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Temp\"/>
    </mc:Choice>
  </mc:AlternateContent>
  <workbookProtection workbookAlgorithmName="SHA-512" workbookHashValue="Mk/LxiRXPkWv0mt1vCJPP29s00QX2KOqg3ghE/2BJIL8IMbyN4z3OGk1ZMVPdRzseVAMCq9MRBdzG93Bp9BXpQ==" workbookSaltValue="Rzian0QAMRRBf86RojK+YA==" workbookSpinCount="100000" lockStructure="1"/>
  <bookViews>
    <workbookView xWindow="0" yWindow="0" windowWidth="51600" windowHeight="16740" tabRatio="657"/>
  </bookViews>
  <sheets>
    <sheet name="Cover" sheetId="1" r:id="rId1"/>
    <sheet name="Introduction" sheetId="2" r:id="rId2"/>
    <sheet name="Instructions" sheetId="10" r:id="rId3"/>
    <sheet name="Application Information" sheetId="23" r:id="rId4"/>
    <sheet name="Forgivable Cost Base" sheetId="3" r:id="rId5"/>
    <sheet name="STEP 1 FTE Calcs" sheetId="4" r:id="rId6"/>
    <sheet name="STEP 2 EE Data" sheetId="5" r:id="rId7"/>
    <sheet name="STEP 3 EE Comp" sheetId="12" r:id="rId8"/>
    <sheet name="SBA App Pg 3 &amp; 6" sheetId="15" r:id="rId9"/>
    <sheet name="SBA Table 1" sheetId="18" r:id="rId10"/>
    <sheet name="SBA Table 2" sheetId="21" r:id="rId11"/>
    <sheet name="Owner Table" sheetId="25" r:id="rId12"/>
    <sheet name="Significant Assumptions" sheetId="14" r:id="rId13"/>
    <sheet name="Documentation" sheetId="26" r:id="rId14"/>
    <sheet name="calc" sheetId="7" state="hidden" r:id="rId15"/>
    <sheet name="Tables calc" sheetId="20" state="hidden" r:id="rId16"/>
    <sheet name="Summary Results" sheetId="6" state="hidden" r:id="rId17"/>
    <sheet name="Calendar Calcs" sheetId="9" state="hidden" r:id="rId18"/>
    <sheet name="Actual Allocation Calc" sheetId="13" state="hidden" r:id="rId19"/>
  </sheets>
  <definedNames>
    <definedName name="DAYSINWORKWEEK" localSheetId="2">'STEP 2 EE Data'!#REF!</definedName>
    <definedName name="DAYSINWORKWEEK">'STEP 2 EE Data'!#REF!</definedName>
    <definedName name="_xlnm.Print_Area" localSheetId="0">Cover!$A$1:$G$56</definedName>
    <definedName name="_xlnm.Print_Area" localSheetId="4">'Forgivable Cost Base'!$A$1:$H$47</definedName>
    <definedName name="_xlnm.Print_Area" localSheetId="2">Instructions!$A$1:$L$48</definedName>
    <definedName name="_xlnm.Print_Area" localSheetId="1">Introduction!$A$1:$L$70</definedName>
    <definedName name="_xlnm.Print_Area" localSheetId="12">'Significant Assumptions'!$A$1:$L$52</definedName>
    <definedName name="_xlnm.Print_Area" localSheetId="5">'STEP 1 FTE Calcs'!$C$1:$M$71</definedName>
    <definedName name="_xlnm.Print_Area" localSheetId="6">'STEP 2 EE Data'!$A$2:$AK$539</definedName>
    <definedName name="_xlnm.Print_Area" localSheetId="16">'Summary Results'!$A$1:$F$29</definedName>
    <definedName name="Z_CEE72CD5_58B0_438A_AEAE_D71ADF8B05F6_.wvu.PrintArea" localSheetId="4" hidden="1">'Forgivable Cost Base'!$A$2:$M$40</definedName>
    <definedName name="Z_CEE72CD5_58B0_438A_AEAE_D71ADF8B05F6_.wvu.PrintArea" localSheetId="2" hidden="1">Instructions!$A$1:$K$52</definedName>
    <definedName name="Z_CEE72CD5_58B0_438A_AEAE_D71ADF8B05F6_.wvu.PrintArea" localSheetId="1" hidden="1">Introduction!$A$1:$K$45</definedName>
    <definedName name="Z_CEE72CD5_58B0_438A_AEAE_D71ADF8B05F6_.wvu.PrintArea" localSheetId="5" hidden="1">'STEP 1 FTE Calcs'!$C$3:$M$70</definedName>
  </definedNames>
  <calcPr calcId="162913"/>
  <customWorkbookViews>
    <customWorkbookView name="Bart Haag - Personal View" guid="{CEE72CD5-58B0-438A-AEAE-D71ADF8B05F6}" mergeInterval="0" personalView="1" maximized="1" xWindow="-8" yWindow="-8" windowWidth="1552" windowHeight="840" activeSheetId="6"/>
    <customWorkbookView name="Holly Ferguson - Personal View" guid="{E090AA14-E9D5-475D-A49F-1245EECBF858}" mergeInterval="0" personalView="1" maximized="1" xWindow="-8" yWindow="-8" windowWidth="1552" windowHeight="840"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5" i="3" l="1"/>
  <c r="AJ6" i="15" l="1"/>
  <c r="A11" i="1"/>
  <c r="AT20" i="15" l="1"/>
  <c r="N20" i="15"/>
  <c r="B105" i="15" l="1"/>
  <c r="CD25" i="5"/>
  <c r="CD26" i="5"/>
  <c r="CD27" i="5"/>
  <c r="CD28" i="5"/>
  <c r="CD29" i="5"/>
  <c r="CD30" i="5"/>
  <c r="CD31" i="5"/>
  <c r="CD32" i="5"/>
  <c r="CD33" i="5"/>
  <c r="CD34" i="5"/>
  <c r="CD35" i="5"/>
  <c r="CD36" i="5"/>
  <c r="CD37" i="5"/>
  <c r="CD38" i="5"/>
  <c r="CD39" i="5"/>
  <c r="CD40" i="5"/>
  <c r="CD41" i="5"/>
  <c r="CD42" i="5"/>
  <c r="CD43" i="5"/>
  <c r="CD44" i="5"/>
  <c r="CD45" i="5"/>
  <c r="CD46" i="5"/>
  <c r="CD47" i="5"/>
  <c r="CD48" i="5"/>
  <c r="CD49" i="5"/>
  <c r="CD50" i="5"/>
  <c r="CD51" i="5"/>
  <c r="CD52" i="5"/>
  <c r="CD53" i="5"/>
  <c r="CD54" i="5"/>
  <c r="CD55" i="5"/>
  <c r="CD56" i="5"/>
  <c r="CD57" i="5"/>
  <c r="CD58" i="5"/>
  <c r="CD59" i="5"/>
  <c r="CD60" i="5"/>
  <c r="CD61" i="5"/>
  <c r="CD62" i="5"/>
  <c r="CD63" i="5"/>
  <c r="CD64" i="5"/>
  <c r="CD65" i="5"/>
  <c r="CD66" i="5"/>
  <c r="CD67" i="5"/>
  <c r="CD68" i="5"/>
  <c r="CD69" i="5"/>
  <c r="CD70" i="5"/>
  <c r="CD71" i="5"/>
  <c r="CD72" i="5"/>
  <c r="CD73" i="5"/>
  <c r="CD74" i="5"/>
  <c r="CD75" i="5"/>
  <c r="CD76" i="5"/>
  <c r="CD77" i="5"/>
  <c r="CD78" i="5"/>
  <c r="CD79" i="5"/>
  <c r="CD80" i="5"/>
  <c r="CD81" i="5"/>
  <c r="CD82" i="5"/>
  <c r="CD83" i="5"/>
  <c r="CD84" i="5"/>
  <c r="CD85" i="5"/>
  <c r="CD86" i="5"/>
  <c r="CD87" i="5"/>
  <c r="CD88" i="5"/>
  <c r="CD89" i="5"/>
  <c r="CD90" i="5"/>
  <c r="CD91" i="5"/>
  <c r="CD92" i="5"/>
  <c r="CD93" i="5"/>
  <c r="CD94" i="5"/>
  <c r="CD95" i="5"/>
  <c r="CD96" i="5"/>
  <c r="CD97" i="5"/>
  <c r="CD98" i="5"/>
  <c r="CD99" i="5"/>
  <c r="CD100" i="5"/>
  <c r="CD101" i="5"/>
  <c r="CD102" i="5"/>
  <c r="CD103" i="5"/>
  <c r="CD104" i="5"/>
  <c r="CD105" i="5"/>
  <c r="CD106" i="5"/>
  <c r="CD107" i="5"/>
  <c r="CD108" i="5"/>
  <c r="CD109" i="5"/>
  <c r="CD110" i="5"/>
  <c r="CD111" i="5"/>
  <c r="CD112" i="5"/>
  <c r="CD113" i="5"/>
  <c r="CD114" i="5"/>
  <c r="CD115" i="5"/>
  <c r="CD116" i="5"/>
  <c r="CD117" i="5"/>
  <c r="CD118" i="5"/>
  <c r="CD119" i="5"/>
  <c r="CD120" i="5"/>
  <c r="CD121" i="5"/>
  <c r="CD122" i="5"/>
  <c r="CD123" i="5"/>
  <c r="CD124" i="5"/>
  <c r="CD125" i="5"/>
  <c r="CD126" i="5"/>
  <c r="CD127" i="5"/>
  <c r="CD128" i="5"/>
  <c r="CD129" i="5"/>
  <c r="CD130" i="5"/>
  <c r="CD131" i="5"/>
  <c r="CD132" i="5"/>
  <c r="CD133" i="5"/>
  <c r="CD134" i="5"/>
  <c r="CD135" i="5"/>
  <c r="CD136" i="5"/>
  <c r="CD137" i="5"/>
  <c r="CD138" i="5"/>
  <c r="CD139" i="5"/>
  <c r="CD140" i="5"/>
  <c r="CD141" i="5"/>
  <c r="CD142" i="5"/>
  <c r="CD143" i="5"/>
  <c r="CD144" i="5"/>
  <c r="CD145" i="5"/>
  <c r="CD146" i="5"/>
  <c r="CD147" i="5"/>
  <c r="CD148" i="5"/>
  <c r="CD149" i="5"/>
  <c r="CD150" i="5"/>
  <c r="CD151" i="5"/>
  <c r="CD152" i="5"/>
  <c r="CD153" i="5"/>
  <c r="CD154" i="5"/>
  <c r="CD155" i="5"/>
  <c r="CD156" i="5"/>
  <c r="CD157" i="5"/>
  <c r="CD158" i="5"/>
  <c r="CD159" i="5"/>
  <c r="CD160" i="5"/>
  <c r="CD161" i="5"/>
  <c r="CD162" i="5"/>
  <c r="CD163" i="5"/>
  <c r="CD164" i="5"/>
  <c r="CD165" i="5"/>
  <c r="CD166" i="5"/>
  <c r="CD167" i="5"/>
  <c r="CD168" i="5"/>
  <c r="CD169" i="5"/>
  <c r="CD170" i="5"/>
  <c r="CD171" i="5"/>
  <c r="CD172" i="5"/>
  <c r="CD173" i="5"/>
  <c r="CD174" i="5"/>
  <c r="CD175" i="5"/>
  <c r="CD176" i="5"/>
  <c r="CD177" i="5"/>
  <c r="CD178" i="5"/>
  <c r="CD179" i="5"/>
  <c r="CD180" i="5"/>
  <c r="CD181" i="5"/>
  <c r="CD182" i="5"/>
  <c r="CD183" i="5"/>
  <c r="CD184" i="5"/>
  <c r="CD185" i="5"/>
  <c r="CD186" i="5"/>
  <c r="CD187" i="5"/>
  <c r="CD188" i="5"/>
  <c r="CD189" i="5"/>
  <c r="CD190" i="5"/>
  <c r="CD191" i="5"/>
  <c r="CD192" i="5"/>
  <c r="CD193" i="5"/>
  <c r="CD194" i="5"/>
  <c r="CD195" i="5"/>
  <c r="CD196" i="5"/>
  <c r="CD197" i="5"/>
  <c r="CD198" i="5"/>
  <c r="CD199" i="5"/>
  <c r="CD200" i="5"/>
  <c r="CD201" i="5"/>
  <c r="CD202" i="5"/>
  <c r="CD203" i="5"/>
  <c r="CD204" i="5"/>
  <c r="CD205" i="5"/>
  <c r="CD206" i="5"/>
  <c r="CD207" i="5"/>
  <c r="CD208" i="5"/>
  <c r="CD209" i="5"/>
  <c r="CD210" i="5"/>
  <c r="CD211" i="5"/>
  <c r="CD212" i="5"/>
  <c r="CD213" i="5"/>
  <c r="CD214" i="5"/>
  <c r="CD215" i="5"/>
  <c r="CD216" i="5"/>
  <c r="CD217" i="5"/>
  <c r="CD218" i="5"/>
  <c r="CD219" i="5"/>
  <c r="CD220" i="5"/>
  <c r="CD221" i="5"/>
  <c r="CD222" i="5"/>
  <c r="CD223" i="5"/>
  <c r="CD224" i="5"/>
  <c r="CD225" i="5"/>
  <c r="CD226" i="5"/>
  <c r="CD227" i="5"/>
  <c r="CD228" i="5"/>
  <c r="CD229" i="5"/>
  <c r="CD230" i="5"/>
  <c r="CD231" i="5"/>
  <c r="CD232" i="5"/>
  <c r="CD233" i="5"/>
  <c r="CD234" i="5"/>
  <c r="CD235" i="5"/>
  <c r="CD236" i="5"/>
  <c r="CD237" i="5"/>
  <c r="CD238" i="5"/>
  <c r="CD239" i="5"/>
  <c r="CD240" i="5"/>
  <c r="CD241" i="5"/>
  <c r="CD242" i="5"/>
  <c r="CD243" i="5"/>
  <c r="CD244" i="5"/>
  <c r="CD245" i="5"/>
  <c r="CD246" i="5"/>
  <c r="CD247" i="5"/>
  <c r="CD248" i="5"/>
  <c r="CD249" i="5"/>
  <c r="CD250" i="5"/>
  <c r="CD251" i="5"/>
  <c r="CD252" i="5"/>
  <c r="CD253" i="5"/>
  <c r="CD254" i="5"/>
  <c r="CD255" i="5"/>
  <c r="CD256" i="5"/>
  <c r="CD257" i="5"/>
  <c r="CD258" i="5"/>
  <c r="CD259" i="5"/>
  <c r="CD260" i="5"/>
  <c r="CD261" i="5"/>
  <c r="CD262" i="5"/>
  <c r="CD263" i="5"/>
  <c r="CD264" i="5"/>
  <c r="CD265" i="5"/>
  <c r="CD266" i="5"/>
  <c r="CD267" i="5"/>
  <c r="CD268" i="5"/>
  <c r="CD269" i="5"/>
  <c r="CD270" i="5"/>
  <c r="CD271" i="5"/>
  <c r="CD272" i="5"/>
  <c r="CD273" i="5"/>
  <c r="CD274" i="5"/>
  <c r="CD275" i="5"/>
  <c r="CD276" i="5"/>
  <c r="CD277" i="5"/>
  <c r="CD278" i="5"/>
  <c r="CD279" i="5"/>
  <c r="CD280" i="5"/>
  <c r="CD281" i="5"/>
  <c r="CD282" i="5"/>
  <c r="CD283" i="5"/>
  <c r="CD284" i="5"/>
  <c r="CD285" i="5"/>
  <c r="CD286" i="5"/>
  <c r="CD287" i="5"/>
  <c r="CD288" i="5"/>
  <c r="CD289" i="5"/>
  <c r="CD290" i="5"/>
  <c r="CD291" i="5"/>
  <c r="CD292" i="5"/>
  <c r="CD293" i="5"/>
  <c r="CD294" i="5"/>
  <c r="CD295" i="5"/>
  <c r="CD296" i="5"/>
  <c r="CD297" i="5"/>
  <c r="CD298" i="5"/>
  <c r="CD299" i="5"/>
  <c r="CD300" i="5"/>
  <c r="CD301" i="5"/>
  <c r="CD302" i="5"/>
  <c r="CD303" i="5"/>
  <c r="CD304" i="5"/>
  <c r="CD305" i="5"/>
  <c r="CD306" i="5"/>
  <c r="CD307" i="5"/>
  <c r="CD308" i="5"/>
  <c r="CD309" i="5"/>
  <c r="CD310" i="5"/>
  <c r="CD311" i="5"/>
  <c r="CD312" i="5"/>
  <c r="CD313" i="5"/>
  <c r="CD314" i="5"/>
  <c r="CD315" i="5"/>
  <c r="CD316" i="5"/>
  <c r="CD317" i="5"/>
  <c r="CD318" i="5"/>
  <c r="CD319" i="5"/>
  <c r="CD320" i="5"/>
  <c r="CD321" i="5"/>
  <c r="CD322" i="5"/>
  <c r="CD323" i="5"/>
  <c r="CD324" i="5"/>
  <c r="CD325" i="5"/>
  <c r="CD326" i="5"/>
  <c r="CD327" i="5"/>
  <c r="CD328" i="5"/>
  <c r="CD329" i="5"/>
  <c r="CD330" i="5"/>
  <c r="CD331" i="5"/>
  <c r="CD332" i="5"/>
  <c r="CD333" i="5"/>
  <c r="CD334" i="5"/>
  <c r="CD335" i="5"/>
  <c r="CD336" i="5"/>
  <c r="CD337" i="5"/>
  <c r="CD338" i="5"/>
  <c r="CD339" i="5"/>
  <c r="CD340" i="5"/>
  <c r="CD341" i="5"/>
  <c r="CD342" i="5"/>
  <c r="CD343" i="5"/>
  <c r="CD344" i="5"/>
  <c r="CD345" i="5"/>
  <c r="CD346" i="5"/>
  <c r="CD347" i="5"/>
  <c r="CD348" i="5"/>
  <c r="CD349" i="5"/>
  <c r="CD350" i="5"/>
  <c r="CD351" i="5"/>
  <c r="CD352" i="5"/>
  <c r="CD353" i="5"/>
  <c r="CD354" i="5"/>
  <c r="CD355" i="5"/>
  <c r="CD356" i="5"/>
  <c r="CD357" i="5"/>
  <c r="CD358" i="5"/>
  <c r="CD359" i="5"/>
  <c r="CD360" i="5"/>
  <c r="CD361" i="5"/>
  <c r="CD362" i="5"/>
  <c r="CD363" i="5"/>
  <c r="CD364" i="5"/>
  <c r="CD365" i="5"/>
  <c r="CD366" i="5"/>
  <c r="CD367" i="5"/>
  <c r="CD368" i="5"/>
  <c r="CD369" i="5"/>
  <c r="CD370" i="5"/>
  <c r="CD371" i="5"/>
  <c r="CD372" i="5"/>
  <c r="CD373" i="5"/>
  <c r="CD374" i="5"/>
  <c r="CD375" i="5"/>
  <c r="CD376" i="5"/>
  <c r="CD377" i="5"/>
  <c r="CD378" i="5"/>
  <c r="CD379" i="5"/>
  <c r="CD380" i="5"/>
  <c r="CD381" i="5"/>
  <c r="CD382" i="5"/>
  <c r="CD383" i="5"/>
  <c r="CD384" i="5"/>
  <c r="CD385" i="5"/>
  <c r="CD386" i="5"/>
  <c r="CD387" i="5"/>
  <c r="CD388" i="5"/>
  <c r="CD389" i="5"/>
  <c r="CD390" i="5"/>
  <c r="CD391" i="5"/>
  <c r="CD392" i="5"/>
  <c r="CD393" i="5"/>
  <c r="CD394" i="5"/>
  <c r="CD395" i="5"/>
  <c r="CD396" i="5"/>
  <c r="CD397" i="5"/>
  <c r="CD398" i="5"/>
  <c r="CD399" i="5"/>
  <c r="CD400" i="5"/>
  <c r="CD401" i="5"/>
  <c r="CD402" i="5"/>
  <c r="CD403" i="5"/>
  <c r="CD404" i="5"/>
  <c r="CD405" i="5"/>
  <c r="CD406" i="5"/>
  <c r="CD407" i="5"/>
  <c r="CD408" i="5"/>
  <c r="CD409" i="5"/>
  <c r="CD410" i="5"/>
  <c r="CD411" i="5"/>
  <c r="CD412" i="5"/>
  <c r="CD413" i="5"/>
  <c r="CD414" i="5"/>
  <c r="CD415" i="5"/>
  <c r="CD416" i="5"/>
  <c r="CD417" i="5"/>
  <c r="CD418" i="5"/>
  <c r="CD419" i="5"/>
  <c r="CD420" i="5"/>
  <c r="CD421" i="5"/>
  <c r="CD422" i="5"/>
  <c r="CD423" i="5"/>
  <c r="CD424" i="5"/>
  <c r="CD425" i="5"/>
  <c r="CD426" i="5"/>
  <c r="CD427" i="5"/>
  <c r="CD428" i="5"/>
  <c r="CD429" i="5"/>
  <c r="CD430" i="5"/>
  <c r="CD431" i="5"/>
  <c r="CD432" i="5"/>
  <c r="CD433" i="5"/>
  <c r="CD434" i="5"/>
  <c r="CD435" i="5"/>
  <c r="CD436" i="5"/>
  <c r="CD437" i="5"/>
  <c r="CD438" i="5"/>
  <c r="CD439" i="5"/>
  <c r="CD440" i="5"/>
  <c r="CD441" i="5"/>
  <c r="CD442" i="5"/>
  <c r="CD443" i="5"/>
  <c r="CD444" i="5"/>
  <c r="CD445" i="5"/>
  <c r="CD446" i="5"/>
  <c r="CD447" i="5"/>
  <c r="CD448" i="5"/>
  <c r="CD449" i="5"/>
  <c r="CD450" i="5"/>
  <c r="CD451" i="5"/>
  <c r="CD452" i="5"/>
  <c r="CD453" i="5"/>
  <c r="CD454" i="5"/>
  <c r="CD455" i="5"/>
  <c r="CD456" i="5"/>
  <c r="CD457" i="5"/>
  <c r="CD458" i="5"/>
  <c r="CD459" i="5"/>
  <c r="CD460" i="5"/>
  <c r="CD461" i="5"/>
  <c r="CD462" i="5"/>
  <c r="CD463" i="5"/>
  <c r="CD464" i="5"/>
  <c r="CD465" i="5"/>
  <c r="CD466" i="5"/>
  <c r="CD467" i="5"/>
  <c r="CD468" i="5"/>
  <c r="CD469" i="5"/>
  <c r="CD470" i="5"/>
  <c r="CD471" i="5"/>
  <c r="CD472" i="5"/>
  <c r="CD473" i="5"/>
  <c r="CD474" i="5"/>
  <c r="CD475" i="5"/>
  <c r="CD476" i="5"/>
  <c r="CD477" i="5"/>
  <c r="CD478" i="5"/>
  <c r="CD479" i="5"/>
  <c r="CD480" i="5"/>
  <c r="CD481" i="5"/>
  <c r="CD482" i="5"/>
  <c r="CD483" i="5"/>
  <c r="CD484" i="5"/>
  <c r="CD485" i="5"/>
  <c r="CD486" i="5"/>
  <c r="CD487" i="5"/>
  <c r="CD488" i="5"/>
  <c r="CD489" i="5"/>
  <c r="CD490" i="5"/>
  <c r="CD491" i="5"/>
  <c r="CD492" i="5"/>
  <c r="CD493" i="5"/>
  <c r="CD494" i="5"/>
  <c r="CD495" i="5"/>
  <c r="CD496" i="5"/>
  <c r="CD497" i="5"/>
  <c r="CD498" i="5"/>
  <c r="CD499" i="5"/>
  <c r="CD500" i="5"/>
  <c r="CD501" i="5"/>
  <c r="CD502" i="5"/>
  <c r="CD503" i="5"/>
  <c r="CD504" i="5"/>
  <c r="CD505" i="5"/>
  <c r="CD506" i="5"/>
  <c r="CD507" i="5"/>
  <c r="CD508" i="5"/>
  <c r="CD509" i="5"/>
  <c r="CD510" i="5"/>
  <c r="CD511" i="5"/>
  <c r="CD512" i="5"/>
  <c r="CD513" i="5"/>
  <c r="CD514" i="5"/>
  <c r="CD515" i="5"/>
  <c r="CD516" i="5"/>
  <c r="CD517" i="5"/>
  <c r="CD518" i="5"/>
  <c r="CD519" i="5"/>
  <c r="CD520" i="5"/>
  <c r="CD521" i="5"/>
  <c r="CD522" i="5"/>
  <c r="CD523" i="5"/>
  <c r="CD524" i="5"/>
  <c r="CD525" i="5"/>
  <c r="CD526" i="5"/>
  <c r="CD527" i="5"/>
  <c r="CD528" i="5"/>
  <c r="CD529" i="5"/>
  <c r="CD530" i="5"/>
  <c r="CD531" i="5"/>
  <c r="CD532" i="5"/>
  <c r="CD533" i="5"/>
  <c r="CD534" i="5"/>
  <c r="CD535" i="5"/>
  <c r="CD536" i="5"/>
  <c r="CD537" i="5"/>
  <c r="CD538" i="5"/>
  <c r="CD539" i="5"/>
  <c r="CD24" i="5"/>
  <c r="AV14" i="15"/>
  <c r="BC30" i="15"/>
  <c r="AU12" i="15"/>
  <c r="Z18" i="15"/>
  <c r="V16" i="15"/>
  <c r="O12" i="15"/>
  <c r="AW10" i="15"/>
  <c r="AJ10" i="15"/>
  <c r="AW8" i="15"/>
  <c r="AJ8" i="15"/>
  <c r="B9" i="15"/>
  <c r="B8" i="15"/>
  <c r="B6" i="15"/>
  <c r="AK207" i="5"/>
  <c r="AO212" i="12" s="1"/>
  <c r="AK208" i="5"/>
  <c r="AO213" i="12" s="1"/>
  <c r="AK209" i="5"/>
  <c r="AO214" i="12" s="1"/>
  <c r="AK210" i="5"/>
  <c r="AO215" i="12" s="1"/>
  <c r="AK211" i="5"/>
  <c r="AO216" i="12" s="1"/>
  <c r="AK212" i="5"/>
  <c r="AO217" i="12" s="1"/>
  <c r="AK213" i="5"/>
  <c r="AO218" i="12" s="1"/>
  <c r="AK214" i="5"/>
  <c r="AO219" i="12" s="1"/>
  <c r="AK215" i="5"/>
  <c r="AO220" i="12" s="1"/>
  <c r="AK216" i="5"/>
  <c r="AO221" i="12" s="1"/>
  <c r="AK217" i="5"/>
  <c r="AO222" i="12" s="1"/>
  <c r="AK218" i="5"/>
  <c r="AO223" i="12" s="1"/>
  <c r="AK219" i="5"/>
  <c r="AO224" i="12" s="1"/>
  <c r="AK220" i="5"/>
  <c r="AO225" i="12" s="1"/>
  <c r="AK221" i="5"/>
  <c r="AO226" i="12" s="1"/>
  <c r="AK222" i="5"/>
  <c r="AO227" i="12" s="1"/>
  <c r="AK223" i="5"/>
  <c r="AO228" i="12" s="1"/>
  <c r="AK224" i="5"/>
  <c r="AO229" i="12" s="1"/>
  <c r="AK225" i="5"/>
  <c r="AO230" i="12" s="1"/>
  <c r="AK226" i="5"/>
  <c r="AO231" i="12" s="1"/>
  <c r="AK227" i="5"/>
  <c r="AO232" i="12" s="1"/>
  <c r="AK228" i="5"/>
  <c r="AO233" i="12" s="1"/>
  <c r="AK229" i="5"/>
  <c r="AO234" i="12" s="1"/>
  <c r="AK230" i="5"/>
  <c r="AO235" i="12" s="1"/>
  <c r="AK231" i="5"/>
  <c r="AO236" i="12" s="1"/>
  <c r="AK232" i="5"/>
  <c r="AO237" i="12" s="1"/>
  <c r="AK233" i="5"/>
  <c r="AO238" i="12" s="1"/>
  <c r="AK234" i="5"/>
  <c r="AO239" i="12" s="1"/>
  <c r="AK235" i="5"/>
  <c r="AO240" i="12" s="1"/>
  <c r="AK236" i="5"/>
  <c r="AO241" i="12" s="1"/>
  <c r="AK237" i="5"/>
  <c r="AO242" i="12" s="1"/>
  <c r="AK238" i="5"/>
  <c r="AO243" i="12" s="1"/>
  <c r="AK239" i="5"/>
  <c r="AO244" i="12" s="1"/>
  <c r="AK240" i="5"/>
  <c r="AO245" i="12" s="1"/>
  <c r="AK241" i="5"/>
  <c r="AO246" i="12" s="1"/>
  <c r="AK242" i="5"/>
  <c r="AO247" i="12" s="1"/>
  <c r="AK243" i="5"/>
  <c r="AO248" i="12" s="1"/>
  <c r="AK244" i="5"/>
  <c r="AO249" i="12" s="1"/>
  <c r="AK245" i="5"/>
  <c r="AO250" i="12" s="1"/>
  <c r="AK246" i="5"/>
  <c r="AO251" i="12" s="1"/>
  <c r="AK247" i="5"/>
  <c r="AO252" i="12" s="1"/>
  <c r="AK248" i="5"/>
  <c r="AO253" i="12" s="1"/>
  <c r="AK249" i="5"/>
  <c r="AO254" i="12" s="1"/>
  <c r="AK250" i="5"/>
  <c r="AO255" i="12" s="1"/>
  <c r="AK251" i="5"/>
  <c r="AO256" i="12" s="1"/>
  <c r="AK252" i="5"/>
  <c r="AO257" i="12" s="1"/>
  <c r="AK253" i="5"/>
  <c r="AO258" i="12" s="1"/>
  <c r="AK254" i="5"/>
  <c r="AO259" i="12" s="1"/>
  <c r="AK255" i="5"/>
  <c r="AO260" i="12" s="1"/>
  <c r="AK256" i="5"/>
  <c r="AO261" i="12" s="1"/>
  <c r="AK257" i="5"/>
  <c r="AO262" i="12" s="1"/>
  <c r="AK258" i="5"/>
  <c r="AO263" i="12" s="1"/>
  <c r="AK259" i="5"/>
  <c r="AO264" i="12" s="1"/>
  <c r="AK260" i="5"/>
  <c r="AO265" i="12" s="1"/>
  <c r="AK261" i="5"/>
  <c r="AO266" i="12" s="1"/>
  <c r="AK262" i="5"/>
  <c r="AO267" i="12" s="1"/>
  <c r="AK263" i="5"/>
  <c r="AO268" i="12" s="1"/>
  <c r="AK264" i="5"/>
  <c r="AO269" i="12" s="1"/>
  <c r="AK265" i="5"/>
  <c r="AO270" i="12" s="1"/>
  <c r="AK266" i="5"/>
  <c r="AO271" i="12" s="1"/>
  <c r="AK267" i="5"/>
  <c r="AO272" i="12" s="1"/>
  <c r="AK268" i="5"/>
  <c r="AO273" i="12" s="1"/>
  <c r="AK269" i="5"/>
  <c r="AO274" i="12" s="1"/>
  <c r="AK270" i="5"/>
  <c r="AO275" i="12" s="1"/>
  <c r="AK271" i="5"/>
  <c r="AO276" i="12" s="1"/>
  <c r="AK272" i="5"/>
  <c r="AO277" i="12" s="1"/>
  <c r="AK273" i="5"/>
  <c r="AO278" i="12" s="1"/>
  <c r="AK274" i="5"/>
  <c r="AO279" i="12" s="1"/>
  <c r="AK275" i="5"/>
  <c r="AO280" i="12" s="1"/>
  <c r="AK276" i="5"/>
  <c r="AO281" i="12" s="1"/>
  <c r="AK277" i="5"/>
  <c r="AO282" i="12" s="1"/>
  <c r="AK278" i="5"/>
  <c r="AO283" i="12" s="1"/>
  <c r="AK279" i="5"/>
  <c r="AO284" i="12" s="1"/>
  <c r="AK280" i="5"/>
  <c r="AO285" i="12" s="1"/>
  <c r="AK281" i="5"/>
  <c r="AO286" i="12" s="1"/>
  <c r="AK282" i="5"/>
  <c r="AO287" i="12" s="1"/>
  <c r="AK283" i="5"/>
  <c r="AO288" i="12" s="1"/>
  <c r="AK284" i="5"/>
  <c r="AO289" i="12" s="1"/>
  <c r="AK285" i="5"/>
  <c r="AO290" i="12" s="1"/>
  <c r="AK286" i="5"/>
  <c r="AO291" i="12" s="1"/>
  <c r="AK287" i="5"/>
  <c r="AO292" i="12" s="1"/>
  <c r="AK288" i="5"/>
  <c r="AO293" i="12" s="1"/>
  <c r="AK289" i="5"/>
  <c r="AO294" i="12" s="1"/>
  <c r="AK290" i="5"/>
  <c r="AO295" i="12" s="1"/>
  <c r="AK291" i="5"/>
  <c r="AO296" i="12" s="1"/>
  <c r="AK292" i="5"/>
  <c r="AO297" i="12" s="1"/>
  <c r="AK293" i="5"/>
  <c r="AO298" i="12" s="1"/>
  <c r="AK294" i="5"/>
  <c r="AO299" i="12" s="1"/>
  <c r="AK295" i="5"/>
  <c r="AO300" i="12" s="1"/>
  <c r="AK296" i="5"/>
  <c r="AO301" i="12" s="1"/>
  <c r="AK297" i="5"/>
  <c r="AO302" i="12" s="1"/>
  <c r="AK298" i="5"/>
  <c r="AO303" i="12" s="1"/>
  <c r="AK299" i="5"/>
  <c r="AO304" i="12" s="1"/>
  <c r="AK300" i="5"/>
  <c r="AO305" i="12" s="1"/>
  <c r="AK301" i="5"/>
  <c r="AO306" i="12" s="1"/>
  <c r="AK302" i="5"/>
  <c r="AO307" i="12" s="1"/>
  <c r="AK303" i="5"/>
  <c r="AO308" i="12" s="1"/>
  <c r="AK304" i="5"/>
  <c r="AO309" i="12" s="1"/>
  <c r="AK305" i="5"/>
  <c r="AO310" i="12" s="1"/>
  <c r="AK306" i="5"/>
  <c r="AO311" i="12" s="1"/>
  <c r="AK307" i="5"/>
  <c r="AO312" i="12" s="1"/>
  <c r="AK308" i="5"/>
  <c r="AO313" i="12" s="1"/>
  <c r="AK309" i="5"/>
  <c r="AO314" i="12" s="1"/>
  <c r="AK310" i="5"/>
  <c r="AO315" i="12" s="1"/>
  <c r="AK311" i="5"/>
  <c r="AO316" i="12" s="1"/>
  <c r="AK312" i="5"/>
  <c r="AO317" i="12" s="1"/>
  <c r="AK313" i="5"/>
  <c r="AO318" i="12" s="1"/>
  <c r="AK314" i="5"/>
  <c r="AO319" i="12" s="1"/>
  <c r="AK315" i="5"/>
  <c r="AO320" i="12" s="1"/>
  <c r="AK316" i="5"/>
  <c r="AO321" i="12" s="1"/>
  <c r="AK317" i="5"/>
  <c r="AO322" i="12" s="1"/>
  <c r="AK318" i="5"/>
  <c r="AO323" i="12" s="1"/>
  <c r="AK319" i="5"/>
  <c r="AO324" i="12" s="1"/>
  <c r="AK320" i="5"/>
  <c r="AO325" i="12" s="1"/>
  <c r="AK321" i="5"/>
  <c r="AO326" i="12" s="1"/>
  <c r="AK322" i="5"/>
  <c r="AO327" i="12" s="1"/>
  <c r="AK323" i="5"/>
  <c r="AO328" i="12" s="1"/>
  <c r="AK324" i="5"/>
  <c r="AO329" i="12" s="1"/>
  <c r="AK325" i="5"/>
  <c r="AO330" i="12" s="1"/>
  <c r="AK326" i="5"/>
  <c r="AO331" i="12" s="1"/>
  <c r="AK327" i="5"/>
  <c r="AO332" i="12" s="1"/>
  <c r="AK328" i="5"/>
  <c r="AO333" i="12" s="1"/>
  <c r="AK329" i="5"/>
  <c r="AO334" i="12" s="1"/>
  <c r="AK330" i="5"/>
  <c r="AO335" i="12" s="1"/>
  <c r="AK331" i="5"/>
  <c r="AO336" i="12" s="1"/>
  <c r="AK332" i="5"/>
  <c r="AO337" i="12" s="1"/>
  <c r="AK333" i="5"/>
  <c r="AO338" i="12" s="1"/>
  <c r="AK334" i="5"/>
  <c r="AO339" i="12" s="1"/>
  <c r="AK335" i="5"/>
  <c r="AO340" i="12" s="1"/>
  <c r="AK336" i="5"/>
  <c r="AO341" i="12" s="1"/>
  <c r="AK337" i="5"/>
  <c r="AO342" i="12" s="1"/>
  <c r="AK338" i="5"/>
  <c r="AO343" i="12" s="1"/>
  <c r="AK339" i="5"/>
  <c r="AO344" i="12" s="1"/>
  <c r="AK340" i="5"/>
  <c r="AO345" i="12" s="1"/>
  <c r="AK341" i="5"/>
  <c r="AO346" i="12" s="1"/>
  <c r="AK342" i="5"/>
  <c r="AO347" i="12" s="1"/>
  <c r="AK343" i="5"/>
  <c r="AO348" i="12" s="1"/>
  <c r="AK344" i="5"/>
  <c r="AO349" i="12" s="1"/>
  <c r="AK345" i="5"/>
  <c r="AO350" i="12" s="1"/>
  <c r="AK346" i="5"/>
  <c r="AO351" i="12" s="1"/>
  <c r="AK347" i="5"/>
  <c r="AO352" i="12" s="1"/>
  <c r="AK348" i="5"/>
  <c r="AO353" i="12" s="1"/>
  <c r="AK349" i="5"/>
  <c r="AO354" i="12" s="1"/>
  <c r="AK350" i="5"/>
  <c r="AO355" i="12" s="1"/>
  <c r="AK351" i="5"/>
  <c r="AO356" i="12" s="1"/>
  <c r="AK352" i="5"/>
  <c r="AO357" i="12" s="1"/>
  <c r="AK353" i="5"/>
  <c r="AO358" i="12" s="1"/>
  <c r="AK354" i="5"/>
  <c r="AO359" i="12" s="1"/>
  <c r="AK355" i="5"/>
  <c r="AO360" i="12" s="1"/>
  <c r="AK356" i="5"/>
  <c r="AO361" i="12" s="1"/>
  <c r="AK357" i="5"/>
  <c r="AO362" i="12" s="1"/>
  <c r="AK358" i="5"/>
  <c r="AO363" i="12" s="1"/>
  <c r="AK359" i="5"/>
  <c r="AO364" i="12" s="1"/>
  <c r="AK360" i="5"/>
  <c r="AO365" i="12" s="1"/>
  <c r="AK361" i="5"/>
  <c r="AO366" i="12" s="1"/>
  <c r="AK362" i="5"/>
  <c r="AO367" i="12" s="1"/>
  <c r="AK363" i="5"/>
  <c r="AO368" i="12" s="1"/>
  <c r="AK364" i="5"/>
  <c r="AO369" i="12" s="1"/>
  <c r="AK365" i="5"/>
  <c r="AO370" i="12" s="1"/>
  <c r="AK366" i="5"/>
  <c r="AO371" i="12" s="1"/>
  <c r="AK367" i="5"/>
  <c r="AO372" i="12" s="1"/>
  <c r="AK368" i="5"/>
  <c r="AO373" i="12" s="1"/>
  <c r="AK369" i="5"/>
  <c r="AO374" i="12" s="1"/>
  <c r="AK370" i="5"/>
  <c r="AO375" i="12" s="1"/>
  <c r="AK371" i="5"/>
  <c r="AO376" i="12" s="1"/>
  <c r="AK372" i="5"/>
  <c r="AO377" i="12" s="1"/>
  <c r="AK373" i="5"/>
  <c r="AO378" i="12" s="1"/>
  <c r="AK374" i="5"/>
  <c r="AO379" i="12" s="1"/>
  <c r="AK375" i="5"/>
  <c r="AO380" i="12" s="1"/>
  <c r="AK376" i="5"/>
  <c r="AO381" i="12" s="1"/>
  <c r="AK377" i="5"/>
  <c r="AO382" i="12" s="1"/>
  <c r="AK378" i="5"/>
  <c r="AO383" i="12" s="1"/>
  <c r="AK379" i="5"/>
  <c r="AO384" i="12" s="1"/>
  <c r="AK380" i="5"/>
  <c r="AO385" i="12" s="1"/>
  <c r="AK381" i="5"/>
  <c r="AO386" i="12" s="1"/>
  <c r="AK382" i="5"/>
  <c r="AO387" i="12" s="1"/>
  <c r="AK383" i="5"/>
  <c r="AO388" i="12" s="1"/>
  <c r="AK384" i="5"/>
  <c r="AO389" i="12" s="1"/>
  <c r="AK385" i="5"/>
  <c r="AO390" i="12" s="1"/>
  <c r="AK386" i="5"/>
  <c r="AO391" i="12" s="1"/>
  <c r="AK387" i="5"/>
  <c r="AO392" i="12" s="1"/>
  <c r="AK388" i="5"/>
  <c r="AO393" i="12" s="1"/>
  <c r="AK389" i="5"/>
  <c r="AO394" i="12" s="1"/>
  <c r="AK390" i="5"/>
  <c r="AO395" i="12" s="1"/>
  <c r="AK391" i="5"/>
  <c r="AO396" i="12" s="1"/>
  <c r="AK392" i="5"/>
  <c r="AO397" i="12" s="1"/>
  <c r="AK393" i="5"/>
  <c r="AO398" i="12" s="1"/>
  <c r="AK394" i="5"/>
  <c r="AO399" i="12" s="1"/>
  <c r="AK395" i="5"/>
  <c r="AO400" i="12" s="1"/>
  <c r="AK396" i="5"/>
  <c r="AO401" i="12" s="1"/>
  <c r="AK397" i="5"/>
  <c r="AO402" i="12" s="1"/>
  <c r="AK398" i="5"/>
  <c r="AO403" i="12" s="1"/>
  <c r="AK399" i="5"/>
  <c r="AO404" i="12" s="1"/>
  <c r="AK400" i="5"/>
  <c r="AO405" i="12" s="1"/>
  <c r="AK401" i="5"/>
  <c r="AO406" i="12" s="1"/>
  <c r="AK402" i="5"/>
  <c r="AO407" i="12" s="1"/>
  <c r="AK403" i="5"/>
  <c r="AO408" i="12" s="1"/>
  <c r="AK404" i="5"/>
  <c r="AO409" i="12" s="1"/>
  <c r="AK405" i="5"/>
  <c r="AO410" i="12" s="1"/>
  <c r="AK406" i="5"/>
  <c r="AO411" i="12" s="1"/>
  <c r="AK407" i="5"/>
  <c r="AO412" i="12" s="1"/>
  <c r="AK408" i="5"/>
  <c r="AO413" i="12" s="1"/>
  <c r="AK409" i="5"/>
  <c r="AO414" i="12" s="1"/>
  <c r="AK410" i="5"/>
  <c r="AO415" i="12" s="1"/>
  <c r="AK411" i="5"/>
  <c r="AO416" i="12" s="1"/>
  <c r="AK412" i="5"/>
  <c r="AO417" i="12" s="1"/>
  <c r="AK413" i="5"/>
  <c r="AO418" i="12" s="1"/>
  <c r="AK414" i="5"/>
  <c r="AO419" i="12" s="1"/>
  <c r="AK415" i="5"/>
  <c r="AO420" i="12" s="1"/>
  <c r="AK416" i="5"/>
  <c r="AO421" i="12" s="1"/>
  <c r="AK417" i="5"/>
  <c r="AO422" i="12" s="1"/>
  <c r="AK418" i="5"/>
  <c r="AO423" i="12" s="1"/>
  <c r="AK419" i="5"/>
  <c r="AO424" i="12" s="1"/>
  <c r="AK420" i="5"/>
  <c r="AO425" i="12" s="1"/>
  <c r="AK421" i="5"/>
  <c r="AO426" i="12" s="1"/>
  <c r="AK422" i="5"/>
  <c r="AO427" i="12" s="1"/>
  <c r="AK423" i="5"/>
  <c r="AO428" i="12" s="1"/>
  <c r="AK424" i="5"/>
  <c r="AO429" i="12" s="1"/>
  <c r="AK425" i="5"/>
  <c r="AO430" i="12" s="1"/>
  <c r="AK426" i="5"/>
  <c r="AO431" i="12" s="1"/>
  <c r="AK427" i="5"/>
  <c r="AO432" i="12" s="1"/>
  <c r="AK428" i="5"/>
  <c r="AO433" i="12" s="1"/>
  <c r="AK429" i="5"/>
  <c r="AO434" i="12" s="1"/>
  <c r="AK430" i="5"/>
  <c r="AO435" i="12" s="1"/>
  <c r="AK431" i="5"/>
  <c r="AO436" i="12" s="1"/>
  <c r="AK432" i="5"/>
  <c r="AO437" i="12" s="1"/>
  <c r="AK433" i="5"/>
  <c r="AO438" i="12" s="1"/>
  <c r="AK434" i="5"/>
  <c r="AO439" i="12" s="1"/>
  <c r="AK435" i="5"/>
  <c r="AO440" i="12" s="1"/>
  <c r="AK436" i="5"/>
  <c r="AO441" i="12" s="1"/>
  <c r="AK437" i="5"/>
  <c r="AO442" i="12" s="1"/>
  <c r="AK438" i="5"/>
  <c r="AO443" i="12" s="1"/>
  <c r="AK439" i="5"/>
  <c r="AO444" i="12" s="1"/>
  <c r="AK440" i="5"/>
  <c r="AO445" i="12" s="1"/>
  <c r="AK441" i="5"/>
  <c r="AO446" i="12" s="1"/>
  <c r="AK442" i="5"/>
  <c r="AO447" i="12" s="1"/>
  <c r="AK443" i="5"/>
  <c r="AO448" i="12" s="1"/>
  <c r="AK444" i="5"/>
  <c r="AO449" i="12" s="1"/>
  <c r="AK445" i="5"/>
  <c r="AO450" i="12" s="1"/>
  <c r="AK446" i="5"/>
  <c r="AO451" i="12" s="1"/>
  <c r="AK447" i="5"/>
  <c r="AO452" i="12" s="1"/>
  <c r="AK448" i="5"/>
  <c r="AO453" i="12" s="1"/>
  <c r="AK449" i="5"/>
  <c r="AO454" i="12" s="1"/>
  <c r="AK450" i="5"/>
  <c r="AO455" i="12" s="1"/>
  <c r="AK451" i="5"/>
  <c r="AO456" i="12" s="1"/>
  <c r="AK452" i="5"/>
  <c r="AO457" i="12" s="1"/>
  <c r="AK453" i="5"/>
  <c r="AO458" i="12" s="1"/>
  <c r="AK454" i="5"/>
  <c r="AO459" i="12" s="1"/>
  <c r="AK455" i="5"/>
  <c r="AO460" i="12" s="1"/>
  <c r="AK456" i="5"/>
  <c r="AO461" i="12" s="1"/>
  <c r="AK457" i="5"/>
  <c r="AO462" i="12" s="1"/>
  <c r="AK458" i="5"/>
  <c r="AO463" i="12" s="1"/>
  <c r="AK459" i="5"/>
  <c r="AO464" i="12" s="1"/>
  <c r="AK460" i="5"/>
  <c r="AO465" i="12" s="1"/>
  <c r="AK461" i="5"/>
  <c r="AO466" i="12" s="1"/>
  <c r="AK462" i="5"/>
  <c r="AO467" i="12" s="1"/>
  <c r="AK463" i="5"/>
  <c r="AO468" i="12" s="1"/>
  <c r="AK464" i="5"/>
  <c r="AO469" i="12" s="1"/>
  <c r="AK465" i="5"/>
  <c r="AO470" i="12" s="1"/>
  <c r="AK466" i="5"/>
  <c r="AO471" i="12" s="1"/>
  <c r="AK467" i="5"/>
  <c r="AO472" i="12" s="1"/>
  <c r="AK468" i="5"/>
  <c r="AO473" i="12" s="1"/>
  <c r="AK469" i="5"/>
  <c r="AO474" i="12" s="1"/>
  <c r="AK470" i="5"/>
  <c r="AO475" i="12" s="1"/>
  <c r="AK471" i="5"/>
  <c r="AO476" i="12" s="1"/>
  <c r="AK472" i="5"/>
  <c r="AO477" i="12" s="1"/>
  <c r="AK473" i="5"/>
  <c r="AO478" i="12" s="1"/>
  <c r="AK474" i="5"/>
  <c r="AO479" i="12" s="1"/>
  <c r="AK475" i="5"/>
  <c r="AO480" i="12" s="1"/>
  <c r="AK476" i="5"/>
  <c r="AO481" i="12" s="1"/>
  <c r="AK477" i="5"/>
  <c r="AO482" i="12" s="1"/>
  <c r="AK478" i="5"/>
  <c r="AO483" i="12" s="1"/>
  <c r="AK479" i="5"/>
  <c r="AO484" i="12" s="1"/>
  <c r="AK480" i="5"/>
  <c r="AO485" i="12" s="1"/>
  <c r="AK481" i="5"/>
  <c r="AO486" i="12" s="1"/>
  <c r="AK482" i="5"/>
  <c r="AO487" i="12" s="1"/>
  <c r="AK483" i="5"/>
  <c r="AO488" i="12" s="1"/>
  <c r="AK484" i="5"/>
  <c r="AO489" i="12" s="1"/>
  <c r="AK485" i="5"/>
  <c r="AO490" i="12" s="1"/>
  <c r="AK486" i="5"/>
  <c r="AO491" i="12" s="1"/>
  <c r="AK487" i="5"/>
  <c r="AO492" i="12" s="1"/>
  <c r="AK488" i="5"/>
  <c r="AO493" i="12" s="1"/>
  <c r="AK489" i="5"/>
  <c r="AO494" i="12" s="1"/>
  <c r="AK490" i="5"/>
  <c r="AO495" i="12" s="1"/>
  <c r="AK491" i="5"/>
  <c r="AO496" i="12" s="1"/>
  <c r="AK492" i="5"/>
  <c r="AO497" i="12" s="1"/>
  <c r="AK493" i="5"/>
  <c r="AO498" i="12" s="1"/>
  <c r="AK494" i="5"/>
  <c r="AO499" i="12" s="1"/>
  <c r="AK495" i="5"/>
  <c r="AO500" i="12" s="1"/>
  <c r="AK496" i="5"/>
  <c r="AO501" i="12" s="1"/>
  <c r="AK497" i="5"/>
  <c r="AO502" i="12" s="1"/>
  <c r="AK498" i="5"/>
  <c r="AO503" i="12" s="1"/>
  <c r="AK499" i="5"/>
  <c r="AO504" i="12" s="1"/>
  <c r="AK500" i="5"/>
  <c r="AO505" i="12" s="1"/>
  <c r="AK501" i="5"/>
  <c r="AO506" i="12" s="1"/>
  <c r="AK502" i="5"/>
  <c r="AO507" i="12" s="1"/>
  <c r="AK503" i="5"/>
  <c r="AO508" i="12" s="1"/>
  <c r="AK504" i="5"/>
  <c r="AO509" i="12" s="1"/>
  <c r="AK505" i="5"/>
  <c r="AO510" i="12" s="1"/>
  <c r="AK506" i="5"/>
  <c r="AO511" i="12" s="1"/>
  <c r="AK507" i="5"/>
  <c r="AO512" i="12" s="1"/>
  <c r="AK508" i="5"/>
  <c r="AO513" i="12" s="1"/>
  <c r="AK509" i="5"/>
  <c r="AO514" i="12" s="1"/>
  <c r="AK510" i="5"/>
  <c r="AO515" i="12" s="1"/>
  <c r="AK511" i="5"/>
  <c r="AO516" i="12" s="1"/>
  <c r="AK512" i="5"/>
  <c r="AO517" i="12" s="1"/>
  <c r="AK513" i="5"/>
  <c r="AO518" i="12" s="1"/>
  <c r="AK514" i="5"/>
  <c r="AO519" i="12" s="1"/>
  <c r="AK515" i="5"/>
  <c r="AO520" i="12" s="1"/>
  <c r="AK516" i="5"/>
  <c r="AO521" i="12" s="1"/>
  <c r="AK517" i="5"/>
  <c r="AO522" i="12" s="1"/>
  <c r="AK518" i="5"/>
  <c r="AO523" i="12" s="1"/>
  <c r="AK519" i="5"/>
  <c r="AO524" i="12" s="1"/>
  <c r="AK520" i="5"/>
  <c r="AO525" i="12" s="1"/>
  <c r="AK521" i="5"/>
  <c r="AO526" i="12" s="1"/>
  <c r="AK522" i="5"/>
  <c r="AO527" i="12" s="1"/>
  <c r="AK523" i="5"/>
  <c r="AO528" i="12" s="1"/>
  <c r="AK524" i="5"/>
  <c r="AO529" i="12" s="1"/>
  <c r="AK525" i="5"/>
  <c r="AO530" i="12" s="1"/>
  <c r="AK526" i="5"/>
  <c r="AO531" i="12" s="1"/>
  <c r="AK527" i="5"/>
  <c r="AO532" i="12" s="1"/>
  <c r="AK528" i="5"/>
  <c r="AO533" i="12" s="1"/>
  <c r="AK529" i="5"/>
  <c r="AO534" i="12" s="1"/>
  <c r="AK530" i="5"/>
  <c r="AO535" i="12" s="1"/>
  <c r="AK531" i="5"/>
  <c r="AO536" i="12" s="1"/>
  <c r="AK532" i="5"/>
  <c r="AO537" i="12" s="1"/>
  <c r="AK533" i="5"/>
  <c r="AO538" i="12" s="1"/>
  <c r="AK534" i="5"/>
  <c r="AO539" i="12" s="1"/>
  <c r="AK535" i="5"/>
  <c r="AO540" i="12" s="1"/>
  <c r="AK536" i="5"/>
  <c r="AO541" i="12" s="1"/>
  <c r="AK537" i="5"/>
  <c r="AO542" i="12" s="1"/>
  <c r="AK538" i="5"/>
  <c r="AO543" i="12" s="1"/>
  <c r="AK539" i="5"/>
  <c r="AO544" i="12" s="1"/>
  <c r="F49" i="1"/>
  <c r="E43" i="1"/>
  <c r="Z6" i="7" s="1"/>
  <c r="CC207" i="5"/>
  <c r="CC208" i="5"/>
  <c r="CC209" i="5"/>
  <c r="CC210" i="5"/>
  <c r="CC211" i="5"/>
  <c r="CC212" i="5"/>
  <c r="CC213" i="5"/>
  <c r="CC214" i="5"/>
  <c r="CC215" i="5"/>
  <c r="CC216" i="5"/>
  <c r="CC217" i="5"/>
  <c r="CC218" i="5"/>
  <c r="CC219" i="5"/>
  <c r="CC220" i="5"/>
  <c r="CC221" i="5"/>
  <c r="CC222" i="5"/>
  <c r="CC223" i="5"/>
  <c r="CC224" i="5"/>
  <c r="CC225" i="5"/>
  <c r="CC226" i="5"/>
  <c r="CC227" i="5"/>
  <c r="CC228" i="5"/>
  <c r="CC229" i="5"/>
  <c r="CC230" i="5"/>
  <c r="CC231" i="5"/>
  <c r="CC232" i="5"/>
  <c r="CC233" i="5"/>
  <c r="CC234" i="5"/>
  <c r="CC235" i="5"/>
  <c r="CC236" i="5"/>
  <c r="CC237" i="5"/>
  <c r="CC238" i="5"/>
  <c r="CC239" i="5"/>
  <c r="CC240" i="5"/>
  <c r="CC241" i="5"/>
  <c r="CC242" i="5"/>
  <c r="CC243" i="5"/>
  <c r="CC244" i="5"/>
  <c r="CC245" i="5"/>
  <c r="CC246" i="5"/>
  <c r="CC247" i="5"/>
  <c r="CC248" i="5"/>
  <c r="CC249" i="5"/>
  <c r="CC250" i="5"/>
  <c r="CC251" i="5"/>
  <c r="CC252" i="5"/>
  <c r="CC253" i="5"/>
  <c r="CC254" i="5"/>
  <c r="CC255" i="5"/>
  <c r="CC256" i="5"/>
  <c r="CC257" i="5"/>
  <c r="CC258" i="5"/>
  <c r="CC259" i="5"/>
  <c r="CC260" i="5"/>
  <c r="CC261" i="5"/>
  <c r="CC262" i="5"/>
  <c r="CC263" i="5"/>
  <c r="CC264" i="5"/>
  <c r="CC265" i="5"/>
  <c r="CC266" i="5"/>
  <c r="CC267" i="5"/>
  <c r="CC268" i="5"/>
  <c r="CC269" i="5"/>
  <c r="CC270" i="5"/>
  <c r="CC271" i="5"/>
  <c r="CC272" i="5"/>
  <c r="CC273" i="5"/>
  <c r="CC274" i="5"/>
  <c r="CC275" i="5"/>
  <c r="CC276" i="5"/>
  <c r="CC277" i="5"/>
  <c r="CC278" i="5"/>
  <c r="CC279" i="5"/>
  <c r="CC280" i="5"/>
  <c r="CC281" i="5"/>
  <c r="CC282" i="5"/>
  <c r="CC283" i="5"/>
  <c r="CC284" i="5"/>
  <c r="CC285" i="5"/>
  <c r="CC286" i="5"/>
  <c r="CC287" i="5"/>
  <c r="CC288" i="5"/>
  <c r="CC289" i="5"/>
  <c r="CC290" i="5"/>
  <c r="CC291" i="5"/>
  <c r="CC292" i="5"/>
  <c r="CC293" i="5"/>
  <c r="CC294" i="5"/>
  <c r="CC295" i="5"/>
  <c r="CC296" i="5"/>
  <c r="CC297" i="5"/>
  <c r="CC298" i="5"/>
  <c r="CC299" i="5"/>
  <c r="CC300" i="5"/>
  <c r="CC301" i="5"/>
  <c r="CC302" i="5"/>
  <c r="CC303" i="5"/>
  <c r="CC304" i="5"/>
  <c r="CC305" i="5"/>
  <c r="CC306" i="5"/>
  <c r="CC307" i="5"/>
  <c r="CC308" i="5"/>
  <c r="CC309" i="5"/>
  <c r="CC310" i="5"/>
  <c r="CC311" i="5"/>
  <c r="CC312" i="5"/>
  <c r="CC313" i="5"/>
  <c r="CC314" i="5"/>
  <c r="CC315" i="5"/>
  <c r="CC316" i="5"/>
  <c r="CC317" i="5"/>
  <c r="CC318" i="5"/>
  <c r="CC319" i="5"/>
  <c r="CC320" i="5"/>
  <c r="CC321" i="5"/>
  <c r="CC322" i="5"/>
  <c r="CC323" i="5"/>
  <c r="CC324" i="5"/>
  <c r="CC325" i="5"/>
  <c r="CC326" i="5"/>
  <c r="CC327" i="5"/>
  <c r="CC328" i="5"/>
  <c r="CC329" i="5"/>
  <c r="CC330" i="5"/>
  <c r="CC331" i="5"/>
  <c r="CC332" i="5"/>
  <c r="CC333" i="5"/>
  <c r="CC334" i="5"/>
  <c r="CC335" i="5"/>
  <c r="CC336" i="5"/>
  <c r="CC337" i="5"/>
  <c r="CC338" i="5"/>
  <c r="CC339" i="5"/>
  <c r="CC340" i="5"/>
  <c r="CC341" i="5"/>
  <c r="CC342" i="5"/>
  <c r="CC343" i="5"/>
  <c r="CC344" i="5"/>
  <c r="CC345" i="5"/>
  <c r="CC346" i="5"/>
  <c r="CC347" i="5"/>
  <c r="CC348" i="5"/>
  <c r="CC349" i="5"/>
  <c r="CC350" i="5"/>
  <c r="CC351" i="5"/>
  <c r="CC352" i="5"/>
  <c r="CC353" i="5"/>
  <c r="CC354" i="5"/>
  <c r="CC355" i="5"/>
  <c r="CC356" i="5"/>
  <c r="CC357" i="5"/>
  <c r="CC358" i="5"/>
  <c r="CC359" i="5"/>
  <c r="CC360" i="5"/>
  <c r="CC361" i="5"/>
  <c r="CC362" i="5"/>
  <c r="CC363" i="5"/>
  <c r="CC364" i="5"/>
  <c r="CC365" i="5"/>
  <c r="CC366" i="5"/>
  <c r="CC367" i="5"/>
  <c r="CC368" i="5"/>
  <c r="CC369" i="5"/>
  <c r="CC370" i="5"/>
  <c r="CC371" i="5"/>
  <c r="CC372" i="5"/>
  <c r="CC373" i="5"/>
  <c r="CC374" i="5"/>
  <c r="CC375" i="5"/>
  <c r="CC376" i="5"/>
  <c r="CC377" i="5"/>
  <c r="CC378" i="5"/>
  <c r="CC379" i="5"/>
  <c r="CC380" i="5"/>
  <c r="CC381" i="5"/>
  <c r="CC382" i="5"/>
  <c r="CC383" i="5"/>
  <c r="CC384" i="5"/>
  <c r="CC385" i="5"/>
  <c r="CC386" i="5"/>
  <c r="CC387" i="5"/>
  <c r="CC388" i="5"/>
  <c r="CC389" i="5"/>
  <c r="CC390" i="5"/>
  <c r="CC391" i="5"/>
  <c r="CC392" i="5"/>
  <c r="CC393" i="5"/>
  <c r="CC394" i="5"/>
  <c r="CC395" i="5"/>
  <c r="CC396" i="5"/>
  <c r="CC397" i="5"/>
  <c r="CC398" i="5"/>
  <c r="CC399" i="5"/>
  <c r="CC400" i="5"/>
  <c r="CC401" i="5"/>
  <c r="CC402" i="5"/>
  <c r="CC403" i="5"/>
  <c r="CC404" i="5"/>
  <c r="CC405" i="5"/>
  <c r="CC406" i="5"/>
  <c r="CC407" i="5"/>
  <c r="CC408" i="5"/>
  <c r="CC409" i="5"/>
  <c r="CC410" i="5"/>
  <c r="CC411" i="5"/>
  <c r="CC412" i="5"/>
  <c r="CC413" i="5"/>
  <c r="CC414" i="5"/>
  <c r="CC415" i="5"/>
  <c r="CC416" i="5"/>
  <c r="CC417" i="5"/>
  <c r="CC418" i="5"/>
  <c r="CC419" i="5"/>
  <c r="CC420" i="5"/>
  <c r="CC421" i="5"/>
  <c r="CC422" i="5"/>
  <c r="CC423" i="5"/>
  <c r="CC424" i="5"/>
  <c r="CC425" i="5"/>
  <c r="CC426" i="5"/>
  <c r="CC427" i="5"/>
  <c r="CC428" i="5"/>
  <c r="CC429" i="5"/>
  <c r="CC430" i="5"/>
  <c r="CC431" i="5"/>
  <c r="CC432" i="5"/>
  <c r="CC433" i="5"/>
  <c r="CC434" i="5"/>
  <c r="CC435" i="5"/>
  <c r="CC436" i="5"/>
  <c r="CC437" i="5"/>
  <c r="CC438" i="5"/>
  <c r="CC439" i="5"/>
  <c r="CC440" i="5"/>
  <c r="CC441" i="5"/>
  <c r="CC442" i="5"/>
  <c r="CC443" i="5"/>
  <c r="CC444" i="5"/>
  <c r="CC445" i="5"/>
  <c r="CC446" i="5"/>
  <c r="CC447" i="5"/>
  <c r="CC448" i="5"/>
  <c r="CC449" i="5"/>
  <c r="CC450" i="5"/>
  <c r="CC451" i="5"/>
  <c r="CC452" i="5"/>
  <c r="CC453" i="5"/>
  <c r="CC454" i="5"/>
  <c r="CC455" i="5"/>
  <c r="CC456" i="5"/>
  <c r="CC457" i="5"/>
  <c r="CC458" i="5"/>
  <c r="CC459" i="5"/>
  <c r="CC460" i="5"/>
  <c r="CC461" i="5"/>
  <c r="CC462" i="5"/>
  <c r="CC463" i="5"/>
  <c r="CC464" i="5"/>
  <c r="CC465" i="5"/>
  <c r="CC466" i="5"/>
  <c r="CC467" i="5"/>
  <c r="CC468" i="5"/>
  <c r="CC469" i="5"/>
  <c r="CC470" i="5"/>
  <c r="CC471" i="5"/>
  <c r="CC472" i="5"/>
  <c r="CC473" i="5"/>
  <c r="CC474" i="5"/>
  <c r="CC475" i="5"/>
  <c r="CC476" i="5"/>
  <c r="CC477" i="5"/>
  <c r="CC478" i="5"/>
  <c r="CC479" i="5"/>
  <c r="CC480" i="5"/>
  <c r="CC481" i="5"/>
  <c r="CC482" i="5"/>
  <c r="CC483" i="5"/>
  <c r="CC484" i="5"/>
  <c r="CC485" i="5"/>
  <c r="CC486" i="5"/>
  <c r="CC487" i="5"/>
  <c r="CC488" i="5"/>
  <c r="CC489" i="5"/>
  <c r="CC490" i="5"/>
  <c r="CC491" i="5"/>
  <c r="CC492" i="5"/>
  <c r="CC493" i="5"/>
  <c r="CC494" i="5"/>
  <c r="CC495" i="5"/>
  <c r="CC496" i="5"/>
  <c r="CC497" i="5"/>
  <c r="CC498" i="5"/>
  <c r="CC499" i="5"/>
  <c r="CC500" i="5"/>
  <c r="CC501" i="5"/>
  <c r="CC502" i="5"/>
  <c r="CC503" i="5"/>
  <c r="CC504" i="5"/>
  <c r="CC505" i="5"/>
  <c r="CC506" i="5"/>
  <c r="CC507" i="5"/>
  <c r="CC508" i="5"/>
  <c r="CC509" i="5"/>
  <c r="CC510" i="5"/>
  <c r="CC511" i="5"/>
  <c r="CC512" i="5"/>
  <c r="CC513" i="5"/>
  <c r="CC514" i="5"/>
  <c r="CC515" i="5"/>
  <c r="CC516" i="5"/>
  <c r="CC517" i="5"/>
  <c r="CC518" i="5"/>
  <c r="CC519" i="5"/>
  <c r="CC520" i="5"/>
  <c r="CC521" i="5"/>
  <c r="CC522" i="5"/>
  <c r="CC523" i="5"/>
  <c r="CC524" i="5"/>
  <c r="CC525" i="5"/>
  <c r="CC526" i="5"/>
  <c r="CC527" i="5"/>
  <c r="CC528" i="5"/>
  <c r="CC529" i="5"/>
  <c r="CC530" i="5"/>
  <c r="CC531" i="5"/>
  <c r="CC532" i="5"/>
  <c r="CC533" i="5"/>
  <c r="CC534" i="5"/>
  <c r="CC535" i="5"/>
  <c r="CC536" i="5"/>
  <c r="CC537" i="5"/>
  <c r="CC538" i="5"/>
  <c r="CC539" i="5"/>
  <c r="Z7" i="7" l="1"/>
  <c r="AB7" i="7" s="1"/>
  <c r="L14" i="15"/>
  <c r="BA52" i="15" s="1"/>
  <c r="BA88" i="15"/>
  <c r="BA86" i="15"/>
  <c r="BA84" i="15"/>
  <c r="K26" i="15"/>
  <c r="Z26" i="15" s="1"/>
  <c r="R25" i="20"/>
  <c r="V25" i="20" s="1"/>
  <c r="R26" i="20"/>
  <c r="S26" i="20" s="1"/>
  <c r="R27" i="20"/>
  <c r="V27" i="20" s="1"/>
  <c r="R28" i="20"/>
  <c r="V28" i="20" s="1"/>
  <c r="R29" i="20"/>
  <c r="V29" i="20" s="1"/>
  <c r="R30" i="20"/>
  <c r="V30" i="20" s="1"/>
  <c r="R31" i="20"/>
  <c r="V31" i="20" s="1"/>
  <c r="R32" i="20"/>
  <c r="V32" i="20" s="1"/>
  <c r="R33" i="20"/>
  <c r="V33" i="20" s="1"/>
  <c r="R34" i="20"/>
  <c r="S34" i="20" s="1"/>
  <c r="R35" i="20"/>
  <c r="V35" i="20" s="1"/>
  <c r="R36" i="20"/>
  <c r="V36" i="20" s="1"/>
  <c r="R37" i="20"/>
  <c r="V37" i="20" s="1"/>
  <c r="R38" i="20"/>
  <c r="V38" i="20" s="1"/>
  <c r="R39" i="20"/>
  <c r="V39" i="20" s="1"/>
  <c r="R40" i="20"/>
  <c r="V40" i="20" s="1"/>
  <c r="R41" i="20"/>
  <c r="V41" i="20" s="1"/>
  <c r="R42" i="20"/>
  <c r="S42" i="20" s="1"/>
  <c r="R43" i="20"/>
  <c r="V43" i="20" s="1"/>
  <c r="R44" i="20"/>
  <c r="V44" i="20" s="1"/>
  <c r="R45" i="20"/>
  <c r="V45" i="20" s="1"/>
  <c r="R46" i="20"/>
  <c r="V46" i="20" s="1"/>
  <c r="R47" i="20"/>
  <c r="V47" i="20" s="1"/>
  <c r="R48" i="20"/>
  <c r="V48" i="20" s="1"/>
  <c r="R49" i="20"/>
  <c r="V49" i="20" s="1"/>
  <c r="R50" i="20"/>
  <c r="S50" i="20" s="1"/>
  <c r="R51" i="20"/>
  <c r="V51" i="20" s="1"/>
  <c r="R52" i="20"/>
  <c r="V52" i="20" s="1"/>
  <c r="R53" i="20"/>
  <c r="V53" i="20" s="1"/>
  <c r="R54" i="20"/>
  <c r="V54" i="20" s="1"/>
  <c r="R55" i="20"/>
  <c r="V55" i="20" s="1"/>
  <c r="R56" i="20"/>
  <c r="V56" i="20" s="1"/>
  <c r="R57" i="20"/>
  <c r="V57" i="20" s="1"/>
  <c r="R58" i="20"/>
  <c r="S58" i="20" s="1"/>
  <c r="R59" i="20"/>
  <c r="V59" i="20" s="1"/>
  <c r="R60" i="20"/>
  <c r="V60" i="20" s="1"/>
  <c r="R61" i="20"/>
  <c r="V61" i="20" s="1"/>
  <c r="R62" i="20"/>
  <c r="V62" i="20" s="1"/>
  <c r="R63" i="20"/>
  <c r="V63" i="20" s="1"/>
  <c r="R64" i="20"/>
  <c r="V64" i="20" s="1"/>
  <c r="R65" i="20"/>
  <c r="V65" i="20" s="1"/>
  <c r="R66" i="20"/>
  <c r="S66" i="20" s="1"/>
  <c r="R67" i="20"/>
  <c r="V67" i="20" s="1"/>
  <c r="R68" i="20"/>
  <c r="V68" i="20" s="1"/>
  <c r="R69" i="20"/>
  <c r="V69" i="20" s="1"/>
  <c r="R70" i="20"/>
  <c r="V70" i="20" s="1"/>
  <c r="R71" i="20"/>
  <c r="V71" i="20" s="1"/>
  <c r="R72" i="20"/>
  <c r="V72" i="20" s="1"/>
  <c r="R73" i="20"/>
  <c r="V73" i="20" s="1"/>
  <c r="R74" i="20"/>
  <c r="S74" i="20" s="1"/>
  <c r="R75" i="20"/>
  <c r="V75" i="20" s="1"/>
  <c r="R76" i="20"/>
  <c r="V76" i="20" s="1"/>
  <c r="R77" i="20"/>
  <c r="V77" i="20" s="1"/>
  <c r="R78" i="20"/>
  <c r="V78" i="20" s="1"/>
  <c r="R79" i="20"/>
  <c r="V79" i="20" s="1"/>
  <c r="R80" i="20"/>
  <c r="V80" i="20" s="1"/>
  <c r="R81" i="20"/>
  <c r="V81" i="20" s="1"/>
  <c r="R82" i="20"/>
  <c r="S82" i="20" s="1"/>
  <c r="R83" i="20"/>
  <c r="V83" i="20" s="1"/>
  <c r="R84" i="20"/>
  <c r="V84" i="20" s="1"/>
  <c r="R85" i="20"/>
  <c r="V85" i="20" s="1"/>
  <c r="R86" i="20"/>
  <c r="V86" i="20" s="1"/>
  <c r="R87" i="20"/>
  <c r="V87" i="20" s="1"/>
  <c r="R88" i="20"/>
  <c r="V88" i="20" s="1"/>
  <c r="R89" i="20"/>
  <c r="V89" i="20" s="1"/>
  <c r="R90" i="20"/>
  <c r="S90" i="20" s="1"/>
  <c r="R91" i="20"/>
  <c r="V91" i="20" s="1"/>
  <c r="R92" i="20"/>
  <c r="V92" i="20" s="1"/>
  <c r="R93" i="20"/>
  <c r="V93" i="20" s="1"/>
  <c r="R94" i="20"/>
  <c r="V94" i="20" s="1"/>
  <c r="R95" i="20"/>
  <c r="V95" i="20" s="1"/>
  <c r="R96" i="20"/>
  <c r="V96" i="20" s="1"/>
  <c r="R97" i="20"/>
  <c r="V97" i="20" s="1"/>
  <c r="R98" i="20"/>
  <c r="S98" i="20" s="1"/>
  <c r="R99" i="20"/>
  <c r="V99" i="20" s="1"/>
  <c r="R100" i="20"/>
  <c r="V100" i="20" s="1"/>
  <c r="R101" i="20"/>
  <c r="V101" i="20" s="1"/>
  <c r="R102" i="20"/>
  <c r="V102" i="20" s="1"/>
  <c r="R103" i="20"/>
  <c r="V103" i="20" s="1"/>
  <c r="R104" i="20"/>
  <c r="V104" i="20" s="1"/>
  <c r="R105" i="20"/>
  <c r="V105" i="20" s="1"/>
  <c r="R106" i="20"/>
  <c r="S106" i="20" s="1"/>
  <c r="R107" i="20"/>
  <c r="V107" i="20" s="1"/>
  <c r="R108" i="20"/>
  <c r="V108" i="20" s="1"/>
  <c r="R109" i="20"/>
  <c r="V109" i="20" s="1"/>
  <c r="R110" i="20"/>
  <c r="V110" i="20" s="1"/>
  <c r="R111" i="20"/>
  <c r="V111" i="20" s="1"/>
  <c r="R112" i="20"/>
  <c r="V112" i="20" s="1"/>
  <c r="R113" i="20"/>
  <c r="V113" i="20" s="1"/>
  <c r="R114" i="20"/>
  <c r="S114" i="20" s="1"/>
  <c r="R115" i="20"/>
  <c r="V115" i="20" s="1"/>
  <c r="R116" i="20"/>
  <c r="V116" i="20" s="1"/>
  <c r="R117" i="20"/>
  <c r="V117" i="20" s="1"/>
  <c r="R118" i="20"/>
  <c r="V118" i="20" s="1"/>
  <c r="R119" i="20"/>
  <c r="V119" i="20" s="1"/>
  <c r="R120" i="20"/>
  <c r="V120" i="20" s="1"/>
  <c r="R121" i="20"/>
  <c r="V121" i="20" s="1"/>
  <c r="R122" i="20"/>
  <c r="S122" i="20" s="1"/>
  <c r="R123" i="20"/>
  <c r="V123" i="20" s="1"/>
  <c r="R124" i="20"/>
  <c r="V124" i="20" s="1"/>
  <c r="R125" i="20"/>
  <c r="V125" i="20" s="1"/>
  <c r="R126" i="20"/>
  <c r="V126" i="20" s="1"/>
  <c r="R127" i="20"/>
  <c r="V127" i="20" s="1"/>
  <c r="R128" i="20"/>
  <c r="V128" i="20" s="1"/>
  <c r="R129" i="20"/>
  <c r="V129" i="20" s="1"/>
  <c r="R130" i="20"/>
  <c r="S130" i="20" s="1"/>
  <c r="R131" i="20"/>
  <c r="V131" i="20" s="1"/>
  <c r="R132" i="20"/>
  <c r="V132" i="20" s="1"/>
  <c r="R133" i="20"/>
  <c r="V133" i="20" s="1"/>
  <c r="R134" i="20"/>
  <c r="V134" i="20" s="1"/>
  <c r="R135" i="20"/>
  <c r="V135" i="20" s="1"/>
  <c r="R136" i="20"/>
  <c r="V136" i="20" s="1"/>
  <c r="R137" i="20"/>
  <c r="V137" i="20" s="1"/>
  <c r="R138" i="20"/>
  <c r="S138" i="20" s="1"/>
  <c r="R139" i="20"/>
  <c r="V139" i="20" s="1"/>
  <c r="R140" i="20"/>
  <c r="V140" i="20" s="1"/>
  <c r="R141" i="20"/>
  <c r="V141" i="20" s="1"/>
  <c r="R142" i="20"/>
  <c r="V142" i="20" s="1"/>
  <c r="R143" i="20"/>
  <c r="V143" i="20" s="1"/>
  <c r="R144" i="20"/>
  <c r="V144" i="20" s="1"/>
  <c r="R145" i="20"/>
  <c r="V145" i="20" s="1"/>
  <c r="R146" i="20"/>
  <c r="S146" i="20" s="1"/>
  <c r="R147" i="20"/>
  <c r="V147" i="20" s="1"/>
  <c r="R148" i="20"/>
  <c r="V148" i="20" s="1"/>
  <c r="R149" i="20"/>
  <c r="V149" i="20" s="1"/>
  <c r="R150" i="20"/>
  <c r="V150" i="20" s="1"/>
  <c r="R151" i="20"/>
  <c r="V151" i="20" s="1"/>
  <c r="R152" i="20"/>
  <c r="V152" i="20" s="1"/>
  <c r="R153" i="20"/>
  <c r="V153" i="20" s="1"/>
  <c r="R154" i="20"/>
  <c r="S154" i="20" s="1"/>
  <c r="R155" i="20"/>
  <c r="V155" i="20" s="1"/>
  <c r="R156" i="20"/>
  <c r="V156" i="20" s="1"/>
  <c r="R157" i="20"/>
  <c r="V157" i="20" s="1"/>
  <c r="R158" i="20"/>
  <c r="V158" i="20" s="1"/>
  <c r="R159" i="20"/>
  <c r="V159" i="20" s="1"/>
  <c r="R160" i="20"/>
  <c r="V160" i="20" s="1"/>
  <c r="R161" i="20"/>
  <c r="V161" i="20" s="1"/>
  <c r="R162" i="20"/>
  <c r="S162" i="20" s="1"/>
  <c r="R163" i="20"/>
  <c r="V163" i="20" s="1"/>
  <c r="R164" i="20"/>
  <c r="V164" i="20" s="1"/>
  <c r="R165" i="20"/>
  <c r="V165" i="20" s="1"/>
  <c r="R166" i="20"/>
  <c r="V166" i="20" s="1"/>
  <c r="R167" i="20"/>
  <c r="V167" i="20" s="1"/>
  <c r="R168" i="20"/>
  <c r="V168" i="20" s="1"/>
  <c r="R169" i="20"/>
  <c r="V169" i="20" s="1"/>
  <c r="R170" i="20"/>
  <c r="S170" i="20" s="1"/>
  <c r="R171" i="20"/>
  <c r="V171" i="20" s="1"/>
  <c r="R172" i="20"/>
  <c r="V172" i="20" s="1"/>
  <c r="R173" i="20"/>
  <c r="V173" i="20" s="1"/>
  <c r="R174" i="20"/>
  <c r="V174" i="20" s="1"/>
  <c r="R175" i="20"/>
  <c r="V175" i="20" s="1"/>
  <c r="R176" i="20"/>
  <c r="V176" i="20" s="1"/>
  <c r="R177" i="20"/>
  <c r="V177" i="20" s="1"/>
  <c r="R178" i="20"/>
  <c r="S178" i="20" s="1"/>
  <c r="R179" i="20"/>
  <c r="V179" i="20" s="1"/>
  <c r="R180" i="20"/>
  <c r="V180" i="20" s="1"/>
  <c r="R181" i="20"/>
  <c r="V181" i="20" s="1"/>
  <c r="R182" i="20"/>
  <c r="V182" i="20" s="1"/>
  <c r="R183" i="20"/>
  <c r="V183" i="20" s="1"/>
  <c r="R184" i="20"/>
  <c r="V184" i="20" s="1"/>
  <c r="R185" i="20"/>
  <c r="V185" i="20" s="1"/>
  <c r="R186" i="20"/>
  <c r="S186" i="20" s="1"/>
  <c r="R187" i="20"/>
  <c r="V187" i="20" s="1"/>
  <c r="R188" i="20"/>
  <c r="V188" i="20" s="1"/>
  <c r="R189" i="20"/>
  <c r="V189" i="20" s="1"/>
  <c r="R190" i="20"/>
  <c r="V190" i="20" s="1"/>
  <c r="R191" i="20"/>
  <c r="V191" i="20" s="1"/>
  <c r="R192" i="20"/>
  <c r="V192" i="20" s="1"/>
  <c r="R193" i="20"/>
  <c r="V193" i="20" s="1"/>
  <c r="R194" i="20"/>
  <c r="S194" i="20" s="1"/>
  <c r="R195" i="20"/>
  <c r="V195" i="20" s="1"/>
  <c r="R196" i="20"/>
  <c r="V196" i="20" s="1"/>
  <c r="R197" i="20"/>
  <c r="V197" i="20" s="1"/>
  <c r="R198" i="20"/>
  <c r="V198" i="20" s="1"/>
  <c r="R199" i="20"/>
  <c r="V199" i="20" s="1"/>
  <c r="R200" i="20"/>
  <c r="V200" i="20" s="1"/>
  <c r="R201" i="20"/>
  <c r="V201" i="20" s="1"/>
  <c r="R202" i="20"/>
  <c r="S202" i="20" s="1"/>
  <c r="R203" i="20"/>
  <c r="V203" i="20" s="1"/>
  <c r="R204" i="20"/>
  <c r="V204" i="20" s="1"/>
  <c r="R205" i="20"/>
  <c r="V205" i="20" s="1"/>
  <c r="R206" i="20"/>
  <c r="V206" i="20" s="1"/>
  <c r="R207" i="20"/>
  <c r="V207" i="20" s="1"/>
  <c r="R208" i="20"/>
  <c r="V208" i="20" s="1"/>
  <c r="R209" i="20"/>
  <c r="R210" i="20"/>
  <c r="R211" i="20"/>
  <c r="R212" i="20"/>
  <c r="V212" i="20" s="1"/>
  <c r="R213" i="20"/>
  <c r="R214" i="20"/>
  <c r="V214" i="20" s="1"/>
  <c r="R215" i="20"/>
  <c r="S215" i="20" s="1"/>
  <c r="T215" i="20" s="1"/>
  <c r="U215" i="20" s="1"/>
  <c r="R216" i="20"/>
  <c r="V216" i="20" s="1"/>
  <c r="R217" i="20"/>
  <c r="R218" i="20"/>
  <c r="R219" i="20"/>
  <c r="V219" i="20" s="1"/>
  <c r="R220" i="20"/>
  <c r="V220" i="20" s="1"/>
  <c r="R221" i="20"/>
  <c r="R222" i="20"/>
  <c r="V222" i="20" s="1"/>
  <c r="R223" i="20"/>
  <c r="V223" i="20" s="1"/>
  <c r="R224" i="20"/>
  <c r="V224" i="20" s="1"/>
  <c r="R225" i="20"/>
  <c r="R226" i="20"/>
  <c r="R227" i="20"/>
  <c r="V227" i="20" s="1"/>
  <c r="R228" i="20"/>
  <c r="V228" i="20" s="1"/>
  <c r="R229" i="20"/>
  <c r="R230" i="20"/>
  <c r="V230" i="20" s="1"/>
  <c r="R231" i="20"/>
  <c r="V231" i="20" s="1"/>
  <c r="R232" i="20"/>
  <c r="V232" i="20" s="1"/>
  <c r="R233" i="20"/>
  <c r="R234" i="20"/>
  <c r="R235" i="20"/>
  <c r="V235" i="20" s="1"/>
  <c r="R236" i="20"/>
  <c r="V236" i="20" s="1"/>
  <c r="R237" i="20"/>
  <c r="V237" i="20" s="1"/>
  <c r="R238" i="20"/>
  <c r="V238" i="20" s="1"/>
  <c r="R239" i="20"/>
  <c r="S239" i="20" s="1"/>
  <c r="T239" i="20" s="1"/>
  <c r="U239" i="20" s="1"/>
  <c r="R240" i="20"/>
  <c r="V240" i="20" s="1"/>
  <c r="R241" i="20"/>
  <c r="V241" i="20" s="1"/>
  <c r="R242" i="20"/>
  <c r="R243" i="20"/>
  <c r="V243" i="20" s="1"/>
  <c r="R244" i="20"/>
  <c r="V244" i="20" s="1"/>
  <c r="R245" i="20"/>
  <c r="V245" i="20" s="1"/>
  <c r="R246" i="20"/>
  <c r="V246" i="20" s="1"/>
  <c r="R247" i="20"/>
  <c r="S247" i="20" s="1"/>
  <c r="T247" i="20" s="1"/>
  <c r="U247" i="20" s="1"/>
  <c r="R248" i="20"/>
  <c r="V248" i="20" s="1"/>
  <c r="R249" i="20"/>
  <c r="V249" i="20" s="1"/>
  <c r="R250" i="20"/>
  <c r="R251" i="20"/>
  <c r="V251" i="20" s="1"/>
  <c r="R252" i="20"/>
  <c r="V252" i="20" s="1"/>
  <c r="R253" i="20"/>
  <c r="V253" i="20" s="1"/>
  <c r="R254" i="20"/>
  <c r="V254" i="20" s="1"/>
  <c r="R255" i="20"/>
  <c r="S255" i="20" s="1"/>
  <c r="T255" i="20" s="1"/>
  <c r="U255" i="20" s="1"/>
  <c r="R256" i="20"/>
  <c r="V256" i="20" s="1"/>
  <c r="R257" i="20"/>
  <c r="V257" i="20" s="1"/>
  <c r="R258" i="20"/>
  <c r="R259" i="20"/>
  <c r="V259" i="20" s="1"/>
  <c r="R260" i="20"/>
  <c r="V260" i="20" s="1"/>
  <c r="R261" i="20"/>
  <c r="V261" i="20" s="1"/>
  <c r="R262" i="20"/>
  <c r="V262" i="20" s="1"/>
  <c r="R263" i="20"/>
  <c r="S263" i="20" s="1"/>
  <c r="T263" i="20" s="1"/>
  <c r="U263" i="20" s="1"/>
  <c r="R264" i="20"/>
  <c r="V264" i="20" s="1"/>
  <c r="R265" i="20"/>
  <c r="V265" i="20" s="1"/>
  <c r="R266" i="20"/>
  <c r="R267" i="20"/>
  <c r="V267" i="20" s="1"/>
  <c r="R268" i="20"/>
  <c r="V268" i="20" s="1"/>
  <c r="R269" i="20"/>
  <c r="V269" i="20" s="1"/>
  <c r="R270" i="20"/>
  <c r="V270" i="20" s="1"/>
  <c r="R271" i="20"/>
  <c r="S271" i="20" s="1"/>
  <c r="T271" i="20" s="1"/>
  <c r="U271" i="20" s="1"/>
  <c r="R272" i="20"/>
  <c r="V272" i="20" s="1"/>
  <c r="R273" i="20"/>
  <c r="V273" i="20" s="1"/>
  <c r="R274" i="20"/>
  <c r="R275" i="20"/>
  <c r="V275" i="20" s="1"/>
  <c r="R276" i="20"/>
  <c r="V276" i="20" s="1"/>
  <c r="R277" i="20"/>
  <c r="V277" i="20" s="1"/>
  <c r="R278" i="20"/>
  <c r="V278" i="20" s="1"/>
  <c r="R279" i="20"/>
  <c r="S279" i="20" s="1"/>
  <c r="T279" i="20" s="1"/>
  <c r="U279" i="20" s="1"/>
  <c r="R280" i="20"/>
  <c r="V280" i="20" s="1"/>
  <c r="R281" i="20"/>
  <c r="V281" i="20" s="1"/>
  <c r="R282" i="20"/>
  <c r="R283" i="20"/>
  <c r="V283" i="20" s="1"/>
  <c r="R284" i="20"/>
  <c r="V284" i="20" s="1"/>
  <c r="R285" i="20"/>
  <c r="V285" i="20" s="1"/>
  <c r="R286" i="20"/>
  <c r="V286" i="20" s="1"/>
  <c r="R287" i="20"/>
  <c r="V287" i="20" s="1"/>
  <c r="R288" i="20"/>
  <c r="V288" i="20" s="1"/>
  <c r="R289" i="20"/>
  <c r="V289" i="20" s="1"/>
  <c r="R290" i="20"/>
  <c r="R291" i="20"/>
  <c r="V291" i="20" s="1"/>
  <c r="R292" i="20"/>
  <c r="V292" i="20" s="1"/>
  <c r="R293" i="20"/>
  <c r="V293" i="20" s="1"/>
  <c r="R294" i="20"/>
  <c r="V294" i="20" s="1"/>
  <c r="R295" i="20"/>
  <c r="V295" i="20" s="1"/>
  <c r="R296" i="20"/>
  <c r="V296" i="20" s="1"/>
  <c r="R297" i="20"/>
  <c r="V297" i="20" s="1"/>
  <c r="R298" i="20"/>
  <c r="R299" i="20"/>
  <c r="V299" i="20" s="1"/>
  <c r="R300" i="20"/>
  <c r="V300" i="20" s="1"/>
  <c r="R301" i="20"/>
  <c r="V301" i="20" s="1"/>
  <c r="R302" i="20"/>
  <c r="V302" i="20" s="1"/>
  <c r="R303" i="20"/>
  <c r="S303" i="20" s="1"/>
  <c r="T303" i="20" s="1"/>
  <c r="U303" i="20" s="1"/>
  <c r="R304" i="20"/>
  <c r="V304" i="20" s="1"/>
  <c r="R305" i="20"/>
  <c r="V305" i="20" s="1"/>
  <c r="R306" i="20"/>
  <c r="R307" i="20"/>
  <c r="V307" i="20" s="1"/>
  <c r="R308" i="20"/>
  <c r="V308" i="20" s="1"/>
  <c r="R309" i="20"/>
  <c r="V309" i="20" s="1"/>
  <c r="R310" i="20"/>
  <c r="V310" i="20" s="1"/>
  <c r="R311" i="20"/>
  <c r="S311" i="20" s="1"/>
  <c r="T311" i="20" s="1"/>
  <c r="U311" i="20" s="1"/>
  <c r="R312" i="20"/>
  <c r="V312" i="20" s="1"/>
  <c r="R313" i="20"/>
  <c r="V313" i="20" s="1"/>
  <c r="R314" i="20"/>
  <c r="R315" i="20"/>
  <c r="V315" i="20" s="1"/>
  <c r="R316" i="20"/>
  <c r="V316" i="20" s="1"/>
  <c r="R317" i="20"/>
  <c r="V317" i="20" s="1"/>
  <c r="R318" i="20"/>
  <c r="V318" i="20" s="1"/>
  <c r="R319" i="20"/>
  <c r="S319" i="20" s="1"/>
  <c r="T319" i="20" s="1"/>
  <c r="U319" i="20" s="1"/>
  <c r="R320" i="20"/>
  <c r="V320" i="20" s="1"/>
  <c r="R321" i="20"/>
  <c r="V321" i="20" s="1"/>
  <c r="R322" i="20"/>
  <c r="R323" i="20"/>
  <c r="V323" i="20" s="1"/>
  <c r="R324" i="20"/>
  <c r="V324" i="20" s="1"/>
  <c r="R325" i="20"/>
  <c r="V325" i="20" s="1"/>
  <c r="R326" i="20"/>
  <c r="V326" i="20" s="1"/>
  <c r="R327" i="20"/>
  <c r="S327" i="20" s="1"/>
  <c r="T327" i="20" s="1"/>
  <c r="U327" i="20" s="1"/>
  <c r="R328" i="20"/>
  <c r="V328" i="20" s="1"/>
  <c r="R329" i="20"/>
  <c r="V329" i="20" s="1"/>
  <c r="R330" i="20"/>
  <c r="R331" i="20"/>
  <c r="V331" i="20" s="1"/>
  <c r="R332" i="20"/>
  <c r="V332" i="20" s="1"/>
  <c r="R333" i="20"/>
  <c r="V333" i="20" s="1"/>
  <c r="R334" i="20"/>
  <c r="V334" i="20" s="1"/>
  <c r="R335" i="20"/>
  <c r="S335" i="20" s="1"/>
  <c r="T335" i="20" s="1"/>
  <c r="U335" i="20" s="1"/>
  <c r="R336" i="20"/>
  <c r="V336" i="20" s="1"/>
  <c r="R337" i="20"/>
  <c r="V337" i="20" s="1"/>
  <c r="R338" i="20"/>
  <c r="R339" i="20"/>
  <c r="V339" i="20" s="1"/>
  <c r="R340" i="20"/>
  <c r="V340" i="20" s="1"/>
  <c r="R341" i="20"/>
  <c r="V341" i="20" s="1"/>
  <c r="R342" i="20"/>
  <c r="V342" i="20" s="1"/>
  <c r="R343" i="20"/>
  <c r="S343" i="20" s="1"/>
  <c r="T343" i="20" s="1"/>
  <c r="U343" i="20" s="1"/>
  <c r="R344" i="20"/>
  <c r="V344" i="20" s="1"/>
  <c r="R345" i="20"/>
  <c r="V345" i="20" s="1"/>
  <c r="R346" i="20"/>
  <c r="R347" i="20"/>
  <c r="V347" i="20" s="1"/>
  <c r="R348" i="20"/>
  <c r="V348" i="20" s="1"/>
  <c r="R349" i="20"/>
  <c r="V349" i="20" s="1"/>
  <c r="R350" i="20"/>
  <c r="V350" i="20" s="1"/>
  <c r="R351" i="20"/>
  <c r="V351" i="20" s="1"/>
  <c r="R352" i="20"/>
  <c r="V352" i="20" s="1"/>
  <c r="R353" i="20"/>
  <c r="V353" i="20" s="1"/>
  <c r="R354" i="20"/>
  <c r="R355" i="20"/>
  <c r="V355" i="20" s="1"/>
  <c r="R356" i="20"/>
  <c r="V356" i="20" s="1"/>
  <c r="R357" i="20"/>
  <c r="V357" i="20" s="1"/>
  <c r="R358" i="20"/>
  <c r="V358" i="20" s="1"/>
  <c r="R359" i="20"/>
  <c r="V359" i="20" s="1"/>
  <c r="R360" i="20"/>
  <c r="V360" i="20" s="1"/>
  <c r="R361" i="20"/>
  <c r="V361" i="20" s="1"/>
  <c r="R362" i="20"/>
  <c r="R363" i="20"/>
  <c r="V363" i="20" s="1"/>
  <c r="R364" i="20"/>
  <c r="V364" i="20" s="1"/>
  <c r="R365" i="20"/>
  <c r="V365" i="20" s="1"/>
  <c r="R366" i="20"/>
  <c r="V366" i="20" s="1"/>
  <c r="R367" i="20"/>
  <c r="S367" i="20" s="1"/>
  <c r="T367" i="20" s="1"/>
  <c r="U367" i="20" s="1"/>
  <c r="R368" i="20"/>
  <c r="V368" i="20" s="1"/>
  <c r="R369" i="20"/>
  <c r="V369" i="20" s="1"/>
  <c r="R370" i="20"/>
  <c r="R371" i="20"/>
  <c r="V371" i="20" s="1"/>
  <c r="R372" i="20"/>
  <c r="V372" i="20" s="1"/>
  <c r="R373" i="20"/>
  <c r="V373" i="20" s="1"/>
  <c r="R374" i="20"/>
  <c r="V374" i="20" s="1"/>
  <c r="R375" i="20"/>
  <c r="S375" i="20" s="1"/>
  <c r="T375" i="20" s="1"/>
  <c r="U375" i="20" s="1"/>
  <c r="R376" i="20"/>
  <c r="V376" i="20" s="1"/>
  <c r="R377" i="20"/>
  <c r="V377" i="20" s="1"/>
  <c r="R378" i="20"/>
  <c r="R379" i="20"/>
  <c r="V379" i="20" s="1"/>
  <c r="R380" i="20"/>
  <c r="V380" i="20" s="1"/>
  <c r="R381" i="20"/>
  <c r="V381" i="20" s="1"/>
  <c r="R382" i="20"/>
  <c r="V382" i="20" s="1"/>
  <c r="R383" i="20"/>
  <c r="S383" i="20" s="1"/>
  <c r="T383" i="20" s="1"/>
  <c r="U383" i="20" s="1"/>
  <c r="R384" i="20"/>
  <c r="V384" i="20" s="1"/>
  <c r="R385" i="20"/>
  <c r="V385" i="20" s="1"/>
  <c r="R386" i="20"/>
  <c r="R387" i="20"/>
  <c r="V387" i="20" s="1"/>
  <c r="R388" i="20"/>
  <c r="V388" i="20" s="1"/>
  <c r="R389" i="20"/>
  <c r="V389" i="20" s="1"/>
  <c r="R390" i="20"/>
  <c r="V390" i="20" s="1"/>
  <c r="R391" i="20"/>
  <c r="S391" i="20" s="1"/>
  <c r="T391" i="20" s="1"/>
  <c r="U391" i="20" s="1"/>
  <c r="R392" i="20"/>
  <c r="V392" i="20" s="1"/>
  <c r="R393" i="20"/>
  <c r="V393" i="20" s="1"/>
  <c r="R394" i="20"/>
  <c r="R395" i="20"/>
  <c r="V395" i="20" s="1"/>
  <c r="R396" i="20"/>
  <c r="V396" i="20" s="1"/>
  <c r="R397" i="20"/>
  <c r="V397" i="20" s="1"/>
  <c r="R398" i="20"/>
  <c r="V398" i="20" s="1"/>
  <c r="R399" i="20"/>
  <c r="S399" i="20" s="1"/>
  <c r="T399" i="20" s="1"/>
  <c r="U399" i="20" s="1"/>
  <c r="R400" i="20"/>
  <c r="V400" i="20" s="1"/>
  <c r="R401" i="20"/>
  <c r="V401" i="20" s="1"/>
  <c r="R402" i="20"/>
  <c r="R403" i="20"/>
  <c r="V403" i="20" s="1"/>
  <c r="R404" i="20"/>
  <c r="V404" i="20" s="1"/>
  <c r="R405" i="20"/>
  <c r="V405" i="20" s="1"/>
  <c r="R406" i="20"/>
  <c r="V406" i="20" s="1"/>
  <c r="R407" i="20"/>
  <c r="S407" i="20" s="1"/>
  <c r="T407" i="20" s="1"/>
  <c r="U407" i="20" s="1"/>
  <c r="R408" i="20"/>
  <c r="V408" i="20" s="1"/>
  <c r="R409" i="20"/>
  <c r="V409" i="20" s="1"/>
  <c r="R410" i="20"/>
  <c r="R411" i="20"/>
  <c r="V411" i="20" s="1"/>
  <c r="R412" i="20"/>
  <c r="V412" i="20" s="1"/>
  <c r="R413" i="20"/>
  <c r="V413" i="20" s="1"/>
  <c r="R414" i="20"/>
  <c r="V414" i="20" s="1"/>
  <c r="R415" i="20"/>
  <c r="V415" i="20" s="1"/>
  <c r="R416" i="20"/>
  <c r="V416" i="20" s="1"/>
  <c r="R417" i="20"/>
  <c r="V417" i="20" s="1"/>
  <c r="R418" i="20"/>
  <c r="R419" i="20"/>
  <c r="V419" i="20" s="1"/>
  <c r="R420" i="20"/>
  <c r="V420" i="20" s="1"/>
  <c r="R421" i="20"/>
  <c r="V421" i="20" s="1"/>
  <c r="R422" i="20"/>
  <c r="V422" i="20" s="1"/>
  <c r="R423" i="20"/>
  <c r="V423" i="20" s="1"/>
  <c r="R424" i="20"/>
  <c r="V424" i="20" s="1"/>
  <c r="R425" i="20"/>
  <c r="V425" i="20" s="1"/>
  <c r="R426" i="20"/>
  <c r="R427" i="20"/>
  <c r="V427" i="20" s="1"/>
  <c r="R428" i="20"/>
  <c r="V428" i="20" s="1"/>
  <c r="R429" i="20"/>
  <c r="V429" i="20" s="1"/>
  <c r="R430" i="20"/>
  <c r="V430" i="20" s="1"/>
  <c r="R431" i="20"/>
  <c r="S431" i="20" s="1"/>
  <c r="T431" i="20" s="1"/>
  <c r="U431" i="20" s="1"/>
  <c r="R432" i="20"/>
  <c r="V432" i="20" s="1"/>
  <c r="R433" i="20"/>
  <c r="V433" i="20" s="1"/>
  <c r="R434" i="20"/>
  <c r="R435" i="20"/>
  <c r="V435" i="20" s="1"/>
  <c r="R436" i="20"/>
  <c r="V436" i="20" s="1"/>
  <c r="R437" i="20"/>
  <c r="V437" i="20" s="1"/>
  <c r="R438" i="20"/>
  <c r="V438" i="20" s="1"/>
  <c r="R439" i="20"/>
  <c r="S439" i="20" s="1"/>
  <c r="T439" i="20" s="1"/>
  <c r="U439" i="20" s="1"/>
  <c r="R440" i="20"/>
  <c r="V440" i="20" s="1"/>
  <c r="R441" i="20"/>
  <c r="V441" i="20" s="1"/>
  <c r="R442" i="20"/>
  <c r="R443" i="20"/>
  <c r="V443" i="20" s="1"/>
  <c r="R444" i="20"/>
  <c r="V444" i="20" s="1"/>
  <c r="R445" i="20"/>
  <c r="V445" i="20" s="1"/>
  <c r="R446" i="20"/>
  <c r="V446" i="20" s="1"/>
  <c r="R447" i="20"/>
  <c r="S447" i="20" s="1"/>
  <c r="T447" i="20" s="1"/>
  <c r="U447" i="20" s="1"/>
  <c r="R448" i="20"/>
  <c r="V448" i="20" s="1"/>
  <c r="R449" i="20"/>
  <c r="V449" i="20" s="1"/>
  <c r="R450" i="20"/>
  <c r="R451" i="20"/>
  <c r="V451" i="20" s="1"/>
  <c r="R452" i="20"/>
  <c r="V452" i="20" s="1"/>
  <c r="R453" i="20"/>
  <c r="V453" i="20" s="1"/>
  <c r="R454" i="20"/>
  <c r="V454" i="20" s="1"/>
  <c r="R455" i="20"/>
  <c r="S455" i="20" s="1"/>
  <c r="T455" i="20" s="1"/>
  <c r="U455" i="20" s="1"/>
  <c r="R456" i="20"/>
  <c r="V456" i="20" s="1"/>
  <c r="R457" i="20"/>
  <c r="V457" i="20" s="1"/>
  <c r="R458" i="20"/>
  <c r="R459" i="20"/>
  <c r="V459" i="20" s="1"/>
  <c r="R460" i="20"/>
  <c r="V460" i="20" s="1"/>
  <c r="R461" i="20"/>
  <c r="V461" i="20" s="1"/>
  <c r="R462" i="20"/>
  <c r="V462" i="20" s="1"/>
  <c r="R463" i="20"/>
  <c r="S463" i="20" s="1"/>
  <c r="T463" i="20" s="1"/>
  <c r="U463" i="20" s="1"/>
  <c r="R464" i="20"/>
  <c r="V464" i="20" s="1"/>
  <c r="R465" i="20"/>
  <c r="V465" i="20" s="1"/>
  <c r="R466" i="20"/>
  <c r="R467" i="20"/>
  <c r="V467" i="20" s="1"/>
  <c r="R468" i="20"/>
  <c r="V468" i="20" s="1"/>
  <c r="R469" i="20"/>
  <c r="V469" i="20" s="1"/>
  <c r="R470" i="20"/>
  <c r="V470" i="20" s="1"/>
  <c r="R471" i="20"/>
  <c r="S471" i="20" s="1"/>
  <c r="T471" i="20" s="1"/>
  <c r="U471" i="20" s="1"/>
  <c r="R472" i="20"/>
  <c r="V472" i="20" s="1"/>
  <c r="R473" i="20"/>
  <c r="V473" i="20" s="1"/>
  <c r="R474" i="20"/>
  <c r="R475" i="20"/>
  <c r="V475" i="20" s="1"/>
  <c r="R476" i="20"/>
  <c r="V476" i="20" s="1"/>
  <c r="R477" i="20"/>
  <c r="V477" i="20" s="1"/>
  <c r="R478" i="20"/>
  <c r="V478" i="20" s="1"/>
  <c r="R479" i="20"/>
  <c r="V479" i="20" s="1"/>
  <c r="R480" i="20"/>
  <c r="V480" i="20" s="1"/>
  <c r="R481" i="20"/>
  <c r="V481" i="20" s="1"/>
  <c r="R482" i="20"/>
  <c r="R483" i="20"/>
  <c r="V483" i="20" s="1"/>
  <c r="R484" i="20"/>
  <c r="V484" i="20" s="1"/>
  <c r="R485" i="20"/>
  <c r="V485" i="20" s="1"/>
  <c r="R486" i="20"/>
  <c r="V486" i="20" s="1"/>
  <c r="R487" i="20"/>
  <c r="V487" i="20" s="1"/>
  <c r="R488" i="20"/>
  <c r="V488" i="20" s="1"/>
  <c r="R489" i="20"/>
  <c r="V489" i="20" s="1"/>
  <c r="R490" i="20"/>
  <c r="R491" i="20"/>
  <c r="V491" i="20" s="1"/>
  <c r="R492" i="20"/>
  <c r="V492" i="20" s="1"/>
  <c r="R493" i="20"/>
  <c r="V493" i="20" s="1"/>
  <c r="R494" i="20"/>
  <c r="V494" i="20" s="1"/>
  <c r="R495" i="20"/>
  <c r="S495" i="20" s="1"/>
  <c r="T495" i="20" s="1"/>
  <c r="U495" i="20" s="1"/>
  <c r="R496" i="20"/>
  <c r="V496" i="20" s="1"/>
  <c r="R497" i="20"/>
  <c r="V497" i="20" s="1"/>
  <c r="R498" i="20"/>
  <c r="R499" i="20"/>
  <c r="V499" i="20" s="1"/>
  <c r="R500" i="20"/>
  <c r="V500" i="20" s="1"/>
  <c r="R501" i="20"/>
  <c r="V501" i="20" s="1"/>
  <c r="R502" i="20"/>
  <c r="V502" i="20" s="1"/>
  <c r="R503" i="20"/>
  <c r="S503" i="20" s="1"/>
  <c r="T503" i="20" s="1"/>
  <c r="U503" i="20" s="1"/>
  <c r="R504" i="20"/>
  <c r="V504" i="20" s="1"/>
  <c r="R505" i="20"/>
  <c r="V505" i="20" s="1"/>
  <c r="R506" i="20"/>
  <c r="R507" i="20"/>
  <c r="V507" i="20" s="1"/>
  <c r="R508" i="20"/>
  <c r="V508" i="20" s="1"/>
  <c r="R509" i="20"/>
  <c r="V509" i="20" s="1"/>
  <c r="R510" i="20"/>
  <c r="V510" i="20" s="1"/>
  <c r="R511" i="20"/>
  <c r="S511" i="20" s="1"/>
  <c r="T511" i="20" s="1"/>
  <c r="U511" i="20" s="1"/>
  <c r="R512" i="20"/>
  <c r="V512" i="20" s="1"/>
  <c r="R513" i="20"/>
  <c r="V513" i="20" s="1"/>
  <c r="R514" i="20"/>
  <c r="R515" i="20"/>
  <c r="V515" i="20" s="1"/>
  <c r="R516" i="20"/>
  <c r="V516" i="20" s="1"/>
  <c r="R517" i="20"/>
  <c r="V517" i="20" s="1"/>
  <c r="R518" i="20"/>
  <c r="S518" i="20" s="1"/>
  <c r="R519" i="20"/>
  <c r="S519" i="20" s="1"/>
  <c r="R520" i="20"/>
  <c r="R521" i="20"/>
  <c r="V521" i="20" s="1"/>
  <c r="R522" i="20"/>
  <c r="R523" i="20"/>
  <c r="V523" i="20" s="1"/>
  <c r="R524" i="20"/>
  <c r="S524" i="20" s="1"/>
  <c r="T524" i="20" s="1"/>
  <c r="U524" i="20" s="1"/>
  <c r="R525" i="20"/>
  <c r="V525" i="20" s="1"/>
  <c r="R526" i="20"/>
  <c r="V526" i="20" s="1"/>
  <c r="R527" i="20"/>
  <c r="V527" i="20" s="1"/>
  <c r="R528" i="20"/>
  <c r="V528" i="20" s="1"/>
  <c r="R529" i="20"/>
  <c r="V529" i="20" s="1"/>
  <c r="R530" i="20"/>
  <c r="R531" i="20"/>
  <c r="V531" i="20" s="1"/>
  <c r="R532" i="20"/>
  <c r="S532" i="20" s="1"/>
  <c r="T532" i="20" s="1"/>
  <c r="U532" i="20" s="1"/>
  <c r="R533" i="20"/>
  <c r="V533" i="20" s="1"/>
  <c r="R534" i="20"/>
  <c r="V534" i="20" s="1"/>
  <c r="R535" i="20"/>
  <c r="V535" i="20" s="1"/>
  <c r="R536" i="20"/>
  <c r="V536" i="20" s="1"/>
  <c r="R537" i="20"/>
  <c r="V537" i="20" s="1"/>
  <c r="R538" i="20"/>
  <c r="R539" i="20"/>
  <c r="V539" i="20" s="1"/>
  <c r="R24" i="20"/>
  <c r="V24" i="20" s="1"/>
  <c r="A207" i="20"/>
  <c r="C207" i="20" s="1"/>
  <c r="A208" i="20"/>
  <c r="C208" i="20" s="1"/>
  <c r="A209" i="20"/>
  <c r="A210" i="20"/>
  <c r="A211" i="20"/>
  <c r="A212" i="20"/>
  <c r="A213" i="20"/>
  <c r="A214" i="20"/>
  <c r="A215" i="20"/>
  <c r="C215" i="20" s="1"/>
  <c r="A216" i="20"/>
  <c r="C216" i="20" s="1"/>
  <c r="A217" i="20"/>
  <c r="A218" i="20"/>
  <c r="A219" i="20"/>
  <c r="A220" i="20"/>
  <c r="A221" i="20"/>
  <c r="A222" i="20"/>
  <c r="A223" i="20"/>
  <c r="A224" i="20"/>
  <c r="A225" i="20"/>
  <c r="A226" i="20"/>
  <c r="A227" i="20"/>
  <c r="A228" i="20"/>
  <c r="A229" i="20"/>
  <c r="A230" i="20"/>
  <c r="A231" i="20"/>
  <c r="C231" i="20" s="1"/>
  <c r="A232" i="20"/>
  <c r="A233" i="20"/>
  <c r="A234" i="20"/>
  <c r="A235" i="20"/>
  <c r="A236" i="20"/>
  <c r="A237" i="20"/>
  <c r="A238" i="20"/>
  <c r="A239" i="20"/>
  <c r="C239" i="20" s="1"/>
  <c r="A240" i="20"/>
  <c r="A241" i="20"/>
  <c r="A242" i="20"/>
  <c r="A243" i="20"/>
  <c r="A244" i="20"/>
  <c r="A245" i="20"/>
  <c r="A246" i="20"/>
  <c r="A247" i="20"/>
  <c r="C247" i="20" s="1"/>
  <c r="A248" i="20"/>
  <c r="A249" i="20"/>
  <c r="A250" i="20"/>
  <c r="C250" i="20" s="1"/>
  <c r="A251" i="20"/>
  <c r="A252" i="20"/>
  <c r="A253" i="20"/>
  <c r="A254" i="20"/>
  <c r="A255" i="20"/>
  <c r="A256" i="20"/>
  <c r="A257" i="20"/>
  <c r="A258" i="20"/>
  <c r="A259" i="20"/>
  <c r="A260" i="20"/>
  <c r="A261" i="20"/>
  <c r="A262" i="20"/>
  <c r="A263" i="20"/>
  <c r="A264" i="20"/>
  <c r="A265" i="20"/>
  <c r="A266" i="20"/>
  <c r="A267" i="20"/>
  <c r="A268" i="20"/>
  <c r="A269" i="20"/>
  <c r="A270" i="20"/>
  <c r="A271" i="20"/>
  <c r="A272" i="20"/>
  <c r="A273" i="20"/>
  <c r="A274" i="20"/>
  <c r="A275" i="20"/>
  <c r="A276" i="20"/>
  <c r="A277" i="20"/>
  <c r="A278" i="20"/>
  <c r="A279" i="20"/>
  <c r="A280" i="20"/>
  <c r="A281" i="20"/>
  <c r="A282" i="20"/>
  <c r="A283" i="20"/>
  <c r="A284" i="20"/>
  <c r="A285" i="20"/>
  <c r="A286" i="20"/>
  <c r="A287" i="20"/>
  <c r="A288" i="20"/>
  <c r="A289" i="20"/>
  <c r="A290" i="20"/>
  <c r="A291" i="20"/>
  <c r="A292" i="20"/>
  <c r="A293" i="20"/>
  <c r="A294" i="20"/>
  <c r="A295" i="20"/>
  <c r="A296" i="20"/>
  <c r="A297" i="20"/>
  <c r="A298" i="20"/>
  <c r="A299" i="20"/>
  <c r="A300" i="20"/>
  <c r="A301" i="20"/>
  <c r="A302" i="20"/>
  <c r="A303" i="20"/>
  <c r="A304" i="20"/>
  <c r="A305" i="20"/>
  <c r="A306" i="20"/>
  <c r="A307" i="20"/>
  <c r="A308" i="20"/>
  <c r="A309" i="20"/>
  <c r="A310" i="20"/>
  <c r="A311" i="20"/>
  <c r="A312" i="20"/>
  <c r="A313" i="20"/>
  <c r="A314" i="20"/>
  <c r="A315" i="20"/>
  <c r="A316" i="20"/>
  <c r="A317" i="20"/>
  <c r="A318" i="20"/>
  <c r="A319" i="20"/>
  <c r="A320" i="20"/>
  <c r="A321" i="20"/>
  <c r="A322" i="20"/>
  <c r="A323" i="20"/>
  <c r="A324" i="20"/>
  <c r="A325" i="20"/>
  <c r="A326" i="20"/>
  <c r="A327" i="20"/>
  <c r="A328" i="20"/>
  <c r="A329" i="20"/>
  <c r="A330" i="20"/>
  <c r="A331" i="20"/>
  <c r="A332" i="20"/>
  <c r="A333" i="20"/>
  <c r="A334" i="20"/>
  <c r="A335" i="20"/>
  <c r="A336" i="20"/>
  <c r="A337" i="20"/>
  <c r="A338" i="20"/>
  <c r="A339" i="20"/>
  <c r="A340" i="20"/>
  <c r="A341" i="20"/>
  <c r="A342" i="20"/>
  <c r="A343" i="20"/>
  <c r="A344" i="20"/>
  <c r="A345" i="20"/>
  <c r="A346" i="20"/>
  <c r="A347" i="20"/>
  <c r="A348" i="20"/>
  <c r="A349" i="20"/>
  <c r="A350" i="20"/>
  <c r="A351" i="20"/>
  <c r="A352" i="20"/>
  <c r="A353" i="20"/>
  <c r="A354" i="20"/>
  <c r="A355" i="20"/>
  <c r="A356" i="20"/>
  <c r="A357" i="20"/>
  <c r="A358" i="20"/>
  <c r="A359" i="20"/>
  <c r="A360" i="20"/>
  <c r="A361" i="20"/>
  <c r="A362" i="20"/>
  <c r="A363" i="20"/>
  <c r="A364" i="20"/>
  <c r="A365" i="20"/>
  <c r="A366" i="20"/>
  <c r="A367" i="20"/>
  <c r="A368" i="20"/>
  <c r="A369" i="20"/>
  <c r="A370" i="20"/>
  <c r="A371" i="20"/>
  <c r="A372" i="20"/>
  <c r="A373" i="20"/>
  <c r="A374" i="20"/>
  <c r="A375" i="20"/>
  <c r="A376" i="20"/>
  <c r="A377" i="20"/>
  <c r="A378" i="20"/>
  <c r="A379" i="20"/>
  <c r="A380" i="20"/>
  <c r="A381" i="20"/>
  <c r="A382" i="20"/>
  <c r="A383" i="20"/>
  <c r="A384" i="20"/>
  <c r="A385" i="20"/>
  <c r="A386" i="20"/>
  <c r="A387" i="20"/>
  <c r="A388" i="20"/>
  <c r="A389" i="20"/>
  <c r="A390" i="20"/>
  <c r="A391" i="20"/>
  <c r="A392" i="20"/>
  <c r="A393" i="20"/>
  <c r="A394" i="20"/>
  <c r="A395" i="20"/>
  <c r="A396" i="20"/>
  <c r="A397" i="20"/>
  <c r="A398" i="20"/>
  <c r="A399" i="20"/>
  <c r="A400" i="20"/>
  <c r="A401" i="20"/>
  <c r="A402" i="20"/>
  <c r="A403" i="20"/>
  <c r="A404" i="20"/>
  <c r="A405" i="20"/>
  <c r="A406" i="20"/>
  <c r="A407" i="20"/>
  <c r="A408" i="20"/>
  <c r="A409" i="20"/>
  <c r="A410" i="20"/>
  <c r="A411" i="20"/>
  <c r="A412" i="20"/>
  <c r="A413" i="20"/>
  <c r="A414" i="20"/>
  <c r="A415" i="20"/>
  <c r="A416" i="20"/>
  <c r="A417" i="20"/>
  <c r="A418" i="20"/>
  <c r="A419" i="20"/>
  <c r="A420" i="20"/>
  <c r="A421" i="20"/>
  <c r="A422" i="20"/>
  <c r="A423" i="20"/>
  <c r="A424" i="20"/>
  <c r="A425" i="20"/>
  <c r="A426" i="20"/>
  <c r="A427" i="20"/>
  <c r="A428" i="20"/>
  <c r="A429" i="20"/>
  <c r="A430" i="20"/>
  <c r="A431" i="20"/>
  <c r="A432" i="20"/>
  <c r="A433" i="20"/>
  <c r="A434" i="20"/>
  <c r="A435" i="20"/>
  <c r="A436" i="20"/>
  <c r="A437" i="20"/>
  <c r="A438" i="20"/>
  <c r="A439" i="20"/>
  <c r="A440" i="20"/>
  <c r="A441" i="20"/>
  <c r="A442" i="20"/>
  <c r="A443" i="20"/>
  <c r="A444" i="20"/>
  <c r="A445" i="20"/>
  <c r="A446" i="20"/>
  <c r="A447" i="20"/>
  <c r="A448" i="20"/>
  <c r="A449" i="20"/>
  <c r="A450" i="20"/>
  <c r="A451" i="20"/>
  <c r="A452" i="20"/>
  <c r="A453" i="20"/>
  <c r="A454" i="20"/>
  <c r="A455" i="20"/>
  <c r="A456" i="20"/>
  <c r="A457" i="20"/>
  <c r="A458" i="20"/>
  <c r="A459" i="20"/>
  <c r="A460" i="20"/>
  <c r="A461" i="20"/>
  <c r="A462" i="20"/>
  <c r="A463" i="20"/>
  <c r="A464" i="20"/>
  <c r="A465" i="20"/>
  <c r="A466" i="20"/>
  <c r="A467" i="20"/>
  <c r="A468" i="20"/>
  <c r="A469" i="20"/>
  <c r="A470" i="20"/>
  <c r="A471" i="20"/>
  <c r="A472" i="20"/>
  <c r="A473" i="20"/>
  <c r="A474" i="20"/>
  <c r="A475" i="20"/>
  <c r="A476" i="20"/>
  <c r="A477" i="20"/>
  <c r="A478" i="20"/>
  <c r="A479" i="20"/>
  <c r="A480" i="20"/>
  <c r="A481" i="20"/>
  <c r="A482" i="20"/>
  <c r="A483" i="20"/>
  <c r="A484" i="20"/>
  <c r="A485" i="20"/>
  <c r="A486" i="20"/>
  <c r="A487" i="20"/>
  <c r="A488" i="20"/>
  <c r="A489" i="20"/>
  <c r="A490" i="20"/>
  <c r="A491" i="20"/>
  <c r="A492" i="20"/>
  <c r="A493" i="20"/>
  <c r="A494" i="20"/>
  <c r="A495" i="20"/>
  <c r="A496" i="20"/>
  <c r="A497" i="20"/>
  <c r="A498" i="20"/>
  <c r="A499" i="20"/>
  <c r="A500" i="20"/>
  <c r="A501" i="20"/>
  <c r="A502" i="20"/>
  <c r="A503" i="20"/>
  <c r="A504" i="20"/>
  <c r="A505" i="20"/>
  <c r="A506" i="20"/>
  <c r="A507" i="20"/>
  <c r="A508" i="20"/>
  <c r="A509" i="20"/>
  <c r="A510" i="20"/>
  <c r="A511" i="20"/>
  <c r="A512" i="20"/>
  <c r="A513" i="20"/>
  <c r="A514" i="20"/>
  <c r="A515" i="20"/>
  <c r="A517" i="20"/>
  <c r="A518" i="20"/>
  <c r="A519" i="20"/>
  <c r="A520" i="20"/>
  <c r="A521" i="20"/>
  <c r="A523" i="20"/>
  <c r="A524" i="20"/>
  <c r="A525" i="20"/>
  <c r="A526" i="20"/>
  <c r="A527" i="20"/>
  <c r="A528" i="20"/>
  <c r="A529" i="20"/>
  <c r="A530" i="20"/>
  <c r="A531" i="20"/>
  <c r="A532" i="20"/>
  <c r="A533" i="20"/>
  <c r="A534" i="20"/>
  <c r="A535" i="20"/>
  <c r="A536" i="20"/>
  <c r="A537" i="20"/>
  <c r="A538" i="20"/>
  <c r="A539" i="20"/>
  <c r="Z106" i="7"/>
  <c r="Q35" i="4"/>
  <c r="P35" i="4"/>
  <c r="L56" i="4"/>
  <c r="K56" i="4"/>
  <c r="L35" i="4"/>
  <c r="K35" i="4"/>
  <c r="Z78" i="7"/>
  <c r="U24" i="5"/>
  <c r="V538" i="20" l="1"/>
  <c r="S538" i="20"/>
  <c r="T538" i="20" s="1"/>
  <c r="U538" i="20" s="1"/>
  <c r="V530" i="20"/>
  <c r="S530" i="20"/>
  <c r="T530" i="20" s="1"/>
  <c r="U530" i="20" s="1"/>
  <c r="V522" i="20"/>
  <c r="S522" i="20"/>
  <c r="V514" i="20"/>
  <c r="S514" i="20"/>
  <c r="T514" i="20" s="1"/>
  <c r="U514" i="20" s="1"/>
  <c r="V506" i="20"/>
  <c r="S506" i="20"/>
  <c r="T506" i="20" s="1"/>
  <c r="U506" i="20" s="1"/>
  <c r="V498" i="20"/>
  <c r="S498" i="20"/>
  <c r="T498" i="20" s="1"/>
  <c r="U498" i="20" s="1"/>
  <c r="V490" i="20"/>
  <c r="S490" i="20"/>
  <c r="T490" i="20" s="1"/>
  <c r="U490" i="20" s="1"/>
  <c r="V482" i="20"/>
  <c r="S482" i="20"/>
  <c r="T482" i="20" s="1"/>
  <c r="U482" i="20" s="1"/>
  <c r="V474" i="20"/>
  <c r="S474" i="20"/>
  <c r="T474" i="20" s="1"/>
  <c r="U474" i="20" s="1"/>
  <c r="V466" i="20"/>
  <c r="S466" i="20"/>
  <c r="T466" i="20" s="1"/>
  <c r="U466" i="20" s="1"/>
  <c r="V458" i="20"/>
  <c r="S458" i="20"/>
  <c r="T458" i="20" s="1"/>
  <c r="U458" i="20" s="1"/>
  <c r="V450" i="20"/>
  <c r="S450" i="20"/>
  <c r="T450" i="20" s="1"/>
  <c r="U450" i="20" s="1"/>
  <c r="V442" i="20"/>
  <c r="S442" i="20"/>
  <c r="T442" i="20" s="1"/>
  <c r="U442" i="20" s="1"/>
  <c r="V434" i="20"/>
  <c r="S434" i="20"/>
  <c r="T434" i="20" s="1"/>
  <c r="U434" i="20" s="1"/>
  <c r="V426" i="20"/>
  <c r="S426" i="20"/>
  <c r="T426" i="20" s="1"/>
  <c r="U426" i="20" s="1"/>
  <c r="V418" i="20"/>
  <c r="S418" i="20"/>
  <c r="T418" i="20" s="1"/>
  <c r="U418" i="20" s="1"/>
  <c r="V410" i="20"/>
  <c r="S410" i="20"/>
  <c r="T410" i="20" s="1"/>
  <c r="U410" i="20" s="1"/>
  <c r="V402" i="20"/>
  <c r="S402" i="20"/>
  <c r="T402" i="20" s="1"/>
  <c r="U402" i="20" s="1"/>
  <c r="V394" i="20"/>
  <c r="S394" i="20"/>
  <c r="T394" i="20" s="1"/>
  <c r="U394" i="20" s="1"/>
  <c r="V386" i="20"/>
  <c r="S386" i="20"/>
  <c r="T386" i="20" s="1"/>
  <c r="U386" i="20" s="1"/>
  <c r="V378" i="20"/>
  <c r="S378" i="20"/>
  <c r="T378" i="20" s="1"/>
  <c r="U378" i="20" s="1"/>
  <c r="V370" i="20"/>
  <c r="S370" i="20"/>
  <c r="T370" i="20" s="1"/>
  <c r="U370" i="20" s="1"/>
  <c r="V362" i="20"/>
  <c r="S362" i="20"/>
  <c r="T362" i="20" s="1"/>
  <c r="U362" i="20" s="1"/>
  <c r="V354" i="20"/>
  <c r="S354" i="20"/>
  <c r="T354" i="20" s="1"/>
  <c r="U354" i="20" s="1"/>
  <c r="V346" i="20"/>
  <c r="S346" i="20"/>
  <c r="T346" i="20" s="1"/>
  <c r="U346" i="20" s="1"/>
  <c r="V338" i="20"/>
  <c r="S338" i="20"/>
  <c r="T338" i="20" s="1"/>
  <c r="U338" i="20" s="1"/>
  <c r="V330" i="20"/>
  <c r="S330" i="20"/>
  <c r="T330" i="20" s="1"/>
  <c r="U330" i="20" s="1"/>
  <c r="V322" i="20"/>
  <c r="S322" i="20"/>
  <c r="T322" i="20" s="1"/>
  <c r="U322" i="20" s="1"/>
  <c r="V314" i="20"/>
  <c r="S314" i="20"/>
  <c r="T314" i="20" s="1"/>
  <c r="U314" i="20" s="1"/>
  <c r="V306" i="20"/>
  <c r="S306" i="20"/>
  <c r="T306" i="20" s="1"/>
  <c r="U306" i="20" s="1"/>
  <c r="V298" i="20"/>
  <c r="S298" i="20"/>
  <c r="T298" i="20" s="1"/>
  <c r="U298" i="20" s="1"/>
  <c r="V290" i="20"/>
  <c r="S290" i="20"/>
  <c r="T290" i="20" s="1"/>
  <c r="U290" i="20" s="1"/>
  <c r="V282" i="20"/>
  <c r="S282" i="20"/>
  <c r="T282" i="20" s="1"/>
  <c r="U282" i="20" s="1"/>
  <c r="V274" i="20"/>
  <c r="S274" i="20"/>
  <c r="T274" i="20" s="1"/>
  <c r="U274" i="20" s="1"/>
  <c r="V266" i="20"/>
  <c r="S266" i="20"/>
  <c r="T266" i="20" s="1"/>
  <c r="U266" i="20" s="1"/>
  <c r="V258" i="20"/>
  <c r="S258" i="20"/>
  <c r="T258" i="20" s="1"/>
  <c r="U258" i="20" s="1"/>
  <c r="V250" i="20"/>
  <c r="S250" i="20"/>
  <c r="T250" i="20" s="1"/>
  <c r="U250" i="20" s="1"/>
  <c r="V242" i="20"/>
  <c r="S242" i="20"/>
  <c r="T242" i="20" s="1"/>
  <c r="U242" i="20" s="1"/>
  <c r="V234" i="20"/>
  <c r="S234" i="20"/>
  <c r="T234" i="20" s="1"/>
  <c r="U234" i="20" s="1"/>
  <c r="V226" i="20"/>
  <c r="S226" i="20"/>
  <c r="T226" i="20" s="1"/>
  <c r="U226" i="20" s="1"/>
  <c r="V218" i="20"/>
  <c r="S218" i="20"/>
  <c r="T218" i="20" s="1"/>
  <c r="U218" i="20" s="1"/>
  <c r="V210" i="20"/>
  <c r="S210" i="20"/>
  <c r="T210" i="20" s="1"/>
  <c r="U210" i="20" s="1"/>
  <c r="T202" i="20"/>
  <c r="U202" i="20" s="1"/>
  <c r="T194" i="20"/>
  <c r="U194" i="20" s="1"/>
  <c r="T186" i="20"/>
  <c r="U186" i="20" s="1"/>
  <c r="T178" i="20"/>
  <c r="U178" i="20" s="1"/>
  <c r="T170" i="20"/>
  <c r="U170" i="20" s="1"/>
  <c r="T162" i="20"/>
  <c r="U162" i="20" s="1"/>
  <c r="T154" i="20"/>
  <c r="U154" i="20" s="1"/>
  <c r="T146" i="20"/>
  <c r="U146" i="20" s="1"/>
  <c r="T138" i="20"/>
  <c r="U138" i="20" s="1"/>
  <c r="T130" i="20"/>
  <c r="U130" i="20" s="1"/>
  <c r="T122" i="20"/>
  <c r="U122" i="20" s="1"/>
  <c r="T114" i="20"/>
  <c r="U114" i="20" s="1"/>
  <c r="T106" i="20"/>
  <c r="U106" i="20" s="1"/>
  <c r="T98" i="20"/>
  <c r="U98" i="20" s="1"/>
  <c r="T90" i="20"/>
  <c r="U90" i="20" s="1"/>
  <c r="T82" i="20"/>
  <c r="U82" i="20" s="1"/>
  <c r="T74" i="20"/>
  <c r="U74" i="20" s="1"/>
  <c r="T66" i="20"/>
  <c r="U66" i="20" s="1"/>
  <c r="T58" i="20"/>
  <c r="U58" i="20" s="1"/>
  <c r="T50" i="20"/>
  <c r="U50" i="20" s="1"/>
  <c r="T42" i="20"/>
  <c r="U42" i="20" s="1"/>
  <c r="T26" i="20"/>
  <c r="U26" i="20" s="1"/>
  <c r="T518" i="20"/>
  <c r="U518" i="20" s="1"/>
  <c r="S537" i="20"/>
  <c r="T537" i="20" s="1"/>
  <c r="U537" i="20" s="1"/>
  <c r="S529" i="20"/>
  <c r="T529" i="20" s="1"/>
  <c r="U529" i="20" s="1"/>
  <c r="S521" i="20"/>
  <c r="S509" i="20"/>
  <c r="T509" i="20" s="1"/>
  <c r="U509" i="20" s="1"/>
  <c r="S501" i="20"/>
  <c r="T501" i="20" s="1"/>
  <c r="U501" i="20" s="1"/>
  <c r="S493" i="20"/>
  <c r="T493" i="20" s="1"/>
  <c r="U493" i="20" s="1"/>
  <c r="S485" i="20"/>
  <c r="T485" i="20" s="1"/>
  <c r="U485" i="20" s="1"/>
  <c r="S477" i="20"/>
  <c r="T477" i="20" s="1"/>
  <c r="U477" i="20" s="1"/>
  <c r="S469" i="20"/>
  <c r="T469" i="20" s="1"/>
  <c r="U469" i="20" s="1"/>
  <c r="S461" i="20"/>
  <c r="T461" i="20" s="1"/>
  <c r="U461" i="20" s="1"/>
  <c r="S453" i="20"/>
  <c r="T453" i="20" s="1"/>
  <c r="U453" i="20" s="1"/>
  <c r="S445" i="20"/>
  <c r="T445" i="20" s="1"/>
  <c r="U445" i="20" s="1"/>
  <c r="S437" i="20"/>
  <c r="T437" i="20" s="1"/>
  <c r="U437" i="20" s="1"/>
  <c r="S429" i="20"/>
  <c r="T429" i="20" s="1"/>
  <c r="U429" i="20" s="1"/>
  <c r="S421" i="20"/>
  <c r="T421" i="20" s="1"/>
  <c r="U421" i="20" s="1"/>
  <c r="S413" i="20"/>
  <c r="T413" i="20" s="1"/>
  <c r="U413" i="20" s="1"/>
  <c r="S405" i="20"/>
  <c r="T405" i="20" s="1"/>
  <c r="U405" i="20" s="1"/>
  <c r="S397" i="20"/>
  <c r="T397" i="20" s="1"/>
  <c r="U397" i="20" s="1"/>
  <c r="S389" i="20"/>
  <c r="T389" i="20" s="1"/>
  <c r="U389" i="20" s="1"/>
  <c r="S381" i="20"/>
  <c r="T381" i="20" s="1"/>
  <c r="U381" i="20" s="1"/>
  <c r="S373" i="20"/>
  <c r="T373" i="20" s="1"/>
  <c r="U373" i="20" s="1"/>
  <c r="S365" i="20"/>
  <c r="T365" i="20" s="1"/>
  <c r="U365" i="20" s="1"/>
  <c r="S357" i="20"/>
  <c r="T357" i="20" s="1"/>
  <c r="U357" i="20" s="1"/>
  <c r="S349" i="20"/>
  <c r="T349" i="20" s="1"/>
  <c r="U349" i="20" s="1"/>
  <c r="S341" i="20"/>
  <c r="T341" i="20" s="1"/>
  <c r="U341" i="20" s="1"/>
  <c r="S333" i="20"/>
  <c r="T333" i="20" s="1"/>
  <c r="U333" i="20" s="1"/>
  <c r="S325" i="20"/>
  <c r="T325" i="20" s="1"/>
  <c r="U325" i="20" s="1"/>
  <c r="S317" i="20"/>
  <c r="T317" i="20" s="1"/>
  <c r="U317" i="20" s="1"/>
  <c r="S309" i="20"/>
  <c r="T309" i="20" s="1"/>
  <c r="U309" i="20" s="1"/>
  <c r="S301" i="20"/>
  <c r="T301" i="20" s="1"/>
  <c r="U301" i="20" s="1"/>
  <c r="S293" i="20"/>
  <c r="T293" i="20" s="1"/>
  <c r="U293" i="20" s="1"/>
  <c r="S285" i="20"/>
  <c r="T285" i="20" s="1"/>
  <c r="U285" i="20" s="1"/>
  <c r="S277" i="20"/>
  <c r="T277" i="20" s="1"/>
  <c r="U277" i="20" s="1"/>
  <c r="S269" i="20"/>
  <c r="T269" i="20" s="1"/>
  <c r="U269" i="20" s="1"/>
  <c r="S261" i="20"/>
  <c r="T261" i="20" s="1"/>
  <c r="U261" i="20" s="1"/>
  <c r="S253" i="20"/>
  <c r="T253" i="20" s="1"/>
  <c r="U253" i="20" s="1"/>
  <c r="S245" i="20"/>
  <c r="T245" i="20" s="1"/>
  <c r="U245" i="20" s="1"/>
  <c r="S237" i="20"/>
  <c r="T237" i="20" s="1"/>
  <c r="U237" i="20" s="1"/>
  <c r="S227" i="20"/>
  <c r="T227" i="20" s="1"/>
  <c r="U227" i="20" s="1"/>
  <c r="S216" i="20"/>
  <c r="T216" i="20" s="1"/>
  <c r="U216" i="20" s="1"/>
  <c r="V471" i="20"/>
  <c r="V407" i="20"/>
  <c r="V343" i="20"/>
  <c r="V279" i="20"/>
  <c r="V215" i="20"/>
  <c r="S229" i="20"/>
  <c r="T229" i="20" s="1"/>
  <c r="U229" i="20" s="1"/>
  <c r="V229" i="20"/>
  <c r="S221" i="20"/>
  <c r="T221" i="20" s="1"/>
  <c r="U221" i="20" s="1"/>
  <c r="V221" i="20"/>
  <c r="S213" i="20"/>
  <c r="T213" i="20" s="1"/>
  <c r="U213" i="20" s="1"/>
  <c r="V213" i="20"/>
  <c r="S536" i="20"/>
  <c r="T536" i="20" s="1"/>
  <c r="U536" i="20" s="1"/>
  <c r="S528" i="20"/>
  <c r="T528" i="20" s="1"/>
  <c r="U528" i="20" s="1"/>
  <c r="S517" i="20"/>
  <c r="T517" i="20" s="1"/>
  <c r="U517" i="20" s="1"/>
  <c r="S508" i="20"/>
  <c r="T508" i="20" s="1"/>
  <c r="U508" i="20" s="1"/>
  <c r="S500" i="20"/>
  <c r="T500" i="20" s="1"/>
  <c r="U500" i="20" s="1"/>
  <c r="S492" i="20"/>
  <c r="T492" i="20" s="1"/>
  <c r="U492" i="20" s="1"/>
  <c r="S484" i="20"/>
  <c r="T484" i="20" s="1"/>
  <c r="U484" i="20" s="1"/>
  <c r="S476" i="20"/>
  <c r="T476" i="20" s="1"/>
  <c r="U476" i="20" s="1"/>
  <c r="S468" i="20"/>
  <c r="T468" i="20" s="1"/>
  <c r="U468" i="20" s="1"/>
  <c r="S460" i="20"/>
  <c r="T460" i="20" s="1"/>
  <c r="U460" i="20" s="1"/>
  <c r="S452" i="20"/>
  <c r="T452" i="20" s="1"/>
  <c r="U452" i="20" s="1"/>
  <c r="S444" i="20"/>
  <c r="T444" i="20" s="1"/>
  <c r="U444" i="20" s="1"/>
  <c r="S436" i="20"/>
  <c r="T436" i="20" s="1"/>
  <c r="U436" i="20" s="1"/>
  <c r="S428" i="20"/>
  <c r="T428" i="20" s="1"/>
  <c r="U428" i="20" s="1"/>
  <c r="S420" i="20"/>
  <c r="T420" i="20" s="1"/>
  <c r="U420" i="20" s="1"/>
  <c r="S412" i="20"/>
  <c r="T412" i="20" s="1"/>
  <c r="U412" i="20" s="1"/>
  <c r="S404" i="20"/>
  <c r="T404" i="20" s="1"/>
  <c r="U404" i="20" s="1"/>
  <c r="S396" i="20"/>
  <c r="T396" i="20" s="1"/>
  <c r="U396" i="20" s="1"/>
  <c r="S388" i="20"/>
  <c r="T388" i="20" s="1"/>
  <c r="U388" i="20" s="1"/>
  <c r="S380" i="20"/>
  <c r="T380" i="20" s="1"/>
  <c r="U380" i="20" s="1"/>
  <c r="S372" i="20"/>
  <c r="T372" i="20" s="1"/>
  <c r="U372" i="20" s="1"/>
  <c r="S364" i="20"/>
  <c r="T364" i="20" s="1"/>
  <c r="U364" i="20" s="1"/>
  <c r="S356" i="20"/>
  <c r="T356" i="20" s="1"/>
  <c r="U356" i="20" s="1"/>
  <c r="S348" i="20"/>
  <c r="T348" i="20" s="1"/>
  <c r="U348" i="20" s="1"/>
  <c r="S340" i="20"/>
  <c r="T340" i="20" s="1"/>
  <c r="U340" i="20" s="1"/>
  <c r="S332" i="20"/>
  <c r="T332" i="20" s="1"/>
  <c r="U332" i="20" s="1"/>
  <c r="S324" i="20"/>
  <c r="T324" i="20" s="1"/>
  <c r="U324" i="20" s="1"/>
  <c r="S316" i="20"/>
  <c r="T316" i="20" s="1"/>
  <c r="U316" i="20" s="1"/>
  <c r="S308" i="20"/>
  <c r="T308" i="20" s="1"/>
  <c r="U308" i="20" s="1"/>
  <c r="S300" i="20"/>
  <c r="T300" i="20" s="1"/>
  <c r="U300" i="20" s="1"/>
  <c r="S292" i="20"/>
  <c r="T292" i="20" s="1"/>
  <c r="U292" i="20" s="1"/>
  <c r="S284" i="20"/>
  <c r="T284" i="20" s="1"/>
  <c r="U284" i="20" s="1"/>
  <c r="S276" i="20"/>
  <c r="T276" i="20" s="1"/>
  <c r="U276" i="20" s="1"/>
  <c r="S268" i="20"/>
  <c r="T268" i="20" s="1"/>
  <c r="U268" i="20" s="1"/>
  <c r="S260" i="20"/>
  <c r="T260" i="20" s="1"/>
  <c r="U260" i="20" s="1"/>
  <c r="S252" i="20"/>
  <c r="T252" i="20" s="1"/>
  <c r="U252" i="20" s="1"/>
  <c r="S244" i="20"/>
  <c r="T244" i="20" s="1"/>
  <c r="U244" i="20" s="1"/>
  <c r="S236" i="20"/>
  <c r="T236" i="20" s="1"/>
  <c r="U236" i="20" s="1"/>
  <c r="V532" i="20"/>
  <c r="V463" i="20"/>
  <c r="V399" i="20"/>
  <c r="V335" i="20"/>
  <c r="V271" i="20"/>
  <c r="S535" i="20"/>
  <c r="T535" i="20" s="1"/>
  <c r="U535" i="20" s="1"/>
  <c r="S527" i="20"/>
  <c r="T527" i="20" s="1"/>
  <c r="U527" i="20" s="1"/>
  <c r="S515" i="20"/>
  <c r="T515" i="20" s="1"/>
  <c r="U515" i="20" s="1"/>
  <c r="S507" i="20"/>
  <c r="T507" i="20" s="1"/>
  <c r="U507" i="20" s="1"/>
  <c r="S499" i="20"/>
  <c r="T499" i="20" s="1"/>
  <c r="U499" i="20" s="1"/>
  <c r="S491" i="20"/>
  <c r="T491" i="20" s="1"/>
  <c r="U491" i="20" s="1"/>
  <c r="S483" i="20"/>
  <c r="T483" i="20" s="1"/>
  <c r="U483" i="20" s="1"/>
  <c r="S475" i="20"/>
  <c r="T475" i="20" s="1"/>
  <c r="U475" i="20" s="1"/>
  <c r="S467" i="20"/>
  <c r="T467" i="20" s="1"/>
  <c r="U467" i="20" s="1"/>
  <c r="S459" i="20"/>
  <c r="T459" i="20" s="1"/>
  <c r="U459" i="20" s="1"/>
  <c r="S451" i="20"/>
  <c r="T451" i="20" s="1"/>
  <c r="U451" i="20" s="1"/>
  <c r="S443" i="20"/>
  <c r="T443" i="20" s="1"/>
  <c r="U443" i="20" s="1"/>
  <c r="S435" i="20"/>
  <c r="T435" i="20" s="1"/>
  <c r="U435" i="20" s="1"/>
  <c r="S427" i="20"/>
  <c r="T427" i="20" s="1"/>
  <c r="U427" i="20" s="1"/>
  <c r="S419" i="20"/>
  <c r="T419" i="20" s="1"/>
  <c r="U419" i="20" s="1"/>
  <c r="S411" i="20"/>
  <c r="T411" i="20" s="1"/>
  <c r="U411" i="20" s="1"/>
  <c r="S403" i="20"/>
  <c r="T403" i="20" s="1"/>
  <c r="U403" i="20" s="1"/>
  <c r="S395" i="20"/>
  <c r="T395" i="20" s="1"/>
  <c r="U395" i="20" s="1"/>
  <c r="S387" i="20"/>
  <c r="T387" i="20" s="1"/>
  <c r="U387" i="20" s="1"/>
  <c r="S379" i="20"/>
  <c r="T379" i="20" s="1"/>
  <c r="U379" i="20" s="1"/>
  <c r="S371" i="20"/>
  <c r="T371" i="20" s="1"/>
  <c r="U371" i="20" s="1"/>
  <c r="S363" i="20"/>
  <c r="T363" i="20" s="1"/>
  <c r="U363" i="20" s="1"/>
  <c r="S355" i="20"/>
  <c r="T355" i="20" s="1"/>
  <c r="U355" i="20" s="1"/>
  <c r="S347" i="20"/>
  <c r="T347" i="20" s="1"/>
  <c r="U347" i="20" s="1"/>
  <c r="S339" i="20"/>
  <c r="T339" i="20" s="1"/>
  <c r="U339" i="20" s="1"/>
  <c r="S331" i="20"/>
  <c r="T331" i="20" s="1"/>
  <c r="U331" i="20" s="1"/>
  <c r="S323" i="20"/>
  <c r="T323" i="20" s="1"/>
  <c r="U323" i="20" s="1"/>
  <c r="S315" i="20"/>
  <c r="T315" i="20" s="1"/>
  <c r="U315" i="20" s="1"/>
  <c r="S307" i="20"/>
  <c r="T307" i="20" s="1"/>
  <c r="U307" i="20" s="1"/>
  <c r="S299" i="20"/>
  <c r="T299" i="20" s="1"/>
  <c r="U299" i="20" s="1"/>
  <c r="S291" i="20"/>
  <c r="T291" i="20" s="1"/>
  <c r="U291" i="20" s="1"/>
  <c r="S283" i="20"/>
  <c r="T283" i="20" s="1"/>
  <c r="U283" i="20" s="1"/>
  <c r="S275" i="20"/>
  <c r="T275" i="20" s="1"/>
  <c r="U275" i="20" s="1"/>
  <c r="S267" i="20"/>
  <c r="T267" i="20" s="1"/>
  <c r="U267" i="20" s="1"/>
  <c r="S259" i="20"/>
  <c r="T259" i="20" s="1"/>
  <c r="U259" i="20" s="1"/>
  <c r="S251" i="20"/>
  <c r="T251" i="20" s="1"/>
  <c r="U251" i="20" s="1"/>
  <c r="S243" i="20"/>
  <c r="T243" i="20" s="1"/>
  <c r="U243" i="20" s="1"/>
  <c r="S235" i="20"/>
  <c r="T235" i="20" s="1"/>
  <c r="U235" i="20" s="1"/>
  <c r="S224" i="20"/>
  <c r="T224" i="20" s="1"/>
  <c r="U224" i="20" s="1"/>
  <c r="S214" i="20"/>
  <c r="T214" i="20" s="1"/>
  <c r="U214" i="20" s="1"/>
  <c r="V524" i="20"/>
  <c r="V455" i="20"/>
  <c r="V391" i="20"/>
  <c r="V327" i="20"/>
  <c r="V263" i="20"/>
  <c r="S211" i="20"/>
  <c r="T211" i="20" s="1"/>
  <c r="U211" i="20" s="1"/>
  <c r="V211" i="20"/>
  <c r="S534" i="20"/>
  <c r="T534" i="20" s="1"/>
  <c r="U534" i="20" s="1"/>
  <c r="S526" i="20"/>
  <c r="T526" i="20" s="1"/>
  <c r="U526" i="20" s="1"/>
  <c r="S223" i="20"/>
  <c r="T223" i="20" s="1"/>
  <c r="U223" i="20" s="1"/>
  <c r="S212" i="20"/>
  <c r="T212" i="20" s="1"/>
  <c r="U212" i="20" s="1"/>
  <c r="V511" i="20"/>
  <c r="V447" i="20"/>
  <c r="V383" i="20"/>
  <c r="V319" i="20"/>
  <c r="V255" i="20"/>
  <c r="S533" i="20"/>
  <c r="T533" i="20" s="1"/>
  <c r="U533" i="20" s="1"/>
  <c r="S525" i="20"/>
  <c r="T525" i="20" s="1"/>
  <c r="U525" i="20" s="1"/>
  <c r="S513" i="20"/>
  <c r="T513" i="20" s="1"/>
  <c r="U513" i="20" s="1"/>
  <c r="S505" i="20"/>
  <c r="T505" i="20" s="1"/>
  <c r="U505" i="20" s="1"/>
  <c r="S497" i="20"/>
  <c r="T497" i="20" s="1"/>
  <c r="U497" i="20" s="1"/>
  <c r="S489" i="20"/>
  <c r="T489" i="20" s="1"/>
  <c r="U489" i="20" s="1"/>
  <c r="S481" i="20"/>
  <c r="T481" i="20" s="1"/>
  <c r="U481" i="20" s="1"/>
  <c r="S473" i="20"/>
  <c r="T473" i="20" s="1"/>
  <c r="U473" i="20" s="1"/>
  <c r="S465" i="20"/>
  <c r="T465" i="20" s="1"/>
  <c r="U465" i="20" s="1"/>
  <c r="S457" i="20"/>
  <c r="T457" i="20" s="1"/>
  <c r="U457" i="20" s="1"/>
  <c r="S449" i="20"/>
  <c r="T449" i="20" s="1"/>
  <c r="U449" i="20" s="1"/>
  <c r="S441" i="20"/>
  <c r="T441" i="20" s="1"/>
  <c r="U441" i="20" s="1"/>
  <c r="S433" i="20"/>
  <c r="T433" i="20" s="1"/>
  <c r="U433" i="20" s="1"/>
  <c r="S425" i="20"/>
  <c r="T425" i="20" s="1"/>
  <c r="U425" i="20" s="1"/>
  <c r="S417" i="20"/>
  <c r="T417" i="20" s="1"/>
  <c r="U417" i="20" s="1"/>
  <c r="S409" i="20"/>
  <c r="T409" i="20" s="1"/>
  <c r="U409" i="20" s="1"/>
  <c r="S401" i="20"/>
  <c r="T401" i="20" s="1"/>
  <c r="U401" i="20" s="1"/>
  <c r="S393" i="20"/>
  <c r="T393" i="20" s="1"/>
  <c r="U393" i="20" s="1"/>
  <c r="S385" i="20"/>
  <c r="T385" i="20" s="1"/>
  <c r="U385" i="20" s="1"/>
  <c r="S377" i="20"/>
  <c r="T377" i="20" s="1"/>
  <c r="U377" i="20" s="1"/>
  <c r="S369" i="20"/>
  <c r="T369" i="20" s="1"/>
  <c r="U369" i="20" s="1"/>
  <c r="S361" i="20"/>
  <c r="T361" i="20" s="1"/>
  <c r="U361" i="20" s="1"/>
  <c r="S353" i="20"/>
  <c r="T353" i="20" s="1"/>
  <c r="U353" i="20" s="1"/>
  <c r="S345" i="20"/>
  <c r="T345" i="20" s="1"/>
  <c r="U345" i="20" s="1"/>
  <c r="S337" i="20"/>
  <c r="T337" i="20" s="1"/>
  <c r="U337" i="20" s="1"/>
  <c r="S329" i="20"/>
  <c r="T329" i="20" s="1"/>
  <c r="U329" i="20" s="1"/>
  <c r="S321" i="20"/>
  <c r="T321" i="20" s="1"/>
  <c r="U321" i="20" s="1"/>
  <c r="S313" i="20"/>
  <c r="T313" i="20" s="1"/>
  <c r="U313" i="20" s="1"/>
  <c r="S305" i="20"/>
  <c r="T305" i="20" s="1"/>
  <c r="U305" i="20" s="1"/>
  <c r="S297" i="20"/>
  <c r="T297" i="20" s="1"/>
  <c r="U297" i="20" s="1"/>
  <c r="S289" i="20"/>
  <c r="T289" i="20" s="1"/>
  <c r="U289" i="20" s="1"/>
  <c r="S281" i="20"/>
  <c r="T281" i="20" s="1"/>
  <c r="U281" i="20" s="1"/>
  <c r="S273" i="20"/>
  <c r="T273" i="20" s="1"/>
  <c r="U273" i="20" s="1"/>
  <c r="S265" i="20"/>
  <c r="T265" i="20" s="1"/>
  <c r="U265" i="20" s="1"/>
  <c r="S257" i="20"/>
  <c r="T257" i="20" s="1"/>
  <c r="U257" i="20" s="1"/>
  <c r="S249" i="20"/>
  <c r="T249" i="20" s="1"/>
  <c r="U249" i="20" s="1"/>
  <c r="S241" i="20"/>
  <c r="T241" i="20" s="1"/>
  <c r="U241" i="20" s="1"/>
  <c r="S232" i="20"/>
  <c r="T232" i="20" s="1"/>
  <c r="U232" i="20" s="1"/>
  <c r="S222" i="20"/>
  <c r="T222" i="20" s="1"/>
  <c r="U222" i="20" s="1"/>
  <c r="V503" i="20"/>
  <c r="V439" i="20"/>
  <c r="V375" i="20"/>
  <c r="V311" i="20"/>
  <c r="V247" i="20"/>
  <c r="S233" i="20"/>
  <c r="T233" i="20" s="1"/>
  <c r="U233" i="20" s="1"/>
  <c r="V233" i="20"/>
  <c r="S225" i="20"/>
  <c r="T225" i="20" s="1"/>
  <c r="U225" i="20" s="1"/>
  <c r="V225" i="20"/>
  <c r="S217" i="20"/>
  <c r="T217" i="20" s="1"/>
  <c r="U217" i="20" s="1"/>
  <c r="V217" i="20"/>
  <c r="S209" i="20"/>
  <c r="T209" i="20" s="1"/>
  <c r="U209" i="20" s="1"/>
  <c r="V209" i="20"/>
  <c r="S512" i="20"/>
  <c r="T512" i="20" s="1"/>
  <c r="U512" i="20" s="1"/>
  <c r="S504" i="20"/>
  <c r="T504" i="20" s="1"/>
  <c r="U504" i="20" s="1"/>
  <c r="S496" i="20"/>
  <c r="T496" i="20" s="1"/>
  <c r="U496" i="20" s="1"/>
  <c r="S488" i="20"/>
  <c r="T488" i="20" s="1"/>
  <c r="U488" i="20" s="1"/>
  <c r="S480" i="20"/>
  <c r="T480" i="20" s="1"/>
  <c r="U480" i="20" s="1"/>
  <c r="S472" i="20"/>
  <c r="T472" i="20" s="1"/>
  <c r="U472" i="20" s="1"/>
  <c r="S464" i="20"/>
  <c r="T464" i="20" s="1"/>
  <c r="U464" i="20" s="1"/>
  <c r="S456" i="20"/>
  <c r="T456" i="20" s="1"/>
  <c r="U456" i="20" s="1"/>
  <c r="S448" i="20"/>
  <c r="T448" i="20" s="1"/>
  <c r="U448" i="20" s="1"/>
  <c r="S440" i="20"/>
  <c r="T440" i="20" s="1"/>
  <c r="U440" i="20" s="1"/>
  <c r="S432" i="20"/>
  <c r="T432" i="20" s="1"/>
  <c r="U432" i="20" s="1"/>
  <c r="S424" i="20"/>
  <c r="T424" i="20" s="1"/>
  <c r="U424" i="20" s="1"/>
  <c r="S416" i="20"/>
  <c r="T416" i="20" s="1"/>
  <c r="U416" i="20" s="1"/>
  <c r="S408" i="20"/>
  <c r="T408" i="20" s="1"/>
  <c r="U408" i="20" s="1"/>
  <c r="S400" i="20"/>
  <c r="T400" i="20" s="1"/>
  <c r="U400" i="20" s="1"/>
  <c r="S392" i="20"/>
  <c r="T392" i="20" s="1"/>
  <c r="U392" i="20" s="1"/>
  <c r="S384" i="20"/>
  <c r="T384" i="20" s="1"/>
  <c r="U384" i="20" s="1"/>
  <c r="S376" i="20"/>
  <c r="T376" i="20" s="1"/>
  <c r="U376" i="20" s="1"/>
  <c r="S368" i="20"/>
  <c r="T368" i="20" s="1"/>
  <c r="U368" i="20" s="1"/>
  <c r="S360" i="20"/>
  <c r="T360" i="20" s="1"/>
  <c r="U360" i="20" s="1"/>
  <c r="S352" i="20"/>
  <c r="T352" i="20" s="1"/>
  <c r="U352" i="20" s="1"/>
  <c r="S344" i="20"/>
  <c r="T344" i="20" s="1"/>
  <c r="U344" i="20" s="1"/>
  <c r="S336" i="20"/>
  <c r="T336" i="20" s="1"/>
  <c r="U336" i="20" s="1"/>
  <c r="S328" i="20"/>
  <c r="T328" i="20" s="1"/>
  <c r="U328" i="20" s="1"/>
  <c r="S320" i="20"/>
  <c r="T320" i="20" s="1"/>
  <c r="U320" i="20" s="1"/>
  <c r="S312" i="20"/>
  <c r="T312" i="20" s="1"/>
  <c r="U312" i="20" s="1"/>
  <c r="S304" i="20"/>
  <c r="T304" i="20" s="1"/>
  <c r="U304" i="20" s="1"/>
  <c r="S296" i="20"/>
  <c r="T296" i="20" s="1"/>
  <c r="U296" i="20" s="1"/>
  <c r="S288" i="20"/>
  <c r="T288" i="20" s="1"/>
  <c r="U288" i="20" s="1"/>
  <c r="S280" i="20"/>
  <c r="T280" i="20" s="1"/>
  <c r="U280" i="20" s="1"/>
  <c r="S272" i="20"/>
  <c r="T272" i="20" s="1"/>
  <c r="U272" i="20" s="1"/>
  <c r="S264" i="20"/>
  <c r="T264" i="20" s="1"/>
  <c r="U264" i="20" s="1"/>
  <c r="S256" i="20"/>
  <c r="T256" i="20" s="1"/>
  <c r="U256" i="20" s="1"/>
  <c r="S248" i="20"/>
  <c r="T248" i="20" s="1"/>
  <c r="U248" i="20" s="1"/>
  <c r="S240" i="20"/>
  <c r="T240" i="20" s="1"/>
  <c r="U240" i="20" s="1"/>
  <c r="S231" i="20"/>
  <c r="T231" i="20" s="1"/>
  <c r="U231" i="20" s="1"/>
  <c r="S220" i="20"/>
  <c r="T220" i="20" s="1"/>
  <c r="U220" i="20" s="1"/>
  <c r="S208" i="20"/>
  <c r="T208" i="20" s="1"/>
  <c r="U208" i="20" s="1"/>
  <c r="V495" i="20"/>
  <c r="V431" i="20"/>
  <c r="V367" i="20"/>
  <c r="V303" i="20"/>
  <c r="V239" i="20"/>
  <c r="S520" i="20"/>
  <c r="V520" i="20"/>
  <c r="S539" i="20"/>
  <c r="T539" i="20" s="1"/>
  <c r="U539" i="20" s="1"/>
  <c r="S531" i="20"/>
  <c r="T531" i="20" s="1"/>
  <c r="U531" i="20" s="1"/>
  <c r="S523" i="20"/>
  <c r="T523" i="20" s="1"/>
  <c r="U523" i="20" s="1"/>
  <c r="S487" i="20"/>
  <c r="T487" i="20" s="1"/>
  <c r="U487" i="20" s="1"/>
  <c r="S479" i="20"/>
  <c r="T479" i="20" s="1"/>
  <c r="U479" i="20" s="1"/>
  <c r="S423" i="20"/>
  <c r="T423" i="20" s="1"/>
  <c r="U423" i="20" s="1"/>
  <c r="S415" i="20"/>
  <c r="T415" i="20" s="1"/>
  <c r="U415" i="20" s="1"/>
  <c r="S359" i="20"/>
  <c r="T359" i="20" s="1"/>
  <c r="U359" i="20" s="1"/>
  <c r="S351" i="20"/>
  <c r="T351" i="20" s="1"/>
  <c r="U351" i="20" s="1"/>
  <c r="S295" i="20"/>
  <c r="T295" i="20" s="1"/>
  <c r="U295" i="20" s="1"/>
  <c r="S287" i="20"/>
  <c r="T287" i="20" s="1"/>
  <c r="U287" i="20" s="1"/>
  <c r="S230" i="20"/>
  <c r="T230" i="20" s="1"/>
  <c r="U230" i="20" s="1"/>
  <c r="S219" i="20"/>
  <c r="T219" i="20" s="1"/>
  <c r="U219" i="20" s="1"/>
  <c r="S207" i="20"/>
  <c r="T207" i="20" s="1"/>
  <c r="U207" i="20" s="1"/>
  <c r="T519" i="20"/>
  <c r="U519" i="20" s="1"/>
  <c r="S510" i="20"/>
  <c r="T510" i="20" s="1"/>
  <c r="U510" i="20" s="1"/>
  <c r="S502" i="20"/>
  <c r="T502" i="20" s="1"/>
  <c r="U502" i="20" s="1"/>
  <c r="S494" i="20"/>
  <c r="T494" i="20" s="1"/>
  <c r="U494" i="20" s="1"/>
  <c r="S486" i="20"/>
  <c r="T486" i="20" s="1"/>
  <c r="U486" i="20" s="1"/>
  <c r="S478" i="20"/>
  <c r="T478" i="20" s="1"/>
  <c r="U478" i="20" s="1"/>
  <c r="S470" i="20"/>
  <c r="T470" i="20" s="1"/>
  <c r="U470" i="20" s="1"/>
  <c r="S462" i="20"/>
  <c r="T462" i="20" s="1"/>
  <c r="U462" i="20" s="1"/>
  <c r="S454" i="20"/>
  <c r="T454" i="20" s="1"/>
  <c r="U454" i="20" s="1"/>
  <c r="S446" i="20"/>
  <c r="T446" i="20" s="1"/>
  <c r="U446" i="20" s="1"/>
  <c r="S438" i="20"/>
  <c r="T438" i="20" s="1"/>
  <c r="U438" i="20" s="1"/>
  <c r="S430" i="20"/>
  <c r="T430" i="20" s="1"/>
  <c r="U430" i="20" s="1"/>
  <c r="S422" i="20"/>
  <c r="T422" i="20" s="1"/>
  <c r="U422" i="20" s="1"/>
  <c r="S414" i="20"/>
  <c r="T414" i="20" s="1"/>
  <c r="U414" i="20" s="1"/>
  <c r="S406" i="20"/>
  <c r="T406" i="20" s="1"/>
  <c r="U406" i="20" s="1"/>
  <c r="S398" i="20"/>
  <c r="T398" i="20" s="1"/>
  <c r="U398" i="20" s="1"/>
  <c r="S390" i="20"/>
  <c r="T390" i="20" s="1"/>
  <c r="U390" i="20" s="1"/>
  <c r="S382" i="20"/>
  <c r="T382" i="20" s="1"/>
  <c r="U382" i="20" s="1"/>
  <c r="S374" i="20"/>
  <c r="T374" i="20" s="1"/>
  <c r="U374" i="20" s="1"/>
  <c r="S366" i="20"/>
  <c r="T366" i="20" s="1"/>
  <c r="U366" i="20" s="1"/>
  <c r="S358" i="20"/>
  <c r="T358" i="20" s="1"/>
  <c r="U358" i="20" s="1"/>
  <c r="S350" i="20"/>
  <c r="T350" i="20" s="1"/>
  <c r="U350" i="20" s="1"/>
  <c r="S342" i="20"/>
  <c r="T342" i="20" s="1"/>
  <c r="U342" i="20" s="1"/>
  <c r="S334" i="20"/>
  <c r="T334" i="20" s="1"/>
  <c r="U334" i="20" s="1"/>
  <c r="S326" i="20"/>
  <c r="T326" i="20" s="1"/>
  <c r="U326" i="20" s="1"/>
  <c r="S318" i="20"/>
  <c r="T318" i="20" s="1"/>
  <c r="U318" i="20" s="1"/>
  <c r="S310" i="20"/>
  <c r="T310" i="20" s="1"/>
  <c r="U310" i="20" s="1"/>
  <c r="S302" i="20"/>
  <c r="T302" i="20" s="1"/>
  <c r="U302" i="20" s="1"/>
  <c r="S294" i="20"/>
  <c r="T294" i="20" s="1"/>
  <c r="U294" i="20" s="1"/>
  <c r="S286" i="20"/>
  <c r="T286" i="20" s="1"/>
  <c r="U286" i="20" s="1"/>
  <c r="S278" i="20"/>
  <c r="T278" i="20" s="1"/>
  <c r="U278" i="20" s="1"/>
  <c r="S270" i="20"/>
  <c r="T270" i="20" s="1"/>
  <c r="U270" i="20" s="1"/>
  <c r="S262" i="20"/>
  <c r="T262" i="20" s="1"/>
  <c r="U262" i="20" s="1"/>
  <c r="S254" i="20"/>
  <c r="T254" i="20" s="1"/>
  <c r="U254" i="20" s="1"/>
  <c r="S246" i="20"/>
  <c r="T246" i="20" s="1"/>
  <c r="U246" i="20" s="1"/>
  <c r="S238" i="20"/>
  <c r="T238" i="20" s="1"/>
  <c r="U238" i="20" s="1"/>
  <c r="S228" i="20"/>
  <c r="T228" i="20" s="1"/>
  <c r="U228" i="20" s="1"/>
  <c r="F507" i="20"/>
  <c r="C507" i="20"/>
  <c r="F459" i="20"/>
  <c r="C459" i="20"/>
  <c r="F403" i="20"/>
  <c r="C403" i="20"/>
  <c r="F355" i="20"/>
  <c r="C355" i="20"/>
  <c r="F307" i="20"/>
  <c r="C307" i="20"/>
  <c r="F235" i="20"/>
  <c r="C235" i="20"/>
  <c r="F532" i="20"/>
  <c r="C532" i="20"/>
  <c r="F524" i="20"/>
  <c r="C524" i="20"/>
  <c r="B514" i="20"/>
  <c r="C514" i="20"/>
  <c r="B506" i="20"/>
  <c r="C506" i="20"/>
  <c r="B498" i="20"/>
  <c r="C498" i="20"/>
  <c r="B490" i="20"/>
  <c r="C490" i="20"/>
  <c r="B482" i="20"/>
  <c r="C482" i="20"/>
  <c r="B474" i="20"/>
  <c r="C474" i="20"/>
  <c r="B466" i="20"/>
  <c r="C466" i="20"/>
  <c r="B458" i="20"/>
  <c r="C458" i="20"/>
  <c r="B450" i="20"/>
  <c r="C450" i="20"/>
  <c r="B442" i="20"/>
  <c r="C442" i="20"/>
  <c r="B434" i="20"/>
  <c r="C434" i="20"/>
  <c r="B426" i="20"/>
  <c r="C426" i="20"/>
  <c r="B418" i="20"/>
  <c r="C418" i="20"/>
  <c r="B410" i="20"/>
  <c r="C410" i="20"/>
  <c r="B402" i="20"/>
  <c r="C402" i="20"/>
  <c r="B394" i="20"/>
  <c r="C394" i="20"/>
  <c r="B386" i="20"/>
  <c r="C386" i="20"/>
  <c r="B378" i="20"/>
  <c r="C378" i="20"/>
  <c r="B370" i="20"/>
  <c r="C370" i="20"/>
  <c r="B362" i="20"/>
  <c r="C362" i="20"/>
  <c r="B354" i="20"/>
  <c r="C354" i="20"/>
  <c r="B346" i="20"/>
  <c r="C346" i="20"/>
  <c r="B338" i="20"/>
  <c r="C338" i="20"/>
  <c r="B330" i="20"/>
  <c r="C330" i="20"/>
  <c r="B322" i="20"/>
  <c r="C322" i="20"/>
  <c r="B314" i="20"/>
  <c r="C314" i="20"/>
  <c r="B306" i="20"/>
  <c r="C306" i="20"/>
  <c r="B298" i="20"/>
  <c r="C298" i="20"/>
  <c r="B290" i="20"/>
  <c r="C290" i="20"/>
  <c r="B282" i="20"/>
  <c r="C282" i="20"/>
  <c r="B274" i="20"/>
  <c r="C274" i="20"/>
  <c r="B266" i="20"/>
  <c r="C266" i="20"/>
  <c r="B258" i="20"/>
  <c r="C258" i="20"/>
  <c r="B242" i="20"/>
  <c r="C242" i="20"/>
  <c r="B234" i="20"/>
  <c r="C234" i="20"/>
  <c r="B226" i="20"/>
  <c r="C226" i="20"/>
  <c r="B218" i="20"/>
  <c r="C218" i="20"/>
  <c r="B210" i="20"/>
  <c r="C210" i="20"/>
  <c r="F533" i="20"/>
  <c r="C533" i="20"/>
  <c r="F475" i="20"/>
  <c r="C475" i="20"/>
  <c r="F427" i="20"/>
  <c r="C427" i="20"/>
  <c r="F371" i="20"/>
  <c r="C371" i="20"/>
  <c r="F331" i="20"/>
  <c r="C331" i="20"/>
  <c r="F283" i="20"/>
  <c r="C283" i="20"/>
  <c r="F243" i="20"/>
  <c r="C243" i="20"/>
  <c r="F539" i="20"/>
  <c r="C539" i="20"/>
  <c r="F531" i="20"/>
  <c r="C531" i="20"/>
  <c r="F523" i="20"/>
  <c r="C523" i="20"/>
  <c r="B513" i="20"/>
  <c r="C513" i="20"/>
  <c r="B505" i="20"/>
  <c r="C505" i="20"/>
  <c r="F497" i="20"/>
  <c r="C497" i="20"/>
  <c r="D489" i="20"/>
  <c r="C489" i="20"/>
  <c r="B481" i="20"/>
  <c r="C481" i="20"/>
  <c r="B473" i="20"/>
  <c r="C473" i="20"/>
  <c r="B465" i="20"/>
  <c r="C465" i="20"/>
  <c r="B457" i="20"/>
  <c r="C457" i="20"/>
  <c r="F449" i="20"/>
  <c r="C449" i="20"/>
  <c r="B441" i="20"/>
  <c r="C441" i="20"/>
  <c r="B433" i="20"/>
  <c r="C433" i="20"/>
  <c r="B425" i="20"/>
  <c r="C425" i="20"/>
  <c r="B417" i="20"/>
  <c r="C417" i="20"/>
  <c r="F409" i="20"/>
  <c r="C409" i="20"/>
  <c r="B401" i="20"/>
  <c r="C401" i="20"/>
  <c r="B393" i="20"/>
  <c r="C393" i="20"/>
  <c r="B385" i="20"/>
  <c r="C385" i="20"/>
  <c r="B377" i="20"/>
  <c r="C377" i="20"/>
  <c r="B369" i="20"/>
  <c r="C369" i="20"/>
  <c r="B361" i="20"/>
  <c r="C361" i="20"/>
  <c r="B353" i="20"/>
  <c r="C353" i="20"/>
  <c r="B345" i="20"/>
  <c r="C345" i="20"/>
  <c r="B337" i="20"/>
  <c r="C337" i="20"/>
  <c r="B329" i="20"/>
  <c r="C329" i="20"/>
  <c r="B321" i="20"/>
  <c r="C321" i="20"/>
  <c r="B313" i="20"/>
  <c r="C313" i="20"/>
  <c r="B305" i="20"/>
  <c r="C305" i="20"/>
  <c r="B297" i="20"/>
  <c r="C297" i="20"/>
  <c r="B289" i="20"/>
  <c r="C289" i="20"/>
  <c r="B281" i="20"/>
  <c r="C281" i="20"/>
  <c r="B273" i="20"/>
  <c r="C273" i="20"/>
  <c r="B265" i="20"/>
  <c r="C265" i="20"/>
  <c r="B257" i="20"/>
  <c r="C257" i="20"/>
  <c r="B249" i="20"/>
  <c r="C249" i="20"/>
  <c r="B241" i="20"/>
  <c r="C241" i="20"/>
  <c r="B233" i="20"/>
  <c r="C233" i="20"/>
  <c r="F225" i="20"/>
  <c r="C225" i="20"/>
  <c r="B217" i="20"/>
  <c r="C217" i="20"/>
  <c r="F209" i="20"/>
  <c r="C209" i="20"/>
  <c r="F411" i="20"/>
  <c r="C411" i="20"/>
  <c r="F259" i="20"/>
  <c r="C259" i="20"/>
  <c r="B538" i="20"/>
  <c r="C538" i="20"/>
  <c r="B530" i="20"/>
  <c r="C530" i="20"/>
  <c r="E521" i="20"/>
  <c r="C521" i="20"/>
  <c r="B512" i="20"/>
  <c r="C512" i="20"/>
  <c r="B504" i="20"/>
  <c r="C504" i="20"/>
  <c r="B496" i="20"/>
  <c r="C496" i="20"/>
  <c r="B488" i="20"/>
  <c r="C488" i="20"/>
  <c r="B480" i="20"/>
  <c r="C480" i="20"/>
  <c r="B472" i="20"/>
  <c r="C472" i="20"/>
  <c r="B464" i="20"/>
  <c r="C464" i="20"/>
  <c r="D456" i="20"/>
  <c r="C456" i="20"/>
  <c r="B448" i="20"/>
  <c r="C448" i="20"/>
  <c r="B440" i="20"/>
  <c r="C440" i="20"/>
  <c r="B432" i="20"/>
  <c r="C432" i="20"/>
  <c r="B424" i="20"/>
  <c r="C424" i="20"/>
  <c r="B416" i="20"/>
  <c r="C416" i="20"/>
  <c r="B408" i="20"/>
  <c r="C408" i="20"/>
  <c r="B400" i="20"/>
  <c r="C400" i="20"/>
  <c r="B392" i="20"/>
  <c r="C392" i="20"/>
  <c r="F384" i="20"/>
  <c r="C384" i="20"/>
  <c r="B376" i="20"/>
  <c r="C376" i="20"/>
  <c r="B368" i="20"/>
  <c r="C368" i="20"/>
  <c r="B360" i="20"/>
  <c r="C360" i="20"/>
  <c r="B352" i="20"/>
  <c r="C352" i="20"/>
  <c r="B344" i="20"/>
  <c r="C344" i="20"/>
  <c r="B336" i="20"/>
  <c r="C336" i="20"/>
  <c r="B328" i="20"/>
  <c r="C328" i="20"/>
  <c r="B320" i="20"/>
  <c r="C320" i="20"/>
  <c r="B312" i="20"/>
  <c r="C312" i="20"/>
  <c r="B304" i="20"/>
  <c r="C304" i="20"/>
  <c r="B296" i="20"/>
  <c r="C296" i="20"/>
  <c r="B288" i="20"/>
  <c r="C288" i="20"/>
  <c r="B280" i="20"/>
  <c r="C280" i="20"/>
  <c r="B272" i="20"/>
  <c r="C272" i="20"/>
  <c r="B264" i="20"/>
  <c r="C264" i="20"/>
  <c r="B256" i="20"/>
  <c r="C256" i="20"/>
  <c r="B248" i="20"/>
  <c r="C248" i="20"/>
  <c r="B240" i="20"/>
  <c r="C240" i="20"/>
  <c r="B232" i="20"/>
  <c r="C232" i="20"/>
  <c r="B224" i="20"/>
  <c r="C224" i="20"/>
  <c r="F499" i="20"/>
  <c r="C499" i="20"/>
  <c r="F435" i="20"/>
  <c r="C435" i="20"/>
  <c r="F379" i="20"/>
  <c r="C379" i="20"/>
  <c r="F323" i="20"/>
  <c r="C323" i="20"/>
  <c r="F275" i="20"/>
  <c r="C275" i="20"/>
  <c r="F219" i="20"/>
  <c r="C219" i="20"/>
  <c r="B537" i="20"/>
  <c r="C537" i="20"/>
  <c r="B529" i="20"/>
  <c r="C529" i="20"/>
  <c r="B520" i="20"/>
  <c r="C520" i="20"/>
  <c r="B511" i="20"/>
  <c r="C511" i="20"/>
  <c r="B503" i="20"/>
  <c r="C503" i="20"/>
  <c r="F495" i="20"/>
  <c r="C495" i="20"/>
  <c r="B487" i="20"/>
  <c r="C487" i="20"/>
  <c r="F479" i="20"/>
  <c r="C479" i="20"/>
  <c r="B471" i="20"/>
  <c r="C471" i="20"/>
  <c r="B463" i="20"/>
  <c r="C463" i="20"/>
  <c r="B455" i="20"/>
  <c r="C455" i="20"/>
  <c r="B447" i="20"/>
  <c r="C447" i="20"/>
  <c r="B439" i="20"/>
  <c r="C439" i="20"/>
  <c r="B431" i="20"/>
  <c r="C431" i="20"/>
  <c r="F423" i="20"/>
  <c r="C423" i="20"/>
  <c r="B415" i="20"/>
  <c r="C415" i="20"/>
  <c r="B407" i="20"/>
  <c r="C407" i="20"/>
  <c r="B399" i="20"/>
  <c r="C399" i="20"/>
  <c r="B391" i="20"/>
  <c r="C391" i="20"/>
  <c r="F383" i="20"/>
  <c r="C383" i="20"/>
  <c r="B375" i="20"/>
  <c r="C375" i="20"/>
  <c r="B367" i="20"/>
  <c r="C367" i="20"/>
  <c r="B359" i="20"/>
  <c r="C359" i="20"/>
  <c r="B351" i="20"/>
  <c r="C351" i="20"/>
  <c r="B343" i="20"/>
  <c r="C343" i="20"/>
  <c r="B335" i="20"/>
  <c r="C335" i="20"/>
  <c r="B327" i="20"/>
  <c r="C327" i="20"/>
  <c r="B319" i="20"/>
  <c r="C319" i="20"/>
  <c r="F311" i="20"/>
  <c r="C311" i="20"/>
  <c r="B303" i="20"/>
  <c r="C303" i="20"/>
  <c r="B295" i="20"/>
  <c r="C295" i="20"/>
  <c r="B287" i="20"/>
  <c r="C287" i="20"/>
  <c r="B279" i="20"/>
  <c r="C279" i="20"/>
  <c r="B271" i="20"/>
  <c r="C271" i="20"/>
  <c r="B263" i="20"/>
  <c r="C263" i="20"/>
  <c r="B255" i="20"/>
  <c r="C255" i="20"/>
  <c r="F223" i="20"/>
  <c r="C223" i="20"/>
  <c r="F525" i="20"/>
  <c r="C525" i="20"/>
  <c r="F483" i="20"/>
  <c r="C483" i="20"/>
  <c r="F443" i="20"/>
  <c r="C443" i="20"/>
  <c r="F395" i="20"/>
  <c r="C395" i="20"/>
  <c r="F347" i="20"/>
  <c r="C347" i="20"/>
  <c r="F299" i="20"/>
  <c r="C299" i="20"/>
  <c r="F227" i="20"/>
  <c r="C227" i="20"/>
  <c r="B536" i="20"/>
  <c r="C536" i="20"/>
  <c r="B528" i="20"/>
  <c r="C528" i="20"/>
  <c r="B519" i="20"/>
  <c r="C519" i="20"/>
  <c r="B510" i="20"/>
  <c r="C510" i="20"/>
  <c r="B502" i="20"/>
  <c r="C502" i="20"/>
  <c r="B494" i="20"/>
  <c r="C494" i="20"/>
  <c r="F486" i="20"/>
  <c r="C486" i="20"/>
  <c r="B478" i="20"/>
  <c r="C478" i="20"/>
  <c r="B470" i="20"/>
  <c r="C470" i="20"/>
  <c r="B462" i="20"/>
  <c r="C462" i="20"/>
  <c r="B454" i="20"/>
  <c r="C454" i="20"/>
  <c r="B446" i="20"/>
  <c r="C446" i="20"/>
  <c r="B438" i="20"/>
  <c r="C438" i="20"/>
  <c r="B430" i="20"/>
  <c r="C430" i="20"/>
  <c r="B422" i="20"/>
  <c r="C422" i="20"/>
  <c r="B414" i="20"/>
  <c r="C414" i="20"/>
  <c r="B406" i="20"/>
  <c r="C406" i="20"/>
  <c r="B398" i="20"/>
  <c r="C398" i="20"/>
  <c r="B390" i="20"/>
  <c r="C390" i="20"/>
  <c r="B382" i="20"/>
  <c r="C382" i="20"/>
  <c r="B374" i="20"/>
  <c r="C374" i="20"/>
  <c r="B366" i="20"/>
  <c r="C366" i="20"/>
  <c r="B358" i="20"/>
  <c r="C358" i="20"/>
  <c r="B350" i="20"/>
  <c r="C350" i="20"/>
  <c r="B342" i="20"/>
  <c r="C342" i="20"/>
  <c r="B334" i="20"/>
  <c r="C334" i="20"/>
  <c r="B326" i="20"/>
  <c r="C326" i="20"/>
  <c r="F318" i="20"/>
  <c r="C318" i="20"/>
  <c r="B310" i="20"/>
  <c r="C310" i="20"/>
  <c r="F302" i="20"/>
  <c r="C302" i="20"/>
  <c r="B294" i="20"/>
  <c r="C294" i="20"/>
  <c r="F286" i="20"/>
  <c r="C286" i="20"/>
  <c r="B278" i="20"/>
  <c r="C278" i="20"/>
  <c r="B270" i="20"/>
  <c r="C270" i="20"/>
  <c r="B262" i="20"/>
  <c r="C262" i="20"/>
  <c r="B254" i="20"/>
  <c r="C254" i="20"/>
  <c r="F246" i="20"/>
  <c r="C246" i="20"/>
  <c r="B238" i="20"/>
  <c r="C238" i="20"/>
  <c r="B230" i="20"/>
  <c r="C230" i="20"/>
  <c r="B222" i="20"/>
  <c r="C222" i="20"/>
  <c r="F214" i="20"/>
  <c r="C214" i="20"/>
  <c r="F491" i="20"/>
  <c r="C491" i="20"/>
  <c r="F451" i="20"/>
  <c r="C451" i="20"/>
  <c r="F387" i="20"/>
  <c r="C387" i="20"/>
  <c r="F339" i="20"/>
  <c r="C339" i="20"/>
  <c r="F267" i="20"/>
  <c r="C267" i="20"/>
  <c r="F211" i="20"/>
  <c r="C211" i="20"/>
  <c r="B535" i="20"/>
  <c r="C535" i="20"/>
  <c r="B527" i="20"/>
  <c r="C527" i="20"/>
  <c r="B518" i="20"/>
  <c r="C518" i="20"/>
  <c r="F509" i="20"/>
  <c r="C509" i="20"/>
  <c r="F501" i="20"/>
  <c r="C501" i="20"/>
  <c r="F493" i="20"/>
  <c r="C493" i="20"/>
  <c r="F485" i="20"/>
  <c r="C485" i="20"/>
  <c r="F477" i="20"/>
  <c r="C477" i="20"/>
  <c r="F469" i="20"/>
  <c r="C469" i="20"/>
  <c r="F461" i="20"/>
  <c r="C461" i="20"/>
  <c r="F453" i="20"/>
  <c r="C453" i="20"/>
  <c r="F445" i="20"/>
  <c r="C445" i="20"/>
  <c r="F437" i="20"/>
  <c r="C437" i="20"/>
  <c r="F429" i="20"/>
  <c r="C429" i="20"/>
  <c r="F421" i="20"/>
  <c r="C421" i="20"/>
  <c r="F413" i="20"/>
  <c r="C413" i="20"/>
  <c r="F405" i="20"/>
  <c r="C405" i="20"/>
  <c r="F397" i="20"/>
  <c r="C397" i="20"/>
  <c r="F389" i="20"/>
  <c r="C389" i="20"/>
  <c r="F381" i="20"/>
  <c r="C381" i="20"/>
  <c r="F373" i="20"/>
  <c r="C373" i="20"/>
  <c r="F365" i="20"/>
  <c r="C365" i="20"/>
  <c r="F357" i="20"/>
  <c r="C357" i="20"/>
  <c r="F349" i="20"/>
  <c r="C349" i="20"/>
  <c r="F341" i="20"/>
  <c r="C341" i="20"/>
  <c r="F333" i="20"/>
  <c r="C333" i="20"/>
  <c r="F325" i="20"/>
  <c r="C325" i="20"/>
  <c r="F317" i="20"/>
  <c r="C317" i="20"/>
  <c r="F309" i="20"/>
  <c r="C309" i="20"/>
  <c r="F301" i="20"/>
  <c r="C301" i="20"/>
  <c r="F293" i="20"/>
  <c r="C293" i="20"/>
  <c r="F285" i="20"/>
  <c r="C285" i="20"/>
  <c r="F277" i="20"/>
  <c r="C277" i="20"/>
  <c r="F269" i="20"/>
  <c r="C269" i="20"/>
  <c r="F261" i="20"/>
  <c r="C261" i="20"/>
  <c r="F253" i="20"/>
  <c r="C253" i="20"/>
  <c r="F245" i="20"/>
  <c r="C245" i="20"/>
  <c r="F237" i="20"/>
  <c r="C237" i="20"/>
  <c r="F229" i="20"/>
  <c r="C229" i="20"/>
  <c r="F221" i="20"/>
  <c r="C221" i="20"/>
  <c r="F213" i="20"/>
  <c r="C213" i="20"/>
  <c r="F515" i="20"/>
  <c r="C515" i="20"/>
  <c r="F467" i="20"/>
  <c r="C467" i="20"/>
  <c r="F419" i="20"/>
  <c r="C419" i="20"/>
  <c r="F363" i="20"/>
  <c r="C363" i="20"/>
  <c r="F315" i="20"/>
  <c r="C315" i="20"/>
  <c r="F291" i="20"/>
  <c r="C291" i="20"/>
  <c r="F251" i="20"/>
  <c r="C251" i="20"/>
  <c r="B534" i="20"/>
  <c r="C534" i="20"/>
  <c r="B526" i="20"/>
  <c r="C526" i="20"/>
  <c r="F517" i="20"/>
  <c r="C517" i="20"/>
  <c r="F508" i="20"/>
  <c r="C508" i="20"/>
  <c r="F500" i="20"/>
  <c r="C500" i="20"/>
  <c r="F492" i="20"/>
  <c r="C492" i="20"/>
  <c r="F484" i="20"/>
  <c r="C484" i="20"/>
  <c r="F476" i="20"/>
  <c r="C476" i="20"/>
  <c r="F468" i="20"/>
  <c r="C468" i="20"/>
  <c r="F460" i="20"/>
  <c r="C460" i="20"/>
  <c r="F452" i="20"/>
  <c r="C452" i="20"/>
  <c r="F444" i="20"/>
  <c r="C444" i="20"/>
  <c r="F436" i="20"/>
  <c r="C436" i="20"/>
  <c r="F428" i="20"/>
  <c r="C428" i="20"/>
  <c r="F420" i="20"/>
  <c r="C420" i="20"/>
  <c r="F412" i="20"/>
  <c r="C412" i="20"/>
  <c r="F404" i="20"/>
  <c r="C404" i="20"/>
  <c r="F396" i="20"/>
  <c r="C396" i="20"/>
  <c r="F388" i="20"/>
  <c r="C388" i="20"/>
  <c r="F380" i="20"/>
  <c r="C380" i="20"/>
  <c r="F372" i="20"/>
  <c r="C372" i="20"/>
  <c r="F364" i="20"/>
  <c r="C364" i="20"/>
  <c r="F356" i="20"/>
  <c r="C356" i="20"/>
  <c r="F348" i="20"/>
  <c r="C348" i="20"/>
  <c r="F340" i="20"/>
  <c r="C340" i="20"/>
  <c r="F332" i="20"/>
  <c r="C332" i="20"/>
  <c r="F324" i="20"/>
  <c r="C324" i="20"/>
  <c r="F316" i="20"/>
  <c r="C316" i="20"/>
  <c r="F308" i="20"/>
  <c r="C308" i="20"/>
  <c r="F300" i="20"/>
  <c r="C300" i="20"/>
  <c r="F292" i="20"/>
  <c r="C292" i="20"/>
  <c r="F284" i="20"/>
  <c r="C284" i="20"/>
  <c r="F276" i="20"/>
  <c r="C276" i="20"/>
  <c r="F268" i="20"/>
  <c r="C268" i="20"/>
  <c r="F260" i="20"/>
  <c r="C260" i="20"/>
  <c r="F252" i="20"/>
  <c r="C252" i="20"/>
  <c r="F244" i="20"/>
  <c r="C244" i="20"/>
  <c r="F236" i="20"/>
  <c r="C236" i="20"/>
  <c r="F228" i="20"/>
  <c r="C228" i="20"/>
  <c r="F220" i="20"/>
  <c r="C220" i="20"/>
  <c r="F212" i="20"/>
  <c r="C212" i="20"/>
  <c r="B461" i="20"/>
  <c r="B285" i="20"/>
  <c r="B532" i="20"/>
  <c r="B524" i="20"/>
  <c r="B531" i="20"/>
  <c r="B283" i="20"/>
  <c r="B371" i="20"/>
  <c r="V519" i="20"/>
  <c r="B539" i="20"/>
  <c r="V518" i="20"/>
  <c r="B523" i="20"/>
  <c r="S201" i="20"/>
  <c r="S193" i="20"/>
  <c r="S185" i="20"/>
  <c r="S177" i="20"/>
  <c r="S169" i="20"/>
  <c r="S161" i="20"/>
  <c r="S153" i="20"/>
  <c r="S145" i="20"/>
  <c r="S137" i="20"/>
  <c r="S129" i="20"/>
  <c r="S121" i="20"/>
  <c r="S113" i="20"/>
  <c r="S105" i="20"/>
  <c r="S97" i="20"/>
  <c r="S89" i="20"/>
  <c r="S81" i="20"/>
  <c r="S73" i="20"/>
  <c r="S65" i="20"/>
  <c r="S57" i="20"/>
  <c r="S49" i="20"/>
  <c r="S41" i="20"/>
  <c r="S33" i="20"/>
  <c r="S25" i="20"/>
  <c r="V202" i="20"/>
  <c r="V194" i="20"/>
  <c r="V186" i="20"/>
  <c r="V178" i="20"/>
  <c r="V170" i="20"/>
  <c r="V162" i="20"/>
  <c r="V154" i="20"/>
  <c r="V146" i="20"/>
  <c r="V138" i="20"/>
  <c r="V130" i="20"/>
  <c r="V122" i="20"/>
  <c r="V114" i="20"/>
  <c r="V106" i="20"/>
  <c r="V98" i="20"/>
  <c r="V90" i="20"/>
  <c r="V82" i="20"/>
  <c r="V74" i="20"/>
  <c r="V66" i="20"/>
  <c r="V58" i="20"/>
  <c r="V50" i="20"/>
  <c r="V42" i="20"/>
  <c r="V34" i="20"/>
  <c r="V26" i="20"/>
  <c r="S200" i="20"/>
  <c r="S192" i="20"/>
  <c r="S184" i="20"/>
  <c r="S176" i="20"/>
  <c r="S168" i="20"/>
  <c r="S160" i="20"/>
  <c r="S152" i="20"/>
  <c r="S144" i="20"/>
  <c r="S136" i="20"/>
  <c r="S128" i="20"/>
  <c r="S120" i="20"/>
  <c r="S112" i="20"/>
  <c r="S104" i="20"/>
  <c r="S96" i="20"/>
  <c r="S88" i="20"/>
  <c r="S80" i="20"/>
  <c r="S72" i="20"/>
  <c r="S64" i="20"/>
  <c r="S56" i="20"/>
  <c r="S48" i="20"/>
  <c r="S40" i="20"/>
  <c r="S32" i="20"/>
  <c r="S199" i="20"/>
  <c r="S191" i="20"/>
  <c r="S183" i="20"/>
  <c r="S175" i="20"/>
  <c r="S167" i="20"/>
  <c r="S159" i="20"/>
  <c r="S151" i="20"/>
  <c r="S143" i="20"/>
  <c r="S135" i="20"/>
  <c r="S127" i="20"/>
  <c r="S119" i="20"/>
  <c r="S111" i="20"/>
  <c r="S103" i="20"/>
  <c r="S95" i="20"/>
  <c r="S87" i="20"/>
  <c r="S79" i="20"/>
  <c r="S71" i="20"/>
  <c r="S63" i="20"/>
  <c r="S55" i="20"/>
  <c r="S47" i="20"/>
  <c r="S39" i="20"/>
  <c r="S31" i="20"/>
  <c r="S24" i="20"/>
  <c r="S206" i="20"/>
  <c r="S198" i="20"/>
  <c r="S190" i="20"/>
  <c r="S182" i="20"/>
  <c r="S174" i="20"/>
  <c r="S166" i="20"/>
  <c r="S158" i="20"/>
  <c r="S150" i="20"/>
  <c r="S142" i="20"/>
  <c r="S134" i="20"/>
  <c r="S126" i="20"/>
  <c r="S118" i="20"/>
  <c r="S110" i="20"/>
  <c r="S102" i="20"/>
  <c r="S94" i="20"/>
  <c r="S86" i="20"/>
  <c r="S78" i="20"/>
  <c r="S70" i="20"/>
  <c r="S62" i="20"/>
  <c r="S54" i="20"/>
  <c r="S46" i="20"/>
  <c r="S38" i="20"/>
  <c r="S30" i="20"/>
  <c r="S205" i="20"/>
  <c r="S197" i="20"/>
  <c r="S189" i="20"/>
  <c r="S181" i="20"/>
  <c r="S173" i="20"/>
  <c r="S165" i="20"/>
  <c r="S157" i="20"/>
  <c r="S149" i="20"/>
  <c r="S141" i="20"/>
  <c r="S133" i="20"/>
  <c r="S125" i="20"/>
  <c r="S117" i="20"/>
  <c r="S109" i="20"/>
  <c r="S101" i="20"/>
  <c r="S93" i="20"/>
  <c r="S85" i="20"/>
  <c r="S77" i="20"/>
  <c r="S69" i="20"/>
  <c r="S61" i="20"/>
  <c r="S53" i="20"/>
  <c r="S45" i="20"/>
  <c r="S37" i="20"/>
  <c r="S29" i="20"/>
  <c r="S204" i="20"/>
  <c r="S196" i="20"/>
  <c r="S188" i="20"/>
  <c r="S180" i="20"/>
  <c r="S172" i="20"/>
  <c r="S164" i="20"/>
  <c r="S156" i="20"/>
  <c r="S148" i="20"/>
  <c r="S140" i="20"/>
  <c r="S132" i="20"/>
  <c r="S124" i="20"/>
  <c r="S116" i="20"/>
  <c r="S108" i="20"/>
  <c r="S100" i="20"/>
  <c r="S92" i="20"/>
  <c r="S84" i="20"/>
  <c r="S76" i="20"/>
  <c r="S68" i="20"/>
  <c r="S60" i="20"/>
  <c r="S52" i="20"/>
  <c r="S44" i="20"/>
  <c r="S36" i="20"/>
  <c r="S28" i="20"/>
  <c r="S203" i="20"/>
  <c r="S195" i="20"/>
  <c r="S187" i="20"/>
  <c r="S179" i="20"/>
  <c r="S171" i="20"/>
  <c r="S163" i="20"/>
  <c r="S155" i="20"/>
  <c r="S147" i="20"/>
  <c r="S139" i="20"/>
  <c r="S131" i="20"/>
  <c r="S123" i="20"/>
  <c r="S115" i="20"/>
  <c r="S107" i="20"/>
  <c r="S99" i="20"/>
  <c r="S91" i="20"/>
  <c r="S83" i="20"/>
  <c r="S75" i="20"/>
  <c r="S67" i="20"/>
  <c r="S59" i="20"/>
  <c r="S51" i="20"/>
  <c r="S43" i="20"/>
  <c r="S35" i="20"/>
  <c r="S27" i="20"/>
  <c r="B501" i="20"/>
  <c r="B293" i="20"/>
  <c r="B453" i="20"/>
  <c r="B397" i="20"/>
  <c r="B389" i="20"/>
  <c r="B229" i="20"/>
  <c r="B349" i="20"/>
  <c r="B509" i="20"/>
  <c r="B341" i="20"/>
  <c r="B495" i="20"/>
  <c r="B445" i="20"/>
  <c r="B383" i="20"/>
  <c r="B333" i="20"/>
  <c r="B221" i="20"/>
  <c r="B493" i="20"/>
  <c r="B437" i="20"/>
  <c r="B381" i="20"/>
  <c r="B325" i="20"/>
  <c r="B277" i="20"/>
  <c r="B213" i="20"/>
  <c r="B485" i="20"/>
  <c r="B429" i="20"/>
  <c r="B373" i="20"/>
  <c r="B317" i="20"/>
  <c r="B269" i="20"/>
  <c r="B479" i="20"/>
  <c r="B421" i="20"/>
  <c r="B311" i="20"/>
  <c r="B261" i="20"/>
  <c r="B477" i="20"/>
  <c r="B365" i="20"/>
  <c r="B309" i="20"/>
  <c r="B253" i="20"/>
  <c r="B469" i="20"/>
  <c r="D405" i="20"/>
  <c r="B357" i="20"/>
  <c r="B245" i="20"/>
  <c r="B318" i="20"/>
  <c r="B214" i="20"/>
  <c r="B246" i="20"/>
  <c r="B286" i="20"/>
  <c r="B486" i="20"/>
  <c r="B227" i="20"/>
  <c r="B339" i="20"/>
  <c r="B251" i="20"/>
  <c r="B459" i="20"/>
  <c r="B395" i="20"/>
  <c r="B515" i="20"/>
  <c r="B427" i="20"/>
  <c r="B533" i="20"/>
  <c r="B507" i="20"/>
  <c r="B483" i="20"/>
  <c r="B363" i="20"/>
  <c r="B331" i="20"/>
  <c r="B307" i="20"/>
  <c r="B219" i="20"/>
  <c r="B451" i="20"/>
  <c r="B419" i="20"/>
  <c r="B387" i="20"/>
  <c r="B275" i="20"/>
  <c r="B499" i="20"/>
  <c r="B355" i="20"/>
  <c r="B323" i="20"/>
  <c r="B299" i="20"/>
  <c r="B243" i="20"/>
  <c r="B525" i="20"/>
  <c r="B475" i="20"/>
  <c r="B443" i="20"/>
  <c r="B411" i="20"/>
  <c r="B267" i="20"/>
  <c r="B211" i="20"/>
  <c r="B379" i="20"/>
  <c r="B347" i="20"/>
  <c r="B291" i="20"/>
  <c r="B235" i="20"/>
  <c r="B491" i="20"/>
  <c r="B467" i="20"/>
  <c r="B435" i="20"/>
  <c r="B403" i="20"/>
  <c r="B315" i="20"/>
  <c r="B259" i="20"/>
  <c r="B468" i="20"/>
  <c r="B404" i="20"/>
  <c r="B364" i="20"/>
  <c r="B500" i="20"/>
  <c r="B484" i="20"/>
  <c r="B444" i="20"/>
  <c r="B340" i="20"/>
  <c r="B284" i="20"/>
  <c r="B244" i="20"/>
  <c r="B420" i="20"/>
  <c r="B380" i="20"/>
  <c r="B300" i="20"/>
  <c r="B260" i="20"/>
  <c r="B220" i="20"/>
  <c r="B517" i="20"/>
  <c r="B460" i="20"/>
  <c r="B396" i="20"/>
  <c r="B356" i="20"/>
  <c r="B316" i="20"/>
  <c r="B436" i="20"/>
  <c r="B332" i="20"/>
  <c r="B276" i="20"/>
  <c r="B236" i="20"/>
  <c r="B492" i="20"/>
  <c r="B412" i="20"/>
  <c r="B372" i="20"/>
  <c r="B292" i="20"/>
  <c r="B252" i="20"/>
  <c r="B508" i="20"/>
  <c r="B452" i="20"/>
  <c r="B388" i="20"/>
  <c r="B348" i="20"/>
  <c r="B212" i="20"/>
  <c r="B428" i="20"/>
  <c r="B324" i="20"/>
  <c r="B308" i="20"/>
  <c r="B268" i="20"/>
  <c r="B228" i="20"/>
  <c r="AA28" i="15"/>
  <c r="AP28" i="15" s="1"/>
  <c r="F258" i="20"/>
  <c r="F238" i="20"/>
  <c r="B449" i="20"/>
  <c r="B409" i="20"/>
  <c r="B225" i="20"/>
  <c r="B209" i="20"/>
  <c r="B384" i="20"/>
  <c r="F534" i="20"/>
  <c r="F526" i="20"/>
  <c r="F518" i="20"/>
  <c r="F510" i="20"/>
  <c r="F502" i="20"/>
  <c r="F494" i="20"/>
  <c r="F478" i="20"/>
  <c r="F470" i="20"/>
  <c r="F462" i="20"/>
  <c r="F454" i="20"/>
  <c r="F446" i="20"/>
  <c r="F438" i="20"/>
  <c r="F430" i="20"/>
  <c r="F422" i="20"/>
  <c r="F414" i="20"/>
  <c r="F406" i="20"/>
  <c r="F398" i="20"/>
  <c r="F390" i="20"/>
  <c r="F382" i="20"/>
  <c r="F374" i="20"/>
  <c r="F366" i="20"/>
  <c r="F358" i="20"/>
  <c r="F350" i="20"/>
  <c r="F342" i="20"/>
  <c r="F334" i="20"/>
  <c r="F326" i="20"/>
  <c r="F310" i="20"/>
  <c r="F294" i="20"/>
  <c r="F278" i="20"/>
  <c r="F270" i="20"/>
  <c r="F241" i="20"/>
  <c r="F230" i="20"/>
  <c r="B497" i="20"/>
  <c r="S516" i="20"/>
  <c r="F250" i="20"/>
  <c r="F240" i="20"/>
  <c r="F218" i="20"/>
  <c r="F217" i="20"/>
  <c r="B216" i="20"/>
  <c r="F216" i="20"/>
  <c r="B208" i="20"/>
  <c r="F208" i="20"/>
  <c r="F266" i="20"/>
  <c r="F257" i="20"/>
  <c r="F248" i="20"/>
  <c r="F226" i="20"/>
  <c r="F249" i="20"/>
  <c r="B247" i="20"/>
  <c r="F247" i="20"/>
  <c r="B239" i="20"/>
  <c r="F239" i="20"/>
  <c r="B231" i="20"/>
  <c r="F231" i="20"/>
  <c r="B215" i="20"/>
  <c r="F215" i="20"/>
  <c r="B207" i="20"/>
  <c r="F207" i="20"/>
  <c r="F538" i="20"/>
  <c r="F530" i="20"/>
  <c r="F514" i="20"/>
  <c r="F506" i="20"/>
  <c r="F498" i="20"/>
  <c r="F490" i="20"/>
  <c r="F482" i="20"/>
  <c r="F474" i="20"/>
  <c r="F466" i="20"/>
  <c r="F458" i="20"/>
  <c r="F450" i="20"/>
  <c r="F442" i="20"/>
  <c r="F434" i="20"/>
  <c r="F426" i="20"/>
  <c r="F418" i="20"/>
  <c r="F410" i="20"/>
  <c r="F402" i="20"/>
  <c r="F394" i="20"/>
  <c r="F386" i="20"/>
  <c r="F378" i="20"/>
  <c r="F370" i="20"/>
  <c r="F362" i="20"/>
  <c r="F354" i="20"/>
  <c r="F346" i="20"/>
  <c r="F338" i="20"/>
  <c r="F330" i="20"/>
  <c r="F322" i="20"/>
  <c r="F314" i="20"/>
  <c r="F306" i="20"/>
  <c r="F298" i="20"/>
  <c r="F290" i="20"/>
  <c r="F282" i="20"/>
  <c r="F274" i="20"/>
  <c r="F265" i="20"/>
  <c r="F256" i="20"/>
  <c r="F537" i="20"/>
  <c r="F529" i="20"/>
  <c r="F521" i="20"/>
  <c r="F513" i="20"/>
  <c r="F505" i="20"/>
  <c r="F489" i="20"/>
  <c r="F481" i="20"/>
  <c r="F473" i="20"/>
  <c r="F465" i="20"/>
  <c r="F457" i="20"/>
  <c r="F441" i="20"/>
  <c r="F433" i="20"/>
  <c r="F425" i="20"/>
  <c r="F417" i="20"/>
  <c r="F401" i="20"/>
  <c r="F393" i="20"/>
  <c r="F385" i="20"/>
  <c r="F377" i="20"/>
  <c r="F369" i="20"/>
  <c r="F361" i="20"/>
  <c r="F353" i="20"/>
  <c r="F345" i="20"/>
  <c r="F337" i="20"/>
  <c r="F329" i="20"/>
  <c r="F321" i="20"/>
  <c r="F313" i="20"/>
  <c r="F305" i="20"/>
  <c r="F297" i="20"/>
  <c r="F289" i="20"/>
  <c r="F281" i="20"/>
  <c r="F273" i="20"/>
  <c r="F264" i="20"/>
  <c r="F255" i="20"/>
  <c r="F234" i="20"/>
  <c r="F224" i="20"/>
  <c r="F536" i="20"/>
  <c r="F528" i="20"/>
  <c r="F520" i="20"/>
  <c r="F512" i="20"/>
  <c r="F504" i="20"/>
  <c r="F496" i="20"/>
  <c r="F488" i="20"/>
  <c r="F480" i="20"/>
  <c r="F472" i="20"/>
  <c r="F464" i="20"/>
  <c r="F456" i="20"/>
  <c r="F448" i="20"/>
  <c r="F440" i="20"/>
  <c r="F432" i="20"/>
  <c r="F424" i="20"/>
  <c r="F416" i="20"/>
  <c r="F408" i="20"/>
  <c r="F400" i="20"/>
  <c r="F392" i="20"/>
  <c r="F376" i="20"/>
  <c r="F368" i="20"/>
  <c r="F360" i="20"/>
  <c r="F352" i="20"/>
  <c r="F344" i="20"/>
  <c r="F336" i="20"/>
  <c r="F328" i="20"/>
  <c r="F320" i="20"/>
  <c r="F312" i="20"/>
  <c r="F304" i="20"/>
  <c r="F296" i="20"/>
  <c r="F288" i="20"/>
  <c r="F280" i="20"/>
  <c r="F272" i="20"/>
  <c r="F263" i="20"/>
  <c r="F254" i="20"/>
  <c r="F233" i="20"/>
  <c r="F222" i="20"/>
  <c r="F210" i="20"/>
  <c r="F535" i="20"/>
  <c r="F527" i="20"/>
  <c r="F519" i="20"/>
  <c r="F511" i="20"/>
  <c r="F503" i="20"/>
  <c r="F487" i="20"/>
  <c r="F471" i="20"/>
  <c r="F463" i="20"/>
  <c r="F455" i="20"/>
  <c r="F447" i="20"/>
  <c r="F439" i="20"/>
  <c r="F431" i="20"/>
  <c r="F415" i="20"/>
  <c r="F407" i="20"/>
  <c r="F399" i="20"/>
  <c r="F391" i="20"/>
  <c r="F375" i="20"/>
  <c r="F367" i="20"/>
  <c r="F359" i="20"/>
  <c r="F351" i="20"/>
  <c r="F343" i="20"/>
  <c r="F335" i="20"/>
  <c r="F327" i="20"/>
  <c r="F319" i="20"/>
  <c r="F303" i="20"/>
  <c r="F295" i="20"/>
  <c r="F287" i="20"/>
  <c r="F279" i="20"/>
  <c r="F271" i="20"/>
  <c r="F262" i="20"/>
  <c r="F242" i="20"/>
  <c r="F232" i="20"/>
  <c r="B489" i="20"/>
  <c r="B476" i="20"/>
  <c r="B521" i="20"/>
  <c r="B405" i="20"/>
  <c r="B456" i="20"/>
  <c r="B301" i="20"/>
  <c r="B250" i="20"/>
  <c r="B237" i="20"/>
  <c r="B413" i="20"/>
  <c r="B223" i="20"/>
  <c r="B423" i="20"/>
  <c r="D302" i="20"/>
  <c r="B302" i="20"/>
  <c r="E523" i="20"/>
  <c r="D523" i="20"/>
  <c r="E507" i="20"/>
  <c r="D507" i="20"/>
  <c r="E467" i="20"/>
  <c r="D467" i="20"/>
  <c r="E443" i="20"/>
  <c r="D443" i="20"/>
  <c r="E411" i="20"/>
  <c r="D411" i="20"/>
  <c r="E387" i="20"/>
  <c r="D387" i="20"/>
  <c r="E339" i="20"/>
  <c r="D339" i="20"/>
  <c r="E299" i="20"/>
  <c r="D299" i="20"/>
  <c r="E275" i="20"/>
  <c r="D275" i="20"/>
  <c r="E251" i="20"/>
  <c r="D251" i="20"/>
  <c r="E227" i="20"/>
  <c r="D227" i="20"/>
  <c r="E539" i="20"/>
  <c r="D539" i="20"/>
  <c r="E491" i="20"/>
  <c r="D491" i="20"/>
  <c r="E459" i="20"/>
  <c r="D459" i="20"/>
  <c r="E435" i="20"/>
  <c r="D435" i="20"/>
  <c r="E403" i="20"/>
  <c r="D403" i="20"/>
  <c r="E371" i="20"/>
  <c r="D371" i="20"/>
  <c r="E331" i="20"/>
  <c r="D331" i="20"/>
  <c r="E291" i="20"/>
  <c r="D291" i="20"/>
  <c r="E259" i="20"/>
  <c r="D259" i="20"/>
  <c r="E211" i="20"/>
  <c r="D211" i="20"/>
  <c r="E531" i="20"/>
  <c r="D531" i="20"/>
  <c r="E483" i="20"/>
  <c r="D483" i="20"/>
  <c r="E427" i="20"/>
  <c r="D427" i="20"/>
  <c r="E395" i="20"/>
  <c r="D395" i="20"/>
  <c r="E363" i="20"/>
  <c r="D363" i="20"/>
  <c r="E315" i="20"/>
  <c r="D315" i="20"/>
  <c r="E283" i="20"/>
  <c r="D283" i="20"/>
  <c r="E235" i="20"/>
  <c r="D235" i="20"/>
  <c r="E515" i="20"/>
  <c r="D515" i="20"/>
  <c r="E499" i="20"/>
  <c r="D499" i="20"/>
  <c r="E475" i="20"/>
  <c r="D475" i="20"/>
  <c r="E451" i="20"/>
  <c r="D451" i="20"/>
  <c r="E419" i="20"/>
  <c r="D419" i="20"/>
  <c r="E379" i="20"/>
  <c r="D379" i="20"/>
  <c r="E347" i="20"/>
  <c r="D347" i="20"/>
  <c r="E307" i="20"/>
  <c r="D307" i="20"/>
  <c r="E267" i="20"/>
  <c r="D267" i="20"/>
  <c r="E243" i="20"/>
  <c r="D243" i="20"/>
  <c r="E219" i="20"/>
  <c r="D219" i="20"/>
  <c r="E355" i="20"/>
  <c r="D355" i="20"/>
  <c r="E323" i="20"/>
  <c r="D323" i="20"/>
  <c r="D538" i="20"/>
  <c r="E538" i="20"/>
  <c r="E530" i="20"/>
  <c r="D530" i="20"/>
  <c r="E514" i="20"/>
  <c r="D514" i="20"/>
  <c r="D506" i="20"/>
  <c r="E498" i="20"/>
  <c r="D498" i="20"/>
  <c r="E490" i="20"/>
  <c r="D490" i="20"/>
  <c r="E482" i="20"/>
  <c r="D482" i="20"/>
  <c r="E474" i="20"/>
  <c r="D474" i="20"/>
  <c r="E466" i="20"/>
  <c r="D466" i="20"/>
  <c r="E458" i="20"/>
  <c r="D458" i="20"/>
  <c r="E450" i="20"/>
  <c r="D450" i="20"/>
  <c r="E442" i="20"/>
  <c r="D442" i="20"/>
  <c r="E434" i="20"/>
  <c r="D434" i="20"/>
  <c r="E426" i="20"/>
  <c r="D426" i="20"/>
  <c r="E418" i="20"/>
  <c r="D418" i="20"/>
  <c r="E410" i="20"/>
  <c r="D410" i="20"/>
  <c r="E402" i="20"/>
  <c r="D402" i="20"/>
  <c r="E394" i="20"/>
  <c r="D394" i="20"/>
  <c r="E386" i="20"/>
  <c r="D386" i="20"/>
  <c r="E378" i="20"/>
  <c r="D378" i="20"/>
  <c r="E370" i="20"/>
  <c r="D370" i="20"/>
  <c r="E362" i="20"/>
  <c r="D362" i="20"/>
  <c r="E354" i="20"/>
  <c r="D354" i="20"/>
  <c r="E346" i="20"/>
  <c r="D346" i="20"/>
  <c r="E338" i="20"/>
  <c r="D338" i="20"/>
  <c r="E330" i="20"/>
  <c r="D330" i="20"/>
  <c r="E322" i="20"/>
  <c r="D322" i="20"/>
  <c r="E314" i="20"/>
  <c r="D314" i="20"/>
  <c r="E306" i="20"/>
  <c r="D306" i="20"/>
  <c r="D298" i="20"/>
  <c r="E298" i="20"/>
  <c r="E290" i="20"/>
  <c r="D290" i="20"/>
  <c r="D282" i="20"/>
  <c r="E282" i="20"/>
  <c r="E274" i="20"/>
  <c r="D274" i="20"/>
  <c r="E266" i="20"/>
  <c r="D266" i="20"/>
  <c r="E258" i="20"/>
  <c r="D258" i="20"/>
  <c r="E250" i="20"/>
  <c r="D250" i="20"/>
  <c r="D242" i="20"/>
  <c r="E242" i="20"/>
  <c r="E234" i="20"/>
  <c r="D234" i="20"/>
  <c r="E226" i="20"/>
  <c r="D226" i="20"/>
  <c r="D218" i="20"/>
  <c r="E218" i="20"/>
  <c r="E210" i="20"/>
  <c r="D210" i="20"/>
  <c r="E537" i="20"/>
  <c r="D537" i="20"/>
  <c r="E529" i="20"/>
  <c r="D529" i="20"/>
  <c r="E513" i="20"/>
  <c r="D513" i="20"/>
  <c r="E505" i="20"/>
  <c r="D505" i="20"/>
  <c r="E497" i="20"/>
  <c r="D497" i="20"/>
  <c r="E489" i="20"/>
  <c r="E481" i="20"/>
  <c r="D481" i="20"/>
  <c r="E473" i="20"/>
  <c r="D473" i="20"/>
  <c r="E465" i="20"/>
  <c r="D465" i="20"/>
  <c r="E457" i="20"/>
  <c r="D457" i="20"/>
  <c r="E449" i="20"/>
  <c r="D449" i="20"/>
  <c r="E441" i="20"/>
  <c r="D441" i="20"/>
  <c r="E433" i="20"/>
  <c r="D433" i="20"/>
  <c r="E425" i="20"/>
  <c r="D425" i="20"/>
  <c r="E417" i="20"/>
  <c r="D417" i="20"/>
  <c r="E409" i="20"/>
  <c r="D409" i="20"/>
  <c r="E401" i="20"/>
  <c r="D401" i="20"/>
  <c r="E393" i="20"/>
  <c r="D393" i="20"/>
  <c r="E385" i="20"/>
  <c r="D385" i="20"/>
  <c r="E377" i="20"/>
  <c r="D377" i="20"/>
  <c r="E369" i="20"/>
  <c r="D369" i="20"/>
  <c r="E361" i="20"/>
  <c r="D361" i="20"/>
  <c r="E353" i="20"/>
  <c r="E345" i="20"/>
  <c r="D345" i="20"/>
  <c r="E337" i="20"/>
  <c r="D337" i="20"/>
  <c r="E329" i="20"/>
  <c r="D329" i="20"/>
  <c r="E321" i="20"/>
  <c r="D321" i="20"/>
  <c r="E313" i="20"/>
  <c r="D313" i="20"/>
  <c r="E305" i="20"/>
  <c r="D305" i="20"/>
  <c r="E297" i="20"/>
  <c r="D297" i="20"/>
  <c r="E289" i="20"/>
  <c r="D289" i="20"/>
  <c r="E281" i="20"/>
  <c r="D281" i="20"/>
  <c r="E273" i="20"/>
  <c r="D273" i="20"/>
  <c r="E265" i="20"/>
  <c r="D265" i="20"/>
  <c r="E257" i="20"/>
  <c r="D257" i="20"/>
  <c r="E249" i="20"/>
  <c r="D249" i="20"/>
  <c r="E241" i="20"/>
  <c r="D241" i="20"/>
  <c r="E233" i="20"/>
  <c r="D233" i="20"/>
  <c r="E225" i="20"/>
  <c r="D225" i="20"/>
  <c r="E217" i="20"/>
  <c r="D217" i="20"/>
  <c r="E209" i="20"/>
  <c r="D209" i="20"/>
  <c r="E536" i="20"/>
  <c r="D536" i="20"/>
  <c r="E528" i="20"/>
  <c r="D528" i="20"/>
  <c r="E520" i="20"/>
  <c r="D520" i="20"/>
  <c r="E512" i="20"/>
  <c r="D512" i="20"/>
  <c r="E504" i="20"/>
  <c r="D504" i="20"/>
  <c r="E496" i="20"/>
  <c r="D496" i="20"/>
  <c r="E488" i="20"/>
  <c r="D488" i="20"/>
  <c r="E480" i="20"/>
  <c r="D480" i="20"/>
  <c r="E472" i="20"/>
  <c r="D472" i="20"/>
  <c r="E464" i="20"/>
  <c r="D464" i="20"/>
  <c r="E456" i="20"/>
  <c r="E448" i="20"/>
  <c r="D448" i="20"/>
  <c r="E440" i="20"/>
  <c r="D440" i="20"/>
  <c r="E432" i="20"/>
  <c r="D432" i="20"/>
  <c r="E424" i="20"/>
  <c r="D424" i="20"/>
  <c r="E416" i="20"/>
  <c r="D416" i="20"/>
  <c r="E408" i="20"/>
  <c r="D408" i="20"/>
  <c r="E400" i="20"/>
  <c r="D400" i="20"/>
  <c r="E392" i="20"/>
  <c r="D392" i="20"/>
  <c r="E384" i="20"/>
  <c r="D384" i="20"/>
  <c r="E376" i="20"/>
  <c r="D376" i="20"/>
  <c r="E368" i="20"/>
  <c r="D368" i="20"/>
  <c r="E360" i="20"/>
  <c r="D360" i="20"/>
  <c r="E352" i="20"/>
  <c r="D352" i="20"/>
  <c r="E344" i="20"/>
  <c r="D344" i="20"/>
  <c r="E336" i="20"/>
  <c r="D336" i="20"/>
  <c r="E328" i="20"/>
  <c r="D328" i="20"/>
  <c r="E320" i="20"/>
  <c r="D320" i="20"/>
  <c r="E312" i="20"/>
  <c r="D312" i="20"/>
  <c r="E304" i="20"/>
  <c r="D304" i="20"/>
  <c r="E296" i="20"/>
  <c r="D296" i="20"/>
  <c r="E288" i="20"/>
  <c r="D288" i="20"/>
  <c r="E280" i="20"/>
  <c r="D280" i="20"/>
  <c r="E272" i="20"/>
  <c r="D272" i="20"/>
  <c r="E264" i="20"/>
  <c r="D264" i="20"/>
  <c r="E256" i="20"/>
  <c r="D256" i="20"/>
  <c r="E248" i="20"/>
  <c r="D248" i="20"/>
  <c r="E240" i="20"/>
  <c r="E232" i="20"/>
  <c r="D232" i="20"/>
  <c r="E224" i="20"/>
  <c r="D224" i="20"/>
  <c r="E216" i="20"/>
  <c r="D216" i="20"/>
  <c r="E208" i="20"/>
  <c r="D208" i="20"/>
  <c r="D353" i="20"/>
  <c r="E535" i="20"/>
  <c r="D535" i="20"/>
  <c r="E527" i="20"/>
  <c r="D527" i="20"/>
  <c r="E519" i="20"/>
  <c r="D519" i="20"/>
  <c r="E511" i="20"/>
  <c r="D511" i="20"/>
  <c r="E503" i="20"/>
  <c r="D503" i="20"/>
  <c r="E495" i="20"/>
  <c r="D495" i="20"/>
  <c r="E487" i="20"/>
  <c r="D487" i="20"/>
  <c r="E479" i="20"/>
  <c r="D479" i="20"/>
  <c r="E471" i="20"/>
  <c r="D471" i="20"/>
  <c r="E463" i="20"/>
  <c r="D463" i="20"/>
  <c r="E455" i="20"/>
  <c r="D455" i="20"/>
  <c r="E447" i="20"/>
  <c r="D447" i="20"/>
  <c r="E439" i="20"/>
  <c r="D439" i="20"/>
  <c r="E431" i="20"/>
  <c r="D431" i="20"/>
  <c r="E423" i="20"/>
  <c r="D423" i="20"/>
  <c r="E415" i="20"/>
  <c r="D415" i="20"/>
  <c r="E407" i="20"/>
  <c r="D407" i="20"/>
  <c r="E399" i="20"/>
  <c r="D399" i="20"/>
  <c r="E391" i="20"/>
  <c r="D391" i="20"/>
  <c r="E383" i="20"/>
  <c r="D383" i="20"/>
  <c r="E375" i="20"/>
  <c r="D375" i="20"/>
  <c r="E367" i="20"/>
  <c r="D367" i="20"/>
  <c r="E359" i="20"/>
  <c r="D359" i="20"/>
  <c r="E351" i="20"/>
  <c r="D351" i="20"/>
  <c r="E343" i="20"/>
  <c r="D343" i="20"/>
  <c r="E335" i="20"/>
  <c r="D335" i="20"/>
  <c r="E327" i="20"/>
  <c r="D327" i="20"/>
  <c r="E319" i="20"/>
  <c r="D319" i="20"/>
  <c r="E311" i="20"/>
  <c r="D311" i="20"/>
  <c r="E303" i="20"/>
  <c r="D303" i="20"/>
  <c r="E295" i="20"/>
  <c r="D295" i="20"/>
  <c r="E287" i="20"/>
  <c r="D287" i="20"/>
  <c r="E279" i="20"/>
  <c r="D279" i="20"/>
  <c r="E271" i="20"/>
  <c r="D271" i="20"/>
  <c r="E263" i="20"/>
  <c r="D263" i="20"/>
  <c r="E255" i="20"/>
  <c r="D255" i="20"/>
  <c r="E247" i="20"/>
  <c r="D247" i="20"/>
  <c r="E239" i="20"/>
  <c r="D239" i="20"/>
  <c r="E231" i="20"/>
  <c r="D231" i="20"/>
  <c r="E223" i="20"/>
  <c r="D223" i="20"/>
  <c r="E215" i="20"/>
  <c r="D215" i="20"/>
  <c r="E207" i="20"/>
  <c r="D207" i="20"/>
  <c r="E534" i="20"/>
  <c r="D534" i="20"/>
  <c r="E526" i="20"/>
  <c r="D526" i="20"/>
  <c r="E518" i="20"/>
  <c r="D518" i="20"/>
  <c r="E510" i="20"/>
  <c r="D510" i="20"/>
  <c r="E502" i="20"/>
  <c r="D502" i="20"/>
  <c r="E494" i="20"/>
  <c r="D494" i="20"/>
  <c r="E486" i="20"/>
  <c r="D486" i="20"/>
  <c r="E478" i="20"/>
  <c r="D478" i="20"/>
  <c r="E470" i="20"/>
  <c r="D470" i="20"/>
  <c r="E462" i="20"/>
  <c r="D462" i="20"/>
  <c r="E454" i="20"/>
  <c r="D454" i="20"/>
  <c r="E446" i="20"/>
  <c r="D446" i="20"/>
  <c r="E438" i="20"/>
  <c r="D438" i="20"/>
  <c r="E430" i="20"/>
  <c r="D430" i="20"/>
  <c r="E422" i="20"/>
  <c r="D422" i="20"/>
  <c r="E414" i="20"/>
  <c r="D414" i="20"/>
  <c r="E406" i="20"/>
  <c r="D406" i="20"/>
  <c r="E398" i="20"/>
  <c r="D398" i="20"/>
  <c r="E390" i="20"/>
  <c r="D390" i="20"/>
  <c r="E382" i="20"/>
  <c r="D382" i="20"/>
  <c r="E374" i="20"/>
  <c r="D374" i="20"/>
  <c r="E366" i="20"/>
  <c r="D366" i="20"/>
  <c r="E358" i="20"/>
  <c r="D358" i="20"/>
  <c r="E350" i="20"/>
  <c r="D350" i="20"/>
  <c r="E342" i="20"/>
  <c r="D342" i="20"/>
  <c r="E334" i="20"/>
  <c r="D334" i="20"/>
  <c r="E326" i="20"/>
  <c r="D326" i="20"/>
  <c r="E318" i="20"/>
  <c r="D318" i="20"/>
  <c r="E310" i="20"/>
  <c r="D310" i="20"/>
  <c r="E302" i="20"/>
  <c r="E294" i="20"/>
  <c r="D294" i="20"/>
  <c r="E286" i="20"/>
  <c r="D286" i="20"/>
  <c r="E278" i="20"/>
  <c r="D278" i="20"/>
  <c r="E270" i="20"/>
  <c r="D270" i="20"/>
  <c r="E262" i="20"/>
  <c r="D262" i="20"/>
  <c r="E254" i="20"/>
  <c r="D254" i="20"/>
  <c r="E246" i="20"/>
  <c r="D246" i="20"/>
  <c r="E238" i="20"/>
  <c r="D238" i="20"/>
  <c r="E230" i="20"/>
  <c r="D230" i="20"/>
  <c r="E222" i="20"/>
  <c r="D222" i="20"/>
  <c r="E214" i="20"/>
  <c r="D214" i="20"/>
  <c r="D240" i="20"/>
  <c r="E533" i="20"/>
  <c r="D533" i="20"/>
  <c r="D525" i="20"/>
  <c r="E525" i="20"/>
  <c r="E517" i="20"/>
  <c r="D517" i="20"/>
  <c r="E509" i="20"/>
  <c r="D509" i="20"/>
  <c r="D501" i="20"/>
  <c r="E501" i="20"/>
  <c r="E493" i="20"/>
  <c r="D493" i="20"/>
  <c r="E485" i="20"/>
  <c r="D485" i="20"/>
  <c r="E477" i="20"/>
  <c r="D477" i="20"/>
  <c r="D469" i="20"/>
  <c r="E469" i="20"/>
  <c r="D461" i="20"/>
  <c r="E461" i="20"/>
  <c r="E453" i="20"/>
  <c r="D453" i="20"/>
  <c r="E445" i="20"/>
  <c r="D445" i="20"/>
  <c r="D437" i="20"/>
  <c r="E437" i="20"/>
  <c r="E429" i="20"/>
  <c r="D429" i="20"/>
  <c r="E421" i="20"/>
  <c r="D421" i="20"/>
  <c r="E413" i="20"/>
  <c r="D413" i="20"/>
  <c r="E405" i="20"/>
  <c r="D397" i="20"/>
  <c r="E397" i="20"/>
  <c r="E389" i="20"/>
  <c r="D389" i="20"/>
  <c r="E381" i="20"/>
  <c r="D381" i="20"/>
  <c r="E373" i="20"/>
  <c r="D373" i="20"/>
  <c r="D365" i="20"/>
  <c r="E365" i="20"/>
  <c r="E357" i="20"/>
  <c r="D357" i="20"/>
  <c r="E349" i="20"/>
  <c r="D349" i="20"/>
  <c r="E341" i="20"/>
  <c r="D341" i="20"/>
  <c r="D333" i="20"/>
  <c r="E333" i="20"/>
  <c r="E325" i="20"/>
  <c r="D325" i="20"/>
  <c r="E317" i="20"/>
  <c r="D317" i="20"/>
  <c r="E309" i="20"/>
  <c r="D309" i="20"/>
  <c r="E301" i="20"/>
  <c r="D301" i="20"/>
  <c r="E293" i="20"/>
  <c r="D293" i="20"/>
  <c r="E285" i="20"/>
  <c r="D285" i="20"/>
  <c r="E277" i="20"/>
  <c r="D277" i="20"/>
  <c r="E269" i="20"/>
  <c r="D269" i="20"/>
  <c r="E261" i="20"/>
  <c r="D261" i="20"/>
  <c r="E253" i="20"/>
  <c r="D253" i="20"/>
  <c r="E245" i="20"/>
  <c r="D245" i="20"/>
  <c r="E237" i="20"/>
  <c r="D237" i="20"/>
  <c r="E229" i="20"/>
  <c r="D229" i="20"/>
  <c r="E221" i="20"/>
  <c r="D221" i="20"/>
  <c r="E213" i="20"/>
  <c r="D213" i="20"/>
  <c r="D532" i="20"/>
  <c r="E532" i="20"/>
  <c r="D524" i="20"/>
  <c r="E524" i="20"/>
  <c r="D508" i="20"/>
  <c r="E508" i="20"/>
  <c r="E500" i="20"/>
  <c r="D500" i="20"/>
  <c r="D492" i="20"/>
  <c r="E492" i="20"/>
  <c r="D484" i="20"/>
  <c r="E484" i="20"/>
  <c r="E476" i="20"/>
  <c r="D476" i="20"/>
  <c r="D468" i="20"/>
  <c r="E468" i="20"/>
  <c r="D460" i="20"/>
  <c r="E460" i="20"/>
  <c r="D452" i="20"/>
  <c r="E452" i="20"/>
  <c r="D444" i="20"/>
  <c r="E444" i="20"/>
  <c r="E436" i="20"/>
  <c r="D436" i="20"/>
  <c r="D428" i="20"/>
  <c r="E428" i="20"/>
  <c r="D420" i="20"/>
  <c r="E420" i="20"/>
  <c r="E412" i="20"/>
  <c r="D412" i="20"/>
  <c r="D404" i="20"/>
  <c r="E404" i="20"/>
  <c r="D396" i="20"/>
  <c r="E396" i="20"/>
  <c r="D388" i="20"/>
  <c r="E388" i="20"/>
  <c r="D380" i="20"/>
  <c r="E380" i="20"/>
  <c r="E372" i="20"/>
  <c r="D372" i="20"/>
  <c r="D364" i="20"/>
  <c r="E364" i="20"/>
  <c r="D356" i="20"/>
  <c r="E356" i="20"/>
  <c r="E348" i="20"/>
  <c r="D348" i="20"/>
  <c r="D340" i="20"/>
  <c r="E340" i="20"/>
  <c r="D332" i="20"/>
  <c r="E332" i="20"/>
  <c r="D324" i="20"/>
  <c r="E324" i="20"/>
  <c r="D316" i="20"/>
  <c r="E316" i="20"/>
  <c r="E308" i="20"/>
  <c r="D308" i="20"/>
  <c r="D300" i="20"/>
  <c r="E300" i="20"/>
  <c r="D292" i="20"/>
  <c r="E292" i="20"/>
  <c r="E284" i="20"/>
  <c r="D284" i="20"/>
  <c r="E276" i="20"/>
  <c r="D276" i="20"/>
  <c r="E268" i="20"/>
  <c r="D268" i="20"/>
  <c r="E260" i="20"/>
  <c r="D260" i="20"/>
  <c r="E252" i="20"/>
  <c r="D252" i="20"/>
  <c r="E244" i="20"/>
  <c r="D244" i="20"/>
  <c r="E236" i="20"/>
  <c r="D236" i="20"/>
  <c r="E228" i="20"/>
  <c r="D228" i="20"/>
  <c r="E220" i="20"/>
  <c r="D220" i="20"/>
  <c r="E212" i="20"/>
  <c r="D212" i="20"/>
  <c r="D521" i="20"/>
  <c r="E506" i="20"/>
  <c r="M56" i="4"/>
  <c r="B544" i="12"/>
  <c r="O19" i="4"/>
  <c r="N19" i="4"/>
  <c r="L19" i="4"/>
  <c r="K19" i="4"/>
  <c r="E45" i="4"/>
  <c r="D45" i="4"/>
  <c r="E19" i="4"/>
  <c r="D19" i="4"/>
  <c r="I24" i="15"/>
  <c r="B24" i="15"/>
  <c r="AW544" i="12" l="1"/>
  <c r="AY544" i="12"/>
  <c r="AX544" i="12"/>
  <c r="AT544" i="12"/>
  <c r="AU544" i="12"/>
  <c r="AR544" i="12"/>
  <c r="AS544" i="12"/>
  <c r="AV544" i="12"/>
  <c r="AQ544" i="12"/>
  <c r="BI544" i="12"/>
  <c r="T64" i="20"/>
  <c r="U64" i="20" s="1"/>
  <c r="T101" i="20"/>
  <c r="U101" i="20" s="1"/>
  <c r="T47" i="20"/>
  <c r="U47" i="20" s="1"/>
  <c r="T81" i="20"/>
  <c r="U81" i="20" s="1"/>
  <c r="T516" i="20"/>
  <c r="U516" i="20" s="1"/>
  <c r="T37" i="20"/>
  <c r="U37" i="20" s="1"/>
  <c r="T174" i="20"/>
  <c r="U174" i="20" s="1"/>
  <c r="T27" i="20"/>
  <c r="U27" i="20" s="1"/>
  <c r="T155" i="20"/>
  <c r="U155" i="20" s="1"/>
  <c r="T100" i="20"/>
  <c r="U100" i="20" s="1"/>
  <c r="T109" i="20"/>
  <c r="U109" i="20" s="1"/>
  <c r="T54" i="20"/>
  <c r="U54" i="20" s="1"/>
  <c r="T182" i="20"/>
  <c r="U182" i="20" s="1"/>
  <c r="T55" i="20"/>
  <c r="U55" i="20" s="1"/>
  <c r="T183" i="20"/>
  <c r="U183" i="20" s="1"/>
  <c r="T136" i="20"/>
  <c r="U136" i="20" s="1"/>
  <c r="T153" i="20"/>
  <c r="U153" i="20" s="1"/>
  <c r="T521" i="20"/>
  <c r="U521" i="20" s="1"/>
  <c r="T35" i="20"/>
  <c r="U35" i="20" s="1"/>
  <c r="T99" i="20"/>
  <c r="U99" i="20" s="1"/>
  <c r="T163" i="20"/>
  <c r="U163" i="20" s="1"/>
  <c r="T44" i="20"/>
  <c r="U44" i="20" s="1"/>
  <c r="T108" i="20"/>
  <c r="U108" i="20" s="1"/>
  <c r="T172" i="20"/>
  <c r="U172" i="20" s="1"/>
  <c r="T53" i="20"/>
  <c r="U53" i="20" s="1"/>
  <c r="T117" i="20"/>
  <c r="U117" i="20" s="1"/>
  <c r="T181" i="20"/>
  <c r="U181" i="20" s="1"/>
  <c r="T62" i="20"/>
  <c r="U62" i="20" s="1"/>
  <c r="T126" i="20"/>
  <c r="U126" i="20" s="1"/>
  <c r="T190" i="20"/>
  <c r="U190" i="20" s="1"/>
  <c r="T63" i="20"/>
  <c r="U63" i="20" s="1"/>
  <c r="T127" i="20"/>
  <c r="U127" i="20" s="1"/>
  <c r="T191" i="20"/>
  <c r="U191" i="20" s="1"/>
  <c r="T80" i="20"/>
  <c r="U80" i="20" s="1"/>
  <c r="T144" i="20"/>
  <c r="U144" i="20" s="1"/>
  <c r="T33" i="20"/>
  <c r="U33" i="20" s="1"/>
  <c r="T97" i="20"/>
  <c r="U97" i="20" s="1"/>
  <c r="T161" i="20"/>
  <c r="U161" i="20" s="1"/>
  <c r="T522" i="20"/>
  <c r="U522" i="20" s="1"/>
  <c r="T147" i="20"/>
  <c r="U147" i="20" s="1"/>
  <c r="T111" i="20"/>
  <c r="U111" i="20" s="1"/>
  <c r="T91" i="20"/>
  <c r="U91" i="20" s="1"/>
  <c r="T36" i="20"/>
  <c r="U36" i="20" s="1"/>
  <c r="T164" i="20"/>
  <c r="U164" i="20" s="1"/>
  <c r="T173" i="20"/>
  <c r="U173" i="20" s="1"/>
  <c r="T118" i="20"/>
  <c r="U118" i="20" s="1"/>
  <c r="T119" i="20"/>
  <c r="U119" i="20" s="1"/>
  <c r="T72" i="20"/>
  <c r="U72" i="20" s="1"/>
  <c r="T200" i="20"/>
  <c r="U200" i="20" s="1"/>
  <c r="T89" i="20"/>
  <c r="U89" i="20" s="1"/>
  <c r="T43" i="20"/>
  <c r="U43" i="20" s="1"/>
  <c r="T107" i="20"/>
  <c r="U107" i="20" s="1"/>
  <c r="T171" i="20"/>
  <c r="U171" i="20" s="1"/>
  <c r="T52" i="20"/>
  <c r="U52" i="20" s="1"/>
  <c r="T116" i="20"/>
  <c r="U116" i="20" s="1"/>
  <c r="T180" i="20"/>
  <c r="U180" i="20" s="1"/>
  <c r="T61" i="20"/>
  <c r="U61" i="20" s="1"/>
  <c r="T125" i="20"/>
  <c r="U125" i="20" s="1"/>
  <c r="T189" i="20"/>
  <c r="U189" i="20" s="1"/>
  <c r="T70" i="20"/>
  <c r="U70" i="20" s="1"/>
  <c r="T134" i="20"/>
  <c r="U134" i="20" s="1"/>
  <c r="T198" i="20"/>
  <c r="U198" i="20" s="1"/>
  <c r="T71" i="20"/>
  <c r="U71" i="20" s="1"/>
  <c r="T135" i="20"/>
  <c r="U135" i="20" s="1"/>
  <c r="T199" i="20"/>
  <c r="U199" i="20" s="1"/>
  <c r="T88" i="20"/>
  <c r="U88" i="20" s="1"/>
  <c r="T152" i="20"/>
  <c r="U152" i="20" s="1"/>
  <c r="T41" i="20"/>
  <c r="U41" i="20" s="1"/>
  <c r="T105" i="20"/>
  <c r="U105" i="20" s="1"/>
  <c r="T169" i="20"/>
  <c r="U169" i="20" s="1"/>
  <c r="T28" i="20"/>
  <c r="U28" i="20" s="1"/>
  <c r="T165" i="20"/>
  <c r="U165" i="20" s="1"/>
  <c r="T128" i="20"/>
  <c r="U128" i="20" s="1"/>
  <c r="T145" i="20"/>
  <c r="U145" i="20" s="1"/>
  <c r="T51" i="20"/>
  <c r="U51" i="20" s="1"/>
  <c r="T60" i="20"/>
  <c r="U60" i="20" s="1"/>
  <c r="T69" i="20"/>
  <c r="U69" i="20" s="1"/>
  <c r="T142" i="20"/>
  <c r="U142" i="20" s="1"/>
  <c r="T32" i="20"/>
  <c r="U32" i="20" s="1"/>
  <c r="T49" i="20"/>
  <c r="U49" i="20" s="1"/>
  <c r="T92" i="20"/>
  <c r="U92" i="20" s="1"/>
  <c r="T46" i="20"/>
  <c r="U46" i="20" s="1"/>
  <c r="T192" i="20"/>
  <c r="U192" i="20" s="1"/>
  <c r="T115" i="20"/>
  <c r="U115" i="20" s="1"/>
  <c r="T188" i="20"/>
  <c r="U188" i="20" s="1"/>
  <c r="T78" i="20"/>
  <c r="U78" i="20" s="1"/>
  <c r="T79" i="20"/>
  <c r="U79" i="20" s="1"/>
  <c r="T96" i="20"/>
  <c r="U96" i="20" s="1"/>
  <c r="T177" i="20"/>
  <c r="U177" i="20" s="1"/>
  <c r="BJ544" i="12"/>
  <c r="BL544" i="12" s="1"/>
  <c r="T59" i="20"/>
  <c r="U59" i="20" s="1"/>
  <c r="T123" i="20"/>
  <c r="U123" i="20" s="1"/>
  <c r="T187" i="20"/>
  <c r="U187" i="20" s="1"/>
  <c r="T68" i="20"/>
  <c r="U68" i="20" s="1"/>
  <c r="T132" i="20"/>
  <c r="U132" i="20" s="1"/>
  <c r="T196" i="20"/>
  <c r="U196" i="20" s="1"/>
  <c r="T77" i="20"/>
  <c r="U77" i="20" s="1"/>
  <c r="T141" i="20"/>
  <c r="U141" i="20" s="1"/>
  <c r="T205" i="20"/>
  <c r="U205" i="20" s="1"/>
  <c r="T86" i="20"/>
  <c r="U86" i="20" s="1"/>
  <c r="T150" i="20"/>
  <c r="U150" i="20" s="1"/>
  <c r="T24" i="20"/>
  <c r="T87" i="20"/>
  <c r="U87" i="20" s="1"/>
  <c r="T151" i="20"/>
  <c r="U151" i="20" s="1"/>
  <c r="T40" i="20"/>
  <c r="U40" i="20" s="1"/>
  <c r="T104" i="20"/>
  <c r="U104" i="20" s="1"/>
  <c r="T168" i="20"/>
  <c r="U168" i="20" s="1"/>
  <c r="T57" i="20"/>
  <c r="U57" i="20" s="1"/>
  <c r="T121" i="20"/>
  <c r="U121" i="20" s="1"/>
  <c r="T185" i="20"/>
  <c r="U185" i="20" s="1"/>
  <c r="T83" i="20"/>
  <c r="U83" i="20" s="1"/>
  <c r="T179" i="20"/>
  <c r="U179" i="20" s="1"/>
  <c r="T133" i="20"/>
  <c r="U133" i="20" s="1"/>
  <c r="T143" i="20"/>
  <c r="U143" i="20" s="1"/>
  <c r="T67" i="20"/>
  <c r="U67" i="20" s="1"/>
  <c r="T131" i="20"/>
  <c r="U131" i="20" s="1"/>
  <c r="T195" i="20"/>
  <c r="U195" i="20" s="1"/>
  <c r="T76" i="20"/>
  <c r="U76" i="20" s="1"/>
  <c r="T140" i="20"/>
  <c r="U140" i="20" s="1"/>
  <c r="T204" i="20"/>
  <c r="U204" i="20" s="1"/>
  <c r="T85" i="20"/>
  <c r="U85" i="20" s="1"/>
  <c r="T149" i="20"/>
  <c r="U149" i="20" s="1"/>
  <c r="T30" i="20"/>
  <c r="U30" i="20" s="1"/>
  <c r="T94" i="20"/>
  <c r="U94" i="20" s="1"/>
  <c r="T158" i="20"/>
  <c r="U158" i="20" s="1"/>
  <c r="T95" i="20"/>
  <c r="U95" i="20" s="1"/>
  <c r="T159" i="20"/>
  <c r="U159" i="20" s="1"/>
  <c r="T48" i="20"/>
  <c r="U48" i="20" s="1"/>
  <c r="T112" i="20"/>
  <c r="U112" i="20" s="1"/>
  <c r="T176" i="20"/>
  <c r="U176" i="20" s="1"/>
  <c r="T65" i="20"/>
  <c r="U65" i="20" s="1"/>
  <c r="T129" i="20"/>
  <c r="U129" i="20" s="1"/>
  <c r="T193" i="20"/>
  <c r="U193" i="20" s="1"/>
  <c r="T520" i="20"/>
  <c r="U520" i="20" s="1"/>
  <c r="T156" i="20"/>
  <c r="U156" i="20" s="1"/>
  <c r="T110" i="20"/>
  <c r="U110" i="20" s="1"/>
  <c r="T124" i="20"/>
  <c r="U124" i="20" s="1"/>
  <c r="T197" i="20"/>
  <c r="U197" i="20" s="1"/>
  <c r="T206" i="20"/>
  <c r="U206" i="20" s="1"/>
  <c r="T160" i="20"/>
  <c r="U160" i="20" s="1"/>
  <c r="T113" i="20"/>
  <c r="U113" i="20" s="1"/>
  <c r="T75" i="20"/>
  <c r="U75" i="20" s="1"/>
  <c r="T139" i="20"/>
  <c r="U139" i="20" s="1"/>
  <c r="T203" i="20"/>
  <c r="U203" i="20" s="1"/>
  <c r="T84" i="20"/>
  <c r="U84" i="20" s="1"/>
  <c r="T148" i="20"/>
  <c r="U148" i="20" s="1"/>
  <c r="T29" i="20"/>
  <c r="U29" i="20" s="1"/>
  <c r="T93" i="20"/>
  <c r="U93" i="20" s="1"/>
  <c r="T38" i="20"/>
  <c r="U38" i="20" s="1"/>
  <c r="T102" i="20"/>
  <c r="U102" i="20" s="1"/>
  <c r="T166" i="20"/>
  <c r="U166" i="20" s="1"/>
  <c r="T39" i="20"/>
  <c r="U39" i="20" s="1"/>
  <c r="T103" i="20"/>
  <c r="U103" i="20" s="1"/>
  <c r="T167" i="20"/>
  <c r="U167" i="20" s="1"/>
  <c r="T56" i="20"/>
  <c r="U56" i="20" s="1"/>
  <c r="T120" i="20"/>
  <c r="U120" i="20" s="1"/>
  <c r="T184" i="20"/>
  <c r="U184" i="20" s="1"/>
  <c r="T73" i="20"/>
  <c r="U73" i="20" s="1"/>
  <c r="T137" i="20"/>
  <c r="U137" i="20" s="1"/>
  <c r="T201" i="20"/>
  <c r="U201" i="20" s="1"/>
  <c r="BN24" i="5"/>
  <c r="BO24" i="5" s="1"/>
  <c r="BN25" i="5"/>
  <c r="BO25" i="5" s="1"/>
  <c r="BN26" i="5"/>
  <c r="BO26" i="5" s="1"/>
  <c r="BN27" i="5"/>
  <c r="BO27" i="5" s="1"/>
  <c r="BN28" i="5"/>
  <c r="BO28" i="5" s="1"/>
  <c r="BN29" i="5"/>
  <c r="BO29" i="5" s="1"/>
  <c r="BN30" i="5"/>
  <c r="BO30" i="5" s="1"/>
  <c r="BN31" i="5"/>
  <c r="BO31" i="5" s="1"/>
  <c r="BV31" i="5" s="1"/>
  <c r="BN32" i="5"/>
  <c r="BO32" i="5" s="1"/>
  <c r="BN33" i="5"/>
  <c r="BO33" i="5" s="1"/>
  <c r="BN34" i="5"/>
  <c r="BO34" i="5" s="1"/>
  <c r="BN35" i="5"/>
  <c r="BO35" i="5" s="1"/>
  <c r="BN36" i="5"/>
  <c r="BO36" i="5" s="1"/>
  <c r="BN37" i="5"/>
  <c r="BO37" i="5" s="1"/>
  <c r="BN38" i="5"/>
  <c r="BO38" i="5" s="1"/>
  <c r="BN39" i="5"/>
  <c r="BO39" i="5" s="1"/>
  <c r="BN40" i="5"/>
  <c r="BO40" i="5" s="1"/>
  <c r="BN41" i="5"/>
  <c r="BO41" i="5" s="1"/>
  <c r="BN42" i="5"/>
  <c r="BO42" i="5" s="1"/>
  <c r="BN43" i="5"/>
  <c r="BO43" i="5" s="1"/>
  <c r="BN44" i="5"/>
  <c r="BO44" i="5" s="1"/>
  <c r="BN45" i="5"/>
  <c r="BO45" i="5" s="1"/>
  <c r="BN46" i="5"/>
  <c r="BO46" i="5" s="1"/>
  <c r="BN47" i="5"/>
  <c r="BO47" i="5" s="1"/>
  <c r="BN48" i="5"/>
  <c r="BO48" i="5" s="1"/>
  <c r="BN49" i="5"/>
  <c r="BO49" i="5" s="1"/>
  <c r="BN50" i="5"/>
  <c r="BO50" i="5" s="1"/>
  <c r="BN51" i="5"/>
  <c r="BO51" i="5" s="1"/>
  <c r="BN52" i="5"/>
  <c r="BO52" i="5" s="1"/>
  <c r="BN53" i="5"/>
  <c r="BO53" i="5" s="1"/>
  <c r="BN54" i="5"/>
  <c r="BO54" i="5" s="1"/>
  <c r="BN55" i="5"/>
  <c r="BO55" i="5" s="1"/>
  <c r="BN56" i="5"/>
  <c r="BO56" i="5" s="1"/>
  <c r="BN57" i="5"/>
  <c r="BO57" i="5" s="1"/>
  <c r="BN58" i="5"/>
  <c r="BO58" i="5" s="1"/>
  <c r="BN59" i="5"/>
  <c r="BO59" i="5" s="1"/>
  <c r="BN60" i="5"/>
  <c r="BO60" i="5" s="1"/>
  <c r="BN61" i="5"/>
  <c r="BO61" i="5" s="1"/>
  <c r="BN62" i="5"/>
  <c r="BO62" i="5" s="1"/>
  <c r="BN63" i="5"/>
  <c r="BO63" i="5" s="1"/>
  <c r="BN64" i="5"/>
  <c r="BO64" i="5" s="1"/>
  <c r="BN65" i="5"/>
  <c r="BO65" i="5" s="1"/>
  <c r="BN66" i="5"/>
  <c r="BO66" i="5" s="1"/>
  <c r="BN67" i="5"/>
  <c r="BO67" i="5" s="1"/>
  <c r="BN68" i="5"/>
  <c r="BO68" i="5" s="1"/>
  <c r="BN69" i="5"/>
  <c r="BO69" i="5" s="1"/>
  <c r="BN70" i="5"/>
  <c r="BO70" i="5" s="1"/>
  <c r="BN71" i="5"/>
  <c r="BO71" i="5" s="1"/>
  <c r="BV71" i="5" s="1"/>
  <c r="BN72" i="5"/>
  <c r="BO72" i="5" s="1"/>
  <c r="BS72" i="5" s="1"/>
  <c r="BN73" i="5"/>
  <c r="BO73" i="5" s="1"/>
  <c r="BP73" i="5" s="1"/>
  <c r="BN74" i="5"/>
  <c r="BO74" i="5" s="1"/>
  <c r="BN75" i="5"/>
  <c r="BO75" i="5" s="1"/>
  <c r="BN76" i="5"/>
  <c r="BO76" i="5" s="1"/>
  <c r="BN77" i="5"/>
  <c r="BO77" i="5" s="1"/>
  <c r="BN78" i="5"/>
  <c r="BO78" i="5" s="1"/>
  <c r="BN79" i="5"/>
  <c r="BO79" i="5" s="1"/>
  <c r="BV79" i="5" s="1"/>
  <c r="BN80" i="5"/>
  <c r="BO80" i="5" s="1"/>
  <c r="BN81" i="5"/>
  <c r="BO81" i="5" s="1"/>
  <c r="BN82" i="5"/>
  <c r="BO82" i="5" s="1"/>
  <c r="BN83" i="5"/>
  <c r="BO83" i="5" s="1"/>
  <c r="BN84" i="5"/>
  <c r="BO84" i="5" s="1"/>
  <c r="BN85" i="5"/>
  <c r="BO85" i="5" s="1"/>
  <c r="BN86" i="5"/>
  <c r="BO86" i="5" s="1"/>
  <c r="BN87" i="5"/>
  <c r="BO87" i="5" s="1"/>
  <c r="BN88" i="5"/>
  <c r="BO88" i="5" s="1"/>
  <c r="BN89" i="5"/>
  <c r="BO89" i="5" s="1"/>
  <c r="BP89" i="5" s="1"/>
  <c r="BN90" i="5"/>
  <c r="BO90" i="5" s="1"/>
  <c r="BN91" i="5"/>
  <c r="BO91" i="5" s="1"/>
  <c r="BN92" i="5"/>
  <c r="BO92" i="5" s="1"/>
  <c r="BN93" i="5"/>
  <c r="BO93" i="5" s="1"/>
  <c r="BN94" i="5"/>
  <c r="BO94" i="5" s="1"/>
  <c r="BN95" i="5"/>
  <c r="BO95" i="5" s="1"/>
  <c r="BN96" i="5"/>
  <c r="BO96" i="5" s="1"/>
  <c r="BN97" i="5"/>
  <c r="BO97" i="5" s="1"/>
  <c r="BN98" i="5"/>
  <c r="BO98" i="5" s="1"/>
  <c r="BN99" i="5"/>
  <c r="BO99" i="5" s="1"/>
  <c r="BN100" i="5"/>
  <c r="BO100" i="5" s="1"/>
  <c r="BN101" i="5"/>
  <c r="BO101" i="5" s="1"/>
  <c r="BN102" i="5"/>
  <c r="BO102" i="5" s="1"/>
  <c r="BN103" i="5"/>
  <c r="BO103" i="5" s="1"/>
  <c r="BN104" i="5"/>
  <c r="BO104" i="5" s="1"/>
  <c r="BN105" i="5"/>
  <c r="BO105" i="5" s="1"/>
  <c r="BQ105" i="5" s="1"/>
  <c r="BN106" i="5"/>
  <c r="BO106" i="5" s="1"/>
  <c r="BN107" i="5"/>
  <c r="BO107" i="5" s="1"/>
  <c r="BN108" i="5"/>
  <c r="BO108" i="5" s="1"/>
  <c r="BN109" i="5"/>
  <c r="BO109" i="5" s="1"/>
  <c r="BN110" i="5"/>
  <c r="BO110" i="5" s="1"/>
  <c r="BN111" i="5"/>
  <c r="BO111" i="5" s="1"/>
  <c r="BN112" i="5"/>
  <c r="BO112" i="5" s="1"/>
  <c r="BN113" i="5"/>
  <c r="BO113" i="5" s="1"/>
  <c r="BN114" i="5"/>
  <c r="BO114" i="5" s="1"/>
  <c r="BN115" i="5"/>
  <c r="BO115" i="5" s="1"/>
  <c r="BN116" i="5"/>
  <c r="BO116" i="5" s="1"/>
  <c r="BN117" i="5"/>
  <c r="BO117" i="5" s="1"/>
  <c r="BN118" i="5"/>
  <c r="BO118" i="5" s="1"/>
  <c r="BN119" i="5"/>
  <c r="BO119" i="5" s="1"/>
  <c r="BN120" i="5"/>
  <c r="BO120" i="5" s="1"/>
  <c r="BN121" i="5"/>
  <c r="BO121" i="5" s="1"/>
  <c r="BN122" i="5"/>
  <c r="BO122" i="5" s="1"/>
  <c r="BN123" i="5"/>
  <c r="BO123" i="5" s="1"/>
  <c r="BS123" i="5" s="1"/>
  <c r="BN124" i="5"/>
  <c r="BO124" i="5" s="1"/>
  <c r="BN125" i="5"/>
  <c r="BO125" i="5" s="1"/>
  <c r="BN126" i="5"/>
  <c r="BO126" i="5" s="1"/>
  <c r="BN127" i="5"/>
  <c r="BO127" i="5" s="1"/>
  <c r="BN128" i="5"/>
  <c r="BO128" i="5" s="1"/>
  <c r="BN129" i="5"/>
  <c r="BO129" i="5" s="1"/>
  <c r="BN130" i="5"/>
  <c r="BO130" i="5" s="1"/>
  <c r="BN131" i="5"/>
  <c r="BO131" i="5" s="1"/>
  <c r="BN132" i="5"/>
  <c r="BO132" i="5" s="1"/>
  <c r="BP132" i="5" s="1"/>
  <c r="BN133" i="5"/>
  <c r="BO133" i="5" s="1"/>
  <c r="BN134" i="5"/>
  <c r="BO134" i="5" s="1"/>
  <c r="BS134" i="5" s="1"/>
  <c r="BN135" i="5"/>
  <c r="BO135" i="5" s="1"/>
  <c r="BN136" i="5"/>
  <c r="BO136" i="5" s="1"/>
  <c r="BN137" i="5"/>
  <c r="BO137" i="5" s="1"/>
  <c r="BN138" i="5"/>
  <c r="BO138" i="5" s="1"/>
  <c r="BN139" i="5"/>
  <c r="BO139" i="5" s="1"/>
  <c r="BN140" i="5"/>
  <c r="BO140" i="5" s="1"/>
  <c r="BN141" i="5"/>
  <c r="BO141" i="5" s="1"/>
  <c r="BN142" i="5"/>
  <c r="BO142" i="5" s="1"/>
  <c r="BN143" i="5"/>
  <c r="BO143" i="5" s="1"/>
  <c r="BN144" i="5"/>
  <c r="BO144" i="5" s="1"/>
  <c r="BN145" i="5"/>
  <c r="BO145" i="5" s="1"/>
  <c r="BN146" i="5"/>
  <c r="BO146" i="5" s="1"/>
  <c r="BN147" i="5"/>
  <c r="BO147" i="5" s="1"/>
  <c r="BN148" i="5"/>
  <c r="BO148" i="5" s="1"/>
  <c r="BN149" i="5"/>
  <c r="BO149" i="5" s="1"/>
  <c r="BN150" i="5"/>
  <c r="BO150" i="5" s="1"/>
  <c r="BN151" i="5"/>
  <c r="BO151" i="5" s="1"/>
  <c r="BN152" i="5"/>
  <c r="BO152" i="5" s="1"/>
  <c r="BN153" i="5"/>
  <c r="BO153" i="5" s="1"/>
  <c r="BN154" i="5"/>
  <c r="BO154" i="5" s="1"/>
  <c r="BQ154" i="5" s="1"/>
  <c r="BN155" i="5"/>
  <c r="BO155" i="5" s="1"/>
  <c r="BN156" i="5"/>
  <c r="BO156" i="5" s="1"/>
  <c r="BN157" i="5"/>
  <c r="BO157" i="5" s="1"/>
  <c r="BN158" i="5"/>
  <c r="BO158" i="5" s="1"/>
  <c r="BN159" i="5"/>
  <c r="BO159" i="5" s="1"/>
  <c r="BR159" i="5" s="1"/>
  <c r="BN160" i="5"/>
  <c r="BO160" i="5" s="1"/>
  <c r="BN161" i="5"/>
  <c r="BO161" i="5" s="1"/>
  <c r="BN162" i="5"/>
  <c r="BO162" i="5" s="1"/>
  <c r="BN163" i="5"/>
  <c r="BO163" i="5" s="1"/>
  <c r="BN164" i="5"/>
  <c r="BO164" i="5" s="1"/>
  <c r="BN165" i="5"/>
  <c r="BO165" i="5" s="1"/>
  <c r="BN166" i="5"/>
  <c r="BO166" i="5" s="1"/>
  <c r="BN167" i="5"/>
  <c r="BO167" i="5" s="1"/>
  <c r="BN168" i="5"/>
  <c r="BO168" i="5" s="1"/>
  <c r="BN169" i="5"/>
  <c r="BO169" i="5" s="1"/>
  <c r="BN170" i="5"/>
  <c r="BO170" i="5" s="1"/>
  <c r="BN171" i="5"/>
  <c r="BO171" i="5" s="1"/>
  <c r="BN172" i="5"/>
  <c r="BO172" i="5" s="1"/>
  <c r="BN173" i="5"/>
  <c r="BO173" i="5" s="1"/>
  <c r="BN174" i="5"/>
  <c r="BO174" i="5" s="1"/>
  <c r="BN175" i="5"/>
  <c r="BO175" i="5" s="1"/>
  <c r="BN176" i="5"/>
  <c r="BO176" i="5" s="1"/>
  <c r="BN177" i="5"/>
  <c r="BO177" i="5" s="1"/>
  <c r="BN178" i="5"/>
  <c r="BO178" i="5" s="1"/>
  <c r="BN179" i="5"/>
  <c r="BO179" i="5" s="1"/>
  <c r="BN180" i="5"/>
  <c r="BO180" i="5" s="1"/>
  <c r="BN181" i="5"/>
  <c r="BO181" i="5" s="1"/>
  <c r="BN182" i="5"/>
  <c r="BO182" i="5" s="1"/>
  <c r="BN183" i="5"/>
  <c r="BO183" i="5" s="1"/>
  <c r="BS183" i="5" s="1"/>
  <c r="BN184" i="5"/>
  <c r="BO184" i="5" s="1"/>
  <c r="BN185" i="5"/>
  <c r="BO185" i="5" s="1"/>
  <c r="BN186" i="5"/>
  <c r="BO186" i="5" s="1"/>
  <c r="BN187" i="5"/>
  <c r="BO187" i="5" s="1"/>
  <c r="BN188" i="5"/>
  <c r="BO188" i="5" s="1"/>
  <c r="BN189" i="5"/>
  <c r="BO189" i="5" s="1"/>
  <c r="BN190" i="5"/>
  <c r="BO190" i="5" s="1"/>
  <c r="BN191" i="5"/>
  <c r="BO191" i="5" s="1"/>
  <c r="BN192" i="5"/>
  <c r="BO192" i="5" s="1"/>
  <c r="BN193" i="5"/>
  <c r="BO193" i="5" s="1"/>
  <c r="BN194" i="5"/>
  <c r="BO194" i="5" s="1"/>
  <c r="BN195" i="5"/>
  <c r="BO195" i="5" s="1"/>
  <c r="BN196" i="5"/>
  <c r="BO196" i="5" s="1"/>
  <c r="BN197" i="5"/>
  <c r="BO197" i="5" s="1"/>
  <c r="BN198" i="5"/>
  <c r="BO198" i="5" s="1"/>
  <c r="BN199" i="5"/>
  <c r="BO199" i="5" s="1"/>
  <c r="BN200" i="5"/>
  <c r="BO200" i="5" s="1"/>
  <c r="BN201" i="5"/>
  <c r="BO201" i="5" s="1"/>
  <c r="BN202" i="5"/>
  <c r="BO202" i="5" s="1"/>
  <c r="BN203" i="5"/>
  <c r="BO203" i="5" s="1"/>
  <c r="BN204" i="5"/>
  <c r="BO204" i="5" s="1"/>
  <c r="BN205" i="5"/>
  <c r="BO205" i="5" s="1"/>
  <c r="BN206" i="5"/>
  <c r="BO206" i="5" s="1"/>
  <c r="BN207" i="5"/>
  <c r="BO207" i="5" s="1"/>
  <c r="BN208" i="5"/>
  <c r="BO208" i="5" s="1"/>
  <c r="BN209" i="5"/>
  <c r="BO209" i="5" s="1"/>
  <c r="BT209" i="5" s="1"/>
  <c r="BN210" i="5"/>
  <c r="BO210" i="5" s="1"/>
  <c r="BQ210" i="5" s="1"/>
  <c r="BN211" i="5"/>
  <c r="BO211" i="5" s="1"/>
  <c r="BW211" i="5" s="1"/>
  <c r="BN212" i="5"/>
  <c r="BO212" i="5" s="1"/>
  <c r="BN213" i="5"/>
  <c r="BO213" i="5" s="1"/>
  <c r="BP213" i="5" s="1"/>
  <c r="BN214" i="5"/>
  <c r="BO214" i="5" s="1"/>
  <c r="BT214" i="5" s="1"/>
  <c r="BN215" i="5"/>
  <c r="BO215" i="5" s="1"/>
  <c r="BN216" i="5"/>
  <c r="BO216" i="5" s="1"/>
  <c r="BN217" i="5"/>
  <c r="BO217" i="5" s="1"/>
  <c r="BS217" i="5" s="1"/>
  <c r="BN218" i="5"/>
  <c r="BO218" i="5" s="1"/>
  <c r="BR218" i="5" s="1"/>
  <c r="BN219" i="5"/>
  <c r="BO219" i="5" s="1"/>
  <c r="BS219" i="5" s="1"/>
  <c r="BN220" i="5"/>
  <c r="BO220" i="5" s="1"/>
  <c r="BR220" i="5" s="1"/>
  <c r="BN221" i="5"/>
  <c r="BO221" i="5" s="1"/>
  <c r="BQ221" i="5" s="1"/>
  <c r="BN222" i="5"/>
  <c r="BO222" i="5" s="1"/>
  <c r="BW222" i="5" s="1"/>
  <c r="BN223" i="5"/>
  <c r="BO223" i="5" s="1"/>
  <c r="BW223" i="5" s="1"/>
  <c r="BN224" i="5"/>
  <c r="BO224" i="5" s="1"/>
  <c r="BQ224" i="5" s="1"/>
  <c r="BN225" i="5"/>
  <c r="BO225" i="5" s="1"/>
  <c r="BQ225" i="5" s="1"/>
  <c r="BN226" i="5"/>
  <c r="BO226" i="5" s="1"/>
  <c r="BQ226" i="5" s="1"/>
  <c r="BN227" i="5"/>
  <c r="BO227" i="5" s="1"/>
  <c r="BP227" i="5" s="1"/>
  <c r="BN228" i="5"/>
  <c r="BO228" i="5" s="1"/>
  <c r="BT228" i="5" s="1"/>
  <c r="BN229" i="5"/>
  <c r="BO229" i="5" s="1"/>
  <c r="BQ229" i="5" s="1"/>
  <c r="BN230" i="5"/>
  <c r="BO230" i="5" s="1"/>
  <c r="BW230" i="5" s="1"/>
  <c r="BN231" i="5"/>
  <c r="BO231" i="5" s="1"/>
  <c r="BT231" i="5" s="1"/>
  <c r="BN232" i="5"/>
  <c r="BO232" i="5" s="1"/>
  <c r="BW232" i="5" s="1"/>
  <c r="BN233" i="5"/>
  <c r="BO233" i="5" s="1"/>
  <c r="BU233" i="5" s="1"/>
  <c r="BN234" i="5"/>
  <c r="BO234" i="5" s="1"/>
  <c r="BP234" i="5" s="1"/>
  <c r="BN235" i="5"/>
  <c r="BO235" i="5" s="1"/>
  <c r="BS235" i="5" s="1"/>
  <c r="BN236" i="5"/>
  <c r="BO236" i="5" s="1"/>
  <c r="BS236" i="5" s="1"/>
  <c r="BN237" i="5"/>
  <c r="BO237" i="5" s="1"/>
  <c r="BQ237" i="5" s="1"/>
  <c r="BN238" i="5"/>
  <c r="BO238" i="5" s="1"/>
  <c r="BV238" i="5" s="1"/>
  <c r="BN239" i="5"/>
  <c r="BO239" i="5" s="1"/>
  <c r="BN240" i="5"/>
  <c r="BO240" i="5" s="1"/>
  <c r="BP240" i="5" s="1"/>
  <c r="BN241" i="5"/>
  <c r="BO241" i="5" s="1"/>
  <c r="BN242" i="5"/>
  <c r="BO242" i="5" s="1"/>
  <c r="BP242" i="5" s="1"/>
  <c r="BN243" i="5"/>
  <c r="BO243" i="5" s="1"/>
  <c r="BW243" i="5" s="1"/>
  <c r="BN244" i="5"/>
  <c r="BO244" i="5" s="1"/>
  <c r="BW244" i="5" s="1"/>
  <c r="BN245" i="5"/>
  <c r="BO245" i="5" s="1"/>
  <c r="BQ245" i="5" s="1"/>
  <c r="BN246" i="5"/>
  <c r="BO246" i="5" s="1"/>
  <c r="BV246" i="5" s="1"/>
  <c r="BN247" i="5"/>
  <c r="BO247" i="5" s="1"/>
  <c r="BN248" i="5"/>
  <c r="BO248" i="5" s="1"/>
  <c r="BP248" i="5" s="1"/>
  <c r="BN249" i="5"/>
  <c r="BO249" i="5" s="1"/>
  <c r="BQ249" i="5" s="1"/>
  <c r="BN250" i="5"/>
  <c r="BO250" i="5" s="1"/>
  <c r="BP250" i="5" s="1"/>
  <c r="BN251" i="5"/>
  <c r="BO251" i="5" s="1"/>
  <c r="BN252" i="5"/>
  <c r="BO252" i="5" s="1"/>
  <c r="BT252" i="5" s="1"/>
  <c r="BN253" i="5"/>
  <c r="BO253" i="5" s="1"/>
  <c r="BQ253" i="5" s="1"/>
  <c r="BN254" i="5"/>
  <c r="BO254" i="5" s="1"/>
  <c r="BN255" i="5"/>
  <c r="BO255" i="5" s="1"/>
  <c r="BW255" i="5" s="1"/>
  <c r="BN256" i="5"/>
  <c r="BO256" i="5" s="1"/>
  <c r="BP256" i="5" s="1"/>
  <c r="BN257" i="5"/>
  <c r="BO257" i="5" s="1"/>
  <c r="BU257" i="5" s="1"/>
  <c r="BN258" i="5"/>
  <c r="BO258" i="5" s="1"/>
  <c r="BP258" i="5" s="1"/>
  <c r="BN259" i="5"/>
  <c r="BO259" i="5" s="1"/>
  <c r="BV259" i="5" s="1"/>
  <c r="BN260" i="5"/>
  <c r="BO260" i="5" s="1"/>
  <c r="BN261" i="5"/>
  <c r="BO261" i="5" s="1"/>
  <c r="BP261" i="5" s="1"/>
  <c r="BN262" i="5"/>
  <c r="BO262" i="5" s="1"/>
  <c r="BN263" i="5"/>
  <c r="BO263" i="5" s="1"/>
  <c r="BR263" i="5" s="1"/>
  <c r="BN264" i="5"/>
  <c r="BO264" i="5" s="1"/>
  <c r="BN265" i="5"/>
  <c r="BO265" i="5" s="1"/>
  <c r="BV265" i="5" s="1"/>
  <c r="BN266" i="5"/>
  <c r="BO266" i="5" s="1"/>
  <c r="BV266" i="5" s="1"/>
  <c r="BN267" i="5"/>
  <c r="BO267" i="5" s="1"/>
  <c r="BN268" i="5"/>
  <c r="BO268" i="5" s="1"/>
  <c r="BS268" i="5" s="1"/>
  <c r="BN269" i="5"/>
  <c r="BO269" i="5" s="1"/>
  <c r="BN270" i="5"/>
  <c r="BO270" i="5" s="1"/>
  <c r="BQ270" i="5" s="1"/>
  <c r="BN271" i="5"/>
  <c r="BO271" i="5" s="1"/>
  <c r="BN272" i="5"/>
  <c r="BO272" i="5" s="1"/>
  <c r="BP272" i="5" s="1"/>
  <c r="BN273" i="5"/>
  <c r="BO273" i="5" s="1"/>
  <c r="BX273" i="5" s="1"/>
  <c r="BN274" i="5"/>
  <c r="BO274" i="5" s="1"/>
  <c r="BX274" i="5" s="1"/>
  <c r="BN275" i="5"/>
  <c r="BO275" i="5" s="1"/>
  <c r="BN276" i="5"/>
  <c r="BO276" i="5" s="1"/>
  <c r="BN277" i="5"/>
  <c r="BO277" i="5" s="1"/>
  <c r="BW277" i="5" s="1"/>
  <c r="BN278" i="5"/>
  <c r="BO278" i="5" s="1"/>
  <c r="BV278" i="5" s="1"/>
  <c r="BN279" i="5"/>
  <c r="BO279" i="5" s="1"/>
  <c r="BR279" i="5" s="1"/>
  <c r="BN280" i="5"/>
  <c r="BO280" i="5" s="1"/>
  <c r="BN281" i="5"/>
  <c r="BO281" i="5" s="1"/>
  <c r="BP281" i="5" s="1"/>
  <c r="BN282" i="5"/>
  <c r="BO282" i="5" s="1"/>
  <c r="BN283" i="5"/>
  <c r="BO283" i="5" s="1"/>
  <c r="BQ283" i="5" s="1"/>
  <c r="BN284" i="5"/>
  <c r="BO284" i="5" s="1"/>
  <c r="BN285" i="5"/>
  <c r="BO285" i="5" s="1"/>
  <c r="BT285" i="5" s="1"/>
  <c r="BN286" i="5"/>
  <c r="BO286" i="5" s="1"/>
  <c r="BN287" i="5"/>
  <c r="BO287" i="5" s="1"/>
  <c r="BU287" i="5" s="1"/>
  <c r="BN288" i="5"/>
  <c r="BO288" i="5" s="1"/>
  <c r="BN289" i="5"/>
  <c r="BO289" i="5" s="1"/>
  <c r="BN290" i="5"/>
  <c r="BO290" i="5" s="1"/>
  <c r="BN291" i="5"/>
  <c r="BO291" i="5" s="1"/>
  <c r="BR291" i="5" s="1"/>
  <c r="BN292" i="5"/>
  <c r="BO292" i="5" s="1"/>
  <c r="BS292" i="5" s="1"/>
  <c r="BN293" i="5"/>
  <c r="BO293" i="5" s="1"/>
  <c r="BP293" i="5" s="1"/>
  <c r="BN294" i="5"/>
  <c r="BO294" i="5" s="1"/>
  <c r="BN295" i="5"/>
  <c r="BO295" i="5" s="1"/>
  <c r="BU295" i="5" s="1"/>
  <c r="BN296" i="5"/>
  <c r="BO296" i="5" s="1"/>
  <c r="BR296" i="5" s="1"/>
  <c r="BN297" i="5"/>
  <c r="BO297" i="5" s="1"/>
  <c r="BN298" i="5"/>
  <c r="BO298" i="5" s="1"/>
  <c r="BN299" i="5"/>
  <c r="BO299" i="5" s="1"/>
  <c r="BQ299" i="5" s="1"/>
  <c r="BN300" i="5"/>
  <c r="BO300" i="5" s="1"/>
  <c r="BN301" i="5"/>
  <c r="BO301" i="5" s="1"/>
  <c r="BN302" i="5"/>
  <c r="BO302" i="5" s="1"/>
  <c r="BP302" i="5" s="1"/>
  <c r="BN303" i="5"/>
  <c r="BO303" i="5" s="1"/>
  <c r="BR303" i="5" s="1"/>
  <c r="BN304" i="5"/>
  <c r="BO304" i="5" s="1"/>
  <c r="BW304" i="5" s="1"/>
  <c r="BN305" i="5"/>
  <c r="BO305" i="5" s="1"/>
  <c r="BQ305" i="5" s="1"/>
  <c r="BN306" i="5"/>
  <c r="BO306" i="5" s="1"/>
  <c r="BQ306" i="5" s="1"/>
  <c r="BN307" i="5"/>
  <c r="BO307" i="5" s="1"/>
  <c r="BV307" i="5" s="1"/>
  <c r="BN308" i="5"/>
  <c r="BO308" i="5" s="1"/>
  <c r="BP308" i="5" s="1"/>
  <c r="BN309" i="5"/>
  <c r="BO309" i="5" s="1"/>
  <c r="BQ309" i="5" s="1"/>
  <c r="BN310" i="5"/>
  <c r="BO310" i="5" s="1"/>
  <c r="BQ310" i="5" s="1"/>
  <c r="BN311" i="5"/>
  <c r="BO311" i="5" s="1"/>
  <c r="BN312" i="5"/>
  <c r="BO312" i="5" s="1"/>
  <c r="BN313" i="5"/>
  <c r="BO313" i="5" s="1"/>
  <c r="BN314" i="5"/>
  <c r="BO314" i="5" s="1"/>
  <c r="BR314" i="5" s="1"/>
  <c r="BN315" i="5"/>
  <c r="BO315" i="5" s="1"/>
  <c r="BN316" i="5"/>
  <c r="BO316" i="5" s="1"/>
  <c r="BX316" i="5" s="1"/>
  <c r="BN317" i="5"/>
  <c r="BO317" i="5" s="1"/>
  <c r="BS317" i="5" s="1"/>
  <c r="BN318" i="5"/>
  <c r="BO318" i="5" s="1"/>
  <c r="BP318" i="5" s="1"/>
  <c r="BN319" i="5"/>
  <c r="BO319" i="5" s="1"/>
  <c r="BU319" i="5" s="1"/>
  <c r="BN320" i="5"/>
  <c r="BO320" i="5" s="1"/>
  <c r="BW320" i="5" s="1"/>
  <c r="BN321" i="5"/>
  <c r="BO321" i="5" s="1"/>
  <c r="BW321" i="5" s="1"/>
  <c r="BN322" i="5"/>
  <c r="BO322" i="5" s="1"/>
  <c r="BN323" i="5"/>
  <c r="BO323" i="5" s="1"/>
  <c r="BN324" i="5"/>
  <c r="BO324" i="5" s="1"/>
  <c r="BV324" i="5" s="1"/>
  <c r="BN325" i="5"/>
  <c r="BO325" i="5" s="1"/>
  <c r="BS325" i="5" s="1"/>
  <c r="BN326" i="5"/>
  <c r="BO326" i="5" s="1"/>
  <c r="BN327" i="5"/>
  <c r="BO327" i="5" s="1"/>
  <c r="BU327" i="5" s="1"/>
  <c r="BN328" i="5"/>
  <c r="BO328" i="5" s="1"/>
  <c r="BU328" i="5" s="1"/>
  <c r="BN329" i="5"/>
  <c r="BO329" i="5" s="1"/>
  <c r="BW329" i="5" s="1"/>
  <c r="BN330" i="5"/>
  <c r="BO330" i="5" s="1"/>
  <c r="BN331" i="5"/>
  <c r="BO331" i="5" s="1"/>
  <c r="BN332" i="5"/>
  <c r="BO332" i="5" s="1"/>
  <c r="BV332" i="5" s="1"/>
  <c r="BN333" i="5"/>
  <c r="BO333" i="5" s="1"/>
  <c r="BS333" i="5" s="1"/>
  <c r="BN334" i="5"/>
  <c r="BO334" i="5" s="1"/>
  <c r="BP334" i="5" s="1"/>
  <c r="BN335" i="5"/>
  <c r="BO335" i="5" s="1"/>
  <c r="BN336" i="5"/>
  <c r="BO336" i="5" s="1"/>
  <c r="BP336" i="5" s="1"/>
  <c r="BN337" i="5"/>
  <c r="BO337" i="5" s="1"/>
  <c r="BW337" i="5" s="1"/>
  <c r="BN338" i="5"/>
  <c r="BO338" i="5" s="1"/>
  <c r="BN339" i="5"/>
  <c r="BO339" i="5" s="1"/>
  <c r="BN340" i="5"/>
  <c r="BO340" i="5" s="1"/>
  <c r="BV340" i="5" s="1"/>
  <c r="BN341" i="5"/>
  <c r="BO341" i="5" s="1"/>
  <c r="BS341" i="5" s="1"/>
  <c r="BN342" i="5"/>
  <c r="BO342" i="5" s="1"/>
  <c r="BP342" i="5" s="1"/>
  <c r="BN343" i="5"/>
  <c r="BO343" i="5" s="1"/>
  <c r="BN344" i="5"/>
  <c r="BO344" i="5" s="1"/>
  <c r="BN345" i="5"/>
  <c r="BO345" i="5" s="1"/>
  <c r="BN346" i="5"/>
  <c r="BO346" i="5" s="1"/>
  <c r="BW346" i="5" s="1"/>
  <c r="BN347" i="5"/>
  <c r="BO347" i="5" s="1"/>
  <c r="BQ347" i="5" s="1"/>
  <c r="BN348" i="5"/>
  <c r="BO348" i="5" s="1"/>
  <c r="BQ348" i="5" s="1"/>
  <c r="BN349" i="5"/>
  <c r="BO349" i="5" s="1"/>
  <c r="BN350" i="5"/>
  <c r="BO350" i="5" s="1"/>
  <c r="BV350" i="5" s="1"/>
  <c r="BN351" i="5"/>
  <c r="BO351" i="5" s="1"/>
  <c r="BP351" i="5" s="1"/>
  <c r="BN352" i="5"/>
  <c r="BO352" i="5" s="1"/>
  <c r="BN353" i="5"/>
  <c r="BO353" i="5" s="1"/>
  <c r="BR353" i="5" s="1"/>
  <c r="BN354" i="5"/>
  <c r="BO354" i="5" s="1"/>
  <c r="BN355" i="5"/>
  <c r="BO355" i="5" s="1"/>
  <c r="BV355" i="5" s="1"/>
  <c r="BN356" i="5"/>
  <c r="BO356" i="5" s="1"/>
  <c r="BQ356" i="5" s="1"/>
  <c r="BN357" i="5"/>
  <c r="BO357" i="5" s="1"/>
  <c r="BP357" i="5" s="1"/>
  <c r="BN358" i="5"/>
  <c r="BO358" i="5" s="1"/>
  <c r="BX358" i="5" s="1"/>
  <c r="BN359" i="5"/>
  <c r="BO359" i="5" s="1"/>
  <c r="BP359" i="5" s="1"/>
  <c r="BN360" i="5"/>
  <c r="BO360" i="5" s="1"/>
  <c r="BR360" i="5" s="1"/>
  <c r="BN361" i="5"/>
  <c r="BO361" i="5" s="1"/>
  <c r="BN362" i="5"/>
  <c r="BO362" i="5" s="1"/>
  <c r="BN363" i="5"/>
  <c r="BO363" i="5" s="1"/>
  <c r="BQ363" i="5" s="1"/>
  <c r="BN364" i="5"/>
  <c r="BO364" i="5" s="1"/>
  <c r="BW364" i="5" s="1"/>
  <c r="BN365" i="5"/>
  <c r="BO365" i="5" s="1"/>
  <c r="BV365" i="5" s="1"/>
  <c r="BN366" i="5"/>
  <c r="BO366" i="5" s="1"/>
  <c r="BN367" i="5"/>
  <c r="BO367" i="5" s="1"/>
  <c r="BN368" i="5"/>
  <c r="BO368" i="5" s="1"/>
  <c r="BT368" i="5" s="1"/>
  <c r="BN369" i="5"/>
  <c r="BO369" i="5" s="1"/>
  <c r="BW369" i="5" s="1"/>
  <c r="BN370" i="5"/>
  <c r="BO370" i="5" s="1"/>
  <c r="BN371" i="5"/>
  <c r="BO371" i="5" s="1"/>
  <c r="BN372" i="5"/>
  <c r="BO372" i="5" s="1"/>
  <c r="BN373" i="5"/>
  <c r="BO373" i="5" s="1"/>
  <c r="BN374" i="5"/>
  <c r="BO374" i="5" s="1"/>
  <c r="BU374" i="5" s="1"/>
  <c r="BN375" i="5"/>
  <c r="BO375" i="5" s="1"/>
  <c r="BR375" i="5" s="1"/>
  <c r="BN376" i="5"/>
  <c r="BO376" i="5" s="1"/>
  <c r="BW376" i="5" s="1"/>
  <c r="BN377" i="5"/>
  <c r="BO377" i="5" s="1"/>
  <c r="BT377" i="5" s="1"/>
  <c r="BN378" i="5"/>
  <c r="BO378" i="5" s="1"/>
  <c r="BQ378" i="5" s="1"/>
  <c r="BN379" i="5"/>
  <c r="BO379" i="5" s="1"/>
  <c r="BV379" i="5" s="1"/>
  <c r="BN380" i="5"/>
  <c r="BO380" i="5" s="1"/>
  <c r="BN381" i="5"/>
  <c r="BO381" i="5" s="1"/>
  <c r="BN382" i="5"/>
  <c r="BO382" i="5" s="1"/>
  <c r="BU382" i="5" s="1"/>
  <c r="BN383" i="5"/>
  <c r="BO383" i="5" s="1"/>
  <c r="BR383" i="5" s="1"/>
  <c r="BN384" i="5"/>
  <c r="BO384" i="5" s="1"/>
  <c r="BW384" i="5" s="1"/>
  <c r="BN385" i="5"/>
  <c r="BO385" i="5" s="1"/>
  <c r="BT385" i="5" s="1"/>
  <c r="BN386" i="5"/>
  <c r="BO386" i="5" s="1"/>
  <c r="BQ386" i="5" s="1"/>
  <c r="BN387" i="5"/>
  <c r="BO387" i="5" s="1"/>
  <c r="BV387" i="5" s="1"/>
  <c r="BN388" i="5"/>
  <c r="BO388" i="5" s="1"/>
  <c r="BN389" i="5"/>
  <c r="BO389" i="5" s="1"/>
  <c r="BX389" i="5" s="1"/>
  <c r="BN390" i="5"/>
  <c r="BO390" i="5" s="1"/>
  <c r="BU390" i="5" s="1"/>
  <c r="BN391" i="5"/>
  <c r="BO391" i="5" s="1"/>
  <c r="BR391" i="5" s="1"/>
  <c r="BN392" i="5"/>
  <c r="BO392" i="5" s="1"/>
  <c r="BW392" i="5" s="1"/>
  <c r="BN393" i="5"/>
  <c r="BO393" i="5" s="1"/>
  <c r="BT393" i="5" s="1"/>
  <c r="BN394" i="5"/>
  <c r="BO394" i="5" s="1"/>
  <c r="BQ394" i="5" s="1"/>
  <c r="BN395" i="5"/>
  <c r="BO395" i="5" s="1"/>
  <c r="BV395" i="5" s="1"/>
  <c r="BN396" i="5"/>
  <c r="BO396" i="5" s="1"/>
  <c r="BN397" i="5"/>
  <c r="BO397" i="5" s="1"/>
  <c r="BN398" i="5"/>
  <c r="BO398" i="5" s="1"/>
  <c r="BU398" i="5" s="1"/>
  <c r="BN399" i="5"/>
  <c r="BO399" i="5" s="1"/>
  <c r="BR399" i="5" s="1"/>
  <c r="BN400" i="5"/>
  <c r="BO400" i="5" s="1"/>
  <c r="BW400" i="5" s="1"/>
  <c r="BN401" i="5"/>
  <c r="BO401" i="5" s="1"/>
  <c r="BT401" i="5" s="1"/>
  <c r="BN402" i="5"/>
  <c r="BO402" i="5" s="1"/>
  <c r="BQ402" i="5" s="1"/>
  <c r="BN403" i="5"/>
  <c r="BO403" i="5" s="1"/>
  <c r="BV403" i="5" s="1"/>
  <c r="BN404" i="5"/>
  <c r="BO404" i="5" s="1"/>
  <c r="BN405" i="5"/>
  <c r="BO405" i="5" s="1"/>
  <c r="BR405" i="5" s="1"/>
  <c r="BN406" i="5"/>
  <c r="BO406" i="5" s="1"/>
  <c r="BU406" i="5" s="1"/>
  <c r="BN407" i="5"/>
  <c r="BO407" i="5" s="1"/>
  <c r="BR407" i="5" s="1"/>
  <c r="BN408" i="5"/>
  <c r="BO408" i="5" s="1"/>
  <c r="BW408" i="5" s="1"/>
  <c r="BN409" i="5"/>
  <c r="BO409" i="5" s="1"/>
  <c r="BT409" i="5" s="1"/>
  <c r="BN410" i="5"/>
  <c r="BO410" i="5" s="1"/>
  <c r="BQ410" i="5" s="1"/>
  <c r="BN411" i="5"/>
  <c r="BO411" i="5" s="1"/>
  <c r="BV411" i="5" s="1"/>
  <c r="BN412" i="5"/>
  <c r="BO412" i="5" s="1"/>
  <c r="BN413" i="5"/>
  <c r="BO413" i="5" s="1"/>
  <c r="BN414" i="5"/>
  <c r="BO414" i="5" s="1"/>
  <c r="BU414" i="5" s="1"/>
  <c r="BN415" i="5"/>
  <c r="BO415" i="5" s="1"/>
  <c r="BR415" i="5" s="1"/>
  <c r="BN416" i="5"/>
  <c r="BO416" i="5" s="1"/>
  <c r="BW416" i="5" s="1"/>
  <c r="BN417" i="5"/>
  <c r="BO417" i="5" s="1"/>
  <c r="BT417" i="5" s="1"/>
  <c r="BN418" i="5"/>
  <c r="BO418" i="5" s="1"/>
  <c r="BQ418" i="5" s="1"/>
  <c r="BN419" i="5"/>
  <c r="BO419" i="5" s="1"/>
  <c r="BV419" i="5" s="1"/>
  <c r="BN420" i="5"/>
  <c r="BO420" i="5" s="1"/>
  <c r="BN421" i="5"/>
  <c r="BO421" i="5" s="1"/>
  <c r="BP421" i="5" s="1"/>
  <c r="BN422" i="5"/>
  <c r="BO422" i="5" s="1"/>
  <c r="BU422" i="5" s="1"/>
  <c r="BN423" i="5"/>
  <c r="BO423" i="5" s="1"/>
  <c r="BR423" i="5" s="1"/>
  <c r="BN424" i="5"/>
  <c r="BO424" i="5" s="1"/>
  <c r="BW424" i="5" s="1"/>
  <c r="BN425" i="5"/>
  <c r="BO425" i="5" s="1"/>
  <c r="BT425" i="5" s="1"/>
  <c r="BN426" i="5"/>
  <c r="BO426" i="5" s="1"/>
  <c r="BQ426" i="5" s="1"/>
  <c r="BN427" i="5"/>
  <c r="BO427" i="5" s="1"/>
  <c r="BV427" i="5" s="1"/>
  <c r="BN428" i="5"/>
  <c r="BO428" i="5" s="1"/>
  <c r="BV428" i="5" s="1"/>
  <c r="BN429" i="5"/>
  <c r="BO429" i="5" s="1"/>
  <c r="BS429" i="5" s="1"/>
  <c r="BN430" i="5"/>
  <c r="BO430" i="5" s="1"/>
  <c r="BP430" i="5" s="1"/>
  <c r="BN431" i="5"/>
  <c r="BO431" i="5" s="1"/>
  <c r="BR431" i="5" s="1"/>
  <c r="BN432" i="5"/>
  <c r="BO432" i="5" s="1"/>
  <c r="BN433" i="5"/>
  <c r="BO433" i="5" s="1"/>
  <c r="BT433" i="5" s="1"/>
  <c r="BN434" i="5"/>
  <c r="BO434" i="5" s="1"/>
  <c r="BQ434" i="5" s="1"/>
  <c r="BN435" i="5"/>
  <c r="BO435" i="5" s="1"/>
  <c r="BN436" i="5"/>
  <c r="BO436" i="5" s="1"/>
  <c r="BN437" i="5"/>
  <c r="BO437" i="5" s="1"/>
  <c r="BT437" i="5" s="1"/>
  <c r="BN438" i="5"/>
  <c r="BO438" i="5" s="1"/>
  <c r="BP438" i="5" s="1"/>
  <c r="BN439" i="5"/>
  <c r="BO439" i="5" s="1"/>
  <c r="BR439" i="5" s="1"/>
  <c r="BN440" i="5"/>
  <c r="BO440" i="5" s="1"/>
  <c r="BN441" i="5"/>
  <c r="BO441" i="5" s="1"/>
  <c r="BT441" i="5" s="1"/>
  <c r="BN442" i="5"/>
  <c r="BO442" i="5" s="1"/>
  <c r="BQ442" i="5" s="1"/>
  <c r="BN443" i="5"/>
  <c r="BO443" i="5" s="1"/>
  <c r="BN444" i="5"/>
  <c r="BO444" i="5" s="1"/>
  <c r="BN445" i="5"/>
  <c r="BO445" i="5" s="1"/>
  <c r="BX445" i="5" s="1"/>
  <c r="BN446" i="5"/>
  <c r="BO446" i="5" s="1"/>
  <c r="BQ446" i="5" s="1"/>
  <c r="BN447" i="5"/>
  <c r="BO447" i="5" s="1"/>
  <c r="BR447" i="5" s="1"/>
  <c r="BN448" i="5"/>
  <c r="BO448" i="5" s="1"/>
  <c r="BP448" i="5" s="1"/>
  <c r="BN449" i="5"/>
  <c r="BO449" i="5" s="1"/>
  <c r="BW449" i="5" s="1"/>
  <c r="BN450" i="5"/>
  <c r="BO450" i="5" s="1"/>
  <c r="BR450" i="5" s="1"/>
  <c r="BN451" i="5"/>
  <c r="BO451" i="5" s="1"/>
  <c r="BQ451" i="5" s="1"/>
  <c r="BN452" i="5"/>
  <c r="BO452" i="5" s="1"/>
  <c r="BN453" i="5"/>
  <c r="BO453" i="5" s="1"/>
  <c r="BP453" i="5" s="1"/>
  <c r="BN454" i="5"/>
  <c r="BO454" i="5" s="1"/>
  <c r="BV454" i="5" s="1"/>
  <c r="BN455" i="5"/>
  <c r="BO455" i="5" s="1"/>
  <c r="BR455" i="5" s="1"/>
  <c r="BN456" i="5"/>
  <c r="BO456" i="5" s="1"/>
  <c r="BN457" i="5"/>
  <c r="BO457" i="5" s="1"/>
  <c r="BP457" i="5" s="1"/>
  <c r="BN458" i="5"/>
  <c r="BO458" i="5" s="1"/>
  <c r="BQ458" i="5" s="1"/>
  <c r="BN459" i="5"/>
  <c r="BO459" i="5" s="1"/>
  <c r="BN460" i="5"/>
  <c r="BO460" i="5" s="1"/>
  <c r="BW460" i="5" s="1"/>
  <c r="BN461" i="5"/>
  <c r="BO461" i="5" s="1"/>
  <c r="BN462" i="5"/>
  <c r="BO462" i="5" s="1"/>
  <c r="BP462" i="5" s="1"/>
  <c r="BN463" i="5"/>
  <c r="BO463" i="5" s="1"/>
  <c r="BN464" i="5"/>
  <c r="BO464" i="5" s="1"/>
  <c r="BN465" i="5"/>
  <c r="BO465" i="5" s="1"/>
  <c r="BN466" i="5"/>
  <c r="BO466" i="5" s="1"/>
  <c r="BP466" i="5" s="1"/>
  <c r="BN467" i="5"/>
  <c r="BO467" i="5" s="1"/>
  <c r="BN468" i="5"/>
  <c r="BO468" i="5" s="1"/>
  <c r="BR468" i="5" s="1"/>
  <c r="BN469" i="5"/>
  <c r="BO469" i="5" s="1"/>
  <c r="BP469" i="5" s="1"/>
  <c r="BN470" i="5"/>
  <c r="BO470" i="5" s="1"/>
  <c r="BP470" i="5" s="1"/>
  <c r="BN471" i="5"/>
  <c r="BO471" i="5" s="1"/>
  <c r="BQ471" i="5" s="1"/>
  <c r="BN472" i="5"/>
  <c r="BO472" i="5" s="1"/>
  <c r="BN473" i="5"/>
  <c r="BO473" i="5" s="1"/>
  <c r="BN474" i="5"/>
  <c r="BO474" i="5" s="1"/>
  <c r="BT474" i="5" s="1"/>
  <c r="BN475" i="5"/>
  <c r="BO475" i="5" s="1"/>
  <c r="BU475" i="5" s="1"/>
  <c r="BN476" i="5"/>
  <c r="BO476" i="5" s="1"/>
  <c r="BN477" i="5"/>
  <c r="BO477" i="5" s="1"/>
  <c r="BP477" i="5" s="1"/>
  <c r="BN478" i="5"/>
  <c r="BO478" i="5" s="1"/>
  <c r="BQ478" i="5" s="1"/>
  <c r="BN479" i="5"/>
  <c r="BO479" i="5" s="1"/>
  <c r="BR479" i="5" s="1"/>
  <c r="BN480" i="5"/>
  <c r="BO480" i="5" s="1"/>
  <c r="BW480" i="5" s="1"/>
  <c r="BN481" i="5"/>
  <c r="BO481" i="5" s="1"/>
  <c r="BN482" i="5"/>
  <c r="BO482" i="5" s="1"/>
  <c r="BP482" i="5" s="1"/>
  <c r="BN483" i="5"/>
  <c r="BO483" i="5" s="1"/>
  <c r="BU483" i="5" s="1"/>
  <c r="BN484" i="5"/>
  <c r="BO484" i="5" s="1"/>
  <c r="BT484" i="5" s="1"/>
  <c r="BN485" i="5"/>
  <c r="BO485" i="5" s="1"/>
  <c r="BR485" i="5" s="1"/>
  <c r="BN486" i="5"/>
  <c r="BO486" i="5" s="1"/>
  <c r="BP486" i="5" s="1"/>
  <c r="BN487" i="5"/>
  <c r="BO487" i="5" s="1"/>
  <c r="BN488" i="5"/>
  <c r="BO488" i="5" s="1"/>
  <c r="BN489" i="5"/>
  <c r="BO489" i="5" s="1"/>
  <c r="BN490" i="5"/>
  <c r="BO490" i="5" s="1"/>
  <c r="BN491" i="5"/>
  <c r="BO491" i="5" s="1"/>
  <c r="BX491" i="5" s="1"/>
  <c r="BN492" i="5"/>
  <c r="BO492" i="5" s="1"/>
  <c r="BN493" i="5"/>
  <c r="BO493" i="5" s="1"/>
  <c r="BR493" i="5" s="1"/>
  <c r="BN494" i="5"/>
  <c r="BO494" i="5" s="1"/>
  <c r="BN495" i="5"/>
  <c r="BO495" i="5" s="1"/>
  <c r="BN496" i="5"/>
  <c r="BO496" i="5" s="1"/>
  <c r="BN497" i="5"/>
  <c r="BO497" i="5" s="1"/>
  <c r="BN498" i="5"/>
  <c r="BO498" i="5" s="1"/>
  <c r="BN499" i="5"/>
  <c r="BO499" i="5" s="1"/>
  <c r="BP499" i="5" s="1"/>
  <c r="BN500" i="5"/>
  <c r="BO500" i="5" s="1"/>
  <c r="BN501" i="5"/>
  <c r="BO501" i="5" s="1"/>
  <c r="BS501" i="5" s="1"/>
  <c r="BN502" i="5"/>
  <c r="BO502" i="5" s="1"/>
  <c r="BN503" i="5"/>
  <c r="BO503" i="5" s="1"/>
  <c r="BT503" i="5" s="1"/>
  <c r="BN504" i="5"/>
  <c r="BO504" i="5" s="1"/>
  <c r="BN505" i="5"/>
  <c r="BO505" i="5" s="1"/>
  <c r="BN506" i="5"/>
  <c r="BO506" i="5" s="1"/>
  <c r="BN507" i="5"/>
  <c r="BO507" i="5" s="1"/>
  <c r="BQ507" i="5" s="1"/>
  <c r="BN508" i="5"/>
  <c r="BO508" i="5" s="1"/>
  <c r="BU508" i="5" s="1"/>
  <c r="BN509" i="5"/>
  <c r="BO509" i="5" s="1"/>
  <c r="BS509" i="5" s="1"/>
  <c r="BN510" i="5"/>
  <c r="BO510" i="5" s="1"/>
  <c r="BN511" i="5"/>
  <c r="BO511" i="5" s="1"/>
  <c r="BN512" i="5"/>
  <c r="BO512" i="5" s="1"/>
  <c r="BN513" i="5"/>
  <c r="BO513" i="5" s="1"/>
  <c r="BN514" i="5"/>
  <c r="BO514" i="5" s="1"/>
  <c r="BN515" i="5"/>
  <c r="BO515" i="5" s="1"/>
  <c r="BP515" i="5" s="1"/>
  <c r="BN516" i="5"/>
  <c r="BO516" i="5" s="1"/>
  <c r="BN517" i="5"/>
  <c r="BO517" i="5" s="1"/>
  <c r="BS517" i="5" s="1"/>
  <c r="BN518" i="5"/>
  <c r="BO518" i="5" s="1"/>
  <c r="BN519" i="5"/>
  <c r="BO519" i="5" s="1"/>
  <c r="BN520" i="5"/>
  <c r="BO520" i="5" s="1"/>
  <c r="BN521" i="5"/>
  <c r="BO521" i="5" s="1"/>
  <c r="BN522" i="5"/>
  <c r="BO522" i="5" s="1"/>
  <c r="BN523" i="5"/>
  <c r="BO523" i="5" s="1"/>
  <c r="BN524" i="5"/>
  <c r="BO524" i="5" s="1"/>
  <c r="BN525" i="5"/>
  <c r="BO525" i="5" s="1"/>
  <c r="BS525" i="5" s="1"/>
  <c r="BN526" i="5"/>
  <c r="BO526" i="5" s="1"/>
  <c r="BN527" i="5"/>
  <c r="BO527" i="5" s="1"/>
  <c r="BN528" i="5"/>
  <c r="BO528" i="5" s="1"/>
  <c r="BN529" i="5"/>
  <c r="BO529" i="5" s="1"/>
  <c r="BN530" i="5"/>
  <c r="BO530" i="5" s="1"/>
  <c r="BN531" i="5"/>
  <c r="BO531" i="5" s="1"/>
  <c r="BU531" i="5" s="1"/>
  <c r="BN532" i="5"/>
  <c r="BO532" i="5" s="1"/>
  <c r="BT532" i="5" s="1"/>
  <c r="BN533" i="5"/>
  <c r="BO533" i="5" s="1"/>
  <c r="BS533" i="5" s="1"/>
  <c r="BN534" i="5"/>
  <c r="BO534" i="5" s="1"/>
  <c r="BN535" i="5"/>
  <c r="BO535" i="5" s="1"/>
  <c r="BU535" i="5" s="1"/>
  <c r="BN536" i="5"/>
  <c r="BO536" i="5" s="1"/>
  <c r="BN537" i="5"/>
  <c r="BO537" i="5" s="1"/>
  <c r="BN538" i="5"/>
  <c r="BO538" i="5" s="1"/>
  <c r="BN539" i="5"/>
  <c r="BO539" i="5" s="1"/>
  <c r="BQ539" i="5" s="1"/>
  <c r="U24" i="20" l="1"/>
  <c r="BU350" i="5"/>
  <c r="BS471" i="5"/>
  <c r="BX539" i="5"/>
  <c r="BX483" i="5"/>
  <c r="BP474" i="5"/>
  <c r="BP539" i="5"/>
  <c r="BR283" i="5"/>
  <c r="BV263" i="5"/>
  <c r="BV295" i="5"/>
  <c r="BP274" i="5"/>
  <c r="BX250" i="5"/>
  <c r="BQ314" i="5"/>
  <c r="BR278" i="5"/>
  <c r="BU527" i="5"/>
  <c r="BS527" i="5"/>
  <c r="BP446" i="5"/>
  <c r="BQ368" i="5"/>
  <c r="BS342" i="5"/>
  <c r="BQ266" i="5"/>
  <c r="BX240" i="5"/>
  <c r="BW503" i="5"/>
  <c r="BQ437" i="5"/>
  <c r="BX430" i="5"/>
  <c r="BT346" i="5"/>
  <c r="BS243" i="5"/>
  <c r="BT238" i="5"/>
  <c r="BQ123" i="5"/>
  <c r="BS358" i="5"/>
  <c r="BV274" i="5"/>
  <c r="BT535" i="5"/>
  <c r="BU474" i="5"/>
  <c r="BS535" i="5"/>
  <c r="BW508" i="5"/>
  <c r="BR474" i="5"/>
  <c r="BP358" i="5"/>
  <c r="BS274" i="5"/>
  <c r="BX132" i="5"/>
  <c r="BX508" i="5"/>
  <c r="BS503" i="5"/>
  <c r="BV475" i="5"/>
  <c r="BQ358" i="5"/>
  <c r="BX234" i="5"/>
  <c r="BV132" i="5"/>
  <c r="BX531" i="5"/>
  <c r="BW483" i="5"/>
  <c r="BT477" i="5"/>
  <c r="BS350" i="5"/>
  <c r="BS477" i="5"/>
  <c r="BQ474" i="5"/>
  <c r="BP350" i="5"/>
  <c r="BQ291" i="5"/>
  <c r="BW231" i="5"/>
  <c r="BP134" i="5"/>
  <c r="BU309" i="5"/>
  <c r="BU539" i="5"/>
  <c r="BW486" i="5"/>
  <c r="BV455" i="5"/>
  <c r="BX342" i="5"/>
  <c r="BU314" i="5"/>
  <c r="BS309" i="5"/>
  <c r="BW235" i="5"/>
  <c r="BX217" i="5"/>
  <c r="BQ79" i="5"/>
  <c r="BV370" i="5"/>
  <c r="BQ370" i="5"/>
  <c r="BX370" i="5"/>
  <c r="BT396" i="5"/>
  <c r="BS396" i="5"/>
  <c r="BW396" i="5"/>
  <c r="BP472" i="5"/>
  <c r="BV472" i="5"/>
  <c r="BW472" i="5"/>
  <c r="BR381" i="5"/>
  <c r="BQ381" i="5"/>
  <c r="BP269" i="5"/>
  <c r="BT269" i="5"/>
  <c r="BT412" i="5"/>
  <c r="BW412" i="5"/>
  <c r="BS344" i="5"/>
  <c r="BP344" i="5"/>
  <c r="BR344" i="5"/>
  <c r="BU344" i="5"/>
  <c r="BP481" i="5"/>
  <c r="BQ481" i="5"/>
  <c r="BU481" i="5"/>
  <c r="BT481" i="5"/>
  <c r="BW481" i="5"/>
  <c r="BX481" i="5"/>
  <c r="BQ500" i="5"/>
  <c r="BP500" i="5"/>
  <c r="BR500" i="5"/>
  <c r="BU322" i="5"/>
  <c r="BT322" i="5"/>
  <c r="BW322" i="5"/>
  <c r="BV89" i="5"/>
  <c r="BV217" i="5"/>
  <c r="BS89" i="5"/>
  <c r="BR270" i="5"/>
  <c r="BU266" i="5"/>
  <c r="BR261" i="5"/>
  <c r="BX242" i="5"/>
  <c r="BU217" i="5"/>
  <c r="BV482" i="5"/>
  <c r="BX478" i="5"/>
  <c r="BU455" i="5"/>
  <c r="BW429" i="5"/>
  <c r="BU302" i="5"/>
  <c r="BV273" i="5"/>
  <c r="BR250" i="5"/>
  <c r="BV242" i="5"/>
  <c r="BR238" i="5"/>
  <c r="BT217" i="5"/>
  <c r="BX482" i="5"/>
  <c r="BU482" i="5"/>
  <c r="BT478" i="5"/>
  <c r="BV462" i="5"/>
  <c r="BX438" i="5"/>
  <c r="BT405" i="5"/>
  <c r="BV356" i="5"/>
  <c r="BX351" i="5"/>
  <c r="BU306" i="5"/>
  <c r="BQ302" i="5"/>
  <c r="BT296" i="5"/>
  <c r="BR287" i="5"/>
  <c r="BT273" i="5"/>
  <c r="BR242" i="5"/>
  <c r="BP217" i="5"/>
  <c r="BU123" i="5"/>
  <c r="BT527" i="5"/>
  <c r="BT482" i="5"/>
  <c r="BV474" i="5"/>
  <c r="BU462" i="5"/>
  <c r="BP458" i="5"/>
  <c r="BU438" i="5"/>
  <c r="BQ405" i="5"/>
  <c r="BU359" i="5"/>
  <c r="BT356" i="5"/>
  <c r="BU351" i="5"/>
  <c r="BV291" i="5"/>
  <c r="BS273" i="5"/>
  <c r="BT232" i="5"/>
  <c r="BU159" i="5"/>
  <c r="BU154" i="5"/>
  <c r="BQ482" i="5"/>
  <c r="BQ462" i="5"/>
  <c r="BS428" i="5"/>
  <c r="BP405" i="5"/>
  <c r="BS356" i="5"/>
  <c r="BS351" i="5"/>
  <c r="BP273" i="5"/>
  <c r="BV248" i="5"/>
  <c r="BU243" i="5"/>
  <c r="BQ232" i="5"/>
  <c r="BR222" i="5"/>
  <c r="BQ218" i="5"/>
  <c r="BT154" i="5"/>
  <c r="BS465" i="5"/>
  <c r="BT465" i="5"/>
  <c r="BU465" i="5"/>
  <c r="BW465" i="5"/>
  <c r="BP465" i="5"/>
  <c r="BX465" i="5"/>
  <c r="BP526" i="5"/>
  <c r="BT526" i="5"/>
  <c r="BP476" i="5"/>
  <c r="BR476" i="5"/>
  <c r="BT476" i="5"/>
  <c r="BV476" i="5"/>
  <c r="BP473" i="5"/>
  <c r="BS473" i="5"/>
  <c r="BU473" i="5"/>
  <c r="BW473" i="5"/>
  <c r="BU487" i="5"/>
  <c r="BQ487" i="5"/>
  <c r="BS487" i="5"/>
  <c r="BT487" i="5"/>
  <c r="BW487" i="5"/>
  <c r="BU511" i="5"/>
  <c r="BT511" i="5"/>
  <c r="BW511" i="5"/>
  <c r="BQ511" i="5"/>
  <c r="BS511" i="5"/>
  <c r="BV524" i="5"/>
  <c r="BT524" i="5"/>
  <c r="BW524" i="5"/>
  <c r="BU524" i="5"/>
  <c r="BX524" i="5"/>
  <c r="BP524" i="5"/>
  <c r="BR524" i="5"/>
  <c r="BP502" i="5"/>
  <c r="BT502" i="5"/>
  <c r="BP518" i="5"/>
  <c r="BT518" i="5"/>
  <c r="BP361" i="5"/>
  <c r="BR361" i="5"/>
  <c r="BT361" i="5"/>
  <c r="BU361" i="5"/>
  <c r="BV532" i="5"/>
  <c r="BP532" i="5"/>
  <c r="BR532" i="5"/>
  <c r="BU532" i="5"/>
  <c r="BQ499" i="5"/>
  <c r="BU499" i="5"/>
  <c r="BW499" i="5"/>
  <c r="BX499" i="5"/>
  <c r="BW367" i="5"/>
  <c r="BR367" i="5"/>
  <c r="BS367" i="5"/>
  <c r="BV367" i="5"/>
  <c r="BX367" i="5"/>
  <c r="BU519" i="5"/>
  <c r="BQ519" i="5"/>
  <c r="BS519" i="5"/>
  <c r="BT519" i="5"/>
  <c r="BP494" i="5"/>
  <c r="BT494" i="5"/>
  <c r="BW494" i="5"/>
  <c r="BT486" i="5"/>
  <c r="BR471" i="5"/>
  <c r="BU471" i="5"/>
  <c r="BU466" i="5"/>
  <c r="BR429" i="5"/>
  <c r="BX429" i="5"/>
  <c r="BP429" i="5"/>
  <c r="BQ429" i="5"/>
  <c r="BT429" i="5"/>
  <c r="BR366" i="5"/>
  <c r="BT366" i="5"/>
  <c r="BU366" i="5"/>
  <c r="BX366" i="5"/>
  <c r="BP360" i="5"/>
  <c r="BS360" i="5"/>
  <c r="BU360" i="5"/>
  <c r="BP289" i="5"/>
  <c r="BT289" i="5"/>
  <c r="BQ212" i="5"/>
  <c r="BT212" i="5"/>
  <c r="BU212" i="5"/>
  <c r="BW212" i="5"/>
  <c r="BX212" i="5"/>
  <c r="BP212" i="5"/>
  <c r="BS212" i="5"/>
  <c r="BR212" i="5"/>
  <c r="BR207" i="5"/>
  <c r="BW207" i="5"/>
  <c r="BR323" i="5"/>
  <c r="BQ323" i="5"/>
  <c r="BT323" i="5"/>
  <c r="BW323" i="5"/>
  <c r="BQ290" i="5"/>
  <c r="BT290" i="5"/>
  <c r="BU290" i="5"/>
  <c r="BQ491" i="5"/>
  <c r="BP491" i="5"/>
  <c r="BU491" i="5"/>
  <c r="BW491" i="5"/>
  <c r="BQ475" i="5"/>
  <c r="BR475" i="5"/>
  <c r="BR432" i="5"/>
  <c r="BW432" i="5"/>
  <c r="BR339" i="5"/>
  <c r="BQ339" i="5"/>
  <c r="BT339" i="5"/>
  <c r="BW339" i="5"/>
  <c r="BT328" i="5"/>
  <c r="BW328" i="5"/>
  <c r="BX328" i="5"/>
  <c r="BP328" i="5"/>
  <c r="BR328" i="5"/>
  <c r="BS328" i="5"/>
  <c r="BT104" i="5"/>
  <c r="BV104" i="5"/>
  <c r="BR104" i="5"/>
  <c r="BV492" i="5"/>
  <c r="BQ492" i="5"/>
  <c r="BR492" i="5"/>
  <c r="BT492" i="5"/>
  <c r="BU492" i="5"/>
  <c r="BQ435" i="5"/>
  <c r="BV435" i="5"/>
  <c r="BU330" i="5"/>
  <c r="BW330" i="5"/>
  <c r="BQ467" i="5"/>
  <c r="BW467" i="5"/>
  <c r="BP352" i="5"/>
  <c r="BR352" i="5"/>
  <c r="BU352" i="5"/>
  <c r="BW352" i="5"/>
  <c r="BX352" i="5"/>
  <c r="BV508" i="5"/>
  <c r="BP508" i="5"/>
  <c r="BR508" i="5"/>
  <c r="BT508" i="5"/>
  <c r="BP534" i="5"/>
  <c r="BT534" i="5"/>
  <c r="BX507" i="5"/>
  <c r="BT380" i="5"/>
  <c r="BS380" i="5"/>
  <c r="BW380" i="5"/>
  <c r="BU338" i="5"/>
  <c r="BT338" i="5"/>
  <c r="BW338" i="5"/>
  <c r="BS316" i="5"/>
  <c r="BP316" i="5"/>
  <c r="BT316" i="5"/>
  <c r="BV316" i="5"/>
  <c r="BP456" i="5"/>
  <c r="BX456" i="5"/>
  <c r="BV484" i="5"/>
  <c r="BP484" i="5"/>
  <c r="BQ484" i="5"/>
  <c r="BR484" i="5"/>
  <c r="BQ531" i="5"/>
  <c r="BP531" i="5"/>
  <c r="BQ515" i="5"/>
  <c r="BU515" i="5"/>
  <c r="BX515" i="5"/>
  <c r="BU507" i="5"/>
  <c r="BX492" i="5"/>
  <c r="BX484" i="5"/>
  <c r="BQ483" i="5"/>
  <c r="BP483" i="5"/>
  <c r="BQ477" i="5"/>
  <c r="BX477" i="5"/>
  <c r="BQ469" i="5"/>
  <c r="BT469" i="5"/>
  <c r="BW469" i="5"/>
  <c r="BX469" i="5"/>
  <c r="BX457" i="5"/>
  <c r="BT450" i="5"/>
  <c r="BU450" i="5"/>
  <c r="BQ450" i="5"/>
  <c r="BU441" i="5"/>
  <c r="BW441" i="5"/>
  <c r="BX441" i="5"/>
  <c r="BP441" i="5"/>
  <c r="BP343" i="5"/>
  <c r="BU343" i="5"/>
  <c r="BX343" i="5"/>
  <c r="BQ315" i="5"/>
  <c r="BR315" i="5"/>
  <c r="BW315" i="5"/>
  <c r="BR280" i="5"/>
  <c r="BS280" i="5"/>
  <c r="BW280" i="5"/>
  <c r="BU495" i="5"/>
  <c r="BT495" i="5"/>
  <c r="BW495" i="5"/>
  <c r="BT388" i="5"/>
  <c r="BW388" i="5"/>
  <c r="BR453" i="5"/>
  <c r="BQ453" i="5"/>
  <c r="BS453" i="5"/>
  <c r="BT453" i="5"/>
  <c r="BW453" i="5"/>
  <c r="BS336" i="5"/>
  <c r="BR336" i="5"/>
  <c r="BU336" i="5"/>
  <c r="BW336" i="5"/>
  <c r="BX336" i="5"/>
  <c r="BQ535" i="5"/>
  <c r="BQ523" i="5"/>
  <c r="BP523" i="5"/>
  <c r="BU523" i="5"/>
  <c r="BX523" i="5"/>
  <c r="BP510" i="5"/>
  <c r="BT510" i="5"/>
  <c r="BP507" i="5"/>
  <c r="BU503" i="5"/>
  <c r="BQ503" i="5"/>
  <c r="BV500" i="5"/>
  <c r="BT500" i="5"/>
  <c r="BU500" i="5"/>
  <c r="BW500" i="5"/>
  <c r="BX500" i="5"/>
  <c r="BS495" i="5"/>
  <c r="BW492" i="5"/>
  <c r="BW484" i="5"/>
  <c r="BQ461" i="5"/>
  <c r="BP461" i="5"/>
  <c r="BS461" i="5"/>
  <c r="BT461" i="5"/>
  <c r="BP454" i="5"/>
  <c r="BX454" i="5"/>
  <c r="BQ454" i="5"/>
  <c r="BR437" i="5"/>
  <c r="BW437" i="5"/>
  <c r="BX437" i="5"/>
  <c r="BP437" i="5"/>
  <c r="BS437" i="5"/>
  <c r="BR421" i="5"/>
  <c r="BQ421" i="5"/>
  <c r="BT421" i="5"/>
  <c r="BW421" i="5"/>
  <c r="BX421" i="5"/>
  <c r="BR413" i="5"/>
  <c r="BP413" i="5"/>
  <c r="BQ413" i="5"/>
  <c r="BT413" i="5"/>
  <c r="BW413" i="5"/>
  <c r="BX413" i="5"/>
  <c r="BT404" i="5"/>
  <c r="BS404" i="5"/>
  <c r="BW404" i="5"/>
  <c r="BR397" i="5"/>
  <c r="BP397" i="5"/>
  <c r="BQ397" i="5"/>
  <c r="BT397" i="5"/>
  <c r="BW397" i="5"/>
  <c r="BX397" i="5"/>
  <c r="BR389" i="5"/>
  <c r="BP389" i="5"/>
  <c r="BQ389" i="5"/>
  <c r="BT389" i="5"/>
  <c r="BW389" i="5"/>
  <c r="BR331" i="5"/>
  <c r="BQ331" i="5"/>
  <c r="BT331" i="5"/>
  <c r="BW331" i="5"/>
  <c r="BP286" i="5"/>
  <c r="BQ286" i="5"/>
  <c r="BU286" i="5"/>
  <c r="BX286" i="5"/>
  <c r="BU463" i="5"/>
  <c r="BQ463" i="5"/>
  <c r="BR463" i="5"/>
  <c r="BS463" i="5"/>
  <c r="BV463" i="5"/>
  <c r="BX532" i="5"/>
  <c r="BQ495" i="5"/>
  <c r="BP492" i="5"/>
  <c r="BU484" i="5"/>
  <c r="BX453" i="5"/>
  <c r="BT449" i="5"/>
  <c r="BP449" i="5"/>
  <c r="BU449" i="5"/>
  <c r="BR445" i="5"/>
  <c r="BP445" i="5"/>
  <c r="BQ445" i="5"/>
  <c r="BS445" i="5"/>
  <c r="BT445" i="5"/>
  <c r="BW445" i="5"/>
  <c r="BP440" i="5"/>
  <c r="BR440" i="5"/>
  <c r="BW440" i="5"/>
  <c r="BX440" i="5"/>
  <c r="BS436" i="5"/>
  <c r="BV436" i="5"/>
  <c r="BT420" i="5"/>
  <c r="BS420" i="5"/>
  <c r="BW420" i="5"/>
  <c r="BS388" i="5"/>
  <c r="BQ372" i="5"/>
  <c r="BR372" i="5"/>
  <c r="BU372" i="5"/>
  <c r="BQ362" i="5"/>
  <c r="BR362" i="5"/>
  <c r="BT362" i="5"/>
  <c r="BU362" i="5"/>
  <c r="BQ354" i="5"/>
  <c r="BR354" i="5"/>
  <c r="BR345" i="5"/>
  <c r="BW345" i="5"/>
  <c r="BT330" i="5"/>
  <c r="BT320" i="5"/>
  <c r="BX320" i="5"/>
  <c r="BP320" i="5"/>
  <c r="BR320" i="5"/>
  <c r="BS320" i="5"/>
  <c r="BU320" i="5"/>
  <c r="BS412" i="5"/>
  <c r="BP381" i="5"/>
  <c r="BP370" i="5"/>
  <c r="BP368" i="5"/>
  <c r="BV363" i="5"/>
  <c r="BU318" i="5"/>
  <c r="BP310" i="5"/>
  <c r="BV310" i="5"/>
  <c r="BP275" i="5"/>
  <c r="BV275" i="5"/>
  <c r="BV254" i="5"/>
  <c r="BR254" i="5"/>
  <c r="BT254" i="5"/>
  <c r="BR219" i="5"/>
  <c r="BV219" i="5"/>
  <c r="BP219" i="5"/>
  <c r="BU219" i="5"/>
  <c r="BP177" i="5"/>
  <c r="BS177" i="5"/>
  <c r="BU177" i="5"/>
  <c r="BW177" i="5"/>
  <c r="BX177" i="5"/>
  <c r="BS285" i="5"/>
  <c r="BP285" i="5"/>
  <c r="BX285" i="5"/>
  <c r="BQ265" i="5"/>
  <c r="BS265" i="5"/>
  <c r="BU265" i="5"/>
  <c r="BX265" i="5"/>
  <c r="BP265" i="5"/>
  <c r="BX260" i="5"/>
  <c r="BT260" i="5"/>
  <c r="BQ181" i="5"/>
  <c r="BP181" i="5"/>
  <c r="BS181" i="5"/>
  <c r="BT181" i="5"/>
  <c r="BU181" i="5"/>
  <c r="BW181" i="5"/>
  <c r="BW370" i="5"/>
  <c r="BU317" i="5"/>
  <c r="BR306" i="5"/>
  <c r="BT306" i="5"/>
  <c r="BR288" i="5"/>
  <c r="BS288" i="5"/>
  <c r="BV264" i="5"/>
  <c r="BQ264" i="5"/>
  <c r="BW264" i="5"/>
  <c r="BU244" i="5"/>
  <c r="BP244" i="5"/>
  <c r="BR244" i="5"/>
  <c r="BT244" i="5"/>
  <c r="BX244" i="5"/>
  <c r="BR215" i="5"/>
  <c r="BQ215" i="5"/>
  <c r="BS215" i="5"/>
  <c r="BT215" i="5"/>
  <c r="BW215" i="5"/>
  <c r="BQ527" i="5"/>
  <c r="BR478" i="5"/>
  <c r="BR472" i="5"/>
  <c r="BS455" i="5"/>
  <c r="BX446" i="5"/>
  <c r="BU430" i="5"/>
  <c r="BU370" i="5"/>
  <c r="BS359" i="5"/>
  <c r="BV357" i="5"/>
  <c r="BR351" i="5"/>
  <c r="BV341" i="5"/>
  <c r="BX334" i="5"/>
  <c r="BT317" i="5"/>
  <c r="BW296" i="5"/>
  <c r="BS296" i="5"/>
  <c r="BQ241" i="5"/>
  <c r="BU241" i="5"/>
  <c r="BX233" i="5"/>
  <c r="BP478" i="5"/>
  <c r="BX458" i="5"/>
  <c r="BV446" i="5"/>
  <c r="BX381" i="5"/>
  <c r="BT370" i="5"/>
  <c r="BX368" i="5"/>
  <c r="BR359" i="5"/>
  <c r="BQ357" i="5"/>
  <c r="BQ317" i="5"/>
  <c r="BP309" i="5"/>
  <c r="BT309" i="5"/>
  <c r="BX309" i="5"/>
  <c r="BP305" i="5"/>
  <c r="BW305" i="5"/>
  <c r="BP267" i="5"/>
  <c r="BU267" i="5"/>
  <c r="BU252" i="5"/>
  <c r="BX252" i="5"/>
  <c r="BP252" i="5"/>
  <c r="BR252" i="5"/>
  <c r="BW252" i="5"/>
  <c r="BW236" i="5"/>
  <c r="BR230" i="5"/>
  <c r="BU230" i="5"/>
  <c r="BW224" i="5"/>
  <c r="BT221" i="5"/>
  <c r="BU221" i="5"/>
  <c r="BW221" i="5"/>
  <c r="BX221" i="5"/>
  <c r="BP221" i="5"/>
  <c r="BR221" i="5"/>
  <c r="BR86" i="5"/>
  <c r="BT86" i="5"/>
  <c r="BW86" i="5"/>
  <c r="BQ86" i="5"/>
  <c r="BU458" i="5"/>
  <c r="BU446" i="5"/>
  <c r="BX405" i="5"/>
  <c r="BW381" i="5"/>
  <c r="BS370" i="5"/>
  <c r="BV368" i="5"/>
  <c r="BX344" i="5"/>
  <c r="BP317" i="5"/>
  <c r="BW308" i="5"/>
  <c r="BP277" i="5"/>
  <c r="BR277" i="5"/>
  <c r="BX277" i="5"/>
  <c r="BV262" i="5"/>
  <c r="BW262" i="5"/>
  <c r="BR262" i="5"/>
  <c r="BS257" i="5"/>
  <c r="BP257" i="5"/>
  <c r="BQ257" i="5"/>
  <c r="BX257" i="5"/>
  <c r="BR233" i="5"/>
  <c r="BQ233" i="5"/>
  <c r="BS233" i="5"/>
  <c r="BT233" i="5"/>
  <c r="BV233" i="5"/>
  <c r="BW233" i="5"/>
  <c r="BP233" i="5"/>
  <c r="BT213" i="5"/>
  <c r="BR213" i="5"/>
  <c r="BU213" i="5"/>
  <c r="BW213" i="5"/>
  <c r="BX213" i="5"/>
  <c r="BQ213" i="5"/>
  <c r="BR46" i="5"/>
  <c r="BQ46" i="5"/>
  <c r="BT46" i="5"/>
  <c r="BW46" i="5"/>
  <c r="BW405" i="5"/>
  <c r="BT381" i="5"/>
  <c r="BR370" i="5"/>
  <c r="BU368" i="5"/>
  <c r="BW344" i="5"/>
  <c r="BP304" i="5"/>
  <c r="BR304" i="5"/>
  <c r="BQ298" i="5"/>
  <c r="BT298" i="5"/>
  <c r="BX276" i="5"/>
  <c r="BT276" i="5"/>
  <c r="BW251" i="5"/>
  <c r="BS251" i="5"/>
  <c r="BU251" i="5"/>
  <c r="BV236" i="5"/>
  <c r="BP236" i="5"/>
  <c r="BR236" i="5"/>
  <c r="BT236" i="5"/>
  <c r="BU236" i="5"/>
  <c r="BX236" i="5"/>
  <c r="BP229" i="5"/>
  <c r="BU229" i="5"/>
  <c r="BW229" i="5"/>
  <c r="BX229" i="5"/>
  <c r="BR229" i="5"/>
  <c r="BW278" i="5"/>
  <c r="BU274" i="5"/>
  <c r="BU273" i="5"/>
  <c r="BR266" i="5"/>
  <c r="BX248" i="5"/>
  <c r="BS218" i="5"/>
  <c r="BQ217" i="5"/>
  <c r="BX302" i="5"/>
  <c r="BR274" i="5"/>
  <c r="BX261" i="5"/>
  <c r="BP218" i="5"/>
  <c r="BU209" i="5"/>
  <c r="BS105" i="5"/>
  <c r="BX73" i="5"/>
  <c r="BQ274" i="5"/>
  <c r="BQ273" i="5"/>
  <c r="BX269" i="5"/>
  <c r="BW261" i="5"/>
  <c r="BV250" i="5"/>
  <c r="BQ209" i="5"/>
  <c r="BU183" i="5"/>
  <c r="BR295" i="5"/>
  <c r="BR269" i="5"/>
  <c r="BX266" i="5"/>
  <c r="BV258" i="5"/>
  <c r="BT256" i="5"/>
  <c r="BT246" i="5"/>
  <c r="BV234" i="5"/>
  <c r="BX218" i="5"/>
  <c r="BU279" i="5"/>
  <c r="BQ272" i="5"/>
  <c r="BQ269" i="5"/>
  <c r="BU258" i="5"/>
  <c r="BS256" i="5"/>
  <c r="BU249" i="5"/>
  <c r="BR246" i="5"/>
  <c r="BV240" i="5"/>
  <c r="BR234" i="5"/>
  <c r="BV218" i="5"/>
  <c r="BV159" i="5"/>
  <c r="BU218" i="5"/>
  <c r="BR536" i="5"/>
  <c r="BS536" i="5"/>
  <c r="BT536" i="5"/>
  <c r="BV536" i="5"/>
  <c r="BU536" i="5"/>
  <c r="BW536" i="5"/>
  <c r="BP536" i="5"/>
  <c r="BX536" i="5"/>
  <c r="BQ536" i="5"/>
  <c r="BT538" i="5"/>
  <c r="BU538" i="5"/>
  <c r="BX538" i="5"/>
  <c r="BV538" i="5"/>
  <c r="BW538" i="5"/>
  <c r="BP538" i="5"/>
  <c r="BQ538" i="5"/>
  <c r="BR538" i="5"/>
  <c r="BS538" i="5"/>
  <c r="BT506" i="5"/>
  <c r="BX506" i="5"/>
  <c r="BU506" i="5"/>
  <c r="BV506" i="5"/>
  <c r="BW506" i="5"/>
  <c r="BP506" i="5"/>
  <c r="BQ506" i="5"/>
  <c r="BR506" i="5"/>
  <c r="BS506" i="5"/>
  <c r="BW537" i="5"/>
  <c r="BP537" i="5"/>
  <c r="BX537" i="5"/>
  <c r="BQ537" i="5"/>
  <c r="BR537" i="5"/>
  <c r="BT537" i="5"/>
  <c r="BS537" i="5"/>
  <c r="BU537" i="5"/>
  <c r="BV537" i="5"/>
  <c r="BP530" i="5"/>
  <c r="BT530" i="5"/>
  <c r="BU530" i="5"/>
  <c r="BX530" i="5"/>
  <c r="BV530" i="5"/>
  <c r="BW530" i="5"/>
  <c r="BQ530" i="5"/>
  <c r="BS530" i="5"/>
  <c r="BR530" i="5"/>
  <c r="BW505" i="5"/>
  <c r="BP505" i="5"/>
  <c r="BX505" i="5"/>
  <c r="BS505" i="5"/>
  <c r="BQ505" i="5"/>
  <c r="BR505" i="5"/>
  <c r="BT505" i="5"/>
  <c r="BU505" i="5"/>
  <c r="BV505" i="5"/>
  <c r="BW529" i="5"/>
  <c r="BX529" i="5"/>
  <c r="BQ529" i="5"/>
  <c r="BP529" i="5"/>
  <c r="BR529" i="5"/>
  <c r="BT529" i="5"/>
  <c r="BU529" i="5"/>
  <c r="BV529" i="5"/>
  <c r="BS529" i="5"/>
  <c r="BR504" i="5"/>
  <c r="BS504" i="5"/>
  <c r="BT504" i="5"/>
  <c r="BU504" i="5"/>
  <c r="BW504" i="5"/>
  <c r="BP504" i="5"/>
  <c r="BX504" i="5"/>
  <c r="BQ504" i="5"/>
  <c r="BV504" i="5"/>
  <c r="BS490" i="5"/>
  <c r="BT490" i="5"/>
  <c r="BX490" i="5"/>
  <c r="BU490" i="5"/>
  <c r="BV490" i="5"/>
  <c r="BW490" i="5"/>
  <c r="BQ490" i="5"/>
  <c r="BR490" i="5"/>
  <c r="BP490" i="5"/>
  <c r="BW521" i="5"/>
  <c r="BP521" i="5"/>
  <c r="BX521" i="5"/>
  <c r="BQ521" i="5"/>
  <c r="BS521" i="5"/>
  <c r="BR521" i="5"/>
  <c r="BT521" i="5"/>
  <c r="BU521" i="5"/>
  <c r="BV521" i="5"/>
  <c r="BV489" i="5"/>
  <c r="BW489" i="5"/>
  <c r="BP489" i="5"/>
  <c r="BX489" i="5"/>
  <c r="BQ489" i="5"/>
  <c r="BR489" i="5"/>
  <c r="BT489" i="5"/>
  <c r="BS489" i="5"/>
  <c r="BU489" i="5"/>
  <c r="BU444" i="5"/>
  <c r="BP444" i="5"/>
  <c r="BX444" i="5"/>
  <c r="BQ444" i="5"/>
  <c r="BR444" i="5"/>
  <c r="BW444" i="5"/>
  <c r="BS444" i="5"/>
  <c r="BT444" i="5"/>
  <c r="BV444" i="5"/>
  <c r="BR528" i="5"/>
  <c r="BS528" i="5"/>
  <c r="BT528" i="5"/>
  <c r="BU528" i="5"/>
  <c r="BV528" i="5"/>
  <c r="BW528" i="5"/>
  <c r="BP528" i="5"/>
  <c r="BX528" i="5"/>
  <c r="BQ528" i="5"/>
  <c r="BR520" i="5"/>
  <c r="BT520" i="5"/>
  <c r="BS520" i="5"/>
  <c r="BV520" i="5"/>
  <c r="BU520" i="5"/>
  <c r="BW520" i="5"/>
  <c r="BQ520" i="5"/>
  <c r="BP520" i="5"/>
  <c r="BX520" i="5"/>
  <c r="BT498" i="5"/>
  <c r="BU498" i="5"/>
  <c r="BV498" i="5"/>
  <c r="BX498" i="5"/>
  <c r="BW498" i="5"/>
  <c r="BQ498" i="5"/>
  <c r="BP498" i="5"/>
  <c r="BR498" i="5"/>
  <c r="BS498" i="5"/>
  <c r="BQ488" i="5"/>
  <c r="BR488" i="5"/>
  <c r="BS488" i="5"/>
  <c r="BV488" i="5"/>
  <c r="BT488" i="5"/>
  <c r="BU488" i="5"/>
  <c r="BW488" i="5"/>
  <c r="BP488" i="5"/>
  <c r="BX488" i="5"/>
  <c r="BQ464" i="5"/>
  <c r="BT464" i="5"/>
  <c r="BU464" i="5"/>
  <c r="BV464" i="5"/>
  <c r="BP464" i="5"/>
  <c r="BR464" i="5"/>
  <c r="BS464" i="5"/>
  <c r="BW464" i="5"/>
  <c r="BX464" i="5"/>
  <c r="BU452" i="5"/>
  <c r="BP452" i="5"/>
  <c r="BX452" i="5"/>
  <c r="BQ452" i="5"/>
  <c r="BR452" i="5"/>
  <c r="BT452" i="5"/>
  <c r="BV452" i="5"/>
  <c r="BW452" i="5"/>
  <c r="BS452" i="5"/>
  <c r="BP443" i="5"/>
  <c r="BX443" i="5"/>
  <c r="BS443" i="5"/>
  <c r="BT443" i="5"/>
  <c r="BU443" i="5"/>
  <c r="BR443" i="5"/>
  <c r="BV443" i="5"/>
  <c r="BW443" i="5"/>
  <c r="BQ443" i="5"/>
  <c r="BT514" i="5"/>
  <c r="BP514" i="5"/>
  <c r="BU514" i="5"/>
  <c r="BV514" i="5"/>
  <c r="BW514" i="5"/>
  <c r="BQ514" i="5"/>
  <c r="BR514" i="5"/>
  <c r="BS514" i="5"/>
  <c r="BX514" i="5"/>
  <c r="BW513" i="5"/>
  <c r="BQ513" i="5"/>
  <c r="BP513" i="5"/>
  <c r="BX513" i="5"/>
  <c r="BS513" i="5"/>
  <c r="BR513" i="5"/>
  <c r="BT513" i="5"/>
  <c r="BU513" i="5"/>
  <c r="BV513" i="5"/>
  <c r="BW497" i="5"/>
  <c r="BS497" i="5"/>
  <c r="BP497" i="5"/>
  <c r="BX497" i="5"/>
  <c r="BQ497" i="5"/>
  <c r="BR497" i="5"/>
  <c r="BT497" i="5"/>
  <c r="BU497" i="5"/>
  <c r="BV497" i="5"/>
  <c r="BP459" i="5"/>
  <c r="BX459" i="5"/>
  <c r="BS459" i="5"/>
  <c r="BT459" i="5"/>
  <c r="BR459" i="5"/>
  <c r="BU459" i="5"/>
  <c r="BV459" i="5"/>
  <c r="BW459" i="5"/>
  <c r="BQ459" i="5"/>
  <c r="BR512" i="5"/>
  <c r="BS512" i="5"/>
  <c r="BT512" i="5"/>
  <c r="BU512" i="5"/>
  <c r="BW512" i="5"/>
  <c r="BP512" i="5"/>
  <c r="BX512" i="5"/>
  <c r="BQ512" i="5"/>
  <c r="BV512" i="5"/>
  <c r="BR496" i="5"/>
  <c r="BS496" i="5"/>
  <c r="BT496" i="5"/>
  <c r="BU496" i="5"/>
  <c r="BW496" i="5"/>
  <c r="BV496" i="5"/>
  <c r="BP496" i="5"/>
  <c r="BX496" i="5"/>
  <c r="BQ496" i="5"/>
  <c r="BW534" i="5"/>
  <c r="BW526" i="5"/>
  <c r="BR517" i="5"/>
  <c r="BR509" i="5"/>
  <c r="BV534" i="5"/>
  <c r="BQ533" i="5"/>
  <c r="BW531" i="5"/>
  <c r="BV518" i="5"/>
  <c r="BQ517" i="5"/>
  <c r="BW515" i="5"/>
  <c r="BQ501" i="5"/>
  <c r="BV494" i="5"/>
  <c r="BQ493" i="5"/>
  <c r="BV486" i="5"/>
  <c r="BQ485" i="5"/>
  <c r="BR480" i="5"/>
  <c r="BQ470" i="5"/>
  <c r="BU468" i="5"/>
  <c r="BP468" i="5"/>
  <c r="BX468" i="5"/>
  <c r="BQ468" i="5"/>
  <c r="BS460" i="5"/>
  <c r="BV457" i="5"/>
  <c r="BQ457" i="5"/>
  <c r="BR457" i="5"/>
  <c r="BQ456" i="5"/>
  <c r="BT456" i="5"/>
  <c r="BU456" i="5"/>
  <c r="BR448" i="5"/>
  <c r="BT447" i="5"/>
  <c r="BW447" i="5"/>
  <c r="BP447" i="5"/>
  <c r="BX447" i="5"/>
  <c r="BQ447" i="5"/>
  <c r="BS439" i="5"/>
  <c r="BW433" i="5"/>
  <c r="BU431" i="5"/>
  <c r="BU373" i="5"/>
  <c r="BP373" i="5"/>
  <c r="BQ373" i="5"/>
  <c r="BR373" i="5"/>
  <c r="BS373" i="5"/>
  <c r="BT373" i="5"/>
  <c r="BV373" i="5"/>
  <c r="BW373" i="5"/>
  <c r="BS371" i="5"/>
  <c r="BT371" i="5"/>
  <c r="BU371" i="5"/>
  <c r="BV371" i="5"/>
  <c r="BW371" i="5"/>
  <c r="BX371" i="5"/>
  <c r="BP371" i="5"/>
  <c r="BQ371" i="5"/>
  <c r="BS313" i="5"/>
  <c r="BV313" i="5"/>
  <c r="BR313" i="5"/>
  <c r="BP313" i="5"/>
  <c r="BQ313" i="5"/>
  <c r="BT313" i="5"/>
  <c r="BU313" i="5"/>
  <c r="BW313" i="5"/>
  <c r="BX313" i="5"/>
  <c r="BR300" i="5"/>
  <c r="BU300" i="5"/>
  <c r="BQ300" i="5"/>
  <c r="BP300" i="5"/>
  <c r="BS300" i="5"/>
  <c r="BT300" i="5"/>
  <c r="BV300" i="5"/>
  <c r="BW300" i="5"/>
  <c r="BX300" i="5"/>
  <c r="BU271" i="5"/>
  <c r="BP271" i="5"/>
  <c r="BX271" i="5"/>
  <c r="BV271" i="5"/>
  <c r="BS271" i="5"/>
  <c r="BT271" i="5"/>
  <c r="BQ271" i="5"/>
  <c r="BR271" i="5"/>
  <c r="BW271" i="5"/>
  <c r="BW533" i="5"/>
  <c r="BW493" i="5"/>
  <c r="BT479" i="5"/>
  <c r="BP479" i="5"/>
  <c r="BX479" i="5"/>
  <c r="BR533" i="5"/>
  <c r="BR525" i="5"/>
  <c r="BW518" i="5"/>
  <c r="BW510" i="5"/>
  <c r="BW502" i="5"/>
  <c r="BR501" i="5"/>
  <c r="BW539" i="5"/>
  <c r="BV526" i="5"/>
  <c r="BQ525" i="5"/>
  <c r="BW523" i="5"/>
  <c r="BV510" i="5"/>
  <c r="BQ509" i="5"/>
  <c r="BW507" i="5"/>
  <c r="BV502" i="5"/>
  <c r="BV539" i="5"/>
  <c r="BR535" i="5"/>
  <c r="BU534" i="5"/>
  <c r="BX533" i="5"/>
  <c r="BP533" i="5"/>
  <c r="BS532" i="5"/>
  <c r="BV531" i="5"/>
  <c r="BR527" i="5"/>
  <c r="BU526" i="5"/>
  <c r="BX525" i="5"/>
  <c r="BP525" i="5"/>
  <c r="BS524" i="5"/>
  <c r="BV523" i="5"/>
  <c r="BR519" i="5"/>
  <c r="BU518" i="5"/>
  <c r="BX517" i="5"/>
  <c r="BP517" i="5"/>
  <c r="BV515" i="5"/>
  <c r="BR511" i="5"/>
  <c r="BU510" i="5"/>
  <c r="BX509" i="5"/>
  <c r="BP509" i="5"/>
  <c r="BS508" i="5"/>
  <c r="BV507" i="5"/>
  <c r="BR503" i="5"/>
  <c r="BU502" i="5"/>
  <c r="BX501" i="5"/>
  <c r="BP501" i="5"/>
  <c r="BS500" i="5"/>
  <c r="BV499" i="5"/>
  <c r="BR495" i="5"/>
  <c r="BU494" i="5"/>
  <c r="BX493" i="5"/>
  <c r="BP493" i="5"/>
  <c r="BS492" i="5"/>
  <c r="BV491" i="5"/>
  <c r="BR487" i="5"/>
  <c r="BU486" i="5"/>
  <c r="BX485" i="5"/>
  <c r="BP485" i="5"/>
  <c r="BS484" i="5"/>
  <c r="BV483" i="5"/>
  <c r="BS482" i="5"/>
  <c r="BW482" i="5"/>
  <c r="BV481" i="5"/>
  <c r="BR481" i="5"/>
  <c r="BP480" i="5"/>
  <c r="BQ479" i="5"/>
  <c r="BS476" i="5"/>
  <c r="BS475" i="5"/>
  <c r="BT473" i="5"/>
  <c r="BS472" i="5"/>
  <c r="BR469" i="5"/>
  <c r="BU469" i="5"/>
  <c r="BV469" i="5"/>
  <c r="BX466" i="5"/>
  <c r="BT462" i="5"/>
  <c r="BR460" i="5"/>
  <c r="BS458" i="5"/>
  <c r="BV458" i="5"/>
  <c r="BW458" i="5"/>
  <c r="BU454" i="5"/>
  <c r="BS440" i="5"/>
  <c r="BT436" i="5"/>
  <c r="BU436" i="5"/>
  <c r="BW436" i="5"/>
  <c r="BP436" i="5"/>
  <c r="BX436" i="5"/>
  <c r="BQ436" i="5"/>
  <c r="BR436" i="5"/>
  <c r="BT428" i="5"/>
  <c r="BU428" i="5"/>
  <c r="BW428" i="5"/>
  <c r="BP428" i="5"/>
  <c r="BX428" i="5"/>
  <c r="BQ428" i="5"/>
  <c r="BR428" i="5"/>
  <c r="BP424" i="5"/>
  <c r="BX424" i="5"/>
  <c r="BQ424" i="5"/>
  <c r="BR424" i="5"/>
  <c r="BS424" i="5"/>
  <c r="BT424" i="5"/>
  <c r="BU424" i="5"/>
  <c r="BV424" i="5"/>
  <c r="BP416" i="5"/>
  <c r="BX416" i="5"/>
  <c r="BQ416" i="5"/>
  <c r="BR416" i="5"/>
  <c r="BS416" i="5"/>
  <c r="BT416" i="5"/>
  <c r="BU416" i="5"/>
  <c r="BV416" i="5"/>
  <c r="BP408" i="5"/>
  <c r="BX408" i="5"/>
  <c r="BQ408" i="5"/>
  <c r="BR408" i="5"/>
  <c r="BS408" i="5"/>
  <c r="BT408" i="5"/>
  <c r="BU408" i="5"/>
  <c r="BV408" i="5"/>
  <c r="BP400" i="5"/>
  <c r="BX400" i="5"/>
  <c r="BQ400" i="5"/>
  <c r="BR400" i="5"/>
  <c r="BS400" i="5"/>
  <c r="BT400" i="5"/>
  <c r="BU400" i="5"/>
  <c r="BV400" i="5"/>
  <c r="BP392" i="5"/>
  <c r="BX392" i="5"/>
  <c r="BQ392" i="5"/>
  <c r="BR392" i="5"/>
  <c r="BS392" i="5"/>
  <c r="BT392" i="5"/>
  <c r="BU392" i="5"/>
  <c r="BV392" i="5"/>
  <c r="BP384" i="5"/>
  <c r="BX384" i="5"/>
  <c r="BQ384" i="5"/>
  <c r="BR384" i="5"/>
  <c r="BS384" i="5"/>
  <c r="BT384" i="5"/>
  <c r="BU384" i="5"/>
  <c r="BV384" i="5"/>
  <c r="BP376" i="5"/>
  <c r="BX376" i="5"/>
  <c r="BQ376" i="5"/>
  <c r="BR376" i="5"/>
  <c r="BS376" i="5"/>
  <c r="BT376" i="5"/>
  <c r="BU376" i="5"/>
  <c r="BV376" i="5"/>
  <c r="BP364" i="5"/>
  <c r="BX364" i="5"/>
  <c r="BR364" i="5"/>
  <c r="BU364" i="5"/>
  <c r="BQ364" i="5"/>
  <c r="BS364" i="5"/>
  <c r="BT364" i="5"/>
  <c r="BV364" i="5"/>
  <c r="BW525" i="5"/>
  <c r="BW470" i="5"/>
  <c r="BR470" i="5"/>
  <c r="BS470" i="5"/>
  <c r="BQ448" i="5"/>
  <c r="BT448" i="5"/>
  <c r="BU448" i="5"/>
  <c r="BV448" i="5"/>
  <c r="BU433" i="5"/>
  <c r="BV433" i="5"/>
  <c r="BP433" i="5"/>
  <c r="BX433" i="5"/>
  <c r="BQ433" i="5"/>
  <c r="BR433" i="5"/>
  <c r="BS433" i="5"/>
  <c r="BQ326" i="5"/>
  <c r="BR326" i="5"/>
  <c r="BS326" i="5"/>
  <c r="BT326" i="5"/>
  <c r="BU326" i="5"/>
  <c r="BV326" i="5"/>
  <c r="BW326" i="5"/>
  <c r="BP326" i="5"/>
  <c r="BX326" i="5"/>
  <c r="BT539" i="5"/>
  <c r="BX535" i="5"/>
  <c r="BP535" i="5"/>
  <c r="BS534" i="5"/>
  <c r="BV533" i="5"/>
  <c r="BQ532" i="5"/>
  <c r="BT531" i="5"/>
  <c r="BX527" i="5"/>
  <c r="BP527" i="5"/>
  <c r="BS526" i="5"/>
  <c r="BV525" i="5"/>
  <c r="BQ524" i="5"/>
  <c r="BT523" i="5"/>
  <c r="BX519" i="5"/>
  <c r="BP519" i="5"/>
  <c r="BS518" i="5"/>
  <c r="BV517" i="5"/>
  <c r="BT515" i="5"/>
  <c r="BX511" i="5"/>
  <c r="BP511" i="5"/>
  <c r="BS510" i="5"/>
  <c r="BV509" i="5"/>
  <c r="BQ508" i="5"/>
  <c r="BT507" i="5"/>
  <c r="BX503" i="5"/>
  <c r="BP503" i="5"/>
  <c r="BS502" i="5"/>
  <c r="BV501" i="5"/>
  <c r="BT499" i="5"/>
  <c r="BX495" i="5"/>
  <c r="BP495" i="5"/>
  <c r="BS494" i="5"/>
  <c r="BV493" i="5"/>
  <c r="BT491" i="5"/>
  <c r="BX487" i="5"/>
  <c r="BP487" i="5"/>
  <c r="BS486" i="5"/>
  <c r="BV485" i="5"/>
  <c r="BT483" i="5"/>
  <c r="BX480" i="5"/>
  <c r="BW478" i="5"/>
  <c r="BS478" i="5"/>
  <c r="BR477" i="5"/>
  <c r="BV477" i="5"/>
  <c r="BT471" i="5"/>
  <c r="BW471" i="5"/>
  <c r="BP471" i="5"/>
  <c r="BX471" i="5"/>
  <c r="BW468" i="5"/>
  <c r="BV467" i="5"/>
  <c r="BT466" i="5"/>
  <c r="BR461" i="5"/>
  <c r="BU461" i="5"/>
  <c r="BV461" i="5"/>
  <c r="BW457" i="5"/>
  <c r="BW456" i="5"/>
  <c r="BW451" i="5"/>
  <c r="BV449" i="5"/>
  <c r="BQ449" i="5"/>
  <c r="BR449" i="5"/>
  <c r="BS449" i="5"/>
  <c r="BU442" i="5"/>
  <c r="BW427" i="5"/>
  <c r="BP427" i="5"/>
  <c r="BX427" i="5"/>
  <c r="BQ427" i="5"/>
  <c r="BR427" i="5"/>
  <c r="BS427" i="5"/>
  <c r="BT427" i="5"/>
  <c r="BU427" i="5"/>
  <c r="BW419" i="5"/>
  <c r="BP419" i="5"/>
  <c r="BX419" i="5"/>
  <c r="BQ419" i="5"/>
  <c r="BR419" i="5"/>
  <c r="BS419" i="5"/>
  <c r="BT419" i="5"/>
  <c r="BU419" i="5"/>
  <c r="BW411" i="5"/>
  <c r="BP411" i="5"/>
  <c r="BX411" i="5"/>
  <c r="BQ411" i="5"/>
  <c r="BR411" i="5"/>
  <c r="BS411" i="5"/>
  <c r="BT411" i="5"/>
  <c r="BU411" i="5"/>
  <c r="BW403" i="5"/>
  <c r="BP403" i="5"/>
  <c r="BX403" i="5"/>
  <c r="BQ403" i="5"/>
  <c r="BR403" i="5"/>
  <c r="BS403" i="5"/>
  <c r="BT403" i="5"/>
  <c r="BU403" i="5"/>
  <c r="BW395" i="5"/>
  <c r="BP395" i="5"/>
  <c r="BX395" i="5"/>
  <c r="BQ395" i="5"/>
  <c r="BR395" i="5"/>
  <c r="BS395" i="5"/>
  <c r="BT395" i="5"/>
  <c r="BU395" i="5"/>
  <c r="BW387" i="5"/>
  <c r="BP387" i="5"/>
  <c r="BX387" i="5"/>
  <c r="BQ387" i="5"/>
  <c r="BR387" i="5"/>
  <c r="BS387" i="5"/>
  <c r="BT387" i="5"/>
  <c r="BU387" i="5"/>
  <c r="BW379" i="5"/>
  <c r="BP379" i="5"/>
  <c r="BX379" i="5"/>
  <c r="BQ379" i="5"/>
  <c r="BR379" i="5"/>
  <c r="BS379" i="5"/>
  <c r="BT379" i="5"/>
  <c r="BU379" i="5"/>
  <c r="BW517" i="5"/>
  <c r="BW485" i="5"/>
  <c r="BS539" i="5"/>
  <c r="BW535" i="5"/>
  <c r="BU533" i="5"/>
  <c r="BU509" i="5"/>
  <c r="BS507" i="5"/>
  <c r="BR502" i="5"/>
  <c r="BU501" i="5"/>
  <c r="BS499" i="5"/>
  <c r="BR494" i="5"/>
  <c r="BU493" i="5"/>
  <c r="BS491" i="5"/>
  <c r="BR486" i="5"/>
  <c r="BU485" i="5"/>
  <c r="BS483" i="5"/>
  <c r="BW479" i="5"/>
  <c r="BU476" i="5"/>
  <c r="BQ476" i="5"/>
  <c r="BP475" i="5"/>
  <c r="BX475" i="5"/>
  <c r="BT475" i="5"/>
  <c r="BV473" i="5"/>
  <c r="BQ473" i="5"/>
  <c r="BR473" i="5"/>
  <c r="BQ472" i="5"/>
  <c r="BT472" i="5"/>
  <c r="BU472" i="5"/>
  <c r="BX470" i="5"/>
  <c r="BV468" i="5"/>
  <c r="BU467" i="5"/>
  <c r="BR466" i="5"/>
  <c r="BW462" i="5"/>
  <c r="BR462" i="5"/>
  <c r="BS462" i="5"/>
  <c r="BU457" i="5"/>
  <c r="BV456" i="5"/>
  <c r="BW454" i="5"/>
  <c r="BR454" i="5"/>
  <c r="BS454" i="5"/>
  <c r="BT454" i="5"/>
  <c r="BV451" i="5"/>
  <c r="BV447" i="5"/>
  <c r="BT442" i="5"/>
  <c r="BQ440" i="5"/>
  <c r="BT440" i="5"/>
  <c r="BU440" i="5"/>
  <c r="BV440" i="5"/>
  <c r="BW435" i="5"/>
  <c r="BP435" i="5"/>
  <c r="BX435" i="5"/>
  <c r="BR435" i="5"/>
  <c r="BS435" i="5"/>
  <c r="BT435" i="5"/>
  <c r="BU435" i="5"/>
  <c r="BS423" i="5"/>
  <c r="BT423" i="5"/>
  <c r="BU423" i="5"/>
  <c r="BV423" i="5"/>
  <c r="BW423" i="5"/>
  <c r="BP423" i="5"/>
  <c r="BX423" i="5"/>
  <c r="BQ423" i="5"/>
  <c r="BS415" i="5"/>
  <c r="BT415" i="5"/>
  <c r="BU415" i="5"/>
  <c r="BV415" i="5"/>
  <c r="BW415" i="5"/>
  <c r="BP415" i="5"/>
  <c r="BX415" i="5"/>
  <c r="BQ415" i="5"/>
  <c r="BS407" i="5"/>
  <c r="BT407" i="5"/>
  <c r="BU407" i="5"/>
  <c r="BV407" i="5"/>
  <c r="BW407" i="5"/>
  <c r="BP407" i="5"/>
  <c r="BX407" i="5"/>
  <c r="BQ407" i="5"/>
  <c r="BS399" i="5"/>
  <c r="BT399" i="5"/>
  <c r="BU399" i="5"/>
  <c r="BV399" i="5"/>
  <c r="BW399" i="5"/>
  <c r="BP399" i="5"/>
  <c r="BX399" i="5"/>
  <c r="BQ399" i="5"/>
  <c r="BS391" i="5"/>
  <c r="BT391" i="5"/>
  <c r="BU391" i="5"/>
  <c r="BV391" i="5"/>
  <c r="BW391" i="5"/>
  <c r="BP391" i="5"/>
  <c r="BX391" i="5"/>
  <c r="BQ391" i="5"/>
  <c r="BS383" i="5"/>
  <c r="BT383" i="5"/>
  <c r="BU383" i="5"/>
  <c r="BV383" i="5"/>
  <c r="BW383" i="5"/>
  <c r="BP383" i="5"/>
  <c r="BX383" i="5"/>
  <c r="BQ383" i="5"/>
  <c r="BS375" i="5"/>
  <c r="BT375" i="5"/>
  <c r="BU375" i="5"/>
  <c r="BV375" i="5"/>
  <c r="BW375" i="5"/>
  <c r="BP375" i="5"/>
  <c r="BX375" i="5"/>
  <c r="BQ375" i="5"/>
  <c r="BQ369" i="5"/>
  <c r="BX369" i="5"/>
  <c r="BP369" i="5"/>
  <c r="BR369" i="5"/>
  <c r="BS369" i="5"/>
  <c r="BT369" i="5"/>
  <c r="BU369" i="5"/>
  <c r="BV369" i="5"/>
  <c r="BW501" i="5"/>
  <c r="BQ480" i="5"/>
  <c r="BU480" i="5"/>
  <c r="BR534" i="5"/>
  <c r="BS531" i="5"/>
  <c r="BU525" i="5"/>
  <c r="BS523" i="5"/>
  <c r="BW519" i="5"/>
  <c r="BU517" i="5"/>
  <c r="BR510" i="5"/>
  <c r="BR539" i="5"/>
  <c r="BQ534" i="5"/>
  <c r="BT533" i="5"/>
  <c r="BW532" i="5"/>
  <c r="BR531" i="5"/>
  <c r="BQ526" i="5"/>
  <c r="BT525" i="5"/>
  <c r="BR523" i="5"/>
  <c r="BV519" i="5"/>
  <c r="BQ518" i="5"/>
  <c r="BT517" i="5"/>
  <c r="BR515" i="5"/>
  <c r="BV511" i="5"/>
  <c r="BQ510" i="5"/>
  <c r="BT509" i="5"/>
  <c r="BR507" i="5"/>
  <c r="BV503" i="5"/>
  <c r="BQ502" i="5"/>
  <c r="BT501" i="5"/>
  <c r="BR499" i="5"/>
  <c r="BV495" i="5"/>
  <c r="BQ494" i="5"/>
  <c r="BT493" i="5"/>
  <c r="BR491" i="5"/>
  <c r="BV487" i="5"/>
  <c r="BQ486" i="5"/>
  <c r="BT485" i="5"/>
  <c r="BR483" i="5"/>
  <c r="BV480" i="5"/>
  <c r="BV479" i="5"/>
  <c r="BV478" i="5"/>
  <c r="BW477" i="5"/>
  <c r="BX476" i="5"/>
  <c r="BS474" i="5"/>
  <c r="BW474" i="5"/>
  <c r="BV470" i="5"/>
  <c r="BT468" i="5"/>
  <c r="BR467" i="5"/>
  <c r="BQ466" i="5"/>
  <c r="BT463" i="5"/>
  <c r="BW463" i="5"/>
  <c r="BP463" i="5"/>
  <c r="BX463" i="5"/>
  <c r="BX461" i="5"/>
  <c r="BT458" i="5"/>
  <c r="BT457" i="5"/>
  <c r="BS456" i="5"/>
  <c r="BR451" i="5"/>
  <c r="BS450" i="5"/>
  <c r="BV450" i="5"/>
  <c r="BW450" i="5"/>
  <c r="BP450" i="5"/>
  <c r="BX450" i="5"/>
  <c r="BX448" i="5"/>
  <c r="BU447" i="5"/>
  <c r="BR442" i="5"/>
  <c r="BV441" i="5"/>
  <c r="BQ441" i="5"/>
  <c r="BR441" i="5"/>
  <c r="BS441" i="5"/>
  <c r="BT434" i="5"/>
  <c r="BR426" i="5"/>
  <c r="BS426" i="5"/>
  <c r="BT426" i="5"/>
  <c r="BU426" i="5"/>
  <c r="BV426" i="5"/>
  <c r="BW426" i="5"/>
  <c r="BP426" i="5"/>
  <c r="BX426" i="5"/>
  <c r="BR418" i="5"/>
  <c r="BS418" i="5"/>
  <c r="BT418" i="5"/>
  <c r="BU418" i="5"/>
  <c r="BV418" i="5"/>
  <c r="BW418" i="5"/>
  <c r="BP418" i="5"/>
  <c r="BX418" i="5"/>
  <c r="BR410" i="5"/>
  <c r="BS410" i="5"/>
  <c r="BT410" i="5"/>
  <c r="BU410" i="5"/>
  <c r="BV410" i="5"/>
  <c r="BW410" i="5"/>
  <c r="BP410" i="5"/>
  <c r="BX410" i="5"/>
  <c r="BR402" i="5"/>
  <c r="BS402" i="5"/>
  <c r="BT402" i="5"/>
  <c r="BU402" i="5"/>
  <c r="BV402" i="5"/>
  <c r="BW402" i="5"/>
  <c r="BP402" i="5"/>
  <c r="BX402" i="5"/>
  <c r="BR394" i="5"/>
  <c r="BS394" i="5"/>
  <c r="BT394" i="5"/>
  <c r="BU394" i="5"/>
  <c r="BV394" i="5"/>
  <c r="BW394" i="5"/>
  <c r="BP394" i="5"/>
  <c r="BX394" i="5"/>
  <c r="BR386" i="5"/>
  <c r="BS386" i="5"/>
  <c r="BT386" i="5"/>
  <c r="BU386" i="5"/>
  <c r="BV386" i="5"/>
  <c r="BW386" i="5"/>
  <c r="BP386" i="5"/>
  <c r="BX386" i="5"/>
  <c r="BR378" i="5"/>
  <c r="BS378" i="5"/>
  <c r="BT378" i="5"/>
  <c r="BU378" i="5"/>
  <c r="BV378" i="5"/>
  <c r="BW378" i="5"/>
  <c r="BP378" i="5"/>
  <c r="BX378" i="5"/>
  <c r="BV335" i="5"/>
  <c r="BW335" i="5"/>
  <c r="BP335" i="5"/>
  <c r="BX335" i="5"/>
  <c r="BQ335" i="5"/>
  <c r="BR335" i="5"/>
  <c r="BS335" i="5"/>
  <c r="BT335" i="5"/>
  <c r="BU335" i="5"/>
  <c r="BW509" i="5"/>
  <c r="BU460" i="5"/>
  <c r="BP460" i="5"/>
  <c r="BX460" i="5"/>
  <c r="BQ460" i="5"/>
  <c r="BT439" i="5"/>
  <c r="BW439" i="5"/>
  <c r="BP439" i="5"/>
  <c r="BX439" i="5"/>
  <c r="BQ439" i="5"/>
  <c r="BS431" i="5"/>
  <c r="BT431" i="5"/>
  <c r="BV431" i="5"/>
  <c r="BW431" i="5"/>
  <c r="BP431" i="5"/>
  <c r="BX431" i="5"/>
  <c r="BQ431" i="5"/>
  <c r="BW527" i="5"/>
  <c r="BR526" i="5"/>
  <c r="BR518" i="5"/>
  <c r="BS515" i="5"/>
  <c r="BV535" i="5"/>
  <c r="BV527" i="5"/>
  <c r="BX534" i="5"/>
  <c r="BX526" i="5"/>
  <c r="BX518" i="5"/>
  <c r="BX510" i="5"/>
  <c r="BX502" i="5"/>
  <c r="BX494" i="5"/>
  <c r="BS493" i="5"/>
  <c r="BX486" i="5"/>
  <c r="BS485" i="5"/>
  <c r="BR482" i="5"/>
  <c r="BS481" i="5"/>
  <c r="BT480" i="5"/>
  <c r="BU479" i="5"/>
  <c r="BU478" i="5"/>
  <c r="BU477" i="5"/>
  <c r="BW476" i="5"/>
  <c r="BW475" i="5"/>
  <c r="BX474" i="5"/>
  <c r="BX473" i="5"/>
  <c r="BX472" i="5"/>
  <c r="BV471" i="5"/>
  <c r="BU470" i="5"/>
  <c r="BS469" i="5"/>
  <c r="BS468" i="5"/>
  <c r="BV465" i="5"/>
  <c r="BQ465" i="5"/>
  <c r="BR465" i="5"/>
  <c r="BX462" i="5"/>
  <c r="BW461" i="5"/>
  <c r="BV460" i="5"/>
  <c r="BR458" i="5"/>
  <c r="BS457" i="5"/>
  <c r="BR456" i="5"/>
  <c r="BT455" i="5"/>
  <c r="BW455" i="5"/>
  <c r="BP455" i="5"/>
  <c r="BX455" i="5"/>
  <c r="BQ455" i="5"/>
  <c r="BX449" i="5"/>
  <c r="BW448" i="5"/>
  <c r="BS447" i="5"/>
  <c r="BW446" i="5"/>
  <c r="BR446" i="5"/>
  <c r="BS446" i="5"/>
  <c r="BT446" i="5"/>
  <c r="BV439" i="5"/>
  <c r="BV438" i="5"/>
  <c r="BW438" i="5"/>
  <c r="BQ438" i="5"/>
  <c r="BR438" i="5"/>
  <c r="BS438" i="5"/>
  <c r="BT438" i="5"/>
  <c r="BP432" i="5"/>
  <c r="BX432" i="5"/>
  <c r="BQ432" i="5"/>
  <c r="BS432" i="5"/>
  <c r="BT432" i="5"/>
  <c r="BU432" i="5"/>
  <c r="BV432" i="5"/>
  <c r="BV430" i="5"/>
  <c r="BW430" i="5"/>
  <c r="BQ430" i="5"/>
  <c r="BR430" i="5"/>
  <c r="BS430" i="5"/>
  <c r="BT430" i="5"/>
  <c r="BV422" i="5"/>
  <c r="BW422" i="5"/>
  <c r="BP422" i="5"/>
  <c r="BX422" i="5"/>
  <c r="BQ422" i="5"/>
  <c r="BR422" i="5"/>
  <c r="BS422" i="5"/>
  <c r="BT422" i="5"/>
  <c r="BV414" i="5"/>
  <c r="BW414" i="5"/>
  <c r="BP414" i="5"/>
  <c r="BX414" i="5"/>
  <c r="BQ414" i="5"/>
  <c r="BR414" i="5"/>
  <c r="BS414" i="5"/>
  <c r="BT414" i="5"/>
  <c r="BV406" i="5"/>
  <c r="BW406" i="5"/>
  <c r="BP406" i="5"/>
  <c r="BX406" i="5"/>
  <c r="BQ406" i="5"/>
  <c r="BR406" i="5"/>
  <c r="BS406" i="5"/>
  <c r="BT406" i="5"/>
  <c r="BV398" i="5"/>
  <c r="BW398" i="5"/>
  <c r="BP398" i="5"/>
  <c r="BX398" i="5"/>
  <c r="BQ398" i="5"/>
  <c r="BR398" i="5"/>
  <c r="BS398" i="5"/>
  <c r="BT398" i="5"/>
  <c r="BV390" i="5"/>
  <c r="BW390" i="5"/>
  <c r="BP390" i="5"/>
  <c r="BX390" i="5"/>
  <c r="BQ390" i="5"/>
  <c r="BR390" i="5"/>
  <c r="BS390" i="5"/>
  <c r="BT390" i="5"/>
  <c r="BV382" i="5"/>
  <c r="BW382" i="5"/>
  <c r="BP382" i="5"/>
  <c r="BX382" i="5"/>
  <c r="BQ382" i="5"/>
  <c r="BR382" i="5"/>
  <c r="BS382" i="5"/>
  <c r="BT382" i="5"/>
  <c r="BV374" i="5"/>
  <c r="BW374" i="5"/>
  <c r="BP374" i="5"/>
  <c r="BX374" i="5"/>
  <c r="BQ374" i="5"/>
  <c r="BR374" i="5"/>
  <c r="BS374" i="5"/>
  <c r="BT374" i="5"/>
  <c r="BR355" i="5"/>
  <c r="BS355" i="5"/>
  <c r="BU355" i="5"/>
  <c r="BP355" i="5"/>
  <c r="BX355" i="5"/>
  <c r="BW355" i="5"/>
  <c r="BQ355" i="5"/>
  <c r="BT355" i="5"/>
  <c r="BT349" i="5"/>
  <c r="BU349" i="5"/>
  <c r="BW349" i="5"/>
  <c r="BQ349" i="5"/>
  <c r="BR349" i="5"/>
  <c r="BP349" i="5"/>
  <c r="BS349" i="5"/>
  <c r="BV349" i="5"/>
  <c r="BX349" i="5"/>
  <c r="BS480" i="5"/>
  <c r="BS479" i="5"/>
  <c r="BT470" i="5"/>
  <c r="BP467" i="5"/>
  <c r="BX467" i="5"/>
  <c r="BS467" i="5"/>
  <c r="BT467" i="5"/>
  <c r="BS466" i="5"/>
  <c r="BV466" i="5"/>
  <c r="BW466" i="5"/>
  <c r="BT460" i="5"/>
  <c r="BP451" i="5"/>
  <c r="BX451" i="5"/>
  <c r="BS451" i="5"/>
  <c r="BT451" i="5"/>
  <c r="BU451" i="5"/>
  <c r="BS448" i="5"/>
  <c r="BS442" i="5"/>
  <c r="BV442" i="5"/>
  <c r="BW442" i="5"/>
  <c r="BP442" i="5"/>
  <c r="BX442" i="5"/>
  <c r="BU439" i="5"/>
  <c r="BR434" i="5"/>
  <c r="BS434" i="5"/>
  <c r="BU434" i="5"/>
  <c r="BV434" i="5"/>
  <c r="BW434" i="5"/>
  <c r="BP434" i="5"/>
  <c r="BX434" i="5"/>
  <c r="BU425" i="5"/>
  <c r="BV425" i="5"/>
  <c r="BW425" i="5"/>
  <c r="BP425" i="5"/>
  <c r="BX425" i="5"/>
  <c r="BQ425" i="5"/>
  <c r="BR425" i="5"/>
  <c r="BS425" i="5"/>
  <c r="BU417" i="5"/>
  <c r="BV417" i="5"/>
  <c r="BW417" i="5"/>
  <c r="BP417" i="5"/>
  <c r="BX417" i="5"/>
  <c r="BQ417" i="5"/>
  <c r="BR417" i="5"/>
  <c r="BS417" i="5"/>
  <c r="BU409" i="5"/>
  <c r="BV409" i="5"/>
  <c r="BW409" i="5"/>
  <c r="BP409" i="5"/>
  <c r="BX409" i="5"/>
  <c r="BQ409" i="5"/>
  <c r="BR409" i="5"/>
  <c r="BS409" i="5"/>
  <c r="BU401" i="5"/>
  <c r="BV401" i="5"/>
  <c r="BW401" i="5"/>
  <c r="BP401" i="5"/>
  <c r="BX401" i="5"/>
  <c r="BQ401" i="5"/>
  <c r="BR401" i="5"/>
  <c r="BS401" i="5"/>
  <c r="BU393" i="5"/>
  <c r="BV393" i="5"/>
  <c r="BW393" i="5"/>
  <c r="BP393" i="5"/>
  <c r="BX393" i="5"/>
  <c r="BQ393" i="5"/>
  <c r="BR393" i="5"/>
  <c r="BS393" i="5"/>
  <c r="BU385" i="5"/>
  <c r="BV385" i="5"/>
  <c r="BW385" i="5"/>
  <c r="BP385" i="5"/>
  <c r="BX385" i="5"/>
  <c r="BQ385" i="5"/>
  <c r="BR385" i="5"/>
  <c r="BS385" i="5"/>
  <c r="BU377" i="5"/>
  <c r="BV377" i="5"/>
  <c r="BW377" i="5"/>
  <c r="BP377" i="5"/>
  <c r="BX377" i="5"/>
  <c r="BQ377" i="5"/>
  <c r="BR377" i="5"/>
  <c r="BS377" i="5"/>
  <c r="BX373" i="5"/>
  <c r="BR371" i="5"/>
  <c r="BU365" i="5"/>
  <c r="BW365" i="5"/>
  <c r="BX365" i="5"/>
  <c r="BP365" i="5"/>
  <c r="BQ365" i="5"/>
  <c r="BR365" i="5"/>
  <c r="BS365" i="5"/>
  <c r="BT365" i="5"/>
  <c r="BR420" i="5"/>
  <c r="BR412" i="5"/>
  <c r="BR404" i="5"/>
  <c r="BR396" i="5"/>
  <c r="BR388" i="5"/>
  <c r="BR380" i="5"/>
  <c r="BP372" i="5"/>
  <c r="BX372" i="5"/>
  <c r="BQ367" i="5"/>
  <c r="BS366" i="5"/>
  <c r="BT363" i="5"/>
  <c r="BU357" i="5"/>
  <c r="BW357" i="5"/>
  <c r="BR357" i="5"/>
  <c r="BU354" i="5"/>
  <c r="BV354" i="5"/>
  <c r="BP354" i="5"/>
  <c r="BX354" i="5"/>
  <c r="BS354" i="5"/>
  <c r="BV348" i="5"/>
  <c r="BT341" i="5"/>
  <c r="BU341" i="5"/>
  <c r="BW341" i="5"/>
  <c r="BP341" i="5"/>
  <c r="BX341" i="5"/>
  <c r="BQ341" i="5"/>
  <c r="BR341" i="5"/>
  <c r="BQ303" i="5"/>
  <c r="BT303" i="5"/>
  <c r="BP303" i="5"/>
  <c r="BX303" i="5"/>
  <c r="BS303" i="5"/>
  <c r="BU303" i="5"/>
  <c r="BV303" i="5"/>
  <c r="BW303" i="5"/>
  <c r="BV453" i="5"/>
  <c r="BV445" i="5"/>
  <c r="BV437" i="5"/>
  <c r="BV429" i="5"/>
  <c r="BV421" i="5"/>
  <c r="BQ420" i="5"/>
  <c r="BV413" i="5"/>
  <c r="BQ412" i="5"/>
  <c r="BV405" i="5"/>
  <c r="BQ404" i="5"/>
  <c r="BV397" i="5"/>
  <c r="BQ396" i="5"/>
  <c r="BV389" i="5"/>
  <c r="BQ388" i="5"/>
  <c r="BV381" i="5"/>
  <c r="BQ380" i="5"/>
  <c r="BW372" i="5"/>
  <c r="BW368" i="5"/>
  <c r="BP367" i="5"/>
  <c r="BQ366" i="5"/>
  <c r="BR363" i="5"/>
  <c r="BR358" i="5"/>
  <c r="BT358" i="5"/>
  <c r="BW358" i="5"/>
  <c r="BS348" i="5"/>
  <c r="BU346" i="5"/>
  <c r="BV346" i="5"/>
  <c r="BP346" i="5"/>
  <c r="BX346" i="5"/>
  <c r="BQ346" i="5"/>
  <c r="BR346" i="5"/>
  <c r="BS346" i="5"/>
  <c r="BV343" i="5"/>
  <c r="BW343" i="5"/>
  <c r="BQ343" i="5"/>
  <c r="BR343" i="5"/>
  <c r="BS343" i="5"/>
  <c r="BT343" i="5"/>
  <c r="BP329" i="5"/>
  <c r="BX329" i="5"/>
  <c r="BQ329" i="5"/>
  <c r="BR329" i="5"/>
  <c r="BS329" i="5"/>
  <c r="BT329" i="5"/>
  <c r="BU329" i="5"/>
  <c r="BV329" i="5"/>
  <c r="BT325" i="5"/>
  <c r="BU325" i="5"/>
  <c r="BV325" i="5"/>
  <c r="BW325" i="5"/>
  <c r="BP325" i="5"/>
  <c r="BX325" i="5"/>
  <c r="BQ325" i="5"/>
  <c r="BR325" i="5"/>
  <c r="BQ319" i="5"/>
  <c r="BT319" i="5"/>
  <c r="BV319" i="5"/>
  <c r="BW319" i="5"/>
  <c r="BX319" i="5"/>
  <c r="BP319" i="5"/>
  <c r="BR319" i="5"/>
  <c r="BS319" i="5"/>
  <c r="BV312" i="5"/>
  <c r="BQ312" i="5"/>
  <c r="BU312" i="5"/>
  <c r="BP312" i="5"/>
  <c r="BR312" i="5"/>
  <c r="BS312" i="5"/>
  <c r="BT312" i="5"/>
  <c r="BW312" i="5"/>
  <c r="BX312" i="5"/>
  <c r="BR292" i="5"/>
  <c r="BT292" i="5"/>
  <c r="BU292" i="5"/>
  <c r="BP292" i="5"/>
  <c r="BX292" i="5"/>
  <c r="BQ292" i="5"/>
  <c r="BV292" i="5"/>
  <c r="BW292" i="5"/>
  <c r="BU453" i="5"/>
  <c r="BU445" i="5"/>
  <c r="BU437" i="5"/>
  <c r="BU429" i="5"/>
  <c r="BU421" i="5"/>
  <c r="BX420" i="5"/>
  <c r="BP420" i="5"/>
  <c r="BU413" i="5"/>
  <c r="BX412" i="5"/>
  <c r="BP412" i="5"/>
  <c r="BU405" i="5"/>
  <c r="BX404" i="5"/>
  <c r="BP404" i="5"/>
  <c r="BU397" i="5"/>
  <c r="BX396" i="5"/>
  <c r="BP396" i="5"/>
  <c r="BU389" i="5"/>
  <c r="BX388" i="5"/>
  <c r="BP388" i="5"/>
  <c r="BU381" i="5"/>
  <c r="BX380" i="5"/>
  <c r="BP380" i="5"/>
  <c r="BV372" i="5"/>
  <c r="BP366" i="5"/>
  <c r="BV362" i="5"/>
  <c r="BP362" i="5"/>
  <c r="BX362" i="5"/>
  <c r="BS362" i="5"/>
  <c r="BQ361" i="5"/>
  <c r="BS361" i="5"/>
  <c r="BV361" i="5"/>
  <c r="BT360" i="5"/>
  <c r="BV360" i="5"/>
  <c r="BQ360" i="5"/>
  <c r="BW359" i="5"/>
  <c r="BQ359" i="5"/>
  <c r="BT359" i="5"/>
  <c r="BX357" i="5"/>
  <c r="BW353" i="5"/>
  <c r="BQ350" i="5"/>
  <c r="BR350" i="5"/>
  <c r="BT350" i="5"/>
  <c r="BW350" i="5"/>
  <c r="BW340" i="5"/>
  <c r="BP340" i="5"/>
  <c r="BX340" i="5"/>
  <c r="BQ340" i="5"/>
  <c r="BR340" i="5"/>
  <c r="BS340" i="5"/>
  <c r="BT340" i="5"/>
  <c r="BU340" i="5"/>
  <c r="BQ334" i="5"/>
  <c r="BR334" i="5"/>
  <c r="BS334" i="5"/>
  <c r="BT334" i="5"/>
  <c r="BU334" i="5"/>
  <c r="BV334" i="5"/>
  <c r="BW334" i="5"/>
  <c r="BU307" i="5"/>
  <c r="BP307" i="5"/>
  <c r="BX307" i="5"/>
  <c r="BT307" i="5"/>
  <c r="BW307" i="5"/>
  <c r="BQ307" i="5"/>
  <c r="BR307" i="5"/>
  <c r="BS307" i="5"/>
  <c r="BT247" i="5"/>
  <c r="BU247" i="5"/>
  <c r="BV247" i="5"/>
  <c r="BP247" i="5"/>
  <c r="BX247" i="5"/>
  <c r="BR247" i="5"/>
  <c r="BW247" i="5"/>
  <c r="BQ247" i="5"/>
  <c r="BS247" i="5"/>
  <c r="BS363" i="5"/>
  <c r="BU363" i="5"/>
  <c r="BP363" i="5"/>
  <c r="BX363" i="5"/>
  <c r="BU353" i="5"/>
  <c r="BW348" i="5"/>
  <c r="BP348" i="5"/>
  <c r="BX348" i="5"/>
  <c r="BR348" i="5"/>
  <c r="BT348" i="5"/>
  <c r="BU348" i="5"/>
  <c r="BW324" i="5"/>
  <c r="BP324" i="5"/>
  <c r="BX324" i="5"/>
  <c r="BQ324" i="5"/>
  <c r="BR324" i="5"/>
  <c r="BS324" i="5"/>
  <c r="BT324" i="5"/>
  <c r="BU324" i="5"/>
  <c r="BQ311" i="5"/>
  <c r="BT311" i="5"/>
  <c r="BP311" i="5"/>
  <c r="BX311" i="5"/>
  <c r="BR311" i="5"/>
  <c r="BS311" i="5"/>
  <c r="BU311" i="5"/>
  <c r="BV311" i="5"/>
  <c r="BW311" i="5"/>
  <c r="BS297" i="5"/>
  <c r="BU297" i="5"/>
  <c r="BV297" i="5"/>
  <c r="BR297" i="5"/>
  <c r="BP297" i="5"/>
  <c r="BQ297" i="5"/>
  <c r="BT297" i="5"/>
  <c r="BW297" i="5"/>
  <c r="BX297" i="5"/>
  <c r="BR284" i="5"/>
  <c r="BT284" i="5"/>
  <c r="BU284" i="5"/>
  <c r="BP284" i="5"/>
  <c r="BX284" i="5"/>
  <c r="BQ284" i="5"/>
  <c r="BS284" i="5"/>
  <c r="BV284" i="5"/>
  <c r="BW284" i="5"/>
  <c r="BS421" i="5"/>
  <c r="BV420" i="5"/>
  <c r="BS413" i="5"/>
  <c r="BV412" i="5"/>
  <c r="BS405" i="5"/>
  <c r="BV404" i="5"/>
  <c r="BS397" i="5"/>
  <c r="BV396" i="5"/>
  <c r="BS389" i="5"/>
  <c r="BV388" i="5"/>
  <c r="BS381" i="5"/>
  <c r="BV380" i="5"/>
  <c r="BT372" i="5"/>
  <c r="BS368" i="5"/>
  <c r="BU367" i="5"/>
  <c r="BW366" i="5"/>
  <c r="BX361" i="5"/>
  <c r="BX360" i="5"/>
  <c r="BX359" i="5"/>
  <c r="BV358" i="5"/>
  <c r="BT357" i="5"/>
  <c r="BW354" i="5"/>
  <c r="BT353" i="5"/>
  <c r="BV351" i="5"/>
  <c r="BW351" i="5"/>
  <c r="BQ351" i="5"/>
  <c r="BT351" i="5"/>
  <c r="BT347" i="5"/>
  <c r="BT333" i="5"/>
  <c r="BU333" i="5"/>
  <c r="BV333" i="5"/>
  <c r="BW333" i="5"/>
  <c r="BP333" i="5"/>
  <c r="BX333" i="5"/>
  <c r="BQ333" i="5"/>
  <c r="BR333" i="5"/>
  <c r="BV327" i="5"/>
  <c r="BW327" i="5"/>
  <c r="BP327" i="5"/>
  <c r="BX327" i="5"/>
  <c r="BQ327" i="5"/>
  <c r="BR327" i="5"/>
  <c r="BS327" i="5"/>
  <c r="BT327" i="5"/>
  <c r="BU420" i="5"/>
  <c r="BU412" i="5"/>
  <c r="BU404" i="5"/>
  <c r="BU396" i="5"/>
  <c r="BU388" i="5"/>
  <c r="BU380" i="5"/>
  <c r="BS372" i="5"/>
  <c r="BR368" i="5"/>
  <c r="BT367" i="5"/>
  <c r="BV366" i="5"/>
  <c r="BW362" i="5"/>
  <c r="BW361" i="5"/>
  <c r="BW360" i="5"/>
  <c r="BV359" i="5"/>
  <c r="BU358" i="5"/>
  <c r="BS357" i="5"/>
  <c r="BW356" i="5"/>
  <c r="BP356" i="5"/>
  <c r="BX356" i="5"/>
  <c r="BR356" i="5"/>
  <c r="BU356" i="5"/>
  <c r="BT354" i="5"/>
  <c r="BS352" i="5"/>
  <c r="BT352" i="5"/>
  <c r="BV352" i="5"/>
  <c r="BQ352" i="5"/>
  <c r="BX350" i="5"/>
  <c r="BP345" i="5"/>
  <c r="BX345" i="5"/>
  <c r="BQ345" i="5"/>
  <c r="BS345" i="5"/>
  <c r="BT345" i="5"/>
  <c r="BU345" i="5"/>
  <c r="BV345" i="5"/>
  <c r="BQ342" i="5"/>
  <c r="BR342" i="5"/>
  <c r="BT342" i="5"/>
  <c r="BU342" i="5"/>
  <c r="BV342" i="5"/>
  <c r="BW342" i="5"/>
  <c r="BP337" i="5"/>
  <c r="BX337" i="5"/>
  <c r="BQ337" i="5"/>
  <c r="BR337" i="5"/>
  <c r="BS337" i="5"/>
  <c r="BT337" i="5"/>
  <c r="BU337" i="5"/>
  <c r="BV337" i="5"/>
  <c r="BW363" i="5"/>
  <c r="BP353" i="5"/>
  <c r="BX353" i="5"/>
  <c r="BQ353" i="5"/>
  <c r="BS353" i="5"/>
  <c r="BV353" i="5"/>
  <c r="BR347" i="5"/>
  <c r="BS347" i="5"/>
  <c r="BU347" i="5"/>
  <c r="BV347" i="5"/>
  <c r="BW347" i="5"/>
  <c r="BP347" i="5"/>
  <c r="BX347" i="5"/>
  <c r="BW332" i="5"/>
  <c r="BP332" i="5"/>
  <c r="BX332" i="5"/>
  <c r="BQ332" i="5"/>
  <c r="BR332" i="5"/>
  <c r="BS332" i="5"/>
  <c r="BT332" i="5"/>
  <c r="BU332" i="5"/>
  <c r="BP321" i="5"/>
  <c r="BX321" i="5"/>
  <c r="BQ321" i="5"/>
  <c r="BR321" i="5"/>
  <c r="BS321" i="5"/>
  <c r="BT321" i="5"/>
  <c r="BU321" i="5"/>
  <c r="BV321" i="5"/>
  <c r="BW301" i="5"/>
  <c r="BR301" i="5"/>
  <c r="BV301" i="5"/>
  <c r="BP301" i="5"/>
  <c r="BQ301" i="5"/>
  <c r="BS301" i="5"/>
  <c r="BT301" i="5"/>
  <c r="BU301" i="5"/>
  <c r="BX301" i="5"/>
  <c r="BT294" i="5"/>
  <c r="BV294" i="5"/>
  <c r="BW294" i="5"/>
  <c r="BR294" i="5"/>
  <c r="BS294" i="5"/>
  <c r="BP294" i="5"/>
  <c r="BQ294" i="5"/>
  <c r="BU294" i="5"/>
  <c r="BX294" i="5"/>
  <c r="BP282" i="5"/>
  <c r="BX282" i="5"/>
  <c r="BR282" i="5"/>
  <c r="BS282" i="5"/>
  <c r="BV282" i="5"/>
  <c r="BW282" i="5"/>
  <c r="BQ282" i="5"/>
  <c r="BT282" i="5"/>
  <c r="BU282" i="5"/>
  <c r="BQ344" i="5"/>
  <c r="BX339" i="5"/>
  <c r="BP339" i="5"/>
  <c r="BS338" i="5"/>
  <c r="BQ336" i="5"/>
  <c r="BX331" i="5"/>
  <c r="BP331" i="5"/>
  <c r="BS330" i="5"/>
  <c r="BQ328" i="5"/>
  <c r="BX323" i="5"/>
  <c r="BP323" i="5"/>
  <c r="BS322" i="5"/>
  <c r="BQ320" i="5"/>
  <c r="BS318" i="5"/>
  <c r="BP314" i="5"/>
  <c r="BX314" i="5"/>
  <c r="BS314" i="5"/>
  <c r="BW314" i="5"/>
  <c r="BX310" i="5"/>
  <c r="BV308" i="5"/>
  <c r="BT302" i="5"/>
  <c r="BW302" i="5"/>
  <c r="BS302" i="5"/>
  <c r="BV299" i="5"/>
  <c r="BX293" i="5"/>
  <c r="BW288" i="5"/>
  <c r="BQ287" i="5"/>
  <c r="BS287" i="5"/>
  <c r="BT287" i="5"/>
  <c r="BW287" i="5"/>
  <c r="BP287" i="5"/>
  <c r="BX287" i="5"/>
  <c r="BV283" i="5"/>
  <c r="BX281" i="5"/>
  <c r="BW272" i="5"/>
  <c r="BW270" i="5"/>
  <c r="BR338" i="5"/>
  <c r="BR330" i="5"/>
  <c r="BR322" i="5"/>
  <c r="BR318" i="5"/>
  <c r="BU315" i="5"/>
  <c r="BP315" i="5"/>
  <c r="BX315" i="5"/>
  <c r="BT315" i="5"/>
  <c r="BT308" i="5"/>
  <c r="BS305" i="5"/>
  <c r="BV305" i="5"/>
  <c r="BR305" i="5"/>
  <c r="BV304" i="5"/>
  <c r="BQ304" i="5"/>
  <c r="BU304" i="5"/>
  <c r="BS299" i="5"/>
  <c r="BP298" i="5"/>
  <c r="BX298" i="5"/>
  <c r="BR298" i="5"/>
  <c r="BS298" i="5"/>
  <c r="BW298" i="5"/>
  <c r="BT293" i="5"/>
  <c r="BP290" i="5"/>
  <c r="BX290" i="5"/>
  <c r="BR290" i="5"/>
  <c r="BS290" i="5"/>
  <c r="BV290" i="5"/>
  <c r="BW290" i="5"/>
  <c r="BW281" i="5"/>
  <c r="BV280" i="5"/>
  <c r="BP280" i="5"/>
  <c r="BX280" i="5"/>
  <c r="BQ280" i="5"/>
  <c r="BT280" i="5"/>
  <c r="BU280" i="5"/>
  <c r="BQ267" i="5"/>
  <c r="BT267" i="5"/>
  <c r="BR267" i="5"/>
  <c r="BS267" i="5"/>
  <c r="BW267" i="5"/>
  <c r="BX267" i="5"/>
  <c r="BR253" i="5"/>
  <c r="BS253" i="5"/>
  <c r="BT253" i="5"/>
  <c r="BV253" i="5"/>
  <c r="BP253" i="5"/>
  <c r="BX253" i="5"/>
  <c r="BU253" i="5"/>
  <c r="BW253" i="5"/>
  <c r="BU216" i="5"/>
  <c r="BR216" i="5"/>
  <c r="BX216" i="5"/>
  <c r="BP216" i="5"/>
  <c r="BS216" i="5"/>
  <c r="BV216" i="5"/>
  <c r="BW216" i="5"/>
  <c r="BQ216" i="5"/>
  <c r="BT216" i="5"/>
  <c r="BQ214" i="5"/>
  <c r="BS214" i="5"/>
  <c r="BP214" i="5"/>
  <c r="BX214" i="5"/>
  <c r="BW214" i="5"/>
  <c r="BR214" i="5"/>
  <c r="BU214" i="5"/>
  <c r="BV214" i="5"/>
  <c r="BV339" i="5"/>
  <c r="BQ338" i="5"/>
  <c r="BV331" i="5"/>
  <c r="BQ330" i="5"/>
  <c r="BV323" i="5"/>
  <c r="BQ322" i="5"/>
  <c r="BQ318" i="5"/>
  <c r="BR316" i="5"/>
  <c r="BU316" i="5"/>
  <c r="BQ316" i="5"/>
  <c r="BU310" i="5"/>
  <c r="BS308" i="5"/>
  <c r="BP306" i="5"/>
  <c r="BX306" i="5"/>
  <c r="BS306" i="5"/>
  <c r="BW306" i="5"/>
  <c r="BR299" i="5"/>
  <c r="BQ295" i="5"/>
  <c r="BS295" i="5"/>
  <c r="BT295" i="5"/>
  <c r="BW295" i="5"/>
  <c r="BP295" i="5"/>
  <c r="BX295" i="5"/>
  <c r="BS293" i="5"/>
  <c r="BX289" i="5"/>
  <c r="BW285" i="5"/>
  <c r="BQ285" i="5"/>
  <c r="BR285" i="5"/>
  <c r="BU285" i="5"/>
  <c r="BV285" i="5"/>
  <c r="BT281" i="5"/>
  <c r="BP278" i="5"/>
  <c r="BX278" i="5"/>
  <c r="BS278" i="5"/>
  <c r="BQ278" i="5"/>
  <c r="BT278" i="5"/>
  <c r="BU278" i="5"/>
  <c r="BV276" i="5"/>
  <c r="BQ276" i="5"/>
  <c r="BS276" i="5"/>
  <c r="BU276" i="5"/>
  <c r="BW276" i="5"/>
  <c r="BP276" i="5"/>
  <c r="BR276" i="5"/>
  <c r="BT268" i="5"/>
  <c r="BR264" i="5"/>
  <c r="BU264" i="5"/>
  <c r="BP264" i="5"/>
  <c r="BS264" i="5"/>
  <c r="BT264" i="5"/>
  <c r="BX264" i="5"/>
  <c r="BP262" i="5"/>
  <c r="BX262" i="5"/>
  <c r="BS262" i="5"/>
  <c r="BQ262" i="5"/>
  <c r="BT262" i="5"/>
  <c r="BU262" i="5"/>
  <c r="BV260" i="5"/>
  <c r="BQ260" i="5"/>
  <c r="BS260" i="5"/>
  <c r="BU260" i="5"/>
  <c r="BW260" i="5"/>
  <c r="BP260" i="5"/>
  <c r="BR260" i="5"/>
  <c r="BV344" i="5"/>
  <c r="BU339" i="5"/>
  <c r="BX338" i="5"/>
  <c r="BP338" i="5"/>
  <c r="BV336" i="5"/>
  <c r="BU331" i="5"/>
  <c r="BX330" i="5"/>
  <c r="BP330" i="5"/>
  <c r="BV328" i="5"/>
  <c r="BU323" i="5"/>
  <c r="BX322" i="5"/>
  <c r="BP322" i="5"/>
  <c r="BV320" i="5"/>
  <c r="BW317" i="5"/>
  <c r="BR317" i="5"/>
  <c r="BV317" i="5"/>
  <c r="BV314" i="5"/>
  <c r="BR310" i="5"/>
  <c r="BX305" i="5"/>
  <c r="BX304" i="5"/>
  <c r="BV302" i="5"/>
  <c r="BW289" i="5"/>
  <c r="BV288" i="5"/>
  <c r="BP288" i="5"/>
  <c r="BX288" i="5"/>
  <c r="BQ288" i="5"/>
  <c r="BT288" i="5"/>
  <c r="BU288" i="5"/>
  <c r="BU283" i="5"/>
  <c r="BW283" i="5"/>
  <c r="BP283" i="5"/>
  <c r="BX283" i="5"/>
  <c r="BS283" i="5"/>
  <c r="BT283" i="5"/>
  <c r="BV279" i="5"/>
  <c r="BR272" i="5"/>
  <c r="BU272" i="5"/>
  <c r="BV272" i="5"/>
  <c r="BX272" i="5"/>
  <c r="BS272" i="5"/>
  <c r="BT272" i="5"/>
  <c r="BP270" i="5"/>
  <c r="BX270" i="5"/>
  <c r="BS270" i="5"/>
  <c r="BV270" i="5"/>
  <c r="BT270" i="5"/>
  <c r="BU270" i="5"/>
  <c r="BW263" i="5"/>
  <c r="BT255" i="5"/>
  <c r="BU255" i="5"/>
  <c r="BP255" i="5"/>
  <c r="BX255" i="5"/>
  <c r="BR255" i="5"/>
  <c r="BV255" i="5"/>
  <c r="BQ255" i="5"/>
  <c r="BS255" i="5"/>
  <c r="BR237" i="5"/>
  <c r="BS237" i="5"/>
  <c r="BT237" i="5"/>
  <c r="BV237" i="5"/>
  <c r="BP237" i="5"/>
  <c r="BX237" i="5"/>
  <c r="BU237" i="5"/>
  <c r="BW237" i="5"/>
  <c r="BT318" i="5"/>
  <c r="BW318" i="5"/>
  <c r="BR308" i="5"/>
  <c r="BU308" i="5"/>
  <c r="BQ308" i="5"/>
  <c r="BU299" i="5"/>
  <c r="BW299" i="5"/>
  <c r="BP299" i="5"/>
  <c r="BX299" i="5"/>
  <c r="BT299" i="5"/>
  <c r="BW293" i="5"/>
  <c r="BQ293" i="5"/>
  <c r="BR293" i="5"/>
  <c r="BU293" i="5"/>
  <c r="BV293" i="5"/>
  <c r="BS281" i="5"/>
  <c r="BU281" i="5"/>
  <c r="BV281" i="5"/>
  <c r="BQ281" i="5"/>
  <c r="BR281" i="5"/>
  <c r="BV268" i="5"/>
  <c r="BQ268" i="5"/>
  <c r="BX268" i="5"/>
  <c r="BP268" i="5"/>
  <c r="BR268" i="5"/>
  <c r="BU268" i="5"/>
  <c r="BW268" i="5"/>
  <c r="BT239" i="5"/>
  <c r="BU239" i="5"/>
  <c r="BV239" i="5"/>
  <c r="BP239" i="5"/>
  <c r="BX239" i="5"/>
  <c r="BR239" i="5"/>
  <c r="BW239" i="5"/>
  <c r="BQ239" i="5"/>
  <c r="BS239" i="5"/>
  <c r="BT227" i="5"/>
  <c r="BQ227" i="5"/>
  <c r="BR227" i="5"/>
  <c r="BS227" i="5"/>
  <c r="BU227" i="5"/>
  <c r="BW227" i="5"/>
  <c r="BV227" i="5"/>
  <c r="BX227" i="5"/>
  <c r="BT344" i="5"/>
  <c r="BS339" i="5"/>
  <c r="BV338" i="5"/>
  <c r="BT336" i="5"/>
  <c r="BS331" i="5"/>
  <c r="BV330" i="5"/>
  <c r="BS323" i="5"/>
  <c r="BV322" i="5"/>
  <c r="BX318" i="5"/>
  <c r="BX317" i="5"/>
  <c r="BW316" i="5"/>
  <c r="BV315" i="5"/>
  <c r="BT314" i="5"/>
  <c r="BW309" i="5"/>
  <c r="BR309" i="5"/>
  <c r="BV309" i="5"/>
  <c r="BV306" i="5"/>
  <c r="BU305" i="5"/>
  <c r="BT304" i="5"/>
  <c r="BR302" i="5"/>
  <c r="BV298" i="5"/>
  <c r="BV296" i="5"/>
  <c r="BP296" i="5"/>
  <c r="BX296" i="5"/>
  <c r="BQ296" i="5"/>
  <c r="BU296" i="5"/>
  <c r="BU291" i="5"/>
  <c r="BW291" i="5"/>
  <c r="BP291" i="5"/>
  <c r="BX291" i="5"/>
  <c r="BS291" i="5"/>
  <c r="BT291" i="5"/>
  <c r="BV287" i="5"/>
  <c r="BT286" i="5"/>
  <c r="BV286" i="5"/>
  <c r="BW286" i="5"/>
  <c r="BR286" i="5"/>
  <c r="BS286" i="5"/>
  <c r="BP259" i="5"/>
  <c r="BQ259" i="5"/>
  <c r="BT259" i="5"/>
  <c r="BU259" i="5"/>
  <c r="BW259" i="5"/>
  <c r="BX259" i="5"/>
  <c r="BR259" i="5"/>
  <c r="BS259" i="5"/>
  <c r="BR245" i="5"/>
  <c r="BS245" i="5"/>
  <c r="BT245" i="5"/>
  <c r="BV245" i="5"/>
  <c r="BP245" i="5"/>
  <c r="BX245" i="5"/>
  <c r="BU245" i="5"/>
  <c r="BW245" i="5"/>
  <c r="BV318" i="5"/>
  <c r="BS315" i="5"/>
  <c r="BT310" i="5"/>
  <c r="BW310" i="5"/>
  <c r="BS310" i="5"/>
  <c r="BX308" i="5"/>
  <c r="BT305" i="5"/>
  <c r="BS304" i="5"/>
  <c r="BU298" i="5"/>
  <c r="BS289" i="5"/>
  <c r="BU289" i="5"/>
  <c r="BV289" i="5"/>
  <c r="BQ289" i="5"/>
  <c r="BR289" i="5"/>
  <c r="BP279" i="5"/>
  <c r="BQ279" i="5"/>
  <c r="BS279" i="5"/>
  <c r="BT279" i="5"/>
  <c r="BW279" i="5"/>
  <c r="BX279" i="5"/>
  <c r="BQ275" i="5"/>
  <c r="BT275" i="5"/>
  <c r="BU275" i="5"/>
  <c r="BW275" i="5"/>
  <c r="BX275" i="5"/>
  <c r="BR275" i="5"/>
  <c r="BS275" i="5"/>
  <c r="BV267" i="5"/>
  <c r="BU263" i="5"/>
  <c r="BP263" i="5"/>
  <c r="BX263" i="5"/>
  <c r="BQ263" i="5"/>
  <c r="BS263" i="5"/>
  <c r="BT263" i="5"/>
  <c r="BU269" i="5"/>
  <c r="BT266" i="5"/>
  <c r="BW266" i="5"/>
  <c r="BW265" i="5"/>
  <c r="BR265" i="5"/>
  <c r="BX256" i="5"/>
  <c r="BP231" i="5"/>
  <c r="BX231" i="5"/>
  <c r="BU231" i="5"/>
  <c r="BQ231" i="5"/>
  <c r="BS231" i="5"/>
  <c r="BV231" i="5"/>
  <c r="BP223" i="5"/>
  <c r="BX223" i="5"/>
  <c r="BU223" i="5"/>
  <c r="BS223" i="5"/>
  <c r="BT223" i="5"/>
  <c r="BV223" i="5"/>
  <c r="BQ223" i="5"/>
  <c r="BR211" i="5"/>
  <c r="BT211" i="5"/>
  <c r="BU211" i="5"/>
  <c r="BQ211" i="5"/>
  <c r="BX211" i="5"/>
  <c r="BP211" i="5"/>
  <c r="BV211" i="5"/>
  <c r="BS208" i="5"/>
  <c r="BU208" i="5"/>
  <c r="BV208" i="5"/>
  <c r="BQ208" i="5"/>
  <c r="BR208" i="5"/>
  <c r="BW208" i="5"/>
  <c r="BX208" i="5"/>
  <c r="BP208" i="5"/>
  <c r="BS277" i="5"/>
  <c r="BV277" i="5"/>
  <c r="BS261" i="5"/>
  <c r="BV261" i="5"/>
  <c r="BS258" i="5"/>
  <c r="BT258" i="5"/>
  <c r="BW258" i="5"/>
  <c r="BQ258" i="5"/>
  <c r="BV256" i="5"/>
  <c r="BV249" i="5"/>
  <c r="BW249" i="5"/>
  <c r="BP249" i="5"/>
  <c r="BX249" i="5"/>
  <c r="BR249" i="5"/>
  <c r="BT249" i="5"/>
  <c r="BV241" i="5"/>
  <c r="BW241" i="5"/>
  <c r="BP241" i="5"/>
  <c r="BX241" i="5"/>
  <c r="BR241" i="5"/>
  <c r="BT241" i="5"/>
  <c r="BP235" i="5"/>
  <c r="BX235" i="5"/>
  <c r="BQ235" i="5"/>
  <c r="BR235" i="5"/>
  <c r="BT235" i="5"/>
  <c r="BV235" i="5"/>
  <c r="BR225" i="5"/>
  <c r="BW225" i="5"/>
  <c r="BS225" i="5"/>
  <c r="BT225" i="5"/>
  <c r="BU225" i="5"/>
  <c r="BX225" i="5"/>
  <c r="BP225" i="5"/>
  <c r="BQ220" i="5"/>
  <c r="BV220" i="5"/>
  <c r="BU220" i="5"/>
  <c r="BW220" i="5"/>
  <c r="BX220" i="5"/>
  <c r="BP220" i="5"/>
  <c r="BS220" i="5"/>
  <c r="BU277" i="5"/>
  <c r="BT274" i="5"/>
  <c r="BW274" i="5"/>
  <c r="BW273" i="5"/>
  <c r="BR273" i="5"/>
  <c r="BS266" i="5"/>
  <c r="BT265" i="5"/>
  <c r="BU261" i="5"/>
  <c r="BX258" i="5"/>
  <c r="BT248" i="5"/>
  <c r="BT240" i="5"/>
  <c r="BU232" i="5"/>
  <c r="BR232" i="5"/>
  <c r="BX232" i="5"/>
  <c r="BP232" i="5"/>
  <c r="BS232" i="5"/>
  <c r="BV232" i="5"/>
  <c r="BS230" i="5"/>
  <c r="BP230" i="5"/>
  <c r="BX230" i="5"/>
  <c r="BQ230" i="5"/>
  <c r="BT230" i="5"/>
  <c r="BV230" i="5"/>
  <c r="BW228" i="5"/>
  <c r="BV226" i="5"/>
  <c r="BU224" i="5"/>
  <c r="BR224" i="5"/>
  <c r="BS224" i="5"/>
  <c r="BT224" i="5"/>
  <c r="BV224" i="5"/>
  <c r="BX224" i="5"/>
  <c r="BP224" i="5"/>
  <c r="BS222" i="5"/>
  <c r="BP222" i="5"/>
  <c r="BX222" i="5"/>
  <c r="BT222" i="5"/>
  <c r="BU222" i="5"/>
  <c r="BV222" i="5"/>
  <c r="BQ222" i="5"/>
  <c r="BT277" i="5"/>
  <c r="BS269" i="5"/>
  <c r="BV269" i="5"/>
  <c r="BT261" i="5"/>
  <c r="BQ256" i="5"/>
  <c r="BR256" i="5"/>
  <c r="BU256" i="5"/>
  <c r="BW256" i="5"/>
  <c r="BS250" i="5"/>
  <c r="BT250" i="5"/>
  <c r="BU250" i="5"/>
  <c r="BW250" i="5"/>
  <c r="BQ250" i="5"/>
  <c r="BS242" i="5"/>
  <c r="BT242" i="5"/>
  <c r="BU242" i="5"/>
  <c r="BW242" i="5"/>
  <c r="BQ242" i="5"/>
  <c r="BQ248" i="5"/>
  <c r="BR248" i="5"/>
  <c r="BS248" i="5"/>
  <c r="BU248" i="5"/>
  <c r="BW248" i="5"/>
  <c r="BQ240" i="5"/>
  <c r="BR240" i="5"/>
  <c r="BS240" i="5"/>
  <c r="BU240" i="5"/>
  <c r="BW240" i="5"/>
  <c r="BQ228" i="5"/>
  <c r="BV228" i="5"/>
  <c r="BP228" i="5"/>
  <c r="BR228" i="5"/>
  <c r="BS228" i="5"/>
  <c r="BU228" i="5"/>
  <c r="BX228" i="5"/>
  <c r="BW226" i="5"/>
  <c r="BT226" i="5"/>
  <c r="BR226" i="5"/>
  <c r="BS226" i="5"/>
  <c r="BU226" i="5"/>
  <c r="BX226" i="5"/>
  <c r="BP226" i="5"/>
  <c r="BQ277" i="5"/>
  <c r="BW269" i="5"/>
  <c r="BP266" i="5"/>
  <c r="BQ261" i="5"/>
  <c r="BR258" i="5"/>
  <c r="BV257" i="5"/>
  <c r="BW257" i="5"/>
  <c r="BR257" i="5"/>
  <c r="BT257" i="5"/>
  <c r="BW254" i="5"/>
  <c r="BP254" i="5"/>
  <c r="BX254" i="5"/>
  <c r="BQ254" i="5"/>
  <c r="BS254" i="5"/>
  <c r="BU254" i="5"/>
  <c r="BP251" i="5"/>
  <c r="BX251" i="5"/>
  <c r="BQ251" i="5"/>
  <c r="BR251" i="5"/>
  <c r="BT251" i="5"/>
  <c r="BV251" i="5"/>
  <c r="BS249" i="5"/>
  <c r="BW246" i="5"/>
  <c r="BP246" i="5"/>
  <c r="BX246" i="5"/>
  <c r="BQ246" i="5"/>
  <c r="BS246" i="5"/>
  <c r="BU246" i="5"/>
  <c r="BP243" i="5"/>
  <c r="BX243" i="5"/>
  <c r="BQ243" i="5"/>
  <c r="BR243" i="5"/>
  <c r="BT243" i="5"/>
  <c r="BV243" i="5"/>
  <c r="BS241" i="5"/>
  <c r="BW238" i="5"/>
  <c r="BP238" i="5"/>
  <c r="BX238" i="5"/>
  <c r="BQ238" i="5"/>
  <c r="BS238" i="5"/>
  <c r="BU238" i="5"/>
  <c r="BU235" i="5"/>
  <c r="BS234" i="5"/>
  <c r="BT234" i="5"/>
  <c r="BU234" i="5"/>
  <c r="BW234" i="5"/>
  <c r="BQ234" i="5"/>
  <c r="BR231" i="5"/>
  <c r="BV225" i="5"/>
  <c r="BR223" i="5"/>
  <c r="BT220" i="5"/>
  <c r="BS211" i="5"/>
  <c r="BT208" i="5"/>
  <c r="BS252" i="5"/>
  <c r="BS244" i="5"/>
  <c r="BU210" i="5"/>
  <c r="BW210" i="5"/>
  <c r="BP210" i="5"/>
  <c r="BX210" i="5"/>
  <c r="BS210" i="5"/>
  <c r="BT210" i="5"/>
  <c r="BQ252" i="5"/>
  <c r="BQ244" i="5"/>
  <c r="BQ236" i="5"/>
  <c r="BT229" i="5"/>
  <c r="BV221" i="5"/>
  <c r="BS221" i="5"/>
  <c r="BT183" i="5"/>
  <c r="BP183" i="5"/>
  <c r="BX183" i="5"/>
  <c r="BQ183" i="5"/>
  <c r="BR183" i="5"/>
  <c r="BV183" i="5"/>
  <c r="BW183" i="5"/>
  <c r="BR97" i="5"/>
  <c r="BT97" i="5"/>
  <c r="BU97" i="5"/>
  <c r="BV97" i="5"/>
  <c r="BP97" i="5"/>
  <c r="BX97" i="5"/>
  <c r="BQ97" i="5"/>
  <c r="BS97" i="5"/>
  <c r="BW97" i="5"/>
  <c r="BT219" i="5"/>
  <c r="BQ219" i="5"/>
  <c r="BV215" i="5"/>
  <c r="BP215" i="5"/>
  <c r="BX215" i="5"/>
  <c r="BU215" i="5"/>
  <c r="BP209" i="5"/>
  <c r="BX209" i="5"/>
  <c r="BR209" i="5"/>
  <c r="BS209" i="5"/>
  <c r="BV209" i="5"/>
  <c r="BW209" i="5"/>
  <c r="BS207" i="5"/>
  <c r="BV252" i="5"/>
  <c r="BV244" i="5"/>
  <c r="BX219" i="5"/>
  <c r="BW218" i="5"/>
  <c r="BT218" i="5"/>
  <c r="BR217" i="5"/>
  <c r="BW217" i="5"/>
  <c r="BV210" i="5"/>
  <c r="BP155" i="5"/>
  <c r="BX155" i="5"/>
  <c r="BS155" i="5"/>
  <c r="BT155" i="5"/>
  <c r="BU155" i="5"/>
  <c r="BQ155" i="5"/>
  <c r="BR155" i="5"/>
  <c r="BV155" i="5"/>
  <c r="BW155" i="5"/>
  <c r="BV229" i="5"/>
  <c r="BS229" i="5"/>
  <c r="BW219" i="5"/>
  <c r="BR210" i="5"/>
  <c r="BV207" i="5"/>
  <c r="BP207" i="5"/>
  <c r="BX207" i="5"/>
  <c r="BQ207" i="5"/>
  <c r="BT207" i="5"/>
  <c r="BU207" i="5"/>
  <c r="BS213" i="5"/>
  <c r="BV212" i="5"/>
  <c r="BX181" i="5"/>
  <c r="BV177" i="5"/>
  <c r="BR177" i="5"/>
  <c r="BS159" i="5"/>
  <c r="BR154" i="5"/>
  <c r="BP141" i="5"/>
  <c r="BX141" i="5"/>
  <c r="BQ141" i="5"/>
  <c r="BR141" i="5"/>
  <c r="BT141" i="5"/>
  <c r="BS141" i="5"/>
  <c r="BU141" i="5"/>
  <c r="BV141" i="5"/>
  <c r="BW141" i="5"/>
  <c r="BV213" i="5"/>
  <c r="BT177" i="5"/>
  <c r="BU134" i="5"/>
  <c r="BV134" i="5"/>
  <c r="BW134" i="5"/>
  <c r="BQ134" i="5"/>
  <c r="BR134" i="5"/>
  <c r="BT134" i="5"/>
  <c r="BX134" i="5"/>
  <c r="BT159" i="5"/>
  <c r="BW159" i="5"/>
  <c r="BP159" i="5"/>
  <c r="BX159" i="5"/>
  <c r="BQ159" i="5"/>
  <c r="BS154" i="5"/>
  <c r="BV154" i="5"/>
  <c r="BW154" i="5"/>
  <c r="BP154" i="5"/>
  <c r="BX154" i="5"/>
  <c r="BP133" i="5"/>
  <c r="BX133" i="5"/>
  <c r="BQ133" i="5"/>
  <c r="BR133" i="5"/>
  <c r="BT133" i="5"/>
  <c r="BS133" i="5"/>
  <c r="BU133" i="5"/>
  <c r="BV133" i="5"/>
  <c r="BW133" i="5"/>
  <c r="BR181" i="5"/>
  <c r="BV181" i="5"/>
  <c r="BQ177" i="5"/>
  <c r="BR132" i="5"/>
  <c r="BV123" i="5"/>
  <c r="BW123" i="5"/>
  <c r="BP123" i="5"/>
  <c r="BX123" i="5"/>
  <c r="BR123" i="5"/>
  <c r="BR105" i="5"/>
  <c r="BT105" i="5"/>
  <c r="BU105" i="5"/>
  <c r="BV105" i="5"/>
  <c r="BP105" i="5"/>
  <c r="BX105" i="5"/>
  <c r="BQ132" i="5"/>
  <c r="BS132" i="5"/>
  <c r="BT132" i="5"/>
  <c r="BU132" i="5"/>
  <c r="BW132" i="5"/>
  <c r="BT123" i="5"/>
  <c r="BW105" i="5"/>
  <c r="BU104" i="5"/>
  <c r="BW104" i="5"/>
  <c r="BP104" i="5"/>
  <c r="BX104" i="5"/>
  <c r="BQ104" i="5"/>
  <c r="BS104" i="5"/>
  <c r="BQ89" i="5"/>
  <c r="BR89" i="5"/>
  <c r="BT89" i="5"/>
  <c r="BU89" i="5"/>
  <c r="BW89" i="5"/>
  <c r="BW31" i="5"/>
  <c r="BP31" i="5"/>
  <c r="BX31" i="5"/>
  <c r="BQ31" i="5"/>
  <c r="BR31" i="5"/>
  <c r="BS31" i="5"/>
  <c r="BT31" i="5"/>
  <c r="BU31" i="5"/>
  <c r="BQ73" i="5"/>
  <c r="BR73" i="5"/>
  <c r="BS73" i="5"/>
  <c r="BT73" i="5"/>
  <c r="BU73" i="5"/>
  <c r="BV73" i="5"/>
  <c r="BW73" i="5"/>
  <c r="BT72" i="5"/>
  <c r="BU72" i="5"/>
  <c r="BV72" i="5"/>
  <c r="BW72" i="5"/>
  <c r="BP72" i="5"/>
  <c r="BX72" i="5"/>
  <c r="BQ72" i="5"/>
  <c r="BR72" i="5"/>
  <c r="BX89" i="5"/>
  <c r="BW71" i="5"/>
  <c r="BP71" i="5"/>
  <c r="BX71" i="5"/>
  <c r="BQ71" i="5"/>
  <c r="BR71" i="5"/>
  <c r="BS71" i="5"/>
  <c r="BT71" i="5"/>
  <c r="BU71" i="5"/>
  <c r="BW79" i="5"/>
  <c r="BP79" i="5"/>
  <c r="BX79" i="5"/>
  <c r="BR79" i="5"/>
  <c r="BS79" i="5"/>
  <c r="BT79" i="5"/>
  <c r="BU79" i="5"/>
  <c r="BX86" i="5"/>
  <c r="BP86" i="5"/>
  <c r="BX46" i="5"/>
  <c r="BP46" i="5"/>
  <c r="BV86" i="5"/>
  <c r="BV46" i="5"/>
  <c r="BU86" i="5"/>
  <c r="BU46" i="5"/>
  <c r="BS86" i="5"/>
  <c r="BS46" i="5"/>
  <c r="P25" i="5"/>
  <c r="P26" i="5"/>
  <c r="P27" i="5"/>
  <c r="P28" i="5"/>
  <c r="P29" i="5"/>
  <c r="P30" i="5"/>
  <c r="P31" i="5"/>
  <c r="P32" i="5"/>
  <c r="P33" i="5"/>
  <c r="P34" i="5"/>
  <c r="P35" i="5"/>
  <c r="P36" i="5"/>
  <c r="P37" i="5"/>
  <c r="P38" i="5"/>
  <c r="P39" i="5"/>
  <c r="P40" i="5"/>
  <c r="P41" i="5"/>
  <c r="P42" i="5"/>
  <c r="P43" i="5"/>
  <c r="P44" i="5"/>
  <c r="P45" i="5"/>
  <c r="P46" i="5"/>
  <c r="P47" i="5"/>
  <c r="P48" i="5"/>
  <c r="P49" i="5"/>
  <c r="P50" i="5"/>
  <c r="P51" i="5"/>
  <c r="P52" i="5"/>
  <c r="P53" i="5"/>
  <c r="P54" i="5"/>
  <c r="P55" i="5"/>
  <c r="P56" i="5"/>
  <c r="P57" i="5"/>
  <c r="P58" i="5"/>
  <c r="P59" i="5"/>
  <c r="P60" i="5"/>
  <c r="P61" i="5"/>
  <c r="P62" i="5"/>
  <c r="P63" i="5"/>
  <c r="P64" i="5"/>
  <c r="P65" i="5"/>
  <c r="P66" i="5"/>
  <c r="P67" i="5"/>
  <c r="P68" i="5"/>
  <c r="P69" i="5"/>
  <c r="P70" i="5"/>
  <c r="P71" i="5"/>
  <c r="P72" i="5"/>
  <c r="P73" i="5"/>
  <c r="P74" i="5"/>
  <c r="P75" i="5"/>
  <c r="P76" i="5"/>
  <c r="P77" i="5"/>
  <c r="P78" i="5"/>
  <c r="P79" i="5"/>
  <c r="P80" i="5"/>
  <c r="P81" i="5"/>
  <c r="P82" i="5"/>
  <c r="P83" i="5"/>
  <c r="P84" i="5"/>
  <c r="P85" i="5"/>
  <c r="P86" i="5"/>
  <c r="P87" i="5"/>
  <c r="P88" i="5"/>
  <c r="P89" i="5"/>
  <c r="P90" i="5"/>
  <c r="P91" i="5"/>
  <c r="P92" i="5"/>
  <c r="P93" i="5"/>
  <c r="P94" i="5"/>
  <c r="P95" i="5"/>
  <c r="P96" i="5"/>
  <c r="P97" i="5"/>
  <c r="P98" i="5"/>
  <c r="P99" i="5"/>
  <c r="P100" i="5"/>
  <c r="P101" i="5"/>
  <c r="P102" i="5"/>
  <c r="P103" i="5"/>
  <c r="P104" i="5"/>
  <c r="P105" i="5"/>
  <c r="P106" i="5"/>
  <c r="P107" i="5"/>
  <c r="P108" i="5"/>
  <c r="P109" i="5"/>
  <c r="P110" i="5"/>
  <c r="P111" i="5"/>
  <c r="P112" i="5"/>
  <c r="P113" i="5"/>
  <c r="P114" i="5"/>
  <c r="P115" i="5"/>
  <c r="P116" i="5"/>
  <c r="P117" i="5"/>
  <c r="P118" i="5"/>
  <c r="P119" i="5"/>
  <c r="P120" i="5"/>
  <c r="P121" i="5"/>
  <c r="P122" i="5"/>
  <c r="P123" i="5"/>
  <c r="P124" i="5"/>
  <c r="P125" i="5"/>
  <c r="P126" i="5"/>
  <c r="P127" i="5"/>
  <c r="P128" i="5"/>
  <c r="P129" i="5"/>
  <c r="P130" i="5"/>
  <c r="P131" i="5"/>
  <c r="P132" i="5"/>
  <c r="P133" i="5"/>
  <c r="P134" i="5"/>
  <c r="P135" i="5"/>
  <c r="P136" i="5"/>
  <c r="P137" i="5"/>
  <c r="P138" i="5"/>
  <c r="P139" i="5"/>
  <c r="P140" i="5"/>
  <c r="P141" i="5"/>
  <c r="P142" i="5"/>
  <c r="P143" i="5"/>
  <c r="P144" i="5"/>
  <c r="P145" i="5"/>
  <c r="P146" i="5"/>
  <c r="P147" i="5"/>
  <c r="P148" i="5"/>
  <c r="P149" i="5"/>
  <c r="P150" i="5"/>
  <c r="P151" i="5"/>
  <c r="P152" i="5"/>
  <c r="P153" i="5"/>
  <c r="P154" i="5"/>
  <c r="P155" i="5"/>
  <c r="P156" i="5"/>
  <c r="P157" i="5"/>
  <c r="P158" i="5"/>
  <c r="P159" i="5"/>
  <c r="P160" i="5"/>
  <c r="P161" i="5"/>
  <c r="P162" i="5"/>
  <c r="P163" i="5"/>
  <c r="P164" i="5"/>
  <c r="P165" i="5"/>
  <c r="P166" i="5"/>
  <c r="P167" i="5"/>
  <c r="P168" i="5"/>
  <c r="P169" i="5"/>
  <c r="P170" i="5"/>
  <c r="P171" i="5"/>
  <c r="P172" i="5"/>
  <c r="P173" i="5"/>
  <c r="P174" i="5"/>
  <c r="P175" i="5"/>
  <c r="P176" i="5"/>
  <c r="P177" i="5"/>
  <c r="P178" i="5"/>
  <c r="P179" i="5"/>
  <c r="P180" i="5"/>
  <c r="P181" i="5"/>
  <c r="P182" i="5"/>
  <c r="P183" i="5"/>
  <c r="P184" i="5"/>
  <c r="P185" i="5"/>
  <c r="P186" i="5"/>
  <c r="P187" i="5"/>
  <c r="P188" i="5"/>
  <c r="P189" i="5"/>
  <c r="P190" i="5"/>
  <c r="P191" i="5"/>
  <c r="P192" i="5"/>
  <c r="P193" i="5"/>
  <c r="P194" i="5"/>
  <c r="P195" i="5"/>
  <c r="P196" i="5"/>
  <c r="P197" i="5"/>
  <c r="P198" i="5"/>
  <c r="P199" i="5"/>
  <c r="P200" i="5"/>
  <c r="P201" i="5"/>
  <c r="P202" i="5"/>
  <c r="P203" i="5"/>
  <c r="P204" i="5"/>
  <c r="P205" i="5"/>
  <c r="P206" i="5"/>
  <c r="P207" i="5"/>
  <c r="P208" i="5"/>
  <c r="P209" i="5"/>
  <c r="P210" i="5"/>
  <c r="P211" i="5"/>
  <c r="P212" i="5"/>
  <c r="P213" i="5"/>
  <c r="P214" i="5"/>
  <c r="P215" i="5"/>
  <c r="P216" i="5"/>
  <c r="P217" i="5"/>
  <c r="P218" i="5"/>
  <c r="P219" i="5"/>
  <c r="P220" i="5"/>
  <c r="P221" i="5"/>
  <c r="P222" i="5"/>
  <c r="P223" i="5"/>
  <c r="P224" i="5"/>
  <c r="P225" i="5"/>
  <c r="P226" i="5"/>
  <c r="P227" i="5"/>
  <c r="P228" i="5"/>
  <c r="P229" i="5"/>
  <c r="P230" i="5"/>
  <c r="P231" i="5"/>
  <c r="P232" i="5"/>
  <c r="P233" i="5"/>
  <c r="P234" i="5"/>
  <c r="P235" i="5"/>
  <c r="P236" i="5"/>
  <c r="P237" i="5"/>
  <c r="P238" i="5"/>
  <c r="P239" i="5"/>
  <c r="P240" i="5"/>
  <c r="P241" i="5"/>
  <c r="P242" i="5"/>
  <c r="P243" i="5"/>
  <c r="P244" i="5"/>
  <c r="P245" i="5"/>
  <c r="P246" i="5"/>
  <c r="P247" i="5"/>
  <c r="P248" i="5"/>
  <c r="P249" i="5"/>
  <c r="P250" i="5"/>
  <c r="P251" i="5"/>
  <c r="P252" i="5"/>
  <c r="P253" i="5"/>
  <c r="P254" i="5"/>
  <c r="P255" i="5"/>
  <c r="P256" i="5"/>
  <c r="P257" i="5"/>
  <c r="P258" i="5"/>
  <c r="P259" i="5"/>
  <c r="P260" i="5"/>
  <c r="P261" i="5"/>
  <c r="P262" i="5"/>
  <c r="P263" i="5"/>
  <c r="P264" i="5"/>
  <c r="P265" i="5"/>
  <c r="P266" i="5"/>
  <c r="P267" i="5"/>
  <c r="P268" i="5"/>
  <c r="P269" i="5"/>
  <c r="P270" i="5"/>
  <c r="P271" i="5"/>
  <c r="P272" i="5"/>
  <c r="P273" i="5"/>
  <c r="P274" i="5"/>
  <c r="P275" i="5"/>
  <c r="P276" i="5"/>
  <c r="P277" i="5"/>
  <c r="P278" i="5"/>
  <c r="P279" i="5"/>
  <c r="P280" i="5"/>
  <c r="P281" i="5"/>
  <c r="P282" i="5"/>
  <c r="P283" i="5"/>
  <c r="P284" i="5"/>
  <c r="P285" i="5"/>
  <c r="P286" i="5"/>
  <c r="P287" i="5"/>
  <c r="P288" i="5"/>
  <c r="P289" i="5"/>
  <c r="P290" i="5"/>
  <c r="P291" i="5"/>
  <c r="P292" i="5"/>
  <c r="P293" i="5"/>
  <c r="P294" i="5"/>
  <c r="P295" i="5"/>
  <c r="P296" i="5"/>
  <c r="P297" i="5"/>
  <c r="P298" i="5"/>
  <c r="P299" i="5"/>
  <c r="P300" i="5"/>
  <c r="P301" i="5"/>
  <c r="P302" i="5"/>
  <c r="P303" i="5"/>
  <c r="P304" i="5"/>
  <c r="P305" i="5"/>
  <c r="P306" i="5"/>
  <c r="P307" i="5"/>
  <c r="P308" i="5"/>
  <c r="P309" i="5"/>
  <c r="P310" i="5"/>
  <c r="P311" i="5"/>
  <c r="P312" i="5"/>
  <c r="P313" i="5"/>
  <c r="P314" i="5"/>
  <c r="P315" i="5"/>
  <c r="P316" i="5"/>
  <c r="P317" i="5"/>
  <c r="P318" i="5"/>
  <c r="P319" i="5"/>
  <c r="P320" i="5"/>
  <c r="P321" i="5"/>
  <c r="P322" i="5"/>
  <c r="P323" i="5"/>
  <c r="P324" i="5"/>
  <c r="P325" i="5"/>
  <c r="P326" i="5"/>
  <c r="P327" i="5"/>
  <c r="P328" i="5"/>
  <c r="P329" i="5"/>
  <c r="P330" i="5"/>
  <c r="P331" i="5"/>
  <c r="P332" i="5"/>
  <c r="P333" i="5"/>
  <c r="P334" i="5"/>
  <c r="P335" i="5"/>
  <c r="P336" i="5"/>
  <c r="P337" i="5"/>
  <c r="P338" i="5"/>
  <c r="P339" i="5"/>
  <c r="P340" i="5"/>
  <c r="P341" i="5"/>
  <c r="P342" i="5"/>
  <c r="P343" i="5"/>
  <c r="P344" i="5"/>
  <c r="P345" i="5"/>
  <c r="P346" i="5"/>
  <c r="P347" i="5"/>
  <c r="P348" i="5"/>
  <c r="P349" i="5"/>
  <c r="P350" i="5"/>
  <c r="P351" i="5"/>
  <c r="P352" i="5"/>
  <c r="P353" i="5"/>
  <c r="P354" i="5"/>
  <c r="P355" i="5"/>
  <c r="P356" i="5"/>
  <c r="P357" i="5"/>
  <c r="P358" i="5"/>
  <c r="P359" i="5"/>
  <c r="P360" i="5"/>
  <c r="P361" i="5"/>
  <c r="P362" i="5"/>
  <c r="P363" i="5"/>
  <c r="P364" i="5"/>
  <c r="P365" i="5"/>
  <c r="P366" i="5"/>
  <c r="P367" i="5"/>
  <c r="P368" i="5"/>
  <c r="P369" i="5"/>
  <c r="P370" i="5"/>
  <c r="P371" i="5"/>
  <c r="P372" i="5"/>
  <c r="P373" i="5"/>
  <c r="P374" i="5"/>
  <c r="P375" i="5"/>
  <c r="P376" i="5"/>
  <c r="P377" i="5"/>
  <c r="P378" i="5"/>
  <c r="P379" i="5"/>
  <c r="P380" i="5"/>
  <c r="P381" i="5"/>
  <c r="P382" i="5"/>
  <c r="P383" i="5"/>
  <c r="P384" i="5"/>
  <c r="P385" i="5"/>
  <c r="P386" i="5"/>
  <c r="P387" i="5"/>
  <c r="P388" i="5"/>
  <c r="P389" i="5"/>
  <c r="P390" i="5"/>
  <c r="P391" i="5"/>
  <c r="P392" i="5"/>
  <c r="P393" i="5"/>
  <c r="P394" i="5"/>
  <c r="P395" i="5"/>
  <c r="P396" i="5"/>
  <c r="P397" i="5"/>
  <c r="P398" i="5"/>
  <c r="P399" i="5"/>
  <c r="P400" i="5"/>
  <c r="P401" i="5"/>
  <c r="P402" i="5"/>
  <c r="P403" i="5"/>
  <c r="P404" i="5"/>
  <c r="P405" i="5"/>
  <c r="P406" i="5"/>
  <c r="P407" i="5"/>
  <c r="P408" i="5"/>
  <c r="P409" i="5"/>
  <c r="P410" i="5"/>
  <c r="P411" i="5"/>
  <c r="P412" i="5"/>
  <c r="P413" i="5"/>
  <c r="P414" i="5"/>
  <c r="P415" i="5"/>
  <c r="P416" i="5"/>
  <c r="P417" i="5"/>
  <c r="P418" i="5"/>
  <c r="P419" i="5"/>
  <c r="P420" i="5"/>
  <c r="P421" i="5"/>
  <c r="P422" i="5"/>
  <c r="P423" i="5"/>
  <c r="P424" i="5"/>
  <c r="P425" i="5"/>
  <c r="P426" i="5"/>
  <c r="P427" i="5"/>
  <c r="P428" i="5"/>
  <c r="P429" i="5"/>
  <c r="P430" i="5"/>
  <c r="P431" i="5"/>
  <c r="P432" i="5"/>
  <c r="P433" i="5"/>
  <c r="P434" i="5"/>
  <c r="P435" i="5"/>
  <c r="P436" i="5"/>
  <c r="P437" i="5"/>
  <c r="P438" i="5"/>
  <c r="P439" i="5"/>
  <c r="P440" i="5"/>
  <c r="P441" i="5"/>
  <c r="P442" i="5"/>
  <c r="P443" i="5"/>
  <c r="P444" i="5"/>
  <c r="P445" i="5"/>
  <c r="P446" i="5"/>
  <c r="P447" i="5"/>
  <c r="P448" i="5"/>
  <c r="P449" i="5"/>
  <c r="P450" i="5"/>
  <c r="P451" i="5"/>
  <c r="P452" i="5"/>
  <c r="P453" i="5"/>
  <c r="P454" i="5"/>
  <c r="P455" i="5"/>
  <c r="P456" i="5"/>
  <c r="P457" i="5"/>
  <c r="P458" i="5"/>
  <c r="P459" i="5"/>
  <c r="P460" i="5"/>
  <c r="P461" i="5"/>
  <c r="P462" i="5"/>
  <c r="P463" i="5"/>
  <c r="P464" i="5"/>
  <c r="P465" i="5"/>
  <c r="P466" i="5"/>
  <c r="P467" i="5"/>
  <c r="P468" i="5"/>
  <c r="P469" i="5"/>
  <c r="P470" i="5"/>
  <c r="P471" i="5"/>
  <c r="P472" i="5"/>
  <c r="P473" i="5"/>
  <c r="P474" i="5"/>
  <c r="P475" i="5"/>
  <c r="P476" i="5"/>
  <c r="P477" i="5"/>
  <c r="P478" i="5"/>
  <c r="P479" i="5"/>
  <c r="P480" i="5"/>
  <c r="P481" i="5"/>
  <c r="P482" i="5"/>
  <c r="P483" i="5"/>
  <c r="P484" i="5"/>
  <c r="P485" i="5"/>
  <c r="P486" i="5"/>
  <c r="P487" i="5"/>
  <c r="P488" i="5"/>
  <c r="P489" i="5"/>
  <c r="P490" i="5"/>
  <c r="P491" i="5"/>
  <c r="P492" i="5"/>
  <c r="P493" i="5"/>
  <c r="P494" i="5"/>
  <c r="P495" i="5"/>
  <c r="P496" i="5"/>
  <c r="P497" i="5"/>
  <c r="P498" i="5"/>
  <c r="P499" i="5"/>
  <c r="P500" i="5"/>
  <c r="P501" i="5"/>
  <c r="P502" i="5"/>
  <c r="P503" i="5"/>
  <c r="P504" i="5"/>
  <c r="P505" i="5"/>
  <c r="P506" i="5"/>
  <c r="P507" i="5"/>
  <c r="P508" i="5"/>
  <c r="P509" i="5"/>
  <c r="P510" i="5"/>
  <c r="P511" i="5"/>
  <c r="P512" i="5"/>
  <c r="P513" i="5"/>
  <c r="P514" i="5"/>
  <c r="P515" i="5"/>
  <c r="P516" i="5"/>
  <c r="P517" i="5"/>
  <c r="P518" i="5"/>
  <c r="P519" i="5"/>
  <c r="P520" i="5"/>
  <c r="P521" i="5"/>
  <c r="P522" i="5"/>
  <c r="P523" i="5"/>
  <c r="P524" i="5"/>
  <c r="P525" i="5"/>
  <c r="P526" i="5"/>
  <c r="P527" i="5"/>
  <c r="P528" i="5"/>
  <c r="P529" i="5"/>
  <c r="P530" i="5"/>
  <c r="P531" i="5"/>
  <c r="P532" i="5"/>
  <c r="P533" i="5"/>
  <c r="P534" i="5"/>
  <c r="P535" i="5"/>
  <c r="P536" i="5"/>
  <c r="P537" i="5"/>
  <c r="P538" i="5"/>
  <c r="P539" i="5"/>
  <c r="P24" i="5"/>
  <c r="Y207" i="5" l="1"/>
  <c r="Z207" i="5"/>
  <c r="AA207" i="5"/>
  <c r="AB207" i="5"/>
  <c r="AC207" i="5"/>
  <c r="AD207" i="5"/>
  <c r="AE207" i="5"/>
  <c r="AF207" i="5"/>
  <c r="AG207" i="5"/>
  <c r="Y208" i="5"/>
  <c r="Z208" i="5"/>
  <c r="AA208" i="5"/>
  <c r="AB208" i="5"/>
  <c r="AC208" i="5"/>
  <c r="AD208" i="5"/>
  <c r="AE208" i="5"/>
  <c r="AF208" i="5"/>
  <c r="AG208" i="5"/>
  <c r="Y209" i="5"/>
  <c r="Z209" i="5"/>
  <c r="AA209" i="5"/>
  <c r="AB209" i="5"/>
  <c r="AC209" i="5"/>
  <c r="AD209" i="5"/>
  <c r="AE209" i="5"/>
  <c r="AF209" i="5"/>
  <c r="AG209" i="5"/>
  <c r="Y210" i="5"/>
  <c r="Z210" i="5"/>
  <c r="AA210" i="5"/>
  <c r="AB210" i="5"/>
  <c r="AC210" i="5"/>
  <c r="AD210" i="5"/>
  <c r="AE210" i="5"/>
  <c r="AF210" i="5"/>
  <c r="AG210" i="5"/>
  <c r="Y211" i="5"/>
  <c r="Z211" i="5"/>
  <c r="AA211" i="5"/>
  <c r="AB211" i="5"/>
  <c r="AC211" i="5"/>
  <c r="AD211" i="5"/>
  <c r="AE211" i="5"/>
  <c r="AF211" i="5"/>
  <c r="AG211" i="5"/>
  <c r="Y212" i="5"/>
  <c r="Z212" i="5"/>
  <c r="AA212" i="5"/>
  <c r="AB212" i="5"/>
  <c r="AC212" i="5"/>
  <c r="AD212" i="5"/>
  <c r="AE212" i="5"/>
  <c r="AF212" i="5"/>
  <c r="AG212" i="5"/>
  <c r="Y213" i="5"/>
  <c r="Z213" i="5"/>
  <c r="AA213" i="5"/>
  <c r="AB213" i="5"/>
  <c r="AC213" i="5"/>
  <c r="AD213" i="5"/>
  <c r="AE213" i="5"/>
  <c r="AF213" i="5"/>
  <c r="AG213" i="5"/>
  <c r="Y214" i="5"/>
  <c r="Z214" i="5"/>
  <c r="AA214" i="5"/>
  <c r="AB214" i="5"/>
  <c r="AC214" i="5"/>
  <c r="AD214" i="5"/>
  <c r="AE214" i="5"/>
  <c r="AF214" i="5"/>
  <c r="AG214" i="5"/>
  <c r="Y215" i="5"/>
  <c r="Z215" i="5"/>
  <c r="AA215" i="5"/>
  <c r="AB215" i="5"/>
  <c r="AC215" i="5"/>
  <c r="AD215" i="5"/>
  <c r="AE215" i="5"/>
  <c r="AF215" i="5"/>
  <c r="AG215" i="5"/>
  <c r="Y216" i="5"/>
  <c r="Z216" i="5"/>
  <c r="AA216" i="5"/>
  <c r="AB216" i="5"/>
  <c r="AC216" i="5"/>
  <c r="AD216" i="5"/>
  <c r="AE216" i="5"/>
  <c r="AF216" i="5"/>
  <c r="AG216" i="5"/>
  <c r="Y217" i="5"/>
  <c r="Z217" i="5"/>
  <c r="AA217" i="5"/>
  <c r="AB217" i="5"/>
  <c r="AC217" i="5"/>
  <c r="AD217" i="5"/>
  <c r="AE217" i="5"/>
  <c r="AF217" i="5"/>
  <c r="AG217" i="5"/>
  <c r="Y218" i="5"/>
  <c r="Z218" i="5"/>
  <c r="AA218" i="5"/>
  <c r="AB218" i="5"/>
  <c r="AC218" i="5"/>
  <c r="AD218" i="5"/>
  <c r="AE218" i="5"/>
  <c r="AF218" i="5"/>
  <c r="AG218" i="5"/>
  <c r="Y219" i="5"/>
  <c r="Z219" i="5"/>
  <c r="AA219" i="5"/>
  <c r="AB219" i="5"/>
  <c r="AC219" i="5"/>
  <c r="AD219" i="5"/>
  <c r="AE219" i="5"/>
  <c r="AF219" i="5"/>
  <c r="AG219" i="5"/>
  <c r="Y220" i="5"/>
  <c r="Z220" i="5"/>
  <c r="AA220" i="5"/>
  <c r="AB220" i="5"/>
  <c r="AC220" i="5"/>
  <c r="AD220" i="5"/>
  <c r="AE220" i="5"/>
  <c r="AF220" i="5"/>
  <c r="AG220" i="5"/>
  <c r="Y221" i="5"/>
  <c r="Z221" i="5"/>
  <c r="AA221" i="5"/>
  <c r="AB221" i="5"/>
  <c r="AC221" i="5"/>
  <c r="AD221" i="5"/>
  <c r="AE221" i="5"/>
  <c r="AF221" i="5"/>
  <c r="AG221" i="5"/>
  <c r="Y222" i="5"/>
  <c r="Z222" i="5"/>
  <c r="AA222" i="5"/>
  <c r="AB222" i="5"/>
  <c r="AC222" i="5"/>
  <c r="AD222" i="5"/>
  <c r="AE222" i="5"/>
  <c r="AF222" i="5"/>
  <c r="AG222" i="5"/>
  <c r="Y223" i="5"/>
  <c r="Z223" i="5"/>
  <c r="AA223" i="5"/>
  <c r="AB223" i="5"/>
  <c r="AC223" i="5"/>
  <c r="AD223" i="5"/>
  <c r="AE223" i="5"/>
  <c r="AF223" i="5"/>
  <c r="AG223" i="5"/>
  <c r="Y224" i="5"/>
  <c r="Z224" i="5"/>
  <c r="AA224" i="5"/>
  <c r="AB224" i="5"/>
  <c r="AC224" i="5"/>
  <c r="AD224" i="5"/>
  <c r="AE224" i="5"/>
  <c r="AF224" i="5"/>
  <c r="AG224" i="5"/>
  <c r="Y225" i="5"/>
  <c r="Z225" i="5"/>
  <c r="AA225" i="5"/>
  <c r="AB225" i="5"/>
  <c r="AC225" i="5"/>
  <c r="AD225" i="5"/>
  <c r="AE225" i="5"/>
  <c r="AF225" i="5"/>
  <c r="AG225" i="5"/>
  <c r="Y226" i="5"/>
  <c r="Z226" i="5"/>
  <c r="AA226" i="5"/>
  <c r="AB226" i="5"/>
  <c r="AC226" i="5"/>
  <c r="AD226" i="5"/>
  <c r="AE226" i="5"/>
  <c r="AF226" i="5"/>
  <c r="AG226" i="5"/>
  <c r="Y227" i="5"/>
  <c r="Z227" i="5"/>
  <c r="AA227" i="5"/>
  <c r="AB227" i="5"/>
  <c r="AC227" i="5"/>
  <c r="AD227" i="5"/>
  <c r="AE227" i="5"/>
  <c r="AF227" i="5"/>
  <c r="AG227" i="5"/>
  <c r="Y228" i="5"/>
  <c r="Z228" i="5"/>
  <c r="AA228" i="5"/>
  <c r="AB228" i="5"/>
  <c r="AC228" i="5"/>
  <c r="AD228" i="5"/>
  <c r="AE228" i="5"/>
  <c r="AF228" i="5"/>
  <c r="AG228" i="5"/>
  <c r="Y229" i="5"/>
  <c r="Z229" i="5"/>
  <c r="AA229" i="5"/>
  <c r="AB229" i="5"/>
  <c r="AC229" i="5"/>
  <c r="AD229" i="5"/>
  <c r="AE229" i="5"/>
  <c r="AF229" i="5"/>
  <c r="AG229" i="5"/>
  <c r="Y230" i="5"/>
  <c r="Z230" i="5"/>
  <c r="AA230" i="5"/>
  <c r="AB230" i="5"/>
  <c r="AC230" i="5"/>
  <c r="AD230" i="5"/>
  <c r="AE230" i="5"/>
  <c r="AF230" i="5"/>
  <c r="AG230" i="5"/>
  <c r="Y231" i="5"/>
  <c r="Z231" i="5"/>
  <c r="AA231" i="5"/>
  <c r="AB231" i="5"/>
  <c r="AC231" i="5"/>
  <c r="AD231" i="5"/>
  <c r="AE231" i="5"/>
  <c r="AF231" i="5"/>
  <c r="AG231" i="5"/>
  <c r="Y232" i="5"/>
  <c r="Z232" i="5"/>
  <c r="AA232" i="5"/>
  <c r="AB232" i="5"/>
  <c r="AC232" i="5"/>
  <c r="AD232" i="5"/>
  <c r="AE232" i="5"/>
  <c r="AF232" i="5"/>
  <c r="AG232" i="5"/>
  <c r="Y233" i="5"/>
  <c r="Z233" i="5"/>
  <c r="AA233" i="5"/>
  <c r="AB233" i="5"/>
  <c r="AC233" i="5"/>
  <c r="AD233" i="5"/>
  <c r="AE233" i="5"/>
  <c r="AF233" i="5"/>
  <c r="AG233" i="5"/>
  <c r="Y234" i="5"/>
  <c r="Z234" i="5"/>
  <c r="AA234" i="5"/>
  <c r="AB234" i="5"/>
  <c r="AC234" i="5"/>
  <c r="AD234" i="5"/>
  <c r="AE234" i="5"/>
  <c r="AF234" i="5"/>
  <c r="AG234" i="5"/>
  <c r="Y235" i="5"/>
  <c r="Z235" i="5"/>
  <c r="AA235" i="5"/>
  <c r="AB235" i="5"/>
  <c r="AC235" i="5"/>
  <c r="AD235" i="5"/>
  <c r="AE235" i="5"/>
  <c r="AF235" i="5"/>
  <c r="AG235" i="5"/>
  <c r="Y236" i="5"/>
  <c r="Z236" i="5"/>
  <c r="AA236" i="5"/>
  <c r="AB236" i="5"/>
  <c r="AC236" i="5"/>
  <c r="AD236" i="5"/>
  <c r="AE236" i="5"/>
  <c r="AF236" i="5"/>
  <c r="AG236" i="5"/>
  <c r="Y237" i="5"/>
  <c r="Z237" i="5"/>
  <c r="AA237" i="5"/>
  <c r="AB237" i="5"/>
  <c r="AC237" i="5"/>
  <c r="AD237" i="5"/>
  <c r="AE237" i="5"/>
  <c r="AF237" i="5"/>
  <c r="AG237" i="5"/>
  <c r="Y238" i="5"/>
  <c r="Z238" i="5"/>
  <c r="AA238" i="5"/>
  <c r="AB238" i="5"/>
  <c r="AC238" i="5"/>
  <c r="AD238" i="5"/>
  <c r="AE238" i="5"/>
  <c r="AF238" i="5"/>
  <c r="AG238" i="5"/>
  <c r="Y239" i="5"/>
  <c r="Z239" i="5"/>
  <c r="AA239" i="5"/>
  <c r="AB239" i="5"/>
  <c r="AC239" i="5"/>
  <c r="AD239" i="5"/>
  <c r="AE239" i="5"/>
  <c r="AF239" i="5"/>
  <c r="AG239" i="5"/>
  <c r="Y240" i="5"/>
  <c r="Z240" i="5"/>
  <c r="AA240" i="5"/>
  <c r="AB240" i="5"/>
  <c r="AC240" i="5"/>
  <c r="AD240" i="5"/>
  <c r="AE240" i="5"/>
  <c r="AF240" i="5"/>
  <c r="AG240" i="5"/>
  <c r="Y241" i="5"/>
  <c r="Z241" i="5"/>
  <c r="AA241" i="5"/>
  <c r="AB241" i="5"/>
  <c r="AC241" i="5"/>
  <c r="AD241" i="5"/>
  <c r="AE241" i="5"/>
  <c r="AF241" i="5"/>
  <c r="AG241" i="5"/>
  <c r="Y242" i="5"/>
  <c r="Z242" i="5"/>
  <c r="AA242" i="5"/>
  <c r="AB242" i="5"/>
  <c r="AC242" i="5"/>
  <c r="AD242" i="5"/>
  <c r="AE242" i="5"/>
  <c r="AF242" i="5"/>
  <c r="AG242" i="5"/>
  <c r="Y243" i="5"/>
  <c r="Z243" i="5"/>
  <c r="AA243" i="5"/>
  <c r="AB243" i="5"/>
  <c r="AC243" i="5"/>
  <c r="AD243" i="5"/>
  <c r="AE243" i="5"/>
  <c r="AF243" i="5"/>
  <c r="AG243" i="5"/>
  <c r="Y244" i="5"/>
  <c r="Z244" i="5"/>
  <c r="AA244" i="5"/>
  <c r="AB244" i="5"/>
  <c r="AC244" i="5"/>
  <c r="AD244" i="5"/>
  <c r="AE244" i="5"/>
  <c r="AF244" i="5"/>
  <c r="AG244" i="5"/>
  <c r="Y245" i="5"/>
  <c r="Z245" i="5"/>
  <c r="AA245" i="5"/>
  <c r="AB245" i="5"/>
  <c r="AC245" i="5"/>
  <c r="AD245" i="5"/>
  <c r="AE245" i="5"/>
  <c r="AF245" i="5"/>
  <c r="AG245" i="5"/>
  <c r="Y246" i="5"/>
  <c r="Z246" i="5"/>
  <c r="AA246" i="5"/>
  <c r="AB246" i="5"/>
  <c r="AC246" i="5"/>
  <c r="AD246" i="5"/>
  <c r="AE246" i="5"/>
  <c r="AF246" i="5"/>
  <c r="AG246" i="5"/>
  <c r="Y247" i="5"/>
  <c r="Z247" i="5"/>
  <c r="AA247" i="5"/>
  <c r="AB247" i="5"/>
  <c r="AC247" i="5"/>
  <c r="AD247" i="5"/>
  <c r="AE247" i="5"/>
  <c r="AF247" i="5"/>
  <c r="AG247" i="5"/>
  <c r="Y248" i="5"/>
  <c r="Z248" i="5"/>
  <c r="AA248" i="5"/>
  <c r="AB248" i="5"/>
  <c r="AC248" i="5"/>
  <c r="AD248" i="5"/>
  <c r="AE248" i="5"/>
  <c r="AF248" i="5"/>
  <c r="AG248" i="5"/>
  <c r="Y249" i="5"/>
  <c r="Z249" i="5"/>
  <c r="AA249" i="5"/>
  <c r="AB249" i="5"/>
  <c r="AC249" i="5"/>
  <c r="AD249" i="5"/>
  <c r="AE249" i="5"/>
  <c r="AF249" i="5"/>
  <c r="AG249" i="5"/>
  <c r="Y250" i="5"/>
  <c r="Z250" i="5"/>
  <c r="AA250" i="5"/>
  <c r="AB250" i="5"/>
  <c r="AC250" i="5"/>
  <c r="AD250" i="5"/>
  <c r="AE250" i="5"/>
  <c r="AF250" i="5"/>
  <c r="AG250" i="5"/>
  <c r="Y251" i="5"/>
  <c r="Z251" i="5"/>
  <c r="AA251" i="5"/>
  <c r="AB251" i="5"/>
  <c r="AC251" i="5"/>
  <c r="AD251" i="5"/>
  <c r="AE251" i="5"/>
  <c r="AF251" i="5"/>
  <c r="AG251" i="5"/>
  <c r="Y252" i="5"/>
  <c r="Z252" i="5"/>
  <c r="AA252" i="5"/>
  <c r="AB252" i="5"/>
  <c r="AC252" i="5"/>
  <c r="AD252" i="5"/>
  <c r="AE252" i="5"/>
  <c r="AF252" i="5"/>
  <c r="AG252" i="5"/>
  <c r="Y253" i="5"/>
  <c r="Z253" i="5"/>
  <c r="AA253" i="5"/>
  <c r="AB253" i="5"/>
  <c r="AC253" i="5"/>
  <c r="AD253" i="5"/>
  <c r="AE253" i="5"/>
  <c r="AF253" i="5"/>
  <c r="AG253" i="5"/>
  <c r="Y254" i="5"/>
  <c r="Z254" i="5"/>
  <c r="AA254" i="5"/>
  <c r="AB254" i="5"/>
  <c r="AC254" i="5"/>
  <c r="AD254" i="5"/>
  <c r="AE254" i="5"/>
  <c r="AF254" i="5"/>
  <c r="AG254" i="5"/>
  <c r="Y255" i="5"/>
  <c r="Z255" i="5"/>
  <c r="AA255" i="5"/>
  <c r="AB255" i="5"/>
  <c r="AC255" i="5"/>
  <c r="AD255" i="5"/>
  <c r="AE255" i="5"/>
  <c r="AF255" i="5"/>
  <c r="AG255" i="5"/>
  <c r="Y256" i="5"/>
  <c r="Z256" i="5"/>
  <c r="AA256" i="5"/>
  <c r="AB256" i="5"/>
  <c r="AC256" i="5"/>
  <c r="AD256" i="5"/>
  <c r="AE256" i="5"/>
  <c r="AF256" i="5"/>
  <c r="AG256" i="5"/>
  <c r="Y257" i="5"/>
  <c r="Z257" i="5"/>
  <c r="AA257" i="5"/>
  <c r="AB257" i="5"/>
  <c r="AC257" i="5"/>
  <c r="AD257" i="5"/>
  <c r="AE257" i="5"/>
  <c r="AF257" i="5"/>
  <c r="AG257" i="5"/>
  <c r="Y258" i="5"/>
  <c r="Z258" i="5"/>
  <c r="AA258" i="5"/>
  <c r="AB258" i="5"/>
  <c r="AC258" i="5"/>
  <c r="AD258" i="5"/>
  <c r="AE258" i="5"/>
  <c r="AF258" i="5"/>
  <c r="AG258" i="5"/>
  <c r="Y259" i="5"/>
  <c r="Z259" i="5"/>
  <c r="AA259" i="5"/>
  <c r="AB259" i="5"/>
  <c r="AC259" i="5"/>
  <c r="AD259" i="5"/>
  <c r="AE259" i="5"/>
  <c r="AF259" i="5"/>
  <c r="AG259" i="5"/>
  <c r="Y260" i="5"/>
  <c r="Z260" i="5"/>
  <c r="AA260" i="5"/>
  <c r="AB260" i="5"/>
  <c r="AC260" i="5"/>
  <c r="AD260" i="5"/>
  <c r="AE260" i="5"/>
  <c r="AF260" i="5"/>
  <c r="AG260" i="5"/>
  <c r="Y261" i="5"/>
  <c r="Z261" i="5"/>
  <c r="AA261" i="5"/>
  <c r="AB261" i="5"/>
  <c r="AC261" i="5"/>
  <c r="AD261" i="5"/>
  <c r="AE261" i="5"/>
  <c r="AF261" i="5"/>
  <c r="AG261" i="5"/>
  <c r="Y262" i="5"/>
  <c r="Z262" i="5"/>
  <c r="AA262" i="5"/>
  <c r="AB262" i="5"/>
  <c r="AC262" i="5"/>
  <c r="AD262" i="5"/>
  <c r="AE262" i="5"/>
  <c r="AF262" i="5"/>
  <c r="AG262" i="5"/>
  <c r="Y263" i="5"/>
  <c r="Z263" i="5"/>
  <c r="AA263" i="5"/>
  <c r="AB263" i="5"/>
  <c r="AC263" i="5"/>
  <c r="AD263" i="5"/>
  <c r="AE263" i="5"/>
  <c r="AF263" i="5"/>
  <c r="AG263" i="5"/>
  <c r="Y264" i="5"/>
  <c r="Z264" i="5"/>
  <c r="AA264" i="5"/>
  <c r="AB264" i="5"/>
  <c r="AC264" i="5"/>
  <c r="AD264" i="5"/>
  <c r="AE264" i="5"/>
  <c r="AF264" i="5"/>
  <c r="AG264" i="5"/>
  <c r="Y265" i="5"/>
  <c r="Z265" i="5"/>
  <c r="AA265" i="5"/>
  <c r="AB265" i="5"/>
  <c r="AC265" i="5"/>
  <c r="AD265" i="5"/>
  <c r="AE265" i="5"/>
  <c r="AF265" i="5"/>
  <c r="AG265" i="5"/>
  <c r="Y266" i="5"/>
  <c r="Z266" i="5"/>
  <c r="AA266" i="5"/>
  <c r="AB266" i="5"/>
  <c r="AC266" i="5"/>
  <c r="AD266" i="5"/>
  <c r="AE266" i="5"/>
  <c r="AF266" i="5"/>
  <c r="AG266" i="5"/>
  <c r="Y267" i="5"/>
  <c r="Z267" i="5"/>
  <c r="AA267" i="5"/>
  <c r="AB267" i="5"/>
  <c r="AC267" i="5"/>
  <c r="AD267" i="5"/>
  <c r="AE267" i="5"/>
  <c r="AF267" i="5"/>
  <c r="AG267" i="5"/>
  <c r="Y268" i="5"/>
  <c r="Z268" i="5"/>
  <c r="AA268" i="5"/>
  <c r="AB268" i="5"/>
  <c r="AC268" i="5"/>
  <c r="AD268" i="5"/>
  <c r="AE268" i="5"/>
  <c r="AF268" i="5"/>
  <c r="AG268" i="5"/>
  <c r="Y269" i="5"/>
  <c r="Z269" i="5"/>
  <c r="AA269" i="5"/>
  <c r="AB269" i="5"/>
  <c r="AC269" i="5"/>
  <c r="AD269" i="5"/>
  <c r="AE269" i="5"/>
  <c r="AF269" i="5"/>
  <c r="AG269" i="5"/>
  <c r="Y270" i="5"/>
  <c r="Z270" i="5"/>
  <c r="AA270" i="5"/>
  <c r="AB270" i="5"/>
  <c r="AC270" i="5"/>
  <c r="AD270" i="5"/>
  <c r="AE270" i="5"/>
  <c r="AF270" i="5"/>
  <c r="AG270" i="5"/>
  <c r="Y271" i="5"/>
  <c r="Z271" i="5"/>
  <c r="AA271" i="5"/>
  <c r="AB271" i="5"/>
  <c r="AC271" i="5"/>
  <c r="AD271" i="5"/>
  <c r="AE271" i="5"/>
  <c r="AF271" i="5"/>
  <c r="AG271" i="5"/>
  <c r="Y272" i="5"/>
  <c r="Z272" i="5"/>
  <c r="AA272" i="5"/>
  <c r="AB272" i="5"/>
  <c r="AC272" i="5"/>
  <c r="AD272" i="5"/>
  <c r="AE272" i="5"/>
  <c r="AF272" i="5"/>
  <c r="AG272" i="5"/>
  <c r="Y273" i="5"/>
  <c r="Z273" i="5"/>
  <c r="AA273" i="5"/>
  <c r="AB273" i="5"/>
  <c r="AC273" i="5"/>
  <c r="AD273" i="5"/>
  <c r="AE273" i="5"/>
  <c r="AF273" i="5"/>
  <c r="AG273" i="5"/>
  <c r="Y274" i="5"/>
  <c r="Z274" i="5"/>
  <c r="AA274" i="5"/>
  <c r="AB274" i="5"/>
  <c r="AC274" i="5"/>
  <c r="AD274" i="5"/>
  <c r="AE274" i="5"/>
  <c r="AF274" i="5"/>
  <c r="AG274" i="5"/>
  <c r="Y275" i="5"/>
  <c r="Z275" i="5"/>
  <c r="AA275" i="5"/>
  <c r="AB275" i="5"/>
  <c r="AC275" i="5"/>
  <c r="AD275" i="5"/>
  <c r="AE275" i="5"/>
  <c r="AF275" i="5"/>
  <c r="AG275" i="5"/>
  <c r="Y276" i="5"/>
  <c r="Z276" i="5"/>
  <c r="AA276" i="5"/>
  <c r="AB276" i="5"/>
  <c r="AC276" i="5"/>
  <c r="AD276" i="5"/>
  <c r="AE276" i="5"/>
  <c r="AF276" i="5"/>
  <c r="AG276" i="5"/>
  <c r="Y277" i="5"/>
  <c r="Z277" i="5"/>
  <c r="AA277" i="5"/>
  <c r="AB277" i="5"/>
  <c r="AC277" i="5"/>
  <c r="AD277" i="5"/>
  <c r="AE277" i="5"/>
  <c r="AF277" i="5"/>
  <c r="AG277" i="5"/>
  <c r="Y278" i="5"/>
  <c r="Z278" i="5"/>
  <c r="AA278" i="5"/>
  <c r="AB278" i="5"/>
  <c r="AC278" i="5"/>
  <c r="AD278" i="5"/>
  <c r="AE278" i="5"/>
  <c r="AF278" i="5"/>
  <c r="AG278" i="5"/>
  <c r="Y279" i="5"/>
  <c r="Z279" i="5"/>
  <c r="AA279" i="5"/>
  <c r="AB279" i="5"/>
  <c r="AC279" i="5"/>
  <c r="AD279" i="5"/>
  <c r="AE279" i="5"/>
  <c r="AF279" i="5"/>
  <c r="AG279" i="5"/>
  <c r="Y280" i="5"/>
  <c r="Z280" i="5"/>
  <c r="AA280" i="5"/>
  <c r="AB280" i="5"/>
  <c r="AC280" i="5"/>
  <c r="AD280" i="5"/>
  <c r="AE280" i="5"/>
  <c r="AF280" i="5"/>
  <c r="AG280" i="5"/>
  <c r="Y281" i="5"/>
  <c r="Z281" i="5"/>
  <c r="AA281" i="5"/>
  <c r="AB281" i="5"/>
  <c r="AC281" i="5"/>
  <c r="AD281" i="5"/>
  <c r="AE281" i="5"/>
  <c r="AF281" i="5"/>
  <c r="AG281" i="5"/>
  <c r="Y282" i="5"/>
  <c r="Z282" i="5"/>
  <c r="AA282" i="5"/>
  <c r="AB282" i="5"/>
  <c r="AC282" i="5"/>
  <c r="AD282" i="5"/>
  <c r="AE282" i="5"/>
  <c r="AF282" i="5"/>
  <c r="AG282" i="5"/>
  <c r="Y283" i="5"/>
  <c r="Z283" i="5"/>
  <c r="AA283" i="5"/>
  <c r="AB283" i="5"/>
  <c r="AC283" i="5"/>
  <c r="AD283" i="5"/>
  <c r="AE283" i="5"/>
  <c r="AF283" i="5"/>
  <c r="AG283" i="5"/>
  <c r="Y284" i="5"/>
  <c r="Z284" i="5"/>
  <c r="AA284" i="5"/>
  <c r="AB284" i="5"/>
  <c r="AC284" i="5"/>
  <c r="AD284" i="5"/>
  <c r="AE284" i="5"/>
  <c r="AF284" i="5"/>
  <c r="AG284" i="5"/>
  <c r="Y285" i="5"/>
  <c r="Z285" i="5"/>
  <c r="AA285" i="5"/>
  <c r="AB285" i="5"/>
  <c r="AC285" i="5"/>
  <c r="AD285" i="5"/>
  <c r="AE285" i="5"/>
  <c r="AF285" i="5"/>
  <c r="AG285" i="5"/>
  <c r="Y286" i="5"/>
  <c r="Z286" i="5"/>
  <c r="AA286" i="5"/>
  <c r="AB286" i="5"/>
  <c r="AC286" i="5"/>
  <c r="AD286" i="5"/>
  <c r="AE286" i="5"/>
  <c r="AF286" i="5"/>
  <c r="AG286" i="5"/>
  <c r="Y287" i="5"/>
  <c r="Z287" i="5"/>
  <c r="AA287" i="5"/>
  <c r="AB287" i="5"/>
  <c r="AC287" i="5"/>
  <c r="AD287" i="5"/>
  <c r="AE287" i="5"/>
  <c r="AF287" i="5"/>
  <c r="AG287" i="5"/>
  <c r="Y288" i="5"/>
  <c r="Z288" i="5"/>
  <c r="AA288" i="5"/>
  <c r="AB288" i="5"/>
  <c r="AC288" i="5"/>
  <c r="AD288" i="5"/>
  <c r="AE288" i="5"/>
  <c r="AF288" i="5"/>
  <c r="AG288" i="5"/>
  <c r="Y289" i="5"/>
  <c r="Z289" i="5"/>
  <c r="AA289" i="5"/>
  <c r="AB289" i="5"/>
  <c r="AC289" i="5"/>
  <c r="AD289" i="5"/>
  <c r="AE289" i="5"/>
  <c r="AF289" i="5"/>
  <c r="AG289" i="5"/>
  <c r="Y290" i="5"/>
  <c r="Z290" i="5"/>
  <c r="AA290" i="5"/>
  <c r="AB290" i="5"/>
  <c r="AC290" i="5"/>
  <c r="AD290" i="5"/>
  <c r="AE290" i="5"/>
  <c r="AF290" i="5"/>
  <c r="AG290" i="5"/>
  <c r="Y291" i="5"/>
  <c r="Z291" i="5"/>
  <c r="AA291" i="5"/>
  <c r="AB291" i="5"/>
  <c r="AC291" i="5"/>
  <c r="AD291" i="5"/>
  <c r="AE291" i="5"/>
  <c r="AF291" i="5"/>
  <c r="AG291" i="5"/>
  <c r="Y292" i="5"/>
  <c r="Z292" i="5"/>
  <c r="AA292" i="5"/>
  <c r="AB292" i="5"/>
  <c r="AC292" i="5"/>
  <c r="AD292" i="5"/>
  <c r="AE292" i="5"/>
  <c r="AF292" i="5"/>
  <c r="AG292" i="5"/>
  <c r="Y293" i="5"/>
  <c r="Z293" i="5"/>
  <c r="AA293" i="5"/>
  <c r="AB293" i="5"/>
  <c r="AC293" i="5"/>
  <c r="AD293" i="5"/>
  <c r="AE293" i="5"/>
  <c r="AF293" i="5"/>
  <c r="AG293" i="5"/>
  <c r="Y294" i="5"/>
  <c r="Z294" i="5"/>
  <c r="AA294" i="5"/>
  <c r="AB294" i="5"/>
  <c r="AC294" i="5"/>
  <c r="AD294" i="5"/>
  <c r="AE294" i="5"/>
  <c r="AF294" i="5"/>
  <c r="AG294" i="5"/>
  <c r="Y295" i="5"/>
  <c r="Z295" i="5"/>
  <c r="AA295" i="5"/>
  <c r="AB295" i="5"/>
  <c r="AC295" i="5"/>
  <c r="AD295" i="5"/>
  <c r="AE295" i="5"/>
  <c r="AF295" i="5"/>
  <c r="AG295" i="5"/>
  <c r="Y296" i="5"/>
  <c r="Z296" i="5"/>
  <c r="AA296" i="5"/>
  <c r="AB296" i="5"/>
  <c r="AC296" i="5"/>
  <c r="AD296" i="5"/>
  <c r="AE296" i="5"/>
  <c r="AF296" i="5"/>
  <c r="AG296" i="5"/>
  <c r="Y297" i="5"/>
  <c r="Z297" i="5"/>
  <c r="AA297" i="5"/>
  <c r="AB297" i="5"/>
  <c r="AC297" i="5"/>
  <c r="AD297" i="5"/>
  <c r="AE297" i="5"/>
  <c r="AF297" i="5"/>
  <c r="AG297" i="5"/>
  <c r="Y298" i="5"/>
  <c r="Z298" i="5"/>
  <c r="AA298" i="5"/>
  <c r="AB298" i="5"/>
  <c r="AC298" i="5"/>
  <c r="AD298" i="5"/>
  <c r="AE298" i="5"/>
  <c r="AF298" i="5"/>
  <c r="AG298" i="5"/>
  <c r="Y299" i="5"/>
  <c r="Z299" i="5"/>
  <c r="AA299" i="5"/>
  <c r="AB299" i="5"/>
  <c r="AC299" i="5"/>
  <c r="AD299" i="5"/>
  <c r="AE299" i="5"/>
  <c r="AF299" i="5"/>
  <c r="AG299" i="5"/>
  <c r="Y300" i="5"/>
  <c r="Z300" i="5"/>
  <c r="AA300" i="5"/>
  <c r="AB300" i="5"/>
  <c r="AC300" i="5"/>
  <c r="AD300" i="5"/>
  <c r="AE300" i="5"/>
  <c r="AF300" i="5"/>
  <c r="AG300" i="5"/>
  <c r="Y301" i="5"/>
  <c r="Z301" i="5"/>
  <c r="AA301" i="5"/>
  <c r="AB301" i="5"/>
  <c r="AC301" i="5"/>
  <c r="AD301" i="5"/>
  <c r="AE301" i="5"/>
  <c r="AF301" i="5"/>
  <c r="AG301" i="5"/>
  <c r="Y302" i="5"/>
  <c r="Z302" i="5"/>
  <c r="AA302" i="5"/>
  <c r="AB302" i="5"/>
  <c r="AC302" i="5"/>
  <c r="AD302" i="5"/>
  <c r="AE302" i="5"/>
  <c r="AF302" i="5"/>
  <c r="AG302" i="5"/>
  <c r="Y303" i="5"/>
  <c r="Z303" i="5"/>
  <c r="AA303" i="5"/>
  <c r="AB303" i="5"/>
  <c r="AC303" i="5"/>
  <c r="AD303" i="5"/>
  <c r="AE303" i="5"/>
  <c r="AF303" i="5"/>
  <c r="AG303" i="5"/>
  <c r="Y304" i="5"/>
  <c r="Z304" i="5"/>
  <c r="AA304" i="5"/>
  <c r="AB304" i="5"/>
  <c r="AC304" i="5"/>
  <c r="AD304" i="5"/>
  <c r="AE304" i="5"/>
  <c r="AF304" i="5"/>
  <c r="AG304" i="5"/>
  <c r="Y305" i="5"/>
  <c r="Z305" i="5"/>
  <c r="AA305" i="5"/>
  <c r="AB305" i="5"/>
  <c r="AC305" i="5"/>
  <c r="AD305" i="5"/>
  <c r="AE305" i="5"/>
  <c r="AF305" i="5"/>
  <c r="AG305" i="5"/>
  <c r="Y306" i="5"/>
  <c r="Z306" i="5"/>
  <c r="AA306" i="5"/>
  <c r="AB306" i="5"/>
  <c r="AC306" i="5"/>
  <c r="AD306" i="5"/>
  <c r="AE306" i="5"/>
  <c r="AF306" i="5"/>
  <c r="AG306" i="5"/>
  <c r="Y307" i="5"/>
  <c r="Z307" i="5"/>
  <c r="AA307" i="5"/>
  <c r="AB307" i="5"/>
  <c r="AC307" i="5"/>
  <c r="AD307" i="5"/>
  <c r="AE307" i="5"/>
  <c r="AF307" i="5"/>
  <c r="AG307" i="5"/>
  <c r="Y308" i="5"/>
  <c r="Z308" i="5"/>
  <c r="AA308" i="5"/>
  <c r="AB308" i="5"/>
  <c r="AC308" i="5"/>
  <c r="AD308" i="5"/>
  <c r="AE308" i="5"/>
  <c r="AF308" i="5"/>
  <c r="AG308" i="5"/>
  <c r="Y309" i="5"/>
  <c r="Z309" i="5"/>
  <c r="AA309" i="5"/>
  <c r="AB309" i="5"/>
  <c r="AC309" i="5"/>
  <c r="AD309" i="5"/>
  <c r="AE309" i="5"/>
  <c r="AF309" i="5"/>
  <c r="AG309" i="5"/>
  <c r="Y310" i="5"/>
  <c r="Z310" i="5"/>
  <c r="AA310" i="5"/>
  <c r="AB310" i="5"/>
  <c r="AC310" i="5"/>
  <c r="AD310" i="5"/>
  <c r="AE310" i="5"/>
  <c r="AF310" i="5"/>
  <c r="AG310" i="5"/>
  <c r="Y311" i="5"/>
  <c r="Z311" i="5"/>
  <c r="AA311" i="5"/>
  <c r="AB311" i="5"/>
  <c r="AC311" i="5"/>
  <c r="AD311" i="5"/>
  <c r="AE311" i="5"/>
  <c r="AF311" i="5"/>
  <c r="AG311" i="5"/>
  <c r="Y312" i="5"/>
  <c r="Z312" i="5"/>
  <c r="AA312" i="5"/>
  <c r="AB312" i="5"/>
  <c r="AC312" i="5"/>
  <c r="AD312" i="5"/>
  <c r="AE312" i="5"/>
  <c r="AF312" i="5"/>
  <c r="AG312" i="5"/>
  <c r="Y313" i="5"/>
  <c r="Z313" i="5"/>
  <c r="AA313" i="5"/>
  <c r="AB313" i="5"/>
  <c r="AC313" i="5"/>
  <c r="AD313" i="5"/>
  <c r="AE313" i="5"/>
  <c r="AF313" i="5"/>
  <c r="AG313" i="5"/>
  <c r="Y314" i="5"/>
  <c r="Z314" i="5"/>
  <c r="AA314" i="5"/>
  <c r="AB314" i="5"/>
  <c r="AC314" i="5"/>
  <c r="AD314" i="5"/>
  <c r="AE314" i="5"/>
  <c r="AF314" i="5"/>
  <c r="AG314" i="5"/>
  <c r="Y315" i="5"/>
  <c r="Z315" i="5"/>
  <c r="AA315" i="5"/>
  <c r="AB315" i="5"/>
  <c r="AC315" i="5"/>
  <c r="AD315" i="5"/>
  <c r="AE315" i="5"/>
  <c r="AF315" i="5"/>
  <c r="AG315" i="5"/>
  <c r="Y316" i="5"/>
  <c r="Z316" i="5"/>
  <c r="AA316" i="5"/>
  <c r="AB316" i="5"/>
  <c r="AC316" i="5"/>
  <c r="AD316" i="5"/>
  <c r="AE316" i="5"/>
  <c r="AF316" i="5"/>
  <c r="AG316" i="5"/>
  <c r="Y317" i="5"/>
  <c r="Z317" i="5"/>
  <c r="AA317" i="5"/>
  <c r="AB317" i="5"/>
  <c r="AC317" i="5"/>
  <c r="AD317" i="5"/>
  <c r="AE317" i="5"/>
  <c r="AF317" i="5"/>
  <c r="AG317" i="5"/>
  <c r="Y318" i="5"/>
  <c r="Z318" i="5"/>
  <c r="AA318" i="5"/>
  <c r="AB318" i="5"/>
  <c r="AC318" i="5"/>
  <c r="AD318" i="5"/>
  <c r="AE318" i="5"/>
  <c r="AF318" i="5"/>
  <c r="AG318" i="5"/>
  <c r="Y319" i="5"/>
  <c r="Z319" i="5"/>
  <c r="AA319" i="5"/>
  <c r="AB319" i="5"/>
  <c r="AC319" i="5"/>
  <c r="AD319" i="5"/>
  <c r="AE319" i="5"/>
  <c r="AF319" i="5"/>
  <c r="AG319" i="5"/>
  <c r="Y320" i="5"/>
  <c r="Z320" i="5"/>
  <c r="AA320" i="5"/>
  <c r="AB320" i="5"/>
  <c r="AC320" i="5"/>
  <c r="AD320" i="5"/>
  <c r="AE320" i="5"/>
  <c r="AF320" i="5"/>
  <c r="AG320" i="5"/>
  <c r="Y321" i="5"/>
  <c r="Z321" i="5"/>
  <c r="AA321" i="5"/>
  <c r="AB321" i="5"/>
  <c r="AC321" i="5"/>
  <c r="AD321" i="5"/>
  <c r="AE321" i="5"/>
  <c r="AF321" i="5"/>
  <c r="AG321" i="5"/>
  <c r="Y322" i="5"/>
  <c r="Z322" i="5"/>
  <c r="AA322" i="5"/>
  <c r="AB322" i="5"/>
  <c r="AC322" i="5"/>
  <c r="AD322" i="5"/>
  <c r="AE322" i="5"/>
  <c r="AF322" i="5"/>
  <c r="AG322" i="5"/>
  <c r="Y323" i="5"/>
  <c r="Z323" i="5"/>
  <c r="AA323" i="5"/>
  <c r="AB323" i="5"/>
  <c r="AC323" i="5"/>
  <c r="AD323" i="5"/>
  <c r="AE323" i="5"/>
  <c r="AF323" i="5"/>
  <c r="AG323" i="5"/>
  <c r="Y324" i="5"/>
  <c r="Z324" i="5"/>
  <c r="AA324" i="5"/>
  <c r="AB324" i="5"/>
  <c r="AC324" i="5"/>
  <c r="AD324" i="5"/>
  <c r="AE324" i="5"/>
  <c r="AF324" i="5"/>
  <c r="AG324" i="5"/>
  <c r="Y325" i="5"/>
  <c r="Z325" i="5"/>
  <c r="AA325" i="5"/>
  <c r="AB325" i="5"/>
  <c r="AC325" i="5"/>
  <c r="AD325" i="5"/>
  <c r="AE325" i="5"/>
  <c r="AF325" i="5"/>
  <c r="AG325" i="5"/>
  <c r="Y326" i="5"/>
  <c r="Z326" i="5"/>
  <c r="AA326" i="5"/>
  <c r="AB326" i="5"/>
  <c r="AC326" i="5"/>
  <c r="AD326" i="5"/>
  <c r="AE326" i="5"/>
  <c r="AF326" i="5"/>
  <c r="AG326" i="5"/>
  <c r="Y327" i="5"/>
  <c r="Z327" i="5"/>
  <c r="AA327" i="5"/>
  <c r="AB327" i="5"/>
  <c r="AC327" i="5"/>
  <c r="AD327" i="5"/>
  <c r="AE327" i="5"/>
  <c r="AF327" i="5"/>
  <c r="AG327" i="5"/>
  <c r="Y328" i="5"/>
  <c r="Z328" i="5"/>
  <c r="AA328" i="5"/>
  <c r="AB328" i="5"/>
  <c r="AC328" i="5"/>
  <c r="AD328" i="5"/>
  <c r="AE328" i="5"/>
  <c r="AF328" i="5"/>
  <c r="AG328" i="5"/>
  <c r="Y329" i="5"/>
  <c r="Z329" i="5"/>
  <c r="AA329" i="5"/>
  <c r="AB329" i="5"/>
  <c r="AC329" i="5"/>
  <c r="AD329" i="5"/>
  <c r="AE329" i="5"/>
  <c r="AF329" i="5"/>
  <c r="AG329" i="5"/>
  <c r="Y330" i="5"/>
  <c r="Z330" i="5"/>
  <c r="AA330" i="5"/>
  <c r="AB330" i="5"/>
  <c r="AC330" i="5"/>
  <c r="AD330" i="5"/>
  <c r="AE330" i="5"/>
  <c r="AF330" i="5"/>
  <c r="AG330" i="5"/>
  <c r="Y331" i="5"/>
  <c r="Z331" i="5"/>
  <c r="AA331" i="5"/>
  <c r="AB331" i="5"/>
  <c r="AC331" i="5"/>
  <c r="AD331" i="5"/>
  <c r="AE331" i="5"/>
  <c r="AF331" i="5"/>
  <c r="AG331" i="5"/>
  <c r="Y332" i="5"/>
  <c r="Z332" i="5"/>
  <c r="AA332" i="5"/>
  <c r="AB332" i="5"/>
  <c r="AC332" i="5"/>
  <c r="AD332" i="5"/>
  <c r="AE332" i="5"/>
  <c r="AF332" i="5"/>
  <c r="AG332" i="5"/>
  <c r="Y333" i="5"/>
  <c r="Z333" i="5"/>
  <c r="AA333" i="5"/>
  <c r="AB333" i="5"/>
  <c r="AC333" i="5"/>
  <c r="AD333" i="5"/>
  <c r="AE333" i="5"/>
  <c r="AF333" i="5"/>
  <c r="AG333" i="5"/>
  <c r="Y334" i="5"/>
  <c r="Z334" i="5"/>
  <c r="AA334" i="5"/>
  <c r="AB334" i="5"/>
  <c r="AC334" i="5"/>
  <c r="AD334" i="5"/>
  <c r="AE334" i="5"/>
  <c r="AF334" i="5"/>
  <c r="AG334" i="5"/>
  <c r="Y335" i="5"/>
  <c r="Z335" i="5"/>
  <c r="AA335" i="5"/>
  <c r="AB335" i="5"/>
  <c r="AC335" i="5"/>
  <c r="AD335" i="5"/>
  <c r="AE335" i="5"/>
  <c r="AF335" i="5"/>
  <c r="AG335" i="5"/>
  <c r="Y336" i="5"/>
  <c r="Z336" i="5"/>
  <c r="AA336" i="5"/>
  <c r="AB336" i="5"/>
  <c r="AC336" i="5"/>
  <c r="AD336" i="5"/>
  <c r="AE336" i="5"/>
  <c r="AF336" i="5"/>
  <c r="AG336" i="5"/>
  <c r="Y337" i="5"/>
  <c r="Z337" i="5"/>
  <c r="AA337" i="5"/>
  <c r="AB337" i="5"/>
  <c r="AC337" i="5"/>
  <c r="AD337" i="5"/>
  <c r="AE337" i="5"/>
  <c r="AF337" i="5"/>
  <c r="AG337" i="5"/>
  <c r="Y338" i="5"/>
  <c r="Z338" i="5"/>
  <c r="AA338" i="5"/>
  <c r="AB338" i="5"/>
  <c r="AC338" i="5"/>
  <c r="AD338" i="5"/>
  <c r="AE338" i="5"/>
  <c r="AF338" i="5"/>
  <c r="AG338" i="5"/>
  <c r="Y339" i="5"/>
  <c r="Z339" i="5"/>
  <c r="AA339" i="5"/>
  <c r="AB339" i="5"/>
  <c r="AC339" i="5"/>
  <c r="AD339" i="5"/>
  <c r="AE339" i="5"/>
  <c r="AF339" i="5"/>
  <c r="AG339" i="5"/>
  <c r="Y340" i="5"/>
  <c r="Z340" i="5"/>
  <c r="AA340" i="5"/>
  <c r="AB340" i="5"/>
  <c r="AC340" i="5"/>
  <c r="AD340" i="5"/>
  <c r="AE340" i="5"/>
  <c r="AF340" i="5"/>
  <c r="AG340" i="5"/>
  <c r="Y341" i="5"/>
  <c r="Z341" i="5"/>
  <c r="AA341" i="5"/>
  <c r="AB341" i="5"/>
  <c r="AC341" i="5"/>
  <c r="AD341" i="5"/>
  <c r="AE341" i="5"/>
  <c r="AF341" i="5"/>
  <c r="AG341" i="5"/>
  <c r="Y342" i="5"/>
  <c r="Z342" i="5"/>
  <c r="AA342" i="5"/>
  <c r="AB342" i="5"/>
  <c r="AC342" i="5"/>
  <c r="AD342" i="5"/>
  <c r="AE342" i="5"/>
  <c r="AF342" i="5"/>
  <c r="AG342" i="5"/>
  <c r="Y343" i="5"/>
  <c r="Z343" i="5"/>
  <c r="AA343" i="5"/>
  <c r="AB343" i="5"/>
  <c r="AC343" i="5"/>
  <c r="AD343" i="5"/>
  <c r="AE343" i="5"/>
  <c r="AF343" i="5"/>
  <c r="AG343" i="5"/>
  <c r="Y344" i="5"/>
  <c r="Z344" i="5"/>
  <c r="AA344" i="5"/>
  <c r="AB344" i="5"/>
  <c r="AC344" i="5"/>
  <c r="AD344" i="5"/>
  <c r="AE344" i="5"/>
  <c r="AF344" i="5"/>
  <c r="AG344" i="5"/>
  <c r="Y345" i="5"/>
  <c r="Z345" i="5"/>
  <c r="AA345" i="5"/>
  <c r="AB345" i="5"/>
  <c r="AC345" i="5"/>
  <c r="AD345" i="5"/>
  <c r="AE345" i="5"/>
  <c r="AF345" i="5"/>
  <c r="AG345" i="5"/>
  <c r="Y346" i="5"/>
  <c r="Z346" i="5"/>
  <c r="AA346" i="5"/>
  <c r="AB346" i="5"/>
  <c r="AC346" i="5"/>
  <c r="AD346" i="5"/>
  <c r="AE346" i="5"/>
  <c r="AF346" i="5"/>
  <c r="AG346" i="5"/>
  <c r="Y347" i="5"/>
  <c r="Z347" i="5"/>
  <c r="AA347" i="5"/>
  <c r="AB347" i="5"/>
  <c r="AC347" i="5"/>
  <c r="AD347" i="5"/>
  <c r="AE347" i="5"/>
  <c r="AF347" i="5"/>
  <c r="AG347" i="5"/>
  <c r="Y348" i="5"/>
  <c r="Z348" i="5"/>
  <c r="AA348" i="5"/>
  <c r="AB348" i="5"/>
  <c r="AC348" i="5"/>
  <c r="AD348" i="5"/>
  <c r="AE348" i="5"/>
  <c r="AF348" i="5"/>
  <c r="AG348" i="5"/>
  <c r="Y349" i="5"/>
  <c r="Z349" i="5"/>
  <c r="AA349" i="5"/>
  <c r="AB349" i="5"/>
  <c r="AC349" i="5"/>
  <c r="AD349" i="5"/>
  <c r="AE349" i="5"/>
  <c r="AF349" i="5"/>
  <c r="AG349" i="5"/>
  <c r="Y350" i="5"/>
  <c r="Z350" i="5"/>
  <c r="AA350" i="5"/>
  <c r="AB350" i="5"/>
  <c r="AC350" i="5"/>
  <c r="AD350" i="5"/>
  <c r="AE350" i="5"/>
  <c r="AF350" i="5"/>
  <c r="AG350" i="5"/>
  <c r="Y351" i="5"/>
  <c r="Z351" i="5"/>
  <c r="AA351" i="5"/>
  <c r="AB351" i="5"/>
  <c r="AC351" i="5"/>
  <c r="AD351" i="5"/>
  <c r="AE351" i="5"/>
  <c r="AF351" i="5"/>
  <c r="AG351" i="5"/>
  <c r="Y352" i="5"/>
  <c r="Z352" i="5"/>
  <c r="AA352" i="5"/>
  <c r="AB352" i="5"/>
  <c r="AC352" i="5"/>
  <c r="AD352" i="5"/>
  <c r="AE352" i="5"/>
  <c r="AF352" i="5"/>
  <c r="AG352" i="5"/>
  <c r="Y353" i="5"/>
  <c r="Z353" i="5"/>
  <c r="AA353" i="5"/>
  <c r="AB353" i="5"/>
  <c r="AC353" i="5"/>
  <c r="AD353" i="5"/>
  <c r="AE353" i="5"/>
  <c r="AF353" i="5"/>
  <c r="AG353" i="5"/>
  <c r="Y354" i="5"/>
  <c r="Z354" i="5"/>
  <c r="AA354" i="5"/>
  <c r="AB354" i="5"/>
  <c r="AC354" i="5"/>
  <c r="AD354" i="5"/>
  <c r="AE354" i="5"/>
  <c r="AF354" i="5"/>
  <c r="AG354" i="5"/>
  <c r="Y355" i="5"/>
  <c r="Z355" i="5"/>
  <c r="AA355" i="5"/>
  <c r="AB355" i="5"/>
  <c r="AC355" i="5"/>
  <c r="AD355" i="5"/>
  <c r="AE355" i="5"/>
  <c r="AF355" i="5"/>
  <c r="AG355" i="5"/>
  <c r="Y356" i="5"/>
  <c r="Z356" i="5"/>
  <c r="AA356" i="5"/>
  <c r="AB356" i="5"/>
  <c r="AC356" i="5"/>
  <c r="AD356" i="5"/>
  <c r="AE356" i="5"/>
  <c r="AF356" i="5"/>
  <c r="AG356" i="5"/>
  <c r="Y357" i="5"/>
  <c r="Z357" i="5"/>
  <c r="AA357" i="5"/>
  <c r="AB357" i="5"/>
  <c r="AC357" i="5"/>
  <c r="AD357" i="5"/>
  <c r="AE357" i="5"/>
  <c r="AF357" i="5"/>
  <c r="AG357" i="5"/>
  <c r="Y358" i="5"/>
  <c r="Z358" i="5"/>
  <c r="AA358" i="5"/>
  <c r="AB358" i="5"/>
  <c r="AC358" i="5"/>
  <c r="AD358" i="5"/>
  <c r="AE358" i="5"/>
  <c r="AF358" i="5"/>
  <c r="AG358" i="5"/>
  <c r="Y359" i="5"/>
  <c r="Z359" i="5"/>
  <c r="AA359" i="5"/>
  <c r="AB359" i="5"/>
  <c r="AC359" i="5"/>
  <c r="AD359" i="5"/>
  <c r="AE359" i="5"/>
  <c r="AF359" i="5"/>
  <c r="AG359" i="5"/>
  <c r="Y360" i="5"/>
  <c r="Z360" i="5"/>
  <c r="AA360" i="5"/>
  <c r="AB360" i="5"/>
  <c r="AC360" i="5"/>
  <c r="AD360" i="5"/>
  <c r="AE360" i="5"/>
  <c r="AF360" i="5"/>
  <c r="AG360" i="5"/>
  <c r="Y361" i="5"/>
  <c r="Z361" i="5"/>
  <c r="AA361" i="5"/>
  <c r="AB361" i="5"/>
  <c r="AC361" i="5"/>
  <c r="AD361" i="5"/>
  <c r="AE361" i="5"/>
  <c r="AF361" i="5"/>
  <c r="AG361" i="5"/>
  <c r="Y362" i="5"/>
  <c r="Z362" i="5"/>
  <c r="AA362" i="5"/>
  <c r="AB362" i="5"/>
  <c r="AC362" i="5"/>
  <c r="AD362" i="5"/>
  <c r="AE362" i="5"/>
  <c r="AF362" i="5"/>
  <c r="AG362" i="5"/>
  <c r="Y363" i="5"/>
  <c r="Z363" i="5"/>
  <c r="AA363" i="5"/>
  <c r="AB363" i="5"/>
  <c r="AC363" i="5"/>
  <c r="AD363" i="5"/>
  <c r="AE363" i="5"/>
  <c r="AF363" i="5"/>
  <c r="AG363" i="5"/>
  <c r="Y364" i="5"/>
  <c r="Z364" i="5"/>
  <c r="AA364" i="5"/>
  <c r="AB364" i="5"/>
  <c r="AC364" i="5"/>
  <c r="AD364" i="5"/>
  <c r="AE364" i="5"/>
  <c r="AF364" i="5"/>
  <c r="AG364" i="5"/>
  <c r="Y365" i="5"/>
  <c r="Z365" i="5"/>
  <c r="AA365" i="5"/>
  <c r="AB365" i="5"/>
  <c r="AC365" i="5"/>
  <c r="AD365" i="5"/>
  <c r="AE365" i="5"/>
  <c r="AF365" i="5"/>
  <c r="AG365" i="5"/>
  <c r="Y366" i="5"/>
  <c r="Z366" i="5"/>
  <c r="AA366" i="5"/>
  <c r="AB366" i="5"/>
  <c r="AC366" i="5"/>
  <c r="AD366" i="5"/>
  <c r="AE366" i="5"/>
  <c r="AF366" i="5"/>
  <c r="AG366" i="5"/>
  <c r="Y367" i="5"/>
  <c r="Z367" i="5"/>
  <c r="AA367" i="5"/>
  <c r="AB367" i="5"/>
  <c r="AC367" i="5"/>
  <c r="AD367" i="5"/>
  <c r="AE367" i="5"/>
  <c r="AF367" i="5"/>
  <c r="AG367" i="5"/>
  <c r="Y368" i="5"/>
  <c r="Z368" i="5"/>
  <c r="AA368" i="5"/>
  <c r="AB368" i="5"/>
  <c r="AC368" i="5"/>
  <c r="AD368" i="5"/>
  <c r="AE368" i="5"/>
  <c r="AF368" i="5"/>
  <c r="AG368" i="5"/>
  <c r="Y369" i="5"/>
  <c r="Z369" i="5"/>
  <c r="AA369" i="5"/>
  <c r="AB369" i="5"/>
  <c r="AC369" i="5"/>
  <c r="AD369" i="5"/>
  <c r="AE369" i="5"/>
  <c r="AF369" i="5"/>
  <c r="AG369" i="5"/>
  <c r="Y370" i="5"/>
  <c r="Z370" i="5"/>
  <c r="AA370" i="5"/>
  <c r="AB370" i="5"/>
  <c r="AC370" i="5"/>
  <c r="AD370" i="5"/>
  <c r="AE370" i="5"/>
  <c r="AF370" i="5"/>
  <c r="AG370" i="5"/>
  <c r="Y371" i="5"/>
  <c r="Z371" i="5"/>
  <c r="AA371" i="5"/>
  <c r="AB371" i="5"/>
  <c r="AC371" i="5"/>
  <c r="AD371" i="5"/>
  <c r="AE371" i="5"/>
  <c r="AF371" i="5"/>
  <c r="AG371" i="5"/>
  <c r="Y372" i="5"/>
  <c r="Z372" i="5"/>
  <c r="AA372" i="5"/>
  <c r="AB372" i="5"/>
  <c r="AC372" i="5"/>
  <c r="AD372" i="5"/>
  <c r="AE372" i="5"/>
  <c r="AF372" i="5"/>
  <c r="AG372" i="5"/>
  <c r="Y373" i="5"/>
  <c r="Z373" i="5"/>
  <c r="AA373" i="5"/>
  <c r="AB373" i="5"/>
  <c r="AC373" i="5"/>
  <c r="AD373" i="5"/>
  <c r="AE373" i="5"/>
  <c r="AF373" i="5"/>
  <c r="AG373" i="5"/>
  <c r="Y374" i="5"/>
  <c r="Z374" i="5"/>
  <c r="AA374" i="5"/>
  <c r="AB374" i="5"/>
  <c r="AC374" i="5"/>
  <c r="AD374" i="5"/>
  <c r="AE374" i="5"/>
  <c r="AF374" i="5"/>
  <c r="AG374" i="5"/>
  <c r="Y375" i="5"/>
  <c r="Z375" i="5"/>
  <c r="AA375" i="5"/>
  <c r="AB375" i="5"/>
  <c r="AC375" i="5"/>
  <c r="AD375" i="5"/>
  <c r="AE375" i="5"/>
  <c r="AF375" i="5"/>
  <c r="AG375" i="5"/>
  <c r="Y376" i="5"/>
  <c r="Z376" i="5"/>
  <c r="AA376" i="5"/>
  <c r="AB376" i="5"/>
  <c r="AC376" i="5"/>
  <c r="AD376" i="5"/>
  <c r="AE376" i="5"/>
  <c r="AF376" i="5"/>
  <c r="AG376" i="5"/>
  <c r="Y377" i="5"/>
  <c r="Z377" i="5"/>
  <c r="AA377" i="5"/>
  <c r="AB377" i="5"/>
  <c r="AC377" i="5"/>
  <c r="AD377" i="5"/>
  <c r="AE377" i="5"/>
  <c r="AF377" i="5"/>
  <c r="AG377" i="5"/>
  <c r="Y378" i="5"/>
  <c r="Z378" i="5"/>
  <c r="AA378" i="5"/>
  <c r="AB378" i="5"/>
  <c r="AC378" i="5"/>
  <c r="AD378" i="5"/>
  <c r="AE378" i="5"/>
  <c r="AF378" i="5"/>
  <c r="AG378" i="5"/>
  <c r="Y379" i="5"/>
  <c r="Z379" i="5"/>
  <c r="AA379" i="5"/>
  <c r="AB379" i="5"/>
  <c r="AC379" i="5"/>
  <c r="AD379" i="5"/>
  <c r="AE379" i="5"/>
  <c r="AF379" i="5"/>
  <c r="AG379" i="5"/>
  <c r="Y380" i="5"/>
  <c r="Z380" i="5"/>
  <c r="AA380" i="5"/>
  <c r="AB380" i="5"/>
  <c r="AC380" i="5"/>
  <c r="AD380" i="5"/>
  <c r="AE380" i="5"/>
  <c r="AF380" i="5"/>
  <c r="AG380" i="5"/>
  <c r="Y381" i="5"/>
  <c r="Z381" i="5"/>
  <c r="AA381" i="5"/>
  <c r="AB381" i="5"/>
  <c r="AC381" i="5"/>
  <c r="AD381" i="5"/>
  <c r="AE381" i="5"/>
  <c r="AF381" i="5"/>
  <c r="AG381" i="5"/>
  <c r="Y382" i="5"/>
  <c r="Z382" i="5"/>
  <c r="AA382" i="5"/>
  <c r="AB382" i="5"/>
  <c r="AC382" i="5"/>
  <c r="AD382" i="5"/>
  <c r="AE382" i="5"/>
  <c r="AF382" i="5"/>
  <c r="AG382" i="5"/>
  <c r="Y383" i="5"/>
  <c r="Z383" i="5"/>
  <c r="AA383" i="5"/>
  <c r="AB383" i="5"/>
  <c r="AC383" i="5"/>
  <c r="AD383" i="5"/>
  <c r="AE383" i="5"/>
  <c r="AF383" i="5"/>
  <c r="AG383" i="5"/>
  <c r="Y384" i="5"/>
  <c r="Z384" i="5"/>
  <c r="AA384" i="5"/>
  <c r="AB384" i="5"/>
  <c r="AC384" i="5"/>
  <c r="AD384" i="5"/>
  <c r="AE384" i="5"/>
  <c r="AF384" i="5"/>
  <c r="AG384" i="5"/>
  <c r="Y385" i="5"/>
  <c r="Z385" i="5"/>
  <c r="AA385" i="5"/>
  <c r="AB385" i="5"/>
  <c r="AC385" i="5"/>
  <c r="AD385" i="5"/>
  <c r="AE385" i="5"/>
  <c r="AF385" i="5"/>
  <c r="AG385" i="5"/>
  <c r="Y386" i="5"/>
  <c r="Z386" i="5"/>
  <c r="AA386" i="5"/>
  <c r="AB386" i="5"/>
  <c r="AC386" i="5"/>
  <c r="AD386" i="5"/>
  <c r="AE386" i="5"/>
  <c r="AF386" i="5"/>
  <c r="AG386" i="5"/>
  <c r="Y387" i="5"/>
  <c r="Z387" i="5"/>
  <c r="AA387" i="5"/>
  <c r="AB387" i="5"/>
  <c r="AC387" i="5"/>
  <c r="AD387" i="5"/>
  <c r="AE387" i="5"/>
  <c r="AF387" i="5"/>
  <c r="AG387" i="5"/>
  <c r="Y388" i="5"/>
  <c r="Z388" i="5"/>
  <c r="AA388" i="5"/>
  <c r="AB388" i="5"/>
  <c r="AC388" i="5"/>
  <c r="AD388" i="5"/>
  <c r="AE388" i="5"/>
  <c r="AF388" i="5"/>
  <c r="AG388" i="5"/>
  <c r="Y389" i="5"/>
  <c r="Z389" i="5"/>
  <c r="AA389" i="5"/>
  <c r="AB389" i="5"/>
  <c r="AC389" i="5"/>
  <c r="AD389" i="5"/>
  <c r="AE389" i="5"/>
  <c r="AF389" i="5"/>
  <c r="AG389" i="5"/>
  <c r="Y390" i="5"/>
  <c r="Z390" i="5"/>
  <c r="AA390" i="5"/>
  <c r="AB390" i="5"/>
  <c r="AC390" i="5"/>
  <c r="AD390" i="5"/>
  <c r="AE390" i="5"/>
  <c r="AF390" i="5"/>
  <c r="AG390" i="5"/>
  <c r="Y391" i="5"/>
  <c r="Z391" i="5"/>
  <c r="AA391" i="5"/>
  <c r="AB391" i="5"/>
  <c r="AC391" i="5"/>
  <c r="AD391" i="5"/>
  <c r="AE391" i="5"/>
  <c r="AF391" i="5"/>
  <c r="AG391" i="5"/>
  <c r="Y392" i="5"/>
  <c r="Z392" i="5"/>
  <c r="AA392" i="5"/>
  <c r="AB392" i="5"/>
  <c r="AC392" i="5"/>
  <c r="AD392" i="5"/>
  <c r="AE392" i="5"/>
  <c r="AF392" i="5"/>
  <c r="AG392" i="5"/>
  <c r="Y393" i="5"/>
  <c r="Z393" i="5"/>
  <c r="AA393" i="5"/>
  <c r="AB393" i="5"/>
  <c r="AC393" i="5"/>
  <c r="AD393" i="5"/>
  <c r="AE393" i="5"/>
  <c r="AF393" i="5"/>
  <c r="AG393" i="5"/>
  <c r="Y394" i="5"/>
  <c r="Z394" i="5"/>
  <c r="AA394" i="5"/>
  <c r="AB394" i="5"/>
  <c r="AC394" i="5"/>
  <c r="AD394" i="5"/>
  <c r="AE394" i="5"/>
  <c r="AF394" i="5"/>
  <c r="AG394" i="5"/>
  <c r="Y395" i="5"/>
  <c r="Z395" i="5"/>
  <c r="AA395" i="5"/>
  <c r="AB395" i="5"/>
  <c r="AC395" i="5"/>
  <c r="AD395" i="5"/>
  <c r="AE395" i="5"/>
  <c r="AF395" i="5"/>
  <c r="AG395" i="5"/>
  <c r="Y396" i="5"/>
  <c r="Z396" i="5"/>
  <c r="AA396" i="5"/>
  <c r="AB396" i="5"/>
  <c r="AC396" i="5"/>
  <c r="AD396" i="5"/>
  <c r="AE396" i="5"/>
  <c r="AF396" i="5"/>
  <c r="AG396" i="5"/>
  <c r="Y397" i="5"/>
  <c r="Z397" i="5"/>
  <c r="AA397" i="5"/>
  <c r="AB397" i="5"/>
  <c r="AC397" i="5"/>
  <c r="AD397" i="5"/>
  <c r="AE397" i="5"/>
  <c r="AF397" i="5"/>
  <c r="AG397" i="5"/>
  <c r="Y398" i="5"/>
  <c r="Z398" i="5"/>
  <c r="AA398" i="5"/>
  <c r="AB398" i="5"/>
  <c r="AC398" i="5"/>
  <c r="AD398" i="5"/>
  <c r="AE398" i="5"/>
  <c r="AF398" i="5"/>
  <c r="AG398" i="5"/>
  <c r="Y399" i="5"/>
  <c r="Z399" i="5"/>
  <c r="AA399" i="5"/>
  <c r="AB399" i="5"/>
  <c r="AC399" i="5"/>
  <c r="AD399" i="5"/>
  <c r="AE399" i="5"/>
  <c r="AF399" i="5"/>
  <c r="AG399" i="5"/>
  <c r="Y400" i="5"/>
  <c r="Z400" i="5"/>
  <c r="AA400" i="5"/>
  <c r="AB400" i="5"/>
  <c r="AC400" i="5"/>
  <c r="AD400" i="5"/>
  <c r="AE400" i="5"/>
  <c r="AF400" i="5"/>
  <c r="AG400" i="5"/>
  <c r="Y401" i="5"/>
  <c r="Z401" i="5"/>
  <c r="AA401" i="5"/>
  <c r="AB401" i="5"/>
  <c r="AC401" i="5"/>
  <c r="AD401" i="5"/>
  <c r="AE401" i="5"/>
  <c r="AF401" i="5"/>
  <c r="AG401" i="5"/>
  <c r="Y402" i="5"/>
  <c r="Z402" i="5"/>
  <c r="AA402" i="5"/>
  <c r="AB402" i="5"/>
  <c r="AC402" i="5"/>
  <c r="AD402" i="5"/>
  <c r="AE402" i="5"/>
  <c r="AF402" i="5"/>
  <c r="AG402" i="5"/>
  <c r="Y403" i="5"/>
  <c r="Z403" i="5"/>
  <c r="AA403" i="5"/>
  <c r="AB403" i="5"/>
  <c r="AC403" i="5"/>
  <c r="AD403" i="5"/>
  <c r="AE403" i="5"/>
  <c r="AF403" i="5"/>
  <c r="AG403" i="5"/>
  <c r="Y404" i="5"/>
  <c r="Z404" i="5"/>
  <c r="AA404" i="5"/>
  <c r="AB404" i="5"/>
  <c r="AC404" i="5"/>
  <c r="AD404" i="5"/>
  <c r="AE404" i="5"/>
  <c r="AF404" i="5"/>
  <c r="AG404" i="5"/>
  <c r="Y405" i="5"/>
  <c r="Z405" i="5"/>
  <c r="AA405" i="5"/>
  <c r="AB405" i="5"/>
  <c r="AC405" i="5"/>
  <c r="AD405" i="5"/>
  <c r="AE405" i="5"/>
  <c r="AF405" i="5"/>
  <c r="AG405" i="5"/>
  <c r="Y406" i="5"/>
  <c r="Z406" i="5"/>
  <c r="AA406" i="5"/>
  <c r="AB406" i="5"/>
  <c r="AC406" i="5"/>
  <c r="AD406" i="5"/>
  <c r="AE406" i="5"/>
  <c r="AF406" i="5"/>
  <c r="AG406" i="5"/>
  <c r="Y407" i="5"/>
  <c r="Z407" i="5"/>
  <c r="AA407" i="5"/>
  <c r="AB407" i="5"/>
  <c r="AC407" i="5"/>
  <c r="AD407" i="5"/>
  <c r="AE407" i="5"/>
  <c r="AF407" i="5"/>
  <c r="AG407" i="5"/>
  <c r="Y408" i="5"/>
  <c r="Z408" i="5"/>
  <c r="AA408" i="5"/>
  <c r="AB408" i="5"/>
  <c r="AC408" i="5"/>
  <c r="AD408" i="5"/>
  <c r="AE408" i="5"/>
  <c r="AF408" i="5"/>
  <c r="AG408" i="5"/>
  <c r="Y409" i="5"/>
  <c r="Z409" i="5"/>
  <c r="AA409" i="5"/>
  <c r="AB409" i="5"/>
  <c r="AC409" i="5"/>
  <c r="AD409" i="5"/>
  <c r="AE409" i="5"/>
  <c r="AF409" i="5"/>
  <c r="AG409" i="5"/>
  <c r="Y410" i="5"/>
  <c r="Z410" i="5"/>
  <c r="AA410" i="5"/>
  <c r="AB410" i="5"/>
  <c r="AC410" i="5"/>
  <c r="AD410" i="5"/>
  <c r="AE410" i="5"/>
  <c r="AF410" i="5"/>
  <c r="AG410" i="5"/>
  <c r="Y411" i="5"/>
  <c r="Z411" i="5"/>
  <c r="AA411" i="5"/>
  <c r="AB411" i="5"/>
  <c r="AC411" i="5"/>
  <c r="AD411" i="5"/>
  <c r="AE411" i="5"/>
  <c r="AF411" i="5"/>
  <c r="AG411" i="5"/>
  <c r="Y412" i="5"/>
  <c r="Z412" i="5"/>
  <c r="AA412" i="5"/>
  <c r="AB412" i="5"/>
  <c r="AC412" i="5"/>
  <c r="AD412" i="5"/>
  <c r="AE412" i="5"/>
  <c r="AF412" i="5"/>
  <c r="AG412" i="5"/>
  <c r="Y413" i="5"/>
  <c r="Z413" i="5"/>
  <c r="AA413" i="5"/>
  <c r="AB413" i="5"/>
  <c r="AC413" i="5"/>
  <c r="AD413" i="5"/>
  <c r="AE413" i="5"/>
  <c r="AF413" i="5"/>
  <c r="AG413" i="5"/>
  <c r="Y414" i="5"/>
  <c r="Z414" i="5"/>
  <c r="AA414" i="5"/>
  <c r="AB414" i="5"/>
  <c r="AC414" i="5"/>
  <c r="AD414" i="5"/>
  <c r="AE414" i="5"/>
  <c r="AF414" i="5"/>
  <c r="AG414" i="5"/>
  <c r="Y415" i="5"/>
  <c r="Z415" i="5"/>
  <c r="AA415" i="5"/>
  <c r="AB415" i="5"/>
  <c r="AC415" i="5"/>
  <c r="AD415" i="5"/>
  <c r="AE415" i="5"/>
  <c r="AF415" i="5"/>
  <c r="AG415" i="5"/>
  <c r="Y416" i="5"/>
  <c r="Z416" i="5"/>
  <c r="AA416" i="5"/>
  <c r="AB416" i="5"/>
  <c r="AC416" i="5"/>
  <c r="AD416" i="5"/>
  <c r="AE416" i="5"/>
  <c r="AF416" i="5"/>
  <c r="AG416" i="5"/>
  <c r="Y417" i="5"/>
  <c r="Z417" i="5"/>
  <c r="AA417" i="5"/>
  <c r="AB417" i="5"/>
  <c r="AC417" i="5"/>
  <c r="AD417" i="5"/>
  <c r="AE417" i="5"/>
  <c r="AF417" i="5"/>
  <c r="AG417" i="5"/>
  <c r="Y418" i="5"/>
  <c r="Z418" i="5"/>
  <c r="AA418" i="5"/>
  <c r="AB418" i="5"/>
  <c r="AC418" i="5"/>
  <c r="AD418" i="5"/>
  <c r="AE418" i="5"/>
  <c r="AF418" i="5"/>
  <c r="AG418" i="5"/>
  <c r="Y419" i="5"/>
  <c r="Z419" i="5"/>
  <c r="AA419" i="5"/>
  <c r="AB419" i="5"/>
  <c r="AC419" i="5"/>
  <c r="AD419" i="5"/>
  <c r="AE419" i="5"/>
  <c r="AF419" i="5"/>
  <c r="AG419" i="5"/>
  <c r="Y420" i="5"/>
  <c r="Z420" i="5"/>
  <c r="AA420" i="5"/>
  <c r="AB420" i="5"/>
  <c r="AC420" i="5"/>
  <c r="AD420" i="5"/>
  <c r="AE420" i="5"/>
  <c r="AF420" i="5"/>
  <c r="AG420" i="5"/>
  <c r="Y421" i="5"/>
  <c r="Z421" i="5"/>
  <c r="AA421" i="5"/>
  <c r="AB421" i="5"/>
  <c r="AC421" i="5"/>
  <c r="AD421" i="5"/>
  <c r="AE421" i="5"/>
  <c r="AF421" i="5"/>
  <c r="AG421" i="5"/>
  <c r="Y422" i="5"/>
  <c r="Z422" i="5"/>
  <c r="AA422" i="5"/>
  <c r="AB422" i="5"/>
  <c r="AC422" i="5"/>
  <c r="AD422" i="5"/>
  <c r="AE422" i="5"/>
  <c r="AF422" i="5"/>
  <c r="AG422" i="5"/>
  <c r="Y423" i="5"/>
  <c r="Z423" i="5"/>
  <c r="AA423" i="5"/>
  <c r="AB423" i="5"/>
  <c r="AC423" i="5"/>
  <c r="AD423" i="5"/>
  <c r="AE423" i="5"/>
  <c r="AF423" i="5"/>
  <c r="AG423" i="5"/>
  <c r="Y424" i="5"/>
  <c r="Z424" i="5"/>
  <c r="AA424" i="5"/>
  <c r="AB424" i="5"/>
  <c r="AC424" i="5"/>
  <c r="AD424" i="5"/>
  <c r="AE424" i="5"/>
  <c r="AF424" i="5"/>
  <c r="AG424" i="5"/>
  <c r="Y425" i="5"/>
  <c r="Z425" i="5"/>
  <c r="AA425" i="5"/>
  <c r="AB425" i="5"/>
  <c r="AC425" i="5"/>
  <c r="AD425" i="5"/>
  <c r="AE425" i="5"/>
  <c r="AF425" i="5"/>
  <c r="AG425" i="5"/>
  <c r="Y426" i="5"/>
  <c r="Z426" i="5"/>
  <c r="AA426" i="5"/>
  <c r="AB426" i="5"/>
  <c r="AC426" i="5"/>
  <c r="AD426" i="5"/>
  <c r="AE426" i="5"/>
  <c r="AF426" i="5"/>
  <c r="AG426" i="5"/>
  <c r="Y427" i="5"/>
  <c r="Z427" i="5"/>
  <c r="AA427" i="5"/>
  <c r="AB427" i="5"/>
  <c r="AC427" i="5"/>
  <c r="AD427" i="5"/>
  <c r="AE427" i="5"/>
  <c r="AF427" i="5"/>
  <c r="AG427" i="5"/>
  <c r="Y428" i="5"/>
  <c r="Z428" i="5"/>
  <c r="AA428" i="5"/>
  <c r="AB428" i="5"/>
  <c r="AC428" i="5"/>
  <c r="AD428" i="5"/>
  <c r="AE428" i="5"/>
  <c r="AF428" i="5"/>
  <c r="AG428" i="5"/>
  <c r="Y429" i="5"/>
  <c r="Z429" i="5"/>
  <c r="AA429" i="5"/>
  <c r="AB429" i="5"/>
  <c r="AC429" i="5"/>
  <c r="AD429" i="5"/>
  <c r="AE429" i="5"/>
  <c r="AF429" i="5"/>
  <c r="AG429" i="5"/>
  <c r="Y430" i="5"/>
  <c r="Z430" i="5"/>
  <c r="AA430" i="5"/>
  <c r="AB430" i="5"/>
  <c r="AC430" i="5"/>
  <c r="AD430" i="5"/>
  <c r="AE430" i="5"/>
  <c r="AF430" i="5"/>
  <c r="AG430" i="5"/>
  <c r="Y431" i="5"/>
  <c r="Z431" i="5"/>
  <c r="AA431" i="5"/>
  <c r="AB431" i="5"/>
  <c r="AC431" i="5"/>
  <c r="AD431" i="5"/>
  <c r="AE431" i="5"/>
  <c r="AF431" i="5"/>
  <c r="AG431" i="5"/>
  <c r="Y432" i="5"/>
  <c r="Z432" i="5"/>
  <c r="AA432" i="5"/>
  <c r="AB432" i="5"/>
  <c r="AC432" i="5"/>
  <c r="AD432" i="5"/>
  <c r="AE432" i="5"/>
  <c r="AF432" i="5"/>
  <c r="AG432" i="5"/>
  <c r="Y433" i="5"/>
  <c r="Z433" i="5"/>
  <c r="AA433" i="5"/>
  <c r="AB433" i="5"/>
  <c r="AC433" i="5"/>
  <c r="AD433" i="5"/>
  <c r="AE433" i="5"/>
  <c r="AF433" i="5"/>
  <c r="AG433" i="5"/>
  <c r="Y434" i="5"/>
  <c r="Z434" i="5"/>
  <c r="AA434" i="5"/>
  <c r="AB434" i="5"/>
  <c r="AC434" i="5"/>
  <c r="AD434" i="5"/>
  <c r="AE434" i="5"/>
  <c r="AF434" i="5"/>
  <c r="AG434" i="5"/>
  <c r="Y435" i="5"/>
  <c r="Z435" i="5"/>
  <c r="AA435" i="5"/>
  <c r="AB435" i="5"/>
  <c r="AC435" i="5"/>
  <c r="AD435" i="5"/>
  <c r="AE435" i="5"/>
  <c r="AF435" i="5"/>
  <c r="AG435" i="5"/>
  <c r="Y436" i="5"/>
  <c r="Z436" i="5"/>
  <c r="AA436" i="5"/>
  <c r="AB436" i="5"/>
  <c r="AC436" i="5"/>
  <c r="AD436" i="5"/>
  <c r="AE436" i="5"/>
  <c r="AF436" i="5"/>
  <c r="AG436" i="5"/>
  <c r="Y437" i="5"/>
  <c r="Z437" i="5"/>
  <c r="AA437" i="5"/>
  <c r="AB437" i="5"/>
  <c r="AC437" i="5"/>
  <c r="AD437" i="5"/>
  <c r="AE437" i="5"/>
  <c r="AF437" i="5"/>
  <c r="AG437" i="5"/>
  <c r="Y438" i="5"/>
  <c r="Z438" i="5"/>
  <c r="AA438" i="5"/>
  <c r="AB438" i="5"/>
  <c r="AC438" i="5"/>
  <c r="AD438" i="5"/>
  <c r="AE438" i="5"/>
  <c r="AF438" i="5"/>
  <c r="AG438" i="5"/>
  <c r="Y439" i="5"/>
  <c r="Z439" i="5"/>
  <c r="AA439" i="5"/>
  <c r="AB439" i="5"/>
  <c r="AC439" i="5"/>
  <c r="AD439" i="5"/>
  <c r="AE439" i="5"/>
  <c r="AF439" i="5"/>
  <c r="AG439" i="5"/>
  <c r="Y440" i="5"/>
  <c r="Z440" i="5"/>
  <c r="AA440" i="5"/>
  <c r="AB440" i="5"/>
  <c r="AC440" i="5"/>
  <c r="AD440" i="5"/>
  <c r="AE440" i="5"/>
  <c r="AF440" i="5"/>
  <c r="AG440" i="5"/>
  <c r="Y441" i="5"/>
  <c r="Z441" i="5"/>
  <c r="AA441" i="5"/>
  <c r="AB441" i="5"/>
  <c r="AC441" i="5"/>
  <c r="AD441" i="5"/>
  <c r="AE441" i="5"/>
  <c r="AF441" i="5"/>
  <c r="AG441" i="5"/>
  <c r="Y442" i="5"/>
  <c r="Z442" i="5"/>
  <c r="AA442" i="5"/>
  <c r="AB442" i="5"/>
  <c r="AC442" i="5"/>
  <c r="AD442" i="5"/>
  <c r="AE442" i="5"/>
  <c r="AF442" i="5"/>
  <c r="AG442" i="5"/>
  <c r="Y443" i="5"/>
  <c r="Z443" i="5"/>
  <c r="AA443" i="5"/>
  <c r="AB443" i="5"/>
  <c r="AC443" i="5"/>
  <c r="AD443" i="5"/>
  <c r="AE443" i="5"/>
  <c r="AF443" i="5"/>
  <c r="AG443" i="5"/>
  <c r="Y444" i="5"/>
  <c r="Z444" i="5"/>
  <c r="AA444" i="5"/>
  <c r="AB444" i="5"/>
  <c r="AC444" i="5"/>
  <c r="AD444" i="5"/>
  <c r="AE444" i="5"/>
  <c r="AF444" i="5"/>
  <c r="AG444" i="5"/>
  <c r="Y445" i="5"/>
  <c r="Z445" i="5"/>
  <c r="AA445" i="5"/>
  <c r="AB445" i="5"/>
  <c r="AC445" i="5"/>
  <c r="AD445" i="5"/>
  <c r="AE445" i="5"/>
  <c r="AF445" i="5"/>
  <c r="AG445" i="5"/>
  <c r="Y446" i="5"/>
  <c r="Z446" i="5"/>
  <c r="AA446" i="5"/>
  <c r="AB446" i="5"/>
  <c r="AC446" i="5"/>
  <c r="AD446" i="5"/>
  <c r="AE446" i="5"/>
  <c r="AF446" i="5"/>
  <c r="AG446" i="5"/>
  <c r="Y447" i="5"/>
  <c r="Z447" i="5"/>
  <c r="AA447" i="5"/>
  <c r="AB447" i="5"/>
  <c r="AC447" i="5"/>
  <c r="AD447" i="5"/>
  <c r="AE447" i="5"/>
  <c r="AF447" i="5"/>
  <c r="AG447" i="5"/>
  <c r="Y448" i="5"/>
  <c r="Z448" i="5"/>
  <c r="AA448" i="5"/>
  <c r="AB448" i="5"/>
  <c r="AC448" i="5"/>
  <c r="AD448" i="5"/>
  <c r="AE448" i="5"/>
  <c r="AF448" i="5"/>
  <c r="AG448" i="5"/>
  <c r="Y449" i="5"/>
  <c r="Z449" i="5"/>
  <c r="AA449" i="5"/>
  <c r="AB449" i="5"/>
  <c r="AC449" i="5"/>
  <c r="AD449" i="5"/>
  <c r="AE449" i="5"/>
  <c r="AF449" i="5"/>
  <c r="AG449" i="5"/>
  <c r="Y450" i="5"/>
  <c r="Z450" i="5"/>
  <c r="AA450" i="5"/>
  <c r="AB450" i="5"/>
  <c r="AC450" i="5"/>
  <c r="AD450" i="5"/>
  <c r="AE450" i="5"/>
  <c r="AF450" i="5"/>
  <c r="AG450" i="5"/>
  <c r="Y451" i="5"/>
  <c r="Z451" i="5"/>
  <c r="AA451" i="5"/>
  <c r="AB451" i="5"/>
  <c r="AC451" i="5"/>
  <c r="AD451" i="5"/>
  <c r="AE451" i="5"/>
  <c r="AF451" i="5"/>
  <c r="AG451" i="5"/>
  <c r="Y452" i="5"/>
  <c r="Z452" i="5"/>
  <c r="AA452" i="5"/>
  <c r="AB452" i="5"/>
  <c r="AC452" i="5"/>
  <c r="AD452" i="5"/>
  <c r="AE452" i="5"/>
  <c r="AF452" i="5"/>
  <c r="AG452" i="5"/>
  <c r="Y453" i="5"/>
  <c r="Z453" i="5"/>
  <c r="AA453" i="5"/>
  <c r="AB453" i="5"/>
  <c r="AC453" i="5"/>
  <c r="AD453" i="5"/>
  <c r="AE453" i="5"/>
  <c r="AF453" i="5"/>
  <c r="AG453" i="5"/>
  <c r="Y454" i="5"/>
  <c r="Z454" i="5"/>
  <c r="AA454" i="5"/>
  <c r="AB454" i="5"/>
  <c r="AC454" i="5"/>
  <c r="AD454" i="5"/>
  <c r="AE454" i="5"/>
  <c r="AF454" i="5"/>
  <c r="AG454" i="5"/>
  <c r="Y455" i="5"/>
  <c r="Z455" i="5"/>
  <c r="AA455" i="5"/>
  <c r="AB455" i="5"/>
  <c r="AC455" i="5"/>
  <c r="AD455" i="5"/>
  <c r="AE455" i="5"/>
  <c r="AF455" i="5"/>
  <c r="AG455" i="5"/>
  <c r="Y456" i="5"/>
  <c r="Z456" i="5"/>
  <c r="AA456" i="5"/>
  <c r="AB456" i="5"/>
  <c r="AC456" i="5"/>
  <c r="AD456" i="5"/>
  <c r="AE456" i="5"/>
  <c r="AF456" i="5"/>
  <c r="AG456" i="5"/>
  <c r="Y457" i="5"/>
  <c r="Z457" i="5"/>
  <c r="AA457" i="5"/>
  <c r="AB457" i="5"/>
  <c r="AC457" i="5"/>
  <c r="AD457" i="5"/>
  <c r="AE457" i="5"/>
  <c r="AF457" i="5"/>
  <c r="AG457" i="5"/>
  <c r="Y458" i="5"/>
  <c r="Z458" i="5"/>
  <c r="AA458" i="5"/>
  <c r="AB458" i="5"/>
  <c r="AC458" i="5"/>
  <c r="AD458" i="5"/>
  <c r="AE458" i="5"/>
  <c r="AF458" i="5"/>
  <c r="AG458" i="5"/>
  <c r="Y459" i="5"/>
  <c r="Z459" i="5"/>
  <c r="AA459" i="5"/>
  <c r="AB459" i="5"/>
  <c r="AC459" i="5"/>
  <c r="AD459" i="5"/>
  <c r="AE459" i="5"/>
  <c r="AF459" i="5"/>
  <c r="AG459" i="5"/>
  <c r="Y460" i="5"/>
  <c r="Z460" i="5"/>
  <c r="AA460" i="5"/>
  <c r="AB460" i="5"/>
  <c r="AC460" i="5"/>
  <c r="AD460" i="5"/>
  <c r="AE460" i="5"/>
  <c r="AF460" i="5"/>
  <c r="AG460" i="5"/>
  <c r="Y461" i="5"/>
  <c r="Z461" i="5"/>
  <c r="AA461" i="5"/>
  <c r="AB461" i="5"/>
  <c r="AC461" i="5"/>
  <c r="AD461" i="5"/>
  <c r="AE461" i="5"/>
  <c r="AF461" i="5"/>
  <c r="AG461" i="5"/>
  <c r="Y462" i="5"/>
  <c r="Z462" i="5"/>
  <c r="AA462" i="5"/>
  <c r="AB462" i="5"/>
  <c r="AC462" i="5"/>
  <c r="AD462" i="5"/>
  <c r="AE462" i="5"/>
  <c r="AF462" i="5"/>
  <c r="AG462" i="5"/>
  <c r="Y463" i="5"/>
  <c r="Z463" i="5"/>
  <c r="AA463" i="5"/>
  <c r="AB463" i="5"/>
  <c r="AC463" i="5"/>
  <c r="AD463" i="5"/>
  <c r="AE463" i="5"/>
  <c r="AF463" i="5"/>
  <c r="AG463" i="5"/>
  <c r="Y464" i="5"/>
  <c r="Z464" i="5"/>
  <c r="AA464" i="5"/>
  <c r="AB464" i="5"/>
  <c r="AC464" i="5"/>
  <c r="AD464" i="5"/>
  <c r="AE464" i="5"/>
  <c r="AF464" i="5"/>
  <c r="AG464" i="5"/>
  <c r="Y465" i="5"/>
  <c r="Z465" i="5"/>
  <c r="AA465" i="5"/>
  <c r="AB465" i="5"/>
  <c r="AC465" i="5"/>
  <c r="AD465" i="5"/>
  <c r="AE465" i="5"/>
  <c r="AF465" i="5"/>
  <c r="AG465" i="5"/>
  <c r="Y466" i="5"/>
  <c r="Z466" i="5"/>
  <c r="AA466" i="5"/>
  <c r="AB466" i="5"/>
  <c r="AC466" i="5"/>
  <c r="AD466" i="5"/>
  <c r="AE466" i="5"/>
  <c r="AF466" i="5"/>
  <c r="AG466" i="5"/>
  <c r="Y467" i="5"/>
  <c r="Z467" i="5"/>
  <c r="AA467" i="5"/>
  <c r="AB467" i="5"/>
  <c r="AC467" i="5"/>
  <c r="AD467" i="5"/>
  <c r="AE467" i="5"/>
  <c r="AF467" i="5"/>
  <c r="AG467" i="5"/>
  <c r="Y468" i="5"/>
  <c r="Z468" i="5"/>
  <c r="AA468" i="5"/>
  <c r="AB468" i="5"/>
  <c r="AC468" i="5"/>
  <c r="AD468" i="5"/>
  <c r="AE468" i="5"/>
  <c r="AF468" i="5"/>
  <c r="AG468" i="5"/>
  <c r="Y469" i="5"/>
  <c r="Z469" i="5"/>
  <c r="AA469" i="5"/>
  <c r="AB469" i="5"/>
  <c r="AC469" i="5"/>
  <c r="AD469" i="5"/>
  <c r="AE469" i="5"/>
  <c r="AF469" i="5"/>
  <c r="AG469" i="5"/>
  <c r="Y470" i="5"/>
  <c r="Z470" i="5"/>
  <c r="AA470" i="5"/>
  <c r="AB470" i="5"/>
  <c r="AC470" i="5"/>
  <c r="AD470" i="5"/>
  <c r="AE470" i="5"/>
  <c r="AF470" i="5"/>
  <c r="AG470" i="5"/>
  <c r="Y471" i="5"/>
  <c r="Z471" i="5"/>
  <c r="AA471" i="5"/>
  <c r="AB471" i="5"/>
  <c r="AC471" i="5"/>
  <c r="AD471" i="5"/>
  <c r="AE471" i="5"/>
  <c r="AF471" i="5"/>
  <c r="AG471" i="5"/>
  <c r="Y472" i="5"/>
  <c r="Z472" i="5"/>
  <c r="AA472" i="5"/>
  <c r="AB472" i="5"/>
  <c r="AC472" i="5"/>
  <c r="AD472" i="5"/>
  <c r="AE472" i="5"/>
  <c r="AF472" i="5"/>
  <c r="AG472" i="5"/>
  <c r="Y473" i="5"/>
  <c r="Z473" i="5"/>
  <c r="AA473" i="5"/>
  <c r="AB473" i="5"/>
  <c r="AC473" i="5"/>
  <c r="AD473" i="5"/>
  <c r="AE473" i="5"/>
  <c r="AF473" i="5"/>
  <c r="AG473" i="5"/>
  <c r="Y474" i="5"/>
  <c r="Z474" i="5"/>
  <c r="AA474" i="5"/>
  <c r="AB474" i="5"/>
  <c r="AC474" i="5"/>
  <c r="AD474" i="5"/>
  <c r="AE474" i="5"/>
  <c r="AF474" i="5"/>
  <c r="AG474" i="5"/>
  <c r="Y475" i="5"/>
  <c r="Z475" i="5"/>
  <c r="AA475" i="5"/>
  <c r="AB475" i="5"/>
  <c r="AC475" i="5"/>
  <c r="AD475" i="5"/>
  <c r="AE475" i="5"/>
  <c r="AF475" i="5"/>
  <c r="AG475" i="5"/>
  <c r="Y476" i="5"/>
  <c r="Z476" i="5"/>
  <c r="AA476" i="5"/>
  <c r="AB476" i="5"/>
  <c r="AC476" i="5"/>
  <c r="AD476" i="5"/>
  <c r="AE476" i="5"/>
  <c r="AF476" i="5"/>
  <c r="AG476" i="5"/>
  <c r="Y477" i="5"/>
  <c r="Z477" i="5"/>
  <c r="AA477" i="5"/>
  <c r="AB477" i="5"/>
  <c r="AC477" i="5"/>
  <c r="AD477" i="5"/>
  <c r="AE477" i="5"/>
  <c r="AF477" i="5"/>
  <c r="AG477" i="5"/>
  <c r="Y478" i="5"/>
  <c r="Z478" i="5"/>
  <c r="AA478" i="5"/>
  <c r="AB478" i="5"/>
  <c r="AC478" i="5"/>
  <c r="AD478" i="5"/>
  <c r="AE478" i="5"/>
  <c r="AF478" i="5"/>
  <c r="AG478" i="5"/>
  <c r="Y479" i="5"/>
  <c r="Z479" i="5"/>
  <c r="AA479" i="5"/>
  <c r="AB479" i="5"/>
  <c r="AC479" i="5"/>
  <c r="AD479" i="5"/>
  <c r="AE479" i="5"/>
  <c r="AF479" i="5"/>
  <c r="AG479" i="5"/>
  <c r="Y480" i="5"/>
  <c r="Z480" i="5"/>
  <c r="AA480" i="5"/>
  <c r="AB480" i="5"/>
  <c r="AC480" i="5"/>
  <c r="AD480" i="5"/>
  <c r="AE480" i="5"/>
  <c r="AF480" i="5"/>
  <c r="AG480" i="5"/>
  <c r="Y481" i="5"/>
  <c r="Z481" i="5"/>
  <c r="AA481" i="5"/>
  <c r="AB481" i="5"/>
  <c r="AC481" i="5"/>
  <c r="AD481" i="5"/>
  <c r="AE481" i="5"/>
  <c r="AF481" i="5"/>
  <c r="AG481" i="5"/>
  <c r="Y482" i="5"/>
  <c r="Z482" i="5"/>
  <c r="AA482" i="5"/>
  <c r="AB482" i="5"/>
  <c r="AC482" i="5"/>
  <c r="AD482" i="5"/>
  <c r="AE482" i="5"/>
  <c r="AF482" i="5"/>
  <c r="AG482" i="5"/>
  <c r="Y483" i="5"/>
  <c r="Z483" i="5"/>
  <c r="AA483" i="5"/>
  <c r="AB483" i="5"/>
  <c r="AC483" i="5"/>
  <c r="AD483" i="5"/>
  <c r="AE483" i="5"/>
  <c r="AF483" i="5"/>
  <c r="AG483" i="5"/>
  <c r="Y484" i="5"/>
  <c r="Z484" i="5"/>
  <c r="AA484" i="5"/>
  <c r="AB484" i="5"/>
  <c r="AC484" i="5"/>
  <c r="AD484" i="5"/>
  <c r="AE484" i="5"/>
  <c r="AF484" i="5"/>
  <c r="AG484" i="5"/>
  <c r="Y485" i="5"/>
  <c r="Z485" i="5"/>
  <c r="AA485" i="5"/>
  <c r="AB485" i="5"/>
  <c r="AC485" i="5"/>
  <c r="AD485" i="5"/>
  <c r="AE485" i="5"/>
  <c r="AF485" i="5"/>
  <c r="AG485" i="5"/>
  <c r="Y486" i="5"/>
  <c r="Z486" i="5"/>
  <c r="AA486" i="5"/>
  <c r="AB486" i="5"/>
  <c r="AC486" i="5"/>
  <c r="AD486" i="5"/>
  <c r="AE486" i="5"/>
  <c r="AF486" i="5"/>
  <c r="AG486" i="5"/>
  <c r="Y487" i="5"/>
  <c r="Z487" i="5"/>
  <c r="AA487" i="5"/>
  <c r="AB487" i="5"/>
  <c r="AC487" i="5"/>
  <c r="AD487" i="5"/>
  <c r="AE487" i="5"/>
  <c r="AF487" i="5"/>
  <c r="AG487" i="5"/>
  <c r="Y488" i="5"/>
  <c r="Z488" i="5"/>
  <c r="AA488" i="5"/>
  <c r="AB488" i="5"/>
  <c r="AC488" i="5"/>
  <c r="AD488" i="5"/>
  <c r="AE488" i="5"/>
  <c r="AF488" i="5"/>
  <c r="AG488" i="5"/>
  <c r="Y489" i="5"/>
  <c r="Z489" i="5"/>
  <c r="AA489" i="5"/>
  <c r="AB489" i="5"/>
  <c r="AC489" i="5"/>
  <c r="AD489" i="5"/>
  <c r="AE489" i="5"/>
  <c r="AF489" i="5"/>
  <c r="AG489" i="5"/>
  <c r="Y490" i="5"/>
  <c r="Z490" i="5"/>
  <c r="AA490" i="5"/>
  <c r="AB490" i="5"/>
  <c r="AC490" i="5"/>
  <c r="AD490" i="5"/>
  <c r="AE490" i="5"/>
  <c r="AF490" i="5"/>
  <c r="AG490" i="5"/>
  <c r="Y491" i="5"/>
  <c r="Z491" i="5"/>
  <c r="AA491" i="5"/>
  <c r="AB491" i="5"/>
  <c r="AC491" i="5"/>
  <c r="AD491" i="5"/>
  <c r="AE491" i="5"/>
  <c r="AF491" i="5"/>
  <c r="AG491" i="5"/>
  <c r="Y492" i="5"/>
  <c r="Z492" i="5"/>
  <c r="AA492" i="5"/>
  <c r="AB492" i="5"/>
  <c r="AC492" i="5"/>
  <c r="AD492" i="5"/>
  <c r="AE492" i="5"/>
  <c r="AF492" i="5"/>
  <c r="AG492" i="5"/>
  <c r="Y493" i="5"/>
  <c r="Z493" i="5"/>
  <c r="AA493" i="5"/>
  <c r="AB493" i="5"/>
  <c r="AC493" i="5"/>
  <c r="AD493" i="5"/>
  <c r="AE493" i="5"/>
  <c r="AF493" i="5"/>
  <c r="AG493" i="5"/>
  <c r="Y494" i="5"/>
  <c r="Z494" i="5"/>
  <c r="AA494" i="5"/>
  <c r="AB494" i="5"/>
  <c r="AC494" i="5"/>
  <c r="AD494" i="5"/>
  <c r="AE494" i="5"/>
  <c r="AF494" i="5"/>
  <c r="AG494" i="5"/>
  <c r="Y495" i="5"/>
  <c r="Z495" i="5"/>
  <c r="AA495" i="5"/>
  <c r="AB495" i="5"/>
  <c r="AC495" i="5"/>
  <c r="AD495" i="5"/>
  <c r="AE495" i="5"/>
  <c r="AF495" i="5"/>
  <c r="AG495" i="5"/>
  <c r="Y496" i="5"/>
  <c r="Z496" i="5"/>
  <c r="AA496" i="5"/>
  <c r="AB496" i="5"/>
  <c r="AC496" i="5"/>
  <c r="AD496" i="5"/>
  <c r="AE496" i="5"/>
  <c r="AF496" i="5"/>
  <c r="AG496" i="5"/>
  <c r="Y497" i="5"/>
  <c r="Z497" i="5"/>
  <c r="AA497" i="5"/>
  <c r="AB497" i="5"/>
  <c r="AC497" i="5"/>
  <c r="AD497" i="5"/>
  <c r="AE497" i="5"/>
  <c r="AF497" i="5"/>
  <c r="AG497" i="5"/>
  <c r="Y498" i="5"/>
  <c r="Z498" i="5"/>
  <c r="AA498" i="5"/>
  <c r="AB498" i="5"/>
  <c r="AC498" i="5"/>
  <c r="AD498" i="5"/>
  <c r="AE498" i="5"/>
  <c r="AF498" i="5"/>
  <c r="AG498" i="5"/>
  <c r="Y499" i="5"/>
  <c r="Z499" i="5"/>
  <c r="AA499" i="5"/>
  <c r="AB499" i="5"/>
  <c r="AC499" i="5"/>
  <c r="AD499" i="5"/>
  <c r="AE499" i="5"/>
  <c r="AF499" i="5"/>
  <c r="AG499" i="5"/>
  <c r="Y500" i="5"/>
  <c r="Z500" i="5"/>
  <c r="AA500" i="5"/>
  <c r="AB500" i="5"/>
  <c r="AC500" i="5"/>
  <c r="AD500" i="5"/>
  <c r="AE500" i="5"/>
  <c r="AF500" i="5"/>
  <c r="AG500" i="5"/>
  <c r="Y501" i="5"/>
  <c r="Z501" i="5"/>
  <c r="AA501" i="5"/>
  <c r="AB501" i="5"/>
  <c r="AC501" i="5"/>
  <c r="AD501" i="5"/>
  <c r="AE501" i="5"/>
  <c r="AF501" i="5"/>
  <c r="AG501" i="5"/>
  <c r="Y502" i="5"/>
  <c r="Z502" i="5"/>
  <c r="AA502" i="5"/>
  <c r="AB502" i="5"/>
  <c r="AC502" i="5"/>
  <c r="AD502" i="5"/>
  <c r="AE502" i="5"/>
  <c r="AF502" i="5"/>
  <c r="AG502" i="5"/>
  <c r="Y503" i="5"/>
  <c r="Z503" i="5"/>
  <c r="AA503" i="5"/>
  <c r="AB503" i="5"/>
  <c r="AC503" i="5"/>
  <c r="AD503" i="5"/>
  <c r="AE503" i="5"/>
  <c r="AF503" i="5"/>
  <c r="AG503" i="5"/>
  <c r="Y504" i="5"/>
  <c r="Z504" i="5"/>
  <c r="AA504" i="5"/>
  <c r="AB504" i="5"/>
  <c r="AC504" i="5"/>
  <c r="AD504" i="5"/>
  <c r="AE504" i="5"/>
  <c r="AF504" i="5"/>
  <c r="AG504" i="5"/>
  <c r="Y505" i="5"/>
  <c r="Z505" i="5"/>
  <c r="AA505" i="5"/>
  <c r="AB505" i="5"/>
  <c r="AC505" i="5"/>
  <c r="AD505" i="5"/>
  <c r="AE505" i="5"/>
  <c r="AF505" i="5"/>
  <c r="AG505" i="5"/>
  <c r="Y506" i="5"/>
  <c r="Z506" i="5"/>
  <c r="AA506" i="5"/>
  <c r="AB506" i="5"/>
  <c r="AC506" i="5"/>
  <c r="AD506" i="5"/>
  <c r="AE506" i="5"/>
  <c r="AF506" i="5"/>
  <c r="AG506" i="5"/>
  <c r="Y507" i="5"/>
  <c r="Z507" i="5"/>
  <c r="AA507" i="5"/>
  <c r="AB507" i="5"/>
  <c r="AC507" i="5"/>
  <c r="AD507" i="5"/>
  <c r="AE507" i="5"/>
  <c r="AF507" i="5"/>
  <c r="AG507" i="5"/>
  <c r="Y508" i="5"/>
  <c r="Z508" i="5"/>
  <c r="AA508" i="5"/>
  <c r="AB508" i="5"/>
  <c r="AC508" i="5"/>
  <c r="AD508" i="5"/>
  <c r="AE508" i="5"/>
  <c r="AF508" i="5"/>
  <c r="AG508" i="5"/>
  <c r="Y509" i="5"/>
  <c r="Z509" i="5"/>
  <c r="AA509" i="5"/>
  <c r="AB509" i="5"/>
  <c r="AC509" i="5"/>
  <c r="AD509" i="5"/>
  <c r="AE509" i="5"/>
  <c r="AF509" i="5"/>
  <c r="AG509" i="5"/>
  <c r="Y510" i="5"/>
  <c r="Z510" i="5"/>
  <c r="AA510" i="5"/>
  <c r="AB510" i="5"/>
  <c r="AC510" i="5"/>
  <c r="AD510" i="5"/>
  <c r="AE510" i="5"/>
  <c r="AF510" i="5"/>
  <c r="AG510" i="5"/>
  <c r="Y511" i="5"/>
  <c r="Z511" i="5"/>
  <c r="AA511" i="5"/>
  <c r="AB511" i="5"/>
  <c r="AC511" i="5"/>
  <c r="AD511" i="5"/>
  <c r="AE511" i="5"/>
  <c r="AF511" i="5"/>
  <c r="AG511" i="5"/>
  <c r="Y512" i="5"/>
  <c r="Z512" i="5"/>
  <c r="AA512" i="5"/>
  <c r="AB512" i="5"/>
  <c r="AC512" i="5"/>
  <c r="AD512" i="5"/>
  <c r="AE512" i="5"/>
  <c r="AF512" i="5"/>
  <c r="AG512" i="5"/>
  <c r="Y513" i="5"/>
  <c r="Z513" i="5"/>
  <c r="AA513" i="5"/>
  <c r="AB513" i="5"/>
  <c r="AC513" i="5"/>
  <c r="AD513" i="5"/>
  <c r="AE513" i="5"/>
  <c r="AF513" i="5"/>
  <c r="AG513" i="5"/>
  <c r="Y514" i="5"/>
  <c r="Z514" i="5"/>
  <c r="AA514" i="5"/>
  <c r="AB514" i="5"/>
  <c r="AC514" i="5"/>
  <c r="AD514" i="5"/>
  <c r="AE514" i="5"/>
  <c r="AF514" i="5"/>
  <c r="AG514" i="5"/>
  <c r="Y515" i="5"/>
  <c r="Z515" i="5"/>
  <c r="AA515" i="5"/>
  <c r="AB515" i="5"/>
  <c r="AC515" i="5"/>
  <c r="AD515" i="5"/>
  <c r="AE515" i="5"/>
  <c r="AF515" i="5"/>
  <c r="AG515" i="5"/>
  <c r="Y517" i="5"/>
  <c r="Z517" i="5"/>
  <c r="AA517" i="5"/>
  <c r="AB517" i="5"/>
  <c r="AC517" i="5"/>
  <c r="AD517" i="5"/>
  <c r="AE517" i="5"/>
  <c r="AF517" i="5"/>
  <c r="AG517" i="5"/>
  <c r="Y518" i="5"/>
  <c r="Z518" i="5"/>
  <c r="AA518" i="5"/>
  <c r="AB518" i="5"/>
  <c r="AC518" i="5"/>
  <c r="AD518" i="5"/>
  <c r="AE518" i="5"/>
  <c r="AF518" i="5"/>
  <c r="AG518" i="5"/>
  <c r="Y519" i="5"/>
  <c r="Z519" i="5"/>
  <c r="AA519" i="5"/>
  <c r="AB519" i="5"/>
  <c r="AC519" i="5"/>
  <c r="AD519" i="5"/>
  <c r="AE519" i="5"/>
  <c r="AF519" i="5"/>
  <c r="AG519" i="5"/>
  <c r="Y520" i="5"/>
  <c r="Z520" i="5"/>
  <c r="AA520" i="5"/>
  <c r="AB520" i="5"/>
  <c r="AC520" i="5"/>
  <c r="AD520" i="5"/>
  <c r="AE520" i="5"/>
  <c r="AF520" i="5"/>
  <c r="AG520" i="5"/>
  <c r="Y521" i="5"/>
  <c r="Z521" i="5"/>
  <c r="AA521" i="5"/>
  <c r="AB521" i="5"/>
  <c r="AC521" i="5"/>
  <c r="AD521" i="5"/>
  <c r="AE521" i="5"/>
  <c r="AF521" i="5"/>
  <c r="AG521" i="5"/>
  <c r="Y523" i="5"/>
  <c r="Z523" i="5"/>
  <c r="AA523" i="5"/>
  <c r="AB523" i="5"/>
  <c r="AC523" i="5"/>
  <c r="AD523" i="5"/>
  <c r="AE523" i="5"/>
  <c r="AF523" i="5"/>
  <c r="AG523" i="5"/>
  <c r="Y524" i="5"/>
  <c r="Z524" i="5"/>
  <c r="AA524" i="5"/>
  <c r="AB524" i="5"/>
  <c r="AC524" i="5"/>
  <c r="AD524" i="5"/>
  <c r="AE524" i="5"/>
  <c r="AF524" i="5"/>
  <c r="AG524" i="5"/>
  <c r="Y525" i="5"/>
  <c r="Z525" i="5"/>
  <c r="AA525" i="5"/>
  <c r="AB525" i="5"/>
  <c r="AC525" i="5"/>
  <c r="AD525" i="5"/>
  <c r="AE525" i="5"/>
  <c r="AF525" i="5"/>
  <c r="AG525" i="5"/>
  <c r="Y526" i="5"/>
  <c r="Z526" i="5"/>
  <c r="AA526" i="5"/>
  <c r="AB526" i="5"/>
  <c r="AC526" i="5"/>
  <c r="AD526" i="5"/>
  <c r="AE526" i="5"/>
  <c r="AF526" i="5"/>
  <c r="AG526" i="5"/>
  <c r="Y527" i="5"/>
  <c r="Z527" i="5"/>
  <c r="AA527" i="5"/>
  <c r="AB527" i="5"/>
  <c r="AC527" i="5"/>
  <c r="AD527" i="5"/>
  <c r="AE527" i="5"/>
  <c r="AF527" i="5"/>
  <c r="AG527" i="5"/>
  <c r="Y528" i="5"/>
  <c r="Z528" i="5"/>
  <c r="AA528" i="5"/>
  <c r="AB528" i="5"/>
  <c r="AC528" i="5"/>
  <c r="AD528" i="5"/>
  <c r="AE528" i="5"/>
  <c r="AF528" i="5"/>
  <c r="AG528" i="5"/>
  <c r="Y529" i="5"/>
  <c r="Z529" i="5"/>
  <c r="AA529" i="5"/>
  <c r="AB529" i="5"/>
  <c r="AC529" i="5"/>
  <c r="AD529" i="5"/>
  <c r="AE529" i="5"/>
  <c r="AF529" i="5"/>
  <c r="AG529" i="5"/>
  <c r="Y530" i="5"/>
  <c r="Z530" i="5"/>
  <c r="AA530" i="5"/>
  <c r="AB530" i="5"/>
  <c r="AC530" i="5"/>
  <c r="AD530" i="5"/>
  <c r="AE530" i="5"/>
  <c r="AF530" i="5"/>
  <c r="AG530" i="5"/>
  <c r="Y531" i="5"/>
  <c r="Z531" i="5"/>
  <c r="AA531" i="5"/>
  <c r="AB531" i="5"/>
  <c r="AC531" i="5"/>
  <c r="AD531" i="5"/>
  <c r="AE531" i="5"/>
  <c r="AF531" i="5"/>
  <c r="AG531" i="5"/>
  <c r="Y532" i="5"/>
  <c r="Z532" i="5"/>
  <c r="AA532" i="5"/>
  <c r="AB532" i="5"/>
  <c r="AC532" i="5"/>
  <c r="AD532" i="5"/>
  <c r="AE532" i="5"/>
  <c r="AF532" i="5"/>
  <c r="AG532" i="5"/>
  <c r="Y533" i="5"/>
  <c r="Z533" i="5"/>
  <c r="AA533" i="5"/>
  <c r="AB533" i="5"/>
  <c r="AC533" i="5"/>
  <c r="AD533" i="5"/>
  <c r="AE533" i="5"/>
  <c r="AF533" i="5"/>
  <c r="AG533" i="5"/>
  <c r="Y534" i="5"/>
  <c r="Z534" i="5"/>
  <c r="AA534" i="5"/>
  <c r="AB534" i="5"/>
  <c r="AC534" i="5"/>
  <c r="AD534" i="5"/>
  <c r="AE534" i="5"/>
  <c r="AF534" i="5"/>
  <c r="AG534" i="5"/>
  <c r="Y535" i="5"/>
  <c r="Z535" i="5"/>
  <c r="AA535" i="5"/>
  <c r="AB535" i="5"/>
  <c r="AC535" i="5"/>
  <c r="AD535" i="5"/>
  <c r="AE535" i="5"/>
  <c r="AF535" i="5"/>
  <c r="AG535" i="5"/>
  <c r="Y536" i="5"/>
  <c r="Z536" i="5"/>
  <c r="AA536" i="5"/>
  <c r="AB536" i="5"/>
  <c r="AC536" i="5"/>
  <c r="AD536" i="5"/>
  <c r="AE536" i="5"/>
  <c r="AF536" i="5"/>
  <c r="AG536" i="5"/>
  <c r="Y537" i="5"/>
  <c r="Z537" i="5"/>
  <c r="AA537" i="5"/>
  <c r="AB537" i="5"/>
  <c r="AC537" i="5"/>
  <c r="AD537" i="5"/>
  <c r="AE537" i="5"/>
  <c r="AF537" i="5"/>
  <c r="AG537" i="5"/>
  <c r="Y538" i="5"/>
  <c r="Z538" i="5"/>
  <c r="AA538" i="5"/>
  <c r="AB538" i="5"/>
  <c r="AC538" i="5"/>
  <c r="AD538" i="5"/>
  <c r="AE538" i="5"/>
  <c r="AF538" i="5"/>
  <c r="AG538" i="5"/>
  <c r="AI66" i="13"/>
  <c r="AJ66" i="13"/>
  <c r="AK66" i="13"/>
  <c r="AL66" i="13"/>
  <c r="AM66" i="13"/>
  <c r="AN66" i="13"/>
  <c r="AO66" i="13"/>
  <c r="AP66" i="13"/>
  <c r="AH66" i="13"/>
  <c r="AG33" i="13"/>
  <c r="A22" i="13"/>
  <c r="A23" i="13"/>
  <c r="A24" i="13"/>
  <c r="A25" i="13"/>
  <c r="A26" i="13"/>
  <c r="A27" i="13"/>
  <c r="A28" i="13"/>
  <c r="A29" i="13"/>
  <c r="A30" i="13"/>
  <c r="A31" i="13"/>
  <c r="A32" i="13"/>
  <c r="A33" i="13"/>
  <c r="A34" i="13"/>
  <c r="A35" i="13"/>
  <c r="A36" i="13"/>
  <c r="A37" i="13"/>
  <c r="A38" i="13"/>
  <c r="B22" i="13"/>
  <c r="B23" i="13"/>
  <c r="B24" i="13"/>
  <c r="B25" i="13"/>
  <c r="B26" i="13"/>
  <c r="B27" i="13"/>
  <c r="B28" i="13"/>
  <c r="B29" i="13"/>
  <c r="B30" i="13"/>
  <c r="B31" i="13"/>
  <c r="B32" i="13"/>
  <c r="B33" i="13"/>
  <c r="B34" i="13"/>
  <c r="B35" i="13"/>
  <c r="B36" i="13"/>
  <c r="B37" i="13"/>
  <c r="B38" i="13"/>
  <c r="B554" i="13"/>
  <c r="A554" i="13"/>
  <c r="B553" i="13"/>
  <c r="A553" i="13"/>
  <c r="B552" i="13"/>
  <c r="A552" i="13"/>
  <c r="B551" i="13"/>
  <c r="A551" i="13"/>
  <c r="B550" i="13"/>
  <c r="A550" i="13"/>
  <c r="B549" i="13"/>
  <c r="A549" i="13"/>
  <c r="B548" i="13"/>
  <c r="A548" i="13"/>
  <c r="B547" i="13"/>
  <c r="A547" i="13"/>
  <c r="B546" i="13"/>
  <c r="A546" i="13"/>
  <c r="B545" i="13"/>
  <c r="A545" i="13"/>
  <c r="B544" i="13"/>
  <c r="A544" i="13"/>
  <c r="B543" i="13"/>
  <c r="A543" i="13"/>
  <c r="B542" i="13"/>
  <c r="A542" i="13"/>
  <c r="B541" i="13"/>
  <c r="A541" i="13"/>
  <c r="B540" i="13"/>
  <c r="A540" i="13"/>
  <c r="B539" i="13"/>
  <c r="A539" i="13"/>
  <c r="B538" i="13"/>
  <c r="A538" i="13"/>
  <c r="B537" i="13"/>
  <c r="N537" i="13" s="1"/>
  <c r="A537" i="13"/>
  <c r="B536" i="13"/>
  <c r="O536" i="13" s="1"/>
  <c r="A536" i="13"/>
  <c r="B535" i="13"/>
  <c r="Q535" i="13" s="1"/>
  <c r="A535" i="13"/>
  <c r="B534" i="13"/>
  <c r="A534" i="13"/>
  <c r="B533" i="13"/>
  <c r="R533" i="13" s="1"/>
  <c r="A533" i="13"/>
  <c r="B532" i="13"/>
  <c r="S532" i="13" s="1"/>
  <c r="A532" i="13"/>
  <c r="B531" i="13"/>
  <c r="M531" i="13" s="1"/>
  <c r="A531" i="13"/>
  <c r="B530" i="13"/>
  <c r="A530" i="13"/>
  <c r="B529" i="13"/>
  <c r="N529" i="13" s="1"/>
  <c r="A529" i="13"/>
  <c r="B528" i="13"/>
  <c r="O528" i="13" s="1"/>
  <c r="A528" i="13"/>
  <c r="B527" i="13"/>
  <c r="Q527" i="13" s="1"/>
  <c r="A527" i="13"/>
  <c r="B526" i="13"/>
  <c r="N526" i="13" s="1"/>
  <c r="A526" i="13"/>
  <c r="B525" i="13"/>
  <c r="R525" i="13" s="1"/>
  <c r="A525" i="13"/>
  <c r="B524" i="13"/>
  <c r="S524" i="13" s="1"/>
  <c r="A524" i="13"/>
  <c r="B523" i="13"/>
  <c r="M523" i="13" s="1"/>
  <c r="A523" i="13"/>
  <c r="B522" i="13"/>
  <c r="A522" i="13"/>
  <c r="B521" i="13"/>
  <c r="N521" i="13" s="1"/>
  <c r="A521" i="13"/>
  <c r="B520" i="13"/>
  <c r="O520" i="13" s="1"/>
  <c r="A520" i="13"/>
  <c r="B519" i="13"/>
  <c r="Q519" i="13" s="1"/>
  <c r="A519" i="13"/>
  <c r="B518" i="13"/>
  <c r="A518" i="13"/>
  <c r="B517" i="13"/>
  <c r="R517" i="13" s="1"/>
  <c r="A517" i="13"/>
  <c r="B516" i="13"/>
  <c r="A516" i="13"/>
  <c r="B515" i="13"/>
  <c r="M515" i="13" s="1"/>
  <c r="A515" i="13"/>
  <c r="B514" i="13"/>
  <c r="A514" i="13"/>
  <c r="B513" i="13"/>
  <c r="N513" i="13" s="1"/>
  <c r="A513" i="13"/>
  <c r="B512" i="13"/>
  <c r="O512" i="13" s="1"/>
  <c r="A512" i="13"/>
  <c r="B511" i="13"/>
  <c r="P511" i="13" s="1"/>
  <c r="A511" i="13"/>
  <c r="B510" i="13"/>
  <c r="A510" i="13"/>
  <c r="B509" i="13"/>
  <c r="R509" i="13" s="1"/>
  <c r="A509" i="13"/>
  <c r="B508" i="13"/>
  <c r="S508" i="13" s="1"/>
  <c r="A508" i="13"/>
  <c r="B507" i="13"/>
  <c r="L507" i="13" s="1"/>
  <c r="A507" i="13"/>
  <c r="B506" i="13"/>
  <c r="S506" i="13" s="1"/>
  <c r="A506" i="13"/>
  <c r="B505" i="13"/>
  <c r="N505" i="13" s="1"/>
  <c r="A505" i="13"/>
  <c r="B504" i="13"/>
  <c r="O504" i="13" s="1"/>
  <c r="A504" i="13"/>
  <c r="B503" i="13"/>
  <c r="P503" i="13" s="1"/>
  <c r="A503" i="13"/>
  <c r="B502" i="13"/>
  <c r="N502" i="13" s="1"/>
  <c r="A502" i="13"/>
  <c r="B501" i="13"/>
  <c r="R501" i="13" s="1"/>
  <c r="A501" i="13"/>
  <c r="B500" i="13"/>
  <c r="S500" i="13" s="1"/>
  <c r="A500" i="13"/>
  <c r="B499" i="13"/>
  <c r="L499" i="13" s="1"/>
  <c r="A499" i="13"/>
  <c r="B498" i="13"/>
  <c r="A498" i="13"/>
  <c r="B497" i="13"/>
  <c r="N497" i="13" s="1"/>
  <c r="A497" i="13"/>
  <c r="B496" i="13"/>
  <c r="O496" i="13" s="1"/>
  <c r="A496" i="13"/>
  <c r="B495" i="13"/>
  <c r="P495" i="13" s="1"/>
  <c r="A495" i="13"/>
  <c r="B494" i="13"/>
  <c r="A494" i="13"/>
  <c r="B493" i="13"/>
  <c r="R493" i="13" s="1"/>
  <c r="A493" i="13"/>
  <c r="B492" i="13"/>
  <c r="S492" i="13" s="1"/>
  <c r="A492" i="13"/>
  <c r="B491" i="13"/>
  <c r="L491" i="13" s="1"/>
  <c r="A491" i="13"/>
  <c r="B490" i="13"/>
  <c r="A490" i="13"/>
  <c r="B489" i="13"/>
  <c r="M489" i="13" s="1"/>
  <c r="A489" i="13"/>
  <c r="B488" i="13"/>
  <c r="M488" i="13" s="1"/>
  <c r="A488" i="13"/>
  <c r="B487" i="13"/>
  <c r="N487" i="13" s="1"/>
  <c r="A487" i="13"/>
  <c r="B486" i="13"/>
  <c r="A486" i="13"/>
  <c r="B485" i="13"/>
  <c r="L485" i="13" s="1"/>
  <c r="A485" i="13"/>
  <c r="B484" i="13"/>
  <c r="L484" i="13" s="1"/>
  <c r="A484" i="13"/>
  <c r="B483" i="13"/>
  <c r="M483" i="13" s="1"/>
  <c r="A483" i="13"/>
  <c r="B482" i="13"/>
  <c r="A482" i="13"/>
  <c r="B481" i="13"/>
  <c r="Q481" i="13" s="1"/>
  <c r="A481" i="13"/>
  <c r="B480" i="13"/>
  <c r="P480" i="13" s="1"/>
  <c r="A480" i="13"/>
  <c r="B479" i="13"/>
  <c r="N479" i="13" s="1"/>
  <c r="A479" i="13"/>
  <c r="B478" i="13"/>
  <c r="A478" i="13"/>
  <c r="B477" i="13"/>
  <c r="L477" i="13" s="1"/>
  <c r="A477" i="13"/>
  <c r="B476" i="13"/>
  <c r="T476" i="13" s="1"/>
  <c r="A476" i="13"/>
  <c r="B475" i="13"/>
  <c r="R475" i="13" s="1"/>
  <c r="A475" i="13"/>
  <c r="B474" i="13"/>
  <c r="A474" i="13"/>
  <c r="B473" i="13"/>
  <c r="L473" i="13" s="1"/>
  <c r="A473" i="13"/>
  <c r="B472" i="13"/>
  <c r="M472" i="13" s="1"/>
  <c r="A472" i="13"/>
  <c r="B471" i="13"/>
  <c r="S471" i="13" s="1"/>
  <c r="A471" i="13"/>
  <c r="B470" i="13"/>
  <c r="L470" i="13" s="1"/>
  <c r="A470" i="13"/>
  <c r="B469" i="13"/>
  <c r="M469" i="13" s="1"/>
  <c r="A469" i="13"/>
  <c r="B468" i="13"/>
  <c r="L468" i="13" s="1"/>
  <c r="A468" i="13"/>
  <c r="B467" i="13"/>
  <c r="M467" i="13" s="1"/>
  <c r="A467" i="13"/>
  <c r="B466" i="13"/>
  <c r="A466" i="13"/>
  <c r="B465" i="13"/>
  <c r="Q465" i="13" s="1"/>
  <c r="A465" i="13"/>
  <c r="B464" i="13"/>
  <c r="P464" i="13" s="1"/>
  <c r="A464" i="13"/>
  <c r="B463" i="13"/>
  <c r="N463" i="13" s="1"/>
  <c r="A463" i="13"/>
  <c r="B462" i="13"/>
  <c r="A462" i="13"/>
  <c r="B461" i="13"/>
  <c r="L461" i="13" s="1"/>
  <c r="A461" i="13"/>
  <c r="B460" i="13"/>
  <c r="T460" i="13" s="1"/>
  <c r="A460" i="13"/>
  <c r="B459" i="13"/>
  <c r="O459" i="13" s="1"/>
  <c r="A459" i="13"/>
  <c r="B458" i="13"/>
  <c r="A458" i="13"/>
  <c r="B457" i="13"/>
  <c r="L457" i="13" s="1"/>
  <c r="A457" i="13"/>
  <c r="B456" i="13"/>
  <c r="P456" i="13" s="1"/>
  <c r="A456" i="13"/>
  <c r="B455" i="13"/>
  <c r="S455" i="13" s="1"/>
  <c r="A455" i="13"/>
  <c r="B454" i="13"/>
  <c r="L454" i="13" s="1"/>
  <c r="A454" i="13"/>
  <c r="B453" i="13"/>
  <c r="M453" i="13" s="1"/>
  <c r="A453" i="13"/>
  <c r="B452" i="13"/>
  <c r="L452" i="13" s="1"/>
  <c r="A452" i="13"/>
  <c r="B451" i="13"/>
  <c r="M451" i="13" s="1"/>
  <c r="A451" i="13"/>
  <c r="B450" i="13"/>
  <c r="A450" i="13"/>
  <c r="B449" i="13"/>
  <c r="Q449" i="13" s="1"/>
  <c r="A449" i="13"/>
  <c r="B448" i="13"/>
  <c r="P448" i="13" s="1"/>
  <c r="A448" i="13"/>
  <c r="B447" i="13"/>
  <c r="N447" i="13" s="1"/>
  <c r="A447" i="13"/>
  <c r="B446" i="13"/>
  <c r="A446" i="13"/>
  <c r="B445" i="13"/>
  <c r="L445" i="13" s="1"/>
  <c r="A445" i="13"/>
  <c r="B444" i="13"/>
  <c r="T444" i="13" s="1"/>
  <c r="A444" i="13"/>
  <c r="B443" i="13"/>
  <c r="R443" i="13" s="1"/>
  <c r="A443" i="13"/>
  <c r="B442" i="13"/>
  <c r="A442" i="13"/>
  <c r="B441" i="13"/>
  <c r="L441" i="13" s="1"/>
  <c r="A441" i="13"/>
  <c r="B440" i="13"/>
  <c r="M440" i="13" s="1"/>
  <c r="A440" i="13"/>
  <c r="B439" i="13"/>
  <c r="S439" i="13" s="1"/>
  <c r="A439" i="13"/>
  <c r="B438" i="13"/>
  <c r="L438" i="13" s="1"/>
  <c r="A438" i="13"/>
  <c r="B437" i="13"/>
  <c r="M437" i="13" s="1"/>
  <c r="A437" i="13"/>
  <c r="B436" i="13"/>
  <c r="L436" i="13" s="1"/>
  <c r="A436" i="13"/>
  <c r="B435" i="13"/>
  <c r="M435" i="13" s="1"/>
  <c r="A435" i="13"/>
  <c r="B434" i="13"/>
  <c r="A434" i="13"/>
  <c r="B433" i="13"/>
  <c r="Q433" i="13" s="1"/>
  <c r="A433" i="13"/>
  <c r="B432" i="13"/>
  <c r="P432" i="13" s="1"/>
  <c r="A432" i="13"/>
  <c r="B431" i="13"/>
  <c r="N431" i="13" s="1"/>
  <c r="A431" i="13"/>
  <c r="B430" i="13"/>
  <c r="A430" i="13"/>
  <c r="B429" i="13"/>
  <c r="L429" i="13" s="1"/>
  <c r="A429" i="13"/>
  <c r="B428" i="13"/>
  <c r="T428" i="13" s="1"/>
  <c r="A428" i="13"/>
  <c r="B427" i="13"/>
  <c r="O427" i="13" s="1"/>
  <c r="A427" i="13"/>
  <c r="B426" i="13"/>
  <c r="A426" i="13"/>
  <c r="B425" i="13"/>
  <c r="L425" i="13" s="1"/>
  <c r="A425" i="13"/>
  <c r="B424" i="13"/>
  <c r="P424" i="13" s="1"/>
  <c r="A424" i="13"/>
  <c r="B423" i="13"/>
  <c r="S423" i="13" s="1"/>
  <c r="A423" i="13"/>
  <c r="B422" i="13"/>
  <c r="L422" i="13" s="1"/>
  <c r="A422" i="13"/>
  <c r="B421" i="13"/>
  <c r="M421" i="13" s="1"/>
  <c r="A421" i="13"/>
  <c r="B420" i="13"/>
  <c r="L420" i="13" s="1"/>
  <c r="A420" i="13"/>
  <c r="B419" i="13"/>
  <c r="M419" i="13" s="1"/>
  <c r="A419" i="13"/>
  <c r="B418" i="13"/>
  <c r="P418" i="13" s="1"/>
  <c r="A418" i="13"/>
  <c r="B417" i="13"/>
  <c r="Q417" i="13" s="1"/>
  <c r="A417" i="13"/>
  <c r="B416" i="13"/>
  <c r="P416" i="13" s="1"/>
  <c r="A416" i="13"/>
  <c r="B415" i="13"/>
  <c r="N415" i="13" s="1"/>
  <c r="A415" i="13"/>
  <c r="B414" i="13"/>
  <c r="A414" i="13"/>
  <c r="B413" i="13"/>
  <c r="L413" i="13" s="1"/>
  <c r="A413" i="13"/>
  <c r="B412" i="13"/>
  <c r="T412" i="13" s="1"/>
  <c r="A412" i="13"/>
  <c r="B411" i="13"/>
  <c r="R411" i="13" s="1"/>
  <c r="A411" i="13"/>
  <c r="B410" i="13"/>
  <c r="A410" i="13"/>
  <c r="B409" i="13"/>
  <c r="L409" i="13" s="1"/>
  <c r="A409" i="13"/>
  <c r="B408" i="13"/>
  <c r="M408" i="13" s="1"/>
  <c r="A408" i="13"/>
  <c r="B407" i="13"/>
  <c r="S407" i="13" s="1"/>
  <c r="A407" i="13"/>
  <c r="B406" i="13"/>
  <c r="O406" i="13" s="1"/>
  <c r="A406" i="13"/>
  <c r="B405" i="13"/>
  <c r="M405" i="13" s="1"/>
  <c r="A405" i="13"/>
  <c r="B404" i="13"/>
  <c r="L404" i="13" s="1"/>
  <c r="A404" i="13"/>
  <c r="B403" i="13"/>
  <c r="M403" i="13" s="1"/>
  <c r="A403" i="13"/>
  <c r="B402" i="13"/>
  <c r="S402" i="13" s="1"/>
  <c r="A402" i="13"/>
  <c r="B401" i="13"/>
  <c r="Q401" i="13" s="1"/>
  <c r="A401" i="13"/>
  <c r="B400" i="13"/>
  <c r="P400" i="13" s="1"/>
  <c r="A400" i="13"/>
  <c r="B399" i="13"/>
  <c r="N399" i="13" s="1"/>
  <c r="A399" i="13"/>
  <c r="B398" i="13"/>
  <c r="A398" i="13"/>
  <c r="B397" i="13"/>
  <c r="L397" i="13" s="1"/>
  <c r="A397" i="13"/>
  <c r="B396" i="13"/>
  <c r="T396" i="13" s="1"/>
  <c r="A396" i="13"/>
  <c r="B395" i="13"/>
  <c r="O395" i="13" s="1"/>
  <c r="A395" i="13"/>
  <c r="B394" i="13"/>
  <c r="A394" i="13"/>
  <c r="B393" i="13"/>
  <c r="L393" i="13" s="1"/>
  <c r="A393" i="13"/>
  <c r="B392" i="13"/>
  <c r="P392" i="13" s="1"/>
  <c r="A392" i="13"/>
  <c r="B391" i="13"/>
  <c r="S391" i="13" s="1"/>
  <c r="A391" i="13"/>
  <c r="B390" i="13"/>
  <c r="A390" i="13"/>
  <c r="B389" i="13"/>
  <c r="M389" i="13" s="1"/>
  <c r="A389" i="13"/>
  <c r="B388" i="13"/>
  <c r="L388" i="13" s="1"/>
  <c r="A388" i="13"/>
  <c r="B387" i="13"/>
  <c r="M387" i="13" s="1"/>
  <c r="A387" i="13"/>
  <c r="B386" i="13"/>
  <c r="A386" i="13"/>
  <c r="B385" i="13"/>
  <c r="Q385" i="13" s="1"/>
  <c r="A385" i="13"/>
  <c r="B384" i="13"/>
  <c r="P384" i="13" s="1"/>
  <c r="A384" i="13"/>
  <c r="B383" i="13"/>
  <c r="N383" i="13" s="1"/>
  <c r="A383" i="13"/>
  <c r="B382" i="13"/>
  <c r="A382" i="13"/>
  <c r="B381" i="13"/>
  <c r="L381" i="13" s="1"/>
  <c r="A381" i="13"/>
  <c r="B380" i="13"/>
  <c r="T380" i="13" s="1"/>
  <c r="A380" i="13"/>
  <c r="B379" i="13"/>
  <c r="R379" i="13" s="1"/>
  <c r="A379" i="13"/>
  <c r="B378" i="13"/>
  <c r="A378" i="13"/>
  <c r="B377" i="13"/>
  <c r="L377" i="13" s="1"/>
  <c r="A377" i="13"/>
  <c r="B376" i="13"/>
  <c r="R376" i="13" s="1"/>
  <c r="A376" i="13"/>
  <c r="B375" i="13"/>
  <c r="N375" i="13" s="1"/>
  <c r="A375" i="13"/>
  <c r="B374" i="13"/>
  <c r="A374" i="13"/>
  <c r="B373" i="13"/>
  <c r="O373" i="13" s="1"/>
  <c r="A373" i="13"/>
  <c r="B372" i="13"/>
  <c r="P372" i="13" s="1"/>
  <c r="A372" i="13"/>
  <c r="B371" i="13"/>
  <c r="O371" i="13" s="1"/>
  <c r="A371" i="13"/>
  <c r="B370" i="13"/>
  <c r="A370" i="13"/>
  <c r="B369" i="13"/>
  <c r="T369" i="13" s="1"/>
  <c r="A369" i="13"/>
  <c r="B368" i="13"/>
  <c r="M368" i="13" s="1"/>
  <c r="A368" i="13"/>
  <c r="B367" i="13"/>
  <c r="A367" i="13"/>
  <c r="B366" i="13"/>
  <c r="A366" i="13"/>
  <c r="B365" i="13"/>
  <c r="L365" i="13" s="1"/>
  <c r="A365" i="13"/>
  <c r="B364" i="13"/>
  <c r="Q364" i="13" s="1"/>
  <c r="A364" i="13"/>
  <c r="B363" i="13"/>
  <c r="A363" i="13"/>
  <c r="B362" i="13"/>
  <c r="A362" i="13"/>
  <c r="B361" i="13"/>
  <c r="L361" i="13" s="1"/>
  <c r="A361" i="13"/>
  <c r="B360" i="13"/>
  <c r="A360" i="13"/>
  <c r="B359" i="13"/>
  <c r="N359" i="13" s="1"/>
  <c r="A359" i="13"/>
  <c r="B358" i="13"/>
  <c r="P358" i="13" s="1"/>
  <c r="A358" i="13"/>
  <c r="B357" i="13"/>
  <c r="P357" i="13" s="1"/>
  <c r="A357" i="13"/>
  <c r="B356" i="13"/>
  <c r="A356" i="13"/>
  <c r="B355" i="13"/>
  <c r="R355" i="13" s="1"/>
  <c r="A355" i="13"/>
  <c r="B354" i="13"/>
  <c r="A354" i="13"/>
  <c r="B353" i="13"/>
  <c r="M353" i="13" s="1"/>
  <c r="A353" i="13"/>
  <c r="B352" i="13"/>
  <c r="M352" i="13" s="1"/>
  <c r="A352" i="13"/>
  <c r="B351" i="13"/>
  <c r="O351" i="13" s="1"/>
  <c r="A351" i="13"/>
  <c r="B350" i="13"/>
  <c r="A350" i="13"/>
  <c r="B349" i="13"/>
  <c r="L349" i="13" s="1"/>
  <c r="A349" i="13"/>
  <c r="B348" i="13"/>
  <c r="Q348" i="13" s="1"/>
  <c r="A348" i="13"/>
  <c r="B347" i="13"/>
  <c r="N347" i="13" s="1"/>
  <c r="A347" i="13"/>
  <c r="B346" i="13"/>
  <c r="A346" i="13"/>
  <c r="B345" i="13"/>
  <c r="P345" i="13" s="1"/>
  <c r="A345" i="13"/>
  <c r="B344" i="13"/>
  <c r="N344" i="13" s="1"/>
  <c r="A344" i="13"/>
  <c r="B343" i="13"/>
  <c r="R343" i="13" s="1"/>
  <c r="A343" i="13"/>
  <c r="B342" i="13"/>
  <c r="A342" i="13"/>
  <c r="B341" i="13"/>
  <c r="T341" i="13" s="1"/>
  <c r="A341" i="13"/>
  <c r="B340" i="13"/>
  <c r="M340" i="13" s="1"/>
  <c r="A340" i="13"/>
  <c r="B339" i="13"/>
  <c r="A339" i="13"/>
  <c r="B338" i="13"/>
  <c r="A338" i="13"/>
  <c r="B337" i="13"/>
  <c r="L337" i="13" s="1"/>
  <c r="A337" i="13"/>
  <c r="B336" i="13"/>
  <c r="M336" i="13" s="1"/>
  <c r="A336" i="13"/>
  <c r="B335" i="13"/>
  <c r="A335" i="13"/>
  <c r="B334" i="13"/>
  <c r="A334" i="13"/>
  <c r="B333" i="13"/>
  <c r="P333" i="13" s="1"/>
  <c r="A333" i="13"/>
  <c r="B332" i="13"/>
  <c r="Q332" i="13" s="1"/>
  <c r="A332" i="13"/>
  <c r="B331" i="13"/>
  <c r="A331" i="13"/>
  <c r="B330" i="13"/>
  <c r="A330" i="13"/>
  <c r="B329" i="13"/>
  <c r="T329" i="13" s="1"/>
  <c r="A329" i="13"/>
  <c r="B328" i="13"/>
  <c r="A328" i="13"/>
  <c r="B327" i="13"/>
  <c r="O327" i="13" s="1"/>
  <c r="A327" i="13"/>
  <c r="B326" i="13"/>
  <c r="A326" i="13"/>
  <c r="B325" i="13"/>
  <c r="P325" i="13" s="1"/>
  <c r="A325" i="13"/>
  <c r="B324" i="13"/>
  <c r="A324" i="13"/>
  <c r="B323" i="13"/>
  <c r="A323" i="13"/>
  <c r="B322" i="13"/>
  <c r="A322" i="13"/>
  <c r="B321" i="13"/>
  <c r="T321" i="13" s="1"/>
  <c r="A321" i="13"/>
  <c r="B320" i="13"/>
  <c r="N320" i="13" s="1"/>
  <c r="A320" i="13"/>
  <c r="B319" i="13"/>
  <c r="N319" i="13" s="1"/>
  <c r="A319" i="13"/>
  <c r="B318" i="13"/>
  <c r="A318" i="13"/>
  <c r="B317" i="13"/>
  <c r="A317" i="13"/>
  <c r="B316" i="13"/>
  <c r="A316" i="13"/>
  <c r="B315" i="13"/>
  <c r="A315" i="13"/>
  <c r="B314" i="13"/>
  <c r="A314" i="13"/>
  <c r="B313" i="13"/>
  <c r="M313" i="13" s="1"/>
  <c r="A313" i="13"/>
  <c r="B312" i="13"/>
  <c r="M312" i="13" s="1"/>
  <c r="A312" i="13"/>
  <c r="B311" i="13"/>
  <c r="A311" i="13"/>
  <c r="B310" i="13"/>
  <c r="A310" i="13"/>
  <c r="B309" i="13"/>
  <c r="Q309" i="13" s="1"/>
  <c r="A309" i="13"/>
  <c r="B308" i="13"/>
  <c r="A308" i="13"/>
  <c r="B307" i="13"/>
  <c r="N307" i="13" s="1"/>
  <c r="A307" i="13"/>
  <c r="B306" i="13"/>
  <c r="A306" i="13"/>
  <c r="B305" i="13"/>
  <c r="M305" i="13" s="1"/>
  <c r="A305" i="13"/>
  <c r="B304" i="13"/>
  <c r="A304" i="13"/>
  <c r="B303" i="13"/>
  <c r="R303" i="13" s="1"/>
  <c r="A303" i="13"/>
  <c r="B302" i="13"/>
  <c r="A302" i="13"/>
  <c r="B301" i="13"/>
  <c r="A301" i="13"/>
  <c r="B300" i="13"/>
  <c r="A300" i="13"/>
  <c r="B299" i="13"/>
  <c r="A299" i="13"/>
  <c r="B298" i="13"/>
  <c r="A298" i="13"/>
  <c r="B297" i="13"/>
  <c r="Q297" i="13" s="1"/>
  <c r="A297" i="13"/>
  <c r="B296" i="13"/>
  <c r="A296" i="13"/>
  <c r="B295" i="13"/>
  <c r="A295" i="13"/>
  <c r="B294" i="13"/>
  <c r="A294" i="13"/>
  <c r="B293" i="13"/>
  <c r="N293" i="13" s="1"/>
  <c r="A293" i="13"/>
  <c r="B292" i="13"/>
  <c r="L292" i="13" s="1"/>
  <c r="A292" i="13"/>
  <c r="B291" i="13"/>
  <c r="A291" i="13"/>
  <c r="B290" i="13"/>
  <c r="A290" i="13"/>
  <c r="B289" i="13"/>
  <c r="O289" i="13" s="1"/>
  <c r="A289" i="13"/>
  <c r="B288" i="13"/>
  <c r="A288" i="13"/>
  <c r="B287" i="13"/>
  <c r="A287" i="13"/>
  <c r="B286" i="13"/>
  <c r="A286" i="13"/>
  <c r="B285" i="13"/>
  <c r="A285" i="13"/>
  <c r="B284" i="13"/>
  <c r="A284" i="13"/>
  <c r="B283" i="13"/>
  <c r="M283" i="13" s="1"/>
  <c r="A283" i="13"/>
  <c r="B282" i="13"/>
  <c r="A282" i="13"/>
  <c r="B281" i="13"/>
  <c r="A281" i="13"/>
  <c r="B280" i="13"/>
  <c r="P280" i="13" s="1"/>
  <c r="A280" i="13"/>
  <c r="B279" i="13"/>
  <c r="A279" i="13"/>
  <c r="B278" i="13"/>
  <c r="A278" i="13"/>
  <c r="B277" i="13"/>
  <c r="A277" i="13"/>
  <c r="B276" i="13"/>
  <c r="A276" i="13"/>
  <c r="B275" i="13"/>
  <c r="A275" i="13"/>
  <c r="B274" i="13"/>
  <c r="A274" i="13"/>
  <c r="B273" i="13"/>
  <c r="R273" i="13" s="1"/>
  <c r="A273" i="13"/>
  <c r="B272" i="13"/>
  <c r="A272" i="13"/>
  <c r="B271" i="13"/>
  <c r="A271" i="13"/>
  <c r="B270" i="13"/>
  <c r="A270" i="13"/>
  <c r="B269" i="13"/>
  <c r="A269" i="13"/>
  <c r="B268" i="13"/>
  <c r="R268" i="13" s="1"/>
  <c r="A268" i="13"/>
  <c r="B267" i="13"/>
  <c r="A267" i="13"/>
  <c r="B266" i="13"/>
  <c r="A266" i="13"/>
  <c r="B265" i="13"/>
  <c r="A265" i="13"/>
  <c r="B264" i="13"/>
  <c r="A264" i="13"/>
  <c r="B263" i="13"/>
  <c r="Q263" i="13" s="1"/>
  <c r="A263" i="13"/>
  <c r="B262" i="13"/>
  <c r="A262" i="13"/>
  <c r="B261" i="13"/>
  <c r="A261" i="13"/>
  <c r="B260" i="13"/>
  <c r="L260" i="13" s="1"/>
  <c r="A260" i="13"/>
  <c r="B259" i="13"/>
  <c r="A259" i="13"/>
  <c r="B258" i="13"/>
  <c r="A258" i="13"/>
  <c r="B257" i="13"/>
  <c r="M257" i="13" s="1"/>
  <c r="A257" i="13"/>
  <c r="B256" i="13"/>
  <c r="R256" i="13" s="1"/>
  <c r="A256" i="13"/>
  <c r="B255" i="13"/>
  <c r="A255" i="13"/>
  <c r="B254" i="13"/>
  <c r="A254" i="13"/>
  <c r="B253" i="13"/>
  <c r="A253" i="13"/>
  <c r="B252" i="13"/>
  <c r="A252" i="13"/>
  <c r="B251" i="13"/>
  <c r="A251" i="13"/>
  <c r="B250" i="13"/>
  <c r="A250" i="13"/>
  <c r="B249" i="13"/>
  <c r="A249" i="13"/>
  <c r="B248" i="13"/>
  <c r="A248" i="13"/>
  <c r="B247" i="13"/>
  <c r="A247" i="13"/>
  <c r="B246" i="13"/>
  <c r="A246" i="13"/>
  <c r="B245" i="13"/>
  <c r="A245" i="13"/>
  <c r="B244" i="13"/>
  <c r="M244" i="13" s="1"/>
  <c r="A244" i="13"/>
  <c r="B243" i="13"/>
  <c r="A243" i="13"/>
  <c r="B242" i="13"/>
  <c r="A242" i="13"/>
  <c r="B241" i="13"/>
  <c r="A241" i="13"/>
  <c r="B240" i="13"/>
  <c r="A240" i="13"/>
  <c r="B239" i="13"/>
  <c r="A239" i="13"/>
  <c r="B238" i="13"/>
  <c r="A238" i="13"/>
  <c r="B237" i="13"/>
  <c r="A237" i="13"/>
  <c r="B236" i="13"/>
  <c r="A236" i="13"/>
  <c r="B235" i="13"/>
  <c r="A235" i="13"/>
  <c r="B234" i="13"/>
  <c r="A234" i="13"/>
  <c r="B233" i="13"/>
  <c r="O233" i="13" s="1"/>
  <c r="A233" i="13"/>
  <c r="B232" i="13"/>
  <c r="A232" i="13"/>
  <c r="B231" i="13"/>
  <c r="A231" i="13"/>
  <c r="B230" i="13"/>
  <c r="A230" i="13"/>
  <c r="B229" i="13"/>
  <c r="Q229" i="13" s="1"/>
  <c r="A229" i="13"/>
  <c r="B228" i="13"/>
  <c r="A228" i="13"/>
  <c r="B227" i="13"/>
  <c r="A227" i="13"/>
  <c r="B226" i="13"/>
  <c r="A226" i="13"/>
  <c r="B225" i="13"/>
  <c r="A225" i="13"/>
  <c r="B224" i="13"/>
  <c r="A224" i="13"/>
  <c r="B223" i="13"/>
  <c r="A223" i="13"/>
  <c r="B222" i="13"/>
  <c r="A222" i="13"/>
  <c r="B221" i="13"/>
  <c r="A221" i="13"/>
  <c r="B220" i="13"/>
  <c r="A220" i="13"/>
  <c r="B219" i="13"/>
  <c r="A219" i="13"/>
  <c r="B218" i="13"/>
  <c r="A218" i="13"/>
  <c r="B217" i="13"/>
  <c r="A217" i="13"/>
  <c r="B216" i="13"/>
  <c r="A216" i="13"/>
  <c r="B215" i="13"/>
  <c r="A215" i="13"/>
  <c r="B214" i="13"/>
  <c r="A214" i="13"/>
  <c r="B213" i="13"/>
  <c r="A213" i="13"/>
  <c r="B212" i="13"/>
  <c r="A212" i="13"/>
  <c r="B211" i="13"/>
  <c r="A211" i="13"/>
  <c r="B210" i="13"/>
  <c r="A210" i="13"/>
  <c r="B209" i="13"/>
  <c r="A209" i="13"/>
  <c r="B208" i="13"/>
  <c r="A208" i="13"/>
  <c r="B207" i="13"/>
  <c r="A207" i="13"/>
  <c r="B206" i="13"/>
  <c r="A206" i="13"/>
  <c r="B205" i="13"/>
  <c r="A205" i="13"/>
  <c r="B204" i="13"/>
  <c r="A204" i="13"/>
  <c r="B203" i="13"/>
  <c r="A203" i="13"/>
  <c r="B202" i="13"/>
  <c r="A202" i="13"/>
  <c r="B201" i="13"/>
  <c r="A201" i="13"/>
  <c r="B200" i="13"/>
  <c r="A200" i="13"/>
  <c r="B199" i="13"/>
  <c r="A199" i="13"/>
  <c r="B198" i="13"/>
  <c r="A198" i="13"/>
  <c r="B197" i="13"/>
  <c r="A197" i="13"/>
  <c r="B196" i="13"/>
  <c r="A196" i="13"/>
  <c r="B195" i="13"/>
  <c r="A195" i="13"/>
  <c r="B194" i="13"/>
  <c r="A194" i="13"/>
  <c r="B193" i="13"/>
  <c r="A193" i="13"/>
  <c r="B192" i="13"/>
  <c r="A192" i="13"/>
  <c r="B191" i="13"/>
  <c r="A191" i="13"/>
  <c r="B190" i="13"/>
  <c r="A190" i="13"/>
  <c r="B189" i="13"/>
  <c r="A189" i="13"/>
  <c r="B188" i="13"/>
  <c r="A188" i="13"/>
  <c r="B187" i="13"/>
  <c r="A187" i="13"/>
  <c r="B186" i="13"/>
  <c r="A186" i="13"/>
  <c r="B185" i="13"/>
  <c r="A185" i="13"/>
  <c r="B184" i="13"/>
  <c r="A184" i="13"/>
  <c r="B183" i="13"/>
  <c r="A183" i="13"/>
  <c r="B182" i="13"/>
  <c r="A182" i="13"/>
  <c r="B181" i="13"/>
  <c r="A181" i="13"/>
  <c r="B180" i="13"/>
  <c r="A180" i="13"/>
  <c r="B179" i="13"/>
  <c r="A179" i="13"/>
  <c r="B178" i="13"/>
  <c r="A178" i="13"/>
  <c r="B177" i="13"/>
  <c r="A177" i="13"/>
  <c r="B176" i="13"/>
  <c r="A176" i="13"/>
  <c r="B175" i="13"/>
  <c r="A175" i="13"/>
  <c r="B174" i="13"/>
  <c r="A174" i="13"/>
  <c r="B173" i="13"/>
  <c r="A173" i="13"/>
  <c r="B172" i="13"/>
  <c r="A172" i="13"/>
  <c r="B171" i="13"/>
  <c r="A171" i="13"/>
  <c r="B170" i="13"/>
  <c r="A170" i="13"/>
  <c r="B169" i="13"/>
  <c r="A169" i="13"/>
  <c r="B168" i="13"/>
  <c r="A168" i="13"/>
  <c r="B167" i="13"/>
  <c r="A167" i="13"/>
  <c r="B166" i="13"/>
  <c r="A166" i="13"/>
  <c r="B165" i="13"/>
  <c r="A165" i="13"/>
  <c r="B164" i="13"/>
  <c r="A164" i="13"/>
  <c r="B163" i="13"/>
  <c r="A163" i="13"/>
  <c r="B162" i="13"/>
  <c r="A162" i="13"/>
  <c r="B161" i="13"/>
  <c r="A161" i="13"/>
  <c r="B160" i="13"/>
  <c r="A160" i="13"/>
  <c r="B159" i="13"/>
  <c r="A159" i="13"/>
  <c r="B158" i="13"/>
  <c r="A158" i="13"/>
  <c r="B157" i="13"/>
  <c r="A157" i="13"/>
  <c r="B156" i="13"/>
  <c r="A156" i="13"/>
  <c r="B155" i="13"/>
  <c r="A155" i="13"/>
  <c r="B154" i="13"/>
  <c r="A154" i="13"/>
  <c r="B153" i="13"/>
  <c r="A153" i="13"/>
  <c r="B152" i="13"/>
  <c r="A152" i="13"/>
  <c r="B151" i="13"/>
  <c r="A151" i="13"/>
  <c r="B150" i="13"/>
  <c r="A150" i="13"/>
  <c r="B149" i="13"/>
  <c r="A149" i="13"/>
  <c r="B148" i="13"/>
  <c r="A148" i="13"/>
  <c r="B147" i="13"/>
  <c r="A147" i="13"/>
  <c r="B146" i="13"/>
  <c r="A146" i="13"/>
  <c r="B145" i="13"/>
  <c r="A145" i="13"/>
  <c r="B144" i="13"/>
  <c r="A144" i="13"/>
  <c r="B143" i="13"/>
  <c r="A143" i="13"/>
  <c r="B142" i="13"/>
  <c r="A142" i="13"/>
  <c r="B141" i="13"/>
  <c r="A141" i="13"/>
  <c r="B140" i="13"/>
  <c r="A140" i="13"/>
  <c r="B139" i="13"/>
  <c r="A139" i="13"/>
  <c r="B138" i="13"/>
  <c r="A138" i="13"/>
  <c r="B137" i="13"/>
  <c r="A137" i="13"/>
  <c r="B136" i="13"/>
  <c r="A136" i="13"/>
  <c r="B135" i="13"/>
  <c r="A135" i="13"/>
  <c r="B134" i="13"/>
  <c r="A134" i="13"/>
  <c r="B133" i="13"/>
  <c r="A133" i="13"/>
  <c r="B132" i="13"/>
  <c r="A132" i="13"/>
  <c r="B131" i="13"/>
  <c r="A131" i="13"/>
  <c r="B130" i="13"/>
  <c r="A130" i="13"/>
  <c r="B129" i="13"/>
  <c r="A129" i="13"/>
  <c r="B128" i="13"/>
  <c r="A128" i="13"/>
  <c r="B127" i="13"/>
  <c r="A127" i="13"/>
  <c r="B126" i="13"/>
  <c r="A126" i="13"/>
  <c r="B125" i="13"/>
  <c r="A125" i="13"/>
  <c r="B124" i="13"/>
  <c r="A124" i="13"/>
  <c r="B123" i="13"/>
  <c r="A123" i="13"/>
  <c r="B122" i="13"/>
  <c r="A122" i="13"/>
  <c r="B121" i="13"/>
  <c r="A121" i="13"/>
  <c r="B120" i="13"/>
  <c r="A120" i="13"/>
  <c r="B119" i="13"/>
  <c r="A119" i="13"/>
  <c r="B118" i="13"/>
  <c r="A118" i="13"/>
  <c r="B117" i="13"/>
  <c r="A117" i="13"/>
  <c r="B116" i="13"/>
  <c r="A116" i="13"/>
  <c r="B115" i="13"/>
  <c r="A115" i="13"/>
  <c r="B114" i="13"/>
  <c r="A114" i="13"/>
  <c r="B113" i="13"/>
  <c r="A113" i="13"/>
  <c r="B112" i="13"/>
  <c r="A112" i="13"/>
  <c r="B111" i="13"/>
  <c r="A111" i="13"/>
  <c r="B110" i="13"/>
  <c r="A110" i="13"/>
  <c r="B109" i="13"/>
  <c r="A109" i="13"/>
  <c r="B108" i="13"/>
  <c r="A108" i="13"/>
  <c r="B107" i="13"/>
  <c r="A107" i="13"/>
  <c r="B106" i="13"/>
  <c r="A106" i="13"/>
  <c r="B105" i="13"/>
  <c r="A105" i="13"/>
  <c r="B104" i="13"/>
  <c r="A104" i="13"/>
  <c r="B103" i="13"/>
  <c r="A103" i="13"/>
  <c r="B102" i="13"/>
  <c r="A102" i="13"/>
  <c r="B101" i="13"/>
  <c r="A101" i="13"/>
  <c r="B100" i="13"/>
  <c r="A100" i="13"/>
  <c r="B99" i="13"/>
  <c r="A99" i="13"/>
  <c r="B98" i="13"/>
  <c r="A98" i="13"/>
  <c r="B97" i="13"/>
  <c r="A97" i="13"/>
  <c r="B96" i="13"/>
  <c r="A96" i="13"/>
  <c r="B95" i="13"/>
  <c r="A95" i="13"/>
  <c r="B94" i="13"/>
  <c r="A94" i="13"/>
  <c r="B93" i="13"/>
  <c r="A93" i="13"/>
  <c r="B92" i="13"/>
  <c r="A92" i="13"/>
  <c r="B91" i="13"/>
  <c r="A91" i="13"/>
  <c r="B90" i="13"/>
  <c r="A90" i="13"/>
  <c r="B89" i="13"/>
  <c r="A89" i="13"/>
  <c r="B88" i="13"/>
  <c r="A88" i="13"/>
  <c r="B87" i="13"/>
  <c r="A87" i="13"/>
  <c r="B86" i="13"/>
  <c r="A86" i="13"/>
  <c r="B85" i="13"/>
  <c r="A85" i="13"/>
  <c r="B84" i="13"/>
  <c r="A84" i="13"/>
  <c r="B83" i="13"/>
  <c r="A83" i="13"/>
  <c r="B82" i="13"/>
  <c r="A82" i="13"/>
  <c r="B81" i="13"/>
  <c r="A81" i="13"/>
  <c r="B80" i="13"/>
  <c r="A80" i="13"/>
  <c r="B79" i="13"/>
  <c r="A79" i="13"/>
  <c r="B78" i="13"/>
  <c r="A78" i="13"/>
  <c r="B77" i="13"/>
  <c r="A77" i="13"/>
  <c r="B76" i="13"/>
  <c r="A76" i="13"/>
  <c r="B75" i="13"/>
  <c r="A75" i="13"/>
  <c r="B74" i="13"/>
  <c r="A74" i="13"/>
  <c r="B73" i="13"/>
  <c r="A73" i="13"/>
  <c r="B72" i="13"/>
  <c r="A72" i="13"/>
  <c r="B71" i="13"/>
  <c r="A71" i="13"/>
  <c r="B70" i="13"/>
  <c r="A70" i="13"/>
  <c r="B69" i="13"/>
  <c r="A69" i="13"/>
  <c r="B68" i="13"/>
  <c r="A68" i="13"/>
  <c r="B67" i="13"/>
  <c r="A67" i="13"/>
  <c r="B66" i="13"/>
  <c r="A66" i="13"/>
  <c r="B65" i="13"/>
  <c r="A65" i="13"/>
  <c r="B64" i="13"/>
  <c r="A64" i="13"/>
  <c r="B63" i="13"/>
  <c r="A63" i="13"/>
  <c r="B62" i="13"/>
  <c r="A62" i="13"/>
  <c r="B61" i="13"/>
  <c r="A61" i="13"/>
  <c r="B60" i="13"/>
  <c r="A60" i="13"/>
  <c r="B59" i="13"/>
  <c r="A59" i="13"/>
  <c r="B58" i="13"/>
  <c r="A58" i="13"/>
  <c r="B57" i="13"/>
  <c r="A57" i="13"/>
  <c r="B56" i="13"/>
  <c r="A56" i="13"/>
  <c r="B55" i="13"/>
  <c r="A55" i="13"/>
  <c r="B54" i="13"/>
  <c r="A54" i="13"/>
  <c r="B53" i="13"/>
  <c r="A53" i="13"/>
  <c r="B52" i="13"/>
  <c r="A52" i="13"/>
  <c r="B51" i="13"/>
  <c r="A51" i="13"/>
  <c r="B50" i="13"/>
  <c r="A50" i="13"/>
  <c r="B49" i="13"/>
  <c r="A49" i="13"/>
  <c r="B48" i="13"/>
  <c r="A48" i="13"/>
  <c r="B47" i="13"/>
  <c r="A47" i="13"/>
  <c r="B46" i="13"/>
  <c r="A46" i="13"/>
  <c r="B45" i="13"/>
  <c r="A45" i="13"/>
  <c r="B44" i="13"/>
  <c r="A44" i="13"/>
  <c r="B43" i="13"/>
  <c r="A43" i="13"/>
  <c r="B42" i="13"/>
  <c r="A42" i="13"/>
  <c r="B41" i="13"/>
  <c r="A41" i="13"/>
  <c r="B40" i="13"/>
  <c r="A40" i="13"/>
  <c r="B39" i="13"/>
  <c r="A39" i="13"/>
  <c r="M528" i="13" l="1"/>
  <c r="Q507" i="13"/>
  <c r="O475" i="13"/>
  <c r="O443" i="13"/>
  <c r="O411" i="13"/>
  <c r="O379" i="13"/>
  <c r="Q525" i="13"/>
  <c r="S515" i="13"/>
  <c r="T505" i="13"/>
  <c r="Q491" i="13"/>
  <c r="N468" i="13"/>
  <c r="N436" i="13"/>
  <c r="N404" i="13"/>
  <c r="Q369" i="13"/>
  <c r="L536" i="13"/>
  <c r="P525" i="13"/>
  <c r="R515" i="13"/>
  <c r="O503" i="13"/>
  <c r="T489" i="13"/>
  <c r="S461" i="13"/>
  <c r="S429" i="13"/>
  <c r="S397" i="13"/>
  <c r="L369" i="13"/>
  <c r="P533" i="13"/>
  <c r="R523" i="13"/>
  <c r="S513" i="13"/>
  <c r="O501" i="13"/>
  <c r="L487" i="13"/>
  <c r="P461" i="13"/>
  <c r="P429" i="13"/>
  <c r="P397" i="13"/>
  <c r="T229" i="13"/>
  <c r="P493" i="13"/>
  <c r="O533" i="13"/>
  <c r="Q523" i="13"/>
  <c r="L513" i="13"/>
  <c r="P500" i="13"/>
  <c r="T485" i="13"/>
  <c r="M456" i="13"/>
  <c r="M424" i="13"/>
  <c r="M392" i="13"/>
  <c r="Q531" i="13"/>
  <c r="M521" i="13"/>
  <c r="T512" i="13"/>
  <c r="L497" i="13"/>
  <c r="L481" i="13"/>
  <c r="L449" i="13"/>
  <c r="L417" i="13"/>
  <c r="L385" i="13"/>
  <c r="N531" i="13"/>
  <c r="N520" i="13"/>
  <c r="Q509" i="13"/>
  <c r="T496" i="13"/>
  <c r="R480" i="13"/>
  <c r="R448" i="13"/>
  <c r="R416" i="13"/>
  <c r="R384" i="13"/>
  <c r="P341" i="13"/>
  <c r="Q517" i="13"/>
  <c r="L529" i="13"/>
  <c r="M519" i="13"/>
  <c r="P509" i="13"/>
  <c r="Q493" i="13"/>
  <c r="T537" i="13"/>
  <c r="R535" i="13"/>
  <c r="R532" i="13"/>
  <c r="L531" i="13"/>
  <c r="L528" i="13"/>
  <c r="O525" i="13"/>
  <c r="N523" i="13"/>
  <c r="M520" i="13"/>
  <c r="P517" i="13"/>
  <c r="Q515" i="13"/>
  <c r="N512" i="13"/>
  <c r="O509" i="13"/>
  <c r="S505" i="13"/>
  <c r="N503" i="13"/>
  <c r="S499" i="13"/>
  <c r="N496" i="13"/>
  <c r="O493" i="13"/>
  <c r="R489" i="13"/>
  <c r="S485" i="13"/>
  <c r="Q479" i="13"/>
  <c r="T473" i="13"/>
  <c r="M461" i="13"/>
  <c r="Q447" i="13"/>
  <c r="T441" i="13"/>
  <c r="M429" i="13"/>
  <c r="Q415" i="13"/>
  <c r="T409" i="13"/>
  <c r="M397" i="13"/>
  <c r="Q383" i="13"/>
  <c r="Q377" i="13"/>
  <c r="Q368" i="13"/>
  <c r="R340" i="13"/>
  <c r="S537" i="13"/>
  <c r="P535" i="13"/>
  <c r="Q532" i="13"/>
  <c r="T529" i="13"/>
  <c r="R527" i="13"/>
  <c r="R524" i="13"/>
  <c r="L523" i="13"/>
  <c r="L520" i="13"/>
  <c r="O517" i="13"/>
  <c r="N515" i="13"/>
  <c r="M512" i="13"/>
  <c r="R508" i="13"/>
  <c r="M505" i="13"/>
  <c r="M503" i="13"/>
  <c r="R499" i="13"/>
  <c r="M496" i="13"/>
  <c r="R492" i="13"/>
  <c r="S488" i="13"/>
  <c r="Q484" i="13"/>
  <c r="Q473" i="13"/>
  <c r="O465" i="13"/>
  <c r="L460" i="13"/>
  <c r="T452" i="13"/>
  <c r="Q441" i="13"/>
  <c r="O433" i="13"/>
  <c r="L428" i="13"/>
  <c r="T420" i="13"/>
  <c r="Q409" i="13"/>
  <c r="O401" i="13"/>
  <c r="L396" i="13"/>
  <c r="T388" i="13"/>
  <c r="Q365" i="13"/>
  <c r="M537" i="13"/>
  <c r="O535" i="13"/>
  <c r="P532" i="13"/>
  <c r="S529" i="13"/>
  <c r="P527" i="13"/>
  <c r="Q524" i="13"/>
  <c r="T521" i="13"/>
  <c r="R519" i="13"/>
  <c r="L515" i="13"/>
  <c r="L512" i="13"/>
  <c r="Q508" i="13"/>
  <c r="L505" i="13"/>
  <c r="Q501" i="13"/>
  <c r="Q499" i="13"/>
  <c r="L496" i="13"/>
  <c r="Q492" i="13"/>
  <c r="R488" i="13"/>
  <c r="O484" i="13"/>
  <c r="S477" i="13"/>
  <c r="P472" i="13"/>
  <c r="L465" i="13"/>
  <c r="R459" i="13"/>
  <c r="Q452" i="13"/>
  <c r="S445" i="13"/>
  <c r="P440" i="13"/>
  <c r="L433" i="13"/>
  <c r="R427" i="13"/>
  <c r="Q420" i="13"/>
  <c r="S413" i="13"/>
  <c r="P408" i="13"/>
  <c r="L401" i="13"/>
  <c r="R395" i="13"/>
  <c r="Q388" i="13"/>
  <c r="S381" i="13"/>
  <c r="S347" i="13"/>
  <c r="L537" i="13"/>
  <c r="N535" i="13"/>
  <c r="T531" i="13"/>
  <c r="M529" i="13"/>
  <c r="O527" i="13"/>
  <c r="P524" i="13"/>
  <c r="S521" i="13"/>
  <c r="P519" i="13"/>
  <c r="T513" i="13"/>
  <c r="O511" i="13"/>
  <c r="P508" i="13"/>
  <c r="T504" i="13"/>
  <c r="P501" i="13"/>
  <c r="T497" i="13"/>
  <c r="O495" i="13"/>
  <c r="P492" i="13"/>
  <c r="Q488" i="13"/>
  <c r="N484" i="13"/>
  <c r="P477" i="13"/>
  <c r="R464" i="13"/>
  <c r="N452" i="13"/>
  <c r="P445" i="13"/>
  <c r="R432" i="13"/>
  <c r="N420" i="13"/>
  <c r="P413" i="13"/>
  <c r="R400" i="13"/>
  <c r="N388" i="13"/>
  <c r="P381" i="13"/>
  <c r="P361" i="13"/>
  <c r="T536" i="13"/>
  <c r="M535" i="13"/>
  <c r="S531" i="13"/>
  <c r="N527" i="13"/>
  <c r="T523" i="13"/>
  <c r="O519" i="13"/>
  <c r="N511" i="13"/>
  <c r="S507" i="13"/>
  <c r="N504" i="13"/>
  <c r="S497" i="13"/>
  <c r="N495" i="13"/>
  <c r="S491" i="13"/>
  <c r="Q487" i="13"/>
  <c r="M477" i="13"/>
  <c r="Q463" i="13"/>
  <c r="T457" i="13"/>
  <c r="M445" i="13"/>
  <c r="Q431" i="13"/>
  <c r="T425" i="13"/>
  <c r="M413" i="13"/>
  <c r="Q399" i="13"/>
  <c r="T393" i="13"/>
  <c r="M381" i="13"/>
  <c r="S371" i="13"/>
  <c r="L345" i="13"/>
  <c r="L329" i="13"/>
  <c r="N536" i="13"/>
  <c r="Q533" i="13"/>
  <c r="R531" i="13"/>
  <c r="T528" i="13"/>
  <c r="M527" i="13"/>
  <c r="S523" i="13"/>
  <c r="L521" i="13"/>
  <c r="N519" i="13"/>
  <c r="T515" i="13"/>
  <c r="M513" i="13"/>
  <c r="M511" i="13"/>
  <c r="R507" i="13"/>
  <c r="M504" i="13"/>
  <c r="R500" i="13"/>
  <c r="M497" i="13"/>
  <c r="M495" i="13"/>
  <c r="R491" i="13"/>
  <c r="O481" i="13"/>
  <c r="L476" i="13"/>
  <c r="T468" i="13"/>
  <c r="Q457" i="13"/>
  <c r="O449" i="13"/>
  <c r="L444" i="13"/>
  <c r="T436" i="13"/>
  <c r="Q425" i="13"/>
  <c r="O417" i="13"/>
  <c r="L412" i="13"/>
  <c r="T404" i="13"/>
  <c r="Q393" i="13"/>
  <c r="O385" i="13"/>
  <c r="L380" i="13"/>
  <c r="T357" i="13"/>
  <c r="M536" i="13"/>
  <c r="N528" i="13"/>
  <c r="T520" i="13"/>
  <c r="L504" i="13"/>
  <c r="Q500" i="13"/>
  <c r="Q468" i="13"/>
  <c r="Q436" i="13"/>
  <c r="Q404" i="13"/>
  <c r="Q210" i="13"/>
  <c r="M210" i="13"/>
  <c r="P210" i="13"/>
  <c r="R210" i="13"/>
  <c r="T210" i="13"/>
  <c r="L210" i="13"/>
  <c r="O210" i="13"/>
  <c r="S210" i="13"/>
  <c r="N210" i="13"/>
  <c r="N230" i="13"/>
  <c r="O230" i="13"/>
  <c r="Q230" i="13"/>
  <c r="R230" i="13"/>
  <c r="S230" i="13"/>
  <c r="L230" i="13"/>
  <c r="M230" i="13"/>
  <c r="P230" i="13"/>
  <c r="T230" i="13"/>
  <c r="S250" i="13"/>
  <c r="M250" i="13"/>
  <c r="N250" i="13"/>
  <c r="O250" i="13"/>
  <c r="Q250" i="13"/>
  <c r="T250" i="13"/>
  <c r="L250" i="13"/>
  <c r="P250" i="13"/>
  <c r="R250" i="13"/>
  <c r="N270" i="13"/>
  <c r="O270" i="13"/>
  <c r="Q270" i="13"/>
  <c r="S270" i="13"/>
  <c r="L270" i="13"/>
  <c r="T270" i="13"/>
  <c r="M270" i="13"/>
  <c r="P270" i="13"/>
  <c r="R270" i="13"/>
  <c r="R290" i="13"/>
  <c r="S290" i="13"/>
  <c r="M290" i="13"/>
  <c r="T290" i="13"/>
  <c r="L290" i="13"/>
  <c r="N290" i="13"/>
  <c r="O290" i="13"/>
  <c r="P290" i="13"/>
  <c r="Q290" i="13"/>
  <c r="R306" i="13"/>
  <c r="S306" i="13"/>
  <c r="O306" i="13"/>
  <c r="P306" i="13"/>
  <c r="Q306" i="13"/>
  <c r="T306" i="13"/>
  <c r="L306" i="13"/>
  <c r="M306" i="13"/>
  <c r="N306" i="13"/>
  <c r="M322" i="13"/>
  <c r="N322" i="13"/>
  <c r="O322" i="13"/>
  <c r="P322" i="13"/>
  <c r="Q322" i="13"/>
  <c r="R322" i="13"/>
  <c r="T322" i="13"/>
  <c r="L322" i="13"/>
  <c r="S322" i="13"/>
  <c r="Q334" i="13"/>
  <c r="R334" i="13"/>
  <c r="S334" i="13"/>
  <c r="L334" i="13"/>
  <c r="T334" i="13"/>
  <c r="M334" i="13"/>
  <c r="N334" i="13"/>
  <c r="O334" i="13"/>
  <c r="Q350" i="13"/>
  <c r="R350" i="13"/>
  <c r="L350" i="13"/>
  <c r="T350" i="13"/>
  <c r="M350" i="13"/>
  <c r="N350" i="13"/>
  <c r="S350" i="13"/>
  <c r="O350" i="13"/>
  <c r="P350" i="13"/>
  <c r="M362" i="13"/>
  <c r="N362" i="13"/>
  <c r="P362" i="13"/>
  <c r="Q362" i="13"/>
  <c r="O362" i="13"/>
  <c r="R362" i="13"/>
  <c r="S362" i="13"/>
  <c r="T362" i="13"/>
  <c r="M382" i="13"/>
  <c r="N382" i="13"/>
  <c r="P382" i="13"/>
  <c r="Q382" i="13"/>
  <c r="L382" i="13"/>
  <c r="O382" i="13"/>
  <c r="R382" i="13"/>
  <c r="T382" i="13"/>
  <c r="S382" i="13"/>
  <c r="Q394" i="13"/>
  <c r="R394" i="13"/>
  <c r="L394" i="13"/>
  <c r="T394" i="13"/>
  <c r="M394" i="13"/>
  <c r="N394" i="13"/>
  <c r="O394" i="13"/>
  <c r="P394" i="13"/>
  <c r="S394" i="13"/>
  <c r="M414" i="13"/>
  <c r="N414" i="13"/>
  <c r="P414" i="13"/>
  <c r="Q414" i="13"/>
  <c r="L414" i="13"/>
  <c r="O414" i="13"/>
  <c r="R414" i="13"/>
  <c r="S414" i="13"/>
  <c r="Q434" i="13"/>
  <c r="R434" i="13"/>
  <c r="L434" i="13"/>
  <c r="T434" i="13"/>
  <c r="M434" i="13"/>
  <c r="N434" i="13"/>
  <c r="O434" i="13"/>
  <c r="Q458" i="13"/>
  <c r="R458" i="13"/>
  <c r="L458" i="13"/>
  <c r="T458" i="13"/>
  <c r="M458" i="13"/>
  <c r="N458" i="13"/>
  <c r="O458" i="13"/>
  <c r="P458" i="13"/>
  <c r="S458" i="13"/>
  <c r="M478" i="13"/>
  <c r="N478" i="13"/>
  <c r="P478" i="13"/>
  <c r="Q478" i="13"/>
  <c r="L478" i="13"/>
  <c r="O478" i="13"/>
  <c r="R478" i="13"/>
  <c r="S478" i="13"/>
  <c r="L498" i="13"/>
  <c r="T498" i="13"/>
  <c r="M498" i="13"/>
  <c r="N498" i="13"/>
  <c r="O498" i="13"/>
  <c r="P498" i="13"/>
  <c r="Q498" i="13"/>
  <c r="P510" i="13"/>
  <c r="Q510" i="13"/>
  <c r="R510" i="13"/>
  <c r="S510" i="13"/>
  <c r="L510" i="13"/>
  <c r="T510" i="13"/>
  <c r="M510" i="13"/>
  <c r="L530" i="13"/>
  <c r="T530" i="13"/>
  <c r="M530" i="13"/>
  <c r="N530" i="13"/>
  <c r="O530" i="13"/>
  <c r="P530" i="13"/>
  <c r="Q530" i="13"/>
  <c r="O470" i="13"/>
  <c r="O454" i="13"/>
  <c r="P434" i="13"/>
  <c r="S418" i="13"/>
  <c r="N222" i="13"/>
  <c r="O222" i="13"/>
  <c r="Q222" i="13"/>
  <c r="R222" i="13"/>
  <c r="L222" i="13"/>
  <c r="M222" i="13"/>
  <c r="S222" i="13"/>
  <c r="P222" i="13"/>
  <c r="T222" i="13"/>
  <c r="O254" i="13"/>
  <c r="Q254" i="13"/>
  <c r="T254" i="13"/>
  <c r="M254" i="13"/>
  <c r="P254" i="13"/>
  <c r="R254" i="13"/>
  <c r="N254" i="13"/>
  <c r="S254" i="13"/>
  <c r="L254" i="13"/>
  <c r="R282" i="13"/>
  <c r="S282" i="13"/>
  <c r="M282" i="13"/>
  <c r="O282" i="13"/>
  <c r="P282" i="13"/>
  <c r="L282" i="13"/>
  <c r="N282" i="13"/>
  <c r="Q282" i="13"/>
  <c r="T282" i="13"/>
  <c r="Q310" i="13"/>
  <c r="R310" i="13"/>
  <c r="S310" i="13"/>
  <c r="L310" i="13"/>
  <c r="T310" i="13"/>
  <c r="M310" i="13"/>
  <c r="N310" i="13"/>
  <c r="O310" i="13"/>
  <c r="P310" i="13"/>
  <c r="Q342" i="13"/>
  <c r="R342" i="13"/>
  <c r="L342" i="13"/>
  <c r="T342" i="13"/>
  <c r="M342" i="13"/>
  <c r="N342" i="13"/>
  <c r="O342" i="13"/>
  <c r="S342" i="13"/>
  <c r="P342" i="13"/>
  <c r="Q366" i="13"/>
  <c r="R366" i="13"/>
  <c r="L366" i="13"/>
  <c r="T366" i="13"/>
  <c r="M366" i="13"/>
  <c r="N366" i="13"/>
  <c r="O366" i="13"/>
  <c r="P366" i="13"/>
  <c r="S366" i="13"/>
  <c r="M390" i="13"/>
  <c r="N390" i="13"/>
  <c r="P390" i="13"/>
  <c r="Q390" i="13"/>
  <c r="R390" i="13"/>
  <c r="S390" i="13"/>
  <c r="T390" i="13"/>
  <c r="L390" i="13"/>
  <c r="Q410" i="13"/>
  <c r="R410" i="13"/>
  <c r="L410" i="13"/>
  <c r="T410" i="13"/>
  <c r="M410" i="13"/>
  <c r="N410" i="13"/>
  <c r="O410" i="13"/>
  <c r="P410" i="13"/>
  <c r="S410" i="13"/>
  <c r="M430" i="13"/>
  <c r="N430" i="13"/>
  <c r="P430" i="13"/>
  <c r="Q430" i="13"/>
  <c r="L430" i="13"/>
  <c r="O430" i="13"/>
  <c r="R430" i="13"/>
  <c r="S430" i="13"/>
  <c r="Q450" i="13"/>
  <c r="R450" i="13"/>
  <c r="L450" i="13"/>
  <c r="T450" i="13"/>
  <c r="M450" i="13"/>
  <c r="N450" i="13"/>
  <c r="O450" i="13"/>
  <c r="M470" i="13"/>
  <c r="N470" i="13"/>
  <c r="P470" i="13"/>
  <c r="Q470" i="13"/>
  <c r="R470" i="13"/>
  <c r="S470" i="13"/>
  <c r="T470" i="13"/>
  <c r="P494" i="13"/>
  <c r="Q494" i="13"/>
  <c r="R494" i="13"/>
  <c r="S494" i="13"/>
  <c r="L494" i="13"/>
  <c r="T494" i="13"/>
  <c r="M494" i="13"/>
  <c r="P518" i="13"/>
  <c r="Q518" i="13"/>
  <c r="R518" i="13"/>
  <c r="S518" i="13"/>
  <c r="L518" i="13"/>
  <c r="T518" i="13"/>
  <c r="M518" i="13"/>
  <c r="L538" i="13"/>
  <c r="T538" i="13"/>
  <c r="M538" i="13"/>
  <c r="N538" i="13"/>
  <c r="O538" i="13"/>
  <c r="P538" i="13"/>
  <c r="Q538" i="13"/>
  <c r="O526" i="13"/>
  <c r="O510" i="13"/>
  <c r="O502" i="13"/>
  <c r="O494" i="13"/>
  <c r="O438" i="13"/>
  <c r="O390" i="13"/>
  <c r="P334" i="13"/>
  <c r="S530" i="13"/>
  <c r="N510" i="13"/>
  <c r="N494" i="13"/>
  <c r="O422" i="13"/>
  <c r="R226" i="13"/>
  <c r="S226" i="13"/>
  <c r="M226" i="13"/>
  <c r="N226" i="13"/>
  <c r="O226" i="13"/>
  <c r="Q226" i="13"/>
  <c r="T226" i="13"/>
  <c r="L226" i="13"/>
  <c r="P226" i="13"/>
  <c r="O246" i="13"/>
  <c r="Q246" i="13"/>
  <c r="R246" i="13"/>
  <c r="S246" i="13"/>
  <c r="M246" i="13"/>
  <c r="N246" i="13"/>
  <c r="L246" i="13"/>
  <c r="P246" i="13"/>
  <c r="T246" i="13"/>
  <c r="M266" i="13"/>
  <c r="R266" i="13"/>
  <c r="S266" i="13"/>
  <c r="L266" i="13"/>
  <c r="O266" i="13"/>
  <c r="P266" i="13"/>
  <c r="T266" i="13"/>
  <c r="N266" i="13"/>
  <c r="Q266" i="13"/>
  <c r="N286" i="13"/>
  <c r="O286" i="13"/>
  <c r="Q286" i="13"/>
  <c r="R286" i="13"/>
  <c r="S286" i="13"/>
  <c r="T286" i="13"/>
  <c r="L286" i="13"/>
  <c r="M286" i="13"/>
  <c r="P286" i="13"/>
  <c r="N302" i="13"/>
  <c r="O302" i="13"/>
  <c r="S302" i="13"/>
  <c r="T302" i="13"/>
  <c r="L302" i="13"/>
  <c r="M302" i="13"/>
  <c r="P302" i="13"/>
  <c r="Q302" i="13"/>
  <c r="R302" i="13"/>
  <c r="Q326" i="13"/>
  <c r="R326" i="13"/>
  <c r="S326" i="13"/>
  <c r="L326" i="13"/>
  <c r="T326" i="13"/>
  <c r="M326" i="13"/>
  <c r="N326" i="13"/>
  <c r="P326" i="13"/>
  <c r="O326" i="13"/>
  <c r="M338" i="13"/>
  <c r="N338" i="13"/>
  <c r="O338" i="13"/>
  <c r="P338" i="13"/>
  <c r="Q338" i="13"/>
  <c r="R338" i="13"/>
  <c r="S338" i="13"/>
  <c r="T338" i="13"/>
  <c r="L338" i="13"/>
  <c r="M354" i="13"/>
  <c r="N354" i="13"/>
  <c r="P354" i="13"/>
  <c r="Q354" i="13"/>
  <c r="R354" i="13"/>
  <c r="S354" i="13"/>
  <c r="O354" i="13"/>
  <c r="L354" i="13"/>
  <c r="M370" i="13"/>
  <c r="N370" i="13"/>
  <c r="Q370" i="13"/>
  <c r="L370" i="13"/>
  <c r="O370" i="13"/>
  <c r="R370" i="13"/>
  <c r="S370" i="13"/>
  <c r="P370" i="13"/>
  <c r="T370" i="13"/>
  <c r="M378" i="13"/>
  <c r="N378" i="13"/>
  <c r="Q378" i="13"/>
  <c r="R378" i="13"/>
  <c r="T378" i="13"/>
  <c r="L378" i="13"/>
  <c r="O378" i="13"/>
  <c r="P378" i="13"/>
  <c r="S378" i="13"/>
  <c r="M398" i="13"/>
  <c r="N398" i="13"/>
  <c r="P398" i="13"/>
  <c r="Q398" i="13"/>
  <c r="T398" i="13"/>
  <c r="L398" i="13"/>
  <c r="O398" i="13"/>
  <c r="R398" i="13"/>
  <c r="S398" i="13"/>
  <c r="Q418" i="13"/>
  <c r="R418" i="13"/>
  <c r="L418" i="13"/>
  <c r="T418" i="13"/>
  <c r="M418" i="13"/>
  <c r="N418" i="13"/>
  <c r="O418" i="13"/>
  <c r="M438" i="13"/>
  <c r="N438" i="13"/>
  <c r="P438" i="13"/>
  <c r="Q438" i="13"/>
  <c r="R438" i="13"/>
  <c r="S438" i="13"/>
  <c r="T438" i="13"/>
  <c r="M454" i="13"/>
  <c r="N454" i="13"/>
  <c r="P454" i="13"/>
  <c r="Q454" i="13"/>
  <c r="R454" i="13"/>
  <c r="S454" i="13"/>
  <c r="T454" i="13"/>
  <c r="Q474" i="13"/>
  <c r="R474" i="13"/>
  <c r="L474" i="13"/>
  <c r="T474" i="13"/>
  <c r="M474" i="13"/>
  <c r="N474" i="13"/>
  <c r="O474" i="13"/>
  <c r="P474" i="13"/>
  <c r="S474" i="13"/>
  <c r="L490" i="13"/>
  <c r="T490" i="13"/>
  <c r="M490" i="13"/>
  <c r="N490" i="13"/>
  <c r="O490" i="13"/>
  <c r="P490" i="13"/>
  <c r="Q490" i="13"/>
  <c r="L514" i="13"/>
  <c r="T514" i="13"/>
  <c r="M514" i="13"/>
  <c r="N514" i="13"/>
  <c r="O514" i="13"/>
  <c r="P514" i="13"/>
  <c r="Q514" i="13"/>
  <c r="P534" i="13"/>
  <c r="Q534" i="13"/>
  <c r="R534" i="13"/>
  <c r="S534" i="13"/>
  <c r="L534" i="13"/>
  <c r="T534" i="13"/>
  <c r="M534" i="13"/>
  <c r="T414" i="13"/>
  <c r="T478" i="13"/>
  <c r="N214" i="13"/>
  <c r="O214" i="13"/>
  <c r="Q214" i="13"/>
  <c r="R214" i="13"/>
  <c r="T214" i="13"/>
  <c r="M214" i="13"/>
  <c r="P214" i="13"/>
  <c r="L214" i="13"/>
  <c r="S214" i="13"/>
  <c r="N238" i="13"/>
  <c r="O238" i="13"/>
  <c r="Q238" i="13"/>
  <c r="M238" i="13"/>
  <c r="R238" i="13"/>
  <c r="S238" i="13"/>
  <c r="L238" i="13"/>
  <c r="P238" i="13"/>
  <c r="T238" i="13"/>
  <c r="S258" i="13"/>
  <c r="M258" i="13"/>
  <c r="P258" i="13"/>
  <c r="Q258" i="13"/>
  <c r="T258" i="13"/>
  <c r="L258" i="13"/>
  <c r="N258" i="13"/>
  <c r="O258" i="13"/>
  <c r="R258" i="13"/>
  <c r="R274" i="13"/>
  <c r="S274" i="13"/>
  <c r="M274" i="13"/>
  <c r="O274" i="13"/>
  <c r="P274" i="13"/>
  <c r="L274" i="13"/>
  <c r="N274" i="13"/>
  <c r="Q274" i="13"/>
  <c r="T274" i="13"/>
  <c r="N294" i="13"/>
  <c r="O294" i="13"/>
  <c r="Q294" i="13"/>
  <c r="L294" i="13"/>
  <c r="M294" i="13"/>
  <c r="P294" i="13"/>
  <c r="R294" i="13"/>
  <c r="S294" i="13"/>
  <c r="M314" i="13"/>
  <c r="N314" i="13"/>
  <c r="O314" i="13"/>
  <c r="P314" i="13"/>
  <c r="Q314" i="13"/>
  <c r="R314" i="13"/>
  <c r="L314" i="13"/>
  <c r="S314" i="13"/>
  <c r="T314" i="13"/>
  <c r="M330" i="13"/>
  <c r="N330" i="13"/>
  <c r="O330" i="13"/>
  <c r="P330" i="13"/>
  <c r="Q330" i="13"/>
  <c r="R330" i="13"/>
  <c r="L330" i="13"/>
  <c r="S330" i="13"/>
  <c r="T330" i="13"/>
  <c r="Q358" i="13"/>
  <c r="R358" i="13"/>
  <c r="L358" i="13"/>
  <c r="T358" i="13"/>
  <c r="M358" i="13"/>
  <c r="N358" i="13"/>
  <c r="O358" i="13"/>
  <c r="S358" i="13"/>
  <c r="Q374" i="13"/>
  <c r="R374" i="13"/>
  <c r="M374" i="13"/>
  <c r="O374" i="13"/>
  <c r="P374" i="13"/>
  <c r="T374" i="13"/>
  <c r="L374" i="13"/>
  <c r="N374" i="13"/>
  <c r="Q386" i="13"/>
  <c r="R386" i="13"/>
  <c r="L386" i="13"/>
  <c r="T386" i="13"/>
  <c r="M386" i="13"/>
  <c r="N386" i="13"/>
  <c r="O386" i="13"/>
  <c r="P386" i="13"/>
  <c r="Q402" i="13"/>
  <c r="R402" i="13"/>
  <c r="L402" i="13"/>
  <c r="T402" i="13"/>
  <c r="M402" i="13"/>
  <c r="N402" i="13"/>
  <c r="P402" i="13"/>
  <c r="O402" i="13"/>
  <c r="M422" i="13"/>
  <c r="N422" i="13"/>
  <c r="P422" i="13"/>
  <c r="Q422" i="13"/>
  <c r="R422" i="13"/>
  <c r="S422" i="13"/>
  <c r="T422" i="13"/>
  <c r="Q442" i="13"/>
  <c r="R442" i="13"/>
  <c r="L442" i="13"/>
  <c r="T442" i="13"/>
  <c r="M442" i="13"/>
  <c r="N442" i="13"/>
  <c r="O442" i="13"/>
  <c r="P442" i="13"/>
  <c r="S442" i="13"/>
  <c r="M462" i="13"/>
  <c r="N462" i="13"/>
  <c r="P462" i="13"/>
  <c r="Q462" i="13"/>
  <c r="L462" i="13"/>
  <c r="O462" i="13"/>
  <c r="R462" i="13"/>
  <c r="S462" i="13"/>
  <c r="Q482" i="13"/>
  <c r="R482" i="13"/>
  <c r="L482" i="13"/>
  <c r="T482" i="13"/>
  <c r="M482" i="13"/>
  <c r="N482" i="13"/>
  <c r="O482" i="13"/>
  <c r="P502" i="13"/>
  <c r="Q502" i="13"/>
  <c r="R502" i="13"/>
  <c r="S502" i="13"/>
  <c r="L502" i="13"/>
  <c r="T502" i="13"/>
  <c r="M502" i="13"/>
  <c r="P450" i="13"/>
  <c r="S434" i="13"/>
  <c r="R530" i="13"/>
  <c r="O534" i="13"/>
  <c r="S514" i="13"/>
  <c r="S498" i="13"/>
  <c r="S490" i="13"/>
  <c r="S482" i="13"/>
  <c r="T462" i="13"/>
  <c r="T354" i="13"/>
  <c r="R218" i="13"/>
  <c r="S218" i="13"/>
  <c r="M218" i="13"/>
  <c r="N218" i="13"/>
  <c r="P218" i="13"/>
  <c r="Q218" i="13"/>
  <c r="L218" i="13"/>
  <c r="O218" i="13"/>
  <c r="T218" i="13"/>
  <c r="S242" i="13"/>
  <c r="M242" i="13"/>
  <c r="L242" i="13"/>
  <c r="O242" i="13"/>
  <c r="Q242" i="13"/>
  <c r="R242" i="13"/>
  <c r="N242" i="13"/>
  <c r="P242" i="13"/>
  <c r="T242" i="13"/>
  <c r="O262" i="13"/>
  <c r="Q262" i="13"/>
  <c r="L262" i="13"/>
  <c r="M262" i="13"/>
  <c r="P262" i="13"/>
  <c r="S262" i="13"/>
  <c r="T262" i="13"/>
  <c r="N262" i="13"/>
  <c r="R262" i="13"/>
  <c r="N278" i="13"/>
  <c r="O278" i="13"/>
  <c r="Q278" i="13"/>
  <c r="S278" i="13"/>
  <c r="L278" i="13"/>
  <c r="T278" i="13"/>
  <c r="R278" i="13"/>
  <c r="M278" i="13"/>
  <c r="P278" i="13"/>
  <c r="R298" i="13"/>
  <c r="S298" i="13"/>
  <c r="M298" i="13"/>
  <c r="L298" i="13"/>
  <c r="N298" i="13"/>
  <c r="O298" i="13"/>
  <c r="P298" i="13"/>
  <c r="Q298" i="13"/>
  <c r="T298" i="13"/>
  <c r="Q318" i="13"/>
  <c r="R318" i="13"/>
  <c r="S318" i="13"/>
  <c r="L318" i="13"/>
  <c r="T318" i="13"/>
  <c r="M318" i="13"/>
  <c r="N318" i="13"/>
  <c r="O318" i="13"/>
  <c r="P318" i="13"/>
  <c r="M346" i="13"/>
  <c r="N346" i="13"/>
  <c r="P346" i="13"/>
  <c r="Q346" i="13"/>
  <c r="O346" i="13"/>
  <c r="R346" i="13"/>
  <c r="L346" i="13"/>
  <c r="S346" i="13"/>
  <c r="T346" i="13"/>
  <c r="M406" i="13"/>
  <c r="N406" i="13"/>
  <c r="P406" i="13"/>
  <c r="Q406" i="13"/>
  <c r="R406" i="13"/>
  <c r="S406" i="13"/>
  <c r="T406" i="13"/>
  <c r="L406" i="13"/>
  <c r="Q426" i="13"/>
  <c r="R426" i="13"/>
  <c r="L426" i="13"/>
  <c r="T426" i="13"/>
  <c r="M426" i="13"/>
  <c r="N426" i="13"/>
  <c r="O426" i="13"/>
  <c r="P426" i="13"/>
  <c r="S426" i="13"/>
  <c r="M446" i="13"/>
  <c r="N446" i="13"/>
  <c r="P446" i="13"/>
  <c r="Q446" i="13"/>
  <c r="L446" i="13"/>
  <c r="O446" i="13"/>
  <c r="R446" i="13"/>
  <c r="S446" i="13"/>
  <c r="Q466" i="13"/>
  <c r="R466" i="13"/>
  <c r="L466" i="13"/>
  <c r="T466" i="13"/>
  <c r="M466" i="13"/>
  <c r="N466" i="13"/>
  <c r="O466" i="13"/>
  <c r="N486" i="13"/>
  <c r="P486" i="13"/>
  <c r="Q486" i="13"/>
  <c r="L486" i="13"/>
  <c r="M486" i="13"/>
  <c r="O486" i="13"/>
  <c r="R486" i="13"/>
  <c r="S486" i="13"/>
  <c r="T486" i="13"/>
  <c r="L506" i="13"/>
  <c r="T506" i="13"/>
  <c r="M506" i="13"/>
  <c r="N506" i="13"/>
  <c r="O506" i="13"/>
  <c r="P506" i="13"/>
  <c r="Q506" i="13"/>
  <c r="P526" i="13"/>
  <c r="Q526" i="13"/>
  <c r="R526" i="13"/>
  <c r="S526" i="13"/>
  <c r="L526" i="13"/>
  <c r="T526" i="13"/>
  <c r="M526" i="13"/>
  <c r="N518" i="13"/>
  <c r="S538" i="13"/>
  <c r="N534" i="13"/>
  <c r="R514" i="13"/>
  <c r="R506" i="13"/>
  <c r="R498" i="13"/>
  <c r="R490" i="13"/>
  <c r="P482" i="13"/>
  <c r="S466" i="13"/>
  <c r="T446" i="13"/>
  <c r="S374" i="13"/>
  <c r="R234" i="13"/>
  <c r="S234" i="13"/>
  <c r="M234" i="13"/>
  <c r="T234" i="13"/>
  <c r="L234" i="13"/>
  <c r="O234" i="13"/>
  <c r="P234" i="13"/>
  <c r="N234" i="13"/>
  <c r="Q234" i="13"/>
  <c r="R538" i="13"/>
  <c r="O518" i="13"/>
  <c r="P466" i="13"/>
  <c r="S450" i="13"/>
  <c r="T430" i="13"/>
  <c r="S386" i="13"/>
  <c r="L362" i="13"/>
  <c r="T294" i="13"/>
  <c r="L207" i="13"/>
  <c r="T207" i="13"/>
  <c r="N207" i="13"/>
  <c r="P207" i="13"/>
  <c r="O207" i="13"/>
  <c r="Q207" i="13"/>
  <c r="R207" i="13"/>
  <c r="M207" i="13"/>
  <c r="S207" i="13"/>
  <c r="L211" i="13"/>
  <c r="Q211" i="13"/>
  <c r="R211" i="13"/>
  <c r="T211" i="13"/>
  <c r="M211" i="13"/>
  <c r="O211" i="13"/>
  <c r="P211" i="13"/>
  <c r="S211" i="13"/>
  <c r="M215" i="13"/>
  <c r="N215" i="13"/>
  <c r="P215" i="13"/>
  <c r="Q215" i="13"/>
  <c r="L215" i="13"/>
  <c r="R215" i="13"/>
  <c r="T215" i="13"/>
  <c r="S215" i="13"/>
  <c r="Q219" i="13"/>
  <c r="R219" i="13"/>
  <c r="L219" i="13"/>
  <c r="T219" i="13"/>
  <c r="M219" i="13"/>
  <c r="N219" i="13"/>
  <c r="P219" i="13"/>
  <c r="S219" i="13"/>
  <c r="O219" i="13"/>
  <c r="M223" i="13"/>
  <c r="N223" i="13"/>
  <c r="P223" i="13"/>
  <c r="Q223" i="13"/>
  <c r="S223" i="13"/>
  <c r="T223" i="13"/>
  <c r="L223" i="13"/>
  <c r="O223" i="13"/>
  <c r="R223" i="13"/>
  <c r="Q227" i="13"/>
  <c r="R227" i="13"/>
  <c r="L227" i="13"/>
  <c r="T227" i="13"/>
  <c r="M227" i="13"/>
  <c r="O227" i="13"/>
  <c r="P227" i="13"/>
  <c r="N227" i="13"/>
  <c r="S227" i="13"/>
  <c r="M231" i="13"/>
  <c r="N231" i="13"/>
  <c r="P231" i="13"/>
  <c r="T231" i="13"/>
  <c r="L231" i="13"/>
  <c r="Q231" i="13"/>
  <c r="R231" i="13"/>
  <c r="O231" i="13"/>
  <c r="S231" i="13"/>
  <c r="Q235" i="13"/>
  <c r="R235" i="13"/>
  <c r="L235" i="13"/>
  <c r="T235" i="13"/>
  <c r="M235" i="13"/>
  <c r="O235" i="13"/>
  <c r="S235" i="13"/>
  <c r="N235" i="13"/>
  <c r="P235" i="13"/>
  <c r="M239" i="13"/>
  <c r="N239" i="13"/>
  <c r="P239" i="13"/>
  <c r="L239" i="13"/>
  <c r="O239" i="13"/>
  <c r="R239" i="13"/>
  <c r="T239" i="13"/>
  <c r="Q239" i="13"/>
  <c r="S239" i="13"/>
  <c r="R243" i="13"/>
  <c r="L243" i="13"/>
  <c r="T243" i="13"/>
  <c r="M243" i="13"/>
  <c r="N243" i="13"/>
  <c r="P243" i="13"/>
  <c r="S243" i="13"/>
  <c r="O243" i="13"/>
  <c r="Q243" i="13"/>
  <c r="N247" i="13"/>
  <c r="P247" i="13"/>
  <c r="S247" i="13"/>
  <c r="T247" i="13"/>
  <c r="L247" i="13"/>
  <c r="O247" i="13"/>
  <c r="Q247" i="13"/>
  <c r="R247" i="13"/>
  <c r="R251" i="13"/>
  <c r="L251" i="13"/>
  <c r="T251" i="13"/>
  <c r="O251" i="13"/>
  <c r="P251" i="13"/>
  <c r="S251" i="13"/>
  <c r="M251" i="13"/>
  <c r="N251" i="13"/>
  <c r="Q251" i="13"/>
  <c r="N255" i="13"/>
  <c r="P255" i="13"/>
  <c r="L255" i="13"/>
  <c r="O255" i="13"/>
  <c r="R255" i="13"/>
  <c r="S255" i="13"/>
  <c r="M255" i="13"/>
  <c r="Q255" i="13"/>
  <c r="T255" i="13"/>
  <c r="R259" i="13"/>
  <c r="L259" i="13"/>
  <c r="T259" i="13"/>
  <c r="Q259" i="13"/>
  <c r="S259" i="13"/>
  <c r="N259" i="13"/>
  <c r="O259" i="13"/>
  <c r="M259" i="13"/>
  <c r="P259" i="13"/>
  <c r="N263" i="13"/>
  <c r="P263" i="13"/>
  <c r="M263" i="13"/>
  <c r="O263" i="13"/>
  <c r="R263" i="13"/>
  <c r="T263" i="13"/>
  <c r="S263" i="13"/>
  <c r="L263" i="13"/>
  <c r="Q267" i="13"/>
  <c r="R267" i="13"/>
  <c r="L267" i="13"/>
  <c r="T267" i="13"/>
  <c r="N267" i="13"/>
  <c r="O267" i="13"/>
  <c r="M267" i="13"/>
  <c r="P267" i="13"/>
  <c r="S267" i="13"/>
  <c r="M271" i="13"/>
  <c r="N271" i="13"/>
  <c r="P271" i="13"/>
  <c r="R271" i="13"/>
  <c r="S271" i="13"/>
  <c r="Q271" i="13"/>
  <c r="T271" i="13"/>
  <c r="O271" i="13"/>
  <c r="Q275" i="13"/>
  <c r="R275" i="13"/>
  <c r="L275" i="13"/>
  <c r="T275" i="13"/>
  <c r="N275" i="13"/>
  <c r="O275" i="13"/>
  <c r="M275" i="13"/>
  <c r="P275" i="13"/>
  <c r="S275" i="13"/>
  <c r="M279" i="13"/>
  <c r="N279" i="13"/>
  <c r="P279" i="13"/>
  <c r="R279" i="13"/>
  <c r="S279" i="13"/>
  <c r="L279" i="13"/>
  <c r="O279" i="13"/>
  <c r="Q279" i="13"/>
  <c r="T279" i="13"/>
  <c r="Q283" i="13"/>
  <c r="R283" i="13"/>
  <c r="L283" i="13"/>
  <c r="T283" i="13"/>
  <c r="N283" i="13"/>
  <c r="O283" i="13"/>
  <c r="P283" i="13"/>
  <c r="S283" i="13"/>
  <c r="M287" i="13"/>
  <c r="N287" i="13"/>
  <c r="P287" i="13"/>
  <c r="T287" i="13"/>
  <c r="L287" i="13"/>
  <c r="O287" i="13"/>
  <c r="Q287" i="13"/>
  <c r="S287" i="13"/>
  <c r="Q291" i="13"/>
  <c r="R291" i="13"/>
  <c r="L291" i="13"/>
  <c r="T291" i="13"/>
  <c r="M291" i="13"/>
  <c r="N291" i="13"/>
  <c r="O291" i="13"/>
  <c r="P291" i="13"/>
  <c r="S291" i="13"/>
  <c r="M295" i="13"/>
  <c r="N295" i="13"/>
  <c r="P295" i="13"/>
  <c r="L295" i="13"/>
  <c r="O295" i="13"/>
  <c r="Q295" i="13"/>
  <c r="R295" i="13"/>
  <c r="S295" i="13"/>
  <c r="T295" i="13"/>
  <c r="Q299" i="13"/>
  <c r="R299" i="13"/>
  <c r="N299" i="13"/>
  <c r="O299" i="13"/>
  <c r="P299" i="13"/>
  <c r="S299" i="13"/>
  <c r="T299" i="13"/>
  <c r="M299" i="13"/>
  <c r="M303" i="13"/>
  <c r="N303" i="13"/>
  <c r="T303" i="13"/>
  <c r="L303" i="13"/>
  <c r="O303" i="13"/>
  <c r="P303" i="13"/>
  <c r="Q303" i="13"/>
  <c r="S303" i="13"/>
  <c r="Q307" i="13"/>
  <c r="R307" i="13"/>
  <c r="P307" i="13"/>
  <c r="S307" i="13"/>
  <c r="T307" i="13"/>
  <c r="L307" i="13"/>
  <c r="M307" i="13"/>
  <c r="P311" i="13"/>
  <c r="Q311" i="13"/>
  <c r="R311" i="13"/>
  <c r="S311" i="13"/>
  <c r="L311" i="13"/>
  <c r="T311" i="13"/>
  <c r="M311" i="13"/>
  <c r="L315" i="13"/>
  <c r="T315" i="13"/>
  <c r="M315" i="13"/>
  <c r="N315" i="13"/>
  <c r="O315" i="13"/>
  <c r="P315" i="13"/>
  <c r="Q315" i="13"/>
  <c r="S315" i="13"/>
  <c r="P319" i="13"/>
  <c r="Q319" i="13"/>
  <c r="R319" i="13"/>
  <c r="S319" i="13"/>
  <c r="L319" i="13"/>
  <c r="T319" i="13"/>
  <c r="M319" i="13"/>
  <c r="O319" i="13"/>
  <c r="L323" i="13"/>
  <c r="T323" i="13"/>
  <c r="M323" i="13"/>
  <c r="N323" i="13"/>
  <c r="O323" i="13"/>
  <c r="P323" i="13"/>
  <c r="Q323" i="13"/>
  <c r="R323" i="13"/>
  <c r="P327" i="13"/>
  <c r="Q327" i="13"/>
  <c r="R327" i="13"/>
  <c r="S327" i="13"/>
  <c r="L327" i="13"/>
  <c r="T327" i="13"/>
  <c r="M327" i="13"/>
  <c r="N327" i="13"/>
  <c r="L331" i="13"/>
  <c r="T331" i="13"/>
  <c r="M331" i="13"/>
  <c r="N331" i="13"/>
  <c r="O331" i="13"/>
  <c r="P331" i="13"/>
  <c r="Q331" i="13"/>
  <c r="R331" i="13"/>
  <c r="S331" i="13"/>
  <c r="P335" i="13"/>
  <c r="Q335" i="13"/>
  <c r="R335" i="13"/>
  <c r="S335" i="13"/>
  <c r="L335" i="13"/>
  <c r="T335" i="13"/>
  <c r="M335" i="13"/>
  <c r="N335" i="13"/>
  <c r="O335" i="13"/>
  <c r="L339" i="13"/>
  <c r="T339" i="13"/>
  <c r="M339" i="13"/>
  <c r="N339" i="13"/>
  <c r="O339" i="13"/>
  <c r="P339" i="13"/>
  <c r="Q339" i="13"/>
  <c r="P343" i="13"/>
  <c r="Q343" i="13"/>
  <c r="S343" i="13"/>
  <c r="L343" i="13"/>
  <c r="T343" i="13"/>
  <c r="M343" i="13"/>
  <c r="L347" i="13"/>
  <c r="T347" i="13"/>
  <c r="M347" i="13"/>
  <c r="O347" i="13"/>
  <c r="P347" i="13"/>
  <c r="Q347" i="13"/>
  <c r="R347" i="13"/>
  <c r="P351" i="13"/>
  <c r="Q351" i="13"/>
  <c r="S351" i="13"/>
  <c r="L351" i="13"/>
  <c r="T351" i="13"/>
  <c r="M351" i="13"/>
  <c r="N351" i="13"/>
  <c r="R351" i="13"/>
  <c r="L355" i="13"/>
  <c r="T355" i="13"/>
  <c r="M355" i="13"/>
  <c r="O355" i="13"/>
  <c r="P355" i="13"/>
  <c r="N355" i="13"/>
  <c r="Q355" i="13"/>
  <c r="P359" i="13"/>
  <c r="Q359" i="13"/>
  <c r="S359" i="13"/>
  <c r="L359" i="13"/>
  <c r="T359" i="13"/>
  <c r="M359" i="13"/>
  <c r="L363" i="13"/>
  <c r="T363" i="13"/>
  <c r="M363" i="13"/>
  <c r="O363" i="13"/>
  <c r="P363" i="13"/>
  <c r="Q363" i="13"/>
  <c r="R363" i="13"/>
  <c r="P367" i="13"/>
  <c r="Q367" i="13"/>
  <c r="S367" i="13"/>
  <c r="L367" i="13"/>
  <c r="T367" i="13"/>
  <c r="M367" i="13"/>
  <c r="N367" i="13"/>
  <c r="R367" i="13"/>
  <c r="L371" i="13"/>
  <c r="T371" i="13"/>
  <c r="M371" i="13"/>
  <c r="P371" i="13"/>
  <c r="Q371" i="13"/>
  <c r="R371" i="13"/>
  <c r="P375" i="13"/>
  <c r="Q375" i="13"/>
  <c r="L375" i="13"/>
  <c r="T375" i="13"/>
  <c r="S375" i="13"/>
  <c r="M375" i="13"/>
  <c r="P379" i="13"/>
  <c r="Q379" i="13"/>
  <c r="S379" i="13"/>
  <c r="L379" i="13"/>
  <c r="T379" i="13"/>
  <c r="L383" i="13"/>
  <c r="T383" i="13"/>
  <c r="M383" i="13"/>
  <c r="O383" i="13"/>
  <c r="P383" i="13"/>
  <c r="P387" i="13"/>
  <c r="Q387" i="13"/>
  <c r="S387" i="13"/>
  <c r="L387" i="13"/>
  <c r="T387" i="13"/>
  <c r="L391" i="13"/>
  <c r="T391" i="13"/>
  <c r="M391" i="13"/>
  <c r="O391" i="13"/>
  <c r="P391" i="13"/>
  <c r="P395" i="13"/>
  <c r="Q395" i="13"/>
  <c r="S395" i="13"/>
  <c r="L395" i="13"/>
  <c r="T395" i="13"/>
  <c r="L399" i="13"/>
  <c r="T399" i="13"/>
  <c r="M399" i="13"/>
  <c r="O399" i="13"/>
  <c r="P399" i="13"/>
  <c r="P403" i="13"/>
  <c r="Q403" i="13"/>
  <c r="S403" i="13"/>
  <c r="L403" i="13"/>
  <c r="T403" i="13"/>
  <c r="L407" i="13"/>
  <c r="T407" i="13"/>
  <c r="M407" i="13"/>
  <c r="O407" i="13"/>
  <c r="P407" i="13"/>
  <c r="P411" i="13"/>
  <c r="Q411" i="13"/>
  <c r="S411" i="13"/>
  <c r="L411" i="13"/>
  <c r="T411" i="13"/>
  <c r="L415" i="13"/>
  <c r="T415" i="13"/>
  <c r="M415" i="13"/>
  <c r="O415" i="13"/>
  <c r="P415" i="13"/>
  <c r="P419" i="13"/>
  <c r="Q419" i="13"/>
  <c r="S419" i="13"/>
  <c r="L419" i="13"/>
  <c r="T419" i="13"/>
  <c r="L423" i="13"/>
  <c r="T423" i="13"/>
  <c r="M423" i="13"/>
  <c r="O423" i="13"/>
  <c r="P423" i="13"/>
  <c r="P427" i="13"/>
  <c r="Q427" i="13"/>
  <c r="S427" i="13"/>
  <c r="L427" i="13"/>
  <c r="T427" i="13"/>
  <c r="L431" i="13"/>
  <c r="T431" i="13"/>
  <c r="M431" i="13"/>
  <c r="O431" i="13"/>
  <c r="P431" i="13"/>
  <c r="P435" i="13"/>
  <c r="Q435" i="13"/>
  <c r="S435" i="13"/>
  <c r="L435" i="13"/>
  <c r="T435" i="13"/>
  <c r="L439" i="13"/>
  <c r="T439" i="13"/>
  <c r="M439" i="13"/>
  <c r="O439" i="13"/>
  <c r="P439" i="13"/>
  <c r="P443" i="13"/>
  <c r="Q443" i="13"/>
  <c r="S443" i="13"/>
  <c r="L443" i="13"/>
  <c r="T443" i="13"/>
  <c r="L447" i="13"/>
  <c r="T447" i="13"/>
  <c r="M447" i="13"/>
  <c r="O447" i="13"/>
  <c r="P447" i="13"/>
  <c r="P451" i="13"/>
  <c r="Q451" i="13"/>
  <c r="S451" i="13"/>
  <c r="L451" i="13"/>
  <c r="T451" i="13"/>
  <c r="L455" i="13"/>
  <c r="T455" i="13"/>
  <c r="M455" i="13"/>
  <c r="O455" i="13"/>
  <c r="P455" i="13"/>
  <c r="P459" i="13"/>
  <c r="Q459" i="13"/>
  <c r="S459" i="13"/>
  <c r="L459" i="13"/>
  <c r="T459" i="13"/>
  <c r="L463" i="13"/>
  <c r="T463" i="13"/>
  <c r="M463" i="13"/>
  <c r="O463" i="13"/>
  <c r="P463" i="13"/>
  <c r="P467" i="13"/>
  <c r="Q467" i="13"/>
  <c r="S467" i="13"/>
  <c r="L467" i="13"/>
  <c r="T467" i="13"/>
  <c r="L471" i="13"/>
  <c r="T471" i="13"/>
  <c r="M471" i="13"/>
  <c r="O471" i="13"/>
  <c r="P471" i="13"/>
  <c r="P475" i="13"/>
  <c r="Q475" i="13"/>
  <c r="S475" i="13"/>
  <c r="L475" i="13"/>
  <c r="T475" i="13"/>
  <c r="L479" i="13"/>
  <c r="T479" i="13"/>
  <c r="M479" i="13"/>
  <c r="O479" i="13"/>
  <c r="P479" i="13"/>
  <c r="P483" i="13"/>
  <c r="Q483" i="13"/>
  <c r="S483" i="13"/>
  <c r="L483" i="13"/>
  <c r="T483" i="13"/>
  <c r="M487" i="13"/>
  <c r="O487" i="13"/>
  <c r="P487" i="13"/>
  <c r="R537" i="13"/>
  <c r="S536" i="13"/>
  <c r="T535" i="13"/>
  <c r="L535" i="13"/>
  <c r="N533" i="13"/>
  <c r="O532" i="13"/>
  <c r="P531" i="13"/>
  <c r="R529" i="13"/>
  <c r="S528" i="13"/>
  <c r="T527" i="13"/>
  <c r="L527" i="13"/>
  <c r="N525" i="13"/>
  <c r="O524" i="13"/>
  <c r="P523" i="13"/>
  <c r="R521" i="13"/>
  <c r="S520" i="13"/>
  <c r="T519" i="13"/>
  <c r="L519" i="13"/>
  <c r="N517" i="13"/>
  <c r="P515" i="13"/>
  <c r="R513" i="13"/>
  <c r="S512" i="13"/>
  <c r="T511" i="13"/>
  <c r="L511" i="13"/>
  <c r="N509" i="13"/>
  <c r="O508" i="13"/>
  <c r="P507" i="13"/>
  <c r="R505" i="13"/>
  <c r="S504" i="13"/>
  <c r="T503" i="13"/>
  <c r="L503" i="13"/>
  <c r="N501" i="13"/>
  <c r="O500" i="13"/>
  <c r="P499" i="13"/>
  <c r="R497" i="13"/>
  <c r="S496" i="13"/>
  <c r="T495" i="13"/>
  <c r="L495" i="13"/>
  <c r="N493" i="13"/>
  <c r="O492" i="13"/>
  <c r="P491" i="13"/>
  <c r="Q489" i="13"/>
  <c r="P488" i="13"/>
  <c r="P485" i="13"/>
  <c r="M484" i="13"/>
  <c r="Q480" i="13"/>
  <c r="N475" i="13"/>
  <c r="P473" i="13"/>
  <c r="R471" i="13"/>
  <c r="T469" i="13"/>
  <c r="M468" i="13"/>
  <c r="Q464" i="13"/>
  <c r="N459" i="13"/>
  <c r="P457" i="13"/>
  <c r="R455" i="13"/>
  <c r="T453" i="13"/>
  <c r="M452" i="13"/>
  <c r="Q448" i="13"/>
  <c r="N443" i="13"/>
  <c r="P441" i="13"/>
  <c r="R439" i="13"/>
  <c r="T437" i="13"/>
  <c r="M436" i="13"/>
  <c r="Q432" i="13"/>
  <c r="N427" i="13"/>
  <c r="P425" i="13"/>
  <c r="R423" i="13"/>
  <c r="T421" i="13"/>
  <c r="M420" i="13"/>
  <c r="Q416" i="13"/>
  <c r="N411" i="13"/>
  <c r="P409" i="13"/>
  <c r="R407" i="13"/>
  <c r="T405" i="13"/>
  <c r="M404" i="13"/>
  <c r="Q400" i="13"/>
  <c r="N395" i="13"/>
  <c r="P393" i="13"/>
  <c r="R391" i="13"/>
  <c r="T389" i="13"/>
  <c r="M388" i="13"/>
  <c r="Q384" i="13"/>
  <c r="N379" i="13"/>
  <c r="T376" i="13"/>
  <c r="N371" i="13"/>
  <c r="N368" i="13"/>
  <c r="R364" i="13"/>
  <c r="M361" i="13"/>
  <c r="Q357" i="13"/>
  <c r="O343" i="13"/>
  <c r="S339" i="13"/>
  <c r="R332" i="13"/>
  <c r="Q325" i="13"/>
  <c r="O311" i="13"/>
  <c r="M292" i="13"/>
  <c r="Q537" i="13"/>
  <c r="R536" i="13"/>
  <c r="S535" i="13"/>
  <c r="M533" i="13"/>
  <c r="N532" i="13"/>
  <c r="O531" i="13"/>
  <c r="Q529" i="13"/>
  <c r="R528" i="13"/>
  <c r="S527" i="13"/>
  <c r="M525" i="13"/>
  <c r="N524" i="13"/>
  <c r="O523" i="13"/>
  <c r="Q521" i="13"/>
  <c r="R520" i="13"/>
  <c r="S519" i="13"/>
  <c r="M517" i="13"/>
  <c r="O515" i="13"/>
  <c r="Q513" i="13"/>
  <c r="R512" i="13"/>
  <c r="S511" i="13"/>
  <c r="M509" i="13"/>
  <c r="N508" i="13"/>
  <c r="O507" i="13"/>
  <c r="Q505" i="13"/>
  <c r="R504" i="13"/>
  <c r="S503" i="13"/>
  <c r="M501" i="13"/>
  <c r="N500" i="13"/>
  <c r="O499" i="13"/>
  <c r="Q497" i="13"/>
  <c r="R496" i="13"/>
  <c r="S495" i="13"/>
  <c r="M493" i="13"/>
  <c r="N492" i="13"/>
  <c r="O491" i="13"/>
  <c r="P489" i="13"/>
  <c r="N485" i="13"/>
  <c r="M475" i="13"/>
  <c r="O473" i="13"/>
  <c r="Q471" i="13"/>
  <c r="S469" i="13"/>
  <c r="M459" i="13"/>
  <c r="O457" i="13"/>
  <c r="Q455" i="13"/>
  <c r="S453" i="13"/>
  <c r="M443" i="13"/>
  <c r="O441" i="13"/>
  <c r="Q439" i="13"/>
  <c r="S437" i="13"/>
  <c r="M427" i="13"/>
  <c r="O425" i="13"/>
  <c r="Q423" i="13"/>
  <c r="S421" i="13"/>
  <c r="M411" i="13"/>
  <c r="O409" i="13"/>
  <c r="Q407" i="13"/>
  <c r="S405" i="13"/>
  <c r="M395" i="13"/>
  <c r="O393" i="13"/>
  <c r="Q391" i="13"/>
  <c r="S389" i="13"/>
  <c r="M379" i="13"/>
  <c r="T373" i="13"/>
  <c r="T353" i="13"/>
  <c r="N343" i="13"/>
  <c r="R339" i="13"/>
  <c r="N311" i="13"/>
  <c r="O215" i="13"/>
  <c r="S208" i="13"/>
  <c r="O208" i="13"/>
  <c r="M208" i="13"/>
  <c r="N208" i="13"/>
  <c r="Q208" i="13"/>
  <c r="R208" i="13"/>
  <c r="L208" i="13"/>
  <c r="P208" i="13"/>
  <c r="T208" i="13"/>
  <c r="P212" i="13"/>
  <c r="Q212" i="13"/>
  <c r="S212" i="13"/>
  <c r="L212" i="13"/>
  <c r="T212" i="13"/>
  <c r="M212" i="13"/>
  <c r="O212" i="13"/>
  <c r="R212" i="13"/>
  <c r="N212" i="13"/>
  <c r="L216" i="13"/>
  <c r="T216" i="13"/>
  <c r="M216" i="13"/>
  <c r="O216" i="13"/>
  <c r="P216" i="13"/>
  <c r="R216" i="13"/>
  <c r="S216" i="13"/>
  <c r="N216" i="13"/>
  <c r="Q216" i="13"/>
  <c r="P220" i="13"/>
  <c r="Q220" i="13"/>
  <c r="S220" i="13"/>
  <c r="L220" i="13"/>
  <c r="T220" i="13"/>
  <c r="N220" i="13"/>
  <c r="O220" i="13"/>
  <c r="M220" i="13"/>
  <c r="R220" i="13"/>
  <c r="L224" i="13"/>
  <c r="T224" i="13"/>
  <c r="M224" i="13"/>
  <c r="O224" i="13"/>
  <c r="P224" i="13"/>
  <c r="Q224" i="13"/>
  <c r="S224" i="13"/>
  <c r="N224" i="13"/>
  <c r="R224" i="13"/>
  <c r="P228" i="13"/>
  <c r="Q228" i="13"/>
  <c r="S228" i="13"/>
  <c r="L228" i="13"/>
  <c r="T228" i="13"/>
  <c r="M228" i="13"/>
  <c r="O228" i="13"/>
  <c r="R228" i="13"/>
  <c r="N228" i="13"/>
  <c r="L232" i="13"/>
  <c r="T232" i="13"/>
  <c r="M232" i="13"/>
  <c r="O232" i="13"/>
  <c r="N232" i="13"/>
  <c r="Q232" i="13"/>
  <c r="S232" i="13"/>
  <c r="P232" i="13"/>
  <c r="R232" i="13"/>
  <c r="P236" i="13"/>
  <c r="Q236" i="13"/>
  <c r="S236" i="13"/>
  <c r="N236" i="13"/>
  <c r="O236" i="13"/>
  <c r="T236" i="13"/>
  <c r="L236" i="13"/>
  <c r="M236" i="13"/>
  <c r="R236" i="13"/>
  <c r="L240" i="13"/>
  <c r="T240" i="13"/>
  <c r="M240" i="13"/>
  <c r="O240" i="13"/>
  <c r="Q240" i="13"/>
  <c r="R240" i="13"/>
  <c r="N240" i="13"/>
  <c r="P240" i="13"/>
  <c r="S240" i="13"/>
  <c r="Q244" i="13"/>
  <c r="S244" i="13"/>
  <c r="N244" i="13"/>
  <c r="O244" i="13"/>
  <c r="R244" i="13"/>
  <c r="L244" i="13"/>
  <c r="T244" i="13"/>
  <c r="M248" i="13"/>
  <c r="O248" i="13"/>
  <c r="T248" i="13"/>
  <c r="N248" i="13"/>
  <c r="Q248" i="13"/>
  <c r="R248" i="13"/>
  <c r="L248" i="13"/>
  <c r="P248" i="13"/>
  <c r="S248" i="13"/>
  <c r="Q252" i="13"/>
  <c r="S252" i="13"/>
  <c r="P252" i="13"/>
  <c r="R252" i="13"/>
  <c r="M252" i="13"/>
  <c r="N252" i="13"/>
  <c r="L252" i="13"/>
  <c r="O252" i="13"/>
  <c r="T252" i="13"/>
  <c r="M256" i="13"/>
  <c r="O256" i="13"/>
  <c r="L256" i="13"/>
  <c r="N256" i="13"/>
  <c r="Q256" i="13"/>
  <c r="S256" i="13"/>
  <c r="T256" i="13"/>
  <c r="P256" i="13"/>
  <c r="Q260" i="13"/>
  <c r="S260" i="13"/>
  <c r="T260" i="13"/>
  <c r="M260" i="13"/>
  <c r="O260" i="13"/>
  <c r="P260" i="13"/>
  <c r="R260" i="13"/>
  <c r="N260" i="13"/>
  <c r="M264" i="13"/>
  <c r="O264" i="13"/>
  <c r="P264" i="13"/>
  <c r="Q264" i="13"/>
  <c r="S264" i="13"/>
  <c r="L264" i="13"/>
  <c r="N264" i="13"/>
  <c r="R264" i="13"/>
  <c r="T264" i="13"/>
  <c r="P268" i="13"/>
  <c r="Q268" i="13"/>
  <c r="S268" i="13"/>
  <c r="M268" i="13"/>
  <c r="N268" i="13"/>
  <c r="L268" i="13"/>
  <c r="O268" i="13"/>
  <c r="L272" i="13"/>
  <c r="T272" i="13"/>
  <c r="M272" i="13"/>
  <c r="O272" i="13"/>
  <c r="Q272" i="13"/>
  <c r="R272" i="13"/>
  <c r="N272" i="13"/>
  <c r="P272" i="13"/>
  <c r="S272" i="13"/>
  <c r="P276" i="13"/>
  <c r="Q276" i="13"/>
  <c r="S276" i="13"/>
  <c r="M276" i="13"/>
  <c r="N276" i="13"/>
  <c r="O276" i="13"/>
  <c r="R276" i="13"/>
  <c r="T276" i="13"/>
  <c r="L276" i="13"/>
  <c r="L280" i="13"/>
  <c r="T280" i="13"/>
  <c r="M280" i="13"/>
  <c r="O280" i="13"/>
  <c r="Q280" i="13"/>
  <c r="R280" i="13"/>
  <c r="N280" i="13"/>
  <c r="S280" i="13"/>
  <c r="P284" i="13"/>
  <c r="Q284" i="13"/>
  <c r="S284" i="13"/>
  <c r="M284" i="13"/>
  <c r="L284" i="13"/>
  <c r="N284" i="13"/>
  <c r="O284" i="13"/>
  <c r="R284" i="13"/>
  <c r="T284" i="13"/>
  <c r="L288" i="13"/>
  <c r="T288" i="13"/>
  <c r="M288" i="13"/>
  <c r="O288" i="13"/>
  <c r="N288" i="13"/>
  <c r="P288" i="13"/>
  <c r="Q288" i="13"/>
  <c r="R288" i="13"/>
  <c r="S288" i="13"/>
  <c r="P292" i="13"/>
  <c r="Q292" i="13"/>
  <c r="S292" i="13"/>
  <c r="N292" i="13"/>
  <c r="O292" i="13"/>
  <c r="R292" i="13"/>
  <c r="T292" i="13"/>
  <c r="L296" i="13"/>
  <c r="T296" i="13"/>
  <c r="M296" i="13"/>
  <c r="O296" i="13"/>
  <c r="Q296" i="13"/>
  <c r="R296" i="13"/>
  <c r="S296" i="13"/>
  <c r="N296" i="13"/>
  <c r="P296" i="13"/>
  <c r="P300" i="13"/>
  <c r="Q300" i="13"/>
  <c r="O300" i="13"/>
  <c r="R300" i="13"/>
  <c r="S300" i="13"/>
  <c r="T300" i="13"/>
  <c r="L300" i="13"/>
  <c r="M300" i="13"/>
  <c r="L304" i="13"/>
  <c r="T304" i="13"/>
  <c r="M304" i="13"/>
  <c r="N304" i="13"/>
  <c r="O304" i="13"/>
  <c r="P304" i="13"/>
  <c r="Q304" i="13"/>
  <c r="R304" i="13"/>
  <c r="S304" i="13"/>
  <c r="P308" i="13"/>
  <c r="Q308" i="13"/>
  <c r="S308" i="13"/>
  <c r="T308" i="13"/>
  <c r="L308" i="13"/>
  <c r="M308" i="13"/>
  <c r="N308" i="13"/>
  <c r="R308" i="13"/>
  <c r="O312" i="13"/>
  <c r="P312" i="13"/>
  <c r="Q312" i="13"/>
  <c r="R312" i="13"/>
  <c r="S312" i="13"/>
  <c r="L312" i="13"/>
  <c r="T312" i="13"/>
  <c r="N312" i="13"/>
  <c r="S316" i="13"/>
  <c r="L316" i="13"/>
  <c r="T316" i="13"/>
  <c r="M316" i="13"/>
  <c r="N316" i="13"/>
  <c r="O316" i="13"/>
  <c r="P316" i="13"/>
  <c r="Q316" i="13"/>
  <c r="O320" i="13"/>
  <c r="P320" i="13"/>
  <c r="Q320" i="13"/>
  <c r="R320" i="13"/>
  <c r="S320" i="13"/>
  <c r="L320" i="13"/>
  <c r="T320" i="13"/>
  <c r="M320" i="13"/>
  <c r="S324" i="13"/>
  <c r="L324" i="13"/>
  <c r="T324" i="13"/>
  <c r="M324" i="13"/>
  <c r="N324" i="13"/>
  <c r="O324" i="13"/>
  <c r="P324" i="13"/>
  <c r="Q324" i="13"/>
  <c r="R324" i="13"/>
  <c r="O328" i="13"/>
  <c r="P328" i="13"/>
  <c r="Q328" i="13"/>
  <c r="R328" i="13"/>
  <c r="S328" i="13"/>
  <c r="L328" i="13"/>
  <c r="T328" i="13"/>
  <c r="M328" i="13"/>
  <c r="N328" i="13"/>
  <c r="S332" i="13"/>
  <c r="L332" i="13"/>
  <c r="T332" i="13"/>
  <c r="M332" i="13"/>
  <c r="N332" i="13"/>
  <c r="O332" i="13"/>
  <c r="P332" i="13"/>
  <c r="O336" i="13"/>
  <c r="P336" i="13"/>
  <c r="Q336" i="13"/>
  <c r="R336" i="13"/>
  <c r="S336" i="13"/>
  <c r="L336" i="13"/>
  <c r="T336" i="13"/>
  <c r="S340" i="13"/>
  <c r="L340" i="13"/>
  <c r="T340" i="13"/>
  <c r="N340" i="13"/>
  <c r="O340" i="13"/>
  <c r="P340" i="13"/>
  <c r="Q340" i="13"/>
  <c r="O344" i="13"/>
  <c r="P344" i="13"/>
  <c r="R344" i="13"/>
  <c r="S344" i="13"/>
  <c r="L344" i="13"/>
  <c r="M344" i="13"/>
  <c r="Q344" i="13"/>
  <c r="T344" i="13"/>
  <c r="S348" i="13"/>
  <c r="L348" i="13"/>
  <c r="T348" i="13"/>
  <c r="N348" i="13"/>
  <c r="O348" i="13"/>
  <c r="M348" i="13"/>
  <c r="P348" i="13"/>
  <c r="O352" i="13"/>
  <c r="P352" i="13"/>
  <c r="R352" i="13"/>
  <c r="S352" i="13"/>
  <c r="T352" i="13"/>
  <c r="L352" i="13"/>
  <c r="S356" i="13"/>
  <c r="L356" i="13"/>
  <c r="T356" i="13"/>
  <c r="N356" i="13"/>
  <c r="O356" i="13"/>
  <c r="P356" i="13"/>
  <c r="Q356" i="13"/>
  <c r="O360" i="13"/>
  <c r="P360" i="13"/>
  <c r="R360" i="13"/>
  <c r="S360" i="13"/>
  <c r="L360" i="13"/>
  <c r="M360" i="13"/>
  <c r="Q360" i="13"/>
  <c r="T360" i="13"/>
  <c r="S364" i="13"/>
  <c r="L364" i="13"/>
  <c r="T364" i="13"/>
  <c r="N364" i="13"/>
  <c r="O364" i="13"/>
  <c r="M364" i="13"/>
  <c r="P364" i="13"/>
  <c r="O368" i="13"/>
  <c r="P368" i="13"/>
  <c r="S368" i="13"/>
  <c r="R368" i="13"/>
  <c r="T368" i="13"/>
  <c r="L368" i="13"/>
  <c r="S372" i="13"/>
  <c r="L372" i="13"/>
  <c r="T372" i="13"/>
  <c r="O372" i="13"/>
  <c r="M372" i="13"/>
  <c r="N372" i="13"/>
  <c r="O376" i="13"/>
  <c r="P376" i="13"/>
  <c r="S376" i="13"/>
  <c r="L376" i="13"/>
  <c r="N376" i="13"/>
  <c r="Q376" i="13"/>
  <c r="O380" i="13"/>
  <c r="P380" i="13"/>
  <c r="R380" i="13"/>
  <c r="S380" i="13"/>
  <c r="S384" i="13"/>
  <c r="L384" i="13"/>
  <c r="T384" i="13"/>
  <c r="N384" i="13"/>
  <c r="O384" i="13"/>
  <c r="O388" i="13"/>
  <c r="P388" i="13"/>
  <c r="R388" i="13"/>
  <c r="S388" i="13"/>
  <c r="S392" i="13"/>
  <c r="L392" i="13"/>
  <c r="T392" i="13"/>
  <c r="N392" i="13"/>
  <c r="O392" i="13"/>
  <c r="O396" i="13"/>
  <c r="P396" i="13"/>
  <c r="R396" i="13"/>
  <c r="S396" i="13"/>
  <c r="S400" i="13"/>
  <c r="L400" i="13"/>
  <c r="T400" i="13"/>
  <c r="N400" i="13"/>
  <c r="O400" i="13"/>
  <c r="O404" i="13"/>
  <c r="P404" i="13"/>
  <c r="R404" i="13"/>
  <c r="S404" i="13"/>
  <c r="S408" i="13"/>
  <c r="L408" i="13"/>
  <c r="T408" i="13"/>
  <c r="N408" i="13"/>
  <c r="O408" i="13"/>
  <c r="O412" i="13"/>
  <c r="P412" i="13"/>
  <c r="R412" i="13"/>
  <c r="S412" i="13"/>
  <c r="S416" i="13"/>
  <c r="L416" i="13"/>
  <c r="T416" i="13"/>
  <c r="N416" i="13"/>
  <c r="O416" i="13"/>
  <c r="O420" i="13"/>
  <c r="P420" i="13"/>
  <c r="R420" i="13"/>
  <c r="S420" i="13"/>
  <c r="S424" i="13"/>
  <c r="L424" i="13"/>
  <c r="T424" i="13"/>
  <c r="N424" i="13"/>
  <c r="O424" i="13"/>
  <c r="O428" i="13"/>
  <c r="P428" i="13"/>
  <c r="R428" i="13"/>
  <c r="S428" i="13"/>
  <c r="S432" i="13"/>
  <c r="L432" i="13"/>
  <c r="T432" i="13"/>
  <c r="N432" i="13"/>
  <c r="O432" i="13"/>
  <c r="O436" i="13"/>
  <c r="P436" i="13"/>
  <c r="R436" i="13"/>
  <c r="S436" i="13"/>
  <c r="S440" i="13"/>
  <c r="L440" i="13"/>
  <c r="T440" i="13"/>
  <c r="N440" i="13"/>
  <c r="O440" i="13"/>
  <c r="O444" i="13"/>
  <c r="P444" i="13"/>
  <c r="R444" i="13"/>
  <c r="S444" i="13"/>
  <c r="S448" i="13"/>
  <c r="L448" i="13"/>
  <c r="T448" i="13"/>
  <c r="N448" i="13"/>
  <c r="O448" i="13"/>
  <c r="O452" i="13"/>
  <c r="P452" i="13"/>
  <c r="R452" i="13"/>
  <c r="S452" i="13"/>
  <c r="S456" i="13"/>
  <c r="L456" i="13"/>
  <c r="T456" i="13"/>
  <c r="N456" i="13"/>
  <c r="O456" i="13"/>
  <c r="O460" i="13"/>
  <c r="P460" i="13"/>
  <c r="R460" i="13"/>
  <c r="S460" i="13"/>
  <c r="S464" i="13"/>
  <c r="L464" i="13"/>
  <c r="T464" i="13"/>
  <c r="N464" i="13"/>
  <c r="O464" i="13"/>
  <c r="O468" i="13"/>
  <c r="P468" i="13"/>
  <c r="R468" i="13"/>
  <c r="S468" i="13"/>
  <c r="S472" i="13"/>
  <c r="L472" i="13"/>
  <c r="T472" i="13"/>
  <c r="N472" i="13"/>
  <c r="O472" i="13"/>
  <c r="O476" i="13"/>
  <c r="P476" i="13"/>
  <c r="R476" i="13"/>
  <c r="S476" i="13"/>
  <c r="S480" i="13"/>
  <c r="L480" i="13"/>
  <c r="T480" i="13"/>
  <c r="N480" i="13"/>
  <c r="O480" i="13"/>
  <c r="P484" i="13"/>
  <c r="R484" i="13"/>
  <c r="S484" i="13"/>
  <c r="L488" i="13"/>
  <c r="T488" i="13"/>
  <c r="N488" i="13"/>
  <c r="O488" i="13"/>
  <c r="P537" i="13"/>
  <c r="Q536" i="13"/>
  <c r="T533" i="13"/>
  <c r="L533" i="13"/>
  <c r="M532" i="13"/>
  <c r="P529" i="13"/>
  <c r="Q528" i="13"/>
  <c r="T525" i="13"/>
  <c r="L525" i="13"/>
  <c r="M524" i="13"/>
  <c r="P521" i="13"/>
  <c r="Q520" i="13"/>
  <c r="T517" i="13"/>
  <c r="L517" i="13"/>
  <c r="P513" i="13"/>
  <c r="Q512" i="13"/>
  <c r="R511" i="13"/>
  <c r="T509" i="13"/>
  <c r="L509" i="13"/>
  <c r="M508" i="13"/>
  <c r="N507" i="13"/>
  <c r="P505" i="13"/>
  <c r="Q504" i="13"/>
  <c r="R503" i="13"/>
  <c r="T501" i="13"/>
  <c r="L501" i="13"/>
  <c r="M500" i="13"/>
  <c r="N499" i="13"/>
  <c r="P497" i="13"/>
  <c r="Q496" i="13"/>
  <c r="R495" i="13"/>
  <c r="T493" i="13"/>
  <c r="L493" i="13"/>
  <c r="M492" i="13"/>
  <c r="N491" i="13"/>
  <c r="O489" i="13"/>
  <c r="T487" i="13"/>
  <c r="M485" i="13"/>
  <c r="R483" i="13"/>
  <c r="T481" i="13"/>
  <c r="M480" i="13"/>
  <c r="Q476" i="13"/>
  <c r="N471" i="13"/>
  <c r="P469" i="13"/>
  <c r="R467" i="13"/>
  <c r="T465" i="13"/>
  <c r="M464" i="13"/>
  <c r="Q460" i="13"/>
  <c r="N455" i="13"/>
  <c r="P453" i="13"/>
  <c r="R451" i="13"/>
  <c r="T449" i="13"/>
  <c r="M448" i="13"/>
  <c r="Q444" i="13"/>
  <c r="N439" i="13"/>
  <c r="P437" i="13"/>
  <c r="R435" i="13"/>
  <c r="T433" i="13"/>
  <c r="M432" i="13"/>
  <c r="Q428" i="13"/>
  <c r="N423" i="13"/>
  <c r="P421" i="13"/>
  <c r="R419" i="13"/>
  <c r="T417" i="13"/>
  <c r="M416" i="13"/>
  <c r="Q412" i="13"/>
  <c r="N407" i="13"/>
  <c r="P405" i="13"/>
  <c r="R403" i="13"/>
  <c r="T401" i="13"/>
  <c r="M400" i="13"/>
  <c r="Q396" i="13"/>
  <c r="N391" i="13"/>
  <c r="P389" i="13"/>
  <c r="R387" i="13"/>
  <c r="T385" i="13"/>
  <c r="M384" i="13"/>
  <c r="Q380" i="13"/>
  <c r="M376" i="13"/>
  <c r="O367" i="13"/>
  <c r="S363" i="13"/>
  <c r="N360" i="13"/>
  <c r="R356" i="13"/>
  <c r="Q349" i="13"/>
  <c r="S323" i="13"/>
  <c r="R316" i="13"/>
  <c r="N300" i="13"/>
  <c r="N211" i="13"/>
  <c r="O537" i="13"/>
  <c r="P536" i="13"/>
  <c r="S533" i="13"/>
  <c r="T532" i="13"/>
  <c r="L532" i="13"/>
  <c r="O529" i="13"/>
  <c r="P528" i="13"/>
  <c r="S525" i="13"/>
  <c r="T524" i="13"/>
  <c r="L524" i="13"/>
  <c r="O521" i="13"/>
  <c r="P520" i="13"/>
  <c r="S517" i="13"/>
  <c r="O513" i="13"/>
  <c r="P512" i="13"/>
  <c r="Q511" i="13"/>
  <c r="S509" i="13"/>
  <c r="T508" i="13"/>
  <c r="L508" i="13"/>
  <c r="M507" i="13"/>
  <c r="O505" i="13"/>
  <c r="P504" i="13"/>
  <c r="Q503" i="13"/>
  <c r="S501" i="13"/>
  <c r="T500" i="13"/>
  <c r="L500" i="13"/>
  <c r="M499" i="13"/>
  <c r="O497" i="13"/>
  <c r="P496" i="13"/>
  <c r="Q495" i="13"/>
  <c r="S493" i="13"/>
  <c r="T492" i="13"/>
  <c r="L492" i="13"/>
  <c r="M491" i="13"/>
  <c r="S487" i="13"/>
  <c r="O483" i="13"/>
  <c r="S479" i="13"/>
  <c r="N476" i="13"/>
  <c r="R472" i="13"/>
  <c r="O467" i="13"/>
  <c r="S463" i="13"/>
  <c r="N460" i="13"/>
  <c r="R456" i="13"/>
  <c r="O451" i="13"/>
  <c r="S447" i="13"/>
  <c r="N444" i="13"/>
  <c r="R440" i="13"/>
  <c r="O435" i="13"/>
  <c r="S431" i="13"/>
  <c r="N428" i="13"/>
  <c r="R424" i="13"/>
  <c r="O419" i="13"/>
  <c r="S415" i="13"/>
  <c r="N412" i="13"/>
  <c r="R408" i="13"/>
  <c r="O403" i="13"/>
  <c r="S399" i="13"/>
  <c r="N396" i="13"/>
  <c r="R392" i="13"/>
  <c r="O387" i="13"/>
  <c r="S383" i="13"/>
  <c r="N380" i="13"/>
  <c r="R375" i="13"/>
  <c r="R372" i="13"/>
  <c r="N363" i="13"/>
  <c r="R359" i="13"/>
  <c r="M356" i="13"/>
  <c r="Q352" i="13"/>
  <c r="R315" i="13"/>
  <c r="O308" i="13"/>
  <c r="L299" i="13"/>
  <c r="R287" i="13"/>
  <c r="L271" i="13"/>
  <c r="M247" i="13"/>
  <c r="R209" i="13"/>
  <c r="N209" i="13"/>
  <c r="O209" i="13"/>
  <c r="P209" i="13"/>
  <c r="S209" i="13"/>
  <c r="T209" i="13"/>
  <c r="L209" i="13"/>
  <c r="M209" i="13"/>
  <c r="Q209" i="13"/>
  <c r="O213" i="13"/>
  <c r="P213" i="13"/>
  <c r="R213" i="13"/>
  <c r="S213" i="13"/>
  <c r="M213" i="13"/>
  <c r="N213" i="13"/>
  <c r="T213" i="13"/>
  <c r="L213" i="13"/>
  <c r="Q213" i="13"/>
  <c r="S217" i="13"/>
  <c r="L217" i="13"/>
  <c r="T217" i="13"/>
  <c r="N217" i="13"/>
  <c r="O217" i="13"/>
  <c r="P217" i="13"/>
  <c r="R217" i="13"/>
  <c r="M217" i="13"/>
  <c r="Q217" i="13"/>
  <c r="O221" i="13"/>
  <c r="P221" i="13"/>
  <c r="R221" i="13"/>
  <c r="S221" i="13"/>
  <c r="L221" i="13"/>
  <c r="N221" i="13"/>
  <c r="Q221" i="13"/>
  <c r="M221" i="13"/>
  <c r="T221" i="13"/>
  <c r="S225" i="13"/>
  <c r="L225" i="13"/>
  <c r="T225" i="13"/>
  <c r="N225" i="13"/>
  <c r="O225" i="13"/>
  <c r="Q225" i="13"/>
  <c r="R225" i="13"/>
  <c r="M225" i="13"/>
  <c r="P225" i="13"/>
  <c r="O229" i="13"/>
  <c r="P229" i="13"/>
  <c r="R229" i="13"/>
  <c r="M229" i="13"/>
  <c r="N229" i="13"/>
  <c r="S229" i="13"/>
  <c r="L229" i="13"/>
  <c r="S233" i="13"/>
  <c r="L233" i="13"/>
  <c r="T233" i="13"/>
  <c r="N233" i="13"/>
  <c r="P233" i="13"/>
  <c r="Q233" i="13"/>
  <c r="M233" i="13"/>
  <c r="R233" i="13"/>
  <c r="O237" i="13"/>
  <c r="P237" i="13"/>
  <c r="R237" i="13"/>
  <c r="S237" i="13"/>
  <c r="T237" i="13"/>
  <c r="M237" i="13"/>
  <c r="N237" i="13"/>
  <c r="L237" i="13"/>
  <c r="Q237" i="13"/>
  <c r="L241" i="13"/>
  <c r="T241" i="13"/>
  <c r="N241" i="13"/>
  <c r="S241" i="13"/>
  <c r="M241" i="13"/>
  <c r="P241" i="13"/>
  <c r="Q241" i="13"/>
  <c r="R241" i="13"/>
  <c r="O241" i="13"/>
  <c r="P245" i="13"/>
  <c r="R245" i="13"/>
  <c r="O245" i="13"/>
  <c r="Q245" i="13"/>
  <c r="T245" i="13"/>
  <c r="L245" i="13"/>
  <c r="M245" i="13"/>
  <c r="N245" i="13"/>
  <c r="S245" i="13"/>
  <c r="L249" i="13"/>
  <c r="T249" i="13"/>
  <c r="N249" i="13"/>
  <c r="M249" i="13"/>
  <c r="P249" i="13"/>
  <c r="R249" i="13"/>
  <c r="S249" i="13"/>
  <c r="O249" i="13"/>
  <c r="Q249" i="13"/>
  <c r="P253" i="13"/>
  <c r="R253" i="13"/>
  <c r="S253" i="13"/>
  <c r="T253" i="13"/>
  <c r="L253" i="13"/>
  <c r="N253" i="13"/>
  <c r="O253" i="13"/>
  <c r="M253" i="13"/>
  <c r="Q253" i="13"/>
  <c r="L257" i="13"/>
  <c r="T257" i="13"/>
  <c r="N257" i="13"/>
  <c r="O257" i="13"/>
  <c r="P257" i="13"/>
  <c r="R257" i="13"/>
  <c r="Q257" i="13"/>
  <c r="S257" i="13"/>
  <c r="P261" i="13"/>
  <c r="R261" i="13"/>
  <c r="L261" i="13"/>
  <c r="N261" i="13"/>
  <c r="Q261" i="13"/>
  <c r="S261" i="13"/>
  <c r="M261" i="13"/>
  <c r="O261" i="13"/>
  <c r="T261" i="13"/>
  <c r="L265" i="13"/>
  <c r="T265" i="13"/>
  <c r="N265" i="13"/>
  <c r="Q265" i="13"/>
  <c r="R265" i="13"/>
  <c r="M265" i="13"/>
  <c r="O265" i="13"/>
  <c r="P265" i="13"/>
  <c r="S265" i="13"/>
  <c r="O269" i="13"/>
  <c r="P269" i="13"/>
  <c r="R269" i="13"/>
  <c r="L269" i="13"/>
  <c r="T269" i="13"/>
  <c r="M269" i="13"/>
  <c r="N269" i="13"/>
  <c r="Q269" i="13"/>
  <c r="S269" i="13"/>
  <c r="S273" i="13"/>
  <c r="L273" i="13"/>
  <c r="T273" i="13"/>
  <c r="N273" i="13"/>
  <c r="P273" i="13"/>
  <c r="Q273" i="13"/>
  <c r="M273" i="13"/>
  <c r="O273" i="13"/>
  <c r="O277" i="13"/>
  <c r="P277" i="13"/>
  <c r="R277" i="13"/>
  <c r="L277" i="13"/>
  <c r="T277" i="13"/>
  <c r="M277" i="13"/>
  <c r="N277" i="13"/>
  <c r="Q277" i="13"/>
  <c r="S277" i="13"/>
  <c r="S281" i="13"/>
  <c r="L281" i="13"/>
  <c r="T281" i="13"/>
  <c r="N281" i="13"/>
  <c r="P281" i="13"/>
  <c r="Q281" i="13"/>
  <c r="M281" i="13"/>
  <c r="O281" i="13"/>
  <c r="R281" i="13"/>
  <c r="O285" i="13"/>
  <c r="P285" i="13"/>
  <c r="R285" i="13"/>
  <c r="M285" i="13"/>
  <c r="N285" i="13"/>
  <c r="Q285" i="13"/>
  <c r="S285" i="13"/>
  <c r="T285" i="13"/>
  <c r="L285" i="13"/>
  <c r="S289" i="13"/>
  <c r="L289" i="13"/>
  <c r="T289" i="13"/>
  <c r="N289" i="13"/>
  <c r="P289" i="13"/>
  <c r="Q289" i="13"/>
  <c r="R289" i="13"/>
  <c r="M289" i="13"/>
  <c r="O293" i="13"/>
  <c r="P293" i="13"/>
  <c r="R293" i="13"/>
  <c r="S293" i="13"/>
  <c r="T293" i="13"/>
  <c r="L293" i="13"/>
  <c r="M293" i="13"/>
  <c r="Q293" i="13"/>
  <c r="S297" i="13"/>
  <c r="L297" i="13"/>
  <c r="T297" i="13"/>
  <c r="N297" i="13"/>
  <c r="M297" i="13"/>
  <c r="O297" i="13"/>
  <c r="P297" i="13"/>
  <c r="O301" i="13"/>
  <c r="P301" i="13"/>
  <c r="R301" i="13"/>
  <c r="S301" i="13"/>
  <c r="T301" i="13"/>
  <c r="L301" i="13"/>
  <c r="M301" i="13"/>
  <c r="N301" i="13"/>
  <c r="Q301" i="13"/>
  <c r="S305" i="13"/>
  <c r="L305" i="13"/>
  <c r="T305" i="13"/>
  <c r="N305" i="13"/>
  <c r="O305" i="13"/>
  <c r="P305" i="13"/>
  <c r="Q305" i="13"/>
  <c r="R305" i="13"/>
  <c r="R309" i="13"/>
  <c r="S309" i="13"/>
  <c r="L309" i="13"/>
  <c r="T309" i="13"/>
  <c r="M309" i="13"/>
  <c r="N309" i="13"/>
  <c r="O309" i="13"/>
  <c r="P309" i="13"/>
  <c r="N313" i="13"/>
  <c r="O313" i="13"/>
  <c r="P313" i="13"/>
  <c r="Q313" i="13"/>
  <c r="R313" i="13"/>
  <c r="S313" i="13"/>
  <c r="L313" i="13"/>
  <c r="T313" i="13"/>
  <c r="R317" i="13"/>
  <c r="S317" i="13"/>
  <c r="L317" i="13"/>
  <c r="T317" i="13"/>
  <c r="M317" i="13"/>
  <c r="N317" i="13"/>
  <c r="O317" i="13"/>
  <c r="P317" i="13"/>
  <c r="Q317" i="13"/>
  <c r="N321" i="13"/>
  <c r="O321" i="13"/>
  <c r="P321" i="13"/>
  <c r="Q321" i="13"/>
  <c r="R321" i="13"/>
  <c r="S321" i="13"/>
  <c r="L321" i="13"/>
  <c r="M321" i="13"/>
  <c r="R325" i="13"/>
  <c r="S325" i="13"/>
  <c r="L325" i="13"/>
  <c r="T325" i="13"/>
  <c r="M325" i="13"/>
  <c r="N325" i="13"/>
  <c r="O325" i="13"/>
  <c r="N329" i="13"/>
  <c r="O329" i="13"/>
  <c r="P329" i="13"/>
  <c r="Q329" i="13"/>
  <c r="R329" i="13"/>
  <c r="S329" i="13"/>
  <c r="R333" i="13"/>
  <c r="S333" i="13"/>
  <c r="L333" i="13"/>
  <c r="T333" i="13"/>
  <c r="M333" i="13"/>
  <c r="N333" i="13"/>
  <c r="O333" i="13"/>
  <c r="Q333" i="13"/>
  <c r="N337" i="13"/>
  <c r="O337" i="13"/>
  <c r="P337" i="13"/>
  <c r="Q337" i="13"/>
  <c r="R337" i="13"/>
  <c r="S337" i="13"/>
  <c r="M337" i="13"/>
  <c r="T337" i="13"/>
  <c r="R341" i="13"/>
  <c r="S341" i="13"/>
  <c r="M341" i="13"/>
  <c r="N341" i="13"/>
  <c r="L341" i="13"/>
  <c r="O341" i="13"/>
  <c r="N345" i="13"/>
  <c r="O345" i="13"/>
  <c r="Q345" i="13"/>
  <c r="R345" i="13"/>
  <c r="S345" i="13"/>
  <c r="T345" i="13"/>
  <c r="R349" i="13"/>
  <c r="S349" i="13"/>
  <c r="M349" i="13"/>
  <c r="N349" i="13"/>
  <c r="O349" i="13"/>
  <c r="P349" i="13"/>
  <c r="T349" i="13"/>
  <c r="N353" i="13"/>
  <c r="O353" i="13"/>
  <c r="Q353" i="13"/>
  <c r="R353" i="13"/>
  <c r="L353" i="13"/>
  <c r="P353" i="13"/>
  <c r="S353" i="13"/>
  <c r="R357" i="13"/>
  <c r="S357" i="13"/>
  <c r="M357" i="13"/>
  <c r="N357" i="13"/>
  <c r="L357" i="13"/>
  <c r="O357" i="13"/>
  <c r="N361" i="13"/>
  <c r="O361" i="13"/>
  <c r="Q361" i="13"/>
  <c r="R361" i="13"/>
  <c r="S361" i="13"/>
  <c r="T361" i="13"/>
  <c r="R365" i="13"/>
  <c r="S365" i="13"/>
  <c r="M365" i="13"/>
  <c r="N365" i="13"/>
  <c r="O365" i="13"/>
  <c r="P365" i="13"/>
  <c r="T365" i="13"/>
  <c r="N369" i="13"/>
  <c r="O369" i="13"/>
  <c r="R369" i="13"/>
  <c r="M369" i="13"/>
  <c r="P369" i="13"/>
  <c r="R373" i="13"/>
  <c r="S373" i="13"/>
  <c r="N373" i="13"/>
  <c r="L373" i="13"/>
  <c r="M373" i="13"/>
  <c r="P373" i="13"/>
  <c r="Q373" i="13"/>
  <c r="N377" i="13"/>
  <c r="O377" i="13"/>
  <c r="R377" i="13"/>
  <c r="M377" i="13"/>
  <c r="P377" i="13"/>
  <c r="S377" i="13"/>
  <c r="T377" i="13"/>
  <c r="N381" i="13"/>
  <c r="O381" i="13"/>
  <c r="Q381" i="13"/>
  <c r="R381" i="13"/>
  <c r="R385" i="13"/>
  <c r="S385" i="13"/>
  <c r="M385" i="13"/>
  <c r="N385" i="13"/>
  <c r="N389" i="13"/>
  <c r="O389" i="13"/>
  <c r="Q389" i="13"/>
  <c r="R389" i="13"/>
  <c r="R393" i="13"/>
  <c r="S393" i="13"/>
  <c r="M393" i="13"/>
  <c r="N393" i="13"/>
  <c r="N397" i="13"/>
  <c r="O397" i="13"/>
  <c r="Q397" i="13"/>
  <c r="R397" i="13"/>
  <c r="R401" i="13"/>
  <c r="S401" i="13"/>
  <c r="M401" i="13"/>
  <c r="N401" i="13"/>
  <c r="N405" i="13"/>
  <c r="O405" i="13"/>
  <c r="Q405" i="13"/>
  <c r="R405" i="13"/>
  <c r="R409" i="13"/>
  <c r="S409" i="13"/>
  <c r="M409" i="13"/>
  <c r="N409" i="13"/>
  <c r="N413" i="13"/>
  <c r="O413" i="13"/>
  <c r="Q413" i="13"/>
  <c r="R413" i="13"/>
  <c r="R417" i="13"/>
  <c r="S417" i="13"/>
  <c r="M417" i="13"/>
  <c r="N417" i="13"/>
  <c r="N421" i="13"/>
  <c r="O421" i="13"/>
  <c r="Q421" i="13"/>
  <c r="R421" i="13"/>
  <c r="R425" i="13"/>
  <c r="S425" i="13"/>
  <c r="M425" i="13"/>
  <c r="N425" i="13"/>
  <c r="N429" i="13"/>
  <c r="O429" i="13"/>
  <c r="Q429" i="13"/>
  <c r="R429" i="13"/>
  <c r="R433" i="13"/>
  <c r="S433" i="13"/>
  <c r="M433" i="13"/>
  <c r="N433" i="13"/>
  <c r="N437" i="13"/>
  <c r="O437" i="13"/>
  <c r="Q437" i="13"/>
  <c r="R437" i="13"/>
  <c r="R441" i="13"/>
  <c r="S441" i="13"/>
  <c r="M441" i="13"/>
  <c r="N441" i="13"/>
  <c r="N445" i="13"/>
  <c r="O445" i="13"/>
  <c r="Q445" i="13"/>
  <c r="R445" i="13"/>
  <c r="R449" i="13"/>
  <c r="S449" i="13"/>
  <c r="M449" i="13"/>
  <c r="N449" i="13"/>
  <c r="N453" i="13"/>
  <c r="O453" i="13"/>
  <c r="Q453" i="13"/>
  <c r="R453" i="13"/>
  <c r="R457" i="13"/>
  <c r="S457" i="13"/>
  <c r="M457" i="13"/>
  <c r="N457" i="13"/>
  <c r="N461" i="13"/>
  <c r="O461" i="13"/>
  <c r="Q461" i="13"/>
  <c r="R461" i="13"/>
  <c r="R465" i="13"/>
  <c r="S465" i="13"/>
  <c r="M465" i="13"/>
  <c r="N465" i="13"/>
  <c r="N469" i="13"/>
  <c r="O469" i="13"/>
  <c r="Q469" i="13"/>
  <c r="R469" i="13"/>
  <c r="R473" i="13"/>
  <c r="S473" i="13"/>
  <c r="M473" i="13"/>
  <c r="N473" i="13"/>
  <c r="N477" i="13"/>
  <c r="O477" i="13"/>
  <c r="Q477" i="13"/>
  <c r="R477" i="13"/>
  <c r="R481" i="13"/>
  <c r="S481" i="13"/>
  <c r="M481" i="13"/>
  <c r="N481" i="13"/>
  <c r="O485" i="13"/>
  <c r="Q485" i="13"/>
  <c r="R485" i="13"/>
  <c r="S489" i="13"/>
  <c r="N489" i="13"/>
  <c r="T507" i="13"/>
  <c r="T499" i="13"/>
  <c r="T491" i="13"/>
  <c r="L489" i="13"/>
  <c r="R487" i="13"/>
  <c r="T484" i="13"/>
  <c r="N483" i="13"/>
  <c r="P481" i="13"/>
  <c r="R479" i="13"/>
  <c r="T477" i="13"/>
  <c r="M476" i="13"/>
  <c r="Q472" i="13"/>
  <c r="L469" i="13"/>
  <c r="N467" i="13"/>
  <c r="P465" i="13"/>
  <c r="R463" i="13"/>
  <c r="T461" i="13"/>
  <c r="M460" i="13"/>
  <c r="Q456" i="13"/>
  <c r="L453" i="13"/>
  <c r="N451" i="13"/>
  <c r="P449" i="13"/>
  <c r="R447" i="13"/>
  <c r="T445" i="13"/>
  <c r="M444" i="13"/>
  <c r="Q440" i="13"/>
  <c r="L437" i="13"/>
  <c r="N435" i="13"/>
  <c r="P433" i="13"/>
  <c r="R431" i="13"/>
  <c r="T429" i="13"/>
  <c r="M428" i="13"/>
  <c r="Q424" i="13"/>
  <c r="L421" i="13"/>
  <c r="N419" i="13"/>
  <c r="P417" i="13"/>
  <c r="R415" i="13"/>
  <c r="T413" i="13"/>
  <c r="M412" i="13"/>
  <c r="Q408" i="13"/>
  <c r="L405" i="13"/>
  <c r="N403" i="13"/>
  <c r="P401" i="13"/>
  <c r="R399" i="13"/>
  <c r="T397" i="13"/>
  <c r="M396" i="13"/>
  <c r="Q392" i="13"/>
  <c r="L389" i="13"/>
  <c r="N387" i="13"/>
  <c r="P385" i="13"/>
  <c r="R383" i="13"/>
  <c r="T381" i="13"/>
  <c r="M380" i="13"/>
  <c r="O375" i="13"/>
  <c r="Q372" i="13"/>
  <c r="S369" i="13"/>
  <c r="O359" i="13"/>
  <c r="S355" i="13"/>
  <c r="N352" i="13"/>
  <c r="R348" i="13"/>
  <c r="M345" i="13"/>
  <c r="Q341" i="13"/>
  <c r="N336" i="13"/>
  <c r="M329" i="13"/>
  <c r="O307" i="13"/>
  <c r="R297" i="13"/>
  <c r="T268" i="13"/>
  <c r="P244" i="13"/>
  <c r="A30" i="12"/>
  <c r="B30" i="12"/>
  <c r="A31" i="12"/>
  <c r="B31" i="12"/>
  <c r="A32" i="12"/>
  <c r="B32" i="12"/>
  <c r="A33" i="12"/>
  <c r="B33" i="12"/>
  <c r="A34" i="12"/>
  <c r="B34" i="12"/>
  <c r="A35" i="12"/>
  <c r="B35" i="12"/>
  <c r="A36" i="12"/>
  <c r="B36" i="12"/>
  <c r="A37" i="12"/>
  <c r="B37" i="12"/>
  <c r="A38" i="12"/>
  <c r="B38" i="12"/>
  <c r="A39" i="12"/>
  <c r="B39" i="12"/>
  <c r="A40" i="12"/>
  <c r="B40" i="12"/>
  <c r="A41" i="12"/>
  <c r="B41" i="12"/>
  <c r="A42" i="12"/>
  <c r="B42" i="12"/>
  <c r="A43" i="12"/>
  <c r="B43" i="12"/>
  <c r="A44" i="12"/>
  <c r="B44" i="12"/>
  <c r="A45" i="12"/>
  <c r="B45" i="12"/>
  <c r="A46" i="12"/>
  <c r="B46" i="12"/>
  <c r="A47" i="12"/>
  <c r="B47" i="12"/>
  <c r="A48" i="12"/>
  <c r="B48" i="12"/>
  <c r="A49" i="12"/>
  <c r="B49" i="12"/>
  <c r="A50" i="12"/>
  <c r="B50" i="12"/>
  <c r="A51" i="12"/>
  <c r="B51" i="12"/>
  <c r="A52" i="12"/>
  <c r="B52" i="12"/>
  <c r="A53" i="12"/>
  <c r="B53" i="12"/>
  <c r="A54" i="12"/>
  <c r="B54" i="12"/>
  <c r="A55" i="12"/>
  <c r="B55" i="12"/>
  <c r="A56" i="12"/>
  <c r="B56" i="12"/>
  <c r="A57" i="12"/>
  <c r="B57" i="12"/>
  <c r="A58" i="12"/>
  <c r="B58" i="12"/>
  <c r="A59" i="12"/>
  <c r="B59" i="12"/>
  <c r="A60" i="12"/>
  <c r="B60" i="12"/>
  <c r="A61" i="12"/>
  <c r="B61" i="12"/>
  <c r="A62" i="12"/>
  <c r="B62" i="12"/>
  <c r="A63" i="12"/>
  <c r="B63" i="12"/>
  <c r="A64" i="12"/>
  <c r="B64" i="12"/>
  <c r="A65" i="12"/>
  <c r="B65" i="12"/>
  <c r="A66" i="12"/>
  <c r="B66" i="12"/>
  <c r="A67" i="12"/>
  <c r="B67" i="12"/>
  <c r="A68" i="12"/>
  <c r="B68" i="12"/>
  <c r="A69" i="12"/>
  <c r="B69" i="12"/>
  <c r="A70" i="12"/>
  <c r="B70" i="12"/>
  <c r="A71" i="12"/>
  <c r="B71" i="12"/>
  <c r="A72" i="12"/>
  <c r="B72" i="12"/>
  <c r="A73" i="12"/>
  <c r="B73" i="12"/>
  <c r="A74" i="12"/>
  <c r="B74" i="12"/>
  <c r="A75" i="12"/>
  <c r="B75" i="12"/>
  <c r="A76" i="12"/>
  <c r="B76" i="12"/>
  <c r="A77" i="12"/>
  <c r="B77" i="12"/>
  <c r="A78" i="12"/>
  <c r="B78" i="12"/>
  <c r="A79" i="12"/>
  <c r="B79" i="12"/>
  <c r="A80" i="12"/>
  <c r="B80" i="12"/>
  <c r="A81" i="12"/>
  <c r="B81" i="12"/>
  <c r="A82" i="12"/>
  <c r="B82" i="12"/>
  <c r="A83" i="12"/>
  <c r="B83" i="12"/>
  <c r="A84" i="12"/>
  <c r="B84" i="12"/>
  <c r="A85" i="12"/>
  <c r="B85" i="12"/>
  <c r="A86" i="12"/>
  <c r="B86" i="12"/>
  <c r="A87" i="12"/>
  <c r="B87" i="12"/>
  <c r="A88" i="12"/>
  <c r="B88" i="12"/>
  <c r="A89" i="12"/>
  <c r="B89" i="12"/>
  <c r="A90" i="12"/>
  <c r="B90" i="12"/>
  <c r="A91" i="12"/>
  <c r="B91" i="12"/>
  <c r="A92" i="12"/>
  <c r="B92" i="12"/>
  <c r="A93" i="12"/>
  <c r="B93" i="12"/>
  <c r="A94" i="12"/>
  <c r="B94" i="12"/>
  <c r="A95" i="12"/>
  <c r="B95" i="12"/>
  <c r="A96" i="12"/>
  <c r="B96" i="12"/>
  <c r="A97" i="12"/>
  <c r="B97" i="12"/>
  <c r="A98" i="12"/>
  <c r="B98" i="12"/>
  <c r="A99" i="12"/>
  <c r="B99" i="12"/>
  <c r="A100" i="12"/>
  <c r="B100" i="12"/>
  <c r="A101" i="12"/>
  <c r="B101" i="12"/>
  <c r="A102" i="12"/>
  <c r="B102" i="12"/>
  <c r="A103" i="12"/>
  <c r="B103" i="12"/>
  <c r="A104" i="12"/>
  <c r="B104" i="12"/>
  <c r="A105" i="12"/>
  <c r="B105" i="12"/>
  <c r="A106" i="12"/>
  <c r="B106" i="12"/>
  <c r="A107" i="12"/>
  <c r="B107" i="12"/>
  <c r="A108" i="12"/>
  <c r="B108" i="12"/>
  <c r="A109" i="12"/>
  <c r="B109" i="12"/>
  <c r="A110" i="12"/>
  <c r="B110" i="12"/>
  <c r="A111" i="12"/>
  <c r="B111" i="12"/>
  <c r="A112" i="12"/>
  <c r="B112" i="12"/>
  <c r="A113" i="12"/>
  <c r="B113" i="12"/>
  <c r="A114" i="12"/>
  <c r="B114" i="12"/>
  <c r="A115" i="12"/>
  <c r="B115" i="12"/>
  <c r="A116" i="12"/>
  <c r="B116" i="12"/>
  <c r="A117" i="12"/>
  <c r="B117" i="12"/>
  <c r="A118" i="12"/>
  <c r="B118" i="12"/>
  <c r="A119" i="12"/>
  <c r="B119" i="12"/>
  <c r="A120" i="12"/>
  <c r="B120" i="12"/>
  <c r="A121" i="12"/>
  <c r="B121" i="12"/>
  <c r="A122" i="12"/>
  <c r="B122" i="12"/>
  <c r="A123" i="12"/>
  <c r="B123" i="12"/>
  <c r="A124" i="12"/>
  <c r="B124" i="12"/>
  <c r="A125" i="12"/>
  <c r="B125" i="12"/>
  <c r="A126" i="12"/>
  <c r="B126" i="12"/>
  <c r="A127" i="12"/>
  <c r="B127" i="12"/>
  <c r="A128" i="12"/>
  <c r="B128" i="12"/>
  <c r="A129" i="12"/>
  <c r="B129" i="12"/>
  <c r="A130" i="12"/>
  <c r="B130" i="12"/>
  <c r="A131" i="12"/>
  <c r="B131" i="12"/>
  <c r="A132" i="12"/>
  <c r="B132" i="12"/>
  <c r="A133" i="12"/>
  <c r="B133" i="12"/>
  <c r="A134" i="12"/>
  <c r="B134" i="12"/>
  <c r="A135" i="12"/>
  <c r="B135" i="12"/>
  <c r="A136" i="12"/>
  <c r="B136" i="12"/>
  <c r="A137" i="12"/>
  <c r="B137" i="12"/>
  <c r="A138" i="12"/>
  <c r="B138" i="12"/>
  <c r="A139" i="12"/>
  <c r="B139" i="12"/>
  <c r="A140" i="12"/>
  <c r="B140" i="12"/>
  <c r="A141" i="12"/>
  <c r="B141" i="12"/>
  <c r="A142" i="12"/>
  <c r="B142" i="12"/>
  <c r="A143" i="12"/>
  <c r="B143" i="12"/>
  <c r="A144" i="12"/>
  <c r="B144" i="12"/>
  <c r="A145" i="12"/>
  <c r="B145" i="12"/>
  <c r="A146" i="12"/>
  <c r="B146" i="12"/>
  <c r="A147" i="12"/>
  <c r="B147" i="12"/>
  <c r="A148" i="12"/>
  <c r="B148" i="12"/>
  <c r="A149" i="12"/>
  <c r="B149" i="12"/>
  <c r="A150" i="12"/>
  <c r="B150" i="12"/>
  <c r="A151" i="12"/>
  <c r="B151" i="12"/>
  <c r="A152" i="12"/>
  <c r="B152" i="12"/>
  <c r="A153" i="12"/>
  <c r="B153" i="12"/>
  <c r="A154" i="12"/>
  <c r="B154" i="12"/>
  <c r="A155" i="12"/>
  <c r="B155" i="12"/>
  <c r="A156" i="12"/>
  <c r="B156" i="12"/>
  <c r="A157" i="12"/>
  <c r="B157" i="12"/>
  <c r="A158" i="12"/>
  <c r="B158" i="12"/>
  <c r="A159" i="12"/>
  <c r="B159" i="12"/>
  <c r="A160" i="12"/>
  <c r="B160" i="12"/>
  <c r="A161" i="12"/>
  <c r="B161" i="12"/>
  <c r="A162" i="12"/>
  <c r="B162" i="12"/>
  <c r="A163" i="12"/>
  <c r="B163" i="12"/>
  <c r="A164" i="12"/>
  <c r="B164" i="12"/>
  <c r="A165" i="12"/>
  <c r="B165" i="12"/>
  <c r="A166" i="12"/>
  <c r="B166" i="12"/>
  <c r="A167" i="12"/>
  <c r="B167" i="12"/>
  <c r="A168" i="12"/>
  <c r="B168" i="12"/>
  <c r="A169" i="12"/>
  <c r="B169" i="12"/>
  <c r="A170" i="12"/>
  <c r="B170" i="12"/>
  <c r="A171" i="12"/>
  <c r="B171" i="12"/>
  <c r="A172" i="12"/>
  <c r="B172" i="12"/>
  <c r="A173" i="12"/>
  <c r="B173" i="12"/>
  <c r="A174" i="12"/>
  <c r="B174" i="12"/>
  <c r="A175" i="12"/>
  <c r="B175" i="12"/>
  <c r="A176" i="12"/>
  <c r="B176" i="12"/>
  <c r="A177" i="12"/>
  <c r="B177" i="12"/>
  <c r="A178" i="12"/>
  <c r="B178" i="12"/>
  <c r="A179" i="12"/>
  <c r="B179" i="12"/>
  <c r="A180" i="12"/>
  <c r="B180" i="12"/>
  <c r="A181" i="12"/>
  <c r="B181" i="12"/>
  <c r="A182" i="12"/>
  <c r="B182" i="12"/>
  <c r="A183" i="12"/>
  <c r="B183" i="12"/>
  <c r="A184" i="12"/>
  <c r="B184" i="12"/>
  <c r="A185" i="12"/>
  <c r="B185" i="12"/>
  <c r="A186" i="12"/>
  <c r="B186" i="12"/>
  <c r="A187" i="12"/>
  <c r="B187" i="12"/>
  <c r="A188" i="12"/>
  <c r="B188" i="12"/>
  <c r="A189" i="12"/>
  <c r="B189" i="12"/>
  <c r="A190" i="12"/>
  <c r="B190" i="12"/>
  <c r="A191" i="12"/>
  <c r="B191" i="12"/>
  <c r="A192" i="12"/>
  <c r="B192" i="12"/>
  <c r="A193" i="12"/>
  <c r="B193" i="12"/>
  <c r="A194" i="12"/>
  <c r="B194" i="12"/>
  <c r="A195" i="12"/>
  <c r="B195" i="12"/>
  <c r="A196" i="12"/>
  <c r="B196" i="12"/>
  <c r="A197" i="12"/>
  <c r="B197" i="12"/>
  <c r="A198" i="12"/>
  <c r="B198" i="12"/>
  <c r="A199" i="12"/>
  <c r="B199" i="12"/>
  <c r="A200" i="12"/>
  <c r="B200" i="12"/>
  <c r="A201" i="12"/>
  <c r="B201" i="12"/>
  <c r="A202" i="12"/>
  <c r="B202" i="12"/>
  <c r="A203" i="12"/>
  <c r="B203" i="12"/>
  <c r="A204" i="12"/>
  <c r="B204" i="12"/>
  <c r="A205" i="12"/>
  <c r="B205" i="12"/>
  <c r="A206" i="12"/>
  <c r="B206" i="12"/>
  <c r="A207" i="12"/>
  <c r="B207" i="12"/>
  <c r="A208" i="12"/>
  <c r="B208" i="12"/>
  <c r="A209" i="12"/>
  <c r="B209" i="12"/>
  <c r="A210" i="12"/>
  <c r="B210" i="12"/>
  <c r="A211" i="12"/>
  <c r="B211" i="12"/>
  <c r="A212" i="12"/>
  <c r="B212" i="12"/>
  <c r="A213" i="12"/>
  <c r="B213" i="12"/>
  <c r="A214" i="12"/>
  <c r="B214" i="12"/>
  <c r="A215" i="12"/>
  <c r="B215" i="12"/>
  <c r="A216" i="12"/>
  <c r="B216" i="12"/>
  <c r="A217" i="12"/>
  <c r="B217" i="12"/>
  <c r="A218" i="12"/>
  <c r="B218" i="12"/>
  <c r="A219" i="12"/>
  <c r="B219" i="12"/>
  <c r="A220" i="12"/>
  <c r="B220" i="12"/>
  <c r="A221" i="12"/>
  <c r="B221" i="12"/>
  <c r="A222" i="12"/>
  <c r="B222" i="12"/>
  <c r="A223" i="12"/>
  <c r="B223" i="12"/>
  <c r="A224" i="12"/>
  <c r="B224" i="12"/>
  <c r="A225" i="12"/>
  <c r="B225" i="12"/>
  <c r="A226" i="12"/>
  <c r="B226" i="12"/>
  <c r="A227" i="12"/>
  <c r="B227" i="12"/>
  <c r="A228" i="12"/>
  <c r="B228" i="12"/>
  <c r="A229" i="12"/>
  <c r="B229" i="12"/>
  <c r="A230" i="12"/>
  <c r="B230" i="12"/>
  <c r="A231" i="12"/>
  <c r="B231" i="12"/>
  <c r="A232" i="12"/>
  <c r="B232" i="12"/>
  <c r="A233" i="12"/>
  <c r="B233" i="12"/>
  <c r="A234" i="12"/>
  <c r="B234" i="12"/>
  <c r="A235" i="12"/>
  <c r="B235" i="12"/>
  <c r="A236" i="12"/>
  <c r="B236" i="12"/>
  <c r="A237" i="12"/>
  <c r="B237" i="12"/>
  <c r="A238" i="12"/>
  <c r="B238" i="12"/>
  <c r="A239" i="12"/>
  <c r="B239" i="12"/>
  <c r="A240" i="12"/>
  <c r="B240" i="12"/>
  <c r="A241" i="12"/>
  <c r="B241" i="12"/>
  <c r="A242" i="12"/>
  <c r="B242" i="12"/>
  <c r="A243" i="12"/>
  <c r="B243" i="12"/>
  <c r="A244" i="12"/>
  <c r="B244" i="12"/>
  <c r="A245" i="12"/>
  <c r="B245" i="12"/>
  <c r="A246" i="12"/>
  <c r="B246" i="12"/>
  <c r="A247" i="12"/>
  <c r="B247" i="12"/>
  <c r="A248" i="12"/>
  <c r="B248" i="12"/>
  <c r="A249" i="12"/>
  <c r="B249" i="12"/>
  <c r="A250" i="12"/>
  <c r="B250" i="12"/>
  <c r="A251" i="12"/>
  <c r="B251" i="12"/>
  <c r="A252" i="12"/>
  <c r="B252" i="12"/>
  <c r="A253" i="12"/>
  <c r="B253" i="12"/>
  <c r="A254" i="12"/>
  <c r="B254" i="12"/>
  <c r="A255" i="12"/>
  <c r="B255" i="12"/>
  <c r="A256" i="12"/>
  <c r="B256" i="12"/>
  <c r="A257" i="12"/>
  <c r="B257" i="12"/>
  <c r="A258" i="12"/>
  <c r="B258" i="12"/>
  <c r="A259" i="12"/>
  <c r="B259" i="12"/>
  <c r="A260" i="12"/>
  <c r="B260" i="12"/>
  <c r="A261" i="12"/>
  <c r="B261" i="12"/>
  <c r="A262" i="12"/>
  <c r="B262" i="12"/>
  <c r="A263" i="12"/>
  <c r="B263" i="12"/>
  <c r="A264" i="12"/>
  <c r="B264" i="12"/>
  <c r="A265" i="12"/>
  <c r="B265" i="12"/>
  <c r="A266" i="12"/>
  <c r="B266" i="12"/>
  <c r="A267" i="12"/>
  <c r="B267" i="12"/>
  <c r="A268" i="12"/>
  <c r="B268" i="12"/>
  <c r="A269" i="12"/>
  <c r="B269" i="12"/>
  <c r="A270" i="12"/>
  <c r="B270" i="12"/>
  <c r="A271" i="12"/>
  <c r="B271" i="12"/>
  <c r="A272" i="12"/>
  <c r="B272" i="12"/>
  <c r="A273" i="12"/>
  <c r="B273" i="12"/>
  <c r="A274" i="12"/>
  <c r="B274" i="12"/>
  <c r="A275" i="12"/>
  <c r="B275" i="12"/>
  <c r="A276" i="12"/>
  <c r="B276" i="12"/>
  <c r="A277" i="12"/>
  <c r="B277" i="12"/>
  <c r="A278" i="12"/>
  <c r="B278" i="12"/>
  <c r="A279" i="12"/>
  <c r="B279" i="12"/>
  <c r="A280" i="12"/>
  <c r="B280" i="12"/>
  <c r="A281" i="12"/>
  <c r="B281" i="12"/>
  <c r="A282" i="12"/>
  <c r="B282" i="12"/>
  <c r="A283" i="12"/>
  <c r="B283" i="12"/>
  <c r="A284" i="12"/>
  <c r="B284" i="12"/>
  <c r="A285" i="12"/>
  <c r="B285" i="12"/>
  <c r="A286" i="12"/>
  <c r="B286" i="12"/>
  <c r="A287" i="12"/>
  <c r="B287" i="12"/>
  <c r="A288" i="12"/>
  <c r="B288" i="12"/>
  <c r="A289" i="12"/>
  <c r="B289" i="12"/>
  <c r="A290" i="12"/>
  <c r="B290" i="12"/>
  <c r="A291" i="12"/>
  <c r="B291" i="12"/>
  <c r="A292" i="12"/>
  <c r="B292" i="12"/>
  <c r="A293" i="12"/>
  <c r="B293" i="12"/>
  <c r="A294" i="12"/>
  <c r="B294" i="12"/>
  <c r="A295" i="12"/>
  <c r="B295" i="12"/>
  <c r="A296" i="12"/>
  <c r="B296" i="12"/>
  <c r="A297" i="12"/>
  <c r="B297" i="12"/>
  <c r="A298" i="12"/>
  <c r="B298" i="12"/>
  <c r="A299" i="12"/>
  <c r="B299" i="12"/>
  <c r="A300" i="12"/>
  <c r="B300" i="12"/>
  <c r="A301" i="12"/>
  <c r="B301" i="12"/>
  <c r="A302" i="12"/>
  <c r="B302" i="12"/>
  <c r="A303" i="12"/>
  <c r="B303" i="12"/>
  <c r="A304" i="12"/>
  <c r="B304" i="12"/>
  <c r="A305" i="12"/>
  <c r="B305" i="12"/>
  <c r="A306" i="12"/>
  <c r="B306" i="12"/>
  <c r="A307" i="12"/>
  <c r="B307" i="12"/>
  <c r="A308" i="12"/>
  <c r="B308" i="12"/>
  <c r="A309" i="12"/>
  <c r="B309" i="12"/>
  <c r="A310" i="12"/>
  <c r="B310" i="12"/>
  <c r="A311" i="12"/>
  <c r="B311" i="12"/>
  <c r="A312" i="12"/>
  <c r="B312" i="12"/>
  <c r="A313" i="12"/>
  <c r="B313" i="12"/>
  <c r="A314" i="12"/>
  <c r="B314" i="12"/>
  <c r="A315" i="12"/>
  <c r="B315" i="12"/>
  <c r="A316" i="12"/>
  <c r="B316" i="12"/>
  <c r="A317" i="12"/>
  <c r="B317" i="12"/>
  <c r="A318" i="12"/>
  <c r="B318" i="12"/>
  <c r="A319" i="12"/>
  <c r="B319" i="12"/>
  <c r="A320" i="12"/>
  <c r="B320" i="12"/>
  <c r="A321" i="12"/>
  <c r="B321" i="12"/>
  <c r="A322" i="12"/>
  <c r="B322" i="12"/>
  <c r="A323" i="12"/>
  <c r="B323" i="12"/>
  <c r="A324" i="12"/>
  <c r="B324" i="12"/>
  <c r="A325" i="12"/>
  <c r="B325" i="12"/>
  <c r="A326" i="12"/>
  <c r="B326" i="12"/>
  <c r="A327" i="12"/>
  <c r="B327" i="12"/>
  <c r="A328" i="12"/>
  <c r="B328" i="12"/>
  <c r="A329" i="12"/>
  <c r="B329" i="12"/>
  <c r="A330" i="12"/>
  <c r="B330" i="12"/>
  <c r="A331" i="12"/>
  <c r="B331" i="12"/>
  <c r="A332" i="12"/>
  <c r="B332" i="12"/>
  <c r="A333" i="12"/>
  <c r="B333" i="12"/>
  <c r="A334" i="12"/>
  <c r="B334" i="12"/>
  <c r="A335" i="12"/>
  <c r="B335" i="12"/>
  <c r="A336" i="12"/>
  <c r="B336" i="12"/>
  <c r="A337" i="12"/>
  <c r="B337" i="12"/>
  <c r="A338" i="12"/>
  <c r="B338" i="12"/>
  <c r="A339" i="12"/>
  <c r="B339" i="12"/>
  <c r="A340" i="12"/>
  <c r="B340" i="12"/>
  <c r="A341" i="12"/>
  <c r="B341" i="12"/>
  <c r="A342" i="12"/>
  <c r="B342" i="12"/>
  <c r="A343" i="12"/>
  <c r="B343" i="12"/>
  <c r="A344" i="12"/>
  <c r="B344" i="12"/>
  <c r="A345" i="12"/>
  <c r="B345" i="12"/>
  <c r="A346" i="12"/>
  <c r="B346" i="12"/>
  <c r="A347" i="12"/>
  <c r="B347" i="12"/>
  <c r="A348" i="12"/>
  <c r="B348" i="12"/>
  <c r="A349" i="12"/>
  <c r="B349" i="12"/>
  <c r="A350" i="12"/>
  <c r="B350" i="12"/>
  <c r="A351" i="12"/>
  <c r="B351" i="12"/>
  <c r="A352" i="12"/>
  <c r="B352" i="12"/>
  <c r="A353" i="12"/>
  <c r="B353" i="12"/>
  <c r="A354" i="12"/>
  <c r="B354" i="12"/>
  <c r="A355" i="12"/>
  <c r="B355" i="12"/>
  <c r="A356" i="12"/>
  <c r="B356" i="12"/>
  <c r="A357" i="12"/>
  <c r="B357" i="12"/>
  <c r="A358" i="12"/>
  <c r="B358" i="12"/>
  <c r="A359" i="12"/>
  <c r="B359" i="12"/>
  <c r="A360" i="12"/>
  <c r="B360" i="12"/>
  <c r="A361" i="12"/>
  <c r="B361" i="12"/>
  <c r="A362" i="12"/>
  <c r="B362" i="12"/>
  <c r="A363" i="12"/>
  <c r="B363" i="12"/>
  <c r="A364" i="12"/>
  <c r="B364" i="12"/>
  <c r="A365" i="12"/>
  <c r="B365" i="12"/>
  <c r="A366" i="12"/>
  <c r="B366" i="12"/>
  <c r="A367" i="12"/>
  <c r="B367" i="12"/>
  <c r="A368" i="12"/>
  <c r="B368" i="12"/>
  <c r="A369" i="12"/>
  <c r="B369" i="12"/>
  <c r="A370" i="12"/>
  <c r="B370" i="12"/>
  <c r="A371" i="12"/>
  <c r="B371" i="12"/>
  <c r="A372" i="12"/>
  <c r="B372" i="12"/>
  <c r="A373" i="12"/>
  <c r="B373" i="12"/>
  <c r="A374" i="12"/>
  <c r="B374" i="12"/>
  <c r="A375" i="12"/>
  <c r="B375" i="12"/>
  <c r="A376" i="12"/>
  <c r="B376" i="12"/>
  <c r="A377" i="12"/>
  <c r="B377" i="12"/>
  <c r="A378" i="12"/>
  <c r="B378" i="12"/>
  <c r="A379" i="12"/>
  <c r="B379" i="12"/>
  <c r="A380" i="12"/>
  <c r="B380" i="12"/>
  <c r="A381" i="12"/>
  <c r="B381" i="12"/>
  <c r="A382" i="12"/>
  <c r="B382" i="12"/>
  <c r="A383" i="12"/>
  <c r="B383" i="12"/>
  <c r="A384" i="12"/>
  <c r="B384" i="12"/>
  <c r="A385" i="12"/>
  <c r="B385" i="12"/>
  <c r="A386" i="12"/>
  <c r="B386" i="12"/>
  <c r="A387" i="12"/>
  <c r="B387" i="12"/>
  <c r="A388" i="12"/>
  <c r="B388" i="12"/>
  <c r="A389" i="12"/>
  <c r="B389" i="12"/>
  <c r="A390" i="12"/>
  <c r="B390" i="12"/>
  <c r="A391" i="12"/>
  <c r="B391" i="12"/>
  <c r="A392" i="12"/>
  <c r="B392" i="12"/>
  <c r="A393" i="12"/>
  <c r="B393" i="12"/>
  <c r="A394" i="12"/>
  <c r="B394" i="12"/>
  <c r="A395" i="12"/>
  <c r="B395" i="12"/>
  <c r="A396" i="12"/>
  <c r="B396" i="12"/>
  <c r="A397" i="12"/>
  <c r="B397" i="12"/>
  <c r="A398" i="12"/>
  <c r="B398" i="12"/>
  <c r="A399" i="12"/>
  <c r="B399" i="12"/>
  <c r="A400" i="12"/>
  <c r="B400" i="12"/>
  <c r="A401" i="12"/>
  <c r="B401" i="12"/>
  <c r="A402" i="12"/>
  <c r="B402" i="12"/>
  <c r="A403" i="12"/>
  <c r="B403" i="12"/>
  <c r="A404" i="12"/>
  <c r="B404" i="12"/>
  <c r="A405" i="12"/>
  <c r="B405" i="12"/>
  <c r="A406" i="12"/>
  <c r="B406" i="12"/>
  <c r="A407" i="12"/>
  <c r="B407" i="12"/>
  <c r="A408" i="12"/>
  <c r="B408" i="12"/>
  <c r="A409" i="12"/>
  <c r="B409" i="12"/>
  <c r="A410" i="12"/>
  <c r="B410" i="12"/>
  <c r="A411" i="12"/>
  <c r="B411" i="12"/>
  <c r="A412" i="12"/>
  <c r="B412" i="12"/>
  <c r="A413" i="12"/>
  <c r="B413" i="12"/>
  <c r="A414" i="12"/>
  <c r="B414" i="12"/>
  <c r="A415" i="12"/>
  <c r="B415" i="12"/>
  <c r="A416" i="12"/>
  <c r="B416" i="12"/>
  <c r="A417" i="12"/>
  <c r="B417" i="12"/>
  <c r="A418" i="12"/>
  <c r="B418" i="12"/>
  <c r="A419" i="12"/>
  <c r="B419" i="12"/>
  <c r="A420" i="12"/>
  <c r="B420" i="12"/>
  <c r="A421" i="12"/>
  <c r="B421" i="12"/>
  <c r="A422" i="12"/>
  <c r="B422" i="12"/>
  <c r="A423" i="12"/>
  <c r="B423" i="12"/>
  <c r="A424" i="12"/>
  <c r="B424" i="12"/>
  <c r="A425" i="12"/>
  <c r="B425" i="12"/>
  <c r="A426" i="12"/>
  <c r="B426" i="12"/>
  <c r="A427" i="12"/>
  <c r="B427" i="12"/>
  <c r="A428" i="12"/>
  <c r="B428" i="12"/>
  <c r="A429" i="12"/>
  <c r="B429" i="12"/>
  <c r="A430" i="12"/>
  <c r="B430" i="12"/>
  <c r="A431" i="12"/>
  <c r="B431" i="12"/>
  <c r="A432" i="12"/>
  <c r="B432" i="12"/>
  <c r="A433" i="12"/>
  <c r="B433" i="12"/>
  <c r="A434" i="12"/>
  <c r="B434" i="12"/>
  <c r="A435" i="12"/>
  <c r="B435" i="12"/>
  <c r="A436" i="12"/>
  <c r="B436" i="12"/>
  <c r="A437" i="12"/>
  <c r="B437" i="12"/>
  <c r="A438" i="12"/>
  <c r="B438" i="12"/>
  <c r="A439" i="12"/>
  <c r="B439" i="12"/>
  <c r="A440" i="12"/>
  <c r="B440" i="12"/>
  <c r="A441" i="12"/>
  <c r="B441" i="12"/>
  <c r="A442" i="12"/>
  <c r="B442" i="12"/>
  <c r="A443" i="12"/>
  <c r="B443" i="12"/>
  <c r="A444" i="12"/>
  <c r="B444" i="12"/>
  <c r="A445" i="12"/>
  <c r="B445" i="12"/>
  <c r="A446" i="12"/>
  <c r="B446" i="12"/>
  <c r="A447" i="12"/>
  <c r="B447" i="12"/>
  <c r="A448" i="12"/>
  <c r="B448" i="12"/>
  <c r="A449" i="12"/>
  <c r="B449" i="12"/>
  <c r="A450" i="12"/>
  <c r="B450" i="12"/>
  <c r="A451" i="12"/>
  <c r="B451" i="12"/>
  <c r="A452" i="12"/>
  <c r="B452" i="12"/>
  <c r="A453" i="12"/>
  <c r="B453" i="12"/>
  <c r="A454" i="12"/>
  <c r="B454" i="12"/>
  <c r="A455" i="12"/>
  <c r="B455" i="12"/>
  <c r="A456" i="12"/>
  <c r="B456" i="12"/>
  <c r="A457" i="12"/>
  <c r="B457" i="12"/>
  <c r="A458" i="12"/>
  <c r="B458" i="12"/>
  <c r="A459" i="12"/>
  <c r="B459" i="12"/>
  <c r="A460" i="12"/>
  <c r="B460" i="12"/>
  <c r="A461" i="12"/>
  <c r="B461" i="12"/>
  <c r="A462" i="12"/>
  <c r="B462" i="12"/>
  <c r="A463" i="12"/>
  <c r="B463" i="12"/>
  <c r="A464" i="12"/>
  <c r="B464" i="12"/>
  <c r="A465" i="12"/>
  <c r="B465" i="12"/>
  <c r="A466" i="12"/>
  <c r="B466" i="12"/>
  <c r="A467" i="12"/>
  <c r="B467" i="12"/>
  <c r="A468" i="12"/>
  <c r="B468" i="12"/>
  <c r="A469" i="12"/>
  <c r="B469" i="12"/>
  <c r="A470" i="12"/>
  <c r="B470" i="12"/>
  <c r="A471" i="12"/>
  <c r="B471" i="12"/>
  <c r="A472" i="12"/>
  <c r="B472" i="12"/>
  <c r="A473" i="12"/>
  <c r="B473" i="12"/>
  <c r="A474" i="12"/>
  <c r="B474" i="12"/>
  <c r="A475" i="12"/>
  <c r="B475" i="12"/>
  <c r="A476" i="12"/>
  <c r="B476" i="12"/>
  <c r="A477" i="12"/>
  <c r="B477" i="12"/>
  <c r="A478" i="12"/>
  <c r="B478" i="12"/>
  <c r="A479" i="12"/>
  <c r="B479" i="12"/>
  <c r="A480" i="12"/>
  <c r="B480" i="12"/>
  <c r="A481" i="12"/>
  <c r="B481" i="12"/>
  <c r="A482" i="12"/>
  <c r="B482" i="12"/>
  <c r="A483" i="12"/>
  <c r="B483" i="12"/>
  <c r="A484" i="12"/>
  <c r="B484" i="12"/>
  <c r="A485" i="12"/>
  <c r="B485" i="12"/>
  <c r="A486" i="12"/>
  <c r="B486" i="12"/>
  <c r="A487" i="12"/>
  <c r="B487" i="12"/>
  <c r="A488" i="12"/>
  <c r="B488" i="12"/>
  <c r="A489" i="12"/>
  <c r="B489" i="12"/>
  <c r="A490" i="12"/>
  <c r="B490" i="12"/>
  <c r="A491" i="12"/>
  <c r="B491" i="12"/>
  <c r="A492" i="12"/>
  <c r="B492" i="12"/>
  <c r="A493" i="12"/>
  <c r="B493" i="12"/>
  <c r="A494" i="12"/>
  <c r="B494" i="12"/>
  <c r="A495" i="12"/>
  <c r="B495" i="12"/>
  <c r="A496" i="12"/>
  <c r="B496" i="12"/>
  <c r="A497" i="12"/>
  <c r="B497" i="12"/>
  <c r="A498" i="12"/>
  <c r="B498" i="12"/>
  <c r="A499" i="12"/>
  <c r="B499" i="12"/>
  <c r="A500" i="12"/>
  <c r="B500" i="12"/>
  <c r="A501" i="12"/>
  <c r="B501" i="12"/>
  <c r="A502" i="12"/>
  <c r="B502" i="12"/>
  <c r="A503" i="12"/>
  <c r="B503" i="12"/>
  <c r="A504" i="12"/>
  <c r="B504" i="12"/>
  <c r="A505" i="12"/>
  <c r="B505" i="12"/>
  <c r="A506" i="12"/>
  <c r="B506" i="12"/>
  <c r="A507" i="12"/>
  <c r="B507" i="12"/>
  <c r="A508" i="12"/>
  <c r="B508" i="12"/>
  <c r="A509" i="12"/>
  <c r="B509" i="12"/>
  <c r="A510" i="12"/>
  <c r="B510" i="12"/>
  <c r="A511" i="12"/>
  <c r="B511" i="12"/>
  <c r="A512" i="12"/>
  <c r="B512" i="12"/>
  <c r="A513" i="12"/>
  <c r="B513" i="12"/>
  <c r="A514" i="12"/>
  <c r="B514" i="12"/>
  <c r="A515" i="12"/>
  <c r="B515" i="12"/>
  <c r="A516" i="12"/>
  <c r="B516" i="12"/>
  <c r="A517" i="12"/>
  <c r="B517" i="12"/>
  <c r="A518" i="12"/>
  <c r="B518" i="12"/>
  <c r="A519" i="12"/>
  <c r="B519" i="12"/>
  <c r="A520" i="12"/>
  <c r="B520" i="12"/>
  <c r="A521" i="12"/>
  <c r="B521" i="12"/>
  <c r="A522" i="12"/>
  <c r="B522" i="12"/>
  <c r="A523" i="12"/>
  <c r="B523" i="12"/>
  <c r="A524" i="12"/>
  <c r="B524" i="12"/>
  <c r="A525" i="12"/>
  <c r="B525" i="12"/>
  <c r="A526" i="12"/>
  <c r="B526" i="12"/>
  <c r="A527" i="12"/>
  <c r="B527" i="12"/>
  <c r="A528" i="12"/>
  <c r="B528" i="12"/>
  <c r="A529" i="12"/>
  <c r="B529" i="12"/>
  <c r="A530" i="12"/>
  <c r="B530" i="12"/>
  <c r="A531" i="12"/>
  <c r="B531" i="12"/>
  <c r="A532" i="12"/>
  <c r="B532" i="12"/>
  <c r="A533" i="12"/>
  <c r="B533" i="12"/>
  <c r="A534" i="12"/>
  <c r="B534" i="12"/>
  <c r="A535" i="12"/>
  <c r="B535" i="12"/>
  <c r="A536" i="12"/>
  <c r="B536" i="12"/>
  <c r="A537" i="12"/>
  <c r="B537" i="12"/>
  <c r="A538" i="12"/>
  <c r="B538" i="12"/>
  <c r="A539" i="12"/>
  <c r="B539" i="12"/>
  <c r="A540" i="12"/>
  <c r="B540" i="12"/>
  <c r="A541" i="12"/>
  <c r="B541" i="12"/>
  <c r="A542" i="12"/>
  <c r="B542" i="12"/>
  <c r="A543" i="12"/>
  <c r="B543" i="12"/>
  <c r="A544" i="12"/>
  <c r="B29" i="12"/>
  <c r="A29" i="12"/>
  <c r="U25" i="5"/>
  <c r="U26" i="5"/>
  <c r="U27" i="5"/>
  <c r="U28" i="5"/>
  <c r="U29" i="5"/>
  <c r="U30" i="5"/>
  <c r="U31" i="5"/>
  <c r="U32" i="5"/>
  <c r="U33" i="5"/>
  <c r="U34" i="5"/>
  <c r="U35" i="5"/>
  <c r="U36" i="5"/>
  <c r="U37" i="5"/>
  <c r="U38" i="5"/>
  <c r="U39" i="5"/>
  <c r="U40" i="5"/>
  <c r="U41" i="5"/>
  <c r="U42" i="5"/>
  <c r="U43" i="5"/>
  <c r="U44" i="5"/>
  <c r="U45" i="5"/>
  <c r="U46" i="5"/>
  <c r="U47" i="5"/>
  <c r="U48" i="5"/>
  <c r="U49" i="5"/>
  <c r="U50" i="5"/>
  <c r="U51" i="5"/>
  <c r="U52" i="5"/>
  <c r="U53" i="5"/>
  <c r="U54" i="5"/>
  <c r="U55" i="5"/>
  <c r="U56" i="5"/>
  <c r="U57" i="5"/>
  <c r="U58" i="5"/>
  <c r="U59" i="5"/>
  <c r="U60" i="5"/>
  <c r="U61" i="5"/>
  <c r="U62" i="5"/>
  <c r="U63" i="5"/>
  <c r="U64" i="5"/>
  <c r="U65" i="5"/>
  <c r="U66" i="5"/>
  <c r="U67" i="5"/>
  <c r="U68" i="5"/>
  <c r="U69" i="5"/>
  <c r="U70" i="5"/>
  <c r="U71" i="5"/>
  <c r="U72" i="5"/>
  <c r="U73" i="5"/>
  <c r="U74" i="5"/>
  <c r="U75" i="5"/>
  <c r="U76" i="5"/>
  <c r="U77" i="5"/>
  <c r="U78" i="5"/>
  <c r="U79" i="5"/>
  <c r="U80" i="5"/>
  <c r="U81" i="5"/>
  <c r="U82" i="5"/>
  <c r="U83" i="5"/>
  <c r="U84" i="5"/>
  <c r="U85" i="5"/>
  <c r="U86" i="5"/>
  <c r="U87" i="5"/>
  <c r="U88" i="5"/>
  <c r="U89" i="5"/>
  <c r="U90" i="5"/>
  <c r="U91" i="5"/>
  <c r="U92" i="5"/>
  <c r="U93" i="5"/>
  <c r="U94" i="5"/>
  <c r="U95" i="5"/>
  <c r="U96" i="5"/>
  <c r="U97" i="5"/>
  <c r="U98" i="5"/>
  <c r="U99" i="5"/>
  <c r="U100" i="5"/>
  <c r="U101" i="5"/>
  <c r="U102" i="5"/>
  <c r="U103" i="5"/>
  <c r="U104" i="5"/>
  <c r="U105" i="5"/>
  <c r="U106" i="5"/>
  <c r="U107" i="5"/>
  <c r="U108" i="5"/>
  <c r="U109" i="5"/>
  <c r="U110" i="5"/>
  <c r="U111" i="5"/>
  <c r="U112" i="5"/>
  <c r="U113" i="5"/>
  <c r="U114" i="5"/>
  <c r="U115" i="5"/>
  <c r="U116" i="5"/>
  <c r="U117" i="5"/>
  <c r="U118" i="5"/>
  <c r="U119" i="5"/>
  <c r="U120" i="5"/>
  <c r="U121" i="5"/>
  <c r="U122" i="5"/>
  <c r="U123" i="5"/>
  <c r="U124" i="5"/>
  <c r="U125" i="5"/>
  <c r="U126" i="5"/>
  <c r="U127" i="5"/>
  <c r="U128" i="5"/>
  <c r="U129" i="5"/>
  <c r="U130" i="5"/>
  <c r="U131" i="5"/>
  <c r="U132" i="5"/>
  <c r="U133" i="5"/>
  <c r="U134" i="5"/>
  <c r="U135" i="5"/>
  <c r="U136" i="5"/>
  <c r="U137" i="5"/>
  <c r="U138" i="5"/>
  <c r="U139" i="5"/>
  <c r="U140" i="5"/>
  <c r="U141" i="5"/>
  <c r="U142" i="5"/>
  <c r="U143" i="5"/>
  <c r="U144" i="5"/>
  <c r="U145" i="5"/>
  <c r="U146" i="5"/>
  <c r="U147" i="5"/>
  <c r="U148" i="5"/>
  <c r="U149" i="5"/>
  <c r="U150" i="5"/>
  <c r="U151" i="5"/>
  <c r="U152" i="5"/>
  <c r="U153" i="5"/>
  <c r="U154" i="5"/>
  <c r="U155" i="5"/>
  <c r="U156" i="5"/>
  <c r="U157" i="5"/>
  <c r="U158" i="5"/>
  <c r="U159" i="5"/>
  <c r="U160" i="5"/>
  <c r="U161" i="5"/>
  <c r="U162" i="5"/>
  <c r="U163" i="5"/>
  <c r="U164" i="5"/>
  <c r="U165" i="5"/>
  <c r="U166" i="5"/>
  <c r="U167" i="5"/>
  <c r="U168" i="5"/>
  <c r="U169" i="5"/>
  <c r="U170" i="5"/>
  <c r="U171" i="5"/>
  <c r="U172" i="5"/>
  <c r="U173" i="5"/>
  <c r="U174" i="5"/>
  <c r="U175" i="5"/>
  <c r="U176" i="5"/>
  <c r="U177" i="5"/>
  <c r="U178" i="5"/>
  <c r="U179" i="5"/>
  <c r="U180" i="5"/>
  <c r="U181" i="5"/>
  <c r="U182" i="5"/>
  <c r="U183" i="5"/>
  <c r="U184" i="5"/>
  <c r="U185" i="5"/>
  <c r="U186" i="5"/>
  <c r="U187" i="5"/>
  <c r="U188" i="5"/>
  <c r="U189" i="5"/>
  <c r="U190" i="5"/>
  <c r="U191" i="5"/>
  <c r="U192" i="5"/>
  <c r="U193" i="5"/>
  <c r="U194" i="5"/>
  <c r="U195" i="5"/>
  <c r="U196" i="5"/>
  <c r="U197" i="5"/>
  <c r="U198" i="5"/>
  <c r="U199" i="5"/>
  <c r="U200" i="5"/>
  <c r="U201" i="5"/>
  <c r="U202" i="5"/>
  <c r="U203" i="5"/>
  <c r="U204" i="5"/>
  <c r="U205" i="5"/>
  <c r="U206" i="5"/>
  <c r="U207" i="5"/>
  <c r="U208" i="5"/>
  <c r="U209" i="5"/>
  <c r="U210" i="5"/>
  <c r="U211" i="5"/>
  <c r="U212" i="5"/>
  <c r="U213" i="5"/>
  <c r="U214" i="5"/>
  <c r="U215" i="5"/>
  <c r="U216" i="5"/>
  <c r="U217" i="5"/>
  <c r="U218" i="5"/>
  <c r="U219" i="5"/>
  <c r="U220" i="5"/>
  <c r="U221" i="5"/>
  <c r="U222" i="5"/>
  <c r="U223" i="5"/>
  <c r="U224" i="5"/>
  <c r="U225" i="5"/>
  <c r="U226" i="5"/>
  <c r="U227" i="5"/>
  <c r="U228" i="5"/>
  <c r="U229" i="5"/>
  <c r="U230" i="5"/>
  <c r="U231" i="5"/>
  <c r="U232" i="5"/>
  <c r="U233" i="5"/>
  <c r="U234" i="5"/>
  <c r="U235" i="5"/>
  <c r="U236" i="5"/>
  <c r="U237" i="5"/>
  <c r="U238" i="5"/>
  <c r="U239" i="5"/>
  <c r="U240" i="5"/>
  <c r="U241" i="5"/>
  <c r="U242" i="5"/>
  <c r="U243" i="5"/>
  <c r="U244" i="5"/>
  <c r="U245" i="5"/>
  <c r="U246" i="5"/>
  <c r="U247" i="5"/>
  <c r="U248" i="5"/>
  <c r="U249" i="5"/>
  <c r="U250" i="5"/>
  <c r="U251" i="5"/>
  <c r="U252" i="5"/>
  <c r="U253" i="5"/>
  <c r="U254" i="5"/>
  <c r="U255" i="5"/>
  <c r="U256" i="5"/>
  <c r="U257" i="5"/>
  <c r="U258" i="5"/>
  <c r="U259" i="5"/>
  <c r="U260" i="5"/>
  <c r="U261" i="5"/>
  <c r="U262" i="5"/>
  <c r="U263" i="5"/>
  <c r="U264" i="5"/>
  <c r="U265" i="5"/>
  <c r="U266" i="5"/>
  <c r="U267" i="5"/>
  <c r="U268" i="5"/>
  <c r="U269" i="5"/>
  <c r="U270" i="5"/>
  <c r="U271" i="5"/>
  <c r="U272" i="5"/>
  <c r="U273" i="5"/>
  <c r="U274" i="5"/>
  <c r="U275" i="5"/>
  <c r="U276" i="5"/>
  <c r="U277" i="5"/>
  <c r="U278" i="5"/>
  <c r="U279" i="5"/>
  <c r="U280" i="5"/>
  <c r="U281" i="5"/>
  <c r="U282" i="5"/>
  <c r="U283" i="5"/>
  <c r="U284" i="5"/>
  <c r="U285" i="5"/>
  <c r="U286" i="5"/>
  <c r="U287" i="5"/>
  <c r="U288" i="5"/>
  <c r="U289" i="5"/>
  <c r="U290" i="5"/>
  <c r="U291" i="5"/>
  <c r="U292" i="5"/>
  <c r="U293" i="5"/>
  <c r="U294" i="5"/>
  <c r="U295" i="5"/>
  <c r="U296" i="5"/>
  <c r="U297" i="5"/>
  <c r="U298" i="5"/>
  <c r="U299" i="5"/>
  <c r="U300" i="5"/>
  <c r="U301" i="5"/>
  <c r="U302" i="5"/>
  <c r="U303" i="5"/>
  <c r="U304" i="5"/>
  <c r="U305" i="5"/>
  <c r="U306" i="5"/>
  <c r="U307" i="5"/>
  <c r="U308" i="5"/>
  <c r="U309" i="5"/>
  <c r="U310" i="5"/>
  <c r="U311" i="5"/>
  <c r="U312" i="5"/>
  <c r="U313" i="5"/>
  <c r="U314" i="5"/>
  <c r="U315" i="5"/>
  <c r="U316" i="5"/>
  <c r="U317" i="5"/>
  <c r="U318" i="5"/>
  <c r="U319" i="5"/>
  <c r="U320" i="5"/>
  <c r="U321" i="5"/>
  <c r="U322" i="5"/>
  <c r="U323" i="5"/>
  <c r="U324" i="5"/>
  <c r="U325" i="5"/>
  <c r="U326" i="5"/>
  <c r="U327" i="5"/>
  <c r="U328" i="5"/>
  <c r="U329" i="5"/>
  <c r="U330" i="5"/>
  <c r="U331" i="5"/>
  <c r="U332" i="5"/>
  <c r="U333" i="5"/>
  <c r="U334" i="5"/>
  <c r="U335" i="5"/>
  <c r="U336" i="5"/>
  <c r="U337" i="5"/>
  <c r="U338" i="5"/>
  <c r="U339" i="5"/>
  <c r="U340" i="5"/>
  <c r="U341" i="5"/>
  <c r="U342" i="5"/>
  <c r="U343" i="5"/>
  <c r="U344" i="5"/>
  <c r="U345" i="5"/>
  <c r="U346" i="5"/>
  <c r="U347" i="5"/>
  <c r="U348" i="5"/>
  <c r="U349" i="5"/>
  <c r="U350" i="5"/>
  <c r="U351" i="5"/>
  <c r="U352" i="5"/>
  <c r="U353" i="5"/>
  <c r="U354" i="5"/>
  <c r="U355" i="5"/>
  <c r="U356" i="5"/>
  <c r="U357" i="5"/>
  <c r="U358" i="5"/>
  <c r="U359" i="5"/>
  <c r="U360" i="5"/>
  <c r="U361" i="5"/>
  <c r="U362" i="5"/>
  <c r="U363" i="5"/>
  <c r="U364" i="5"/>
  <c r="U365" i="5"/>
  <c r="U366" i="5"/>
  <c r="U367" i="5"/>
  <c r="U368" i="5"/>
  <c r="U369" i="5"/>
  <c r="U370" i="5"/>
  <c r="U371" i="5"/>
  <c r="U372" i="5"/>
  <c r="U373" i="5"/>
  <c r="U374" i="5"/>
  <c r="U375" i="5"/>
  <c r="U376" i="5"/>
  <c r="U377" i="5"/>
  <c r="U378" i="5"/>
  <c r="U379" i="5"/>
  <c r="U380" i="5"/>
  <c r="U381" i="5"/>
  <c r="U382" i="5"/>
  <c r="U383" i="5"/>
  <c r="U384" i="5"/>
  <c r="U385" i="5"/>
  <c r="U386" i="5"/>
  <c r="U387" i="5"/>
  <c r="U388" i="5"/>
  <c r="U389" i="5"/>
  <c r="U390" i="5"/>
  <c r="U391" i="5"/>
  <c r="U392" i="5"/>
  <c r="U393" i="5"/>
  <c r="U394" i="5"/>
  <c r="U395" i="5"/>
  <c r="U396" i="5"/>
  <c r="U397" i="5"/>
  <c r="U398" i="5"/>
  <c r="U399" i="5"/>
  <c r="U400" i="5"/>
  <c r="U401" i="5"/>
  <c r="U402" i="5"/>
  <c r="U403" i="5"/>
  <c r="U404" i="5"/>
  <c r="U405" i="5"/>
  <c r="U406" i="5"/>
  <c r="U407" i="5"/>
  <c r="U408" i="5"/>
  <c r="U409" i="5"/>
  <c r="U410" i="5"/>
  <c r="U411" i="5"/>
  <c r="U412" i="5"/>
  <c r="U413" i="5"/>
  <c r="U414" i="5"/>
  <c r="U415" i="5"/>
  <c r="U416" i="5"/>
  <c r="U417" i="5"/>
  <c r="U418" i="5"/>
  <c r="U419" i="5"/>
  <c r="U420" i="5"/>
  <c r="U421" i="5"/>
  <c r="U422" i="5"/>
  <c r="U423" i="5"/>
  <c r="U424" i="5"/>
  <c r="U425" i="5"/>
  <c r="U426" i="5"/>
  <c r="U427" i="5"/>
  <c r="U428" i="5"/>
  <c r="U429" i="5"/>
  <c r="U430" i="5"/>
  <c r="U431" i="5"/>
  <c r="U432" i="5"/>
  <c r="U433" i="5"/>
  <c r="U434" i="5"/>
  <c r="U435" i="5"/>
  <c r="U436" i="5"/>
  <c r="U437" i="5"/>
  <c r="U438" i="5"/>
  <c r="U439" i="5"/>
  <c r="U440" i="5"/>
  <c r="U441" i="5"/>
  <c r="U442" i="5"/>
  <c r="U443" i="5"/>
  <c r="U444" i="5"/>
  <c r="U445" i="5"/>
  <c r="U446" i="5"/>
  <c r="U447" i="5"/>
  <c r="U448" i="5"/>
  <c r="U449" i="5"/>
  <c r="U450" i="5"/>
  <c r="U451" i="5"/>
  <c r="U452" i="5"/>
  <c r="U453" i="5"/>
  <c r="U454" i="5"/>
  <c r="U455" i="5"/>
  <c r="U456" i="5"/>
  <c r="U457" i="5"/>
  <c r="U458" i="5"/>
  <c r="U459" i="5"/>
  <c r="U460" i="5"/>
  <c r="U461" i="5"/>
  <c r="U462" i="5"/>
  <c r="U463" i="5"/>
  <c r="U464" i="5"/>
  <c r="U465" i="5"/>
  <c r="U466" i="5"/>
  <c r="U467" i="5"/>
  <c r="U468" i="5"/>
  <c r="U469" i="5"/>
  <c r="U470" i="5"/>
  <c r="U471" i="5"/>
  <c r="U472" i="5"/>
  <c r="U473" i="5"/>
  <c r="U474" i="5"/>
  <c r="U475" i="5"/>
  <c r="U476" i="5"/>
  <c r="U477" i="5"/>
  <c r="U478" i="5"/>
  <c r="U479" i="5"/>
  <c r="U480" i="5"/>
  <c r="U481" i="5"/>
  <c r="U482" i="5"/>
  <c r="U483" i="5"/>
  <c r="U484" i="5"/>
  <c r="U485" i="5"/>
  <c r="U486" i="5"/>
  <c r="U487" i="5"/>
  <c r="U488" i="5"/>
  <c r="U489" i="5"/>
  <c r="U490" i="5"/>
  <c r="U491" i="5"/>
  <c r="U492" i="5"/>
  <c r="U493" i="5"/>
  <c r="U494" i="5"/>
  <c r="U495" i="5"/>
  <c r="U496" i="5"/>
  <c r="U497" i="5"/>
  <c r="U498" i="5"/>
  <c r="U499" i="5"/>
  <c r="U500" i="5"/>
  <c r="U501" i="5"/>
  <c r="U502" i="5"/>
  <c r="U503" i="5"/>
  <c r="U504" i="5"/>
  <c r="U505" i="5"/>
  <c r="U506" i="5"/>
  <c r="U507" i="5"/>
  <c r="U508" i="5"/>
  <c r="U509" i="5"/>
  <c r="U510" i="5"/>
  <c r="U511" i="5"/>
  <c r="U512" i="5"/>
  <c r="U513" i="5"/>
  <c r="U514" i="5"/>
  <c r="U515" i="5"/>
  <c r="U516" i="5"/>
  <c r="U517" i="5"/>
  <c r="U518" i="5"/>
  <c r="U519" i="5"/>
  <c r="U520" i="5"/>
  <c r="U521" i="5"/>
  <c r="U522" i="5"/>
  <c r="U523" i="5"/>
  <c r="U524" i="5"/>
  <c r="U525" i="5"/>
  <c r="U526" i="5"/>
  <c r="U527" i="5"/>
  <c r="U528" i="5"/>
  <c r="U529" i="5"/>
  <c r="U530" i="5"/>
  <c r="U531" i="5"/>
  <c r="U532" i="5"/>
  <c r="U533" i="5"/>
  <c r="U534" i="5"/>
  <c r="U535" i="5"/>
  <c r="U536" i="5"/>
  <c r="U537" i="5"/>
  <c r="U538" i="5"/>
  <c r="U539" i="5"/>
  <c r="Z48" i="7"/>
  <c r="Z29" i="7"/>
  <c r="Z8" i="7"/>
  <c r="AA13" i="7"/>
  <c r="Z13" i="7" s="1"/>
  <c r="AY529" i="12" l="1"/>
  <c r="AW529" i="12"/>
  <c r="AX529" i="12"/>
  <c r="AR529" i="12"/>
  <c r="AU529" i="12"/>
  <c r="AV529" i="12"/>
  <c r="AS529" i="12"/>
  <c r="AT529" i="12"/>
  <c r="AQ529" i="12"/>
  <c r="AW501" i="12"/>
  <c r="AY501" i="12"/>
  <c r="AR501" i="12"/>
  <c r="AX501" i="12"/>
  <c r="AU501" i="12"/>
  <c r="AS501" i="12"/>
  <c r="AV501" i="12"/>
  <c r="AT501" i="12"/>
  <c r="AQ501" i="12"/>
  <c r="AY481" i="12"/>
  <c r="AW481" i="12"/>
  <c r="AX481" i="12"/>
  <c r="AV481" i="12"/>
  <c r="AR481" i="12"/>
  <c r="AS481" i="12"/>
  <c r="AU481" i="12"/>
  <c r="AT481" i="12"/>
  <c r="AQ481" i="12"/>
  <c r="AW453" i="12"/>
  <c r="AV453" i="12"/>
  <c r="AY453" i="12"/>
  <c r="AR453" i="12"/>
  <c r="AX453" i="12"/>
  <c r="AU453" i="12"/>
  <c r="AS453" i="12"/>
  <c r="AT453" i="12"/>
  <c r="AQ453" i="12"/>
  <c r="AY425" i="12"/>
  <c r="AW425" i="12"/>
  <c r="AV425" i="12"/>
  <c r="AX425" i="12"/>
  <c r="AU425" i="12"/>
  <c r="AR425" i="12"/>
  <c r="AT425" i="12"/>
  <c r="AQ425" i="12"/>
  <c r="AS425" i="12"/>
  <c r="AY401" i="12"/>
  <c r="AW401" i="12"/>
  <c r="AV401" i="12"/>
  <c r="AX401" i="12"/>
  <c r="AU401" i="12"/>
  <c r="AT401" i="12"/>
  <c r="AR401" i="12"/>
  <c r="AS401" i="12"/>
  <c r="AQ401" i="12"/>
  <c r="AW373" i="12"/>
  <c r="AV373" i="12"/>
  <c r="AU373" i="12"/>
  <c r="AT373" i="12"/>
  <c r="AY373" i="12"/>
  <c r="AR373" i="12"/>
  <c r="AX373" i="12"/>
  <c r="AS373" i="12"/>
  <c r="AQ373" i="12"/>
  <c r="AW341" i="12"/>
  <c r="AV341" i="12"/>
  <c r="AU341" i="12"/>
  <c r="AY341" i="12"/>
  <c r="AT341" i="12"/>
  <c r="AR341" i="12"/>
  <c r="AX341" i="12"/>
  <c r="AS341" i="12"/>
  <c r="AQ341" i="12"/>
  <c r="AY313" i="12"/>
  <c r="AW313" i="12"/>
  <c r="AV313" i="12"/>
  <c r="AX313" i="12"/>
  <c r="AU313" i="12"/>
  <c r="AR313" i="12"/>
  <c r="AT313" i="12"/>
  <c r="AQ313" i="12"/>
  <c r="AS313" i="12"/>
  <c r="AY289" i="12"/>
  <c r="AW289" i="12"/>
  <c r="AV289" i="12"/>
  <c r="AX289" i="12"/>
  <c r="AU289" i="12"/>
  <c r="AR289" i="12"/>
  <c r="AT289" i="12"/>
  <c r="AQ289" i="12"/>
  <c r="AS289" i="12"/>
  <c r="AW261" i="12"/>
  <c r="AY261" i="12"/>
  <c r="AV261" i="12"/>
  <c r="AU261" i="12"/>
  <c r="AT261" i="12"/>
  <c r="AR261" i="12"/>
  <c r="AQ261" i="12"/>
  <c r="AS261" i="12"/>
  <c r="AX261" i="12"/>
  <c r="AY233" i="12"/>
  <c r="AW233" i="12"/>
  <c r="AV233" i="12"/>
  <c r="AX233" i="12"/>
  <c r="AU233" i="12"/>
  <c r="AQ233" i="12"/>
  <c r="AR233" i="12"/>
  <c r="AT233" i="12"/>
  <c r="AS233" i="12"/>
  <c r="AW509" i="12"/>
  <c r="AX509" i="12"/>
  <c r="AR509" i="12"/>
  <c r="AS509" i="12"/>
  <c r="AT509" i="12"/>
  <c r="AY509" i="12"/>
  <c r="AU509" i="12"/>
  <c r="AQ509" i="12"/>
  <c r="AV509" i="12"/>
  <c r="AY473" i="12"/>
  <c r="AW473" i="12"/>
  <c r="AX473" i="12"/>
  <c r="AV473" i="12"/>
  <c r="AU473" i="12"/>
  <c r="AR473" i="12"/>
  <c r="AT473" i="12"/>
  <c r="AS473" i="12"/>
  <c r="AQ473" i="12"/>
  <c r="AW437" i="12"/>
  <c r="AV437" i="12"/>
  <c r="AY437" i="12"/>
  <c r="AT437" i="12"/>
  <c r="AR437" i="12"/>
  <c r="AX437" i="12"/>
  <c r="AU437" i="12"/>
  <c r="AS437" i="12"/>
  <c r="AQ437" i="12"/>
  <c r="AY393" i="12"/>
  <c r="AW393" i="12"/>
  <c r="AV393" i="12"/>
  <c r="AX393" i="12"/>
  <c r="AU393" i="12"/>
  <c r="AT393" i="12"/>
  <c r="AR393" i="12"/>
  <c r="AQ393" i="12"/>
  <c r="AS393" i="12"/>
  <c r="AW357" i="12"/>
  <c r="AV357" i="12"/>
  <c r="AY357" i="12"/>
  <c r="AU357" i="12"/>
  <c r="AT357" i="12"/>
  <c r="AR357" i="12"/>
  <c r="AX357" i="12"/>
  <c r="AS357" i="12"/>
  <c r="AQ357" i="12"/>
  <c r="AY329" i="12"/>
  <c r="AW329" i="12"/>
  <c r="AV329" i="12"/>
  <c r="AX329" i="12"/>
  <c r="AU329" i="12"/>
  <c r="AT329" i="12"/>
  <c r="AR329" i="12"/>
  <c r="AQ329" i="12"/>
  <c r="AS329" i="12"/>
  <c r="AW301" i="12"/>
  <c r="AV301" i="12"/>
  <c r="AY301" i="12"/>
  <c r="AU301" i="12"/>
  <c r="AX301" i="12"/>
  <c r="AT301" i="12"/>
  <c r="AR301" i="12"/>
  <c r="AQ301" i="12"/>
  <c r="AS301" i="12"/>
  <c r="AY273" i="12"/>
  <c r="AW273" i="12"/>
  <c r="AV273" i="12"/>
  <c r="AX273" i="12"/>
  <c r="AU273" i="12"/>
  <c r="AT273" i="12"/>
  <c r="AR273" i="12"/>
  <c r="AS273" i="12"/>
  <c r="AQ273" i="12"/>
  <c r="AW245" i="12"/>
  <c r="AV245" i="12"/>
  <c r="AU245" i="12"/>
  <c r="AT245" i="12"/>
  <c r="AR245" i="12"/>
  <c r="AX245" i="12"/>
  <c r="AQ245" i="12"/>
  <c r="AY245" i="12"/>
  <c r="AS245" i="12"/>
  <c r="AX217" i="12"/>
  <c r="AY217" i="12"/>
  <c r="AW217" i="12"/>
  <c r="AV217" i="12"/>
  <c r="AU217" i="12"/>
  <c r="AQ217" i="12"/>
  <c r="AR217" i="12"/>
  <c r="AT217" i="12"/>
  <c r="AS217" i="12"/>
  <c r="AW540" i="12"/>
  <c r="AY540" i="12"/>
  <c r="AX540" i="12"/>
  <c r="AV540" i="12"/>
  <c r="AT540" i="12"/>
  <c r="AQ540" i="12"/>
  <c r="AS540" i="12"/>
  <c r="AR540" i="12"/>
  <c r="AU540" i="12"/>
  <c r="AW536" i="12"/>
  <c r="AY536" i="12"/>
  <c r="AV536" i="12"/>
  <c r="AT536" i="12"/>
  <c r="AX536" i="12"/>
  <c r="AR536" i="12"/>
  <c r="AU536" i="12"/>
  <c r="AS536" i="12"/>
  <c r="AQ536" i="12"/>
  <c r="AW532" i="12"/>
  <c r="AY532" i="12"/>
  <c r="AV532" i="12"/>
  <c r="AX532" i="12"/>
  <c r="AT532" i="12"/>
  <c r="AR532" i="12"/>
  <c r="AS532" i="12"/>
  <c r="AU532" i="12"/>
  <c r="AQ532" i="12"/>
  <c r="AW528" i="12"/>
  <c r="AY528" i="12"/>
  <c r="AX528" i="12"/>
  <c r="AT528" i="12"/>
  <c r="AU528" i="12"/>
  <c r="AV528" i="12"/>
  <c r="AR528" i="12"/>
  <c r="AS528" i="12"/>
  <c r="AQ528" i="12"/>
  <c r="AW524" i="12"/>
  <c r="AY524" i="12"/>
  <c r="AX524" i="12"/>
  <c r="AV524" i="12"/>
  <c r="AU524" i="12"/>
  <c r="AT524" i="12"/>
  <c r="AQ524" i="12"/>
  <c r="AR524" i="12"/>
  <c r="AS524" i="12"/>
  <c r="AW520" i="12"/>
  <c r="AY520" i="12"/>
  <c r="AT520" i="12"/>
  <c r="AV520" i="12"/>
  <c r="AX520" i="12"/>
  <c r="AU520" i="12"/>
  <c r="AR520" i="12"/>
  <c r="AS520" i="12"/>
  <c r="AQ520" i="12"/>
  <c r="AW516" i="12"/>
  <c r="AY516" i="12"/>
  <c r="AV516" i="12"/>
  <c r="AX516" i="12"/>
  <c r="AU516" i="12"/>
  <c r="AT516" i="12"/>
  <c r="AR516" i="12"/>
  <c r="AS516" i="12"/>
  <c r="AQ516" i="12"/>
  <c r="AY512" i="12"/>
  <c r="AW512" i="12"/>
  <c r="AX512" i="12"/>
  <c r="AT512" i="12"/>
  <c r="AR512" i="12"/>
  <c r="AS512" i="12"/>
  <c r="AU512" i="12"/>
  <c r="AQ512" i="12"/>
  <c r="AV512" i="12"/>
  <c r="AW508" i="12"/>
  <c r="AY508" i="12"/>
  <c r="AX508" i="12"/>
  <c r="AV508" i="12"/>
  <c r="AU508" i="12"/>
  <c r="AT508" i="12"/>
  <c r="AS508" i="12"/>
  <c r="AR508" i="12"/>
  <c r="AQ508" i="12"/>
  <c r="AY504" i="12"/>
  <c r="AW504" i="12"/>
  <c r="AT504" i="12"/>
  <c r="AX504" i="12"/>
  <c r="AV504" i="12"/>
  <c r="AU504" i="12"/>
  <c r="AR504" i="12"/>
  <c r="AS504" i="12"/>
  <c r="AQ504" i="12"/>
  <c r="AW500" i="12"/>
  <c r="AY500" i="12"/>
  <c r="AV500" i="12"/>
  <c r="AX500" i="12"/>
  <c r="AT500" i="12"/>
  <c r="AU500" i="12"/>
  <c r="AR500" i="12"/>
  <c r="AS500" i="12"/>
  <c r="AQ500" i="12"/>
  <c r="AY496" i="12"/>
  <c r="AW496" i="12"/>
  <c r="AX496" i="12"/>
  <c r="AU496" i="12"/>
  <c r="AV496" i="12"/>
  <c r="AT496" i="12"/>
  <c r="AR496" i="12"/>
  <c r="AS496" i="12"/>
  <c r="AQ496" i="12"/>
  <c r="AW492" i="12"/>
  <c r="AY492" i="12"/>
  <c r="AX492" i="12"/>
  <c r="AV492" i="12"/>
  <c r="AU492" i="12"/>
  <c r="AT492" i="12"/>
  <c r="AS492" i="12"/>
  <c r="AQ492" i="12"/>
  <c r="AR492" i="12"/>
  <c r="AY488" i="12"/>
  <c r="AW488" i="12"/>
  <c r="AX488" i="12"/>
  <c r="AU488" i="12"/>
  <c r="AT488" i="12"/>
  <c r="AV488" i="12"/>
  <c r="AR488" i="12"/>
  <c r="AS488" i="12"/>
  <c r="AQ488" i="12"/>
  <c r="AW484" i="12"/>
  <c r="AY484" i="12"/>
  <c r="AV484" i="12"/>
  <c r="AX484" i="12"/>
  <c r="AU484" i="12"/>
  <c r="AT484" i="12"/>
  <c r="AR484" i="12"/>
  <c r="AS484" i="12"/>
  <c r="AQ484" i="12"/>
  <c r="AY480" i="12"/>
  <c r="AW480" i="12"/>
  <c r="AX480" i="12"/>
  <c r="AT480" i="12"/>
  <c r="AU480" i="12"/>
  <c r="AR480" i="12"/>
  <c r="AS480" i="12"/>
  <c r="AV480" i="12"/>
  <c r="AQ480" i="12"/>
  <c r="AW476" i="12"/>
  <c r="AY476" i="12"/>
  <c r="AX476" i="12"/>
  <c r="AV476" i="12"/>
  <c r="AT476" i="12"/>
  <c r="AU476" i="12"/>
  <c r="AR476" i="12"/>
  <c r="AQ476" i="12"/>
  <c r="AS476" i="12"/>
  <c r="AY472" i="12"/>
  <c r="AW472" i="12"/>
  <c r="AV472" i="12"/>
  <c r="AT472" i="12"/>
  <c r="AU472" i="12"/>
  <c r="AX472" i="12"/>
  <c r="AR472" i="12"/>
  <c r="AS472" i="12"/>
  <c r="AQ472" i="12"/>
  <c r="AW468" i="12"/>
  <c r="AY468" i="12"/>
  <c r="AV468" i="12"/>
  <c r="AX468" i="12"/>
  <c r="AU468" i="12"/>
  <c r="AT468" i="12"/>
  <c r="AR468" i="12"/>
  <c r="AS468" i="12"/>
  <c r="AQ468" i="12"/>
  <c r="AY464" i="12"/>
  <c r="AW464" i="12"/>
  <c r="AX464" i="12"/>
  <c r="AT464" i="12"/>
  <c r="AR464" i="12"/>
  <c r="AV464" i="12"/>
  <c r="AS464" i="12"/>
  <c r="AQ464" i="12"/>
  <c r="AU464" i="12"/>
  <c r="AW460" i="12"/>
  <c r="AY460" i="12"/>
  <c r="AX460" i="12"/>
  <c r="AV460" i="12"/>
  <c r="AT460" i="12"/>
  <c r="AU460" i="12"/>
  <c r="AQ460" i="12"/>
  <c r="AS460" i="12"/>
  <c r="AR460" i="12"/>
  <c r="AY456" i="12"/>
  <c r="AW456" i="12"/>
  <c r="AU456" i="12"/>
  <c r="AT456" i="12"/>
  <c r="AX456" i="12"/>
  <c r="AV456" i="12"/>
  <c r="AR456" i="12"/>
  <c r="AS456" i="12"/>
  <c r="AQ456" i="12"/>
  <c r="AW452" i="12"/>
  <c r="AY452" i="12"/>
  <c r="AV452" i="12"/>
  <c r="AX452" i="12"/>
  <c r="AT452" i="12"/>
  <c r="AR452" i="12"/>
  <c r="AU452" i="12"/>
  <c r="AS452" i="12"/>
  <c r="AQ452" i="12"/>
  <c r="AY448" i="12"/>
  <c r="AW448" i="12"/>
  <c r="AV448" i="12"/>
  <c r="AX448" i="12"/>
  <c r="AT448" i="12"/>
  <c r="AU448" i="12"/>
  <c r="AR448" i="12"/>
  <c r="AS448" i="12"/>
  <c r="AQ448" i="12"/>
  <c r="AW444" i="12"/>
  <c r="AY444" i="12"/>
  <c r="AV444" i="12"/>
  <c r="AX444" i="12"/>
  <c r="AU444" i="12"/>
  <c r="AT444" i="12"/>
  <c r="AS444" i="12"/>
  <c r="AR444" i="12"/>
  <c r="AQ444" i="12"/>
  <c r="AY440" i="12"/>
  <c r="AW440" i="12"/>
  <c r="AX440" i="12"/>
  <c r="AU440" i="12"/>
  <c r="AR440" i="12"/>
  <c r="AS440" i="12"/>
  <c r="AV440" i="12"/>
  <c r="AT440" i="12"/>
  <c r="AQ440" i="12"/>
  <c r="AW436" i="12"/>
  <c r="AY436" i="12"/>
  <c r="AV436" i="12"/>
  <c r="AX436" i="12"/>
  <c r="AU436" i="12"/>
  <c r="AR436" i="12"/>
  <c r="AS436" i="12"/>
  <c r="AQ436" i="12"/>
  <c r="AT436" i="12"/>
  <c r="AY432" i="12"/>
  <c r="AW432" i="12"/>
  <c r="AV432" i="12"/>
  <c r="AX432" i="12"/>
  <c r="AU432" i="12"/>
  <c r="AR432" i="12"/>
  <c r="AS432" i="12"/>
  <c r="AT432" i="12"/>
  <c r="AQ432" i="12"/>
  <c r="AW428" i="12"/>
  <c r="AY428" i="12"/>
  <c r="AV428" i="12"/>
  <c r="AX428" i="12"/>
  <c r="AT428" i="12"/>
  <c r="AS428" i="12"/>
  <c r="AR428" i="12"/>
  <c r="AU428" i="12"/>
  <c r="AQ428" i="12"/>
  <c r="AY424" i="12"/>
  <c r="AW424" i="12"/>
  <c r="AX424" i="12"/>
  <c r="AV424" i="12"/>
  <c r="AT424" i="12"/>
  <c r="AU424" i="12"/>
  <c r="AR424" i="12"/>
  <c r="AS424" i="12"/>
  <c r="AQ424" i="12"/>
  <c r="AW420" i="12"/>
  <c r="AY420" i="12"/>
  <c r="AV420" i="12"/>
  <c r="AX420" i="12"/>
  <c r="AT420" i="12"/>
  <c r="AU420" i="12"/>
  <c r="AR420" i="12"/>
  <c r="AS420" i="12"/>
  <c r="AQ420" i="12"/>
  <c r="AY416" i="12"/>
  <c r="AW416" i="12"/>
  <c r="AV416" i="12"/>
  <c r="AX416" i="12"/>
  <c r="AU416" i="12"/>
  <c r="AT416" i="12"/>
  <c r="AR416" i="12"/>
  <c r="AS416" i="12"/>
  <c r="AQ416" i="12"/>
  <c r="AW412" i="12"/>
  <c r="AY412" i="12"/>
  <c r="AV412" i="12"/>
  <c r="AX412" i="12"/>
  <c r="AU412" i="12"/>
  <c r="AT412" i="12"/>
  <c r="AQ412" i="12"/>
  <c r="AS412" i="12"/>
  <c r="AR412" i="12"/>
  <c r="AY408" i="12"/>
  <c r="AW408" i="12"/>
  <c r="AU408" i="12"/>
  <c r="AT408" i="12"/>
  <c r="AR408" i="12"/>
  <c r="AS408" i="12"/>
  <c r="AQ408" i="12"/>
  <c r="AX408" i="12"/>
  <c r="AV408" i="12"/>
  <c r="AW404" i="12"/>
  <c r="AY404" i="12"/>
  <c r="AV404" i="12"/>
  <c r="AX404" i="12"/>
  <c r="AU404" i="12"/>
  <c r="AT404" i="12"/>
  <c r="AR404" i="12"/>
  <c r="AS404" i="12"/>
  <c r="AQ404" i="12"/>
  <c r="AY400" i="12"/>
  <c r="AW400" i="12"/>
  <c r="AV400" i="12"/>
  <c r="AX400" i="12"/>
  <c r="AR400" i="12"/>
  <c r="AS400" i="12"/>
  <c r="AU400" i="12"/>
  <c r="AT400" i="12"/>
  <c r="AQ400" i="12"/>
  <c r="AW396" i="12"/>
  <c r="AY396" i="12"/>
  <c r="AV396" i="12"/>
  <c r="AX396" i="12"/>
  <c r="AT396" i="12"/>
  <c r="AU396" i="12"/>
  <c r="AR396" i="12"/>
  <c r="AQ396" i="12"/>
  <c r="AS396" i="12"/>
  <c r="AY392" i="12"/>
  <c r="AW392" i="12"/>
  <c r="AT392" i="12"/>
  <c r="AU392" i="12"/>
  <c r="AX392" i="12"/>
  <c r="AV392" i="12"/>
  <c r="AR392" i="12"/>
  <c r="AS392" i="12"/>
  <c r="AQ392" i="12"/>
  <c r="AW388" i="12"/>
  <c r="AY388" i="12"/>
  <c r="AV388" i="12"/>
  <c r="AX388" i="12"/>
  <c r="AT388" i="12"/>
  <c r="AR388" i="12"/>
  <c r="AS388" i="12"/>
  <c r="AU388" i="12"/>
  <c r="AQ388" i="12"/>
  <c r="AY384" i="12"/>
  <c r="AW384" i="12"/>
  <c r="AV384" i="12"/>
  <c r="AX384" i="12"/>
  <c r="AT384" i="12"/>
  <c r="AU384" i="12"/>
  <c r="AR384" i="12"/>
  <c r="AS384" i="12"/>
  <c r="AQ384" i="12"/>
  <c r="AW380" i="12"/>
  <c r="AY380" i="12"/>
  <c r="AV380" i="12"/>
  <c r="AX380" i="12"/>
  <c r="AU380" i="12"/>
  <c r="AT380" i="12"/>
  <c r="AS380" i="12"/>
  <c r="AR380" i="12"/>
  <c r="AQ380" i="12"/>
  <c r="AY376" i="12"/>
  <c r="AW376" i="12"/>
  <c r="AU376" i="12"/>
  <c r="AX376" i="12"/>
  <c r="AT376" i="12"/>
  <c r="AV376" i="12"/>
  <c r="AR376" i="12"/>
  <c r="AS376" i="12"/>
  <c r="AQ376" i="12"/>
  <c r="AW372" i="12"/>
  <c r="AY372" i="12"/>
  <c r="AV372" i="12"/>
  <c r="AX372" i="12"/>
  <c r="AU372" i="12"/>
  <c r="AR372" i="12"/>
  <c r="AS372" i="12"/>
  <c r="AT372" i="12"/>
  <c r="AQ372" i="12"/>
  <c r="AY368" i="12"/>
  <c r="AW368" i="12"/>
  <c r="AV368" i="12"/>
  <c r="AX368" i="12"/>
  <c r="AR368" i="12"/>
  <c r="AU368" i="12"/>
  <c r="AS368" i="12"/>
  <c r="AT368" i="12"/>
  <c r="AQ368" i="12"/>
  <c r="AW364" i="12"/>
  <c r="AY364" i="12"/>
  <c r="AV364" i="12"/>
  <c r="AX364" i="12"/>
  <c r="AT364" i="12"/>
  <c r="AU364" i="12"/>
  <c r="AS364" i="12"/>
  <c r="AR364" i="12"/>
  <c r="AQ364" i="12"/>
  <c r="AY360" i="12"/>
  <c r="AW360" i="12"/>
  <c r="AX360" i="12"/>
  <c r="AV360" i="12"/>
  <c r="AT360" i="12"/>
  <c r="AU360" i="12"/>
  <c r="AR360" i="12"/>
  <c r="AS360" i="12"/>
  <c r="AQ360" i="12"/>
  <c r="AW356" i="12"/>
  <c r="AY356" i="12"/>
  <c r="AV356" i="12"/>
  <c r="AX356" i="12"/>
  <c r="AT356" i="12"/>
  <c r="AU356" i="12"/>
  <c r="AR356" i="12"/>
  <c r="AS356" i="12"/>
  <c r="AQ356" i="12"/>
  <c r="AY352" i="12"/>
  <c r="AW352" i="12"/>
  <c r="AV352" i="12"/>
  <c r="AX352" i="12"/>
  <c r="AU352" i="12"/>
  <c r="AT352" i="12"/>
  <c r="AR352" i="12"/>
  <c r="AS352" i="12"/>
  <c r="AQ352" i="12"/>
  <c r="AW348" i="12"/>
  <c r="AY348" i="12"/>
  <c r="AV348" i="12"/>
  <c r="AX348" i="12"/>
  <c r="AT348" i="12"/>
  <c r="AU348" i="12"/>
  <c r="AS348" i="12"/>
  <c r="AR348" i="12"/>
  <c r="AQ348" i="12"/>
  <c r="AY344" i="12"/>
  <c r="AW344" i="12"/>
  <c r="AU344" i="12"/>
  <c r="AX344" i="12"/>
  <c r="AV344" i="12"/>
  <c r="AT344" i="12"/>
  <c r="AR344" i="12"/>
  <c r="AS344" i="12"/>
  <c r="AQ344" i="12"/>
  <c r="AW340" i="12"/>
  <c r="AY340" i="12"/>
  <c r="AV340" i="12"/>
  <c r="AX340" i="12"/>
  <c r="AU340" i="12"/>
  <c r="AT340" i="12"/>
  <c r="AR340" i="12"/>
  <c r="AS340" i="12"/>
  <c r="AQ340" i="12"/>
  <c r="AY336" i="12"/>
  <c r="AW336" i="12"/>
  <c r="AV336" i="12"/>
  <c r="AX336" i="12"/>
  <c r="AU336" i="12"/>
  <c r="AR336" i="12"/>
  <c r="AT336" i="12"/>
  <c r="AS336" i="12"/>
  <c r="AQ336" i="12"/>
  <c r="AW332" i="12"/>
  <c r="AY332" i="12"/>
  <c r="AV332" i="12"/>
  <c r="AX332" i="12"/>
  <c r="AU332" i="12"/>
  <c r="AT332" i="12"/>
  <c r="AS332" i="12"/>
  <c r="AR332" i="12"/>
  <c r="AQ332" i="12"/>
  <c r="AY328" i="12"/>
  <c r="AW328" i="12"/>
  <c r="AT328" i="12"/>
  <c r="AX328" i="12"/>
  <c r="AV328" i="12"/>
  <c r="AU328" i="12"/>
  <c r="AR328" i="12"/>
  <c r="AS328" i="12"/>
  <c r="AQ328" i="12"/>
  <c r="AW324" i="12"/>
  <c r="AY324" i="12"/>
  <c r="AV324" i="12"/>
  <c r="AX324" i="12"/>
  <c r="AT324" i="12"/>
  <c r="AR324" i="12"/>
  <c r="AU324" i="12"/>
  <c r="AS324" i="12"/>
  <c r="AQ324" i="12"/>
  <c r="AY320" i="12"/>
  <c r="AW320" i="12"/>
  <c r="AV320" i="12"/>
  <c r="AX320" i="12"/>
  <c r="AT320" i="12"/>
  <c r="AU320" i="12"/>
  <c r="AR320" i="12"/>
  <c r="AS320" i="12"/>
  <c r="AQ320" i="12"/>
  <c r="AW316" i="12"/>
  <c r="AY316" i="12"/>
  <c r="AV316" i="12"/>
  <c r="AX316" i="12"/>
  <c r="AU316" i="12"/>
  <c r="AT316" i="12"/>
  <c r="AS316" i="12"/>
  <c r="AR316" i="12"/>
  <c r="AQ316" i="12"/>
  <c r="AY312" i="12"/>
  <c r="AW312" i="12"/>
  <c r="AU312" i="12"/>
  <c r="AX312" i="12"/>
  <c r="AT312" i="12"/>
  <c r="AV312" i="12"/>
  <c r="AR312" i="12"/>
  <c r="AS312" i="12"/>
  <c r="AQ312" i="12"/>
  <c r="AW308" i="12"/>
  <c r="AY308" i="12"/>
  <c r="AV308" i="12"/>
  <c r="AX308" i="12"/>
  <c r="AU308" i="12"/>
  <c r="AQ308" i="12"/>
  <c r="AT308" i="12"/>
  <c r="AR308" i="12"/>
  <c r="AS308" i="12"/>
  <c r="AY304" i="12"/>
  <c r="AW304" i="12"/>
  <c r="AV304" i="12"/>
  <c r="AX304" i="12"/>
  <c r="AU304" i="12"/>
  <c r="AR304" i="12"/>
  <c r="AS304" i="12"/>
  <c r="AQ304" i="12"/>
  <c r="AT304" i="12"/>
  <c r="AW300" i="12"/>
  <c r="AY300" i="12"/>
  <c r="AV300" i="12"/>
  <c r="AX300" i="12"/>
  <c r="AT300" i="12"/>
  <c r="AQ300" i="12"/>
  <c r="AU300" i="12"/>
  <c r="AS300" i="12"/>
  <c r="AR300" i="12"/>
  <c r="AY296" i="12"/>
  <c r="AW296" i="12"/>
  <c r="AX296" i="12"/>
  <c r="AQ296" i="12"/>
  <c r="AV296" i="12"/>
  <c r="AT296" i="12"/>
  <c r="AR296" i="12"/>
  <c r="AS296" i="12"/>
  <c r="AU296" i="12"/>
  <c r="AW292" i="12"/>
  <c r="AY292" i="12"/>
  <c r="AV292" i="12"/>
  <c r="AX292" i="12"/>
  <c r="AT292" i="12"/>
  <c r="AU292" i="12"/>
  <c r="AQ292" i="12"/>
  <c r="AR292" i="12"/>
  <c r="AS292" i="12"/>
  <c r="AY288" i="12"/>
  <c r="AW288" i="12"/>
  <c r="AV288" i="12"/>
  <c r="AX288" i="12"/>
  <c r="AU288" i="12"/>
  <c r="AQ288" i="12"/>
  <c r="AT288" i="12"/>
  <c r="AR288" i="12"/>
  <c r="AS288" i="12"/>
  <c r="AW284" i="12"/>
  <c r="AY284" i="12"/>
  <c r="AV284" i="12"/>
  <c r="AX284" i="12"/>
  <c r="AT284" i="12"/>
  <c r="AQ284" i="12"/>
  <c r="AU284" i="12"/>
  <c r="AS284" i="12"/>
  <c r="AR284" i="12"/>
  <c r="AY280" i="12"/>
  <c r="AW280" i="12"/>
  <c r="AQ280" i="12"/>
  <c r="AU280" i="12"/>
  <c r="AX280" i="12"/>
  <c r="AV280" i="12"/>
  <c r="AR280" i="12"/>
  <c r="AS280" i="12"/>
  <c r="AT280" i="12"/>
  <c r="AW276" i="12"/>
  <c r="AY276" i="12"/>
  <c r="AV276" i="12"/>
  <c r="AX276" i="12"/>
  <c r="AU276" i="12"/>
  <c r="AQ276" i="12"/>
  <c r="AR276" i="12"/>
  <c r="AS276" i="12"/>
  <c r="AT276" i="12"/>
  <c r="AY272" i="12"/>
  <c r="AW272" i="12"/>
  <c r="AV272" i="12"/>
  <c r="AX272" i="12"/>
  <c r="AQ272" i="12"/>
  <c r="AU272" i="12"/>
  <c r="AR272" i="12"/>
  <c r="AS272" i="12"/>
  <c r="AT272" i="12"/>
  <c r="AW268" i="12"/>
  <c r="AY268" i="12"/>
  <c r="AV268" i="12"/>
  <c r="AX268" i="12"/>
  <c r="AU268" i="12"/>
  <c r="AT268" i="12"/>
  <c r="AQ268" i="12"/>
  <c r="AR268" i="12"/>
  <c r="AS268" i="12"/>
  <c r="AY264" i="12"/>
  <c r="AW264" i="12"/>
  <c r="AT264" i="12"/>
  <c r="AQ264" i="12"/>
  <c r="AX264" i="12"/>
  <c r="AV264" i="12"/>
  <c r="AU264" i="12"/>
  <c r="AR264" i="12"/>
  <c r="AS264" i="12"/>
  <c r="AW260" i="12"/>
  <c r="AY260" i="12"/>
  <c r="AV260" i="12"/>
  <c r="AX260" i="12"/>
  <c r="AQ260" i="12"/>
  <c r="AT260" i="12"/>
  <c r="AU260" i="12"/>
  <c r="AR260" i="12"/>
  <c r="AS260" i="12"/>
  <c r="AY256" i="12"/>
  <c r="AW256" i="12"/>
  <c r="AV256" i="12"/>
  <c r="AX256" i="12"/>
  <c r="AQ256" i="12"/>
  <c r="AT256" i="12"/>
  <c r="AU256" i="12"/>
  <c r="AR256" i="12"/>
  <c r="AS256" i="12"/>
  <c r="AW252" i="12"/>
  <c r="AY252" i="12"/>
  <c r="AV252" i="12"/>
  <c r="AX252" i="12"/>
  <c r="AQ252" i="12"/>
  <c r="AU252" i="12"/>
  <c r="AT252" i="12"/>
  <c r="AS252" i="12"/>
  <c r="AR252" i="12"/>
  <c r="AY248" i="12"/>
  <c r="AW248" i="12"/>
  <c r="AQ248" i="12"/>
  <c r="AU248" i="12"/>
  <c r="AX248" i="12"/>
  <c r="AT248" i="12"/>
  <c r="AR248" i="12"/>
  <c r="AS248" i="12"/>
  <c r="AV248" i="12"/>
  <c r="AW244" i="12"/>
  <c r="AY244" i="12"/>
  <c r="AV244" i="12"/>
  <c r="AX244" i="12"/>
  <c r="AU244" i="12"/>
  <c r="AQ244" i="12"/>
  <c r="AR244" i="12"/>
  <c r="AT244" i="12"/>
  <c r="AS244" i="12"/>
  <c r="AY240" i="12"/>
  <c r="AW240" i="12"/>
  <c r="AV240" i="12"/>
  <c r="AX240" i="12"/>
  <c r="AQ240" i="12"/>
  <c r="AR240" i="12"/>
  <c r="AT240" i="12"/>
  <c r="AS240" i="12"/>
  <c r="AU240" i="12"/>
  <c r="AW236" i="12"/>
  <c r="AY236" i="12"/>
  <c r="AV236" i="12"/>
  <c r="AX236" i="12"/>
  <c r="AT236" i="12"/>
  <c r="AQ236" i="12"/>
  <c r="AU236" i="12"/>
  <c r="AS236" i="12"/>
  <c r="AR236" i="12"/>
  <c r="AY232" i="12"/>
  <c r="AW232" i="12"/>
  <c r="AX232" i="12"/>
  <c r="AQ232" i="12"/>
  <c r="AV232" i="12"/>
  <c r="AT232" i="12"/>
  <c r="AR232" i="12"/>
  <c r="AS232" i="12"/>
  <c r="AU232" i="12"/>
  <c r="AW228" i="12"/>
  <c r="AY228" i="12"/>
  <c r="AV228" i="12"/>
  <c r="AX228" i="12"/>
  <c r="AT228" i="12"/>
  <c r="AU228" i="12"/>
  <c r="AQ228" i="12"/>
  <c r="AR228" i="12"/>
  <c r="AS228" i="12"/>
  <c r="AY224" i="12"/>
  <c r="AW224" i="12"/>
  <c r="AV224" i="12"/>
  <c r="AX224" i="12"/>
  <c r="AU224" i="12"/>
  <c r="AQ224" i="12"/>
  <c r="AT224" i="12"/>
  <c r="AR224" i="12"/>
  <c r="AS224" i="12"/>
  <c r="AW220" i="12"/>
  <c r="AY220" i="12"/>
  <c r="AV220" i="12"/>
  <c r="AX220" i="12"/>
  <c r="AT220" i="12"/>
  <c r="AQ220" i="12"/>
  <c r="AU220" i="12"/>
  <c r="AS220" i="12"/>
  <c r="AR220" i="12"/>
  <c r="AY216" i="12"/>
  <c r="AW216" i="12"/>
  <c r="AX216" i="12"/>
  <c r="AQ216" i="12"/>
  <c r="AU216" i="12"/>
  <c r="AT216" i="12"/>
  <c r="AR216" i="12"/>
  <c r="AV216" i="12"/>
  <c r="AS216" i="12"/>
  <c r="AW212" i="12"/>
  <c r="AY212" i="12"/>
  <c r="AX212" i="12"/>
  <c r="AV212" i="12"/>
  <c r="AU212" i="12"/>
  <c r="AQ212" i="12"/>
  <c r="AT212" i="12"/>
  <c r="AR212" i="12"/>
  <c r="AS212" i="12"/>
  <c r="AW541" i="12"/>
  <c r="AX541" i="12"/>
  <c r="AY541" i="12"/>
  <c r="AR541" i="12"/>
  <c r="AV541" i="12"/>
  <c r="AS541" i="12"/>
  <c r="AT541" i="12"/>
  <c r="AQ541" i="12"/>
  <c r="AU541" i="12"/>
  <c r="AW517" i="12"/>
  <c r="AY517" i="12"/>
  <c r="AR517" i="12"/>
  <c r="AV517" i="12"/>
  <c r="AU517" i="12"/>
  <c r="AX517" i="12"/>
  <c r="AS517" i="12"/>
  <c r="AT517" i="12"/>
  <c r="AQ517" i="12"/>
  <c r="AW485" i="12"/>
  <c r="AY485" i="12"/>
  <c r="AR485" i="12"/>
  <c r="AV485" i="12"/>
  <c r="AX485" i="12"/>
  <c r="AU485" i="12"/>
  <c r="AS485" i="12"/>
  <c r="AT485" i="12"/>
  <c r="AQ485" i="12"/>
  <c r="AY457" i="12"/>
  <c r="AW457" i="12"/>
  <c r="AX457" i="12"/>
  <c r="AU457" i="12"/>
  <c r="AR457" i="12"/>
  <c r="AV457" i="12"/>
  <c r="AQ457" i="12"/>
  <c r="AT457" i="12"/>
  <c r="AS457" i="12"/>
  <c r="AW429" i="12"/>
  <c r="AV429" i="12"/>
  <c r="AX429" i="12"/>
  <c r="AY429" i="12"/>
  <c r="AT429" i="12"/>
  <c r="AU429" i="12"/>
  <c r="AR429" i="12"/>
  <c r="AS429" i="12"/>
  <c r="AQ429" i="12"/>
  <c r="AW405" i="12"/>
  <c r="AV405" i="12"/>
  <c r="AY405" i="12"/>
  <c r="AT405" i="12"/>
  <c r="AR405" i="12"/>
  <c r="AU405" i="12"/>
  <c r="AX405" i="12"/>
  <c r="AS405" i="12"/>
  <c r="AQ405" i="12"/>
  <c r="AY377" i="12"/>
  <c r="AW377" i="12"/>
  <c r="AV377" i="12"/>
  <c r="AX377" i="12"/>
  <c r="AU377" i="12"/>
  <c r="AR377" i="12"/>
  <c r="AT377" i="12"/>
  <c r="AS377" i="12"/>
  <c r="AQ377" i="12"/>
  <c r="AW349" i="12"/>
  <c r="AV349" i="12"/>
  <c r="AU349" i="12"/>
  <c r="AX349" i="12"/>
  <c r="AT349" i="12"/>
  <c r="AR349" i="12"/>
  <c r="AS349" i="12"/>
  <c r="AY349" i="12"/>
  <c r="AQ349" i="12"/>
  <c r="AY321" i="12"/>
  <c r="AW321" i="12"/>
  <c r="AV321" i="12"/>
  <c r="AX321" i="12"/>
  <c r="AU321" i="12"/>
  <c r="AT321" i="12"/>
  <c r="AR321" i="12"/>
  <c r="AS321" i="12"/>
  <c r="AQ321" i="12"/>
  <c r="AY297" i="12"/>
  <c r="AW297" i="12"/>
  <c r="AV297" i="12"/>
  <c r="AX297" i="12"/>
  <c r="AU297" i="12"/>
  <c r="AR297" i="12"/>
  <c r="AT297" i="12"/>
  <c r="AQ297" i="12"/>
  <c r="AS297" i="12"/>
  <c r="AY265" i="12"/>
  <c r="AW265" i="12"/>
  <c r="AV265" i="12"/>
  <c r="AX265" i="12"/>
  <c r="AU265" i="12"/>
  <c r="AT265" i="12"/>
  <c r="AQ265" i="12"/>
  <c r="AR265" i="12"/>
  <c r="AS265" i="12"/>
  <c r="AW237" i="12"/>
  <c r="AV237" i="12"/>
  <c r="AY237" i="12"/>
  <c r="AU237" i="12"/>
  <c r="AX237" i="12"/>
  <c r="AT237" i="12"/>
  <c r="AR237" i="12"/>
  <c r="AQ237" i="12"/>
  <c r="AS237" i="12"/>
  <c r="AW213" i="12"/>
  <c r="AX213" i="12"/>
  <c r="AV213" i="12"/>
  <c r="AU213" i="12"/>
  <c r="AY213" i="12"/>
  <c r="AT213" i="12"/>
  <c r="AR213" i="12"/>
  <c r="AQ213" i="12"/>
  <c r="AS213" i="12"/>
  <c r="AW533" i="12"/>
  <c r="AY533" i="12"/>
  <c r="AU533" i="12"/>
  <c r="AR533" i="12"/>
  <c r="AX533" i="12"/>
  <c r="AV533" i="12"/>
  <c r="AS533" i="12"/>
  <c r="AT533" i="12"/>
  <c r="AQ533" i="12"/>
  <c r="AY505" i="12"/>
  <c r="AW505" i="12"/>
  <c r="AX505" i="12"/>
  <c r="AU505" i="12"/>
  <c r="AR505" i="12"/>
  <c r="AV505" i="12"/>
  <c r="AT505" i="12"/>
  <c r="AS505" i="12"/>
  <c r="AQ505" i="12"/>
  <c r="AW477" i="12"/>
  <c r="AY477" i="12"/>
  <c r="AX477" i="12"/>
  <c r="AV477" i="12"/>
  <c r="AR477" i="12"/>
  <c r="AS477" i="12"/>
  <c r="AT477" i="12"/>
  <c r="AU477" i="12"/>
  <c r="AQ477" i="12"/>
  <c r="AY449" i="12"/>
  <c r="AW449" i="12"/>
  <c r="AV449" i="12"/>
  <c r="AX449" i="12"/>
  <c r="AU449" i="12"/>
  <c r="AR449" i="12"/>
  <c r="AS449" i="12"/>
  <c r="AT449" i="12"/>
  <c r="AQ449" i="12"/>
  <c r="AW421" i="12"/>
  <c r="AV421" i="12"/>
  <c r="AY421" i="12"/>
  <c r="AT421" i="12"/>
  <c r="AR421" i="12"/>
  <c r="AU421" i="12"/>
  <c r="AS421" i="12"/>
  <c r="AQ421" i="12"/>
  <c r="AX421" i="12"/>
  <c r="AW397" i="12"/>
  <c r="AV397" i="12"/>
  <c r="AY397" i="12"/>
  <c r="AX397" i="12"/>
  <c r="AT397" i="12"/>
  <c r="AR397" i="12"/>
  <c r="AU397" i="12"/>
  <c r="AS397" i="12"/>
  <c r="AQ397" i="12"/>
  <c r="AY369" i="12"/>
  <c r="AW369" i="12"/>
  <c r="AV369" i="12"/>
  <c r="AX369" i="12"/>
  <c r="AU369" i="12"/>
  <c r="AT369" i="12"/>
  <c r="AR369" i="12"/>
  <c r="AS369" i="12"/>
  <c r="AQ369" i="12"/>
  <c r="AY345" i="12"/>
  <c r="AW345" i="12"/>
  <c r="AV345" i="12"/>
  <c r="AX345" i="12"/>
  <c r="AU345" i="12"/>
  <c r="AR345" i="12"/>
  <c r="AQ345" i="12"/>
  <c r="AT345" i="12"/>
  <c r="AS345" i="12"/>
  <c r="AW317" i="12"/>
  <c r="AV317" i="12"/>
  <c r="AU317" i="12"/>
  <c r="AX317" i="12"/>
  <c r="AY317" i="12"/>
  <c r="AT317" i="12"/>
  <c r="AR317" i="12"/>
  <c r="AS317" i="12"/>
  <c r="AQ317" i="12"/>
  <c r="AW285" i="12"/>
  <c r="AV285" i="12"/>
  <c r="AU285" i="12"/>
  <c r="AY285" i="12"/>
  <c r="AX285" i="12"/>
  <c r="AT285" i="12"/>
  <c r="AR285" i="12"/>
  <c r="AQ285" i="12"/>
  <c r="AS285" i="12"/>
  <c r="AY257" i="12"/>
  <c r="AW257" i="12"/>
  <c r="AV257" i="12"/>
  <c r="AX257" i="12"/>
  <c r="AU257" i="12"/>
  <c r="AQ257" i="12"/>
  <c r="AT257" i="12"/>
  <c r="AR257" i="12"/>
  <c r="AS257" i="12"/>
  <c r="AW229" i="12"/>
  <c r="AV229" i="12"/>
  <c r="AY229" i="12"/>
  <c r="AU229" i="12"/>
  <c r="AT229" i="12"/>
  <c r="AR229" i="12"/>
  <c r="AQ229" i="12"/>
  <c r="AS229" i="12"/>
  <c r="AX229" i="12"/>
  <c r="AW543" i="12"/>
  <c r="AX543" i="12"/>
  <c r="AV543" i="12"/>
  <c r="AT543" i="12"/>
  <c r="AU543" i="12"/>
  <c r="AY543" i="12"/>
  <c r="AS543" i="12"/>
  <c r="AR543" i="12"/>
  <c r="AQ543" i="12"/>
  <c r="AW539" i="12"/>
  <c r="AY539" i="12"/>
  <c r="AX539" i="12"/>
  <c r="AV539" i="12"/>
  <c r="AS539" i="12"/>
  <c r="AT539" i="12"/>
  <c r="AU539" i="12"/>
  <c r="AR539" i="12"/>
  <c r="AQ539" i="12"/>
  <c r="AW535" i="12"/>
  <c r="AX535" i="12"/>
  <c r="AY535" i="12"/>
  <c r="AV535" i="12"/>
  <c r="AT535" i="12"/>
  <c r="AU535" i="12"/>
  <c r="AS535" i="12"/>
  <c r="AQ535" i="12"/>
  <c r="AR535" i="12"/>
  <c r="AX531" i="12"/>
  <c r="AY531" i="12"/>
  <c r="AV531" i="12"/>
  <c r="AW531" i="12"/>
  <c r="AS531" i="12"/>
  <c r="AT531" i="12"/>
  <c r="AR531" i="12"/>
  <c r="AU531" i="12"/>
  <c r="AQ531" i="12"/>
  <c r="AW527" i="12"/>
  <c r="AX527" i="12"/>
  <c r="AY527" i="12"/>
  <c r="AV527" i="12"/>
  <c r="AT527" i="12"/>
  <c r="AS527" i="12"/>
  <c r="AQ527" i="12"/>
  <c r="AU527" i="12"/>
  <c r="AR527" i="12"/>
  <c r="AY523" i="12"/>
  <c r="AX523" i="12"/>
  <c r="AV523" i="12"/>
  <c r="AW523" i="12"/>
  <c r="AS523" i="12"/>
  <c r="AT523" i="12"/>
  <c r="AU523" i="12"/>
  <c r="AR523" i="12"/>
  <c r="AQ523" i="12"/>
  <c r="AW519" i="12"/>
  <c r="AX519" i="12"/>
  <c r="AV519" i="12"/>
  <c r="AT519" i="12"/>
  <c r="AY519" i="12"/>
  <c r="AU519" i="12"/>
  <c r="AS519" i="12"/>
  <c r="AQ519" i="12"/>
  <c r="AR519" i="12"/>
  <c r="AX515" i="12"/>
  <c r="AY515" i="12"/>
  <c r="AW515" i="12"/>
  <c r="AV515" i="12"/>
  <c r="AU515" i="12"/>
  <c r="AS515" i="12"/>
  <c r="AT515" i="12"/>
  <c r="AR515" i="12"/>
  <c r="AQ515" i="12"/>
  <c r="AY511" i="12"/>
  <c r="AW511" i="12"/>
  <c r="AX511" i="12"/>
  <c r="AV511" i="12"/>
  <c r="AT511" i="12"/>
  <c r="AU511" i="12"/>
  <c r="AS511" i="12"/>
  <c r="AQ511" i="12"/>
  <c r="AR511" i="12"/>
  <c r="AX507" i="12"/>
  <c r="AW507" i="12"/>
  <c r="AV507" i="12"/>
  <c r="AY507" i="12"/>
  <c r="AU507" i="12"/>
  <c r="AS507" i="12"/>
  <c r="AT507" i="12"/>
  <c r="AR507" i="12"/>
  <c r="AQ507" i="12"/>
  <c r="AY503" i="12"/>
  <c r="AW503" i="12"/>
  <c r="AX503" i="12"/>
  <c r="AV503" i="12"/>
  <c r="AT503" i="12"/>
  <c r="AS503" i="12"/>
  <c r="AQ503" i="12"/>
  <c r="AU503" i="12"/>
  <c r="AR503" i="12"/>
  <c r="AY499" i="12"/>
  <c r="AX499" i="12"/>
  <c r="AW499" i="12"/>
  <c r="AV499" i="12"/>
  <c r="AS499" i="12"/>
  <c r="AU499" i="12"/>
  <c r="AT499" i="12"/>
  <c r="AR499" i="12"/>
  <c r="AQ499" i="12"/>
  <c r="AY495" i="12"/>
  <c r="AW495" i="12"/>
  <c r="AX495" i="12"/>
  <c r="AV495" i="12"/>
  <c r="AT495" i="12"/>
  <c r="AS495" i="12"/>
  <c r="AU495" i="12"/>
  <c r="AQ495" i="12"/>
  <c r="AR495" i="12"/>
  <c r="AX491" i="12"/>
  <c r="AW491" i="12"/>
  <c r="AV491" i="12"/>
  <c r="AY491" i="12"/>
  <c r="AS491" i="12"/>
  <c r="AT491" i="12"/>
  <c r="AR491" i="12"/>
  <c r="AU491" i="12"/>
  <c r="AQ491" i="12"/>
  <c r="AY487" i="12"/>
  <c r="AW487" i="12"/>
  <c r="AX487" i="12"/>
  <c r="AV487" i="12"/>
  <c r="AU487" i="12"/>
  <c r="AT487" i="12"/>
  <c r="AS487" i="12"/>
  <c r="AQ487" i="12"/>
  <c r="AR487" i="12"/>
  <c r="AW483" i="12"/>
  <c r="AX483" i="12"/>
  <c r="AY483" i="12"/>
  <c r="AV483" i="12"/>
  <c r="AS483" i="12"/>
  <c r="AU483" i="12"/>
  <c r="AT483" i="12"/>
  <c r="AR483" i="12"/>
  <c r="AQ483" i="12"/>
  <c r="AY479" i="12"/>
  <c r="AW479" i="12"/>
  <c r="AX479" i="12"/>
  <c r="AV479" i="12"/>
  <c r="AT479" i="12"/>
  <c r="AU479" i="12"/>
  <c r="AS479" i="12"/>
  <c r="AQ479" i="12"/>
  <c r="AR479" i="12"/>
  <c r="AW475" i="12"/>
  <c r="AX475" i="12"/>
  <c r="AY475" i="12"/>
  <c r="AV475" i="12"/>
  <c r="AS475" i="12"/>
  <c r="AT475" i="12"/>
  <c r="AU475" i="12"/>
  <c r="AR475" i="12"/>
  <c r="AQ475" i="12"/>
  <c r="AY471" i="12"/>
  <c r="AW471" i="12"/>
  <c r="AX471" i="12"/>
  <c r="AV471" i="12"/>
  <c r="AT471" i="12"/>
  <c r="AU471" i="12"/>
  <c r="AS471" i="12"/>
  <c r="AQ471" i="12"/>
  <c r="AR471" i="12"/>
  <c r="AY467" i="12"/>
  <c r="AX467" i="12"/>
  <c r="AV467" i="12"/>
  <c r="AS467" i="12"/>
  <c r="AT467" i="12"/>
  <c r="AW467" i="12"/>
  <c r="AR467" i="12"/>
  <c r="AQ467" i="12"/>
  <c r="AU467" i="12"/>
  <c r="AY463" i="12"/>
  <c r="AW463" i="12"/>
  <c r="AX463" i="12"/>
  <c r="AV463" i="12"/>
  <c r="AT463" i="12"/>
  <c r="AU463" i="12"/>
  <c r="AS463" i="12"/>
  <c r="AQ463" i="12"/>
  <c r="AR463" i="12"/>
  <c r="AX459" i="12"/>
  <c r="AV459" i="12"/>
  <c r="AS459" i="12"/>
  <c r="AW459" i="12"/>
  <c r="AY459" i="12"/>
  <c r="AU459" i="12"/>
  <c r="AT459" i="12"/>
  <c r="AR459" i="12"/>
  <c r="AQ459" i="12"/>
  <c r="AY455" i="12"/>
  <c r="AW455" i="12"/>
  <c r="AX455" i="12"/>
  <c r="AV455" i="12"/>
  <c r="AU455" i="12"/>
  <c r="AT455" i="12"/>
  <c r="AS455" i="12"/>
  <c r="AQ455" i="12"/>
  <c r="AR455" i="12"/>
  <c r="AX451" i="12"/>
  <c r="AY451" i="12"/>
  <c r="AW451" i="12"/>
  <c r="AV451" i="12"/>
  <c r="AS451" i="12"/>
  <c r="AT451" i="12"/>
  <c r="AU451" i="12"/>
  <c r="AR451" i="12"/>
  <c r="AQ451" i="12"/>
  <c r="AY447" i="12"/>
  <c r="AW447" i="12"/>
  <c r="AX447" i="12"/>
  <c r="AV447" i="12"/>
  <c r="AT447" i="12"/>
  <c r="AS447" i="12"/>
  <c r="AQ447" i="12"/>
  <c r="AU447" i="12"/>
  <c r="AR447" i="12"/>
  <c r="AX443" i="12"/>
  <c r="AW443" i="12"/>
  <c r="AY443" i="12"/>
  <c r="AU443" i="12"/>
  <c r="AS443" i="12"/>
  <c r="AV443" i="12"/>
  <c r="AT443" i="12"/>
  <c r="AR443" i="12"/>
  <c r="AQ443" i="12"/>
  <c r="AY439" i="12"/>
  <c r="AW439" i="12"/>
  <c r="AX439" i="12"/>
  <c r="AV439" i="12"/>
  <c r="AT439" i="12"/>
  <c r="AS439" i="12"/>
  <c r="AU439" i="12"/>
  <c r="AQ439" i="12"/>
  <c r="AR439" i="12"/>
  <c r="AY435" i="12"/>
  <c r="AX435" i="12"/>
  <c r="AV435" i="12"/>
  <c r="AW435" i="12"/>
  <c r="AS435" i="12"/>
  <c r="AR435" i="12"/>
  <c r="AT435" i="12"/>
  <c r="AQ435" i="12"/>
  <c r="AU435" i="12"/>
  <c r="AY431" i="12"/>
  <c r="AW431" i="12"/>
  <c r="AX431" i="12"/>
  <c r="AV431" i="12"/>
  <c r="AU431" i="12"/>
  <c r="AS431" i="12"/>
  <c r="AQ431" i="12"/>
  <c r="AT431" i="12"/>
  <c r="AR431" i="12"/>
  <c r="AX427" i="12"/>
  <c r="AY427" i="12"/>
  <c r="AW427" i="12"/>
  <c r="AS427" i="12"/>
  <c r="AV427" i="12"/>
  <c r="AT427" i="12"/>
  <c r="AU427" i="12"/>
  <c r="AR427" i="12"/>
  <c r="AQ427" i="12"/>
  <c r="AY423" i="12"/>
  <c r="AW423" i="12"/>
  <c r="AX423" i="12"/>
  <c r="AV423" i="12"/>
  <c r="AU423" i="12"/>
  <c r="AS423" i="12"/>
  <c r="AT423" i="12"/>
  <c r="AQ423" i="12"/>
  <c r="AR423" i="12"/>
  <c r="AW419" i="12"/>
  <c r="AX419" i="12"/>
  <c r="AY419" i="12"/>
  <c r="AV419" i="12"/>
  <c r="AT419" i="12"/>
  <c r="AU419" i="12"/>
  <c r="AS419" i="12"/>
  <c r="AR419" i="12"/>
  <c r="AQ419" i="12"/>
  <c r="AY415" i="12"/>
  <c r="AW415" i="12"/>
  <c r="AX415" i="12"/>
  <c r="AV415" i="12"/>
  <c r="AT415" i="12"/>
  <c r="AS415" i="12"/>
  <c r="AQ415" i="12"/>
  <c r="AU415" i="12"/>
  <c r="AR415" i="12"/>
  <c r="AY411" i="12"/>
  <c r="AW411" i="12"/>
  <c r="AX411" i="12"/>
  <c r="AV411" i="12"/>
  <c r="AT411" i="12"/>
  <c r="AS411" i="12"/>
  <c r="AU411" i="12"/>
  <c r="AR411" i="12"/>
  <c r="AQ411" i="12"/>
  <c r="AY407" i="12"/>
  <c r="AW407" i="12"/>
  <c r="AX407" i="12"/>
  <c r="AV407" i="12"/>
  <c r="AU407" i="12"/>
  <c r="AT407" i="12"/>
  <c r="AS407" i="12"/>
  <c r="AQ407" i="12"/>
  <c r="AR407" i="12"/>
  <c r="AY403" i="12"/>
  <c r="AX403" i="12"/>
  <c r="AW403" i="12"/>
  <c r="AV403" i="12"/>
  <c r="AS403" i="12"/>
  <c r="AU403" i="12"/>
  <c r="AR403" i="12"/>
  <c r="AQ403" i="12"/>
  <c r="AT403" i="12"/>
  <c r="AY399" i="12"/>
  <c r="AW399" i="12"/>
  <c r="AX399" i="12"/>
  <c r="AV399" i="12"/>
  <c r="AU399" i="12"/>
  <c r="AS399" i="12"/>
  <c r="AQ399" i="12"/>
  <c r="AT399" i="12"/>
  <c r="AR399" i="12"/>
  <c r="AY395" i="12"/>
  <c r="AX395" i="12"/>
  <c r="AW395" i="12"/>
  <c r="AS395" i="12"/>
  <c r="AU395" i="12"/>
  <c r="AT395" i="12"/>
  <c r="AV395" i="12"/>
  <c r="AR395" i="12"/>
  <c r="AQ395" i="12"/>
  <c r="AY391" i="12"/>
  <c r="AW391" i="12"/>
  <c r="AX391" i="12"/>
  <c r="AV391" i="12"/>
  <c r="AU391" i="12"/>
  <c r="AS391" i="12"/>
  <c r="AQ391" i="12"/>
  <c r="AT391" i="12"/>
  <c r="AR391" i="12"/>
  <c r="AY387" i="12"/>
  <c r="AX387" i="12"/>
  <c r="AW387" i="12"/>
  <c r="AV387" i="12"/>
  <c r="AS387" i="12"/>
  <c r="AT387" i="12"/>
  <c r="AU387" i="12"/>
  <c r="AR387" i="12"/>
  <c r="AQ387" i="12"/>
  <c r="AY383" i="12"/>
  <c r="AW383" i="12"/>
  <c r="AX383" i="12"/>
  <c r="AV383" i="12"/>
  <c r="AU383" i="12"/>
  <c r="AT383" i="12"/>
  <c r="AS383" i="12"/>
  <c r="AQ383" i="12"/>
  <c r="AR383" i="12"/>
  <c r="AY379" i="12"/>
  <c r="AX379" i="12"/>
  <c r="AW379" i="12"/>
  <c r="AS379" i="12"/>
  <c r="AU379" i="12"/>
  <c r="AV379" i="12"/>
  <c r="AT379" i="12"/>
  <c r="AR379" i="12"/>
  <c r="AQ379" i="12"/>
  <c r="AY375" i="12"/>
  <c r="AW375" i="12"/>
  <c r="AX375" i="12"/>
  <c r="AU375" i="12"/>
  <c r="AV375" i="12"/>
  <c r="AT375" i="12"/>
  <c r="AS375" i="12"/>
  <c r="AQ375" i="12"/>
  <c r="AR375" i="12"/>
  <c r="AY371" i="12"/>
  <c r="AX371" i="12"/>
  <c r="AW371" i="12"/>
  <c r="AV371" i="12"/>
  <c r="AS371" i="12"/>
  <c r="AR371" i="12"/>
  <c r="AU371" i="12"/>
  <c r="AT371" i="12"/>
  <c r="AQ371" i="12"/>
  <c r="AY367" i="12"/>
  <c r="AW367" i="12"/>
  <c r="AX367" i="12"/>
  <c r="AV367" i="12"/>
  <c r="AU367" i="12"/>
  <c r="AT367" i="12"/>
  <c r="AS367" i="12"/>
  <c r="AQ367" i="12"/>
  <c r="AR367" i="12"/>
  <c r="AY363" i="12"/>
  <c r="AX363" i="12"/>
  <c r="AW363" i="12"/>
  <c r="AS363" i="12"/>
  <c r="AV363" i="12"/>
  <c r="AU363" i="12"/>
  <c r="AT363" i="12"/>
  <c r="AR363" i="12"/>
  <c r="AQ363" i="12"/>
  <c r="AY359" i="12"/>
  <c r="AW359" i="12"/>
  <c r="AX359" i="12"/>
  <c r="AU359" i="12"/>
  <c r="AV359" i="12"/>
  <c r="AS359" i="12"/>
  <c r="AT359" i="12"/>
  <c r="AQ359" i="12"/>
  <c r="AR359" i="12"/>
  <c r="AY355" i="12"/>
  <c r="AW355" i="12"/>
  <c r="AX355" i="12"/>
  <c r="AV355" i="12"/>
  <c r="AT355" i="12"/>
  <c r="AU355" i="12"/>
  <c r="AS355" i="12"/>
  <c r="AR355" i="12"/>
  <c r="AQ355" i="12"/>
  <c r="AY351" i="12"/>
  <c r="AW351" i="12"/>
  <c r="AX351" i="12"/>
  <c r="AV351" i="12"/>
  <c r="AU351" i="12"/>
  <c r="AT351" i="12"/>
  <c r="AS351" i="12"/>
  <c r="AQ351" i="12"/>
  <c r="AR351" i="12"/>
  <c r="AY347" i="12"/>
  <c r="AW347" i="12"/>
  <c r="AX347" i="12"/>
  <c r="AV347" i="12"/>
  <c r="AT347" i="12"/>
  <c r="AS347" i="12"/>
  <c r="AR347" i="12"/>
  <c r="AU347" i="12"/>
  <c r="AQ347" i="12"/>
  <c r="AY343" i="12"/>
  <c r="AW343" i="12"/>
  <c r="AX343" i="12"/>
  <c r="AU343" i="12"/>
  <c r="AV343" i="12"/>
  <c r="AT343" i="12"/>
  <c r="AS343" i="12"/>
  <c r="AQ343" i="12"/>
  <c r="AR343" i="12"/>
  <c r="AY339" i="12"/>
  <c r="AX339" i="12"/>
  <c r="AV339" i="12"/>
  <c r="AW339" i="12"/>
  <c r="AS339" i="12"/>
  <c r="AT339" i="12"/>
  <c r="AR339" i="12"/>
  <c r="AU339" i="12"/>
  <c r="AQ339" i="12"/>
  <c r="AY335" i="12"/>
  <c r="AW335" i="12"/>
  <c r="AX335" i="12"/>
  <c r="AV335" i="12"/>
  <c r="AU335" i="12"/>
  <c r="AS335" i="12"/>
  <c r="AT335" i="12"/>
  <c r="AQ335" i="12"/>
  <c r="AR335" i="12"/>
  <c r="AY331" i="12"/>
  <c r="AX331" i="12"/>
  <c r="AW331" i="12"/>
  <c r="AU331" i="12"/>
  <c r="AS331" i="12"/>
  <c r="AV331" i="12"/>
  <c r="AR331" i="12"/>
  <c r="AQ331" i="12"/>
  <c r="AT331" i="12"/>
  <c r="AY327" i="12"/>
  <c r="AW327" i="12"/>
  <c r="AX327" i="12"/>
  <c r="AU327" i="12"/>
  <c r="AV327" i="12"/>
  <c r="AS327" i="12"/>
  <c r="AQ327" i="12"/>
  <c r="AR327" i="12"/>
  <c r="AT327" i="12"/>
  <c r="AY323" i="12"/>
  <c r="AX323" i="12"/>
  <c r="AW323" i="12"/>
  <c r="AV323" i="12"/>
  <c r="AS323" i="12"/>
  <c r="AT323" i="12"/>
  <c r="AU323" i="12"/>
  <c r="AR323" i="12"/>
  <c r="AQ323" i="12"/>
  <c r="AY319" i="12"/>
  <c r="AW319" i="12"/>
  <c r="AX319" i="12"/>
  <c r="AV319" i="12"/>
  <c r="AU319" i="12"/>
  <c r="AT319" i="12"/>
  <c r="AS319" i="12"/>
  <c r="AQ319" i="12"/>
  <c r="AR319" i="12"/>
  <c r="AY315" i="12"/>
  <c r="AX315" i="12"/>
  <c r="AW315" i="12"/>
  <c r="AS315" i="12"/>
  <c r="AU315" i="12"/>
  <c r="AV315" i="12"/>
  <c r="AT315" i="12"/>
  <c r="AR315" i="12"/>
  <c r="AQ315" i="12"/>
  <c r="AY311" i="12"/>
  <c r="AW311" i="12"/>
  <c r="AX311" i="12"/>
  <c r="AU311" i="12"/>
  <c r="AV311" i="12"/>
  <c r="AT311" i="12"/>
  <c r="AS311" i="12"/>
  <c r="AQ311" i="12"/>
  <c r="AR311" i="12"/>
  <c r="AY307" i="12"/>
  <c r="AX307" i="12"/>
  <c r="AV307" i="12"/>
  <c r="AW307" i="12"/>
  <c r="AS307" i="12"/>
  <c r="AU307" i="12"/>
  <c r="AR307" i="12"/>
  <c r="AQ307" i="12"/>
  <c r="AT307" i="12"/>
  <c r="AY303" i="12"/>
  <c r="AW303" i="12"/>
  <c r="AX303" i="12"/>
  <c r="AV303" i="12"/>
  <c r="AU303" i="12"/>
  <c r="AT303" i="12"/>
  <c r="AS303" i="12"/>
  <c r="AQ303" i="12"/>
  <c r="AR303" i="12"/>
  <c r="AY299" i="12"/>
  <c r="AX299" i="12"/>
  <c r="AW299" i="12"/>
  <c r="AS299" i="12"/>
  <c r="AV299" i="12"/>
  <c r="AU299" i="12"/>
  <c r="AQ299" i="12"/>
  <c r="AT299" i="12"/>
  <c r="AR299" i="12"/>
  <c r="AY295" i="12"/>
  <c r="AW295" i="12"/>
  <c r="AX295" i="12"/>
  <c r="AU295" i="12"/>
  <c r="AV295" i="12"/>
  <c r="AS295" i="12"/>
  <c r="AT295" i="12"/>
  <c r="AR295" i="12"/>
  <c r="AQ295" i="12"/>
  <c r="AY291" i="12"/>
  <c r="AW291" i="12"/>
  <c r="AX291" i="12"/>
  <c r="AV291" i="12"/>
  <c r="AT291" i="12"/>
  <c r="AU291" i="12"/>
  <c r="AS291" i="12"/>
  <c r="AR291" i="12"/>
  <c r="AQ291" i="12"/>
  <c r="AY287" i="12"/>
  <c r="AW287" i="12"/>
  <c r="AX287" i="12"/>
  <c r="AV287" i="12"/>
  <c r="AU287" i="12"/>
  <c r="AT287" i="12"/>
  <c r="AS287" i="12"/>
  <c r="AQ287" i="12"/>
  <c r="AR287" i="12"/>
  <c r="AY283" i="12"/>
  <c r="AW283" i="12"/>
  <c r="AX283" i="12"/>
  <c r="AV283" i="12"/>
  <c r="AT283" i="12"/>
  <c r="AS283" i="12"/>
  <c r="AU283" i="12"/>
  <c r="AR283" i="12"/>
  <c r="AQ283" i="12"/>
  <c r="AY279" i="12"/>
  <c r="AW279" i="12"/>
  <c r="AX279" i="12"/>
  <c r="AU279" i="12"/>
  <c r="AV279" i="12"/>
  <c r="AT279" i="12"/>
  <c r="AS279" i="12"/>
  <c r="AR279" i="12"/>
  <c r="AQ279" i="12"/>
  <c r="AY275" i="12"/>
  <c r="AX275" i="12"/>
  <c r="AW275" i="12"/>
  <c r="AV275" i="12"/>
  <c r="AS275" i="12"/>
  <c r="AT275" i="12"/>
  <c r="AR275" i="12"/>
  <c r="AQ275" i="12"/>
  <c r="AU275" i="12"/>
  <c r="AY271" i="12"/>
  <c r="AW271" i="12"/>
  <c r="AX271" i="12"/>
  <c r="AV271" i="12"/>
  <c r="AU271" i="12"/>
  <c r="AS271" i="12"/>
  <c r="AT271" i="12"/>
  <c r="AR271" i="12"/>
  <c r="AQ271" i="12"/>
  <c r="AY267" i="12"/>
  <c r="AX267" i="12"/>
  <c r="AW267" i="12"/>
  <c r="AU267" i="12"/>
  <c r="AS267" i="12"/>
  <c r="AT267" i="12"/>
  <c r="AQ267" i="12"/>
  <c r="AR267" i="12"/>
  <c r="AV267" i="12"/>
  <c r="AY263" i="12"/>
  <c r="AW263" i="12"/>
  <c r="AX263" i="12"/>
  <c r="AU263" i="12"/>
  <c r="AV263" i="12"/>
  <c r="AS263" i="12"/>
  <c r="AT263" i="12"/>
  <c r="AQ263" i="12"/>
  <c r="AR263" i="12"/>
  <c r="AY259" i="12"/>
  <c r="AX259" i="12"/>
  <c r="AW259" i="12"/>
  <c r="AV259" i="12"/>
  <c r="AS259" i="12"/>
  <c r="AT259" i="12"/>
  <c r="AU259" i="12"/>
  <c r="AQ259" i="12"/>
  <c r="AR259" i="12"/>
  <c r="AY255" i="12"/>
  <c r="AW255" i="12"/>
  <c r="AX255" i="12"/>
  <c r="AV255" i="12"/>
  <c r="AU255" i="12"/>
  <c r="AT255" i="12"/>
  <c r="AS255" i="12"/>
  <c r="AR255" i="12"/>
  <c r="AQ255" i="12"/>
  <c r="AY251" i="12"/>
  <c r="AX251" i="12"/>
  <c r="AW251" i="12"/>
  <c r="AS251" i="12"/>
  <c r="AU251" i="12"/>
  <c r="AV251" i="12"/>
  <c r="AT251" i="12"/>
  <c r="AQ251" i="12"/>
  <c r="AR251" i="12"/>
  <c r="AY247" i="12"/>
  <c r="AW247" i="12"/>
  <c r="AX247" i="12"/>
  <c r="AU247" i="12"/>
  <c r="AV247" i="12"/>
  <c r="AT247" i="12"/>
  <c r="AS247" i="12"/>
  <c r="AQ247" i="12"/>
  <c r="AR247" i="12"/>
  <c r="AY243" i="12"/>
  <c r="AX243" i="12"/>
  <c r="AW243" i="12"/>
  <c r="AV243" i="12"/>
  <c r="AS243" i="12"/>
  <c r="AU243" i="12"/>
  <c r="AQ243" i="12"/>
  <c r="AR243" i="12"/>
  <c r="AT243" i="12"/>
  <c r="AY239" i="12"/>
  <c r="AW239" i="12"/>
  <c r="AX239" i="12"/>
  <c r="AV239" i="12"/>
  <c r="AU239" i="12"/>
  <c r="AT239" i="12"/>
  <c r="AS239" i="12"/>
  <c r="AR239" i="12"/>
  <c r="AQ239" i="12"/>
  <c r="AY235" i="12"/>
  <c r="AX235" i="12"/>
  <c r="AW235" i="12"/>
  <c r="AS235" i="12"/>
  <c r="AV235" i="12"/>
  <c r="AU235" i="12"/>
  <c r="AT235" i="12"/>
  <c r="AQ235" i="12"/>
  <c r="AR235" i="12"/>
  <c r="AY231" i="12"/>
  <c r="AW231" i="12"/>
  <c r="AX231" i="12"/>
  <c r="AU231" i="12"/>
  <c r="AV231" i="12"/>
  <c r="AS231" i="12"/>
  <c r="AQ231" i="12"/>
  <c r="AR231" i="12"/>
  <c r="AT231" i="12"/>
  <c r="AY227" i="12"/>
  <c r="AW227" i="12"/>
  <c r="AX227" i="12"/>
  <c r="AV227" i="12"/>
  <c r="AT227" i="12"/>
  <c r="AU227" i="12"/>
  <c r="AS227" i="12"/>
  <c r="AQ227" i="12"/>
  <c r="AR227" i="12"/>
  <c r="AY223" i="12"/>
  <c r="AW223" i="12"/>
  <c r="AX223" i="12"/>
  <c r="AV223" i="12"/>
  <c r="AU223" i="12"/>
  <c r="AT223" i="12"/>
  <c r="AS223" i="12"/>
  <c r="AR223" i="12"/>
  <c r="AQ223" i="12"/>
  <c r="AY219" i="12"/>
  <c r="AW219" i="12"/>
  <c r="AX219" i="12"/>
  <c r="AV219" i="12"/>
  <c r="AT219" i="12"/>
  <c r="AS219" i="12"/>
  <c r="AU219" i="12"/>
  <c r="AQ219" i="12"/>
  <c r="AR219" i="12"/>
  <c r="AY215" i="12"/>
  <c r="AW215" i="12"/>
  <c r="AX215" i="12"/>
  <c r="AU215" i="12"/>
  <c r="AV215" i="12"/>
  <c r="AT215" i="12"/>
  <c r="AS215" i="12"/>
  <c r="AQ215" i="12"/>
  <c r="AR215" i="12"/>
  <c r="AW525" i="12"/>
  <c r="AY525" i="12"/>
  <c r="AX525" i="12"/>
  <c r="AR525" i="12"/>
  <c r="AU525" i="12"/>
  <c r="AV525" i="12"/>
  <c r="AS525" i="12"/>
  <c r="AT525" i="12"/>
  <c r="AQ525" i="12"/>
  <c r="AY497" i="12"/>
  <c r="AW497" i="12"/>
  <c r="AX497" i="12"/>
  <c r="AU497" i="12"/>
  <c r="AV497" i="12"/>
  <c r="AR497" i="12"/>
  <c r="AS497" i="12"/>
  <c r="AT497" i="12"/>
  <c r="AQ497" i="12"/>
  <c r="AY465" i="12"/>
  <c r="AW465" i="12"/>
  <c r="AX465" i="12"/>
  <c r="AU465" i="12"/>
  <c r="AV465" i="12"/>
  <c r="AR465" i="12"/>
  <c r="AS465" i="12"/>
  <c r="AT465" i="12"/>
  <c r="AQ465" i="12"/>
  <c r="AY441" i="12"/>
  <c r="AW441" i="12"/>
  <c r="AV441" i="12"/>
  <c r="AX441" i="12"/>
  <c r="AU441" i="12"/>
  <c r="AR441" i="12"/>
  <c r="AT441" i="12"/>
  <c r="AS441" i="12"/>
  <c r="AQ441" i="12"/>
  <c r="AY417" i="12"/>
  <c r="AW417" i="12"/>
  <c r="AV417" i="12"/>
  <c r="AX417" i="12"/>
  <c r="AU417" i="12"/>
  <c r="AR417" i="12"/>
  <c r="AS417" i="12"/>
  <c r="AT417" i="12"/>
  <c r="AQ417" i="12"/>
  <c r="AY385" i="12"/>
  <c r="AW385" i="12"/>
  <c r="AV385" i="12"/>
  <c r="AX385" i="12"/>
  <c r="AU385" i="12"/>
  <c r="AT385" i="12"/>
  <c r="AR385" i="12"/>
  <c r="AS385" i="12"/>
  <c r="AQ385" i="12"/>
  <c r="AW365" i="12"/>
  <c r="AV365" i="12"/>
  <c r="AY365" i="12"/>
  <c r="AU365" i="12"/>
  <c r="AX365" i="12"/>
  <c r="AT365" i="12"/>
  <c r="AR365" i="12"/>
  <c r="AS365" i="12"/>
  <c r="AQ365" i="12"/>
  <c r="AW333" i="12"/>
  <c r="AV333" i="12"/>
  <c r="AY333" i="12"/>
  <c r="AU333" i="12"/>
  <c r="AX333" i="12"/>
  <c r="AT333" i="12"/>
  <c r="AR333" i="12"/>
  <c r="AS333" i="12"/>
  <c r="AQ333" i="12"/>
  <c r="AY305" i="12"/>
  <c r="AW305" i="12"/>
  <c r="AV305" i="12"/>
  <c r="AX305" i="12"/>
  <c r="AU305" i="12"/>
  <c r="AT305" i="12"/>
  <c r="AR305" i="12"/>
  <c r="AS305" i="12"/>
  <c r="AQ305" i="12"/>
  <c r="AW277" i="12"/>
  <c r="AV277" i="12"/>
  <c r="AU277" i="12"/>
  <c r="AY277" i="12"/>
  <c r="AT277" i="12"/>
  <c r="AR277" i="12"/>
  <c r="AX277" i="12"/>
  <c r="AQ277" i="12"/>
  <c r="AS277" i="12"/>
  <c r="AY249" i="12"/>
  <c r="AW249" i="12"/>
  <c r="AV249" i="12"/>
  <c r="AX249" i="12"/>
  <c r="AU249" i="12"/>
  <c r="AQ249" i="12"/>
  <c r="AR249" i="12"/>
  <c r="AT249" i="12"/>
  <c r="AS249" i="12"/>
  <c r="AW221" i="12"/>
  <c r="AX221" i="12"/>
  <c r="AV221" i="12"/>
  <c r="AU221" i="12"/>
  <c r="AT221" i="12"/>
  <c r="AR221" i="12"/>
  <c r="AY221" i="12"/>
  <c r="AQ221" i="12"/>
  <c r="AS221" i="12"/>
  <c r="AY537" i="12"/>
  <c r="AW537" i="12"/>
  <c r="AX537" i="12"/>
  <c r="AV537" i="12"/>
  <c r="AU537" i="12"/>
  <c r="AR537" i="12"/>
  <c r="AQ537" i="12"/>
  <c r="AT537" i="12"/>
  <c r="AS537" i="12"/>
  <c r="AY513" i="12"/>
  <c r="AW513" i="12"/>
  <c r="AX513" i="12"/>
  <c r="AV513" i="12"/>
  <c r="AR513" i="12"/>
  <c r="AS513" i="12"/>
  <c r="AT513" i="12"/>
  <c r="AQ513" i="12"/>
  <c r="AU513" i="12"/>
  <c r="AY489" i="12"/>
  <c r="AW489" i="12"/>
  <c r="AX489" i="12"/>
  <c r="AU489" i="12"/>
  <c r="AR489" i="12"/>
  <c r="AV489" i="12"/>
  <c r="AS489" i="12"/>
  <c r="AQ489" i="12"/>
  <c r="AT489" i="12"/>
  <c r="AW461" i="12"/>
  <c r="AY461" i="12"/>
  <c r="AX461" i="12"/>
  <c r="AV461" i="12"/>
  <c r="AR461" i="12"/>
  <c r="AU461" i="12"/>
  <c r="AS461" i="12"/>
  <c r="AT461" i="12"/>
  <c r="AQ461" i="12"/>
  <c r="AY433" i="12"/>
  <c r="AW433" i="12"/>
  <c r="AV433" i="12"/>
  <c r="AX433" i="12"/>
  <c r="AU433" i="12"/>
  <c r="AT433" i="12"/>
  <c r="AR433" i="12"/>
  <c r="AS433" i="12"/>
  <c r="AQ433" i="12"/>
  <c r="AY409" i="12"/>
  <c r="AW409" i="12"/>
  <c r="AV409" i="12"/>
  <c r="AX409" i="12"/>
  <c r="AU409" i="12"/>
  <c r="AR409" i="12"/>
  <c r="AT409" i="12"/>
  <c r="AQ409" i="12"/>
  <c r="AS409" i="12"/>
  <c r="AW381" i="12"/>
  <c r="AV381" i="12"/>
  <c r="AY381" i="12"/>
  <c r="AU381" i="12"/>
  <c r="AX381" i="12"/>
  <c r="AT381" i="12"/>
  <c r="AR381" i="12"/>
  <c r="AS381" i="12"/>
  <c r="AQ381" i="12"/>
  <c r="AY353" i="12"/>
  <c r="AW353" i="12"/>
  <c r="AV353" i="12"/>
  <c r="AX353" i="12"/>
  <c r="AU353" i="12"/>
  <c r="AR353" i="12"/>
  <c r="AS353" i="12"/>
  <c r="AQ353" i="12"/>
  <c r="AT353" i="12"/>
  <c r="AW325" i="12"/>
  <c r="AY325" i="12"/>
  <c r="AV325" i="12"/>
  <c r="AU325" i="12"/>
  <c r="AT325" i="12"/>
  <c r="AR325" i="12"/>
  <c r="AX325" i="12"/>
  <c r="AS325" i="12"/>
  <c r="AQ325" i="12"/>
  <c r="AW293" i="12"/>
  <c r="AV293" i="12"/>
  <c r="AY293" i="12"/>
  <c r="AU293" i="12"/>
  <c r="AT293" i="12"/>
  <c r="AR293" i="12"/>
  <c r="AQ293" i="12"/>
  <c r="AX293" i="12"/>
  <c r="AS293" i="12"/>
  <c r="AW269" i="12"/>
  <c r="AV269" i="12"/>
  <c r="AY269" i="12"/>
  <c r="AU269" i="12"/>
  <c r="AX269" i="12"/>
  <c r="AT269" i="12"/>
  <c r="AR269" i="12"/>
  <c r="AQ269" i="12"/>
  <c r="AS269" i="12"/>
  <c r="AY241" i="12"/>
  <c r="AW241" i="12"/>
  <c r="AV241" i="12"/>
  <c r="AX241" i="12"/>
  <c r="AU241" i="12"/>
  <c r="AQ241" i="12"/>
  <c r="AT241" i="12"/>
  <c r="AR241" i="12"/>
  <c r="AS241" i="12"/>
  <c r="AY542" i="12"/>
  <c r="AW542" i="12"/>
  <c r="AX542" i="12"/>
  <c r="AV542" i="12"/>
  <c r="AU542" i="12"/>
  <c r="AR542" i="12"/>
  <c r="AS542" i="12"/>
  <c r="AT542" i="12"/>
  <c r="AQ542" i="12"/>
  <c r="AY538" i="12"/>
  <c r="AW538" i="12"/>
  <c r="AX538" i="12"/>
  <c r="AV538" i="12"/>
  <c r="AU538" i="12"/>
  <c r="AS538" i="12"/>
  <c r="AR538" i="12"/>
  <c r="AT538" i="12"/>
  <c r="AQ538" i="12"/>
  <c r="AY534" i="12"/>
  <c r="AW534" i="12"/>
  <c r="AX534" i="12"/>
  <c r="AV534" i="12"/>
  <c r="AU534" i="12"/>
  <c r="AR534" i="12"/>
  <c r="AS534" i="12"/>
  <c r="AT534" i="12"/>
  <c r="AQ534" i="12"/>
  <c r="AY530" i="12"/>
  <c r="AW530" i="12"/>
  <c r="AX530" i="12"/>
  <c r="AV530" i="12"/>
  <c r="AU530" i="12"/>
  <c r="AS530" i="12"/>
  <c r="AR530" i="12"/>
  <c r="AT530" i="12"/>
  <c r="AQ530" i="12"/>
  <c r="AY526" i="12"/>
  <c r="AW526" i="12"/>
  <c r="AX526" i="12"/>
  <c r="AV526" i="12"/>
  <c r="AR526" i="12"/>
  <c r="AU526" i="12"/>
  <c r="AS526" i="12"/>
  <c r="AT526" i="12"/>
  <c r="AQ526" i="12"/>
  <c r="AY522" i="12"/>
  <c r="AW522" i="12"/>
  <c r="AX522" i="12"/>
  <c r="AV522" i="12"/>
  <c r="AU522" i="12"/>
  <c r="AS522" i="12"/>
  <c r="AR522" i="12"/>
  <c r="AT522" i="12"/>
  <c r="AQ522" i="12"/>
  <c r="AY518" i="12"/>
  <c r="AW518" i="12"/>
  <c r="AX518" i="12"/>
  <c r="AV518" i="12"/>
  <c r="AR518" i="12"/>
  <c r="AS518" i="12"/>
  <c r="AT518" i="12"/>
  <c r="AU518" i="12"/>
  <c r="AQ518" i="12"/>
  <c r="AY514" i="12"/>
  <c r="AW514" i="12"/>
  <c r="AX514" i="12"/>
  <c r="AV514" i="12"/>
  <c r="AU514" i="12"/>
  <c r="AS514" i="12"/>
  <c r="AR514" i="12"/>
  <c r="AT514" i="12"/>
  <c r="AQ514" i="12"/>
  <c r="AY510" i="12"/>
  <c r="AW510" i="12"/>
  <c r="AX510" i="12"/>
  <c r="AV510" i="12"/>
  <c r="AR510" i="12"/>
  <c r="AU510" i="12"/>
  <c r="AS510" i="12"/>
  <c r="AT510" i="12"/>
  <c r="AQ510" i="12"/>
  <c r="AY506" i="12"/>
  <c r="AW506" i="12"/>
  <c r="AX506" i="12"/>
  <c r="AV506" i="12"/>
  <c r="AU506" i="12"/>
  <c r="AS506" i="12"/>
  <c r="AR506" i="12"/>
  <c r="AT506" i="12"/>
  <c r="AQ506" i="12"/>
  <c r="AY502" i="12"/>
  <c r="AW502" i="12"/>
  <c r="AX502" i="12"/>
  <c r="AV502" i="12"/>
  <c r="AR502" i="12"/>
  <c r="AS502" i="12"/>
  <c r="AU502" i="12"/>
  <c r="AQ502" i="12"/>
  <c r="AT502" i="12"/>
  <c r="AY498" i="12"/>
  <c r="AW498" i="12"/>
  <c r="AX498" i="12"/>
  <c r="AV498" i="12"/>
  <c r="AU498" i="12"/>
  <c r="AS498" i="12"/>
  <c r="AR498" i="12"/>
  <c r="AT498" i="12"/>
  <c r="AQ498" i="12"/>
  <c r="AY494" i="12"/>
  <c r="AW494" i="12"/>
  <c r="AX494" i="12"/>
  <c r="AV494" i="12"/>
  <c r="AR494" i="12"/>
  <c r="AS494" i="12"/>
  <c r="AT494" i="12"/>
  <c r="AU494" i="12"/>
  <c r="AQ494" i="12"/>
  <c r="AY490" i="12"/>
  <c r="AW490" i="12"/>
  <c r="AX490" i="12"/>
  <c r="AV490" i="12"/>
  <c r="AU490" i="12"/>
  <c r="AS490" i="12"/>
  <c r="AR490" i="12"/>
  <c r="AT490" i="12"/>
  <c r="AQ490" i="12"/>
  <c r="AY486" i="12"/>
  <c r="AW486" i="12"/>
  <c r="AX486" i="12"/>
  <c r="AV486" i="12"/>
  <c r="AR486" i="12"/>
  <c r="AS486" i="12"/>
  <c r="AU486" i="12"/>
  <c r="AQ486" i="12"/>
  <c r="AT486" i="12"/>
  <c r="AY482" i="12"/>
  <c r="AW482" i="12"/>
  <c r="AX482" i="12"/>
  <c r="AV482" i="12"/>
  <c r="AU482" i="12"/>
  <c r="AS482" i="12"/>
  <c r="AR482" i="12"/>
  <c r="AT482" i="12"/>
  <c r="AQ482" i="12"/>
  <c r="AY478" i="12"/>
  <c r="AW478" i="12"/>
  <c r="AX478" i="12"/>
  <c r="AV478" i="12"/>
  <c r="AU478" i="12"/>
  <c r="AR478" i="12"/>
  <c r="AS478" i="12"/>
  <c r="AT478" i="12"/>
  <c r="AQ478" i="12"/>
  <c r="AY474" i="12"/>
  <c r="AW474" i="12"/>
  <c r="AX474" i="12"/>
  <c r="AV474" i="12"/>
  <c r="AU474" i="12"/>
  <c r="AS474" i="12"/>
  <c r="AR474" i="12"/>
  <c r="AT474" i="12"/>
  <c r="AQ474" i="12"/>
  <c r="AY470" i="12"/>
  <c r="AW470" i="12"/>
  <c r="AX470" i="12"/>
  <c r="AU470" i="12"/>
  <c r="AV470" i="12"/>
  <c r="AR470" i="12"/>
  <c r="AS470" i="12"/>
  <c r="AT470" i="12"/>
  <c r="AQ470" i="12"/>
  <c r="AY466" i="12"/>
  <c r="AW466" i="12"/>
  <c r="AX466" i="12"/>
  <c r="AV466" i="12"/>
  <c r="AU466" i="12"/>
  <c r="AS466" i="12"/>
  <c r="AR466" i="12"/>
  <c r="AT466" i="12"/>
  <c r="AQ466" i="12"/>
  <c r="AY462" i="12"/>
  <c r="AW462" i="12"/>
  <c r="AX462" i="12"/>
  <c r="AU462" i="12"/>
  <c r="AV462" i="12"/>
  <c r="AR462" i="12"/>
  <c r="AS462" i="12"/>
  <c r="AT462" i="12"/>
  <c r="AQ462" i="12"/>
  <c r="AY458" i="12"/>
  <c r="AW458" i="12"/>
  <c r="AX458" i="12"/>
  <c r="AV458" i="12"/>
  <c r="AU458" i="12"/>
  <c r="AS458" i="12"/>
  <c r="AR458" i="12"/>
  <c r="AT458" i="12"/>
  <c r="AQ458" i="12"/>
  <c r="AY454" i="12"/>
  <c r="AW454" i="12"/>
  <c r="AV454" i="12"/>
  <c r="AX454" i="12"/>
  <c r="AU454" i="12"/>
  <c r="AR454" i="12"/>
  <c r="AS454" i="12"/>
  <c r="AQ454" i="12"/>
  <c r="AT454" i="12"/>
  <c r="AY450" i="12"/>
  <c r="AW450" i="12"/>
  <c r="AX450" i="12"/>
  <c r="AV450" i="12"/>
  <c r="AU450" i="12"/>
  <c r="AS450" i="12"/>
  <c r="AR450" i="12"/>
  <c r="AT450" i="12"/>
  <c r="AQ450" i="12"/>
  <c r="AY446" i="12"/>
  <c r="AW446" i="12"/>
  <c r="AV446" i="12"/>
  <c r="AX446" i="12"/>
  <c r="AU446" i="12"/>
  <c r="AR446" i="12"/>
  <c r="AS446" i="12"/>
  <c r="AT446" i="12"/>
  <c r="AQ446" i="12"/>
  <c r="AY442" i="12"/>
  <c r="AW442" i="12"/>
  <c r="AX442" i="12"/>
  <c r="AV442" i="12"/>
  <c r="AU442" i="12"/>
  <c r="AS442" i="12"/>
  <c r="AT442" i="12"/>
  <c r="AR442" i="12"/>
  <c r="AQ442" i="12"/>
  <c r="AY438" i="12"/>
  <c r="AW438" i="12"/>
  <c r="AV438" i="12"/>
  <c r="AX438" i="12"/>
  <c r="AU438" i="12"/>
  <c r="AT438" i="12"/>
  <c r="AR438" i="12"/>
  <c r="AS438" i="12"/>
  <c r="AQ438" i="12"/>
  <c r="AY434" i="12"/>
  <c r="AW434" i="12"/>
  <c r="AX434" i="12"/>
  <c r="AV434" i="12"/>
  <c r="AU434" i="12"/>
  <c r="AS434" i="12"/>
  <c r="AT434" i="12"/>
  <c r="AR434" i="12"/>
  <c r="AQ434" i="12"/>
  <c r="AY430" i="12"/>
  <c r="AW430" i="12"/>
  <c r="AV430" i="12"/>
  <c r="AX430" i="12"/>
  <c r="AU430" i="12"/>
  <c r="AT430" i="12"/>
  <c r="AR430" i="12"/>
  <c r="AS430" i="12"/>
  <c r="AQ430" i="12"/>
  <c r="AY426" i="12"/>
  <c r="AW426" i="12"/>
  <c r="AX426" i="12"/>
  <c r="AV426" i="12"/>
  <c r="AU426" i="12"/>
  <c r="AS426" i="12"/>
  <c r="AR426" i="12"/>
  <c r="AT426" i="12"/>
  <c r="AQ426" i="12"/>
  <c r="AY422" i="12"/>
  <c r="AW422" i="12"/>
  <c r="AV422" i="12"/>
  <c r="AX422" i="12"/>
  <c r="AU422" i="12"/>
  <c r="AR422" i="12"/>
  <c r="AS422" i="12"/>
  <c r="AT422" i="12"/>
  <c r="AQ422" i="12"/>
  <c r="AY418" i="12"/>
  <c r="AW418" i="12"/>
  <c r="AX418" i="12"/>
  <c r="AV418" i="12"/>
  <c r="AU418" i="12"/>
  <c r="AS418" i="12"/>
  <c r="AR418" i="12"/>
  <c r="AT418" i="12"/>
  <c r="AQ418" i="12"/>
  <c r="AY414" i="12"/>
  <c r="AW414" i="12"/>
  <c r="AV414" i="12"/>
  <c r="AX414" i="12"/>
  <c r="AU414" i="12"/>
  <c r="AR414" i="12"/>
  <c r="AS414" i="12"/>
  <c r="AT414" i="12"/>
  <c r="AQ414" i="12"/>
  <c r="AY410" i="12"/>
  <c r="AW410" i="12"/>
  <c r="AX410" i="12"/>
  <c r="AV410" i="12"/>
  <c r="AU410" i="12"/>
  <c r="AT410" i="12"/>
  <c r="AS410" i="12"/>
  <c r="AR410" i="12"/>
  <c r="AQ410" i="12"/>
  <c r="AY406" i="12"/>
  <c r="AW406" i="12"/>
  <c r="AV406" i="12"/>
  <c r="AX406" i="12"/>
  <c r="AU406" i="12"/>
  <c r="AR406" i="12"/>
  <c r="AT406" i="12"/>
  <c r="AS406" i="12"/>
  <c r="AQ406" i="12"/>
  <c r="AY402" i="12"/>
  <c r="AW402" i="12"/>
  <c r="AX402" i="12"/>
  <c r="AV402" i="12"/>
  <c r="AU402" i="12"/>
  <c r="AS402" i="12"/>
  <c r="AT402" i="12"/>
  <c r="AR402" i="12"/>
  <c r="AQ402" i="12"/>
  <c r="AY398" i="12"/>
  <c r="AW398" i="12"/>
  <c r="AV398" i="12"/>
  <c r="AX398" i="12"/>
  <c r="AU398" i="12"/>
  <c r="AR398" i="12"/>
  <c r="AS398" i="12"/>
  <c r="AT398" i="12"/>
  <c r="AQ398" i="12"/>
  <c r="AY394" i="12"/>
  <c r="AW394" i="12"/>
  <c r="AX394" i="12"/>
  <c r="AV394" i="12"/>
  <c r="AU394" i="12"/>
  <c r="AS394" i="12"/>
  <c r="AT394" i="12"/>
  <c r="AR394" i="12"/>
  <c r="AQ394" i="12"/>
  <c r="AY390" i="12"/>
  <c r="AW390" i="12"/>
  <c r="AV390" i="12"/>
  <c r="AX390" i="12"/>
  <c r="AU390" i="12"/>
  <c r="AR390" i="12"/>
  <c r="AS390" i="12"/>
  <c r="AT390" i="12"/>
  <c r="AQ390" i="12"/>
  <c r="AY386" i="12"/>
  <c r="AW386" i="12"/>
  <c r="AX386" i="12"/>
  <c r="AV386" i="12"/>
  <c r="AU386" i="12"/>
  <c r="AS386" i="12"/>
  <c r="AR386" i="12"/>
  <c r="AT386" i="12"/>
  <c r="AQ386" i="12"/>
  <c r="AY382" i="12"/>
  <c r="AW382" i="12"/>
  <c r="AV382" i="12"/>
  <c r="AX382" i="12"/>
  <c r="AU382" i="12"/>
  <c r="AR382" i="12"/>
  <c r="AS382" i="12"/>
  <c r="AT382" i="12"/>
  <c r="AQ382" i="12"/>
  <c r="AY378" i="12"/>
  <c r="AW378" i="12"/>
  <c r="AX378" i="12"/>
  <c r="AV378" i="12"/>
  <c r="AU378" i="12"/>
  <c r="AS378" i="12"/>
  <c r="AT378" i="12"/>
  <c r="AR378" i="12"/>
  <c r="AQ378" i="12"/>
  <c r="AY374" i="12"/>
  <c r="AW374" i="12"/>
  <c r="AV374" i="12"/>
  <c r="AX374" i="12"/>
  <c r="AU374" i="12"/>
  <c r="AT374" i="12"/>
  <c r="AR374" i="12"/>
  <c r="AS374" i="12"/>
  <c r="AQ374" i="12"/>
  <c r="AY370" i="12"/>
  <c r="AW370" i="12"/>
  <c r="AX370" i="12"/>
  <c r="AV370" i="12"/>
  <c r="AU370" i="12"/>
  <c r="AS370" i="12"/>
  <c r="AT370" i="12"/>
  <c r="AR370" i="12"/>
  <c r="AQ370" i="12"/>
  <c r="AY366" i="12"/>
  <c r="AW366" i="12"/>
  <c r="AV366" i="12"/>
  <c r="AX366" i="12"/>
  <c r="AU366" i="12"/>
  <c r="AT366" i="12"/>
  <c r="AR366" i="12"/>
  <c r="AS366" i="12"/>
  <c r="AQ366" i="12"/>
  <c r="AY362" i="12"/>
  <c r="AW362" i="12"/>
  <c r="AX362" i="12"/>
  <c r="AV362" i="12"/>
  <c r="AU362" i="12"/>
  <c r="AS362" i="12"/>
  <c r="AR362" i="12"/>
  <c r="AT362" i="12"/>
  <c r="AQ362" i="12"/>
  <c r="AY358" i="12"/>
  <c r="AW358" i="12"/>
  <c r="AV358" i="12"/>
  <c r="AX358" i="12"/>
  <c r="AU358" i="12"/>
  <c r="AR358" i="12"/>
  <c r="AT358" i="12"/>
  <c r="AS358" i="12"/>
  <c r="AQ358" i="12"/>
  <c r="AY354" i="12"/>
  <c r="AW354" i="12"/>
  <c r="AX354" i="12"/>
  <c r="AV354" i="12"/>
  <c r="AU354" i="12"/>
  <c r="AS354" i="12"/>
  <c r="AR354" i="12"/>
  <c r="AQ354" i="12"/>
  <c r="AT354" i="12"/>
  <c r="AY350" i="12"/>
  <c r="AW350" i="12"/>
  <c r="AV350" i="12"/>
  <c r="AX350" i="12"/>
  <c r="AU350" i="12"/>
  <c r="AR350" i="12"/>
  <c r="AS350" i="12"/>
  <c r="AQ350" i="12"/>
  <c r="AT350" i="12"/>
  <c r="AY346" i="12"/>
  <c r="AW346" i="12"/>
  <c r="AX346" i="12"/>
  <c r="AV346" i="12"/>
  <c r="AU346" i="12"/>
  <c r="AT346" i="12"/>
  <c r="AS346" i="12"/>
  <c r="AR346" i="12"/>
  <c r="AQ346" i="12"/>
  <c r="AY342" i="12"/>
  <c r="AW342" i="12"/>
  <c r="AV342" i="12"/>
  <c r="AX342" i="12"/>
  <c r="AU342" i="12"/>
  <c r="AR342" i="12"/>
  <c r="AT342" i="12"/>
  <c r="AS342" i="12"/>
  <c r="AQ342" i="12"/>
  <c r="AY338" i="12"/>
  <c r="AW338" i="12"/>
  <c r="AX338" i="12"/>
  <c r="AV338" i="12"/>
  <c r="AU338" i="12"/>
  <c r="AS338" i="12"/>
  <c r="AT338" i="12"/>
  <c r="AR338" i="12"/>
  <c r="AQ338" i="12"/>
  <c r="AY334" i="12"/>
  <c r="AW334" i="12"/>
  <c r="AV334" i="12"/>
  <c r="AX334" i="12"/>
  <c r="AU334" i="12"/>
  <c r="AR334" i="12"/>
  <c r="AS334" i="12"/>
  <c r="AT334" i="12"/>
  <c r="AQ334" i="12"/>
  <c r="AY330" i="12"/>
  <c r="AW330" i="12"/>
  <c r="AX330" i="12"/>
  <c r="AV330" i="12"/>
  <c r="AU330" i="12"/>
  <c r="AS330" i="12"/>
  <c r="AT330" i="12"/>
  <c r="AR330" i="12"/>
  <c r="AQ330" i="12"/>
  <c r="AY326" i="12"/>
  <c r="AW326" i="12"/>
  <c r="AV326" i="12"/>
  <c r="AX326" i="12"/>
  <c r="AU326" i="12"/>
  <c r="AR326" i="12"/>
  <c r="AS326" i="12"/>
  <c r="AQ326" i="12"/>
  <c r="AT326" i="12"/>
  <c r="AY322" i="12"/>
  <c r="AW322" i="12"/>
  <c r="AX322" i="12"/>
  <c r="AV322" i="12"/>
  <c r="AU322" i="12"/>
  <c r="AS322" i="12"/>
  <c r="AR322" i="12"/>
  <c r="AT322" i="12"/>
  <c r="AQ322" i="12"/>
  <c r="AY318" i="12"/>
  <c r="AW318" i="12"/>
  <c r="AV318" i="12"/>
  <c r="AX318" i="12"/>
  <c r="AU318" i="12"/>
  <c r="AR318" i="12"/>
  <c r="AS318" i="12"/>
  <c r="AQ318" i="12"/>
  <c r="AT318" i="12"/>
  <c r="AY314" i="12"/>
  <c r="AW314" i="12"/>
  <c r="AX314" i="12"/>
  <c r="AV314" i="12"/>
  <c r="AU314" i="12"/>
  <c r="AS314" i="12"/>
  <c r="AT314" i="12"/>
  <c r="AR314" i="12"/>
  <c r="AQ314" i="12"/>
  <c r="AY310" i="12"/>
  <c r="AW310" i="12"/>
  <c r="AV310" i="12"/>
  <c r="AX310" i="12"/>
  <c r="AU310" i="12"/>
  <c r="AT310" i="12"/>
  <c r="AR310" i="12"/>
  <c r="AS310" i="12"/>
  <c r="AQ310" i="12"/>
  <c r="AY306" i="12"/>
  <c r="AW306" i="12"/>
  <c r="AX306" i="12"/>
  <c r="AV306" i="12"/>
  <c r="AU306" i="12"/>
  <c r="AS306" i="12"/>
  <c r="AT306" i="12"/>
  <c r="AR306" i="12"/>
  <c r="AQ306" i="12"/>
  <c r="AY302" i="12"/>
  <c r="AW302" i="12"/>
  <c r="AV302" i="12"/>
  <c r="AX302" i="12"/>
  <c r="AU302" i="12"/>
  <c r="AT302" i="12"/>
  <c r="AR302" i="12"/>
  <c r="AS302" i="12"/>
  <c r="AQ302" i="12"/>
  <c r="AY298" i="12"/>
  <c r="AW298" i="12"/>
  <c r="AX298" i="12"/>
  <c r="AV298" i="12"/>
  <c r="AU298" i="12"/>
  <c r="AS298" i="12"/>
  <c r="AR298" i="12"/>
  <c r="AT298" i="12"/>
  <c r="AQ298" i="12"/>
  <c r="AY294" i="12"/>
  <c r="AW294" i="12"/>
  <c r="AV294" i="12"/>
  <c r="AX294" i="12"/>
  <c r="AU294" i="12"/>
  <c r="AR294" i="12"/>
  <c r="AT294" i="12"/>
  <c r="AS294" i="12"/>
  <c r="AQ294" i="12"/>
  <c r="AY290" i="12"/>
  <c r="AW290" i="12"/>
  <c r="AX290" i="12"/>
  <c r="AV290" i="12"/>
  <c r="AU290" i="12"/>
  <c r="AS290" i="12"/>
  <c r="AR290" i="12"/>
  <c r="AT290" i="12"/>
  <c r="AQ290" i="12"/>
  <c r="AY286" i="12"/>
  <c r="AW286" i="12"/>
  <c r="AV286" i="12"/>
  <c r="AX286" i="12"/>
  <c r="AU286" i="12"/>
  <c r="AR286" i="12"/>
  <c r="AS286" i="12"/>
  <c r="AT286" i="12"/>
  <c r="AQ286" i="12"/>
  <c r="AY282" i="12"/>
  <c r="AW282" i="12"/>
  <c r="AX282" i="12"/>
  <c r="AV282" i="12"/>
  <c r="AU282" i="12"/>
  <c r="AT282" i="12"/>
  <c r="AS282" i="12"/>
  <c r="AR282" i="12"/>
  <c r="AQ282" i="12"/>
  <c r="AY278" i="12"/>
  <c r="AW278" i="12"/>
  <c r="AV278" i="12"/>
  <c r="AX278" i="12"/>
  <c r="AU278" i="12"/>
  <c r="AR278" i="12"/>
  <c r="AT278" i="12"/>
  <c r="AS278" i="12"/>
  <c r="AQ278" i="12"/>
  <c r="AY274" i="12"/>
  <c r="AW274" i="12"/>
  <c r="AX274" i="12"/>
  <c r="AV274" i="12"/>
  <c r="AU274" i="12"/>
  <c r="AS274" i="12"/>
  <c r="AT274" i="12"/>
  <c r="AR274" i="12"/>
  <c r="AQ274" i="12"/>
  <c r="AY270" i="12"/>
  <c r="AW270" i="12"/>
  <c r="AV270" i="12"/>
  <c r="AX270" i="12"/>
  <c r="AU270" i="12"/>
  <c r="AR270" i="12"/>
  <c r="AS270" i="12"/>
  <c r="AT270" i="12"/>
  <c r="AQ270" i="12"/>
  <c r="AY266" i="12"/>
  <c r="AW266" i="12"/>
  <c r="AX266" i="12"/>
  <c r="AV266" i="12"/>
  <c r="AU266" i="12"/>
  <c r="AS266" i="12"/>
  <c r="AT266" i="12"/>
  <c r="AR266" i="12"/>
  <c r="AQ266" i="12"/>
  <c r="AY262" i="12"/>
  <c r="AW262" i="12"/>
  <c r="AV262" i="12"/>
  <c r="AX262" i="12"/>
  <c r="AU262" i="12"/>
  <c r="AR262" i="12"/>
  <c r="AS262" i="12"/>
  <c r="AT262" i="12"/>
  <c r="AQ262" i="12"/>
  <c r="AY258" i="12"/>
  <c r="AW258" i="12"/>
  <c r="AX258" i="12"/>
  <c r="AV258" i="12"/>
  <c r="AU258" i="12"/>
  <c r="AS258" i="12"/>
  <c r="AR258" i="12"/>
  <c r="AT258" i="12"/>
  <c r="AQ258" i="12"/>
  <c r="AY254" i="12"/>
  <c r="AW254" i="12"/>
  <c r="AV254" i="12"/>
  <c r="AX254" i="12"/>
  <c r="AU254" i="12"/>
  <c r="AR254" i="12"/>
  <c r="AS254" i="12"/>
  <c r="AQ254" i="12"/>
  <c r="AT254" i="12"/>
  <c r="AY250" i="12"/>
  <c r="AW250" i="12"/>
  <c r="AX250" i="12"/>
  <c r="AV250" i="12"/>
  <c r="AU250" i="12"/>
  <c r="AS250" i="12"/>
  <c r="AT250" i="12"/>
  <c r="AR250" i="12"/>
  <c r="AQ250" i="12"/>
  <c r="AY246" i="12"/>
  <c r="AW246" i="12"/>
  <c r="AV246" i="12"/>
  <c r="AX246" i="12"/>
  <c r="AU246" i="12"/>
  <c r="AT246" i="12"/>
  <c r="AR246" i="12"/>
  <c r="AS246" i="12"/>
  <c r="AQ246" i="12"/>
  <c r="AY242" i="12"/>
  <c r="AW242" i="12"/>
  <c r="AX242" i="12"/>
  <c r="AV242" i="12"/>
  <c r="AU242" i="12"/>
  <c r="AS242" i="12"/>
  <c r="AT242" i="12"/>
  <c r="AR242" i="12"/>
  <c r="AQ242" i="12"/>
  <c r="AY238" i="12"/>
  <c r="AW238" i="12"/>
  <c r="AV238" i="12"/>
  <c r="AX238" i="12"/>
  <c r="AU238" i="12"/>
  <c r="AT238" i="12"/>
  <c r="AR238" i="12"/>
  <c r="AS238" i="12"/>
  <c r="AQ238" i="12"/>
  <c r="AY234" i="12"/>
  <c r="AW234" i="12"/>
  <c r="AX234" i="12"/>
  <c r="AV234" i="12"/>
  <c r="AU234" i="12"/>
  <c r="AS234" i="12"/>
  <c r="AR234" i="12"/>
  <c r="AQ234" i="12"/>
  <c r="AT234" i="12"/>
  <c r="AY230" i="12"/>
  <c r="AW230" i="12"/>
  <c r="AV230" i="12"/>
  <c r="AX230" i="12"/>
  <c r="AU230" i="12"/>
  <c r="AR230" i="12"/>
  <c r="AT230" i="12"/>
  <c r="AS230" i="12"/>
  <c r="AQ230" i="12"/>
  <c r="AY226" i="12"/>
  <c r="AW226" i="12"/>
  <c r="AX226" i="12"/>
  <c r="AV226" i="12"/>
  <c r="AU226" i="12"/>
  <c r="AS226" i="12"/>
  <c r="AR226" i="12"/>
  <c r="AT226" i="12"/>
  <c r="AQ226" i="12"/>
  <c r="AY222" i="12"/>
  <c r="AW222" i="12"/>
  <c r="AV222" i="12"/>
  <c r="AX222" i="12"/>
  <c r="AU222" i="12"/>
  <c r="AR222" i="12"/>
  <c r="AS222" i="12"/>
  <c r="AT222" i="12"/>
  <c r="AQ222" i="12"/>
  <c r="AY218" i="12"/>
  <c r="AW218" i="12"/>
  <c r="AX218" i="12"/>
  <c r="AV218" i="12"/>
  <c r="AU218" i="12"/>
  <c r="AT218" i="12"/>
  <c r="AS218" i="12"/>
  <c r="AR218" i="12"/>
  <c r="AQ218" i="12"/>
  <c r="AY214" i="12"/>
  <c r="AW214" i="12"/>
  <c r="AV214" i="12"/>
  <c r="AU214" i="12"/>
  <c r="AR214" i="12"/>
  <c r="AT214" i="12"/>
  <c r="AS214" i="12"/>
  <c r="AQ214" i="12"/>
  <c r="AX214" i="12"/>
  <c r="AY521" i="12"/>
  <c r="AW521" i="12"/>
  <c r="AX521" i="12"/>
  <c r="AR521" i="12"/>
  <c r="AV521" i="12"/>
  <c r="AU521" i="12"/>
  <c r="AQ521" i="12"/>
  <c r="AT521" i="12"/>
  <c r="AS521" i="12"/>
  <c r="AW493" i="12"/>
  <c r="AX493" i="12"/>
  <c r="AY493" i="12"/>
  <c r="AV493" i="12"/>
  <c r="AR493" i="12"/>
  <c r="AU493" i="12"/>
  <c r="AS493" i="12"/>
  <c r="AT493" i="12"/>
  <c r="AQ493" i="12"/>
  <c r="AW469" i="12"/>
  <c r="AY469" i="12"/>
  <c r="AV469" i="12"/>
  <c r="AR469" i="12"/>
  <c r="AU469" i="12"/>
  <c r="AX469" i="12"/>
  <c r="AS469" i="12"/>
  <c r="AT469" i="12"/>
  <c r="AQ469" i="12"/>
  <c r="AW445" i="12"/>
  <c r="AV445" i="12"/>
  <c r="AX445" i="12"/>
  <c r="AT445" i="12"/>
  <c r="AR445" i="12"/>
  <c r="AY445" i="12"/>
  <c r="AU445" i="12"/>
  <c r="AS445" i="12"/>
  <c r="AQ445" i="12"/>
  <c r="AW413" i="12"/>
  <c r="AV413" i="12"/>
  <c r="AY413" i="12"/>
  <c r="AX413" i="12"/>
  <c r="AT413" i="12"/>
  <c r="AR413" i="12"/>
  <c r="AS413" i="12"/>
  <c r="AU413" i="12"/>
  <c r="AQ413" i="12"/>
  <c r="AW389" i="12"/>
  <c r="AY389" i="12"/>
  <c r="AV389" i="12"/>
  <c r="AT389" i="12"/>
  <c r="AR389" i="12"/>
  <c r="AS389" i="12"/>
  <c r="AX389" i="12"/>
  <c r="AU389" i="12"/>
  <c r="AQ389" i="12"/>
  <c r="AY361" i="12"/>
  <c r="AW361" i="12"/>
  <c r="AV361" i="12"/>
  <c r="AX361" i="12"/>
  <c r="AU361" i="12"/>
  <c r="AR361" i="12"/>
  <c r="AT361" i="12"/>
  <c r="AS361" i="12"/>
  <c r="AQ361" i="12"/>
  <c r="AY337" i="12"/>
  <c r="AW337" i="12"/>
  <c r="AV337" i="12"/>
  <c r="AX337" i="12"/>
  <c r="AU337" i="12"/>
  <c r="AT337" i="12"/>
  <c r="AR337" i="12"/>
  <c r="AS337" i="12"/>
  <c r="AQ337" i="12"/>
  <c r="AW309" i="12"/>
  <c r="AV309" i="12"/>
  <c r="AU309" i="12"/>
  <c r="AY309" i="12"/>
  <c r="AT309" i="12"/>
  <c r="AR309" i="12"/>
  <c r="AX309" i="12"/>
  <c r="AS309" i="12"/>
  <c r="AQ309" i="12"/>
  <c r="AY281" i="12"/>
  <c r="AW281" i="12"/>
  <c r="AV281" i="12"/>
  <c r="AX281" i="12"/>
  <c r="AU281" i="12"/>
  <c r="AR281" i="12"/>
  <c r="AQ281" i="12"/>
  <c r="AT281" i="12"/>
  <c r="AS281" i="12"/>
  <c r="AW253" i="12"/>
  <c r="AV253" i="12"/>
  <c r="AY253" i="12"/>
  <c r="AU253" i="12"/>
  <c r="AX253" i="12"/>
  <c r="AT253" i="12"/>
  <c r="AR253" i="12"/>
  <c r="AQ253" i="12"/>
  <c r="AS253" i="12"/>
  <c r="AY225" i="12"/>
  <c r="AW225" i="12"/>
  <c r="AV225" i="12"/>
  <c r="AX225" i="12"/>
  <c r="AU225" i="12"/>
  <c r="AQ225" i="12"/>
  <c r="AR225" i="12"/>
  <c r="AS225" i="12"/>
  <c r="AT225" i="12"/>
  <c r="BI541" i="12"/>
  <c r="BI529" i="12"/>
  <c r="BJ521" i="12"/>
  <c r="BL521" i="12" s="1"/>
  <c r="BI521" i="12"/>
  <c r="BI513" i="12"/>
  <c r="BI501" i="12"/>
  <c r="BI489" i="12"/>
  <c r="BI477" i="12"/>
  <c r="BI469" i="12"/>
  <c r="BI457" i="12"/>
  <c r="BI445" i="12"/>
  <c r="BI433" i="12"/>
  <c r="BI421" i="12"/>
  <c r="BI413" i="12"/>
  <c r="BI401" i="12"/>
  <c r="BI389" i="12"/>
  <c r="BI377" i="12"/>
  <c r="BI365" i="12"/>
  <c r="BI349" i="12"/>
  <c r="BI337" i="12"/>
  <c r="BI321" i="12"/>
  <c r="BI309" i="12"/>
  <c r="BI301" i="12"/>
  <c r="BI289" i="12"/>
  <c r="BI281" i="12"/>
  <c r="BI269" i="12"/>
  <c r="BI257" i="12"/>
  <c r="BI241" i="12"/>
  <c r="BI229" i="12"/>
  <c r="BI540" i="12"/>
  <c r="BI520" i="12"/>
  <c r="BI500" i="12"/>
  <c r="BI484" i="12"/>
  <c r="BI468" i="12"/>
  <c r="BI448" i="12"/>
  <c r="BI432" i="12"/>
  <c r="BI420" i="12"/>
  <c r="BI408" i="12"/>
  <c r="BI392" i="12"/>
  <c r="BI376" i="12"/>
  <c r="BI360" i="12"/>
  <c r="BI348" i="12"/>
  <c r="BI332" i="12"/>
  <c r="BI316" i="12"/>
  <c r="BI304" i="12"/>
  <c r="BI292" i="12"/>
  <c r="BI276" i="12"/>
  <c r="BI264" i="12"/>
  <c r="BI248" i="12"/>
  <c r="BI236" i="12"/>
  <c r="BI224" i="12"/>
  <c r="BI533" i="12"/>
  <c r="BI517" i="12"/>
  <c r="BI505" i="12"/>
  <c r="BI493" i="12"/>
  <c r="BI481" i="12"/>
  <c r="BI461" i="12"/>
  <c r="BI449" i="12"/>
  <c r="BI437" i="12"/>
  <c r="BI425" i="12"/>
  <c r="BI409" i="12"/>
  <c r="BI397" i="12"/>
  <c r="BI385" i="12"/>
  <c r="BI369" i="12"/>
  <c r="BI357" i="12"/>
  <c r="BI341" i="12"/>
  <c r="BI329" i="12"/>
  <c r="BI313" i="12"/>
  <c r="BI293" i="12"/>
  <c r="BI261" i="12"/>
  <c r="BI249" i="12"/>
  <c r="BI237" i="12"/>
  <c r="BI221" i="12"/>
  <c r="BI213" i="12"/>
  <c r="BJ524" i="12"/>
  <c r="BL524" i="12" s="1"/>
  <c r="BI524" i="12"/>
  <c r="BI504" i="12"/>
  <c r="BI480" i="12"/>
  <c r="BI460" i="12"/>
  <c r="BI436" i="12"/>
  <c r="BI416" i="12"/>
  <c r="BI396" i="12"/>
  <c r="BI380" i="12"/>
  <c r="BI356" i="12"/>
  <c r="BI336" i="12"/>
  <c r="BI320" i="12"/>
  <c r="BI300" i="12"/>
  <c r="BI280" i="12"/>
  <c r="BI260" i="12"/>
  <c r="BI240" i="12"/>
  <c r="BI220" i="12"/>
  <c r="BI543" i="12"/>
  <c r="BI539" i="12"/>
  <c r="BI535" i="12"/>
  <c r="BI531" i="12"/>
  <c r="BJ527" i="12"/>
  <c r="BL527" i="12" s="1"/>
  <c r="BI527" i="12"/>
  <c r="BJ523" i="12"/>
  <c r="BL523" i="12" s="1"/>
  <c r="BI523" i="12"/>
  <c r="BI519" i="12"/>
  <c r="BI515" i="12"/>
  <c r="BI511" i="12"/>
  <c r="BI507" i="12"/>
  <c r="BI503" i="12"/>
  <c r="BI499" i="12"/>
  <c r="BI495" i="12"/>
  <c r="BI491" i="12"/>
  <c r="BI487" i="12"/>
  <c r="BI483" i="12"/>
  <c r="BI479" i="12"/>
  <c r="BI475" i="12"/>
  <c r="BI471" i="12"/>
  <c r="BI467" i="12"/>
  <c r="BI463" i="12"/>
  <c r="BI459" i="12"/>
  <c r="BI455" i="12"/>
  <c r="BI451" i="12"/>
  <c r="BI447" i="12"/>
  <c r="BI443" i="12"/>
  <c r="BI439" i="12"/>
  <c r="BI435" i="12"/>
  <c r="BI431" i="12"/>
  <c r="BI427" i="12"/>
  <c r="BI423" i="12"/>
  <c r="BI419" i="12"/>
  <c r="BI415" i="12"/>
  <c r="BI411" i="12"/>
  <c r="BI407" i="12"/>
  <c r="BI403" i="12"/>
  <c r="BI399" i="12"/>
  <c r="BI395" i="12"/>
  <c r="BI391" i="12"/>
  <c r="BI387" i="12"/>
  <c r="BI383" i="12"/>
  <c r="BI379" i="12"/>
  <c r="BI375" i="12"/>
  <c r="BI371" i="12"/>
  <c r="BI367" i="12"/>
  <c r="BI363" i="12"/>
  <c r="BI359" i="12"/>
  <c r="BI355" i="12"/>
  <c r="BI351" i="12"/>
  <c r="BI347" i="12"/>
  <c r="BI343" i="12"/>
  <c r="BI339" i="12"/>
  <c r="BI335" i="12"/>
  <c r="BI331" i="12"/>
  <c r="BI327" i="12"/>
  <c r="BI323" i="12"/>
  <c r="BI319" i="12"/>
  <c r="BI315" i="12"/>
  <c r="BI311" i="12"/>
  <c r="BI307" i="12"/>
  <c r="BI303" i="12"/>
  <c r="BI299" i="12"/>
  <c r="BI295" i="12"/>
  <c r="BI291" i="12"/>
  <c r="BI287" i="12"/>
  <c r="BI283" i="12"/>
  <c r="BI279" i="12"/>
  <c r="BI275" i="12"/>
  <c r="BI271" i="12"/>
  <c r="BI267" i="12"/>
  <c r="BI263" i="12"/>
  <c r="BI259" i="12"/>
  <c r="BI255" i="12"/>
  <c r="BI251" i="12"/>
  <c r="BI247" i="12"/>
  <c r="BI243" i="12"/>
  <c r="BI239" i="12"/>
  <c r="BI235" i="12"/>
  <c r="BI231" i="12"/>
  <c r="BI227" i="12"/>
  <c r="BI223" i="12"/>
  <c r="BI219" i="12"/>
  <c r="BI215" i="12"/>
  <c r="BI528" i="12"/>
  <c r="BI508" i="12"/>
  <c r="BI488" i="12"/>
  <c r="BI452" i="12"/>
  <c r="BI372" i="12"/>
  <c r="BI536" i="12"/>
  <c r="BI516" i="12"/>
  <c r="BI496" i="12"/>
  <c r="BI476" i="12"/>
  <c r="BI464" i="12"/>
  <c r="BI444" i="12"/>
  <c r="BI428" i="12"/>
  <c r="BI412" i="12"/>
  <c r="BI400" i="12"/>
  <c r="BI388" i="12"/>
  <c r="BI368" i="12"/>
  <c r="BI352" i="12"/>
  <c r="BI344" i="12"/>
  <c r="BI328" i="12"/>
  <c r="BI312" i="12"/>
  <c r="BI296" i="12"/>
  <c r="BI284" i="12"/>
  <c r="BI272" i="12"/>
  <c r="BI256" i="12"/>
  <c r="BI244" i="12"/>
  <c r="BI228" i="12"/>
  <c r="BI216" i="12"/>
  <c r="BI534" i="12"/>
  <c r="BJ526" i="12"/>
  <c r="BL526" i="12" s="1"/>
  <c r="BI526" i="12"/>
  <c r="BI518" i="12"/>
  <c r="BI510" i="12"/>
  <c r="BI502" i="12"/>
  <c r="BI494" i="12"/>
  <c r="BI486" i="12"/>
  <c r="BI478" i="12"/>
  <c r="BI474" i="12"/>
  <c r="BI470" i="12"/>
  <c r="BI462" i="12"/>
  <c r="BI458" i="12"/>
  <c r="BI454" i="12"/>
  <c r="BI450" i="12"/>
  <c r="BI446" i="12"/>
  <c r="BI442" i="12"/>
  <c r="BI438" i="12"/>
  <c r="BI434" i="12"/>
  <c r="BI430" i="12"/>
  <c r="BI426" i="12"/>
  <c r="BI422" i="12"/>
  <c r="BI414" i="12"/>
  <c r="BI410" i="12"/>
  <c r="BI406" i="12"/>
  <c r="BI402" i="12"/>
  <c r="BI398" i="12"/>
  <c r="BI394" i="12"/>
  <c r="BI390" i="12"/>
  <c r="BI386" i="12"/>
  <c r="BI382" i="12"/>
  <c r="BI378" i="12"/>
  <c r="BI374" i="12"/>
  <c r="BI370" i="12"/>
  <c r="BI366" i="12"/>
  <c r="BI362" i="12"/>
  <c r="BI358" i="12"/>
  <c r="BI354" i="12"/>
  <c r="BI350" i="12"/>
  <c r="BI346" i="12"/>
  <c r="BI342" i="12"/>
  <c r="BI338" i="12"/>
  <c r="BI334" i="12"/>
  <c r="BI330" i="12"/>
  <c r="BI326" i="12"/>
  <c r="BI322" i="12"/>
  <c r="BI318" i="12"/>
  <c r="BI314" i="12"/>
  <c r="BI310" i="12"/>
  <c r="BI306" i="12"/>
  <c r="BI302" i="12"/>
  <c r="BI298" i="12"/>
  <c r="BI294" i="12"/>
  <c r="BI290" i="12"/>
  <c r="BI286" i="12"/>
  <c r="BI282" i="12"/>
  <c r="BI278" i="12"/>
  <c r="BI274" i="12"/>
  <c r="BI270" i="12"/>
  <c r="BI266" i="12"/>
  <c r="BI262" i="12"/>
  <c r="BI258" i="12"/>
  <c r="BI254" i="12"/>
  <c r="BI250" i="12"/>
  <c r="BI246" i="12"/>
  <c r="BI242" i="12"/>
  <c r="BI238" i="12"/>
  <c r="BI234" i="12"/>
  <c r="BI230" i="12"/>
  <c r="BI226" i="12"/>
  <c r="BI222" i="12"/>
  <c r="BI218" i="12"/>
  <c r="BI214" i="12"/>
  <c r="BI537" i="12"/>
  <c r="BJ525" i="12"/>
  <c r="BL525" i="12" s="1"/>
  <c r="BI525" i="12"/>
  <c r="BI509" i="12"/>
  <c r="BI497" i="12"/>
  <c r="BI485" i="12"/>
  <c r="BI473" i="12"/>
  <c r="BI465" i="12"/>
  <c r="BI453" i="12"/>
  <c r="BI441" i="12"/>
  <c r="BI429" i="12"/>
  <c r="BI417" i="12"/>
  <c r="BI405" i="12"/>
  <c r="BI393" i="12"/>
  <c r="BI381" i="12"/>
  <c r="BI373" i="12"/>
  <c r="BI361" i="12"/>
  <c r="BI353" i="12"/>
  <c r="BI345" i="12"/>
  <c r="BI333" i="12"/>
  <c r="BI325" i="12"/>
  <c r="BI317" i="12"/>
  <c r="BI305" i="12"/>
  <c r="BI297" i="12"/>
  <c r="BI285" i="12"/>
  <c r="BI277" i="12"/>
  <c r="BI273" i="12"/>
  <c r="BI265" i="12"/>
  <c r="BI253" i="12"/>
  <c r="BI245" i="12"/>
  <c r="BI233" i="12"/>
  <c r="BI225" i="12"/>
  <c r="BI217" i="12"/>
  <c r="BI532" i="12"/>
  <c r="BI512" i="12"/>
  <c r="BI492" i="12"/>
  <c r="BI472" i="12"/>
  <c r="BI456" i="12"/>
  <c r="BI440" i="12"/>
  <c r="BI424" i="12"/>
  <c r="BI404" i="12"/>
  <c r="BI384" i="12"/>
  <c r="BI364" i="12"/>
  <c r="BI340" i="12"/>
  <c r="BI324" i="12"/>
  <c r="BI308" i="12"/>
  <c r="BI288" i="12"/>
  <c r="BI268" i="12"/>
  <c r="BI252" i="12"/>
  <c r="BI232" i="12"/>
  <c r="BI212" i="12"/>
  <c r="BI542" i="12"/>
  <c r="BI538" i="12"/>
  <c r="BI530" i="12"/>
  <c r="BJ522" i="12"/>
  <c r="BL522" i="12" s="1"/>
  <c r="BI522" i="12"/>
  <c r="BI514" i="12"/>
  <c r="BI506" i="12"/>
  <c r="BI498" i="12"/>
  <c r="BI490" i="12"/>
  <c r="BI482" i="12"/>
  <c r="BI466" i="12"/>
  <c r="BI418" i="12"/>
  <c r="BJ537" i="12"/>
  <c r="BL537" i="12" s="1"/>
  <c r="BJ513" i="12"/>
  <c r="BL513" i="12" s="1"/>
  <c r="BJ493" i="12"/>
  <c r="BL493" i="12" s="1"/>
  <c r="BJ473" i="12"/>
  <c r="BL473" i="12" s="1"/>
  <c r="BJ445" i="12"/>
  <c r="BL445" i="12" s="1"/>
  <c r="BJ421" i="12"/>
  <c r="BL421" i="12" s="1"/>
  <c r="BJ401" i="12"/>
  <c r="BL401" i="12" s="1"/>
  <c r="BJ385" i="12"/>
  <c r="BL385" i="12" s="1"/>
  <c r="BJ369" i="12"/>
  <c r="BL369" i="12" s="1"/>
  <c r="BJ353" i="12"/>
  <c r="BL353" i="12" s="1"/>
  <c r="BJ333" i="12"/>
  <c r="BL333" i="12" s="1"/>
  <c r="BJ309" i="12"/>
  <c r="BL309" i="12" s="1"/>
  <c r="BJ285" i="12"/>
  <c r="BL285" i="12" s="1"/>
  <c r="BJ269" i="12"/>
  <c r="BL269" i="12" s="1"/>
  <c r="BJ249" i="12"/>
  <c r="BL249" i="12" s="1"/>
  <c r="BJ233" i="12"/>
  <c r="BL233" i="12" s="1"/>
  <c r="BJ213" i="12"/>
  <c r="BL213" i="12" s="1"/>
  <c r="BJ505" i="12"/>
  <c r="BL505" i="12" s="1"/>
  <c r="BJ485" i="12"/>
  <c r="BL485" i="12" s="1"/>
  <c r="BJ469" i="12"/>
  <c r="BL469" i="12" s="1"/>
  <c r="BJ453" i="12"/>
  <c r="BL453" i="12" s="1"/>
  <c r="BJ433" i="12"/>
  <c r="BL433" i="12" s="1"/>
  <c r="BJ413" i="12"/>
  <c r="BL413" i="12" s="1"/>
  <c r="BJ397" i="12"/>
  <c r="BL397" i="12" s="1"/>
  <c r="BJ377" i="12"/>
  <c r="BL377" i="12" s="1"/>
  <c r="BJ361" i="12"/>
  <c r="BL361" i="12" s="1"/>
  <c r="BJ345" i="12"/>
  <c r="BL345" i="12" s="1"/>
  <c r="BJ329" i="12"/>
  <c r="BL329" i="12" s="1"/>
  <c r="BJ313" i="12"/>
  <c r="BL313" i="12" s="1"/>
  <c r="BJ297" i="12"/>
  <c r="BL297" i="12" s="1"/>
  <c r="BJ281" i="12"/>
  <c r="BL281" i="12" s="1"/>
  <c r="BJ257" i="12"/>
  <c r="BL257" i="12" s="1"/>
  <c r="BJ241" i="12"/>
  <c r="BL241" i="12" s="1"/>
  <c r="BJ225" i="12"/>
  <c r="BL225" i="12" s="1"/>
  <c r="BJ529" i="12"/>
  <c r="BL529" i="12" s="1"/>
  <c r="BJ540" i="12"/>
  <c r="BL540" i="12" s="1"/>
  <c r="BJ536" i="12"/>
  <c r="BL536" i="12" s="1"/>
  <c r="BJ532" i="12"/>
  <c r="BL532" i="12" s="1"/>
  <c r="BJ528" i="12"/>
  <c r="BL528" i="12" s="1"/>
  <c r="BJ520" i="12"/>
  <c r="BL520" i="12" s="1"/>
  <c r="BJ516" i="12"/>
  <c r="BL516" i="12" s="1"/>
  <c r="BJ512" i="12"/>
  <c r="BL512" i="12" s="1"/>
  <c r="BJ508" i="12"/>
  <c r="BL508" i="12" s="1"/>
  <c r="BJ504" i="12"/>
  <c r="BL504" i="12" s="1"/>
  <c r="BJ500" i="12"/>
  <c r="BL500" i="12" s="1"/>
  <c r="BJ496" i="12"/>
  <c r="BL496" i="12" s="1"/>
  <c r="BJ492" i="12"/>
  <c r="BL492" i="12" s="1"/>
  <c r="BJ488" i="12"/>
  <c r="BL488" i="12" s="1"/>
  <c r="BJ484" i="12"/>
  <c r="BL484" i="12" s="1"/>
  <c r="BJ480" i="12"/>
  <c r="BL480" i="12" s="1"/>
  <c r="BJ476" i="12"/>
  <c r="BL476" i="12" s="1"/>
  <c r="BJ472" i="12"/>
  <c r="BL472" i="12" s="1"/>
  <c r="BJ468" i="12"/>
  <c r="BL468" i="12" s="1"/>
  <c r="BJ464" i="12"/>
  <c r="BL464" i="12" s="1"/>
  <c r="BJ460" i="12"/>
  <c r="BL460" i="12" s="1"/>
  <c r="BJ456" i="12"/>
  <c r="BL456" i="12" s="1"/>
  <c r="BJ452" i="12"/>
  <c r="BL452" i="12" s="1"/>
  <c r="BJ448" i="12"/>
  <c r="BL448" i="12" s="1"/>
  <c r="BJ444" i="12"/>
  <c r="BL444" i="12" s="1"/>
  <c r="BJ440" i="12"/>
  <c r="BL440" i="12" s="1"/>
  <c r="BJ436" i="12"/>
  <c r="BL436" i="12" s="1"/>
  <c r="BJ432" i="12"/>
  <c r="BL432" i="12" s="1"/>
  <c r="BJ428" i="12"/>
  <c r="BL428" i="12" s="1"/>
  <c r="BJ424" i="12"/>
  <c r="BL424" i="12" s="1"/>
  <c r="BJ420" i="12"/>
  <c r="BL420" i="12" s="1"/>
  <c r="BJ416" i="12"/>
  <c r="BL416" i="12" s="1"/>
  <c r="BJ412" i="12"/>
  <c r="BL412" i="12" s="1"/>
  <c r="BJ408" i="12"/>
  <c r="BL408" i="12" s="1"/>
  <c r="BJ404" i="12"/>
  <c r="BL404" i="12" s="1"/>
  <c r="BJ400" i="12"/>
  <c r="BL400" i="12" s="1"/>
  <c r="BJ396" i="12"/>
  <c r="BL396" i="12" s="1"/>
  <c r="BJ392" i="12"/>
  <c r="BL392" i="12" s="1"/>
  <c r="BJ388" i="12"/>
  <c r="BL388" i="12" s="1"/>
  <c r="BJ384" i="12"/>
  <c r="BL384" i="12" s="1"/>
  <c r="BJ380" i="12"/>
  <c r="BL380" i="12" s="1"/>
  <c r="BJ376" i="12"/>
  <c r="BL376" i="12" s="1"/>
  <c r="BJ372" i="12"/>
  <c r="BL372" i="12" s="1"/>
  <c r="BJ368" i="12"/>
  <c r="BL368" i="12" s="1"/>
  <c r="BJ364" i="12"/>
  <c r="BL364" i="12" s="1"/>
  <c r="BJ360" i="12"/>
  <c r="BL360" i="12" s="1"/>
  <c r="BJ356" i="12"/>
  <c r="BL356" i="12" s="1"/>
  <c r="BJ352" i="12"/>
  <c r="BL352" i="12" s="1"/>
  <c r="BJ348" i="12"/>
  <c r="BL348" i="12" s="1"/>
  <c r="BJ344" i="12"/>
  <c r="BL344" i="12" s="1"/>
  <c r="BJ340" i="12"/>
  <c r="BL340" i="12" s="1"/>
  <c r="BJ336" i="12"/>
  <c r="BL336" i="12" s="1"/>
  <c r="BJ332" i="12"/>
  <c r="BL332" i="12" s="1"/>
  <c r="BJ328" i="12"/>
  <c r="BL328" i="12" s="1"/>
  <c r="BJ324" i="12"/>
  <c r="BL324" i="12" s="1"/>
  <c r="BJ320" i="12"/>
  <c r="BL320" i="12" s="1"/>
  <c r="BJ316" i="12"/>
  <c r="BL316" i="12" s="1"/>
  <c r="BJ312" i="12"/>
  <c r="BL312" i="12" s="1"/>
  <c r="BJ308" i="12"/>
  <c r="BL308" i="12" s="1"/>
  <c r="BJ304" i="12"/>
  <c r="BL304" i="12" s="1"/>
  <c r="BJ300" i="12"/>
  <c r="BL300" i="12" s="1"/>
  <c r="BJ296" i="12"/>
  <c r="BL296" i="12" s="1"/>
  <c r="BJ292" i="12"/>
  <c r="BL292" i="12" s="1"/>
  <c r="BJ288" i="12"/>
  <c r="BL288" i="12" s="1"/>
  <c r="BJ284" i="12"/>
  <c r="BL284" i="12" s="1"/>
  <c r="BJ280" i="12"/>
  <c r="BL280" i="12" s="1"/>
  <c r="BJ276" i="12"/>
  <c r="BL276" i="12" s="1"/>
  <c r="BJ272" i="12"/>
  <c r="BL272" i="12" s="1"/>
  <c r="BJ268" i="12"/>
  <c r="BL268" i="12" s="1"/>
  <c r="BJ264" i="12"/>
  <c r="BL264" i="12" s="1"/>
  <c r="BJ260" i="12"/>
  <c r="BL260" i="12" s="1"/>
  <c r="BJ256" i="12"/>
  <c r="BL256" i="12" s="1"/>
  <c r="BJ252" i="12"/>
  <c r="BL252" i="12" s="1"/>
  <c r="BJ248" i="12"/>
  <c r="BL248" i="12" s="1"/>
  <c r="BJ244" i="12"/>
  <c r="BL244" i="12" s="1"/>
  <c r="BJ240" i="12"/>
  <c r="BL240" i="12" s="1"/>
  <c r="BJ236" i="12"/>
  <c r="BL236" i="12" s="1"/>
  <c r="BJ232" i="12"/>
  <c r="BL232" i="12" s="1"/>
  <c r="BJ228" i="12"/>
  <c r="BL228" i="12" s="1"/>
  <c r="BJ224" i="12"/>
  <c r="BL224" i="12" s="1"/>
  <c r="BJ220" i="12"/>
  <c r="BL220" i="12" s="1"/>
  <c r="BJ216" i="12"/>
  <c r="BL216" i="12" s="1"/>
  <c r="BJ212" i="12"/>
  <c r="BL212" i="12" s="1"/>
  <c r="BJ538" i="12"/>
  <c r="BL538" i="12" s="1"/>
  <c r="BJ541" i="12"/>
  <c r="BL541" i="12" s="1"/>
  <c r="BJ533" i="12"/>
  <c r="BL533" i="12" s="1"/>
  <c r="BJ517" i="12"/>
  <c r="BL517" i="12" s="1"/>
  <c r="BJ501" i="12"/>
  <c r="BL501" i="12" s="1"/>
  <c r="BJ489" i="12"/>
  <c r="BL489" i="12" s="1"/>
  <c r="BJ481" i="12"/>
  <c r="BL481" i="12" s="1"/>
  <c r="BJ461" i="12"/>
  <c r="BL461" i="12" s="1"/>
  <c r="BJ449" i="12"/>
  <c r="BL449" i="12" s="1"/>
  <c r="BJ437" i="12"/>
  <c r="BL437" i="12" s="1"/>
  <c r="BJ425" i="12"/>
  <c r="BL425" i="12" s="1"/>
  <c r="BJ405" i="12"/>
  <c r="BL405" i="12" s="1"/>
  <c r="BJ393" i="12"/>
  <c r="BL393" i="12" s="1"/>
  <c r="BJ381" i="12"/>
  <c r="BL381" i="12" s="1"/>
  <c r="BJ365" i="12"/>
  <c r="BL365" i="12" s="1"/>
  <c r="BJ349" i="12"/>
  <c r="BL349" i="12" s="1"/>
  <c r="BJ337" i="12"/>
  <c r="BL337" i="12" s="1"/>
  <c r="BJ321" i="12"/>
  <c r="BL321" i="12" s="1"/>
  <c r="BJ301" i="12"/>
  <c r="BL301" i="12" s="1"/>
  <c r="BJ293" i="12"/>
  <c r="BL293" i="12" s="1"/>
  <c r="BJ273" i="12"/>
  <c r="BL273" i="12" s="1"/>
  <c r="BJ261" i="12"/>
  <c r="BL261" i="12" s="1"/>
  <c r="BJ245" i="12"/>
  <c r="BL245" i="12" s="1"/>
  <c r="BJ229" i="12"/>
  <c r="BL229" i="12" s="1"/>
  <c r="BJ217" i="12"/>
  <c r="BL217" i="12" s="1"/>
  <c r="BJ543" i="12"/>
  <c r="BL543" i="12" s="1"/>
  <c r="BJ539" i="12"/>
  <c r="BL539" i="12" s="1"/>
  <c r="BJ535" i="12"/>
  <c r="BL535" i="12" s="1"/>
  <c r="BJ531" i="12"/>
  <c r="BL531" i="12" s="1"/>
  <c r="BJ519" i="12"/>
  <c r="BL519" i="12" s="1"/>
  <c r="BJ515" i="12"/>
  <c r="BL515" i="12" s="1"/>
  <c r="BJ511" i="12"/>
  <c r="BL511" i="12" s="1"/>
  <c r="BJ507" i="12"/>
  <c r="BL507" i="12" s="1"/>
  <c r="BJ503" i="12"/>
  <c r="BL503" i="12" s="1"/>
  <c r="BJ499" i="12"/>
  <c r="BL499" i="12" s="1"/>
  <c r="BJ495" i="12"/>
  <c r="BL495" i="12" s="1"/>
  <c r="BJ491" i="12"/>
  <c r="BL491" i="12" s="1"/>
  <c r="BJ487" i="12"/>
  <c r="BL487" i="12" s="1"/>
  <c r="BJ483" i="12"/>
  <c r="BL483" i="12" s="1"/>
  <c r="BJ479" i="12"/>
  <c r="BL479" i="12" s="1"/>
  <c r="BJ475" i="12"/>
  <c r="BL475" i="12" s="1"/>
  <c r="BJ471" i="12"/>
  <c r="BL471" i="12" s="1"/>
  <c r="BJ467" i="12"/>
  <c r="BL467" i="12" s="1"/>
  <c r="BJ463" i="12"/>
  <c r="BL463" i="12" s="1"/>
  <c r="BJ459" i="12"/>
  <c r="BL459" i="12" s="1"/>
  <c r="BJ455" i="12"/>
  <c r="BL455" i="12" s="1"/>
  <c r="BJ451" i="12"/>
  <c r="BL451" i="12" s="1"/>
  <c r="BJ447" i="12"/>
  <c r="BL447" i="12" s="1"/>
  <c r="BJ443" i="12"/>
  <c r="BL443" i="12" s="1"/>
  <c r="BJ439" i="12"/>
  <c r="BL439" i="12" s="1"/>
  <c r="BJ435" i="12"/>
  <c r="BL435" i="12" s="1"/>
  <c r="BJ431" i="12"/>
  <c r="BL431" i="12" s="1"/>
  <c r="BJ427" i="12"/>
  <c r="BL427" i="12" s="1"/>
  <c r="BJ423" i="12"/>
  <c r="BL423" i="12" s="1"/>
  <c r="BJ419" i="12"/>
  <c r="BL419" i="12" s="1"/>
  <c r="BJ415" i="12"/>
  <c r="BL415" i="12" s="1"/>
  <c r="BJ411" i="12"/>
  <c r="BL411" i="12" s="1"/>
  <c r="BJ407" i="12"/>
  <c r="BL407" i="12" s="1"/>
  <c r="BJ403" i="12"/>
  <c r="BL403" i="12" s="1"/>
  <c r="BJ399" i="12"/>
  <c r="BL399" i="12" s="1"/>
  <c r="BJ395" i="12"/>
  <c r="BL395" i="12" s="1"/>
  <c r="BJ391" i="12"/>
  <c r="BL391" i="12" s="1"/>
  <c r="BJ387" i="12"/>
  <c r="BL387" i="12" s="1"/>
  <c r="BJ383" i="12"/>
  <c r="BL383" i="12" s="1"/>
  <c r="BJ379" i="12"/>
  <c r="BL379" i="12" s="1"/>
  <c r="BJ375" i="12"/>
  <c r="BL375" i="12" s="1"/>
  <c r="BJ371" i="12"/>
  <c r="BL371" i="12" s="1"/>
  <c r="BJ367" i="12"/>
  <c r="BL367" i="12" s="1"/>
  <c r="BJ363" i="12"/>
  <c r="BL363" i="12" s="1"/>
  <c r="BJ359" i="12"/>
  <c r="BL359" i="12" s="1"/>
  <c r="BJ355" i="12"/>
  <c r="BL355" i="12" s="1"/>
  <c r="BJ351" i="12"/>
  <c r="BL351" i="12" s="1"/>
  <c r="BJ347" i="12"/>
  <c r="BL347" i="12" s="1"/>
  <c r="BJ343" i="12"/>
  <c r="BL343" i="12" s="1"/>
  <c r="BJ339" i="12"/>
  <c r="BL339" i="12" s="1"/>
  <c r="BJ335" i="12"/>
  <c r="BL335" i="12" s="1"/>
  <c r="BJ331" i="12"/>
  <c r="BL331" i="12" s="1"/>
  <c r="BJ327" i="12"/>
  <c r="BL327" i="12" s="1"/>
  <c r="BJ323" i="12"/>
  <c r="BL323" i="12" s="1"/>
  <c r="BJ319" i="12"/>
  <c r="BL319" i="12" s="1"/>
  <c r="BJ315" i="12"/>
  <c r="BL315" i="12" s="1"/>
  <c r="BJ311" i="12"/>
  <c r="BL311" i="12" s="1"/>
  <c r="BJ307" i="12"/>
  <c r="BL307" i="12" s="1"/>
  <c r="BJ303" i="12"/>
  <c r="BL303" i="12" s="1"/>
  <c r="BJ299" i="12"/>
  <c r="BL299" i="12" s="1"/>
  <c r="BJ295" i="12"/>
  <c r="BL295" i="12" s="1"/>
  <c r="BJ291" i="12"/>
  <c r="BL291" i="12" s="1"/>
  <c r="BJ287" i="12"/>
  <c r="BL287" i="12" s="1"/>
  <c r="BJ283" i="12"/>
  <c r="BL283" i="12" s="1"/>
  <c r="BJ279" i="12"/>
  <c r="BL279" i="12" s="1"/>
  <c r="BJ275" i="12"/>
  <c r="BL275" i="12" s="1"/>
  <c r="BJ271" i="12"/>
  <c r="BL271" i="12" s="1"/>
  <c r="BJ267" i="12"/>
  <c r="BL267" i="12" s="1"/>
  <c r="BJ263" i="12"/>
  <c r="BL263" i="12" s="1"/>
  <c r="BJ259" i="12"/>
  <c r="BL259" i="12" s="1"/>
  <c r="BJ255" i="12"/>
  <c r="BL255" i="12" s="1"/>
  <c r="BJ251" i="12"/>
  <c r="BL251" i="12" s="1"/>
  <c r="BJ247" i="12"/>
  <c r="BL247" i="12" s="1"/>
  <c r="BJ243" i="12"/>
  <c r="BL243" i="12" s="1"/>
  <c r="BJ239" i="12"/>
  <c r="BL239" i="12" s="1"/>
  <c r="BJ235" i="12"/>
  <c r="BL235" i="12" s="1"/>
  <c r="BJ231" i="12"/>
  <c r="BL231" i="12" s="1"/>
  <c r="BJ227" i="12"/>
  <c r="BL227" i="12" s="1"/>
  <c r="BJ223" i="12"/>
  <c r="BL223" i="12" s="1"/>
  <c r="BJ219" i="12"/>
  <c r="BL219" i="12" s="1"/>
  <c r="BJ215" i="12"/>
  <c r="BL215" i="12" s="1"/>
  <c r="BJ542" i="12"/>
  <c r="BL542" i="12" s="1"/>
  <c r="BJ509" i="12"/>
  <c r="BL509" i="12" s="1"/>
  <c r="BJ497" i="12"/>
  <c r="BL497" i="12" s="1"/>
  <c r="BJ477" i="12"/>
  <c r="BL477" i="12" s="1"/>
  <c r="BJ465" i="12"/>
  <c r="BL465" i="12" s="1"/>
  <c r="BJ457" i="12"/>
  <c r="BL457" i="12" s="1"/>
  <c r="BJ441" i="12"/>
  <c r="BL441" i="12" s="1"/>
  <c r="BJ429" i="12"/>
  <c r="BL429" i="12" s="1"/>
  <c r="BJ417" i="12"/>
  <c r="BL417" i="12" s="1"/>
  <c r="BJ409" i="12"/>
  <c r="BL409" i="12" s="1"/>
  <c r="BJ389" i="12"/>
  <c r="BL389" i="12" s="1"/>
  <c r="BJ373" i="12"/>
  <c r="BL373" i="12" s="1"/>
  <c r="BJ357" i="12"/>
  <c r="BL357" i="12" s="1"/>
  <c r="BJ341" i="12"/>
  <c r="BL341" i="12" s="1"/>
  <c r="BJ325" i="12"/>
  <c r="BL325" i="12" s="1"/>
  <c r="BJ317" i="12"/>
  <c r="BL317" i="12" s="1"/>
  <c r="BJ305" i="12"/>
  <c r="BL305" i="12" s="1"/>
  <c r="BJ289" i="12"/>
  <c r="BL289" i="12" s="1"/>
  <c r="BJ277" i="12"/>
  <c r="BL277" i="12" s="1"/>
  <c r="BJ265" i="12"/>
  <c r="BL265" i="12" s="1"/>
  <c r="BJ253" i="12"/>
  <c r="BL253" i="12" s="1"/>
  <c r="BJ237" i="12"/>
  <c r="BL237" i="12" s="1"/>
  <c r="BJ221" i="12"/>
  <c r="BL221" i="12" s="1"/>
  <c r="BJ394" i="12"/>
  <c r="BL394" i="12" s="1"/>
  <c r="BJ390" i="12"/>
  <c r="BL390" i="12" s="1"/>
  <c r="BJ386" i="12"/>
  <c r="BL386" i="12" s="1"/>
  <c r="BJ382" i="12"/>
  <c r="BL382" i="12" s="1"/>
  <c r="BJ378" i="12"/>
  <c r="BL378" i="12" s="1"/>
  <c r="BJ374" i="12"/>
  <c r="BL374" i="12" s="1"/>
  <c r="BJ370" i="12"/>
  <c r="BL370" i="12" s="1"/>
  <c r="BJ366" i="12"/>
  <c r="BL366" i="12" s="1"/>
  <c r="BJ362" i="12"/>
  <c r="BL362" i="12" s="1"/>
  <c r="BJ358" i="12"/>
  <c r="BL358" i="12" s="1"/>
  <c r="BJ354" i="12"/>
  <c r="BL354" i="12" s="1"/>
  <c r="BJ350" i="12"/>
  <c r="BL350" i="12" s="1"/>
  <c r="BJ346" i="12"/>
  <c r="BL346" i="12" s="1"/>
  <c r="BJ342" i="12"/>
  <c r="BL342" i="12" s="1"/>
  <c r="BJ338" i="12"/>
  <c r="BL338" i="12" s="1"/>
  <c r="BJ334" i="12"/>
  <c r="BL334" i="12" s="1"/>
  <c r="BJ330" i="12"/>
  <c r="BL330" i="12" s="1"/>
  <c r="BJ326" i="12"/>
  <c r="BL326" i="12" s="1"/>
  <c r="BJ322" i="12"/>
  <c r="BL322" i="12" s="1"/>
  <c r="BJ318" i="12"/>
  <c r="BL318" i="12" s="1"/>
  <c r="BJ314" i="12"/>
  <c r="BL314" i="12" s="1"/>
  <c r="BJ310" i="12"/>
  <c r="BL310" i="12" s="1"/>
  <c r="BJ306" i="12"/>
  <c r="BL306" i="12" s="1"/>
  <c r="BJ302" i="12"/>
  <c r="BL302" i="12" s="1"/>
  <c r="BJ298" i="12"/>
  <c r="BL298" i="12" s="1"/>
  <c r="BJ294" i="12"/>
  <c r="BL294" i="12" s="1"/>
  <c r="BJ290" i="12"/>
  <c r="BL290" i="12" s="1"/>
  <c r="BJ286" i="12"/>
  <c r="BL286" i="12" s="1"/>
  <c r="BJ282" i="12"/>
  <c r="BL282" i="12" s="1"/>
  <c r="BJ278" i="12"/>
  <c r="BL278" i="12" s="1"/>
  <c r="BJ274" i="12"/>
  <c r="BL274" i="12" s="1"/>
  <c r="BJ270" i="12"/>
  <c r="BL270" i="12" s="1"/>
  <c r="BJ266" i="12"/>
  <c r="BL266" i="12" s="1"/>
  <c r="BJ262" i="12"/>
  <c r="BL262" i="12" s="1"/>
  <c r="BJ258" i="12"/>
  <c r="BL258" i="12" s="1"/>
  <c r="BJ254" i="12"/>
  <c r="BL254" i="12" s="1"/>
  <c r="BJ250" i="12"/>
  <c r="BL250" i="12" s="1"/>
  <c r="BJ246" i="12"/>
  <c r="BL246" i="12" s="1"/>
  <c r="BJ242" i="12"/>
  <c r="BL242" i="12" s="1"/>
  <c r="BJ238" i="12"/>
  <c r="BL238" i="12" s="1"/>
  <c r="BJ234" i="12"/>
  <c r="BL234" i="12" s="1"/>
  <c r="BJ230" i="12"/>
  <c r="BL230" i="12" s="1"/>
  <c r="BJ226" i="12"/>
  <c r="BL226" i="12" s="1"/>
  <c r="BJ222" i="12"/>
  <c r="BL222" i="12" s="1"/>
  <c r="BJ218" i="12"/>
  <c r="BL218" i="12" s="1"/>
  <c r="BJ214" i="12"/>
  <c r="BL214" i="12" s="1"/>
  <c r="BJ534" i="12"/>
  <c r="BL534" i="12" s="1"/>
  <c r="BJ530" i="12"/>
  <c r="BL530" i="12" s="1"/>
  <c r="BJ518" i="12"/>
  <c r="BL518" i="12" s="1"/>
  <c r="BJ514" i="12"/>
  <c r="BL514" i="12" s="1"/>
  <c r="BJ510" i="12"/>
  <c r="BL510" i="12" s="1"/>
  <c r="BJ506" i="12"/>
  <c r="BL506" i="12" s="1"/>
  <c r="BJ502" i="12"/>
  <c r="BL502" i="12" s="1"/>
  <c r="BJ498" i="12"/>
  <c r="BL498" i="12" s="1"/>
  <c r="BJ494" i="12"/>
  <c r="BL494" i="12" s="1"/>
  <c r="BJ490" i="12"/>
  <c r="BL490" i="12" s="1"/>
  <c r="BJ486" i="12"/>
  <c r="BL486" i="12" s="1"/>
  <c r="BJ482" i="12"/>
  <c r="BL482" i="12" s="1"/>
  <c r="BJ478" i="12"/>
  <c r="BL478" i="12" s="1"/>
  <c r="BJ474" i="12"/>
  <c r="BL474" i="12" s="1"/>
  <c r="BJ470" i="12"/>
  <c r="BL470" i="12" s="1"/>
  <c r="BJ466" i="12"/>
  <c r="BL466" i="12" s="1"/>
  <c r="BJ462" i="12"/>
  <c r="BL462" i="12" s="1"/>
  <c r="BJ458" i="12"/>
  <c r="BL458" i="12" s="1"/>
  <c r="BJ454" i="12"/>
  <c r="BL454" i="12" s="1"/>
  <c r="BJ450" i="12"/>
  <c r="BL450" i="12" s="1"/>
  <c r="BJ446" i="12"/>
  <c r="BL446" i="12" s="1"/>
  <c r="BJ442" i="12"/>
  <c r="BL442" i="12" s="1"/>
  <c r="BJ438" i="12"/>
  <c r="BL438" i="12" s="1"/>
  <c r="BJ434" i="12"/>
  <c r="BL434" i="12" s="1"/>
  <c r="BJ430" i="12"/>
  <c r="BL430" i="12" s="1"/>
  <c r="BJ426" i="12"/>
  <c r="BL426" i="12" s="1"/>
  <c r="BJ422" i="12"/>
  <c r="BL422" i="12" s="1"/>
  <c r="BJ418" i="12"/>
  <c r="BL418" i="12" s="1"/>
  <c r="BJ414" i="12"/>
  <c r="BL414" i="12" s="1"/>
  <c r="BJ410" i="12"/>
  <c r="BL410" i="12" s="1"/>
  <c r="BJ406" i="12"/>
  <c r="BL406" i="12" s="1"/>
  <c r="BJ402" i="12"/>
  <c r="BL402" i="12" s="1"/>
  <c r="BJ398" i="12"/>
  <c r="BL398" i="12" s="1"/>
  <c r="Y13" i="7"/>
  <c r="H20" i="4" s="1"/>
  <c r="AE17" i="7"/>
  <c r="AB13" i="7"/>
  <c r="J20" i="4"/>
  <c r="AH21" i="13" s="1"/>
  <c r="AH45" i="13" s="1"/>
  <c r="AH4" i="7"/>
  <c r="I20" i="4"/>
  <c r="AG21" i="13" s="1"/>
  <c r="AG45" i="13" s="1"/>
  <c r="AC13" i="7"/>
  <c r="AY24" i="5"/>
  <c r="BM24" i="5" s="1"/>
  <c r="C8" i="12" l="1"/>
  <c r="F208" i="12" s="1"/>
  <c r="AF21" i="13"/>
  <c r="AF56" i="13" s="1"/>
  <c r="AF67" i="13" s="1"/>
  <c r="AF80" i="13" s="1"/>
  <c r="AF90" i="13" s="1"/>
  <c r="AK4" i="7"/>
  <c r="AQ4" i="7"/>
  <c r="Z14" i="7"/>
  <c r="Y14" i="7" s="1"/>
  <c r="H21" i="4" s="1"/>
  <c r="G8" i="12" s="1"/>
  <c r="AI4" i="7"/>
  <c r="AJ4" i="7"/>
  <c r="AH5" i="7"/>
  <c r="AK5" i="7" s="1"/>
  <c r="AD13" i="7"/>
  <c r="AO539" i="5"/>
  <c r="AO538" i="5"/>
  <c r="AO537" i="5"/>
  <c r="AO536" i="5"/>
  <c r="AO535" i="5"/>
  <c r="AO534" i="5"/>
  <c r="AO533" i="5"/>
  <c r="AO532" i="5"/>
  <c r="AO531" i="5"/>
  <c r="AO530" i="5"/>
  <c r="AO529" i="5"/>
  <c r="AO528" i="5"/>
  <c r="AO527" i="5"/>
  <c r="AO526" i="5"/>
  <c r="AO525" i="5"/>
  <c r="AO524" i="5"/>
  <c r="AO523" i="5"/>
  <c r="AO522" i="5"/>
  <c r="AO521" i="5"/>
  <c r="AO520" i="5"/>
  <c r="AO519" i="5"/>
  <c r="AO518" i="5"/>
  <c r="AO517" i="5"/>
  <c r="AO516" i="5"/>
  <c r="AO515" i="5"/>
  <c r="AO514" i="5"/>
  <c r="AO513" i="5"/>
  <c r="AO512" i="5"/>
  <c r="AO511" i="5"/>
  <c r="AO510" i="5"/>
  <c r="AO509" i="5"/>
  <c r="AO508" i="5"/>
  <c r="AO507" i="5"/>
  <c r="AO506" i="5"/>
  <c r="AO505" i="5"/>
  <c r="AO504" i="5"/>
  <c r="AO503" i="5"/>
  <c r="AO502" i="5"/>
  <c r="AO501" i="5"/>
  <c r="AO500" i="5"/>
  <c r="AO499" i="5"/>
  <c r="AO498" i="5"/>
  <c r="AO497" i="5"/>
  <c r="AO496" i="5"/>
  <c r="AO495" i="5"/>
  <c r="AO494" i="5"/>
  <c r="AO493" i="5"/>
  <c r="AO492" i="5"/>
  <c r="AO491" i="5"/>
  <c r="AO490" i="5"/>
  <c r="AO489" i="5"/>
  <c r="AO488" i="5"/>
  <c r="AO487" i="5"/>
  <c r="AO486" i="5"/>
  <c r="AO485" i="5"/>
  <c r="AO484" i="5"/>
  <c r="AO483" i="5"/>
  <c r="AO482" i="5"/>
  <c r="AO481" i="5"/>
  <c r="AO480" i="5"/>
  <c r="AO479" i="5"/>
  <c r="AO478" i="5"/>
  <c r="AO477" i="5"/>
  <c r="AO476" i="5"/>
  <c r="AO475" i="5"/>
  <c r="AO474" i="5"/>
  <c r="AO473" i="5"/>
  <c r="AO472" i="5"/>
  <c r="AO471" i="5"/>
  <c r="AO470" i="5"/>
  <c r="AO469" i="5"/>
  <c r="AO468" i="5"/>
  <c r="AO467" i="5"/>
  <c r="AO466" i="5"/>
  <c r="AO465" i="5"/>
  <c r="AO464" i="5"/>
  <c r="AO463" i="5"/>
  <c r="AO462" i="5"/>
  <c r="AO461" i="5"/>
  <c r="AO460" i="5"/>
  <c r="AO459" i="5"/>
  <c r="AO458" i="5"/>
  <c r="AO457" i="5"/>
  <c r="AO456" i="5"/>
  <c r="AO455" i="5"/>
  <c r="AO454" i="5"/>
  <c r="AO453" i="5"/>
  <c r="AO452" i="5"/>
  <c r="AO451" i="5"/>
  <c r="AO450" i="5"/>
  <c r="AO449" i="5"/>
  <c r="AO448" i="5"/>
  <c r="AO447" i="5"/>
  <c r="AO446" i="5"/>
  <c r="AO445" i="5"/>
  <c r="AO444" i="5"/>
  <c r="AO443" i="5"/>
  <c r="AO442" i="5"/>
  <c r="AO441" i="5"/>
  <c r="AO440" i="5"/>
  <c r="AO439" i="5"/>
  <c r="AO438" i="5"/>
  <c r="AO437" i="5"/>
  <c r="AO436" i="5"/>
  <c r="AO435" i="5"/>
  <c r="AO434" i="5"/>
  <c r="AO433" i="5"/>
  <c r="AO432" i="5"/>
  <c r="AO431" i="5"/>
  <c r="AO430" i="5"/>
  <c r="AO429" i="5"/>
  <c r="AO428" i="5"/>
  <c r="AO427" i="5"/>
  <c r="AO426" i="5"/>
  <c r="AO425" i="5"/>
  <c r="AO424" i="5"/>
  <c r="AO423" i="5"/>
  <c r="AO422" i="5"/>
  <c r="AO421" i="5"/>
  <c r="AO420" i="5"/>
  <c r="AO419" i="5"/>
  <c r="AO418" i="5"/>
  <c r="AO417" i="5"/>
  <c r="AO416" i="5"/>
  <c r="AO415" i="5"/>
  <c r="AO414" i="5"/>
  <c r="AO413" i="5"/>
  <c r="AO412" i="5"/>
  <c r="AO411" i="5"/>
  <c r="AO410" i="5"/>
  <c r="AO409" i="5"/>
  <c r="AO408" i="5"/>
  <c r="AO407" i="5"/>
  <c r="AO406" i="5"/>
  <c r="AO405" i="5"/>
  <c r="AO404" i="5"/>
  <c r="AO403" i="5"/>
  <c r="AO402" i="5"/>
  <c r="AO401" i="5"/>
  <c r="AO400" i="5"/>
  <c r="AO399" i="5"/>
  <c r="AO398" i="5"/>
  <c r="AO397" i="5"/>
  <c r="AO396" i="5"/>
  <c r="AO395" i="5"/>
  <c r="AO394" i="5"/>
  <c r="AO393" i="5"/>
  <c r="AO392" i="5"/>
  <c r="AO391" i="5"/>
  <c r="AO390" i="5"/>
  <c r="AO389" i="5"/>
  <c r="AO388" i="5"/>
  <c r="AO387" i="5"/>
  <c r="AO386" i="5"/>
  <c r="AO385" i="5"/>
  <c r="AO384" i="5"/>
  <c r="AO383" i="5"/>
  <c r="AO382" i="5"/>
  <c r="AO381" i="5"/>
  <c r="AO380" i="5"/>
  <c r="AO379" i="5"/>
  <c r="AO378" i="5"/>
  <c r="AO377" i="5"/>
  <c r="AO376" i="5"/>
  <c r="AO375" i="5"/>
  <c r="AO374" i="5"/>
  <c r="AO373" i="5"/>
  <c r="AO372" i="5"/>
  <c r="AO371" i="5"/>
  <c r="AO370" i="5"/>
  <c r="AO369" i="5"/>
  <c r="AO368" i="5"/>
  <c r="AO367" i="5"/>
  <c r="AO366" i="5"/>
  <c r="AO365" i="5"/>
  <c r="AO364" i="5"/>
  <c r="AO363" i="5"/>
  <c r="AO362" i="5"/>
  <c r="AO361" i="5"/>
  <c r="AO360" i="5"/>
  <c r="AO359" i="5"/>
  <c r="AO358" i="5"/>
  <c r="AO357" i="5"/>
  <c r="AO356" i="5"/>
  <c r="AO355" i="5"/>
  <c r="AO354" i="5"/>
  <c r="AO353" i="5"/>
  <c r="AO352" i="5"/>
  <c r="AO351" i="5"/>
  <c r="AO350" i="5"/>
  <c r="AO349" i="5"/>
  <c r="AO348" i="5"/>
  <c r="AO347" i="5"/>
  <c r="AO346" i="5"/>
  <c r="AO345" i="5"/>
  <c r="AO344" i="5"/>
  <c r="AO343" i="5"/>
  <c r="AO342" i="5"/>
  <c r="AO341" i="5"/>
  <c r="AO340" i="5"/>
  <c r="AO339" i="5"/>
  <c r="AO338" i="5"/>
  <c r="AO337" i="5"/>
  <c r="AO336" i="5"/>
  <c r="AO335" i="5"/>
  <c r="AO334" i="5"/>
  <c r="AO333" i="5"/>
  <c r="AO332" i="5"/>
  <c r="AO331" i="5"/>
  <c r="AO330" i="5"/>
  <c r="AO329" i="5"/>
  <c r="AO328" i="5"/>
  <c r="AO327" i="5"/>
  <c r="AO326" i="5"/>
  <c r="AO325" i="5"/>
  <c r="AO324" i="5"/>
  <c r="AO323" i="5"/>
  <c r="AO322" i="5"/>
  <c r="AO321" i="5"/>
  <c r="AO320" i="5"/>
  <c r="AO319" i="5"/>
  <c r="AO318" i="5"/>
  <c r="AO317" i="5"/>
  <c r="AO316" i="5"/>
  <c r="AO315" i="5"/>
  <c r="AO314" i="5"/>
  <c r="AO313" i="5"/>
  <c r="AO312" i="5"/>
  <c r="AO311" i="5"/>
  <c r="AO310" i="5"/>
  <c r="AO309" i="5"/>
  <c r="AO308" i="5"/>
  <c r="AO307" i="5"/>
  <c r="AO306" i="5"/>
  <c r="AO305" i="5"/>
  <c r="AO304" i="5"/>
  <c r="AO303" i="5"/>
  <c r="AO302" i="5"/>
  <c r="AO301" i="5"/>
  <c r="AO300" i="5"/>
  <c r="AO299" i="5"/>
  <c r="AO298" i="5"/>
  <c r="AO297" i="5"/>
  <c r="AO296" i="5"/>
  <c r="AO295" i="5"/>
  <c r="AO294" i="5"/>
  <c r="AO293" i="5"/>
  <c r="AO292" i="5"/>
  <c r="AO291" i="5"/>
  <c r="AO290" i="5"/>
  <c r="AO289" i="5"/>
  <c r="AO288" i="5"/>
  <c r="AO287" i="5"/>
  <c r="AO286" i="5"/>
  <c r="AO285" i="5"/>
  <c r="AO284" i="5"/>
  <c r="AO283" i="5"/>
  <c r="AO282" i="5"/>
  <c r="AO281" i="5"/>
  <c r="AO280" i="5"/>
  <c r="AO279" i="5"/>
  <c r="AO278" i="5"/>
  <c r="AO277" i="5"/>
  <c r="AO276" i="5"/>
  <c r="AO275" i="5"/>
  <c r="AO274" i="5"/>
  <c r="AO273" i="5"/>
  <c r="AO272" i="5"/>
  <c r="AO271" i="5"/>
  <c r="AO270" i="5"/>
  <c r="AO269" i="5"/>
  <c r="AO268" i="5"/>
  <c r="AO267" i="5"/>
  <c r="AO266" i="5"/>
  <c r="AO265" i="5"/>
  <c r="AO264" i="5"/>
  <c r="AO263" i="5"/>
  <c r="AO262" i="5"/>
  <c r="AO261" i="5"/>
  <c r="AO260" i="5"/>
  <c r="AO259" i="5"/>
  <c r="AO258" i="5"/>
  <c r="AO257" i="5"/>
  <c r="AO256" i="5"/>
  <c r="AO255" i="5"/>
  <c r="AO254" i="5"/>
  <c r="AO253" i="5"/>
  <c r="AO252" i="5"/>
  <c r="AO251" i="5"/>
  <c r="AO250" i="5"/>
  <c r="AO249" i="5"/>
  <c r="AO248" i="5"/>
  <c r="AO247" i="5"/>
  <c r="AO246" i="5"/>
  <c r="AO245" i="5"/>
  <c r="AO244" i="5"/>
  <c r="AO243" i="5"/>
  <c r="AO242" i="5"/>
  <c r="AO241" i="5"/>
  <c r="AO240" i="5"/>
  <c r="AO239" i="5"/>
  <c r="AO238" i="5"/>
  <c r="AO237" i="5"/>
  <c r="AO236" i="5"/>
  <c r="AO235" i="5"/>
  <c r="AO234" i="5"/>
  <c r="AO233" i="5"/>
  <c r="AO232" i="5"/>
  <c r="AO231" i="5"/>
  <c r="AO230" i="5"/>
  <c r="AO229" i="5"/>
  <c r="AO228" i="5"/>
  <c r="AO227" i="5"/>
  <c r="AO226" i="5"/>
  <c r="AO225" i="5"/>
  <c r="AO224" i="5"/>
  <c r="AO223" i="5"/>
  <c r="AO222" i="5"/>
  <c r="AO221" i="5"/>
  <c r="AO220" i="5"/>
  <c r="AO219" i="5"/>
  <c r="AO218" i="5"/>
  <c r="AO217" i="5"/>
  <c r="AO216" i="5"/>
  <c r="AO215" i="5"/>
  <c r="AO214" i="5"/>
  <c r="AO213" i="5"/>
  <c r="AO212" i="5"/>
  <c r="AO211" i="5"/>
  <c r="AO210" i="5"/>
  <c r="AO209" i="5"/>
  <c r="AO208" i="5"/>
  <c r="AO207" i="5"/>
  <c r="AO204" i="5"/>
  <c r="AO197" i="5"/>
  <c r="AO191" i="5"/>
  <c r="AO178" i="5"/>
  <c r="AO176" i="5"/>
  <c r="AO175" i="5"/>
  <c r="AO172" i="5"/>
  <c r="AO171" i="5"/>
  <c r="AO163" i="5"/>
  <c r="AO162" i="5"/>
  <c r="AO158" i="5"/>
  <c r="AO157" i="5"/>
  <c r="AO147" i="5"/>
  <c r="AO143" i="5"/>
  <c r="AO139" i="5"/>
  <c r="AO136" i="5"/>
  <c r="AO131" i="5"/>
  <c r="AO129" i="5"/>
  <c r="AO127" i="5"/>
  <c r="AO126" i="5"/>
  <c r="AO121" i="5"/>
  <c r="AO116" i="5"/>
  <c r="AO98" i="5"/>
  <c r="AO96" i="5"/>
  <c r="AO91" i="5"/>
  <c r="AO90" i="5"/>
  <c r="AO87" i="5"/>
  <c r="AO85" i="5"/>
  <c r="AO84" i="5"/>
  <c r="AO75" i="5"/>
  <c r="AO69" i="5"/>
  <c r="AO50" i="5"/>
  <c r="AO49" i="5"/>
  <c r="AO47" i="5"/>
  <c r="AO40" i="5"/>
  <c r="AO39" i="5"/>
  <c r="AO37" i="5"/>
  <c r="AO34" i="5"/>
  <c r="AO33" i="5"/>
  <c r="AO32" i="5"/>
  <c r="AO27" i="5"/>
  <c r="AO26" i="5"/>
  <c r="AO25" i="5"/>
  <c r="F273" i="12" l="1"/>
  <c r="F254" i="12"/>
  <c r="F523" i="12"/>
  <c r="F284" i="12"/>
  <c r="F190" i="12"/>
  <c r="F143" i="12"/>
  <c r="F301" i="12"/>
  <c r="F123" i="12"/>
  <c r="F481" i="12"/>
  <c r="F52" i="12"/>
  <c r="F364" i="12"/>
  <c r="F467" i="12"/>
  <c r="F433" i="12"/>
  <c r="F258" i="12"/>
  <c r="F145" i="12"/>
  <c r="F100" i="12"/>
  <c r="F127" i="12"/>
  <c r="F503" i="12"/>
  <c r="F315" i="12"/>
  <c r="F167" i="12"/>
  <c r="F67" i="12"/>
  <c r="F99" i="12"/>
  <c r="F507" i="12"/>
  <c r="F53" i="12"/>
  <c r="F35" i="12"/>
  <c r="AQ35" i="12" s="1"/>
  <c r="F132" i="12"/>
  <c r="F101" i="12"/>
  <c r="F353" i="12"/>
  <c r="F59" i="12"/>
  <c r="F217" i="12"/>
  <c r="F40" i="12"/>
  <c r="F457" i="12"/>
  <c r="F137" i="12"/>
  <c r="AQ137" i="12" s="1"/>
  <c r="F244" i="12"/>
  <c r="F444" i="12"/>
  <c r="F251" i="12"/>
  <c r="F172" i="12"/>
  <c r="F196" i="12"/>
  <c r="F150" i="12"/>
  <c r="F388" i="12"/>
  <c r="F268" i="12"/>
  <c r="F223" i="12"/>
  <c r="F105" i="12"/>
  <c r="F54" i="12"/>
  <c r="F412" i="12"/>
  <c r="F116" i="12"/>
  <c r="F168" i="12"/>
  <c r="F442" i="12"/>
  <c r="F90" i="12"/>
  <c r="F195" i="12"/>
  <c r="F305" i="12"/>
  <c r="F357" i="12"/>
  <c r="F205" i="12"/>
  <c r="F173" i="12"/>
  <c r="F229" i="12"/>
  <c r="F237" i="12"/>
  <c r="F429" i="12"/>
  <c r="F340" i="12"/>
  <c r="F404" i="12"/>
  <c r="F286" i="12"/>
  <c r="F297" i="12"/>
  <c r="F246" i="12"/>
  <c r="F213" i="12"/>
  <c r="F428" i="12"/>
  <c r="F391" i="12"/>
  <c r="F112" i="12"/>
  <c r="F60" i="12"/>
  <c r="F29" i="12"/>
  <c r="F227" i="12"/>
  <c r="F278" i="12"/>
  <c r="F62" i="12"/>
  <c r="F534" i="12"/>
  <c r="F342" i="12"/>
  <c r="F461" i="12"/>
  <c r="F94" i="12"/>
  <c r="AQ94" i="12" s="1"/>
  <c r="F166" i="12"/>
  <c r="F189" i="12"/>
  <c r="F537" i="12"/>
  <c r="F219" i="12"/>
  <c r="F185" i="12"/>
  <c r="F134" i="12"/>
  <c r="F206" i="12"/>
  <c r="F426" i="12"/>
  <c r="F440" i="12"/>
  <c r="F276" i="12"/>
  <c r="F308" i="12"/>
  <c r="F324" i="12"/>
  <c r="F177" i="12"/>
  <c r="F79" i="12"/>
  <c r="F49" i="12"/>
  <c r="F187" i="12"/>
  <c r="F73" i="12"/>
  <c r="F222" i="12"/>
  <c r="F151" i="12"/>
  <c r="F381" i="12"/>
  <c r="F459" i="12"/>
  <c r="F475" i="12"/>
  <c r="F441" i="12"/>
  <c r="F454" i="12"/>
  <c r="F462" i="12"/>
  <c r="F279" i="12"/>
  <c r="F354" i="12"/>
  <c r="F293" i="12"/>
  <c r="F141" i="12"/>
  <c r="F159" i="12"/>
  <c r="AQ159" i="12" s="1"/>
  <c r="F337" i="12"/>
  <c r="F515" i="12"/>
  <c r="F369" i="12"/>
  <c r="F465" i="12"/>
  <c r="F82" i="12"/>
  <c r="F478" i="12"/>
  <c r="F289" i="12"/>
  <c r="F509" i="12"/>
  <c r="F260" i="12"/>
  <c r="F539" i="12"/>
  <c r="F505" i="12"/>
  <c r="F215" i="12"/>
  <c r="F455" i="12"/>
  <c r="F256" i="12"/>
  <c r="F92" i="12"/>
  <c r="F107" i="12"/>
  <c r="F257" i="12"/>
  <c r="F304" i="12"/>
  <c r="F162" i="12"/>
  <c r="F113" i="12"/>
  <c r="F214" i="12"/>
  <c r="F497" i="12"/>
  <c r="F443" i="12"/>
  <c r="F387" i="12"/>
  <c r="F451" i="12"/>
  <c r="F393" i="12"/>
  <c r="F204" i="12"/>
  <c r="F98" i="12"/>
  <c r="F275" i="12"/>
  <c r="F430" i="12"/>
  <c r="F486" i="12"/>
  <c r="F325" i="12"/>
  <c r="F332" i="12"/>
  <c r="F243" i="12"/>
  <c r="F367" i="12"/>
  <c r="F160" i="12"/>
  <c r="AQ160" i="12" s="1"/>
  <c r="F271" i="12"/>
  <c r="F319" i="12"/>
  <c r="F37" i="12"/>
  <c r="F109" i="12"/>
  <c r="AQ109" i="12" s="1"/>
  <c r="F122" i="12"/>
  <c r="F47" i="12"/>
  <c r="F228" i="12"/>
  <c r="F419" i="12"/>
  <c r="F521" i="12"/>
  <c r="F397" i="12"/>
  <c r="F165" i="12"/>
  <c r="F201" i="12"/>
  <c r="F45" i="12"/>
  <c r="F57" i="12"/>
  <c r="F382" i="12"/>
  <c r="F485" i="12"/>
  <c r="F89" i="12"/>
  <c r="F117" i="12"/>
  <c r="F31" i="12"/>
  <c r="F156" i="12"/>
  <c r="F110" i="12"/>
  <c r="AQ110" i="12" s="1"/>
  <c r="F135" i="12"/>
  <c r="F309" i="12"/>
  <c r="F425" i="12"/>
  <c r="F252" i="12"/>
  <c r="F374" i="12"/>
  <c r="F235" i="12"/>
  <c r="F341" i="12"/>
  <c r="F321" i="12"/>
  <c r="F285" i="12"/>
  <c r="F516" i="12"/>
  <c r="F202" i="12"/>
  <c r="F170" i="12"/>
  <c r="F359" i="12"/>
  <c r="F522" i="12"/>
  <c r="F373" i="12"/>
  <c r="F83" i="12"/>
  <c r="F356" i="12"/>
  <c r="F174" i="12"/>
  <c r="F153" i="12"/>
  <c r="F111" i="12"/>
  <c r="AQ111" i="12" s="1"/>
  <c r="F50" i="12"/>
  <c r="F69" i="12"/>
  <c r="F502" i="12"/>
  <c r="F363" i="12"/>
  <c r="F469" i="12"/>
  <c r="F513" i="12"/>
  <c r="F349" i="12"/>
  <c r="F450" i="12"/>
  <c r="F514" i="12"/>
  <c r="F402" i="12"/>
  <c r="F336" i="12"/>
  <c r="F96" i="12"/>
  <c r="F44" i="12"/>
  <c r="F525" i="12"/>
  <c r="F379" i="12"/>
  <c r="F470" i="12"/>
  <c r="F333" i="12"/>
  <c r="F396" i="12"/>
  <c r="F259" i="12"/>
  <c r="F318" i="12"/>
  <c r="F329" i="12"/>
  <c r="F529" i="12"/>
  <c r="F421" i="12"/>
  <c r="F58" i="12"/>
  <c r="F241" i="12"/>
  <c r="F247" i="12"/>
  <c r="F473" i="12"/>
  <c r="F239" i="12"/>
  <c r="F147" i="12"/>
  <c r="F61" i="12"/>
  <c r="F302" i="12"/>
  <c r="F409" i="12"/>
  <c r="F102" i="12"/>
  <c r="AQ102" i="12" s="1"/>
  <c r="F114" i="12"/>
  <c r="F133" i="12"/>
  <c r="F71" i="12"/>
  <c r="F427" i="12"/>
  <c r="F533" i="12"/>
  <c r="F179" i="12"/>
  <c r="F541" i="12"/>
  <c r="F431" i="12"/>
  <c r="F448" i="12"/>
  <c r="F383" i="12"/>
  <c r="F250" i="12"/>
  <c r="F456" i="12"/>
  <c r="F36" i="12"/>
  <c r="AQ36" i="12" s="1"/>
  <c r="F446" i="12"/>
  <c r="F68" i="12"/>
  <c r="F355" i="12"/>
  <c r="F510" i="12"/>
  <c r="F207" i="12"/>
  <c r="F316" i="12"/>
  <c r="F265" i="12"/>
  <c r="F124" i="12"/>
  <c r="F291" i="12"/>
  <c r="F119" i="12"/>
  <c r="F380" i="12"/>
  <c r="F163" i="12"/>
  <c r="F493" i="12"/>
  <c r="F267" i="12"/>
  <c r="F422" i="12"/>
  <c r="F403" i="12"/>
  <c r="F253" i="12"/>
  <c r="F494" i="12"/>
  <c r="F203" i="12"/>
  <c r="F97" i="12"/>
  <c r="F347" i="12"/>
  <c r="F453" i="12"/>
  <c r="F313" i="12"/>
  <c r="F108" i="12"/>
  <c r="F390" i="12"/>
  <c r="F435" i="12"/>
  <c r="F270" i="12"/>
  <c r="F280" i="12"/>
  <c r="F362" i="12"/>
  <c r="F192" i="12"/>
  <c r="F48" i="12"/>
  <c r="F434" i="12"/>
  <c r="F42" i="12"/>
  <c r="F33" i="12"/>
  <c r="F248" i="12"/>
  <c r="F538" i="12"/>
  <c r="F544" i="12"/>
  <c r="F527" i="12"/>
  <c r="F524" i="12"/>
  <c r="F375" i="12"/>
  <c r="F496" i="12"/>
  <c r="F495" i="12"/>
  <c r="F460" i="12"/>
  <c r="F352" i="12"/>
  <c r="F146" i="12"/>
  <c r="AQ146" i="12" s="1"/>
  <c r="F86" i="12"/>
  <c r="F209" i="12"/>
  <c r="F77" i="12"/>
  <c r="AQ77" i="12" s="1"/>
  <c r="F401" i="12"/>
  <c r="F269" i="12"/>
  <c r="F95" i="12"/>
  <c r="F345" i="12"/>
  <c r="F140" i="12"/>
  <c r="F294" i="12"/>
  <c r="F106" i="12"/>
  <c r="F531" i="12"/>
  <c r="F125" i="12"/>
  <c r="F46" i="12"/>
  <c r="F63" i="12"/>
  <c r="F281" i="12"/>
  <c r="F76" i="12"/>
  <c r="AQ76" i="12" s="1"/>
  <c r="F230" i="12"/>
  <c r="F169" i="12"/>
  <c r="F91" i="12"/>
  <c r="AQ91" i="12" s="1"/>
  <c r="F300" i="12"/>
  <c r="F197" i="12"/>
  <c r="F118" i="12"/>
  <c r="F183" i="12"/>
  <c r="F66" i="12"/>
  <c r="F491" i="12"/>
  <c r="F85" i="12"/>
  <c r="F175" i="12"/>
  <c r="F518" i="12"/>
  <c r="F385" i="12"/>
  <c r="F307" i="12"/>
  <c r="F188" i="12"/>
  <c r="AQ188" i="12" s="1"/>
  <c r="F413" i="12"/>
  <c r="F334" i="12"/>
  <c r="F80" i="12"/>
  <c r="F408" i="12"/>
  <c r="F232" i="12"/>
  <c r="F30" i="12"/>
  <c r="F407" i="12"/>
  <c r="F226" i="12"/>
  <c r="F528" i="12"/>
  <c r="F360" i="12"/>
  <c r="F120" i="12"/>
  <c r="F479" i="12"/>
  <c r="F295" i="12"/>
  <c r="F432" i="12"/>
  <c r="F418" i="12"/>
  <c r="F216" i="12"/>
  <c r="F506" i="12"/>
  <c r="F330" i="12"/>
  <c r="F519" i="12"/>
  <c r="F415" i="12"/>
  <c r="F38" i="12"/>
  <c r="F220" i="12"/>
  <c r="F358" i="12"/>
  <c r="F233" i="12"/>
  <c r="F155" i="12"/>
  <c r="F420" i="12"/>
  <c r="F261" i="12"/>
  <c r="F182" i="12"/>
  <c r="AQ182" i="12" s="1"/>
  <c r="F121" i="12"/>
  <c r="F138" i="12"/>
  <c r="AQ138" i="12" s="1"/>
  <c r="F148" i="12"/>
  <c r="F149" i="12"/>
  <c r="F70" i="12"/>
  <c r="F87" i="12"/>
  <c r="F449" i="12"/>
  <c r="F371" i="12"/>
  <c r="F292" i="12"/>
  <c r="F477" i="12"/>
  <c r="F398" i="12"/>
  <c r="F532" i="12"/>
  <c r="F386" i="12"/>
  <c r="F200" i="12"/>
  <c r="F530" i="12"/>
  <c r="F384" i="12"/>
  <c r="F194" i="12"/>
  <c r="F512" i="12"/>
  <c r="F338" i="12"/>
  <c r="F56" i="12"/>
  <c r="F463" i="12"/>
  <c r="F272" i="12"/>
  <c r="F540" i="12"/>
  <c r="F399" i="12"/>
  <c r="F184" i="12"/>
  <c r="F490" i="12"/>
  <c r="F311" i="12"/>
  <c r="F282" i="12"/>
  <c r="F351" i="12"/>
  <c r="F34" i="12"/>
  <c r="F152" i="12"/>
  <c r="F474" i="12"/>
  <c r="F288" i="12"/>
  <c r="F536" i="12"/>
  <c r="F328" i="12"/>
  <c r="F39" i="12"/>
  <c r="F81" i="12"/>
  <c r="F131" i="12"/>
  <c r="F126" i="12"/>
  <c r="F323" i="12"/>
  <c r="F406" i="12"/>
  <c r="F350" i="12"/>
  <c r="F139" i="12"/>
  <c r="AQ139" i="12" s="1"/>
  <c r="F245" i="12"/>
  <c r="F161" i="12"/>
  <c r="F211" i="12"/>
  <c r="F84" i="12"/>
  <c r="AQ84" i="12" s="1"/>
  <c r="F317" i="12"/>
  <c r="F238" i="12"/>
  <c r="F158" i="12"/>
  <c r="F75" i="12"/>
  <c r="F181" i="12"/>
  <c r="F55" i="12"/>
  <c r="F361" i="12"/>
  <c r="F283" i="12"/>
  <c r="F164" i="12"/>
  <c r="AQ164" i="12" s="1"/>
  <c r="F389" i="12"/>
  <c r="F310" i="12"/>
  <c r="F249" i="12"/>
  <c r="F171" i="12"/>
  <c r="F452" i="12"/>
  <c r="F277" i="12"/>
  <c r="F198" i="12"/>
  <c r="F65" i="12"/>
  <c r="F74" i="12"/>
  <c r="F499" i="12"/>
  <c r="F93" i="12"/>
  <c r="F191" i="12"/>
  <c r="F526" i="12"/>
  <c r="F500" i="12"/>
  <c r="F344" i="12"/>
  <c r="F130" i="12"/>
  <c r="F498" i="12"/>
  <c r="F343" i="12"/>
  <c r="F128" i="12"/>
  <c r="AQ128" i="12" s="1"/>
  <c r="F480" i="12"/>
  <c r="F296" i="12"/>
  <c r="F368" i="12"/>
  <c r="F423" i="12"/>
  <c r="F218" i="12"/>
  <c r="F508" i="12"/>
  <c r="F335" i="12"/>
  <c r="F487" i="12"/>
  <c r="F458" i="12"/>
  <c r="F266" i="12"/>
  <c r="F520" i="12"/>
  <c r="F306" i="12"/>
  <c r="F262" i="12"/>
  <c r="F129" i="12"/>
  <c r="F51" i="12"/>
  <c r="AQ51" i="12" s="1"/>
  <c r="F212" i="12"/>
  <c r="F157" i="12"/>
  <c r="F78" i="12"/>
  <c r="AQ78" i="12" s="1"/>
  <c r="F103" i="12"/>
  <c r="F484" i="12"/>
  <c r="F322" i="12"/>
  <c r="F72" i="12"/>
  <c r="F482" i="12"/>
  <c r="F320" i="12"/>
  <c r="F471" i="12"/>
  <c r="F464" i="12"/>
  <c r="F274" i="12"/>
  <c r="F234" i="12"/>
  <c r="F400" i="12"/>
  <c r="F186" i="12"/>
  <c r="AQ186" i="12" s="1"/>
  <c r="F492" i="12"/>
  <c r="F312" i="12"/>
  <c r="F346" i="12"/>
  <c r="F416" i="12"/>
  <c r="F242" i="12"/>
  <c r="F504" i="12"/>
  <c r="F264" i="12"/>
  <c r="F483" i="12"/>
  <c r="F199" i="12"/>
  <c r="F436" i="12"/>
  <c r="F365" i="12"/>
  <c r="F542" i="12"/>
  <c r="F395" i="12"/>
  <c r="F501" i="12"/>
  <c r="F417" i="12"/>
  <c r="F339" i="12"/>
  <c r="F236" i="12"/>
  <c r="F445" i="12"/>
  <c r="F366" i="12"/>
  <c r="F414" i="12"/>
  <c r="F331" i="12"/>
  <c r="F437" i="12"/>
  <c r="F225" i="12"/>
  <c r="F489" i="12"/>
  <c r="F411" i="12"/>
  <c r="F372" i="12"/>
  <c r="F517" i="12"/>
  <c r="F438" i="12"/>
  <c r="F377" i="12"/>
  <c r="F299" i="12"/>
  <c r="F180" i="12"/>
  <c r="F405" i="12"/>
  <c r="F326" i="12"/>
  <c r="F193" i="12"/>
  <c r="F115" i="12"/>
  <c r="F348" i="12"/>
  <c r="F221" i="12"/>
  <c r="F142" i="12"/>
  <c r="F231" i="12"/>
  <c r="F468" i="12"/>
  <c r="F303" i="12"/>
  <c r="F535" i="12"/>
  <c r="F466" i="12"/>
  <c r="F298" i="12"/>
  <c r="F327" i="12"/>
  <c r="F424" i="12"/>
  <c r="F255" i="12"/>
  <c r="F543" i="12"/>
  <c r="F378" i="12"/>
  <c r="F154" i="12"/>
  <c r="F476" i="12"/>
  <c r="F290" i="12"/>
  <c r="F136" i="12"/>
  <c r="F394" i="12"/>
  <c r="F178" i="12"/>
  <c r="F472" i="12"/>
  <c r="F240" i="12"/>
  <c r="C21" i="13"/>
  <c r="C40" i="13" s="1"/>
  <c r="F176" i="12"/>
  <c r="F41" i="12"/>
  <c r="F410" i="12"/>
  <c r="F392" i="12"/>
  <c r="F144" i="12"/>
  <c r="F32" i="12"/>
  <c r="F370" i="12"/>
  <c r="F88" i="12"/>
  <c r="F64" i="12"/>
  <c r="F447" i="12"/>
  <c r="F224" i="12"/>
  <c r="F511" i="12"/>
  <c r="F314" i="12"/>
  <c r="F263" i="12"/>
  <c r="F376" i="12"/>
  <c r="F104" i="12"/>
  <c r="F439" i="12"/>
  <c r="F210" i="12"/>
  <c r="F488" i="12"/>
  <c r="F287" i="12"/>
  <c r="F43" i="12"/>
  <c r="AF45" i="13"/>
  <c r="AQ5" i="7"/>
  <c r="AR4" i="7"/>
  <c r="AI5" i="7"/>
  <c r="AF22" i="13"/>
  <c r="I21" i="4"/>
  <c r="AG22" i="13" s="1"/>
  <c r="AG46" i="13" s="1"/>
  <c r="AA14" i="7"/>
  <c r="AB14" i="7" s="1"/>
  <c r="AH6" i="7"/>
  <c r="AK6" i="7" s="1"/>
  <c r="AJ5" i="7"/>
  <c r="C509" i="13" l="1"/>
  <c r="C284" i="13"/>
  <c r="C489" i="13"/>
  <c r="C240" i="13"/>
  <c r="C258" i="13"/>
  <c r="C419" i="13"/>
  <c r="C411" i="13"/>
  <c r="C192" i="13"/>
  <c r="C329" i="13"/>
  <c r="C461" i="13"/>
  <c r="C78" i="13"/>
  <c r="C322" i="13"/>
  <c r="C501" i="13"/>
  <c r="C445" i="13"/>
  <c r="C83" i="13"/>
  <c r="C443" i="13"/>
  <c r="C524" i="13"/>
  <c r="C434" i="13"/>
  <c r="C437" i="13"/>
  <c r="C294" i="13"/>
  <c r="C290" i="13"/>
  <c r="C130" i="13"/>
  <c r="C70" i="13"/>
  <c r="C96" i="13"/>
  <c r="C28" i="13"/>
  <c r="C484" i="13"/>
  <c r="C394" i="13"/>
  <c r="C380" i="13"/>
  <c r="C287" i="13"/>
  <c r="C274" i="13"/>
  <c r="C204" i="13"/>
  <c r="C112" i="13"/>
  <c r="C455" i="13"/>
  <c r="C468" i="13"/>
  <c r="C378" i="13"/>
  <c r="C340" i="13"/>
  <c r="C335" i="13"/>
  <c r="C266" i="13"/>
  <c r="C169" i="13"/>
  <c r="C76" i="13"/>
  <c r="C452" i="13"/>
  <c r="C439" i="13"/>
  <c r="C324" i="13"/>
  <c r="C342" i="13"/>
  <c r="C288" i="13"/>
  <c r="C167" i="13"/>
  <c r="C60" i="13"/>
  <c r="C475" i="13"/>
  <c r="C35" i="13"/>
  <c r="C467" i="13"/>
  <c r="C431" i="13"/>
  <c r="C243" i="13"/>
  <c r="C326" i="13"/>
  <c r="C228" i="13"/>
  <c r="C120" i="13"/>
  <c r="C51" i="13"/>
  <c r="C99" i="13"/>
  <c r="C525" i="13"/>
  <c r="C436" i="13"/>
  <c r="C391" i="13"/>
  <c r="C222" i="13"/>
  <c r="C292" i="13"/>
  <c r="C194" i="13"/>
  <c r="C95" i="13"/>
  <c r="C36" i="13"/>
  <c r="C48" i="13"/>
  <c r="C65" i="13"/>
  <c r="C74" i="13"/>
  <c r="C59" i="13"/>
  <c r="C84" i="13"/>
  <c r="C93" i="13"/>
  <c r="C55" i="13"/>
  <c r="C113" i="13"/>
  <c r="C101" i="13"/>
  <c r="C141" i="13"/>
  <c r="C118" i="13"/>
  <c r="C119" i="13"/>
  <c r="C144" i="13"/>
  <c r="C151" i="13"/>
  <c r="C180" i="13"/>
  <c r="C170" i="13"/>
  <c r="C79" i="13"/>
  <c r="C163" i="13"/>
  <c r="C208" i="13"/>
  <c r="C201" i="13"/>
  <c r="C200" i="13"/>
  <c r="C242" i="13"/>
  <c r="C236" i="13"/>
  <c r="C215" i="13"/>
  <c r="C305" i="13"/>
  <c r="C216" i="13"/>
  <c r="C307" i="13"/>
  <c r="C259" i="13"/>
  <c r="C245" i="13"/>
  <c r="C249" i="13"/>
  <c r="C350" i="13"/>
  <c r="C367" i="13"/>
  <c r="C328" i="13"/>
  <c r="C337" i="13"/>
  <c r="C314" i="13"/>
  <c r="C330" i="13"/>
  <c r="C308" i="13"/>
  <c r="C347" i="13"/>
  <c r="C352" i="13"/>
  <c r="C412" i="13"/>
  <c r="C405" i="13"/>
  <c r="C333" i="13"/>
  <c r="C430" i="13"/>
  <c r="C399" i="13"/>
  <c r="C392" i="13"/>
  <c r="C370" i="13"/>
  <c r="C402" i="13"/>
  <c r="C344" i="13"/>
  <c r="C379" i="13"/>
  <c r="C451" i="13"/>
  <c r="C522" i="13"/>
  <c r="C271" i="13"/>
  <c r="C499" i="13"/>
  <c r="C471" i="13"/>
  <c r="C492" i="13"/>
  <c r="C459" i="13"/>
  <c r="C469" i="13"/>
  <c r="C533" i="13"/>
  <c r="C486" i="13"/>
  <c r="C519" i="13"/>
  <c r="C464" i="13"/>
  <c r="C528" i="13"/>
  <c r="C448" i="13"/>
  <c r="C521" i="13"/>
  <c r="C529" i="13"/>
  <c r="C34" i="13"/>
  <c r="C480" i="13"/>
  <c r="C473" i="13"/>
  <c r="C537" i="13"/>
  <c r="C390" i="13"/>
  <c r="C426" i="13"/>
  <c r="C403" i="13"/>
  <c r="C31" i="13"/>
  <c r="C447" i="13"/>
  <c r="C516" i="13"/>
  <c r="C535" i="13"/>
  <c r="C510" i="13"/>
  <c r="C488" i="13"/>
  <c r="C30" i="13"/>
  <c r="C80" i="13"/>
  <c r="C61" i="13"/>
  <c r="C140" i="13"/>
  <c r="C46" i="13"/>
  <c r="C176" i="13"/>
  <c r="C159" i="13"/>
  <c r="C56" i="13"/>
  <c r="C73" i="13"/>
  <c r="C82" i="13"/>
  <c r="C67" i="13"/>
  <c r="C92" i="13"/>
  <c r="C62" i="13"/>
  <c r="C91" i="13"/>
  <c r="C116" i="13"/>
  <c r="C102" i="13"/>
  <c r="C149" i="13"/>
  <c r="C126" i="13"/>
  <c r="C127" i="13"/>
  <c r="C54" i="13"/>
  <c r="C154" i="13"/>
  <c r="C187" i="13"/>
  <c r="C171" i="13"/>
  <c r="C146" i="13"/>
  <c r="C164" i="13"/>
  <c r="C209" i="13"/>
  <c r="C202" i="13"/>
  <c r="C225" i="13"/>
  <c r="C156" i="13"/>
  <c r="C264" i="13"/>
  <c r="C219" i="13"/>
  <c r="C313" i="13"/>
  <c r="C229" i="13"/>
  <c r="C184" i="13"/>
  <c r="C260" i="13"/>
  <c r="C246" i="13"/>
  <c r="C253" i="13"/>
  <c r="C214" i="13"/>
  <c r="C375" i="13"/>
  <c r="C336" i="13"/>
  <c r="C345" i="13"/>
  <c r="C315" i="13"/>
  <c r="C338" i="13"/>
  <c r="C309" i="13"/>
  <c r="C252" i="13"/>
  <c r="C356" i="13"/>
  <c r="C420" i="13"/>
  <c r="C413" i="13"/>
  <c r="C348" i="13"/>
  <c r="C438" i="13"/>
  <c r="C407" i="13"/>
  <c r="C400" i="13"/>
  <c r="C371" i="13"/>
  <c r="C410" i="13"/>
  <c r="C360" i="13"/>
  <c r="C387" i="13"/>
  <c r="C466" i="13"/>
  <c r="C530" i="13"/>
  <c r="C376" i="13"/>
  <c r="C507" i="13"/>
  <c r="C479" i="13"/>
  <c r="C500" i="13"/>
  <c r="C487" i="13"/>
  <c r="C477" i="13"/>
  <c r="C26" i="13"/>
  <c r="C494" i="13"/>
  <c r="C409" i="13"/>
  <c r="C472" i="13"/>
  <c r="C536" i="13"/>
  <c r="C465" i="13"/>
  <c r="C64" i="13"/>
  <c r="C81" i="13"/>
  <c r="C90" i="13"/>
  <c r="C75" i="13"/>
  <c r="C45" i="13"/>
  <c r="C97" i="13"/>
  <c r="C107" i="13"/>
  <c r="C124" i="13"/>
  <c r="C103" i="13"/>
  <c r="C157" i="13"/>
  <c r="C134" i="13"/>
  <c r="C135" i="13"/>
  <c r="C94" i="13"/>
  <c r="C174" i="13"/>
  <c r="C195" i="13"/>
  <c r="C172" i="13"/>
  <c r="C148" i="13"/>
  <c r="C189" i="13"/>
  <c r="C210" i="13"/>
  <c r="C203" i="13"/>
  <c r="C122" i="13"/>
  <c r="C182" i="13"/>
  <c r="C272" i="13"/>
  <c r="C239" i="13"/>
  <c r="C321" i="13"/>
  <c r="C238" i="13"/>
  <c r="C221" i="13"/>
  <c r="C268" i="13"/>
  <c r="C247" i="13"/>
  <c r="C261" i="13"/>
  <c r="C279" i="13"/>
  <c r="C150" i="13"/>
  <c r="C218" i="13"/>
  <c r="C353" i="13"/>
  <c r="C316" i="13"/>
  <c r="C346" i="13"/>
  <c r="C310" i="13"/>
  <c r="C285" i="13"/>
  <c r="C357" i="13"/>
  <c r="C428" i="13"/>
  <c r="C421" i="13"/>
  <c r="C382" i="13"/>
  <c r="C446" i="13"/>
  <c r="C415" i="13"/>
  <c r="C408" i="13"/>
  <c r="C372" i="13"/>
  <c r="C418" i="13"/>
  <c r="C361" i="13"/>
  <c r="C395" i="13"/>
  <c r="C474" i="13"/>
  <c r="C538" i="13"/>
  <c r="C440" i="13"/>
  <c r="C515" i="13"/>
  <c r="C377" i="13"/>
  <c r="C508" i="13"/>
  <c r="C511" i="13"/>
  <c r="C485" i="13"/>
  <c r="C502" i="13"/>
  <c r="C432" i="13"/>
  <c r="C29" i="13"/>
  <c r="C523" i="13"/>
  <c r="C493" i="13"/>
  <c r="C441" i="13"/>
  <c r="C481" i="13"/>
  <c r="C42" i="13"/>
  <c r="C52" i="13"/>
  <c r="C123" i="13"/>
  <c r="C173" i="13"/>
  <c r="C129" i="13"/>
  <c r="C196" i="13"/>
  <c r="C186" i="13"/>
  <c r="C232" i="13"/>
  <c r="C72" i="13"/>
  <c r="C89" i="13"/>
  <c r="C98" i="13"/>
  <c r="C44" i="13"/>
  <c r="C53" i="13"/>
  <c r="C115" i="13"/>
  <c r="C108" i="13"/>
  <c r="C132" i="13"/>
  <c r="C104" i="13"/>
  <c r="C165" i="13"/>
  <c r="C142" i="13"/>
  <c r="C143" i="13"/>
  <c r="C121" i="13"/>
  <c r="C175" i="13"/>
  <c r="C47" i="13"/>
  <c r="C188" i="13"/>
  <c r="C158" i="13"/>
  <c r="C87" i="13"/>
  <c r="C211" i="13"/>
  <c r="C224" i="13"/>
  <c r="C185" i="13"/>
  <c r="C198" i="13"/>
  <c r="C280" i="13"/>
  <c r="C265" i="13"/>
  <c r="C235" i="13"/>
  <c r="C267" i="13"/>
  <c r="C227" i="13"/>
  <c r="C276" i="13"/>
  <c r="C262" i="13"/>
  <c r="C295" i="13"/>
  <c r="C327" i="13"/>
  <c r="C217" i="13"/>
  <c r="C230" i="13"/>
  <c r="C237" i="13"/>
  <c r="C317" i="13"/>
  <c r="C354" i="13"/>
  <c r="C311" i="13"/>
  <c r="C293" i="13"/>
  <c r="C358" i="13"/>
  <c r="C300" i="13"/>
  <c r="C429" i="13"/>
  <c r="C454" i="13"/>
  <c r="C423" i="13"/>
  <c r="C416" i="13"/>
  <c r="C373" i="13"/>
  <c r="C362" i="13"/>
  <c r="C482" i="13"/>
  <c r="C433" i="13"/>
  <c r="C393" i="13"/>
  <c r="C37" i="13"/>
  <c r="C106" i="13"/>
  <c r="C109" i="13"/>
  <c r="C71" i="13"/>
  <c r="C166" i="13"/>
  <c r="C223" i="13"/>
  <c r="C49" i="13"/>
  <c r="C58" i="13"/>
  <c r="C43" i="13"/>
  <c r="C68" i="13"/>
  <c r="C77" i="13"/>
  <c r="C147" i="13"/>
  <c r="C111" i="13"/>
  <c r="C86" i="13"/>
  <c r="C125" i="13"/>
  <c r="C63" i="13"/>
  <c r="C88" i="13"/>
  <c r="C128" i="13"/>
  <c r="C145" i="13"/>
  <c r="C178" i="13"/>
  <c r="C168" i="13"/>
  <c r="C212" i="13"/>
  <c r="C161" i="13"/>
  <c r="C206" i="13"/>
  <c r="C183" i="13"/>
  <c r="C248" i="13"/>
  <c r="C226" i="13"/>
  <c r="C197" i="13"/>
  <c r="C138" i="13"/>
  <c r="C289" i="13"/>
  <c r="C282" i="13"/>
  <c r="C291" i="13"/>
  <c r="C257" i="13"/>
  <c r="C152" i="13"/>
  <c r="C286" i="13"/>
  <c r="C334" i="13"/>
  <c r="C351" i="13"/>
  <c r="C269" i="13"/>
  <c r="C304" i="13"/>
  <c r="C277" i="13"/>
  <c r="C320" i="13"/>
  <c r="C263" i="13"/>
  <c r="C331" i="13"/>
  <c r="C332" i="13"/>
  <c r="C396" i="13"/>
  <c r="C389" i="13"/>
  <c r="C453" i="13"/>
  <c r="C414" i="13"/>
  <c r="C383" i="13"/>
  <c r="C233" i="13"/>
  <c r="C368" i="13"/>
  <c r="C386" i="13"/>
  <c r="C450" i="13"/>
  <c r="C365" i="13"/>
  <c r="C427" i="13"/>
  <c r="C506" i="13"/>
  <c r="C503" i="13"/>
  <c r="C483" i="13"/>
  <c r="C32" i="13"/>
  <c r="C476" i="13"/>
  <c r="C25" i="13"/>
  <c r="C435" i="13"/>
  <c r="C517" i="13"/>
  <c r="C470" i="13"/>
  <c r="C534" i="13"/>
  <c r="C462" i="13"/>
  <c r="C512" i="13"/>
  <c r="C417" i="13"/>
  <c r="C505" i="13"/>
  <c r="C527" i="13"/>
  <c r="F28" i="12"/>
  <c r="AQ28" i="12" s="1"/>
  <c r="AQ70" i="12" s="1"/>
  <c r="C495" i="13"/>
  <c r="C526" i="13"/>
  <c r="C460" i="13"/>
  <c r="C457" i="13"/>
  <c r="C449" i="13"/>
  <c r="C366" i="13"/>
  <c r="C374" i="13"/>
  <c r="C355" i="13"/>
  <c r="C397" i="13"/>
  <c r="C301" i="13"/>
  <c r="C319" i="13"/>
  <c r="C298" i="13"/>
  <c r="C306" i="13"/>
  <c r="C241" i="13"/>
  <c r="C297" i="13"/>
  <c r="C190" i="13"/>
  <c r="C207" i="13"/>
  <c r="C179" i="13"/>
  <c r="C100" i="13"/>
  <c r="C110" i="13"/>
  <c r="C114" i="13"/>
  <c r="C520" i="13"/>
  <c r="C24" i="13"/>
  <c r="C369" i="13"/>
  <c r="C318" i="13"/>
  <c r="C281" i="13"/>
  <c r="C177" i="13"/>
  <c r="C66" i="13"/>
  <c r="C38" i="13"/>
  <c r="C514" i="13"/>
  <c r="C422" i="13"/>
  <c r="C323" i="13"/>
  <c r="C303" i="13"/>
  <c r="C250" i="13"/>
  <c r="C278" i="13"/>
  <c r="C299" i="13"/>
  <c r="C273" i="13"/>
  <c r="C199" i="13"/>
  <c r="C162" i="13"/>
  <c r="C153" i="13"/>
  <c r="C133" i="13"/>
  <c r="C131" i="13"/>
  <c r="C50" i="13"/>
  <c r="C401" i="13"/>
  <c r="C425" i="13"/>
  <c r="C364" i="13"/>
  <c r="C381" i="13"/>
  <c r="C254" i="13"/>
  <c r="C231" i="13"/>
  <c r="C234" i="13"/>
  <c r="C181" i="13"/>
  <c r="C478" i="13"/>
  <c r="C513" i="13"/>
  <c r="C496" i="13"/>
  <c r="C456" i="13"/>
  <c r="C33" i="13"/>
  <c r="C531" i="13"/>
  <c r="C498" i="13"/>
  <c r="C458" i="13"/>
  <c r="C424" i="13"/>
  <c r="C406" i="13"/>
  <c r="C404" i="13"/>
  <c r="C312" i="13"/>
  <c r="C255" i="13"/>
  <c r="C359" i="13"/>
  <c r="C270" i="13"/>
  <c r="C283" i="13"/>
  <c r="C193" i="13"/>
  <c r="C191" i="13"/>
  <c r="C160" i="13"/>
  <c r="C137" i="13"/>
  <c r="C117" i="13"/>
  <c r="C85" i="13"/>
  <c r="C57" i="13"/>
  <c r="C518" i="13"/>
  <c r="C39" i="13"/>
  <c r="C341" i="13"/>
  <c r="C339" i="13"/>
  <c r="C213" i="13"/>
  <c r="C205" i="13"/>
  <c r="C155" i="13"/>
  <c r="C504" i="13"/>
  <c r="C385" i="13"/>
  <c r="C539" i="13"/>
  <c r="C363" i="13"/>
  <c r="C349" i="13"/>
  <c r="C325" i="13"/>
  <c r="C497" i="13"/>
  <c r="C463" i="13"/>
  <c r="C444" i="13"/>
  <c r="C532" i="13"/>
  <c r="C491" i="13"/>
  <c r="C490" i="13"/>
  <c r="C442" i="13"/>
  <c r="C384" i="13"/>
  <c r="C398" i="13"/>
  <c r="C388" i="13"/>
  <c r="C302" i="13"/>
  <c r="C251" i="13"/>
  <c r="C343" i="13"/>
  <c r="C244" i="13"/>
  <c r="C275" i="13"/>
  <c r="C296" i="13"/>
  <c r="C256" i="13"/>
  <c r="C220" i="13"/>
  <c r="C136" i="13"/>
  <c r="C105" i="13"/>
  <c r="C69" i="13"/>
  <c r="C41" i="13"/>
  <c r="C27" i="13"/>
  <c r="C139" i="13"/>
  <c r="AQ6" i="7"/>
  <c r="AR5" i="7"/>
  <c r="L539" i="13"/>
  <c r="AF57" i="13"/>
  <c r="AF68" i="13" s="1"/>
  <c r="AF81" i="13" s="1"/>
  <c r="AF91" i="13" s="1"/>
  <c r="D21" i="13"/>
  <c r="J34" i="12"/>
  <c r="J42" i="12"/>
  <c r="J50" i="12"/>
  <c r="J58" i="12"/>
  <c r="J66" i="12"/>
  <c r="J74" i="12"/>
  <c r="J82" i="12"/>
  <c r="J90" i="12"/>
  <c r="J98" i="12"/>
  <c r="J106" i="12"/>
  <c r="J114" i="12"/>
  <c r="J122" i="12"/>
  <c r="J130" i="12"/>
  <c r="J138" i="12"/>
  <c r="J146" i="12"/>
  <c r="J154" i="12"/>
  <c r="J162" i="12"/>
  <c r="J170" i="12"/>
  <c r="J178" i="12"/>
  <c r="J186" i="12"/>
  <c r="J194" i="12"/>
  <c r="J202" i="12"/>
  <c r="J210" i="12"/>
  <c r="J218" i="12"/>
  <c r="J226" i="12"/>
  <c r="J234" i="12"/>
  <c r="J242" i="12"/>
  <c r="J250" i="12"/>
  <c r="J258" i="12"/>
  <c r="J266" i="12"/>
  <c r="J274" i="12"/>
  <c r="J282" i="12"/>
  <c r="J290" i="12"/>
  <c r="J298" i="12"/>
  <c r="J306" i="12"/>
  <c r="J314" i="12"/>
  <c r="J322" i="12"/>
  <c r="J330" i="12"/>
  <c r="J338" i="12"/>
  <c r="J35" i="12"/>
  <c r="J43" i="12"/>
  <c r="J51" i="12"/>
  <c r="J59" i="12"/>
  <c r="J67" i="12"/>
  <c r="J75" i="12"/>
  <c r="J83" i="12"/>
  <c r="J91" i="12"/>
  <c r="J99" i="12"/>
  <c r="J107" i="12"/>
  <c r="J115" i="12"/>
  <c r="J123" i="12"/>
  <c r="J131" i="12"/>
  <c r="J139" i="12"/>
  <c r="J147" i="12"/>
  <c r="J155" i="12"/>
  <c r="J163" i="12"/>
  <c r="J171" i="12"/>
  <c r="J179" i="12"/>
  <c r="J187" i="12"/>
  <c r="J195" i="12"/>
  <c r="J203" i="12"/>
  <c r="J211" i="12"/>
  <c r="J219" i="12"/>
  <c r="J227" i="12"/>
  <c r="J235" i="12"/>
  <c r="J243" i="12"/>
  <c r="J251" i="12"/>
  <c r="J259" i="12"/>
  <c r="J267" i="12"/>
  <c r="J275" i="12"/>
  <c r="J283" i="12"/>
  <c r="J291" i="12"/>
  <c r="J299" i="12"/>
  <c r="J307" i="12"/>
  <c r="J315" i="12"/>
  <c r="J323" i="12"/>
  <c r="J331" i="12"/>
  <c r="J339" i="12"/>
  <c r="J38" i="12"/>
  <c r="J46" i="12"/>
  <c r="J54" i="12"/>
  <c r="J62" i="12"/>
  <c r="J70" i="12"/>
  <c r="J78" i="12"/>
  <c r="J86" i="12"/>
  <c r="J94" i="12"/>
  <c r="J102" i="12"/>
  <c r="J110" i="12"/>
  <c r="J118" i="12"/>
  <c r="J126" i="12"/>
  <c r="J134" i="12"/>
  <c r="J142" i="12"/>
  <c r="J150" i="12"/>
  <c r="J158" i="12"/>
  <c r="J166" i="12"/>
  <c r="J174" i="12"/>
  <c r="J182" i="12"/>
  <c r="J190" i="12"/>
  <c r="J198" i="12"/>
  <c r="J206" i="12"/>
  <c r="J214" i="12"/>
  <c r="J222" i="12"/>
  <c r="J230" i="12"/>
  <c r="J238" i="12"/>
  <c r="J246" i="12"/>
  <c r="J254" i="12"/>
  <c r="J262" i="12"/>
  <c r="J270" i="12"/>
  <c r="J278" i="12"/>
  <c r="J286" i="12"/>
  <c r="J294" i="12"/>
  <c r="J302" i="12"/>
  <c r="J310" i="12"/>
  <c r="J318" i="12"/>
  <c r="J326" i="12"/>
  <c r="J334" i="12"/>
  <c r="J342" i="12"/>
  <c r="J40" i="12"/>
  <c r="J53" i="12"/>
  <c r="J65" i="12"/>
  <c r="J79" i="12"/>
  <c r="J92" i="12"/>
  <c r="J104" i="12"/>
  <c r="J117" i="12"/>
  <c r="J129" i="12"/>
  <c r="J143" i="12"/>
  <c r="J156" i="12"/>
  <c r="J168" i="12"/>
  <c r="J181" i="12"/>
  <c r="J193" i="12"/>
  <c r="J207" i="12"/>
  <c r="J220" i="12"/>
  <c r="J232" i="12"/>
  <c r="J245" i="12"/>
  <c r="J257" i="12"/>
  <c r="J271" i="12"/>
  <c r="J284" i="12"/>
  <c r="J296" i="12"/>
  <c r="J309" i="12"/>
  <c r="J321" i="12"/>
  <c r="J335" i="12"/>
  <c r="J346" i="12"/>
  <c r="J354" i="12"/>
  <c r="J362" i="12"/>
  <c r="J370" i="12"/>
  <c r="J378" i="12"/>
  <c r="J386" i="12"/>
  <c r="J394" i="12"/>
  <c r="J402" i="12"/>
  <c r="J410" i="12"/>
  <c r="J418" i="12"/>
  <c r="J426" i="12"/>
  <c r="J434" i="12"/>
  <c r="J442" i="12"/>
  <c r="J450" i="12"/>
  <c r="J458" i="12"/>
  <c r="J466" i="12"/>
  <c r="J474" i="12"/>
  <c r="J482" i="12"/>
  <c r="J490" i="12"/>
  <c r="J498" i="12"/>
  <c r="J506" i="12"/>
  <c r="J514" i="12"/>
  <c r="J522" i="12"/>
  <c r="J530" i="12"/>
  <c r="J538" i="12"/>
  <c r="J41" i="12"/>
  <c r="J55" i="12"/>
  <c r="J68" i="12"/>
  <c r="J80" i="12"/>
  <c r="J93" i="12"/>
  <c r="J105" i="12"/>
  <c r="J119" i="12"/>
  <c r="J132" i="12"/>
  <c r="J144" i="12"/>
  <c r="J157" i="12"/>
  <c r="J169" i="12"/>
  <c r="J183" i="12"/>
  <c r="J196" i="12"/>
  <c r="J208" i="12"/>
  <c r="J221" i="12"/>
  <c r="J233" i="12"/>
  <c r="J247" i="12"/>
  <c r="J260" i="12"/>
  <c r="J272" i="12"/>
  <c r="J285" i="12"/>
  <c r="J297" i="12"/>
  <c r="J311" i="12"/>
  <c r="J324" i="12"/>
  <c r="J336" i="12"/>
  <c r="J347" i="12"/>
  <c r="J355" i="12"/>
  <c r="J363" i="12"/>
  <c r="J371" i="12"/>
  <c r="J379" i="12"/>
  <c r="J387" i="12"/>
  <c r="J395" i="12"/>
  <c r="J403" i="12"/>
  <c r="J411" i="12"/>
  <c r="J419" i="12"/>
  <c r="J427" i="12"/>
  <c r="J435" i="12"/>
  <c r="J443" i="12"/>
  <c r="J451" i="12"/>
  <c r="J459" i="12"/>
  <c r="J467" i="12"/>
  <c r="J475" i="12"/>
  <c r="J483" i="12"/>
  <c r="J491" i="12"/>
  <c r="J499" i="12"/>
  <c r="J507" i="12"/>
  <c r="J515" i="12"/>
  <c r="J523" i="12"/>
  <c r="J531" i="12"/>
  <c r="J539" i="12"/>
  <c r="J44" i="12"/>
  <c r="J56" i="12"/>
  <c r="J69" i="12"/>
  <c r="J81" i="12"/>
  <c r="J95" i="12"/>
  <c r="J108" i="12"/>
  <c r="J120" i="12"/>
  <c r="J133" i="12"/>
  <c r="J145" i="12"/>
  <c r="J159" i="12"/>
  <c r="J172" i="12"/>
  <c r="J184" i="12"/>
  <c r="J197" i="12"/>
  <c r="J209" i="12"/>
  <c r="J223" i="12"/>
  <c r="J236" i="12"/>
  <c r="J248" i="12"/>
  <c r="J261" i="12"/>
  <c r="J273" i="12"/>
  <c r="J287" i="12"/>
  <c r="J300" i="12"/>
  <c r="J312" i="12"/>
  <c r="J325" i="12"/>
  <c r="J337" i="12"/>
  <c r="J348" i="12"/>
  <c r="J356" i="12"/>
  <c r="J364" i="12"/>
  <c r="J372" i="12"/>
  <c r="J380" i="12"/>
  <c r="J388" i="12"/>
  <c r="J396" i="12"/>
  <c r="J404" i="12"/>
  <c r="J412" i="12"/>
  <c r="J420" i="12"/>
  <c r="J428" i="12"/>
  <c r="J436" i="12"/>
  <c r="J444" i="12"/>
  <c r="J452" i="12"/>
  <c r="J460" i="12"/>
  <c r="J468" i="12"/>
  <c r="J476" i="12"/>
  <c r="J484" i="12"/>
  <c r="J492" i="12"/>
  <c r="J500" i="12"/>
  <c r="J508" i="12"/>
  <c r="J516" i="12"/>
  <c r="J524" i="12"/>
  <c r="J532" i="12"/>
  <c r="J540" i="12"/>
  <c r="J45" i="12"/>
  <c r="J57" i="12"/>
  <c r="J71" i="12"/>
  <c r="J84" i="12"/>
  <c r="J96" i="12"/>
  <c r="J109" i="12"/>
  <c r="J121" i="12"/>
  <c r="J135" i="12"/>
  <c r="J148" i="12"/>
  <c r="J160" i="12"/>
  <c r="J173" i="12"/>
  <c r="J185" i="12"/>
  <c r="J199" i="12"/>
  <c r="J212" i="12"/>
  <c r="J224" i="12"/>
  <c r="J237" i="12"/>
  <c r="J249" i="12"/>
  <c r="J263" i="12"/>
  <c r="J276" i="12"/>
  <c r="J288" i="12"/>
  <c r="J301" i="12"/>
  <c r="J313" i="12"/>
  <c r="J327" i="12"/>
  <c r="J340" i="12"/>
  <c r="J349" i="12"/>
  <c r="J357" i="12"/>
  <c r="J365" i="12"/>
  <c r="J373" i="12"/>
  <c r="J381" i="12"/>
  <c r="J389" i="12"/>
  <c r="J397" i="12"/>
  <c r="J405" i="12"/>
  <c r="J413" i="12"/>
  <c r="J421" i="12"/>
  <c r="J429" i="12"/>
  <c r="J437" i="12"/>
  <c r="J445" i="12"/>
  <c r="J453" i="12"/>
  <c r="J461" i="12"/>
  <c r="J469" i="12"/>
  <c r="J477" i="12"/>
  <c r="J485" i="12"/>
  <c r="J493" i="12"/>
  <c r="J501" i="12"/>
  <c r="J509" i="12"/>
  <c r="J517" i="12"/>
  <c r="J525" i="12"/>
  <c r="J533" i="12"/>
  <c r="J541" i="12"/>
  <c r="J544" i="12"/>
  <c r="J47" i="12"/>
  <c r="J60" i="12"/>
  <c r="J72" i="12"/>
  <c r="J85" i="12"/>
  <c r="J97" i="12"/>
  <c r="J111" i="12"/>
  <c r="J124" i="12"/>
  <c r="J136" i="12"/>
  <c r="J149" i="12"/>
  <c r="J161" i="12"/>
  <c r="J175" i="12"/>
  <c r="J188" i="12"/>
  <c r="J200" i="12"/>
  <c r="J213" i="12"/>
  <c r="J225" i="12"/>
  <c r="J239" i="12"/>
  <c r="J252" i="12"/>
  <c r="J264" i="12"/>
  <c r="J277" i="12"/>
  <c r="J289" i="12"/>
  <c r="J303" i="12"/>
  <c r="J316" i="12"/>
  <c r="J328" i="12"/>
  <c r="J341" i="12"/>
  <c r="J350" i="12"/>
  <c r="J358" i="12"/>
  <c r="J366" i="12"/>
  <c r="J374" i="12"/>
  <c r="J382" i="12"/>
  <c r="J390" i="12"/>
  <c r="J398" i="12"/>
  <c r="J406" i="12"/>
  <c r="J414" i="12"/>
  <c r="J422" i="12"/>
  <c r="J430" i="12"/>
  <c r="J438" i="12"/>
  <c r="J446" i="12"/>
  <c r="J454" i="12"/>
  <c r="J462" i="12"/>
  <c r="J470" i="12"/>
  <c r="J478" i="12"/>
  <c r="J486" i="12"/>
  <c r="J494" i="12"/>
  <c r="J502" i="12"/>
  <c r="J510" i="12"/>
  <c r="J518" i="12"/>
  <c r="J526" i="12"/>
  <c r="J534" i="12"/>
  <c r="J542" i="12"/>
  <c r="J36" i="12"/>
  <c r="J48" i="12"/>
  <c r="J61" i="12"/>
  <c r="J73" i="12"/>
  <c r="J87" i="12"/>
  <c r="J100" i="12"/>
  <c r="J112" i="12"/>
  <c r="J125" i="12"/>
  <c r="J137" i="12"/>
  <c r="J151" i="12"/>
  <c r="J164" i="12"/>
  <c r="J176" i="12"/>
  <c r="J189" i="12"/>
  <c r="J201" i="12"/>
  <c r="J215" i="12"/>
  <c r="J228" i="12"/>
  <c r="J240" i="12"/>
  <c r="J253" i="12"/>
  <c r="J265" i="12"/>
  <c r="J279" i="12"/>
  <c r="J292" i="12"/>
  <c r="J304" i="12"/>
  <c r="J317" i="12"/>
  <c r="J329" i="12"/>
  <c r="J343" i="12"/>
  <c r="J351" i="12"/>
  <c r="J359" i="12"/>
  <c r="J367" i="12"/>
  <c r="J375" i="12"/>
  <c r="J383" i="12"/>
  <c r="J391" i="12"/>
  <c r="J399" i="12"/>
  <c r="J407" i="12"/>
  <c r="J415" i="12"/>
  <c r="J423" i="12"/>
  <c r="J431" i="12"/>
  <c r="J439" i="12"/>
  <c r="J447" i="12"/>
  <c r="J455" i="12"/>
  <c r="J463" i="12"/>
  <c r="J471" i="12"/>
  <c r="J479" i="12"/>
  <c r="J487" i="12"/>
  <c r="J495" i="12"/>
  <c r="J503" i="12"/>
  <c r="J511" i="12"/>
  <c r="J519" i="12"/>
  <c r="J527" i="12"/>
  <c r="J535" i="12"/>
  <c r="J543" i="12"/>
  <c r="J37" i="12"/>
  <c r="J49" i="12"/>
  <c r="J63" i="12"/>
  <c r="J76" i="12"/>
  <c r="J88" i="12"/>
  <c r="J101" i="12"/>
  <c r="J113" i="12"/>
  <c r="J127" i="12"/>
  <c r="J140" i="12"/>
  <c r="J152" i="12"/>
  <c r="J165" i="12"/>
  <c r="J177" i="12"/>
  <c r="J191" i="12"/>
  <c r="J204" i="12"/>
  <c r="J216" i="12"/>
  <c r="J229" i="12"/>
  <c r="J241" i="12"/>
  <c r="J255" i="12"/>
  <c r="J268" i="12"/>
  <c r="J280" i="12"/>
  <c r="J293" i="12"/>
  <c r="J305" i="12"/>
  <c r="J319" i="12"/>
  <c r="J332" i="12"/>
  <c r="J344" i="12"/>
  <c r="J352" i="12"/>
  <c r="J360" i="12"/>
  <c r="J368" i="12"/>
  <c r="J376" i="12"/>
  <c r="J384" i="12"/>
  <c r="J392" i="12"/>
  <c r="J400" i="12"/>
  <c r="J408" i="12"/>
  <c r="J416" i="12"/>
  <c r="J424" i="12"/>
  <c r="J432" i="12"/>
  <c r="J440" i="12"/>
  <c r="J448" i="12"/>
  <c r="J456" i="12"/>
  <c r="J464" i="12"/>
  <c r="J472" i="12"/>
  <c r="J480" i="12"/>
  <c r="J488" i="12"/>
  <c r="J496" i="12"/>
  <c r="J504" i="12"/>
  <c r="J512" i="12"/>
  <c r="J520" i="12"/>
  <c r="J528" i="12"/>
  <c r="J536" i="12"/>
  <c r="J33" i="12"/>
  <c r="J39" i="12"/>
  <c r="J52" i="12"/>
  <c r="J64" i="12"/>
  <c r="J77" i="12"/>
  <c r="J89" i="12"/>
  <c r="J103" i="12"/>
  <c r="J116" i="12"/>
  <c r="J128" i="12"/>
  <c r="J141" i="12"/>
  <c r="J153" i="12"/>
  <c r="J167" i="12"/>
  <c r="J180" i="12"/>
  <c r="J192" i="12"/>
  <c r="J205" i="12"/>
  <c r="J217" i="12"/>
  <c r="J231" i="12"/>
  <c r="J244" i="12"/>
  <c r="J256" i="12"/>
  <c r="J269" i="12"/>
  <c r="J281" i="12"/>
  <c r="J295" i="12"/>
  <c r="J308" i="12"/>
  <c r="J320" i="12"/>
  <c r="J333" i="12"/>
  <c r="J345" i="12"/>
  <c r="J353" i="12"/>
  <c r="J361" i="12"/>
  <c r="J369" i="12"/>
  <c r="J377" i="12"/>
  <c r="J385" i="12"/>
  <c r="J393" i="12"/>
  <c r="J401" i="12"/>
  <c r="J409" i="12"/>
  <c r="J417" i="12"/>
  <c r="J425" i="12"/>
  <c r="J433" i="12"/>
  <c r="J441" i="12"/>
  <c r="J449" i="12"/>
  <c r="J457" i="12"/>
  <c r="J465" i="12"/>
  <c r="J473" i="12"/>
  <c r="J481" i="12"/>
  <c r="J489" i="12"/>
  <c r="J497" i="12"/>
  <c r="J505" i="12"/>
  <c r="J513" i="12"/>
  <c r="J521" i="12"/>
  <c r="J529" i="12"/>
  <c r="J537" i="12"/>
  <c r="J29" i="12"/>
  <c r="J30" i="12"/>
  <c r="J31" i="12"/>
  <c r="J32" i="12"/>
  <c r="AF46" i="13"/>
  <c r="AC14" i="7"/>
  <c r="AD14" i="7" s="1"/>
  <c r="Z15" i="7"/>
  <c r="I22" i="4" s="1"/>
  <c r="AG23" i="13" s="1"/>
  <c r="AG47" i="13" s="1"/>
  <c r="J21" i="4"/>
  <c r="AH22" i="13" s="1"/>
  <c r="AH46" i="13" s="1"/>
  <c r="AJ6" i="7"/>
  <c r="AI6" i="7"/>
  <c r="AH7" i="7"/>
  <c r="AY539" i="5"/>
  <c r="BB539" i="5" s="1"/>
  <c r="AY538" i="5"/>
  <c r="BE538" i="5" s="1"/>
  <c r="AW538" i="5"/>
  <c r="AY537" i="5"/>
  <c r="BG537" i="5" s="1"/>
  <c r="AW537" i="5"/>
  <c r="AY536" i="5"/>
  <c r="AP536" i="5"/>
  <c r="AY535" i="5"/>
  <c r="AV535" i="5"/>
  <c r="AY534" i="5"/>
  <c r="BF534" i="5" s="1"/>
  <c r="AY533" i="5"/>
  <c r="BE533" i="5" s="1"/>
  <c r="AQ533" i="5"/>
  <c r="AY532" i="5"/>
  <c r="AY531" i="5"/>
  <c r="AS531" i="5"/>
  <c r="AY530" i="5"/>
  <c r="BC530" i="5" s="1"/>
  <c r="AY529" i="5"/>
  <c r="AR529" i="5"/>
  <c r="AY528" i="5"/>
  <c r="AY527" i="5"/>
  <c r="AY526" i="5"/>
  <c r="BC526" i="5" s="1"/>
  <c r="AY525" i="5"/>
  <c r="BG525" i="5" s="1"/>
  <c r="AY524" i="5"/>
  <c r="BD524" i="5" s="1"/>
  <c r="AY523" i="5"/>
  <c r="AY522" i="5"/>
  <c r="AS522" i="5"/>
  <c r="AY521" i="5"/>
  <c r="AY520" i="5"/>
  <c r="AV520" i="5"/>
  <c r="AY519" i="5"/>
  <c r="BB519" i="5" s="1"/>
  <c r="AY518" i="5"/>
  <c r="BE518" i="5" s="1"/>
  <c r="AW518" i="5"/>
  <c r="AY517" i="5"/>
  <c r="BG517" i="5" s="1"/>
  <c r="AY516" i="5"/>
  <c r="AX516" i="5"/>
  <c r="AY515" i="5"/>
  <c r="BA515" i="5" s="1"/>
  <c r="AY514" i="5"/>
  <c r="BG514" i="5" s="1"/>
  <c r="AX514" i="5"/>
  <c r="AY513" i="5"/>
  <c r="BG513" i="5" s="1"/>
  <c r="AT513" i="5"/>
  <c r="AY512" i="5"/>
  <c r="AY511" i="5"/>
  <c r="AY510" i="5"/>
  <c r="BA510" i="5" s="1"/>
  <c r="AY509" i="5"/>
  <c r="BF509" i="5" s="1"/>
  <c r="AY508" i="5"/>
  <c r="BG508" i="5" s="1"/>
  <c r="AW508" i="5"/>
  <c r="AY507" i="5"/>
  <c r="AZ507" i="5" s="1"/>
  <c r="AY506" i="5"/>
  <c r="BB506" i="5" s="1"/>
  <c r="AQ506" i="5"/>
  <c r="AY505" i="5"/>
  <c r="AY504" i="5"/>
  <c r="BD504" i="5" s="1"/>
  <c r="AY503" i="5"/>
  <c r="AY502" i="5"/>
  <c r="AY501" i="5"/>
  <c r="BG501" i="5" s="1"/>
  <c r="AY500" i="5"/>
  <c r="BA500" i="5" s="1"/>
  <c r="AR500" i="5"/>
  <c r="AY499" i="5"/>
  <c r="AX499" i="5"/>
  <c r="AY498" i="5"/>
  <c r="AQ498" i="5"/>
  <c r="AY497" i="5"/>
  <c r="AY496" i="5"/>
  <c r="AW496" i="5"/>
  <c r="AY495" i="5"/>
  <c r="BA495" i="5" s="1"/>
  <c r="AV495" i="5"/>
  <c r="AY494" i="5"/>
  <c r="AW494" i="5"/>
  <c r="AY493" i="5"/>
  <c r="AY492" i="5"/>
  <c r="BF492" i="5" s="1"/>
  <c r="AY491" i="5"/>
  <c r="AY490" i="5"/>
  <c r="BB490" i="5" s="1"/>
  <c r="AS490" i="5"/>
  <c r="AY489" i="5"/>
  <c r="BD489" i="5" s="1"/>
  <c r="AY488" i="5"/>
  <c r="AY487" i="5"/>
  <c r="BG487" i="5" s="1"/>
  <c r="AW487" i="5"/>
  <c r="AY486" i="5"/>
  <c r="BG486" i="5" s="1"/>
  <c r="AP486" i="5"/>
  <c r="AY485" i="5"/>
  <c r="BG485" i="5" s="1"/>
  <c r="AW485" i="5"/>
  <c r="AY484" i="5"/>
  <c r="AY483" i="5"/>
  <c r="AW483" i="5"/>
  <c r="AY482" i="5"/>
  <c r="AY481" i="5"/>
  <c r="AR481" i="5"/>
  <c r="AY480" i="5"/>
  <c r="AV480" i="5"/>
  <c r="AY479" i="5"/>
  <c r="AT479" i="5"/>
  <c r="AY478" i="5"/>
  <c r="AT478" i="5"/>
  <c r="AY477" i="5"/>
  <c r="AQ477" i="5"/>
  <c r="AY476" i="5"/>
  <c r="BF476" i="5" s="1"/>
  <c r="AP476" i="5"/>
  <c r="AY475" i="5"/>
  <c r="AZ475" i="5" s="1"/>
  <c r="AV475" i="5"/>
  <c r="AY474" i="5"/>
  <c r="BA474" i="5" s="1"/>
  <c r="AY473" i="5"/>
  <c r="AY472" i="5"/>
  <c r="BB472" i="5" s="1"/>
  <c r="AY471" i="5"/>
  <c r="AT471" i="5"/>
  <c r="AY470" i="5"/>
  <c r="AY469" i="5"/>
  <c r="AZ469" i="5" s="1"/>
  <c r="AP469" i="5"/>
  <c r="AY468" i="5"/>
  <c r="BB468" i="5" s="1"/>
  <c r="AY467" i="5"/>
  <c r="AZ467" i="5" s="1"/>
  <c r="AV467" i="5"/>
  <c r="AY466" i="5"/>
  <c r="AY465" i="5"/>
  <c r="AT465" i="5"/>
  <c r="AY464" i="5"/>
  <c r="BB464" i="5" s="1"/>
  <c r="AR464" i="5"/>
  <c r="AY463" i="5"/>
  <c r="AY462" i="5"/>
  <c r="AW462" i="5"/>
  <c r="AY461" i="5"/>
  <c r="BC461" i="5" s="1"/>
  <c r="AY460" i="5"/>
  <c r="AY459" i="5"/>
  <c r="BG459" i="5" s="1"/>
  <c r="AY458" i="5"/>
  <c r="AY457" i="5"/>
  <c r="BD457" i="5" s="1"/>
  <c r="AY456" i="5"/>
  <c r="BB456" i="5" s="1"/>
  <c r="AQ456" i="5"/>
  <c r="AY455" i="5"/>
  <c r="BF455" i="5" s="1"/>
  <c r="AY454" i="5"/>
  <c r="AY453" i="5"/>
  <c r="BA453" i="5" s="1"/>
  <c r="AS453" i="5"/>
  <c r="AY452" i="5"/>
  <c r="BD452" i="5" s="1"/>
  <c r="AS452" i="5"/>
  <c r="AY451" i="5"/>
  <c r="BG451" i="5" s="1"/>
  <c r="AY450" i="5"/>
  <c r="BA450" i="5" s="1"/>
  <c r="AX450" i="5"/>
  <c r="AY449" i="5"/>
  <c r="AY448" i="5"/>
  <c r="BC448" i="5" s="1"/>
  <c r="AS448" i="5"/>
  <c r="AY447" i="5"/>
  <c r="BG447" i="5" s="1"/>
  <c r="AX447" i="5"/>
  <c r="AY446" i="5"/>
  <c r="AY445" i="5"/>
  <c r="AZ445" i="5" s="1"/>
  <c r="AP445" i="5"/>
  <c r="AY444" i="5"/>
  <c r="AV444" i="5"/>
  <c r="AY443" i="5"/>
  <c r="AS443" i="5"/>
  <c r="AY442" i="5"/>
  <c r="BD442" i="5" s="1"/>
  <c r="AX442" i="5"/>
  <c r="AY441" i="5"/>
  <c r="BG441" i="5" s="1"/>
  <c r="AU441" i="5"/>
  <c r="AY440" i="5"/>
  <c r="BG440" i="5" s="1"/>
  <c r="AY439" i="5"/>
  <c r="AX439" i="5"/>
  <c r="AY438" i="5"/>
  <c r="AP438" i="5"/>
  <c r="AY437" i="5"/>
  <c r="BD437" i="5" s="1"/>
  <c r="AY436" i="5"/>
  <c r="BA436" i="5" s="1"/>
  <c r="AV436" i="5"/>
  <c r="AY435" i="5"/>
  <c r="AY434" i="5"/>
  <c r="BE434" i="5" s="1"/>
  <c r="AR434" i="5"/>
  <c r="AY433" i="5"/>
  <c r="AS433" i="5"/>
  <c r="AY432" i="5"/>
  <c r="BF432" i="5" s="1"/>
  <c r="AY431" i="5"/>
  <c r="AZ431" i="5" s="1"/>
  <c r="AV431" i="5"/>
  <c r="AY430" i="5"/>
  <c r="BE430" i="5" s="1"/>
  <c r="AY429" i="5"/>
  <c r="AV429" i="5"/>
  <c r="AY428" i="5"/>
  <c r="BC428" i="5" s="1"/>
  <c r="AU428" i="5"/>
  <c r="AY427" i="5"/>
  <c r="AY426" i="5"/>
  <c r="BE426" i="5" s="1"/>
  <c r="AY425" i="5"/>
  <c r="AY424" i="5"/>
  <c r="AY423" i="5"/>
  <c r="AX423" i="5"/>
  <c r="AY422" i="5"/>
  <c r="BE422" i="5" s="1"/>
  <c r="AY421" i="5"/>
  <c r="AY420" i="5"/>
  <c r="BG420" i="5" s="1"/>
  <c r="AQ420" i="5"/>
  <c r="AY419" i="5"/>
  <c r="AY418" i="5"/>
  <c r="AQ418" i="5"/>
  <c r="AY417" i="5"/>
  <c r="BG417" i="5" s="1"/>
  <c r="AW417" i="5"/>
  <c r="AY416" i="5"/>
  <c r="BC416" i="5" s="1"/>
  <c r="AY415" i="5"/>
  <c r="BD415" i="5" s="1"/>
  <c r="AV415" i="5"/>
  <c r="AY414" i="5"/>
  <c r="BE414" i="5" s="1"/>
  <c r="AQ414" i="5"/>
  <c r="AY413" i="5"/>
  <c r="AR413" i="5"/>
  <c r="AY412" i="5"/>
  <c r="AQ412" i="5"/>
  <c r="AY411" i="5"/>
  <c r="AY410" i="5"/>
  <c r="BE410" i="5" s="1"/>
  <c r="AY409" i="5"/>
  <c r="AP409" i="5"/>
  <c r="AY408" i="5"/>
  <c r="AR408" i="5"/>
  <c r="AY407" i="5"/>
  <c r="BF407" i="5" s="1"/>
  <c r="AY406" i="5"/>
  <c r="BE406" i="5" s="1"/>
  <c r="AY405" i="5"/>
  <c r="AQ405" i="5"/>
  <c r="AY404" i="5"/>
  <c r="BC404" i="5" s="1"/>
  <c r="AY403" i="5"/>
  <c r="AY402" i="5"/>
  <c r="AR402" i="5"/>
  <c r="AY401" i="5"/>
  <c r="AY400" i="5"/>
  <c r="AU400" i="5"/>
  <c r="AY399" i="5"/>
  <c r="AU399" i="5"/>
  <c r="AY398" i="5"/>
  <c r="BC398" i="5" s="1"/>
  <c r="AW398" i="5"/>
  <c r="AY397" i="5"/>
  <c r="BA397" i="5" s="1"/>
  <c r="AY396" i="5"/>
  <c r="AY395" i="5"/>
  <c r="BG395" i="5" s="1"/>
  <c r="AQ395" i="5"/>
  <c r="AY394" i="5"/>
  <c r="AS394" i="5"/>
  <c r="AY393" i="5"/>
  <c r="BF393" i="5" s="1"/>
  <c r="AY392" i="5"/>
  <c r="BD392" i="5" s="1"/>
  <c r="AY391" i="5"/>
  <c r="AV391" i="5"/>
  <c r="AY390" i="5"/>
  <c r="AY389" i="5"/>
  <c r="AS389" i="5"/>
  <c r="AY388" i="5"/>
  <c r="AU388" i="5"/>
  <c r="AY387" i="5"/>
  <c r="BE387" i="5" s="1"/>
  <c r="AQ387" i="5"/>
  <c r="AY386" i="5"/>
  <c r="BG386" i="5" s="1"/>
  <c r="AP386" i="5"/>
  <c r="AY385" i="5"/>
  <c r="BC385" i="5" s="1"/>
  <c r="AX385" i="5"/>
  <c r="AY384" i="5"/>
  <c r="AY383" i="5"/>
  <c r="AW383" i="5"/>
  <c r="AY382" i="5"/>
  <c r="BF382" i="5" s="1"/>
  <c r="AV382" i="5"/>
  <c r="AY381" i="5"/>
  <c r="BC381" i="5" s="1"/>
  <c r="AY380" i="5"/>
  <c r="AZ380" i="5" s="1"/>
  <c r="AR380" i="5"/>
  <c r="AY379" i="5"/>
  <c r="BB379" i="5" s="1"/>
  <c r="AX379" i="5"/>
  <c r="AY378" i="5"/>
  <c r="AY377" i="5"/>
  <c r="BE377" i="5" s="1"/>
  <c r="AY376" i="5"/>
  <c r="AQ376" i="5"/>
  <c r="AY375" i="5"/>
  <c r="AZ375" i="5" s="1"/>
  <c r="AY374" i="5"/>
  <c r="BD374" i="5" s="1"/>
  <c r="AW374" i="5"/>
  <c r="AY373" i="5"/>
  <c r="BG373" i="5" s="1"/>
  <c r="AV373" i="5"/>
  <c r="AY372" i="5"/>
  <c r="AZ372" i="5" s="1"/>
  <c r="AV372" i="5"/>
  <c r="AY371" i="5"/>
  <c r="BG371" i="5" s="1"/>
  <c r="AY370" i="5"/>
  <c r="AY369" i="5"/>
  <c r="BE369" i="5" s="1"/>
  <c r="AY368" i="5"/>
  <c r="BE368" i="5" s="1"/>
  <c r="AY367" i="5"/>
  <c r="AY366" i="5"/>
  <c r="AY365" i="5"/>
  <c r="AY364" i="5"/>
  <c r="BA364" i="5" s="1"/>
  <c r="AY363" i="5"/>
  <c r="AY362" i="5"/>
  <c r="BG362" i="5" s="1"/>
  <c r="AY361" i="5"/>
  <c r="BF361" i="5" s="1"/>
  <c r="AS361" i="5"/>
  <c r="AY360" i="5"/>
  <c r="BC360" i="5" s="1"/>
  <c r="AS360" i="5"/>
  <c r="AY359" i="5"/>
  <c r="AR359" i="5"/>
  <c r="AY358" i="5"/>
  <c r="BF358" i="5" s="1"/>
  <c r="AY357" i="5"/>
  <c r="BG357" i="5" s="1"/>
  <c r="AY356" i="5"/>
  <c r="AY355" i="5"/>
  <c r="BD355" i="5" s="1"/>
  <c r="AW355" i="5"/>
  <c r="AY354" i="5"/>
  <c r="BD354" i="5" s="1"/>
  <c r="AY353" i="5"/>
  <c r="BD353" i="5" s="1"/>
  <c r="AR353" i="5"/>
  <c r="AY352" i="5"/>
  <c r="AY351" i="5"/>
  <c r="AY350" i="5"/>
  <c r="BF350" i="5" s="1"/>
  <c r="AY349" i="5"/>
  <c r="BE349" i="5" s="1"/>
  <c r="AY348" i="5"/>
  <c r="AW348" i="5"/>
  <c r="AY347" i="5"/>
  <c r="BB347" i="5" s="1"/>
  <c r="AY346" i="5"/>
  <c r="AY345" i="5"/>
  <c r="BF345" i="5" s="1"/>
  <c r="AP345" i="5"/>
  <c r="AY344" i="5"/>
  <c r="BD344" i="5" s="1"/>
  <c r="AY343" i="5"/>
  <c r="AY342" i="5"/>
  <c r="AV342" i="5"/>
  <c r="AY341" i="5"/>
  <c r="AP341" i="5"/>
  <c r="AY340" i="5"/>
  <c r="AY339" i="5"/>
  <c r="BD339" i="5" s="1"/>
  <c r="AY338" i="5"/>
  <c r="AR338" i="5"/>
  <c r="AY337" i="5"/>
  <c r="BG337" i="5" s="1"/>
  <c r="AY336" i="5"/>
  <c r="AZ336" i="5" s="1"/>
  <c r="AS336" i="5"/>
  <c r="AY335" i="5"/>
  <c r="AY334" i="5"/>
  <c r="BF334" i="5" s="1"/>
  <c r="AY333" i="5"/>
  <c r="BG333" i="5" s="1"/>
  <c r="AY332" i="5"/>
  <c r="AZ332" i="5" s="1"/>
  <c r="AY331" i="5"/>
  <c r="BB331" i="5" s="1"/>
  <c r="AV331" i="5"/>
  <c r="AY330" i="5"/>
  <c r="AY329" i="5"/>
  <c r="AX329" i="5"/>
  <c r="AY328" i="5"/>
  <c r="BG328" i="5" s="1"/>
  <c r="AR328" i="5"/>
  <c r="AY327" i="5"/>
  <c r="BE327" i="5" s="1"/>
  <c r="AY326" i="5"/>
  <c r="BG326" i="5" s="1"/>
  <c r="AX326" i="5"/>
  <c r="AY325" i="5"/>
  <c r="AQ325" i="5"/>
  <c r="AY324" i="5"/>
  <c r="AY323" i="5"/>
  <c r="BF323" i="5" s="1"/>
  <c r="AX323" i="5"/>
  <c r="AY322" i="5"/>
  <c r="AV322" i="5"/>
  <c r="AY321" i="5"/>
  <c r="BG321" i="5" s="1"/>
  <c r="AX321" i="5"/>
  <c r="AY320" i="5"/>
  <c r="BD320" i="5" s="1"/>
  <c r="AU320" i="5"/>
  <c r="AY319" i="5"/>
  <c r="AY318" i="5"/>
  <c r="AY317" i="5"/>
  <c r="AY316" i="5"/>
  <c r="AW316" i="5"/>
  <c r="AY315" i="5"/>
  <c r="BG315" i="5" s="1"/>
  <c r="AY314" i="5"/>
  <c r="AY313" i="5"/>
  <c r="BG313" i="5" s="1"/>
  <c r="AS313" i="5"/>
  <c r="AY312" i="5"/>
  <c r="BA312" i="5" s="1"/>
  <c r="AY311" i="5"/>
  <c r="AW311" i="5"/>
  <c r="AY310" i="5"/>
  <c r="AY309" i="5"/>
  <c r="BE309" i="5" s="1"/>
  <c r="AY308" i="5"/>
  <c r="BF308" i="5" s="1"/>
  <c r="AY307" i="5"/>
  <c r="AT307" i="5"/>
  <c r="AY306" i="5"/>
  <c r="AS306" i="5"/>
  <c r="AY305" i="5"/>
  <c r="AQ305" i="5"/>
  <c r="AY304" i="5"/>
  <c r="BB304" i="5" s="1"/>
  <c r="AT304" i="5"/>
  <c r="AY303" i="5"/>
  <c r="AW303" i="5"/>
  <c r="AY302" i="5"/>
  <c r="BG302" i="5" s="1"/>
  <c r="AU302" i="5"/>
  <c r="AY301" i="5"/>
  <c r="AY300" i="5"/>
  <c r="BF300" i="5" s="1"/>
  <c r="AY299" i="5"/>
  <c r="BC299" i="5" s="1"/>
  <c r="AY298" i="5"/>
  <c r="AR298" i="5"/>
  <c r="AY297" i="5"/>
  <c r="AY296" i="5"/>
  <c r="BD296" i="5" s="1"/>
  <c r="AY295" i="5"/>
  <c r="AZ295" i="5" s="1"/>
  <c r="AQ295" i="5"/>
  <c r="AY294" i="5"/>
  <c r="BG294" i="5" s="1"/>
  <c r="AV294" i="5"/>
  <c r="AY293" i="5"/>
  <c r="AZ293" i="5" s="1"/>
  <c r="AY292" i="5"/>
  <c r="AZ292" i="5" s="1"/>
  <c r="AY291" i="5"/>
  <c r="BE291" i="5" s="1"/>
  <c r="AX291" i="5"/>
  <c r="AY290" i="5"/>
  <c r="BF290" i="5" s="1"/>
  <c r="AQ290" i="5"/>
  <c r="AY289" i="5"/>
  <c r="BC289" i="5" s="1"/>
  <c r="AY288" i="5"/>
  <c r="BC288" i="5" s="1"/>
  <c r="AS288" i="5"/>
  <c r="AY287" i="5"/>
  <c r="AY286" i="5"/>
  <c r="AT286" i="5"/>
  <c r="AY285" i="5"/>
  <c r="AZ285" i="5" s="1"/>
  <c r="AY284" i="5"/>
  <c r="AQ284" i="5"/>
  <c r="AY283" i="5"/>
  <c r="AY282" i="5"/>
  <c r="AY281" i="5"/>
  <c r="AY280" i="5"/>
  <c r="AP280" i="5"/>
  <c r="AY279" i="5"/>
  <c r="BC279" i="5" s="1"/>
  <c r="AQ279" i="5"/>
  <c r="AY278" i="5"/>
  <c r="BF278" i="5" s="1"/>
  <c r="AQ278" i="5"/>
  <c r="AY277" i="5"/>
  <c r="AY276" i="5"/>
  <c r="BD276" i="5" s="1"/>
  <c r="AY275" i="5"/>
  <c r="BD275" i="5" s="1"/>
  <c r="AY274" i="5"/>
  <c r="AW274" i="5"/>
  <c r="AY273" i="5"/>
  <c r="AZ273" i="5" s="1"/>
  <c r="AY272" i="5"/>
  <c r="BG272" i="5" s="1"/>
  <c r="AY271" i="5"/>
  <c r="BA271" i="5" s="1"/>
  <c r="AV271" i="5"/>
  <c r="AY270" i="5"/>
  <c r="AV270" i="5"/>
  <c r="AY269" i="5"/>
  <c r="BE269" i="5" s="1"/>
  <c r="AX269" i="5"/>
  <c r="AY268" i="5"/>
  <c r="BC268" i="5" s="1"/>
  <c r="AV268" i="5"/>
  <c r="AY267" i="5"/>
  <c r="BF267" i="5" s="1"/>
  <c r="AY266" i="5"/>
  <c r="BG266" i="5" s="1"/>
  <c r="AY265" i="5"/>
  <c r="AY264" i="5"/>
  <c r="AX264" i="5"/>
  <c r="AY263" i="5"/>
  <c r="BF263" i="5" s="1"/>
  <c r="AP263" i="5"/>
  <c r="AY262" i="5"/>
  <c r="AZ262" i="5" s="1"/>
  <c r="AY261" i="5"/>
  <c r="AY260" i="5"/>
  <c r="BB260" i="5" s="1"/>
  <c r="AX260" i="5"/>
  <c r="AY259" i="5"/>
  <c r="BA259" i="5" s="1"/>
  <c r="AU259" i="5"/>
  <c r="AY258" i="5"/>
  <c r="AU258" i="5"/>
  <c r="AY257" i="5"/>
  <c r="BA257" i="5" s="1"/>
  <c r="AY256" i="5"/>
  <c r="BG256" i="5" s="1"/>
  <c r="AP256" i="5"/>
  <c r="AY255" i="5"/>
  <c r="AY254" i="5"/>
  <c r="BC254" i="5" s="1"/>
  <c r="AY253" i="5"/>
  <c r="BC253" i="5" s="1"/>
  <c r="AS253" i="5"/>
  <c r="AY252" i="5"/>
  <c r="BB252" i="5" s="1"/>
  <c r="AY251" i="5"/>
  <c r="BD251" i="5" s="1"/>
  <c r="AR251" i="5"/>
  <c r="AY250" i="5"/>
  <c r="BG250" i="5" s="1"/>
  <c r="AY249" i="5"/>
  <c r="AY248" i="5"/>
  <c r="BE248" i="5" s="1"/>
  <c r="AU248" i="5"/>
  <c r="AY247" i="5"/>
  <c r="AY246" i="5"/>
  <c r="BG246" i="5" s="1"/>
  <c r="AY245" i="5"/>
  <c r="AT245" i="5"/>
  <c r="AY244" i="5"/>
  <c r="BB244" i="5" s="1"/>
  <c r="AW244" i="5"/>
  <c r="AY243" i="5"/>
  <c r="AX243" i="5"/>
  <c r="AY242" i="5"/>
  <c r="AR242" i="5"/>
  <c r="AY241" i="5"/>
  <c r="BE241" i="5" s="1"/>
  <c r="AT241" i="5"/>
  <c r="AY240" i="5"/>
  <c r="AZ240" i="5" s="1"/>
  <c r="AS240" i="5"/>
  <c r="AY239" i="5"/>
  <c r="AY238" i="5"/>
  <c r="AW238" i="5"/>
  <c r="AY237" i="5"/>
  <c r="AT237" i="5"/>
  <c r="AY236" i="5"/>
  <c r="BB236" i="5" s="1"/>
  <c r="AW236" i="5"/>
  <c r="AY235" i="5"/>
  <c r="BF235" i="5" s="1"/>
  <c r="AP235" i="5"/>
  <c r="AY234" i="5"/>
  <c r="BE234" i="5" s="1"/>
  <c r="AS234" i="5"/>
  <c r="AY233" i="5"/>
  <c r="AP233" i="5"/>
  <c r="AY232" i="5"/>
  <c r="AV232" i="5"/>
  <c r="AY231" i="5"/>
  <c r="AX231" i="5"/>
  <c r="AY230" i="5"/>
  <c r="BF230" i="5" s="1"/>
  <c r="AW230" i="5"/>
  <c r="AY229" i="5"/>
  <c r="AP229" i="5"/>
  <c r="AY228" i="5"/>
  <c r="AZ228" i="5" s="1"/>
  <c r="AV228" i="5"/>
  <c r="AY227" i="5"/>
  <c r="BA227" i="5" s="1"/>
  <c r="AS227" i="5"/>
  <c r="AY226" i="5"/>
  <c r="BC226" i="5" s="1"/>
  <c r="AT226" i="5"/>
  <c r="AY225" i="5"/>
  <c r="AP225" i="5"/>
  <c r="AY224" i="5"/>
  <c r="AQ224" i="5"/>
  <c r="AY223" i="5"/>
  <c r="AY222" i="5"/>
  <c r="BD222" i="5" s="1"/>
  <c r="AV222" i="5"/>
  <c r="AY221" i="5"/>
  <c r="BB221" i="5" s="1"/>
  <c r="AP221" i="5"/>
  <c r="AY220" i="5"/>
  <c r="BF220" i="5" s="1"/>
  <c r="AY219" i="5"/>
  <c r="BC219" i="5" s="1"/>
  <c r="AY218" i="5"/>
  <c r="BA218" i="5" s="1"/>
  <c r="AS218" i="5"/>
  <c r="AY217" i="5"/>
  <c r="AY216" i="5"/>
  <c r="BB216" i="5" s="1"/>
  <c r="AW216" i="5"/>
  <c r="AY215" i="5"/>
  <c r="BG215" i="5" s="1"/>
  <c r="AY214" i="5"/>
  <c r="BA214" i="5" s="1"/>
  <c r="AP214" i="5"/>
  <c r="AY213" i="5"/>
  <c r="AY212" i="5"/>
  <c r="BF212" i="5" s="1"/>
  <c r="AP212" i="5"/>
  <c r="AY211" i="5"/>
  <c r="AZ211" i="5" s="1"/>
  <c r="AY210" i="5"/>
  <c r="BC210" i="5" s="1"/>
  <c r="AP210" i="5"/>
  <c r="AY209" i="5"/>
  <c r="AY208" i="5"/>
  <c r="BC208" i="5" s="1"/>
  <c r="AX208" i="5"/>
  <c r="AY207" i="5"/>
  <c r="BD207" i="5" s="1"/>
  <c r="AY206" i="5"/>
  <c r="AY205" i="5"/>
  <c r="BG205" i="5" s="1"/>
  <c r="AY204" i="5"/>
  <c r="BB204" i="5" s="1"/>
  <c r="AT204" i="5"/>
  <c r="AY203" i="5"/>
  <c r="AZ203" i="5" s="1"/>
  <c r="AY202" i="5"/>
  <c r="AY201" i="5"/>
  <c r="BD201" i="5" s="1"/>
  <c r="AY200" i="5"/>
  <c r="BD200" i="5" s="1"/>
  <c r="AY199" i="5"/>
  <c r="AY198" i="5"/>
  <c r="AY197" i="5"/>
  <c r="AZ197" i="5" s="1"/>
  <c r="AS197" i="5"/>
  <c r="AY196" i="5"/>
  <c r="AY195" i="5"/>
  <c r="BF195" i="5" s="1"/>
  <c r="AY194" i="5"/>
  <c r="BG194" i="5" s="1"/>
  <c r="AY193" i="5"/>
  <c r="AZ193" i="5" s="1"/>
  <c r="AY192" i="5"/>
  <c r="BD192" i="5" s="1"/>
  <c r="AY191" i="5"/>
  <c r="AY190" i="5"/>
  <c r="BB190" i="5" s="1"/>
  <c r="AY189" i="5"/>
  <c r="BG189" i="5" s="1"/>
  <c r="AY188" i="5"/>
  <c r="BC188" i="5" s="1"/>
  <c r="AY187" i="5"/>
  <c r="BE187" i="5" s="1"/>
  <c r="AY186" i="5"/>
  <c r="BA186" i="5" s="1"/>
  <c r="AY185" i="5"/>
  <c r="BF185" i="5" s="1"/>
  <c r="AY184" i="5"/>
  <c r="AY183" i="5"/>
  <c r="BG183" i="5" s="1"/>
  <c r="AY182" i="5"/>
  <c r="AY181" i="5"/>
  <c r="BB181" i="5" s="1"/>
  <c r="AY180" i="5"/>
  <c r="BA180" i="5" s="1"/>
  <c r="AY179" i="5"/>
  <c r="AY178" i="5"/>
  <c r="AX178" i="5"/>
  <c r="AY177" i="5"/>
  <c r="BF177" i="5" s="1"/>
  <c r="AY176" i="5"/>
  <c r="BC176" i="5" s="1"/>
  <c r="AY175" i="5"/>
  <c r="BB175" i="5" s="1"/>
  <c r="AY174" i="5"/>
  <c r="BA174" i="5" s="1"/>
  <c r="AY173" i="5"/>
  <c r="AY172" i="5"/>
  <c r="BG172" i="5" s="1"/>
  <c r="AT172" i="5"/>
  <c r="AY171" i="5"/>
  <c r="BA171" i="5" s="1"/>
  <c r="AX171" i="5"/>
  <c r="AY170" i="5"/>
  <c r="BB170" i="5" s="1"/>
  <c r="AY169" i="5"/>
  <c r="BB169" i="5" s="1"/>
  <c r="AY168" i="5"/>
  <c r="BG168" i="5" s="1"/>
  <c r="AY167" i="5"/>
  <c r="BF167" i="5" s="1"/>
  <c r="AY166" i="5"/>
  <c r="AY165" i="5"/>
  <c r="BE165" i="5" s="1"/>
  <c r="AY164" i="5"/>
  <c r="AY163" i="5"/>
  <c r="BF163" i="5" s="1"/>
  <c r="AQ163" i="5"/>
  <c r="AY162" i="5"/>
  <c r="BF162" i="5" s="1"/>
  <c r="AV162" i="5"/>
  <c r="AY161" i="5"/>
  <c r="AY160" i="5"/>
  <c r="AY159" i="5"/>
  <c r="BG159" i="5" s="1"/>
  <c r="AY158" i="5"/>
  <c r="AV158" i="5"/>
  <c r="AY157" i="5"/>
  <c r="AQ157" i="5"/>
  <c r="AY156" i="5"/>
  <c r="AY155" i="5"/>
  <c r="BA155" i="5" s="1"/>
  <c r="AY154" i="5"/>
  <c r="BC154" i="5" s="1"/>
  <c r="AY153" i="5"/>
  <c r="BF153" i="5" s="1"/>
  <c r="AY152" i="5"/>
  <c r="BG152" i="5" s="1"/>
  <c r="AY151" i="5"/>
  <c r="BA151" i="5" s="1"/>
  <c r="AY150" i="5"/>
  <c r="BG150" i="5" s="1"/>
  <c r="AY149" i="5"/>
  <c r="AY148" i="5"/>
  <c r="AY147" i="5"/>
  <c r="BG147" i="5" s="1"/>
  <c r="AY145" i="5"/>
  <c r="BA145" i="5" s="1"/>
  <c r="AY144" i="5"/>
  <c r="AZ144" i="5" s="1"/>
  <c r="AY143" i="5"/>
  <c r="AY142" i="5"/>
  <c r="AY141" i="5"/>
  <c r="AY140" i="5"/>
  <c r="AY139" i="5"/>
  <c r="BD139" i="5" s="1"/>
  <c r="AT139" i="5"/>
  <c r="AY138" i="5"/>
  <c r="AY137" i="5"/>
  <c r="BG137" i="5" s="1"/>
  <c r="AY136" i="5"/>
  <c r="AY135" i="5"/>
  <c r="AY134" i="5"/>
  <c r="AY133" i="5"/>
  <c r="AY132" i="5"/>
  <c r="AY131" i="5"/>
  <c r="BB131" i="5" s="1"/>
  <c r="AY130" i="5"/>
  <c r="AY129" i="5"/>
  <c r="AW129" i="5"/>
  <c r="AY128" i="5"/>
  <c r="BE128" i="5" s="1"/>
  <c r="AY127" i="5"/>
  <c r="BD127" i="5" s="1"/>
  <c r="AY126" i="5"/>
  <c r="BG126" i="5" s="1"/>
  <c r="AR126" i="5"/>
  <c r="AY125" i="5"/>
  <c r="AY124" i="5"/>
  <c r="AY123" i="5"/>
  <c r="AY122" i="5"/>
  <c r="AY121" i="5"/>
  <c r="AY120" i="5"/>
  <c r="AY119" i="5"/>
  <c r="BG119" i="5" s="1"/>
  <c r="AY118" i="5"/>
  <c r="BA118" i="5" s="1"/>
  <c r="AY117" i="5"/>
  <c r="AY116" i="5"/>
  <c r="AY115" i="5"/>
  <c r="AY114" i="5"/>
  <c r="BG114" i="5" s="1"/>
  <c r="AY112" i="5"/>
  <c r="AY111" i="5"/>
  <c r="BG111" i="5" s="1"/>
  <c r="AY109" i="5"/>
  <c r="BE109" i="5" s="1"/>
  <c r="AY108" i="5"/>
  <c r="AY107" i="5"/>
  <c r="AY106" i="5"/>
  <c r="BD106" i="5" s="1"/>
  <c r="AY105" i="5"/>
  <c r="BG105" i="5" s="1"/>
  <c r="AY104" i="5"/>
  <c r="AZ104" i="5" s="1"/>
  <c r="AY103" i="5"/>
  <c r="AY102" i="5"/>
  <c r="BF102" i="5" s="1"/>
  <c r="AY101" i="5"/>
  <c r="AY100" i="5"/>
  <c r="AY99" i="5"/>
  <c r="BE99" i="5" s="1"/>
  <c r="AY98" i="5"/>
  <c r="BA98" i="5" s="1"/>
  <c r="AV98" i="5"/>
  <c r="AY97" i="5"/>
  <c r="AY96" i="5"/>
  <c r="AP96" i="5"/>
  <c r="AY95" i="5"/>
  <c r="BG95" i="5" s="1"/>
  <c r="AY94" i="5"/>
  <c r="AZ94" i="5" s="1"/>
  <c r="AY93" i="5"/>
  <c r="BA93" i="5" s="1"/>
  <c r="AY92" i="5"/>
  <c r="AY91" i="5"/>
  <c r="BB91" i="5" s="1"/>
  <c r="AY90" i="5"/>
  <c r="BG90" i="5" s="1"/>
  <c r="AP90" i="5"/>
  <c r="AY89" i="5"/>
  <c r="BA89" i="5" s="1"/>
  <c r="AY88" i="5"/>
  <c r="BA88" i="5" s="1"/>
  <c r="AY87" i="5"/>
  <c r="BF87" i="5" s="1"/>
  <c r="AY86" i="5"/>
  <c r="BG86" i="5" s="1"/>
  <c r="AY85" i="5"/>
  <c r="AS85" i="5"/>
  <c r="AY84" i="5"/>
  <c r="BC84" i="5" s="1"/>
  <c r="AT84" i="5"/>
  <c r="AY83" i="5"/>
  <c r="AY82" i="5"/>
  <c r="AY81" i="5"/>
  <c r="BF81" i="5" s="1"/>
  <c r="AY80" i="5"/>
  <c r="AY79" i="5"/>
  <c r="BG79" i="5" s="1"/>
  <c r="AY78" i="5"/>
  <c r="AZ78" i="5" s="1"/>
  <c r="AY77" i="5"/>
  <c r="AY76" i="5"/>
  <c r="BD76" i="5" s="1"/>
  <c r="AY75" i="5"/>
  <c r="AX75" i="5"/>
  <c r="AY74" i="5"/>
  <c r="AY73" i="5"/>
  <c r="BB73" i="5" s="1"/>
  <c r="AY72" i="5"/>
  <c r="AZ72" i="5" s="1"/>
  <c r="AY71" i="5"/>
  <c r="BG71" i="5" s="1"/>
  <c r="AY70" i="5"/>
  <c r="BA70" i="5" s="1"/>
  <c r="AY69" i="5"/>
  <c r="AP69" i="5"/>
  <c r="AY68" i="5"/>
  <c r="AY67" i="5"/>
  <c r="AY66" i="5"/>
  <c r="BD66" i="5" s="1"/>
  <c r="AY65" i="5"/>
  <c r="AY64" i="5"/>
  <c r="BB64" i="5" s="1"/>
  <c r="AY63" i="5"/>
  <c r="BB63" i="5" s="1"/>
  <c r="AY62" i="5"/>
  <c r="AY61" i="5"/>
  <c r="AZ61" i="5" s="1"/>
  <c r="AY60" i="5"/>
  <c r="BC60" i="5" s="1"/>
  <c r="AY58" i="5"/>
  <c r="AZ58" i="5" s="1"/>
  <c r="AY57" i="5"/>
  <c r="BG57" i="5" s="1"/>
  <c r="AY56" i="5"/>
  <c r="BD56" i="5" s="1"/>
  <c r="AY54" i="5"/>
  <c r="AY53" i="5"/>
  <c r="AY52" i="5"/>
  <c r="BE52" i="5" s="1"/>
  <c r="AY51" i="5"/>
  <c r="BA51" i="5" s="1"/>
  <c r="AY50" i="5"/>
  <c r="BA50" i="5" s="1"/>
  <c r="AY49" i="5"/>
  <c r="BD49" i="5" s="1"/>
  <c r="AU49" i="5"/>
  <c r="AY48" i="5"/>
  <c r="AZ48" i="5" s="1"/>
  <c r="AY47" i="5"/>
  <c r="BA47" i="5" s="1"/>
  <c r="AY46" i="5"/>
  <c r="BD46" i="5" s="1"/>
  <c r="AY45" i="5"/>
  <c r="AY44" i="5"/>
  <c r="AY43" i="5"/>
  <c r="BB43" i="5" s="1"/>
  <c r="AY42" i="5"/>
  <c r="BE42" i="5" s="1"/>
  <c r="AY41" i="5"/>
  <c r="AY40" i="5"/>
  <c r="BB40" i="5" s="1"/>
  <c r="AY39" i="5"/>
  <c r="BD39" i="5" s="1"/>
  <c r="AY38" i="5"/>
  <c r="AZ38" i="5" s="1"/>
  <c r="AY37" i="5"/>
  <c r="AR37" i="5"/>
  <c r="AY36" i="5"/>
  <c r="BD36" i="5" s="1"/>
  <c r="AY35" i="5"/>
  <c r="AY34" i="5"/>
  <c r="BC34" i="5" s="1"/>
  <c r="AY32" i="5"/>
  <c r="BE32" i="5" s="1"/>
  <c r="AY31" i="5"/>
  <c r="BA31" i="5" s="1"/>
  <c r="AY28" i="5"/>
  <c r="AZ28" i="5" s="1"/>
  <c r="AS27" i="5"/>
  <c r="AY26" i="5"/>
  <c r="BD26" i="5" s="1"/>
  <c r="AQ25" i="5"/>
  <c r="B2" i="9"/>
  <c r="A3" i="9"/>
  <c r="A4" i="9" s="1"/>
  <c r="A5" i="9" s="1"/>
  <c r="A6" i="9" s="1"/>
  <c r="G539" i="5"/>
  <c r="H539" i="5" s="1"/>
  <c r="AK7" i="7" l="1"/>
  <c r="AR128" i="12"/>
  <c r="AR77" i="12"/>
  <c r="AR110" i="12"/>
  <c r="AQ30" i="12"/>
  <c r="AQ29" i="12"/>
  <c r="AQ116" i="12"/>
  <c r="AQ83" i="12"/>
  <c r="AQ55" i="12"/>
  <c r="AQ122" i="12"/>
  <c r="AQ120" i="12"/>
  <c r="AQ37" i="12"/>
  <c r="AQ199" i="12"/>
  <c r="AQ114" i="12"/>
  <c r="AQ209" i="12"/>
  <c r="AQ145" i="12"/>
  <c r="AQ180" i="12"/>
  <c r="AQ208" i="12"/>
  <c r="AQ75" i="12"/>
  <c r="AQ73" i="12"/>
  <c r="AQ206" i="12"/>
  <c r="AQ196" i="12"/>
  <c r="AQ210" i="12"/>
  <c r="AQ65" i="12"/>
  <c r="AQ62" i="12"/>
  <c r="AQ157" i="12"/>
  <c r="AQ58" i="12"/>
  <c r="AQ64" i="12"/>
  <c r="AQ163" i="12"/>
  <c r="AQ201" i="12"/>
  <c r="AQ135" i="12"/>
  <c r="AQ140" i="12"/>
  <c r="AQ187" i="12"/>
  <c r="AQ165" i="12"/>
  <c r="AQ82" i="12"/>
  <c r="AQ169" i="12"/>
  <c r="AQ33" i="12"/>
  <c r="AQ88" i="12"/>
  <c r="AQ167" i="12"/>
  <c r="AQ181" i="12"/>
  <c r="AQ54" i="12"/>
  <c r="AG56" i="13"/>
  <c r="AG67" i="13" s="1"/>
  <c r="AQ132" i="12"/>
  <c r="AQ179" i="12"/>
  <c r="AQ125" i="12"/>
  <c r="AQ74" i="12"/>
  <c r="AQ161" i="12"/>
  <c r="AQ197" i="12"/>
  <c r="AQ80" i="12"/>
  <c r="AQ151" i="12"/>
  <c r="AQ117" i="12"/>
  <c r="AQ38" i="12"/>
  <c r="AQ108" i="12"/>
  <c r="AQ155" i="12"/>
  <c r="AQ202" i="12"/>
  <c r="AQ50" i="12"/>
  <c r="AQ129" i="12"/>
  <c r="AQ200" i="12"/>
  <c r="AQ56" i="12"/>
  <c r="AQ127" i="12"/>
  <c r="AQ198" i="12"/>
  <c r="AQ149" i="12"/>
  <c r="AQ60" i="12"/>
  <c r="AQ115" i="12"/>
  <c r="AQ162" i="12"/>
  <c r="AQ133" i="12"/>
  <c r="AQ97" i="12"/>
  <c r="AQ168" i="12"/>
  <c r="AQ173" i="12"/>
  <c r="AQ87" i="12"/>
  <c r="AQ150" i="12"/>
  <c r="AQ45" i="12"/>
  <c r="AQ52" i="12"/>
  <c r="AQ107" i="12"/>
  <c r="AQ154" i="12"/>
  <c r="AQ101" i="12"/>
  <c r="AQ89" i="12"/>
  <c r="AQ152" i="12"/>
  <c r="AQ93" i="12"/>
  <c r="AQ79" i="12"/>
  <c r="AQ134" i="12"/>
  <c r="AQ136" i="12"/>
  <c r="AQ207" i="12"/>
  <c r="AQ63" i="12"/>
  <c r="AQ126" i="12"/>
  <c r="AQ158" i="12"/>
  <c r="AQ204" i="12"/>
  <c r="AQ124" i="12"/>
  <c r="AQ44" i="12"/>
  <c r="AQ171" i="12"/>
  <c r="AQ99" i="12"/>
  <c r="AQ53" i="12"/>
  <c r="AQ130" i="12"/>
  <c r="AQ66" i="12"/>
  <c r="AQ69" i="12"/>
  <c r="AQ153" i="12"/>
  <c r="AQ81" i="12"/>
  <c r="AQ141" i="12"/>
  <c r="AQ144" i="12"/>
  <c r="AQ72" i="12"/>
  <c r="AQ85" i="12"/>
  <c r="AQ143" i="12"/>
  <c r="AQ71" i="12"/>
  <c r="AQ61" i="12"/>
  <c r="AQ142" i="12"/>
  <c r="AQ46" i="12"/>
  <c r="AQ172" i="12"/>
  <c r="AQ100" i="12"/>
  <c r="AQ211" i="12"/>
  <c r="AQ147" i="12"/>
  <c r="AQ67" i="12"/>
  <c r="AQ194" i="12"/>
  <c r="AQ106" i="12"/>
  <c r="AQ42" i="12"/>
  <c r="AQ193" i="12"/>
  <c r="AQ121" i="12"/>
  <c r="AQ57" i="12"/>
  <c r="AQ192" i="12"/>
  <c r="AQ112" i="12"/>
  <c r="AQ48" i="12"/>
  <c r="AQ191" i="12"/>
  <c r="AQ119" i="12"/>
  <c r="AQ47" i="12"/>
  <c r="AQ190" i="12"/>
  <c r="AQ118" i="12"/>
  <c r="AQ156" i="12"/>
  <c r="AQ92" i="12"/>
  <c r="AQ203" i="12"/>
  <c r="AQ131" i="12"/>
  <c r="AQ59" i="12"/>
  <c r="AQ178" i="12"/>
  <c r="AQ98" i="12"/>
  <c r="AQ34" i="12"/>
  <c r="AQ185" i="12"/>
  <c r="AQ113" i="12"/>
  <c r="AQ49" i="12"/>
  <c r="AQ184" i="12"/>
  <c r="AQ104" i="12"/>
  <c r="AQ40" i="12"/>
  <c r="AQ183" i="12"/>
  <c r="AQ103" i="12"/>
  <c r="AQ39" i="12"/>
  <c r="AQ174" i="12"/>
  <c r="AQ86" i="12"/>
  <c r="AQ205" i="12"/>
  <c r="AQ148" i="12"/>
  <c r="AQ68" i="12"/>
  <c r="AQ195" i="12"/>
  <c r="AQ123" i="12"/>
  <c r="AQ43" i="12"/>
  <c r="AQ170" i="12"/>
  <c r="AQ90" i="12"/>
  <c r="AQ189" i="12"/>
  <c r="AQ177" i="12"/>
  <c r="AQ105" i="12"/>
  <c r="AQ41" i="12"/>
  <c r="AQ176" i="12"/>
  <c r="AQ96" i="12"/>
  <c r="AQ32" i="12"/>
  <c r="AQ175" i="12"/>
  <c r="AQ95" i="12"/>
  <c r="AQ31" i="12"/>
  <c r="AQ166" i="12"/>
  <c r="AZ28" i="12"/>
  <c r="B3" i="9"/>
  <c r="D63" i="13"/>
  <c r="D34" i="13"/>
  <c r="AR6" i="7"/>
  <c r="AQ7" i="7"/>
  <c r="D411" i="13"/>
  <c r="D212" i="13"/>
  <c r="D29" i="13"/>
  <c r="D383" i="13"/>
  <c r="D243" i="13"/>
  <c r="D89" i="13"/>
  <c r="D518" i="13"/>
  <c r="D389" i="13"/>
  <c r="D247" i="13"/>
  <c r="D256" i="13"/>
  <c r="D515" i="13"/>
  <c r="D284" i="13"/>
  <c r="D120" i="13"/>
  <c r="D500" i="13"/>
  <c r="D203" i="13"/>
  <c r="D506" i="13"/>
  <c r="D342" i="13"/>
  <c r="D117" i="13"/>
  <c r="D481" i="13"/>
  <c r="D251" i="13"/>
  <c r="D109" i="13"/>
  <c r="D347" i="13"/>
  <c r="D281" i="13"/>
  <c r="D92" i="13"/>
  <c r="D464" i="13"/>
  <c r="D459" i="13"/>
  <c r="D435" i="13"/>
  <c r="D502" i="13"/>
  <c r="D408" i="13"/>
  <c r="D30" i="13"/>
  <c r="D373" i="13"/>
  <c r="D376" i="13"/>
  <c r="D453" i="13"/>
  <c r="D396" i="13"/>
  <c r="D331" i="13"/>
  <c r="D160" i="13"/>
  <c r="D327" i="13"/>
  <c r="D234" i="13"/>
  <c r="D306" i="13"/>
  <c r="D272" i="13"/>
  <c r="D200" i="13"/>
  <c r="D230" i="13"/>
  <c r="D169" i="13"/>
  <c r="D183" i="13"/>
  <c r="D142" i="13"/>
  <c r="D148" i="13"/>
  <c r="D154" i="13"/>
  <c r="D74" i="13"/>
  <c r="D48" i="13"/>
  <c r="D37" i="13"/>
  <c r="D432" i="13"/>
  <c r="D510" i="13"/>
  <c r="D508" i="13"/>
  <c r="D523" i="13"/>
  <c r="D514" i="13"/>
  <c r="D497" i="13"/>
  <c r="D354" i="13"/>
  <c r="D391" i="13"/>
  <c r="D405" i="13"/>
  <c r="D419" i="13"/>
  <c r="D260" i="13"/>
  <c r="D297" i="13"/>
  <c r="D350" i="13"/>
  <c r="D252" i="13"/>
  <c r="D220" i="13"/>
  <c r="D263" i="13"/>
  <c r="D255" i="13"/>
  <c r="D214" i="13"/>
  <c r="D211" i="13"/>
  <c r="D128" i="13"/>
  <c r="D133" i="13"/>
  <c r="D110" i="13"/>
  <c r="D100" i="13"/>
  <c r="D105" i="13"/>
  <c r="D536" i="13"/>
  <c r="D535" i="13"/>
  <c r="D533" i="13"/>
  <c r="D492" i="13"/>
  <c r="D507" i="13"/>
  <c r="D498" i="13"/>
  <c r="D473" i="13"/>
  <c r="D278" i="13"/>
  <c r="D355" i="13"/>
  <c r="D381" i="13"/>
  <c r="D395" i="13"/>
  <c r="D346" i="13"/>
  <c r="D259" i="13"/>
  <c r="D326" i="13"/>
  <c r="D250" i="13"/>
  <c r="D273" i="13"/>
  <c r="D228" i="13"/>
  <c r="D239" i="13"/>
  <c r="D193" i="13"/>
  <c r="D187" i="13"/>
  <c r="D98" i="13"/>
  <c r="D104" i="13"/>
  <c r="D107" i="13"/>
  <c r="D84" i="13"/>
  <c r="D81" i="13"/>
  <c r="D28" i="13"/>
  <c r="D528" i="13"/>
  <c r="D527" i="13"/>
  <c r="D525" i="13"/>
  <c r="D484" i="13"/>
  <c r="D499" i="13"/>
  <c r="D490" i="13"/>
  <c r="D465" i="13"/>
  <c r="D449" i="13"/>
  <c r="D293" i="13"/>
  <c r="D340" i="13"/>
  <c r="D379" i="13"/>
  <c r="D338" i="13"/>
  <c r="D221" i="13"/>
  <c r="D286" i="13"/>
  <c r="D249" i="13"/>
  <c r="D265" i="13"/>
  <c r="D235" i="13"/>
  <c r="D231" i="13"/>
  <c r="D189" i="13"/>
  <c r="D178" i="13"/>
  <c r="D85" i="13"/>
  <c r="D103" i="13"/>
  <c r="D93" i="13"/>
  <c r="D76" i="13"/>
  <c r="D73" i="13"/>
  <c r="D488" i="13"/>
  <c r="D487" i="13"/>
  <c r="D485" i="13"/>
  <c r="D431" i="13"/>
  <c r="D447" i="13"/>
  <c r="D424" i="13"/>
  <c r="D394" i="13"/>
  <c r="D401" i="13"/>
  <c r="D398" i="13"/>
  <c r="D420" i="13"/>
  <c r="D360" i="13"/>
  <c r="D315" i="13"/>
  <c r="D246" i="13"/>
  <c r="D325" i="13"/>
  <c r="D267" i="13"/>
  <c r="D296" i="13"/>
  <c r="D161" i="13"/>
  <c r="D205" i="13"/>
  <c r="D188" i="13"/>
  <c r="D194" i="13"/>
  <c r="D99" i="13"/>
  <c r="D172" i="13"/>
  <c r="D115" i="13"/>
  <c r="D75" i="13"/>
  <c r="D72" i="13"/>
  <c r="D27" i="13"/>
  <c r="D480" i="13"/>
  <c r="D479" i="13"/>
  <c r="D477" i="13"/>
  <c r="D392" i="13"/>
  <c r="D440" i="13"/>
  <c r="D486" i="13"/>
  <c r="D386" i="13"/>
  <c r="D385" i="13"/>
  <c r="D390" i="13"/>
  <c r="D412" i="13"/>
  <c r="D324" i="13"/>
  <c r="D314" i="13"/>
  <c r="D343" i="13"/>
  <c r="D268" i="13"/>
  <c r="D238" i="13"/>
  <c r="D288" i="13"/>
  <c r="D233" i="13"/>
  <c r="D204" i="13"/>
  <c r="D171" i="13"/>
  <c r="D185" i="13"/>
  <c r="D95" i="13"/>
  <c r="D164" i="13"/>
  <c r="D82" i="13"/>
  <c r="D67" i="13"/>
  <c r="D64" i="13"/>
  <c r="D472" i="13"/>
  <c r="D471" i="13"/>
  <c r="D469" i="13"/>
  <c r="D351" i="13"/>
  <c r="D384" i="13"/>
  <c r="D439" i="13"/>
  <c r="D378" i="13"/>
  <c r="D377" i="13"/>
  <c r="D348" i="13"/>
  <c r="D404" i="13"/>
  <c r="D339" i="13"/>
  <c r="D303" i="13"/>
  <c r="D335" i="13"/>
  <c r="D257" i="13"/>
  <c r="D190" i="13"/>
  <c r="D280" i="13"/>
  <c r="D225" i="13"/>
  <c r="D155" i="13"/>
  <c r="D170" i="13"/>
  <c r="D184" i="13"/>
  <c r="D78" i="13"/>
  <c r="D156" i="13"/>
  <c r="D62" i="13"/>
  <c r="D51" i="13"/>
  <c r="D56" i="13"/>
  <c r="D26" i="13"/>
  <c r="D520" i="13"/>
  <c r="D463" i="13"/>
  <c r="D519" i="13"/>
  <c r="D426" i="13"/>
  <c r="D517" i="13"/>
  <c r="D400" i="13"/>
  <c r="D476" i="13"/>
  <c r="D494" i="13"/>
  <c r="D491" i="13"/>
  <c r="D39" i="13"/>
  <c r="D482" i="13"/>
  <c r="D537" i="13"/>
  <c r="D458" i="13"/>
  <c r="D371" i="13"/>
  <c r="D441" i="13"/>
  <c r="D375" i="13"/>
  <c r="D438" i="13"/>
  <c r="D445" i="13"/>
  <c r="D301" i="13"/>
  <c r="D380" i="13"/>
  <c r="D365" i="13"/>
  <c r="D323" i="13"/>
  <c r="D322" i="13"/>
  <c r="D353" i="13"/>
  <c r="D352" i="13"/>
  <c r="D276" i="13"/>
  <c r="D245" i="13"/>
  <c r="D285" i="13"/>
  <c r="D237" i="13"/>
  <c r="D298" i="13"/>
  <c r="D242" i="13"/>
  <c r="D226" i="13"/>
  <c r="D227" i="13"/>
  <c r="D224" i="13"/>
  <c r="D210" i="13"/>
  <c r="D222" i="13"/>
  <c r="D157" i="13"/>
  <c r="D167" i="13"/>
  <c r="D177" i="13"/>
  <c r="D182" i="13"/>
  <c r="D151" i="13"/>
  <c r="D134" i="13"/>
  <c r="D102" i="13"/>
  <c r="D132" i="13"/>
  <c r="D77" i="13"/>
  <c r="D146" i="13"/>
  <c r="D60" i="13"/>
  <c r="D66" i="13"/>
  <c r="D65" i="13"/>
  <c r="D71" i="13"/>
  <c r="D25" i="13"/>
  <c r="D512" i="13"/>
  <c r="D462" i="13"/>
  <c r="D511" i="13"/>
  <c r="D416" i="13"/>
  <c r="D509" i="13"/>
  <c r="D532" i="13"/>
  <c r="D468" i="13"/>
  <c r="D32" i="13"/>
  <c r="D483" i="13"/>
  <c r="D538" i="13"/>
  <c r="D466" i="13"/>
  <c r="D529" i="13"/>
  <c r="D448" i="13"/>
  <c r="D369" i="13"/>
  <c r="D433" i="13"/>
  <c r="D244" i="13"/>
  <c r="D422" i="13"/>
  <c r="D437" i="13"/>
  <c r="D460" i="13"/>
  <c r="D356" i="13"/>
  <c r="D364" i="13"/>
  <c r="D311" i="13"/>
  <c r="D318" i="13"/>
  <c r="D345" i="13"/>
  <c r="D344" i="13"/>
  <c r="D374" i="13"/>
  <c r="D240" i="13"/>
  <c r="D277" i="13"/>
  <c r="D291" i="13"/>
  <c r="D290" i="13"/>
  <c r="D232" i="13"/>
  <c r="D287" i="13"/>
  <c r="D198" i="13"/>
  <c r="D202" i="13"/>
  <c r="D208" i="13"/>
  <c r="D218" i="13"/>
  <c r="D150" i="13"/>
  <c r="D165" i="13"/>
  <c r="D176" i="13"/>
  <c r="D181" i="13"/>
  <c r="D135" i="13"/>
  <c r="D126" i="13"/>
  <c r="D101" i="13"/>
  <c r="D116" i="13"/>
  <c r="D45" i="13"/>
  <c r="D138" i="13"/>
  <c r="D44" i="13"/>
  <c r="D58" i="13"/>
  <c r="D57" i="13"/>
  <c r="D55" i="13"/>
  <c r="D478" i="13"/>
  <c r="D504" i="13"/>
  <c r="D455" i="13"/>
  <c r="D503" i="13"/>
  <c r="D534" i="13"/>
  <c r="D501" i="13"/>
  <c r="D524" i="13"/>
  <c r="D450" i="13"/>
  <c r="D539" i="13"/>
  <c r="D475" i="13"/>
  <c r="D530" i="13"/>
  <c r="D454" i="13"/>
  <c r="D521" i="13"/>
  <c r="D418" i="13"/>
  <c r="D368" i="13"/>
  <c r="D425" i="13"/>
  <c r="D415" i="13"/>
  <c r="D414" i="13"/>
  <c r="D429" i="13"/>
  <c r="D444" i="13"/>
  <c r="D332" i="13"/>
  <c r="D363" i="13"/>
  <c r="D309" i="13"/>
  <c r="D317" i="13"/>
  <c r="D337" i="13"/>
  <c r="D328" i="13"/>
  <c r="D366" i="13"/>
  <c r="D349" i="13"/>
  <c r="D261" i="13"/>
  <c r="D283" i="13"/>
  <c r="D282" i="13"/>
  <c r="D320" i="13"/>
  <c r="D279" i="13"/>
  <c r="D158" i="13"/>
  <c r="D192" i="13"/>
  <c r="D207" i="13"/>
  <c r="D217" i="13"/>
  <c r="D129" i="13"/>
  <c r="D94" i="13"/>
  <c r="D175" i="13"/>
  <c r="D152" i="13"/>
  <c r="D127" i="13"/>
  <c r="D118" i="13"/>
  <c r="D86" i="13"/>
  <c r="D112" i="13"/>
  <c r="D139" i="13"/>
  <c r="D122" i="13"/>
  <c r="D91" i="13"/>
  <c r="D50" i="13"/>
  <c r="D41" i="13"/>
  <c r="D47" i="13"/>
  <c r="D470" i="13"/>
  <c r="D496" i="13"/>
  <c r="D434" i="13"/>
  <c r="D495" i="13"/>
  <c r="D526" i="13"/>
  <c r="D493" i="13"/>
  <c r="D516" i="13"/>
  <c r="D442" i="13"/>
  <c r="D531" i="13"/>
  <c r="D467" i="13"/>
  <c r="D522" i="13"/>
  <c r="D451" i="13"/>
  <c r="D513" i="13"/>
  <c r="D402" i="13"/>
  <c r="D367" i="13"/>
  <c r="D417" i="13"/>
  <c r="D399" i="13"/>
  <c r="D406" i="13"/>
  <c r="D421" i="13"/>
  <c r="D428" i="13"/>
  <c r="D427" i="13"/>
  <c r="D362" i="13"/>
  <c r="D302" i="13"/>
  <c r="D316" i="13"/>
  <c r="D329" i="13"/>
  <c r="D262" i="13"/>
  <c r="D358" i="13"/>
  <c r="D341" i="13"/>
  <c r="D253" i="13"/>
  <c r="D275" i="13"/>
  <c r="D274" i="13"/>
  <c r="D304" i="13"/>
  <c r="D271" i="13"/>
  <c r="D199" i="13"/>
  <c r="D121" i="13"/>
  <c r="D206" i="13"/>
  <c r="D216" i="13"/>
  <c r="D196" i="13"/>
  <c r="D219" i="13"/>
  <c r="D174" i="13"/>
  <c r="D136" i="13"/>
  <c r="D119" i="13"/>
  <c r="D53" i="13"/>
  <c r="D180" i="13"/>
  <c r="D111" i="13"/>
  <c r="D131" i="13"/>
  <c r="D69" i="13"/>
  <c r="D83" i="13"/>
  <c r="D42" i="13"/>
  <c r="D80" i="13"/>
  <c r="D456" i="13"/>
  <c r="D505" i="13"/>
  <c r="D443" i="13"/>
  <c r="D372" i="13"/>
  <c r="D307" i="13"/>
  <c r="D409" i="13"/>
  <c r="D423" i="13"/>
  <c r="D446" i="13"/>
  <c r="D382" i="13"/>
  <c r="D413" i="13"/>
  <c r="D452" i="13"/>
  <c r="D388" i="13"/>
  <c r="D403" i="13"/>
  <c r="D361" i="13"/>
  <c r="D310" i="13"/>
  <c r="D330" i="13"/>
  <c r="D313" i="13"/>
  <c r="D321" i="13"/>
  <c r="D336" i="13"/>
  <c r="D305" i="13"/>
  <c r="D334" i="13"/>
  <c r="D333" i="13"/>
  <c r="D269" i="13"/>
  <c r="D248" i="13"/>
  <c r="D229" i="13"/>
  <c r="D266" i="13"/>
  <c r="D163" i="13"/>
  <c r="D264" i="13"/>
  <c r="D236" i="13"/>
  <c r="D191" i="13"/>
  <c r="D201" i="13"/>
  <c r="D223" i="13"/>
  <c r="D162" i="13"/>
  <c r="D215" i="13"/>
  <c r="D147" i="13"/>
  <c r="D168" i="13"/>
  <c r="D195" i="13"/>
  <c r="D173" i="13"/>
  <c r="D145" i="13"/>
  <c r="D61" i="13"/>
  <c r="D90" i="13"/>
  <c r="D141" i="13"/>
  <c r="D96" i="13"/>
  <c r="D140" i="13"/>
  <c r="D108" i="13"/>
  <c r="D123" i="13"/>
  <c r="D130" i="13"/>
  <c r="D68" i="13"/>
  <c r="D59" i="13"/>
  <c r="D113" i="13"/>
  <c r="D49" i="13"/>
  <c r="D79" i="13"/>
  <c r="D474" i="13"/>
  <c r="D38" i="13"/>
  <c r="D489" i="13"/>
  <c r="D410" i="13"/>
  <c r="D370" i="13"/>
  <c r="D457" i="13"/>
  <c r="D393" i="13"/>
  <c r="D407" i="13"/>
  <c r="D430" i="13"/>
  <c r="D461" i="13"/>
  <c r="D397" i="13"/>
  <c r="D436" i="13"/>
  <c r="D357" i="13"/>
  <c r="D387" i="13"/>
  <c r="D359" i="13"/>
  <c r="D308" i="13"/>
  <c r="D319" i="13"/>
  <c r="D270" i="13"/>
  <c r="D294" i="13"/>
  <c r="D292" i="13"/>
  <c r="D258" i="13"/>
  <c r="D299" i="13"/>
  <c r="D300" i="13"/>
  <c r="D254" i="13"/>
  <c r="D197" i="13"/>
  <c r="D149" i="13"/>
  <c r="D289" i="13"/>
  <c r="D312" i="13"/>
  <c r="D295" i="13"/>
  <c r="D137" i="13"/>
  <c r="D241" i="13"/>
  <c r="D159" i="13"/>
  <c r="D209" i="13"/>
  <c r="D153" i="13"/>
  <c r="D213" i="13"/>
  <c r="D54" i="13"/>
  <c r="D166" i="13"/>
  <c r="D179" i="13"/>
  <c r="D186" i="13"/>
  <c r="D144" i="13"/>
  <c r="D143" i="13"/>
  <c r="D46" i="13"/>
  <c r="D125" i="13"/>
  <c r="D70" i="13"/>
  <c r="D124" i="13"/>
  <c r="D106" i="13"/>
  <c r="D114" i="13"/>
  <c r="D87" i="13"/>
  <c r="D52" i="13"/>
  <c r="D43" i="13"/>
  <c r="D97" i="13"/>
  <c r="D88" i="13"/>
  <c r="D31" i="13"/>
  <c r="D35" i="13"/>
  <c r="D40" i="13"/>
  <c r="D36" i="13"/>
  <c r="D33" i="13"/>
  <c r="D24" i="13"/>
  <c r="J28" i="12"/>
  <c r="AR28" i="12" s="1"/>
  <c r="AR32" i="12" s="1"/>
  <c r="AA15" i="7"/>
  <c r="J22" i="4" s="1"/>
  <c r="AH23" i="13" s="1"/>
  <c r="AH47" i="13" s="1"/>
  <c r="Y15" i="7"/>
  <c r="H22" i="4" s="1"/>
  <c r="K8" i="12" s="1"/>
  <c r="AJ7" i="7"/>
  <c r="AI7" i="7"/>
  <c r="AH8" i="7"/>
  <c r="BI471" i="5"/>
  <c r="BD295" i="5"/>
  <c r="BE295" i="5"/>
  <c r="BI105" i="5"/>
  <c r="AW264" i="5"/>
  <c r="BC257" i="5"/>
  <c r="AQ345" i="5"/>
  <c r="AW345" i="5"/>
  <c r="BE407" i="5"/>
  <c r="BI102" i="5"/>
  <c r="BC295" i="5"/>
  <c r="BG407" i="5"/>
  <c r="AS245" i="5"/>
  <c r="AZ344" i="5"/>
  <c r="BA464" i="5"/>
  <c r="AU278" i="5"/>
  <c r="AZ407" i="5"/>
  <c r="BI237" i="5"/>
  <c r="AR342" i="5"/>
  <c r="AV531" i="5"/>
  <c r="AT229" i="5"/>
  <c r="AR225" i="5"/>
  <c r="AV229" i="5"/>
  <c r="BI453" i="5"/>
  <c r="BI152" i="5"/>
  <c r="BI386" i="5"/>
  <c r="AT326" i="5"/>
  <c r="AX129" i="5"/>
  <c r="AR288" i="5"/>
  <c r="BC323" i="5"/>
  <c r="AW326" i="5"/>
  <c r="AT522" i="5"/>
  <c r="AX536" i="5"/>
  <c r="BE186" i="5"/>
  <c r="BE222" i="5"/>
  <c r="AX258" i="5"/>
  <c r="AP405" i="5"/>
  <c r="AW467" i="5"/>
  <c r="AV522" i="5"/>
  <c r="BI81" i="5"/>
  <c r="AV230" i="5"/>
  <c r="AV233" i="5"/>
  <c r="AT251" i="5"/>
  <c r="AW321" i="5"/>
  <c r="BI374" i="5"/>
  <c r="BI442" i="5"/>
  <c r="BG533" i="5"/>
  <c r="AX230" i="5"/>
  <c r="AW233" i="5"/>
  <c r="BB240" i="5"/>
  <c r="BC244" i="5"/>
  <c r="BE268" i="5"/>
  <c r="AR325" i="5"/>
  <c r="AU398" i="5"/>
  <c r="BD464" i="5"/>
  <c r="BB86" i="5"/>
  <c r="AX233" i="5"/>
  <c r="BD240" i="5"/>
  <c r="BF244" i="5"/>
  <c r="BF268" i="5"/>
  <c r="BI272" i="5"/>
  <c r="AT325" i="5"/>
  <c r="AP342" i="5"/>
  <c r="AR372" i="5"/>
  <c r="BE472" i="5"/>
  <c r="BD86" i="5"/>
  <c r="BI191" i="5"/>
  <c r="BI268" i="5"/>
  <c r="AQ342" i="5"/>
  <c r="BE358" i="5"/>
  <c r="AX415" i="5"/>
  <c r="AU129" i="5"/>
  <c r="BA222" i="5"/>
  <c r="BB507" i="5"/>
  <c r="AR533" i="5"/>
  <c r="BE507" i="5"/>
  <c r="AT533" i="5"/>
  <c r="AT162" i="5"/>
  <c r="BB210" i="5"/>
  <c r="BD323" i="5"/>
  <c r="AU499" i="5"/>
  <c r="AU522" i="5"/>
  <c r="AW533" i="5"/>
  <c r="AU162" i="5"/>
  <c r="BF186" i="5"/>
  <c r="BI219" i="5"/>
  <c r="BI222" i="5"/>
  <c r="AT230" i="5"/>
  <c r="AT233" i="5"/>
  <c r="BI326" i="5"/>
  <c r="AX467" i="5"/>
  <c r="AW475" i="5"/>
  <c r="BI85" i="5"/>
  <c r="BI126" i="5"/>
  <c r="BI166" i="5"/>
  <c r="BG186" i="5"/>
  <c r="AU230" i="5"/>
  <c r="AU233" i="5"/>
  <c r="AZ246" i="5"/>
  <c r="AQ251" i="5"/>
  <c r="AV321" i="5"/>
  <c r="AT341" i="5"/>
  <c r="AW522" i="5"/>
  <c r="AX419" i="5"/>
  <c r="AP419" i="5"/>
  <c r="BI531" i="5"/>
  <c r="BI525" i="5"/>
  <c r="BI522" i="5"/>
  <c r="BI520" i="5"/>
  <c r="BI510" i="5"/>
  <c r="BI500" i="5"/>
  <c r="BI497" i="5"/>
  <c r="BI479" i="5"/>
  <c r="BI473" i="5"/>
  <c r="BI463" i="5"/>
  <c r="BI460" i="5"/>
  <c r="BI457" i="5"/>
  <c r="BI452" i="5"/>
  <c r="BI437" i="5"/>
  <c r="BI420" i="5"/>
  <c r="BI404" i="5"/>
  <c r="BI398" i="5"/>
  <c r="BI381" i="5"/>
  <c r="BI375" i="5"/>
  <c r="BI370" i="5"/>
  <c r="BI355" i="5"/>
  <c r="BI352" i="5"/>
  <c r="BI339" i="5"/>
  <c r="BI320" i="5"/>
  <c r="BI317" i="5"/>
  <c r="BI311" i="5"/>
  <c r="BI298" i="5"/>
  <c r="BI274" i="5"/>
  <c r="BI258" i="5"/>
  <c r="BI250" i="5"/>
  <c r="BI220" i="5"/>
  <c r="BI217" i="5"/>
  <c r="BI194" i="5"/>
  <c r="BI186" i="5"/>
  <c r="BI184" i="5"/>
  <c r="BI176" i="5"/>
  <c r="BI173" i="5"/>
  <c r="BI154" i="5"/>
  <c r="BI151" i="5"/>
  <c r="BI129" i="5"/>
  <c r="BI114" i="5"/>
  <c r="BI111" i="5"/>
  <c r="BI108" i="5"/>
  <c r="BI96" i="5"/>
  <c r="BI93" i="5"/>
  <c r="BI82" i="5"/>
  <c r="BI76" i="5"/>
  <c r="BI69" i="5"/>
  <c r="BI56" i="5"/>
  <c r="BI37" i="5"/>
  <c r="BI27" i="5"/>
  <c r="BI24" i="5"/>
  <c r="BI518" i="5"/>
  <c r="BI504" i="5"/>
  <c r="BI495" i="5"/>
  <c r="BI476" i="5"/>
  <c r="BI450" i="5"/>
  <c r="BI444" i="5"/>
  <c r="BI441" i="5"/>
  <c r="BI438" i="5"/>
  <c r="BI434" i="5"/>
  <c r="BI428" i="5"/>
  <c r="BI402" i="5"/>
  <c r="BI397" i="5"/>
  <c r="BI395" i="5"/>
  <c r="BI373" i="5"/>
  <c r="BI371" i="5"/>
  <c r="BI368" i="5"/>
  <c r="BI350" i="5"/>
  <c r="BI340" i="5"/>
  <c r="BI337" i="5"/>
  <c r="BI325" i="5"/>
  <c r="BI323" i="5"/>
  <c r="BI315" i="5"/>
  <c r="BI309" i="5"/>
  <c r="BI296" i="5"/>
  <c r="BI289" i="5"/>
  <c r="BI287" i="5"/>
  <c r="BI267" i="5"/>
  <c r="BI262" i="5"/>
  <c r="BI521" i="5"/>
  <c r="BI517" i="5"/>
  <c r="BI505" i="5"/>
  <c r="BI502" i="5"/>
  <c r="BI499" i="5"/>
  <c r="BI492" i="5"/>
  <c r="BI486" i="5"/>
  <c r="BI447" i="5"/>
  <c r="BI426" i="5"/>
  <c r="BI409" i="5"/>
  <c r="BI392" i="5"/>
  <c r="BI376" i="5"/>
  <c r="BI366" i="5"/>
  <c r="BI363" i="5"/>
  <c r="BI336" i="5"/>
  <c r="BI333" i="5"/>
  <c r="BI319" i="5"/>
  <c r="BI305" i="5"/>
  <c r="BI285" i="5"/>
  <c r="BI273" i="5"/>
  <c r="BI270" i="5"/>
  <c r="BI241" i="5"/>
  <c r="BI218" i="5"/>
  <c r="BI196" i="5"/>
  <c r="BI190" i="5"/>
  <c r="BI179" i="5"/>
  <c r="BI177" i="5"/>
  <c r="BI168" i="5"/>
  <c r="BI160" i="5"/>
  <c r="BI145" i="5"/>
  <c r="BI116" i="5"/>
  <c r="BI109" i="5"/>
  <c r="BI97" i="5"/>
  <c r="BI68" i="5"/>
  <c r="BI48" i="5"/>
  <c r="BI42" i="5"/>
  <c r="BI35" i="5"/>
  <c r="BI72" i="5"/>
  <c r="BI537" i="5"/>
  <c r="BI534" i="5"/>
  <c r="BI523" i="5"/>
  <c r="BI507" i="5"/>
  <c r="BI466" i="5"/>
  <c r="BI432" i="5"/>
  <c r="BI429" i="5"/>
  <c r="BI419" i="5"/>
  <c r="BI412" i="5"/>
  <c r="BI379" i="5"/>
  <c r="BI357" i="5"/>
  <c r="BI344" i="5"/>
  <c r="BI324" i="5"/>
  <c r="BI312" i="5"/>
  <c r="BI308" i="5"/>
  <c r="BI295" i="5"/>
  <c r="BI293" i="5"/>
  <c r="BI276" i="5"/>
  <c r="BI260" i="5"/>
  <c r="BI257" i="5"/>
  <c r="BI238" i="5"/>
  <c r="BI235" i="5"/>
  <c r="BI221" i="5"/>
  <c r="BI204" i="5"/>
  <c r="BI201" i="5"/>
  <c r="BI193" i="5"/>
  <c r="BI182" i="5"/>
  <c r="BI170" i="5"/>
  <c r="BI165" i="5"/>
  <c r="BI148" i="5"/>
  <c r="BI136" i="5"/>
  <c r="BI133" i="5"/>
  <c r="BI130" i="5"/>
  <c r="BI122" i="5"/>
  <c r="BI119" i="5"/>
  <c r="BI100" i="5"/>
  <c r="BI79" i="5"/>
  <c r="BI58" i="5"/>
  <c r="BI538" i="5"/>
  <c r="BI516" i="5"/>
  <c r="BI509" i="5"/>
  <c r="BI496" i="5"/>
  <c r="BI474" i="5"/>
  <c r="BI455" i="5"/>
  <c r="BI425" i="5"/>
  <c r="BI418" i="5"/>
  <c r="BI328" i="5"/>
  <c r="BI283" i="5"/>
  <c r="BI280" i="5"/>
  <c r="BI264" i="5"/>
  <c r="BI263" i="5"/>
  <c r="BI247" i="5"/>
  <c r="BI242" i="5"/>
  <c r="BI233" i="5"/>
  <c r="BI185" i="5"/>
  <c r="BI181" i="5"/>
  <c r="BI175" i="5"/>
  <c r="BI147" i="5"/>
  <c r="BI134" i="5"/>
  <c r="BI125" i="5"/>
  <c r="BI118" i="5"/>
  <c r="BI107" i="5"/>
  <c r="BI98" i="5"/>
  <c r="BI83" i="5"/>
  <c r="BI80" i="5"/>
  <c r="BI64" i="5"/>
  <c r="BI61" i="5"/>
  <c r="BI44" i="5"/>
  <c r="BI33" i="5"/>
  <c r="BI26" i="5"/>
  <c r="BI526" i="5"/>
  <c r="BI512" i="5"/>
  <c r="BI506" i="5"/>
  <c r="BI488" i="5"/>
  <c r="BI485" i="5"/>
  <c r="BI467" i="5"/>
  <c r="BI458" i="5"/>
  <c r="BI406" i="5"/>
  <c r="BI390" i="5"/>
  <c r="BI384" i="5"/>
  <c r="BI377" i="5"/>
  <c r="BI353" i="5"/>
  <c r="BI334" i="5"/>
  <c r="BI301" i="5"/>
  <c r="BI292" i="5"/>
  <c r="BI244" i="5"/>
  <c r="BI239" i="5"/>
  <c r="BI187" i="5"/>
  <c r="BI153" i="5"/>
  <c r="BI140" i="5"/>
  <c r="BI110" i="5"/>
  <c r="BI53" i="5"/>
  <c r="BI36" i="5"/>
  <c r="BI29" i="5"/>
  <c r="BI532" i="5"/>
  <c r="BI529" i="5"/>
  <c r="BI519" i="5"/>
  <c r="BI515" i="5"/>
  <c r="BI491" i="5"/>
  <c r="BI478" i="5"/>
  <c r="BI417" i="5"/>
  <c r="BI380" i="5"/>
  <c r="BI282" i="5"/>
  <c r="BI279" i="5"/>
  <c r="BI246" i="5"/>
  <c r="BI209" i="5"/>
  <c r="BI189" i="5"/>
  <c r="BI146" i="5"/>
  <c r="BI75" i="5"/>
  <c r="BI60" i="5"/>
  <c r="BI43" i="5"/>
  <c r="BI25" i="5"/>
  <c r="BI533" i="5"/>
  <c r="BI481" i="5"/>
  <c r="BI431" i="5"/>
  <c r="BI359" i="5"/>
  <c r="BI356" i="5"/>
  <c r="BI345" i="5"/>
  <c r="BI330" i="5"/>
  <c r="BI269" i="5"/>
  <c r="BI255" i="5"/>
  <c r="BI249" i="5"/>
  <c r="BI230" i="5"/>
  <c r="BI226" i="5"/>
  <c r="BI503" i="5"/>
  <c r="BI482" i="5"/>
  <c r="BI448" i="5"/>
  <c r="BI435" i="5"/>
  <c r="BI415" i="5"/>
  <c r="BI400" i="5"/>
  <c r="BI394" i="5"/>
  <c r="BI367" i="5"/>
  <c r="BI360" i="5"/>
  <c r="BI346" i="5"/>
  <c r="BI331" i="5"/>
  <c r="BI316" i="5"/>
  <c r="BI259" i="5"/>
  <c r="BI256" i="5"/>
  <c r="BI253" i="5"/>
  <c r="BI236" i="5"/>
  <c r="BI231" i="5"/>
  <c r="BI229" i="5"/>
  <c r="BI227" i="5"/>
  <c r="BI224" i="5"/>
  <c r="BI212" i="5"/>
  <c r="BI203" i="5"/>
  <c r="BI171" i="5"/>
  <c r="BI157" i="5"/>
  <c r="BI143" i="5"/>
  <c r="BI137" i="5"/>
  <c r="BI128" i="5"/>
  <c r="BI121" i="5"/>
  <c r="BI94" i="5"/>
  <c r="BI91" i="5"/>
  <c r="BI88" i="5"/>
  <c r="BI71" i="5"/>
  <c r="BI67" i="5"/>
  <c r="BI57" i="5"/>
  <c r="BI50" i="5"/>
  <c r="BI40" i="5"/>
  <c r="BI464" i="5"/>
  <c r="BI421" i="5"/>
  <c r="BI387" i="5"/>
  <c r="BI349" i="5"/>
  <c r="BI338" i="5"/>
  <c r="BI286" i="5"/>
  <c r="BI277" i="5"/>
  <c r="BI206" i="5"/>
  <c r="BI199" i="5"/>
  <c r="BI178" i="5"/>
  <c r="BI162" i="5"/>
  <c r="BI150" i="5"/>
  <c r="BI101" i="5"/>
  <c r="BI470" i="5"/>
  <c r="BI461" i="5"/>
  <c r="BI454" i="5"/>
  <c r="BI451" i="5"/>
  <c r="BI424" i="5"/>
  <c r="BI408" i="5"/>
  <c r="BI403" i="5"/>
  <c r="BI341" i="5"/>
  <c r="BI327" i="5"/>
  <c r="BI322" i="5"/>
  <c r="BI304" i="5"/>
  <c r="BI297" i="5"/>
  <c r="BI180" i="5"/>
  <c r="BI174" i="5"/>
  <c r="BI124" i="5"/>
  <c r="BI117" i="5"/>
  <c r="BI106" i="5"/>
  <c r="BI104" i="5"/>
  <c r="BI32" i="5"/>
  <c r="BI399" i="5"/>
  <c r="BI393" i="5"/>
  <c r="BI343" i="5"/>
  <c r="BI266" i="5"/>
  <c r="BI252" i="5"/>
  <c r="BI223" i="5"/>
  <c r="BI202" i="5"/>
  <c r="BI167" i="5"/>
  <c r="BI28" i="5"/>
  <c r="BI34" i="5"/>
  <c r="BI54" i="5"/>
  <c r="BI66" i="5"/>
  <c r="BI112" i="5"/>
  <c r="AV143" i="5"/>
  <c r="AT143" i="5"/>
  <c r="AS143" i="5"/>
  <c r="AW143" i="5"/>
  <c r="BI158" i="5"/>
  <c r="BI183" i="5"/>
  <c r="BI243" i="5"/>
  <c r="BI299" i="5"/>
  <c r="BI354" i="5"/>
  <c r="BI358" i="5"/>
  <c r="BI365" i="5"/>
  <c r="BI385" i="5"/>
  <c r="BI388" i="5"/>
  <c r="AR397" i="5"/>
  <c r="AV397" i="5"/>
  <c r="AX397" i="5"/>
  <c r="AU397" i="5"/>
  <c r="AW397" i="5"/>
  <c r="BI480" i="5"/>
  <c r="BI484" i="5"/>
  <c r="BI536" i="5"/>
  <c r="BI84" i="5"/>
  <c r="BC93" i="5"/>
  <c r="BI135" i="5"/>
  <c r="BI139" i="5"/>
  <c r="AU143" i="5"/>
  <c r="BI200" i="5"/>
  <c r="BI208" i="5"/>
  <c r="BI211" i="5"/>
  <c r="BB261" i="5"/>
  <c r="BD261" i="5"/>
  <c r="BI271" i="5"/>
  <c r="BI275" i="5"/>
  <c r="BI278" i="5"/>
  <c r="BI303" i="5"/>
  <c r="BI307" i="5"/>
  <c r="BI362" i="5"/>
  <c r="BI414" i="5"/>
  <c r="BI456" i="5"/>
  <c r="AZ477" i="5"/>
  <c r="BE477" i="5"/>
  <c r="BC477" i="5"/>
  <c r="BB477" i="5"/>
  <c r="BI508" i="5"/>
  <c r="BI524" i="5"/>
  <c r="BI30" i="5"/>
  <c r="BI39" i="5"/>
  <c r="BI47" i="5"/>
  <c r="BI51" i="5"/>
  <c r="BI59" i="5"/>
  <c r="BI63" i="5"/>
  <c r="BI73" i="5"/>
  <c r="BI77" i="5"/>
  <c r="BE81" i="5"/>
  <c r="BG87" i="5"/>
  <c r="BI90" i="5"/>
  <c r="BF93" i="5"/>
  <c r="BI155" i="5"/>
  <c r="BI169" i="5"/>
  <c r="BI172" i="5"/>
  <c r="BI215" i="5"/>
  <c r="BI225" i="5"/>
  <c r="BI261" i="5"/>
  <c r="BI290" i="5"/>
  <c r="AZ296" i="5"/>
  <c r="BI329" i="5"/>
  <c r="AX359" i="5"/>
  <c r="BI382" i="5"/>
  <c r="BI401" i="5"/>
  <c r="BI407" i="5"/>
  <c r="BI411" i="5"/>
  <c r="BI430" i="5"/>
  <c r="AU435" i="5"/>
  <c r="AT435" i="5"/>
  <c r="AS435" i="5"/>
  <c r="BD477" i="5"/>
  <c r="BI528" i="5"/>
  <c r="BI55" i="5"/>
  <c r="BG81" i="5"/>
  <c r="BI87" i="5"/>
  <c r="BI113" i="5"/>
  <c r="BI132" i="5"/>
  <c r="BI159" i="5"/>
  <c r="BI197" i="5"/>
  <c r="BI205" i="5"/>
  <c r="BI240" i="5"/>
  <c r="BI254" i="5"/>
  <c r="AX288" i="5"/>
  <c r="AV288" i="5"/>
  <c r="BI294" i="5"/>
  <c r="BI300" i="5"/>
  <c r="BI347" i="5"/>
  <c r="BI351" i="5"/>
  <c r="BI378" i="5"/>
  <c r="BI389" i="5"/>
  <c r="BI405" i="5"/>
  <c r="BI422" i="5"/>
  <c r="AP435" i="5"/>
  <c r="BI445" i="5"/>
  <c r="BI449" i="5"/>
  <c r="BD453" i="5"/>
  <c r="BI477" i="5"/>
  <c r="BI489" i="5"/>
  <c r="BI493" i="5"/>
  <c r="BI501" i="5"/>
  <c r="BI513" i="5"/>
  <c r="BI31" i="5"/>
  <c r="BI52" i="5"/>
  <c r="BI74" i="5"/>
  <c r="BI78" i="5"/>
  <c r="BF130" i="5"/>
  <c r="BG130" i="5"/>
  <c r="BE130" i="5"/>
  <c r="BI144" i="5"/>
  <c r="BI156" i="5"/>
  <c r="BI163" i="5"/>
  <c r="BI232" i="5"/>
  <c r="BI265" i="5"/>
  <c r="AU273" i="5"/>
  <c r="AS273" i="5"/>
  <c r="BI291" i="5"/>
  <c r="BI313" i="5"/>
  <c r="BI383" i="5"/>
  <c r="BI427" i="5"/>
  <c r="BI468" i="5"/>
  <c r="BA478" i="5"/>
  <c r="BB478" i="5"/>
  <c r="BE478" i="5"/>
  <c r="BI498" i="5"/>
  <c r="BF502" i="5"/>
  <c r="BE502" i="5"/>
  <c r="BI45" i="5"/>
  <c r="BB130" i="5"/>
  <c r="BI141" i="5"/>
  <c r="BI149" i="5"/>
  <c r="BI198" i="5"/>
  <c r="BI213" i="5"/>
  <c r="BI216" i="5"/>
  <c r="BI234" i="5"/>
  <c r="BI251" i="5"/>
  <c r="BI284" i="5"/>
  <c r="AU292" i="5"/>
  <c r="AW292" i="5"/>
  <c r="BI321" i="5"/>
  <c r="AX340" i="5"/>
  <c r="AW340" i="5"/>
  <c r="BI348" i="5"/>
  <c r="BI423" i="5"/>
  <c r="BI439" i="5"/>
  <c r="BI446" i="5"/>
  <c r="BI465" i="5"/>
  <c r="BI490" i="5"/>
  <c r="BI494" i="5"/>
  <c r="BI514" i="5"/>
  <c r="BI535" i="5"/>
  <c r="BI41" i="5"/>
  <c r="BI49" i="5"/>
  <c r="BI65" i="5"/>
  <c r="BI95" i="5"/>
  <c r="BI99" i="5"/>
  <c r="BI103" i="5"/>
  <c r="BI123" i="5"/>
  <c r="BI127" i="5"/>
  <c r="BD167" i="5"/>
  <c r="BI188" i="5"/>
  <c r="BI192" i="5"/>
  <c r="BI195" i="5"/>
  <c r="BI248" i="5"/>
  <c r="AT264" i="5"/>
  <c r="AQ264" i="5"/>
  <c r="AV264" i="5"/>
  <c r="AR264" i="5"/>
  <c r="AP264" i="5"/>
  <c r="BI288" i="5"/>
  <c r="BI318" i="5"/>
  <c r="BI335" i="5"/>
  <c r="BI342" i="5"/>
  <c r="BI364" i="5"/>
  <c r="BI413" i="5"/>
  <c r="BI416" i="5"/>
  <c r="BB436" i="5"/>
  <c r="BI443" i="5"/>
  <c r="BI462" i="5"/>
  <c r="BI475" i="5"/>
  <c r="BI483" i="5"/>
  <c r="BI487" i="5"/>
  <c r="BI539" i="5"/>
  <c r="BI92" i="5"/>
  <c r="BI115" i="5"/>
  <c r="BI138" i="5"/>
  <c r="BI161" i="5"/>
  <c r="BI164" i="5"/>
  <c r="BI207" i="5"/>
  <c r="BI210" i="5"/>
  <c r="AS264" i="5"/>
  <c r="BC278" i="5"/>
  <c r="BD278" i="5"/>
  <c r="BI302" i="5"/>
  <c r="BI306" i="5"/>
  <c r="BI310" i="5"/>
  <c r="BI314" i="5"/>
  <c r="BI361" i="5"/>
  <c r="BI372" i="5"/>
  <c r="BI391" i="5"/>
  <c r="AQ417" i="5"/>
  <c r="AV417" i="5"/>
  <c r="AU417" i="5"/>
  <c r="BE420" i="5"/>
  <c r="BD436" i="5"/>
  <c r="BI469" i="5"/>
  <c r="BI472" i="5"/>
  <c r="AX488" i="5"/>
  <c r="AW488" i="5"/>
  <c r="BI511" i="5"/>
  <c r="BI530" i="5"/>
  <c r="BB533" i="5"/>
  <c r="BD533" i="5"/>
  <c r="C2" i="9"/>
  <c r="D2" i="9" s="1"/>
  <c r="E3" i="9" s="1"/>
  <c r="BI38" i="5"/>
  <c r="BI46" i="5"/>
  <c r="BI62" i="5"/>
  <c r="BI70" i="5"/>
  <c r="BI86" i="5"/>
  <c r="BI89" i="5"/>
  <c r="BI120" i="5"/>
  <c r="BI131" i="5"/>
  <c r="BI142" i="5"/>
  <c r="BI214" i="5"/>
  <c r="BI228" i="5"/>
  <c r="BI245" i="5"/>
  <c r="BD260" i="5"/>
  <c r="AU264" i="5"/>
  <c r="AZ278" i="5"/>
  <c r="BI281" i="5"/>
  <c r="BI332" i="5"/>
  <c r="BI369" i="5"/>
  <c r="BI396" i="5"/>
  <c r="BI410" i="5"/>
  <c r="AZ414" i="5"/>
  <c r="BD414" i="5"/>
  <c r="AP417" i="5"/>
  <c r="BI433" i="5"/>
  <c r="BI436" i="5"/>
  <c r="BI440" i="5"/>
  <c r="BI459" i="5"/>
  <c r="AU488" i="5"/>
  <c r="BI527" i="5"/>
  <c r="BC533" i="5"/>
  <c r="AW215" i="5"/>
  <c r="AX215" i="5"/>
  <c r="BD264" i="5"/>
  <c r="BB264" i="5"/>
  <c r="BG264" i="5"/>
  <c r="BF264" i="5"/>
  <c r="BE264" i="5"/>
  <c r="BB165" i="5"/>
  <c r="AP215" i="5"/>
  <c r="AQ476" i="5"/>
  <c r="BG72" i="5"/>
  <c r="AU215" i="5"/>
  <c r="AX242" i="5"/>
  <c r="BA264" i="5"/>
  <c r="AX476" i="5"/>
  <c r="BB47" i="5"/>
  <c r="BA64" i="5"/>
  <c r="BF210" i="5"/>
  <c r="BE210" i="5"/>
  <c r="BG210" i="5"/>
  <c r="BD210" i="5"/>
  <c r="AV215" i="5"/>
  <c r="BC264" i="5"/>
  <c r="AP290" i="5"/>
  <c r="BF313" i="5"/>
  <c r="BF371" i="5"/>
  <c r="AV413" i="5"/>
  <c r="AX429" i="5"/>
  <c r="AR442" i="5"/>
  <c r="BF165" i="5"/>
  <c r="BG165" i="5"/>
  <c r="AV242" i="5"/>
  <c r="AZ264" i="5"/>
  <c r="BB509" i="5"/>
  <c r="BC509" i="5"/>
  <c r="BG212" i="5"/>
  <c r="BD509" i="5"/>
  <c r="BG47" i="5"/>
  <c r="AZ151" i="5"/>
  <c r="BC151" i="5"/>
  <c r="BB151" i="5"/>
  <c r="AT401" i="5"/>
  <c r="AS401" i="5"/>
  <c r="BD445" i="5"/>
  <c r="AT126" i="5"/>
  <c r="AS129" i="5"/>
  <c r="BC174" i="5"/>
  <c r="BD186" i="5"/>
  <c r="BF302" i="5"/>
  <c r="AW415" i="5"/>
  <c r="AU438" i="5"/>
  <c r="BD469" i="5"/>
  <c r="BA62" i="5"/>
  <c r="BG62" i="5"/>
  <c r="BF62" i="5"/>
  <c r="BE62" i="5"/>
  <c r="BB62" i="5"/>
  <c r="AP157" i="5"/>
  <c r="AZ274" i="5"/>
  <c r="BF274" i="5"/>
  <c r="BE274" i="5"/>
  <c r="BC274" i="5"/>
  <c r="BD274" i="5"/>
  <c r="BA404" i="5"/>
  <c r="AX491" i="5"/>
  <c r="AV491" i="5"/>
  <c r="AT491" i="5"/>
  <c r="AU491" i="5"/>
  <c r="BB109" i="5"/>
  <c r="AP269" i="5"/>
  <c r="BB274" i="5"/>
  <c r="BC305" i="5"/>
  <c r="BF305" i="5"/>
  <c r="BF363" i="5"/>
  <c r="BD363" i="5"/>
  <c r="BD62" i="5"/>
  <c r="AV147" i="5"/>
  <c r="AS147" i="5"/>
  <c r="AQ147" i="5"/>
  <c r="AP147" i="5"/>
  <c r="AU157" i="5"/>
  <c r="BC159" i="5"/>
  <c r="AR260" i="5"/>
  <c r="BG274" i="5"/>
  <c r="BA399" i="5"/>
  <c r="BB399" i="5"/>
  <c r="BD109" i="5"/>
  <c r="BA300" i="5"/>
  <c r="BC346" i="5"/>
  <c r="AZ346" i="5"/>
  <c r="AV356" i="5"/>
  <c r="AT356" i="5"/>
  <c r="AS356" i="5"/>
  <c r="AU356" i="5"/>
  <c r="AR356" i="5"/>
  <c r="AQ356" i="5"/>
  <c r="AX356" i="5"/>
  <c r="AW384" i="5"/>
  <c r="AV384" i="5"/>
  <c r="AT384" i="5"/>
  <c r="AU511" i="5"/>
  <c r="AS511" i="5"/>
  <c r="AP511" i="5"/>
  <c r="AX511" i="5"/>
  <c r="AW511" i="5"/>
  <c r="AV511" i="5"/>
  <c r="BC207" i="5"/>
  <c r="AS210" i="5"/>
  <c r="BA258" i="5"/>
  <c r="BD258" i="5"/>
  <c r="BC258" i="5"/>
  <c r="BB258" i="5"/>
  <c r="BB288" i="5"/>
  <c r="BE89" i="5"/>
  <c r="AT210" i="5"/>
  <c r="AQ221" i="5"/>
  <c r="AW356" i="5"/>
  <c r="AQ384" i="5"/>
  <c r="BA467" i="5"/>
  <c r="BD514" i="5"/>
  <c r="AP521" i="5"/>
  <c r="AV521" i="5"/>
  <c r="AW521" i="5"/>
  <c r="BE79" i="5"/>
  <c r="AP85" i="5"/>
  <c r="BD119" i="5"/>
  <c r="AZ177" i="5"/>
  <c r="BF205" i="5"/>
  <c r="AU210" i="5"/>
  <c r="BF258" i="5"/>
  <c r="AQ294" i="5"/>
  <c r="AU379" i="5"/>
  <c r="AS384" i="5"/>
  <c r="AX413" i="5"/>
  <c r="AW413" i="5"/>
  <c r="AV425" i="5"/>
  <c r="AT425" i="5"/>
  <c r="AX425" i="5"/>
  <c r="AQ425" i="5"/>
  <c r="AS521" i="5"/>
  <c r="AZ109" i="5"/>
  <c r="BG170" i="5"/>
  <c r="BF170" i="5"/>
  <c r="AV217" i="5"/>
  <c r="AU217" i="5"/>
  <c r="AT217" i="5"/>
  <c r="AU239" i="5"/>
  <c r="AX239" i="5"/>
  <c r="AQ469" i="5"/>
  <c r="AV469" i="5"/>
  <c r="BC62" i="5"/>
  <c r="AQ217" i="5"/>
  <c r="BC406" i="5"/>
  <c r="BG50" i="5"/>
  <c r="BG94" i="5"/>
  <c r="BE94" i="5"/>
  <c r="AV157" i="5"/>
  <c r="AV260" i="5"/>
  <c r="AR517" i="5"/>
  <c r="AP517" i="5"/>
  <c r="BF190" i="5"/>
  <c r="BE190" i="5"/>
  <c r="BD190" i="5"/>
  <c r="AQ223" i="5"/>
  <c r="AX223" i="5"/>
  <c r="AW223" i="5"/>
  <c r="AW260" i="5"/>
  <c r="BB340" i="5"/>
  <c r="BA340" i="5"/>
  <c r="BE340" i="5"/>
  <c r="BC340" i="5"/>
  <c r="AP384" i="5"/>
  <c r="BA514" i="5"/>
  <c r="AZ522" i="5"/>
  <c r="BF522" i="5"/>
  <c r="BG39" i="5"/>
  <c r="BD288" i="5"/>
  <c r="BE119" i="5"/>
  <c r="BC177" i="5"/>
  <c r="BC190" i="5"/>
  <c r="AW210" i="5"/>
  <c r="AS332" i="5"/>
  <c r="AU332" i="5"/>
  <c r="AR332" i="5"/>
  <c r="AT343" i="5"/>
  <c r="AS343" i="5"/>
  <c r="AW343" i="5"/>
  <c r="AR343" i="5"/>
  <c r="AQ343" i="5"/>
  <c r="AW362" i="5"/>
  <c r="AP362" i="5"/>
  <c r="BG458" i="5"/>
  <c r="BE458" i="5"/>
  <c r="AV505" i="5"/>
  <c r="AS505" i="5"/>
  <c r="BG512" i="5"/>
  <c r="BF512" i="5"/>
  <c r="AS157" i="5"/>
  <c r="AZ159" i="5"/>
  <c r="BC109" i="5"/>
  <c r="AX213" i="5"/>
  <c r="AW213" i="5"/>
  <c r="AV213" i="5"/>
  <c r="AZ305" i="5"/>
  <c r="AX465" i="5"/>
  <c r="AW465" i="5"/>
  <c r="AV465" i="5"/>
  <c r="AT147" i="5"/>
  <c r="BF159" i="5"/>
  <c r="BD395" i="5"/>
  <c r="BB427" i="5"/>
  <c r="BA427" i="5"/>
  <c r="BE467" i="5"/>
  <c r="BD467" i="5"/>
  <c r="BG467" i="5"/>
  <c r="BF467" i="5"/>
  <c r="BC467" i="5"/>
  <c r="BB467" i="5"/>
  <c r="AU147" i="5"/>
  <c r="AR303" i="5"/>
  <c r="AP356" i="5"/>
  <c r="BC79" i="5"/>
  <c r="BC94" i="5"/>
  <c r="BF127" i="5"/>
  <c r="AZ140" i="5"/>
  <c r="BF140" i="5"/>
  <c r="BE140" i="5"/>
  <c r="BD140" i="5"/>
  <c r="BB140" i="5"/>
  <c r="BG140" i="5"/>
  <c r="BA140" i="5"/>
  <c r="BC140" i="5"/>
  <c r="AZ190" i="5"/>
  <c r="AV223" i="5"/>
  <c r="BE258" i="5"/>
  <c r="AR294" i="5"/>
  <c r="AU294" i="5"/>
  <c r="AT294" i="5"/>
  <c r="AX294" i="5"/>
  <c r="AW294" i="5"/>
  <c r="BG306" i="5"/>
  <c r="BD306" i="5"/>
  <c r="BA306" i="5"/>
  <c r="AZ306" i="5"/>
  <c r="BB306" i="5"/>
  <c r="AX34" i="5"/>
  <c r="AW34" i="5"/>
  <c r="AV34" i="5"/>
  <c r="BA85" i="5"/>
  <c r="BG85" i="5"/>
  <c r="BE85" i="5"/>
  <c r="BD198" i="5"/>
  <c r="BC198" i="5"/>
  <c r="BB219" i="5"/>
  <c r="BG219" i="5"/>
  <c r="BF219" i="5"/>
  <c r="BE219" i="5"/>
  <c r="BD219" i="5"/>
  <c r="AQ320" i="5"/>
  <c r="AS320" i="5"/>
  <c r="AR320" i="5"/>
  <c r="AW320" i="5"/>
  <c r="AV320" i="5"/>
  <c r="AP343" i="5"/>
  <c r="AS445" i="5"/>
  <c r="AR445" i="5"/>
  <c r="AV445" i="5"/>
  <c r="AZ453" i="5"/>
  <c r="BC453" i="5"/>
  <c r="BB453" i="5"/>
  <c r="BE453" i="5"/>
  <c r="AP456" i="5"/>
  <c r="AT456" i="5"/>
  <c r="AR456" i="5"/>
  <c r="AS456" i="5"/>
  <c r="AR479" i="5"/>
  <c r="AW479" i="5"/>
  <c r="AT488" i="5"/>
  <c r="AQ488" i="5"/>
  <c r="AR505" i="5"/>
  <c r="BD69" i="5"/>
  <c r="BG69" i="5"/>
  <c r="BF69" i="5"/>
  <c r="BA248" i="5"/>
  <c r="BD250" i="5"/>
  <c r="AZ252" i="5"/>
  <c r="AQ259" i="5"/>
  <c r="AX263" i="5"/>
  <c r="AP49" i="5"/>
  <c r="BB69" i="5"/>
  <c r="BG169" i="5"/>
  <c r="BF197" i="5"/>
  <c r="BE197" i="5"/>
  <c r="BD197" i="5"/>
  <c r="BC197" i="5"/>
  <c r="BA212" i="5"/>
  <c r="BC214" i="5"/>
  <c r="BE230" i="5"/>
  <c r="AQ240" i="5"/>
  <c r="BC248" i="5"/>
  <c r="AS258" i="5"/>
  <c r="BG282" i="5"/>
  <c r="BF282" i="5"/>
  <c r="BA282" i="5"/>
  <c r="BD282" i="5"/>
  <c r="BG304" i="5"/>
  <c r="AS315" i="5"/>
  <c r="AU315" i="5"/>
  <c r="AT315" i="5"/>
  <c r="AX315" i="5"/>
  <c r="AW315" i="5"/>
  <c r="AS359" i="5"/>
  <c r="AW385" i="5"/>
  <c r="AU407" i="5"/>
  <c r="AQ407" i="5"/>
  <c r="AP407" i="5"/>
  <c r="BB441" i="5"/>
  <c r="BG446" i="5"/>
  <c r="BF446" i="5"/>
  <c r="AU467" i="5"/>
  <c r="AT467" i="5"/>
  <c r="AS467" i="5"/>
  <c r="AR467" i="5"/>
  <c r="AQ467" i="5"/>
  <c r="AT473" i="5"/>
  <c r="AS473" i="5"/>
  <c r="AR506" i="5"/>
  <c r="AX527" i="5"/>
  <c r="AR527" i="5"/>
  <c r="AP527" i="5"/>
  <c r="AP259" i="5"/>
  <c r="AW259" i="5"/>
  <c r="BE366" i="5"/>
  <c r="BG366" i="5"/>
  <c r="AX377" i="5"/>
  <c r="AW377" i="5"/>
  <c r="AU377" i="5"/>
  <c r="AT377" i="5"/>
  <c r="BD393" i="5"/>
  <c r="BG393" i="5"/>
  <c r="AU477" i="5"/>
  <c r="AT477" i="5"/>
  <c r="AS477" i="5"/>
  <c r="AR477" i="5"/>
  <c r="AT268" i="5"/>
  <c r="AR268" i="5"/>
  <c r="AQ268" i="5"/>
  <c r="AV278" i="5"/>
  <c r="AX278" i="5"/>
  <c r="AW285" i="5"/>
  <c r="AV285" i="5"/>
  <c r="AS285" i="5"/>
  <c r="AX351" i="5"/>
  <c r="AP351" i="5"/>
  <c r="BD366" i="5"/>
  <c r="AQ377" i="5"/>
  <c r="BC393" i="5"/>
  <c r="AP477" i="5"/>
  <c r="AZ47" i="5"/>
  <c r="BF47" i="5"/>
  <c r="BE47" i="5"/>
  <c r="BC47" i="5"/>
  <c r="BE69" i="5"/>
  <c r="BA138" i="5"/>
  <c r="BC138" i="5"/>
  <c r="AP143" i="5"/>
  <c r="AX143" i="5"/>
  <c r="BE212" i="5"/>
  <c r="BD214" i="5"/>
  <c r="AR233" i="5"/>
  <c r="BD248" i="5"/>
  <c r="AT258" i="5"/>
  <c r="AX259" i="5"/>
  <c r="BG275" i="5"/>
  <c r="AR278" i="5"/>
  <c r="AZ282" i="5"/>
  <c r="BD327" i="5"/>
  <c r="BA327" i="5"/>
  <c r="AU359" i="5"/>
  <c r="BD364" i="5"/>
  <c r="BC364" i="5"/>
  <c r="BB380" i="5"/>
  <c r="BF380" i="5"/>
  <c r="BE380" i="5"/>
  <c r="AT388" i="5"/>
  <c r="AX388" i="5"/>
  <c r="AV388" i="5"/>
  <c r="AW407" i="5"/>
  <c r="BA414" i="5"/>
  <c r="BC452" i="5"/>
  <c r="AP467" i="5"/>
  <c r="AR476" i="5"/>
  <c r="AW476" i="5"/>
  <c r="AV476" i="5"/>
  <c r="AU476" i="5"/>
  <c r="AT476" i="5"/>
  <c r="AS476" i="5"/>
  <c r="AS499" i="5"/>
  <c r="AT506" i="5"/>
  <c r="AV508" i="5"/>
  <c r="BB173" i="5"/>
  <c r="BF173" i="5"/>
  <c r="BE173" i="5"/>
  <c r="BC230" i="5"/>
  <c r="BD230" i="5"/>
  <c r="BB230" i="5"/>
  <c r="BA230" i="5"/>
  <c r="BG498" i="5"/>
  <c r="BF498" i="5"/>
  <c r="BA498" i="5"/>
  <c r="BE498" i="5"/>
  <c r="AW532" i="5"/>
  <c r="AX532" i="5"/>
  <c r="AR532" i="5"/>
  <c r="BA69" i="5"/>
  <c r="BD173" i="5"/>
  <c r="AV227" i="5"/>
  <c r="AZ230" i="5"/>
  <c r="BE67" i="5"/>
  <c r="BG67" i="5"/>
  <c r="BC115" i="5"/>
  <c r="BG115" i="5"/>
  <c r="BF115" i="5"/>
  <c r="BE214" i="5"/>
  <c r="AS216" i="5"/>
  <c r="AX216" i="5"/>
  <c r="AV216" i="5"/>
  <c r="AT216" i="5"/>
  <c r="AU216" i="5"/>
  <c r="AS230" i="5"/>
  <c r="AR230" i="5"/>
  <c r="AQ230" i="5"/>
  <c r="AP230" i="5"/>
  <c r="BG230" i="5"/>
  <c r="BG240" i="5"/>
  <c r="BF240" i="5"/>
  <c r="AS278" i="5"/>
  <c r="BB295" i="5"/>
  <c r="BA295" i="5"/>
  <c r="AV359" i="5"/>
  <c r="BD407" i="5"/>
  <c r="BA407" i="5"/>
  <c r="AP471" i="5"/>
  <c r="AX471" i="5"/>
  <c r="AU471" i="5"/>
  <c r="AZ496" i="5"/>
  <c r="BG496" i="5"/>
  <c r="BE496" i="5"/>
  <c r="BD496" i="5"/>
  <c r="BA496" i="5"/>
  <c r="BC496" i="5"/>
  <c r="BC525" i="5"/>
  <c r="BE525" i="5"/>
  <c r="BD525" i="5"/>
  <c r="AU415" i="5"/>
  <c r="AT415" i="5"/>
  <c r="AR415" i="5"/>
  <c r="AT440" i="5"/>
  <c r="AR440" i="5"/>
  <c r="BA525" i="5"/>
  <c r="AS536" i="5"/>
  <c r="BE313" i="5"/>
  <c r="BC313" i="5"/>
  <c r="BB313" i="5"/>
  <c r="BG354" i="5"/>
  <c r="BF354" i="5"/>
  <c r="BF42" i="5"/>
  <c r="BE145" i="5"/>
  <c r="AZ210" i="5"/>
  <c r="AZ259" i="5"/>
  <c r="AP273" i="5"/>
  <c r="AW273" i="5"/>
  <c r="AZ313" i="5"/>
  <c r="AQ335" i="5"/>
  <c r="AP335" i="5"/>
  <c r="AZ345" i="5"/>
  <c r="BA354" i="5"/>
  <c r="AQ386" i="5"/>
  <c r="AX408" i="5"/>
  <c r="AP415" i="5"/>
  <c r="AR429" i="5"/>
  <c r="BF434" i="5"/>
  <c r="BD450" i="5"/>
  <c r="AZ478" i="5"/>
  <c r="BB525" i="5"/>
  <c r="AT536" i="5"/>
  <c r="BC513" i="5"/>
  <c r="BG42" i="5"/>
  <c r="BF72" i="5"/>
  <c r="AZ130" i="5"/>
  <c r="AQ162" i="5"/>
  <c r="BA210" i="5"/>
  <c r="BB296" i="5"/>
  <c r="BA296" i="5"/>
  <c r="BD313" i="5"/>
  <c r="AW335" i="5"/>
  <c r="BC354" i="5"/>
  <c r="BD386" i="5"/>
  <c r="AZ386" i="5"/>
  <c r="AQ415" i="5"/>
  <c r="BG434" i="5"/>
  <c r="AT436" i="5"/>
  <c r="BB461" i="5"/>
  <c r="BA477" i="5"/>
  <c r="BF525" i="5"/>
  <c r="AU536" i="5"/>
  <c r="BA420" i="5"/>
  <c r="AT438" i="5"/>
  <c r="BC455" i="5"/>
  <c r="BG475" i="5"/>
  <c r="AU490" i="5"/>
  <c r="AX495" i="5"/>
  <c r="BA507" i="5"/>
  <c r="BG129" i="5"/>
  <c r="BE129" i="5"/>
  <c r="AX350" i="5"/>
  <c r="AV350" i="5"/>
  <c r="AP350" i="5"/>
  <c r="BE384" i="5"/>
  <c r="BC384" i="5"/>
  <c r="BA384" i="5"/>
  <c r="BG384" i="5"/>
  <c r="BF384" i="5"/>
  <c r="BD384" i="5"/>
  <c r="BF429" i="5"/>
  <c r="BE429" i="5"/>
  <c r="AZ479" i="5"/>
  <c r="BE479" i="5"/>
  <c r="BD479" i="5"/>
  <c r="BF505" i="5"/>
  <c r="BE505" i="5"/>
  <c r="BC505" i="5"/>
  <c r="BG505" i="5"/>
  <c r="BA129" i="5"/>
  <c r="AX175" i="5"/>
  <c r="AV175" i="5"/>
  <c r="BC202" i="5"/>
  <c r="BG202" i="5"/>
  <c r="BD202" i="5"/>
  <c r="BD505" i="5"/>
  <c r="AR175" i="5"/>
  <c r="AP446" i="5"/>
  <c r="AW446" i="5"/>
  <c r="AV446" i="5"/>
  <c r="AT446" i="5"/>
  <c r="AS446" i="5"/>
  <c r="AX458" i="5"/>
  <c r="AW458" i="5"/>
  <c r="AU458" i="5"/>
  <c r="AU27" i="5"/>
  <c r="BC92" i="5"/>
  <c r="BB92" i="5"/>
  <c r="BA92" i="5"/>
  <c r="BF92" i="5"/>
  <c r="BD92" i="5"/>
  <c r="BC98" i="5"/>
  <c r="BC129" i="5"/>
  <c r="BF238" i="5"/>
  <c r="BA238" i="5"/>
  <c r="BC238" i="5"/>
  <c r="AZ238" i="5"/>
  <c r="AR446" i="5"/>
  <c r="AW406" i="5"/>
  <c r="AX406" i="5"/>
  <c r="BA290" i="5"/>
  <c r="AV127" i="5"/>
  <c r="AT127" i="5"/>
  <c r="AQ127" i="5"/>
  <c r="AR219" i="5"/>
  <c r="AT219" i="5"/>
  <c r="AS219" i="5"/>
  <c r="AX219" i="5"/>
  <c r="AW219" i="5"/>
  <c r="AV219" i="5"/>
  <c r="BF52" i="5"/>
  <c r="BC54" i="5"/>
  <c r="BG54" i="5"/>
  <c r="BF54" i="5"/>
  <c r="AZ88" i="5"/>
  <c r="BD88" i="5"/>
  <c r="BC88" i="5"/>
  <c r="BF88" i="5"/>
  <c r="BB88" i="5"/>
  <c r="BE88" i="5"/>
  <c r="BG104" i="5"/>
  <c r="BE104" i="5"/>
  <c r="BC104" i="5"/>
  <c r="AP178" i="5"/>
  <c r="BE179" i="5"/>
  <c r="BG179" i="5"/>
  <c r="BB187" i="5"/>
  <c r="BC187" i="5"/>
  <c r="AZ187" i="5"/>
  <c r="BF187" i="5"/>
  <c r="BG187" i="5"/>
  <c r="AP219" i="5"/>
  <c r="AW318" i="5"/>
  <c r="AU318" i="5"/>
  <c r="AX318" i="5"/>
  <c r="AR318" i="5"/>
  <c r="BC325" i="5"/>
  <c r="BB325" i="5"/>
  <c r="AZ325" i="5"/>
  <c r="BE325" i="5"/>
  <c r="BG325" i="5"/>
  <c r="BF325" i="5"/>
  <c r="BD325" i="5"/>
  <c r="BA325" i="5"/>
  <c r="BA385" i="5"/>
  <c r="AV433" i="5"/>
  <c r="BC438" i="5"/>
  <c r="AZ438" i="5"/>
  <c r="BF438" i="5"/>
  <c r="BG438" i="5"/>
  <c r="BA438" i="5"/>
  <c r="BC449" i="5"/>
  <c r="AZ449" i="5"/>
  <c r="BF449" i="5"/>
  <c r="BE449" i="5"/>
  <c r="BD449" i="5"/>
  <c r="BF491" i="5"/>
  <c r="BE491" i="5"/>
  <c r="BF125" i="5"/>
  <c r="BG125" i="5"/>
  <c r="BE125" i="5"/>
  <c r="BC125" i="5"/>
  <c r="BB125" i="5"/>
  <c r="BA125" i="5"/>
  <c r="BD125" i="5"/>
  <c r="BD376" i="5"/>
  <c r="BB376" i="5"/>
  <c r="BC376" i="5"/>
  <c r="BC44" i="5"/>
  <c r="BG44" i="5"/>
  <c r="BD44" i="5"/>
  <c r="BB44" i="5"/>
  <c r="BF44" i="5"/>
  <c r="BA44" i="5"/>
  <c r="BE44" i="5"/>
  <c r="AZ384" i="5"/>
  <c r="AW410" i="5"/>
  <c r="AV410" i="5"/>
  <c r="AU410" i="5"/>
  <c r="BB429" i="5"/>
  <c r="AZ37" i="5"/>
  <c r="BG37" i="5"/>
  <c r="BC37" i="5"/>
  <c r="BB37" i="5"/>
  <c r="BF37" i="5"/>
  <c r="BE37" i="5"/>
  <c r="BA37" i="5"/>
  <c r="BB106" i="5"/>
  <c r="BB128" i="5"/>
  <c r="BB129" i="5"/>
  <c r="AZ134" i="5"/>
  <c r="BF134" i="5"/>
  <c r="BC134" i="5"/>
  <c r="AT339" i="5"/>
  <c r="AS339" i="5"/>
  <c r="BG495" i="5"/>
  <c r="BB495" i="5"/>
  <c r="BC128" i="5"/>
  <c r="BE150" i="5"/>
  <c r="BB184" i="5"/>
  <c r="BF184" i="5"/>
  <c r="BA202" i="5"/>
  <c r="AQ214" i="5"/>
  <c r="AZ397" i="5"/>
  <c r="BE397" i="5"/>
  <c r="BD397" i="5"/>
  <c r="BF397" i="5"/>
  <c r="BB397" i="5"/>
  <c r="BG397" i="5"/>
  <c r="AZ108" i="5"/>
  <c r="BD108" i="5"/>
  <c r="BG108" i="5"/>
  <c r="BC108" i="5"/>
  <c r="BB108" i="5"/>
  <c r="BA108" i="5"/>
  <c r="BF108" i="5"/>
  <c r="BE108" i="5"/>
  <c r="BD128" i="5"/>
  <c r="BF150" i="5"/>
  <c r="BC168" i="5"/>
  <c r="AT421" i="5"/>
  <c r="AR421" i="5"/>
  <c r="AV451" i="5"/>
  <c r="AX451" i="5"/>
  <c r="BA265" i="5"/>
  <c r="BD265" i="5"/>
  <c r="BC265" i="5"/>
  <c r="BG265" i="5"/>
  <c r="BB265" i="5"/>
  <c r="AW375" i="5"/>
  <c r="AT375" i="5"/>
  <c r="AP375" i="5"/>
  <c r="AX375" i="5"/>
  <c r="AS375" i="5"/>
  <c r="BC397" i="5"/>
  <c r="BB290" i="5"/>
  <c r="BG52" i="5"/>
  <c r="BC64" i="5"/>
  <c r="BE64" i="5"/>
  <c r="BD64" i="5"/>
  <c r="BG64" i="5"/>
  <c r="BF64" i="5"/>
  <c r="AV163" i="5"/>
  <c r="AU163" i="5"/>
  <c r="AX163" i="5"/>
  <c r="AW163" i="5"/>
  <c r="AR163" i="5"/>
  <c r="BD172" i="5"/>
  <c r="AV178" i="5"/>
  <c r="BD187" i="5"/>
  <c r="AU219" i="5"/>
  <c r="AZ315" i="5"/>
  <c r="AQ318" i="5"/>
  <c r="AS330" i="5"/>
  <c r="AQ330" i="5"/>
  <c r="AX330" i="5"/>
  <c r="AU330" i="5"/>
  <c r="AR330" i="5"/>
  <c r="AP330" i="5"/>
  <c r="AW412" i="5"/>
  <c r="AV412" i="5"/>
  <c r="AS412" i="5"/>
  <c r="AU412" i="5"/>
  <c r="AT431" i="5"/>
  <c r="BA449" i="5"/>
  <c r="AT482" i="5"/>
  <c r="AQ482" i="5"/>
  <c r="AP482" i="5"/>
  <c r="AX482" i="5"/>
  <c r="AU482" i="5"/>
  <c r="AS482" i="5"/>
  <c r="AZ506" i="5"/>
  <c r="BG506" i="5"/>
  <c r="BE506" i="5"/>
  <c r="BD506" i="5"/>
  <c r="BC506" i="5"/>
  <c r="AP27" i="5"/>
  <c r="AX27" i="5"/>
  <c r="AV27" i="5"/>
  <c r="AW27" i="5"/>
  <c r="BB98" i="5"/>
  <c r="BE98" i="5"/>
  <c r="BG98" i="5"/>
  <c r="BF98" i="5"/>
  <c r="BE100" i="5"/>
  <c r="BG100" i="5"/>
  <c r="AQ40" i="5"/>
  <c r="AX40" i="5"/>
  <c r="AZ44" i="5"/>
  <c r="AZ202" i="5"/>
  <c r="AQ410" i="5"/>
  <c r="AW40" i="5"/>
  <c r="AP336" i="5"/>
  <c r="BD98" i="5"/>
  <c r="AX214" i="5"/>
  <c r="AX399" i="5"/>
  <c r="AX523" i="5"/>
  <c r="AW523" i="5"/>
  <c r="AU523" i="5"/>
  <c r="AT523" i="5"/>
  <c r="AS523" i="5"/>
  <c r="AT232" i="5"/>
  <c r="AW293" i="5"/>
  <c r="AT293" i="5"/>
  <c r="AV394" i="5"/>
  <c r="AT394" i="5"/>
  <c r="AX394" i="5"/>
  <c r="AW394" i="5"/>
  <c r="AU406" i="5"/>
  <c r="AT451" i="5"/>
  <c r="BF484" i="5"/>
  <c r="BG484" i="5"/>
  <c r="BC484" i="5"/>
  <c r="BD484" i="5"/>
  <c r="BA484" i="5"/>
  <c r="AZ484" i="5"/>
  <c r="AQ515" i="5"/>
  <c r="AT515" i="5"/>
  <c r="AX262" i="5"/>
  <c r="AV262" i="5"/>
  <c r="AR293" i="5"/>
  <c r="AX357" i="5"/>
  <c r="AT357" i="5"/>
  <c r="AP357" i="5"/>
  <c r="AZ385" i="5"/>
  <c r="BE385" i="5"/>
  <c r="BD385" i="5"/>
  <c r="BF385" i="5"/>
  <c r="BB385" i="5"/>
  <c r="BG385" i="5"/>
  <c r="BG31" i="5"/>
  <c r="BD31" i="5"/>
  <c r="AZ64" i="5"/>
  <c r="AQ85" i="5"/>
  <c r="AR85" i="5"/>
  <c r="AW85" i="5"/>
  <c r="AU85" i="5"/>
  <c r="AT85" i="5"/>
  <c r="AW204" i="5"/>
  <c r="AV204" i="5"/>
  <c r="AU204" i="5"/>
  <c r="BB229" i="5"/>
  <c r="BG229" i="5"/>
  <c r="BF229" i="5"/>
  <c r="BD229" i="5"/>
  <c r="BE229" i="5"/>
  <c r="BC229" i="5"/>
  <c r="AZ229" i="5"/>
  <c r="AR240" i="5"/>
  <c r="AP240" i="5"/>
  <c r="AV240" i="5"/>
  <c r="AU240" i="5"/>
  <c r="AT240" i="5"/>
  <c r="BB257" i="5"/>
  <c r="BG257" i="5"/>
  <c r="BF257" i="5"/>
  <c r="BE257" i="5"/>
  <c r="BD257" i="5"/>
  <c r="AX289" i="5"/>
  <c r="AQ289" i="5"/>
  <c r="BE315" i="5"/>
  <c r="AS318" i="5"/>
  <c r="AP412" i="5"/>
  <c r="AT447" i="5"/>
  <c r="BB469" i="5"/>
  <c r="BA469" i="5"/>
  <c r="AR478" i="5"/>
  <c r="AQ478" i="5"/>
  <c r="AS478" i="5"/>
  <c r="BA506" i="5"/>
  <c r="AP274" i="5"/>
  <c r="AX274" i="5"/>
  <c r="AR361" i="5"/>
  <c r="BA377" i="5"/>
  <c r="BC379" i="5"/>
  <c r="BA417" i="5"/>
  <c r="BA72" i="5"/>
  <c r="AT207" i="5"/>
  <c r="AS207" i="5"/>
  <c r="AR274" i="5"/>
  <c r="BA365" i="5"/>
  <c r="BF365" i="5"/>
  <c r="BC365" i="5"/>
  <c r="BB365" i="5"/>
  <c r="AR535" i="5"/>
  <c r="BE216" i="5"/>
  <c r="BA251" i="5"/>
  <c r="AW258" i="5"/>
  <c r="AV258" i="5"/>
  <c r="BG324" i="5"/>
  <c r="BA324" i="5"/>
  <c r="BB355" i="5"/>
  <c r="BB487" i="5"/>
  <c r="AT494" i="5"/>
  <c r="BB499" i="5"/>
  <c r="BF499" i="5"/>
  <c r="BE499" i="5"/>
  <c r="BD499" i="5"/>
  <c r="BB512" i="5"/>
  <c r="AZ512" i="5"/>
  <c r="AP516" i="5"/>
  <c r="AS516" i="5"/>
  <c r="AR516" i="5"/>
  <c r="BF519" i="5"/>
  <c r="BE521" i="5"/>
  <c r="BG521" i="5"/>
  <c r="AR34" i="5"/>
  <c r="AZ39" i="5"/>
  <c r="BA42" i="5"/>
  <c r="BC50" i="5"/>
  <c r="BB67" i="5"/>
  <c r="BC72" i="5"/>
  <c r="BE76" i="5"/>
  <c r="BD94" i="5"/>
  <c r="BF94" i="5"/>
  <c r="BF105" i="5"/>
  <c r="AZ115" i="5"/>
  <c r="BA119" i="5"/>
  <c r="BB147" i="5"/>
  <c r="BB154" i="5"/>
  <c r="BD169" i="5"/>
  <c r="AQ171" i="5"/>
  <c r="AV218" i="5"/>
  <c r="BB226" i="5"/>
  <c r="BG248" i="5"/>
  <c r="BB248" i="5"/>
  <c r="AZ248" i="5"/>
  <c r="BF248" i="5"/>
  <c r="BB251" i="5"/>
  <c r="AP258" i="5"/>
  <c r="AR270" i="5"/>
  <c r="AT274" i="5"/>
  <c r="BC308" i="5"/>
  <c r="BG320" i="5"/>
  <c r="AW323" i="5"/>
  <c r="AS323" i="5"/>
  <c r="AP327" i="5"/>
  <c r="AQ327" i="5"/>
  <c r="BC355" i="5"/>
  <c r="BG365" i="5"/>
  <c r="AV374" i="5"/>
  <c r="AP385" i="5"/>
  <c r="AT385" i="5"/>
  <c r="AS385" i="5"/>
  <c r="AQ385" i="5"/>
  <c r="AV385" i="5"/>
  <c r="AU385" i="5"/>
  <c r="AR385" i="5"/>
  <c r="BF386" i="5"/>
  <c r="BB386" i="5"/>
  <c r="BA386" i="5"/>
  <c r="BE386" i="5"/>
  <c r="BC386" i="5"/>
  <c r="BF395" i="5"/>
  <c r="BE395" i="5"/>
  <c r="AT411" i="5"/>
  <c r="AR411" i="5"/>
  <c r="AP411" i="5"/>
  <c r="AV411" i="5"/>
  <c r="AX483" i="5"/>
  <c r="BE487" i="5"/>
  <c r="BC499" i="5"/>
  <c r="BC512" i="5"/>
  <c r="AQ516" i="5"/>
  <c r="AZ517" i="5"/>
  <c r="AZ521" i="5"/>
  <c r="BD522" i="5"/>
  <c r="BC522" i="5"/>
  <c r="BG522" i="5"/>
  <c r="BE522" i="5"/>
  <c r="BE535" i="5"/>
  <c r="BD535" i="5"/>
  <c r="AV241" i="5"/>
  <c r="AS241" i="5"/>
  <c r="AQ241" i="5"/>
  <c r="AP241" i="5"/>
  <c r="BG318" i="5"/>
  <c r="BF318" i="5"/>
  <c r="AX328" i="5"/>
  <c r="AW328" i="5"/>
  <c r="BB417" i="5"/>
  <c r="BF417" i="5"/>
  <c r="BE417" i="5"/>
  <c r="BC417" i="5"/>
  <c r="AZ417" i="5"/>
  <c r="BG253" i="5"/>
  <c r="BF253" i="5"/>
  <c r="AQ274" i="5"/>
  <c r="BG285" i="5"/>
  <c r="BB299" i="5"/>
  <c r="BG435" i="5"/>
  <c r="AZ435" i="5"/>
  <c r="AZ487" i="5"/>
  <c r="BE215" i="5"/>
  <c r="BE220" i="5"/>
  <c r="BA289" i="5"/>
  <c r="AV328" i="5"/>
  <c r="BA332" i="5"/>
  <c r="BG332" i="5"/>
  <c r="BF332" i="5"/>
  <c r="BB332" i="5"/>
  <c r="BB357" i="5"/>
  <c r="BD377" i="5"/>
  <c r="AS414" i="5"/>
  <c r="AP414" i="5"/>
  <c r="BD417" i="5"/>
  <c r="BC424" i="5"/>
  <c r="BG424" i="5"/>
  <c r="BE424" i="5"/>
  <c r="BE435" i="5"/>
  <c r="AQ443" i="5"/>
  <c r="AP452" i="5"/>
  <c r="AX452" i="5"/>
  <c r="AV452" i="5"/>
  <c r="AT452" i="5"/>
  <c r="AR452" i="5"/>
  <c r="BA487" i="5"/>
  <c r="BF490" i="5"/>
  <c r="AP494" i="5"/>
  <c r="BB72" i="5"/>
  <c r="AZ119" i="5"/>
  <c r="AV210" i="5"/>
  <c r="AX210" i="5"/>
  <c r="BF215" i="5"/>
  <c r="AS274" i="5"/>
  <c r="BA424" i="5"/>
  <c r="AQ452" i="5"/>
  <c r="AT34" i="5"/>
  <c r="BE39" i="5"/>
  <c r="BB42" i="5"/>
  <c r="BD50" i="5"/>
  <c r="BD72" i="5"/>
  <c r="BF76" i="5"/>
  <c r="AS98" i="5"/>
  <c r="AW98" i="5"/>
  <c r="BB115" i="5"/>
  <c r="BB119" i="5"/>
  <c r="BE147" i="5"/>
  <c r="BE169" i="5"/>
  <c r="AT171" i="5"/>
  <c r="AQ210" i="5"/>
  <c r="AZ212" i="5"/>
  <c r="BD212" i="5"/>
  <c r="AZ224" i="5"/>
  <c r="BA224" i="5"/>
  <c r="BG244" i="5"/>
  <c r="BD244" i="5"/>
  <c r="BF250" i="5"/>
  <c r="BE250" i="5"/>
  <c r="AQ258" i="5"/>
  <c r="AU274" i="5"/>
  <c r="AS325" i="5"/>
  <c r="AX325" i="5"/>
  <c r="AP325" i="5"/>
  <c r="AW325" i="5"/>
  <c r="AV325" i="5"/>
  <c r="AU325" i="5"/>
  <c r="AW391" i="5"/>
  <c r="AS391" i="5"/>
  <c r="AW401" i="5"/>
  <c r="AP401" i="5"/>
  <c r="AV401" i="5"/>
  <c r="AU452" i="5"/>
  <c r="AR457" i="5"/>
  <c r="AQ457" i="5"/>
  <c r="AW457" i="5"/>
  <c r="AX457" i="5"/>
  <c r="AS457" i="5"/>
  <c r="AP457" i="5"/>
  <c r="BF487" i="5"/>
  <c r="BD512" i="5"/>
  <c r="AT516" i="5"/>
  <c r="BB517" i="5"/>
  <c r="BC521" i="5"/>
  <c r="AU525" i="5"/>
  <c r="AT525" i="5"/>
  <c r="AX355" i="5"/>
  <c r="AV355" i="5"/>
  <c r="AP361" i="5"/>
  <c r="AU361" i="5"/>
  <c r="BC369" i="5"/>
  <c r="BB369" i="5"/>
  <c r="BA369" i="5"/>
  <c r="BD209" i="5"/>
  <c r="BG209" i="5"/>
  <c r="AS236" i="5"/>
  <c r="BE326" i="5"/>
  <c r="AQ448" i="5"/>
  <c r="AP448" i="5"/>
  <c r="AV448" i="5"/>
  <c r="AT448" i="5"/>
  <c r="AW448" i="5"/>
  <c r="AU448" i="5"/>
  <c r="AZ253" i="5"/>
  <c r="BF279" i="5"/>
  <c r="BB279" i="5"/>
  <c r="BE379" i="5"/>
  <c r="AQ470" i="5"/>
  <c r="AU470" i="5"/>
  <c r="AZ42" i="5"/>
  <c r="BB50" i="5"/>
  <c r="AZ67" i="5"/>
  <c r="BC67" i="5"/>
  <c r="BE73" i="5"/>
  <c r="AZ147" i="5"/>
  <c r="BC169" i="5"/>
  <c r="AP171" i="5"/>
  <c r="BA279" i="5"/>
  <c r="BB289" i="5"/>
  <c r="BE308" i="5"/>
  <c r="BA308" i="5"/>
  <c r="BE320" i="5"/>
  <c r="AZ365" i="5"/>
  <c r="AU34" i="5"/>
  <c r="BF39" i="5"/>
  <c r="BC42" i="5"/>
  <c r="BF50" i="5"/>
  <c r="AZ57" i="5"/>
  <c r="BF57" i="5"/>
  <c r="BF67" i="5"/>
  <c r="BE72" i="5"/>
  <c r="BC119" i="5"/>
  <c r="BF169" i="5"/>
  <c r="BD170" i="5"/>
  <c r="BE170" i="5"/>
  <c r="BC170" i="5"/>
  <c r="BA190" i="5"/>
  <c r="BG190" i="5"/>
  <c r="AR210" i="5"/>
  <c r="AR258" i="5"/>
  <c r="AV274" i="5"/>
  <c r="AX285" i="5"/>
  <c r="AQ285" i="5"/>
  <c r="AP285" i="5"/>
  <c r="BE305" i="5"/>
  <c r="BA305" i="5"/>
  <c r="BG308" i="5"/>
  <c r="AX345" i="5"/>
  <c r="AR345" i="5"/>
  <c r="BB346" i="5"/>
  <c r="BG346" i="5"/>
  <c r="BA346" i="5"/>
  <c r="BF356" i="5"/>
  <c r="BA356" i="5"/>
  <c r="BG356" i="5"/>
  <c r="BD356" i="5"/>
  <c r="BE356" i="5"/>
  <c r="BC356" i="5"/>
  <c r="BB356" i="5"/>
  <c r="AW404" i="5"/>
  <c r="AU404" i="5"/>
  <c r="AT404" i="5"/>
  <c r="AP404" i="5"/>
  <c r="BD427" i="5"/>
  <c r="BC427" i="5"/>
  <c r="AW435" i="5"/>
  <c r="AV435" i="5"/>
  <c r="BF452" i="5"/>
  <c r="BE452" i="5"/>
  <c r="BE512" i="5"/>
  <c r="AU516" i="5"/>
  <c r="BE517" i="5"/>
  <c r="BF521" i="5"/>
  <c r="AW310" i="5"/>
  <c r="AU310" i="5"/>
  <c r="AU326" i="5"/>
  <c r="AS326" i="5"/>
  <c r="AQ373" i="5"/>
  <c r="AW373" i="5"/>
  <c r="BC374" i="5"/>
  <c r="BA374" i="5"/>
  <c r="AT417" i="5"/>
  <c r="AS417" i="5"/>
  <c r="AS432" i="5"/>
  <c r="AQ432" i="5"/>
  <c r="BA445" i="5"/>
  <c r="BF445" i="5"/>
  <c r="BE445" i="5"/>
  <c r="BG445" i="5"/>
  <c r="BC445" i="5"/>
  <c r="AV533" i="5"/>
  <c r="AX533" i="5"/>
  <c r="AU533" i="5"/>
  <c r="AS533" i="5"/>
  <c r="BA127" i="5"/>
  <c r="AR143" i="5"/>
  <c r="AZ165" i="5"/>
  <c r="AZ186" i="5"/>
  <c r="BB214" i="5"/>
  <c r="AU229" i="5"/>
  <c r="AS229" i="5"/>
  <c r="BA240" i="5"/>
  <c r="BE240" i="5"/>
  <c r="BC240" i="5"/>
  <c r="AX268" i="5"/>
  <c r="AU268" i="5"/>
  <c r="BA274" i="5"/>
  <c r="BA288" i="5"/>
  <c r="BE304" i="5"/>
  <c r="BF306" i="5"/>
  <c r="BE306" i="5"/>
  <c r="BC306" i="5"/>
  <c r="AQ326" i="5"/>
  <c r="AX335" i="5"/>
  <c r="AV335" i="5"/>
  <c r="BB358" i="5"/>
  <c r="BD358" i="5"/>
  <c r="BE371" i="5"/>
  <c r="AS373" i="5"/>
  <c r="AZ374" i="5"/>
  <c r="AP397" i="5"/>
  <c r="AT397" i="5"/>
  <c r="AS397" i="5"/>
  <c r="AQ397" i="5"/>
  <c r="AX407" i="5"/>
  <c r="AV407" i="5"/>
  <c r="AT407" i="5"/>
  <c r="BF409" i="5"/>
  <c r="BE409" i="5"/>
  <c r="AS429" i="5"/>
  <c r="AU429" i="5"/>
  <c r="AT429" i="5"/>
  <c r="AP429" i="5"/>
  <c r="AP436" i="5"/>
  <c r="AW436" i="5"/>
  <c r="AW495" i="5"/>
  <c r="AP506" i="5"/>
  <c r="AW506" i="5"/>
  <c r="AU506" i="5"/>
  <c r="AX506" i="5"/>
  <c r="AS506" i="5"/>
  <c r="AR425" i="5"/>
  <c r="AP425" i="5"/>
  <c r="AV454" i="5"/>
  <c r="AP454" i="5"/>
  <c r="BG502" i="5"/>
  <c r="BD502" i="5"/>
  <c r="AZ502" i="5"/>
  <c r="AW527" i="5"/>
  <c r="AU527" i="5"/>
  <c r="AW341" i="5"/>
  <c r="AS341" i="5"/>
  <c r="AP372" i="5"/>
  <c r="AS372" i="5"/>
  <c r="AU419" i="5"/>
  <c r="AT419" i="5"/>
  <c r="AS233" i="5"/>
  <c r="AR259" i="5"/>
  <c r="AT260" i="5"/>
  <c r="BA313" i="5"/>
  <c r="AR341" i="5"/>
  <c r="BF370" i="5"/>
  <c r="BE370" i="5"/>
  <c r="AT372" i="5"/>
  <c r="BA406" i="5"/>
  <c r="BG406" i="5"/>
  <c r="AV419" i="5"/>
  <c r="AV442" i="5"/>
  <c r="BF472" i="5"/>
  <c r="BA472" i="5"/>
  <c r="AZ472" i="5"/>
  <c r="AR487" i="5"/>
  <c r="AQ487" i="5"/>
  <c r="BB496" i="5"/>
  <c r="AW517" i="5"/>
  <c r="AX517" i="5"/>
  <c r="AU517" i="5"/>
  <c r="BB381" i="5"/>
  <c r="AS402" i="5"/>
  <c r="AS408" i="5"/>
  <c r="AS491" i="5"/>
  <c r="BG534" i="5"/>
  <c r="AR536" i="5"/>
  <c r="BF135" i="5"/>
  <c r="BD135" i="5"/>
  <c r="BC135" i="5"/>
  <c r="BB135" i="5"/>
  <c r="BA135" i="5"/>
  <c r="BG135" i="5"/>
  <c r="BE135" i="5"/>
  <c r="BC148" i="5"/>
  <c r="BA148" i="5"/>
  <c r="AU308" i="5"/>
  <c r="AS308" i="5"/>
  <c r="AR308" i="5"/>
  <c r="AQ308" i="5"/>
  <c r="AX308" i="5"/>
  <c r="AW308" i="5"/>
  <c r="BE383" i="5"/>
  <c r="BG383" i="5"/>
  <c r="BF383" i="5"/>
  <c r="BC383" i="5"/>
  <c r="BA383" i="5"/>
  <c r="AV392" i="5"/>
  <c r="AT392" i="5"/>
  <c r="AS392" i="5"/>
  <c r="AP392" i="5"/>
  <c r="AS297" i="5"/>
  <c r="AT297" i="5"/>
  <c r="AR297" i="5"/>
  <c r="AQ297" i="5"/>
  <c r="AP297" i="5"/>
  <c r="BA301" i="5"/>
  <c r="BG301" i="5"/>
  <c r="BE301" i="5"/>
  <c r="BB301" i="5"/>
  <c r="AZ301" i="5"/>
  <c r="AV308" i="5"/>
  <c r="AU463" i="5"/>
  <c r="AT463" i="5"/>
  <c r="AW463" i="5"/>
  <c r="AV463" i="5"/>
  <c r="AS463" i="5"/>
  <c r="AV346" i="5"/>
  <c r="AT346" i="5"/>
  <c r="AS346" i="5"/>
  <c r="AX346" i="5"/>
  <c r="AW346" i="5"/>
  <c r="AU346" i="5"/>
  <c r="AR346" i="5"/>
  <c r="AQ346" i="5"/>
  <c r="AP463" i="5"/>
  <c r="BB118" i="5"/>
  <c r="AZ180" i="5"/>
  <c r="BA281" i="5"/>
  <c r="BG281" i="5"/>
  <c r="BE281" i="5"/>
  <c r="BA342" i="5"/>
  <c r="BD342" i="5"/>
  <c r="BC342" i="5"/>
  <c r="BG342" i="5"/>
  <c r="BE342" i="5"/>
  <c r="AP346" i="5"/>
  <c r="BG41" i="5"/>
  <c r="BD41" i="5"/>
  <c r="BA41" i="5"/>
  <c r="AZ41" i="5"/>
  <c r="AP47" i="5"/>
  <c r="AU47" i="5"/>
  <c r="AV47" i="5"/>
  <c r="AX47" i="5"/>
  <c r="AW47" i="5"/>
  <c r="BD126" i="5"/>
  <c r="AR277" i="5"/>
  <c r="AQ277" i="5"/>
  <c r="AW277" i="5"/>
  <c r="AV277" i="5"/>
  <c r="AX277" i="5"/>
  <c r="AU277" i="5"/>
  <c r="AT277" i="5"/>
  <c r="AS277" i="5"/>
  <c r="AZ281" i="5"/>
  <c r="BA341" i="5"/>
  <c r="BD341" i="5"/>
  <c r="BC341" i="5"/>
  <c r="BG341" i="5"/>
  <c r="BE341" i="5"/>
  <c r="AZ342" i="5"/>
  <c r="AP376" i="5"/>
  <c r="BE405" i="5"/>
  <c r="BA405" i="5"/>
  <c r="AZ405" i="5"/>
  <c r="BG405" i="5"/>
  <c r="BF405" i="5"/>
  <c r="BD405" i="5"/>
  <c r="BC405" i="5"/>
  <c r="AR267" i="5"/>
  <c r="AQ267" i="5"/>
  <c r="AX267" i="5"/>
  <c r="AW267" i="5"/>
  <c r="AV267" i="5"/>
  <c r="AU267" i="5"/>
  <c r="AT267" i="5"/>
  <c r="BB281" i="5"/>
  <c r="AT319" i="5"/>
  <c r="AS319" i="5"/>
  <c r="AX319" i="5"/>
  <c r="AV319" i="5"/>
  <c r="AU319" i="5"/>
  <c r="AZ341" i="5"/>
  <c r="AX368" i="5"/>
  <c r="AV368" i="5"/>
  <c r="BD402" i="5"/>
  <c r="BC402" i="5"/>
  <c r="AZ402" i="5"/>
  <c r="BG402" i="5"/>
  <c r="BB405" i="5"/>
  <c r="BE425" i="5"/>
  <c r="BB425" i="5"/>
  <c r="BA425" i="5"/>
  <c r="BG425" i="5"/>
  <c r="BD425" i="5"/>
  <c r="AZ425" i="5"/>
  <c r="BF425" i="5"/>
  <c r="AR47" i="5"/>
  <c r="BB60" i="5"/>
  <c r="BB239" i="5"/>
  <c r="BG239" i="5"/>
  <c r="AZ239" i="5"/>
  <c r="BF239" i="5"/>
  <c r="BE239" i="5"/>
  <c r="BD239" i="5"/>
  <c r="BC239" i="5"/>
  <c r="AS267" i="5"/>
  <c r="AP319" i="5"/>
  <c r="AV333" i="5"/>
  <c r="AQ333" i="5"/>
  <c r="AT333" i="5"/>
  <c r="BB341" i="5"/>
  <c r="AT368" i="5"/>
  <c r="BE394" i="5"/>
  <c r="BD394" i="5"/>
  <c r="BC394" i="5"/>
  <c r="BG394" i="5"/>
  <c r="BF394" i="5"/>
  <c r="BA394" i="5"/>
  <c r="BE402" i="5"/>
  <c r="AW430" i="5"/>
  <c r="AS430" i="5"/>
  <c r="AR493" i="5"/>
  <c r="AP493" i="5"/>
  <c r="AX493" i="5"/>
  <c r="AV493" i="5"/>
  <c r="AW493" i="5"/>
  <c r="AS493" i="5"/>
  <c r="AT509" i="5"/>
  <c r="AV509" i="5"/>
  <c r="AS509" i="5"/>
  <c r="AR509" i="5"/>
  <c r="BF523" i="5"/>
  <c r="BB523" i="5"/>
  <c r="BA523" i="5"/>
  <c r="BE523" i="5"/>
  <c r="BD523" i="5"/>
  <c r="BG523" i="5"/>
  <c r="BC523" i="5"/>
  <c r="BA532" i="5"/>
  <c r="AZ532" i="5"/>
  <c r="BG532" i="5"/>
  <c r="BC532" i="5"/>
  <c r="BB532" i="5"/>
  <c r="BF532" i="5"/>
  <c r="BE532" i="5"/>
  <c r="BD532" i="5"/>
  <c r="AT39" i="5"/>
  <c r="AU39" i="5"/>
  <c r="AP39" i="5"/>
  <c r="AW39" i="5"/>
  <c r="AV39" i="5"/>
  <c r="BA40" i="5"/>
  <c r="BF40" i="5"/>
  <c r="BD40" i="5"/>
  <c r="BG40" i="5"/>
  <c r="BC40" i="5"/>
  <c r="AS47" i="5"/>
  <c r="AT69" i="5"/>
  <c r="AU69" i="5"/>
  <c r="AQ69" i="5"/>
  <c r="AR69" i="5"/>
  <c r="AW69" i="5"/>
  <c r="AV69" i="5"/>
  <c r="AZ143" i="5"/>
  <c r="BB143" i="5"/>
  <c r="BA143" i="5"/>
  <c r="BD143" i="5"/>
  <c r="BF143" i="5"/>
  <c r="BE143" i="5"/>
  <c r="BC143" i="5"/>
  <c r="BG143" i="5"/>
  <c r="BG145" i="5"/>
  <c r="BF145" i="5"/>
  <c r="AX158" i="5"/>
  <c r="BD232" i="5"/>
  <c r="BA232" i="5"/>
  <c r="BF232" i="5"/>
  <c r="BE232" i="5"/>
  <c r="AR319" i="5"/>
  <c r="BC339" i="5"/>
  <c r="BB339" i="5"/>
  <c r="BE339" i="5"/>
  <c r="BF339" i="5"/>
  <c r="AU368" i="5"/>
  <c r="AZ394" i="5"/>
  <c r="BA423" i="5"/>
  <c r="BD423" i="5"/>
  <c r="BG423" i="5"/>
  <c r="BF423" i="5"/>
  <c r="BE423" i="5"/>
  <c r="BC423" i="5"/>
  <c r="BB423" i="5"/>
  <c r="AQ430" i="5"/>
  <c r="BF444" i="5"/>
  <c r="BC444" i="5"/>
  <c r="BG444" i="5"/>
  <c r="BE444" i="5"/>
  <c r="BB444" i="5"/>
  <c r="AZ444" i="5"/>
  <c r="AZ523" i="5"/>
  <c r="AZ77" i="5"/>
  <c r="BB77" i="5"/>
  <c r="BE77" i="5"/>
  <c r="BC77" i="5"/>
  <c r="BG77" i="5"/>
  <c r="BF77" i="5"/>
  <c r="AP249" i="5"/>
  <c r="AX249" i="5"/>
  <c r="AP37" i="5"/>
  <c r="AS37" i="5"/>
  <c r="AX37" i="5"/>
  <c r="AU37" i="5"/>
  <c r="AW37" i="5"/>
  <c r="AV37" i="5"/>
  <c r="BB53" i="5"/>
  <c r="BD53" i="5"/>
  <c r="BE53" i="5"/>
  <c r="BG61" i="5"/>
  <c r="BA61" i="5"/>
  <c r="BD61" i="5"/>
  <c r="BA77" i="5"/>
  <c r="AZ135" i="5"/>
  <c r="AZ383" i="5"/>
  <c r="BG418" i="5"/>
  <c r="BA418" i="5"/>
  <c r="AQ37" i="5"/>
  <c r="BC53" i="5"/>
  <c r="AZ243" i="5"/>
  <c r="BG243" i="5"/>
  <c r="BF243" i="5"/>
  <c r="BG292" i="5"/>
  <c r="BF292" i="5"/>
  <c r="BD292" i="5"/>
  <c r="BA292" i="5"/>
  <c r="AW297" i="5"/>
  <c r="BG97" i="5"/>
  <c r="BF97" i="5"/>
  <c r="AV191" i="5"/>
  <c r="AX191" i="5"/>
  <c r="AW191" i="5"/>
  <c r="AS191" i="5"/>
  <c r="AU253" i="5"/>
  <c r="AX253" i="5"/>
  <c r="AW253" i="5"/>
  <c r="AV253" i="5"/>
  <c r="AW254" i="5"/>
  <c r="AQ254" i="5"/>
  <c r="AP254" i="5"/>
  <c r="AT254" i="5"/>
  <c r="AS254" i="5"/>
  <c r="AR254" i="5"/>
  <c r="AV254" i="5"/>
  <c r="AX254" i="5"/>
  <c r="AU254" i="5"/>
  <c r="BA256" i="5"/>
  <c r="AS287" i="5"/>
  <c r="AT287" i="5"/>
  <c r="AR287" i="5"/>
  <c r="AQ287" i="5"/>
  <c r="AW287" i="5"/>
  <c r="BD310" i="5"/>
  <c r="BG310" i="5"/>
  <c r="BA310" i="5"/>
  <c r="BE310" i="5"/>
  <c r="AZ310" i="5"/>
  <c r="AQ47" i="5"/>
  <c r="AQ50" i="5"/>
  <c r="AT50" i="5"/>
  <c r="AX50" i="5"/>
  <c r="AR50" i="5"/>
  <c r="AW50" i="5"/>
  <c r="AV50" i="5"/>
  <c r="AS50" i="5"/>
  <c r="AZ51" i="5"/>
  <c r="BA60" i="5"/>
  <c r="BD60" i="5"/>
  <c r="BF60" i="5"/>
  <c r="BG60" i="5"/>
  <c r="BC74" i="5"/>
  <c r="BD74" i="5"/>
  <c r="BA74" i="5"/>
  <c r="BG74" i="5"/>
  <c r="BB74" i="5"/>
  <c r="BF74" i="5"/>
  <c r="BE74" i="5"/>
  <c r="AZ74" i="5"/>
  <c r="BD97" i="5"/>
  <c r="AT121" i="5"/>
  <c r="AW121" i="5"/>
  <c r="BA196" i="5"/>
  <c r="BG196" i="5"/>
  <c r="BF196" i="5"/>
  <c r="BD196" i="5"/>
  <c r="BE196" i="5"/>
  <c r="AZ196" i="5"/>
  <c r="BA206" i="5"/>
  <c r="BF206" i="5"/>
  <c r="BE206" i="5"/>
  <c r="BD206" i="5"/>
  <c r="BG225" i="5"/>
  <c r="BF225" i="5"/>
  <c r="AS255" i="5"/>
  <c r="AQ255" i="5"/>
  <c r="AW255" i="5"/>
  <c r="AT255" i="5"/>
  <c r="AP255" i="5"/>
  <c r="AQ324" i="5"/>
  <c r="AW324" i="5"/>
  <c r="AP324" i="5"/>
  <c r="AV349" i="5"/>
  <c r="AU349" i="5"/>
  <c r="AT349" i="5"/>
  <c r="AS349" i="5"/>
  <c r="AZ423" i="5"/>
  <c r="BB440" i="5"/>
  <c r="BE440" i="5"/>
  <c r="AZ440" i="5"/>
  <c r="AX503" i="5"/>
  <c r="AS503" i="5"/>
  <c r="AR503" i="5"/>
  <c r="AT503" i="5"/>
  <c r="AQ503" i="5"/>
  <c r="AW503" i="5"/>
  <c r="AV503" i="5"/>
  <c r="AP503" i="5"/>
  <c r="BD84" i="5"/>
  <c r="BG84" i="5"/>
  <c r="BF84" i="5"/>
  <c r="BE84" i="5"/>
  <c r="AR224" i="5"/>
  <c r="AS224" i="5"/>
  <c r="BG270" i="5"/>
  <c r="BF270" i="5"/>
  <c r="BE270" i="5"/>
  <c r="BD270" i="5"/>
  <c r="BE329" i="5"/>
  <c r="BD329" i="5"/>
  <c r="BC329" i="5"/>
  <c r="BB329" i="5"/>
  <c r="BF329" i="5"/>
  <c r="AP338" i="5"/>
  <c r="AV338" i="5"/>
  <c r="AU338" i="5"/>
  <c r="AX338" i="5"/>
  <c r="AS338" i="5"/>
  <c r="AT338" i="5"/>
  <c r="AZ84" i="5"/>
  <c r="AZ118" i="5"/>
  <c r="BG118" i="5"/>
  <c r="BF118" i="5"/>
  <c r="BE118" i="5"/>
  <c r="BC118" i="5"/>
  <c r="BD118" i="5"/>
  <c r="AT261" i="5"/>
  <c r="AQ261" i="5"/>
  <c r="AX295" i="5"/>
  <c r="AW295" i="5"/>
  <c r="AV295" i="5"/>
  <c r="AU295" i="5"/>
  <c r="AT295" i="5"/>
  <c r="AS295" i="5"/>
  <c r="AR295" i="5"/>
  <c r="BE460" i="5"/>
  <c r="BB460" i="5"/>
  <c r="BA539" i="5"/>
  <c r="BD539" i="5"/>
  <c r="BC180" i="5"/>
  <c r="BB180" i="5"/>
  <c r="BD180" i="5"/>
  <c r="BG180" i="5"/>
  <c r="BF180" i="5"/>
  <c r="BE180" i="5"/>
  <c r="AR209" i="5"/>
  <c r="AW209" i="5"/>
  <c r="AV209" i="5"/>
  <c r="AQ209" i="5"/>
  <c r="AP209" i="5"/>
  <c r="AU209" i="5"/>
  <c r="AX209" i="5"/>
  <c r="AT209" i="5"/>
  <c r="AS209" i="5"/>
  <c r="AQ220" i="5"/>
  <c r="AP220" i="5"/>
  <c r="AV220" i="5"/>
  <c r="AU220" i="5"/>
  <c r="AX220" i="5"/>
  <c r="AW220" i="5"/>
  <c r="AT220" i="5"/>
  <c r="AU228" i="5"/>
  <c r="AQ228" i="5"/>
  <c r="AP228" i="5"/>
  <c r="AW228" i="5"/>
  <c r="AX228" i="5"/>
  <c r="AP295" i="5"/>
  <c r="AR220" i="5"/>
  <c r="AS228" i="5"/>
  <c r="BE243" i="5"/>
  <c r="AV376" i="5"/>
  <c r="AU376" i="5"/>
  <c r="AT376" i="5"/>
  <c r="AX376" i="5"/>
  <c r="AW376" i="5"/>
  <c r="AR376" i="5"/>
  <c r="AS376" i="5"/>
  <c r="AS378" i="5"/>
  <c r="AU378" i="5"/>
  <c r="AT378" i="5"/>
  <c r="AV378" i="5"/>
  <c r="AR378" i="5"/>
  <c r="AQ378" i="5"/>
  <c r="AX378" i="5"/>
  <c r="BF439" i="5"/>
  <c r="BE439" i="5"/>
  <c r="BD439" i="5"/>
  <c r="BG439" i="5"/>
  <c r="BC439" i="5"/>
  <c r="AZ439" i="5"/>
  <c r="BB439" i="5"/>
  <c r="BA439" i="5"/>
  <c r="AR463" i="5"/>
  <c r="BC539" i="5"/>
  <c r="BG51" i="5"/>
  <c r="BD51" i="5"/>
  <c r="BC192" i="5"/>
  <c r="BG192" i="5"/>
  <c r="BA192" i="5"/>
  <c r="AZ192" i="5"/>
  <c r="AS220" i="5"/>
  <c r="BA97" i="5"/>
  <c r="BD161" i="5"/>
  <c r="BB161" i="5"/>
  <c r="BG161" i="5"/>
  <c r="BA161" i="5"/>
  <c r="AZ161" i="5"/>
  <c r="AP191" i="5"/>
  <c r="AZ218" i="5"/>
  <c r="AP253" i="5"/>
  <c r="AS265" i="5"/>
  <c r="AP265" i="5"/>
  <c r="AP287" i="5"/>
  <c r="BB342" i="5"/>
  <c r="BE433" i="5"/>
  <c r="BB433" i="5"/>
  <c r="BF433" i="5"/>
  <c r="BC433" i="5"/>
  <c r="BA433" i="5"/>
  <c r="BF456" i="5"/>
  <c r="BE456" i="5"/>
  <c r="BA456" i="5"/>
  <c r="AZ456" i="5"/>
  <c r="BG456" i="5"/>
  <c r="BC456" i="5"/>
  <c r="BD456" i="5"/>
  <c r="AR512" i="5"/>
  <c r="AS512" i="5"/>
  <c r="AP512" i="5"/>
  <c r="AV512" i="5"/>
  <c r="AU512" i="5"/>
  <c r="AW512" i="5"/>
  <c r="AT512" i="5"/>
  <c r="AZ526" i="5"/>
  <c r="BE526" i="5"/>
  <c r="BD526" i="5"/>
  <c r="BB526" i="5"/>
  <c r="BA526" i="5"/>
  <c r="AQ191" i="5"/>
  <c r="AT49" i="5"/>
  <c r="AV49" i="5"/>
  <c r="AW49" i="5"/>
  <c r="AW96" i="5"/>
  <c r="AR96" i="5"/>
  <c r="AQ96" i="5"/>
  <c r="AZ206" i="5"/>
  <c r="AZ225" i="5"/>
  <c r="AT309" i="5"/>
  <c r="AV309" i="5"/>
  <c r="AS309" i="5"/>
  <c r="AU309" i="5"/>
  <c r="AX309" i="5"/>
  <c r="AP309" i="5"/>
  <c r="AR349" i="5"/>
  <c r="AX387" i="5"/>
  <c r="AU387" i="5"/>
  <c r="AT387" i="5"/>
  <c r="BA416" i="5"/>
  <c r="BG416" i="5"/>
  <c r="BE416" i="5"/>
  <c r="BD416" i="5"/>
  <c r="BC419" i="5"/>
  <c r="BF419" i="5"/>
  <c r="BE419" i="5"/>
  <c r="BD419" i="5"/>
  <c r="BB419" i="5"/>
  <c r="AZ419" i="5"/>
  <c r="BF481" i="5"/>
  <c r="BC481" i="5"/>
  <c r="BB481" i="5"/>
  <c r="AZ481" i="5"/>
  <c r="AZ501" i="5"/>
  <c r="BC515" i="5"/>
  <c r="BG515" i="5"/>
  <c r="BF515" i="5"/>
  <c r="BE515" i="5"/>
  <c r="BD515" i="5"/>
  <c r="BE160" i="5"/>
  <c r="BD160" i="5"/>
  <c r="BG160" i="5"/>
  <c r="BG178" i="5"/>
  <c r="AZ178" i="5"/>
  <c r="AZ213" i="5"/>
  <c r="BD213" i="5"/>
  <c r="BC213" i="5"/>
  <c r="BG213" i="5"/>
  <c r="BF213" i="5"/>
  <c r="AW276" i="5"/>
  <c r="AV276" i="5"/>
  <c r="BF319" i="5"/>
  <c r="BE319" i="5"/>
  <c r="BD319" i="5"/>
  <c r="BC319" i="5"/>
  <c r="BD330" i="5"/>
  <c r="BB330" i="5"/>
  <c r="BA330" i="5"/>
  <c r="BF330" i="5"/>
  <c r="BE330" i="5"/>
  <c r="BC330" i="5"/>
  <c r="AZ71" i="5"/>
  <c r="BD124" i="5"/>
  <c r="BC124" i="5"/>
  <c r="AQ208" i="5"/>
  <c r="BA213" i="5"/>
  <c r="BC217" i="5"/>
  <c r="BB217" i="5"/>
  <c r="BA217" i="5"/>
  <c r="AZ223" i="5"/>
  <c r="BE223" i="5"/>
  <c r="BD223" i="5"/>
  <c r="BG223" i="5"/>
  <c r="AZ233" i="5"/>
  <c r="BB233" i="5"/>
  <c r="BA233" i="5"/>
  <c r="BA241" i="5"/>
  <c r="AQ244" i="5"/>
  <c r="AT244" i="5"/>
  <c r="AX244" i="5"/>
  <c r="AP291" i="5"/>
  <c r="AW344" i="5"/>
  <c r="AV344" i="5"/>
  <c r="AT344" i="5"/>
  <c r="AS344" i="5"/>
  <c r="BF359" i="5"/>
  <c r="BE359" i="5"/>
  <c r="AU364" i="5"/>
  <c r="AT364" i="5"/>
  <c r="AS364" i="5"/>
  <c r="AQ364" i="5"/>
  <c r="AP364" i="5"/>
  <c r="AX364" i="5"/>
  <c r="AU365" i="5"/>
  <c r="AT365" i="5"/>
  <c r="AX365" i="5"/>
  <c r="AR365" i="5"/>
  <c r="AQ365" i="5"/>
  <c r="AP365" i="5"/>
  <c r="BA368" i="5"/>
  <c r="BC378" i="5"/>
  <c r="BE378" i="5"/>
  <c r="BD378" i="5"/>
  <c r="BF378" i="5"/>
  <c r="BB378" i="5"/>
  <c r="AV390" i="5"/>
  <c r="AP390" i="5"/>
  <c r="AV396" i="5"/>
  <c r="AQ396" i="5"/>
  <c r="AP396" i="5"/>
  <c r="AU396" i="5"/>
  <c r="AT396" i="5"/>
  <c r="AS396" i="5"/>
  <c r="AX396" i="5"/>
  <c r="AW396" i="5"/>
  <c r="AR396" i="5"/>
  <c r="BA71" i="5"/>
  <c r="BC95" i="5"/>
  <c r="BE105" i="5"/>
  <c r="BA105" i="5"/>
  <c r="BG133" i="5"/>
  <c r="BC133" i="5"/>
  <c r="BA133" i="5"/>
  <c r="BA153" i="5"/>
  <c r="BA189" i="5"/>
  <c r="BC233" i="5"/>
  <c r="AQ344" i="5"/>
  <c r="BA359" i="5"/>
  <c r="BD362" i="5"/>
  <c r="AS365" i="5"/>
  <c r="BA378" i="5"/>
  <c r="BF396" i="5"/>
  <c r="BB396" i="5"/>
  <c r="BA396" i="5"/>
  <c r="BC396" i="5"/>
  <c r="AZ396" i="5"/>
  <c r="AZ400" i="5"/>
  <c r="BG400" i="5"/>
  <c r="BF400" i="5"/>
  <c r="BE400" i="5"/>
  <c r="AQ403" i="5"/>
  <c r="AT403" i="5"/>
  <c r="AS403" i="5"/>
  <c r="AV403" i="5"/>
  <c r="AU403" i="5"/>
  <c r="AR403" i="5"/>
  <c r="AX403" i="5"/>
  <c r="AP403" i="5"/>
  <c r="BA413" i="5"/>
  <c r="BD413" i="5"/>
  <c r="BG413" i="5"/>
  <c r="BF413" i="5"/>
  <c r="BB413" i="5"/>
  <c r="AZ413" i="5"/>
  <c r="BE413" i="5"/>
  <c r="BC413" i="5"/>
  <c r="AR40" i="5"/>
  <c r="BC43" i="5"/>
  <c r="BA57" i="5"/>
  <c r="BC63" i="5"/>
  <c r="BD70" i="5"/>
  <c r="BD71" i="5"/>
  <c r="AZ85" i="5"/>
  <c r="BD95" i="5"/>
  <c r="AQ98" i="5"/>
  <c r="BG99" i="5"/>
  <c r="BC99" i="5"/>
  <c r="BD99" i="5"/>
  <c r="BA144" i="5"/>
  <c r="BA150" i="5"/>
  <c r="AZ150" i="5"/>
  <c r="BB153" i="5"/>
  <c r="BE155" i="5"/>
  <c r="BB160" i="5"/>
  <c r="BE189" i="5"/>
  <c r="BA220" i="5"/>
  <c r="AZ220" i="5"/>
  <c r="BG220" i="5"/>
  <c r="BB223" i="5"/>
  <c r="AR226" i="5"/>
  <c r="BD227" i="5"/>
  <c r="BD233" i="5"/>
  <c r="AP238" i="5"/>
  <c r="AS243" i="5"/>
  <c r="AQ243" i="5"/>
  <c r="AR244" i="5"/>
  <c r="AZ255" i="5"/>
  <c r="BC255" i="5"/>
  <c r="AP395" i="5"/>
  <c r="BA400" i="5"/>
  <c r="BG401" i="5"/>
  <c r="BC401" i="5"/>
  <c r="BB401" i="5"/>
  <c r="BF401" i="5"/>
  <c r="BE401" i="5"/>
  <c r="BD401" i="5"/>
  <c r="BA401" i="5"/>
  <c r="BC411" i="5"/>
  <c r="BF411" i="5"/>
  <c r="BD411" i="5"/>
  <c r="AX497" i="5"/>
  <c r="AR497" i="5"/>
  <c r="AQ497" i="5"/>
  <c r="AU497" i="5"/>
  <c r="AT497" i="5"/>
  <c r="AP497" i="5"/>
  <c r="AR25" i="5"/>
  <c r="AS40" i="5"/>
  <c r="BD43" i="5"/>
  <c r="BE46" i="5"/>
  <c r="BE49" i="5"/>
  <c r="BA52" i="5"/>
  <c r="BB54" i="5"/>
  <c r="BB57" i="5"/>
  <c r="BD63" i="5"/>
  <c r="BE66" i="5"/>
  <c r="BG70" i="5"/>
  <c r="AZ79" i="5"/>
  <c r="AV84" i="5"/>
  <c r="BB85" i="5"/>
  <c r="BA87" i="5"/>
  <c r="AZ89" i="5"/>
  <c r="BE95" i="5"/>
  <c r="AZ99" i="5"/>
  <c r="BB105" i="5"/>
  <c r="BD114" i="5"/>
  <c r="BE114" i="5"/>
  <c r="BC114" i="5"/>
  <c r="BF120" i="5"/>
  <c r="BG120" i="5"/>
  <c r="AZ120" i="5"/>
  <c r="BF124" i="5"/>
  <c r="AP129" i="5"/>
  <c r="AW139" i="5"/>
  <c r="BB144" i="5"/>
  <c r="BB150" i="5"/>
  <c r="BC153" i="5"/>
  <c r="BE154" i="5"/>
  <c r="BD154" i="5"/>
  <c r="BF155" i="5"/>
  <c r="BG157" i="5"/>
  <c r="BB157" i="5"/>
  <c r="AZ157" i="5"/>
  <c r="BC160" i="5"/>
  <c r="BB163" i="5"/>
  <c r="BA173" i="5"/>
  <c r="BF176" i="5"/>
  <c r="BD179" i="5"/>
  <c r="BF189" i="5"/>
  <c r="BA193" i="5"/>
  <c r="BB194" i="5"/>
  <c r="BC200" i="5"/>
  <c r="BG203" i="5"/>
  <c r="AW208" i="5"/>
  <c r="BB209" i="5"/>
  <c r="BF209" i="5"/>
  <c r="BE209" i="5"/>
  <c r="BA211" i="5"/>
  <c r="BB220" i="5"/>
  <c r="BD221" i="5"/>
  <c r="BC223" i="5"/>
  <c r="AS226" i="5"/>
  <c r="BE233" i="5"/>
  <c r="AV238" i="5"/>
  <c r="AU243" i="5"/>
  <c r="AS244" i="5"/>
  <c r="AW246" i="5"/>
  <c r="AT246" i="5"/>
  <c r="AQ246" i="5"/>
  <c r="AX246" i="5"/>
  <c r="AW248" i="5"/>
  <c r="AX248" i="5"/>
  <c r="AV248" i="5"/>
  <c r="AS248" i="5"/>
  <c r="AR248" i="5"/>
  <c r="AQ248" i="5"/>
  <c r="AZ254" i="5"/>
  <c r="BA255" i="5"/>
  <c r="AZ263" i="5"/>
  <c r="AW266" i="5"/>
  <c r="AV266" i="5"/>
  <c r="AX266" i="5"/>
  <c r="AT266" i="5"/>
  <c r="AT271" i="5"/>
  <c r="BB272" i="5"/>
  <c r="AX276" i="5"/>
  <c r="BB277" i="5"/>
  <c r="BD277" i="5"/>
  <c r="BF277" i="5"/>
  <c r="BE277" i="5"/>
  <c r="BC277" i="5"/>
  <c r="BF286" i="5"/>
  <c r="BB286" i="5"/>
  <c r="BA286" i="5"/>
  <c r="BD286" i="5"/>
  <c r="BC286" i="5"/>
  <c r="AZ286" i="5"/>
  <c r="AZ298" i="5"/>
  <c r="BC298" i="5"/>
  <c r="BG298" i="5"/>
  <c r="BD298" i="5"/>
  <c r="BB298" i="5"/>
  <c r="AZ302" i="5"/>
  <c r="AW313" i="5"/>
  <c r="AU323" i="5"/>
  <c r="AQ323" i="5"/>
  <c r="AV323" i="5"/>
  <c r="AT323" i="5"/>
  <c r="AZ331" i="5"/>
  <c r="BD335" i="5"/>
  <c r="BC335" i="5"/>
  <c r="BG335" i="5"/>
  <c r="BF335" i="5"/>
  <c r="BE335" i="5"/>
  <c r="BB335" i="5"/>
  <c r="BA335" i="5"/>
  <c r="BC359" i="5"/>
  <c r="AW365" i="5"/>
  <c r="AV366" i="5"/>
  <c r="AR366" i="5"/>
  <c r="AQ366" i="5"/>
  <c r="AX366" i="5"/>
  <c r="AW366" i="5"/>
  <c r="AU366" i="5"/>
  <c r="AT366" i="5"/>
  <c r="AS366" i="5"/>
  <c r="BE396" i="5"/>
  <c r="BB400" i="5"/>
  <c r="AZ401" i="5"/>
  <c r="AZ411" i="5"/>
  <c r="BA412" i="5"/>
  <c r="BC412" i="5"/>
  <c r="AZ412" i="5"/>
  <c r="BG412" i="5"/>
  <c r="BF412" i="5"/>
  <c r="BE412" i="5"/>
  <c r="BG422" i="5"/>
  <c r="AX449" i="5"/>
  <c r="AW449" i="5"/>
  <c r="AP449" i="5"/>
  <c r="AV449" i="5"/>
  <c r="AU449" i="5"/>
  <c r="AT449" i="5"/>
  <c r="AS449" i="5"/>
  <c r="AR449" i="5"/>
  <c r="AQ449" i="5"/>
  <c r="AU492" i="5"/>
  <c r="AS492" i="5"/>
  <c r="AW492" i="5"/>
  <c r="AV492" i="5"/>
  <c r="AQ492" i="5"/>
  <c r="BD493" i="5"/>
  <c r="AZ493" i="5"/>
  <c r="AR496" i="5"/>
  <c r="AW504" i="5"/>
  <c r="AT504" i="5"/>
  <c r="AX504" i="5"/>
  <c r="AS504" i="5"/>
  <c r="AQ504" i="5"/>
  <c r="AP504" i="5"/>
  <c r="BD141" i="5"/>
  <c r="BC141" i="5"/>
  <c r="BB141" i="5"/>
  <c r="AT231" i="5"/>
  <c r="AR231" i="5"/>
  <c r="AZ241" i="5"/>
  <c r="BC241" i="5"/>
  <c r="BB241" i="5"/>
  <c r="BG241" i="5"/>
  <c r="BF241" i="5"/>
  <c r="BF242" i="5"/>
  <c r="BD242" i="5"/>
  <c r="BC242" i="5"/>
  <c r="BA347" i="5"/>
  <c r="AZ347" i="5"/>
  <c r="BE347" i="5"/>
  <c r="BD347" i="5"/>
  <c r="BD368" i="5"/>
  <c r="BB368" i="5"/>
  <c r="BF368" i="5"/>
  <c r="BE56" i="5"/>
  <c r="BB70" i="5"/>
  <c r="AP84" i="5"/>
  <c r="AZ54" i="5"/>
  <c r="BF56" i="5"/>
  <c r="AS84" i="5"/>
  <c r="AR98" i="5"/>
  <c r="AX98" i="5"/>
  <c r="BD102" i="5"/>
  <c r="BD111" i="5"/>
  <c r="AZ124" i="5"/>
  <c r="BB137" i="5"/>
  <c r="AP139" i="5"/>
  <c r="BA141" i="5"/>
  <c r="BD176" i="5"/>
  <c r="AZ204" i="5"/>
  <c r="AS282" i="5"/>
  <c r="AP282" i="5"/>
  <c r="AT300" i="5"/>
  <c r="AW300" i="5"/>
  <c r="AU300" i="5"/>
  <c r="AQ300" i="5"/>
  <c r="AP300" i="5"/>
  <c r="AR305" i="5"/>
  <c r="AS305" i="5"/>
  <c r="AW305" i="5"/>
  <c r="AV305" i="5"/>
  <c r="AU305" i="5"/>
  <c r="BB319" i="5"/>
  <c r="BG351" i="5"/>
  <c r="BE351" i="5"/>
  <c r="AV364" i="5"/>
  <c r="AS395" i="5"/>
  <c r="AR395" i="5"/>
  <c r="AX395" i="5"/>
  <c r="AW395" i="5"/>
  <c r="AV395" i="5"/>
  <c r="AU395" i="5"/>
  <c r="AT395" i="5"/>
  <c r="BF489" i="5"/>
  <c r="BA489" i="5"/>
  <c r="AZ489" i="5"/>
  <c r="BE124" i="5"/>
  <c r="BE134" i="5"/>
  <c r="BD134" i="5"/>
  <c r="BG134" i="5"/>
  <c r="BG141" i="5"/>
  <c r="BB200" i="5"/>
  <c r="BF203" i="5"/>
  <c r="AV208" i="5"/>
  <c r="BE213" i="5"/>
  <c r="BB267" i="5"/>
  <c r="BD267" i="5"/>
  <c r="BE267" i="5"/>
  <c r="BC267" i="5"/>
  <c r="BA267" i="5"/>
  <c r="AR271" i="5"/>
  <c r="BA272" i="5"/>
  <c r="AT276" i="5"/>
  <c r="AR284" i="5"/>
  <c r="AT284" i="5"/>
  <c r="AV284" i="5"/>
  <c r="AU284" i="5"/>
  <c r="AX286" i="5"/>
  <c r="AP305" i="5"/>
  <c r="BB359" i="5"/>
  <c r="AW364" i="5"/>
  <c r="AV365" i="5"/>
  <c r="BD538" i="5"/>
  <c r="BG538" i="5"/>
  <c r="BF538" i="5"/>
  <c r="AX25" i="5"/>
  <c r="AQ27" i="5"/>
  <c r="AP34" i="5"/>
  <c r="BE36" i="5"/>
  <c r="AT40" i="5"/>
  <c r="BE43" i="5"/>
  <c r="BF46" i="5"/>
  <c r="BF49" i="5"/>
  <c r="BB52" i="5"/>
  <c r="BD54" i="5"/>
  <c r="BC57" i="5"/>
  <c r="AZ62" i="5"/>
  <c r="BE63" i="5"/>
  <c r="BF66" i="5"/>
  <c r="BC73" i="5"/>
  <c r="BA79" i="5"/>
  <c r="BB81" i="5"/>
  <c r="AW84" i="5"/>
  <c r="BC85" i="5"/>
  <c r="AZ86" i="5"/>
  <c r="BD87" i="5"/>
  <c r="AT98" i="5"/>
  <c r="BA99" i="5"/>
  <c r="BF100" i="5"/>
  <c r="AZ100" i="5"/>
  <c r="BC105" i="5"/>
  <c r="AZ114" i="5"/>
  <c r="BB120" i="5"/>
  <c r="BG124" i="5"/>
  <c r="AZ128" i="5"/>
  <c r="BF128" i="5"/>
  <c r="AQ129" i="5"/>
  <c r="BD132" i="5"/>
  <c r="BA132" i="5"/>
  <c r="BA134" i="5"/>
  <c r="BC150" i="5"/>
  <c r="AZ154" i="5"/>
  <c r="BG155" i="5"/>
  <c r="BG156" i="5"/>
  <c r="BF156" i="5"/>
  <c r="BE157" i="5"/>
  <c r="BF160" i="5"/>
  <c r="BG176" i="5"/>
  <c r="BC193" i="5"/>
  <c r="BF194" i="5"/>
  <c r="BB207" i="5"/>
  <c r="BE207" i="5"/>
  <c r="BA209" i="5"/>
  <c r="AP213" i="5"/>
  <c r="AS213" i="5"/>
  <c r="AR213" i="5"/>
  <c r="AT213" i="5"/>
  <c r="AQ213" i="5"/>
  <c r="AQ218" i="5"/>
  <c r="BC220" i="5"/>
  <c r="BG221" i="5"/>
  <c r="BF223" i="5"/>
  <c r="BF233" i="5"/>
  <c r="AS237" i="5"/>
  <c r="AQ237" i="5"/>
  <c r="AV237" i="5"/>
  <c r="AR239" i="5"/>
  <c r="AW239" i="5"/>
  <c r="AV239" i="5"/>
  <c r="AT239" i="5"/>
  <c r="AS239" i="5"/>
  <c r="AQ242" i="5"/>
  <c r="AT242" i="5"/>
  <c r="AS242" i="5"/>
  <c r="AV243" i="5"/>
  <c r="AU244" i="5"/>
  <c r="AP246" i="5"/>
  <c r="AP248" i="5"/>
  <c r="AR262" i="5"/>
  <c r="AQ266" i="5"/>
  <c r="BG267" i="5"/>
  <c r="BG268" i="5"/>
  <c r="BD268" i="5"/>
  <c r="BB268" i="5"/>
  <c r="BA268" i="5"/>
  <c r="AU271" i="5"/>
  <c r="BC272" i="5"/>
  <c r="BG276" i="5"/>
  <c r="BA276" i="5"/>
  <c r="AZ276" i="5"/>
  <c r="BF276" i="5"/>
  <c r="BA277" i="5"/>
  <c r="AW284" i="5"/>
  <c r="BE286" i="5"/>
  <c r="BA298" i="5"/>
  <c r="BA302" i="5"/>
  <c r="AR304" i="5"/>
  <c r="AW304" i="5"/>
  <c r="AV304" i="5"/>
  <c r="AX304" i="5"/>
  <c r="AU304" i="5"/>
  <c r="AT305" i="5"/>
  <c r="AR321" i="5"/>
  <c r="AP323" i="5"/>
  <c r="AZ335" i="5"/>
  <c r="AW337" i="5"/>
  <c r="AV337" i="5"/>
  <c r="AU337" i="5"/>
  <c r="AT337" i="5"/>
  <c r="AR337" i="5"/>
  <c r="AV352" i="5"/>
  <c r="AT352" i="5"/>
  <c r="AP352" i="5"/>
  <c r="AX354" i="5"/>
  <c r="AT354" i="5"/>
  <c r="AQ354" i="5"/>
  <c r="AP366" i="5"/>
  <c r="AX393" i="5"/>
  <c r="AW393" i="5"/>
  <c r="AV393" i="5"/>
  <c r="AS393" i="5"/>
  <c r="AQ393" i="5"/>
  <c r="AP393" i="5"/>
  <c r="AT393" i="5"/>
  <c r="BG396" i="5"/>
  <c r="BC400" i="5"/>
  <c r="AU405" i="5"/>
  <c r="AX405" i="5"/>
  <c r="AW405" i="5"/>
  <c r="AV405" i="5"/>
  <c r="AT405" i="5"/>
  <c r="AR405" i="5"/>
  <c r="BB411" i="5"/>
  <c r="BE489" i="5"/>
  <c r="AP492" i="5"/>
  <c r="BA95" i="5"/>
  <c r="BB95" i="5"/>
  <c r="BB199" i="5"/>
  <c r="BG199" i="5"/>
  <c r="BF199" i="5"/>
  <c r="BD199" i="5"/>
  <c r="BC199" i="5"/>
  <c r="BG200" i="5"/>
  <c r="BF200" i="5"/>
  <c r="AU208" i="5"/>
  <c r="AS208" i="5"/>
  <c r="AR208" i="5"/>
  <c r="BF283" i="5"/>
  <c r="BC283" i="5"/>
  <c r="AZ283" i="5"/>
  <c r="AW434" i="5"/>
  <c r="AX434" i="5"/>
  <c r="AV434" i="5"/>
  <c r="AU434" i="5"/>
  <c r="BF457" i="5"/>
  <c r="BG457" i="5"/>
  <c r="BE457" i="5"/>
  <c r="BB457" i="5"/>
  <c r="BA457" i="5"/>
  <c r="BC457" i="5"/>
  <c r="AZ457" i="5"/>
  <c r="AW474" i="5"/>
  <c r="AR474" i="5"/>
  <c r="AX513" i="5"/>
  <c r="AQ513" i="5"/>
  <c r="AP513" i="5"/>
  <c r="AW513" i="5"/>
  <c r="AV513" i="5"/>
  <c r="AU513" i="5"/>
  <c r="AZ95" i="5"/>
  <c r="BB102" i="5"/>
  <c r="BB111" i="5"/>
  <c r="AZ137" i="5"/>
  <c r="AZ141" i="5"/>
  <c r="BD144" i="5"/>
  <c r="BC144" i="5"/>
  <c r="BE144" i="5"/>
  <c r="AZ153" i="5"/>
  <c r="BE153" i="5"/>
  <c r="BD153" i="5"/>
  <c r="AZ160" i="5"/>
  <c r="BA162" i="5"/>
  <c r="BB176" i="5"/>
  <c r="BA178" i="5"/>
  <c r="BG188" i="5"/>
  <c r="BD188" i="5"/>
  <c r="BB189" i="5"/>
  <c r="BD189" i="5"/>
  <c r="BC189" i="5"/>
  <c r="BA199" i="5"/>
  <c r="AZ200" i="5"/>
  <c r="BA203" i="5"/>
  <c r="BG204" i="5"/>
  <c r="BF204" i="5"/>
  <c r="BE204" i="5"/>
  <c r="AQ231" i="5"/>
  <c r="BB242" i="5"/>
  <c r="AR257" i="5"/>
  <c r="AW257" i="5"/>
  <c r="AV257" i="5"/>
  <c r="AX257" i="5"/>
  <c r="AU257" i="5"/>
  <c r="AT257" i="5"/>
  <c r="AP276" i="5"/>
  <c r="AT280" i="5"/>
  <c r="AW280" i="5"/>
  <c r="AU280" i="5"/>
  <c r="AQ280" i="5"/>
  <c r="AU313" i="5"/>
  <c r="AT313" i="5"/>
  <c r="AR313" i="5"/>
  <c r="AQ313" i="5"/>
  <c r="AP313" i="5"/>
  <c r="AX313" i="5"/>
  <c r="AZ319" i="5"/>
  <c r="BF336" i="5"/>
  <c r="BC336" i="5"/>
  <c r="BB336" i="5"/>
  <c r="BE336" i="5"/>
  <c r="BD336" i="5"/>
  <c r="BA336" i="5"/>
  <c r="BE353" i="5"/>
  <c r="BB353" i="5"/>
  <c r="BA353" i="5"/>
  <c r="BC353" i="5"/>
  <c r="AZ353" i="5"/>
  <c r="AZ362" i="5"/>
  <c r="AW422" i="5"/>
  <c r="AS422" i="5"/>
  <c r="AU422" i="5"/>
  <c r="AQ422" i="5"/>
  <c r="AP427" i="5"/>
  <c r="AV427" i="5"/>
  <c r="AU427" i="5"/>
  <c r="AS427" i="5"/>
  <c r="AR427" i="5"/>
  <c r="AX427" i="5"/>
  <c r="AW427" i="5"/>
  <c r="AS428" i="5"/>
  <c r="AP434" i="5"/>
  <c r="BB442" i="5"/>
  <c r="BF468" i="5"/>
  <c r="BA468" i="5"/>
  <c r="AZ468" i="5"/>
  <c r="BE468" i="5"/>
  <c r="BD468" i="5"/>
  <c r="BC468" i="5"/>
  <c r="BE503" i="5"/>
  <c r="BF503" i="5"/>
  <c r="BD503" i="5"/>
  <c r="BA503" i="5"/>
  <c r="AZ503" i="5"/>
  <c r="BG503" i="5"/>
  <c r="BC503" i="5"/>
  <c r="BB503" i="5"/>
  <c r="AR513" i="5"/>
  <c r="AZ516" i="5"/>
  <c r="BC516" i="5"/>
  <c r="BB516" i="5"/>
  <c r="BE516" i="5"/>
  <c r="BD516" i="5"/>
  <c r="BA516" i="5"/>
  <c r="AT538" i="5"/>
  <c r="AV538" i="5"/>
  <c r="AU538" i="5"/>
  <c r="BC70" i="5"/>
  <c r="BA160" i="5"/>
  <c r="BD162" i="5"/>
  <c r="AZ163" i="5"/>
  <c r="BE163" i="5"/>
  <c r="BD163" i="5"/>
  <c r="BC163" i="5"/>
  <c r="BC178" i="5"/>
  <c r="BE199" i="5"/>
  <c r="BA200" i="5"/>
  <c r="BC203" i="5"/>
  <c r="AT208" i="5"/>
  <c r="BB213" i="5"/>
  <c r="BA223" i="5"/>
  <c r="BE228" i="5"/>
  <c r="BG228" i="5"/>
  <c r="BF228" i="5"/>
  <c r="BC228" i="5"/>
  <c r="BA228" i="5"/>
  <c r="AW231" i="5"/>
  <c r="AU238" i="5"/>
  <c r="AS238" i="5"/>
  <c r="AQ238" i="5"/>
  <c r="BD241" i="5"/>
  <c r="AP244" i="5"/>
  <c r="BE247" i="5"/>
  <c r="BC247" i="5"/>
  <c r="BA247" i="5"/>
  <c r="BE249" i="5"/>
  <c r="AZ249" i="5"/>
  <c r="AQ257" i="5"/>
  <c r="AQ271" i="5"/>
  <c r="AZ272" i="5"/>
  <c r="AQ276" i="5"/>
  <c r="AQ286" i="5"/>
  <c r="AQ427" i="5"/>
  <c r="AS513" i="5"/>
  <c r="AZ49" i="5"/>
  <c r="AZ52" i="5"/>
  <c r="BA54" i="5"/>
  <c r="AU84" i="5"/>
  <c r="BG89" i="5"/>
  <c r="BC89" i="5"/>
  <c r="AZ105" i="5"/>
  <c r="BE111" i="5"/>
  <c r="BG123" i="5"/>
  <c r="BC123" i="5"/>
  <c r="BA123" i="5"/>
  <c r="BF123" i="5"/>
  <c r="BF133" i="5"/>
  <c r="BE137" i="5"/>
  <c r="BA163" i="5"/>
  <c r="AZ173" i="5"/>
  <c r="BG173" i="5"/>
  <c r="BE176" i="5"/>
  <c r="BF178" i="5"/>
  <c r="BB179" i="5"/>
  <c r="BC179" i="5"/>
  <c r="AZ179" i="5"/>
  <c r="AZ194" i="5"/>
  <c r="BG254" i="5"/>
  <c r="BB254" i="5"/>
  <c r="BA254" i="5"/>
  <c r="BF254" i="5"/>
  <c r="BE254" i="5"/>
  <c r="AS257" i="5"/>
  <c r="AV313" i="5"/>
  <c r="BA331" i="5"/>
  <c r="BD331" i="5"/>
  <c r="BC331" i="5"/>
  <c r="BG331" i="5"/>
  <c r="BG336" i="5"/>
  <c r="AZ351" i="5"/>
  <c r="BG353" i="5"/>
  <c r="BD396" i="5"/>
  <c r="AT427" i="5"/>
  <c r="AS434" i="5"/>
  <c r="BB489" i="5"/>
  <c r="AQ496" i="5"/>
  <c r="AR27" i="5"/>
  <c r="AQ34" i="5"/>
  <c r="BF36" i="5"/>
  <c r="AV40" i="5"/>
  <c r="BG43" i="5"/>
  <c r="BG49" i="5"/>
  <c r="BC52" i="5"/>
  <c r="BE54" i="5"/>
  <c r="BE57" i="5"/>
  <c r="BA67" i="5"/>
  <c r="AZ69" i="5"/>
  <c r="BD73" i="5"/>
  <c r="BB79" i="5"/>
  <c r="BD81" i="5"/>
  <c r="AX84" i="5"/>
  <c r="BD85" i="5"/>
  <c r="BA86" i="5"/>
  <c r="BB89" i="5"/>
  <c r="AU98" i="5"/>
  <c r="BB99" i="5"/>
  <c r="BB100" i="5"/>
  <c r="BD104" i="5"/>
  <c r="BF104" i="5"/>
  <c r="BD105" i="5"/>
  <c r="BF114" i="5"/>
  <c r="BE115" i="5"/>
  <c r="BD115" i="5"/>
  <c r="BA115" i="5"/>
  <c r="BE120" i="5"/>
  <c r="BA128" i="5"/>
  <c r="AR129" i="5"/>
  <c r="BB134" i="5"/>
  <c r="BD150" i="5"/>
  <c r="BG151" i="5"/>
  <c r="BD151" i="5"/>
  <c r="BG153" i="5"/>
  <c r="BA154" i="5"/>
  <c r="BD156" i="5"/>
  <c r="BG163" i="5"/>
  <c r="BA170" i="5"/>
  <c r="AZ170" i="5"/>
  <c r="BC173" i="5"/>
  <c r="BF179" i="5"/>
  <c r="BG193" i="5"/>
  <c r="BE200" i="5"/>
  <c r="AZ207" i="5"/>
  <c r="BC209" i="5"/>
  <c r="AU213" i="5"/>
  <c r="AR215" i="5"/>
  <c r="AQ215" i="5"/>
  <c r="BD220" i="5"/>
  <c r="AP223" i="5"/>
  <c r="AT223" i="5"/>
  <c r="AS223" i="5"/>
  <c r="AU223" i="5"/>
  <c r="AR223" i="5"/>
  <c r="AR229" i="5"/>
  <c r="AX229" i="5"/>
  <c r="AW229" i="5"/>
  <c r="BG233" i="5"/>
  <c r="BE235" i="5"/>
  <c r="BG235" i="5"/>
  <c r="AP237" i="5"/>
  <c r="AX238" i="5"/>
  <c r="AP239" i="5"/>
  <c r="AX240" i="5"/>
  <c r="AW240" i="5"/>
  <c r="AP242" i="5"/>
  <c r="AW243" i="5"/>
  <c r="AV244" i="5"/>
  <c r="AV246" i="5"/>
  <c r="AT248" i="5"/>
  <c r="BD254" i="5"/>
  <c r="BG259" i="5"/>
  <c r="BE259" i="5"/>
  <c r="AS262" i="5"/>
  <c r="AZ268" i="5"/>
  <c r="BF272" i="5"/>
  <c r="BG277" i="5"/>
  <c r="AX284" i="5"/>
  <c r="BB285" i="5"/>
  <c r="BF285" i="5"/>
  <c r="BE285" i="5"/>
  <c r="BD285" i="5"/>
  <c r="BC285" i="5"/>
  <c r="BA285" i="5"/>
  <c r="BG286" i="5"/>
  <c r="BD302" i="5"/>
  <c r="AQ304" i="5"/>
  <c r="AX305" i="5"/>
  <c r="BE307" i="5"/>
  <c r="BD307" i="5"/>
  <c r="BF307" i="5"/>
  <c r="BA307" i="5"/>
  <c r="AT321" i="5"/>
  <c r="AR323" i="5"/>
  <c r="BE331" i="5"/>
  <c r="BD340" i="5"/>
  <c r="BF340" i="5"/>
  <c r="AW352" i="5"/>
  <c r="AP354" i="5"/>
  <c r="AZ357" i="5"/>
  <c r="AX383" i="5"/>
  <c r="AS383" i="5"/>
  <c r="AQ383" i="5"/>
  <c r="AV383" i="5"/>
  <c r="AP383" i="5"/>
  <c r="AV386" i="5"/>
  <c r="AX386" i="5"/>
  <c r="AU386" i="5"/>
  <c r="AT386" i="5"/>
  <c r="AW386" i="5"/>
  <c r="AS386" i="5"/>
  <c r="AR386" i="5"/>
  <c r="BD388" i="5"/>
  <c r="BE388" i="5"/>
  <c r="BB388" i="5"/>
  <c r="BF388" i="5"/>
  <c r="BA388" i="5"/>
  <c r="AV398" i="5"/>
  <c r="AR398" i="5"/>
  <c r="AQ398" i="5"/>
  <c r="BC399" i="5"/>
  <c r="BG399" i="5"/>
  <c r="BF399" i="5"/>
  <c r="BD400" i="5"/>
  <c r="AR486" i="5"/>
  <c r="AW486" i="5"/>
  <c r="AV486" i="5"/>
  <c r="AS486" i="5"/>
  <c r="AQ486" i="5"/>
  <c r="AX486" i="5"/>
  <c r="AU486" i="5"/>
  <c r="AS525" i="5"/>
  <c r="AX525" i="5"/>
  <c r="AR525" i="5"/>
  <c r="AQ525" i="5"/>
  <c r="AW525" i="5"/>
  <c r="AV525" i="5"/>
  <c r="BC535" i="5"/>
  <c r="BB535" i="5"/>
  <c r="BA535" i="5"/>
  <c r="BG535" i="5"/>
  <c r="BF535" i="5"/>
  <c r="AZ536" i="5"/>
  <c r="BD536" i="5"/>
  <c r="BC536" i="5"/>
  <c r="BE536" i="5"/>
  <c r="BB536" i="5"/>
  <c r="BA536" i="5"/>
  <c r="BG109" i="5"/>
  <c r="BA109" i="5"/>
  <c r="BB159" i="5"/>
  <c r="BE159" i="5"/>
  <c r="BD159" i="5"/>
  <c r="AX162" i="5"/>
  <c r="AW162" i="5"/>
  <c r="AP163" i="5"/>
  <c r="AT163" i="5"/>
  <c r="AS163" i="5"/>
  <c r="BD205" i="5"/>
  <c r="BE205" i="5"/>
  <c r="BA205" i="5"/>
  <c r="BG216" i="5"/>
  <c r="BF216" i="5"/>
  <c r="AX222" i="5"/>
  <c r="AW222" i="5"/>
  <c r="AX234" i="5"/>
  <c r="AU234" i="5"/>
  <c r="BE238" i="5"/>
  <c r="BG238" i="5"/>
  <c r="AU251" i="5"/>
  <c r="AV251" i="5"/>
  <c r="BA252" i="5"/>
  <c r="BF252" i="5"/>
  <c r="BC252" i="5"/>
  <c r="BD271" i="5"/>
  <c r="BB271" i="5"/>
  <c r="AX279" i="5"/>
  <c r="AU279" i="5"/>
  <c r="AT290" i="5"/>
  <c r="AW290" i="5"/>
  <c r="AU290" i="5"/>
  <c r="BB305" i="5"/>
  <c r="BD305" i="5"/>
  <c r="BG305" i="5"/>
  <c r="BF315" i="5"/>
  <c r="BC315" i="5"/>
  <c r="BD315" i="5"/>
  <c r="BB315" i="5"/>
  <c r="BA315" i="5"/>
  <c r="BF375" i="5"/>
  <c r="BE375" i="5"/>
  <c r="BD375" i="5"/>
  <c r="BC375" i="5"/>
  <c r="BG375" i="5"/>
  <c r="BB375" i="5"/>
  <c r="BA375" i="5"/>
  <c r="BF398" i="5"/>
  <c r="BG398" i="5"/>
  <c r="AR438" i="5"/>
  <c r="AW438" i="5"/>
  <c r="AS438" i="5"/>
  <c r="AQ438" i="5"/>
  <c r="AX438" i="5"/>
  <c r="AV438" i="5"/>
  <c r="BA483" i="5"/>
  <c r="BD483" i="5"/>
  <c r="BB483" i="5"/>
  <c r="BE531" i="5"/>
  <c r="BC531" i="5"/>
  <c r="AZ531" i="5"/>
  <c r="BG531" i="5"/>
  <c r="AV534" i="5"/>
  <c r="AW534" i="5"/>
  <c r="BB197" i="5"/>
  <c r="BG197" i="5"/>
  <c r="BG258" i="5"/>
  <c r="AZ258" i="5"/>
  <c r="AR285" i="5"/>
  <c r="AU285" i="5"/>
  <c r="AT285" i="5"/>
  <c r="BE345" i="5"/>
  <c r="BD345" i="5"/>
  <c r="BG345" i="5"/>
  <c r="BC345" i="5"/>
  <c r="BB345" i="5"/>
  <c r="BA345" i="5"/>
  <c r="AU351" i="5"/>
  <c r="AS351" i="5"/>
  <c r="AW351" i="5"/>
  <c r="AV351" i="5"/>
  <c r="AR351" i="5"/>
  <c r="BA355" i="5"/>
  <c r="AZ355" i="5"/>
  <c r="BG355" i="5"/>
  <c r="BF355" i="5"/>
  <c r="BE355" i="5"/>
  <c r="BA373" i="5"/>
  <c r="AZ373" i="5"/>
  <c r="BF373" i="5"/>
  <c r="BC373" i="5"/>
  <c r="BE393" i="5"/>
  <c r="BA393" i="5"/>
  <c r="AZ393" i="5"/>
  <c r="BC431" i="5"/>
  <c r="BB431" i="5"/>
  <c r="BD431" i="5"/>
  <c r="BA431" i="5"/>
  <c r="BG431" i="5"/>
  <c r="BF431" i="5"/>
  <c r="BE431" i="5"/>
  <c r="BE436" i="5"/>
  <c r="AZ436" i="5"/>
  <c r="BG436" i="5"/>
  <c r="AZ483" i="5"/>
  <c r="BF531" i="5"/>
  <c r="AV256" i="5"/>
  <c r="AQ256" i="5"/>
  <c r="BC261" i="5"/>
  <c r="BF261" i="5"/>
  <c r="BE261" i="5"/>
  <c r="BG278" i="5"/>
  <c r="BE278" i="5"/>
  <c r="BB278" i="5"/>
  <c r="BA278" i="5"/>
  <c r="BG279" i="5"/>
  <c r="AZ279" i="5"/>
  <c r="BG295" i="5"/>
  <c r="BF295" i="5"/>
  <c r="BF296" i="5"/>
  <c r="BC296" i="5"/>
  <c r="BG296" i="5"/>
  <c r="BE296" i="5"/>
  <c r="AX327" i="5"/>
  <c r="AU327" i="5"/>
  <c r="AT327" i="5"/>
  <c r="AR327" i="5"/>
  <c r="AX336" i="5"/>
  <c r="AU336" i="5"/>
  <c r="AT336" i="5"/>
  <c r="BC349" i="5"/>
  <c r="BD349" i="5"/>
  <c r="BA349" i="5"/>
  <c r="BF349" i="5"/>
  <c r="BC426" i="5"/>
  <c r="BA426" i="5"/>
  <c r="BA435" i="5"/>
  <c r="BF435" i="5"/>
  <c r="AV439" i="5"/>
  <c r="AT439" i="5"/>
  <c r="AS439" i="5"/>
  <c r="AQ439" i="5"/>
  <c r="AP439" i="5"/>
  <c r="AW439" i="5"/>
  <c r="AU439" i="5"/>
  <c r="AR439" i="5"/>
  <c r="BC462" i="5"/>
  <c r="BB462" i="5"/>
  <c r="BG462" i="5"/>
  <c r="BF462" i="5"/>
  <c r="BE462" i="5"/>
  <c r="AZ462" i="5"/>
  <c r="BE464" i="5"/>
  <c r="BG464" i="5"/>
  <c r="BF464" i="5"/>
  <c r="BD480" i="5"/>
  <c r="BC480" i="5"/>
  <c r="BG480" i="5"/>
  <c r="BE483" i="5"/>
  <c r="BA291" i="5"/>
  <c r="BG291" i="5"/>
  <c r="AV315" i="5"/>
  <c r="AR315" i="5"/>
  <c r="BC318" i="5"/>
  <c r="BA318" i="5"/>
  <c r="BE323" i="5"/>
  <c r="BB323" i="5"/>
  <c r="BG323" i="5"/>
  <c r="AW339" i="5"/>
  <c r="AX339" i="5"/>
  <c r="AU339" i="5"/>
  <c r="BD343" i="5"/>
  <c r="BC343" i="5"/>
  <c r="BE348" i="5"/>
  <c r="BD348" i="5"/>
  <c r="BF348" i="5"/>
  <c r="BB348" i="5"/>
  <c r="AQ355" i="5"/>
  <c r="AP355" i="5"/>
  <c r="AU355" i="5"/>
  <c r="AT355" i="5"/>
  <c r="BB367" i="5"/>
  <c r="BA367" i="5"/>
  <c r="BE367" i="5"/>
  <c r="BD367" i="5"/>
  <c r="AX370" i="5"/>
  <c r="AV370" i="5"/>
  <c r="AU374" i="5"/>
  <c r="AT374" i="5"/>
  <c r="AS374" i="5"/>
  <c r="AX374" i="5"/>
  <c r="BF376" i="5"/>
  <c r="BG376" i="5"/>
  <c r="BE376" i="5"/>
  <c r="BG391" i="5"/>
  <c r="BF391" i="5"/>
  <c r="BC395" i="5"/>
  <c r="BB395" i="5"/>
  <c r="AS399" i="5"/>
  <c r="AW399" i="5"/>
  <c r="AV399" i="5"/>
  <c r="AR399" i="5"/>
  <c r="AQ399" i="5"/>
  <c r="BE415" i="5"/>
  <c r="BA415" i="5"/>
  <c r="BG415" i="5"/>
  <c r="BF415" i="5"/>
  <c r="AQ423" i="5"/>
  <c r="AS423" i="5"/>
  <c r="AU423" i="5"/>
  <c r="AT423" i="5"/>
  <c r="AV423" i="5"/>
  <c r="AR423" i="5"/>
  <c r="AW459" i="5"/>
  <c r="AV459" i="5"/>
  <c r="AX459" i="5"/>
  <c r="AR459" i="5"/>
  <c r="AQ459" i="5"/>
  <c r="AU507" i="5"/>
  <c r="AR507" i="5"/>
  <c r="AX507" i="5"/>
  <c r="BE511" i="5"/>
  <c r="BG511" i="5"/>
  <c r="BF511" i="5"/>
  <c r="BC511" i="5"/>
  <c r="AP526" i="5"/>
  <c r="AR526" i="5"/>
  <c r="AQ526" i="5"/>
  <c r="AX526" i="5"/>
  <c r="AU526" i="5"/>
  <c r="BA244" i="5"/>
  <c r="BE244" i="5"/>
  <c r="AU245" i="5"/>
  <c r="AW245" i="5"/>
  <c r="AW268" i="5"/>
  <c r="AS268" i="5"/>
  <c r="AW278" i="5"/>
  <c r="AT278" i="5"/>
  <c r="BG289" i="5"/>
  <c r="BF289" i="5"/>
  <c r="AZ291" i="5"/>
  <c r="BE294" i="5"/>
  <c r="BG299" i="5"/>
  <c r="BF299" i="5"/>
  <c r="AZ299" i="5"/>
  <c r="AP315" i="5"/>
  <c r="BB318" i="5"/>
  <c r="AP320" i="5"/>
  <c r="AZ323" i="5"/>
  <c r="BF326" i="5"/>
  <c r="BD326" i="5"/>
  <c r="BC326" i="5"/>
  <c r="BB326" i="5"/>
  <c r="AV332" i="5"/>
  <c r="AP332" i="5"/>
  <c r="AQ339" i="5"/>
  <c r="AT340" i="5"/>
  <c r="AS340" i="5"/>
  <c r="AR340" i="5"/>
  <c r="AU340" i="5"/>
  <c r="AQ340" i="5"/>
  <c r="BB343" i="5"/>
  <c r="BG348" i="5"/>
  <c r="AR355" i="5"/>
  <c r="BA358" i="5"/>
  <c r="AZ360" i="5"/>
  <c r="BA363" i="5"/>
  <c r="AZ363" i="5"/>
  <c r="BE364" i="5"/>
  <c r="BG364" i="5"/>
  <c r="BF364" i="5"/>
  <c r="BG367" i="5"/>
  <c r="AU370" i="5"/>
  <c r="AP373" i="5"/>
  <c r="AP374" i="5"/>
  <c r="AZ376" i="5"/>
  <c r="AZ382" i="5"/>
  <c r="AQ388" i="5"/>
  <c r="BB391" i="5"/>
  <c r="AZ395" i="5"/>
  <c r="AP399" i="5"/>
  <c r="BG404" i="5"/>
  <c r="BE404" i="5"/>
  <c r="BD404" i="5"/>
  <c r="AS406" i="5"/>
  <c r="AQ406" i="5"/>
  <c r="AQ413" i="5"/>
  <c r="AS413" i="5"/>
  <c r="AU413" i="5"/>
  <c r="AT413" i="5"/>
  <c r="AZ415" i="5"/>
  <c r="AP423" i="5"/>
  <c r="BG428" i="5"/>
  <c r="BE428" i="5"/>
  <c r="AW440" i="5"/>
  <c r="AX440" i="5"/>
  <c r="AU440" i="5"/>
  <c r="BA447" i="5"/>
  <c r="BB448" i="5"/>
  <c r="BA448" i="5"/>
  <c r="BG448" i="5"/>
  <c r="BF448" i="5"/>
  <c r="BE448" i="5"/>
  <c r="BD448" i="5"/>
  <c r="AR450" i="5"/>
  <c r="AT450" i="5"/>
  <c r="AP450" i="5"/>
  <c r="AU459" i="5"/>
  <c r="AR466" i="5"/>
  <c r="AQ466" i="5"/>
  <c r="AP466" i="5"/>
  <c r="AT466" i="5"/>
  <c r="AS466" i="5"/>
  <c r="AW466" i="5"/>
  <c r="AV466" i="5"/>
  <c r="AX466" i="5"/>
  <c r="AU466" i="5"/>
  <c r="AT487" i="5"/>
  <c r="AS487" i="5"/>
  <c r="AX487" i="5"/>
  <c r="AV487" i="5"/>
  <c r="AU487" i="5"/>
  <c r="BF488" i="5"/>
  <c r="BE488" i="5"/>
  <c r="BD488" i="5"/>
  <c r="BC488" i="5"/>
  <c r="BB488" i="5"/>
  <c r="BA497" i="5"/>
  <c r="AZ497" i="5"/>
  <c r="AP507" i="5"/>
  <c r="AZ511" i="5"/>
  <c r="AR518" i="5"/>
  <c r="AS526" i="5"/>
  <c r="AZ125" i="5"/>
  <c r="AZ129" i="5"/>
  <c r="AQ143" i="5"/>
  <c r="BA167" i="5"/>
  <c r="AZ169" i="5"/>
  <c r="AQ204" i="5"/>
  <c r="AZ219" i="5"/>
  <c r="AT227" i="5"/>
  <c r="AQ233" i="5"/>
  <c r="AZ244" i="5"/>
  <c r="AR245" i="5"/>
  <c r="AP268" i="5"/>
  <c r="AZ269" i="5"/>
  <c r="AP278" i="5"/>
  <c r="AZ288" i="5"/>
  <c r="BG288" i="5"/>
  <c r="AZ289" i="5"/>
  <c r="BB291" i="5"/>
  <c r="BA299" i="5"/>
  <c r="BC304" i="5"/>
  <c r="AQ315" i="5"/>
  <c r="BE318" i="5"/>
  <c r="BA323" i="5"/>
  <c r="BA326" i="5"/>
  <c r="AT330" i="5"/>
  <c r="AW330" i="5"/>
  <c r="AQ332" i="5"/>
  <c r="AT335" i="5"/>
  <c r="AS335" i="5"/>
  <c r="AU335" i="5"/>
  <c r="AR335" i="5"/>
  <c r="AR339" i="5"/>
  <c r="AP340" i="5"/>
  <c r="AU342" i="5"/>
  <c r="AS342" i="5"/>
  <c r="BG343" i="5"/>
  <c r="AU345" i="5"/>
  <c r="AT345" i="5"/>
  <c r="AV345" i="5"/>
  <c r="AS345" i="5"/>
  <c r="AR347" i="5"/>
  <c r="AP347" i="5"/>
  <c r="AR350" i="5"/>
  <c r="AU350" i="5"/>
  <c r="AS350" i="5"/>
  <c r="AS355" i="5"/>
  <c r="AS362" i="5"/>
  <c r="AV362" i="5"/>
  <c r="AT362" i="5"/>
  <c r="BC363" i="5"/>
  <c r="AZ364" i="5"/>
  <c r="BF366" i="5"/>
  <c r="BC366" i="5"/>
  <c r="BB366" i="5"/>
  <c r="BA366" i="5"/>
  <c r="AZ366" i="5"/>
  <c r="AX369" i="5"/>
  <c r="AS369" i="5"/>
  <c r="AQ374" i="5"/>
  <c r="AV375" i="5"/>
  <c r="AU375" i="5"/>
  <c r="AR375" i="5"/>
  <c r="AQ375" i="5"/>
  <c r="BA376" i="5"/>
  <c r="AR388" i="5"/>
  <c r="BA395" i="5"/>
  <c r="AT399" i="5"/>
  <c r="AZ404" i="5"/>
  <c r="AT406" i="5"/>
  <c r="AS407" i="5"/>
  <c r="AR407" i="5"/>
  <c r="AP413" i="5"/>
  <c r="AT414" i="5"/>
  <c r="AW414" i="5"/>
  <c r="AU414" i="5"/>
  <c r="BB415" i="5"/>
  <c r="AW423" i="5"/>
  <c r="AZ427" i="5"/>
  <c r="BG427" i="5"/>
  <c r="BF427" i="5"/>
  <c r="BE427" i="5"/>
  <c r="BA428" i="5"/>
  <c r="AX437" i="5"/>
  <c r="AW437" i="5"/>
  <c r="AQ437" i="5"/>
  <c r="AP440" i="5"/>
  <c r="AZ448" i="5"/>
  <c r="AW450" i="5"/>
  <c r="AZ452" i="5"/>
  <c r="BB452" i="5"/>
  <c r="BA452" i="5"/>
  <c r="BG463" i="5"/>
  <c r="BF463" i="5"/>
  <c r="BE463" i="5"/>
  <c r="AP487" i="5"/>
  <c r="BA488" i="5"/>
  <c r="BD497" i="5"/>
  <c r="AQ505" i="5"/>
  <c r="AP505" i="5"/>
  <c r="AX505" i="5"/>
  <c r="AW505" i="5"/>
  <c r="AU505" i="5"/>
  <c r="AT505" i="5"/>
  <c r="AU518" i="5"/>
  <c r="AT526" i="5"/>
  <c r="AQ532" i="5"/>
  <c r="AP532" i="5"/>
  <c r="AV532" i="5"/>
  <c r="AU532" i="5"/>
  <c r="AT532" i="5"/>
  <c r="AS532" i="5"/>
  <c r="AU303" i="5"/>
  <c r="AT303" i="5"/>
  <c r="BE332" i="5"/>
  <c r="BD332" i="5"/>
  <c r="BC332" i="5"/>
  <c r="BF346" i="5"/>
  <c r="BE346" i="5"/>
  <c r="BD346" i="5"/>
  <c r="BC372" i="5"/>
  <c r="BB372" i="5"/>
  <c r="AU394" i="5"/>
  <c r="AQ394" i="5"/>
  <c r="AP394" i="5"/>
  <c r="BC407" i="5"/>
  <c r="BB407" i="5"/>
  <c r="AP432" i="5"/>
  <c r="AU432" i="5"/>
  <c r="AW432" i="5"/>
  <c r="BC434" i="5"/>
  <c r="AZ434" i="5"/>
  <c r="AU445" i="5"/>
  <c r="AT445" i="5"/>
  <c r="AW445" i="5"/>
  <c r="BE446" i="5"/>
  <c r="AZ446" i="5"/>
  <c r="BD446" i="5"/>
  <c r="BG449" i="5"/>
  <c r="BB449" i="5"/>
  <c r="BG453" i="5"/>
  <c r="BF453" i="5"/>
  <c r="AV456" i="5"/>
  <c r="AU456" i="5"/>
  <c r="AX456" i="5"/>
  <c r="AW456" i="5"/>
  <c r="AX475" i="5"/>
  <c r="AR475" i="5"/>
  <c r="AQ475" i="5"/>
  <c r="AW477" i="5"/>
  <c r="AV477" i="5"/>
  <c r="AX477" i="5"/>
  <c r="BG490" i="5"/>
  <c r="BE490" i="5"/>
  <c r="BC490" i="5"/>
  <c r="BC495" i="5"/>
  <c r="BE495" i="5"/>
  <c r="BD495" i="5"/>
  <c r="BA505" i="5"/>
  <c r="AZ505" i="5"/>
  <c r="BF513" i="5"/>
  <c r="BB513" i="5"/>
  <c r="BA513" i="5"/>
  <c r="BE513" i="5"/>
  <c r="BD513" i="5"/>
  <c r="AR522" i="5"/>
  <c r="AQ522" i="5"/>
  <c r="AX522" i="5"/>
  <c r="AU531" i="5"/>
  <c r="AX531" i="5"/>
  <c r="AW531" i="5"/>
  <c r="AS535" i="5"/>
  <c r="AX535" i="5"/>
  <c r="AW535" i="5"/>
  <c r="AU535" i="5"/>
  <c r="AT535" i="5"/>
  <c r="AV326" i="5"/>
  <c r="AR326" i="5"/>
  <c r="BE365" i="5"/>
  <c r="BD365" i="5"/>
  <c r="BE374" i="5"/>
  <c r="BG374" i="5"/>
  <c r="BF374" i="5"/>
  <c r="AV380" i="5"/>
  <c r="AU380" i="5"/>
  <c r="AU384" i="5"/>
  <c r="AX384" i="5"/>
  <c r="AP400" i="5"/>
  <c r="AT400" i="5"/>
  <c r="AQ400" i="5"/>
  <c r="AS404" i="5"/>
  <c r="AQ404" i="5"/>
  <c r="AR417" i="5"/>
  <c r="AX417" i="5"/>
  <c r="BB438" i="5"/>
  <c r="BE438" i="5"/>
  <c r="BD438" i="5"/>
  <c r="AX470" i="5"/>
  <c r="AS470" i="5"/>
  <c r="AR470" i="5"/>
  <c r="BF478" i="5"/>
  <c r="BD478" i="5"/>
  <c r="BC478" i="5"/>
  <c r="BC479" i="5"/>
  <c r="BG479" i="5"/>
  <c r="BB479" i="5"/>
  <c r="BA479" i="5"/>
  <c r="AZ495" i="5"/>
  <c r="BB505" i="5"/>
  <c r="AZ513" i="5"/>
  <c r="AP522" i="5"/>
  <c r="AP531" i="5"/>
  <c r="AQ535" i="5"/>
  <c r="BC429" i="5"/>
  <c r="BD429" i="5"/>
  <c r="BB491" i="5"/>
  <c r="AZ491" i="5"/>
  <c r="AU495" i="5"/>
  <c r="AS495" i="5"/>
  <c r="AR495" i="5"/>
  <c r="AT495" i="5"/>
  <c r="AQ495" i="5"/>
  <c r="AT519" i="5"/>
  <c r="AR519" i="5"/>
  <c r="BG527" i="5"/>
  <c r="BE527" i="5"/>
  <c r="BB527" i="5"/>
  <c r="AZ527" i="5"/>
  <c r="AZ356" i="5"/>
  <c r="BD409" i="5"/>
  <c r="AS419" i="5"/>
  <c r="AR419" i="5"/>
  <c r="AU425" i="5"/>
  <c r="AW425" i="5"/>
  <c r="AZ429" i="5"/>
  <c r="AT464" i="5"/>
  <c r="AS464" i="5"/>
  <c r="BD491" i="5"/>
  <c r="AP495" i="5"/>
  <c r="AS515" i="5"/>
  <c r="AW515" i="5"/>
  <c r="AV515" i="5"/>
  <c r="AX515" i="5"/>
  <c r="AU515" i="5"/>
  <c r="AV519" i="5"/>
  <c r="AX537" i="5"/>
  <c r="AV453" i="5"/>
  <c r="AT453" i="5"/>
  <c r="AX473" i="5"/>
  <c r="AV473" i="5"/>
  <c r="AV478" i="5"/>
  <c r="AX478" i="5"/>
  <c r="AW478" i="5"/>
  <c r="AV488" i="5"/>
  <c r="AS488" i="5"/>
  <c r="AR488" i="5"/>
  <c r="AV523" i="5"/>
  <c r="AQ523" i="5"/>
  <c r="AP523" i="5"/>
  <c r="AQ539" i="5"/>
  <c r="AT539" i="5"/>
  <c r="AS539" i="5"/>
  <c r="AR448" i="5"/>
  <c r="AX448" i="5"/>
  <c r="AR453" i="5"/>
  <c r="AV457" i="5"/>
  <c r="AU457" i="5"/>
  <c r="AT457" i="5"/>
  <c r="BB458" i="5"/>
  <c r="BA458" i="5"/>
  <c r="BA461" i="5"/>
  <c r="AQ465" i="5"/>
  <c r="AP465" i="5"/>
  <c r="BG469" i="5"/>
  <c r="BE469" i="5"/>
  <c r="AP473" i="5"/>
  <c r="BG477" i="5"/>
  <c r="BF477" i="5"/>
  <c r="AP478" i="5"/>
  <c r="AT483" i="5"/>
  <c r="AP483" i="5"/>
  <c r="BD487" i="5"/>
  <c r="BC487" i="5"/>
  <c r="AP488" i="5"/>
  <c r="AR491" i="5"/>
  <c r="AU500" i="5"/>
  <c r="AS500" i="5"/>
  <c r="AT514" i="5"/>
  <c r="AU521" i="5"/>
  <c r="AX521" i="5"/>
  <c r="BB522" i="5"/>
  <c r="BA522" i="5"/>
  <c r="AR523" i="5"/>
  <c r="BF533" i="5"/>
  <c r="BA533" i="5"/>
  <c r="AZ533" i="5"/>
  <c r="AR539" i="5"/>
  <c r="AP533" i="5"/>
  <c r="AQ536" i="5"/>
  <c r="AZ32" i="5"/>
  <c r="AZ34" i="5"/>
  <c r="BA32" i="5"/>
  <c r="BA34" i="5"/>
  <c r="BB32" i="5"/>
  <c r="BB34" i="5"/>
  <c r="BC32" i="5"/>
  <c r="BD34" i="5"/>
  <c r="BF32" i="5"/>
  <c r="BE34" i="5"/>
  <c r="BG32" i="5"/>
  <c r="BF34" i="5"/>
  <c r="AZ31" i="5"/>
  <c r="BG34" i="5"/>
  <c r="BC26" i="5"/>
  <c r="BB26" i="5"/>
  <c r="BA26" i="5"/>
  <c r="AZ26" i="5"/>
  <c r="BG26" i="5"/>
  <c r="BG38" i="5"/>
  <c r="BF38" i="5"/>
  <c r="BE38" i="5"/>
  <c r="BD38" i="5"/>
  <c r="BC38" i="5"/>
  <c r="BB38" i="5"/>
  <c r="BA38" i="5"/>
  <c r="BG58" i="5"/>
  <c r="BF58" i="5"/>
  <c r="BE58" i="5"/>
  <c r="BD58" i="5"/>
  <c r="BC58" i="5"/>
  <c r="BB58" i="5"/>
  <c r="BA58" i="5"/>
  <c r="AU87" i="5"/>
  <c r="AS87" i="5"/>
  <c r="AR87" i="5"/>
  <c r="AP87" i="5"/>
  <c r="AX87" i="5"/>
  <c r="AW87" i="5"/>
  <c r="AV87" i="5"/>
  <c r="AT87" i="5"/>
  <c r="AQ87" i="5"/>
  <c r="BC91" i="5"/>
  <c r="BA91" i="5"/>
  <c r="AZ91" i="5"/>
  <c r="BG91" i="5"/>
  <c r="BF91" i="5"/>
  <c r="BE91" i="5"/>
  <c r="BD91" i="5"/>
  <c r="BC101" i="5"/>
  <c r="BA101" i="5"/>
  <c r="AZ101" i="5"/>
  <c r="BF101" i="5"/>
  <c r="BG101" i="5"/>
  <c r="BE101" i="5"/>
  <c r="BD101" i="5"/>
  <c r="BB101" i="5"/>
  <c r="BE26" i="5"/>
  <c r="BG35" i="5"/>
  <c r="BF35" i="5"/>
  <c r="BE35" i="5"/>
  <c r="BD35" i="5"/>
  <c r="BC35" i="5"/>
  <c r="BB35" i="5"/>
  <c r="BA35" i="5"/>
  <c r="AZ35" i="5"/>
  <c r="AW75" i="5"/>
  <c r="AV75" i="5"/>
  <c r="AU75" i="5"/>
  <c r="AT75" i="5"/>
  <c r="AS75" i="5"/>
  <c r="AR75" i="5"/>
  <c r="AQ75" i="5"/>
  <c r="AP75" i="5"/>
  <c r="BG78" i="5"/>
  <c r="BF78" i="5"/>
  <c r="BE78" i="5"/>
  <c r="BD78" i="5"/>
  <c r="BC78" i="5"/>
  <c r="BB78" i="5"/>
  <c r="BA78" i="5"/>
  <c r="AV90" i="5"/>
  <c r="AT90" i="5"/>
  <c r="AS90" i="5"/>
  <c r="AQ90" i="5"/>
  <c r="AX90" i="5"/>
  <c r="AW90" i="5"/>
  <c r="AU90" i="5"/>
  <c r="AR90" i="5"/>
  <c r="AS131" i="5"/>
  <c r="AQ131" i="5"/>
  <c r="AP131" i="5"/>
  <c r="AX131" i="5"/>
  <c r="AV131" i="5"/>
  <c r="AU131" i="5"/>
  <c r="AW131" i="5"/>
  <c r="AT131" i="5"/>
  <c r="BF26" i="5"/>
  <c r="BG45" i="5"/>
  <c r="BF45" i="5"/>
  <c r="BE45" i="5"/>
  <c r="BD45" i="5"/>
  <c r="BC45" i="5"/>
  <c r="BB45" i="5"/>
  <c r="BA45" i="5"/>
  <c r="AZ45" i="5"/>
  <c r="AZ122" i="5"/>
  <c r="BG122" i="5"/>
  <c r="BE122" i="5"/>
  <c r="BC122" i="5"/>
  <c r="BB122" i="5"/>
  <c r="BF122" i="5"/>
  <c r="BD122" i="5"/>
  <c r="BA122" i="5"/>
  <c r="AR131" i="5"/>
  <c r="BG75" i="5"/>
  <c r="BF75" i="5"/>
  <c r="BE75" i="5"/>
  <c r="BD75" i="5"/>
  <c r="BC75" i="5"/>
  <c r="BB75" i="5"/>
  <c r="BA75" i="5"/>
  <c r="AZ75" i="5"/>
  <c r="BE117" i="5"/>
  <c r="BC117" i="5"/>
  <c r="BB117" i="5"/>
  <c r="AZ117" i="5"/>
  <c r="BG117" i="5"/>
  <c r="BF117" i="5"/>
  <c r="BD117" i="5"/>
  <c r="BA117" i="5"/>
  <c r="AV25" i="5"/>
  <c r="AU25" i="5"/>
  <c r="AT25" i="5"/>
  <c r="AS25" i="5"/>
  <c r="AP25" i="5"/>
  <c r="BG28" i="5"/>
  <c r="BF28" i="5"/>
  <c r="BE28" i="5"/>
  <c r="BD28" i="5"/>
  <c r="BB28" i="5"/>
  <c r="BA28" i="5"/>
  <c r="BG68" i="5"/>
  <c r="BF68" i="5"/>
  <c r="BE68" i="5"/>
  <c r="BD68" i="5"/>
  <c r="BC68" i="5"/>
  <c r="BB68" i="5"/>
  <c r="BA68" i="5"/>
  <c r="AZ68" i="5"/>
  <c r="AZ82" i="5"/>
  <c r="BG82" i="5"/>
  <c r="BE82" i="5"/>
  <c r="BF82" i="5"/>
  <c r="BD82" i="5"/>
  <c r="BC82" i="5"/>
  <c r="BB82" i="5"/>
  <c r="BA82" i="5"/>
  <c r="BF116" i="5"/>
  <c r="BE116" i="5"/>
  <c r="BC116" i="5"/>
  <c r="BA116" i="5"/>
  <c r="BG116" i="5"/>
  <c r="BD116" i="5"/>
  <c r="BB116" i="5"/>
  <c r="BG48" i="5"/>
  <c r="BF48" i="5"/>
  <c r="BE48" i="5"/>
  <c r="BD48" i="5"/>
  <c r="BC48" i="5"/>
  <c r="BB48" i="5"/>
  <c r="BA48" i="5"/>
  <c r="AW25" i="5"/>
  <c r="BC28" i="5"/>
  <c r="BG65" i="5"/>
  <c r="BF65" i="5"/>
  <c r="BE65" i="5"/>
  <c r="BD65" i="5"/>
  <c r="BC65" i="5"/>
  <c r="BB65" i="5"/>
  <c r="BA65" i="5"/>
  <c r="AZ65" i="5"/>
  <c r="AZ112" i="5"/>
  <c r="BG112" i="5"/>
  <c r="BE112" i="5"/>
  <c r="BC112" i="5"/>
  <c r="BF112" i="5"/>
  <c r="BD112" i="5"/>
  <c r="BB112" i="5"/>
  <c r="AZ116" i="5"/>
  <c r="BA112" i="5"/>
  <c r="AT27" i="5"/>
  <c r="BB31" i="5"/>
  <c r="AS34" i="5"/>
  <c r="BG36" i="5"/>
  <c r="AT37" i="5"/>
  <c r="BD37" i="5"/>
  <c r="AX39" i="5"/>
  <c r="AU40" i="5"/>
  <c r="BE40" i="5"/>
  <c r="BB41" i="5"/>
  <c r="BF43" i="5"/>
  <c r="BG46" i="5"/>
  <c r="AT47" i="5"/>
  <c r="BD47" i="5"/>
  <c r="AX49" i="5"/>
  <c r="AU50" i="5"/>
  <c r="BE50" i="5"/>
  <c r="BB51" i="5"/>
  <c r="BF53" i="5"/>
  <c r="BG56" i="5"/>
  <c r="BD57" i="5"/>
  <c r="BE60" i="5"/>
  <c r="BB61" i="5"/>
  <c r="BF63" i="5"/>
  <c r="BG66" i="5"/>
  <c r="BD67" i="5"/>
  <c r="AX69" i="5"/>
  <c r="BE70" i="5"/>
  <c r="BB71" i="5"/>
  <c r="BF73" i="5"/>
  <c r="BG76" i="5"/>
  <c r="BD77" i="5"/>
  <c r="BF86" i="5"/>
  <c r="BE86" i="5"/>
  <c r="BC86" i="5"/>
  <c r="AT96" i="5"/>
  <c r="AZ102" i="5"/>
  <c r="BG102" i="5"/>
  <c r="BE102" i="5"/>
  <c r="BC102" i="5"/>
  <c r="BF106" i="5"/>
  <c r="BE106" i="5"/>
  <c r="BC106" i="5"/>
  <c r="BA106" i="5"/>
  <c r="BC121" i="5"/>
  <c r="BA121" i="5"/>
  <c r="AZ121" i="5"/>
  <c r="BF121" i="5"/>
  <c r="BE121" i="5"/>
  <c r="AX136" i="5"/>
  <c r="AV136" i="5"/>
  <c r="AU136" i="5"/>
  <c r="AT136" i="5"/>
  <c r="AS136" i="5"/>
  <c r="AQ136" i="5"/>
  <c r="AP136" i="5"/>
  <c r="BC31" i="5"/>
  <c r="BC41" i="5"/>
  <c r="BC51" i="5"/>
  <c r="BG53" i="5"/>
  <c r="BC61" i="5"/>
  <c r="BG63" i="5"/>
  <c r="BF70" i="5"/>
  <c r="BC71" i="5"/>
  <c r="BG73" i="5"/>
  <c r="AZ92" i="5"/>
  <c r="BG92" i="5"/>
  <c r="BE92" i="5"/>
  <c r="BA102" i="5"/>
  <c r="AZ106" i="5"/>
  <c r="BB121" i="5"/>
  <c r="AU127" i="5"/>
  <c r="AS127" i="5"/>
  <c r="AR127" i="5"/>
  <c r="AP127" i="5"/>
  <c r="AX127" i="5"/>
  <c r="AW127" i="5"/>
  <c r="AZ132" i="5"/>
  <c r="BG132" i="5"/>
  <c r="BE132" i="5"/>
  <c r="BC132" i="5"/>
  <c r="BB132" i="5"/>
  <c r="AR136" i="5"/>
  <c r="BF80" i="5"/>
  <c r="BD80" i="5"/>
  <c r="BC80" i="5"/>
  <c r="BA80" i="5"/>
  <c r="AS91" i="5"/>
  <c r="AQ91" i="5"/>
  <c r="AP91" i="5"/>
  <c r="AX91" i="5"/>
  <c r="BF96" i="5"/>
  <c r="BE96" i="5"/>
  <c r="BC96" i="5"/>
  <c r="BG103" i="5"/>
  <c r="BE103" i="5"/>
  <c r="BD103" i="5"/>
  <c r="BB103" i="5"/>
  <c r="AZ103" i="5"/>
  <c r="BE107" i="5"/>
  <c r="BC107" i="5"/>
  <c r="BB107" i="5"/>
  <c r="AZ107" i="5"/>
  <c r="BD121" i="5"/>
  <c r="AX126" i="5"/>
  <c r="AV126" i="5"/>
  <c r="AU126" i="5"/>
  <c r="AS126" i="5"/>
  <c r="AQ126" i="5"/>
  <c r="AP126" i="5"/>
  <c r="BC131" i="5"/>
  <c r="BA131" i="5"/>
  <c r="AZ131" i="5"/>
  <c r="BF131" i="5"/>
  <c r="BE131" i="5"/>
  <c r="AW136" i="5"/>
  <c r="BE31" i="5"/>
  <c r="AZ36" i="5"/>
  <c r="AQ39" i="5"/>
  <c r="BA39" i="5"/>
  <c r="BE41" i="5"/>
  <c r="AZ46" i="5"/>
  <c r="AQ49" i="5"/>
  <c r="BA49" i="5"/>
  <c r="BE51" i="5"/>
  <c r="AZ56" i="5"/>
  <c r="BE61" i="5"/>
  <c r="AZ66" i="5"/>
  <c r="BE71" i="5"/>
  <c r="AZ76" i="5"/>
  <c r="AZ80" i="5"/>
  <c r="BG83" i="5"/>
  <c r="BE83" i="5"/>
  <c r="BD83" i="5"/>
  <c r="BB83" i="5"/>
  <c r="AR91" i="5"/>
  <c r="AZ96" i="5"/>
  <c r="BA103" i="5"/>
  <c r="BA107" i="5"/>
  <c r="AX116" i="5"/>
  <c r="AV116" i="5"/>
  <c r="AU116" i="5"/>
  <c r="AS116" i="5"/>
  <c r="AQ116" i="5"/>
  <c r="BG121" i="5"/>
  <c r="BF136" i="5"/>
  <c r="BE136" i="5"/>
  <c r="BD136" i="5"/>
  <c r="BC136" i="5"/>
  <c r="BA136" i="5"/>
  <c r="AZ136" i="5"/>
  <c r="BF31" i="5"/>
  <c r="BA36" i="5"/>
  <c r="AR39" i="5"/>
  <c r="BB39" i="5"/>
  <c r="BF41" i="5"/>
  <c r="AZ43" i="5"/>
  <c r="BA46" i="5"/>
  <c r="AR49" i="5"/>
  <c r="BB49" i="5"/>
  <c r="BF51" i="5"/>
  <c r="AZ53" i="5"/>
  <c r="BA56" i="5"/>
  <c r="BF61" i="5"/>
  <c r="AZ63" i="5"/>
  <c r="BA66" i="5"/>
  <c r="BF71" i="5"/>
  <c r="AZ73" i="5"/>
  <c r="BA76" i="5"/>
  <c r="BB80" i="5"/>
  <c r="AZ83" i="5"/>
  <c r="BF90" i="5"/>
  <c r="BD90" i="5"/>
  <c r="BC90" i="5"/>
  <c r="BA90" i="5"/>
  <c r="AT91" i="5"/>
  <c r="BA96" i="5"/>
  <c r="BC103" i="5"/>
  <c r="BG106" i="5"/>
  <c r="BD107" i="5"/>
  <c r="AP116" i="5"/>
  <c r="BD131" i="5"/>
  <c r="BF132" i="5"/>
  <c r="BB136" i="5"/>
  <c r="BD32" i="5"/>
  <c r="BB36" i="5"/>
  <c r="AS39" i="5"/>
  <c r="BC39" i="5"/>
  <c r="AP40" i="5"/>
  <c r="AZ40" i="5"/>
  <c r="BD42" i="5"/>
  <c r="BA43" i="5"/>
  <c r="BB46" i="5"/>
  <c r="AS49" i="5"/>
  <c r="BC49" i="5"/>
  <c r="AP50" i="5"/>
  <c r="AZ50" i="5"/>
  <c r="BD52" i="5"/>
  <c r="BA53" i="5"/>
  <c r="BB56" i="5"/>
  <c r="AZ60" i="5"/>
  <c r="BA63" i="5"/>
  <c r="BB66" i="5"/>
  <c r="AS69" i="5"/>
  <c r="BC69" i="5"/>
  <c r="AZ70" i="5"/>
  <c r="BA73" i="5"/>
  <c r="BB76" i="5"/>
  <c r="BE80" i="5"/>
  <c r="BA83" i="5"/>
  <c r="BE87" i="5"/>
  <c r="BC87" i="5"/>
  <c r="BB87" i="5"/>
  <c r="AZ87" i="5"/>
  <c r="AZ90" i="5"/>
  <c r="AU91" i="5"/>
  <c r="BG93" i="5"/>
  <c r="BE93" i="5"/>
  <c r="BD93" i="5"/>
  <c r="BB93" i="5"/>
  <c r="BB96" i="5"/>
  <c r="BF103" i="5"/>
  <c r="BF107" i="5"/>
  <c r="AR116" i="5"/>
  <c r="AW126" i="5"/>
  <c r="BE127" i="5"/>
  <c r="BC127" i="5"/>
  <c r="BB127" i="5"/>
  <c r="AZ127" i="5"/>
  <c r="BG127" i="5"/>
  <c r="BG131" i="5"/>
  <c r="BG136" i="5"/>
  <c r="BC36" i="5"/>
  <c r="BC46" i="5"/>
  <c r="BC56" i="5"/>
  <c r="BC66" i="5"/>
  <c r="BC76" i="5"/>
  <c r="BG80" i="5"/>
  <c r="BC81" i="5"/>
  <c r="BA81" i="5"/>
  <c r="AZ81" i="5"/>
  <c r="BC83" i="5"/>
  <c r="BB90" i="5"/>
  <c r="AV91" i="5"/>
  <c r="AZ93" i="5"/>
  <c r="AX96" i="5"/>
  <c r="AV96" i="5"/>
  <c r="AU96" i="5"/>
  <c r="AS96" i="5"/>
  <c r="BD96" i="5"/>
  <c r="BE97" i="5"/>
  <c r="BC97" i="5"/>
  <c r="BB97" i="5"/>
  <c r="AZ97" i="5"/>
  <c r="BG107" i="5"/>
  <c r="AT116" i="5"/>
  <c r="AS121" i="5"/>
  <c r="AQ121" i="5"/>
  <c r="AP121" i="5"/>
  <c r="AX121" i="5"/>
  <c r="AV121" i="5"/>
  <c r="AU121" i="5"/>
  <c r="BF126" i="5"/>
  <c r="BE126" i="5"/>
  <c r="BC126" i="5"/>
  <c r="BA126" i="5"/>
  <c r="AZ126" i="5"/>
  <c r="BC142" i="5"/>
  <c r="BB142" i="5"/>
  <c r="AZ142" i="5"/>
  <c r="BG142" i="5"/>
  <c r="BF142" i="5"/>
  <c r="BE142" i="5"/>
  <c r="BD142" i="5"/>
  <c r="BA142" i="5"/>
  <c r="BF83" i="5"/>
  <c r="BE90" i="5"/>
  <c r="AW91" i="5"/>
  <c r="BG96" i="5"/>
  <c r="BC111" i="5"/>
  <c r="BA111" i="5"/>
  <c r="AZ111" i="5"/>
  <c r="BF111" i="5"/>
  <c r="AW116" i="5"/>
  <c r="AR121" i="5"/>
  <c r="BB126" i="5"/>
  <c r="BB139" i="5"/>
  <c r="BA139" i="5"/>
  <c r="BB149" i="5"/>
  <c r="BA149" i="5"/>
  <c r="BA152" i="5"/>
  <c r="BG164" i="5"/>
  <c r="BF164" i="5"/>
  <c r="BD164" i="5"/>
  <c r="AQ176" i="5"/>
  <c r="AP176" i="5"/>
  <c r="AX176" i="5"/>
  <c r="BC182" i="5"/>
  <c r="BF182" i="5"/>
  <c r="BE182" i="5"/>
  <c r="BB182" i="5"/>
  <c r="BE208" i="5"/>
  <c r="BA208" i="5"/>
  <c r="AZ208" i="5"/>
  <c r="BG208" i="5"/>
  <c r="BF208" i="5"/>
  <c r="BB208" i="5"/>
  <c r="BE138" i="5"/>
  <c r="BD138" i="5"/>
  <c r="AZ139" i="5"/>
  <c r="BE148" i="5"/>
  <c r="BD148" i="5"/>
  <c r="AZ149" i="5"/>
  <c r="BD152" i="5"/>
  <c r="BE158" i="5"/>
  <c r="BD158" i="5"/>
  <c r="BB158" i="5"/>
  <c r="AZ164" i="5"/>
  <c r="BB167" i="5"/>
  <c r="BF171" i="5"/>
  <c r="BE171" i="5"/>
  <c r="BC171" i="5"/>
  <c r="AS172" i="5"/>
  <c r="AR172" i="5"/>
  <c r="AP172" i="5"/>
  <c r="BE172" i="5"/>
  <c r="BD175" i="5"/>
  <c r="BC175" i="5"/>
  <c r="BA175" i="5"/>
  <c r="AR176" i="5"/>
  <c r="AZ182" i="5"/>
  <c r="BD185" i="5"/>
  <c r="BC185" i="5"/>
  <c r="BB185" i="5"/>
  <c r="AZ185" i="5"/>
  <c r="BE185" i="5"/>
  <c r="BD195" i="5"/>
  <c r="BC195" i="5"/>
  <c r="BB195" i="5"/>
  <c r="AZ195" i="5"/>
  <c r="BE195" i="5"/>
  <c r="AZ123" i="5"/>
  <c r="AZ133" i="5"/>
  <c r="AZ138" i="5"/>
  <c r="AR139" i="5"/>
  <c r="AQ139" i="5"/>
  <c r="BC139" i="5"/>
  <c r="AZ148" i="5"/>
  <c r="BC149" i="5"/>
  <c r="BE152" i="5"/>
  <c r="AZ158" i="5"/>
  <c r="BA164" i="5"/>
  <c r="BC167" i="5"/>
  <c r="AZ171" i="5"/>
  <c r="AQ172" i="5"/>
  <c r="BF172" i="5"/>
  <c r="AZ175" i="5"/>
  <c r="AS176" i="5"/>
  <c r="BG177" i="5"/>
  <c r="BE177" i="5"/>
  <c r="AU178" i="5"/>
  <c r="AT178" i="5"/>
  <c r="AR178" i="5"/>
  <c r="BA182" i="5"/>
  <c r="BA185" i="5"/>
  <c r="BE188" i="5"/>
  <c r="BA188" i="5"/>
  <c r="AZ188" i="5"/>
  <c r="BF188" i="5"/>
  <c r="BB188" i="5"/>
  <c r="BA195" i="5"/>
  <c r="AX207" i="5"/>
  <c r="AQ207" i="5"/>
  <c r="AP207" i="5"/>
  <c r="AW207" i="5"/>
  <c r="AV207" i="5"/>
  <c r="AU207" i="5"/>
  <c r="AR207" i="5"/>
  <c r="BD208" i="5"/>
  <c r="BD149" i="5"/>
  <c r="BF152" i="5"/>
  <c r="AU158" i="5"/>
  <c r="AT158" i="5"/>
  <c r="BA158" i="5"/>
  <c r="BB164" i="5"/>
  <c r="BA166" i="5"/>
  <c r="AZ166" i="5"/>
  <c r="AT176" i="5"/>
  <c r="BD182" i="5"/>
  <c r="BD79" i="5"/>
  <c r="AV85" i="5"/>
  <c r="BF85" i="5"/>
  <c r="BG88" i="5"/>
  <c r="BD89" i="5"/>
  <c r="BF95" i="5"/>
  <c r="BA100" i="5"/>
  <c r="BA120" i="5"/>
  <c r="BB123" i="5"/>
  <c r="BG128" i="5"/>
  <c r="AT129" i="5"/>
  <c r="BD129" i="5"/>
  <c r="BA130" i="5"/>
  <c r="BB133" i="5"/>
  <c r="BA137" i="5"/>
  <c r="BB138" i="5"/>
  <c r="AS139" i="5"/>
  <c r="BE139" i="5"/>
  <c r="AX147" i="5"/>
  <c r="AW147" i="5"/>
  <c r="BA147" i="5"/>
  <c r="BB148" i="5"/>
  <c r="BE149" i="5"/>
  <c r="AX157" i="5"/>
  <c r="AW157" i="5"/>
  <c r="BA157" i="5"/>
  <c r="AP158" i="5"/>
  <c r="BC158" i="5"/>
  <c r="BC162" i="5"/>
  <c r="BB162" i="5"/>
  <c r="AZ162" i="5"/>
  <c r="BC164" i="5"/>
  <c r="BB166" i="5"/>
  <c r="AV171" i="5"/>
  <c r="AU171" i="5"/>
  <c r="AS171" i="5"/>
  <c r="BB171" i="5"/>
  <c r="AU172" i="5"/>
  <c r="BG174" i="5"/>
  <c r="BF174" i="5"/>
  <c r="BD174" i="5"/>
  <c r="AT175" i="5"/>
  <c r="AS175" i="5"/>
  <c r="AQ175" i="5"/>
  <c r="BE175" i="5"/>
  <c r="AU176" i="5"/>
  <c r="BA177" i="5"/>
  <c r="AQ178" i="5"/>
  <c r="BG182" i="5"/>
  <c r="BG185" i="5"/>
  <c r="BF191" i="5"/>
  <c r="BG191" i="5"/>
  <c r="BE191" i="5"/>
  <c r="BC191" i="5"/>
  <c r="BA191" i="5"/>
  <c r="AZ191" i="5"/>
  <c r="BG195" i="5"/>
  <c r="AV211" i="5"/>
  <c r="AU211" i="5"/>
  <c r="AX211" i="5"/>
  <c r="AW211" i="5"/>
  <c r="AT211" i="5"/>
  <c r="AS211" i="5"/>
  <c r="AR211" i="5"/>
  <c r="AQ211" i="5"/>
  <c r="AP211" i="5"/>
  <c r="BF139" i="5"/>
  <c r="BF149" i="5"/>
  <c r="BA156" i="5"/>
  <c r="AZ156" i="5"/>
  <c r="AQ158" i="5"/>
  <c r="BF158" i="5"/>
  <c r="BE164" i="5"/>
  <c r="BC166" i="5"/>
  <c r="BE168" i="5"/>
  <c r="BD168" i="5"/>
  <c r="BB168" i="5"/>
  <c r="BD171" i="5"/>
  <c r="AV172" i="5"/>
  <c r="AZ174" i="5"/>
  <c r="AP175" i="5"/>
  <c r="BF175" i="5"/>
  <c r="AV176" i="5"/>
  <c r="BB177" i="5"/>
  <c r="AS178" i="5"/>
  <c r="BF181" i="5"/>
  <c r="BG181" i="5"/>
  <c r="BE181" i="5"/>
  <c r="BC181" i="5"/>
  <c r="AZ183" i="5"/>
  <c r="BE183" i="5"/>
  <c r="BD183" i="5"/>
  <c r="BB183" i="5"/>
  <c r="BF183" i="5"/>
  <c r="BB191" i="5"/>
  <c r="BF79" i="5"/>
  <c r="AQ84" i="5"/>
  <c r="BA84" i="5"/>
  <c r="AX85" i="5"/>
  <c r="BF89" i="5"/>
  <c r="BA94" i="5"/>
  <c r="BF99" i="5"/>
  <c r="BC100" i="5"/>
  <c r="BA104" i="5"/>
  <c r="BF109" i="5"/>
  <c r="BA114" i="5"/>
  <c r="BF119" i="5"/>
  <c r="BC120" i="5"/>
  <c r="BD123" i="5"/>
  <c r="BA124" i="5"/>
  <c r="AV129" i="5"/>
  <c r="BF129" i="5"/>
  <c r="BC130" i="5"/>
  <c r="BD133" i="5"/>
  <c r="BC137" i="5"/>
  <c r="BF138" i="5"/>
  <c r="AU139" i="5"/>
  <c r="BG139" i="5"/>
  <c r="BD145" i="5"/>
  <c r="BC145" i="5"/>
  <c r="BC147" i="5"/>
  <c r="BF148" i="5"/>
  <c r="BG149" i="5"/>
  <c r="BD155" i="5"/>
  <c r="BC155" i="5"/>
  <c r="BB156" i="5"/>
  <c r="BC157" i="5"/>
  <c r="AR158" i="5"/>
  <c r="BG158" i="5"/>
  <c r="BD166" i="5"/>
  <c r="AZ168" i="5"/>
  <c r="BG171" i="5"/>
  <c r="AW172" i="5"/>
  <c r="BG175" i="5"/>
  <c r="AW176" i="5"/>
  <c r="AZ181" i="5"/>
  <c r="BA183" i="5"/>
  <c r="BG184" i="5"/>
  <c r="BD184" i="5"/>
  <c r="BC184" i="5"/>
  <c r="BA184" i="5"/>
  <c r="BE184" i="5"/>
  <c r="BD191" i="5"/>
  <c r="AR84" i="5"/>
  <c r="BB84" i="5"/>
  <c r="BB94" i="5"/>
  <c r="AP98" i="5"/>
  <c r="AZ98" i="5"/>
  <c r="BD100" i="5"/>
  <c r="BB104" i="5"/>
  <c r="BB114" i="5"/>
  <c r="BD120" i="5"/>
  <c r="BE123" i="5"/>
  <c r="BB124" i="5"/>
  <c r="BD130" i="5"/>
  <c r="BE133" i="5"/>
  <c r="BD137" i="5"/>
  <c r="BG138" i="5"/>
  <c r="AV139" i="5"/>
  <c r="BG144" i="5"/>
  <c r="BF144" i="5"/>
  <c r="AZ145" i="5"/>
  <c r="AR147" i="5"/>
  <c r="BD147" i="5"/>
  <c r="BG148" i="5"/>
  <c r="BG154" i="5"/>
  <c r="BF154" i="5"/>
  <c r="AZ155" i="5"/>
  <c r="BC156" i="5"/>
  <c r="AR157" i="5"/>
  <c r="BD157" i="5"/>
  <c r="AS158" i="5"/>
  <c r="BF161" i="5"/>
  <c r="BE161" i="5"/>
  <c r="BC161" i="5"/>
  <c r="AS162" i="5"/>
  <c r="AR162" i="5"/>
  <c r="AP162" i="5"/>
  <c r="BE162" i="5"/>
  <c r="BD165" i="5"/>
  <c r="BC165" i="5"/>
  <c r="BA165" i="5"/>
  <c r="BE166" i="5"/>
  <c r="BA168" i="5"/>
  <c r="AR171" i="5"/>
  <c r="AX172" i="5"/>
  <c r="BB174" i="5"/>
  <c r="AU175" i="5"/>
  <c r="BA176" i="5"/>
  <c r="AZ176" i="5"/>
  <c r="BD177" i="5"/>
  <c r="AW178" i="5"/>
  <c r="BA181" i="5"/>
  <c r="BC183" i="5"/>
  <c r="AZ184" i="5"/>
  <c r="AX197" i="5"/>
  <c r="AQ197" i="5"/>
  <c r="AP197" i="5"/>
  <c r="AW197" i="5"/>
  <c r="AV197" i="5"/>
  <c r="AU197" i="5"/>
  <c r="AR197" i="5"/>
  <c r="BE198" i="5"/>
  <c r="BA198" i="5"/>
  <c r="AZ198" i="5"/>
  <c r="BG198" i="5"/>
  <c r="BF198" i="5"/>
  <c r="BB198" i="5"/>
  <c r="BF201" i="5"/>
  <c r="BG201" i="5"/>
  <c r="BE201" i="5"/>
  <c r="BC201" i="5"/>
  <c r="BB201" i="5"/>
  <c r="BA201" i="5"/>
  <c r="AZ201" i="5"/>
  <c r="BC152" i="5"/>
  <c r="BB152" i="5"/>
  <c r="BF166" i="5"/>
  <c r="BG167" i="5"/>
  <c r="BE167" i="5"/>
  <c r="BC172" i="5"/>
  <c r="BB172" i="5"/>
  <c r="AZ172" i="5"/>
  <c r="BF137" i="5"/>
  <c r="AX139" i="5"/>
  <c r="BF141" i="5"/>
  <c r="BE141" i="5"/>
  <c r="BB145" i="5"/>
  <c r="BF147" i="5"/>
  <c r="BF151" i="5"/>
  <c r="BE151" i="5"/>
  <c r="AZ152" i="5"/>
  <c r="BB155" i="5"/>
  <c r="BE156" i="5"/>
  <c r="AT157" i="5"/>
  <c r="BF157" i="5"/>
  <c r="AW158" i="5"/>
  <c r="BG162" i="5"/>
  <c r="BG166" i="5"/>
  <c r="AZ167" i="5"/>
  <c r="BF168" i="5"/>
  <c r="AW171" i="5"/>
  <c r="BA172" i="5"/>
  <c r="BE174" i="5"/>
  <c r="AW175" i="5"/>
  <c r="BE178" i="5"/>
  <c r="BD178" i="5"/>
  <c r="BB178" i="5"/>
  <c r="BD181" i="5"/>
  <c r="AT197" i="5"/>
  <c r="AS212" i="5"/>
  <c r="AR212" i="5"/>
  <c r="AX212" i="5"/>
  <c r="AW212" i="5"/>
  <c r="AV212" i="5"/>
  <c r="AU212" i="5"/>
  <c r="AT212" i="5"/>
  <c r="AQ212" i="5"/>
  <c r="BF193" i="5"/>
  <c r="BE194" i="5"/>
  <c r="BF211" i="5"/>
  <c r="BE211" i="5"/>
  <c r="AW214" i="5"/>
  <c r="AV214" i="5"/>
  <c r="BB215" i="5"/>
  <c r="BE218" i="5"/>
  <c r="BD218" i="5"/>
  <c r="BB218" i="5"/>
  <c r="AV221" i="5"/>
  <c r="AU221" i="5"/>
  <c r="AS221" i="5"/>
  <c r="AU222" i="5"/>
  <c r="BG224" i="5"/>
  <c r="BF224" i="5"/>
  <c r="BD224" i="5"/>
  <c r="AT225" i="5"/>
  <c r="AS225" i="5"/>
  <c r="AQ225" i="5"/>
  <c r="AX225" i="5"/>
  <c r="BA226" i="5"/>
  <c r="AZ226" i="5"/>
  <c r="BE226" i="5"/>
  <c r="BE246" i="5"/>
  <c r="BC246" i="5"/>
  <c r="BF246" i="5"/>
  <c r="BD246" i="5"/>
  <c r="BB246" i="5"/>
  <c r="BA246" i="5"/>
  <c r="BF249" i="5"/>
  <c r="BD249" i="5"/>
  <c r="BC249" i="5"/>
  <c r="BG249" i="5"/>
  <c r="BB249" i="5"/>
  <c r="BA249" i="5"/>
  <c r="AT235" i="5"/>
  <c r="AS235" i="5"/>
  <c r="AQ235" i="5"/>
  <c r="AX235" i="5"/>
  <c r="BA236" i="5"/>
  <c r="AZ236" i="5"/>
  <c r="BE236" i="5"/>
  <c r="AP275" i="5"/>
  <c r="AX275" i="5"/>
  <c r="AV275" i="5"/>
  <c r="AU275" i="5"/>
  <c r="AR275" i="5"/>
  <c r="AW275" i="5"/>
  <c r="AT275" i="5"/>
  <c r="AS275" i="5"/>
  <c r="AQ275" i="5"/>
  <c r="AX204" i="5"/>
  <c r="BG206" i="5"/>
  <c r="BF207" i="5"/>
  <c r="BB211" i="5"/>
  <c r="AR214" i="5"/>
  <c r="BG217" i="5"/>
  <c r="BE217" i="5"/>
  <c r="AU218" i="5"/>
  <c r="AT218" i="5"/>
  <c r="AR218" i="5"/>
  <c r="BC218" i="5"/>
  <c r="AR221" i="5"/>
  <c r="AW224" i="5"/>
  <c r="AV224" i="5"/>
  <c r="AT224" i="5"/>
  <c r="BB224" i="5"/>
  <c r="AU225" i="5"/>
  <c r="BD226" i="5"/>
  <c r="BG227" i="5"/>
  <c r="BE227" i="5"/>
  <c r="BB227" i="5"/>
  <c r="AS232" i="5"/>
  <c r="AR232" i="5"/>
  <c r="AP232" i="5"/>
  <c r="AW232" i="5"/>
  <c r="BG234" i="5"/>
  <c r="BF234" i="5"/>
  <c r="BD234" i="5"/>
  <c r="BA234" i="5"/>
  <c r="AR235" i="5"/>
  <c r="BC236" i="5"/>
  <c r="AW272" i="5"/>
  <c r="AU272" i="5"/>
  <c r="AT272" i="5"/>
  <c r="AX272" i="5"/>
  <c r="AV272" i="5"/>
  <c r="AS272" i="5"/>
  <c r="AR272" i="5"/>
  <c r="AQ272" i="5"/>
  <c r="AP272" i="5"/>
  <c r="BG207" i="5"/>
  <c r="BC211" i="5"/>
  <c r="AS214" i="5"/>
  <c r="AZ217" i="5"/>
  <c r="AP218" i="5"/>
  <c r="BF218" i="5"/>
  <c r="AT221" i="5"/>
  <c r="BC222" i="5"/>
  <c r="BB222" i="5"/>
  <c r="AZ222" i="5"/>
  <c r="AP224" i="5"/>
  <c r="BC224" i="5"/>
  <c r="AV225" i="5"/>
  <c r="AQ226" i="5"/>
  <c r="AP226" i="5"/>
  <c r="AX226" i="5"/>
  <c r="AU226" i="5"/>
  <c r="BF226" i="5"/>
  <c r="AZ227" i="5"/>
  <c r="AQ232" i="5"/>
  <c r="AZ234" i="5"/>
  <c r="AU235" i="5"/>
  <c r="BD236" i="5"/>
  <c r="BG237" i="5"/>
  <c r="BE237" i="5"/>
  <c r="BB237" i="5"/>
  <c r="BD211" i="5"/>
  <c r="AT214" i="5"/>
  <c r="AX217" i="5"/>
  <c r="AW217" i="5"/>
  <c r="BG218" i="5"/>
  <c r="AW221" i="5"/>
  <c r="BE224" i="5"/>
  <c r="AW225" i="5"/>
  <c r="BG226" i="5"/>
  <c r="BF231" i="5"/>
  <c r="BE231" i="5"/>
  <c r="BC231" i="5"/>
  <c r="AZ231" i="5"/>
  <c r="BB234" i="5"/>
  <c r="AV235" i="5"/>
  <c r="AQ236" i="5"/>
  <c r="AP236" i="5"/>
  <c r="AX236" i="5"/>
  <c r="AU236" i="5"/>
  <c r="BF236" i="5"/>
  <c r="AZ237" i="5"/>
  <c r="AS250" i="5"/>
  <c r="AQ250" i="5"/>
  <c r="AP250" i="5"/>
  <c r="AX250" i="5"/>
  <c r="AW250" i="5"/>
  <c r="AU250" i="5"/>
  <c r="AT250" i="5"/>
  <c r="AW252" i="5"/>
  <c r="AU252" i="5"/>
  <c r="AT252" i="5"/>
  <c r="AX252" i="5"/>
  <c r="AV252" i="5"/>
  <c r="AS252" i="5"/>
  <c r="AQ252" i="5"/>
  <c r="AP252" i="5"/>
  <c r="AR191" i="5"/>
  <c r="BB192" i="5"/>
  <c r="BB193" i="5"/>
  <c r="BA194" i="5"/>
  <c r="BB202" i="5"/>
  <c r="BB203" i="5"/>
  <c r="AP204" i="5"/>
  <c r="BA204" i="5"/>
  <c r="AZ205" i="5"/>
  <c r="BG211" i="5"/>
  <c r="AU214" i="5"/>
  <c r="BA216" i="5"/>
  <c r="AZ216" i="5"/>
  <c r="AP217" i="5"/>
  <c r="AX221" i="5"/>
  <c r="BD225" i="5"/>
  <c r="BC225" i="5"/>
  <c r="BA225" i="5"/>
  <c r="BC227" i="5"/>
  <c r="BA231" i="5"/>
  <c r="AU232" i="5"/>
  <c r="BC234" i="5"/>
  <c r="AW235" i="5"/>
  <c r="AR236" i="5"/>
  <c r="BG236" i="5"/>
  <c r="BA237" i="5"/>
  <c r="BF245" i="5"/>
  <c r="BC245" i="5"/>
  <c r="BB245" i="5"/>
  <c r="BA245" i="5"/>
  <c r="AZ245" i="5"/>
  <c r="AR247" i="5"/>
  <c r="AP247" i="5"/>
  <c r="AU247" i="5"/>
  <c r="AT247" i="5"/>
  <c r="AS247" i="5"/>
  <c r="AQ247" i="5"/>
  <c r="AR250" i="5"/>
  <c r="AR252" i="5"/>
  <c r="BD215" i="5"/>
  <c r="BC215" i="5"/>
  <c r="BF221" i="5"/>
  <c r="BE221" i="5"/>
  <c r="BC221" i="5"/>
  <c r="AS222" i="5"/>
  <c r="AR222" i="5"/>
  <c r="AP222" i="5"/>
  <c r="AX227" i="5"/>
  <c r="AW227" i="5"/>
  <c r="AU227" i="5"/>
  <c r="AR227" i="5"/>
  <c r="BB231" i="5"/>
  <c r="AW234" i="5"/>
  <c r="AV234" i="5"/>
  <c r="AT234" i="5"/>
  <c r="AQ234" i="5"/>
  <c r="BD235" i="5"/>
  <c r="BC235" i="5"/>
  <c r="BA235" i="5"/>
  <c r="BC237" i="5"/>
  <c r="BD245" i="5"/>
  <c r="AV247" i="5"/>
  <c r="AV250" i="5"/>
  <c r="BA159" i="5"/>
  <c r="BA169" i="5"/>
  <c r="BA179" i="5"/>
  <c r="BB186" i="5"/>
  <c r="BA187" i="5"/>
  <c r="AT191" i="5"/>
  <c r="BE192" i="5"/>
  <c r="BD193" i="5"/>
  <c r="BC194" i="5"/>
  <c r="BB196" i="5"/>
  <c r="BA197" i="5"/>
  <c r="BE202" i="5"/>
  <c r="BD203" i="5"/>
  <c r="AR204" i="5"/>
  <c r="BC204" i="5"/>
  <c r="BB205" i="5"/>
  <c r="BB206" i="5"/>
  <c r="BA207" i="5"/>
  <c r="BG214" i="5"/>
  <c r="BF214" i="5"/>
  <c r="AZ215" i="5"/>
  <c r="AQ216" i="5"/>
  <c r="AP216" i="5"/>
  <c r="BC216" i="5"/>
  <c r="AR217" i="5"/>
  <c r="BD217" i="5"/>
  <c r="AW218" i="5"/>
  <c r="AZ221" i="5"/>
  <c r="AQ222" i="5"/>
  <c r="BF222" i="5"/>
  <c r="AU224" i="5"/>
  <c r="BB225" i="5"/>
  <c r="AV226" i="5"/>
  <c r="AP227" i="5"/>
  <c r="BF227" i="5"/>
  <c r="BD231" i="5"/>
  <c r="AX232" i="5"/>
  <c r="AP234" i="5"/>
  <c r="AZ235" i="5"/>
  <c r="AT236" i="5"/>
  <c r="AX237" i="5"/>
  <c r="AW237" i="5"/>
  <c r="AU237" i="5"/>
  <c r="AR237" i="5"/>
  <c r="BD237" i="5"/>
  <c r="AX241" i="5"/>
  <c r="AW241" i="5"/>
  <c r="AU241" i="5"/>
  <c r="AR241" i="5"/>
  <c r="BE245" i="5"/>
  <c r="AW247" i="5"/>
  <c r="BE256" i="5"/>
  <c r="BC256" i="5"/>
  <c r="BB256" i="5"/>
  <c r="BF256" i="5"/>
  <c r="BD256" i="5"/>
  <c r="AZ256" i="5"/>
  <c r="BC186" i="5"/>
  <c r="AZ189" i="5"/>
  <c r="AU191" i="5"/>
  <c r="BF192" i="5"/>
  <c r="BE193" i="5"/>
  <c r="BD194" i="5"/>
  <c r="BC196" i="5"/>
  <c r="AZ199" i="5"/>
  <c r="BF202" i="5"/>
  <c r="BE203" i="5"/>
  <c r="AS204" i="5"/>
  <c r="BD204" i="5"/>
  <c r="BC205" i="5"/>
  <c r="BC206" i="5"/>
  <c r="AP208" i="5"/>
  <c r="AZ209" i="5"/>
  <c r="BC212" i="5"/>
  <c r="BB212" i="5"/>
  <c r="AZ214" i="5"/>
  <c r="AT215" i="5"/>
  <c r="AS215" i="5"/>
  <c r="BA215" i="5"/>
  <c r="AR216" i="5"/>
  <c r="BD216" i="5"/>
  <c r="AS217" i="5"/>
  <c r="BF217" i="5"/>
  <c r="AX218" i="5"/>
  <c r="BA221" i="5"/>
  <c r="AT222" i="5"/>
  <c r="BG222" i="5"/>
  <c r="AX224" i="5"/>
  <c r="BE225" i="5"/>
  <c r="AW226" i="5"/>
  <c r="AQ227" i="5"/>
  <c r="AV231" i="5"/>
  <c r="AU231" i="5"/>
  <c r="AS231" i="5"/>
  <c r="AP231" i="5"/>
  <c r="BG231" i="5"/>
  <c r="BC232" i="5"/>
  <c r="BB232" i="5"/>
  <c r="AZ232" i="5"/>
  <c r="BG232" i="5"/>
  <c r="AR234" i="5"/>
  <c r="BB235" i="5"/>
  <c r="AV236" i="5"/>
  <c r="BF237" i="5"/>
  <c r="BG245" i="5"/>
  <c r="AX247" i="5"/>
  <c r="AP261" i="5"/>
  <c r="AX261" i="5"/>
  <c r="AW261" i="5"/>
  <c r="BD263" i="5"/>
  <c r="BB263" i="5"/>
  <c r="BA263" i="5"/>
  <c r="AX265" i="5"/>
  <c r="AV265" i="5"/>
  <c r="AU265" i="5"/>
  <c r="BF269" i="5"/>
  <c r="BD269" i="5"/>
  <c r="BC269" i="5"/>
  <c r="AS270" i="5"/>
  <c r="AQ270" i="5"/>
  <c r="AP270" i="5"/>
  <c r="AV286" i="5"/>
  <c r="AP286" i="5"/>
  <c r="AW286" i="5"/>
  <c r="AU286" i="5"/>
  <c r="AR286" i="5"/>
  <c r="AW289" i="5"/>
  <c r="AV289" i="5"/>
  <c r="AT289" i="5"/>
  <c r="AS289" i="5"/>
  <c r="AP289" i="5"/>
  <c r="AP298" i="5"/>
  <c r="AW298" i="5"/>
  <c r="AU298" i="5"/>
  <c r="AT298" i="5"/>
  <c r="AS298" i="5"/>
  <c r="AQ298" i="5"/>
  <c r="BF316" i="5"/>
  <c r="AZ316" i="5"/>
  <c r="BG316" i="5"/>
  <c r="BE316" i="5"/>
  <c r="BD316" i="5"/>
  <c r="BC316" i="5"/>
  <c r="BB316" i="5"/>
  <c r="BA316" i="5"/>
  <c r="AQ281" i="5"/>
  <c r="AW281" i="5"/>
  <c r="AU281" i="5"/>
  <c r="AS281" i="5"/>
  <c r="AR281" i="5"/>
  <c r="BC287" i="5"/>
  <c r="AZ287" i="5"/>
  <c r="BG287" i="5"/>
  <c r="BF287" i="5"/>
  <c r="BB287" i="5"/>
  <c r="AW299" i="5"/>
  <c r="AV299" i="5"/>
  <c r="AT299" i="5"/>
  <c r="AS299" i="5"/>
  <c r="AR299" i="5"/>
  <c r="AP299" i="5"/>
  <c r="AR314" i="5"/>
  <c r="AV314" i="5"/>
  <c r="AX314" i="5"/>
  <c r="AW314" i="5"/>
  <c r="AU314" i="5"/>
  <c r="AT314" i="5"/>
  <c r="AS314" i="5"/>
  <c r="AQ314" i="5"/>
  <c r="AP314" i="5"/>
  <c r="BB247" i="5"/>
  <c r="AZ247" i="5"/>
  <c r="AZ251" i="5"/>
  <c r="BG251" i="5"/>
  <c r="BF255" i="5"/>
  <c r="BE255" i="5"/>
  <c r="AU256" i="5"/>
  <c r="AS256" i="5"/>
  <c r="AR256" i="5"/>
  <c r="BC260" i="5"/>
  <c r="BA260" i="5"/>
  <c r="AZ260" i="5"/>
  <c r="AR261" i="5"/>
  <c r="BC263" i="5"/>
  <c r="AQ265" i="5"/>
  <c r="BA269" i="5"/>
  <c r="AT270" i="5"/>
  <c r="AZ271" i="5"/>
  <c r="BG271" i="5"/>
  <c r="AP281" i="5"/>
  <c r="AX282" i="5"/>
  <c r="AV282" i="5"/>
  <c r="AT282" i="5"/>
  <c r="AR282" i="5"/>
  <c r="AQ282" i="5"/>
  <c r="AS286" i="5"/>
  <c r="BA287" i="5"/>
  <c r="AR289" i="5"/>
  <c r="BE293" i="5"/>
  <c r="BG293" i="5"/>
  <c r="BD293" i="5"/>
  <c r="BB293" i="5"/>
  <c r="BA293" i="5"/>
  <c r="AV298" i="5"/>
  <c r="AQ299" i="5"/>
  <c r="BB314" i="5"/>
  <c r="BF314" i="5"/>
  <c r="AZ314" i="5"/>
  <c r="BG314" i="5"/>
  <c r="BE314" i="5"/>
  <c r="BD314" i="5"/>
  <c r="BC314" i="5"/>
  <c r="AS317" i="5"/>
  <c r="AW317" i="5"/>
  <c r="AX317" i="5"/>
  <c r="AV317" i="5"/>
  <c r="AU317" i="5"/>
  <c r="AT317" i="5"/>
  <c r="AR317" i="5"/>
  <c r="AQ317" i="5"/>
  <c r="AP317" i="5"/>
  <c r="BB322" i="5"/>
  <c r="BG322" i="5"/>
  <c r="BF322" i="5"/>
  <c r="BE322" i="5"/>
  <c r="BD322" i="5"/>
  <c r="BC322" i="5"/>
  <c r="BA322" i="5"/>
  <c r="AZ322" i="5"/>
  <c r="AV249" i="5"/>
  <c r="AT249" i="5"/>
  <c r="AS249" i="5"/>
  <c r="AS261" i="5"/>
  <c r="BG262" i="5"/>
  <c r="BE262" i="5"/>
  <c r="BD262" i="5"/>
  <c r="AT263" i="5"/>
  <c r="AR263" i="5"/>
  <c r="AQ263" i="5"/>
  <c r="BE263" i="5"/>
  <c r="AR265" i="5"/>
  <c r="AV269" i="5"/>
  <c r="AT269" i="5"/>
  <c r="AS269" i="5"/>
  <c r="BB269" i="5"/>
  <c r="AU270" i="5"/>
  <c r="BF273" i="5"/>
  <c r="BD273" i="5"/>
  <c r="BB273" i="5"/>
  <c r="BA273" i="5"/>
  <c r="AT281" i="5"/>
  <c r="BB284" i="5"/>
  <c r="BF284" i="5"/>
  <c r="BD284" i="5"/>
  <c r="BA284" i="5"/>
  <c r="AZ284" i="5"/>
  <c r="BD287" i="5"/>
  <c r="AU289" i="5"/>
  <c r="AX298" i="5"/>
  <c r="AU299" i="5"/>
  <c r="AX302" i="5"/>
  <c r="AV302" i="5"/>
  <c r="AT302" i="5"/>
  <c r="AS302" i="5"/>
  <c r="AR302" i="5"/>
  <c r="AQ302" i="5"/>
  <c r="AP302" i="5"/>
  <c r="BA314" i="5"/>
  <c r="BC317" i="5"/>
  <c r="BG317" i="5"/>
  <c r="AZ317" i="5"/>
  <c r="BF317" i="5"/>
  <c r="BE317" i="5"/>
  <c r="BD317" i="5"/>
  <c r="BB317" i="5"/>
  <c r="BE266" i="5"/>
  <c r="BC266" i="5"/>
  <c r="BB266" i="5"/>
  <c r="BD280" i="5"/>
  <c r="BG280" i="5"/>
  <c r="BE280" i="5"/>
  <c r="BC280" i="5"/>
  <c r="AZ280" i="5"/>
  <c r="AV281" i="5"/>
  <c r="AU283" i="5"/>
  <c r="AV283" i="5"/>
  <c r="AS283" i="5"/>
  <c r="AQ283" i="5"/>
  <c r="AP283" i="5"/>
  <c r="AX283" i="5"/>
  <c r="BC284" i="5"/>
  <c r="BE287" i="5"/>
  <c r="BC293" i="5"/>
  <c r="AV296" i="5"/>
  <c r="AP296" i="5"/>
  <c r="AW296" i="5"/>
  <c r="AU296" i="5"/>
  <c r="AT296" i="5"/>
  <c r="AR296" i="5"/>
  <c r="BC297" i="5"/>
  <c r="AZ297" i="5"/>
  <c r="BG297" i="5"/>
  <c r="BF297" i="5"/>
  <c r="BE297" i="5"/>
  <c r="BB297" i="5"/>
  <c r="AX299" i="5"/>
  <c r="AQ301" i="5"/>
  <c r="AW301" i="5"/>
  <c r="AU301" i="5"/>
  <c r="AT301" i="5"/>
  <c r="AS301" i="5"/>
  <c r="AR301" i="5"/>
  <c r="AP301" i="5"/>
  <c r="BA317" i="5"/>
  <c r="AR228" i="5"/>
  <c r="BB228" i="5"/>
  <c r="AR238" i="5"/>
  <c r="BB238" i="5"/>
  <c r="BD243" i="5"/>
  <c r="BB243" i="5"/>
  <c r="AU246" i="5"/>
  <c r="AS246" i="5"/>
  <c r="BD247" i="5"/>
  <c r="AQ249" i="5"/>
  <c r="AP251" i="5"/>
  <c r="AX251" i="5"/>
  <c r="AW251" i="5"/>
  <c r="BC251" i="5"/>
  <c r="BD253" i="5"/>
  <c r="BB253" i="5"/>
  <c r="BA253" i="5"/>
  <c r="AX255" i="5"/>
  <c r="AV255" i="5"/>
  <c r="AU255" i="5"/>
  <c r="BB255" i="5"/>
  <c r="AT256" i="5"/>
  <c r="BF259" i="5"/>
  <c r="BD259" i="5"/>
  <c r="BC259" i="5"/>
  <c r="AS260" i="5"/>
  <c r="AQ260" i="5"/>
  <c r="AP260" i="5"/>
  <c r="BE260" i="5"/>
  <c r="AU261" i="5"/>
  <c r="BA262" i="5"/>
  <c r="AS263" i="5"/>
  <c r="BG263" i="5"/>
  <c r="AT265" i="5"/>
  <c r="AZ266" i="5"/>
  <c r="AQ269" i="5"/>
  <c r="BG269" i="5"/>
  <c r="AW270" i="5"/>
  <c r="AP271" i="5"/>
  <c r="AX271" i="5"/>
  <c r="AW271" i="5"/>
  <c r="BC271" i="5"/>
  <c r="BC273" i="5"/>
  <c r="BA280" i="5"/>
  <c r="AX281" i="5"/>
  <c r="AU282" i="5"/>
  <c r="AR283" i="5"/>
  <c r="BE284" i="5"/>
  <c r="AQ291" i="5"/>
  <c r="AW291" i="5"/>
  <c r="AU291" i="5"/>
  <c r="AS291" i="5"/>
  <c r="AR291" i="5"/>
  <c r="BF293" i="5"/>
  <c r="AQ296" i="5"/>
  <c r="BA297" i="5"/>
  <c r="AV301" i="5"/>
  <c r="AW302" i="5"/>
  <c r="AV306" i="5"/>
  <c r="AP306" i="5"/>
  <c r="AX306" i="5"/>
  <c r="AW306" i="5"/>
  <c r="AU306" i="5"/>
  <c r="AT306" i="5"/>
  <c r="AR306" i="5"/>
  <c r="BA311" i="5"/>
  <c r="BE311" i="5"/>
  <c r="BG311" i="5"/>
  <c r="BF311" i="5"/>
  <c r="BD311" i="5"/>
  <c r="BC311" i="5"/>
  <c r="BB311" i="5"/>
  <c r="AZ311" i="5"/>
  <c r="BG242" i="5"/>
  <c r="BE242" i="5"/>
  <c r="AX245" i="5"/>
  <c r="AV245" i="5"/>
  <c r="AR249" i="5"/>
  <c r="BF260" i="5"/>
  <c r="AV261" i="5"/>
  <c r="AW262" i="5"/>
  <c r="AU262" i="5"/>
  <c r="AT262" i="5"/>
  <c r="BB262" i="5"/>
  <c r="AU263" i="5"/>
  <c r="AW265" i="5"/>
  <c r="BA266" i="5"/>
  <c r="AR269" i="5"/>
  <c r="AX270" i="5"/>
  <c r="BE273" i="5"/>
  <c r="AZ275" i="5"/>
  <c r="BF275" i="5"/>
  <c r="BE275" i="5"/>
  <c r="BB275" i="5"/>
  <c r="AW279" i="5"/>
  <c r="AV279" i="5"/>
  <c r="AT279" i="5"/>
  <c r="AS279" i="5"/>
  <c r="AP279" i="5"/>
  <c r="BB280" i="5"/>
  <c r="AW282" i="5"/>
  <c r="AT283" i="5"/>
  <c r="BG284" i="5"/>
  <c r="AX292" i="5"/>
  <c r="AV292" i="5"/>
  <c r="AT292" i="5"/>
  <c r="AR292" i="5"/>
  <c r="AQ292" i="5"/>
  <c r="AS296" i="5"/>
  <c r="BD297" i="5"/>
  <c r="AX301" i="5"/>
  <c r="AQ306" i="5"/>
  <c r="AQ219" i="5"/>
  <c r="BA219" i="5"/>
  <c r="AT228" i="5"/>
  <c r="BD228" i="5"/>
  <c r="AQ229" i="5"/>
  <c r="BA229" i="5"/>
  <c r="AT238" i="5"/>
  <c r="BD238" i="5"/>
  <c r="AQ239" i="5"/>
  <c r="BA239" i="5"/>
  <c r="AZ242" i="5"/>
  <c r="AT243" i="5"/>
  <c r="AR243" i="5"/>
  <c r="BA243" i="5"/>
  <c r="AP245" i="5"/>
  <c r="BF247" i="5"/>
  <c r="AU249" i="5"/>
  <c r="BC250" i="5"/>
  <c r="BA250" i="5"/>
  <c r="AZ250" i="5"/>
  <c r="BE251" i="5"/>
  <c r="BD255" i="5"/>
  <c r="AW256" i="5"/>
  <c r="BG260" i="5"/>
  <c r="AZ261" i="5"/>
  <c r="BG261" i="5"/>
  <c r="AP262" i="5"/>
  <c r="BC262" i="5"/>
  <c r="AV263" i="5"/>
  <c r="BF265" i="5"/>
  <c r="BE265" i="5"/>
  <c r="AU266" i="5"/>
  <c r="AS266" i="5"/>
  <c r="AR266" i="5"/>
  <c r="BD266" i="5"/>
  <c r="AU269" i="5"/>
  <c r="BC270" i="5"/>
  <c r="BA270" i="5"/>
  <c r="AZ270" i="5"/>
  <c r="BE271" i="5"/>
  <c r="BG273" i="5"/>
  <c r="BA275" i="5"/>
  <c r="BF280" i="5"/>
  <c r="AW283" i="5"/>
  <c r="AT291" i="5"/>
  <c r="AP292" i="5"/>
  <c r="BB294" i="5"/>
  <c r="BF294" i="5"/>
  <c r="BD294" i="5"/>
  <c r="BA294" i="5"/>
  <c r="AZ294" i="5"/>
  <c r="AX296" i="5"/>
  <c r="BE303" i="5"/>
  <c r="BG303" i="5"/>
  <c r="BD303" i="5"/>
  <c r="BC303" i="5"/>
  <c r="BB303" i="5"/>
  <c r="BA303" i="5"/>
  <c r="AZ303" i="5"/>
  <c r="AS307" i="5"/>
  <c r="AW307" i="5"/>
  <c r="AP307" i="5"/>
  <c r="AX307" i="5"/>
  <c r="AV307" i="5"/>
  <c r="AU307" i="5"/>
  <c r="AR307" i="5"/>
  <c r="AX312" i="5"/>
  <c r="AR312" i="5"/>
  <c r="AW312" i="5"/>
  <c r="AV312" i="5"/>
  <c r="AU312" i="5"/>
  <c r="AT312" i="5"/>
  <c r="AS312" i="5"/>
  <c r="AQ312" i="5"/>
  <c r="AP312" i="5"/>
  <c r="AW242" i="5"/>
  <c r="AU242" i="5"/>
  <c r="BA242" i="5"/>
  <c r="AP243" i="5"/>
  <c r="BC243" i="5"/>
  <c r="AQ245" i="5"/>
  <c r="AR246" i="5"/>
  <c r="BG247" i="5"/>
  <c r="AW249" i="5"/>
  <c r="BB250" i="5"/>
  <c r="AS251" i="5"/>
  <c r="BF251" i="5"/>
  <c r="BG252" i="5"/>
  <c r="BE252" i="5"/>
  <c r="BD252" i="5"/>
  <c r="AT253" i="5"/>
  <c r="AR253" i="5"/>
  <c r="AQ253" i="5"/>
  <c r="BE253" i="5"/>
  <c r="AR255" i="5"/>
  <c r="BG255" i="5"/>
  <c r="AX256" i="5"/>
  <c r="AV259" i="5"/>
  <c r="AT259" i="5"/>
  <c r="AS259" i="5"/>
  <c r="BB259" i="5"/>
  <c r="AU260" i="5"/>
  <c r="BA261" i="5"/>
  <c r="AQ262" i="5"/>
  <c r="BF262" i="5"/>
  <c r="AW263" i="5"/>
  <c r="AZ265" i="5"/>
  <c r="AP266" i="5"/>
  <c r="BF266" i="5"/>
  <c r="AW269" i="5"/>
  <c r="BB270" i="5"/>
  <c r="AS271" i="5"/>
  <c r="BF271" i="5"/>
  <c r="AV273" i="5"/>
  <c r="AT273" i="5"/>
  <c r="AR273" i="5"/>
  <c r="AQ273" i="5"/>
  <c r="AX273" i="5"/>
  <c r="BC275" i="5"/>
  <c r="AR279" i="5"/>
  <c r="BE283" i="5"/>
  <c r="BG283" i="5"/>
  <c r="BD283" i="5"/>
  <c r="BB283" i="5"/>
  <c r="BA283" i="5"/>
  <c r="AP288" i="5"/>
  <c r="AW288" i="5"/>
  <c r="AU288" i="5"/>
  <c r="AT288" i="5"/>
  <c r="AQ288" i="5"/>
  <c r="BD290" i="5"/>
  <c r="BG290" i="5"/>
  <c r="BE290" i="5"/>
  <c r="BC290" i="5"/>
  <c r="AZ290" i="5"/>
  <c r="AV291" i="5"/>
  <c r="AS292" i="5"/>
  <c r="AU293" i="5"/>
  <c r="AV293" i="5"/>
  <c r="AS293" i="5"/>
  <c r="AQ293" i="5"/>
  <c r="AP293" i="5"/>
  <c r="AX293" i="5"/>
  <c r="BC294" i="5"/>
  <c r="BD300" i="5"/>
  <c r="BG300" i="5"/>
  <c r="BE300" i="5"/>
  <c r="BC300" i="5"/>
  <c r="BB300" i="5"/>
  <c r="AZ300" i="5"/>
  <c r="BF303" i="5"/>
  <c r="AQ307" i="5"/>
  <c r="BB312" i="5"/>
  <c r="AZ312" i="5"/>
  <c r="BG312" i="5"/>
  <c r="BF312" i="5"/>
  <c r="BE312" i="5"/>
  <c r="BD312" i="5"/>
  <c r="BC312" i="5"/>
  <c r="BA334" i="5"/>
  <c r="AZ338" i="5"/>
  <c r="BB338" i="5"/>
  <c r="BA338" i="5"/>
  <c r="BA352" i="5"/>
  <c r="BE352" i="5"/>
  <c r="BD352" i="5"/>
  <c r="BB352" i="5"/>
  <c r="BG352" i="5"/>
  <c r="AX303" i="5"/>
  <c r="AR324" i="5"/>
  <c r="AV324" i="5"/>
  <c r="AU324" i="5"/>
  <c r="BC324" i="5"/>
  <c r="BC334" i="5"/>
  <c r="BC338" i="5"/>
  <c r="BE344" i="5"/>
  <c r="BB344" i="5"/>
  <c r="BC344" i="5"/>
  <c r="BA344" i="5"/>
  <c r="AV347" i="5"/>
  <c r="AS347" i="5"/>
  <c r="AT347" i="5"/>
  <c r="AQ347" i="5"/>
  <c r="AX347" i="5"/>
  <c r="AZ352" i="5"/>
  <c r="AR426" i="5"/>
  <c r="AP426" i="5"/>
  <c r="AX426" i="5"/>
  <c r="AV426" i="5"/>
  <c r="AT426" i="5"/>
  <c r="AW426" i="5"/>
  <c r="AU426" i="5"/>
  <c r="AS426" i="5"/>
  <c r="AQ426" i="5"/>
  <c r="AQ311" i="5"/>
  <c r="AU311" i="5"/>
  <c r="AV316" i="5"/>
  <c r="AP316" i="5"/>
  <c r="BA321" i="5"/>
  <c r="BE321" i="5"/>
  <c r="AX322" i="5"/>
  <c r="AR322" i="5"/>
  <c r="BD324" i="5"/>
  <c r="AW329" i="5"/>
  <c r="AQ329" i="5"/>
  <c r="AP329" i="5"/>
  <c r="BE333" i="5"/>
  <c r="BD333" i="5"/>
  <c r="AR334" i="5"/>
  <c r="AS334" i="5"/>
  <c r="AW334" i="5"/>
  <c r="AV334" i="5"/>
  <c r="BE334" i="5"/>
  <c r="BD338" i="5"/>
  <c r="BC352" i="5"/>
  <c r="AX363" i="5"/>
  <c r="AU363" i="5"/>
  <c r="AR363" i="5"/>
  <c r="AT363" i="5"/>
  <c r="AS363" i="5"/>
  <c r="AQ363" i="5"/>
  <c r="AP363" i="5"/>
  <c r="AW363" i="5"/>
  <c r="AT371" i="5"/>
  <c r="AQ371" i="5"/>
  <c r="AP371" i="5"/>
  <c r="AX371" i="5"/>
  <c r="AV371" i="5"/>
  <c r="AU371" i="5"/>
  <c r="AS371" i="5"/>
  <c r="AR371" i="5"/>
  <c r="BG309" i="5"/>
  <c r="BA309" i="5"/>
  <c r="AT310" i="5"/>
  <c r="AX310" i="5"/>
  <c r="AP311" i="5"/>
  <c r="AQ316" i="5"/>
  <c r="AZ321" i="5"/>
  <c r="AP322" i="5"/>
  <c r="AZ328" i="5"/>
  <c r="BD328" i="5"/>
  <c r="BC328" i="5"/>
  <c r="AR329" i="5"/>
  <c r="AQ331" i="5"/>
  <c r="AU331" i="5"/>
  <c r="AX331" i="5"/>
  <c r="AZ333" i="5"/>
  <c r="AP334" i="5"/>
  <c r="BC337" i="5"/>
  <c r="BB337" i="5"/>
  <c r="BA337" i="5"/>
  <c r="BE338" i="5"/>
  <c r="BF352" i="5"/>
  <c r="AS358" i="5"/>
  <c r="AP358" i="5"/>
  <c r="AW358" i="5"/>
  <c r="AU358" i="5"/>
  <c r="AT358" i="5"/>
  <c r="AQ358" i="5"/>
  <c r="AX358" i="5"/>
  <c r="AV363" i="5"/>
  <c r="AV367" i="5"/>
  <c r="AS367" i="5"/>
  <c r="AP367" i="5"/>
  <c r="AU367" i="5"/>
  <c r="AT367" i="5"/>
  <c r="AR367" i="5"/>
  <c r="AQ367" i="5"/>
  <c r="AX367" i="5"/>
  <c r="AW371" i="5"/>
  <c r="BA389" i="5"/>
  <c r="AZ389" i="5"/>
  <c r="BG389" i="5"/>
  <c r="BF389" i="5"/>
  <c r="BD389" i="5"/>
  <c r="BE389" i="5"/>
  <c r="BC389" i="5"/>
  <c r="BB389" i="5"/>
  <c r="BD272" i="5"/>
  <c r="AR276" i="5"/>
  <c r="BB276" i="5"/>
  <c r="BD279" i="5"/>
  <c r="AR280" i="5"/>
  <c r="BC281" i="5"/>
  <c r="BB282" i="5"/>
  <c r="AU287" i="5"/>
  <c r="BE288" i="5"/>
  <c r="BD289" i="5"/>
  <c r="AR290" i="5"/>
  <c r="BC291" i="5"/>
  <c r="BB292" i="5"/>
  <c r="AU297" i="5"/>
  <c r="BE298" i="5"/>
  <c r="BD299" i="5"/>
  <c r="AR300" i="5"/>
  <c r="BC301" i="5"/>
  <c r="BB302" i="5"/>
  <c r="AP303" i="5"/>
  <c r="AZ304" i="5"/>
  <c r="AZ309" i="5"/>
  <c r="AP310" i="5"/>
  <c r="BB310" i="5"/>
  <c r="AR311" i="5"/>
  <c r="AR316" i="5"/>
  <c r="AV318" i="5"/>
  <c r="AZ320" i="5"/>
  <c r="AQ321" i="5"/>
  <c r="AU321" i="5"/>
  <c r="BB321" i="5"/>
  <c r="AQ322" i="5"/>
  <c r="AS324" i="5"/>
  <c r="BA328" i="5"/>
  <c r="AS329" i="5"/>
  <c r="AP331" i="5"/>
  <c r="BA333" i="5"/>
  <c r="AQ334" i="5"/>
  <c r="AW336" i="5"/>
  <c r="AZ337" i="5"/>
  <c r="BF338" i="5"/>
  <c r="AV341" i="5"/>
  <c r="BF344" i="5"/>
  <c r="AU347" i="5"/>
  <c r="AS348" i="5"/>
  <c r="AP348" i="5"/>
  <c r="AV348" i="5"/>
  <c r="AT348" i="5"/>
  <c r="AR358" i="5"/>
  <c r="AW367" i="5"/>
  <c r="AU381" i="5"/>
  <c r="AT381" i="5"/>
  <c r="AQ381" i="5"/>
  <c r="AP381" i="5"/>
  <c r="AX381" i="5"/>
  <c r="AW381" i="5"/>
  <c r="AV381" i="5"/>
  <c r="AS381" i="5"/>
  <c r="AR381" i="5"/>
  <c r="BG421" i="5"/>
  <c r="BE421" i="5"/>
  <c r="BC421" i="5"/>
  <c r="BA421" i="5"/>
  <c r="BF421" i="5"/>
  <c r="BD421" i="5"/>
  <c r="BB421" i="5"/>
  <c r="AZ421" i="5"/>
  <c r="AP257" i="5"/>
  <c r="AZ257" i="5"/>
  <c r="AP267" i="5"/>
  <c r="AZ267" i="5"/>
  <c r="BE272" i="5"/>
  <c r="AS276" i="5"/>
  <c r="BC276" i="5"/>
  <c r="AP277" i="5"/>
  <c r="AZ277" i="5"/>
  <c r="BE279" i="5"/>
  <c r="AS280" i="5"/>
  <c r="BD281" i="5"/>
  <c r="BC282" i="5"/>
  <c r="AP284" i="5"/>
  <c r="AV287" i="5"/>
  <c r="BF288" i="5"/>
  <c r="BE289" i="5"/>
  <c r="AS290" i="5"/>
  <c r="BD291" i="5"/>
  <c r="BC292" i="5"/>
  <c r="AP294" i="5"/>
  <c r="AV297" i="5"/>
  <c r="BF298" i="5"/>
  <c r="BE299" i="5"/>
  <c r="AS300" i="5"/>
  <c r="BD301" i="5"/>
  <c r="BC302" i="5"/>
  <c r="AQ303" i="5"/>
  <c r="AP304" i="5"/>
  <c r="BA304" i="5"/>
  <c r="AZ308" i="5"/>
  <c r="BD308" i="5"/>
  <c r="AW309" i="5"/>
  <c r="AQ309" i="5"/>
  <c r="BB309" i="5"/>
  <c r="AQ310" i="5"/>
  <c r="BC310" i="5"/>
  <c r="AS311" i="5"/>
  <c r="AS316" i="5"/>
  <c r="BG319" i="5"/>
  <c r="BA319" i="5"/>
  <c r="AT320" i="5"/>
  <c r="AX320" i="5"/>
  <c r="BA320" i="5"/>
  <c r="AP321" i="5"/>
  <c r="BC321" i="5"/>
  <c r="AS322" i="5"/>
  <c r="AT324" i="5"/>
  <c r="BB328" i="5"/>
  <c r="AT329" i="5"/>
  <c r="AR331" i="5"/>
  <c r="BB333" i="5"/>
  <c r="AT334" i="5"/>
  <c r="BD337" i="5"/>
  <c r="BG338" i="5"/>
  <c r="BG339" i="5"/>
  <c r="BA339" i="5"/>
  <c r="AZ339" i="5"/>
  <c r="AX342" i="5"/>
  <c r="AT342" i="5"/>
  <c r="AW342" i="5"/>
  <c r="BG344" i="5"/>
  <c r="AW347" i="5"/>
  <c r="AQ348" i="5"/>
  <c r="AV358" i="5"/>
  <c r="BC307" i="5"/>
  <c r="BG307" i="5"/>
  <c r="BC309" i="5"/>
  <c r="AR310" i="5"/>
  <c r="AT311" i="5"/>
  <c r="AT316" i="5"/>
  <c r="BB320" i="5"/>
  <c r="BD321" i="5"/>
  <c r="AT322" i="5"/>
  <c r="BC327" i="5"/>
  <c r="BG327" i="5"/>
  <c r="BF327" i="5"/>
  <c r="AP328" i="5"/>
  <c r="AT328" i="5"/>
  <c r="AS328" i="5"/>
  <c r="BE328" i="5"/>
  <c r="AU329" i="5"/>
  <c r="AS331" i="5"/>
  <c r="AU333" i="5"/>
  <c r="AS333" i="5"/>
  <c r="AX333" i="5"/>
  <c r="AW333" i="5"/>
  <c r="BC333" i="5"/>
  <c r="AU334" i="5"/>
  <c r="BE337" i="5"/>
  <c r="AR348" i="5"/>
  <c r="BG350" i="5"/>
  <c r="BD350" i="5"/>
  <c r="BA350" i="5"/>
  <c r="AZ350" i="5"/>
  <c r="BE350" i="5"/>
  <c r="BC350" i="5"/>
  <c r="AX353" i="5"/>
  <c r="AU353" i="5"/>
  <c r="AT353" i="5"/>
  <c r="AS353" i="5"/>
  <c r="AQ353" i="5"/>
  <c r="AW353" i="5"/>
  <c r="AU276" i="5"/>
  <c r="BE276" i="5"/>
  <c r="AV280" i="5"/>
  <c r="BF281" i="5"/>
  <c r="BE282" i="5"/>
  <c r="AS284" i="5"/>
  <c r="AX287" i="5"/>
  <c r="AV290" i="5"/>
  <c r="BF291" i="5"/>
  <c r="BE292" i="5"/>
  <c r="AS294" i="5"/>
  <c r="AX297" i="5"/>
  <c r="AV300" i="5"/>
  <c r="BF301" i="5"/>
  <c r="BE302" i="5"/>
  <c r="AS303" i="5"/>
  <c r="AS304" i="5"/>
  <c r="BD304" i="5"/>
  <c r="AZ307" i="5"/>
  <c r="AP308" i="5"/>
  <c r="AT308" i="5"/>
  <c r="BB308" i="5"/>
  <c r="AR309" i="5"/>
  <c r="BD309" i="5"/>
  <c r="AS310" i="5"/>
  <c r="BF310" i="5"/>
  <c r="AV311" i="5"/>
  <c r="AU316" i="5"/>
  <c r="AZ318" i="5"/>
  <c r="BD318" i="5"/>
  <c r="AW319" i="5"/>
  <c r="AQ319" i="5"/>
  <c r="BC320" i="5"/>
  <c r="AS321" i="5"/>
  <c r="BF321" i="5"/>
  <c r="AU322" i="5"/>
  <c r="AX324" i="5"/>
  <c r="AZ327" i="5"/>
  <c r="AQ328" i="5"/>
  <c r="BF328" i="5"/>
  <c r="AV329" i="5"/>
  <c r="AT331" i="5"/>
  <c r="AP333" i="5"/>
  <c r="BF333" i="5"/>
  <c r="AX334" i="5"/>
  <c r="AS337" i="5"/>
  <c r="AX337" i="5"/>
  <c r="AQ337" i="5"/>
  <c r="AP337" i="5"/>
  <c r="BF337" i="5"/>
  <c r="BE343" i="5"/>
  <c r="BF343" i="5"/>
  <c r="BA343" i="5"/>
  <c r="AZ343" i="5"/>
  <c r="AU348" i="5"/>
  <c r="BB350" i="5"/>
  <c r="AP353" i="5"/>
  <c r="AW360" i="5"/>
  <c r="AT360" i="5"/>
  <c r="AQ360" i="5"/>
  <c r="AR360" i="5"/>
  <c r="AP360" i="5"/>
  <c r="AX360" i="5"/>
  <c r="AV360" i="5"/>
  <c r="AU360" i="5"/>
  <c r="BB324" i="5"/>
  <c r="BF324" i="5"/>
  <c r="BE324" i="5"/>
  <c r="BB334" i="5"/>
  <c r="BD334" i="5"/>
  <c r="BG334" i="5"/>
  <c r="AX280" i="5"/>
  <c r="AX290" i="5"/>
  <c r="AX300" i="5"/>
  <c r="AV303" i="5"/>
  <c r="BF304" i="5"/>
  <c r="BB307" i="5"/>
  <c r="BF309" i="5"/>
  <c r="AV310" i="5"/>
  <c r="AX311" i="5"/>
  <c r="AX316" i="5"/>
  <c r="AP318" i="5"/>
  <c r="AT318" i="5"/>
  <c r="BF320" i="5"/>
  <c r="AW322" i="5"/>
  <c r="AZ324" i="5"/>
  <c r="AS327" i="5"/>
  <c r="AW327" i="5"/>
  <c r="AV327" i="5"/>
  <c r="BB327" i="5"/>
  <c r="AU328" i="5"/>
  <c r="BG329" i="5"/>
  <c r="BA329" i="5"/>
  <c r="AZ329" i="5"/>
  <c r="AW331" i="5"/>
  <c r="AX332" i="5"/>
  <c r="AT332" i="5"/>
  <c r="AW332" i="5"/>
  <c r="AR333" i="5"/>
  <c r="AZ334" i="5"/>
  <c r="AV336" i="5"/>
  <c r="AR336" i="5"/>
  <c r="AQ336" i="5"/>
  <c r="AQ341" i="5"/>
  <c r="AU341" i="5"/>
  <c r="AX341" i="5"/>
  <c r="AX348" i="5"/>
  <c r="AV353" i="5"/>
  <c r="BD361" i="5"/>
  <c r="BA361" i="5"/>
  <c r="BG361" i="5"/>
  <c r="BE361" i="5"/>
  <c r="BC361" i="5"/>
  <c r="BB361" i="5"/>
  <c r="AZ361" i="5"/>
  <c r="AU344" i="5"/>
  <c r="AR344" i="5"/>
  <c r="BC348" i="5"/>
  <c r="AZ348" i="5"/>
  <c r="AP349" i="5"/>
  <c r="AW349" i="5"/>
  <c r="BB349" i="5"/>
  <c r="AQ350" i="5"/>
  <c r="BF351" i="5"/>
  <c r="AU352" i="5"/>
  <c r="BE354" i="5"/>
  <c r="BB354" i="5"/>
  <c r="AU357" i="5"/>
  <c r="AP359" i="5"/>
  <c r="AW359" i="5"/>
  <c r="AT359" i="5"/>
  <c r="AR362" i="5"/>
  <c r="BF362" i="5"/>
  <c r="AS368" i="5"/>
  <c r="AP368" i="5"/>
  <c r="AW368" i="5"/>
  <c r="AU369" i="5"/>
  <c r="AW370" i="5"/>
  <c r="AT370" i="5"/>
  <c r="AS370" i="5"/>
  <c r="AQ370" i="5"/>
  <c r="BD371" i="5"/>
  <c r="BA371" i="5"/>
  <c r="AZ371" i="5"/>
  <c r="AR382" i="5"/>
  <c r="AQ382" i="5"/>
  <c r="AX382" i="5"/>
  <c r="AW382" i="5"/>
  <c r="AU382" i="5"/>
  <c r="BG390" i="5"/>
  <c r="BD390" i="5"/>
  <c r="BC390" i="5"/>
  <c r="BA390" i="5"/>
  <c r="AP326" i="5"/>
  <c r="AZ326" i="5"/>
  <c r="AZ330" i="5"/>
  <c r="AQ338" i="5"/>
  <c r="AP339" i="5"/>
  <c r="AZ340" i="5"/>
  <c r="AX343" i="5"/>
  <c r="AU343" i="5"/>
  <c r="AP344" i="5"/>
  <c r="BF347" i="5"/>
  <c r="BC347" i="5"/>
  <c r="BA348" i="5"/>
  <c r="AQ349" i="5"/>
  <c r="AZ354" i="5"/>
  <c r="AW357" i="5"/>
  <c r="BC358" i="5"/>
  <c r="AZ358" i="5"/>
  <c r="BG358" i="5"/>
  <c r="AQ359" i="5"/>
  <c r="BE363" i="5"/>
  <c r="BB363" i="5"/>
  <c r="BF367" i="5"/>
  <c r="BC367" i="5"/>
  <c r="AZ367" i="5"/>
  <c r="AQ368" i="5"/>
  <c r="AP370" i="5"/>
  <c r="BB371" i="5"/>
  <c r="AX373" i="5"/>
  <c r="AU373" i="5"/>
  <c r="AT373" i="5"/>
  <c r="AR373" i="5"/>
  <c r="BA379" i="5"/>
  <c r="AZ379" i="5"/>
  <c r="BG379" i="5"/>
  <c r="BF379" i="5"/>
  <c r="BD379" i="5"/>
  <c r="AP382" i="5"/>
  <c r="AZ390" i="5"/>
  <c r="AU354" i="5"/>
  <c r="AR354" i="5"/>
  <c r="AT361" i="5"/>
  <c r="AQ361" i="5"/>
  <c r="AX361" i="5"/>
  <c r="AR368" i="5"/>
  <c r="AZ369" i="5"/>
  <c r="BG369" i="5"/>
  <c r="BF369" i="5"/>
  <c r="BD369" i="5"/>
  <c r="AR370" i="5"/>
  <c r="BC371" i="5"/>
  <c r="BG380" i="5"/>
  <c r="BD380" i="5"/>
  <c r="BC380" i="5"/>
  <c r="BA380" i="5"/>
  <c r="AS382" i="5"/>
  <c r="BB390" i="5"/>
  <c r="BE391" i="5"/>
  <c r="BD391" i="5"/>
  <c r="BA391" i="5"/>
  <c r="AZ391" i="5"/>
  <c r="AR416" i="5"/>
  <c r="AP416" i="5"/>
  <c r="AV416" i="5"/>
  <c r="AX416" i="5"/>
  <c r="AW416" i="5"/>
  <c r="AU416" i="5"/>
  <c r="AT416" i="5"/>
  <c r="AS416" i="5"/>
  <c r="AQ416" i="5"/>
  <c r="AX424" i="5"/>
  <c r="AV424" i="5"/>
  <c r="AT424" i="5"/>
  <c r="AR424" i="5"/>
  <c r="AP424" i="5"/>
  <c r="AW424" i="5"/>
  <c r="AU424" i="5"/>
  <c r="AS424" i="5"/>
  <c r="BF357" i="5"/>
  <c r="BC357" i="5"/>
  <c r="BG360" i="5"/>
  <c r="BD360" i="5"/>
  <c r="BA360" i="5"/>
  <c r="BA372" i="5"/>
  <c r="BG372" i="5"/>
  <c r="BE372" i="5"/>
  <c r="BG377" i="5"/>
  <c r="BF377" i="5"/>
  <c r="BC377" i="5"/>
  <c r="BB377" i="5"/>
  <c r="AZ377" i="5"/>
  <c r="AT382" i="5"/>
  <c r="BG387" i="5"/>
  <c r="BF387" i="5"/>
  <c r="BC387" i="5"/>
  <c r="BB387" i="5"/>
  <c r="AZ387" i="5"/>
  <c r="BE390" i="5"/>
  <c r="BB392" i="5"/>
  <c r="BA392" i="5"/>
  <c r="BG392" i="5"/>
  <c r="BE392" i="5"/>
  <c r="BA403" i="5"/>
  <c r="BB403" i="5"/>
  <c r="AZ403" i="5"/>
  <c r="BG403" i="5"/>
  <c r="BF403" i="5"/>
  <c r="BE403" i="5"/>
  <c r="AQ424" i="5"/>
  <c r="BG443" i="5"/>
  <c r="BD443" i="5"/>
  <c r="BE443" i="5"/>
  <c r="BC443" i="5"/>
  <c r="BB443" i="5"/>
  <c r="BA443" i="5"/>
  <c r="AZ443" i="5"/>
  <c r="BF443" i="5"/>
  <c r="BE381" i="5"/>
  <c r="BD381" i="5"/>
  <c r="BA381" i="5"/>
  <c r="AZ381" i="5"/>
  <c r="BA387" i="5"/>
  <c r="AQ389" i="5"/>
  <c r="AP389" i="5"/>
  <c r="AW389" i="5"/>
  <c r="AV389" i="5"/>
  <c r="AT389" i="5"/>
  <c r="BF390" i="5"/>
  <c r="BC391" i="5"/>
  <c r="AZ392" i="5"/>
  <c r="AT402" i="5"/>
  <c r="AQ402" i="5"/>
  <c r="AP402" i="5"/>
  <c r="AX402" i="5"/>
  <c r="AW402" i="5"/>
  <c r="AV402" i="5"/>
  <c r="AU402" i="5"/>
  <c r="BC403" i="5"/>
  <c r="BF408" i="5"/>
  <c r="BD408" i="5"/>
  <c r="AZ408" i="5"/>
  <c r="BG408" i="5"/>
  <c r="BE408" i="5"/>
  <c r="BC408" i="5"/>
  <c r="BB408" i="5"/>
  <c r="BA408" i="5"/>
  <c r="AV418" i="5"/>
  <c r="AT418" i="5"/>
  <c r="AR418" i="5"/>
  <c r="AP418" i="5"/>
  <c r="AX418" i="5"/>
  <c r="AW418" i="5"/>
  <c r="AU418" i="5"/>
  <c r="AS418" i="5"/>
  <c r="BD351" i="5"/>
  <c r="BA351" i="5"/>
  <c r="AQ352" i="5"/>
  <c r="AX352" i="5"/>
  <c r="AS354" i="5"/>
  <c r="AV357" i="5"/>
  <c r="AS357" i="5"/>
  <c r="BA357" i="5"/>
  <c r="BB360" i="5"/>
  <c r="BA362" i="5"/>
  <c r="BE362" i="5"/>
  <c r="BB382" i="5"/>
  <c r="BA382" i="5"/>
  <c r="BG382" i="5"/>
  <c r="BE382" i="5"/>
  <c r="BD387" i="5"/>
  <c r="AR389" i="5"/>
  <c r="AX390" i="5"/>
  <c r="AW390" i="5"/>
  <c r="AT390" i="5"/>
  <c r="AS390" i="5"/>
  <c r="AQ390" i="5"/>
  <c r="BC392" i="5"/>
  <c r="BD403" i="5"/>
  <c r="AP369" i="5"/>
  <c r="AW369" i="5"/>
  <c r="AV369" i="5"/>
  <c r="AT369" i="5"/>
  <c r="BG370" i="5"/>
  <c r="BD370" i="5"/>
  <c r="BC370" i="5"/>
  <c r="BA370" i="5"/>
  <c r="AQ379" i="5"/>
  <c r="AP379" i="5"/>
  <c r="AW379" i="5"/>
  <c r="AV379" i="5"/>
  <c r="AT379" i="5"/>
  <c r="AV330" i="5"/>
  <c r="BG330" i="5"/>
  <c r="BF331" i="5"/>
  <c r="AW338" i="5"/>
  <c r="AV339" i="5"/>
  <c r="AV340" i="5"/>
  <c r="BG340" i="5"/>
  <c r="BF341" i="5"/>
  <c r="BF342" i="5"/>
  <c r="AV343" i="5"/>
  <c r="AX344" i="5"/>
  <c r="BG347" i="5"/>
  <c r="AX349" i="5"/>
  <c r="AT351" i="5"/>
  <c r="AQ351" i="5"/>
  <c r="BB351" i="5"/>
  <c r="AR352" i="5"/>
  <c r="BF353" i="5"/>
  <c r="AV354" i="5"/>
  <c r="AQ357" i="5"/>
  <c r="BD357" i="5"/>
  <c r="AZ359" i="5"/>
  <c r="BG359" i="5"/>
  <c r="BD359" i="5"/>
  <c r="BE360" i="5"/>
  <c r="AV361" i="5"/>
  <c r="BB362" i="5"/>
  <c r="BG363" i="5"/>
  <c r="BC368" i="5"/>
  <c r="AZ368" i="5"/>
  <c r="BG368" i="5"/>
  <c r="AQ369" i="5"/>
  <c r="AZ370" i="5"/>
  <c r="AQ372" i="5"/>
  <c r="AX372" i="5"/>
  <c r="AW372" i="5"/>
  <c r="AU372" i="5"/>
  <c r="BD372" i="5"/>
  <c r="BE373" i="5"/>
  <c r="BD373" i="5"/>
  <c r="BB373" i="5"/>
  <c r="AV377" i="5"/>
  <c r="AS377" i="5"/>
  <c r="AR377" i="5"/>
  <c r="AP377" i="5"/>
  <c r="AR379" i="5"/>
  <c r="AX380" i="5"/>
  <c r="AW380" i="5"/>
  <c r="AT380" i="5"/>
  <c r="AS380" i="5"/>
  <c r="AQ380" i="5"/>
  <c r="BF381" i="5"/>
  <c r="BC382" i="5"/>
  <c r="AU389" i="5"/>
  <c r="AR390" i="5"/>
  <c r="AU391" i="5"/>
  <c r="AT391" i="5"/>
  <c r="AQ391" i="5"/>
  <c r="AP391" i="5"/>
  <c r="AX391" i="5"/>
  <c r="BF392" i="5"/>
  <c r="AZ349" i="5"/>
  <c r="BG349" i="5"/>
  <c r="AW350" i="5"/>
  <c r="AT350" i="5"/>
  <c r="BC351" i="5"/>
  <c r="AS352" i="5"/>
  <c r="AW354" i="5"/>
  <c r="AR357" i="5"/>
  <c r="BE357" i="5"/>
  <c r="BF360" i="5"/>
  <c r="AW361" i="5"/>
  <c r="AQ362" i="5"/>
  <c r="AX362" i="5"/>
  <c r="AU362" i="5"/>
  <c r="BC362" i="5"/>
  <c r="AR369" i="5"/>
  <c r="BB370" i="5"/>
  <c r="BF372" i="5"/>
  <c r="AS379" i="5"/>
  <c r="AP380" i="5"/>
  <c r="BG381" i="5"/>
  <c r="BD382" i="5"/>
  <c r="AW387" i="5"/>
  <c r="AV387" i="5"/>
  <c r="AS387" i="5"/>
  <c r="AR387" i="5"/>
  <c r="AP387" i="5"/>
  <c r="AX389" i="5"/>
  <c r="AU390" i="5"/>
  <c r="AR391" i="5"/>
  <c r="AR392" i="5"/>
  <c r="AQ392" i="5"/>
  <c r="AX392" i="5"/>
  <c r="AW392" i="5"/>
  <c r="AU392" i="5"/>
  <c r="AS409" i="5"/>
  <c r="AQ409" i="5"/>
  <c r="AW409" i="5"/>
  <c r="AX409" i="5"/>
  <c r="AV409" i="5"/>
  <c r="AU409" i="5"/>
  <c r="AT409" i="5"/>
  <c r="AR409" i="5"/>
  <c r="AP420" i="5"/>
  <c r="AX420" i="5"/>
  <c r="AV420" i="5"/>
  <c r="AT420" i="5"/>
  <c r="AW420" i="5"/>
  <c r="AU420" i="5"/>
  <c r="AS420" i="5"/>
  <c r="AR420" i="5"/>
  <c r="AW378" i="5"/>
  <c r="BG378" i="5"/>
  <c r="AR383" i="5"/>
  <c r="BB383" i="5"/>
  <c r="AW388" i="5"/>
  <c r="BG388" i="5"/>
  <c r="AR393" i="5"/>
  <c r="BB393" i="5"/>
  <c r="AX398" i="5"/>
  <c r="AV400" i="5"/>
  <c r="AU401" i="5"/>
  <c r="BF402" i="5"/>
  <c r="BB406" i="5"/>
  <c r="AZ406" i="5"/>
  <c r="BF406" i="5"/>
  <c r="AW411" i="5"/>
  <c r="AU411" i="5"/>
  <c r="AQ411" i="5"/>
  <c r="BF414" i="5"/>
  <c r="BB414" i="5"/>
  <c r="AP430" i="5"/>
  <c r="AX430" i="5"/>
  <c r="AV430" i="5"/>
  <c r="AT430" i="5"/>
  <c r="AR430" i="5"/>
  <c r="AT472" i="5"/>
  <c r="AV472" i="5"/>
  <c r="AR472" i="5"/>
  <c r="AX472" i="5"/>
  <c r="AW472" i="5"/>
  <c r="AS472" i="5"/>
  <c r="AQ472" i="5"/>
  <c r="AP472" i="5"/>
  <c r="AU472" i="5"/>
  <c r="AW400" i="5"/>
  <c r="AZ410" i="5"/>
  <c r="BD410" i="5"/>
  <c r="BD422" i="5"/>
  <c r="BB422" i="5"/>
  <c r="AZ422" i="5"/>
  <c r="BF422" i="5"/>
  <c r="AZ432" i="5"/>
  <c r="BG432" i="5"/>
  <c r="BE432" i="5"/>
  <c r="BC432" i="5"/>
  <c r="BA432" i="5"/>
  <c r="AT383" i="5"/>
  <c r="BD383" i="5"/>
  <c r="AZ398" i="5"/>
  <c r="AX400" i="5"/>
  <c r="AX401" i="5"/>
  <c r="AV408" i="5"/>
  <c r="AT408" i="5"/>
  <c r="AP408" i="5"/>
  <c r="BA410" i="5"/>
  <c r="AW421" i="5"/>
  <c r="AU421" i="5"/>
  <c r="AS421" i="5"/>
  <c r="AQ421" i="5"/>
  <c r="BA422" i="5"/>
  <c r="AV428" i="5"/>
  <c r="AT428" i="5"/>
  <c r="AR428" i="5"/>
  <c r="AP428" i="5"/>
  <c r="AX428" i="5"/>
  <c r="AS431" i="5"/>
  <c r="AX431" i="5"/>
  <c r="AW431" i="5"/>
  <c r="AU431" i="5"/>
  <c r="AR431" i="5"/>
  <c r="AP431" i="5"/>
  <c r="BB432" i="5"/>
  <c r="AR364" i="5"/>
  <c r="BB364" i="5"/>
  <c r="AR374" i="5"/>
  <c r="BB374" i="5"/>
  <c r="AP378" i="5"/>
  <c r="AZ378" i="5"/>
  <c r="AU383" i="5"/>
  <c r="AR384" i="5"/>
  <c r="BB384" i="5"/>
  <c r="AP388" i="5"/>
  <c r="AZ388" i="5"/>
  <c r="AU393" i="5"/>
  <c r="AR394" i="5"/>
  <c r="BB394" i="5"/>
  <c r="AP398" i="5"/>
  <c r="BA398" i="5"/>
  <c r="AZ399" i="5"/>
  <c r="AW403" i="5"/>
  <c r="BF404" i="5"/>
  <c r="BB404" i="5"/>
  <c r="AR406" i="5"/>
  <c r="AP406" i="5"/>
  <c r="AV406" i="5"/>
  <c r="BD406" i="5"/>
  <c r="AQ408" i="5"/>
  <c r="BB410" i="5"/>
  <c r="AS411" i="5"/>
  <c r="BD412" i="5"/>
  <c r="BB412" i="5"/>
  <c r="AX414" i="5"/>
  <c r="AV414" i="5"/>
  <c r="AR414" i="5"/>
  <c r="BC414" i="5"/>
  <c r="AP421" i="5"/>
  <c r="BC422" i="5"/>
  <c r="BF424" i="5"/>
  <c r="BD424" i="5"/>
  <c r="BB424" i="5"/>
  <c r="AZ424" i="5"/>
  <c r="BB426" i="5"/>
  <c r="AZ426" i="5"/>
  <c r="BF426" i="5"/>
  <c r="BD426" i="5"/>
  <c r="AQ428" i="5"/>
  <c r="AU430" i="5"/>
  <c r="AQ431" i="5"/>
  <c r="BD432" i="5"/>
  <c r="BE437" i="5"/>
  <c r="BB437" i="5"/>
  <c r="BG437" i="5"/>
  <c r="BF437" i="5"/>
  <c r="BC437" i="5"/>
  <c r="BA437" i="5"/>
  <c r="AZ437" i="5"/>
  <c r="AS441" i="5"/>
  <c r="AP441" i="5"/>
  <c r="AT441" i="5"/>
  <c r="AR441" i="5"/>
  <c r="AQ441" i="5"/>
  <c r="AX441" i="5"/>
  <c r="AW441" i="5"/>
  <c r="AV441" i="5"/>
  <c r="BB398" i="5"/>
  <c r="AP410" i="5"/>
  <c r="AX410" i="5"/>
  <c r="AT410" i="5"/>
  <c r="BC410" i="5"/>
  <c r="BF418" i="5"/>
  <c r="BD418" i="5"/>
  <c r="BB418" i="5"/>
  <c r="AZ418" i="5"/>
  <c r="AZ420" i="5"/>
  <c r="BF420" i="5"/>
  <c r="BD420" i="5"/>
  <c r="BC409" i="5"/>
  <c r="BA409" i="5"/>
  <c r="BG409" i="5"/>
  <c r="BF430" i="5"/>
  <c r="AZ430" i="5"/>
  <c r="BG430" i="5"/>
  <c r="BD430" i="5"/>
  <c r="BB430" i="5"/>
  <c r="AS388" i="5"/>
  <c r="BC388" i="5"/>
  <c r="AS398" i="5"/>
  <c r="BD398" i="5"/>
  <c r="BD399" i="5"/>
  <c r="AR400" i="5"/>
  <c r="AQ401" i="5"/>
  <c r="BA402" i="5"/>
  <c r="AX404" i="5"/>
  <c r="AV404" i="5"/>
  <c r="AR404" i="5"/>
  <c r="AU408" i="5"/>
  <c r="AZ409" i="5"/>
  <c r="AR410" i="5"/>
  <c r="BF410" i="5"/>
  <c r="AX411" i="5"/>
  <c r="AT412" i="5"/>
  <c r="AR412" i="5"/>
  <c r="AX412" i="5"/>
  <c r="BG414" i="5"/>
  <c r="BB416" i="5"/>
  <c r="AZ416" i="5"/>
  <c r="BF416" i="5"/>
  <c r="BC418" i="5"/>
  <c r="BB420" i="5"/>
  <c r="AV421" i="5"/>
  <c r="AT422" i="5"/>
  <c r="AR422" i="5"/>
  <c r="AP422" i="5"/>
  <c r="AX422" i="5"/>
  <c r="AV422" i="5"/>
  <c r="AW428" i="5"/>
  <c r="BA430" i="5"/>
  <c r="AW433" i="5"/>
  <c r="AT433" i="5"/>
  <c r="AX433" i="5"/>
  <c r="AU433" i="5"/>
  <c r="AR433" i="5"/>
  <c r="AP433" i="5"/>
  <c r="AT398" i="5"/>
  <c r="BE398" i="5"/>
  <c r="BE399" i="5"/>
  <c r="AS400" i="5"/>
  <c r="AR401" i="5"/>
  <c r="BB402" i="5"/>
  <c r="AW408" i="5"/>
  <c r="BB409" i="5"/>
  <c r="AS410" i="5"/>
  <c r="BG410" i="5"/>
  <c r="BG411" i="5"/>
  <c r="BE411" i="5"/>
  <c r="BA411" i="5"/>
  <c r="BE418" i="5"/>
  <c r="BC420" i="5"/>
  <c r="AX421" i="5"/>
  <c r="BG426" i="5"/>
  <c r="BF428" i="5"/>
  <c r="BD428" i="5"/>
  <c r="BB428" i="5"/>
  <c r="AZ428" i="5"/>
  <c r="BC430" i="5"/>
  <c r="AQ433" i="5"/>
  <c r="AT444" i="5"/>
  <c r="AQ444" i="5"/>
  <c r="AV447" i="5"/>
  <c r="BC451" i="5"/>
  <c r="BB451" i="5"/>
  <c r="AZ451" i="5"/>
  <c r="BE454" i="5"/>
  <c r="BF454" i="5"/>
  <c r="AR455" i="5"/>
  <c r="AW455" i="5"/>
  <c r="AV455" i="5"/>
  <c r="AT455" i="5"/>
  <c r="BB466" i="5"/>
  <c r="BD466" i="5"/>
  <c r="AZ466" i="5"/>
  <c r="BG466" i="5"/>
  <c r="BF466" i="5"/>
  <c r="BC466" i="5"/>
  <c r="BA466" i="5"/>
  <c r="AZ442" i="5"/>
  <c r="BG442" i="5"/>
  <c r="AW443" i="5"/>
  <c r="AT443" i="5"/>
  <c r="AP444" i="5"/>
  <c r="AW447" i="5"/>
  <c r="BA451" i="5"/>
  <c r="AZ454" i="5"/>
  <c r="AP455" i="5"/>
  <c r="BE466" i="5"/>
  <c r="AW419" i="5"/>
  <c r="BG419" i="5"/>
  <c r="AW429" i="5"/>
  <c r="BG429" i="5"/>
  <c r="AR432" i="5"/>
  <c r="BA442" i="5"/>
  <c r="AP443" i="5"/>
  <c r="AR444" i="5"/>
  <c r="BD451" i="5"/>
  <c r="BA454" i="5"/>
  <c r="AQ455" i="5"/>
  <c r="BA473" i="5"/>
  <c r="BG473" i="5"/>
  <c r="BF473" i="5"/>
  <c r="BC473" i="5"/>
  <c r="BD473" i="5"/>
  <c r="BB473" i="5"/>
  <c r="AZ473" i="5"/>
  <c r="AX484" i="5"/>
  <c r="AU484" i="5"/>
  <c r="AT484" i="5"/>
  <c r="AR484" i="5"/>
  <c r="AQ484" i="5"/>
  <c r="AW484" i="5"/>
  <c r="AV484" i="5"/>
  <c r="AS484" i="5"/>
  <c r="AP484" i="5"/>
  <c r="AU437" i="5"/>
  <c r="AR437" i="5"/>
  <c r="BC441" i="5"/>
  <c r="AZ441" i="5"/>
  <c r="AP442" i="5"/>
  <c r="AW442" i="5"/>
  <c r="AS444" i="5"/>
  <c r="BE447" i="5"/>
  <c r="BB447" i="5"/>
  <c r="BF450" i="5"/>
  <c r="BE450" i="5"/>
  <c r="BC450" i="5"/>
  <c r="AS451" i="5"/>
  <c r="AR451" i="5"/>
  <c r="AP451" i="5"/>
  <c r="BE451" i="5"/>
  <c r="BB454" i="5"/>
  <c r="AS455" i="5"/>
  <c r="AP460" i="5"/>
  <c r="AW460" i="5"/>
  <c r="AU460" i="5"/>
  <c r="AT460" i="5"/>
  <c r="AR460" i="5"/>
  <c r="AQ460" i="5"/>
  <c r="AW461" i="5"/>
  <c r="AT461" i="5"/>
  <c r="AX461" i="5"/>
  <c r="AV461" i="5"/>
  <c r="AS461" i="5"/>
  <c r="AR461" i="5"/>
  <c r="AX464" i="5"/>
  <c r="AU464" i="5"/>
  <c r="AQ464" i="5"/>
  <c r="AP464" i="5"/>
  <c r="BE473" i="5"/>
  <c r="AT432" i="5"/>
  <c r="AX436" i="5"/>
  <c r="AU436" i="5"/>
  <c r="AP437" i="5"/>
  <c r="BF440" i="5"/>
  <c r="BC440" i="5"/>
  <c r="BA441" i="5"/>
  <c r="AQ442" i="5"/>
  <c r="BC442" i="5"/>
  <c r="AR443" i="5"/>
  <c r="AU444" i="5"/>
  <c r="AZ447" i="5"/>
  <c r="AZ450" i="5"/>
  <c r="AQ451" i="5"/>
  <c r="BF451" i="5"/>
  <c r="AU454" i="5"/>
  <c r="AX454" i="5"/>
  <c r="AW454" i="5"/>
  <c r="AT454" i="5"/>
  <c r="BC454" i="5"/>
  <c r="AU455" i="5"/>
  <c r="AS460" i="5"/>
  <c r="AP461" i="5"/>
  <c r="BE465" i="5"/>
  <c r="BB465" i="5"/>
  <c r="BF465" i="5"/>
  <c r="BD465" i="5"/>
  <c r="BA465" i="5"/>
  <c r="AZ465" i="5"/>
  <c r="AU447" i="5"/>
  <c r="AR447" i="5"/>
  <c r="BD454" i="5"/>
  <c r="AX455" i="5"/>
  <c r="AV460" i="5"/>
  <c r="AQ461" i="5"/>
  <c r="AT462" i="5"/>
  <c r="AQ462" i="5"/>
  <c r="AX462" i="5"/>
  <c r="AV462" i="5"/>
  <c r="AU462" i="5"/>
  <c r="BC465" i="5"/>
  <c r="AV468" i="5"/>
  <c r="AU468" i="5"/>
  <c r="AT468" i="5"/>
  <c r="AS468" i="5"/>
  <c r="AQ468" i="5"/>
  <c r="AP468" i="5"/>
  <c r="BG471" i="5"/>
  <c r="BD471" i="5"/>
  <c r="BF471" i="5"/>
  <c r="BE471" i="5"/>
  <c r="BB471" i="5"/>
  <c r="BA471" i="5"/>
  <c r="AZ471" i="5"/>
  <c r="AS405" i="5"/>
  <c r="AS415" i="5"/>
  <c r="BC415" i="5"/>
  <c r="AQ419" i="5"/>
  <c r="BA419" i="5"/>
  <c r="AS425" i="5"/>
  <c r="BC425" i="5"/>
  <c r="AQ429" i="5"/>
  <c r="BA429" i="5"/>
  <c r="AV432" i="5"/>
  <c r="BD434" i="5"/>
  <c r="BA434" i="5"/>
  <c r="AQ435" i="5"/>
  <c r="AX435" i="5"/>
  <c r="BB435" i="5"/>
  <c r="AQ436" i="5"/>
  <c r="BC436" i="5"/>
  <c r="AS437" i="5"/>
  <c r="AV440" i="5"/>
  <c r="AS440" i="5"/>
  <c r="BA440" i="5"/>
  <c r="BD441" i="5"/>
  <c r="AS442" i="5"/>
  <c r="BE442" i="5"/>
  <c r="AU443" i="5"/>
  <c r="AW444" i="5"/>
  <c r="AX446" i="5"/>
  <c r="AU446" i="5"/>
  <c r="BA446" i="5"/>
  <c r="AP447" i="5"/>
  <c r="BC447" i="5"/>
  <c r="AV450" i="5"/>
  <c r="AU450" i="5"/>
  <c r="AS450" i="5"/>
  <c r="BB450" i="5"/>
  <c r="AU451" i="5"/>
  <c r="AX453" i="5"/>
  <c r="AW453" i="5"/>
  <c r="AU453" i="5"/>
  <c r="AQ454" i="5"/>
  <c r="BG454" i="5"/>
  <c r="BB455" i="5"/>
  <c r="BG455" i="5"/>
  <c r="BE455" i="5"/>
  <c r="BD455" i="5"/>
  <c r="AV458" i="5"/>
  <c r="AS458" i="5"/>
  <c r="AQ458" i="5"/>
  <c r="AP458" i="5"/>
  <c r="AX460" i="5"/>
  <c r="AU461" i="5"/>
  <c r="AP462" i="5"/>
  <c r="BA463" i="5"/>
  <c r="BB463" i="5"/>
  <c r="AZ463" i="5"/>
  <c r="BG465" i="5"/>
  <c r="AR468" i="5"/>
  <c r="AZ470" i="5"/>
  <c r="BE470" i="5"/>
  <c r="BC470" i="5"/>
  <c r="BB470" i="5"/>
  <c r="BA470" i="5"/>
  <c r="BF470" i="5"/>
  <c r="BC471" i="5"/>
  <c r="BG433" i="5"/>
  <c r="BD433" i="5"/>
  <c r="BC435" i="5"/>
  <c r="AR436" i="5"/>
  <c r="AT437" i="5"/>
  <c r="BE441" i="5"/>
  <c r="AT442" i="5"/>
  <c r="BF442" i="5"/>
  <c r="AV443" i="5"/>
  <c r="AX444" i="5"/>
  <c r="BB446" i="5"/>
  <c r="AQ447" i="5"/>
  <c r="BD447" i="5"/>
  <c r="AP453" i="5"/>
  <c r="AR454" i="5"/>
  <c r="AZ455" i="5"/>
  <c r="AR458" i="5"/>
  <c r="BC459" i="5"/>
  <c r="AZ459" i="5"/>
  <c r="BF459" i="5"/>
  <c r="BE459" i="5"/>
  <c r="BB459" i="5"/>
  <c r="BA459" i="5"/>
  <c r="AZ460" i="5"/>
  <c r="BG460" i="5"/>
  <c r="BF460" i="5"/>
  <c r="BD460" i="5"/>
  <c r="BC460" i="5"/>
  <c r="BG461" i="5"/>
  <c r="BD461" i="5"/>
  <c r="BF461" i="5"/>
  <c r="BE461" i="5"/>
  <c r="AR462" i="5"/>
  <c r="BC463" i="5"/>
  <c r="AV464" i="5"/>
  <c r="AW468" i="5"/>
  <c r="BD470" i="5"/>
  <c r="AX432" i="5"/>
  <c r="AZ433" i="5"/>
  <c r="AT434" i="5"/>
  <c r="AQ434" i="5"/>
  <c r="BB434" i="5"/>
  <c r="AR435" i="5"/>
  <c r="BD435" i="5"/>
  <c r="AS436" i="5"/>
  <c r="BF436" i="5"/>
  <c r="AV437" i="5"/>
  <c r="AQ440" i="5"/>
  <c r="BD440" i="5"/>
  <c r="BF441" i="5"/>
  <c r="AU442" i="5"/>
  <c r="AX443" i="5"/>
  <c r="BD444" i="5"/>
  <c r="BA444" i="5"/>
  <c r="AQ445" i="5"/>
  <c r="AX445" i="5"/>
  <c r="BB445" i="5"/>
  <c r="AQ446" i="5"/>
  <c r="BC446" i="5"/>
  <c r="AS447" i="5"/>
  <c r="BF447" i="5"/>
  <c r="AQ450" i="5"/>
  <c r="BG450" i="5"/>
  <c r="AW451" i="5"/>
  <c r="AQ453" i="5"/>
  <c r="AS454" i="5"/>
  <c r="BA455" i="5"/>
  <c r="AT458" i="5"/>
  <c r="BD459" i="5"/>
  <c r="BA460" i="5"/>
  <c r="AZ461" i="5"/>
  <c r="AS462" i="5"/>
  <c r="BD463" i="5"/>
  <c r="AW464" i="5"/>
  <c r="AX468" i="5"/>
  <c r="BG470" i="5"/>
  <c r="BF474" i="5"/>
  <c r="BE474" i="5"/>
  <c r="BB474" i="5"/>
  <c r="BG474" i="5"/>
  <c r="BD474" i="5"/>
  <c r="BC474" i="5"/>
  <c r="AZ474" i="5"/>
  <c r="AS469" i="5"/>
  <c r="AX469" i="5"/>
  <c r="AU469" i="5"/>
  <c r="BD492" i="5"/>
  <c r="BE492" i="5"/>
  <c r="BC492" i="5"/>
  <c r="BB492" i="5"/>
  <c r="BA492" i="5"/>
  <c r="AZ492" i="5"/>
  <c r="BD482" i="5"/>
  <c r="BG482" i="5"/>
  <c r="BE482" i="5"/>
  <c r="BC482" i="5"/>
  <c r="AZ482" i="5"/>
  <c r="BB476" i="5"/>
  <c r="BE476" i="5"/>
  <c r="BD476" i="5"/>
  <c r="AZ476" i="5"/>
  <c r="AP480" i="5"/>
  <c r="AX480" i="5"/>
  <c r="AW480" i="5"/>
  <c r="AU480" i="5"/>
  <c r="AT480" i="5"/>
  <c r="AQ480" i="5"/>
  <c r="BA482" i="5"/>
  <c r="AU485" i="5"/>
  <c r="AT485" i="5"/>
  <c r="AS485" i="5"/>
  <c r="AQ485" i="5"/>
  <c r="AP485" i="5"/>
  <c r="AX485" i="5"/>
  <c r="BB486" i="5"/>
  <c r="BE486" i="5"/>
  <c r="BD486" i="5"/>
  <c r="BA486" i="5"/>
  <c r="AZ486" i="5"/>
  <c r="BG492" i="5"/>
  <c r="BB494" i="5"/>
  <c r="BG494" i="5"/>
  <c r="BF494" i="5"/>
  <c r="BE494" i="5"/>
  <c r="BD494" i="5"/>
  <c r="BA494" i="5"/>
  <c r="AZ494" i="5"/>
  <c r="AR502" i="5"/>
  <c r="AQ502" i="5"/>
  <c r="AX502" i="5"/>
  <c r="AV502" i="5"/>
  <c r="AT502" i="5"/>
  <c r="AW502" i="5"/>
  <c r="AU502" i="5"/>
  <c r="AS502" i="5"/>
  <c r="AP502" i="5"/>
  <c r="BF458" i="5"/>
  <c r="BC458" i="5"/>
  <c r="AR469" i="5"/>
  <c r="AV470" i="5"/>
  <c r="AW473" i="5"/>
  <c r="AX474" i="5"/>
  <c r="AU474" i="5"/>
  <c r="AT474" i="5"/>
  <c r="AQ474" i="5"/>
  <c r="BA476" i="5"/>
  <c r="AR480" i="5"/>
  <c r="AW481" i="5"/>
  <c r="AX481" i="5"/>
  <c r="AV481" i="5"/>
  <c r="AT481" i="5"/>
  <c r="AS481" i="5"/>
  <c r="AP481" i="5"/>
  <c r="BB482" i="5"/>
  <c r="AR485" i="5"/>
  <c r="BC486" i="5"/>
  <c r="BC494" i="5"/>
  <c r="AW452" i="5"/>
  <c r="BG452" i="5"/>
  <c r="AZ458" i="5"/>
  <c r="AS459" i="5"/>
  <c r="AP459" i="5"/>
  <c r="AZ464" i="5"/>
  <c r="AU465" i="5"/>
  <c r="AR465" i="5"/>
  <c r="AT469" i="5"/>
  <c r="AW471" i="5"/>
  <c r="AV471" i="5"/>
  <c r="AS471" i="5"/>
  <c r="AP474" i="5"/>
  <c r="BE475" i="5"/>
  <c r="BF475" i="5"/>
  <c r="BD475" i="5"/>
  <c r="BA475" i="5"/>
  <c r="BC476" i="5"/>
  <c r="AS480" i="5"/>
  <c r="AQ481" i="5"/>
  <c r="BF482" i="5"/>
  <c r="AV485" i="5"/>
  <c r="BF486" i="5"/>
  <c r="AS489" i="5"/>
  <c r="AX489" i="5"/>
  <c r="AW489" i="5"/>
  <c r="AV489" i="5"/>
  <c r="AU489" i="5"/>
  <c r="AQ489" i="5"/>
  <c r="AW469" i="5"/>
  <c r="AQ471" i="5"/>
  <c r="AS474" i="5"/>
  <c r="BB475" i="5"/>
  <c r="BG476" i="5"/>
  <c r="AS479" i="5"/>
  <c r="AX479" i="5"/>
  <c r="AV479" i="5"/>
  <c r="AU479" i="5"/>
  <c r="AQ479" i="5"/>
  <c r="AZ480" i="5"/>
  <c r="BF480" i="5"/>
  <c r="BE480" i="5"/>
  <c r="BB480" i="5"/>
  <c r="AU481" i="5"/>
  <c r="BE485" i="5"/>
  <c r="BF485" i="5"/>
  <c r="BD485" i="5"/>
  <c r="BB485" i="5"/>
  <c r="BA485" i="5"/>
  <c r="AP489" i="5"/>
  <c r="AU501" i="5"/>
  <c r="AT501" i="5"/>
  <c r="AQ501" i="5"/>
  <c r="AW501" i="5"/>
  <c r="AP501" i="5"/>
  <c r="AX501" i="5"/>
  <c r="AV501" i="5"/>
  <c r="AS501" i="5"/>
  <c r="BD458" i="5"/>
  <c r="AT459" i="5"/>
  <c r="BD462" i="5"/>
  <c r="BA462" i="5"/>
  <c r="AQ463" i="5"/>
  <c r="AX463" i="5"/>
  <c r="BC464" i="5"/>
  <c r="AS465" i="5"/>
  <c r="BC469" i="5"/>
  <c r="BF469" i="5"/>
  <c r="AR471" i="5"/>
  <c r="AV474" i="5"/>
  <c r="BC475" i="5"/>
  <c r="AP479" i="5"/>
  <c r="BA480" i="5"/>
  <c r="BG481" i="5"/>
  <c r="BE481" i="5"/>
  <c r="BD481" i="5"/>
  <c r="BA481" i="5"/>
  <c r="AQ483" i="5"/>
  <c r="AV483" i="5"/>
  <c r="AU483" i="5"/>
  <c r="AS483" i="5"/>
  <c r="AR483" i="5"/>
  <c r="AZ485" i="5"/>
  <c r="AR489" i="5"/>
  <c r="AT490" i="5"/>
  <c r="AP490" i="5"/>
  <c r="AX490" i="5"/>
  <c r="AW490" i="5"/>
  <c r="AV490" i="5"/>
  <c r="AR490" i="5"/>
  <c r="AR501" i="5"/>
  <c r="AP470" i="5"/>
  <c r="AW470" i="5"/>
  <c r="AT470" i="5"/>
  <c r="BD472" i="5"/>
  <c r="BG472" i="5"/>
  <c r="BC472" i="5"/>
  <c r="AQ473" i="5"/>
  <c r="AU473" i="5"/>
  <c r="AR473" i="5"/>
  <c r="AU475" i="5"/>
  <c r="AT475" i="5"/>
  <c r="AS475" i="5"/>
  <c r="AP475" i="5"/>
  <c r="BC485" i="5"/>
  <c r="AT489" i="5"/>
  <c r="AQ490" i="5"/>
  <c r="AP496" i="5"/>
  <c r="AV496" i="5"/>
  <c r="AT496" i="5"/>
  <c r="BD508" i="5"/>
  <c r="BC508" i="5"/>
  <c r="BA508" i="5"/>
  <c r="AZ508" i="5"/>
  <c r="BF508" i="5"/>
  <c r="BB508" i="5"/>
  <c r="BE493" i="5"/>
  <c r="BA493" i="5"/>
  <c r="AR494" i="5"/>
  <c r="AX494" i="5"/>
  <c r="AT498" i="5"/>
  <c r="AS498" i="5"/>
  <c r="AP498" i="5"/>
  <c r="AU498" i="5"/>
  <c r="BG500" i="5"/>
  <c r="BD500" i="5"/>
  <c r="BE500" i="5"/>
  <c r="AZ500" i="5"/>
  <c r="BE508" i="5"/>
  <c r="BG468" i="5"/>
  <c r="AU478" i="5"/>
  <c r="BG478" i="5"/>
  <c r="BF479" i="5"/>
  <c r="AR482" i="5"/>
  <c r="BC483" i="5"/>
  <c r="BB484" i="5"/>
  <c r="BG488" i="5"/>
  <c r="AU493" i="5"/>
  <c r="AQ493" i="5"/>
  <c r="BB493" i="5"/>
  <c r="AQ494" i="5"/>
  <c r="AS496" i="5"/>
  <c r="BG497" i="5"/>
  <c r="BF497" i="5"/>
  <c r="BC497" i="5"/>
  <c r="BB497" i="5"/>
  <c r="AR498" i="5"/>
  <c r="BB500" i="5"/>
  <c r="BE501" i="5"/>
  <c r="BD501" i="5"/>
  <c r="BA501" i="5"/>
  <c r="BF501" i="5"/>
  <c r="BB501" i="5"/>
  <c r="BA491" i="5"/>
  <c r="BG491" i="5"/>
  <c r="AX492" i="5"/>
  <c r="AT492" i="5"/>
  <c r="BC493" i="5"/>
  <c r="AS494" i="5"/>
  <c r="AU496" i="5"/>
  <c r="AV498" i="5"/>
  <c r="AQ499" i="5"/>
  <c r="AP499" i="5"/>
  <c r="AW499" i="5"/>
  <c r="AT499" i="5"/>
  <c r="AR499" i="5"/>
  <c r="BC500" i="5"/>
  <c r="AX510" i="5"/>
  <c r="AW510" i="5"/>
  <c r="AU510" i="5"/>
  <c r="AT510" i="5"/>
  <c r="AR510" i="5"/>
  <c r="AV510" i="5"/>
  <c r="AQ510" i="5"/>
  <c r="BG520" i="5"/>
  <c r="BE520" i="5"/>
  <c r="BD520" i="5"/>
  <c r="BB520" i="5"/>
  <c r="AZ520" i="5"/>
  <c r="BF520" i="5"/>
  <c r="BC520" i="5"/>
  <c r="BA520" i="5"/>
  <c r="AW498" i="5"/>
  <c r="BF500" i="5"/>
  <c r="BC501" i="5"/>
  <c r="AP510" i="5"/>
  <c r="AV482" i="5"/>
  <c r="BF483" i="5"/>
  <c r="BE484" i="5"/>
  <c r="BD490" i="5"/>
  <c r="AZ490" i="5"/>
  <c r="AQ491" i="5"/>
  <c r="AW491" i="5"/>
  <c r="BF493" i="5"/>
  <c r="AU494" i="5"/>
  <c r="AX496" i="5"/>
  <c r="AX498" i="5"/>
  <c r="AX500" i="5"/>
  <c r="AW500" i="5"/>
  <c r="AT500" i="5"/>
  <c r="AQ500" i="5"/>
  <c r="AV500" i="5"/>
  <c r="BF504" i="5"/>
  <c r="BE504" i="5"/>
  <c r="BB504" i="5"/>
  <c r="BG504" i="5"/>
  <c r="BC504" i="5"/>
  <c r="AZ504" i="5"/>
  <c r="AS510" i="5"/>
  <c r="AW482" i="5"/>
  <c r="BG483" i="5"/>
  <c r="AT486" i="5"/>
  <c r="AZ488" i="5"/>
  <c r="BG489" i="5"/>
  <c r="BC489" i="5"/>
  <c r="BA490" i="5"/>
  <c r="AP491" i="5"/>
  <c r="BC491" i="5"/>
  <c r="AR492" i="5"/>
  <c r="AT493" i="5"/>
  <c r="BG493" i="5"/>
  <c r="AV494" i="5"/>
  <c r="BE497" i="5"/>
  <c r="AV499" i="5"/>
  <c r="AP500" i="5"/>
  <c r="BA504" i="5"/>
  <c r="AT508" i="5"/>
  <c r="AS508" i="5"/>
  <c r="AQ508" i="5"/>
  <c r="AP508" i="5"/>
  <c r="AU508" i="5"/>
  <c r="AR508" i="5"/>
  <c r="AX508" i="5"/>
  <c r="BG510" i="5"/>
  <c r="BE510" i="5"/>
  <c r="BD510" i="5"/>
  <c r="BB510" i="5"/>
  <c r="BF510" i="5"/>
  <c r="BC510" i="5"/>
  <c r="AZ510" i="5"/>
  <c r="BD528" i="5"/>
  <c r="BC528" i="5"/>
  <c r="BA528" i="5"/>
  <c r="AZ528" i="5"/>
  <c r="BG528" i="5"/>
  <c r="BF528" i="5"/>
  <c r="BE528" i="5"/>
  <c r="BB528" i="5"/>
  <c r="AV524" i="5"/>
  <c r="AU524" i="5"/>
  <c r="AS524" i="5"/>
  <c r="AR524" i="5"/>
  <c r="AP524" i="5"/>
  <c r="AX524" i="5"/>
  <c r="AX530" i="5"/>
  <c r="AW530" i="5"/>
  <c r="AU530" i="5"/>
  <c r="AT530" i="5"/>
  <c r="AR530" i="5"/>
  <c r="AQ530" i="5"/>
  <c r="AP530" i="5"/>
  <c r="BD498" i="5"/>
  <c r="BC498" i="5"/>
  <c r="AZ498" i="5"/>
  <c r="AW507" i="5"/>
  <c r="AV507" i="5"/>
  <c r="AT507" i="5"/>
  <c r="AS507" i="5"/>
  <c r="BA519" i="5"/>
  <c r="AZ519" i="5"/>
  <c r="BG519" i="5"/>
  <c r="BE519" i="5"/>
  <c r="BC519" i="5"/>
  <c r="AQ524" i="5"/>
  <c r="AS530" i="5"/>
  <c r="AV514" i="5"/>
  <c r="AU514" i="5"/>
  <c r="AS514" i="5"/>
  <c r="AR514" i="5"/>
  <c r="AP514" i="5"/>
  <c r="BD518" i="5"/>
  <c r="BC518" i="5"/>
  <c r="BA518" i="5"/>
  <c r="AZ518" i="5"/>
  <c r="BF518" i="5"/>
  <c r="AT524" i="5"/>
  <c r="AV530" i="5"/>
  <c r="BF495" i="5"/>
  <c r="BB498" i="5"/>
  <c r="AV504" i="5"/>
  <c r="AU504" i="5"/>
  <c r="AR504" i="5"/>
  <c r="AQ507" i="5"/>
  <c r="BA509" i="5"/>
  <c r="AZ509" i="5"/>
  <c r="BG509" i="5"/>
  <c r="BE509" i="5"/>
  <c r="AQ514" i="5"/>
  <c r="BB518" i="5"/>
  <c r="BD519" i="5"/>
  <c r="AW524" i="5"/>
  <c r="AQ529" i="5"/>
  <c r="AP529" i="5"/>
  <c r="AX529" i="5"/>
  <c r="AW529" i="5"/>
  <c r="AU529" i="5"/>
  <c r="AT529" i="5"/>
  <c r="AS529" i="5"/>
  <c r="BG530" i="5"/>
  <c r="BE530" i="5"/>
  <c r="BD530" i="5"/>
  <c r="BB530" i="5"/>
  <c r="BA530" i="5"/>
  <c r="AZ530" i="5"/>
  <c r="BF524" i="5"/>
  <c r="BE524" i="5"/>
  <c r="BC524" i="5"/>
  <c r="BB524" i="5"/>
  <c r="AZ524" i="5"/>
  <c r="BB502" i="5"/>
  <c r="BA502" i="5"/>
  <c r="AW514" i="5"/>
  <c r="BG518" i="5"/>
  <c r="BA524" i="5"/>
  <c r="AV529" i="5"/>
  <c r="BF530" i="5"/>
  <c r="AX520" i="5"/>
  <c r="AW520" i="5"/>
  <c r="AU520" i="5"/>
  <c r="AT520" i="5"/>
  <c r="AR520" i="5"/>
  <c r="AP520" i="5"/>
  <c r="AT528" i="5"/>
  <c r="AS528" i="5"/>
  <c r="AQ528" i="5"/>
  <c r="AP528" i="5"/>
  <c r="AX528" i="5"/>
  <c r="AW528" i="5"/>
  <c r="AV528" i="5"/>
  <c r="BA529" i="5"/>
  <c r="AZ529" i="5"/>
  <c r="BG529" i="5"/>
  <c r="BE529" i="5"/>
  <c r="BD529" i="5"/>
  <c r="BC529" i="5"/>
  <c r="AW497" i="5"/>
  <c r="AV497" i="5"/>
  <c r="AS497" i="5"/>
  <c r="BA499" i="5"/>
  <c r="AZ499" i="5"/>
  <c r="BG499" i="5"/>
  <c r="BC502" i="5"/>
  <c r="BG507" i="5"/>
  <c r="BF507" i="5"/>
  <c r="BD507" i="5"/>
  <c r="BC507" i="5"/>
  <c r="BF514" i="5"/>
  <c r="BE514" i="5"/>
  <c r="BC514" i="5"/>
  <c r="BB514" i="5"/>
  <c r="AZ514" i="5"/>
  <c r="AQ519" i="5"/>
  <c r="AP519" i="5"/>
  <c r="AX519" i="5"/>
  <c r="AW519" i="5"/>
  <c r="AU519" i="5"/>
  <c r="AS519" i="5"/>
  <c r="AQ520" i="5"/>
  <c r="BG524" i="5"/>
  <c r="AR528" i="5"/>
  <c r="BB529" i="5"/>
  <c r="AQ509" i="5"/>
  <c r="AP509" i="5"/>
  <c r="AX509" i="5"/>
  <c r="AW509" i="5"/>
  <c r="AU509" i="5"/>
  <c r="AT518" i="5"/>
  <c r="AS518" i="5"/>
  <c r="AQ518" i="5"/>
  <c r="AP518" i="5"/>
  <c r="AX518" i="5"/>
  <c r="AV518" i="5"/>
  <c r="AS520" i="5"/>
  <c r="AU528" i="5"/>
  <c r="BF529" i="5"/>
  <c r="AX534" i="5"/>
  <c r="AP537" i="5"/>
  <c r="AZ537" i="5"/>
  <c r="AQ517" i="5"/>
  <c r="BA517" i="5"/>
  <c r="AQ527" i="5"/>
  <c r="BA527" i="5"/>
  <c r="AP534" i="5"/>
  <c r="AZ534" i="5"/>
  <c r="AQ537" i="5"/>
  <c r="BA537" i="5"/>
  <c r="AX538" i="5"/>
  <c r="AU539" i="5"/>
  <c r="BE539" i="5"/>
  <c r="AQ534" i="5"/>
  <c r="BA534" i="5"/>
  <c r="AR537" i="5"/>
  <c r="BB537" i="5"/>
  <c r="AV539" i="5"/>
  <c r="BF539" i="5"/>
  <c r="BF496" i="5"/>
  <c r="AU503" i="5"/>
  <c r="AV506" i="5"/>
  <c r="BF506" i="5"/>
  <c r="AQ511" i="5"/>
  <c r="BA511" i="5"/>
  <c r="AX512" i="5"/>
  <c r="AV516" i="5"/>
  <c r="BF516" i="5"/>
  <c r="AS517" i="5"/>
  <c r="BC517" i="5"/>
  <c r="AQ521" i="5"/>
  <c r="BA521" i="5"/>
  <c r="AV526" i="5"/>
  <c r="BF526" i="5"/>
  <c r="AS527" i="5"/>
  <c r="BC527" i="5"/>
  <c r="AQ531" i="5"/>
  <c r="BA531" i="5"/>
  <c r="AR534" i="5"/>
  <c r="BB534" i="5"/>
  <c r="AV536" i="5"/>
  <c r="BF536" i="5"/>
  <c r="AS537" i="5"/>
  <c r="BC537" i="5"/>
  <c r="AP538" i="5"/>
  <c r="AZ538" i="5"/>
  <c r="AW539" i="5"/>
  <c r="BG539" i="5"/>
  <c r="AR511" i="5"/>
  <c r="BB511" i="5"/>
  <c r="AP515" i="5"/>
  <c r="AZ515" i="5"/>
  <c r="AW516" i="5"/>
  <c r="BG516" i="5"/>
  <c r="AT517" i="5"/>
  <c r="BD517" i="5"/>
  <c r="AR521" i="5"/>
  <c r="BB521" i="5"/>
  <c r="AP525" i="5"/>
  <c r="AZ525" i="5"/>
  <c r="AW526" i="5"/>
  <c r="BG526" i="5"/>
  <c r="AT527" i="5"/>
  <c r="BD527" i="5"/>
  <c r="AR531" i="5"/>
  <c r="BB531" i="5"/>
  <c r="AS534" i="5"/>
  <c r="BC534" i="5"/>
  <c r="AP535" i="5"/>
  <c r="AZ535" i="5"/>
  <c r="AW536" i="5"/>
  <c r="BG536" i="5"/>
  <c r="AT537" i="5"/>
  <c r="BD537" i="5"/>
  <c r="AQ538" i="5"/>
  <c r="BA538" i="5"/>
  <c r="AX539" i="5"/>
  <c r="AT534" i="5"/>
  <c r="BD534" i="5"/>
  <c r="AU537" i="5"/>
  <c r="BE537" i="5"/>
  <c r="AR538" i="5"/>
  <c r="BB538" i="5"/>
  <c r="AT511" i="5"/>
  <c r="BD511" i="5"/>
  <c r="AQ512" i="5"/>
  <c r="BA512" i="5"/>
  <c r="AR515" i="5"/>
  <c r="BB515" i="5"/>
  <c r="AV517" i="5"/>
  <c r="BF517" i="5"/>
  <c r="AT521" i="5"/>
  <c r="BD521" i="5"/>
  <c r="AV527" i="5"/>
  <c r="BF527" i="5"/>
  <c r="AT531" i="5"/>
  <c r="BD531" i="5"/>
  <c r="AU534" i="5"/>
  <c r="BE534" i="5"/>
  <c r="AV537" i="5"/>
  <c r="BF537" i="5"/>
  <c r="AS538" i="5"/>
  <c r="BC538" i="5"/>
  <c r="AP539" i="5"/>
  <c r="AZ539" i="5"/>
  <c r="A7" i="9"/>
  <c r="G538" i="5"/>
  <c r="H538" i="5" s="1"/>
  <c r="G537" i="5"/>
  <c r="H537" i="5" s="1"/>
  <c r="G536" i="5"/>
  <c r="H536" i="5" s="1"/>
  <c r="G535" i="5"/>
  <c r="H535" i="5" s="1"/>
  <c r="G534" i="5"/>
  <c r="H534" i="5" s="1"/>
  <c r="G533" i="5"/>
  <c r="H533" i="5" s="1"/>
  <c r="G532" i="5"/>
  <c r="H532" i="5" s="1"/>
  <c r="G531" i="5"/>
  <c r="H531" i="5" s="1"/>
  <c r="G530" i="5"/>
  <c r="H530" i="5" s="1"/>
  <c r="G529" i="5"/>
  <c r="H529" i="5" s="1"/>
  <c r="G528" i="5"/>
  <c r="H528" i="5" s="1"/>
  <c r="G527" i="5"/>
  <c r="H527" i="5" s="1"/>
  <c r="G526" i="5"/>
  <c r="H526" i="5" s="1"/>
  <c r="G525" i="5"/>
  <c r="H525" i="5" s="1"/>
  <c r="G524" i="5"/>
  <c r="H524" i="5" s="1"/>
  <c r="G523" i="5"/>
  <c r="H523" i="5" s="1"/>
  <c r="G522" i="5"/>
  <c r="H522" i="5" s="1"/>
  <c r="G521" i="5"/>
  <c r="H521" i="5" s="1"/>
  <c r="G520" i="5"/>
  <c r="H520" i="5" s="1"/>
  <c r="G519" i="5"/>
  <c r="H519" i="5" s="1"/>
  <c r="G518" i="5"/>
  <c r="H518" i="5" s="1"/>
  <c r="G517" i="5"/>
  <c r="H517" i="5" s="1"/>
  <c r="G516" i="5"/>
  <c r="H516" i="5" s="1"/>
  <c r="G515" i="5"/>
  <c r="H515" i="5" s="1"/>
  <c r="G514" i="5"/>
  <c r="H514" i="5" s="1"/>
  <c r="G513" i="5"/>
  <c r="H513" i="5" s="1"/>
  <c r="G512" i="5"/>
  <c r="H512" i="5" s="1"/>
  <c r="G511" i="5"/>
  <c r="H511" i="5" s="1"/>
  <c r="G510" i="5"/>
  <c r="H510" i="5" s="1"/>
  <c r="G509" i="5"/>
  <c r="H509" i="5" s="1"/>
  <c r="G508" i="5"/>
  <c r="H508" i="5" s="1"/>
  <c r="G507" i="5"/>
  <c r="H507" i="5" s="1"/>
  <c r="G506" i="5"/>
  <c r="H506" i="5" s="1"/>
  <c r="G505" i="5"/>
  <c r="H505" i="5" s="1"/>
  <c r="G504" i="5"/>
  <c r="H504" i="5" s="1"/>
  <c r="G503" i="5"/>
  <c r="H503" i="5" s="1"/>
  <c r="G502" i="5"/>
  <c r="H502" i="5" s="1"/>
  <c r="G501" i="5"/>
  <c r="H501" i="5" s="1"/>
  <c r="G500" i="5"/>
  <c r="H500" i="5" s="1"/>
  <c r="G499" i="5"/>
  <c r="H499" i="5" s="1"/>
  <c r="G498" i="5"/>
  <c r="H498" i="5" s="1"/>
  <c r="G497" i="5"/>
  <c r="H497" i="5" s="1"/>
  <c r="G496" i="5"/>
  <c r="H496" i="5" s="1"/>
  <c r="G495" i="5"/>
  <c r="H495" i="5" s="1"/>
  <c r="G494" i="5"/>
  <c r="H494" i="5" s="1"/>
  <c r="G493" i="5"/>
  <c r="H493" i="5" s="1"/>
  <c r="G492" i="5"/>
  <c r="H492" i="5" s="1"/>
  <c r="G491" i="5"/>
  <c r="H491" i="5" s="1"/>
  <c r="G490" i="5"/>
  <c r="H490" i="5" s="1"/>
  <c r="G489" i="5"/>
  <c r="H489" i="5" s="1"/>
  <c r="G488" i="5"/>
  <c r="H488" i="5" s="1"/>
  <c r="G487" i="5"/>
  <c r="H487" i="5" s="1"/>
  <c r="G486" i="5"/>
  <c r="H486" i="5" s="1"/>
  <c r="G485" i="5"/>
  <c r="H485" i="5" s="1"/>
  <c r="G484" i="5"/>
  <c r="H484" i="5" s="1"/>
  <c r="G483" i="5"/>
  <c r="H483" i="5" s="1"/>
  <c r="G482" i="5"/>
  <c r="H482" i="5" s="1"/>
  <c r="G481" i="5"/>
  <c r="H481" i="5" s="1"/>
  <c r="G480" i="5"/>
  <c r="H480" i="5" s="1"/>
  <c r="G479" i="5"/>
  <c r="H479" i="5" s="1"/>
  <c r="G478" i="5"/>
  <c r="H478" i="5" s="1"/>
  <c r="G477" i="5"/>
  <c r="H477" i="5" s="1"/>
  <c r="G476" i="5"/>
  <c r="H476" i="5" s="1"/>
  <c r="G475" i="5"/>
  <c r="H475" i="5" s="1"/>
  <c r="G474" i="5"/>
  <c r="H474" i="5" s="1"/>
  <c r="G473" i="5"/>
  <c r="H473" i="5" s="1"/>
  <c r="G472" i="5"/>
  <c r="H472" i="5" s="1"/>
  <c r="G471" i="5"/>
  <c r="H471" i="5" s="1"/>
  <c r="G470" i="5"/>
  <c r="H470" i="5" s="1"/>
  <c r="G469" i="5"/>
  <c r="H469" i="5" s="1"/>
  <c r="G468" i="5"/>
  <c r="H468" i="5" s="1"/>
  <c r="G467" i="5"/>
  <c r="H467" i="5" s="1"/>
  <c r="G466" i="5"/>
  <c r="H466" i="5" s="1"/>
  <c r="G465" i="5"/>
  <c r="H465" i="5" s="1"/>
  <c r="G464" i="5"/>
  <c r="H464" i="5" s="1"/>
  <c r="G463" i="5"/>
  <c r="H463" i="5" s="1"/>
  <c r="G462" i="5"/>
  <c r="H462" i="5" s="1"/>
  <c r="G461" i="5"/>
  <c r="H461" i="5" s="1"/>
  <c r="G460" i="5"/>
  <c r="H460" i="5" s="1"/>
  <c r="G459" i="5"/>
  <c r="H459" i="5" s="1"/>
  <c r="G458" i="5"/>
  <c r="H458" i="5" s="1"/>
  <c r="G457" i="5"/>
  <c r="H457" i="5" s="1"/>
  <c r="G456" i="5"/>
  <c r="H456" i="5" s="1"/>
  <c r="G455" i="5"/>
  <c r="H455" i="5" s="1"/>
  <c r="G454" i="5"/>
  <c r="H454" i="5" s="1"/>
  <c r="G453" i="5"/>
  <c r="H453" i="5" s="1"/>
  <c r="G452" i="5"/>
  <c r="H452" i="5" s="1"/>
  <c r="G451" i="5"/>
  <c r="H451" i="5" s="1"/>
  <c r="G450" i="5"/>
  <c r="H450" i="5" s="1"/>
  <c r="G449" i="5"/>
  <c r="H449" i="5" s="1"/>
  <c r="G448" i="5"/>
  <c r="H448" i="5" s="1"/>
  <c r="G447" i="5"/>
  <c r="H447" i="5" s="1"/>
  <c r="G446" i="5"/>
  <c r="H446" i="5" s="1"/>
  <c r="G445" i="5"/>
  <c r="H445" i="5" s="1"/>
  <c r="G444" i="5"/>
  <c r="H444" i="5" s="1"/>
  <c r="G443" i="5"/>
  <c r="H443" i="5" s="1"/>
  <c r="G442" i="5"/>
  <c r="H442" i="5" s="1"/>
  <c r="G441" i="5"/>
  <c r="H441" i="5" s="1"/>
  <c r="G440" i="5"/>
  <c r="H440" i="5" s="1"/>
  <c r="G439" i="5"/>
  <c r="H439" i="5" s="1"/>
  <c r="G438" i="5"/>
  <c r="H438" i="5" s="1"/>
  <c r="G437" i="5"/>
  <c r="H437" i="5" s="1"/>
  <c r="G436" i="5"/>
  <c r="H436" i="5" s="1"/>
  <c r="G435" i="5"/>
  <c r="H435" i="5" s="1"/>
  <c r="G434" i="5"/>
  <c r="H434" i="5" s="1"/>
  <c r="G433" i="5"/>
  <c r="H433" i="5" s="1"/>
  <c r="G432" i="5"/>
  <c r="H432" i="5" s="1"/>
  <c r="G431" i="5"/>
  <c r="H431" i="5" s="1"/>
  <c r="G430" i="5"/>
  <c r="H430" i="5" s="1"/>
  <c r="G429" i="5"/>
  <c r="H429" i="5" s="1"/>
  <c r="G428" i="5"/>
  <c r="H428" i="5" s="1"/>
  <c r="G427" i="5"/>
  <c r="H427" i="5" s="1"/>
  <c r="G426" i="5"/>
  <c r="H426" i="5" s="1"/>
  <c r="G425" i="5"/>
  <c r="H425" i="5" s="1"/>
  <c r="G424" i="5"/>
  <c r="H424" i="5" s="1"/>
  <c r="G423" i="5"/>
  <c r="H423" i="5" s="1"/>
  <c r="G422" i="5"/>
  <c r="H422" i="5" s="1"/>
  <c r="G421" i="5"/>
  <c r="H421" i="5" s="1"/>
  <c r="G420" i="5"/>
  <c r="H420" i="5" s="1"/>
  <c r="G419" i="5"/>
  <c r="H419" i="5" s="1"/>
  <c r="G418" i="5"/>
  <c r="H418" i="5" s="1"/>
  <c r="G417" i="5"/>
  <c r="H417" i="5" s="1"/>
  <c r="G416" i="5"/>
  <c r="H416" i="5" s="1"/>
  <c r="G415" i="5"/>
  <c r="H415" i="5" s="1"/>
  <c r="G414" i="5"/>
  <c r="H414" i="5" s="1"/>
  <c r="G413" i="5"/>
  <c r="H413" i="5" s="1"/>
  <c r="G412" i="5"/>
  <c r="H412" i="5" s="1"/>
  <c r="G411" i="5"/>
  <c r="H411" i="5" s="1"/>
  <c r="G410" i="5"/>
  <c r="H410" i="5" s="1"/>
  <c r="G409" i="5"/>
  <c r="H409" i="5" s="1"/>
  <c r="G408" i="5"/>
  <c r="H408" i="5" s="1"/>
  <c r="G407" i="5"/>
  <c r="H407" i="5" s="1"/>
  <c r="G406" i="5"/>
  <c r="H406" i="5" s="1"/>
  <c r="G405" i="5"/>
  <c r="H405" i="5" s="1"/>
  <c r="G404" i="5"/>
  <c r="H404" i="5" s="1"/>
  <c r="G403" i="5"/>
  <c r="H403" i="5" s="1"/>
  <c r="G402" i="5"/>
  <c r="H402" i="5" s="1"/>
  <c r="G401" i="5"/>
  <c r="H401" i="5" s="1"/>
  <c r="G400" i="5"/>
  <c r="H400" i="5" s="1"/>
  <c r="G399" i="5"/>
  <c r="H399" i="5" s="1"/>
  <c r="G398" i="5"/>
  <c r="H398" i="5" s="1"/>
  <c r="G397" i="5"/>
  <c r="H397" i="5" s="1"/>
  <c r="G396" i="5"/>
  <c r="H396" i="5" s="1"/>
  <c r="G395" i="5"/>
  <c r="H395" i="5" s="1"/>
  <c r="G394" i="5"/>
  <c r="H394" i="5" s="1"/>
  <c r="G393" i="5"/>
  <c r="H393" i="5" s="1"/>
  <c r="G392" i="5"/>
  <c r="H392" i="5" s="1"/>
  <c r="G391" i="5"/>
  <c r="H391" i="5" s="1"/>
  <c r="G390" i="5"/>
  <c r="H390" i="5" s="1"/>
  <c r="G389" i="5"/>
  <c r="H389" i="5" s="1"/>
  <c r="G388" i="5"/>
  <c r="H388" i="5" s="1"/>
  <c r="G387" i="5"/>
  <c r="H387" i="5" s="1"/>
  <c r="G386" i="5"/>
  <c r="H386" i="5" s="1"/>
  <c r="G385" i="5"/>
  <c r="H385" i="5" s="1"/>
  <c r="G384" i="5"/>
  <c r="H384" i="5" s="1"/>
  <c r="G383" i="5"/>
  <c r="H383" i="5" s="1"/>
  <c r="G382" i="5"/>
  <c r="H382" i="5" s="1"/>
  <c r="G381" i="5"/>
  <c r="H381" i="5" s="1"/>
  <c r="G380" i="5"/>
  <c r="H380" i="5" s="1"/>
  <c r="G379" i="5"/>
  <c r="H379" i="5" s="1"/>
  <c r="G378" i="5"/>
  <c r="H378" i="5" s="1"/>
  <c r="G377" i="5"/>
  <c r="H377" i="5" s="1"/>
  <c r="G376" i="5"/>
  <c r="H376" i="5" s="1"/>
  <c r="G375" i="5"/>
  <c r="H375" i="5" s="1"/>
  <c r="G374" i="5"/>
  <c r="H374" i="5" s="1"/>
  <c r="G373" i="5"/>
  <c r="H373" i="5" s="1"/>
  <c r="G372" i="5"/>
  <c r="H372" i="5" s="1"/>
  <c r="G371" i="5"/>
  <c r="H371" i="5" s="1"/>
  <c r="G370" i="5"/>
  <c r="H370" i="5" s="1"/>
  <c r="G369" i="5"/>
  <c r="H369" i="5" s="1"/>
  <c r="G368" i="5"/>
  <c r="H368" i="5" s="1"/>
  <c r="G367" i="5"/>
  <c r="H367" i="5" s="1"/>
  <c r="G366" i="5"/>
  <c r="H366" i="5" s="1"/>
  <c r="G365" i="5"/>
  <c r="H365" i="5" s="1"/>
  <c r="G364" i="5"/>
  <c r="H364" i="5" s="1"/>
  <c r="G363" i="5"/>
  <c r="H363" i="5" s="1"/>
  <c r="G362" i="5"/>
  <c r="H362" i="5" s="1"/>
  <c r="G361" i="5"/>
  <c r="H361" i="5" s="1"/>
  <c r="G360" i="5"/>
  <c r="H360" i="5" s="1"/>
  <c r="G359" i="5"/>
  <c r="H359" i="5" s="1"/>
  <c r="G358" i="5"/>
  <c r="H358" i="5" s="1"/>
  <c r="G357" i="5"/>
  <c r="H357" i="5" s="1"/>
  <c r="G356" i="5"/>
  <c r="H356" i="5" s="1"/>
  <c r="G355" i="5"/>
  <c r="H355" i="5" s="1"/>
  <c r="G354" i="5"/>
  <c r="H354" i="5" s="1"/>
  <c r="G353" i="5"/>
  <c r="H353" i="5" s="1"/>
  <c r="G352" i="5"/>
  <c r="H352" i="5" s="1"/>
  <c r="G351" i="5"/>
  <c r="H351" i="5" s="1"/>
  <c r="G350" i="5"/>
  <c r="H350" i="5" s="1"/>
  <c r="G349" i="5"/>
  <c r="H349" i="5" s="1"/>
  <c r="G348" i="5"/>
  <c r="H348" i="5" s="1"/>
  <c r="G347" i="5"/>
  <c r="H347" i="5" s="1"/>
  <c r="G346" i="5"/>
  <c r="H346" i="5" s="1"/>
  <c r="G345" i="5"/>
  <c r="H345" i="5" s="1"/>
  <c r="G344" i="5"/>
  <c r="H344" i="5" s="1"/>
  <c r="G343" i="5"/>
  <c r="H343" i="5" s="1"/>
  <c r="G342" i="5"/>
  <c r="H342" i="5" s="1"/>
  <c r="G341" i="5"/>
  <c r="H341" i="5" s="1"/>
  <c r="G340" i="5"/>
  <c r="H340" i="5" s="1"/>
  <c r="G339" i="5"/>
  <c r="H339" i="5" s="1"/>
  <c r="G338" i="5"/>
  <c r="H338" i="5" s="1"/>
  <c r="G337" i="5"/>
  <c r="H337" i="5" s="1"/>
  <c r="G336" i="5"/>
  <c r="H336" i="5" s="1"/>
  <c r="G335" i="5"/>
  <c r="H335" i="5" s="1"/>
  <c r="G334" i="5"/>
  <c r="H334" i="5" s="1"/>
  <c r="G333" i="5"/>
  <c r="H333" i="5" s="1"/>
  <c r="G332" i="5"/>
  <c r="H332" i="5" s="1"/>
  <c r="G331" i="5"/>
  <c r="H331" i="5" s="1"/>
  <c r="G330" i="5"/>
  <c r="H330" i="5" s="1"/>
  <c r="G329" i="5"/>
  <c r="H329" i="5" s="1"/>
  <c r="G328" i="5"/>
  <c r="H328" i="5" s="1"/>
  <c r="G327" i="5"/>
  <c r="H327" i="5" s="1"/>
  <c r="G326" i="5"/>
  <c r="H326" i="5" s="1"/>
  <c r="G325" i="5"/>
  <c r="H325" i="5" s="1"/>
  <c r="G324" i="5"/>
  <c r="H324" i="5" s="1"/>
  <c r="G323" i="5"/>
  <c r="H323" i="5" s="1"/>
  <c r="G322" i="5"/>
  <c r="H322" i="5" s="1"/>
  <c r="G321" i="5"/>
  <c r="H321" i="5" s="1"/>
  <c r="G320" i="5"/>
  <c r="H320" i="5" s="1"/>
  <c r="G319" i="5"/>
  <c r="H319" i="5" s="1"/>
  <c r="G318" i="5"/>
  <c r="H318" i="5" s="1"/>
  <c r="G317" i="5"/>
  <c r="H317" i="5" s="1"/>
  <c r="G316" i="5"/>
  <c r="H316" i="5" s="1"/>
  <c r="G315" i="5"/>
  <c r="H315" i="5" s="1"/>
  <c r="G314" i="5"/>
  <c r="H314" i="5" s="1"/>
  <c r="G313" i="5"/>
  <c r="H313" i="5" s="1"/>
  <c r="G312" i="5"/>
  <c r="H312" i="5" s="1"/>
  <c r="G311" i="5"/>
  <c r="H311" i="5" s="1"/>
  <c r="G310" i="5"/>
  <c r="H310" i="5" s="1"/>
  <c r="G309" i="5"/>
  <c r="H309" i="5" s="1"/>
  <c r="G308" i="5"/>
  <c r="H308" i="5" s="1"/>
  <c r="G307" i="5"/>
  <c r="H307" i="5" s="1"/>
  <c r="G306" i="5"/>
  <c r="H306" i="5" s="1"/>
  <c r="G305" i="5"/>
  <c r="H305" i="5" s="1"/>
  <c r="G304" i="5"/>
  <c r="H304" i="5" s="1"/>
  <c r="G303" i="5"/>
  <c r="H303" i="5" s="1"/>
  <c r="G302" i="5"/>
  <c r="H302" i="5" s="1"/>
  <c r="G301" i="5"/>
  <c r="H301" i="5" s="1"/>
  <c r="G300" i="5"/>
  <c r="H300" i="5" s="1"/>
  <c r="G299" i="5"/>
  <c r="H299" i="5" s="1"/>
  <c r="G298" i="5"/>
  <c r="H298" i="5" s="1"/>
  <c r="G297" i="5"/>
  <c r="H297" i="5" s="1"/>
  <c r="G296" i="5"/>
  <c r="H296" i="5" s="1"/>
  <c r="G295" i="5"/>
  <c r="H295" i="5" s="1"/>
  <c r="G294" i="5"/>
  <c r="H294" i="5" s="1"/>
  <c r="G293" i="5"/>
  <c r="H293" i="5" s="1"/>
  <c r="G292" i="5"/>
  <c r="H292" i="5" s="1"/>
  <c r="G291" i="5"/>
  <c r="H291" i="5" s="1"/>
  <c r="G290" i="5"/>
  <c r="H290" i="5" s="1"/>
  <c r="G289" i="5"/>
  <c r="H289" i="5" s="1"/>
  <c r="G288" i="5"/>
  <c r="H288" i="5" s="1"/>
  <c r="G287" i="5"/>
  <c r="H287" i="5" s="1"/>
  <c r="G286" i="5"/>
  <c r="H286" i="5" s="1"/>
  <c r="G285" i="5"/>
  <c r="H285" i="5" s="1"/>
  <c r="G284" i="5"/>
  <c r="H284" i="5" s="1"/>
  <c r="G283" i="5"/>
  <c r="H283" i="5" s="1"/>
  <c r="G282" i="5"/>
  <c r="H282" i="5" s="1"/>
  <c r="G281" i="5"/>
  <c r="H281" i="5" s="1"/>
  <c r="G280" i="5"/>
  <c r="H280" i="5" s="1"/>
  <c r="G279" i="5"/>
  <c r="H279" i="5" s="1"/>
  <c r="G278" i="5"/>
  <c r="H278" i="5" s="1"/>
  <c r="G277" i="5"/>
  <c r="H277" i="5" s="1"/>
  <c r="G276" i="5"/>
  <c r="H276" i="5" s="1"/>
  <c r="G275" i="5"/>
  <c r="H275" i="5" s="1"/>
  <c r="G274" i="5"/>
  <c r="H274" i="5" s="1"/>
  <c r="G273" i="5"/>
  <c r="H273" i="5" s="1"/>
  <c r="G272" i="5"/>
  <c r="H272" i="5" s="1"/>
  <c r="G271" i="5"/>
  <c r="H271" i="5" s="1"/>
  <c r="G270" i="5"/>
  <c r="H270" i="5" s="1"/>
  <c r="G269" i="5"/>
  <c r="H269" i="5" s="1"/>
  <c r="G268" i="5"/>
  <c r="H268" i="5" s="1"/>
  <c r="G267" i="5"/>
  <c r="H267" i="5" s="1"/>
  <c r="G266" i="5"/>
  <c r="H266" i="5" s="1"/>
  <c r="G265" i="5"/>
  <c r="H265" i="5" s="1"/>
  <c r="G264" i="5"/>
  <c r="H264" i="5" s="1"/>
  <c r="G263" i="5"/>
  <c r="H263" i="5" s="1"/>
  <c r="G262" i="5"/>
  <c r="H262" i="5" s="1"/>
  <c r="G261" i="5"/>
  <c r="H261" i="5" s="1"/>
  <c r="G260" i="5"/>
  <c r="H260" i="5" s="1"/>
  <c r="G259" i="5"/>
  <c r="H259" i="5" s="1"/>
  <c r="G258" i="5"/>
  <c r="H258" i="5" s="1"/>
  <c r="G257" i="5"/>
  <c r="H257" i="5" s="1"/>
  <c r="G256" i="5"/>
  <c r="H256" i="5" s="1"/>
  <c r="G255" i="5"/>
  <c r="H255" i="5" s="1"/>
  <c r="G254" i="5"/>
  <c r="H254" i="5" s="1"/>
  <c r="G253" i="5"/>
  <c r="H253" i="5" s="1"/>
  <c r="G252" i="5"/>
  <c r="H252" i="5" s="1"/>
  <c r="G251" i="5"/>
  <c r="H251" i="5" s="1"/>
  <c r="G250" i="5"/>
  <c r="H250" i="5" s="1"/>
  <c r="G249" i="5"/>
  <c r="H249" i="5" s="1"/>
  <c r="G248" i="5"/>
  <c r="H248" i="5" s="1"/>
  <c r="G247" i="5"/>
  <c r="H247" i="5" s="1"/>
  <c r="G246" i="5"/>
  <c r="H246" i="5" s="1"/>
  <c r="G245" i="5"/>
  <c r="H245" i="5" s="1"/>
  <c r="G244" i="5"/>
  <c r="H244" i="5" s="1"/>
  <c r="G243" i="5"/>
  <c r="H243" i="5" s="1"/>
  <c r="G242" i="5"/>
  <c r="H242" i="5" s="1"/>
  <c r="G241" i="5"/>
  <c r="H241" i="5" s="1"/>
  <c r="G240" i="5"/>
  <c r="H240" i="5" s="1"/>
  <c r="G239" i="5"/>
  <c r="H239" i="5" s="1"/>
  <c r="G238" i="5"/>
  <c r="H238" i="5" s="1"/>
  <c r="G237" i="5"/>
  <c r="H237" i="5" s="1"/>
  <c r="G236" i="5"/>
  <c r="H236" i="5" s="1"/>
  <c r="G235" i="5"/>
  <c r="H235" i="5" s="1"/>
  <c r="G234" i="5"/>
  <c r="H234" i="5" s="1"/>
  <c r="G233" i="5"/>
  <c r="H233" i="5" s="1"/>
  <c r="G232" i="5"/>
  <c r="H232" i="5" s="1"/>
  <c r="G231" i="5"/>
  <c r="H231" i="5" s="1"/>
  <c r="G230" i="5"/>
  <c r="H230" i="5" s="1"/>
  <c r="G229" i="5"/>
  <c r="H229" i="5" s="1"/>
  <c r="G228" i="5"/>
  <c r="H228" i="5" s="1"/>
  <c r="G227" i="5"/>
  <c r="H227" i="5" s="1"/>
  <c r="G226" i="5"/>
  <c r="H226" i="5" s="1"/>
  <c r="G225" i="5"/>
  <c r="H225" i="5" s="1"/>
  <c r="G224" i="5"/>
  <c r="H224" i="5" s="1"/>
  <c r="G223" i="5"/>
  <c r="H223" i="5" s="1"/>
  <c r="G222" i="5"/>
  <c r="H222" i="5" s="1"/>
  <c r="G221" i="5"/>
  <c r="H221" i="5" s="1"/>
  <c r="G220" i="5"/>
  <c r="H220" i="5" s="1"/>
  <c r="G219" i="5"/>
  <c r="H219" i="5" s="1"/>
  <c r="G218" i="5"/>
  <c r="H218" i="5" s="1"/>
  <c r="G217" i="5"/>
  <c r="H217" i="5" s="1"/>
  <c r="G216" i="5"/>
  <c r="H216" i="5" s="1"/>
  <c r="G215" i="5"/>
  <c r="H215" i="5" s="1"/>
  <c r="G214" i="5"/>
  <c r="H214" i="5" s="1"/>
  <c r="G213" i="5"/>
  <c r="H213" i="5" s="1"/>
  <c r="G212" i="5"/>
  <c r="H212" i="5" s="1"/>
  <c r="G211" i="5"/>
  <c r="H211" i="5" s="1"/>
  <c r="G210" i="5"/>
  <c r="H210" i="5" s="1"/>
  <c r="G209" i="5"/>
  <c r="H209" i="5" s="1"/>
  <c r="G208" i="5"/>
  <c r="H208" i="5" s="1"/>
  <c r="G207" i="5"/>
  <c r="H207" i="5" s="1"/>
  <c r="G206" i="5"/>
  <c r="H206" i="5" s="1"/>
  <c r="G205" i="5"/>
  <c r="H205" i="5" s="1"/>
  <c r="G204" i="5"/>
  <c r="H204" i="5" s="1"/>
  <c r="G203" i="5"/>
  <c r="H203" i="5" s="1"/>
  <c r="G202" i="5"/>
  <c r="H202" i="5" s="1"/>
  <c r="G201" i="5"/>
  <c r="H201" i="5" s="1"/>
  <c r="G200" i="5"/>
  <c r="H200" i="5" s="1"/>
  <c r="G199" i="5"/>
  <c r="H199" i="5" s="1"/>
  <c r="G198" i="5"/>
  <c r="H198" i="5" s="1"/>
  <c r="G197" i="5"/>
  <c r="H197" i="5" s="1"/>
  <c r="G196" i="5"/>
  <c r="H196" i="5" s="1"/>
  <c r="G195" i="5"/>
  <c r="H195" i="5" s="1"/>
  <c r="G194" i="5"/>
  <c r="H194" i="5" s="1"/>
  <c r="G193" i="5"/>
  <c r="H193" i="5" s="1"/>
  <c r="G192" i="5"/>
  <c r="H192" i="5" s="1"/>
  <c r="G191" i="5"/>
  <c r="H191" i="5" s="1"/>
  <c r="G190" i="5"/>
  <c r="H190" i="5" s="1"/>
  <c r="G189" i="5"/>
  <c r="H189" i="5" s="1"/>
  <c r="G188" i="5"/>
  <c r="H188" i="5" s="1"/>
  <c r="G187" i="5"/>
  <c r="H187" i="5" s="1"/>
  <c r="G186" i="5"/>
  <c r="H186" i="5" s="1"/>
  <c r="G185" i="5"/>
  <c r="H185" i="5" s="1"/>
  <c r="G184" i="5"/>
  <c r="H184" i="5" s="1"/>
  <c r="G183" i="5"/>
  <c r="H183" i="5" s="1"/>
  <c r="G182" i="5"/>
  <c r="H182" i="5" s="1"/>
  <c r="G181" i="5"/>
  <c r="H181" i="5" s="1"/>
  <c r="G180" i="5"/>
  <c r="H180" i="5" s="1"/>
  <c r="G179" i="5"/>
  <c r="H179" i="5" s="1"/>
  <c r="G178" i="5"/>
  <c r="H178" i="5" s="1"/>
  <c r="G177" i="5"/>
  <c r="H177" i="5" s="1"/>
  <c r="G176" i="5"/>
  <c r="H176" i="5" s="1"/>
  <c r="G175" i="5"/>
  <c r="H175" i="5" s="1"/>
  <c r="G174" i="5"/>
  <c r="H174" i="5" s="1"/>
  <c r="G173" i="5"/>
  <c r="H173" i="5" s="1"/>
  <c r="G172" i="5"/>
  <c r="H172" i="5" s="1"/>
  <c r="G171" i="5"/>
  <c r="H171" i="5" s="1"/>
  <c r="G170" i="5"/>
  <c r="H170" i="5" s="1"/>
  <c r="G169" i="5"/>
  <c r="H169" i="5" s="1"/>
  <c r="G168" i="5"/>
  <c r="H168" i="5" s="1"/>
  <c r="G167" i="5"/>
  <c r="H167" i="5" s="1"/>
  <c r="G166" i="5"/>
  <c r="H166" i="5" s="1"/>
  <c r="G165" i="5"/>
  <c r="H165" i="5" s="1"/>
  <c r="G164" i="5"/>
  <c r="H164" i="5" s="1"/>
  <c r="G163" i="5"/>
  <c r="H163" i="5" s="1"/>
  <c r="G162" i="5"/>
  <c r="H162" i="5" s="1"/>
  <c r="G161" i="5"/>
  <c r="H161" i="5" s="1"/>
  <c r="G160" i="5"/>
  <c r="H160" i="5" s="1"/>
  <c r="G159" i="5"/>
  <c r="H159" i="5" s="1"/>
  <c r="G158" i="5"/>
  <c r="H158" i="5" s="1"/>
  <c r="G157" i="5"/>
  <c r="H157" i="5" s="1"/>
  <c r="G156" i="5"/>
  <c r="H156" i="5" s="1"/>
  <c r="G155" i="5"/>
  <c r="H155" i="5" s="1"/>
  <c r="G154" i="5"/>
  <c r="H154" i="5" s="1"/>
  <c r="G153" i="5"/>
  <c r="H153" i="5" s="1"/>
  <c r="G152" i="5"/>
  <c r="H152" i="5" s="1"/>
  <c r="G151" i="5"/>
  <c r="H151" i="5" s="1"/>
  <c r="G150" i="5"/>
  <c r="H150" i="5" s="1"/>
  <c r="G149" i="5"/>
  <c r="H149" i="5" s="1"/>
  <c r="G148" i="5"/>
  <c r="H148" i="5" s="1"/>
  <c r="G147" i="5"/>
  <c r="H147" i="5" s="1"/>
  <c r="G146" i="5"/>
  <c r="H146" i="5" s="1"/>
  <c r="G145" i="5"/>
  <c r="H145" i="5" s="1"/>
  <c r="G144" i="5"/>
  <c r="H144" i="5" s="1"/>
  <c r="G143" i="5"/>
  <c r="H143" i="5" s="1"/>
  <c r="G142" i="5"/>
  <c r="H142" i="5" s="1"/>
  <c r="G141" i="5"/>
  <c r="H141" i="5" s="1"/>
  <c r="G140" i="5"/>
  <c r="H140" i="5" s="1"/>
  <c r="G139" i="5"/>
  <c r="H139" i="5" s="1"/>
  <c r="G138" i="5"/>
  <c r="H138" i="5" s="1"/>
  <c r="G137" i="5"/>
  <c r="H137" i="5" s="1"/>
  <c r="G136" i="5"/>
  <c r="H136" i="5" s="1"/>
  <c r="G135" i="5"/>
  <c r="H135" i="5" s="1"/>
  <c r="G134" i="5"/>
  <c r="H134" i="5" s="1"/>
  <c r="G133" i="5"/>
  <c r="H133" i="5" s="1"/>
  <c r="G132" i="5"/>
  <c r="H132" i="5" s="1"/>
  <c r="G131" i="5"/>
  <c r="H131" i="5" s="1"/>
  <c r="G130" i="5"/>
  <c r="H130" i="5" s="1"/>
  <c r="G129" i="5"/>
  <c r="H129" i="5" s="1"/>
  <c r="G128" i="5"/>
  <c r="H128" i="5" s="1"/>
  <c r="G127" i="5"/>
  <c r="H127" i="5" s="1"/>
  <c r="G126" i="5"/>
  <c r="H126" i="5" s="1"/>
  <c r="G125" i="5"/>
  <c r="H125" i="5" s="1"/>
  <c r="G124" i="5"/>
  <c r="H124" i="5" s="1"/>
  <c r="G123" i="5"/>
  <c r="H123" i="5" s="1"/>
  <c r="G122" i="5"/>
  <c r="H122" i="5" s="1"/>
  <c r="G121" i="5"/>
  <c r="H121" i="5" s="1"/>
  <c r="G120" i="5"/>
  <c r="H120" i="5" s="1"/>
  <c r="G119" i="5"/>
  <c r="H119" i="5" s="1"/>
  <c r="G118" i="5"/>
  <c r="H118" i="5" s="1"/>
  <c r="G117" i="5"/>
  <c r="H117" i="5" s="1"/>
  <c r="G116" i="5"/>
  <c r="H116" i="5" s="1"/>
  <c r="G115" i="5"/>
  <c r="H115" i="5" s="1"/>
  <c r="G114" i="5"/>
  <c r="H114" i="5" s="1"/>
  <c r="G113" i="5"/>
  <c r="H113" i="5" s="1"/>
  <c r="G112" i="5"/>
  <c r="H112" i="5" s="1"/>
  <c r="G111" i="5"/>
  <c r="H111" i="5" s="1"/>
  <c r="G110" i="5"/>
  <c r="H110" i="5" s="1"/>
  <c r="G109" i="5"/>
  <c r="H109" i="5" s="1"/>
  <c r="G108" i="5"/>
  <c r="H108" i="5" s="1"/>
  <c r="G107" i="5"/>
  <c r="H107" i="5" s="1"/>
  <c r="G106" i="5"/>
  <c r="H106" i="5" s="1"/>
  <c r="G105" i="5"/>
  <c r="H105" i="5" s="1"/>
  <c r="G104" i="5"/>
  <c r="H104" i="5" s="1"/>
  <c r="G103" i="5"/>
  <c r="H103" i="5" s="1"/>
  <c r="G102" i="5"/>
  <c r="H102" i="5" s="1"/>
  <c r="G101" i="5"/>
  <c r="H101" i="5" s="1"/>
  <c r="G100" i="5"/>
  <c r="H100" i="5" s="1"/>
  <c r="G99" i="5"/>
  <c r="H99" i="5" s="1"/>
  <c r="G98" i="5"/>
  <c r="H98" i="5" s="1"/>
  <c r="G97" i="5"/>
  <c r="H97" i="5" s="1"/>
  <c r="G96" i="5"/>
  <c r="H96" i="5" s="1"/>
  <c r="G95" i="5"/>
  <c r="H95" i="5" s="1"/>
  <c r="G94" i="5"/>
  <c r="H94" i="5" s="1"/>
  <c r="G93" i="5"/>
  <c r="H93" i="5" s="1"/>
  <c r="G92" i="5"/>
  <c r="H92" i="5" s="1"/>
  <c r="G91" i="5"/>
  <c r="H91" i="5" s="1"/>
  <c r="G90" i="5"/>
  <c r="H90" i="5" s="1"/>
  <c r="G89" i="5"/>
  <c r="H89" i="5" s="1"/>
  <c r="G88" i="5"/>
  <c r="H88" i="5" s="1"/>
  <c r="G87" i="5"/>
  <c r="H87" i="5" s="1"/>
  <c r="G86" i="5"/>
  <c r="H86" i="5" s="1"/>
  <c r="G85" i="5"/>
  <c r="H85" i="5" s="1"/>
  <c r="G84" i="5"/>
  <c r="H84" i="5" s="1"/>
  <c r="G83" i="5"/>
  <c r="H83" i="5" s="1"/>
  <c r="G82" i="5"/>
  <c r="H82" i="5" s="1"/>
  <c r="G81" i="5"/>
  <c r="H81" i="5" s="1"/>
  <c r="G80" i="5"/>
  <c r="H80" i="5" s="1"/>
  <c r="G79" i="5"/>
  <c r="H79" i="5" s="1"/>
  <c r="G78" i="5"/>
  <c r="H78" i="5" s="1"/>
  <c r="G77" i="5"/>
  <c r="H77" i="5" s="1"/>
  <c r="G76" i="5"/>
  <c r="H76" i="5" s="1"/>
  <c r="G75" i="5"/>
  <c r="H75" i="5" s="1"/>
  <c r="G74" i="5"/>
  <c r="H74" i="5" s="1"/>
  <c r="G73" i="5"/>
  <c r="H73" i="5" s="1"/>
  <c r="G72" i="5"/>
  <c r="H72" i="5" s="1"/>
  <c r="G71" i="5"/>
  <c r="H71" i="5" s="1"/>
  <c r="G70" i="5"/>
  <c r="H70" i="5" s="1"/>
  <c r="G69" i="5"/>
  <c r="H69" i="5" s="1"/>
  <c r="G68" i="5"/>
  <c r="H68" i="5" s="1"/>
  <c r="G67" i="5"/>
  <c r="H67" i="5" s="1"/>
  <c r="G66" i="5"/>
  <c r="H66" i="5" s="1"/>
  <c r="G65" i="5"/>
  <c r="H65" i="5" s="1"/>
  <c r="G64" i="5"/>
  <c r="H64" i="5" s="1"/>
  <c r="G63" i="5"/>
  <c r="H63" i="5" s="1"/>
  <c r="G62" i="5"/>
  <c r="H62" i="5" s="1"/>
  <c r="G61" i="5"/>
  <c r="H61" i="5" s="1"/>
  <c r="G60" i="5"/>
  <c r="H60" i="5" s="1"/>
  <c r="G59" i="5"/>
  <c r="H59" i="5" s="1"/>
  <c r="G58" i="5"/>
  <c r="H58" i="5" s="1"/>
  <c r="G57" i="5"/>
  <c r="H57" i="5" s="1"/>
  <c r="G56" i="5"/>
  <c r="H56" i="5" s="1"/>
  <c r="G55" i="5"/>
  <c r="H55" i="5" s="1"/>
  <c r="G54" i="5"/>
  <c r="H54" i="5" s="1"/>
  <c r="G53" i="5"/>
  <c r="H53" i="5" s="1"/>
  <c r="G52" i="5"/>
  <c r="H52" i="5" s="1"/>
  <c r="G51" i="5"/>
  <c r="H51" i="5" s="1"/>
  <c r="G50" i="5"/>
  <c r="H50" i="5" s="1"/>
  <c r="G49" i="5"/>
  <c r="H49" i="5" s="1"/>
  <c r="G48" i="5"/>
  <c r="H48" i="5" s="1"/>
  <c r="G47" i="5"/>
  <c r="H47" i="5" s="1"/>
  <c r="G46" i="5"/>
  <c r="H46" i="5" s="1"/>
  <c r="G45" i="5"/>
  <c r="H45" i="5" s="1"/>
  <c r="G44" i="5"/>
  <c r="H44" i="5" s="1"/>
  <c r="G43" i="5"/>
  <c r="H43" i="5" s="1"/>
  <c r="G42" i="5"/>
  <c r="H42" i="5" s="1"/>
  <c r="G41" i="5"/>
  <c r="H41" i="5" s="1"/>
  <c r="G40" i="5"/>
  <c r="H40" i="5" s="1"/>
  <c r="G39" i="5"/>
  <c r="H39" i="5" s="1"/>
  <c r="G38" i="5"/>
  <c r="H38" i="5" s="1"/>
  <c r="G37" i="5"/>
  <c r="H37" i="5" s="1"/>
  <c r="AH23" i="5"/>
  <c r="AR35" i="12" l="1"/>
  <c r="AR160" i="12"/>
  <c r="AR139" i="12"/>
  <c r="AR146" i="12"/>
  <c r="AR102" i="12"/>
  <c r="AR138" i="12"/>
  <c r="AR182" i="12"/>
  <c r="AR186" i="12"/>
  <c r="AR94" i="12"/>
  <c r="AR159" i="12"/>
  <c r="AR78" i="12"/>
  <c r="AR109" i="12"/>
  <c r="AR76" i="12"/>
  <c r="AR84" i="12"/>
  <c r="AR188" i="12"/>
  <c r="AR29" i="12"/>
  <c r="AR36" i="12"/>
  <c r="AR164" i="12"/>
  <c r="AR51" i="12"/>
  <c r="AR137" i="12"/>
  <c r="AR91" i="12"/>
  <c r="AR129" i="12"/>
  <c r="AR48" i="12"/>
  <c r="AR83" i="12"/>
  <c r="AR85" i="12"/>
  <c r="AR142" i="12"/>
  <c r="AR166" i="12"/>
  <c r="AR200" i="12"/>
  <c r="AR99" i="12"/>
  <c r="AR44" i="12"/>
  <c r="AR39" i="12"/>
  <c r="AR43" i="12"/>
  <c r="AR169" i="12"/>
  <c r="AR52" i="12"/>
  <c r="AR170" i="12"/>
  <c r="AR31" i="12"/>
  <c r="AR66" i="12"/>
  <c r="AR119" i="12"/>
  <c r="AR151" i="12"/>
  <c r="AR147" i="12"/>
  <c r="AR61" i="12"/>
  <c r="AR60" i="12"/>
  <c r="AR53" i="12"/>
  <c r="AR73" i="12"/>
  <c r="AR163" i="12"/>
  <c r="AR145" i="12"/>
  <c r="AR141" i="12"/>
  <c r="AR107" i="12"/>
  <c r="AR56" i="12"/>
  <c r="AR153" i="12"/>
  <c r="AR115" i="12"/>
  <c r="AR183" i="12"/>
  <c r="AR50" i="12"/>
  <c r="AR198" i="12"/>
  <c r="AR173" i="12"/>
  <c r="AR58" i="12"/>
  <c r="AR130" i="12"/>
  <c r="AR108" i="12"/>
  <c r="AR127" i="12"/>
  <c r="AR211" i="12"/>
  <c r="AR37" i="12"/>
  <c r="AR113" i="12"/>
  <c r="AR156" i="12"/>
  <c r="AR176" i="12"/>
  <c r="AR46" i="12"/>
  <c r="AR135" i="12"/>
  <c r="AR167" i="12"/>
  <c r="AR171" i="12"/>
  <c r="AR45" i="12"/>
  <c r="AR136" i="12"/>
  <c r="AR179" i="12"/>
  <c r="AR69" i="12"/>
  <c r="AR114" i="12"/>
  <c r="AR104" i="12"/>
  <c r="AR47" i="12"/>
  <c r="AR122" i="12"/>
  <c r="AR194" i="12"/>
  <c r="AR209" i="12"/>
  <c r="AR103" i="12"/>
  <c r="AR158" i="12"/>
  <c r="AR140" i="12"/>
  <c r="AR89" i="12"/>
  <c r="AR41" i="12"/>
  <c r="AR49" i="12"/>
  <c r="AR174" i="12"/>
  <c r="AR111" i="12"/>
  <c r="AR161" i="12"/>
  <c r="AR54" i="12"/>
  <c r="AR148" i="12"/>
  <c r="AR191" i="12"/>
  <c r="AR62" i="12"/>
  <c r="AR172" i="12"/>
  <c r="AR178" i="12"/>
  <c r="AR207" i="12"/>
  <c r="AR149" i="12"/>
  <c r="AR206" i="12"/>
  <c r="AR71" i="12"/>
  <c r="AR75" i="12"/>
  <c r="AR96" i="12"/>
  <c r="AR205" i="12"/>
  <c r="AR40" i="12"/>
  <c r="AR116" i="12"/>
  <c r="AR82" i="12"/>
  <c r="AR144" i="12"/>
  <c r="AR152" i="12"/>
  <c r="AR65" i="12"/>
  <c r="AR87" i="12"/>
  <c r="AR192" i="12"/>
  <c r="AR118" i="12"/>
  <c r="AR124" i="12"/>
  <c r="AR131" i="12"/>
  <c r="AR126" i="12"/>
  <c r="AR57" i="12"/>
  <c r="AR59" i="12"/>
  <c r="AR93" i="12"/>
  <c r="AR125" i="12"/>
  <c r="AR105" i="12"/>
  <c r="AR80" i="12"/>
  <c r="AR203" i="12"/>
  <c r="AR199" i="12"/>
  <c r="AR197" i="12"/>
  <c r="AR143" i="12"/>
  <c r="AR112" i="12"/>
  <c r="AR210" i="12"/>
  <c r="AR133" i="12"/>
  <c r="AR33" i="12"/>
  <c r="AR168" i="12"/>
  <c r="AR189" i="12"/>
  <c r="AR34" i="12"/>
  <c r="AR79" i="12"/>
  <c r="AR100" i="12"/>
  <c r="AR208" i="12"/>
  <c r="AR190" i="12"/>
  <c r="AR88" i="12"/>
  <c r="AR123" i="12"/>
  <c r="AR196" i="12"/>
  <c r="AR101" i="12"/>
  <c r="AR95" i="12"/>
  <c r="AR117" i="12"/>
  <c r="AR86" i="12"/>
  <c r="AR72" i="12"/>
  <c r="AR74" i="12"/>
  <c r="AR132" i="12"/>
  <c r="AR30" i="12"/>
  <c r="AR155" i="12"/>
  <c r="AR121" i="12"/>
  <c r="AR90" i="12"/>
  <c r="AR55" i="12"/>
  <c r="AR63" i="12"/>
  <c r="AR98" i="12"/>
  <c r="AR181" i="12"/>
  <c r="AR201" i="12"/>
  <c r="AR42" i="12"/>
  <c r="AR92" i="12"/>
  <c r="AR64" i="12"/>
  <c r="AR187" i="12"/>
  <c r="AR81" i="12"/>
  <c r="AR204" i="12"/>
  <c r="AR185" i="12"/>
  <c r="AR134" i="12"/>
  <c r="AR150" i="12"/>
  <c r="AR175" i="12"/>
  <c r="AR202" i="12"/>
  <c r="AR120" i="12"/>
  <c r="AR67" i="12"/>
  <c r="AR38" i="12"/>
  <c r="AR97" i="12"/>
  <c r="AR154" i="12"/>
  <c r="AR157" i="12"/>
  <c r="AR165" i="12"/>
  <c r="AR162" i="12"/>
  <c r="AR68" i="12"/>
  <c r="AR177" i="12"/>
  <c r="AR106" i="12"/>
  <c r="AR193" i="12"/>
  <c r="AR195" i="12"/>
  <c r="AR70" i="12"/>
  <c r="AR184" i="12"/>
  <c r="AR180" i="12"/>
  <c r="AZ30" i="12"/>
  <c r="AZ31" i="12"/>
  <c r="AZ39" i="12"/>
  <c r="AZ47" i="12"/>
  <c r="AZ55" i="12"/>
  <c r="AZ63" i="12"/>
  <c r="AZ71" i="12"/>
  <c r="AZ79" i="12"/>
  <c r="AZ87" i="12"/>
  <c r="AZ95" i="12"/>
  <c r="AZ103" i="12"/>
  <c r="AZ34" i="12"/>
  <c r="AZ42" i="12"/>
  <c r="AZ50" i="12"/>
  <c r="AZ58" i="12"/>
  <c r="AZ66" i="12"/>
  <c r="AZ74" i="12"/>
  <c r="AZ82" i="12"/>
  <c r="AZ90" i="12"/>
  <c r="AZ98" i="12"/>
  <c r="AZ41" i="12"/>
  <c r="AZ54" i="12"/>
  <c r="AZ60" i="12"/>
  <c r="AZ73" i="12"/>
  <c r="AZ86" i="12"/>
  <c r="AZ92" i="12"/>
  <c r="AZ105" i="12"/>
  <c r="AZ106" i="12"/>
  <c r="AZ114" i="12"/>
  <c r="AZ122" i="12"/>
  <c r="AZ40" i="12"/>
  <c r="AZ53" i="12"/>
  <c r="AZ59" i="12"/>
  <c r="AZ72" i="12"/>
  <c r="AZ85" i="12"/>
  <c r="AZ91" i="12"/>
  <c r="AZ104" i="12"/>
  <c r="AZ107" i="12"/>
  <c r="AZ115" i="12"/>
  <c r="AZ123" i="12"/>
  <c r="AZ32" i="12"/>
  <c r="AZ45" i="12"/>
  <c r="AZ51" i="12"/>
  <c r="AZ64" i="12"/>
  <c r="AZ77" i="12"/>
  <c r="AZ83" i="12"/>
  <c r="AZ96" i="12"/>
  <c r="AZ37" i="12"/>
  <c r="AZ43" i="12"/>
  <c r="AZ56" i="12"/>
  <c r="AZ48" i="12"/>
  <c r="AZ67" i="12"/>
  <c r="AZ75" i="12"/>
  <c r="AZ112" i="12"/>
  <c r="AZ46" i="12"/>
  <c r="AZ65" i="12"/>
  <c r="AZ94" i="12"/>
  <c r="AZ111" i="12"/>
  <c r="AZ44" i="12"/>
  <c r="AZ81" i="12"/>
  <c r="AZ100" i="12"/>
  <c r="AZ102" i="12"/>
  <c r="AZ110" i="12"/>
  <c r="AZ116" i="12"/>
  <c r="AZ129" i="12"/>
  <c r="AZ137" i="12"/>
  <c r="AZ145" i="12"/>
  <c r="AZ153" i="12"/>
  <c r="AZ49" i="12"/>
  <c r="AZ68" i="12"/>
  <c r="AZ70" i="12"/>
  <c r="AZ89" i="12"/>
  <c r="AZ109" i="12"/>
  <c r="AZ130" i="12"/>
  <c r="AZ138" i="12"/>
  <c r="AZ146" i="12"/>
  <c r="AZ154" i="12"/>
  <c r="AZ35" i="12"/>
  <c r="AZ61" i="12"/>
  <c r="AZ76" i="12"/>
  <c r="AZ108" i="12"/>
  <c r="AZ131" i="12"/>
  <c r="AZ139" i="12"/>
  <c r="AZ147" i="12"/>
  <c r="AZ38" i="12"/>
  <c r="AZ57" i="12"/>
  <c r="AZ80" i="12"/>
  <c r="AZ84" i="12"/>
  <c r="AZ99" i="12"/>
  <c r="AZ101" i="12"/>
  <c r="AZ120" i="12"/>
  <c r="AZ33" i="12"/>
  <c r="AZ52" i="12"/>
  <c r="AZ78" i="12"/>
  <c r="AZ93" i="12"/>
  <c r="AZ142" i="12"/>
  <c r="AZ165" i="12"/>
  <c r="AZ173" i="12"/>
  <c r="AZ181" i="12"/>
  <c r="AZ189" i="12"/>
  <c r="AZ197" i="12"/>
  <c r="AZ62" i="12"/>
  <c r="AZ118" i="12"/>
  <c r="AZ135" i="12"/>
  <c r="AZ148" i="12"/>
  <c r="AZ152" i="12"/>
  <c r="AZ166" i="12"/>
  <c r="AZ174" i="12"/>
  <c r="AZ182" i="12"/>
  <c r="AZ190" i="12"/>
  <c r="AZ125" i="12"/>
  <c r="AZ128" i="12"/>
  <c r="AZ141" i="12"/>
  <c r="AZ36" i="12"/>
  <c r="AZ88" i="12"/>
  <c r="AZ113" i="12"/>
  <c r="AZ121" i="12"/>
  <c r="AZ134" i="12"/>
  <c r="AZ151" i="12"/>
  <c r="AZ168" i="12"/>
  <c r="AZ97" i="12"/>
  <c r="AZ119" i="12"/>
  <c r="AZ127" i="12"/>
  <c r="AZ133" i="12"/>
  <c r="AZ150" i="12"/>
  <c r="AZ164" i="12"/>
  <c r="AZ167" i="12"/>
  <c r="AZ176" i="12"/>
  <c r="AZ196" i="12"/>
  <c r="AZ201" i="12"/>
  <c r="AZ209" i="12"/>
  <c r="AZ217" i="12"/>
  <c r="AZ225" i="12"/>
  <c r="AZ233" i="12"/>
  <c r="AZ241" i="12"/>
  <c r="AZ249" i="12"/>
  <c r="AZ170" i="12"/>
  <c r="AZ175" i="12"/>
  <c r="AZ195" i="12"/>
  <c r="AZ202" i="12"/>
  <c r="AZ210" i="12"/>
  <c r="AZ218" i="12"/>
  <c r="AZ226" i="12"/>
  <c r="AZ234" i="12"/>
  <c r="AZ242" i="12"/>
  <c r="AZ250" i="12"/>
  <c r="AZ117" i="12"/>
  <c r="AZ124" i="12"/>
  <c r="AZ136" i="12"/>
  <c r="AZ163" i="12"/>
  <c r="AZ188" i="12"/>
  <c r="AZ194" i="12"/>
  <c r="AZ203" i="12"/>
  <c r="AZ211" i="12"/>
  <c r="AZ219" i="12"/>
  <c r="AZ227" i="12"/>
  <c r="AZ235" i="12"/>
  <c r="AZ162" i="12"/>
  <c r="AZ180" i="12"/>
  <c r="AZ186" i="12"/>
  <c r="AZ192" i="12"/>
  <c r="AZ205" i="12"/>
  <c r="AZ213" i="12"/>
  <c r="AZ221" i="12"/>
  <c r="AZ229" i="12"/>
  <c r="AZ143" i="12"/>
  <c r="AZ179" i="12"/>
  <c r="AZ185" i="12"/>
  <c r="AZ191" i="12"/>
  <c r="AZ198" i="12"/>
  <c r="AZ206" i="12"/>
  <c r="AZ214" i="12"/>
  <c r="AZ222" i="12"/>
  <c r="AZ230" i="12"/>
  <c r="AZ149" i="12"/>
  <c r="AZ156" i="12"/>
  <c r="AZ161" i="12"/>
  <c r="AZ169" i="12"/>
  <c r="AZ200" i="12"/>
  <c r="AZ212" i="12"/>
  <c r="AZ232" i="12"/>
  <c r="AZ243" i="12"/>
  <c r="AZ258" i="12"/>
  <c r="AZ266" i="12"/>
  <c r="AZ274" i="12"/>
  <c r="AZ282" i="12"/>
  <c r="AZ290" i="12"/>
  <c r="AZ298" i="12"/>
  <c r="AZ306" i="12"/>
  <c r="AZ314" i="12"/>
  <c r="AZ126" i="12"/>
  <c r="AZ224" i="12"/>
  <c r="AZ238" i="12"/>
  <c r="AZ259" i="12"/>
  <c r="AZ267" i="12"/>
  <c r="AZ275" i="12"/>
  <c r="AZ283" i="12"/>
  <c r="AZ291" i="12"/>
  <c r="AZ299" i="12"/>
  <c r="AZ157" i="12"/>
  <c r="AZ215" i="12"/>
  <c r="AZ69" i="12"/>
  <c r="AZ144" i="12"/>
  <c r="AZ158" i="12"/>
  <c r="AZ183" i="12"/>
  <c r="AZ208" i="12"/>
  <c r="AZ220" i="12"/>
  <c r="AZ237" i="12"/>
  <c r="AZ248" i="12"/>
  <c r="AZ261" i="12"/>
  <c r="AZ269" i="12"/>
  <c r="AZ277" i="12"/>
  <c r="AZ285" i="12"/>
  <c r="AZ177" i="12"/>
  <c r="AZ193" i="12"/>
  <c r="AZ199" i="12"/>
  <c r="AZ247" i="12"/>
  <c r="AZ262" i="12"/>
  <c r="AZ270" i="12"/>
  <c r="AZ278" i="12"/>
  <c r="AZ286" i="12"/>
  <c r="AZ294" i="12"/>
  <c r="AZ159" i="12"/>
  <c r="AZ171" i="12"/>
  <c r="AZ184" i="12"/>
  <c r="AZ187" i="12"/>
  <c r="AZ204" i="12"/>
  <c r="AZ223" i="12"/>
  <c r="AZ236" i="12"/>
  <c r="AZ240" i="12"/>
  <c r="AZ246" i="12"/>
  <c r="AZ132" i="12"/>
  <c r="AZ140" i="12"/>
  <c r="AZ160" i="12"/>
  <c r="AZ178" i="12"/>
  <c r="AZ216" i="12"/>
  <c r="AZ228" i="12"/>
  <c r="AZ245" i="12"/>
  <c r="AZ251" i="12"/>
  <c r="AZ252" i="12"/>
  <c r="AZ253" i="12"/>
  <c r="AZ254" i="12"/>
  <c r="AZ255" i="12"/>
  <c r="AZ256" i="12"/>
  <c r="AZ264" i="12"/>
  <c r="AZ272" i="12"/>
  <c r="AZ280" i="12"/>
  <c r="AZ268" i="12"/>
  <c r="AZ326" i="12"/>
  <c r="AZ334" i="12"/>
  <c r="AZ342" i="12"/>
  <c r="AZ350" i="12"/>
  <c r="AZ358" i="12"/>
  <c r="AZ366" i="12"/>
  <c r="AZ374" i="12"/>
  <c r="AZ382" i="12"/>
  <c r="AZ390" i="12"/>
  <c r="AZ398" i="12"/>
  <c r="AZ406" i="12"/>
  <c r="AZ414" i="12"/>
  <c r="AZ422" i="12"/>
  <c r="AZ172" i="12"/>
  <c r="AZ231" i="12"/>
  <c r="AZ273" i="12"/>
  <c r="AZ297" i="12"/>
  <c r="AZ300" i="12"/>
  <c r="AZ327" i="12"/>
  <c r="AZ335" i="12"/>
  <c r="AZ343" i="12"/>
  <c r="AZ351" i="12"/>
  <c r="AZ359" i="12"/>
  <c r="AZ367" i="12"/>
  <c r="AZ375" i="12"/>
  <c r="AZ383" i="12"/>
  <c r="AZ391" i="12"/>
  <c r="AZ399" i="12"/>
  <c r="AZ407" i="12"/>
  <c r="AZ271" i="12"/>
  <c r="AZ287" i="12"/>
  <c r="AZ293" i="12"/>
  <c r="AZ328" i="12"/>
  <c r="AZ336" i="12"/>
  <c r="AZ344" i="12"/>
  <c r="AZ352" i="12"/>
  <c r="AZ360" i="12"/>
  <c r="AZ368" i="12"/>
  <c r="AZ376" i="12"/>
  <c r="AZ384" i="12"/>
  <c r="AZ392" i="12"/>
  <c r="AZ400" i="12"/>
  <c r="AZ408" i="12"/>
  <c r="AZ416" i="12"/>
  <c r="AZ424" i="12"/>
  <c r="AZ257" i="12"/>
  <c r="AZ276" i="12"/>
  <c r="AZ239" i="12"/>
  <c r="AZ244" i="12"/>
  <c r="AZ281" i="12"/>
  <c r="AZ289" i="12"/>
  <c r="AZ292" i="12"/>
  <c r="AZ315" i="12"/>
  <c r="AZ316" i="12"/>
  <c r="AZ317" i="12"/>
  <c r="AZ318" i="12"/>
  <c r="AZ319" i="12"/>
  <c r="AZ320" i="12"/>
  <c r="AZ321" i="12"/>
  <c r="AZ322" i="12"/>
  <c r="AZ330" i="12"/>
  <c r="AZ338" i="12"/>
  <c r="AZ346" i="12"/>
  <c r="AZ354" i="12"/>
  <c r="AZ362" i="12"/>
  <c r="AZ370" i="12"/>
  <c r="AZ378" i="12"/>
  <c r="AZ386" i="12"/>
  <c r="AZ394" i="12"/>
  <c r="AZ155" i="12"/>
  <c r="AZ207" i="12"/>
  <c r="AZ260" i="12"/>
  <c r="AZ279" i="12"/>
  <c r="AZ295" i="12"/>
  <c r="AZ288" i="12"/>
  <c r="AZ296" i="12"/>
  <c r="AZ333" i="12"/>
  <c r="AZ263" i="12"/>
  <c r="AZ337" i="12"/>
  <c r="AZ353" i="12"/>
  <c r="AZ369" i="12"/>
  <c r="AZ385" i="12"/>
  <c r="AZ404" i="12"/>
  <c r="AZ412" i="12"/>
  <c r="AZ418" i="12"/>
  <c r="AZ431" i="12"/>
  <c r="AZ439" i="12"/>
  <c r="AZ447" i="12"/>
  <c r="AZ455" i="12"/>
  <c r="AZ463" i="12"/>
  <c r="AZ471" i="12"/>
  <c r="AZ479" i="12"/>
  <c r="AZ487" i="12"/>
  <c r="AZ495" i="12"/>
  <c r="AZ265" i="12"/>
  <c r="AZ284" i="12"/>
  <c r="AZ307" i="12"/>
  <c r="AZ309" i="12"/>
  <c r="AZ311" i="12"/>
  <c r="AZ313" i="12"/>
  <c r="AZ323" i="12"/>
  <c r="AZ339" i="12"/>
  <c r="AZ355" i="12"/>
  <c r="AZ371" i="12"/>
  <c r="AZ303" i="12"/>
  <c r="AZ305" i="12"/>
  <c r="AZ332" i="12"/>
  <c r="AZ348" i="12"/>
  <c r="AZ364" i="12"/>
  <c r="AZ380" i="12"/>
  <c r="AZ403" i="12"/>
  <c r="AZ410" i="12"/>
  <c r="AZ425" i="12"/>
  <c r="AZ433" i="12"/>
  <c r="AZ357" i="12"/>
  <c r="AZ365" i="12"/>
  <c r="AZ395" i="12"/>
  <c r="AZ413" i="12"/>
  <c r="AZ421" i="12"/>
  <c r="AZ430" i="12"/>
  <c r="AZ436" i="12"/>
  <c r="AZ464" i="12"/>
  <c r="AZ465" i="12"/>
  <c r="AZ466" i="12"/>
  <c r="AZ467" i="12"/>
  <c r="AZ468" i="12"/>
  <c r="AZ469" i="12"/>
  <c r="AZ470" i="12"/>
  <c r="AZ340" i="12"/>
  <c r="AZ363" i="12"/>
  <c r="AZ308" i="12"/>
  <c r="AZ312" i="12"/>
  <c r="AZ331" i="12"/>
  <c r="AZ379" i="12"/>
  <c r="AZ381" i="12"/>
  <c r="AZ409" i="12"/>
  <c r="AZ423" i="12"/>
  <c r="AZ428" i="12"/>
  <c r="AZ434" i="12"/>
  <c r="AZ448" i="12"/>
  <c r="AZ449" i="12"/>
  <c r="AZ450" i="12"/>
  <c r="AZ451" i="12"/>
  <c r="AZ452" i="12"/>
  <c r="AZ453" i="12"/>
  <c r="AZ454" i="12"/>
  <c r="AZ329" i="12"/>
  <c r="AZ387" i="12"/>
  <c r="AZ402" i="12"/>
  <c r="AZ411" i="12"/>
  <c r="AZ432" i="12"/>
  <c r="AZ310" i="12"/>
  <c r="AZ345" i="12"/>
  <c r="AZ356" i="12"/>
  <c r="AZ373" i="12"/>
  <c r="AZ419" i="12"/>
  <c r="AZ396" i="12"/>
  <c r="AZ426" i="12"/>
  <c r="AZ443" i="12"/>
  <c r="AZ462" i="12"/>
  <c r="AZ477" i="12"/>
  <c r="AZ507" i="12"/>
  <c r="AZ515" i="12"/>
  <c r="AZ523" i="12"/>
  <c r="AZ531" i="12"/>
  <c r="AZ539" i="12"/>
  <c r="AZ361" i="12"/>
  <c r="AZ438" i="12"/>
  <c r="AZ440" i="12"/>
  <c r="AZ456" i="12"/>
  <c r="AZ461" i="12"/>
  <c r="AZ476" i="12"/>
  <c r="AZ508" i="12"/>
  <c r="AZ516" i="12"/>
  <c r="AZ524" i="12"/>
  <c r="AZ532" i="12"/>
  <c r="AZ540" i="12"/>
  <c r="AZ388" i="12"/>
  <c r="AZ393" i="12"/>
  <c r="AZ397" i="12"/>
  <c r="AZ401" i="12"/>
  <c r="AZ415" i="12"/>
  <c r="AZ445" i="12"/>
  <c r="AZ460" i="12"/>
  <c r="AZ475" i="12"/>
  <c r="AZ496" i="12"/>
  <c r="AZ497" i="12"/>
  <c r="AZ498" i="12"/>
  <c r="AZ499" i="12"/>
  <c r="AZ500" i="12"/>
  <c r="AZ501" i="12"/>
  <c r="AZ509" i="12"/>
  <c r="AZ517" i="12"/>
  <c r="AZ525" i="12"/>
  <c r="AZ533" i="12"/>
  <c r="AZ541" i="12"/>
  <c r="AZ347" i="12"/>
  <c r="AZ405" i="12"/>
  <c r="AZ427" i="12"/>
  <c r="AZ429" i="12"/>
  <c r="AZ442" i="12"/>
  <c r="AZ459" i="12"/>
  <c r="AZ474" i="12"/>
  <c r="AZ488" i="12"/>
  <c r="AZ489" i="12"/>
  <c r="AZ490" i="12"/>
  <c r="AZ491" i="12"/>
  <c r="AZ492" i="12"/>
  <c r="AZ493" i="12"/>
  <c r="AZ494" i="12"/>
  <c r="AZ502" i="12"/>
  <c r="AZ510" i="12"/>
  <c r="AZ518" i="12"/>
  <c r="AZ526" i="12"/>
  <c r="AZ534" i="12"/>
  <c r="AZ542" i="12"/>
  <c r="AZ301" i="12"/>
  <c r="AZ341" i="12"/>
  <c r="AZ389" i="12"/>
  <c r="AZ435" i="12"/>
  <c r="AZ473" i="12"/>
  <c r="AZ480" i="12"/>
  <c r="AZ481" i="12"/>
  <c r="AZ482" i="12"/>
  <c r="AZ483" i="12"/>
  <c r="AZ484" i="12"/>
  <c r="AZ485" i="12"/>
  <c r="AZ486" i="12"/>
  <c r="AZ503" i="12"/>
  <c r="AZ511" i="12"/>
  <c r="AZ519" i="12"/>
  <c r="AZ527" i="12"/>
  <c r="AZ535" i="12"/>
  <c r="AZ543" i="12"/>
  <c r="AZ302" i="12"/>
  <c r="AZ324" i="12"/>
  <c r="AZ349" i="12"/>
  <c r="AZ437" i="12"/>
  <c r="AZ444" i="12"/>
  <c r="AZ458" i="12"/>
  <c r="AZ472" i="12"/>
  <c r="AZ504" i="12"/>
  <c r="AZ512" i="12"/>
  <c r="AZ520" i="12"/>
  <c r="AZ528" i="12"/>
  <c r="AZ536" i="12"/>
  <c r="AZ544" i="12"/>
  <c r="AZ521" i="12"/>
  <c r="AZ29" i="12"/>
  <c r="AZ417" i="12"/>
  <c r="AZ514" i="12"/>
  <c r="AZ304" i="12"/>
  <c r="AZ529" i="12"/>
  <c r="AZ372" i="12"/>
  <c r="AZ420" i="12"/>
  <c r="AZ457" i="12"/>
  <c r="AZ522" i="12"/>
  <c r="AZ505" i="12"/>
  <c r="AZ537" i="12"/>
  <c r="AZ325" i="12"/>
  <c r="AZ441" i="12"/>
  <c r="AZ513" i="12"/>
  <c r="AZ446" i="12"/>
  <c r="AZ530" i="12"/>
  <c r="AZ506" i="12"/>
  <c r="AZ377" i="12"/>
  <c r="AZ478" i="12"/>
  <c r="AZ538" i="12"/>
  <c r="AQ8" i="7"/>
  <c r="AR7" i="7"/>
  <c r="BA28" i="12"/>
  <c r="AH9" i="7"/>
  <c r="AK8" i="7"/>
  <c r="AG57" i="13"/>
  <c r="AG68" i="13" s="1"/>
  <c r="M539" i="13"/>
  <c r="AF23" i="13"/>
  <c r="Z16" i="7"/>
  <c r="I23" i="4" s="1"/>
  <c r="AG24" i="13" s="1"/>
  <c r="AG48" i="13" s="1"/>
  <c r="AC15" i="7"/>
  <c r="AB15" i="7"/>
  <c r="AJ8" i="7"/>
  <c r="AI8" i="7"/>
  <c r="B4" i="9"/>
  <c r="C3" i="9"/>
  <c r="AY25" i="5"/>
  <c r="A8" i="9"/>
  <c r="AI483" i="5"/>
  <c r="CE483" i="5" s="1"/>
  <c r="AI219" i="5"/>
  <c r="CE219" i="5" s="1"/>
  <c r="AI304" i="5"/>
  <c r="CE304" i="5" s="1"/>
  <c r="AI449" i="5"/>
  <c r="CE449" i="5" s="1"/>
  <c r="AI510" i="5"/>
  <c r="CE510" i="5" s="1"/>
  <c r="AI320" i="5"/>
  <c r="CE320" i="5" s="1"/>
  <c r="AI229" i="5"/>
  <c r="CE229" i="5" s="1"/>
  <c r="AI254" i="5"/>
  <c r="CE254" i="5" s="1"/>
  <c r="AI424" i="5"/>
  <c r="CE424" i="5" s="1"/>
  <c r="AI392" i="5"/>
  <c r="CE392" i="5" s="1"/>
  <c r="AI477" i="5"/>
  <c r="CE477" i="5" s="1"/>
  <c r="AI323" i="5"/>
  <c r="CE323" i="5" s="1"/>
  <c r="AI281" i="5"/>
  <c r="CE281" i="5" s="1"/>
  <c r="AI383" i="5"/>
  <c r="CE383" i="5" s="1"/>
  <c r="AI387" i="5"/>
  <c r="CE387" i="5" s="1"/>
  <c r="AI393" i="5"/>
  <c r="CE393" i="5" s="1"/>
  <c r="AI505" i="5"/>
  <c r="CE505" i="5" s="1"/>
  <c r="AI453" i="5"/>
  <c r="CE453" i="5" s="1"/>
  <c r="AI525" i="5"/>
  <c r="CE525" i="5" s="1"/>
  <c r="G27" i="5"/>
  <c r="H27" i="5" s="1"/>
  <c r="G36" i="5"/>
  <c r="H36" i="5" s="1"/>
  <c r="AM328" i="12" l="1"/>
  <c r="CF323" i="5"/>
  <c r="CG323" i="5" s="1"/>
  <c r="CH323" i="5" s="1"/>
  <c r="AM530" i="12"/>
  <c r="CF525" i="5"/>
  <c r="CG525" i="5" s="1"/>
  <c r="CH525" i="5" s="1"/>
  <c r="AM458" i="12"/>
  <c r="CF453" i="5"/>
  <c r="CG453" i="5" s="1"/>
  <c r="CH453" i="5" s="1"/>
  <c r="AM224" i="12"/>
  <c r="CF219" i="5"/>
  <c r="CG219" i="5" s="1"/>
  <c r="CH219" i="5" s="1"/>
  <c r="AM392" i="12"/>
  <c r="CF387" i="5"/>
  <c r="CG387" i="5" s="1"/>
  <c r="CH387" i="5" s="1"/>
  <c r="AM234" i="12"/>
  <c r="CF229" i="5"/>
  <c r="CG229" i="5" s="1"/>
  <c r="CH229" i="5" s="1"/>
  <c r="AM454" i="12"/>
  <c r="CF449" i="5"/>
  <c r="CG449" i="5" s="1"/>
  <c r="CH449" i="5" s="1"/>
  <c r="AM488" i="12"/>
  <c r="CF483" i="5"/>
  <c r="CG483" i="5" s="1"/>
  <c r="CH483" i="5" s="1"/>
  <c r="AM398" i="12"/>
  <c r="CF393" i="5"/>
  <c r="CG393" i="5" s="1"/>
  <c r="CH393" i="5" s="1"/>
  <c r="AM388" i="12"/>
  <c r="CF383" i="5"/>
  <c r="CG383" i="5" s="1"/>
  <c r="CH383" i="5" s="1"/>
  <c r="AM309" i="12"/>
  <c r="CF304" i="5"/>
  <c r="CG304" i="5" s="1"/>
  <c r="CH304" i="5" s="1"/>
  <c r="AM397" i="12"/>
  <c r="CF392" i="5"/>
  <c r="CG392" i="5" s="1"/>
  <c r="CH392" i="5" s="1"/>
  <c r="AM510" i="12"/>
  <c r="CF505" i="5"/>
  <c r="CG505" i="5" s="1"/>
  <c r="CH505" i="5" s="1"/>
  <c r="AM259" i="12"/>
  <c r="CF254" i="5"/>
  <c r="CG254" i="5" s="1"/>
  <c r="CH254" i="5" s="1"/>
  <c r="AM325" i="12"/>
  <c r="CF320" i="5"/>
  <c r="CG320" i="5" s="1"/>
  <c r="CH320" i="5" s="1"/>
  <c r="AM286" i="12"/>
  <c r="CF281" i="5"/>
  <c r="CG281" i="5" s="1"/>
  <c r="CH281" i="5" s="1"/>
  <c r="AM515" i="12"/>
  <c r="CF510" i="5"/>
  <c r="CG510" i="5" s="1"/>
  <c r="CH510" i="5" s="1"/>
  <c r="AM482" i="12"/>
  <c r="CF477" i="5"/>
  <c r="CG477" i="5" s="1"/>
  <c r="CH477" i="5" s="1"/>
  <c r="AM429" i="12"/>
  <c r="CF424" i="5"/>
  <c r="CG424" i="5" s="1"/>
  <c r="CH424" i="5" s="1"/>
  <c r="AZ7" i="12"/>
  <c r="AZ10" i="12"/>
  <c r="BA30" i="12"/>
  <c r="BA38" i="12"/>
  <c r="BA46" i="12"/>
  <c r="BA54" i="12"/>
  <c r="BA62" i="12"/>
  <c r="BA70" i="12"/>
  <c r="BA78" i="12"/>
  <c r="BA86" i="12"/>
  <c r="BA94" i="12"/>
  <c r="BA102" i="12"/>
  <c r="BA33" i="12"/>
  <c r="BA41" i="12"/>
  <c r="BA49" i="12"/>
  <c r="BA57" i="12"/>
  <c r="BA65" i="12"/>
  <c r="BA73" i="12"/>
  <c r="BA81" i="12"/>
  <c r="BA89" i="12"/>
  <c r="BA97" i="12"/>
  <c r="BA105" i="12"/>
  <c r="BA35" i="12"/>
  <c r="BA48" i="12"/>
  <c r="BA61" i="12"/>
  <c r="BA67" i="12"/>
  <c r="BA80" i="12"/>
  <c r="BA93" i="12"/>
  <c r="BA99" i="12"/>
  <c r="BA113" i="12"/>
  <c r="BA121" i="12"/>
  <c r="BA34" i="12"/>
  <c r="BA47" i="12"/>
  <c r="BA60" i="12"/>
  <c r="BA66" i="12"/>
  <c r="BA79" i="12"/>
  <c r="BA92" i="12"/>
  <c r="BA98" i="12"/>
  <c r="BA106" i="12"/>
  <c r="BA114" i="12"/>
  <c r="BA122" i="12"/>
  <c r="BA39" i="12"/>
  <c r="BA52" i="12"/>
  <c r="BA58" i="12"/>
  <c r="BA71" i="12"/>
  <c r="BA84" i="12"/>
  <c r="BA90" i="12"/>
  <c r="BA31" i="12"/>
  <c r="BA44" i="12"/>
  <c r="BA50" i="12"/>
  <c r="BA63" i="12"/>
  <c r="BA36" i="12"/>
  <c r="BA55" i="12"/>
  <c r="BA69" i="12"/>
  <c r="BA88" i="12"/>
  <c r="BA53" i="12"/>
  <c r="BA75" i="12"/>
  <c r="BA77" i="12"/>
  <c r="BA96" i="12"/>
  <c r="BA112" i="12"/>
  <c r="BA32" i="12"/>
  <c r="BA51" i="12"/>
  <c r="BA83" i="12"/>
  <c r="BA111" i="12"/>
  <c r="BA117" i="12"/>
  <c r="BA123" i="12"/>
  <c r="BA128" i="12"/>
  <c r="BA136" i="12"/>
  <c r="BA144" i="12"/>
  <c r="BA152" i="12"/>
  <c r="BA160" i="12"/>
  <c r="BA37" i="12"/>
  <c r="BA56" i="12"/>
  <c r="BA85" i="12"/>
  <c r="BA100" i="12"/>
  <c r="BA110" i="12"/>
  <c r="BA116" i="12"/>
  <c r="BA129" i="12"/>
  <c r="BA137" i="12"/>
  <c r="BA145" i="12"/>
  <c r="BA153" i="12"/>
  <c r="BA42" i="12"/>
  <c r="BA68" i="12"/>
  <c r="BA72" i="12"/>
  <c r="BA87" i="12"/>
  <c r="BA91" i="12"/>
  <c r="BA104" i="12"/>
  <c r="BA109" i="12"/>
  <c r="BA115" i="12"/>
  <c r="BA130" i="12"/>
  <c r="BA138" i="12"/>
  <c r="BA146" i="12"/>
  <c r="BA45" i="12"/>
  <c r="BA64" i="12"/>
  <c r="BA82" i="12"/>
  <c r="BA107" i="12"/>
  <c r="BA120" i="12"/>
  <c r="BA126" i="12"/>
  <c r="BA132" i="12"/>
  <c r="BA149" i="12"/>
  <c r="BA164" i="12"/>
  <c r="BA172" i="12"/>
  <c r="BA180" i="12"/>
  <c r="BA188" i="12"/>
  <c r="BA196" i="12"/>
  <c r="BA43" i="12"/>
  <c r="BA101" i="12"/>
  <c r="BA142" i="12"/>
  <c r="BA165" i="12"/>
  <c r="BA173" i="12"/>
  <c r="BA181" i="12"/>
  <c r="BA189" i="12"/>
  <c r="BA197" i="12"/>
  <c r="BA95" i="12"/>
  <c r="BA108" i="12"/>
  <c r="BA118" i="12"/>
  <c r="BA131" i="12"/>
  <c r="BA135" i="12"/>
  <c r="BA148" i="12"/>
  <c r="BA103" i="12"/>
  <c r="BA125" i="12"/>
  <c r="BA141" i="12"/>
  <c r="BA167" i="12"/>
  <c r="BA74" i="12"/>
  <c r="BA127" i="12"/>
  <c r="BA155" i="12"/>
  <c r="BA157" i="12"/>
  <c r="BA159" i="12"/>
  <c r="BA161" i="12"/>
  <c r="BA171" i="12"/>
  <c r="BA177" i="12"/>
  <c r="BA183" i="12"/>
  <c r="BA200" i="12"/>
  <c r="BA208" i="12"/>
  <c r="BA216" i="12"/>
  <c r="BA224" i="12"/>
  <c r="BA232" i="12"/>
  <c r="BA240" i="12"/>
  <c r="BA248" i="12"/>
  <c r="BA40" i="12"/>
  <c r="BA133" i="12"/>
  <c r="BA150" i="12"/>
  <c r="BA176" i="12"/>
  <c r="BA182" i="12"/>
  <c r="BA201" i="12"/>
  <c r="BA209" i="12"/>
  <c r="BA217" i="12"/>
  <c r="BA225" i="12"/>
  <c r="BA233" i="12"/>
  <c r="BA241" i="12"/>
  <c r="BA249" i="12"/>
  <c r="BA139" i="12"/>
  <c r="BA170" i="12"/>
  <c r="BA175" i="12"/>
  <c r="BA195" i="12"/>
  <c r="BA202" i="12"/>
  <c r="BA210" i="12"/>
  <c r="BA218" i="12"/>
  <c r="BA226" i="12"/>
  <c r="BA234" i="12"/>
  <c r="BA119" i="12"/>
  <c r="BA140" i="12"/>
  <c r="BA154" i="12"/>
  <c r="BA156" i="12"/>
  <c r="BA158" i="12"/>
  <c r="BA169" i="12"/>
  <c r="BA187" i="12"/>
  <c r="BA193" i="12"/>
  <c r="BA204" i="12"/>
  <c r="BA212" i="12"/>
  <c r="BA220" i="12"/>
  <c r="BA228" i="12"/>
  <c r="BA76" i="12"/>
  <c r="BA162" i="12"/>
  <c r="BA186" i="12"/>
  <c r="BA192" i="12"/>
  <c r="BA205" i="12"/>
  <c r="BA213" i="12"/>
  <c r="BA221" i="12"/>
  <c r="BA229" i="12"/>
  <c r="BA134" i="12"/>
  <c r="BA185" i="12"/>
  <c r="BA207" i="12"/>
  <c r="BA219" i="12"/>
  <c r="BA235" i="12"/>
  <c r="BA239" i="12"/>
  <c r="BA244" i="12"/>
  <c r="BA250" i="12"/>
  <c r="BA257" i="12"/>
  <c r="BA265" i="12"/>
  <c r="BA273" i="12"/>
  <c r="BA281" i="12"/>
  <c r="BA289" i="12"/>
  <c r="BA297" i="12"/>
  <c r="BA305" i="12"/>
  <c r="BA313" i="12"/>
  <c r="BA321" i="12"/>
  <c r="BA179" i="12"/>
  <c r="BA198" i="12"/>
  <c r="BA243" i="12"/>
  <c r="BA258" i="12"/>
  <c r="BA266" i="12"/>
  <c r="BA274" i="12"/>
  <c r="BA282" i="12"/>
  <c r="BA290" i="12"/>
  <c r="BA298" i="12"/>
  <c r="BA59" i="12"/>
  <c r="BA143" i="12"/>
  <c r="BA151" i="12"/>
  <c r="BA166" i="12"/>
  <c r="BA203" i="12"/>
  <c r="BA222" i="12"/>
  <c r="BA215" i="12"/>
  <c r="BA227" i="12"/>
  <c r="BA231" i="12"/>
  <c r="BA260" i="12"/>
  <c r="BA268" i="12"/>
  <c r="BA276" i="12"/>
  <c r="BA284" i="12"/>
  <c r="BA163" i="12"/>
  <c r="BA174" i="12"/>
  <c r="BA206" i="12"/>
  <c r="BA237" i="12"/>
  <c r="BA261" i="12"/>
  <c r="BA269" i="12"/>
  <c r="BA277" i="12"/>
  <c r="BA285" i="12"/>
  <c r="BA293" i="12"/>
  <c r="BA190" i="12"/>
  <c r="BA199" i="12"/>
  <c r="BA211" i="12"/>
  <c r="BA230" i="12"/>
  <c r="BA247" i="12"/>
  <c r="BA147" i="12"/>
  <c r="BA168" i="12"/>
  <c r="BA184" i="12"/>
  <c r="BA223" i="12"/>
  <c r="BA236" i="12"/>
  <c r="BA246" i="12"/>
  <c r="BA263" i="12"/>
  <c r="BA271" i="12"/>
  <c r="BA279" i="12"/>
  <c r="BA194" i="12"/>
  <c r="BA214" i="12"/>
  <c r="BA256" i="12"/>
  <c r="BA275" i="12"/>
  <c r="BA288" i="12"/>
  <c r="BA294" i="12"/>
  <c r="BA301" i="12"/>
  <c r="BA325" i="12"/>
  <c r="BA333" i="12"/>
  <c r="BA341" i="12"/>
  <c r="BA349" i="12"/>
  <c r="BA357" i="12"/>
  <c r="BA365" i="12"/>
  <c r="BA373" i="12"/>
  <c r="BA381" i="12"/>
  <c r="BA389" i="12"/>
  <c r="BA397" i="12"/>
  <c r="BA405" i="12"/>
  <c r="BA413" i="12"/>
  <c r="BA421" i="12"/>
  <c r="BA124" i="12"/>
  <c r="BA242" i="12"/>
  <c r="BA251" i="12"/>
  <c r="BA280" i="12"/>
  <c r="BA326" i="12"/>
  <c r="BA334" i="12"/>
  <c r="BA342" i="12"/>
  <c r="BA350" i="12"/>
  <c r="BA358" i="12"/>
  <c r="BA366" i="12"/>
  <c r="BA374" i="12"/>
  <c r="BA382" i="12"/>
  <c r="BA390" i="12"/>
  <c r="BA398" i="12"/>
  <c r="BA406" i="12"/>
  <c r="BA254" i="12"/>
  <c r="BA259" i="12"/>
  <c r="BA278" i="12"/>
  <c r="BA300" i="12"/>
  <c r="BA327" i="12"/>
  <c r="BA335" i="12"/>
  <c r="BA343" i="12"/>
  <c r="BA351" i="12"/>
  <c r="BA359" i="12"/>
  <c r="BA367" i="12"/>
  <c r="BA375" i="12"/>
  <c r="BA383" i="12"/>
  <c r="BA391" i="12"/>
  <c r="BA399" i="12"/>
  <c r="BA407" i="12"/>
  <c r="BA415" i="12"/>
  <c r="BA423" i="12"/>
  <c r="BA178" i="12"/>
  <c r="BA238" i="12"/>
  <c r="BA264" i="12"/>
  <c r="BA283" i="12"/>
  <c r="BA252" i="12"/>
  <c r="BA262" i="12"/>
  <c r="BA296" i="12"/>
  <c r="BA299" i="12"/>
  <c r="BA329" i="12"/>
  <c r="BA337" i="12"/>
  <c r="BA345" i="12"/>
  <c r="BA353" i="12"/>
  <c r="BA361" i="12"/>
  <c r="BA369" i="12"/>
  <c r="BA377" i="12"/>
  <c r="BA385" i="12"/>
  <c r="BA393" i="12"/>
  <c r="BA255" i="12"/>
  <c r="BA267" i="12"/>
  <c r="BA292" i="12"/>
  <c r="BA272" i="12"/>
  <c r="BA302" i="12"/>
  <c r="BA304" i="12"/>
  <c r="BA324" i="12"/>
  <c r="BA253" i="12"/>
  <c r="BA328" i="12"/>
  <c r="BA344" i="12"/>
  <c r="BA360" i="12"/>
  <c r="BA376" i="12"/>
  <c r="BA392" i="12"/>
  <c r="BA419" i="12"/>
  <c r="BA430" i="12"/>
  <c r="BA438" i="12"/>
  <c r="BA446" i="12"/>
  <c r="BA454" i="12"/>
  <c r="BA462" i="12"/>
  <c r="BA470" i="12"/>
  <c r="BA478" i="12"/>
  <c r="BA486" i="12"/>
  <c r="BA494" i="12"/>
  <c r="BA315" i="12"/>
  <c r="BA317" i="12"/>
  <c r="BA319" i="12"/>
  <c r="BA330" i="12"/>
  <c r="BA346" i="12"/>
  <c r="BA362" i="12"/>
  <c r="BA191" i="12"/>
  <c r="BA307" i="12"/>
  <c r="BA309" i="12"/>
  <c r="BA311" i="12"/>
  <c r="BA323" i="12"/>
  <c r="BA339" i="12"/>
  <c r="BA355" i="12"/>
  <c r="BA371" i="12"/>
  <c r="BA387" i="12"/>
  <c r="BA411" i="12"/>
  <c r="BA417" i="12"/>
  <c r="BA432" i="12"/>
  <c r="BA303" i="12"/>
  <c r="BA354" i="12"/>
  <c r="BA410" i="12"/>
  <c r="BA424" i="12"/>
  <c r="BA437" i="12"/>
  <c r="BA471" i="12"/>
  <c r="BA472" i="12"/>
  <c r="BA473" i="12"/>
  <c r="BA474" i="12"/>
  <c r="BA475" i="12"/>
  <c r="BA476" i="12"/>
  <c r="BA477" i="12"/>
  <c r="BA291" i="12"/>
  <c r="BA316" i="12"/>
  <c r="BA320" i="12"/>
  <c r="BA340" i="12"/>
  <c r="BA352" i="12"/>
  <c r="BA363" i="12"/>
  <c r="BA386" i="12"/>
  <c r="BA388" i="12"/>
  <c r="BA401" i="12"/>
  <c r="BA403" i="12"/>
  <c r="BA429" i="12"/>
  <c r="BA435" i="12"/>
  <c r="BA336" i="12"/>
  <c r="BA347" i="12"/>
  <c r="BA370" i="12"/>
  <c r="BA394" i="12"/>
  <c r="BA396" i="12"/>
  <c r="BA400" i="12"/>
  <c r="BA414" i="12"/>
  <c r="BA422" i="12"/>
  <c r="BA426" i="12"/>
  <c r="BA439" i="12"/>
  <c r="BA287" i="12"/>
  <c r="BA295" i="12"/>
  <c r="BA314" i="12"/>
  <c r="BA318" i="12"/>
  <c r="BA322" i="12"/>
  <c r="BA380" i="12"/>
  <c r="BA402" i="12"/>
  <c r="BA416" i="12"/>
  <c r="BA425" i="12"/>
  <c r="BA245" i="12"/>
  <c r="BA306" i="12"/>
  <c r="BA372" i="12"/>
  <c r="BA420" i="12"/>
  <c r="BA434" i="12"/>
  <c r="BA451" i="12"/>
  <c r="BA457" i="12"/>
  <c r="BA506" i="12"/>
  <c r="BA514" i="12"/>
  <c r="BA522" i="12"/>
  <c r="BA530" i="12"/>
  <c r="BA538" i="12"/>
  <c r="BA308" i="12"/>
  <c r="BA338" i="12"/>
  <c r="BA368" i="12"/>
  <c r="BA378" i="12"/>
  <c r="BA404" i="12"/>
  <c r="BA408" i="12"/>
  <c r="BA436" i="12"/>
  <c r="BA443" i="12"/>
  <c r="BA448" i="12"/>
  <c r="BA469" i="12"/>
  <c r="BA507" i="12"/>
  <c r="BA515" i="12"/>
  <c r="BA523" i="12"/>
  <c r="BA531" i="12"/>
  <c r="BA539" i="12"/>
  <c r="BA418" i="12"/>
  <c r="BA440" i="12"/>
  <c r="BA453" i="12"/>
  <c r="BA456" i="12"/>
  <c r="BA461" i="12"/>
  <c r="BA468" i="12"/>
  <c r="BA508" i="12"/>
  <c r="BA516" i="12"/>
  <c r="BA524" i="12"/>
  <c r="BA532" i="12"/>
  <c r="BA540" i="12"/>
  <c r="BA310" i="12"/>
  <c r="BA331" i="12"/>
  <c r="BA379" i="12"/>
  <c r="BA384" i="12"/>
  <c r="BA409" i="12"/>
  <c r="BA412" i="12"/>
  <c r="BA445" i="12"/>
  <c r="BA450" i="12"/>
  <c r="BA460" i="12"/>
  <c r="BA467" i="12"/>
  <c r="BA495" i="12"/>
  <c r="BA496" i="12"/>
  <c r="BA497" i="12"/>
  <c r="BA498" i="12"/>
  <c r="BA499" i="12"/>
  <c r="BA500" i="12"/>
  <c r="BA501" i="12"/>
  <c r="BA509" i="12"/>
  <c r="BA517" i="12"/>
  <c r="BA525" i="12"/>
  <c r="BA533" i="12"/>
  <c r="BA541" i="12"/>
  <c r="BA270" i="12"/>
  <c r="BA312" i="12"/>
  <c r="BA332" i="12"/>
  <c r="BA348" i="12"/>
  <c r="BA427" i="12"/>
  <c r="BA431" i="12"/>
  <c r="BA433" i="12"/>
  <c r="BA442" i="12"/>
  <c r="BA447" i="12"/>
  <c r="BA455" i="12"/>
  <c r="BA459" i="12"/>
  <c r="BA466" i="12"/>
  <c r="BA487" i="12"/>
  <c r="BA488" i="12"/>
  <c r="BA489" i="12"/>
  <c r="BA490" i="12"/>
  <c r="BA491" i="12"/>
  <c r="BA492" i="12"/>
  <c r="BA493" i="12"/>
  <c r="BA502" i="12"/>
  <c r="BA510" i="12"/>
  <c r="BA518" i="12"/>
  <c r="BA526" i="12"/>
  <c r="BA534" i="12"/>
  <c r="BA542" i="12"/>
  <c r="BA356" i="12"/>
  <c r="BA364" i="12"/>
  <c r="BA452" i="12"/>
  <c r="BA465" i="12"/>
  <c r="BA480" i="12"/>
  <c r="BA481" i="12"/>
  <c r="BA482" i="12"/>
  <c r="BA483" i="12"/>
  <c r="BA484" i="12"/>
  <c r="BA485" i="12"/>
  <c r="BA503" i="12"/>
  <c r="BA511" i="12"/>
  <c r="BA519" i="12"/>
  <c r="BA527" i="12"/>
  <c r="BA535" i="12"/>
  <c r="BA543" i="12"/>
  <c r="BA29" i="12"/>
  <c r="BA286" i="12"/>
  <c r="BA449" i="12"/>
  <c r="BA479" i="12"/>
  <c r="BA528" i="12"/>
  <c r="BA428" i="12"/>
  <c r="BA521" i="12"/>
  <c r="BA444" i="12"/>
  <c r="BA504" i="12"/>
  <c r="BA536" i="12"/>
  <c r="BA529" i="12"/>
  <c r="BA395" i="12"/>
  <c r="BA458" i="12"/>
  <c r="BA512" i="12"/>
  <c r="BA544" i="12"/>
  <c r="BA464" i="12"/>
  <c r="BA520" i="12"/>
  <c r="BA505" i="12"/>
  <c r="BA441" i="12"/>
  <c r="BA513" i="12"/>
  <c r="BA463" i="12"/>
  <c r="BA537" i="12"/>
  <c r="AZ9" i="12"/>
  <c r="B5" i="9"/>
  <c r="C5" i="9" s="1"/>
  <c r="D5" i="9" s="1"/>
  <c r="AK9" i="7"/>
  <c r="AI9" i="7"/>
  <c r="AH10" i="7"/>
  <c r="AJ9" i="7"/>
  <c r="AQ9" i="7"/>
  <c r="AR8" i="7"/>
  <c r="J304" i="20"/>
  <c r="J510" i="20"/>
  <c r="J323" i="20"/>
  <c r="J254" i="20"/>
  <c r="J219" i="20"/>
  <c r="J483" i="20"/>
  <c r="J387" i="20"/>
  <c r="J449" i="20"/>
  <c r="J281" i="20"/>
  <c r="J320" i="20"/>
  <c r="J383" i="20"/>
  <c r="J424" i="20"/>
  <c r="J525" i="20"/>
  <c r="J229" i="20"/>
  <c r="J453" i="20"/>
  <c r="J505" i="20"/>
  <c r="J392" i="20"/>
  <c r="J393" i="20"/>
  <c r="J477" i="20"/>
  <c r="N29" i="12"/>
  <c r="AF58" i="13"/>
  <c r="AF69" i="13" s="1"/>
  <c r="AF82" i="13" s="1"/>
  <c r="AF92" i="13" s="1"/>
  <c r="E21" i="13"/>
  <c r="E216" i="13" s="1"/>
  <c r="N36" i="12"/>
  <c r="N44" i="12"/>
  <c r="N52" i="12"/>
  <c r="N60" i="12"/>
  <c r="N68" i="12"/>
  <c r="N76" i="12"/>
  <c r="N84" i="12"/>
  <c r="N92" i="12"/>
  <c r="N100" i="12"/>
  <c r="N108" i="12"/>
  <c r="N116" i="12"/>
  <c r="N124" i="12"/>
  <c r="N132" i="12"/>
  <c r="N140" i="12"/>
  <c r="N148" i="12"/>
  <c r="N156" i="12"/>
  <c r="N164" i="12"/>
  <c r="N172" i="12"/>
  <c r="N180" i="12"/>
  <c r="N188" i="12"/>
  <c r="N196" i="12"/>
  <c r="N204" i="12"/>
  <c r="N212" i="12"/>
  <c r="N220" i="12"/>
  <c r="N38" i="12"/>
  <c r="N46" i="12"/>
  <c r="N54" i="12"/>
  <c r="N62" i="12"/>
  <c r="N70" i="12"/>
  <c r="N78" i="12"/>
  <c r="N86" i="12"/>
  <c r="N94" i="12"/>
  <c r="N102" i="12"/>
  <c r="N110" i="12"/>
  <c r="N118" i="12"/>
  <c r="N126" i="12"/>
  <c r="N134" i="12"/>
  <c r="N142" i="12"/>
  <c r="N150" i="12"/>
  <c r="N158" i="12"/>
  <c r="N166" i="12"/>
  <c r="N174" i="12"/>
  <c r="N39" i="12"/>
  <c r="N47" i="12"/>
  <c r="N55" i="12"/>
  <c r="N63" i="12"/>
  <c r="N71" i="12"/>
  <c r="N79" i="12"/>
  <c r="N87" i="12"/>
  <c r="N95" i="12"/>
  <c r="N103" i="12"/>
  <c r="N111" i="12"/>
  <c r="N119" i="12"/>
  <c r="N127" i="12"/>
  <c r="N135" i="12"/>
  <c r="N143" i="12"/>
  <c r="N151" i="12"/>
  <c r="N159" i="12"/>
  <c r="N167" i="12"/>
  <c r="N175" i="12"/>
  <c r="N183" i="12"/>
  <c r="N191" i="12"/>
  <c r="N199" i="12"/>
  <c r="N48" i="12"/>
  <c r="N59" i="12"/>
  <c r="N73" i="12"/>
  <c r="N85" i="12"/>
  <c r="N98" i="12"/>
  <c r="N112" i="12"/>
  <c r="N123" i="12"/>
  <c r="N137" i="12"/>
  <c r="N149" i="12"/>
  <c r="N162" i="12"/>
  <c r="N176" i="12"/>
  <c r="N186" i="12"/>
  <c r="N197" i="12"/>
  <c r="N207" i="12"/>
  <c r="N216" i="12"/>
  <c r="N225" i="12"/>
  <c r="N233" i="12"/>
  <c r="N241" i="12"/>
  <c r="N249" i="12"/>
  <c r="N257" i="12"/>
  <c r="N265" i="12"/>
  <c r="N273" i="12"/>
  <c r="N281" i="12"/>
  <c r="N289" i="12"/>
  <c r="N297" i="12"/>
  <c r="N305" i="12"/>
  <c r="N313" i="12"/>
  <c r="N321" i="12"/>
  <c r="N329" i="12"/>
  <c r="N337" i="12"/>
  <c r="N345" i="12"/>
  <c r="N353" i="12"/>
  <c r="N361" i="12"/>
  <c r="N369" i="12"/>
  <c r="N377" i="12"/>
  <c r="N385" i="12"/>
  <c r="N393" i="12"/>
  <c r="N401" i="12"/>
  <c r="N409" i="12"/>
  <c r="N417" i="12"/>
  <c r="N425" i="12"/>
  <c r="N433" i="12"/>
  <c r="N35" i="12"/>
  <c r="N49" i="12"/>
  <c r="N61" i="12"/>
  <c r="N74" i="12"/>
  <c r="N88" i="12"/>
  <c r="N99" i="12"/>
  <c r="N113" i="12"/>
  <c r="N125" i="12"/>
  <c r="N138" i="12"/>
  <c r="N152" i="12"/>
  <c r="N163" i="12"/>
  <c r="N177" i="12"/>
  <c r="N187" i="12"/>
  <c r="N198" i="12"/>
  <c r="N208" i="12"/>
  <c r="N217" i="12"/>
  <c r="N226" i="12"/>
  <c r="N234" i="12"/>
  <c r="N242" i="12"/>
  <c r="N250" i="12"/>
  <c r="N258" i="12"/>
  <c r="N266" i="12"/>
  <c r="N274" i="12"/>
  <c r="N282" i="12"/>
  <c r="N290" i="12"/>
  <c r="N298" i="12"/>
  <c r="N306" i="12"/>
  <c r="N314" i="12"/>
  <c r="N322" i="12"/>
  <c r="N330" i="12"/>
  <c r="N338" i="12"/>
  <c r="N37" i="12"/>
  <c r="N50" i="12"/>
  <c r="N64" i="12"/>
  <c r="N75" i="12"/>
  <c r="N89" i="12"/>
  <c r="N101" i="12"/>
  <c r="N114" i="12"/>
  <c r="N128" i="12"/>
  <c r="N139" i="12"/>
  <c r="N153" i="12"/>
  <c r="N165" i="12"/>
  <c r="N178" i="12"/>
  <c r="N189" i="12"/>
  <c r="N200" i="12"/>
  <c r="N209" i="12"/>
  <c r="N218" i="12"/>
  <c r="N227" i="12"/>
  <c r="N235" i="12"/>
  <c r="N243" i="12"/>
  <c r="N251" i="12"/>
  <c r="N259" i="12"/>
  <c r="N267" i="12"/>
  <c r="N275" i="12"/>
  <c r="N283" i="12"/>
  <c r="N291" i="12"/>
  <c r="N299" i="12"/>
  <c r="N307" i="12"/>
  <c r="N315" i="12"/>
  <c r="N323" i="12"/>
  <c r="N331" i="12"/>
  <c r="N339" i="12"/>
  <c r="N347" i="12"/>
  <c r="N355" i="12"/>
  <c r="N363" i="12"/>
  <c r="N371" i="12"/>
  <c r="N379" i="12"/>
  <c r="N387" i="12"/>
  <c r="N395" i="12"/>
  <c r="N403" i="12"/>
  <c r="N411" i="12"/>
  <c r="N419" i="12"/>
  <c r="N427" i="12"/>
  <c r="N435" i="12"/>
  <c r="N443" i="12"/>
  <c r="N451" i="12"/>
  <c r="N459" i="12"/>
  <c r="N467" i="12"/>
  <c r="N475" i="12"/>
  <c r="N483" i="12"/>
  <c r="N491" i="12"/>
  <c r="N499" i="12"/>
  <c r="N507" i="12"/>
  <c r="N515" i="12"/>
  <c r="N523" i="12"/>
  <c r="N531" i="12"/>
  <c r="N539" i="12"/>
  <c r="N40" i="12"/>
  <c r="N51" i="12"/>
  <c r="N65" i="12"/>
  <c r="N77" i="12"/>
  <c r="N90" i="12"/>
  <c r="N104" i="12"/>
  <c r="N115" i="12"/>
  <c r="N129" i="12"/>
  <c r="N141" i="12"/>
  <c r="N154" i="12"/>
  <c r="N168" i="12"/>
  <c r="N179" i="12"/>
  <c r="N190" i="12"/>
  <c r="N201" i="12"/>
  <c r="N210" i="12"/>
  <c r="N219" i="12"/>
  <c r="N228" i="12"/>
  <c r="N236" i="12"/>
  <c r="N244" i="12"/>
  <c r="N252" i="12"/>
  <c r="N260" i="12"/>
  <c r="N268" i="12"/>
  <c r="N276" i="12"/>
  <c r="N284" i="12"/>
  <c r="N292" i="12"/>
  <c r="N300" i="12"/>
  <c r="N308" i="12"/>
  <c r="N316" i="12"/>
  <c r="N324" i="12"/>
  <c r="N332" i="12"/>
  <c r="N340" i="12"/>
  <c r="N348" i="12"/>
  <c r="N356" i="12"/>
  <c r="N364" i="12"/>
  <c r="N372" i="12"/>
  <c r="N380" i="12"/>
  <c r="N388" i="12"/>
  <c r="N396" i="12"/>
  <c r="N404" i="12"/>
  <c r="N412" i="12"/>
  <c r="N420" i="12"/>
  <c r="N428" i="12"/>
  <c r="N436" i="12"/>
  <c r="N444" i="12"/>
  <c r="N452" i="12"/>
  <c r="N460" i="12"/>
  <c r="N468" i="12"/>
  <c r="N476" i="12"/>
  <c r="N484" i="12"/>
  <c r="N492" i="12"/>
  <c r="N500" i="12"/>
  <c r="N508" i="12"/>
  <c r="N516" i="12"/>
  <c r="N524" i="12"/>
  <c r="N532" i="12"/>
  <c r="N540" i="12"/>
  <c r="N41" i="12"/>
  <c r="N53" i="12"/>
  <c r="N66" i="12"/>
  <c r="N80" i="12"/>
  <c r="N91" i="12"/>
  <c r="N105" i="12"/>
  <c r="N117" i="12"/>
  <c r="N130" i="12"/>
  <c r="N144" i="12"/>
  <c r="N155" i="12"/>
  <c r="N169" i="12"/>
  <c r="N181" i="12"/>
  <c r="N192" i="12"/>
  <c r="N202" i="12"/>
  <c r="N211" i="12"/>
  <c r="N221" i="12"/>
  <c r="N229" i="12"/>
  <c r="N237" i="12"/>
  <c r="N245" i="12"/>
  <c r="N253" i="12"/>
  <c r="N261" i="12"/>
  <c r="N269" i="12"/>
  <c r="N277" i="12"/>
  <c r="N285" i="12"/>
  <c r="N293" i="12"/>
  <c r="N301" i="12"/>
  <c r="N309" i="12"/>
  <c r="N317" i="12"/>
  <c r="N325" i="12"/>
  <c r="N333" i="12"/>
  <c r="N341" i="12"/>
  <c r="N349" i="12"/>
  <c r="N357" i="12"/>
  <c r="N365" i="12"/>
  <c r="N373" i="12"/>
  <c r="N381" i="12"/>
  <c r="N389" i="12"/>
  <c r="N397" i="12"/>
  <c r="N405" i="12"/>
  <c r="N413" i="12"/>
  <c r="N421" i="12"/>
  <c r="N42" i="12"/>
  <c r="N56" i="12"/>
  <c r="N67" i="12"/>
  <c r="N81" i="12"/>
  <c r="N93" i="12"/>
  <c r="N106" i="12"/>
  <c r="N120" i="12"/>
  <c r="N131" i="12"/>
  <c r="N145" i="12"/>
  <c r="N157" i="12"/>
  <c r="N170" i="12"/>
  <c r="N182" i="12"/>
  <c r="N193" i="12"/>
  <c r="N203" i="12"/>
  <c r="N213" i="12"/>
  <c r="N222" i="12"/>
  <c r="N230" i="12"/>
  <c r="N238" i="12"/>
  <c r="N246" i="12"/>
  <c r="N254" i="12"/>
  <c r="N262" i="12"/>
  <c r="N270" i="12"/>
  <c r="N278" i="12"/>
  <c r="N286" i="12"/>
  <c r="N294" i="12"/>
  <c r="N302" i="12"/>
  <c r="N310" i="12"/>
  <c r="N318" i="12"/>
  <c r="N326" i="12"/>
  <c r="N334" i="12"/>
  <c r="N43" i="12"/>
  <c r="N57" i="12"/>
  <c r="N69" i="12"/>
  <c r="N82" i="12"/>
  <c r="N96" i="12"/>
  <c r="N107" i="12"/>
  <c r="N121" i="12"/>
  <c r="N133" i="12"/>
  <c r="N146" i="12"/>
  <c r="N160" i="12"/>
  <c r="N171" i="12"/>
  <c r="N184" i="12"/>
  <c r="N194" i="12"/>
  <c r="N205" i="12"/>
  <c r="N214" i="12"/>
  <c r="N223" i="12"/>
  <c r="N231" i="12"/>
  <c r="N239" i="12"/>
  <c r="N247" i="12"/>
  <c r="N255" i="12"/>
  <c r="N263" i="12"/>
  <c r="N271" i="12"/>
  <c r="N279" i="12"/>
  <c r="N287" i="12"/>
  <c r="N295" i="12"/>
  <c r="N303" i="12"/>
  <c r="N311" i="12"/>
  <c r="N319" i="12"/>
  <c r="N327" i="12"/>
  <c r="N335" i="12"/>
  <c r="N343" i="12"/>
  <c r="N351" i="12"/>
  <c r="N359" i="12"/>
  <c r="N367" i="12"/>
  <c r="N375" i="12"/>
  <c r="N383" i="12"/>
  <c r="N391" i="12"/>
  <c r="N399" i="12"/>
  <c r="N407" i="12"/>
  <c r="N415" i="12"/>
  <c r="N423" i="12"/>
  <c r="N431" i="12"/>
  <c r="N439" i="12"/>
  <c r="N447" i="12"/>
  <c r="N455" i="12"/>
  <c r="N463" i="12"/>
  <c r="N471" i="12"/>
  <c r="N479" i="12"/>
  <c r="N487" i="12"/>
  <c r="N495" i="12"/>
  <c r="N503" i="12"/>
  <c r="N511" i="12"/>
  <c r="N519" i="12"/>
  <c r="N527" i="12"/>
  <c r="N535" i="12"/>
  <c r="N543" i="12"/>
  <c r="N97" i="12"/>
  <c r="N195" i="12"/>
  <c r="N264" i="12"/>
  <c r="N328" i="12"/>
  <c r="N358" i="12"/>
  <c r="N378" i="12"/>
  <c r="N400" i="12"/>
  <c r="N422" i="12"/>
  <c r="N438" i="12"/>
  <c r="N450" i="12"/>
  <c r="N464" i="12"/>
  <c r="N477" i="12"/>
  <c r="N489" i="12"/>
  <c r="N502" i="12"/>
  <c r="N514" i="12"/>
  <c r="N528" i="12"/>
  <c r="N541" i="12"/>
  <c r="N109" i="12"/>
  <c r="N206" i="12"/>
  <c r="N272" i="12"/>
  <c r="N336" i="12"/>
  <c r="N360" i="12"/>
  <c r="N382" i="12"/>
  <c r="N402" i="12"/>
  <c r="N424" i="12"/>
  <c r="N440" i="12"/>
  <c r="N453" i="12"/>
  <c r="N465" i="12"/>
  <c r="N478" i="12"/>
  <c r="N490" i="12"/>
  <c r="N504" i="12"/>
  <c r="N517" i="12"/>
  <c r="N529" i="12"/>
  <c r="N542" i="12"/>
  <c r="N122" i="12"/>
  <c r="N215" i="12"/>
  <c r="N280" i="12"/>
  <c r="N342" i="12"/>
  <c r="N362" i="12"/>
  <c r="N384" i="12"/>
  <c r="N406" i="12"/>
  <c r="N426" i="12"/>
  <c r="N441" i="12"/>
  <c r="N454" i="12"/>
  <c r="N466" i="12"/>
  <c r="N480" i="12"/>
  <c r="N493" i="12"/>
  <c r="N505" i="12"/>
  <c r="N518" i="12"/>
  <c r="N530" i="12"/>
  <c r="N544" i="12"/>
  <c r="N136" i="12"/>
  <c r="N224" i="12"/>
  <c r="N288" i="12"/>
  <c r="N344" i="12"/>
  <c r="N366" i="12"/>
  <c r="N386" i="12"/>
  <c r="N408" i="12"/>
  <c r="N429" i="12"/>
  <c r="N442" i="12"/>
  <c r="N456" i="12"/>
  <c r="N469" i="12"/>
  <c r="N481" i="12"/>
  <c r="N494" i="12"/>
  <c r="N506" i="12"/>
  <c r="N520" i="12"/>
  <c r="N533" i="12"/>
  <c r="N34" i="12"/>
  <c r="N45" i="12"/>
  <c r="N147" i="12"/>
  <c r="N232" i="12"/>
  <c r="N296" i="12"/>
  <c r="N346" i="12"/>
  <c r="N368" i="12"/>
  <c r="N390" i="12"/>
  <c r="N410" i="12"/>
  <c r="N430" i="12"/>
  <c r="N445" i="12"/>
  <c r="N457" i="12"/>
  <c r="N470" i="12"/>
  <c r="N482" i="12"/>
  <c r="N496" i="12"/>
  <c r="N509" i="12"/>
  <c r="N521" i="12"/>
  <c r="N534" i="12"/>
  <c r="N30" i="12"/>
  <c r="N58" i="12"/>
  <c r="N161" i="12"/>
  <c r="N240" i="12"/>
  <c r="N304" i="12"/>
  <c r="N350" i="12"/>
  <c r="N370" i="12"/>
  <c r="N392" i="12"/>
  <c r="N414" i="12"/>
  <c r="N432" i="12"/>
  <c r="N446" i="12"/>
  <c r="N458" i="12"/>
  <c r="N472" i="12"/>
  <c r="N485" i="12"/>
  <c r="N497" i="12"/>
  <c r="N510" i="12"/>
  <c r="N522" i="12"/>
  <c r="N536" i="12"/>
  <c r="N31" i="12"/>
  <c r="N72" i="12"/>
  <c r="N173" i="12"/>
  <c r="N248" i="12"/>
  <c r="N312" i="12"/>
  <c r="N352" i="12"/>
  <c r="N374" i="12"/>
  <c r="N394" i="12"/>
  <c r="N416" i="12"/>
  <c r="N434" i="12"/>
  <c r="N448" i="12"/>
  <c r="N461" i="12"/>
  <c r="N473" i="12"/>
  <c r="N486" i="12"/>
  <c r="N498" i="12"/>
  <c r="N512" i="12"/>
  <c r="N525" i="12"/>
  <c r="N537" i="12"/>
  <c r="N32" i="12"/>
  <c r="N83" i="12"/>
  <c r="N185" i="12"/>
  <c r="N256" i="12"/>
  <c r="N320" i="12"/>
  <c r="N354" i="12"/>
  <c r="N376" i="12"/>
  <c r="N398" i="12"/>
  <c r="N418" i="12"/>
  <c r="N437" i="12"/>
  <c r="N449" i="12"/>
  <c r="N462" i="12"/>
  <c r="N474" i="12"/>
  <c r="N488" i="12"/>
  <c r="N501" i="12"/>
  <c r="N513" i="12"/>
  <c r="N526" i="12"/>
  <c r="N538" i="12"/>
  <c r="N33" i="12"/>
  <c r="AF47" i="13"/>
  <c r="AD15" i="7"/>
  <c r="Y16" i="7"/>
  <c r="H23" i="4" s="1"/>
  <c r="O8" i="12" s="1"/>
  <c r="AA16" i="7"/>
  <c r="J23" i="4" s="1"/>
  <c r="AH24" i="13" s="1"/>
  <c r="AH48" i="13" s="1"/>
  <c r="AJ10" i="7"/>
  <c r="AI10" i="7"/>
  <c r="AH11" i="7"/>
  <c r="D3" i="9"/>
  <c r="E4" i="9" s="1"/>
  <c r="C4" i="9"/>
  <c r="D4" i="9" s="1"/>
  <c r="AJ219" i="5"/>
  <c r="AN224" i="12" s="1"/>
  <c r="AJ510" i="5"/>
  <c r="AN515" i="12" s="1"/>
  <c r="AJ229" i="5"/>
  <c r="AN234" i="12" s="1"/>
  <c r="AJ281" i="5"/>
  <c r="AN286" i="12" s="1"/>
  <c r="AJ254" i="5"/>
  <c r="AN259" i="12" s="1"/>
  <c r="AJ449" i="5"/>
  <c r="AN454" i="12" s="1"/>
  <c r="AJ393" i="5"/>
  <c r="AN398" i="12" s="1"/>
  <c r="AJ477" i="5"/>
  <c r="AN482" i="12" s="1"/>
  <c r="AJ320" i="5"/>
  <c r="AN325" i="12" s="1"/>
  <c r="AI289" i="5"/>
  <c r="CE289" i="5" s="1"/>
  <c r="AJ505" i="5"/>
  <c r="AN510" i="12" s="1"/>
  <c r="AI517" i="5"/>
  <c r="CE517" i="5" s="1"/>
  <c r="AI434" i="5"/>
  <c r="CE434" i="5" s="1"/>
  <c r="AI247" i="5"/>
  <c r="CE247" i="5" s="1"/>
  <c r="AJ383" i="5"/>
  <c r="AN388" i="12" s="1"/>
  <c r="AJ323" i="5"/>
  <c r="AN328" i="12" s="1"/>
  <c r="AI362" i="5"/>
  <c r="CE362" i="5" s="1"/>
  <c r="AI445" i="5"/>
  <c r="CE445" i="5" s="1"/>
  <c r="AI299" i="5"/>
  <c r="CE299" i="5" s="1"/>
  <c r="AI432" i="5"/>
  <c r="CE432" i="5" s="1"/>
  <c r="AI485" i="5"/>
  <c r="CE485" i="5" s="1"/>
  <c r="AI279" i="5"/>
  <c r="CE279" i="5" s="1"/>
  <c r="AI450" i="5"/>
  <c r="CE450" i="5" s="1"/>
  <c r="AI474" i="5"/>
  <c r="CE474" i="5" s="1"/>
  <c r="AI378" i="5"/>
  <c r="CE378" i="5" s="1"/>
  <c r="AI274" i="5"/>
  <c r="CE274" i="5" s="1"/>
  <c r="AI447" i="5"/>
  <c r="CE447" i="5" s="1"/>
  <c r="AI464" i="5"/>
  <c r="CE464" i="5" s="1"/>
  <c r="AJ483" i="5"/>
  <c r="AN488" i="12" s="1"/>
  <c r="AJ387" i="5"/>
  <c r="AN392" i="12" s="1"/>
  <c r="AI427" i="5"/>
  <c r="CE427" i="5" s="1"/>
  <c r="AJ453" i="5"/>
  <c r="AN458" i="12" s="1"/>
  <c r="AI524" i="5"/>
  <c r="CE524" i="5" s="1"/>
  <c r="AI397" i="5"/>
  <c r="CE397" i="5" s="1"/>
  <c r="AI535" i="5"/>
  <c r="CE535" i="5" s="1"/>
  <c r="AI358" i="5"/>
  <c r="CE358" i="5" s="1"/>
  <c r="AI512" i="5"/>
  <c r="CE512" i="5" s="1"/>
  <c r="AI386" i="5"/>
  <c r="CE386" i="5" s="1"/>
  <c r="AI263" i="5"/>
  <c r="CE263" i="5" s="1"/>
  <c r="AJ392" i="5"/>
  <c r="AN397" i="12" s="1"/>
  <c r="AI407" i="5"/>
  <c r="CE407" i="5" s="1"/>
  <c r="AJ424" i="5"/>
  <c r="AN429" i="12" s="1"/>
  <c r="AJ304" i="5"/>
  <c r="AN309" i="12" s="1"/>
  <c r="AJ525" i="5"/>
  <c r="AN530" i="12" s="1"/>
  <c r="AI530" i="5"/>
  <c r="CE530" i="5" s="1"/>
  <c r="AI381" i="5"/>
  <c r="CE381" i="5" s="1"/>
  <c r="A9" i="9"/>
  <c r="AI499" i="5"/>
  <c r="CE499" i="5" s="1"/>
  <c r="AI284" i="5"/>
  <c r="CE284" i="5" s="1"/>
  <c r="AI264" i="5"/>
  <c r="CE264" i="5" s="1"/>
  <c r="AI421" i="5"/>
  <c r="CE421" i="5" s="1"/>
  <c r="AI402" i="5"/>
  <c r="CE402" i="5" s="1"/>
  <c r="AI461" i="5"/>
  <c r="CE461" i="5" s="1"/>
  <c r="AI500" i="5"/>
  <c r="CE500" i="5" s="1"/>
  <c r="AI388" i="5"/>
  <c r="CE388" i="5" s="1"/>
  <c r="AI244" i="5"/>
  <c r="CE244" i="5" s="1"/>
  <c r="AI490" i="5"/>
  <c r="CE490" i="5" s="1"/>
  <c r="AI224" i="5"/>
  <c r="CE224" i="5" s="1"/>
  <c r="AI385" i="5"/>
  <c r="CE385" i="5" s="1"/>
  <c r="AI225" i="5"/>
  <c r="CE225" i="5" s="1"/>
  <c r="AI287" i="5"/>
  <c r="CE287" i="5" s="1"/>
  <c r="AI239" i="5"/>
  <c r="CE239" i="5" s="1"/>
  <c r="AI396" i="5"/>
  <c r="CE396" i="5" s="1"/>
  <c r="AI249" i="5"/>
  <c r="CE249" i="5" s="1"/>
  <c r="AI414" i="5"/>
  <c r="CE414" i="5" s="1"/>
  <c r="AI389" i="5"/>
  <c r="CE389" i="5" s="1"/>
  <c r="AI347" i="5"/>
  <c r="CE347" i="5" s="1"/>
  <c r="AI442" i="5"/>
  <c r="CE442" i="5" s="1"/>
  <c r="AI503" i="5"/>
  <c r="CE503" i="5" s="1"/>
  <c r="AI400" i="5"/>
  <c r="CE400" i="5" s="1"/>
  <c r="AI437" i="5"/>
  <c r="CE437" i="5" s="1"/>
  <c r="AI366" i="5"/>
  <c r="CE366" i="5" s="1"/>
  <c r="AI376" i="5"/>
  <c r="CE376" i="5" s="1"/>
  <c r="AI444" i="5"/>
  <c r="CE444" i="5" s="1"/>
  <c r="AI265" i="5"/>
  <c r="CE265" i="5" s="1"/>
  <c r="AI418" i="5"/>
  <c r="CE418" i="5" s="1"/>
  <c r="AI331" i="5"/>
  <c r="CE331" i="5" s="1"/>
  <c r="AI526" i="5"/>
  <c r="CE526" i="5" s="1"/>
  <c r="AI398" i="5"/>
  <c r="CE398" i="5" s="1"/>
  <c r="AI433" i="5"/>
  <c r="CE433" i="5" s="1"/>
  <c r="AI288" i="5"/>
  <c r="CE288" i="5" s="1"/>
  <c r="AI435" i="5"/>
  <c r="CE435" i="5" s="1"/>
  <c r="AI515" i="5"/>
  <c r="CE515" i="5" s="1"/>
  <c r="AI359" i="5"/>
  <c r="CE359" i="5" s="1"/>
  <c r="AI335" i="5"/>
  <c r="CE335" i="5" s="1"/>
  <c r="AI253" i="5"/>
  <c r="CE253" i="5" s="1"/>
  <c r="AI470" i="5"/>
  <c r="CE470" i="5" s="1"/>
  <c r="AI269" i="5"/>
  <c r="CE269" i="5" s="1"/>
  <c r="AI294" i="5"/>
  <c r="CE294" i="5" s="1"/>
  <c r="AI468" i="5"/>
  <c r="CE468" i="5" s="1"/>
  <c r="AI454" i="5"/>
  <c r="CE454" i="5" s="1"/>
  <c r="AI473" i="5"/>
  <c r="CE473" i="5" s="1"/>
  <c r="AI346" i="5"/>
  <c r="CE346" i="5" s="1"/>
  <c r="AI422" i="5"/>
  <c r="CE422" i="5" s="1"/>
  <c r="AI370" i="5"/>
  <c r="CE370" i="5" s="1"/>
  <c r="AI278" i="5"/>
  <c r="CE278" i="5" s="1"/>
  <c r="AI248" i="5"/>
  <c r="CE248" i="5" s="1"/>
  <c r="AI301" i="5"/>
  <c r="CE301" i="5" s="1"/>
  <c r="AI401" i="5"/>
  <c r="CE401" i="5" s="1"/>
  <c r="AI466" i="5"/>
  <c r="CE466" i="5" s="1"/>
  <c r="AI391" i="5"/>
  <c r="CE391" i="5" s="1"/>
  <c r="AI436" i="5"/>
  <c r="CE436" i="5" s="1"/>
  <c r="AI337" i="5"/>
  <c r="CE337" i="5" s="1"/>
  <c r="AI405" i="5"/>
  <c r="CE405" i="5" s="1"/>
  <c r="AI493" i="5"/>
  <c r="CE493" i="5" s="1"/>
  <c r="AI531" i="5"/>
  <c r="CE531" i="5" s="1"/>
  <c r="AI342" i="5"/>
  <c r="CE342" i="5" s="1"/>
  <c r="AI380" i="5"/>
  <c r="CE380" i="5" s="1"/>
  <c r="AI430" i="5"/>
  <c r="CE430" i="5" s="1"/>
  <c r="AI471" i="5"/>
  <c r="CE471" i="5" s="1"/>
  <c r="AI451" i="5"/>
  <c r="CE451" i="5" s="1"/>
  <c r="AI425" i="5"/>
  <c r="CE425" i="5" s="1"/>
  <c r="AI440" i="5"/>
  <c r="CE440" i="5" s="1"/>
  <c r="AI333" i="5"/>
  <c r="CE333" i="5" s="1"/>
  <c r="AI315" i="5"/>
  <c r="CE315" i="5" s="1"/>
  <c r="AI211" i="5"/>
  <c r="CE211" i="5" s="1"/>
  <c r="AI214" i="5"/>
  <c r="CE214" i="5" s="1"/>
  <c r="AI410" i="5"/>
  <c r="CE410" i="5" s="1"/>
  <c r="AI259" i="5"/>
  <c r="CE259" i="5" s="1"/>
  <c r="AI297" i="5"/>
  <c r="CE297" i="5" s="1"/>
  <c r="AI361" i="5"/>
  <c r="CE361" i="5" s="1"/>
  <c r="AI324" i="5"/>
  <c r="CE324" i="5" s="1"/>
  <c r="AI223" i="5"/>
  <c r="CE223" i="5" s="1"/>
  <c r="AI536" i="5"/>
  <c r="CE536" i="5" s="1"/>
  <c r="AI502" i="5"/>
  <c r="CE502" i="5" s="1"/>
  <c r="AI260" i="5"/>
  <c r="CE260" i="5" s="1"/>
  <c r="AI413" i="5"/>
  <c r="CE413" i="5" s="1"/>
  <c r="AI408" i="5"/>
  <c r="CE408" i="5" s="1"/>
  <c r="AI305" i="5"/>
  <c r="CE305" i="5" s="1"/>
  <c r="AI384" i="5"/>
  <c r="CE384" i="5" s="1"/>
  <c r="AI273" i="5"/>
  <c r="CE273" i="5" s="1"/>
  <c r="AI216" i="5"/>
  <c r="CE216" i="5" s="1"/>
  <c r="AI217" i="5"/>
  <c r="CE217" i="5" s="1"/>
  <c r="AI365" i="5"/>
  <c r="CE365" i="5" s="1"/>
  <c r="T23" i="5"/>
  <c r="AI509" i="5"/>
  <c r="CE509" i="5" s="1"/>
  <c r="AI417" i="5"/>
  <c r="CE417" i="5" s="1"/>
  <c r="AI268" i="5"/>
  <c r="CE268" i="5" s="1"/>
  <c r="AI487" i="5"/>
  <c r="CE487" i="5" s="1"/>
  <c r="AI352" i="5"/>
  <c r="CE352" i="5" s="1"/>
  <c r="AI456" i="5"/>
  <c r="CE456" i="5" s="1"/>
  <c r="AI258" i="5"/>
  <c r="CE258" i="5" s="1"/>
  <c r="AI340" i="5"/>
  <c r="CE340" i="5" s="1"/>
  <c r="AI252" i="5"/>
  <c r="CE252" i="5" s="1"/>
  <c r="AI403" i="5"/>
  <c r="CE403" i="5" s="1"/>
  <c r="AI428" i="5"/>
  <c r="CE428" i="5" s="1"/>
  <c r="AI251" i="5"/>
  <c r="CE251" i="5" s="1"/>
  <c r="AI480" i="5"/>
  <c r="CE480" i="5" s="1"/>
  <c r="AI255" i="5"/>
  <c r="CE255" i="5" s="1"/>
  <c r="AI308" i="5"/>
  <c r="CE308" i="5" s="1"/>
  <c r="AI261" i="5"/>
  <c r="CE261" i="5" s="1"/>
  <c r="AI300" i="5"/>
  <c r="CE300" i="5" s="1"/>
  <c r="AI242" i="5"/>
  <c r="CE242" i="5" s="1"/>
  <c r="AI296" i="5"/>
  <c r="CE296" i="5" s="1"/>
  <c r="AI221" i="5"/>
  <c r="CE221" i="5" s="1"/>
  <c r="AI357" i="5"/>
  <c r="CE357" i="5" s="1"/>
  <c r="AI537" i="5"/>
  <c r="CE537" i="5" s="1"/>
  <c r="AI332" i="5"/>
  <c r="CE332" i="5" s="1"/>
  <c r="AI409" i="5"/>
  <c r="CE409" i="5" s="1"/>
  <c r="AI232" i="5"/>
  <c r="CE232" i="5" s="1"/>
  <c r="AI527" i="5"/>
  <c r="CE527" i="5" s="1"/>
  <c r="AI492" i="5"/>
  <c r="CE492" i="5" s="1"/>
  <c r="AI411" i="5"/>
  <c r="CE411" i="5" s="1"/>
  <c r="AI285" i="5"/>
  <c r="CE285" i="5" s="1"/>
  <c r="AI373" i="5"/>
  <c r="CE373" i="5" s="1"/>
  <c r="AI306" i="5"/>
  <c r="CE306" i="5" s="1"/>
  <c r="AI368" i="5"/>
  <c r="CE368" i="5" s="1"/>
  <c r="AI495" i="5"/>
  <c r="CE495" i="5" s="1"/>
  <c r="AI270" i="5"/>
  <c r="CE270" i="5" s="1"/>
  <c r="AI452" i="5"/>
  <c r="CE452" i="5" s="1"/>
  <c r="AI508" i="5"/>
  <c r="CE508" i="5" s="1"/>
  <c r="AI371" i="5"/>
  <c r="CE371" i="5" s="1"/>
  <c r="AI313" i="5"/>
  <c r="CE313" i="5" s="1"/>
  <c r="AI330" i="5"/>
  <c r="CE330" i="5" s="1"/>
  <c r="AI341" i="5"/>
  <c r="CE341" i="5" s="1"/>
  <c r="AI262" i="5"/>
  <c r="CE262" i="5" s="1"/>
  <c r="AI234" i="5"/>
  <c r="CE234" i="5" s="1"/>
  <c r="AI439" i="5"/>
  <c r="CE439" i="5" s="1"/>
  <c r="AI520" i="5"/>
  <c r="CE520" i="5" s="1"/>
  <c r="AI458" i="5"/>
  <c r="CE458" i="5" s="1"/>
  <c r="AI463" i="5"/>
  <c r="CE463" i="5" s="1"/>
  <c r="AI491" i="5"/>
  <c r="CE491" i="5" s="1"/>
  <c r="AI406" i="5"/>
  <c r="CE406" i="5" s="1"/>
  <c r="AI431" i="5"/>
  <c r="CE431" i="5" s="1"/>
  <c r="AI329" i="5"/>
  <c r="CE329" i="5" s="1"/>
  <c r="AI280" i="5"/>
  <c r="CE280" i="5" s="1"/>
  <c r="AI230" i="5"/>
  <c r="CE230" i="5" s="1"/>
  <c r="AI459" i="5"/>
  <c r="CE459" i="5" s="1"/>
  <c r="AI226" i="5"/>
  <c r="CE226" i="5" s="1"/>
  <c r="AI293" i="5"/>
  <c r="CE293" i="5" s="1"/>
  <c r="AI231" i="5"/>
  <c r="CE231" i="5" s="1"/>
  <c r="AI519" i="5"/>
  <c r="CE519" i="5" s="1"/>
  <c r="AI298" i="5"/>
  <c r="CE298" i="5" s="1"/>
  <c r="AI212" i="5"/>
  <c r="CE212" i="5" s="1"/>
  <c r="AI208" i="5"/>
  <c r="CE208" i="5" s="1"/>
  <c r="AI316" i="5"/>
  <c r="CE316" i="5" s="1"/>
  <c r="AI349" i="5"/>
  <c r="CE349" i="5" s="1"/>
  <c r="AI218" i="5"/>
  <c r="CE218" i="5" s="1"/>
  <c r="AI311" i="5"/>
  <c r="CE311" i="5" s="1"/>
  <c r="AI292" i="5"/>
  <c r="CE292" i="5" s="1"/>
  <c r="AI312" i="5"/>
  <c r="CE312" i="5" s="1"/>
  <c r="AI317" i="5"/>
  <c r="CE317" i="5" s="1"/>
  <c r="AI364" i="5"/>
  <c r="CE364" i="5" s="1"/>
  <c r="AI533" i="5"/>
  <c r="CE533" i="5" s="1"/>
  <c r="AI319" i="5"/>
  <c r="CE319" i="5" s="1"/>
  <c r="AI482" i="5"/>
  <c r="CE482" i="5" s="1"/>
  <c r="AI267" i="5"/>
  <c r="CE267" i="5" s="1"/>
  <c r="AI328" i="5"/>
  <c r="CE328" i="5" s="1"/>
  <c r="AI363" i="5"/>
  <c r="CE363" i="5" s="1"/>
  <c r="AI529" i="5"/>
  <c r="CE529" i="5" s="1"/>
  <c r="AI521" i="5"/>
  <c r="CE521" i="5" s="1"/>
  <c r="AI478" i="5"/>
  <c r="CE478" i="5" s="1"/>
  <c r="AI429" i="5"/>
  <c r="CE429" i="5" s="1"/>
  <c r="AI394" i="5"/>
  <c r="CE394" i="5" s="1"/>
  <c r="AI498" i="5"/>
  <c r="CE498" i="5" s="1"/>
  <c r="AI455" i="5"/>
  <c r="CE455" i="5" s="1"/>
  <c r="AI494" i="5"/>
  <c r="CE494" i="5" s="1"/>
  <c r="AI423" i="5"/>
  <c r="CE423" i="5" s="1"/>
  <c r="AI314" i="5"/>
  <c r="CE314" i="5" s="1"/>
  <c r="AI438" i="5"/>
  <c r="CE438" i="5" s="1"/>
  <c r="AI518" i="5"/>
  <c r="CE518" i="5" s="1"/>
  <c r="AI250" i="5"/>
  <c r="CE250" i="5" s="1"/>
  <c r="AI513" i="5"/>
  <c r="CE513" i="5" s="1"/>
  <c r="AI367" i="5"/>
  <c r="CE367" i="5" s="1"/>
  <c r="AI345" i="5"/>
  <c r="CE345" i="5" s="1"/>
  <c r="AI322" i="5"/>
  <c r="CE322" i="5" s="1"/>
  <c r="AI236" i="5"/>
  <c r="CE236" i="5" s="1"/>
  <c r="AI325" i="5"/>
  <c r="CE325" i="5" s="1"/>
  <c r="AI481" i="5"/>
  <c r="CE481" i="5" s="1"/>
  <c r="AI528" i="5"/>
  <c r="CE528" i="5" s="1"/>
  <c r="AI318" i="5"/>
  <c r="CE318" i="5" s="1"/>
  <c r="AI506" i="5"/>
  <c r="CE506" i="5" s="1"/>
  <c r="AI416" i="5"/>
  <c r="CE416" i="5" s="1"/>
  <c r="AI237" i="5"/>
  <c r="CE237" i="5" s="1"/>
  <c r="AI222" i="5"/>
  <c r="CE222" i="5" s="1"/>
  <c r="AI302" i="5"/>
  <c r="CE302" i="5" s="1"/>
  <c r="AI501" i="5"/>
  <c r="CE501" i="5" s="1"/>
  <c r="AI375" i="5"/>
  <c r="CE375" i="5" s="1"/>
  <c r="AI327" i="5"/>
  <c r="CE327" i="5" s="1"/>
  <c r="AI532" i="5"/>
  <c r="CE532" i="5" s="1"/>
  <c r="AI277" i="5"/>
  <c r="CE277" i="5" s="1"/>
  <c r="AI457" i="5"/>
  <c r="CE457" i="5" s="1"/>
  <c r="AI369" i="5"/>
  <c r="CE369" i="5" s="1"/>
  <c r="AI243" i="5"/>
  <c r="CE243" i="5" s="1"/>
  <c r="AI395" i="5"/>
  <c r="CE395" i="5" s="1"/>
  <c r="AI213" i="5"/>
  <c r="CE213" i="5" s="1"/>
  <c r="AI379" i="5"/>
  <c r="CE379" i="5" s="1"/>
  <c r="AI343" i="5"/>
  <c r="CE343" i="5" s="1"/>
  <c r="AI295" i="5"/>
  <c r="CE295" i="5" s="1"/>
  <c r="AI245" i="5"/>
  <c r="CE245" i="5" s="1"/>
  <c r="AI446" i="5"/>
  <c r="CE446" i="5" s="1"/>
  <c r="AI448" i="5"/>
  <c r="CE448" i="5" s="1"/>
  <c r="AI310" i="5"/>
  <c r="CE310" i="5" s="1"/>
  <c r="AI276" i="5"/>
  <c r="CE276" i="5" s="1"/>
  <c r="AI338" i="5"/>
  <c r="CE338" i="5" s="1"/>
  <c r="AI514" i="5"/>
  <c r="CE514" i="5" s="1"/>
  <c r="AI207" i="5"/>
  <c r="CE207" i="5" s="1"/>
  <c r="AI334" i="5"/>
  <c r="CE334" i="5" s="1"/>
  <c r="AI523" i="5"/>
  <c r="CE523" i="5" s="1"/>
  <c r="AI415" i="5"/>
  <c r="CE415" i="5" s="1"/>
  <c r="AI220" i="5"/>
  <c r="CE220" i="5" s="1"/>
  <c r="AI412" i="5"/>
  <c r="CE412" i="5" s="1"/>
  <c r="AI256" i="5"/>
  <c r="CE256" i="5" s="1"/>
  <c r="AI238" i="5"/>
  <c r="CE238" i="5" s="1"/>
  <c r="AI467" i="5"/>
  <c r="CE467" i="5" s="1"/>
  <c r="AI339" i="5"/>
  <c r="CE339" i="5" s="1"/>
  <c r="AI460" i="5"/>
  <c r="CE460" i="5" s="1"/>
  <c r="AI355" i="5"/>
  <c r="CE355" i="5" s="1"/>
  <c r="AI210" i="5"/>
  <c r="CE210" i="5" s="1"/>
  <c r="AI479" i="5"/>
  <c r="CE479" i="5" s="1"/>
  <c r="AI309" i="5"/>
  <c r="CE309" i="5" s="1"/>
  <c r="AI420" i="5"/>
  <c r="CE420" i="5" s="1"/>
  <c r="AI303" i="5"/>
  <c r="CE303" i="5" s="1"/>
  <c r="AI336" i="5"/>
  <c r="CE336" i="5" s="1"/>
  <c r="AI374" i="5"/>
  <c r="CE374" i="5" s="1"/>
  <c r="AI504" i="5"/>
  <c r="CE504" i="5" s="1"/>
  <c r="AI475" i="5"/>
  <c r="CE475" i="5" s="1"/>
  <c r="AI462" i="5"/>
  <c r="CE462" i="5" s="1"/>
  <c r="AI511" i="5"/>
  <c r="CE511" i="5" s="1"/>
  <c r="AI496" i="5"/>
  <c r="CE496" i="5" s="1"/>
  <c r="AI354" i="5"/>
  <c r="CE354" i="5" s="1"/>
  <c r="AI465" i="5"/>
  <c r="CE465" i="5" s="1"/>
  <c r="AI390" i="5"/>
  <c r="CE390" i="5" s="1"/>
  <c r="AI356" i="5"/>
  <c r="CE356" i="5" s="1"/>
  <c r="AI486" i="5"/>
  <c r="CE486" i="5" s="1"/>
  <c r="AI290" i="5"/>
  <c r="CE290" i="5" s="1"/>
  <c r="AI240" i="5"/>
  <c r="CE240" i="5" s="1"/>
  <c r="AI488" i="5"/>
  <c r="CE488" i="5" s="1"/>
  <c r="AI426" i="5"/>
  <c r="CE426" i="5" s="1"/>
  <c r="AI348" i="5"/>
  <c r="CE348" i="5" s="1"/>
  <c r="AI404" i="5"/>
  <c r="CE404" i="5" s="1"/>
  <c r="AI307" i="5"/>
  <c r="CE307" i="5" s="1"/>
  <c r="AI271" i="5"/>
  <c r="CE271" i="5" s="1"/>
  <c r="AI282" i="5"/>
  <c r="CE282" i="5" s="1"/>
  <c r="AI344" i="5"/>
  <c r="CE344" i="5" s="1"/>
  <c r="AI227" i="5"/>
  <c r="CE227" i="5" s="1"/>
  <c r="AI286" i="5"/>
  <c r="CE286" i="5" s="1"/>
  <c r="AI228" i="5"/>
  <c r="CE228" i="5" s="1"/>
  <c r="AI507" i="5"/>
  <c r="CE507" i="5" s="1"/>
  <c r="AI275" i="5"/>
  <c r="CE275" i="5" s="1"/>
  <c r="AI472" i="5"/>
  <c r="CE472" i="5" s="1"/>
  <c r="AI321" i="5"/>
  <c r="CE321" i="5" s="1"/>
  <c r="AI441" i="5"/>
  <c r="CE441" i="5" s="1"/>
  <c r="AI372" i="5"/>
  <c r="CE372" i="5" s="1"/>
  <c r="AI489" i="5"/>
  <c r="CE489" i="5" s="1"/>
  <c r="AI215" i="5"/>
  <c r="CE215" i="5" s="1"/>
  <c r="AI538" i="5"/>
  <c r="CE538" i="5" s="1"/>
  <c r="AI377" i="5"/>
  <c r="CE377" i="5" s="1"/>
  <c r="AI233" i="5"/>
  <c r="CE233" i="5" s="1"/>
  <c r="AI241" i="5"/>
  <c r="CE241" i="5" s="1"/>
  <c r="AI476" i="5"/>
  <c r="CE476" i="5" s="1"/>
  <c r="AI360" i="5"/>
  <c r="CE360" i="5" s="1"/>
  <c r="AI326" i="5"/>
  <c r="CE326" i="5" s="1"/>
  <c r="AI353" i="5"/>
  <c r="CE353" i="5" s="1"/>
  <c r="AI484" i="5"/>
  <c r="CE484" i="5" s="1"/>
  <c r="AI246" i="5"/>
  <c r="CE246" i="5" s="1"/>
  <c r="AI497" i="5"/>
  <c r="CE497" i="5" s="1"/>
  <c r="AI534" i="5"/>
  <c r="CE534" i="5" s="1"/>
  <c r="AI399" i="5"/>
  <c r="CE399" i="5" s="1"/>
  <c r="AI419" i="5"/>
  <c r="CE419" i="5" s="1"/>
  <c r="AI351" i="5"/>
  <c r="CE351" i="5" s="1"/>
  <c r="AI235" i="5"/>
  <c r="CE235" i="5" s="1"/>
  <c r="AI350" i="5"/>
  <c r="CE350" i="5" s="1"/>
  <c r="AI272" i="5"/>
  <c r="CE272" i="5" s="1"/>
  <c r="AI291" i="5"/>
  <c r="CE291" i="5" s="1"/>
  <c r="AI443" i="5"/>
  <c r="CE443" i="5" s="1"/>
  <c r="AI257" i="5"/>
  <c r="CE257" i="5" s="1"/>
  <c r="AI382" i="5"/>
  <c r="CE382" i="5" s="1"/>
  <c r="AI266" i="5"/>
  <c r="CE266" i="5" s="1"/>
  <c r="AI209" i="5"/>
  <c r="CE209" i="5" s="1"/>
  <c r="AI283" i="5"/>
  <c r="CE283" i="5" s="1"/>
  <c r="AI469" i="5"/>
  <c r="CE469" i="5" s="1"/>
  <c r="D10" i="6"/>
  <c r="AS51" i="12" l="1"/>
  <c r="AS139" i="12"/>
  <c r="E141" i="13"/>
  <c r="E38" i="13"/>
  <c r="P20" i="4"/>
  <c r="K20" i="4" s="1"/>
  <c r="D7" i="12"/>
  <c r="Q20" i="4"/>
  <c r="L20" i="4" s="1"/>
  <c r="D6" i="12"/>
  <c r="AM493" i="12"/>
  <c r="CF488" i="5"/>
  <c r="CG488" i="5" s="1"/>
  <c r="CH488" i="5" s="1"/>
  <c r="AM519" i="12"/>
  <c r="CF514" i="5"/>
  <c r="CG514" i="5" s="1"/>
  <c r="CH514" i="5" s="1"/>
  <c r="AM333" i="12"/>
  <c r="CF328" i="5"/>
  <c r="CG328" i="5" s="1"/>
  <c r="CH328" i="5" s="1"/>
  <c r="AM267" i="12"/>
  <c r="CF262" i="5"/>
  <c r="CG262" i="5" s="1"/>
  <c r="CH262" i="5" s="1"/>
  <c r="AM413" i="12"/>
  <c r="CF408" i="5"/>
  <c r="CG408" i="5" s="1"/>
  <c r="CH408" i="5" s="1"/>
  <c r="AM274" i="12"/>
  <c r="CF269" i="5"/>
  <c r="CG269" i="5" s="1"/>
  <c r="CH269" i="5" s="1"/>
  <c r="AM504" i="12"/>
  <c r="CF499" i="5"/>
  <c r="CG499" i="5" s="1"/>
  <c r="CH499" i="5" s="1"/>
  <c r="AM262" i="12"/>
  <c r="CF257" i="5"/>
  <c r="CG257" i="5" s="1"/>
  <c r="CH257" i="5" s="1"/>
  <c r="AM404" i="12"/>
  <c r="CF399" i="5"/>
  <c r="CG399" i="5" s="1"/>
  <c r="CH399" i="5" s="1"/>
  <c r="AM481" i="12"/>
  <c r="CF476" i="5"/>
  <c r="CG476" i="5" s="1"/>
  <c r="CH476" i="5" s="1"/>
  <c r="AM446" i="12"/>
  <c r="CF441" i="5"/>
  <c r="CG441" i="5" s="1"/>
  <c r="CH441" i="5" s="1"/>
  <c r="AM349" i="12"/>
  <c r="CF344" i="5"/>
  <c r="CG344" i="5" s="1"/>
  <c r="CH344" i="5" s="1"/>
  <c r="AM245" i="12"/>
  <c r="CF240" i="5"/>
  <c r="CG240" i="5" s="1"/>
  <c r="CH240" i="5" s="1"/>
  <c r="AM516" i="12"/>
  <c r="CF511" i="5"/>
  <c r="CG511" i="5" s="1"/>
  <c r="CH511" i="5" s="1"/>
  <c r="AM314" i="12"/>
  <c r="CF309" i="5"/>
  <c r="CG309" i="5" s="1"/>
  <c r="CH309" i="5" s="1"/>
  <c r="AM261" i="12"/>
  <c r="CF256" i="5"/>
  <c r="CG256" i="5" s="1"/>
  <c r="CH256" i="5" s="1"/>
  <c r="AM343" i="12"/>
  <c r="CF338" i="5"/>
  <c r="CG338" i="5" s="1"/>
  <c r="CH338" i="5" s="1"/>
  <c r="AM384" i="12"/>
  <c r="CF379" i="5"/>
  <c r="CG379" i="5" s="1"/>
  <c r="CH379" i="5" s="1"/>
  <c r="AM332" i="12"/>
  <c r="CF327" i="5"/>
  <c r="CG327" i="5" s="1"/>
  <c r="CH327" i="5" s="1"/>
  <c r="AM323" i="12"/>
  <c r="CF318" i="5"/>
  <c r="CG318" i="5" s="1"/>
  <c r="CH318" i="5" s="1"/>
  <c r="AM518" i="12"/>
  <c r="CF513" i="5"/>
  <c r="CG513" i="5" s="1"/>
  <c r="CH513" i="5" s="1"/>
  <c r="AM503" i="12"/>
  <c r="CF498" i="5"/>
  <c r="CG498" i="5" s="1"/>
  <c r="CH498" i="5" s="1"/>
  <c r="AM272" i="12"/>
  <c r="CF267" i="5"/>
  <c r="CG267" i="5" s="1"/>
  <c r="CH267" i="5" s="1"/>
  <c r="AM316" i="12"/>
  <c r="CF311" i="5"/>
  <c r="CG311" i="5" s="1"/>
  <c r="CH311" i="5" s="1"/>
  <c r="AM236" i="12"/>
  <c r="CF231" i="5"/>
  <c r="CG231" i="5" s="1"/>
  <c r="CH231" i="5" s="1"/>
  <c r="AM411" i="12"/>
  <c r="CF406" i="5"/>
  <c r="CG406" i="5" s="1"/>
  <c r="CH406" i="5" s="1"/>
  <c r="AM346" i="12"/>
  <c r="CF341" i="5"/>
  <c r="CG341" i="5" s="1"/>
  <c r="CH341" i="5" s="1"/>
  <c r="AM373" i="12"/>
  <c r="CF368" i="5"/>
  <c r="CG368" i="5" s="1"/>
  <c r="CH368" i="5" s="1"/>
  <c r="AM414" i="12"/>
  <c r="CF409" i="5"/>
  <c r="CG409" i="5" s="1"/>
  <c r="CH409" i="5" s="1"/>
  <c r="AM266" i="12"/>
  <c r="CF261" i="5"/>
  <c r="CG261" i="5" s="1"/>
  <c r="CH261" i="5" s="1"/>
  <c r="AM345" i="12"/>
  <c r="CF340" i="5"/>
  <c r="CG340" i="5" s="1"/>
  <c r="CH340" i="5" s="1"/>
  <c r="AM418" i="12"/>
  <c r="CF413" i="5"/>
  <c r="CG413" i="5" s="1"/>
  <c r="CH413" i="5" s="1"/>
  <c r="AM264" i="12"/>
  <c r="CF259" i="5"/>
  <c r="CG259" i="5" s="1"/>
  <c r="CH259" i="5" s="1"/>
  <c r="AM456" i="12"/>
  <c r="CF451" i="5"/>
  <c r="CG451" i="5" s="1"/>
  <c r="CH451" i="5" s="1"/>
  <c r="AM342" i="12"/>
  <c r="CF337" i="5"/>
  <c r="CG337" i="5" s="1"/>
  <c r="CH337" i="5" s="1"/>
  <c r="AM375" i="12"/>
  <c r="CF370" i="5"/>
  <c r="CG370" i="5" s="1"/>
  <c r="CH370" i="5" s="1"/>
  <c r="AM475" i="12"/>
  <c r="CF470" i="5"/>
  <c r="CG470" i="5" s="1"/>
  <c r="CH470" i="5" s="1"/>
  <c r="AM403" i="12"/>
  <c r="CF398" i="5"/>
  <c r="CG398" i="5" s="1"/>
  <c r="CH398" i="5" s="1"/>
  <c r="AM442" i="12"/>
  <c r="CF437" i="5"/>
  <c r="CG437" i="5" s="1"/>
  <c r="CH437" i="5" s="1"/>
  <c r="AM401" i="12"/>
  <c r="CF396" i="5"/>
  <c r="CG396" i="5" s="1"/>
  <c r="CH396" i="5" s="1"/>
  <c r="AM393" i="12"/>
  <c r="CF388" i="5"/>
  <c r="CG388" i="5" s="1"/>
  <c r="CH388" i="5" s="1"/>
  <c r="AM268" i="12"/>
  <c r="CF263" i="5"/>
  <c r="CG263" i="5" s="1"/>
  <c r="CH263" i="5" s="1"/>
  <c r="AM432" i="12"/>
  <c r="CF427" i="5"/>
  <c r="CG427" i="5" s="1"/>
  <c r="CH427" i="5" s="1"/>
  <c r="AM455" i="12"/>
  <c r="CF450" i="5"/>
  <c r="CG450" i="5" s="1"/>
  <c r="CH450" i="5" s="1"/>
  <c r="AM424" i="12"/>
  <c r="CF419" i="5"/>
  <c r="CG419" i="5" s="1"/>
  <c r="CH419" i="5" s="1"/>
  <c r="AM460" i="12"/>
  <c r="CF455" i="5"/>
  <c r="CG455" i="5" s="1"/>
  <c r="CH455" i="5" s="1"/>
  <c r="AM302" i="12"/>
  <c r="CF297" i="5"/>
  <c r="CG297" i="5" s="1"/>
  <c r="CH297" i="5" s="1"/>
  <c r="AM448" i="12"/>
  <c r="CF443" i="5"/>
  <c r="CG443" i="5" s="1"/>
  <c r="CH443" i="5" s="1"/>
  <c r="AM539" i="12"/>
  <c r="CF534" i="5"/>
  <c r="CG534" i="5" s="1"/>
  <c r="CH534" i="5" s="1"/>
  <c r="AM246" i="12"/>
  <c r="CF241" i="5"/>
  <c r="CG241" i="5" s="1"/>
  <c r="CH241" i="5" s="1"/>
  <c r="AM326" i="12"/>
  <c r="CF321" i="5"/>
  <c r="CG321" i="5" s="1"/>
  <c r="CH321" i="5" s="1"/>
  <c r="AM287" i="12"/>
  <c r="CF282" i="5"/>
  <c r="CG282" i="5" s="1"/>
  <c r="CH282" i="5" s="1"/>
  <c r="AM295" i="12"/>
  <c r="CF290" i="5"/>
  <c r="CG290" i="5" s="1"/>
  <c r="CH290" i="5" s="1"/>
  <c r="AM467" i="12"/>
  <c r="CF462" i="5"/>
  <c r="CG462" i="5" s="1"/>
  <c r="CH462" i="5" s="1"/>
  <c r="AM484" i="12"/>
  <c r="CF479" i="5"/>
  <c r="CG479" i="5" s="1"/>
  <c r="CH479" i="5" s="1"/>
  <c r="AM417" i="12"/>
  <c r="CF412" i="5"/>
  <c r="CG412" i="5" s="1"/>
  <c r="CH412" i="5" s="1"/>
  <c r="AM281" i="12"/>
  <c r="CF276" i="5"/>
  <c r="CG276" i="5" s="1"/>
  <c r="CH276" i="5" s="1"/>
  <c r="AM218" i="12"/>
  <c r="CF213" i="5"/>
  <c r="CG213" i="5" s="1"/>
  <c r="CH213" i="5" s="1"/>
  <c r="AM380" i="12"/>
  <c r="CF375" i="5"/>
  <c r="CG375" i="5" s="1"/>
  <c r="CH375" i="5" s="1"/>
  <c r="AM533" i="12"/>
  <c r="CF528" i="5"/>
  <c r="CG528" i="5" s="1"/>
  <c r="CH528" i="5" s="1"/>
  <c r="AM255" i="12"/>
  <c r="CF250" i="5"/>
  <c r="CG250" i="5" s="1"/>
  <c r="CH250" i="5" s="1"/>
  <c r="AM399" i="12"/>
  <c r="CF394" i="5"/>
  <c r="CG394" i="5" s="1"/>
  <c r="CH394" i="5" s="1"/>
  <c r="AM487" i="12"/>
  <c r="CF482" i="5"/>
  <c r="CG482" i="5" s="1"/>
  <c r="CH482" i="5" s="1"/>
  <c r="AM223" i="12"/>
  <c r="CF218" i="5"/>
  <c r="CG218" i="5" s="1"/>
  <c r="CH218" i="5" s="1"/>
  <c r="AM298" i="12"/>
  <c r="CF293" i="5"/>
  <c r="CG293" i="5" s="1"/>
  <c r="CH293" i="5" s="1"/>
  <c r="AM496" i="12"/>
  <c r="CF491" i="5"/>
  <c r="CG491" i="5" s="1"/>
  <c r="CH491" i="5" s="1"/>
  <c r="AM335" i="12"/>
  <c r="CF330" i="5"/>
  <c r="CG330" i="5" s="1"/>
  <c r="CH330" i="5" s="1"/>
  <c r="AM311" i="12"/>
  <c r="CF306" i="5"/>
  <c r="CG306" i="5" s="1"/>
  <c r="CH306" i="5" s="1"/>
  <c r="AM337" i="12"/>
  <c r="CF332" i="5"/>
  <c r="CG332" i="5" s="1"/>
  <c r="CH332" i="5" s="1"/>
  <c r="AM313" i="12"/>
  <c r="CF308" i="5"/>
  <c r="CG308" i="5" s="1"/>
  <c r="CH308" i="5" s="1"/>
  <c r="AM263" i="12"/>
  <c r="CF258" i="5"/>
  <c r="CG258" i="5" s="1"/>
  <c r="CH258" i="5" s="1"/>
  <c r="AM370" i="12"/>
  <c r="CF365" i="5"/>
  <c r="CG365" i="5" s="1"/>
  <c r="CH365" i="5" s="1"/>
  <c r="AM265" i="12"/>
  <c r="CF260" i="5"/>
  <c r="CG260" i="5" s="1"/>
  <c r="CH260" i="5" s="1"/>
  <c r="AM415" i="12"/>
  <c r="CF410" i="5"/>
  <c r="CG410" i="5" s="1"/>
  <c r="CH410" i="5" s="1"/>
  <c r="AM476" i="12"/>
  <c r="CF471" i="5"/>
  <c r="CG471" i="5" s="1"/>
  <c r="CH471" i="5" s="1"/>
  <c r="AM441" i="12"/>
  <c r="CF436" i="5"/>
  <c r="CG436" i="5" s="1"/>
  <c r="CH436" i="5" s="1"/>
  <c r="AM427" i="12"/>
  <c r="CF422" i="5"/>
  <c r="CG422" i="5" s="1"/>
  <c r="CH422" i="5" s="1"/>
  <c r="AM258" i="12"/>
  <c r="CF253" i="5"/>
  <c r="CG253" i="5" s="1"/>
  <c r="CH253" i="5" s="1"/>
  <c r="AM531" i="12"/>
  <c r="CF526" i="5"/>
  <c r="CG526" i="5" s="1"/>
  <c r="CH526" i="5" s="1"/>
  <c r="AM405" i="12"/>
  <c r="CF400" i="5"/>
  <c r="CG400" i="5" s="1"/>
  <c r="CH400" i="5" s="1"/>
  <c r="AM244" i="12"/>
  <c r="CF239" i="5"/>
  <c r="CG239" i="5" s="1"/>
  <c r="CH239" i="5" s="1"/>
  <c r="AM505" i="12"/>
  <c r="CF500" i="5"/>
  <c r="CG500" i="5" s="1"/>
  <c r="CH500" i="5" s="1"/>
  <c r="AM386" i="12"/>
  <c r="CF381" i="5"/>
  <c r="CG381" i="5" s="1"/>
  <c r="CH381" i="5" s="1"/>
  <c r="AM391" i="12"/>
  <c r="CF386" i="5"/>
  <c r="CG386" i="5" s="1"/>
  <c r="CH386" i="5" s="1"/>
  <c r="AM284" i="12"/>
  <c r="CF279" i="5"/>
  <c r="CG279" i="5" s="1"/>
  <c r="CH279" i="5" s="1"/>
  <c r="AM252" i="12"/>
  <c r="CF247" i="5"/>
  <c r="CG247" i="5" s="1"/>
  <c r="CH247" i="5" s="1"/>
  <c r="AM377" i="12"/>
  <c r="CF372" i="5"/>
  <c r="CG372" i="5" s="1"/>
  <c r="CH372" i="5" s="1"/>
  <c r="AM243" i="12"/>
  <c r="CF238" i="5"/>
  <c r="CG238" i="5" s="1"/>
  <c r="CH238" i="5" s="1"/>
  <c r="AM511" i="12"/>
  <c r="CF506" i="5"/>
  <c r="CG506" i="5" s="1"/>
  <c r="CH506" i="5" s="1"/>
  <c r="AM524" i="12"/>
  <c r="CF519" i="5"/>
  <c r="CG519" i="5" s="1"/>
  <c r="CH519" i="5" s="1"/>
  <c r="AM237" i="12"/>
  <c r="CF232" i="5"/>
  <c r="CG232" i="5" s="1"/>
  <c r="CH232" i="5" s="1"/>
  <c r="AM430" i="12"/>
  <c r="CF425" i="5"/>
  <c r="CG425" i="5" s="1"/>
  <c r="CH425" i="5" s="1"/>
  <c r="AM249" i="12"/>
  <c r="CF244" i="5"/>
  <c r="CG244" i="5" s="1"/>
  <c r="CH244" i="5" s="1"/>
  <c r="AM502" i="12"/>
  <c r="CF497" i="5"/>
  <c r="CG497" i="5" s="1"/>
  <c r="CH497" i="5" s="1"/>
  <c r="AM491" i="12"/>
  <c r="CF486" i="5"/>
  <c r="CG486" i="5" s="1"/>
  <c r="CH486" i="5" s="1"/>
  <c r="AM480" i="12"/>
  <c r="CF475" i="5"/>
  <c r="CG475" i="5" s="1"/>
  <c r="CH475" i="5" s="1"/>
  <c r="AM315" i="12"/>
  <c r="CF310" i="5"/>
  <c r="CG310" i="5" s="1"/>
  <c r="CH310" i="5" s="1"/>
  <c r="AM523" i="12"/>
  <c r="CF518" i="5"/>
  <c r="CG518" i="5" s="1"/>
  <c r="CH518" i="5" s="1"/>
  <c r="AM354" i="12"/>
  <c r="CF349" i="5"/>
  <c r="CG349" i="5" s="1"/>
  <c r="CH349" i="5" s="1"/>
  <c r="AM378" i="12"/>
  <c r="CF373" i="5"/>
  <c r="CG373" i="5" s="1"/>
  <c r="CH373" i="5" s="1"/>
  <c r="AM461" i="12"/>
  <c r="CF456" i="5"/>
  <c r="CG456" i="5" s="1"/>
  <c r="CH456" i="5" s="1"/>
  <c r="AM219" i="12"/>
  <c r="CF214" i="5"/>
  <c r="CG214" i="5" s="1"/>
  <c r="CH214" i="5" s="1"/>
  <c r="AM351" i="12"/>
  <c r="CF346" i="5"/>
  <c r="CG346" i="5" s="1"/>
  <c r="CH346" i="5" s="1"/>
  <c r="AM292" i="12"/>
  <c r="CF287" i="5"/>
  <c r="CG287" i="5" s="1"/>
  <c r="CH287" i="5" s="1"/>
  <c r="AM535" i="12"/>
  <c r="CF530" i="5"/>
  <c r="CG530" i="5" s="1"/>
  <c r="CH530" i="5" s="1"/>
  <c r="AM439" i="12"/>
  <c r="CF434" i="5"/>
  <c r="CG434" i="5" s="1"/>
  <c r="CH434" i="5" s="1"/>
  <c r="AM251" i="12"/>
  <c r="CF246" i="5"/>
  <c r="CG246" i="5" s="1"/>
  <c r="CH246" i="5" s="1"/>
  <c r="AM361" i="12"/>
  <c r="CF356" i="5"/>
  <c r="CG356" i="5" s="1"/>
  <c r="CH356" i="5" s="1"/>
  <c r="AM453" i="12"/>
  <c r="CF448" i="5"/>
  <c r="CG448" i="5" s="1"/>
  <c r="CH448" i="5" s="1"/>
  <c r="AM443" i="12"/>
  <c r="CF438" i="5"/>
  <c r="CG438" i="5" s="1"/>
  <c r="CH438" i="5" s="1"/>
  <c r="AM321" i="12"/>
  <c r="CF316" i="5"/>
  <c r="CG316" i="5" s="1"/>
  <c r="CH316" i="5" s="1"/>
  <c r="AM376" i="12"/>
  <c r="CF371" i="5"/>
  <c r="CG371" i="5" s="1"/>
  <c r="CH371" i="5" s="1"/>
  <c r="AM362" i="12"/>
  <c r="CF357" i="5"/>
  <c r="CG357" i="5" s="1"/>
  <c r="CH357" i="5" s="1"/>
  <c r="AM485" i="12"/>
  <c r="CF480" i="5"/>
  <c r="CG480" i="5" s="1"/>
  <c r="CH480" i="5" s="1"/>
  <c r="AM357" i="12"/>
  <c r="CF352" i="5"/>
  <c r="CG352" i="5" s="1"/>
  <c r="CH352" i="5" s="1"/>
  <c r="AM221" i="12"/>
  <c r="CF216" i="5"/>
  <c r="CG216" i="5" s="1"/>
  <c r="CH216" i="5" s="1"/>
  <c r="AM541" i="12"/>
  <c r="CF536" i="5"/>
  <c r="CG536" i="5" s="1"/>
  <c r="CH536" i="5" s="1"/>
  <c r="AM216" i="12"/>
  <c r="CF211" i="5"/>
  <c r="CG211" i="5" s="1"/>
  <c r="CH211" i="5" s="1"/>
  <c r="AM385" i="12"/>
  <c r="CF380" i="5"/>
  <c r="CG380" i="5" s="1"/>
  <c r="CH380" i="5" s="1"/>
  <c r="AM471" i="12"/>
  <c r="CF466" i="5"/>
  <c r="CG466" i="5" s="1"/>
  <c r="CH466" i="5" s="1"/>
  <c r="AM478" i="12"/>
  <c r="CF473" i="5"/>
  <c r="CG473" i="5" s="1"/>
  <c r="CH473" i="5" s="1"/>
  <c r="AM364" i="12"/>
  <c r="CF359" i="5"/>
  <c r="CG359" i="5" s="1"/>
  <c r="CH359" i="5" s="1"/>
  <c r="AM423" i="12"/>
  <c r="CF418" i="5"/>
  <c r="CG418" i="5" s="1"/>
  <c r="CH418" i="5" s="1"/>
  <c r="AM447" i="12"/>
  <c r="CF442" i="5"/>
  <c r="CG442" i="5" s="1"/>
  <c r="CH442" i="5" s="1"/>
  <c r="AM230" i="12"/>
  <c r="CF225" i="5"/>
  <c r="CG225" i="5" s="1"/>
  <c r="CH225" i="5" s="1"/>
  <c r="AM407" i="12"/>
  <c r="CF402" i="5"/>
  <c r="CG402" i="5" s="1"/>
  <c r="CH402" i="5" s="1"/>
  <c r="AM363" i="12"/>
  <c r="CF358" i="5"/>
  <c r="CG358" i="5" s="1"/>
  <c r="CH358" i="5" s="1"/>
  <c r="AM469" i="12"/>
  <c r="CF464" i="5"/>
  <c r="CG464" i="5" s="1"/>
  <c r="CH464" i="5" s="1"/>
  <c r="AM437" i="12"/>
  <c r="CF432" i="5"/>
  <c r="CG432" i="5" s="1"/>
  <c r="CH432" i="5" s="1"/>
  <c r="AM522" i="12"/>
  <c r="CF517" i="5"/>
  <c r="CG517" i="5" s="1"/>
  <c r="CH517" i="5" s="1"/>
  <c r="AM387" i="12"/>
  <c r="CF382" i="5"/>
  <c r="CG382" i="5" s="1"/>
  <c r="CH382" i="5" s="1"/>
  <c r="AM501" i="12"/>
  <c r="CF496" i="5"/>
  <c r="CG496" i="5" s="1"/>
  <c r="CH496" i="5" s="1"/>
  <c r="AM348" i="12"/>
  <c r="CF343" i="5"/>
  <c r="CG343" i="5" s="1"/>
  <c r="CH343" i="5" s="1"/>
  <c r="AM297" i="12"/>
  <c r="CF292" i="5"/>
  <c r="CG292" i="5" s="1"/>
  <c r="CH292" i="5" s="1"/>
  <c r="AM500" i="12"/>
  <c r="CF495" i="5"/>
  <c r="CG495" i="5" s="1"/>
  <c r="CH495" i="5" s="1"/>
  <c r="AM514" i="12"/>
  <c r="CF509" i="5"/>
  <c r="CG509" i="5" s="1"/>
  <c r="CH509" i="5" s="1"/>
  <c r="AM283" i="12"/>
  <c r="CF278" i="5"/>
  <c r="CG278" i="5" s="1"/>
  <c r="CH278" i="5" s="1"/>
  <c r="AM371" i="12"/>
  <c r="CF366" i="5"/>
  <c r="CG366" i="5" s="1"/>
  <c r="CH366" i="5" s="1"/>
  <c r="AM479" i="12"/>
  <c r="CF474" i="5"/>
  <c r="CG474" i="5" s="1"/>
  <c r="CH474" i="5" s="1"/>
  <c r="AM477" i="12"/>
  <c r="CF472" i="5"/>
  <c r="CG472" i="5" s="1"/>
  <c r="CH472" i="5" s="1"/>
  <c r="AM225" i="12"/>
  <c r="CF220" i="5"/>
  <c r="CG220" i="5" s="1"/>
  <c r="CH220" i="5" s="1"/>
  <c r="AM486" i="12"/>
  <c r="CF481" i="5"/>
  <c r="CG481" i="5" s="1"/>
  <c r="CH481" i="5" s="1"/>
  <c r="AM468" i="12"/>
  <c r="CF463" i="5"/>
  <c r="CG463" i="5" s="1"/>
  <c r="CH463" i="5" s="1"/>
  <c r="AM260" i="12"/>
  <c r="CF255" i="5"/>
  <c r="CG255" i="5" s="1"/>
  <c r="CH255" i="5" s="1"/>
  <c r="AM435" i="12"/>
  <c r="CF430" i="5"/>
  <c r="CG430" i="5" s="1"/>
  <c r="CH430" i="5" s="1"/>
  <c r="AM508" i="12"/>
  <c r="CF503" i="5"/>
  <c r="CG503" i="5" s="1"/>
  <c r="CH503" i="5" s="1"/>
  <c r="AM517" i="12"/>
  <c r="CF512" i="5"/>
  <c r="CG512" i="5" s="1"/>
  <c r="CH512" i="5" s="1"/>
  <c r="AM474" i="12"/>
  <c r="CF469" i="5"/>
  <c r="CG469" i="5" s="1"/>
  <c r="CH469" i="5" s="1"/>
  <c r="AM312" i="12"/>
  <c r="CF307" i="5"/>
  <c r="CG307" i="5" s="1"/>
  <c r="CH307" i="5" s="1"/>
  <c r="AM420" i="12"/>
  <c r="CF415" i="5"/>
  <c r="CG415" i="5" s="1"/>
  <c r="CH415" i="5" s="1"/>
  <c r="AM330" i="12"/>
  <c r="CF325" i="5"/>
  <c r="CG325" i="5" s="1"/>
  <c r="CH325" i="5" s="1"/>
  <c r="AM464" i="12"/>
  <c r="CF459" i="5"/>
  <c r="CG459" i="5" s="1"/>
  <c r="CH459" i="5" s="1"/>
  <c r="AM288" i="12"/>
  <c r="CF283" i="5"/>
  <c r="CG283" i="5" s="1"/>
  <c r="CH283" i="5" s="1"/>
  <c r="AM512" i="12"/>
  <c r="CF507" i="5"/>
  <c r="CG507" i="5" s="1"/>
  <c r="CH507" i="5" s="1"/>
  <c r="AM379" i="12"/>
  <c r="CF374" i="5"/>
  <c r="CG374" i="5" s="1"/>
  <c r="CH374" i="5" s="1"/>
  <c r="AM465" i="12"/>
  <c r="CF460" i="5"/>
  <c r="CG460" i="5" s="1"/>
  <c r="CH460" i="5" s="1"/>
  <c r="AM374" i="12"/>
  <c r="CF369" i="5"/>
  <c r="CG369" i="5" s="1"/>
  <c r="CH369" i="5" s="1"/>
  <c r="AM227" i="12"/>
  <c r="CF222" i="5"/>
  <c r="CG222" i="5" s="1"/>
  <c r="CH222" i="5" s="1"/>
  <c r="AM241" i="12"/>
  <c r="CF236" i="5"/>
  <c r="CG236" i="5" s="1"/>
  <c r="CH236" i="5" s="1"/>
  <c r="AM319" i="12"/>
  <c r="CF314" i="5"/>
  <c r="CG314" i="5" s="1"/>
  <c r="CH314" i="5" s="1"/>
  <c r="AM526" i="12"/>
  <c r="CF521" i="5"/>
  <c r="CG521" i="5" s="1"/>
  <c r="CH521" i="5" s="1"/>
  <c r="AM369" i="12"/>
  <c r="CF364" i="5"/>
  <c r="CG364" i="5" s="1"/>
  <c r="CH364" i="5" s="1"/>
  <c r="AM213" i="12"/>
  <c r="CF208" i="5"/>
  <c r="CG208" i="5" s="1"/>
  <c r="CH208" i="5" s="1"/>
  <c r="AM235" i="12"/>
  <c r="CF230" i="5"/>
  <c r="CG230" i="5" s="1"/>
  <c r="CH230" i="5" s="1"/>
  <c r="AM525" i="12"/>
  <c r="CF520" i="5"/>
  <c r="CG520" i="5" s="1"/>
  <c r="CH520" i="5" s="1"/>
  <c r="AM513" i="12"/>
  <c r="CF508" i="5"/>
  <c r="CG508" i="5" s="1"/>
  <c r="CH508" i="5" s="1"/>
  <c r="AM416" i="12"/>
  <c r="CF411" i="5"/>
  <c r="CG411" i="5" s="1"/>
  <c r="CH411" i="5" s="1"/>
  <c r="AM226" i="12"/>
  <c r="CF221" i="5"/>
  <c r="CG221" i="5" s="1"/>
  <c r="CH221" i="5" s="1"/>
  <c r="AM256" i="12"/>
  <c r="CF251" i="5"/>
  <c r="CG251" i="5" s="1"/>
  <c r="CH251" i="5" s="1"/>
  <c r="AM492" i="12"/>
  <c r="CF487" i="5"/>
  <c r="CG487" i="5" s="1"/>
  <c r="CH487" i="5" s="1"/>
  <c r="AM278" i="12"/>
  <c r="CF273" i="5"/>
  <c r="CG273" i="5" s="1"/>
  <c r="CH273" i="5" s="1"/>
  <c r="AM228" i="12"/>
  <c r="CF223" i="5"/>
  <c r="CG223" i="5" s="1"/>
  <c r="CH223" i="5" s="1"/>
  <c r="AM320" i="12"/>
  <c r="CF315" i="5"/>
  <c r="CG315" i="5" s="1"/>
  <c r="CH315" i="5" s="1"/>
  <c r="AM347" i="12"/>
  <c r="CF342" i="5"/>
  <c r="CG342" i="5" s="1"/>
  <c r="CH342" i="5" s="1"/>
  <c r="AM406" i="12"/>
  <c r="CF401" i="5"/>
  <c r="CG401" i="5" s="1"/>
  <c r="CH401" i="5" s="1"/>
  <c r="AM459" i="12"/>
  <c r="CF454" i="5"/>
  <c r="CG454" i="5" s="1"/>
  <c r="CH454" i="5" s="1"/>
  <c r="AM520" i="12"/>
  <c r="CF515" i="5"/>
  <c r="CG515" i="5" s="1"/>
  <c r="CH515" i="5" s="1"/>
  <c r="AM270" i="12"/>
  <c r="CF265" i="5"/>
  <c r="CG265" i="5" s="1"/>
  <c r="CH265" i="5" s="1"/>
  <c r="AM352" i="12"/>
  <c r="CF347" i="5"/>
  <c r="CG347" i="5" s="1"/>
  <c r="CH347" i="5" s="1"/>
  <c r="AM390" i="12"/>
  <c r="CF385" i="5"/>
  <c r="CG385" i="5" s="1"/>
  <c r="CH385" i="5" s="1"/>
  <c r="AM426" i="12"/>
  <c r="CF421" i="5"/>
  <c r="CG421" i="5" s="1"/>
  <c r="CH421" i="5" s="1"/>
  <c r="AM540" i="12"/>
  <c r="CF535" i="5"/>
  <c r="CG535" i="5" s="1"/>
  <c r="CH535" i="5" s="1"/>
  <c r="AM452" i="12"/>
  <c r="CF447" i="5"/>
  <c r="CG447" i="5" s="1"/>
  <c r="CH447" i="5" s="1"/>
  <c r="AM304" i="12"/>
  <c r="CF299" i="5"/>
  <c r="CG299" i="5" s="1"/>
  <c r="CH299" i="5" s="1"/>
  <c r="AM365" i="12"/>
  <c r="CF360" i="5"/>
  <c r="CG360" i="5" s="1"/>
  <c r="CH360" i="5" s="1"/>
  <c r="AM425" i="12"/>
  <c r="CF420" i="5"/>
  <c r="CG420" i="5" s="1"/>
  <c r="CH420" i="5" s="1"/>
  <c r="AM537" i="12"/>
  <c r="CF532" i="5"/>
  <c r="CG532" i="5" s="1"/>
  <c r="CH532" i="5" s="1"/>
  <c r="AM436" i="12"/>
  <c r="CF431" i="5"/>
  <c r="CG431" i="5" s="1"/>
  <c r="CH431" i="5" s="1"/>
  <c r="AM305" i="12"/>
  <c r="CF300" i="5"/>
  <c r="CG300" i="5" s="1"/>
  <c r="CH300" i="5" s="1"/>
  <c r="AM410" i="12"/>
  <c r="CF405" i="5"/>
  <c r="CG405" i="5" s="1"/>
  <c r="CH405" i="5" s="1"/>
  <c r="AM254" i="12"/>
  <c r="CF249" i="5"/>
  <c r="CG249" i="5" s="1"/>
  <c r="CH249" i="5" s="1"/>
  <c r="AM296" i="12"/>
  <c r="CF291" i="5"/>
  <c r="CG291" i="5" s="1"/>
  <c r="CH291" i="5" s="1"/>
  <c r="AM276" i="12"/>
  <c r="CF271" i="5"/>
  <c r="CG271" i="5" s="1"/>
  <c r="CH271" i="5" s="1"/>
  <c r="AM215" i="12"/>
  <c r="CF210" i="5"/>
  <c r="CG210" i="5" s="1"/>
  <c r="CH210" i="5" s="1"/>
  <c r="AM506" i="12"/>
  <c r="CF501" i="5"/>
  <c r="CG501" i="5" s="1"/>
  <c r="CH501" i="5" s="1"/>
  <c r="AM434" i="12"/>
  <c r="CF429" i="5"/>
  <c r="CG429" i="5" s="1"/>
  <c r="CH429" i="5" s="1"/>
  <c r="AM231" i="12"/>
  <c r="CF226" i="5"/>
  <c r="CG226" i="5" s="1"/>
  <c r="CH226" i="5" s="1"/>
  <c r="AM542" i="12"/>
  <c r="CF537" i="5"/>
  <c r="CG537" i="5" s="1"/>
  <c r="CH537" i="5" s="1"/>
  <c r="AM222" i="12"/>
  <c r="CF217" i="5"/>
  <c r="CG217" i="5" s="1"/>
  <c r="CH217" i="5" s="1"/>
  <c r="AM396" i="12"/>
  <c r="CF391" i="5"/>
  <c r="CG391" i="5" s="1"/>
  <c r="CH391" i="5" s="1"/>
  <c r="AM340" i="12"/>
  <c r="CF335" i="5"/>
  <c r="CG335" i="5" s="1"/>
  <c r="CH335" i="5" s="1"/>
  <c r="AM466" i="12"/>
  <c r="CF461" i="5"/>
  <c r="CG461" i="5" s="1"/>
  <c r="CH461" i="5" s="1"/>
  <c r="AM490" i="12"/>
  <c r="CF485" i="5"/>
  <c r="CG485" i="5" s="1"/>
  <c r="CH485" i="5" s="1"/>
  <c r="AM382" i="12"/>
  <c r="CF377" i="5"/>
  <c r="CG377" i="5" s="1"/>
  <c r="CH377" i="5" s="1"/>
  <c r="AM509" i="12"/>
  <c r="CF504" i="5"/>
  <c r="CG504" i="5" s="1"/>
  <c r="CH504" i="5" s="1"/>
  <c r="AM307" i="12"/>
  <c r="CF302" i="5"/>
  <c r="CG302" i="5" s="1"/>
  <c r="CH302" i="5" s="1"/>
  <c r="AM483" i="12"/>
  <c r="CF478" i="5"/>
  <c r="CG478" i="5" s="1"/>
  <c r="CH478" i="5" s="1"/>
  <c r="AM290" i="12"/>
  <c r="CF285" i="5"/>
  <c r="CG285" i="5" s="1"/>
  <c r="CH285" i="5" s="1"/>
  <c r="AM489" i="12"/>
  <c r="CF484" i="5"/>
  <c r="CG484" i="5" s="1"/>
  <c r="CH484" i="5" s="1"/>
  <c r="AM409" i="12"/>
  <c r="CF404" i="5"/>
  <c r="CG404" i="5" s="1"/>
  <c r="CH404" i="5" s="1"/>
  <c r="AM528" i="12"/>
  <c r="CF523" i="5"/>
  <c r="CG523" i="5" s="1"/>
  <c r="CH523" i="5" s="1"/>
  <c r="AM240" i="12"/>
  <c r="CF235" i="5"/>
  <c r="CG235" i="5" s="1"/>
  <c r="CH235" i="5" s="1"/>
  <c r="AM220" i="12"/>
  <c r="CF215" i="5"/>
  <c r="CG215" i="5" s="1"/>
  <c r="CH215" i="5" s="1"/>
  <c r="AM353" i="12"/>
  <c r="CF348" i="5"/>
  <c r="CG348" i="5" s="1"/>
  <c r="CH348" i="5" s="1"/>
  <c r="AM344" i="12"/>
  <c r="CF339" i="5"/>
  <c r="CG339" i="5" s="1"/>
  <c r="CH339" i="5" s="1"/>
  <c r="AM462" i="12"/>
  <c r="CF457" i="5"/>
  <c r="CG457" i="5" s="1"/>
  <c r="CH457" i="5" s="1"/>
  <c r="AM327" i="12"/>
  <c r="CF322" i="5"/>
  <c r="CG322" i="5" s="1"/>
  <c r="CH322" i="5" s="1"/>
  <c r="AM534" i="12"/>
  <c r="CF529" i="5"/>
  <c r="CG529" i="5" s="1"/>
  <c r="CH529" i="5" s="1"/>
  <c r="AM217" i="12"/>
  <c r="CF212" i="5"/>
  <c r="CG212" i="5" s="1"/>
  <c r="CH212" i="5" s="1"/>
  <c r="AM444" i="12"/>
  <c r="CF439" i="5"/>
  <c r="CG439" i="5" s="1"/>
  <c r="CH439" i="5" s="1"/>
  <c r="AM497" i="12"/>
  <c r="CF492" i="5"/>
  <c r="CG492" i="5" s="1"/>
  <c r="CH492" i="5" s="1"/>
  <c r="AM301" i="12"/>
  <c r="CF296" i="5"/>
  <c r="CG296" i="5" s="1"/>
  <c r="CH296" i="5" s="1"/>
  <c r="AM273" i="12"/>
  <c r="CF268" i="5"/>
  <c r="CG268" i="5" s="1"/>
  <c r="CH268" i="5" s="1"/>
  <c r="AM389" i="12"/>
  <c r="CF384" i="5"/>
  <c r="CG384" i="5" s="1"/>
  <c r="CH384" i="5" s="1"/>
  <c r="AM329" i="12"/>
  <c r="CF324" i="5"/>
  <c r="CG324" i="5" s="1"/>
  <c r="CH324" i="5" s="1"/>
  <c r="AM338" i="12"/>
  <c r="CF333" i="5"/>
  <c r="CG333" i="5" s="1"/>
  <c r="CH333" i="5" s="1"/>
  <c r="AM536" i="12"/>
  <c r="CF531" i="5"/>
  <c r="CG531" i="5" s="1"/>
  <c r="CH531" i="5" s="1"/>
  <c r="AM306" i="12"/>
  <c r="CF301" i="5"/>
  <c r="CG301" i="5" s="1"/>
  <c r="CH301" i="5" s="1"/>
  <c r="AM473" i="12"/>
  <c r="CF468" i="5"/>
  <c r="CG468" i="5" s="1"/>
  <c r="CH468" i="5" s="1"/>
  <c r="AM440" i="12"/>
  <c r="CF435" i="5"/>
  <c r="CG435" i="5" s="1"/>
  <c r="CH435" i="5" s="1"/>
  <c r="AM449" i="12"/>
  <c r="CF444" i="5"/>
  <c r="CG444" i="5" s="1"/>
  <c r="CH444" i="5" s="1"/>
  <c r="AM394" i="12"/>
  <c r="CF389" i="5"/>
  <c r="CG389" i="5" s="1"/>
  <c r="CH389" i="5" s="1"/>
  <c r="AM229" i="12"/>
  <c r="CF224" i="5"/>
  <c r="CG224" i="5" s="1"/>
  <c r="CH224" i="5" s="1"/>
  <c r="AM269" i="12"/>
  <c r="CF264" i="5"/>
  <c r="CG264" i="5" s="1"/>
  <c r="CH264" i="5" s="1"/>
  <c r="AM402" i="12"/>
  <c r="CF397" i="5"/>
  <c r="CG397" i="5" s="1"/>
  <c r="CH397" i="5" s="1"/>
  <c r="AM279" i="12"/>
  <c r="CF274" i="5"/>
  <c r="CG274" i="5" s="1"/>
  <c r="CH274" i="5" s="1"/>
  <c r="AM450" i="12"/>
  <c r="CF445" i="5"/>
  <c r="CG445" i="5" s="1"/>
  <c r="CH445" i="5" s="1"/>
  <c r="AM294" i="12"/>
  <c r="CF289" i="5"/>
  <c r="CG289" i="5" s="1"/>
  <c r="CH289" i="5" s="1"/>
  <c r="AM232" i="12"/>
  <c r="CF227" i="5"/>
  <c r="CG227" i="5" s="1"/>
  <c r="CH227" i="5" s="1"/>
  <c r="AM372" i="12"/>
  <c r="CF367" i="5"/>
  <c r="CG367" i="5" s="1"/>
  <c r="CH367" i="5" s="1"/>
  <c r="AM257" i="12"/>
  <c r="CF252" i="5"/>
  <c r="CG252" i="5" s="1"/>
  <c r="CH252" i="5" s="1"/>
  <c r="AM438" i="12"/>
  <c r="CF433" i="5"/>
  <c r="CG433" i="5" s="1"/>
  <c r="CH433" i="5" s="1"/>
  <c r="AM238" i="12"/>
  <c r="CF233" i="5"/>
  <c r="CG233" i="5" s="1"/>
  <c r="CH233" i="5" s="1"/>
  <c r="AM400" i="12"/>
  <c r="CF395" i="5"/>
  <c r="CG395" i="5" s="1"/>
  <c r="CH395" i="5" s="1"/>
  <c r="AM324" i="12"/>
  <c r="CF319" i="5"/>
  <c r="CG319" i="5" s="1"/>
  <c r="CH319" i="5" s="1"/>
  <c r="AM318" i="12"/>
  <c r="CF313" i="5"/>
  <c r="CG313" i="5" s="1"/>
  <c r="CH313" i="5" s="1"/>
  <c r="AM507" i="12"/>
  <c r="CF502" i="5"/>
  <c r="CG502" i="5" s="1"/>
  <c r="CH502" i="5" s="1"/>
  <c r="AM336" i="12"/>
  <c r="CF331" i="5"/>
  <c r="CG331" i="5" s="1"/>
  <c r="CH331" i="5" s="1"/>
  <c r="AM277" i="12"/>
  <c r="CF272" i="5"/>
  <c r="CG272" i="5" s="1"/>
  <c r="CH272" i="5" s="1"/>
  <c r="AM280" i="12"/>
  <c r="CF275" i="5"/>
  <c r="CG275" i="5" s="1"/>
  <c r="CH275" i="5" s="1"/>
  <c r="AM360" i="12"/>
  <c r="CF355" i="5"/>
  <c r="CG355" i="5" s="1"/>
  <c r="CH355" i="5" s="1"/>
  <c r="AM248" i="12"/>
  <c r="CF243" i="5"/>
  <c r="CG243" i="5" s="1"/>
  <c r="CH243" i="5" s="1"/>
  <c r="AM538" i="12"/>
  <c r="CF533" i="5"/>
  <c r="CG533" i="5" s="1"/>
  <c r="CH533" i="5" s="1"/>
  <c r="AM463" i="12"/>
  <c r="CF458" i="5"/>
  <c r="CG458" i="5" s="1"/>
  <c r="CH458" i="5" s="1"/>
  <c r="AM355" i="12"/>
  <c r="CF350" i="5"/>
  <c r="CG350" i="5" s="1"/>
  <c r="CH350" i="5" s="1"/>
  <c r="AM543" i="12"/>
  <c r="CF538" i="5"/>
  <c r="CG538" i="5" s="1"/>
  <c r="CH538" i="5" s="1"/>
  <c r="AM395" i="12"/>
  <c r="CF390" i="5"/>
  <c r="CG390" i="5" s="1"/>
  <c r="CH390" i="5" s="1"/>
  <c r="AM451" i="12"/>
  <c r="CF446" i="5"/>
  <c r="CG446" i="5" s="1"/>
  <c r="CH446" i="5" s="1"/>
  <c r="AM214" i="12"/>
  <c r="CF209" i="5"/>
  <c r="CG209" i="5" s="1"/>
  <c r="CH209" i="5" s="1"/>
  <c r="AM358" i="12"/>
  <c r="CF353" i="5"/>
  <c r="CG353" i="5" s="1"/>
  <c r="CH353" i="5" s="1"/>
  <c r="AM233" i="12"/>
  <c r="CF228" i="5"/>
  <c r="CG228" i="5" s="1"/>
  <c r="CH228" i="5" s="1"/>
  <c r="AM470" i="12"/>
  <c r="CF465" i="5"/>
  <c r="CG465" i="5" s="1"/>
  <c r="CH465" i="5" s="1"/>
  <c r="AM341" i="12"/>
  <c r="CF336" i="5"/>
  <c r="CG336" i="5" s="1"/>
  <c r="CH336" i="5" s="1"/>
  <c r="AM339" i="12"/>
  <c r="CF334" i="5"/>
  <c r="CG334" i="5" s="1"/>
  <c r="CH334" i="5" s="1"/>
  <c r="AM250" i="12"/>
  <c r="CF245" i="5"/>
  <c r="CG245" i="5" s="1"/>
  <c r="CH245" i="5" s="1"/>
  <c r="AM242" i="12"/>
  <c r="CF237" i="5"/>
  <c r="CG237" i="5" s="1"/>
  <c r="CH237" i="5" s="1"/>
  <c r="AM428" i="12"/>
  <c r="CF423" i="5"/>
  <c r="CG423" i="5" s="1"/>
  <c r="CH423" i="5" s="1"/>
  <c r="AM322" i="12"/>
  <c r="CF317" i="5"/>
  <c r="CG317" i="5" s="1"/>
  <c r="CH317" i="5" s="1"/>
  <c r="AM285" i="12"/>
  <c r="CF280" i="5"/>
  <c r="CG280" i="5" s="1"/>
  <c r="CH280" i="5" s="1"/>
  <c r="AM457" i="12"/>
  <c r="CF452" i="5"/>
  <c r="CG452" i="5" s="1"/>
  <c r="CH452" i="5" s="1"/>
  <c r="AM433" i="12"/>
  <c r="CF428" i="5"/>
  <c r="CG428" i="5" s="1"/>
  <c r="CH428" i="5" s="1"/>
  <c r="AM271" i="12"/>
  <c r="CF266" i="5"/>
  <c r="CG266" i="5" s="1"/>
  <c r="CH266" i="5" s="1"/>
  <c r="AM356" i="12"/>
  <c r="CF351" i="5"/>
  <c r="CG351" i="5" s="1"/>
  <c r="CH351" i="5" s="1"/>
  <c r="AM331" i="12"/>
  <c r="CF326" i="5"/>
  <c r="CG326" i="5" s="1"/>
  <c r="CH326" i="5" s="1"/>
  <c r="AM494" i="12"/>
  <c r="CF489" i="5"/>
  <c r="CG489" i="5" s="1"/>
  <c r="CH489" i="5" s="1"/>
  <c r="AM291" i="12"/>
  <c r="CF286" i="5"/>
  <c r="CG286" i="5" s="1"/>
  <c r="CH286" i="5" s="1"/>
  <c r="AM431" i="12"/>
  <c r="CF426" i="5"/>
  <c r="CG426" i="5" s="1"/>
  <c r="CH426" i="5" s="1"/>
  <c r="AM359" i="12"/>
  <c r="CF354" i="5"/>
  <c r="CG354" i="5" s="1"/>
  <c r="CH354" i="5" s="1"/>
  <c r="AM308" i="12"/>
  <c r="CF303" i="5"/>
  <c r="CG303" i="5" s="1"/>
  <c r="CH303" i="5" s="1"/>
  <c r="AM472" i="12"/>
  <c r="CF467" i="5"/>
  <c r="CG467" i="5" s="1"/>
  <c r="CH467" i="5" s="1"/>
  <c r="AM212" i="12"/>
  <c r="CF207" i="5"/>
  <c r="CG207" i="5" s="1"/>
  <c r="CH207" i="5" s="1"/>
  <c r="AM300" i="12"/>
  <c r="CF295" i="5"/>
  <c r="CG295" i="5" s="1"/>
  <c r="CH295" i="5" s="1"/>
  <c r="AM282" i="12"/>
  <c r="CF277" i="5"/>
  <c r="CG277" i="5" s="1"/>
  <c r="CH277" i="5" s="1"/>
  <c r="AM421" i="12"/>
  <c r="CF416" i="5"/>
  <c r="CG416" i="5" s="1"/>
  <c r="CH416" i="5" s="1"/>
  <c r="AM350" i="12"/>
  <c r="CF345" i="5"/>
  <c r="CG345" i="5" s="1"/>
  <c r="CH345" i="5" s="1"/>
  <c r="AM499" i="12"/>
  <c r="CF494" i="5"/>
  <c r="CG494" i="5" s="1"/>
  <c r="CH494" i="5" s="1"/>
  <c r="AM368" i="12"/>
  <c r="CF363" i="5"/>
  <c r="CG363" i="5" s="1"/>
  <c r="CH363" i="5" s="1"/>
  <c r="AM317" i="12"/>
  <c r="CF312" i="5"/>
  <c r="CG312" i="5" s="1"/>
  <c r="CH312" i="5" s="1"/>
  <c r="AM303" i="12"/>
  <c r="CF298" i="5"/>
  <c r="CG298" i="5" s="1"/>
  <c r="CH298" i="5" s="1"/>
  <c r="AM334" i="12"/>
  <c r="CF329" i="5"/>
  <c r="CG329" i="5" s="1"/>
  <c r="CH329" i="5" s="1"/>
  <c r="AM239" i="12"/>
  <c r="CF234" i="5"/>
  <c r="CG234" i="5" s="1"/>
  <c r="CH234" i="5" s="1"/>
  <c r="AM275" i="12"/>
  <c r="CF270" i="5"/>
  <c r="CG270" i="5" s="1"/>
  <c r="CH270" i="5" s="1"/>
  <c r="AM532" i="12"/>
  <c r="CF527" i="5"/>
  <c r="CG527" i="5" s="1"/>
  <c r="CH527" i="5" s="1"/>
  <c r="AM247" i="12"/>
  <c r="CF242" i="5"/>
  <c r="CG242" i="5" s="1"/>
  <c r="CH242" i="5" s="1"/>
  <c r="AM408" i="12"/>
  <c r="CF403" i="5"/>
  <c r="CG403" i="5" s="1"/>
  <c r="CH403" i="5" s="1"/>
  <c r="AM422" i="12"/>
  <c r="CF417" i="5"/>
  <c r="CG417" i="5" s="1"/>
  <c r="CH417" i="5" s="1"/>
  <c r="AM310" i="12"/>
  <c r="CF305" i="5"/>
  <c r="CG305" i="5" s="1"/>
  <c r="CH305" i="5" s="1"/>
  <c r="AM366" i="12"/>
  <c r="CF361" i="5"/>
  <c r="CG361" i="5" s="1"/>
  <c r="CH361" i="5" s="1"/>
  <c r="AM445" i="12"/>
  <c r="CF440" i="5"/>
  <c r="CG440" i="5" s="1"/>
  <c r="CH440" i="5" s="1"/>
  <c r="AM498" i="12"/>
  <c r="CF493" i="5"/>
  <c r="CG493" i="5" s="1"/>
  <c r="CH493" i="5" s="1"/>
  <c r="AM253" i="12"/>
  <c r="CF248" i="5"/>
  <c r="CG248" i="5" s="1"/>
  <c r="CH248" i="5" s="1"/>
  <c r="AM299" i="12"/>
  <c r="CF294" i="5"/>
  <c r="CG294" i="5" s="1"/>
  <c r="CH294" i="5" s="1"/>
  <c r="AM293" i="12"/>
  <c r="CF288" i="5"/>
  <c r="CG288" i="5" s="1"/>
  <c r="CH288" i="5" s="1"/>
  <c r="AM381" i="12"/>
  <c r="CF376" i="5"/>
  <c r="CG376" i="5" s="1"/>
  <c r="CH376" i="5" s="1"/>
  <c r="AM419" i="12"/>
  <c r="CF414" i="5"/>
  <c r="CG414" i="5" s="1"/>
  <c r="CH414" i="5" s="1"/>
  <c r="AM495" i="12"/>
  <c r="CF490" i="5"/>
  <c r="CG490" i="5" s="1"/>
  <c r="CH490" i="5" s="1"/>
  <c r="AM289" i="12"/>
  <c r="CF284" i="5"/>
  <c r="CG284" i="5" s="1"/>
  <c r="CH284" i="5" s="1"/>
  <c r="AM412" i="12"/>
  <c r="CF407" i="5"/>
  <c r="CG407" i="5" s="1"/>
  <c r="CH407" i="5" s="1"/>
  <c r="AM529" i="12"/>
  <c r="CF524" i="5"/>
  <c r="CG524" i="5" s="1"/>
  <c r="CH524" i="5" s="1"/>
  <c r="AM383" i="12"/>
  <c r="CF378" i="5"/>
  <c r="CG378" i="5" s="1"/>
  <c r="CH378" i="5" s="1"/>
  <c r="AM367" i="12"/>
  <c r="CF362" i="5"/>
  <c r="CG362" i="5" s="1"/>
  <c r="CH362" i="5" s="1"/>
  <c r="B6" i="9"/>
  <c r="C6" i="9" s="1"/>
  <c r="D6" i="9" s="1"/>
  <c r="E398" i="13"/>
  <c r="E277" i="13"/>
  <c r="E344" i="13"/>
  <c r="E236" i="13"/>
  <c r="E294" i="13"/>
  <c r="E477" i="13"/>
  <c r="E532" i="13"/>
  <c r="E385" i="13"/>
  <c r="N477" i="20"/>
  <c r="L477" i="20"/>
  <c r="N453" i="20"/>
  <c r="L453" i="20"/>
  <c r="N383" i="20"/>
  <c r="L383" i="20"/>
  <c r="N387" i="20"/>
  <c r="L387" i="20"/>
  <c r="N323" i="20"/>
  <c r="L323" i="20"/>
  <c r="N393" i="20"/>
  <c r="L393" i="20"/>
  <c r="N229" i="20"/>
  <c r="L229" i="20"/>
  <c r="N320" i="20"/>
  <c r="L320" i="20"/>
  <c r="N483" i="20"/>
  <c r="L483" i="20"/>
  <c r="N510" i="20"/>
  <c r="L510" i="20"/>
  <c r="N392" i="20"/>
  <c r="L392" i="20"/>
  <c r="N525" i="20"/>
  <c r="L525" i="20"/>
  <c r="N281" i="20"/>
  <c r="L281" i="20"/>
  <c r="N219" i="20"/>
  <c r="L219" i="20"/>
  <c r="N304" i="20"/>
  <c r="L304" i="20"/>
  <c r="N505" i="20"/>
  <c r="L505" i="20"/>
  <c r="N424" i="20"/>
  <c r="L424" i="20"/>
  <c r="N449" i="20"/>
  <c r="L449" i="20"/>
  <c r="N254" i="20"/>
  <c r="L254" i="20"/>
  <c r="BA9" i="12"/>
  <c r="E508" i="13"/>
  <c r="E381" i="13"/>
  <c r="E292" i="13"/>
  <c r="E233" i="13"/>
  <c r="E475" i="13"/>
  <c r="E388" i="13"/>
  <c r="E326" i="13"/>
  <c r="E238" i="13"/>
  <c r="E88" i="13"/>
  <c r="E454" i="13"/>
  <c r="E459" i="13"/>
  <c r="E373" i="13"/>
  <c r="E135" i="13"/>
  <c r="E69" i="13"/>
  <c r="E178" i="13"/>
  <c r="E517" i="13"/>
  <c r="E359" i="13"/>
  <c r="E227" i="13"/>
  <c r="E132" i="13"/>
  <c r="BA10" i="12"/>
  <c r="E527" i="13"/>
  <c r="E512" i="13"/>
  <c r="E285" i="13"/>
  <c r="E305" i="13"/>
  <c r="E471" i="13"/>
  <c r="E480" i="13"/>
  <c r="E347" i="13"/>
  <c r="E265" i="13"/>
  <c r="E523" i="13"/>
  <c r="E374" i="13"/>
  <c r="E378" i="13"/>
  <c r="E332" i="13"/>
  <c r="E224" i="13"/>
  <c r="E39" i="13"/>
  <c r="E421" i="13"/>
  <c r="E318" i="13"/>
  <c r="E259" i="13"/>
  <c r="E156" i="13"/>
  <c r="E162" i="13"/>
  <c r="E79" i="13"/>
  <c r="E70" i="13"/>
  <c r="AK10" i="7"/>
  <c r="E494" i="13"/>
  <c r="E514" i="13"/>
  <c r="E430" i="13"/>
  <c r="E444" i="13"/>
  <c r="E368" i="13"/>
  <c r="E269" i="13"/>
  <c r="E255" i="13"/>
  <c r="E199" i="13"/>
  <c r="E170" i="13"/>
  <c r="E106" i="13"/>
  <c r="E196" i="13"/>
  <c r="E115" i="13"/>
  <c r="E453" i="13"/>
  <c r="E529" i="13"/>
  <c r="E424" i="13"/>
  <c r="E427" i="13"/>
  <c r="E313" i="13"/>
  <c r="E306" i="13"/>
  <c r="E272" i="13"/>
  <c r="E159" i="13"/>
  <c r="E194" i="13"/>
  <c r="E44" i="13"/>
  <c r="E501" i="13"/>
  <c r="E473" i="13"/>
  <c r="E384" i="13"/>
  <c r="E364" i="13"/>
  <c r="E190" i="13"/>
  <c r="E197" i="13"/>
  <c r="E287" i="13"/>
  <c r="E208" i="13"/>
  <c r="E181" i="13"/>
  <c r="E58" i="13"/>
  <c r="E503" i="13"/>
  <c r="E470" i="13"/>
  <c r="E431" i="13"/>
  <c r="E447" i="13"/>
  <c r="E446" i="13"/>
  <c r="E383" i="13"/>
  <c r="E455" i="13"/>
  <c r="E440" i="13"/>
  <c r="E437" i="13"/>
  <c r="E404" i="13"/>
  <c r="E387" i="13"/>
  <c r="E394" i="13"/>
  <c r="E330" i="13"/>
  <c r="E321" i="13"/>
  <c r="E327" i="13"/>
  <c r="E333" i="13"/>
  <c r="E291" i="13"/>
  <c r="E266" i="13"/>
  <c r="E303" i="13"/>
  <c r="E245" i="13"/>
  <c r="E240" i="13"/>
  <c r="E203" i="13"/>
  <c r="E211" i="13"/>
  <c r="E218" i="13"/>
  <c r="E81" i="13"/>
  <c r="E131" i="13"/>
  <c r="E74" i="13"/>
  <c r="E29" i="13"/>
  <c r="E441" i="13"/>
  <c r="E524" i="13"/>
  <c r="E493" i="13"/>
  <c r="E538" i="13"/>
  <c r="E537" i="13"/>
  <c r="E355" i="13"/>
  <c r="E417" i="13"/>
  <c r="E416" i="13"/>
  <c r="E413" i="13"/>
  <c r="E380" i="13"/>
  <c r="E363" i="13"/>
  <c r="E372" i="13"/>
  <c r="E317" i="13"/>
  <c r="E251" i="13"/>
  <c r="E250" i="13"/>
  <c r="E300" i="13"/>
  <c r="E284" i="13"/>
  <c r="E297" i="13"/>
  <c r="E279" i="13"/>
  <c r="E198" i="13"/>
  <c r="E201" i="13"/>
  <c r="E148" i="13"/>
  <c r="E120" i="13"/>
  <c r="E186" i="13"/>
  <c r="E117" i="13"/>
  <c r="E84" i="13"/>
  <c r="E73" i="13"/>
  <c r="E27" i="13"/>
  <c r="E534" i="13"/>
  <c r="E500" i="13"/>
  <c r="E515" i="13"/>
  <c r="E482" i="13"/>
  <c r="E497" i="13"/>
  <c r="E504" i="13"/>
  <c r="E377" i="13"/>
  <c r="E422" i="13"/>
  <c r="E302" i="13"/>
  <c r="E451" i="13"/>
  <c r="E358" i="13"/>
  <c r="E367" i="13"/>
  <c r="E312" i="13"/>
  <c r="E336" i="13"/>
  <c r="E299" i="13"/>
  <c r="E128" i="13"/>
  <c r="E258" i="13"/>
  <c r="E235" i="13"/>
  <c r="E228" i="13"/>
  <c r="E191" i="13"/>
  <c r="E144" i="13"/>
  <c r="E230" i="13"/>
  <c r="E165" i="13"/>
  <c r="E154" i="13"/>
  <c r="E111" i="13"/>
  <c r="E137" i="13"/>
  <c r="E64" i="13"/>
  <c r="E535" i="13"/>
  <c r="E502" i="13"/>
  <c r="E468" i="13"/>
  <c r="E483" i="13"/>
  <c r="E474" i="13"/>
  <c r="E489" i="13"/>
  <c r="E488" i="13"/>
  <c r="E375" i="13"/>
  <c r="E406" i="13"/>
  <c r="E452" i="13"/>
  <c r="E435" i="13"/>
  <c r="E309" i="13"/>
  <c r="E354" i="13"/>
  <c r="E267" i="13"/>
  <c r="E304" i="13"/>
  <c r="E241" i="13"/>
  <c r="E340" i="13"/>
  <c r="E256" i="13"/>
  <c r="E280" i="13"/>
  <c r="E85" i="13"/>
  <c r="E161" i="13"/>
  <c r="E209" i="13"/>
  <c r="E217" i="13"/>
  <c r="E187" i="13"/>
  <c r="E149" i="13"/>
  <c r="E109" i="13"/>
  <c r="E121" i="13"/>
  <c r="E48" i="13"/>
  <c r="E522" i="13"/>
  <c r="E511" i="13"/>
  <c r="E478" i="13"/>
  <c r="E442" i="13"/>
  <c r="E457" i="13"/>
  <c r="E391" i="13"/>
  <c r="E465" i="13"/>
  <c r="E462" i="13"/>
  <c r="E448" i="13"/>
  <c r="E445" i="13"/>
  <c r="E412" i="13"/>
  <c r="E395" i="13"/>
  <c r="E402" i="13"/>
  <c r="E338" i="13"/>
  <c r="E329" i="13"/>
  <c r="E335" i="13"/>
  <c r="E341" i="13"/>
  <c r="E293" i="13"/>
  <c r="E274" i="13"/>
  <c r="E311" i="13"/>
  <c r="E262" i="13"/>
  <c r="E98" i="13"/>
  <c r="E204" i="13"/>
  <c r="E212" i="13"/>
  <c r="E172" i="13"/>
  <c r="E134" i="13"/>
  <c r="E155" i="13"/>
  <c r="E43" i="13"/>
  <c r="E54" i="13"/>
  <c r="AK11" i="7"/>
  <c r="AQ10" i="7"/>
  <c r="AR9" i="7"/>
  <c r="J228" i="20"/>
  <c r="J415" i="20"/>
  <c r="J416" i="20"/>
  <c r="J212" i="20"/>
  <c r="J536" i="20"/>
  <c r="J468" i="20"/>
  <c r="J249" i="20"/>
  <c r="J434" i="20"/>
  <c r="M254" i="20"/>
  <c r="K254" i="20"/>
  <c r="J419" i="20"/>
  <c r="J246" i="20"/>
  <c r="J321" i="20"/>
  <c r="J286" i="20"/>
  <c r="J426" i="20"/>
  <c r="J354" i="20"/>
  <c r="J336" i="20"/>
  <c r="J210" i="20"/>
  <c r="J467" i="20"/>
  <c r="J523" i="20"/>
  <c r="J343" i="20"/>
  <c r="J277" i="20"/>
  <c r="J250" i="20"/>
  <c r="J394" i="20"/>
  <c r="J267" i="20"/>
  <c r="J364" i="20"/>
  <c r="J218" i="20"/>
  <c r="J298" i="20"/>
  <c r="J280" i="20"/>
  <c r="J439" i="20"/>
  <c r="J270" i="20"/>
  <c r="J285" i="20"/>
  <c r="J357" i="20"/>
  <c r="J308" i="20"/>
  <c r="J258" i="20"/>
  <c r="J214" i="20"/>
  <c r="J440" i="20"/>
  <c r="J531" i="20"/>
  <c r="J248" i="20"/>
  <c r="J294" i="20"/>
  <c r="J515" i="20"/>
  <c r="J433" i="20"/>
  <c r="J347" i="20"/>
  <c r="J396" i="20"/>
  <c r="J427" i="20"/>
  <c r="J378" i="20"/>
  <c r="J362" i="20"/>
  <c r="J517" i="20"/>
  <c r="J348" i="20"/>
  <c r="J513" i="20"/>
  <c r="J230" i="20"/>
  <c r="J333" i="20"/>
  <c r="J442" i="20"/>
  <c r="M387" i="20"/>
  <c r="K387" i="20"/>
  <c r="J399" i="20"/>
  <c r="J472" i="20"/>
  <c r="J488" i="20"/>
  <c r="J496" i="20"/>
  <c r="J303" i="20"/>
  <c r="J355" i="20"/>
  <c r="J334" i="20"/>
  <c r="J448" i="20"/>
  <c r="J379" i="20"/>
  <c r="J532" i="20"/>
  <c r="J518" i="20"/>
  <c r="J429" i="20"/>
  <c r="J482" i="20"/>
  <c r="J317" i="20"/>
  <c r="J349" i="20"/>
  <c r="J519" i="20"/>
  <c r="J329" i="20"/>
  <c r="J234" i="20"/>
  <c r="J313" i="20"/>
  <c r="J495" i="20"/>
  <c r="J411" i="20"/>
  <c r="J221" i="20"/>
  <c r="J255" i="20"/>
  <c r="J456" i="20"/>
  <c r="J365" i="20"/>
  <c r="J305" i="20"/>
  <c r="J223" i="20"/>
  <c r="J425" i="20"/>
  <c r="J278" i="20"/>
  <c r="J269" i="20"/>
  <c r="J435" i="20"/>
  <c r="J398" i="20"/>
  <c r="J366" i="20"/>
  <c r="J239" i="20"/>
  <c r="J244" i="20"/>
  <c r="J402" i="20"/>
  <c r="J474" i="20"/>
  <c r="M393" i="20"/>
  <c r="K393" i="20"/>
  <c r="M505" i="20"/>
  <c r="K505" i="20"/>
  <c r="M424" i="20"/>
  <c r="K424" i="20"/>
  <c r="M483" i="20"/>
  <c r="K483" i="20"/>
  <c r="M323" i="20"/>
  <c r="K323" i="20"/>
  <c r="J538" i="20"/>
  <c r="J295" i="20"/>
  <c r="J328" i="20"/>
  <c r="J330" i="20"/>
  <c r="J359" i="20"/>
  <c r="J257" i="20"/>
  <c r="J469" i="20"/>
  <c r="J443" i="20"/>
  <c r="J534" i="20"/>
  <c r="J484" i="20"/>
  <c r="J476" i="20"/>
  <c r="J215" i="20"/>
  <c r="J227" i="20"/>
  <c r="J307" i="20"/>
  <c r="J240" i="20"/>
  <c r="J511" i="20"/>
  <c r="J420" i="20"/>
  <c r="J238" i="20"/>
  <c r="J207" i="20"/>
  <c r="J213" i="20"/>
  <c r="J327" i="20"/>
  <c r="J222" i="20"/>
  <c r="J506" i="20"/>
  <c r="J325" i="20"/>
  <c r="J438" i="20"/>
  <c r="J478" i="20"/>
  <c r="J319" i="20"/>
  <c r="J316" i="20"/>
  <c r="J431" i="20"/>
  <c r="J262" i="20"/>
  <c r="J371" i="20"/>
  <c r="J492" i="20"/>
  <c r="J480" i="20"/>
  <c r="J352" i="20"/>
  <c r="J217" i="20"/>
  <c r="J408" i="20"/>
  <c r="J324" i="20"/>
  <c r="J451" i="20"/>
  <c r="J493" i="20"/>
  <c r="J401" i="20"/>
  <c r="J370" i="20"/>
  <c r="J470" i="20"/>
  <c r="J526" i="20"/>
  <c r="J388" i="20"/>
  <c r="J421" i="20"/>
  <c r="J381" i="20"/>
  <c r="J450" i="20"/>
  <c r="J289" i="20"/>
  <c r="J489" i="20"/>
  <c r="J462" i="20"/>
  <c r="J514" i="20"/>
  <c r="J375" i="20"/>
  <c r="J314" i="20"/>
  <c r="J521" i="20"/>
  <c r="J312" i="20"/>
  <c r="J231" i="20"/>
  <c r="J406" i="20"/>
  <c r="J527" i="20"/>
  <c r="J409" i="20"/>
  <c r="J296" i="20"/>
  <c r="J251" i="20"/>
  <c r="J487" i="20"/>
  <c r="J216" i="20"/>
  <c r="J361" i="20"/>
  <c r="J471" i="20"/>
  <c r="J405" i="20"/>
  <c r="J422" i="20"/>
  <c r="J253" i="20"/>
  <c r="J288" i="20"/>
  <c r="J331" i="20"/>
  <c r="J437" i="20"/>
  <c r="J389" i="20"/>
  <c r="J287" i="20"/>
  <c r="J264" i="20"/>
  <c r="J530" i="20"/>
  <c r="J263" i="20"/>
  <c r="J358" i="20"/>
  <c r="J464" i="20"/>
  <c r="J279" i="20"/>
  <c r="M392" i="20"/>
  <c r="K392" i="20"/>
  <c r="M453" i="20"/>
  <c r="K453" i="20"/>
  <c r="M383" i="20"/>
  <c r="K383" i="20"/>
  <c r="M281" i="20"/>
  <c r="K281" i="20"/>
  <c r="M510" i="20"/>
  <c r="K510" i="20"/>
  <c r="J266" i="20"/>
  <c r="J373" i="20"/>
  <c r="J466" i="20"/>
  <c r="J376" i="20"/>
  <c r="J445" i="20"/>
  <c r="M477" i="20"/>
  <c r="K477" i="20"/>
  <c r="J290" i="20"/>
  <c r="J460" i="20"/>
  <c r="J382" i="20"/>
  <c r="J272" i="20"/>
  <c r="J353" i="20"/>
  <c r="J233" i="20"/>
  <c r="J372" i="20"/>
  <c r="J486" i="20"/>
  <c r="J475" i="20"/>
  <c r="J256" i="20"/>
  <c r="J338" i="20"/>
  <c r="J446" i="20"/>
  <c r="J501" i="20"/>
  <c r="J318" i="20"/>
  <c r="J322" i="20"/>
  <c r="J423" i="20"/>
  <c r="J529" i="20"/>
  <c r="J533" i="20"/>
  <c r="J292" i="20"/>
  <c r="J208" i="20"/>
  <c r="J293" i="20"/>
  <c r="J491" i="20"/>
  <c r="J368" i="20"/>
  <c r="J242" i="20"/>
  <c r="J428" i="20"/>
  <c r="J413" i="20"/>
  <c r="J297" i="20"/>
  <c r="J211" i="20"/>
  <c r="J430" i="20"/>
  <c r="J337" i="20"/>
  <c r="J301" i="20"/>
  <c r="J346" i="20"/>
  <c r="J418" i="20"/>
  <c r="J400" i="20"/>
  <c r="J225" i="20"/>
  <c r="J500" i="20"/>
  <c r="J535" i="20"/>
  <c r="J447" i="20"/>
  <c r="J485" i="20"/>
  <c r="J360" i="20"/>
  <c r="J465" i="20"/>
  <c r="J310" i="20"/>
  <c r="J498" i="20"/>
  <c r="J520" i="20"/>
  <c r="J340" i="20"/>
  <c r="J512" i="20"/>
  <c r="M525" i="20"/>
  <c r="K525" i="20"/>
  <c r="J291" i="20"/>
  <c r="J241" i="20"/>
  <c r="J236" i="20"/>
  <c r="J350" i="20"/>
  <c r="J441" i="20"/>
  <c r="J275" i="20"/>
  <c r="J282" i="20"/>
  <c r="J356" i="20"/>
  <c r="J504" i="20"/>
  <c r="J309" i="20"/>
  <c r="J412" i="20"/>
  <c r="J243" i="20"/>
  <c r="J528" i="20"/>
  <c r="J345" i="20"/>
  <c r="J494" i="20"/>
  <c r="J226" i="20"/>
  <c r="J463" i="20"/>
  <c r="J341" i="20"/>
  <c r="J306" i="20"/>
  <c r="J232" i="20"/>
  <c r="J332" i="20"/>
  <c r="J300" i="20"/>
  <c r="J403" i="20"/>
  <c r="J268" i="20"/>
  <c r="J273" i="20"/>
  <c r="J260" i="20"/>
  <c r="J259" i="20"/>
  <c r="J380" i="20"/>
  <c r="J436" i="20"/>
  <c r="J473" i="20"/>
  <c r="J265" i="20"/>
  <c r="J414" i="20"/>
  <c r="J385" i="20"/>
  <c r="J461" i="20"/>
  <c r="J284" i="20"/>
  <c r="J407" i="20"/>
  <c r="J386" i="20"/>
  <c r="J397" i="20"/>
  <c r="J432" i="20"/>
  <c r="M229" i="20"/>
  <c r="K229" i="20"/>
  <c r="M320" i="20"/>
  <c r="K320" i="20"/>
  <c r="M449" i="20"/>
  <c r="K449" i="20"/>
  <c r="M219" i="20"/>
  <c r="K219" i="20"/>
  <c r="K304" i="20"/>
  <c r="M304" i="20"/>
  <c r="J351" i="20"/>
  <c r="J339" i="20"/>
  <c r="J457" i="20"/>
  <c r="J452" i="20"/>
  <c r="J509" i="20"/>
  <c r="J490" i="20"/>
  <c r="J283" i="20"/>
  <c r="J497" i="20"/>
  <c r="J344" i="20"/>
  <c r="J395" i="20"/>
  <c r="J209" i="20"/>
  <c r="J235" i="20"/>
  <c r="J326" i="20"/>
  <c r="J377" i="20"/>
  <c r="J507" i="20"/>
  <c r="J271" i="20"/>
  <c r="J404" i="20"/>
  <c r="J390" i="20"/>
  <c r="J374" i="20"/>
  <c r="J479" i="20"/>
  <c r="J220" i="20"/>
  <c r="J276" i="20"/>
  <c r="J245" i="20"/>
  <c r="J369" i="20"/>
  <c r="J302" i="20"/>
  <c r="J237" i="20"/>
  <c r="J481" i="20"/>
  <c r="J367" i="20"/>
  <c r="J455" i="20"/>
  <c r="J363" i="20"/>
  <c r="J311" i="20"/>
  <c r="J459" i="20"/>
  <c r="J458" i="20"/>
  <c r="J508" i="20"/>
  <c r="J537" i="20"/>
  <c r="J261" i="20"/>
  <c r="J252" i="20"/>
  <c r="J417" i="20"/>
  <c r="J384" i="20"/>
  <c r="J502" i="20"/>
  <c r="J410" i="20"/>
  <c r="J315" i="20"/>
  <c r="J342" i="20"/>
  <c r="J391" i="20"/>
  <c r="J454" i="20"/>
  <c r="J335" i="20"/>
  <c r="J444" i="20"/>
  <c r="J503" i="20"/>
  <c r="J224" i="20"/>
  <c r="J499" i="20"/>
  <c r="J524" i="20"/>
  <c r="J274" i="20"/>
  <c r="J299" i="20"/>
  <c r="J247" i="20"/>
  <c r="BA7" i="12"/>
  <c r="E519" i="13"/>
  <c r="E423" i="13"/>
  <c r="E486" i="13"/>
  <c r="E516" i="13"/>
  <c r="E450" i="13"/>
  <c r="E531" i="13"/>
  <c r="E467" i="13"/>
  <c r="E530" i="13"/>
  <c r="E466" i="13"/>
  <c r="E30" i="13"/>
  <c r="E481" i="13"/>
  <c r="E469" i="13"/>
  <c r="E496" i="13"/>
  <c r="E434" i="13"/>
  <c r="E376" i="13"/>
  <c r="E432" i="13"/>
  <c r="E414" i="13"/>
  <c r="E429" i="13"/>
  <c r="E460" i="13"/>
  <c r="E396" i="13"/>
  <c r="E443" i="13"/>
  <c r="E379" i="13"/>
  <c r="E339" i="13"/>
  <c r="E386" i="13"/>
  <c r="E366" i="13"/>
  <c r="E322" i="13"/>
  <c r="E296" i="13"/>
  <c r="E320" i="13"/>
  <c r="E328" i="13"/>
  <c r="E298" i="13"/>
  <c r="E283" i="13"/>
  <c r="E325" i="13"/>
  <c r="E348" i="13"/>
  <c r="E275" i="13"/>
  <c r="E257" i="13"/>
  <c r="E158" i="13"/>
  <c r="E288" i="13"/>
  <c r="E295" i="13"/>
  <c r="E168" i="13"/>
  <c r="E244" i="13"/>
  <c r="E166" i="13"/>
  <c r="E232" i="13"/>
  <c r="E223" i="13"/>
  <c r="E167" i="13"/>
  <c r="E222" i="13"/>
  <c r="E189" i="13"/>
  <c r="E195" i="13"/>
  <c r="E210" i="13"/>
  <c r="E193" i="13"/>
  <c r="E53" i="13"/>
  <c r="E110" i="13"/>
  <c r="E123" i="13"/>
  <c r="E129" i="13"/>
  <c r="E66" i="13"/>
  <c r="E56" i="13"/>
  <c r="E539" i="13"/>
  <c r="E485" i="13"/>
  <c r="E495" i="13"/>
  <c r="E526" i="13"/>
  <c r="E449" i="13"/>
  <c r="E492" i="13"/>
  <c r="E425" i="13"/>
  <c r="E507" i="13"/>
  <c r="E433" i="13"/>
  <c r="E506" i="13"/>
  <c r="E34" i="13"/>
  <c r="E521" i="13"/>
  <c r="E461" i="13"/>
  <c r="E536" i="13"/>
  <c r="E472" i="13"/>
  <c r="E409" i="13"/>
  <c r="E323" i="13"/>
  <c r="E408" i="13"/>
  <c r="E390" i="13"/>
  <c r="E405" i="13"/>
  <c r="E436" i="13"/>
  <c r="E356" i="13"/>
  <c r="E419" i="13"/>
  <c r="E362" i="13"/>
  <c r="E426" i="13"/>
  <c r="E371" i="13"/>
  <c r="E331" i="13"/>
  <c r="E316" i="13"/>
  <c r="E353" i="13"/>
  <c r="E247" i="13"/>
  <c r="E231" i="13"/>
  <c r="E152" i="13"/>
  <c r="E365" i="13"/>
  <c r="E261" i="13"/>
  <c r="E324" i="13"/>
  <c r="E276" i="13"/>
  <c r="E225" i="13"/>
  <c r="E289" i="13"/>
  <c r="E264" i="13"/>
  <c r="E271" i="13"/>
  <c r="E286" i="13"/>
  <c r="E242" i="13"/>
  <c r="E136" i="13"/>
  <c r="E192" i="13"/>
  <c r="E207" i="13"/>
  <c r="E61" i="13"/>
  <c r="E215" i="13"/>
  <c r="E229" i="13"/>
  <c r="E176" i="13"/>
  <c r="E185" i="13"/>
  <c r="E95" i="13"/>
  <c r="E101" i="13"/>
  <c r="E77" i="13"/>
  <c r="E138" i="13"/>
  <c r="E83" i="13"/>
  <c r="E49" i="13"/>
  <c r="E55" i="13"/>
  <c r="E36" i="13"/>
  <c r="E487" i="13"/>
  <c r="E518" i="13"/>
  <c r="E439" i="13"/>
  <c r="E484" i="13"/>
  <c r="E407" i="13"/>
  <c r="E499" i="13"/>
  <c r="E399" i="13"/>
  <c r="E498" i="13"/>
  <c r="E533" i="13"/>
  <c r="E513" i="13"/>
  <c r="E458" i="13"/>
  <c r="E528" i="13"/>
  <c r="E464" i="13"/>
  <c r="E401" i="13"/>
  <c r="E248" i="13"/>
  <c r="E400" i="13"/>
  <c r="E382" i="13"/>
  <c r="E397" i="13"/>
  <c r="E428" i="13"/>
  <c r="E350" i="13"/>
  <c r="E411" i="13"/>
  <c r="E361" i="13"/>
  <c r="E418" i="13"/>
  <c r="E370" i="13"/>
  <c r="E308" i="13"/>
  <c r="E315" i="13"/>
  <c r="E345" i="13"/>
  <c r="E237" i="13"/>
  <c r="E351" i="13"/>
  <c r="E342" i="13"/>
  <c r="E357" i="13"/>
  <c r="E253" i="13"/>
  <c r="E307" i="13"/>
  <c r="E268" i="13"/>
  <c r="E290" i="13"/>
  <c r="E281" i="13"/>
  <c r="E239" i="13"/>
  <c r="E263" i="13"/>
  <c r="E278" i="13"/>
  <c r="E234" i="13"/>
  <c r="E200" i="13"/>
  <c r="E188" i="13"/>
  <c r="E206" i="13"/>
  <c r="E254" i="13"/>
  <c r="E214" i="13"/>
  <c r="E221" i="13"/>
  <c r="E175" i="13"/>
  <c r="E183" i="13"/>
  <c r="E92" i="13"/>
  <c r="E100" i="13"/>
  <c r="E45" i="13"/>
  <c r="E130" i="13"/>
  <c r="E75" i="13"/>
  <c r="E41" i="13"/>
  <c r="E47" i="13"/>
  <c r="E28" i="13"/>
  <c r="E479" i="13"/>
  <c r="E510" i="13"/>
  <c r="E33" i="13"/>
  <c r="E476" i="13"/>
  <c r="E525" i="13"/>
  <c r="E491" i="13"/>
  <c r="E415" i="13"/>
  <c r="E490" i="13"/>
  <c r="E509" i="13"/>
  <c r="E505" i="13"/>
  <c r="E438" i="13"/>
  <c r="E520" i="13"/>
  <c r="E463" i="13"/>
  <c r="E393" i="13"/>
  <c r="E456" i="13"/>
  <c r="E392" i="13"/>
  <c r="E346" i="13"/>
  <c r="E389" i="13"/>
  <c r="E420" i="13"/>
  <c r="E310" i="13"/>
  <c r="E403" i="13"/>
  <c r="E360" i="13"/>
  <c r="E410" i="13"/>
  <c r="E369" i="13"/>
  <c r="E252" i="13"/>
  <c r="E314" i="13"/>
  <c r="E337" i="13"/>
  <c r="E352" i="13"/>
  <c r="E343" i="13"/>
  <c r="E334" i="13"/>
  <c r="E349" i="13"/>
  <c r="E249" i="13"/>
  <c r="E301" i="13"/>
  <c r="E260" i="13"/>
  <c r="E282" i="13"/>
  <c r="E273" i="13"/>
  <c r="E319" i="13"/>
  <c r="E243" i="13"/>
  <c r="E270" i="13"/>
  <c r="E226" i="13"/>
  <c r="E169" i="13"/>
  <c r="E164" i="13"/>
  <c r="E205" i="13"/>
  <c r="E246" i="13"/>
  <c r="E213" i="13"/>
  <c r="E219" i="13"/>
  <c r="E174" i="13"/>
  <c r="E182" i="13"/>
  <c r="E68" i="13"/>
  <c r="E86" i="13"/>
  <c r="E179" i="13"/>
  <c r="E122" i="13"/>
  <c r="E67" i="13"/>
  <c r="E112" i="13"/>
  <c r="E78" i="13"/>
  <c r="E25" i="13"/>
  <c r="E37" i="13"/>
  <c r="N539" i="13"/>
  <c r="E35" i="13"/>
  <c r="E143" i="13"/>
  <c r="E142" i="13"/>
  <c r="E125" i="13"/>
  <c r="E140" i="13"/>
  <c r="E107" i="13"/>
  <c r="E163" i="13"/>
  <c r="E113" i="13"/>
  <c r="E89" i="13"/>
  <c r="E76" i="13"/>
  <c r="E51" i="13"/>
  <c r="E42" i="13"/>
  <c r="E96" i="13"/>
  <c r="E87" i="13"/>
  <c r="E62" i="13"/>
  <c r="E127" i="13"/>
  <c r="E126" i="13"/>
  <c r="E103" i="13"/>
  <c r="E124" i="13"/>
  <c r="E105" i="13"/>
  <c r="E147" i="13"/>
  <c r="E52" i="13"/>
  <c r="E153" i="13"/>
  <c r="E99" i="13"/>
  <c r="E90" i="13"/>
  <c r="E65" i="13"/>
  <c r="E80" i="13"/>
  <c r="E71" i="13"/>
  <c r="E46" i="13"/>
  <c r="E220" i="13"/>
  <c r="E177" i="13"/>
  <c r="E202" i="13"/>
  <c r="E180" i="13"/>
  <c r="E119" i="13"/>
  <c r="E118" i="13"/>
  <c r="E102" i="13"/>
  <c r="E116" i="13"/>
  <c r="E93" i="13"/>
  <c r="E139" i="13"/>
  <c r="E146" i="13"/>
  <c r="E145" i="13"/>
  <c r="E91" i="13"/>
  <c r="E82" i="13"/>
  <c r="E57" i="13"/>
  <c r="E72" i="13"/>
  <c r="E63" i="13"/>
  <c r="E32" i="13"/>
  <c r="E157" i="13"/>
  <c r="E160" i="13"/>
  <c r="E173" i="13"/>
  <c r="E184" i="13"/>
  <c r="E151" i="13"/>
  <c r="E150" i="13"/>
  <c r="E133" i="13"/>
  <c r="E60" i="13"/>
  <c r="E108" i="13"/>
  <c r="E171" i="13"/>
  <c r="E114" i="13"/>
  <c r="E97" i="13"/>
  <c r="E94" i="13"/>
  <c r="E59" i="13"/>
  <c r="E50" i="13"/>
  <c r="E104" i="13"/>
  <c r="E40" i="13"/>
  <c r="E26" i="13"/>
  <c r="E31" i="13"/>
  <c r="N28" i="12"/>
  <c r="AS28" i="12" s="1"/>
  <c r="AS30" i="12" s="1"/>
  <c r="E24" i="13"/>
  <c r="Z17" i="7"/>
  <c r="Y17" i="7" s="1"/>
  <c r="H24" i="4" s="1"/>
  <c r="S8" i="12" s="1"/>
  <c r="AC16" i="7"/>
  <c r="AB16" i="7"/>
  <c r="AF24" i="13"/>
  <c r="AJ11" i="7"/>
  <c r="AI11" i="7"/>
  <c r="AH12" i="7"/>
  <c r="E5" i="9"/>
  <c r="E6" i="9" s="1"/>
  <c r="AR33" i="5"/>
  <c r="AW33" i="5"/>
  <c r="AX33" i="5"/>
  <c r="AV33" i="5"/>
  <c r="AU33" i="5"/>
  <c r="AT33" i="5"/>
  <c r="AS33" i="5"/>
  <c r="AV26" i="5"/>
  <c r="AU26" i="5"/>
  <c r="AS26" i="5"/>
  <c r="AR26" i="5"/>
  <c r="AT26" i="5"/>
  <c r="AX26" i="5"/>
  <c r="AW26" i="5"/>
  <c r="AJ275" i="5"/>
  <c r="AN280" i="12" s="1"/>
  <c r="AJ488" i="5"/>
  <c r="AN493" i="12" s="1"/>
  <c r="AJ243" i="5"/>
  <c r="AN248" i="12" s="1"/>
  <c r="AJ236" i="5"/>
  <c r="AN241" i="12" s="1"/>
  <c r="AJ226" i="5"/>
  <c r="AN231" i="12" s="1"/>
  <c r="AJ487" i="5"/>
  <c r="AN492" i="12" s="1"/>
  <c r="AJ471" i="5"/>
  <c r="AN476" i="12" s="1"/>
  <c r="AJ396" i="5"/>
  <c r="AN401" i="12" s="1"/>
  <c r="AJ397" i="5"/>
  <c r="AN402" i="12" s="1"/>
  <c r="AJ247" i="5"/>
  <c r="AN252" i="12" s="1"/>
  <c r="AJ283" i="5"/>
  <c r="AN288" i="12" s="1"/>
  <c r="AJ246" i="5"/>
  <c r="AN251" i="12" s="1"/>
  <c r="AJ507" i="5"/>
  <c r="AN512" i="12" s="1"/>
  <c r="AJ479" i="5"/>
  <c r="AN484" i="12" s="1"/>
  <c r="AJ369" i="5"/>
  <c r="AN374" i="12" s="1"/>
  <c r="AJ322" i="5"/>
  <c r="AN327" i="12" s="1"/>
  <c r="AJ439" i="5"/>
  <c r="AN444" i="12" s="1"/>
  <c r="AJ480" i="5"/>
  <c r="AN485" i="12" s="1"/>
  <c r="AJ430" i="5"/>
  <c r="AN435" i="12" s="1"/>
  <c r="AJ248" i="5"/>
  <c r="AN253" i="12" s="1"/>
  <c r="AJ288" i="5"/>
  <c r="AN293" i="12" s="1"/>
  <c r="AJ442" i="5"/>
  <c r="AN447" i="12" s="1"/>
  <c r="AJ284" i="5"/>
  <c r="AN289" i="12" s="1"/>
  <c r="AJ386" i="5"/>
  <c r="AN391" i="12" s="1"/>
  <c r="AJ228" i="5"/>
  <c r="AN233" i="12" s="1"/>
  <c r="AJ457" i="5"/>
  <c r="AN462" i="12" s="1"/>
  <c r="AJ482" i="5"/>
  <c r="AN487" i="12" s="1"/>
  <c r="AJ234" i="5"/>
  <c r="AN239" i="12" s="1"/>
  <c r="AJ268" i="5"/>
  <c r="AN273" i="12" s="1"/>
  <c r="AJ253" i="5"/>
  <c r="AN258" i="12" s="1"/>
  <c r="AJ347" i="5"/>
  <c r="AN352" i="12" s="1"/>
  <c r="AJ499" i="5"/>
  <c r="AN504" i="12" s="1"/>
  <c r="AJ274" i="5"/>
  <c r="AN279" i="12" s="1"/>
  <c r="AJ399" i="5"/>
  <c r="AN404" i="12" s="1"/>
  <c r="AJ233" i="5"/>
  <c r="AN238" i="12" s="1"/>
  <c r="AJ286" i="5"/>
  <c r="AN291" i="12" s="1"/>
  <c r="AJ374" i="5"/>
  <c r="AN379" i="12" s="1"/>
  <c r="AJ238" i="5"/>
  <c r="AN243" i="12" s="1"/>
  <c r="AJ277" i="5"/>
  <c r="AN282" i="12" s="1"/>
  <c r="AJ367" i="5"/>
  <c r="AN372" i="12" s="1"/>
  <c r="AJ394" i="5"/>
  <c r="AN399" i="12" s="1"/>
  <c r="AJ292" i="5"/>
  <c r="AN297" i="12" s="1"/>
  <c r="AJ280" i="5"/>
  <c r="AN285" i="12" s="1"/>
  <c r="AJ417" i="5"/>
  <c r="AN422" i="12" s="1"/>
  <c r="AJ324" i="5"/>
  <c r="AN329" i="12" s="1"/>
  <c r="AJ342" i="5"/>
  <c r="AN347" i="12" s="1"/>
  <c r="AJ356" i="5"/>
  <c r="AN361" i="12" s="1"/>
  <c r="AJ338" i="5"/>
  <c r="AN343" i="12" s="1"/>
  <c r="AJ528" i="5"/>
  <c r="AN533" i="12" s="1"/>
  <c r="AJ403" i="5"/>
  <c r="AN408" i="12" s="1"/>
  <c r="AJ422" i="5"/>
  <c r="AN427" i="12" s="1"/>
  <c r="AJ497" i="5"/>
  <c r="AN502" i="12" s="1"/>
  <c r="AJ321" i="5"/>
  <c r="AN326" i="12" s="1"/>
  <c r="AJ336" i="5"/>
  <c r="AN341" i="12" s="1"/>
  <c r="AJ256" i="5"/>
  <c r="AN261" i="12" s="1"/>
  <c r="AJ343" i="5"/>
  <c r="AN348" i="12" s="1"/>
  <c r="AJ250" i="5"/>
  <c r="AN255" i="12" s="1"/>
  <c r="AJ298" i="5"/>
  <c r="AN303" i="12" s="1"/>
  <c r="AJ285" i="5"/>
  <c r="AN290" i="12" s="1"/>
  <c r="AJ252" i="5"/>
  <c r="AN257" i="12" s="1"/>
  <c r="AJ315" i="5"/>
  <c r="AN320" i="12" s="1"/>
  <c r="AJ401" i="5"/>
  <c r="AN406" i="12" s="1"/>
  <c r="AJ366" i="5"/>
  <c r="AN371" i="12" s="1"/>
  <c r="AJ474" i="5"/>
  <c r="AN479" i="12" s="1"/>
  <c r="AJ289" i="5"/>
  <c r="AN294" i="12" s="1"/>
  <c r="AJ344" i="5"/>
  <c r="AN349" i="12" s="1"/>
  <c r="AJ460" i="5"/>
  <c r="AN465" i="12" s="1"/>
  <c r="AJ341" i="5"/>
  <c r="AN346" i="12" s="1"/>
  <c r="AJ409" i="5"/>
  <c r="AN414" i="12" s="1"/>
  <c r="AJ365" i="5"/>
  <c r="AN370" i="12" s="1"/>
  <c r="AJ259" i="5"/>
  <c r="AN264" i="12" s="1"/>
  <c r="AJ354" i="5"/>
  <c r="AN359" i="12" s="1"/>
  <c r="AJ220" i="5"/>
  <c r="AN225" i="12" s="1"/>
  <c r="AJ448" i="5"/>
  <c r="AN453" i="12" s="1"/>
  <c r="AJ237" i="5"/>
  <c r="AN242" i="12" s="1"/>
  <c r="AJ438" i="5"/>
  <c r="AN443" i="12" s="1"/>
  <c r="AJ218" i="5"/>
  <c r="AN223" i="12" s="1"/>
  <c r="AJ270" i="5"/>
  <c r="AN275" i="12" s="1"/>
  <c r="AJ492" i="5"/>
  <c r="AN497" i="12" s="1"/>
  <c r="AJ261" i="5"/>
  <c r="AN266" i="12" s="1"/>
  <c r="AJ258" i="5"/>
  <c r="AN263" i="12" s="1"/>
  <c r="AJ217" i="5"/>
  <c r="AN222" i="12" s="1"/>
  <c r="AJ413" i="5"/>
  <c r="AN418" i="12" s="1"/>
  <c r="AJ410" i="5"/>
  <c r="AN415" i="12" s="1"/>
  <c r="AJ440" i="5"/>
  <c r="AN445" i="12" s="1"/>
  <c r="AJ493" i="5"/>
  <c r="AN498" i="12" s="1"/>
  <c r="AJ301" i="5"/>
  <c r="AN306" i="12" s="1"/>
  <c r="AJ454" i="5"/>
  <c r="AN459" i="12" s="1"/>
  <c r="AJ515" i="5"/>
  <c r="AN520" i="12" s="1"/>
  <c r="AJ398" i="5"/>
  <c r="AN403" i="12" s="1"/>
  <c r="AJ437" i="5"/>
  <c r="AN442" i="12" s="1"/>
  <c r="AJ414" i="5"/>
  <c r="AN419" i="12" s="1"/>
  <c r="AJ490" i="5"/>
  <c r="AN495" i="12" s="1"/>
  <c r="AJ402" i="5"/>
  <c r="AN407" i="12" s="1"/>
  <c r="AJ530" i="5"/>
  <c r="AN535" i="12" s="1"/>
  <c r="AJ279" i="5"/>
  <c r="AN284" i="12" s="1"/>
  <c r="AJ469" i="5"/>
  <c r="AN474" i="12" s="1"/>
  <c r="AJ235" i="5"/>
  <c r="AN240" i="12" s="1"/>
  <c r="AJ309" i="5"/>
  <c r="AN314" i="12" s="1"/>
  <c r="AJ339" i="5"/>
  <c r="AN344" i="12" s="1"/>
  <c r="AJ328" i="5"/>
  <c r="AN333" i="12" s="1"/>
  <c r="AJ313" i="5"/>
  <c r="AN318" i="12" s="1"/>
  <c r="AJ232" i="5"/>
  <c r="AN237" i="12" s="1"/>
  <c r="AJ255" i="5"/>
  <c r="AN260" i="12" s="1"/>
  <c r="AJ536" i="5"/>
  <c r="AN541" i="12" s="1"/>
  <c r="AJ436" i="5"/>
  <c r="AN441" i="12" s="1"/>
  <c r="AJ269" i="5"/>
  <c r="AN274" i="12" s="1"/>
  <c r="AJ418" i="5"/>
  <c r="AN423" i="12" s="1"/>
  <c r="AJ388" i="5"/>
  <c r="AN393" i="12" s="1"/>
  <c r="AJ447" i="5"/>
  <c r="AN452" i="12" s="1"/>
  <c r="AJ476" i="5"/>
  <c r="AN481" i="12" s="1"/>
  <c r="AJ475" i="5"/>
  <c r="AN480" i="12" s="1"/>
  <c r="AJ334" i="5"/>
  <c r="AN339" i="12" s="1"/>
  <c r="AJ446" i="5"/>
  <c r="AN451" i="12" s="1"/>
  <c r="AJ506" i="5"/>
  <c r="AN511" i="12" s="1"/>
  <c r="AJ455" i="5"/>
  <c r="AN460" i="12" s="1"/>
  <c r="AJ208" i="5"/>
  <c r="AN213" i="12" s="1"/>
  <c r="AJ459" i="5"/>
  <c r="AN464" i="12" s="1"/>
  <c r="AJ368" i="5"/>
  <c r="AN373" i="12" s="1"/>
  <c r="AJ357" i="5"/>
  <c r="AN362" i="12" s="1"/>
  <c r="AJ384" i="5"/>
  <c r="AN389" i="12" s="1"/>
  <c r="AJ470" i="5"/>
  <c r="AN475" i="12" s="1"/>
  <c r="AJ239" i="5"/>
  <c r="AN244" i="12" s="1"/>
  <c r="AJ524" i="5"/>
  <c r="AN529" i="12" s="1"/>
  <c r="AJ445" i="5"/>
  <c r="AN450" i="12" s="1"/>
  <c r="AJ434" i="5"/>
  <c r="AN439" i="12" s="1"/>
  <c r="AJ441" i="5"/>
  <c r="AN446" i="12" s="1"/>
  <c r="AJ290" i="5"/>
  <c r="AN295" i="12" s="1"/>
  <c r="AJ345" i="5"/>
  <c r="AN350" i="12" s="1"/>
  <c r="AJ312" i="5"/>
  <c r="AN317" i="12" s="1"/>
  <c r="AJ230" i="5"/>
  <c r="AN235" i="12" s="1"/>
  <c r="AJ306" i="5"/>
  <c r="AN311" i="12" s="1"/>
  <c r="AJ221" i="5"/>
  <c r="AN226" i="12" s="1"/>
  <c r="AJ380" i="5"/>
  <c r="AN385" i="12" s="1"/>
  <c r="AJ466" i="5"/>
  <c r="AN471" i="12" s="1"/>
  <c r="AJ444" i="5"/>
  <c r="AN449" i="12" s="1"/>
  <c r="AJ500" i="5"/>
  <c r="AN505" i="12" s="1"/>
  <c r="AJ484" i="5"/>
  <c r="AN489" i="12" s="1"/>
  <c r="AJ307" i="5"/>
  <c r="AN312" i="12" s="1"/>
  <c r="AJ210" i="5"/>
  <c r="AN215" i="12" s="1"/>
  <c r="AJ514" i="5"/>
  <c r="AN519" i="12" s="1"/>
  <c r="AJ245" i="5"/>
  <c r="AN250" i="12" s="1"/>
  <c r="AJ318" i="5"/>
  <c r="AN323" i="12" s="1"/>
  <c r="AJ319" i="5"/>
  <c r="AN324" i="12" s="1"/>
  <c r="AJ262" i="5"/>
  <c r="AN267" i="12" s="1"/>
  <c r="AJ428" i="5"/>
  <c r="AN433" i="12" s="1"/>
  <c r="AJ211" i="5"/>
  <c r="AN216" i="12" s="1"/>
  <c r="AJ370" i="5"/>
  <c r="AN375" i="12" s="1"/>
  <c r="AJ376" i="5"/>
  <c r="AN381" i="12" s="1"/>
  <c r="AJ287" i="5"/>
  <c r="AN292" i="12" s="1"/>
  <c r="AJ461" i="5"/>
  <c r="AN466" i="12" s="1"/>
  <c r="AJ276" i="5"/>
  <c r="AN281" i="12" s="1"/>
  <c r="AJ532" i="5"/>
  <c r="AN537" i="12" s="1"/>
  <c r="AJ513" i="5"/>
  <c r="AN518" i="12" s="1"/>
  <c r="AJ429" i="5"/>
  <c r="AN434" i="12" s="1"/>
  <c r="AJ212" i="5"/>
  <c r="AN217" i="12" s="1"/>
  <c r="AJ509" i="5"/>
  <c r="AN514" i="12" s="1"/>
  <c r="AJ361" i="5"/>
  <c r="AN366" i="12" s="1"/>
  <c r="AJ378" i="5"/>
  <c r="AN383" i="12" s="1"/>
  <c r="AJ266" i="5"/>
  <c r="AN271" i="12" s="1"/>
  <c r="AJ257" i="5"/>
  <c r="AN262" i="12" s="1"/>
  <c r="AJ377" i="5"/>
  <c r="AN382" i="12" s="1"/>
  <c r="AJ227" i="5"/>
  <c r="AN232" i="12" s="1"/>
  <c r="AJ310" i="5"/>
  <c r="AN315" i="12" s="1"/>
  <c r="AJ327" i="5"/>
  <c r="AN332" i="12" s="1"/>
  <c r="AJ481" i="5"/>
  <c r="AN486" i="12" s="1"/>
  <c r="AJ533" i="5"/>
  <c r="AN538" i="12" s="1"/>
  <c r="AJ311" i="5"/>
  <c r="AN316" i="12" s="1"/>
  <c r="AJ508" i="5"/>
  <c r="AN513" i="12" s="1"/>
  <c r="AJ242" i="5"/>
  <c r="AN247" i="12" s="1"/>
  <c r="AJ297" i="5"/>
  <c r="AN302" i="12" s="1"/>
  <c r="AJ346" i="5"/>
  <c r="AN351" i="12" s="1"/>
  <c r="AJ385" i="5"/>
  <c r="AN390" i="12" s="1"/>
  <c r="AJ443" i="5"/>
  <c r="AN448" i="12" s="1"/>
  <c r="AJ538" i="5"/>
  <c r="AN543" i="12" s="1"/>
  <c r="AJ303" i="5"/>
  <c r="AN308" i="12" s="1"/>
  <c r="AJ412" i="5"/>
  <c r="AN417" i="12" s="1"/>
  <c r="AJ379" i="5"/>
  <c r="AN384" i="12" s="1"/>
  <c r="AJ518" i="5"/>
  <c r="AN523" i="12" s="1"/>
  <c r="AJ406" i="5"/>
  <c r="AN411" i="12" s="1"/>
  <c r="AJ452" i="5"/>
  <c r="AN457" i="12" s="1"/>
  <c r="AJ300" i="5"/>
  <c r="AN305" i="12" s="1"/>
  <c r="AJ359" i="5"/>
  <c r="AN364" i="12" s="1"/>
  <c r="AJ433" i="5"/>
  <c r="AN438" i="12" s="1"/>
  <c r="AJ381" i="5"/>
  <c r="AN386" i="12" s="1"/>
  <c r="AJ450" i="5"/>
  <c r="AN455" i="12" s="1"/>
  <c r="AJ291" i="5"/>
  <c r="AN296" i="12" s="1"/>
  <c r="AJ326" i="5"/>
  <c r="AN331" i="12" s="1"/>
  <c r="AJ404" i="5"/>
  <c r="AN409" i="12" s="1"/>
  <c r="AJ420" i="5"/>
  <c r="AN425" i="12" s="1"/>
  <c r="AJ213" i="5"/>
  <c r="AN218" i="12" s="1"/>
  <c r="AJ501" i="5"/>
  <c r="AN506" i="12" s="1"/>
  <c r="AJ529" i="5"/>
  <c r="AN534" i="12" s="1"/>
  <c r="AJ491" i="5"/>
  <c r="AN496" i="12" s="1"/>
  <c r="AJ272" i="5"/>
  <c r="AN277" i="12" s="1"/>
  <c r="AJ360" i="5"/>
  <c r="AN365" i="12" s="1"/>
  <c r="AJ282" i="5"/>
  <c r="AN287" i="12" s="1"/>
  <c r="AJ348" i="5"/>
  <c r="AN353" i="12" s="1"/>
  <c r="AJ496" i="5"/>
  <c r="AN501" i="12" s="1"/>
  <c r="AJ415" i="5"/>
  <c r="AN420" i="12" s="1"/>
  <c r="AJ395" i="5"/>
  <c r="AN400" i="12" s="1"/>
  <c r="AJ416" i="5"/>
  <c r="AN421" i="12" s="1"/>
  <c r="AJ314" i="5"/>
  <c r="AN319" i="12" s="1"/>
  <c r="AJ349" i="5"/>
  <c r="AN354" i="12" s="1"/>
  <c r="AJ231" i="5"/>
  <c r="AN236" i="12" s="1"/>
  <c r="AJ463" i="5"/>
  <c r="AN468" i="12" s="1"/>
  <c r="AJ330" i="5"/>
  <c r="AN335" i="12" s="1"/>
  <c r="AJ495" i="5"/>
  <c r="AN500" i="12" s="1"/>
  <c r="AJ527" i="5"/>
  <c r="AN532" i="12" s="1"/>
  <c r="AJ332" i="5"/>
  <c r="AN337" i="12" s="1"/>
  <c r="AJ456" i="5"/>
  <c r="AN461" i="12" s="1"/>
  <c r="AJ216" i="5"/>
  <c r="AN221" i="12" s="1"/>
  <c r="AJ260" i="5"/>
  <c r="AN265" i="12" s="1"/>
  <c r="AJ425" i="5"/>
  <c r="AN430" i="12" s="1"/>
  <c r="AJ405" i="5"/>
  <c r="AN410" i="12" s="1"/>
  <c r="AJ468" i="5"/>
  <c r="AN473" i="12" s="1"/>
  <c r="AJ435" i="5"/>
  <c r="AN440" i="12" s="1"/>
  <c r="AJ526" i="5"/>
  <c r="AN531" i="12" s="1"/>
  <c r="AJ400" i="5"/>
  <c r="AN405" i="12" s="1"/>
  <c r="AJ421" i="5"/>
  <c r="AN426" i="12" s="1"/>
  <c r="AJ358" i="5"/>
  <c r="AN363" i="12" s="1"/>
  <c r="AJ485" i="5"/>
  <c r="AN490" i="12" s="1"/>
  <c r="AJ382" i="5"/>
  <c r="AN387" i="12" s="1"/>
  <c r="AJ489" i="5"/>
  <c r="AN494" i="12" s="1"/>
  <c r="AJ462" i="5"/>
  <c r="AN467" i="12" s="1"/>
  <c r="AJ494" i="5"/>
  <c r="AN499" i="12" s="1"/>
  <c r="AJ317" i="5"/>
  <c r="AN322" i="12" s="1"/>
  <c r="AJ520" i="5"/>
  <c r="AN525" i="12" s="1"/>
  <c r="AJ273" i="5"/>
  <c r="AN278" i="12" s="1"/>
  <c r="AJ503" i="5"/>
  <c r="AN508" i="12" s="1"/>
  <c r="AJ299" i="5"/>
  <c r="AN304" i="12" s="1"/>
  <c r="AJ351" i="5"/>
  <c r="AN356" i="12" s="1"/>
  <c r="AJ372" i="5"/>
  <c r="AN377" i="12" s="1"/>
  <c r="AJ240" i="5"/>
  <c r="AN245" i="12" s="1"/>
  <c r="AJ467" i="5"/>
  <c r="AN472" i="12" s="1"/>
  <c r="AJ267" i="5"/>
  <c r="AN272" i="12" s="1"/>
  <c r="AJ371" i="5"/>
  <c r="AN376" i="12" s="1"/>
  <c r="AJ391" i="5"/>
  <c r="AN396" i="12" s="1"/>
  <c r="AJ265" i="5"/>
  <c r="AN270" i="12" s="1"/>
  <c r="AJ419" i="5"/>
  <c r="AN424" i="12" s="1"/>
  <c r="AJ241" i="5"/>
  <c r="AN246" i="12" s="1"/>
  <c r="AJ504" i="5"/>
  <c r="AN509" i="12" s="1"/>
  <c r="AJ207" i="5"/>
  <c r="AN212" i="12" s="1"/>
  <c r="AJ498" i="5"/>
  <c r="AN503" i="12" s="1"/>
  <c r="AJ251" i="5"/>
  <c r="AN256" i="12" s="1"/>
  <c r="AJ223" i="5"/>
  <c r="AN228" i="12" s="1"/>
  <c r="AJ278" i="5"/>
  <c r="AN283" i="12" s="1"/>
  <c r="AJ407" i="5"/>
  <c r="AN412" i="12" s="1"/>
  <c r="AJ362" i="5"/>
  <c r="AN367" i="12" s="1"/>
  <c r="AJ517" i="5"/>
  <c r="AN522" i="12" s="1"/>
  <c r="AJ486" i="5"/>
  <c r="AN491" i="12" s="1"/>
  <c r="AJ222" i="5"/>
  <c r="AN227" i="12" s="1"/>
  <c r="AJ512" i="5"/>
  <c r="AN517" i="12" s="1"/>
  <c r="AJ209" i="5"/>
  <c r="AN214" i="12" s="1"/>
  <c r="AJ534" i="5"/>
  <c r="AN539" i="12" s="1"/>
  <c r="AJ355" i="5"/>
  <c r="AN360" i="12" s="1"/>
  <c r="AJ295" i="5"/>
  <c r="AN300" i="12" s="1"/>
  <c r="AJ329" i="5"/>
  <c r="AN334" i="12" s="1"/>
  <c r="AJ373" i="5"/>
  <c r="AN378" i="12" s="1"/>
  <c r="AJ296" i="5"/>
  <c r="AN301" i="12" s="1"/>
  <c r="AJ305" i="5"/>
  <c r="AN310" i="12" s="1"/>
  <c r="AJ225" i="5"/>
  <c r="AN230" i="12" s="1"/>
  <c r="AJ427" i="5"/>
  <c r="AN432" i="12" s="1"/>
  <c r="AJ353" i="5"/>
  <c r="AN358" i="12" s="1"/>
  <c r="AJ390" i="5"/>
  <c r="AN395" i="12" s="1"/>
  <c r="AJ478" i="5"/>
  <c r="AN483" i="12" s="1"/>
  <c r="AJ431" i="5"/>
  <c r="AN436" i="12" s="1"/>
  <c r="AJ408" i="5"/>
  <c r="AN413" i="12" s="1"/>
  <c r="AJ531" i="5"/>
  <c r="AN536" i="12" s="1"/>
  <c r="AJ335" i="5"/>
  <c r="AN340" i="12" s="1"/>
  <c r="AJ389" i="5"/>
  <c r="AN394" i="12" s="1"/>
  <c r="AJ472" i="5"/>
  <c r="AN477" i="12" s="1"/>
  <c r="AJ465" i="5"/>
  <c r="AN470" i="12" s="1"/>
  <c r="AJ375" i="5"/>
  <c r="AN380" i="12" s="1"/>
  <c r="AJ521" i="5"/>
  <c r="AN526" i="12" s="1"/>
  <c r="AJ519" i="5"/>
  <c r="AN524" i="12" s="1"/>
  <c r="AJ411" i="5"/>
  <c r="AN416" i="12" s="1"/>
  <c r="AJ340" i="5"/>
  <c r="AN345" i="12" s="1"/>
  <c r="AJ333" i="5"/>
  <c r="AN338" i="12" s="1"/>
  <c r="AJ473" i="5"/>
  <c r="AN478" i="12" s="1"/>
  <c r="AJ224" i="5"/>
  <c r="AN229" i="12" s="1"/>
  <c r="AJ350" i="5"/>
  <c r="AN355" i="12" s="1"/>
  <c r="AJ215" i="5"/>
  <c r="AN220" i="12" s="1"/>
  <c r="AJ271" i="5"/>
  <c r="AN276" i="12" s="1"/>
  <c r="AJ426" i="5"/>
  <c r="AN431" i="12" s="1"/>
  <c r="AJ511" i="5"/>
  <c r="AN516" i="12" s="1"/>
  <c r="AJ523" i="5"/>
  <c r="AN528" i="12" s="1"/>
  <c r="AJ302" i="5"/>
  <c r="AN307" i="12" s="1"/>
  <c r="AJ325" i="5"/>
  <c r="AN330" i="12" s="1"/>
  <c r="AJ423" i="5"/>
  <c r="AN428" i="12" s="1"/>
  <c r="AJ363" i="5"/>
  <c r="AN368" i="12" s="1"/>
  <c r="AJ364" i="5"/>
  <c r="AN369" i="12" s="1"/>
  <c r="AJ316" i="5"/>
  <c r="AN321" i="12" s="1"/>
  <c r="AJ293" i="5"/>
  <c r="AN298" i="12" s="1"/>
  <c r="AJ458" i="5"/>
  <c r="AN463" i="12" s="1"/>
  <c r="AJ537" i="5"/>
  <c r="AN542" i="12" s="1"/>
  <c r="AJ308" i="5"/>
  <c r="AN313" i="12" s="1"/>
  <c r="AJ352" i="5"/>
  <c r="AN357" i="12" s="1"/>
  <c r="AJ502" i="5"/>
  <c r="AN507" i="12" s="1"/>
  <c r="AJ214" i="5"/>
  <c r="AN219" i="12" s="1"/>
  <c r="AJ451" i="5"/>
  <c r="AN456" i="12" s="1"/>
  <c r="AJ337" i="5"/>
  <c r="AN342" i="12" s="1"/>
  <c r="AJ294" i="5"/>
  <c r="AN299" i="12" s="1"/>
  <c r="AJ331" i="5"/>
  <c r="AN336" i="12" s="1"/>
  <c r="AJ249" i="5"/>
  <c r="AN254" i="12" s="1"/>
  <c r="AJ244" i="5"/>
  <c r="AN249" i="12" s="1"/>
  <c r="AJ264" i="5"/>
  <c r="AN269" i="12" s="1"/>
  <c r="AJ263" i="5"/>
  <c r="AN268" i="12" s="1"/>
  <c r="AJ535" i="5"/>
  <c r="AN540" i="12" s="1"/>
  <c r="AJ464" i="5"/>
  <c r="AN469" i="12" s="1"/>
  <c r="AJ432" i="5"/>
  <c r="AN437" i="12" s="1"/>
  <c r="A10" i="9"/>
  <c r="I4" i="7"/>
  <c r="AS84" i="12" l="1"/>
  <c r="AS160" i="12"/>
  <c r="AS188" i="12"/>
  <c r="AS137" i="12"/>
  <c r="AS109" i="12"/>
  <c r="AS77" i="12"/>
  <c r="AS94" i="12"/>
  <c r="AS186" i="12"/>
  <c r="AS76" i="12"/>
  <c r="AS128" i="12"/>
  <c r="AS110" i="12"/>
  <c r="AS91" i="12"/>
  <c r="AS36" i="12"/>
  <c r="AS159" i="12"/>
  <c r="AS182" i="12"/>
  <c r="AS164" i="12"/>
  <c r="AS35" i="12"/>
  <c r="AS29" i="12"/>
  <c r="AS146" i="12"/>
  <c r="AS102" i="12"/>
  <c r="AS138" i="12"/>
  <c r="AS78" i="12"/>
  <c r="AS142" i="12"/>
  <c r="AS200" i="12"/>
  <c r="AS58" i="12"/>
  <c r="AS198" i="12"/>
  <c r="AS203" i="12"/>
  <c r="AS143" i="12"/>
  <c r="AS43" i="12"/>
  <c r="AS166" i="12"/>
  <c r="AS141" i="12"/>
  <c r="AS44" i="12"/>
  <c r="AS50" i="12"/>
  <c r="AS171" i="12"/>
  <c r="AS118" i="12"/>
  <c r="AS165" i="12"/>
  <c r="AS184" i="12"/>
  <c r="AS126" i="12"/>
  <c r="AS75" i="12"/>
  <c r="AS194" i="12"/>
  <c r="AS119" i="12"/>
  <c r="AS90" i="12"/>
  <c r="AS63" i="12"/>
  <c r="AS104" i="12"/>
  <c r="AS148" i="12"/>
  <c r="AS114" i="12"/>
  <c r="AS133" i="12"/>
  <c r="AS48" i="12"/>
  <c r="AS87" i="12"/>
  <c r="AS41" i="12"/>
  <c r="AS108" i="12"/>
  <c r="AS153" i="12"/>
  <c r="AS206" i="12"/>
  <c r="AS39" i="12"/>
  <c r="AS65" i="12"/>
  <c r="AS136" i="12"/>
  <c r="AS47" i="12"/>
  <c r="AS178" i="12"/>
  <c r="AS45" i="12"/>
  <c r="AS183" i="12"/>
  <c r="AS190" i="12"/>
  <c r="AS127" i="12"/>
  <c r="AS201" i="12"/>
  <c r="AS86" i="12"/>
  <c r="AS209" i="12"/>
  <c r="AS161" i="12"/>
  <c r="AS149" i="12"/>
  <c r="AS151" i="12"/>
  <c r="AS144" i="12"/>
  <c r="AS172" i="12"/>
  <c r="AS154" i="12"/>
  <c r="AS122" i="12"/>
  <c r="AS103" i="12"/>
  <c r="AS168" i="12"/>
  <c r="AS34" i="12"/>
  <c r="AS111" i="12"/>
  <c r="AS179" i="12"/>
  <c r="AS68" i="12"/>
  <c r="AS112" i="12"/>
  <c r="AS192" i="12"/>
  <c r="AS191" i="12"/>
  <c r="AS105" i="12"/>
  <c r="AS150" i="12"/>
  <c r="AS115" i="12"/>
  <c r="AS31" i="12"/>
  <c r="AS113" i="12"/>
  <c r="AS59" i="12"/>
  <c r="AS131" i="12"/>
  <c r="AS46" i="12"/>
  <c r="AS53" i="12"/>
  <c r="AS83" i="12"/>
  <c r="AS167" i="12"/>
  <c r="AS66" i="12"/>
  <c r="AS185" i="12"/>
  <c r="AS175" i="12"/>
  <c r="AS80" i="12"/>
  <c r="AS132" i="12"/>
  <c r="AS207" i="12"/>
  <c r="AS81" i="12"/>
  <c r="AS123" i="12"/>
  <c r="AS202" i="12"/>
  <c r="AS71" i="12"/>
  <c r="AS210" i="12"/>
  <c r="AS92" i="12"/>
  <c r="AS208" i="12"/>
  <c r="AS97" i="12"/>
  <c r="AS162" i="12"/>
  <c r="AS57" i="12"/>
  <c r="AS174" i="12"/>
  <c r="AS155" i="12"/>
  <c r="AS52" i="12"/>
  <c r="AS85" i="12"/>
  <c r="AS169" i="12"/>
  <c r="AS33" i="12"/>
  <c r="AS98" i="12"/>
  <c r="AS181" i="12"/>
  <c r="AS196" i="12"/>
  <c r="AS74" i="12"/>
  <c r="AS107" i="12"/>
  <c r="AS88" i="12"/>
  <c r="AS93" i="12"/>
  <c r="AS135" i="12"/>
  <c r="AS117" i="12"/>
  <c r="AS156" i="12"/>
  <c r="AS129" i="12"/>
  <c r="AS72" i="12"/>
  <c r="AS125" i="12"/>
  <c r="AS195" i="12"/>
  <c r="AS95" i="12"/>
  <c r="AS42" i="12"/>
  <c r="AS116" i="12"/>
  <c r="AS49" i="12"/>
  <c r="AS56" i="12"/>
  <c r="AS60" i="12"/>
  <c r="AS197" i="12"/>
  <c r="AS67" i="12"/>
  <c r="AS70" i="12"/>
  <c r="AS177" i="12"/>
  <c r="AS205" i="12"/>
  <c r="AS140" i="12"/>
  <c r="AS187" i="12"/>
  <c r="AS193" i="12"/>
  <c r="AS199" i="12"/>
  <c r="AS211" i="12"/>
  <c r="AS158" i="12"/>
  <c r="AS130" i="12"/>
  <c r="AS100" i="12"/>
  <c r="AS37" i="12"/>
  <c r="AS173" i="12"/>
  <c r="AS73" i="12"/>
  <c r="AS145" i="12"/>
  <c r="AS180" i="12"/>
  <c r="AS152" i="12"/>
  <c r="AS157" i="12"/>
  <c r="AS124" i="12"/>
  <c r="AS61" i="12"/>
  <c r="AS170" i="12"/>
  <c r="AS134" i="12"/>
  <c r="AS89" i="12"/>
  <c r="AS147" i="12"/>
  <c r="AS204" i="12"/>
  <c r="AS101" i="12"/>
  <c r="AS121" i="12"/>
  <c r="AS99" i="12"/>
  <c r="AS106" i="12"/>
  <c r="AS79" i="12"/>
  <c r="AS120" i="12"/>
  <c r="AS38" i="12"/>
  <c r="AS40" i="12"/>
  <c r="AS32" i="12"/>
  <c r="AS176" i="12"/>
  <c r="AS69" i="12"/>
  <c r="AS54" i="12"/>
  <c r="AS64" i="12"/>
  <c r="AS82" i="12"/>
  <c r="AS62" i="12"/>
  <c r="AS163" i="12"/>
  <c r="AS96" i="12"/>
  <c r="AS55" i="12"/>
  <c r="AS189" i="12"/>
  <c r="M20" i="4"/>
  <c r="P21" i="4"/>
  <c r="K21" i="4" s="1"/>
  <c r="H7" i="12"/>
  <c r="Q21" i="4"/>
  <c r="L21" i="4" s="1"/>
  <c r="H6" i="12"/>
  <c r="AZ6" i="12"/>
  <c r="AZ5" i="12" s="1"/>
  <c r="B7" i="9"/>
  <c r="N274" i="20"/>
  <c r="L274" i="20"/>
  <c r="N503" i="20"/>
  <c r="L503" i="20"/>
  <c r="N391" i="20"/>
  <c r="L391" i="20"/>
  <c r="N502" i="20"/>
  <c r="L502" i="20"/>
  <c r="N261" i="20"/>
  <c r="L261" i="20"/>
  <c r="N459" i="20"/>
  <c r="L459" i="20"/>
  <c r="N367" i="20"/>
  <c r="L367" i="20"/>
  <c r="N369" i="20"/>
  <c r="L369" i="20"/>
  <c r="N479" i="20"/>
  <c r="L479" i="20"/>
  <c r="N271" i="20"/>
  <c r="L271" i="20"/>
  <c r="N235" i="20"/>
  <c r="L235" i="20"/>
  <c r="N497" i="20"/>
  <c r="L497" i="20"/>
  <c r="N452" i="20"/>
  <c r="L452" i="20"/>
  <c r="N407" i="20"/>
  <c r="L407" i="20"/>
  <c r="N414" i="20"/>
  <c r="L414" i="20"/>
  <c r="N380" i="20"/>
  <c r="L380" i="20"/>
  <c r="N268" i="20"/>
  <c r="L268" i="20"/>
  <c r="N232" i="20"/>
  <c r="L232" i="20"/>
  <c r="N226" i="20"/>
  <c r="L226" i="20"/>
  <c r="N243" i="20"/>
  <c r="L243" i="20"/>
  <c r="N356" i="20"/>
  <c r="L356" i="20"/>
  <c r="N350" i="20"/>
  <c r="L350" i="20"/>
  <c r="N498" i="20"/>
  <c r="L498" i="20"/>
  <c r="N485" i="20"/>
  <c r="L485" i="20"/>
  <c r="N225" i="20"/>
  <c r="L225" i="20"/>
  <c r="N301" i="20"/>
  <c r="L301" i="20"/>
  <c r="N297" i="20"/>
  <c r="L297" i="20"/>
  <c r="N368" i="20"/>
  <c r="L368" i="20"/>
  <c r="N292" i="20"/>
  <c r="L292" i="20"/>
  <c r="N322" i="20"/>
  <c r="L322" i="20"/>
  <c r="N338" i="20"/>
  <c r="L338" i="20"/>
  <c r="N372" i="20"/>
  <c r="L372" i="20"/>
  <c r="N382" i="20"/>
  <c r="L382" i="20"/>
  <c r="N445" i="20"/>
  <c r="L445" i="20"/>
  <c r="N266" i="20"/>
  <c r="L266" i="20"/>
  <c r="N358" i="20"/>
  <c r="L358" i="20"/>
  <c r="N287" i="20"/>
  <c r="L287" i="20"/>
  <c r="N288" i="20"/>
  <c r="L288" i="20"/>
  <c r="N471" i="20"/>
  <c r="L471" i="20"/>
  <c r="N251" i="20"/>
  <c r="L251" i="20"/>
  <c r="N406" i="20"/>
  <c r="L406" i="20"/>
  <c r="N314" i="20"/>
  <c r="L314" i="20"/>
  <c r="N489" i="20"/>
  <c r="L489" i="20"/>
  <c r="N421" i="20"/>
  <c r="L421" i="20"/>
  <c r="N370" i="20"/>
  <c r="L370" i="20"/>
  <c r="N324" i="20"/>
  <c r="L324" i="20"/>
  <c r="N480" i="20"/>
  <c r="L480" i="20"/>
  <c r="N431" i="20"/>
  <c r="L431" i="20"/>
  <c r="N438" i="20"/>
  <c r="L438" i="20"/>
  <c r="N327" i="20"/>
  <c r="L327" i="20"/>
  <c r="N420" i="20"/>
  <c r="L420" i="20"/>
  <c r="N227" i="20"/>
  <c r="L227" i="20"/>
  <c r="N534" i="20"/>
  <c r="L534" i="20"/>
  <c r="N359" i="20"/>
  <c r="L359" i="20"/>
  <c r="N538" i="20"/>
  <c r="L538" i="20"/>
  <c r="N244" i="20"/>
  <c r="L244" i="20"/>
  <c r="N435" i="20"/>
  <c r="L435" i="20"/>
  <c r="N223" i="20"/>
  <c r="L223" i="20"/>
  <c r="N255" i="20"/>
  <c r="L255" i="20"/>
  <c r="N313" i="20"/>
  <c r="L313" i="20"/>
  <c r="N349" i="20"/>
  <c r="L349" i="20"/>
  <c r="N518" i="20"/>
  <c r="L518" i="20"/>
  <c r="N334" i="20"/>
  <c r="L334" i="20"/>
  <c r="N488" i="20"/>
  <c r="L488" i="20"/>
  <c r="N442" i="20"/>
  <c r="L442" i="20"/>
  <c r="N348" i="20"/>
  <c r="L348" i="20"/>
  <c r="N427" i="20"/>
  <c r="L427" i="20"/>
  <c r="N515" i="20"/>
  <c r="L515" i="20"/>
  <c r="N440" i="20"/>
  <c r="L440" i="20"/>
  <c r="N357" i="20"/>
  <c r="L357" i="20"/>
  <c r="N280" i="20"/>
  <c r="L280" i="20"/>
  <c r="N267" i="20"/>
  <c r="L267" i="20"/>
  <c r="N343" i="20"/>
  <c r="L343" i="20"/>
  <c r="N336" i="20"/>
  <c r="L336" i="20"/>
  <c r="N321" i="20"/>
  <c r="L321" i="20"/>
  <c r="N434" i="20"/>
  <c r="L434" i="20"/>
  <c r="N212" i="20"/>
  <c r="L212" i="20"/>
  <c r="N444" i="20"/>
  <c r="L444" i="20"/>
  <c r="N384" i="20"/>
  <c r="L384" i="20"/>
  <c r="N311" i="20"/>
  <c r="L311" i="20"/>
  <c r="N245" i="20"/>
  <c r="L245" i="20"/>
  <c r="N209" i="20"/>
  <c r="L209" i="20"/>
  <c r="N457" i="20"/>
  <c r="L457" i="20"/>
  <c r="N432" i="20"/>
  <c r="L432" i="20"/>
  <c r="N265" i="20"/>
  <c r="L265" i="20"/>
  <c r="N306" i="20"/>
  <c r="L306" i="20"/>
  <c r="N412" i="20"/>
  <c r="L412" i="20"/>
  <c r="N236" i="20"/>
  <c r="L236" i="20"/>
  <c r="N310" i="20"/>
  <c r="L310" i="20"/>
  <c r="N400" i="20"/>
  <c r="L400" i="20"/>
  <c r="N413" i="20"/>
  <c r="L413" i="20"/>
  <c r="N318" i="20"/>
  <c r="L318" i="20"/>
  <c r="N263" i="20"/>
  <c r="L263" i="20"/>
  <c r="N253" i="20"/>
  <c r="L253" i="20"/>
  <c r="N231" i="20"/>
  <c r="L231" i="20"/>
  <c r="N289" i="20"/>
  <c r="L289" i="20"/>
  <c r="N401" i="20"/>
  <c r="L401" i="20"/>
  <c r="N492" i="20"/>
  <c r="L492" i="20"/>
  <c r="N325" i="20"/>
  <c r="L325" i="20"/>
  <c r="N213" i="20"/>
  <c r="L213" i="20"/>
  <c r="N215" i="20"/>
  <c r="L215" i="20"/>
  <c r="N330" i="20"/>
  <c r="L330" i="20"/>
  <c r="N269" i="20"/>
  <c r="L269" i="20"/>
  <c r="N221" i="20"/>
  <c r="L221" i="20"/>
  <c r="N317" i="20"/>
  <c r="L317" i="20"/>
  <c r="N355" i="20"/>
  <c r="L355" i="20"/>
  <c r="N333" i="20"/>
  <c r="L333" i="20"/>
  <c r="N396" i="20"/>
  <c r="L396" i="20"/>
  <c r="N214" i="20"/>
  <c r="L214" i="20"/>
  <c r="N298" i="20"/>
  <c r="L298" i="20"/>
  <c r="N354" i="20"/>
  <c r="L354" i="20"/>
  <c r="N249" i="20"/>
  <c r="L249" i="20"/>
  <c r="N524" i="20"/>
  <c r="L524" i="20"/>
  <c r="N342" i="20"/>
  <c r="L342" i="20"/>
  <c r="N537" i="20"/>
  <c r="L537" i="20"/>
  <c r="N481" i="20"/>
  <c r="L481" i="20"/>
  <c r="N374" i="20"/>
  <c r="L374" i="20"/>
  <c r="N507" i="20"/>
  <c r="L507" i="20"/>
  <c r="N283" i="20"/>
  <c r="L283" i="20"/>
  <c r="N284" i="20"/>
  <c r="L284" i="20"/>
  <c r="N259" i="20"/>
  <c r="L259" i="20"/>
  <c r="N403" i="20"/>
  <c r="L403" i="20"/>
  <c r="N494" i="20"/>
  <c r="L494" i="20"/>
  <c r="N282" i="20"/>
  <c r="L282" i="20"/>
  <c r="N512" i="20"/>
  <c r="L512" i="20"/>
  <c r="N447" i="20"/>
  <c r="L447" i="20"/>
  <c r="N337" i="20"/>
  <c r="L337" i="20"/>
  <c r="N491" i="20"/>
  <c r="L491" i="20"/>
  <c r="N533" i="20"/>
  <c r="L533" i="20"/>
  <c r="N256" i="20"/>
  <c r="L256" i="20"/>
  <c r="N233" i="20"/>
  <c r="L233" i="20"/>
  <c r="N460" i="20"/>
  <c r="L460" i="20"/>
  <c r="N376" i="20"/>
  <c r="L376" i="20"/>
  <c r="N389" i="20"/>
  <c r="L389" i="20"/>
  <c r="N361" i="20"/>
  <c r="L361" i="20"/>
  <c r="N296" i="20"/>
  <c r="L296" i="20"/>
  <c r="N375" i="20"/>
  <c r="L375" i="20"/>
  <c r="N388" i="20"/>
  <c r="L388" i="20"/>
  <c r="N408" i="20"/>
  <c r="L408" i="20"/>
  <c r="N316" i="20"/>
  <c r="L316" i="20"/>
  <c r="N511" i="20"/>
  <c r="L511" i="20"/>
  <c r="N443" i="20"/>
  <c r="L443" i="20"/>
  <c r="N239" i="20"/>
  <c r="L239" i="20"/>
  <c r="N305" i="20"/>
  <c r="L305" i="20"/>
  <c r="N234" i="20"/>
  <c r="L234" i="20"/>
  <c r="N532" i="20"/>
  <c r="L532" i="20"/>
  <c r="N472" i="20"/>
  <c r="L472" i="20"/>
  <c r="N517" i="20"/>
  <c r="L517" i="20"/>
  <c r="N294" i="20"/>
  <c r="L294" i="20"/>
  <c r="N285" i="20"/>
  <c r="L285" i="20"/>
  <c r="N394" i="20"/>
  <c r="L394" i="20"/>
  <c r="N523" i="20"/>
  <c r="L523" i="20"/>
  <c r="N246" i="20"/>
  <c r="L246" i="20"/>
  <c r="N416" i="20"/>
  <c r="L416" i="20"/>
  <c r="N247" i="20"/>
  <c r="L247" i="20"/>
  <c r="N499" i="20"/>
  <c r="L499" i="20"/>
  <c r="N335" i="20"/>
  <c r="L335" i="20"/>
  <c r="N315" i="20"/>
  <c r="L315" i="20"/>
  <c r="N417" i="20"/>
  <c r="L417" i="20"/>
  <c r="N508" i="20"/>
  <c r="L508" i="20"/>
  <c r="N363" i="20"/>
  <c r="L363" i="20"/>
  <c r="N237" i="20"/>
  <c r="L237" i="20"/>
  <c r="N276" i="20"/>
  <c r="L276" i="20"/>
  <c r="N390" i="20"/>
  <c r="L390" i="20"/>
  <c r="N377" i="20"/>
  <c r="L377" i="20"/>
  <c r="N395" i="20"/>
  <c r="L395" i="20"/>
  <c r="N490" i="20"/>
  <c r="L490" i="20"/>
  <c r="N339" i="20"/>
  <c r="L339" i="20"/>
  <c r="N397" i="20"/>
  <c r="L397" i="20"/>
  <c r="N461" i="20"/>
  <c r="L461" i="20"/>
  <c r="N473" i="20"/>
  <c r="L473" i="20"/>
  <c r="N260" i="20"/>
  <c r="L260" i="20"/>
  <c r="N300" i="20"/>
  <c r="L300" i="20"/>
  <c r="N341" i="20"/>
  <c r="L341" i="20"/>
  <c r="N345" i="20"/>
  <c r="L345" i="20"/>
  <c r="N309" i="20"/>
  <c r="L309" i="20"/>
  <c r="N275" i="20"/>
  <c r="L275" i="20"/>
  <c r="N241" i="20"/>
  <c r="L241" i="20"/>
  <c r="N340" i="20"/>
  <c r="L340" i="20"/>
  <c r="N465" i="20"/>
  <c r="L465" i="20"/>
  <c r="N535" i="20"/>
  <c r="L535" i="20"/>
  <c r="N418" i="20"/>
  <c r="L418" i="20"/>
  <c r="N430" i="20"/>
  <c r="L430" i="20"/>
  <c r="N428" i="20"/>
  <c r="L428" i="20"/>
  <c r="N293" i="20"/>
  <c r="L293" i="20"/>
  <c r="N529" i="20"/>
  <c r="L529" i="20"/>
  <c r="N501" i="20"/>
  <c r="L501" i="20"/>
  <c r="N475" i="20"/>
  <c r="L475" i="20"/>
  <c r="N353" i="20"/>
  <c r="L353" i="20"/>
  <c r="N290" i="20"/>
  <c r="L290" i="20"/>
  <c r="N466" i="20"/>
  <c r="L466" i="20"/>
  <c r="N279" i="20"/>
  <c r="L279" i="20"/>
  <c r="N530" i="20"/>
  <c r="L530" i="20"/>
  <c r="N437" i="20"/>
  <c r="L437" i="20"/>
  <c r="N422" i="20"/>
  <c r="L422" i="20"/>
  <c r="N216" i="20"/>
  <c r="L216" i="20"/>
  <c r="N409" i="20"/>
  <c r="L409" i="20"/>
  <c r="N312" i="20"/>
  <c r="L312" i="20"/>
  <c r="N514" i="20"/>
  <c r="L514" i="20"/>
  <c r="N450" i="20"/>
  <c r="L450" i="20"/>
  <c r="N526" i="20"/>
  <c r="L526" i="20"/>
  <c r="N493" i="20"/>
  <c r="L493" i="20"/>
  <c r="N217" i="20"/>
  <c r="L217" i="20"/>
  <c r="N371" i="20"/>
  <c r="L371" i="20"/>
  <c r="N319" i="20"/>
  <c r="L319" i="20"/>
  <c r="N506" i="20"/>
  <c r="L506" i="20"/>
  <c r="N207" i="20"/>
  <c r="L207" i="20"/>
  <c r="N240" i="20"/>
  <c r="L240" i="20"/>
  <c r="N476" i="20"/>
  <c r="L476" i="20"/>
  <c r="N469" i="20"/>
  <c r="L469" i="20"/>
  <c r="N328" i="20"/>
  <c r="L328" i="20"/>
  <c r="N474" i="20"/>
  <c r="L474" i="20"/>
  <c r="N366" i="20"/>
  <c r="L366" i="20"/>
  <c r="N278" i="20"/>
  <c r="L278" i="20"/>
  <c r="N365" i="20"/>
  <c r="L365" i="20"/>
  <c r="N411" i="20"/>
  <c r="L411" i="20"/>
  <c r="N329" i="20"/>
  <c r="L329" i="20"/>
  <c r="N482" i="20"/>
  <c r="L482" i="20"/>
  <c r="N379" i="20"/>
  <c r="L379" i="20"/>
  <c r="N303" i="20"/>
  <c r="L303" i="20"/>
  <c r="N399" i="20"/>
  <c r="L399" i="20"/>
  <c r="N230" i="20"/>
  <c r="L230" i="20"/>
  <c r="N362" i="20"/>
  <c r="L362" i="20"/>
  <c r="N347" i="20"/>
  <c r="L347" i="20"/>
  <c r="N248" i="20"/>
  <c r="L248" i="20"/>
  <c r="N258" i="20"/>
  <c r="L258" i="20"/>
  <c r="N270" i="20"/>
  <c r="L270" i="20"/>
  <c r="N218" i="20"/>
  <c r="L218" i="20"/>
  <c r="N250" i="20"/>
  <c r="L250" i="20"/>
  <c r="N467" i="20"/>
  <c r="L467" i="20"/>
  <c r="N426" i="20"/>
  <c r="L426" i="20"/>
  <c r="N419" i="20"/>
  <c r="L419" i="20"/>
  <c r="N468" i="20"/>
  <c r="L468" i="20"/>
  <c r="N415" i="20"/>
  <c r="L415" i="20"/>
  <c r="N299" i="20"/>
  <c r="L299" i="20"/>
  <c r="N224" i="20"/>
  <c r="L224" i="20"/>
  <c r="N454" i="20"/>
  <c r="L454" i="20"/>
  <c r="N410" i="20"/>
  <c r="L410" i="20"/>
  <c r="N252" i="20"/>
  <c r="L252" i="20"/>
  <c r="N458" i="20"/>
  <c r="L458" i="20"/>
  <c r="N455" i="20"/>
  <c r="L455" i="20"/>
  <c r="N302" i="20"/>
  <c r="L302" i="20"/>
  <c r="N220" i="20"/>
  <c r="L220" i="20"/>
  <c r="N404" i="20"/>
  <c r="L404" i="20"/>
  <c r="N326" i="20"/>
  <c r="L326" i="20"/>
  <c r="N344" i="20"/>
  <c r="L344" i="20"/>
  <c r="N509" i="20"/>
  <c r="L509" i="20"/>
  <c r="N351" i="20"/>
  <c r="L351" i="20"/>
  <c r="N386" i="20"/>
  <c r="L386" i="20"/>
  <c r="N385" i="20"/>
  <c r="L385" i="20"/>
  <c r="N436" i="20"/>
  <c r="L436" i="20"/>
  <c r="N273" i="20"/>
  <c r="L273" i="20"/>
  <c r="N332" i="20"/>
  <c r="L332" i="20"/>
  <c r="N463" i="20"/>
  <c r="L463" i="20"/>
  <c r="N528" i="20"/>
  <c r="L528" i="20"/>
  <c r="N504" i="20"/>
  <c r="L504" i="20"/>
  <c r="N441" i="20"/>
  <c r="L441" i="20"/>
  <c r="N291" i="20"/>
  <c r="L291" i="20"/>
  <c r="N520" i="20"/>
  <c r="L520" i="20"/>
  <c r="N360" i="20"/>
  <c r="L360" i="20"/>
  <c r="N500" i="20"/>
  <c r="L500" i="20"/>
  <c r="N346" i="20"/>
  <c r="L346" i="20"/>
  <c r="N211" i="20"/>
  <c r="L211" i="20"/>
  <c r="N242" i="20"/>
  <c r="L242" i="20"/>
  <c r="N208" i="20"/>
  <c r="L208" i="20"/>
  <c r="N423" i="20"/>
  <c r="L423" i="20"/>
  <c r="N446" i="20"/>
  <c r="L446" i="20"/>
  <c r="N486" i="20"/>
  <c r="L486" i="20"/>
  <c r="N272" i="20"/>
  <c r="L272" i="20"/>
  <c r="N373" i="20"/>
  <c r="L373" i="20"/>
  <c r="N464" i="20"/>
  <c r="L464" i="20"/>
  <c r="N264" i="20"/>
  <c r="L264" i="20"/>
  <c r="N331" i="20"/>
  <c r="L331" i="20"/>
  <c r="N405" i="20"/>
  <c r="L405" i="20"/>
  <c r="N487" i="20"/>
  <c r="L487" i="20"/>
  <c r="N527" i="20"/>
  <c r="L527" i="20"/>
  <c r="N521" i="20"/>
  <c r="L521" i="20"/>
  <c r="N462" i="20"/>
  <c r="L462" i="20"/>
  <c r="N381" i="20"/>
  <c r="L381" i="20"/>
  <c r="N470" i="20"/>
  <c r="L470" i="20"/>
  <c r="N451" i="20"/>
  <c r="L451" i="20"/>
  <c r="N352" i="20"/>
  <c r="L352" i="20"/>
  <c r="N262" i="20"/>
  <c r="L262" i="20"/>
  <c r="N478" i="20"/>
  <c r="L478" i="20"/>
  <c r="N222" i="20"/>
  <c r="L222" i="20"/>
  <c r="N238" i="20"/>
  <c r="L238" i="20"/>
  <c r="N307" i="20"/>
  <c r="L307" i="20"/>
  <c r="N484" i="20"/>
  <c r="L484" i="20"/>
  <c r="N257" i="20"/>
  <c r="L257" i="20"/>
  <c r="N295" i="20"/>
  <c r="L295" i="20"/>
  <c r="N402" i="20"/>
  <c r="L402" i="20"/>
  <c r="N398" i="20"/>
  <c r="L398" i="20"/>
  <c r="N425" i="20"/>
  <c r="L425" i="20"/>
  <c r="N456" i="20"/>
  <c r="L456" i="20"/>
  <c r="N495" i="20"/>
  <c r="L495" i="20"/>
  <c r="N519" i="20"/>
  <c r="L519" i="20"/>
  <c r="N429" i="20"/>
  <c r="L429" i="20"/>
  <c r="N448" i="20"/>
  <c r="L448" i="20"/>
  <c r="N496" i="20"/>
  <c r="L496" i="20"/>
  <c r="N513" i="20"/>
  <c r="L513" i="20"/>
  <c r="N378" i="20"/>
  <c r="L378" i="20"/>
  <c r="N433" i="20"/>
  <c r="L433" i="20"/>
  <c r="N531" i="20"/>
  <c r="L531" i="20"/>
  <c r="N308" i="20"/>
  <c r="L308" i="20"/>
  <c r="N439" i="20"/>
  <c r="L439" i="20"/>
  <c r="N364" i="20"/>
  <c r="L364" i="20"/>
  <c r="N277" i="20"/>
  <c r="L277" i="20"/>
  <c r="N210" i="20"/>
  <c r="L210" i="20"/>
  <c r="N286" i="20"/>
  <c r="L286" i="20"/>
  <c r="N536" i="20"/>
  <c r="L536" i="20"/>
  <c r="N228" i="20"/>
  <c r="L228" i="20"/>
  <c r="AQ11" i="7"/>
  <c r="AR10" i="7"/>
  <c r="M498" i="20"/>
  <c r="K498" i="20"/>
  <c r="K272" i="20"/>
  <c r="M272" i="20"/>
  <c r="M474" i="20"/>
  <c r="K474" i="20"/>
  <c r="M495" i="20"/>
  <c r="K495" i="20"/>
  <c r="M524" i="20"/>
  <c r="K524" i="20"/>
  <c r="M224" i="20"/>
  <c r="K224" i="20"/>
  <c r="M391" i="20"/>
  <c r="K391" i="20"/>
  <c r="M502" i="20"/>
  <c r="K502" i="20"/>
  <c r="M261" i="20"/>
  <c r="K261" i="20"/>
  <c r="M508" i="20"/>
  <c r="K508" i="20"/>
  <c r="M455" i="20"/>
  <c r="K455" i="20"/>
  <c r="M302" i="20"/>
  <c r="K302" i="20"/>
  <c r="M374" i="20"/>
  <c r="K374" i="20"/>
  <c r="M507" i="20"/>
  <c r="K507" i="20"/>
  <c r="M395" i="20"/>
  <c r="K395" i="20"/>
  <c r="M283" i="20"/>
  <c r="K283" i="20"/>
  <c r="K432" i="20"/>
  <c r="M432" i="20"/>
  <c r="M407" i="20"/>
  <c r="K407" i="20"/>
  <c r="M385" i="20"/>
  <c r="K385" i="20"/>
  <c r="M436" i="20"/>
  <c r="K436" i="20"/>
  <c r="M260" i="20"/>
  <c r="K260" i="20"/>
  <c r="M300" i="20"/>
  <c r="K300" i="20"/>
  <c r="M494" i="20"/>
  <c r="K494" i="20"/>
  <c r="M504" i="20"/>
  <c r="K504" i="20"/>
  <c r="M275" i="20"/>
  <c r="K275" i="20"/>
  <c r="M236" i="20"/>
  <c r="K236" i="20"/>
  <c r="M291" i="20"/>
  <c r="K291" i="20"/>
  <c r="M279" i="20"/>
  <c r="K279" i="20"/>
  <c r="M287" i="20"/>
  <c r="K287" i="20"/>
  <c r="M288" i="20"/>
  <c r="K288" i="20"/>
  <c r="M405" i="20"/>
  <c r="K405" i="20"/>
  <c r="M296" i="20"/>
  <c r="K296" i="20"/>
  <c r="M312" i="20"/>
  <c r="K312" i="20"/>
  <c r="M489" i="20"/>
  <c r="K489" i="20"/>
  <c r="M421" i="20"/>
  <c r="K421" i="20"/>
  <c r="M370" i="20"/>
  <c r="K370" i="20"/>
  <c r="M352" i="20"/>
  <c r="K352" i="20"/>
  <c r="M492" i="20"/>
  <c r="K492" i="20"/>
  <c r="M431" i="20"/>
  <c r="K431" i="20"/>
  <c r="M319" i="20"/>
  <c r="K319" i="20"/>
  <c r="M506" i="20"/>
  <c r="K506" i="20"/>
  <c r="M307" i="20"/>
  <c r="K307" i="20"/>
  <c r="M476" i="20"/>
  <c r="K476" i="20"/>
  <c r="M442" i="20"/>
  <c r="K442" i="20"/>
  <c r="M513" i="20"/>
  <c r="K513" i="20"/>
  <c r="M517" i="20"/>
  <c r="K517" i="20"/>
  <c r="M433" i="20"/>
  <c r="K433" i="20"/>
  <c r="M357" i="20"/>
  <c r="K357" i="20"/>
  <c r="M218" i="20"/>
  <c r="K218" i="20"/>
  <c r="M250" i="20"/>
  <c r="K250" i="20"/>
  <c r="M277" i="20"/>
  <c r="K277" i="20"/>
  <c r="M523" i="20"/>
  <c r="K523" i="20"/>
  <c r="M354" i="20"/>
  <c r="K354" i="20"/>
  <c r="M321" i="20"/>
  <c r="K321" i="20"/>
  <c r="M419" i="20"/>
  <c r="K419" i="20"/>
  <c r="M292" i="20"/>
  <c r="K292" i="20"/>
  <c r="M256" i="20"/>
  <c r="K256" i="20"/>
  <c r="M372" i="20"/>
  <c r="K372" i="20"/>
  <c r="M290" i="20"/>
  <c r="K290" i="20"/>
  <c r="M244" i="20"/>
  <c r="K244" i="20"/>
  <c r="M223" i="20"/>
  <c r="K223" i="20"/>
  <c r="M519" i="20"/>
  <c r="K519" i="20"/>
  <c r="M468" i="20"/>
  <c r="K468" i="20"/>
  <c r="M457" i="20"/>
  <c r="K457" i="20"/>
  <c r="M310" i="20"/>
  <c r="K310" i="20"/>
  <c r="M447" i="20"/>
  <c r="K447" i="20"/>
  <c r="K400" i="20"/>
  <c r="M400" i="20"/>
  <c r="M346" i="20"/>
  <c r="K346" i="20"/>
  <c r="M211" i="20"/>
  <c r="K211" i="20"/>
  <c r="M491" i="20"/>
  <c r="K491" i="20"/>
  <c r="M533" i="20"/>
  <c r="K533" i="20"/>
  <c r="K318" i="20"/>
  <c r="M318" i="20"/>
  <c r="M446" i="20"/>
  <c r="K446" i="20"/>
  <c r="M233" i="20"/>
  <c r="K233" i="20"/>
  <c r="M382" i="20"/>
  <c r="K382" i="20"/>
  <c r="M330" i="20"/>
  <c r="K330" i="20"/>
  <c r="M538" i="20"/>
  <c r="K538" i="20"/>
  <c r="M239" i="20"/>
  <c r="K239" i="20"/>
  <c r="M435" i="20"/>
  <c r="K435" i="20"/>
  <c r="M305" i="20"/>
  <c r="K305" i="20"/>
  <c r="M221" i="20"/>
  <c r="K221" i="20"/>
  <c r="M313" i="20"/>
  <c r="K313" i="20"/>
  <c r="M349" i="20"/>
  <c r="K349" i="20"/>
  <c r="M518" i="20"/>
  <c r="K518" i="20"/>
  <c r="M532" i="20"/>
  <c r="K532" i="20"/>
  <c r="M334" i="20"/>
  <c r="K334" i="20"/>
  <c r="K496" i="20"/>
  <c r="M496" i="20"/>
  <c r="M472" i="20"/>
  <c r="K472" i="20"/>
  <c r="M399" i="20"/>
  <c r="K399" i="20"/>
  <c r="M434" i="20"/>
  <c r="K434" i="20"/>
  <c r="M536" i="20"/>
  <c r="K536" i="20"/>
  <c r="M415" i="20"/>
  <c r="K415" i="20"/>
  <c r="M351" i="20"/>
  <c r="K351" i="20"/>
  <c r="M485" i="20"/>
  <c r="K485" i="20"/>
  <c r="M430" i="20"/>
  <c r="K430" i="20"/>
  <c r="M322" i="20"/>
  <c r="K322" i="20"/>
  <c r="M486" i="20"/>
  <c r="K486" i="20"/>
  <c r="M398" i="20"/>
  <c r="K398" i="20"/>
  <c r="M255" i="20"/>
  <c r="K255" i="20"/>
  <c r="K429" i="20"/>
  <c r="M429" i="20"/>
  <c r="M303" i="20"/>
  <c r="K303" i="20"/>
  <c r="M416" i="20"/>
  <c r="K416" i="20"/>
  <c r="M247" i="20"/>
  <c r="K247" i="20"/>
  <c r="M335" i="20"/>
  <c r="K335" i="20"/>
  <c r="M342" i="20"/>
  <c r="K342" i="20"/>
  <c r="M384" i="20"/>
  <c r="K384" i="20"/>
  <c r="M537" i="20"/>
  <c r="K537" i="20"/>
  <c r="M311" i="20"/>
  <c r="K311" i="20"/>
  <c r="M367" i="20"/>
  <c r="K367" i="20"/>
  <c r="M369" i="20"/>
  <c r="K369" i="20"/>
  <c r="M220" i="20"/>
  <c r="K220" i="20"/>
  <c r="M390" i="20"/>
  <c r="K390" i="20"/>
  <c r="M235" i="20"/>
  <c r="K235" i="20"/>
  <c r="M414" i="20"/>
  <c r="K414" i="20"/>
  <c r="M380" i="20"/>
  <c r="K380" i="20"/>
  <c r="M273" i="20"/>
  <c r="K273" i="20"/>
  <c r="M332" i="20"/>
  <c r="K332" i="20"/>
  <c r="M341" i="20"/>
  <c r="K341" i="20"/>
  <c r="M345" i="20"/>
  <c r="K345" i="20"/>
  <c r="M243" i="20"/>
  <c r="K243" i="20"/>
  <c r="M412" i="20"/>
  <c r="K412" i="20"/>
  <c r="M356" i="20"/>
  <c r="K356" i="20"/>
  <c r="M441" i="20"/>
  <c r="K441" i="20"/>
  <c r="M350" i="20"/>
  <c r="K350" i="20"/>
  <c r="M445" i="20"/>
  <c r="K445" i="20"/>
  <c r="M373" i="20"/>
  <c r="K373" i="20"/>
  <c r="K464" i="20"/>
  <c r="M464" i="20"/>
  <c r="M530" i="20"/>
  <c r="K530" i="20"/>
  <c r="M389" i="20"/>
  <c r="K389" i="20"/>
  <c r="M253" i="20"/>
  <c r="K253" i="20"/>
  <c r="M471" i="20"/>
  <c r="K471" i="20"/>
  <c r="M216" i="20"/>
  <c r="K216" i="20"/>
  <c r="M409" i="20"/>
  <c r="K409" i="20"/>
  <c r="M375" i="20"/>
  <c r="K375" i="20"/>
  <c r="M450" i="20"/>
  <c r="K450" i="20"/>
  <c r="M388" i="20"/>
  <c r="K388" i="20"/>
  <c r="M526" i="20"/>
  <c r="K526" i="20"/>
  <c r="M401" i="20"/>
  <c r="K401" i="20"/>
  <c r="M324" i="20"/>
  <c r="K324" i="20"/>
  <c r="M480" i="20"/>
  <c r="K480" i="20"/>
  <c r="M478" i="20"/>
  <c r="K478" i="20"/>
  <c r="M222" i="20"/>
  <c r="K222" i="20"/>
  <c r="M420" i="20"/>
  <c r="K420" i="20"/>
  <c r="M227" i="20"/>
  <c r="K227" i="20"/>
  <c r="M484" i="20"/>
  <c r="K484" i="20"/>
  <c r="M469" i="20"/>
  <c r="K469" i="20"/>
  <c r="M333" i="20"/>
  <c r="K333" i="20"/>
  <c r="M362" i="20"/>
  <c r="K362" i="20"/>
  <c r="M396" i="20"/>
  <c r="K396" i="20"/>
  <c r="M515" i="20"/>
  <c r="K515" i="20"/>
  <c r="M531" i="20"/>
  <c r="K531" i="20"/>
  <c r="M439" i="20"/>
  <c r="K439" i="20"/>
  <c r="M364" i="20"/>
  <c r="K364" i="20"/>
  <c r="M343" i="20"/>
  <c r="K343" i="20"/>
  <c r="M467" i="20"/>
  <c r="K467" i="20"/>
  <c r="M426" i="20"/>
  <c r="K426" i="20"/>
  <c r="M509" i="20"/>
  <c r="K509" i="20"/>
  <c r="M339" i="20"/>
  <c r="K339" i="20"/>
  <c r="M340" i="20"/>
  <c r="K340" i="20"/>
  <c r="M465" i="20"/>
  <c r="K465" i="20"/>
  <c r="M535" i="20"/>
  <c r="K535" i="20"/>
  <c r="M500" i="20"/>
  <c r="K500" i="20"/>
  <c r="M418" i="20"/>
  <c r="K418" i="20"/>
  <c r="M301" i="20"/>
  <c r="K301" i="20"/>
  <c r="M297" i="20"/>
  <c r="K297" i="20"/>
  <c r="M428" i="20"/>
  <c r="K428" i="20"/>
  <c r="K368" i="20"/>
  <c r="M368" i="20"/>
  <c r="M293" i="20"/>
  <c r="K293" i="20"/>
  <c r="M529" i="20"/>
  <c r="K529" i="20"/>
  <c r="M353" i="20"/>
  <c r="K353" i="20"/>
  <c r="M359" i="20"/>
  <c r="K359" i="20"/>
  <c r="M328" i="20"/>
  <c r="K328" i="20"/>
  <c r="M269" i="20"/>
  <c r="K269" i="20"/>
  <c r="M425" i="20"/>
  <c r="K425" i="20"/>
  <c r="M365" i="20"/>
  <c r="K365" i="20"/>
  <c r="K234" i="20"/>
  <c r="M234" i="20"/>
  <c r="M317" i="20"/>
  <c r="K317" i="20"/>
  <c r="M379" i="20"/>
  <c r="K379" i="20"/>
  <c r="M488" i="20"/>
  <c r="K488" i="20"/>
  <c r="M228" i="20"/>
  <c r="K228" i="20"/>
  <c r="M299" i="20"/>
  <c r="K299" i="20"/>
  <c r="M499" i="20"/>
  <c r="K499" i="20"/>
  <c r="M503" i="20"/>
  <c r="K503" i="20"/>
  <c r="M454" i="20"/>
  <c r="K454" i="20"/>
  <c r="M315" i="20"/>
  <c r="K315" i="20"/>
  <c r="M417" i="20"/>
  <c r="K417" i="20"/>
  <c r="M458" i="20"/>
  <c r="K458" i="20"/>
  <c r="M481" i="20"/>
  <c r="K481" i="20"/>
  <c r="K245" i="20"/>
  <c r="M245" i="20"/>
  <c r="M404" i="20"/>
  <c r="K404" i="20"/>
  <c r="M377" i="20"/>
  <c r="K377" i="20"/>
  <c r="M344" i="20"/>
  <c r="K344" i="20"/>
  <c r="M397" i="20"/>
  <c r="K397" i="20"/>
  <c r="M284" i="20"/>
  <c r="K284" i="20"/>
  <c r="M473" i="20"/>
  <c r="K473" i="20"/>
  <c r="M268" i="20"/>
  <c r="K268" i="20"/>
  <c r="M232" i="20"/>
  <c r="K232" i="20"/>
  <c r="M463" i="20"/>
  <c r="K463" i="20"/>
  <c r="K528" i="20"/>
  <c r="M528" i="20"/>
  <c r="M376" i="20"/>
  <c r="K376" i="20"/>
  <c r="M266" i="20"/>
  <c r="K266" i="20"/>
  <c r="M358" i="20"/>
  <c r="K358" i="20"/>
  <c r="M264" i="20"/>
  <c r="K264" i="20"/>
  <c r="M437" i="20"/>
  <c r="K437" i="20"/>
  <c r="M422" i="20"/>
  <c r="K422" i="20"/>
  <c r="M487" i="20"/>
  <c r="K487" i="20"/>
  <c r="M527" i="20"/>
  <c r="K527" i="20"/>
  <c r="M406" i="20"/>
  <c r="K406" i="20"/>
  <c r="M521" i="20"/>
  <c r="K521" i="20"/>
  <c r="M514" i="20"/>
  <c r="K514" i="20"/>
  <c r="M493" i="20"/>
  <c r="K493" i="20"/>
  <c r="M408" i="20"/>
  <c r="K408" i="20"/>
  <c r="M371" i="20"/>
  <c r="K371" i="20"/>
  <c r="M316" i="20"/>
  <c r="K316" i="20"/>
  <c r="M438" i="20"/>
  <c r="K438" i="20"/>
  <c r="M327" i="20"/>
  <c r="K327" i="20"/>
  <c r="M207" i="20"/>
  <c r="K207" i="20"/>
  <c r="M511" i="20"/>
  <c r="K511" i="20"/>
  <c r="M534" i="20"/>
  <c r="K534" i="20"/>
  <c r="M257" i="20"/>
  <c r="K257" i="20"/>
  <c r="M348" i="20"/>
  <c r="K348" i="20"/>
  <c r="M378" i="20"/>
  <c r="K378" i="20"/>
  <c r="M347" i="20"/>
  <c r="K347" i="20"/>
  <c r="M294" i="20"/>
  <c r="K294" i="20"/>
  <c r="M440" i="20"/>
  <c r="K440" i="20"/>
  <c r="K258" i="20"/>
  <c r="M258" i="20"/>
  <c r="M285" i="20"/>
  <c r="K285" i="20"/>
  <c r="M280" i="20"/>
  <c r="K280" i="20"/>
  <c r="M267" i="20"/>
  <c r="K267" i="20"/>
  <c r="M210" i="20"/>
  <c r="K210" i="20"/>
  <c r="M490" i="20"/>
  <c r="K490" i="20"/>
  <c r="M452" i="20"/>
  <c r="K452" i="20"/>
  <c r="M512" i="20"/>
  <c r="K512" i="20"/>
  <c r="M520" i="20"/>
  <c r="K520" i="20"/>
  <c r="M360" i="20"/>
  <c r="K360" i="20"/>
  <c r="M225" i="20"/>
  <c r="K225" i="20"/>
  <c r="M337" i="20"/>
  <c r="K337" i="20"/>
  <c r="M413" i="20"/>
  <c r="K413" i="20"/>
  <c r="M242" i="20"/>
  <c r="K242" i="20"/>
  <c r="K208" i="20"/>
  <c r="M208" i="20"/>
  <c r="M423" i="20"/>
  <c r="K423" i="20"/>
  <c r="M501" i="20"/>
  <c r="K501" i="20"/>
  <c r="M338" i="20"/>
  <c r="K338" i="20"/>
  <c r="M475" i="20"/>
  <c r="K475" i="20"/>
  <c r="M460" i="20"/>
  <c r="K460" i="20"/>
  <c r="M295" i="20"/>
  <c r="K295" i="20"/>
  <c r="M402" i="20"/>
  <c r="K402" i="20"/>
  <c r="M366" i="20"/>
  <c r="K366" i="20"/>
  <c r="M278" i="20"/>
  <c r="K278" i="20"/>
  <c r="M456" i="20"/>
  <c r="K456" i="20"/>
  <c r="M411" i="20"/>
  <c r="K411" i="20"/>
  <c r="M329" i="20"/>
  <c r="K329" i="20"/>
  <c r="M482" i="20"/>
  <c r="K482" i="20"/>
  <c r="M448" i="20"/>
  <c r="K448" i="20"/>
  <c r="K355" i="20"/>
  <c r="M355" i="20"/>
  <c r="M249" i="20"/>
  <c r="K249" i="20"/>
  <c r="M212" i="20"/>
  <c r="K212" i="20"/>
  <c r="M274" i="20"/>
  <c r="K274" i="20"/>
  <c r="M444" i="20"/>
  <c r="K444" i="20"/>
  <c r="M410" i="20"/>
  <c r="K410" i="20"/>
  <c r="M252" i="20"/>
  <c r="K252" i="20"/>
  <c r="M459" i="20"/>
  <c r="K459" i="20"/>
  <c r="M363" i="20"/>
  <c r="K363" i="20"/>
  <c r="M237" i="20"/>
  <c r="K237" i="20"/>
  <c r="M276" i="20"/>
  <c r="K276" i="20"/>
  <c r="M479" i="20"/>
  <c r="K479" i="20"/>
  <c r="M271" i="20"/>
  <c r="K271" i="20"/>
  <c r="M326" i="20"/>
  <c r="K326" i="20"/>
  <c r="M209" i="20"/>
  <c r="K209" i="20"/>
  <c r="M497" i="20"/>
  <c r="K497" i="20"/>
  <c r="M386" i="20"/>
  <c r="K386" i="20"/>
  <c r="M461" i="20"/>
  <c r="K461" i="20"/>
  <c r="M265" i="20"/>
  <c r="K265" i="20"/>
  <c r="M259" i="20"/>
  <c r="K259" i="20"/>
  <c r="M403" i="20"/>
  <c r="K403" i="20"/>
  <c r="M306" i="20"/>
  <c r="K306" i="20"/>
  <c r="M226" i="20"/>
  <c r="K226" i="20"/>
  <c r="M309" i="20"/>
  <c r="K309" i="20"/>
  <c r="M282" i="20"/>
  <c r="K282" i="20"/>
  <c r="M241" i="20"/>
  <c r="K241" i="20"/>
  <c r="M466" i="20"/>
  <c r="K466" i="20"/>
  <c r="M263" i="20"/>
  <c r="K263" i="20"/>
  <c r="K331" i="20"/>
  <c r="M331" i="20"/>
  <c r="M361" i="20"/>
  <c r="K361" i="20"/>
  <c r="M251" i="20"/>
  <c r="K251" i="20"/>
  <c r="M231" i="20"/>
  <c r="K231" i="20"/>
  <c r="M314" i="20"/>
  <c r="K314" i="20"/>
  <c r="M462" i="20"/>
  <c r="K462" i="20"/>
  <c r="M289" i="20"/>
  <c r="K289" i="20"/>
  <c r="M381" i="20"/>
  <c r="K381" i="20"/>
  <c r="M470" i="20"/>
  <c r="K470" i="20"/>
  <c r="M451" i="20"/>
  <c r="K451" i="20"/>
  <c r="M217" i="20"/>
  <c r="K217" i="20"/>
  <c r="M262" i="20"/>
  <c r="K262" i="20"/>
  <c r="M325" i="20"/>
  <c r="K325" i="20"/>
  <c r="M213" i="20"/>
  <c r="K213" i="20"/>
  <c r="M238" i="20"/>
  <c r="K238" i="20"/>
  <c r="K240" i="20"/>
  <c r="M240" i="20"/>
  <c r="M215" i="20"/>
  <c r="K215" i="20"/>
  <c r="M443" i="20"/>
  <c r="K443" i="20"/>
  <c r="M230" i="20"/>
  <c r="K230" i="20"/>
  <c r="M427" i="20"/>
  <c r="K427" i="20"/>
  <c r="M248" i="20"/>
  <c r="K248" i="20"/>
  <c r="M214" i="20"/>
  <c r="K214" i="20"/>
  <c r="M308" i="20"/>
  <c r="K308" i="20"/>
  <c r="M270" i="20"/>
  <c r="K270" i="20"/>
  <c r="M298" i="20"/>
  <c r="K298" i="20"/>
  <c r="M394" i="20"/>
  <c r="K394" i="20"/>
  <c r="K336" i="20"/>
  <c r="M336" i="20"/>
  <c r="M286" i="20"/>
  <c r="K286" i="20"/>
  <c r="M246" i="20"/>
  <c r="K246" i="20"/>
  <c r="BB28" i="12"/>
  <c r="AK12" i="7"/>
  <c r="AG58" i="13"/>
  <c r="AG69" i="13" s="1"/>
  <c r="AF59" i="13"/>
  <c r="AF70" i="13" s="1"/>
  <c r="AF83" i="13" s="1"/>
  <c r="AF93" i="13" s="1"/>
  <c r="F21" i="13"/>
  <c r="R36" i="12"/>
  <c r="R44" i="12"/>
  <c r="R52" i="12"/>
  <c r="R60" i="12"/>
  <c r="R68" i="12"/>
  <c r="R76" i="12"/>
  <c r="R84" i="12"/>
  <c r="R92" i="12"/>
  <c r="R100" i="12"/>
  <c r="R108" i="12"/>
  <c r="R31" i="12"/>
  <c r="R39" i="12"/>
  <c r="R47" i="12"/>
  <c r="R35" i="12"/>
  <c r="R46" i="12"/>
  <c r="R56" i="12"/>
  <c r="R65" i="12"/>
  <c r="R74" i="12"/>
  <c r="R83" i="12"/>
  <c r="R93" i="12"/>
  <c r="R102" i="12"/>
  <c r="R111" i="12"/>
  <c r="R119" i="12"/>
  <c r="R127" i="12"/>
  <c r="R135" i="12"/>
  <c r="R143" i="12"/>
  <c r="R151" i="12"/>
  <c r="R159" i="12"/>
  <c r="R167" i="12"/>
  <c r="R175" i="12"/>
  <c r="R183" i="12"/>
  <c r="R191" i="12"/>
  <c r="R199" i="12"/>
  <c r="R207" i="12"/>
  <c r="R215" i="12"/>
  <c r="R223" i="12"/>
  <c r="R231" i="12"/>
  <c r="R239" i="12"/>
  <c r="R247" i="12"/>
  <c r="R255" i="12"/>
  <c r="R263" i="12"/>
  <c r="R271" i="12"/>
  <c r="R279" i="12"/>
  <c r="R287" i="12"/>
  <c r="R295" i="12"/>
  <c r="R303" i="12"/>
  <c r="R311" i="12"/>
  <c r="R319" i="12"/>
  <c r="R544" i="12"/>
  <c r="R40" i="12"/>
  <c r="R50" i="12"/>
  <c r="R59" i="12"/>
  <c r="R69" i="12"/>
  <c r="R78" i="12"/>
  <c r="R87" i="12"/>
  <c r="R96" i="12"/>
  <c r="R105" i="12"/>
  <c r="R114" i="12"/>
  <c r="R122" i="12"/>
  <c r="R130" i="12"/>
  <c r="R138" i="12"/>
  <c r="R146" i="12"/>
  <c r="R154" i="12"/>
  <c r="R162" i="12"/>
  <c r="R170" i="12"/>
  <c r="R178" i="12"/>
  <c r="R186" i="12"/>
  <c r="R194" i="12"/>
  <c r="R202" i="12"/>
  <c r="R210" i="12"/>
  <c r="R218" i="12"/>
  <c r="R226" i="12"/>
  <c r="R234" i="12"/>
  <c r="R242" i="12"/>
  <c r="R250" i="12"/>
  <c r="R258" i="12"/>
  <c r="R266" i="12"/>
  <c r="R274" i="12"/>
  <c r="R282" i="12"/>
  <c r="R290" i="12"/>
  <c r="R298" i="12"/>
  <c r="R306" i="12"/>
  <c r="R314" i="12"/>
  <c r="R322" i="12"/>
  <c r="R330" i="12"/>
  <c r="R338" i="12"/>
  <c r="R346" i="12"/>
  <c r="R354" i="12"/>
  <c r="R362" i="12"/>
  <c r="R370" i="12"/>
  <c r="R378" i="12"/>
  <c r="R386" i="12"/>
  <c r="R394" i="12"/>
  <c r="R402" i="12"/>
  <c r="R410" i="12"/>
  <c r="R418" i="12"/>
  <c r="R426" i="12"/>
  <c r="R434" i="12"/>
  <c r="R442" i="12"/>
  <c r="R450" i="12"/>
  <c r="R458" i="12"/>
  <c r="R466" i="12"/>
  <c r="R474" i="12"/>
  <c r="R482" i="12"/>
  <c r="R490" i="12"/>
  <c r="R498" i="12"/>
  <c r="R506" i="12"/>
  <c r="R514" i="12"/>
  <c r="R522" i="12"/>
  <c r="R530" i="12"/>
  <c r="R538" i="12"/>
  <c r="R30" i="12"/>
  <c r="R41" i="12"/>
  <c r="R51" i="12"/>
  <c r="R61" i="12"/>
  <c r="R70" i="12"/>
  <c r="R79" i="12"/>
  <c r="R88" i="12"/>
  <c r="R97" i="12"/>
  <c r="R106" i="12"/>
  <c r="R115" i="12"/>
  <c r="R123" i="12"/>
  <c r="R131" i="12"/>
  <c r="R139" i="12"/>
  <c r="R147" i="12"/>
  <c r="R155" i="12"/>
  <c r="R163" i="12"/>
  <c r="R171" i="12"/>
  <c r="R179" i="12"/>
  <c r="R187" i="12"/>
  <c r="R195" i="12"/>
  <c r="R203" i="12"/>
  <c r="R211" i="12"/>
  <c r="R219" i="12"/>
  <c r="R227" i="12"/>
  <c r="R235" i="12"/>
  <c r="R243" i="12"/>
  <c r="R251" i="12"/>
  <c r="R259" i="12"/>
  <c r="R267" i="12"/>
  <c r="R275" i="12"/>
  <c r="R283" i="12"/>
  <c r="R291" i="12"/>
  <c r="R299" i="12"/>
  <c r="R307" i="12"/>
  <c r="R315" i="12"/>
  <c r="R323" i="12"/>
  <c r="R32" i="12"/>
  <c r="R42" i="12"/>
  <c r="R53" i="12"/>
  <c r="R62" i="12"/>
  <c r="R71" i="12"/>
  <c r="R80" i="12"/>
  <c r="R89" i="12"/>
  <c r="R98" i="12"/>
  <c r="R107" i="12"/>
  <c r="R116" i="12"/>
  <c r="R124" i="12"/>
  <c r="R132" i="12"/>
  <c r="R140" i="12"/>
  <c r="R148" i="12"/>
  <c r="R156" i="12"/>
  <c r="R164" i="12"/>
  <c r="R172" i="12"/>
  <c r="R180" i="12"/>
  <c r="R188" i="12"/>
  <c r="R196" i="12"/>
  <c r="R204" i="12"/>
  <c r="R212" i="12"/>
  <c r="R220" i="12"/>
  <c r="R228" i="12"/>
  <c r="R236" i="12"/>
  <c r="R244" i="12"/>
  <c r="R252" i="12"/>
  <c r="R260" i="12"/>
  <c r="R268" i="12"/>
  <c r="R276" i="12"/>
  <c r="R284" i="12"/>
  <c r="R292" i="12"/>
  <c r="R300" i="12"/>
  <c r="R308" i="12"/>
  <c r="R316" i="12"/>
  <c r="R324" i="12"/>
  <c r="R332" i="12"/>
  <c r="R340" i="12"/>
  <c r="R348" i="12"/>
  <c r="R356" i="12"/>
  <c r="R364" i="12"/>
  <c r="R372" i="12"/>
  <c r="R380" i="12"/>
  <c r="R388" i="12"/>
  <c r="R396" i="12"/>
  <c r="R404" i="12"/>
  <c r="R412" i="12"/>
  <c r="R420" i="12"/>
  <c r="R428" i="12"/>
  <c r="R436" i="12"/>
  <c r="R444" i="12"/>
  <c r="R452" i="12"/>
  <c r="R460" i="12"/>
  <c r="R468" i="12"/>
  <c r="R476" i="12"/>
  <c r="R484" i="12"/>
  <c r="R492" i="12"/>
  <c r="R500" i="12"/>
  <c r="R508" i="12"/>
  <c r="R516" i="12"/>
  <c r="R524" i="12"/>
  <c r="R532" i="12"/>
  <c r="R540" i="12"/>
  <c r="R33" i="12"/>
  <c r="R43" i="12"/>
  <c r="R54" i="12"/>
  <c r="R63" i="12"/>
  <c r="R72" i="12"/>
  <c r="R81" i="12"/>
  <c r="R90" i="12"/>
  <c r="R99" i="12"/>
  <c r="R109" i="12"/>
  <c r="R117" i="12"/>
  <c r="R125" i="12"/>
  <c r="R133" i="12"/>
  <c r="R141" i="12"/>
  <c r="R149" i="12"/>
  <c r="R157" i="12"/>
  <c r="R165" i="12"/>
  <c r="R173" i="12"/>
  <c r="R181" i="12"/>
  <c r="R189" i="12"/>
  <c r="R197" i="12"/>
  <c r="R205" i="12"/>
  <c r="R213" i="12"/>
  <c r="R221" i="12"/>
  <c r="R229" i="12"/>
  <c r="R237" i="12"/>
  <c r="R245" i="12"/>
  <c r="R253" i="12"/>
  <c r="R261" i="12"/>
  <c r="R269" i="12"/>
  <c r="R277" i="12"/>
  <c r="R285" i="12"/>
  <c r="R293" i="12"/>
  <c r="R301" i="12"/>
  <c r="R309" i="12"/>
  <c r="R317" i="12"/>
  <c r="R325" i="12"/>
  <c r="R333" i="12"/>
  <c r="R341" i="12"/>
  <c r="R349" i="12"/>
  <c r="R357" i="12"/>
  <c r="R365" i="12"/>
  <c r="R373" i="12"/>
  <c r="R381" i="12"/>
  <c r="R389" i="12"/>
  <c r="R397" i="12"/>
  <c r="R405" i="12"/>
  <c r="R413" i="12"/>
  <c r="R421" i="12"/>
  <c r="R429" i="12"/>
  <c r="R437" i="12"/>
  <c r="R445" i="12"/>
  <c r="R453" i="12"/>
  <c r="R461" i="12"/>
  <c r="R469" i="12"/>
  <c r="R477" i="12"/>
  <c r="R485" i="12"/>
  <c r="R493" i="12"/>
  <c r="R501" i="12"/>
  <c r="R509" i="12"/>
  <c r="R517" i="12"/>
  <c r="R525" i="12"/>
  <c r="R533" i="12"/>
  <c r="R541" i="12"/>
  <c r="R38" i="12"/>
  <c r="R66" i="12"/>
  <c r="R91" i="12"/>
  <c r="R113" i="12"/>
  <c r="R136" i="12"/>
  <c r="R158" i="12"/>
  <c r="R177" i="12"/>
  <c r="R200" i="12"/>
  <c r="R222" i="12"/>
  <c r="R241" i="12"/>
  <c r="R264" i="12"/>
  <c r="R286" i="12"/>
  <c r="R305" i="12"/>
  <c r="R327" i="12"/>
  <c r="R339" i="12"/>
  <c r="R352" i="12"/>
  <c r="R366" i="12"/>
  <c r="R377" i="12"/>
  <c r="R391" i="12"/>
  <c r="R403" i="12"/>
  <c r="R416" i="12"/>
  <c r="R430" i="12"/>
  <c r="R441" i="12"/>
  <c r="R455" i="12"/>
  <c r="R467" i="12"/>
  <c r="R480" i="12"/>
  <c r="R494" i="12"/>
  <c r="R505" i="12"/>
  <c r="R519" i="12"/>
  <c r="R531" i="12"/>
  <c r="R29" i="12"/>
  <c r="R45" i="12"/>
  <c r="R67" i="12"/>
  <c r="R94" i="12"/>
  <c r="R118" i="12"/>
  <c r="R137" i="12"/>
  <c r="R160" i="12"/>
  <c r="R182" i="12"/>
  <c r="R201" i="12"/>
  <c r="R224" i="12"/>
  <c r="R246" i="12"/>
  <c r="R265" i="12"/>
  <c r="R288" i="12"/>
  <c r="R310" i="12"/>
  <c r="R328" i="12"/>
  <c r="R342" i="12"/>
  <c r="R353" i="12"/>
  <c r="R367" i="12"/>
  <c r="R379" i="12"/>
  <c r="R392" i="12"/>
  <c r="R406" i="12"/>
  <c r="R417" i="12"/>
  <c r="R431" i="12"/>
  <c r="R443" i="12"/>
  <c r="R456" i="12"/>
  <c r="R470" i="12"/>
  <c r="R481" i="12"/>
  <c r="R495" i="12"/>
  <c r="R507" i="12"/>
  <c r="R520" i="12"/>
  <c r="R534" i="12"/>
  <c r="R48" i="12"/>
  <c r="R73" i="12"/>
  <c r="R95" i="12"/>
  <c r="R120" i="12"/>
  <c r="R142" i="12"/>
  <c r="R161" i="12"/>
  <c r="R184" i="12"/>
  <c r="R206" i="12"/>
  <c r="R225" i="12"/>
  <c r="R248" i="12"/>
  <c r="R270" i="12"/>
  <c r="R289" i="12"/>
  <c r="R312" i="12"/>
  <c r="R329" i="12"/>
  <c r="R343" i="12"/>
  <c r="R355" i="12"/>
  <c r="R368" i="12"/>
  <c r="R382" i="12"/>
  <c r="R393" i="12"/>
  <c r="R407" i="12"/>
  <c r="R419" i="12"/>
  <c r="R432" i="12"/>
  <c r="R446" i="12"/>
  <c r="R457" i="12"/>
  <c r="R471" i="12"/>
  <c r="R483" i="12"/>
  <c r="R496" i="12"/>
  <c r="R510" i="12"/>
  <c r="R521" i="12"/>
  <c r="R535" i="12"/>
  <c r="R49" i="12"/>
  <c r="R75" i="12"/>
  <c r="R101" i="12"/>
  <c r="R121" i="12"/>
  <c r="R144" i="12"/>
  <c r="R166" i="12"/>
  <c r="R185" i="12"/>
  <c r="R208" i="12"/>
  <c r="R230" i="12"/>
  <c r="R249" i="12"/>
  <c r="R272" i="12"/>
  <c r="R294" i="12"/>
  <c r="R313" i="12"/>
  <c r="R331" i="12"/>
  <c r="R344" i="12"/>
  <c r="R358" i="12"/>
  <c r="R369" i="12"/>
  <c r="R383" i="12"/>
  <c r="R395" i="12"/>
  <c r="R408" i="12"/>
  <c r="R422" i="12"/>
  <c r="R433" i="12"/>
  <c r="R447" i="12"/>
  <c r="R459" i="12"/>
  <c r="R472" i="12"/>
  <c r="R486" i="12"/>
  <c r="R497" i="12"/>
  <c r="R511" i="12"/>
  <c r="R523" i="12"/>
  <c r="R536" i="12"/>
  <c r="R55" i="12"/>
  <c r="R77" i="12"/>
  <c r="R103" i="12"/>
  <c r="R126" i="12"/>
  <c r="R145" i="12"/>
  <c r="R168" i="12"/>
  <c r="R190" i="12"/>
  <c r="R209" i="12"/>
  <c r="R232" i="12"/>
  <c r="R254" i="12"/>
  <c r="R273" i="12"/>
  <c r="R296" i="12"/>
  <c r="R318" i="12"/>
  <c r="R334" i="12"/>
  <c r="R345" i="12"/>
  <c r="R359" i="12"/>
  <c r="R371" i="12"/>
  <c r="R384" i="12"/>
  <c r="R398" i="12"/>
  <c r="R409" i="12"/>
  <c r="R423" i="12"/>
  <c r="R435" i="12"/>
  <c r="R448" i="12"/>
  <c r="R462" i="12"/>
  <c r="R473" i="12"/>
  <c r="R487" i="12"/>
  <c r="R499" i="12"/>
  <c r="R512" i="12"/>
  <c r="R526" i="12"/>
  <c r="R537" i="12"/>
  <c r="R57" i="12"/>
  <c r="R82" i="12"/>
  <c r="R104" i="12"/>
  <c r="R128" i="12"/>
  <c r="R150" i="12"/>
  <c r="R169" i="12"/>
  <c r="R192" i="12"/>
  <c r="R214" i="12"/>
  <c r="R233" i="12"/>
  <c r="R256" i="12"/>
  <c r="R278" i="12"/>
  <c r="R297" i="12"/>
  <c r="R320" i="12"/>
  <c r="R335" i="12"/>
  <c r="R347" i="12"/>
  <c r="R360" i="12"/>
  <c r="R374" i="12"/>
  <c r="R385" i="12"/>
  <c r="R399" i="12"/>
  <c r="R411" i="12"/>
  <c r="R424" i="12"/>
  <c r="R438" i="12"/>
  <c r="R449" i="12"/>
  <c r="R463" i="12"/>
  <c r="R475" i="12"/>
  <c r="R488" i="12"/>
  <c r="R502" i="12"/>
  <c r="R513" i="12"/>
  <c r="R527" i="12"/>
  <c r="R539" i="12"/>
  <c r="R34" i="12"/>
  <c r="R58" i="12"/>
  <c r="R85" i="12"/>
  <c r="R110" i="12"/>
  <c r="R129" i="12"/>
  <c r="R152" i="12"/>
  <c r="R174" i="12"/>
  <c r="R193" i="12"/>
  <c r="R216" i="12"/>
  <c r="R238" i="12"/>
  <c r="R257" i="12"/>
  <c r="R280" i="12"/>
  <c r="R302" i="12"/>
  <c r="R321" i="12"/>
  <c r="R336" i="12"/>
  <c r="R350" i="12"/>
  <c r="R361" i="12"/>
  <c r="R375" i="12"/>
  <c r="R387" i="12"/>
  <c r="R400" i="12"/>
  <c r="R414" i="12"/>
  <c r="R425" i="12"/>
  <c r="R439" i="12"/>
  <c r="R451" i="12"/>
  <c r="R464" i="12"/>
  <c r="R478" i="12"/>
  <c r="R489" i="12"/>
  <c r="R503" i="12"/>
  <c r="R515" i="12"/>
  <c r="R528" i="12"/>
  <c r="R542" i="12"/>
  <c r="R112" i="12"/>
  <c r="R281" i="12"/>
  <c r="R401" i="12"/>
  <c r="R504" i="12"/>
  <c r="R134" i="12"/>
  <c r="R304" i="12"/>
  <c r="R415" i="12"/>
  <c r="R518" i="12"/>
  <c r="R153" i="12"/>
  <c r="R326" i="12"/>
  <c r="R427" i="12"/>
  <c r="R529" i="12"/>
  <c r="R176" i="12"/>
  <c r="R337" i="12"/>
  <c r="R440" i="12"/>
  <c r="R543" i="12"/>
  <c r="R198" i="12"/>
  <c r="R351" i="12"/>
  <c r="R454" i="12"/>
  <c r="R37" i="12"/>
  <c r="R217" i="12"/>
  <c r="R363" i="12"/>
  <c r="R465" i="12"/>
  <c r="R64" i="12"/>
  <c r="R240" i="12"/>
  <c r="R376" i="12"/>
  <c r="R479" i="12"/>
  <c r="R86" i="12"/>
  <c r="R262" i="12"/>
  <c r="R390" i="12"/>
  <c r="R491" i="12"/>
  <c r="AD16" i="7"/>
  <c r="I24" i="4"/>
  <c r="AG25" i="13" s="1"/>
  <c r="AG49" i="13" s="1"/>
  <c r="AA17" i="7"/>
  <c r="AB17" i="7" s="1"/>
  <c r="AF48" i="13"/>
  <c r="AF25" i="13"/>
  <c r="AJ12" i="7"/>
  <c r="AI12" i="7"/>
  <c r="AH13" i="7"/>
  <c r="E7" i="9"/>
  <c r="C7" i="9"/>
  <c r="D7" i="9" s="1"/>
  <c r="B8" i="9"/>
  <c r="A11" i="9"/>
  <c r="AT78" i="12" l="1"/>
  <c r="AT128" i="12"/>
  <c r="AT186" i="12"/>
  <c r="M21" i="4"/>
  <c r="BA6" i="12"/>
  <c r="BA5" i="12" s="1"/>
  <c r="BB37" i="12"/>
  <c r="BB45" i="12"/>
  <c r="BB53" i="12"/>
  <c r="BB61" i="12"/>
  <c r="BB69" i="12"/>
  <c r="BB77" i="12"/>
  <c r="BB85" i="12"/>
  <c r="BB93" i="12"/>
  <c r="BB101" i="12"/>
  <c r="BB32" i="12"/>
  <c r="BB40" i="12"/>
  <c r="BB48" i="12"/>
  <c r="BB56" i="12"/>
  <c r="BB64" i="12"/>
  <c r="BB72" i="12"/>
  <c r="BB80" i="12"/>
  <c r="BB88" i="12"/>
  <c r="BB96" i="12"/>
  <c r="BB104" i="12"/>
  <c r="BB30" i="12"/>
  <c r="BB36" i="12"/>
  <c r="BB42" i="12"/>
  <c r="BB55" i="12"/>
  <c r="BB68" i="12"/>
  <c r="BB74" i="12"/>
  <c r="BB87" i="12"/>
  <c r="BB100" i="12"/>
  <c r="BB112" i="12"/>
  <c r="BB120" i="12"/>
  <c r="BB35" i="12"/>
  <c r="BB41" i="12"/>
  <c r="BB54" i="12"/>
  <c r="BB67" i="12"/>
  <c r="BB73" i="12"/>
  <c r="BB86" i="12"/>
  <c r="BB99" i="12"/>
  <c r="BB105" i="12"/>
  <c r="BB113" i="12"/>
  <c r="BB121" i="12"/>
  <c r="BB33" i="12"/>
  <c r="BB46" i="12"/>
  <c r="BB59" i="12"/>
  <c r="BB65" i="12"/>
  <c r="BB78" i="12"/>
  <c r="BB91" i="12"/>
  <c r="BB97" i="12"/>
  <c r="BB38" i="12"/>
  <c r="BB51" i="12"/>
  <c r="BB57" i="12"/>
  <c r="BB43" i="12"/>
  <c r="BB62" i="12"/>
  <c r="BB71" i="12"/>
  <c r="BB90" i="12"/>
  <c r="BB103" i="12"/>
  <c r="BB106" i="12"/>
  <c r="BB31" i="12"/>
  <c r="BB34" i="12"/>
  <c r="BB60" i="12"/>
  <c r="BB92" i="12"/>
  <c r="BB39" i="12"/>
  <c r="BB58" i="12"/>
  <c r="BB75" i="12"/>
  <c r="BB79" i="12"/>
  <c r="BB94" i="12"/>
  <c r="BB98" i="12"/>
  <c r="BB118" i="12"/>
  <c r="BB124" i="12"/>
  <c r="BB125" i="12"/>
  <c r="BB126" i="12"/>
  <c r="BB127" i="12"/>
  <c r="BB135" i="12"/>
  <c r="BB143" i="12"/>
  <c r="BB151" i="12"/>
  <c r="BB159" i="12"/>
  <c r="BB44" i="12"/>
  <c r="BB63" i="12"/>
  <c r="BB81" i="12"/>
  <c r="BB83" i="12"/>
  <c r="BB102" i="12"/>
  <c r="BB111" i="12"/>
  <c r="BB117" i="12"/>
  <c r="BB123" i="12"/>
  <c r="BB128" i="12"/>
  <c r="BB136" i="12"/>
  <c r="BB144" i="12"/>
  <c r="BB152" i="12"/>
  <c r="BB49" i="12"/>
  <c r="BB70" i="12"/>
  <c r="BB89" i="12"/>
  <c r="BB110" i="12"/>
  <c r="BB116" i="12"/>
  <c r="BB122" i="12"/>
  <c r="BB129" i="12"/>
  <c r="BB137" i="12"/>
  <c r="BB145" i="12"/>
  <c r="BB52" i="12"/>
  <c r="BB76" i="12"/>
  <c r="BB95" i="12"/>
  <c r="BB108" i="12"/>
  <c r="BB114" i="12"/>
  <c r="BB139" i="12"/>
  <c r="BB163" i="12"/>
  <c r="BB171" i="12"/>
  <c r="BB179" i="12"/>
  <c r="BB187" i="12"/>
  <c r="BB195" i="12"/>
  <c r="BB107" i="12"/>
  <c r="BB132" i="12"/>
  <c r="BB149" i="12"/>
  <c r="BB164" i="12"/>
  <c r="BB172" i="12"/>
  <c r="BB180" i="12"/>
  <c r="BB188" i="12"/>
  <c r="BB196" i="12"/>
  <c r="BB138" i="12"/>
  <c r="BB142" i="12"/>
  <c r="BB131" i="12"/>
  <c r="BB148" i="12"/>
  <c r="BB166" i="12"/>
  <c r="BB47" i="12"/>
  <c r="BB66" i="12"/>
  <c r="BB109" i="12"/>
  <c r="BB115" i="12"/>
  <c r="BB130" i="12"/>
  <c r="BB147" i="12"/>
  <c r="BB178" i="12"/>
  <c r="BB184" i="12"/>
  <c r="BB190" i="12"/>
  <c r="BB199" i="12"/>
  <c r="BB207" i="12"/>
  <c r="BB215" i="12"/>
  <c r="BB223" i="12"/>
  <c r="BB231" i="12"/>
  <c r="BB239" i="12"/>
  <c r="BB247" i="12"/>
  <c r="BB84" i="12"/>
  <c r="BB155" i="12"/>
  <c r="BB157" i="12"/>
  <c r="BB161" i="12"/>
  <c r="BB167" i="12"/>
  <c r="BB177" i="12"/>
  <c r="BB183" i="12"/>
  <c r="BB189" i="12"/>
  <c r="BB200" i="12"/>
  <c r="BB208" i="12"/>
  <c r="BB216" i="12"/>
  <c r="BB224" i="12"/>
  <c r="BB232" i="12"/>
  <c r="BB240" i="12"/>
  <c r="BB248" i="12"/>
  <c r="BB133" i="12"/>
  <c r="BB150" i="12"/>
  <c r="BB153" i="12"/>
  <c r="BB176" i="12"/>
  <c r="BB182" i="12"/>
  <c r="BB201" i="12"/>
  <c r="BB209" i="12"/>
  <c r="BB217" i="12"/>
  <c r="BB225" i="12"/>
  <c r="BB233" i="12"/>
  <c r="BB134" i="12"/>
  <c r="BB160" i="12"/>
  <c r="BB174" i="12"/>
  <c r="BB194" i="12"/>
  <c r="BB203" i="12"/>
  <c r="BB211" i="12"/>
  <c r="BB219" i="12"/>
  <c r="BB227" i="12"/>
  <c r="BB50" i="12"/>
  <c r="BB119" i="12"/>
  <c r="BB140" i="12"/>
  <c r="BB154" i="12"/>
  <c r="BB156" i="12"/>
  <c r="BB158" i="12"/>
  <c r="BB169" i="12"/>
  <c r="BB173" i="12"/>
  <c r="BB193" i="12"/>
  <c r="BB204" i="12"/>
  <c r="BB212" i="12"/>
  <c r="BB220" i="12"/>
  <c r="BB228" i="12"/>
  <c r="BB141" i="12"/>
  <c r="BB165" i="12"/>
  <c r="BB191" i="12"/>
  <c r="BB214" i="12"/>
  <c r="BB226" i="12"/>
  <c r="BB245" i="12"/>
  <c r="BB251" i="12"/>
  <c r="BB252" i="12"/>
  <c r="BB253" i="12"/>
  <c r="BB254" i="12"/>
  <c r="BB255" i="12"/>
  <c r="BB256" i="12"/>
  <c r="BB264" i="12"/>
  <c r="BB272" i="12"/>
  <c r="BB280" i="12"/>
  <c r="BB288" i="12"/>
  <c r="BB296" i="12"/>
  <c r="BB304" i="12"/>
  <c r="BB312" i="12"/>
  <c r="BB320" i="12"/>
  <c r="BB185" i="12"/>
  <c r="BB205" i="12"/>
  <c r="BB235" i="12"/>
  <c r="BB244" i="12"/>
  <c r="BB250" i="12"/>
  <c r="BB257" i="12"/>
  <c r="BB265" i="12"/>
  <c r="BB273" i="12"/>
  <c r="BB281" i="12"/>
  <c r="BB289" i="12"/>
  <c r="BB297" i="12"/>
  <c r="BB162" i="12"/>
  <c r="BB192" i="12"/>
  <c r="BB198" i="12"/>
  <c r="BB210" i="12"/>
  <c r="BB170" i="12"/>
  <c r="BB186" i="12"/>
  <c r="BB222" i="12"/>
  <c r="BB234" i="12"/>
  <c r="BB238" i="12"/>
  <c r="BB242" i="12"/>
  <c r="BB259" i="12"/>
  <c r="BB267" i="12"/>
  <c r="BB275" i="12"/>
  <c r="BB283" i="12"/>
  <c r="BB213" i="12"/>
  <c r="BB241" i="12"/>
  <c r="BB260" i="12"/>
  <c r="BB268" i="12"/>
  <c r="BB276" i="12"/>
  <c r="BB284" i="12"/>
  <c r="BB292" i="12"/>
  <c r="BB300" i="12"/>
  <c r="BB82" i="12"/>
  <c r="BB146" i="12"/>
  <c r="BB206" i="12"/>
  <c r="BB218" i="12"/>
  <c r="BB237" i="12"/>
  <c r="BB181" i="12"/>
  <c r="BB230" i="12"/>
  <c r="BB262" i="12"/>
  <c r="BB270" i="12"/>
  <c r="BB278" i="12"/>
  <c r="BB168" i="12"/>
  <c r="BB236" i="12"/>
  <c r="BB246" i="12"/>
  <c r="BB263" i="12"/>
  <c r="BB282" i="12"/>
  <c r="BB291" i="12"/>
  <c r="BB302" i="12"/>
  <c r="BB303" i="12"/>
  <c r="BB324" i="12"/>
  <c r="BB332" i="12"/>
  <c r="BB340" i="12"/>
  <c r="BB348" i="12"/>
  <c r="BB356" i="12"/>
  <c r="BB364" i="12"/>
  <c r="BB372" i="12"/>
  <c r="BB380" i="12"/>
  <c r="BB388" i="12"/>
  <c r="BB396" i="12"/>
  <c r="BB404" i="12"/>
  <c r="BB412" i="12"/>
  <c r="BB420" i="12"/>
  <c r="BB197" i="12"/>
  <c r="BB261" i="12"/>
  <c r="BB294" i="12"/>
  <c r="BB301" i="12"/>
  <c r="BB325" i="12"/>
  <c r="BB333" i="12"/>
  <c r="BB341" i="12"/>
  <c r="BB349" i="12"/>
  <c r="BB357" i="12"/>
  <c r="BB365" i="12"/>
  <c r="BB373" i="12"/>
  <c r="BB381" i="12"/>
  <c r="BB389" i="12"/>
  <c r="BB397" i="12"/>
  <c r="BB405" i="12"/>
  <c r="BB175" i="12"/>
  <c r="BB266" i="12"/>
  <c r="BB285" i="12"/>
  <c r="BB290" i="12"/>
  <c r="BB326" i="12"/>
  <c r="BB334" i="12"/>
  <c r="BB342" i="12"/>
  <c r="BB350" i="12"/>
  <c r="BB358" i="12"/>
  <c r="BB366" i="12"/>
  <c r="BB374" i="12"/>
  <c r="BB382" i="12"/>
  <c r="BB390" i="12"/>
  <c r="BB398" i="12"/>
  <c r="BB406" i="12"/>
  <c r="BB414" i="12"/>
  <c r="BB422" i="12"/>
  <c r="BB202" i="12"/>
  <c r="BB221" i="12"/>
  <c r="BB243" i="12"/>
  <c r="BB271" i="12"/>
  <c r="BB269" i="12"/>
  <c r="BB287" i="12"/>
  <c r="BB328" i="12"/>
  <c r="BB336" i="12"/>
  <c r="BB344" i="12"/>
  <c r="BB352" i="12"/>
  <c r="BB360" i="12"/>
  <c r="BB368" i="12"/>
  <c r="BB376" i="12"/>
  <c r="BB384" i="12"/>
  <c r="BB392" i="12"/>
  <c r="BB249" i="12"/>
  <c r="BB274" i="12"/>
  <c r="BB299" i="12"/>
  <c r="BB306" i="12"/>
  <c r="BB308" i="12"/>
  <c r="BB310" i="12"/>
  <c r="BB331" i="12"/>
  <c r="BB335" i="12"/>
  <c r="BB351" i="12"/>
  <c r="BB367" i="12"/>
  <c r="BB383" i="12"/>
  <c r="BB401" i="12"/>
  <c r="BB413" i="12"/>
  <c r="BB429" i="12"/>
  <c r="BB437" i="12"/>
  <c r="BB445" i="12"/>
  <c r="BB453" i="12"/>
  <c r="BB461" i="12"/>
  <c r="BB469" i="12"/>
  <c r="BB477" i="12"/>
  <c r="BB485" i="12"/>
  <c r="BB493" i="12"/>
  <c r="BB293" i="12"/>
  <c r="BB321" i="12"/>
  <c r="BB337" i="12"/>
  <c r="BB353" i="12"/>
  <c r="BB369" i="12"/>
  <c r="BB313" i="12"/>
  <c r="BB315" i="12"/>
  <c r="BB317" i="12"/>
  <c r="BB319" i="12"/>
  <c r="BB330" i="12"/>
  <c r="BB346" i="12"/>
  <c r="BB362" i="12"/>
  <c r="BB378" i="12"/>
  <c r="BB394" i="12"/>
  <c r="BB400" i="12"/>
  <c r="BB418" i="12"/>
  <c r="BB431" i="12"/>
  <c r="BB439" i="12"/>
  <c r="BB307" i="12"/>
  <c r="BB311" i="12"/>
  <c r="BB323" i="12"/>
  <c r="BB371" i="12"/>
  <c r="BB408" i="12"/>
  <c r="BB478" i="12"/>
  <c r="BB479" i="12"/>
  <c r="BB258" i="12"/>
  <c r="BB277" i="12"/>
  <c r="BB298" i="12"/>
  <c r="BB327" i="12"/>
  <c r="BB343" i="12"/>
  <c r="BB354" i="12"/>
  <c r="BB279" i="12"/>
  <c r="BB393" i="12"/>
  <c r="BB395" i="12"/>
  <c r="BB415" i="12"/>
  <c r="BB436" i="12"/>
  <c r="BB229" i="12"/>
  <c r="BB286" i="12"/>
  <c r="BB375" i="12"/>
  <c r="BB427" i="12"/>
  <c r="BB433" i="12"/>
  <c r="BB440" i="12"/>
  <c r="BB441" i="12"/>
  <c r="BB442" i="12"/>
  <c r="BB443" i="12"/>
  <c r="BB444" i="12"/>
  <c r="BB329" i="12"/>
  <c r="BB339" i="12"/>
  <c r="BB347" i="12"/>
  <c r="BB359" i="12"/>
  <c r="BB370" i="12"/>
  <c r="BB387" i="12"/>
  <c r="BB411" i="12"/>
  <c r="BB426" i="12"/>
  <c r="BB377" i="12"/>
  <c r="BB417" i="12"/>
  <c r="BB428" i="12"/>
  <c r="BB430" i="12"/>
  <c r="BB432" i="12"/>
  <c r="BB446" i="12"/>
  <c r="BB463" i="12"/>
  <c r="BB470" i="12"/>
  <c r="BB505" i="12"/>
  <c r="BB513" i="12"/>
  <c r="BB521" i="12"/>
  <c r="BB529" i="12"/>
  <c r="BB537" i="12"/>
  <c r="BB318" i="12"/>
  <c r="BB345" i="12"/>
  <c r="BB434" i="12"/>
  <c r="BB451" i="12"/>
  <c r="BB457" i="12"/>
  <c r="BB462" i="12"/>
  <c r="BB506" i="12"/>
  <c r="BB514" i="12"/>
  <c r="BB522" i="12"/>
  <c r="BB530" i="12"/>
  <c r="BB538" i="12"/>
  <c r="BB295" i="12"/>
  <c r="BB309" i="12"/>
  <c r="BB338" i="12"/>
  <c r="BB361" i="12"/>
  <c r="BB421" i="12"/>
  <c r="BB424" i="12"/>
  <c r="BB438" i="12"/>
  <c r="BB448" i="12"/>
  <c r="BB476" i="12"/>
  <c r="BB507" i="12"/>
  <c r="BB515" i="12"/>
  <c r="BB523" i="12"/>
  <c r="BB531" i="12"/>
  <c r="BB539" i="12"/>
  <c r="BB355" i="12"/>
  <c r="BB456" i="12"/>
  <c r="BB468" i="12"/>
  <c r="BB475" i="12"/>
  <c r="BB508" i="12"/>
  <c r="BB516" i="12"/>
  <c r="BB524" i="12"/>
  <c r="BB532" i="12"/>
  <c r="BB540" i="12"/>
  <c r="BB322" i="12"/>
  <c r="BB363" i="12"/>
  <c r="BB379" i="12"/>
  <c r="BB409" i="12"/>
  <c r="BB450" i="12"/>
  <c r="BB460" i="12"/>
  <c r="BB467" i="12"/>
  <c r="BB474" i="12"/>
  <c r="BB494" i="12"/>
  <c r="BB495" i="12"/>
  <c r="BB496" i="12"/>
  <c r="BB497" i="12"/>
  <c r="BB498" i="12"/>
  <c r="BB499" i="12"/>
  <c r="BB500" i="12"/>
  <c r="BB501" i="12"/>
  <c r="BB509" i="12"/>
  <c r="BB517" i="12"/>
  <c r="BB525" i="12"/>
  <c r="BB533" i="12"/>
  <c r="BB541" i="12"/>
  <c r="BB29" i="12"/>
  <c r="BB385" i="12"/>
  <c r="BB402" i="12"/>
  <c r="BB416" i="12"/>
  <c r="BB419" i="12"/>
  <c r="BB425" i="12"/>
  <c r="BB435" i="12"/>
  <c r="BB447" i="12"/>
  <c r="BB455" i="12"/>
  <c r="BB459" i="12"/>
  <c r="BB466" i="12"/>
  <c r="BB473" i="12"/>
  <c r="BB486" i="12"/>
  <c r="BB487" i="12"/>
  <c r="BB488" i="12"/>
  <c r="BB489" i="12"/>
  <c r="BB490" i="12"/>
  <c r="BB491" i="12"/>
  <c r="BB492" i="12"/>
  <c r="BB502" i="12"/>
  <c r="BB510" i="12"/>
  <c r="BB518" i="12"/>
  <c r="BB526" i="12"/>
  <c r="BB534" i="12"/>
  <c r="BB542" i="12"/>
  <c r="BB465" i="12"/>
  <c r="BB483" i="12"/>
  <c r="BB503" i="12"/>
  <c r="BB535" i="12"/>
  <c r="BB386" i="12"/>
  <c r="BB403" i="12"/>
  <c r="BB449" i="12"/>
  <c r="BB528" i="12"/>
  <c r="BB480" i="12"/>
  <c r="BB484" i="12"/>
  <c r="BB511" i="12"/>
  <c r="BB543" i="12"/>
  <c r="BB305" i="12"/>
  <c r="BB391" i="12"/>
  <c r="BB407" i="12"/>
  <c r="BB471" i="12"/>
  <c r="BB504" i="12"/>
  <c r="BB314" i="12"/>
  <c r="BB410" i="12"/>
  <c r="BB452" i="12"/>
  <c r="BB472" i="12"/>
  <c r="BB481" i="12"/>
  <c r="BB519" i="12"/>
  <c r="BB399" i="12"/>
  <c r="BB482" i="12"/>
  <c r="BB527" i="12"/>
  <c r="BB316" i="12"/>
  <c r="BB423" i="12"/>
  <c r="BB454" i="12"/>
  <c r="BB520" i="12"/>
  <c r="BB458" i="12"/>
  <c r="BB544" i="12"/>
  <c r="BB536" i="12"/>
  <c r="BB512" i="12"/>
  <c r="BB464" i="12"/>
  <c r="F61" i="13"/>
  <c r="F449" i="13"/>
  <c r="F458" i="13"/>
  <c r="F193" i="13"/>
  <c r="F356" i="13"/>
  <c r="F381" i="13"/>
  <c r="F188" i="13"/>
  <c r="F435" i="13"/>
  <c r="F160" i="13"/>
  <c r="F32" i="13"/>
  <c r="F338" i="13"/>
  <c r="F110" i="13"/>
  <c r="F532" i="13"/>
  <c r="F327" i="13"/>
  <c r="F58" i="13"/>
  <c r="F398" i="13"/>
  <c r="F462" i="13"/>
  <c r="F279" i="13"/>
  <c r="F495" i="13"/>
  <c r="F277" i="13"/>
  <c r="F46" i="13"/>
  <c r="F447" i="13"/>
  <c r="F275" i="13"/>
  <c r="F130" i="13"/>
  <c r="F440" i="13"/>
  <c r="F366" i="13"/>
  <c r="F213" i="13"/>
  <c r="F34" i="13"/>
  <c r="F390" i="13"/>
  <c r="F403" i="13"/>
  <c r="F350" i="13"/>
  <c r="F251" i="13"/>
  <c r="F190" i="13"/>
  <c r="F57" i="13"/>
  <c r="F478" i="13"/>
  <c r="F469" i="13"/>
  <c r="F433" i="13"/>
  <c r="F474" i="13"/>
  <c r="F461" i="13"/>
  <c r="F472" i="13"/>
  <c r="F519" i="13"/>
  <c r="F330" i="13"/>
  <c r="F405" i="13"/>
  <c r="F459" i="13"/>
  <c r="F358" i="13"/>
  <c r="F369" i="13"/>
  <c r="F375" i="13"/>
  <c r="F351" i="13"/>
  <c r="F364" i="13"/>
  <c r="F308" i="13"/>
  <c r="F176" i="13"/>
  <c r="F285" i="13"/>
  <c r="F174" i="13"/>
  <c r="F216" i="13"/>
  <c r="F165" i="13"/>
  <c r="F217" i="13"/>
  <c r="F116" i="13"/>
  <c r="F170" i="13"/>
  <c r="F66" i="13"/>
  <c r="F47" i="13"/>
  <c r="AK13" i="7"/>
  <c r="F500" i="13"/>
  <c r="F523" i="13"/>
  <c r="F39" i="13"/>
  <c r="F537" i="13"/>
  <c r="F437" i="13"/>
  <c r="F430" i="13"/>
  <c r="F471" i="13"/>
  <c r="F423" i="13"/>
  <c r="F444" i="13"/>
  <c r="F411" i="13"/>
  <c r="F434" i="13"/>
  <c r="F317" i="13"/>
  <c r="F321" i="13"/>
  <c r="F158" i="13"/>
  <c r="F348" i="13"/>
  <c r="F166" i="13"/>
  <c r="F243" i="13"/>
  <c r="F269" i="13"/>
  <c r="F68" i="13"/>
  <c r="F210" i="13"/>
  <c r="F147" i="13"/>
  <c r="F150" i="13"/>
  <c r="F109" i="13"/>
  <c r="F137" i="13"/>
  <c r="F97" i="13"/>
  <c r="F77" i="13"/>
  <c r="F529" i="13"/>
  <c r="F31" i="13"/>
  <c r="F436" i="13"/>
  <c r="F256" i="13"/>
  <c r="F324" i="13"/>
  <c r="F189" i="13"/>
  <c r="F69" i="13"/>
  <c r="F35" i="13"/>
  <c r="F533" i="13"/>
  <c r="F507" i="13"/>
  <c r="F538" i="13"/>
  <c r="F521" i="13"/>
  <c r="F536" i="13"/>
  <c r="F346" i="13"/>
  <c r="F432" i="13"/>
  <c r="F407" i="13"/>
  <c r="F428" i="13"/>
  <c r="F395" i="13"/>
  <c r="F418" i="13"/>
  <c r="F425" i="13"/>
  <c r="F352" i="13"/>
  <c r="F342" i="13"/>
  <c r="F268" i="13"/>
  <c r="F235" i="13"/>
  <c r="F226" i="13"/>
  <c r="F246" i="13"/>
  <c r="F206" i="13"/>
  <c r="F175" i="13"/>
  <c r="F185" i="13"/>
  <c r="F75" i="13"/>
  <c r="F67" i="13"/>
  <c r="F121" i="13"/>
  <c r="F48" i="13"/>
  <c r="F45" i="13"/>
  <c r="F429" i="13"/>
  <c r="F37" i="13"/>
  <c r="F426" i="13"/>
  <c r="F236" i="13"/>
  <c r="F83" i="13"/>
  <c r="F483" i="13"/>
  <c r="F514" i="13"/>
  <c r="F497" i="13"/>
  <c r="F512" i="13"/>
  <c r="F422" i="13"/>
  <c r="F408" i="13"/>
  <c r="F383" i="13"/>
  <c r="F404" i="13"/>
  <c r="F363" i="13"/>
  <c r="F394" i="13"/>
  <c r="F401" i="13"/>
  <c r="F344" i="13"/>
  <c r="F305" i="13"/>
  <c r="F347" i="13"/>
  <c r="F171" i="13"/>
  <c r="F318" i="13"/>
  <c r="F187" i="13"/>
  <c r="F205" i="13"/>
  <c r="F153" i="13"/>
  <c r="F182" i="13"/>
  <c r="F43" i="13"/>
  <c r="F113" i="13"/>
  <c r="F44" i="13"/>
  <c r="F40" i="13"/>
  <c r="F515" i="13"/>
  <c r="F415" i="13"/>
  <c r="F303" i="13"/>
  <c r="F223" i="13"/>
  <c r="F106" i="13"/>
  <c r="F485" i="13"/>
  <c r="F473" i="13"/>
  <c r="F384" i="13"/>
  <c r="F380" i="13"/>
  <c r="F371" i="13"/>
  <c r="F336" i="13"/>
  <c r="F341" i="13"/>
  <c r="F304" i="13"/>
  <c r="F278" i="13"/>
  <c r="F233" i="13"/>
  <c r="F204" i="13"/>
  <c r="F229" i="13"/>
  <c r="F179" i="13"/>
  <c r="F133" i="13"/>
  <c r="F120" i="13"/>
  <c r="F111" i="13"/>
  <c r="F441" i="13"/>
  <c r="F281" i="13"/>
  <c r="F129" i="13"/>
  <c r="F518" i="13"/>
  <c r="F509" i="13"/>
  <c r="F494" i="13"/>
  <c r="F460" i="13"/>
  <c r="F490" i="13"/>
  <c r="F488" i="13"/>
  <c r="F535" i="13"/>
  <c r="F421" i="13"/>
  <c r="F360" i="13"/>
  <c r="F377" i="13"/>
  <c r="F323" i="13"/>
  <c r="F112" i="13"/>
  <c r="F486" i="13"/>
  <c r="F477" i="13"/>
  <c r="F457" i="13"/>
  <c r="F482" i="13"/>
  <c r="F465" i="13"/>
  <c r="F480" i="13"/>
  <c r="F527" i="13"/>
  <c r="F349" i="13"/>
  <c r="F413" i="13"/>
  <c r="F311" i="13"/>
  <c r="F359" i="13"/>
  <c r="F370" i="13"/>
  <c r="F376" i="13"/>
  <c r="F292" i="13"/>
  <c r="F306" i="13"/>
  <c r="F309" i="13"/>
  <c r="F280" i="13"/>
  <c r="F244" i="13"/>
  <c r="F225" i="13"/>
  <c r="F195" i="13"/>
  <c r="F219" i="13"/>
  <c r="F119" i="13"/>
  <c r="F100" i="13"/>
  <c r="F84" i="13"/>
  <c r="F74" i="13"/>
  <c r="F87" i="13"/>
  <c r="AQ12" i="7"/>
  <c r="AR11" i="7"/>
  <c r="F126" i="13"/>
  <c r="F140" i="13"/>
  <c r="F123" i="13"/>
  <c r="F80" i="13"/>
  <c r="F98" i="13"/>
  <c r="F72" i="13"/>
  <c r="F70" i="13"/>
  <c r="F337" i="13"/>
  <c r="F259" i="13"/>
  <c r="F258" i="13"/>
  <c r="F295" i="13"/>
  <c r="F227" i="13"/>
  <c r="F242" i="13"/>
  <c r="F294" i="13"/>
  <c r="F248" i="13"/>
  <c r="F159" i="13"/>
  <c r="F148" i="13"/>
  <c r="F245" i="13"/>
  <c r="F194" i="13"/>
  <c r="F200" i="13"/>
  <c r="F102" i="13"/>
  <c r="F96" i="13"/>
  <c r="F146" i="13"/>
  <c r="F136" i="13"/>
  <c r="F73" i="13"/>
  <c r="F63" i="13"/>
  <c r="F329" i="13"/>
  <c r="F255" i="13"/>
  <c r="F254" i="13"/>
  <c r="F291" i="13"/>
  <c r="F191" i="13"/>
  <c r="F232" i="13"/>
  <c r="F286" i="13"/>
  <c r="F247" i="13"/>
  <c r="F135" i="13"/>
  <c r="F222" i="13"/>
  <c r="F237" i="13"/>
  <c r="F186" i="13"/>
  <c r="F192" i="13"/>
  <c r="F101" i="13"/>
  <c r="F93" i="13"/>
  <c r="F138" i="13"/>
  <c r="F128" i="13"/>
  <c r="F65" i="13"/>
  <c r="F55" i="13"/>
  <c r="F27" i="13"/>
  <c r="F526" i="13"/>
  <c r="F452" i="13"/>
  <c r="F517" i="13"/>
  <c r="F446" i="13"/>
  <c r="F491" i="13"/>
  <c r="F313" i="13"/>
  <c r="F522" i="13"/>
  <c r="F454" i="13"/>
  <c r="F505" i="13"/>
  <c r="F424" i="13"/>
  <c r="F520" i="13"/>
  <c r="F463" i="13"/>
  <c r="F476" i="13"/>
  <c r="F503" i="13"/>
  <c r="F416" i="13"/>
  <c r="F455" i="13"/>
  <c r="F391" i="13"/>
  <c r="F389" i="13"/>
  <c r="F412" i="13"/>
  <c r="F443" i="13"/>
  <c r="F379" i="13"/>
  <c r="F260" i="13"/>
  <c r="F402" i="13"/>
  <c r="F367" i="13"/>
  <c r="F409" i="13"/>
  <c r="F373" i="13"/>
  <c r="F319" i="13"/>
  <c r="F297" i="13"/>
  <c r="F335" i="13"/>
  <c r="F326" i="13"/>
  <c r="F325" i="13"/>
  <c r="F332" i="13"/>
  <c r="F355" i="13"/>
  <c r="F283" i="13"/>
  <c r="F289" i="13"/>
  <c r="F288" i="13"/>
  <c r="F287" i="13"/>
  <c r="F156" i="13"/>
  <c r="F262" i="13"/>
  <c r="F252" i="13"/>
  <c r="F230" i="13"/>
  <c r="F224" i="13"/>
  <c r="F231" i="13"/>
  <c r="F202" i="13"/>
  <c r="F214" i="13"/>
  <c r="F155" i="13"/>
  <c r="F220" i="13"/>
  <c r="F197" i="13"/>
  <c r="F183" i="13"/>
  <c r="F201" i="13"/>
  <c r="F134" i="13"/>
  <c r="F141" i="13"/>
  <c r="F60" i="13"/>
  <c r="F107" i="13"/>
  <c r="F131" i="13"/>
  <c r="F178" i="13"/>
  <c r="F91" i="13"/>
  <c r="F76" i="13"/>
  <c r="F51" i="13"/>
  <c r="F42" i="13"/>
  <c r="F41" i="13"/>
  <c r="F95" i="13"/>
  <c r="F78" i="13"/>
  <c r="F53" i="13"/>
  <c r="F33" i="13"/>
  <c r="F475" i="13"/>
  <c r="F506" i="13"/>
  <c r="F489" i="13"/>
  <c r="F516" i="13"/>
  <c r="F448" i="13"/>
  <c r="F36" i="13"/>
  <c r="F487" i="13"/>
  <c r="F400" i="13"/>
  <c r="F439" i="13"/>
  <c r="F322" i="13"/>
  <c r="F353" i="13"/>
  <c r="F396" i="13"/>
  <c r="F427" i="13"/>
  <c r="F362" i="13"/>
  <c r="F450" i="13"/>
  <c r="F386" i="13"/>
  <c r="F365" i="13"/>
  <c r="F393" i="13"/>
  <c r="F316" i="13"/>
  <c r="F274" i="13"/>
  <c r="F290" i="13"/>
  <c r="F298" i="13"/>
  <c r="F299" i="13"/>
  <c r="F300" i="13"/>
  <c r="F307" i="13"/>
  <c r="F339" i="13"/>
  <c r="F267" i="13"/>
  <c r="F273" i="13"/>
  <c r="F272" i="13"/>
  <c r="F271" i="13"/>
  <c r="F310" i="13"/>
  <c r="F198" i="13"/>
  <c r="F250" i="13"/>
  <c r="F161" i="13"/>
  <c r="F177" i="13"/>
  <c r="F208" i="13"/>
  <c r="F172" i="13"/>
  <c r="F212" i="13"/>
  <c r="F143" i="13"/>
  <c r="F218" i="13"/>
  <c r="F173" i="13"/>
  <c r="F181" i="13"/>
  <c r="F151" i="13"/>
  <c r="F118" i="13"/>
  <c r="F125" i="13"/>
  <c r="F132" i="13"/>
  <c r="F105" i="13"/>
  <c r="F115" i="13"/>
  <c r="F162" i="13"/>
  <c r="F59" i="13"/>
  <c r="F152" i="13"/>
  <c r="F90" i="13"/>
  <c r="F89" i="13"/>
  <c r="F64" i="13"/>
  <c r="F79" i="13"/>
  <c r="F62" i="13"/>
  <c r="F510" i="13"/>
  <c r="F501" i="13"/>
  <c r="F539" i="13"/>
  <c r="F468" i="13"/>
  <c r="F406" i="13"/>
  <c r="F504" i="13"/>
  <c r="F508" i="13"/>
  <c r="F502" i="13"/>
  <c r="F524" i="13"/>
  <c r="F493" i="13"/>
  <c r="F531" i="13"/>
  <c r="F467" i="13"/>
  <c r="F453" i="13"/>
  <c r="F498" i="13"/>
  <c r="F38" i="13"/>
  <c r="F481" i="13"/>
  <c r="F484" i="13"/>
  <c r="F496" i="13"/>
  <c r="F445" i="13"/>
  <c r="F28" i="13"/>
  <c r="F479" i="13"/>
  <c r="F392" i="13"/>
  <c r="F431" i="13"/>
  <c r="F314" i="13"/>
  <c r="F312" i="13"/>
  <c r="F388" i="13"/>
  <c r="F419" i="13"/>
  <c r="F361" i="13"/>
  <c r="F442" i="13"/>
  <c r="F378" i="13"/>
  <c r="F354" i="13"/>
  <c r="F385" i="13"/>
  <c r="F345" i="13"/>
  <c r="F238" i="13"/>
  <c r="F284" i="13"/>
  <c r="F266" i="13"/>
  <c r="F276" i="13"/>
  <c r="F372" i="13"/>
  <c r="F301" i="13"/>
  <c r="F331" i="13"/>
  <c r="F234" i="13"/>
  <c r="F265" i="13"/>
  <c r="F264" i="13"/>
  <c r="F263" i="13"/>
  <c r="F302" i="13"/>
  <c r="F293" i="13"/>
  <c r="F249" i="13"/>
  <c r="F241" i="13"/>
  <c r="F164" i="13"/>
  <c r="F207" i="13"/>
  <c r="F167" i="13"/>
  <c r="F211" i="13"/>
  <c r="F253" i="13"/>
  <c r="F196" i="13"/>
  <c r="F168" i="13"/>
  <c r="F180" i="13"/>
  <c r="F92" i="13"/>
  <c r="F99" i="13"/>
  <c r="F117" i="13"/>
  <c r="F124" i="13"/>
  <c r="F104" i="13"/>
  <c r="F114" i="13"/>
  <c r="F154" i="13"/>
  <c r="F145" i="13"/>
  <c r="F144" i="13"/>
  <c r="F82" i="13"/>
  <c r="F81" i="13"/>
  <c r="F56" i="13"/>
  <c r="F71" i="13"/>
  <c r="F54" i="13"/>
  <c r="F25" i="13"/>
  <c r="F534" i="13"/>
  <c r="F470" i="13"/>
  <c r="F525" i="13"/>
  <c r="F456" i="13"/>
  <c r="F499" i="13"/>
  <c r="F414" i="13"/>
  <c r="F530" i="13"/>
  <c r="F466" i="13"/>
  <c r="F513" i="13"/>
  <c r="F438" i="13"/>
  <c r="F528" i="13"/>
  <c r="F464" i="13"/>
  <c r="F492" i="13"/>
  <c r="F511" i="13"/>
  <c r="F382" i="13"/>
  <c r="F315" i="13"/>
  <c r="F399" i="13"/>
  <c r="F397" i="13"/>
  <c r="F420" i="13"/>
  <c r="F451" i="13"/>
  <c r="F387" i="13"/>
  <c r="F357" i="13"/>
  <c r="F410" i="13"/>
  <c r="F368" i="13"/>
  <c r="F417" i="13"/>
  <c r="F374" i="13"/>
  <c r="F320" i="13"/>
  <c r="F328" i="13"/>
  <c r="F343" i="13"/>
  <c r="F334" i="13"/>
  <c r="F333" i="13"/>
  <c r="F340" i="13"/>
  <c r="F257" i="13"/>
  <c r="F282" i="13"/>
  <c r="F127" i="13"/>
  <c r="F296" i="13"/>
  <c r="F163" i="13"/>
  <c r="F199" i="13"/>
  <c r="F270" i="13"/>
  <c r="F261" i="13"/>
  <c r="F240" i="13"/>
  <c r="F169" i="13"/>
  <c r="F239" i="13"/>
  <c r="F203" i="13"/>
  <c r="F215" i="13"/>
  <c r="F157" i="13"/>
  <c r="F221" i="13"/>
  <c r="F228" i="13"/>
  <c r="F184" i="13"/>
  <c r="F209" i="13"/>
  <c r="F142" i="13"/>
  <c r="F149" i="13"/>
  <c r="F88" i="13"/>
  <c r="F108" i="13"/>
  <c r="F139" i="13"/>
  <c r="F52" i="13"/>
  <c r="F122" i="13"/>
  <c r="F94" i="13"/>
  <c r="F85" i="13"/>
  <c r="F50" i="13"/>
  <c r="F49" i="13"/>
  <c r="F103" i="13"/>
  <c r="F86" i="13"/>
  <c r="F29" i="13"/>
  <c r="AF60" i="13"/>
  <c r="AF71" i="13" s="1"/>
  <c r="AF84" i="13" s="1"/>
  <c r="AF94" i="13" s="1"/>
  <c r="F30" i="13"/>
  <c r="F26" i="13"/>
  <c r="R28" i="12"/>
  <c r="AT28" i="12" s="1"/>
  <c r="AT176" i="12" s="1"/>
  <c r="G21" i="13"/>
  <c r="V31" i="12"/>
  <c r="V39" i="12"/>
  <c r="V47" i="12"/>
  <c r="V55" i="12"/>
  <c r="V63" i="12"/>
  <c r="V71" i="12"/>
  <c r="V79" i="12"/>
  <c r="V87" i="12"/>
  <c r="V95" i="12"/>
  <c r="V103" i="12"/>
  <c r="V111" i="12"/>
  <c r="V119" i="12"/>
  <c r="V127" i="12"/>
  <c r="V135" i="12"/>
  <c r="V143" i="12"/>
  <c r="V151" i="12"/>
  <c r="V159" i="12"/>
  <c r="V167" i="12"/>
  <c r="V175" i="12"/>
  <c r="V183" i="12"/>
  <c r="V191" i="12"/>
  <c r="V199" i="12"/>
  <c r="V207" i="12"/>
  <c r="V215" i="12"/>
  <c r="V223" i="12"/>
  <c r="V231" i="12"/>
  <c r="V239" i="12"/>
  <c r="V247" i="12"/>
  <c r="V255" i="12"/>
  <c r="V263" i="12"/>
  <c r="V271" i="12"/>
  <c r="V279" i="12"/>
  <c r="V287" i="12"/>
  <c r="V295" i="12"/>
  <c r="V303" i="12"/>
  <c r="V311" i="12"/>
  <c r="V319" i="12"/>
  <c r="V327" i="12"/>
  <c r="V335" i="12"/>
  <c r="V343" i="12"/>
  <c r="V351" i="12"/>
  <c r="V359" i="12"/>
  <c r="V367" i="12"/>
  <c r="V375" i="12"/>
  <c r="V383" i="12"/>
  <c r="V32" i="12"/>
  <c r="V40" i="12"/>
  <c r="V48" i="12"/>
  <c r="V56" i="12"/>
  <c r="V64" i="12"/>
  <c r="V72" i="12"/>
  <c r="V80" i="12"/>
  <c r="V88" i="12"/>
  <c r="V96" i="12"/>
  <c r="V104" i="12"/>
  <c r="V112" i="12"/>
  <c r="V120" i="12"/>
  <c r="V128" i="12"/>
  <c r="V136" i="12"/>
  <c r="V144" i="12"/>
  <c r="V152" i="12"/>
  <c r="V160" i="12"/>
  <c r="V168" i="12"/>
  <c r="V176" i="12"/>
  <c r="V184" i="12"/>
  <c r="V192" i="12"/>
  <c r="V200" i="12"/>
  <c r="V208" i="12"/>
  <c r="V216" i="12"/>
  <c r="V224" i="12"/>
  <c r="V232" i="12"/>
  <c r="V240" i="12"/>
  <c r="V248" i="12"/>
  <c r="V256" i="12"/>
  <c r="V264" i="12"/>
  <c r="V272" i="12"/>
  <c r="V280" i="12"/>
  <c r="V288" i="12"/>
  <c r="V296" i="12"/>
  <c r="V304" i="12"/>
  <c r="V312" i="12"/>
  <c r="V320" i="12"/>
  <c r="V328" i="12"/>
  <c r="V336" i="12"/>
  <c r="V344" i="12"/>
  <c r="V352" i="12"/>
  <c r="V360" i="12"/>
  <c r="V368" i="12"/>
  <c r="V376" i="12"/>
  <c r="V384" i="12"/>
  <c r="V35" i="12"/>
  <c r="V43" i="12"/>
  <c r="V51" i="12"/>
  <c r="V59" i="12"/>
  <c r="V67" i="12"/>
  <c r="V75" i="12"/>
  <c r="V83" i="12"/>
  <c r="V91" i="12"/>
  <c r="V99" i="12"/>
  <c r="V107" i="12"/>
  <c r="V115" i="12"/>
  <c r="V123" i="12"/>
  <c r="V131" i="12"/>
  <c r="V139" i="12"/>
  <c r="V147" i="12"/>
  <c r="V155" i="12"/>
  <c r="V163" i="12"/>
  <c r="V171" i="12"/>
  <c r="V179" i="12"/>
  <c r="V187" i="12"/>
  <c r="V195" i="12"/>
  <c r="V203" i="12"/>
  <c r="V211" i="12"/>
  <c r="V219" i="12"/>
  <c r="V227" i="12"/>
  <c r="V235" i="12"/>
  <c r="V243" i="12"/>
  <c r="V251" i="12"/>
  <c r="V38" i="12"/>
  <c r="V52" i="12"/>
  <c r="V65" i="12"/>
  <c r="V77" i="12"/>
  <c r="V90" i="12"/>
  <c r="V102" i="12"/>
  <c r="V116" i="12"/>
  <c r="V129" i="12"/>
  <c r="V141" i="12"/>
  <c r="V154" i="12"/>
  <c r="V166" i="12"/>
  <c r="V180" i="12"/>
  <c r="V193" i="12"/>
  <c r="V205" i="12"/>
  <c r="V218" i="12"/>
  <c r="V230" i="12"/>
  <c r="V244" i="12"/>
  <c r="V257" i="12"/>
  <c r="V267" i="12"/>
  <c r="V277" i="12"/>
  <c r="V289" i="12"/>
  <c r="V299" i="12"/>
  <c r="V309" i="12"/>
  <c r="V321" i="12"/>
  <c r="V331" i="12"/>
  <c r="V341" i="12"/>
  <c r="V353" i="12"/>
  <c r="V363" i="12"/>
  <c r="V373" i="12"/>
  <c r="V385" i="12"/>
  <c r="V393" i="12"/>
  <c r="V401" i="12"/>
  <c r="V409" i="12"/>
  <c r="V417" i="12"/>
  <c r="V425" i="12"/>
  <c r="V433" i="12"/>
  <c r="V441" i="12"/>
  <c r="V449" i="12"/>
  <c r="V457" i="12"/>
  <c r="V465" i="12"/>
  <c r="V473" i="12"/>
  <c r="V481" i="12"/>
  <c r="V489" i="12"/>
  <c r="V497" i="12"/>
  <c r="V505" i="12"/>
  <c r="V513" i="12"/>
  <c r="V521" i="12"/>
  <c r="V529" i="12"/>
  <c r="V537" i="12"/>
  <c r="V29" i="12"/>
  <c r="V42" i="12"/>
  <c r="V54" i="12"/>
  <c r="V68" i="12"/>
  <c r="V81" i="12"/>
  <c r="V93" i="12"/>
  <c r="V106" i="12"/>
  <c r="V118" i="12"/>
  <c r="V132" i="12"/>
  <c r="V145" i="12"/>
  <c r="V157" i="12"/>
  <c r="V170" i="12"/>
  <c r="V182" i="12"/>
  <c r="V196" i="12"/>
  <c r="V209" i="12"/>
  <c r="V221" i="12"/>
  <c r="V234" i="12"/>
  <c r="V246" i="12"/>
  <c r="V259" i="12"/>
  <c r="V269" i="12"/>
  <c r="V281" i="12"/>
  <c r="V291" i="12"/>
  <c r="V301" i="12"/>
  <c r="V313" i="12"/>
  <c r="V323" i="12"/>
  <c r="V333" i="12"/>
  <c r="V345" i="12"/>
  <c r="V355" i="12"/>
  <c r="V365" i="12"/>
  <c r="V377" i="12"/>
  <c r="V387" i="12"/>
  <c r="V395" i="12"/>
  <c r="V403" i="12"/>
  <c r="V411" i="12"/>
  <c r="V419" i="12"/>
  <c r="V427" i="12"/>
  <c r="V435" i="12"/>
  <c r="V443" i="12"/>
  <c r="V451" i="12"/>
  <c r="V459" i="12"/>
  <c r="V467" i="12"/>
  <c r="V475" i="12"/>
  <c r="V483" i="12"/>
  <c r="V491" i="12"/>
  <c r="V499" i="12"/>
  <c r="V507" i="12"/>
  <c r="V515" i="12"/>
  <c r="V523" i="12"/>
  <c r="V531" i="12"/>
  <c r="V539" i="12"/>
  <c r="V30" i="12"/>
  <c r="V44" i="12"/>
  <c r="V57" i="12"/>
  <c r="V69" i="12"/>
  <c r="V82" i="12"/>
  <c r="V94" i="12"/>
  <c r="V108" i="12"/>
  <c r="V121" i="12"/>
  <c r="V133" i="12"/>
  <c r="V146" i="12"/>
  <c r="V158" i="12"/>
  <c r="V172" i="12"/>
  <c r="V185" i="12"/>
  <c r="V197" i="12"/>
  <c r="V210" i="12"/>
  <c r="V222" i="12"/>
  <c r="V236" i="12"/>
  <c r="V249" i="12"/>
  <c r="V260" i="12"/>
  <c r="V270" i="12"/>
  <c r="V282" i="12"/>
  <c r="V292" i="12"/>
  <c r="V302" i="12"/>
  <c r="V314" i="12"/>
  <c r="V324" i="12"/>
  <c r="V334" i="12"/>
  <c r="V346" i="12"/>
  <c r="V356" i="12"/>
  <c r="V366" i="12"/>
  <c r="V378" i="12"/>
  <c r="V388" i="12"/>
  <c r="V396" i="12"/>
  <c r="V404" i="12"/>
  <c r="V412" i="12"/>
  <c r="V420" i="12"/>
  <c r="V428" i="12"/>
  <c r="V436" i="12"/>
  <c r="V444" i="12"/>
  <c r="V452" i="12"/>
  <c r="V460" i="12"/>
  <c r="V468" i="12"/>
  <c r="V476" i="12"/>
  <c r="V484" i="12"/>
  <c r="V492" i="12"/>
  <c r="V500" i="12"/>
  <c r="V508" i="12"/>
  <c r="V516" i="12"/>
  <c r="V524" i="12"/>
  <c r="V532" i="12"/>
  <c r="V540" i="12"/>
  <c r="V46" i="12"/>
  <c r="V66" i="12"/>
  <c r="V86" i="12"/>
  <c r="V109" i="12"/>
  <c r="V126" i="12"/>
  <c r="V149" i="12"/>
  <c r="V169" i="12"/>
  <c r="V189" i="12"/>
  <c r="V212" i="12"/>
  <c r="V229" i="12"/>
  <c r="V252" i="12"/>
  <c r="V268" i="12"/>
  <c r="V285" i="12"/>
  <c r="V305" i="12"/>
  <c r="V318" i="12"/>
  <c r="V338" i="12"/>
  <c r="V354" i="12"/>
  <c r="V371" i="12"/>
  <c r="V389" i="12"/>
  <c r="V400" i="12"/>
  <c r="V414" i="12"/>
  <c r="V426" i="12"/>
  <c r="V439" i="12"/>
  <c r="V453" i="12"/>
  <c r="V464" i="12"/>
  <c r="V478" i="12"/>
  <c r="V490" i="12"/>
  <c r="V503" i="12"/>
  <c r="V517" i="12"/>
  <c r="V528" i="12"/>
  <c r="V542" i="12"/>
  <c r="V49" i="12"/>
  <c r="V33" i="12"/>
  <c r="V34" i="12"/>
  <c r="V53" i="12"/>
  <c r="V74" i="12"/>
  <c r="V97" i="12"/>
  <c r="V114" i="12"/>
  <c r="V137" i="12"/>
  <c r="V156" i="12"/>
  <c r="V177" i="12"/>
  <c r="V198" i="12"/>
  <c r="V217" i="12"/>
  <c r="V238" i="12"/>
  <c r="V258" i="12"/>
  <c r="V275" i="12"/>
  <c r="V293" i="12"/>
  <c r="V308" i="12"/>
  <c r="V326" i="12"/>
  <c r="V342" i="12"/>
  <c r="V361" i="12"/>
  <c r="V379" i="12"/>
  <c r="V392" i="12"/>
  <c r="V406" i="12"/>
  <c r="V418" i="12"/>
  <c r="V431" i="12"/>
  <c r="V445" i="12"/>
  <c r="V456" i="12"/>
  <c r="V470" i="12"/>
  <c r="V482" i="12"/>
  <c r="V495" i="12"/>
  <c r="V509" i="12"/>
  <c r="V520" i="12"/>
  <c r="V534" i="12"/>
  <c r="V36" i="12"/>
  <c r="V58" i="12"/>
  <c r="V76" i="12"/>
  <c r="V98" i="12"/>
  <c r="V117" i="12"/>
  <c r="V138" i="12"/>
  <c r="V161" i="12"/>
  <c r="V178" i="12"/>
  <c r="V201" i="12"/>
  <c r="V220" i="12"/>
  <c r="V241" i="12"/>
  <c r="V261" i="12"/>
  <c r="V276" i="12"/>
  <c r="V294" i="12"/>
  <c r="V310" i="12"/>
  <c r="V329" i="12"/>
  <c r="V347" i="12"/>
  <c r="V362" i="12"/>
  <c r="V380" i="12"/>
  <c r="V394" i="12"/>
  <c r="V407" i="12"/>
  <c r="V421" i="12"/>
  <c r="V432" i="12"/>
  <c r="V446" i="12"/>
  <c r="V458" i="12"/>
  <c r="V471" i="12"/>
  <c r="V485" i="12"/>
  <c r="V496" i="12"/>
  <c r="V510" i="12"/>
  <c r="V522" i="12"/>
  <c r="V535" i="12"/>
  <c r="V37" i="12"/>
  <c r="V60" i="12"/>
  <c r="V78" i="12"/>
  <c r="V100" i="12"/>
  <c r="V122" i="12"/>
  <c r="V140" i="12"/>
  <c r="V162" i="12"/>
  <c r="V181" i="12"/>
  <c r="V202" i="12"/>
  <c r="V225" i="12"/>
  <c r="V242" i="12"/>
  <c r="V262" i="12"/>
  <c r="V278" i="12"/>
  <c r="V297" i="12"/>
  <c r="V315" i="12"/>
  <c r="V330" i="12"/>
  <c r="V348" i="12"/>
  <c r="V364" i="12"/>
  <c r="V381" i="12"/>
  <c r="V397" i="12"/>
  <c r="V408" i="12"/>
  <c r="V422" i="12"/>
  <c r="V434" i="12"/>
  <c r="V447" i="12"/>
  <c r="V461" i="12"/>
  <c r="V472" i="12"/>
  <c r="V486" i="12"/>
  <c r="V498" i="12"/>
  <c r="V511" i="12"/>
  <c r="V525" i="12"/>
  <c r="V536" i="12"/>
  <c r="V41" i="12"/>
  <c r="V61" i="12"/>
  <c r="V84" i="12"/>
  <c r="V101" i="12"/>
  <c r="V124" i="12"/>
  <c r="V142" i="12"/>
  <c r="V164" i="12"/>
  <c r="V186" i="12"/>
  <c r="V204" i="12"/>
  <c r="V226" i="12"/>
  <c r="V245" i="12"/>
  <c r="V265" i="12"/>
  <c r="V283" i="12"/>
  <c r="V298" i="12"/>
  <c r="V316" i="12"/>
  <c r="V332" i="12"/>
  <c r="V349" i="12"/>
  <c r="V369" i="12"/>
  <c r="V382" i="12"/>
  <c r="V398" i="12"/>
  <c r="V410" i="12"/>
  <c r="V423" i="12"/>
  <c r="V437" i="12"/>
  <c r="V448" i="12"/>
  <c r="V462" i="12"/>
  <c r="V474" i="12"/>
  <c r="V487" i="12"/>
  <c r="V501" i="12"/>
  <c r="V512" i="12"/>
  <c r="V526" i="12"/>
  <c r="V538" i="12"/>
  <c r="V89" i="12"/>
  <c r="V148" i="12"/>
  <c r="V194" i="12"/>
  <c r="V253" i="12"/>
  <c r="V300" i="12"/>
  <c r="V340" i="12"/>
  <c r="V390" i="12"/>
  <c r="V424" i="12"/>
  <c r="V455" i="12"/>
  <c r="V493" i="12"/>
  <c r="V527" i="12"/>
  <c r="V92" i="12"/>
  <c r="V150" i="12"/>
  <c r="V206" i="12"/>
  <c r="V254" i="12"/>
  <c r="V306" i="12"/>
  <c r="V350" i="12"/>
  <c r="V391" i="12"/>
  <c r="V429" i="12"/>
  <c r="V463" i="12"/>
  <c r="V494" i="12"/>
  <c r="V530" i="12"/>
  <c r="V45" i="12"/>
  <c r="V105" i="12"/>
  <c r="V153" i="12"/>
  <c r="V213" i="12"/>
  <c r="V266" i="12"/>
  <c r="V307" i="12"/>
  <c r="V357" i="12"/>
  <c r="V399" i="12"/>
  <c r="V430" i="12"/>
  <c r="V466" i="12"/>
  <c r="V502" i="12"/>
  <c r="V533" i="12"/>
  <c r="V50" i="12"/>
  <c r="V110" i="12"/>
  <c r="V165" i="12"/>
  <c r="V214" i="12"/>
  <c r="V273" i="12"/>
  <c r="V317" i="12"/>
  <c r="V358" i="12"/>
  <c r="V402" i="12"/>
  <c r="V438" i="12"/>
  <c r="V469" i="12"/>
  <c r="V504" i="12"/>
  <c r="V541" i="12"/>
  <c r="V62" i="12"/>
  <c r="V113" i="12"/>
  <c r="V173" i="12"/>
  <c r="V228" i="12"/>
  <c r="V274" i="12"/>
  <c r="V322" i="12"/>
  <c r="V370" i="12"/>
  <c r="V405" i="12"/>
  <c r="V440" i="12"/>
  <c r="V477" i="12"/>
  <c r="V506" i="12"/>
  <c r="V543" i="12"/>
  <c r="V70" i="12"/>
  <c r="V125" i="12"/>
  <c r="V174" i="12"/>
  <c r="V233" i="12"/>
  <c r="V284" i="12"/>
  <c r="V325" i="12"/>
  <c r="V372" i="12"/>
  <c r="V413" i="12"/>
  <c r="V442" i="12"/>
  <c r="V479" i="12"/>
  <c r="V514" i="12"/>
  <c r="V544" i="12"/>
  <c r="V73" i="12"/>
  <c r="V130" i="12"/>
  <c r="V188" i="12"/>
  <c r="V237" i="12"/>
  <c r="V286" i="12"/>
  <c r="V337" i="12"/>
  <c r="V374" i="12"/>
  <c r="V415" i="12"/>
  <c r="V450" i="12"/>
  <c r="V480" i="12"/>
  <c r="V518" i="12"/>
  <c r="V386" i="12"/>
  <c r="V416" i="12"/>
  <c r="V85" i="12"/>
  <c r="V454" i="12"/>
  <c r="V134" i="12"/>
  <c r="V488" i="12"/>
  <c r="V190" i="12"/>
  <c r="V519" i="12"/>
  <c r="V250" i="12"/>
  <c r="V290" i="12"/>
  <c r="V339" i="12"/>
  <c r="F24" i="13"/>
  <c r="AC17" i="7"/>
  <c r="AD17" i="7" s="1"/>
  <c r="AF49" i="13"/>
  <c r="Z18" i="7"/>
  <c r="I25" i="4" s="1"/>
  <c r="AG26" i="13" s="1"/>
  <c r="AG50" i="13" s="1"/>
  <c r="J24" i="4"/>
  <c r="AH25" i="13" s="1"/>
  <c r="AH49" i="13" s="1"/>
  <c r="AJ13" i="7"/>
  <c r="AI13" i="7"/>
  <c r="AH14" i="7"/>
  <c r="E8" i="9"/>
  <c r="A12" i="9"/>
  <c r="C8" i="9"/>
  <c r="D8" i="9" s="1"/>
  <c r="B9" i="9"/>
  <c r="AT164" i="12" l="1"/>
  <c r="AT51" i="12"/>
  <c r="AT146" i="12"/>
  <c r="AT109" i="12"/>
  <c r="AT102" i="12"/>
  <c r="AT188" i="12"/>
  <c r="AT94" i="12"/>
  <c r="AT138" i="12"/>
  <c r="AT160" i="12"/>
  <c r="AT91" i="12"/>
  <c r="AT137" i="12"/>
  <c r="AT84" i="12"/>
  <c r="AT159" i="12"/>
  <c r="AT182" i="12"/>
  <c r="AT29" i="12"/>
  <c r="AT139" i="12"/>
  <c r="AT76" i="12"/>
  <c r="AT36" i="12"/>
  <c r="AT77" i="12"/>
  <c r="AT35" i="12"/>
  <c r="AT110" i="12"/>
  <c r="AT115" i="12"/>
  <c r="AT95" i="12"/>
  <c r="AT207" i="12"/>
  <c r="AT99" i="12"/>
  <c r="AT122" i="12"/>
  <c r="AT142" i="12"/>
  <c r="AT39" i="12"/>
  <c r="AT107" i="12"/>
  <c r="AT152" i="12"/>
  <c r="AT79" i="12"/>
  <c r="AT189" i="12"/>
  <c r="AT88" i="12"/>
  <c r="AT206" i="12"/>
  <c r="AT141" i="12"/>
  <c r="AT183" i="12"/>
  <c r="AT72" i="12"/>
  <c r="AT162" i="12"/>
  <c r="AT149" i="12"/>
  <c r="AT190" i="12"/>
  <c r="AT100" i="12"/>
  <c r="AT179" i="12"/>
  <c r="AT57" i="12"/>
  <c r="AT40" i="12"/>
  <c r="AT82" i="12"/>
  <c r="AT61" i="12"/>
  <c r="AT185" i="12"/>
  <c r="AT93" i="12"/>
  <c r="AT172" i="12"/>
  <c r="AT64" i="12"/>
  <c r="AT147" i="12"/>
  <c r="AT113" i="12"/>
  <c r="AT155" i="12"/>
  <c r="AT75" i="12"/>
  <c r="AT158" i="12"/>
  <c r="AT87" i="12"/>
  <c r="AT205" i="12"/>
  <c r="AT30" i="12"/>
  <c r="AT177" i="12"/>
  <c r="AT85" i="12"/>
  <c r="G24" i="13"/>
  <c r="AT65" i="12"/>
  <c r="AT80" i="12"/>
  <c r="AT37" i="12"/>
  <c r="AT114" i="12"/>
  <c r="AT134" i="12"/>
  <c r="AT131" i="12"/>
  <c r="AT55" i="12"/>
  <c r="AT59" i="12"/>
  <c r="AT43" i="12"/>
  <c r="AT166" i="12"/>
  <c r="AT211" i="12"/>
  <c r="AT184" i="12"/>
  <c r="AT53" i="12"/>
  <c r="AT126" i="12"/>
  <c r="AT48" i="12"/>
  <c r="AT154" i="12"/>
  <c r="AT34" i="12"/>
  <c r="AT106" i="12"/>
  <c r="AT201" i="12"/>
  <c r="AT86" i="12"/>
  <c r="AT135" i="12"/>
  <c r="AT148" i="12"/>
  <c r="AT209" i="12"/>
  <c r="AT178" i="12"/>
  <c r="AT52" i="12"/>
  <c r="AT195" i="12"/>
  <c r="AT104" i="12"/>
  <c r="AT130" i="12"/>
  <c r="AT117" i="12"/>
  <c r="AT68" i="12"/>
  <c r="AT42" i="12"/>
  <c r="AT49" i="12"/>
  <c r="AT124" i="12"/>
  <c r="AT169" i="12"/>
  <c r="AT101" i="12"/>
  <c r="AT97" i="12"/>
  <c r="AT92" i="12"/>
  <c r="AT171" i="12"/>
  <c r="AT73" i="12"/>
  <c r="AT165" i="12"/>
  <c r="AT199" i="12"/>
  <c r="AT90" i="12"/>
  <c r="AT44" i="12"/>
  <c r="AT123" i="12"/>
  <c r="AT31" i="12"/>
  <c r="AT98" i="12"/>
  <c r="AT129" i="12"/>
  <c r="AT194" i="12"/>
  <c r="AT181" i="12"/>
  <c r="AT47" i="12"/>
  <c r="AT116" i="12"/>
  <c r="AT174" i="12"/>
  <c r="AT63" i="12"/>
  <c r="AT193" i="12"/>
  <c r="AT145" i="12"/>
  <c r="AT163" i="12"/>
  <c r="AT56" i="12"/>
  <c r="AT71" i="12"/>
  <c r="AT121" i="12"/>
  <c r="AT38" i="12"/>
  <c r="AT105" i="12"/>
  <c r="AT157" i="12"/>
  <c r="AT108" i="12"/>
  <c r="AT187" i="12"/>
  <c r="AT83" i="12"/>
  <c r="AT33" i="12"/>
  <c r="AT103" i="12"/>
  <c r="AT70" i="12"/>
  <c r="AT118" i="12"/>
  <c r="AT167" i="12"/>
  <c r="AT180" i="12"/>
  <c r="AT111" i="12"/>
  <c r="AT133" i="12"/>
  <c r="AT112" i="12"/>
  <c r="AT192" i="12"/>
  <c r="AT62" i="12"/>
  <c r="AT127" i="12"/>
  <c r="AT140" i="12"/>
  <c r="AT168" i="12"/>
  <c r="AT67" i="12"/>
  <c r="AT170" i="12"/>
  <c r="AT200" i="12"/>
  <c r="AT74" i="12"/>
  <c r="AT89" i="12"/>
  <c r="AT151" i="12"/>
  <c r="AT173" i="12"/>
  <c r="AT150" i="12"/>
  <c r="AT203" i="12"/>
  <c r="AT161" i="12"/>
  <c r="AT69" i="12"/>
  <c r="AT54" i="12"/>
  <c r="AT175" i="12"/>
  <c r="AT197" i="12"/>
  <c r="AT153" i="12"/>
  <c r="AT46" i="12"/>
  <c r="AT132" i="12"/>
  <c r="AT191" i="12"/>
  <c r="AT204" i="12"/>
  <c r="AT58" i="12"/>
  <c r="AT120" i="12"/>
  <c r="AT41" i="12"/>
  <c r="AT45" i="12"/>
  <c r="AT143" i="12"/>
  <c r="AT156" i="12"/>
  <c r="AT50" i="12"/>
  <c r="AT66" i="12"/>
  <c r="AT60" i="12"/>
  <c r="AT32" i="12"/>
  <c r="AT208" i="12"/>
  <c r="AT202" i="12"/>
  <c r="AT125" i="12"/>
  <c r="AT210" i="12"/>
  <c r="AT136" i="12"/>
  <c r="AT198" i="12"/>
  <c r="AT119" i="12"/>
  <c r="AT196" i="12"/>
  <c r="AT96" i="12"/>
  <c r="AT81" i="12"/>
  <c r="AT144" i="12"/>
  <c r="BB9" i="12"/>
  <c r="BB10" i="12"/>
  <c r="G69" i="13"/>
  <c r="G523" i="13"/>
  <c r="G237" i="13"/>
  <c r="G90" i="13"/>
  <c r="G395" i="13"/>
  <c r="G365" i="13"/>
  <c r="G57" i="13"/>
  <c r="G409" i="13"/>
  <c r="G166" i="13"/>
  <c r="G39" i="13"/>
  <c r="G473" i="13"/>
  <c r="G311" i="13"/>
  <c r="G512" i="13"/>
  <c r="G194" i="13"/>
  <c r="AQ13" i="7"/>
  <c r="AR12" i="7"/>
  <c r="G86" i="13"/>
  <c r="G519" i="13"/>
  <c r="G250" i="13"/>
  <c r="BC28" i="12"/>
  <c r="BB7" i="12"/>
  <c r="AK14" i="7"/>
  <c r="G298" i="13"/>
  <c r="G146" i="13"/>
  <c r="G221" i="13"/>
  <c r="G34" i="13"/>
  <c r="G454" i="13"/>
  <c r="G324" i="13"/>
  <c r="G456" i="13"/>
  <c r="G329" i="13"/>
  <c r="G339" i="13"/>
  <c r="G228" i="13"/>
  <c r="G466" i="13"/>
  <c r="G458" i="13"/>
  <c r="G272" i="13"/>
  <c r="G103" i="13"/>
  <c r="G517" i="13"/>
  <c r="G538" i="13"/>
  <c r="G465" i="13"/>
  <c r="G503" i="13"/>
  <c r="G446" i="13"/>
  <c r="G379" i="13"/>
  <c r="G345" i="13"/>
  <c r="G336" i="13"/>
  <c r="G307" i="13"/>
  <c r="G282" i="13"/>
  <c r="G317" i="13"/>
  <c r="G174" i="13"/>
  <c r="G95" i="13"/>
  <c r="G109" i="13"/>
  <c r="G49" i="13"/>
  <c r="G296" i="13"/>
  <c r="G99" i="13"/>
  <c r="G381" i="13"/>
  <c r="G350" i="13"/>
  <c r="G33" i="13"/>
  <c r="G353" i="13"/>
  <c r="G496" i="13"/>
  <c r="G502" i="13"/>
  <c r="G428" i="13"/>
  <c r="G442" i="13"/>
  <c r="G375" i="13"/>
  <c r="G342" i="13"/>
  <c r="G275" i="13"/>
  <c r="G295" i="13"/>
  <c r="G246" i="13"/>
  <c r="G204" i="13"/>
  <c r="G126" i="13"/>
  <c r="G185" i="13"/>
  <c r="G77" i="13"/>
  <c r="G504" i="13"/>
  <c r="G393" i="13"/>
  <c r="G248" i="13"/>
  <c r="G78" i="13"/>
  <c r="G524" i="13"/>
  <c r="G507" i="13"/>
  <c r="G480" i="13"/>
  <c r="G494" i="13"/>
  <c r="G396" i="13"/>
  <c r="G434" i="13"/>
  <c r="G374" i="13"/>
  <c r="G326" i="13"/>
  <c r="G234" i="13"/>
  <c r="G279" i="13"/>
  <c r="G233" i="13"/>
  <c r="G209" i="13"/>
  <c r="G216" i="13"/>
  <c r="G177" i="13"/>
  <c r="G68" i="13"/>
  <c r="G518" i="13"/>
  <c r="G323" i="13"/>
  <c r="G186" i="13"/>
  <c r="G531" i="13"/>
  <c r="G521" i="13"/>
  <c r="G399" i="13"/>
  <c r="G427" i="13"/>
  <c r="G369" i="13"/>
  <c r="G392" i="13"/>
  <c r="G325" i="13"/>
  <c r="G313" i="13"/>
  <c r="G270" i="13"/>
  <c r="G258" i="13"/>
  <c r="G189" i="13"/>
  <c r="G208" i="13"/>
  <c r="G121" i="13"/>
  <c r="G440" i="13"/>
  <c r="G450" i="13"/>
  <c r="G242" i="13"/>
  <c r="G59" i="13"/>
  <c r="G429" i="13"/>
  <c r="G535" i="13"/>
  <c r="G491" i="13"/>
  <c r="G499" i="13"/>
  <c r="G505" i="13"/>
  <c r="G527" i="13"/>
  <c r="G383" i="13"/>
  <c r="G411" i="13"/>
  <c r="G367" i="13"/>
  <c r="G384" i="13"/>
  <c r="G340" i="13"/>
  <c r="G312" i="13"/>
  <c r="G262" i="13"/>
  <c r="G256" i="13"/>
  <c r="G180" i="13"/>
  <c r="G200" i="13"/>
  <c r="G58" i="13"/>
  <c r="AG59" i="13"/>
  <c r="AG70" i="13" s="1"/>
  <c r="O539" i="13"/>
  <c r="G203" i="13"/>
  <c r="G178" i="13"/>
  <c r="G67" i="13"/>
  <c r="G41" i="13"/>
  <c r="G530" i="13"/>
  <c r="G361" i="13"/>
  <c r="G354" i="13"/>
  <c r="G83" i="13"/>
  <c r="G139" i="13"/>
  <c r="G60" i="13"/>
  <c r="G40" i="13"/>
  <c r="G493" i="13"/>
  <c r="G500" i="13"/>
  <c r="G498" i="13"/>
  <c r="G321" i="13"/>
  <c r="G413" i="13"/>
  <c r="G462" i="13"/>
  <c r="G455" i="13"/>
  <c r="G470" i="13"/>
  <c r="G422" i="13"/>
  <c r="G348" i="13"/>
  <c r="G360" i="13"/>
  <c r="G394" i="13"/>
  <c r="G441" i="13"/>
  <c r="G372" i="13"/>
  <c r="G281" i="13"/>
  <c r="G349" i="13"/>
  <c r="G265" i="13"/>
  <c r="G338" i="13"/>
  <c r="G241" i="13"/>
  <c r="G243" i="13"/>
  <c r="G277" i="13"/>
  <c r="G276" i="13"/>
  <c r="G240" i="13"/>
  <c r="G230" i="13"/>
  <c r="G218" i="13"/>
  <c r="G198" i="13"/>
  <c r="G117" i="13"/>
  <c r="G131" i="13"/>
  <c r="G87" i="13"/>
  <c r="G79" i="13"/>
  <c r="G52" i="13"/>
  <c r="G508" i="13"/>
  <c r="G461" i="13"/>
  <c r="G471" i="13"/>
  <c r="G438" i="13"/>
  <c r="G426" i="13"/>
  <c r="G373" i="13"/>
  <c r="G291" i="13"/>
  <c r="G263" i="13"/>
  <c r="G292" i="13"/>
  <c r="G202" i="13"/>
  <c r="G147" i="13"/>
  <c r="G96" i="13"/>
  <c r="G485" i="13"/>
  <c r="G492" i="13"/>
  <c r="G482" i="13"/>
  <c r="G537" i="13"/>
  <c r="G515" i="13"/>
  <c r="G448" i="13"/>
  <c r="G436" i="13"/>
  <c r="G423" i="13"/>
  <c r="G390" i="13"/>
  <c r="G320" i="13"/>
  <c r="G359" i="13"/>
  <c r="G378" i="13"/>
  <c r="G425" i="13"/>
  <c r="G352" i="13"/>
  <c r="G343" i="13"/>
  <c r="G341" i="13"/>
  <c r="G371" i="13"/>
  <c r="G315" i="13"/>
  <c r="G231" i="13"/>
  <c r="G239" i="13"/>
  <c r="G261" i="13"/>
  <c r="G260" i="13"/>
  <c r="G232" i="13"/>
  <c r="G215" i="13"/>
  <c r="G165" i="13"/>
  <c r="G181" i="13"/>
  <c r="G101" i="13"/>
  <c r="G84" i="13"/>
  <c r="G51" i="13"/>
  <c r="G102" i="13"/>
  <c r="G44" i="13"/>
  <c r="G501" i="13"/>
  <c r="G444" i="13"/>
  <c r="G464" i="13"/>
  <c r="G486" i="13"/>
  <c r="G380" i="13"/>
  <c r="G457" i="13"/>
  <c r="G297" i="13"/>
  <c r="G184" i="13"/>
  <c r="G266" i="13"/>
  <c r="G309" i="13"/>
  <c r="G219" i="13"/>
  <c r="G173" i="13"/>
  <c r="G120" i="13"/>
  <c r="G469" i="13"/>
  <c r="G476" i="13"/>
  <c r="G474" i="13"/>
  <c r="G529" i="13"/>
  <c r="G528" i="13"/>
  <c r="G405" i="13"/>
  <c r="G397" i="13"/>
  <c r="G415" i="13"/>
  <c r="G382" i="13"/>
  <c r="G443" i="13"/>
  <c r="G357" i="13"/>
  <c r="G370" i="13"/>
  <c r="G417" i="13"/>
  <c r="G408" i="13"/>
  <c r="G327" i="13"/>
  <c r="G333" i="13"/>
  <c r="G355" i="13"/>
  <c r="G314" i="13"/>
  <c r="G288" i="13"/>
  <c r="G156" i="13"/>
  <c r="G251" i="13"/>
  <c r="G259" i="13"/>
  <c r="G164" i="13"/>
  <c r="G214" i="13"/>
  <c r="G160" i="13"/>
  <c r="G163" i="13"/>
  <c r="G100" i="13"/>
  <c r="G91" i="13"/>
  <c r="G151" i="13"/>
  <c r="G94" i="13"/>
  <c r="G191" i="13"/>
  <c r="G124" i="13"/>
  <c r="G112" i="13"/>
  <c r="G137" i="13"/>
  <c r="G98" i="13"/>
  <c r="G56" i="13"/>
  <c r="G93" i="13"/>
  <c r="G533" i="13"/>
  <c r="G439" i="13"/>
  <c r="G484" i="13"/>
  <c r="G514" i="13"/>
  <c r="G539" i="13"/>
  <c r="P539" i="13" s="1"/>
  <c r="G513" i="13"/>
  <c r="G37" i="13"/>
  <c r="G463" i="13"/>
  <c r="G511" i="13"/>
  <c r="G534" i="13"/>
  <c r="G389" i="13"/>
  <c r="G430" i="13"/>
  <c r="G412" i="13"/>
  <c r="G419" i="13"/>
  <c r="G358" i="13"/>
  <c r="G410" i="13"/>
  <c r="G364" i="13"/>
  <c r="G401" i="13"/>
  <c r="G424" i="13"/>
  <c r="G290" i="13"/>
  <c r="G334" i="13"/>
  <c r="G300" i="13"/>
  <c r="G363" i="13"/>
  <c r="G346" i="13"/>
  <c r="G302" i="13"/>
  <c r="G264" i="13"/>
  <c r="G226" i="13"/>
  <c r="G293" i="13"/>
  <c r="G245" i="13"/>
  <c r="G257" i="13"/>
  <c r="G188" i="13"/>
  <c r="G201" i="13"/>
  <c r="G175" i="13"/>
  <c r="G252" i="13"/>
  <c r="G176" i="13"/>
  <c r="G155" i="13"/>
  <c r="G116" i="13"/>
  <c r="G111" i="13"/>
  <c r="G129" i="13"/>
  <c r="G92" i="13"/>
  <c r="G48" i="13"/>
  <c r="G85" i="13"/>
  <c r="G509" i="13"/>
  <c r="G483" i="13"/>
  <c r="G453" i="13"/>
  <c r="G490" i="13"/>
  <c r="G475" i="13"/>
  <c r="G489" i="13"/>
  <c r="G520" i="13"/>
  <c r="G451" i="13"/>
  <c r="G487" i="13"/>
  <c r="G510" i="13"/>
  <c r="G407" i="13"/>
  <c r="G406" i="13"/>
  <c r="G388" i="13"/>
  <c r="G403" i="13"/>
  <c r="G319" i="13"/>
  <c r="G386" i="13"/>
  <c r="G318" i="13"/>
  <c r="G377" i="13"/>
  <c r="G400" i="13"/>
  <c r="G351" i="13"/>
  <c r="G299" i="13"/>
  <c r="G332" i="13"/>
  <c r="G347" i="13"/>
  <c r="G322" i="13"/>
  <c r="G274" i="13"/>
  <c r="G303" i="13"/>
  <c r="G286" i="13"/>
  <c r="G269" i="13"/>
  <c r="G187" i="13"/>
  <c r="G254" i="13"/>
  <c r="G159" i="13"/>
  <c r="G222" i="13"/>
  <c r="G220" i="13"/>
  <c r="G190" i="13"/>
  <c r="G158" i="13"/>
  <c r="G43" i="13"/>
  <c r="G108" i="13"/>
  <c r="G74" i="13"/>
  <c r="G82" i="13"/>
  <c r="G97" i="13"/>
  <c r="G71" i="13"/>
  <c r="G76" i="13"/>
  <c r="G46" i="13"/>
  <c r="G110" i="13"/>
  <c r="G64" i="13"/>
  <c r="G65" i="13"/>
  <c r="G119" i="13"/>
  <c r="G128" i="13"/>
  <c r="G145" i="13"/>
  <c r="G122" i="13"/>
  <c r="G113" i="13"/>
  <c r="G104" i="13"/>
  <c r="G132" i="13"/>
  <c r="G125" i="13"/>
  <c r="G199" i="13"/>
  <c r="G154" i="13"/>
  <c r="G227" i="13"/>
  <c r="G197" i="13"/>
  <c r="G170" i="13"/>
  <c r="G229" i="13"/>
  <c r="G210" i="13"/>
  <c r="G238" i="13"/>
  <c r="G205" i="13"/>
  <c r="G182" i="13"/>
  <c r="G253" i="13"/>
  <c r="G268" i="13"/>
  <c r="G247" i="13"/>
  <c r="G285" i="13"/>
  <c r="G278" i="13"/>
  <c r="G271" i="13"/>
  <c r="G280" i="13"/>
  <c r="G171" i="13"/>
  <c r="G316" i="13"/>
  <c r="G308" i="13"/>
  <c r="G235" i="13"/>
  <c r="G283" i="13"/>
  <c r="G273" i="13"/>
  <c r="G304" i="13"/>
  <c r="G328" i="13"/>
  <c r="G416" i="13"/>
  <c r="G376" i="13"/>
  <c r="G433" i="13"/>
  <c r="G366" i="13"/>
  <c r="G402" i="13"/>
  <c r="G225" i="13"/>
  <c r="G362" i="13"/>
  <c r="G435" i="13"/>
  <c r="G404" i="13"/>
  <c r="G398" i="13"/>
  <c r="G337" i="13"/>
  <c r="G452" i="13"/>
  <c r="G526" i="13"/>
  <c r="G479" i="13"/>
  <c r="G460" i="13"/>
  <c r="G472" i="13"/>
  <c r="G536" i="13"/>
  <c r="G481" i="13"/>
  <c r="G38" i="13"/>
  <c r="G421" i="13"/>
  <c r="G506" i="13"/>
  <c r="G437" i="13"/>
  <c r="G516" i="13"/>
  <c r="G459" i="13"/>
  <c r="G525" i="13"/>
  <c r="G45" i="13"/>
  <c r="G54" i="13"/>
  <c r="G47" i="13"/>
  <c r="G72" i="13"/>
  <c r="G73" i="13"/>
  <c r="G127" i="13"/>
  <c r="G136" i="13"/>
  <c r="G153" i="13"/>
  <c r="G130" i="13"/>
  <c r="G114" i="13"/>
  <c r="G105" i="13"/>
  <c r="G140" i="13"/>
  <c r="G133" i="13"/>
  <c r="G75" i="13"/>
  <c r="G193" i="13"/>
  <c r="G142" i="13"/>
  <c r="G183" i="13"/>
  <c r="G134" i="13"/>
  <c r="G211" i="13"/>
  <c r="G167" i="13"/>
  <c r="G206" i="13"/>
  <c r="G53" i="13"/>
  <c r="G62" i="13"/>
  <c r="G55" i="13"/>
  <c r="G80" i="13"/>
  <c r="G81" i="13"/>
  <c r="G135" i="13"/>
  <c r="G144" i="13"/>
  <c r="G161" i="13"/>
  <c r="G138" i="13"/>
  <c r="G115" i="13"/>
  <c r="G106" i="13"/>
  <c r="G148" i="13"/>
  <c r="G141" i="13"/>
  <c r="G118" i="13"/>
  <c r="G152" i="13"/>
  <c r="G150" i="13"/>
  <c r="G236" i="13"/>
  <c r="G196" i="13"/>
  <c r="G157" i="13"/>
  <c r="G212" i="13"/>
  <c r="G172" i="13"/>
  <c r="G207" i="13"/>
  <c r="G224" i="13"/>
  <c r="G255" i="13"/>
  <c r="G284" i="13"/>
  <c r="G249" i="13"/>
  <c r="G301" i="13"/>
  <c r="G294" i="13"/>
  <c r="G287" i="13"/>
  <c r="G179" i="13"/>
  <c r="G310" i="13"/>
  <c r="G330" i="13"/>
  <c r="G331" i="13"/>
  <c r="G289" i="13"/>
  <c r="G306" i="13"/>
  <c r="G305" i="13"/>
  <c r="G335" i="13"/>
  <c r="G344" i="13"/>
  <c r="G432" i="13"/>
  <c r="G385" i="13"/>
  <c r="G449" i="13"/>
  <c r="G368" i="13"/>
  <c r="G418" i="13"/>
  <c r="G356" i="13"/>
  <c r="G387" i="13"/>
  <c r="G267" i="13"/>
  <c r="G420" i="13"/>
  <c r="G414" i="13"/>
  <c r="G391" i="13"/>
  <c r="G478" i="13"/>
  <c r="G35" i="13"/>
  <c r="G495" i="13"/>
  <c r="G445" i="13"/>
  <c r="G488" i="13"/>
  <c r="G467" i="13"/>
  <c r="G497" i="13"/>
  <c r="G431" i="13"/>
  <c r="G447" i="13"/>
  <c r="G522" i="13"/>
  <c r="G468" i="13"/>
  <c r="G532" i="13"/>
  <c r="G477" i="13"/>
  <c r="G26" i="13"/>
  <c r="G61" i="13"/>
  <c r="G70" i="13"/>
  <c r="G63" i="13"/>
  <c r="G88" i="13"/>
  <c r="G89" i="13"/>
  <c r="G143" i="13"/>
  <c r="G66" i="13"/>
  <c r="G169" i="13"/>
  <c r="G42" i="13"/>
  <c r="G123" i="13"/>
  <c r="G107" i="13"/>
  <c r="G50" i="13"/>
  <c r="G149" i="13"/>
  <c r="G192" i="13"/>
  <c r="G168" i="13"/>
  <c r="G244" i="13"/>
  <c r="G217" i="13"/>
  <c r="G162" i="13"/>
  <c r="G213" i="13"/>
  <c r="G195" i="13"/>
  <c r="G223" i="13"/>
  <c r="G36" i="13"/>
  <c r="G25" i="13"/>
  <c r="G27" i="13"/>
  <c r="G31" i="13"/>
  <c r="G28" i="13"/>
  <c r="G32" i="13"/>
  <c r="G30" i="13"/>
  <c r="G29" i="13"/>
  <c r="V28" i="12"/>
  <c r="AU28" i="12" s="1"/>
  <c r="AU178" i="12" s="1"/>
  <c r="Y18" i="7"/>
  <c r="H25" i="4" s="1"/>
  <c r="W8" i="12" s="1"/>
  <c r="AA18" i="7"/>
  <c r="Z19" i="7" s="1"/>
  <c r="Y19" i="7" s="1"/>
  <c r="H26" i="4" s="1"/>
  <c r="AA8" i="12" s="1"/>
  <c r="AJ14" i="7"/>
  <c r="AI14" i="7"/>
  <c r="AH15" i="7"/>
  <c r="E9" i="9"/>
  <c r="C9" i="9"/>
  <c r="D9" i="9" s="1"/>
  <c r="B10" i="9"/>
  <c r="A13" i="9"/>
  <c r="D37" i="3"/>
  <c r="BA38" i="15" s="1"/>
  <c r="D38" i="3"/>
  <c r="BA40" i="15" s="1"/>
  <c r="D36" i="3"/>
  <c r="BA36" i="15" s="1"/>
  <c r="C35" i="3"/>
  <c r="AU72" i="12" l="1"/>
  <c r="AU68" i="12"/>
  <c r="AU61" i="12"/>
  <c r="AU43" i="12"/>
  <c r="AU158" i="12"/>
  <c r="AU125" i="12"/>
  <c r="AU191" i="12"/>
  <c r="AU196" i="12"/>
  <c r="AU165" i="12"/>
  <c r="AU32" i="12"/>
  <c r="AU209" i="12"/>
  <c r="AU104" i="12"/>
  <c r="AU94" i="12"/>
  <c r="AU62" i="12"/>
  <c r="AU151" i="12"/>
  <c r="AU154" i="12"/>
  <c r="AU117" i="12"/>
  <c r="AU89" i="12"/>
  <c r="AU147" i="12"/>
  <c r="AU138" i="12"/>
  <c r="AU155" i="12"/>
  <c r="AU137" i="12"/>
  <c r="AU136" i="12"/>
  <c r="AU170" i="12"/>
  <c r="AU194" i="12"/>
  <c r="AU107" i="12"/>
  <c r="AU46" i="12"/>
  <c r="AU101" i="12"/>
  <c r="AU88" i="12"/>
  <c r="AU69" i="12"/>
  <c r="AU96" i="12"/>
  <c r="AU82" i="12"/>
  <c r="AU168" i="12"/>
  <c r="AU197" i="12"/>
  <c r="AU73" i="12"/>
  <c r="AU48" i="12"/>
  <c r="AU29" i="12"/>
  <c r="AU140" i="12"/>
  <c r="AU153" i="12"/>
  <c r="AU31" i="12"/>
  <c r="AU211" i="12"/>
  <c r="AU162" i="12"/>
  <c r="AU39" i="12"/>
  <c r="AU77" i="12"/>
  <c r="AU161" i="12"/>
  <c r="AU200" i="12"/>
  <c r="AU44" i="12"/>
  <c r="AU50" i="12"/>
  <c r="AU55" i="12"/>
  <c r="AU171" i="12"/>
  <c r="AU33" i="12"/>
  <c r="AU152" i="12"/>
  <c r="AU172" i="12"/>
  <c r="AU160" i="12"/>
  <c r="AU185" i="12"/>
  <c r="AU67" i="12"/>
  <c r="AU109" i="12"/>
  <c r="AU174" i="12"/>
  <c r="AU112" i="12"/>
  <c r="AU164" i="12"/>
  <c r="AU188" i="12"/>
  <c r="AU95" i="12"/>
  <c r="AU65" i="12"/>
  <c r="AU186" i="12"/>
  <c r="AU103" i="12"/>
  <c r="AU180" i="12"/>
  <c r="AU181" i="12"/>
  <c r="AU35" i="12"/>
  <c r="AU146" i="12"/>
  <c r="AU70" i="12"/>
  <c r="AU119" i="12"/>
  <c r="AU102" i="12"/>
  <c r="AU177" i="12"/>
  <c r="AU51" i="12"/>
  <c r="AU66" i="12"/>
  <c r="AU59" i="12"/>
  <c r="AU86" i="12"/>
  <c r="AU131" i="12"/>
  <c r="AU74" i="12"/>
  <c r="AU176" i="12"/>
  <c r="AU132" i="12"/>
  <c r="AU105" i="12"/>
  <c r="AU150" i="12"/>
  <c r="AU159" i="12"/>
  <c r="AU166" i="12"/>
  <c r="AU173" i="12"/>
  <c r="AU167" i="12"/>
  <c r="AU54" i="12"/>
  <c r="AU41" i="12"/>
  <c r="AU99" i="12"/>
  <c r="AU189" i="12"/>
  <c r="AU60" i="12"/>
  <c r="AU183" i="12"/>
  <c r="AU205" i="12"/>
  <c r="AU36" i="12"/>
  <c r="AU115" i="12"/>
  <c r="AU34" i="12"/>
  <c r="AU123" i="12"/>
  <c r="AU53" i="12"/>
  <c r="AU79" i="12"/>
  <c r="AU195" i="12"/>
  <c r="AU98" i="12"/>
  <c r="AU75" i="12"/>
  <c r="AU108" i="12"/>
  <c r="AU113" i="12"/>
  <c r="AU206" i="12"/>
  <c r="AU56" i="12"/>
  <c r="AU42" i="12"/>
  <c r="AU85" i="12"/>
  <c r="AU64" i="12"/>
  <c r="AU157" i="12"/>
  <c r="AU204" i="12"/>
  <c r="AU47" i="12"/>
  <c r="AU163" i="12"/>
  <c r="AU49" i="12"/>
  <c r="AU84" i="12"/>
  <c r="AU80" i="12"/>
  <c r="AU81" i="12"/>
  <c r="AU201" i="12"/>
  <c r="AU179" i="12"/>
  <c r="AU198" i="12"/>
  <c r="AU71" i="12"/>
  <c r="AU187" i="12"/>
  <c r="AU76" i="12"/>
  <c r="AU143" i="12"/>
  <c r="AU38" i="12"/>
  <c r="AU122" i="12"/>
  <c r="AU139" i="12"/>
  <c r="AU210" i="12"/>
  <c r="AU130" i="12"/>
  <c r="AU120" i="12"/>
  <c r="AU145" i="12"/>
  <c r="AU134" i="12"/>
  <c r="AU128" i="12"/>
  <c r="AU30" i="12"/>
  <c r="AU148" i="12"/>
  <c r="AU111" i="12"/>
  <c r="AU90" i="12"/>
  <c r="AU37" i="12"/>
  <c r="AU144" i="12"/>
  <c r="AU182" i="12"/>
  <c r="AU92" i="12"/>
  <c r="AU63" i="12"/>
  <c r="AU116" i="12"/>
  <c r="AU58" i="12"/>
  <c r="AU135" i="12"/>
  <c r="AU129" i="12"/>
  <c r="AU100" i="12"/>
  <c r="AU207" i="12"/>
  <c r="AU141" i="12"/>
  <c r="AU142" i="12"/>
  <c r="AU203" i="12"/>
  <c r="AU126" i="12"/>
  <c r="AU190" i="12"/>
  <c r="AU184" i="12"/>
  <c r="AU149" i="12"/>
  <c r="AU192" i="12"/>
  <c r="AU133" i="12"/>
  <c r="AU156" i="12"/>
  <c r="AU175" i="12"/>
  <c r="AU193" i="12"/>
  <c r="AU202" i="12"/>
  <c r="AU208" i="12"/>
  <c r="AU57" i="12"/>
  <c r="AU110" i="12"/>
  <c r="AU127" i="12"/>
  <c r="AU93" i="12"/>
  <c r="AU78" i="12"/>
  <c r="AU199" i="12"/>
  <c r="AU106" i="12"/>
  <c r="AU124" i="12"/>
  <c r="AU40" i="12"/>
  <c r="AU118" i="12"/>
  <c r="AU45" i="12"/>
  <c r="AU87" i="12"/>
  <c r="AU52" i="12"/>
  <c r="AU97" i="12"/>
  <c r="AU121" i="12"/>
  <c r="AU83" i="12"/>
  <c r="AU114" i="12"/>
  <c r="AU91" i="12"/>
  <c r="AU169" i="12"/>
  <c r="Q22" i="4"/>
  <c r="L22" i="4" s="1"/>
  <c r="L6" i="12"/>
  <c r="P22" i="4"/>
  <c r="K22" i="4" s="1"/>
  <c r="L7" i="12"/>
  <c r="BC36" i="12"/>
  <c r="BC44" i="12"/>
  <c r="BC52" i="12"/>
  <c r="BC60" i="12"/>
  <c r="BC68" i="12"/>
  <c r="BC76" i="12"/>
  <c r="BC84" i="12"/>
  <c r="BC92" i="12"/>
  <c r="BC100" i="12"/>
  <c r="BC31" i="12"/>
  <c r="BC39" i="12"/>
  <c r="BC47" i="12"/>
  <c r="BC55" i="12"/>
  <c r="BC63" i="12"/>
  <c r="BC71" i="12"/>
  <c r="BC79" i="12"/>
  <c r="BC87" i="12"/>
  <c r="BC95" i="12"/>
  <c r="BC103" i="12"/>
  <c r="BC30" i="12"/>
  <c r="BC43" i="12"/>
  <c r="BC49" i="12"/>
  <c r="BC62" i="12"/>
  <c r="BC75" i="12"/>
  <c r="BC81" i="12"/>
  <c r="BC94" i="12"/>
  <c r="BC111" i="12"/>
  <c r="BC119" i="12"/>
  <c r="BC42" i="12"/>
  <c r="BC48" i="12"/>
  <c r="BC61" i="12"/>
  <c r="BC74" i="12"/>
  <c r="BC80" i="12"/>
  <c r="BC93" i="12"/>
  <c r="BC112" i="12"/>
  <c r="BC120" i="12"/>
  <c r="BC34" i="12"/>
  <c r="BC40" i="12"/>
  <c r="BC53" i="12"/>
  <c r="BC66" i="12"/>
  <c r="BC72" i="12"/>
  <c r="BC85" i="12"/>
  <c r="BC98" i="12"/>
  <c r="BC32" i="12"/>
  <c r="BC45" i="12"/>
  <c r="BC58" i="12"/>
  <c r="BC64" i="12"/>
  <c r="BC50" i="12"/>
  <c r="BC82" i="12"/>
  <c r="BC86" i="12"/>
  <c r="BC101" i="12"/>
  <c r="BC107" i="12"/>
  <c r="BC113" i="12"/>
  <c r="BC41" i="12"/>
  <c r="BC67" i="12"/>
  <c r="BC69" i="12"/>
  <c r="BC73" i="12"/>
  <c r="BC88" i="12"/>
  <c r="BC90" i="12"/>
  <c r="BC106" i="12"/>
  <c r="BC46" i="12"/>
  <c r="BC65" i="12"/>
  <c r="BC77" i="12"/>
  <c r="BC96" i="12"/>
  <c r="BC105" i="12"/>
  <c r="BC134" i="12"/>
  <c r="BC142" i="12"/>
  <c r="BC150" i="12"/>
  <c r="BC158" i="12"/>
  <c r="BC51" i="12"/>
  <c r="BC118" i="12"/>
  <c r="BC124" i="12"/>
  <c r="BC125" i="12"/>
  <c r="BC126" i="12"/>
  <c r="BC127" i="12"/>
  <c r="BC135" i="12"/>
  <c r="BC143" i="12"/>
  <c r="BC151" i="12"/>
  <c r="BC37" i="12"/>
  <c r="BC56" i="12"/>
  <c r="BC83" i="12"/>
  <c r="BC102" i="12"/>
  <c r="BC117" i="12"/>
  <c r="BC123" i="12"/>
  <c r="BC128" i="12"/>
  <c r="BC136" i="12"/>
  <c r="BC144" i="12"/>
  <c r="BC152" i="12"/>
  <c r="BC33" i="12"/>
  <c r="BC59" i="12"/>
  <c r="BC78" i="12"/>
  <c r="BC97" i="12"/>
  <c r="BC109" i="12"/>
  <c r="BC115" i="12"/>
  <c r="BC121" i="12"/>
  <c r="BC70" i="12"/>
  <c r="BC129" i="12"/>
  <c r="BC133" i="12"/>
  <c r="BC146" i="12"/>
  <c r="BC153" i="12"/>
  <c r="BC162" i="12"/>
  <c r="BC170" i="12"/>
  <c r="BC178" i="12"/>
  <c r="BC186" i="12"/>
  <c r="BC194" i="12"/>
  <c r="BC139" i="12"/>
  <c r="BC163" i="12"/>
  <c r="BC171" i="12"/>
  <c r="BC179" i="12"/>
  <c r="BC187" i="12"/>
  <c r="BC195" i="12"/>
  <c r="BC35" i="12"/>
  <c r="BC54" i="12"/>
  <c r="BC132" i="12"/>
  <c r="BC145" i="12"/>
  <c r="BC149" i="12"/>
  <c r="BC108" i="12"/>
  <c r="BC116" i="12"/>
  <c r="BC138" i="12"/>
  <c r="BC165" i="12"/>
  <c r="BC89" i="12"/>
  <c r="BC104" i="12"/>
  <c r="BC38" i="12"/>
  <c r="BC141" i="12"/>
  <c r="BC168" i="12"/>
  <c r="BC185" i="12"/>
  <c r="BC191" i="12"/>
  <c r="BC197" i="12"/>
  <c r="BC198" i="12"/>
  <c r="BC206" i="12"/>
  <c r="BC214" i="12"/>
  <c r="BC222" i="12"/>
  <c r="BC230" i="12"/>
  <c r="BC238" i="12"/>
  <c r="BC246" i="12"/>
  <c r="BC122" i="12"/>
  <c r="BC130" i="12"/>
  <c r="BC147" i="12"/>
  <c r="BC159" i="12"/>
  <c r="BC164" i="12"/>
  <c r="BC184" i="12"/>
  <c r="BC190" i="12"/>
  <c r="BC196" i="12"/>
  <c r="BC199" i="12"/>
  <c r="BC207" i="12"/>
  <c r="BC215" i="12"/>
  <c r="BC223" i="12"/>
  <c r="BC231" i="12"/>
  <c r="BC239" i="12"/>
  <c r="BC247" i="12"/>
  <c r="BC255" i="12"/>
  <c r="BC155" i="12"/>
  <c r="BC157" i="12"/>
  <c r="BC161" i="12"/>
  <c r="BC167" i="12"/>
  <c r="BC177" i="12"/>
  <c r="BC183" i="12"/>
  <c r="BC189" i="12"/>
  <c r="BC200" i="12"/>
  <c r="BC208" i="12"/>
  <c r="BC216" i="12"/>
  <c r="BC224" i="12"/>
  <c r="BC232" i="12"/>
  <c r="BC110" i="12"/>
  <c r="BC137" i="12"/>
  <c r="BC166" i="12"/>
  <c r="BC175" i="12"/>
  <c r="BC181" i="12"/>
  <c r="BC202" i="12"/>
  <c r="BC210" i="12"/>
  <c r="BC218" i="12"/>
  <c r="BC226" i="12"/>
  <c r="BC160" i="12"/>
  <c r="BC174" i="12"/>
  <c r="BC180" i="12"/>
  <c r="BC203" i="12"/>
  <c r="BC211" i="12"/>
  <c r="BC219" i="12"/>
  <c r="BC227" i="12"/>
  <c r="BC99" i="12"/>
  <c r="BC172" i="12"/>
  <c r="BC188" i="12"/>
  <c r="BC221" i="12"/>
  <c r="BC236" i="12"/>
  <c r="BC263" i="12"/>
  <c r="BC271" i="12"/>
  <c r="BC279" i="12"/>
  <c r="BC287" i="12"/>
  <c r="BC295" i="12"/>
  <c r="BC303" i="12"/>
  <c r="BC311" i="12"/>
  <c r="BC319" i="12"/>
  <c r="BC57" i="12"/>
  <c r="BC156" i="12"/>
  <c r="BC169" i="12"/>
  <c r="BC182" i="12"/>
  <c r="BC212" i="12"/>
  <c r="BC245" i="12"/>
  <c r="BC251" i="12"/>
  <c r="BC252" i="12"/>
  <c r="BC253" i="12"/>
  <c r="BC254" i="12"/>
  <c r="BC256" i="12"/>
  <c r="BC264" i="12"/>
  <c r="BC272" i="12"/>
  <c r="BC280" i="12"/>
  <c r="BC288" i="12"/>
  <c r="BC296" i="12"/>
  <c r="BC114" i="12"/>
  <c r="BC173" i="12"/>
  <c r="BC176" i="12"/>
  <c r="BC205" i="12"/>
  <c r="BC217" i="12"/>
  <c r="BC192" i="12"/>
  <c r="BC229" i="12"/>
  <c r="BC243" i="12"/>
  <c r="BC249" i="12"/>
  <c r="BC258" i="12"/>
  <c r="BC266" i="12"/>
  <c r="BC274" i="12"/>
  <c r="BC282" i="12"/>
  <c r="BC201" i="12"/>
  <c r="BC220" i="12"/>
  <c r="BC234" i="12"/>
  <c r="BC242" i="12"/>
  <c r="BC248" i="12"/>
  <c r="BC259" i="12"/>
  <c r="BC267" i="12"/>
  <c r="BC275" i="12"/>
  <c r="BC283" i="12"/>
  <c r="BC291" i="12"/>
  <c r="BC299" i="12"/>
  <c r="BC131" i="12"/>
  <c r="BC193" i="12"/>
  <c r="BC213" i="12"/>
  <c r="BC225" i="12"/>
  <c r="BC241" i="12"/>
  <c r="BC91" i="12"/>
  <c r="BC154" i="12"/>
  <c r="BC204" i="12"/>
  <c r="BC233" i="12"/>
  <c r="BC237" i="12"/>
  <c r="BC240" i="12"/>
  <c r="BC261" i="12"/>
  <c r="BC269" i="12"/>
  <c r="BC277" i="12"/>
  <c r="BC270" i="12"/>
  <c r="BC286" i="12"/>
  <c r="BC298" i="12"/>
  <c r="BC304" i="12"/>
  <c r="BC305" i="12"/>
  <c r="BC306" i="12"/>
  <c r="BC307" i="12"/>
  <c r="BC308" i="12"/>
  <c r="BC309" i="12"/>
  <c r="BC310" i="12"/>
  <c r="BC323" i="12"/>
  <c r="BC331" i="12"/>
  <c r="BC339" i="12"/>
  <c r="BC347" i="12"/>
  <c r="BC355" i="12"/>
  <c r="BC363" i="12"/>
  <c r="BC371" i="12"/>
  <c r="BC379" i="12"/>
  <c r="BC387" i="12"/>
  <c r="BC395" i="12"/>
  <c r="BC403" i="12"/>
  <c r="BC411" i="12"/>
  <c r="BC419" i="12"/>
  <c r="BC268" i="12"/>
  <c r="BC302" i="12"/>
  <c r="BC324" i="12"/>
  <c r="BC332" i="12"/>
  <c r="BC340" i="12"/>
  <c r="BC348" i="12"/>
  <c r="BC356" i="12"/>
  <c r="BC364" i="12"/>
  <c r="BC372" i="12"/>
  <c r="BC380" i="12"/>
  <c r="BC388" i="12"/>
  <c r="BC396" i="12"/>
  <c r="BC404" i="12"/>
  <c r="BC273" i="12"/>
  <c r="BC294" i="12"/>
  <c r="BC297" i="12"/>
  <c r="BC301" i="12"/>
  <c r="BC325" i="12"/>
  <c r="BC333" i="12"/>
  <c r="BC341" i="12"/>
  <c r="BC349" i="12"/>
  <c r="BC357" i="12"/>
  <c r="BC365" i="12"/>
  <c r="BC373" i="12"/>
  <c r="BC381" i="12"/>
  <c r="BC389" i="12"/>
  <c r="BC397" i="12"/>
  <c r="BC405" i="12"/>
  <c r="BC413" i="12"/>
  <c r="BC421" i="12"/>
  <c r="BC140" i="12"/>
  <c r="BC278" i="12"/>
  <c r="BC285" i="12"/>
  <c r="BC148" i="12"/>
  <c r="BC257" i="12"/>
  <c r="BC276" i="12"/>
  <c r="BC293" i="12"/>
  <c r="BC327" i="12"/>
  <c r="BC335" i="12"/>
  <c r="BC343" i="12"/>
  <c r="BC351" i="12"/>
  <c r="BC359" i="12"/>
  <c r="BC367" i="12"/>
  <c r="BC375" i="12"/>
  <c r="BC383" i="12"/>
  <c r="BC391" i="12"/>
  <c r="BC244" i="12"/>
  <c r="BC262" i="12"/>
  <c r="BC281" i="12"/>
  <c r="BC289" i="12"/>
  <c r="BC292" i="12"/>
  <c r="BC312" i="12"/>
  <c r="BC314" i="12"/>
  <c r="BC316" i="12"/>
  <c r="BC318" i="12"/>
  <c r="BC322" i="12"/>
  <c r="BC235" i="12"/>
  <c r="BC300" i="12"/>
  <c r="BC326" i="12"/>
  <c r="BC342" i="12"/>
  <c r="BC358" i="12"/>
  <c r="BC374" i="12"/>
  <c r="BC390" i="12"/>
  <c r="BC408" i="12"/>
  <c r="BC420" i="12"/>
  <c r="BC428" i="12"/>
  <c r="BC436" i="12"/>
  <c r="BC444" i="12"/>
  <c r="BC452" i="12"/>
  <c r="BC460" i="12"/>
  <c r="BC468" i="12"/>
  <c r="BC476" i="12"/>
  <c r="BC484" i="12"/>
  <c r="BC492" i="12"/>
  <c r="BC500" i="12"/>
  <c r="BC328" i="12"/>
  <c r="BC344" i="12"/>
  <c r="BC360" i="12"/>
  <c r="BC265" i="12"/>
  <c r="BC284" i="12"/>
  <c r="BC321" i="12"/>
  <c r="BC337" i="12"/>
  <c r="BC353" i="12"/>
  <c r="BC369" i="12"/>
  <c r="BC385" i="12"/>
  <c r="BC407" i="12"/>
  <c r="BC412" i="12"/>
  <c r="BC430" i="12"/>
  <c r="BC438" i="12"/>
  <c r="BC209" i="12"/>
  <c r="BC290" i="12"/>
  <c r="BC315" i="12"/>
  <c r="BC330" i="12"/>
  <c r="BC345" i="12"/>
  <c r="BC368" i="12"/>
  <c r="BC378" i="12"/>
  <c r="BC402" i="12"/>
  <c r="BC416" i="12"/>
  <c r="BC425" i="12"/>
  <c r="BC431" i="12"/>
  <c r="BC334" i="12"/>
  <c r="BC228" i="12"/>
  <c r="BC260" i="12"/>
  <c r="BC346" i="12"/>
  <c r="BC354" i="12"/>
  <c r="BC366" i="12"/>
  <c r="BC399" i="12"/>
  <c r="BC410" i="12"/>
  <c r="BC418" i="12"/>
  <c r="BC424" i="12"/>
  <c r="BC338" i="12"/>
  <c r="BC350" i="12"/>
  <c r="BC361" i="12"/>
  <c r="BC377" i="12"/>
  <c r="BC382" i="12"/>
  <c r="BC409" i="12"/>
  <c r="BC417" i="12"/>
  <c r="BC434" i="12"/>
  <c r="BC445" i="12"/>
  <c r="BC446" i="12"/>
  <c r="BC447" i="12"/>
  <c r="BC448" i="12"/>
  <c r="BC449" i="12"/>
  <c r="BC450" i="12"/>
  <c r="BC451" i="12"/>
  <c r="BC336" i="12"/>
  <c r="BC394" i="12"/>
  <c r="BC398" i="12"/>
  <c r="BC400" i="12"/>
  <c r="BC414" i="12"/>
  <c r="BC422" i="12"/>
  <c r="BC427" i="12"/>
  <c r="BC317" i="12"/>
  <c r="BC352" i="12"/>
  <c r="BC386" i="12"/>
  <c r="BC423" i="12"/>
  <c r="BC441" i="12"/>
  <c r="BC454" i="12"/>
  <c r="BC458" i="12"/>
  <c r="BC464" i="12"/>
  <c r="BC471" i="12"/>
  <c r="BC478" i="12"/>
  <c r="BC504" i="12"/>
  <c r="BC512" i="12"/>
  <c r="BC520" i="12"/>
  <c r="BC528" i="12"/>
  <c r="BC536" i="12"/>
  <c r="BC544" i="12"/>
  <c r="BC250" i="12"/>
  <c r="BC392" i="12"/>
  <c r="BC426" i="12"/>
  <c r="BC432" i="12"/>
  <c r="BC463" i="12"/>
  <c r="BC470" i="12"/>
  <c r="BC477" i="12"/>
  <c r="BC505" i="12"/>
  <c r="BC513" i="12"/>
  <c r="BC521" i="12"/>
  <c r="BC529" i="12"/>
  <c r="BC537" i="12"/>
  <c r="BC320" i="12"/>
  <c r="BC329" i="12"/>
  <c r="BC443" i="12"/>
  <c r="BC457" i="12"/>
  <c r="BC462" i="12"/>
  <c r="BC469" i="12"/>
  <c r="BC506" i="12"/>
  <c r="BC514" i="12"/>
  <c r="BC522" i="12"/>
  <c r="BC530" i="12"/>
  <c r="BC538" i="12"/>
  <c r="BC362" i="12"/>
  <c r="BC393" i="12"/>
  <c r="BC401" i="12"/>
  <c r="BC415" i="12"/>
  <c r="BC440" i="12"/>
  <c r="BC453" i="12"/>
  <c r="BC461" i="12"/>
  <c r="BC507" i="12"/>
  <c r="BC515" i="12"/>
  <c r="BC523" i="12"/>
  <c r="BC531" i="12"/>
  <c r="BC539" i="12"/>
  <c r="BC29" i="12"/>
  <c r="BC384" i="12"/>
  <c r="BC429" i="12"/>
  <c r="BC456" i="12"/>
  <c r="BC475" i="12"/>
  <c r="BC508" i="12"/>
  <c r="BC516" i="12"/>
  <c r="BC524" i="12"/>
  <c r="BC532" i="12"/>
  <c r="BC540" i="12"/>
  <c r="BC313" i="12"/>
  <c r="BC370" i="12"/>
  <c r="BC406" i="12"/>
  <c r="BC433" i="12"/>
  <c r="BC442" i="12"/>
  <c r="BC467" i="12"/>
  <c r="BC474" i="12"/>
  <c r="BC493" i="12"/>
  <c r="BC494" i="12"/>
  <c r="BC495" i="12"/>
  <c r="BC496" i="12"/>
  <c r="BC497" i="12"/>
  <c r="BC498" i="12"/>
  <c r="BC499" i="12"/>
  <c r="BC501" i="12"/>
  <c r="BC509" i="12"/>
  <c r="BC517" i="12"/>
  <c r="BC525" i="12"/>
  <c r="BC533" i="12"/>
  <c r="BC541" i="12"/>
  <c r="BC435" i="12"/>
  <c r="BC455" i="12"/>
  <c r="BC487" i="12"/>
  <c r="BC491" i="12"/>
  <c r="BC510" i="12"/>
  <c r="BC542" i="12"/>
  <c r="BC465" i="12"/>
  <c r="BC479" i="12"/>
  <c r="BC483" i="12"/>
  <c r="BC503" i="12"/>
  <c r="BC535" i="12"/>
  <c r="BC437" i="12"/>
  <c r="BC466" i="12"/>
  <c r="BC488" i="12"/>
  <c r="BC518" i="12"/>
  <c r="BC480" i="12"/>
  <c r="BC511" i="12"/>
  <c r="BC376" i="12"/>
  <c r="BC439" i="12"/>
  <c r="BC485" i="12"/>
  <c r="BC489" i="12"/>
  <c r="BC526" i="12"/>
  <c r="BC459" i="12"/>
  <c r="BC473" i="12"/>
  <c r="BC486" i="12"/>
  <c r="BC490" i="12"/>
  <c r="BC502" i="12"/>
  <c r="BC534" i="12"/>
  <c r="BC472" i="12"/>
  <c r="BC519" i="12"/>
  <c r="BC543" i="12"/>
  <c r="BC481" i="12"/>
  <c r="BC482" i="12"/>
  <c r="BC527" i="12"/>
  <c r="AK15" i="7"/>
  <c r="AQ14" i="7"/>
  <c r="AR13" i="7"/>
  <c r="BD28" i="12"/>
  <c r="AG60" i="13"/>
  <c r="AG71" i="13" s="1"/>
  <c r="E10" i="9"/>
  <c r="AB18" i="7"/>
  <c r="AC18" i="7"/>
  <c r="AA19" i="7"/>
  <c r="J26" i="4" s="1"/>
  <c r="AH27" i="13" s="1"/>
  <c r="AH51" i="13" s="1"/>
  <c r="I26" i="4"/>
  <c r="AG27" i="13" s="1"/>
  <c r="AG51" i="13" s="1"/>
  <c r="J25" i="4"/>
  <c r="AH26" i="13" s="1"/>
  <c r="AH50" i="13" s="1"/>
  <c r="AF26" i="13"/>
  <c r="AF27" i="13"/>
  <c r="AJ15" i="7"/>
  <c r="AI15" i="7"/>
  <c r="AH16" i="7"/>
  <c r="C10" i="9"/>
  <c r="D10" i="9" s="1"/>
  <c r="B11" i="9"/>
  <c r="A14" i="9"/>
  <c r="D39" i="3"/>
  <c r="B29" i="3"/>
  <c r="B13" i="3"/>
  <c r="M22" i="4" l="1"/>
  <c r="BB6" i="12"/>
  <c r="BB5" i="12" s="1"/>
  <c r="BD35" i="12"/>
  <c r="BD43" i="12"/>
  <c r="BD51" i="12"/>
  <c r="BD59" i="12"/>
  <c r="BD67" i="12"/>
  <c r="BD75" i="12"/>
  <c r="BD83" i="12"/>
  <c r="BD91" i="12"/>
  <c r="BD99" i="12"/>
  <c r="BD30" i="12"/>
  <c r="BD38" i="12"/>
  <c r="BD46" i="12"/>
  <c r="BD54" i="12"/>
  <c r="BD62" i="12"/>
  <c r="BD70" i="12"/>
  <c r="BD78" i="12"/>
  <c r="BD86" i="12"/>
  <c r="BD94" i="12"/>
  <c r="BD102" i="12"/>
  <c r="BD31" i="12"/>
  <c r="BD37" i="12"/>
  <c r="BD50" i="12"/>
  <c r="BD56" i="12"/>
  <c r="BD69" i="12"/>
  <c r="BD82" i="12"/>
  <c r="BD88" i="12"/>
  <c r="BD101" i="12"/>
  <c r="BD110" i="12"/>
  <c r="BD118" i="12"/>
  <c r="BD126" i="12"/>
  <c r="BD36" i="12"/>
  <c r="BD49" i="12"/>
  <c r="BD55" i="12"/>
  <c r="BD68" i="12"/>
  <c r="BD81" i="12"/>
  <c r="BD87" i="12"/>
  <c r="BD100" i="12"/>
  <c r="BD111" i="12"/>
  <c r="BD119" i="12"/>
  <c r="BD41" i="12"/>
  <c r="BD47" i="12"/>
  <c r="BD60" i="12"/>
  <c r="BD73" i="12"/>
  <c r="BD79" i="12"/>
  <c r="BD92" i="12"/>
  <c r="BD33" i="12"/>
  <c r="BD39" i="12"/>
  <c r="BD52" i="12"/>
  <c r="BD65" i="12"/>
  <c r="BD57" i="12"/>
  <c r="BD84" i="12"/>
  <c r="BD108" i="12"/>
  <c r="BD114" i="12"/>
  <c r="BD48" i="12"/>
  <c r="BD71" i="12"/>
  <c r="BD103" i="12"/>
  <c r="BD107" i="12"/>
  <c r="BD113" i="12"/>
  <c r="BD34" i="12"/>
  <c r="BD53" i="12"/>
  <c r="BD90" i="12"/>
  <c r="BD106" i="12"/>
  <c r="BD112" i="12"/>
  <c r="BD133" i="12"/>
  <c r="BD141" i="12"/>
  <c r="BD149" i="12"/>
  <c r="BD157" i="12"/>
  <c r="BD32" i="12"/>
  <c r="BD58" i="12"/>
  <c r="BD77" i="12"/>
  <c r="BD96" i="12"/>
  <c r="BD98" i="12"/>
  <c r="BD105" i="12"/>
  <c r="BD134" i="12"/>
  <c r="BD142" i="12"/>
  <c r="BD150" i="12"/>
  <c r="BD44" i="12"/>
  <c r="BD63" i="12"/>
  <c r="BD85" i="12"/>
  <c r="BD124" i="12"/>
  <c r="BD125" i="12"/>
  <c r="BD127" i="12"/>
  <c r="BD135" i="12"/>
  <c r="BD143" i="12"/>
  <c r="BD151" i="12"/>
  <c r="BD40" i="12"/>
  <c r="BD66" i="12"/>
  <c r="BD74" i="12"/>
  <c r="BD89" i="12"/>
  <c r="BD93" i="12"/>
  <c r="BD104" i="12"/>
  <c r="BD116" i="12"/>
  <c r="BD122" i="12"/>
  <c r="BD42" i="12"/>
  <c r="BD61" i="12"/>
  <c r="BD115" i="12"/>
  <c r="BD136" i="12"/>
  <c r="BD140" i="12"/>
  <c r="BD154" i="12"/>
  <c r="BD155" i="12"/>
  <c r="BD156" i="12"/>
  <c r="BD161" i="12"/>
  <c r="BD169" i="12"/>
  <c r="BD177" i="12"/>
  <c r="BD185" i="12"/>
  <c r="BD193" i="12"/>
  <c r="BD120" i="12"/>
  <c r="BD129" i="12"/>
  <c r="BD146" i="12"/>
  <c r="BD153" i="12"/>
  <c r="BD162" i="12"/>
  <c r="BD170" i="12"/>
  <c r="BD178" i="12"/>
  <c r="BD186" i="12"/>
  <c r="BD194" i="12"/>
  <c r="BD72" i="12"/>
  <c r="BD139" i="12"/>
  <c r="BD152" i="12"/>
  <c r="BD45" i="12"/>
  <c r="BD64" i="12"/>
  <c r="BD80" i="12"/>
  <c r="BD95" i="12"/>
  <c r="BD123" i="12"/>
  <c r="BD128" i="12"/>
  <c r="BD132" i="12"/>
  <c r="BD145" i="12"/>
  <c r="BD164" i="12"/>
  <c r="BD121" i="12"/>
  <c r="BD144" i="12"/>
  <c r="BD172" i="12"/>
  <c r="BD192" i="12"/>
  <c r="BD205" i="12"/>
  <c r="BD213" i="12"/>
  <c r="BD221" i="12"/>
  <c r="BD229" i="12"/>
  <c r="BD237" i="12"/>
  <c r="BD245" i="12"/>
  <c r="BD168" i="12"/>
  <c r="BD171" i="12"/>
  <c r="BD191" i="12"/>
  <c r="BD197" i="12"/>
  <c r="BD198" i="12"/>
  <c r="BD206" i="12"/>
  <c r="BD214" i="12"/>
  <c r="BD222" i="12"/>
  <c r="BD230" i="12"/>
  <c r="BD238" i="12"/>
  <c r="BD246" i="12"/>
  <c r="BD254" i="12"/>
  <c r="BD130" i="12"/>
  <c r="BD147" i="12"/>
  <c r="BD159" i="12"/>
  <c r="BD184" i="12"/>
  <c r="BD190" i="12"/>
  <c r="BD196" i="12"/>
  <c r="BD199" i="12"/>
  <c r="BD207" i="12"/>
  <c r="BD215" i="12"/>
  <c r="BD223" i="12"/>
  <c r="BD231" i="12"/>
  <c r="BD239" i="12"/>
  <c r="BD131" i="12"/>
  <c r="BD148" i="12"/>
  <c r="BD163" i="12"/>
  <c r="BD176" i="12"/>
  <c r="BD182" i="12"/>
  <c r="BD188" i="12"/>
  <c r="BD201" i="12"/>
  <c r="BD209" i="12"/>
  <c r="BD217" i="12"/>
  <c r="BD225" i="12"/>
  <c r="BD97" i="12"/>
  <c r="BD137" i="12"/>
  <c r="BD166" i="12"/>
  <c r="BD175" i="12"/>
  <c r="BD181" i="12"/>
  <c r="BD187" i="12"/>
  <c r="BD202" i="12"/>
  <c r="BD210" i="12"/>
  <c r="BD218" i="12"/>
  <c r="BD226" i="12"/>
  <c r="BD228" i="12"/>
  <c r="BD262" i="12"/>
  <c r="BD270" i="12"/>
  <c r="BD278" i="12"/>
  <c r="BD286" i="12"/>
  <c r="BD294" i="12"/>
  <c r="BD302" i="12"/>
  <c r="BD310" i="12"/>
  <c r="BD318" i="12"/>
  <c r="BD109" i="12"/>
  <c r="BD165" i="12"/>
  <c r="BD200" i="12"/>
  <c r="BD219" i="12"/>
  <c r="BD232" i="12"/>
  <c r="BD236" i="12"/>
  <c r="BD255" i="12"/>
  <c r="BD263" i="12"/>
  <c r="BD271" i="12"/>
  <c r="BD279" i="12"/>
  <c r="BD287" i="12"/>
  <c r="BD295" i="12"/>
  <c r="BD179" i="12"/>
  <c r="BD195" i="12"/>
  <c r="BD212" i="12"/>
  <c r="BD224" i="12"/>
  <c r="BD173" i="12"/>
  <c r="BD189" i="12"/>
  <c r="BD203" i="12"/>
  <c r="BD235" i="12"/>
  <c r="BD244" i="12"/>
  <c r="BD250" i="12"/>
  <c r="BD257" i="12"/>
  <c r="BD265" i="12"/>
  <c r="BD273" i="12"/>
  <c r="BD281" i="12"/>
  <c r="BD76" i="12"/>
  <c r="BD117" i="12"/>
  <c r="BD158" i="12"/>
  <c r="BD180" i="12"/>
  <c r="BD183" i="12"/>
  <c r="BD208" i="12"/>
  <c r="BD227" i="12"/>
  <c r="BD243" i="12"/>
  <c r="BD249" i="12"/>
  <c r="BD258" i="12"/>
  <c r="BD266" i="12"/>
  <c r="BD274" i="12"/>
  <c r="BD282" i="12"/>
  <c r="BD290" i="12"/>
  <c r="BD298" i="12"/>
  <c r="BD138" i="12"/>
  <c r="BD167" i="12"/>
  <c r="BD174" i="12"/>
  <c r="BD220" i="12"/>
  <c r="BD234" i="12"/>
  <c r="BD242" i="12"/>
  <c r="BD248" i="12"/>
  <c r="BD211" i="12"/>
  <c r="BD241" i="12"/>
  <c r="BD247" i="12"/>
  <c r="BD260" i="12"/>
  <c r="BD268" i="12"/>
  <c r="BD276" i="12"/>
  <c r="BD284" i="12"/>
  <c r="BD253" i="12"/>
  <c r="BD277" i="12"/>
  <c r="BD311" i="12"/>
  <c r="BD312" i="12"/>
  <c r="BD313" i="12"/>
  <c r="BD314" i="12"/>
  <c r="BD315" i="12"/>
  <c r="BD316" i="12"/>
  <c r="BD317" i="12"/>
  <c r="BD322" i="12"/>
  <c r="BD330" i="12"/>
  <c r="BD338" i="12"/>
  <c r="BD346" i="12"/>
  <c r="BD354" i="12"/>
  <c r="BD362" i="12"/>
  <c r="BD370" i="12"/>
  <c r="BD378" i="12"/>
  <c r="BD386" i="12"/>
  <c r="BD394" i="12"/>
  <c r="BD402" i="12"/>
  <c r="BD410" i="12"/>
  <c r="BD418" i="12"/>
  <c r="BD216" i="12"/>
  <c r="BD256" i="12"/>
  <c r="BD275" i="12"/>
  <c r="BD288" i="12"/>
  <c r="BD291" i="12"/>
  <c r="BD303" i="12"/>
  <c r="BD304" i="12"/>
  <c r="BD305" i="12"/>
  <c r="BD306" i="12"/>
  <c r="BD307" i="12"/>
  <c r="BD308" i="12"/>
  <c r="BD309" i="12"/>
  <c r="BD323" i="12"/>
  <c r="BD331" i="12"/>
  <c r="BD339" i="12"/>
  <c r="BD347" i="12"/>
  <c r="BD355" i="12"/>
  <c r="BD363" i="12"/>
  <c r="BD371" i="12"/>
  <c r="BD379" i="12"/>
  <c r="BD387" i="12"/>
  <c r="BD395" i="12"/>
  <c r="BD403" i="12"/>
  <c r="BD251" i="12"/>
  <c r="BD261" i="12"/>
  <c r="BD280" i="12"/>
  <c r="BD324" i="12"/>
  <c r="BD332" i="12"/>
  <c r="BD340" i="12"/>
  <c r="BD348" i="12"/>
  <c r="BD356" i="12"/>
  <c r="BD364" i="12"/>
  <c r="BD372" i="12"/>
  <c r="BD380" i="12"/>
  <c r="BD388" i="12"/>
  <c r="BD396" i="12"/>
  <c r="BD404" i="12"/>
  <c r="BD412" i="12"/>
  <c r="BD420" i="12"/>
  <c r="BD259" i="12"/>
  <c r="BD204" i="12"/>
  <c r="BD233" i="12"/>
  <c r="BD264" i="12"/>
  <c r="BD283" i="12"/>
  <c r="BD285" i="12"/>
  <c r="BD300" i="12"/>
  <c r="BD326" i="12"/>
  <c r="BD334" i="12"/>
  <c r="BD342" i="12"/>
  <c r="BD350" i="12"/>
  <c r="BD358" i="12"/>
  <c r="BD366" i="12"/>
  <c r="BD374" i="12"/>
  <c r="BD382" i="12"/>
  <c r="BD390" i="12"/>
  <c r="BD252" i="12"/>
  <c r="BD269" i="12"/>
  <c r="BD293" i="12"/>
  <c r="BD296" i="12"/>
  <c r="BD160" i="12"/>
  <c r="BD320" i="12"/>
  <c r="BD329" i="12"/>
  <c r="BD272" i="12"/>
  <c r="BD292" i="12"/>
  <c r="BD333" i="12"/>
  <c r="BD349" i="12"/>
  <c r="BD365" i="12"/>
  <c r="BD381" i="12"/>
  <c r="BD398" i="12"/>
  <c r="BD414" i="12"/>
  <c r="BD427" i="12"/>
  <c r="BD435" i="12"/>
  <c r="BD443" i="12"/>
  <c r="BD451" i="12"/>
  <c r="BD459" i="12"/>
  <c r="BD467" i="12"/>
  <c r="BD475" i="12"/>
  <c r="BD483" i="12"/>
  <c r="BD491" i="12"/>
  <c r="BD499" i="12"/>
  <c r="BD240" i="12"/>
  <c r="BD289" i="12"/>
  <c r="BD335" i="12"/>
  <c r="BD351" i="12"/>
  <c r="BD367" i="12"/>
  <c r="BD297" i="12"/>
  <c r="BD328" i="12"/>
  <c r="BD344" i="12"/>
  <c r="BD360" i="12"/>
  <c r="BD376" i="12"/>
  <c r="BD392" i="12"/>
  <c r="BD397" i="12"/>
  <c r="BD401" i="12"/>
  <c r="BD419" i="12"/>
  <c r="BD429" i="12"/>
  <c r="BD437" i="12"/>
  <c r="BD319" i="12"/>
  <c r="BD385" i="12"/>
  <c r="BD406" i="12"/>
  <c r="BD426" i="12"/>
  <c r="BD432" i="12"/>
  <c r="BD438" i="12"/>
  <c r="BD337" i="12"/>
  <c r="BD345" i="12"/>
  <c r="BD357" i="12"/>
  <c r="BD327" i="12"/>
  <c r="BD343" i="12"/>
  <c r="BD421" i="12"/>
  <c r="BD430" i="12"/>
  <c r="BD301" i="12"/>
  <c r="BD325" i="12"/>
  <c r="BD384" i="12"/>
  <c r="BD389" i="12"/>
  <c r="BD423" i="12"/>
  <c r="BD428" i="12"/>
  <c r="BD452" i="12"/>
  <c r="BD453" i="12"/>
  <c r="BD454" i="12"/>
  <c r="BD455" i="12"/>
  <c r="BD456" i="12"/>
  <c r="BD457" i="12"/>
  <c r="BD458" i="12"/>
  <c r="BD353" i="12"/>
  <c r="BD361" i="12"/>
  <c r="BD375" i="12"/>
  <c r="BD377" i="12"/>
  <c r="BD409" i="12"/>
  <c r="BD417" i="12"/>
  <c r="BD336" i="12"/>
  <c r="BD359" i="12"/>
  <c r="BD391" i="12"/>
  <c r="BD407" i="12"/>
  <c r="BD449" i="12"/>
  <c r="BD465" i="12"/>
  <c r="BD472" i="12"/>
  <c r="BD479" i="12"/>
  <c r="BD480" i="12"/>
  <c r="BD481" i="12"/>
  <c r="BD482" i="12"/>
  <c r="BD503" i="12"/>
  <c r="BD511" i="12"/>
  <c r="BD519" i="12"/>
  <c r="BD527" i="12"/>
  <c r="BD535" i="12"/>
  <c r="BD543" i="12"/>
  <c r="BD352" i="12"/>
  <c r="BD373" i="12"/>
  <c r="BD400" i="12"/>
  <c r="BD411" i="12"/>
  <c r="BD441" i="12"/>
  <c r="BD446" i="12"/>
  <c r="BD464" i="12"/>
  <c r="BD471" i="12"/>
  <c r="BD478" i="12"/>
  <c r="BD504" i="12"/>
  <c r="BD512" i="12"/>
  <c r="BD520" i="12"/>
  <c r="BD528" i="12"/>
  <c r="BD536" i="12"/>
  <c r="BD544" i="12"/>
  <c r="BD368" i="12"/>
  <c r="BD383" i="12"/>
  <c r="BD408" i="12"/>
  <c r="BD434" i="12"/>
  <c r="BD436" i="12"/>
  <c r="BD463" i="12"/>
  <c r="BD470" i="12"/>
  <c r="BD477" i="12"/>
  <c r="BD505" i="12"/>
  <c r="BD513" i="12"/>
  <c r="BD521" i="12"/>
  <c r="BD529" i="12"/>
  <c r="BD537" i="12"/>
  <c r="BD29" i="12"/>
  <c r="BD267" i="12"/>
  <c r="BD299" i="12"/>
  <c r="BD321" i="12"/>
  <c r="BD369" i="12"/>
  <c r="BD424" i="12"/>
  <c r="BD448" i="12"/>
  <c r="BD462" i="12"/>
  <c r="BD469" i="12"/>
  <c r="BD476" i="12"/>
  <c r="BD506" i="12"/>
  <c r="BD514" i="12"/>
  <c r="BD522" i="12"/>
  <c r="BD530" i="12"/>
  <c r="BD538" i="12"/>
  <c r="BD393" i="12"/>
  <c r="BD405" i="12"/>
  <c r="BD415" i="12"/>
  <c r="BD440" i="12"/>
  <c r="BD445" i="12"/>
  <c r="BD461" i="12"/>
  <c r="BD468" i="12"/>
  <c r="BD507" i="12"/>
  <c r="BD515" i="12"/>
  <c r="BD523" i="12"/>
  <c r="BD531" i="12"/>
  <c r="BD539" i="12"/>
  <c r="BD341" i="12"/>
  <c r="BD422" i="12"/>
  <c r="BD431" i="12"/>
  <c r="BD450" i="12"/>
  <c r="BD460" i="12"/>
  <c r="BD500" i="12"/>
  <c r="BD508" i="12"/>
  <c r="BD516" i="12"/>
  <c r="BD524" i="12"/>
  <c r="BD532" i="12"/>
  <c r="BD540" i="12"/>
  <c r="BD416" i="12"/>
  <c r="BD442" i="12"/>
  <c r="BD474" i="12"/>
  <c r="BD495" i="12"/>
  <c r="BD517" i="12"/>
  <c r="BD487" i="12"/>
  <c r="BD510" i="12"/>
  <c r="BD542" i="12"/>
  <c r="BD492" i="12"/>
  <c r="BD496" i="12"/>
  <c r="BD525" i="12"/>
  <c r="BD444" i="12"/>
  <c r="BD466" i="12"/>
  <c r="BD484" i="12"/>
  <c r="BD488" i="12"/>
  <c r="BD518" i="12"/>
  <c r="BD493" i="12"/>
  <c r="BD497" i="12"/>
  <c r="BD501" i="12"/>
  <c r="BD533" i="12"/>
  <c r="BD413" i="12"/>
  <c r="BD425" i="12"/>
  <c r="BD433" i="12"/>
  <c r="BD447" i="12"/>
  <c r="BD494" i="12"/>
  <c r="BD498" i="12"/>
  <c r="BD509" i="12"/>
  <c r="BD541" i="12"/>
  <c r="BD485" i="12"/>
  <c r="BD486" i="12"/>
  <c r="BD502" i="12"/>
  <c r="BD489" i="12"/>
  <c r="BD473" i="12"/>
  <c r="BD490" i="12"/>
  <c r="BD534" i="12"/>
  <c r="BD399" i="12"/>
  <c r="BD439" i="12"/>
  <c r="BD526" i="12"/>
  <c r="BC9" i="12"/>
  <c r="BC10" i="12"/>
  <c r="BC7" i="12"/>
  <c r="AK16" i="7"/>
  <c r="E11" i="9"/>
  <c r="AQ15" i="7"/>
  <c r="AR14" i="7"/>
  <c r="BD6" i="12"/>
  <c r="AF62" i="13"/>
  <c r="AF73" i="13" s="1"/>
  <c r="AF86" i="13" s="1"/>
  <c r="AF96" i="13" s="1"/>
  <c r="H21" i="13"/>
  <c r="Z30" i="12"/>
  <c r="Z38" i="12"/>
  <c r="Z46" i="12"/>
  <c r="Z54" i="12"/>
  <c r="Z62" i="12"/>
  <c r="Z70" i="12"/>
  <c r="Z78" i="12"/>
  <c r="Z86" i="12"/>
  <c r="Z94" i="12"/>
  <c r="Z102" i="12"/>
  <c r="Z110" i="12"/>
  <c r="Z118" i="12"/>
  <c r="Z126" i="12"/>
  <c r="Z134" i="12"/>
  <c r="Z142" i="12"/>
  <c r="Z150" i="12"/>
  <c r="Z158" i="12"/>
  <c r="Z166" i="12"/>
  <c r="Z174" i="12"/>
  <c r="Z182" i="12"/>
  <c r="Z190" i="12"/>
  <c r="Z32" i="12"/>
  <c r="Z40" i="12"/>
  <c r="Z48" i="12"/>
  <c r="Z56" i="12"/>
  <c r="Z64" i="12"/>
  <c r="Z72" i="12"/>
  <c r="Z33" i="12"/>
  <c r="Z41" i="12"/>
  <c r="Z49" i="12"/>
  <c r="Z57" i="12"/>
  <c r="Z65" i="12"/>
  <c r="Z73" i="12"/>
  <c r="Z81" i="12"/>
  <c r="Z89" i="12"/>
  <c r="Z97" i="12"/>
  <c r="Z105" i="12"/>
  <c r="Z31" i="12"/>
  <c r="Z44" i="12"/>
  <c r="Z58" i="12"/>
  <c r="Z69" i="12"/>
  <c r="Z82" i="12"/>
  <c r="Z92" i="12"/>
  <c r="Z103" i="12"/>
  <c r="Z113" i="12"/>
  <c r="Z122" i="12"/>
  <c r="Z131" i="12"/>
  <c r="Z140" i="12"/>
  <c r="Z149" i="12"/>
  <c r="Z159" i="12"/>
  <c r="Z168" i="12"/>
  <c r="Z177" i="12"/>
  <c r="Z186" i="12"/>
  <c r="Z195" i="12"/>
  <c r="Z203" i="12"/>
  <c r="Z211" i="12"/>
  <c r="Z219" i="12"/>
  <c r="Z227" i="12"/>
  <c r="Z235" i="12"/>
  <c r="Z243" i="12"/>
  <c r="Z251" i="12"/>
  <c r="Z259" i="12"/>
  <c r="Z267" i="12"/>
  <c r="Z275" i="12"/>
  <c r="Z283" i="12"/>
  <c r="Z291" i="12"/>
  <c r="Z299" i="12"/>
  <c r="Z307" i="12"/>
  <c r="Z315" i="12"/>
  <c r="Z323" i="12"/>
  <c r="Z331" i="12"/>
  <c r="Z339" i="12"/>
  <c r="Z347" i="12"/>
  <c r="Z355" i="12"/>
  <c r="Z363" i="12"/>
  <c r="Z371" i="12"/>
  <c r="Z379" i="12"/>
  <c r="Z387" i="12"/>
  <c r="Z395" i="12"/>
  <c r="Z403" i="12"/>
  <c r="Z411" i="12"/>
  <c r="Z419" i="12"/>
  <c r="Z427" i="12"/>
  <c r="Z435" i="12"/>
  <c r="Z443" i="12"/>
  <c r="Z451" i="12"/>
  <c r="Z459" i="12"/>
  <c r="Z467" i="12"/>
  <c r="Z475" i="12"/>
  <c r="Z483" i="12"/>
  <c r="Z491" i="12"/>
  <c r="Z499" i="12"/>
  <c r="Z36" i="12"/>
  <c r="Z50" i="12"/>
  <c r="Z61" i="12"/>
  <c r="Z75" i="12"/>
  <c r="Z85" i="12"/>
  <c r="Z96" i="12"/>
  <c r="Z107" i="12"/>
  <c r="Z116" i="12"/>
  <c r="Z125" i="12"/>
  <c r="Z135" i="12"/>
  <c r="Z144" i="12"/>
  <c r="Z153" i="12"/>
  <c r="Z162" i="12"/>
  <c r="Z171" i="12"/>
  <c r="Z180" i="12"/>
  <c r="Z189" i="12"/>
  <c r="Z198" i="12"/>
  <c r="Z206" i="12"/>
  <c r="Z214" i="12"/>
  <c r="Z222" i="12"/>
  <c r="Z230" i="12"/>
  <c r="Z238" i="12"/>
  <c r="Z246" i="12"/>
  <c r="Z254" i="12"/>
  <c r="Z262" i="12"/>
  <c r="Z270" i="12"/>
  <c r="Z278" i="12"/>
  <c r="Z286" i="12"/>
  <c r="Z294" i="12"/>
  <c r="Z302" i="12"/>
  <c r="Z310" i="12"/>
  <c r="Z318" i="12"/>
  <c r="Z326" i="12"/>
  <c r="Z334" i="12"/>
  <c r="Z342" i="12"/>
  <c r="Z350" i="12"/>
  <c r="Z358" i="12"/>
  <c r="Z366" i="12"/>
  <c r="Z374" i="12"/>
  <c r="Z382" i="12"/>
  <c r="Z390" i="12"/>
  <c r="Z398" i="12"/>
  <c r="Z406" i="12"/>
  <c r="Z414" i="12"/>
  <c r="Z422" i="12"/>
  <c r="Z430" i="12"/>
  <c r="Z438" i="12"/>
  <c r="Z446" i="12"/>
  <c r="Z454" i="12"/>
  <c r="Z462" i="12"/>
  <c r="Z470" i="12"/>
  <c r="Z478" i="12"/>
  <c r="Z37" i="12"/>
  <c r="Z51" i="12"/>
  <c r="Z63" i="12"/>
  <c r="Z76" i="12"/>
  <c r="Z87" i="12"/>
  <c r="Z98" i="12"/>
  <c r="Z108" i="12"/>
  <c r="Z117" i="12"/>
  <c r="Z127" i="12"/>
  <c r="Z136" i="12"/>
  <c r="Z145" i="12"/>
  <c r="Z154" i="12"/>
  <c r="Z163" i="12"/>
  <c r="Z172" i="12"/>
  <c r="Z181" i="12"/>
  <c r="Z191" i="12"/>
  <c r="Z199" i="12"/>
  <c r="Z207" i="12"/>
  <c r="Z215" i="12"/>
  <c r="Z223" i="12"/>
  <c r="Z231" i="12"/>
  <c r="Z239" i="12"/>
  <c r="Z247" i="12"/>
  <c r="Z255" i="12"/>
  <c r="Z263" i="12"/>
  <c r="Z271" i="12"/>
  <c r="Z279" i="12"/>
  <c r="Z287" i="12"/>
  <c r="Z295" i="12"/>
  <c r="Z303" i="12"/>
  <c r="Z311" i="12"/>
  <c r="Z319" i="12"/>
  <c r="Z327" i="12"/>
  <c r="Z335" i="12"/>
  <c r="Z343" i="12"/>
  <c r="Z351" i="12"/>
  <c r="Z359" i="12"/>
  <c r="Z367" i="12"/>
  <c r="Z375" i="12"/>
  <c r="Z383" i="12"/>
  <c r="Z43" i="12"/>
  <c r="Z66" i="12"/>
  <c r="Z83" i="12"/>
  <c r="Z100" i="12"/>
  <c r="Z115" i="12"/>
  <c r="Z130" i="12"/>
  <c r="Z146" i="12"/>
  <c r="Z160" i="12"/>
  <c r="Z175" i="12"/>
  <c r="Z188" i="12"/>
  <c r="Z202" i="12"/>
  <c r="Z216" i="12"/>
  <c r="Z228" i="12"/>
  <c r="Z241" i="12"/>
  <c r="Z253" i="12"/>
  <c r="Z266" i="12"/>
  <c r="Z280" i="12"/>
  <c r="Z292" i="12"/>
  <c r="Z305" i="12"/>
  <c r="Z317" i="12"/>
  <c r="Z330" i="12"/>
  <c r="Z344" i="12"/>
  <c r="Z356" i="12"/>
  <c r="Z369" i="12"/>
  <c r="Z381" i="12"/>
  <c r="Z393" i="12"/>
  <c r="Z404" i="12"/>
  <c r="Z415" i="12"/>
  <c r="Z425" i="12"/>
  <c r="Z436" i="12"/>
  <c r="Z447" i="12"/>
  <c r="Z457" i="12"/>
  <c r="Z468" i="12"/>
  <c r="Z479" i="12"/>
  <c r="Z488" i="12"/>
  <c r="Z497" i="12"/>
  <c r="Z506" i="12"/>
  <c r="Z514" i="12"/>
  <c r="Z522" i="12"/>
  <c r="Z530" i="12"/>
  <c r="Z538" i="12"/>
  <c r="Z45" i="12"/>
  <c r="Z67" i="12"/>
  <c r="Z84" i="12"/>
  <c r="Z101" i="12"/>
  <c r="Z119" i="12"/>
  <c r="Z132" i="12"/>
  <c r="Z147" i="12"/>
  <c r="Z161" i="12"/>
  <c r="Z176" i="12"/>
  <c r="Z192" i="12"/>
  <c r="Z204" i="12"/>
  <c r="Z217" i="12"/>
  <c r="Z229" i="12"/>
  <c r="Z242" i="12"/>
  <c r="Z256" i="12"/>
  <c r="Z268" i="12"/>
  <c r="Z281" i="12"/>
  <c r="Z293" i="12"/>
  <c r="Z306" i="12"/>
  <c r="Z320" i="12"/>
  <c r="Z332" i="12"/>
  <c r="Z345" i="12"/>
  <c r="Z357" i="12"/>
  <c r="Z370" i="12"/>
  <c r="Z384" i="12"/>
  <c r="Z394" i="12"/>
  <c r="Z405" i="12"/>
  <c r="Z416" i="12"/>
  <c r="Z426" i="12"/>
  <c r="Z437" i="12"/>
  <c r="Z448" i="12"/>
  <c r="Z458" i="12"/>
  <c r="Z469" i="12"/>
  <c r="Z480" i="12"/>
  <c r="Z489" i="12"/>
  <c r="Z498" i="12"/>
  <c r="Z507" i="12"/>
  <c r="Z515" i="12"/>
  <c r="Z523" i="12"/>
  <c r="Z531" i="12"/>
  <c r="Z539" i="12"/>
  <c r="Z34" i="12"/>
  <c r="Z53" i="12"/>
  <c r="Z74" i="12"/>
  <c r="Z91" i="12"/>
  <c r="Z109" i="12"/>
  <c r="Z123" i="12"/>
  <c r="Z138" i="12"/>
  <c r="Z152" i="12"/>
  <c r="Z167" i="12"/>
  <c r="Z183" i="12"/>
  <c r="Z196" i="12"/>
  <c r="Z209" i="12"/>
  <c r="Z221" i="12"/>
  <c r="Z234" i="12"/>
  <c r="Z248" i="12"/>
  <c r="Z260" i="12"/>
  <c r="Z273" i="12"/>
  <c r="Z285" i="12"/>
  <c r="Z298" i="12"/>
  <c r="Z312" i="12"/>
  <c r="Z324" i="12"/>
  <c r="Z337" i="12"/>
  <c r="Z349" i="12"/>
  <c r="Z362" i="12"/>
  <c r="Z376" i="12"/>
  <c r="Z388" i="12"/>
  <c r="Z399" i="12"/>
  <c r="Z409" i="12"/>
  <c r="Z420" i="12"/>
  <c r="Z431" i="12"/>
  <c r="Z441" i="12"/>
  <c r="Z452" i="12"/>
  <c r="Z463" i="12"/>
  <c r="Z473" i="12"/>
  <c r="Z484" i="12"/>
  <c r="Z493" i="12"/>
  <c r="Z502" i="12"/>
  <c r="Z510" i="12"/>
  <c r="Z518" i="12"/>
  <c r="Z526" i="12"/>
  <c r="Z534" i="12"/>
  <c r="Z542" i="12"/>
  <c r="Z39" i="12"/>
  <c r="Z71" i="12"/>
  <c r="Z99" i="12"/>
  <c r="Z124" i="12"/>
  <c r="Z148" i="12"/>
  <c r="Z170" i="12"/>
  <c r="Z194" i="12"/>
  <c r="Z52" i="12"/>
  <c r="Z80" i="12"/>
  <c r="Z111" i="12"/>
  <c r="Z133" i="12"/>
  <c r="Z156" i="12"/>
  <c r="Z179" i="12"/>
  <c r="Z201" i="12"/>
  <c r="Z224" i="12"/>
  <c r="Z244" i="12"/>
  <c r="Z264" i="12"/>
  <c r="Z284" i="12"/>
  <c r="Z304" i="12"/>
  <c r="Z325" i="12"/>
  <c r="Z346" i="12"/>
  <c r="Z365" i="12"/>
  <c r="Z386" i="12"/>
  <c r="Z402" i="12"/>
  <c r="Z421" i="12"/>
  <c r="Z439" i="12"/>
  <c r="Z455" i="12"/>
  <c r="Z472" i="12"/>
  <c r="Z487" i="12"/>
  <c r="Z503" i="12"/>
  <c r="Z516" i="12"/>
  <c r="Z528" i="12"/>
  <c r="Z541" i="12"/>
  <c r="Z55" i="12"/>
  <c r="Z88" i="12"/>
  <c r="Z112" i="12"/>
  <c r="Z137" i="12"/>
  <c r="Z157" i="12"/>
  <c r="Z184" i="12"/>
  <c r="Z59" i="12"/>
  <c r="Z90" i="12"/>
  <c r="Z114" i="12"/>
  <c r="Z139" i="12"/>
  <c r="Z164" i="12"/>
  <c r="Z185" i="12"/>
  <c r="Z208" i="12"/>
  <c r="Z226" i="12"/>
  <c r="Z249" i="12"/>
  <c r="Z269" i="12"/>
  <c r="Z289" i="12"/>
  <c r="Z309" i="12"/>
  <c r="Z329" i="12"/>
  <c r="Z352" i="12"/>
  <c r="Z372" i="12"/>
  <c r="Z391" i="12"/>
  <c r="Z408" i="12"/>
  <c r="Z424" i="12"/>
  <c r="Z442" i="12"/>
  <c r="Z460" i="12"/>
  <c r="Z476" i="12"/>
  <c r="Z492" i="12"/>
  <c r="Z505" i="12"/>
  <c r="Z519" i="12"/>
  <c r="Z532" i="12"/>
  <c r="Z544" i="12"/>
  <c r="Z60" i="12"/>
  <c r="Z93" i="12"/>
  <c r="Z120" i="12"/>
  <c r="Z141" i="12"/>
  <c r="Z165" i="12"/>
  <c r="Z187" i="12"/>
  <c r="Z210" i="12"/>
  <c r="Z232" i="12"/>
  <c r="Z250" i="12"/>
  <c r="Z272" i="12"/>
  <c r="Z290" i="12"/>
  <c r="Z313" i="12"/>
  <c r="Z333" i="12"/>
  <c r="Z353" i="12"/>
  <c r="Z373" i="12"/>
  <c r="Z392" i="12"/>
  <c r="Z410" i="12"/>
  <c r="Z428" i="12"/>
  <c r="Z444" i="12"/>
  <c r="Z461" i="12"/>
  <c r="Z477" i="12"/>
  <c r="Z494" i="12"/>
  <c r="Z508" i="12"/>
  <c r="Z520" i="12"/>
  <c r="Z533" i="12"/>
  <c r="Z68" i="12"/>
  <c r="Z129" i="12"/>
  <c r="Z197" i="12"/>
  <c r="Z233" i="12"/>
  <c r="Z261" i="12"/>
  <c r="Z297" i="12"/>
  <c r="Z328" i="12"/>
  <c r="Z361" i="12"/>
  <c r="Z396" i="12"/>
  <c r="Z418" i="12"/>
  <c r="Z449" i="12"/>
  <c r="Z474" i="12"/>
  <c r="Z500" i="12"/>
  <c r="Z521" i="12"/>
  <c r="Z540" i="12"/>
  <c r="Z77" i="12"/>
  <c r="Z143" i="12"/>
  <c r="Z200" i="12"/>
  <c r="Z236" i="12"/>
  <c r="Z265" i="12"/>
  <c r="Z300" i="12"/>
  <c r="Z336" i="12"/>
  <c r="Z364" i="12"/>
  <c r="Z397" i="12"/>
  <c r="Z423" i="12"/>
  <c r="Z450" i="12"/>
  <c r="Z481" i="12"/>
  <c r="Z501" i="12"/>
  <c r="Z524" i="12"/>
  <c r="Z543" i="12"/>
  <c r="Z79" i="12"/>
  <c r="Z151" i="12"/>
  <c r="Z205" i="12"/>
  <c r="Z237" i="12"/>
  <c r="Z274" i="12"/>
  <c r="Z301" i="12"/>
  <c r="Z338" i="12"/>
  <c r="Z368" i="12"/>
  <c r="Z400" i="12"/>
  <c r="Z429" i="12"/>
  <c r="Z453" i="12"/>
  <c r="Z482" i="12"/>
  <c r="Z504" i="12"/>
  <c r="Z525" i="12"/>
  <c r="Z95" i="12"/>
  <c r="Z155" i="12"/>
  <c r="Z212" i="12"/>
  <c r="Z240" i="12"/>
  <c r="Z276" i="12"/>
  <c r="Z308" i="12"/>
  <c r="Z340" i="12"/>
  <c r="Z377" i="12"/>
  <c r="Z401" i="12"/>
  <c r="Z432" i="12"/>
  <c r="Z456" i="12"/>
  <c r="Z485" i="12"/>
  <c r="Z509" i="12"/>
  <c r="Z527" i="12"/>
  <c r="Z104" i="12"/>
  <c r="Z169" i="12"/>
  <c r="Z213" i="12"/>
  <c r="Z245" i="12"/>
  <c r="Z277" i="12"/>
  <c r="Z314" i="12"/>
  <c r="Z341" i="12"/>
  <c r="Z378" i="12"/>
  <c r="Z407" i="12"/>
  <c r="Z433" i="12"/>
  <c r="Z464" i="12"/>
  <c r="Z486" i="12"/>
  <c r="Z511" i="12"/>
  <c r="Z529" i="12"/>
  <c r="Z35" i="12"/>
  <c r="Z106" i="12"/>
  <c r="Z173" i="12"/>
  <c r="Z218" i="12"/>
  <c r="Z252" i="12"/>
  <c r="Z282" i="12"/>
  <c r="Z316" i="12"/>
  <c r="Z348" i="12"/>
  <c r="Z380" i="12"/>
  <c r="Z412" i="12"/>
  <c r="Z434" i="12"/>
  <c r="Z465" i="12"/>
  <c r="Z490" i="12"/>
  <c r="Z512" i="12"/>
  <c r="Z535" i="12"/>
  <c r="Z42" i="12"/>
  <c r="Z121" i="12"/>
  <c r="Z178" i="12"/>
  <c r="Z220" i="12"/>
  <c r="Z257" i="12"/>
  <c r="Z288" i="12"/>
  <c r="Z321" i="12"/>
  <c r="Z354" i="12"/>
  <c r="Z385" i="12"/>
  <c r="Z413" i="12"/>
  <c r="Z440" i="12"/>
  <c r="Z466" i="12"/>
  <c r="Z495" i="12"/>
  <c r="Z513" i="12"/>
  <c r="Z536" i="12"/>
  <c r="Z296" i="12"/>
  <c r="Z517" i="12"/>
  <c r="Z322" i="12"/>
  <c r="Z537" i="12"/>
  <c r="Z360" i="12"/>
  <c r="Z47" i="12"/>
  <c r="Z389" i="12"/>
  <c r="Z128" i="12"/>
  <c r="Z417" i="12"/>
  <c r="Z193" i="12"/>
  <c r="Z445" i="12"/>
  <c r="Z225" i="12"/>
  <c r="Z471" i="12"/>
  <c r="Z258" i="12"/>
  <c r="Z496" i="12"/>
  <c r="I21" i="13"/>
  <c r="AD32" i="12"/>
  <c r="AD38" i="12"/>
  <c r="AD46" i="12"/>
  <c r="AD54" i="12"/>
  <c r="AD62" i="12"/>
  <c r="AD70" i="12"/>
  <c r="AD78" i="12"/>
  <c r="AD86" i="12"/>
  <c r="AD94" i="12"/>
  <c r="AD102" i="12"/>
  <c r="AD110" i="12"/>
  <c r="AD118" i="12"/>
  <c r="AD126" i="12"/>
  <c r="AD134" i="12"/>
  <c r="AD142" i="12"/>
  <c r="AD150" i="12"/>
  <c r="AD158" i="12"/>
  <c r="AD166" i="12"/>
  <c r="AD174" i="12"/>
  <c r="AD182" i="12"/>
  <c r="AD190" i="12"/>
  <c r="AD198" i="12"/>
  <c r="AD206" i="12"/>
  <c r="AD214" i="12"/>
  <c r="AD222" i="12"/>
  <c r="AD230" i="12"/>
  <c r="AD238" i="12"/>
  <c r="AD246" i="12"/>
  <c r="AD254" i="12"/>
  <c r="AD262" i="12"/>
  <c r="AD270" i="12"/>
  <c r="AD278" i="12"/>
  <c r="AD286" i="12"/>
  <c r="AD294" i="12"/>
  <c r="AD302" i="12"/>
  <c r="AD310" i="12"/>
  <c r="AD318" i="12"/>
  <c r="AD326" i="12"/>
  <c r="AD334" i="12"/>
  <c r="AD342" i="12"/>
  <c r="AD33" i="12"/>
  <c r="AD41" i="12"/>
  <c r="AD49" i="12"/>
  <c r="AD57" i="12"/>
  <c r="AD65" i="12"/>
  <c r="AD73" i="12"/>
  <c r="AD81" i="12"/>
  <c r="AD89" i="12"/>
  <c r="AD97" i="12"/>
  <c r="AD105" i="12"/>
  <c r="AD113" i="12"/>
  <c r="AD121" i="12"/>
  <c r="AD129" i="12"/>
  <c r="AD137" i="12"/>
  <c r="AD145" i="12"/>
  <c r="AD153" i="12"/>
  <c r="AD161" i="12"/>
  <c r="AD169" i="12"/>
  <c r="AD177" i="12"/>
  <c r="AD185" i="12"/>
  <c r="AD193" i="12"/>
  <c r="AD201" i="12"/>
  <c r="AD209" i="12"/>
  <c r="AD217" i="12"/>
  <c r="AD225" i="12"/>
  <c r="AD233" i="12"/>
  <c r="AD241" i="12"/>
  <c r="AD249" i="12"/>
  <c r="AD257" i="12"/>
  <c r="AD265" i="12"/>
  <c r="AD273" i="12"/>
  <c r="AD281" i="12"/>
  <c r="AD289" i="12"/>
  <c r="AD297" i="12"/>
  <c r="AD305" i="12"/>
  <c r="AD313" i="12"/>
  <c r="AD321" i="12"/>
  <c r="AD329" i="12"/>
  <c r="AD337" i="12"/>
  <c r="AD345" i="12"/>
  <c r="AD353" i="12"/>
  <c r="AD361" i="12"/>
  <c r="AD369" i="12"/>
  <c r="AD377" i="12"/>
  <c r="AD385" i="12"/>
  <c r="AD393" i="12"/>
  <c r="AD401" i="12"/>
  <c r="AD409" i="12"/>
  <c r="AD417" i="12"/>
  <c r="AD425" i="12"/>
  <c r="AD433" i="12"/>
  <c r="AD441" i="12"/>
  <c r="AD449" i="12"/>
  <c r="AD457" i="12"/>
  <c r="AD465" i="12"/>
  <c r="AD473" i="12"/>
  <c r="AD481" i="12"/>
  <c r="AD489" i="12"/>
  <c r="AD497" i="12"/>
  <c r="AD505" i="12"/>
  <c r="AD513" i="12"/>
  <c r="AD521" i="12"/>
  <c r="AD529" i="12"/>
  <c r="AD537" i="12"/>
  <c r="AD34" i="12"/>
  <c r="AD42" i="12"/>
  <c r="AD50" i="12"/>
  <c r="AD58" i="12"/>
  <c r="AD66" i="12"/>
  <c r="AD74" i="12"/>
  <c r="AD82" i="12"/>
  <c r="AD90" i="12"/>
  <c r="AD98" i="12"/>
  <c r="AD106" i="12"/>
  <c r="AD114" i="12"/>
  <c r="AD122" i="12"/>
  <c r="AD130" i="12"/>
  <c r="AD138" i="12"/>
  <c r="AD146" i="12"/>
  <c r="AD154" i="12"/>
  <c r="AD162" i="12"/>
  <c r="AD170" i="12"/>
  <c r="AD178" i="12"/>
  <c r="AD186" i="12"/>
  <c r="AD194" i="12"/>
  <c r="AD202" i="12"/>
  <c r="AD210" i="12"/>
  <c r="AD218" i="12"/>
  <c r="AD226" i="12"/>
  <c r="AD234" i="12"/>
  <c r="AD242" i="12"/>
  <c r="AD250" i="12"/>
  <c r="AD258" i="12"/>
  <c r="AD266" i="12"/>
  <c r="AD274" i="12"/>
  <c r="AD282" i="12"/>
  <c r="AD290" i="12"/>
  <c r="AD298" i="12"/>
  <c r="AD306" i="12"/>
  <c r="AD314" i="12"/>
  <c r="AD322" i="12"/>
  <c r="AD330" i="12"/>
  <c r="AD338" i="12"/>
  <c r="AD346" i="12"/>
  <c r="AD354" i="12"/>
  <c r="AD35" i="12"/>
  <c r="AD43" i="12"/>
  <c r="AD51" i="12"/>
  <c r="AD59" i="12"/>
  <c r="AD67" i="12"/>
  <c r="AD75" i="12"/>
  <c r="AD83" i="12"/>
  <c r="AD91" i="12"/>
  <c r="AD99" i="12"/>
  <c r="AD107" i="12"/>
  <c r="AD115" i="12"/>
  <c r="AD123" i="12"/>
  <c r="AD131" i="12"/>
  <c r="AD139" i="12"/>
  <c r="AD147" i="12"/>
  <c r="AD155" i="12"/>
  <c r="AD163" i="12"/>
  <c r="AD171" i="12"/>
  <c r="AD179" i="12"/>
  <c r="AD187" i="12"/>
  <c r="AD195" i="12"/>
  <c r="AD203" i="12"/>
  <c r="AD211" i="12"/>
  <c r="AD219" i="12"/>
  <c r="AD227" i="12"/>
  <c r="AD235" i="12"/>
  <c r="AD243" i="12"/>
  <c r="AD251" i="12"/>
  <c r="AD259" i="12"/>
  <c r="AD267" i="12"/>
  <c r="AD275" i="12"/>
  <c r="AD283" i="12"/>
  <c r="AD291" i="12"/>
  <c r="AD299" i="12"/>
  <c r="AD307" i="12"/>
  <c r="AD315" i="12"/>
  <c r="AD323" i="12"/>
  <c r="AD331" i="12"/>
  <c r="AD339" i="12"/>
  <c r="AD347" i="12"/>
  <c r="AD355" i="12"/>
  <c r="AD363" i="12"/>
  <c r="AD371" i="12"/>
  <c r="AD379" i="12"/>
  <c r="AD387" i="12"/>
  <c r="AD395" i="12"/>
  <c r="AD403" i="12"/>
  <c r="AD411" i="12"/>
  <c r="AD419" i="12"/>
  <c r="AD427" i="12"/>
  <c r="AD435" i="12"/>
  <c r="AD443" i="12"/>
  <c r="AD451" i="12"/>
  <c r="AD459" i="12"/>
  <c r="AD467" i="12"/>
  <c r="AD475" i="12"/>
  <c r="AD483" i="12"/>
  <c r="AD491" i="12"/>
  <c r="AD499" i="12"/>
  <c r="AD507" i="12"/>
  <c r="AD515" i="12"/>
  <c r="AD523" i="12"/>
  <c r="AD531" i="12"/>
  <c r="AD539" i="12"/>
  <c r="AD36" i="12"/>
  <c r="AD44" i="12"/>
  <c r="AD52" i="12"/>
  <c r="AD60" i="12"/>
  <c r="AD68" i="12"/>
  <c r="AD76" i="12"/>
  <c r="AD84" i="12"/>
  <c r="AD92" i="12"/>
  <c r="AD100" i="12"/>
  <c r="AD108" i="12"/>
  <c r="AD116" i="12"/>
  <c r="AD124" i="12"/>
  <c r="AD132" i="12"/>
  <c r="AD140" i="12"/>
  <c r="AD148" i="12"/>
  <c r="AD156" i="12"/>
  <c r="AD164" i="12"/>
  <c r="AD172" i="12"/>
  <c r="AD180" i="12"/>
  <c r="AD188" i="12"/>
  <c r="AD196" i="12"/>
  <c r="AD204" i="12"/>
  <c r="AD212" i="12"/>
  <c r="AD220" i="12"/>
  <c r="AD228" i="12"/>
  <c r="AD236" i="12"/>
  <c r="AD244" i="12"/>
  <c r="AD252" i="12"/>
  <c r="AD260" i="12"/>
  <c r="AD268" i="12"/>
  <c r="AD276" i="12"/>
  <c r="AD284" i="12"/>
  <c r="AD292" i="12"/>
  <c r="AD300" i="12"/>
  <c r="AD308" i="12"/>
  <c r="AD316" i="12"/>
  <c r="AD324" i="12"/>
  <c r="AD332" i="12"/>
  <c r="AD340" i="12"/>
  <c r="AD348" i="12"/>
  <c r="AD356" i="12"/>
  <c r="AD364" i="12"/>
  <c r="AD372" i="12"/>
  <c r="AD380" i="12"/>
  <c r="AD388" i="12"/>
  <c r="AD396" i="12"/>
  <c r="AD404" i="12"/>
  <c r="AD412" i="12"/>
  <c r="AD420" i="12"/>
  <c r="AD428" i="12"/>
  <c r="AD436" i="12"/>
  <c r="AD444" i="12"/>
  <c r="AD452" i="12"/>
  <c r="AD460" i="12"/>
  <c r="AD468" i="12"/>
  <c r="AD476" i="12"/>
  <c r="AD484" i="12"/>
  <c r="AD492" i="12"/>
  <c r="AD500" i="12"/>
  <c r="AD508" i="12"/>
  <c r="AD516" i="12"/>
  <c r="AD524" i="12"/>
  <c r="AD532" i="12"/>
  <c r="AD540" i="12"/>
  <c r="AD30" i="12"/>
  <c r="AD53" i="12"/>
  <c r="AD72" i="12"/>
  <c r="AD95" i="12"/>
  <c r="AD117" i="12"/>
  <c r="AD136" i="12"/>
  <c r="AD159" i="12"/>
  <c r="AD181" i="12"/>
  <c r="AD200" i="12"/>
  <c r="AD223" i="12"/>
  <c r="AD245" i="12"/>
  <c r="AD264" i="12"/>
  <c r="AD287" i="12"/>
  <c r="AD37" i="12"/>
  <c r="AD56" i="12"/>
  <c r="AD79" i="12"/>
  <c r="AD101" i="12"/>
  <c r="AD120" i="12"/>
  <c r="AD143" i="12"/>
  <c r="AD165" i="12"/>
  <c r="AD184" i="12"/>
  <c r="AD207" i="12"/>
  <c r="AD229" i="12"/>
  <c r="AD248" i="12"/>
  <c r="AD271" i="12"/>
  <c r="AD293" i="12"/>
  <c r="AD312" i="12"/>
  <c r="AD335" i="12"/>
  <c r="AD352" i="12"/>
  <c r="AD367" i="12"/>
  <c r="AD381" i="12"/>
  <c r="AD392" i="12"/>
  <c r="AD406" i="12"/>
  <c r="AD418" i="12"/>
  <c r="AD431" i="12"/>
  <c r="AD445" i="12"/>
  <c r="AD456" i="12"/>
  <c r="AD470" i="12"/>
  <c r="AD482" i="12"/>
  <c r="AD495" i="12"/>
  <c r="AD509" i="12"/>
  <c r="AD520" i="12"/>
  <c r="AD534" i="12"/>
  <c r="AD39" i="12"/>
  <c r="AD61" i="12"/>
  <c r="AD80" i="12"/>
  <c r="AD103" i="12"/>
  <c r="AD125" i="12"/>
  <c r="AD144" i="12"/>
  <c r="AD167" i="12"/>
  <c r="AD189" i="12"/>
  <c r="AD208" i="12"/>
  <c r="AD231" i="12"/>
  <c r="AD253" i="12"/>
  <c r="AD272" i="12"/>
  <c r="AD295" i="12"/>
  <c r="AD45" i="12"/>
  <c r="AD64" i="12"/>
  <c r="AD87" i="12"/>
  <c r="AD109" i="12"/>
  <c r="AD128" i="12"/>
  <c r="AD151" i="12"/>
  <c r="AD173" i="12"/>
  <c r="AD192" i="12"/>
  <c r="AD215" i="12"/>
  <c r="AD237" i="12"/>
  <c r="AD256" i="12"/>
  <c r="AD279" i="12"/>
  <c r="AD301" i="12"/>
  <c r="AD320" i="12"/>
  <c r="AD343" i="12"/>
  <c r="AD359" i="12"/>
  <c r="AD373" i="12"/>
  <c r="AD384" i="12"/>
  <c r="AD398" i="12"/>
  <c r="AD410" i="12"/>
  <c r="AD423" i="12"/>
  <c r="AD437" i="12"/>
  <c r="AD448" i="12"/>
  <c r="AD462" i="12"/>
  <c r="AD474" i="12"/>
  <c r="AD487" i="12"/>
  <c r="AD501" i="12"/>
  <c r="AD512" i="12"/>
  <c r="AD526" i="12"/>
  <c r="AD538" i="12"/>
  <c r="AD47" i="12"/>
  <c r="AD69" i="12"/>
  <c r="AD88" i="12"/>
  <c r="AD111" i="12"/>
  <c r="AD133" i="12"/>
  <c r="AD152" i="12"/>
  <c r="AD175" i="12"/>
  <c r="AD197" i="12"/>
  <c r="AD216" i="12"/>
  <c r="AD239" i="12"/>
  <c r="AD261" i="12"/>
  <c r="AD280" i="12"/>
  <c r="AD303" i="12"/>
  <c r="AD325" i="12"/>
  <c r="AD344" i="12"/>
  <c r="AD360" i="12"/>
  <c r="AD374" i="12"/>
  <c r="AD386" i="12"/>
  <c r="AD399" i="12"/>
  <c r="AD413" i="12"/>
  <c r="AD424" i="12"/>
  <c r="AD438" i="12"/>
  <c r="AD450" i="12"/>
  <c r="AD463" i="12"/>
  <c r="AD477" i="12"/>
  <c r="AD488" i="12"/>
  <c r="AD502" i="12"/>
  <c r="AD514" i="12"/>
  <c r="AD527" i="12"/>
  <c r="AD541" i="12"/>
  <c r="AD48" i="12"/>
  <c r="AD104" i="12"/>
  <c r="AD160" i="12"/>
  <c r="AD221" i="12"/>
  <c r="AD277" i="12"/>
  <c r="AD319" i="12"/>
  <c r="AD351" i="12"/>
  <c r="AD375" i="12"/>
  <c r="AD394" i="12"/>
  <c r="AD415" i="12"/>
  <c r="AD434" i="12"/>
  <c r="AD455" i="12"/>
  <c r="AD478" i="12"/>
  <c r="AD496" i="12"/>
  <c r="AD518" i="12"/>
  <c r="AD536" i="12"/>
  <c r="AD55" i="12"/>
  <c r="AD112" i="12"/>
  <c r="AD168" i="12"/>
  <c r="AD224" i="12"/>
  <c r="AD285" i="12"/>
  <c r="AD327" i="12"/>
  <c r="AD357" i="12"/>
  <c r="AD376" i="12"/>
  <c r="AD397" i="12"/>
  <c r="AD416" i="12"/>
  <c r="AD439" i="12"/>
  <c r="AD458" i="12"/>
  <c r="AD479" i="12"/>
  <c r="AD498" i="12"/>
  <c r="AD519" i="12"/>
  <c r="AD542" i="12"/>
  <c r="AD77" i="12"/>
  <c r="AD135" i="12"/>
  <c r="AD191" i="12"/>
  <c r="AD247" i="12"/>
  <c r="AD304" i="12"/>
  <c r="AD336" i="12"/>
  <c r="AD365" i="12"/>
  <c r="AD383" i="12"/>
  <c r="AD405" i="12"/>
  <c r="AD426" i="12"/>
  <c r="AD446" i="12"/>
  <c r="AD466" i="12"/>
  <c r="AD486" i="12"/>
  <c r="AD506" i="12"/>
  <c r="AD528" i="12"/>
  <c r="AD31" i="12"/>
  <c r="AD127" i="12"/>
  <c r="AD213" i="12"/>
  <c r="AD309" i="12"/>
  <c r="AD358" i="12"/>
  <c r="AD390" i="12"/>
  <c r="AD422" i="12"/>
  <c r="AD454" i="12"/>
  <c r="AD490" i="12"/>
  <c r="AD522" i="12"/>
  <c r="AD71" i="12"/>
  <c r="AD157" i="12"/>
  <c r="AD255" i="12"/>
  <c r="AD328" i="12"/>
  <c r="AD368" i="12"/>
  <c r="AD402" i="12"/>
  <c r="AD432" i="12"/>
  <c r="AD469" i="12"/>
  <c r="AD503" i="12"/>
  <c r="AD533" i="12"/>
  <c r="AD85" i="12"/>
  <c r="AD176" i="12"/>
  <c r="AD263" i="12"/>
  <c r="AD333" i="12"/>
  <c r="AD370" i="12"/>
  <c r="AD407" i="12"/>
  <c r="AD440" i="12"/>
  <c r="AD471" i="12"/>
  <c r="AD504" i="12"/>
  <c r="AD535" i="12"/>
  <c r="AD93" i="12"/>
  <c r="AD183" i="12"/>
  <c r="AD269" i="12"/>
  <c r="AD341" i="12"/>
  <c r="AD378" i="12"/>
  <c r="AD408" i="12"/>
  <c r="AD442" i="12"/>
  <c r="AD472" i="12"/>
  <c r="AD510" i="12"/>
  <c r="AD543" i="12"/>
  <c r="AD96" i="12"/>
  <c r="AD199" i="12"/>
  <c r="AD288" i="12"/>
  <c r="AD349" i="12"/>
  <c r="AD382" i="12"/>
  <c r="AD414" i="12"/>
  <c r="AD447" i="12"/>
  <c r="AD480" i="12"/>
  <c r="AD511" i="12"/>
  <c r="AD544" i="12"/>
  <c r="AD40" i="12"/>
  <c r="AD296" i="12"/>
  <c r="AD400" i="12"/>
  <c r="AD493" i="12"/>
  <c r="AD63" i="12"/>
  <c r="AD311" i="12"/>
  <c r="AD421" i="12"/>
  <c r="AD494" i="12"/>
  <c r="AD119" i="12"/>
  <c r="AD317" i="12"/>
  <c r="AD429" i="12"/>
  <c r="AD517" i="12"/>
  <c r="AD141" i="12"/>
  <c r="AD350" i="12"/>
  <c r="AD430" i="12"/>
  <c r="AD525" i="12"/>
  <c r="AD149" i="12"/>
  <c r="AD362" i="12"/>
  <c r="AD453" i="12"/>
  <c r="AD530" i="12"/>
  <c r="AD205" i="12"/>
  <c r="AD366" i="12"/>
  <c r="AD461" i="12"/>
  <c r="AD232" i="12"/>
  <c r="AD389" i="12"/>
  <c r="AD464" i="12"/>
  <c r="AD240" i="12"/>
  <c r="AD391" i="12"/>
  <c r="AD485" i="12"/>
  <c r="H43" i="13"/>
  <c r="AD18" i="7"/>
  <c r="AB19" i="7"/>
  <c r="Z20" i="7"/>
  <c r="AA20" i="7" s="1"/>
  <c r="J27" i="4" s="1"/>
  <c r="AH28" i="13" s="1"/>
  <c r="AH52" i="13" s="1"/>
  <c r="AC19" i="7"/>
  <c r="AF61" i="13"/>
  <c r="AF50" i="13"/>
  <c r="Z29" i="12"/>
  <c r="AD29" i="12"/>
  <c r="AF51" i="13"/>
  <c r="AJ16" i="7"/>
  <c r="AI16" i="7"/>
  <c r="AH17" i="7"/>
  <c r="A15" i="9"/>
  <c r="C11" i="9"/>
  <c r="D11" i="9" s="1"/>
  <c r="B12" i="9"/>
  <c r="G25" i="5"/>
  <c r="H25" i="5" s="1"/>
  <c r="G26" i="5"/>
  <c r="H26" i="5" s="1"/>
  <c r="G28" i="5"/>
  <c r="H28" i="5" s="1"/>
  <c r="G29" i="5"/>
  <c r="H29" i="5" s="1"/>
  <c r="G30" i="5"/>
  <c r="H30" i="5" s="1"/>
  <c r="G31" i="5"/>
  <c r="H31" i="5" s="1"/>
  <c r="G32" i="5"/>
  <c r="H32" i="5" s="1"/>
  <c r="G33" i="5"/>
  <c r="H33" i="5" s="1"/>
  <c r="G34" i="5"/>
  <c r="H34" i="5" s="1"/>
  <c r="G35" i="5"/>
  <c r="H35" i="5" s="1"/>
  <c r="G24" i="5"/>
  <c r="H24" i="5" s="1"/>
  <c r="H522" i="13" l="1"/>
  <c r="P23" i="4"/>
  <c r="K23" i="4" s="1"/>
  <c r="P7" i="12"/>
  <c r="Q23" i="4"/>
  <c r="L23" i="4" s="1"/>
  <c r="P6" i="12"/>
  <c r="BD10" i="12"/>
  <c r="BD9" i="12"/>
  <c r="BD7" i="12"/>
  <c r="BD5" i="12" s="1"/>
  <c r="I50" i="13"/>
  <c r="H145" i="13"/>
  <c r="H262" i="13"/>
  <c r="H439" i="13"/>
  <c r="H230" i="13"/>
  <c r="H162" i="13"/>
  <c r="H502" i="13"/>
  <c r="H349" i="13"/>
  <c r="H143" i="13"/>
  <c r="H34" i="13"/>
  <c r="H273" i="13"/>
  <c r="H63" i="13"/>
  <c r="H476" i="13"/>
  <c r="H367" i="13"/>
  <c r="H201" i="13"/>
  <c r="H146" i="13"/>
  <c r="H514" i="13"/>
  <c r="H409" i="13"/>
  <c r="H480" i="13"/>
  <c r="H456" i="13"/>
  <c r="H108" i="13"/>
  <c r="H356" i="13"/>
  <c r="H465" i="13"/>
  <c r="H455" i="13"/>
  <c r="H399" i="13"/>
  <c r="H47" i="13"/>
  <c r="H507" i="13"/>
  <c r="H437" i="13"/>
  <c r="H331" i="13"/>
  <c r="H173" i="13"/>
  <c r="H466" i="13"/>
  <c r="H427" i="13"/>
  <c r="H311" i="13"/>
  <c r="H50" i="13"/>
  <c r="H28" i="13"/>
  <c r="H468" i="13"/>
  <c r="H38" i="13"/>
  <c r="H535" i="13"/>
  <c r="H494" i="13"/>
  <c r="H396" i="13"/>
  <c r="H419" i="13"/>
  <c r="H385" i="13"/>
  <c r="H341" i="13"/>
  <c r="H100" i="13"/>
  <c r="H435" i="13"/>
  <c r="H446" i="13"/>
  <c r="H483" i="13"/>
  <c r="H529" i="13"/>
  <c r="H482" i="13"/>
  <c r="H463" i="13"/>
  <c r="H519" i="13"/>
  <c r="H430" i="13"/>
  <c r="H486" i="13"/>
  <c r="H517" i="13"/>
  <c r="H406" i="13"/>
  <c r="H405" i="13"/>
  <c r="H411" i="13"/>
  <c r="H426" i="13"/>
  <c r="H364" i="13"/>
  <c r="H377" i="13"/>
  <c r="H432" i="13"/>
  <c r="H343" i="13"/>
  <c r="H306" i="13"/>
  <c r="H272" i="13"/>
  <c r="H353" i="13"/>
  <c r="H287" i="13"/>
  <c r="H277" i="13"/>
  <c r="H300" i="13"/>
  <c r="H283" i="13"/>
  <c r="H167" i="13"/>
  <c r="H220" i="13"/>
  <c r="H235" i="13"/>
  <c r="H155" i="13"/>
  <c r="H57" i="13"/>
  <c r="H129" i="13"/>
  <c r="H134" i="13"/>
  <c r="H109" i="13"/>
  <c r="H498" i="13"/>
  <c r="H491" i="13"/>
  <c r="H454" i="13"/>
  <c r="H436" i="13"/>
  <c r="H525" i="13"/>
  <c r="H429" i="13"/>
  <c r="H303" i="13"/>
  <c r="H440" i="13"/>
  <c r="H391" i="13"/>
  <c r="H323" i="13"/>
  <c r="H265" i="13"/>
  <c r="H236" i="13"/>
  <c r="H200" i="13"/>
  <c r="H237" i="13"/>
  <c r="H259" i="13"/>
  <c r="H107" i="13"/>
  <c r="H137" i="13"/>
  <c r="H142" i="13"/>
  <c r="H33" i="13"/>
  <c r="H530" i="13"/>
  <c r="H475" i="13"/>
  <c r="H521" i="13"/>
  <c r="H528" i="13"/>
  <c r="H462" i="13"/>
  <c r="H511" i="13"/>
  <c r="H538" i="13"/>
  <c r="H470" i="13"/>
  <c r="H509" i="13"/>
  <c r="H398" i="13"/>
  <c r="H397" i="13"/>
  <c r="H395" i="13"/>
  <c r="H418" i="13"/>
  <c r="H363" i="13"/>
  <c r="H376" i="13"/>
  <c r="H408" i="13"/>
  <c r="H304" i="13"/>
  <c r="H348" i="13"/>
  <c r="H354" i="13"/>
  <c r="H329" i="13"/>
  <c r="H263" i="13"/>
  <c r="H250" i="13"/>
  <c r="H268" i="13"/>
  <c r="H225" i="13"/>
  <c r="H213" i="13"/>
  <c r="H217" i="13"/>
  <c r="H163" i="13"/>
  <c r="H198" i="13"/>
  <c r="H147" i="13"/>
  <c r="H160" i="13"/>
  <c r="H126" i="13"/>
  <c r="H93" i="13"/>
  <c r="H32" i="13"/>
  <c r="H340" i="13"/>
  <c r="H131" i="13"/>
  <c r="H532" i="13"/>
  <c r="H490" i="13"/>
  <c r="H387" i="13"/>
  <c r="H400" i="13"/>
  <c r="H321" i="13"/>
  <c r="H154" i="13"/>
  <c r="H196" i="13"/>
  <c r="H190" i="13"/>
  <c r="H152" i="13"/>
  <c r="H85" i="13"/>
  <c r="H539" i="13"/>
  <c r="H428" i="13"/>
  <c r="H443" i="13"/>
  <c r="H394" i="13"/>
  <c r="H332" i="13"/>
  <c r="H224" i="13"/>
  <c r="H239" i="13"/>
  <c r="H226" i="13"/>
  <c r="H144" i="13"/>
  <c r="H72" i="13"/>
  <c r="H84" i="13"/>
  <c r="H460" i="13"/>
  <c r="H520" i="13"/>
  <c r="H503" i="13"/>
  <c r="H493" i="13"/>
  <c r="H389" i="13"/>
  <c r="H449" i="13"/>
  <c r="H298" i="13"/>
  <c r="H249" i="13"/>
  <c r="H444" i="13"/>
  <c r="H512" i="13"/>
  <c r="H534" i="13"/>
  <c r="H485" i="13"/>
  <c r="H355" i="13"/>
  <c r="H441" i="13"/>
  <c r="H392" i="13"/>
  <c r="H338" i="13"/>
  <c r="H247" i="13"/>
  <c r="H211" i="13"/>
  <c r="H117" i="13"/>
  <c r="H500" i="13"/>
  <c r="H523" i="13"/>
  <c r="H422" i="13"/>
  <c r="H489" i="13"/>
  <c r="H496" i="13"/>
  <c r="H420" i="13"/>
  <c r="H479" i="13"/>
  <c r="H526" i="13"/>
  <c r="H31" i="13"/>
  <c r="H477" i="13"/>
  <c r="H461" i="13"/>
  <c r="H351" i="13"/>
  <c r="H359" i="13"/>
  <c r="H386" i="13"/>
  <c r="H433" i="13"/>
  <c r="H352" i="13"/>
  <c r="H431" i="13"/>
  <c r="H326" i="13"/>
  <c r="H289" i="13"/>
  <c r="H315" i="13"/>
  <c r="H317" i="13"/>
  <c r="H294" i="13"/>
  <c r="H244" i="13"/>
  <c r="H255" i="13"/>
  <c r="H205" i="13"/>
  <c r="H189" i="13"/>
  <c r="H153" i="13"/>
  <c r="H166" i="13"/>
  <c r="H140" i="13"/>
  <c r="H86" i="13"/>
  <c r="H73" i="13"/>
  <c r="H64" i="13"/>
  <c r="H76" i="13"/>
  <c r="H513" i="13"/>
  <c r="H438" i="13"/>
  <c r="H452" i="13"/>
  <c r="H390" i="13"/>
  <c r="H410" i="13"/>
  <c r="H374" i="13"/>
  <c r="H346" i="13"/>
  <c r="H232" i="13"/>
  <c r="H260" i="13"/>
  <c r="H212" i="13"/>
  <c r="H158" i="13"/>
  <c r="H80" i="13"/>
  <c r="H508" i="13"/>
  <c r="H497" i="13"/>
  <c r="H487" i="13"/>
  <c r="H297" i="13"/>
  <c r="H360" i="13"/>
  <c r="H373" i="13"/>
  <c r="H350" i="13"/>
  <c r="H320" i="13"/>
  <c r="H258" i="13"/>
  <c r="H183" i="13"/>
  <c r="H111" i="13"/>
  <c r="H492" i="13"/>
  <c r="H515" i="13"/>
  <c r="H328" i="13"/>
  <c r="H481" i="13"/>
  <c r="H488" i="13"/>
  <c r="H36" i="13"/>
  <c r="H471" i="13"/>
  <c r="H518" i="13"/>
  <c r="H506" i="13"/>
  <c r="H459" i="13"/>
  <c r="H453" i="13"/>
  <c r="H336" i="13"/>
  <c r="H358" i="13"/>
  <c r="H368" i="13"/>
  <c r="H417" i="13"/>
  <c r="H288" i="13"/>
  <c r="H407" i="13"/>
  <c r="H266" i="13"/>
  <c r="H339" i="13"/>
  <c r="H312" i="13"/>
  <c r="H281" i="13"/>
  <c r="H270" i="13"/>
  <c r="H182" i="13"/>
  <c r="H240" i="13"/>
  <c r="H202" i="13"/>
  <c r="H175" i="13"/>
  <c r="H178" i="13"/>
  <c r="H133" i="13"/>
  <c r="H116" i="13"/>
  <c r="H74" i="13"/>
  <c r="H41" i="13"/>
  <c r="H71" i="13"/>
  <c r="H68" i="13"/>
  <c r="H464" i="13"/>
  <c r="H366" i="13"/>
  <c r="H310" i="13"/>
  <c r="H174" i="13"/>
  <c r="H215" i="13"/>
  <c r="H67" i="13"/>
  <c r="H51" i="13"/>
  <c r="H45" i="13"/>
  <c r="H46" i="13"/>
  <c r="H79" i="13"/>
  <c r="H88" i="13"/>
  <c r="H150" i="13"/>
  <c r="H89" i="13"/>
  <c r="H168" i="13"/>
  <c r="H91" i="13"/>
  <c r="H112" i="13"/>
  <c r="H81" i="13"/>
  <c r="H124" i="13"/>
  <c r="H125" i="13"/>
  <c r="H151" i="13"/>
  <c r="H181" i="13"/>
  <c r="H197" i="13"/>
  <c r="H218" i="13"/>
  <c r="H180" i="13"/>
  <c r="H214" i="13"/>
  <c r="H203" i="13"/>
  <c r="H234" i="13"/>
  <c r="H252" i="13"/>
  <c r="H284" i="13"/>
  <c r="H188" i="13"/>
  <c r="H261" i="13"/>
  <c r="H278" i="13"/>
  <c r="H271" i="13"/>
  <c r="H264" i="13"/>
  <c r="H337" i="13"/>
  <c r="H313" i="13"/>
  <c r="H362" i="13"/>
  <c r="H179" i="13"/>
  <c r="H242" i="13"/>
  <c r="H299" i="13"/>
  <c r="H327" i="13"/>
  <c r="H415" i="13"/>
  <c r="H416" i="13"/>
  <c r="H371" i="13"/>
  <c r="H393" i="13"/>
  <c r="H457" i="13"/>
  <c r="H369" i="13"/>
  <c r="H434" i="13"/>
  <c r="H361" i="13"/>
  <c r="H274" i="13"/>
  <c r="H413" i="13"/>
  <c r="H382" i="13"/>
  <c r="H469" i="13"/>
  <c r="H533" i="13"/>
  <c r="H478" i="13"/>
  <c r="H474" i="13"/>
  <c r="H458" i="13"/>
  <c r="H527" i="13"/>
  <c r="H451" i="13"/>
  <c r="H504" i="13"/>
  <c r="H473" i="13"/>
  <c r="H537" i="13"/>
  <c r="H467" i="13"/>
  <c r="H531" i="13"/>
  <c r="H484" i="13"/>
  <c r="H450" i="13"/>
  <c r="H53" i="13"/>
  <c r="H149" i="13"/>
  <c r="H228" i="13"/>
  <c r="H185" i="13"/>
  <c r="H204" i="13"/>
  <c r="H267" i="13"/>
  <c r="H292" i="13"/>
  <c r="H233" i="13"/>
  <c r="H286" i="13"/>
  <c r="H279" i="13"/>
  <c r="H296" i="13"/>
  <c r="H314" i="13"/>
  <c r="H370" i="13"/>
  <c r="H241" i="13"/>
  <c r="H280" i="13"/>
  <c r="H335" i="13"/>
  <c r="H423" i="13"/>
  <c r="H424" i="13"/>
  <c r="H372" i="13"/>
  <c r="H290" i="13"/>
  <c r="H378" i="13"/>
  <c r="H442" i="13"/>
  <c r="H379" i="13"/>
  <c r="H421" i="13"/>
  <c r="H59" i="13"/>
  <c r="H54" i="13"/>
  <c r="H87" i="13"/>
  <c r="H96" i="13"/>
  <c r="H58" i="13"/>
  <c r="H94" i="13"/>
  <c r="H184" i="13"/>
  <c r="H122" i="13"/>
  <c r="H113" i="13"/>
  <c r="H102" i="13"/>
  <c r="H132" i="13"/>
  <c r="H192" i="13"/>
  <c r="H227" i="13"/>
  <c r="H219" i="13"/>
  <c r="H222" i="13"/>
  <c r="H254" i="13"/>
  <c r="H269" i="13"/>
  <c r="H345" i="13"/>
  <c r="H305" i="13"/>
  <c r="H401" i="13"/>
  <c r="H75" i="13"/>
  <c r="H61" i="13"/>
  <c r="H62" i="13"/>
  <c r="H95" i="13"/>
  <c r="H65" i="13"/>
  <c r="H98" i="13"/>
  <c r="H120" i="13"/>
  <c r="H66" i="13"/>
  <c r="H130" i="13"/>
  <c r="H114" i="13"/>
  <c r="H103" i="13"/>
  <c r="H52" i="13"/>
  <c r="H69" i="13"/>
  <c r="H70" i="13"/>
  <c r="H40" i="13"/>
  <c r="H83" i="13"/>
  <c r="H127" i="13"/>
  <c r="H128" i="13"/>
  <c r="H82" i="13"/>
  <c r="H138" i="13"/>
  <c r="H115" i="13"/>
  <c r="H104" i="13"/>
  <c r="H148" i="13"/>
  <c r="H199" i="13"/>
  <c r="H171" i="13"/>
  <c r="H243" i="13"/>
  <c r="H165" i="13"/>
  <c r="H221" i="13"/>
  <c r="H208" i="13"/>
  <c r="H172" i="13"/>
  <c r="H223" i="13"/>
  <c r="H291" i="13"/>
  <c r="H256" i="13"/>
  <c r="H308" i="13"/>
  <c r="H245" i="13"/>
  <c r="H285" i="13"/>
  <c r="H302" i="13"/>
  <c r="H159" i="13"/>
  <c r="H318" i="13"/>
  <c r="H282" i="13"/>
  <c r="H322" i="13"/>
  <c r="H295" i="13"/>
  <c r="H307" i="13"/>
  <c r="H325" i="13"/>
  <c r="H334" i="13"/>
  <c r="H344" i="13"/>
  <c r="H347" i="13"/>
  <c r="H60" i="13"/>
  <c r="H77" i="13"/>
  <c r="H78" i="13"/>
  <c r="H48" i="13"/>
  <c r="H118" i="13"/>
  <c r="H135" i="13"/>
  <c r="H136" i="13"/>
  <c r="H121" i="13"/>
  <c r="H42" i="13"/>
  <c r="H123" i="13"/>
  <c r="H105" i="13"/>
  <c r="H90" i="13"/>
  <c r="H207" i="13"/>
  <c r="H187" i="13"/>
  <c r="H251" i="13"/>
  <c r="H170" i="13"/>
  <c r="H229" i="13"/>
  <c r="H209" i="13"/>
  <c r="H195" i="13"/>
  <c r="H231" i="13"/>
  <c r="H161" i="13"/>
  <c r="H257" i="13"/>
  <c r="H316" i="13"/>
  <c r="H246" i="13"/>
  <c r="H293" i="13"/>
  <c r="H164" i="13"/>
  <c r="H238" i="13"/>
  <c r="H319" i="13"/>
  <c r="H309" i="13"/>
  <c r="H330" i="13"/>
  <c r="H301" i="13"/>
  <c r="H324" i="13"/>
  <c r="H333" i="13"/>
  <c r="H342" i="13"/>
  <c r="H383" i="13"/>
  <c r="H384" i="13"/>
  <c r="H448" i="13"/>
  <c r="H375" i="13"/>
  <c r="H425" i="13"/>
  <c r="H365" i="13"/>
  <c r="H402" i="13"/>
  <c r="H357" i="13"/>
  <c r="H403" i="13"/>
  <c r="H381" i="13"/>
  <c r="H445" i="13"/>
  <c r="H414" i="13"/>
  <c r="H501" i="13"/>
  <c r="H404" i="13"/>
  <c r="H510" i="13"/>
  <c r="H412" i="13"/>
  <c r="H495" i="13"/>
  <c r="H447" i="13"/>
  <c r="H472" i="13"/>
  <c r="H536" i="13"/>
  <c r="H505" i="13"/>
  <c r="H380" i="13"/>
  <c r="H499" i="13"/>
  <c r="H388" i="13"/>
  <c r="H524" i="13"/>
  <c r="H516" i="13"/>
  <c r="E12" i="9"/>
  <c r="H29" i="13"/>
  <c r="H27" i="13"/>
  <c r="AQ16" i="7"/>
  <c r="AQ17" i="7" s="1"/>
  <c r="AQ18" i="7" s="1"/>
  <c r="AQ19" i="7" s="1"/>
  <c r="AQ20" i="7" s="1"/>
  <c r="AQ21" i="7" s="1"/>
  <c r="AQ22" i="7" s="1"/>
  <c r="AQ23" i="7" s="1"/>
  <c r="AQ24" i="7" s="1"/>
  <c r="AQ25" i="7" s="1"/>
  <c r="AQ26" i="7" s="1"/>
  <c r="AQ27" i="7" s="1"/>
  <c r="AQ28" i="7" s="1"/>
  <c r="AQ29" i="7" s="1"/>
  <c r="AQ30" i="7" s="1"/>
  <c r="AQ31" i="7" s="1"/>
  <c r="AQ32" i="7" s="1"/>
  <c r="AQ33" i="7" s="1"/>
  <c r="AQ34" i="7" s="1"/>
  <c r="AQ35" i="7" s="1"/>
  <c r="AQ36" i="7" s="1"/>
  <c r="AQ37" i="7" s="1"/>
  <c r="AQ38" i="7" s="1"/>
  <c r="AQ39" i="7" s="1"/>
  <c r="AQ40" i="7" s="1"/>
  <c r="AQ41" i="7" s="1"/>
  <c r="AQ42" i="7" s="1"/>
  <c r="AQ43" i="7" s="1"/>
  <c r="AQ44" i="7" s="1"/>
  <c r="AQ45" i="7" s="1"/>
  <c r="AR15" i="7"/>
  <c r="H30" i="13"/>
  <c r="AK17" i="7"/>
  <c r="H25" i="13"/>
  <c r="H26" i="13"/>
  <c r="Q539" i="13"/>
  <c r="I245" i="13"/>
  <c r="H44" i="13"/>
  <c r="H37" i="13"/>
  <c r="H194" i="13"/>
  <c r="H248" i="13"/>
  <c r="H169" i="13"/>
  <c r="H276" i="13"/>
  <c r="H253" i="13"/>
  <c r="H275" i="13"/>
  <c r="H206" i="13"/>
  <c r="H177" i="13"/>
  <c r="H210" i="13"/>
  <c r="H157" i="13"/>
  <c r="H216" i="13"/>
  <c r="H186" i="13"/>
  <c r="H193" i="13"/>
  <c r="H141" i="13"/>
  <c r="H191" i="13"/>
  <c r="H156" i="13"/>
  <c r="H106" i="13"/>
  <c r="H139" i="13"/>
  <c r="H110" i="13"/>
  <c r="H49" i="13"/>
  <c r="H176" i="13"/>
  <c r="H97" i="13"/>
  <c r="H119" i="13"/>
  <c r="H99" i="13"/>
  <c r="H56" i="13"/>
  <c r="H55" i="13"/>
  <c r="H101" i="13"/>
  <c r="H92" i="13"/>
  <c r="I254" i="13"/>
  <c r="I354" i="13"/>
  <c r="I243" i="13"/>
  <c r="I511" i="13"/>
  <c r="I526" i="13"/>
  <c r="I88" i="13"/>
  <c r="I156" i="13"/>
  <c r="I364" i="13"/>
  <c r="I128" i="13"/>
  <c r="I472" i="13"/>
  <c r="I374" i="13"/>
  <c r="I497" i="13"/>
  <c r="I398" i="13"/>
  <c r="I154" i="13"/>
  <c r="I98" i="13"/>
  <c r="I537" i="13"/>
  <c r="I459" i="13"/>
  <c r="I325" i="13"/>
  <c r="I207" i="13"/>
  <c r="I40" i="13"/>
  <c r="I475" i="13"/>
  <c r="I476" i="13"/>
  <c r="I323" i="13"/>
  <c r="I153" i="13"/>
  <c r="I69" i="13"/>
  <c r="I530" i="13"/>
  <c r="I351" i="13"/>
  <c r="I361" i="13"/>
  <c r="I250" i="13"/>
  <c r="I67" i="13"/>
  <c r="I473" i="13"/>
  <c r="I343" i="13"/>
  <c r="I328" i="13"/>
  <c r="I116" i="13"/>
  <c r="I306" i="13"/>
  <c r="I499" i="13"/>
  <c r="I31" i="13"/>
  <c r="I435" i="13"/>
  <c r="I496" i="13"/>
  <c r="I527" i="13"/>
  <c r="I379" i="13"/>
  <c r="I419" i="13"/>
  <c r="I493" i="13"/>
  <c r="I508" i="13"/>
  <c r="I397" i="13"/>
  <c r="I396" i="13"/>
  <c r="I367" i="13"/>
  <c r="I385" i="13"/>
  <c r="I408" i="13"/>
  <c r="I430" i="13"/>
  <c r="I164" i="13"/>
  <c r="I355" i="13"/>
  <c r="I308" i="13"/>
  <c r="I296" i="13"/>
  <c r="I286" i="13"/>
  <c r="I249" i="13"/>
  <c r="I260" i="13"/>
  <c r="I275" i="13"/>
  <c r="I211" i="13"/>
  <c r="I196" i="13"/>
  <c r="I163" i="13"/>
  <c r="I184" i="13"/>
  <c r="I197" i="13"/>
  <c r="I112" i="13"/>
  <c r="I82" i="13"/>
  <c r="I143" i="13"/>
  <c r="I125" i="13"/>
  <c r="I62" i="13"/>
  <c r="I44" i="13"/>
  <c r="I454" i="13"/>
  <c r="I460" i="13"/>
  <c r="I242" i="13"/>
  <c r="I24" i="13"/>
  <c r="I483" i="13"/>
  <c r="I538" i="13"/>
  <c r="I387" i="13"/>
  <c r="I480" i="13"/>
  <c r="I519" i="13"/>
  <c r="I35" i="13"/>
  <c r="I360" i="13"/>
  <c r="I469" i="13"/>
  <c r="I500" i="13"/>
  <c r="I389" i="13"/>
  <c r="I346" i="13"/>
  <c r="I365" i="13"/>
  <c r="I377" i="13"/>
  <c r="I400" i="13"/>
  <c r="I422" i="13"/>
  <c r="I349" i="13"/>
  <c r="I347" i="13"/>
  <c r="I279" i="13"/>
  <c r="I352" i="13"/>
  <c r="I278" i="13"/>
  <c r="I248" i="13"/>
  <c r="I257" i="13"/>
  <c r="I267" i="13"/>
  <c r="I210" i="13"/>
  <c r="I192" i="13"/>
  <c r="I150" i="13"/>
  <c r="I179" i="13"/>
  <c r="I189" i="13"/>
  <c r="I111" i="13"/>
  <c r="I56" i="13"/>
  <c r="I135" i="13"/>
  <c r="I117" i="13"/>
  <c r="I54" i="13"/>
  <c r="I91" i="13"/>
  <c r="I457" i="13"/>
  <c r="I465" i="13"/>
  <c r="I463" i="13"/>
  <c r="I244" i="13"/>
  <c r="I152" i="13"/>
  <c r="I59" i="13"/>
  <c r="I514" i="13"/>
  <c r="I468" i="13"/>
  <c r="I390" i="13"/>
  <c r="I239" i="13"/>
  <c r="I148" i="13"/>
  <c r="I64" i="13"/>
  <c r="I95" i="13"/>
  <c r="I32" i="13"/>
  <c r="I429" i="13"/>
  <c r="I506" i="13"/>
  <c r="I29" i="13"/>
  <c r="I451" i="13"/>
  <c r="I487" i="13"/>
  <c r="I510" i="13"/>
  <c r="I533" i="13"/>
  <c r="I411" i="13"/>
  <c r="I449" i="13"/>
  <c r="I436" i="13"/>
  <c r="I410" i="13"/>
  <c r="I441" i="13"/>
  <c r="I370" i="13"/>
  <c r="I439" i="13"/>
  <c r="I281" i="13"/>
  <c r="I231" i="13"/>
  <c r="I330" i="13"/>
  <c r="I329" i="13"/>
  <c r="I271" i="13"/>
  <c r="I195" i="13"/>
  <c r="I188" i="13"/>
  <c r="I240" i="13"/>
  <c r="I266" i="13"/>
  <c r="I81" i="13"/>
  <c r="I186" i="13"/>
  <c r="I187" i="13"/>
  <c r="I103" i="13"/>
  <c r="I155" i="13"/>
  <c r="I130" i="13"/>
  <c r="I80" i="13"/>
  <c r="I126" i="13"/>
  <c r="I71" i="13"/>
  <c r="I108" i="13"/>
  <c r="I74" i="13"/>
  <c r="I495" i="13"/>
  <c r="I426" i="13"/>
  <c r="I295" i="13"/>
  <c r="I290" i="13"/>
  <c r="I48" i="13"/>
  <c r="I539" i="13"/>
  <c r="R539" i="13" s="1"/>
  <c r="I395" i="13"/>
  <c r="I482" i="13"/>
  <c r="I536" i="13"/>
  <c r="I438" i="13"/>
  <c r="I458" i="13"/>
  <c r="I494" i="13"/>
  <c r="I525" i="13"/>
  <c r="I359" i="13"/>
  <c r="I403" i="13"/>
  <c r="I428" i="13"/>
  <c r="I402" i="13"/>
  <c r="I433" i="13"/>
  <c r="I350" i="13"/>
  <c r="I431" i="13"/>
  <c r="I342" i="13"/>
  <c r="I348" i="13"/>
  <c r="I322" i="13"/>
  <c r="I321" i="13"/>
  <c r="I280" i="13"/>
  <c r="I177" i="13"/>
  <c r="I182" i="13"/>
  <c r="I223" i="13"/>
  <c r="I241" i="13"/>
  <c r="I221" i="13"/>
  <c r="I178" i="13"/>
  <c r="I176" i="13"/>
  <c r="I214" i="13"/>
  <c r="I147" i="13"/>
  <c r="I122" i="13"/>
  <c r="I73" i="13"/>
  <c r="I118" i="13"/>
  <c r="I63" i="13"/>
  <c r="I100" i="13"/>
  <c r="I66" i="13"/>
  <c r="I437" i="13"/>
  <c r="I518" i="13"/>
  <c r="I327" i="13"/>
  <c r="I353" i="13"/>
  <c r="I253" i="13"/>
  <c r="I105" i="13"/>
  <c r="I61" i="13"/>
  <c r="I515" i="13"/>
  <c r="I335" i="13"/>
  <c r="I474" i="13"/>
  <c r="I512" i="13"/>
  <c r="I513" i="13"/>
  <c r="I445" i="13"/>
  <c r="I486" i="13"/>
  <c r="I517" i="13"/>
  <c r="I532" i="13"/>
  <c r="I358" i="13"/>
  <c r="I420" i="13"/>
  <c r="I378" i="13"/>
  <c r="I417" i="13"/>
  <c r="I440" i="13"/>
  <c r="I407" i="13"/>
  <c r="I305" i="13"/>
  <c r="I324" i="13"/>
  <c r="I312" i="13"/>
  <c r="I318" i="13"/>
  <c r="I235" i="13"/>
  <c r="I285" i="13"/>
  <c r="I292" i="13"/>
  <c r="I307" i="13"/>
  <c r="I230" i="13"/>
  <c r="I218" i="13"/>
  <c r="I227" i="13"/>
  <c r="I106" i="13"/>
  <c r="I190" i="13"/>
  <c r="I123" i="13"/>
  <c r="I49" i="13"/>
  <c r="I175" i="13"/>
  <c r="I65" i="13"/>
  <c r="I94" i="13"/>
  <c r="I76" i="13"/>
  <c r="I42" i="13"/>
  <c r="I461" i="13"/>
  <c r="I434" i="13"/>
  <c r="I373" i="13"/>
  <c r="I303" i="13"/>
  <c r="I185" i="13"/>
  <c r="I120" i="13"/>
  <c r="I507" i="13"/>
  <c r="I505" i="13"/>
  <c r="I466" i="13"/>
  <c r="I504" i="13"/>
  <c r="I36" i="13"/>
  <c r="I304" i="13"/>
  <c r="I443" i="13"/>
  <c r="I501" i="13"/>
  <c r="I524" i="13"/>
  <c r="I405" i="13"/>
  <c r="I404" i="13"/>
  <c r="I368" i="13"/>
  <c r="I409" i="13"/>
  <c r="I432" i="13"/>
  <c r="I399" i="13"/>
  <c r="I263" i="13"/>
  <c r="I300" i="13"/>
  <c r="I311" i="13"/>
  <c r="I317" i="13"/>
  <c r="I205" i="13"/>
  <c r="I277" i="13"/>
  <c r="I284" i="13"/>
  <c r="I299" i="13"/>
  <c r="I222" i="13"/>
  <c r="I217" i="13"/>
  <c r="I193" i="13"/>
  <c r="I57" i="13"/>
  <c r="I145" i="13"/>
  <c r="I115" i="13"/>
  <c r="I137" i="13"/>
  <c r="I167" i="13"/>
  <c r="I149" i="13"/>
  <c r="I86" i="13"/>
  <c r="I68" i="13"/>
  <c r="I25" i="13"/>
  <c r="H39" i="13"/>
  <c r="Z28" i="12"/>
  <c r="AV28" i="12" s="1"/>
  <c r="AV120" i="12" s="1"/>
  <c r="H35" i="13"/>
  <c r="I531" i="13"/>
  <c r="I467" i="13"/>
  <c r="I489" i="13"/>
  <c r="I498" i="13"/>
  <c r="I356" i="13"/>
  <c r="I528" i="13"/>
  <c r="I28" i="13"/>
  <c r="I479" i="13"/>
  <c r="I27" i="13"/>
  <c r="I478" i="13"/>
  <c r="I34" i="13"/>
  <c r="I485" i="13"/>
  <c r="I529" i="13"/>
  <c r="I492" i="13"/>
  <c r="I421" i="13"/>
  <c r="I452" i="13"/>
  <c r="I388" i="13"/>
  <c r="I394" i="13"/>
  <c r="I363" i="13"/>
  <c r="I401" i="13"/>
  <c r="I372" i="13"/>
  <c r="I424" i="13"/>
  <c r="I455" i="13"/>
  <c r="I391" i="13"/>
  <c r="I382" i="13"/>
  <c r="I232" i="13"/>
  <c r="I294" i="13"/>
  <c r="I289" i="13"/>
  <c r="I265" i="13"/>
  <c r="I310" i="13"/>
  <c r="I345" i="13"/>
  <c r="I316" i="13"/>
  <c r="I297" i="13"/>
  <c r="I201" i="13"/>
  <c r="I204" i="13"/>
  <c r="I269" i="13"/>
  <c r="I233" i="13"/>
  <c r="I276" i="13"/>
  <c r="I252" i="13"/>
  <c r="I291" i="13"/>
  <c r="I282" i="13"/>
  <c r="I213" i="13"/>
  <c r="I180" i="13"/>
  <c r="I216" i="13"/>
  <c r="I236" i="13"/>
  <c r="I181" i="13"/>
  <c r="I234" i="13"/>
  <c r="I225" i="13"/>
  <c r="I191" i="13"/>
  <c r="I132" i="13"/>
  <c r="I124" i="13"/>
  <c r="I114" i="13"/>
  <c r="I146" i="13"/>
  <c r="I129" i="13"/>
  <c r="I97" i="13"/>
  <c r="I159" i="13"/>
  <c r="I142" i="13"/>
  <c r="I141" i="13"/>
  <c r="I87" i="13"/>
  <c r="I78" i="13"/>
  <c r="I53" i="13"/>
  <c r="I60" i="13"/>
  <c r="I51" i="13"/>
  <c r="I464" i="13"/>
  <c r="I523" i="13"/>
  <c r="I453" i="13"/>
  <c r="I39" i="13"/>
  <c r="I490" i="13"/>
  <c r="I481" i="13"/>
  <c r="I520" i="13"/>
  <c r="I462" i="13"/>
  <c r="I535" i="13"/>
  <c r="I471" i="13"/>
  <c r="I534" i="13"/>
  <c r="I470" i="13"/>
  <c r="I26" i="13"/>
  <c r="I477" i="13"/>
  <c r="I33" i="13"/>
  <c r="I484" i="13"/>
  <c r="I413" i="13"/>
  <c r="I444" i="13"/>
  <c r="I380" i="13"/>
  <c r="I386" i="13"/>
  <c r="I362" i="13"/>
  <c r="I393" i="13"/>
  <c r="I371" i="13"/>
  <c r="I416" i="13"/>
  <c r="I447" i="13"/>
  <c r="I383" i="13"/>
  <c r="I298" i="13"/>
  <c r="I224" i="13"/>
  <c r="I273" i="13"/>
  <c r="I287" i="13"/>
  <c r="I338" i="13"/>
  <c r="I309" i="13"/>
  <c r="I337" i="13"/>
  <c r="I302" i="13"/>
  <c r="I288" i="13"/>
  <c r="I172" i="13"/>
  <c r="I200" i="13"/>
  <c r="I261" i="13"/>
  <c r="I199" i="13"/>
  <c r="I268" i="13"/>
  <c r="I251" i="13"/>
  <c r="I283" i="13"/>
  <c r="I274" i="13"/>
  <c r="I212" i="13"/>
  <c r="I162" i="13"/>
  <c r="I215" i="13"/>
  <c r="I228" i="13"/>
  <c r="I168" i="13"/>
  <c r="I226" i="13"/>
  <c r="I194" i="13"/>
  <c r="I140" i="13"/>
  <c r="I102" i="13"/>
  <c r="I101" i="13"/>
  <c r="I113" i="13"/>
  <c r="I138" i="13"/>
  <c r="I121" i="13"/>
  <c r="I89" i="13"/>
  <c r="I151" i="13"/>
  <c r="I134" i="13"/>
  <c r="I133" i="13"/>
  <c r="I79" i="13"/>
  <c r="I70" i="13"/>
  <c r="I45" i="13"/>
  <c r="I52" i="13"/>
  <c r="I43" i="13"/>
  <c r="H24" i="13"/>
  <c r="I272" i="13"/>
  <c r="I270" i="13"/>
  <c r="I301" i="13"/>
  <c r="I247" i="13"/>
  <c r="I169" i="13"/>
  <c r="I256" i="13"/>
  <c r="I203" i="13"/>
  <c r="I259" i="13"/>
  <c r="I202" i="13"/>
  <c r="I209" i="13"/>
  <c r="I220" i="13"/>
  <c r="I170" i="13"/>
  <c r="I173" i="13"/>
  <c r="I107" i="13"/>
  <c r="I171" i="13"/>
  <c r="I174" i="13"/>
  <c r="I206" i="13"/>
  <c r="I158" i="13"/>
  <c r="I139" i="13"/>
  <c r="I110" i="13"/>
  <c r="I96" i="13"/>
  <c r="I144" i="13"/>
  <c r="I41" i="13"/>
  <c r="I127" i="13"/>
  <c r="I99" i="13"/>
  <c r="I90" i="13"/>
  <c r="I55" i="13"/>
  <c r="I46" i="13"/>
  <c r="I92" i="13"/>
  <c r="I83" i="13"/>
  <c r="I58" i="13"/>
  <c r="I376" i="13"/>
  <c r="I456" i="13"/>
  <c r="I392" i="13"/>
  <c r="I423" i="13"/>
  <c r="I414" i="13"/>
  <c r="I334" i="13"/>
  <c r="I341" i="13"/>
  <c r="I340" i="13"/>
  <c r="I339" i="13"/>
  <c r="I314" i="13"/>
  <c r="I229" i="13"/>
  <c r="I320" i="13"/>
  <c r="I344" i="13"/>
  <c r="AD28" i="12"/>
  <c r="AW28" i="12" s="1"/>
  <c r="AW119" i="12" s="1"/>
  <c r="I442" i="13"/>
  <c r="I491" i="13"/>
  <c r="I357" i="13"/>
  <c r="I522" i="13"/>
  <c r="I450" i="13"/>
  <c r="I37" i="13"/>
  <c r="I488" i="13"/>
  <c r="I30" i="13"/>
  <c r="I503" i="13"/>
  <c r="I521" i="13"/>
  <c r="I502" i="13"/>
  <c r="I38" i="13"/>
  <c r="I509" i="13"/>
  <c r="I427" i="13"/>
  <c r="I516" i="13"/>
  <c r="I446" i="13"/>
  <c r="I381" i="13"/>
  <c r="I412" i="13"/>
  <c r="I418" i="13"/>
  <c r="I366" i="13"/>
  <c r="I425" i="13"/>
  <c r="I375" i="13"/>
  <c r="I448" i="13"/>
  <c r="I384" i="13"/>
  <c r="I415" i="13"/>
  <c r="I406" i="13"/>
  <c r="I326" i="13"/>
  <c r="I333" i="13"/>
  <c r="I332" i="13"/>
  <c r="I331" i="13"/>
  <c r="I313" i="13"/>
  <c r="I369" i="13"/>
  <c r="I319" i="13"/>
  <c r="I336" i="13"/>
  <c r="I264" i="13"/>
  <c r="I262" i="13"/>
  <c r="I293" i="13"/>
  <c r="I246" i="13"/>
  <c r="I104" i="13"/>
  <c r="I255" i="13"/>
  <c r="I315" i="13"/>
  <c r="I237" i="13"/>
  <c r="I238" i="13"/>
  <c r="I208" i="13"/>
  <c r="I219" i="13"/>
  <c r="I165" i="13"/>
  <c r="I160" i="13"/>
  <c r="I258" i="13"/>
  <c r="I166" i="13"/>
  <c r="I161" i="13"/>
  <c r="I198" i="13"/>
  <c r="I157" i="13"/>
  <c r="I131" i="13"/>
  <c r="I109" i="13"/>
  <c r="I93" i="13"/>
  <c r="I136" i="13"/>
  <c r="I183" i="13"/>
  <c r="I119" i="13"/>
  <c r="I85" i="13"/>
  <c r="I72" i="13"/>
  <c r="I47" i="13"/>
  <c r="I77" i="13"/>
  <c r="I84" i="13"/>
  <c r="I75" i="13"/>
  <c r="Y20" i="7"/>
  <c r="H27" i="4" s="1"/>
  <c r="AE8" i="12" s="1"/>
  <c r="I27" i="4"/>
  <c r="AG28" i="13" s="1"/>
  <c r="AG52" i="13" s="1"/>
  <c r="AD19" i="7"/>
  <c r="AF72" i="13"/>
  <c r="AF85" i="13" s="1"/>
  <c r="AF95" i="13" s="1"/>
  <c r="AC20" i="7"/>
  <c r="Z21" i="7"/>
  <c r="AB20" i="7"/>
  <c r="AJ17" i="7"/>
  <c r="AI17" i="7"/>
  <c r="AH18" i="7"/>
  <c r="C12" i="9"/>
  <c r="D12" i="9" s="1"/>
  <c r="B13" i="9"/>
  <c r="A16" i="9"/>
  <c r="G23" i="5"/>
  <c r="AW203" i="12" l="1"/>
  <c r="AW191" i="12"/>
  <c r="AW176" i="12"/>
  <c r="AW141" i="12"/>
  <c r="AW105" i="12"/>
  <c r="AW134" i="12"/>
  <c r="AW120" i="12"/>
  <c r="AW160" i="12"/>
  <c r="AW39" i="12"/>
  <c r="AW89" i="12"/>
  <c r="AW73" i="12"/>
  <c r="AW137" i="12"/>
  <c r="AW185" i="12"/>
  <c r="AW184" i="12"/>
  <c r="AW63" i="12"/>
  <c r="AW77" i="12"/>
  <c r="AW197" i="12"/>
  <c r="AW58" i="12"/>
  <c r="AW94" i="12"/>
  <c r="AW68" i="12"/>
  <c r="AW36" i="12"/>
  <c r="AW195" i="12"/>
  <c r="AW29" i="12"/>
  <c r="AW135" i="12"/>
  <c r="AW31" i="12"/>
  <c r="AW51" i="12"/>
  <c r="AW97" i="12"/>
  <c r="AW189" i="12"/>
  <c r="AW196" i="12"/>
  <c r="AW110" i="12"/>
  <c r="AW42" i="12"/>
  <c r="AW142" i="12"/>
  <c r="AW71" i="12"/>
  <c r="AW131" i="12"/>
  <c r="AW177" i="12"/>
  <c r="AW150" i="12"/>
  <c r="AW101" i="12"/>
  <c r="AW33" i="12"/>
  <c r="AW41" i="12"/>
  <c r="AW65" i="12"/>
  <c r="AW50" i="12"/>
  <c r="AW205" i="12"/>
  <c r="AW56" i="12"/>
  <c r="AW108" i="12"/>
  <c r="AW55" i="12"/>
  <c r="AW103" i="12"/>
  <c r="AW113" i="12"/>
  <c r="AW170" i="12"/>
  <c r="AW107" i="12"/>
  <c r="AW210" i="12"/>
  <c r="AW111" i="12"/>
  <c r="AW168" i="12"/>
  <c r="AW136" i="12"/>
  <c r="AW129" i="12"/>
  <c r="AW155" i="12"/>
  <c r="AW83" i="12"/>
  <c r="AW53" i="12"/>
  <c r="AW123" i="12"/>
  <c r="AW128" i="12"/>
  <c r="AW157" i="12"/>
  <c r="AW80" i="12"/>
  <c r="AW102" i="12"/>
  <c r="AW140" i="12"/>
  <c r="AW181" i="12"/>
  <c r="AW143" i="12"/>
  <c r="AW207" i="12"/>
  <c r="AW130" i="12"/>
  <c r="AW192" i="12"/>
  <c r="AW126" i="12"/>
  <c r="AW169" i="12"/>
  <c r="AW61" i="12"/>
  <c r="AW202" i="12"/>
  <c r="AW188" i="12"/>
  <c r="AW179" i="12"/>
  <c r="AW116" i="12"/>
  <c r="AW98" i="12"/>
  <c r="AW32" i="12"/>
  <c r="AW44" i="12"/>
  <c r="AW49" i="12"/>
  <c r="AW121" i="12"/>
  <c r="AW144" i="12"/>
  <c r="AW57" i="12"/>
  <c r="AW187" i="12"/>
  <c r="AW124" i="12"/>
  <c r="AW54" i="12"/>
  <c r="AW201" i="12"/>
  <c r="AW87" i="12"/>
  <c r="AW148" i="12"/>
  <c r="AW76" i="12"/>
  <c r="AW43" i="12"/>
  <c r="AW112" i="12"/>
  <c r="AW106" i="12"/>
  <c r="AW138" i="12"/>
  <c r="AW127" i="12"/>
  <c r="AW174" i="12"/>
  <c r="AW79" i="12"/>
  <c r="AW30" i="12"/>
  <c r="AW182" i="12"/>
  <c r="AW159" i="12"/>
  <c r="AW165" i="12"/>
  <c r="AW190" i="12"/>
  <c r="AW204" i="12"/>
  <c r="AW186" i="12"/>
  <c r="AW90" i="12"/>
  <c r="AW88" i="12"/>
  <c r="AW62" i="12"/>
  <c r="AW156" i="12"/>
  <c r="AW78" i="12"/>
  <c r="AW92" i="12"/>
  <c r="AW85" i="12"/>
  <c r="AW164" i="12"/>
  <c r="AW211" i="12"/>
  <c r="AW183" i="12"/>
  <c r="AW66" i="12"/>
  <c r="AW206" i="12"/>
  <c r="AW153" i="12"/>
  <c r="AW74" i="12"/>
  <c r="AW45" i="12"/>
  <c r="AW133" i="12"/>
  <c r="AW193" i="12"/>
  <c r="AW125" i="12"/>
  <c r="AW173" i="12"/>
  <c r="AW163" i="12"/>
  <c r="AW178" i="12"/>
  <c r="AW145" i="12"/>
  <c r="AW208" i="12"/>
  <c r="AW158" i="12"/>
  <c r="AW172" i="12"/>
  <c r="AW93" i="12"/>
  <c r="AW175" i="12"/>
  <c r="AW100" i="12"/>
  <c r="AW199" i="12"/>
  <c r="AW146" i="12"/>
  <c r="AW209" i="12"/>
  <c r="AW115" i="12"/>
  <c r="AW154" i="12"/>
  <c r="AW47" i="12"/>
  <c r="AW70" i="12"/>
  <c r="AW82" i="12"/>
  <c r="AW64" i="12"/>
  <c r="AW38" i="12"/>
  <c r="AW52" i="12"/>
  <c r="AW171" i="12"/>
  <c r="AW34" i="12"/>
  <c r="AW151" i="12"/>
  <c r="AW81" i="12"/>
  <c r="AW95" i="12"/>
  <c r="AW96" i="12"/>
  <c r="AW86" i="12"/>
  <c r="AW180" i="12"/>
  <c r="AW91" i="12"/>
  <c r="AW59" i="12"/>
  <c r="AW109" i="12"/>
  <c r="AW84" i="12"/>
  <c r="AW67" i="12"/>
  <c r="AW48" i="12"/>
  <c r="AW122" i="12"/>
  <c r="AW162" i="12"/>
  <c r="AW69" i="12"/>
  <c r="AW118" i="12"/>
  <c r="AW132" i="12"/>
  <c r="AW60" i="12"/>
  <c r="AW114" i="12"/>
  <c r="AW152" i="12"/>
  <c r="AW161" i="12"/>
  <c r="AW37" i="12"/>
  <c r="AW40" i="12"/>
  <c r="AW166" i="12"/>
  <c r="AW117" i="12"/>
  <c r="AW99" i="12"/>
  <c r="AW139" i="12"/>
  <c r="AW149" i="12"/>
  <c r="AW72" i="12"/>
  <c r="AW147" i="12"/>
  <c r="AW46" i="12"/>
  <c r="AW35" i="12"/>
  <c r="AW75" i="12"/>
  <c r="AW104" i="12"/>
  <c r="AW198" i="12"/>
  <c r="AW200" i="12"/>
  <c r="AW167" i="12"/>
  <c r="AW194" i="12"/>
  <c r="AV149" i="12"/>
  <c r="AV161" i="12"/>
  <c r="AV104" i="12"/>
  <c r="AV102" i="12"/>
  <c r="AV51" i="12"/>
  <c r="AV170" i="12"/>
  <c r="AV89" i="12"/>
  <c r="AV202" i="12"/>
  <c r="AV95" i="12"/>
  <c r="AV182" i="12"/>
  <c r="AV154" i="12"/>
  <c r="AV210" i="12"/>
  <c r="AV62" i="12"/>
  <c r="AV125" i="12"/>
  <c r="AV39" i="12"/>
  <c r="AV31" i="12"/>
  <c r="AV130" i="12"/>
  <c r="AV60" i="12"/>
  <c r="AV203" i="12"/>
  <c r="AV99" i="12"/>
  <c r="AV65" i="12"/>
  <c r="AV160" i="12"/>
  <c r="AV129" i="12"/>
  <c r="AV85" i="12"/>
  <c r="AV138" i="12"/>
  <c r="AV173" i="12"/>
  <c r="AV166" i="12"/>
  <c r="AV136" i="12"/>
  <c r="AV201" i="12"/>
  <c r="AV92" i="12"/>
  <c r="AV67" i="12"/>
  <c r="AV33" i="12"/>
  <c r="AV100" i="12"/>
  <c r="AV155" i="12"/>
  <c r="AV126" i="12"/>
  <c r="AV198" i="12"/>
  <c r="AV80" i="12"/>
  <c r="AV122" i="12"/>
  <c r="AV119" i="12"/>
  <c r="AV77" i="12"/>
  <c r="AV29" i="12"/>
  <c r="AV61" i="12"/>
  <c r="AV133" i="12"/>
  <c r="AV58" i="12"/>
  <c r="AV147" i="12"/>
  <c r="AV200" i="12"/>
  <c r="AV30" i="12"/>
  <c r="AV162" i="12"/>
  <c r="AV148" i="12"/>
  <c r="AV64" i="12"/>
  <c r="AV207" i="12"/>
  <c r="AV157" i="12"/>
  <c r="AV168" i="12"/>
  <c r="AV192" i="12"/>
  <c r="AV97" i="12"/>
  <c r="AV84" i="12"/>
  <c r="AV128" i="12"/>
  <c r="AV190" i="12"/>
  <c r="AV87" i="12"/>
  <c r="AV90" i="12"/>
  <c r="AV195" i="12"/>
  <c r="AV91" i="12"/>
  <c r="AV151" i="12"/>
  <c r="AV78" i="12"/>
  <c r="AV144" i="12"/>
  <c r="AV88" i="12"/>
  <c r="AV140" i="12"/>
  <c r="AV123" i="12"/>
  <c r="AV106" i="12"/>
  <c r="AV94" i="12"/>
  <c r="AV37" i="12"/>
  <c r="AV179" i="12"/>
  <c r="AV81" i="12"/>
  <c r="AV66" i="12"/>
  <c r="AV208" i="12"/>
  <c r="AV107" i="12"/>
  <c r="AV34" i="12"/>
  <c r="AV103" i="12"/>
  <c r="AV204" i="12"/>
  <c r="AV41" i="12"/>
  <c r="AV163" i="12"/>
  <c r="AV79" i="12"/>
  <c r="AV50" i="12"/>
  <c r="AV209" i="12"/>
  <c r="AV42" i="12"/>
  <c r="AV93" i="12"/>
  <c r="AV142" i="12"/>
  <c r="AV108" i="12"/>
  <c r="AV139" i="12"/>
  <c r="AV211" i="12"/>
  <c r="AV124" i="12"/>
  <c r="AV178" i="12"/>
  <c r="AV158" i="12"/>
  <c r="AV127" i="12"/>
  <c r="AV137" i="12"/>
  <c r="AV82" i="12"/>
  <c r="AV188" i="12"/>
  <c r="AV165" i="12"/>
  <c r="AV46" i="12"/>
  <c r="AV180" i="12"/>
  <c r="AV167" i="12"/>
  <c r="AV177" i="12"/>
  <c r="AV53" i="12"/>
  <c r="AV105" i="12"/>
  <c r="AV115" i="12"/>
  <c r="AV70" i="12"/>
  <c r="AV135" i="12"/>
  <c r="AV71" i="12"/>
  <c r="AV193" i="12"/>
  <c r="AV68" i="12"/>
  <c r="AV40" i="12"/>
  <c r="AV181" i="12"/>
  <c r="AV121" i="12"/>
  <c r="AV75" i="12"/>
  <c r="AV156" i="12"/>
  <c r="AV56" i="12"/>
  <c r="AV199" i="12"/>
  <c r="AV185" i="12"/>
  <c r="AV159" i="12"/>
  <c r="AV45" i="12"/>
  <c r="AV169" i="12"/>
  <c r="AV110" i="12"/>
  <c r="AV63" i="12"/>
  <c r="AV194" i="12"/>
  <c r="AV116" i="12"/>
  <c r="AV183" i="12"/>
  <c r="AV113" i="12"/>
  <c r="AV101" i="12"/>
  <c r="AV134" i="12"/>
  <c r="AV206" i="12"/>
  <c r="AV111" i="12"/>
  <c r="AV143" i="12"/>
  <c r="AV57" i="12"/>
  <c r="AV146" i="12"/>
  <c r="AV86" i="12"/>
  <c r="AV153" i="12"/>
  <c r="AV112" i="12"/>
  <c r="AV73" i="12"/>
  <c r="AV43" i="12"/>
  <c r="AV141" i="12"/>
  <c r="AV96" i="12"/>
  <c r="AV176" i="12"/>
  <c r="AV47" i="12"/>
  <c r="AV174" i="12"/>
  <c r="AV145" i="12"/>
  <c r="AV184" i="12"/>
  <c r="AV54" i="12"/>
  <c r="AV189" i="12"/>
  <c r="AV52" i="12"/>
  <c r="AV186" i="12"/>
  <c r="AV74" i="12"/>
  <c r="AV32" i="12"/>
  <c r="AV98" i="12"/>
  <c r="AV55" i="12"/>
  <c r="AV205" i="12"/>
  <c r="AV44" i="12"/>
  <c r="AV132" i="12"/>
  <c r="AV150" i="12"/>
  <c r="AV117" i="12"/>
  <c r="AV164" i="12"/>
  <c r="AV69" i="12"/>
  <c r="AV175" i="12"/>
  <c r="AV197" i="12"/>
  <c r="AV38" i="12"/>
  <c r="AV171" i="12"/>
  <c r="AV152" i="12"/>
  <c r="AV72" i="12"/>
  <c r="AV83" i="12"/>
  <c r="AV187" i="12"/>
  <c r="AV118" i="12"/>
  <c r="AV76" i="12"/>
  <c r="AV59" i="12"/>
  <c r="AV36" i="12"/>
  <c r="AV196" i="12"/>
  <c r="AV49" i="12"/>
  <c r="AV172" i="12"/>
  <c r="AV114" i="12"/>
  <c r="AV35" i="12"/>
  <c r="AV131" i="12"/>
  <c r="AV109" i="12"/>
  <c r="AV48" i="12"/>
  <c r="AV191" i="12"/>
  <c r="BC6" i="12"/>
  <c r="BC5" i="12" s="1"/>
  <c r="M23" i="4"/>
  <c r="Q24" i="4"/>
  <c r="L24" i="4" s="1"/>
  <c r="T6" i="12"/>
  <c r="P24" i="4"/>
  <c r="K24" i="4" s="1"/>
  <c r="T7" i="12"/>
  <c r="E13" i="9"/>
  <c r="AR16" i="7"/>
  <c r="AR17" i="7" s="1"/>
  <c r="AR18" i="7" s="1"/>
  <c r="AR19" i="7" s="1"/>
  <c r="AR20" i="7" s="1"/>
  <c r="AR21" i="7" s="1"/>
  <c r="AR22" i="7" s="1"/>
  <c r="AR23" i="7" s="1"/>
  <c r="AR24" i="7" s="1"/>
  <c r="AR25" i="7" s="1"/>
  <c r="AR26" i="7" s="1"/>
  <c r="AR27" i="7" s="1"/>
  <c r="AR28" i="7" s="1"/>
  <c r="AR29" i="7" s="1"/>
  <c r="AR30" i="7" s="1"/>
  <c r="AR31" i="7" s="1"/>
  <c r="AR32" i="7" s="1"/>
  <c r="AR33" i="7" s="1"/>
  <c r="AR34" i="7" s="1"/>
  <c r="AR35" i="7" s="1"/>
  <c r="AR36" i="7" s="1"/>
  <c r="AR37" i="7" s="1"/>
  <c r="AR38" i="7" s="1"/>
  <c r="AR39" i="7" s="1"/>
  <c r="AR40" i="7" s="1"/>
  <c r="AR41" i="7" s="1"/>
  <c r="AR42" i="7" s="1"/>
  <c r="AR43" i="7" s="1"/>
  <c r="AR44" i="7" s="1"/>
  <c r="AR45" i="7" s="1"/>
  <c r="Z104" i="7" s="1"/>
  <c r="AA108" i="7" s="1"/>
  <c r="Z108" i="7" s="1"/>
  <c r="BE28" i="12"/>
  <c r="BF28" i="12"/>
  <c r="AK18" i="7"/>
  <c r="AG62" i="13"/>
  <c r="AG73" i="13" s="1"/>
  <c r="AG61" i="13"/>
  <c r="AG72" i="13" s="1"/>
  <c r="AF28" i="13"/>
  <c r="AD20" i="7"/>
  <c r="I28" i="4"/>
  <c r="AA21" i="7"/>
  <c r="J28" i="4" s="1"/>
  <c r="AH29" i="13" s="1"/>
  <c r="AH53" i="13" s="1"/>
  <c r="Y21" i="7"/>
  <c r="H28" i="4" s="1"/>
  <c r="AI8" i="12" s="1"/>
  <c r="AJ18" i="7"/>
  <c r="AI18" i="7"/>
  <c r="AH19" i="7"/>
  <c r="A17" i="9"/>
  <c r="C13" i="9"/>
  <c r="D13" i="9" s="1"/>
  <c r="B14" i="9"/>
  <c r="U23" i="5"/>
  <c r="M24" i="4" l="1"/>
  <c r="E14" i="9"/>
  <c r="BF33" i="12"/>
  <c r="BF41" i="12"/>
  <c r="BF49" i="12"/>
  <c r="BF57" i="12"/>
  <c r="BF65" i="12"/>
  <c r="BF73" i="12"/>
  <c r="BF81" i="12"/>
  <c r="BF89" i="12"/>
  <c r="BF97" i="12"/>
  <c r="BF36" i="12"/>
  <c r="BF44" i="12"/>
  <c r="BF52" i="12"/>
  <c r="BF60" i="12"/>
  <c r="BF68" i="12"/>
  <c r="BF76" i="12"/>
  <c r="BF84" i="12"/>
  <c r="BF92" i="12"/>
  <c r="BF100" i="12"/>
  <c r="BF32" i="12"/>
  <c r="BF38" i="12"/>
  <c r="BF51" i="12"/>
  <c r="BF64" i="12"/>
  <c r="BF70" i="12"/>
  <c r="BF83" i="12"/>
  <c r="BF96" i="12"/>
  <c r="BF102" i="12"/>
  <c r="BF108" i="12"/>
  <c r="BF116" i="12"/>
  <c r="BF124" i="12"/>
  <c r="BF31" i="12"/>
  <c r="BF37" i="12"/>
  <c r="BF50" i="12"/>
  <c r="BF63" i="12"/>
  <c r="BF69" i="12"/>
  <c r="BF82" i="12"/>
  <c r="BF95" i="12"/>
  <c r="BF101" i="12"/>
  <c r="BF109" i="12"/>
  <c r="BF117" i="12"/>
  <c r="BF30" i="12"/>
  <c r="BF42" i="12"/>
  <c r="BF55" i="12"/>
  <c r="BF61" i="12"/>
  <c r="BF74" i="12"/>
  <c r="BF87" i="12"/>
  <c r="BF93" i="12"/>
  <c r="BF34" i="12"/>
  <c r="BF47" i="12"/>
  <c r="BF53" i="12"/>
  <c r="BF66" i="12"/>
  <c r="BF45" i="12"/>
  <c r="BF78" i="12"/>
  <c r="BF80" i="12"/>
  <c r="BF99" i="12"/>
  <c r="BF104" i="12"/>
  <c r="BF43" i="12"/>
  <c r="BF62" i="12"/>
  <c r="BF86" i="12"/>
  <c r="BF48" i="12"/>
  <c r="BF67" i="12"/>
  <c r="BF88" i="12"/>
  <c r="BF114" i="12"/>
  <c r="BF120" i="12"/>
  <c r="BF131" i="12"/>
  <c r="BF139" i="12"/>
  <c r="BF147" i="12"/>
  <c r="BF155" i="12"/>
  <c r="BF46" i="12"/>
  <c r="BF71" i="12"/>
  <c r="BF75" i="12"/>
  <c r="BF90" i="12"/>
  <c r="BF94" i="12"/>
  <c r="BF103" i="12"/>
  <c r="BF107" i="12"/>
  <c r="BF113" i="12"/>
  <c r="BF119" i="12"/>
  <c r="BF132" i="12"/>
  <c r="BF140" i="12"/>
  <c r="BF148" i="12"/>
  <c r="BF39" i="12"/>
  <c r="BF58" i="12"/>
  <c r="BF77" i="12"/>
  <c r="BF79" i="12"/>
  <c r="BF98" i="12"/>
  <c r="BF106" i="12"/>
  <c r="BF112" i="12"/>
  <c r="BF118" i="12"/>
  <c r="BF133" i="12"/>
  <c r="BF141" i="12"/>
  <c r="BF149" i="12"/>
  <c r="BF35" i="12"/>
  <c r="BF54" i="12"/>
  <c r="BF110" i="12"/>
  <c r="BF85" i="12"/>
  <c r="BF111" i="12"/>
  <c r="BF137" i="12"/>
  <c r="BF150" i="12"/>
  <c r="BF167" i="12"/>
  <c r="BF175" i="12"/>
  <c r="BF183" i="12"/>
  <c r="BF191" i="12"/>
  <c r="BF122" i="12"/>
  <c r="BF126" i="12"/>
  <c r="BF130" i="12"/>
  <c r="BF143" i="12"/>
  <c r="BF156" i="12"/>
  <c r="BF157" i="12"/>
  <c r="BF158" i="12"/>
  <c r="BF159" i="12"/>
  <c r="BF160" i="12"/>
  <c r="BF168" i="12"/>
  <c r="BF176" i="12"/>
  <c r="BF184" i="12"/>
  <c r="BF192" i="12"/>
  <c r="BF115" i="12"/>
  <c r="BF136" i="12"/>
  <c r="BF154" i="12"/>
  <c r="BF161" i="12"/>
  <c r="BF72" i="12"/>
  <c r="BF129" i="12"/>
  <c r="BF142" i="12"/>
  <c r="BF146" i="12"/>
  <c r="BF153" i="12"/>
  <c r="BF162" i="12"/>
  <c r="BF170" i="12"/>
  <c r="BF56" i="12"/>
  <c r="BF123" i="12"/>
  <c r="BF125" i="12"/>
  <c r="BF59" i="12"/>
  <c r="BF121" i="12"/>
  <c r="BF174" i="12"/>
  <c r="BF180" i="12"/>
  <c r="BF186" i="12"/>
  <c r="BF203" i="12"/>
  <c r="BF211" i="12"/>
  <c r="BF219" i="12"/>
  <c r="BF227" i="12"/>
  <c r="BF235" i="12"/>
  <c r="BF243" i="12"/>
  <c r="BF105" i="12"/>
  <c r="BF138" i="12"/>
  <c r="BF165" i="12"/>
  <c r="BF173" i="12"/>
  <c r="BF179" i="12"/>
  <c r="BF185" i="12"/>
  <c r="BF204" i="12"/>
  <c r="BF212" i="12"/>
  <c r="BF220" i="12"/>
  <c r="BF228" i="12"/>
  <c r="BF236" i="12"/>
  <c r="BF244" i="12"/>
  <c r="BF252" i="12"/>
  <c r="BF40" i="12"/>
  <c r="BF127" i="12"/>
  <c r="BF144" i="12"/>
  <c r="BF172" i="12"/>
  <c r="BF178" i="12"/>
  <c r="BF205" i="12"/>
  <c r="BF213" i="12"/>
  <c r="BF221" i="12"/>
  <c r="BF229" i="12"/>
  <c r="BF237" i="12"/>
  <c r="BF91" i="12"/>
  <c r="BF128" i="12"/>
  <c r="BF145" i="12"/>
  <c r="BF190" i="12"/>
  <c r="BF196" i="12"/>
  <c r="BF199" i="12"/>
  <c r="BF207" i="12"/>
  <c r="BF215" i="12"/>
  <c r="BF223" i="12"/>
  <c r="BF134" i="12"/>
  <c r="BF151" i="12"/>
  <c r="BF163" i="12"/>
  <c r="BF189" i="12"/>
  <c r="BF195" i="12"/>
  <c r="BF200" i="12"/>
  <c r="BF208" i="12"/>
  <c r="BF216" i="12"/>
  <c r="BF224" i="12"/>
  <c r="BF181" i="12"/>
  <c r="BF194" i="12"/>
  <c r="BF197" i="12"/>
  <c r="BF209" i="12"/>
  <c r="BF241" i="12"/>
  <c r="BF247" i="12"/>
  <c r="BF260" i="12"/>
  <c r="BF268" i="12"/>
  <c r="BF276" i="12"/>
  <c r="BF284" i="12"/>
  <c r="BF292" i="12"/>
  <c r="BF300" i="12"/>
  <c r="BF308" i="12"/>
  <c r="BF316" i="12"/>
  <c r="BF188" i="12"/>
  <c r="BF202" i="12"/>
  <c r="BF214" i="12"/>
  <c r="BF233" i="12"/>
  <c r="BF240" i="12"/>
  <c r="BF246" i="12"/>
  <c r="BF261" i="12"/>
  <c r="BF269" i="12"/>
  <c r="BF277" i="12"/>
  <c r="BF285" i="12"/>
  <c r="BF293" i="12"/>
  <c r="BF301" i="12"/>
  <c r="BF135" i="12"/>
  <c r="BF169" i="12"/>
  <c r="BF182" i="12"/>
  <c r="BF226" i="12"/>
  <c r="BF198" i="12"/>
  <c r="BF217" i="12"/>
  <c r="BF232" i="12"/>
  <c r="BF253" i="12"/>
  <c r="BF254" i="12"/>
  <c r="BF255" i="12"/>
  <c r="BF263" i="12"/>
  <c r="BF271" i="12"/>
  <c r="BF279" i="12"/>
  <c r="BF287" i="12"/>
  <c r="BF152" i="12"/>
  <c r="BF166" i="12"/>
  <c r="BF210" i="12"/>
  <c r="BF222" i="12"/>
  <c r="BF238" i="12"/>
  <c r="BF251" i="12"/>
  <c r="BF256" i="12"/>
  <c r="BF264" i="12"/>
  <c r="BF272" i="12"/>
  <c r="BF280" i="12"/>
  <c r="BF288" i="12"/>
  <c r="BF296" i="12"/>
  <c r="BF177" i="12"/>
  <c r="BF201" i="12"/>
  <c r="BF231" i="12"/>
  <c r="BF171" i="12"/>
  <c r="BF193" i="12"/>
  <c r="BF206" i="12"/>
  <c r="BF225" i="12"/>
  <c r="BF249" i="12"/>
  <c r="BF258" i="12"/>
  <c r="BF266" i="12"/>
  <c r="BF274" i="12"/>
  <c r="BF282" i="12"/>
  <c r="BF230" i="12"/>
  <c r="BF250" i="12"/>
  <c r="BF265" i="12"/>
  <c r="BF299" i="12"/>
  <c r="BF328" i="12"/>
  <c r="BF336" i="12"/>
  <c r="BF344" i="12"/>
  <c r="BF352" i="12"/>
  <c r="BF360" i="12"/>
  <c r="BF368" i="12"/>
  <c r="BF376" i="12"/>
  <c r="BF384" i="12"/>
  <c r="BF392" i="12"/>
  <c r="BF400" i="12"/>
  <c r="BF408" i="12"/>
  <c r="BF416" i="12"/>
  <c r="BF270" i="12"/>
  <c r="BF286" i="12"/>
  <c r="BF295" i="12"/>
  <c r="BF317" i="12"/>
  <c r="BF318" i="12"/>
  <c r="BF319" i="12"/>
  <c r="BF320" i="12"/>
  <c r="BF321" i="12"/>
  <c r="BF329" i="12"/>
  <c r="BF337" i="12"/>
  <c r="BF345" i="12"/>
  <c r="BF353" i="12"/>
  <c r="BF361" i="12"/>
  <c r="BF369" i="12"/>
  <c r="BF377" i="12"/>
  <c r="BF385" i="12"/>
  <c r="BF393" i="12"/>
  <c r="BF401" i="12"/>
  <c r="BF218" i="12"/>
  <c r="BF242" i="12"/>
  <c r="BF275" i="12"/>
  <c r="BF298" i="12"/>
  <c r="BF309" i="12"/>
  <c r="BF310" i="12"/>
  <c r="BF311" i="12"/>
  <c r="BF312" i="12"/>
  <c r="BF313" i="12"/>
  <c r="BF314" i="12"/>
  <c r="BF315" i="12"/>
  <c r="BF322" i="12"/>
  <c r="BF330" i="12"/>
  <c r="BF338" i="12"/>
  <c r="BF346" i="12"/>
  <c r="BF354" i="12"/>
  <c r="BF362" i="12"/>
  <c r="BF370" i="12"/>
  <c r="BF378" i="12"/>
  <c r="BF386" i="12"/>
  <c r="BF394" i="12"/>
  <c r="BF402" i="12"/>
  <c r="BF410" i="12"/>
  <c r="BF418" i="12"/>
  <c r="BF273" i="12"/>
  <c r="BF248" i="12"/>
  <c r="BF259" i="12"/>
  <c r="BF278" i="12"/>
  <c r="BF297" i="12"/>
  <c r="BF324" i="12"/>
  <c r="BF332" i="12"/>
  <c r="BF340" i="12"/>
  <c r="BF348" i="12"/>
  <c r="BF356" i="12"/>
  <c r="BF364" i="12"/>
  <c r="BF372" i="12"/>
  <c r="BF380" i="12"/>
  <c r="BF388" i="12"/>
  <c r="BF239" i="12"/>
  <c r="BF257" i="12"/>
  <c r="BF283" i="12"/>
  <c r="BF290" i="12"/>
  <c r="BF234" i="12"/>
  <c r="BF262" i="12"/>
  <c r="BF281" i="12"/>
  <c r="BF327" i="12"/>
  <c r="BF164" i="12"/>
  <c r="BF302" i="12"/>
  <c r="BF304" i="12"/>
  <c r="BF306" i="12"/>
  <c r="BF331" i="12"/>
  <c r="BF347" i="12"/>
  <c r="BF363" i="12"/>
  <c r="BF379" i="12"/>
  <c r="BF395" i="12"/>
  <c r="BF399" i="12"/>
  <c r="BF409" i="12"/>
  <c r="BF422" i="12"/>
  <c r="BF423" i="12"/>
  <c r="BF424" i="12"/>
  <c r="BF425" i="12"/>
  <c r="BF433" i="12"/>
  <c r="BF441" i="12"/>
  <c r="BF449" i="12"/>
  <c r="BF457" i="12"/>
  <c r="BF465" i="12"/>
  <c r="BF473" i="12"/>
  <c r="BF481" i="12"/>
  <c r="BF489" i="12"/>
  <c r="BF497" i="12"/>
  <c r="BF187" i="12"/>
  <c r="BF333" i="12"/>
  <c r="BF349" i="12"/>
  <c r="BF365" i="12"/>
  <c r="BF289" i="12"/>
  <c r="BF326" i="12"/>
  <c r="BF342" i="12"/>
  <c r="BF358" i="12"/>
  <c r="BF374" i="12"/>
  <c r="BF390" i="12"/>
  <c r="BF398" i="12"/>
  <c r="BF414" i="12"/>
  <c r="BF420" i="12"/>
  <c r="BF427" i="12"/>
  <c r="BF435" i="12"/>
  <c r="BF373" i="12"/>
  <c r="BF375" i="12"/>
  <c r="BF404" i="12"/>
  <c r="BF411" i="12"/>
  <c r="BF419" i="12"/>
  <c r="BF442" i="12"/>
  <c r="BF443" i="12"/>
  <c r="BF444" i="12"/>
  <c r="BF445" i="12"/>
  <c r="BF446" i="12"/>
  <c r="BF447" i="12"/>
  <c r="BF448" i="12"/>
  <c r="BF303" i="12"/>
  <c r="BF307" i="12"/>
  <c r="BF323" i="12"/>
  <c r="BF351" i="12"/>
  <c r="BF359" i="12"/>
  <c r="BF357" i="12"/>
  <c r="BF383" i="12"/>
  <c r="BF406" i="12"/>
  <c r="BF413" i="12"/>
  <c r="BF432" i="12"/>
  <c r="BF438" i="12"/>
  <c r="BF245" i="12"/>
  <c r="BF267" i="12"/>
  <c r="BF294" i="12"/>
  <c r="BF305" i="12"/>
  <c r="BF341" i="12"/>
  <c r="BF405" i="12"/>
  <c r="BF412" i="12"/>
  <c r="BF415" i="12"/>
  <c r="BF429" i="12"/>
  <c r="BF325" i="12"/>
  <c r="BF367" i="12"/>
  <c r="BF389" i="12"/>
  <c r="BF391" i="12"/>
  <c r="BF407" i="12"/>
  <c r="BF291" i="12"/>
  <c r="BF343" i="12"/>
  <c r="BF366" i="12"/>
  <c r="BF403" i="12"/>
  <c r="BF439" i="12"/>
  <c r="BF452" i="12"/>
  <c r="BF455" i="12"/>
  <c r="BF459" i="12"/>
  <c r="BF466" i="12"/>
  <c r="BF490" i="12"/>
  <c r="BF491" i="12"/>
  <c r="BF492" i="12"/>
  <c r="BF493" i="12"/>
  <c r="BF494" i="12"/>
  <c r="BF495" i="12"/>
  <c r="BF496" i="12"/>
  <c r="BF501" i="12"/>
  <c r="BF509" i="12"/>
  <c r="BF517" i="12"/>
  <c r="BF525" i="12"/>
  <c r="BF533" i="12"/>
  <c r="BF541" i="12"/>
  <c r="BF29" i="12"/>
  <c r="BF382" i="12"/>
  <c r="BF387" i="12"/>
  <c r="BF396" i="12"/>
  <c r="BF417" i="12"/>
  <c r="BF428" i="12"/>
  <c r="BF458" i="12"/>
  <c r="BF482" i="12"/>
  <c r="BF483" i="12"/>
  <c r="BF484" i="12"/>
  <c r="BF485" i="12"/>
  <c r="BF486" i="12"/>
  <c r="BF487" i="12"/>
  <c r="BF488" i="12"/>
  <c r="BF502" i="12"/>
  <c r="BF510" i="12"/>
  <c r="BF518" i="12"/>
  <c r="BF526" i="12"/>
  <c r="BF534" i="12"/>
  <c r="BF542" i="12"/>
  <c r="BF426" i="12"/>
  <c r="BF430" i="12"/>
  <c r="BF454" i="12"/>
  <c r="BF472" i="12"/>
  <c r="BF479" i="12"/>
  <c r="BF480" i="12"/>
  <c r="BF503" i="12"/>
  <c r="BF511" i="12"/>
  <c r="BF519" i="12"/>
  <c r="BF527" i="12"/>
  <c r="BF535" i="12"/>
  <c r="BF543" i="12"/>
  <c r="BF339" i="12"/>
  <c r="BF397" i="12"/>
  <c r="BF421" i="12"/>
  <c r="BF434" i="12"/>
  <c r="BF436" i="12"/>
  <c r="BF451" i="12"/>
  <c r="BF464" i="12"/>
  <c r="BF471" i="12"/>
  <c r="BF478" i="12"/>
  <c r="BF504" i="12"/>
  <c r="BF512" i="12"/>
  <c r="BF520" i="12"/>
  <c r="BF528" i="12"/>
  <c r="BF536" i="12"/>
  <c r="BF544" i="12"/>
  <c r="BF355" i="12"/>
  <c r="BF463" i="12"/>
  <c r="BF470" i="12"/>
  <c r="BF477" i="12"/>
  <c r="BF505" i="12"/>
  <c r="BF513" i="12"/>
  <c r="BF521" i="12"/>
  <c r="BF529" i="12"/>
  <c r="BF537" i="12"/>
  <c r="BF440" i="12"/>
  <c r="BF453" i="12"/>
  <c r="BF462" i="12"/>
  <c r="BF469" i="12"/>
  <c r="BF476" i="12"/>
  <c r="BF506" i="12"/>
  <c r="BF514" i="12"/>
  <c r="BF522" i="12"/>
  <c r="BF530" i="12"/>
  <c r="BF538" i="12"/>
  <c r="BF334" i="12"/>
  <c r="BF531" i="12"/>
  <c r="BF335" i="12"/>
  <c r="BF460" i="12"/>
  <c r="BF474" i="12"/>
  <c r="BF499" i="12"/>
  <c r="BF524" i="12"/>
  <c r="BF371" i="12"/>
  <c r="BF450" i="12"/>
  <c r="BF456" i="12"/>
  <c r="BF461" i="12"/>
  <c r="BF475" i="12"/>
  <c r="BF507" i="12"/>
  <c r="BF539" i="12"/>
  <c r="BF437" i="12"/>
  <c r="BF500" i="12"/>
  <c r="BF431" i="12"/>
  <c r="BF515" i="12"/>
  <c r="BF468" i="12"/>
  <c r="BF523" i="12"/>
  <c r="BF467" i="12"/>
  <c r="BF516" i="12"/>
  <c r="BF540" i="12"/>
  <c r="BF350" i="12"/>
  <c r="BF532" i="12"/>
  <c r="BF508" i="12"/>
  <c r="BF381" i="12"/>
  <c r="BF498" i="12"/>
  <c r="BE34" i="12"/>
  <c r="BE9" i="12" s="1"/>
  <c r="BE42" i="12"/>
  <c r="BE50" i="12"/>
  <c r="BE58" i="12"/>
  <c r="BE66" i="12"/>
  <c r="BE74" i="12"/>
  <c r="BE82" i="12"/>
  <c r="BE90" i="12"/>
  <c r="BE98" i="12"/>
  <c r="BE37" i="12"/>
  <c r="BE45" i="12"/>
  <c r="BE53" i="12"/>
  <c r="BE61" i="12"/>
  <c r="BE69" i="12"/>
  <c r="BE77" i="12"/>
  <c r="BE85" i="12"/>
  <c r="BE93" i="12"/>
  <c r="BE101" i="12"/>
  <c r="BE31" i="12"/>
  <c r="BE44" i="12"/>
  <c r="BE57" i="12"/>
  <c r="BE63" i="12"/>
  <c r="BE76" i="12"/>
  <c r="BE89" i="12"/>
  <c r="BE95" i="12"/>
  <c r="BE109" i="12"/>
  <c r="BE117" i="12"/>
  <c r="BE125" i="12"/>
  <c r="BE30" i="12"/>
  <c r="BE43" i="12"/>
  <c r="BE56" i="12"/>
  <c r="BE62" i="12"/>
  <c r="BE75" i="12"/>
  <c r="BE88" i="12"/>
  <c r="BE94" i="12"/>
  <c r="BE110" i="12"/>
  <c r="BE118" i="12"/>
  <c r="BE35" i="12"/>
  <c r="BE48" i="12"/>
  <c r="BE54" i="12"/>
  <c r="BE67" i="12"/>
  <c r="BE80" i="12"/>
  <c r="BE86" i="12"/>
  <c r="BE99" i="12"/>
  <c r="BE40" i="12"/>
  <c r="BE46" i="12"/>
  <c r="BE59" i="12"/>
  <c r="BE38" i="12"/>
  <c r="BE64" i="12"/>
  <c r="BE97" i="12"/>
  <c r="BE36" i="12"/>
  <c r="BE55" i="12"/>
  <c r="BE84" i="12"/>
  <c r="BE108" i="12"/>
  <c r="BE41" i="12"/>
  <c r="BE60" i="12"/>
  <c r="BE71" i="12"/>
  <c r="BE73" i="12"/>
  <c r="BE92" i="12"/>
  <c r="BE103" i="12"/>
  <c r="BE107" i="12"/>
  <c r="BE113" i="12"/>
  <c r="BE119" i="12"/>
  <c r="BE132" i="12"/>
  <c r="BE140" i="12"/>
  <c r="BE148" i="12"/>
  <c r="BE156" i="12"/>
  <c r="BE39" i="12"/>
  <c r="BE65" i="12"/>
  <c r="BE79" i="12"/>
  <c r="BE106" i="12"/>
  <c r="BE112" i="12"/>
  <c r="BE133" i="12"/>
  <c r="BE141" i="12"/>
  <c r="BE149" i="12"/>
  <c r="BE32" i="12"/>
  <c r="BE51" i="12"/>
  <c r="BE81" i="12"/>
  <c r="BE96" i="12"/>
  <c r="BE100" i="12"/>
  <c r="BE105" i="12"/>
  <c r="BE111" i="12"/>
  <c r="BE126" i="12"/>
  <c r="BE134" i="12"/>
  <c r="BE142" i="12"/>
  <c r="BE150" i="12"/>
  <c r="BE47" i="12"/>
  <c r="BE70" i="12"/>
  <c r="BE72" i="12"/>
  <c r="BE91" i="12"/>
  <c r="BE123" i="12"/>
  <c r="BE122" i="12"/>
  <c r="BE130" i="12"/>
  <c r="BE143" i="12"/>
  <c r="BE147" i="12"/>
  <c r="BE157" i="12"/>
  <c r="BE158" i="12"/>
  <c r="BE159" i="12"/>
  <c r="BE160" i="12"/>
  <c r="BE168" i="12"/>
  <c r="BE176" i="12"/>
  <c r="BE184" i="12"/>
  <c r="BE192" i="12"/>
  <c r="BE33" i="12"/>
  <c r="BE52" i="12"/>
  <c r="BE78" i="12"/>
  <c r="BE115" i="12"/>
  <c r="BE136" i="12"/>
  <c r="BE154" i="12"/>
  <c r="BE155" i="12"/>
  <c r="BE161" i="12"/>
  <c r="BE169" i="12"/>
  <c r="BE177" i="12"/>
  <c r="BE185" i="12"/>
  <c r="BE193" i="12"/>
  <c r="BE87" i="12"/>
  <c r="BE102" i="12"/>
  <c r="BE120" i="12"/>
  <c r="BE129" i="12"/>
  <c r="BE146" i="12"/>
  <c r="BE153" i="12"/>
  <c r="BE135" i="12"/>
  <c r="BE139" i="12"/>
  <c r="BE152" i="12"/>
  <c r="BE163" i="12"/>
  <c r="BE116" i="12"/>
  <c r="BE83" i="12"/>
  <c r="BE104" i="12"/>
  <c r="BE138" i="12"/>
  <c r="BE165" i="12"/>
  <c r="BE173" i="12"/>
  <c r="BE179" i="12"/>
  <c r="BE204" i="12"/>
  <c r="BE212" i="12"/>
  <c r="BE220" i="12"/>
  <c r="BE228" i="12"/>
  <c r="BE236" i="12"/>
  <c r="BE244" i="12"/>
  <c r="BE127" i="12"/>
  <c r="BE144" i="12"/>
  <c r="BE172" i="12"/>
  <c r="BE178" i="12"/>
  <c r="BE205" i="12"/>
  <c r="BE213" i="12"/>
  <c r="BE221" i="12"/>
  <c r="BE229" i="12"/>
  <c r="BE237" i="12"/>
  <c r="BE245" i="12"/>
  <c r="BE253" i="12"/>
  <c r="BE68" i="12"/>
  <c r="BE164" i="12"/>
  <c r="BE171" i="12"/>
  <c r="BE191" i="12"/>
  <c r="BE197" i="12"/>
  <c r="BE198" i="12"/>
  <c r="BE206" i="12"/>
  <c r="BE214" i="12"/>
  <c r="BE222" i="12"/>
  <c r="BE230" i="12"/>
  <c r="BE238" i="12"/>
  <c r="BE49" i="12"/>
  <c r="BE124" i="12"/>
  <c r="BE151" i="12"/>
  <c r="BE167" i="12"/>
  <c r="BE170" i="12"/>
  <c r="BE183" i="12"/>
  <c r="BE189" i="12"/>
  <c r="BE195" i="12"/>
  <c r="BE200" i="12"/>
  <c r="BE208" i="12"/>
  <c r="BE216" i="12"/>
  <c r="BE224" i="12"/>
  <c r="BE131" i="12"/>
  <c r="BE182" i="12"/>
  <c r="BE188" i="12"/>
  <c r="BE194" i="12"/>
  <c r="BE201" i="12"/>
  <c r="BE209" i="12"/>
  <c r="BE217" i="12"/>
  <c r="BE225" i="12"/>
  <c r="BE175" i="12"/>
  <c r="BE202" i="12"/>
  <c r="BE233" i="12"/>
  <c r="BE240" i="12"/>
  <c r="BE246" i="12"/>
  <c r="BE261" i="12"/>
  <c r="BE269" i="12"/>
  <c r="BE277" i="12"/>
  <c r="BE285" i="12"/>
  <c r="BE293" i="12"/>
  <c r="BE301" i="12"/>
  <c r="BE309" i="12"/>
  <c r="BE317" i="12"/>
  <c r="BE207" i="12"/>
  <c r="BE226" i="12"/>
  <c r="BE239" i="12"/>
  <c r="BE262" i="12"/>
  <c r="BE270" i="12"/>
  <c r="BE278" i="12"/>
  <c r="BE286" i="12"/>
  <c r="BE294" i="12"/>
  <c r="BE128" i="12"/>
  <c r="BE219" i="12"/>
  <c r="BE114" i="12"/>
  <c r="BE162" i="12"/>
  <c r="BE166" i="12"/>
  <c r="BE210" i="12"/>
  <c r="BE251" i="12"/>
  <c r="BE252" i="12"/>
  <c r="BE256" i="12"/>
  <c r="BE264" i="12"/>
  <c r="BE272" i="12"/>
  <c r="BE280" i="12"/>
  <c r="BE288" i="12"/>
  <c r="BE137" i="12"/>
  <c r="BE145" i="12"/>
  <c r="BE186" i="12"/>
  <c r="BE203" i="12"/>
  <c r="BE215" i="12"/>
  <c r="BE231" i="12"/>
  <c r="BE235" i="12"/>
  <c r="BE250" i="12"/>
  <c r="BE257" i="12"/>
  <c r="BE265" i="12"/>
  <c r="BE273" i="12"/>
  <c r="BE281" i="12"/>
  <c r="BE289" i="12"/>
  <c r="BE297" i="12"/>
  <c r="BE180" i="12"/>
  <c r="BE196" i="12"/>
  <c r="BE227" i="12"/>
  <c r="BE243" i="12"/>
  <c r="BE249" i="12"/>
  <c r="BE121" i="12"/>
  <c r="BE174" i="12"/>
  <c r="BE187" i="12"/>
  <c r="BE190" i="12"/>
  <c r="BE199" i="12"/>
  <c r="BE218" i="12"/>
  <c r="BE234" i="12"/>
  <c r="BE242" i="12"/>
  <c r="BE248" i="12"/>
  <c r="BE259" i="12"/>
  <c r="BE267" i="12"/>
  <c r="BE275" i="12"/>
  <c r="BE283" i="12"/>
  <c r="BE241" i="12"/>
  <c r="BE258" i="12"/>
  <c r="BE284" i="12"/>
  <c r="BE292" i="12"/>
  <c r="BE295" i="12"/>
  <c r="BE318" i="12"/>
  <c r="BE319" i="12"/>
  <c r="BE320" i="12"/>
  <c r="BE321" i="12"/>
  <c r="BE329" i="12"/>
  <c r="BE337" i="12"/>
  <c r="BE345" i="12"/>
  <c r="BE353" i="12"/>
  <c r="BE361" i="12"/>
  <c r="BE369" i="12"/>
  <c r="BE377" i="12"/>
  <c r="BE385" i="12"/>
  <c r="BE393" i="12"/>
  <c r="BE401" i="12"/>
  <c r="BE409" i="12"/>
  <c r="BE417" i="12"/>
  <c r="BE263" i="12"/>
  <c r="BE282" i="12"/>
  <c r="BE298" i="12"/>
  <c r="BE310" i="12"/>
  <c r="BE311" i="12"/>
  <c r="BE312" i="12"/>
  <c r="BE313" i="12"/>
  <c r="BE314" i="12"/>
  <c r="BE315" i="12"/>
  <c r="BE316" i="12"/>
  <c r="BE322" i="12"/>
  <c r="BE330" i="12"/>
  <c r="BE338" i="12"/>
  <c r="BE346" i="12"/>
  <c r="BE354" i="12"/>
  <c r="BE362" i="12"/>
  <c r="BE370" i="12"/>
  <c r="BE378" i="12"/>
  <c r="BE386" i="12"/>
  <c r="BE394" i="12"/>
  <c r="BE402" i="12"/>
  <c r="BE247" i="12"/>
  <c r="BE268" i="12"/>
  <c r="BE291" i="12"/>
  <c r="BE302" i="12"/>
  <c r="BE303" i="12"/>
  <c r="BE304" i="12"/>
  <c r="BE305" i="12"/>
  <c r="BE306" i="12"/>
  <c r="BE307" i="12"/>
  <c r="BE308" i="12"/>
  <c r="BE323" i="12"/>
  <c r="BE331" i="12"/>
  <c r="BE339" i="12"/>
  <c r="BE347" i="12"/>
  <c r="BE355" i="12"/>
  <c r="BE363" i="12"/>
  <c r="BE371" i="12"/>
  <c r="BE379" i="12"/>
  <c r="BE387" i="12"/>
  <c r="BE395" i="12"/>
  <c r="BE403" i="12"/>
  <c r="BE411" i="12"/>
  <c r="BE419" i="12"/>
  <c r="BE232" i="12"/>
  <c r="BE254" i="12"/>
  <c r="BE266" i="12"/>
  <c r="BE181" i="12"/>
  <c r="BE223" i="12"/>
  <c r="BE271" i="12"/>
  <c r="BE290" i="12"/>
  <c r="BE325" i="12"/>
  <c r="BE333" i="12"/>
  <c r="BE341" i="12"/>
  <c r="BE349" i="12"/>
  <c r="BE357" i="12"/>
  <c r="BE365" i="12"/>
  <c r="BE373" i="12"/>
  <c r="BE381" i="12"/>
  <c r="BE389" i="12"/>
  <c r="BE276" i="12"/>
  <c r="BE287" i="12"/>
  <c r="BE299" i="12"/>
  <c r="BE296" i="12"/>
  <c r="BE324" i="12"/>
  <c r="BE340" i="12"/>
  <c r="BE356" i="12"/>
  <c r="BE372" i="12"/>
  <c r="BE388" i="12"/>
  <c r="BE405" i="12"/>
  <c r="BE415" i="12"/>
  <c r="BE421" i="12"/>
  <c r="BE426" i="12"/>
  <c r="BE434" i="12"/>
  <c r="BE442" i="12"/>
  <c r="BE450" i="12"/>
  <c r="BE458" i="12"/>
  <c r="BE466" i="12"/>
  <c r="BE474" i="12"/>
  <c r="BE482" i="12"/>
  <c r="BE490" i="12"/>
  <c r="BE498" i="12"/>
  <c r="BE255" i="12"/>
  <c r="BE274" i="12"/>
  <c r="BE300" i="12"/>
  <c r="BE326" i="12"/>
  <c r="BE342" i="12"/>
  <c r="BE358" i="12"/>
  <c r="BE335" i="12"/>
  <c r="BE351" i="12"/>
  <c r="BE367" i="12"/>
  <c r="BE383" i="12"/>
  <c r="BE404" i="12"/>
  <c r="BE408" i="12"/>
  <c r="BE413" i="12"/>
  <c r="BE428" i="12"/>
  <c r="BE436" i="12"/>
  <c r="BE336" i="12"/>
  <c r="BE348" i="12"/>
  <c r="BE359" i="12"/>
  <c r="BE392" i="12"/>
  <c r="BE400" i="12"/>
  <c r="BE422" i="12"/>
  <c r="BE433" i="12"/>
  <c r="BE439" i="12"/>
  <c r="BE440" i="12"/>
  <c r="BE441" i="12"/>
  <c r="BE211" i="12"/>
  <c r="BE334" i="12"/>
  <c r="BE360" i="12"/>
  <c r="BE368" i="12"/>
  <c r="BE376" i="12"/>
  <c r="BE397" i="12"/>
  <c r="BE416" i="12"/>
  <c r="BE425" i="12"/>
  <c r="BE431" i="12"/>
  <c r="BE437" i="12"/>
  <c r="BE332" i="12"/>
  <c r="BE344" i="12"/>
  <c r="BE352" i="12"/>
  <c r="BE364" i="12"/>
  <c r="BE391" i="12"/>
  <c r="BE407" i="12"/>
  <c r="BE420" i="12"/>
  <c r="BE435" i="12"/>
  <c r="BE350" i="12"/>
  <c r="BE382" i="12"/>
  <c r="BE384" i="12"/>
  <c r="BE396" i="12"/>
  <c r="BE423" i="12"/>
  <c r="BE327" i="12"/>
  <c r="BE399" i="12"/>
  <c r="BE444" i="12"/>
  <c r="BE473" i="12"/>
  <c r="BE483" i="12"/>
  <c r="BE484" i="12"/>
  <c r="BE485" i="12"/>
  <c r="BE486" i="12"/>
  <c r="BE487" i="12"/>
  <c r="BE488" i="12"/>
  <c r="BE489" i="12"/>
  <c r="BE502" i="12"/>
  <c r="BE510" i="12"/>
  <c r="BE518" i="12"/>
  <c r="BE526" i="12"/>
  <c r="BE534" i="12"/>
  <c r="BE542" i="12"/>
  <c r="BE328" i="12"/>
  <c r="BE414" i="12"/>
  <c r="BE430" i="12"/>
  <c r="BE449" i="12"/>
  <c r="BE454" i="12"/>
  <c r="BE465" i="12"/>
  <c r="BE472" i="12"/>
  <c r="BE479" i="12"/>
  <c r="BE480" i="12"/>
  <c r="BE481" i="12"/>
  <c r="BE503" i="12"/>
  <c r="BE511" i="12"/>
  <c r="BE519" i="12"/>
  <c r="BE527" i="12"/>
  <c r="BE535" i="12"/>
  <c r="BE543" i="12"/>
  <c r="BE29" i="12"/>
  <c r="BE260" i="12"/>
  <c r="BE432" i="12"/>
  <c r="BE446" i="12"/>
  <c r="BE451" i="12"/>
  <c r="BE464" i="12"/>
  <c r="BE471" i="12"/>
  <c r="BE478" i="12"/>
  <c r="BE504" i="12"/>
  <c r="BE512" i="12"/>
  <c r="BE520" i="12"/>
  <c r="BE528" i="12"/>
  <c r="BE536" i="12"/>
  <c r="BE544" i="12"/>
  <c r="BE374" i="12"/>
  <c r="BE418" i="12"/>
  <c r="BE438" i="12"/>
  <c r="BE443" i="12"/>
  <c r="BE457" i="12"/>
  <c r="BE463" i="12"/>
  <c r="BE470" i="12"/>
  <c r="BE477" i="12"/>
  <c r="BE505" i="12"/>
  <c r="BE513" i="12"/>
  <c r="BE521" i="12"/>
  <c r="BE529" i="12"/>
  <c r="BE537" i="12"/>
  <c r="BE412" i="12"/>
  <c r="BE424" i="12"/>
  <c r="BE448" i="12"/>
  <c r="BE453" i="12"/>
  <c r="BE462" i="12"/>
  <c r="BE469" i="12"/>
  <c r="BE476" i="12"/>
  <c r="BE506" i="12"/>
  <c r="BE514" i="12"/>
  <c r="BE522" i="12"/>
  <c r="BE530" i="12"/>
  <c r="BE538" i="12"/>
  <c r="BE279" i="12"/>
  <c r="BE375" i="12"/>
  <c r="BE380" i="12"/>
  <c r="BE398" i="12"/>
  <c r="BE427" i="12"/>
  <c r="BE429" i="12"/>
  <c r="BE445" i="12"/>
  <c r="BE456" i="12"/>
  <c r="BE461" i="12"/>
  <c r="BE468" i="12"/>
  <c r="BE475" i="12"/>
  <c r="BE507" i="12"/>
  <c r="BE515" i="12"/>
  <c r="BE523" i="12"/>
  <c r="BE531" i="12"/>
  <c r="BE539" i="12"/>
  <c r="BE460" i="12"/>
  <c r="BE499" i="12"/>
  <c r="BE524" i="12"/>
  <c r="BE366" i="12"/>
  <c r="BE455" i="12"/>
  <c r="BE491" i="12"/>
  <c r="BE495" i="12"/>
  <c r="BE517" i="12"/>
  <c r="BE390" i="12"/>
  <c r="BE406" i="12"/>
  <c r="BE500" i="12"/>
  <c r="BE532" i="12"/>
  <c r="BE343" i="12"/>
  <c r="BE492" i="12"/>
  <c r="BE496" i="12"/>
  <c r="BE525" i="12"/>
  <c r="BE467" i="12"/>
  <c r="BE508" i="12"/>
  <c r="BE540" i="12"/>
  <c r="BE516" i="12"/>
  <c r="BE410" i="12"/>
  <c r="BE501" i="12"/>
  <c r="BE447" i="12"/>
  <c r="BE452" i="12"/>
  <c r="BE541" i="12"/>
  <c r="BE533" i="12"/>
  <c r="BE493" i="12"/>
  <c r="BE459" i="12"/>
  <c r="BE494" i="12"/>
  <c r="BE509" i="12"/>
  <c r="BE497" i="12"/>
  <c r="BF9" i="12"/>
  <c r="BF10" i="12"/>
  <c r="J56" i="4"/>
  <c r="AC108" i="7"/>
  <c r="I56" i="4"/>
  <c r="Y108" i="7"/>
  <c r="AB108" i="7"/>
  <c r="BE6" i="12"/>
  <c r="BF7" i="12"/>
  <c r="BF6" i="12"/>
  <c r="AH29" i="12"/>
  <c r="AK19" i="7"/>
  <c r="AG29" i="13"/>
  <c r="AG53" i="13" s="1"/>
  <c r="AF63" i="13"/>
  <c r="AF74" i="13" s="1"/>
  <c r="AF87" i="13" s="1"/>
  <c r="AF97" i="13" s="1"/>
  <c r="AF52" i="13"/>
  <c r="J21" i="13"/>
  <c r="J463" i="13" s="1"/>
  <c r="AH34" i="12"/>
  <c r="AH42" i="12"/>
  <c r="AH50" i="12"/>
  <c r="AH58" i="12"/>
  <c r="AH66" i="12"/>
  <c r="AH74" i="12"/>
  <c r="AH82" i="12"/>
  <c r="AH90" i="12"/>
  <c r="AH98" i="12"/>
  <c r="AH544" i="12"/>
  <c r="AH37" i="12"/>
  <c r="AH45" i="12"/>
  <c r="AH53" i="12"/>
  <c r="AH61" i="12"/>
  <c r="AH69" i="12"/>
  <c r="AH77" i="12"/>
  <c r="AH85" i="12"/>
  <c r="AH93" i="12"/>
  <c r="AH101" i="12"/>
  <c r="AH109" i="12"/>
  <c r="AH117" i="12"/>
  <c r="AH125" i="12"/>
  <c r="AH133" i="12"/>
  <c r="AH141" i="12"/>
  <c r="AH149" i="12"/>
  <c r="AH157" i="12"/>
  <c r="AH165" i="12"/>
  <c r="AH173" i="12"/>
  <c r="AH181" i="12"/>
  <c r="AH189" i="12"/>
  <c r="AH30" i="12"/>
  <c r="AH38" i="12"/>
  <c r="AH46" i="12"/>
  <c r="AH54" i="12"/>
  <c r="AH62" i="12"/>
  <c r="AH70" i="12"/>
  <c r="AH33" i="12"/>
  <c r="AH47" i="12"/>
  <c r="AH59" i="12"/>
  <c r="AH72" i="12"/>
  <c r="AH83" i="12"/>
  <c r="AH94" i="12"/>
  <c r="AH104" i="12"/>
  <c r="AH113" i="12"/>
  <c r="AH122" i="12"/>
  <c r="AH131" i="12"/>
  <c r="AH140" i="12"/>
  <c r="AH150" i="12"/>
  <c r="AH159" i="12"/>
  <c r="AH168" i="12"/>
  <c r="AH177" i="12"/>
  <c r="AH186" i="12"/>
  <c r="AH195" i="12"/>
  <c r="AH203" i="12"/>
  <c r="AH211" i="12"/>
  <c r="AH219" i="12"/>
  <c r="AH227" i="12"/>
  <c r="AH235" i="12"/>
  <c r="AH243" i="12"/>
  <c r="AH251" i="12"/>
  <c r="AH259" i="12"/>
  <c r="AH267" i="12"/>
  <c r="AH275" i="12"/>
  <c r="AH283" i="12"/>
  <c r="AH291" i="12"/>
  <c r="AH299" i="12"/>
  <c r="AH307" i="12"/>
  <c r="AH315" i="12"/>
  <c r="AH323" i="12"/>
  <c r="AH331" i="12"/>
  <c r="AH339" i="12"/>
  <c r="AH347" i="12"/>
  <c r="AH355" i="12"/>
  <c r="AH363" i="12"/>
  <c r="AH371" i="12"/>
  <c r="AH379" i="12"/>
  <c r="AH387" i="12"/>
  <c r="AH395" i="12"/>
  <c r="AH403" i="12"/>
  <c r="AH411" i="12"/>
  <c r="AH419" i="12"/>
  <c r="AH427" i="12"/>
  <c r="AH435" i="12"/>
  <c r="AH443" i="12"/>
  <c r="AH451" i="12"/>
  <c r="AH459" i="12"/>
  <c r="AH467" i="12"/>
  <c r="AH475" i="12"/>
  <c r="AH483" i="12"/>
  <c r="AH491" i="12"/>
  <c r="AH499" i="12"/>
  <c r="AH36" i="12"/>
  <c r="AH49" i="12"/>
  <c r="AH63" i="12"/>
  <c r="AH39" i="12"/>
  <c r="AH51" i="12"/>
  <c r="AH64" i="12"/>
  <c r="AH76" i="12"/>
  <c r="AH87" i="12"/>
  <c r="AH97" i="12"/>
  <c r="AH107" i="12"/>
  <c r="AH116" i="12"/>
  <c r="AH126" i="12"/>
  <c r="AH135" i="12"/>
  <c r="AH144" i="12"/>
  <c r="AH153" i="12"/>
  <c r="AH162" i="12"/>
  <c r="AH171" i="12"/>
  <c r="AH180" i="12"/>
  <c r="AH190" i="12"/>
  <c r="AH198" i="12"/>
  <c r="AH206" i="12"/>
  <c r="AH214" i="12"/>
  <c r="AH222" i="12"/>
  <c r="AH230" i="12"/>
  <c r="AH238" i="12"/>
  <c r="AH246" i="12"/>
  <c r="AH254" i="12"/>
  <c r="AH262" i="12"/>
  <c r="AH270" i="12"/>
  <c r="AH278" i="12"/>
  <c r="AH286" i="12"/>
  <c r="AH294" i="12"/>
  <c r="AH302" i="12"/>
  <c r="AH310" i="12"/>
  <c r="AH318" i="12"/>
  <c r="AH326" i="12"/>
  <c r="AH334" i="12"/>
  <c r="AH342" i="12"/>
  <c r="AH350" i="12"/>
  <c r="AH358" i="12"/>
  <c r="AH366" i="12"/>
  <c r="AH374" i="12"/>
  <c r="AH382" i="12"/>
  <c r="AH390" i="12"/>
  <c r="AH398" i="12"/>
  <c r="AH406" i="12"/>
  <c r="AH414" i="12"/>
  <c r="AH422" i="12"/>
  <c r="AH430" i="12"/>
  <c r="AH438" i="12"/>
  <c r="AH446" i="12"/>
  <c r="AH454" i="12"/>
  <c r="AH462" i="12"/>
  <c r="AH470" i="12"/>
  <c r="AH478" i="12"/>
  <c r="AH486" i="12"/>
  <c r="AH494" i="12"/>
  <c r="AH502" i="12"/>
  <c r="AH510" i="12"/>
  <c r="AH518" i="12"/>
  <c r="AH526" i="12"/>
  <c r="AH534" i="12"/>
  <c r="AH542" i="12"/>
  <c r="AH40" i="12"/>
  <c r="AH52" i="12"/>
  <c r="AH65" i="12"/>
  <c r="AH78" i="12"/>
  <c r="AH88" i="12"/>
  <c r="AH99" i="12"/>
  <c r="AH108" i="12"/>
  <c r="AH118" i="12"/>
  <c r="AH127" i="12"/>
  <c r="AH136" i="12"/>
  <c r="AH145" i="12"/>
  <c r="AH154" i="12"/>
  <c r="AH163" i="12"/>
  <c r="AH172" i="12"/>
  <c r="AH182" i="12"/>
  <c r="AH191" i="12"/>
  <c r="AH199" i="12"/>
  <c r="AH207" i="12"/>
  <c r="AH215" i="12"/>
  <c r="AH223" i="12"/>
  <c r="AH231" i="12"/>
  <c r="AH239" i="12"/>
  <c r="AH247" i="12"/>
  <c r="AH255" i="12"/>
  <c r="AH263" i="12"/>
  <c r="AH271" i="12"/>
  <c r="AH279" i="12"/>
  <c r="AH287" i="12"/>
  <c r="AH295" i="12"/>
  <c r="AH303" i="12"/>
  <c r="AH311" i="12"/>
  <c r="AH319" i="12"/>
  <c r="AH327" i="12"/>
  <c r="AH335" i="12"/>
  <c r="AH343" i="12"/>
  <c r="AH351" i="12"/>
  <c r="AH359" i="12"/>
  <c r="AH367" i="12"/>
  <c r="AH375" i="12"/>
  <c r="AH383" i="12"/>
  <c r="AH391" i="12"/>
  <c r="AH399" i="12"/>
  <c r="AH407" i="12"/>
  <c r="AH415" i="12"/>
  <c r="AH423" i="12"/>
  <c r="AH431" i="12"/>
  <c r="AH439" i="12"/>
  <c r="AH41" i="12"/>
  <c r="AH67" i="12"/>
  <c r="AH84" i="12"/>
  <c r="AH102" i="12"/>
  <c r="AH115" i="12"/>
  <c r="AH130" i="12"/>
  <c r="AH146" i="12"/>
  <c r="AH160" i="12"/>
  <c r="AH175" i="12"/>
  <c r="AH188" i="12"/>
  <c r="AH202" i="12"/>
  <c r="AH216" i="12"/>
  <c r="AH228" i="12"/>
  <c r="AH241" i="12"/>
  <c r="AH253" i="12"/>
  <c r="AH266" i="12"/>
  <c r="AH280" i="12"/>
  <c r="AH292" i="12"/>
  <c r="AH305" i="12"/>
  <c r="AH317" i="12"/>
  <c r="AH330" i="12"/>
  <c r="AH344" i="12"/>
  <c r="AH356" i="12"/>
  <c r="AH369" i="12"/>
  <c r="AH381" i="12"/>
  <c r="AH394" i="12"/>
  <c r="AH408" i="12"/>
  <c r="AH420" i="12"/>
  <c r="AH433" i="12"/>
  <c r="AH445" i="12"/>
  <c r="AH456" i="12"/>
  <c r="AH466" i="12"/>
  <c r="AH477" i="12"/>
  <c r="AH488" i="12"/>
  <c r="AH498" i="12"/>
  <c r="AH508" i="12"/>
  <c r="AH517" i="12"/>
  <c r="AH527" i="12"/>
  <c r="AH536" i="12"/>
  <c r="AH43" i="12"/>
  <c r="AH68" i="12"/>
  <c r="AH86" i="12"/>
  <c r="AH103" i="12"/>
  <c r="AH119" i="12"/>
  <c r="AH132" i="12"/>
  <c r="AH147" i="12"/>
  <c r="AH161" i="12"/>
  <c r="AH176" i="12"/>
  <c r="AH192" i="12"/>
  <c r="AH204" i="12"/>
  <c r="AH217" i="12"/>
  <c r="AH229" i="12"/>
  <c r="AH242" i="12"/>
  <c r="AH256" i="12"/>
  <c r="AH268" i="12"/>
  <c r="AH281" i="12"/>
  <c r="AH293" i="12"/>
  <c r="AH306" i="12"/>
  <c r="AH320" i="12"/>
  <c r="AH332" i="12"/>
  <c r="AH345" i="12"/>
  <c r="AH357" i="12"/>
  <c r="AH370" i="12"/>
  <c r="AH384" i="12"/>
  <c r="AH396" i="12"/>
  <c r="AH409" i="12"/>
  <c r="AH421" i="12"/>
  <c r="AH434" i="12"/>
  <c r="AH447" i="12"/>
  <c r="AH457" i="12"/>
  <c r="AH468" i="12"/>
  <c r="AH479" i="12"/>
  <c r="AH489" i="12"/>
  <c r="AH500" i="12"/>
  <c r="AH509" i="12"/>
  <c r="AH519" i="12"/>
  <c r="AH528" i="12"/>
  <c r="AH537" i="12"/>
  <c r="AH44" i="12"/>
  <c r="AH71" i="12"/>
  <c r="AH89" i="12"/>
  <c r="AH105" i="12"/>
  <c r="AH120" i="12"/>
  <c r="AH134" i="12"/>
  <c r="AH148" i="12"/>
  <c r="AH164" i="12"/>
  <c r="AH178" i="12"/>
  <c r="AH193" i="12"/>
  <c r="AH205" i="12"/>
  <c r="AH218" i="12"/>
  <c r="AH232" i="12"/>
  <c r="AH244" i="12"/>
  <c r="AH257" i="12"/>
  <c r="AH269" i="12"/>
  <c r="AH282" i="12"/>
  <c r="AH296" i="12"/>
  <c r="AH308" i="12"/>
  <c r="AH321" i="12"/>
  <c r="AH333" i="12"/>
  <c r="AH346" i="12"/>
  <c r="AH360" i="12"/>
  <c r="AH372" i="12"/>
  <c r="AH385" i="12"/>
  <c r="AH397" i="12"/>
  <c r="AH410" i="12"/>
  <c r="AH424" i="12"/>
  <c r="AH436" i="12"/>
  <c r="AH448" i="12"/>
  <c r="AH458" i="12"/>
  <c r="AH469" i="12"/>
  <c r="AH480" i="12"/>
  <c r="AH490" i="12"/>
  <c r="AH501" i="12"/>
  <c r="AH511" i="12"/>
  <c r="AH520" i="12"/>
  <c r="AH529" i="12"/>
  <c r="AH538" i="12"/>
  <c r="AH48" i="12"/>
  <c r="AH73" i="12"/>
  <c r="AH91" i="12"/>
  <c r="AH106" i="12"/>
  <c r="AH121" i="12"/>
  <c r="AH137" i="12"/>
  <c r="AH151" i="12"/>
  <c r="AH166" i="12"/>
  <c r="AH179" i="12"/>
  <c r="AH194" i="12"/>
  <c r="AH208" i="12"/>
  <c r="AH220" i="12"/>
  <c r="AH233" i="12"/>
  <c r="AH245" i="12"/>
  <c r="AH258" i="12"/>
  <c r="AH272" i="12"/>
  <c r="AH284" i="12"/>
  <c r="AH297" i="12"/>
  <c r="AH309" i="12"/>
  <c r="AH322" i="12"/>
  <c r="AH336" i="12"/>
  <c r="AH348" i="12"/>
  <c r="AH361" i="12"/>
  <c r="AH373" i="12"/>
  <c r="AH386" i="12"/>
  <c r="AH400" i="12"/>
  <c r="AH412" i="12"/>
  <c r="AH425" i="12"/>
  <c r="AH437" i="12"/>
  <c r="AH449" i="12"/>
  <c r="AH460" i="12"/>
  <c r="AH471" i="12"/>
  <c r="AH481" i="12"/>
  <c r="AH492" i="12"/>
  <c r="AH503" i="12"/>
  <c r="AH512" i="12"/>
  <c r="AH521" i="12"/>
  <c r="AH530" i="12"/>
  <c r="AH539" i="12"/>
  <c r="AH55" i="12"/>
  <c r="AH75" i="12"/>
  <c r="AH92" i="12"/>
  <c r="AH110" i="12"/>
  <c r="AH123" i="12"/>
  <c r="AH138" i="12"/>
  <c r="AH152" i="12"/>
  <c r="AH167" i="12"/>
  <c r="AH183" i="12"/>
  <c r="AH196" i="12"/>
  <c r="AH209" i="12"/>
  <c r="AH221" i="12"/>
  <c r="AH234" i="12"/>
  <c r="AH248" i="12"/>
  <c r="AH260" i="12"/>
  <c r="AH273" i="12"/>
  <c r="AH285" i="12"/>
  <c r="AH298" i="12"/>
  <c r="AH312" i="12"/>
  <c r="AH324" i="12"/>
  <c r="AH337" i="12"/>
  <c r="AH349" i="12"/>
  <c r="AH362" i="12"/>
  <c r="AH376" i="12"/>
  <c r="AH388" i="12"/>
  <c r="AH401" i="12"/>
  <c r="AH413" i="12"/>
  <c r="AH426" i="12"/>
  <c r="AH440" i="12"/>
  <c r="AH450" i="12"/>
  <c r="AH461" i="12"/>
  <c r="AH472" i="12"/>
  <c r="AH482" i="12"/>
  <c r="AH493" i="12"/>
  <c r="AH504" i="12"/>
  <c r="AH513" i="12"/>
  <c r="AH522" i="12"/>
  <c r="AH531" i="12"/>
  <c r="AH540" i="12"/>
  <c r="AH31" i="12"/>
  <c r="AH56" i="12"/>
  <c r="AH79" i="12"/>
  <c r="AH95" i="12"/>
  <c r="AH111" i="12"/>
  <c r="AH124" i="12"/>
  <c r="AH139" i="12"/>
  <c r="AH155" i="12"/>
  <c r="AH169" i="12"/>
  <c r="AH184" i="12"/>
  <c r="AH197" i="12"/>
  <c r="AH210" i="12"/>
  <c r="AH224" i="12"/>
  <c r="AH236" i="12"/>
  <c r="AH249" i="12"/>
  <c r="AH261" i="12"/>
  <c r="AH274" i="12"/>
  <c r="AH288" i="12"/>
  <c r="AH300" i="12"/>
  <c r="AH313" i="12"/>
  <c r="AH325" i="12"/>
  <c r="AH338" i="12"/>
  <c r="AH352" i="12"/>
  <c r="AH364" i="12"/>
  <c r="AH377" i="12"/>
  <c r="AH389" i="12"/>
  <c r="AH402" i="12"/>
  <c r="AH416" i="12"/>
  <c r="AH428" i="12"/>
  <c r="AH441" i="12"/>
  <c r="AH452" i="12"/>
  <c r="AH463" i="12"/>
  <c r="AH473" i="12"/>
  <c r="AH484" i="12"/>
  <c r="AH495" i="12"/>
  <c r="AH505" i="12"/>
  <c r="AH514" i="12"/>
  <c r="AH523" i="12"/>
  <c r="AH532" i="12"/>
  <c r="AH541" i="12"/>
  <c r="AH32" i="12"/>
  <c r="AH57" i="12"/>
  <c r="AH80" i="12"/>
  <c r="AH96" i="12"/>
  <c r="AH112" i="12"/>
  <c r="AH128" i="12"/>
  <c r="AH142" i="12"/>
  <c r="AH156" i="12"/>
  <c r="AH170" i="12"/>
  <c r="AH185" i="12"/>
  <c r="AH200" i="12"/>
  <c r="AH212" i="12"/>
  <c r="AH225" i="12"/>
  <c r="AH237" i="12"/>
  <c r="AH250" i="12"/>
  <c r="AH264" i="12"/>
  <c r="AH276" i="12"/>
  <c r="AH289" i="12"/>
  <c r="AH301" i="12"/>
  <c r="AH314" i="12"/>
  <c r="AH328" i="12"/>
  <c r="AH340" i="12"/>
  <c r="AH353" i="12"/>
  <c r="AH365" i="12"/>
  <c r="AH378" i="12"/>
  <c r="AH392" i="12"/>
  <c r="AH404" i="12"/>
  <c r="AH417" i="12"/>
  <c r="AH429" i="12"/>
  <c r="AH442" i="12"/>
  <c r="AH453" i="12"/>
  <c r="AH464" i="12"/>
  <c r="AH474" i="12"/>
  <c r="AH485" i="12"/>
  <c r="AH496" i="12"/>
  <c r="AH506" i="12"/>
  <c r="AH515" i="12"/>
  <c r="AH524" i="12"/>
  <c r="AH533" i="12"/>
  <c r="AH543" i="12"/>
  <c r="AH35" i="12"/>
  <c r="AH60" i="12"/>
  <c r="AH81" i="12"/>
  <c r="AH100" i="12"/>
  <c r="AH114" i="12"/>
  <c r="AH129" i="12"/>
  <c r="AH143" i="12"/>
  <c r="AH158" i="12"/>
  <c r="AH174" i="12"/>
  <c r="AH187" i="12"/>
  <c r="AH201" i="12"/>
  <c r="AH213" i="12"/>
  <c r="AH226" i="12"/>
  <c r="AH240" i="12"/>
  <c r="AH252" i="12"/>
  <c r="AH265" i="12"/>
  <c r="AH277" i="12"/>
  <c r="AH290" i="12"/>
  <c r="AH304" i="12"/>
  <c r="AH316" i="12"/>
  <c r="AH329" i="12"/>
  <c r="AH341" i="12"/>
  <c r="AH354" i="12"/>
  <c r="AH368" i="12"/>
  <c r="AH380" i="12"/>
  <c r="AH393" i="12"/>
  <c r="AH405" i="12"/>
  <c r="AH418" i="12"/>
  <c r="AH432" i="12"/>
  <c r="AH444" i="12"/>
  <c r="AH455" i="12"/>
  <c r="AH465" i="12"/>
  <c r="AH476" i="12"/>
  <c r="AH487" i="12"/>
  <c r="AH497" i="12"/>
  <c r="AH507" i="12"/>
  <c r="AH516" i="12"/>
  <c r="AH525" i="12"/>
  <c r="AH535" i="12"/>
  <c r="AF29" i="13"/>
  <c r="AB21" i="7"/>
  <c r="AC21" i="7"/>
  <c r="AJ19" i="7"/>
  <c r="AI19" i="7"/>
  <c r="AH20" i="7"/>
  <c r="C14" i="9"/>
  <c r="D14" i="9" s="1"/>
  <c r="E15" i="9" s="1"/>
  <c r="B15" i="9"/>
  <c r="A18" i="9"/>
  <c r="H23" i="5"/>
  <c r="E43" i="7"/>
  <c r="E42" i="7"/>
  <c r="E41" i="7"/>
  <c r="E39" i="7"/>
  <c r="E40" i="7"/>
  <c r="P26" i="4" l="1"/>
  <c r="K26" i="4" s="1"/>
  <c r="AB7" i="12"/>
  <c r="Q26" i="4"/>
  <c r="L26" i="4" s="1"/>
  <c r="AB6" i="12"/>
  <c r="Q25" i="4"/>
  <c r="L25" i="4" s="1"/>
  <c r="X6" i="12"/>
  <c r="BE10" i="12"/>
  <c r="M26" i="4"/>
  <c r="BE7" i="12"/>
  <c r="BE5" i="12" s="1"/>
  <c r="AD108" i="7"/>
  <c r="BF5" i="12"/>
  <c r="AK20" i="7"/>
  <c r="J312" i="13"/>
  <c r="J134" i="13"/>
  <c r="J158" i="13"/>
  <c r="J453" i="13"/>
  <c r="J133" i="13"/>
  <c r="J123" i="13"/>
  <c r="J481" i="13"/>
  <c r="J216" i="13"/>
  <c r="J115" i="13"/>
  <c r="J48" i="13"/>
  <c r="J331" i="13"/>
  <c r="J350" i="13"/>
  <c r="J221" i="13"/>
  <c r="J493" i="13"/>
  <c r="J472" i="13"/>
  <c r="J201" i="13"/>
  <c r="J80" i="13"/>
  <c r="J412" i="13"/>
  <c r="J222" i="13"/>
  <c r="J488" i="13"/>
  <c r="J25" i="13"/>
  <c r="J136" i="13"/>
  <c r="J351" i="13"/>
  <c r="J121" i="13"/>
  <c r="J515" i="13"/>
  <c r="J228" i="13"/>
  <c r="J456" i="13"/>
  <c r="J128" i="13"/>
  <c r="J96" i="13"/>
  <c r="J353" i="13"/>
  <c r="J254" i="13"/>
  <c r="J129" i="13"/>
  <c r="J287" i="13"/>
  <c r="J71" i="13"/>
  <c r="J384" i="13"/>
  <c r="J159" i="13"/>
  <c r="J83" i="13"/>
  <c r="J82" i="13"/>
  <c r="J131" i="13"/>
  <c r="J24" i="13"/>
  <c r="J450" i="13"/>
  <c r="J38" i="13"/>
  <c r="J527" i="13"/>
  <c r="J286" i="13"/>
  <c r="J418" i="13"/>
  <c r="J520" i="13"/>
  <c r="J383" i="13"/>
  <c r="J65" i="13"/>
  <c r="J77" i="13"/>
  <c r="J196" i="13"/>
  <c r="J267" i="13"/>
  <c r="J339" i="13"/>
  <c r="J366" i="13"/>
  <c r="J76" i="13"/>
  <c r="J257" i="13"/>
  <c r="J247" i="13"/>
  <c r="J447" i="13"/>
  <c r="J525" i="13"/>
  <c r="J91" i="13"/>
  <c r="J184" i="13"/>
  <c r="J114" i="13"/>
  <c r="J391" i="13"/>
  <c r="J469" i="13"/>
  <c r="J90" i="13"/>
  <c r="J44" i="13"/>
  <c r="J188" i="13"/>
  <c r="J277" i="13"/>
  <c r="J375" i="13"/>
  <c r="J365" i="13"/>
  <c r="J138" i="13"/>
  <c r="J97" i="13"/>
  <c r="J289" i="13"/>
  <c r="J255" i="13"/>
  <c r="J242" i="13"/>
  <c r="J217" i="13"/>
  <c r="J377" i="13"/>
  <c r="J291" i="13"/>
  <c r="J89" i="13"/>
  <c r="J313" i="13"/>
  <c r="J98" i="13"/>
  <c r="J340" i="13"/>
  <c r="J180" i="13"/>
  <c r="J74" i="13"/>
  <c r="J299" i="13"/>
  <c r="J203" i="13"/>
  <c r="J523" i="13"/>
  <c r="J268" i="13"/>
  <c r="J442" i="13"/>
  <c r="J346" i="13"/>
  <c r="J147" i="13"/>
  <c r="J508" i="13"/>
  <c r="J414" i="13"/>
  <c r="J154" i="13"/>
  <c r="J236" i="13"/>
  <c r="J513" i="13"/>
  <c r="J197" i="13"/>
  <c r="J348" i="13"/>
  <c r="J46" i="13"/>
  <c r="J181" i="13"/>
  <c r="J278" i="13"/>
  <c r="J416" i="13"/>
  <c r="J378" i="13"/>
  <c r="J45" i="13"/>
  <c r="J171" i="13"/>
  <c r="J455" i="13"/>
  <c r="J526" i="13"/>
  <c r="J99" i="13"/>
  <c r="J69" i="13"/>
  <c r="J169" i="13"/>
  <c r="J279" i="13"/>
  <c r="J305" i="13"/>
  <c r="J102" i="13"/>
  <c r="J233" i="13"/>
  <c r="J244" i="13"/>
  <c r="J381" i="13"/>
  <c r="J33" i="13"/>
  <c r="J105" i="13"/>
  <c r="J173" i="13"/>
  <c r="J315" i="13"/>
  <c r="J371" i="13"/>
  <c r="J495" i="13"/>
  <c r="J81" i="13"/>
  <c r="J193" i="13"/>
  <c r="J368" i="13"/>
  <c r="J424" i="13"/>
  <c r="J428" i="13"/>
  <c r="J62" i="13"/>
  <c r="J78" i="13"/>
  <c r="J243" i="13"/>
  <c r="J308" i="13"/>
  <c r="J32" i="13"/>
  <c r="J262" i="13"/>
  <c r="J167" i="13"/>
  <c r="J57" i="13"/>
  <c r="J52" i="13"/>
  <c r="J403" i="13"/>
  <c r="J300" i="13"/>
  <c r="J163" i="13"/>
  <c r="J441" i="13"/>
  <c r="J334" i="13"/>
  <c r="J86" i="13"/>
  <c r="J276" i="13"/>
  <c r="J484" i="13"/>
  <c r="J140" i="13"/>
  <c r="J112" i="13"/>
  <c r="J285" i="13"/>
  <c r="J446" i="13"/>
  <c r="J501" i="13"/>
  <c r="J182" i="13"/>
  <c r="J175" i="13"/>
  <c r="J337" i="13"/>
  <c r="J358" i="13"/>
  <c r="J386" i="13"/>
  <c r="J126" i="13"/>
  <c r="J178" i="13"/>
  <c r="J316" i="13"/>
  <c r="J409" i="13"/>
  <c r="J503" i="13"/>
  <c r="J117" i="13"/>
  <c r="J101" i="13"/>
  <c r="J113" i="13"/>
  <c r="J338" i="13"/>
  <c r="J476" i="13"/>
  <c r="J141" i="13"/>
  <c r="J199" i="13"/>
  <c r="J306" i="13"/>
  <c r="J336" i="13"/>
  <c r="J382" i="13"/>
  <c r="J380" i="13"/>
  <c r="J494" i="13"/>
  <c r="J79" i="13"/>
  <c r="J162" i="13"/>
  <c r="J220" i="13"/>
  <c r="J232" i="13"/>
  <c r="J280" i="13"/>
  <c r="J401" i="13"/>
  <c r="J452" i="13"/>
  <c r="J30" i="13"/>
  <c r="J54" i="13"/>
  <c r="J146" i="13"/>
  <c r="J192" i="13"/>
  <c r="J248" i="13"/>
  <c r="J295" i="13"/>
  <c r="J372" i="13"/>
  <c r="J516" i="13"/>
  <c r="J489" i="13"/>
  <c r="J53" i="13"/>
  <c r="J137" i="13"/>
  <c r="J132" i="13"/>
  <c r="J189" i="13"/>
  <c r="J281" i="13"/>
  <c r="J343" i="13"/>
  <c r="J349" i="13"/>
  <c r="J395" i="13"/>
  <c r="J433" i="13"/>
  <c r="J482" i="13"/>
  <c r="J298" i="13"/>
  <c r="J328" i="13"/>
  <c r="J191" i="13"/>
  <c r="J486" i="13"/>
  <c r="J31" i="13"/>
  <c r="J459" i="13"/>
  <c r="J59" i="13"/>
  <c r="J135" i="13"/>
  <c r="J64" i="13"/>
  <c r="J251" i="13"/>
  <c r="J320" i="13"/>
  <c r="J423" i="13"/>
  <c r="J491" i="13"/>
  <c r="J471" i="13"/>
  <c r="J72" i="13"/>
  <c r="J111" i="13"/>
  <c r="J266" i="13"/>
  <c r="J288" i="13"/>
  <c r="J405" i="13"/>
  <c r="J427" i="13"/>
  <c r="J436" i="13"/>
  <c r="J514" i="13"/>
  <c r="J106" i="13"/>
  <c r="J152" i="13"/>
  <c r="J231" i="13"/>
  <c r="J304" i="13"/>
  <c r="J325" i="13"/>
  <c r="J359" i="13"/>
  <c r="J533" i="13"/>
  <c r="J460" i="13"/>
  <c r="J95" i="13"/>
  <c r="J42" i="13"/>
  <c r="J150" i="13"/>
  <c r="J225" i="13"/>
  <c r="J259" i="13"/>
  <c r="J200" i="13"/>
  <c r="J438" i="13"/>
  <c r="J342" i="13"/>
  <c r="J35" i="13"/>
  <c r="J309" i="13"/>
  <c r="J392" i="13"/>
  <c r="J480" i="13"/>
  <c r="J49" i="13"/>
  <c r="J118" i="13"/>
  <c r="J179" i="13"/>
  <c r="J211" i="13"/>
  <c r="J360" i="13"/>
  <c r="J406" i="13"/>
  <c r="J404" i="13"/>
  <c r="J518" i="13"/>
  <c r="J504" i="13"/>
  <c r="J92" i="13"/>
  <c r="J149" i="13"/>
  <c r="J274" i="13"/>
  <c r="J293" i="13"/>
  <c r="J413" i="13"/>
  <c r="J435" i="13"/>
  <c r="J448" i="13"/>
  <c r="J522" i="13"/>
  <c r="J116" i="13"/>
  <c r="J51" i="13"/>
  <c r="J127" i="13"/>
  <c r="J226" i="13"/>
  <c r="J250" i="13"/>
  <c r="J319" i="13"/>
  <c r="J415" i="13"/>
  <c r="J483" i="13"/>
  <c r="AF64" i="13"/>
  <c r="AF75" i="13" s="1"/>
  <c r="AF88" i="13" s="1"/>
  <c r="AF98" i="13" s="1"/>
  <c r="AH28" i="12"/>
  <c r="AX28" i="12" s="1"/>
  <c r="AX138" i="12" s="1"/>
  <c r="K21" i="13"/>
  <c r="K75" i="13" s="1"/>
  <c r="AL35" i="12"/>
  <c r="AL43" i="12"/>
  <c r="AL51" i="12"/>
  <c r="AL59" i="12"/>
  <c r="AL67" i="12"/>
  <c r="AL75" i="12"/>
  <c r="AL83" i="12"/>
  <c r="AL91" i="12"/>
  <c r="AL99" i="12"/>
  <c r="AL107" i="12"/>
  <c r="AL115" i="12"/>
  <c r="AL123" i="12"/>
  <c r="AL131" i="12"/>
  <c r="AL139" i="12"/>
  <c r="AL147" i="12"/>
  <c r="AL155" i="12"/>
  <c r="AL163" i="12"/>
  <c r="AL171" i="12"/>
  <c r="AL179" i="12"/>
  <c r="AL187" i="12"/>
  <c r="AL195" i="12"/>
  <c r="AL203" i="12"/>
  <c r="AL211" i="12"/>
  <c r="AL219" i="12"/>
  <c r="AL227" i="12"/>
  <c r="AL235" i="12"/>
  <c r="AL243" i="12"/>
  <c r="AL251" i="12"/>
  <c r="AL259" i="12"/>
  <c r="AL267" i="12"/>
  <c r="AL275" i="12"/>
  <c r="AL283" i="12"/>
  <c r="AL291" i="12"/>
  <c r="AL299" i="12"/>
  <c r="AL307" i="12"/>
  <c r="AL315" i="12"/>
  <c r="AL323" i="12"/>
  <c r="AL331" i="12"/>
  <c r="AL339" i="12"/>
  <c r="AL36" i="12"/>
  <c r="AL44" i="12"/>
  <c r="AL544" i="12"/>
  <c r="AL37" i="12"/>
  <c r="AL45" i="12"/>
  <c r="AL53" i="12"/>
  <c r="AL61" i="12"/>
  <c r="AL69" i="12"/>
  <c r="AL77" i="12"/>
  <c r="AL85" i="12"/>
  <c r="AL93" i="12"/>
  <c r="AL101" i="12"/>
  <c r="AL109" i="12"/>
  <c r="AL117" i="12"/>
  <c r="AL125" i="12"/>
  <c r="AL133" i="12"/>
  <c r="AL141" i="12"/>
  <c r="AL149" i="12"/>
  <c r="AL157" i="12"/>
  <c r="AL165" i="12"/>
  <c r="AL173" i="12"/>
  <c r="AL181" i="12"/>
  <c r="AL189" i="12"/>
  <c r="AL197" i="12"/>
  <c r="AL205" i="12"/>
  <c r="AL213" i="12"/>
  <c r="AL221" i="12"/>
  <c r="AL229" i="12"/>
  <c r="AL237" i="12"/>
  <c r="AL245" i="12"/>
  <c r="AL253" i="12"/>
  <c r="AL261" i="12"/>
  <c r="AL269" i="12"/>
  <c r="AL277" i="12"/>
  <c r="AL285" i="12"/>
  <c r="AL293" i="12"/>
  <c r="AL301" i="12"/>
  <c r="AL309" i="12"/>
  <c r="AL317" i="12"/>
  <c r="AL325" i="12"/>
  <c r="AL333" i="12"/>
  <c r="AL341" i="12"/>
  <c r="AL349" i="12"/>
  <c r="AL357" i="12"/>
  <c r="AL365" i="12"/>
  <c r="AL373" i="12"/>
  <c r="AL381" i="12"/>
  <c r="AL389" i="12"/>
  <c r="AL397" i="12"/>
  <c r="AL405" i="12"/>
  <c r="AL413" i="12"/>
  <c r="AL421" i="12"/>
  <c r="AL429" i="12"/>
  <c r="AL437" i="12"/>
  <c r="AL445" i="12"/>
  <c r="AL453" i="12"/>
  <c r="AL461" i="12"/>
  <c r="AL469" i="12"/>
  <c r="AL477" i="12"/>
  <c r="AL485" i="12"/>
  <c r="AL493" i="12"/>
  <c r="AL501" i="12"/>
  <c r="AL509" i="12"/>
  <c r="AL517" i="12"/>
  <c r="AL525" i="12"/>
  <c r="AL533" i="12"/>
  <c r="AL541" i="12"/>
  <c r="AL30" i="12"/>
  <c r="AL38" i="12"/>
  <c r="AL46" i="12"/>
  <c r="AL31" i="12"/>
  <c r="AL39" i="12"/>
  <c r="AL47" i="12"/>
  <c r="AL55" i="12"/>
  <c r="AL63" i="12"/>
  <c r="AL71" i="12"/>
  <c r="AL79" i="12"/>
  <c r="AL87" i="12"/>
  <c r="AL95" i="12"/>
  <c r="AL103" i="12"/>
  <c r="AL111" i="12"/>
  <c r="AL119" i="12"/>
  <c r="AL127" i="12"/>
  <c r="AL135" i="12"/>
  <c r="AL143" i="12"/>
  <c r="AL151" i="12"/>
  <c r="AL159" i="12"/>
  <c r="AL167" i="12"/>
  <c r="AL175" i="12"/>
  <c r="AL183" i="12"/>
  <c r="AL191" i="12"/>
  <c r="AL199" i="12"/>
  <c r="AL207" i="12"/>
  <c r="AL215" i="12"/>
  <c r="AL223" i="12"/>
  <c r="AL231" i="12"/>
  <c r="AL239" i="12"/>
  <c r="AL247" i="12"/>
  <c r="AL255" i="12"/>
  <c r="AL263" i="12"/>
  <c r="AL271" i="12"/>
  <c r="AL279" i="12"/>
  <c r="AL287" i="12"/>
  <c r="AL295" i="12"/>
  <c r="AL303" i="12"/>
  <c r="AL311" i="12"/>
  <c r="AL319" i="12"/>
  <c r="AL327" i="12"/>
  <c r="AL335" i="12"/>
  <c r="AL32" i="12"/>
  <c r="AL40" i="12"/>
  <c r="AL48" i="12"/>
  <c r="AL56" i="12"/>
  <c r="AL64" i="12"/>
  <c r="AL72" i="12"/>
  <c r="AL80" i="12"/>
  <c r="AL88" i="12"/>
  <c r="AL96" i="12"/>
  <c r="AL104" i="12"/>
  <c r="AL112" i="12"/>
  <c r="AL120" i="12"/>
  <c r="AL128" i="12"/>
  <c r="AL136" i="12"/>
  <c r="AL144" i="12"/>
  <c r="AL152" i="12"/>
  <c r="AL160" i="12"/>
  <c r="AL168" i="12"/>
  <c r="AL176" i="12"/>
  <c r="AL184" i="12"/>
  <c r="AL192" i="12"/>
  <c r="AL200" i="12"/>
  <c r="AL208" i="12"/>
  <c r="AL216" i="12"/>
  <c r="AL224" i="12"/>
  <c r="AL232" i="12"/>
  <c r="AL240" i="12"/>
  <c r="AL248" i="12"/>
  <c r="AL256" i="12"/>
  <c r="AL264" i="12"/>
  <c r="AL272" i="12"/>
  <c r="AL280" i="12"/>
  <c r="AL288" i="12"/>
  <c r="AL296" i="12"/>
  <c r="AL304" i="12"/>
  <c r="AL312" i="12"/>
  <c r="AL320" i="12"/>
  <c r="AL328" i="12"/>
  <c r="AL336" i="12"/>
  <c r="AL344" i="12"/>
  <c r="AL352" i="12"/>
  <c r="AL360" i="12"/>
  <c r="AL368" i="12"/>
  <c r="AL376" i="12"/>
  <c r="AL384" i="12"/>
  <c r="AL392" i="12"/>
  <c r="AL400" i="12"/>
  <c r="AL408" i="12"/>
  <c r="AL416" i="12"/>
  <c r="AL424" i="12"/>
  <c r="AL432" i="12"/>
  <c r="AL440" i="12"/>
  <c r="AL448" i="12"/>
  <c r="AL456" i="12"/>
  <c r="AL464" i="12"/>
  <c r="AL472" i="12"/>
  <c r="AL480" i="12"/>
  <c r="AL488" i="12"/>
  <c r="AL496" i="12"/>
  <c r="AL504" i="12"/>
  <c r="AL512" i="12"/>
  <c r="AL520" i="12"/>
  <c r="AL528" i="12"/>
  <c r="AL536" i="12"/>
  <c r="AL33" i="12"/>
  <c r="AL41" i="12"/>
  <c r="AL49" i="12"/>
  <c r="AL57" i="12"/>
  <c r="AL65" i="12"/>
  <c r="AL73" i="12"/>
  <c r="AL81" i="12"/>
  <c r="AL89" i="12"/>
  <c r="AL97" i="12"/>
  <c r="AL105" i="12"/>
  <c r="AL113" i="12"/>
  <c r="AL121" i="12"/>
  <c r="AL129" i="12"/>
  <c r="AL137" i="12"/>
  <c r="AL145" i="12"/>
  <c r="AL153" i="12"/>
  <c r="AL161" i="12"/>
  <c r="AL169" i="12"/>
  <c r="AL177" i="12"/>
  <c r="AL185" i="12"/>
  <c r="AL193" i="12"/>
  <c r="AL201" i="12"/>
  <c r="AL209" i="12"/>
  <c r="AL217" i="12"/>
  <c r="AL225" i="12"/>
  <c r="AL233" i="12"/>
  <c r="AL241" i="12"/>
  <c r="AL249" i="12"/>
  <c r="AL257" i="12"/>
  <c r="AL265" i="12"/>
  <c r="AL273" i="12"/>
  <c r="AL281" i="12"/>
  <c r="AL289" i="12"/>
  <c r="AL297" i="12"/>
  <c r="AL305" i="12"/>
  <c r="AL313" i="12"/>
  <c r="AL321" i="12"/>
  <c r="AL329" i="12"/>
  <c r="AL337" i="12"/>
  <c r="AL345" i="12"/>
  <c r="AL353" i="12"/>
  <c r="AL361" i="12"/>
  <c r="AL369" i="12"/>
  <c r="AL377" i="12"/>
  <c r="AL385" i="12"/>
  <c r="AL393" i="12"/>
  <c r="AL401" i="12"/>
  <c r="AL409" i="12"/>
  <c r="AL417" i="12"/>
  <c r="AL425" i="12"/>
  <c r="AL433" i="12"/>
  <c r="AL441" i="12"/>
  <c r="AL449" i="12"/>
  <c r="AL457" i="12"/>
  <c r="AL465" i="12"/>
  <c r="AL473" i="12"/>
  <c r="AL481" i="12"/>
  <c r="AL489" i="12"/>
  <c r="AL497" i="12"/>
  <c r="AL505" i="12"/>
  <c r="AL513" i="12"/>
  <c r="AL521" i="12"/>
  <c r="AL529" i="12"/>
  <c r="AL537" i="12"/>
  <c r="AL62" i="12"/>
  <c r="AL84" i="12"/>
  <c r="AL106" i="12"/>
  <c r="AL126" i="12"/>
  <c r="AL148" i="12"/>
  <c r="AL170" i="12"/>
  <c r="AL190" i="12"/>
  <c r="AL212" i="12"/>
  <c r="AL234" i="12"/>
  <c r="AL254" i="12"/>
  <c r="AL276" i="12"/>
  <c r="AL298" i="12"/>
  <c r="AL318" i="12"/>
  <c r="AL340" i="12"/>
  <c r="AL354" i="12"/>
  <c r="AL34" i="12"/>
  <c r="AL66" i="12"/>
  <c r="AL86" i="12"/>
  <c r="AL108" i="12"/>
  <c r="AL130" i="12"/>
  <c r="AL150" i="12"/>
  <c r="AL172" i="12"/>
  <c r="AL194" i="12"/>
  <c r="AL214" i="12"/>
  <c r="AL236" i="12"/>
  <c r="AL258" i="12"/>
  <c r="AL278" i="12"/>
  <c r="AL300" i="12"/>
  <c r="AL322" i="12"/>
  <c r="AL342" i="12"/>
  <c r="AL355" i="12"/>
  <c r="AL367" i="12"/>
  <c r="AL380" i="12"/>
  <c r="AL394" i="12"/>
  <c r="AL406" i="12"/>
  <c r="AL419" i="12"/>
  <c r="AL431" i="12"/>
  <c r="AL444" i="12"/>
  <c r="AL458" i="12"/>
  <c r="AL470" i="12"/>
  <c r="AL483" i="12"/>
  <c r="AL42" i="12"/>
  <c r="AL68" i="12"/>
  <c r="AL90" i="12"/>
  <c r="AL110" i="12"/>
  <c r="AL132" i="12"/>
  <c r="AL154" i="12"/>
  <c r="AL174" i="12"/>
  <c r="AL196" i="12"/>
  <c r="AL218" i="12"/>
  <c r="AL238" i="12"/>
  <c r="AL260" i="12"/>
  <c r="AL282" i="12"/>
  <c r="AL302" i="12"/>
  <c r="AL324" i="12"/>
  <c r="AL343" i="12"/>
  <c r="AL356" i="12"/>
  <c r="AL370" i="12"/>
  <c r="AL382" i="12"/>
  <c r="AL395" i="12"/>
  <c r="AL407" i="12"/>
  <c r="AL420" i="12"/>
  <c r="AL434" i="12"/>
  <c r="AL446" i="12"/>
  <c r="AL459" i="12"/>
  <c r="AL471" i="12"/>
  <c r="AL484" i="12"/>
  <c r="AL498" i="12"/>
  <c r="AL510" i="12"/>
  <c r="AL523" i="12"/>
  <c r="AL535" i="12"/>
  <c r="AL50" i="12"/>
  <c r="AL70" i="12"/>
  <c r="AL92" i="12"/>
  <c r="AL114" i="12"/>
  <c r="AL134" i="12"/>
  <c r="AL156" i="12"/>
  <c r="AL178" i="12"/>
  <c r="AL198" i="12"/>
  <c r="AL220" i="12"/>
  <c r="AL242" i="12"/>
  <c r="AL262" i="12"/>
  <c r="AL284" i="12"/>
  <c r="AL306" i="12"/>
  <c r="AL326" i="12"/>
  <c r="AL346" i="12"/>
  <c r="AL358" i="12"/>
  <c r="AL371" i="12"/>
  <c r="AL383" i="12"/>
  <c r="AL396" i="12"/>
  <c r="AL410" i="12"/>
  <c r="AL422" i="12"/>
  <c r="AL435" i="12"/>
  <c r="AL447" i="12"/>
  <c r="AL460" i="12"/>
  <c r="AL474" i="12"/>
  <c r="AL486" i="12"/>
  <c r="AL52" i="12"/>
  <c r="AL74" i="12"/>
  <c r="AL94" i="12"/>
  <c r="AL116" i="12"/>
  <c r="AL138" i="12"/>
  <c r="AL158" i="12"/>
  <c r="AL180" i="12"/>
  <c r="AL202" i="12"/>
  <c r="AL222" i="12"/>
  <c r="AL244" i="12"/>
  <c r="AL266" i="12"/>
  <c r="AL286" i="12"/>
  <c r="AL308" i="12"/>
  <c r="AL330" i="12"/>
  <c r="AL347" i="12"/>
  <c r="AL359" i="12"/>
  <c r="AL372" i="12"/>
  <c r="AL386" i="12"/>
  <c r="AL398" i="12"/>
  <c r="AL411" i="12"/>
  <c r="AL423" i="12"/>
  <c r="AL436" i="12"/>
  <c r="AL450" i="12"/>
  <c r="AL462" i="12"/>
  <c r="AL475" i="12"/>
  <c r="AL487" i="12"/>
  <c r="AL500" i="12"/>
  <c r="AL514" i="12"/>
  <c r="AL526" i="12"/>
  <c r="AL539" i="12"/>
  <c r="AL54" i="12"/>
  <c r="AL76" i="12"/>
  <c r="AL98" i="12"/>
  <c r="AL118" i="12"/>
  <c r="AL140" i="12"/>
  <c r="AL162" i="12"/>
  <c r="AL182" i="12"/>
  <c r="AL204" i="12"/>
  <c r="AL226" i="12"/>
  <c r="AL246" i="12"/>
  <c r="AL268" i="12"/>
  <c r="AL290" i="12"/>
  <c r="AL310" i="12"/>
  <c r="AL332" i="12"/>
  <c r="AL348" i="12"/>
  <c r="AL362" i="12"/>
  <c r="AL374" i="12"/>
  <c r="AL387" i="12"/>
  <c r="AL399" i="12"/>
  <c r="AL412" i="12"/>
  <c r="AL426" i="12"/>
  <c r="AL438" i="12"/>
  <c r="AL451" i="12"/>
  <c r="AL463" i="12"/>
  <c r="AL476" i="12"/>
  <c r="AL490" i="12"/>
  <c r="AL502" i="12"/>
  <c r="AL515" i="12"/>
  <c r="AL527" i="12"/>
  <c r="AL540" i="12"/>
  <c r="AL58" i="12"/>
  <c r="AL78" i="12"/>
  <c r="AL100" i="12"/>
  <c r="AL122" i="12"/>
  <c r="AL142" i="12"/>
  <c r="AL164" i="12"/>
  <c r="AL186" i="12"/>
  <c r="AL206" i="12"/>
  <c r="AL228" i="12"/>
  <c r="AL250" i="12"/>
  <c r="AL270" i="12"/>
  <c r="AL292" i="12"/>
  <c r="AL314" i="12"/>
  <c r="AL334" i="12"/>
  <c r="AL350" i="12"/>
  <c r="AL363" i="12"/>
  <c r="AL375" i="12"/>
  <c r="AL388" i="12"/>
  <c r="AL402" i="12"/>
  <c r="AL414" i="12"/>
  <c r="AL427" i="12"/>
  <c r="AL439" i="12"/>
  <c r="AL452" i="12"/>
  <c r="AL466" i="12"/>
  <c r="AL478" i="12"/>
  <c r="AL491" i="12"/>
  <c r="AL503" i="12"/>
  <c r="AL516" i="12"/>
  <c r="AL530" i="12"/>
  <c r="AL542" i="12"/>
  <c r="AL210" i="12"/>
  <c r="AL364" i="12"/>
  <c r="AL415" i="12"/>
  <c r="AL467" i="12"/>
  <c r="AL506" i="12"/>
  <c r="AL531" i="12"/>
  <c r="AL60" i="12"/>
  <c r="AL230" i="12"/>
  <c r="AL366" i="12"/>
  <c r="AL418" i="12"/>
  <c r="AL468" i="12"/>
  <c r="AL507" i="12"/>
  <c r="AL532" i="12"/>
  <c r="AL82" i="12"/>
  <c r="AL252" i="12"/>
  <c r="AL378" i="12"/>
  <c r="AL428" i="12"/>
  <c r="AL479" i="12"/>
  <c r="AL508" i="12"/>
  <c r="AL534" i="12"/>
  <c r="AL102" i="12"/>
  <c r="AL274" i="12"/>
  <c r="AL379" i="12"/>
  <c r="AL430" i="12"/>
  <c r="AL482" i="12"/>
  <c r="AL511" i="12"/>
  <c r="AL538" i="12"/>
  <c r="AL124" i="12"/>
  <c r="AL294" i="12"/>
  <c r="AL390" i="12"/>
  <c r="AL442" i="12"/>
  <c r="AL492" i="12"/>
  <c r="AL518" i="12"/>
  <c r="AL543" i="12"/>
  <c r="AL146" i="12"/>
  <c r="AL316" i="12"/>
  <c r="AL391" i="12"/>
  <c r="AL443" i="12"/>
  <c r="AL494" i="12"/>
  <c r="AL519" i="12"/>
  <c r="AL166" i="12"/>
  <c r="AL338" i="12"/>
  <c r="AL403" i="12"/>
  <c r="AL454" i="12"/>
  <c r="AL495" i="12"/>
  <c r="AL522" i="12"/>
  <c r="AL188" i="12"/>
  <c r="AL351" i="12"/>
  <c r="AL404" i="12"/>
  <c r="AL455" i="12"/>
  <c r="AL499" i="12"/>
  <c r="AL524" i="12"/>
  <c r="J50" i="13"/>
  <c r="J75" i="13"/>
  <c r="J94" i="13"/>
  <c r="J125" i="13"/>
  <c r="J63" i="13"/>
  <c r="J160" i="13"/>
  <c r="J205" i="13"/>
  <c r="J241" i="13"/>
  <c r="J144" i="13"/>
  <c r="J218" i="13"/>
  <c r="J202" i="13"/>
  <c r="J275" i="13"/>
  <c r="J284" i="13"/>
  <c r="J185" i="13"/>
  <c r="J172" i="13"/>
  <c r="J296" i="13"/>
  <c r="J310" i="13"/>
  <c r="J347" i="13"/>
  <c r="J389" i="13"/>
  <c r="J454" i="13"/>
  <c r="J400" i="13"/>
  <c r="J385" i="13"/>
  <c r="J411" i="13"/>
  <c r="J410" i="13"/>
  <c r="J496" i="13"/>
  <c r="J29" i="13"/>
  <c r="J528" i="13"/>
  <c r="J461" i="13"/>
  <c r="J535" i="13"/>
  <c r="J497" i="13"/>
  <c r="J426" i="13"/>
  <c r="J538" i="13"/>
  <c r="J107" i="13"/>
  <c r="J47" i="13"/>
  <c r="J55" i="13"/>
  <c r="J120" i="13"/>
  <c r="J161" i="13"/>
  <c r="J213" i="13"/>
  <c r="J249" i="13"/>
  <c r="J151" i="13"/>
  <c r="J219" i="13"/>
  <c r="J234" i="13"/>
  <c r="J283" i="13"/>
  <c r="J292" i="13"/>
  <c r="J209" i="13"/>
  <c r="J264" i="13"/>
  <c r="J302" i="13"/>
  <c r="J311" i="13"/>
  <c r="J355" i="13"/>
  <c r="J397" i="13"/>
  <c r="J462" i="13"/>
  <c r="J408" i="13"/>
  <c r="J393" i="13"/>
  <c r="J419" i="13"/>
  <c r="J437" i="13"/>
  <c r="J367" i="13"/>
  <c r="J434" i="13"/>
  <c r="J361" i="13"/>
  <c r="J362" i="13"/>
  <c r="J28" i="13"/>
  <c r="J505" i="13"/>
  <c r="J444" i="13"/>
  <c r="J39" i="13"/>
  <c r="J41" i="13"/>
  <c r="J60" i="13"/>
  <c r="J100" i="13"/>
  <c r="J87" i="13"/>
  <c r="J56" i="13"/>
  <c r="J164" i="13"/>
  <c r="J155" i="13"/>
  <c r="J176" i="13"/>
  <c r="J183" i="13"/>
  <c r="J229" i="13"/>
  <c r="J282" i="13"/>
  <c r="J223" i="13"/>
  <c r="J208" i="13"/>
  <c r="J263" i="13"/>
  <c r="J297" i="13"/>
  <c r="J317" i="13"/>
  <c r="J322" i="13"/>
  <c r="J324" i="13"/>
  <c r="J421" i="13"/>
  <c r="J399" i="13"/>
  <c r="J432" i="13"/>
  <c r="J417" i="13"/>
  <c r="J443" i="13"/>
  <c r="J467" i="13"/>
  <c r="J449" i="13"/>
  <c r="J477" i="13"/>
  <c r="J470" i="13"/>
  <c r="J445" i="13"/>
  <c r="J36" i="13"/>
  <c r="J521" i="13"/>
  <c r="J466" i="13"/>
  <c r="J363" i="13"/>
  <c r="J73" i="13"/>
  <c r="J68" i="13"/>
  <c r="J103" i="13"/>
  <c r="J142" i="13"/>
  <c r="J84" i="13"/>
  <c r="J165" i="13"/>
  <c r="J190" i="13"/>
  <c r="J187" i="13"/>
  <c r="J186" i="13"/>
  <c r="J237" i="13"/>
  <c r="J290" i="13"/>
  <c r="J240" i="13"/>
  <c r="J212" i="13"/>
  <c r="J271" i="13"/>
  <c r="J303" i="13"/>
  <c r="J318" i="13"/>
  <c r="J330" i="13"/>
  <c r="J332" i="13"/>
  <c r="J429" i="13"/>
  <c r="J407" i="13"/>
  <c r="J440" i="13"/>
  <c r="J425" i="13"/>
  <c r="J451" i="13"/>
  <c r="J475" i="13"/>
  <c r="J468" i="13"/>
  <c r="J485" i="13"/>
  <c r="J478" i="13"/>
  <c r="J458" i="13"/>
  <c r="J364" i="13"/>
  <c r="J529" i="13"/>
  <c r="J474" i="13"/>
  <c r="J464" i="13"/>
  <c r="J58" i="13"/>
  <c r="J61" i="13"/>
  <c r="J104" i="13"/>
  <c r="J166" i="13"/>
  <c r="J145" i="13"/>
  <c r="J110" i="13"/>
  <c r="J224" i="13"/>
  <c r="J108" i="13"/>
  <c r="J153" i="13"/>
  <c r="J206" i="13"/>
  <c r="J314" i="13"/>
  <c r="J252" i="13"/>
  <c r="J245" i="13"/>
  <c r="J195" i="13"/>
  <c r="J344" i="13"/>
  <c r="J321" i="13"/>
  <c r="J354" i="13"/>
  <c r="J270" i="13"/>
  <c r="J390" i="13"/>
  <c r="J431" i="13"/>
  <c r="J369" i="13"/>
  <c r="J356" i="13"/>
  <c r="J388" i="13"/>
  <c r="J499" i="13"/>
  <c r="J492" i="13"/>
  <c r="J509" i="13"/>
  <c r="J502" i="13"/>
  <c r="J479" i="13"/>
  <c r="J394" i="13"/>
  <c r="J537" i="13"/>
  <c r="J490" i="13"/>
  <c r="J37" i="13"/>
  <c r="J66" i="13"/>
  <c r="J85" i="13"/>
  <c r="J124" i="13"/>
  <c r="J174" i="13"/>
  <c r="J122" i="13"/>
  <c r="J139" i="13"/>
  <c r="J88" i="13"/>
  <c r="J168" i="13"/>
  <c r="J170" i="13"/>
  <c r="J210" i="13"/>
  <c r="J207" i="13"/>
  <c r="J253" i="13"/>
  <c r="J246" i="13"/>
  <c r="J239" i="13"/>
  <c r="J352" i="13"/>
  <c r="J329" i="13"/>
  <c r="J204" i="13"/>
  <c r="J294" i="13"/>
  <c r="J398" i="13"/>
  <c r="J439" i="13"/>
  <c r="J370" i="13"/>
  <c r="J357" i="13"/>
  <c r="J396" i="13"/>
  <c r="J507" i="13"/>
  <c r="J500" i="13"/>
  <c r="J517" i="13"/>
  <c r="J510" i="13"/>
  <c r="J487" i="13"/>
  <c r="J457" i="13"/>
  <c r="J512" i="13"/>
  <c r="J498" i="13"/>
  <c r="J43" i="13"/>
  <c r="J93" i="13"/>
  <c r="J148" i="13"/>
  <c r="J119" i="13"/>
  <c r="J130" i="13"/>
  <c r="J156" i="13"/>
  <c r="J194" i="13"/>
  <c r="J227" i="13"/>
  <c r="J214" i="13"/>
  <c r="J265" i="13"/>
  <c r="J230" i="13"/>
  <c r="J256" i="13"/>
  <c r="J261" i="13"/>
  <c r="J327" i="13"/>
  <c r="J376" i="13"/>
  <c r="J272" i="13"/>
  <c r="J307" i="13"/>
  <c r="J333" i="13"/>
  <c r="J422" i="13"/>
  <c r="J326" i="13"/>
  <c r="J373" i="13"/>
  <c r="J379" i="13"/>
  <c r="J420" i="13"/>
  <c r="J531" i="13"/>
  <c r="J524" i="13"/>
  <c r="J26" i="13"/>
  <c r="J534" i="13"/>
  <c r="J511" i="13"/>
  <c r="J465" i="13"/>
  <c r="J536" i="13"/>
  <c r="J506" i="13"/>
  <c r="J67" i="13"/>
  <c r="J70" i="13"/>
  <c r="J40" i="13"/>
  <c r="J143" i="13"/>
  <c r="J109" i="13"/>
  <c r="J157" i="13"/>
  <c r="J198" i="13"/>
  <c r="J235" i="13"/>
  <c r="J215" i="13"/>
  <c r="J273" i="13"/>
  <c r="J258" i="13"/>
  <c r="J260" i="13"/>
  <c r="J269" i="13"/>
  <c r="J335" i="13"/>
  <c r="J177" i="13"/>
  <c r="J301" i="13"/>
  <c r="J323" i="13"/>
  <c r="J341" i="13"/>
  <c r="J430" i="13"/>
  <c r="J345" i="13"/>
  <c r="J374" i="13"/>
  <c r="J387" i="13"/>
  <c r="J238" i="13"/>
  <c r="J539" i="13"/>
  <c r="J532" i="13"/>
  <c r="J34" i="13"/>
  <c r="J27" i="13"/>
  <c r="J519" i="13"/>
  <c r="J473" i="13"/>
  <c r="J402" i="13"/>
  <c r="J530" i="13"/>
  <c r="AL29" i="12"/>
  <c r="AF53" i="13"/>
  <c r="AD21" i="7"/>
  <c r="AJ20" i="7"/>
  <c r="AI20" i="7"/>
  <c r="AH21" i="7"/>
  <c r="A19" i="9"/>
  <c r="C15" i="9"/>
  <c r="D15" i="9" s="1"/>
  <c r="E16" i="9" s="1"/>
  <c r="B16" i="9"/>
  <c r="I18" i="7"/>
  <c r="J4" i="7"/>
  <c r="M32" i="4" s="1"/>
  <c r="I8" i="7"/>
  <c r="J8" i="7" s="1"/>
  <c r="K8" i="7" s="1"/>
  <c r="L8" i="7" s="1"/>
  <c r="M8" i="7" s="1"/>
  <c r="N8" i="7" s="1"/>
  <c r="O8" i="7" s="1"/>
  <c r="AH33" i="13" s="1"/>
  <c r="O16" i="7"/>
  <c r="K40" i="13" l="1"/>
  <c r="AX39" i="12"/>
  <c r="AX143" i="12"/>
  <c r="AX135" i="12"/>
  <c r="AX73" i="12"/>
  <c r="AX121" i="12"/>
  <c r="AX159" i="12"/>
  <c r="AX71" i="12"/>
  <c r="AX42" i="12"/>
  <c r="AX118" i="12"/>
  <c r="AX106" i="12"/>
  <c r="AX62" i="12"/>
  <c r="AX67" i="12"/>
  <c r="AX113" i="12"/>
  <c r="AX84" i="12"/>
  <c r="AX158" i="12"/>
  <c r="AX201" i="12"/>
  <c r="AX33" i="12"/>
  <c r="AX102" i="12"/>
  <c r="AX128" i="12"/>
  <c r="AX63" i="12"/>
  <c r="AX166" i="12"/>
  <c r="AX187" i="12"/>
  <c r="AX82" i="12"/>
  <c r="AX126" i="12"/>
  <c r="AX90" i="12"/>
  <c r="AX206" i="12"/>
  <c r="AX194" i="12"/>
  <c r="AX139" i="12"/>
  <c r="AX64" i="12"/>
  <c r="AX193" i="12"/>
  <c r="AX93" i="12"/>
  <c r="AX191" i="12"/>
  <c r="AX123" i="12"/>
  <c r="AX104" i="12"/>
  <c r="AX188" i="12"/>
  <c r="AX186" i="12"/>
  <c r="AX202" i="12"/>
  <c r="AX119" i="12"/>
  <c r="AX100" i="12"/>
  <c r="AX122" i="12"/>
  <c r="AX134" i="12"/>
  <c r="AX74" i="12"/>
  <c r="AX116" i="12"/>
  <c r="AX55" i="12"/>
  <c r="AX163" i="12"/>
  <c r="AX69" i="12"/>
  <c r="AX198" i="12"/>
  <c r="AX77" i="12"/>
  <c r="AX99" i="12"/>
  <c r="AX92" i="12"/>
  <c r="AX34" i="12"/>
  <c r="AX144" i="12"/>
  <c r="AX91" i="12"/>
  <c r="AX157" i="12"/>
  <c r="AX41" i="12"/>
  <c r="AX124" i="12"/>
  <c r="AX177" i="12"/>
  <c r="AX86" i="12"/>
  <c r="AX36" i="12"/>
  <c r="AX103" i="12"/>
  <c r="AX167" i="12"/>
  <c r="AX111" i="12"/>
  <c r="AX195" i="12"/>
  <c r="AX151" i="12"/>
  <c r="AX61" i="12"/>
  <c r="AX190" i="12"/>
  <c r="AX183" i="12"/>
  <c r="AX147" i="12"/>
  <c r="AX133" i="12"/>
  <c r="AX88" i="12"/>
  <c r="AX141" i="12"/>
  <c r="AX172" i="12"/>
  <c r="AX209" i="12"/>
  <c r="AX98" i="12"/>
  <c r="AX108" i="12"/>
  <c r="AX208" i="12"/>
  <c r="AX54" i="12"/>
  <c r="AX175" i="12"/>
  <c r="AX105" i="12"/>
  <c r="AX87" i="12"/>
  <c r="AX58" i="12"/>
  <c r="AX97" i="12"/>
  <c r="AX120" i="12"/>
  <c r="AX31" i="12"/>
  <c r="AX112" i="12"/>
  <c r="AX49" i="12"/>
  <c r="AX169" i="12"/>
  <c r="AX125" i="12"/>
  <c r="AX78" i="12"/>
  <c r="AX56" i="12"/>
  <c r="AX164" i="12"/>
  <c r="AX30" i="12"/>
  <c r="AX130" i="12"/>
  <c r="AX38" i="12"/>
  <c r="AX146" i="12"/>
  <c r="AX95" i="12"/>
  <c r="AX85" i="12"/>
  <c r="AX182" i="12"/>
  <c r="AX110" i="12"/>
  <c r="AX94" i="12"/>
  <c r="AX68" i="12"/>
  <c r="AX50" i="12"/>
  <c r="AX162" i="12"/>
  <c r="AX45" i="12"/>
  <c r="AX171" i="12"/>
  <c r="AX137" i="12"/>
  <c r="AX32" i="12"/>
  <c r="AX66" i="12"/>
  <c r="AX107" i="12"/>
  <c r="AX170" i="12"/>
  <c r="AX189" i="12"/>
  <c r="AX154" i="12"/>
  <c r="AX184" i="12"/>
  <c r="AX179" i="12"/>
  <c r="AX59" i="12"/>
  <c r="AX48" i="12"/>
  <c r="AX72" i="12"/>
  <c r="AX161" i="12"/>
  <c r="AX210" i="12"/>
  <c r="AX149" i="12"/>
  <c r="AX160" i="12"/>
  <c r="AX204" i="12"/>
  <c r="AX168" i="12"/>
  <c r="AX192" i="12"/>
  <c r="AX37" i="12"/>
  <c r="AX40" i="12"/>
  <c r="AX109" i="12"/>
  <c r="AX52" i="12"/>
  <c r="AX152" i="12"/>
  <c r="AX35" i="12"/>
  <c r="AX53" i="12"/>
  <c r="AX180" i="12"/>
  <c r="AX174" i="12"/>
  <c r="AX47" i="12"/>
  <c r="AX115" i="12"/>
  <c r="AX57" i="12"/>
  <c r="AX75" i="12"/>
  <c r="AX140" i="12"/>
  <c r="AX196" i="12"/>
  <c r="AX150" i="12"/>
  <c r="AX44" i="12"/>
  <c r="AX96" i="12"/>
  <c r="AX46" i="12"/>
  <c r="AX43" i="12"/>
  <c r="AX142" i="12"/>
  <c r="AX76" i="12"/>
  <c r="AX89" i="12"/>
  <c r="AX101" i="12"/>
  <c r="AX127" i="12"/>
  <c r="AX173" i="12"/>
  <c r="AX136" i="12"/>
  <c r="AX155" i="12"/>
  <c r="AX197" i="12"/>
  <c r="AX117" i="12"/>
  <c r="AX65" i="12"/>
  <c r="AX200" i="12"/>
  <c r="AX131" i="12"/>
  <c r="AX132" i="12"/>
  <c r="AX185" i="12"/>
  <c r="AX114" i="12"/>
  <c r="AX211" i="12"/>
  <c r="AX79" i="12"/>
  <c r="AX51" i="12"/>
  <c r="AX178" i="12"/>
  <c r="AX129" i="12"/>
  <c r="AX83" i="12"/>
  <c r="AX176" i="12"/>
  <c r="AX29" i="12"/>
  <c r="AX153" i="12"/>
  <c r="AX205" i="12"/>
  <c r="AX165" i="12"/>
  <c r="AX199" i="12"/>
  <c r="AX70" i="12"/>
  <c r="AX207" i="12"/>
  <c r="AX156" i="12"/>
  <c r="AX80" i="12"/>
  <c r="AX181" i="12"/>
  <c r="AX145" i="12"/>
  <c r="AX81" i="12"/>
  <c r="AX203" i="12"/>
  <c r="AX148" i="12"/>
  <c r="AX60" i="12"/>
  <c r="P25" i="4"/>
  <c r="K25" i="4" s="1"/>
  <c r="M25" i="4" s="1"/>
  <c r="X7" i="12"/>
  <c r="AK21" i="7"/>
  <c r="BG28" i="12"/>
  <c r="K64" i="13"/>
  <c r="AG63" i="13"/>
  <c r="AG74" i="13" s="1"/>
  <c r="T539" i="13"/>
  <c r="S539" i="13"/>
  <c r="K30" i="13"/>
  <c r="K537" i="13"/>
  <c r="K311" i="13"/>
  <c r="K538" i="13"/>
  <c r="K530" i="13"/>
  <c r="K310" i="13"/>
  <c r="K214" i="13"/>
  <c r="K148" i="13"/>
  <c r="K512" i="13"/>
  <c r="K402" i="13"/>
  <c r="K328" i="13"/>
  <c r="K199" i="13"/>
  <c r="K351" i="13"/>
  <c r="K399" i="13"/>
  <c r="K121" i="13"/>
  <c r="K86" i="13"/>
  <c r="K496" i="13"/>
  <c r="K394" i="13"/>
  <c r="K174" i="13"/>
  <c r="K533" i="13"/>
  <c r="K213" i="13"/>
  <c r="K525" i="13"/>
  <c r="K438" i="13"/>
  <c r="K284" i="13"/>
  <c r="K468" i="13"/>
  <c r="K344" i="13"/>
  <c r="K266" i="13"/>
  <c r="K139" i="13"/>
  <c r="K527" i="13"/>
  <c r="K420" i="13"/>
  <c r="K237" i="13"/>
  <c r="K123" i="13"/>
  <c r="K521" i="13"/>
  <c r="K372" i="13"/>
  <c r="K509" i="13"/>
  <c r="K503" i="13"/>
  <c r="K466" i="13"/>
  <c r="K386" i="13"/>
  <c r="K430" i="13"/>
  <c r="K324" i="13"/>
  <c r="K308" i="13"/>
  <c r="K343" i="13"/>
  <c r="K251" i="13"/>
  <c r="K215" i="13"/>
  <c r="K193" i="13"/>
  <c r="K177" i="13"/>
  <c r="K143" i="13"/>
  <c r="K85" i="13"/>
  <c r="K154" i="13"/>
  <c r="K135" i="13"/>
  <c r="K77" i="13"/>
  <c r="K505" i="13"/>
  <c r="K443" i="13"/>
  <c r="K360" i="13"/>
  <c r="K265" i="13"/>
  <c r="K457" i="13"/>
  <c r="K534" i="13"/>
  <c r="K377" i="13"/>
  <c r="K499" i="13"/>
  <c r="K417" i="13"/>
  <c r="K424" i="13"/>
  <c r="K461" i="13"/>
  <c r="K287" i="13"/>
  <c r="K320" i="13"/>
  <c r="K298" i="13"/>
  <c r="K233" i="13"/>
  <c r="K241" i="13"/>
  <c r="K225" i="13"/>
  <c r="K163" i="13"/>
  <c r="K173" i="13"/>
  <c r="K44" i="13"/>
  <c r="K435" i="13"/>
  <c r="K470" i="13"/>
  <c r="K479" i="13"/>
  <c r="K491" i="13"/>
  <c r="K358" i="13"/>
  <c r="K408" i="13"/>
  <c r="K453" i="13"/>
  <c r="K323" i="13"/>
  <c r="K319" i="13"/>
  <c r="K285" i="13"/>
  <c r="K259" i="13"/>
  <c r="K222" i="13"/>
  <c r="K198" i="13"/>
  <c r="K162" i="13"/>
  <c r="K165" i="13"/>
  <c r="K48" i="13"/>
  <c r="K72" i="13"/>
  <c r="K66" i="13"/>
  <c r="K60" i="13"/>
  <c r="K88" i="13"/>
  <c r="K147" i="13"/>
  <c r="K132" i="13"/>
  <c r="K181" i="13"/>
  <c r="K91" i="13"/>
  <c r="K129" i="13"/>
  <c r="K171" i="13"/>
  <c r="K188" i="13"/>
  <c r="K182" i="13"/>
  <c r="K240" i="13"/>
  <c r="K150" i="13"/>
  <c r="K151" i="13"/>
  <c r="K272" i="13"/>
  <c r="K281" i="13"/>
  <c r="K274" i="13"/>
  <c r="K275" i="13"/>
  <c r="K253" i="13"/>
  <c r="K221" i="13"/>
  <c r="K334" i="13"/>
  <c r="K367" i="13"/>
  <c r="K296" i="13"/>
  <c r="K337" i="13"/>
  <c r="K322" i="13"/>
  <c r="K331" i="13"/>
  <c r="K340" i="13"/>
  <c r="K389" i="13"/>
  <c r="K209" i="13"/>
  <c r="K454" i="13"/>
  <c r="K439" i="13"/>
  <c r="K361" i="13"/>
  <c r="K418" i="13"/>
  <c r="K387" i="13"/>
  <c r="K474" i="13"/>
  <c r="K462" i="13"/>
  <c r="K515" i="13"/>
  <c r="K294" i="13"/>
  <c r="K500" i="13"/>
  <c r="K455" i="13"/>
  <c r="K34" i="13"/>
  <c r="K486" i="13"/>
  <c r="K433" i="13"/>
  <c r="K528" i="13"/>
  <c r="K473" i="13"/>
  <c r="K471" i="13"/>
  <c r="K41" i="13"/>
  <c r="K90" i="13"/>
  <c r="K68" i="13"/>
  <c r="K107" i="13"/>
  <c r="K47" i="13"/>
  <c r="K62" i="13"/>
  <c r="K94" i="13"/>
  <c r="K97" i="13"/>
  <c r="K137" i="13"/>
  <c r="K172" i="13"/>
  <c r="K196" i="13"/>
  <c r="K191" i="13"/>
  <c r="K248" i="13"/>
  <c r="K155" i="13"/>
  <c r="K178" i="13"/>
  <c r="K280" i="13"/>
  <c r="K289" i="13"/>
  <c r="K282" i="13"/>
  <c r="K283" i="13"/>
  <c r="K254" i="13"/>
  <c r="K229" i="13"/>
  <c r="K342" i="13"/>
  <c r="K375" i="13"/>
  <c r="K302" i="13"/>
  <c r="K345" i="13"/>
  <c r="K330" i="13"/>
  <c r="K339" i="13"/>
  <c r="K380" i="13"/>
  <c r="K397" i="13"/>
  <c r="K325" i="13"/>
  <c r="K263" i="13"/>
  <c r="K341" i="13"/>
  <c r="K362" i="13"/>
  <c r="K426" i="13"/>
  <c r="K395" i="13"/>
  <c r="K482" i="13"/>
  <c r="K511" i="13"/>
  <c r="K523" i="13"/>
  <c r="K348" i="13"/>
  <c r="K508" i="13"/>
  <c r="K469" i="13"/>
  <c r="K487" i="13"/>
  <c r="K494" i="13"/>
  <c r="K447" i="13"/>
  <c r="K536" i="13"/>
  <c r="K481" i="13"/>
  <c r="K28" i="13"/>
  <c r="K98" i="13"/>
  <c r="K109" i="13"/>
  <c r="K95" i="13"/>
  <c r="K118" i="13"/>
  <c r="K120" i="13"/>
  <c r="K195" i="13"/>
  <c r="K204" i="13"/>
  <c r="K130" i="13"/>
  <c r="K176" i="13"/>
  <c r="K180" i="13"/>
  <c r="K297" i="13"/>
  <c r="K299" i="13"/>
  <c r="K255" i="13"/>
  <c r="K227" i="13"/>
  <c r="K245" i="13"/>
  <c r="K246" i="13"/>
  <c r="K338" i="13"/>
  <c r="K396" i="13"/>
  <c r="K390" i="13"/>
  <c r="K352" i="13"/>
  <c r="K364" i="13"/>
  <c r="K442" i="13"/>
  <c r="K498" i="13"/>
  <c r="K432" i="13"/>
  <c r="K427" i="13"/>
  <c r="K477" i="13"/>
  <c r="K519" i="13"/>
  <c r="K464" i="13"/>
  <c r="K37" i="13"/>
  <c r="K261" i="13"/>
  <c r="K398" i="13"/>
  <c r="K365" i="13"/>
  <c r="K411" i="13"/>
  <c r="K456" i="13"/>
  <c r="K441" i="13"/>
  <c r="K485" i="13"/>
  <c r="K36" i="13"/>
  <c r="K472" i="13"/>
  <c r="K49" i="13"/>
  <c r="K76" i="13"/>
  <c r="K99" i="13"/>
  <c r="K153" i="13"/>
  <c r="K201" i="13"/>
  <c r="K186" i="13"/>
  <c r="K146" i="13"/>
  <c r="K262" i="13"/>
  <c r="K315" i="13"/>
  <c r="K208" i="13"/>
  <c r="K405" i="13"/>
  <c r="K376" i="13"/>
  <c r="K403" i="13"/>
  <c r="K531" i="13"/>
  <c r="K524" i="13"/>
  <c r="K510" i="13"/>
  <c r="K497" i="13"/>
  <c r="K57" i="13"/>
  <c r="K114" i="13"/>
  <c r="K45" i="13"/>
  <c r="K110" i="13"/>
  <c r="K100" i="13"/>
  <c r="K117" i="13"/>
  <c r="K134" i="13"/>
  <c r="K128" i="13"/>
  <c r="K71" i="13"/>
  <c r="K158" i="13"/>
  <c r="K212" i="13"/>
  <c r="K202" i="13"/>
  <c r="K179" i="13"/>
  <c r="K197" i="13"/>
  <c r="K228" i="13"/>
  <c r="K206" i="13"/>
  <c r="K305" i="13"/>
  <c r="K207" i="13"/>
  <c r="K307" i="13"/>
  <c r="K260" i="13"/>
  <c r="K270" i="13"/>
  <c r="K271" i="13"/>
  <c r="K316" i="13"/>
  <c r="K269" i="13"/>
  <c r="K346" i="13"/>
  <c r="K243" i="13"/>
  <c r="K404" i="13"/>
  <c r="K413" i="13"/>
  <c r="K383" i="13"/>
  <c r="K384" i="13"/>
  <c r="K450" i="13"/>
  <c r="K506" i="13"/>
  <c r="K539" i="13"/>
  <c r="K532" i="13"/>
  <c r="K518" i="13"/>
  <c r="K393" i="13"/>
  <c r="K81" i="13"/>
  <c r="K43" i="13"/>
  <c r="K53" i="13"/>
  <c r="K111" i="13"/>
  <c r="K102" i="13"/>
  <c r="K141" i="13"/>
  <c r="K142" i="13"/>
  <c r="K144" i="13"/>
  <c r="K166" i="13"/>
  <c r="K159" i="13"/>
  <c r="K152" i="13"/>
  <c r="K223" i="13"/>
  <c r="K184" i="13"/>
  <c r="K234" i="13"/>
  <c r="K192" i="13"/>
  <c r="K210" i="13"/>
  <c r="K175" i="13"/>
  <c r="K230" i="13"/>
  <c r="K216" i="13"/>
  <c r="K276" i="13"/>
  <c r="K286" i="13"/>
  <c r="K304" i="13"/>
  <c r="K303" i="13"/>
  <c r="K318" i="13"/>
  <c r="K301" i="13"/>
  <c r="K185" i="13"/>
  <c r="K277" i="13"/>
  <c r="K412" i="13"/>
  <c r="K429" i="13"/>
  <c r="K414" i="13"/>
  <c r="K391" i="13"/>
  <c r="K400" i="13"/>
  <c r="K378" i="13"/>
  <c r="K458" i="13"/>
  <c r="K374" i="13"/>
  <c r="K522" i="13"/>
  <c r="K467" i="13"/>
  <c r="K371" i="13"/>
  <c r="K459" i="13"/>
  <c r="K33" i="13"/>
  <c r="K501" i="13"/>
  <c r="K385" i="13"/>
  <c r="K526" i="13"/>
  <c r="K488" i="13"/>
  <c r="K373" i="13"/>
  <c r="K513" i="13"/>
  <c r="K69" i="13"/>
  <c r="K149" i="13"/>
  <c r="K46" i="13"/>
  <c r="K160" i="13"/>
  <c r="K89" i="13"/>
  <c r="K51" i="13"/>
  <c r="K115" i="13"/>
  <c r="K103" i="13"/>
  <c r="K70" i="13"/>
  <c r="K167" i="13"/>
  <c r="K156" i="13"/>
  <c r="K440" i="13"/>
  <c r="K460" i="13"/>
  <c r="K422" i="13"/>
  <c r="K306" i="13"/>
  <c r="K321" i="13"/>
  <c r="K327" i="13"/>
  <c r="K250" i="13"/>
  <c r="K242" i="13"/>
  <c r="K409" i="13"/>
  <c r="K448" i="13"/>
  <c r="K484" i="13"/>
  <c r="K475" i="13"/>
  <c r="K357" i="13"/>
  <c r="K423" i="13"/>
  <c r="K437" i="13"/>
  <c r="K300" i="13"/>
  <c r="K279" i="13"/>
  <c r="K244" i="13"/>
  <c r="K258" i="13"/>
  <c r="K238" i="13"/>
  <c r="K190" i="13"/>
  <c r="K169" i="13"/>
  <c r="K124" i="13"/>
  <c r="K58" i="13"/>
  <c r="K425" i="13"/>
  <c r="K520" i="13"/>
  <c r="K436" i="13"/>
  <c r="K476" i="13"/>
  <c r="K31" i="13"/>
  <c r="K355" i="13"/>
  <c r="K415" i="13"/>
  <c r="K349" i="13"/>
  <c r="K205" i="13"/>
  <c r="K235" i="13"/>
  <c r="K217" i="13"/>
  <c r="K257" i="13"/>
  <c r="K218" i="13"/>
  <c r="K224" i="13"/>
  <c r="K168" i="13"/>
  <c r="K104" i="13"/>
  <c r="K50" i="13"/>
  <c r="AI27" i="13"/>
  <c r="AI51" i="13" s="1"/>
  <c r="AH73" i="13" s="1"/>
  <c r="AH86" i="13" s="1"/>
  <c r="AI26" i="13"/>
  <c r="AI50" i="13" s="1"/>
  <c r="AH72" i="13" s="1"/>
  <c r="AH85" i="13" s="1"/>
  <c r="AI28" i="13"/>
  <c r="AI29" i="13"/>
  <c r="AI53" i="13" s="1"/>
  <c r="AH75" i="13" s="1"/>
  <c r="AH88" i="13" s="1"/>
  <c r="AI21" i="13"/>
  <c r="AI22" i="13"/>
  <c r="AI23" i="13"/>
  <c r="AI24" i="13"/>
  <c r="AI25" i="13"/>
  <c r="AJ21" i="7"/>
  <c r="K25" i="13"/>
  <c r="K35" i="13"/>
  <c r="K26" i="13"/>
  <c r="K38" i="13"/>
  <c r="K489" i="13"/>
  <c r="K463" i="13"/>
  <c r="K504" i="13"/>
  <c r="K401" i="13"/>
  <c r="K502" i="13"/>
  <c r="K370" i="13"/>
  <c r="K517" i="13"/>
  <c r="K452" i="13"/>
  <c r="K516" i="13"/>
  <c r="K449" i="13"/>
  <c r="K451" i="13"/>
  <c r="K507" i="13"/>
  <c r="K535" i="13"/>
  <c r="K514" i="13"/>
  <c r="K444" i="13"/>
  <c r="K379" i="13"/>
  <c r="K434" i="13"/>
  <c r="K366" i="13"/>
  <c r="K416" i="13"/>
  <c r="K431" i="13"/>
  <c r="K333" i="13"/>
  <c r="K406" i="13"/>
  <c r="K445" i="13"/>
  <c r="K381" i="13"/>
  <c r="K388" i="13"/>
  <c r="K247" i="13"/>
  <c r="K295" i="13"/>
  <c r="K312" i="13"/>
  <c r="K353" i="13"/>
  <c r="K317" i="13"/>
  <c r="K336" i="13"/>
  <c r="K359" i="13"/>
  <c r="K350" i="13"/>
  <c r="K278" i="13"/>
  <c r="K292" i="13"/>
  <c r="K252" i="13"/>
  <c r="K291" i="13"/>
  <c r="K211" i="13"/>
  <c r="K219" i="13"/>
  <c r="K273" i="13"/>
  <c r="K288" i="13"/>
  <c r="K236" i="13"/>
  <c r="K122" i="13"/>
  <c r="K96" i="13"/>
  <c r="K256" i="13"/>
  <c r="K203" i="13"/>
  <c r="K189" i="13"/>
  <c r="K164" i="13"/>
  <c r="K187" i="13"/>
  <c r="K138" i="13"/>
  <c r="K78" i="13"/>
  <c r="K63" i="13"/>
  <c r="K126" i="13"/>
  <c r="K157" i="13"/>
  <c r="K140" i="13"/>
  <c r="K101" i="13"/>
  <c r="K131" i="13"/>
  <c r="K108" i="13"/>
  <c r="K61" i="13"/>
  <c r="K52" i="13"/>
  <c r="K106" i="13"/>
  <c r="K42" i="13"/>
  <c r="K80" i="13"/>
  <c r="K529" i="13"/>
  <c r="K465" i="13"/>
  <c r="K29" i="13"/>
  <c r="K480" i="13"/>
  <c r="K27" i="13"/>
  <c r="K478" i="13"/>
  <c r="K495" i="13"/>
  <c r="K493" i="13"/>
  <c r="K369" i="13"/>
  <c r="K492" i="13"/>
  <c r="K368" i="13"/>
  <c r="K32" i="13"/>
  <c r="K483" i="13"/>
  <c r="K39" i="13"/>
  <c r="K490" i="13"/>
  <c r="K419" i="13"/>
  <c r="K356" i="13"/>
  <c r="K410" i="13"/>
  <c r="K363" i="13"/>
  <c r="K392" i="13"/>
  <c r="K407" i="13"/>
  <c r="K446" i="13"/>
  <c r="K382" i="13"/>
  <c r="K421" i="13"/>
  <c r="K428" i="13"/>
  <c r="K332" i="13"/>
  <c r="K347" i="13"/>
  <c r="K354" i="13"/>
  <c r="K309" i="13"/>
  <c r="K329" i="13"/>
  <c r="K314" i="13"/>
  <c r="K293" i="13"/>
  <c r="K335" i="13"/>
  <c r="K326" i="13"/>
  <c r="K239" i="13"/>
  <c r="K268" i="13"/>
  <c r="K249" i="13"/>
  <c r="K267" i="13"/>
  <c r="K290" i="13"/>
  <c r="K313" i="13"/>
  <c r="K231" i="13"/>
  <c r="K264" i="13"/>
  <c r="K183" i="13"/>
  <c r="K226" i="13"/>
  <c r="K194" i="13"/>
  <c r="K232" i="13"/>
  <c r="K200" i="13"/>
  <c r="K220" i="13"/>
  <c r="K161" i="13"/>
  <c r="K170" i="13"/>
  <c r="K145" i="13"/>
  <c r="K136" i="13"/>
  <c r="K127" i="13"/>
  <c r="K87" i="13"/>
  <c r="K133" i="13"/>
  <c r="K116" i="13"/>
  <c r="K83" i="13"/>
  <c r="K113" i="13"/>
  <c r="K54" i="13"/>
  <c r="K92" i="13"/>
  <c r="K67" i="13"/>
  <c r="K82" i="13"/>
  <c r="K73" i="13"/>
  <c r="K56" i="13"/>
  <c r="K119" i="13"/>
  <c r="K55" i="13"/>
  <c r="K125" i="13"/>
  <c r="K105" i="13"/>
  <c r="K79" i="13"/>
  <c r="K112" i="13"/>
  <c r="K93" i="13"/>
  <c r="K84" i="13"/>
  <c r="K59" i="13"/>
  <c r="K74" i="13"/>
  <c r="K65" i="13"/>
  <c r="AL28" i="12"/>
  <c r="AY28" i="12" s="1"/>
  <c r="AY102" i="12" s="1"/>
  <c r="K24" i="13"/>
  <c r="AI52" i="13"/>
  <c r="AH74" i="13" s="1"/>
  <c r="AH87" i="13" s="1"/>
  <c r="AG34" i="13"/>
  <c r="AI33" i="13"/>
  <c r="AI21" i="7"/>
  <c r="AH22" i="7"/>
  <c r="C16" i="9"/>
  <c r="D16" i="9" s="1"/>
  <c r="E17" i="9" s="1"/>
  <c r="B17" i="9"/>
  <c r="A20" i="9"/>
  <c r="J18" i="7"/>
  <c r="I9" i="7"/>
  <c r="AY79" i="12" l="1"/>
  <c r="AY131" i="12"/>
  <c r="AY32" i="12"/>
  <c r="BI32" i="12" s="1"/>
  <c r="AY196" i="12"/>
  <c r="AY61" i="12"/>
  <c r="AY168" i="12"/>
  <c r="BI168" i="12" s="1"/>
  <c r="AY52" i="12"/>
  <c r="BI52" i="12" s="1"/>
  <c r="AY133" i="12"/>
  <c r="BI133" i="12" s="1"/>
  <c r="AY49" i="12"/>
  <c r="AY118" i="12"/>
  <c r="BI118" i="12" s="1"/>
  <c r="AY111" i="12"/>
  <c r="AY126" i="12"/>
  <c r="BI126" i="12" s="1"/>
  <c r="AY166" i="12"/>
  <c r="AY35" i="12"/>
  <c r="BI35" i="12" s="1"/>
  <c r="AY183" i="12"/>
  <c r="BI183" i="12" s="1"/>
  <c r="AY150" i="12"/>
  <c r="BI150" i="12" s="1"/>
  <c r="AY170" i="12"/>
  <c r="BI170" i="12" s="1"/>
  <c r="AY63" i="12"/>
  <c r="BI63" i="12" s="1"/>
  <c r="AY132" i="12"/>
  <c r="BI132" i="12" s="1"/>
  <c r="AY30" i="12"/>
  <c r="BI30" i="12" s="1"/>
  <c r="AY145" i="12"/>
  <c r="BI145" i="12" s="1"/>
  <c r="AY78" i="12"/>
  <c r="BI78" i="12" s="1"/>
  <c r="AY59" i="12"/>
  <c r="BI59" i="12" s="1"/>
  <c r="AY143" i="12"/>
  <c r="BI143" i="12" s="1"/>
  <c r="AY195" i="12"/>
  <c r="AY96" i="12"/>
  <c r="BI96" i="12" s="1"/>
  <c r="AY70" i="12"/>
  <c r="AY125" i="12"/>
  <c r="BI125" i="12" s="1"/>
  <c r="AY41" i="12"/>
  <c r="BI41" i="12" s="1"/>
  <c r="AY98" i="12"/>
  <c r="BI98" i="12" s="1"/>
  <c r="AY197" i="12"/>
  <c r="BI197" i="12" s="1"/>
  <c r="AY113" i="12"/>
  <c r="BI113" i="12" s="1"/>
  <c r="AY164" i="12"/>
  <c r="AY91" i="12"/>
  <c r="BI91" i="12" s="1"/>
  <c r="AY175" i="12"/>
  <c r="BI175" i="12" s="1"/>
  <c r="AY130" i="12"/>
  <c r="BI130" i="12" s="1"/>
  <c r="AY99" i="12"/>
  <c r="BI99" i="12" s="1"/>
  <c r="AY64" i="12"/>
  <c r="BI64" i="12" s="1"/>
  <c r="AY110" i="12"/>
  <c r="BI110" i="12" s="1"/>
  <c r="AY172" i="12"/>
  <c r="BI172" i="12" s="1"/>
  <c r="AY127" i="12"/>
  <c r="BI127" i="12" s="1"/>
  <c r="AY138" i="12"/>
  <c r="BI138" i="12" s="1"/>
  <c r="AY71" i="12"/>
  <c r="AY209" i="12"/>
  <c r="AY124" i="12"/>
  <c r="AY123" i="12"/>
  <c r="BI123" i="12" s="1"/>
  <c r="AY207" i="12"/>
  <c r="BI207" i="12" s="1"/>
  <c r="AY53" i="12"/>
  <c r="BI53" i="12" s="1"/>
  <c r="AY160" i="12"/>
  <c r="BI160" i="12" s="1"/>
  <c r="AY202" i="12"/>
  <c r="BI202" i="12" s="1"/>
  <c r="AY189" i="12"/>
  <c r="BI189" i="12" s="1"/>
  <c r="AY105" i="12"/>
  <c r="AY142" i="12"/>
  <c r="AY39" i="12"/>
  <c r="BI39" i="12" s="1"/>
  <c r="AY177" i="12"/>
  <c r="AY155" i="12"/>
  <c r="BI155" i="12" s="1"/>
  <c r="AY56" i="12"/>
  <c r="BI56" i="12" s="1"/>
  <c r="AY90" i="12"/>
  <c r="BI90" i="12" s="1"/>
  <c r="AY163" i="12"/>
  <c r="BI163" i="12" s="1"/>
  <c r="AY128" i="12"/>
  <c r="BI128" i="12" s="1"/>
  <c r="AY156" i="12"/>
  <c r="AY178" i="12"/>
  <c r="BI178" i="12" s="1"/>
  <c r="AY191" i="12"/>
  <c r="AY182" i="12"/>
  <c r="BI182" i="12" s="1"/>
  <c r="AY51" i="12"/>
  <c r="BI51" i="12" s="1"/>
  <c r="AY135" i="12"/>
  <c r="BI135" i="12" s="1"/>
  <c r="AY190" i="12"/>
  <c r="AY34" i="12"/>
  <c r="AY187" i="12"/>
  <c r="BI187" i="12" s="1"/>
  <c r="AY88" i="12"/>
  <c r="BI88" i="12" s="1"/>
  <c r="AY117" i="12"/>
  <c r="AY33" i="12"/>
  <c r="BI33" i="12" s="1"/>
  <c r="AY76" i="12"/>
  <c r="BI76" i="12" s="1"/>
  <c r="AY31" i="12"/>
  <c r="BI31" i="12" s="1"/>
  <c r="AY169" i="12"/>
  <c r="BI169" i="12" s="1"/>
  <c r="AY60" i="12"/>
  <c r="BI60" i="12" s="1"/>
  <c r="AY103" i="12"/>
  <c r="BI103" i="12" s="1"/>
  <c r="AY106" i="12"/>
  <c r="BI106" i="12" s="1"/>
  <c r="AY36" i="12"/>
  <c r="BI36" i="12" s="1"/>
  <c r="AY120" i="12"/>
  <c r="BI120" i="12" s="1"/>
  <c r="AY134" i="12"/>
  <c r="BI134" i="12" s="1"/>
  <c r="AY44" i="12"/>
  <c r="BI44" i="12" s="1"/>
  <c r="AY192" i="12"/>
  <c r="BI192" i="12" s="1"/>
  <c r="AY116" i="12"/>
  <c r="BI116" i="12" s="1"/>
  <c r="AY58" i="12"/>
  <c r="AY43" i="12"/>
  <c r="BI43" i="12" s="1"/>
  <c r="AY72" i="12"/>
  <c r="AY146" i="12"/>
  <c r="BI146" i="12" s="1"/>
  <c r="AY115" i="12"/>
  <c r="BI115" i="12" s="1"/>
  <c r="AY199" i="12"/>
  <c r="BI199" i="12" s="1"/>
  <c r="AY194" i="12"/>
  <c r="BI194" i="12" s="1"/>
  <c r="AY174" i="12"/>
  <c r="AY45" i="12"/>
  <c r="BI45" i="12" s="1"/>
  <c r="AY152" i="12"/>
  <c r="BI152" i="12" s="1"/>
  <c r="AY181" i="12"/>
  <c r="BI181" i="12" s="1"/>
  <c r="AY97" i="12"/>
  <c r="BI97" i="12" s="1"/>
  <c r="AY122" i="12"/>
  <c r="BI122" i="12" s="1"/>
  <c r="AY95" i="12"/>
  <c r="BI95" i="12" s="1"/>
  <c r="AY84" i="12"/>
  <c r="BI84" i="12" s="1"/>
  <c r="AY188" i="12"/>
  <c r="BI188" i="12" s="1"/>
  <c r="AY83" i="12"/>
  <c r="BI83" i="12" s="1"/>
  <c r="AY167" i="12"/>
  <c r="BI167" i="12" s="1"/>
  <c r="AY108" i="12"/>
  <c r="BI108" i="12" s="1"/>
  <c r="AY77" i="12"/>
  <c r="BI77" i="12" s="1"/>
  <c r="AY184" i="12"/>
  <c r="BI184" i="12" s="1"/>
  <c r="AY94" i="12"/>
  <c r="BI94" i="12" s="1"/>
  <c r="AY85" i="12"/>
  <c r="BI85" i="12" s="1"/>
  <c r="AY65" i="12"/>
  <c r="BI65" i="12" s="1"/>
  <c r="AY162" i="12"/>
  <c r="BI162" i="12" s="1"/>
  <c r="AY107" i="12"/>
  <c r="BI107" i="12" s="1"/>
  <c r="AY136" i="12"/>
  <c r="BI136" i="12" s="1"/>
  <c r="AY179" i="12"/>
  <c r="BI179" i="12" s="1"/>
  <c r="AY80" i="12"/>
  <c r="BI80" i="12" s="1"/>
  <c r="AY154" i="12"/>
  <c r="BI154" i="12" s="1"/>
  <c r="AY50" i="12"/>
  <c r="BI50" i="12" s="1"/>
  <c r="AY109" i="12"/>
  <c r="BI109" i="12" s="1"/>
  <c r="AY89" i="12"/>
  <c r="BI89" i="12" s="1"/>
  <c r="AY46" i="12"/>
  <c r="BI46" i="12" s="1"/>
  <c r="AY161" i="12"/>
  <c r="BI161" i="12" s="1"/>
  <c r="AY82" i="12"/>
  <c r="BI82" i="12" s="1"/>
  <c r="AY75" i="12"/>
  <c r="BI75" i="12" s="1"/>
  <c r="AY159" i="12"/>
  <c r="BI159" i="12" s="1"/>
  <c r="AY86" i="12"/>
  <c r="BI86" i="12" s="1"/>
  <c r="AY147" i="12"/>
  <c r="BI147" i="12" s="1"/>
  <c r="AY48" i="12"/>
  <c r="AY68" i="12"/>
  <c r="BI68" i="12" s="1"/>
  <c r="AY141" i="12"/>
  <c r="BI141" i="12" s="1"/>
  <c r="AY57" i="12"/>
  <c r="BI57" i="12" s="1"/>
  <c r="AY140" i="12"/>
  <c r="BI140" i="12" s="1"/>
  <c r="AY149" i="12"/>
  <c r="BI149" i="12" s="1"/>
  <c r="AY129" i="12"/>
  <c r="BI129" i="12" s="1"/>
  <c r="AY206" i="12"/>
  <c r="BI206" i="12" s="1"/>
  <c r="AY171" i="12"/>
  <c r="BI171" i="12" s="1"/>
  <c r="AY200" i="12"/>
  <c r="BI200" i="12" s="1"/>
  <c r="AY37" i="12"/>
  <c r="BI37" i="12" s="1"/>
  <c r="AY144" i="12"/>
  <c r="BI144" i="12" s="1"/>
  <c r="AY198" i="12"/>
  <c r="BI198" i="12" s="1"/>
  <c r="AY180" i="12"/>
  <c r="BI180" i="12" s="1"/>
  <c r="AY173" i="12"/>
  <c r="BI173" i="12" s="1"/>
  <c r="AY153" i="12"/>
  <c r="BI153" i="12" s="1"/>
  <c r="AY87" i="12"/>
  <c r="BI87" i="12" s="1"/>
  <c r="AY62" i="12"/>
  <c r="BI62" i="12" s="1"/>
  <c r="AY139" i="12"/>
  <c r="BI139" i="12" s="1"/>
  <c r="AY40" i="12"/>
  <c r="BI40" i="12" s="1"/>
  <c r="AY42" i="12"/>
  <c r="BI42" i="12" s="1"/>
  <c r="AY211" i="12"/>
  <c r="BI211" i="12" s="1"/>
  <c r="AY112" i="12"/>
  <c r="BI112" i="12" s="1"/>
  <c r="AY114" i="12"/>
  <c r="BI114" i="12" s="1"/>
  <c r="AY205" i="12"/>
  <c r="BI205" i="12" s="1"/>
  <c r="AY121" i="12"/>
  <c r="BI121" i="12" s="1"/>
  <c r="AY186" i="12"/>
  <c r="BI186" i="12" s="1"/>
  <c r="AY55" i="12"/>
  <c r="BI55" i="12" s="1"/>
  <c r="AY193" i="12"/>
  <c r="BI193" i="12" s="1"/>
  <c r="AY29" i="12"/>
  <c r="BI29" i="12" s="1"/>
  <c r="AY93" i="12"/>
  <c r="BI93" i="12" s="1"/>
  <c r="AY137" i="12"/>
  <c r="BI137" i="12" s="1"/>
  <c r="AY101" i="12"/>
  <c r="BI101" i="12" s="1"/>
  <c r="AY208" i="12"/>
  <c r="BI208" i="12" s="1"/>
  <c r="AY158" i="12"/>
  <c r="BI158" i="12" s="1"/>
  <c r="AY100" i="12"/>
  <c r="BI100" i="12" s="1"/>
  <c r="AY38" i="12"/>
  <c r="BI38" i="12" s="1"/>
  <c r="AY54" i="12"/>
  <c r="BI54" i="12" s="1"/>
  <c r="AY67" i="12"/>
  <c r="BI67" i="12" s="1"/>
  <c r="AY151" i="12"/>
  <c r="BI151" i="12" s="1"/>
  <c r="AY66" i="12"/>
  <c r="BI66" i="12" s="1"/>
  <c r="AY203" i="12"/>
  <c r="BI203" i="12" s="1"/>
  <c r="AY104" i="12"/>
  <c r="BI104" i="12" s="1"/>
  <c r="AY92" i="12"/>
  <c r="BI92" i="12" s="1"/>
  <c r="AY69" i="12"/>
  <c r="BI69" i="12" s="1"/>
  <c r="AY176" i="12"/>
  <c r="BI176" i="12" s="1"/>
  <c r="AY74" i="12"/>
  <c r="BI74" i="12" s="1"/>
  <c r="AY47" i="12"/>
  <c r="BI47" i="12" s="1"/>
  <c r="AY185" i="12"/>
  <c r="BI185" i="12" s="1"/>
  <c r="AY210" i="12"/>
  <c r="BI210" i="12" s="1"/>
  <c r="AY119" i="12"/>
  <c r="BI119" i="12" s="1"/>
  <c r="AY148" i="12"/>
  <c r="BI148" i="12" s="1"/>
  <c r="AY73" i="12"/>
  <c r="BI73" i="12" s="1"/>
  <c r="AY157" i="12"/>
  <c r="BI157" i="12" s="1"/>
  <c r="AY201" i="12"/>
  <c r="BI201" i="12" s="1"/>
  <c r="AY165" i="12"/>
  <c r="BI165" i="12" s="1"/>
  <c r="AY81" i="12"/>
  <c r="BI81" i="12" s="1"/>
  <c r="AY204" i="12"/>
  <c r="BI204" i="12" s="1"/>
  <c r="BI72" i="12"/>
  <c r="BI156" i="12"/>
  <c r="BI70" i="12"/>
  <c r="BI196" i="12"/>
  <c r="BI191" i="12"/>
  <c r="BI58" i="12"/>
  <c r="BI61" i="12"/>
  <c r="BI177" i="12"/>
  <c r="BI48" i="12"/>
  <c r="BI209" i="12"/>
  <c r="BI195" i="12"/>
  <c r="BI131" i="12"/>
  <c r="BI71" i="12"/>
  <c r="BI190" i="12"/>
  <c r="BI174" i="12"/>
  <c r="BI142" i="12"/>
  <c r="BI166" i="12"/>
  <c r="BI111" i="12"/>
  <c r="BI164" i="12"/>
  <c r="BI124" i="12"/>
  <c r="BI34" i="12"/>
  <c r="BI105" i="12"/>
  <c r="BI49" i="12"/>
  <c r="BI79" i="12"/>
  <c r="BI102" i="12"/>
  <c r="BI117" i="12"/>
  <c r="BG32" i="12"/>
  <c r="BG40" i="12"/>
  <c r="BG48" i="12"/>
  <c r="BG56" i="12"/>
  <c r="BG64" i="12"/>
  <c r="BG72" i="12"/>
  <c r="BG80" i="12"/>
  <c r="BG88" i="12"/>
  <c r="BG96" i="12"/>
  <c r="BG104" i="12"/>
  <c r="BG35" i="12"/>
  <c r="BG43" i="12"/>
  <c r="BG51" i="12"/>
  <c r="BG59" i="12"/>
  <c r="BG67" i="12"/>
  <c r="BG75" i="12"/>
  <c r="BG83" i="12"/>
  <c r="BG91" i="12"/>
  <c r="BG99" i="12"/>
  <c r="BG39" i="12"/>
  <c r="BG45" i="12"/>
  <c r="BG58" i="12"/>
  <c r="BG71" i="12"/>
  <c r="BG77" i="12"/>
  <c r="BG90" i="12"/>
  <c r="BG103" i="12"/>
  <c r="BG107" i="12"/>
  <c r="BG115" i="12"/>
  <c r="BG123" i="12"/>
  <c r="BG38" i="12"/>
  <c r="BG44" i="12"/>
  <c r="BG57" i="12"/>
  <c r="BG70" i="12"/>
  <c r="BG76" i="12"/>
  <c r="BG89" i="12"/>
  <c r="BG102" i="12"/>
  <c r="BG108" i="12"/>
  <c r="BG116" i="12"/>
  <c r="BG31" i="12"/>
  <c r="BG30" i="12"/>
  <c r="BG36" i="12"/>
  <c r="BG49" i="12"/>
  <c r="BG62" i="12"/>
  <c r="BG68" i="12"/>
  <c r="BG81" i="12"/>
  <c r="BG94" i="12"/>
  <c r="BG100" i="12"/>
  <c r="BG41" i="12"/>
  <c r="BG54" i="12"/>
  <c r="BG60" i="12"/>
  <c r="BG33" i="12"/>
  <c r="BG52" i="12"/>
  <c r="BG95" i="12"/>
  <c r="BG109" i="12"/>
  <c r="BG50" i="12"/>
  <c r="BG78" i="12"/>
  <c r="BG82" i="12"/>
  <c r="BG97" i="12"/>
  <c r="BG101" i="12"/>
  <c r="BG55" i="12"/>
  <c r="BG69" i="12"/>
  <c r="BG84" i="12"/>
  <c r="BG86" i="12"/>
  <c r="BG121" i="12"/>
  <c r="BG130" i="12"/>
  <c r="BG138" i="12"/>
  <c r="BG146" i="12"/>
  <c r="BG154" i="12"/>
  <c r="BG34" i="12"/>
  <c r="BG53" i="12"/>
  <c r="BG73" i="12"/>
  <c r="BG92" i="12"/>
  <c r="BG114" i="12"/>
  <c r="BG120" i="12"/>
  <c r="BG131" i="12"/>
  <c r="BG139" i="12"/>
  <c r="BG147" i="12"/>
  <c r="BG46" i="12"/>
  <c r="BG65" i="12"/>
  <c r="BG113" i="12"/>
  <c r="BG119" i="12"/>
  <c r="BG132" i="12"/>
  <c r="BG140" i="12"/>
  <c r="BG148" i="12"/>
  <c r="BG42" i="12"/>
  <c r="BG61" i="12"/>
  <c r="BG85" i="12"/>
  <c r="BG87" i="12"/>
  <c r="BG105" i="12"/>
  <c r="BG111" i="12"/>
  <c r="BG117" i="12"/>
  <c r="BG106" i="12"/>
  <c r="BG124" i="12"/>
  <c r="BG127" i="12"/>
  <c r="BG144" i="12"/>
  <c r="BG166" i="12"/>
  <c r="BG174" i="12"/>
  <c r="BG182" i="12"/>
  <c r="BG190" i="12"/>
  <c r="BG93" i="12"/>
  <c r="BG133" i="12"/>
  <c r="BG137" i="12"/>
  <c r="BG150" i="12"/>
  <c r="BG167" i="12"/>
  <c r="BG175" i="12"/>
  <c r="BG183" i="12"/>
  <c r="BG191" i="12"/>
  <c r="BG63" i="12"/>
  <c r="BG79" i="12"/>
  <c r="BG112" i="12"/>
  <c r="BG122" i="12"/>
  <c r="BG126" i="12"/>
  <c r="BG143" i="12"/>
  <c r="BG155" i="12"/>
  <c r="BG156" i="12"/>
  <c r="BG157" i="12"/>
  <c r="BG158" i="12"/>
  <c r="BG159" i="12"/>
  <c r="BG160" i="12"/>
  <c r="BG118" i="12"/>
  <c r="BG136" i="12"/>
  <c r="BG149" i="12"/>
  <c r="BG161" i="12"/>
  <c r="BG169" i="12"/>
  <c r="BG37" i="12"/>
  <c r="BG135" i="12"/>
  <c r="BG152" i="12"/>
  <c r="BG162" i="12"/>
  <c r="BG181" i="12"/>
  <c r="BG187" i="12"/>
  <c r="BG193" i="12"/>
  <c r="BG202" i="12"/>
  <c r="BG210" i="12"/>
  <c r="BG218" i="12"/>
  <c r="BG226" i="12"/>
  <c r="BG234" i="12"/>
  <c r="BG242" i="12"/>
  <c r="BG250" i="12"/>
  <c r="BG66" i="12"/>
  <c r="BG141" i="12"/>
  <c r="BG180" i="12"/>
  <c r="BG186" i="12"/>
  <c r="BG192" i="12"/>
  <c r="BG203" i="12"/>
  <c r="BG211" i="12"/>
  <c r="BG219" i="12"/>
  <c r="BG227" i="12"/>
  <c r="BG235" i="12"/>
  <c r="BG243" i="12"/>
  <c r="BG251" i="12"/>
  <c r="BG165" i="12"/>
  <c r="BG168" i="12"/>
  <c r="BG173" i="12"/>
  <c r="BG179" i="12"/>
  <c r="BG185" i="12"/>
  <c r="BG204" i="12"/>
  <c r="BG212" i="12"/>
  <c r="BG220" i="12"/>
  <c r="BG228" i="12"/>
  <c r="BG236" i="12"/>
  <c r="BG74" i="12"/>
  <c r="BG164" i="12"/>
  <c r="BG171" i="12"/>
  <c r="BG177" i="12"/>
  <c r="BG197" i="12"/>
  <c r="BG198" i="12"/>
  <c r="BG206" i="12"/>
  <c r="BG214" i="12"/>
  <c r="BG222" i="12"/>
  <c r="BG110" i="12"/>
  <c r="BG125" i="12"/>
  <c r="BG128" i="12"/>
  <c r="BG145" i="12"/>
  <c r="BG170" i="12"/>
  <c r="BG176" i="12"/>
  <c r="BG196" i="12"/>
  <c r="BG199" i="12"/>
  <c r="BG207" i="12"/>
  <c r="BG215" i="12"/>
  <c r="BG223" i="12"/>
  <c r="BG47" i="12"/>
  <c r="BG178" i="12"/>
  <c r="BG216" i="12"/>
  <c r="BG230" i="12"/>
  <c r="BG248" i="12"/>
  <c r="BG259" i="12"/>
  <c r="BG267" i="12"/>
  <c r="BG275" i="12"/>
  <c r="BG283" i="12"/>
  <c r="BG291" i="12"/>
  <c r="BG299" i="12"/>
  <c r="BG307" i="12"/>
  <c r="BG315" i="12"/>
  <c r="BG134" i="12"/>
  <c r="BG142" i="12"/>
  <c r="BG172" i="12"/>
  <c r="BG194" i="12"/>
  <c r="BG209" i="12"/>
  <c r="BG221" i="12"/>
  <c r="BG241" i="12"/>
  <c r="BG247" i="12"/>
  <c r="BG260" i="12"/>
  <c r="BG268" i="12"/>
  <c r="BG276" i="12"/>
  <c r="BG284" i="12"/>
  <c r="BG292" i="12"/>
  <c r="BG300" i="12"/>
  <c r="BG188" i="12"/>
  <c r="BG200" i="12"/>
  <c r="BG151" i="12"/>
  <c r="BG195" i="12"/>
  <c r="BG205" i="12"/>
  <c r="BG224" i="12"/>
  <c r="BG239" i="12"/>
  <c r="BG245" i="12"/>
  <c r="BG262" i="12"/>
  <c r="BG270" i="12"/>
  <c r="BG278" i="12"/>
  <c r="BG286" i="12"/>
  <c r="BG129" i="12"/>
  <c r="BG189" i="12"/>
  <c r="BG217" i="12"/>
  <c r="BG229" i="12"/>
  <c r="BG232" i="12"/>
  <c r="BG244" i="12"/>
  <c r="BG252" i="12"/>
  <c r="BG253" i="12"/>
  <c r="BG254" i="12"/>
  <c r="BG255" i="12"/>
  <c r="BG263" i="12"/>
  <c r="BG271" i="12"/>
  <c r="BG279" i="12"/>
  <c r="BG287" i="12"/>
  <c r="BG295" i="12"/>
  <c r="BG153" i="12"/>
  <c r="BG163" i="12"/>
  <c r="BG208" i="12"/>
  <c r="BG238" i="12"/>
  <c r="BG201" i="12"/>
  <c r="BG213" i="12"/>
  <c r="BG231" i="12"/>
  <c r="BG257" i="12"/>
  <c r="BG265" i="12"/>
  <c r="BG273" i="12"/>
  <c r="BG281" i="12"/>
  <c r="BG98" i="12"/>
  <c r="BG272" i="12"/>
  <c r="BG289" i="12"/>
  <c r="BG327" i="12"/>
  <c r="BG335" i="12"/>
  <c r="BG343" i="12"/>
  <c r="BG351" i="12"/>
  <c r="BG359" i="12"/>
  <c r="BG367" i="12"/>
  <c r="BG375" i="12"/>
  <c r="BG383" i="12"/>
  <c r="BG391" i="12"/>
  <c r="BG399" i="12"/>
  <c r="BG407" i="12"/>
  <c r="BG415" i="12"/>
  <c r="BG246" i="12"/>
  <c r="BG258" i="12"/>
  <c r="BG277" i="12"/>
  <c r="BG328" i="12"/>
  <c r="BG336" i="12"/>
  <c r="BG344" i="12"/>
  <c r="BG352" i="12"/>
  <c r="BG360" i="12"/>
  <c r="BG368" i="12"/>
  <c r="BG376" i="12"/>
  <c r="BG384" i="12"/>
  <c r="BG392" i="12"/>
  <c r="BG400" i="12"/>
  <c r="BG408" i="12"/>
  <c r="BG237" i="12"/>
  <c r="BG256" i="12"/>
  <c r="BG282" i="12"/>
  <c r="BG288" i="12"/>
  <c r="BG316" i="12"/>
  <c r="BG317" i="12"/>
  <c r="BG318" i="12"/>
  <c r="BG319" i="12"/>
  <c r="BG320" i="12"/>
  <c r="BG321" i="12"/>
  <c r="BG329" i="12"/>
  <c r="BG337" i="12"/>
  <c r="BG345" i="12"/>
  <c r="BG353" i="12"/>
  <c r="BG361" i="12"/>
  <c r="BG369" i="12"/>
  <c r="BG377" i="12"/>
  <c r="BG385" i="12"/>
  <c r="BG393" i="12"/>
  <c r="BG401" i="12"/>
  <c r="BG409" i="12"/>
  <c r="BG417" i="12"/>
  <c r="BG261" i="12"/>
  <c r="BG280" i="12"/>
  <c r="BG266" i="12"/>
  <c r="BG294" i="12"/>
  <c r="BG301" i="12"/>
  <c r="BG302" i="12"/>
  <c r="BG303" i="12"/>
  <c r="BG304" i="12"/>
  <c r="BG305" i="12"/>
  <c r="BG306" i="12"/>
  <c r="BG323" i="12"/>
  <c r="BG331" i="12"/>
  <c r="BG339" i="12"/>
  <c r="BG347" i="12"/>
  <c r="BG355" i="12"/>
  <c r="BG363" i="12"/>
  <c r="BG371" i="12"/>
  <c r="BG379" i="12"/>
  <c r="BG387" i="12"/>
  <c r="BG184" i="12"/>
  <c r="BG225" i="12"/>
  <c r="BG233" i="12"/>
  <c r="BG264" i="12"/>
  <c r="BG285" i="12"/>
  <c r="BG297" i="12"/>
  <c r="BG334" i="12"/>
  <c r="BG308" i="12"/>
  <c r="BG310" i="12"/>
  <c r="BG312" i="12"/>
  <c r="BG314" i="12"/>
  <c r="BG322" i="12"/>
  <c r="BG338" i="12"/>
  <c r="BG354" i="12"/>
  <c r="BG370" i="12"/>
  <c r="BG386" i="12"/>
  <c r="BG402" i="12"/>
  <c r="BG406" i="12"/>
  <c r="BG416" i="12"/>
  <c r="BG432" i="12"/>
  <c r="BG440" i="12"/>
  <c r="BG448" i="12"/>
  <c r="BG456" i="12"/>
  <c r="BG464" i="12"/>
  <c r="BG472" i="12"/>
  <c r="BG480" i="12"/>
  <c r="BG488" i="12"/>
  <c r="BG496" i="12"/>
  <c r="BG296" i="12"/>
  <c r="BG324" i="12"/>
  <c r="BG340" i="12"/>
  <c r="BG356" i="12"/>
  <c r="BG240" i="12"/>
  <c r="BG274" i="12"/>
  <c r="BG293" i="12"/>
  <c r="BG333" i="12"/>
  <c r="BG349" i="12"/>
  <c r="BG365" i="12"/>
  <c r="BG381" i="12"/>
  <c r="BG405" i="12"/>
  <c r="BG421" i="12"/>
  <c r="BG426" i="12"/>
  <c r="BG434" i="12"/>
  <c r="BG326" i="12"/>
  <c r="BG342" i="12"/>
  <c r="BG350" i="12"/>
  <c r="BG362" i="12"/>
  <c r="BG380" i="12"/>
  <c r="BG382" i="12"/>
  <c r="BG396" i="12"/>
  <c r="BG398" i="12"/>
  <c r="BG414" i="12"/>
  <c r="BG427" i="12"/>
  <c r="BG449" i="12"/>
  <c r="BG450" i="12"/>
  <c r="BG451" i="12"/>
  <c r="BG452" i="12"/>
  <c r="BG453" i="12"/>
  <c r="BG454" i="12"/>
  <c r="BG455" i="12"/>
  <c r="BG290" i="12"/>
  <c r="BG311" i="12"/>
  <c r="BG330" i="12"/>
  <c r="BG348" i="12"/>
  <c r="BG298" i="12"/>
  <c r="BG390" i="12"/>
  <c r="BG439" i="12"/>
  <c r="BG309" i="12"/>
  <c r="BG313" i="12"/>
  <c r="BG358" i="12"/>
  <c r="BG366" i="12"/>
  <c r="BG372" i="12"/>
  <c r="BG403" i="12"/>
  <c r="BG424" i="12"/>
  <c r="BG430" i="12"/>
  <c r="BG436" i="12"/>
  <c r="BG249" i="12"/>
  <c r="BG269" i="12"/>
  <c r="BG332" i="12"/>
  <c r="BG341" i="12"/>
  <c r="BG364" i="12"/>
  <c r="BG412" i="12"/>
  <c r="BG420" i="12"/>
  <c r="BG410" i="12"/>
  <c r="BG437" i="12"/>
  <c r="BG447" i="12"/>
  <c r="BG460" i="12"/>
  <c r="BG467" i="12"/>
  <c r="BG474" i="12"/>
  <c r="BG497" i="12"/>
  <c r="BG498" i="12"/>
  <c r="BG499" i="12"/>
  <c r="BG500" i="12"/>
  <c r="BG508" i="12"/>
  <c r="BG516" i="12"/>
  <c r="BG524" i="12"/>
  <c r="BG532" i="12"/>
  <c r="BG540" i="12"/>
  <c r="BG423" i="12"/>
  <c r="BG444" i="12"/>
  <c r="BG459" i="12"/>
  <c r="BG466" i="12"/>
  <c r="BG473" i="12"/>
  <c r="BG489" i="12"/>
  <c r="BG490" i="12"/>
  <c r="BG491" i="12"/>
  <c r="BG492" i="12"/>
  <c r="BG493" i="12"/>
  <c r="BG494" i="12"/>
  <c r="BG495" i="12"/>
  <c r="BG501" i="12"/>
  <c r="BG509" i="12"/>
  <c r="BG517" i="12"/>
  <c r="BG525" i="12"/>
  <c r="BG533" i="12"/>
  <c r="BG541" i="12"/>
  <c r="BG346" i="12"/>
  <c r="BG373" i="12"/>
  <c r="BG378" i="12"/>
  <c r="BG404" i="12"/>
  <c r="BG411" i="12"/>
  <c r="BG428" i="12"/>
  <c r="BG441" i="12"/>
  <c r="BG458" i="12"/>
  <c r="BG465" i="12"/>
  <c r="BG481" i="12"/>
  <c r="BG482" i="12"/>
  <c r="BG483" i="12"/>
  <c r="BG484" i="12"/>
  <c r="BG485" i="12"/>
  <c r="BG486" i="12"/>
  <c r="BG487" i="12"/>
  <c r="BG502" i="12"/>
  <c r="BG510" i="12"/>
  <c r="BG518" i="12"/>
  <c r="BG526" i="12"/>
  <c r="BG534" i="12"/>
  <c r="BG542" i="12"/>
  <c r="BG388" i="12"/>
  <c r="BG446" i="12"/>
  <c r="BG479" i="12"/>
  <c r="BG503" i="12"/>
  <c r="BG511" i="12"/>
  <c r="BG519" i="12"/>
  <c r="BG527" i="12"/>
  <c r="BG535" i="12"/>
  <c r="BG543" i="12"/>
  <c r="BG374" i="12"/>
  <c r="BG397" i="12"/>
  <c r="BG418" i="12"/>
  <c r="BG438" i="12"/>
  <c r="BG443" i="12"/>
  <c r="BG457" i="12"/>
  <c r="BG471" i="12"/>
  <c r="BG478" i="12"/>
  <c r="BG504" i="12"/>
  <c r="BG512" i="12"/>
  <c r="BG520" i="12"/>
  <c r="BG528" i="12"/>
  <c r="BG536" i="12"/>
  <c r="BG544" i="12"/>
  <c r="BG389" i="12"/>
  <c r="BG394" i="12"/>
  <c r="BG463" i="12"/>
  <c r="BG470" i="12"/>
  <c r="BG477" i="12"/>
  <c r="BG505" i="12"/>
  <c r="BG513" i="12"/>
  <c r="BG521" i="12"/>
  <c r="BG529" i="12"/>
  <c r="BG537" i="12"/>
  <c r="BG469" i="12"/>
  <c r="BG506" i="12"/>
  <c r="BG538" i="12"/>
  <c r="BG435" i="12"/>
  <c r="BG442" i="12"/>
  <c r="BG531" i="12"/>
  <c r="BG419" i="12"/>
  <c r="BG429" i="12"/>
  <c r="BG514" i="12"/>
  <c r="BG461" i="12"/>
  <c r="BG475" i="12"/>
  <c r="BG507" i="12"/>
  <c r="BG422" i="12"/>
  <c r="BG445" i="12"/>
  <c r="BG462" i="12"/>
  <c r="BG476" i="12"/>
  <c r="BG522" i="12"/>
  <c r="BG357" i="12"/>
  <c r="BG530" i="12"/>
  <c r="BG515" i="12"/>
  <c r="BG539" i="12"/>
  <c r="BG325" i="12"/>
  <c r="BG413" i="12"/>
  <c r="BG468" i="12"/>
  <c r="BG425" i="12"/>
  <c r="BG431" i="12"/>
  <c r="BG433" i="12"/>
  <c r="BG523" i="12"/>
  <c r="BG29" i="12"/>
  <c r="BG395" i="12"/>
  <c r="BG9" i="12"/>
  <c r="BG10" i="12"/>
  <c r="AK22" i="7"/>
  <c r="BG6" i="12"/>
  <c r="BH28" i="12"/>
  <c r="AG64" i="13"/>
  <c r="AG75" i="13" s="1"/>
  <c r="K28" i="4"/>
  <c r="L28" i="4"/>
  <c r="AJ22" i="7"/>
  <c r="AH98" i="13"/>
  <c r="AH97" i="13"/>
  <c r="AH96" i="13"/>
  <c r="AH95" i="13"/>
  <c r="AI47" i="13"/>
  <c r="AH69" i="13" s="1"/>
  <c r="AI46" i="13"/>
  <c r="AH68" i="13" s="1"/>
  <c r="AI48" i="13"/>
  <c r="AH70" i="13" s="1"/>
  <c r="AH83" i="13" s="1"/>
  <c r="AI49" i="13"/>
  <c r="AH71" i="13" s="1"/>
  <c r="AH84" i="13" s="1"/>
  <c r="AH34" i="13"/>
  <c r="AJ25" i="13" s="1"/>
  <c r="AI30" i="13"/>
  <c r="AJ33" i="13" s="1"/>
  <c r="AI45" i="13"/>
  <c r="AI22" i="7"/>
  <c r="AH23" i="7"/>
  <c r="A21" i="9"/>
  <c r="C17" i="9"/>
  <c r="D17" i="9" s="1"/>
  <c r="E18" i="9" s="1"/>
  <c r="B18" i="9"/>
  <c r="D29" i="7"/>
  <c r="D28" i="7" s="1"/>
  <c r="J9" i="7"/>
  <c r="K9" i="7" s="1"/>
  <c r="L9" i="7" s="1"/>
  <c r="M9" i="7" s="1"/>
  <c r="N9" i="7" s="1"/>
  <c r="O9" i="7" s="1"/>
  <c r="Q27" i="4" l="1"/>
  <c r="L27" i="4" s="1"/>
  <c r="AF6" i="12"/>
  <c r="P27" i="4"/>
  <c r="K27" i="4" s="1"/>
  <c r="AF7" i="12"/>
  <c r="BH31" i="12"/>
  <c r="BJ31" i="12" s="1"/>
  <c r="BL31" i="12" s="1"/>
  <c r="BH39" i="12"/>
  <c r="BJ39" i="12" s="1"/>
  <c r="BL39" i="12" s="1"/>
  <c r="BH47" i="12"/>
  <c r="BJ47" i="12" s="1"/>
  <c r="BL47" i="12" s="1"/>
  <c r="BH55" i="12"/>
  <c r="BJ55" i="12" s="1"/>
  <c r="BL55" i="12" s="1"/>
  <c r="BH63" i="12"/>
  <c r="BJ63" i="12" s="1"/>
  <c r="BL63" i="12" s="1"/>
  <c r="BH71" i="12"/>
  <c r="BJ71" i="12" s="1"/>
  <c r="BL71" i="12" s="1"/>
  <c r="BH79" i="12"/>
  <c r="BJ79" i="12" s="1"/>
  <c r="BL79" i="12" s="1"/>
  <c r="BH87" i="12"/>
  <c r="BJ87" i="12" s="1"/>
  <c r="BL87" i="12" s="1"/>
  <c r="BH95" i="12"/>
  <c r="BJ95" i="12" s="1"/>
  <c r="BL95" i="12" s="1"/>
  <c r="BH103" i="12"/>
  <c r="BJ103" i="12" s="1"/>
  <c r="BL103" i="12" s="1"/>
  <c r="BH34" i="12"/>
  <c r="BJ34" i="12" s="1"/>
  <c r="BL34" i="12" s="1"/>
  <c r="BH42" i="12"/>
  <c r="BJ42" i="12" s="1"/>
  <c r="BL42" i="12" s="1"/>
  <c r="BH50" i="12"/>
  <c r="BJ50" i="12" s="1"/>
  <c r="BL50" i="12" s="1"/>
  <c r="BH58" i="12"/>
  <c r="BJ58" i="12" s="1"/>
  <c r="BL58" i="12" s="1"/>
  <c r="BH66" i="12"/>
  <c r="BJ66" i="12" s="1"/>
  <c r="BL66" i="12" s="1"/>
  <c r="BH74" i="12"/>
  <c r="BJ74" i="12" s="1"/>
  <c r="BL74" i="12" s="1"/>
  <c r="BH82" i="12"/>
  <c r="BJ82" i="12" s="1"/>
  <c r="BL82" i="12" s="1"/>
  <c r="BH90" i="12"/>
  <c r="BJ90" i="12" s="1"/>
  <c r="BL90" i="12" s="1"/>
  <c r="BH98" i="12"/>
  <c r="BJ98" i="12" s="1"/>
  <c r="BL98" i="12" s="1"/>
  <c r="BH33" i="12"/>
  <c r="BJ33" i="12" s="1"/>
  <c r="BL33" i="12" s="1"/>
  <c r="BH46" i="12"/>
  <c r="BJ46" i="12" s="1"/>
  <c r="BL46" i="12" s="1"/>
  <c r="BH52" i="12"/>
  <c r="BJ52" i="12" s="1"/>
  <c r="BL52" i="12" s="1"/>
  <c r="BH65" i="12"/>
  <c r="BJ65" i="12" s="1"/>
  <c r="BL65" i="12" s="1"/>
  <c r="BH78" i="12"/>
  <c r="BJ78" i="12" s="1"/>
  <c r="BL78" i="12" s="1"/>
  <c r="BH84" i="12"/>
  <c r="BJ84" i="12" s="1"/>
  <c r="BL84" i="12" s="1"/>
  <c r="BH97" i="12"/>
  <c r="BJ97" i="12" s="1"/>
  <c r="BL97" i="12" s="1"/>
  <c r="BH106" i="12"/>
  <c r="BJ106" i="12" s="1"/>
  <c r="BL106" i="12" s="1"/>
  <c r="BH114" i="12"/>
  <c r="BJ114" i="12" s="1"/>
  <c r="BL114" i="12" s="1"/>
  <c r="BH122" i="12"/>
  <c r="BJ122" i="12" s="1"/>
  <c r="BL122" i="12" s="1"/>
  <c r="BH32" i="12"/>
  <c r="BH45" i="12"/>
  <c r="BJ45" i="12" s="1"/>
  <c r="BL45" i="12" s="1"/>
  <c r="BH51" i="12"/>
  <c r="BJ51" i="12" s="1"/>
  <c r="BL51" i="12" s="1"/>
  <c r="BH64" i="12"/>
  <c r="BJ64" i="12" s="1"/>
  <c r="BL64" i="12" s="1"/>
  <c r="BH77" i="12"/>
  <c r="BJ77" i="12" s="1"/>
  <c r="BL77" i="12" s="1"/>
  <c r="BH83" i="12"/>
  <c r="BJ83" i="12" s="1"/>
  <c r="BL83" i="12" s="1"/>
  <c r="BH96" i="12"/>
  <c r="BJ96" i="12" s="1"/>
  <c r="BL96" i="12" s="1"/>
  <c r="BH107" i="12"/>
  <c r="BJ107" i="12" s="1"/>
  <c r="BL107" i="12" s="1"/>
  <c r="BH115" i="12"/>
  <c r="BJ115" i="12" s="1"/>
  <c r="BL115" i="12" s="1"/>
  <c r="BH123" i="12"/>
  <c r="BJ123" i="12" s="1"/>
  <c r="BL123" i="12" s="1"/>
  <c r="BH37" i="12"/>
  <c r="BJ37" i="12" s="1"/>
  <c r="BL37" i="12" s="1"/>
  <c r="BH43" i="12"/>
  <c r="BJ43" i="12" s="1"/>
  <c r="BL43" i="12" s="1"/>
  <c r="BH56" i="12"/>
  <c r="BJ56" i="12" s="1"/>
  <c r="BL56" i="12" s="1"/>
  <c r="BH69" i="12"/>
  <c r="BJ69" i="12" s="1"/>
  <c r="BL69" i="12" s="1"/>
  <c r="BH75" i="12"/>
  <c r="BJ75" i="12" s="1"/>
  <c r="BL75" i="12" s="1"/>
  <c r="BH88" i="12"/>
  <c r="BJ88" i="12" s="1"/>
  <c r="BL88" i="12" s="1"/>
  <c r="BH101" i="12"/>
  <c r="BJ101" i="12" s="1"/>
  <c r="BL101" i="12" s="1"/>
  <c r="BH35" i="12"/>
  <c r="BJ35" i="12" s="1"/>
  <c r="BL35" i="12" s="1"/>
  <c r="BH48" i="12"/>
  <c r="BJ48" i="12" s="1"/>
  <c r="BL48" i="12" s="1"/>
  <c r="BH61" i="12"/>
  <c r="BJ61" i="12" s="1"/>
  <c r="BL61" i="12" s="1"/>
  <c r="BH67" i="12"/>
  <c r="BJ67" i="12" s="1"/>
  <c r="BL67" i="12" s="1"/>
  <c r="BH30" i="12"/>
  <c r="BJ30" i="12" s="1"/>
  <c r="BH40" i="12"/>
  <c r="BJ40" i="12" s="1"/>
  <c r="BL40" i="12" s="1"/>
  <c r="BH59" i="12"/>
  <c r="BJ59" i="12" s="1"/>
  <c r="BL59" i="12" s="1"/>
  <c r="BH72" i="12"/>
  <c r="BJ72" i="12" s="1"/>
  <c r="BL72" i="12" s="1"/>
  <c r="BH76" i="12"/>
  <c r="BJ76" i="12" s="1"/>
  <c r="BL76" i="12" s="1"/>
  <c r="BH91" i="12"/>
  <c r="BJ91" i="12" s="1"/>
  <c r="BL91" i="12" s="1"/>
  <c r="BH93" i="12"/>
  <c r="BJ93" i="12" s="1"/>
  <c r="BL93" i="12" s="1"/>
  <c r="BH110" i="12"/>
  <c r="BJ110" i="12" s="1"/>
  <c r="BL110" i="12" s="1"/>
  <c r="BH38" i="12"/>
  <c r="BJ38" i="12" s="1"/>
  <c r="BL38" i="12" s="1"/>
  <c r="BH57" i="12"/>
  <c r="BJ57" i="12" s="1"/>
  <c r="BL57" i="12" s="1"/>
  <c r="BH80" i="12"/>
  <c r="BJ80" i="12" s="1"/>
  <c r="BL80" i="12" s="1"/>
  <c r="BH99" i="12"/>
  <c r="BJ99" i="12" s="1"/>
  <c r="BL99" i="12" s="1"/>
  <c r="BH104" i="12"/>
  <c r="BJ104" i="12" s="1"/>
  <c r="BL104" i="12" s="1"/>
  <c r="BH109" i="12"/>
  <c r="BJ109" i="12" s="1"/>
  <c r="BL109" i="12" s="1"/>
  <c r="BH36" i="12"/>
  <c r="BJ36" i="12" s="1"/>
  <c r="BL36" i="12" s="1"/>
  <c r="BH62" i="12"/>
  <c r="BJ62" i="12" s="1"/>
  <c r="BL62" i="12" s="1"/>
  <c r="BH108" i="12"/>
  <c r="BJ108" i="12" s="1"/>
  <c r="BL108" i="12" s="1"/>
  <c r="BH129" i="12"/>
  <c r="BJ129" i="12" s="1"/>
  <c r="BL129" i="12" s="1"/>
  <c r="BH137" i="12"/>
  <c r="BJ137" i="12" s="1"/>
  <c r="BL137" i="12" s="1"/>
  <c r="BH145" i="12"/>
  <c r="BJ145" i="12" s="1"/>
  <c r="BL145" i="12" s="1"/>
  <c r="BH153" i="12"/>
  <c r="BJ153" i="12" s="1"/>
  <c r="BL153" i="12" s="1"/>
  <c r="BH41" i="12"/>
  <c r="BJ41" i="12" s="1"/>
  <c r="BL41" i="12" s="1"/>
  <c r="BH60" i="12"/>
  <c r="BJ60" i="12" s="1"/>
  <c r="BL60" i="12" s="1"/>
  <c r="BH86" i="12"/>
  <c r="BJ86" i="12" s="1"/>
  <c r="BL86" i="12" s="1"/>
  <c r="BH121" i="12"/>
  <c r="BJ121" i="12" s="1"/>
  <c r="BL121" i="12" s="1"/>
  <c r="BH130" i="12"/>
  <c r="BJ130" i="12" s="1"/>
  <c r="BL130" i="12" s="1"/>
  <c r="BH138" i="12"/>
  <c r="BJ138" i="12" s="1"/>
  <c r="BL138" i="12" s="1"/>
  <c r="BH146" i="12"/>
  <c r="BJ146" i="12" s="1"/>
  <c r="BL146" i="12" s="1"/>
  <c r="BH53" i="12"/>
  <c r="BJ53" i="12" s="1"/>
  <c r="BL53" i="12" s="1"/>
  <c r="BH73" i="12"/>
  <c r="BJ73" i="12" s="1"/>
  <c r="BL73" i="12" s="1"/>
  <c r="BH92" i="12"/>
  <c r="BJ92" i="12" s="1"/>
  <c r="BL92" i="12" s="1"/>
  <c r="BH94" i="12"/>
  <c r="BJ94" i="12" s="1"/>
  <c r="BL94" i="12" s="1"/>
  <c r="BH120" i="12"/>
  <c r="BJ120" i="12" s="1"/>
  <c r="BL120" i="12" s="1"/>
  <c r="BH131" i="12"/>
  <c r="BJ131" i="12" s="1"/>
  <c r="BL131" i="12" s="1"/>
  <c r="BH139" i="12"/>
  <c r="BJ139" i="12" s="1"/>
  <c r="BL139" i="12" s="1"/>
  <c r="BH147" i="12"/>
  <c r="BJ147" i="12" s="1"/>
  <c r="BL147" i="12" s="1"/>
  <c r="BH49" i="12"/>
  <c r="BJ49" i="12" s="1"/>
  <c r="BL49" i="12" s="1"/>
  <c r="BH68" i="12"/>
  <c r="BJ68" i="12" s="1"/>
  <c r="BL68" i="12" s="1"/>
  <c r="BH102" i="12"/>
  <c r="BJ102" i="12" s="1"/>
  <c r="BL102" i="12" s="1"/>
  <c r="BH112" i="12"/>
  <c r="BJ112" i="12" s="1"/>
  <c r="BL112" i="12" s="1"/>
  <c r="BH118" i="12"/>
  <c r="BJ118" i="12" s="1"/>
  <c r="BL118" i="12" s="1"/>
  <c r="BH100" i="12"/>
  <c r="BJ100" i="12" s="1"/>
  <c r="BL100" i="12" s="1"/>
  <c r="BH117" i="12"/>
  <c r="BJ117" i="12" s="1"/>
  <c r="BL117" i="12" s="1"/>
  <c r="BH134" i="12"/>
  <c r="BJ134" i="12" s="1"/>
  <c r="BL134" i="12" s="1"/>
  <c r="BH151" i="12"/>
  <c r="BJ151" i="12" s="1"/>
  <c r="BL151" i="12" s="1"/>
  <c r="BH165" i="12"/>
  <c r="BJ165" i="12" s="1"/>
  <c r="BL165" i="12" s="1"/>
  <c r="BH173" i="12"/>
  <c r="BJ173" i="12" s="1"/>
  <c r="BL173" i="12" s="1"/>
  <c r="BH181" i="12"/>
  <c r="BJ181" i="12" s="1"/>
  <c r="BL181" i="12" s="1"/>
  <c r="BH189" i="12"/>
  <c r="BJ189" i="12" s="1"/>
  <c r="BL189" i="12" s="1"/>
  <c r="BH197" i="12"/>
  <c r="BJ197" i="12" s="1"/>
  <c r="BL197" i="12" s="1"/>
  <c r="BH70" i="12"/>
  <c r="BJ70" i="12" s="1"/>
  <c r="BL70" i="12" s="1"/>
  <c r="BH85" i="12"/>
  <c r="BJ85" i="12" s="1"/>
  <c r="BL85" i="12" s="1"/>
  <c r="BH111" i="12"/>
  <c r="BJ111" i="12" s="1"/>
  <c r="BL111" i="12" s="1"/>
  <c r="BH124" i="12"/>
  <c r="BJ124" i="12" s="1"/>
  <c r="BL124" i="12" s="1"/>
  <c r="BH127" i="12"/>
  <c r="BJ127" i="12" s="1"/>
  <c r="BL127" i="12" s="1"/>
  <c r="BH140" i="12"/>
  <c r="BJ140" i="12" s="1"/>
  <c r="BL140" i="12" s="1"/>
  <c r="BH144" i="12"/>
  <c r="BJ144" i="12" s="1"/>
  <c r="BL144" i="12" s="1"/>
  <c r="BH166" i="12"/>
  <c r="BJ166" i="12" s="1"/>
  <c r="BL166" i="12" s="1"/>
  <c r="BH174" i="12"/>
  <c r="BJ174" i="12" s="1"/>
  <c r="BL174" i="12" s="1"/>
  <c r="BH182" i="12"/>
  <c r="BJ182" i="12" s="1"/>
  <c r="BL182" i="12" s="1"/>
  <c r="BH190" i="12"/>
  <c r="BJ190" i="12" s="1"/>
  <c r="BL190" i="12" s="1"/>
  <c r="BH44" i="12"/>
  <c r="BJ44" i="12" s="1"/>
  <c r="BL44" i="12" s="1"/>
  <c r="BH133" i="12"/>
  <c r="BJ133" i="12" s="1"/>
  <c r="BL133" i="12" s="1"/>
  <c r="BH150" i="12"/>
  <c r="BJ150" i="12" s="1"/>
  <c r="BL150" i="12" s="1"/>
  <c r="BH54" i="12"/>
  <c r="BJ54" i="12" s="1"/>
  <c r="BL54" i="12" s="1"/>
  <c r="BH126" i="12"/>
  <c r="BJ126" i="12" s="1"/>
  <c r="BL126" i="12" s="1"/>
  <c r="BH143" i="12"/>
  <c r="BJ143" i="12" s="1"/>
  <c r="BL143" i="12" s="1"/>
  <c r="BH154" i="12"/>
  <c r="BJ154" i="12" s="1"/>
  <c r="BL154" i="12" s="1"/>
  <c r="BH155" i="12"/>
  <c r="BJ155" i="12" s="1"/>
  <c r="BL155" i="12" s="1"/>
  <c r="BH156" i="12"/>
  <c r="BJ156" i="12" s="1"/>
  <c r="BL156" i="12" s="1"/>
  <c r="BH157" i="12"/>
  <c r="BJ157" i="12" s="1"/>
  <c r="BL157" i="12" s="1"/>
  <c r="BH158" i="12"/>
  <c r="BJ158" i="12" s="1"/>
  <c r="BL158" i="12" s="1"/>
  <c r="BH159" i="12"/>
  <c r="BJ159" i="12" s="1"/>
  <c r="BL159" i="12" s="1"/>
  <c r="BH160" i="12"/>
  <c r="BJ160" i="12" s="1"/>
  <c r="BL160" i="12" s="1"/>
  <c r="BH168" i="12"/>
  <c r="BJ168" i="12" s="1"/>
  <c r="BL168" i="12" s="1"/>
  <c r="BH81" i="12"/>
  <c r="BJ81" i="12" s="1"/>
  <c r="BL81" i="12" s="1"/>
  <c r="BH113" i="12"/>
  <c r="BJ113" i="12" s="1"/>
  <c r="BL113" i="12" s="1"/>
  <c r="BH169" i="12"/>
  <c r="BJ169" i="12" s="1"/>
  <c r="BL169" i="12" s="1"/>
  <c r="BH188" i="12"/>
  <c r="BJ188" i="12" s="1"/>
  <c r="BL188" i="12" s="1"/>
  <c r="BH194" i="12"/>
  <c r="BJ194" i="12" s="1"/>
  <c r="BL194" i="12" s="1"/>
  <c r="BH201" i="12"/>
  <c r="BJ201" i="12" s="1"/>
  <c r="BL201" i="12" s="1"/>
  <c r="BH209" i="12"/>
  <c r="BJ209" i="12" s="1"/>
  <c r="BL209" i="12" s="1"/>
  <c r="BH217" i="12"/>
  <c r="BH225" i="12"/>
  <c r="BH233" i="12"/>
  <c r="BH241" i="12"/>
  <c r="BH249" i="12"/>
  <c r="BH116" i="12"/>
  <c r="BJ116" i="12" s="1"/>
  <c r="BL116" i="12" s="1"/>
  <c r="BH135" i="12"/>
  <c r="BJ135" i="12" s="1"/>
  <c r="BL135" i="12" s="1"/>
  <c r="BH152" i="12"/>
  <c r="BJ152" i="12" s="1"/>
  <c r="BL152" i="12" s="1"/>
  <c r="BH162" i="12"/>
  <c r="BJ162" i="12" s="1"/>
  <c r="BL162" i="12" s="1"/>
  <c r="BH187" i="12"/>
  <c r="BJ187" i="12" s="1"/>
  <c r="BL187" i="12" s="1"/>
  <c r="BH193" i="12"/>
  <c r="BJ193" i="12" s="1"/>
  <c r="BL193" i="12" s="1"/>
  <c r="BH202" i="12"/>
  <c r="BJ202" i="12" s="1"/>
  <c r="BL202" i="12" s="1"/>
  <c r="BH210" i="12"/>
  <c r="BJ210" i="12" s="1"/>
  <c r="BL210" i="12" s="1"/>
  <c r="BH218" i="12"/>
  <c r="BH226" i="12"/>
  <c r="BH234" i="12"/>
  <c r="BH242" i="12"/>
  <c r="BH250" i="12"/>
  <c r="BH89" i="12"/>
  <c r="BJ89" i="12" s="1"/>
  <c r="BL89" i="12" s="1"/>
  <c r="BH105" i="12"/>
  <c r="BJ105" i="12" s="1"/>
  <c r="BL105" i="12" s="1"/>
  <c r="BH141" i="12"/>
  <c r="BJ141" i="12" s="1"/>
  <c r="BL141" i="12" s="1"/>
  <c r="BH180" i="12"/>
  <c r="BJ180" i="12" s="1"/>
  <c r="BL180" i="12" s="1"/>
  <c r="BH186" i="12"/>
  <c r="BJ186" i="12" s="1"/>
  <c r="BL186" i="12" s="1"/>
  <c r="BH192" i="12"/>
  <c r="BJ192" i="12" s="1"/>
  <c r="BL192" i="12" s="1"/>
  <c r="BH203" i="12"/>
  <c r="BJ203" i="12" s="1"/>
  <c r="BL203" i="12" s="1"/>
  <c r="BH211" i="12"/>
  <c r="BJ211" i="12" s="1"/>
  <c r="BL211" i="12" s="1"/>
  <c r="BH219" i="12"/>
  <c r="BH227" i="12"/>
  <c r="BH235" i="12"/>
  <c r="BH142" i="12"/>
  <c r="BJ142" i="12" s="1"/>
  <c r="BL142" i="12" s="1"/>
  <c r="BH172" i="12"/>
  <c r="BH178" i="12"/>
  <c r="BJ178" i="12" s="1"/>
  <c r="BL178" i="12" s="1"/>
  <c r="BH184" i="12"/>
  <c r="BJ184" i="12" s="1"/>
  <c r="BL184" i="12" s="1"/>
  <c r="BH205" i="12"/>
  <c r="BJ205" i="12" s="1"/>
  <c r="BL205" i="12" s="1"/>
  <c r="BH213" i="12"/>
  <c r="BH221" i="12"/>
  <c r="BH229" i="12"/>
  <c r="BH148" i="12"/>
  <c r="BJ148" i="12" s="1"/>
  <c r="BL148" i="12" s="1"/>
  <c r="BH164" i="12"/>
  <c r="BJ164" i="12" s="1"/>
  <c r="BL164" i="12" s="1"/>
  <c r="BH167" i="12"/>
  <c r="BJ167" i="12" s="1"/>
  <c r="BL167" i="12" s="1"/>
  <c r="BH171" i="12"/>
  <c r="BJ171" i="12" s="1"/>
  <c r="BL171" i="12" s="1"/>
  <c r="BH177" i="12"/>
  <c r="BJ177" i="12" s="1"/>
  <c r="BL177" i="12" s="1"/>
  <c r="BH183" i="12"/>
  <c r="BJ183" i="12" s="1"/>
  <c r="BL183" i="12" s="1"/>
  <c r="BH198" i="12"/>
  <c r="BJ198" i="12" s="1"/>
  <c r="BL198" i="12" s="1"/>
  <c r="BH206" i="12"/>
  <c r="BJ206" i="12" s="1"/>
  <c r="BL206" i="12" s="1"/>
  <c r="BH214" i="12"/>
  <c r="BH222" i="12"/>
  <c r="BH125" i="12"/>
  <c r="BJ125" i="12" s="1"/>
  <c r="BL125" i="12" s="1"/>
  <c r="BH204" i="12"/>
  <c r="BJ204" i="12" s="1"/>
  <c r="BL204" i="12" s="1"/>
  <c r="BH223" i="12"/>
  <c r="BH237" i="12"/>
  <c r="BH258" i="12"/>
  <c r="BH266" i="12"/>
  <c r="BH274" i="12"/>
  <c r="BH282" i="12"/>
  <c r="BH290" i="12"/>
  <c r="BH298" i="12"/>
  <c r="BH306" i="12"/>
  <c r="BH314" i="12"/>
  <c r="BH149" i="12"/>
  <c r="BJ149" i="12" s="1"/>
  <c r="BL149" i="12" s="1"/>
  <c r="BH161" i="12"/>
  <c r="BJ161" i="12" s="1"/>
  <c r="BL161" i="12" s="1"/>
  <c r="BH175" i="12"/>
  <c r="BJ175" i="12" s="1"/>
  <c r="BL175" i="12" s="1"/>
  <c r="BH191" i="12"/>
  <c r="BJ191" i="12" s="1"/>
  <c r="BL191" i="12" s="1"/>
  <c r="BH216" i="12"/>
  <c r="BH228" i="12"/>
  <c r="BH230" i="12"/>
  <c r="BH248" i="12"/>
  <c r="BH259" i="12"/>
  <c r="BH267" i="12"/>
  <c r="BH275" i="12"/>
  <c r="BH283" i="12"/>
  <c r="BH291" i="12"/>
  <c r="BH299" i="12"/>
  <c r="BH185" i="12"/>
  <c r="BJ185" i="12" s="1"/>
  <c r="BL185" i="12" s="1"/>
  <c r="BH207" i="12"/>
  <c r="BJ207" i="12" s="1"/>
  <c r="BL207" i="12" s="1"/>
  <c r="BH128" i="12"/>
  <c r="BJ128" i="12" s="1"/>
  <c r="BL128" i="12" s="1"/>
  <c r="BH136" i="12"/>
  <c r="BJ136" i="12" s="1"/>
  <c r="BL136" i="12" s="1"/>
  <c r="BH176" i="12"/>
  <c r="BJ176" i="12" s="1"/>
  <c r="BL176" i="12" s="1"/>
  <c r="BH179" i="12"/>
  <c r="BJ179" i="12" s="1"/>
  <c r="BL179" i="12" s="1"/>
  <c r="BH200" i="12"/>
  <c r="BJ200" i="12" s="1"/>
  <c r="BL200" i="12" s="1"/>
  <c r="BH212" i="12"/>
  <c r="BH240" i="12"/>
  <c r="BH246" i="12"/>
  <c r="BH261" i="12"/>
  <c r="BH269" i="12"/>
  <c r="BH277" i="12"/>
  <c r="BH285" i="12"/>
  <c r="BH170" i="12"/>
  <c r="BJ170" i="12" s="1"/>
  <c r="BL170" i="12" s="1"/>
  <c r="BH195" i="12"/>
  <c r="BJ195" i="12" s="1"/>
  <c r="BL195" i="12" s="1"/>
  <c r="BH224" i="12"/>
  <c r="BH239" i="12"/>
  <c r="BH245" i="12"/>
  <c r="BH262" i="12"/>
  <c r="BH270" i="12"/>
  <c r="BH278" i="12"/>
  <c r="BH286" i="12"/>
  <c r="BH294" i="12"/>
  <c r="BH119" i="12"/>
  <c r="BJ119" i="12" s="1"/>
  <c r="BL119" i="12" s="1"/>
  <c r="BH215" i="12"/>
  <c r="BH232" i="12"/>
  <c r="BH244" i="12"/>
  <c r="BH163" i="12"/>
  <c r="BJ163" i="12" s="1"/>
  <c r="BL163" i="12" s="1"/>
  <c r="BH196" i="12"/>
  <c r="BJ196" i="12" s="1"/>
  <c r="BL196" i="12" s="1"/>
  <c r="BH208" i="12"/>
  <c r="BJ208" i="12" s="1"/>
  <c r="BL208" i="12" s="1"/>
  <c r="BH220" i="12"/>
  <c r="BH238" i="12"/>
  <c r="BH243" i="12"/>
  <c r="BH256" i="12"/>
  <c r="BH264" i="12"/>
  <c r="BH272" i="12"/>
  <c r="BH280" i="12"/>
  <c r="BH260" i="12"/>
  <c r="BH279" i="12"/>
  <c r="BH296" i="12"/>
  <c r="BH326" i="12"/>
  <c r="BH334" i="12"/>
  <c r="BH342" i="12"/>
  <c r="BH350" i="12"/>
  <c r="BH358" i="12"/>
  <c r="BH366" i="12"/>
  <c r="BH374" i="12"/>
  <c r="BH382" i="12"/>
  <c r="BH390" i="12"/>
  <c r="BH398" i="12"/>
  <c r="BH406" i="12"/>
  <c r="BH414" i="12"/>
  <c r="BH236" i="12"/>
  <c r="BH253" i="12"/>
  <c r="BH265" i="12"/>
  <c r="BH284" i="12"/>
  <c r="BH289" i="12"/>
  <c r="BH292" i="12"/>
  <c r="BH327" i="12"/>
  <c r="BH335" i="12"/>
  <c r="BH343" i="12"/>
  <c r="BH351" i="12"/>
  <c r="BH359" i="12"/>
  <c r="BH367" i="12"/>
  <c r="BH375" i="12"/>
  <c r="BH383" i="12"/>
  <c r="BH391" i="12"/>
  <c r="BH399" i="12"/>
  <c r="BH407" i="12"/>
  <c r="BH132" i="12"/>
  <c r="BJ132" i="12" s="1"/>
  <c r="BL132" i="12" s="1"/>
  <c r="BH199" i="12"/>
  <c r="BJ199" i="12" s="1"/>
  <c r="BL199" i="12" s="1"/>
  <c r="BH231" i="12"/>
  <c r="BH263" i="12"/>
  <c r="BH295" i="12"/>
  <c r="BH328" i="12"/>
  <c r="BH336" i="12"/>
  <c r="BH344" i="12"/>
  <c r="BH352" i="12"/>
  <c r="BH360" i="12"/>
  <c r="BH368" i="12"/>
  <c r="BH376" i="12"/>
  <c r="BH384" i="12"/>
  <c r="BH392" i="12"/>
  <c r="BH400" i="12"/>
  <c r="BH408" i="12"/>
  <c r="BH416" i="12"/>
  <c r="BH424" i="12"/>
  <c r="BH247" i="12"/>
  <c r="BH251" i="12"/>
  <c r="BH268" i="12"/>
  <c r="BH254" i="12"/>
  <c r="BH273" i="12"/>
  <c r="BH307" i="12"/>
  <c r="BH308" i="12"/>
  <c r="BH309" i="12"/>
  <c r="BH310" i="12"/>
  <c r="BH311" i="12"/>
  <c r="BH312" i="12"/>
  <c r="BH313" i="12"/>
  <c r="BH322" i="12"/>
  <c r="BH330" i="12"/>
  <c r="BH338" i="12"/>
  <c r="BH346" i="12"/>
  <c r="BH354" i="12"/>
  <c r="BH362" i="12"/>
  <c r="BH370" i="12"/>
  <c r="BH378" i="12"/>
  <c r="BH386" i="12"/>
  <c r="BH394" i="12"/>
  <c r="BH271" i="12"/>
  <c r="BH252" i="12"/>
  <c r="BH325" i="12"/>
  <c r="BH281" i="12"/>
  <c r="BH288" i="12"/>
  <c r="BH316" i="12"/>
  <c r="BH318" i="12"/>
  <c r="BH320" i="12"/>
  <c r="BH329" i="12"/>
  <c r="BH345" i="12"/>
  <c r="BH361" i="12"/>
  <c r="BH377" i="12"/>
  <c r="BH393" i="12"/>
  <c r="BH396" i="12"/>
  <c r="BH410" i="12"/>
  <c r="BH431" i="12"/>
  <c r="BH439" i="12"/>
  <c r="BH447" i="12"/>
  <c r="BH455" i="12"/>
  <c r="BH463" i="12"/>
  <c r="BH471" i="12"/>
  <c r="BH479" i="12"/>
  <c r="BH487" i="12"/>
  <c r="BH495" i="12"/>
  <c r="BH302" i="12"/>
  <c r="BH304" i="12"/>
  <c r="BH331" i="12"/>
  <c r="BH347" i="12"/>
  <c r="BH363" i="12"/>
  <c r="BH255" i="12"/>
  <c r="BH300" i="12"/>
  <c r="BH324" i="12"/>
  <c r="BH340" i="12"/>
  <c r="BH356" i="12"/>
  <c r="BH372" i="12"/>
  <c r="BH388" i="12"/>
  <c r="BH395" i="12"/>
  <c r="BH415" i="12"/>
  <c r="BH422" i="12"/>
  <c r="BH423" i="12"/>
  <c r="BH425" i="12"/>
  <c r="BH433" i="12"/>
  <c r="BH257" i="12"/>
  <c r="BH276" i="12"/>
  <c r="BH297" i="12"/>
  <c r="BH333" i="12"/>
  <c r="BH339" i="12"/>
  <c r="BH387" i="12"/>
  <c r="BH389" i="12"/>
  <c r="BH417" i="12"/>
  <c r="BH428" i="12"/>
  <c r="BH434" i="12"/>
  <c r="BH456" i="12"/>
  <c r="BH457" i="12"/>
  <c r="BH458" i="12"/>
  <c r="BH459" i="12"/>
  <c r="BH460" i="12"/>
  <c r="BH461" i="12"/>
  <c r="BH462" i="12"/>
  <c r="BH315" i="12"/>
  <c r="BH319" i="12"/>
  <c r="BH365" i="12"/>
  <c r="BH303" i="12"/>
  <c r="BH323" i="12"/>
  <c r="BH337" i="12"/>
  <c r="BH348" i="12"/>
  <c r="BH371" i="12"/>
  <c r="BH373" i="12"/>
  <c r="BH404" i="12"/>
  <c r="BH411" i="12"/>
  <c r="BH419" i="12"/>
  <c r="BH426" i="12"/>
  <c r="BH440" i="12"/>
  <c r="BH441" i="12"/>
  <c r="BH442" i="12"/>
  <c r="BH443" i="12"/>
  <c r="BH444" i="12"/>
  <c r="BH445" i="12"/>
  <c r="BH446" i="12"/>
  <c r="BH317" i="12"/>
  <c r="BH321" i="12"/>
  <c r="BH355" i="12"/>
  <c r="BH379" i="12"/>
  <c r="BH397" i="12"/>
  <c r="BH418" i="12"/>
  <c r="BH437" i="12"/>
  <c r="BH301" i="12"/>
  <c r="BH305" i="12"/>
  <c r="BH403" i="12"/>
  <c r="BH405" i="12"/>
  <c r="BH381" i="12"/>
  <c r="BH413" i="12"/>
  <c r="BH435" i="12"/>
  <c r="BH468" i="12"/>
  <c r="BH475" i="12"/>
  <c r="BH507" i="12"/>
  <c r="BH515" i="12"/>
  <c r="BH523" i="12"/>
  <c r="BH531" i="12"/>
  <c r="BH539" i="12"/>
  <c r="BH293" i="12"/>
  <c r="BH420" i="12"/>
  <c r="BH452" i="12"/>
  <c r="BH467" i="12"/>
  <c r="BH474" i="12"/>
  <c r="BH496" i="12"/>
  <c r="BH497" i="12"/>
  <c r="BH498" i="12"/>
  <c r="BH499" i="12"/>
  <c r="BH500" i="12"/>
  <c r="BH508" i="12"/>
  <c r="BH516" i="12"/>
  <c r="BH524" i="12"/>
  <c r="BH532" i="12"/>
  <c r="BH540" i="12"/>
  <c r="BH353" i="12"/>
  <c r="BH449" i="12"/>
  <c r="BH466" i="12"/>
  <c r="BH473" i="12"/>
  <c r="BH488" i="12"/>
  <c r="BH489" i="12"/>
  <c r="BH490" i="12"/>
  <c r="BH491" i="12"/>
  <c r="BH492" i="12"/>
  <c r="BH493" i="12"/>
  <c r="BH494" i="12"/>
  <c r="BH501" i="12"/>
  <c r="BH509" i="12"/>
  <c r="BH517" i="12"/>
  <c r="BH525" i="12"/>
  <c r="BH533" i="12"/>
  <c r="BH541" i="12"/>
  <c r="BH430" i="12"/>
  <c r="BH432" i="12"/>
  <c r="BH454" i="12"/>
  <c r="BH465" i="12"/>
  <c r="BH472" i="12"/>
  <c r="BH480" i="12"/>
  <c r="BH481" i="12"/>
  <c r="BH482" i="12"/>
  <c r="BH483" i="12"/>
  <c r="BH484" i="12"/>
  <c r="BH485" i="12"/>
  <c r="BH486" i="12"/>
  <c r="BH502" i="12"/>
  <c r="BH510" i="12"/>
  <c r="BH518" i="12"/>
  <c r="BH526" i="12"/>
  <c r="BH534" i="12"/>
  <c r="BH542" i="12"/>
  <c r="BH369" i="12"/>
  <c r="BH401" i="12"/>
  <c r="BH421" i="12"/>
  <c r="BH436" i="12"/>
  <c r="BH451" i="12"/>
  <c r="BH464" i="12"/>
  <c r="BH503" i="12"/>
  <c r="BH511" i="12"/>
  <c r="BH519" i="12"/>
  <c r="BH527" i="12"/>
  <c r="BH535" i="12"/>
  <c r="BH543" i="12"/>
  <c r="BH332" i="12"/>
  <c r="BH409" i="12"/>
  <c r="BH412" i="12"/>
  <c r="BH438" i="12"/>
  <c r="BH448" i="12"/>
  <c r="BH478" i="12"/>
  <c r="BH504" i="12"/>
  <c r="BH512" i="12"/>
  <c r="BH520" i="12"/>
  <c r="BH528" i="12"/>
  <c r="BH536" i="12"/>
  <c r="BH544" i="12"/>
  <c r="BH364" i="12"/>
  <c r="BH385" i="12"/>
  <c r="BH402" i="12"/>
  <c r="BH427" i="12"/>
  <c r="BH513" i="12"/>
  <c r="BH287" i="12"/>
  <c r="BH469" i="12"/>
  <c r="BH506" i="12"/>
  <c r="BH538" i="12"/>
  <c r="BH341" i="12"/>
  <c r="BH470" i="12"/>
  <c r="BH521" i="12"/>
  <c r="BH429" i="12"/>
  <c r="BH450" i="12"/>
  <c r="BH514" i="12"/>
  <c r="BH349" i="12"/>
  <c r="BH529" i="12"/>
  <c r="BH380" i="12"/>
  <c r="BH453" i="12"/>
  <c r="BH477" i="12"/>
  <c r="BH505" i="12"/>
  <c r="BH537" i="12"/>
  <c r="BH29" i="12"/>
  <c r="BH530" i="12"/>
  <c r="BH357" i="12"/>
  <c r="BH476" i="12"/>
  <c r="BH522" i="12"/>
  <c r="BJ32" i="12"/>
  <c r="BL32" i="12" s="1"/>
  <c r="M27" i="4"/>
  <c r="BH9" i="12"/>
  <c r="BH10" i="12"/>
  <c r="L87" i="13"/>
  <c r="L140" i="13"/>
  <c r="L178" i="13"/>
  <c r="L202" i="13"/>
  <c r="L190" i="13"/>
  <c r="L106" i="13"/>
  <c r="L141" i="13"/>
  <c r="L94" i="13"/>
  <c r="L132" i="13"/>
  <c r="L161" i="13"/>
  <c r="L102" i="13"/>
  <c r="L97" i="13"/>
  <c r="L201" i="13"/>
  <c r="L125" i="13"/>
  <c r="L185" i="13"/>
  <c r="L43" i="13"/>
  <c r="L123" i="13"/>
  <c r="L174" i="13"/>
  <c r="L84" i="13"/>
  <c r="L143" i="13"/>
  <c r="L69" i="13"/>
  <c r="L116" i="13"/>
  <c r="L204" i="13"/>
  <c r="L168" i="13"/>
  <c r="L51" i="13"/>
  <c r="L147" i="13"/>
  <c r="L133" i="13"/>
  <c r="L57" i="13"/>
  <c r="L156" i="13"/>
  <c r="L124" i="13"/>
  <c r="L162" i="13"/>
  <c r="L193" i="13"/>
  <c r="L88" i="13"/>
  <c r="L61" i="13"/>
  <c r="L134" i="13"/>
  <c r="L76" i="13"/>
  <c r="L42" i="13"/>
  <c r="L165" i="13"/>
  <c r="L169" i="13"/>
  <c r="L45" i="13"/>
  <c r="L155" i="13"/>
  <c r="L100" i="13"/>
  <c r="L144" i="13"/>
  <c r="L152" i="13"/>
  <c r="L104" i="13"/>
  <c r="L114" i="13"/>
  <c r="L175" i="13"/>
  <c r="L77" i="13"/>
  <c r="L67" i="13"/>
  <c r="L179" i="13"/>
  <c r="L180" i="13"/>
  <c r="L187" i="13"/>
  <c r="L129" i="13"/>
  <c r="L78" i="13"/>
  <c r="L112" i="13"/>
  <c r="L46" i="13"/>
  <c r="L47" i="13"/>
  <c r="L150" i="13"/>
  <c r="L171" i="13"/>
  <c r="L105" i="13"/>
  <c r="L41" i="13"/>
  <c r="L48" i="13"/>
  <c r="L101" i="13"/>
  <c r="L64" i="13"/>
  <c r="L110" i="13"/>
  <c r="L154" i="13"/>
  <c r="L137" i="13"/>
  <c r="L206" i="13"/>
  <c r="L135" i="13"/>
  <c r="L128" i="13"/>
  <c r="L166" i="13"/>
  <c r="L53" i="13"/>
  <c r="L58" i="13"/>
  <c r="L142" i="13"/>
  <c r="L70" i="13"/>
  <c r="L80" i="13"/>
  <c r="L130" i="13"/>
  <c r="L136" i="13"/>
  <c r="L149" i="13"/>
  <c r="L158" i="13"/>
  <c r="L107" i="13"/>
  <c r="L96" i="13"/>
  <c r="L98" i="13"/>
  <c r="L89" i="13"/>
  <c r="L139" i="13"/>
  <c r="L73" i="13"/>
  <c r="L68" i="13"/>
  <c r="L71" i="13"/>
  <c r="L138" i="13"/>
  <c r="L81" i="13"/>
  <c r="L173" i="13"/>
  <c r="L197" i="13"/>
  <c r="L60" i="13"/>
  <c r="L194" i="13"/>
  <c r="L159" i="13"/>
  <c r="L131" i="13"/>
  <c r="L186" i="13"/>
  <c r="L163" i="13"/>
  <c r="L55" i="13"/>
  <c r="L157" i="13"/>
  <c r="L205" i="13"/>
  <c r="L82" i="13"/>
  <c r="L164" i="13"/>
  <c r="L44" i="13"/>
  <c r="L184" i="13"/>
  <c r="L183" i="13"/>
  <c r="L65" i="13"/>
  <c r="L172" i="13"/>
  <c r="L63" i="13"/>
  <c r="L153" i="13"/>
  <c r="L118" i="13"/>
  <c r="L66" i="13"/>
  <c r="L117" i="13"/>
  <c r="L127" i="13"/>
  <c r="L177" i="13"/>
  <c r="L85" i="13"/>
  <c r="L79" i="13"/>
  <c r="L196" i="13"/>
  <c r="L146" i="13"/>
  <c r="L49" i="13"/>
  <c r="L111" i="13"/>
  <c r="L126" i="13"/>
  <c r="L203" i="13"/>
  <c r="L113" i="13"/>
  <c r="L122" i="13"/>
  <c r="L72" i="13"/>
  <c r="L59" i="13"/>
  <c r="L75" i="13"/>
  <c r="L160" i="13"/>
  <c r="L145" i="13"/>
  <c r="L151" i="13"/>
  <c r="L93" i="13"/>
  <c r="L191" i="13"/>
  <c r="L99" i="13"/>
  <c r="L108" i="13"/>
  <c r="L200" i="13"/>
  <c r="L188" i="13"/>
  <c r="L74" i="13"/>
  <c r="L62" i="13"/>
  <c r="L189" i="13"/>
  <c r="L198" i="13"/>
  <c r="L148" i="13"/>
  <c r="L121" i="13"/>
  <c r="L181" i="13"/>
  <c r="L109" i="13"/>
  <c r="L54" i="13"/>
  <c r="L119" i="13"/>
  <c r="L176" i="13"/>
  <c r="L95" i="13"/>
  <c r="L86" i="13"/>
  <c r="L83" i="13"/>
  <c r="L192" i="13"/>
  <c r="L182" i="13"/>
  <c r="L103" i="13"/>
  <c r="L52" i="13"/>
  <c r="L195" i="13"/>
  <c r="L56" i="13"/>
  <c r="L50" i="13"/>
  <c r="L167" i="13"/>
  <c r="L92" i="13"/>
  <c r="L91" i="13"/>
  <c r="L90" i="13"/>
  <c r="L120" i="13"/>
  <c r="L199" i="13"/>
  <c r="L115" i="13"/>
  <c r="L170" i="13"/>
  <c r="CC62" i="5"/>
  <c r="CC35" i="5"/>
  <c r="BJ172" i="12"/>
  <c r="BL172" i="12" s="1"/>
  <c r="BG7" i="12"/>
  <c r="BG5" i="12" s="1"/>
  <c r="L516" i="13"/>
  <c r="L522" i="13"/>
  <c r="BH6" i="12"/>
  <c r="CC24" i="5"/>
  <c r="AK23" i="7"/>
  <c r="M28" i="4"/>
  <c r="AJ23" i="7"/>
  <c r="AJ28" i="13"/>
  <c r="AJ52" i="13" s="1"/>
  <c r="AI74" i="13" s="1"/>
  <c r="AI87" i="13" s="1"/>
  <c r="AJ29" i="13"/>
  <c r="AJ53" i="13" s="1"/>
  <c r="AI75" i="13" s="1"/>
  <c r="AI88" i="13" s="1"/>
  <c r="AJ26" i="13"/>
  <c r="AJ50" i="13" s="1"/>
  <c r="AI72" i="13" s="1"/>
  <c r="AI85" i="13" s="1"/>
  <c r="AJ27" i="13"/>
  <c r="AJ51" i="13" s="1"/>
  <c r="AI73" i="13" s="1"/>
  <c r="AI86" i="13" s="1"/>
  <c r="AJ24" i="13"/>
  <c r="AJ23" i="13"/>
  <c r="AJ22" i="13"/>
  <c r="AJ46" i="13" s="1"/>
  <c r="AI68" i="13" s="1"/>
  <c r="AJ21" i="13"/>
  <c r="AJ45" i="13" s="1"/>
  <c r="L33" i="13"/>
  <c r="L34" i="13"/>
  <c r="L31" i="13"/>
  <c r="L27" i="13"/>
  <c r="L39" i="13"/>
  <c r="L30" i="13"/>
  <c r="L28" i="13"/>
  <c r="L29" i="13"/>
  <c r="L26" i="13"/>
  <c r="L37" i="13"/>
  <c r="L38" i="13"/>
  <c r="L35" i="13"/>
  <c r="L40" i="13"/>
  <c r="L25" i="13"/>
  <c r="L36" i="13"/>
  <c r="L32" i="13"/>
  <c r="L24" i="13"/>
  <c r="AH67" i="13"/>
  <c r="AH77" i="13" s="1"/>
  <c r="AH94" i="13"/>
  <c r="AH93" i="13"/>
  <c r="AI34" i="13"/>
  <c r="AG35" i="13"/>
  <c r="AI23" i="7"/>
  <c r="AH24" i="7"/>
  <c r="C18" i="9"/>
  <c r="D18" i="9" s="1"/>
  <c r="E19" i="9" s="1"/>
  <c r="B19" i="9"/>
  <c r="A22" i="9"/>
  <c r="I10" i="7"/>
  <c r="BJ29" i="12" l="1"/>
  <c r="BL29" i="12" s="1"/>
  <c r="BL30" i="12"/>
  <c r="P28" i="4"/>
  <c r="AJ7" i="12"/>
  <c r="Q28" i="4"/>
  <c r="AJ6" i="12"/>
  <c r="M30" i="4"/>
  <c r="CC195" i="5"/>
  <c r="CC71" i="5"/>
  <c r="CC113" i="5"/>
  <c r="CC114" i="5"/>
  <c r="CC196" i="5"/>
  <c r="CC51" i="5"/>
  <c r="CC167" i="5"/>
  <c r="CC39" i="5"/>
  <c r="CC73" i="5"/>
  <c r="CC74" i="5"/>
  <c r="CC94" i="5"/>
  <c r="CC49" i="5"/>
  <c r="CC65" i="5"/>
  <c r="CC37" i="5"/>
  <c r="CC42" i="5"/>
  <c r="CC104" i="5"/>
  <c r="CC191" i="5"/>
  <c r="CC133" i="5"/>
  <c r="CC197" i="5"/>
  <c r="CC106" i="5"/>
  <c r="CC147" i="5"/>
  <c r="CC178" i="5"/>
  <c r="CC168" i="5"/>
  <c r="CC129" i="5"/>
  <c r="CC192" i="5"/>
  <c r="CC52" i="5"/>
  <c r="CC131" i="5"/>
  <c r="CC53" i="5"/>
  <c r="CC116" i="5"/>
  <c r="CC34" i="5"/>
  <c r="CC181" i="5"/>
  <c r="CC134" i="5"/>
  <c r="CC136" i="5"/>
  <c r="CC184" i="5"/>
  <c r="CC156" i="5"/>
  <c r="CC117" i="5"/>
  <c r="CC59" i="5"/>
  <c r="CC68" i="5"/>
  <c r="CC76" i="5"/>
  <c r="CC55" i="5"/>
  <c r="CC154" i="5"/>
  <c r="CC58" i="5"/>
  <c r="CC28" i="5"/>
  <c r="CC26" i="5"/>
  <c r="CC25" i="5"/>
  <c r="CC169" i="5"/>
  <c r="CC32" i="5"/>
  <c r="CC144" i="5"/>
  <c r="CC120" i="5"/>
  <c r="CC121" i="5"/>
  <c r="CC166" i="5"/>
  <c r="CC177" i="5"/>
  <c r="CC145" i="5"/>
  <c r="CC112" i="5"/>
  <c r="CC88" i="5"/>
  <c r="CC155" i="5"/>
  <c r="CC105" i="5"/>
  <c r="CC125" i="5"/>
  <c r="CC72" i="5"/>
  <c r="CC84" i="5"/>
  <c r="CC123" i="5"/>
  <c r="CC86" i="5"/>
  <c r="CC180" i="5"/>
  <c r="CC175" i="5"/>
  <c r="CC119" i="5"/>
  <c r="CC98" i="5"/>
  <c r="CC50" i="5"/>
  <c r="CC164" i="5"/>
  <c r="CC57" i="5"/>
  <c r="CC115" i="5"/>
  <c r="CC48" i="5"/>
  <c r="CC190" i="5"/>
  <c r="CC90" i="5"/>
  <c r="CC60" i="5"/>
  <c r="CC143" i="5"/>
  <c r="CC83" i="5"/>
  <c r="CC38" i="5"/>
  <c r="CC182" i="5"/>
  <c r="CC128" i="5"/>
  <c r="CC187" i="5"/>
  <c r="CC87" i="5"/>
  <c r="CC165" i="5"/>
  <c r="CC82" i="5"/>
  <c r="CC100" i="5"/>
  <c r="CC45" i="5"/>
  <c r="CC99" i="5"/>
  <c r="CC47" i="5"/>
  <c r="CC118" i="5"/>
  <c r="CC109" i="5"/>
  <c r="CC29" i="5"/>
  <c r="CC56" i="5"/>
  <c r="CC67" i="5"/>
  <c r="CC43" i="5"/>
  <c r="CC170" i="5"/>
  <c r="CC46" i="5"/>
  <c r="CC127" i="5"/>
  <c r="CC189" i="5"/>
  <c r="CC201" i="5"/>
  <c r="CC69" i="5"/>
  <c r="CC138" i="5"/>
  <c r="CC174" i="5"/>
  <c r="CC141" i="5"/>
  <c r="CC137" i="5"/>
  <c r="CC33" i="5"/>
  <c r="CC110" i="5"/>
  <c r="CC171" i="5"/>
  <c r="CC202" i="5"/>
  <c r="CC173" i="5"/>
  <c r="CC193" i="5"/>
  <c r="CC149" i="5"/>
  <c r="CC54" i="5"/>
  <c r="CC159" i="5"/>
  <c r="CC183" i="5"/>
  <c r="CC85" i="5"/>
  <c r="CC176" i="5"/>
  <c r="CC66" i="5"/>
  <c r="CC31" i="5"/>
  <c r="CC162" i="5"/>
  <c r="CC140" i="5"/>
  <c r="CC81" i="5"/>
  <c r="CC188" i="5"/>
  <c r="CC186" i="5"/>
  <c r="CC153" i="5"/>
  <c r="CC103" i="5"/>
  <c r="CC108" i="5"/>
  <c r="CC92" i="5"/>
  <c r="CC63" i="5"/>
  <c r="CC194" i="5"/>
  <c r="CC130" i="5"/>
  <c r="CC64" i="5"/>
  <c r="CC148" i="5"/>
  <c r="CC152" i="5"/>
  <c r="CC41" i="5"/>
  <c r="CC198" i="5"/>
  <c r="CC27" i="5"/>
  <c r="CC89" i="5"/>
  <c r="CC36" i="5"/>
  <c r="CC44" i="5"/>
  <c r="CC205" i="5"/>
  <c r="CC126" i="5"/>
  <c r="CC172" i="5"/>
  <c r="CC157" i="5"/>
  <c r="CC77" i="5"/>
  <c r="CC151" i="5"/>
  <c r="CC61" i="5"/>
  <c r="CC122" i="5"/>
  <c r="CC204" i="5"/>
  <c r="CC203" i="5"/>
  <c r="CC139" i="5"/>
  <c r="CC150" i="5"/>
  <c r="CC102" i="5"/>
  <c r="CC200" i="5"/>
  <c r="CC97" i="5"/>
  <c r="CC40" i="5"/>
  <c r="CC80" i="5"/>
  <c r="CC179" i="5"/>
  <c r="CC101" i="5"/>
  <c r="CC132" i="5"/>
  <c r="CC163" i="5"/>
  <c r="CC91" i="5"/>
  <c r="CC70" i="5"/>
  <c r="CC206" i="5"/>
  <c r="CC160" i="5"/>
  <c r="CC199" i="5"/>
  <c r="CC95" i="5"/>
  <c r="CC93" i="5"/>
  <c r="CC158" i="5"/>
  <c r="CC124" i="5"/>
  <c r="CC185" i="5"/>
  <c r="CC111" i="5"/>
  <c r="CC79" i="5"/>
  <c r="CC146" i="5"/>
  <c r="CC142" i="5"/>
  <c r="CC96" i="5"/>
  <c r="CC107" i="5"/>
  <c r="CC75" i="5"/>
  <c r="CC161" i="5"/>
  <c r="CC78" i="5"/>
  <c r="CC135" i="5"/>
  <c r="CC30" i="5"/>
  <c r="BH7" i="12"/>
  <c r="BH5" i="12" s="1"/>
  <c r="AJ24" i="7"/>
  <c r="AK24" i="7"/>
  <c r="AI98" i="13"/>
  <c r="AI97" i="13"/>
  <c r="AH76" i="13"/>
  <c r="AH78" i="13" s="1"/>
  <c r="AI67" i="13"/>
  <c r="AH35" i="13"/>
  <c r="AK26" i="13" s="1"/>
  <c r="AK50" i="13" s="1"/>
  <c r="AJ72" i="13" s="1"/>
  <c r="AJ85" i="13" s="1"/>
  <c r="AI95" i="13"/>
  <c r="AI96" i="13"/>
  <c r="AJ49" i="13"/>
  <c r="AI71" i="13" s="1"/>
  <c r="AI84" i="13" s="1"/>
  <c r="AJ48" i="13"/>
  <c r="AI70" i="13" s="1"/>
  <c r="AI83" i="13" s="1"/>
  <c r="AJ47" i="13"/>
  <c r="AI69" i="13" s="1"/>
  <c r="AJ30" i="13"/>
  <c r="AJ34" i="13" s="1"/>
  <c r="AI24" i="7"/>
  <c r="AH25" i="7"/>
  <c r="A23" i="9"/>
  <c r="C19" i="9"/>
  <c r="D19" i="9" s="1"/>
  <c r="E20" i="9" s="1"/>
  <c r="B20" i="9"/>
  <c r="J10" i="7"/>
  <c r="K10" i="7" s="1"/>
  <c r="L10" i="7" s="1"/>
  <c r="M10" i="7" s="1"/>
  <c r="N10" i="7" s="1"/>
  <c r="O10" i="7" s="1"/>
  <c r="I11" i="7" s="1"/>
  <c r="D30" i="7"/>
  <c r="BL28" i="12" l="1"/>
  <c r="BL11" i="12" s="1"/>
  <c r="H23" i="20" s="1"/>
  <c r="BJ11" i="12"/>
  <c r="AH82" i="13"/>
  <c r="AH92" i="13"/>
  <c r="M190" i="13"/>
  <c r="M87" i="13"/>
  <c r="M79" i="13"/>
  <c r="M148" i="13"/>
  <c r="M53" i="13"/>
  <c r="M172" i="13"/>
  <c r="M197" i="13"/>
  <c r="M168" i="13"/>
  <c r="M43" i="13"/>
  <c r="M179" i="13"/>
  <c r="M100" i="13"/>
  <c r="M71" i="13"/>
  <c r="M98" i="13"/>
  <c r="M158" i="13"/>
  <c r="M93" i="13"/>
  <c r="M85" i="13"/>
  <c r="M198" i="13"/>
  <c r="M166" i="13"/>
  <c r="M97" i="13"/>
  <c r="M173" i="13"/>
  <c r="M67" i="13"/>
  <c r="M201" i="13"/>
  <c r="M151" i="13"/>
  <c r="M203" i="13"/>
  <c r="M177" i="13"/>
  <c r="M176" i="13"/>
  <c r="M189" i="13"/>
  <c r="M136" i="13"/>
  <c r="M128" i="13"/>
  <c r="M48" i="13"/>
  <c r="M132" i="13"/>
  <c r="M183" i="13"/>
  <c r="M163" i="13"/>
  <c r="M169" i="13"/>
  <c r="M124" i="13"/>
  <c r="M116" i="13"/>
  <c r="M125" i="13"/>
  <c r="M77" i="13"/>
  <c r="M45" i="13"/>
  <c r="M68" i="13"/>
  <c r="M96" i="13"/>
  <c r="M52" i="13"/>
  <c r="M113" i="13"/>
  <c r="M95" i="13"/>
  <c r="M191" i="13"/>
  <c r="M101" i="13"/>
  <c r="M65" i="13"/>
  <c r="M55" i="13"/>
  <c r="M162" i="13"/>
  <c r="M204" i="13"/>
  <c r="M185" i="13"/>
  <c r="M155" i="13"/>
  <c r="M199" i="13"/>
  <c r="M91" i="13"/>
  <c r="M195" i="13"/>
  <c r="M102" i="13"/>
  <c r="M145" i="13"/>
  <c r="M126" i="13"/>
  <c r="M127" i="13"/>
  <c r="M119" i="13"/>
  <c r="M62" i="13"/>
  <c r="M130" i="13"/>
  <c r="M135" i="13"/>
  <c r="M41" i="13"/>
  <c r="M141" i="13"/>
  <c r="M184" i="13"/>
  <c r="M186" i="13"/>
  <c r="M42" i="13"/>
  <c r="M156" i="13"/>
  <c r="M69" i="13"/>
  <c r="M112" i="13"/>
  <c r="M175" i="13"/>
  <c r="M165" i="13"/>
  <c r="M120" i="13"/>
  <c r="M92" i="13"/>
  <c r="M103" i="13"/>
  <c r="M122" i="13"/>
  <c r="M86" i="13"/>
  <c r="M99" i="13"/>
  <c r="M64" i="13"/>
  <c r="M46" i="13"/>
  <c r="M157" i="13"/>
  <c r="M193" i="13"/>
  <c r="M161" i="13"/>
  <c r="M160" i="13"/>
  <c r="M111" i="13"/>
  <c r="M117" i="13"/>
  <c r="M54" i="13"/>
  <c r="M74" i="13"/>
  <c r="M80" i="13"/>
  <c r="M206" i="13"/>
  <c r="M105" i="13"/>
  <c r="M202" i="13"/>
  <c r="M44" i="13"/>
  <c r="M131" i="13"/>
  <c r="M76" i="13"/>
  <c r="M57" i="13"/>
  <c r="M143" i="13"/>
  <c r="M78" i="13"/>
  <c r="M114" i="13"/>
  <c r="M81" i="13"/>
  <c r="M73" i="13"/>
  <c r="M167" i="13"/>
  <c r="M182" i="13"/>
  <c r="M94" i="13"/>
  <c r="M66" i="13"/>
  <c r="M109" i="13"/>
  <c r="M188" i="13"/>
  <c r="M70" i="13"/>
  <c r="M137" i="13"/>
  <c r="M171" i="13"/>
  <c r="M178" i="13"/>
  <c r="M164" i="13"/>
  <c r="M159" i="13"/>
  <c r="M134" i="13"/>
  <c r="M133" i="13"/>
  <c r="M84" i="13"/>
  <c r="M129" i="13"/>
  <c r="M104" i="13"/>
  <c r="M170" i="13"/>
  <c r="M139" i="13"/>
  <c r="M50" i="13"/>
  <c r="M192" i="13"/>
  <c r="M75" i="13"/>
  <c r="M49" i="13"/>
  <c r="M106" i="13"/>
  <c r="M59" i="13"/>
  <c r="M146" i="13"/>
  <c r="M118" i="13"/>
  <c r="M181" i="13"/>
  <c r="M200" i="13"/>
  <c r="M142" i="13"/>
  <c r="M154" i="13"/>
  <c r="M150" i="13"/>
  <c r="M140" i="13"/>
  <c r="M82" i="13"/>
  <c r="M194" i="13"/>
  <c r="M61" i="13"/>
  <c r="M147" i="13"/>
  <c r="M174" i="13"/>
  <c r="M187" i="13"/>
  <c r="M152" i="13"/>
  <c r="M138" i="13"/>
  <c r="M90" i="13"/>
  <c r="M107" i="13"/>
  <c r="M83" i="13"/>
  <c r="M72" i="13"/>
  <c r="M196" i="13"/>
  <c r="M153" i="13"/>
  <c r="M121" i="13"/>
  <c r="M108" i="13"/>
  <c r="M58" i="13"/>
  <c r="M110" i="13"/>
  <c r="M47" i="13"/>
  <c r="M63" i="13"/>
  <c r="M205" i="13"/>
  <c r="M60" i="13"/>
  <c r="M88" i="13"/>
  <c r="M51" i="13"/>
  <c r="M123" i="13"/>
  <c r="M180" i="13"/>
  <c r="M144" i="13"/>
  <c r="M115" i="13"/>
  <c r="M89" i="13"/>
  <c r="M56" i="13"/>
  <c r="M149" i="13"/>
  <c r="Y41" i="5"/>
  <c r="BP41" i="5" s="1"/>
  <c r="Y57" i="5"/>
  <c r="BP57" i="5" s="1"/>
  <c r="Y65" i="5"/>
  <c r="BP65" i="5" s="1"/>
  <c r="Y73" i="5"/>
  <c r="Y81" i="5"/>
  <c r="BP81" i="5" s="1"/>
  <c r="Y89" i="5"/>
  <c r="Y97" i="5"/>
  <c r="Y105" i="5"/>
  <c r="Y113" i="5"/>
  <c r="BP113" i="5" s="1"/>
  <c r="Y42" i="5"/>
  <c r="BP42" i="5" s="1"/>
  <c r="Y58" i="5"/>
  <c r="BP58" i="5" s="1"/>
  <c r="Y66" i="5"/>
  <c r="BP66" i="5" s="1"/>
  <c r="Y74" i="5"/>
  <c r="BP74" i="5" s="1"/>
  <c r="Y82" i="5"/>
  <c r="BP82" i="5" s="1"/>
  <c r="Y106" i="5"/>
  <c r="BP106" i="5" s="1"/>
  <c r="Y114" i="5"/>
  <c r="BP114" i="5" s="1"/>
  <c r="Y43" i="5"/>
  <c r="BP43" i="5" s="1"/>
  <c r="Y51" i="5"/>
  <c r="BP51" i="5" s="1"/>
  <c r="Y67" i="5"/>
  <c r="BP67" i="5" s="1"/>
  <c r="Y83" i="5"/>
  <c r="BP83" i="5" s="1"/>
  <c r="Y99" i="5"/>
  <c r="BP99" i="5" s="1"/>
  <c r="Y107" i="5"/>
  <c r="BP107" i="5" s="1"/>
  <c r="Y115" i="5"/>
  <c r="BP115" i="5" s="1"/>
  <c r="Y44" i="5"/>
  <c r="BP44" i="5" s="1"/>
  <c r="Y52" i="5"/>
  <c r="BP52" i="5" s="1"/>
  <c r="Y60" i="5"/>
  <c r="BP60" i="5" s="1"/>
  <c r="Y68" i="5"/>
  <c r="BP68" i="5" s="1"/>
  <c r="Y76" i="5"/>
  <c r="BP76" i="5" s="1"/>
  <c r="Y92" i="5"/>
  <c r="BP92" i="5" s="1"/>
  <c r="Y100" i="5"/>
  <c r="BP100" i="5" s="1"/>
  <c r="Y108" i="5"/>
  <c r="BP108" i="5" s="1"/>
  <c r="Y45" i="5"/>
  <c r="BP45" i="5" s="1"/>
  <c r="Y53" i="5"/>
  <c r="BP53" i="5" s="1"/>
  <c r="Y61" i="5"/>
  <c r="BP61" i="5" s="1"/>
  <c r="Y77" i="5"/>
  <c r="BP77" i="5" s="1"/>
  <c r="Y46" i="5"/>
  <c r="Y54" i="5"/>
  <c r="BP54" i="5" s="1"/>
  <c r="Y62" i="5"/>
  <c r="BP62" i="5" s="1"/>
  <c r="Y70" i="5"/>
  <c r="BP70" i="5" s="1"/>
  <c r="Y78" i="5"/>
  <c r="BP78" i="5" s="1"/>
  <c r="Y86" i="5"/>
  <c r="Y94" i="5"/>
  <c r="BP94" i="5" s="1"/>
  <c r="Y102" i="5"/>
  <c r="BP102" i="5" s="1"/>
  <c r="Y110" i="5"/>
  <c r="BP110" i="5" s="1"/>
  <c r="Y55" i="5"/>
  <c r="BP55" i="5" s="1"/>
  <c r="Y63" i="5"/>
  <c r="BP63" i="5" s="1"/>
  <c r="Y56" i="5"/>
  <c r="BP56" i="5" s="1"/>
  <c r="Y79" i="5"/>
  <c r="Y93" i="5"/>
  <c r="BP93" i="5" s="1"/>
  <c r="Y124" i="5"/>
  <c r="BP124" i="5" s="1"/>
  <c r="Y132" i="5"/>
  <c r="Y140" i="5"/>
  <c r="BP140" i="5" s="1"/>
  <c r="Y148" i="5"/>
  <c r="BP148" i="5" s="1"/>
  <c r="Y156" i="5"/>
  <c r="BP156" i="5" s="1"/>
  <c r="Y164" i="5"/>
  <c r="BP164" i="5" s="1"/>
  <c r="Y180" i="5"/>
  <c r="BP180" i="5" s="1"/>
  <c r="Y64" i="5"/>
  <c r="BP64" i="5" s="1"/>
  <c r="Y72" i="5"/>
  <c r="Y125" i="5"/>
  <c r="BP125" i="5" s="1"/>
  <c r="Y133" i="5"/>
  <c r="Y141" i="5"/>
  <c r="Y149" i="5"/>
  <c r="BP149" i="5" s="1"/>
  <c r="Y165" i="5"/>
  <c r="BP165" i="5" s="1"/>
  <c r="Y173" i="5"/>
  <c r="BP173" i="5" s="1"/>
  <c r="Y181" i="5"/>
  <c r="Y103" i="5"/>
  <c r="BP103" i="5" s="1"/>
  <c r="Y117" i="5"/>
  <c r="BP117" i="5" s="1"/>
  <c r="Y118" i="5"/>
  <c r="BP118" i="5" s="1"/>
  <c r="Y134" i="5"/>
  <c r="Y142" i="5"/>
  <c r="BP142" i="5" s="1"/>
  <c r="Y150" i="5"/>
  <c r="BP150" i="5" s="1"/>
  <c r="Y166" i="5"/>
  <c r="BP166" i="5" s="1"/>
  <c r="Y80" i="5"/>
  <c r="BP80" i="5" s="1"/>
  <c r="Y101" i="5"/>
  <c r="BP101" i="5" s="1"/>
  <c r="Y112" i="5"/>
  <c r="BP112" i="5" s="1"/>
  <c r="Y119" i="5"/>
  <c r="BP119" i="5" s="1"/>
  <c r="Y135" i="5"/>
  <c r="BP135" i="5" s="1"/>
  <c r="Y151" i="5"/>
  <c r="BP151" i="5" s="1"/>
  <c r="Y159" i="5"/>
  <c r="Y167" i="5"/>
  <c r="BP167" i="5" s="1"/>
  <c r="Y120" i="5"/>
  <c r="BP120" i="5" s="1"/>
  <c r="Y128" i="5"/>
  <c r="BP128" i="5" s="1"/>
  <c r="Y144" i="5"/>
  <c r="BP144" i="5" s="1"/>
  <c r="Y152" i="5"/>
  <c r="BP152" i="5" s="1"/>
  <c r="Y160" i="5"/>
  <c r="BP160" i="5" s="1"/>
  <c r="Y168" i="5"/>
  <c r="BP168" i="5" s="1"/>
  <c r="Y88" i="5"/>
  <c r="BP88" i="5" s="1"/>
  <c r="Y137" i="5"/>
  <c r="BP137" i="5" s="1"/>
  <c r="Y145" i="5"/>
  <c r="BP145" i="5" s="1"/>
  <c r="Y153" i="5"/>
  <c r="BP153" i="5" s="1"/>
  <c r="Y161" i="5"/>
  <c r="BP161" i="5" s="1"/>
  <c r="Y169" i="5"/>
  <c r="BP169" i="5" s="1"/>
  <c r="Y177" i="5"/>
  <c r="Y71" i="5"/>
  <c r="Y104" i="5"/>
  <c r="Y109" i="5"/>
  <c r="BP109" i="5" s="1"/>
  <c r="Y111" i="5"/>
  <c r="BP111" i="5" s="1"/>
  <c r="Y122" i="5"/>
  <c r="BP122" i="5" s="1"/>
  <c r="Y130" i="5"/>
  <c r="BP130" i="5" s="1"/>
  <c r="Y138" i="5"/>
  <c r="BP138" i="5" s="1"/>
  <c r="Y154" i="5"/>
  <c r="Y170" i="5"/>
  <c r="BP170" i="5" s="1"/>
  <c r="Y48" i="5"/>
  <c r="BP48" i="5" s="1"/>
  <c r="Y155" i="5"/>
  <c r="Y174" i="5"/>
  <c r="BP174" i="5" s="1"/>
  <c r="Y185" i="5"/>
  <c r="BP185" i="5" s="1"/>
  <c r="Y193" i="5"/>
  <c r="BP193" i="5" s="1"/>
  <c r="Y201" i="5"/>
  <c r="BP201" i="5" s="1"/>
  <c r="Y186" i="5"/>
  <c r="BP186" i="5" s="1"/>
  <c r="Y194" i="5"/>
  <c r="BP194" i="5" s="1"/>
  <c r="Y202" i="5"/>
  <c r="BP202" i="5" s="1"/>
  <c r="Y187" i="5"/>
  <c r="BP187" i="5" s="1"/>
  <c r="Y195" i="5"/>
  <c r="BP195" i="5" s="1"/>
  <c r="Y203" i="5"/>
  <c r="BP203" i="5" s="1"/>
  <c r="Y95" i="5"/>
  <c r="BP95" i="5" s="1"/>
  <c r="Y188" i="5"/>
  <c r="BP188" i="5" s="1"/>
  <c r="Y196" i="5"/>
  <c r="BP196" i="5" s="1"/>
  <c r="Y123" i="5"/>
  <c r="Y189" i="5"/>
  <c r="BP189" i="5" s="1"/>
  <c r="Y205" i="5"/>
  <c r="BP205" i="5" s="1"/>
  <c r="Y182" i="5"/>
  <c r="BP182" i="5" s="1"/>
  <c r="Y190" i="5"/>
  <c r="BP190" i="5" s="1"/>
  <c r="Y198" i="5"/>
  <c r="BP198" i="5" s="1"/>
  <c r="Y206" i="5"/>
  <c r="BP206" i="5" s="1"/>
  <c r="Y183" i="5"/>
  <c r="Y199" i="5"/>
  <c r="BP199" i="5" s="1"/>
  <c r="Y179" i="5"/>
  <c r="BP179" i="5" s="1"/>
  <c r="Y184" i="5"/>
  <c r="BP184" i="5" s="1"/>
  <c r="Y192" i="5"/>
  <c r="BP192" i="5" s="1"/>
  <c r="Y200" i="5"/>
  <c r="BP200" i="5" s="1"/>
  <c r="M516" i="13"/>
  <c r="M522" i="13"/>
  <c r="Y539" i="5"/>
  <c r="AJ25" i="7"/>
  <c r="AK25" i="7"/>
  <c r="AK29" i="13"/>
  <c r="AK53" i="13" s="1"/>
  <c r="AJ75" i="13" s="1"/>
  <c r="AJ88" i="13" s="1"/>
  <c r="AK28" i="13"/>
  <c r="AK52" i="13" s="1"/>
  <c r="AJ74" i="13" s="1"/>
  <c r="AJ87" i="13" s="1"/>
  <c r="AK27" i="13"/>
  <c r="AK51" i="13" s="1"/>
  <c r="AJ73" i="13" s="1"/>
  <c r="AJ86" i="13" s="1"/>
  <c r="AK25" i="13"/>
  <c r="AK49" i="13" s="1"/>
  <c r="AJ71" i="13" s="1"/>
  <c r="AJ84" i="13" s="1"/>
  <c r="AI35" i="13"/>
  <c r="AK24" i="13"/>
  <c r="AK48" i="13" s="1"/>
  <c r="AJ70" i="13" s="1"/>
  <c r="AG36" i="13"/>
  <c r="AK23" i="13"/>
  <c r="AK47" i="13" s="1"/>
  <c r="AJ69" i="13" s="1"/>
  <c r="AK22" i="13"/>
  <c r="AK46" i="13" s="1"/>
  <c r="AJ68" i="13" s="1"/>
  <c r="AK21" i="13"/>
  <c r="AK45" i="13" s="1"/>
  <c r="M37" i="13"/>
  <c r="M27" i="13"/>
  <c r="M24" i="13"/>
  <c r="M31" i="13"/>
  <c r="M28" i="13"/>
  <c r="M39" i="13"/>
  <c r="M26" i="13"/>
  <c r="M29" i="13"/>
  <c r="M35" i="13"/>
  <c r="M34" i="13"/>
  <c r="M32" i="13"/>
  <c r="M36" i="13"/>
  <c r="M38" i="13"/>
  <c r="M33" i="13"/>
  <c r="M25" i="13"/>
  <c r="M40" i="13"/>
  <c r="M30" i="13"/>
  <c r="Y19" i="5"/>
  <c r="AH81" i="13"/>
  <c r="AH80" i="13"/>
  <c r="AH90" i="13"/>
  <c r="AH91" i="13"/>
  <c r="AI93" i="13"/>
  <c r="AI94" i="13"/>
  <c r="AJ95" i="13"/>
  <c r="AI77" i="13"/>
  <c r="AI76" i="13"/>
  <c r="AI25" i="7"/>
  <c r="AH26" i="7"/>
  <c r="C20" i="9"/>
  <c r="D20" i="9" s="1"/>
  <c r="E21" i="9" s="1"/>
  <c r="B21" i="9"/>
  <c r="A24" i="9"/>
  <c r="D31" i="7"/>
  <c r="J11" i="7"/>
  <c r="K11" i="7" s="1"/>
  <c r="L11" i="7" s="1"/>
  <c r="M11" i="7" s="1"/>
  <c r="N11" i="7" s="1"/>
  <c r="O11" i="7" s="1"/>
  <c r="I12" i="7" s="1"/>
  <c r="N79" i="13" l="1"/>
  <c r="N135" i="13"/>
  <c r="N132" i="13"/>
  <c r="N141" i="13"/>
  <c r="N162" i="13"/>
  <c r="N178" i="13"/>
  <c r="N88" i="13"/>
  <c r="N69" i="13"/>
  <c r="N156" i="13"/>
  <c r="N108" i="13"/>
  <c r="N164" i="13"/>
  <c r="N68" i="13"/>
  <c r="N187" i="13"/>
  <c r="N190" i="13"/>
  <c r="N59" i="13"/>
  <c r="N201" i="13"/>
  <c r="N41" i="13"/>
  <c r="N195" i="13"/>
  <c r="N199" i="13"/>
  <c r="N142" i="13"/>
  <c r="N66" i="13"/>
  <c r="N173" i="13"/>
  <c r="N130" i="13"/>
  <c r="N204" i="13"/>
  <c r="N44" i="13"/>
  <c r="N77" i="13"/>
  <c r="N194" i="13"/>
  <c r="N157" i="13"/>
  <c r="N127" i="13"/>
  <c r="N110" i="13"/>
  <c r="N186" i="13"/>
  <c r="N104" i="13"/>
  <c r="N64" i="13"/>
  <c r="N196" i="13"/>
  <c r="N63" i="13"/>
  <c r="N107" i="13"/>
  <c r="N193" i="13"/>
  <c r="N148" i="13"/>
  <c r="N150" i="13"/>
  <c r="N176" i="13"/>
  <c r="N57" i="13"/>
  <c r="N128" i="13"/>
  <c r="N97" i="13"/>
  <c r="N80" i="13"/>
  <c r="N67" i="13"/>
  <c r="N189" i="13"/>
  <c r="N73" i="13"/>
  <c r="N138" i="13"/>
  <c r="N121" i="13"/>
  <c r="N171" i="13"/>
  <c r="N90" i="13"/>
  <c r="N100" i="13"/>
  <c r="N153" i="13"/>
  <c r="N169" i="13"/>
  <c r="N136" i="13"/>
  <c r="N147" i="13"/>
  <c r="N174" i="13"/>
  <c r="N81" i="13"/>
  <c r="N42" i="13"/>
  <c r="N49" i="13"/>
  <c r="N168" i="13"/>
  <c r="N91" i="13"/>
  <c r="N76" i="13"/>
  <c r="N205" i="13"/>
  <c r="N123" i="13"/>
  <c r="N109" i="13"/>
  <c r="N113" i="13"/>
  <c r="N188" i="13"/>
  <c r="N54" i="13"/>
  <c r="N197" i="13"/>
  <c r="N62" i="13"/>
  <c r="N92" i="13"/>
  <c r="N53" i="13"/>
  <c r="N70" i="13"/>
  <c r="N93" i="13"/>
  <c r="N72" i="13"/>
  <c r="N96" i="13"/>
  <c r="N170" i="13"/>
  <c r="N102" i="13"/>
  <c r="N125" i="13"/>
  <c r="N152" i="13"/>
  <c r="N172" i="13"/>
  <c r="N184" i="13"/>
  <c r="N75" i="13"/>
  <c r="N48" i="13"/>
  <c r="N181" i="13"/>
  <c r="N119" i="13"/>
  <c r="N143" i="13"/>
  <c r="N61" i="13"/>
  <c r="N160" i="13"/>
  <c r="N126" i="13"/>
  <c r="N167" i="13"/>
  <c r="N144" i="13"/>
  <c r="N202" i="13"/>
  <c r="N74" i="13"/>
  <c r="N183" i="13"/>
  <c r="N175" i="13"/>
  <c r="N146" i="13"/>
  <c r="N60" i="13"/>
  <c r="N120" i="13"/>
  <c r="N182" i="13"/>
  <c r="N166" i="13"/>
  <c r="N131" i="13"/>
  <c r="N47" i="13"/>
  <c r="N134" i="13"/>
  <c r="N198" i="13"/>
  <c r="N124" i="13"/>
  <c r="N84" i="13"/>
  <c r="N45" i="13"/>
  <c r="N139" i="13"/>
  <c r="N200" i="13"/>
  <c r="N52" i="13"/>
  <c r="N155" i="13"/>
  <c r="N56" i="13"/>
  <c r="N161" i="13"/>
  <c r="N145" i="13"/>
  <c r="N86" i="13"/>
  <c r="N149" i="13"/>
  <c r="N159" i="13"/>
  <c r="N163" i="13"/>
  <c r="N43" i="13"/>
  <c r="N50" i="13"/>
  <c r="N106" i="13"/>
  <c r="N116" i="13"/>
  <c r="N140" i="13"/>
  <c r="N111" i="13"/>
  <c r="N94" i="13"/>
  <c r="N71" i="13"/>
  <c r="N112" i="13"/>
  <c r="N58" i="13"/>
  <c r="N82" i="13"/>
  <c r="N51" i="13"/>
  <c r="N83" i="13"/>
  <c r="N85" i="13"/>
  <c r="N114" i="13"/>
  <c r="N65" i="13"/>
  <c r="N122" i="13"/>
  <c r="N129" i="13"/>
  <c r="N89" i="13"/>
  <c r="N158" i="13"/>
  <c r="N117" i="13"/>
  <c r="N101" i="13"/>
  <c r="N203" i="13"/>
  <c r="N206" i="13"/>
  <c r="N192" i="13"/>
  <c r="N191" i="13"/>
  <c r="N115" i="13"/>
  <c r="N177" i="13"/>
  <c r="N95" i="13"/>
  <c r="N133" i="13"/>
  <c r="N87" i="13"/>
  <c r="N185" i="13"/>
  <c r="N137" i="13"/>
  <c r="N46" i="13"/>
  <c r="N78" i="13"/>
  <c r="N55" i="13"/>
  <c r="N151" i="13"/>
  <c r="N105" i="13"/>
  <c r="N99" i="13"/>
  <c r="N165" i="13"/>
  <c r="N98" i="13"/>
  <c r="N103" i="13"/>
  <c r="N154" i="13"/>
  <c r="N118" i="13"/>
  <c r="N180" i="13"/>
  <c r="N179" i="13"/>
  <c r="U42" i="13"/>
  <c r="U41" i="13"/>
  <c r="AJ67" i="13"/>
  <c r="AJ77" i="13" s="1"/>
  <c r="N516" i="13"/>
  <c r="N522" i="13"/>
  <c r="AJ26" i="7"/>
  <c r="AK26" i="7"/>
  <c r="AJ96" i="13"/>
  <c r="AJ97" i="13"/>
  <c r="AJ98" i="13"/>
  <c r="AH36" i="13"/>
  <c r="AL25" i="13" s="1"/>
  <c r="AJ94" i="13"/>
  <c r="AK30" i="13"/>
  <c r="AJ35" i="13" s="1"/>
  <c r="N27" i="13"/>
  <c r="N35" i="13"/>
  <c r="N30" i="13"/>
  <c r="N26" i="13"/>
  <c r="N38" i="13"/>
  <c r="N25" i="13"/>
  <c r="N29" i="13"/>
  <c r="N24" i="13"/>
  <c r="N34" i="13"/>
  <c r="N36" i="13"/>
  <c r="N32" i="13"/>
  <c r="N37" i="13"/>
  <c r="N31" i="13"/>
  <c r="N39" i="13"/>
  <c r="N28" i="13"/>
  <c r="N33" i="13"/>
  <c r="N40" i="13"/>
  <c r="AH99" i="13"/>
  <c r="U27" i="13"/>
  <c r="U35" i="13"/>
  <c r="U34" i="13"/>
  <c r="U28" i="13"/>
  <c r="U36" i="13"/>
  <c r="U26" i="13"/>
  <c r="U29" i="13"/>
  <c r="U37" i="13"/>
  <c r="U30" i="13"/>
  <c r="U38" i="13"/>
  <c r="U24" i="13"/>
  <c r="U31" i="13"/>
  <c r="U39" i="13"/>
  <c r="U33" i="13"/>
  <c r="U32" i="13"/>
  <c r="U40" i="13"/>
  <c r="U25" i="13"/>
  <c r="AI78" i="13"/>
  <c r="AI26" i="7"/>
  <c r="AH27" i="7"/>
  <c r="A25" i="9"/>
  <c r="C21" i="9"/>
  <c r="D21" i="9" s="1"/>
  <c r="E22" i="9" s="1"/>
  <c r="B22" i="9"/>
  <c r="J12" i="7"/>
  <c r="K12" i="7" s="1"/>
  <c r="L12" i="7" s="1"/>
  <c r="M12" i="7" s="1"/>
  <c r="N12" i="7" s="1"/>
  <c r="O12" i="7" s="1"/>
  <c r="D32" i="7"/>
  <c r="Z48" i="5" l="1"/>
  <c r="BQ48" i="5" s="1"/>
  <c r="Z56" i="5"/>
  <c r="BQ56" i="5" s="1"/>
  <c r="Z64" i="5"/>
  <c r="BQ64" i="5" s="1"/>
  <c r="Z72" i="5"/>
  <c r="Z80" i="5"/>
  <c r="BQ80" i="5" s="1"/>
  <c r="Z88" i="5"/>
  <c r="BQ88" i="5" s="1"/>
  <c r="Z96" i="5"/>
  <c r="BQ96" i="5" s="1"/>
  <c r="Z104" i="5"/>
  <c r="Z112" i="5"/>
  <c r="BQ112" i="5" s="1"/>
  <c r="Z41" i="5"/>
  <c r="BQ41" i="5" s="1"/>
  <c r="Z49" i="5"/>
  <c r="BQ49" i="5" s="1"/>
  <c r="Z57" i="5"/>
  <c r="BQ57" i="5" s="1"/>
  <c r="Z65" i="5"/>
  <c r="BQ65" i="5" s="1"/>
  <c r="Z73" i="5"/>
  <c r="Z81" i="5"/>
  <c r="BQ81" i="5" s="1"/>
  <c r="Z89" i="5"/>
  <c r="Z97" i="5"/>
  <c r="Z105" i="5"/>
  <c r="Z113" i="5"/>
  <c r="BQ113" i="5" s="1"/>
  <c r="Z42" i="5"/>
  <c r="BQ42" i="5" s="1"/>
  <c r="Z50" i="5"/>
  <c r="BQ50" i="5" s="1"/>
  <c r="Z58" i="5"/>
  <c r="BQ58" i="5" s="1"/>
  <c r="Z66" i="5"/>
  <c r="BQ66" i="5" s="1"/>
  <c r="Z74" i="5"/>
  <c r="BQ74" i="5" s="1"/>
  <c r="Z82" i="5"/>
  <c r="BQ82" i="5" s="1"/>
  <c r="Z90" i="5"/>
  <c r="BQ90" i="5" s="1"/>
  <c r="Z98" i="5"/>
  <c r="BQ98" i="5" s="1"/>
  <c r="Z106" i="5"/>
  <c r="BQ106" i="5" s="1"/>
  <c r="Z114" i="5"/>
  <c r="BQ114" i="5" s="1"/>
  <c r="Z43" i="5"/>
  <c r="BQ43" i="5" s="1"/>
  <c r="Z51" i="5"/>
  <c r="BQ51" i="5" s="1"/>
  <c r="Z59" i="5"/>
  <c r="BQ59" i="5" s="1"/>
  <c r="Z67" i="5"/>
  <c r="BQ67" i="5" s="1"/>
  <c r="Z75" i="5"/>
  <c r="BQ75" i="5" s="1"/>
  <c r="Z83" i="5"/>
  <c r="BQ83" i="5" s="1"/>
  <c r="Z91" i="5"/>
  <c r="BQ91" i="5" s="1"/>
  <c r="Z99" i="5"/>
  <c r="BQ99" i="5" s="1"/>
  <c r="Z107" i="5"/>
  <c r="BQ107" i="5" s="1"/>
  <c r="Z115" i="5"/>
  <c r="BQ115" i="5" s="1"/>
  <c r="Z44" i="5"/>
  <c r="BQ44" i="5" s="1"/>
  <c r="Z52" i="5"/>
  <c r="BQ52" i="5" s="1"/>
  <c r="Z60" i="5"/>
  <c r="BQ60" i="5" s="1"/>
  <c r="Z68" i="5"/>
  <c r="BQ68" i="5" s="1"/>
  <c r="Z76" i="5"/>
  <c r="BQ76" i="5" s="1"/>
  <c r="Z84" i="5"/>
  <c r="BQ84" i="5" s="1"/>
  <c r="Z92" i="5"/>
  <c r="BQ92" i="5" s="1"/>
  <c r="Z45" i="5"/>
  <c r="BQ45" i="5" s="1"/>
  <c r="Z53" i="5"/>
  <c r="BQ53" i="5" s="1"/>
  <c r="Z61" i="5"/>
  <c r="BQ61" i="5" s="1"/>
  <c r="Z69" i="5"/>
  <c r="BQ69" i="5" s="1"/>
  <c r="Z77" i="5"/>
  <c r="BQ77" i="5" s="1"/>
  <c r="Z85" i="5"/>
  <c r="BQ85" i="5" s="1"/>
  <c r="Z93" i="5"/>
  <c r="BQ93" i="5" s="1"/>
  <c r="Z101" i="5"/>
  <c r="BQ101" i="5" s="1"/>
  <c r="Z109" i="5"/>
  <c r="BQ109" i="5" s="1"/>
  <c r="Z46" i="5"/>
  <c r="Z54" i="5"/>
  <c r="BQ54" i="5" s="1"/>
  <c r="Z62" i="5"/>
  <c r="BQ62" i="5" s="1"/>
  <c r="Z63" i="5"/>
  <c r="BQ63" i="5" s="1"/>
  <c r="Z86" i="5"/>
  <c r="Z95" i="5"/>
  <c r="BQ95" i="5" s="1"/>
  <c r="Z100" i="5"/>
  <c r="BQ100" i="5" s="1"/>
  <c r="Z123" i="5"/>
  <c r="Z131" i="5"/>
  <c r="BQ131" i="5" s="1"/>
  <c r="Z139" i="5"/>
  <c r="BQ139" i="5" s="1"/>
  <c r="Z147" i="5"/>
  <c r="BQ147" i="5" s="1"/>
  <c r="Z155" i="5"/>
  <c r="Z163" i="5"/>
  <c r="BQ163" i="5" s="1"/>
  <c r="Z171" i="5"/>
  <c r="BQ171" i="5" s="1"/>
  <c r="Z179" i="5"/>
  <c r="BQ179" i="5" s="1"/>
  <c r="Z79" i="5"/>
  <c r="Z124" i="5"/>
  <c r="BQ124" i="5" s="1"/>
  <c r="Z132" i="5"/>
  <c r="Z140" i="5"/>
  <c r="BQ140" i="5" s="1"/>
  <c r="Z148" i="5"/>
  <c r="BQ148" i="5" s="1"/>
  <c r="Z156" i="5"/>
  <c r="BQ156" i="5" s="1"/>
  <c r="Z164" i="5"/>
  <c r="BQ164" i="5" s="1"/>
  <c r="Z172" i="5"/>
  <c r="BQ172" i="5" s="1"/>
  <c r="Z180" i="5"/>
  <c r="BQ180" i="5" s="1"/>
  <c r="Z110" i="5"/>
  <c r="BQ110" i="5" s="1"/>
  <c r="Z125" i="5"/>
  <c r="BQ125" i="5" s="1"/>
  <c r="Z133" i="5"/>
  <c r="Z141" i="5"/>
  <c r="Z149" i="5"/>
  <c r="BQ149" i="5" s="1"/>
  <c r="Z157" i="5"/>
  <c r="BQ157" i="5" s="1"/>
  <c r="Z165" i="5"/>
  <c r="BQ165" i="5" s="1"/>
  <c r="Z173" i="5"/>
  <c r="BQ173" i="5" s="1"/>
  <c r="Z87" i="5"/>
  <c r="BQ87" i="5" s="1"/>
  <c r="Z103" i="5"/>
  <c r="BQ103" i="5" s="1"/>
  <c r="Z108" i="5"/>
  <c r="BQ108" i="5" s="1"/>
  <c r="Z117" i="5"/>
  <c r="BQ117" i="5" s="1"/>
  <c r="Z118" i="5"/>
  <c r="BQ118" i="5" s="1"/>
  <c r="Z126" i="5"/>
  <c r="BQ126" i="5" s="1"/>
  <c r="Z134" i="5"/>
  <c r="Z142" i="5"/>
  <c r="BQ142" i="5" s="1"/>
  <c r="Z150" i="5"/>
  <c r="BQ150" i="5" s="1"/>
  <c r="Z158" i="5"/>
  <c r="BQ158" i="5" s="1"/>
  <c r="Z166" i="5"/>
  <c r="BQ166" i="5" s="1"/>
  <c r="Z70" i="5"/>
  <c r="BQ70" i="5" s="1"/>
  <c r="Z94" i="5"/>
  <c r="BQ94" i="5" s="1"/>
  <c r="Z116" i="5"/>
  <c r="BQ116" i="5" s="1"/>
  <c r="Z119" i="5"/>
  <c r="BQ119" i="5" s="1"/>
  <c r="Z127" i="5"/>
  <c r="BQ127" i="5" s="1"/>
  <c r="Z135" i="5"/>
  <c r="BQ135" i="5" s="1"/>
  <c r="Z143" i="5"/>
  <c r="BQ143" i="5" s="1"/>
  <c r="Z151" i="5"/>
  <c r="BQ151" i="5" s="1"/>
  <c r="Z159" i="5"/>
  <c r="Z167" i="5"/>
  <c r="BQ167" i="5" s="1"/>
  <c r="Z175" i="5"/>
  <c r="BQ175" i="5" s="1"/>
  <c r="Z120" i="5"/>
  <c r="BQ120" i="5" s="1"/>
  <c r="Z128" i="5"/>
  <c r="BQ128" i="5" s="1"/>
  <c r="Z136" i="5"/>
  <c r="BQ136" i="5" s="1"/>
  <c r="Z144" i="5"/>
  <c r="BQ144" i="5" s="1"/>
  <c r="Z152" i="5"/>
  <c r="BQ152" i="5" s="1"/>
  <c r="Z160" i="5"/>
  <c r="BQ160" i="5" s="1"/>
  <c r="Z168" i="5"/>
  <c r="BQ168" i="5" s="1"/>
  <c r="Z176" i="5"/>
  <c r="BQ176" i="5" s="1"/>
  <c r="Z47" i="5"/>
  <c r="BQ47" i="5" s="1"/>
  <c r="Z78" i="5"/>
  <c r="BQ78" i="5" s="1"/>
  <c r="Z121" i="5"/>
  <c r="BQ121" i="5" s="1"/>
  <c r="Z129" i="5"/>
  <c r="BQ129" i="5" s="1"/>
  <c r="Z137" i="5"/>
  <c r="BQ137" i="5" s="1"/>
  <c r="Z145" i="5"/>
  <c r="BQ145" i="5" s="1"/>
  <c r="Z153" i="5"/>
  <c r="BQ153" i="5" s="1"/>
  <c r="Z161" i="5"/>
  <c r="BQ161" i="5" s="1"/>
  <c r="Z169" i="5"/>
  <c r="BQ169" i="5" s="1"/>
  <c r="Z162" i="5"/>
  <c r="BQ162" i="5" s="1"/>
  <c r="Z181" i="5"/>
  <c r="Z184" i="5"/>
  <c r="BQ184" i="5" s="1"/>
  <c r="Z192" i="5"/>
  <c r="BQ192" i="5" s="1"/>
  <c r="Z200" i="5"/>
  <c r="BQ200" i="5" s="1"/>
  <c r="Z55" i="5"/>
  <c r="BQ55" i="5" s="1"/>
  <c r="Z170" i="5"/>
  <c r="BQ170" i="5" s="1"/>
  <c r="Z174" i="5"/>
  <c r="BQ174" i="5" s="1"/>
  <c r="Z185" i="5"/>
  <c r="BQ185" i="5" s="1"/>
  <c r="Z193" i="5"/>
  <c r="BQ193" i="5" s="1"/>
  <c r="Z201" i="5"/>
  <c r="BQ201" i="5" s="1"/>
  <c r="Z111" i="5"/>
  <c r="BQ111" i="5" s="1"/>
  <c r="Z186" i="5"/>
  <c r="BQ186" i="5" s="1"/>
  <c r="Z194" i="5"/>
  <c r="BQ194" i="5" s="1"/>
  <c r="Z202" i="5"/>
  <c r="BQ202" i="5" s="1"/>
  <c r="Z122" i="5"/>
  <c r="BQ122" i="5" s="1"/>
  <c r="Z178" i="5"/>
  <c r="BQ178" i="5" s="1"/>
  <c r="Z187" i="5"/>
  <c r="BQ187" i="5" s="1"/>
  <c r="Z195" i="5"/>
  <c r="BQ195" i="5" s="1"/>
  <c r="Z203" i="5"/>
  <c r="BQ203" i="5" s="1"/>
  <c r="Z71" i="5"/>
  <c r="Z130" i="5"/>
  <c r="BQ130" i="5" s="1"/>
  <c r="Z188" i="5"/>
  <c r="BQ188" i="5" s="1"/>
  <c r="Z196" i="5"/>
  <c r="BQ196" i="5" s="1"/>
  <c r="Z204" i="5"/>
  <c r="BQ204" i="5" s="1"/>
  <c r="Z138" i="5"/>
  <c r="BQ138" i="5" s="1"/>
  <c r="Z189" i="5"/>
  <c r="BQ189" i="5" s="1"/>
  <c r="Z197" i="5"/>
  <c r="BQ197" i="5" s="1"/>
  <c r="Z205" i="5"/>
  <c r="BQ205" i="5" s="1"/>
  <c r="Z102" i="5"/>
  <c r="BQ102" i="5" s="1"/>
  <c r="Z146" i="5"/>
  <c r="BQ146" i="5" s="1"/>
  <c r="Z177" i="5"/>
  <c r="Z182" i="5"/>
  <c r="BQ182" i="5" s="1"/>
  <c r="Z190" i="5"/>
  <c r="BQ190" i="5" s="1"/>
  <c r="Z198" i="5"/>
  <c r="BQ198" i="5" s="1"/>
  <c r="Z206" i="5"/>
  <c r="BQ206" i="5" s="1"/>
  <c r="Z154" i="5"/>
  <c r="Z183" i="5"/>
  <c r="Z191" i="5"/>
  <c r="BQ191" i="5" s="1"/>
  <c r="Z199" i="5"/>
  <c r="BQ199" i="5" s="1"/>
  <c r="AJ76" i="13"/>
  <c r="AJ78" i="13" s="1"/>
  <c r="Z522" i="5"/>
  <c r="BQ522" i="5" s="1"/>
  <c r="Z516" i="5"/>
  <c r="BQ516" i="5" s="1"/>
  <c r="AJ27" i="7"/>
  <c r="AK27" i="7"/>
  <c r="AI36" i="13"/>
  <c r="AL29" i="13"/>
  <c r="AL53" i="13" s="1"/>
  <c r="AK75" i="13" s="1"/>
  <c r="AK88" i="13" s="1"/>
  <c r="AL28" i="13"/>
  <c r="AL52" i="13" s="1"/>
  <c r="AK74" i="13" s="1"/>
  <c r="AK87" i="13" s="1"/>
  <c r="AL26" i="13"/>
  <c r="AL50" i="13" s="1"/>
  <c r="AK72" i="13" s="1"/>
  <c r="AL24" i="13"/>
  <c r="AL48" i="13" s="1"/>
  <c r="AK70" i="13" s="1"/>
  <c r="AL22" i="13"/>
  <c r="AL46" i="13" s="1"/>
  <c r="AK68" i="13" s="1"/>
  <c r="AL21" i="13"/>
  <c r="AL45" i="13" s="1"/>
  <c r="AG37" i="13"/>
  <c r="AH37" i="13" s="1"/>
  <c r="AM21" i="13" s="1"/>
  <c r="AL23" i="13"/>
  <c r="AL27" i="13"/>
  <c r="AL51" i="13" s="1"/>
  <c r="AK73" i="13" s="1"/>
  <c r="AI82" i="13"/>
  <c r="AI80" i="13"/>
  <c r="AI90" i="13"/>
  <c r="Y38" i="5"/>
  <c r="BP38" i="5" s="1"/>
  <c r="Z19" i="5"/>
  <c r="AI81" i="13"/>
  <c r="AI92" i="13"/>
  <c r="AI91" i="13"/>
  <c r="AL49" i="13"/>
  <c r="AK71" i="13" s="1"/>
  <c r="AI27" i="7"/>
  <c r="AH28" i="7"/>
  <c r="C22" i="9"/>
  <c r="D22" i="9" s="1"/>
  <c r="E23" i="9" s="1"/>
  <c r="B23" i="9"/>
  <c r="A26" i="9"/>
  <c r="I13" i="7"/>
  <c r="J13" i="7" s="1"/>
  <c r="K13" i="7" s="1"/>
  <c r="L13" i="7" s="1"/>
  <c r="M13" i="7" s="1"/>
  <c r="N13" i="7" s="1"/>
  <c r="O13" i="7" s="1"/>
  <c r="V42" i="13" l="1"/>
  <c r="V41" i="13"/>
  <c r="AA516" i="5"/>
  <c r="BR516" i="5" s="1"/>
  <c r="AA47" i="5"/>
  <c r="BR47" i="5" s="1"/>
  <c r="AA55" i="5"/>
  <c r="BR55" i="5" s="1"/>
  <c r="AA63" i="5"/>
  <c r="BR63" i="5" s="1"/>
  <c r="AA71" i="5"/>
  <c r="AA79" i="5"/>
  <c r="AA87" i="5"/>
  <c r="BR87" i="5" s="1"/>
  <c r="AA95" i="5"/>
  <c r="BR95" i="5" s="1"/>
  <c r="AA103" i="5"/>
  <c r="BR103" i="5" s="1"/>
  <c r="AA111" i="5"/>
  <c r="BR111" i="5" s="1"/>
  <c r="AA48" i="5"/>
  <c r="BR48" i="5" s="1"/>
  <c r="AA56" i="5"/>
  <c r="BR56" i="5" s="1"/>
  <c r="AA64" i="5"/>
  <c r="BR64" i="5" s="1"/>
  <c r="AA72" i="5"/>
  <c r="AA80" i="5"/>
  <c r="BR80" i="5" s="1"/>
  <c r="AA88" i="5"/>
  <c r="BR88" i="5" s="1"/>
  <c r="AA96" i="5"/>
  <c r="BR96" i="5" s="1"/>
  <c r="AA104" i="5"/>
  <c r="AA112" i="5"/>
  <c r="BR112" i="5" s="1"/>
  <c r="AA41" i="5"/>
  <c r="BR41" i="5" s="1"/>
  <c r="AA49" i="5"/>
  <c r="BR49" i="5" s="1"/>
  <c r="AA57" i="5"/>
  <c r="BR57" i="5" s="1"/>
  <c r="AA65" i="5"/>
  <c r="BR65" i="5" s="1"/>
  <c r="AA73" i="5"/>
  <c r="AA81" i="5"/>
  <c r="BR81" i="5" s="1"/>
  <c r="AA89" i="5"/>
  <c r="AA97" i="5"/>
  <c r="AA105" i="5"/>
  <c r="AA113" i="5"/>
  <c r="BR113" i="5" s="1"/>
  <c r="AA42" i="5"/>
  <c r="BR42" i="5" s="1"/>
  <c r="AA50" i="5"/>
  <c r="BR50" i="5" s="1"/>
  <c r="AA58" i="5"/>
  <c r="BR58" i="5" s="1"/>
  <c r="AA66" i="5"/>
  <c r="BR66" i="5" s="1"/>
  <c r="AA74" i="5"/>
  <c r="BR74" i="5" s="1"/>
  <c r="AA82" i="5"/>
  <c r="BR82" i="5" s="1"/>
  <c r="AA90" i="5"/>
  <c r="BR90" i="5" s="1"/>
  <c r="AA98" i="5"/>
  <c r="BR98" i="5" s="1"/>
  <c r="AA106" i="5"/>
  <c r="BR106" i="5" s="1"/>
  <c r="AA114" i="5"/>
  <c r="BR114" i="5" s="1"/>
  <c r="AA43" i="5"/>
  <c r="BR43" i="5" s="1"/>
  <c r="AA51" i="5"/>
  <c r="BR51" i="5" s="1"/>
  <c r="AA59" i="5"/>
  <c r="BR59" i="5" s="1"/>
  <c r="AA67" i="5"/>
  <c r="BR67" i="5" s="1"/>
  <c r="AA75" i="5"/>
  <c r="BR75" i="5" s="1"/>
  <c r="AA83" i="5"/>
  <c r="BR83" i="5" s="1"/>
  <c r="AA91" i="5"/>
  <c r="BR91" i="5" s="1"/>
  <c r="AA44" i="5"/>
  <c r="BR44" i="5" s="1"/>
  <c r="AA52" i="5"/>
  <c r="BR52" i="5" s="1"/>
  <c r="AA60" i="5"/>
  <c r="BR60" i="5" s="1"/>
  <c r="AA68" i="5"/>
  <c r="BR68" i="5" s="1"/>
  <c r="AA76" i="5"/>
  <c r="BR76" i="5" s="1"/>
  <c r="AA84" i="5"/>
  <c r="BR84" i="5" s="1"/>
  <c r="AA92" i="5"/>
  <c r="BR92" i="5" s="1"/>
  <c r="AA100" i="5"/>
  <c r="BR100" i="5" s="1"/>
  <c r="AA108" i="5"/>
  <c r="BR108" i="5" s="1"/>
  <c r="AA45" i="5"/>
  <c r="BR45" i="5" s="1"/>
  <c r="AA53" i="5"/>
  <c r="BR53" i="5" s="1"/>
  <c r="AA61" i="5"/>
  <c r="BR61" i="5" s="1"/>
  <c r="AA102" i="5"/>
  <c r="BR102" i="5" s="1"/>
  <c r="AA107" i="5"/>
  <c r="BR107" i="5" s="1"/>
  <c r="AA115" i="5"/>
  <c r="BR115" i="5" s="1"/>
  <c r="AA122" i="5"/>
  <c r="BR122" i="5" s="1"/>
  <c r="AA130" i="5"/>
  <c r="BR130" i="5" s="1"/>
  <c r="AA138" i="5"/>
  <c r="BR138" i="5" s="1"/>
  <c r="AA146" i="5"/>
  <c r="BR146" i="5" s="1"/>
  <c r="AA154" i="5"/>
  <c r="AA162" i="5"/>
  <c r="BR162" i="5" s="1"/>
  <c r="AA170" i="5"/>
  <c r="BR170" i="5" s="1"/>
  <c r="AA178" i="5"/>
  <c r="BR178" i="5" s="1"/>
  <c r="AA86" i="5"/>
  <c r="AA93" i="5"/>
  <c r="BR93" i="5" s="1"/>
  <c r="AA123" i="5"/>
  <c r="AA131" i="5"/>
  <c r="BR131" i="5" s="1"/>
  <c r="AA139" i="5"/>
  <c r="BR139" i="5" s="1"/>
  <c r="AA147" i="5"/>
  <c r="BR147" i="5" s="1"/>
  <c r="AA155" i="5"/>
  <c r="AA163" i="5"/>
  <c r="BR163" i="5" s="1"/>
  <c r="AA171" i="5"/>
  <c r="BR171" i="5" s="1"/>
  <c r="AA179" i="5"/>
  <c r="BR179" i="5" s="1"/>
  <c r="AA69" i="5"/>
  <c r="BR69" i="5" s="1"/>
  <c r="AA124" i="5"/>
  <c r="BR124" i="5" s="1"/>
  <c r="AA132" i="5"/>
  <c r="AA140" i="5"/>
  <c r="BR140" i="5" s="1"/>
  <c r="AA148" i="5"/>
  <c r="BR148" i="5" s="1"/>
  <c r="AA156" i="5"/>
  <c r="BR156" i="5" s="1"/>
  <c r="AA164" i="5"/>
  <c r="BR164" i="5" s="1"/>
  <c r="AA172" i="5"/>
  <c r="BR172" i="5" s="1"/>
  <c r="AA110" i="5"/>
  <c r="BR110" i="5" s="1"/>
  <c r="AA125" i="5"/>
  <c r="BR125" i="5" s="1"/>
  <c r="AA133" i="5"/>
  <c r="AA141" i="5"/>
  <c r="AA149" i="5"/>
  <c r="BR149" i="5" s="1"/>
  <c r="AA157" i="5"/>
  <c r="BR157" i="5" s="1"/>
  <c r="AA165" i="5"/>
  <c r="BR165" i="5" s="1"/>
  <c r="AA77" i="5"/>
  <c r="BR77" i="5" s="1"/>
  <c r="AA101" i="5"/>
  <c r="BR101" i="5" s="1"/>
  <c r="AA117" i="5"/>
  <c r="BR117" i="5" s="1"/>
  <c r="AA118" i="5"/>
  <c r="BR118" i="5" s="1"/>
  <c r="AA126" i="5"/>
  <c r="BR126" i="5" s="1"/>
  <c r="AA134" i="5"/>
  <c r="AA142" i="5"/>
  <c r="BR142" i="5" s="1"/>
  <c r="AA150" i="5"/>
  <c r="BR150" i="5" s="1"/>
  <c r="AA158" i="5"/>
  <c r="BR158" i="5" s="1"/>
  <c r="AA166" i="5"/>
  <c r="BR166" i="5" s="1"/>
  <c r="AA174" i="5"/>
  <c r="BR174" i="5" s="1"/>
  <c r="AA46" i="5"/>
  <c r="AA70" i="5"/>
  <c r="BR70" i="5" s="1"/>
  <c r="AA94" i="5"/>
  <c r="BR94" i="5" s="1"/>
  <c r="AA99" i="5"/>
  <c r="BR99" i="5" s="1"/>
  <c r="AA116" i="5"/>
  <c r="BR116" i="5" s="1"/>
  <c r="AA119" i="5"/>
  <c r="BR119" i="5" s="1"/>
  <c r="AA127" i="5"/>
  <c r="BR127" i="5" s="1"/>
  <c r="AA135" i="5"/>
  <c r="BR135" i="5" s="1"/>
  <c r="AA143" i="5"/>
  <c r="BR143" i="5" s="1"/>
  <c r="AA151" i="5"/>
  <c r="BR151" i="5" s="1"/>
  <c r="AA159" i="5"/>
  <c r="AA167" i="5"/>
  <c r="BR167" i="5" s="1"/>
  <c r="AA175" i="5"/>
  <c r="BR175" i="5" s="1"/>
  <c r="AA54" i="5"/>
  <c r="BR54" i="5" s="1"/>
  <c r="AA85" i="5"/>
  <c r="BR85" i="5" s="1"/>
  <c r="AA120" i="5"/>
  <c r="BR120" i="5" s="1"/>
  <c r="AA128" i="5"/>
  <c r="BR128" i="5" s="1"/>
  <c r="AA136" i="5"/>
  <c r="BR136" i="5" s="1"/>
  <c r="AA144" i="5"/>
  <c r="BR144" i="5" s="1"/>
  <c r="AA152" i="5"/>
  <c r="BR152" i="5" s="1"/>
  <c r="AA160" i="5"/>
  <c r="BR160" i="5" s="1"/>
  <c r="AA168" i="5"/>
  <c r="BR168" i="5" s="1"/>
  <c r="AA169" i="5"/>
  <c r="BR169" i="5" s="1"/>
  <c r="AA183" i="5"/>
  <c r="AA191" i="5"/>
  <c r="BR191" i="5" s="1"/>
  <c r="AA199" i="5"/>
  <c r="BR199" i="5" s="1"/>
  <c r="AA109" i="5"/>
  <c r="BR109" i="5" s="1"/>
  <c r="AA181" i="5"/>
  <c r="AA184" i="5"/>
  <c r="BR184" i="5" s="1"/>
  <c r="AA192" i="5"/>
  <c r="BR192" i="5" s="1"/>
  <c r="AA200" i="5"/>
  <c r="BR200" i="5" s="1"/>
  <c r="AA62" i="5"/>
  <c r="BR62" i="5" s="1"/>
  <c r="AA121" i="5"/>
  <c r="BR121" i="5" s="1"/>
  <c r="AA176" i="5"/>
  <c r="BR176" i="5" s="1"/>
  <c r="AA185" i="5"/>
  <c r="BR185" i="5" s="1"/>
  <c r="AA193" i="5"/>
  <c r="BR193" i="5" s="1"/>
  <c r="AA201" i="5"/>
  <c r="BR201" i="5" s="1"/>
  <c r="AA129" i="5"/>
  <c r="BR129" i="5" s="1"/>
  <c r="AA186" i="5"/>
  <c r="BR186" i="5" s="1"/>
  <c r="AA194" i="5"/>
  <c r="BR194" i="5" s="1"/>
  <c r="AA202" i="5"/>
  <c r="BR202" i="5" s="1"/>
  <c r="AA137" i="5"/>
  <c r="BR137" i="5" s="1"/>
  <c r="AA180" i="5"/>
  <c r="BR180" i="5" s="1"/>
  <c r="AA187" i="5"/>
  <c r="BR187" i="5" s="1"/>
  <c r="AA195" i="5"/>
  <c r="BR195" i="5" s="1"/>
  <c r="AA203" i="5"/>
  <c r="BR203" i="5" s="1"/>
  <c r="AA145" i="5"/>
  <c r="BR145" i="5" s="1"/>
  <c r="AA173" i="5"/>
  <c r="BR173" i="5" s="1"/>
  <c r="AA188" i="5"/>
  <c r="BR188" i="5" s="1"/>
  <c r="AA196" i="5"/>
  <c r="BR196" i="5" s="1"/>
  <c r="AA204" i="5"/>
  <c r="BR204" i="5" s="1"/>
  <c r="AA78" i="5"/>
  <c r="BR78" i="5" s="1"/>
  <c r="AA153" i="5"/>
  <c r="BR153" i="5" s="1"/>
  <c r="AA189" i="5"/>
  <c r="BR189" i="5" s="1"/>
  <c r="AA197" i="5"/>
  <c r="BR197" i="5" s="1"/>
  <c r="AA205" i="5"/>
  <c r="BR205" i="5" s="1"/>
  <c r="AA161" i="5"/>
  <c r="BR161" i="5" s="1"/>
  <c r="AA177" i="5"/>
  <c r="AA182" i="5"/>
  <c r="BR182" i="5" s="1"/>
  <c r="AA190" i="5"/>
  <c r="BR190" i="5" s="1"/>
  <c r="AA198" i="5"/>
  <c r="BR198" i="5" s="1"/>
  <c r="AA206" i="5"/>
  <c r="BR206" i="5" s="1"/>
  <c r="AA539" i="5"/>
  <c r="AA522" i="5"/>
  <c r="AJ28" i="7"/>
  <c r="AK28" i="7"/>
  <c r="AK98" i="13"/>
  <c r="AK97" i="13"/>
  <c r="AJ83" i="13"/>
  <c r="AJ80" i="13"/>
  <c r="AJ90" i="13"/>
  <c r="AL30" i="13"/>
  <c r="AJ36" i="13" s="1"/>
  <c r="AK86" i="13"/>
  <c r="AK96" i="13"/>
  <c r="AK85" i="13"/>
  <c r="AK95" i="13"/>
  <c r="AL47" i="13"/>
  <c r="AK69" i="13" s="1"/>
  <c r="AM29" i="13"/>
  <c r="AM53" i="13" s="1"/>
  <c r="AL75" i="13" s="1"/>
  <c r="AL88" i="13" s="1"/>
  <c r="AM28" i="13"/>
  <c r="AM52" i="13" s="1"/>
  <c r="AL74" i="13" s="1"/>
  <c r="AL87" i="13" s="1"/>
  <c r="AM27" i="13"/>
  <c r="AM51" i="13" s="1"/>
  <c r="AL73" i="13" s="1"/>
  <c r="AL86" i="13" s="1"/>
  <c r="AM26" i="13"/>
  <c r="AM50" i="13" s="1"/>
  <c r="AL72" i="13" s="1"/>
  <c r="AM24" i="13"/>
  <c r="AM48" i="13" s="1"/>
  <c r="AL70" i="13" s="1"/>
  <c r="AM23" i="13"/>
  <c r="AM47" i="13" s="1"/>
  <c r="AL69" i="13" s="1"/>
  <c r="AM25" i="13"/>
  <c r="AM22" i="13"/>
  <c r="V27" i="13"/>
  <c r="AK67" i="13"/>
  <c r="AK80" i="13" s="1"/>
  <c r="V34" i="13"/>
  <c r="V39" i="13"/>
  <c r="V33" i="13"/>
  <c r="AI99" i="13"/>
  <c r="V24" i="13"/>
  <c r="V36" i="13"/>
  <c r="V29" i="13"/>
  <c r="AA19" i="5"/>
  <c r="V35" i="13"/>
  <c r="Z35" i="5" s="1"/>
  <c r="BQ35" i="5" s="1"/>
  <c r="V28" i="13"/>
  <c r="V32" i="13"/>
  <c r="V26" i="13"/>
  <c r="V30" i="13"/>
  <c r="V38" i="13"/>
  <c r="V37" i="13"/>
  <c r="V31" i="13"/>
  <c r="V40" i="13"/>
  <c r="Z40" i="5" s="1"/>
  <c r="BQ40" i="5" s="1"/>
  <c r="V25" i="13"/>
  <c r="AJ92" i="13"/>
  <c r="AJ82" i="13"/>
  <c r="AJ81" i="13"/>
  <c r="AJ91" i="13"/>
  <c r="AJ93" i="13"/>
  <c r="AG38" i="13"/>
  <c r="AI37" i="13"/>
  <c r="AI28" i="7"/>
  <c r="AH29" i="7"/>
  <c r="D33" i="7"/>
  <c r="A27" i="9"/>
  <c r="C23" i="9"/>
  <c r="D23" i="9" s="1"/>
  <c r="E24" i="9" s="1"/>
  <c r="B24" i="9"/>
  <c r="I14" i="7"/>
  <c r="O38" i="13" l="1"/>
  <c r="O194" i="13"/>
  <c r="O111" i="13"/>
  <c r="O197" i="13"/>
  <c r="O67" i="13"/>
  <c r="O100" i="13"/>
  <c r="O32" i="13"/>
  <c r="O195" i="13"/>
  <c r="O140" i="13"/>
  <c r="O54" i="13"/>
  <c r="O80" i="13"/>
  <c r="O98" i="13"/>
  <c r="O187" i="13"/>
  <c r="O86" i="13"/>
  <c r="O83" i="13"/>
  <c r="O193" i="13"/>
  <c r="O105" i="13"/>
  <c r="O33" i="13"/>
  <c r="O37" i="13"/>
  <c r="O68" i="13"/>
  <c r="O144" i="13"/>
  <c r="O82" i="13"/>
  <c r="O107" i="13"/>
  <c r="O151" i="13"/>
  <c r="O40" i="13"/>
  <c r="O31" i="13"/>
  <c r="O161" i="13"/>
  <c r="O181" i="13"/>
  <c r="O124" i="13"/>
  <c r="O127" i="13"/>
  <c r="O133" i="13"/>
  <c r="O39" i="13"/>
  <c r="O56" i="13"/>
  <c r="O48" i="13"/>
  <c r="O198" i="13"/>
  <c r="O157" i="13"/>
  <c r="O95" i="13"/>
  <c r="O35" i="13"/>
  <c r="O34" i="13"/>
  <c r="O139" i="13"/>
  <c r="O170" i="13"/>
  <c r="O60" i="13"/>
  <c r="O49" i="13"/>
  <c r="O88" i="13"/>
  <c r="O36" i="13"/>
  <c r="O101" i="13"/>
  <c r="O96" i="13"/>
  <c r="O146" i="13"/>
  <c r="O42" i="13"/>
  <c r="O141" i="13"/>
  <c r="O66" i="13"/>
  <c r="O173" i="13"/>
  <c r="O164" i="13"/>
  <c r="O175" i="13"/>
  <c r="O202" i="13"/>
  <c r="O106" i="13"/>
  <c r="O167" i="13"/>
  <c r="O75" i="13"/>
  <c r="O72" i="13"/>
  <c r="O188" i="13"/>
  <c r="O58" i="13"/>
  <c r="O134" i="13"/>
  <c r="O90" i="13"/>
  <c r="O97" i="13"/>
  <c r="O63" i="13"/>
  <c r="O109" i="13"/>
  <c r="O81" i="13"/>
  <c r="O179" i="13"/>
  <c r="O55" i="13"/>
  <c r="O177" i="13"/>
  <c r="O178" i="13"/>
  <c r="O142" i="13"/>
  <c r="O41" i="13"/>
  <c r="O108" i="13"/>
  <c r="O155" i="13"/>
  <c r="O158" i="13"/>
  <c r="O50" i="13"/>
  <c r="O126" i="13"/>
  <c r="O184" i="13"/>
  <c r="O93" i="13"/>
  <c r="O113" i="13"/>
  <c r="O112" i="13"/>
  <c r="O47" i="13"/>
  <c r="O171" i="13"/>
  <c r="O128" i="13"/>
  <c r="O196" i="13"/>
  <c r="O123" i="13"/>
  <c r="O174" i="13"/>
  <c r="O180" i="13"/>
  <c r="O78" i="13"/>
  <c r="O115" i="13"/>
  <c r="O162" i="13"/>
  <c r="O44" i="13"/>
  <c r="O77" i="13"/>
  <c r="O85" i="13"/>
  <c r="O183" i="13"/>
  <c r="O122" i="13"/>
  <c r="O43" i="13"/>
  <c r="O160" i="13"/>
  <c r="O172" i="13"/>
  <c r="O70" i="13"/>
  <c r="O117" i="13"/>
  <c r="O94" i="13"/>
  <c r="O131" i="13"/>
  <c r="O121" i="13"/>
  <c r="O57" i="13"/>
  <c r="O64" i="13"/>
  <c r="O205" i="13"/>
  <c r="O147" i="13"/>
  <c r="O103" i="13"/>
  <c r="O46" i="13"/>
  <c r="O191" i="13"/>
  <c r="O135" i="13"/>
  <c r="O204" i="13"/>
  <c r="O201" i="13"/>
  <c r="O206" i="13"/>
  <c r="O52" i="13"/>
  <c r="O114" i="13"/>
  <c r="O163" i="13"/>
  <c r="O61" i="13"/>
  <c r="O152" i="13"/>
  <c r="O53" i="13"/>
  <c r="O89" i="13"/>
  <c r="O116" i="13"/>
  <c r="O166" i="13"/>
  <c r="O138" i="13"/>
  <c r="O176" i="13"/>
  <c r="O104" i="13"/>
  <c r="O76" i="13"/>
  <c r="O136" i="13"/>
  <c r="O165" i="13"/>
  <c r="O137" i="13"/>
  <c r="O192" i="13"/>
  <c r="O132" i="13"/>
  <c r="O199" i="13"/>
  <c r="O59" i="13"/>
  <c r="O145" i="13"/>
  <c r="O74" i="13"/>
  <c r="O51" i="13"/>
  <c r="O159" i="13"/>
  <c r="O143" i="13"/>
  <c r="O125" i="13"/>
  <c r="O92" i="13"/>
  <c r="O129" i="13"/>
  <c r="O45" i="13"/>
  <c r="O182" i="13"/>
  <c r="O73" i="13"/>
  <c r="O150" i="13"/>
  <c r="O186" i="13"/>
  <c r="O91" i="13"/>
  <c r="O169" i="13"/>
  <c r="O118" i="13"/>
  <c r="O185" i="13"/>
  <c r="O99" i="13"/>
  <c r="O156" i="13"/>
  <c r="O130" i="13"/>
  <c r="O190" i="13"/>
  <c r="O203" i="13"/>
  <c r="O200" i="13"/>
  <c r="O71" i="13"/>
  <c r="O149" i="13"/>
  <c r="O119" i="13"/>
  <c r="O102" i="13"/>
  <c r="O62" i="13"/>
  <c r="O65" i="13"/>
  <c r="O84" i="13"/>
  <c r="O120" i="13"/>
  <c r="O189" i="13"/>
  <c r="O148" i="13"/>
  <c r="O110" i="13"/>
  <c r="O168" i="13"/>
  <c r="O153" i="13"/>
  <c r="O154" i="13"/>
  <c r="O87" i="13"/>
  <c r="O69" i="13"/>
  <c r="O79" i="13"/>
  <c r="W42" i="13"/>
  <c r="W41" i="13"/>
  <c r="O30" i="13"/>
  <c r="O516" i="13"/>
  <c r="O522" i="13"/>
  <c r="BR522" i="5"/>
  <c r="O29" i="13"/>
  <c r="O27" i="13"/>
  <c r="O28" i="13"/>
  <c r="AJ29" i="7"/>
  <c r="AK29" i="7"/>
  <c r="O25" i="13"/>
  <c r="O24" i="13"/>
  <c r="Z25" i="5"/>
  <c r="BQ25" i="5" s="1"/>
  <c r="Z27" i="5"/>
  <c r="BQ27" i="5" s="1"/>
  <c r="Z539" i="5"/>
  <c r="O26" i="13"/>
  <c r="AK76" i="13"/>
  <c r="Z38" i="5"/>
  <c r="BQ38" i="5" s="1"/>
  <c r="AK77" i="13"/>
  <c r="AK90" i="13"/>
  <c r="Z32" i="5"/>
  <c r="BQ32" i="5" s="1"/>
  <c r="Z33" i="5"/>
  <c r="BQ33" i="5" s="1"/>
  <c r="Z39" i="5"/>
  <c r="BQ39" i="5" s="1"/>
  <c r="Z34" i="5"/>
  <c r="BQ34" i="5" s="1"/>
  <c r="Z31" i="5"/>
  <c r="Z37" i="5"/>
  <c r="BQ37" i="5" s="1"/>
  <c r="Z29" i="5"/>
  <c r="BQ29" i="5" s="1"/>
  <c r="Z36" i="5"/>
  <c r="BQ36" i="5" s="1"/>
  <c r="AJ99" i="13"/>
  <c r="W25" i="13"/>
  <c r="W35" i="13"/>
  <c r="W38" i="13"/>
  <c r="W33" i="13"/>
  <c r="W28" i="13"/>
  <c r="W27" i="13"/>
  <c r="W24" i="13"/>
  <c r="W36" i="13"/>
  <c r="AA36" i="5" s="1"/>
  <c r="BR36" i="5" s="1"/>
  <c r="W26" i="13"/>
  <c r="W31" i="13"/>
  <c r="W34" i="13"/>
  <c r="AA34" i="5" s="1"/>
  <c r="BR34" i="5" s="1"/>
  <c r="W32" i="13"/>
  <c r="AA32" i="5" s="1"/>
  <c r="BR32" i="5" s="1"/>
  <c r="W30" i="13"/>
  <c r="W39" i="13"/>
  <c r="AA39" i="5" s="1"/>
  <c r="BR39" i="5" s="1"/>
  <c r="W29" i="13"/>
  <c r="W40" i="13"/>
  <c r="AA40" i="5" s="1"/>
  <c r="BR40" i="5" s="1"/>
  <c r="W37" i="13"/>
  <c r="AA37" i="5" s="1"/>
  <c r="BR37" i="5" s="1"/>
  <c r="AL96" i="13"/>
  <c r="AL98" i="13"/>
  <c r="AL97" i="13"/>
  <c r="AM46" i="13"/>
  <c r="AL68" i="13" s="1"/>
  <c r="AM49" i="13"/>
  <c r="AL71" i="13" s="1"/>
  <c r="AM30" i="13"/>
  <c r="AJ37" i="13" s="1"/>
  <c r="AM45" i="13"/>
  <c r="AH38" i="13"/>
  <c r="AN27" i="13" s="1"/>
  <c r="AI29" i="7"/>
  <c r="AH30" i="7"/>
  <c r="C24" i="9"/>
  <c r="D24" i="9" s="1"/>
  <c r="E25" i="9" s="1"/>
  <c r="B25" i="9"/>
  <c r="A28" i="9"/>
  <c r="J14" i="7"/>
  <c r="K14" i="7" s="1"/>
  <c r="L14" i="7" s="1"/>
  <c r="M14" i="7" s="1"/>
  <c r="N14" i="7" s="1"/>
  <c r="O14" i="7" s="1"/>
  <c r="D34" i="7"/>
  <c r="P169" i="13" l="1"/>
  <c r="P162" i="13"/>
  <c r="P93" i="13"/>
  <c r="P145" i="13"/>
  <c r="P198" i="13"/>
  <c r="P197" i="13"/>
  <c r="P61" i="13"/>
  <c r="P125" i="13"/>
  <c r="P98" i="13"/>
  <c r="P49" i="13"/>
  <c r="P124" i="13"/>
  <c r="P60" i="13"/>
  <c r="P175" i="13"/>
  <c r="P176" i="13"/>
  <c r="P81" i="13"/>
  <c r="P151" i="13"/>
  <c r="P202" i="13"/>
  <c r="P123" i="13"/>
  <c r="P57" i="13"/>
  <c r="P161" i="13"/>
  <c r="P44" i="13"/>
  <c r="P194" i="13"/>
  <c r="P138" i="13"/>
  <c r="P144" i="13"/>
  <c r="P73" i="13"/>
  <c r="P180" i="13"/>
  <c r="P165" i="13"/>
  <c r="P154" i="13"/>
  <c r="P67" i="13"/>
  <c r="P139" i="13"/>
  <c r="P186" i="13"/>
  <c r="P166" i="13"/>
  <c r="P172" i="13"/>
  <c r="P156" i="13"/>
  <c r="P87" i="13"/>
  <c r="P47" i="13"/>
  <c r="P74" i="13"/>
  <c r="P182" i="13"/>
  <c r="P82" i="13"/>
  <c r="P63" i="13"/>
  <c r="P153" i="13"/>
  <c r="P160" i="13"/>
  <c r="P137" i="13"/>
  <c r="P181" i="13"/>
  <c r="P173" i="13"/>
  <c r="P179" i="13"/>
  <c r="P130" i="13"/>
  <c r="P91" i="13"/>
  <c r="P159" i="13"/>
  <c r="P143" i="13"/>
  <c r="P192" i="13"/>
  <c r="P195" i="13"/>
  <c r="P64" i="13"/>
  <c r="P171" i="13"/>
  <c r="P103" i="13"/>
  <c r="P71" i="13"/>
  <c r="P65" i="13"/>
  <c r="P111" i="13"/>
  <c r="P150" i="13"/>
  <c r="P50" i="13"/>
  <c r="P117" i="13"/>
  <c r="P177" i="13"/>
  <c r="P84" i="13"/>
  <c r="P85" i="13"/>
  <c r="P99" i="13"/>
  <c r="P51" i="13"/>
  <c r="P140" i="13"/>
  <c r="P45" i="13"/>
  <c r="P155" i="13"/>
  <c r="P92" i="13"/>
  <c r="P148" i="13"/>
  <c r="P122" i="13"/>
  <c r="P62" i="13"/>
  <c r="P53" i="13"/>
  <c r="P191" i="13"/>
  <c r="P69" i="13"/>
  <c r="P54" i="13"/>
  <c r="P132" i="13"/>
  <c r="P96" i="13"/>
  <c r="P75" i="13"/>
  <c r="P108" i="13"/>
  <c r="P104" i="13"/>
  <c r="P55" i="13"/>
  <c r="P113" i="13"/>
  <c r="P110" i="13"/>
  <c r="P88" i="13"/>
  <c r="P90" i="13"/>
  <c r="P128" i="13"/>
  <c r="P206" i="13"/>
  <c r="P76" i="13"/>
  <c r="P205" i="13"/>
  <c r="P183" i="13"/>
  <c r="P187" i="13"/>
  <c r="P58" i="13"/>
  <c r="P168" i="13"/>
  <c r="P129" i="13"/>
  <c r="P174" i="13"/>
  <c r="P95" i="13"/>
  <c r="P163" i="13"/>
  <c r="P118" i="13"/>
  <c r="P200" i="13"/>
  <c r="P158" i="13"/>
  <c r="P149" i="13"/>
  <c r="P167" i="13"/>
  <c r="P42" i="13"/>
  <c r="P147" i="13"/>
  <c r="P142" i="13"/>
  <c r="P134" i="13"/>
  <c r="P100" i="13"/>
  <c r="P116" i="13"/>
  <c r="P112" i="13"/>
  <c r="P119" i="13"/>
  <c r="P68" i="13"/>
  <c r="P136" i="13"/>
  <c r="P77" i="13"/>
  <c r="P52" i="13"/>
  <c r="P105" i="13"/>
  <c r="P70" i="13"/>
  <c r="P83" i="13"/>
  <c r="P86" i="13"/>
  <c r="P196" i="13"/>
  <c r="P131" i="13"/>
  <c r="P199" i="13"/>
  <c r="P109" i="13"/>
  <c r="P56" i="13"/>
  <c r="P41" i="13"/>
  <c r="P66" i="13"/>
  <c r="P127" i="13"/>
  <c r="P190" i="13"/>
  <c r="P94" i="13"/>
  <c r="P164" i="13"/>
  <c r="P126" i="13"/>
  <c r="P48" i="13"/>
  <c r="P115" i="13"/>
  <c r="P101" i="13"/>
  <c r="P121" i="13"/>
  <c r="P188" i="13"/>
  <c r="P79" i="13"/>
  <c r="P178" i="13"/>
  <c r="P146" i="13"/>
  <c r="P97" i="13"/>
  <c r="P78" i="13"/>
  <c r="P46" i="13"/>
  <c r="P157" i="13"/>
  <c r="P89" i="13"/>
  <c r="P107" i="13"/>
  <c r="P102" i="13"/>
  <c r="P185" i="13"/>
  <c r="P193" i="13"/>
  <c r="P106" i="13"/>
  <c r="P135" i="13"/>
  <c r="P59" i="13"/>
  <c r="P201" i="13"/>
  <c r="P184" i="13"/>
  <c r="P204" i="13"/>
  <c r="P114" i="13"/>
  <c r="P72" i="13"/>
  <c r="P189" i="13"/>
  <c r="P80" i="13"/>
  <c r="P43" i="13"/>
  <c r="P203" i="13"/>
  <c r="P152" i="13"/>
  <c r="P141" i="13"/>
  <c r="P120" i="13"/>
  <c r="P170" i="13"/>
  <c r="P133" i="13"/>
  <c r="P516" i="13"/>
  <c r="P522" i="13"/>
  <c r="AA27" i="5"/>
  <c r="BR27" i="5" s="1"/>
  <c r="AJ30" i="7"/>
  <c r="AK30" i="7"/>
  <c r="AN29" i="13"/>
  <c r="AN53" i="13" s="1"/>
  <c r="AM75" i="13" s="1"/>
  <c r="AM88" i="13" s="1"/>
  <c r="AN28" i="13"/>
  <c r="AN52" i="13" s="1"/>
  <c r="AM74" i="13" s="1"/>
  <c r="AM87" i="13" s="1"/>
  <c r="AN26" i="13"/>
  <c r="AN50" i="13" s="1"/>
  <c r="AM72" i="13" s="1"/>
  <c r="AN25" i="13"/>
  <c r="AN49" i="13" s="1"/>
  <c r="AM71" i="13" s="1"/>
  <c r="AN24" i="13"/>
  <c r="AN48" i="13" s="1"/>
  <c r="AM70" i="13" s="1"/>
  <c r="AN23" i="13"/>
  <c r="AN22" i="13"/>
  <c r="AN46" i="13" s="1"/>
  <c r="AM68" i="13" s="1"/>
  <c r="AN21" i="13"/>
  <c r="AN45" i="13" s="1"/>
  <c r="AK78" i="13"/>
  <c r="AA26" i="5"/>
  <c r="BR26" i="5" s="1"/>
  <c r="AA25" i="5"/>
  <c r="BR25" i="5" s="1"/>
  <c r="AA29" i="5"/>
  <c r="BR29" i="5" s="1"/>
  <c r="AA30" i="5"/>
  <c r="BR30" i="5" s="1"/>
  <c r="AA33" i="5"/>
  <c r="BR33" i="5" s="1"/>
  <c r="AA38" i="5"/>
  <c r="BR38" i="5" s="1"/>
  <c r="AA31" i="5"/>
  <c r="AA35" i="5"/>
  <c r="BR35" i="5" s="1"/>
  <c r="AL67" i="13"/>
  <c r="AL80" i="13" s="1"/>
  <c r="P32" i="13"/>
  <c r="P25" i="13"/>
  <c r="P27" i="13"/>
  <c r="P40" i="13"/>
  <c r="P36" i="13"/>
  <c r="P29" i="13"/>
  <c r="P35" i="13"/>
  <c r="P26" i="13"/>
  <c r="P33" i="13"/>
  <c r="P28" i="13"/>
  <c r="P38" i="13"/>
  <c r="P37" i="13"/>
  <c r="P34" i="13"/>
  <c r="P39" i="13"/>
  <c r="P31" i="13"/>
  <c r="P30" i="13"/>
  <c r="P24" i="13"/>
  <c r="AN51" i="13"/>
  <c r="AM73" i="13" s="1"/>
  <c r="AG39" i="13"/>
  <c r="AI38" i="13"/>
  <c r="AI30" i="7"/>
  <c r="AH31" i="7"/>
  <c r="A29" i="9"/>
  <c r="C25" i="9"/>
  <c r="D25" i="9" s="1"/>
  <c r="E26" i="9" s="1"/>
  <c r="B26" i="9"/>
  <c r="I15" i="7"/>
  <c r="AB516" i="5" l="1"/>
  <c r="BS516" i="5" s="1"/>
  <c r="AB46" i="5"/>
  <c r="AB54" i="5"/>
  <c r="BS54" i="5" s="1"/>
  <c r="AB62" i="5"/>
  <c r="BS62" i="5" s="1"/>
  <c r="AB70" i="5"/>
  <c r="BS70" i="5" s="1"/>
  <c r="AB78" i="5"/>
  <c r="BS78" i="5" s="1"/>
  <c r="AB86" i="5"/>
  <c r="AB94" i="5"/>
  <c r="BS94" i="5" s="1"/>
  <c r="AB102" i="5"/>
  <c r="BS102" i="5" s="1"/>
  <c r="AB110" i="5"/>
  <c r="BS110" i="5" s="1"/>
  <c r="AB47" i="5"/>
  <c r="BS47" i="5" s="1"/>
  <c r="AB55" i="5"/>
  <c r="BS55" i="5" s="1"/>
  <c r="AB63" i="5"/>
  <c r="BS63" i="5" s="1"/>
  <c r="AB71" i="5"/>
  <c r="AB79" i="5"/>
  <c r="AB87" i="5"/>
  <c r="BS87" i="5" s="1"/>
  <c r="AB95" i="5"/>
  <c r="BS95" i="5" s="1"/>
  <c r="AB103" i="5"/>
  <c r="BS103" i="5" s="1"/>
  <c r="AB111" i="5"/>
  <c r="BS111" i="5" s="1"/>
  <c r="AB48" i="5"/>
  <c r="BS48" i="5" s="1"/>
  <c r="AB56" i="5"/>
  <c r="BS56" i="5" s="1"/>
  <c r="AB64" i="5"/>
  <c r="BS64" i="5" s="1"/>
  <c r="AB72" i="5"/>
  <c r="AB80" i="5"/>
  <c r="BS80" i="5" s="1"/>
  <c r="AB88" i="5"/>
  <c r="BS88" i="5" s="1"/>
  <c r="AB96" i="5"/>
  <c r="BS96" i="5" s="1"/>
  <c r="AB104" i="5"/>
  <c r="AB112" i="5"/>
  <c r="BS112" i="5" s="1"/>
  <c r="AB41" i="5"/>
  <c r="BS41" i="5" s="1"/>
  <c r="AB49" i="5"/>
  <c r="BS49" i="5" s="1"/>
  <c r="AB57" i="5"/>
  <c r="BS57" i="5" s="1"/>
  <c r="AB65" i="5"/>
  <c r="BS65" i="5" s="1"/>
  <c r="AB73" i="5"/>
  <c r="AB81" i="5"/>
  <c r="BS81" i="5" s="1"/>
  <c r="AB89" i="5"/>
  <c r="AB97" i="5"/>
  <c r="AB105" i="5"/>
  <c r="AB113" i="5"/>
  <c r="BS113" i="5" s="1"/>
  <c r="AB42" i="5"/>
  <c r="BS42" i="5" s="1"/>
  <c r="AB50" i="5"/>
  <c r="BS50" i="5" s="1"/>
  <c r="AB58" i="5"/>
  <c r="BS58" i="5" s="1"/>
  <c r="AB66" i="5"/>
  <c r="BS66" i="5" s="1"/>
  <c r="AB74" i="5"/>
  <c r="BS74" i="5" s="1"/>
  <c r="AB82" i="5"/>
  <c r="BS82" i="5" s="1"/>
  <c r="AB90" i="5"/>
  <c r="BS90" i="5" s="1"/>
  <c r="AB43" i="5"/>
  <c r="BS43" i="5" s="1"/>
  <c r="AB51" i="5"/>
  <c r="BS51" i="5" s="1"/>
  <c r="AB59" i="5"/>
  <c r="BS59" i="5" s="1"/>
  <c r="AB67" i="5"/>
  <c r="BS67" i="5" s="1"/>
  <c r="AB75" i="5"/>
  <c r="BS75" i="5" s="1"/>
  <c r="AB83" i="5"/>
  <c r="BS83" i="5" s="1"/>
  <c r="AB91" i="5"/>
  <c r="BS91" i="5" s="1"/>
  <c r="AB99" i="5"/>
  <c r="BS99" i="5" s="1"/>
  <c r="AB107" i="5"/>
  <c r="BS107" i="5" s="1"/>
  <c r="AB44" i="5"/>
  <c r="BS44" i="5" s="1"/>
  <c r="AB52" i="5"/>
  <c r="BS52" i="5" s="1"/>
  <c r="AB60" i="5"/>
  <c r="BS60" i="5" s="1"/>
  <c r="AB68" i="5"/>
  <c r="BS68" i="5" s="1"/>
  <c r="AB109" i="5"/>
  <c r="BS109" i="5" s="1"/>
  <c r="AB121" i="5"/>
  <c r="BS121" i="5" s="1"/>
  <c r="AB129" i="5"/>
  <c r="BS129" i="5" s="1"/>
  <c r="AB137" i="5"/>
  <c r="BS137" i="5" s="1"/>
  <c r="AB145" i="5"/>
  <c r="BS145" i="5" s="1"/>
  <c r="AB153" i="5"/>
  <c r="BS153" i="5" s="1"/>
  <c r="AB161" i="5"/>
  <c r="BS161" i="5" s="1"/>
  <c r="AB169" i="5"/>
  <c r="BS169" i="5" s="1"/>
  <c r="AB177" i="5"/>
  <c r="AB100" i="5"/>
  <c r="BS100" i="5" s="1"/>
  <c r="AB115" i="5"/>
  <c r="BS115" i="5" s="1"/>
  <c r="AB122" i="5"/>
  <c r="BS122" i="5" s="1"/>
  <c r="AB130" i="5"/>
  <c r="BS130" i="5" s="1"/>
  <c r="AB138" i="5"/>
  <c r="BS138" i="5" s="1"/>
  <c r="AB146" i="5"/>
  <c r="BS146" i="5" s="1"/>
  <c r="AB154" i="5"/>
  <c r="AB162" i="5"/>
  <c r="BS162" i="5" s="1"/>
  <c r="AB170" i="5"/>
  <c r="BS170" i="5" s="1"/>
  <c r="AB178" i="5"/>
  <c r="BS178" i="5" s="1"/>
  <c r="AB76" i="5"/>
  <c r="BS76" i="5" s="1"/>
  <c r="AB93" i="5"/>
  <c r="BS93" i="5" s="1"/>
  <c r="AB98" i="5"/>
  <c r="BS98" i="5" s="1"/>
  <c r="AB123" i="5"/>
  <c r="AB131" i="5"/>
  <c r="BS131" i="5" s="1"/>
  <c r="AB139" i="5"/>
  <c r="BS139" i="5" s="1"/>
  <c r="AB147" i="5"/>
  <c r="BS147" i="5" s="1"/>
  <c r="AB155" i="5"/>
  <c r="AB163" i="5"/>
  <c r="BS163" i="5" s="1"/>
  <c r="AB171" i="5"/>
  <c r="BS171" i="5" s="1"/>
  <c r="AB69" i="5"/>
  <c r="BS69" i="5" s="1"/>
  <c r="AB124" i="5"/>
  <c r="BS124" i="5" s="1"/>
  <c r="AB132" i="5"/>
  <c r="AB140" i="5"/>
  <c r="BS140" i="5" s="1"/>
  <c r="AB148" i="5"/>
  <c r="BS148" i="5" s="1"/>
  <c r="AB156" i="5"/>
  <c r="BS156" i="5" s="1"/>
  <c r="AB164" i="5"/>
  <c r="BS164" i="5" s="1"/>
  <c r="AB172" i="5"/>
  <c r="BS172" i="5" s="1"/>
  <c r="AB45" i="5"/>
  <c r="BS45" i="5" s="1"/>
  <c r="AB84" i="5"/>
  <c r="BS84" i="5" s="1"/>
  <c r="AB108" i="5"/>
  <c r="BS108" i="5" s="1"/>
  <c r="AB114" i="5"/>
  <c r="BS114" i="5" s="1"/>
  <c r="AB125" i="5"/>
  <c r="BS125" i="5" s="1"/>
  <c r="AB133" i="5"/>
  <c r="AB141" i="5"/>
  <c r="AB149" i="5"/>
  <c r="BS149" i="5" s="1"/>
  <c r="AB157" i="5"/>
  <c r="BS157" i="5" s="1"/>
  <c r="AB165" i="5"/>
  <c r="BS165" i="5" s="1"/>
  <c r="AB173" i="5"/>
  <c r="BS173" i="5" s="1"/>
  <c r="AB181" i="5"/>
  <c r="AB53" i="5"/>
  <c r="BS53" i="5" s="1"/>
  <c r="AB77" i="5"/>
  <c r="BS77" i="5" s="1"/>
  <c r="AB101" i="5"/>
  <c r="BS101" i="5" s="1"/>
  <c r="AB106" i="5"/>
  <c r="BS106" i="5" s="1"/>
  <c r="AB117" i="5"/>
  <c r="BS117" i="5" s="1"/>
  <c r="AB118" i="5"/>
  <c r="BS118" i="5" s="1"/>
  <c r="AB126" i="5"/>
  <c r="BS126" i="5" s="1"/>
  <c r="AB134" i="5"/>
  <c r="AB142" i="5"/>
  <c r="BS142" i="5" s="1"/>
  <c r="AB150" i="5"/>
  <c r="BS150" i="5" s="1"/>
  <c r="AB158" i="5"/>
  <c r="BS158" i="5" s="1"/>
  <c r="AB166" i="5"/>
  <c r="BS166" i="5" s="1"/>
  <c r="AB174" i="5"/>
  <c r="BS174" i="5" s="1"/>
  <c r="AB61" i="5"/>
  <c r="BS61" i="5" s="1"/>
  <c r="AB92" i="5"/>
  <c r="BS92" i="5" s="1"/>
  <c r="AB116" i="5"/>
  <c r="BS116" i="5" s="1"/>
  <c r="AB119" i="5"/>
  <c r="BS119" i="5" s="1"/>
  <c r="AB127" i="5"/>
  <c r="BS127" i="5" s="1"/>
  <c r="AB135" i="5"/>
  <c r="BS135" i="5" s="1"/>
  <c r="AB143" i="5"/>
  <c r="BS143" i="5" s="1"/>
  <c r="AB151" i="5"/>
  <c r="BS151" i="5" s="1"/>
  <c r="AB159" i="5"/>
  <c r="AB167" i="5"/>
  <c r="BS167" i="5" s="1"/>
  <c r="AB85" i="5"/>
  <c r="BS85" i="5" s="1"/>
  <c r="AB179" i="5"/>
  <c r="BS179" i="5" s="1"/>
  <c r="AB182" i="5"/>
  <c r="BS182" i="5" s="1"/>
  <c r="AB190" i="5"/>
  <c r="BS190" i="5" s="1"/>
  <c r="AB198" i="5"/>
  <c r="BS198" i="5" s="1"/>
  <c r="AB206" i="5"/>
  <c r="BS206" i="5" s="1"/>
  <c r="AB120" i="5"/>
  <c r="BS120" i="5" s="1"/>
  <c r="AB183" i="5"/>
  <c r="AB191" i="5"/>
  <c r="BS191" i="5" s="1"/>
  <c r="AB199" i="5"/>
  <c r="BS199" i="5" s="1"/>
  <c r="AB128" i="5"/>
  <c r="BS128" i="5" s="1"/>
  <c r="AB184" i="5"/>
  <c r="BS184" i="5" s="1"/>
  <c r="AB192" i="5"/>
  <c r="BS192" i="5" s="1"/>
  <c r="AB200" i="5"/>
  <c r="BS200" i="5" s="1"/>
  <c r="AB136" i="5"/>
  <c r="BS136" i="5" s="1"/>
  <c r="AB176" i="5"/>
  <c r="BS176" i="5" s="1"/>
  <c r="AB185" i="5"/>
  <c r="BS185" i="5" s="1"/>
  <c r="AB193" i="5"/>
  <c r="BS193" i="5" s="1"/>
  <c r="AB201" i="5"/>
  <c r="BS201" i="5" s="1"/>
  <c r="AB144" i="5"/>
  <c r="BS144" i="5" s="1"/>
  <c r="AB186" i="5"/>
  <c r="BS186" i="5" s="1"/>
  <c r="AB194" i="5"/>
  <c r="BS194" i="5" s="1"/>
  <c r="AB202" i="5"/>
  <c r="BS202" i="5" s="1"/>
  <c r="AB152" i="5"/>
  <c r="BS152" i="5" s="1"/>
  <c r="AB180" i="5"/>
  <c r="BS180" i="5" s="1"/>
  <c r="AB187" i="5"/>
  <c r="BS187" i="5" s="1"/>
  <c r="AB195" i="5"/>
  <c r="BS195" i="5" s="1"/>
  <c r="AB203" i="5"/>
  <c r="BS203" i="5" s="1"/>
  <c r="AB160" i="5"/>
  <c r="BS160" i="5" s="1"/>
  <c r="AB175" i="5"/>
  <c r="BS175" i="5" s="1"/>
  <c r="AB188" i="5"/>
  <c r="BS188" i="5" s="1"/>
  <c r="AB196" i="5"/>
  <c r="BS196" i="5" s="1"/>
  <c r="AB204" i="5"/>
  <c r="BS204" i="5" s="1"/>
  <c r="AB168" i="5"/>
  <c r="BS168" i="5" s="1"/>
  <c r="AB189" i="5"/>
  <c r="BS189" i="5" s="1"/>
  <c r="AB197" i="5"/>
  <c r="BS197" i="5" s="1"/>
  <c r="AB205" i="5"/>
  <c r="BS205" i="5" s="1"/>
  <c r="AB539" i="5"/>
  <c r="AB522" i="5"/>
  <c r="AJ31" i="7"/>
  <c r="AK31" i="7"/>
  <c r="AM98" i="13"/>
  <c r="AM81" i="13"/>
  <c r="AM91" i="13"/>
  <c r="AK94" i="13"/>
  <c r="AK91" i="13"/>
  <c r="AK81" i="13"/>
  <c r="AK92" i="13"/>
  <c r="AK82" i="13"/>
  <c r="AK93" i="13"/>
  <c r="AB19" i="5"/>
  <c r="AL76" i="13"/>
  <c r="AK84" i="13"/>
  <c r="AK83" i="13"/>
  <c r="AL77" i="13"/>
  <c r="AM67" i="13"/>
  <c r="AM80" i="13" s="1"/>
  <c r="AL90" i="13"/>
  <c r="AM97" i="13"/>
  <c r="AN30" i="13"/>
  <c r="AJ38" i="13" s="1"/>
  <c r="AN47" i="13"/>
  <c r="AM69" i="13" s="1"/>
  <c r="AH39" i="13"/>
  <c r="AG40" i="13" s="1"/>
  <c r="AI31" i="7"/>
  <c r="AH32" i="7"/>
  <c r="C26" i="9"/>
  <c r="D26" i="9" s="1"/>
  <c r="E27" i="9" s="1"/>
  <c r="B27" i="9"/>
  <c r="A30" i="9"/>
  <c r="D35" i="7"/>
  <c r="J15" i="7"/>
  <c r="K15" i="7" s="1"/>
  <c r="L15" i="7" s="1"/>
  <c r="M15" i="7" s="1"/>
  <c r="N15" i="7" s="1"/>
  <c r="O15" i="7" s="1"/>
  <c r="Q167" i="13" l="1"/>
  <c r="Q168" i="13"/>
  <c r="Q204" i="13"/>
  <c r="Q152" i="13"/>
  <c r="Q125" i="13"/>
  <c r="Q172" i="13"/>
  <c r="Q116" i="13"/>
  <c r="Q73" i="13"/>
  <c r="Q106" i="13"/>
  <c r="Q81" i="13"/>
  <c r="Q41" i="13"/>
  <c r="Q132" i="13"/>
  <c r="Q171" i="13"/>
  <c r="Q46" i="13"/>
  <c r="Q92" i="13"/>
  <c r="Q179" i="13"/>
  <c r="Q101" i="13"/>
  <c r="Q117" i="13"/>
  <c r="Q109" i="13"/>
  <c r="Q56" i="13"/>
  <c r="Q78" i="13"/>
  <c r="Q115" i="13"/>
  <c r="Q158" i="13"/>
  <c r="Q184" i="13"/>
  <c r="Q61" i="13"/>
  <c r="Q134" i="13"/>
  <c r="Q110" i="13"/>
  <c r="Q54" i="13"/>
  <c r="Q45" i="13"/>
  <c r="Q50" i="13"/>
  <c r="Q58" i="13"/>
  <c r="Q206" i="13"/>
  <c r="Q166" i="13"/>
  <c r="Q144" i="13"/>
  <c r="Q176" i="13"/>
  <c r="Q64" i="13"/>
  <c r="Q173" i="13"/>
  <c r="Q155" i="13"/>
  <c r="Q70" i="13"/>
  <c r="Q83" i="13"/>
  <c r="Q190" i="13"/>
  <c r="Q193" i="13"/>
  <c r="Q97" i="13"/>
  <c r="Q48" i="13"/>
  <c r="Q200" i="13"/>
  <c r="Q201" i="13"/>
  <c r="Q197" i="13"/>
  <c r="Q142" i="13"/>
  <c r="Q113" i="13"/>
  <c r="Q69" i="13"/>
  <c r="Q140" i="13"/>
  <c r="Q150" i="13"/>
  <c r="Q187" i="13"/>
  <c r="Q128" i="13"/>
  <c r="Q186" i="13"/>
  <c r="Q120" i="13"/>
  <c r="Q175" i="13"/>
  <c r="Q195" i="13"/>
  <c r="Q160" i="13"/>
  <c r="Q199" i="13"/>
  <c r="Q105" i="13"/>
  <c r="Q138" i="13"/>
  <c r="Q185" i="13"/>
  <c r="Q146" i="13"/>
  <c r="Q126" i="13"/>
  <c r="Q118" i="13"/>
  <c r="Q141" i="13"/>
  <c r="Q198" i="13"/>
  <c r="Q42" i="13"/>
  <c r="Q55" i="13"/>
  <c r="Q191" i="13"/>
  <c r="Q51" i="13"/>
  <c r="Q111" i="13"/>
  <c r="Q183" i="13"/>
  <c r="Q90" i="13"/>
  <c r="Q139" i="13"/>
  <c r="Q161" i="13"/>
  <c r="Q60" i="13"/>
  <c r="Q192" i="13"/>
  <c r="Q153" i="13"/>
  <c r="Q137" i="13"/>
  <c r="Q52" i="13"/>
  <c r="Q181" i="13"/>
  <c r="Q102" i="13"/>
  <c r="Q178" i="13"/>
  <c r="Q164" i="13"/>
  <c r="Q163" i="13"/>
  <c r="Q203" i="13"/>
  <c r="Q145" i="13"/>
  <c r="Q149" i="13"/>
  <c r="Q104" i="13"/>
  <c r="Q53" i="13"/>
  <c r="Q99" i="13"/>
  <c r="Q65" i="13"/>
  <c r="Q205" i="13"/>
  <c r="Q88" i="13"/>
  <c r="Q67" i="13"/>
  <c r="Q57" i="13"/>
  <c r="Q124" i="13"/>
  <c r="Q143" i="13"/>
  <c r="Q63" i="13"/>
  <c r="Q44" i="13"/>
  <c r="Q77" i="13"/>
  <c r="Q127" i="13"/>
  <c r="Q107" i="13"/>
  <c r="Q79" i="13"/>
  <c r="Q94" i="13"/>
  <c r="Q189" i="13"/>
  <c r="Q43" i="13"/>
  <c r="Q93" i="13"/>
  <c r="Q59" i="13"/>
  <c r="Q108" i="13"/>
  <c r="Q62" i="13"/>
  <c r="Q85" i="13"/>
  <c r="Q95" i="13"/>
  <c r="Q76" i="13"/>
  <c r="Q47" i="13"/>
  <c r="Q154" i="13"/>
  <c r="Q123" i="13"/>
  <c r="Q49" i="13"/>
  <c r="Q159" i="13"/>
  <c r="Q82" i="13"/>
  <c r="Q131" i="13"/>
  <c r="Q136" i="13"/>
  <c r="Q194" i="13"/>
  <c r="Q89" i="13"/>
  <c r="Q188" i="13"/>
  <c r="Q100" i="13"/>
  <c r="Q72" i="13"/>
  <c r="Q80" i="13"/>
  <c r="Q162" i="13"/>
  <c r="Q112" i="13"/>
  <c r="Q75" i="13"/>
  <c r="Q122" i="13"/>
  <c r="Q84" i="13"/>
  <c r="Q174" i="13"/>
  <c r="Q133" i="13"/>
  <c r="Q87" i="13"/>
  <c r="Q165" i="13"/>
  <c r="Q202" i="13"/>
  <c r="Q71" i="13"/>
  <c r="Q91" i="13"/>
  <c r="Q182" i="13"/>
  <c r="Q196" i="13"/>
  <c r="Q68" i="13"/>
  <c r="Q66" i="13"/>
  <c r="Q157" i="13"/>
  <c r="Q121" i="13"/>
  <c r="Q147" i="13"/>
  <c r="Q114" i="13"/>
  <c r="Q98" i="13"/>
  <c r="Q169" i="13"/>
  <c r="Q135" i="13"/>
  <c r="Q96" i="13"/>
  <c r="Q148" i="13"/>
  <c r="Q177" i="13"/>
  <c r="Q129" i="13"/>
  <c r="Q170" i="13"/>
  <c r="Q156" i="13"/>
  <c r="Q180" i="13"/>
  <c r="Q151" i="13"/>
  <c r="Q103" i="13"/>
  <c r="Q130" i="13"/>
  <c r="Q74" i="13"/>
  <c r="Q86" i="13"/>
  <c r="Q119" i="13"/>
  <c r="X42" i="13"/>
  <c r="X41" i="13"/>
  <c r="Q522" i="13"/>
  <c r="Q516" i="13"/>
  <c r="BS522" i="5"/>
  <c r="AJ32" i="7"/>
  <c r="AK32" i="7"/>
  <c r="AO29" i="13"/>
  <c r="AO53" i="13" s="1"/>
  <c r="AN75" i="13" s="1"/>
  <c r="AN88" i="13" s="1"/>
  <c r="AO28" i="13"/>
  <c r="AO52" i="13" s="1"/>
  <c r="AN74" i="13" s="1"/>
  <c r="AO27" i="13"/>
  <c r="AO51" i="13" s="1"/>
  <c r="AN73" i="13" s="1"/>
  <c r="AO26" i="13"/>
  <c r="AO50" i="13" s="1"/>
  <c r="AN72" i="13" s="1"/>
  <c r="AO25" i="13"/>
  <c r="AO49" i="13" s="1"/>
  <c r="AN71" i="13" s="1"/>
  <c r="AO24" i="13"/>
  <c r="AO48" i="13" s="1"/>
  <c r="AN70" i="13" s="1"/>
  <c r="AO23" i="13"/>
  <c r="AO47" i="13" s="1"/>
  <c r="AN69" i="13" s="1"/>
  <c r="AO22" i="13"/>
  <c r="AO46" i="13" s="1"/>
  <c r="AN68" i="13" s="1"/>
  <c r="AN81" i="13" s="1"/>
  <c r="AO21" i="13"/>
  <c r="AO45" i="13" s="1"/>
  <c r="AK99" i="13"/>
  <c r="X28" i="13"/>
  <c r="X27" i="13"/>
  <c r="AB27" i="5" s="1"/>
  <c r="BS27" i="5" s="1"/>
  <c r="X38" i="13"/>
  <c r="AB38" i="5" s="1"/>
  <c r="BS38" i="5" s="1"/>
  <c r="X37" i="13"/>
  <c r="AB37" i="5" s="1"/>
  <c r="BS37" i="5" s="1"/>
  <c r="X26" i="13"/>
  <c r="AB26" i="5" s="1"/>
  <c r="BS26" i="5" s="1"/>
  <c r="AL78" i="13"/>
  <c r="X32" i="13"/>
  <c r="AB32" i="5" s="1"/>
  <c r="BS32" i="5" s="1"/>
  <c r="X33" i="13"/>
  <c r="AB33" i="5" s="1"/>
  <c r="BS33" i="5" s="1"/>
  <c r="X24" i="13"/>
  <c r="X40" i="13"/>
  <c r="AB40" i="5" s="1"/>
  <c r="BS40" i="5" s="1"/>
  <c r="X34" i="13"/>
  <c r="AB34" i="5" s="1"/>
  <c r="BS34" i="5" s="1"/>
  <c r="X25" i="13"/>
  <c r="AB25" i="5" s="1"/>
  <c r="BS25" i="5" s="1"/>
  <c r="X39" i="13"/>
  <c r="X36" i="13"/>
  <c r="AB36" i="5" s="1"/>
  <c r="BS36" i="5" s="1"/>
  <c r="X29" i="13"/>
  <c r="X35" i="13"/>
  <c r="AB35" i="5" s="1"/>
  <c r="BS35" i="5" s="1"/>
  <c r="X31" i="13"/>
  <c r="AB31" i="5" s="1"/>
  <c r="X30" i="13"/>
  <c r="AB30" i="5" s="1"/>
  <c r="BS30" i="5" s="1"/>
  <c r="AB39" i="5"/>
  <c r="BS39" i="5" s="1"/>
  <c r="AB29" i="5"/>
  <c r="BS29" i="5" s="1"/>
  <c r="Q24" i="13"/>
  <c r="Q37" i="13"/>
  <c r="AM90" i="13"/>
  <c r="Q25" i="13"/>
  <c r="Q30" i="13"/>
  <c r="Q32" i="13"/>
  <c r="Q26" i="13"/>
  <c r="Q31" i="13"/>
  <c r="Q28" i="13"/>
  <c r="Q29" i="13"/>
  <c r="Q35" i="13"/>
  <c r="Q33" i="13"/>
  <c r="Q40" i="13"/>
  <c r="Q39" i="13"/>
  <c r="Q36" i="13"/>
  <c r="Q38" i="13"/>
  <c r="Q34" i="13"/>
  <c r="Q27" i="13"/>
  <c r="AI39" i="13"/>
  <c r="AM77" i="13"/>
  <c r="AM76" i="13"/>
  <c r="AH40" i="13"/>
  <c r="AP27" i="13" s="1"/>
  <c r="AI32" i="7"/>
  <c r="AH33" i="7"/>
  <c r="A31" i="9"/>
  <c r="C27" i="9"/>
  <c r="D27" i="9" s="1"/>
  <c r="E28" i="9" s="1"/>
  <c r="B28" i="9"/>
  <c r="I16" i="7"/>
  <c r="R130" i="13" l="1"/>
  <c r="R52" i="13"/>
  <c r="R195" i="13"/>
  <c r="R106" i="13"/>
  <c r="R171" i="13"/>
  <c r="R97" i="13"/>
  <c r="R173" i="13"/>
  <c r="R92" i="13"/>
  <c r="R165" i="13"/>
  <c r="R95" i="13"/>
  <c r="R132" i="13"/>
  <c r="R104" i="13"/>
  <c r="R147" i="13"/>
  <c r="R48" i="13"/>
  <c r="R61" i="13"/>
  <c r="R66" i="13"/>
  <c r="R163" i="13"/>
  <c r="R58" i="13"/>
  <c r="R199" i="13"/>
  <c r="R81" i="13"/>
  <c r="R112" i="13"/>
  <c r="R176" i="13"/>
  <c r="R84" i="13"/>
  <c r="R87" i="13"/>
  <c r="R203" i="13"/>
  <c r="R159" i="13"/>
  <c r="R70" i="13"/>
  <c r="R127" i="13"/>
  <c r="R162" i="13"/>
  <c r="R91" i="13"/>
  <c r="R177" i="13"/>
  <c r="R166" i="13"/>
  <c r="R136" i="13"/>
  <c r="R64" i="13"/>
  <c r="R167" i="13"/>
  <c r="R100" i="13"/>
  <c r="R198" i="13"/>
  <c r="R181" i="13"/>
  <c r="R105" i="13"/>
  <c r="R46" i="13"/>
  <c r="R122" i="13"/>
  <c r="R63" i="13"/>
  <c r="R149" i="13"/>
  <c r="R71" i="13"/>
  <c r="R178" i="13"/>
  <c r="R50" i="13"/>
  <c r="R55" i="13"/>
  <c r="R182" i="13"/>
  <c r="R101" i="13"/>
  <c r="R83" i="13"/>
  <c r="R138" i="13"/>
  <c r="R131" i="13"/>
  <c r="R187" i="13"/>
  <c r="R110" i="13"/>
  <c r="R179" i="13"/>
  <c r="R47" i="13"/>
  <c r="R158" i="13"/>
  <c r="R77" i="13"/>
  <c r="R143" i="13"/>
  <c r="R194" i="13"/>
  <c r="R114" i="13"/>
  <c r="R76" i="13"/>
  <c r="R160" i="13"/>
  <c r="R80" i="13"/>
  <c r="R85" i="13"/>
  <c r="R204" i="13"/>
  <c r="R125" i="13"/>
  <c r="R201" i="13"/>
  <c r="R161" i="13"/>
  <c r="R129" i="13"/>
  <c r="R156" i="13"/>
  <c r="R174" i="13"/>
  <c r="R42" i="13"/>
  <c r="R169" i="13"/>
  <c r="R140" i="13"/>
  <c r="R43" i="13"/>
  <c r="R184" i="13"/>
  <c r="R189" i="13"/>
  <c r="R107" i="13"/>
  <c r="R206" i="13"/>
  <c r="R102" i="13"/>
  <c r="R94" i="13"/>
  <c r="R59" i="13"/>
  <c r="R172" i="13"/>
  <c r="R205" i="13"/>
  <c r="R78" i="13"/>
  <c r="R148" i="13"/>
  <c r="R124" i="13"/>
  <c r="R186" i="13"/>
  <c r="R142" i="13"/>
  <c r="R154" i="13"/>
  <c r="R191" i="13"/>
  <c r="R79" i="13"/>
  <c r="R65" i="13"/>
  <c r="R93" i="13"/>
  <c r="R121" i="13"/>
  <c r="R119" i="13"/>
  <c r="R108" i="13"/>
  <c r="R118" i="13"/>
  <c r="R116" i="13"/>
  <c r="R57" i="13"/>
  <c r="R69" i="13"/>
  <c r="R88" i="13"/>
  <c r="R49" i="13"/>
  <c r="R53" i="13"/>
  <c r="R188" i="13"/>
  <c r="R146" i="13"/>
  <c r="R109" i="13"/>
  <c r="R150" i="13"/>
  <c r="R152" i="13"/>
  <c r="R44" i="13"/>
  <c r="R170" i="13"/>
  <c r="R202" i="13"/>
  <c r="R54" i="13"/>
  <c r="R51" i="13"/>
  <c r="R185" i="13"/>
  <c r="R45" i="13"/>
  <c r="R117" i="13"/>
  <c r="R144" i="13"/>
  <c r="R192" i="13"/>
  <c r="R67" i="13"/>
  <c r="R145" i="13"/>
  <c r="R197" i="13"/>
  <c r="R134" i="13"/>
  <c r="R200" i="13"/>
  <c r="R89" i="13"/>
  <c r="R103" i="13"/>
  <c r="R62" i="13"/>
  <c r="R183" i="13"/>
  <c r="R120" i="13"/>
  <c r="R126" i="13"/>
  <c r="R153" i="13"/>
  <c r="R139" i="13"/>
  <c r="R90" i="13"/>
  <c r="R123" i="13"/>
  <c r="R75" i="13"/>
  <c r="R74" i="13"/>
  <c r="R151" i="13"/>
  <c r="R68" i="13"/>
  <c r="R73" i="13"/>
  <c r="R96" i="13"/>
  <c r="R72" i="13"/>
  <c r="R111" i="13"/>
  <c r="R193" i="13"/>
  <c r="R168" i="13"/>
  <c r="R135" i="13"/>
  <c r="R113" i="13"/>
  <c r="R137" i="13"/>
  <c r="R41" i="13"/>
  <c r="R115" i="13"/>
  <c r="R141" i="13"/>
  <c r="R190" i="13"/>
  <c r="R175" i="13"/>
  <c r="R60" i="13"/>
  <c r="R82" i="13"/>
  <c r="R157" i="13"/>
  <c r="R128" i="13"/>
  <c r="R164" i="13"/>
  <c r="R196" i="13"/>
  <c r="R56" i="13"/>
  <c r="R86" i="13"/>
  <c r="R133" i="13"/>
  <c r="R98" i="13"/>
  <c r="R155" i="13"/>
  <c r="R99" i="13"/>
  <c r="R180" i="13"/>
  <c r="AC516" i="5"/>
  <c r="BT516" i="5" s="1"/>
  <c r="R516" i="13"/>
  <c r="R522" i="13"/>
  <c r="AC539" i="5"/>
  <c r="AC522" i="5"/>
  <c r="AJ33" i="7"/>
  <c r="AK33" i="7"/>
  <c r="AL94" i="13"/>
  <c r="AL81" i="13"/>
  <c r="AL91" i="13"/>
  <c r="AP29" i="13"/>
  <c r="AP53" i="13" s="1"/>
  <c r="AO75" i="13" s="1"/>
  <c r="AP28" i="13"/>
  <c r="AP52" i="13" s="1"/>
  <c r="AO74" i="13" s="1"/>
  <c r="AP26" i="13"/>
  <c r="AP50" i="13" s="1"/>
  <c r="AO72" i="13" s="1"/>
  <c r="AP24" i="13"/>
  <c r="AP48" i="13" s="1"/>
  <c r="AO70" i="13" s="1"/>
  <c r="AP23" i="13"/>
  <c r="AP47" i="13" s="1"/>
  <c r="AO69" i="13" s="1"/>
  <c r="AO82" i="13" s="1"/>
  <c r="AP22" i="13"/>
  <c r="AP46" i="13" s="1"/>
  <c r="AO68" i="13" s="1"/>
  <c r="AO81" i="13" s="1"/>
  <c r="AP25" i="13"/>
  <c r="AP49" i="13" s="1"/>
  <c r="AO71" i="13" s="1"/>
  <c r="AP21" i="13"/>
  <c r="AP45" i="13" s="1"/>
  <c r="AL93" i="13"/>
  <c r="AL92" i="13"/>
  <c r="AL83" i="13"/>
  <c r="AL82" i="13"/>
  <c r="AL95" i="13"/>
  <c r="AL84" i="13"/>
  <c r="AL85" i="13"/>
  <c r="AC19" i="5"/>
  <c r="AN67" i="13"/>
  <c r="AN80" i="13" s="1"/>
  <c r="R36" i="13"/>
  <c r="R35" i="13"/>
  <c r="R31" i="13"/>
  <c r="R32" i="13"/>
  <c r="R38" i="13"/>
  <c r="R40" i="13"/>
  <c r="R37" i="13"/>
  <c r="R28" i="13"/>
  <c r="R30" i="13"/>
  <c r="R34" i="13"/>
  <c r="R26" i="13"/>
  <c r="R29" i="13"/>
  <c r="R27" i="13"/>
  <c r="R39" i="13"/>
  <c r="R24" i="13"/>
  <c r="R25" i="13"/>
  <c r="R33" i="13"/>
  <c r="AN91" i="13"/>
  <c r="AN98" i="13"/>
  <c r="AM78" i="13"/>
  <c r="AO30" i="13"/>
  <c r="AJ39" i="13" s="1"/>
  <c r="AP51" i="13"/>
  <c r="AO73" i="13" s="1"/>
  <c r="AG41" i="13"/>
  <c r="AI40" i="13"/>
  <c r="AI33" i="7"/>
  <c r="AH34" i="7"/>
  <c r="C28" i="9"/>
  <c r="D28" i="9" s="1"/>
  <c r="E29" i="9" s="1"/>
  <c r="B29" i="9"/>
  <c r="A32" i="9"/>
  <c r="D36" i="7"/>
  <c r="J16" i="7"/>
  <c r="S82" i="13" l="1"/>
  <c r="S203" i="13"/>
  <c r="S159" i="13"/>
  <c r="S70" i="13"/>
  <c r="S127" i="13"/>
  <c r="S56" i="13"/>
  <c r="S117" i="13"/>
  <c r="S86" i="13"/>
  <c r="S133" i="13"/>
  <c r="S144" i="13"/>
  <c r="S98" i="13"/>
  <c r="S105" i="13"/>
  <c r="S46" i="13"/>
  <c r="S67" i="13"/>
  <c r="S180" i="13"/>
  <c r="S130" i="13"/>
  <c r="S52" i="13"/>
  <c r="S195" i="13"/>
  <c r="S106" i="13"/>
  <c r="S171" i="13"/>
  <c r="S97" i="13"/>
  <c r="S173" i="13"/>
  <c r="S92" i="13"/>
  <c r="S165" i="13"/>
  <c r="S95" i="13"/>
  <c r="S187" i="13"/>
  <c r="S110" i="13"/>
  <c r="S61" i="13"/>
  <c r="S66" i="13"/>
  <c r="S163" i="13"/>
  <c r="S58" i="13"/>
  <c r="S199" i="13"/>
  <c r="S143" i="13"/>
  <c r="S194" i="13"/>
  <c r="S87" i="13"/>
  <c r="S85" i="13"/>
  <c r="S204" i="13"/>
  <c r="S125" i="13"/>
  <c r="S201" i="13"/>
  <c r="S162" i="13"/>
  <c r="S91" i="13"/>
  <c r="S177" i="13"/>
  <c r="S166" i="13"/>
  <c r="S136" i="13"/>
  <c r="S64" i="13"/>
  <c r="S167" i="13"/>
  <c r="S100" i="13"/>
  <c r="S198" i="13"/>
  <c r="S181" i="13"/>
  <c r="S206" i="13"/>
  <c r="S102" i="13"/>
  <c r="S94" i="13"/>
  <c r="S134" i="13"/>
  <c r="S122" i="13"/>
  <c r="S112" i="13"/>
  <c r="S200" i="13"/>
  <c r="S63" i="13"/>
  <c r="S89" i="13"/>
  <c r="S176" i="13"/>
  <c r="S103" i="13"/>
  <c r="S172" i="13"/>
  <c r="S160" i="13"/>
  <c r="S205" i="13"/>
  <c r="S114" i="13"/>
  <c r="S78" i="13"/>
  <c r="S149" i="13"/>
  <c r="S71" i="13"/>
  <c r="S178" i="13"/>
  <c r="S50" i="13"/>
  <c r="S55" i="13"/>
  <c r="S182" i="13"/>
  <c r="S101" i="13"/>
  <c r="S83" i="13"/>
  <c r="S138" i="13"/>
  <c r="S131" i="13"/>
  <c r="S119" i="13"/>
  <c r="S179" i="13"/>
  <c r="S47" i="13"/>
  <c r="S158" i="13"/>
  <c r="S77" i="13"/>
  <c r="S80" i="13"/>
  <c r="S59" i="13"/>
  <c r="S88" i="13"/>
  <c r="S49" i="13"/>
  <c r="S53" i="13"/>
  <c r="S161" i="13"/>
  <c r="S129" i="13"/>
  <c r="S156" i="13"/>
  <c r="S174" i="13"/>
  <c r="S42" i="13"/>
  <c r="S169" i="13"/>
  <c r="S140" i="13"/>
  <c r="S43" i="13"/>
  <c r="S184" i="13"/>
  <c r="S189" i="13"/>
  <c r="S107" i="13"/>
  <c r="S170" i="13"/>
  <c r="S202" i="13"/>
  <c r="S62" i="13"/>
  <c r="S148" i="13"/>
  <c r="S124" i="13"/>
  <c r="S186" i="13"/>
  <c r="S142" i="13"/>
  <c r="S154" i="13"/>
  <c r="S191" i="13"/>
  <c r="S79" i="13"/>
  <c r="S65" i="13"/>
  <c r="S93" i="13"/>
  <c r="S121" i="13"/>
  <c r="S73" i="13"/>
  <c r="S96" i="13"/>
  <c r="S72" i="13"/>
  <c r="S111" i="13"/>
  <c r="S193" i="13"/>
  <c r="S108" i="13"/>
  <c r="S118" i="13"/>
  <c r="S116" i="13"/>
  <c r="S57" i="13"/>
  <c r="S69" i="13"/>
  <c r="S141" i="13"/>
  <c r="S190" i="13"/>
  <c r="S175" i="13"/>
  <c r="S60" i="13"/>
  <c r="S123" i="13"/>
  <c r="S74" i="13"/>
  <c r="S68" i="13"/>
  <c r="S104" i="13"/>
  <c r="S147" i="13"/>
  <c r="S135" i="13"/>
  <c r="S137" i="13"/>
  <c r="S197" i="13"/>
  <c r="S192" i="13"/>
  <c r="S99" i="13"/>
  <c r="S76" i="13"/>
  <c r="S157" i="13"/>
  <c r="S128" i="13"/>
  <c r="S164" i="13"/>
  <c r="S196" i="13"/>
  <c r="S188" i="13"/>
  <c r="S146" i="13"/>
  <c r="S109" i="13"/>
  <c r="S150" i="13"/>
  <c r="S152" i="13"/>
  <c r="S44" i="13"/>
  <c r="S54" i="13"/>
  <c r="S51" i="13"/>
  <c r="S185" i="13"/>
  <c r="S45" i="13"/>
  <c r="S183" i="13"/>
  <c r="S120" i="13"/>
  <c r="S126" i="13"/>
  <c r="S153" i="13"/>
  <c r="S139" i="13"/>
  <c r="S90" i="13"/>
  <c r="S75" i="13"/>
  <c r="S151" i="13"/>
  <c r="S132" i="13"/>
  <c r="S48" i="13"/>
  <c r="S168" i="13"/>
  <c r="S113" i="13"/>
  <c r="S41" i="13"/>
  <c r="S115" i="13"/>
  <c r="S81" i="13"/>
  <c r="S155" i="13"/>
  <c r="S145" i="13"/>
  <c r="S84" i="13"/>
  <c r="AD516" i="5"/>
  <c r="BU516" i="5" s="1"/>
  <c r="Y41" i="13"/>
  <c r="Y42" i="13"/>
  <c r="S522" i="13"/>
  <c r="S516" i="13"/>
  <c r="AD539" i="5"/>
  <c r="AD522" i="5"/>
  <c r="BU522" i="5" s="1"/>
  <c r="BT522" i="5"/>
  <c r="AJ34" i="7"/>
  <c r="AK34" i="7"/>
  <c r="AM84" i="13"/>
  <c r="AM94" i="13"/>
  <c r="AM82" i="13"/>
  <c r="AM92" i="13"/>
  <c r="AO91" i="13"/>
  <c r="AO92" i="13"/>
  <c r="AL99" i="13"/>
  <c r="AN77" i="13"/>
  <c r="Y39" i="13"/>
  <c r="AN90" i="13"/>
  <c r="Y29" i="13"/>
  <c r="Y37" i="13"/>
  <c r="Y34" i="13"/>
  <c r="Y32" i="13"/>
  <c r="Y26" i="13"/>
  <c r="AC26" i="5" s="1"/>
  <c r="BT26" i="5" s="1"/>
  <c r="Y38" i="13"/>
  <c r="Y24" i="13"/>
  <c r="Y33" i="13"/>
  <c r="Y30" i="13"/>
  <c r="Y27" i="13"/>
  <c r="Y31" i="13"/>
  <c r="Y28" i="13"/>
  <c r="Y35" i="13"/>
  <c r="Y25" i="13"/>
  <c r="Y40" i="13"/>
  <c r="Y36" i="13"/>
  <c r="AN76" i="13"/>
  <c r="AM86" i="13"/>
  <c r="AM85" i="13"/>
  <c r="AO67" i="13"/>
  <c r="AO80" i="13" s="1"/>
  <c r="S30" i="13"/>
  <c r="S24" i="13"/>
  <c r="S35" i="13"/>
  <c r="S27" i="13"/>
  <c r="S38" i="13"/>
  <c r="S34" i="13"/>
  <c r="S39" i="13"/>
  <c r="S40" i="13"/>
  <c r="S32" i="13"/>
  <c r="S37" i="13"/>
  <c r="S25" i="13"/>
  <c r="S36" i="13"/>
  <c r="S33" i="13"/>
  <c r="S29" i="13"/>
  <c r="S26" i="13"/>
  <c r="S31" i="13"/>
  <c r="S28" i="13"/>
  <c r="AM83" i="13"/>
  <c r="AD19" i="5"/>
  <c r="AM96" i="13"/>
  <c r="AM95" i="13"/>
  <c r="AM93" i="13"/>
  <c r="AP30" i="13"/>
  <c r="AJ40" i="13" s="1"/>
  <c r="AH41" i="13"/>
  <c r="AI41" i="13" s="1"/>
  <c r="AI34" i="7"/>
  <c r="AH35" i="7"/>
  <c r="A33" i="9"/>
  <c r="C29" i="9"/>
  <c r="D29" i="9" s="1"/>
  <c r="E30" i="9" s="1"/>
  <c r="B30" i="9"/>
  <c r="K16" i="7"/>
  <c r="L16" i="7" s="1"/>
  <c r="M16" i="7" s="1"/>
  <c r="N16" i="7" s="1"/>
  <c r="AC96" i="5" l="1"/>
  <c r="BT96" i="5" s="1"/>
  <c r="AC90" i="5"/>
  <c r="BT90" i="5" s="1"/>
  <c r="AC131" i="5"/>
  <c r="BT131" i="5" s="1"/>
  <c r="AC157" i="5"/>
  <c r="BT157" i="5" s="1"/>
  <c r="AC126" i="5"/>
  <c r="BT126" i="5" s="1"/>
  <c r="AC197" i="5"/>
  <c r="BT197" i="5" s="1"/>
  <c r="AC116" i="5"/>
  <c r="BT116" i="5" s="1"/>
  <c r="AC47" i="5"/>
  <c r="BT47" i="5" s="1"/>
  <c r="AC98" i="5"/>
  <c r="BT98" i="5" s="1"/>
  <c r="AC139" i="5"/>
  <c r="BT139" i="5" s="1"/>
  <c r="AC84" i="5"/>
  <c r="BT84" i="5" s="1"/>
  <c r="AC175" i="5"/>
  <c r="BT175" i="5" s="1"/>
  <c r="AC69" i="5"/>
  <c r="BT69" i="5" s="1"/>
  <c r="AC136" i="5"/>
  <c r="BT136" i="5" s="1"/>
  <c r="AC121" i="5"/>
  <c r="BT121" i="5" s="1"/>
  <c r="AC147" i="5"/>
  <c r="BT147" i="5" s="1"/>
  <c r="AC127" i="5"/>
  <c r="BT127" i="5" s="1"/>
  <c r="AC50" i="5"/>
  <c r="BT50" i="5" s="1"/>
  <c r="AC129" i="5"/>
  <c r="BT129" i="5" s="1"/>
  <c r="AC162" i="5"/>
  <c r="BT162" i="5" s="1"/>
  <c r="AC85" i="5"/>
  <c r="BT85" i="5" s="1"/>
  <c r="AC49" i="5"/>
  <c r="BT49" i="5" s="1"/>
  <c r="AC163" i="5"/>
  <c r="BT163" i="5" s="1"/>
  <c r="AC158" i="5"/>
  <c r="BT158" i="5" s="1"/>
  <c r="AC191" i="5"/>
  <c r="BT191" i="5" s="1"/>
  <c r="AC178" i="5"/>
  <c r="BT178" i="5" s="1"/>
  <c r="AC204" i="5"/>
  <c r="BT204" i="5" s="1"/>
  <c r="AC171" i="5"/>
  <c r="BT171" i="5" s="1"/>
  <c r="AC87" i="5"/>
  <c r="BT87" i="5" s="1"/>
  <c r="AC75" i="5"/>
  <c r="BT75" i="5" s="1"/>
  <c r="AC172" i="5"/>
  <c r="BT172" i="5" s="1"/>
  <c r="AC143" i="5"/>
  <c r="BT143" i="5" s="1"/>
  <c r="AC176" i="5"/>
  <c r="BT176" i="5" s="1"/>
  <c r="AC91" i="5"/>
  <c r="BT91" i="5" s="1"/>
  <c r="Z42" i="13"/>
  <c r="Z41" i="13"/>
  <c r="AJ35" i="7"/>
  <c r="AK35" i="7"/>
  <c r="AQ28" i="13"/>
  <c r="AQ52" i="13" s="1"/>
  <c r="AQ29" i="13"/>
  <c r="AQ53" i="13" s="1"/>
  <c r="AQ27" i="13"/>
  <c r="AS27" i="13" s="1"/>
  <c r="AQ26" i="13"/>
  <c r="AQ50" i="13" s="1"/>
  <c r="AQ25" i="13"/>
  <c r="AS25" i="13" s="1"/>
  <c r="AQ24" i="13"/>
  <c r="AS24" i="13" s="1"/>
  <c r="AQ23" i="13"/>
  <c r="AS23" i="13" s="1"/>
  <c r="AQ21" i="13"/>
  <c r="AS21" i="13" s="1"/>
  <c r="AQ22" i="13"/>
  <c r="AS22" i="13" s="1"/>
  <c r="AC33" i="5"/>
  <c r="BT33" i="5" s="1"/>
  <c r="AC32" i="5"/>
  <c r="BT32" i="5" s="1"/>
  <c r="AC40" i="5"/>
  <c r="BT40" i="5" s="1"/>
  <c r="AC25" i="5"/>
  <c r="BT25" i="5" s="1"/>
  <c r="AC34" i="5"/>
  <c r="BT34" i="5" s="1"/>
  <c r="AC27" i="5"/>
  <c r="BT27" i="5" s="1"/>
  <c r="AC37" i="5"/>
  <c r="BT37" i="5" s="1"/>
  <c r="AC39" i="5"/>
  <c r="BT39" i="5" s="1"/>
  <c r="AN78" i="13"/>
  <c r="AO90" i="13"/>
  <c r="AO76" i="13"/>
  <c r="AO77" i="13"/>
  <c r="Z27" i="13"/>
  <c r="Z26" i="13"/>
  <c r="Z36" i="13"/>
  <c r="Z28" i="13"/>
  <c r="Z29" i="13"/>
  <c r="Z39" i="13"/>
  <c r="Z33" i="13"/>
  <c r="Z34" i="13"/>
  <c r="Z25" i="13"/>
  <c r="Z35" i="13"/>
  <c r="Z38" i="13"/>
  <c r="Z37" i="13"/>
  <c r="Z30" i="13"/>
  <c r="Z31" i="13"/>
  <c r="Z40" i="13"/>
  <c r="Z24" i="13"/>
  <c r="Z32" i="13"/>
  <c r="AM99" i="13"/>
  <c r="AI35" i="7"/>
  <c r="AH36" i="7"/>
  <c r="C30" i="9"/>
  <c r="D30" i="9" s="1"/>
  <c r="E31" i="9" s="1"/>
  <c r="B31" i="9"/>
  <c r="A34" i="9"/>
  <c r="AD26" i="5" l="1"/>
  <c r="BU26" i="5" s="1"/>
  <c r="AD40" i="5"/>
  <c r="BU40" i="5" s="1"/>
  <c r="AD32" i="5"/>
  <c r="BU32" i="5" s="1"/>
  <c r="AD25" i="5"/>
  <c r="BU25" i="5" s="1"/>
  <c r="AD27" i="5"/>
  <c r="BU27" i="5" s="1"/>
  <c r="AD116" i="5"/>
  <c r="BU116" i="5" s="1"/>
  <c r="AD87" i="5"/>
  <c r="BU87" i="5" s="1"/>
  <c r="AD127" i="5"/>
  <c r="BU127" i="5" s="1"/>
  <c r="AD176" i="5"/>
  <c r="BU176" i="5" s="1"/>
  <c r="AD96" i="5"/>
  <c r="BU96" i="5" s="1"/>
  <c r="AD171" i="5"/>
  <c r="BU171" i="5" s="1"/>
  <c r="AD204" i="5"/>
  <c r="BU204" i="5" s="1"/>
  <c r="AD172" i="5"/>
  <c r="BU172" i="5" s="1"/>
  <c r="AD158" i="5"/>
  <c r="BU158" i="5" s="1"/>
  <c r="AD143" i="5"/>
  <c r="BU143" i="5" s="1"/>
  <c r="AD90" i="5"/>
  <c r="BU90" i="5" s="1"/>
  <c r="AD91" i="5"/>
  <c r="BU91" i="5" s="1"/>
  <c r="AD157" i="5"/>
  <c r="BU157" i="5" s="1"/>
  <c r="AD47" i="5"/>
  <c r="BU47" i="5" s="1"/>
  <c r="AD49" i="5"/>
  <c r="BU49" i="5" s="1"/>
  <c r="AD136" i="5"/>
  <c r="BU136" i="5" s="1"/>
  <c r="AD131" i="5"/>
  <c r="BU131" i="5" s="1"/>
  <c r="AD197" i="5"/>
  <c r="BU197" i="5" s="1"/>
  <c r="AD50" i="5"/>
  <c r="BU50" i="5" s="1"/>
  <c r="AD121" i="5"/>
  <c r="BU121" i="5" s="1"/>
  <c r="AD162" i="5"/>
  <c r="BU162" i="5" s="1"/>
  <c r="AD139" i="5"/>
  <c r="BU139" i="5" s="1"/>
  <c r="AD84" i="5"/>
  <c r="BU84" i="5" s="1"/>
  <c r="AD69" i="5"/>
  <c r="BU69" i="5" s="1"/>
  <c r="AD126" i="5"/>
  <c r="BU126" i="5" s="1"/>
  <c r="AD129" i="5"/>
  <c r="BU129" i="5" s="1"/>
  <c r="AD98" i="5"/>
  <c r="BU98" i="5" s="1"/>
  <c r="AD147" i="5"/>
  <c r="BU147" i="5" s="1"/>
  <c r="AD75" i="5"/>
  <c r="BU75" i="5" s="1"/>
  <c r="AD163" i="5"/>
  <c r="BU163" i="5" s="1"/>
  <c r="AD178" i="5"/>
  <c r="BU178" i="5" s="1"/>
  <c r="AD85" i="5"/>
  <c r="BU85" i="5" s="1"/>
  <c r="AD175" i="5"/>
  <c r="BU175" i="5" s="1"/>
  <c r="AD191" i="5"/>
  <c r="BU191" i="5" s="1"/>
  <c r="AD34" i="5"/>
  <c r="BU34" i="5" s="1"/>
  <c r="AD33" i="5"/>
  <c r="BU33" i="5" s="1"/>
  <c r="AD39" i="5"/>
  <c r="BU39" i="5" s="1"/>
  <c r="AD37" i="5"/>
  <c r="BU37" i="5" s="1"/>
  <c r="AE516" i="5"/>
  <c r="AE539" i="5"/>
  <c r="AE522" i="5"/>
  <c r="AJ36" i="7"/>
  <c r="AK36" i="7"/>
  <c r="AN97" i="13"/>
  <c r="AN87" i="13"/>
  <c r="AN92" i="13"/>
  <c r="AN82" i="13"/>
  <c r="AS28" i="13"/>
  <c r="AN83" i="13"/>
  <c r="AN85" i="13"/>
  <c r="AN95" i="13"/>
  <c r="AS26" i="13"/>
  <c r="AN96" i="13"/>
  <c r="AQ51" i="13"/>
  <c r="AP73" i="13" s="1"/>
  <c r="AP86" i="13" s="1"/>
  <c r="AN86" i="13"/>
  <c r="AS29" i="13"/>
  <c r="AN84" i="13"/>
  <c r="AN93" i="13"/>
  <c r="AE19" i="5"/>
  <c r="AN94" i="13"/>
  <c r="AO78" i="13"/>
  <c r="AQ48" i="13"/>
  <c r="AP70" i="13" s="1"/>
  <c r="AQ45" i="13"/>
  <c r="AQ49" i="13"/>
  <c r="AS49" i="13" s="1"/>
  <c r="AQ30" i="13"/>
  <c r="AJ41" i="13" s="1"/>
  <c r="AQ47" i="13"/>
  <c r="AS47" i="13" s="1"/>
  <c r="AQ46" i="13"/>
  <c r="AP68" i="13" s="1"/>
  <c r="AP81" i="13" s="1"/>
  <c r="AS52" i="13"/>
  <c r="AP74" i="13"/>
  <c r="AS50" i="13"/>
  <c r="AP72" i="13"/>
  <c r="AS53" i="13"/>
  <c r="AP75" i="13"/>
  <c r="AI36" i="7"/>
  <c r="AH37" i="7"/>
  <c r="A35" i="9"/>
  <c r="C31" i="9"/>
  <c r="D31" i="9" s="1"/>
  <c r="E32" i="9" s="1"/>
  <c r="B32" i="9"/>
  <c r="AO85" i="13" l="1"/>
  <c r="AO95" i="13"/>
  <c r="T190" i="13"/>
  <c r="T162" i="13"/>
  <c r="T70" i="13"/>
  <c r="T62" i="13"/>
  <c r="T78" i="13"/>
  <c r="T98" i="13"/>
  <c r="T67" i="13"/>
  <c r="T99" i="13"/>
  <c r="T131" i="13"/>
  <c r="T163" i="13"/>
  <c r="T195" i="13"/>
  <c r="T80" i="13"/>
  <c r="T132" i="13"/>
  <c r="T164" i="13"/>
  <c r="T196" i="13"/>
  <c r="T92" i="13"/>
  <c r="T49" i="13"/>
  <c r="T81" i="13"/>
  <c r="T113" i="13"/>
  <c r="T145" i="13"/>
  <c r="T177" i="13"/>
  <c r="T170" i="13"/>
  <c r="T119" i="13"/>
  <c r="T56" i="13"/>
  <c r="T197" i="13"/>
  <c r="T54" i="13"/>
  <c r="T194" i="13"/>
  <c r="T90" i="13"/>
  <c r="T82" i="13"/>
  <c r="T106" i="13"/>
  <c r="T71" i="13"/>
  <c r="T103" i="13"/>
  <c r="T135" i="13"/>
  <c r="T167" i="13"/>
  <c r="T199" i="13"/>
  <c r="T88" i="13"/>
  <c r="T136" i="13"/>
  <c r="T168" i="13"/>
  <c r="T200" i="13"/>
  <c r="T100" i="13"/>
  <c r="T53" i="13"/>
  <c r="T85" i="13"/>
  <c r="T117" i="13"/>
  <c r="T149" i="13"/>
  <c r="T181" i="13"/>
  <c r="T151" i="13"/>
  <c r="T152" i="13"/>
  <c r="T74" i="13"/>
  <c r="T110" i="13"/>
  <c r="T102" i="13"/>
  <c r="T126" i="13"/>
  <c r="T43" i="13"/>
  <c r="T75" i="13"/>
  <c r="T107" i="13"/>
  <c r="T139" i="13"/>
  <c r="T171" i="13"/>
  <c r="T203" i="13"/>
  <c r="T96" i="13"/>
  <c r="T140" i="13"/>
  <c r="T172" i="13"/>
  <c r="T204" i="13"/>
  <c r="T44" i="13"/>
  <c r="T108" i="13"/>
  <c r="T57" i="13"/>
  <c r="T89" i="13"/>
  <c r="T121" i="13"/>
  <c r="T153" i="13"/>
  <c r="T185" i="13"/>
  <c r="T86" i="13"/>
  <c r="T158" i="13"/>
  <c r="T55" i="13"/>
  <c r="T165" i="13"/>
  <c r="T94" i="13"/>
  <c r="T130" i="13"/>
  <c r="T122" i="13"/>
  <c r="T146" i="13"/>
  <c r="T47" i="13"/>
  <c r="T79" i="13"/>
  <c r="T111" i="13"/>
  <c r="T143" i="13"/>
  <c r="T175" i="13"/>
  <c r="T104" i="13"/>
  <c r="T144" i="13"/>
  <c r="T176" i="13"/>
  <c r="T52" i="13"/>
  <c r="T120" i="13"/>
  <c r="T61" i="13"/>
  <c r="T93" i="13"/>
  <c r="T125" i="13"/>
  <c r="T157" i="13"/>
  <c r="T189" i="13"/>
  <c r="T178" i="13"/>
  <c r="T183" i="13"/>
  <c r="T116" i="13"/>
  <c r="T101" i="13"/>
  <c r="T114" i="13"/>
  <c r="T58" i="13"/>
  <c r="T154" i="13"/>
  <c r="T142" i="13"/>
  <c r="T166" i="13"/>
  <c r="T51" i="13"/>
  <c r="T83" i="13"/>
  <c r="T115" i="13"/>
  <c r="T147" i="13"/>
  <c r="T179" i="13"/>
  <c r="T48" i="13"/>
  <c r="T112" i="13"/>
  <c r="T148" i="13"/>
  <c r="T180" i="13"/>
  <c r="T60" i="13"/>
  <c r="T41" i="13"/>
  <c r="T65" i="13"/>
  <c r="T97" i="13"/>
  <c r="T129" i="13"/>
  <c r="T161" i="13"/>
  <c r="T193" i="13"/>
  <c r="T87" i="13"/>
  <c r="T184" i="13"/>
  <c r="T69" i="13"/>
  <c r="T150" i="13"/>
  <c r="T118" i="13"/>
  <c r="T186" i="13"/>
  <c r="T182" i="13"/>
  <c r="T46" i="13"/>
  <c r="T202" i="13"/>
  <c r="T59" i="13"/>
  <c r="T91" i="13"/>
  <c r="T123" i="13"/>
  <c r="T155" i="13"/>
  <c r="T187" i="13"/>
  <c r="T64" i="13"/>
  <c r="T124" i="13"/>
  <c r="T156" i="13"/>
  <c r="T188" i="13"/>
  <c r="T76" i="13"/>
  <c r="T73" i="13"/>
  <c r="T105" i="13"/>
  <c r="T137" i="13"/>
  <c r="T169" i="13"/>
  <c r="T201" i="13"/>
  <c r="T68" i="13"/>
  <c r="T174" i="13"/>
  <c r="T138" i="13"/>
  <c r="T50" i="13"/>
  <c r="T206" i="13"/>
  <c r="T42" i="13"/>
  <c r="T198" i="13"/>
  <c r="T66" i="13"/>
  <c r="T63" i="13"/>
  <c r="T95" i="13"/>
  <c r="T127" i="13"/>
  <c r="T159" i="13"/>
  <c r="T191" i="13"/>
  <c r="T72" i="13"/>
  <c r="T128" i="13"/>
  <c r="T160" i="13"/>
  <c r="T192" i="13"/>
  <c r="T84" i="13"/>
  <c r="T45" i="13"/>
  <c r="T77" i="13"/>
  <c r="T109" i="13"/>
  <c r="T141" i="13"/>
  <c r="T173" i="13"/>
  <c r="T205" i="13"/>
  <c r="T134" i="13"/>
  <c r="T133" i="13"/>
  <c r="AA42" i="13"/>
  <c r="AA41" i="13"/>
  <c r="AF516" i="5"/>
  <c r="AA35" i="13"/>
  <c r="T516" i="13"/>
  <c r="T522" i="13"/>
  <c r="BV516" i="5"/>
  <c r="BW516" i="5"/>
  <c r="AF539" i="5"/>
  <c r="AF522" i="5"/>
  <c r="AJ37" i="7"/>
  <c r="AK37" i="7"/>
  <c r="AS51" i="13"/>
  <c r="AO86" i="13"/>
  <c r="AO96" i="13"/>
  <c r="AO88" i="13"/>
  <c r="AO93" i="13"/>
  <c r="AO83" i="13"/>
  <c r="AA38" i="13"/>
  <c r="AA24" i="13"/>
  <c r="AA37" i="13"/>
  <c r="AA29" i="13"/>
  <c r="AA31" i="13"/>
  <c r="AA39" i="13"/>
  <c r="AA33" i="13"/>
  <c r="AA40" i="13"/>
  <c r="AA30" i="13"/>
  <c r="AA26" i="13"/>
  <c r="AA34" i="13"/>
  <c r="AA27" i="13"/>
  <c r="AA25" i="13"/>
  <c r="AA32" i="13"/>
  <c r="AA36" i="13"/>
  <c r="AA28" i="13"/>
  <c r="AO94" i="13"/>
  <c r="AN99" i="13"/>
  <c r="AO84" i="13"/>
  <c r="AO97" i="13"/>
  <c r="AO98" i="13"/>
  <c r="AF19" i="5"/>
  <c r="AO87" i="13"/>
  <c r="AS45" i="13"/>
  <c r="T35" i="13"/>
  <c r="T36" i="13"/>
  <c r="T28" i="13"/>
  <c r="T32" i="13"/>
  <c r="T38" i="13"/>
  <c r="T25" i="13"/>
  <c r="T34" i="13"/>
  <c r="T27" i="13"/>
  <c r="T40" i="13"/>
  <c r="T24" i="13"/>
  <c r="T37" i="13"/>
  <c r="T33" i="13"/>
  <c r="T29" i="13"/>
  <c r="T26" i="13"/>
  <c r="T39" i="13"/>
  <c r="T31" i="13"/>
  <c r="T30" i="13"/>
  <c r="AS48" i="13"/>
  <c r="AP69" i="13"/>
  <c r="AP67" i="13"/>
  <c r="AP91" i="13"/>
  <c r="AP96" i="13"/>
  <c r="AS46" i="13"/>
  <c r="AP71" i="13"/>
  <c r="AI37" i="7"/>
  <c r="AH38" i="7"/>
  <c r="C32" i="9"/>
  <c r="D32" i="9" s="1"/>
  <c r="E33" i="9" s="1"/>
  <c r="B33" i="9"/>
  <c r="A36" i="9"/>
  <c r="AE84" i="5" l="1"/>
  <c r="AE50" i="5"/>
  <c r="AE85" i="5"/>
  <c r="AE127" i="5"/>
  <c r="AE131" i="5"/>
  <c r="AE204" i="5"/>
  <c r="AE158" i="5"/>
  <c r="AE90" i="5"/>
  <c r="AE139" i="5"/>
  <c r="AE96" i="5"/>
  <c r="AE143" i="5"/>
  <c r="AE162" i="5"/>
  <c r="AE147" i="5"/>
  <c r="AE87" i="5"/>
  <c r="AE116" i="5"/>
  <c r="AE136" i="5"/>
  <c r="AE121" i="5"/>
  <c r="AE98" i="5"/>
  <c r="AE197" i="5"/>
  <c r="AE75" i="5"/>
  <c r="AE129" i="5"/>
  <c r="AE178" i="5"/>
  <c r="AE163" i="5"/>
  <c r="AE49" i="5"/>
  <c r="AE126" i="5"/>
  <c r="AE171" i="5"/>
  <c r="AE157" i="5"/>
  <c r="AE176" i="5"/>
  <c r="AE91" i="5"/>
  <c r="AE69" i="5"/>
  <c r="AE47" i="5"/>
  <c r="AE175" i="5"/>
  <c r="AE172" i="5"/>
  <c r="AE191" i="5"/>
  <c r="AB42" i="13"/>
  <c r="AB41" i="13"/>
  <c r="BV522" i="5"/>
  <c r="BW522" i="5"/>
  <c r="BV30" i="5"/>
  <c r="BW30" i="5"/>
  <c r="AJ38" i="7"/>
  <c r="AK38" i="7"/>
  <c r="AE37" i="5"/>
  <c r="AE32" i="5"/>
  <c r="AE25" i="5"/>
  <c r="AE33" i="5"/>
  <c r="AE26" i="5"/>
  <c r="AE40" i="5"/>
  <c r="AE39" i="5"/>
  <c r="AE27" i="5"/>
  <c r="AE34" i="5"/>
  <c r="AB32" i="13"/>
  <c r="AB35" i="13"/>
  <c r="AO99" i="13"/>
  <c r="AB31" i="13"/>
  <c r="AB40" i="13"/>
  <c r="AB30" i="13"/>
  <c r="AB27" i="13"/>
  <c r="AB24" i="13"/>
  <c r="AB38" i="13"/>
  <c r="AB33" i="13"/>
  <c r="AB39" i="13"/>
  <c r="AF39" i="5" s="1"/>
  <c r="BW39" i="5" s="1"/>
  <c r="AB34" i="13"/>
  <c r="AB25" i="13"/>
  <c r="AB26" i="13"/>
  <c r="AB29" i="13"/>
  <c r="AB37" i="13"/>
  <c r="AB28" i="13"/>
  <c r="AB36" i="13"/>
  <c r="AP92" i="13"/>
  <c r="AP82" i="13"/>
  <c r="AP90" i="13"/>
  <c r="AP80" i="13"/>
  <c r="AP77" i="13"/>
  <c r="AP76" i="13"/>
  <c r="AI38" i="7"/>
  <c r="AH39" i="7"/>
  <c r="A37" i="9"/>
  <c r="C33" i="9"/>
  <c r="D33" i="9" s="1"/>
  <c r="E34" i="9" s="1"/>
  <c r="B34" i="9"/>
  <c r="AF34" i="5" l="1"/>
  <c r="BW34" i="5" s="1"/>
  <c r="AF37" i="5"/>
  <c r="BW37" i="5" s="1"/>
  <c r="AF26" i="5"/>
  <c r="BW26" i="5" s="1"/>
  <c r="AF27" i="5"/>
  <c r="BW27" i="5" s="1"/>
  <c r="AF25" i="5"/>
  <c r="BV25" i="5" s="1"/>
  <c r="AF40" i="5"/>
  <c r="BV40" i="5" s="1"/>
  <c r="AF33" i="5"/>
  <c r="BV33" i="5" s="1"/>
  <c r="AF32" i="5"/>
  <c r="BV32" i="5" s="1"/>
  <c r="BV39" i="5"/>
  <c r="BV34" i="5"/>
  <c r="AF91" i="5"/>
  <c r="AF157" i="5"/>
  <c r="AF139" i="5"/>
  <c r="AF176" i="5"/>
  <c r="AF84" i="5"/>
  <c r="AF49" i="5"/>
  <c r="AF121" i="5"/>
  <c r="AF147" i="5"/>
  <c r="AF191" i="5"/>
  <c r="AF116" i="5"/>
  <c r="AF126" i="5"/>
  <c r="AF129" i="5"/>
  <c r="AF163" i="5"/>
  <c r="AF50" i="5"/>
  <c r="AF69" i="5"/>
  <c r="AF158" i="5"/>
  <c r="AF96" i="5"/>
  <c r="AF171" i="5"/>
  <c r="AF90" i="5"/>
  <c r="AF85" i="5"/>
  <c r="AF127" i="5"/>
  <c r="AF175" i="5"/>
  <c r="AF98" i="5"/>
  <c r="AF47" i="5"/>
  <c r="AF143" i="5"/>
  <c r="AF162" i="5"/>
  <c r="AF204" i="5"/>
  <c r="AF178" i="5"/>
  <c r="AF197" i="5"/>
  <c r="AF75" i="5"/>
  <c r="AF87" i="5"/>
  <c r="AF136" i="5"/>
  <c r="AF131" i="5"/>
  <c r="AF172" i="5"/>
  <c r="AJ39" i="7"/>
  <c r="AK39" i="7"/>
  <c r="AP78" i="13"/>
  <c r="AI39" i="7"/>
  <c r="AH40" i="7"/>
  <c r="C34" i="9"/>
  <c r="D34" i="9" s="1"/>
  <c r="E35" i="9" s="1"/>
  <c r="B35" i="9"/>
  <c r="A38" i="9"/>
  <c r="E23" i="5"/>
  <c r="BV37" i="5" l="1"/>
  <c r="BW40" i="5"/>
  <c r="BW33" i="5"/>
  <c r="BW32" i="5"/>
  <c r="BW25" i="5"/>
  <c r="BV26" i="5"/>
  <c r="BV27" i="5"/>
  <c r="BV175" i="5"/>
  <c r="BW175" i="5"/>
  <c r="BV131" i="5"/>
  <c r="BW131" i="5"/>
  <c r="BW127" i="5"/>
  <c r="BV127" i="5"/>
  <c r="BW163" i="5"/>
  <c r="BV163" i="5"/>
  <c r="BV84" i="5"/>
  <c r="BW84" i="5"/>
  <c r="BW129" i="5"/>
  <c r="BV129" i="5"/>
  <c r="BW176" i="5"/>
  <c r="BV176" i="5"/>
  <c r="BW87" i="5"/>
  <c r="BV87" i="5"/>
  <c r="BW162" i="5"/>
  <c r="BV162" i="5"/>
  <c r="BW90" i="5"/>
  <c r="BV90" i="5"/>
  <c r="BV126" i="5"/>
  <c r="BW126" i="5"/>
  <c r="BV139" i="5"/>
  <c r="BW139" i="5"/>
  <c r="BV121" i="5"/>
  <c r="BW121" i="5"/>
  <c r="BW136" i="5"/>
  <c r="BV136" i="5"/>
  <c r="BW143" i="5"/>
  <c r="BV143" i="5"/>
  <c r="BW204" i="5"/>
  <c r="BV204" i="5"/>
  <c r="BV75" i="5"/>
  <c r="BW75" i="5"/>
  <c r="BW197" i="5"/>
  <c r="BV197" i="5"/>
  <c r="BV47" i="5"/>
  <c r="BW47" i="5"/>
  <c r="BW96" i="5"/>
  <c r="BV96" i="5"/>
  <c r="BW191" i="5"/>
  <c r="BV191" i="5"/>
  <c r="BV157" i="5"/>
  <c r="BW157" i="5"/>
  <c r="BW85" i="5"/>
  <c r="BV85" i="5"/>
  <c r="BW171" i="5"/>
  <c r="BV171" i="5"/>
  <c r="BW116" i="5"/>
  <c r="BV116" i="5"/>
  <c r="BV178" i="5"/>
  <c r="BW178" i="5"/>
  <c r="BV98" i="5"/>
  <c r="BW98" i="5"/>
  <c r="BV158" i="5"/>
  <c r="BW158" i="5"/>
  <c r="BV147" i="5"/>
  <c r="BW147" i="5"/>
  <c r="BV91" i="5"/>
  <c r="BW91" i="5"/>
  <c r="BV69" i="5"/>
  <c r="BW69" i="5"/>
  <c r="BW172" i="5"/>
  <c r="BV172" i="5"/>
  <c r="BV50" i="5"/>
  <c r="BW50" i="5"/>
  <c r="BV49" i="5"/>
  <c r="BW49" i="5"/>
  <c r="AP85" i="13"/>
  <c r="AP95" i="13"/>
  <c r="A516" i="20"/>
  <c r="C516" i="20" s="1"/>
  <c r="AG539" i="5"/>
  <c r="AI539" i="5" s="1"/>
  <c r="CE539" i="5" s="1"/>
  <c r="AJ40" i="7"/>
  <c r="AK40" i="7"/>
  <c r="AP83" i="13"/>
  <c r="AP93" i="13"/>
  <c r="AP88" i="13"/>
  <c r="AP97" i="13"/>
  <c r="AP87" i="13"/>
  <c r="AP84" i="13"/>
  <c r="AG19" i="5"/>
  <c r="AP94" i="13"/>
  <c r="AP98" i="13"/>
  <c r="AI40" i="7"/>
  <c r="AH41" i="7"/>
  <c r="A39" i="9"/>
  <c r="C35" i="9"/>
  <c r="D35" i="9" s="1"/>
  <c r="E36" i="9" s="1"/>
  <c r="B36" i="9"/>
  <c r="AM544" i="12" l="1"/>
  <c r="CF539" i="5"/>
  <c r="CG539" i="5" s="1"/>
  <c r="CH539" i="5" s="1"/>
  <c r="AC42" i="13"/>
  <c r="AC41" i="13"/>
  <c r="AJ539" i="5"/>
  <c r="AN544" i="12" s="1"/>
  <c r="J539" i="20"/>
  <c r="B516" i="20"/>
  <c r="F516" i="20"/>
  <c r="D516" i="20"/>
  <c r="E516" i="20"/>
  <c r="AC27" i="13"/>
  <c r="AJ41" i="7"/>
  <c r="AK41" i="7"/>
  <c r="AC38" i="13"/>
  <c r="AC29" i="13"/>
  <c r="AC40" i="13"/>
  <c r="AC37" i="13"/>
  <c r="AC31" i="13"/>
  <c r="AC32" i="13"/>
  <c r="AC33" i="13"/>
  <c r="AC28" i="13"/>
  <c r="AC36" i="13"/>
  <c r="AC39" i="13"/>
  <c r="AC24" i="13"/>
  <c r="AC26" i="13"/>
  <c r="AC30" i="13"/>
  <c r="AC25" i="13"/>
  <c r="AC35" i="13"/>
  <c r="AC34" i="13"/>
  <c r="AP99" i="13"/>
  <c r="AI41" i="7"/>
  <c r="AH42" i="7"/>
  <c r="C36" i="9"/>
  <c r="D36" i="9" s="1"/>
  <c r="E37" i="9" s="1"/>
  <c r="B37" i="9"/>
  <c r="A40" i="9"/>
  <c r="N539" i="20" l="1"/>
  <c r="L539" i="20"/>
  <c r="K539" i="20"/>
  <c r="M539" i="20"/>
  <c r="AJ42" i="7"/>
  <c r="AK42" i="7"/>
  <c r="AI42" i="7"/>
  <c r="AH43" i="7"/>
  <c r="A41" i="9"/>
  <c r="C37" i="9"/>
  <c r="D37" i="9" s="1"/>
  <c r="E38" i="9" s="1"/>
  <c r="B38" i="9"/>
  <c r="AJ43" i="7" l="1"/>
  <c r="AK43" i="7"/>
  <c r="AI43" i="7"/>
  <c r="AH44" i="7"/>
  <c r="C38" i="9"/>
  <c r="D38" i="9" s="1"/>
  <c r="E39" i="9" s="1"/>
  <c r="B39" i="9"/>
  <c r="A42" i="9"/>
  <c r="AJ44" i="7" l="1"/>
  <c r="AK44" i="7"/>
  <c r="AI44" i="7"/>
  <c r="AH45" i="7"/>
  <c r="A43" i="9"/>
  <c r="C39" i="9"/>
  <c r="D39" i="9" s="1"/>
  <c r="E40" i="9" s="1"/>
  <c r="B40" i="9"/>
  <c r="AJ45" i="7" l="1"/>
  <c r="AK45" i="7"/>
  <c r="AI45" i="7"/>
  <c r="AH46" i="7"/>
  <c r="C40" i="9"/>
  <c r="D40" i="9" s="1"/>
  <c r="E41" i="9" s="1"/>
  <c r="B41" i="9"/>
  <c r="A44" i="9"/>
  <c r="AJ46" i="7" l="1"/>
  <c r="AK46" i="7"/>
  <c r="AI46" i="7"/>
  <c r="AH47" i="7"/>
  <c r="A45" i="9"/>
  <c r="C41" i="9"/>
  <c r="D41" i="9" s="1"/>
  <c r="E42" i="9" s="1"/>
  <c r="B42" i="9"/>
  <c r="AJ47" i="7" l="1"/>
  <c r="AK47" i="7"/>
  <c r="AI47" i="7"/>
  <c r="AH48" i="7"/>
  <c r="C42" i="9"/>
  <c r="D42" i="9" s="1"/>
  <c r="E43" i="9" s="1"/>
  <c r="B43" i="9"/>
  <c r="A46" i="9"/>
  <c r="AJ48" i="7" l="1"/>
  <c r="AK48" i="7"/>
  <c r="AI48" i="7"/>
  <c r="AH49" i="7"/>
  <c r="A47" i="9"/>
  <c r="C43" i="9"/>
  <c r="D43" i="9" s="1"/>
  <c r="E44" i="9" s="1"/>
  <c r="B44" i="9"/>
  <c r="AJ49" i="7" l="1"/>
  <c r="AK49" i="7"/>
  <c r="AI49" i="7"/>
  <c r="AH50" i="7"/>
  <c r="C44" i="9"/>
  <c r="D44" i="9" s="1"/>
  <c r="E45" i="9" s="1"/>
  <c r="B45" i="9"/>
  <c r="A48" i="9"/>
  <c r="AJ50" i="7" l="1"/>
  <c r="AK50" i="7"/>
  <c r="AI50" i="7"/>
  <c r="AH51" i="7"/>
  <c r="A49" i="9"/>
  <c r="C45" i="9"/>
  <c r="D45" i="9" s="1"/>
  <c r="E46" i="9" s="1"/>
  <c r="B46" i="9"/>
  <c r="AJ51" i="7" l="1"/>
  <c r="AK51" i="7"/>
  <c r="AI51" i="7"/>
  <c r="AH52" i="7"/>
  <c r="C46" i="9"/>
  <c r="D46" i="9" s="1"/>
  <c r="E47" i="9" s="1"/>
  <c r="B47" i="9"/>
  <c r="A50" i="9"/>
  <c r="AJ52" i="7" l="1"/>
  <c r="AK52" i="7"/>
  <c r="AI52" i="7"/>
  <c r="AH53" i="7"/>
  <c r="A51" i="9"/>
  <c r="C47" i="9"/>
  <c r="D47" i="9" s="1"/>
  <c r="E48" i="9" s="1"/>
  <c r="B48" i="9"/>
  <c r="AJ53" i="7" l="1"/>
  <c r="AK53" i="7"/>
  <c r="AI53" i="7"/>
  <c r="AH54" i="7"/>
  <c r="C48" i="9"/>
  <c r="D48" i="9" s="1"/>
  <c r="E49" i="9" s="1"/>
  <c r="B49" i="9"/>
  <c r="A52" i="9"/>
  <c r="AJ54" i="7" l="1"/>
  <c r="AK54" i="7"/>
  <c r="AI54" i="7"/>
  <c r="AH55" i="7"/>
  <c r="A53" i="9"/>
  <c r="C49" i="9"/>
  <c r="D49" i="9" s="1"/>
  <c r="E50" i="9" s="1"/>
  <c r="B50" i="9"/>
  <c r="AJ55" i="7" l="1"/>
  <c r="AK55" i="7"/>
  <c r="AI55" i="7"/>
  <c r="AH56" i="7"/>
  <c r="C50" i="9"/>
  <c r="D50" i="9" s="1"/>
  <c r="E51" i="9" s="1"/>
  <c r="B51" i="9"/>
  <c r="A54" i="9"/>
  <c r="AJ56" i="7" l="1"/>
  <c r="AK56" i="7"/>
  <c r="AI56" i="7"/>
  <c r="AH57" i="7"/>
  <c r="A55" i="9"/>
  <c r="C51" i="9"/>
  <c r="D51" i="9" s="1"/>
  <c r="E52" i="9" s="1"/>
  <c r="B52" i="9"/>
  <c r="AJ57" i="7" l="1"/>
  <c r="AK57" i="7"/>
  <c r="AI57" i="7"/>
  <c r="AH58" i="7"/>
  <c r="A56" i="9"/>
  <c r="C52" i="9"/>
  <c r="D52" i="9" s="1"/>
  <c r="E53" i="9" s="1"/>
  <c r="B53" i="9"/>
  <c r="AJ58" i="7" l="1"/>
  <c r="AK58" i="7"/>
  <c r="AI58" i="7"/>
  <c r="AH59" i="7"/>
  <c r="C53" i="9"/>
  <c r="D53" i="9" s="1"/>
  <c r="E54" i="9" s="1"/>
  <c r="B54" i="9"/>
  <c r="A57" i="9"/>
  <c r="AJ59" i="7" l="1"/>
  <c r="AK59" i="7"/>
  <c r="AI59" i="7"/>
  <c r="AH60" i="7"/>
  <c r="A58" i="9"/>
  <c r="C54" i="9"/>
  <c r="D54" i="9" s="1"/>
  <c r="E55" i="9" s="1"/>
  <c r="B55" i="9"/>
  <c r="AJ60" i="7" l="1"/>
  <c r="AK60" i="7"/>
  <c r="AI60" i="7"/>
  <c r="AH61" i="7"/>
  <c r="C55" i="9"/>
  <c r="D55" i="9" s="1"/>
  <c r="E56" i="9" s="1"/>
  <c r="B56" i="9"/>
  <c r="A59" i="9"/>
  <c r="AJ61" i="7" l="1"/>
  <c r="AK61" i="7"/>
  <c r="AI61" i="7"/>
  <c r="AH62" i="7"/>
  <c r="A60" i="9"/>
  <c r="C56" i="9"/>
  <c r="D56" i="9" s="1"/>
  <c r="E57" i="9" s="1"/>
  <c r="B57" i="9"/>
  <c r="AJ62" i="7" l="1"/>
  <c r="AK62" i="7"/>
  <c r="AI62" i="7"/>
  <c r="AH63" i="7"/>
  <c r="C57" i="9"/>
  <c r="D57" i="9" s="1"/>
  <c r="E58" i="9" s="1"/>
  <c r="B58" i="9"/>
  <c r="A61" i="9"/>
  <c r="AJ63" i="7" l="1"/>
  <c r="AK63" i="7"/>
  <c r="AI63" i="7"/>
  <c r="AH64" i="7"/>
  <c r="A62" i="9"/>
  <c r="C58" i="9"/>
  <c r="D58" i="9" s="1"/>
  <c r="E59" i="9" s="1"/>
  <c r="B59" i="9"/>
  <c r="AJ64" i="7" l="1"/>
  <c r="AK64" i="7"/>
  <c r="AI64" i="7"/>
  <c r="AH65" i="7"/>
  <c r="C59" i="9"/>
  <c r="D59" i="9" s="1"/>
  <c r="E60" i="9" s="1"/>
  <c r="B60" i="9"/>
  <c r="A63" i="9"/>
  <c r="AJ65" i="7" l="1"/>
  <c r="AK65" i="7"/>
  <c r="AI65" i="7"/>
  <c r="AH66" i="7"/>
  <c r="A64" i="9"/>
  <c r="C60" i="9"/>
  <c r="D60" i="9" s="1"/>
  <c r="E61" i="9" s="1"/>
  <c r="B61" i="9"/>
  <c r="AJ66" i="7" l="1"/>
  <c r="AK66" i="7"/>
  <c r="AI66" i="7"/>
  <c r="AH67" i="7"/>
  <c r="C61" i="9"/>
  <c r="D61" i="9" s="1"/>
  <c r="E62" i="9" s="1"/>
  <c r="B62" i="9"/>
  <c r="A65" i="9"/>
  <c r="AK67" i="7" l="1"/>
  <c r="AI67" i="7"/>
  <c r="AJ67" i="7"/>
  <c r="AH68" i="7"/>
  <c r="A66" i="9"/>
  <c r="C62" i="9"/>
  <c r="D62" i="9" s="1"/>
  <c r="E63" i="9" s="1"/>
  <c r="B63" i="9"/>
  <c r="AK68" i="7" l="1"/>
  <c r="AI68" i="7"/>
  <c r="AJ68" i="7"/>
  <c r="AH69" i="7"/>
  <c r="C63" i="9"/>
  <c r="D63" i="9" s="1"/>
  <c r="E64" i="9" s="1"/>
  <c r="B64" i="9"/>
  <c r="A67" i="9"/>
  <c r="AK69" i="7" l="1"/>
  <c r="AI69" i="7"/>
  <c r="AJ69" i="7"/>
  <c r="AH70" i="7"/>
  <c r="A68" i="9"/>
  <c r="C64" i="9"/>
  <c r="D64" i="9" s="1"/>
  <c r="E65" i="9" s="1"/>
  <c r="B65" i="9"/>
  <c r="AK70" i="7" l="1"/>
  <c r="AI70" i="7"/>
  <c r="AJ70" i="7"/>
  <c r="AH71" i="7"/>
  <c r="C65" i="9"/>
  <c r="D65" i="9" s="1"/>
  <c r="E66" i="9" s="1"/>
  <c r="B66" i="9"/>
  <c r="A69" i="9"/>
  <c r="AK71" i="7" l="1"/>
  <c r="AJ71" i="7"/>
  <c r="AI71" i="7"/>
  <c r="AH72" i="7"/>
  <c r="A70" i="9"/>
  <c r="C66" i="9"/>
  <c r="D66" i="9" s="1"/>
  <c r="E67" i="9" s="1"/>
  <c r="B67" i="9"/>
  <c r="AK72" i="7" l="1"/>
  <c r="AJ72" i="7"/>
  <c r="AI72" i="7"/>
  <c r="AH73" i="7"/>
  <c r="C67" i="9"/>
  <c r="D67" i="9" s="1"/>
  <c r="E68" i="9" s="1"/>
  <c r="B68" i="9"/>
  <c r="A71" i="9"/>
  <c r="AK73" i="7" l="1"/>
  <c r="AJ73" i="7"/>
  <c r="AI73" i="7"/>
  <c r="AH74" i="7"/>
  <c r="A72" i="9"/>
  <c r="C68" i="9"/>
  <c r="D68" i="9" s="1"/>
  <c r="E69" i="9" s="1"/>
  <c r="B69" i="9"/>
  <c r="AK74" i="7" l="1"/>
  <c r="AJ74" i="7"/>
  <c r="AI74" i="7"/>
  <c r="AH75" i="7"/>
  <c r="C69" i="9"/>
  <c r="D69" i="9" s="1"/>
  <c r="E70" i="9" s="1"/>
  <c r="B70" i="9"/>
  <c r="A73" i="9"/>
  <c r="B73" i="9" s="1"/>
  <c r="B72" i="9"/>
  <c r="AK75" i="7" l="1"/>
  <c r="AI75" i="7"/>
  <c r="AJ75" i="7"/>
  <c r="AH76" i="7"/>
  <c r="AY33" i="5"/>
  <c r="AY27" i="5"/>
  <c r="AY29" i="5"/>
  <c r="AY30" i="5"/>
  <c r="C70" i="9"/>
  <c r="D70" i="9" s="1"/>
  <c r="E71" i="9" s="1"/>
  <c r="B71" i="9"/>
  <c r="C71" i="9" s="1"/>
  <c r="D71" i="9" s="1"/>
  <c r="AO182" i="5" l="1"/>
  <c r="AR182" i="5" s="1"/>
  <c r="AO31" i="5"/>
  <c r="AW31" i="5" s="1"/>
  <c r="AF31" i="5" s="1"/>
  <c r="AO95" i="5"/>
  <c r="AQ95" i="5" s="1"/>
  <c r="AO108" i="5"/>
  <c r="AW108" i="5" s="1"/>
  <c r="AF108" i="5" s="1"/>
  <c r="AO111" i="5"/>
  <c r="AW111" i="5" s="1"/>
  <c r="AF111" i="5" s="1"/>
  <c r="AO36" i="5"/>
  <c r="AT36" i="5" s="1"/>
  <c r="AC36" i="5" s="1"/>
  <c r="BT36" i="5" s="1"/>
  <c r="AO78" i="5"/>
  <c r="AP78" i="5" s="1"/>
  <c r="AO195" i="5"/>
  <c r="AQ195" i="5" s="1"/>
  <c r="AO82" i="5"/>
  <c r="AP82" i="5" s="1"/>
  <c r="AO105" i="5"/>
  <c r="AV105" i="5" s="1"/>
  <c r="AE105" i="5" s="1"/>
  <c r="AO68" i="5"/>
  <c r="AO184" i="5"/>
  <c r="AO103" i="5"/>
  <c r="AO155" i="5"/>
  <c r="AO118" i="5"/>
  <c r="AO165" i="5"/>
  <c r="AO120" i="5"/>
  <c r="AO100" i="5"/>
  <c r="AO142" i="5"/>
  <c r="AO181" i="5"/>
  <c r="AO177" i="5"/>
  <c r="AO200" i="5"/>
  <c r="AO56" i="5"/>
  <c r="AO81" i="5"/>
  <c r="AO88" i="5"/>
  <c r="AO51" i="5"/>
  <c r="AY55" i="5"/>
  <c r="AY146" i="5"/>
  <c r="AY110" i="5"/>
  <c r="AO153" i="5"/>
  <c r="AO41" i="5"/>
  <c r="AO149" i="5"/>
  <c r="AO71" i="5"/>
  <c r="AO148" i="5"/>
  <c r="AO187" i="5"/>
  <c r="AO192" i="5"/>
  <c r="AO114" i="5"/>
  <c r="AO179" i="5"/>
  <c r="AO28" i="5"/>
  <c r="AV28" i="5" s="1"/>
  <c r="AE28" i="5" s="1"/>
  <c r="AO168" i="5"/>
  <c r="AO122" i="5"/>
  <c r="AO52" i="5"/>
  <c r="AY113" i="5"/>
  <c r="AO160" i="5"/>
  <c r="AO159" i="5"/>
  <c r="AO59" i="5"/>
  <c r="AO186" i="5"/>
  <c r="AO164" i="5"/>
  <c r="AO144" i="5"/>
  <c r="AO80" i="5"/>
  <c r="AO46" i="5"/>
  <c r="AO193" i="5"/>
  <c r="AO141" i="5"/>
  <c r="AO124" i="5"/>
  <c r="AO62" i="5"/>
  <c r="AO48" i="5"/>
  <c r="AO167" i="5"/>
  <c r="AO76" i="5"/>
  <c r="AO112" i="5"/>
  <c r="AO166" i="5"/>
  <c r="AO45" i="5"/>
  <c r="AO109" i="5"/>
  <c r="AO29" i="5"/>
  <c r="AO63" i="5"/>
  <c r="AO94" i="5"/>
  <c r="AO89" i="5"/>
  <c r="AO70" i="5"/>
  <c r="AO67" i="5"/>
  <c r="AO42" i="5"/>
  <c r="AO133" i="5"/>
  <c r="AO137" i="5"/>
  <c r="AO74" i="5"/>
  <c r="AO199" i="5"/>
  <c r="AO93" i="5"/>
  <c r="AO44" i="5"/>
  <c r="AO138" i="5"/>
  <c r="AO102" i="5"/>
  <c r="AO188" i="5"/>
  <c r="AO64" i="5"/>
  <c r="AO123" i="5"/>
  <c r="AO202" i="5"/>
  <c r="AO130" i="5"/>
  <c r="AO180" i="5"/>
  <c r="AO30" i="5"/>
  <c r="AP30" i="5" s="1"/>
  <c r="AO79" i="5"/>
  <c r="AO99" i="5"/>
  <c r="AO156" i="5"/>
  <c r="AO183" i="5"/>
  <c r="AO73" i="5"/>
  <c r="AO134" i="5"/>
  <c r="AO205" i="5"/>
  <c r="AO145" i="5"/>
  <c r="AO135" i="5"/>
  <c r="AO86" i="5"/>
  <c r="AO196" i="5"/>
  <c r="AO173" i="5"/>
  <c r="AO115" i="5"/>
  <c r="AO152" i="5"/>
  <c r="AO104" i="5"/>
  <c r="AO60" i="5"/>
  <c r="AO170" i="5"/>
  <c r="AO194" i="5"/>
  <c r="AO101" i="5"/>
  <c r="AO53" i="5"/>
  <c r="AO58" i="5"/>
  <c r="AO107" i="5"/>
  <c r="AO150" i="5"/>
  <c r="AO198" i="5"/>
  <c r="AO57" i="5"/>
  <c r="AO61" i="5"/>
  <c r="AO65" i="5"/>
  <c r="AO43" i="5"/>
  <c r="AO38" i="5"/>
  <c r="AO55" i="5"/>
  <c r="AO174" i="5"/>
  <c r="AO35" i="5"/>
  <c r="AO83" i="5"/>
  <c r="AO146" i="5"/>
  <c r="AO185" i="5"/>
  <c r="AW182" i="5"/>
  <c r="AF182" i="5" s="1"/>
  <c r="AO151" i="5"/>
  <c r="AO77" i="5"/>
  <c r="AO161" i="5"/>
  <c r="AO97" i="5"/>
  <c r="AO66" i="5"/>
  <c r="AO125" i="5"/>
  <c r="AO128" i="5"/>
  <c r="AO119" i="5"/>
  <c r="AY59" i="5"/>
  <c r="AQ31" i="5"/>
  <c r="AS31" i="5"/>
  <c r="AO72" i="5"/>
  <c r="AO54" i="5"/>
  <c r="AO106" i="5"/>
  <c r="AO169" i="5"/>
  <c r="AO132" i="5"/>
  <c r="AO190" i="5"/>
  <c r="AO203" i="5"/>
  <c r="AO117" i="5"/>
  <c r="AO92" i="5"/>
  <c r="AO206" i="5"/>
  <c r="AO154" i="5"/>
  <c r="AO110" i="5"/>
  <c r="AO189" i="5"/>
  <c r="AO140" i="5"/>
  <c r="AO113" i="5"/>
  <c r="AO201" i="5"/>
  <c r="AK76" i="7"/>
  <c r="AI76" i="7"/>
  <c r="AJ76" i="7"/>
  <c r="AH77" i="7"/>
  <c r="AO24" i="5"/>
  <c r="AQ26" i="5"/>
  <c r="Z26" i="5" s="1"/>
  <c r="BQ26" i="5" s="1"/>
  <c r="BA30" i="5"/>
  <c r="BD30" i="5"/>
  <c r="BF30" i="5"/>
  <c r="BB30" i="5"/>
  <c r="BG30" i="5"/>
  <c r="AZ30" i="5"/>
  <c r="BE30" i="5"/>
  <c r="BC30" i="5"/>
  <c r="BA24" i="5"/>
  <c r="AZ24" i="5"/>
  <c r="BD24" i="5"/>
  <c r="BL24" i="5"/>
  <c r="BB24" i="5"/>
  <c r="BF24" i="5"/>
  <c r="BC24" i="5"/>
  <c r="BE24" i="5"/>
  <c r="BG24" i="5"/>
  <c r="BJ85" i="5"/>
  <c r="BJ90" i="5"/>
  <c r="BJ152" i="5"/>
  <c r="BK152" i="5" s="1"/>
  <c r="BH152" i="5" s="1"/>
  <c r="BJ405" i="5"/>
  <c r="BK405" i="5" s="1"/>
  <c r="BH405" i="5" s="1"/>
  <c r="BJ81" i="5"/>
  <c r="BK81" i="5" s="1"/>
  <c r="BH81" i="5" s="1"/>
  <c r="BJ503" i="5"/>
  <c r="BK503" i="5" s="1"/>
  <c r="BH503" i="5" s="1"/>
  <c r="BJ329" i="5"/>
  <c r="BK329" i="5" s="1"/>
  <c r="BH329" i="5" s="1"/>
  <c r="BJ412" i="5"/>
  <c r="BK412" i="5" s="1"/>
  <c r="BH412" i="5" s="1"/>
  <c r="BJ293" i="5"/>
  <c r="BK293" i="5" s="1"/>
  <c r="BH293" i="5" s="1"/>
  <c r="BJ320" i="5"/>
  <c r="BK320" i="5" s="1"/>
  <c r="BH320" i="5" s="1"/>
  <c r="BJ314" i="5"/>
  <c r="BK314" i="5" s="1"/>
  <c r="BH314" i="5" s="1"/>
  <c r="BJ408" i="5"/>
  <c r="BK408" i="5" s="1"/>
  <c r="BH408" i="5" s="1"/>
  <c r="BJ522" i="5"/>
  <c r="BJ93" i="5"/>
  <c r="BK93" i="5" s="1"/>
  <c r="BH93" i="5" s="1"/>
  <c r="BJ233" i="5"/>
  <c r="BK233" i="5" s="1"/>
  <c r="BH233" i="5" s="1"/>
  <c r="BJ280" i="5"/>
  <c r="BK280" i="5" s="1"/>
  <c r="BH280" i="5" s="1"/>
  <c r="BJ537" i="5"/>
  <c r="BK537" i="5" s="1"/>
  <c r="BH537" i="5" s="1"/>
  <c r="BJ361" i="5"/>
  <c r="BK361" i="5" s="1"/>
  <c r="BH361" i="5" s="1"/>
  <c r="BJ204" i="5"/>
  <c r="BJ67" i="5"/>
  <c r="BK67" i="5" s="1"/>
  <c r="BH67" i="5" s="1"/>
  <c r="BJ277" i="5"/>
  <c r="BK277" i="5" s="1"/>
  <c r="BH277" i="5" s="1"/>
  <c r="BJ211" i="5"/>
  <c r="BK211" i="5" s="1"/>
  <c r="BH211" i="5" s="1"/>
  <c r="BJ68" i="5"/>
  <c r="BK68" i="5" s="1"/>
  <c r="BH68" i="5" s="1"/>
  <c r="BJ122" i="5"/>
  <c r="BK122" i="5" s="1"/>
  <c r="BH122" i="5" s="1"/>
  <c r="BJ333" i="5"/>
  <c r="BK333" i="5" s="1"/>
  <c r="BH333" i="5" s="1"/>
  <c r="BJ120" i="5"/>
  <c r="BK120" i="5" s="1"/>
  <c r="BH120" i="5" s="1"/>
  <c r="BJ297" i="5"/>
  <c r="BK297" i="5" s="1"/>
  <c r="BH297" i="5" s="1"/>
  <c r="BJ414" i="5"/>
  <c r="BK414" i="5" s="1"/>
  <c r="BH414" i="5" s="1"/>
  <c r="BJ295" i="5"/>
  <c r="BK295" i="5" s="1"/>
  <c r="BH295" i="5" s="1"/>
  <c r="BJ103" i="5"/>
  <c r="BK103" i="5" s="1"/>
  <c r="BH103" i="5" s="1"/>
  <c r="BJ227" i="5"/>
  <c r="BK227" i="5" s="1"/>
  <c r="BH227" i="5" s="1"/>
  <c r="BJ419" i="5"/>
  <c r="BK419" i="5" s="1"/>
  <c r="BH419" i="5" s="1"/>
  <c r="BJ202" i="5"/>
  <c r="BK202" i="5" s="1"/>
  <c r="BH202" i="5" s="1"/>
  <c r="BJ105" i="5"/>
  <c r="BK105" i="5" s="1"/>
  <c r="BH105" i="5" s="1"/>
  <c r="BJ44" i="5"/>
  <c r="BK44" i="5" s="1"/>
  <c r="BH44" i="5" s="1"/>
  <c r="BJ428" i="5"/>
  <c r="BK428" i="5" s="1"/>
  <c r="BH428" i="5" s="1"/>
  <c r="BJ302" i="5"/>
  <c r="BK302" i="5" s="1"/>
  <c r="BH302" i="5" s="1"/>
  <c r="BJ296" i="5"/>
  <c r="BK296" i="5" s="1"/>
  <c r="BH296" i="5" s="1"/>
  <c r="BJ390" i="5"/>
  <c r="BK390" i="5" s="1"/>
  <c r="BH390" i="5" s="1"/>
  <c r="BJ205" i="5"/>
  <c r="BK205" i="5" s="1"/>
  <c r="BH205" i="5" s="1"/>
  <c r="BJ309" i="5"/>
  <c r="BK309" i="5" s="1"/>
  <c r="BH309" i="5" s="1"/>
  <c r="BJ49" i="5"/>
  <c r="BJ443" i="5"/>
  <c r="BK443" i="5" s="1"/>
  <c r="BH443" i="5" s="1"/>
  <c r="BJ96" i="5"/>
  <c r="BJ283" i="5"/>
  <c r="BK283" i="5" s="1"/>
  <c r="BH283" i="5" s="1"/>
  <c r="BJ142" i="5"/>
  <c r="BK142" i="5" s="1"/>
  <c r="BH142" i="5" s="1"/>
  <c r="BJ240" i="5"/>
  <c r="BK240" i="5" s="1"/>
  <c r="BH240" i="5" s="1"/>
  <c r="BJ64" i="5"/>
  <c r="BK64" i="5" s="1"/>
  <c r="BH64" i="5" s="1"/>
  <c r="BJ372" i="5"/>
  <c r="BK372" i="5" s="1"/>
  <c r="BH372" i="5" s="1"/>
  <c r="BJ52" i="5"/>
  <c r="BK52" i="5" s="1"/>
  <c r="BH52" i="5" s="1"/>
  <c r="BJ266" i="5"/>
  <c r="BK266" i="5" s="1"/>
  <c r="BH266" i="5" s="1"/>
  <c r="BJ328" i="5"/>
  <c r="BK328" i="5" s="1"/>
  <c r="BH328" i="5" s="1"/>
  <c r="BJ216" i="5"/>
  <c r="BK216" i="5" s="1"/>
  <c r="BH216" i="5" s="1"/>
  <c r="BJ481" i="5"/>
  <c r="BK481" i="5" s="1"/>
  <c r="BH481" i="5" s="1"/>
  <c r="BJ149" i="5"/>
  <c r="BK149" i="5" s="1"/>
  <c r="BH149" i="5" s="1"/>
  <c r="BJ155" i="5"/>
  <c r="BK155" i="5" s="1"/>
  <c r="BH155" i="5" s="1"/>
  <c r="BJ375" i="5"/>
  <c r="BK375" i="5" s="1"/>
  <c r="BH375" i="5" s="1"/>
  <c r="BJ241" i="5"/>
  <c r="BK241" i="5" s="1"/>
  <c r="BH241" i="5" s="1"/>
  <c r="BJ325" i="5"/>
  <c r="BK325" i="5" s="1"/>
  <c r="BH325" i="5" s="1"/>
  <c r="BJ222" i="5"/>
  <c r="BK222" i="5" s="1"/>
  <c r="BH222" i="5" s="1"/>
  <c r="BJ109" i="5"/>
  <c r="BK109" i="5" s="1"/>
  <c r="BH109" i="5" s="1"/>
  <c r="BJ346" i="5"/>
  <c r="BK346" i="5" s="1"/>
  <c r="BH346" i="5" s="1"/>
  <c r="BJ392" i="5"/>
  <c r="BK392" i="5" s="1"/>
  <c r="BH392" i="5" s="1"/>
  <c r="BJ336" i="5"/>
  <c r="BK336" i="5" s="1"/>
  <c r="BH336" i="5" s="1"/>
  <c r="BJ485" i="5"/>
  <c r="BK485" i="5" s="1"/>
  <c r="BH485" i="5" s="1"/>
  <c r="BJ45" i="5"/>
  <c r="BK45" i="5" s="1"/>
  <c r="BH45" i="5" s="1"/>
  <c r="BJ424" i="5"/>
  <c r="BK424" i="5" s="1"/>
  <c r="BH424" i="5" s="1"/>
  <c r="BJ79" i="5"/>
  <c r="BK79" i="5" s="1"/>
  <c r="BH79" i="5" s="1"/>
  <c r="BJ510" i="5"/>
  <c r="BK510" i="5" s="1"/>
  <c r="BH510" i="5" s="1"/>
  <c r="BJ300" i="5"/>
  <c r="BK300" i="5" s="1"/>
  <c r="BH300" i="5" s="1"/>
  <c r="BJ476" i="5"/>
  <c r="BK476" i="5" s="1"/>
  <c r="BH476" i="5" s="1"/>
  <c r="BJ219" i="5"/>
  <c r="BK219" i="5" s="1"/>
  <c r="BH219" i="5" s="1"/>
  <c r="BJ62" i="5"/>
  <c r="BK62" i="5" s="1"/>
  <c r="BH62" i="5" s="1"/>
  <c r="BJ403" i="5"/>
  <c r="BK403" i="5" s="1"/>
  <c r="BH403" i="5" s="1"/>
  <c r="BJ420" i="5"/>
  <c r="BK420" i="5" s="1"/>
  <c r="BH420" i="5" s="1"/>
  <c r="BJ24" i="5"/>
  <c r="BJ303" i="5"/>
  <c r="BK303" i="5" s="1"/>
  <c r="BH303" i="5" s="1"/>
  <c r="BJ410" i="5"/>
  <c r="BK410" i="5" s="1"/>
  <c r="BH410" i="5" s="1"/>
  <c r="BJ535" i="5"/>
  <c r="BK535" i="5" s="1"/>
  <c r="BH535" i="5" s="1"/>
  <c r="BJ396" i="5"/>
  <c r="BK396" i="5" s="1"/>
  <c r="BH396" i="5" s="1"/>
  <c r="BJ217" i="5"/>
  <c r="BK217" i="5" s="1"/>
  <c r="BH217" i="5" s="1"/>
  <c r="BJ253" i="5"/>
  <c r="BK253" i="5" s="1"/>
  <c r="BH253" i="5" s="1"/>
  <c r="BJ254" i="5"/>
  <c r="BK254" i="5" s="1"/>
  <c r="BH254" i="5" s="1"/>
  <c r="BJ156" i="5"/>
  <c r="BK156" i="5" s="1"/>
  <c r="BH156" i="5" s="1"/>
  <c r="BJ212" i="5"/>
  <c r="BK212" i="5" s="1"/>
  <c r="BH212" i="5" s="1"/>
  <c r="BJ135" i="5"/>
  <c r="BK135" i="5" s="1"/>
  <c r="BH135" i="5" s="1"/>
  <c r="BJ89" i="5"/>
  <c r="BK89" i="5" s="1"/>
  <c r="BH89" i="5" s="1"/>
  <c r="BJ429" i="5"/>
  <c r="BK429" i="5" s="1"/>
  <c r="BH429" i="5" s="1"/>
  <c r="BJ399" i="5"/>
  <c r="BK399" i="5" s="1"/>
  <c r="BH399" i="5" s="1"/>
  <c r="BJ520" i="5"/>
  <c r="BK520" i="5" s="1"/>
  <c r="BH520" i="5" s="1"/>
  <c r="BJ509" i="5"/>
  <c r="BK509" i="5" s="1"/>
  <c r="BH509" i="5" s="1"/>
  <c r="BJ281" i="5"/>
  <c r="BK281" i="5" s="1"/>
  <c r="BH281" i="5" s="1"/>
  <c r="BJ533" i="5"/>
  <c r="BK533" i="5" s="1"/>
  <c r="BH533" i="5" s="1"/>
  <c r="BJ208" i="5"/>
  <c r="BK208" i="5" s="1"/>
  <c r="BH208" i="5" s="1"/>
  <c r="BJ239" i="5"/>
  <c r="BK239" i="5" s="1"/>
  <c r="BH239" i="5" s="1"/>
  <c r="BJ102" i="5"/>
  <c r="BK102" i="5" s="1"/>
  <c r="BH102" i="5" s="1"/>
  <c r="BJ470" i="5"/>
  <c r="BK470" i="5" s="1"/>
  <c r="BH470" i="5" s="1"/>
  <c r="BJ249" i="5"/>
  <c r="BK249" i="5" s="1"/>
  <c r="BH249" i="5" s="1"/>
  <c r="BJ82" i="5"/>
  <c r="BK82" i="5" s="1"/>
  <c r="BH82" i="5" s="1"/>
  <c r="BJ323" i="5"/>
  <c r="BK323" i="5" s="1"/>
  <c r="BH323" i="5" s="1"/>
  <c r="BJ318" i="5"/>
  <c r="BK318" i="5" s="1"/>
  <c r="BH318" i="5" s="1"/>
  <c r="BJ167" i="5"/>
  <c r="BK167" i="5" s="1"/>
  <c r="BH167" i="5" s="1"/>
  <c r="BJ161" i="5"/>
  <c r="BK161" i="5" s="1"/>
  <c r="BH161" i="5" s="1"/>
  <c r="BJ519" i="5"/>
  <c r="BK519" i="5" s="1"/>
  <c r="BH519" i="5" s="1"/>
  <c r="BJ42" i="5"/>
  <c r="BK42" i="5" s="1"/>
  <c r="BH42" i="5" s="1"/>
  <c r="BJ276" i="5"/>
  <c r="BK276" i="5" s="1"/>
  <c r="BH276" i="5" s="1"/>
  <c r="BJ386" i="5"/>
  <c r="BK386" i="5" s="1"/>
  <c r="BH386" i="5" s="1"/>
  <c r="BJ150" i="5"/>
  <c r="BK150" i="5" s="1"/>
  <c r="BH150" i="5" s="1"/>
  <c r="BJ536" i="5"/>
  <c r="BK536" i="5" s="1"/>
  <c r="BH536" i="5" s="1"/>
  <c r="BJ196" i="5"/>
  <c r="BK196" i="5" s="1"/>
  <c r="BH196" i="5" s="1"/>
  <c r="BJ440" i="5"/>
  <c r="BK440" i="5" s="1"/>
  <c r="BH440" i="5" s="1"/>
  <c r="BJ84" i="5"/>
  <c r="BJ395" i="5"/>
  <c r="BK395" i="5" s="1"/>
  <c r="BH395" i="5" s="1"/>
  <c r="BJ121" i="5"/>
  <c r="BJ455" i="5"/>
  <c r="BK455" i="5" s="1"/>
  <c r="BH455" i="5" s="1"/>
  <c r="BJ111" i="5"/>
  <c r="BK111" i="5" s="1"/>
  <c r="BH111" i="5" s="1"/>
  <c r="BJ475" i="5"/>
  <c r="BK475" i="5" s="1"/>
  <c r="BH475" i="5" s="1"/>
  <c r="BJ251" i="5"/>
  <c r="BK251" i="5" s="1"/>
  <c r="BH251" i="5" s="1"/>
  <c r="BJ31" i="5"/>
  <c r="Y31" i="5" s="1"/>
  <c r="BJ315" i="5"/>
  <c r="BK315" i="5" s="1"/>
  <c r="BH315" i="5" s="1"/>
  <c r="BJ174" i="5"/>
  <c r="BK174" i="5" s="1"/>
  <c r="BH174" i="5" s="1"/>
  <c r="BJ259" i="5"/>
  <c r="BK259" i="5" s="1"/>
  <c r="BH259" i="5" s="1"/>
  <c r="BJ512" i="5"/>
  <c r="BK512" i="5" s="1"/>
  <c r="BH512" i="5" s="1"/>
  <c r="BJ66" i="5"/>
  <c r="BK66" i="5" s="1"/>
  <c r="BH66" i="5" s="1"/>
  <c r="BJ351" i="5"/>
  <c r="BK351" i="5" s="1"/>
  <c r="BH351" i="5" s="1"/>
  <c r="BJ394" i="5"/>
  <c r="BK394" i="5" s="1"/>
  <c r="BH394" i="5" s="1"/>
  <c r="BJ188" i="5"/>
  <c r="BK188" i="5" s="1"/>
  <c r="BH188" i="5" s="1"/>
  <c r="BJ27" i="5"/>
  <c r="BJ527" i="5"/>
  <c r="BK527" i="5" s="1"/>
  <c r="BH527" i="5" s="1"/>
  <c r="BJ491" i="5"/>
  <c r="BK491" i="5" s="1"/>
  <c r="BH491" i="5" s="1"/>
  <c r="BJ38" i="5"/>
  <c r="BK38" i="5" s="1"/>
  <c r="BH38" i="5" s="1"/>
  <c r="BJ237" i="5"/>
  <c r="BK237" i="5" s="1"/>
  <c r="BH237" i="5" s="1"/>
  <c r="BJ139" i="5"/>
  <c r="BJ480" i="5"/>
  <c r="BK480" i="5" s="1"/>
  <c r="BH480" i="5" s="1"/>
  <c r="BJ235" i="5"/>
  <c r="BK235" i="5" s="1"/>
  <c r="BH235" i="5" s="1"/>
  <c r="BJ91" i="5"/>
  <c r="BJ92" i="5"/>
  <c r="BK92" i="5" s="1"/>
  <c r="BH92" i="5" s="1"/>
  <c r="BJ488" i="5"/>
  <c r="BK488" i="5" s="1"/>
  <c r="BH488" i="5" s="1"/>
  <c r="BJ350" i="5"/>
  <c r="BK350" i="5" s="1"/>
  <c r="BH350" i="5" s="1"/>
  <c r="BJ192" i="5"/>
  <c r="BK192" i="5" s="1"/>
  <c r="BH192" i="5" s="1"/>
  <c r="BJ413" i="5"/>
  <c r="BK413" i="5" s="1"/>
  <c r="BH413" i="5" s="1"/>
  <c r="BJ71" i="5"/>
  <c r="BK71" i="5" s="1"/>
  <c r="BH71" i="5" s="1"/>
  <c r="BJ209" i="5"/>
  <c r="BK209" i="5" s="1"/>
  <c r="BH209" i="5" s="1"/>
  <c r="BJ479" i="5"/>
  <c r="BK479" i="5" s="1"/>
  <c r="BH479" i="5" s="1"/>
  <c r="BJ458" i="5"/>
  <c r="BK458" i="5" s="1"/>
  <c r="BH458" i="5" s="1"/>
  <c r="BJ125" i="5"/>
  <c r="BK125" i="5" s="1"/>
  <c r="BH125" i="5" s="1"/>
  <c r="BJ269" i="5"/>
  <c r="BK269" i="5" s="1"/>
  <c r="BH269" i="5" s="1"/>
  <c r="BJ367" i="5"/>
  <c r="BK367" i="5" s="1"/>
  <c r="BH367" i="5" s="1"/>
  <c r="BJ450" i="5"/>
  <c r="BK450" i="5" s="1"/>
  <c r="BH450" i="5" s="1"/>
  <c r="BJ366" i="5"/>
  <c r="BK366" i="5" s="1"/>
  <c r="BH366" i="5" s="1"/>
  <c r="BJ185" i="5"/>
  <c r="BK185" i="5" s="1"/>
  <c r="BH185" i="5" s="1"/>
  <c r="BJ357" i="5"/>
  <c r="BK357" i="5" s="1"/>
  <c r="BH357" i="5" s="1"/>
  <c r="BJ140" i="5"/>
  <c r="BK140" i="5" s="1"/>
  <c r="BH140" i="5" s="1"/>
  <c r="BJ407" i="5"/>
  <c r="BK407" i="5" s="1"/>
  <c r="BH407" i="5" s="1"/>
  <c r="BJ342" i="5"/>
  <c r="BK342" i="5" s="1"/>
  <c r="BH342" i="5" s="1"/>
  <c r="BJ50" i="5"/>
  <c r="BJ495" i="5"/>
  <c r="BK495" i="5" s="1"/>
  <c r="BH495" i="5" s="1"/>
  <c r="BJ486" i="5"/>
  <c r="BK486" i="5" s="1"/>
  <c r="BH486" i="5" s="1"/>
  <c r="BJ298" i="5"/>
  <c r="BK298" i="5" s="1"/>
  <c r="BH298" i="5" s="1"/>
  <c r="BJ301" i="5"/>
  <c r="BK301" i="5" s="1"/>
  <c r="BH301" i="5" s="1"/>
  <c r="BJ186" i="5"/>
  <c r="BK186" i="5" s="1"/>
  <c r="BH186" i="5" s="1"/>
  <c r="BJ513" i="5"/>
  <c r="BK513" i="5" s="1"/>
  <c r="BH513" i="5" s="1"/>
  <c r="BJ46" i="5"/>
  <c r="BK46" i="5" s="1"/>
  <c r="BH46" i="5" s="1"/>
  <c r="BJ104" i="5"/>
  <c r="BK104" i="5" s="1"/>
  <c r="BH104" i="5" s="1"/>
  <c r="BJ151" i="5"/>
  <c r="BK151" i="5" s="1"/>
  <c r="BH151" i="5" s="1"/>
  <c r="BJ270" i="5"/>
  <c r="BK270" i="5" s="1"/>
  <c r="BH270" i="5" s="1"/>
  <c r="BJ250" i="5"/>
  <c r="BK250" i="5" s="1"/>
  <c r="BH250" i="5" s="1"/>
  <c r="BJ203" i="5"/>
  <c r="BK203" i="5" s="1"/>
  <c r="BH203" i="5" s="1"/>
  <c r="BJ119" i="5"/>
  <c r="BK119" i="5" s="1"/>
  <c r="BH119" i="5" s="1"/>
  <c r="BJ369" i="5"/>
  <c r="BK369" i="5" s="1"/>
  <c r="BH369" i="5" s="1"/>
  <c r="BJ326" i="5"/>
  <c r="BK326" i="5" s="1"/>
  <c r="BH326" i="5" s="1"/>
  <c r="BJ365" i="5"/>
  <c r="BK365" i="5" s="1"/>
  <c r="BH365" i="5" s="1"/>
  <c r="BJ506" i="5"/>
  <c r="BK506" i="5" s="1"/>
  <c r="BH506" i="5" s="1"/>
  <c r="BJ127" i="5"/>
  <c r="BJ136" i="5"/>
  <c r="BJ94" i="5"/>
  <c r="BK94" i="5" s="1"/>
  <c r="BH94" i="5" s="1"/>
  <c r="BJ340" i="5"/>
  <c r="BK340" i="5" s="1"/>
  <c r="BH340" i="5" s="1"/>
  <c r="BJ433" i="5"/>
  <c r="BK433" i="5" s="1"/>
  <c r="BH433" i="5" s="1"/>
  <c r="BJ306" i="5"/>
  <c r="BK306" i="5" s="1"/>
  <c r="BH306" i="5" s="1"/>
  <c r="BJ371" i="5"/>
  <c r="BK371" i="5" s="1"/>
  <c r="BH371" i="5" s="1"/>
  <c r="BJ334" i="5"/>
  <c r="BK334" i="5" s="1"/>
  <c r="BH334" i="5" s="1"/>
  <c r="BJ435" i="5"/>
  <c r="BK435" i="5" s="1"/>
  <c r="BH435" i="5" s="1"/>
  <c r="BJ461" i="5"/>
  <c r="BK461" i="5" s="1"/>
  <c r="BH461" i="5" s="1"/>
  <c r="BJ496" i="5"/>
  <c r="BK496" i="5" s="1"/>
  <c r="BH496" i="5" s="1"/>
  <c r="BJ180" i="5"/>
  <c r="BK180" i="5" s="1"/>
  <c r="BH180" i="5" s="1"/>
  <c r="BJ525" i="5"/>
  <c r="BK525" i="5" s="1"/>
  <c r="BH525" i="5" s="1"/>
  <c r="BJ168" i="5"/>
  <c r="BK168" i="5" s="1"/>
  <c r="BH168" i="5" s="1"/>
  <c r="BJ144" i="5"/>
  <c r="BK144" i="5" s="1"/>
  <c r="BH144" i="5" s="1"/>
  <c r="BJ291" i="5"/>
  <c r="BK291" i="5" s="1"/>
  <c r="BH291" i="5" s="1"/>
  <c r="BJ404" i="5"/>
  <c r="BK404" i="5" s="1"/>
  <c r="BH404" i="5" s="1"/>
  <c r="BJ130" i="5"/>
  <c r="BK130" i="5" s="1"/>
  <c r="BH130" i="5" s="1"/>
  <c r="BJ77" i="5"/>
  <c r="BK77" i="5" s="1"/>
  <c r="BH77" i="5" s="1"/>
  <c r="BJ387" i="5"/>
  <c r="BK387" i="5" s="1"/>
  <c r="BH387" i="5" s="1"/>
  <c r="BJ331" i="5"/>
  <c r="BK331" i="5" s="1"/>
  <c r="BH331" i="5" s="1"/>
  <c r="BJ490" i="5"/>
  <c r="BK490" i="5" s="1"/>
  <c r="BH490" i="5" s="1"/>
  <c r="BJ256" i="5"/>
  <c r="BK256" i="5" s="1"/>
  <c r="BH256" i="5" s="1"/>
  <c r="BJ493" i="5"/>
  <c r="BK493" i="5" s="1"/>
  <c r="BH493" i="5" s="1"/>
  <c r="BJ176" i="5"/>
  <c r="BJ454" i="5"/>
  <c r="BK454" i="5" s="1"/>
  <c r="BH454" i="5" s="1"/>
  <c r="BJ430" i="5"/>
  <c r="BK430" i="5" s="1"/>
  <c r="BH430" i="5" s="1"/>
  <c r="BJ234" i="5"/>
  <c r="BK234" i="5" s="1"/>
  <c r="BH234" i="5" s="1"/>
  <c r="BJ193" i="5"/>
  <c r="BK193" i="5" s="1"/>
  <c r="BH193" i="5" s="1"/>
  <c r="BJ128" i="5"/>
  <c r="BK128" i="5" s="1"/>
  <c r="BH128" i="5" s="1"/>
  <c r="BJ83" i="5"/>
  <c r="BK83" i="5" s="1"/>
  <c r="BH83" i="5" s="1"/>
  <c r="BJ118" i="5"/>
  <c r="BK118" i="5" s="1"/>
  <c r="BH118" i="5" s="1"/>
  <c r="BJ341" i="5"/>
  <c r="BK341" i="5" s="1"/>
  <c r="BH341" i="5" s="1"/>
  <c r="BJ373" i="5"/>
  <c r="BK373" i="5" s="1"/>
  <c r="BH373" i="5" s="1"/>
  <c r="BJ108" i="5"/>
  <c r="BK108" i="5" s="1"/>
  <c r="BH108" i="5" s="1"/>
  <c r="BJ246" i="5"/>
  <c r="BK246" i="5" s="1"/>
  <c r="BH246" i="5" s="1"/>
  <c r="BJ384" i="5"/>
  <c r="BK384" i="5" s="1"/>
  <c r="BH384" i="5" s="1"/>
  <c r="BJ457" i="5"/>
  <c r="BK457" i="5" s="1"/>
  <c r="BH457" i="5" s="1"/>
  <c r="BJ30" i="5"/>
  <c r="BJ482" i="5"/>
  <c r="BK482" i="5" s="1"/>
  <c r="BH482" i="5" s="1"/>
  <c r="BJ138" i="5"/>
  <c r="BK138" i="5" s="1"/>
  <c r="BH138" i="5" s="1"/>
  <c r="BJ171" i="5"/>
  <c r="BJ330" i="5"/>
  <c r="BK330" i="5" s="1"/>
  <c r="BH330" i="5" s="1"/>
  <c r="BJ179" i="5"/>
  <c r="BK179" i="5" s="1"/>
  <c r="BH179" i="5" s="1"/>
  <c r="BJ438" i="5"/>
  <c r="BK438" i="5" s="1"/>
  <c r="BH438" i="5" s="1"/>
  <c r="BJ310" i="5"/>
  <c r="BK310" i="5" s="1"/>
  <c r="BH310" i="5" s="1"/>
  <c r="BJ178" i="5"/>
  <c r="BJ190" i="5"/>
  <c r="BK190" i="5" s="1"/>
  <c r="BH190" i="5" s="1"/>
  <c r="BJ260" i="5"/>
  <c r="BK260" i="5" s="1"/>
  <c r="BH260" i="5" s="1"/>
  <c r="BJ131" i="5"/>
  <c r="BJ379" i="5"/>
  <c r="BK379" i="5" s="1"/>
  <c r="BH379" i="5" s="1"/>
  <c r="BJ267" i="5"/>
  <c r="BK267" i="5" s="1"/>
  <c r="BH267" i="5" s="1"/>
  <c r="BJ358" i="5"/>
  <c r="BK358" i="5" s="1"/>
  <c r="BH358" i="5" s="1"/>
  <c r="BJ453" i="5"/>
  <c r="BK453" i="5" s="1"/>
  <c r="BH453" i="5" s="1"/>
  <c r="BJ199" i="5"/>
  <c r="BK199" i="5" s="1"/>
  <c r="BH199" i="5" s="1"/>
  <c r="BJ389" i="5"/>
  <c r="BK389" i="5" s="1"/>
  <c r="BH389" i="5" s="1"/>
  <c r="BJ137" i="5"/>
  <c r="BK137" i="5" s="1"/>
  <c r="BH137" i="5" s="1"/>
  <c r="BJ58" i="5"/>
  <c r="BK58" i="5" s="1"/>
  <c r="BH58" i="5" s="1"/>
  <c r="BJ322" i="5"/>
  <c r="BK322" i="5" s="1"/>
  <c r="BH322" i="5" s="1"/>
  <c r="BJ163" i="5"/>
  <c r="BJ517" i="5"/>
  <c r="BK517" i="5" s="1"/>
  <c r="BH517" i="5" s="1"/>
  <c r="BJ43" i="5"/>
  <c r="BK43" i="5" s="1"/>
  <c r="BH43" i="5" s="1"/>
  <c r="BJ400" i="5"/>
  <c r="BK400" i="5" s="1"/>
  <c r="BH400" i="5" s="1"/>
  <c r="BJ213" i="5"/>
  <c r="BK213" i="5" s="1"/>
  <c r="BH213" i="5" s="1"/>
  <c r="BJ423" i="5"/>
  <c r="BK423" i="5" s="1"/>
  <c r="BH423" i="5" s="1"/>
  <c r="BJ393" i="5"/>
  <c r="BK393" i="5" s="1"/>
  <c r="BH393" i="5" s="1"/>
  <c r="BJ532" i="5"/>
  <c r="BK532" i="5" s="1"/>
  <c r="BH532" i="5" s="1"/>
  <c r="BJ523" i="5"/>
  <c r="BK523" i="5" s="1"/>
  <c r="BH523" i="5" s="1"/>
  <c r="BJ442" i="5"/>
  <c r="BK442" i="5" s="1"/>
  <c r="BH442" i="5" s="1"/>
  <c r="BJ32" i="5"/>
  <c r="BJ469" i="5"/>
  <c r="BK469" i="5" s="1"/>
  <c r="BH469" i="5" s="1"/>
  <c r="BJ514" i="5"/>
  <c r="BK514" i="5" s="1"/>
  <c r="BH514" i="5" s="1"/>
  <c r="BJ40" i="5"/>
  <c r="BJ467" i="5"/>
  <c r="BK467" i="5" s="1"/>
  <c r="BH467" i="5" s="1"/>
  <c r="BJ290" i="5"/>
  <c r="BK290" i="5" s="1"/>
  <c r="BH290" i="5" s="1"/>
  <c r="BJ230" i="5"/>
  <c r="BK230" i="5" s="1"/>
  <c r="BH230" i="5" s="1"/>
  <c r="BJ114" i="5"/>
  <c r="BK114" i="5" s="1"/>
  <c r="BH114" i="5" s="1"/>
  <c r="BJ173" i="5"/>
  <c r="BK173" i="5" s="1"/>
  <c r="BH173" i="5" s="1"/>
  <c r="BJ348" i="5"/>
  <c r="BK348" i="5" s="1"/>
  <c r="BH348" i="5" s="1"/>
  <c r="BJ356" i="5"/>
  <c r="BK356" i="5" s="1"/>
  <c r="BH356" i="5" s="1"/>
  <c r="BJ304" i="5"/>
  <c r="BK304" i="5" s="1"/>
  <c r="BH304" i="5" s="1"/>
  <c r="BJ48" i="5"/>
  <c r="BK48" i="5" s="1"/>
  <c r="BH48" i="5" s="1"/>
  <c r="BJ474" i="5"/>
  <c r="BK474" i="5" s="1"/>
  <c r="BH474" i="5" s="1"/>
  <c r="BJ347" i="5"/>
  <c r="BK347" i="5" s="1"/>
  <c r="BH347" i="5" s="1"/>
  <c r="BJ61" i="5"/>
  <c r="BK61" i="5" s="1"/>
  <c r="BH61" i="5" s="1"/>
  <c r="BJ112" i="5"/>
  <c r="BK112" i="5" s="1"/>
  <c r="BH112" i="5" s="1"/>
  <c r="BJ225" i="5"/>
  <c r="BK225" i="5" s="1"/>
  <c r="BH225" i="5" s="1"/>
  <c r="BJ416" i="5"/>
  <c r="BK416" i="5" s="1"/>
  <c r="BH416" i="5" s="1"/>
  <c r="BJ229" i="5"/>
  <c r="BK229" i="5" s="1"/>
  <c r="BH229" i="5" s="1"/>
  <c r="BJ418" i="5"/>
  <c r="BK418" i="5" s="1"/>
  <c r="BH418" i="5" s="1"/>
  <c r="BJ231" i="5"/>
  <c r="BK231" i="5" s="1"/>
  <c r="BH231" i="5" s="1"/>
  <c r="BJ264" i="5"/>
  <c r="BK264" i="5" s="1"/>
  <c r="BH264" i="5" s="1"/>
  <c r="BJ145" i="5"/>
  <c r="BK145" i="5" s="1"/>
  <c r="BH145" i="5" s="1"/>
  <c r="BJ284" i="5"/>
  <c r="BK284" i="5" s="1"/>
  <c r="BH284" i="5" s="1"/>
  <c r="BJ473" i="5"/>
  <c r="BK473" i="5" s="1"/>
  <c r="BH473" i="5" s="1"/>
  <c r="BJ134" i="5"/>
  <c r="BK134" i="5" s="1"/>
  <c r="BH134" i="5" s="1"/>
  <c r="BJ166" i="5"/>
  <c r="BK166" i="5" s="1"/>
  <c r="BH166" i="5" s="1"/>
  <c r="BJ526" i="5"/>
  <c r="BK526" i="5" s="1"/>
  <c r="BH526" i="5" s="1"/>
  <c r="BJ463" i="5"/>
  <c r="BK463" i="5" s="1"/>
  <c r="BH463" i="5" s="1"/>
  <c r="BJ460" i="5"/>
  <c r="BK460" i="5" s="1"/>
  <c r="BH460" i="5" s="1"/>
  <c r="BJ299" i="5"/>
  <c r="BK299" i="5" s="1"/>
  <c r="BH299" i="5" s="1"/>
  <c r="BJ73" i="5"/>
  <c r="BK73" i="5" s="1"/>
  <c r="BH73" i="5" s="1"/>
  <c r="BJ146" i="5"/>
  <c r="BJ445" i="5"/>
  <c r="BK445" i="5" s="1"/>
  <c r="BH445" i="5" s="1"/>
  <c r="BJ184" i="5"/>
  <c r="BK184" i="5" s="1"/>
  <c r="BH184" i="5" s="1"/>
  <c r="BJ78" i="5"/>
  <c r="BK78" i="5" s="1"/>
  <c r="BH78" i="5" s="1"/>
  <c r="BJ261" i="5"/>
  <c r="BK261" i="5" s="1"/>
  <c r="BH261" i="5" s="1"/>
  <c r="BJ34" i="5"/>
  <c r="Y34" i="5" s="1"/>
  <c r="BP34" i="5" s="1"/>
  <c r="BJ362" i="5"/>
  <c r="BK362" i="5" s="1"/>
  <c r="BH362" i="5" s="1"/>
  <c r="BJ285" i="5"/>
  <c r="BK285" i="5" s="1"/>
  <c r="BH285" i="5" s="1"/>
  <c r="BJ446" i="5"/>
  <c r="BK446" i="5" s="1"/>
  <c r="BH446" i="5" s="1"/>
  <c r="BJ363" i="5"/>
  <c r="BK363" i="5" s="1"/>
  <c r="BH363" i="5" s="1"/>
  <c r="BJ159" i="5"/>
  <c r="BK159" i="5" s="1"/>
  <c r="BH159" i="5" s="1"/>
  <c r="BJ439" i="5"/>
  <c r="BK439" i="5" s="1"/>
  <c r="BH439" i="5" s="1"/>
  <c r="BJ462" i="5"/>
  <c r="BK462" i="5" s="1"/>
  <c r="BH462" i="5" s="1"/>
  <c r="BJ468" i="5"/>
  <c r="BK468" i="5" s="1"/>
  <c r="BH468" i="5" s="1"/>
  <c r="BJ427" i="5"/>
  <c r="BK427" i="5" s="1"/>
  <c r="BH427" i="5" s="1"/>
  <c r="BJ472" i="5"/>
  <c r="BK472" i="5" s="1"/>
  <c r="BH472" i="5" s="1"/>
  <c r="BJ406" i="5"/>
  <c r="BK406" i="5" s="1"/>
  <c r="BH406" i="5" s="1"/>
  <c r="BJ198" i="5"/>
  <c r="BK198" i="5" s="1"/>
  <c r="BH198" i="5" s="1"/>
  <c r="BJ456" i="5"/>
  <c r="BK456" i="5" s="1"/>
  <c r="BH456" i="5" s="1"/>
  <c r="BJ402" i="5"/>
  <c r="BK402" i="5" s="1"/>
  <c r="BH402" i="5" s="1"/>
  <c r="BJ434" i="5"/>
  <c r="BK434" i="5" s="1"/>
  <c r="BH434" i="5" s="1"/>
  <c r="BJ500" i="5"/>
  <c r="BK500" i="5" s="1"/>
  <c r="BH500" i="5" s="1"/>
  <c r="BJ345" i="5"/>
  <c r="BK345" i="5" s="1"/>
  <c r="BH345" i="5" s="1"/>
  <c r="BJ494" i="5"/>
  <c r="BK494" i="5" s="1"/>
  <c r="BH494" i="5" s="1"/>
  <c r="BJ76" i="5"/>
  <c r="BK76" i="5" s="1"/>
  <c r="BH76" i="5" s="1"/>
  <c r="BJ195" i="5"/>
  <c r="BK195" i="5" s="1"/>
  <c r="BH195" i="5" s="1"/>
  <c r="BJ382" i="5"/>
  <c r="BK382" i="5" s="1"/>
  <c r="BH382" i="5" s="1"/>
  <c r="BJ286" i="5"/>
  <c r="BK286" i="5" s="1"/>
  <c r="BH286" i="5" s="1"/>
  <c r="BG25" i="5"/>
  <c r="BJ158" i="5"/>
  <c r="BJ141" i="5"/>
  <c r="BK141" i="5" s="1"/>
  <c r="BH141" i="5" s="1"/>
  <c r="BJ265" i="5"/>
  <c r="BK265" i="5" s="1"/>
  <c r="BH265" i="5" s="1"/>
  <c r="BJ398" i="5"/>
  <c r="BK398" i="5" s="1"/>
  <c r="BH398" i="5" s="1"/>
  <c r="BF25" i="5"/>
  <c r="BJ147" i="5"/>
  <c r="BJ56" i="5"/>
  <c r="BK56" i="5" s="1"/>
  <c r="BH56" i="5" s="1"/>
  <c r="BJ258" i="5"/>
  <c r="BK258" i="5" s="1"/>
  <c r="BH258" i="5" s="1"/>
  <c r="BJ72" i="5"/>
  <c r="BK72" i="5" s="1"/>
  <c r="BH72" i="5" s="1"/>
  <c r="BJ401" i="5"/>
  <c r="BK401" i="5" s="1"/>
  <c r="BH401" i="5" s="1"/>
  <c r="BJ511" i="5"/>
  <c r="BK511" i="5" s="1"/>
  <c r="BH511" i="5" s="1"/>
  <c r="BJ449" i="5"/>
  <c r="BK449" i="5" s="1"/>
  <c r="BH449" i="5" s="1"/>
  <c r="BJ55" i="5"/>
  <c r="BK55" i="5" s="1"/>
  <c r="BJ489" i="5"/>
  <c r="BK489" i="5" s="1"/>
  <c r="BH489" i="5" s="1"/>
  <c r="BJ60" i="5"/>
  <c r="BK60" i="5" s="1"/>
  <c r="BH60" i="5" s="1"/>
  <c r="BJ287" i="5"/>
  <c r="BK287" i="5" s="1"/>
  <c r="BH287" i="5" s="1"/>
  <c r="BJ39" i="5"/>
  <c r="BJ272" i="5"/>
  <c r="BK272" i="5" s="1"/>
  <c r="BH272" i="5" s="1"/>
  <c r="BJ436" i="5"/>
  <c r="BK436" i="5" s="1"/>
  <c r="BH436" i="5" s="1"/>
  <c r="BJ181" i="5"/>
  <c r="BK181" i="5" s="1"/>
  <c r="BH181" i="5" s="1"/>
  <c r="BE25" i="5"/>
  <c r="BJ228" i="5"/>
  <c r="BK228" i="5" s="1"/>
  <c r="BH228" i="5" s="1"/>
  <c r="BJ189" i="5"/>
  <c r="BK189" i="5" s="1"/>
  <c r="BH189" i="5" s="1"/>
  <c r="BJ353" i="5"/>
  <c r="BK353" i="5" s="1"/>
  <c r="BH353" i="5" s="1"/>
  <c r="BJ25" i="5"/>
  <c r="BJ477" i="5"/>
  <c r="BK477" i="5" s="1"/>
  <c r="BH477" i="5" s="1"/>
  <c r="BJ471" i="5"/>
  <c r="BK471" i="5" s="1"/>
  <c r="BH471" i="5" s="1"/>
  <c r="BJ117" i="5"/>
  <c r="BK117" i="5" s="1"/>
  <c r="BH117" i="5" s="1"/>
  <c r="BJ210" i="5"/>
  <c r="BK210" i="5" s="1"/>
  <c r="BH210" i="5" s="1"/>
  <c r="BJ378" i="5"/>
  <c r="BK378" i="5" s="1"/>
  <c r="BH378" i="5" s="1"/>
  <c r="BJ359" i="5"/>
  <c r="BK359" i="5" s="1"/>
  <c r="BH359" i="5" s="1"/>
  <c r="BJ115" i="5"/>
  <c r="BK115" i="5" s="1"/>
  <c r="BH115" i="5" s="1"/>
  <c r="BJ214" i="5"/>
  <c r="BK214" i="5" s="1"/>
  <c r="BH214" i="5" s="1"/>
  <c r="BJ383" i="5"/>
  <c r="BK383" i="5" s="1"/>
  <c r="BH383" i="5" s="1"/>
  <c r="BJ70" i="5"/>
  <c r="BK70" i="5" s="1"/>
  <c r="BH70" i="5" s="1"/>
  <c r="BJ194" i="5"/>
  <c r="BK194" i="5" s="1"/>
  <c r="BH194" i="5" s="1"/>
  <c r="BJ332" i="5"/>
  <c r="BK332" i="5" s="1"/>
  <c r="BH332" i="5" s="1"/>
  <c r="BJ344" i="5"/>
  <c r="BK344" i="5" s="1"/>
  <c r="BH344" i="5" s="1"/>
  <c r="BJ305" i="5"/>
  <c r="BK305" i="5" s="1"/>
  <c r="BH305" i="5" s="1"/>
  <c r="BJ97" i="5"/>
  <c r="BK97" i="5" s="1"/>
  <c r="BH97" i="5" s="1"/>
  <c r="BJ36" i="5"/>
  <c r="Y36" i="5" s="1"/>
  <c r="BP36" i="5" s="1"/>
  <c r="BJ143" i="5"/>
  <c r="BJ316" i="5"/>
  <c r="BK316" i="5" s="1"/>
  <c r="BH316" i="5" s="1"/>
  <c r="BJ63" i="5"/>
  <c r="BK63" i="5" s="1"/>
  <c r="BH63" i="5" s="1"/>
  <c r="BJ385" i="5"/>
  <c r="BK385" i="5" s="1"/>
  <c r="BH385" i="5" s="1"/>
  <c r="BJ415" i="5"/>
  <c r="BK415" i="5" s="1"/>
  <c r="BH415" i="5" s="1"/>
  <c r="BJ74" i="5"/>
  <c r="BK74" i="5" s="1"/>
  <c r="BH74" i="5" s="1"/>
  <c r="BJ409" i="5"/>
  <c r="BK409" i="5" s="1"/>
  <c r="BH409" i="5" s="1"/>
  <c r="BJ132" i="5"/>
  <c r="BK132" i="5" s="1"/>
  <c r="BH132" i="5" s="1"/>
  <c r="BJ422" i="5"/>
  <c r="BK422" i="5" s="1"/>
  <c r="BH422" i="5" s="1"/>
  <c r="BJ157" i="5"/>
  <c r="BJ502" i="5"/>
  <c r="BK502" i="5" s="1"/>
  <c r="BH502" i="5" s="1"/>
  <c r="BJ465" i="5"/>
  <c r="BK465" i="5" s="1"/>
  <c r="BH465" i="5" s="1"/>
  <c r="BJ521" i="5"/>
  <c r="BK521" i="5" s="1"/>
  <c r="BH521" i="5" s="1"/>
  <c r="BJ317" i="5"/>
  <c r="BK317" i="5" s="1"/>
  <c r="BH317" i="5" s="1"/>
  <c r="BJ355" i="5"/>
  <c r="BK355" i="5" s="1"/>
  <c r="BH355" i="5" s="1"/>
  <c r="BJ459" i="5"/>
  <c r="BK459" i="5" s="1"/>
  <c r="BH459" i="5" s="1"/>
  <c r="BJ182" i="5"/>
  <c r="BK182" i="5" s="1"/>
  <c r="BH182" i="5" s="1"/>
  <c r="BJ516" i="5"/>
  <c r="BJ238" i="5"/>
  <c r="BK238" i="5" s="1"/>
  <c r="BH238" i="5" s="1"/>
  <c r="BJ504" i="5"/>
  <c r="BK504" i="5" s="1"/>
  <c r="BH504" i="5" s="1"/>
  <c r="BJ160" i="5"/>
  <c r="BK160" i="5" s="1"/>
  <c r="BH160" i="5" s="1"/>
  <c r="BJ133" i="5"/>
  <c r="BK133" i="5" s="1"/>
  <c r="BH133" i="5" s="1"/>
  <c r="BJ360" i="5"/>
  <c r="BK360" i="5" s="1"/>
  <c r="BH360" i="5" s="1"/>
  <c r="BJ530" i="5"/>
  <c r="BK530" i="5" s="1"/>
  <c r="BH530" i="5" s="1"/>
  <c r="BJ451" i="5"/>
  <c r="BK451" i="5" s="1"/>
  <c r="BH451" i="5" s="1"/>
  <c r="BJ88" i="5"/>
  <c r="BK88" i="5" s="1"/>
  <c r="BH88" i="5" s="1"/>
  <c r="BJ370" i="5"/>
  <c r="BK370" i="5" s="1"/>
  <c r="BH370" i="5" s="1"/>
  <c r="BJ278" i="5"/>
  <c r="BK278" i="5" s="1"/>
  <c r="BH278" i="5" s="1"/>
  <c r="BJ28" i="5"/>
  <c r="BJ313" i="5"/>
  <c r="BK313" i="5" s="1"/>
  <c r="BH313" i="5" s="1"/>
  <c r="BJ437" i="5"/>
  <c r="BK437" i="5" s="1"/>
  <c r="BH437" i="5" s="1"/>
  <c r="BJ123" i="5"/>
  <c r="BK123" i="5" s="1"/>
  <c r="BH123" i="5" s="1"/>
  <c r="BJ337" i="5"/>
  <c r="BK337" i="5" s="1"/>
  <c r="BH337" i="5" s="1"/>
  <c r="BJ539" i="5"/>
  <c r="BK539" i="5" s="1"/>
  <c r="BH539" i="5" s="1"/>
  <c r="BJ95" i="5"/>
  <c r="BK95" i="5" s="1"/>
  <c r="BH95" i="5" s="1"/>
  <c r="BJ324" i="5"/>
  <c r="BK324" i="5" s="1"/>
  <c r="BH324" i="5" s="1"/>
  <c r="BJ232" i="5"/>
  <c r="BK232" i="5" s="1"/>
  <c r="BH232" i="5" s="1"/>
  <c r="BJ243" i="5"/>
  <c r="BK243" i="5" s="1"/>
  <c r="BH243" i="5" s="1"/>
  <c r="BJ175" i="5"/>
  <c r="AZ25" i="5"/>
  <c r="BJ507" i="5"/>
  <c r="BK507" i="5" s="1"/>
  <c r="BH507" i="5" s="1"/>
  <c r="BJ242" i="5"/>
  <c r="BK242" i="5" s="1"/>
  <c r="BH242" i="5" s="1"/>
  <c r="BJ478" i="5"/>
  <c r="BK478" i="5" s="1"/>
  <c r="BH478" i="5" s="1"/>
  <c r="BJ275" i="5"/>
  <c r="BK275" i="5" s="1"/>
  <c r="BH275" i="5" s="1"/>
  <c r="BJ377" i="5"/>
  <c r="BK377" i="5" s="1"/>
  <c r="BH377" i="5" s="1"/>
  <c r="BJ165" i="5"/>
  <c r="BK165" i="5" s="1"/>
  <c r="BH165" i="5" s="1"/>
  <c r="BD25" i="5"/>
  <c r="BJ183" i="5"/>
  <c r="BK183" i="5" s="1"/>
  <c r="BH183" i="5" s="1"/>
  <c r="BJ354" i="5"/>
  <c r="BK354" i="5" s="1"/>
  <c r="BH354" i="5" s="1"/>
  <c r="BJ37" i="5"/>
  <c r="BJ425" i="5"/>
  <c r="BK425" i="5" s="1"/>
  <c r="BH425" i="5" s="1"/>
  <c r="BJ431" i="5"/>
  <c r="BK431" i="5" s="1"/>
  <c r="BH431" i="5" s="1"/>
  <c r="BJ374" i="5"/>
  <c r="BK374" i="5" s="1"/>
  <c r="BH374" i="5" s="1"/>
  <c r="BJ319" i="5"/>
  <c r="BK319" i="5" s="1"/>
  <c r="BH319" i="5" s="1"/>
  <c r="BJ164" i="5"/>
  <c r="BK164" i="5" s="1"/>
  <c r="BH164" i="5" s="1"/>
  <c r="BJ381" i="5"/>
  <c r="BK381" i="5" s="1"/>
  <c r="BH381" i="5" s="1"/>
  <c r="BJ263" i="5"/>
  <c r="BK263" i="5" s="1"/>
  <c r="BH263" i="5" s="1"/>
  <c r="BJ308" i="5"/>
  <c r="BK308" i="5" s="1"/>
  <c r="BH308" i="5" s="1"/>
  <c r="BJ248" i="5"/>
  <c r="BK248" i="5" s="1"/>
  <c r="BH248" i="5" s="1"/>
  <c r="BJ215" i="5"/>
  <c r="BK215" i="5" s="1"/>
  <c r="BH215" i="5" s="1"/>
  <c r="BJ218" i="5"/>
  <c r="BK218" i="5" s="1"/>
  <c r="BH218" i="5" s="1"/>
  <c r="BJ244" i="5"/>
  <c r="BK244" i="5" s="1"/>
  <c r="BH244" i="5" s="1"/>
  <c r="BJ177" i="5"/>
  <c r="BK177" i="5" s="1"/>
  <c r="BH177" i="5" s="1"/>
  <c r="BJ106" i="5"/>
  <c r="BK106" i="5" s="1"/>
  <c r="BH106" i="5" s="1"/>
  <c r="BJ220" i="5"/>
  <c r="BK220" i="5" s="1"/>
  <c r="BH220" i="5" s="1"/>
  <c r="BJ498" i="5"/>
  <c r="BK498" i="5" s="1"/>
  <c r="BH498" i="5" s="1"/>
  <c r="BJ162" i="5"/>
  <c r="BJ447" i="5"/>
  <c r="BK447" i="5" s="1"/>
  <c r="BH447" i="5" s="1"/>
  <c r="BJ69" i="5"/>
  <c r="BJ33" i="5"/>
  <c r="BJ116" i="5"/>
  <c r="BJ501" i="5"/>
  <c r="BK501" i="5" s="1"/>
  <c r="BH501" i="5" s="1"/>
  <c r="BJ368" i="5"/>
  <c r="BK368" i="5" s="1"/>
  <c r="BH368" i="5" s="1"/>
  <c r="BJ483" i="5"/>
  <c r="BK483" i="5" s="1"/>
  <c r="BH483" i="5" s="1"/>
  <c r="BJ273" i="5"/>
  <c r="BK273" i="5" s="1"/>
  <c r="BH273" i="5" s="1"/>
  <c r="BJ35" i="5"/>
  <c r="Y35" i="5" s="1"/>
  <c r="BP35" i="5" s="1"/>
  <c r="BJ257" i="5"/>
  <c r="BK257" i="5" s="1"/>
  <c r="BH257" i="5" s="1"/>
  <c r="BJ376" i="5"/>
  <c r="BK376" i="5" s="1"/>
  <c r="BH376" i="5" s="1"/>
  <c r="BJ289" i="5"/>
  <c r="BK289" i="5" s="1"/>
  <c r="BH289" i="5" s="1"/>
  <c r="BJ515" i="5"/>
  <c r="BK515" i="5" s="1"/>
  <c r="BH515" i="5" s="1"/>
  <c r="BJ343" i="5"/>
  <c r="BK343" i="5" s="1"/>
  <c r="BH343" i="5" s="1"/>
  <c r="BJ197" i="5"/>
  <c r="BJ288" i="5"/>
  <c r="BK288" i="5" s="1"/>
  <c r="BH288" i="5" s="1"/>
  <c r="BJ245" i="5"/>
  <c r="BK245" i="5" s="1"/>
  <c r="BH245" i="5" s="1"/>
  <c r="BJ271" i="5"/>
  <c r="BK271" i="5" s="1"/>
  <c r="BH271" i="5" s="1"/>
  <c r="BJ292" i="5"/>
  <c r="BK292" i="5" s="1"/>
  <c r="BH292" i="5" s="1"/>
  <c r="BJ307" i="5"/>
  <c r="BK307" i="5" s="1"/>
  <c r="BH307" i="5" s="1"/>
  <c r="BJ47" i="5"/>
  <c r="BJ98" i="5"/>
  <c r="BJ524" i="5"/>
  <c r="BK524" i="5" s="1"/>
  <c r="BH524" i="5" s="1"/>
  <c r="BJ57" i="5"/>
  <c r="BK57" i="5" s="1"/>
  <c r="BH57" i="5" s="1"/>
  <c r="BJ421" i="5"/>
  <c r="BK421" i="5" s="1"/>
  <c r="BH421" i="5" s="1"/>
  <c r="BJ87" i="5"/>
  <c r="BJ388" i="5"/>
  <c r="BK388" i="5" s="1"/>
  <c r="BH388" i="5" s="1"/>
  <c r="BJ352" i="5"/>
  <c r="BK352" i="5" s="1"/>
  <c r="BH352" i="5" s="1"/>
  <c r="BJ201" i="5"/>
  <c r="BK201" i="5" s="1"/>
  <c r="BH201" i="5" s="1"/>
  <c r="BJ200" i="5"/>
  <c r="BK200" i="5" s="1"/>
  <c r="BH200" i="5" s="1"/>
  <c r="BJ492" i="5"/>
  <c r="BK492" i="5" s="1"/>
  <c r="BH492" i="5" s="1"/>
  <c r="BJ339" i="5"/>
  <c r="BK339" i="5" s="1"/>
  <c r="BH339" i="5" s="1"/>
  <c r="BJ380" i="5"/>
  <c r="BK380" i="5" s="1"/>
  <c r="BH380" i="5" s="1"/>
  <c r="BJ282" i="5"/>
  <c r="BK282" i="5" s="1"/>
  <c r="BH282" i="5" s="1"/>
  <c r="BJ262" i="5"/>
  <c r="BK262" i="5" s="1"/>
  <c r="BH262" i="5" s="1"/>
  <c r="BJ191" i="5"/>
  <c r="BJ169" i="5"/>
  <c r="BK169" i="5" s="1"/>
  <c r="BH169" i="5" s="1"/>
  <c r="BJ484" i="5"/>
  <c r="BK484" i="5" s="1"/>
  <c r="BH484" i="5" s="1"/>
  <c r="BJ59" i="5"/>
  <c r="BJ538" i="5"/>
  <c r="BK538" i="5" s="1"/>
  <c r="BH538" i="5" s="1"/>
  <c r="BJ207" i="5"/>
  <c r="BK207" i="5" s="1"/>
  <c r="BH207" i="5" s="1"/>
  <c r="BJ531" i="5"/>
  <c r="BK531" i="5" s="1"/>
  <c r="BH531" i="5" s="1"/>
  <c r="BJ148" i="5"/>
  <c r="BK148" i="5" s="1"/>
  <c r="BH148" i="5" s="1"/>
  <c r="BJ312" i="5"/>
  <c r="BK312" i="5" s="1"/>
  <c r="BH312" i="5" s="1"/>
  <c r="BJ29" i="5"/>
  <c r="BJ452" i="5"/>
  <c r="BK452" i="5" s="1"/>
  <c r="BH452" i="5" s="1"/>
  <c r="BJ107" i="5"/>
  <c r="BK107" i="5" s="1"/>
  <c r="BH107" i="5" s="1"/>
  <c r="BJ51" i="5"/>
  <c r="BK51" i="5" s="1"/>
  <c r="BH51" i="5" s="1"/>
  <c r="BJ26" i="5"/>
  <c r="BJ529" i="5"/>
  <c r="BK529" i="5" s="1"/>
  <c r="BH529" i="5" s="1"/>
  <c r="BJ294" i="5"/>
  <c r="BK294" i="5" s="1"/>
  <c r="BH294" i="5" s="1"/>
  <c r="BJ466" i="5"/>
  <c r="BK466" i="5" s="1"/>
  <c r="BH466" i="5" s="1"/>
  <c r="BB25" i="5"/>
  <c r="BJ338" i="5"/>
  <c r="BK338" i="5" s="1"/>
  <c r="BH338" i="5" s="1"/>
  <c r="BJ124" i="5"/>
  <c r="BK124" i="5" s="1"/>
  <c r="BH124" i="5" s="1"/>
  <c r="BJ448" i="5"/>
  <c r="BK448" i="5" s="1"/>
  <c r="BH448" i="5" s="1"/>
  <c r="BJ508" i="5"/>
  <c r="BK508" i="5" s="1"/>
  <c r="BH508" i="5" s="1"/>
  <c r="BJ497" i="5"/>
  <c r="BK497" i="5" s="1"/>
  <c r="BH497" i="5" s="1"/>
  <c r="BJ487" i="5"/>
  <c r="BK487" i="5" s="1"/>
  <c r="BH487" i="5" s="1"/>
  <c r="BJ397" i="5"/>
  <c r="BK397" i="5" s="1"/>
  <c r="BH397" i="5" s="1"/>
  <c r="BJ518" i="5"/>
  <c r="BK518" i="5" s="1"/>
  <c r="BH518" i="5" s="1"/>
  <c r="BJ226" i="5"/>
  <c r="BK226" i="5" s="1"/>
  <c r="BH226" i="5" s="1"/>
  <c r="BJ80" i="5"/>
  <c r="BK80" i="5" s="1"/>
  <c r="BH80" i="5" s="1"/>
  <c r="BJ321" i="5"/>
  <c r="BK321" i="5" s="1"/>
  <c r="BH321" i="5" s="1"/>
  <c r="BJ364" i="5"/>
  <c r="BK364" i="5" s="1"/>
  <c r="BH364" i="5" s="1"/>
  <c r="BJ54" i="5"/>
  <c r="BK54" i="5" s="1"/>
  <c r="BH54" i="5" s="1"/>
  <c r="BJ255" i="5"/>
  <c r="BK255" i="5" s="1"/>
  <c r="BH255" i="5" s="1"/>
  <c r="BJ426" i="5"/>
  <c r="BK426" i="5" s="1"/>
  <c r="BH426" i="5" s="1"/>
  <c r="BJ101" i="5"/>
  <c r="BK101" i="5" s="1"/>
  <c r="BH101" i="5" s="1"/>
  <c r="BJ311" i="5"/>
  <c r="BK311" i="5" s="1"/>
  <c r="BH311" i="5" s="1"/>
  <c r="BJ236" i="5"/>
  <c r="BK236" i="5" s="1"/>
  <c r="BH236" i="5" s="1"/>
  <c r="BJ65" i="5"/>
  <c r="BK65" i="5" s="1"/>
  <c r="BH65" i="5" s="1"/>
  <c r="BJ221" i="5"/>
  <c r="BK221" i="5" s="1"/>
  <c r="BH221" i="5" s="1"/>
  <c r="BJ223" i="5"/>
  <c r="BK223" i="5" s="1"/>
  <c r="BH223" i="5" s="1"/>
  <c r="BJ75" i="5"/>
  <c r="BJ444" i="5"/>
  <c r="BK444" i="5" s="1"/>
  <c r="BH444" i="5" s="1"/>
  <c r="BJ41" i="5"/>
  <c r="BK41" i="5" s="1"/>
  <c r="BH41" i="5" s="1"/>
  <c r="BJ110" i="5"/>
  <c r="BK110" i="5" s="1"/>
  <c r="BJ99" i="5"/>
  <c r="BK99" i="5" s="1"/>
  <c r="BH99" i="5" s="1"/>
  <c r="BJ170" i="5"/>
  <c r="BK170" i="5" s="1"/>
  <c r="BH170" i="5" s="1"/>
  <c r="BJ391" i="5"/>
  <c r="BK391" i="5" s="1"/>
  <c r="BH391" i="5" s="1"/>
  <c r="BJ172" i="5"/>
  <c r="BJ268" i="5"/>
  <c r="BK268" i="5" s="1"/>
  <c r="BH268" i="5" s="1"/>
  <c r="BJ153" i="5"/>
  <c r="BK153" i="5" s="1"/>
  <c r="BH153" i="5" s="1"/>
  <c r="BJ206" i="5"/>
  <c r="BK206" i="5" s="1"/>
  <c r="BH206" i="5" s="1"/>
  <c r="BJ505" i="5"/>
  <c r="BK505" i="5" s="1"/>
  <c r="BH505" i="5" s="1"/>
  <c r="BJ100" i="5"/>
  <c r="BK100" i="5" s="1"/>
  <c r="BH100" i="5" s="1"/>
  <c r="BJ129" i="5"/>
  <c r="BJ252" i="5"/>
  <c r="BK252" i="5" s="1"/>
  <c r="BH252" i="5" s="1"/>
  <c r="BJ335" i="5"/>
  <c r="BK335" i="5" s="1"/>
  <c r="BH335" i="5" s="1"/>
  <c r="BJ411" i="5"/>
  <c r="BK411" i="5" s="1"/>
  <c r="BH411" i="5" s="1"/>
  <c r="BJ349" i="5"/>
  <c r="BK349" i="5" s="1"/>
  <c r="BH349" i="5" s="1"/>
  <c r="BJ247" i="5"/>
  <c r="BK247" i="5" s="1"/>
  <c r="BH247" i="5" s="1"/>
  <c r="BJ432" i="5"/>
  <c r="BK432" i="5" s="1"/>
  <c r="BH432" i="5" s="1"/>
  <c r="BJ274" i="5"/>
  <c r="BK274" i="5" s="1"/>
  <c r="BH274" i="5" s="1"/>
  <c r="BJ417" i="5"/>
  <c r="BK417" i="5" s="1"/>
  <c r="BH417" i="5" s="1"/>
  <c r="BJ154" i="5"/>
  <c r="BK154" i="5" s="1"/>
  <c r="BH154" i="5" s="1"/>
  <c r="BJ86" i="5"/>
  <c r="BK86" i="5" s="1"/>
  <c r="BH86" i="5" s="1"/>
  <c r="BJ279" i="5"/>
  <c r="BK279" i="5" s="1"/>
  <c r="BH279" i="5" s="1"/>
  <c r="BJ113" i="5"/>
  <c r="BK113" i="5" s="1"/>
  <c r="BJ528" i="5"/>
  <c r="BK528" i="5" s="1"/>
  <c r="BH528" i="5" s="1"/>
  <c r="BJ327" i="5"/>
  <c r="BK327" i="5" s="1"/>
  <c r="BH327" i="5" s="1"/>
  <c r="BJ534" i="5"/>
  <c r="BK534" i="5" s="1"/>
  <c r="BH534" i="5" s="1"/>
  <c r="BJ126" i="5"/>
  <c r="BJ441" i="5"/>
  <c r="BK441" i="5" s="1"/>
  <c r="BH441" i="5" s="1"/>
  <c r="BJ499" i="5"/>
  <c r="BK499" i="5" s="1"/>
  <c r="BH499" i="5" s="1"/>
  <c r="BJ53" i="5"/>
  <c r="BK53" i="5" s="1"/>
  <c r="BH53" i="5" s="1"/>
  <c r="AQ33" i="5"/>
  <c r="BA25" i="5"/>
  <c r="BJ464" i="5"/>
  <c r="BK464" i="5" s="1"/>
  <c r="BH464" i="5" s="1"/>
  <c r="BC25" i="5"/>
  <c r="BJ224" i="5"/>
  <c r="BK224" i="5" s="1"/>
  <c r="BH224" i="5" s="1"/>
  <c r="AP26" i="5"/>
  <c r="AP33" i="5"/>
  <c r="BJ187" i="5"/>
  <c r="BK187" i="5" s="1"/>
  <c r="BH187" i="5" s="1"/>
  <c r="AU32" i="5"/>
  <c r="AQ32" i="5"/>
  <c r="AT32" i="5"/>
  <c r="AX32" i="5"/>
  <c r="AS32" i="5"/>
  <c r="AW32" i="5"/>
  <c r="AV32" i="5"/>
  <c r="AP32" i="5"/>
  <c r="AR32" i="5"/>
  <c r="BD29" i="5"/>
  <c r="BE29" i="5"/>
  <c r="BB29" i="5"/>
  <c r="BG29" i="5"/>
  <c r="AZ29" i="5"/>
  <c r="BC29" i="5"/>
  <c r="BA29" i="5"/>
  <c r="BF29" i="5"/>
  <c r="AZ27" i="5"/>
  <c r="BB27" i="5"/>
  <c r="BF27" i="5"/>
  <c r="BA27" i="5"/>
  <c r="BD27" i="5"/>
  <c r="BE27" i="5"/>
  <c r="BC27" i="5"/>
  <c r="BG27" i="5"/>
  <c r="BD33" i="5"/>
  <c r="BB33" i="5"/>
  <c r="BF33" i="5"/>
  <c r="BC33" i="5"/>
  <c r="BE33" i="5"/>
  <c r="BG33" i="5"/>
  <c r="AZ33" i="5"/>
  <c r="BA33" i="5"/>
  <c r="K8" i="9"/>
  <c r="K4" i="9"/>
  <c r="K2" i="9"/>
  <c r="K6" i="9"/>
  <c r="K10" i="9"/>
  <c r="K7" i="9"/>
  <c r="K3" i="9"/>
  <c r="K5" i="9"/>
  <c r="K9" i="9"/>
  <c r="AP31" i="5" l="1"/>
  <c r="AS95" i="5"/>
  <c r="AQ30" i="5"/>
  <c r="Z30" i="5" s="1"/>
  <c r="BQ30" i="5" s="1"/>
  <c r="AT31" i="5"/>
  <c r="AC31" i="5" s="1"/>
  <c r="AR31" i="5"/>
  <c r="AU182" i="5"/>
  <c r="AD182" i="5" s="1"/>
  <c r="BU182" i="5" s="1"/>
  <c r="AV182" i="5"/>
  <c r="AE182" i="5" s="1"/>
  <c r="AU108" i="5"/>
  <c r="AD108" i="5" s="1"/>
  <c r="BU108" i="5" s="1"/>
  <c r="AQ182" i="5"/>
  <c r="AS182" i="5"/>
  <c r="AX182" i="5"/>
  <c r="AG182" i="5" s="1"/>
  <c r="BX182" i="5" s="1"/>
  <c r="AP182" i="5"/>
  <c r="AT182" i="5"/>
  <c r="AC182" i="5" s="1"/>
  <c r="BT182" i="5" s="1"/>
  <c r="AP28" i="5"/>
  <c r="AQ108" i="5"/>
  <c r="AP108" i="5"/>
  <c r="AV31" i="5"/>
  <c r="AE31" i="5" s="1"/>
  <c r="AX31" i="5"/>
  <c r="AS108" i="5"/>
  <c r="AU31" i="5"/>
  <c r="AD31" i="5" s="1"/>
  <c r="AT28" i="5"/>
  <c r="AC28" i="5" s="1"/>
  <c r="BT28" i="5" s="1"/>
  <c r="AS28" i="5"/>
  <c r="AB28" i="5" s="1"/>
  <c r="BS28" i="5" s="1"/>
  <c r="AU28" i="5"/>
  <c r="AD28" i="5" s="1"/>
  <c r="BU28" i="5" s="1"/>
  <c r="AQ28" i="5"/>
  <c r="Z28" i="5" s="1"/>
  <c r="BQ28" i="5" s="1"/>
  <c r="AR28" i="5"/>
  <c r="AA28" i="5" s="1"/>
  <c r="BR28" i="5" s="1"/>
  <c r="AV95" i="5"/>
  <c r="AE95" i="5" s="1"/>
  <c r="AW28" i="5"/>
  <c r="AF28" i="5" s="1"/>
  <c r="BW28" i="5" s="1"/>
  <c r="AX28" i="5"/>
  <c r="AT108" i="5"/>
  <c r="AC108" i="5" s="1"/>
  <c r="BT108" i="5" s="1"/>
  <c r="AP95" i="5"/>
  <c r="AQ36" i="5"/>
  <c r="AT95" i="5"/>
  <c r="AC95" i="5" s="1"/>
  <c r="BT95" i="5" s="1"/>
  <c r="AU36" i="5"/>
  <c r="AD36" i="5" s="1"/>
  <c r="BU36" i="5" s="1"/>
  <c r="AW105" i="5"/>
  <c r="AF105" i="5" s="1"/>
  <c r="AU111" i="5"/>
  <c r="AD111" i="5" s="1"/>
  <c r="BU111" i="5" s="1"/>
  <c r="AU195" i="5"/>
  <c r="AD195" i="5" s="1"/>
  <c r="BU195" i="5" s="1"/>
  <c r="AW195" i="5"/>
  <c r="AF195" i="5" s="1"/>
  <c r="BV195" i="5" s="1"/>
  <c r="AS111" i="5"/>
  <c r="AV111" i="5"/>
  <c r="AE111" i="5" s="1"/>
  <c r="AX82" i="5"/>
  <c r="AG82" i="5" s="1"/>
  <c r="BX82" i="5" s="1"/>
  <c r="BV108" i="5"/>
  <c r="BW108" i="5"/>
  <c r="BH110" i="5"/>
  <c r="BV182" i="5"/>
  <c r="BW182" i="5"/>
  <c r="AT78" i="5"/>
  <c r="AC78" i="5" s="1"/>
  <c r="BT78" i="5" s="1"/>
  <c r="AR108" i="5"/>
  <c r="AW95" i="5"/>
  <c r="AF95" i="5" s="1"/>
  <c r="BH113" i="5"/>
  <c r="AQ82" i="5"/>
  <c r="AV108" i="5"/>
  <c r="AE108" i="5" s="1"/>
  <c r="AR82" i="5"/>
  <c r="AX108" i="5"/>
  <c r="AG108" i="5" s="1"/>
  <c r="BX108" i="5" s="1"/>
  <c r="AU82" i="5"/>
  <c r="AD82" i="5" s="1"/>
  <c r="BU82" i="5" s="1"/>
  <c r="BV111" i="5"/>
  <c r="BW111" i="5"/>
  <c r="BH55" i="5"/>
  <c r="AP111" i="5"/>
  <c r="AR36" i="5"/>
  <c r="AT82" i="5"/>
  <c r="AC82" i="5" s="1"/>
  <c r="BT82" i="5" s="1"/>
  <c r="AR105" i="5"/>
  <c r="AW82" i="5"/>
  <c r="AF82" i="5" s="1"/>
  <c r="AS195" i="5"/>
  <c r="AT111" i="5"/>
  <c r="AC111" i="5" s="1"/>
  <c r="BT111" i="5" s="1"/>
  <c r="AU95" i="5"/>
  <c r="AD95" i="5" s="1"/>
  <c r="BU95" i="5" s="1"/>
  <c r="AS82" i="5"/>
  <c r="AP195" i="5"/>
  <c r="AR111" i="5"/>
  <c r="AW36" i="5"/>
  <c r="AF36" i="5" s="1"/>
  <c r="AV82" i="5"/>
  <c r="AE82" i="5" s="1"/>
  <c r="AQ78" i="5"/>
  <c r="AT195" i="5"/>
  <c r="AC195" i="5" s="1"/>
  <c r="BT195" i="5" s="1"/>
  <c r="AR78" i="5"/>
  <c r="AX111" i="5"/>
  <c r="AG111" i="5" s="1"/>
  <c r="BX111" i="5" s="1"/>
  <c r="AQ111" i="5"/>
  <c r="AX36" i="5"/>
  <c r="AP105" i="5"/>
  <c r="AX95" i="5"/>
  <c r="AG95" i="5" s="1"/>
  <c r="BX95" i="5" s="1"/>
  <c r="AS78" i="5"/>
  <c r="AQ105" i="5"/>
  <c r="AU78" i="5"/>
  <c r="AD78" i="5" s="1"/>
  <c r="BU78" i="5" s="1"/>
  <c r="AS105" i="5"/>
  <c r="AR195" i="5"/>
  <c r="AV195" i="5"/>
  <c r="AE195" i="5" s="1"/>
  <c r="AW78" i="5"/>
  <c r="AF78" i="5" s="1"/>
  <c r="AS36" i="5"/>
  <c r="AT105" i="5"/>
  <c r="AC105" i="5" s="1"/>
  <c r="AU105" i="5"/>
  <c r="AD105" i="5" s="1"/>
  <c r="AX195" i="5"/>
  <c r="AG195" i="5" s="1"/>
  <c r="BX195" i="5" s="1"/>
  <c r="AX78" i="5"/>
  <c r="AG78" i="5" s="1"/>
  <c r="BX78" i="5" s="1"/>
  <c r="AV36" i="5"/>
  <c r="AE36" i="5" s="1"/>
  <c r="AX105" i="5"/>
  <c r="AG105" i="5" s="1"/>
  <c r="AR95" i="5"/>
  <c r="AV78" i="5"/>
  <c r="AE78" i="5" s="1"/>
  <c r="AP36" i="5"/>
  <c r="AS201" i="5"/>
  <c r="AQ201" i="5"/>
  <c r="AV201" i="5"/>
  <c r="AE201" i="5" s="1"/>
  <c r="AX201" i="5"/>
  <c r="AG201" i="5" s="1"/>
  <c r="BX201" i="5" s="1"/>
  <c r="AP201" i="5"/>
  <c r="AW201" i="5"/>
  <c r="AF201" i="5" s="1"/>
  <c r="AU201" i="5"/>
  <c r="AD201" i="5" s="1"/>
  <c r="BU201" i="5" s="1"/>
  <c r="AT201" i="5"/>
  <c r="AC201" i="5" s="1"/>
  <c r="BT201" i="5" s="1"/>
  <c r="AR201" i="5"/>
  <c r="AV117" i="5"/>
  <c r="AE117" i="5" s="1"/>
  <c r="AR117" i="5"/>
  <c r="AP117" i="5"/>
  <c r="AQ117" i="5"/>
  <c r="AW117" i="5"/>
  <c r="AF117" i="5" s="1"/>
  <c r="AU117" i="5"/>
  <c r="AD117" i="5" s="1"/>
  <c r="BU117" i="5" s="1"/>
  <c r="AT117" i="5"/>
  <c r="AC117" i="5" s="1"/>
  <c r="BT117" i="5" s="1"/>
  <c r="AS117" i="5"/>
  <c r="AX117" i="5"/>
  <c r="AG117" i="5" s="1"/>
  <c r="BX117" i="5" s="1"/>
  <c r="AP77" i="5"/>
  <c r="AX77" i="5"/>
  <c r="AG77" i="5" s="1"/>
  <c r="BX77" i="5" s="1"/>
  <c r="AQ77" i="5"/>
  <c r="AV77" i="5"/>
  <c r="AE77" i="5" s="1"/>
  <c r="AW77" i="5"/>
  <c r="AF77" i="5" s="1"/>
  <c r="AR77" i="5"/>
  <c r="AS77" i="5"/>
  <c r="AU77" i="5"/>
  <c r="AD77" i="5" s="1"/>
  <c r="BU77" i="5" s="1"/>
  <c r="AT77" i="5"/>
  <c r="AC77" i="5" s="1"/>
  <c r="BT77" i="5" s="1"/>
  <c r="AX55" i="5"/>
  <c r="AP55" i="5"/>
  <c r="AW55" i="5"/>
  <c r="AU55" i="5"/>
  <c r="AT55" i="5"/>
  <c r="AS55" i="5"/>
  <c r="AR55" i="5"/>
  <c r="AQ55" i="5"/>
  <c r="AV55" i="5"/>
  <c r="AU150" i="5"/>
  <c r="AD150" i="5" s="1"/>
  <c r="BU150" i="5" s="1"/>
  <c r="AX150" i="5"/>
  <c r="AG150" i="5" s="1"/>
  <c r="BX150" i="5" s="1"/>
  <c r="AS150" i="5"/>
  <c r="AW150" i="5"/>
  <c r="AF150" i="5" s="1"/>
  <c r="AV150" i="5"/>
  <c r="AE150" i="5" s="1"/>
  <c r="AR150" i="5"/>
  <c r="AT150" i="5"/>
  <c r="AC150" i="5" s="1"/>
  <c r="BT150" i="5" s="1"/>
  <c r="AQ150" i="5"/>
  <c r="AP150" i="5"/>
  <c r="AT104" i="5"/>
  <c r="AC104" i="5" s="1"/>
  <c r="AV104" i="5"/>
  <c r="AE104" i="5" s="1"/>
  <c r="AP104" i="5"/>
  <c r="AX104" i="5"/>
  <c r="AG104" i="5" s="1"/>
  <c r="AW104" i="5"/>
  <c r="AF104" i="5" s="1"/>
  <c r="AS104" i="5"/>
  <c r="AR104" i="5"/>
  <c r="AU104" i="5"/>
  <c r="AD104" i="5" s="1"/>
  <c r="AQ104" i="5"/>
  <c r="AR145" i="5"/>
  <c r="AT145" i="5"/>
  <c r="AC145" i="5" s="1"/>
  <c r="BT145" i="5" s="1"/>
  <c r="AQ145" i="5"/>
  <c r="AP145" i="5"/>
  <c r="AW145" i="5"/>
  <c r="AF145" i="5" s="1"/>
  <c r="AS145" i="5"/>
  <c r="AX145" i="5"/>
  <c r="AG145" i="5" s="1"/>
  <c r="BX145" i="5" s="1"/>
  <c r="AV145" i="5"/>
  <c r="AE145" i="5" s="1"/>
  <c r="AU145" i="5"/>
  <c r="AD145" i="5" s="1"/>
  <c r="BU145" i="5" s="1"/>
  <c r="AR30" i="5"/>
  <c r="AU30" i="5"/>
  <c r="AD30" i="5" s="1"/>
  <c r="BU30" i="5" s="1"/>
  <c r="AS30" i="5"/>
  <c r="AT30" i="5"/>
  <c r="AC30" i="5" s="1"/>
  <c r="BT30" i="5" s="1"/>
  <c r="AW30" i="5"/>
  <c r="AF30" i="5" s="1"/>
  <c r="AX30" i="5"/>
  <c r="AV30" i="5"/>
  <c r="AE30" i="5" s="1"/>
  <c r="AX138" i="5"/>
  <c r="AG138" i="5" s="1"/>
  <c r="BX138" i="5" s="1"/>
  <c r="AP138" i="5"/>
  <c r="AV138" i="5"/>
  <c r="AE138" i="5" s="1"/>
  <c r="AT138" i="5"/>
  <c r="AC138" i="5" s="1"/>
  <c r="BT138" i="5" s="1"/>
  <c r="AS138" i="5"/>
  <c r="AU138" i="5"/>
  <c r="AD138" i="5" s="1"/>
  <c r="BU138" i="5" s="1"/>
  <c r="AW138" i="5"/>
  <c r="AF138" i="5" s="1"/>
  <c r="AR138" i="5"/>
  <c r="AQ138" i="5"/>
  <c r="AR42" i="5"/>
  <c r="AU42" i="5"/>
  <c r="AD42" i="5" s="1"/>
  <c r="BU42" i="5" s="1"/>
  <c r="AP42" i="5"/>
  <c r="AX42" i="5"/>
  <c r="AG42" i="5" s="1"/>
  <c r="BX42" i="5" s="1"/>
  <c r="AW42" i="5"/>
  <c r="AF42" i="5" s="1"/>
  <c r="AV42" i="5"/>
  <c r="AE42" i="5" s="1"/>
  <c r="AQ42" i="5"/>
  <c r="AS42" i="5"/>
  <c r="AT42" i="5"/>
  <c r="AC42" i="5" s="1"/>
  <c r="BT42" i="5" s="1"/>
  <c r="AX45" i="5"/>
  <c r="AG45" i="5" s="1"/>
  <c r="BX45" i="5" s="1"/>
  <c r="AV45" i="5"/>
  <c r="AE45" i="5" s="1"/>
  <c r="AU45" i="5"/>
  <c r="AD45" i="5" s="1"/>
  <c r="BU45" i="5" s="1"/>
  <c r="AS45" i="5"/>
  <c r="AQ45" i="5"/>
  <c r="AR45" i="5"/>
  <c r="AP45" i="5"/>
  <c r="AW45" i="5"/>
  <c r="AF45" i="5" s="1"/>
  <c r="AT45" i="5"/>
  <c r="AC45" i="5" s="1"/>
  <c r="BT45" i="5" s="1"/>
  <c r="AQ141" i="5"/>
  <c r="AX141" i="5"/>
  <c r="AG141" i="5" s="1"/>
  <c r="AT141" i="5"/>
  <c r="AC141" i="5" s="1"/>
  <c r="AR141" i="5"/>
  <c r="AS141" i="5"/>
  <c r="AU141" i="5"/>
  <c r="AD141" i="5" s="1"/>
  <c r="AV141" i="5"/>
  <c r="AE141" i="5" s="1"/>
  <c r="AP141" i="5"/>
  <c r="AW141" i="5"/>
  <c r="AF141" i="5" s="1"/>
  <c r="AQ59" i="5"/>
  <c r="AT59" i="5"/>
  <c r="AP59" i="5"/>
  <c r="AV59" i="5"/>
  <c r="AU59" i="5"/>
  <c r="AW59" i="5"/>
  <c r="AS59" i="5"/>
  <c r="AX59" i="5"/>
  <c r="AR59" i="5"/>
  <c r="AU179" i="5"/>
  <c r="AD179" i="5" s="1"/>
  <c r="BU179" i="5" s="1"/>
  <c r="AV179" i="5"/>
  <c r="AE179" i="5" s="1"/>
  <c r="AW179" i="5"/>
  <c r="AF179" i="5" s="1"/>
  <c r="AX179" i="5"/>
  <c r="AG179" i="5" s="1"/>
  <c r="BX179" i="5" s="1"/>
  <c r="AT179" i="5"/>
  <c r="AC179" i="5" s="1"/>
  <c r="BT179" i="5" s="1"/>
  <c r="AR179" i="5"/>
  <c r="AS179" i="5"/>
  <c r="AP179" i="5"/>
  <c r="AQ179" i="5"/>
  <c r="AX41" i="5"/>
  <c r="AG41" i="5" s="1"/>
  <c r="BX41" i="5" s="1"/>
  <c r="AT41" i="5"/>
  <c r="AC41" i="5" s="1"/>
  <c r="BT41" i="5" s="1"/>
  <c r="AQ41" i="5"/>
  <c r="AP41" i="5"/>
  <c r="AU41" i="5"/>
  <c r="AD41" i="5" s="1"/>
  <c r="BU41" i="5" s="1"/>
  <c r="AV41" i="5"/>
  <c r="AE41" i="5" s="1"/>
  <c r="AW41" i="5"/>
  <c r="AF41" i="5" s="1"/>
  <c r="AR41" i="5"/>
  <c r="AS41" i="5"/>
  <c r="AT56" i="5"/>
  <c r="AC56" i="5" s="1"/>
  <c r="BT56" i="5" s="1"/>
  <c r="AV56" i="5"/>
  <c r="AE56" i="5" s="1"/>
  <c r="AU56" i="5"/>
  <c r="AD56" i="5" s="1"/>
  <c r="BU56" i="5" s="1"/>
  <c r="AP56" i="5"/>
  <c r="AR56" i="5"/>
  <c r="AQ56" i="5"/>
  <c r="AS56" i="5"/>
  <c r="AX56" i="5"/>
  <c r="AG56" i="5" s="1"/>
  <c r="BX56" i="5" s="1"/>
  <c r="AW56" i="5"/>
  <c r="AF56" i="5" s="1"/>
  <c r="AP118" i="5"/>
  <c r="AV118" i="5"/>
  <c r="AE118" i="5" s="1"/>
  <c r="AQ118" i="5"/>
  <c r="AX118" i="5"/>
  <c r="AG118" i="5" s="1"/>
  <c r="BX118" i="5" s="1"/>
  <c r="AT118" i="5"/>
  <c r="AC118" i="5" s="1"/>
  <c r="BT118" i="5" s="1"/>
  <c r="AS118" i="5"/>
  <c r="AR118" i="5"/>
  <c r="AU118" i="5"/>
  <c r="AD118" i="5" s="1"/>
  <c r="BU118" i="5" s="1"/>
  <c r="AW118" i="5"/>
  <c r="AF118" i="5" s="1"/>
  <c r="AX113" i="5"/>
  <c r="AQ113" i="5"/>
  <c r="AV113" i="5"/>
  <c r="AW113" i="5"/>
  <c r="AU113" i="5"/>
  <c r="AR113" i="5"/>
  <c r="AT113" i="5"/>
  <c r="AP113" i="5"/>
  <c r="AS113" i="5"/>
  <c r="AU203" i="5"/>
  <c r="AD203" i="5" s="1"/>
  <c r="BU203" i="5" s="1"/>
  <c r="AV203" i="5"/>
  <c r="AE203" i="5" s="1"/>
  <c r="AR203" i="5"/>
  <c r="AP203" i="5"/>
  <c r="AW203" i="5"/>
  <c r="AF203" i="5" s="1"/>
  <c r="AX203" i="5"/>
  <c r="AG203" i="5" s="1"/>
  <c r="BX203" i="5" s="1"/>
  <c r="AS203" i="5"/>
  <c r="AT203" i="5"/>
  <c r="AC203" i="5" s="1"/>
  <c r="BT203" i="5" s="1"/>
  <c r="AQ203" i="5"/>
  <c r="BD59" i="5"/>
  <c r="BG59" i="5"/>
  <c r="BA59" i="5"/>
  <c r="BE59" i="5"/>
  <c r="AZ59" i="5"/>
  <c r="BB59" i="5"/>
  <c r="BF59" i="5"/>
  <c r="BC59" i="5"/>
  <c r="AX151" i="5"/>
  <c r="AG151" i="5" s="1"/>
  <c r="BX151" i="5" s="1"/>
  <c r="AS151" i="5"/>
  <c r="AQ151" i="5"/>
  <c r="AU151" i="5"/>
  <c r="AD151" i="5" s="1"/>
  <c r="BU151" i="5" s="1"/>
  <c r="AR151" i="5"/>
  <c r="AP151" i="5"/>
  <c r="AW151" i="5"/>
  <c r="AF151" i="5" s="1"/>
  <c r="AV151" i="5"/>
  <c r="AE151" i="5" s="1"/>
  <c r="AT151" i="5"/>
  <c r="AC151" i="5" s="1"/>
  <c r="BT151" i="5" s="1"/>
  <c r="AP38" i="5"/>
  <c r="AX38" i="5"/>
  <c r="AG38" i="5" s="1"/>
  <c r="BX38" i="5" s="1"/>
  <c r="AW38" i="5"/>
  <c r="AF38" i="5" s="1"/>
  <c r="AU38" i="5"/>
  <c r="AD38" i="5" s="1"/>
  <c r="BU38" i="5" s="1"/>
  <c r="AS38" i="5"/>
  <c r="AV38" i="5"/>
  <c r="AE38" i="5" s="1"/>
  <c r="AT38" i="5"/>
  <c r="AC38" i="5" s="1"/>
  <c r="BT38" i="5" s="1"/>
  <c r="AR38" i="5"/>
  <c r="AQ38" i="5"/>
  <c r="AT107" i="5"/>
  <c r="AC107" i="5" s="1"/>
  <c r="BT107" i="5" s="1"/>
  <c r="AQ107" i="5"/>
  <c r="AS107" i="5"/>
  <c r="AW107" i="5"/>
  <c r="AF107" i="5" s="1"/>
  <c r="AP107" i="5"/>
  <c r="AR107" i="5"/>
  <c r="AX107" i="5"/>
  <c r="AG107" i="5" s="1"/>
  <c r="BX107" i="5" s="1"/>
  <c r="AV107" i="5"/>
  <c r="AE107" i="5" s="1"/>
  <c r="AU107" i="5"/>
  <c r="AD107" i="5" s="1"/>
  <c r="BU107" i="5" s="1"/>
  <c r="AQ152" i="5"/>
  <c r="AS152" i="5"/>
  <c r="AV152" i="5"/>
  <c r="AE152" i="5" s="1"/>
  <c r="AR152" i="5"/>
  <c r="AT152" i="5"/>
  <c r="AC152" i="5" s="1"/>
  <c r="BT152" i="5" s="1"/>
  <c r="AU152" i="5"/>
  <c r="AD152" i="5" s="1"/>
  <c r="BU152" i="5" s="1"/>
  <c r="AX152" i="5"/>
  <c r="AG152" i="5" s="1"/>
  <c r="BX152" i="5" s="1"/>
  <c r="AP152" i="5"/>
  <c r="AW152" i="5"/>
  <c r="AF152" i="5" s="1"/>
  <c r="AT205" i="5"/>
  <c r="AC205" i="5" s="1"/>
  <c r="BT205" i="5" s="1"/>
  <c r="AV205" i="5"/>
  <c r="AE205" i="5" s="1"/>
  <c r="AU205" i="5"/>
  <c r="AD205" i="5" s="1"/>
  <c r="BU205" i="5" s="1"/>
  <c r="AS205" i="5"/>
  <c r="AP205" i="5"/>
  <c r="AW205" i="5"/>
  <c r="AF205" i="5" s="1"/>
  <c r="AX205" i="5"/>
  <c r="AG205" i="5" s="1"/>
  <c r="BX205" i="5" s="1"/>
  <c r="AR205" i="5"/>
  <c r="AQ205" i="5"/>
  <c r="AU180" i="5"/>
  <c r="AD180" i="5" s="1"/>
  <c r="BU180" i="5" s="1"/>
  <c r="AV180" i="5"/>
  <c r="AE180" i="5" s="1"/>
  <c r="AW180" i="5"/>
  <c r="AF180" i="5" s="1"/>
  <c r="AS180" i="5"/>
  <c r="AT180" i="5"/>
  <c r="AC180" i="5" s="1"/>
  <c r="BT180" i="5" s="1"/>
  <c r="AQ180" i="5"/>
  <c r="AX180" i="5"/>
  <c r="AG180" i="5" s="1"/>
  <c r="BX180" i="5" s="1"/>
  <c r="AP180" i="5"/>
  <c r="AR180" i="5"/>
  <c r="AX44" i="5"/>
  <c r="AG44" i="5" s="1"/>
  <c r="BX44" i="5" s="1"/>
  <c r="AU44" i="5"/>
  <c r="AD44" i="5" s="1"/>
  <c r="BU44" i="5" s="1"/>
  <c r="AV44" i="5"/>
  <c r="AE44" i="5" s="1"/>
  <c r="AQ44" i="5"/>
  <c r="AT44" i="5"/>
  <c r="AC44" i="5" s="1"/>
  <c r="BT44" i="5" s="1"/>
  <c r="AP44" i="5"/>
  <c r="AR44" i="5"/>
  <c r="AS44" i="5"/>
  <c r="AW44" i="5"/>
  <c r="AF44" i="5" s="1"/>
  <c r="AS67" i="5"/>
  <c r="AX67" i="5"/>
  <c r="AG67" i="5" s="1"/>
  <c r="BX67" i="5" s="1"/>
  <c r="AW67" i="5"/>
  <c r="AF67" i="5" s="1"/>
  <c r="AV67" i="5"/>
  <c r="AE67" i="5" s="1"/>
  <c r="AQ67" i="5"/>
  <c r="AP67" i="5"/>
  <c r="AR67" i="5"/>
  <c r="AT67" i="5"/>
  <c r="AC67" i="5" s="1"/>
  <c r="BT67" i="5" s="1"/>
  <c r="AU67" i="5"/>
  <c r="AD67" i="5" s="1"/>
  <c r="BU67" i="5" s="1"/>
  <c r="AS166" i="5"/>
  <c r="AU166" i="5"/>
  <c r="AD166" i="5" s="1"/>
  <c r="BU166" i="5" s="1"/>
  <c r="AW166" i="5"/>
  <c r="AF166" i="5" s="1"/>
  <c r="AV166" i="5"/>
  <c r="AE166" i="5" s="1"/>
  <c r="AQ166" i="5"/>
  <c r="AR166" i="5"/>
  <c r="AP166" i="5"/>
  <c r="AX166" i="5"/>
  <c r="AG166" i="5" s="1"/>
  <c r="BX166" i="5" s="1"/>
  <c r="AT166" i="5"/>
  <c r="AC166" i="5" s="1"/>
  <c r="BT166" i="5" s="1"/>
  <c r="AW159" i="5"/>
  <c r="AF159" i="5" s="1"/>
  <c r="AV159" i="5"/>
  <c r="AE159" i="5" s="1"/>
  <c r="AP159" i="5"/>
  <c r="AU159" i="5"/>
  <c r="AD159" i="5" s="1"/>
  <c r="AT159" i="5"/>
  <c r="AC159" i="5" s="1"/>
  <c r="AR159" i="5"/>
  <c r="AS159" i="5"/>
  <c r="AQ159" i="5"/>
  <c r="AX159" i="5"/>
  <c r="AG159" i="5" s="1"/>
  <c r="AW114" i="5"/>
  <c r="AF114" i="5" s="1"/>
  <c r="AT114" i="5"/>
  <c r="AC114" i="5" s="1"/>
  <c r="BT114" i="5" s="1"/>
  <c r="AU114" i="5"/>
  <c r="AD114" i="5" s="1"/>
  <c r="BU114" i="5" s="1"/>
  <c r="AS114" i="5"/>
  <c r="AP114" i="5"/>
  <c r="AV114" i="5"/>
  <c r="AE114" i="5" s="1"/>
  <c r="AX114" i="5"/>
  <c r="AG114" i="5" s="1"/>
  <c r="BX114" i="5" s="1"/>
  <c r="AQ114" i="5"/>
  <c r="AR114" i="5"/>
  <c r="AR153" i="5"/>
  <c r="AW153" i="5"/>
  <c r="AF153" i="5" s="1"/>
  <c r="AP153" i="5"/>
  <c r="AS153" i="5"/>
  <c r="AU153" i="5"/>
  <c r="AD153" i="5" s="1"/>
  <c r="BU153" i="5" s="1"/>
  <c r="AV153" i="5"/>
  <c r="AE153" i="5" s="1"/>
  <c r="AT153" i="5"/>
  <c r="AC153" i="5" s="1"/>
  <c r="BT153" i="5" s="1"/>
  <c r="AX153" i="5"/>
  <c r="AG153" i="5" s="1"/>
  <c r="BX153" i="5" s="1"/>
  <c r="AQ153" i="5"/>
  <c r="AR200" i="5"/>
  <c r="AV200" i="5"/>
  <c r="AE200" i="5" s="1"/>
  <c r="AT200" i="5"/>
  <c r="AC200" i="5" s="1"/>
  <c r="BT200" i="5" s="1"/>
  <c r="AS200" i="5"/>
  <c r="AU200" i="5"/>
  <c r="AD200" i="5" s="1"/>
  <c r="BU200" i="5" s="1"/>
  <c r="AP200" i="5"/>
  <c r="AW200" i="5"/>
  <c r="AF200" i="5" s="1"/>
  <c r="AX200" i="5"/>
  <c r="AG200" i="5" s="1"/>
  <c r="BX200" i="5" s="1"/>
  <c r="AQ200" i="5"/>
  <c r="AX155" i="5"/>
  <c r="AG155" i="5" s="1"/>
  <c r="AR155" i="5"/>
  <c r="AT155" i="5"/>
  <c r="AC155" i="5" s="1"/>
  <c r="AS155" i="5"/>
  <c r="AQ155" i="5"/>
  <c r="AW155" i="5"/>
  <c r="AF155" i="5" s="1"/>
  <c r="AV155" i="5"/>
  <c r="AE155" i="5" s="1"/>
  <c r="AU155" i="5"/>
  <c r="AD155" i="5" s="1"/>
  <c r="AP155" i="5"/>
  <c r="AQ140" i="5"/>
  <c r="AX140" i="5"/>
  <c r="AG140" i="5" s="1"/>
  <c r="BX140" i="5" s="1"/>
  <c r="AW140" i="5"/>
  <c r="AF140" i="5" s="1"/>
  <c r="AS140" i="5"/>
  <c r="AT140" i="5"/>
  <c r="AC140" i="5" s="1"/>
  <c r="BT140" i="5" s="1"/>
  <c r="AR140" i="5"/>
  <c r="AV140" i="5"/>
  <c r="AE140" i="5" s="1"/>
  <c r="AU140" i="5"/>
  <c r="AD140" i="5" s="1"/>
  <c r="BU140" i="5" s="1"/>
  <c r="AP140" i="5"/>
  <c r="AV190" i="5"/>
  <c r="AE190" i="5" s="1"/>
  <c r="AX190" i="5"/>
  <c r="AG190" i="5" s="1"/>
  <c r="BX190" i="5" s="1"/>
  <c r="AP190" i="5"/>
  <c r="AU190" i="5"/>
  <c r="AD190" i="5" s="1"/>
  <c r="BU190" i="5" s="1"/>
  <c r="AT190" i="5"/>
  <c r="AC190" i="5" s="1"/>
  <c r="BT190" i="5" s="1"/>
  <c r="AS190" i="5"/>
  <c r="AR190" i="5"/>
  <c r="AQ190" i="5"/>
  <c r="AW190" i="5"/>
  <c r="AF190" i="5" s="1"/>
  <c r="AT119" i="5"/>
  <c r="AC119" i="5" s="1"/>
  <c r="BT119" i="5" s="1"/>
  <c r="AX119" i="5"/>
  <c r="AG119" i="5" s="1"/>
  <c r="BX119" i="5" s="1"/>
  <c r="AS119" i="5"/>
  <c r="AU119" i="5"/>
  <c r="AD119" i="5" s="1"/>
  <c r="BU119" i="5" s="1"/>
  <c r="AW119" i="5"/>
  <c r="AF119" i="5" s="1"/>
  <c r="AQ119" i="5"/>
  <c r="AP119" i="5"/>
  <c r="AR119" i="5"/>
  <c r="AV119" i="5"/>
  <c r="AE119" i="5" s="1"/>
  <c r="AT43" i="5"/>
  <c r="AC43" i="5" s="1"/>
  <c r="BT43" i="5" s="1"/>
  <c r="AS43" i="5"/>
  <c r="AW43" i="5"/>
  <c r="AF43" i="5" s="1"/>
  <c r="AR43" i="5"/>
  <c r="AU43" i="5"/>
  <c r="AD43" i="5" s="1"/>
  <c r="BU43" i="5" s="1"/>
  <c r="AP43" i="5"/>
  <c r="AX43" i="5"/>
  <c r="AG43" i="5" s="1"/>
  <c r="BX43" i="5" s="1"/>
  <c r="AV43" i="5"/>
  <c r="AE43" i="5" s="1"/>
  <c r="AQ43" i="5"/>
  <c r="AP58" i="5"/>
  <c r="AX58" i="5"/>
  <c r="AG58" i="5" s="1"/>
  <c r="BX58" i="5" s="1"/>
  <c r="AW58" i="5"/>
  <c r="AF58" i="5" s="1"/>
  <c r="AU58" i="5"/>
  <c r="AD58" i="5" s="1"/>
  <c r="BU58" i="5" s="1"/>
  <c r="AS58" i="5"/>
  <c r="AQ58" i="5"/>
  <c r="AR58" i="5"/>
  <c r="AT58" i="5"/>
  <c r="AC58" i="5" s="1"/>
  <c r="BT58" i="5" s="1"/>
  <c r="AV58" i="5"/>
  <c r="AE58" i="5" s="1"/>
  <c r="AS115" i="5"/>
  <c r="AU115" i="5"/>
  <c r="AD115" i="5" s="1"/>
  <c r="BU115" i="5" s="1"/>
  <c r="AR115" i="5"/>
  <c r="AW115" i="5"/>
  <c r="AF115" i="5" s="1"/>
  <c r="AV115" i="5"/>
  <c r="AE115" i="5" s="1"/>
  <c r="AQ115" i="5"/>
  <c r="AX115" i="5"/>
  <c r="AG115" i="5" s="1"/>
  <c r="BX115" i="5" s="1"/>
  <c r="AP115" i="5"/>
  <c r="AT115" i="5"/>
  <c r="AC115" i="5" s="1"/>
  <c r="BT115" i="5" s="1"/>
  <c r="AQ134" i="5"/>
  <c r="AP134" i="5"/>
  <c r="AW134" i="5"/>
  <c r="AF134" i="5" s="1"/>
  <c r="AX134" i="5"/>
  <c r="AG134" i="5" s="1"/>
  <c r="AS134" i="5"/>
  <c r="AR134" i="5"/>
  <c r="AU134" i="5"/>
  <c r="AD134" i="5" s="1"/>
  <c r="AT134" i="5"/>
  <c r="AC134" i="5" s="1"/>
  <c r="AV134" i="5"/>
  <c r="AE134" i="5" s="1"/>
  <c r="AP130" i="5"/>
  <c r="AV130" i="5"/>
  <c r="AE130" i="5" s="1"/>
  <c r="AU130" i="5"/>
  <c r="AD130" i="5" s="1"/>
  <c r="BU130" i="5" s="1"/>
  <c r="AX130" i="5"/>
  <c r="AG130" i="5" s="1"/>
  <c r="BX130" i="5" s="1"/>
  <c r="AW130" i="5"/>
  <c r="AF130" i="5" s="1"/>
  <c r="AS130" i="5"/>
  <c r="AR130" i="5"/>
  <c r="AQ130" i="5"/>
  <c r="AT130" i="5"/>
  <c r="AC130" i="5" s="1"/>
  <c r="BT130" i="5" s="1"/>
  <c r="AU93" i="5"/>
  <c r="AD93" i="5" s="1"/>
  <c r="BU93" i="5" s="1"/>
  <c r="AT93" i="5"/>
  <c r="AC93" i="5" s="1"/>
  <c r="BT93" i="5" s="1"/>
  <c r="AX93" i="5"/>
  <c r="AG93" i="5" s="1"/>
  <c r="BX93" i="5" s="1"/>
  <c r="AS93" i="5"/>
  <c r="AW93" i="5"/>
  <c r="AF93" i="5" s="1"/>
  <c r="AR93" i="5"/>
  <c r="AV93" i="5"/>
  <c r="AE93" i="5" s="1"/>
  <c r="AQ93" i="5"/>
  <c r="AP93" i="5"/>
  <c r="AT70" i="5"/>
  <c r="AC70" i="5" s="1"/>
  <c r="BT70" i="5" s="1"/>
  <c r="AX70" i="5"/>
  <c r="AG70" i="5" s="1"/>
  <c r="BX70" i="5" s="1"/>
  <c r="AQ70" i="5"/>
  <c r="AW70" i="5"/>
  <c r="AF70" i="5" s="1"/>
  <c r="AR70" i="5"/>
  <c r="AU70" i="5"/>
  <c r="AD70" i="5" s="1"/>
  <c r="BU70" i="5" s="1"/>
  <c r="AS70" i="5"/>
  <c r="AV70" i="5"/>
  <c r="AE70" i="5" s="1"/>
  <c r="AP70" i="5"/>
  <c r="AP112" i="5"/>
  <c r="AX112" i="5"/>
  <c r="AG112" i="5" s="1"/>
  <c r="BX112" i="5" s="1"/>
  <c r="AU112" i="5"/>
  <c r="AD112" i="5" s="1"/>
  <c r="BU112" i="5" s="1"/>
  <c r="AQ112" i="5"/>
  <c r="AV112" i="5"/>
  <c r="AE112" i="5" s="1"/>
  <c r="AR112" i="5"/>
  <c r="AT112" i="5"/>
  <c r="AC112" i="5" s="1"/>
  <c r="BT112" i="5" s="1"/>
  <c r="AW112" i="5"/>
  <c r="AF112" i="5" s="1"/>
  <c r="AS112" i="5"/>
  <c r="AV193" i="5"/>
  <c r="AE193" i="5" s="1"/>
  <c r="AS193" i="5"/>
  <c r="AR193" i="5"/>
  <c r="AW193" i="5"/>
  <c r="AF193" i="5" s="1"/>
  <c r="AP193" i="5"/>
  <c r="AX193" i="5"/>
  <c r="AG193" i="5" s="1"/>
  <c r="BX193" i="5" s="1"/>
  <c r="AT193" i="5"/>
  <c r="AC193" i="5" s="1"/>
  <c r="BT193" i="5" s="1"/>
  <c r="AU193" i="5"/>
  <c r="AD193" i="5" s="1"/>
  <c r="BU193" i="5" s="1"/>
  <c r="AQ193" i="5"/>
  <c r="AV160" i="5"/>
  <c r="AE160" i="5" s="1"/>
  <c r="AW160" i="5"/>
  <c r="AF160" i="5" s="1"/>
  <c r="AU160" i="5"/>
  <c r="AD160" i="5" s="1"/>
  <c r="BU160" i="5" s="1"/>
  <c r="AX160" i="5"/>
  <c r="AG160" i="5" s="1"/>
  <c r="BX160" i="5" s="1"/>
  <c r="AT160" i="5"/>
  <c r="AC160" i="5" s="1"/>
  <c r="BT160" i="5" s="1"/>
  <c r="AS160" i="5"/>
  <c r="AQ160" i="5"/>
  <c r="AP160" i="5"/>
  <c r="AR160" i="5"/>
  <c r="AP192" i="5"/>
  <c r="AR192" i="5"/>
  <c r="AS192" i="5"/>
  <c r="AX192" i="5"/>
  <c r="AG192" i="5" s="1"/>
  <c r="BX192" i="5" s="1"/>
  <c r="AW192" i="5"/>
  <c r="AF192" i="5" s="1"/>
  <c r="AQ192" i="5"/>
  <c r="AV192" i="5"/>
  <c r="AE192" i="5" s="1"/>
  <c r="AU192" i="5"/>
  <c r="AD192" i="5" s="1"/>
  <c r="BU192" i="5" s="1"/>
  <c r="AT192" i="5"/>
  <c r="AC192" i="5" s="1"/>
  <c r="BT192" i="5" s="1"/>
  <c r="BF110" i="5"/>
  <c r="BE110" i="5"/>
  <c r="BG110" i="5"/>
  <c r="AZ110" i="5"/>
  <c r="BB110" i="5"/>
  <c r="BA110" i="5"/>
  <c r="BC110" i="5"/>
  <c r="BD110" i="5"/>
  <c r="AR177" i="5"/>
  <c r="AP177" i="5"/>
  <c r="AV177" i="5"/>
  <c r="AE177" i="5" s="1"/>
  <c r="AT177" i="5"/>
  <c r="AC177" i="5" s="1"/>
  <c r="AX177" i="5"/>
  <c r="AG177" i="5" s="1"/>
  <c r="AW177" i="5"/>
  <c r="AF177" i="5" s="1"/>
  <c r="AU177" i="5"/>
  <c r="AD177" i="5" s="1"/>
  <c r="AQ177" i="5"/>
  <c r="AS177" i="5"/>
  <c r="AQ103" i="5"/>
  <c r="AX103" i="5"/>
  <c r="AG103" i="5" s="1"/>
  <c r="BX103" i="5" s="1"/>
  <c r="AS103" i="5"/>
  <c r="AR103" i="5"/>
  <c r="AP103" i="5"/>
  <c r="AV103" i="5"/>
  <c r="AE103" i="5" s="1"/>
  <c r="AW103" i="5"/>
  <c r="AF103" i="5" s="1"/>
  <c r="AT103" i="5"/>
  <c r="AC103" i="5" s="1"/>
  <c r="BT103" i="5" s="1"/>
  <c r="AU103" i="5"/>
  <c r="AD103" i="5" s="1"/>
  <c r="BU103" i="5" s="1"/>
  <c r="AQ189" i="5"/>
  <c r="AS189" i="5"/>
  <c r="AT189" i="5"/>
  <c r="AC189" i="5" s="1"/>
  <c r="BT189" i="5" s="1"/>
  <c r="AP189" i="5"/>
  <c r="AX189" i="5"/>
  <c r="AG189" i="5" s="1"/>
  <c r="BX189" i="5" s="1"/>
  <c r="AR189" i="5"/>
  <c r="AW189" i="5"/>
  <c r="AF189" i="5" s="1"/>
  <c r="AV189" i="5"/>
  <c r="AE189" i="5" s="1"/>
  <c r="AU189" i="5"/>
  <c r="AD189" i="5" s="1"/>
  <c r="BU189" i="5" s="1"/>
  <c r="AT132" i="5"/>
  <c r="AC132" i="5" s="1"/>
  <c r="AV132" i="5"/>
  <c r="AE132" i="5" s="1"/>
  <c r="AQ132" i="5"/>
  <c r="AX132" i="5"/>
  <c r="AG132" i="5" s="1"/>
  <c r="AU132" i="5"/>
  <c r="AD132" i="5" s="1"/>
  <c r="AR132" i="5"/>
  <c r="AP132" i="5"/>
  <c r="AW132" i="5"/>
  <c r="AF132" i="5" s="1"/>
  <c r="AS132" i="5"/>
  <c r="AX128" i="5"/>
  <c r="AG128" i="5" s="1"/>
  <c r="BX128" i="5" s="1"/>
  <c r="AP128" i="5"/>
  <c r="AT128" i="5"/>
  <c r="AC128" i="5" s="1"/>
  <c r="BT128" i="5" s="1"/>
  <c r="AR128" i="5"/>
  <c r="AU128" i="5"/>
  <c r="AD128" i="5" s="1"/>
  <c r="BU128" i="5" s="1"/>
  <c r="AS128" i="5"/>
  <c r="AV128" i="5"/>
  <c r="AE128" i="5" s="1"/>
  <c r="AQ128" i="5"/>
  <c r="AW128" i="5"/>
  <c r="AF128" i="5" s="1"/>
  <c r="AX185" i="5"/>
  <c r="AG185" i="5" s="1"/>
  <c r="BX185" i="5" s="1"/>
  <c r="AS185" i="5"/>
  <c r="AW185" i="5"/>
  <c r="AF185" i="5" s="1"/>
  <c r="AT185" i="5"/>
  <c r="AC185" i="5" s="1"/>
  <c r="BT185" i="5" s="1"/>
  <c r="AV185" i="5"/>
  <c r="AE185" i="5" s="1"/>
  <c r="AP185" i="5"/>
  <c r="AQ185" i="5"/>
  <c r="AU185" i="5"/>
  <c r="AD185" i="5" s="1"/>
  <c r="BU185" i="5" s="1"/>
  <c r="AR185" i="5"/>
  <c r="AU65" i="5"/>
  <c r="AD65" i="5" s="1"/>
  <c r="BU65" i="5" s="1"/>
  <c r="AT65" i="5"/>
  <c r="AC65" i="5" s="1"/>
  <c r="BT65" i="5" s="1"/>
  <c r="AR65" i="5"/>
  <c r="AP65" i="5"/>
  <c r="AQ65" i="5"/>
  <c r="AX65" i="5"/>
  <c r="AG65" i="5" s="1"/>
  <c r="BX65" i="5" s="1"/>
  <c r="AS65" i="5"/>
  <c r="AW65" i="5"/>
  <c r="AF65" i="5" s="1"/>
  <c r="AV65" i="5"/>
  <c r="AE65" i="5" s="1"/>
  <c r="AR53" i="5"/>
  <c r="AX53" i="5"/>
  <c r="AG53" i="5" s="1"/>
  <c r="BX53" i="5" s="1"/>
  <c r="AS53" i="5"/>
  <c r="AT53" i="5"/>
  <c r="AC53" i="5" s="1"/>
  <c r="BT53" i="5" s="1"/>
  <c r="AV53" i="5"/>
  <c r="AE53" i="5" s="1"/>
  <c r="AP53" i="5"/>
  <c r="AU53" i="5"/>
  <c r="AD53" i="5" s="1"/>
  <c r="BU53" i="5" s="1"/>
  <c r="AQ53" i="5"/>
  <c r="AW53" i="5"/>
  <c r="AF53" i="5" s="1"/>
  <c r="AQ173" i="5"/>
  <c r="AU173" i="5"/>
  <c r="AD173" i="5" s="1"/>
  <c r="BU173" i="5" s="1"/>
  <c r="AS173" i="5"/>
  <c r="AR173" i="5"/>
  <c r="AP173" i="5"/>
  <c r="AW173" i="5"/>
  <c r="AF173" i="5" s="1"/>
  <c r="AV173" i="5"/>
  <c r="AE173" i="5" s="1"/>
  <c r="AX173" i="5"/>
  <c r="AG173" i="5" s="1"/>
  <c r="BX173" i="5" s="1"/>
  <c r="AT173" i="5"/>
  <c r="AC173" i="5" s="1"/>
  <c r="BT173" i="5" s="1"/>
  <c r="AX73" i="5"/>
  <c r="AG73" i="5" s="1"/>
  <c r="AR73" i="5"/>
  <c r="AU73" i="5"/>
  <c r="AD73" i="5" s="1"/>
  <c r="AS73" i="5"/>
  <c r="AW73" i="5"/>
  <c r="AF73" i="5" s="1"/>
  <c r="AP73" i="5"/>
  <c r="AQ73" i="5"/>
  <c r="AT73" i="5"/>
  <c r="AC73" i="5" s="1"/>
  <c r="AV73" i="5"/>
  <c r="AE73" i="5" s="1"/>
  <c r="AP202" i="5"/>
  <c r="AW202" i="5"/>
  <c r="AF202" i="5" s="1"/>
  <c r="AV202" i="5"/>
  <c r="AE202" i="5" s="1"/>
  <c r="AR202" i="5"/>
  <c r="AS202" i="5"/>
  <c r="AX202" i="5"/>
  <c r="AG202" i="5" s="1"/>
  <c r="BX202" i="5" s="1"/>
  <c r="AU202" i="5"/>
  <c r="AD202" i="5" s="1"/>
  <c r="BU202" i="5" s="1"/>
  <c r="AT202" i="5"/>
  <c r="AC202" i="5" s="1"/>
  <c r="BT202" i="5" s="1"/>
  <c r="AQ202" i="5"/>
  <c r="AS199" i="5"/>
  <c r="AW199" i="5"/>
  <c r="AF199" i="5" s="1"/>
  <c r="AV199" i="5"/>
  <c r="AE199" i="5" s="1"/>
  <c r="AQ199" i="5"/>
  <c r="AX199" i="5"/>
  <c r="AG199" i="5" s="1"/>
  <c r="BX199" i="5" s="1"/>
  <c r="AR199" i="5"/>
  <c r="AU199" i="5"/>
  <c r="AD199" i="5" s="1"/>
  <c r="BU199" i="5" s="1"/>
  <c r="AT199" i="5"/>
  <c r="AC199" i="5" s="1"/>
  <c r="BT199" i="5" s="1"/>
  <c r="AP199" i="5"/>
  <c r="AR89" i="5"/>
  <c r="AP89" i="5"/>
  <c r="AS89" i="5"/>
  <c r="AQ89" i="5"/>
  <c r="AX89" i="5"/>
  <c r="AG89" i="5" s="1"/>
  <c r="AU89" i="5"/>
  <c r="AD89" i="5" s="1"/>
  <c r="AW89" i="5"/>
  <c r="AF89" i="5" s="1"/>
  <c r="AV89" i="5"/>
  <c r="AE89" i="5" s="1"/>
  <c r="AT89" i="5"/>
  <c r="AC89" i="5" s="1"/>
  <c r="AT76" i="5"/>
  <c r="AC76" i="5" s="1"/>
  <c r="BT76" i="5" s="1"/>
  <c r="AU76" i="5"/>
  <c r="AD76" i="5" s="1"/>
  <c r="BU76" i="5" s="1"/>
  <c r="AP76" i="5"/>
  <c r="AS76" i="5"/>
  <c r="AQ76" i="5"/>
  <c r="AR76" i="5"/>
  <c r="AX76" i="5"/>
  <c r="AG76" i="5" s="1"/>
  <c r="BX76" i="5" s="1"/>
  <c r="AV76" i="5"/>
  <c r="AE76" i="5" s="1"/>
  <c r="AW76" i="5"/>
  <c r="AF76" i="5" s="1"/>
  <c r="AV46" i="5"/>
  <c r="AE46" i="5" s="1"/>
  <c r="AU46" i="5"/>
  <c r="AD46" i="5" s="1"/>
  <c r="AX46" i="5"/>
  <c r="AG46" i="5" s="1"/>
  <c r="AS46" i="5"/>
  <c r="AT46" i="5"/>
  <c r="AC46" i="5" s="1"/>
  <c r="AQ46" i="5"/>
  <c r="AP46" i="5"/>
  <c r="AR46" i="5"/>
  <c r="AW46" i="5"/>
  <c r="AF46" i="5" s="1"/>
  <c r="BC113" i="5"/>
  <c r="BF113" i="5"/>
  <c r="BG113" i="5"/>
  <c r="BD113" i="5"/>
  <c r="BA113" i="5"/>
  <c r="BE113" i="5"/>
  <c r="BB113" i="5"/>
  <c r="AZ113" i="5"/>
  <c r="AQ187" i="5"/>
  <c r="AU187" i="5"/>
  <c r="AD187" i="5" s="1"/>
  <c r="BU187" i="5" s="1"/>
  <c r="AT187" i="5"/>
  <c r="AC187" i="5" s="1"/>
  <c r="BT187" i="5" s="1"/>
  <c r="AX187" i="5"/>
  <c r="AG187" i="5" s="1"/>
  <c r="BX187" i="5" s="1"/>
  <c r="AP187" i="5"/>
  <c r="AS187" i="5"/>
  <c r="AR187" i="5"/>
  <c r="AW187" i="5"/>
  <c r="AF187" i="5" s="1"/>
  <c r="AV187" i="5"/>
  <c r="AE187" i="5" s="1"/>
  <c r="BG146" i="5"/>
  <c r="BF146" i="5"/>
  <c r="BA146" i="5"/>
  <c r="BD146" i="5"/>
  <c r="AZ146" i="5"/>
  <c r="BB146" i="5"/>
  <c r="BE146" i="5"/>
  <c r="BC146" i="5"/>
  <c r="AX181" i="5"/>
  <c r="AG181" i="5" s="1"/>
  <c r="AQ181" i="5"/>
  <c r="AW181" i="5"/>
  <c r="AF181" i="5" s="1"/>
  <c r="AV181" i="5"/>
  <c r="AE181" i="5" s="1"/>
  <c r="AP181" i="5"/>
  <c r="AU181" i="5"/>
  <c r="AD181" i="5" s="1"/>
  <c r="AR181" i="5"/>
  <c r="AT181" i="5"/>
  <c r="AC181" i="5" s="1"/>
  <c r="AS181" i="5"/>
  <c r="AQ184" i="5"/>
  <c r="AP184" i="5"/>
  <c r="AX184" i="5"/>
  <c r="AG184" i="5" s="1"/>
  <c r="BX184" i="5" s="1"/>
  <c r="AT184" i="5"/>
  <c r="AC184" i="5" s="1"/>
  <c r="BT184" i="5" s="1"/>
  <c r="AU184" i="5"/>
  <c r="AD184" i="5" s="1"/>
  <c r="BU184" i="5" s="1"/>
  <c r="AV184" i="5"/>
  <c r="AE184" i="5" s="1"/>
  <c r="AS184" i="5"/>
  <c r="AR184" i="5"/>
  <c r="AW184" i="5"/>
  <c r="AF184" i="5" s="1"/>
  <c r="AP110" i="5"/>
  <c r="AW110" i="5"/>
  <c r="AX110" i="5"/>
  <c r="AV110" i="5"/>
  <c r="AU110" i="5"/>
  <c r="AQ110" i="5"/>
  <c r="AR110" i="5"/>
  <c r="AS110" i="5"/>
  <c r="AT110" i="5"/>
  <c r="AC110" i="5" s="1"/>
  <c r="BT110" i="5" s="1"/>
  <c r="AW169" i="5"/>
  <c r="AF169" i="5" s="1"/>
  <c r="AU169" i="5"/>
  <c r="AD169" i="5" s="1"/>
  <c r="BU169" i="5" s="1"/>
  <c r="AX169" i="5"/>
  <c r="AG169" i="5" s="1"/>
  <c r="BX169" i="5" s="1"/>
  <c r="AS169" i="5"/>
  <c r="AV169" i="5"/>
  <c r="AE169" i="5" s="1"/>
  <c r="AR169" i="5"/>
  <c r="AP169" i="5"/>
  <c r="AT169" i="5"/>
  <c r="AC169" i="5" s="1"/>
  <c r="BT169" i="5" s="1"/>
  <c r="AQ169" i="5"/>
  <c r="AU125" i="5"/>
  <c r="AD125" i="5" s="1"/>
  <c r="BU125" i="5" s="1"/>
  <c r="AX125" i="5"/>
  <c r="AG125" i="5" s="1"/>
  <c r="BX125" i="5" s="1"/>
  <c r="AW125" i="5"/>
  <c r="AF125" i="5" s="1"/>
  <c r="AQ125" i="5"/>
  <c r="AR125" i="5"/>
  <c r="AV125" i="5"/>
  <c r="AE125" i="5" s="1"/>
  <c r="AT125" i="5"/>
  <c r="AC125" i="5" s="1"/>
  <c r="BT125" i="5" s="1"/>
  <c r="AP125" i="5"/>
  <c r="AS125" i="5"/>
  <c r="AR146" i="5"/>
  <c r="AV146" i="5"/>
  <c r="AX146" i="5"/>
  <c r="AW146" i="5"/>
  <c r="AF146" i="5" s="1"/>
  <c r="AT146" i="5"/>
  <c r="AS146" i="5"/>
  <c r="AQ146" i="5"/>
  <c r="AP146" i="5"/>
  <c r="AU146" i="5"/>
  <c r="AX61" i="5"/>
  <c r="AG61" i="5" s="1"/>
  <c r="BX61" i="5" s="1"/>
  <c r="AT61" i="5"/>
  <c r="AC61" i="5" s="1"/>
  <c r="BT61" i="5" s="1"/>
  <c r="AP61" i="5"/>
  <c r="AV61" i="5"/>
  <c r="AE61" i="5" s="1"/>
  <c r="AQ61" i="5"/>
  <c r="AR61" i="5"/>
  <c r="AU61" i="5"/>
  <c r="AD61" i="5" s="1"/>
  <c r="BU61" i="5" s="1"/>
  <c r="AS61" i="5"/>
  <c r="AW61" i="5"/>
  <c r="AF61" i="5" s="1"/>
  <c r="AW101" i="5"/>
  <c r="AF101" i="5" s="1"/>
  <c r="AR101" i="5"/>
  <c r="AQ101" i="5"/>
  <c r="AT101" i="5"/>
  <c r="AC101" i="5" s="1"/>
  <c r="BT101" i="5" s="1"/>
  <c r="AX101" i="5"/>
  <c r="AG101" i="5" s="1"/>
  <c r="BX101" i="5" s="1"/>
  <c r="AV101" i="5"/>
  <c r="AE101" i="5" s="1"/>
  <c r="AS101" i="5"/>
  <c r="AU101" i="5"/>
  <c r="AD101" i="5" s="1"/>
  <c r="BU101" i="5" s="1"/>
  <c r="AP101" i="5"/>
  <c r="AT196" i="5"/>
  <c r="AC196" i="5" s="1"/>
  <c r="BT196" i="5" s="1"/>
  <c r="AQ196" i="5"/>
  <c r="AR196" i="5"/>
  <c r="AP196" i="5"/>
  <c r="AU196" i="5"/>
  <c r="AD196" i="5" s="1"/>
  <c r="BU196" i="5" s="1"/>
  <c r="AX196" i="5"/>
  <c r="AG196" i="5" s="1"/>
  <c r="BX196" i="5" s="1"/>
  <c r="AW196" i="5"/>
  <c r="AF196" i="5" s="1"/>
  <c r="AV196" i="5"/>
  <c r="AE196" i="5" s="1"/>
  <c r="AS196" i="5"/>
  <c r="AV183" i="5"/>
  <c r="AE183" i="5" s="1"/>
  <c r="AX183" i="5"/>
  <c r="AG183" i="5" s="1"/>
  <c r="AW183" i="5"/>
  <c r="AF183" i="5" s="1"/>
  <c r="AU183" i="5"/>
  <c r="AD183" i="5" s="1"/>
  <c r="AR183" i="5"/>
  <c r="AQ183" i="5"/>
  <c r="AP183" i="5"/>
  <c r="AT183" i="5"/>
  <c r="AC183" i="5" s="1"/>
  <c r="AS183" i="5"/>
  <c r="AV123" i="5"/>
  <c r="AE123" i="5" s="1"/>
  <c r="AQ123" i="5"/>
  <c r="AW123" i="5"/>
  <c r="AF123" i="5" s="1"/>
  <c r="AX123" i="5"/>
  <c r="AG123" i="5" s="1"/>
  <c r="AS123" i="5"/>
  <c r="AT123" i="5"/>
  <c r="AC123" i="5" s="1"/>
  <c r="AU123" i="5"/>
  <c r="AD123" i="5" s="1"/>
  <c r="AR123" i="5"/>
  <c r="AP123" i="5"/>
  <c r="AS74" i="5"/>
  <c r="AW74" i="5"/>
  <c r="AF74" i="5" s="1"/>
  <c r="AV74" i="5"/>
  <c r="AE74" i="5" s="1"/>
  <c r="AQ74" i="5"/>
  <c r="AU74" i="5"/>
  <c r="AD74" i="5" s="1"/>
  <c r="BU74" i="5" s="1"/>
  <c r="AX74" i="5"/>
  <c r="AG74" i="5" s="1"/>
  <c r="BX74" i="5" s="1"/>
  <c r="AT74" i="5"/>
  <c r="AC74" i="5" s="1"/>
  <c r="BT74" i="5" s="1"/>
  <c r="AP74" i="5"/>
  <c r="AR74" i="5"/>
  <c r="AS94" i="5"/>
  <c r="AP94" i="5"/>
  <c r="AT94" i="5"/>
  <c r="AC94" i="5" s="1"/>
  <c r="BT94" i="5" s="1"/>
  <c r="AV94" i="5"/>
  <c r="AE94" i="5" s="1"/>
  <c r="AW94" i="5"/>
  <c r="AF94" i="5" s="1"/>
  <c r="AQ94" i="5"/>
  <c r="AU94" i="5"/>
  <c r="AD94" i="5" s="1"/>
  <c r="BU94" i="5" s="1"/>
  <c r="AX94" i="5"/>
  <c r="AG94" i="5" s="1"/>
  <c r="BX94" i="5" s="1"/>
  <c r="AR94" i="5"/>
  <c r="AP167" i="5"/>
  <c r="AQ167" i="5"/>
  <c r="AU167" i="5"/>
  <c r="AD167" i="5" s="1"/>
  <c r="BU167" i="5" s="1"/>
  <c r="AR167" i="5"/>
  <c r="AS167" i="5"/>
  <c r="AV167" i="5"/>
  <c r="AE167" i="5" s="1"/>
  <c r="AW167" i="5"/>
  <c r="AF167" i="5" s="1"/>
  <c r="AT167" i="5"/>
  <c r="AC167" i="5" s="1"/>
  <c r="BT167" i="5" s="1"/>
  <c r="AX167" i="5"/>
  <c r="AG167" i="5" s="1"/>
  <c r="BX167" i="5" s="1"/>
  <c r="AW80" i="5"/>
  <c r="AF80" i="5" s="1"/>
  <c r="AU80" i="5"/>
  <c r="AD80" i="5" s="1"/>
  <c r="BU80" i="5" s="1"/>
  <c r="AR80" i="5"/>
  <c r="AP80" i="5"/>
  <c r="AX80" i="5"/>
  <c r="AG80" i="5" s="1"/>
  <c r="BX80" i="5" s="1"/>
  <c r="AV80" i="5"/>
  <c r="AE80" i="5" s="1"/>
  <c r="AS80" i="5"/>
  <c r="AT80" i="5"/>
  <c r="AC80" i="5" s="1"/>
  <c r="BT80" i="5" s="1"/>
  <c r="AQ80" i="5"/>
  <c r="AU52" i="5"/>
  <c r="AD52" i="5" s="1"/>
  <c r="BU52" i="5" s="1"/>
  <c r="AR52" i="5"/>
  <c r="AX52" i="5"/>
  <c r="AG52" i="5" s="1"/>
  <c r="BX52" i="5" s="1"/>
  <c r="AS52" i="5"/>
  <c r="AV52" i="5"/>
  <c r="AE52" i="5" s="1"/>
  <c r="AW52" i="5"/>
  <c r="AF52" i="5" s="1"/>
  <c r="AQ52" i="5"/>
  <c r="AP52" i="5"/>
  <c r="AT52" i="5"/>
  <c r="AC52" i="5" s="1"/>
  <c r="BT52" i="5" s="1"/>
  <c r="AX148" i="5"/>
  <c r="AG148" i="5" s="1"/>
  <c r="BX148" i="5" s="1"/>
  <c r="AV148" i="5"/>
  <c r="AE148" i="5" s="1"/>
  <c r="AP148" i="5"/>
  <c r="AQ148" i="5"/>
  <c r="AR148" i="5"/>
  <c r="AT148" i="5"/>
  <c r="AC148" i="5" s="1"/>
  <c r="BT148" i="5" s="1"/>
  <c r="AW148" i="5"/>
  <c r="AF148" i="5" s="1"/>
  <c r="AU148" i="5"/>
  <c r="AD148" i="5" s="1"/>
  <c r="BU148" i="5" s="1"/>
  <c r="AS148" i="5"/>
  <c r="AZ55" i="5"/>
  <c r="BG55" i="5"/>
  <c r="BE55" i="5"/>
  <c r="BC55" i="5"/>
  <c r="BF55" i="5"/>
  <c r="BD55" i="5"/>
  <c r="BB55" i="5"/>
  <c r="BA55" i="5"/>
  <c r="AT142" i="5"/>
  <c r="AC142" i="5" s="1"/>
  <c r="BT142" i="5" s="1"/>
  <c r="AU142" i="5"/>
  <c r="AD142" i="5" s="1"/>
  <c r="BU142" i="5" s="1"/>
  <c r="AX142" i="5"/>
  <c r="AG142" i="5" s="1"/>
  <c r="BX142" i="5" s="1"/>
  <c r="AP142" i="5"/>
  <c r="AQ142" i="5"/>
  <c r="AS142" i="5"/>
  <c r="AW142" i="5"/>
  <c r="AF142" i="5" s="1"/>
  <c r="AR142" i="5"/>
  <c r="AV142" i="5"/>
  <c r="AE142" i="5" s="1"/>
  <c r="AP68" i="5"/>
  <c r="AR68" i="5"/>
  <c r="AQ68" i="5"/>
  <c r="AW68" i="5"/>
  <c r="AF68" i="5" s="1"/>
  <c r="AU68" i="5"/>
  <c r="AD68" i="5" s="1"/>
  <c r="BU68" i="5" s="1"/>
  <c r="AX68" i="5"/>
  <c r="AG68" i="5" s="1"/>
  <c r="BX68" i="5" s="1"/>
  <c r="AV68" i="5"/>
  <c r="AE68" i="5" s="1"/>
  <c r="AT68" i="5"/>
  <c r="AC68" i="5" s="1"/>
  <c r="BT68" i="5" s="1"/>
  <c r="AS68" i="5"/>
  <c r="AP154" i="5"/>
  <c r="AX154" i="5"/>
  <c r="AG154" i="5" s="1"/>
  <c r="AU154" i="5"/>
  <c r="AD154" i="5" s="1"/>
  <c r="AR154" i="5"/>
  <c r="AQ154" i="5"/>
  <c r="AT154" i="5"/>
  <c r="AC154" i="5" s="1"/>
  <c r="AS154" i="5"/>
  <c r="AW154" i="5"/>
  <c r="AF154" i="5" s="1"/>
  <c r="AV154" i="5"/>
  <c r="AE154" i="5" s="1"/>
  <c r="AR106" i="5"/>
  <c r="AP106" i="5"/>
  <c r="AX106" i="5"/>
  <c r="AG106" i="5" s="1"/>
  <c r="BX106" i="5" s="1"/>
  <c r="AT106" i="5"/>
  <c r="AC106" i="5" s="1"/>
  <c r="BT106" i="5" s="1"/>
  <c r="AV106" i="5"/>
  <c r="AE106" i="5" s="1"/>
  <c r="AW106" i="5"/>
  <c r="AF106" i="5" s="1"/>
  <c r="AS106" i="5"/>
  <c r="AU106" i="5"/>
  <c r="AD106" i="5" s="1"/>
  <c r="BU106" i="5" s="1"/>
  <c r="AQ106" i="5"/>
  <c r="AT66" i="5"/>
  <c r="AC66" i="5" s="1"/>
  <c r="BT66" i="5" s="1"/>
  <c r="AV66" i="5"/>
  <c r="AE66" i="5" s="1"/>
  <c r="AW66" i="5"/>
  <c r="AF66" i="5" s="1"/>
  <c r="AX66" i="5"/>
  <c r="AG66" i="5" s="1"/>
  <c r="BX66" i="5" s="1"/>
  <c r="AQ66" i="5"/>
  <c r="AR66" i="5"/>
  <c r="AS66" i="5"/>
  <c r="AP66" i="5"/>
  <c r="AU66" i="5"/>
  <c r="AD66" i="5" s="1"/>
  <c r="BU66" i="5" s="1"/>
  <c r="AV83" i="5"/>
  <c r="AE83" i="5" s="1"/>
  <c r="AP83" i="5"/>
  <c r="AX83" i="5"/>
  <c r="AG83" i="5" s="1"/>
  <c r="BX83" i="5" s="1"/>
  <c r="AQ83" i="5"/>
  <c r="AU83" i="5"/>
  <c r="AD83" i="5" s="1"/>
  <c r="BU83" i="5" s="1"/>
  <c r="AR83" i="5"/>
  <c r="AS83" i="5"/>
  <c r="AT83" i="5"/>
  <c r="AC83" i="5" s="1"/>
  <c r="BT83" i="5" s="1"/>
  <c r="AW83" i="5"/>
  <c r="AF83" i="5" s="1"/>
  <c r="AV194" i="5"/>
  <c r="AE194" i="5" s="1"/>
  <c r="AU194" i="5"/>
  <c r="AD194" i="5" s="1"/>
  <c r="BU194" i="5" s="1"/>
  <c r="AQ194" i="5"/>
  <c r="AT194" i="5"/>
  <c r="AC194" i="5" s="1"/>
  <c r="BT194" i="5" s="1"/>
  <c r="AS194" i="5"/>
  <c r="AW194" i="5"/>
  <c r="AF194" i="5" s="1"/>
  <c r="AR194" i="5"/>
  <c r="AP194" i="5"/>
  <c r="AX194" i="5"/>
  <c r="AG194" i="5" s="1"/>
  <c r="BX194" i="5" s="1"/>
  <c r="AW86" i="5"/>
  <c r="AF86" i="5" s="1"/>
  <c r="AT86" i="5"/>
  <c r="AC86" i="5" s="1"/>
  <c r="AR86" i="5"/>
  <c r="AX86" i="5"/>
  <c r="AG86" i="5" s="1"/>
  <c r="AP86" i="5"/>
  <c r="AV86" i="5"/>
  <c r="AE86" i="5" s="1"/>
  <c r="AS86" i="5"/>
  <c r="AQ86" i="5"/>
  <c r="AU86" i="5"/>
  <c r="AD86" i="5" s="1"/>
  <c r="AX156" i="5"/>
  <c r="AG156" i="5" s="1"/>
  <c r="BX156" i="5" s="1"/>
  <c r="AW156" i="5"/>
  <c r="AF156" i="5" s="1"/>
  <c r="AV156" i="5"/>
  <c r="AE156" i="5" s="1"/>
  <c r="AU156" i="5"/>
  <c r="AD156" i="5" s="1"/>
  <c r="BU156" i="5" s="1"/>
  <c r="AT156" i="5"/>
  <c r="AC156" i="5" s="1"/>
  <c r="BT156" i="5" s="1"/>
  <c r="AR156" i="5"/>
  <c r="AS156" i="5"/>
  <c r="AP156" i="5"/>
  <c r="AQ156" i="5"/>
  <c r="AQ64" i="5"/>
  <c r="AP64" i="5"/>
  <c r="AW64" i="5"/>
  <c r="AF64" i="5" s="1"/>
  <c r="AU64" i="5"/>
  <c r="AD64" i="5" s="1"/>
  <c r="BU64" i="5" s="1"/>
  <c r="AS64" i="5"/>
  <c r="AV64" i="5"/>
  <c r="AE64" i="5" s="1"/>
  <c r="AR64" i="5"/>
  <c r="AX64" i="5"/>
  <c r="AG64" i="5" s="1"/>
  <c r="BX64" i="5" s="1"/>
  <c r="AT64" i="5"/>
  <c r="AC64" i="5" s="1"/>
  <c r="BT64" i="5" s="1"/>
  <c r="AS63" i="5"/>
  <c r="AR63" i="5"/>
  <c r="AU63" i="5"/>
  <c r="AD63" i="5" s="1"/>
  <c r="BU63" i="5" s="1"/>
  <c r="AT63" i="5"/>
  <c r="AC63" i="5" s="1"/>
  <c r="BT63" i="5" s="1"/>
  <c r="AQ63" i="5"/>
  <c r="AW63" i="5"/>
  <c r="AF63" i="5" s="1"/>
  <c r="AP63" i="5"/>
  <c r="AX63" i="5"/>
  <c r="AG63" i="5" s="1"/>
  <c r="BX63" i="5" s="1"/>
  <c r="AV63" i="5"/>
  <c r="AE63" i="5" s="1"/>
  <c r="AP48" i="5"/>
  <c r="AX48" i="5"/>
  <c r="AG48" i="5" s="1"/>
  <c r="BX48" i="5" s="1"/>
  <c r="AW48" i="5"/>
  <c r="AF48" i="5" s="1"/>
  <c r="AU48" i="5"/>
  <c r="AD48" i="5" s="1"/>
  <c r="BU48" i="5" s="1"/>
  <c r="AS48" i="5"/>
  <c r="AV48" i="5"/>
  <c r="AE48" i="5" s="1"/>
  <c r="AT48" i="5"/>
  <c r="AC48" i="5" s="1"/>
  <c r="BT48" i="5" s="1"/>
  <c r="AR48" i="5"/>
  <c r="AQ48" i="5"/>
  <c r="AR144" i="5"/>
  <c r="AX144" i="5"/>
  <c r="AG144" i="5" s="1"/>
  <c r="BX144" i="5" s="1"/>
  <c r="AU144" i="5"/>
  <c r="AD144" i="5" s="1"/>
  <c r="BU144" i="5" s="1"/>
  <c r="AS144" i="5"/>
  <c r="AT144" i="5"/>
  <c r="AC144" i="5" s="1"/>
  <c r="BT144" i="5" s="1"/>
  <c r="AQ144" i="5"/>
  <c r="AW144" i="5"/>
  <c r="AF144" i="5" s="1"/>
  <c r="AP144" i="5"/>
  <c r="AV144" i="5"/>
  <c r="AE144" i="5" s="1"/>
  <c r="AQ122" i="5"/>
  <c r="AS122" i="5"/>
  <c r="AR122" i="5"/>
  <c r="AV122" i="5"/>
  <c r="AE122" i="5" s="1"/>
  <c r="AT122" i="5"/>
  <c r="AC122" i="5" s="1"/>
  <c r="BT122" i="5" s="1"/>
  <c r="AX122" i="5"/>
  <c r="AG122" i="5" s="1"/>
  <c r="BX122" i="5" s="1"/>
  <c r="AW122" i="5"/>
  <c r="AF122" i="5" s="1"/>
  <c r="AP122" i="5"/>
  <c r="AU122" i="5"/>
  <c r="AD122" i="5" s="1"/>
  <c r="BU122" i="5" s="1"/>
  <c r="AP71" i="5"/>
  <c r="AX71" i="5"/>
  <c r="AG71" i="5" s="1"/>
  <c r="AQ71" i="5"/>
  <c r="AT71" i="5"/>
  <c r="AC71" i="5" s="1"/>
  <c r="AR71" i="5"/>
  <c r="AW71" i="5"/>
  <c r="AF71" i="5" s="1"/>
  <c r="AS71" i="5"/>
  <c r="AV71" i="5"/>
  <c r="AE71" i="5" s="1"/>
  <c r="AU71" i="5"/>
  <c r="AD71" i="5" s="1"/>
  <c r="AX51" i="5"/>
  <c r="AG51" i="5" s="1"/>
  <c r="BX51" i="5" s="1"/>
  <c r="AP51" i="5"/>
  <c r="AQ51" i="5"/>
  <c r="AT51" i="5"/>
  <c r="AC51" i="5" s="1"/>
  <c r="BT51" i="5" s="1"/>
  <c r="AR51" i="5"/>
  <c r="AV51" i="5"/>
  <c r="AE51" i="5" s="1"/>
  <c r="AS51" i="5"/>
  <c r="AW51" i="5"/>
  <c r="AF51" i="5" s="1"/>
  <c r="AU51" i="5"/>
  <c r="AD51" i="5" s="1"/>
  <c r="BU51" i="5" s="1"/>
  <c r="AV100" i="5"/>
  <c r="AE100" i="5" s="1"/>
  <c r="AX100" i="5"/>
  <c r="AG100" i="5" s="1"/>
  <c r="BX100" i="5" s="1"/>
  <c r="AU100" i="5"/>
  <c r="AD100" i="5" s="1"/>
  <c r="BU100" i="5" s="1"/>
  <c r="AW100" i="5"/>
  <c r="AF100" i="5" s="1"/>
  <c r="AR100" i="5"/>
  <c r="AP100" i="5"/>
  <c r="AS100" i="5"/>
  <c r="AT100" i="5"/>
  <c r="AC100" i="5" s="1"/>
  <c r="BT100" i="5" s="1"/>
  <c r="AQ100" i="5"/>
  <c r="AR206" i="5"/>
  <c r="AU206" i="5"/>
  <c r="AD206" i="5" s="1"/>
  <c r="BU206" i="5" s="1"/>
  <c r="AV206" i="5"/>
  <c r="AE206" i="5" s="1"/>
  <c r="AT206" i="5"/>
  <c r="AC206" i="5" s="1"/>
  <c r="BT206" i="5" s="1"/>
  <c r="AQ206" i="5"/>
  <c r="AP206" i="5"/>
  <c r="AX206" i="5"/>
  <c r="AG206" i="5" s="1"/>
  <c r="BX206" i="5" s="1"/>
  <c r="AW206" i="5"/>
  <c r="AF206" i="5" s="1"/>
  <c r="AS206" i="5"/>
  <c r="AT54" i="5"/>
  <c r="AC54" i="5" s="1"/>
  <c r="BT54" i="5" s="1"/>
  <c r="AX54" i="5"/>
  <c r="AG54" i="5" s="1"/>
  <c r="BX54" i="5" s="1"/>
  <c r="AW54" i="5"/>
  <c r="AF54" i="5" s="1"/>
  <c r="AU54" i="5"/>
  <c r="AD54" i="5" s="1"/>
  <c r="BU54" i="5" s="1"/>
  <c r="AV54" i="5"/>
  <c r="AE54" i="5" s="1"/>
  <c r="AP54" i="5"/>
  <c r="AQ54" i="5"/>
  <c r="AR54" i="5"/>
  <c r="AS54" i="5"/>
  <c r="AV97" i="5"/>
  <c r="AE97" i="5" s="1"/>
  <c r="AT97" i="5"/>
  <c r="AC97" i="5" s="1"/>
  <c r="AQ97" i="5"/>
  <c r="AR97" i="5"/>
  <c r="AW97" i="5"/>
  <c r="AF97" i="5" s="1"/>
  <c r="AP97" i="5"/>
  <c r="AS97" i="5"/>
  <c r="AX97" i="5"/>
  <c r="AG97" i="5" s="1"/>
  <c r="AU97" i="5"/>
  <c r="AD97" i="5" s="1"/>
  <c r="AX35" i="5"/>
  <c r="AQ35" i="5"/>
  <c r="AP35" i="5"/>
  <c r="AV35" i="5"/>
  <c r="AE35" i="5" s="1"/>
  <c r="AU35" i="5"/>
  <c r="AD35" i="5" s="1"/>
  <c r="BU35" i="5" s="1"/>
  <c r="AT35" i="5"/>
  <c r="AC35" i="5" s="1"/>
  <c r="BT35" i="5" s="1"/>
  <c r="AW35" i="5"/>
  <c r="AF35" i="5" s="1"/>
  <c r="AS35" i="5"/>
  <c r="AR35" i="5"/>
  <c r="AS57" i="5"/>
  <c r="AQ57" i="5"/>
  <c r="AP57" i="5"/>
  <c r="AX57" i="5"/>
  <c r="AG57" i="5" s="1"/>
  <c r="BX57" i="5" s="1"/>
  <c r="AV57" i="5"/>
  <c r="AE57" i="5" s="1"/>
  <c r="AU57" i="5"/>
  <c r="AD57" i="5" s="1"/>
  <c r="BU57" i="5" s="1"/>
  <c r="AT57" i="5"/>
  <c r="AC57" i="5" s="1"/>
  <c r="BT57" i="5" s="1"/>
  <c r="AW57" i="5"/>
  <c r="AF57" i="5" s="1"/>
  <c r="AR57" i="5"/>
  <c r="AW170" i="5"/>
  <c r="AF170" i="5" s="1"/>
  <c r="AT170" i="5"/>
  <c r="AC170" i="5" s="1"/>
  <c r="BT170" i="5" s="1"/>
  <c r="AX170" i="5"/>
  <c r="AG170" i="5" s="1"/>
  <c r="BX170" i="5" s="1"/>
  <c r="AR170" i="5"/>
  <c r="AQ170" i="5"/>
  <c r="AS170" i="5"/>
  <c r="AV170" i="5"/>
  <c r="AE170" i="5" s="1"/>
  <c r="AU170" i="5"/>
  <c r="AD170" i="5" s="1"/>
  <c r="BU170" i="5" s="1"/>
  <c r="AP170" i="5"/>
  <c r="AQ135" i="5"/>
  <c r="AV135" i="5"/>
  <c r="AE135" i="5" s="1"/>
  <c r="AW135" i="5"/>
  <c r="AF135" i="5" s="1"/>
  <c r="AR135" i="5"/>
  <c r="AX135" i="5"/>
  <c r="AG135" i="5" s="1"/>
  <c r="BX135" i="5" s="1"/>
  <c r="AP135" i="5"/>
  <c r="AT135" i="5"/>
  <c r="AC135" i="5" s="1"/>
  <c r="BT135" i="5" s="1"/>
  <c r="AS135" i="5"/>
  <c r="AU135" i="5"/>
  <c r="AD135" i="5" s="1"/>
  <c r="BU135" i="5" s="1"/>
  <c r="AR99" i="5"/>
  <c r="AW99" i="5"/>
  <c r="AF99" i="5" s="1"/>
  <c r="AP99" i="5"/>
  <c r="AX99" i="5"/>
  <c r="AG99" i="5" s="1"/>
  <c r="BX99" i="5" s="1"/>
  <c r="AT99" i="5"/>
  <c r="AC99" i="5" s="1"/>
  <c r="BT99" i="5" s="1"/>
  <c r="AU99" i="5"/>
  <c r="AD99" i="5" s="1"/>
  <c r="BU99" i="5" s="1"/>
  <c r="AS99" i="5"/>
  <c r="AQ99" i="5"/>
  <c r="AV99" i="5"/>
  <c r="AE99" i="5" s="1"/>
  <c r="AR188" i="5"/>
  <c r="AV188" i="5"/>
  <c r="AE188" i="5" s="1"/>
  <c r="AU188" i="5"/>
  <c r="AD188" i="5" s="1"/>
  <c r="BU188" i="5" s="1"/>
  <c r="AW188" i="5"/>
  <c r="AF188" i="5" s="1"/>
  <c r="AX188" i="5"/>
  <c r="AG188" i="5" s="1"/>
  <c r="BX188" i="5" s="1"/>
  <c r="AT188" i="5"/>
  <c r="AC188" i="5" s="1"/>
  <c r="BT188" i="5" s="1"/>
  <c r="AS188" i="5"/>
  <c r="AQ188" i="5"/>
  <c r="AP188" i="5"/>
  <c r="AV137" i="5"/>
  <c r="AE137" i="5" s="1"/>
  <c r="AT137" i="5"/>
  <c r="AC137" i="5" s="1"/>
  <c r="BT137" i="5" s="1"/>
  <c r="AR137" i="5"/>
  <c r="AP137" i="5"/>
  <c r="AQ137" i="5"/>
  <c r="AS137" i="5"/>
  <c r="AX137" i="5"/>
  <c r="AG137" i="5" s="1"/>
  <c r="BX137" i="5" s="1"/>
  <c r="AW137" i="5"/>
  <c r="AF137" i="5" s="1"/>
  <c r="AU137" i="5"/>
  <c r="AD137" i="5" s="1"/>
  <c r="BU137" i="5" s="1"/>
  <c r="AT29" i="5"/>
  <c r="AC29" i="5" s="1"/>
  <c r="BT29" i="5" s="1"/>
  <c r="AV29" i="5"/>
  <c r="AE29" i="5" s="1"/>
  <c r="AU29" i="5"/>
  <c r="AD29" i="5" s="1"/>
  <c r="BU29" i="5" s="1"/>
  <c r="AS29" i="5"/>
  <c r="AQ29" i="5"/>
  <c r="AW29" i="5"/>
  <c r="AF29" i="5" s="1"/>
  <c r="AR29" i="5"/>
  <c r="AP29" i="5"/>
  <c r="AX29" i="5"/>
  <c r="AR62" i="5"/>
  <c r="AT62" i="5"/>
  <c r="AC62" i="5" s="1"/>
  <c r="BT62" i="5" s="1"/>
  <c r="AQ62" i="5"/>
  <c r="AS62" i="5"/>
  <c r="AV62" i="5"/>
  <c r="AE62" i="5" s="1"/>
  <c r="AW62" i="5"/>
  <c r="AF62" i="5" s="1"/>
  <c r="AU62" i="5"/>
  <c r="AD62" i="5" s="1"/>
  <c r="BU62" i="5" s="1"/>
  <c r="AX62" i="5"/>
  <c r="AG62" i="5" s="1"/>
  <c r="BX62" i="5" s="1"/>
  <c r="AP62" i="5"/>
  <c r="AU164" i="5"/>
  <c r="AD164" i="5" s="1"/>
  <c r="BU164" i="5" s="1"/>
  <c r="AP164" i="5"/>
  <c r="AW164" i="5"/>
  <c r="AF164" i="5" s="1"/>
  <c r="AV164" i="5"/>
  <c r="AE164" i="5" s="1"/>
  <c r="AT164" i="5"/>
  <c r="AC164" i="5" s="1"/>
  <c r="BT164" i="5" s="1"/>
  <c r="AX164" i="5"/>
  <c r="AG164" i="5" s="1"/>
  <c r="BX164" i="5" s="1"/>
  <c r="AR164" i="5"/>
  <c r="AS164" i="5"/>
  <c r="AQ164" i="5"/>
  <c r="AX168" i="5"/>
  <c r="AG168" i="5" s="1"/>
  <c r="BX168" i="5" s="1"/>
  <c r="AW168" i="5"/>
  <c r="AF168" i="5" s="1"/>
  <c r="AV168" i="5"/>
  <c r="AE168" i="5" s="1"/>
  <c r="AS168" i="5"/>
  <c r="AQ168" i="5"/>
  <c r="AU168" i="5"/>
  <c r="AD168" i="5" s="1"/>
  <c r="BU168" i="5" s="1"/>
  <c r="AT168" i="5"/>
  <c r="AC168" i="5" s="1"/>
  <c r="BT168" i="5" s="1"/>
  <c r="AR168" i="5"/>
  <c r="AP168" i="5"/>
  <c r="AW149" i="5"/>
  <c r="AF149" i="5" s="1"/>
  <c r="AT149" i="5"/>
  <c r="AC149" i="5" s="1"/>
  <c r="BT149" i="5" s="1"/>
  <c r="AP149" i="5"/>
  <c r="AR149" i="5"/>
  <c r="AQ149" i="5"/>
  <c r="AX149" i="5"/>
  <c r="AG149" i="5" s="1"/>
  <c r="BX149" i="5" s="1"/>
  <c r="AV149" i="5"/>
  <c r="AE149" i="5" s="1"/>
  <c r="AU149" i="5"/>
  <c r="AD149" i="5" s="1"/>
  <c r="BU149" i="5" s="1"/>
  <c r="AS149" i="5"/>
  <c r="AP88" i="5"/>
  <c r="AX88" i="5"/>
  <c r="AG88" i="5" s="1"/>
  <c r="BX88" i="5" s="1"/>
  <c r="AS88" i="5"/>
  <c r="AT88" i="5"/>
  <c r="AC88" i="5" s="1"/>
  <c r="BT88" i="5" s="1"/>
  <c r="AR88" i="5"/>
  <c r="AU88" i="5"/>
  <c r="AD88" i="5" s="1"/>
  <c r="BU88" i="5" s="1"/>
  <c r="AQ88" i="5"/>
  <c r="AV88" i="5"/>
  <c r="AE88" i="5" s="1"/>
  <c r="AW88" i="5"/>
  <c r="AF88" i="5" s="1"/>
  <c r="AR120" i="5"/>
  <c r="AW120" i="5"/>
  <c r="AF120" i="5" s="1"/>
  <c r="AU120" i="5"/>
  <c r="AD120" i="5" s="1"/>
  <c r="BU120" i="5" s="1"/>
  <c r="AV120" i="5"/>
  <c r="AE120" i="5" s="1"/>
  <c r="AP120" i="5"/>
  <c r="AS120" i="5"/>
  <c r="AX120" i="5"/>
  <c r="AG120" i="5" s="1"/>
  <c r="BX120" i="5" s="1"/>
  <c r="AT120" i="5"/>
  <c r="AC120" i="5" s="1"/>
  <c r="BT120" i="5" s="1"/>
  <c r="AQ120" i="5"/>
  <c r="AS92" i="5"/>
  <c r="AR92" i="5"/>
  <c r="AX92" i="5"/>
  <c r="AG92" i="5" s="1"/>
  <c r="BX92" i="5" s="1"/>
  <c r="AQ92" i="5"/>
  <c r="AW92" i="5"/>
  <c r="AF92" i="5" s="1"/>
  <c r="AP92" i="5"/>
  <c r="AU92" i="5"/>
  <c r="AD92" i="5" s="1"/>
  <c r="BU92" i="5" s="1"/>
  <c r="AV92" i="5"/>
  <c r="AE92" i="5" s="1"/>
  <c r="AT92" i="5"/>
  <c r="AC92" i="5" s="1"/>
  <c r="BT92" i="5" s="1"/>
  <c r="AV72" i="5"/>
  <c r="AE72" i="5" s="1"/>
  <c r="AX72" i="5"/>
  <c r="AG72" i="5" s="1"/>
  <c r="AR72" i="5"/>
  <c r="AQ72" i="5"/>
  <c r="AU72" i="5"/>
  <c r="AD72" i="5" s="1"/>
  <c r="AP72" i="5"/>
  <c r="AT72" i="5"/>
  <c r="AC72" i="5" s="1"/>
  <c r="AS72" i="5"/>
  <c r="AW72" i="5"/>
  <c r="AF72" i="5" s="1"/>
  <c r="AS161" i="5"/>
  <c r="AQ161" i="5"/>
  <c r="AT161" i="5"/>
  <c r="AC161" i="5" s="1"/>
  <c r="BT161" i="5" s="1"/>
  <c r="AP161" i="5"/>
  <c r="AV161" i="5"/>
  <c r="AE161" i="5" s="1"/>
  <c r="AU161" i="5"/>
  <c r="AD161" i="5" s="1"/>
  <c r="BU161" i="5" s="1"/>
  <c r="AW161" i="5"/>
  <c r="AF161" i="5" s="1"/>
  <c r="AX161" i="5"/>
  <c r="AG161" i="5" s="1"/>
  <c r="BX161" i="5" s="1"/>
  <c r="AR161" i="5"/>
  <c r="AS174" i="5"/>
  <c r="AX174" i="5"/>
  <c r="AG174" i="5" s="1"/>
  <c r="BX174" i="5" s="1"/>
  <c r="AR174" i="5"/>
  <c r="AP174" i="5"/>
  <c r="AQ174" i="5"/>
  <c r="AT174" i="5"/>
  <c r="AC174" i="5" s="1"/>
  <c r="BT174" i="5" s="1"/>
  <c r="AW174" i="5"/>
  <c r="AF174" i="5" s="1"/>
  <c r="AU174" i="5"/>
  <c r="AD174" i="5" s="1"/>
  <c r="BU174" i="5" s="1"/>
  <c r="AV174" i="5"/>
  <c r="AE174" i="5" s="1"/>
  <c r="AW198" i="5"/>
  <c r="AF198" i="5" s="1"/>
  <c r="AV198" i="5"/>
  <c r="AE198" i="5" s="1"/>
  <c r="AU198" i="5"/>
  <c r="AD198" i="5" s="1"/>
  <c r="BU198" i="5" s="1"/>
  <c r="AX198" i="5"/>
  <c r="AG198" i="5" s="1"/>
  <c r="BX198" i="5" s="1"/>
  <c r="AR198" i="5"/>
  <c r="AQ198" i="5"/>
  <c r="AS198" i="5"/>
  <c r="AP198" i="5"/>
  <c r="AT198" i="5"/>
  <c r="AC198" i="5" s="1"/>
  <c r="BT198" i="5" s="1"/>
  <c r="AQ60" i="5"/>
  <c r="AS60" i="5"/>
  <c r="AT60" i="5"/>
  <c r="AC60" i="5" s="1"/>
  <c r="BT60" i="5" s="1"/>
  <c r="AW60" i="5"/>
  <c r="AF60" i="5" s="1"/>
  <c r="AX60" i="5"/>
  <c r="AG60" i="5" s="1"/>
  <c r="BX60" i="5" s="1"/>
  <c r="AR60" i="5"/>
  <c r="AV60" i="5"/>
  <c r="AE60" i="5" s="1"/>
  <c r="AU60" i="5"/>
  <c r="AD60" i="5" s="1"/>
  <c r="BU60" i="5" s="1"/>
  <c r="AP60" i="5"/>
  <c r="AX79" i="5"/>
  <c r="AG79" i="5" s="1"/>
  <c r="AU79" i="5"/>
  <c r="AD79" i="5" s="1"/>
  <c r="AR79" i="5"/>
  <c r="AW79" i="5"/>
  <c r="AF79" i="5" s="1"/>
  <c r="AP79" i="5"/>
  <c r="AT79" i="5"/>
  <c r="AC79" i="5" s="1"/>
  <c r="AS79" i="5"/>
  <c r="AQ79" i="5"/>
  <c r="AV79" i="5"/>
  <c r="AE79" i="5" s="1"/>
  <c r="AV102" i="5"/>
  <c r="AE102" i="5" s="1"/>
  <c r="AR102" i="5"/>
  <c r="AT102" i="5"/>
  <c r="AC102" i="5" s="1"/>
  <c r="BT102" i="5" s="1"/>
  <c r="AQ102" i="5"/>
  <c r="AX102" i="5"/>
  <c r="AG102" i="5" s="1"/>
  <c r="BX102" i="5" s="1"/>
  <c r="AU102" i="5"/>
  <c r="AD102" i="5" s="1"/>
  <c r="BU102" i="5" s="1"/>
  <c r="AP102" i="5"/>
  <c r="AW102" i="5"/>
  <c r="AF102" i="5" s="1"/>
  <c r="AS102" i="5"/>
  <c r="AW133" i="5"/>
  <c r="AF133" i="5" s="1"/>
  <c r="AV133" i="5"/>
  <c r="AE133" i="5" s="1"/>
  <c r="AX133" i="5"/>
  <c r="AG133" i="5" s="1"/>
  <c r="AQ133" i="5"/>
  <c r="AS133" i="5"/>
  <c r="AU133" i="5"/>
  <c r="AD133" i="5" s="1"/>
  <c r="AP133" i="5"/>
  <c r="AR133" i="5"/>
  <c r="AT133" i="5"/>
  <c r="AC133" i="5" s="1"/>
  <c r="AP109" i="5"/>
  <c r="AW109" i="5"/>
  <c r="AF109" i="5" s="1"/>
  <c r="AS109" i="5"/>
  <c r="AR109" i="5"/>
  <c r="AQ109" i="5"/>
  <c r="AX109" i="5"/>
  <c r="AG109" i="5" s="1"/>
  <c r="BX109" i="5" s="1"/>
  <c r="AU109" i="5"/>
  <c r="AD109" i="5" s="1"/>
  <c r="BU109" i="5" s="1"/>
  <c r="AV109" i="5"/>
  <c r="AE109" i="5" s="1"/>
  <c r="AT109" i="5"/>
  <c r="AC109" i="5" s="1"/>
  <c r="BT109" i="5" s="1"/>
  <c r="AU124" i="5"/>
  <c r="AD124" i="5" s="1"/>
  <c r="BU124" i="5" s="1"/>
  <c r="AS124" i="5"/>
  <c r="AP124" i="5"/>
  <c r="AV124" i="5"/>
  <c r="AE124" i="5" s="1"/>
  <c r="AT124" i="5"/>
  <c r="AC124" i="5" s="1"/>
  <c r="BT124" i="5" s="1"/>
  <c r="AW124" i="5"/>
  <c r="AF124" i="5" s="1"/>
  <c r="AQ124" i="5"/>
  <c r="AX124" i="5"/>
  <c r="AG124" i="5" s="1"/>
  <c r="BX124" i="5" s="1"/>
  <c r="AR124" i="5"/>
  <c r="AT186" i="5"/>
  <c r="AC186" i="5" s="1"/>
  <c r="BT186" i="5" s="1"/>
  <c r="AX186" i="5"/>
  <c r="AG186" i="5" s="1"/>
  <c r="BX186" i="5" s="1"/>
  <c r="AW186" i="5"/>
  <c r="AF186" i="5" s="1"/>
  <c r="AU186" i="5"/>
  <c r="AD186" i="5" s="1"/>
  <c r="BU186" i="5" s="1"/>
  <c r="AS186" i="5"/>
  <c r="AP186" i="5"/>
  <c r="AV186" i="5"/>
  <c r="AE186" i="5" s="1"/>
  <c r="AQ186" i="5"/>
  <c r="AR186" i="5"/>
  <c r="AR81" i="5"/>
  <c r="AT81" i="5"/>
  <c r="AC81" i="5" s="1"/>
  <c r="BT81" i="5" s="1"/>
  <c r="AV81" i="5"/>
  <c r="AE81" i="5" s="1"/>
  <c r="AW81" i="5"/>
  <c r="AF81" i="5" s="1"/>
  <c r="AS81" i="5"/>
  <c r="AQ81" i="5"/>
  <c r="AX81" i="5"/>
  <c r="AG81" i="5" s="1"/>
  <c r="BX81" i="5" s="1"/>
  <c r="AU81" i="5"/>
  <c r="AD81" i="5" s="1"/>
  <c r="BU81" i="5" s="1"/>
  <c r="AP81" i="5"/>
  <c r="AU165" i="5"/>
  <c r="AD165" i="5" s="1"/>
  <c r="BU165" i="5" s="1"/>
  <c r="AT165" i="5"/>
  <c r="AC165" i="5" s="1"/>
  <c r="BT165" i="5" s="1"/>
  <c r="AW165" i="5"/>
  <c r="AF165" i="5" s="1"/>
  <c r="AS165" i="5"/>
  <c r="AQ165" i="5"/>
  <c r="AR165" i="5"/>
  <c r="AP165" i="5"/>
  <c r="AV165" i="5"/>
  <c r="AE165" i="5" s="1"/>
  <c r="AX165" i="5"/>
  <c r="AG165" i="5" s="1"/>
  <c r="BX165" i="5" s="1"/>
  <c r="BK163" i="5"/>
  <c r="Y163" i="5"/>
  <c r="BK85" i="5"/>
  <c r="Y85" i="5"/>
  <c r="BK191" i="5"/>
  <c r="Y191" i="5"/>
  <c r="BK116" i="5"/>
  <c r="Y116" i="5"/>
  <c r="BK175" i="5"/>
  <c r="Y175" i="5"/>
  <c r="BK91" i="5"/>
  <c r="Y91" i="5"/>
  <c r="BK84" i="5"/>
  <c r="Y84" i="5"/>
  <c r="BK47" i="5"/>
  <c r="Y47" i="5"/>
  <c r="BK75" i="5"/>
  <c r="Y75" i="5"/>
  <c r="BK131" i="5"/>
  <c r="Y131" i="5"/>
  <c r="BK171" i="5"/>
  <c r="Y171" i="5"/>
  <c r="BK136" i="5"/>
  <c r="Y136" i="5"/>
  <c r="BK39" i="5"/>
  <c r="Y39" i="5"/>
  <c r="BK172" i="5"/>
  <c r="Y172" i="5"/>
  <c r="BK69" i="5"/>
  <c r="Y69" i="5"/>
  <c r="BK147" i="5"/>
  <c r="Y147" i="5"/>
  <c r="BK40" i="5"/>
  <c r="Y40" i="5"/>
  <c r="BK176" i="5"/>
  <c r="Y176" i="5"/>
  <c r="BK127" i="5"/>
  <c r="Y127" i="5"/>
  <c r="BK87" i="5"/>
  <c r="Y87" i="5"/>
  <c r="BK139" i="5"/>
  <c r="Y139" i="5"/>
  <c r="BK158" i="5"/>
  <c r="Y158" i="5"/>
  <c r="BK126" i="5"/>
  <c r="Y126" i="5"/>
  <c r="BK146" i="5"/>
  <c r="Y146" i="5"/>
  <c r="BK178" i="5"/>
  <c r="Y178" i="5"/>
  <c r="BK50" i="5"/>
  <c r="Y50" i="5"/>
  <c r="BK96" i="5"/>
  <c r="Y96" i="5"/>
  <c r="BK162" i="5"/>
  <c r="Y162" i="5"/>
  <c r="BK59" i="5"/>
  <c r="Y59" i="5"/>
  <c r="BK197" i="5"/>
  <c r="Y197" i="5"/>
  <c r="BK157" i="5"/>
  <c r="Y157" i="5"/>
  <c r="BK204" i="5"/>
  <c r="Y204" i="5"/>
  <c r="BK129" i="5"/>
  <c r="Y129" i="5"/>
  <c r="BK98" i="5"/>
  <c r="Y98" i="5"/>
  <c r="BK143" i="5"/>
  <c r="Y143" i="5"/>
  <c r="BK121" i="5"/>
  <c r="Y121" i="5"/>
  <c r="BK49" i="5"/>
  <c r="Y49" i="5"/>
  <c r="BK90" i="5"/>
  <c r="Y90" i="5"/>
  <c r="AK77" i="7"/>
  <c r="BK522" i="5"/>
  <c r="Y522" i="5"/>
  <c r="BK516" i="5"/>
  <c r="Y516" i="5"/>
  <c r="BK29" i="5"/>
  <c r="Y29" i="5"/>
  <c r="BP29" i="5" s="1"/>
  <c r="BK25" i="5"/>
  <c r="Y25" i="5"/>
  <c r="BP25" i="5" s="1"/>
  <c r="BK27" i="5"/>
  <c r="Y27" i="5"/>
  <c r="BP27" i="5" s="1"/>
  <c r="BK33" i="5"/>
  <c r="Y33" i="5"/>
  <c r="BP33" i="5" s="1"/>
  <c r="BK28" i="5"/>
  <c r="Y28" i="5"/>
  <c r="BP28" i="5" s="1"/>
  <c r="BK26" i="5"/>
  <c r="Y26" i="5"/>
  <c r="BP26" i="5" s="1"/>
  <c r="BK30" i="5"/>
  <c r="Y30" i="5"/>
  <c r="BP30" i="5" s="1"/>
  <c r="BK37" i="5"/>
  <c r="Y37" i="5"/>
  <c r="BP37" i="5" s="1"/>
  <c r="BK32" i="5"/>
  <c r="Y32" i="5"/>
  <c r="BP32" i="5" s="1"/>
  <c r="BK24" i="5"/>
  <c r="AI77" i="7"/>
  <c r="AJ77" i="7"/>
  <c r="AH78" i="7"/>
  <c r="BK36" i="5"/>
  <c r="AX24" i="5"/>
  <c r="AR24" i="5"/>
  <c r="AT24" i="5"/>
  <c r="AS24" i="5"/>
  <c r="AU24" i="5"/>
  <c r="AQ24" i="5"/>
  <c r="Z24" i="5" s="1"/>
  <c r="BQ24" i="5" s="1"/>
  <c r="AV24" i="5"/>
  <c r="AW24" i="5"/>
  <c r="AP24" i="5"/>
  <c r="Y24" i="5" s="1"/>
  <c r="BP24" i="5" s="1"/>
  <c r="BK34" i="5"/>
  <c r="AG34" i="5" s="1"/>
  <c r="BX34" i="5" s="1"/>
  <c r="BK31" i="5"/>
  <c r="AG31" i="5" s="1"/>
  <c r="BK35" i="5"/>
  <c r="AG35" i="5" l="1"/>
  <c r="BX35" i="5" s="1"/>
  <c r="AG110" i="5"/>
  <c r="BV28" i="5"/>
  <c r="AG113" i="5"/>
  <c r="BX113" i="5" s="1"/>
  <c r="AD110" i="5"/>
  <c r="BU110" i="5" s="1"/>
  <c r="AI182" i="5"/>
  <c r="BQ23" i="5"/>
  <c r="AG55" i="5"/>
  <c r="BX55" i="5" s="1"/>
  <c r="AE110" i="5"/>
  <c r="AD146" i="5"/>
  <c r="BU146" i="5" s="1"/>
  <c r="AF110" i="5"/>
  <c r="BV110" i="5" s="1"/>
  <c r="AC55" i="5"/>
  <c r="BT55" i="5" s="1"/>
  <c r="AC146" i="5"/>
  <c r="BT146" i="5" s="1"/>
  <c r="AC113" i="5"/>
  <c r="BT113" i="5" s="1"/>
  <c r="AC59" i="5"/>
  <c r="BT59" i="5" s="1"/>
  <c r="AF113" i="5"/>
  <c r="AF59" i="5"/>
  <c r="AD59" i="5"/>
  <c r="BU59" i="5" s="1"/>
  <c r="BV146" i="5"/>
  <c r="BW146" i="5"/>
  <c r="AE59" i="5"/>
  <c r="AF55" i="5"/>
  <c r="AE146" i="5"/>
  <c r="AE113" i="5"/>
  <c r="AD55" i="5"/>
  <c r="BU55" i="5" s="1"/>
  <c r="AD113" i="5"/>
  <c r="BU113" i="5" s="1"/>
  <c r="AE55" i="5"/>
  <c r="AI105" i="5"/>
  <c r="AG36" i="5"/>
  <c r="BX36" i="5" s="1"/>
  <c r="AI86" i="5"/>
  <c r="BW195" i="5"/>
  <c r="AI159" i="5"/>
  <c r="AI111" i="5"/>
  <c r="AI183" i="5"/>
  <c r="AI46" i="5"/>
  <c r="AI108" i="5"/>
  <c r="CE108" i="5" s="1"/>
  <c r="AI72" i="5"/>
  <c r="AI123" i="5"/>
  <c r="AI141" i="5"/>
  <c r="CE141" i="5" s="1"/>
  <c r="AI97" i="5"/>
  <c r="AI104" i="5"/>
  <c r="BW137" i="5"/>
  <c r="BV137" i="5"/>
  <c r="AI137" i="5"/>
  <c r="CE137" i="5" s="1"/>
  <c r="BV115" i="5"/>
  <c r="BW115" i="5"/>
  <c r="AI115" i="5"/>
  <c r="CE115" i="5" s="1"/>
  <c r="BW151" i="5"/>
  <c r="BV151" i="5"/>
  <c r="AI151" i="5"/>
  <c r="CE151" i="5" s="1"/>
  <c r="BW45" i="5"/>
  <c r="BV45" i="5"/>
  <c r="AI45" i="5"/>
  <c r="CE45" i="5" s="1"/>
  <c r="BW150" i="5"/>
  <c r="BV150" i="5"/>
  <c r="AI150" i="5"/>
  <c r="CE150" i="5" s="1"/>
  <c r="BX110" i="5"/>
  <c r="BH121" i="5"/>
  <c r="AG121" i="5"/>
  <c r="BX121" i="5" s="1"/>
  <c r="BH204" i="5"/>
  <c r="AG204" i="5"/>
  <c r="BX204" i="5" s="1"/>
  <c r="BH162" i="5"/>
  <c r="AG162" i="5"/>
  <c r="BX162" i="5" s="1"/>
  <c r="BH178" i="5"/>
  <c r="AG178" i="5"/>
  <c r="BX178" i="5" s="1"/>
  <c r="BH139" i="5"/>
  <c r="AG139" i="5"/>
  <c r="BX139" i="5" s="1"/>
  <c r="BH40" i="5"/>
  <c r="AG40" i="5"/>
  <c r="BX40" i="5" s="1"/>
  <c r="BH39" i="5"/>
  <c r="AG39" i="5"/>
  <c r="BX39" i="5" s="1"/>
  <c r="BH75" i="5"/>
  <c r="AG75" i="5"/>
  <c r="BX75" i="5" s="1"/>
  <c r="BH175" i="5"/>
  <c r="AG175" i="5"/>
  <c r="BX175" i="5" s="1"/>
  <c r="BH163" i="5"/>
  <c r="AG163" i="5"/>
  <c r="BX163" i="5" s="1"/>
  <c r="BV102" i="5"/>
  <c r="BW102" i="5"/>
  <c r="AI102" i="5"/>
  <c r="CE102" i="5" s="1"/>
  <c r="AI79" i="5"/>
  <c r="CE79" i="5" s="1"/>
  <c r="BW88" i="5"/>
  <c r="BV88" i="5"/>
  <c r="AI88" i="5"/>
  <c r="CE88" i="5" s="1"/>
  <c r="BW29" i="5"/>
  <c r="BV29" i="5"/>
  <c r="BW206" i="5"/>
  <c r="BV206" i="5"/>
  <c r="AI206" i="5"/>
  <c r="CE206" i="5" s="1"/>
  <c r="BV106" i="5"/>
  <c r="BW106" i="5"/>
  <c r="AI106" i="5"/>
  <c r="CE106" i="5" s="1"/>
  <c r="BV184" i="5"/>
  <c r="BW184" i="5"/>
  <c r="AI184" i="5"/>
  <c r="CE184" i="5" s="1"/>
  <c r="AI73" i="5"/>
  <c r="CE73" i="5" s="1"/>
  <c r="AI155" i="5"/>
  <c r="CE155" i="5" s="1"/>
  <c r="BV107" i="5"/>
  <c r="BW107" i="5"/>
  <c r="AI107" i="5"/>
  <c r="CE107" i="5" s="1"/>
  <c r="BV118" i="5"/>
  <c r="BW118" i="5"/>
  <c r="AI118" i="5"/>
  <c r="CE118" i="5" s="1"/>
  <c r="BW77" i="5"/>
  <c r="BV77" i="5"/>
  <c r="AI77" i="5"/>
  <c r="CE77" i="5" s="1"/>
  <c r="BW82" i="5"/>
  <c r="BV82" i="5"/>
  <c r="AI82" i="5"/>
  <c r="CE82" i="5" s="1"/>
  <c r="BV124" i="5"/>
  <c r="BW124" i="5"/>
  <c r="AI124" i="5"/>
  <c r="CE124" i="5" s="1"/>
  <c r="BW149" i="5"/>
  <c r="BV149" i="5"/>
  <c r="AI149" i="5"/>
  <c r="CE149" i="5" s="1"/>
  <c r="BW168" i="5"/>
  <c r="BV168" i="5"/>
  <c r="AI168" i="5"/>
  <c r="CE168" i="5" s="1"/>
  <c r="BV164" i="5"/>
  <c r="BW164" i="5"/>
  <c r="AI164" i="5"/>
  <c r="CE164" i="5" s="1"/>
  <c r="AI71" i="5"/>
  <c r="CE71" i="5" s="1"/>
  <c r="BV63" i="5"/>
  <c r="BW63" i="5"/>
  <c r="AI63" i="5"/>
  <c r="CE63" i="5" s="1"/>
  <c r="BW94" i="5"/>
  <c r="BV94" i="5"/>
  <c r="AI94" i="5"/>
  <c r="CE94" i="5" s="1"/>
  <c r="AI181" i="5"/>
  <c r="CE181" i="5" s="1"/>
  <c r="AI89" i="5"/>
  <c r="CE89" i="5" s="1"/>
  <c r="BW189" i="5"/>
  <c r="BV189" i="5"/>
  <c r="AI189" i="5"/>
  <c r="CE189" i="5" s="1"/>
  <c r="BV193" i="5"/>
  <c r="BW193" i="5"/>
  <c r="AI193" i="5"/>
  <c r="CE193" i="5" s="1"/>
  <c r="BV58" i="5"/>
  <c r="BW58" i="5"/>
  <c r="AI58" i="5"/>
  <c r="CE58" i="5" s="1"/>
  <c r="BV119" i="5"/>
  <c r="BW119" i="5"/>
  <c r="AI119" i="5"/>
  <c r="CE119" i="5" s="1"/>
  <c r="BV153" i="5"/>
  <c r="BW153" i="5"/>
  <c r="AI153" i="5"/>
  <c r="CE153" i="5" s="1"/>
  <c r="BW56" i="5"/>
  <c r="BV56" i="5"/>
  <c r="AI56" i="5"/>
  <c r="CE56" i="5" s="1"/>
  <c r="BW179" i="5"/>
  <c r="BV179" i="5"/>
  <c r="AI179" i="5"/>
  <c r="CE179" i="5" s="1"/>
  <c r="BV117" i="5"/>
  <c r="BW117" i="5"/>
  <c r="AI117" i="5"/>
  <c r="CE117" i="5" s="1"/>
  <c r="BW201" i="5"/>
  <c r="BV201" i="5"/>
  <c r="AI201" i="5"/>
  <c r="CE201" i="5" s="1"/>
  <c r="BW78" i="5"/>
  <c r="BV78" i="5"/>
  <c r="AI78" i="5"/>
  <c r="CE78" i="5" s="1"/>
  <c r="BW36" i="5"/>
  <c r="BV36" i="5"/>
  <c r="BW95" i="5"/>
  <c r="BV95" i="5"/>
  <c r="AI95" i="5"/>
  <c r="CE95" i="5" s="1"/>
  <c r="AI195" i="5"/>
  <c r="CE195" i="5" s="1"/>
  <c r="BW165" i="5"/>
  <c r="BV165" i="5"/>
  <c r="AI165" i="5"/>
  <c r="CE165" i="5" s="1"/>
  <c r="BV186" i="5"/>
  <c r="BW186" i="5"/>
  <c r="AI186" i="5"/>
  <c r="CE186" i="5" s="1"/>
  <c r="BH143" i="5"/>
  <c r="AG143" i="5"/>
  <c r="BX143" i="5" s="1"/>
  <c r="BH157" i="5"/>
  <c r="AG157" i="5"/>
  <c r="BX157" i="5" s="1"/>
  <c r="BH146" i="5"/>
  <c r="AG146" i="5" s="1"/>
  <c r="BX146" i="5" s="1"/>
  <c r="BH87" i="5"/>
  <c r="AG87" i="5"/>
  <c r="BX87" i="5" s="1"/>
  <c r="BH147" i="5"/>
  <c r="AG147" i="5"/>
  <c r="BX147" i="5" s="1"/>
  <c r="BH136" i="5"/>
  <c r="AG136" i="5"/>
  <c r="BX136" i="5" s="1"/>
  <c r="BH47" i="5"/>
  <c r="AG47" i="5"/>
  <c r="BX47" i="5" s="1"/>
  <c r="BH116" i="5"/>
  <c r="AG116" i="5"/>
  <c r="BX116" i="5" s="1"/>
  <c r="BW198" i="5"/>
  <c r="BV198" i="5"/>
  <c r="AI198" i="5"/>
  <c r="CE198" i="5" s="1"/>
  <c r="BW92" i="5"/>
  <c r="BV92" i="5"/>
  <c r="AI92" i="5"/>
  <c r="CE92" i="5" s="1"/>
  <c r="BV170" i="5"/>
  <c r="BW170" i="5"/>
  <c r="AI170" i="5"/>
  <c r="CE170" i="5" s="1"/>
  <c r="BW51" i="5"/>
  <c r="BV51" i="5"/>
  <c r="AI51" i="5"/>
  <c r="CE51" i="5" s="1"/>
  <c r="BW66" i="5"/>
  <c r="BV66" i="5"/>
  <c r="AI66" i="5"/>
  <c r="CE66" i="5" s="1"/>
  <c r="BW142" i="5"/>
  <c r="BV142" i="5"/>
  <c r="AI142" i="5"/>
  <c r="CE142" i="5" s="1"/>
  <c r="BW101" i="5"/>
  <c r="BV101" i="5"/>
  <c r="AI101" i="5"/>
  <c r="CE101" i="5" s="1"/>
  <c r="BW53" i="5"/>
  <c r="BV53" i="5"/>
  <c r="AI53" i="5"/>
  <c r="CE53" i="5" s="1"/>
  <c r="BW185" i="5"/>
  <c r="BV185" i="5"/>
  <c r="AI185" i="5"/>
  <c r="CE185" i="5" s="1"/>
  <c r="BW103" i="5"/>
  <c r="BV103" i="5"/>
  <c r="AI103" i="5"/>
  <c r="CE103" i="5" s="1"/>
  <c r="BV160" i="5"/>
  <c r="BW160" i="5"/>
  <c r="AI160" i="5"/>
  <c r="CE160" i="5" s="1"/>
  <c r="BV43" i="5"/>
  <c r="BW43" i="5"/>
  <c r="AI43" i="5"/>
  <c r="CE43" i="5" s="1"/>
  <c r="BW152" i="5"/>
  <c r="BV152" i="5"/>
  <c r="AI152" i="5"/>
  <c r="CE152" i="5" s="1"/>
  <c r="BW38" i="5"/>
  <c r="BV38" i="5"/>
  <c r="AI38" i="5"/>
  <c r="CE38" i="5" s="1"/>
  <c r="BW203" i="5"/>
  <c r="BV203" i="5"/>
  <c r="AI203" i="5"/>
  <c r="CE203" i="5" s="1"/>
  <c r="BV138" i="5"/>
  <c r="BW138" i="5"/>
  <c r="AI138" i="5"/>
  <c r="CE138" i="5" s="1"/>
  <c r="BW44" i="5"/>
  <c r="BV44" i="5"/>
  <c r="AI44" i="5"/>
  <c r="CE44" i="5" s="1"/>
  <c r="AG24" i="5"/>
  <c r="BX24" i="5" s="1"/>
  <c r="BW48" i="5"/>
  <c r="BV48" i="5"/>
  <c r="AI48" i="5"/>
  <c r="CE48" i="5" s="1"/>
  <c r="BW83" i="5"/>
  <c r="BV83" i="5"/>
  <c r="AI83" i="5"/>
  <c r="CE83" i="5" s="1"/>
  <c r="BW148" i="5"/>
  <c r="BV148" i="5"/>
  <c r="AI148" i="5"/>
  <c r="CE148" i="5" s="1"/>
  <c r="BV80" i="5"/>
  <c r="BW80" i="5"/>
  <c r="AI80" i="5"/>
  <c r="CE80" i="5" s="1"/>
  <c r="BW196" i="5"/>
  <c r="BV196" i="5"/>
  <c r="AI196" i="5"/>
  <c r="CE196" i="5" s="1"/>
  <c r="BV61" i="5"/>
  <c r="BW61" i="5"/>
  <c r="AI61" i="5"/>
  <c r="CE61" i="5" s="1"/>
  <c r="BV125" i="5"/>
  <c r="BW125" i="5"/>
  <c r="AI125" i="5"/>
  <c r="CE125" i="5" s="1"/>
  <c r="BW187" i="5"/>
  <c r="BV187" i="5"/>
  <c r="AI187" i="5"/>
  <c r="CE187" i="5" s="1"/>
  <c r="AI132" i="5"/>
  <c r="CE132" i="5" s="1"/>
  <c r="BW70" i="5"/>
  <c r="BV70" i="5"/>
  <c r="AI70" i="5"/>
  <c r="CE70" i="5" s="1"/>
  <c r="BW93" i="5"/>
  <c r="BV93" i="5"/>
  <c r="AI93" i="5"/>
  <c r="CE93" i="5" s="1"/>
  <c r="BW200" i="5"/>
  <c r="BV200" i="5"/>
  <c r="AI200" i="5"/>
  <c r="CE200" i="5" s="1"/>
  <c r="BW114" i="5"/>
  <c r="BV114" i="5"/>
  <c r="AI114" i="5"/>
  <c r="CE114" i="5" s="1"/>
  <c r="BV166" i="5"/>
  <c r="BW166" i="5"/>
  <c r="AI166" i="5"/>
  <c r="CE166" i="5" s="1"/>
  <c r="BW42" i="5"/>
  <c r="BV42" i="5"/>
  <c r="AI42" i="5"/>
  <c r="CE42" i="5" s="1"/>
  <c r="BV81" i="5"/>
  <c r="BW81" i="5"/>
  <c r="AI81" i="5"/>
  <c r="CE81" i="5" s="1"/>
  <c r="BV99" i="5"/>
  <c r="BW99" i="5"/>
  <c r="AI99" i="5"/>
  <c r="CE99" i="5" s="1"/>
  <c r="BH90" i="5"/>
  <c r="AG90" i="5"/>
  <c r="BX90" i="5" s="1"/>
  <c r="BH98" i="5"/>
  <c r="AG98" i="5"/>
  <c r="BX98" i="5" s="1"/>
  <c r="BH197" i="5"/>
  <c r="AG197" i="5"/>
  <c r="BX197" i="5" s="1"/>
  <c r="BH96" i="5"/>
  <c r="AG96" i="5"/>
  <c r="BX96" i="5" s="1"/>
  <c r="BH126" i="5"/>
  <c r="AG126" i="5"/>
  <c r="BX126" i="5" s="1"/>
  <c r="BH127" i="5"/>
  <c r="AG127" i="5"/>
  <c r="BX127" i="5" s="1"/>
  <c r="BH69" i="5"/>
  <c r="AG69" i="5"/>
  <c r="BX69" i="5" s="1"/>
  <c r="BH171" i="5"/>
  <c r="AG171" i="5"/>
  <c r="BX171" i="5" s="1"/>
  <c r="BH84" i="5"/>
  <c r="AG84" i="5"/>
  <c r="BX84" i="5" s="1"/>
  <c r="BH191" i="5"/>
  <c r="AG191" i="5"/>
  <c r="BX191" i="5" s="1"/>
  <c r="BW109" i="5"/>
  <c r="BV109" i="5"/>
  <c r="AI109" i="5"/>
  <c r="CE109" i="5" s="1"/>
  <c r="AI133" i="5"/>
  <c r="CE133" i="5" s="1"/>
  <c r="BW188" i="5"/>
  <c r="BV188" i="5"/>
  <c r="AI188" i="5"/>
  <c r="CE188" i="5" s="1"/>
  <c r="BV57" i="5"/>
  <c r="BW57" i="5"/>
  <c r="AI57" i="5"/>
  <c r="CE57" i="5" s="1"/>
  <c r="BW54" i="5"/>
  <c r="BV54" i="5"/>
  <c r="AI54" i="5"/>
  <c r="CE54" i="5" s="1"/>
  <c r="BW68" i="5"/>
  <c r="BV68" i="5"/>
  <c r="AI68" i="5"/>
  <c r="CE68" i="5" s="1"/>
  <c r="BV76" i="5"/>
  <c r="BW76" i="5"/>
  <c r="AI76" i="5"/>
  <c r="CE76" i="5" s="1"/>
  <c r="BW173" i="5"/>
  <c r="BV173" i="5"/>
  <c r="AI173" i="5"/>
  <c r="CE173" i="5" s="1"/>
  <c r="BW65" i="5"/>
  <c r="BV65" i="5"/>
  <c r="AI65" i="5"/>
  <c r="CE65" i="5" s="1"/>
  <c r="BW130" i="5"/>
  <c r="BV130" i="5"/>
  <c r="AI130" i="5"/>
  <c r="CE130" i="5" s="1"/>
  <c r="BV67" i="5"/>
  <c r="BW67" i="5"/>
  <c r="AI67" i="5"/>
  <c r="CE67" i="5" s="1"/>
  <c r="BV205" i="5"/>
  <c r="BW205" i="5"/>
  <c r="AI205" i="5"/>
  <c r="CE205" i="5" s="1"/>
  <c r="BV41" i="5"/>
  <c r="BW41" i="5"/>
  <c r="AI41" i="5"/>
  <c r="CE41" i="5" s="1"/>
  <c r="BV145" i="5"/>
  <c r="BW145" i="5"/>
  <c r="AI145" i="5"/>
  <c r="CE145" i="5" s="1"/>
  <c r="BV62" i="5"/>
  <c r="BW62" i="5"/>
  <c r="AI62" i="5"/>
  <c r="CE62" i="5" s="1"/>
  <c r="BW156" i="5"/>
  <c r="BV156" i="5"/>
  <c r="AI156" i="5"/>
  <c r="CE156" i="5" s="1"/>
  <c r="BW174" i="5"/>
  <c r="BV174" i="5"/>
  <c r="AI174" i="5"/>
  <c r="CE174" i="5" s="1"/>
  <c r="BV100" i="5"/>
  <c r="BW100" i="5"/>
  <c r="AI100" i="5"/>
  <c r="CE100" i="5" s="1"/>
  <c r="BW122" i="5"/>
  <c r="BV122" i="5"/>
  <c r="AI122" i="5"/>
  <c r="CE122" i="5" s="1"/>
  <c r="BV64" i="5"/>
  <c r="BW64" i="5"/>
  <c r="AI64" i="5"/>
  <c r="CE64" i="5" s="1"/>
  <c r="BV194" i="5"/>
  <c r="BW194" i="5"/>
  <c r="AI194" i="5"/>
  <c r="CE194" i="5" s="1"/>
  <c r="AI154" i="5"/>
  <c r="CE154" i="5" s="1"/>
  <c r="BV52" i="5"/>
  <c r="BW52" i="5"/>
  <c r="AI52" i="5"/>
  <c r="CE52" i="5" s="1"/>
  <c r="BV74" i="5"/>
  <c r="BW74" i="5"/>
  <c r="AI74" i="5"/>
  <c r="CE74" i="5" s="1"/>
  <c r="BV199" i="5"/>
  <c r="BW199" i="5"/>
  <c r="AI199" i="5"/>
  <c r="CE199" i="5" s="1"/>
  <c r="BW128" i="5"/>
  <c r="BV128" i="5"/>
  <c r="AI128" i="5"/>
  <c r="CE128" i="5" s="1"/>
  <c r="AI177" i="5"/>
  <c r="CE177" i="5" s="1"/>
  <c r="BV140" i="5"/>
  <c r="BW140" i="5"/>
  <c r="AI140" i="5"/>
  <c r="BW135" i="5"/>
  <c r="BV135" i="5"/>
  <c r="AI135" i="5"/>
  <c r="CE135" i="5" s="1"/>
  <c r="BH49" i="5"/>
  <c r="AG49" i="5"/>
  <c r="BX49" i="5" s="1"/>
  <c r="BH129" i="5"/>
  <c r="AG129" i="5"/>
  <c r="BX129" i="5" s="1"/>
  <c r="BH59" i="5"/>
  <c r="AG59" i="5" s="1"/>
  <c r="BX59" i="5" s="1"/>
  <c r="BH50" i="5"/>
  <c r="AG50" i="5"/>
  <c r="BX50" i="5" s="1"/>
  <c r="BH158" i="5"/>
  <c r="AG158" i="5"/>
  <c r="BX158" i="5" s="1"/>
  <c r="BH176" i="5"/>
  <c r="AG176" i="5"/>
  <c r="BX176" i="5" s="1"/>
  <c r="BH172" i="5"/>
  <c r="AG172" i="5"/>
  <c r="BX172" i="5" s="1"/>
  <c r="BH131" i="5"/>
  <c r="AG131" i="5"/>
  <c r="BX131" i="5" s="1"/>
  <c r="BH91" i="5"/>
  <c r="AG91" i="5"/>
  <c r="BX91" i="5" s="1"/>
  <c r="BH85" i="5"/>
  <c r="AG85" i="5"/>
  <c r="BX85" i="5" s="1"/>
  <c r="BV60" i="5"/>
  <c r="BW60" i="5"/>
  <c r="AI60" i="5"/>
  <c r="CE60" i="5" s="1"/>
  <c r="BV161" i="5"/>
  <c r="BW161" i="5"/>
  <c r="AI161" i="5"/>
  <c r="CE161" i="5" s="1"/>
  <c r="BV120" i="5"/>
  <c r="BW120" i="5"/>
  <c r="AI120" i="5"/>
  <c r="CE120" i="5" s="1"/>
  <c r="BV35" i="5"/>
  <c r="BW35" i="5"/>
  <c r="BV144" i="5"/>
  <c r="BW144" i="5"/>
  <c r="AI144" i="5"/>
  <c r="CE144" i="5" s="1"/>
  <c r="BW167" i="5"/>
  <c r="BV167" i="5"/>
  <c r="AI167" i="5"/>
  <c r="CE167" i="5" s="1"/>
  <c r="BV169" i="5"/>
  <c r="BW169" i="5"/>
  <c r="AI169" i="5"/>
  <c r="CE169" i="5" s="1"/>
  <c r="BW202" i="5"/>
  <c r="BV202" i="5"/>
  <c r="AI202" i="5"/>
  <c r="CE202" i="5" s="1"/>
  <c r="BV192" i="5"/>
  <c r="BW192" i="5"/>
  <c r="AI192" i="5"/>
  <c r="CE192" i="5" s="1"/>
  <c r="BV112" i="5"/>
  <c r="BW112" i="5"/>
  <c r="AI112" i="5"/>
  <c r="CE112" i="5" s="1"/>
  <c r="AI134" i="5"/>
  <c r="CE134" i="5" s="1"/>
  <c r="BV190" i="5"/>
  <c r="BW190" i="5"/>
  <c r="AI190" i="5"/>
  <c r="CE190" i="5" s="1"/>
  <c r="BV180" i="5"/>
  <c r="BW180" i="5"/>
  <c r="AI180" i="5"/>
  <c r="CE180" i="5" s="1"/>
  <c r="AB24" i="5"/>
  <c r="BS24" i="5" s="1"/>
  <c r="BS23" i="5" s="1"/>
  <c r="BP90" i="5"/>
  <c r="BP98" i="5"/>
  <c r="BP197" i="5"/>
  <c r="BP96" i="5"/>
  <c r="BP136" i="5"/>
  <c r="BP47" i="5"/>
  <c r="BP116" i="5"/>
  <c r="BP126" i="5"/>
  <c r="BP127" i="5"/>
  <c r="BP69" i="5"/>
  <c r="BP49" i="5"/>
  <c r="BP129" i="5"/>
  <c r="BP59" i="5"/>
  <c r="BP171" i="5"/>
  <c r="BP84" i="5"/>
  <c r="BP191" i="5"/>
  <c r="AC24" i="5"/>
  <c r="BT24" i="5" s="1"/>
  <c r="AA24" i="5"/>
  <c r="BR24" i="5" s="1"/>
  <c r="BR23" i="5" s="1"/>
  <c r="BP50" i="5"/>
  <c r="BP158" i="5"/>
  <c r="BP176" i="5"/>
  <c r="BP172" i="5"/>
  <c r="AF24" i="5"/>
  <c r="BP121" i="5"/>
  <c r="BP204" i="5"/>
  <c r="BP162" i="5"/>
  <c r="BP131" i="5"/>
  <c r="BP91" i="5"/>
  <c r="BP85" i="5"/>
  <c r="AE24" i="5"/>
  <c r="BP178" i="5"/>
  <c r="BP139" i="5"/>
  <c r="BP40" i="5"/>
  <c r="BP39" i="5"/>
  <c r="BP143" i="5"/>
  <c r="BP157" i="5"/>
  <c r="BP75" i="5"/>
  <c r="BP175" i="5"/>
  <c r="BP163" i="5"/>
  <c r="AD24" i="5"/>
  <c r="BU24" i="5" s="1"/>
  <c r="BP146" i="5"/>
  <c r="BP87" i="5"/>
  <c r="BP147" i="5"/>
  <c r="AK78" i="7"/>
  <c r="BP516" i="5"/>
  <c r="BH516" i="5"/>
  <c r="AG516" i="5"/>
  <c r="BX516" i="5" s="1"/>
  <c r="BP522" i="5"/>
  <c r="BH522" i="5"/>
  <c r="AG522" i="5"/>
  <c r="BX522" i="5" s="1"/>
  <c r="BH37" i="5"/>
  <c r="AG37" i="5"/>
  <c r="BH33" i="5"/>
  <c r="AG33" i="5"/>
  <c r="BH30" i="5"/>
  <c r="AG30" i="5"/>
  <c r="BH27" i="5"/>
  <c r="AG27" i="5"/>
  <c r="BH26" i="5"/>
  <c r="AG26" i="5"/>
  <c r="BX26" i="5" s="1"/>
  <c r="BH25" i="5"/>
  <c r="AG25" i="5"/>
  <c r="BH32" i="5"/>
  <c r="AG32" i="5"/>
  <c r="BH28" i="5"/>
  <c r="AG28" i="5"/>
  <c r="BH29" i="5"/>
  <c r="AG29" i="5"/>
  <c r="BH24" i="5"/>
  <c r="AJ78" i="7"/>
  <c r="AI78" i="7"/>
  <c r="AH79" i="7"/>
  <c r="BH36" i="5"/>
  <c r="Z23" i="5"/>
  <c r="Y23" i="5"/>
  <c r="BH31" i="5"/>
  <c r="AI31" i="5"/>
  <c r="BH34" i="5"/>
  <c r="AI34" i="5"/>
  <c r="BH35" i="5"/>
  <c r="AI35" i="5"/>
  <c r="CE35" i="5" l="1"/>
  <c r="CF35" i="5" s="1"/>
  <c r="CG35" i="5" s="1"/>
  <c r="CH35" i="5" s="1"/>
  <c r="AK35" i="5" s="1"/>
  <c r="AO40" i="12" s="1"/>
  <c r="CE123" i="5"/>
  <c r="CF123" i="5" s="1"/>
  <c r="CG123" i="5" s="1"/>
  <c r="CH123" i="5" s="1"/>
  <c r="AK123" i="5" s="1"/>
  <c r="AO128" i="12" s="1"/>
  <c r="CE86" i="5"/>
  <c r="CF86" i="5" s="1"/>
  <c r="CG86" i="5" s="1"/>
  <c r="CH86" i="5" s="1"/>
  <c r="AK86" i="5" s="1"/>
  <c r="AO91" i="12" s="1"/>
  <c r="CE182" i="5"/>
  <c r="CF182" i="5" s="1"/>
  <c r="CG182" i="5" s="1"/>
  <c r="CH182" i="5" s="1"/>
  <c r="AK182" i="5" s="1"/>
  <c r="AO187" i="12" s="1"/>
  <c r="CE159" i="5"/>
  <c r="CF159" i="5" s="1"/>
  <c r="CG159" i="5" s="1"/>
  <c r="CH159" i="5" s="1"/>
  <c r="AK159" i="5" s="1"/>
  <c r="AO164" i="12" s="1"/>
  <c r="CE72" i="5"/>
  <c r="CF72" i="5" s="1"/>
  <c r="CG72" i="5" s="1"/>
  <c r="CH72" i="5" s="1"/>
  <c r="AK72" i="5" s="1"/>
  <c r="AO77" i="12" s="1"/>
  <c r="CE97" i="5"/>
  <c r="CF97" i="5" s="1"/>
  <c r="CG97" i="5" s="1"/>
  <c r="CH97" i="5" s="1"/>
  <c r="AK97" i="5" s="1"/>
  <c r="AO102" i="12" s="1"/>
  <c r="CE105" i="5"/>
  <c r="CF105" i="5" s="1"/>
  <c r="CG105" i="5" s="1"/>
  <c r="CH105" i="5" s="1"/>
  <c r="AK105" i="5" s="1"/>
  <c r="AO110" i="12" s="1"/>
  <c r="CE46" i="5"/>
  <c r="CF46" i="5" s="1"/>
  <c r="CG46" i="5" s="1"/>
  <c r="CH46" i="5" s="1"/>
  <c r="AK46" i="5" s="1"/>
  <c r="AO51" i="12" s="1"/>
  <c r="CE34" i="5"/>
  <c r="CF34" i="5" s="1"/>
  <c r="CG34" i="5" s="1"/>
  <c r="CH34" i="5" s="1"/>
  <c r="AK34" i="5" s="1"/>
  <c r="AO39" i="12" s="1"/>
  <c r="CE31" i="5"/>
  <c r="CF31" i="5" s="1"/>
  <c r="CG31" i="5" s="1"/>
  <c r="CH31" i="5" s="1"/>
  <c r="AK31" i="5" s="1"/>
  <c r="AO36" i="12" s="1"/>
  <c r="CE140" i="5"/>
  <c r="CF140" i="5" s="1"/>
  <c r="CG140" i="5" s="1"/>
  <c r="CH140" i="5" s="1"/>
  <c r="AK140" i="5" s="1"/>
  <c r="AO145" i="12" s="1"/>
  <c r="CE183" i="5"/>
  <c r="CF183" i="5" s="1"/>
  <c r="CG183" i="5" s="1"/>
  <c r="CH183" i="5" s="1"/>
  <c r="AK183" i="5" s="1"/>
  <c r="AO188" i="12" s="1"/>
  <c r="CE104" i="5"/>
  <c r="CF104" i="5" s="1"/>
  <c r="CG104" i="5" s="1"/>
  <c r="CH104" i="5" s="1"/>
  <c r="AK104" i="5" s="1"/>
  <c r="AO109" i="12" s="1"/>
  <c r="CE111" i="5"/>
  <c r="CF111" i="5" s="1"/>
  <c r="CG111" i="5" s="1"/>
  <c r="CH111" i="5" s="1"/>
  <c r="AK111" i="5" s="1"/>
  <c r="AO116" i="12" s="1"/>
  <c r="AM153" i="12"/>
  <c r="CF148" i="5"/>
  <c r="CG148" i="5" s="1"/>
  <c r="CH148" i="5" s="1"/>
  <c r="AK148" i="5" s="1"/>
  <c r="AO153" i="12" s="1"/>
  <c r="AM106" i="12"/>
  <c r="CF101" i="5"/>
  <c r="CG101" i="5" s="1"/>
  <c r="CH101" i="5" s="1"/>
  <c r="AK101" i="5" s="1"/>
  <c r="AO106" i="12" s="1"/>
  <c r="AM83" i="12"/>
  <c r="CF78" i="5"/>
  <c r="CG78" i="5" s="1"/>
  <c r="CH78" i="5" s="1"/>
  <c r="AK78" i="5" s="1"/>
  <c r="AO83" i="12" s="1"/>
  <c r="AM198" i="12"/>
  <c r="CF193" i="5"/>
  <c r="CG193" i="5" s="1"/>
  <c r="CH193" i="5" s="1"/>
  <c r="AK193" i="5" s="1"/>
  <c r="AO198" i="12" s="1"/>
  <c r="AM78" i="12"/>
  <c r="CF73" i="5"/>
  <c r="CG73" i="5" s="1"/>
  <c r="CH73" i="5" s="1"/>
  <c r="AK73" i="5" s="1"/>
  <c r="AO78" i="12" s="1"/>
  <c r="AM155" i="12"/>
  <c r="CF150" i="5"/>
  <c r="CG150" i="5" s="1"/>
  <c r="CH150" i="5" s="1"/>
  <c r="AK150" i="5" s="1"/>
  <c r="AO155" i="12" s="1"/>
  <c r="AM184" i="12"/>
  <c r="CF179" i="5"/>
  <c r="CG179" i="5" s="1"/>
  <c r="CH179" i="5" s="1"/>
  <c r="AK179" i="5" s="1"/>
  <c r="AO184" i="12" s="1"/>
  <c r="AM123" i="12"/>
  <c r="CF118" i="5"/>
  <c r="CG118" i="5" s="1"/>
  <c r="CH118" i="5" s="1"/>
  <c r="AK118" i="5" s="1"/>
  <c r="AO123" i="12" s="1"/>
  <c r="AM189" i="12"/>
  <c r="CF184" i="5"/>
  <c r="CG184" i="5" s="1"/>
  <c r="CH184" i="5" s="1"/>
  <c r="AK184" i="5" s="1"/>
  <c r="AO189" i="12" s="1"/>
  <c r="AM120" i="12"/>
  <c r="CF115" i="5"/>
  <c r="CG115" i="5" s="1"/>
  <c r="CH115" i="5" s="1"/>
  <c r="AK115" i="5" s="1"/>
  <c r="AO120" i="12" s="1"/>
  <c r="AM146" i="12"/>
  <c r="CF141" i="5"/>
  <c r="CG141" i="5" s="1"/>
  <c r="CH141" i="5" s="1"/>
  <c r="AK141" i="5" s="1"/>
  <c r="AO146" i="12" s="1"/>
  <c r="AM105" i="12"/>
  <c r="CF100" i="5"/>
  <c r="CG100" i="5" s="1"/>
  <c r="CH100" i="5" s="1"/>
  <c r="AK100" i="5" s="1"/>
  <c r="AO105" i="12" s="1"/>
  <c r="AM207" i="12"/>
  <c r="CF202" i="5"/>
  <c r="CG202" i="5" s="1"/>
  <c r="CH202" i="5" s="1"/>
  <c r="AK202" i="5" s="1"/>
  <c r="AO207" i="12" s="1"/>
  <c r="AM56" i="12"/>
  <c r="CF51" i="5"/>
  <c r="CG51" i="5" s="1"/>
  <c r="CH51" i="5" s="1"/>
  <c r="AK51" i="5" s="1"/>
  <c r="AO56" i="12" s="1"/>
  <c r="AM166" i="12"/>
  <c r="CF161" i="5"/>
  <c r="CG161" i="5" s="1"/>
  <c r="CH161" i="5" s="1"/>
  <c r="AK161" i="5" s="1"/>
  <c r="AO166" i="12" s="1"/>
  <c r="AM133" i="12"/>
  <c r="CF128" i="5"/>
  <c r="CG128" i="5" s="1"/>
  <c r="CH128" i="5" s="1"/>
  <c r="AK128" i="5" s="1"/>
  <c r="AO133" i="12" s="1"/>
  <c r="AM210" i="12"/>
  <c r="CF205" i="5"/>
  <c r="CG205" i="5" s="1"/>
  <c r="CH205" i="5" s="1"/>
  <c r="AK205" i="5" s="1"/>
  <c r="AO210" i="12" s="1"/>
  <c r="AM62" i="12"/>
  <c r="CF57" i="5"/>
  <c r="CG57" i="5" s="1"/>
  <c r="CH57" i="5" s="1"/>
  <c r="AK57" i="5" s="1"/>
  <c r="AO62" i="12" s="1"/>
  <c r="AM98" i="12"/>
  <c r="CF93" i="5"/>
  <c r="CG93" i="5" s="1"/>
  <c r="CH93" i="5" s="1"/>
  <c r="AK93" i="5" s="1"/>
  <c r="AO98" i="12" s="1"/>
  <c r="AM201" i="12"/>
  <c r="CF196" i="5"/>
  <c r="CG196" i="5" s="1"/>
  <c r="CH196" i="5" s="1"/>
  <c r="AK196" i="5" s="1"/>
  <c r="AO201" i="12" s="1"/>
  <c r="AM49" i="12"/>
  <c r="CF44" i="5"/>
  <c r="CG44" i="5" s="1"/>
  <c r="CH44" i="5" s="1"/>
  <c r="AK44" i="5" s="1"/>
  <c r="AO49" i="12" s="1"/>
  <c r="AM190" i="12"/>
  <c r="CF185" i="5"/>
  <c r="CG185" i="5" s="1"/>
  <c r="CH185" i="5" s="1"/>
  <c r="AK185" i="5" s="1"/>
  <c r="AO190" i="12" s="1"/>
  <c r="AM203" i="12"/>
  <c r="CF198" i="5"/>
  <c r="CG198" i="5" s="1"/>
  <c r="CH198" i="5" s="1"/>
  <c r="AK198" i="5" s="1"/>
  <c r="AO203" i="12" s="1"/>
  <c r="AM200" i="12"/>
  <c r="CF195" i="5"/>
  <c r="CG195" i="5" s="1"/>
  <c r="CH195" i="5" s="1"/>
  <c r="AK195" i="5" s="1"/>
  <c r="AO200" i="12" s="1"/>
  <c r="AM124" i="12"/>
  <c r="CF119" i="5"/>
  <c r="CG119" i="5" s="1"/>
  <c r="CH119" i="5" s="1"/>
  <c r="AK119" i="5" s="1"/>
  <c r="AO124" i="12" s="1"/>
  <c r="AM173" i="12"/>
  <c r="CF168" i="5"/>
  <c r="CG168" i="5" s="1"/>
  <c r="CH168" i="5" s="1"/>
  <c r="AK168" i="5" s="1"/>
  <c r="AO173" i="12" s="1"/>
  <c r="AM79" i="12"/>
  <c r="CF74" i="5"/>
  <c r="CG74" i="5" s="1"/>
  <c r="CH74" i="5" s="1"/>
  <c r="AK74" i="5" s="1"/>
  <c r="AO79" i="12" s="1"/>
  <c r="AM137" i="12"/>
  <c r="CF132" i="5"/>
  <c r="CG132" i="5" s="1"/>
  <c r="CH132" i="5" s="1"/>
  <c r="AK132" i="5" s="1"/>
  <c r="AO137" i="12" s="1"/>
  <c r="AM208" i="12"/>
  <c r="CF203" i="5"/>
  <c r="CG203" i="5" s="1"/>
  <c r="CH203" i="5" s="1"/>
  <c r="AK203" i="5" s="1"/>
  <c r="AO208" i="12" s="1"/>
  <c r="AM99" i="12"/>
  <c r="CF94" i="5"/>
  <c r="CG94" i="5" s="1"/>
  <c r="CH94" i="5" s="1"/>
  <c r="AK94" i="5" s="1"/>
  <c r="AO99" i="12" s="1"/>
  <c r="AM117" i="12"/>
  <c r="CF112" i="5"/>
  <c r="CG112" i="5" s="1"/>
  <c r="CH112" i="5" s="1"/>
  <c r="AK112" i="5" s="1"/>
  <c r="AO117" i="12" s="1"/>
  <c r="AM140" i="12"/>
  <c r="CF135" i="5"/>
  <c r="CG135" i="5" s="1"/>
  <c r="CH135" i="5" s="1"/>
  <c r="AK135" i="5" s="1"/>
  <c r="AO140" i="12" s="1"/>
  <c r="AM57" i="12"/>
  <c r="CF52" i="5"/>
  <c r="CG52" i="5" s="1"/>
  <c r="CH52" i="5" s="1"/>
  <c r="AK52" i="5" s="1"/>
  <c r="AO57" i="12" s="1"/>
  <c r="AM179" i="12"/>
  <c r="CF174" i="5"/>
  <c r="CG174" i="5" s="1"/>
  <c r="CH174" i="5" s="1"/>
  <c r="AK174" i="5" s="1"/>
  <c r="AO179" i="12" s="1"/>
  <c r="AM70" i="12"/>
  <c r="CF65" i="5"/>
  <c r="CG65" i="5" s="1"/>
  <c r="CH65" i="5" s="1"/>
  <c r="AK65" i="5" s="1"/>
  <c r="AO70" i="12" s="1"/>
  <c r="AM86" i="12"/>
  <c r="CF81" i="5"/>
  <c r="CG81" i="5" s="1"/>
  <c r="CH81" i="5" s="1"/>
  <c r="AK81" i="5" s="1"/>
  <c r="AO86" i="12" s="1"/>
  <c r="AM88" i="12"/>
  <c r="CF83" i="5"/>
  <c r="CG83" i="5" s="1"/>
  <c r="CH83" i="5" s="1"/>
  <c r="AK83" i="5" s="1"/>
  <c r="AO88" i="12" s="1"/>
  <c r="AM43" i="12"/>
  <c r="CF38" i="5"/>
  <c r="CG38" i="5" s="1"/>
  <c r="CH38" i="5" s="1"/>
  <c r="AK38" i="5" s="1"/>
  <c r="AO43" i="12" s="1"/>
  <c r="AM147" i="12"/>
  <c r="CF142" i="5"/>
  <c r="CG142" i="5" s="1"/>
  <c r="CH142" i="5" s="1"/>
  <c r="AK142" i="5" s="1"/>
  <c r="AO147" i="12" s="1"/>
  <c r="AM100" i="12"/>
  <c r="CF95" i="5"/>
  <c r="CG95" i="5" s="1"/>
  <c r="CH95" i="5" s="1"/>
  <c r="AK95" i="5" s="1"/>
  <c r="AO100" i="12" s="1"/>
  <c r="AM206" i="12"/>
  <c r="CF201" i="5"/>
  <c r="CG201" i="5" s="1"/>
  <c r="CH201" i="5" s="1"/>
  <c r="AK201" i="5" s="1"/>
  <c r="AO206" i="12" s="1"/>
  <c r="AM194" i="12"/>
  <c r="CF189" i="5"/>
  <c r="CG189" i="5" s="1"/>
  <c r="CH189" i="5" s="1"/>
  <c r="AK189" i="5" s="1"/>
  <c r="AO194" i="12" s="1"/>
  <c r="AM68" i="12"/>
  <c r="CF63" i="5"/>
  <c r="CG63" i="5" s="1"/>
  <c r="CH63" i="5" s="1"/>
  <c r="AK63" i="5" s="1"/>
  <c r="AO68" i="12" s="1"/>
  <c r="AM87" i="12"/>
  <c r="CF82" i="5"/>
  <c r="CG82" i="5" s="1"/>
  <c r="CH82" i="5" s="1"/>
  <c r="AK82" i="5" s="1"/>
  <c r="AO87" i="12" s="1"/>
  <c r="AM50" i="12"/>
  <c r="CF45" i="5"/>
  <c r="CG45" i="5" s="1"/>
  <c r="CH45" i="5" s="1"/>
  <c r="AK45" i="5" s="1"/>
  <c r="AO50" i="12" s="1"/>
  <c r="AM135" i="12"/>
  <c r="CF130" i="5"/>
  <c r="CG130" i="5" s="1"/>
  <c r="CH130" i="5" s="1"/>
  <c r="AK130" i="5" s="1"/>
  <c r="AO135" i="12" s="1"/>
  <c r="AM67" i="12"/>
  <c r="CF62" i="5"/>
  <c r="CG62" i="5" s="1"/>
  <c r="CH62" i="5" s="1"/>
  <c r="AK62" i="5" s="1"/>
  <c r="AO67" i="12" s="1"/>
  <c r="AM185" i="12"/>
  <c r="CF180" i="5"/>
  <c r="CG180" i="5" s="1"/>
  <c r="CH180" i="5" s="1"/>
  <c r="AK180" i="5" s="1"/>
  <c r="AO185" i="12" s="1"/>
  <c r="AM174" i="12"/>
  <c r="CF169" i="5"/>
  <c r="CG169" i="5" s="1"/>
  <c r="CH169" i="5" s="1"/>
  <c r="AK169" i="5" s="1"/>
  <c r="AO174" i="12" s="1"/>
  <c r="AM150" i="12"/>
  <c r="CF145" i="5"/>
  <c r="CG145" i="5" s="1"/>
  <c r="CH145" i="5" s="1"/>
  <c r="AK145" i="5" s="1"/>
  <c r="AO150" i="12" s="1"/>
  <c r="AM73" i="12"/>
  <c r="CF68" i="5"/>
  <c r="CG68" i="5" s="1"/>
  <c r="CH68" i="5" s="1"/>
  <c r="AK68" i="5" s="1"/>
  <c r="AO73" i="12" s="1"/>
  <c r="AM119" i="12"/>
  <c r="CF114" i="5"/>
  <c r="CG114" i="5" s="1"/>
  <c r="CH114" i="5" s="1"/>
  <c r="AK114" i="5" s="1"/>
  <c r="AO119" i="12" s="1"/>
  <c r="AM130" i="12"/>
  <c r="CF125" i="5"/>
  <c r="CG125" i="5" s="1"/>
  <c r="CH125" i="5" s="1"/>
  <c r="AK125" i="5" s="1"/>
  <c r="AO130" i="12" s="1"/>
  <c r="AM165" i="12"/>
  <c r="CF160" i="5"/>
  <c r="CG160" i="5" s="1"/>
  <c r="CH160" i="5" s="1"/>
  <c r="AK160" i="5" s="1"/>
  <c r="AO165" i="12" s="1"/>
  <c r="AM175" i="12"/>
  <c r="CF170" i="5"/>
  <c r="CG170" i="5" s="1"/>
  <c r="CH170" i="5" s="1"/>
  <c r="AK170" i="5" s="1"/>
  <c r="AO175" i="12" s="1"/>
  <c r="AM191" i="12"/>
  <c r="CF186" i="5"/>
  <c r="CG186" i="5" s="1"/>
  <c r="CH186" i="5" s="1"/>
  <c r="AK186" i="5" s="1"/>
  <c r="AO191" i="12" s="1"/>
  <c r="AM61" i="12"/>
  <c r="CF56" i="5"/>
  <c r="CG56" i="5" s="1"/>
  <c r="CH56" i="5" s="1"/>
  <c r="AK56" i="5" s="1"/>
  <c r="AO61" i="12" s="1"/>
  <c r="AM112" i="12"/>
  <c r="CF107" i="5"/>
  <c r="CG107" i="5" s="1"/>
  <c r="CH107" i="5" s="1"/>
  <c r="AK107" i="5" s="1"/>
  <c r="AO112" i="12" s="1"/>
  <c r="AM111" i="12"/>
  <c r="CF106" i="5"/>
  <c r="CG106" i="5" s="1"/>
  <c r="CH106" i="5" s="1"/>
  <c r="AK106" i="5" s="1"/>
  <c r="AO111" i="12" s="1"/>
  <c r="AM93" i="12"/>
  <c r="CF88" i="5"/>
  <c r="CG88" i="5" s="1"/>
  <c r="CH88" i="5" s="1"/>
  <c r="AK88" i="5" s="1"/>
  <c r="AO93" i="12" s="1"/>
  <c r="AM142" i="12"/>
  <c r="CF137" i="5"/>
  <c r="CG137" i="5" s="1"/>
  <c r="CH137" i="5" s="1"/>
  <c r="AK137" i="5" s="1"/>
  <c r="AO142" i="12" s="1"/>
  <c r="AM113" i="12"/>
  <c r="CF108" i="5"/>
  <c r="CG108" i="5" s="1"/>
  <c r="CH108" i="5" s="1"/>
  <c r="AK108" i="5" s="1"/>
  <c r="AO113" i="12" s="1"/>
  <c r="AM138" i="12"/>
  <c r="CF133" i="5"/>
  <c r="CG133" i="5" s="1"/>
  <c r="CH133" i="5" s="1"/>
  <c r="AK133" i="5" s="1"/>
  <c r="AO138" i="12" s="1"/>
  <c r="AM104" i="12"/>
  <c r="CF99" i="5"/>
  <c r="CG99" i="5" s="1"/>
  <c r="CH99" i="5" s="1"/>
  <c r="AK99" i="5" s="1"/>
  <c r="AO104" i="12" s="1"/>
  <c r="AM129" i="12"/>
  <c r="CF124" i="5"/>
  <c r="CG124" i="5" s="1"/>
  <c r="CH124" i="5" s="1"/>
  <c r="AK124" i="5" s="1"/>
  <c r="AO129" i="12" s="1"/>
  <c r="AM107" i="12"/>
  <c r="CF102" i="5"/>
  <c r="CG102" i="5" s="1"/>
  <c r="CH102" i="5" s="1"/>
  <c r="AK102" i="5" s="1"/>
  <c r="AO107" i="12" s="1"/>
  <c r="AM114" i="12"/>
  <c r="CF109" i="5"/>
  <c r="CG109" i="5" s="1"/>
  <c r="CH109" i="5" s="1"/>
  <c r="AK109" i="5" s="1"/>
  <c r="AO114" i="12" s="1"/>
  <c r="AM65" i="12"/>
  <c r="CF60" i="5"/>
  <c r="CG60" i="5" s="1"/>
  <c r="CH60" i="5" s="1"/>
  <c r="AK60" i="5" s="1"/>
  <c r="AO65" i="12" s="1"/>
  <c r="AM204" i="12"/>
  <c r="CF199" i="5"/>
  <c r="CG199" i="5" s="1"/>
  <c r="CH199" i="5" s="1"/>
  <c r="AK199" i="5" s="1"/>
  <c r="AO204" i="12" s="1"/>
  <c r="AM127" i="12"/>
  <c r="CF122" i="5"/>
  <c r="CG122" i="5" s="1"/>
  <c r="CH122" i="5" s="1"/>
  <c r="AK122" i="5" s="1"/>
  <c r="AO127" i="12" s="1"/>
  <c r="AM72" i="12"/>
  <c r="CF67" i="5"/>
  <c r="CG67" i="5" s="1"/>
  <c r="CH67" i="5" s="1"/>
  <c r="AK67" i="5" s="1"/>
  <c r="AO72" i="12" s="1"/>
  <c r="AM193" i="12"/>
  <c r="CF188" i="5"/>
  <c r="CG188" i="5" s="1"/>
  <c r="CH188" i="5" s="1"/>
  <c r="AK188" i="5" s="1"/>
  <c r="AO193" i="12" s="1"/>
  <c r="AM75" i="12"/>
  <c r="CF70" i="5"/>
  <c r="CG70" i="5" s="1"/>
  <c r="CH70" i="5" s="1"/>
  <c r="AK70" i="5" s="1"/>
  <c r="AO75" i="12" s="1"/>
  <c r="AM85" i="12"/>
  <c r="CF80" i="5"/>
  <c r="CG80" i="5" s="1"/>
  <c r="CH80" i="5" s="1"/>
  <c r="AK80" i="5" s="1"/>
  <c r="AO85" i="12" s="1"/>
  <c r="AM143" i="12"/>
  <c r="CF138" i="5"/>
  <c r="CG138" i="5" s="1"/>
  <c r="CH138" i="5" s="1"/>
  <c r="AK138" i="5" s="1"/>
  <c r="AO143" i="12" s="1"/>
  <c r="AM58" i="12"/>
  <c r="CF53" i="5"/>
  <c r="CG53" i="5" s="1"/>
  <c r="CH53" i="5" s="1"/>
  <c r="AK53" i="5" s="1"/>
  <c r="AO58" i="12" s="1"/>
  <c r="AM63" i="12"/>
  <c r="CF58" i="5"/>
  <c r="CG58" i="5" s="1"/>
  <c r="CH58" i="5" s="1"/>
  <c r="AK58" i="5" s="1"/>
  <c r="AO63" i="12" s="1"/>
  <c r="AM154" i="12"/>
  <c r="CF149" i="5"/>
  <c r="CG149" i="5" s="1"/>
  <c r="CH149" i="5" s="1"/>
  <c r="AK149" i="5" s="1"/>
  <c r="AO154" i="12" s="1"/>
  <c r="AM182" i="12"/>
  <c r="CF177" i="5"/>
  <c r="CG177" i="5" s="1"/>
  <c r="CH177" i="5" s="1"/>
  <c r="AK177" i="5" s="1"/>
  <c r="AO182" i="12" s="1"/>
  <c r="AM171" i="12"/>
  <c r="CF166" i="5"/>
  <c r="CG166" i="5" s="1"/>
  <c r="CH166" i="5" s="1"/>
  <c r="AK166" i="5" s="1"/>
  <c r="AO171" i="12" s="1"/>
  <c r="AM139" i="12"/>
  <c r="CF134" i="5"/>
  <c r="CG134" i="5" s="1"/>
  <c r="CH134" i="5" s="1"/>
  <c r="AK134" i="5" s="1"/>
  <c r="AO139" i="12" s="1"/>
  <c r="AM149" i="12"/>
  <c r="CF144" i="5"/>
  <c r="CG144" i="5" s="1"/>
  <c r="CH144" i="5" s="1"/>
  <c r="AK144" i="5" s="1"/>
  <c r="AO149" i="12" s="1"/>
  <c r="AM69" i="12"/>
  <c r="CF64" i="5"/>
  <c r="CG64" i="5" s="1"/>
  <c r="CH64" i="5" s="1"/>
  <c r="AK64" i="5" s="1"/>
  <c r="AO69" i="12" s="1"/>
  <c r="AM197" i="12"/>
  <c r="CF192" i="5"/>
  <c r="CG192" i="5" s="1"/>
  <c r="CH192" i="5" s="1"/>
  <c r="AK192" i="5" s="1"/>
  <c r="AO197" i="12" s="1"/>
  <c r="AM159" i="12"/>
  <c r="CF154" i="5"/>
  <c r="CG154" i="5" s="1"/>
  <c r="CH154" i="5" s="1"/>
  <c r="AK154" i="5" s="1"/>
  <c r="AO159" i="12" s="1"/>
  <c r="AM161" i="12"/>
  <c r="CF156" i="5"/>
  <c r="CG156" i="5" s="1"/>
  <c r="CH156" i="5" s="1"/>
  <c r="AK156" i="5" s="1"/>
  <c r="AO161" i="12" s="1"/>
  <c r="AM178" i="12"/>
  <c r="CF173" i="5"/>
  <c r="CG173" i="5" s="1"/>
  <c r="CH173" i="5" s="1"/>
  <c r="AK173" i="5" s="1"/>
  <c r="AO178" i="12" s="1"/>
  <c r="AM47" i="12"/>
  <c r="CF42" i="5"/>
  <c r="CG42" i="5" s="1"/>
  <c r="CH42" i="5" s="1"/>
  <c r="AK42" i="5" s="1"/>
  <c r="AO47" i="12" s="1"/>
  <c r="AM53" i="12"/>
  <c r="CF48" i="5"/>
  <c r="CG48" i="5" s="1"/>
  <c r="CH48" i="5" s="1"/>
  <c r="AK48" i="5" s="1"/>
  <c r="AO53" i="12" s="1"/>
  <c r="AM157" i="12"/>
  <c r="CF152" i="5"/>
  <c r="CG152" i="5" s="1"/>
  <c r="CH152" i="5" s="1"/>
  <c r="AK152" i="5" s="1"/>
  <c r="AO157" i="12" s="1"/>
  <c r="AM71" i="12"/>
  <c r="CF66" i="5"/>
  <c r="CG66" i="5" s="1"/>
  <c r="CH66" i="5" s="1"/>
  <c r="AK66" i="5" s="1"/>
  <c r="AO71" i="12" s="1"/>
  <c r="AM122" i="12"/>
  <c r="CF117" i="5"/>
  <c r="CG117" i="5" s="1"/>
  <c r="CH117" i="5" s="1"/>
  <c r="AK117" i="5" s="1"/>
  <c r="AO122" i="12" s="1"/>
  <c r="AM94" i="12"/>
  <c r="CF89" i="5"/>
  <c r="CG89" i="5" s="1"/>
  <c r="CH89" i="5" s="1"/>
  <c r="AK89" i="5" s="1"/>
  <c r="AO94" i="12" s="1"/>
  <c r="AM76" i="12"/>
  <c r="CF71" i="5"/>
  <c r="CG71" i="5" s="1"/>
  <c r="CH71" i="5" s="1"/>
  <c r="AK71" i="5" s="1"/>
  <c r="AO76" i="12" s="1"/>
  <c r="AM82" i="12"/>
  <c r="CF77" i="5"/>
  <c r="CG77" i="5" s="1"/>
  <c r="CH77" i="5" s="1"/>
  <c r="AK77" i="5" s="1"/>
  <c r="AO82" i="12" s="1"/>
  <c r="AM156" i="12"/>
  <c r="CF151" i="5"/>
  <c r="CG151" i="5" s="1"/>
  <c r="CH151" i="5" s="1"/>
  <c r="AK151" i="5" s="1"/>
  <c r="AO156" i="12" s="1"/>
  <c r="AM81" i="12"/>
  <c r="CF76" i="5"/>
  <c r="CG76" i="5" s="1"/>
  <c r="CH76" i="5" s="1"/>
  <c r="AK76" i="5" s="1"/>
  <c r="AO81" i="12" s="1"/>
  <c r="AM192" i="12"/>
  <c r="CF187" i="5"/>
  <c r="CG187" i="5" s="1"/>
  <c r="CH187" i="5" s="1"/>
  <c r="AK187" i="5" s="1"/>
  <c r="AO192" i="12" s="1"/>
  <c r="AM48" i="12"/>
  <c r="CF43" i="5"/>
  <c r="CG43" i="5" s="1"/>
  <c r="CH43" i="5" s="1"/>
  <c r="AK43" i="5" s="1"/>
  <c r="AO48" i="12" s="1"/>
  <c r="AM195" i="12"/>
  <c r="CF190" i="5"/>
  <c r="CG190" i="5" s="1"/>
  <c r="CH190" i="5" s="1"/>
  <c r="AK190" i="5" s="1"/>
  <c r="AO195" i="12" s="1"/>
  <c r="AM172" i="12"/>
  <c r="CF167" i="5"/>
  <c r="CG167" i="5" s="1"/>
  <c r="CH167" i="5" s="1"/>
  <c r="AK167" i="5" s="1"/>
  <c r="AO172" i="12" s="1"/>
  <c r="AM125" i="12"/>
  <c r="CF120" i="5"/>
  <c r="CG120" i="5" s="1"/>
  <c r="CH120" i="5" s="1"/>
  <c r="AK120" i="5" s="1"/>
  <c r="AO125" i="12" s="1"/>
  <c r="AM199" i="12"/>
  <c r="CF194" i="5"/>
  <c r="CG194" i="5" s="1"/>
  <c r="CH194" i="5" s="1"/>
  <c r="AK194" i="5" s="1"/>
  <c r="AO199" i="12" s="1"/>
  <c r="AM46" i="12"/>
  <c r="CF41" i="5"/>
  <c r="CG41" i="5" s="1"/>
  <c r="CH41" i="5" s="1"/>
  <c r="AK41" i="5" s="1"/>
  <c r="AO46" i="12" s="1"/>
  <c r="AM59" i="12"/>
  <c r="CF54" i="5"/>
  <c r="CG54" i="5" s="1"/>
  <c r="CH54" i="5" s="1"/>
  <c r="AK54" i="5" s="1"/>
  <c r="AO59" i="12" s="1"/>
  <c r="AM205" i="12"/>
  <c r="CF200" i="5"/>
  <c r="CG200" i="5" s="1"/>
  <c r="CH200" i="5" s="1"/>
  <c r="AK200" i="5" s="1"/>
  <c r="AO205" i="12" s="1"/>
  <c r="AM66" i="12"/>
  <c r="CF61" i="5"/>
  <c r="CG61" i="5" s="1"/>
  <c r="CH61" i="5" s="1"/>
  <c r="AK61" i="5" s="1"/>
  <c r="AO66" i="12" s="1"/>
  <c r="AM108" i="12"/>
  <c r="CF103" i="5"/>
  <c r="CG103" i="5" s="1"/>
  <c r="CH103" i="5" s="1"/>
  <c r="AK103" i="5" s="1"/>
  <c r="AO108" i="12" s="1"/>
  <c r="AM97" i="12"/>
  <c r="CF92" i="5"/>
  <c r="CG92" i="5" s="1"/>
  <c r="CH92" i="5" s="1"/>
  <c r="AK92" i="5" s="1"/>
  <c r="AO97" i="12" s="1"/>
  <c r="AM170" i="12"/>
  <c r="CF165" i="5"/>
  <c r="CG165" i="5" s="1"/>
  <c r="CH165" i="5" s="1"/>
  <c r="AK165" i="5" s="1"/>
  <c r="AO170" i="12" s="1"/>
  <c r="AM158" i="12"/>
  <c r="CF153" i="5"/>
  <c r="CG153" i="5" s="1"/>
  <c r="CH153" i="5" s="1"/>
  <c r="AK153" i="5" s="1"/>
  <c r="AO158" i="12" s="1"/>
  <c r="AM186" i="12"/>
  <c r="CF181" i="5"/>
  <c r="CG181" i="5" s="1"/>
  <c r="CH181" i="5" s="1"/>
  <c r="AK181" i="5" s="1"/>
  <c r="AO186" i="12" s="1"/>
  <c r="AM169" i="12"/>
  <c r="CF164" i="5"/>
  <c r="CG164" i="5" s="1"/>
  <c r="CH164" i="5" s="1"/>
  <c r="AK164" i="5" s="1"/>
  <c r="AO169" i="12" s="1"/>
  <c r="AM160" i="12"/>
  <c r="CF155" i="5"/>
  <c r="CG155" i="5" s="1"/>
  <c r="CH155" i="5" s="1"/>
  <c r="AK155" i="5" s="1"/>
  <c r="AO160" i="12" s="1"/>
  <c r="AM211" i="12"/>
  <c r="CF206" i="5"/>
  <c r="CG206" i="5" s="1"/>
  <c r="CH206" i="5" s="1"/>
  <c r="AK206" i="5" s="1"/>
  <c r="AO211" i="12" s="1"/>
  <c r="AM84" i="12"/>
  <c r="CF79" i="5"/>
  <c r="CG79" i="5" s="1"/>
  <c r="CH79" i="5" s="1"/>
  <c r="AK79" i="5" s="1"/>
  <c r="AO84" i="12" s="1"/>
  <c r="A35" i="20"/>
  <c r="D35" i="20" s="1"/>
  <c r="AM40" i="12"/>
  <c r="AJ123" i="5"/>
  <c r="AN128" i="12" s="1"/>
  <c r="AM128" i="12"/>
  <c r="AJ86" i="5"/>
  <c r="AN91" i="12" s="1"/>
  <c r="AM91" i="12"/>
  <c r="J182" i="20"/>
  <c r="L182" i="20" s="1"/>
  <c r="AM187" i="12"/>
  <c r="A105" i="20"/>
  <c r="C105" i="20" s="1"/>
  <c r="AM110" i="12"/>
  <c r="A46" i="20"/>
  <c r="C46" i="20" s="1"/>
  <c r="AM51" i="12"/>
  <c r="A31" i="20"/>
  <c r="C31" i="20" s="1"/>
  <c r="AM36" i="12"/>
  <c r="AJ140" i="5"/>
  <c r="AN145" i="12" s="1"/>
  <c r="AM145" i="12"/>
  <c r="AJ183" i="5"/>
  <c r="AN188" i="12" s="1"/>
  <c r="AM188" i="12"/>
  <c r="J72" i="20"/>
  <c r="L72" i="20" s="1"/>
  <c r="AM77" i="12"/>
  <c r="A34" i="20"/>
  <c r="AM39" i="12"/>
  <c r="AJ104" i="5"/>
  <c r="AN109" i="12" s="1"/>
  <c r="AM109" i="12"/>
  <c r="J111" i="20"/>
  <c r="L111" i="20" s="1"/>
  <c r="AM116" i="12"/>
  <c r="A97" i="20"/>
  <c r="C97" i="20" s="1"/>
  <c r="AM102" i="12"/>
  <c r="A159" i="20"/>
  <c r="C159" i="20" s="1"/>
  <c r="AM164" i="12"/>
  <c r="AJ182" i="5"/>
  <c r="AN187" i="12" s="1"/>
  <c r="A182" i="20"/>
  <c r="E182" i="20" s="1"/>
  <c r="AI75" i="5"/>
  <c r="BU23" i="5"/>
  <c r="AI178" i="5"/>
  <c r="AI204" i="5"/>
  <c r="AJ105" i="5"/>
  <c r="AN110" i="12" s="1"/>
  <c r="AI55" i="5"/>
  <c r="J105" i="20"/>
  <c r="M105" i="20" s="1"/>
  <c r="BT23" i="5"/>
  <c r="BW110" i="5"/>
  <c r="AI110" i="5"/>
  <c r="CE110" i="5" s="1"/>
  <c r="AI113" i="5"/>
  <c r="AE23" i="5"/>
  <c r="A183" i="20"/>
  <c r="C183" i="20" s="1"/>
  <c r="AI162" i="5"/>
  <c r="J159" i="20"/>
  <c r="BW59" i="5"/>
  <c r="BV59" i="5"/>
  <c r="BV55" i="5"/>
  <c r="BW55" i="5"/>
  <c r="BW113" i="5"/>
  <c r="BV113" i="5"/>
  <c r="A141" i="20"/>
  <c r="C141" i="20" s="1"/>
  <c r="A86" i="20"/>
  <c r="J86" i="20"/>
  <c r="AI143" i="5"/>
  <c r="AI163" i="5"/>
  <c r="CE163" i="5" s="1"/>
  <c r="AI36" i="5"/>
  <c r="J183" i="20"/>
  <c r="L183" i="20" s="1"/>
  <c r="AI39" i="5"/>
  <c r="J97" i="20"/>
  <c r="L97" i="20" s="1"/>
  <c r="AJ159" i="5"/>
  <c r="AN164" i="12" s="1"/>
  <c r="AJ97" i="5"/>
  <c r="AN102" i="12" s="1"/>
  <c r="A123" i="20"/>
  <c r="AJ72" i="5"/>
  <c r="AN77" i="12" s="1"/>
  <c r="AJ111" i="5"/>
  <c r="AN116" i="12" s="1"/>
  <c r="A111" i="20"/>
  <c r="AI96" i="5"/>
  <c r="AI176" i="5"/>
  <c r="AI158" i="5"/>
  <c r="AI91" i="5"/>
  <c r="AJ46" i="5"/>
  <c r="AN51" i="12" s="1"/>
  <c r="J46" i="20"/>
  <c r="AI47" i="5"/>
  <c r="CE47" i="5" s="1"/>
  <c r="AI146" i="5"/>
  <c r="AI175" i="5"/>
  <c r="CE175" i="5" s="1"/>
  <c r="AI172" i="5"/>
  <c r="AI49" i="5"/>
  <c r="AI87" i="5"/>
  <c r="A72" i="20"/>
  <c r="AI139" i="5"/>
  <c r="AI126" i="5"/>
  <c r="A108" i="20"/>
  <c r="AJ108" i="5"/>
  <c r="AN113" i="12" s="1"/>
  <c r="AI116" i="5"/>
  <c r="J108" i="20"/>
  <c r="AI121" i="5"/>
  <c r="AI127" i="5"/>
  <c r="J141" i="20"/>
  <c r="AI147" i="5"/>
  <c r="AI59" i="5"/>
  <c r="AI131" i="5"/>
  <c r="AJ141" i="5"/>
  <c r="AN146" i="12" s="1"/>
  <c r="AI191" i="5"/>
  <c r="CE191" i="5" s="1"/>
  <c r="AI129" i="5"/>
  <c r="AI197" i="5"/>
  <c r="AI85" i="5"/>
  <c r="AI84" i="5"/>
  <c r="CE84" i="5" s="1"/>
  <c r="AI90" i="5"/>
  <c r="J123" i="20"/>
  <c r="AI40" i="5"/>
  <c r="AI136" i="5"/>
  <c r="A104" i="20"/>
  <c r="C104" i="20" s="1"/>
  <c r="J104" i="20"/>
  <c r="A128" i="20"/>
  <c r="J128" i="20"/>
  <c r="L128" i="20" s="1"/>
  <c r="AJ128" i="5"/>
  <c r="AN133" i="12" s="1"/>
  <c r="AJ81" i="5"/>
  <c r="AN86" i="12" s="1"/>
  <c r="A81" i="20"/>
  <c r="J81" i="20"/>
  <c r="L81" i="20" s="1"/>
  <c r="J51" i="20"/>
  <c r="L51" i="20" s="1"/>
  <c r="AJ51" i="5"/>
  <c r="AN56" i="12" s="1"/>
  <c r="A51" i="20"/>
  <c r="AJ73" i="5"/>
  <c r="AN78" i="12" s="1"/>
  <c r="J73" i="20"/>
  <c r="L73" i="20" s="1"/>
  <c r="A73" i="20"/>
  <c r="C73" i="20" s="1"/>
  <c r="AJ192" i="5"/>
  <c r="AN197" i="12" s="1"/>
  <c r="J192" i="20"/>
  <c r="L192" i="20" s="1"/>
  <c r="A192" i="20"/>
  <c r="A144" i="20"/>
  <c r="AJ144" i="5"/>
  <c r="AN149" i="12" s="1"/>
  <c r="J144" i="20"/>
  <c r="L144" i="20" s="1"/>
  <c r="A52" i="20"/>
  <c r="J52" i="20"/>
  <c r="L52" i="20" s="1"/>
  <c r="AJ52" i="5"/>
  <c r="AN57" i="12" s="1"/>
  <c r="J174" i="20"/>
  <c r="L174" i="20" s="1"/>
  <c r="AJ174" i="5"/>
  <c r="AN179" i="12" s="1"/>
  <c r="A174" i="20"/>
  <c r="J41" i="20"/>
  <c r="L41" i="20" s="1"/>
  <c r="A41" i="20"/>
  <c r="AJ41" i="5"/>
  <c r="AN46" i="12" s="1"/>
  <c r="A65" i="20"/>
  <c r="AJ65" i="5"/>
  <c r="AN70" i="12" s="1"/>
  <c r="J65" i="20"/>
  <c r="L65" i="20" s="1"/>
  <c r="A54" i="20"/>
  <c r="J54" i="20"/>
  <c r="L54" i="20" s="1"/>
  <c r="AJ54" i="5"/>
  <c r="AN59" i="12" s="1"/>
  <c r="AJ114" i="5"/>
  <c r="AN119" i="12" s="1"/>
  <c r="A114" i="20"/>
  <c r="J114" i="20"/>
  <c r="L114" i="20" s="1"/>
  <c r="A125" i="20"/>
  <c r="AJ125" i="5"/>
  <c r="AN130" i="12" s="1"/>
  <c r="J125" i="20"/>
  <c r="L125" i="20" s="1"/>
  <c r="A44" i="20"/>
  <c r="AJ44" i="5"/>
  <c r="AN49" i="12" s="1"/>
  <c r="J44" i="20"/>
  <c r="L44" i="20" s="1"/>
  <c r="J185" i="20"/>
  <c r="L185" i="20" s="1"/>
  <c r="AJ185" i="5"/>
  <c r="AN190" i="12" s="1"/>
  <c r="A185" i="20"/>
  <c r="AJ198" i="5"/>
  <c r="AN203" i="12" s="1"/>
  <c r="J198" i="20"/>
  <c r="L198" i="20" s="1"/>
  <c r="A198" i="20"/>
  <c r="A179" i="20"/>
  <c r="J179" i="20"/>
  <c r="L179" i="20" s="1"/>
  <c r="AJ179" i="5"/>
  <c r="AN184" i="12" s="1"/>
  <c r="AJ149" i="5"/>
  <c r="AN154" i="12" s="1"/>
  <c r="A149" i="20"/>
  <c r="J149" i="20"/>
  <c r="L149" i="20" s="1"/>
  <c r="A118" i="20"/>
  <c r="J118" i="20"/>
  <c r="L118" i="20" s="1"/>
  <c r="AJ118" i="5"/>
  <c r="AN123" i="12" s="1"/>
  <c r="J184" i="20"/>
  <c r="L184" i="20" s="1"/>
  <c r="A184" i="20"/>
  <c r="AJ184" i="5"/>
  <c r="AN189" i="12" s="1"/>
  <c r="A150" i="20"/>
  <c r="J150" i="20"/>
  <c r="L150" i="20" s="1"/>
  <c r="AJ150" i="5"/>
  <c r="AN155" i="12" s="1"/>
  <c r="AJ60" i="5"/>
  <c r="AN65" i="12" s="1"/>
  <c r="J60" i="20"/>
  <c r="L60" i="20" s="1"/>
  <c r="A60" i="20"/>
  <c r="AJ190" i="5"/>
  <c r="AN195" i="12" s="1"/>
  <c r="A190" i="20"/>
  <c r="J190" i="20"/>
  <c r="L190" i="20" s="1"/>
  <c r="AJ167" i="5"/>
  <c r="AN172" i="12" s="1"/>
  <c r="A167" i="20"/>
  <c r="J167" i="20"/>
  <c r="L167" i="20" s="1"/>
  <c r="A120" i="20"/>
  <c r="J120" i="20"/>
  <c r="L120" i="20" s="1"/>
  <c r="AJ120" i="5"/>
  <c r="AN125" i="12" s="1"/>
  <c r="J145" i="20"/>
  <c r="L145" i="20" s="1"/>
  <c r="A145" i="20"/>
  <c r="AJ145" i="5"/>
  <c r="AN150" i="12" s="1"/>
  <c r="J70" i="20"/>
  <c r="L70" i="20" s="1"/>
  <c r="A70" i="20"/>
  <c r="AJ70" i="5"/>
  <c r="AN75" i="12" s="1"/>
  <c r="J80" i="20"/>
  <c r="L80" i="20" s="1"/>
  <c r="A80" i="20"/>
  <c r="AJ80" i="5"/>
  <c r="AN85" i="12" s="1"/>
  <c r="A38" i="20"/>
  <c r="J38" i="20"/>
  <c r="L38" i="20" s="1"/>
  <c r="AJ38" i="5"/>
  <c r="AN43" i="12" s="1"/>
  <c r="A142" i="20"/>
  <c r="J142" i="20"/>
  <c r="L142" i="20" s="1"/>
  <c r="AJ142" i="5"/>
  <c r="AN147" i="12" s="1"/>
  <c r="A195" i="20"/>
  <c r="J195" i="20"/>
  <c r="L195" i="20" s="1"/>
  <c r="AJ195" i="5"/>
  <c r="AN200" i="12" s="1"/>
  <c r="A119" i="20"/>
  <c r="J119" i="20"/>
  <c r="L119" i="20" s="1"/>
  <c r="AJ119" i="5"/>
  <c r="AN124" i="12" s="1"/>
  <c r="E46" i="20"/>
  <c r="A71" i="20"/>
  <c r="C71" i="20" s="1"/>
  <c r="J71" i="20"/>
  <c r="L71" i="20" s="1"/>
  <c r="AJ71" i="5"/>
  <c r="AN76" i="12" s="1"/>
  <c r="J115" i="20"/>
  <c r="L115" i="20" s="1"/>
  <c r="AJ115" i="5"/>
  <c r="AN120" i="12" s="1"/>
  <c r="A115" i="20"/>
  <c r="J199" i="20"/>
  <c r="L199" i="20" s="1"/>
  <c r="AJ199" i="5"/>
  <c r="AN204" i="12" s="1"/>
  <c r="A199" i="20"/>
  <c r="J122" i="20"/>
  <c r="L122" i="20" s="1"/>
  <c r="A122" i="20"/>
  <c r="AJ122" i="5"/>
  <c r="AN127" i="12" s="1"/>
  <c r="AJ42" i="5"/>
  <c r="AN47" i="12" s="1"/>
  <c r="A42" i="20"/>
  <c r="J42" i="20"/>
  <c r="L42" i="20" s="1"/>
  <c r="AJ48" i="5"/>
  <c r="AN53" i="12" s="1"/>
  <c r="A48" i="20"/>
  <c r="J48" i="20"/>
  <c r="L48" i="20" s="1"/>
  <c r="J160" i="20"/>
  <c r="L160" i="20" s="1"/>
  <c r="AJ160" i="5"/>
  <c r="AN165" i="12" s="1"/>
  <c r="A160" i="20"/>
  <c r="AJ170" i="5"/>
  <c r="AN175" i="12" s="1"/>
  <c r="J170" i="20"/>
  <c r="L170" i="20" s="1"/>
  <c r="A170" i="20"/>
  <c r="AJ95" i="5"/>
  <c r="AN100" i="12" s="1"/>
  <c r="J95" i="20"/>
  <c r="L95" i="20" s="1"/>
  <c r="A95" i="20"/>
  <c r="A201" i="20"/>
  <c r="AJ201" i="5"/>
  <c r="AN206" i="12" s="1"/>
  <c r="J201" i="20"/>
  <c r="L201" i="20" s="1"/>
  <c r="A189" i="20"/>
  <c r="J189" i="20"/>
  <c r="L189" i="20" s="1"/>
  <c r="AJ189" i="5"/>
  <c r="AN194" i="12" s="1"/>
  <c r="AJ181" i="5"/>
  <c r="AN186" i="12" s="1"/>
  <c r="J181" i="20"/>
  <c r="L181" i="20" s="1"/>
  <c r="A181" i="20"/>
  <c r="C181" i="20" s="1"/>
  <c r="J164" i="20"/>
  <c r="L164" i="20" s="1"/>
  <c r="A164" i="20"/>
  <c r="AJ164" i="5"/>
  <c r="AN169" i="12" s="1"/>
  <c r="AJ82" i="5"/>
  <c r="AN87" i="12" s="1"/>
  <c r="A82" i="20"/>
  <c r="J82" i="20"/>
  <c r="L82" i="20" s="1"/>
  <c r="A102" i="20"/>
  <c r="J102" i="20"/>
  <c r="L102" i="20" s="1"/>
  <c r="AJ102" i="5"/>
  <c r="AN107" i="12" s="1"/>
  <c r="J140" i="20"/>
  <c r="L140" i="20" s="1"/>
  <c r="A140" i="20"/>
  <c r="J154" i="20"/>
  <c r="L154" i="20" s="1"/>
  <c r="A154" i="20"/>
  <c r="C154" i="20" s="1"/>
  <c r="AJ154" i="5"/>
  <c r="AN159" i="12" s="1"/>
  <c r="A156" i="20"/>
  <c r="AJ156" i="5"/>
  <c r="AN161" i="12" s="1"/>
  <c r="J156" i="20"/>
  <c r="L156" i="20" s="1"/>
  <c r="AJ205" i="5"/>
  <c r="AN210" i="12" s="1"/>
  <c r="A205" i="20"/>
  <c r="J205" i="20"/>
  <c r="L205" i="20" s="1"/>
  <c r="AJ173" i="5"/>
  <c r="AN178" i="12" s="1"/>
  <c r="J173" i="20"/>
  <c r="L173" i="20" s="1"/>
  <c r="A173" i="20"/>
  <c r="A57" i="20"/>
  <c r="AJ57" i="5"/>
  <c r="AN62" i="12" s="1"/>
  <c r="J57" i="20"/>
  <c r="L57" i="20" s="1"/>
  <c r="AJ200" i="5"/>
  <c r="AN205" i="12" s="1"/>
  <c r="J200" i="20"/>
  <c r="L200" i="20" s="1"/>
  <c r="A200" i="20"/>
  <c r="A61" i="20"/>
  <c r="AJ61" i="5"/>
  <c r="AN66" i="12" s="1"/>
  <c r="J61" i="20"/>
  <c r="L61" i="20" s="1"/>
  <c r="A138" i="20"/>
  <c r="AJ138" i="5"/>
  <c r="AN143" i="12" s="1"/>
  <c r="J138" i="20"/>
  <c r="L138" i="20" s="1"/>
  <c r="A53" i="20"/>
  <c r="AJ53" i="5"/>
  <c r="AN58" i="12" s="1"/>
  <c r="J53" i="20"/>
  <c r="L53" i="20" s="1"/>
  <c r="J186" i="20"/>
  <c r="L186" i="20" s="1"/>
  <c r="AJ186" i="5"/>
  <c r="AN191" i="12" s="1"/>
  <c r="A186" i="20"/>
  <c r="A56" i="20"/>
  <c r="AJ56" i="5"/>
  <c r="AN61" i="12" s="1"/>
  <c r="J56" i="20"/>
  <c r="L56" i="20" s="1"/>
  <c r="AJ94" i="5"/>
  <c r="AN99" i="12" s="1"/>
  <c r="A94" i="20"/>
  <c r="J94" i="20"/>
  <c r="L94" i="20" s="1"/>
  <c r="J107" i="20"/>
  <c r="L107" i="20" s="1"/>
  <c r="A107" i="20"/>
  <c r="AJ107" i="5"/>
  <c r="AN112" i="12" s="1"/>
  <c r="A106" i="20"/>
  <c r="AJ106" i="5"/>
  <c r="AN111" i="12" s="1"/>
  <c r="J106" i="20"/>
  <c r="L106" i="20" s="1"/>
  <c r="AJ88" i="5"/>
  <c r="AN93" i="12" s="1"/>
  <c r="J88" i="20"/>
  <c r="L88" i="20" s="1"/>
  <c r="A88" i="20"/>
  <c r="A45" i="20"/>
  <c r="J45" i="20"/>
  <c r="L45" i="20" s="1"/>
  <c r="AJ45" i="5"/>
  <c r="A83" i="20"/>
  <c r="AJ83" i="5"/>
  <c r="AN88" i="12" s="1"/>
  <c r="J83" i="20"/>
  <c r="L83" i="20" s="1"/>
  <c r="J43" i="20"/>
  <c r="L43" i="20" s="1"/>
  <c r="AJ43" i="5"/>
  <c r="AN48" i="12" s="1"/>
  <c r="A43" i="20"/>
  <c r="A78" i="20"/>
  <c r="J78" i="20"/>
  <c r="L78" i="20" s="1"/>
  <c r="AJ78" i="5"/>
  <c r="AN83" i="12" s="1"/>
  <c r="A193" i="20"/>
  <c r="AJ193" i="5"/>
  <c r="AN198" i="12" s="1"/>
  <c r="J193" i="20"/>
  <c r="L193" i="20" s="1"/>
  <c r="A124" i="20"/>
  <c r="AJ124" i="5"/>
  <c r="AN129" i="12" s="1"/>
  <c r="J124" i="20"/>
  <c r="L124" i="20" s="1"/>
  <c r="J202" i="20"/>
  <c r="L202" i="20" s="1"/>
  <c r="AJ202" i="5"/>
  <c r="AN207" i="12" s="1"/>
  <c r="A202" i="20"/>
  <c r="J194" i="20"/>
  <c r="L194" i="20" s="1"/>
  <c r="A194" i="20"/>
  <c r="AJ194" i="5"/>
  <c r="AN199" i="12" s="1"/>
  <c r="J133" i="20"/>
  <c r="L133" i="20" s="1"/>
  <c r="A133" i="20"/>
  <c r="C133" i="20" s="1"/>
  <c r="AJ133" i="5"/>
  <c r="AN138" i="12" s="1"/>
  <c r="AJ99" i="5"/>
  <c r="AN104" i="12" s="1"/>
  <c r="A99" i="20"/>
  <c r="J99" i="20"/>
  <c r="L99" i="20" s="1"/>
  <c r="A132" i="20"/>
  <c r="C132" i="20" s="1"/>
  <c r="AJ132" i="5"/>
  <c r="AN137" i="12" s="1"/>
  <c r="J132" i="20"/>
  <c r="L132" i="20" s="1"/>
  <c r="A148" i="20"/>
  <c r="J148" i="20"/>
  <c r="L148" i="20" s="1"/>
  <c r="AJ148" i="5"/>
  <c r="AN153" i="12" s="1"/>
  <c r="J152" i="20"/>
  <c r="L152" i="20" s="1"/>
  <c r="AJ152" i="5"/>
  <c r="AN157" i="12" s="1"/>
  <c r="A152" i="20"/>
  <c r="J66" i="20"/>
  <c r="L66" i="20" s="1"/>
  <c r="A66" i="20"/>
  <c r="AJ66" i="5"/>
  <c r="AN71" i="12" s="1"/>
  <c r="J58" i="20"/>
  <c r="L58" i="20" s="1"/>
  <c r="AJ58" i="5"/>
  <c r="AN63" i="12" s="1"/>
  <c r="A58" i="20"/>
  <c r="J137" i="20"/>
  <c r="L137" i="20" s="1"/>
  <c r="A137" i="20"/>
  <c r="AJ137" i="5"/>
  <c r="AN142" i="12" s="1"/>
  <c r="A134" i="20"/>
  <c r="C134" i="20" s="1"/>
  <c r="J134" i="20"/>
  <c r="L134" i="20" s="1"/>
  <c r="AJ134" i="5"/>
  <c r="AN139" i="12" s="1"/>
  <c r="A161" i="20"/>
  <c r="AJ161" i="5"/>
  <c r="AN166" i="12" s="1"/>
  <c r="J161" i="20"/>
  <c r="L161" i="20" s="1"/>
  <c r="AI157" i="5"/>
  <c r="AI50" i="5"/>
  <c r="AI171" i="5"/>
  <c r="AI69" i="5"/>
  <c r="AI98" i="5"/>
  <c r="AJ112" i="5"/>
  <c r="AN117" i="12" s="1"/>
  <c r="A112" i="20"/>
  <c r="J112" i="20"/>
  <c r="L112" i="20" s="1"/>
  <c r="A74" i="20"/>
  <c r="AJ74" i="5"/>
  <c r="AN79" i="12" s="1"/>
  <c r="J74" i="20"/>
  <c r="L74" i="20" s="1"/>
  <c r="A100" i="20"/>
  <c r="AJ100" i="5"/>
  <c r="AN105" i="12" s="1"/>
  <c r="J100" i="20"/>
  <c r="L100" i="20" s="1"/>
  <c r="AJ130" i="5"/>
  <c r="AN135" i="12" s="1"/>
  <c r="A130" i="20"/>
  <c r="J130" i="20"/>
  <c r="L130" i="20" s="1"/>
  <c r="A68" i="20"/>
  <c r="J68" i="20"/>
  <c r="L68" i="20" s="1"/>
  <c r="AJ68" i="5"/>
  <c r="AN73" i="12" s="1"/>
  <c r="AJ109" i="5"/>
  <c r="AN114" i="12" s="1"/>
  <c r="J109" i="20"/>
  <c r="L109" i="20" s="1"/>
  <c r="A109" i="20"/>
  <c r="A166" i="20"/>
  <c r="AJ166" i="5"/>
  <c r="AN171" i="12" s="1"/>
  <c r="J166" i="20"/>
  <c r="L166" i="20" s="1"/>
  <c r="A187" i="20"/>
  <c r="J187" i="20"/>
  <c r="L187" i="20" s="1"/>
  <c r="AJ187" i="5"/>
  <c r="AN192" i="12" s="1"/>
  <c r="J103" i="20"/>
  <c r="L103" i="20" s="1"/>
  <c r="A103" i="20"/>
  <c r="AJ103" i="5"/>
  <c r="AN108" i="12" s="1"/>
  <c r="A92" i="20"/>
  <c r="AJ92" i="5"/>
  <c r="AN97" i="12" s="1"/>
  <c r="J92" i="20"/>
  <c r="L92" i="20" s="1"/>
  <c r="AJ117" i="5"/>
  <c r="AN122" i="12" s="1"/>
  <c r="J117" i="20"/>
  <c r="L117" i="20" s="1"/>
  <c r="A117" i="20"/>
  <c r="J89" i="20"/>
  <c r="L89" i="20" s="1"/>
  <c r="AJ89" i="5"/>
  <c r="AN94" i="12" s="1"/>
  <c r="A89" i="20"/>
  <c r="C89" i="20" s="1"/>
  <c r="A168" i="20"/>
  <c r="AJ168" i="5"/>
  <c r="AN173" i="12" s="1"/>
  <c r="J168" i="20"/>
  <c r="L168" i="20" s="1"/>
  <c r="J77" i="20"/>
  <c r="L77" i="20" s="1"/>
  <c r="AJ77" i="5"/>
  <c r="AN82" i="12" s="1"/>
  <c r="A77" i="20"/>
  <c r="AJ64" i="5"/>
  <c r="AN69" i="12" s="1"/>
  <c r="A64" i="20"/>
  <c r="J64" i="20"/>
  <c r="L64" i="20" s="1"/>
  <c r="AJ180" i="5"/>
  <c r="AN185" i="12" s="1"/>
  <c r="J180" i="20"/>
  <c r="L180" i="20" s="1"/>
  <c r="A180" i="20"/>
  <c r="A169" i="20"/>
  <c r="AJ169" i="5"/>
  <c r="AN174" i="12" s="1"/>
  <c r="J169" i="20"/>
  <c r="L169" i="20" s="1"/>
  <c r="A135" i="20"/>
  <c r="J135" i="20"/>
  <c r="L135" i="20" s="1"/>
  <c r="AJ135" i="5"/>
  <c r="AN140" i="12" s="1"/>
  <c r="A177" i="20"/>
  <c r="C177" i="20" s="1"/>
  <c r="J177" i="20"/>
  <c r="L177" i="20" s="1"/>
  <c r="AJ177" i="5"/>
  <c r="AN182" i="12" s="1"/>
  <c r="A62" i="20"/>
  <c r="J62" i="20"/>
  <c r="L62" i="20" s="1"/>
  <c r="AJ62" i="5"/>
  <c r="AN67" i="12" s="1"/>
  <c r="AJ67" i="5"/>
  <c r="AN72" i="12" s="1"/>
  <c r="A67" i="20"/>
  <c r="J67" i="20"/>
  <c r="L67" i="20" s="1"/>
  <c r="J76" i="20"/>
  <c r="L76" i="20" s="1"/>
  <c r="A76" i="20"/>
  <c r="AJ76" i="5"/>
  <c r="AN81" i="12" s="1"/>
  <c r="AJ188" i="5"/>
  <c r="AN193" i="12" s="1"/>
  <c r="J188" i="20"/>
  <c r="L188" i="20" s="1"/>
  <c r="A188" i="20"/>
  <c r="A93" i="20"/>
  <c r="AJ93" i="5"/>
  <c r="AN98" i="12" s="1"/>
  <c r="J93" i="20"/>
  <c r="L93" i="20" s="1"/>
  <c r="AJ196" i="5"/>
  <c r="AN201" i="12" s="1"/>
  <c r="J196" i="20"/>
  <c r="L196" i="20" s="1"/>
  <c r="A196" i="20"/>
  <c r="A203" i="20"/>
  <c r="AJ203" i="5"/>
  <c r="AN208" i="12" s="1"/>
  <c r="J203" i="20"/>
  <c r="L203" i="20" s="1"/>
  <c r="J101" i="20"/>
  <c r="L101" i="20" s="1"/>
  <c r="A101" i="20"/>
  <c r="AJ101" i="5"/>
  <c r="AN106" i="12" s="1"/>
  <c r="A165" i="20"/>
  <c r="J165" i="20"/>
  <c r="L165" i="20" s="1"/>
  <c r="AJ165" i="5"/>
  <c r="AN170" i="12" s="1"/>
  <c r="A153" i="20"/>
  <c r="AJ153" i="5"/>
  <c r="AN158" i="12" s="1"/>
  <c r="J153" i="20"/>
  <c r="L153" i="20" s="1"/>
  <c r="A63" i="20"/>
  <c r="AJ63" i="5"/>
  <c r="AN68" i="12" s="1"/>
  <c r="J63" i="20"/>
  <c r="L63" i="20" s="1"/>
  <c r="A155" i="20"/>
  <c r="C155" i="20" s="1"/>
  <c r="AJ155" i="5"/>
  <c r="AN160" i="12" s="1"/>
  <c r="J155" i="20"/>
  <c r="L155" i="20" s="1"/>
  <c r="J206" i="20"/>
  <c r="L206" i="20" s="1"/>
  <c r="A206" i="20"/>
  <c r="AJ206" i="5"/>
  <c r="AN211" i="12" s="1"/>
  <c r="A79" i="20"/>
  <c r="C79" i="20" s="1"/>
  <c r="AJ79" i="5"/>
  <c r="AN84" i="12" s="1"/>
  <c r="J79" i="20"/>
  <c r="L79" i="20" s="1"/>
  <c r="A151" i="20"/>
  <c r="AJ151" i="5"/>
  <c r="AN156" i="12" s="1"/>
  <c r="J151" i="20"/>
  <c r="L151" i="20" s="1"/>
  <c r="BP23" i="5"/>
  <c r="BV24" i="5"/>
  <c r="BW24" i="5"/>
  <c r="AF23" i="5"/>
  <c r="A175" i="20"/>
  <c r="AA23" i="5"/>
  <c r="AC23" i="5"/>
  <c r="AD23" i="5"/>
  <c r="AB23" i="5"/>
  <c r="AI32" i="5"/>
  <c r="BX32" i="5"/>
  <c r="AI33" i="5"/>
  <c r="BX33" i="5"/>
  <c r="AI37" i="5"/>
  <c r="BX37" i="5"/>
  <c r="AK79" i="7"/>
  <c r="AI522" i="5"/>
  <c r="AI516" i="5"/>
  <c r="CE516" i="5" s="1"/>
  <c r="AI29" i="5"/>
  <c r="BX29" i="5"/>
  <c r="J35" i="20"/>
  <c r="J34" i="20"/>
  <c r="J31" i="20"/>
  <c r="AI30" i="5"/>
  <c r="BX30" i="5"/>
  <c r="AI28" i="5"/>
  <c r="BX28" i="5"/>
  <c r="AI27" i="5"/>
  <c r="BX27" i="5"/>
  <c r="AI25" i="5"/>
  <c r="CE25" i="5" s="1"/>
  <c r="BX25" i="5"/>
  <c r="AI26" i="5"/>
  <c r="CE26" i="5" s="1"/>
  <c r="AI24" i="5"/>
  <c r="AJ79" i="7"/>
  <c r="AI79" i="7"/>
  <c r="AH80" i="7"/>
  <c r="AJ34" i="5"/>
  <c r="AJ35" i="5"/>
  <c r="AJ31" i="5"/>
  <c r="AG23" i="5"/>
  <c r="B35" i="20" l="1"/>
  <c r="N111" i="20"/>
  <c r="CE139" i="5"/>
  <c r="CF139" i="5" s="1"/>
  <c r="CG139" i="5" s="1"/>
  <c r="CH139" i="5" s="1"/>
  <c r="AK139" i="5" s="1"/>
  <c r="AO144" i="12" s="1"/>
  <c r="CE69" i="5"/>
  <c r="CF69" i="5" s="1"/>
  <c r="CG69" i="5" s="1"/>
  <c r="CH69" i="5" s="1"/>
  <c r="AK69" i="5" s="1"/>
  <c r="AO74" i="12" s="1"/>
  <c r="CE197" i="5"/>
  <c r="CF197" i="5" s="1"/>
  <c r="CG197" i="5" s="1"/>
  <c r="CH197" i="5" s="1"/>
  <c r="AK197" i="5" s="1"/>
  <c r="AO202" i="12" s="1"/>
  <c r="CE127" i="5"/>
  <c r="CF127" i="5" s="1"/>
  <c r="CG127" i="5" s="1"/>
  <c r="CH127" i="5" s="1"/>
  <c r="AK127" i="5" s="1"/>
  <c r="AO132" i="12" s="1"/>
  <c r="CE143" i="5"/>
  <c r="CF143" i="5" s="1"/>
  <c r="CG143" i="5" s="1"/>
  <c r="CH143" i="5" s="1"/>
  <c r="AK143" i="5" s="1"/>
  <c r="AO148" i="12" s="1"/>
  <c r="AJ75" i="5"/>
  <c r="AN80" i="12" s="1"/>
  <c r="CE75" i="5"/>
  <c r="CE171" i="5"/>
  <c r="CF171" i="5" s="1"/>
  <c r="CG171" i="5" s="1"/>
  <c r="CH171" i="5" s="1"/>
  <c r="AK171" i="5" s="1"/>
  <c r="AO176" i="12" s="1"/>
  <c r="CE121" i="5"/>
  <c r="CF121" i="5" s="1"/>
  <c r="CG121" i="5" s="1"/>
  <c r="CH121" i="5" s="1"/>
  <c r="AK121" i="5" s="1"/>
  <c r="AO126" i="12" s="1"/>
  <c r="CE87" i="5"/>
  <c r="CF87" i="5" s="1"/>
  <c r="CG87" i="5" s="1"/>
  <c r="CH87" i="5" s="1"/>
  <c r="AK87" i="5" s="1"/>
  <c r="AO92" i="12" s="1"/>
  <c r="CE91" i="5"/>
  <c r="CF91" i="5" s="1"/>
  <c r="CG91" i="5" s="1"/>
  <c r="CH91" i="5" s="1"/>
  <c r="AK91" i="5" s="1"/>
  <c r="AO96" i="12" s="1"/>
  <c r="CE50" i="5"/>
  <c r="CF50" i="5" s="1"/>
  <c r="CG50" i="5" s="1"/>
  <c r="CH50" i="5" s="1"/>
  <c r="AK50" i="5" s="1"/>
  <c r="AO55" i="12" s="1"/>
  <c r="CE136" i="5"/>
  <c r="CF136" i="5" s="1"/>
  <c r="CG136" i="5" s="1"/>
  <c r="CH136" i="5" s="1"/>
  <c r="AK136" i="5" s="1"/>
  <c r="AO141" i="12" s="1"/>
  <c r="CE49" i="5"/>
  <c r="CF49" i="5" s="1"/>
  <c r="CG49" i="5" s="1"/>
  <c r="CH49" i="5" s="1"/>
  <c r="AK49" i="5" s="1"/>
  <c r="AO54" i="12" s="1"/>
  <c r="CE158" i="5"/>
  <c r="CF158" i="5" s="1"/>
  <c r="CG158" i="5" s="1"/>
  <c r="CH158" i="5" s="1"/>
  <c r="AK158" i="5" s="1"/>
  <c r="AO163" i="12" s="1"/>
  <c r="CE129" i="5"/>
  <c r="CF129" i="5" s="1"/>
  <c r="CG129" i="5" s="1"/>
  <c r="CH129" i="5" s="1"/>
  <c r="AK129" i="5" s="1"/>
  <c r="AO134" i="12" s="1"/>
  <c r="CE37" i="5"/>
  <c r="CF37" i="5" s="1"/>
  <c r="CG37" i="5" s="1"/>
  <c r="CH37" i="5" s="1"/>
  <c r="AK37" i="5" s="1"/>
  <c r="AO42" i="12" s="1"/>
  <c r="A157" i="20"/>
  <c r="CE157" i="5"/>
  <c r="CE40" i="5"/>
  <c r="CF40" i="5" s="1"/>
  <c r="CG40" i="5" s="1"/>
  <c r="CH40" i="5" s="1"/>
  <c r="AK40" i="5" s="1"/>
  <c r="AO45" i="12" s="1"/>
  <c r="CE116" i="5"/>
  <c r="CF116" i="5" s="1"/>
  <c r="CG116" i="5" s="1"/>
  <c r="CH116" i="5" s="1"/>
  <c r="AK116" i="5" s="1"/>
  <c r="AO121" i="12" s="1"/>
  <c r="CE172" i="5"/>
  <c r="CF172" i="5" s="1"/>
  <c r="CG172" i="5" s="1"/>
  <c r="CH172" i="5" s="1"/>
  <c r="AK172" i="5" s="1"/>
  <c r="AO177" i="12" s="1"/>
  <c r="CE176" i="5"/>
  <c r="CF176" i="5" s="1"/>
  <c r="CG176" i="5" s="1"/>
  <c r="CH176" i="5" s="1"/>
  <c r="AK176" i="5" s="1"/>
  <c r="AO181" i="12" s="1"/>
  <c r="CE162" i="5"/>
  <c r="CF162" i="5" s="1"/>
  <c r="CG162" i="5" s="1"/>
  <c r="CH162" i="5" s="1"/>
  <c r="AK162" i="5" s="1"/>
  <c r="AO167" i="12" s="1"/>
  <c r="CE55" i="5"/>
  <c r="CF55" i="5" s="1"/>
  <c r="CG55" i="5" s="1"/>
  <c r="CH55" i="5" s="1"/>
  <c r="AK55" i="5" s="1"/>
  <c r="AO60" i="12" s="1"/>
  <c r="AJ24" i="5"/>
  <c r="CE24" i="5"/>
  <c r="CF24" i="5" s="1"/>
  <c r="CG24" i="5" s="1"/>
  <c r="CH24" i="5" s="1"/>
  <c r="AK24" i="5" s="1"/>
  <c r="AO29" i="12" s="1"/>
  <c r="CE32" i="5"/>
  <c r="CF32" i="5" s="1"/>
  <c r="CG32" i="5" s="1"/>
  <c r="CH32" i="5" s="1"/>
  <c r="AK32" i="5" s="1"/>
  <c r="AO37" i="12" s="1"/>
  <c r="CE98" i="5"/>
  <c r="CF98" i="5" s="1"/>
  <c r="CG98" i="5" s="1"/>
  <c r="CH98" i="5" s="1"/>
  <c r="AK98" i="5" s="1"/>
  <c r="AO103" i="12" s="1"/>
  <c r="CE131" i="5"/>
  <c r="CF131" i="5" s="1"/>
  <c r="CG131" i="5" s="1"/>
  <c r="CH131" i="5" s="1"/>
  <c r="AK131" i="5" s="1"/>
  <c r="AO136" i="12" s="1"/>
  <c r="CE96" i="5"/>
  <c r="CF96" i="5" s="1"/>
  <c r="CG96" i="5" s="1"/>
  <c r="CH96" i="5" s="1"/>
  <c r="AK96" i="5" s="1"/>
  <c r="AO101" i="12" s="1"/>
  <c r="CE39" i="5"/>
  <c r="CF39" i="5" s="1"/>
  <c r="CG39" i="5" s="1"/>
  <c r="CH39" i="5" s="1"/>
  <c r="AK39" i="5" s="1"/>
  <c r="AO44" i="12" s="1"/>
  <c r="CE522" i="5"/>
  <c r="CF522" i="5" s="1"/>
  <c r="CG522" i="5" s="1"/>
  <c r="CH522" i="5" s="1"/>
  <c r="CE30" i="5"/>
  <c r="CF30" i="5" s="1"/>
  <c r="CG30" i="5" s="1"/>
  <c r="CH30" i="5" s="1"/>
  <c r="AK30" i="5" s="1"/>
  <c r="AO35" i="12" s="1"/>
  <c r="CE27" i="5"/>
  <c r="CF27" i="5" s="1"/>
  <c r="CG27" i="5" s="1"/>
  <c r="CH27" i="5" s="1"/>
  <c r="AK27" i="5" s="1"/>
  <c r="AO32" i="12" s="1"/>
  <c r="CE29" i="5"/>
  <c r="CF29" i="5" s="1"/>
  <c r="CG29" i="5" s="1"/>
  <c r="CH29" i="5" s="1"/>
  <c r="AK29" i="5" s="1"/>
  <c r="AO34" i="12" s="1"/>
  <c r="CE33" i="5"/>
  <c r="CF33" i="5" s="1"/>
  <c r="CG33" i="5" s="1"/>
  <c r="CH33" i="5" s="1"/>
  <c r="AK33" i="5" s="1"/>
  <c r="AO38" i="12" s="1"/>
  <c r="CE204" i="5"/>
  <c r="CF204" i="5" s="1"/>
  <c r="CG204" i="5" s="1"/>
  <c r="CH204" i="5" s="1"/>
  <c r="AK204" i="5" s="1"/>
  <c r="AO209" i="12" s="1"/>
  <c r="CE85" i="5"/>
  <c r="CF85" i="5" s="1"/>
  <c r="CG85" i="5" s="1"/>
  <c r="CH85" i="5" s="1"/>
  <c r="AK85" i="5" s="1"/>
  <c r="AO90" i="12" s="1"/>
  <c r="CE90" i="5"/>
  <c r="CF90" i="5" s="1"/>
  <c r="CG90" i="5" s="1"/>
  <c r="CH90" i="5" s="1"/>
  <c r="AK90" i="5" s="1"/>
  <c r="AO95" i="12" s="1"/>
  <c r="CE59" i="5"/>
  <c r="CF59" i="5" s="1"/>
  <c r="CG59" i="5" s="1"/>
  <c r="CH59" i="5" s="1"/>
  <c r="AK59" i="5" s="1"/>
  <c r="AO64" i="12" s="1"/>
  <c r="CE146" i="5"/>
  <c r="CF146" i="5" s="1"/>
  <c r="CG146" i="5" s="1"/>
  <c r="CH146" i="5" s="1"/>
  <c r="AK146" i="5" s="1"/>
  <c r="AO151" i="12" s="1"/>
  <c r="CE28" i="5"/>
  <c r="CF28" i="5" s="1"/>
  <c r="CG28" i="5" s="1"/>
  <c r="CH28" i="5" s="1"/>
  <c r="AK28" i="5" s="1"/>
  <c r="AO33" i="12" s="1"/>
  <c r="CE147" i="5"/>
  <c r="CF147" i="5" s="1"/>
  <c r="CG147" i="5" s="1"/>
  <c r="CH147" i="5" s="1"/>
  <c r="AK147" i="5" s="1"/>
  <c r="AO152" i="12" s="1"/>
  <c r="CE126" i="5"/>
  <c r="CF126" i="5" s="1"/>
  <c r="CG126" i="5" s="1"/>
  <c r="CH126" i="5" s="1"/>
  <c r="AK126" i="5" s="1"/>
  <c r="AO131" i="12" s="1"/>
  <c r="CE36" i="5"/>
  <c r="CF36" i="5" s="1"/>
  <c r="CG36" i="5" s="1"/>
  <c r="CH36" i="5" s="1"/>
  <c r="AK36" i="5" s="1"/>
  <c r="AO41" i="12" s="1"/>
  <c r="CE113" i="5"/>
  <c r="CF113" i="5" s="1"/>
  <c r="CG113" i="5" s="1"/>
  <c r="CH113" i="5" s="1"/>
  <c r="AK113" i="5" s="1"/>
  <c r="AO118" i="12" s="1"/>
  <c r="CE178" i="5"/>
  <c r="CF178" i="5" s="1"/>
  <c r="CG178" i="5" s="1"/>
  <c r="CH178" i="5" s="1"/>
  <c r="AK178" i="5" s="1"/>
  <c r="AO183" i="12" s="1"/>
  <c r="AN39" i="12"/>
  <c r="T34" i="20"/>
  <c r="U34" i="20" s="1"/>
  <c r="AN50" i="12"/>
  <c r="T45" i="20"/>
  <c r="U45" i="20" s="1"/>
  <c r="AN36" i="12"/>
  <c r="T31" i="20"/>
  <c r="U31" i="20" s="1"/>
  <c r="A75" i="20"/>
  <c r="C75" i="20" s="1"/>
  <c r="K72" i="20"/>
  <c r="E35" i="20"/>
  <c r="F35" i="20"/>
  <c r="K111" i="20"/>
  <c r="D105" i="20"/>
  <c r="E105" i="20"/>
  <c r="B105" i="20"/>
  <c r="J75" i="20"/>
  <c r="L75" i="20" s="1"/>
  <c r="F105" i="20"/>
  <c r="M111" i="20"/>
  <c r="A126" i="20"/>
  <c r="F126" i="20" s="1"/>
  <c r="D46" i="20"/>
  <c r="AJ204" i="5"/>
  <c r="AN209" i="12" s="1"/>
  <c r="C34" i="20"/>
  <c r="A55" i="20"/>
  <c r="E55" i="20" s="1"/>
  <c r="CF110" i="5"/>
  <c r="CG110" i="5" s="1"/>
  <c r="CH110" i="5" s="1"/>
  <c r="AK110" i="5" s="1"/>
  <c r="A110" i="20"/>
  <c r="AM162" i="12"/>
  <c r="CF157" i="5"/>
  <c r="CG157" i="5" s="1"/>
  <c r="CH157" i="5" s="1"/>
  <c r="AK157" i="5" s="1"/>
  <c r="AO162" i="12" s="1"/>
  <c r="AM196" i="12"/>
  <c r="CF191" i="5"/>
  <c r="CG191" i="5" s="1"/>
  <c r="CH191" i="5" s="1"/>
  <c r="AK191" i="5" s="1"/>
  <c r="AO196" i="12" s="1"/>
  <c r="AM180" i="12"/>
  <c r="CF175" i="5"/>
  <c r="CG175" i="5" s="1"/>
  <c r="CH175" i="5" s="1"/>
  <c r="AK175" i="5" s="1"/>
  <c r="AO180" i="12" s="1"/>
  <c r="AM29" i="12"/>
  <c r="AM521" i="12"/>
  <c r="CF516" i="5"/>
  <c r="CG516" i="5" s="1"/>
  <c r="CH516" i="5" s="1"/>
  <c r="AM31" i="12"/>
  <c r="CF26" i="5"/>
  <c r="CG26" i="5" s="1"/>
  <c r="CH26" i="5" s="1"/>
  <c r="AK26" i="5" s="1"/>
  <c r="AO31" i="12" s="1"/>
  <c r="AM89" i="12"/>
  <c r="CF84" i="5"/>
  <c r="CG84" i="5" s="1"/>
  <c r="CH84" i="5" s="1"/>
  <c r="AK84" i="5" s="1"/>
  <c r="AO89" i="12" s="1"/>
  <c r="AM52" i="12"/>
  <c r="CF47" i="5"/>
  <c r="CG47" i="5" s="1"/>
  <c r="CH47" i="5" s="1"/>
  <c r="AK47" i="5" s="1"/>
  <c r="AO52" i="12" s="1"/>
  <c r="J163" i="20"/>
  <c r="L163" i="20" s="1"/>
  <c r="CF163" i="5"/>
  <c r="CG163" i="5" s="1"/>
  <c r="CH163" i="5" s="1"/>
  <c r="AK163" i="5" s="1"/>
  <c r="AO168" i="12" s="1"/>
  <c r="AM30" i="12"/>
  <c r="CF25" i="5"/>
  <c r="CG25" i="5" s="1"/>
  <c r="CH25" i="5" s="1"/>
  <c r="AK25" i="5" s="1"/>
  <c r="AO30" i="12" s="1"/>
  <c r="AM80" i="12"/>
  <c r="CF75" i="5"/>
  <c r="CG75" i="5" s="1"/>
  <c r="CH75" i="5" s="1"/>
  <c r="AK75" i="5" s="1"/>
  <c r="AO80" i="12" s="1"/>
  <c r="D97" i="20"/>
  <c r="D159" i="20"/>
  <c r="F34" i="20"/>
  <c r="K182" i="20"/>
  <c r="M182" i="20"/>
  <c r="N182" i="20"/>
  <c r="B97" i="20"/>
  <c r="F46" i="20"/>
  <c r="E97" i="20"/>
  <c r="B46" i="20"/>
  <c r="F97" i="20"/>
  <c r="C111" i="20"/>
  <c r="M72" i="20"/>
  <c r="N72" i="20"/>
  <c r="F182" i="20"/>
  <c r="B182" i="20"/>
  <c r="D182" i="20"/>
  <c r="B31" i="20"/>
  <c r="F31" i="20"/>
  <c r="D34" i="20"/>
  <c r="E159" i="20"/>
  <c r="B34" i="20"/>
  <c r="B159" i="20"/>
  <c r="E34" i="20"/>
  <c r="D31" i="20"/>
  <c r="E31" i="20"/>
  <c r="F159" i="20"/>
  <c r="J28" i="20"/>
  <c r="N28" i="20" s="1"/>
  <c r="AM33" i="12"/>
  <c r="J30" i="20"/>
  <c r="N30" i="20" s="1"/>
  <c r="AM35" i="12"/>
  <c r="A522" i="20"/>
  <c r="C522" i="20" s="1"/>
  <c r="AM527" i="12"/>
  <c r="A33" i="20"/>
  <c r="F33" i="20" s="1"/>
  <c r="AM38" i="12"/>
  <c r="A98" i="20"/>
  <c r="E98" i="20" s="1"/>
  <c r="AM103" i="12"/>
  <c r="A40" i="20"/>
  <c r="E40" i="20" s="1"/>
  <c r="AM45" i="12"/>
  <c r="A49" i="20"/>
  <c r="E49" i="20" s="1"/>
  <c r="AM54" i="12"/>
  <c r="A158" i="20"/>
  <c r="E158" i="20" s="1"/>
  <c r="AM163" i="12"/>
  <c r="J171" i="20"/>
  <c r="L171" i="20" s="1"/>
  <c r="AM176" i="12"/>
  <c r="C35" i="20"/>
  <c r="AN40" i="12"/>
  <c r="A69" i="20"/>
  <c r="E69" i="20" s="1"/>
  <c r="AM74" i="12"/>
  <c r="A131" i="20"/>
  <c r="E131" i="20" s="1"/>
  <c r="AM136" i="12"/>
  <c r="A116" i="20"/>
  <c r="E116" i="20" s="1"/>
  <c r="AM121" i="12"/>
  <c r="A172" i="20"/>
  <c r="E172" i="20" s="1"/>
  <c r="AM177" i="12"/>
  <c r="J176" i="20"/>
  <c r="L176" i="20" s="1"/>
  <c r="AM181" i="12"/>
  <c r="A162" i="20"/>
  <c r="E162" i="20" s="1"/>
  <c r="AM167" i="12"/>
  <c r="J55" i="20"/>
  <c r="K55" i="20" s="1"/>
  <c r="AM60" i="12"/>
  <c r="J59" i="20"/>
  <c r="L59" i="20" s="1"/>
  <c r="AM64" i="12"/>
  <c r="AJ96" i="5"/>
  <c r="AN101" i="12" s="1"/>
  <c r="AM101" i="12"/>
  <c r="A50" i="20"/>
  <c r="E50" i="20" s="1"/>
  <c r="AM55" i="12"/>
  <c r="AJ147" i="5"/>
  <c r="AN152" i="12" s="1"/>
  <c r="AM152" i="12"/>
  <c r="AJ146" i="5"/>
  <c r="AN151" i="12" s="1"/>
  <c r="AM151" i="12"/>
  <c r="J204" i="20"/>
  <c r="L204" i="20" s="1"/>
  <c r="AM209" i="12"/>
  <c r="J85" i="20"/>
  <c r="L85" i="20" s="1"/>
  <c r="AM90" i="12"/>
  <c r="J126" i="20"/>
  <c r="N126" i="20" s="1"/>
  <c r="AM131" i="12"/>
  <c r="A36" i="20"/>
  <c r="D36" i="20" s="1"/>
  <c r="AM41" i="12"/>
  <c r="AJ113" i="5"/>
  <c r="AN118" i="12" s="1"/>
  <c r="AM118" i="12"/>
  <c r="A178" i="20"/>
  <c r="E178" i="20" s="1"/>
  <c r="AM183" i="12"/>
  <c r="AJ197" i="5"/>
  <c r="AN202" i="12" s="1"/>
  <c r="AM202" i="12"/>
  <c r="AJ139" i="5"/>
  <c r="AN144" i="12" s="1"/>
  <c r="AM144" i="12"/>
  <c r="A163" i="20"/>
  <c r="AM168" i="12"/>
  <c r="AJ110" i="5"/>
  <c r="AN115" i="12" s="1"/>
  <c r="AM115" i="12"/>
  <c r="J27" i="20"/>
  <c r="L27" i="20" s="1"/>
  <c r="AM32" i="12"/>
  <c r="AJ29" i="5"/>
  <c r="AN34" i="12" s="1"/>
  <c r="AM34" i="12"/>
  <c r="A37" i="20"/>
  <c r="F37" i="20" s="1"/>
  <c r="AM42" i="12"/>
  <c r="J129" i="20"/>
  <c r="L129" i="20" s="1"/>
  <c r="AM134" i="12"/>
  <c r="A127" i="20"/>
  <c r="B127" i="20" s="1"/>
  <c r="AM132" i="12"/>
  <c r="J143" i="20"/>
  <c r="L143" i="20" s="1"/>
  <c r="AM148" i="12"/>
  <c r="A32" i="20"/>
  <c r="F32" i="20" s="1"/>
  <c r="AM37" i="12"/>
  <c r="A90" i="20"/>
  <c r="E90" i="20" s="1"/>
  <c r="AM95" i="12"/>
  <c r="J39" i="20"/>
  <c r="L39" i="20" s="1"/>
  <c r="AM44" i="12"/>
  <c r="J136" i="20"/>
  <c r="L136" i="20" s="1"/>
  <c r="AM141" i="12"/>
  <c r="J121" i="20"/>
  <c r="L121" i="20" s="1"/>
  <c r="AM126" i="12"/>
  <c r="J87" i="20"/>
  <c r="L87" i="20" s="1"/>
  <c r="AM92" i="12"/>
  <c r="A91" i="20"/>
  <c r="E91" i="20" s="1"/>
  <c r="AM96" i="12"/>
  <c r="A204" i="20"/>
  <c r="B204" i="20" s="1"/>
  <c r="D111" i="20"/>
  <c r="J113" i="20"/>
  <c r="L113" i="20" s="1"/>
  <c r="C182" i="20"/>
  <c r="F141" i="20"/>
  <c r="J197" i="20"/>
  <c r="L197" i="20" s="1"/>
  <c r="C200" i="20"/>
  <c r="E141" i="20"/>
  <c r="C42" i="20"/>
  <c r="C51" i="20"/>
  <c r="C56" i="20"/>
  <c r="C65" i="20"/>
  <c r="J139" i="20"/>
  <c r="L139" i="20" s="1"/>
  <c r="AJ178" i="5"/>
  <c r="J178" i="20"/>
  <c r="L178" i="20" s="1"/>
  <c r="D141" i="20"/>
  <c r="C138" i="20"/>
  <c r="C189" i="20"/>
  <c r="C122" i="20"/>
  <c r="C70" i="20"/>
  <c r="B141" i="20"/>
  <c r="N97" i="20"/>
  <c r="B111" i="20"/>
  <c r="C63" i="20"/>
  <c r="C101" i="20"/>
  <c r="C194" i="20"/>
  <c r="C148" i="20"/>
  <c r="C94" i="20"/>
  <c r="F111" i="20"/>
  <c r="C188" i="20"/>
  <c r="C180" i="20"/>
  <c r="C58" i="20"/>
  <c r="C99" i="20"/>
  <c r="C186" i="20"/>
  <c r="A96" i="20"/>
  <c r="C62" i="20"/>
  <c r="C187" i="20"/>
  <c r="C57" i="20"/>
  <c r="C60" i="20"/>
  <c r="C68" i="20"/>
  <c r="C173" i="20"/>
  <c r="C199" i="20"/>
  <c r="C120" i="20"/>
  <c r="C179" i="20"/>
  <c r="C166" i="20"/>
  <c r="C83" i="20"/>
  <c r="C195" i="20"/>
  <c r="C80" i="20"/>
  <c r="C152" i="20"/>
  <c r="C82" i="20"/>
  <c r="C150" i="20"/>
  <c r="C149" i="20"/>
  <c r="E183" i="20"/>
  <c r="C76" i="20"/>
  <c r="C74" i="20"/>
  <c r="C137" i="20"/>
  <c r="C61" i="20"/>
  <c r="C38" i="20"/>
  <c r="C198" i="20"/>
  <c r="C130" i="20"/>
  <c r="C66" i="20"/>
  <c r="C202" i="20"/>
  <c r="C102" i="20"/>
  <c r="C167" i="20"/>
  <c r="C52" i="20"/>
  <c r="C169" i="20"/>
  <c r="C140" i="20"/>
  <c r="C135" i="20"/>
  <c r="C78" i="20"/>
  <c r="C170" i="20"/>
  <c r="C190" i="20"/>
  <c r="C174" i="20"/>
  <c r="C165" i="20"/>
  <c r="C196" i="20"/>
  <c r="C124" i="20"/>
  <c r="C114" i="20"/>
  <c r="C168" i="20"/>
  <c r="C161" i="20"/>
  <c r="M108" i="20"/>
  <c r="L108" i="20"/>
  <c r="F123" i="20"/>
  <c r="C123" i="20"/>
  <c r="N31" i="20"/>
  <c r="L31" i="20"/>
  <c r="C151" i="20"/>
  <c r="C93" i="20"/>
  <c r="C77" i="20"/>
  <c r="C109" i="20"/>
  <c r="C43" i="20"/>
  <c r="C118" i="20"/>
  <c r="C144" i="20"/>
  <c r="M123" i="20"/>
  <c r="L123" i="20"/>
  <c r="C153" i="20"/>
  <c r="C100" i="20"/>
  <c r="C125" i="20"/>
  <c r="C54" i="20"/>
  <c r="C41" i="20"/>
  <c r="AJ36" i="5"/>
  <c r="N34" i="20"/>
  <c r="L34" i="20"/>
  <c r="C67" i="20"/>
  <c r="C193" i="20"/>
  <c r="C45" i="20"/>
  <c r="C106" i="20"/>
  <c r="C156" i="20"/>
  <c r="C119" i="20"/>
  <c r="C142" i="20"/>
  <c r="C145" i="20"/>
  <c r="C192" i="20"/>
  <c r="C128" i="20"/>
  <c r="F108" i="20"/>
  <c r="C108" i="20"/>
  <c r="N86" i="20"/>
  <c r="L86" i="20"/>
  <c r="C206" i="20"/>
  <c r="D183" i="20"/>
  <c r="C203" i="20"/>
  <c r="C92" i="20"/>
  <c r="C201" i="20"/>
  <c r="C184" i="20"/>
  <c r="M104" i="20"/>
  <c r="L104" i="20"/>
  <c r="M141" i="20"/>
  <c r="L141" i="20"/>
  <c r="F86" i="20"/>
  <c r="C86" i="20"/>
  <c r="F183" i="20"/>
  <c r="C88" i="20"/>
  <c r="C160" i="20"/>
  <c r="K159" i="20"/>
  <c r="L159" i="20"/>
  <c r="N35" i="20"/>
  <c r="L35" i="20"/>
  <c r="B183" i="20"/>
  <c r="C64" i="20"/>
  <c r="C117" i="20"/>
  <c r="C103" i="20"/>
  <c r="C112" i="20"/>
  <c r="C107" i="20"/>
  <c r="C53" i="20"/>
  <c r="C205" i="20"/>
  <c r="C164" i="20"/>
  <c r="C95" i="20"/>
  <c r="C48" i="20"/>
  <c r="C115" i="20"/>
  <c r="C185" i="20"/>
  <c r="C44" i="20"/>
  <c r="C81" i="20"/>
  <c r="E72" i="20"/>
  <c r="C72" i="20"/>
  <c r="K46" i="20"/>
  <c r="L46" i="20"/>
  <c r="K105" i="20"/>
  <c r="L105" i="20"/>
  <c r="M97" i="20"/>
  <c r="K97" i="20"/>
  <c r="N159" i="20"/>
  <c r="AJ55" i="5"/>
  <c r="AJ143" i="5"/>
  <c r="AN148" i="12" s="1"/>
  <c r="N105" i="20"/>
  <c r="AJ176" i="5"/>
  <c r="AN181" i="12" s="1"/>
  <c r="J110" i="20"/>
  <c r="M110" i="20" s="1"/>
  <c r="A176" i="20"/>
  <c r="B176" i="20" s="1"/>
  <c r="A143" i="20"/>
  <c r="E143" i="20" s="1"/>
  <c r="J96" i="20"/>
  <c r="L96" i="20" s="1"/>
  <c r="D86" i="20"/>
  <c r="E86" i="20"/>
  <c r="B86" i="20"/>
  <c r="N141" i="20"/>
  <c r="M159" i="20"/>
  <c r="A113" i="20"/>
  <c r="AJ39" i="5"/>
  <c r="AN44" i="12" s="1"/>
  <c r="A39" i="20"/>
  <c r="E39" i="20" s="1"/>
  <c r="J162" i="20"/>
  <c r="L162" i="20" s="1"/>
  <c r="D72" i="20"/>
  <c r="A129" i="20"/>
  <c r="AJ127" i="5"/>
  <c r="AJ162" i="5"/>
  <c r="E111" i="20"/>
  <c r="AJ129" i="5"/>
  <c r="AN134" i="12" s="1"/>
  <c r="J127" i="20"/>
  <c r="N46" i="20"/>
  <c r="K86" i="20"/>
  <c r="M86" i="20"/>
  <c r="E123" i="20"/>
  <c r="BW23" i="5"/>
  <c r="AJ163" i="5"/>
  <c r="AJ172" i="5"/>
  <c r="D123" i="20"/>
  <c r="BV23" i="5"/>
  <c r="AJ40" i="5"/>
  <c r="J91" i="20"/>
  <c r="L91" i="20" s="1"/>
  <c r="J36" i="20"/>
  <c r="AJ157" i="5"/>
  <c r="C157" i="20" s="1"/>
  <c r="AJ49" i="5"/>
  <c r="K183" i="20"/>
  <c r="M183" i="20"/>
  <c r="J49" i="20"/>
  <c r="L49" i="20" s="1"/>
  <c r="N183" i="20"/>
  <c r="N108" i="20"/>
  <c r="AJ91" i="5"/>
  <c r="AJ87" i="5"/>
  <c r="AN92" i="12" s="1"/>
  <c r="A87" i="20"/>
  <c r="J69" i="20"/>
  <c r="L69" i="20" s="1"/>
  <c r="B123" i="20"/>
  <c r="J131" i="20"/>
  <c r="L131" i="20" s="1"/>
  <c r="AJ131" i="5"/>
  <c r="AJ158" i="5"/>
  <c r="AJ116" i="5"/>
  <c r="J116" i="20"/>
  <c r="J158" i="20"/>
  <c r="N158" i="20" s="1"/>
  <c r="J172" i="20"/>
  <c r="AJ69" i="5"/>
  <c r="A121" i="20"/>
  <c r="AJ121" i="5"/>
  <c r="AN126" i="12" s="1"/>
  <c r="K123" i="20"/>
  <c r="AJ136" i="5"/>
  <c r="AN141" i="12" s="1"/>
  <c r="B72" i="20"/>
  <c r="AJ191" i="5"/>
  <c r="AN196" i="12" s="1"/>
  <c r="A191" i="20"/>
  <c r="D191" i="20" s="1"/>
  <c r="J191" i="20"/>
  <c r="N123" i="20"/>
  <c r="A146" i="20"/>
  <c r="J146" i="20"/>
  <c r="L146" i="20" s="1"/>
  <c r="J84" i="20"/>
  <c r="L84" i="20" s="1"/>
  <c r="J147" i="20"/>
  <c r="M147" i="20" s="1"/>
  <c r="A139" i="20"/>
  <c r="A197" i="20"/>
  <c r="K104" i="20"/>
  <c r="J47" i="20"/>
  <c r="AJ126" i="5"/>
  <c r="A85" i="20"/>
  <c r="D85" i="20" s="1"/>
  <c r="N104" i="20"/>
  <c r="E104" i="20"/>
  <c r="K141" i="20"/>
  <c r="A47" i="20"/>
  <c r="D104" i="20"/>
  <c r="AJ85" i="5"/>
  <c r="AN90" i="12" s="1"/>
  <c r="AJ47" i="5"/>
  <c r="AN52" i="12" s="1"/>
  <c r="F104" i="20"/>
  <c r="B104" i="20"/>
  <c r="E62" i="20"/>
  <c r="AJ59" i="5"/>
  <c r="AN64" i="12" s="1"/>
  <c r="AJ175" i="5"/>
  <c r="C175" i="20" s="1"/>
  <c r="F72" i="20"/>
  <c r="AJ90" i="5"/>
  <c r="A171" i="20"/>
  <c r="AJ50" i="5"/>
  <c r="M46" i="20"/>
  <c r="AJ171" i="5"/>
  <c r="AN176" i="12" s="1"/>
  <c r="A59" i="20"/>
  <c r="E59" i="20" s="1"/>
  <c r="J90" i="20"/>
  <c r="J50" i="20"/>
  <c r="L50" i="20" s="1"/>
  <c r="J175" i="20"/>
  <c r="E52" i="20"/>
  <c r="A147" i="20"/>
  <c r="D108" i="20"/>
  <c r="B108" i="20"/>
  <c r="A84" i="20"/>
  <c r="E108" i="20"/>
  <c r="AJ84" i="5"/>
  <c r="AN89" i="12" s="1"/>
  <c r="J40" i="20"/>
  <c r="L40" i="20" s="1"/>
  <c r="AJ98" i="5"/>
  <c r="K108" i="20"/>
  <c r="A136" i="20"/>
  <c r="E165" i="20"/>
  <c r="E203" i="20"/>
  <c r="E135" i="20"/>
  <c r="E45" i="20"/>
  <c r="E106" i="20"/>
  <c r="E201" i="20"/>
  <c r="E119" i="20"/>
  <c r="E74" i="20"/>
  <c r="E151" i="20"/>
  <c r="J98" i="20"/>
  <c r="E142" i="20"/>
  <c r="E156" i="20"/>
  <c r="E102" i="20"/>
  <c r="E56" i="20"/>
  <c r="E130" i="20"/>
  <c r="B130" i="20"/>
  <c r="F130" i="20"/>
  <c r="D130" i="20"/>
  <c r="F134" i="20"/>
  <c r="D134" i="20"/>
  <c r="B134" i="20"/>
  <c r="E134" i="20"/>
  <c r="K151" i="20"/>
  <c r="N151" i="20"/>
  <c r="M151" i="20"/>
  <c r="E153" i="20"/>
  <c r="B101" i="20"/>
  <c r="D101" i="20"/>
  <c r="F101" i="20"/>
  <c r="E101" i="20"/>
  <c r="F196" i="20"/>
  <c r="D196" i="20"/>
  <c r="E196" i="20"/>
  <c r="B196" i="20"/>
  <c r="F188" i="20"/>
  <c r="D188" i="20"/>
  <c r="E188" i="20"/>
  <c r="B188" i="20"/>
  <c r="N67" i="20"/>
  <c r="M67" i="20"/>
  <c r="K67" i="20"/>
  <c r="F62" i="20"/>
  <c r="B62" i="20"/>
  <c r="D62" i="20"/>
  <c r="F135" i="20"/>
  <c r="D135" i="20"/>
  <c r="B135" i="20"/>
  <c r="N180" i="20"/>
  <c r="K180" i="20"/>
  <c r="M180" i="20"/>
  <c r="N77" i="20"/>
  <c r="K77" i="20"/>
  <c r="M77" i="20"/>
  <c r="E92" i="20"/>
  <c r="F187" i="20"/>
  <c r="D187" i="20"/>
  <c r="E187" i="20"/>
  <c r="B187" i="20"/>
  <c r="B112" i="20"/>
  <c r="F112" i="20"/>
  <c r="D112" i="20"/>
  <c r="E112" i="20"/>
  <c r="N161" i="20"/>
  <c r="K161" i="20"/>
  <c r="M161" i="20"/>
  <c r="M66" i="20"/>
  <c r="N66" i="20"/>
  <c r="K66" i="20"/>
  <c r="N132" i="20"/>
  <c r="K132" i="20"/>
  <c r="M132" i="20"/>
  <c r="N202" i="20"/>
  <c r="M202" i="20"/>
  <c r="K202" i="20"/>
  <c r="E193" i="20"/>
  <c r="F43" i="20"/>
  <c r="D43" i="20"/>
  <c r="E43" i="20"/>
  <c r="B43" i="20"/>
  <c r="D88" i="20"/>
  <c r="E88" i="20"/>
  <c r="B88" i="20"/>
  <c r="F88" i="20"/>
  <c r="N56" i="20"/>
  <c r="M56" i="20"/>
  <c r="K56" i="20"/>
  <c r="N53" i="20"/>
  <c r="M53" i="20"/>
  <c r="K53" i="20"/>
  <c r="F156" i="20"/>
  <c r="B156" i="20"/>
  <c r="D156" i="20"/>
  <c r="F102" i="20"/>
  <c r="D102" i="20"/>
  <c r="B102" i="20"/>
  <c r="B201" i="20"/>
  <c r="F201" i="20"/>
  <c r="D201" i="20"/>
  <c r="B42" i="20"/>
  <c r="E42" i="20"/>
  <c r="D42" i="20"/>
  <c r="F42" i="20"/>
  <c r="B119" i="20"/>
  <c r="F119" i="20"/>
  <c r="D119" i="20"/>
  <c r="F142" i="20"/>
  <c r="B142" i="20"/>
  <c r="D142" i="20"/>
  <c r="N80" i="20"/>
  <c r="K80" i="20"/>
  <c r="M80" i="20"/>
  <c r="B118" i="20"/>
  <c r="D118" i="20"/>
  <c r="F118" i="20"/>
  <c r="K185" i="20"/>
  <c r="M185" i="20"/>
  <c r="N185" i="20"/>
  <c r="F44" i="20"/>
  <c r="B44" i="20"/>
  <c r="D44" i="20"/>
  <c r="D52" i="20"/>
  <c r="F52" i="20"/>
  <c r="B52" i="20"/>
  <c r="N81" i="20"/>
  <c r="M81" i="20"/>
  <c r="K81" i="20"/>
  <c r="B180" i="20"/>
  <c r="D180" i="20"/>
  <c r="F180" i="20"/>
  <c r="E180" i="20"/>
  <c r="D148" i="20"/>
  <c r="F148" i="20"/>
  <c r="B148" i="20"/>
  <c r="B206" i="20"/>
  <c r="D206" i="20"/>
  <c r="F206" i="20"/>
  <c r="E206" i="20"/>
  <c r="F67" i="20"/>
  <c r="D67" i="20"/>
  <c r="B67" i="20"/>
  <c r="E67" i="20"/>
  <c r="K89" i="20"/>
  <c r="N89" i="20"/>
  <c r="M89" i="20"/>
  <c r="D92" i="20"/>
  <c r="B92" i="20"/>
  <c r="F92" i="20"/>
  <c r="F74" i="20"/>
  <c r="B74" i="20"/>
  <c r="D74" i="20"/>
  <c r="B58" i="20"/>
  <c r="D58" i="20"/>
  <c r="F58" i="20"/>
  <c r="E58" i="20"/>
  <c r="F152" i="20"/>
  <c r="B152" i="20"/>
  <c r="D152" i="20"/>
  <c r="E152" i="20"/>
  <c r="B133" i="20"/>
  <c r="F133" i="20"/>
  <c r="E133" i="20"/>
  <c r="D133" i="20"/>
  <c r="M88" i="20"/>
  <c r="N88" i="20"/>
  <c r="K88" i="20"/>
  <c r="B107" i="20"/>
  <c r="D107" i="20"/>
  <c r="E107" i="20"/>
  <c r="F107" i="20"/>
  <c r="D200" i="20"/>
  <c r="F200" i="20"/>
  <c r="E200" i="20"/>
  <c r="B200" i="20"/>
  <c r="E57" i="20"/>
  <c r="D160" i="20"/>
  <c r="F160" i="20"/>
  <c r="B160" i="20"/>
  <c r="E160" i="20"/>
  <c r="B122" i="20"/>
  <c r="F122" i="20"/>
  <c r="E122" i="20"/>
  <c r="D122" i="20"/>
  <c r="E195" i="20"/>
  <c r="N167" i="20"/>
  <c r="M167" i="20"/>
  <c r="K167" i="20"/>
  <c r="F60" i="20"/>
  <c r="D60" i="20"/>
  <c r="B60" i="20"/>
  <c r="E60" i="20"/>
  <c r="N149" i="20"/>
  <c r="M149" i="20"/>
  <c r="K149" i="20"/>
  <c r="D198" i="20"/>
  <c r="E198" i="20"/>
  <c r="B198" i="20"/>
  <c r="F198" i="20"/>
  <c r="E125" i="20"/>
  <c r="E54" i="20"/>
  <c r="N144" i="20"/>
  <c r="M144" i="20"/>
  <c r="K144" i="20"/>
  <c r="F73" i="20"/>
  <c r="E73" i="20"/>
  <c r="D73" i="20"/>
  <c r="B73" i="20"/>
  <c r="D81" i="20"/>
  <c r="E81" i="20"/>
  <c r="B81" i="20"/>
  <c r="F81" i="20"/>
  <c r="N76" i="20"/>
  <c r="K76" i="20"/>
  <c r="M76" i="20"/>
  <c r="N135" i="20"/>
  <c r="M135" i="20"/>
  <c r="K135" i="20"/>
  <c r="K109" i="20"/>
  <c r="M109" i="20"/>
  <c r="N109" i="20"/>
  <c r="M112" i="20"/>
  <c r="N112" i="20"/>
  <c r="K112" i="20"/>
  <c r="N193" i="20"/>
  <c r="K193" i="20"/>
  <c r="M193" i="20"/>
  <c r="M186" i="20"/>
  <c r="N186" i="20"/>
  <c r="K186" i="20"/>
  <c r="B205" i="20"/>
  <c r="F205" i="20"/>
  <c r="D205" i="20"/>
  <c r="E205" i="20"/>
  <c r="N181" i="20"/>
  <c r="M181" i="20"/>
  <c r="K181" i="20"/>
  <c r="D80" i="20"/>
  <c r="E80" i="20"/>
  <c r="B80" i="20"/>
  <c r="F80" i="20"/>
  <c r="D120" i="20"/>
  <c r="F120" i="20"/>
  <c r="B120" i="20"/>
  <c r="E120" i="20"/>
  <c r="B150" i="20"/>
  <c r="F150" i="20"/>
  <c r="D150" i="20"/>
  <c r="E150" i="20"/>
  <c r="F179" i="20"/>
  <c r="D179" i="20"/>
  <c r="B179" i="20"/>
  <c r="E179" i="20"/>
  <c r="D65" i="20"/>
  <c r="F65" i="20"/>
  <c r="B65" i="20"/>
  <c r="E65" i="20"/>
  <c r="K52" i="20"/>
  <c r="M52" i="20"/>
  <c r="N52" i="20"/>
  <c r="N51" i="20"/>
  <c r="M51" i="20"/>
  <c r="K51" i="20"/>
  <c r="D151" i="20"/>
  <c r="B151" i="20"/>
  <c r="F151" i="20"/>
  <c r="N206" i="20"/>
  <c r="K206" i="20"/>
  <c r="M206" i="20"/>
  <c r="B153" i="20"/>
  <c r="D153" i="20"/>
  <c r="F153" i="20"/>
  <c r="M101" i="20"/>
  <c r="N101" i="20"/>
  <c r="K101" i="20"/>
  <c r="N196" i="20"/>
  <c r="K196" i="20"/>
  <c r="M196" i="20"/>
  <c r="N188" i="20"/>
  <c r="M188" i="20"/>
  <c r="K188" i="20"/>
  <c r="M177" i="20"/>
  <c r="N177" i="20"/>
  <c r="K177" i="20"/>
  <c r="N169" i="20"/>
  <c r="K169" i="20"/>
  <c r="M169" i="20"/>
  <c r="N64" i="20"/>
  <c r="K64" i="20"/>
  <c r="M64" i="20"/>
  <c r="E168" i="20"/>
  <c r="N166" i="20"/>
  <c r="K166" i="20"/>
  <c r="M166" i="20"/>
  <c r="E100" i="20"/>
  <c r="D161" i="20"/>
  <c r="B161" i="20"/>
  <c r="E161" i="20"/>
  <c r="F161" i="20"/>
  <c r="F137" i="20"/>
  <c r="B137" i="20"/>
  <c r="E137" i="20"/>
  <c r="D137" i="20"/>
  <c r="D194" i="20"/>
  <c r="B194" i="20"/>
  <c r="E194" i="20"/>
  <c r="F194" i="20"/>
  <c r="D193" i="20"/>
  <c r="B193" i="20"/>
  <c r="F193" i="20"/>
  <c r="M43" i="20"/>
  <c r="N43" i="20"/>
  <c r="K43" i="20"/>
  <c r="N107" i="20"/>
  <c r="M107" i="20"/>
  <c r="K107" i="20"/>
  <c r="F53" i="20"/>
  <c r="E53" i="20"/>
  <c r="D53" i="20"/>
  <c r="B53" i="20"/>
  <c r="N200" i="20"/>
  <c r="M200" i="20"/>
  <c r="K200" i="20"/>
  <c r="N57" i="20"/>
  <c r="M57" i="20"/>
  <c r="K57" i="20"/>
  <c r="F173" i="20"/>
  <c r="D173" i="20"/>
  <c r="E173" i="20"/>
  <c r="B173" i="20"/>
  <c r="F164" i="20"/>
  <c r="D164" i="20"/>
  <c r="E164" i="20"/>
  <c r="B164" i="20"/>
  <c r="N189" i="20"/>
  <c r="K189" i="20"/>
  <c r="M189" i="20"/>
  <c r="F95" i="20"/>
  <c r="E95" i="20"/>
  <c r="B95" i="20"/>
  <c r="D95" i="20"/>
  <c r="N48" i="20"/>
  <c r="K48" i="20"/>
  <c r="M48" i="20"/>
  <c r="M122" i="20"/>
  <c r="N122" i="20"/>
  <c r="K122" i="20"/>
  <c r="E115" i="20"/>
  <c r="B115" i="20"/>
  <c r="F115" i="20"/>
  <c r="D115" i="20"/>
  <c r="E38" i="20"/>
  <c r="F70" i="20"/>
  <c r="B70" i="20"/>
  <c r="E70" i="20"/>
  <c r="D70" i="20"/>
  <c r="F167" i="20"/>
  <c r="D167" i="20"/>
  <c r="E167" i="20"/>
  <c r="B167" i="20"/>
  <c r="D149" i="20"/>
  <c r="B149" i="20"/>
  <c r="E149" i="20"/>
  <c r="F149" i="20"/>
  <c r="K125" i="20"/>
  <c r="M125" i="20"/>
  <c r="N125" i="20"/>
  <c r="B41" i="20"/>
  <c r="E41" i="20"/>
  <c r="F41" i="20"/>
  <c r="D41" i="20"/>
  <c r="B174" i="20"/>
  <c r="D174" i="20"/>
  <c r="F174" i="20"/>
  <c r="E174" i="20"/>
  <c r="E144" i="20"/>
  <c r="N73" i="20"/>
  <c r="K73" i="20"/>
  <c r="M73" i="20"/>
  <c r="N153" i="20"/>
  <c r="K153" i="20"/>
  <c r="M153" i="20"/>
  <c r="D93" i="20"/>
  <c r="F93" i="20"/>
  <c r="B93" i="20"/>
  <c r="M187" i="20"/>
  <c r="N187" i="20"/>
  <c r="K187" i="20"/>
  <c r="N74" i="20"/>
  <c r="M74" i="20"/>
  <c r="K74" i="20"/>
  <c r="F61" i="20"/>
  <c r="B61" i="20"/>
  <c r="D61" i="20"/>
  <c r="N42" i="20"/>
  <c r="K42" i="20"/>
  <c r="M42" i="20"/>
  <c r="F71" i="20"/>
  <c r="D71" i="20"/>
  <c r="B71" i="20"/>
  <c r="E71" i="20"/>
  <c r="M142" i="20"/>
  <c r="K142" i="20"/>
  <c r="N142" i="20"/>
  <c r="K145" i="20"/>
  <c r="N145" i="20"/>
  <c r="M145" i="20"/>
  <c r="E190" i="20"/>
  <c r="F190" i="20"/>
  <c r="D190" i="20"/>
  <c r="B190" i="20"/>
  <c r="N118" i="20"/>
  <c r="M118" i="20"/>
  <c r="K118" i="20"/>
  <c r="B114" i="20"/>
  <c r="F114" i="20"/>
  <c r="D114" i="20"/>
  <c r="E114" i="20"/>
  <c r="M192" i="20"/>
  <c r="N192" i="20"/>
  <c r="K192" i="20"/>
  <c r="M79" i="20"/>
  <c r="K79" i="20"/>
  <c r="N79" i="20"/>
  <c r="N155" i="20"/>
  <c r="M155" i="20"/>
  <c r="K155" i="20"/>
  <c r="N63" i="20"/>
  <c r="K63" i="20"/>
  <c r="M63" i="20"/>
  <c r="M203" i="20"/>
  <c r="N203" i="20"/>
  <c r="K203" i="20"/>
  <c r="B64" i="20"/>
  <c r="F64" i="20"/>
  <c r="E64" i="20"/>
  <c r="D64" i="20"/>
  <c r="N168" i="20"/>
  <c r="M168" i="20"/>
  <c r="K168" i="20"/>
  <c r="F117" i="20"/>
  <c r="B117" i="20"/>
  <c r="E117" i="20"/>
  <c r="D117" i="20"/>
  <c r="B103" i="20"/>
  <c r="D103" i="20"/>
  <c r="E103" i="20"/>
  <c r="F103" i="20"/>
  <c r="N68" i="20"/>
  <c r="M68" i="20"/>
  <c r="K68" i="20"/>
  <c r="K100" i="20"/>
  <c r="M100" i="20"/>
  <c r="N100" i="20"/>
  <c r="N137" i="20"/>
  <c r="K137" i="20"/>
  <c r="M137" i="20"/>
  <c r="N152" i="20"/>
  <c r="M152" i="20"/>
  <c r="K152" i="20"/>
  <c r="F132" i="20"/>
  <c r="B132" i="20"/>
  <c r="D132" i="20"/>
  <c r="E132" i="20"/>
  <c r="N133" i="20"/>
  <c r="M133" i="20"/>
  <c r="K133" i="20"/>
  <c r="N194" i="20"/>
  <c r="M194" i="20"/>
  <c r="K194" i="20"/>
  <c r="E124" i="20"/>
  <c r="E78" i="20"/>
  <c r="N83" i="20"/>
  <c r="M83" i="20"/>
  <c r="K83" i="20"/>
  <c r="N106" i="20"/>
  <c r="M106" i="20"/>
  <c r="K106" i="20"/>
  <c r="B56" i="20"/>
  <c r="F56" i="20"/>
  <c r="D56" i="20"/>
  <c r="N173" i="20"/>
  <c r="M173" i="20"/>
  <c r="K173" i="20"/>
  <c r="F154" i="20"/>
  <c r="E154" i="20"/>
  <c r="D154" i="20"/>
  <c r="B154" i="20"/>
  <c r="N164" i="20"/>
  <c r="M164" i="20"/>
  <c r="K164" i="20"/>
  <c r="E189" i="20"/>
  <c r="M95" i="20"/>
  <c r="N95" i="20"/>
  <c r="K95" i="20"/>
  <c r="D48" i="20"/>
  <c r="F48" i="20"/>
  <c r="B48" i="20"/>
  <c r="E48" i="20"/>
  <c r="K195" i="20"/>
  <c r="M195" i="20"/>
  <c r="N195" i="20"/>
  <c r="N38" i="20"/>
  <c r="M38" i="20"/>
  <c r="K38" i="20"/>
  <c r="K70" i="20"/>
  <c r="N70" i="20"/>
  <c r="M70" i="20"/>
  <c r="N60" i="20"/>
  <c r="K60" i="20"/>
  <c r="M60" i="20"/>
  <c r="B184" i="20"/>
  <c r="E184" i="20"/>
  <c r="F184" i="20"/>
  <c r="D184" i="20"/>
  <c r="N198" i="20"/>
  <c r="M198" i="20"/>
  <c r="K198" i="20"/>
  <c r="K54" i="20"/>
  <c r="N54" i="20"/>
  <c r="M54" i="20"/>
  <c r="J157" i="20"/>
  <c r="E63" i="20"/>
  <c r="N165" i="20"/>
  <c r="M165" i="20"/>
  <c r="K165" i="20"/>
  <c r="N93" i="20"/>
  <c r="M93" i="20"/>
  <c r="K93" i="20"/>
  <c r="E177" i="20"/>
  <c r="D177" i="20"/>
  <c r="F177" i="20"/>
  <c r="B177" i="20"/>
  <c r="E169" i="20"/>
  <c r="N117" i="20"/>
  <c r="M117" i="20"/>
  <c r="K117" i="20"/>
  <c r="E166" i="20"/>
  <c r="F68" i="20"/>
  <c r="D68" i="20"/>
  <c r="E68" i="20"/>
  <c r="B68" i="20"/>
  <c r="M58" i="20"/>
  <c r="N58" i="20"/>
  <c r="K58" i="20"/>
  <c r="E148" i="20"/>
  <c r="K99" i="20"/>
  <c r="N99" i="20"/>
  <c r="M99" i="20"/>
  <c r="M124" i="20"/>
  <c r="N124" i="20"/>
  <c r="K124" i="20"/>
  <c r="E83" i="20"/>
  <c r="M45" i="20"/>
  <c r="N45" i="20"/>
  <c r="K45" i="20"/>
  <c r="B186" i="20"/>
  <c r="D186" i="20"/>
  <c r="F186" i="20"/>
  <c r="E186" i="20"/>
  <c r="N138" i="20"/>
  <c r="M138" i="20"/>
  <c r="K138" i="20"/>
  <c r="E61" i="20"/>
  <c r="D57" i="20"/>
  <c r="B57" i="20"/>
  <c r="F57" i="20"/>
  <c r="N154" i="20"/>
  <c r="M154" i="20"/>
  <c r="K154" i="20"/>
  <c r="D189" i="20"/>
  <c r="B189" i="20"/>
  <c r="F189" i="20"/>
  <c r="N160" i="20"/>
  <c r="K160" i="20"/>
  <c r="M160" i="20"/>
  <c r="B199" i="20"/>
  <c r="D199" i="20"/>
  <c r="E199" i="20"/>
  <c r="F199" i="20"/>
  <c r="N115" i="20"/>
  <c r="M115" i="20"/>
  <c r="K115" i="20"/>
  <c r="F195" i="20"/>
  <c r="B195" i="20"/>
  <c r="D195" i="20"/>
  <c r="F38" i="20"/>
  <c r="B38" i="20"/>
  <c r="D38" i="20"/>
  <c r="M184" i="20"/>
  <c r="N184" i="20"/>
  <c r="K184" i="20"/>
  <c r="F125" i="20"/>
  <c r="B125" i="20"/>
  <c r="D125" i="20"/>
  <c r="B54" i="20"/>
  <c r="D54" i="20"/>
  <c r="F54" i="20"/>
  <c r="N41" i="20"/>
  <c r="M41" i="20"/>
  <c r="K41" i="20"/>
  <c r="K174" i="20"/>
  <c r="N174" i="20"/>
  <c r="M174" i="20"/>
  <c r="F144" i="20"/>
  <c r="D144" i="20"/>
  <c r="B144" i="20"/>
  <c r="E51" i="20"/>
  <c r="D51" i="20"/>
  <c r="B51" i="20"/>
  <c r="F51" i="20"/>
  <c r="B169" i="20"/>
  <c r="F169" i="20"/>
  <c r="D169" i="20"/>
  <c r="F168" i="20"/>
  <c r="D168" i="20"/>
  <c r="B168" i="20"/>
  <c r="M103" i="20"/>
  <c r="K103" i="20"/>
  <c r="N103" i="20"/>
  <c r="F166" i="20"/>
  <c r="D166" i="20"/>
  <c r="B166" i="20"/>
  <c r="F100" i="20"/>
  <c r="D100" i="20"/>
  <c r="B100" i="20"/>
  <c r="N134" i="20"/>
  <c r="K134" i="20"/>
  <c r="M134" i="20"/>
  <c r="B202" i="20"/>
  <c r="D202" i="20"/>
  <c r="E202" i="20"/>
  <c r="F202" i="20"/>
  <c r="K78" i="20"/>
  <c r="M78" i="20"/>
  <c r="N78" i="20"/>
  <c r="N94" i="20"/>
  <c r="M94" i="20"/>
  <c r="K94" i="20"/>
  <c r="M61" i="20"/>
  <c r="N61" i="20"/>
  <c r="K61" i="20"/>
  <c r="N156" i="20"/>
  <c r="M156" i="20"/>
  <c r="K156" i="20"/>
  <c r="F140" i="20"/>
  <c r="D140" i="20"/>
  <c r="E140" i="20"/>
  <c r="B140" i="20"/>
  <c r="N82" i="20"/>
  <c r="M82" i="20"/>
  <c r="K82" i="20"/>
  <c r="B170" i="20"/>
  <c r="D170" i="20"/>
  <c r="E170" i="20"/>
  <c r="F170" i="20"/>
  <c r="E145" i="20"/>
  <c r="B145" i="20"/>
  <c r="D145" i="20"/>
  <c r="F145" i="20"/>
  <c r="N190" i="20"/>
  <c r="K190" i="20"/>
  <c r="M190" i="20"/>
  <c r="E118" i="20"/>
  <c r="F185" i="20"/>
  <c r="B185" i="20"/>
  <c r="E185" i="20"/>
  <c r="D185" i="20"/>
  <c r="E44" i="20"/>
  <c r="K65" i="20"/>
  <c r="M65" i="20"/>
  <c r="N65" i="20"/>
  <c r="M128" i="20"/>
  <c r="K128" i="20"/>
  <c r="N128" i="20"/>
  <c r="E79" i="20"/>
  <c r="D79" i="20"/>
  <c r="B79" i="20"/>
  <c r="F79" i="20"/>
  <c r="B155" i="20"/>
  <c r="F155" i="20"/>
  <c r="E155" i="20"/>
  <c r="D155" i="20"/>
  <c r="B63" i="20"/>
  <c r="F63" i="20"/>
  <c r="D63" i="20"/>
  <c r="F165" i="20"/>
  <c r="B165" i="20"/>
  <c r="D165" i="20"/>
  <c r="F203" i="20"/>
  <c r="B203" i="20"/>
  <c r="D203" i="20"/>
  <c r="E93" i="20"/>
  <c r="B76" i="20"/>
  <c r="F76" i="20"/>
  <c r="E76" i="20"/>
  <c r="D76" i="20"/>
  <c r="N62" i="20"/>
  <c r="K62" i="20"/>
  <c r="M62" i="20"/>
  <c r="E77" i="20"/>
  <c r="D77" i="20"/>
  <c r="B77" i="20"/>
  <c r="F77" i="20"/>
  <c r="B89" i="20"/>
  <c r="E89" i="20"/>
  <c r="F89" i="20"/>
  <c r="D89" i="20"/>
  <c r="K92" i="20"/>
  <c r="N92" i="20"/>
  <c r="M92" i="20"/>
  <c r="B109" i="20"/>
  <c r="E109" i="20"/>
  <c r="D109" i="20"/>
  <c r="F109" i="20"/>
  <c r="N130" i="20"/>
  <c r="K130" i="20"/>
  <c r="M130" i="20"/>
  <c r="B66" i="20"/>
  <c r="D66" i="20"/>
  <c r="F66" i="20"/>
  <c r="E66" i="20"/>
  <c r="N148" i="20"/>
  <c r="M148" i="20"/>
  <c r="K148" i="20"/>
  <c r="D99" i="20"/>
  <c r="E99" i="20"/>
  <c r="B99" i="20"/>
  <c r="F99" i="20"/>
  <c r="F124" i="20"/>
  <c r="B124" i="20"/>
  <c r="D124" i="20"/>
  <c r="B78" i="20"/>
  <c r="F78" i="20"/>
  <c r="D78" i="20"/>
  <c r="B83" i="20"/>
  <c r="F83" i="20"/>
  <c r="D83" i="20"/>
  <c r="F45" i="20"/>
  <c r="D45" i="20"/>
  <c r="B45" i="20"/>
  <c r="B106" i="20"/>
  <c r="F106" i="20"/>
  <c r="D106" i="20"/>
  <c r="F94" i="20"/>
  <c r="B94" i="20"/>
  <c r="D94" i="20"/>
  <c r="E94" i="20"/>
  <c r="B138" i="20"/>
  <c r="E138" i="20"/>
  <c r="D138" i="20"/>
  <c r="F138" i="20"/>
  <c r="K205" i="20"/>
  <c r="N205" i="20"/>
  <c r="M205" i="20"/>
  <c r="K140" i="20"/>
  <c r="N140" i="20"/>
  <c r="M140" i="20"/>
  <c r="N102" i="20"/>
  <c r="K102" i="20"/>
  <c r="M102" i="20"/>
  <c r="F82" i="20"/>
  <c r="D82" i="20"/>
  <c r="E82" i="20"/>
  <c r="B82" i="20"/>
  <c r="F181" i="20"/>
  <c r="B181" i="20"/>
  <c r="E181" i="20"/>
  <c r="D181" i="20"/>
  <c r="K201" i="20"/>
  <c r="M201" i="20"/>
  <c r="N201" i="20"/>
  <c r="K170" i="20"/>
  <c r="N170" i="20"/>
  <c r="M170" i="20"/>
  <c r="N199" i="20"/>
  <c r="M199" i="20"/>
  <c r="K199" i="20"/>
  <c r="M71" i="20"/>
  <c r="N71" i="20"/>
  <c r="K71" i="20"/>
  <c r="N119" i="20"/>
  <c r="K119" i="20"/>
  <c r="M119" i="20"/>
  <c r="M120" i="20"/>
  <c r="N120" i="20"/>
  <c r="K120" i="20"/>
  <c r="N150" i="20"/>
  <c r="K150" i="20"/>
  <c r="M150" i="20"/>
  <c r="N179" i="20"/>
  <c r="M179" i="20"/>
  <c r="K179" i="20"/>
  <c r="K44" i="20"/>
  <c r="N44" i="20"/>
  <c r="M44" i="20"/>
  <c r="M114" i="20"/>
  <c r="N114" i="20"/>
  <c r="K114" i="20"/>
  <c r="F192" i="20"/>
  <c r="E192" i="20"/>
  <c r="B192" i="20"/>
  <c r="D192" i="20"/>
  <c r="F128" i="20"/>
  <c r="B128" i="20"/>
  <c r="D128" i="20"/>
  <c r="E128" i="20"/>
  <c r="J33" i="20"/>
  <c r="AJ33" i="5"/>
  <c r="AJ32" i="5"/>
  <c r="J32" i="20"/>
  <c r="AJ37" i="5"/>
  <c r="D157" i="20"/>
  <c r="F157" i="20"/>
  <c r="B157" i="20"/>
  <c r="E126" i="20"/>
  <c r="B175" i="20"/>
  <c r="F175" i="20"/>
  <c r="D175" i="20"/>
  <c r="J37" i="20"/>
  <c r="J522" i="20"/>
  <c r="AJ522" i="5"/>
  <c r="AN527" i="12" s="1"/>
  <c r="AJ516" i="5"/>
  <c r="AN521" i="12" s="1"/>
  <c r="J516" i="20"/>
  <c r="L516" i="20" s="1"/>
  <c r="J29" i="20"/>
  <c r="A29" i="20"/>
  <c r="J24" i="20"/>
  <c r="L24" i="20" s="1"/>
  <c r="A24" i="20"/>
  <c r="M31" i="20"/>
  <c r="K31" i="20"/>
  <c r="M35" i="20"/>
  <c r="K35" i="20"/>
  <c r="A26" i="20"/>
  <c r="J26" i="20"/>
  <c r="M34" i="20"/>
  <c r="K34" i="20"/>
  <c r="A25" i="20"/>
  <c r="J25" i="20"/>
  <c r="AJ30" i="5"/>
  <c r="AN35" i="12" s="1"/>
  <c r="A30" i="20"/>
  <c r="C30" i="20" s="1"/>
  <c r="AJ28" i="5"/>
  <c r="AN33" i="12" s="1"/>
  <c r="A28" i="20"/>
  <c r="AJ27" i="5"/>
  <c r="AN32" i="12" s="1"/>
  <c r="A27" i="20"/>
  <c r="BX23" i="5"/>
  <c r="AK80" i="7"/>
  <c r="AJ25" i="5"/>
  <c r="AJ26" i="5"/>
  <c r="AN31" i="12" s="1"/>
  <c r="AI23" i="5"/>
  <c r="AN29" i="12"/>
  <c r="AI80" i="7"/>
  <c r="AJ80" i="7"/>
  <c r="AH81" i="7"/>
  <c r="D75" i="20" l="1"/>
  <c r="F75" i="20"/>
  <c r="B75" i="20"/>
  <c r="C24" i="20"/>
  <c r="B126" i="20"/>
  <c r="AN30" i="12"/>
  <c r="T25" i="20"/>
  <c r="U25" i="20" s="1"/>
  <c r="K28" i="20"/>
  <c r="E127" i="20"/>
  <c r="D116" i="20"/>
  <c r="E157" i="20"/>
  <c r="D126" i="20"/>
  <c r="C126" i="20"/>
  <c r="N27" i="20"/>
  <c r="F36" i="20"/>
  <c r="D91" i="20"/>
  <c r="D55" i="20"/>
  <c r="N75" i="20"/>
  <c r="M75" i="20"/>
  <c r="K75" i="20"/>
  <c r="K171" i="20"/>
  <c r="N171" i="20"/>
  <c r="F55" i="20"/>
  <c r="B55" i="20"/>
  <c r="B39" i="20"/>
  <c r="E163" i="20"/>
  <c r="F158" i="20"/>
  <c r="E110" i="20"/>
  <c r="M163" i="20"/>
  <c r="N163" i="20"/>
  <c r="K163" i="20"/>
  <c r="N39" i="20"/>
  <c r="M126" i="20"/>
  <c r="F127" i="20"/>
  <c r="AO115" i="12"/>
  <c r="AO28" i="12" s="1"/>
  <c r="F110" i="20"/>
  <c r="C110" i="20"/>
  <c r="B110" i="20"/>
  <c r="D110" i="20"/>
  <c r="C55" i="20"/>
  <c r="F49" i="20"/>
  <c r="K121" i="20"/>
  <c r="E175" i="20"/>
  <c r="D163" i="20"/>
  <c r="M204" i="20"/>
  <c r="B50" i="20"/>
  <c r="K129" i="20"/>
  <c r="E33" i="20"/>
  <c r="N85" i="20"/>
  <c r="D33" i="20"/>
  <c r="M85" i="20"/>
  <c r="D158" i="20"/>
  <c r="F162" i="20"/>
  <c r="D131" i="20"/>
  <c r="D90" i="20"/>
  <c r="F50" i="20"/>
  <c r="B69" i="20"/>
  <c r="K113" i="20"/>
  <c r="D69" i="20"/>
  <c r="D49" i="20"/>
  <c r="M176" i="20"/>
  <c r="E522" i="20"/>
  <c r="F69" i="20"/>
  <c r="N113" i="20"/>
  <c r="M121" i="20"/>
  <c r="F163" i="20"/>
  <c r="K204" i="20"/>
  <c r="E75" i="20"/>
  <c r="B163" i="20"/>
  <c r="D522" i="20"/>
  <c r="D32" i="20"/>
  <c r="N121" i="20"/>
  <c r="N204" i="20"/>
  <c r="B37" i="20"/>
  <c r="B522" i="20"/>
  <c r="E32" i="20"/>
  <c r="E37" i="20"/>
  <c r="E84" i="20"/>
  <c r="F522" i="20"/>
  <c r="B49" i="20"/>
  <c r="K176" i="20"/>
  <c r="C113" i="20"/>
  <c r="N176" i="20"/>
  <c r="M113" i="20"/>
  <c r="K85" i="20"/>
  <c r="B162" i="20"/>
  <c r="N91" i="20"/>
  <c r="F178" i="20"/>
  <c r="D162" i="20"/>
  <c r="D178" i="20"/>
  <c r="B178" i="20"/>
  <c r="B131" i="20"/>
  <c r="B90" i="20"/>
  <c r="F131" i="20"/>
  <c r="M87" i="20"/>
  <c r="B158" i="20"/>
  <c r="F90" i="20"/>
  <c r="B33" i="20"/>
  <c r="D50" i="20"/>
  <c r="B98" i="20"/>
  <c r="F98" i="20"/>
  <c r="D127" i="20"/>
  <c r="K126" i="20"/>
  <c r="C147" i="20"/>
  <c r="M28" i="20"/>
  <c r="M27" i="20"/>
  <c r="B116" i="20"/>
  <c r="D39" i="20"/>
  <c r="F39" i="20"/>
  <c r="E191" i="20"/>
  <c r="M171" i="20"/>
  <c r="B91" i="20"/>
  <c r="D98" i="20"/>
  <c r="C197" i="20"/>
  <c r="N55" i="20"/>
  <c r="M39" i="20"/>
  <c r="F91" i="20"/>
  <c r="K27" i="20"/>
  <c r="K39" i="20"/>
  <c r="F116" i="20"/>
  <c r="M55" i="20"/>
  <c r="F191" i="20"/>
  <c r="L28" i="20"/>
  <c r="B191" i="20"/>
  <c r="M136" i="20"/>
  <c r="C204" i="20"/>
  <c r="C96" i="20"/>
  <c r="L30" i="20"/>
  <c r="B40" i="20"/>
  <c r="F172" i="20"/>
  <c r="B172" i="20"/>
  <c r="F204" i="20"/>
  <c r="D204" i="20"/>
  <c r="D40" i="20"/>
  <c r="K30" i="20"/>
  <c r="K59" i="20"/>
  <c r="M30" i="20"/>
  <c r="N143" i="20"/>
  <c r="K136" i="20"/>
  <c r="N49" i="20"/>
  <c r="N136" i="20"/>
  <c r="M59" i="20"/>
  <c r="E204" i="20"/>
  <c r="F40" i="20"/>
  <c r="N59" i="20"/>
  <c r="B36" i="20"/>
  <c r="K143" i="20"/>
  <c r="D172" i="20"/>
  <c r="M143" i="20"/>
  <c r="E36" i="20"/>
  <c r="AM28" i="12"/>
  <c r="C40" i="20"/>
  <c r="AN45" i="12"/>
  <c r="C90" i="20"/>
  <c r="AN95" i="12"/>
  <c r="L55" i="20"/>
  <c r="AN60" i="12"/>
  <c r="T175" i="20"/>
  <c r="U175" i="20" s="1"/>
  <c r="AN180" i="12"/>
  <c r="C116" i="20"/>
  <c r="AN121" i="12"/>
  <c r="C49" i="20"/>
  <c r="AN54" i="12"/>
  <c r="C172" i="20"/>
  <c r="AN177" i="12"/>
  <c r="C33" i="20"/>
  <c r="AN38" i="12"/>
  <c r="N87" i="20"/>
  <c r="K87" i="20"/>
  <c r="D37" i="20"/>
  <c r="C158" i="20"/>
  <c r="AN163" i="12"/>
  <c r="C91" i="20"/>
  <c r="AN96" i="12"/>
  <c r="T157" i="20"/>
  <c r="AN162" i="12"/>
  <c r="C163" i="20"/>
  <c r="AN168" i="12"/>
  <c r="L126" i="20"/>
  <c r="AN131" i="12"/>
  <c r="B32" i="20"/>
  <c r="N129" i="20"/>
  <c r="C37" i="20"/>
  <c r="AN42" i="12"/>
  <c r="C131" i="20"/>
  <c r="AN136" i="12"/>
  <c r="M129" i="20"/>
  <c r="C32" i="20"/>
  <c r="AN37" i="12"/>
  <c r="C69" i="20"/>
  <c r="AN74" i="12"/>
  <c r="C162" i="20"/>
  <c r="AN167" i="12"/>
  <c r="C36" i="20"/>
  <c r="AN41" i="12"/>
  <c r="C178" i="20"/>
  <c r="AN183" i="12"/>
  <c r="C98" i="20"/>
  <c r="AN103" i="12"/>
  <c r="C50" i="20"/>
  <c r="AN55" i="12"/>
  <c r="C127" i="20"/>
  <c r="AN132" i="12"/>
  <c r="M178" i="20"/>
  <c r="D147" i="20"/>
  <c r="N178" i="20"/>
  <c r="K178" i="20"/>
  <c r="M197" i="20"/>
  <c r="K197" i="20"/>
  <c r="N197" i="20"/>
  <c r="C27" i="20"/>
  <c r="M162" i="20"/>
  <c r="F96" i="20"/>
  <c r="B96" i="20"/>
  <c r="D96" i="20"/>
  <c r="K139" i="20"/>
  <c r="N139" i="20"/>
  <c r="K162" i="20"/>
  <c r="M139" i="20"/>
  <c r="K49" i="20"/>
  <c r="K69" i="20"/>
  <c r="F85" i="20"/>
  <c r="K91" i="20"/>
  <c r="M49" i="20"/>
  <c r="M69" i="20"/>
  <c r="M91" i="20"/>
  <c r="N84" i="20"/>
  <c r="B147" i="20"/>
  <c r="N69" i="20"/>
  <c r="F147" i="20"/>
  <c r="N40" i="20"/>
  <c r="K40" i="20"/>
  <c r="M40" i="20"/>
  <c r="E96" i="20"/>
  <c r="C171" i="20"/>
  <c r="C26" i="20"/>
  <c r="C85" i="20"/>
  <c r="C28" i="20"/>
  <c r="N29" i="20"/>
  <c r="L29" i="20"/>
  <c r="B85" i="20"/>
  <c r="C47" i="20"/>
  <c r="N47" i="20"/>
  <c r="L47" i="20"/>
  <c r="N127" i="20"/>
  <c r="L127" i="20"/>
  <c r="N26" i="20"/>
  <c r="L26" i="20"/>
  <c r="N33" i="20"/>
  <c r="L33" i="20"/>
  <c r="C39" i="20"/>
  <c r="N25" i="20"/>
  <c r="L25" i="20"/>
  <c r="M84" i="20"/>
  <c r="N32" i="20"/>
  <c r="L32" i="20"/>
  <c r="N98" i="20"/>
  <c r="L98" i="20"/>
  <c r="F139" i="20"/>
  <c r="C139" i="20"/>
  <c r="M158" i="20"/>
  <c r="L158" i="20"/>
  <c r="M175" i="20"/>
  <c r="L175" i="20"/>
  <c r="K191" i="20"/>
  <c r="L191" i="20"/>
  <c r="M172" i="20"/>
  <c r="L172" i="20"/>
  <c r="N36" i="20"/>
  <c r="L36" i="20"/>
  <c r="C25" i="20"/>
  <c r="K84" i="20"/>
  <c r="K157" i="20"/>
  <c r="L157" i="20"/>
  <c r="B84" i="20"/>
  <c r="C84" i="20"/>
  <c r="M90" i="20"/>
  <c r="L90" i="20"/>
  <c r="K147" i="20"/>
  <c r="L147" i="20"/>
  <c r="C191" i="20"/>
  <c r="C143" i="20"/>
  <c r="M116" i="20"/>
  <c r="L116" i="20"/>
  <c r="F176" i="20"/>
  <c r="C176" i="20"/>
  <c r="B136" i="20"/>
  <c r="C136" i="20"/>
  <c r="B29" i="20"/>
  <c r="C29" i="20"/>
  <c r="D59" i="20"/>
  <c r="C59" i="20"/>
  <c r="E129" i="20"/>
  <c r="C129" i="20"/>
  <c r="N110" i="20"/>
  <c r="L110" i="20"/>
  <c r="N522" i="20"/>
  <c r="L522" i="20"/>
  <c r="N37" i="20"/>
  <c r="L37" i="20"/>
  <c r="F146" i="20"/>
  <c r="C146" i="20"/>
  <c r="F121" i="20"/>
  <c r="C121" i="20"/>
  <c r="B87" i="20"/>
  <c r="C87" i="20"/>
  <c r="E171" i="20"/>
  <c r="N147" i="20"/>
  <c r="M131" i="20"/>
  <c r="F59" i="20"/>
  <c r="N162" i="20"/>
  <c r="K110" i="20"/>
  <c r="D176" i="20"/>
  <c r="B59" i="20"/>
  <c r="K127" i="20"/>
  <c r="M127" i="20"/>
  <c r="K158" i="20"/>
  <c r="E176" i="20"/>
  <c r="D143" i="20"/>
  <c r="B143" i="20"/>
  <c r="D129" i="20"/>
  <c r="F129" i="20"/>
  <c r="B129" i="20"/>
  <c r="F143" i="20"/>
  <c r="K96" i="20"/>
  <c r="F113" i="20"/>
  <c r="M96" i="20"/>
  <c r="B113" i="20"/>
  <c r="N96" i="20"/>
  <c r="D113" i="20"/>
  <c r="D121" i="20"/>
  <c r="E113" i="20"/>
  <c r="E85" i="20"/>
  <c r="D146" i="20"/>
  <c r="E146" i="20"/>
  <c r="D47" i="20"/>
  <c r="B146" i="20"/>
  <c r="E47" i="20"/>
  <c r="B47" i="20"/>
  <c r="F47" i="20"/>
  <c r="N131" i="20"/>
  <c r="K36" i="20"/>
  <c r="M36" i="20"/>
  <c r="K172" i="20"/>
  <c r="N172" i="20"/>
  <c r="E197" i="20"/>
  <c r="B197" i="20"/>
  <c r="D87" i="20"/>
  <c r="E121" i="20"/>
  <c r="K47" i="20"/>
  <c r="E87" i="20"/>
  <c r="F87" i="20"/>
  <c r="B121" i="20"/>
  <c r="F136" i="20"/>
  <c r="F197" i="20"/>
  <c r="D197" i="20"/>
  <c r="K131" i="20"/>
  <c r="N116" i="20"/>
  <c r="M146" i="20"/>
  <c r="K116" i="20"/>
  <c r="E147" i="20"/>
  <c r="N146" i="20"/>
  <c r="N50" i="20"/>
  <c r="K146" i="20"/>
  <c r="M191" i="20"/>
  <c r="N191" i="20"/>
  <c r="M50" i="20"/>
  <c r="F84" i="20"/>
  <c r="D136" i="20"/>
  <c r="D84" i="20"/>
  <c r="E136" i="20"/>
  <c r="K50" i="20"/>
  <c r="D171" i="20"/>
  <c r="E139" i="20"/>
  <c r="D139" i="20"/>
  <c r="B139" i="20"/>
  <c r="K175" i="20"/>
  <c r="M47" i="20"/>
  <c r="N175" i="20"/>
  <c r="K90" i="20"/>
  <c r="M157" i="20"/>
  <c r="N90" i="20"/>
  <c r="F171" i="20"/>
  <c r="B171" i="20"/>
  <c r="K98" i="20"/>
  <c r="M98" i="20"/>
  <c r="N157" i="20"/>
  <c r="K33" i="20"/>
  <c r="M33" i="20"/>
  <c r="K32" i="20"/>
  <c r="M32" i="20"/>
  <c r="K37" i="20"/>
  <c r="M37" i="20"/>
  <c r="AK81" i="7"/>
  <c r="K29" i="20"/>
  <c r="K522" i="20"/>
  <c r="M522" i="20"/>
  <c r="N516" i="20"/>
  <c r="K516" i="20"/>
  <c r="M516" i="20"/>
  <c r="D29" i="20"/>
  <c r="E29" i="20"/>
  <c r="F29" i="20"/>
  <c r="M29" i="20"/>
  <c r="B30" i="20"/>
  <c r="F30" i="20"/>
  <c r="B28" i="20"/>
  <c r="F28" i="20"/>
  <c r="B27" i="20"/>
  <c r="F27" i="20"/>
  <c r="B26" i="20"/>
  <c r="F26" i="20"/>
  <c r="B25" i="20"/>
  <c r="F25" i="20"/>
  <c r="N24" i="20"/>
  <c r="B24" i="20"/>
  <c r="F24" i="20"/>
  <c r="M24" i="20"/>
  <c r="K24" i="20"/>
  <c r="M26" i="20"/>
  <c r="K26" i="20"/>
  <c r="K25" i="20"/>
  <c r="M25" i="20"/>
  <c r="D24" i="20"/>
  <c r="E24" i="20"/>
  <c r="E27" i="20"/>
  <c r="D27" i="20"/>
  <c r="E26" i="20"/>
  <c r="D26" i="20"/>
  <c r="E28" i="20"/>
  <c r="D28" i="20"/>
  <c r="E25" i="20"/>
  <c r="D25" i="20"/>
  <c r="E30" i="20"/>
  <c r="D30" i="20"/>
  <c r="AK23" i="5"/>
  <c r="D21" i="6" s="1"/>
  <c r="AJ23" i="5"/>
  <c r="B16" i="3" s="1"/>
  <c r="B24" i="3" s="1"/>
  <c r="AI81" i="7"/>
  <c r="AJ81" i="7"/>
  <c r="AH82" i="7"/>
  <c r="U157" i="20" l="1"/>
  <c r="U1" i="20" s="1"/>
  <c r="Y24" i="20"/>
  <c r="BA93" i="15" s="1"/>
  <c r="AN28" i="12"/>
  <c r="AK82" i="7"/>
  <c r="M1" i="20"/>
  <c r="D2" i="21" s="1" a="1"/>
  <c r="D2" i="21" s="1"/>
  <c r="P24" i="20"/>
  <c r="BA80" i="15" s="1"/>
  <c r="D1" i="20"/>
  <c r="P23" i="20"/>
  <c r="BA78" i="15" s="1"/>
  <c r="H25" i="20"/>
  <c r="BA67" i="15" s="1"/>
  <c r="H26" i="20"/>
  <c r="H24" i="20"/>
  <c r="BA65" i="15" s="1"/>
  <c r="AI82" i="7"/>
  <c r="AJ82" i="7"/>
  <c r="AH83" i="7"/>
  <c r="L96" i="4"/>
  <c r="C29" i="3"/>
  <c r="D40" i="3" s="1"/>
  <c r="D14" i="6" s="1"/>
  <c r="D13" i="6"/>
  <c r="AZ108" i="15" l="1"/>
  <c r="D2" i="25" a="1"/>
  <c r="D2" i="25" s="1"/>
  <c r="D3" i="25" s="1" a="1"/>
  <c r="D3" i="25" s="1"/>
  <c r="D4" i="25" s="1" a="1"/>
  <c r="D4" i="25" s="1"/>
  <c r="D5" i="25" s="1" a="1"/>
  <c r="D5" i="25" s="1"/>
  <c r="D6" i="25" s="1" a="1"/>
  <c r="D6" i="25" s="1"/>
  <c r="D7" i="25" s="1" a="1"/>
  <c r="D7" i="25" s="1"/>
  <c r="D8" i="25" s="1" a="1"/>
  <c r="D8" i="25" s="1"/>
  <c r="D9" i="25" s="1" a="1"/>
  <c r="D9" i="25" s="1"/>
  <c r="D10" i="25" s="1" a="1"/>
  <c r="D10" i="25" s="1"/>
  <c r="D11" i="25" s="1" a="1"/>
  <c r="D11" i="25" s="1"/>
  <c r="D12" i="25" s="1" a="1"/>
  <c r="D12" i="25" s="1"/>
  <c r="D13" i="25" s="1" a="1"/>
  <c r="D13" i="25" s="1"/>
  <c r="D14" i="25" s="1" a="1"/>
  <c r="D14" i="25" s="1"/>
  <c r="D15" i="25" s="1" a="1"/>
  <c r="D15" i="25" s="1"/>
  <c r="D16" i="25" s="1" a="1"/>
  <c r="D16" i="25" s="1"/>
  <c r="D17" i="25" s="1" a="1"/>
  <c r="D17" i="25" s="1"/>
  <c r="D18" i="25" s="1" a="1"/>
  <c r="D18" i="25" s="1"/>
  <c r="D19" i="25" s="1" a="1"/>
  <c r="D19" i="25" s="1"/>
  <c r="D20" i="25" s="1" a="1"/>
  <c r="D20" i="25" s="1"/>
  <c r="D21" i="25" s="1" a="1"/>
  <c r="D21" i="25" s="1"/>
  <c r="D22" i="25" s="1" a="1"/>
  <c r="D22" i="25" s="1"/>
  <c r="D23" i="25" s="1" a="1"/>
  <c r="D23" i="25" s="1"/>
  <c r="D24" i="25" s="1" a="1"/>
  <c r="D24" i="25" s="1"/>
  <c r="D25" i="25" s="1" a="1"/>
  <c r="D25" i="25" s="1"/>
  <c r="D26" i="25" s="1" a="1"/>
  <c r="D26" i="25" s="1"/>
  <c r="D27" i="25" s="1" a="1"/>
  <c r="D27" i="25" s="1"/>
  <c r="D28" i="25" s="1" a="1"/>
  <c r="D28" i="25" s="1"/>
  <c r="D29" i="25" s="1" a="1"/>
  <c r="D29" i="25" s="1"/>
  <c r="D30" i="25" s="1" a="1"/>
  <c r="D30" i="25" s="1"/>
  <c r="D31" i="25" s="1" a="1"/>
  <c r="D31" i="25" s="1"/>
  <c r="D32" i="25" s="1" a="1"/>
  <c r="D32" i="25" s="1"/>
  <c r="D33" i="25" s="1" a="1"/>
  <c r="D33" i="25" s="1"/>
  <c r="D34" i="25" s="1" a="1"/>
  <c r="D34" i="25" s="1"/>
  <c r="D35" i="25" s="1" a="1"/>
  <c r="D35" i="25" s="1"/>
  <c r="D36" i="25" s="1" a="1"/>
  <c r="D36" i="25" s="1"/>
  <c r="D37" i="25" s="1" a="1"/>
  <c r="D37" i="25" s="1"/>
  <c r="D38" i="25" s="1" a="1"/>
  <c r="D38" i="25" s="1"/>
  <c r="D39" i="25" s="1" a="1"/>
  <c r="D39" i="25" s="1"/>
  <c r="D40" i="25" s="1" a="1"/>
  <c r="D40" i="25" s="1"/>
  <c r="D41" i="25" s="1" a="1"/>
  <c r="D41" i="25" s="1"/>
  <c r="D42" i="25" s="1" a="1"/>
  <c r="D42" i="25" s="1"/>
  <c r="D43" i="25" s="1" a="1"/>
  <c r="D43" i="25" s="1"/>
  <c r="D44" i="25" s="1" a="1"/>
  <c r="D44" i="25" s="1"/>
  <c r="D45" i="25" s="1" a="1"/>
  <c r="D45" i="25" s="1"/>
  <c r="D46" i="25" s="1" a="1"/>
  <c r="D46" i="25" s="1"/>
  <c r="D47" i="25" s="1" a="1"/>
  <c r="D47" i="25" s="1"/>
  <c r="D48" i="25" s="1" a="1"/>
  <c r="D48" i="25" s="1"/>
  <c r="D49" i="25" s="1" a="1"/>
  <c r="D49" i="25" s="1"/>
  <c r="D50" i="25" s="1" a="1"/>
  <c r="D50" i="25" s="1"/>
  <c r="D51" i="25" s="1" a="1"/>
  <c r="D51" i="25" s="1"/>
  <c r="D52" i="25" s="1" a="1"/>
  <c r="D52" i="25" s="1"/>
  <c r="D53" i="25" s="1" a="1"/>
  <c r="D53" i="25" s="1"/>
  <c r="D54" i="25" s="1" a="1"/>
  <c r="D54" i="25" s="1"/>
  <c r="D55" i="25" s="1" a="1"/>
  <c r="D55" i="25" s="1"/>
  <c r="D56" i="25" s="1" a="1"/>
  <c r="D56" i="25" s="1"/>
  <c r="D57" i="25" s="1" a="1"/>
  <c r="D57" i="25" s="1"/>
  <c r="D58" i="25" s="1" a="1"/>
  <c r="D58" i="25" s="1"/>
  <c r="D59" i="25" s="1" a="1"/>
  <c r="D59" i="25" s="1"/>
  <c r="D60" i="25" s="1" a="1"/>
  <c r="D60" i="25" s="1"/>
  <c r="D61" i="25" s="1" a="1"/>
  <c r="D61" i="25" s="1"/>
  <c r="D62" i="25" s="1" a="1"/>
  <c r="D62" i="25" s="1"/>
  <c r="D63" i="25" s="1" a="1"/>
  <c r="D63" i="25" s="1"/>
  <c r="D64" i="25" s="1" a="1"/>
  <c r="D64" i="25" s="1"/>
  <c r="D65" i="25" s="1" a="1"/>
  <c r="D65" i="25" s="1"/>
  <c r="D66" i="25" s="1" a="1"/>
  <c r="D66" i="25" s="1"/>
  <c r="D67" i="25" s="1" a="1"/>
  <c r="D67" i="25" s="1"/>
  <c r="D68" i="25" s="1" a="1"/>
  <c r="D68" i="25" s="1"/>
  <c r="D69" i="25" s="1" a="1"/>
  <c r="D69" i="25" s="1"/>
  <c r="D70" i="25" s="1" a="1"/>
  <c r="D70" i="25" s="1"/>
  <c r="D71" i="25" s="1" a="1"/>
  <c r="D71" i="25" s="1"/>
  <c r="D72" i="25" s="1" a="1"/>
  <c r="D72" i="25" s="1"/>
  <c r="D73" i="25" s="1" a="1"/>
  <c r="D73" i="25" s="1"/>
  <c r="D74" i="25" s="1" a="1"/>
  <c r="D74" i="25" s="1"/>
  <c r="D75" i="25" s="1" a="1"/>
  <c r="D75" i="25" s="1"/>
  <c r="D76" i="25" s="1" a="1"/>
  <c r="D76" i="25" s="1"/>
  <c r="D77" i="25" s="1" a="1"/>
  <c r="D77" i="25" s="1"/>
  <c r="D78" i="25" s="1" a="1"/>
  <c r="D78" i="25" s="1"/>
  <c r="D79" i="25" s="1" a="1"/>
  <c r="D79" i="25" s="1"/>
  <c r="D80" i="25" s="1" a="1"/>
  <c r="D80" i="25" s="1"/>
  <c r="D81" i="25" s="1" a="1"/>
  <c r="D81" i="25" s="1"/>
  <c r="D82" i="25" s="1" a="1"/>
  <c r="D82" i="25" s="1"/>
  <c r="D83" i="25" s="1" a="1"/>
  <c r="D83" i="25" s="1"/>
  <c r="D84" i="25" s="1" a="1"/>
  <c r="D84" i="25" s="1"/>
  <c r="D85" i="25" s="1" a="1"/>
  <c r="D85" i="25" s="1"/>
  <c r="D86" i="25" s="1" a="1"/>
  <c r="D86" i="25" s="1"/>
  <c r="D87" i="25" s="1" a="1"/>
  <c r="D87" i="25" s="1"/>
  <c r="D88" i="25" s="1" a="1"/>
  <c r="D88" i="25" s="1"/>
  <c r="D89" i="25" s="1" a="1"/>
  <c r="D89" i="25" s="1"/>
  <c r="D90" i="25" s="1" a="1"/>
  <c r="D90" i="25" s="1"/>
  <c r="D91" i="25" s="1" a="1"/>
  <c r="D91" i="25" s="1"/>
  <c r="D92" i="25" s="1" a="1"/>
  <c r="D92" i="25" s="1"/>
  <c r="D93" i="25" s="1" a="1"/>
  <c r="D93" i="25" s="1"/>
  <c r="D94" i="25" s="1" a="1"/>
  <c r="D94" i="25" s="1"/>
  <c r="D95" i="25" s="1" a="1"/>
  <c r="D95" i="25" s="1"/>
  <c r="D96" i="25" s="1" a="1"/>
  <c r="D96" i="25" s="1"/>
  <c r="D97" i="25" s="1" a="1"/>
  <c r="D97" i="25" s="1"/>
  <c r="D98" i="25" s="1" a="1"/>
  <c r="D98" i="25" s="1"/>
  <c r="D99" i="25" s="1" a="1"/>
  <c r="D99" i="25" s="1"/>
  <c r="D100" i="25" s="1" a="1"/>
  <c r="D100" i="25" s="1"/>
  <c r="D101" i="25" s="1" a="1"/>
  <c r="D101" i="25" s="1"/>
  <c r="D102" i="25" s="1" a="1"/>
  <c r="D102" i="25" s="1"/>
  <c r="D103" i="25" s="1" a="1"/>
  <c r="D103" i="25" s="1"/>
  <c r="D104" i="25" s="1" a="1"/>
  <c r="D104" i="25" s="1"/>
  <c r="D105" i="25" s="1" a="1"/>
  <c r="D105" i="25" s="1"/>
  <c r="D106" i="25" s="1" a="1"/>
  <c r="D106" i="25" s="1"/>
  <c r="D107" i="25" s="1" a="1"/>
  <c r="D107" i="25" s="1"/>
  <c r="D108" i="25" s="1" a="1"/>
  <c r="D108" i="25" s="1"/>
  <c r="D109" i="25" s="1" a="1"/>
  <c r="D109" i="25" s="1"/>
  <c r="D110" i="25" s="1" a="1"/>
  <c r="D110" i="25" s="1"/>
  <c r="D111" i="25" s="1" a="1"/>
  <c r="D111" i="25" s="1"/>
  <c r="D112" i="25" s="1" a="1"/>
  <c r="D112" i="25" s="1"/>
  <c r="D113" i="25" s="1" a="1"/>
  <c r="D113" i="25" s="1"/>
  <c r="D114" i="25" s="1" a="1"/>
  <c r="D114" i="25" s="1"/>
  <c r="D115" i="25" s="1" a="1"/>
  <c r="D115" i="25" s="1"/>
  <c r="D116" i="25" s="1" a="1"/>
  <c r="D116" i="25" s="1"/>
  <c r="D117" i="25" s="1" a="1"/>
  <c r="D117" i="25" s="1"/>
  <c r="D118" i="25" s="1" a="1"/>
  <c r="D118" i="25" s="1"/>
  <c r="D119" i="25" s="1" a="1"/>
  <c r="D119" i="25" s="1"/>
  <c r="D120" i="25" s="1" a="1"/>
  <c r="D120" i="25" s="1"/>
  <c r="D121" i="25" s="1" a="1"/>
  <c r="D121" i="25" s="1"/>
  <c r="D122" i="25" s="1" a="1"/>
  <c r="D122" i="25" s="1"/>
  <c r="D123" i="25" s="1" a="1"/>
  <c r="D123" i="25" s="1"/>
  <c r="D124" i="25" s="1" a="1"/>
  <c r="D124" i="25" s="1"/>
  <c r="D125" i="25" s="1" a="1"/>
  <c r="D125" i="25" s="1"/>
  <c r="D126" i="25" s="1" a="1"/>
  <c r="D126" i="25" s="1"/>
  <c r="D127" i="25" s="1" a="1"/>
  <c r="D127" i="25" s="1"/>
  <c r="D128" i="25" s="1" a="1"/>
  <c r="D128" i="25" s="1"/>
  <c r="D129" i="25" s="1" a="1"/>
  <c r="D129" i="25" s="1"/>
  <c r="D130" i="25" s="1" a="1"/>
  <c r="D130" i="25" s="1"/>
  <c r="D131" i="25" s="1" a="1"/>
  <c r="D131" i="25" s="1"/>
  <c r="D132" i="25" s="1" a="1"/>
  <c r="D132" i="25" s="1"/>
  <c r="D133" i="25" s="1" a="1"/>
  <c r="D133" i="25" s="1"/>
  <c r="D134" i="25" s="1" a="1"/>
  <c r="D134" i="25" s="1"/>
  <c r="D135" i="25" s="1" a="1"/>
  <c r="D135" i="25" s="1"/>
  <c r="D136" i="25" s="1" a="1"/>
  <c r="D136" i="25" s="1"/>
  <c r="D137" i="25" s="1" a="1"/>
  <c r="D137" i="25" s="1"/>
  <c r="D138" i="25" s="1" a="1"/>
  <c r="D138" i="25" s="1"/>
  <c r="D139" i="25" s="1" a="1"/>
  <c r="D139" i="25" s="1"/>
  <c r="D140" i="25" s="1" a="1"/>
  <c r="D140" i="25" s="1"/>
  <c r="D141" i="25" s="1" a="1"/>
  <c r="D141" i="25" s="1"/>
  <c r="D142" i="25" s="1" a="1"/>
  <c r="D142" i="25" s="1"/>
  <c r="D143" i="25" s="1" a="1"/>
  <c r="D143" i="25" s="1"/>
  <c r="D144" i="25" s="1" a="1"/>
  <c r="D144" i="25" s="1"/>
  <c r="D145" i="25" s="1" a="1"/>
  <c r="D145" i="25" s="1"/>
  <c r="D146" i="25" s="1" a="1"/>
  <c r="D146" i="25" s="1"/>
  <c r="D147" i="25" s="1" a="1"/>
  <c r="D147" i="25" s="1"/>
  <c r="D148" i="25" s="1" a="1"/>
  <c r="D148" i="25" s="1"/>
  <c r="D149" i="25" s="1" a="1"/>
  <c r="D149" i="25" s="1"/>
  <c r="D150" i="25" s="1" a="1"/>
  <c r="D150" i="25" s="1"/>
  <c r="D151" i="25" s="1" a="1"/>
  <c r="D151" i="25" s="1"/>
  <c r="D152" i="25" s="1" a="1"/>
  <c r="D152" i="25" s="1"/>
  <c r="D153" i="25" s="1" a="1"/>
  <c r="D153" i="25" s="1"/>
  <c r="D154" i="25" s="1" a="1"/>
  <c r="D154" i="25" s="1"/>
  <c r="D155" i="25" s="1" a="1"/>
  <c r="D155" i="25" s="1"/>
  <c r="D156" i="25" s="1" a="1"/>
  <c r="D156" i="25" s="1"/>
  <c r="D157" i="25" s="1" a="1"/>
  <c r="D157" i="25" s="1"/>
  <c r="D158" i="25" s="1" a="1"/>
  <c r="D158" i="25" s="1"/>
  <c r="D159" i="25" s="1" a="1"/>
  <c r="D159" i="25" s="1"/>
  <c r="D160" i="25" s="1" a="1"/>
  <c r="D160" i="25" s="1"/>
  <c r="D161" i="25" s="1" a="1"/>
  <c r="D161" i="25" s="1"/>
  <c r="D162" i="25" s="1" a="1"/>
  <c r="D162" i="25" s="1"/>
  <c r="D163" i="25" s="1" a="1"/>
  <c r="D163" i="25" s="1"/>
  <c r="D164" i="25" s="1" a="1"/>
  <c r="D164" i="25" s="1"/>
  <c r="D165" i="25" s="1" a="1"/>
  <c r="D165" i="25" s="1"/>
  <c r="D166" i="25" s="1" a="1"/>
  <c r="D166" i="25" s="1"/>
  <c r="D167" i="25" s="1" a="1"/>
  <c r="D167" i="25" s="1"/>
  <c r="D168" i="25" s="1" a="1"/>
  <c r="D168" i="25" s="1"/>
  <c r="D169" i="25" s="1" a="1"/>
  <c r="D169" i="25" s="1"/>
  <c r="D170" i="25" s="1" a="1"/>
  <c r="D170" i="25" s="1"/>
  <c r="D171" i="25" s="1" a="1"/>
  <c r="D171" i="25" s="1"/>
  <c r="D172" i="25" s="1" a="1"/>
  <c r="D172" i="25" s="1"/>
  <c r="D173" i="25" s="1" a="1"/>
  <c r="D173" i="25" s="1"/>
  <c r="D174" i="25" s="1" a="1"/>
  <c r="D174" i="25" s="1"/>
  <c r="D175" i="25" s="1" a="1"/>
  <c r="D175" i="25" s="1"/>
  <c r="D176" i="25" s="1" a="1"/>
  <c r="D176" i="25" s="1"/>
  <c r="D177" i="25" s="1" a="1"/>
  <c r="D177" i="25" s="1"/>
  <c r="D178" i="25" s="1" a="1"/>
  <c r="D178" i="25" s="1"/>
  <c r="D179" i="25" s="1" a="1"/>
  <c r="D179" i="25" s="1"/>
  <c r="D180" i="25" s="1" a="1"/>
  <c r="D180" i="25" s="1"/>
  <c r="D181" i="25" s="1" a="1"/>
  <c r="D181" i="25" s="1"/>
  <c r="D182" i="25" s="1" a="1"/>
  <c r="D182" i="25" s="1"/>
  <c r="D183" i="25" s="1" a="1"/>
  <c r="D183" i="25" s="1"/>
  <c r="D184" i="25" s="1" a="1"/>
  <c r="D184" i="25" s="1"/>
  <c r="D185" i="25" s="1" a="1"/>
  <c r="D185" i="25" s="1"/>
  <c r="D186" i="25" s="1" a="1"/>
  <c r="D186" i="25" s="1"/>
  <c r="D187" i="25" s="1" a="1"/>
  <c r="D187" i="25" s="1"/>
  <c r="D188" i="25" s="1" a="1"/>
  <c r="D188" i="25" s="1"/>
  <c r="D189" i="25" s="1" a="1"/>
  <c r="D189" i="25" s="1"/>
  <c r="D190" i="25" s="1" a="1"/>
  <c r="D190" i="25" s="1"/>
  <c r="D191" i="25" s="1" a="1"/>
  <c r="D191" i="25" s="1"/>
  <c r="D192" i="25" s="1" a="1"/>
  <c r="D192" i="25" s="1"/>
  <c r="D193" i="25" s="1" a="1"/>
  <c r="D193" i="25" s="1"/>
  <c r="D194" i="25" s="1" a="1"/>
  <c r="D194" i="25" s="1"/>
  <c r="D195" i="25" s="1" a="1"/>
  <c r="D195" i="25" s="1"/>
  <c r="D196" i="25" s="1" a="1"/>
  <c r="D196" i="25" s="1"/>
  <c r="D197" i="25" s="1" a="1"/>
  <c r="D197" i="25" s="1"/>
  <c r="D198" i="25" s="1" a="1"/>
  <c r="D198" i="25" s="1"/>
  <c r="D199" i="25" s="1" a="1"/>
  <c r="D199" i="25" s="1"/>
  <c r="D200" i="25" s="1" a="1"/>
  <c r="D200" i="25" s="1"/>
  <c r="D201" i="25" s="1" a="1"/>
  <c r="D201" i="25" s="1"/>
  <c r="D202" i="25" s="1" a="1"/>
  <c r="D202" i="25" s="1"/>
  <c r="D203" i="25" s="1" a="1"/>
  <c r="D203" i="25" s="1"/>
  <c r="D204" i="25" s="1" a="1"/>
  <c r="D204" i="25" s="1"/>
  <c r="D205" i="25" s="1" a="1"/>
  <c r="D205" i="25" s="1"/>
  <c r="D206" i="25" s="1" a="1"/>
  <c r="D206" i="25" s="1"/>
  <c r="D207" i="25" s="1" a="1"/>
  <c r="D207" i="25" s="1"/>
  <c r="D208" i="25" s="1" a="1"/>
  <c r="D208" i="25" s="1"/>
  <c r="D209" i="25" s="1" a="1"/>
  <c r="D209" i="25" s="1"/>
  <c r="D210" i="25" s="1" a="1"/>
  <c r="D210" i="25" s="1"/>
  <c r="D211" i="25" s="1" a="1"/>
  <c r="D211" i="25" s="1"/>
  <c r="D212" i="25" s="1" a="1"/>
  <c r="D212" i="25" s="1"/>
  <c r="D213" i="25" s="1" a="1"/>
  <c r="D213" i="25" s="1"/>
  <c r="D214" i="25" s="1" a="1"/>
  <c r="D214" i="25" s="1"/>
  <c r="D215" i="25" s="1" a="1"/>
  <c r="D215" i="25" s="1"/>
  <c r="D216" i="25" s="1" a="1"/>
  <c r="D216" i="25" s="1"/>
  <c r="D217" i="25" s="1" a="1"/>
  <c r="D217" i="25" s="1"/>
  <c r="D218" i="25" s="1" a="1"/>
  <c r="D218" i="25" s="1"/>
  <c r="D219" i="25" s="1" a="1"/>
  <c r="D219" i="25" s="1"/>
  <c r="D220" i="25" s="1" a="1"/>
  <c r="D220" i="25" s="1"/>
  <c r="D221" i="25" s="1" a="1"/>
  <c r="D221" i="25" s="1"/>
  <c r="D222" i="25" s="1" a="1"/>
  <c r="D222" i="25" s="1"/>
  <c r="D223" i="25" s="1" a="1"/>
  <c r="D223" i="25" s="1"/>
  <c r="D224" i="25" s="1" a="1"/>
  <c r="D224" i="25" s="1"/>
  <c r="D225" i="25" s="1" a="1"/>
  <c r="D225" i="25" s="1"/>
  <c r="D226" i="25" s="1" a="1"/>
  <c r="D226" i="25" s="1"/>
  <c r="D227" i="25" s="1" a="1"/>
  <c r="D227" i="25" s="1"/>
  <c r="D228" i="25" s="1" a="1"/>
  <c r="D228" i="25" s="1"/>
  <c r="D229" i="25" s="1" a="1"/>
  <c r="D229" i="25" s="1"/>
  <c r="D230" i="25" s="1" a="1"/>
  <c r="D230" i="25" s="1"/>
  <c r="D231" i="25" s="1" a="1"/>
  <c r="D231" i="25" s="1"/>
  <c r="D232" i="25" s="1" a="1"/>
  <c r="D232" i="25" s="1"/>
  <c r="D233" i="25" s="1" a="1"/>
  <c r="D233" i="25" s="1"/>
  <c r="D234" i="25" s="1" a="1"/>
  <c r="D234" i="25" s="1"/>
  <c r="D235" i="25" s="1" a="1"/>
  <c r="D235" i="25" s="1"/>
  <c r="D236" i="25" s="1" a="1"/>
  <c r="D236" i="25" s="1"/>
  <c r="D237" i="25" s="1" a="1"/>
  <c r="D237" i="25" s="1"/>
  <c r="D238" i="25" s="1" a="1"/>
  <c r="D238" i="25" s="1"/>
  <c r="D239" i="25" s="1" a="1"/>
  <c r="D239" i="25" s="1"/>
  <c r="D240" i="25" s="1" a="1"/>
  <c r="D240" i="25" s="1"/>
  <c r="D241" i="25" s="1" a="1"/>
  <c r="D241" i="25" s="1"/>
  <c r="D242" i="25" s="1" a="1"/>
  <c r="D242" i="25" s="1"/>
  <c r="D243" i="25" s="1" a="1"/>
  <c r="D243" i="25" s="1"/>
  <c r="D244" i="25" s="1" a="1"/>
  <c r="D244" i="25" s="1"/>
  <c r="D245" i="25" s="1" a="1"/>
  <c r="D245" i="25" s="1"/>
  <c r="D246" i="25" s="1" a="1"/>
  <c r="D246" i="25" s="1"/>
  <c r="D247" i="25" s="1" a="1"/>
  <c r="D247" i="25" s="1"/>
  <c r="D248" i="25" s="1" a="1"/>
  <c r="D248" i="25" s="1"/>
  <c r="D249" i="25" s="1" a="1"/>
  <c r="D249" i="25" s="1"/>
  <c r="D250" i="25" s="1" a="1"/>
  <c r="D250" i="25" s="1"/>
  <c r="D251" i="25" s="1" a="1"/>
  <c r="D251" i="25" s="1"/>
  <c r="D252" i="25" s="1" a="1"/>
  <c r="D252" i="25" s="1"/>
  <c r="D253" i="25" s="1" a="1"/>
  <c r="D253" i="25" s="1"/>
  <c r="D254" i="25" s="1" a="1"/>
  <c r="D254" i="25" s="1"/>
  <c r="D255" i="25" s="1" a="1"/>
  <c r="D255" i="25" s="1"/>
  <c r="D256" i="25" s="1" a="1"/>
  <c r="D256" i="25" s="1"/>
  <c r="D257" i="25" s="1" a="1"/>
  <c r="D257" i="25" s="1"/>
  <c r="D258" i="25" s="1" a="1"/>
  <c r="D258" i="25" s="1"/>
  <c r="D259" i="25" s="1" a="1"/>
  <c r="D259" i="25" s="1"/>
  <c r="D260" i="25" s="1" a="1"/>
  <c r="D260" i="25" s="1"/>
  <c r="D261" i="25" s="1" a="1"/>
  <c r="D261" i="25" s="1"/>
  <c r="D262" i="25" s="1" a="1"/>
  <c r="D262" i="25" s="1"/>
  <c r="D263" i="25" s="1" a="1"/>
  <c r="D263" i="25" s="1"/>
  <c r="D264" i="25" s="1" a="1"/>
  <c r="D264" i="25" s="1"/>
  <c r="D265" i="25" s="1" a="1"/>
  <c r="D265" i="25" s="1"/>
  <c r="D266" i="25" s="1" a="1"/>
  <c r="D266" i="25" s="1"/>
  <c r="D267" i="25" s="1" a="1"/>
  <c r="D267" i="25" s="1"/>
  <c r="D268" i="25" s="1" a="1"/>
  <c r="D268" i="25" s="1"/>
  <c r="D269" i="25" s="1" a="1"/>
  <c r="D269" i="25" s="1"/>
  <c r="D270" i="25" s="1" a="1"/>
  <c r="D270" i="25" s="1"/>
  <c r="D271" i="25" s="1" a="1"/>
  <c r="D271" i="25" s="1"/>
  <c r="D272" i="25" s="1" a="1"/>
  <c r="D272" i="25" s="1"/>
  <c r="D273" i="25" s="1" a="1"/>
  <c r="D273" i="25" s="1"/>
  <c r="D274" i="25" s="1" a="1"/>
  <c r="D274" i="25" s="1"/>
  <c r="D275" i="25" s="1" a="1"/>
  <c r="D275" i="25" s="1"/>
  <c r="D276" i="25" s="1" a="1"/>
  <c r="D276" i="25" s="1"/>
  <c r="D277" i="25" s="1" a="1"/>
  <c r="D277" i="25" s="1"/>
  <c r="D278" i="25" s="1" a="1"/>
  <c r="D278" i="25" s="1"/>
  <c r="D279" i="25" s="1" a="1"/>
  <c r="D279" i="25" s="1"/>
  <c r="D280" i="25" s="1" a="1"/>
  <c r="D280" i="25" s="1"/>
  <c r="D281" i="25" s="1" a="1"/>
  <c r="D281" i="25" s="1"/>
  <c r="D282" i="25" s="1" a="1"/>
  <c r="D282" i="25" s="1"/>
  <c r="D283" i="25" s="1" a="1"/>
  <c r="D283" i="25" s="1"/>
  <c r="D284" i="25" s="1" a="1"/>
  <c r="D284" i="25" s="1"/>
  <c r="D285" i="25" s="1" a="1"/>
  <c r="D285" i="25" s="1"/>
  <c r="D286" i="25" s="1" a="1"/>
  <c r="D286" i="25" s="1"/>
  <c r="D287" i="25" s="1" a="1"/>
  <c r="D287" i="25" s="1"/>
  <c r="D288" i="25" s="1" a="1"/>
  <c r="D288" i="25" s="1"/>
  <c r="D289" i="25" s="1" a="1"/>
  <c r="D289" i="25" s="1"/>
  <c r="D290" i="25" s="1" a="1"/>
  <c r="D290" i="25" s="1"/>
  <c r="D291" i="25" s="1" a="1"/>
  <c r="D291" i="25" s="1"/>
  <c r="D292" i="25" s="1" a="1"/>
  <c r="D292" i="25" s="1"/>
  <c r="D293" i="25" s="1" a="1"/>
  <c r="D293" i="25" s="1"/>
  <c r="D294" i="25" s="1" a="1"/>
  <c r="D294" i="25" s="1"/>
  <c r="D295" i="25" s="1" a="1"/>
  <c r="D295" i="25" s="1"/>
  <c r="D296" i="25" s="1" a="1"/>
  <c r="D296" i="25" s="1"/>
  <c r="D297" i="25" s="1" a="1"/>
  <c r="D297" i="25" s="1"/>
  <c r="D298" i="25" s="1" a="1"/>
  <c r="D298" i="25" s="1"/>
  <c r="D299" i="25" s="1" a="1"/>
  <c r="D299" i="25" s="1"/>
  <c r="D300" i="25" s="1" a="1"/>
  <c r="D300" i="25" s="1"/>
  <c r="D301" i="25" s="1" a="1"/>
  <c r="D301" i="25" s="1"/>
  <c r="D302" i="25" s="1" a="1"/>
  <c r="D302" i="25" s="1"/>
  <c r="D303" i="25" s="1" a="1"/>
  <c r="D303" i="25" s="1"/>
  <c r="D304" i="25" s="1" a="1"/>
  <c r="D304" i="25" s="1"/>
  <c r="D305" i="25" s="1" a="1"/>
  <c r="D305" i="25" s="1"/>
  <c r="D306" i="25" s="1" a="1"/>
  <c r="D306" i="25" s="1"/>
  <c r="D307" i="25" s="1" a="1"/>
  <c r="D307" i="25" s="1"/>
  <c r="D308" i="25" s="1" a="1"/>
  <c r="D308" i="25" s="1"/>
  <c r="D309" i="25" s="1" a="1"/>
  <c r="D309" i="25" s="1"/>
  <c r="D310" i="25" s="1" a="1"/>
  <c r="D310" i="25" s="1"/>
  <c r="D311" i="25" s="1" a="1"/>
  <c r="D311" i="25" s="1"/>
  <c r="D312" i="25" s="1" a="1"/>
  <c r="D312" i="25" s="1"/>
  <c r="D313" i="25" s="1" a="1"/>
  <c r="D313" i="25" s="1"/>
  <c r="D314" i="25" s="1" a="1"/>
  <c r="D314" i="25" s="1"/>
  <c r="D315" i="25" s="1" a="1"/>
  <c r="D315" i="25" s="1"/>
  <c r="D316" i="25" s="1" a="1"/>
  <c r="D316" i="25" s="1"/>
  <c r="D317" i="25" s="1" a="1"/>
  <c r="D317" i="25" s="1"/>
  <c r="D318" i="25" s="1" a="1"/>
  <c r="D318" i="25" s="1"/>
  <c r="D319" i="25" s="1" a="1"/>
  <c r="D319" i="25" s="1"/>
  <c r="D320" i="25" s="1" a="1"/>
  <c r="D320" i="25" s="1"/>
  <c r="D321" i="25" s="1" a="1"/>
  <c r="D321" i="25" s="1"/>
  <c r="D322" i="25" s="1" a="1"/>
  <c r="D322" i="25" s="1"/>
  <c r="D323" i="25" s="1" a="1"/>
  <c r="D323" i="25" s="1"/>
  <c r="D324" i="25" s="1" a="1"/>
  <c r="D324" i="25" s="1"/>
  <c r="D325" i="25" s="1" a="1"/>
  <c r="D325" i="25" s="1"/>
  <c r="D326" i="25" s="1" a="1"/>
  <c r="D326" i="25" s="1"/>
  <c r="D327" i="25" s="1" a="1"/>
  <c r="D327" i="25" s="1"/>
  <c r="D328" i="25" s="1" a="1"/>
  <c r="D328" i="25" s="1"/>
  <c r="D329" i="25" s="1" a="1"/>
  <c r="D329" i="25" s="1"/>
  <c r="D330" i="25" s="1" a="1"/>
  <c r="D330" i="25" s="1"/>
  <c r="D331" i="25" s="1" a="1"/>
  <c r="D331" i="25" s="1"/>
  <c r="D332" i="25" s="1" a="1"/>
  <c r="D332" i="25" s="1"/>
  <c r="D333" i="25" s="1" a="1"/>
  <c r="D333" i="25" s="1"/>
  <c r="D334" i="25" s="1" a="1"/>
  <c r="D334" i="25" s="1"/>
  <c r="D335" i="25" s="1" a="1"/>
  <c r="D335" i="25" s="1"/>
  <c r="D336" i="25" s="1" a="1"/>
  <c r="D336" i="25" s="1"/>
  <c r="D337" i="25" s="1" a="1"/>
  <c r="D337" i="25" s="1"/>
  <c r="D338" i="25" s="1" a="1"/>
  <c r="D338" i="25" s="1"/>
  <c r="D339" i="25" s="1" a="1"/>
  <c r="D339" i="25" s="1"/>
  <c r="D340" i="25" s="1" a="1"/>
  <c r="D340" i="25" s="1"/>
  <c r="D341" i="25" s="1" a="1"/>
  <c r="D341" i="25" s="1"/>
  <c r="D342" i="25" s="1" a="1"/>
  <c r="D342" i="25" s="1"/>
  <c r="D343" i="25" s="1" a="1"/>
  <c r="D343" i="25" s="1"/>
  <c r="D344" i="25" s="1" a="1"/>
  <c r="D344" i="25" s="1"/>
  <c r="D345" i="25" s="1" a="1"/>
  <c r="D345" i="25" s="1"/>
  <c r="D346" i="25" s="1" a="1"/>
  <c r="D346" i="25" s="1"/>
  <c r="D347" i="25" s="1" a="1"/>
  <c r="D347" i="25" s="1"/>
  <c r="D348" i="25" s="1" a="1"/>
  <c r="D348" i="25" s="1"/>
  <c r="D349" i="25" s="1" a="1"/>
  <c r="D349" i="25" s="1"/>
  <c r="D350" i="25" s="1" a="1"/>
  <c r="D350" i="25" s="1"/>
  <c r="D351" i="25" s="1" a="1"/>
  <c r="D351" i="25" s="1"/>
  <c r="D352" i="25" s="1" a="1"/>
  <c r="D352" i="25" s="1"/>
  <c r="D353" i="25" s="1" a="1"/>
  <c r="D353" i="25" s="1"/>
  <c r="D354" i="25" s="1" a="1"/>
  <c r="D354" i="25" s="1"/>
  <c r="D355" i="25" s="1" a="1"/>
  <c r="D355" i="25" s="1"/>
  <c r="D356" i="25" s="1" a="1"/>
  <c r="D356" i="25" s="1"/>
  <c r="D357" i="25" s="1" a="1"/>
  <c r="D357" i="25" s="1"/>
  <c r="D358" i="25" s="1" a="1"/>
  <c r="D358" i="25" s="1"/>
  <c r="D359" i="25" s="1" a="1"/>
  <c r="D359" i="25" s="1"/>
  <c r="D360" i="25" s="1" a="1"/>
  <c r="D360" i="25" s="1"/>
  <c r="D361" i="25" s="1" a="1"/>
  <c r="D361" i="25" s="1"/>
  <c r="D362" i="25" s="1" a="1"/>
  <c r="D362" i="25" s="1"/>
  <c r="D363" i="25" s="1" a="1"/>
  <c r="D363" i="25" s="1"/>
  <c r="D364" i="25" s="1" a="1"/>
  <c r="D364" i="25" s="1"/>
  <c r="D365" i="25" s="1" a="1"/>
  <c r="D365" i="25" s="1"/>
  <c r="D366" i="25" s="1" a="1"/>
  <c r="D366" i="25" s="1"/>
  <c r="D367" i="25" s="1" a="1"/>
  <c r="D367" i="25" s="1"/>
  <c r="D368" i="25" s="1" a="1"/>
  <c r="D368" i="25" s="1"/>
  <c r="D369" i="25" s="1" a="1"/>
  <c r="D369" i="25" s="1"/>
  <c r="D370" i="25" s="1" a="1"/>
  <c r="D370" i="25" s="1"/>
  <c r="D371" i="25" s="1" a="1"/>
  <c r="D371" i="25" s="1"/>
  <c r="D372" i="25" s="1" a="1"/>
  <c r="D372" i="25" s="1"/>
  <c r="D373" i="25" s="1" a="1"/>
  <c r="D373" i="25" s="1"/>
  <c r="D374" i="25" s="1" a="1"/>
  <c r="D374" i="25" s="1"/>
  <c r="D375" i="25" s="1" a="1"/>
  <c r="D375" i="25" s="1"/>
  <c r="D376" i="25" s="1" a="1"/>
  <c r="D376" i="25" s="1"/>
  <c r="D377" i="25" s="1" a="1"/>
  <c r="D377" i="25" s="1"/>
  <c r="D378" i="25" s="1" a="1"/>
  <c r="D378" i="25" s="1"/>
  <c r="D379" i="25" s="1" a="1"/>
  <c r="D379" i="25" s="1"/>
  <c r="D380" i="25" s="1" a="1"/>
  <c r="D380" i="25" s="1"/>
  <c r="D381" i="25" s="1" a="1"/>
  <c r="D381" i="25" s="1"/>
  <c r="D382" i="25" s="1" a="1"/>
  <c r="D382" i="25" s="1"/>
  <c r="D383" i="25" s="1" a="1"/>
  <c r="D383" i="25" s="1"/>
  <c r="D384" i="25" s="1" a="1"/>
  <c r="D384" i="25" s="1"/>
  <c r="D385" i="25" s="1" a="1"/>
  <c r="D385" i="25" s="1"/>
  <c r="D386" i="25" s="1" a="1"/>
  <c r="D386" i="25" s="1"/>
  <c r="D387" i="25" s="1" a="1"/>
  <c r="D387" i="25" s="1"/>
  <c r="D388" i="25" s="1" a="1"/>
  <c r="D388" i="25" s="1"/>
  <c r="D389" i="25" s="1" a="1"/>
  <c r="D389" i="25" s="1"/>
  <c r="D390" i="25" s="1" a="1"/>
  <c r="D390" i="25" s="1"/>
  <c r="D391" i="25" s="1" a="1"/>
  <c r="D391" i="25" s="1"/>
  <c r="D392" i="25" s="1" a="1"/>
  <c r="D392" i="25" s="1"/>
  <c r="D393" i="25" s="1" a="1"/>
  <c r="D393" i="25" s="1"/>
  <c r="D394" i="25" s="1" a="1"/>
  <c r="D394" i="25" s="1"/>
  <c r="D395" i="25" s="1" a="1"/>
  <c r="D395" i="25" s="1"/>
  <c r="D396" i="25" s="1" a="1"/>
  <c r="D396" i="25" s="1"/>
  <c r="D397" i="25" s="1" a="1"/>
  <c r="D397" i="25" s="1"/>
  <c r="D398" i="25" s="1" a="1"/>
  <c r="D398" i="25" s="1"/>
  <c r="D399" i="25" s="1" a="1"/>
  <c r="D399" i="25" s="1"/>
  <c r="D400" i="25" s="1" a="1"/>
  <c r="D400" i="25" s="1"/>
  <c r="D401" i="25" s="1" a="1"/>
  <c r="D401" i="25" s="1"/>
  <c r="D402" i="25" s="1" a="1"/>
  <c r="D402" i="25" s="1"/>
  <c r="D403" i="25" s="1" a="1"/>
  <c r="D403" i="25" s="1"/>
  <c r="D404" i="25" s="1" a="1"/>
  <c r="D404" i="25" s="1"/>
  <c r="D405" i="25" s="1" a="1"/>
  <c r="D405" i="25" s="1"/>
  <c r="D406" i="25" s="1" a="1"/>
  <c r="D406" i="25" s="1"/>
  <c r="D407" i="25" s="1" a="1"/>
  <c r="D407" i="25" s="1"/>
  <c r="D408" i="25" s="1" a="1"/>
  <c r="D408" i="25" s="1"/>
  <c r="D409" i="25" s="1" a="1"/>
  <c r="D409" i="25" s="1"/>
  <c r="D410" i="25" s="1" a="1"/>
  <c r="D410" i="25" s="1"/>
  <c r="D411" i="25" s="1" a="1"/>
  <c r="D411" i="25" s="1"/>
  <c r="D412" i="25" s="1" a="1"/>
  <c r="D412" i="25" s="1"/>
  <c r="D413" i="25" s="1" a="1"/>
  <c r="D413" i="25" s="1"/>
  <c r="D414" i="25" s="1" a="1"/>
  <c r="D414" i="25" s="1"/>
  <c r="D415" i="25" s="1" a="1"/>
  <c r="D415" i="25" s="1"/>
  <c r="D416" i="25" s="1" a="1"/>
  <c r="D416" i="25" s="1"/>
  <c r="D417" i="25" s="1" a="1"/>
  <c r="D417" i="25" s="1"/>
  <c r="D418" i="25" s="1" a="1"/>
  <c r="D418" i="25" s="1"/>
  <c r="D419" i="25" s="1" a="1"/>
  <c r="D419" i="25" s="1"/>
  <c r="D420" i="25" s="1" a="1"/>
  <c r="D420" i="25" s="1"/>
  <c r="D421" i="25" s="1" a="1"/>
  <c r="D421" i="25" s="1"/>
  <c r="D422" i="25" s="1" a="1"/>
  <c r="D422" i="25" s="1"/>
  <c r="D423" i="25" s="1" a="1"/>
  <c r="D423" i="25" s="1"/>
  <c r="D424" i="25" s="1" a="1"/>
  <c r="D424" i="25" s="1"/>
  <c r="D425" i="25" s="1" a="1"/>
  <c r="D425" i="25" s="1"/>
  <c r="D426" i="25" s="1" a="1"/>
  <c r="D426" i="25" s="1"/>
  <c r="D427" i="25" s="1" a="1"/>
  <c r="D427" i="25" s="1"/>
  <c r="D428" i="25" s="1" a="1"/>
  <c r="D428" i="25" s="1"/>
  <c r="D429" i="25" s="1" a="1"/>
  <c r="D429" i="25" s="1"/>
  <c r="D430" i="25" s="1" a="1"/>
  <c r="D430" i="25" s="1"/>
  <c r="D431" i="25" s="1" a="1"/>
  <c r="D431" i="25" s="1"/>
  <c r="D432" i="25" s="1" a="1"/>
  <c r="D432" i="25" s="1"/>
  <c r="D433" i="25" s="1" a="1"/>
  <c r="D433" i="25" s="1"/>
  <c r="D434" i="25" s="1" a="1"/>
  <c r="D434" i="25" s="1"/>
  <c r="D435" i="25" s="1" a="1"/>
  <c r="D435" i="25" s="1"/>
  <c r="D436" i="25" s="1" a="1"/>
  <c r="D436" i="25" s="1"/>
  <c r="D437" i="25" s="1" a="1"/>
  <c r="D437" i="25" s="1"/>
  <c r="D438" i="25" s="1" a="1"/>
  <c r="D438" i="25" s="1"/>
  <c r="D439" i="25" s="1" a="1"/>
  <c r="D439" i="25" s="1"/>
  <c r="D440" i="25" s="1" a="1"/>
  <c r="D440" i="25" s="1"/>
  <c r="D441" i="25" s="1" a="1"/>
  <c r="D441" i="25" s="1"/>
  <c r="D442" i="25" s="1" a="1"/>
  <c r="D442" i="25" s="1"/>
  <c r="D443" i="25" s="1" a="1"/>
  <c r="D443" i="25" s="1"/>
  <c r="D444" i="25" s="1" a="1"/>
  <c r="D444" i="25" s="1"/>
  <c r="D445" i="25" s="1" a="1"/>
  <c r="D445" i="25" s="1"/>
  <c r="D446" i="25" s="1" a="1"/>
  <c r="D446" i="25" s="1"/>
  <c r="D447" i="25" s="1" a="1"/>
  <c r="D447" i="25" s="1"/>
  <c r="D448" i="25" s="1" a="1"/>
  <c r="D448" i="25" s="1"/>
  <c r="D449" i="25" s="1" a="1"/>
  <c r="D449" i="25" s="1"/>
  <c r="D450" i="25" s="1" a="1"/>
  <c r="D450" i="25" s="1"/>
  <c r="D451" i="25" s="1" a="1"/>
  <c r="D451" i="25" s="1"/>
  <c r="D452" i="25" s="1" a="1"/>
  <c r="D452" i="25" s="1"/>
  <c r="D453" i="25" s="1" a="1"/>
  <c r="D453" i="25" s="1"/>
  <c r="D454" i="25" s="1" a="1"/>
  <c r="D454" i="25" s="1"/>
  <c r="D455" i="25" s="1" a="1"/>
  <c r="D455" i="25" s="1"/>
  <c r="D456" i="25" s="1" a="1"/>
  <c r="D456" i="25" s="1"/>
  <c r="D457" i="25" s="1" a="1"/>
  <c r="D457" i="25" s="1"/>
  <c r="D458" i="25" s="1" a="1"/>
  <c r="D458" i="25" s="1"/>
  <c r="D459" i="25" s="1" a="1"/>
  <c r="D459" i="25" s="1"/>
  <c r="D460" i="25" s="1" a="1"/>
  <c r="D460" i="25" s="1"/>
  <c r="D461" i="25" s="1" a="1"/>
  <c r="D461" i="25" s="1"/>
  <c r="D462" i="25" s="1" a="1"/>
  <c r="D462" i="25" s="1"/>
  <c r="D463" i="25" s="1" a="1"/>
  <c r="D463" i="25" s="1"/>
  <c r="D464" i="25" s="1" a="1"/>
  <c r="D464" i="25" s="1"/>
  <c r="D465" i="25" s="1" a="1"/>
  <c r="D465" i="25" s="1"/>
  <c r="D466" i="25" s="1" a="1"/>
  <c r="D466" i="25" s="1"/>
  <c r="D467" i="25" s="1" a="1"/>
  <c r="D467" i="25" s="1"/>
  <c r="D468" i="25" s="1" a="1"/>
  <c r="D468" i="25" s="1"/>
  <c r="D469" i="25" s="1" a="1"/>
  <c r="D469" i="25" s="1"/>
  <c r="D470" i="25" s="1" a="1"/>
  <c r="D470" i="25" s="1"/>
  <c r="D471" i="25" s="1" a="1"/>
  <c r="D471" i="25" s="1"/>
  <c r="D472" i="25" s="1" a="1"/>
  <c r="D472" i="25" s="1"/>
  <c r="D473" i="25" s="1" a="1"/>
  <c r="D473" i="25" s="1"/>
  <c r="D474" i="25" s="1" a="1"/>
  <c r="D474" i="25" s="1"/>
  <c r="D475" i="25" s="1" a="1"/>
  <c r="D475" i="25" s="1"/>
  <c r="D476" i="25" s="1" a="1"/>
  <c r="D476" i="25" s="1"/>
  <c r="D477" i="25" s="1" a="1"/>
  <c r="D477" i="25" s="1"/>
  <c r="D478" i="25" s="1" a="1"/>
  <c r="D478" i="25" s="1"/>
  <c r="D479" i="25" s="1" a="1"/>
  <c r="D479" i="25" s="1"/>
  <c r="D480" i="25" s="1" a="1"/>
  <c r="D480" i="25" s="1"/>
  <c r="D481" i="25" s="1" a="1"/>
  <c r="D481" i="25" s="1"/>
  <c r="D482" i="25" s="1" a="1"/>
  <c r="D482" i="25" s="1"/>
  <c r="D483" i="25" s="1" a="1"/>
  <c r="D483" i="25" s="1"/>
  <c r="D484" i="25" s="1" a="1"/>
  <c r="D484" i="25" s="1"/>
  <c r="D485" i="25" s="1" a="1"/>
  <c r="D485" i="25" s="1"/>
  <c r="D486" i="25" s="1" a="1"/>
  <c r="D486" i="25" s="1"/>
  <c r="D487" i="25" s="1" a="1"/>
  <c r="D487" i="25" s="1"/>
  <c r="D488" i="25" s="1" a="1"/>
  <c r="D488" i="25" s="1"/>
  <c r="D489" i="25" s="1" a="1"/>
  <c r="D489" i="25" s="1"/>
  <c r="D490" i="25" s="1" a="1"/>
  <c r="D490" i="25" s="1"/>
  <c r="D491" i="25" s="1" a="1"/>
  <c r="D491" i="25" s="1"/>
  <c r="D492" i="25" s="1" a="1"/>
  <c r="D492" i="25" s="1"/>
  <c r="D493" i="25" s="1" a="1"/>
  <c r="D493" i="25" s="1"/>
  <c r="D494" i="25" s="1" a="1"/>
  <c r="D494" i="25" s="1"/>
  <c r="D495" i="25" s="1" a="1"/>
  <c r="D495" i="25" s="1"/>
  <c r="D496" i="25" s="1" a="1"/>
  <c r="D496" i="25" s="1"/>
  <c r="D497" i="25" s="1" a="1"/>
  <c r="D497" i="25" s="1"/>
  <c r="D498" i="25" s="1" a="1"/>
  <c r="D498" i="25" s="1"/>
  <c r="D499" i="25" s="1" a="1"/>
  <c r="D499" i="25" s="1"/>
  <c r="D500" i="25" s="1" a="1"/>
  <c r="D500" i="25" s="1"/>
  <c r="D501" i="25" s="1" a="1"/>
  <c r="D501" i="25" s="1"/>
  <c r="D502" i="25" s="1" a="1"/>
  <c r="D502" i="25" s="1"/>
  <c r="D503" i="25" s="1" a="1"/>
  <c r="D503" i="25" s="1"/>
  <c r="D504" i="25" s="1" a="1"/>
  <c r="D504" i="25" s="1"/>
  <c r="D505" i="25" s="1" a="1"/>
  <c r="D505" i="25" s="1"/>
  <c r="D506" i="25" s="1" a="1"/>
  <c r="D506" i="25" s="1"/>
  <c r="D507" i="25" s="1" a="1"/>
  <c r="D507" i="25" s="1"/>
  <c r="D508" i="25" s="1" a="1"/>
  <c r="D508" i="25" s="1"/>
  <c r="D509" i="25" s="1" a="1"/>
  <c r="D509" i="25" s="1"/>
  <c r="D510" i="25" s="1" a="1"/>
  <c r="D510" i="25" s="1"/>
  <c r="D511" i="25" s="1" a="1"/>
  <c r="D511" i="25" s="1"/>
  <c r="D512" i="25" s="1" a="1"/>
  <c r="D512" i="25" s="1"/>
  <c r="D513" i="25" s="1" a="1"/>
  <c r="D513" i="25" s="1"/>
  <c r="D514" i="25" s="1" a="1"/>
  <c r="D514" i="25" s="1"/>
  <c r="D515" i="25" s="1" a="1"/>
  <c r="D515" i="25" s="1"/>
  <c r="D516" i="25" s="1" a="1"/>
  <c r="D516" i="25" s="1"/>
  <c r="D517" i="25" s="1" a="1"/>
  <c r="D517" i="25" s="1"/>
  <c r="D518" i="25" s="1" a="1"/>
  <c r="D518" i="25" s="1"/>
  <c r="D519" i="25" s="1" a="1"/>
  <c r="D519" i="25" s="1"/>
  <c r="D3" i="21" a="1"/>
  <c r="D3" i="21" s="1"/>
  <c r="D4" i="21" s="1" a="1"/>
  <c r="D4" i="21" s="1"/>
  <c r="D5" i="21" s="1" a="1"/>
  <c r="D5" i="21" s="1"/>
  <c r="D6" i="21" s="1" a="1"/>
  <c r="D6" i="21" s="1"/>
  <c r="D7" i="21" s="1" a="1"/>
  <c r="D7" i="21" s="1"/>
  <c r="D8" i="21" s="1" a="1"/>
  <c r="D8" i="21" s="1"/>
  <c r="D9" i="21" s="1" a="1"/>
  <c r="D9" i="21" s="1"/>
  <c r="D10" i="21" s="1" a="1"/>
  <c r="D10" i="21" s="1"/>
  <c r="D11" i="21" s="1" a="1"/>
  <c r="D11" i="21" s="1"/>
  <c r="D12" i="21" s="1" a="1"/>
  <c r="D12" i="21" s="1"/>
  <c r="D13" i="21" s="1" a="1"/>
  <c r="D13" i="21" s="1"/>
  <c r="D14" i="21" s="1" a="1"/>
  <c r="D14" i="21" s="1"/>
  <c r="D15" i="21" s="1" a="1"/>
  <c r="D15" i="21" s="1"/>
  <c r="D16" i="21" s="1" a="1"/>
  <c r="D16" i="21" s="1"/>
  <c r="D17" i="21" s="1" a="1"/>
  <c r="D17" i="21" s="1"/>
  <c r="D18" i="21" s="1" a="1"/>
  <c r="D18" i="21" s="1"/>
  <c r="D19" i="21" s="1" a="1"/>
  <c r="D19" i="21" s="1"/>
  <c r="D20" i="21" s="1" a="1"/>
  <c r="D20" i="21" s="1"/>
  <c r="D21" i="21" s="1" a="1"/>
  <c r="D21" i="21" s="1"/>
  <c r="D22" i="21" s="1" a="1"/>
  <c r="D22" i="21" s="1"/>
  <c r="D23" i="21" s="1" a="1"/>
  <c r="D23" i="21" s="1"/>
  <c r="D24" i="21" s="1" a="1"/>
  <c r="D24" i="21" s="1"/>
  <c r="D25" i="21" s="1" a="1"/>
  <c r="D25" i="21" s="1"/>
  <c r="D26" i="21" s="1" a="1"/>
  <c r="D26" i="21" s="1"/>
  <c r="D27" i="21" s="1" a="1"/>
  <c r="D27" i="21" s="1"/>
  <c r="D28" i="21" s="1" a="1"/>
  <c r="D28" i="21" s="1"/>
  <c r="D29" i="21" s="1" a="1"/>
  <c r="D29" i="21" s="1"/>
  <c r="D30" i="21" s="1" a="1"/>
  <c r="D30" i="21" s="1"/>
  <c r="D31" i="21" s="1" a="1"/>
  <c r="D31" i="21" s="1"/>
  <c r="D32" i="21" s="1" a="1"/>
  <c r="D32" i="21" s="1"/>
  <c r="D33" i="21" s="1" a="1"/>
  <c r="D33" i="21" s="1"/>
  <c r="D34" i="21" s="1" a="1"/>
  <c r="D34" i="21" s="1"/>
  <c r="D35" i="21" s="1" a="1"/>
  <c r="D35" i="21" s="1"/>
  <c r="D36" i="21" s="1" a="1"/>
  <c r="D36" i="21" s="1"/>
  <c r="D37" i="21" s="1" a="1"/>
  <c r="D37" i="21" s="1"/>
  <c r="D38" i="21" s="1" a="1"/>
  <c r="D38" i="21" s="1"/>
  <c r="D39" i="21" s="1" a="1"/>
  <c r="D39" i="21" s="1"/>
  <c r="D40" i="21" s="1" a="1"/>
  <c r="D40" i="21" s="1"/>
  <c r="D41" i="21" s="1" a="1"/>
  <c r="D41" i="21" s="1"/>
  <c r="D42" i="21" s="1" a="1"/>
  <c r="D42" i="21" s="1"/>
  <c r="D43" i="21" s="1" a="1"/>
  <c r="D43" i="21" s="1"/>
  <c r="D44" i="21" s="1" a="1"/>
  <c r="D44" i="21" s="1"/>
  <c r="D45" i="21" s="1" a="1"/>
  <c r="D45" i="21" s="1"/>
  <c r="D46" i="21" s="1" a="1"/>
  <c r="D46" i="21" s="1"/>
  <c r="D47" i="21" s="1" a="1"/>
  <c r="D47" i="21" s="1"/>
  <c r="D48" i="21" s="1" a="1"/>
  <c r="D48" i="21" s="1"/>
  <c r="D49" i="21" s="1" a="1"/>
  <c r="D49" i="21" s="1"/>
  <c r="D50" i="21" s="1" a="1"/>
  <c r="D50" i="21" s="1"/>
  <c r="D51" i="21" s="1" a="1"/>
  <c r="D51" i="21" s="1"/>
  <c r="D52" i="21" s="1" a="1"/>
  <c r="D52" i="21" s="1"/>
  <c r="D53" i="21" s="1" a="1"/>
  <c r="D53" i="21" s="1"/>
  <c r="D54" i="21" s="1" a="1"/>
  <c r="D54" i="21" s="1"/>
  <c r="D55" i="21" s="1" a="1"/>
  <c r="D55" i="21" s="1"/>
  <c r="D56" i="21" s="1" a="1"/>
  <c r="D56" i="21" s="1"/>
  <c r="D57" i="21" s="1" a="1"/>
  <c r="D57" i="21" s="1"/>
  <c r="D58" i="21" s="1" a="1"/>
  <c r="D58" i="21" s="1"/>
  <c r="D59" i="21" s="1" a="1"/>
  <c r="D59" i="21" s="1"/>
  <c r="D60" i="21" s="1" a="1"/>
  <c r="D60" i="21" s="1"/>
  <c r="D61" i="21" s="1" a="1"/>
  <c r="D61" i="21" s="1"/>
  <c r="D62" i="21" s="1" a="1"/>
  <c r="D62" i="21" s="1"/>
  <c r="D63" i="21" s="1" a="1"/>
  <c r="D63" i="21" s="1"/>
  <c r="D64" i="21" s="1" a="1"/>
  <c r="D64" i="21" s="1"/>
  <c r="D65" i="21" s="1" a="1"/>
  <c r="D65" i="21" s="1"/>
  <c r="D66" i="21" s="1" a="1"/>
  <c r="D66" i="21" s="1"/>
  <c r="D67" i="21" s="1" a="1"/>
  <c r="D67" i="21" s="1"/>
  <c r="D68" i="21" s="1" a="1"/>
  <c r="D68" i="21" s="1"/>
  <c r="D69" i="21" s="1" a="1"/>
  <c r="D69" i="21" s="1"/>
  <c r="D70" i="21" s="1" a="1"/>
  <c r="D70" i="21" s="1"/>
  <c r="D71" i="21" s="1" a="1"/>
  <c r="D71" i="21" s="1"/>
  <c r="D72" i="21" s="1" a="1"/>
  <c r="D72" i="21" s="1"/>
  <c r="D73" i="21" s="1" a="1"/>
  <c r="D73" i="21" s="1"/>
  <c r="D74" i="21" s="1" a="1"/>
  <c r="D74" i="21" s="1"/>
  <c r="D75" i="21" s="1" a="1"/>
  <c r="D75" i="21" s="1"/>
  <c r="D76" i="21" s="1" a="1"/>
  <c r="D76" i="21" s="1"/>
  <c r="D77" i="21" s="1" a="1"/>
  <c r="D77" i="21" s="1"/>
  <c r="D78" i="21" s="1" a="1"/>
  <c r="D78" i="21" s="1"/>
  <c r="D79" i="21" s="1" a="1"/>
  <c r="D79" i="21" s="1"/>
  <c r="D80" i="21" s="1" a="1"/>
  <c r="D80" i="21" s="1"/>
  <c r="D81" i="21" s="1" a="1"/>
  <c r="D81" i="21" s="1"/>
  <c r="D82" i="21" s="1" a="1"/>
  <c r="D82" i="21" s="1"/>
  <c r="D83" i="21" s="1" a="1"/>
  <c r="D83" i="21" s="1"/>
  <c r="D84" i="21" s="1" a="1"/>
  <c r="D84" i="21" s="1"/>
  <c r="D85" i="21" s="1" a="1"/>
  <c r="D85" i="21" s="1"/>
  <c r="D86" i="21" s="1" a="1"/>
  <c r="D86" i="21" s="1"/>
  <c r="D87" i="21" s="1" a="1"/>
  <c r="D87" i="21" s="1"/>
  <c r="D88" i="21" s="1" a="1"/>
  <c r="D88" i="21" s="1"/>
  <c r="D89" i="21" s="1" a="1"/>
  <c r="D89" i="21" s="1"/>
  <c r="D90" i="21" s="1" a="1"/>
  <c r="D90" i="21" s="1"/>
  <c r="D91" i="21" s="1" a="1"/>
  <c r="D91" i="21" s="1"/>
  <c r="D92" i="21" s="1" a="1"/>
  <c r="D92" i="21" s="1"/>
  <c r="D93" i="21" s="1" a="1"/>
  <c r="D93" i="21" s="1"/>
  <c r="D94" i="21" s="1" a="1"/>
  <c r="D94" i="21" s="1"/>
  <c r="D95" i="21" s="1" a="1"/>
  <c r="D95" i="21" s="1"/>
  <c r="D96" i="21" s="1" a="1"/>
  <c r="D96" i="21" s="1"/>
  <c r="D97" i="21" s="1" a="1"/>
  <c r="D97" i="21" s="1"/>
  <c r="D98" i="21" s="1" a="1"/>
  <c r="D98" i="21" s="1"/>
  <c r="D99" i="21" s="1" a="1"/>
  <c r="D99" i="21" s="1"/>
  <c r="D100" i="21" s="1" a="1"/>
  <c r="D100" i="21" s="1"/>
  <c r="D101" i="21" s="1" a="1"/>
  <c r="D101" i="21" s="1"/>
  <c r="D102" i="21" s="1" a="1"/>
  <c r="D102" i="21" s="1"/>
  <c r="D103" i="21" s="1" a="1"/>
  <c r="D103" i="21" s="1"/>
  <c r="D104" i="21" s="1" a="1"/>
  <c r="D104" i="21" s="1"/>
  <c r="D105" i="21" s="1" a="1"/>
  <c r="D105" i="21" s="1"/>
  <c r="D106" i="21" s="1" a="1"/>
  <c r="D106" i="21" s="1"/>
  <c r="D107" i="21" s="1" a="1"/>
  <c r="D107" i="21" s="1"/>
  <c r="D108" i="21" s="1" a="1"/>
  <c r="D108" i="21" s="1"/>
  <c r="D109" i="21" s="1" a="1"/>
  <c r="D109" i="21" s="1"/>
  <c r="D110" i="21" s="1" a="1"/>
  <c r="D110" i="21" s="1"/>
  <c r="D111" i="21" s="1" a="1"/>
  <c r="D111" i="21" s="1"/>
  <c r="D112" i="21" s="1" a="1"/>
  <c r="D112" i="21" s="1"/>
  <c r="D113" i="21" s="1" a="1"/>
  <c r="D113" i="21" s="1"/>
  <c r="D114" i="21" s="1" a="1"/>
  <c r="D114" i="21" s="1"/>
  <c r="D115" i="21" s="1" a="1"/>
  <c r="D115" i="21" s="1"/>
  <c r="D116" i="21" s="1" a="1"/>
  <c r="D116" i="21" s="1"/>
  <c r="D117" i="21" s="1" a="1"/>
  <c r="D117" i="21" s="1"/>
  <c r="D118" i="21" s="1" a="1"/>
  <c r="D118" i="21" s="1"/>
  <c r="D119" i="21" s="1" a="1"/>
  <c r="D119" i="21" s="1"/>
  <c r="D120" i="21" s="1" a="1"/>
  <c r="D120" i="21" s="1"/>
  <c r="D121" i="21" s="1" a="1"/>
  <c r="D121" i="21" s="1"/>
  <c r="D122" i="21" s="1" a="1"/>
  <c r="D122" i="21" s="1"/>
  <c r="D123" i="21" s="1" a="1"/>
  <c r="D123" i="21" s="1"/>
  <c r="D124" i="21" s="1" a="1"/>
  <c r="D124" i="21" s="1"/>
  <c r="D125" i="21" s="1" a="1"/>
  <c r="D125" i="21" s="1"/>
  <c r="D126" i="21" s="1" a="1"/>
  <c r="D126" i="21" s="1"/>
  <c r="D127" i="21" s="1" a="1"/>
  <c r="D127" i="21" s="1"/>
  <c r="D128" i="21" s="1" a="1"/>
  <c r="D128" i="21" s="1"/>
  <c r="D129" i="21" s="1" a="1"/>
  <c r="D129" i="21" s="1"/>
  <c r="D130" i="21" s="1" a="1"/>
  <c r="D130" i="21" s="1"/>
  <c r="D131" i="21" s="1" a="1"/>
  <c r="D131" i="21" s="1"/>
  <c r="D132" i="21" s="1" a="1"/>
  <c r="D132" i="21" s="1"/>
  <c r="D133" i="21" s="1" a="1"/>
  <c r="D133" i="21" s="1"/>
  <c r="D134" i="21" s="1" a="1"/>
  <c r="D134" i="21" s="1"/>
  <c r="D135" i="21" s="1" a="1"/>
  <c r="D135" i="21" s="1"/>
  <c r="D136" i="21" s="1" a="1"/>
  <c r="D136" i="21" s="1"/>
  <c r="D137" i="21" s="1" a="1"/>
  <c r="D137" i="21" s="1"/>
  <c r="D138" i="21" s="1" a="1"/>
  <c r="D138" i="21" s="1"/>
  <c r="D139" i="21" s="1" a="1"/>
  <c r="D139" i="21" s="1"/>
  <c r="D140" i="21" s="1" a="1"/>
  <c r="D140" i="21" s="1"/>
  <c r="D141" i="21" s="1" a="1"/>
  <c r="D141" i="21" s="1"/>
  <c r="D142" i="21" s="1" a="1"/>
  <c r="D142" i="21" s="1"/>
  <c r="D143" i="21" s="1" a="1"/>
  <c r="D143" i="21" s="1"/>
  <c r="D144" i="21" s="1" a="1"/>
  <c r="D144" i="21" s="1"/>
  <c r="D145" i="21" s="1" a="1"/>
  <c r="D145" i="21" s="1"/>
  <c r="D146" i="21" s="1" a="1"/>
  <c r="D146" i="21" s="1"/>
  <c r="D147" i="21" s="1" a="1"/>
  <c r="D147" i="21" s="1"/>
  <c r="D148" i="21" s="1" a="1"/>
  <c r="D148" i="21" s="1"/>
  <c r="D149" i="21" s="1" a="1"/>
  <c r="D149" i="21" s="1"/>
  <c r="D150" i="21" s="1" a="1"/>
  <c r="D150" i="21" s="1"/>
  <c r="D151" i="21" s="1" a="1"/>
  <c r="D151" i="21" s="1"/>
  <c r="D152" i="21" s="1" a="1"/>
  <c r="D152" i="21" s="1"/>
  <c r="D153" i="21" s="1" a="1"/>
  <c r="D153" i="21" s="1"/>
  <c r="D154" i="21" s="1" a="1"/>
  <c r="D154" i="21" s="1"/>
  <c r="D155" i="21" s="1" a="1"/>
  <c r="D155" i="21" s="1"/>
  <c r="D156" i="21" s="1" a="1"/>
  <c r="D156" i="21" s="1"/>
  <c r="D157" i="21" s="1" a="1"/>
  <c r="D157" i="21" s="1"/>
  <c r="D158" i="21" s="1" a="1"/>
  <c r="D158" i="21" s="1"/>
  <c r="D159" i="21" s="1" a="1"/>
  <c r="D159" i="21" s="1"/>
  <c r="D160" i="21" s="1" a="1"/>
  <c r="D160" i="21" s="1"/>
  <c r="D161" i="21" s="1" a="1"/>
  <c r="D161" i="21" s="1"/>
  <c r="D162" i="21" s="1" a="1"/>
  <c r="D162" i="21" s="1"/>
  <c r="D163" i="21" s="1" a="1"/>
  <c r="D163" i="21" s="1"/>
  <c r="D164" i="21" s="1" a="1"/>
  <c r="D164" i="21" s="1"/>
  <c r="D165" i="21" s="1" a="1"/>
  <c r="D165" i="21" s="1"/>
  <c r="D166" i="21" s="1" a="1"/>
  <c r="D166" i="21" s="1"/>
  <c r="D167" i="21" s="1" a="1"/>
  <c r="D167" i="21" s="1"/>
  <c r="D168" i="21" s="1" a="1"/>
  <c r="D168" i="21" s="1"/>
  <c r="D169" i="21" s="1" a="1"/>
  <c r="D169" i="21" s="1"/>
  <c r="D170" i="21" s="1" a="1"/>
  <c r="D170" i="21" s="1"/>
  <c r="D171" i="21" s="1" a="1"/>
  <c r="D171" i="21" s="1"/>
  <c r="D172" i="21" s="1" a="1"/>
  <c r="D172" i="21" s="1"/>
  <c r="D173" i="21" s="1" a="1"/>
  <c r="D173" i="21" s="1"/>
  <c r="D174" i="21" s="1" a="1"/>
  <c r="D174" i="21" s="1"/>
  <c r="D175" i="21" s="1" a="1"/>
  <c r="D175" i="21" s="1"/>
  <c r="D176" i="21" s="1" a="1"/>
  <c r="D176" i="21" s="1"/>
  <c r="D177" i="21" s="1" a="1"/>
  <c r="D177" i="21" s="1"/>
  <c r="D178" i="21" s="1" a="1"/>
  <c r="D178" i="21" s="1"/>
  <c r="D179" i="21" s="1" a="1"/>
  <c r="D179" i="21" s="1"/>
  <c r="D180" i="21" s="1" a="1"/>
  <c r="D180" i="21" s="1"/>
  <c r="D181" i="21" s="1" a="1"/>
  <c r="D181" i="21" s="1"/>
  <c r="D182" i="21" s="1" a="1"/>
  <c r="D182" i="21" s="1"/>
  <c r="D183" i="21" s="1" a="1"/>
  <c r="D183" i="21" s="1"/>
  <c r="D184" i="21" s="1" a="1"/>
  <c r="D184" i="21" s="1"/>
  <c r="D185" i="21" s="1" a="1"/>
  <c r="D185" i="21" s="1"/>
  <c r="D186" i="21" s="1" a="1"/>
  <c r="D186" i="21" s="1"/>
  <c r="D187" i="21" s="1" a="1"/>
  <c r="D187" i="21" s="1"/>
  <c r="D188" i="21" s="1" a="1"/>
  <c r="D188" i="21" s="1"/>
  <c r="D189" i="21" s="1" a="1"/>
  <c r="D189" i="21" s="1"/>
  <c r="D190" i="21" s="1" a="1"/>
  <c r="D190" i="21" s="1"/>
  <c r="D191" i="21" s="1" a="1"/>
  <c r="D191" i="21" s="1"/>
  <c r="D192" i="21" s="1" a="1"/>
  <c r="D192" i="21" s="1"/>
  <c r="D193" i="21" s="1" a="1"/>
  <c r="D193" i="21" s="1"/>
  <c r="D194" i="21" s="1" a="1"/>
  <c r="D194" i="21" s="1"/>
  <c r="D195" i="21" s="1" a="1"/>
  <c r="D195" i="21" s="1"/>
  <c r="D196" i="21" s="1" a="1"/>
  <c r="D196" i="21" s="1"/>
  <c r="D197" i="21" s="1" a="1"/>
  <c r="D197" i="21" s="1"/>
  <c r="D198" i="21" s="1" a="1"/>
  <c r="D198" i="21" s="1"/>
  <c r="D199" i="21" s="1" a="1"/>
  <c r="D199" i="21" s="1"/>
  <c r="D200" i="21" s="1" a="1"/>
  <c r="D200" i="21" s="1"/>
  <c r="D201" i="21" s="1" a="1"/>
  <c r="D201" i="21" s="1"/>
  <c r="D202" i="21" s="1" a="1"/>
  <c r="D202" i="21" s="1"/>
  <c r="D203" i="21" s="1" a="1"/>
  <c r="D203" i="21" s="1"/>
  <c r="D204" i="21" s="1" a="1"/>
  <c r="D204" i="21" s="1"/>
  <c r="D205" i="21" s="1" a="1"/>
  <c r="D205" i="21" s="1"/>
  <c r="D206" i="21" s="1" a="1"/>
  <c r="D206" i="21" s="1"/>
  <c r="D207" i="21" s="1" a="1"/>
  <c r="D207" i="21" s="1"/>
  <c r="D208" i="21" s="1" a="1"/>
  <c r="D208" i="21" s="1"/>
  <c r="D209" i="21" s="1" a="1"/>
  <c r="D209" i="21" s="1"/>
  <c r="D210" i="21" s="1" a="1"/>
  <c r="D210" i="21" s="1"/>
  <c r="D211" i="21" s="1" a="1"/>
  <c r="D211" i="21" s="1"/>
  <c r="D212" i="21" s="1" a="1"/>
  <c r="D212" i="21" s="1"/>
  <c r="D213" i="21" s="1" a="1"/>
  <c r="D213" i="21" s="1"/>
  <c r="D214" i="21" s="1" a="1"/>
  <c r="D214" i="21" s="1"/>
  <c r="D215" i="21" s="1" a="1"/>
  <c r="D215" i="21" s="1"/>
  <c r="D216" i="21" s="1" a="1"/>
  <c r="D216" i="21" s="1"/>
  <c r="D217" i="21" s="1" a="1"/>
  <c r="D217" i="21" s="1"/>
  <c r="D218" i="21" s="1" a="1"/>
  <c r="D218" i="21" s="1"/>
  <c r="D219" i="21" s="1" a="1"/>
  <c r="D219" i="21" s="1"/>
  <c r="D220" i="21" s="1" a="1"/>
  <c r="D220" i="21" s="1"/>
  <c r="D221" i="21" s="1" a="1"/>
  <c r="D221" i="21" s="1"/>
  <c r="D222" i="21" s="1" a="1"/>
  <c r="D222" i="21" s="1"/>
  <c r="D223" i="21" s="1" a="1"/>
  <c r="D223" i="21" s="1"/>
  <c r="D224" i="21" s="1" a="1"/>
  <c r="D224" i="21" s="1"/>
  <c r="D225" i="21" s="1" a="1"/>
  <c r="D225" i="21" s="1"/>
  <c r="D226" i="21" s="1" a="1"/>
  <c r="D226" i="21" s="1"/>
  <c r="D227" i="21" s="1" a="1"/>
  <c r="D227" i="21" s="1"/>
  <c r="D228" i="21" s="1" a="1"/>
  <c r="D228" i="21" s="1"/>
  <c r="D229" i="21" s="1" a="1"/>
  <c r="D229" i="21" s="1"/>
  <c r="D230" i="21" s="1" a="1"/>
  <c r="D230" i="21" s="1"/>
  <c r="D231" i="21" s="1" a="1"/>
  <c r="D231" i="21" s="1"/>
  <c r="D232" i="21" s="1" a="1"/>
  <c r="D232" i="21" s="1"/>
  <c r="D233" i="21" s="1" a="1"/>
  <c r="D233" i="21" s="1"/>
  <c r="D234" i="21" s="1" a="1"/>
  <c r="D234" i="21" s="1"/>
  <c r="D235" i="21" s="1" a="1"/>
  <c r="D235" i="21" s="1"/>
  <c r="D236" i="21" s="1" a="1"/>
  <c r="D236" i="21" s="1"/>
  <c r="D237" i="21" s="1" a="1"/>
  <c r="D237" i="21" s="1"/>
  <c r="D238" i="21" s="1" a="1"/>
  <c r="D238" i="21" s="1"/>
  <c r="D239" i="21" s="1" a="1"/>
  <c r="D239" i="21" s="1"/>
  <c r="D240" i="21" s="1" a="1"/>
  <c r="D240" i="21" s="1"/>
  <c r="D241" i="21" s="1" a="1"/>
  <c r="D241" i="21" s="1"/>
  <c r="D242" i="21" s="1" a="1"/>
  <c r="D242" i="21" s="1"/>
  <c r="D243" i="21" s="1" a="1"/>
  <c r="D243" i="21" s="1"/>
  <c r="D244" i="21" s="1" a="1"/>
  <c r="D244" i="21" s="1"/>
  <c r="D245" i="21" s="1" a="1"/>
  <c r="D245" i="21" s="1"/>
  <c r="D246" i="21" s="1" a="1"/>
  <c r="D246" i="21" s="1"/>
  <c r="D247" i="21" s="1" a="1"/>
  <c r="D247" i="21" s="1"/>
  <c r="D248" i="21" s="1" a="1"/>
  <c r="D248" i="21" s="1"/>
  <c r="D249" i="21" s="1" a="1"/>
  <c r="D249" i="21" s="1"/>
  <c r="D250" i="21" s="1" a="1"/>
  <c r="D250" i="21" s="1"/>
  <c r="D251" i="21" s="1" a="1"/>
  <c r="D251" i="21" s="1"/>
  <c r="D252" i="21" s="1" a="1"/>
  <c r="D252" i="21" s="1"/>
  <c r="D253" i="21" s="1" a="1"/>
  <c r="D253" i="21" s="1"/>
  <c r="D254" i="21" s="1" a="1"/>
  <c r="D254" i="21" s="1"/>
  <c r="D255" i="21" s="1" a="1"/>
  <c r="D255" i="21" s="1"/>
  <c r="D256" i="21" s="1" a="1"/>
  <c r="D256" i="21" s="1"/>
  <c r="D257" i="21" s="1" a="1"/>
  <c r="D257" i="21" s="1"/>
  <c r="D258" i="21" s="1" a="1"/>
  <c r="D258" i="21" s="1"/>
  <c r="D259" i="21" s="1" a="1"/>
  <c r="D259" i="21" s="1"/>
  <c r="D260" i="21" s="1" a="1"/>
  <c r="D260" i="21" s="1"/>
  <c r="D261" i="21" s="1" a="1"/>
  <c r="D261" i="21" s="1"/>
  <c r="D262" i="21" s="1" a="1"/>
  <c r="D262" i="21" s="1"/>
  <c r="D263" i="21" s="1" a="1"/>
  <c r="D263" i="21" s="1"/>
  <c r="D264" i="21" s="1" a="1"/>
  <c r="D264" i="21" s="1"/>
  <c r="D265" i="21" s="1" a="1"/>
  <c r="D265" i="21" s="1"/>
  <c r="D266" i="21" s="1" a="1"/>
  <c r="D266" i="21" s="1"/>
  <c r="D267" i="21" s="1" a="1"/>
  <c r="D267" i="21" s="1"/>
  <c r="D268" i="21" s="1" a="1"/>
  <c r="D268" i="21" s="1"/>
  <c r="D269" i="21" s="1" a="1"/>
  <c r="D269" i="21" s="1"/>
  <c r="D270" i="21" s="1" a="1"/>
  <c r="D270" i="21" s="1"/>
  <c r="D271" i="21" s="1" a="1"/>
  <c r="D271" i="21" s="1"/>
  <c r="D272" i="21" s="1" a="1"/>
  <c r="D272" i="21" s="1"/>
  <c r="D273" i="21" s="1" a="1"/>
  <c r="D273" i="21" s="1"/>
  <c r="D274" i="21" s="1" a="1"/>
  <c r="D274" i="21" s="1"/>
  <c r="D275" i="21" s="1" a="1"/>
  <c r="D275" i="21" s="1"/>
  <c r="D276" i="21" s="1" a="1"/>
  <c r="D276" i="21" s="1"/>
  <c r="D277" i="21" s="1" a="1"/>
  <c r="D277" i="21" s="1"/>
  <c r="D278" i="21" s="1" a="1"/>
  <c r="D278" i="21" s="1"/>
  <c r="D279" i="21" s="1" a="1"/>
  <c r="D279" i="21" s="1"/>
  <c r="D280" i="21" s="1" a="1"/>
  <c r="D280" i="21" s="1"/>
  <c r="D281" i="21" s="1" a="1"/>
  <c r="D281" i="21" s="1"/>
  <c r="D282" i="21" s="1" a="1"/>
  <c r="D282" i="21" s="1"/>
  <c r="D283" i="21" s="1" a="1"/>
  <c r="D283" i="21" s="1"/>
  <c r="D284" i="21" s="1" a="1"/>
  <c r="D284" i="21" s="1"/>
  <c r="D285" i="21" s="1" a="1"/>
  <c r="D285" i="21" s="1"/>
  <c r="D286" i="21" s="1" a="1"/>
  <c r="D286" i="21" s="1"/>
  <c r="D287" i="21" s="1" a="1"/>
  <c r="D287" i="21" s="1"/>
  <c r="D288" i="21" s="1" a="1"/>
  <c r="D288" i="21" s="1"/>
  <c r="D289" i="21" s="1" a="1"/>
  <c r="D289" i="21" s="1"/>
  <c r="D290" i="21" s="1" a="1"/>
  <c r="D290" i="21" s="1"/>
  <c r="D291" i="21" s="1" a="1"/>
  <c r="D291" i="21" s="1"/>
  <c r="D292" i="21" s="1" a="1"/>
  <c r="D292" i="21" s="1"/>
  <c r="D293" i="21" s="1" a="1"/>
  <c r="D293" i="21" s="1"/>
  <c r="D294" i="21" s="1" a="1"/>
  <c r="D294" i="21" s="1"/>
  <c r="D295" i="21" s="1" a="1"/>
  <c r="D295" i="21" s="1"/>
  <c r="D296" i="21" s="1" a="1"/>
  <c r="D296" i="21" s="1"/>
  <c r="D297" i="21" s="1" a="1"/>
  <c r="D297" i="21" s="1"/>
  <c r="D298" i="21" s="1" a="1"/>
  <c r="D298" i="21" s="1"/>
  <c r="D299" i="21" s="1" a="1"/>
  <c r="D299" i="21" s="1"/>
  <c r="D300" i="21" s="1" a="1"/>
  <c r="D300" i="21" s="1"/>
  <c r="D301" i="21" s="1" a="1"/>
  <c r="D301" i="21" s="1"/>
  <c r="D302" i="21" s="1" a="1"/>
  <c r="D302" i="21" s="1"/>
  <c r="D303" i="21" s="1" a="1"/>
  <c r="D303" i="21" s="1"/>
  <c r="D304" i="21" s="1" a="1"/>
  <c r="D304" i="21" s="1"/>
  <c r="D305" i="21" s="1" a="1"/>
  <c r="D305" i="21" s="1"/>
  <c r="D306" i="21" s="1" a="1"/>
  <c r="D306" i="21" s="1"/>
  <c r="D307" i="21" s="1" a="1"/>
  <c r="D307" i="21" s="1"/>
  <c r="D308" i="21" s="1" a="1"/>
  <c r="D308" i="21" s="1"/>
  <c r="D309" i="21" s="1" a="1"/>
  <c r="D309" i="21" s="1"/>
  <c r="D310" i="21" s="1" a="1"/>
  <c r="D310" i="21" s="1"/>
  <c r="D311" i="21" s="1" a="1"/>
  <c r="D311" i="21" s="1"/>
  <c r="D312" i="21" s="1" a="1"/>
  <c r="D312" i="21" s="1"/>
  <c r="D313" i="21" s="1" a="1"/>
  <c r="D313" i="21" s="1"/>
  <c r="D314" i="21" s="1" a="1"/>
  <c r="D314" i="21" s="1"/>
  <c r="D315" i="21" s="1" a="1"/>
  <c r="D315" i="21" s="1"/>
  <c r="D316" i="21" s="1" a="1"/>
  <c r="D316" i="21" s="1"/>
  <c r="D317" i="21" s="1" a="1"/>
  <c r="D317" i="21" s="1"/>
  <c r="D318" i="21" s="1" a="1"/>
  <c r="D318" i="21" s="1"/>
  <c r="D319" i="21" s="1" a="1"/>
  <c r="D319" i="21" s="1"/>
  <c r="D320" i="21" s="1" a="1"/>
  <c r="D320" i="21" s="1"/>
  <c r="D321" i="21" s="1" a="1"/>
  <c r="D321" i="21" s="1"/>
  <c r="D322" i="21" s="1" a="1"/>
  <c r="D322" i="21" s="1"/>
  <c r="D323" i="21" s="1" a="1"/>
  <c r="D323" i="21" s="1"/>
  <c r="D324" i="21" s="1" a="1"/>
  <c r="D324" i="21" s="1"/>
  <c r="D325" i="21" s="1" a="1"/>
  <c r="D325" i="21" s="1"/>
  <c r="D326" i="21" s="1" a="1"/>
  <c r="D326" i="21" s="1"/>
  <c r="D327" i="21" s="1" a="1"/>
  <c r="D327" i="21" s="1"/>
  <c r="D328" i="21" s="1" a="1"/>
  <c r="D328" i="21" s="1"/>
  <c r="D329" i="21" s="1" a="1"/>
  <c r="D329" i="21" s="1"/>
  <c r="D330" i="21" s="1" a="1"/>
  <c r="D330" i="21" s="1"/>
  <c r="D331" i="21" s="1" a="1"/>
  <c r="D331" i="21" s="1"/>
  <c r="D332" i="21" s="1" a="1"/>
  <c r="D332" i="21" s="1"/>
  <c r="D333" i="21" s="1" a="1"/>
  <c r="D333" i="21" s="1"/>
  <c r="D334" i="21" s="1" a="1"/>
  <c r="D334" i="21" s="1"/>
  <c r="D335" i="21" s="1" a="1"/>
  <c r="D335" i="21" s="1"/>
  <c r="D336" i="21" s="1" a="1"/>
  <c r="D336" i="21" s="1"/>
  <c r="D337" i="21" s="1" a="1"/>
  <c r="D337" i="21" s="1"/>
  <c r="D338" i="21" s="1" a="1"/>
  <c r="D338" i="21" s="1"/>
  <c r="D339" i="21" s="1" a="1"/>
  <c r="D339" i="21" s="1"/>
  <c r="D340" i="21" s="1" a="1"/>
  <c r="D340" i="21" s="1"/>
  <c r="D341" i="21" s="1" a="1"/>
  <c r="D341" i="21" s="1"/>
  <c r="D342" i="21" s="1" a="1"/>
  <c r="D342" i="21" s="1"/>
  <c r="D343" i="21" s="1" a="1"/>
  <c r="D343" i="21" s="1"/>
  <c r="D344" i="21" s="1" a="1"/>
  <c r="D344" i="21" s="1"/>
  <c r="D345" i="21" s="1" a="1"/>
  <c r="D345" i="21" s="1"/>
  <c r="D346" i="21" s="1" a="1"/>
  <c r="D346" i="21" s="1"/>
  <c r="D347" i="21" s="1" a="1"/>
  <c r="D347" i="21" s="1"/>
  <c r="D348" i="21" s="1" a="1"/>
  <c r="D348" i="21" s="1"/>
  <c r="D349" i="21" s="1" a="1"/>
  <c r="D349" i="21" s="1"/>
  <c r="D350" i="21" s="1" a="1"/>
  <c r="D350" i="21" s="1"/>
  <c r="D351" i="21" s="1" a="1"/>
  <c r="D351" i="21" s="1"/>
  <c r="D352" i="21" s="1" a="1"/>
  <c r="D352" i="21" s="1"/>
  <c r="D353" i="21" s="1" a="1"/>
  <c r="D353" i="21" s="1"/>
  <c r="D354" i="21" s="1" a="1"/>
  <c r="D354" i="21" s="1"/>
  <c r="D355" i="21" s="1" a="1"/>
  <c r="D355" i="21" s="1"/>
  <c r="D356" i="21" s="1" a="1"/>
  <c r="D356" i="21" s="1"/>
  <c r="D357" i="21" s="1" a="1"/>
  <c r="D357" i="21" s="1"/>
  <c r="D358" i="21" s="1" a="1"/>
  <c r="D358" i="21" s="1"/>
  <c r="D359" i="21" s="1" a="1"/>
  <c r="D359" i="21" s="1"/>
  <c r="D360" i="21" s="1" a="1"/>
  <c r="D360" i="21" s="1"/>
  <c r="D361" i="21" s="1" a="1"/>
  <c r="D361" i="21" s="1"/>
  <c r="D362" i="21" s="1" a="1"/>
  <c r="D362" i="21" s="1"/>
  <c r="D363" i="21" s="1" a="1"/>
  <c r="D363" i="21" s="1"/>
  <c r="D364" i="21" s="1" a="1"/>
  <c r="D364" i="21" s="1"/>
  <c r="D365" i="21" s="1" a="1"/>
  <c r="D365" i="21" s="1"/>
  <c r="D366" i="21" s="1" a="1"/>
  <c r="D366" i="21" s="1"/>
  <c r="D367" i="21" s="1" a="1"/>
  <c r="D367" i="21" s="1"/>
  <c r="D368" i="21" s="1" a="1"/>
  <c r="D368" i="21" s="1"/>
  <c r="D369" i="21" s="1" a="1"/>
  <c r="D369" i="21" s="1"/>
  <c r="D370" i="21" s="1" a="1"/>
  <c r="D370" i="21" s="1"/>
  <c r="D371" i="21" s="1" a="1"/>
  <c r="D371" i="21" s="1"/>
  <c r="D372" i="21" s="1" a="1"/>
  <c r="D372" i="21" s="1"/>
  <c r="D373" i="21" s="1" a="1"/>
  <c r="D373" i="21" s="1"/>
  <c r="D374" i="21" s="1" a="1"/>
  <c r="D374" i="21" s="1"/>
  <c r="D375" i="21" s="1" a="1"/>
  <c r="D375" i="21" s="1"/>
  <c r="D376" i="21" s="1" a="1"/>
  <c r="D376" i="21" s="1"/>
  <c r="D377" i="21" s="1" a="1"/>
  <c r="D377" i="21" s="1"/>
  <c r="D378" i="21" s="1" a="1"/>
  <c r="D378" i="21" s="1"/>
  <c r="D379" i="21" s="1" a="1"/>
  <c r="D379" i="21" s="1"/>
  <c r="D380" i="21" s="1" a="1"/>
  <c r="D380" i="21" s="1"/>
  <c r="D381" i="21" s="1" a="1"/>
  <c r="D381" i="21" s="1"/>
  <c r="D382" i="21" s="1" a="1"/>
  <c r="D382" i="21" s="1"/>
  <c r="D383" i="21" s="1" a="1"/>
  <c r="D383" i="21" s="1"/>
  <c r="D384" i="21" s="1" a="1"/>
  <c r="D384" i="21" s="1"/>
  <c r="D385" i="21" s="1" a="1"/>
  <c r="D385" i="21" s="1"/>
  <c r="D386" i="21" s="1" a="1"/>
  <c r="D386" i="21" s="1"/>
  <c r="D387" i="21" s="1" a="1"/>
  <c r="D387" i="21" s="1"/>
  <c r="D388" i="21" s="1" a="1"/>
  <c r="D388" i="21" s="1"/>
  <c r="D389" i="21" s="1" a="1"/>
  <c r="D389" i="21" s="1"/>
  <c r="D390" i="21" s="1" a="1"/>
  <c r="D390" i="21" s="1"/>
  <c r="D391" i="21" s="1" a="1"/>
  <c r="D391" i="21" s="1"/>
  <c r="D392" i="21" s="1" a="1"/>
  <c r="D392" i="21" s="1"/>
  <c r="D393" i="21" s="1" a="1"/>
  <c r="D393" i="21" s="1"/>
  <c r="D394" i="21" s="1" a="1"/>
  <c r="D394" i="21" s="1"/>
  <c r="D395" i="21" s="1" a="1"/>
  <c r="D395" i="21" s="1"/>
  <c r="D396" i="21" s="1" a="1"/>
  <c r="D396" i="21" s="1"/>
  <c r="D397" i="21" s="1" a="1"/>
  <c r="D397" i="21" s="1"/>
  <c r="D398" i="21" s="1" a="1"/>
  <c r="D398" i="21" s="1"/>
  <c r="D399" i="21" s="1" a="1"/>
  <c r="D399" i="21" s="1"/>
  <c r="D400" i="21" s="1" a="1"/>
  <c r="D400" i="21" s="1"/>
  <c r="D401" i="21" s="1" a="1"/>
  <c r="D401" i="21" s="1"/>
  <c r="D402" i="21" s="1" a="1"/>
  <c r="D402" i="21" s="1"/>
  <c r="D403" i="21" s="1" a="1"/>
  <c r="D403" i="21" s="1"/>
  <c r="D404" i="21" s="1" a="1"/>
  <c r="D404" i="21" s="1"/>
  <c r="D405" i="21" s="1" a="1"/>
  <c r="D405" i="21" s="1"/>
  <c r="D406" i="21" s="1" a="1"/>
  <c r="D406" i="21" s="1"/>
  <c r="D407" i="21" s="1" a="1"/>
  <c r="D407" i="21" s="1"/>
  <c r="D408" i="21" s="1" a="1"/>
  <c r="D408" i="21" s="1"/>
  <c r="D409" i="21" s="1" a="1"/>
  <c r="D409" i="21" s="1"/>
  <c r="D410" i="21" s="1" a="1"/>
  <c r="D410" i="21" s="1"/>
  <c r="D411" i="21" s="1" a="1"/>
  <c r="D411" i="21" s="1"/>
  <c r="D412" i="21" s="1" a="1"/>
  <c r="D412" i="21" s="1"/>
  <c r="D413" i="21" s="1" a="1"/>
  <c r="D413" i="21" s="1"/>
  <c r="D414" i="21" s="1" a="1"/>
  <c r="D414" i="21" s="1"/>
  <c r="D415" i="21" s="1" a="1"/>
  <c r="D415" i="21" s="1"/>
  <c r="D416" i="21" s="1" a="1"/>
  <c r="D416" i="21" s="1"/>
  <c r="D417" i="21" s="1" a="1"/>
  <c r="D417" i="21" s="1"/>
  <c r="D418" i="21" s="1" a="1"/>
  <c r="D418" i="21" s="1"/>
  <c r="D419" i="21" s="1" a="1"/>
  <c r="D419" i="21" s="1"/>
  <c r="D420" i="21" s="1" a="1"/>
  <c r="D420" i="21" s="1"/>
  <c r="D421" i="21" s="1" a="1"/>
  <c r="D421" i="21" s="1"/>
  <c r="D422" i="21" s="1" a="1"/>
  <c r="D422" i="21" s="1"/>
  <c r="D423" i="21" s="1" a="1"/>
  <c r="D423" i="21" s="1"/>
  <c r="D424" i="21" s="1" a="1"/>
  <c r="D424" i="21" s="1"/>
  <c r="D425" i="21" s="1" a="1"/>
  <c r="D425" i="21" s="1"/>
  <c r="D426" i="21" s="1" a="1"/>
  <c r="D426" i="21" s="1"/>
  <c r="D427" i="21" s="1" a="1"/>
  <c r="D427" i="21" s="1"/>
  <c r="D428" i="21" s="1" a="1"/>
  <c r="D428" i="21" s="1"/>
  <c r="D429" i="21" s="1" a="1"/>
  <c r="D429" i="21" s="1"/>
  <c r="D430" i="21" s="1" a="1"/>
  <c r="D430" i="21" s="1"/>
  <c r="D431" i="21" s="1" a="1"/>
  <c r="D431" i="21" s="1"/>
  <c r="D432" i="21" s="1" a="1"/>
  <c r="D432" i="21" s="1"/>
  <c r="D433" i="21" s="1" a="1"/>
  <c r="D433" i="21" s="1"/>
  <c r="D434" i="21" s="1" a="1"/>
  <c r="D434" i="21" s="1"/>
  <c r="D435" i="21" s="1" a="1"/>
  <c r="D435" i="21" s="1"/>
  <c r="D436" i="21" s="1" a="1"/>
  <c r="D436" i="21" s="1"/>
  <c r="D437" i="21" s="1" a="1"/>
  <c r="D437" i="21" s="1"/>
  <c r="D438" i="21" s="1" a="1"/>
  <c r="D438" i="21" s="1"/>
  <c r="D439" i="21" s="1" a="1"/>
  <c r="D439" i="21" s="1"/>
  <c r="D440" i="21" s="1" a="1"/>
  <c r="D440" i="21" s="1"/>
  <c r="D441" i="21" s="1" a="1"/>
  <c r="D441" i="21" s="1"/>
  <c r="D442" i="21" s="1" a="1"/>
  <c r="D442" i="21" s="1"/>
  <c r="D443" i="21" s="1" a="1"/>
  <c r="D443" i="21" s="1"/>
  <c r="D444" i="21" s="1" a="1"/>
  <c r="D444" i="21" s="1"/>
  <c r="D445" i="21" s="1" a="1"/>
  <c r="D445" i="21" s="1"/>
  <c r="D446" i="21" s="1" a="1"/>
  <c r="D446" i="21" s="1"/>
  <c r="D447" i="21" s="1" a="1"/>
  <c r="D447" i="21" s="1"/>
  <c r="D448" i="21" s="1" a="1"/>
  <c r="D448" i="21" s="1"/>
  <c r="D449" i="21" s="1" a="1"/>
  <c r="D449" i="21" s="1"/>
  <c r="D450" i="21" s="1" a="1"/>
  <c r="D450" i="21" s="1"/>
  <c r="D451" i="21" s="1" a="1"/>
  <c r="D451" i="21" s="1"/>
  <c r="D452" i="21" s="1" a="1"/>
  <c r="D452" i="21" s="1"/>
  <c r="D453" i="21" s="1" a="1"/>
  <c r="D453" i="21" s="1"/>
  <c r="D454" i="21" s="1" a="1"/>
  <c r="D454" i="21" s="1"/>
  <c r="D455" i="21" s="1" a="1"/>
  <c r="D455" i="21" s="1"/>
  <c r="D456" i="21" s="1" a="1"/>
  <c r="D456" i="21" s="1"/>
  <c r="D457" i="21" s="1" a="1"/>
  <c r="D457" i="21" s="1"/>
  <c r="D458" i="21" s="1" a="1"/>
  <c r="D458" i="21" s="1"/>
  <c r="D459" i="21" s="1" a="1"/>
  <c r="D459" i="21" s="1"/>
  <c r="D460" i="21" s="1" a="1"/>
  <c r="D460" i="21" s="1"/>
  <c r="D461" i="21" s="1" a="1"/>
  <c r="D461" i="21" s="1"/>
  <c r="D462" i="21" s="1" a="1"/>
  <c r="D462" i="21" s="1"/>
  <c r="D463" i="21" s="1" a="1"/>
  <c r="D463" i="21" s="1"/>
  <c r="D464" i="21" s="1" a="1"/>
  <c r="D464" i="21" s="1"/>
  <c r="D465" i="21" s="1" a="1"/>
  <c r="D465" i="21" s="1"/>
  <c r="D466" i="21" s="1" a="1"/>
  <c r="D466" i="21" s="1"/>
  <c r="D467" i="21" s="1" a="1"/>
  <c r="D467" i="21" s="1"/>
  <c r="D468" i="21" s="1" a="1"/>
  <c r="D468" i="21" s="1"/>
  <c r="D469" i="21" s="1" a="1"/>
  <c r="D469" i="21" s="1"/>
  <c r="D470" i="21" s="1" a="1"/>
  <c r="D470" i="21" s="1"/>
  <c r="D471" i="21" s="1" a="1"/>
  <c r="D471" i="21" s="1"/>
  <c r="D472" i="21" s="1" a="1"/>
  <c r="D472" i="21" s="1"/>
  <c r="D473" i="21" s="1" a="1"/>
  <c r="D473" i="21" s="1"/>
  <c r="D474" i="21" s="1" a="1"/>
  <c r="D474" i="21" s="1"/>
  <c r="D475" i="21" s="1" a="1"/>
  <c r="D475" i="21" s="1"/>
  <c r="D476" i="21" s="1" a="1"/>
  <c r="D476" i="21" s="1"/>
  <c r="D477" i="21" s="1" a="1"/>
  <c r="D477" i="21" s="1"/>
  <c r="D478" i="21" s="1" a="1"/>
  <c r="D478" i="21" s="1"/>
  <c r="D479" i="21" s="1" a="1"/>
  <c r="D479" i="21" s="1"/>
  <c r="D480" i="21" s="1" a="1"/>
  <c r="D480" i="21" s="1"/>
  <c r="D481" i="21" s="1" a="1"/>
  <c r="D481" i="21" s="1"/>
  <c r="D482" i="21" s="1" a="1"/>
  <c r="D482" i="21" s="1"/>
  <c r="D483" i="21" s="1" a="1"/>
  <c r="D483" i="21" s="1"/>
  <c r="D484" i="21" s="1" a="1"/>
  <c r="D484" i="21" s="1"/>
  <c r="D485" i="21" s="1" a="1"/>
  <c r="D485" i="21" s="1"/>
  <c r="D486" i="21" s="1" a="1"/>
  <c r="D486" i="21" s="1"/>
  <c r="D487" i="21" s="1" a="1"/>
  <c r="D487" i="21" s="1"/>
  <c r="D488" i="21" s="1" a="1"/>
  <c r="D488" i="21" s="1"/>
  <c r="D489" i="21" s="1" a="1"/>
  <c r="D489" i="21" s="1"/>
  <c r="D490" i="21" s="1" a="1"/>
  <c r="D490" i="21" s="1"/>
  <c r="D491" i="21" s="1" a="1"/>
  <c r="D491" i="21" s="1"/>
  <c r="D492" i="21" s="1" a="1"/>
  <c r="D492" i="21" s="1"/>
  <c r="D493" i="21" s="1" a="1"/>
  <c r="D493" i="21" s="1"/>
  <c r="D494" i="21" s="1" a="1"/>
  <c r="D494" i="21" s="1"/>
  <c r="D495" i="21" s="1" a="1"/>
  <c r="D495" i="21" s="1"/>
  <c r="D496" i="21" s="1" a="1"/>
  <c r="D496" i="21" s="1"/>
  <c r="D497" i="21" s="1" a="1"/>
  <c r="D497" i="21" s="1"/>
  <c r="D498" i="21" s="1" a="1"/>
  <c r="D498" i="21" s="1"/>
  <c r="D499" i="21" s="1" a="1"/>
  <c r="D499" i="21" s="1"/>
  <c r="D500" i="21" s="1" a="1"/>
  <c r="D500" i="21" s="1"/>
  <c r="D501" i="21" s="1" a="1"/>
  <c r="D501" i="21" s="1"/>
  <c r="D502" i="21" s="1" a="1"/>
  <c r="D502" i="21" s="1"/>
  <c r="D503" i="21" s="1" a="1"/>
  <c r="D503" i="21" s="1"/>
  <c r="D504" i="21" s="1" a="1"/>
  <c r="D504" i="21" s="1"/>
  <c r="D505" i="21" s="1" a="1"/>
  <c r="D505" i="21" s="1"/>
  <c r="D506" i="21" s="1" a="1"/>
  <c r="D506" i="21" s="1"/>
  <c r="D507" i="21" s="1" a="1"/>
  <c r="D507" i="21" s="1"/>
  <c r="D508" i="21" s="1" a="1"/>
  <c r="D508" i="21" s="1"/>
  <c r="D509" i="21" s="1" a="1"/>
  <c r="D509" i="21" s="1"/>
  <c r="D510" i="21" s="1" a="1"/>
  <c r="D510" i="21" s="1"/>
  <c r="D511" i="21" s="1" a="1"/>
  <c r="D511" i="21" s="1"/>
  <c r="D512" i="21" s="1" a="1"/>
  <c r="D512" i="21" s="1"/>
  <c r="D513" i="21" s="1" a="1"/>
  <c r="D513" i="21" s="1"/>
  <c r="D514" i="21" s="1" a="1"/>
  <c r="D514" i="21" s="1"/>
  <c r="D515" i="21" s="1" a="1"/>
  <c r="D515" i="21" s="1"/>
  <c r="D516" i="21" s="1" a="1"/>
  <c r="D516" i="21" s="1"/>
  <c r="D517" i="21" s="1" a="1"/>
  <c r="D517" i="21" s="1"/>
  <c r="D518" i="21" s="1" a="1"/>
  <c r="D518" i="21" s="1"/>
  <c r="D519" i="21" s="1" a="1"/>
  <c r="D519" i="21" s="1"/>
  <c r="F2" i="21" a="1"/>
  <c r="F2" i="21" s="1"/>
  <c r="B2" i="25" a="1"/>
  <c r="B2" i="25" s="1"/>
  <c r="B3" i="25" s="1" a="1"/>
  <c r="B3" i="25" s="1"/>
  <c r="B4" i="25" s="1" a="1"/>
  <c r="B4" i="25" s="1"/>
  <c r="B5" i="25" s="1" a="1"/>
  <c r="B5" i="25" s="1"/>
  <c r="B6" i="25" s="1" a="1"/>
  <c r="B6" i="25" s="1"/>
  <c r="B7" i="25" s="1" a="1"/>
  <c r="B7" i="25" s="1"/>
  <c r="B8" i="25" s="1" a="1"/>
  <c r="B8" i="25" s="1"/>
  <c r="B9" i="25" s="1" a="1"/>
  <c r="B9" i="25" s="1"/>
  <c r="B10" i="25" s="1" a="1"/>
  <c r="B10" i="25" s="1"/>
  <c r="B11" i="25" s="1" a="1"/>
  <c r="B11" i="25" s="1"/>
  <c r="B12" i="25" s="1" a="1"/>
  <c r="B12" i="25" s="1"/>
  <c r="B13" i="25" s="1" a="1"/>
  <c r="B13" i="25" s="1"/>
  <c r="B14" i="25" s="1" a="1"/>
  <c r="B14" i="25" s="1"/>
  <c r="B15" i="25" s="1" a="1"/>
  <c r="B15" i="25" s="1"/>
  <c r="B16" i="25" s="1" a="1"/>
  <c r="B16" i="25" s="1"/>
  <c r="B17" i="25" s="1" a="1"/>
  <c r="B17" i="25" s="1"/>
  <c r="B18" i="25" s="1" a="1"/>
  <c r="B18" i="25" s="1"/>
  <c r="B19" i="25" s="1" a="1"/>
  <c r="B19" i="25" s="1"/>
  <c r="B20" i="25" s="1" a="1"/>
  <c r="B20" i="25" s="1"/>
  <c r="B21" i="25" s="1" a="1"/>
  <c r="B21" i="25" s="1"/>
  <c r="B22" i="25" s="1" a="1"/>
  <c r="B22" i="25" s="1"/>
  <c r="B23" i="25" s="1" a="1"/>
  <c r="B23" i="25" s="1"/>
  <c r="B24" i="25" s="1" a="1"/>
  <c r="B24" i="25" s="1"/>
  <c r="B25" i="25" s="1" a="1"/>
  <c r="B25" i="25" s="1"/>
  <c r="B26" i="25" s="1" a="1"/>
  <c r="B26" i="25" s="1"/>
  <c r="B27" i="25" s="1" a="1"/>
  <c r="B27" i="25" s="1"/>
  <c r="B28" i="25" s="1" a="1"/>
  <c r="B28" i="25" s="1"/>
  <c r="B29" i="25" s="1" a="1"/>
  <c r="B29" i="25" s="1"/>
  <c r="B30" i="25" s="1" a="1"/>
  <c r="B30" i="25" s="1"/>
  <c r="B31" i="25" s="1" a="1"/>
  <c r="B31" i="25" s="1"/>
  <c r="B32" i="25" s="1" a="1"/>
  <c r="B32" i="25" s="1"/>
  <c r="B33" i="25" s="1" a="1"/>
  <c r="B33" i="25" s="1"/>
  <c r="B34" i="25" s="1" a="1"/>
  <c r="B34" i="25" s="1"/>
  <c r="B35" i="25" s="1" a="1"/>
  <c r="B35" i="25" s="1"/>
  <c r="B36" i="25" s="1" a="1"/>
  <c r="B36" i="25" s="1"/>
  <c r="B37" i="25" s="1" a="1"/>
  <c r="B37" i="25" s="1"/>
  <c r="B38" i="25" s="1" a="1"/>
  <c r="B38" i="25" s="1"/>
  <c r="B39" i="25" s="1" a="1"/>
  <c r="B39" i="25" s="1"/>
  <c r="B40" i="25" s="1" a="1"/>
  <c r="B40" i="25" s="1"/>
  <c r="B41" i="25" s="1" a="1"/>
  <c r="B41" i="25" s="1"/>
  <c r="B42" i="25" s="1" a="1"/>
  <c r="B42" i="25" s="1"/>
  <c r="B43" i="25" s="1" a="1"/>
  <c r="B43" i="25" s="1"/>
  <c r="B44" i="25" s="1" a="1"/>
  <c r="B44" i="25" s="1"/>
  <c r="B45" i="25" s="1" a="1"/>
  <c r="B45" i="25" s="1"/>
  <c r="B46" i="25" s="1" a="1"/>
  <c r="B46" i="25" s="1"/>
  <c r="B47" i="25" s="1" a="1"/>
  <c r="B47" i="25" s="1"/>
  <c r="B48" i="25" s="1" a="1"/>
  <c r="B48" i="25" s="1"/>
  <c r="B49" i="25" s="1" a="1"/>
  <c r="B49" i="25" s="1"/>
  <c r="B50" i="25" s="1" a="1"/>
  <c r="B50" i="25" s="1"/>
  <c r="B51" i="25" s="1" a="1"/>
  <c r="B51" i="25" s="1"/>
  <c r="B52" i="25" s="1" a="1"/>
  <c r="B52" i="25" s="1"/>
  <c r="B53" i="25" s="1" a="1"/>
  <c r="B53" i="25" s="1"/>
  <c r="B54" i="25" s="1" a="1"/>
  <c r="B54" i="25" s="1"/>
  <c r="B55" i="25" s="1" a="1"/>
  <c r="B55" i="25" s="1"/>
  <c r="B56" i="25" s="1" a="1"/>
  <c r="B56" i="25" s="1"/>
  <c r="B57" i="25" s="1" a="1"/>
  <c r="B57" i="25" s="1"/>
  <c r="B58" i="25" s="1" a="1"/>
  <c r="B58" i="25" s="1"/>
  <c r="B59" i="25" s="1" a="1"/>
  <c r="B59" i="25" s="1"/>
  <c r="B60" i="25" s="1" a="1"/>
  <c r="B60" i="25" s="1"/>
  <c r="B61" i="25" s="1" a="1"/>
  <c r="B61" i="25" s="1"/>
  <c r="B62" i="25" s="1" a="1"/>
  <c r="B62" i="25" s="1"/>
  <c r="B63" i="25" s="1" a="1"/>
  <c r="B63" i="25" s="1"/>
  <c r="B64" i="25" s="1" a="1"/>
  <c r="B64" i="25" s="1"/>
  <c r="B65" i="25" s="1" a="1"/>
  <c r="B65" i="25" s="1"/>
  <c r="B66" i="25" s="1" a="1"/>
  <c r="B66" i="25" s="1"/>
  <c r="B67" i="25" s="1" a="1"/>
  <c r="B67" i="25" s="1"/>
  <c r="B68" i="25" s="1" a="1"/>
  <c r="B68" i="25" s="1"/>
  <c r="B69" i="25" s="1" a="1"/>
  <c r="B69" i="25" s="1"/>
  <c r="B70" i="25" s="1" a="1"/>
  <c r="B70" i="25" s="1"/>
  <c r="B71" i="25" s="1" a="1"/>
  <c r="B71" i="25" s="1"/>
  <c r="B72" i="25" s="1" a="1"/>
  <c r="B72" i="25" s="1"/>
  <c r="B73" i="25" s="1" a="1"/>
  <c r="B73" i="25" s="1"/>
  <c r="B74" i="25" s="1" a="1"/>
  <c r="B74" i="25" s="1"/>
  <c r="B75" i="25" s="1" a="1"/>
  <c r="B75" i="25" s="1"/>
  <c r="B76" i="25" s="1" a="1"/>
  <c r="B76" i="25" s="1"/>
  <c r="B77" i="25" s="1" a="1"/>
  <c r="B77" i="25" s="1"/>
  <c r="B78" i="25" s="1" a="1"/>
  <c r="B78" i="25" s="1"/>
  <c r="B79" i="25" s="1" a="1"/>
  <c r="B79" i="25" s="1"/>
  <c r="B80" i="25" s="1" a="1"/>
  <c r="B80" i="25" s="1"/>
  <c r="B81" i="25" s="1" a="1"/>
  <c r="B81" i="25" s="1"/>
  <c r="B82" i="25" s="1" a="1"/>
  <c r="B82" i="25" s="1"/>
  <c r="B83" i="25" s="1" a="1"/>
  <c r="B83" i="25" s="1"/>
  <c r="B84" i="25" s="1" a="1"/>
  <c r="B84" i="25" s="1"/>
  <c r="B85" i="25" s="1" a="1"/>
  <c r="B85" i="25" s="1"/>
  <c r="B86" i="25" s="1" a="1"/>
  <c r="B86" i="25" s="1"/>
  <c r="B87" i="25" s="1" a="1"/>
  <c r="B87" i="25" s="1"/>
  <c r="B88" i="25" s="1" a="1"/>
  <c r="B88" i="25" s="1"/>
  <c r="B89" i="25" s="1" a="1"/>
  <c r="B89" i="25" s="1"/>
  <c r="B90" i="25" s="1" a="1"/>
  <c r="B90" i="25" s="1"/>
  <c r="B91" i="25" s="1" a="1"/>
  <c r="B91" i="25" s="1"/>
  <c r="B92" i="25" s="1" a="1"/>
  <c r="B92" i="25" s="1"/>
  <c r="B93" i="25" s="1" a="1"/>
  <c r="B93" i="25" s="1"/>
  <c r="B94" i="25" s="1" a="1"/>
  <c r="B94" i="25" s="1"/>
  <c r="B95" i="25" s="1" a="1"/>
  <c r="B95" i="25" s="1"/>
  <c r="B96" i="25" s="1" a="1"/>
  <c r="B96" i="25" s="1"/>
  <c r="B97" i="25" s="1" a="1"/>
  <c r="B97" i="25" s="1"/>
  <c r="B98" i="25" s="1" a="1"/>
  <c r="B98" i="25" s="1"/>
  <c r="B99" i="25" s="1" a="1"/>
  <c r="B99" i="25" s="1"/>
  <c r="B100" i="25" s="1" a="1"/>
  <c r="B100" i="25" s="1"/>
  <c r="B101" i="25" s="1" a="1"/>
  <c r="B101" i="25" s="1"/>
  <c r="B102" i="25" s="1" a="1"/>
  <c r="B102" i="25" s="1"/>
  <c r="B103" i="25" s="1" a="1"/>
  <c r="B103" i="25" s="1"/>
  <c r="B104" i="25" s="1" a="1"/>
  <c r="B104" i="25" s="1"/>
  <c r="B105" i="25" s="1" a="1"/>
  <c r="B105" i="25" s="1"/>
  <c r="B106" i="25" s="1" a="1"/>
  <c r="B106" i="25" s="1"/>
  <c r="B107" i="25" s="1" a="1"/>
  <c r="B107" i="25" s="1"/>
  <c r="B108" i="25" s="1" a="1"/>
  <c r="B108" i="25" s="1"/>
  <c r="B109" i="25" s="1" a="1"/>
  <c r="B109" i="25" s="1"/>
  <c r="B110" i="25" s="1" a="1"/>
  <c r="B110" i="25" s="1"/>
  <c r="B111" i="25" s="1" a="1"/>
  <c r="B111" i="25" s="1"/>
  <c r="B112" i="25" s="1" a="1"/>
  <c r="B112" i="25" s="1"/>
  <c r="B113" i="25" s="1" a="1"/>
  <c r="B113" i="25" s="1"/>
  <c r="B114" i="25" s="1" a="1"/>
  <c r="B114" i="25" s="1"/>
  <c r="B115" i="25" s="1" a="1"/>
  <c r="B115" i="25" s="1"/>
  <c r="B116" i="25" s="1" a="1"/>
  <c r="B116" i="25" s="1"/>
  <c r="B117" i="25" s="1" a="1"/>
  <c r="B117" i="25" s="1"/>
  <c r="B118" i="25" s="1" a="1"/>
  <c r="B118" i="25" s="1"/>
  <c r="B119" i="25" s="1" a="1"/>
  <c r="B119" i="25" s="1"/>
  <c r="B120" i="25" s="1" a="1"/>
  <c r="B120" i="25" s="1"/>
  <c r="B121" i="25" s="1" a="1"/>
  <c r="B121" i="25" s="1"/>
  <c r="B122" i="25" s="1" a="1"/>
  <c r="B122" i="25" s="1"/>
  <c r="B123" i="25" s="1" a="1"/>
  <c r="B123" i="25" s="1"/>
  <c r="B124" i="25" s="1" a="1"/>
  <c r="B124" i="25" s="1"/>
  <c r="B125" i="25" s="1" a="1"/>
  <c r="B125" i="25" s="1"/>
  <c r="B126" i="25" s="1" a="1"/>
  <c r="B126" i="25" s="1"/>
  <c r="B127" i="25" s="1" a="1"/>
  <c r="B127" i="25" s="1"/>
  <c r="B128" i="25" s="1" a="1"/>
  <c r="B128" i="25" s="1"/>
  <c r="B129" i="25" s="1" a="1"/>
  <c r="B129" i="25" s="1"/>
  <c r="B130" i="25" s="1" a="1"/>
  <c r="B130" i="25" s="1"/>
  <c r="B131" i="25" s="1" a="1"/>
  <c r="B131" i="25" s="1"/>
  <c r="B132" i="25" s="1" a="1"/>
  <c r="B132" i="25" s="1"/>
  <c r="B133" i="25" s="1" a="1"/>
  <c r="B133" i="25" s="1"/>
  <c r="B134" i="25" s="1" a="1"/>
  <c r="B134" i="25" s="1"/>
  <c r="B135" i="25" s="1" a="1"/>
  <c r="B135" i="25" s="1"/>
  <c r="B136" i="25" s="1" a="1"/>
  <c r="B136" i="25" s="1"/>
  <c r="B137" i="25" s="1" a="1"/>
  <c r="B137" i="25" s="1"/>
  <c r="B138" i="25" s="1" a="1"/>
  <c r="B138" i="25" s="1"/>
  <c r="B139" i="25" s="1" a="1"/>
  <c r="B139" i="25" s="1"/>
  <c r="B140" i="25" s="1" a="1"/>
  <c r="B140" i="25" s="1"/>
  <c r="B141" i="25" s="1" a="1"/>
  <c r="B141" i="25" s="1"/>
  <c r="B142" i="25" s="1" a="1"/>
  <c r="B142" i="25" s="1"/>
  <c r="B143" i="25" s="1" a="1"/>
  <c r="B143" i="25" s="1"/>
  <c r="B144" i="25" s="1" a="1"/>
  <c r="B144" i="25" s="1"/>
  <c r="B145" i="25" s="1" a="1"/>
  <c r="B145" i="25" s="1"/>
  <c r="B146" i="25" s="1" a="1"/>
  <c r="B146" i="25" s="1"/>
  <c r="B147" i="25" s="1" a="1"/>
  <c r="B147" i="25" s="1"/>
  <c r="B148" i="25" s="1" a="1"/>
  <c r="B148" i="25" s="1"/>
  <c r="B149" i="25" s="1" a="1"/>
  <c r="B149" i="25" s="1"/>
  <c r="B150" i="25" s="1" a="1"/>
  <c r="B150" i="25" s="1"/>
  <c r="B151" i="25" s="1" a="1"/>
  <c r="B151" i="25" s="1"/>
  <c r="B152" i="25" s="1" a="1"/>
  <c r="B152" i="25" s="1"/>
  <c r="B153" i="25" s="1" a="1"/>
  <c r="B153" i="25" s="1"/>
  <c r="B154" i="25" s="1" a="1"/>
  <c r="B154" i="25" s="1"/>
  <c r="B155" i="25" s="1" a="1"/>
  <c r="B155" i="25" s="1"/>
  <c r="B156" i="25" s="1" a="1"/>
  <c r="B156" i="25" s="1"/>
  <c r="B157" i="25" s="1" a="1"/>
  <c r="B157" i="25" s="1"/>
  <c r="B158" i="25" s="1" a="1"/>
  <c r="B158" i="25" s="1"/>
  <c r="B159" i="25" s="1" a="1"/>
  <c r="B159" i="25" s="1"/>
  <c r="B160" i="25" s="1" a="1"/>
  <c r="B160" i="25" s="1"/>
  <c r="B161" i="25" s="1" a="1"/>
  <c r="B161" i="25" s="1"/>
  <c r="B162" i="25" s="1" a="1"/>
  <c r="B162" i="25" s="1"/>
  <c r="B163" i="25" s="1" a="1"/>
  <c r="B163" i="25" s="1"/>
  <c r="B164" i="25" s="1" a="1"/>
  <c r="B164" i="25" s="1"/>
  <c r="B165" i="25" s="1" a="1"/>
  <c r="B165" i="25" s="1"/>
  <c r="B166" i="25" s="1" a="1"/>
  <c r="B166" i="25" s="1"/>
  <c r="B167" i="25" s="1" a="1"/>
  <c r="B167" i="25" s="1"/>
  <c r="B168" i="25" s="1" a="1"/>
  <c r="B168" i="25" s="1"/>
  <c r="B169" i="25" s="1" a="1"/>
  <c r="B169" i="25" s="1"/>
  <c r="B170" i="25" s="1" a="1"/>
  <c r="B170" i="25" s="1"/>
  <c r="B171" i="25" s="1" a="1"/>
  <c r="B171" i="25" s="1"/>
  <c r="B172" i="25" s="1" a="1"/>
  <c r="B172" i="25" s="1"/>
  <c r="B173" i="25" s="1" a="1"/>
  <c r="B173" i="25" s="1"/>
  <c r="B174" i="25" s="1" a="1"/>
  <c r="B174" i="25" s="1"/>
  <c r="B175" i="25" s="1" a="1"/>
  <c r="B175" i="25" s="1"/>
  <c r="B176" i="25" s="1" a="1"/>
  <c r="B176" i="25" s="1"/>
  <c r="B177" i="25" s="1" a="1"/>
  <c r="B177" i="25" s="1"/>
  <c r="B178" i="25" s="1" a="1"/>
  <c r="B178" i="25" s="1"/>
  <c r="B179" i="25" s="1" a="1"/>
  <c r="B179" i="25" s="1"/>
  <c r="B180" i="25" s="1" a="1"/>
  <c r="B180" i="25" s="1"/>
  <c r="B181" i="25" s="1" a="1"/>
  <c r="B181" i="25" s="1"/>
  <c r="B182" i="25" s="1" a="1"/>
  <c r="B182" i="25" s="1"/>
  <c r="B183" i="25" s="1" a="1"/>
  <c r="B183" i="25" s="1"/>
  <c r="B184" i="25" s="1" a="1"/>
  <c r="B184" i="25" s="1"/>
  <c r="B185" i="25" s="1" a="1"/>
  <c r="B185" i="25" s="1"/>
  <c r="B186" i="25" s="1" a="1"/>
  <c r="B186" i="25" s="1"/>
  <c r="B187" i="25" s="1" a="1"/>
  <c r="B187" i="25" s="1"/>
  <c r="B188" i="25" s="1" a="1"/>
  <c r="B188" i="25" s="1"/>
  <c r="B189" i="25" s="1" a="1"/>
  <c r="B189" i="25" s="1"/>
  <c r="B190" i="25" s="1" a="1"/>
  <c r="B190" i="25" s="1"/>
  <c r="B191" i="25" s="1" a="1"/>
  <c r="B191" i="25" s="1"/>
  <c r="B192" i="25" s="1" a="1"/>
  <c r="B192" i="25" s="1"/>
  <c r="B193" i="25" s="1" a="1"/>
  <c r="B193" i="25" s="1"/>
  <c r="B194" i="25" s="1" a="1"/>
  <c r="B194" i="25" s="1"/>
  <c r="B195" i="25" s="1" a="1"/>
  <c r="B195" i="25" s="1"/>
  <c r="B196" i="25" s="1" a="1"/>
  <c r="B196" i="25" s="1"/>
  <c r="B197" i="25" s="1" a="1"/>
  <c r="B197" i="25" s="1"/>
  <c r="B198" i="25" s="1" a="1"/>
  <c r="B198" i="25" s="1"/>
  <c r="B199" i="25" s="1" a="1"/>
  <c r="B199" i="25" s="1"/>
  <c r="B200" i="25" s="1" a="1"/>
  <c r="B200" i="25" s="1"/>
  <c r="B201" i="25" s="1" a="1"/>
  <c r="B201" i="25" s="1"/>
  <c r="B202" i="25" s="1" a="1"/>
  <c r="B202" i="25" s="1"/>
  <c r="B203" i="25" s="1" a="1"/>
  <c r="B203" i="25" s="1"/>
  <c r="B204" i="25" s="1" a="1"/>
  <c r="B204" i="25" s="1"/>
  <c r="B205" i="25" s="1" a="1"/>
  <c r="B205" i="25" s="1"/>
  <c r="B206" i="25" s="1" a="1"/>
  <c r="B206" i="25" s="1"/>
  <c r="B207" i="25" s="1" a="1"/>
  <c r="B207" i="25" s="1"/>
  <c r="B208" i="25" s="1" a="1"/>
  <c r="B208" i="25" s="1"/>
  <c r="B209" i="25" s="1" a="1"/>
  <c r="B209" i="25" s="1"/>
  <c r="B210" i="25" s="1" a="1"/>
  <c r="B210" i="25" s="1"/>
  <c r="B211" i="25" s="1" a="1"/>
  <c r="B211" i="25" s="1"/>
  <c r="B212" i="25" s="1" a="1"/>
  <c r="B212" i="25" s="1"/>
  <c r="B213" i="25" s="1" a="1"/>
  <c r="B213" i="25" s="1"/>
  <c r="B214" i="25" s="1" a="1"/>
  <c r="B214" i="25" s="1"/>
  <c r="B215" i="25" s="1" a="1"/>
  <c r="B215" i="25" s="1"/>
  <c r="B216" i="25" s="1" a="1"/>
  <c r="B216" i="25" s="1"/>
  <c r="B217" i="25" s="1" a="1"/>
  <c r="B217" i="25" s="1"/>
  <c r="B218" i="25" s="1" a="1"/>
  <c r="B218" i="25" s="1"/>
  <c r="B219" i="25" s="1" a="1"/>
  <c r="B219" i="25" s="1"/>
  <c r="B220" i="25" s="1" a="1"/>
  <c r="B220" i="25" s="1"/>
  <c r="B221" i="25" s="1" a="1"/>
  <c r="B221" i="25" s="1"/>
  <c r="B222" i="25" s="1" a="1"/>
  <c r="B222" i="25" s="1"/>
  <c r="B223" i="25" s="1" a="1"/>
  <c r="B223" i="25" s="1"/>
  <c r="B224" i="25" s="1" a="1"/>
  <c r="B224" i="25" s="1"/>
  <c r="B225" i="25" s="1" a="1"/>
  <c r="B225" i="25" s="1"/>
  <c r="B226" i="25" s="1" a="1"/>
  <c r="B226" i="25" s="1"/>
  <c r="B227" i="25" s="1" a="1"/>
  <c r="B227" i="25" s="1"/>
  <c r="B228" i="25" s="1" a="1"/>
  <c r="B228" i="25" s="1"/>
  <c r="B229" i="25" s="1" a="1"/>
  <c r="B229" i="25" s="1"/>
  <c r="B230" i="25" s="1" a="1"/>
  <c r="B230" i="25" s="1"/>
  <c r="B231" i="25" s="1" a="1"/>
  <c r="B231" i="25" s="1"/>
  <c r="B232" i="25" s="1" a="1"/>
  <c r="B232" i="25" s="1"/>
  <c r="B233" i="25" s="1" a="1"/>
  <c r="B233" i="25" s="1"/>
  <c r="B234" i="25" s="1" a="1"/>
  <c r="B234" i="25" s="1"/>
  <c r="B235" i="25" s="1" a="1"/>
  <c r="B235" i="25" s="1"/>
  <c r="B236" i="25" s="1" a="1"/>
  <c r="B236" i="25" s="1"/>
  <c r="B237" i="25" s="1" a="1"/>
  <c r="B237" i="25" s="1"/>
  <c r="B238" i="25" s="1" a="1"/>
  <c r="B238" i="25" s="1"/>
  <c r="B239" i="25" s="1" a="1"/>
  <c r="B239" i="25" s="1"/>
  <c r="B240" i="25" s="1" a="1"/>
  <c r="B240" i="25" s="1"/>
  <c r="B241" i="25" s="1" a="1"/>
  <c r="B241" i="25" s="1"/>
  <c r="B242" i="25" s="1" a="1"/>
  <c r="B242" i="25" s="1"/>
  <c r="B243" i="25" s="1" a="1"/>
  <c r="B243" i="25" s="1"/>
  <c r="B244" i="25" s="1" a="1"/>
  <c r="B244" i="25" s="1"/>
  <c r="B245" i="25" s="1" a="1"/>
  <c r="B245" i="25" s="1"/>
  <c r="B246" i="25" s="1" a="1"/>
  <c r="B246" i="25" s="1"/>
  <c r="B247" i="25" s="1" a="1"/>
  <c r="B247" i="25" s="1"/>
  <c r="B248" i="25" s="1" a="1"/>
  <c r="B248" i="25" s="1"/>
  <c r="B249" i="25" s="1" a="1"/>
  <c r="B249" i="25" s="1"/>
  <c r="B250" i="25" s="1" a="1"/>
  <c r="B250" i="25" s="1"/>
  <c r="B251" i="25" s="1" a="1"/>
  <c r="B251" i="25" s="1"/>
  <c r="B252" i="25" s="1" a="1"/>
  <c r="B252" i="25" s="1"/>
  <c r="B253" i="25" s="1" a="1"/>
  <c r="B253" i="25" s="1"/>
  <c r="B254" i="25" s="1" a="1"/>
  <c r="B254" i="25" s="1"/>
  <c r="B255" i="25" s="1" a="1"/>
  <c r="B255" i="25" s="1"/>
  <c r="B256" i="25" s="1" a="1"/>
  <c r="B256" i="25" s="1"/>
  <c r="B257" i="25" s="1" a="1"/>
  <c r="B257" i="25" s="1"/>
  <c r="B258" i="25" s="1" a="1"/>
  <c r="B258" i="25" s="1"/>
  <c r="B259" i="25" s="1" a="1"/>
  <c r="B259" i="25" s="1"/>
  <c r="B260" i="25" s="1" a="1"/>
  <c r="B260" i="25" s="1"/>
  <c r="B261" i="25" s="1" a="1"/>
  <c r="B261" i="25" s="1"/>
  <c r="B262" i="25" s="1" a="1"/>
  <c r="B262" i="25" s="1"/>
  <c r="B263" i="25" s="1" a="1"/>
  <c r="B263" i="25" s="1"/>
  <c r="B264" i="25" s="1" a="1"/>
  <c r="B264" i="25" s="1"/>
  <c r="B265" i="25" s="1" a="1"/>
  <c r="B265" i="25" s="1"/>
  <c r="B266" i="25" s="1" a="1"/>
  <c r="B266" i="25" s="1"/>
  <c r="B267" i="25" s="1" a="1"/>
  <c r="B267" i="25" s="1"/>
  <c r="B268" i="25" s="1" a="1"/>
  <c r="B268" i="25" s="1"/>
  <c r="B269" i="25" s="1" a="1"/>
  <c r="B269" i="25" s="1"/>
  <c r="B270" i="25" s="1" a="1"/>
  <c r="B270" i="25" s="1"/>
  <c r="B271" i="25" s="1" a="1"/>
  <c r="B271" i="25" s="1"/>
  <c r="B272" i="25" s="1" a="1"/>
  <c r="B272" i="25" s="1"/>
  <c r="B273" i="25" s="1" a="1"/>
  <c r="B273" i="25" s="1"/>
  <c r="B274" i="25" s="1" a="1"/>
  <c r="B274" i="25" s="1"/>
  <c r="B275" i="25" s="1" a="1"/>
  <c r="B275" i="25" s="1"/>
  <c r="B276" i="25" s="1" a="1"/>
  <c r="B276" i="25" s="1"/>
  <c r="B277" i="25" s="1" a="1"/>
  <c r="B277" i="25" s="1"/>
  <c r="B278" i="25" s="1" a="1"/>
  <c r="B278" i="25" s="1"/>
  <c r="B279" i="25" s="1" a="1"/>
  <c r="B279" i="25" s="1"/>
  <c r="B280" i="25" s="1" a="1"/>
  <c r="B280" i="25" s="1"/>
  <c r="B281" i="25" s="1" a="1"/>
  <c r="B281" i="25" s="1"/>
  <c r="B282" i="25" s="1" a="1"/>
  <c r="B282" i="25" s="1"/>
  <c r="B283" i="25" s="1" a="1"/>
  <c r="B283" i="25" s="1"/>
  <c r="B284" i="25" s="1" a="1"/>
  <c r="B284" i="25" s="1"/>
  <c r="B285" i="25" s="1" a="1"/>
  <c r="B285" i="25" s="1"/>
  <c r="B286" i="25" s="1" a="1"/>
  <c r="B286" i="25" s="1"/>
  <c r="B287" i="25" s="1" a="1"/>
  <c r="B287" i="25" s="1"/>
  <c r="B288" i="25" s="1" a="1"/>
  <c r="B288" i="25" s="1"/>
  <c r="B289" i="25" s="1" a="1"/>
  <c r="B289" i="25" s="1"/>
  <c r="B290" i="25" s="1" a="1"/>
  <c r="B290" i="25" s="1"/>
  <c r="B291" i="25" s="1" a="1"/>
  <c r="B291" i="25" s="1"/>
  <c r="B292" i="25" s="1" a="1"/>
  <c r="B292" i="25" s="1"/>
  <c r="B293" i="25" s="1" a="1"/>
  <c r="B293" i="25" s="1"/>
  <c r="B294" i="25" s="1" a="1"/>
  <c r="B294" i="25" s="1"/>
  <c r="B295" i="25" s="1" a="1"/>
  <c r="B295" i="25" s="1"/>
  <c r="B296" i="25" s="1" a="1"/>
  <c r="B296" i="25" s="1"/>
  <c r="B297" i="25" s="1" a="1"/>
  <c r="B297" i="25" s="1"/>
  <c r="B298" i="25" s="1" a="1"/>
  <c r="B298" i="25" s="1"/>
  <c r="B299" i="25" s="1" a="1"/>
  <c r="B299" i="25" s="1"/>
  <c r="B300" i="25" s="1" a="1"/>
  <c r="B300" i="25" s="1"/>
  <c r="B301" i="25" s="1" a="1"/>
  <c r="B301" i="25" s="1"/>
  <c r="B302" i="25" s="1" a="1"/>
  <c r="B302" i="25" s="1"/>
  <c r="B303" i="25" s="1" a="1"/>
  <c r="B303" i="25" s="1"/>
  <c r="B304" i="25" s="1" a="1"/>
  <c r="B304" i="25" s="1"/>
  <c r="B305" i="25" s="1" a="1"/>
  <c r="B305" i="25" s="1"/>
  <c r="B306" i="25" s="1" a="1"/>
  <c r="B306" i="25" s="1"/>
  <c r="B307" i="25" s="1" a="1"/>
  <c r="B307" i="25" s="1"/>
  <c r="B308" i="25" s="1" a="1"/>
  <c r="B308" i="25" s="1"/>
  <c r="B309" i="25" s="1" a="1"/>
  <c r="B309" i="25" s="1"/>
  <c r="B310" i="25" s="1" a="1"/>
  <c r="B310" i="25" s="1"/>
  <c r="B311" i="25" s="1" a="1"/>
  <c r="B311" i="25" s="1"/>
  <c r="B312" i="25" s="1" a="1"/>
  <c r="B312" i="25" s="1"/>
  <c r="B313" i="25" s="1" a="1"/>
  <c r="B313" i="25" s="1"/>
  <c r="B314" i="25" s="1" a="1"/>
  <c r="B314" i="25" s="1"/>
  <c r="B315" i="25" s="1" a="1"/>
  <c r="B315" i="25" s="1"/>
  <c r="B316" i="25" s="1" a="1"/>
  <c r="B316" i="25" s="1"/>
  <c r="B317" i="25" s="1" a="1"/>
  <c r="B317" i="25" s="1"/>
  <c r="B318" i="25" s="1" a="1"/>
  <c r="B318" i="25" s="1"/>
  <c r="B319" i="25" s="1" a="1"/>
  <c r="B319" i="25" s="1"/>
  <c r="B320" i="25" s="1" a="1"/>
  <c r="B320" i="25" s="1"/>
  <c r="B321" i="25" s="1" a="1"/>
  <c r="B321" i="25" s="1"/>
  <c r="B322" i="25" s="1" a="1"/>
  <c r="B322" i="25" s="1"/>
  <c r="B323" i="25" s="1" a="1"/>
  <c r="B323" i="25" s="1"/>
  <c r="B324" i="25" s="1" a="1"/>
  <c r="B324" i="25" s="1"/>
  <c r="B325" i="25" s="1" a="1"/>
  <c r="B325" i="25" s="1"/>
  <c r="B326" i="25" s="1" a="1"/>
  <c r="B326" i="25" s="1"/>
  <c r="B327" i="25" s="1" a="1"/>
  <c r="B327" i="25" s="1"/>
  <c r="B328" i="25" s="1" a="1"/>
  <c r="B328" i="25" s="1"/>
  <c r="B329" i="25" s="1" a="1"/>
  <c r="B329" i="25" s="1"/>
  <c r="B330" i="25" s="1" a="1"/>
  <c r="B330" i="25" s="1"/>
  <c r="B331" i="25" s="1" a="1"/>
  <c r="B331" i="25" s="1"/>
  <c r="B332" i="25" s="1" a="1"/>
  <c r="B332" i="25" s="1"/>
  <c r="B333" i="25" s="1" a="1"/>
  <c r="B333" i="25" s="1"/>
  <c r="B334" i="25" s="1" a="1"/>
  <c r="B334" i="25" s="1"/>
  <c r="B335" i="25" s="1" a="1"/>
  <c r="B335" i="25" s="1"/>
  <c r="B336" i="25" s="1" a="1"/>
  <c r="B336" i="25" s="1"/>
  <c r="B337" i="25" s="1" a="1"/>
  <c r="B337" i="25" s="1"/>
  <c r="B338" i="25" s="1" a="1"/>
  <c r="B338" i="25" s="1"/>
  <c r="B339" i="25" s="1" a="1"/>
  <c r="B339" i="25" s="1"/>
  <c r="B340" i="25" s="1" a="1"/>
  <c r="B340" i="25" s="1"/>
  <c r="B341" i="25" s="1" a="1"/>
  <c r="B341" i="25" s="1"/>
  <c r="B342" i="25" s="1" a="1"/>
  <c r="B342" i="25" s="1"/>
  <c r="B343" i="25" s="1" a="1"/>
  <c r="B343" i="25" s="1"/>
  <c r="B344" i="25" s="1" a="1"/>
  <c r="B344" i="25" s="1"/>
  <c r="B345" i="25" s="1" a="1"/>
  <c r="B345" i="25" s="1"/>
  <c r="B346" i="25" s="1" a="1"/>
  <c r="B346" i="25" s="1"/>
  <c r="B347" i="25" s="1" a="1"/>
  <c r="B347" i="25" s="1"/>
  <c r="B348" i="25" s="1" a="1"/>
  <c r="B348" i="25" s="1"/>
  <c r="B349" i="25" s="1" a="1"/>
  <c r="B349" i="25" s="1"/>
  <c r="B350" i="25" s="1" a="1"/>
  <c r="B350" i="25" s="1"/>
  <c r="B351" i="25" s="1" a="1"/>
  <c r="B351" i="25" s="1"/>
  <c r="B352" i="25" s="1" a="1"/>
  <c r="B352" i="25" s="1"/>
  <c r="B353" i="25" s="1" a="1"/>
  <c r="B353" i="25" s="1"/>
  <c r="B354" i="25" s="1" a="1"/>
  <c r="B354" i="25" s="1"/>
  <c r="B355" i="25" s="1" a="1"/>
  <c r="B355" i="25" s="1"/>
  <c r="B356" i="25" s="1" a="1"/>
  <c r="B356" i="25" s="1"/>
  <c r="B357" i="25" s="1" a="1"/>
  <c r="B357" i="25" s="1"/>
  <c r="B358" i="25" s="1" a="1"/>
  <c r="B358" i="25" s="1"/>
  <c r="B359" i="25" s="1" a="1"/>
  <c r="B359" i="25" s="1"/>
  <c r="B360" i="25" s="1" a="1"/>
  <c r="B360" i="25" s="1"/>
  <c r="B361" i="25" s="1" a="1"/>
  <c r="B361" i="25" s="1"/>
  <c r="B362" i="25" s="1" a="1"/>
  <c r="B362" i="25" s="1"/>
  <c r="B363" i="25" s="1" a="1"/>
  <c r="B363" i="25" s="1"/>
  <c r="B364" i="25" s="1" a="1"/>
  <c r="B364" i="25" s="1"/>
  <c r="B365" i="25" s="1" a="1"/>
  <c r="B365" i="25" s="1"/>
  <c r="B366" i="25" s="1" a="1"/>
  <c r="B366" i="25" s="1"/>
  <c r="B367" i="25" s="1" a="1"/>
  <c r="B367" i="25" s="1"/>
  <c r="B368" i="25" s="1" a="1"/>
  <c r="B368" i="25" s="1"/>
  <c r="B369" i="25" s="1" a="1"/>
  <c r="B369" i="25" s="1"/>
  <c r="B370" i="25" s="1" a="1"/>
  <c r="B370" i="25" s="1"/>
  <c r="B371" i="25" s="1" a="1"/>
  <c r="B371" i="25" s="1"/>
  <c r="B372" i="25" s="1" a="1"/>
  <c r="B372" i="25" s="1"/>
  <c r="B373" i="25" s="1" a="1"/>
  <c r="B373" i="25" s="1"/>
  <c r="B374" i="25" s="1" a="1"/>
  <c r="B374" i="25" s="1"/>
  <c r="B375" i="25" s="1" a="1"/>
  <c r="B375" i="25" s="1"/>
  <c r="B376" i="25" s="1" a="1"/>
  <c r="B376" i="25" s="1"/>
  <c r="B377" i="25" s="1" a="1"/>
  <c r="B377" i="25" s="1"/>
  <c r="B378" i="25" s="1" a="1"/>
  <c r="B378" i="25" s="1"/>
  <c r="B379" i="25" s="1" a="1"/>
  <c r="B379" i="25" s="1"/>
  <c r="B380" i="25" s="1" a="1"/>
  <c r="B380" i="25" s="1"/>
  <c r="B381" i="25" s="1" a="1"/>
  <c r="B381" i="25" s="1"/>
  <c r="B382" i="25" s="1" a="1"/>
  <c r="B382" i="25" s="1"/>
  <c r="B383" i="25" s="1" a="1"/>
  <c r="B383" i="25" s="1"/>
  <c r="B384" i="25" s="1" a="1"/>
  <c r="B384" i="25" s="1"/>
  <c r="B385" i="25" s="1" a="1"/>
  <c r="B385" i="25" s="1"/>
  <c r="B386" i="25" s="1" a="1"/>
  <c r="B386" i="25" s="1"/>
  <c r="B387" i="25" s="1" a="1"/>
  <c r="B387" i="25" s="1"/>
  <c r="B388" i="25" s="1" a="1"/>
  <c r="B388" i="25" s="1"/>
  <c r="B389" i="25" s="1" a="1"/>
  <c r="B389" i="25" s="1"/>
  <c r="B390" i="25" s="1" a="1"/>
  <c r="B390" i="25" s="1"/>
  <c r="B391" i="25" s="1" a="1"/>
  <c r="B391" i="25" s="1"/>
  <c r="B392" i="25" s="1" a="1"/>
  <c r="B392" i="25" s="1"/>
  <c r="B393" i="25" s="1" a="1"/>
  <c r="B393" i="25" s="1"/>
  <c r="B394" i="25" s="1" a="1"/>
  <c r="B394" i="25" s="1"/>
  <c r="B395" i="25" s="1" a="1"/>
  <c r="B395" i="25" s="1"/>
  <c r="B396" i="25" s="1" a="1"/>
  <c r="B396" i="25" s="1"/>
  <c r="B397" i="25" s="1" a="1"/>
  <c r="B397" i="25" s="1"/>
  <c r="B398" i="25" s="1" a="1"/>
  <c r="B398" i="25" s="1"/>
  <c r="B399" i="25" s="1" a="1"/>
  <c r="B399" i="25" s="1"/>
  <c r="B400" i="25" s="1" a="1"/>
  <c r="B400" i="25" s="1"/>
  <c r="B401" i="25" s="1" a="1"/>
  <c r="B401" i="25" s="1"/>
  <c r="B402" i="25" s="1" a="1"/>
  <c r="B402" i="25" s="1"/>
  <c r="B403" i="25" s="1" a="1"/>
  <c r="B403" i="25" s="1"/>
  <c r="B404" i="25" s="1" a="1"/>
  <c r="B404" i="25" s="1"/>
  <c r="B405" i="25" s="1" a="1"/>
  <c r="B405" i="25" s="1"/>
  <c r="B406" i="25" s="1" a="1"/>
  <c r="B406" i="25" s="1"/>
  <c r="B407" i="25" s="1" a="1"/>
  <c r="B407" i="25" s="1"/>
  <c r="B408" i="25" s="1" a="1"/>
  <c r="B408" i="25" s="1"/>
  <c r="B409" i="25" s="1" a="1"/>
  <c r="B409" i="25" s="1"/>
  <c r="B410" i="25" s="1" a="1"/>
  <c r="B410" i="25" s="1"/>
  <c r="B411" i="25" s="1" a="1"/>
  <c r="B411" i="25" s="1"/>
  <c r="B412" i="25" s="1" a="1"/>
  <c r="B412" i="25" s="1"/>
  <c r="B413" i="25" s="1" a="1"/>
  <c r="B413" i="25" s="1"/>
  <c r="B414" i="25" s="1" a="1"/>
  <c r="B414" i="25" s="1"/>
  <c r="B415" i="25" s="1" a="1"/>
  <c r="B415" i="25" s="1"/>
  <c r="B416" i="25" s="1" a="1"/>
  <c r="B416" i="25" s="1"/>
  <c r="B417" i="25" s="1" a="1"/>
  <c r="B417" i="25" s="1"/>
  <c r="B418" i="25" s="1" a="1"/>
  <c r="B418" i="25" s="1"/>
  <c r="B419" i="25" s="1" a="1"/>
  <c r="B419" i="25" s="1"/>
  <c r="B420" i="25" s="1" a="1"/>
  <c r="B420" i="25" s="1"/>
  <c r="B421" i="25" s="1" a="1"/>
  <c r="B421" i="25" s="1"/>
  <c r="B422" i="25" s="1" a="1"/>
  <c r="B422" i="25" s="1"/>
  <c r="B423" i="25" s="1" a="1"/>
  <c r="B423" i="25" s="1"/>
  <c r="B424" i="25" s="1" a="1"/>
  <c r="B424" i="25" s="1"/>
  <c r="B425" i="25" s="1" a="1"/>
  <c r="B425" i="25" s="1"/>
  <c r="B426" i="25" s="1" a="1"/>
  <c r="B426" i="25" s="1"/>
  <c r="B427" i="25" s="1" a="1"/>
  <c r="B427" i="25" s="1"/>
  <c r="B428" i="25" s="1" a="1"/>
  <c r="B428" i="25" s="1"/>
  <c r="B429" i="25" s="1" a="1"/>
  <c r="B429" i="25" s="1"/>
  <c r="B430" i="25" s="1" a="1"/>
  <c r="B430" i="25" s="1"/>
  <c r="B431" i="25" s="1" a="1"/>
  <c r="B431" i="25" s="1"/>
  <c r="B432" i="25" s="1" a="1"/>
  <c r="B432" i="25" s="1"/>
  <c r="B433" i="25" s="1" a="1"/>
  <c r="B433" i="25" s="1"/>
  <c r="B434" i="25" s="1" a="1"/>
  <c r="B434" i="25" s="1"/>
  <c r="B435" i="25" s="1" a="1"/>
  <c r="B435" i="25" s="1"/>
  <c r="B436" i="25" s="1" a="1"/>
  <c r="B436" i="25" s="1"/>
  <c r="B437" i="25" s="1" a="1"/>
  <c r="B437" i="25" s="1"/>
  <c r="B438" i="25" s="1" a="1"/>
  <c r="B438" i="25" s="1"/>
  <c r="B439" i="25" s="1" a="1"/>
  <c r="B439" i="25" s="1"/>
  <c r="B440" i="25" s="1" a="1"/>
  <c r="B440" i="25" s="1"/>
  <c r="B441" i="25" s="1" a="1"/>
  <c r="B441" i="25" s="1"/>
  <c r="B442" i="25" s="1" a="1"/>
  <c r="B442" i="25" s="1"/>
  <c r="B443" i="25" s="1" a="1"/>
  <c r="B443" i="25" s="1"/>
  <c r="B444" i="25" s="1" a="1"/>
  <c r="B444" i="25" s="1"/>
  <c r="B445" i="25" s="1" a="1"/>
  <c r="B445" i="25" s="1"/>
  <c r="B446" i="25" s="1" a="1"/>
  <c r="B446" i="25" s="1"/>
  <c r="B447" i="25" s="1" a="1"/>
  <c r="B447" i="25" s="1"/>
  <c r="B448" i="25" s="1" a="1"/>
  <c r="B448" i="25" s="1"/>
  <c r="B449" i="25" s="1" a="1"/>
  <c r="B449" i="25" s="1"/>
  <c r="B450" i="25" s="1" a="1"/>
  <c r="B450" i="25" s="1"/>
  <c r="B451" i="25" s="1" a="1"/>
  <c r="B451" i="25" s="1"/>
  <c r="B452" i="25" s="1" a="1"/>
  <c r="B452" i="25" s="1"/>
  <c r="B453" i="25" s="1" a="1"/>
  <c r="B453" i="25" s="1"/>
  <c r="B454" i="25" s="1" a="1"/>
  <c r="B454" i="25" s="1"/>
  <c r="B455" i="25" s="1" a="1"/>
  <c r="B455" i="25" s="1"/>
  <c r="B456" i="25" s="1" a="1"/>
  <c r="B456" i="25" s="1"/>
  <c r="B457" i="25" s="1" a="1"/>
  <c r="B457" i="25" s="1"/>
  <c r="B458" i="25" s="1" a="1"/>
  <c r="B458" i="25" s="1"/>
  <c r="B459" i="25" s="1" a="1"/>
  <c r="B459" i="25" s="1"/>
  <c r="B460" i="25" s="1" a="1"/>
  <c r="B460" i="25" s="1"/>
  <c r="B461" i="25" s="1" a="1"/>
  <c r="B461" i="25" s="1"/>
  <c r="B462" i="25" s="1" a="1"/>
  <c r="B462" i="25" s="1"/>
  <c r="B463" i="25" s="1" a="1"/>
  <c r="B463" i="25" s="1"/>
  <c r="B464" i="25" s="1" a="1"/>
  <c r="B464" i="25" s="1"/>
  <c r="B465" i="25" s="1" a="1"/>
  <c r="B465" i="25" s="1"/>
  <c r="B466" i="25" s="1" a="1"/>
  <c r="B466" i="25" s="1"/>
  <c r="B467" i="25" s="1" a="1"/>
  <c r="B467" i="25" s="1"/>
  <c r="B468" i="25" s="1" a="1"/>
  <c r="B468" i="25" s="1"/>
  <c r="B469" i="25" s="1" a="1"/>
  <c r="B469" i="25" s="1"/>
  <c r="B470" i="25" s="1" a="1"/>
  <c r="B470" i="25" s="1"/>
  <c r="B471" i="25" s="1" a="1"/>
  <c r="B471" i="25" s="1"/>
  <c r="B472" i="25" s="1" a="1"/>
  <c r="B472" i="25" s="1"/>
  <c r="B473" i="25" s="1" a="1"/>
  <c r="B473" i="25" s="1"/>
  <c r="B474" i="25" s="1" a="1"/>
  <c r="B474" i="25" s="1"/>
  <c r="B475" i="25" s="1" a="1"/>
  <c r="B475" i="25" s="1"/>
  <c r="B476" i="25" s="1" a="1"/>
  <c r="B476" i="25" s="1"/>
  <c r="B477" i="25" s="1" a="1"/>
  <c r="B477" i="25" s="1"/>
  <c r="B478" i="25" s="1" a="1"/>
  <c r="B478" i="25" s="1"/>
  <c r="B479" i="25" s="1" a="1"/>
  <c r="B479" i="25" s="1"/>
  <c r="B480" i="25" s="1" a="1"/>
  <c r="B480" i="25" s="1"/>
  <c r="B481" i="25" s="1" a="1"/>
  <c r="B481" i="25" s="1"/>
  <c r="B482" i="25" s="1" a="1"/>
  <c r="B482" i="25" s="1"/>
  <c r="B483" i="25" s="1" a="1"/>
  <c r="B483" i="25" s="1"/>
  <c r="B484" i="25" s="1" a="1"/>
  <c r="B484" i="25" s="1"/>
  <c r="B485" i="25" s="1" a="1"/>
  <c r="B485" i="25" s="1"/>
  <c r="B486" i="25" s="1" a="1"/>
  <c r="B486" i="25" s="1"/>
  <c r="B487" i="25" s="1" a="1"/>
  <c r="B487" i="25" s="1"/>
  <c r="B488" i="25" s="1" a="1"/>
  <c r="B488" i="25" s="1"/>
  <c r="B489" i="25" s="1" a="1"/>
  <c r="B489" i="25" s="1"/>
  <c r="B490" i="25" s="1" a="1"/>
  <c r="B490" i="25" s="1"/>
  <c r="B491" i="25" s="1" a="1"/>
  <c r="B491" i="25" s="1"/>
  <c r="B492" i="25" s="1" a="1"/>
  <c r="B492" i="25" s="1"/>
  <c r="B493" i="25" s="1" a="1"/>
  <c r="B493" i="25" s="1"/>
  <c r="B494" i="25" s="1" a="1"/>
  <c r="B494" i="25" s="1"/>
  <c r="B495" i="25" s="1" a="1"/>
  <c r="B495" i="25" s="1"/>
  <c r="B496" i="25" s="1" a="1"/>
  <c r="B496" i="25" s="1"/>
  <c r="B497" i="25" s="1" a="1"/>
  <c r="B497" i="25" s="1"/>
  <c r="B498" i="25" s="1" a="1"/>
  <c r="B498" i="25" s="1"/>
  <c r="B499" i="25" s="1" a="1"/>
  <c r="B499" i="25" s="1"/>
  <c r="B500" i="25" s="1" a="1"/>
  <c r="B500" i="25" s="1"/>
  <c r="B501" i="25" s="1" a="1"/>
  <c r="B501" i="25" s="1"/>
  <c r="B502" i="25" s="1" a="1"/>
  <c r="B502" i="25" s="1"/>
  <c r="B503" i="25" s="1" a="1"/>
  <c r="B503" i="25" s="1"/>
  <c r="B504" i="25" s="1" a="1"/>
  <c r="B504" i="25" s="1"/>
  <c r="B505" i="25" s="1" a="1"/>
  <c r="B505" i="25" s="1"/>
  <c r="B506" i="25" s="1" a="1"/>
  <c r="B506" i="25" s="1"/>
  <c r="B507" i="25" s="1" a="1"/>
  <c r="B507" i="25" s="1"/>
  <c r="B508" i="25" s="1" a="1"/>
  <c r="B508" i="25" s="1"/>
  <c r="B509" i="25" s="1" a="1"/>
  <c r="B509" i="25" s="1"/>
  <c r="B510" i="25" s="1" a="1"/>
  <c r="B510" i="25" s="1"/>
  <c r="B511" i="25" s="1" a="1"/>
  <c r="B511" i="25" s="1"/>
  <c r="B512" i="25" s="1" a="1"/>
  <c r="B512" i="25" s="1"/>
  <c r="B513" i="25" s="1" a="1"/>
  <c r="B513" i="25" s="1"/>
  <c r="B514" i="25" s="1" a="1"/>
  <c r="B514" i="25" s="1"/>
  <c r="B515" i="25" s="1" a="1"/>
  <c r="B515" i="25" s="1"/>
  <c r="B516" i="25" s="1" a="1"/>
  <c r="B516" i="25" s="1"/>
  <c r="B517" i="25" s="1" a="1"/>
  <c r="B517" i="25" s="1"/>
  <c r="B518" i="25" s="1" a="1"/>
  <c r="B518" i="25" s="1"/>
  <c r="B519" i="25" s="1" a="1"/>
  <c r="B519" i="25" s="1"/>
  <c r="A2" i="25" a="1"/>
  <c r="A2" i="25" s="1"/>
  <c r="C2" i="25" s="1"/>
  <c r="AZ100" i="15"/>
  <c r="BA34" i="15" s="1"/>
  <c r="H2" i="18" a="1"/>
  <c r="H2" i="18" s="1"/>
  <c r="BA69" i="15"/>
  <c r="BA43" i="15" s="1"/>
  <c r="AK83" i="7"/>
  <c r="D2" i="18" a="1"/>
  <c r="D2" i="18" s="1"/>
  <c r="D3" i="18" s="1" a="1"/>
  <c r="D3" i="18" s="1"/>
  <c r="D4" i="18" s="1" a="1"/>
  <c r="D4" i="18" s="1"/>
  <c r="D5" i="18" s="1" a="1"/>
  <c r="D5" i="18" s="1"/>
  <c r="D6" i="18" s="1" a="1"/>
  <c r="D6" i="18" s="1"/>
  <c r="D7" i="18" s="1" a="1"/>
  <c r="D7" i="18" s="1"/>
  <c r="D8" i="18" s="1" a="1"/>
  <c r="D8" i="18" s="1"/>
  <c r="D9" i="18" s="1" a="1"/>
  <c r="D9" i="18" s="1"/>
  <c r="D10" i="18" s="1" a="1"/>
  <c r="D10" i="18" s="1"/>
  <c r="D11" i="18" s="1" a="1"/>
  <c r="D11" i="18" s="1"/>
  <c r="D12" i="18" s="1" a="1"/>
  <c r="D12" i="18" s="1"/>
  <c r="D13" i="18" s="1" a="1"/>
  <c r="D13" i="18" s="1"/>
  <c r="D14" i="18" s="1" a="1"/>
  <c r="D14" i="18" s="1"/>
  <c r="D15" i="18" s="1" a="1"/>
  <c r="D15" i="18" s="1"/>
  <c r="D16" i="18" s="1" a="1"/>
  <c r="D16" i="18" s="1"/>
  <c r="D17" i="18" s="1" a="1"/>
  <c r="D17" i="18" s="1"/>
  <c r="D18" i="18" s="1" a="1"/>
  <c r="D18" i="18" s="1"/>
  <c r="D19" i="18" s="1" a="1"/>
  <c r="D19" i="18" s="1"/>
  <c r="D20" i="18" s="1" a="1"/>
  <c r="D20" i="18" s="1"/>
  <c r="D21" i="18" s="1" a="1"/>
  <c r="D21" i="18" s="1"/>
  <c r="D22" i="18" s="1" a="1"/>
  <c r="D22" i="18" s="1"/>
  <c r="D23" i="18" s="1" a="1"/>
  <c r="D23" i="18" s="1"/>
  <c r="D24" i="18" s="1" a="1"/>
  <c r="D24" i="18" s="1"/>
  <c r="D25" i="18" s="1" a="1"/>
  <c r="D25" i="18" s="1"/>
  <c r="D26" i="18" s="1" a="1"/>
  <c r="D26" i="18" s="1"/>
  <c r="D27" i="18" s="1" a="1"/>
  <c r="D27" i="18" s="1"/>
  <c r="D28" i="18" s="1" a="1"/>
  <c r="D28" i="18" s="1"/>
  <c r="D29" i="18" s="1" a="1"/>
  <c r="D29" i="18" s="1"/>
  <c r="D30" i="18" s="1" a="1"/>
  <c r="D30" i="18" s="1"/>
  <c r="D31" i="18" s="1" a="1"/>
  <c r="D31" i="18" s="1"/>
  <c r="D32" i="18" s="1" a="1"/>
  <c r="D32" i="18" s="1"/>
  <c r="D33" i="18" s="1" a="1"/>
  <c r="D33" i="18" s="1"/>
  <c r="D34" i="18" s="1" a="1"/>
  <c r="D34" i="18" s="1"/>
  <c r="D35" i="18" s="1" a="1"/>
  <c r="D35" i="18" s="1"/>
  <c r="D36" i="18" s="1" a="1"/>
  <c r="D36" i="18" s="1"/>
  <c r="D37" i="18" s="1" a="1"/>
  <c r="D37" i="18" s="1"/>
  <c r="D38" i="18" s="1" a="1"/>
  <c r="D38" i="18" s="1"/>
  <c r="D39" i="18" s="1" a="1"/>
  <c r="D39" i="18" s="1"/>
  <c r="D40" i="18" s="1" a="1"/>
  <c r="D40" i="18" s="1"/>
  <c r="D41" i="18" s="1" a="1"/>
  <c r="D41" i="18" s="1"/>
  <c r="D42" i="18" s="1" a="1"/>
  <c r="D42" i="18" s="1"/>
  <c r="D43" i="18" s="1" a="1"/>
  <c r="D43" i="18" s="1"/>
  <c r="D44" i="18" s="1" a="1"/>
  <c r="D44" i="18" s="1"/>
  <c r="D45" i="18" s="1" a="1"/>
  <c r="D45" i="18" s="1"/>
  <c r="D46" i="18" s="1" a="1"/>
  <c r="D46" i="18" s="1"/>
  <c r="D47" i="18" s="1" a="1"/>
  <c r="D47" i="18" s="1"/>
  <c r="D48" i="18" s="1" a="1"/>
  <c r="D48" i="18" s="1"/>
  <c r="D49" i="18" s="1" a="1"/>
  <c r="D49" i="18" s="1"/>
  <c r="D50" i="18" s="1" a="1"/>
  <c r="D50" i="18" s="1"/>
  <c r="D51" i="18" s="1" a="1"/>
  <c r="D51" i="18" s="1"/>
  <c r="D52" i="18" s="1" a="1"/>
  <c r="D52" i="18" s="1"/>
  <c r="D53" i="18" s="1" a="1"/>
  <c r="D53" i="18" s="1"/>
  <c r="D54" i="18" s="1" a="1"/>
  <c r="D54" i="18" s="1"/>
  <c r="D55" i="18" s="1" a="1"/>
  <c r="D55" i="18" s="1"/>
  <c r="D56" i="18" s="1" a="1"/>
  <c r="D56" i="18" s="1"/>
  <c r="D57" i="18" s="1" a="1"/>
  <c r="D57" i="18" s="1"/>
  <c r="D58" i="18" s="1" a="1"/>
  <c r="D58" i="18" s="1"/>
  <c r="D59" i="18" s="1" a="1"/>
  <c r="D59" i="18" s="1"/>
  <c r="D60" i="18" s="1" a="1"/>
  <c r="D60" i="18" s="1"/>
  <c r="D61" i="18" s="1" a="1"/>
  <c r="D61" i="18" s="1"/>
  <c r="D62" i="18" s="1" a="1"/>
  <c r="D62" i="18" s="1"/>
  <c r="D63" i="18" s="1" a="1"/>
  <c r="D63" i="18" s="1"/>
  <c r="D64" i="18" s="1" a="1"/>
  <c r="D64" i="18" s="1"/>
  <c r="D65" i="18" s="1" a="1"/>
  <c r="D65" i="18" s="1"/>
  <c r="D66" i="18" s="1" a="1"/>
  <c r="D66" i="18" s="1"/>
  <c r="D67" i="18" s="1" a="1"/>
  <c r="D67" i="18" s="1"/>
  <c r="D68" i="18" s="1" a="1"/>
  <c r="D68" i="18" s="1"/>
  <c r="D69" i="18" s="1" a="1"/>
  <c r="D69" i="18" s="1"/>
  <c r="D70" i="18" s="1" a="1"/>
  <c r="D70" i="18" s="1"/>
  <c r="D71" i="18" s="1" a="1"/>
  <c r="D71" i="18" s="1"/>
  <c r="D72" i="18" s="1" a="1"/>
  <c r="D72" i="18" s="1"/>
  <c r="D73" i="18" s="1" a="1"/>
  <c r="D73" i="18" s="1"/>
  <c r="D74" i="18" s="1" a="1"/>
  <c r="D74" i="18" s="1"/>
  <c r="D75" i="18" s="1" a="1"/>
  <c r="D75" i="18" s="1"/>
  <c r="D76" i="18" s="1" a="1"/>
  <c r="D76" i="18" s="1"/>
  <c r="D77" i="18" s="1" a="1"/>
  <c r="D77" i="18" s="1"/>
  <c r="D78" i="18" s="1" a="1"/>
  <c r="D78" i="18" s="1"/>
  <c r="D79" i="18" s="1" a="1"/>
  <c r="D79" i="18" s="1"/>
  <c r="D80" i="18" s="1" a="1"/>
  <c r="D80" i="18" s="1"/>
  <c r="D81" i="18" s="1" a="1"/>
  <c r="D81" i="18" s="1"/>
  <c r="D82" i="18" s="1" a="1"/>
  <c r="D82" i="18" s="1"/>
  <c r="D83" i="18" s="1" a="1"/>
  <c r="D83" i="18" s="1"/>
  <c r="D84" i="18" s="1" a="1"/>
  <c r="D84" i="18" s="1"/>
  <c r="D85" i="18" s="1" a="1"/>
  <c r="D85" i="18" s="1"/>
  <c r="D86" i="18" s="1" a="1"/>
  <c r="D86" i="18" s="1"/>
  <c r="D87" i="18" s="1" a="1"/>
  <c r="D87" i="18" s="1"/>
  <c r="D88" i="18" s="1" a="1"/>
  <c r="D88" i="18" s="1"/>
  <c r="D89" i="18" s="1" a="1"/>
  <c r="D89" i="18" s="1"/>
  <c r="D90" i="18" s="1" a="1"/>
  <c r="D90" i="18" s="1"/>
  <c r="D91" i="18" s="1" a="1"/>
  <c r="D91" i="18" s="1"/>
  <c r="D92" i="18" s="1" a="1"/>
  <c r="D92" i="18" s="1"/>
  <c r="D93" i="18" s="1" a="1"/>
  <c r="D93" i="18" s="1"/>
  <c r="D94" i="18" s="1" a="1"/>
  <c r="D94" i="18" s="1"/>
  <c r="D95" i="18" s="1" a="1"/>
  <c r="D95" i="18" s="1"/>
  <c r="D96" i="18" s="1" a="1"/>
  <c r="D96" i="18" s="1"/>
  <c r="D97" i="18" s="1" a="1"/>
  <c r="D97" i="18" s="1"/>
  <c r="D98" i="18" s="1" a="1"/>
  <c r="D98" i="18" s="1"/>
  <c r="D99" i="18" s="1" a="1"/>
  <c r="D99" i="18" s="1"/>
  <c r="D100" i="18" s="1" a="1"/>
  <c r="D100" i="18" s="1"/>
  <c r="D101" i="18" s="1" a="1"/>
  <c r="D101" i="18" s="1"/>
  <c r="D102" i="18" s="1" a="1"/>
  <c r="D102" i="18" s="1"/>
  <c r="D103" i="18" s="1" a="1"/>
  <c r="D103" i="18" s="1"/>
  <c r="D104" i="18" s="1" a="1"/>
  <c r="D104" i="18" s="1"/>
  <c r="D105" i="18" s="1" a="1"/>
  <c r="D105" i="18" s="1"/>
  <c r="D106" i="18" s="1" a="1"/>
  <c r="D106" i="18" s="1"/>
  <c r="D107" i="18" s="1" a="1"/>
  <c r="D107" i="18" s="1"/>
  <c r="D108" i="18" s="1" a="1"/>
  <c r="D108" i="18" s="1"/>
  <c r="D109" i="18" s="1" a="1"/>
  <c r="D109" i="18" s="1"/>
  <c r="D110" i="18" s="1" a="1"/>
  <c r="D110" i="18" s="1"/>
  <c r="D111" i="18" s="1" a="1"/>
  <c r="D111" i="18" s="1"/>
  <c r="D112" i="18" s="1" a="1"/>
  <c r="D112" i="18" s="1"/>
  <c r="D113" i="18" s="1" a="1"/>
  <c r="D113" i="18" s="1"/>
  <c r="D114" i="18" s="1" a="1"/>
  <c r="D114" i="18" s="1"/>
  <c r="D115" i="18" s="1" a="1"/>
  <c r="D115" i="18" s="1"/>
  <c r="D116" i="18" s="1" a="1"/>
  <c r="D116" i="18" s="1"/>
  <c r="D117" i="18" s="1" a="1"/>
  <c r="D117" i="18" s="1"/>
  <c r="D118" i="18" s="1" a="1"/>
  <c r="D118" i="18" s="1"/>
  <c r="D119" i="18" s="1" a="1"/>
  <c r="D119" i="18" s="1"/>
  <c r="D120" i="18" s="1" a="1"/>
  <c r="D120" i="18" s="1"/>
  <c r="D121" i="18" s="1" a="1"/>
  <c r="D121" i="18" s="1"/>
  <c r="D122" i="18" s="1" a="1"/>
  <c r="D122" i="18" s="1"/>
  <c r="D123" i="18" s="1" a="1"/>
  <c r="D123" i="18" s="1"/>
  <c r="D124" i="18" s="1" a="1"/>
  <c r="D124" i="18" s="1"/>
  <c r="D125" i="18" s="1" a="1"/>
  <c r="D125" i="18" s="1"/>
  <c r="D126" i="18" s="1" a="1"/>
  <c r="D126" i="18" s="1"/>
  <c r="D127" i="18" s="1" a="1"/>
  <c r="D127" i="18" s="1"/>
  <c r="D128" i="18" s="1" a="1"/>
  <c r="D128" i="18" s="1"/>
  <c r="D129" i="18" s="1" a="1"/>
  <c r="D129" i="18" s="1"/>
  <c r="D130" i="18" s="1" a="1"/>
  <c r="D130" i="18" s="1"/>
  <c r="D131" i="18" s="1" a="1"/>
  <c r="D131" i="18" s="1"/>
  <c r="D132" i="18" s="1" a="1"/>
  <c r="D132" i="18" s="1"/>
  <c r="D133" i="18" s="1" a="1"/>
  <c r="D133" i="18" s="1"/>
  <c r="D134" i="18" s="1" a="1"/>
  <c r="D134" i="18" s="1"/>
  <c r="D135" i="18" s="1" a="1"/>
  <c r="D135" i="18" s="1"/>
  <c r="D136" i="18" s="1" a="1"/>
  <c r="D136" i="18" s="1"/>
  <c r="D137" i="18" s="1" a="1"/>
  <c r="D137" i="18" s="1"/>
  <c r="D138" i="18" s="1" a="1"/>
  <c r="D138" i="18" s="1"/>
  <c r="D139" i="18" s="1" a="1"/>
  <c r="D139" i="18" s="1"/>
  <c r="D140" i="18" s="1" a="1"/>
  <c r="D140" i="18" s="1"/>
  <c r="D141" i="18" s="1" a="1"/>
  <c r="D141" i="18" s="1"/>
  <c r="D142" i="18" s="1" a="1"/>
  <c r="D142" i="18" s="1"/>
  <c r="D143" i="18" s="1" a="1"/>
  <c r="D143" i="18" s="1"/>
  <c r="D144" i="18" s="1" a="1"/>
  <c r="D144" i="18" s="1"/>
  <c r="D145" i="18" s="1" a="1"/>
  <c r="D145" i="18" s="1"/>
  <c r="D146" i="18" s="1" a="1"/>
  <c r="D146" i="18" s="1"/>
  <c r="D147" i="18" s="1" a="1"/>
  <c r="D147" i="18" s="1"/>
  <c r="D148" i="18" s="1" a="1"/>
  <c r="D148" i="18" s="1"/>
  <c r="D149" i="18" s="1" a="1"/>
  <c r="D149" i="18" s="1"/>
  <c r="D150" i="18" s="1" a="1"/>
  <c r="D150" i="18" s="1"/>
  <c r="D151" i="18" s="1" a="1"/>
  <c r="D151" i="18" s="1"/>
  <c r="D152" i="18" s="1" a="1"/>
  <c r="D152" i="18" s="1"/>
  <c r="D153" i="18" s="1" a="1"/>
  <c r="D153" i="18" s="1"/>
  <c r="D154" i="18" s="1" a="1"/>
  <c r="D154" i="18" s="1"/>
  <c r="D155" i="18" s="1" a="1"/>
  <c r="D155" i="18" s="1"/>
  <c r="D156" i="18" s="1" a="1"/>
  <c r="D156" i="18" s="1"/>
  <c r="D157" i="18" s="1" a="1"/>
  <c r="D157" i="18" s="1"/>
  <c r="D158" i="18" s="1" a="1"/>
  <c r="D158" i="18" s="1"/>
  <c r="D159" i="18" s="1" a="1"/>
  <c r="D159" i="18" s="1"/>
  <c r="D160" i="18" s="1" a="1"/>
  <c r="D160" i="18" s="1"/>
  <c r="D161" i="18" s="1" a="1"/>
  <c r="D161" i="18" s="1"/>
  <c r="D162" i="18" s="1" a="1"/>
  <c r="D162" i="18" s="1"/>
  <c r="D163" i="18" s="1" a="1"/>
  <c r="D163" i="18" s="1"/>
  <c r="D164" i="18" s="1" a="1"/>
  <c r="D164" i="18" s="1"/>
  <c r="D165" i="18" s="1" a="1"/>
  <c r="D165" i="18" s="1"/>
  <c r="D166" i="18" s="1" a="1"/>
  <c r="D166" i="18" s="1"/>
  <c r="D167" i="18" s="1" a="1"/>
  <c r="D167" i="18" s="1"/>
  <c r="D168" i="18" s="1" a="1"/>
  <c r="D168" i="18" s="1"/>
  <c r="D169" i="18" s="1" a="1"/>
  <c r="D169" i="18" s="1"/>
  <c r="D170" i="18" s="1" a="1"/>
  <c r="D170" i="18" s="1"/>
  <c r="D171" i="18" s="1" a="1"/>
  <c r="D171" i="18" s="1"/>
  <c r="D172" i="18" s="1" a="1"/>
  <c r="D172" i="18" s="1"/>
  <c r="D173" i="18" s="1" a="1"/>
  <c r="D173" i="18" s="1"/>
  <c r="D174" i="18" s="1" a="1"/>
  <c r="D174" i="18" s="1"/>
  <c r="D175" i="18" s="1" a="1"/>
  <c r="D175" i="18" s="1"/>
  <c r="D176" i="18" s="1" a="1"/>
  <c r="D176" i="18" s="1"/>
  <c r="D177" i="18" s="1" a="1"/>
  <c r="D177" i="18" s="1"/>
  <c r="D178" i="18" s="1" a="1"/>
  <c r="D178" i="18" s="1"/>
  <c r="D179" i="18" s="1" a="1"/>
  <c r="D179" i="18" s="1"/>
  <c r="D180" i="18" s="1" a="1"/>
  <c r="D180" i="18" s="1"/>
  <c r="D181" i="18" s="1" a="1"/>
  <c r="D181" i="18" s="1"/>
  <c r="D182" i="18" s="1" a="1"/>
  <c r="D182" i="18" s="1"/>
  <c r="D183" i="18" s="1" a="1"/>
  <c r="D183" i="18" s="1"/>
  <c r="D184" i="18" s="1" a="1"/>
  <c r="D184" i="18" s="1"/>
  <c r="D185" i="18" s="1" a="1"/>
  <c r="D185" i="18" s="1"/>
  <c r="D186" i="18" s="1" a="1"/>
  <c r="D186" i="18" s="1"/>
  <c r="D187" i="18" s="1" a="1"/>
  <c r="D187" i="18" s="1"/>
  <c r="D188" i="18" s="1" a="1"/>
  <c r="D188" i="18" s="1"/>
  <c r="D189" i="18" s="1" a="1"/>
  <c r="D189" i="18" s="1"/>
  <c r="D190" i="18" s="1" a="1"/>
  <c r="D190" i="18" s="1"/>
  <c r="D191" i="18" s="1" a="1"/>
  <c r="D191" i="18" s="1"/>
  <c r="D192" i="18" s="1" a="1"/>
  <c r="D192" i="18" s="1"/>
  <c r="D193" i="18" s="1" a="1"/>
  <c r="D193" i="18" s="1"/>
  <c r="D194" i="18" s="1" a="1"/>
  <c r="D194" i="18" s="1"/>
  <c r="D195" i="18" s="1" a="1"/>
  <c r="D195" i="18" s="1"/>
  <c r="D196" i="18" s="1" a="1"/>
  <c r="D196" i="18" s="1"/>
  <c r="D197" i="18" s="1" a="1"/>
  <c r="D197" i="18" s="1"/>
  <c r="D198" i="18" s="1" a="1"/>
  <c r="D198" i="18" s="1"/>
  <c r="D199" i="18" s="1" a="1"/>
  <c r="D199" i="18" s="1"/>
  <c r="D200" i="18" s="1" a="1"/>
  <c r="D200" i="18" s="1"/>
  <c r="D201" i="18" s="1" a="1"/>
  <c r="D201" i="18" s="1"/>
  <c r="D202" i="18" s="1" a="1"/>
  <c r="D202" i="18" s="1"/>
  <c r="D203" i="18" s="1" a="1"/>
  <c r="D203" i="18" s="1"/>
  <c r="D204" i="18" s="1" a="1"/>
  <c r="D204" i="18" s="1"/>
  <c r="D205" i="18" s="1" a="1"/>
  <c r="D205" i="18" s="1"/>
  <c r="D206" i="18" s="1" a="1"/>
  <c r="D206" i="18" s="1"/>
  <c r="D207" i="18" s="1" a="1"/>
  <c r="D207" i="18" s="1"/>
  <c r="D208" i="18" s="1" a="1"/>
  <c r="D208" i="18" s="1"/>
  <c r="D209" i="18" s="1" a="1"/>
  <c r="D209" i="18" s="1"/>
  <c r="D210" i="18" s="1" a="1"/>
  <c r="D210" i="18" s="1"/>
  <c r="D211" i="18" s="1" a="1"/>
  <c r="D211" i="18" s="1"/>
  <c r="D212" i="18" s="1" a="1"/>
  <c r="D212" i="18" s="1"/>
  <c r="D213" i="18" s="1" a="1"/>
  <c r="D213" i="18" s="1"/>
  <c r="D214" i="18" s="1" a="1"/>
  <c r="D214" i="18" s="1"/>
  <c r="D215" i="18" s="1" a="1"/>
  <c r="D215" i="18" s="1"/>
  <c r="D216" i="18" s="1" a="1"/>
  <c r="D216" i="18" s="1"/>
  <c r="D217" i="18" s="1" a="1"/>
  <c r="D217" i="18" s="1"/>
  <c r="D218" i="18" s="1" a="1"/>
  <c r="D218" i="18" s="1"/>
  <c r="D219" i="18" s="1" a="1"/>
  <c r="D219" i="18" s="1"/>
  <c r="D220" i="18" s="1" a="1"/>
  <c r="D220" i="18" s="1"/>
  <c r="D221" i="18" s="1" a="1"/>
  <c r="D221" i="18" s="1"/>
  <c r="D222" i="18" s="1" a="1"/>
  <c r="D222" i="18" s="1"/>
  <c r="D223" i="18" s="1" a="1"/>
  <c r="D223" i="18" s="1"/>
  <c r="D224" i="18" s="1" a="1"/>
  <c r="D224" i="18" s="1"/>
  <c r="D225" i="18" s="1" a="1"/>
  <c r="D225" i="18" s="1"/>
  <c r="D226" i="18" s="1" a="1"/>
  <c r="D226" i="18" s="1"/>
  <c r="D227" i="18" s="1" a="1"/>
  <c r="D227" i="18" s="1"/>
  <c r="D228" i="18" s="1" a="1"/>
  <c r="D228" i="18" s="1"/>
  <c r="D229" i="18" s="1" a="1"/>
  <c r="D229" i="18" s="1"/>
  <c r="D230" i="18" s="1" a="1"/>
  <c r="D230" i="18" s="1"/>
  <c r="D231" i="18" s="1" a="1"/>
  <c r="D231" i="18" s="1"/>
  <c r="D232" i="18" s="1" a="1"/>
  <c r="D232" i="18" s="1"/>
  <c r="D233" i="18" s="1" a="1"/>
  <c r="D233" i="18" s="1"/>
  <c r="D234" i="18" s="1" a="1"/>
  <c r="D234" i="18" s="1"/>
  <c r="D235" i="18" s="1" a="1"/>
  <c r="D235" i="18" s="1"/>
  <c r="D236" i="18" s="1" a="1"/>
  <c r="D236" i="18" s="1"/>
  <c r="D237" i="18" s="1" a="1"/>
  <c r="D237" i="18" s="1"/>
  <c r="D238" i="18" s="1" a="1"/>
  <c r="D238" i="18" s="1"/>
  <c r="D239" i="18" s="1" a="1"/>
  <c r="D239" i="18" s="1"/>
  <c r="D240" i="18" s="1" a="1"/>
  <c r="D240" i="18" s="1"/>
  <c r="D241" i="18" s="1" a="1"/>
  <c r="D241" i="18" s="1"/>
  <c r="D242" i="18" s="1" a="1"/>
  <c r="D242" i="18" s="1"/>
  <c r="D243" i="18" s="1" a="1"/>
  <c r="D243" i="18" s="1"/>
  <c r="D244" i="18" s="1" a="1"/>
  <c r="D244" i="18" s="1"/>
  <c r="D245" i="18" s="1" a="1"/>
  <c r="D245" i="18" s="1"/>
  <c r="D246" i="18" s="1" a="1"/>
  <c r="D246" i="18" s="1"/>
  <c r="D247" i="18" s="1" a="1"/>
  <c r="D247" i="18" s="1"/>
  <c r="D248" i="18" s="1" a="1"/>
  <c r="D248" i="18" s="1"/>
  <c r="D249" i="18" s="1" a="1"/>
  <c r="D249" i="18" s="1"/>
  <c r="D250" i="18" s="1" a="1"/>
  <c r="D250" i="18" s="1"/>
  <c r="D251" i="18" s="1" a="1"/>
  <c r="D251" i="18" s="1"/>
  <c r="D252" i="18" s="1" a="1"/>
  <c r="D252" i="18" s="1"/>
  <c r="D253" i="18" s="1" a="1"/>
  <c r="D253" i="18" s="1"/>
  <c r="D254" i="18" s="1" a="1"/>
  <c r="D254" i="18" s="1"/>
  <c r="D255" i="18" s="1" a="1"/>
  <c r="D255" i="18" s="1"/>
  <c r="D256" i="18" s="1" a="1"/>
  <c r="D256" i="18" s="1"/>
  <c r="D257" i="18" s="1" a="1"/>
  <c r="D257" i="18" s="1"/>
  <c r="D258" i="18" s="1" a="1"/>
  <c r="D258" i="18" s="1"/>
  <c r="D259" i="18" s="1" a="1"/>
  <c r="D259" i="18" s="1"/>
  <c r="D260" i="18" s="1" a="1"/>
  <c r="D260" i="18" s="1"/>
  <c r="D261" i="18" s="1" a="1"/>
  <c r="D261" i="18" s="1"/>
  <c r="D262" i="18" s="1" a="1"/>
  <c r="D262" i="18" s="1"/>
  <c r="D263" i="18" s="1" a="1"/>
  <c r="D263" i="18" s="1"/>
  <c r="D264" i="18" s="1" a="1"/>
  <c r="D264" i="18" s="1"/>
  <c r="D265" i="18" s="1" a="1"/>
  <c r="D265" i="18" s="1"/>
  <c r="D266" i="18" s="1" a="1"/>
  <c r="D266" i="18" s="1"/>
  <c r="D267" i="18" s="1" a="1"/>
  <c r="D267" i="18" s="1"/>
  <c r="D268" i="18" s="1" a="1"/>
  <c r="D268" i="18" s="1"/>
  <c r="D269" i="18" s="1" a="1"/>
  <c r="D269" i="18" s="1"/>
  <c r="D270" i="18" s="1" a="1"/>
  <c r="D270" i="18" s="1"/>
  <c r="D271" i="18" s="1" a="1"/>
  <c r="D271" i="18" s="1"/>
  <c r="D272" i="18" s="1" a="1"/>
  <c r="D272" i="18" s="1"/>
  <c r="D273" i="18" s="1" a="1"/>
  <c r="D273" i="18" s="1"/>
  <c r="D274" i="18" s="1" a="1"/>
  <c r="D274" i="18" s="1"/>
  <c r="D275" i="18" s="1" a="1"/>
  <c r="D275" i="18" s="1"/>
  <c r="D276" i="18" s="1" a="1"/>
  <c r="D276" i="18" s="1"/>
  <c r="D277" i="18" s="1" a="1"/>
  <c r="D277" i="18" s="1"/>
  <c r="D278" i="18" s="1" a="1"/>
  <c r="D278" i="18" s="1"/>
  <c r="D279" i="18" s="1" a="1"/>
  <c r="D279" i="18" s="1"/>
  <c r="D280" i="18" s="1" a="1"/>
  <c r="D280" i="18" s="1"/>
  <c r="D281" i="18" s="1" a="1"/>
  <c r="D281" i="18" s="1"/>
  <c r="D282" i="18" s="1" a="1"/>
  <c r="D282" i="18" s="1"/>
  <c r="D283" i="18" s="1" a="1"/>
  <c r="D283" i="18" s="1"/>
  <c r="D284" i="18" s="1" a="1"/>
  <c r="D284" i="18" s="1"/>
  <c r="D285" i="18" s="1" a="1"/>
  <c r="D285" i="18" s="1"/>
  <c r="D286" i="18" s="1" a="1"/>
  <c r="D286" i="18" s="1"/>
  <c r="D287" i="18" s="1" a="1"/>
  <c r="D287" i="18" s="1"/>
  <c r="D288" i="18" s="1" a="1"/>
  <c r="D288" i="18" s="1"/>
  <c r="D289" i="18" s="1" a="1"/>
  <c r="D289" i="18" s="1"/>
  <c r="D290" i="18" s="1" a="1"/>
  <c r="D290" i="18" s="1"/>
  <c r="D291" i="18" s="1" a="1"/>
  <c r="D291" i="18" s="1"/>
  <c r="D292" i="18" s="1" a="1"/>
  <c r="D292" i="18" s="1"/>
  <c r="D293" i="18" s="1" a="1"/>
  <c r="D293" i="18" s="1"/>
  <c r="D294" i="18" s="1" a="1"/>
  <c r="D294" i="18" s="1"/>
  <c r="D295" i="18" s="1" a="1"/>
  <c r="D295" i="18" s="1"/>
  <c r="D296" i="18" s="1" a="1"/>
  <c r="D296" i="18" s="1"/>
  <c r="D297" i="18" s="1" a="1"/>
  <c r="D297" i="18" s="1"/>
  <c r="D298" i="18" s="1" a="1"/>
  <c r="D298" i="18" s="1"/>
  <c r="D299" i="18" s="1" a="1"/>
  <c r="D299" i="18" s="1"/>
  <c r="D300" i="18" s="1" a="1"/>
  <c r="D300" i="18" s="1"/>
  <c r="D301" i="18" s="1" a="1"/>
  <c r="D301" i="18" s="1"/>
  <c r="D302" i="18" s="1" a="1"/>
  <c r="D302" i="18" s="1"/>
  <c r="D303" i="18" s="1" a="1"/>
  <c r="D303" i="18" s="1"/>
  <c r="D304" i="18" s="1" a="1"/>
  <c r="D304" i="18" s="1"/>
  <c r="D305" i="18" s="1" a="1"/>
  <c r="D305" i="18" s="1"/>
  <c r="D306" i="18" s="1" a="1"/>
  <c r="D306" i="18" s="1"/>
  <c r="D307" i="18" s="1" a="1"/>
  <c r="D307" i="18" s="1"/>
  <c r="D308" i="18" s="1" a="1"/>
  <c r="D308" i="18" s="1"/>
  <c r="D309" i="18" s="1" a="1"/>
  <c r="D309" i="18" s="1"/>
  <c r="D310" i="18" s="1" a="1"/>
  <c r="D310" i="18" s="1"/>
  <c r="D311" i="18" s="1" a="1"/>
  <c r="D311" i="18" s="1"/>
  <c r="D312" i="18" s="1" a="1"/>
  <c r="D312" i="18" s="1"/>
  <c r="D313" i="18" s="1" a="1"/>
  <c r="D313" i="18" s="1"/>
  <c r="D314" i="18" s="1" a="1"/>
  <c r="D314" i="18" s="1"/>
  <c r="D315" i="18" s="1" a="1"/>
  <c r="D315" i="18" s="1"/>
  <c r="D316" i="18" s="1" a="1"/>
  <c r="D316" i="18" s="1"/>
  <c r="D317" i="18" s="1" a="1"/>
  <c r="D317" i="18" s="1"/>
  <c r="D318" i="18" s="1" a="1"/>
  <c r="D318" i="18" s="1"/>
  <c r="D319" i="18" s="1" a="1"/>
  <c r="D319" i="18" s="1"/>
  <c r="D320" i="18" s="1" a="1"/>
  <c r="D320" i="18" s="1"/>
  <c r="D321" i="18" s="1" a="1"/>
  <c r="D321" i="18" s="1"/>
  <c r="D322" i="18" s="1" a="1"/>
  <c r="D322" i="18" s="1"/>
  <c r="D323" i="18" s="1" a="1"/>
  <c r="D323" i="18" s="1"/>
  <c r="D324" i="18" s="1" a="1"/>
  <c r="D324" i="18" s="1"/>
  <c r="D325" i="18" s="1" a="1"/>
  <c r="D325" i="18" s="1"/>
  <c r="D326" i="18" s="1" a="1"/>
  <c r="D326" i="18" s="1"/>
  <c r="D327" i="18" s="1" a="1"/>
  <c r="D327" i="18" s="1"/>
  <c r="D328" i="18" s="1" a="1"/>
  <c r="D328" i="18" s="1"/>
  <c r="D329" i="18" s="1" a="1"/>
  <c r="D329" i="18" s="1"/>
  <c r="D330" i="18" s="1" a="1"/>
  <c r="D330" i="18" s="1"/>
  <c r="D331" i="18" s="1" a="1"/>
  <c r="D331" i="18" s="1"/>
  <c r="D332" i="18" s="1" a="1"/>
  <c r="D332" i="18" s="1"/>
  <c r="D333" i="18" s="1" a="1"/>
  <c r="D333" i="18" s="1"/>
  <c r="D334" i="18" s="1" a="1"/>
  <c r="D334" i="18" s="1"/>
  <c r="D335" i="18" s="1" a="1"/>
  <c r="D335" i="18" s="1"/>
  <c r="D336" i="18" s="1" a="1"/>
  <c r="D336" i="18" s="1"/>
  <c r="D337" i="18" s="1" a="1"/>
  <c r="D337" i="18" s="1"/>
  <c r="D338" i="18" s="1" a="1"/>
  <c r="D338" i="18" s="1"/>
  <c r="D339" i="18" s="1" a="1"/>
  <c r="D339" i="18" s="1"/>
  <c r="D340" i="18" s="1" a="1"/>
  <c r="D340" i="18" s="1"/>
  <c r="D341" i="18" s="1" a="1"/>
  <c r="D341" i="18" s="1"/>
  <c r="D342" i="18" s="1" a="1"/>
  <c r="D342" i="18" s="1"/>
  <c r="D343" i="18" s="1" a="1"/>
  <c r="D343" i="18" s="1"/>
  <c r="D344" i="18" s="1" a="1"/>
  <c r="D344" i="18" s="1"/>
  <c r="D345" i="18" s="1" a="1"/>
  <c r="D345" i="18" s="1"/>
  <c r="D346" i="18" s="1" a="1"/>
  <c r="D346" i="18" s="1"/>
  <c r="D347" i="18" s="1" a="1"/>
  <c r="D347" i="18" s="1"/>
  <c r="D348" i="18" s="1" a="1"/>
  <c r="D348" i="18" s="1"/>
  <c r="D349" i="18" s="1" a="1"/>
  <c r="D349" i="18" s="1"/>
  <c r="D350" i="18" s="1" a="1"/>
  <c r="D350" i="18" s="1"/>
  <c r="D351" i="18" s="1" a="1"/>
  <c r="D351" i="18" s="1"/>
  <c r="D352" i="18" s="1" a="1"/>
  <c r="D352" i="18" s="1"/>
  <c r="D353" i="18" s="1" a="1"/>
  <c r="D353" i="18" s="1"/>
  <c r="D354" i="18" s="1" a="1"/>
  <c r="D354" i="18" s="1"/>
  <c r="D355" i="18" s="1" a="1"/>
  <c r="D355" i="18" s="1"/>
  <c r="D356" i="18" s="1" a="1"/>
  <c r="D356" i="18" s="1"/>
  <c r="D357" i="18" s="1" a="1"/>
  <c r="D357" i="18" s="1"/>
  <c r="D358" i="18" s="1" a="1"/>
  <c r="D358" i="18" s="1"/>
  <c r="D359" i="18" s="1" a="1"/>
  <c r="D359" i="18" s="1"/>
  <c r="D360" i="18" s="1" a="1"/>
  <c r="D360" i="18" s="1"/>
  <c r="D361" i="18" s="1" a="1"/>
  <c r="D361" i="18" s="1"/>
  <c r="D362" i="18" s="1" a="1"/>
  <c r="D362" i="18" s="1"/>
  <c r="D363" i="18" s="1" a="1"/>
  <c r="D363" i="18" s="1"/>
  <c r="D364" i="18" s="1" a="1"/>
  <c r="D364" i="18" s="1"/>
  <c r="D365" i="18" s="1" a="1"/>
  <c r="D365" i="18" s="1"/>
  <c r="D366" i="18" s="1" a="1"/>
  <c r="D366" i="18" s="1"/>
  <c r="D367" i="18" s="1" a="1"/>
  <c r="D367" i="18" s="1"/>
  <c r="D368" i="18" s="1" a="1"/>
  <c r="D368" i="18" s="1"/>
  <c r="D369" i="18" s="1" a="1"/>
  <c r="D369" i="18" s="1"/>
  <c r="D370" i="18" s="1" a="1"/>
  <c r="D370" i="18" s="1"/>
  <c r="D371" i="18" s="1" a="1"/>
  <c r="D371" i="18" s="1"/>
  <c r="D372" i="18" s="1" a="1"/>
  <c r="D372" i="18" s="1"/>
  <c r="D373" i="18" s="1" a="1"/>
  <c r="D373" i="18" s="1"/>
  <c r="D374" i="18" s="1" a="1"/>
  <c r="D374" i="18" s="1"/>
  <c r="D375" i="18" s="1" a="1"/>
  <c r="D375" i="18" s="1"/>
  <c r="D376" i="18" s="1" a="1"/>
  <c r="D376" i="18" s="1"/>
  <c r="D377" i="18" s="1" a="1"/>
  <c r="D377" i="18" s="1"/>
  <c r="D378" i="18" s="1" a="1"/>
  <c r="D378" i="18" s="1"/>
  <c r="D379" i="18" s="1" a="1"/>
  <c r="D379" i="18" s="1"/>
  <c r="D380" i="18" s="1" a="1"/>
  <c r="D380" i="18" s="1"/>
  <c r="D381" i="18" s="1" a="1"/>
  <c r="D381" i="18" s="1"/>
  <c r="D382" i="18" s="1" a="1"/>
  <c r="D382" i="18" s="1"/>
  <c r="D383" i="18" s="1" a="1"/>
  <c r="D383" i="18" s="1"/>
  <c r="D384" i="18" s="1" a="1"/>
  <c r="D384" i="18" s="1"/>
  <c r="D385" i="18" s="1" a="1"/>
  <c r="D385" i="18" s="1"/>
  <c r="D386" i="18" s="1" a="1"/>
  <c r="D386" i="18" s="1"/>
  <c r="D387" i="18" s="1" a="1"/>
  <c r="D387" i="18" s="1"/>
  <c r="D388" i="18" s="1" a="1"/>
  <c r="D388" i="18" s="1"/>
  <c r="D389" i="18" s="1" a="1"/>
  <c r="D389" i="18" s="1"/>
  <c r="D390" i="18" s="1" a="1"/>
  <c r="D390" i="18" s="1"/>
  <c r="D391" i="18" s="1" a="1"/>
  <c r="D391" i="18" s="1"/>
  <c r="D392" i="18" s="1" a="1"/>
  <c r="D392" i="18" s="1"/>
  <c r="D393" i="18" s="1" a="1"/>
  <c r="D393" i="18" s="1"/>
  <c r="D394" i="18" s="1" a="1"/>
  <c r="D394" i="18" s="1"/>
  <c r="D395" i="18" s="1" a="1"/>
  <c r="D395" i="18" s="1"/>
  <c r="D396" i="18" s="1" a="1"/>
  <c r="D396" i="18" s="1"/>
  <c r="D397" i="18" s="1" a="1"/>
  <c r="D397" i="18" s="1"/>
  <c r="D398" i="18" s="1" a="1"/>
  <c r="D398" i="18" s="1"/>
  <c r="D399" i="18" s="1" a="1"/>
  <c r="D399" i="18" s="1"/>
  <c r="D400" i="18" s="1" a="1"/>
  <c r="D400" i="18" s="1"/>
  <c r="D401" i="18" s="1" a="1"/>
  <c r="D401" i="18" s="1"/>
  <c r="D402" i="18" s="1" a="1"/>
  <c r="D402" i="18" s="1"/>
  <c r="D403" i="18" s="1" a="1"/>
  <c r="D403" i="18" s="1"/>
  <c r="D404" i="18" s="1" a="1"/>
  <c r="D404" i="18" s="1"/>
  <c r="D405" i="18" s="1" a="1"/>
  <c r="D405" i="18" s="1"/>
  <c r="D406" i="18" s="1" a="1"/>
  <c r="D406" i="18" s="1"/>
  <c r="D407" i="18" s="1" a="1"/>
  <c r="D407" i="18" s="1"/>
  <c r="D408" i="18" s="1" a="1"/>
  <c r="D408" i="18" s="1"/>
  <c r="D409" i="18" s="1" a="1"/>
  <c r="D409" i="18" s="1"/>
  <c r="D410" i="18" s="1" a="1"/>
  <c r="D410" i="18" s="1"/>
  <c r="D411" i="18" s="1" a="1"/>
  <c r="D411" i="18" s="1"/>
  <c r="D412" i="18" s="1" a="1"/>
  <c r="D412" i="18" s="1"/>
  <c r="D413" i="18" s="1" a="1"/>
  <c r="D413" i="18" s="1"/>
  <c r="D414" i="18" s="1" a="1"/>
  <c r="D414" i="18" s="1"/>
  <c r="D415" i="18" s="1" a="1"/>
  <c r="D415" i="18" s="1"/>
  <c r="D416" i="18" s="1" a="1"/>
  <c r="D416" i="18" s="1"/>
  <c r="D417" i="18" s="1" a="1"/>
  <c r="D417" i="18" s="1"/>
  <c r="D418" i="18" s="1" a="1"/>
  <c r="D418" i="18" s="1"/>
  <c r="D419" i="18" s="1" a="1"/>
  <c r="D419" i="18" s="1"/>
  <c r="D420" i="18" s="1" a="1"/>
  <c r="D420" i="18" s="1"/>
  <c r="D421" i="18" s="1" a="1"/>
  <c r="D421" i="18" s="1"/>
  <c r="D422" i="18" s="1" a="1"/>
  <c r="D422" i="18" s="1"/>
  <c r="D423" i="18" s="1" a="1"/>
  <c r="D423" i="18" s="1"/>
  <c r="D424" i="18" s="1" a="1"/>
  <c r="D424" i="18" s="1"/>
  <c r="D425" i="18" s="1" a="1"/>
  <c r="D425" i="18" s="1"/>
  <c r="D426" i="18" s="1" a="1"/>
  <c r="D426" i="18" s="1"/>
  <c r="D427" i="18" s="1" a="1"/>
  <c r="D427" i="18" s="1"/>
  <c r="D428" i="18" s="1" a="1"/>
  <c r="D428" i="18" s="1"/>
  <c r="D429" i="18" s="1" a="1"/>
  <c r="D429" i="18" s="1"/>
  <c r="D430" i="18" s="1" a="1"/>
  <c r="D430" i="18" s="1"/>
  <c r="D431" i="18" s="1" a="1"/>
  <c r="D431" i="18" s="1"/>
  <c r="D432" i="18" s="1" a="1"/>
  <c r="D432" i="18" s="1"/>
  <c r="D433" i="18" s="1" a="1"/>
  <c r="D433" i="18" s="1"/>
  <c r="D434" i="18" s="1" a="1"/>
  <c r="D434" i="18" s="1"/>
  <c r="D435" i="18" s="1" a="1"/>
  <c r="D435" i="18" s="1"/>
  <c r="D436" i="18" s="1" a="1"/>
  <c r="D436" i="18" s="1"/>
  <c r="D437" i="18" s="1" a="1"/>
  <c r="D437" i="18" s="1"/>
  <c r="D438" i="18" s="1" a="1"/>
  <c r="D438" i="18" s="1"/>
  <c r="D439" i="18" s="1" a="1"/>
  <c r="D439" i="18" s="1"/>
  <c r="D440" i="18" s="1" a="1"/>
  <c r="D440" i="18" s="1"/>
  <c r="D441" i="18" s="1" a="1"/>
  <c r="D441" i="18" s="1"/>
  <c r="D442" i="18" s="1" a="1"/>
  <c r="D442" i="18" s="1"/>
  <c r="D443" i="18" s="1" a="1"/>
  <c r="D443" i="18" s="1"/>
  <c r="D444" i="18" s="1" a="1"/>
  <c r="D444" i="18" s="1"/>
  <c r="D445" i="18" s="1" a="1"/>
  <c r="D445" i="18" s="1"/>
  <c r="D446" i="18" s="1" a="1"/>
  <c r="D446" i="18" s="1"/>
  <c r="D447" i="18" s="1" a="1"/>
  <c r="D447" i="18" s="1"/>
  <c r="D448" i="18" s="1" a="1"/>
  <c r="D448" i="18" s="1"/>
  <c r="D449" i="18" s="1" a="1"/>
  <c r="D449" i="18" s="1"/>
  <c r="D450" i="18" s="1" a="1"/>
  <c r="D450" i="18" s="1"/>
  <c r="D451" i="18" s="1" a="1"/>
  <c r="D451" i="18" s="1"/>
  <c r="D452" i="18" s="1" a="1"/>
  <c r="D452" i="18" s="1"/>
  <c r="D453" i="18" s="1" a="1"/>
  <c r="D453" i="18" s="1"/>
  <c r="D454" i="18" s="1" a="1"/>
  <c r="D454" i="18" s="1"/>
  <c r="D455" i="18" s="1" a="1"/>
  <c r="D455" i="18" s="1"/>
  <c r="D456" i="18" s="1" a="1"/>
  <c r="D456" i="18" s="1"/>
  <c r="D457" i="18" s="1" a="1"/>
  <c r="D457" i="18" s="1"/>
  <c r="D458" i="18" s="1" a="1"/>
  <c r="D458" i="18" s="1"/>
  <c r="D459" i="18" s="1" a="1"/>
  <c r="D459" i="18" s="1"/>
  <c r="D460" i="18" s="1" a="1"/>
  <c r="D460" i="18" s="1"/>
  <c r="D461" i="18" s="1" a="1"/>
  <c r="D461" i="18" s="1"/>
  <c r="D462" i="18" s="1" a="1"/>
  <c r="D462" i="18" s="1"/>
  <c r="D463" i="18" s="1" a="1"/>
  <c r="D463" i="18" s="1"/>
  <c r="D464" i="18" s="1" a="1"/>
  <c r="D464" i="18" s="1"/>
  <c r="D465" i="18" s="1" a="1"/>
  <c r="D465" i="18" s="1"/>
  <c r="D466" i="18" s="1" a="1"/>
  <c r="D466" i="18" s="1"/>
  <c r="D467" i="18" s="1" a="1"/>
  <c r="D467" i="18" s="1"/>
  <c r="D468" i="18" s="1" a="1"/>
  <c r="D468" i="18" s="1"/>
  <c r="D469" i="18" s="1" a="1"/>
  <c r="D469" i="18" s="1"/>
  <c r="D470" i="18" s="1" a="1"/>
  <c r="D470" i="18" s="1"/>
  <c r="D471" i="18" s="1" a="1"/>
  <c r="D471" i="18" s="1"/>
  <c r="D472" i="18" s="1" a="1"/>
  <c r="D472" i="18" s="1"/>
  <c r="D473" i="18" s="1" a="1"/>
  <c r="D473" i="18" s="1"/>
  <c r="D474" i="18" s="1" a="1"/>
  <c r="D474" i="18" s="1"/>
  <c r="D475" i="18" s="1" a="1"/>
  <c r="D475" i="18" s="1"/>
  <c r="D476" i="18" s="1" a="1"/>
  <c r="D476" i="18" s="1"/>
  <c r="D477" i="18" s="1" a="1"/>
  <c r="D477" i="18" s="1"/>
  <c r="D478" i="18" s="1" a="1"/>
  <c r="D478" i="18" s="1"/>
  <c r="D479" i="18" s="1" a="1"/>
  <c r="D479" i="18" s="1"/>
  <c r="D480" i="18" s="1" a="1"/>
  <c r="D480" i="18" s="1"/>
  <c r="D481" i="18" s="1" a="1"/>
  <c r="D481" i="18" s="1"/>
  <c r="D482" i="18" s="1" a="1"/>
  <c r="D482" i="18" s="1"/>
  <c r="D483" i="18" s="1" a="1"/>
  <c r="D483" i="18" s="1"/>
  <c r="D484" i="18" s="1" a="1"/>
  <c r="D484" i="18" s="1"/>
  <c r="D485" i="18" s="1" a="1"/>
  <c r="D485" i="18" s="1"/>
  <c r="D486" i="18" s="1" a="1"/>
  <c r="D486" i="18" s="1"/>
  <c r="D487" i="18" s="1" a="1"/>
  <c r="D487" i="18" s="1"/>
  <c r="D488" i="18" s="1" a="1"/>
  <c r="D488" i="18" s="1"/>
  <c r="D489" i="18" s="1" a="1"/>
  <c r="D489" i="18" s="1"/>
  <c r="D490" i="18" s="1" a="1"/>
  <c r="D490" i="18" s="1"/>
  <c r="D491" i="18" s="1" a="1"/>
  <c r="D491" i="18" s="1"/>
  <c r="D492" i="18" s="1" a="1"/>
  <c r="D492" i="18" s="1"/>
  <c r="D493" i="18" s="1" a="1"/>
  <c r="D493" i="18" s="1"/>
  <c r="D494" i="18" s="1" a="1"/>
  <c r="D494" i="18" s="1"/>
  <c r="D495" i="18" s="1" a="1"/>
  <c r="D495" i="18" s="1"/>
  <c r="D496" i="18" s="1" a="1"/>
  <c r="D496" i="18" s="1"/>
  <c r="D497" i="18" s="1" a="1"/>
  <c r="D497" i="18" s="1"/>
  <c r="D498" i="18" s="1" a="1"/>
  <c r="D498" i="18" s="1"/>
  <c r="D499" i="18" s="1" a="1"/>
  <c r="D499" i="18" s="1"/>
  <c r="D500" i="18" s="1" a="1"/>
  <c r="D500" i="18" s="1"/>
  <c r="D501" i="18" s="1" a="1"/>
  <c r="D501" i="18" s="1"/>
  <c r="D502" i="18" s="1" a="1"/>
  <c r="D502" i="18" s="1"/>
  <c r="D503" i="18" s="1" a="1"/>
  <c r="D503" i="18" s="1"/>
  <c r="D504" i="18" s="1" a="1"/>
  <c r="D504" i="18" s="1"/>
  <c r="D505" i="18" s="1" a="1"/>
  <c r="D505" i="18" s="1"/>
  <c r="D506" i="18" s="1" a="1"/>
  <c r="D506" i="18" s="1"/>
  <c r="D507" i="18" s="1" a="1"/>
  <c r="D507" i="18" s="1"/>
  <c r="D508" i="18" s="1" a="1"/>
  <c r="D508" i="18" s="1"/>
  <c r="D509" i="18" s="1" a="1"/>
  <c r="D509" i="18" s="1"/>
  <c r="D510" i="18" s="1" a="1"/>
  <c r="D510" i="18" s="1"/>
  <c r="D511" i="18" s="1" a="1"/>
  <c r="D511" i="18" s="1"/>
  <c r="D512" i="18" s="1" a="1"/>
  <c r="D512" i="18" s="1"/>
  <c r="D513" i="18" s="1" a="1"/>
  <c r="D513" i="18" s="1"/>
  <c r="D514" i="18" s="1" a="1"/>
  <c r="D514" i="18" s="1"/>
  <c r="D515" i="18" s="1" a="1"/>
  <c r="D515" i="18" s="1"/>
  <c r="D516" i="18" s="1" a="1"/>
  <c r="D516" i="18" s="1"/>
  <c r="D517" i="18" s="1" a="1"/>
  <c r="D517" i="18" s="1"/>
  <c r="D518" i="18" s="1" a="1"/>
  <c r="D518" i="18" s="1"/>
  <c r="D519" i="18" s="1" a="1"/>
  <c r="D519" i="18" s="1"/>
  <c r="F2" i="18" a="1"/>
  <c r="F2" i="18" s="1"/>
  <c r="B2" i="18" a="1"/>
  <c r="B2" i="18" s="1"/>
  <c r="B3" i="18" s="1" a="1"/>
  <c r="B3" i="18" s="1"/>
  <c r="B4" i="18" s="1" a="1"/>
  <c r="B4" i="18" s="1"/>
  <c r="B5" i="18" s="1" a="1"/>
  <c r="B5" i="18" s="1"/>
  <c r="B6" i="18" s="1" a="1"/>
  <c r="B6" i="18" s="1"/>
  <c r="B7" i="18" s="1" a="1"/>
  <c r="B7" i="18" s="1"/>
  <c r="B8" i="18" s="1" a="1"/>
  <c r="B8" i="18" s="1"/>
  <c r="B9" i="18" s="1" a="1"/>
  <c r="B9" i="18" s="1"/>
  <c r="B10" i="18" s="1" a="1"/>
  <c r="B10" i="18" s="1"/>
  <c r="B11" i="18" s="1" a="1"/>
  <c r="B11" i="18" s="1"/>
  <c r="B12" i="18" s="1" a="1"/>
  <c r="B12" i="18" s="1"/>
  <c r="B13" i="18" s="1" a="1"/>
  <c r="B13" i="18" s="1"/>
  <c r="B14" i="18" s="1" a="1"/>
  <c r="B14" i="18" s="1"/>
  <c r="B15" i="18" s="1" a="1"/>
  <c r="B15" i="18" s="1"/>
  <c r="B16" i="18" s="1" a="1"/>
  <c r="B16" i="18" s="1"/>
  <c r="B17" i="18" s="1" a="1"/>
  <c r="B17" i="18" s="1"/>
  <c r="B18" i="18" s="1" a="1"/>
  <c r="B18" i="18" s="1"/>
  <c r="B19" i="18" s="1" a="1"/>
  <c r="B19" i="18" s="1"/>
  <c r="B20" i="18" s="1" a="1"/>
  <c r="B20" i="18" s="1"/>
  <c r="B21" i="18" s="1" a="1"/>
  <c r="B21" i="18" s="1"/>
  <c r="B22" i="18" s="1" a="1"/>
  <c r="B22" i="18" s="1"/>
  <c r="B23" i="18" s="1" a="1"/>
  <c r="B23" i="18" s="1"/>
  <c r="B24" i="18" s="1" a="1"/>
  <c r="B24" i="18" s="1"/>
  <c r="B25" i="18" s="1" a="1"/>
  <c r="B25" i="18" s="1"/>
  <c r="B26" i="18" s="1" a="1"/>
  <c r="B26" i="18" s="1"/>
  <c r="B27" i="18" s="1" a="1"/>
  <c r="B27" i="18" s="1"/>
  <c r="B28" i="18" s="1" a="1"/>
  <c r="B28" i="18" s="1"/>
  <c r="B29" i="18" s="1" a="1"/>
  <c r="B29" i="18" s="1"/>
  <c r="B30" i="18" s="1" a="1"/>
  <c r="B30" i="18" s="1"/>
  <c r="B31" i="18" s="1" a="1"/>
  <c r="B31" i="18" s="1"/>
  <c r="B32" i="18" s="1" a="1"/>
  <c r="B32" i="18" s="1"/>
  <c r="B33" i="18" s="1" a="1"/>
  <c r="B33" i="18" s="1"/>
  <c r="B34" i="18" s="1" a="1"/>
  <c r="B34" i="18" s="1"/>
  <c r="B35" i="18" s="1" a="1"/>
  <c r="B35" i="18" s="1"/>
  <c r="B36" i="18" s="1" a="1"/>
  <c r="B36" i="18" s="1"/>
  <c r="B37" i="18" s="1" a="1"/>
  <c r="B37" i="18" s="1"/>
  <c r="B38" i="18" s="1" a="1"/>
  <c r="B38" i="18" s="1"/>
  <c r="B39" i="18" s="1" a="1"/>
  <c r="B39" i="18" s="1"/>
  <c r="B40" i="18" s="1" a="1"/>
  <c r="B40" i="18" s="1"/>
  <c r="B41" i="18" s="1" a="1"/>
  <c r="B41" i="18" s="1"/>
  <c r="B42" i="18" s="1" a="1"/>
  <c r="B42" i="18" s="1"/>
  <c r="B43" i="18" s="1" a="1"/>
  <c r="B43" i="18" s="1"/>
  <c r="B44" i="18" s="1" a="1"/>
  <c r="B44" i="18" s="1"/>
  <c r="B45" i="18" s="1" a="1"/>
  <c r="B45" i="18" s="1"/>
  <c r="B46" i="18" s="1" a="1"/>
  <c r="B46" i="18" s="1"/>
  <c r="B47" i="18" s="1" a="1"/>
  <c r="B47" i="18" s="1"/>
  <c r="B48" i="18" s="1" a="1"/>
  <c r="B48" i="18" s="1"/>
  <c r="B49" i="18" s="1" a="1"/>
  <c r="B49" i="18" s="1"/>
  <c r="B50" i="18" s="1" a="1"/>
  <c r="B50" i="18" s="1"/>
  <c r="B51" i="18" s="1" a="1"/>
  <c r="B51" i="18" s="1"/>
  <c r="B52" i="18" s="1" a="1"/>
  <c r="B52" i="18" s="1"/>
  <c r="B53" i="18" s="1" a="1"/>
  <c r="B53" i="18" s="1"/>
  <c r="B54" i="18" s="1" a="1"/>
  <c r="B54" i="18" s="1"/>
  <c r="B55" i="18" s="1" a="1"/>
  <c r="B55" i="18" s="1"/>
  <c r="B56" i="18" s="1" a="1"/>
  <c r="B56" i="18" s="1"/>
  <c r="B57" i="18" s="1" a="1"/>
  <c r="B57" i="18" s="1"/>
  <c r="B58" i="18" s="1" a="1"/>
  <c r="B58" i="18" s="1"/>
  <c r="B59" i="18" s="1" a="1"/>
  <c r="B59" i="18" s="1"/>
  <c r="B60" i="18" s="1" a="1"/>
  <c r="B60" i="18" s="1"/>
  <c r="B61" i="18" s="1" a="1"/>
  <c r="B61" i="18" s="1"/>
  <c r="B62" i="18" s="1" a="1"/>
  <c r="B62" i="18" s="1"/>
  <c r="B63" i="18" s="1" a="1"/>
  <c r="B63" i="18" s="1"/>
  <c r="B64" i="18" s="1" a="1"/>
  <c r="B64" i="18" s="1"/>
  <c r="B65" i="18" s="1" a="1"/>
  <c r="B65" i="18" s="1"/>
  <c r="B66" i="18" s="1" a="1"/>
  <c r="B66" i="18" s="1"/>
  <c r="B67" i="18" s="1" a="1"/>
  <c r="B67" i="18" s="1"/>
  <c r="B68" i="18" s="1" a="1"/>
  <c r="B68" i="18" s="1"/>
  <c r="B69" i="18" s="1" a="1"/>
  <c r="B69" i="18" s="1"/>
  <c r="B70" i="18" s="1" a="1"/>
  <c r="B70" i="18" s="1"/>
  <c r="B71" i="18" s="1" a="1"/>
  <c r="B71" i="18" s="1"/>
  <c r="B72" i="18" s="1" a="1"/>
  <c r="B72" i="18" s="1"/>
  <c r="B73" i="18" s="1" a="1"/>
  <c r="B73" i="18" s="1"/>
  <c r="B74" i="18" s="1" a="1"/>
  <c r="B74" i="18" s="1"/>
  <c r="B75" i="18" s="1" a="1"/>
  <c r="B75" i="18" s="1"/>
  <c r="B76" i="18" s="1" a="1"/>
  <c r="B76" i="18" s="1"/>
  <c r="B77" i="18" s="1" a="1"/>
  <c r="B77" i="18" s="1"/>
  <c r="B78" i="18" s="1" a="1"/>
  <c r="B78" i="18" s="1"/>
  <c r="B79" i="18" s="1" a="1"/>
  <c r="B79" i="18" s="1"/>
  <c r="B80" i="18" s="1" a="1"/>
  <c r="B80" i="18" s="1"/>
  <c r="B81" i="18" s="1" a="1"/>
  <c r="B81" i="18" s="1"/>
  <c r="B82" i="18" s="1" a="1"/>
  <c r="B82" i="18" s="1"/>
  <c r="B83" i="18" s="1" a="1"/>
  <c r="B83" i="18" s="1"/>
  <c r="B84" i="18" s="1" a="1"/>
  <c r="B84" i="18" s="1"/>
  <c r="B85" i="18" s="1" a="1"/>
  <c r="B85" i="18" s="1"/>
  <c r="B86" i="18" s="1" a="1"/>
  <c r="B86" i="18" s="1"/>
  <c r="B87" i="18" s="1" a="1"/>
  <c r="B87" i="18" s="1"/>
  <c r="B88" i="18" s="1" a="1"/>
  <c r="B88" i="18" s="1"/>
  <c r="B89" i="18" s="1" a="1"/>
  <c r="B89" i="18" s="1"/>
  <c r="B90" i="18" s="1" a="1"/>
  <c r="B90" i="18" s="1"/>
  <c r="B91" i="18" s="1" a="1"/>
  <c r="B91" i="18" s="1"/>
  <c r="B92" i="18" s="1" a="1"/>
  <c r="B92" i="18" s="1"/>
  <c r="B93" i="18" s="1" a="1"/>
  <c r="B93" i="18" s="1"/>
  <c r="B94" i="18" s="1" a="1"/>
  <c r="B94" i="18" s="1"/>
  <c r="B95" i="18" s="1" a="1"/>
  <c r="B95" i="18" s="1"/>
  <c r="B96" i="18" s="1" a="1"/>
  <c r="B96" i="18" s="1"/>
  <c r="B97" i="18" s="1" a="1"/>
  <c r="B97" i="18" s="1"/>
  <c r="B98" i="18" s="1" a="1"/>
  <c r="B98" i="18" s="1"/>
  <c r="B99" i="18" s="1" a="1"/>
  <c r="B99" i="18" s="1"/>
  <c r="B100" i="18" s="1" a="1"/>
  <c r="B100" i="18" s="1"/>
  <c r="B101" i="18" s="1" a="1"/>
  <c r="B101" i="18" s="1"/>
  <c r="B102" i="18" s="1" a="1"/>
  <c r="B102" i="18" s="1"/>
  <c r="B103" i="18" s="1" a="1"/>
  <c r="B103" i="18" s="1"/>
  <c r="B104" i="18" s="1" a="1"/>
  <c r="B104" i="18" s="1"/>
  <c r="B105" i="18" s="1" a="1"/>
  <c r="B105" i="18" s="1"/>
  <c r="B106" i="18" s="1" a="1"/>
  <c r="B106" i="18" s="1"/>
  <c r="B107" i="18" s="1" a="1"/>
  <c r="B107" i="18" s="1"/>
  <c r="B108" i="18" s="1" a="1"/>
  <c r="B108" i="18" s="1"/>
  <c r="B109" i="18" s="1" a="1"/>
  <c r="B109" i="18" s="1"/>
  <c r="B110" i="18" s="1" a="1"/>
  <c r="B110" i="18" s="1"/>
  <c r="B111" i="18" s="1" a="1"/>
  <c r="B111" i="18" s="1"/>
  <c r="B112" i="18" s="1" a="1"/>
  <c r="B112" i="18" s="1"/>
  <c r="B113" i="18" s="1" a="1"/>
  <c r="B113" i="18" s="1"/>
  <c r="B114" i="18" s="1" a="1"/>
  <c r="B114" i="18" s="1"/>
  <c r="B115" i="18" s="1" a="1"/>
  <c r="B115" i="18" s="1"/>
  <c r="B116" i="18" s="1" a="1"/>
  <c r="B116" i="18" s="1"/>
  <c r="B117" i="18" s="1" a="1"/>
  <c r="B117" i="18" s="1"/>
  <c r="B118" i="18" s="1" a="1"/>
  <c r="B118" i="18" s="1"/>
  <c r="B119" i="18" s="1" a="1"/>
  <c r="B119" i="18" s="1"/>
  <c r="B120" i="18" s="1" a="1"/>
  <c r="B120" i="18" s="1"/>
  <c r="B121" i="18" s="1" a="1"/>
  <c r="B121" i="18" s="1"/>
  <c r="B122" i="18" s="1" a="1"/>
  <c r="B122" i="18" s="1"/>
  <c r="B123" i="18" s="1" a="1"/>
  <c r="B123" i="18" s="1"/>
  <c r="B124" i="18" s="1" a="1"/>
  <c r="B124" i="18" s="1"/>
  <c r="B125" i="18" s="1" a="1"/>
  <c r="B125" i="18" s="1"/>
  <c r="B126" i="18" s="1" a="1"/>
  <c r="B126" i="18" s="1"/>
  <c r="B127" i="18" s="1" a="1"/>
  <c r="B127" i="18" s="1"/>
  <c r="B128" i="18" s="1" a="1"/>
  <c r="B128" i="18" s="1"/>
  <c r="B129" i="18" s="1" a="1"/>
  <c r="B129" i="18" s="1"/>
  <c r="B130" i="18" s="1" a="1"/>
  <c r="B130" i="18" s="1"/>
  <c r="B131" i="18" s="1" a="1"/>
  <c r="B131" i="18" s="1"/>
  <c r="B132" i="18" s="1" a="1"/>
  <c r="B132" i="18" s="1"/>
  <c r="B133" i="18" s="1" a="1"/>
  <c r="B133" i="18" s="1"/>
  <c r="B134" i="18" s="1" a="1"/>
  <c r="B134" i="18" s="1"/>
  <c r="B135" i="18" s="1" a="1"/>
  <c r="B135" i="18" s="1"/>
  <c r="B136" i="18" s="1" a="1"/>
  <c r="B136" i="18" s="1"/>
  <c r="B137" i="18" s="1" a="1"/>
  <c r="B137" i="18" s="1"/>
  <c r="B138" i="18" s="1" a="1"/>
  <c r="B138" i="18" s="1"/>
  <c r="B139" i="18" s="1" a="1"/>
  <c r="B139" i="18" s="1"/>
  <c r="B140" i="18" s="1" a="1"/>
  <c r="B140" i="18" s="1"/>
  <c r="B141" i="18" s="1" a="1"/>
  <c r="B141" i="18" s="1"/>
  <c r="B142" i="18" s="1" a="1"/>
  <c r="B142" i="18" s="1"/>
  <c r="B143" i="18" s="1" a="1"/>
  <c r="B143" i="18" s="1"/>
  <c r="B144" i="18" s="1" a="1"/>
  <c r="B144" i="18" s="1"/>
  <c r="B145" i="18" s="1" a="1"/>
  <c r="B145" i="18" s="1"/>
  <c r="B146" i="18" s="1" a="1"/>
  <c r="B146" i="18" s="1"/>
  <c r="B147" i="18" s="1" a="1"/>
  <c r="B147" i="18" s="1"/>
  <c r="B148" i="18" s="1" a="1"/>
  <c r="B148" i="18" s="1"/>
  <c r="B149" i="18" s="1" a="1"/>
  <c r="B149" i="18" s="1"/>
  <c r="B150" i="18" s="1" a="1"/>
  <c r="B150" i="18" s="1"/>
  <c r="B151" i="18" s="1" a="1"/>
  <c r="B151" i="18" s="1"/>
  <c r="B152" i="18" s="1" a="1"/>
  <c r="B152" i="18" s="1"/>
  <c r="B153" i="18" s="1" a="1"/>
  <c r="B153" i="18" s="1"/>
  <c r="B154" i="18" s="1" a="1"/>
  <c r="B154" i="18" s="1"/>
  <c r="B155" i="18" s="1" a="1"/>
  <c r="B155" i="18" s="1"/>
  <c r="B156" i="18" s="1" a="1"/>
  <c r="B156" i="18" s="1"/>
  <c r="B157" i="18" s="1" a="1"/>
  <c r="B157" i="18" s="1"/>
  <c r="B158" i="18" s="1" a="1"/>
  <c r="B158" i="18" s="1"/>
  <c r="B159" i="18" s="1" a="1"/>
  <c r="B159" i="18" s="1"/>
  <c r="B160" i="18" s="1" a="1"/>
  <c r="B160" i="18" s="1"/>
  <c r="B161" i="18" s="1" a="1"/>
  <c r="B161" i="18" s="1"/>
  <c r="B162" i="18" s="1" a="1"/>
  <c r="B162" i="18" s="1"/>
  <c r="B163" i="18" s="1" a="1"/>
  <c r="B163" i="18" s="1"/>
  <c r="B164" i="18" s="1" a="1"/>
  <c r="B164" i="18" s="1"/>
  <c r="B165" i="18" s="1" a="1"/>
  <c r="B165" i="18" s="1"/>
  <c r="B166" i="18" s="1" a="1"/>
  <c r="B166" i="18" s="1"/>
  <c r="B167" i="18" s="1" a="1"/>
  <c r="B167" i="18" s="1"/>
  <c r="B168" i="18" s="1" a="1"/>
  <c r="B168" i="18" s="1"/>
  <c r="B169" i="18" s="1" a="1"/>
  <c r="B169" i="18" s="1"/>
  <c r="B170" i="18" s="1" a="1"/>
  <c r="B170" i="18" s="1"/>
  <c r="B171" i="18" s="1" a="1"/>
  <c r="B171" i="18" s="1"/>
  <c r="B172" i="18" s="1" a="1"/>
  <c r="B172" i="18" s="1"/>
  <c r="B173" i="18" s="1" a="1"/>
  <c r="B173" i="18" s="1"/>
  <c r="B174" i="18" s="1" a="1"/>
  <c r="B174" i="18" s="1"/>
  <c r="B175" i="18" s="1" a="1"/>
  <c r="B175" i="18" s="1"/>
  <c r="B176" i="18" s="1" a="1"/>
  <c r="B176" i="18" s="1"/>
  <c r="B177" i="18" s="1" a="1"/>
  <c r="B177" i="18" s="1"/>
  <c r="B178" i="18" s="1" a="1"/>
  <c r="B178" i="18" s="1"/>
  <c r="B179" i="18" s="1" a="1"/>
  <c r="B179" i="18" s="1"/>
  <c r="B180" i="18" s="1" a="1"/>
  <c r="B180" i="18" s="1"/>
  <c r="B181" i="18" s="1" a="1"/>
  <c r="B181" i="18" s="1"/>
  <c r="B182" i="18" s="1" a="1"/>
  <c r="B182" i="18" s="1"/>
  <c r="B183" i="18" s="1" a="1"/>
  <c r="B183" i="18" s="1"/>
  <c r="B184" i="18" s="1" a="1"/>
  <c r="B184" i="18" s="1"/>
  <c r="B185" i="18" s="1" a="1"/>
  <c r="B185" i="18" s="1"/>
  <c r="B186" i="18" s="1" a="1"/>
  <c r="B186" i="18" s="1"/>
  <c r="B187" i="18" s="1" a="1"/>
  <c r="B187" i="18" s="1"/>
  <c r="B188" i="18" s="1" a="1"/>
  <c r="B188" i="18" s="1"/>
  <c r="B189" i="18" s="1" a="1"/>
  <c r="B189" i="18" s="1"/>
  <c r="B190" i="18" s="1" a="1"/>
  <c r="B190" i="18" s="1"/>
  <c r="B191" i="18" s="1" a="1"/>
  <c r="B191" i="18" s="1"/>
  <c r="B192" i="18" s="1" a="1"/>
  <c r="B192" i="18" s="1"/>
  <c r="B193" i="18" s="1" a="1"/>
  <c r="B193" i="18" s="1"/>
  <c r="B194" i="18" s="1" a="1"/>
  <c r="B194" i="18" s="1"/>
  <c r="B195" i="18" s="1" a="1"/>
  <c r="B195" i="18" s="1"/>
  <c r="B196" i="18" s="1" a="1"/>
  <c r="B196" i="18" s="1"/>
  <c r="B197" i="18" s="1" a="1"/>
  <c r="B197" i="18" s="1"/>
  <c r="B198" i="18" s="1" a="1"/>
  <c r="B198" i="18" s="1"/>
  <c r="B199" i="18" s="1" a="1"/>
  <c r="B199" i="18" s="1"/>
  <c r="B200" i="18" s="1" a="1"/>
  <c r="B200" i="18" s="1"/>
  <c r="B201" i="18" s="1" a="1"/>
  <c r="B201" i="18" s="1"/>
  <c r="B202" i="18" s="1" a="1"/>
  <c r="B202" i="18" s="1"/>
  <c r="B203" i="18" s="1" a="1"/>
  <c r="B203" i="18" s="1"/>
  <c r="B204" i="18" s="1" a="1"/>
  <c r="B204" i="18" s="1"/>
  <c r="B205" i="18" s="1" a="1"/>
  <c r="B205" i="18" s="1"/>
  <c r="B206" i="18" s="1" a="1"/>
  <c r="B206" i="18" s="1"/>
  <c r="B207" i="18" s="1" a="1"/>
  <c r="B207" i="18" s="1"/>
  <c r="B208" i="18" s="1" a="1"/>
  <c r="B208" i="18" s="1"/>
  <c r="B209" i="18" s="1" a="1"/>
  <c r="B209" i="18" s="1"/>
  <c r="B210" i="18" s="1" a="1"/>
  <c r="B210" i="18" s="1"/>
  <c r="B211" i="18" s="1" a="1"/>
  <c r="B211" i="18" s="1"/>
  <c r="B212" i="18" s="1" a="1"/>
  <c r="B212" i="18" s="1"/>
  <c r="B213" i="18" s="1" a="1"/>
  <c r="B213" i="18" s="1"/>
  <c r="B214" i="18" s="1" a="1"/>
  <c r="B214" i="18" s="1"/>
  <c r="B215" i="18" s="1" a="1"/>
  <c r="B215" i="18" s="1"/>
  <c r="B216" i="18" s="1" a="1"/>
  <c r="B216" i="18" s="1"/>
  <c r="B217" i="18" s="1" a="1"/>
  <c r="B217" i="18" s="1"/>
  <c r="B218" i="18" s="1" a="1"/>
  <c r="B218" i="18" s="1"/>
  <c r="B219" i="18" s="1" a="1"/>
  <c r="B219" i="18" s="1"/>
  <c r="B220" i="18" s="1" a="1"/>
  <c r="B220" i="18" s="1"/>
  <c r="B221" i="18" s="1" a="1"/>
  <c r="B221" i="18" s="1"/>
  <c r="B222" i="18" s="1" a="1"/>
  <c r="B222" i="18" s="1"/>
  <c r="B223" i="18" s="1" a="1"/>
  <c r="B223" i="18" s="1"/>
  <c r="B224" i="18" s="1" a="1"/>
  <c r="B224" i="18" s="1"/>
  <c r="B225" i="18" s="1" a="1"/>
  <c r="B225" i="18" s="1"/>
  <c r="B226" i="18" s="1" a="1"/>
  <c r="B226" i="18" s="1"/>
  <c r="B227" i="18" s="1" a="1"/>
  <c r="B227" i="18" s="1"/>
  <c r="B228" i="18" s="1" a="1"/>
  <c r="B228" i="18" s="1"/>
  <c r="B229" i="18" s="1" a="1"/>
  <c r="B229" i="18" s="1"/>
  <c r="B230" i="18" s="1" a="1"/>
  <c r="B230" i="18" s="1"/>
  <c r="B231" i="18" s="1" a="1"/>
  <c r="B231" i="18" s="1"/>
  <c r="B232" i="18" s="1" a="1"/>
  <c r="B232" i="18" s="1"/>
  <c r="B233" i="18" s="1" a="1"/>
  <c r="B233" i="18" s="1"/>
  <c r="B234" i="18" s="1" a="1"/>
  <c r="B234" i="18" s="1"/>
  <c r="B235" i="18" s="1" a="1"/>
  <c r="B235" i="18" s="1"/>
  <c r="B236" i="18" s="1" a="1"/>
  <c r="B236" i="18" s="1"/>
  <c r="B237" i="18" s="1" a="1"/>
  <c r="B237" i="18" s="1"/>
  <c r="B238" i="18" s="1" a="1"/>
  <c r="B238" i="18" s="1"/>
  <c r="B239" i="18" s="1" a="1"/>
  <c r="B239" i="18" s="1"/>
  <c r="B240" i="18" s="1" a="1"/>
  <c r="B240" i="18" s="1"/>
  <c r="B241" i="18" s="1" a="1"/>
  <c r="B241" i="18" s="1"/>
  <c r="B242" i="18" s="1" a="1"/>
  <c r="B242" i="18" s="1"/>
  <c r="B243" i="18" s="1" a="1"/>
  <c r="B243" i="18" s="1"/>
  <c r="B244" i="18" s="1" a="1"/>
  <c r="B244" i="18" s="1"/>
  <c r="B245" i="18" s="1" a="1"/>
  <c r="B245" i="18" s="1"/>
  <c r="B246" i="18" s="1" a="1"/>
  <c r="B246" i="18" s="1"/>
  <c r="B247" i="18" s="1" a="1"/>
  <c r="B247" i="18" s="1"/>
  <c r="B248" i="18" s="1" a="1"/>
  <c r="B248" i="18" s="1"/>
  <c r="B249" i="18" s="1" a="1"/>
  <c r="B249" i="18" s="1"/>
  <c r="B250" i="18" s="1" a="1"/>
  <c r="B250" i="18" s="1"/>
  <c r="B251" i="18" s="1" a="1"/>
  <c r="B251" i="18" s="1"/>
  <c r="B252" i="18" s="1" a="1"/>
  <c r="B252" i="18" s="1"/>
  <c r="B253" i="18" s="1" a="1"/>
  <c r="B253" i="18" s="1"/>
  <c r="B254" i="18" s="1" a="1"/>
  <c r="B254" i="18" s="1"/>
  <c r="B255" i="18" s="1" a="1"/>
  <c r="B255" i="18" s="1"/>
  <c r="B256" i="18" s="1" a="1"/>
  <c r="B256" i="18" s="1"/>
  <c r="B257" i="18" s="1" a="1"/>
  <c r="B257" i="18" s="1"/>
  <c r="B258" i="18" s="1" a="1"/>
  <c r="B258" i="18" s="1"/>
  <c r="B259" i="18" s="1" a="1"/>
  <c r="B259" i="18" s="1"/>
  <c r="B260" i="18" s="1" a="1"/>
  <c r="B260" i="18" s="1"/>
  <c r="B261" i="18" s="1" a="1"/>
  <c r="B261" i="18" s="1"/>
  <c r="B262" i="18" s="1" a="1"/>
  <c r="B262" i="18" s="1"/>
  <c r="B263" i="18" s="1" a="1"/>
  <c r="B263" i="18" s="1"/>
  <c r="B264" i="18" s="1" a="1"/>
  <c r="B264" i="18" s="1"/>
  <c r="B265" i="18" s="1" a="1"/>
  <c r="B265" i="18" s="1"/>
  <c r="B266" i="18" s="1" a="1"/>
  <c r="B266" i="18" s="1"/>
  <c r="B267" i="18" s="1" a="1"/>
  <c r="B267" i="18" s="1"/>
  <c r="B268" i="18" s="1" a="1"/>
  <c r="B268" i="18" s="1"/>
  <c r="B269" i="18" s="1" a="1"/>
  <c r="B269" i="18" s="1"/>
  <c r="B270" i="18" s="1" a="1"/>
  <c r="B270" i="18" s="1"/>
  <c r="B271" i="18" s="1" a="1"/>
  <c r="B271" i="18" s="1"/>
  <c r="B272" i="18" s="1" a="1"/>
  <c r="B272" i="18" s="1"/>
  <c r="B273" i="18" s="1" a="1"/>
  <c r="B273" i="18" s="1"/>
  <c r="B274" i="18" s="1" a="1"/>
  <c r="B274" i="18" s="1"/>
  <c r="B275" i="18" s="1" a="1"/>
  <c r="B275" i="18" s="1"/>
  <c r="B276" i="18" s="1" a="1"/>
  <c r="B276" i="18" s="1"/>
  <c r="B277" i="18" s="1" a="1"/>
  <c r="B277" i="18" s="1"/>
  <c r="B278" i="18" s="1" a="1"/>
  <c r="B278" i="18" s="1"/>
  <c r="B279" i="18" s="1" a="1"/>
  <c r="B279" i="18" s="1"/>
  <c r="B280" i="18" s="1" a="1"/>
  <c r="B280" i="18" s="1"/>
  <c r="B281" i="18" s="1" a="1"/>
  <c r="B281" i="18" s="1"/>
  <c r="B282" i="18" s="1" a="1"/>
  <c r="B282" i="18" s="1"/>
  <c r="B283" i="18" s="1" a="1"/>
  <c r="B283" i="18" s="1"/>
  <c r="B284" i="18" s="1" a="1"/>
  <c r="B284" i="18" s="1"/>
  <c r="B285" i="18" s="1" a="1"/>
  <c r="B285" i="18" s="1"/>
  <c r="B286" i="18" s="1" a="1"/>
  <c r="B286" i="18" s="1"/>
  <c r="B287" i="18" s="1" a="1"/>
  <c r="B287" i="18" s="1"/>
  <c r="B288" i="18" s="1" a="1"/>
  <c r="B288" i="18" s="1"/>
  <c r="B289" i="18" s="1" a="1"/>
  <c r="B289" i="18" s="1"/>
  <c r="B290" i="18" s="1" a="1"/>
  <c r="B290" i="18" s="1"/>
  <c r="B291" i="18" s="1" a="1"/>
  <c r="B291" i="18" s="1"/>
  <c r="B292" i="18" s="1" a="1"/>
  <c r="B292" i="18" s="1"/>
  <c r="B293" i="18" s="1" a="1"/>
  <c r="B293" i="18" s="1"/>
  <c r="B294" i="18" s="1" a="1"/>
  <c r="B294" i="18" s="1"/>
  <c r="B295" i="18" s="1" a="1"/>
  <c r="B295" i="18" s="1"/>
  <c r="B296" i="18" s="1" a="1"/>
  <c r="B296" i="18" s="1"/>
  <c r="B297" i="18" s="1" a="1"/>
  <c r="B297" i="18" s="1"/>
  <c r="B298" i="18" s="1" a="1"/>
  <c r="B298" i="18" s="1"/>
  <c r="B299" i="18" s="1" a="1"/>
  <c r="B299" i="18" s="1"/>
  <c r="B300" i="18" s="1" a="1"/>
  <c r="B300" i="18" s="1"/>
  <c r="B301" i="18" s="1" a="1"/>
  <c r="B301" i="18" s="1"/>
  <c r="B302" i="18" s="1" a="1"/>
  <c r="B302" i="18" s="1"/>
  <c r="B303" i="18" s="1" a="1"/>
  <c r="B303" i="18" s="1"/>
  <c r="B304" i="18" s="1" a="1"/>
  <c r="B304" i="18" s="1"/>
  <c r="B305" i="18" s="1" a="1"/>
  <c r="B305" i="18" s="1"/>
  <c r="B306" i="18" s="1" a="1"/>
  <c r="B306" i="18" s="1"/>
  <c r="B307" i="18" s="1" a="1"/>
  <c r="B307" i="18" s="1"/>
  <c r="B308" i="18" s="1" a="1"/>
  <c r="B308" i="18" s="1"/>
  <c r="B309" i="18" s="1" a="1"/>
  <c r="B309" i="18" s="1"/>
  <c r="B310" i="18" s="1" a="1"/>
  <c r="B310" i="18" s="1"/>
  <c r="B311" i="18" s="1" a="1"/>
  <c r="B311" i="18" s="1"/>
  <c r="B312" i="18" s="1" a="1"/>
  <c r="B312" i="18" s="1"/>
  <c r="B313" i="18" s="1" a="1"/>
  <c r="B313" i="18" s="1"/>
  <c r="B314" i="18" s="1" a="1"/>
  <c r="B314" i="18" s="1"/>
  <c r="B315" i="18" s="1" a="1"/>
  <c r="B315" i="18" s="1"/>
  <c r="B316" i="18" s="1" a="1"/>
  <c r="B316" i="18" s="1"/>
  <c r="B317" i="18" s="1" a="1"/>
  <c r="B317" i="18" s="1"/>
  <c r="B318" i="18" s="1" a="1"/>
  <c r="B318" i="18" s="1"/>
  <c r="B319" i="18" s="1" a="1"/>
  <c r="B319" i="18" s="1"/>
  <c r="B320" i="18" s="1" a="1"/>
  <c r="B320" i="18" s="1"/>
  <c r="B321" i="18" s="1" a="1"/>
  <c r="B321" i="18" s="1"/>
  <c r="B322" i="18" s="1" a="1"/>
  <c r="B322" i="18" s="1"/>
  <c r="B323" i="18" s="1" a="1"/>
  <c r="B323" i="18" s="1"/>
  <c r="B324" i="18" s="1" a="1"/>
  <c r="B324" i="18" s="1"/>
  <c r="B325" i="18" s="1" a="1"/>
  <c r="B325" i="18" s="1"/>
  <c r="B326" i="18" s="1" a="1"/>
  <c r="B326" i="18" s="1"/>
  <c r="B327" i="18" s="1" a="1"/>
  <c r="B327" i="18" s="1"/>
  <c r="B328" i="18" s="1" a="1"/>
  <c r="B328" i="18" s="1"/>
  <c r="B329" i="18" s="1" a="1"/>
  <c r="B329" i="18" s="1"/>
  <c r="B330" i="18" s="1" a="1"/>
  <c r="B330" i="18" s="1"/>
  <c r="B331" i="18" s="1" a="1"/>
  <c r="B331" i="18" s="1"/>
  <c r="B332" i="18" s="1" a="1"/>
  <c r="B332" i="18" s="1"/>
  <c r="B333" i="18" s="1" a="1"/>
  <c r="B333" i="18" s="1"/>
  <c r="B334" i="18" s="1" a="1"/>
  <c r="B334" i="18" s="1"/>
  <c r="B335" i="18" s="1" a="1"/>
  <c r="B335" i="18" s="1"/>
  <c r="B336" i="18" s="1" a="1"/>
  <c r="B336" i="18" s="1"/>
  <c r="B337" i="18" s="1" a="1"/>
  <c r="B337" i="18" s="1"/>
  <c r="B338" i="18" s="1" a="1"/>
  <c r="B338" i="18" s="1"/>
  <c r="B339" i="18" s="1" a="1"/>
  <c r="B339" i="18" s="1"/>
  <c r="B340" i="18" s="1" a="1"/>
  <c r="B340" i="18" s="1"/>
  <c r="B341" i="18" s="1" a="1"/>
  <c r="B341" i="18" s="1"/>
  <c r="B342" i="18" s="1" a="1"/>
  <c r="B342" i="18" s="1"/>
  <c r="B343" i="18" s="1" a="1"/>
  <c r="B343" i="18" s="1"/>
  <c r="B344" i="18" s="1" a="1"/>
  <c r="B344" i="18" s="1"/>
  <c r="B345" i="18" s="1" a="1"/>
  <c r="B345" i="18" s="1"/>
  <c r="B346" i="18" s="1" a="1"/>
  <c r="B346" i="18" s="1"/>
  <c r="B347" i="18" s="1" a="1"/>
  <c r="B347" i="18" s="1"/>
  <c r="B348" i="18" s="1" a="1"/>
  <c r="B348" i="18" s="1"/>
  <c r="B349" i="18" s="1" a="1"/>
  <c r="B349" i="18" s="1"/>
  <c r="B350" i="18" s="1" a="1"/>
  <c r="B350" i="18" s="1"/>
  <c r="B351" i="18" s="1" a="1"/>
  <c r="B351" i="18" s="1"/>
  <c r="B352" i="18" s="1" a="1"/>
  <c r="B352" i="18" s="1"/>
  <c r="B353" i="18" s="1" a="1"/>
  <c r="B353" i="18" s="1"/>
  <c r="B354" i="18" s="1" a="1"/>
  <c r="B354" i="18" s="1"/>
  <c r="B355" i="18" s="1" a="1"/>
  <c r="B355" i="18" s="1"/>
  <c r="B356" i="18" s="1" a="1"/>
  <c r="B356" i="18" s="1"/>
  <c r="B357" i="18" s="1" a="1"/>
  <c r="B357" i="18" s="1"/>
  <c r="B358" i="18" s="1" a="1"/>
  <c r="B358" i="18" s="1"/>
  <c r="B359" i="18" s="1" a="1"/>
  <c r="B359" i="18" s="1"/>
  <c r="B360" i="18" s="1" a="1"/>
  <c r="B360" i="18" s="1"/>
  <c r="B361" i="18" s="1" a="1"/>
  <c r="B361" i="18" s="1"/>
  <c r="B362" i="18" s="1" a="1"/>
  <c r="B362" i="18" s="1"/>
  <c r="B363" i="18" s="1" a="1"/>
  <c r="B363" i="18" s="1"/>
  <c r="B364" i="18" s="1" a="1"/>
  <c r="B364" i="18" s="1"/>
  <c r="B365" i="18" s="1" a="1"/>
  <c r="B365" i="18" s="1"/>
  <c r="B366" i="18" s="1" a="1"/>
  <c r="B366" i="18" s="1"/>
  <c r="B367" i="18" s="1" a="1"/>
  <c r="B367" i="18" s="1"/>
  <c r="B368" i="18" s="1" a="1"/>
  <c r="B368" i="18" s="1"/>
  <c r="B369" i="18" s="1" a="1"/>
  <c r="B369" i="18" s="1"/>
  <c r="B370" i="18" s="1" a="1"/>
  <c r="B370" i="18" s="1"/>
  <c r="B371" i="18" s="1" a="1"/>
  <c r="B371" i="18" s="1"/>
  <c r="B372" i="18" s="1" a="1"/>
  <c r="B372" i="18" s="1"/>
  <c r="B373" i="18" s="1" a="1"/>
  <c r="B373" i="18" s="1"/>
  <c r="B374" i="18" s="1" a="1"/>
  <c r="B374" i="18" s="1"/>
  <c r="B375" i="18" s="1" a="1"/>
  <c r="B375" i="18" s="1"/>
  <c r="B376" i="18" s="1" a="1"/>
  <c r="B376" i="18" s="1"/>
  <c r="B377" i="18" s="1" a="1"/>
  <c r="B377" i="18" s="1"/>
  <c r="B378" i="18" s="1" a="1"/>
  <c r="B378" i="18" s="1"/>
  <c r="B379" i="18" s="1" a="1"/>
  <c r="B379" i="18" s="1"/>
  <c r="B380" i="18" s="1" a="1"/>
  <c r="B380" i="18" s="1"/>
  <c r="B381" i="18" s="1" a="1"/>
  <c r="B381" i="18" s="1"/>
  <c r="B382" i="18" s="1" a="1"/>
  <c r="B382" i="18" s="1"/>
  <c r="B383" i="18" s="1" a="1"/>
  <c r="B383" i="18" s="1"/>
  <c r="B384" i="18" s="1" a="1"/>
  <c r="B384" i="18" s="1"/>
  <c r="B385" i="18" s="1" a="1"/>
  <c r="B385" i="18" s="1"/>
  <c r="B386" i="18" s="1" a="1"/>
  <c r="B386" i="18" s="1"/>
  <c r="B387" i="18" s="1" a="1"/>
  <c r="B387" i="18" s="1"/>
  <c r="B388" i="18" s="1" a="1"/>
  <c r="B388" i="18" s="1"/>
  <c r="B389" i="18" s="1" a="1"/>
  <c r="B389" i="18" s="1"/>
  <c r="B390" i="18" s="1" a="1"/>
  <c r="B390" i="18" s="1"/>
  <c r="B391" i="18" s="1" a="1"/>
  <c r="B391" i="18" s="1"/>
  <c r="B392" i="18" s="1" a="1"/>
  <c r="B392" i="18" s="1"/>
  <c r="B393" i="18" s="1" a="1"/>
  <c r="B393" i="18" s="1"/>
  <c r="B394" i="18" s="1" a="1"/>
  <c r="B394" i="18" s="1"/>
  <c r="B395" i="18" s="1" a="1"/>
  <c r="B395" i="18" s="1"/>
  <c r="B396" i="18" s="1" a="1"/>
  <c r="B396" i="18" s="1"/>
  <c r="B397" i="18" s="1" a="1"/>
  <c r="B397" i="18" s="1"/>
  <c r="B398" i="18" s="1" a="1"/>
  <c r="B398" i="18" s="1"/>
  <c r="B399" i="18" s="1" a="1"/>
  <c r="B399" i="18" s="1"/>
  <c r="B400" i="18" s="1" a="1"/>
  <c r="B400" i="18" s="1"/>
  <c r="B401" i="18" s="1" a="1"/>
  <c r="B401" i="18" s="1"/>
  <c r="B402" i="18" s="1" a="1"/>
  <c r="B402" i="18" s="1"/>
  <c r="B403" i="18" s="1" a="1"/>
  <c r="B403" i="18" s="1"/>
  <c r="B404" i="18" s="1" a="1"/>
  <c r="B404" i="18" s="1"/>
  <c r="B405" i="18" s="1" a="1"/>
  <c r="B405" i="18" s="1"/>
  <c r="B406" i="18" s="1" a="1"/>
  <c r="B406" i="18" s="1"/>
  <c r="B407" i="18" s="1" a="1"/>
  <c r="B407" i="18" s="1"/>
  <c r="B408" i="18" s="1" a="1"/>
  <c r="B408" i="18" s="1"/>
  <c r="B409" i="18" s="1" a="1"/>
  <c r="B409" i="18" s="1"/>
  <c r="B410" i="18" s="1" a="1"/>
  <c r="B410" i="18" s="1"/>
  <c r="B411" i="18" s="1" a="1"/>
  <c r="B411" i="18" s="1"/>
  <c r="B412" i="18" s="1" a="1"/>
  <c r="B412" i="18" s="1"/>
  <c r="B413" i="18" s="1" a="1"/>
  <c r="B413" i="18" s="1"/>
  <c r="B414" i="18" s="1" a="1"/>
  <c r="B414" i="18" s="1"/>
  <c r="B415" i="18" s="1" a="1"/>
  <c r="B415" i="18" s="1"/>
  <c r="B416" i="18" s="1" a="1"/>
  <c r="B416" i="18" s="1"/>
  <c r="B417" i="18" s="1" a="1"/>
  <c r="B417" i="18" s="1"/>
  <c r="B418" i="18" s="1" a="1"/>
  <c r="B418" i="18" s="1"/>
  <c r="B419" i="18" s="1" a="1"/>
  <c r="B419" i="18" s="1"/>
  <c r="B420" i="18" s="1" a="1"/>
  <c r="B420" i="18" s="1"/>
  <c r="B421" i="18" s="1" a="1"/>
  <c r="B421" i="18" s="1"/>
  <c r="B422" i="18" s="1" a="1"/>
  <c r="B422" i="18" s="1"/>
  <c r="B423" i="18" s="1" a="1"/>
  <c r="B423" i="18" s="1"/>
  <c r="B424" i="18" s="1" a="1"/>
  <c r="B424" i="18" s="1"/>
  <c r="B425" i="18" s="1" a="1"/>
  <c r="B425" i="18" s="1"/>
  <c r="B426" i="18" s="1" a="1"/>
  <c r="B426" i="18" s="1"/>
  <c r="B427" i="18" s="1" a="1"/>
  <c r="B427" i="18" s="1"/>
  <c r="B428" i="18" s="1" a="1"/>
  <c r="B428" i="18" s="1"/>
  <c r="B429" i="18" s="1" a="1"/>
  <c r="B429" i="18" s="1"/>
  <c r="B430" i="18" s="1" a="1"/>
  <c r="B430" i="18" s="1"/>
  <c r="B431" i="18" s="1" a="1"/>
  <c r="B431" i="18" s="1"/>
  <c r="B432" i="18" s="1" a="1"/>
  <c r="B432" i="18" s="1"/>
  <c r="B433" i="18" s="1" a="1"/>
  <c r="B433" i="18" s="1"/>
  <c r="B434" i="18" s="1" a="1"/>
  <c r="B434" i="18" s="1"/>
  <c r="B435" i="18" s="1" a="1"/>
  <c r="B435" i="18" s="1"/>
  <c r="B436" i="18" s="1" a="1"/>
  <c r="B436" i="18" s="1"/>
  <c r="B437" i="18" s="1" a="1"/>
  <c r="B437" i="18" s="1"/>
  <c r="B438" i="18" s="1" a="1"/>
  <c r="B438" i="18" s="1"/>
  <c r="B439" i="18" s="1" a="1"/>
  <c r="B439" i="18" s="1"/>
  <c r="B440" i="18" s="1" a="1"/>
  <c r="B440" i="18" s="1"/>
  <c r="B441" i="18" s="1" a="1"/>
  <c r="B441" i="18" s="1"/>
  <c r="B442" i="18" s="1" a="1"/>
  <c r="B442" i="18" s="1"/>
  <c r="B443" i="18" s="1" a="1"/>
  <c r="B443" i="18" s="1"/>
  <c r="B444" i="18" s="1" a="1"/>
  <c r="B444" i="18" s="1"/>
  <c r="B445" i="18" s="1" a="1"/>
  <c r="B445" i="18" s="1"/>
  <c r="B446" i="18" s="1" a="1"/>
  <c r="B446" i="18" s="1"/>
  <c r="B447" i="18" s="1" a="1"/>
  <c r="B447" i="18" s="1"/>
  <c r="B448" i="18" s="1" a="1"/>
  <c r="B448" i="18" s="1"/>
  <c r="B449" i="18" s="1" a="1"/>
  <c r="B449" i="18" s="1"/>
  <c r="B450" i="18" s="1" a="1"/>
  <c r="B450" i="18" s="1"/>
  <c r="B451" i="18" s="1" a="1"/>
  <c r="B451" i="18" s="1"/>
  <c r="B452" i="18" s="1" a="1"/>
  <c r="B452" i="18" s="1"/>
  <c r="B453" i="18" s="1" a="1"/>
  <c r="B453" i="18" s="1"/>
  <c r="B454" i="18" s="1" a="1"/>
  <c r="B454" i="18" s="1"/>
  <c r="B455" i="18" s="1" a="1"/>
  <c r="B455" i="18" s="1"/>
  <c r="B456" i="18" s="1" a="1"/>
  <c r="B456" i="18" s="1"/>
  <c r="B457" i="18" s="1" a="1"/>
  <c r="B457" i="18" s="1"/>
  <c r="B458" i="18" s="1" a="1"/>
  <c r="B458" i="18" s="1"/>
  <c r="B459" i="18" s="1" a="1"/>
  <c r="B459" i="18" s="1"/>
  <c r="B460" i="18" s="1" a="1"/>
  <c r="B460" i="18" s="1"/>
  <c r="B461" i="18" s="1" a="1"/>
  <c r="B461" i="18" s="1"/>
  <c r="B462" i="18" s="1" a="1"/>
  <c r="B462" i="18" s="1"/>
  <c r="B463" i="18" s="1" a="1"/>
  <c r="B463" i="18" s="1"/>
  <c r="B464" i="18" s="1" a="1"/>
  <c r="B464" i="18" s="1"/>
  <c r="B465" i="18" s="1" a="1"/>
  <c r="B465" i="18" s="1"/>
  <c r="B466" i="18" s="1" a="1"/>
  <c r="B466" i="18" s="1"/>
  <c r="B467" i="18" s="1" a="1"/>
  <c r="B467" i="18" s="1"/>
  <c r="B468" i="18" s="1" a="1"/>
  <c r="B468" i="18" s="1"/>
  <c r="B469" i="18" s="1" a="1"/>
  <c r="B469" i="18" s="1"/>
  <c r="B470" i="18" s="1" a="1"/>
  <c r="B470" i="18" s="1"/>
  <c r="B471" i="18" s="1" a="1"/>
  <c r="B471" i="18" s="1"/>
  <c r="B472" i="18" s="1" a="1"/>
  <c r="B472" i="18" s="1"/>
  <c r="B473" i="18" s="1" a="1"/>
  <c r="B473" i="18" s="1"/>
  <c r="B474" i="18" s="1" a="1"/>
  <c r="B474" i="18" s="1"/>
  <c r="B475" i="18" s="1" a="1"/>
  <c r="B475" i="18" s="1"/>
  <c r="B476" i="18" s="1" a="1"/>
  <c r="B476" i="18" s="1"/>
  <c r="B477" i="18" s="1" a="1"/>
  <c r="B477" i="18" s="1"/>
  <c r="B478" i="18" s="1" a="1"/>
  <c r="B478" i="18" s="1"/>
  <c r="B479" i="18" s="1" a="1"/>
  <c r="B479" i="18" s="1"/>
  <c r="B480" i="18" s="1" a="1"/>
  <c r="B480" i="18" s="1"/>
  <c r="B481" i="18" s="1" a="1"/>
  <c r="B481" i="18" s="1"/>
  <c r="B482" i="18" s="1" a="1"/>
  <c r="B482" i="18" s="1"/>
  <c r="B483" i="18" s="1" a="1"/>
  <c r="B483" i="18" s="1"/>
  <c r="B484" i="18" s="1" a="1"/>
  <c r="B484" i="18" s="1"/>
  <c r="B485" i="18" s="1" a="1"/>
  <c r="B485" i="18" s="1"/>
  <c r="B486" i="18" s="1" a="1"/>
  <c r="B486" i="18" s="1"/>
  <c r="B487" i="18" s="1" a="1"/>
  <c r="B487" i="18" s="1"/>
  <c r="B488" i="18" s="1" a="1"/>
  <c r="B488" i="18" s="1"/>
  <c r="B489" i="18" s="1" a="1"/>
  <c r="B489" i="18" s="1"/>
  <c r="B490" i="18" s="1" a="1"/>
  <c r="B490" i="18" s="1"/>
  <c r="B491" i="18" s="1" a="1"/>
  <c r="B491" i="18" s="1"/>
  <c r="B492" i="18" s="1" a="1"/>
  <c r="B492" i="18" s="1"/>
  <c r="B493" i="18" s="1" a="1"/>
  <c r="B493" i="18" s="1"/>
  <c r="B494" i="18" s="1" a="1"/>
  <c r="B494" i="18" s="1"/>
  <c r="B495" i="18" s="1" a="1"/>
  <c r="B495" i="18" s="1"/>
  <c r="B496" i="18" s="1" a="1"/>
  <c r="B496" i="18" s="1"/>
  <c r="B497" i="18" s="1" a="1"/>
  <c r="B497" i="18" s="1"/>
  <c r="B498" i="18" s="1" a="1"/>
  <c r="B498" i="18" s="1"/>
  <c r="B499" i="18" s="1" a="1"/>
  <c r="B499" i="18" s="1"/>
  <c r="B500" i="18" s="1" a="1"/>
  <c r="B500" i="18" s="1"/>
  <c r="B501" i="18" s="1" a="1"/>
  <c r="B501" i="18" s="1"/>
  <c r="B502" i="18" s="1" a="1"/>
  <c r="B502" i="18" s="1"/>
  <c r="B503" i="18" s="1" a="1"/>
  <c r="B503" i="18" s="1"/>
  <c r="B504" i="18" s="1" a="1"/>
  <c r="B504" i="18" s="1"/>
  <c r="B505" i="18" s="1" a="1"/>
  <c r="B505" i="18" s="1"/>
  <c r="B506" i="18" s="1" a="1"/>
  <c r="B506" i="18" s="1"/>
  <c r="B507" i="18" s="1" a="1"/>
  <c r="B507" i="18" s="1"/>
  <c r="B508" i="18" s="1" a="1"/>
  <c r="B508" i="18" s="1"/>
  <c r="B509" i="18" s="1" a="1"/>
  <c r="B509" i="18" s="1"/>
  <c r="B510" i="18" s="1" a="1"/>
  <c r="B510" i="18" s="1"/>
  <c r="B511" i="18" s="1" a="1"/>
  <c r="B511" i="18" s="1"/>
  <c r="B512" i="18" s="1" a="1"/>
  <c r="B512" i="18" s="1"/>
  <c r="B513" i="18" s="1" a="1"/>
  <c r="B513" i="18" s="1"/>
  <c r="B514" i="18" s="1" a="1"/>
  <c r="B514" i="18" s="1"/>
  <c r="B515" i="18" s="1" a="1"/>
  <c r="B515" i="18" s="1"/>
  <c r="B516" i="18" s="1" a="1"/>
  <c r="B516" i="18" s="1"/>
  <c r="B517" i="18" s="1" a="1"/>
  <c r="B517" i="18" s="1"/>
  <c r="B518" i="18" s="1" a="1"/>
  <c r="B518" i="18" s="1"/>
  <c r="B519" i="18" s="1" a="1"/>
  <c r="B519" i="18" s="1"/>
  <c r="B2" i="21" a="1"/>
  <c r="B2" i="21" s="1"/>
  <c r="B3" i="21" s="1" a="1"/>
  <c r="B3" i="21" s="1"/>
  <c r="B4" i="21" s="1" a="1"/>
  <c r="B4" i="21" s="1"/>
  <c r="B5" i="21" s="1" a="1"/>
  <c r="B5" i="21" s="1"/>
  <c r="B6" i="21" s="1" a="1"/>
  <c r="B6" i="21" s="1"/>
  <c r="B7" i="21" s="1" a="1"/>
  <c r="B7" i="21" s="1"/>
  <c r="B8" i="21" s="1" a="1"/>
  <c r="B8" i="21" s="1"/>
  <c r="B9" i="21" s="1" a="1"/>
  <c r="B9" i="21" s="1"/>
  <c r="B10" i="21" s="1" a="1"/>
  <c r="B10" i="21" s="1"/>
  <c r="B11" i="21" s="1" a="1"/>
  <c r="B11" i="21" s="1"/>
  <c r="B12" i="21" s="1" a="1"/>
  <c r="B12" i="21" s="1"/>
  <c r="B13" i="21" s="1" a="1"/>
  <c r="B13" i="21" s="1"/>
  <c r="B14" i="21" s="1" a="1"/>
  <c r="B14" i="21" s="1"/>
  <c r="B15" i="21" s="1" a="1"/>
  <c r="B15" i="21" s="1"/>
  <c r="B16" i="21" s="1" a="1"/>
  <c r="B16" i="21" s="1"/>
  <c r="B17" i="21" s="1" a="1"/>
  <c r="B17" i="21" s="1"/>
  <c r="B18" i="21" s="1" a="1"/>
  <c r="B18" i="21" s="1"/>
  <c r="B19" i="21" s="1" a="1"/>
  <c r="B19" i="21" s="1"/>
  <c r="B20" i="21" s="1" a="1"/>
  <c r="B20" i="21" s="1"/>
  <c r="B21" i="21" s="1" a="1"/>
  <c r="B21" i="21" s="1"/>
  <c r="B22" i="21" s="1" a="1"/>
  <c r="B22" i="21" s="1"/>
  <c r="B23" i="21" s="1" a="1"/>
  <c r="B23" i="21" s="1"/>
  <c r="B24" i="21" s="1" a="1"/>
  <c r="B24" i="21" s="1"/>
  <c r="B25" i="21" s="1" a="1"/>
  <c r="B25" i="21" s="1"/>
  <c r="B26" i="21" s="1" a="1"/>
  <c r="B26" i="21" s="1"/>
  <c r="B27" i="21" s="1" a="1"/>
  <c r="B27" i="21" s="1"/>
  <c r="B28" i="21" s="1" a="1"/>
  <c r="B28" i="21" s="1"/>
  <c r="B29" i="21" s="1" a="1"/>
  <c r="B29" i="21" s="1"/>
  <c r="B30" i="21" s="1" a="1"/>
  <c r="B30" i="21" s="1"/>
  <c r="B31" i="21" s="1" a="1"/>
  <c r="B31" i="21" s="1"/>
  <c r="B32" i="21" s="1" a="1"/>
  <c r="B32" i="21" s="1"/>
  <c r="B33" i="21" s="1" a="1"/>
  <c r="B33" i="21" s="1"/>
  <c r="B34" i="21" s="1" a="1"/>
  <c r="B34" i="21" s="1"/>
  <c r="B35" i="21" s="1" a="1"/>
  <c r="B35" i="21" s="1"/>
  <c r="B36" i="21" s="1" a="1"/>
  <c r="B36" i="21" s="1"/>
  <c r="B37" i="21" s="1" a="1"/>
  <c r="B37" i="21" s="1"/>
  <c r="B38" i="21" s="1" a="1"/>
  <c r="B38" i="21" s="1"/>
  <c r="B39" i="21" s="1" a="1"/>
  <c r="B39" i="21" s="1"/>
  <c r="B40" i="21" s="1" a="1"/>
  <c r="B40" i="21" s="1"/>
  <c r="B41" i="21" s="1" a="1"/>
  <c r="B41" i="21" s="1"/>
  <c r="B42" i="21" s="1" a="1"/>
  <c r="B42" i="21" s="1"/>
  <c r="B43" i="21" s="1" a="1"/>
  <c r="B43" i="21" s="1"/>
  <c r="B44" i="21" s="1" a="1"/>
  <c r="B44" i="21" s="1"/>
  <c r="B45" i="21" s="1" a="1"/>
  <c r="B45" i="21" s="1"/>
  <c r="B46" i="21" s="1" a="1"/>
  <c r="B46" i="21" s="1"/>
  <c r="B47" i="21" s="1" a="1"/>
  <c r="B47" i="21" s="1"/>
  <c r="B48" i="21" s="1" a="1"/>
  <c r="B48" i="21" s="1"/>
  <c r="B49" i="21" s="1" a="1"/>
  <c r="B49" i="21" s="1"/>
  <c r="B50" i="21" s="1" a="1"/>
  <c r="B50" i="21" s="1"/>
  <c r="B51" i="21" s="1" a="1"/>
  <c r="B51" i="21" s="1"/>
  <c r="B52" i="21" s="1" a="1"/>
  <c r="B52" i="21" s="1"/>
  <c r="B53" i="21" s="1" a="1"/>
  <c r="B53" i="21" s="1"/>
  <c r="B54" i="21" s="1" a="1"/>
  <c r="B54" i="21" s="1"/>
  <c r="B55" i="21" s="1" a="1"/>
  <c r="B55" i="21" s="1"/>
  <c r="B56" i="21" s="1" a="1"/>
  <c r="B56" i="21" s="1"/>
  <c r="B57" i="21" s="1" a="1"/>
  <c r="B57" i="21" s="1"/>
  <c r="B58" i="21" s="1" a="1"/>
  <c r="B58" i="21" s="1"/>
  <c r="B59" i="21" s="1" a="1"/>
  <c r="B59" i="21" s="1"/>
  <c r="B60" i="21" s="1" a="1"/>
  <c r="B60" i="21" s="1"/>
  <c r="B61" i="21" s="1" a="1"/>
  <c r="B61" i="21" s="1"/>
  <c r="B62" i="21" s="1" a="1"/>
  <c r="B62" i="21" s="1"/>
  <c r="B63" i="21" s="1" a="1"/>
  <c r="B63" i="21" s="1"/>
  <c r="B64" i="21" s="1" a="1"/>
  <c r="B64" i="21" s="1"/>
  <c r="B65" i="21" s="1" a="1"/>
  <c r="B65" i="21" s="1"/>
  <c r="B66" i="21" s="1" a="1"/>
  <c r="B66" i="21" s="1"/>
  <c r="B67" i="21" s="1" a="1"/>
  <c r="B67" i="21" s="1"/>
  <c r="B68" i="21" s="1" a="1"/>
  <c r="B68" i="21" s="1"/>
  <c r="B69" i="21" s="1" a="1"/>
  <c r="B69" i="21" s="1"/>
  <c r="B70" i="21" s="1" a="1"/>
  <c r="B70" i="21" s="1"/>
  <c r="B71" i="21" s="1" a="1"/>
  <c r="B71" i="21" s="1"/>
  <c r="B72" i="21" s="1" a="1"/>
  <c r="B72" i="21" s="1"/>
  <c r="B73" i="21" s="1" a="1"/>
  <c r="B73" i="21" s="1"/>
  <c r="B74" i="21" s="1" a="1"/>
  <c r="B74" i="21" s="1"/>
  <c r="B75" i="21" s="1" a="1"/>
  <c r="B75" i="21" s="1"/>
  <c r="B76" i="21" s="1" a="1"/>
  <c r="B76" i="21" s="1"/>
  <c r="B77" i="21" s="1" a="1"/>
  <c r="B77" i="21" s="1"/>
  <c r="B78" i="21" s="1" a="1"/>
  <c r="B78" i="21" s="1"/>
  <c r="B79" i="21" s="1" a="1"/>
  <c r="B79" i="21" s="1"/>
  <c r="B80" i="21" s="1" a="1"/>
  <c r="B80" i="21" s="1"/>
  <c r="B81" i="21" s="1" a="1"/>
  <c r="B81" i="21" s="1"/>
  <c r="B82" i="21" s="1" a="1"/>
  <c r="B82" i="21" s="1"/>
  <c r="B83" i="21" s="1" a="1"/>
  <c r="B83" i="21" s="1"/>
  <c r="B84" i="21" s="1" a="1"/>
  <c r="B84" i="21" s="1"/>
  <c r="B85" i="21" s="1" a="1"/>
  <c r="B85" i="21" s="1"/>
  <c r="B86" i="21" s="1" a="1"/>
  <c r="B86" i="21" s="1"/>
  <c r="B87" i="21" s="1" a="1"/>
  <c r="B87" i="21" s="1"/>
  <c r="B88" i="21" s="1" a="1"/>
  <c r="B88" i="21" s="1"/>
  <c r="B89" i="21" s="1" a="1"/>
  <c r="B89" i="21" s="1"/>
  <c r="B90" i="21" s="1" a="1"/>
  <c r="B90" i="21" s="1"/>
  <c r="B91" i="21" s="1" a="1"/>
  <c r="B91" i="21" s="1"/>
  <c r="B92" i="21" s="1" a="1"/>
  <c r="B92" i="21" s="1"/>
  <c r="B93" i="21" s="1" a="1"/>
  <c r="B93" i="21" s="1"/>
  <c r="B94" i="21" s="1" a="1"/>
  <c r="B94" i="21" s="1"/>
  <c r="B95" i="21" s="1" a="1"/>
  <c r="B95" i="21" s="1"/>
  <c r="B96" i="21" s="1" a="1"/>
  <c r="B96" i="21" s="1"/>
  <c r="B97" i="21" s="1" a="1"/>
  <c r="B97" i="21" s="1"/>
  <c r="B98" i="21" s="1" a="1"/>
  <c r="B98" i="21" s="1"/>
  <c r="B99" i="21" s="1" a="1"/>
  <c r="B99" i="21" s="1"/>
  <c r="B100" i="21" s="1" a="1"/>
  <c r="B100" i="21" s="1"/>
  <c r="B101" i="21" s="1" a="1"/>
  <c r="B101" i="21" s="1"/>
  <c r="B102" i="21" s="1" a="1"/>
  <c r="B102" i="21" s="1"/>
  <c r="B103" i="21" s="1" a="1"/>
  <c r="B103" i="21" s="1"/>
  <c r="B104" i="21" s="1" a="1"/>
  <c r="B104" i="21" s="1"/>
  <c r="B105" i="21" s="1" a="1"/>
  <c r="B105" i="21" s="1"/>
  <c r="B106" i="21" s="1" a="1"/>
  <c r="B106" i="21" s="1"/>
  <c r="B107" i="21" s="1" a="1"/>
  <c r="B107" i="21" s="1"/>
  <c r="B108" i="21" s="1" a="1"/>
  <c r="B108" i="21" s="1"/>
  <c r="B109" i="21" s="1" a="1"/>
  <c r="B109" i="21" s="1"/>
  <c r="B110" i="21" s="1" a="1"/>
  <c r="B110" i="21" s="1"/>
  <c r="B111" i="21" s="1" a="1"/>
  <c r="B111" i="21" s="1"/>
  <c r="B112" i="21" s="1" a="1"/>
  <c r="B112" i="21" s="1"/>
  <c r="B113" i="21" s="1" a="1"/>
  <c r="B113" i="21" s="1"/>
  <c r="B114" i="21" s="1" a="1"/>
  <c r="B114" i="21" s="1"/>
  <c r="B115" i="21" s="1" a="1"/>
  <c r="B115" i="21" s="1"/>
  <c r="B116" i="21" s="1" a="1"/>
  <c r="B116" i="21" s="1"/>
  <c r="B117" i="21" s="1" a="1"/>
  <c r="B117" i="21" s="1"/>
  <c r="B118" i="21" s="1" a="1"/>
  <c r="B118" i="21" s="1"/>
  <c r="B119" i="21" s="1" a="1"/>
  <c r="B119" i="21" s="1"/>
  <c r="B120" i="21" s="1" a="1"/>
  <c r="B120" i="21" s="1"/>
  <c r="B121" i="21" s="1" a="1"/>
  <c r="B121" i="21" s="1"/>
  <c r="B122" i="21" s="1" a="1"/>
  <c r="B122" i="21" s="1"/>
  <c r="B123" i="21" s="1" a="1"/>
  <c r="B123" i="21" s="1"/>
  <c r="B124" i="21" s="1" a="1"/>
  <c r="B124" i="21" s="1"/>
  <c r="B125" i="21" s="1" a="1"/>
  <c r="B125" i="21" s="1"/>
  <c r="B126" i="21" s="1" a="1"/>
  <c r="B126" i="21" s="1"/>
  <c r="B127" i="21" s="1" a="1"/>
  <c r="B127" i="21" s="1"/>
  <c r="B128" i="21" s="1" a="1"/>
  <c r="B128" i="21" s="1"/>
  <c r="B129" i="21" s="1" a="1"/>
  <c r="B129" i="21" s="1"/>
  <c r="B130" i="21" s="1" a="1"/>
  <c r="B130" i="21" s="1"/>
  <c r="B131" i="21" s="1" a="1"/>
  <c r="B131" i="21" s="1"/>
  <c r="B132" i="21" s="1" a="1"/>
  <c r="B132" i="21" s="1"/>
  <c r="B133" i="21" s="1" a="1"/>
  <c r="B133" i="21" s="1"/>
  <c r="B134" i="21" s="1" a="1"/>
  <c r="B134" i="21" s="1"/>
  <c r="B135" i="21" s="1" a="1"/>
  <c r="B135" i="21" s="1"/>
  <c r="B136" i="21" s="1" a="1"/>
  <c r="B136" i="21" s="1"/>
  <c r="B137" i="21" s="1" a="1"/>
  <c r="B137" i="21" s="1"/>
  <c r="B138" i="21" s="1" a="1"/>
  <c r="B138" i="21" s="1"/>
  <c r="B139" i="21" s="1" a="1"/>
  <c r="B139" i="21" s="1"/>
  <c r="B140" i="21" s="1" a="1"/>
  <c r="B140" i="21" s="1"/>
  <c r="B141" i="21" s="1" a="1"/>
  <c r="B141" i="21" s="1"/>
  <c r="B142" i="21" s="1" a="1"/>
  <c r="B142" i="21" s="1"/>
  <c r="B143" i="21" s="1" a="1"/>
  <c r="B143" i="21" s="1"/>
  <c r="B144" i="21" s="1" a="1"/>
  <c r="B144" i="21" s="1"/>
  <c r="B145" i="21" s="1" a="1"/>
  <c r="B145" i="21" s="1"/>
  <c r="B146" i="21" s="1" a="1"/>
  <c r="B146" i="21" s="1"/>
  <c r="B147" i="21" s="1" a="1"/>
  <c r="B147" i="21" s="1"/>
  <c r="B148" i="21" s="1" a="1"/>
  <c r="B148" i="21" s="1"/>
  <c r="B149" i="21" s="1" a="1"/>
  <c r="B149" i="21" s="1"/>
  <c r="B150" i="21" s="1" a="1"/>
  <c r="B150" i="21" s="1"/>
  <c r="B151" i="21" s="1" a="1"/>
  <c r="B151" i="21" s="1"/>
  <c r="B152" i="21" s="1" a="1"/>
  <c r="B152" i="21" s="1"/>
  <c r="B153" i="21" s="1" a="1"/>
  <c r="B153" i="21" s="1"/>
  <c r="B154" i="21" s="1" a="1"/>
  <c r="B154" i="21" s="1"/>
  <c r="B155" i="21" s="1" a="1"/>
  <c r="B155" i="21" s="1"/>
  <c r="B156" i="21" s="1" a="1"/>
  <c r="B156" i="21" s="1"/>
  <c r="B157" i="21" s="1" a="1"/>
  <c r="B157" i="21" s="1"/>
  <c r="B158" i="21" s="1" a="1"/>
  <c r="B158" i="21" s="1"/>
  <c r="B159" i="21" s="1" a="1"/>
  <c r="B159" i="21" s="1"/>
  <c r="B160" i="21" s="1" a="1"/>
  <c r="B160" i="21" s="1"/>
  <c r="B161" i="21" s="1" a="1"/>
  <c r="B161" i="21" s="1"/>
  <c r="B162" i="21" s="1" a="1"/>
  <c r="B162" i="21" s="1"/>
  <c r="B163" i="21" s="1" a="1"/>
  <c r="B163" i="21" s="1"/>
  <c r="B164" i="21" s="1" a="1"/>
  <c r="B164" i="21" s="1"/>
  <c r="B165" i="21" s="1" a="1"/>
  <c r="B165" i="21" s="1"/>
  <c r="B166" i="21" s="1" a="1"/>
  <c r="B166" i="21" s="1"/>
  <c r="B167" i="21" s="1" a="1"/>
  <c r="B167" i="21" s="1"/>
  <c r="B168" i="21" s="1" a="1"/>
  <c r="B168" i="21" s="1"/>
  <c r="B169" i="21" s="1" a="1"/>
  <c r="B169" i="21" s="1"/>
  <c r="B170" i="21" s="1" a="1"/>
  <c r="B170" i="21" s="1"/>
  <c r="B171" i="21" s="1" a="1"/>
  <c r="B171" i="21" s="1"/>
  <c r="B172" i="21" s="1" a="1"/>
  <c r="B172" i="21" s="1"/>
  <c r="B173" i="21" s="1" a="1"/>
  <c r="B173" i="21" s="1"/>
  <c r="B174" i="21" s="1" a="1"/>
  <c r="B174" i="21" s="1"/>
  <c r="B175" i="21" s="1" a="1"/>
  <c r="B175" i="21" s="1"/>
  <c r="B176" i="21" s="1" a="1"/>
  <c r="B176" i="21" s="1"/>
  <c r="B177" i="21" s="1" a="1"/>
  <c r="B177" i="21" s="1"/>
  <c r="B178" i="21" s="1" a="1"/>
  <c r="B178" i="21" s="1"/>
  <c r="B179" i="21" s="1" a="1"/>
  <c r="B179" i="21" s="1"/>
  <c r="B180" i="21" s="1" a="1"/>
  <c r="B180" i="21" s="1"/>
  <c r="B181" i="21" s="1" a="1"/>
  <c r="B181" i="21" s="1"/>
  <c r="B182" i="21" s="1" a="1"/>
  <c r="B182" i="21" s="1"/>
  <c r="B183" i="21" s="1" a="1"/>
  <c r="B183" i="21" s="1"/>
  <c r="B184" i="21" s="1" a="1"/>
  <c r="B184" i="21" s="1"/>
  <c r="B185" i="21" s="1" a="1"/>
  <c r="B185" i="21" s="1"/>
  <c r="B186" i="21" s="1" a="1"/>
  <c r="B186" i="21" s="1"/>
  <c r="B187" i="21" s="1" a="1"/>
  <c r="B187" i="21" s="1"/>
  <c r="B188" i="21" s="1" a="1"/>
  <c r="B188" i="21" s="1"/>
  <c r="B189" i="21" s="1" a="1"/>
  <c r="B189" i="21" s="1"/>
  <c r="B190" i="21" s="1" a="1"/>
  <c r="B190" i="21" s="1"/>
  <c r="B191" i="21" s="1" a="1"/>
  <c r="B191" i="21" s="1"/>
  <c r="B192" i="21" s="1" a="1"/>
  <c r="B192" i="21" s="1"/>
  <c r="B193" i="21" s="1" a="1"/>
  <c r="B193" i="21" s="1"/>
  <c r="B194" i="21" s="1" a="1"/>
  <c r="B194" i="21" s="1"/>
  <c r="B195" i="21" s="1" a="1"/>
  <c r="B195" i="21" s="1"/>
  <c r="B196" i="21" s="1" a="1"/>
  <c r="B196" i="21" s="1"/>
  <c r="B197" i="21" s="1" a="1"/>
  <c r="B197" i="21" s="1"/>
  <c r="B198" i="21" s="1" a="1"/>
  <c r="B198" i="21" s="1"/>
  <c r="B199" i="21" s="1" a="1"/>
  <c r="B199" i="21" s="1"/>
  <c r="B200" i="21" s="1" a="1"/>
  <c r="B200" i="21" s="1"/>
  <c r="B201" i="21" s="1" a="1"/>
  <c r="B201" i="21" s="1"/>
  <c r="B202" i="21" s="1" a="1"/>
  <c r="B202" i="21" s="1"/>
  <c r="B203" i="21" s="1" a="1"/>
  <c r="B203" i="21" s="1"/>
  <c r="B204" i="21" s="1" a="1"/>
  <c r="B204" i="21" s="1"/>
  <c r="B205" i="21" s="1" a="1"/>
  <c r="B205" i="21" s="1"/>
  <c r="B206" i="21" s="1" a="1"/>
  <c r="B206" i="21" s="1"/>
  <c r="B207" i="21" s="1" a="1"/>
  <c r="B207" i="21" s="1"/>
  <c r="B208" i="21" s="1" a="1"/>
  <c r="B208" i="21" s="1"/>
  <c r="B209" i="21" s="1" a="1"/>
  <c r="B209" i="21" s="1"/>
  <c r="B210" i="21" s="1" a="1"/>
  <c r="B210" i="21" s="1"/>
  <c r="B211" i="21" s="1" a="1"/>
  <c r="B211" i="21" s="1"/>
  <c r="B212" i="21" s="1" a="1"/>
  <c r="B212" i="21" s="1"/>
  <c r="B213" i="21" s="1" a="1"/>
  <c r="B213" i="21" s="1"/>
  <c r="B214" i="21" s="1" a="1"/>
  <c r="B214" i="21" s="1"/>
  <c r="B215" i="21" s="1" a="1"/>
  <c r="B215" i="21" s="1"/>
  <c r="B216" i="21" s="1" a="1"/>
  <c r="B216" i="21" s="1"/>
  <c r="B217" i="21" s="1" a="1"/>
  <c r="B217" i="21" s="1"/>
  <c r="B218" i="21" s="1" a="1"/>
  <c r="B218" i="21" s="1"/>
  <c r="B219" i="21" s="1" a="1"/>
  <c r="B219" i="21" s="1"/>
  <c r="B220" i="21" s="1" a="1"/>
  <c r="B220" i="21" s="1"/>
  <c r="B221" i="21" s="1" a="1"/>
  <c r="B221" i="21" s="1"/>
  <c r="B222" i="21" s="1" a="1"/>
  <c r="B222" i="21" s="1"/>
  <c r="B223" i="21" s="1" a="1"/>
  <c r="B223" i="21" s="1"/>
  <c r="B224" i="21" s="1" a="1"/>
  <c r="B224" i="21" s="1"/>
  <c r="B225" i="21" s="1" a="1"/>
  <c r="B225" i="21" s="1"/>
  <c r="B226" i="21" s="1" a="1"/>
  <c r="B226" i="21" s="1"/>
  <c r="B227" i="21" s="1" a="1"/>
  <c r="B227" i="21" s="1"/>
  <c r="B228" i="21" s="1" a="1"/>
  <c r="B228" i="21" s="1"/>
  <c r="B229" i="21" s="1" a="1"/>
  <c r="B229" i="21" s="1"/>
  <c r="B230" i="21" s="1" a="1"/>
  <c r="B230" i="21" s="1"/>
  <c r="B231" i="21" s="1" a="1"/>
  <c r="B231" i="21" s="1"/>
  <c r="B232" i="21" s="1" a="1"/>
  <c r="B232" i="21" s="1"/>
  <c r="B233" i="21" s="1" a="1"/>
  <c r="B233" i="21" s="1"/>
  <c r="B234" i="21" s="1" a="1"/>
  <c r="B234" i="21" s="1"/>
  <c r="B235" i="21" s="1" a="1"/>
  <c r="B235" i="21" s="1"/>
  <c r="B236" i="21" s="1" a="1"/>
  <c r="B236" i="21" s="1"/>
  <c r="B237" i="21" s="1" a="1"/>
  <c r="B237" i="21" s="1"/>
  <c r="B238" i="21" s="1" a="1"/>
  <c r="B238" i="21" s="1"/>
  <c r="B239" i="21" s="1" a="1"/>
  <c r="B239" i="21" s="1"/>
  <c r="B240" i="21" s="1" a="1"/>
  <c r="B240" i="21" s="1"/>
  <c r="B241" i="21" s="1" a="1"/>
  <c r="B241" i="21" s="1"/>
  <c r="B242" i="21" s="1" a="1"/>
  <c r="B242" i="21" s="1"/>
  <c r="B243" i="21" s="1" a="1"/>
  <c r="B243" i="21" s="1"/>
  <c r="B244" i="21" s="1" a="1"/>
  <c r="B244" i="21" s="1"/>
  <c r="B245" i="21" s="1" a="1"/>
  <c r="B245" i="21" s="1"/>
  <c r="B246" i="21" s="1" a="1"/>
  <c r="B246" i="21" s="1"/>
  <c r="B247" i="21" s="1" a="1"/>
  <c r="B247" i="21" s="1"/>
  <c r="B248" i="21" s="1" a="1"/>
  <c r="B248" i="21" s="1"/>
  <c r="B249" i="21" s="1" a="1"/>
  <c r="B249" i="21" s="1"/>
  <c r="B250" i="21" s="1" a="1"/>
  <c r="B250" i="21" s="1"/>
  <c r="B251" i="21" s="1" a="1"/>
  <c r="B251" i="21" s="1"/>
  <c r="B252" i="21" s="1" a="1"/>
  <c r="B252" i="21" s="1"/>
  <c r="B253" i="21" s="1" a="1"/>
  <c r="B253" i="21" s="1"/>
  <c r="B254" i="21" s="1" a="1"/>
  <c r="B254" i="21" s="1"/>
  <c r="B255" i="21" s="1" a="1"/>
  <c r="B255" i="21" s="1"/>
  <c r="B256" i="21" s="1" a="1"/>
  <c r="B256" i="21" s="1"/>
  <c r="B257" i="21" s="1" a="1"/>
  <c r="B257" i="21" s="1"/>
  <c r="B258" i="21" s="1" a="1"/>
  <c r="B258" i="21" s="1"/>
  <c r="B259" i="21" s="1" a="1"/>
  <c r="B259" i="21" s="1"/>
  <c r="B260" i="21" s="1" a="1"/>
  <c r="B260" i="21" s="1"/>
  <c r="B261" i="21" s="1" a="1"/>
  <c r="B261" i="21" s="1"/>
  <c r="B262" i="21" s="1" a="1"/>
  <c r="B262" i="21" s="1"/>
  <c r="B263" i="21" s="1" a="1"/>
  <c r="B263" i="21" s="1"/>
  <c r="B264" i="21" s="1" a="1"/>
  <c r="B264" i="21" s="1"/>
  <c r="B265" i="21" s="1" a="1"/>
  <c r="B265" i="21" s="1"/>
  <c r="B266" i="21" s="1" a="1"/>
  <c r="B266" i="21" s="1"/>
  <c r="B267" i="21" s="1" a="1"/>
  <c r="B267" i="21" s="1"/>
  <c r="B268" i="21" s="1" a="1"/>
  <c r="B268" i="21" s="1"/>
  <c r="B269" i="21" s="1" a="1"/>
  <c r="B269" i="21" s="1"/>
  <c r="B270" i="21" s="1" a="1"/>
  <c r="B270" i="21" s="1"/>
  <c r="B271" i="21" s="1" a="1"/>
  <c r="B271" i="21" s="1"/>
  <c r="B272" i="21" s="1" a="1"/>
  <c r="B272" i="21" s="1"/>
  <c r="B273" i="21" s="1" a="1"/>
  <c r="B273" i="21" s="1"/>
  <c r="B274" i="21" s="1" a="1"/>
  <c r="B274" i="21" s="1"/>
  <c r="B275" i="21" s="1" a="1"/>
  <c r="B275" i="21" s="1"/>
  <c r="B276" i="21" s="1" a="1"/>
  <c r="B276" i="21" s="1"/>
  <c r="B277" i="21" s="1" a="1"/>
  <c r="B277" i="21" s="1"/>
  <c r="B278" i="21" s="1" a="1"/>
  <c r="B278" i="21" s="1"/>
  <c r="B279" i="21" s="1" a="1"/>
  <c r="B279" i="21" s="1"/>
  <c r="B280" i="21" s="1" a="1"/>
  <c r="B280" i="21" s="1"/>
  <c r="B281" i="21" s="1" a="1"/>
  <c r="B281" i="21" s="1"/>
  <c r="B282" i="21" s="1" a="1"/>
  <c r="B282" i="21" s="1"/>
  <c r="B283" i="21" s="1" a="1"/>
  <c r="B283" i="21" s="1"/>
  <c r="B284" i="21" s="1" a="1"/>
  <c r="B284" i="21" s="1"/>
  <c r="B285" i="21" s="1" a="1"/>
  <c r="B285" i="21" s="1"/>
  <c r="B286" i="21" s="1" a="1"/>
  <c r="B286" i="21" s="1"/>
  <c r="B287" i="21" s="1" a="1"/>
  <c r="B287" i="21" s="1"/>
  <c r="B288" i="21" s="1" a="1"/>
  <c r="B288" i="21" s="1"/>
  <c r="B289" i="21" s="1" a="1"/>
  <c r="B289" i="21" s="1"/>
  <c r="B290" i="21" s="1" a="1"/>
  <c r="B290" i="21" s="1"/>
  <c r="B291" i="21" s="1" a="1"/>
  <c r="B291" i="21" s="1"/>
  <c r="B292" i="21" s="1" a="1"/>
  <c r="B292" i="21" s="1"/>
  <c r="B293" i="21" s="1" a="1"/>
  <c r="B293" i="21" s="1"/>
  <c r="B294" i="21" s="1" a="1"/>
  <c r="B294" i="21" s="1"/>
  <c r="B295" i="21" s="1" a="1"/>
  <c r="B295" i="21" s="1"/>
  <c r="B296" i="21" s="1" a="1"/>
  <c r="B296" i="21" s="1"/>
  <c r="B297" i="21" s="1" a="1"/>
  <c r="B297" i="21" s="1"/>
  <c r="B298" i="21" s="1" a="1"/>
  <c r="B298" i="21" s="1"/>
  <c r="B299" i="21" s="1" a="1"/>
  <c r="B299" i="21" s="1"/>
  <c r="B300" i="21" s="1" a="1"/>
  <c r="B300" i="21" s="1"/>
  <c r="B301" i="21" s="1" a="1"/>
  <c r="B301" i="21" s="1"/>
  <c r="B302" i="21" s="1" a="1"/>
  <c r="B302" i="21" s="1"/>
  <c r="B303" i="21" s="1" a="1"/>
  <c r="B303" i="21" s="1"/>
  <c r="B304" i="21" s="1" a="1"/>
  <c r="B304" i="21" s="1"/>
  <c r="B305" i="21" s="1" a="1"/>
  <c r="B305" i="21" s="1"/>
  <c r="B306" i="21" s="1" a="1"/>
  <c r="B306" i="21" s="1"/>
  <c r="B307" i="21" s="1" a="1"/>
  <c r="B307" i="21" s="1"/>
  <c r="B308" i="21" s="1" a="1"/>
  <c r="B308" i="21" s="1"/>
  <c r="B309" i="21" s="1" a="1"/>
  <c r="B309" i="21" s="1"/>
  <c r="B310" i="21" s="1" a="1"/>
  <c r="B310" i="21" s="1"/>
  <c r="B311" i="21" s="1" a="1"/>
  <c r="B311" i="21" s="1"/>
  <c r="B312" i="21" s="1" a="1"/>
  <c r="B312" i="21" s="1"/>
  <c r="B313" i="21" s="1" a="1"/>
  <c r="B313" i="21" s="1"/>
  <c r="B314" i="21" s="1" a="1"/>
  <c r="B314" i="21" s="1"/>
  <c r="B315" i="21" s="1" a="1"/>
  <c r="B315" i="21" s="1"/>
  <c r="B316" i="21" s="1" a="1"/>
  <c r="B316" i="21" s="1"/>
  <c r="B317" i="21" s="1" a="1"/>
  <c r="B317" i="21" s="1"/>
  <c r="B318" i="21" s="1" a="1"/>
  <c r="B318" i="21" s="1"/>
  <c r="B319" i="21" s="1" a="1"/>
  <c r="B319" i="21" s="1"/>
  <c r="B320" i="21" s="1" a="1"/>
  <c r="B320" i="21" s="1"/>
  <c r="B321" i="21" s="1" a="1"/>
  <c r="B321" i="21" s="1"/>
  <c r="B322" i="21" s="1" a="1"/>
  <c r="B322" i="21" s="1"/>
  <c r="B323" i="21" s="1" a="1"/>
  <c r="B323" i="21" s="1"/>
  <c r="B324" i="21" s="1" a="1"/>
  <c r="B324" i="21" s="1"/>
  <c r="B325" i="21" s="1" a="1"/>
  <c r="B325" i="21" s="1"/>
  <c r="B326" i="21" s="1" a="1"/>
  <c r="B326" i="21" s="1"/>
  <c r="B327" i="21" s="1" a="1"/>
  <c r="B327" i="21" s="1"/>
  <c r="B328" i="21" s="1" a="1"/>
  <c r="B328" i="21" s="1"/>
  <c r="B329" i="21" s="1" a="1"/>
  <c r="B329" i="21" s="1"/>
  <c r="B330" i="21" s="1" a="1"/>
  <c r="B330" i="21" s="1"/>
  <c r="B331" i="21" s="1" a="1"/>
  <c r="B331" i="21" s="1"/>
  <c r="B332" i="21" s="1" a="1"/>
  <c r="B332" i="21" s="1"/>
  <c r="B333" i="21" s="1" a="1"/>
  <c r="B333" i="21" s="1"/>
  <c r="B334" i="21" s="1" a="1"/>
  <c r="B334" i="21" s="1"/>
  <c r="B335" i="21" s="1" a="1"/>
  <c r="B335" i="21" s="1"/>
  <c r="B336" i="21" s="1" a="1"/>
  <c r="B336" i="21" s="1"/>
  <c r="B337" i="21" s="1" a="1"/>
  <c r="B337" i="21" s="1"/>
  <c r="B338" i="21" s="1" a="1"/>
  <c r="B338" i="21" s="1"/>
  <c r="B339" i="21" s="1" a="1"/>
  <c r="B339" i="21" s="1"/>
  <c r="B340" i="21" s="1" a="1"/>
  <c r="B340" i="21" s="1"/>
  <c r="B341" i="21" s="1" a="1"/>
  <c r="B341" i="21" s="1"/>
  <c r="B342" i="21" s="1" a="1"/>
  <c r="B342" i="21" s="1"/>
  <c r="B343" i="21" s="1" a="1"/>
  <c r="B343" i="21" s="1"/>
  <c r="B344" i="21" s="1" a="1"/>
  <c r="B344" i="21" s="1"/>
  <c r="B345" i="21" s="1" a="1"/>
  <c r="B345" i="21" s="1"/>
  <c r="B346" i="21" s="1" a="1"/>
  <c r="B346" i="21" s="1"/>
  <c r="B347" i="21" s="1" a="1"/>
  <c r="B347" i="21" s="1"/>
  <c r="B348" i="21" s="1" a="1"/>
  <c r="B348" i="21" s="1"/>
  <c r="B349" i="21" s="1" a="1"/>
  <c r="B349" i="21" s="1"/>
  <c r="B350" i="21" s="1" a="1"/>
  <c r="B350" i="21" s="1"/>
  <c r="B351" i="21" s="1" a="1"/>
  <c r="B351" i="21" s="1"/>
  <c r="B352" i="21" s="1" a="1"/>
  <c r="B352" i="21" s="1"/>
  <c r="B353" i="21" s="1" a="1"/>
  <c r="B353" i="21" s="1"/>
  <c r="B354" i="21" s="1" a="1"/>
  <c r="B354" i="21" s="1"/>
  <c r="B355" i="21" s="1" a="1"/>
  <c r="B355" i="21" s="1"/>
  <c r="B356" i="21" s="1" a="1"/>
  <c r="B356" i="21" s="1"/>
  <c r="B357" i="21" s="1" a="1"/>
  <c r="B357" i="21" s="1"/>
  <c r="B358" i="21" s="1" a="1"/>
  <c r="B358" i="21" s="1"/>
  <c r="B359" i="21" s="1" a="1"/>
  <c r="B359" i="21" s="1"/>
  <c r="B360" i="21" s="1" a="1"/>
  <c r="B360" i="21" s="1"/>
  <c r="B361" i="21" s="1" a="1"/>
  <c r="B361" i="21" s="1"/>
  <c r="B362" i="21" s="1" a="1"/>
  <c r="B362" i="21" s="1"/>
  <c r="B363" i="21" s="1" a="1"/>
  <c r="B363" i="21" s="1"/>
  <c r="B364" i="21" s="1" a="1"/>
  <c r="B364" i="21" s="1"/>
  <c r="B365" i="21" s="1" a="1"/>
  <c r="B365" i="21" s="1"/>
  <c r="B366" i="21" s="1" a="1"/>
  <c r="B366" i="21" s="1"/>
  <c r="B367" i="21" s="1" a="1"/>
  <c r="B367" i="21" s="1"/>
  <c r="B368" i="21" s="1" a="1"/>
  <c r="B368" i="21" s="1"/>
  <c r="B369" i="21" s="1" a="1"/>
  <c r="B369" i="21" s="1"/>
  <c r="B370" i="21" s="1" a="1"/>
  <c r="B370" i="21" s="1"/>
  <c r="B371" i="21" s="1" a="1"/>
  <c r="B371" i="21" s="1"/>
  <c r="B372" i="21" s="1" a="1"/>
  <c r="B372" i="21" s="1"/>
  <c r="B373" i="21" s="1" a="1"/>
  <c r="B373" i="21" s="1"/>
  <c r="B374" i="21" s="1" a="1"/>
  <c r="B374" i="21" s="1"/>
  <c r="B375" i="21" s="1" a="1"/>
  <c r="B375" i="21" s="1"/>
  <c r="B376" i="21" s="1" a="1"/>
  <c r="B376" i="21" s="1"/>
  <c r="B377" i="21" s="1" a="1"/>
  <c r="B377" i="21" s="1"/>
  <c r="B378" i="21" s="1" a="1"/>
  <c r="B378" i="21" s="1"/>
  <c r="B379" i="21" s="1" a="1"/>
  <c r="B379" i="21" s="1"/>
  <c r="B380" i="21" s="1" a="1"/>
  <c r="B380" i="21" s="1"/>
  <c r="B381" i="21" s="1" a="1"/>
  <c r="B381" i="21" s="1"/>
  <c r="B382" i="21" s="1" a="1"/>
  <c r="B382" i="21" s="1"/>
  <c r="B383" i="21" s="1" a="1"/>
  <c r="B383" i="21" s="1"/>
  <c r="B384" i="21" s="1" a="1"/>
  <c r="B384" i="21" s="1"/>
  <c r="B385" i="21" s="1" a="1"/>
  <c r="B385" i="21" s="1"/>
  <c r="B386" i="21" s="1" a="1"/>
  <c r="B386" i="21" s="1"/>
  <c r="B387" i="21" s="1" a="1"/>
  <c r="B387" i="21" s="1"/>
  <c r="B388" i="21" s="1" a="1"/>
  <c r="B388" i="21" s="1"/>
  <c r="B389" i="21" s="1" a="1"/>
  <c r="B389" i="21" s="1"/>
  <c r="B390" i="21" s="1" a="1"/>
  <c r="B390" i="21" s="1"/>
  <c r="B391" i="21" s="1" a="1"/>
  <c r="B391" i="21" s="1"/>
  <c r="B392" i="21" s="1" a="1"/>
  <c r="B392" i="21" s="1"/>
  <c r="B393" i="21" s="1" a="1"/>
  <c r="B393" i="21" s="1"/>
  <c r="B394" i="21" s="1" a="1"/>
  <c r="B394" i="21" s="1"/>
  <c r="B395" i="21" s="1" a="1"/>
  <c r="B395" i="21" s="1"/>
  <c r="B396" i="21" s="1" a="1"/>
  <c r="B396" i="21" s="1"/>
  <c r="B397" i="21" s="1" a="1"/>
  <c r="B397" i="21" s="1"/>
  <c r="B398" i="21" s="1" a="1"/>
  <c r="B398" i="21" s="1"/>
  <c r="B399" i="21" s="1" a="1"/>
  <c r="B399" i="21" s="1"/>
  <c r="B400" i="21" s="1" a="1"/>
  <c r="B400" i="21" s="1"/>
  <c r="B401" i="21" s="1" a="1"/>
  <c r="B401" i="21" s="1"/>
  <c r="B402" i="21" s="1" a="1"/>
  <c r="B402" i="21" s="1"/>
  <c r="B403" i="21" s="1" a="1"/>
  <c r="B403" i="21" s="1"/>
  <c r="B404" i="21" s="1" a="1"/>
  <c r="B404" i="21" s="1"/>
  <c r="B405" i="21" s="1" a="1"/>
  <c r="B405" i="21" s="1"/>
  <c r="B406" i="21" s="1" a="1"/>
  <c r="B406" i="21" s="1"/>
  <c r="B407" i="21" s="1" a="1"/>
  <c r="B407" i="21" s="1"/>
  <c r="B408" i="21" s="1" a="1"/>
  <c r="B408" i="21" s="1"/>
  <c r="B409" i="21" s="1" a="1"/>
  <c r="B409" i="21" s="1"/>
  <c r="B410" i="21" s="1" a="1"/>
  <c r="B410" i="21" s="1"/>
  <c r="B411" i="21" s="1" a="1"/>
  <c r="B411" i="21" s="1"/>
  <c r="B412" i="21" s="1" a="1"/>
  <c r="B412" i="21" s="1"/>
  <c r="B413" i="21" s="1" a="1"/>
  <c r="B413" i="21" s="1"/>
  <c r="B414" i="21" s="1" a="1"/>
  <c r="B414" i="21" s="1"/>
  <c r="B415" i="21" s="1" a="1"/>
  <c r="B415" i="21" s="1"/>
  <c r="B416" i="21" s="1" a="1"/>
  <c r="B416" i="21" s="1"/>
  <c r="B417" i="21" s="1" a="1"/>
  <c r="B417" i="21" s="1"/>
  <c r="B418" i="21" s="1" a="1"/>
  <c r="B418" i="21" s="1"/>
  <c r="B419" i="21" s="1" a="1"/>
  <c r="B419" i="21" s="1"/>
  <c r="B420" i="21" s="1" a="1"/>
  <c r="B420" i="21" s="1"/>
  <c r="B421" i="21" s="1" a="1"/>
  <c r="B421" i="21" s="1"/>
  <c r="B422" i="21" s="1" a="1"/>
  <c r="B422" i="21" s="1"/>
  <c r="B423" i="21" s="1" a="1"/>
  <c r="B423" i="21" s="1"/>
  <c r="B424" i="21" s="1" a="1"/>
  <c r="B424" i="21" s="1"/>
  <c r="B425" i="21" s="1" a="1"/>
  <c r="B425" i="21" s="1"/>
  <c r="B426" i="21" s="1" a="1"/>
  <c r="B426" i="21" s="1"/>
  <c r="B427" i="21" s="1" a="1"/>
  <c r="B427" i="21" s="1"/>
  <c r="B428" i="21" s="1" a="1"/>
  <c r="B428" i="21" s="1"/>
  <c r="B429" i="21" s="1" a="1"/>
  <c r="B429" i="21" s="1"/>
  <c r="B430" i="21" s="1" a="1"/>
  <c r="B430" i="21" s="1"/>
  <c r="B431" i="21" s="1" a="1"/>
  <c r="B431" i="21" s="1"/>
  <c r="B432" i="21" s="1" a="1"/>
  <c r="B432" i="21" s="1"/>
  <c r="B433" i="21" s="1" a="1"/>
  <c r="B433" i="21" s="1"/>
  <c r="B434" i="21" s="1" a="1"/>
  <c r="B434" i="21" s="1"/>
  <c r="B435" i="21" s="1" a="1"/>
  <c r="B435" i="21" s="1"/>
  <c r="B436" i="21" s="1" a="1"/>
  <c r="B436" i="21" s="1"/>
  <c r="B437" i="21" s="1" a="1"/>
  <c r="B437" i="21" s="1"/>
  <c r="B438" i="21" s="1" a="1"/>
  <c r="B438" i="21" s="1"/>
  <c r="B439" i="21" s="1" a="1"/>
  <c r="B439" i="21" s="1"/>
  <c r="B440" i="21" s="1" a="1"/>
  <c r="B440" i="21" s="1"/>
  <c r="B441" i="21" s="1" a="1"/>
  <c r="B441" i="21" s="1"/>
  <c r="B442" i="21" s="1" a="1"/>
  <c r="B442" i="21" s="1"/>
  <c r="B443" i="21" s="1" a="1"/>
  <c r="B443" i="21" s="1"/>
  <c r="B444" i="21" s="1" a="1"/>
  <c r="B444" i="21" s="1"/>
  <c r="B445" i="21" s="1" a="1"/>
  <c r="B445" i="21" s="1"/>
  <c r="B446" i="21" s="1" a="1"/>
  <c r="B446" i="21" s="1"/>
  <c r="B447" i="21" s="1" a="1"/>
  <c r="B447" i="21" s="1"/>
  <c r="B448" i="21" s="1" a="1"/>
  <c r="B448" i="21" s="1"/>
  <c r="B449" i="21" s="1" a="1"/>
  <c r="B449" i="21" s="1"/>
  <c r="B450" i="21" s="1" a="1"/>
  <c r="B450" i="21" s="1"/>
  <c r="B451" i="21" s="1" a="1"/>
  <c r="B451" i="21" s="1"/>
  <c r="B452" i="21" s="1" a="1"/>
  <c r="B452" i="21" s="1"/>
  <c r="B453" i="21" s="1" a="1"/>
  <c r="B453" i="21" s="1"/>
  <c r="B454" i="21" s="1" a="1"/>
  <c r="B454" i="21" s="1"/>
  <c r="B455" i="21" s="1" a="1"/>
  <c r="B455" i="21" s="1"/>
  <c r="B456" i="21" s="1" a="1"/>
  <c r="B456" i="21" s="1"/>
  <c r="B457" i="21" s="1" a="1"/>
  <c r="B457" i="21" s="1"/>
  <c r="B458" i="21" s="1" a="1"/>
  <c r="B458" i="21" s="1"/>
  <c r="B459" i="21" s="1" a="1"/>
  <c r="B459" i="21" s="1"/>
  <c r="B460" i="21" s="1" a="1"/>
  <c r="B460" i="21" s="1"/>
  <c r="B461" i="21" s="1" a="1"/>
  <c r="B461" i="21" s="1"/>
  <c r="B462" i="21" s="1" a="1"/>
  <c r="B462" i="21" s="1"/>
  <c r="B463" i="21" s="1" a="1"/>
  <c r="B463" i="21" s="1"/>
  <c r="B464" i="21" s="1" a="1"/>
  <c r="B464" i="21" s="1"/>
  <c r="B465" i="21" s="1" a="1"/>
  <c r="B465" i="21" s="1"/>
  <c r="B466" i="21" s="1" a="1"/>
  <c r="B466" i="21" s="1"/>
  <c r="B467" i="21" s="1" a="1"/>
  <c r="B467" i="21" s="1"/>
  <c r="B468" i="21" s="1" a="1"/>
  <c r="B468" i="21" s="1"/>
  <c r="B469" i="21" s="1" a="1"/>
  <c r="B469" i="21" s="1"/>
  <c r="B470" i="21" s="1" a="1"/>
  <c r="B470" i="21" s="1"/>
  <c r="B471" i="21" s="1" a="1"/>
  <c r="B471" i="21" s="1"/>
  <c r="B472" i="21" s="1" a="1"/>
  <c r="B472" i="21" s="1"/>
  <c r="B473" i="21" s="1" a="1"/>
  <c r="B473" i="21" s="1"/>
  <c r="B474" i="21" s="1" a="1"/>
  <c r="B474" i="21" s="1"/>
  <c r="B475" i="21" s="1" a="1"/>
  <c r="B475" i="21" s="1"/>
  <c r="B476" i="21" s="1" a="1"/>
  <c r="B476" i="21" s="1"/>
  <c r="B477" i="21" s="1" a="1"/>
  <c r="B477" i="21" s="1"/>
  <c r="B478" i="21" s="1" a="1"/>
  <c r="B478" i="21" s="1"/>
  <c r="B479" i="21" s="1" a="1"/>
  <c r="B479" i="21" s="1"/>
  <c r="B480" i="21" s="1" a="1"/>
  <c r="B480" i="21" s="1"/>
  <c r="B481" i="21" s="1" a="1"/>
  <c r="B481" i="21" s="1"/>
  <c r="B482" i="21" s="1" a="1"/>
  <c r="B482" i="21" s="1"/>
  <c r="B483" i="21" s="1" a="1"/>
  <c r="B483" i="21" s="1"/>
  <c r="B484" i="21" s="1" a="1"/>
  <c r="B484" i="21" s="1"/>
  <c r="B485" i="21" s="1" a="1"/>
  <c r="B485" i="21" s="1"/>
  <c r="B486" i="21" s="1" a="1"/>
  <c r="B486" i="21" s="1"/>
  <c r="B487" i="21" s="1" a="1"/>
  <c r="B487" i="21" s="1"/>
  <c r="B488" i="21" s="1" a="1"/>
  <c r="B488" i="21" s="1"/>
  <c r="B489" i="21" s="1" a="1"/>
  <c r="B489" i="21" s="1"/>
  <c r="B490" i="21" s="1" a="1"/>
  <c r="B490" i="21" s="1"/>
  <c r="B491" i="21" s="1" a="1"/>
  <c r="B491" i="21" s="1"/>
  <c r="B492" i="21" s="1" a="1"/>
  <c r="B492" i="21" s="1"/>
  <c r="B493" i="21" s="1" a="1"/>
  <c r="B493" i="21" s="1"/>
  <c r="B494" i="21" s="1" a="1"/>
  <c r="B494" i="21" s="1"/>
  <c r="B495" i="21" s="1" a="1"/>
  <c r="B495" i="21" s="1"/>
  <c r="B496" i="21" s="1" a="1"/>
  <c r="B496" i="21" s="1"/>
  <c r="B497" i="21" s="1" a="1"/>
  <c r="B497" i="21" s="1"/>
  <c r="B498" i="21" s="1" a="1"/>
  <c r="B498" i="21" s="1"/>
  <c r="B499" i="21" s="1" a="1"/>
  <c r="B499" i="21" s="1"/>
  <c r="B500" i="21" s="1" a="1"/>
  <c r="B500" i="21" s="1"/>
  <c r="B501" i="21" s="1" a="1"/>
  <c r="B501" i="21" s="1"/>
  <c r="B502" i="21" s="1" a="1"/>
  <c r="B502" i="21" s="1"/>
  <c r="B503" i="21" s="1" a="1"/>
  <c r="B503" i="21" s="1"/>
  <c r="B504" i="21" s="1" a="1"/>
  <c r="B504" i="21" s="1"/>
  <c r="B505" i="21" s="1" a="1"/>
  <c r="B505" i="21" s="1"/>
  <c r="B506" i="21" s="1" a="1"/>
  <c r="B506" i="21" s="1"/>
  <c r="B507" i="21" s="1" a="1"/>
  <c r="B507" i="21" s="1"/>
  <c r="B508" i="21" s="1" a="1"/>
  <c r="B508" i="21" s="1"/>
  <c r="B509" i="21" s="1" a="1"/>
  <c r="B509" i="21" s="1"/>
  <c r="B510" i="21" s="1" a="1"/>
  <c r="B510" i="21" s="1"/>
  <c r="B511" i="21" s="1" a="1"/>
  <c r="B511" i="21" s="1"/>
  <c r="B512" i="21" s="1" a="1"/>
  <c r="B512" i="21" s="1"/>
  <c r="B513" i="21" s="1" a="1"/>
  <c r="B513" i="21" s="1"/>
  <c r="B514" i="21" s="1" a="1"/>
  <c r="B514" i="21" s="1"/>
  <c r="B515" i="21" s="1" a="1"/>
  <c r="B515" i="21" s="1"/>
  <c r="B516" i="21" s="1" a="1"/>
  <c r="B516" i="21" s="1"/>
  <c r="B517" i="21" s="1" a="1"/>
  <c r="B517" i="21" s="1"/>
  <c r="B518" i="21" s="1" a="1"/>
  <c r="B518" i="21" s="1"/>
  <c r="B519" i="21" s="1" a="1"/>
  <c r="B519" i="21" s="1"/>
  <c r="A2" i="21" a="1"/>
  <c r="A2" i="21" s="1"/>
  <c r="A3" i="21" s="1" a="1"/>
  <c r="A3" i="21" s="1"/>
  <c r="A2" i="18" a="1"/>
  <c r="A2" i="18" s="1"/>
  <c r="AI83" i="7"/>
  <c r="L97" i="4"/>
  <c r="L98" i="4" s="1"/>
  <c r="AJ83" i="7"/>
  <c r="AH84" i="7"/>
  <c r="D15" i="6"/>
  <c r="D17" i="6" s="1"/>
  <c r="A3" i="25" l="1" a="1"/>
  <c r="A3" i="25" s="1"/>
  <c r="A4" i="25" s="1" a="1"/>
  <c r="A4" i="25" s="1"/>
  <c r="A5" i="25" s="1" a="1"/>
  <c r="A5" i="25" s="1"/>
  <c r="A6" i="25" s="1" a="1"/>
  <c r="A6" i="25" s="1"/>
  <c r="J2" i="25"/>
  <c r="G2" i="25"/>
  <c r="I2" i="25"/>
  <c r="K2" i="25"/>
  <c r="H2" i="25"/>
  <c r="M2" i="25"/>
  <c r="F2" i="25"/>
  <c r="L2" i="25"/>
  <c r="BA54" i="15"/>
  <c r="BA45" i="15"/>
  <c r="F74" i="15"/>
  <c r="AK84" i="7"/>
  <c r="A4" i="21" a="1"/>
  <c r="A4" i="21" s="1"/>
  <c r="C3" i="21"/>
  <c r="G2" i="18"/>
  <c r="C2" i="18"/>
  <c r="E2" i="18"/>
  <c r="H3" i="18" s="1" a="1"/>
  <c r="H3" i="18" s="1"/>
  <c r="E3" i="21"/>
  <c r="L2" i="21"/>
  <c r="L3" i="21" s="1"/>
  <c r="E2" i="21"/>
  <c r="F3" i="21" s="1" a="1"/>
  <c r="F3" i="21" s="1"/>
  <c r="K2" i="21"/>
  <c r="K3" i="21" s="1"/>
  <c r="C2" i="21"/>
  <c r="J2" i="21"/>
  <c r="O2" i="21"/>
  <c r="O3" i="21" s="1"/>
  <c r="I2" i="21"/>
  <c r="I3" i="21" s="1"/>
  <c r="H2" i="21"/>
  <c r="N2" i="21"/>
  <c r="N3" i="21" s="1"/>
  <c r="M2" i="21"/>
  <c r="M3" i="21" s="1"/>
  <c r="O2" i="18"/>
  <c r="K2" i="18"/>
  <c r="Q2" i="18"/>
  <c r="P2" i="18"/>
  <c r="A3" i="18" a="1"/>
  <c r="A3" i="18" s="1"/>
  <c r="N2" i="18"/>
  <c r="L2" i="18"/>
  <c r="M2" i="18"/>
  <c r="J2" i="18"/>
  <c r="AI84" i="7"/>
  <c r="AJ84" i="7"/>
  <c r="AH85" i="7"/>
  <c r="F4" i="21" l="1" a="1"/>
  <c r="F4" i="21" s="1"/>
  <c r="C4" i="25"/>
  <c r="J3" i="25"/>
  <c r="J4" i="25" s="1"/>
  <c r="J5" i="25" s="1"/>
  <c r="J6" i="25" s="1"/>
  <c r="M3" i="25"/>
  <c r="M4" i="25" s="1"/>
  <c r="M5" i="25" s="1"/>
  <c r="M6" i="25" s="1"/>
  <c r="F3" i="25"/>
  <c r="F4" i="25" s="1"/>
  <c r="F5" i="25" s="1"/>
  <c r="F6" i="25" s="1"/>
  <c r="L3" i="25"/>
  <c r="L4" i="25" s="1"/>
  <c r="L5" i="25" s="1"/>
  <c r="L6" i="25" s="1"/>
  <c r="H3" i="25"/>
  <c r="K3" i="25"/>
  <c r="K4" i="25" s="1"/>
  <c r="K5" i="25" s="1"/>
  <c r="K6" i="25" s="1"/>
  <c r="C3" i="25"/>
  <c r="I3" i="25"/>
  <c r="I4" i="25" s="1"/>
  <c r="I5" i="25" s="1"/>
  <c r="I6" i="25" s="1"/>
  <c r="G3" i="25"/>
  <c r="G4" i="25" s="1"/>
  <c r="G5" i="25" s="1"/>
  <c r="G6" i="25" s="1"/>
  <c r="C5" i="25"/>
  <c r="A7" i="25" a="1"/>
  <c r="A7" i="25" s="1"/>
  <c r="C6" i="25"/>
  <c r="AK85" i="7"/>
  <c r="J3" i="21"/>
  <c r="H3" i="21"/>
  <c r="H4" i="21" s="1"/>
  <c r="F3" i="18" a="1"/>
  <c r="F3" i="18" s="1"/>
  <c r="E3" i="18"/>
  <c r="G3" i="18"/>
  <c r="C3" i="18"/>
  <c r="A5" i="21" a="1"/>
  <c r="A5" i="21" s="1"/>
  <c r="E4" i="21"/>
  <c r="C4" i="21"/>
  <c r="N4" i="21"/>
  <c r="O4" i="21"/>
  <c r="M4" i="21"/>
  <c r="L4" i="21"/>
  <c r="K4" i="21"/>
  <c r="I4" i="21"/>
  <c r="O3" i="18"/>
  <c r="Q3" i="18"/>
  <c r="K3" i="18"/>
  <c r="P3" i="18"/>
  <c r="J3" i="18"/>
  <c r="A4" i="18" a="1"/>
  <c r="A4" i="18" s="1"/>
  <c r="L3" i="18"/>
  <c r="N3" i="18"/>
  <c r="M3" i="18"/>
  <c r="AI85" i="7"/>
  <c r="AJ85" i="7"/>
  <c r="AH86" i="7"/>
  <c r="F5" i="21" l="1" a="1"/>
  <c r="F5" i="21" s="1"/>
  <c r="H4" i="25"/>
  <c r="H5" i="25" s="1"/>
  <c r="H6" i="25" s="1"/>
  <c r="H7" i="25" s="1"/>
  <c r="M7" i="25"/>
  <c r="F7" i="25"/>
  <c r="A8" i="25" a="1"/>
  <c r="A8" i="25" s="1"/>
  <c r="C7" i="25"/>
  <c r="L7" i="25"/>
  <c r="K7" i="25"/>
  <c r="J7" i="25"/>
  <c r="I7" i="25"/>
  <c r="G7" i="25"/>
  <c r="F4" i="18" a="1"/>
  <c r="F4" i="18" s="1"/>
  <c r="H4" i="18" a="1"/>
  <c r="H4" i="18" s="1"/>
  <c r="J4" i="21"/>
  <c r="J5" i="21" s="1"/>
  <c r="E4" i="18"/>
  <c r="G4" i="18"/>
  <c r="C4" i="18"/>
  <c r="A6" i="21" a="1"/>
  <c r="A6" i="21" s="1"/>
  <c r="E5" i="21"/>
  <c r="C5" i="21"/>
  <c r="N5" i="21"/>
  <c r="O5" i="21"/>
  <c r="K5" i="21"/>
  <c r="H5" i="21"/>
  <c r="M5" i="21"/>
  <c r="L5" i="21"/>
  <c r="I5" i="21"/>
  <c r="O4" i="18"/>
  <c r="P4" i="18"/>
  <c r="K4" i="18"/>
  <c r="Q4" i="18"/>
  <c r="A5" i="18" a="1"/>
  <c r="A5" i="18" s="1"/>
  <c r="L4" i="18"/>
  <c r="M4" i="18"/>
  <c r="N4" i="18"/>
  <c r="J4" i="18"/>
  <c r="AK86" i="7"/>
  <c r="AI86" i="7"/>
  <c r="AJ86" i="7"/>
  <c r="AH87" i="7"/>
  <c r="F6" i="21" l="1" a="1"/>
  <c r="F6" i="21" s="1"/>
  <c r="M8" i="25"/>
  <c r="J8" i="25"/>
  <c r="I8" i="25"/>
  <c r="H8" i="25"/>
  <c r="G8" i="25"/>
  <c r="F8" i="25"/>
  <c r="K8" i="25"/>
  <c r="L8" i="25"/>
  <c r="A9" i="25" a="1"/>
  <c r="A9" i="25" s="1"/>
  <c r="C8" i="25"/>
  <c r="H5" i="18" a="1"/>
  <c r="H5" i="18" s="1"/>
  <c r="AK87" i="7"/>
  <c r="F5" i="18" a="1"/>
  <c r="F5" i="18" s="1"/>
  <c r="E5" i="18"/>
  <c r="G5" i="18"/>
  <c r="C5" i="18"/>
  <c r="A7" i="21" a="1"/>
  <c r="A7" i="21" s="1"/>
  <c r="E6" i="21"/>
  <c r="C6" i="21"/>
  <c r="H6" i="21"/>
  <c r="O6" i="21"/>
  <c r="N6" i="21"/>
  <c r="K6" i="21"/>
  <c r="M6" i="21"/>
  <c r="L6" i="21"/>
  <c r="J6" i="21"/>
  <c r="I6" i="21"/>
  <c r="P5" i="18"/>
  <c r="Q5" i="18"/>
  <c r="K5" i="18"/>
  <c r="O5" i="18"/>
  <c r="M5" i="18"/>
  <c r="J5" i="18"/>
  <c r="N5" i="18"/>
  <c r="A6" i="18" a="1"/>
  <c r="A6" i="18" s="1"/>
  <c r="L5" i="18"/>
  <c r="AI87" i="7"/>
  <c r="AJ87" i="7"/>
  <c r="AH88" i="7"/>
  <c r="H6" i="18" l="1" a="1"/>
  <c r="H6" i="18" s="1"/>
  <c r="F7" i="21" a="1"/>
  <c r="F7" i="21" s="1"/>
  <c r="H9" i="25"/>
  <c r="K9" i="25"/>
  <c r="G9" i="25"/>
  <c r="L9" i="25"/>
  <c r="F9" i="25"/>
  <c r="J9" i="25"/>
  <c r="I9" i="25"/>
  <c r="A10" i="25" a="1"/>
  <c r="A10" i="25" s="1"/>
  <c r="C9" i="25"/>
  <c r="M9" i="25"/>
  <c r="AK88" i="7"/>
  <c r="E6" i="18"/>
  <c r="G6" i="18"/>
  <c r="C6" i="18"/>
  <c r="A8" i="21" a="1"/>
  <c r="A8" i="21" s="1"/>
  <c r="E7" i="21"/>
  <c r="C7" i="21"/>
  <c r="M7" i="21"/>
  <c r="L7" i="21"/>
  <c r="J7" i="21"/>
  <c r="H7" i="21"/>
  <c r="I7" i="21"/>
  <c r="N7" i="21"/>
  <c r="K7" i="21"/>
  <c r="O7" i="21"/>
  <c r="F6" i="18" a="1"/>
  <c r="F6" i="18" s="1"/>
  <c r="Q6" i="18"/>
  <c r="P6" i="18"/>
  <c r="O6" i="18"/>
  <c r="K6" i="18"/>
  <c r="L6" i="18"/>
  <c r="J6" i="18"/>
  <c r="N6" i="18"/>
  <c r="M6" i="18"/>
  <c r="A7" i="18" a="1"/>
  <c r="A7" i="18" s="1"/>
  <c r="AI88" i="7"/>
  <c r="AJ88" i="7"/>
  <c r="AH89" i="7"/>
  <c r="H7" i="18" l="1" a="1"/>
  <c r="H7" i="18" s="1"/>
  <c r="F8" i="21" a="1"/>
  <c r="F8" i="21" s="1"/>
  <c r="A11" i="25" a="1"/>
  <c r="A11" i="25" s="1"/>
  <c r="J10" i="25"/>
  <c r="C10" i="25"/>
  <c r="L10" i="25"/>
  <c r="M10" i="25"/>
  <c r="K10" i="25"/>
  <c r="G10" i="25"/>
  <c r="F10" i="25"/>
  <c r="H10" i="25"/>
  <c r="I10" i="25"/>
  <c r="AK89" i="7"/>
  <c r="E7" i="18"/>
  <c r="G7" i="18"/>
  <c r="C7" i="18"/>
  <c r="A9" i="21" a="1"/>
  <c r="A9" i="21" s="1"/>
  <c r="E8" i="21"/>
  <c r="C8" i="21"/>
  <c r="H8" i="21"/>
  <c r="J8" i="21"/>
  <c r="L8" i="21"/>
  <c r="K8" i="21"/>
  <c r="I8" i="21"/>
  <c r="O8" i="21"/>
  <c r="N8" i="21"/>
  <c r="M8" i="21"/>
  <c r="F7" i="18" a="1"/>
  <c r="F7" i="18" s="1"/>
  <c r="P7" i="18"/>
  <c r="Q7" i="18"/>
  <c r="K7" i="18"/>
  <c r="O7" i="18"/>
  <c r="J7" i="18"/>
  <c r="A8" i="18" a="1"/>
  <c r="A8" i="18" s="1"/>
  <c r="A9" i="18" s="1" a="1"/>
  <c r="A9" i="18" s="1"/>
  <c r="L7" i="18"/>
  <c r="N7" i="18"/>
  <c r="M7" i="18"/>
  <c r="AI89" i="7"/>
  <c r="AJ89" i="7"/>
  <c r="AH90" i="7"/>
  <c r="F9" i="21" l="1" a="1"/>
  <c r="F9" i="21" s="1"/>
  <c r="A12" i="25" a="1"/>
  <c r="A12" i="25" s="1"/>
  <c r="C11" i="25"/>
  <c r="K11" i="25"/>
  <c r="I11" i="25"/>
  <c r="J11" i="25"/>
  <c r="L11" i="25"/>
  <c r="G11" i="25"/>
  <c r="H11" i="25"/>
  <c r="M11" i="25"/>
  <c r="F11" i="25"/>
  <c r="H8" i="18" a="1"/>
  <c r="H8" i="18" s="1"/>
  <c r="C9" i="18"/>
  <c r="A10" i="18" a="1"/>
  <c r="A10" i="18" s="1"/>
  <c r="G9" i="18"/>
  <c r="E9" i="18"/>
  <c r="F8" i="18" a="1"/>
  <c r="F8" i="18" s="1"/>
  <c r="AK90" i="7"/>
  <c r="O9" i="21"/>
  <c r="H9" i="21"/>
  <c r="M9" i="21"/>
  <c r="N9" i="21"/>
  <c r="E8" i="18"/>
  <c r="G8" i="18"/>
  <c r="C8" i="18"/>
  <c r="I9" i="21"/>
  <c r="K9" i="21"/>
  <c r="A10" i="21" a="1"/>
  <c r="A10" i="21" s="1"/>
  <c r="E9" i="21"/>
  <c r="C9" i="21"/>
  <c r="J9" i="21"/>
  <c r="L9" i="21"/>
  <c r="O8" i="18"/>
  <c r="O9" i="18" s="1"/>
  <c r="K8" i="18"/>
  <c r="K9" i="18" s="1"/>
  <c r="P8" i="18"/>
  <c r="P9" i="18" s="1"/>
  <c r="Q8" i="18"/>
  <c r="Q9" i="18" s="1"/>
  <c r="N8" i="18"/>
  <c r="N9" i="18" s="1"/>
  <c r="L8" i="18"/>
  <c r="M8" i="18"/>
  <c r="M9" i="18" s="1"/>
  <c r="J8" i="18"/>
  <c r="J9" i="18" s="1"/>
  <c r="AI90" i="7"/>
  <c r="AJ90" i="7"/>
  <c r="AH91" i="7"/>
  <c r="F10" i="21" l="1" a="1"/>
  <c r="F10" i="21" s="1"/>
  <c r="H9" i="18" a="1"/>
  <c r="H9" i="18" s="1"/>
  <c r="A13" i="25" a="1"/>
  <c r="A13" i="25" s="1"/>
  <c r="C12" i="25"/>
  <c r="G12" i="25"/>
  <c r="J12" i="25"/>
  <c r="F12" i="25"/>
  <c r="M12" i="25"/>
  <c r="K12" i="25"/>
  <c r="L12" i="25"/>
  <c r="I12" i="25"/>
  <c r="H12" i="25"/>
  <c r="M10" i="18"/>
  <c r="G10" i="18"/>
  <c r="E10" i="18"/>
  <c r="C10" i="18"/>
  <c r="A11" i="18" a="1"/>
  <c r="A11" i="18" s="1"/>
  <c r="N10" i="18"/>
  <c r="F9" i="18" a="1"/>
  <c r="F9" i="18" s="1"/>
  <c r="H10" i="18" s="1" a="1"/>
  <c r="H10" i="18" s="1"/>
  <c r="P10" i="18"/>
  <c r="K10" i="18"/>
  <c r="J10" i="18"/>
  <c r="O10" i="18"/>
  <c r="Q10" i="18"/>
  <c r="AK91" i="7"/>
  <c r="A11" i="21" a="1"/>
  <c r="A11" i="21" s="1"/>
  <c r="C10" i="21"/>
  <c r="E10" i="21"/>
  <c r="K10" i="21"/>
  <c r="I10" i="21"/>
  <c r="H10" i="21"/>
  <c r="L10" i="21"/>
  <c r="J10" i="21"/>
  <c r="N10" i="21"/>
  <c r="O10" i="21"/>
  <c r="M10" i="21"/>
  <c r="L9" i="18"/>
  <c r="L10" i="18" s="1"/>
  <c r="AI91" i="7"/>
  <c r="AJ91" i="7"/>
  <c r="AH92" i="7"/>
  <c r="F11" i="21" l="1" a="1"/>
  <c r="F11" i="21" s="1"/>
  <c r="A14" i="25" a="1"/>
  <c r="A14" i="25" s="1"/>
  <c r="C13" i="25"/>
  <c r="L13" i="25"/>
  <c r="K13" i="25"/>
  <c r="J13" i="25"/>
  <c r="H13" i="25"/>
  <c r="I13" i="25"/>
  <c r="F13" i="25"/>
  <c r="G13" i="25"/>
  <c r="M13" i="25"/>
  <c r="O11" i="18"/>
  <c r="N11" i="18"/>
  <c r="G11" i="18"/>
  <c r="C11" i="18"/>
  <c r="A12" i="18" a="1"/>
  <c r="A12" i="18" s="1"/>
  <c r="E11" i="18"/>
  <c r="L11" i="18"/>
  <c r="F10" i="18" a="1"/>
  <c r="F10" i="18" s="1"/>
  <c r="Q11" i="18"/>
  <c r="J11" i="18"/>
  <c r="K11" i="18"/>
  <c r="P11" i="18"/>
  <c r="M11" i="18"/>
  <c r="J11" i="21"/>
  <c r="O11" i="21"/>
  <c r="H11" i="21"/>
  <c r="M11" i="21"/>
  <c r="A12" i="21" a="1"/>
  <c r="A12" i="21" s="1"/>
  <c r="I11" i="21"/>
  <c r="K11" i="21"/>
  <c r="L11" i="21"/>
  <c r="E11" i="21"/>
  <c r="N11" i="21"/>
  <c r="C11" i="21"/>
  <c r="AK92" i="7"/>
  <c r="AI92" i="7"/>
  <c r="AJ92" i="7"/>
  <c r="AH93" i="7"/>
  <c r="F12" i="21" l="1" a="1"/>
  <c r="F12" i="21" s="1"/>
  <c r="A15" i="25" a="1"/>
  <c r="A15" i="25" s="1"/>
  <c r="C14" i="25"/>
  <c r="I14" i="25"/>
  <c r="L14" i="25"/>
  <c r="H14" i="25"/>
  <c r="F14" i="25"/>
  <c r="J14" i="25"/>
  <c r="G14" i="25"/>
  <c r="M14" i="25"/>
  <c r="K14" i="25"/>
  <c r="F11" i="18" a="1"/>
  <c r="F11" i="18" s="1"/>
  <c r="H12" i="18" s="1" a="1"/>
  <c r="H12" i="18" s="1"/>
  <c r="H11" i="18" a="1"/>
  <c r="H11" i="18" s="1"/>
  <c r="G12" i="18"/>
  <c r="A13" i="18" a="1"/>
  <c r="A13" i="18" s="1"/>
  <c r="C12" i="18"/>
  <c r="E12" i="18"/>
  <c r="P12" i="18"/>
  <c r="J12" i="18"/>
  <c r="K12" i="18"/>
  <c r="L12" i="18"/>
  <c r="N12" i="18"/>
  <c r="M12" i="18"/>
  <c r="Q12" i="18"/>
  <c r="O12" i="18"/>
  <c r="AK93" i="7"/>
  <c r="A13" i="21" a="1"/>
  <c r="A13" i="21" s="1"/>
  <c r="E12" i="21"/>
  <c r="I12" i="21"/>
  <c r="C12" i="21"/>
  <c r="O12" i="21"/>
  <c r="N12" i="21"/>
  <c r="M12" i="21"/>
  <c r="L12" i="21"/>
  <c r="H12" i="21"/>
  <c r="K12" i="21"/>
  <c r="J12" i="21"/>
  <c r="AI93" i="7"/>
  <c r="AJ93" i="7"/>
  <c r="AH94" i="7"/>
  <c r="F13" i="21" l="1" a="1"/>
  <c r="F13" i="21" s="1"/>
  <c r="A16" i="25" a="1"/>
  <c r="A16" i="25" s="1"/>
  <c r="C15" i="25"/>
  <c r="I15" i="25"/>
  <c r="G15" i="25"/>
  <c r="L15" i="25"/>
  <c r="J15" i="25"/>
  <c r="M15" i="25"/>
  <c r="H15" i="25"/>
  <c r="F15" i="25"/>
  <c r="K15" i="25"/>
  <c r="F12" i="18" a="1"/>
  <c r="F12" i="18" s="1"/>
  <c r="H13" i="18" s="1" a="1"/>
  <c r="H13" i="18" s="1"/>
  <c r="K13" i="18"/>
  <c r="O13" i="18"/>
  <c r="Q13" i="18"/>
  <c r="J13" i="18"/>
  <c r="P13" i="18"/>
  <c r="M13" i="18"/>
  <c r="N13" i="18"/>
  <c r="E13" i="18"/>
  <c r="G13" i="18"/>
  <c r="C13" i="18"/>
  <c r="A14" i="18" a="1"/>
  <c r="A14" i="18" s="1"/>
  <c r="L13" i="18"/>
  <c r="K13" i="21"/>
  <c r="A14" i="21" a="1"/>
  <c r="A14" i="21" s="1"/>
  <c r="I13" i="21"/>
  <c r="E13" i="21"/>
  <c r="C13" i="21"/>
  <c r="J13" i="21"/>
  <c r="H13" i="21"/>
  <c r="L13" i="21"/>
  <c r="M13" i="21"/>
  <c r="N13" i="21"/>
  <c r="O13" i="21"/>
  <c r="AK94" i="7"/>
  <c r="AI94" i="7"/>
  <c r="AJ94" i="7"/>
  <c r="AH95" i="7"/>
  <c r="F14" i="21" l="1" a="1"/>
  <c r="F14" i="21" s="1"/>
  <c r="A17" i="25" a="1"/>
  <c r="A17" i="25" s="1"/>
  <c r="C16" i="25"/>
  <c r="G16" i="25"/>
  <c r="L16" i="25"/>
  <c r="J16" i="25"/>
  <c r="M16" i="25"/>
  <c r="H16" i="25"/>
  <c r="K16" i="25"/>
  <c r="F16" i="25"/>
  <c r="I16" i="25"/>
  <c r="F13" i="18" a="1"/>
  <c r="F13" i="18" s="1"/>
  <c r="H14" i="18" s="1" a="1"/>
  <c r="H14" i="18" s="1"/>
  <c r="L14" i="18"/>
  <c r="M14" i="18"/>
  <c r="A15" i="18" a="1"/>
  <c r="A15" i="18" s="1"/>
  <c r="G14" i="18"/>
  <c r="E14" i="18"/>
  <c r="C14" i="18"/>
  <c r="P14" i="18"/>
  <c r="J14" i="18"/>
  <c r="N14" i="18"/>
  <c r="Q14" i="18"/>
  <c r="O14" i="18"/>
  <c r="K14" i="18"/>
  <c r="AK95" i="7"/>
  <c r="A15" i="21" a="1"/>
  <c r="A15" i="21" s="1"/>
  <c r="K14" i="21"/>
  <c r="J14" i="21"/>
  <c r="C14" i="21"/>
  <c r="I14" i="21"/>
  <c r="N14" i="21"/>
  <c r="E14" i="21"/>
  <c r="O14" i="21"/>
  <c r="M14" i="21"/>
  <c r="L14" i="21"/>
  <c r="H14" i="21"/>
  <c r="AI95" i="7"/>
  <c r="AJ95" i="7"/>
  <c r="AH96" i="7"/>
  <c r="F15" i="21" l="1" a="1"/>
  <c r="F15" i="21" s="1"/>
  <c r="A18" i="25" a="1"/>
  <c r="A18" i="25" s="1"/>
  <c r="C17" i="25"/>
  <c r="M17" i="25"/>
  <c r="K17" i="25"/>
  <c r="J17" i="25"/>
  <c r="L17" i="25"/>
  <c r="H17" i="25"/>
  <c r="I17" i="25"/>
  <c r="F17" i="25"/>
  <c r="G17" i="25"/>
  <c r="F14" i="18" a="1"/>
  <c r="F14" i="18" s="1"/>
  <c r="H15" i="18" s="1" a="1"/>
  <c r="H15" i="18" s="1"/>
  <c r="J15" i="18"/>
  <c r="P15" i="18"/>
  <c r="K15" i="18"/>
  <c r="O15" i="18"/>
  <c r="C15" i="18"/>
  <c r="E15" i="18"/>
  <c r="A16" i="18" a="1"/>
  <c r="A16" i="18" s="1"/>
  <c r="G15" i="18"/>
  <c r="Q15" i="18"/>
  <c r="M15" i="18"/>
  <c r="N15" i="18"/>
  <c r="L15" i="18"/>
  <c r="A16" i="21" a="1"/>
  <c r="A16" i="21" s="1"/>
  <c r="E15" i="21"/>
  <c r="O15" i="21"/>
  <c r="H15" i="21"/>
  <c r="K15" i="21"/>
  <c r="L15" i="21"/>
  <c r="C15" i="21"/>
  <c r="M15" i="21"/>
  <c r="N15" i="21"/>
  <c r="I15" i="21"/>
  <c r="J15" i="21"/>
  <c r="AK96" i="7"/>
  <c r="AI96" i="7"/>
  <c r="AJ96" i="7"/>
  <c r="AH97" i="7"/>
  <c r="F16" i="21" l="1" a="1"/>
  <c r="F16" i="21" s="1"/>
  <c r="A19" i="25" a="1"/>
  <c r="A19" i="25" s="1"/>
  <c r="C18" i="25"/>
  <c r="M18" i="25"/>
  <c r="J18" i="25"/>
  <c r="I18" i="25"/>
  <c r="L18" i="25"/>
  <c r="G18" i="25"/>
  <c r="H18" i="25"/>
  <c r="F18" i="25"/>
  <c r="K18" i="25"/>
  <c r="F15" i="18" a="1"/>
  <c r="F15" i="18" s="1"/>
  <c r="H16" i="18" s="1" a="1"/>
  <c r="H16" i="18" s="1"/>
  <c r="L16" i="18"/>
  <c r="O16" i="18"/>
  <c r="M16" i="18"/>
  <c r="K16" i="18"/>
  <c r="P16" i="18"/>
  <c r="A17" i="18" a="1"/>
  <c r="A17" i="18" s="1"/>
  <c r="J16" i="18"/>
  <c r="G16" i="18"/>
  <c r="N16" i="18"/>
  <c r="E16" i="18"/>
  <c r="C16" i="18"/>
  <c r="Q16" i="18"/>
  <c r="AK97" i="7"/>
  <c r="N16" i="21"/>
  <c r="M16" i="21"/>
  <c r="A17" i="21" a="1"/>
  <c r="A17" i="21" s="1"/>
  <c r="C16" i="21"/>
  <c r="I16" i="21"/>
  <c r="K16" i="21"/>
  <c r="L16" i="21"/>
  <c r="O16" i="21"/>
  <c r="J16" i="21"/>
  <c r="H16" i="21"/>
  <c r="E16" i="21"/>
  <c r="AJ97" i="7"/>
  <c r="AI97" i="7"/>
  <c r="AH98" i="7"/>
  <c r="F17" i="21" l="1" a="1"/>
  <c r="F17" i="21" s="1"/>
  <c r="A20" i="25" a="1"/>
  <c r="A20" i="25" s="1"/>
  <c r="C19" i="25"/>
  <c r="K19" i="25"/>
  <c r="H19" i="25"/>
  <c r="G19" i="25"/>
  <c r="I19" i="25"/>
  <c r="J19" i="25"/>
  <c r="M19" i="25"/>
  <c r="L19" i="25"/>
  <c r="F19" i="25"/>
  <c r="F16" i="18" a="1"/>
  <c r="F16" i="18" s="1"/>
  <c r="H17" i="18" s="1" a="1"/>
  <c r="H17" i="18" s="1"/>
  <c r="P17" i="18"/>
  <c r="E17" i="18"/>
  <c r="K17" i="18"/>
  <c r="Q17" i="18"/>
  <c r="O17" i="18"/>
  <c r="A18" i="18" a="1"/>
  <c r="A18" i="18" s="1"/>
  <c r="C17" i="18"/>
  <c r="L17" i="18"/>
  <c r="N17" i="18"/>
  <c r="G17" i="18"/>
  <c r="J17" i="18"/>
  <c r="M17" i="18"/>
  <c r="A18" i="21" a="1"/>
  <c r="A18" i="21" s="1"/>
  <c r="E17" i="21"/>
  <c r="L17" i="21"/>
  <c r="J17" i="21"/>
  <c r="K17" i="21"/>
  <c r="C17" i="21"/>
  <c r="I17" i="21"/>
  <c r="H17" i="21"/>
  <c r="O17" i="21"/>
  <c r="N17" i="21"/>
  <c r="M17" i="21"/>
  <c r="AK98" i="7"/>
  <c r="AJ98" i="7"/>
  <c r="AI98" i="7"/>
  <c r="AH99" i="7"/>
  <c r="F18" i="21" l="1" a="1"/>
  <c r="F18" i="21" s="1"/>
  <c r="A21" i="25" a="1"/>
  <c r="A21" i="25" s="1"/>
  <c r="C20" i="25"/>
  <c r="J20" i="25"/>
  <c r="G20" i="25"/>
  <c r="F20" i="25"/>
  <c r="M20" i="25"/>
  <c r="H20" i="25"/>
  <c r="K20" i="25"/>
  <c r="L20" i="25"/>
  <c r="I20" i="25"/>
  <c r="F17" i="18" a="1"/>
  <c r="F17" i="18" s="1"/>
  <c r="H18" i="18" s="1" a="1"/>
  <c r="H18" i="18" s="1"/>
  <c r="Q18" i="18"/>
  <c r="J18" i="18"/>
  <c r="L18" i="18"/>
  <c r="P18" i="18"/>
  <c r="O18" i="18"/>
  <c r="G18" i="18"/>
  <c r="A19" i="18" a="1"/>
  <c r="A19" i="18" s="1"/>
  <c r="E18" i="18"/>
  <c r="K18" i="18"/>
  <c r="C18" i="18"/>
  <c r="M18" i="18"/>
  <c r="N18" i="18"/>
  <c r="AK99" i="7"/>
  <c r="A19" i="21" a="1"/>
  <c r="A19" i="21" s="1"/>
  <c r="E18" i="21"/>
  <c r="H18" i="21"/>
  <c r="C18" i="21"/>
  <c r="I18" i="21"/>
  <c r="O18" i="21"/>
  <c r="N18" i="21"/>
  <c r="K18" i="21"/>
  <c r="M18" i="21"/>
  <c r="L18" i="21"/>
  <c r="J18" i="21"/>
  <c r="AJ99" i="7"/>
  <c r="AI99" i="7"/>
  <c r="AH100" i="7"/>
  <c r="F19" i="21" l="1" a="1"/>
  <c r="F19" i="21" s="1"/>
  <c r="A22" i="25" a="1"/>
  <c r="A22" i="25" s="1"/>
  <c r="C21" i="25"/>
  <c r="G21" i="25"/>
  <c r="K21" i="25"/>
  <c r="I21" i="25"/>
  <c r="J21" i="25"/>
  <c r="M21" i="25"/>
  <c r="H21" i="25"/>
  <c r="F21" i="25"/>
  <c r="L21" i="25"/>
  <c r="F18" i="18" a="1"/>
  <c r="F18" i="18" s="1"/>
  <c r="H19" i="18" s="1" a="1"/>
  <c r="H19" i="18" s="1"/>
  <c r="O19" i="18"/>
  <c r="G19" i="18"/>
  <c r="A20" i="18" a="1"/>
  <c r="A20" i="18" s="1"/>
  <c r="J19" i="18"/>
  <c r="C19" i="18"/>
  <c r="M19" i="18"/>
  <c r="K19" i="18"/>
  <c r="E19" i="18"/>
  <c r="Q19" i="18"/>
  <c r="L19" i="18"/>
  <c r="N19" i="18"/>
  <c r="P19" i="18"/>
  <c r="AK100" i="7"/>
  <c r="A20" i="21" a="1"/>
  <c r="A20" i="21" s="1"/>
  <c r="C19" i="21"/>
  <c r="J19" i="21"/>
  <c r="I19" i="21"/>
  <c r="H19" i="21"/>
  <c r="O19" i="21"/>
  <c r="M19" i="21"/>
  <c r="N19" i="21"/>
  <c r="K19" i="21"/>
  <c r="L19" i="21"/>
  <c r="E19" i="21"/>
  <c r="AJ100" i="7"/>
  <c r="AI100" i="7"/>
  <c r="AH101" i="7"/>
  <c r="F20" i="21" l="1" a="1"/>
  <c r="F20" i="21" s="1"/>
  <c r="A23" i="25" a="1"/>
  <c r="A23" i="25" s="1"/>
  <c r="C22" i="25"/>
  <c r="F22" i="25"/>
  <c r="J22" i="25"/>
  <c r="I22" i="25"/>
  <c r="G22" i="25"/>
  <c r="H22" i="25"/>
  <c r="L22" i="25"/>
  <c r="M22" i="25"/>
  <c r="K22" i="25"/>
  <c r="F19" i="18" a="1"/>
  <c r="F19" i="18" s="1"/>
  <c r="H20" i="18" s="1" a="1"/>
  <c r="H20" i="18" s="1"/>
  <c r="Q20" i="18"/>
  <c r="L20" i="18"/>
  <c r="J20" i="18"/>
  <c r="O20" i="18"/>
  <c r="N20" i="18"/>
  <c r="K20" i="18"/>
  <c r="E20" i="18"/>
  <c r="A21" i="18" a="1"/>
  <c r="A21" i="18" s="1"/>
  <c r="G20" i="18"/>
  <c r="C20" i="18"/>
  <c r="M20" i="18"/>
  <c r="P20" i="18"/>
  <c r="AK101" i="7"/>
  <c r="A21" i="21" a="1"/>
  <c r="A21" i="21" s="1"/>
  <c r="K20" i="21"/>
  <c r="I20" i="21"/>
  <c r="O20" i="21"/>
  <c r="N20" i="21"/>
  <c r="J20" i="21"/>
  <c r="H20" i="21"/>
  <c r="L20" i="21"/>
  <c r="C20" i="21"/>
  <c r="M20" i="21"/>
  <c r="E20" i="21"/>
  <c r="AJ101" i="7"/>
  <c r="AI101" i="7"/>
  <c r="AH102" i="7"/>
  <c r="F21" i="21" l="1" a="1"/>
  <c r="F21" i="21" s="1"/>
  <c r="A24" i="25" a="1"/>
  <c r="A24" i="25" s="1"/>
  <c r="C23" i="25"/>
  <c r="K23" i="25"/>
  <c r="H23" i="25"/>
  <c r="F23" i="25"/>
  <c r="I23" i="25"/>
  <c r="G23" i="25"/>
  <c r="M23" i="25"/>
  <c r="J23" i="25"/>
  <c r="L23" i="25"/>
  <c r="F20" i="18" a="1"/>
  <c r="F20" i="18" s="1"/>
  <c r="H21" i="18" s="1" a="1"/>
  <c r="H21" i="18" s="1"/>
  <c r="G21" i="18"/>
  <c r="K21" i="18"/>
  <c r="C21" i="18"/>
  <c r="A22" i="18" a="1"/>
  <c r="A22" i="18" s="1"/>
  <c r="N21" i="18"/>
  <c r="P21" i="18"/>
  <c r="J21" i="18"/>
  <c r="Q21" i="18"/>
  <c r="O21" i="18"/>
  <c r="E21" i="18"/>
  <c r="M21" i="18"/>
  <c r="L21" i="18"/>
  <c r="AK102" i="7"/>
  <c r="A22" i="21" a="1"/>
  <c r="A22" i="21" s="1"/>
  <c r="E21" i="21"/>
  <c r="H21" i="21"/>
  <c r="C21" i="21"/>
  <c r="I21" i="21"/>
  <c r="O21" i="21"/>
  <c r="N21" i="21"/>
  <c r="L21" i="21"/>
  <c r="J21" i="21"/>
  <c r="K21" i="21"/>
  <c r="M21" i="21"/>
  <c r="AJ102" i="7"/>
  <c r="AI102" i="7"/>
  <c r="AH103" i="7"/>
  <c r="F22" i="21" l="1" a="1"/>
  <c r="F22" i="21" s="1"/>
  <c r="A25" i="25" a="1"/>
  <c r="A25" i="25" s="1"/>
  <c r="C24" i="25"/>
  <c r="J24" i="25"/>
  <c r="F24" i="25"/>
  <c r="L24" i="25"/>
  <c r="M24" i="25"/>
  <c r="K24" i="25"/>
  <c r="H24" i="25"/>
  <c r="I24" i="25"/>
  <c r="G24" i="25"/>
  <c r="F21" i="18" a="1"/>
  <c r="F21" i="18" s="1"/>
  <c r="H22" i="18" s="1" a="1"/>
  <c r="H22" i="18" s="1"/>
  <c r="O22" i="18"/>
  <c r="G22" i="18"/>
  <c r="Q22" i="18"/>
  <c r="L22" i="18"/>
  <c r="A23" i="18" a="1"/>
  <c r="A23" i="18" s="1"/>
  <c r="N22" i="18"/>
  <c r="K22" i="18"/>
  <c r="P22" i="18"/>
  <c r="C22" i="18"/>
  <c r="J22" i="18"/>
  <c r="E22" i="18"/>
  <c r="M22" i="18"/>
  <c r="AK103" i="7"/>
  <c r="A23" i="21" a="1"/>
  <c r="A23" i="21" s="1"/>
  <c r="E22" i="21"/>
  <c r="J22" i="21"/>
  <c r="C22" i="21"/>
  <c r="I22" i="21"/>
  <c r="N22" i="21"/>
  <c r="O22" i="21"/>
  <c r="H22" i="21"/>
  <c r="M22" i="21"/>
  <c r="L22" i="21"/>
  <c r="K22" i="21"/>
  <c r="AJ103" i="7"/>
  <c r="AI103" i="7"/>
  <c r="AH104" i="7"/>
  <c r="F23" i="21" l="1" a="1"/>
  <c r="F23" i="21" s="1"/>
  <c r="A26" i="25" a="1"/>
  <c r="A26" i="25" s="1"/>
  <c r="C25" i="25"/>
  <c r="L25" i="25"/>
  <c r="G25" i="25"/>
  <c r="K25" i="25"/>
  <c r="I25" i="25"/>
  <c r="J25" i="25"/>
  <c r="H25" i="25"/>
  <c r="M25" i="25"/>
  <c r="F25" i="25"/>
  <c r="F22" i="18" a="1"/>
  <c r="F22" i="18" s="1"/>
  <c r="H23" i="18" s="1" a="1"/>
  <c r="H23" i="18" s="1"/>
  <c r="K23" i="18"/>
  <c r="M23" i="18"/>
  <c r="A24" i="18" a="1"/>
  <c r="A24" i="18" s="1"/>
  <c r="N23" i="18"/>
  <c r="E23" i="18"/>
  <c r="Q23" i="18"/>
  <c r="J23" i="18"/>
  <c r="G23" i="18"/>
  <c r="O23" i="18"/>
  <c r="L23" i="18"/>
  <c r="C23" i="18"/>
  <c r="P23" i="18"/>
  <c r="AK104" i="7"/>
  <c r="A24" i="21" a="1"/>
  <c r="A24" i="21" s="1"/>
  <c r="L23" i="21"/>
  <c r="I23" i="21"/>
  <c r="N23" i="21"/>
  <c r="K23" i="21"/>
  <c r="O23" i="21"/>
  <c r="C23" i="21"/>
  <c r="J23" i="21"/>
  <c r="H23" i="21"/>
  <c r="M23" i="21"/>
  <c r="E23" i="21"/>
  <c r="AJ104" i="7"/>
  <c r="AI104" i="7"/>
  <c r="AH105" i="7"/>
  <c r="F24" i="21" l="1" a="1"/>
  <c r="F24" i="21" s="1"/>
  <c r="A27" i="25" a="1"/>
  <c r="A27" i="25" s="1"/>
  <c r="C26" i="25"/>
  <c r="M26" i="25"/>
  <c r="J26" i="25"/>
  <c r="I26" i="25"/>
  <c r="G26" i="25"/>
  <c r="K26" i="25"/>
  <c r="L26" i="25"/>
  <c r="H26" i="25"/>
  <c r="F26" i="25"/>
  <c r="F23" i="18" a="1"/>
  <c r="F23" i="18" s="1"/>
  <c r="H24" i="18" s="1" a="1"/>
  <c r="H24" i="18" s="1"/>
  <c r="O24" i="18"/>
  <c r="E24" i="18"/>
  <c r="Q24" i="18"/>
  <c r="J24" i="18"/>
  <c r="A25" i="18" a="1"/>
  <c r="A25" i="18" s="1"/>
  <c r="N24" i="18"/>
  <c r="M24" i="18"/>
  <c r="C24" i="18"/>
  <c r="P24" i="18"/>
  <c r="G24" i="18"/>
  <c r="K24" i="18"/>
  <c r="L24" i="18"/>
  <c r="A25" i="21" a="1"/>
  <c r="A25" i="21" s="1"/>
  <c r="E24" i="21"/>
  <c r="K24" i="21"/>
  <c r="C24" i="21"/>
  <c r="J24" i="21"/>
  <c r="I24" i="21"/>
  <c r="H24" i="21"/>
  <c r="O24" i="21"/>
  <c r="N24" i="21"/>
  <c r="L24" i="21"/>
  <c r="M24" i="21"/>
  <c r="Z46" i="7" a="1"/>
  <c r="Z46" i="7" s="1"/>
  <c r="AA50" i="7" s="1"/>
  <c r="Z50" i="7" s="1"/>
  <c r="B20" i="4" s="1"/>
  <c r="AK105" i="7"/>
  <c r="Z76" i="7" s="1" a="1"/>
  <c r="Z76" i="7" s="1"/>
  <c r="AA80" i="7" s="1"/>
  <c r="AI105" i="7"/>
  <c r="AJ105" i="7"/>
  <c r="F25" i="21" l="1" a="1"/>
  <c r="F25" i="21" s="1"/>
  <c r="A28" i="25" a="1"/>
  <c r="A28" i="25" s="1"/>
  <c r="K27" i="25"/>
  <c r="C27" i="25"/>
  <c r="I27" i="25"/>
  <c r="H27" i="25"/>
  <c r="G27" i="25"/>
  <c r="M27" i="25"/>
  <c r="J27" i="25"/>
  <c r="L27" i="25"/>
  <c r="F27" i="25"/>
  <c r="F24" i="18" a="1"/>
  <c r="F24" i="18" s="1"/>
  <c r="H25" i="18" s="1" a="1"/>
  <c r="H25" i="18" s="1"/>
  <c r="P25" i="18"/>
  <c r="O25" i="18"/>
  <c r="Q25" i="18"/>
  <c r="C25" i="18"/>
  <c r="M25" i="18"/>
  <c r="K25" i="18"/>
  <c r="N25" i="18"/>
  <c r="G25" i="18"/>
  <c r="A26" i="18" a="1"/>
  <c r="A26" i="18" s="1"/>
  <c r="J25" i="18"/>
  <c r="E25" i="18"/>
  <c r="L25" i="18"/>
  <c r="Z27" i="7" a="1"/>
  <c r="Z27" i="7" s="1"/>
  <c r="AA32" i="7" s="1"/>
  <c r="A26" i="21" a="1"/>
  <c r="A26" i="21" s="1"/>
  <c r="E25" i="21"/>
  <c r="M25" i="21"/>
  <c r="C25" i="21"/>
  <c r="L25" i="21"/>
  <c r="J25" i="21"/>
  <c r="I25" i="21"/>
  <c r="O25" i="21"/>
  <c r="H25" i="21"/>
  <c r="K25" i="21"/>
  <c r="N25" i="21"/>
  <c r="C20" i="4"/>
  <c r="Z80" i="7"/>
  <c r="J39" i="4"/>
  <c r="AB50" i="7"/>
  <c r="Z51" i="7"/>
  <c r="B21" i="4" s="1"/>
  <c r="AC50" i="7"/>
  <c r="Y50" i="7"/>
  <c r="A20" i="4" s="1"/>
  <c r="F20" i="4" s="1"/>
  <c r="F26" i="21" l="1" a="1"/>
  <c r="F26" i="21" s="1"/>
  <c r="A29" i="25" a="1"/>
  <c r="A29" i="25" s="1"/>
  <c r="C28" i="25"/>
  <c r="J28" i="25"/>
  <c r="F28" i="25"/>
  <c r="I28" i="25"/>
  <c r="M28" i="25"/>
  <c r="K28" i="25"/>
  <c r="L28" i="25"/>
  <c r="G28" i="25"/>
  <c r="H28" i="25"/>
  <c r="F25" i="18" a="1"/>
  <c r="F25" i="18" s="1"/>
  <c r="H26" i="18" s="1" a="1"/>
  <c r="H26" i="18" s="1"/>
  <c r="L26" i="18"/>
  <c r="Q26" i="18"/>
  <c r="O26" i="18"/>
  <c r="K26" i="18"/>
  <c r="A27" i="18" a="1"/>
  <c r="A27" i="18" s="1"/>
  <c r="C26" i="18"/>
  <c r="J26" i="18"/>
  <c r="G26" i="18"/>
  <c r="P26" i="18"/>
  <c r="N26" i="18"/>
  <c r="E26" i="18"/>
  <c r="M26" i="18"/>
  <c r="Z32" i="7"/>
  <c r="B49" i="4" s="1"/>
  <c r="C49" i="4"/>
  <c r="A27" i="21" a="1"/>
  <c r="A27" i="21" s="1"/>
  <c r="E26" i="21"/>
  <c r="K26" i="21"/>
  <c r="C26" i="21"/>
  <c r="H26" i="21"/>
  <c r="N26" i="21"/>
  <c r="O26" i="21"/>
  <c r="M26" i="21"/>
  <c r="L26" i="21"/>
  <c r="I26" i="21"/>
  <c r="J26" i="21"/>
  <c r="Y80" i="7"/>
  <c r="H39" i="4" s="1"/>
  <c r="I39" i="4"/>
  <c r="Z81" i="7"/>
  <c r="AC80" i="7"/>
  <c r="AB80" i="7"/>
  <c r="AD50" i="7"/>
  <c r="AA51" i="7"/>
  <c r="AC51" i="7" s="1"/>
  <c r="Y51" i="7"/>
  <c r="A21" i="4" s="1"/>
  <c r="F21" i="4" s="1"/>
  <c r="F27" i="21" l="1" a="1"/>
  <c r="F27" i="21" s="1"/>
  <c r="A30" i="25" a="1"/>
  <c r="A30" i="25" s="1"/>
  <c r="C29" i="25"/>
  <c r="G29" i="25"/>
  <c r="M29" i="25"/>
  <c r="F29" i="25"/>
  <c r="L29" i="25"/>
  <c r="K29" i="25"/>
  <c r="I29" i="25"/>
  <c r="H29" i="25"/>
  <c r="J29" i="25"/>
  <c r="Z33" i="7"/>
  <c r="B50" i="4" s="1"/>
  <c r="F26" i="18" a="1"/>
  <c r="F26" i="18" s="1"/>
  <c r="H27" i="18" s="1" a="1"/>
  <c r="H27" i="18" s="1"/>
  <c r="Y32" i="7"/>
  <c r="A49" i="4" s="1"/>
  <c r="F49" i="4" s="1"/>
  <c r="AB32" i="7"/>
  <c r="AC32" i="7"/>
  <c r="A28" i="18" a="1"/>
  <c r="A28" i="18" s="1"/>
  <c r="K27" i="18"/>
  <c r="C27" i="18"/>
  <c r="P27" i="18"/>
  <c r="N27" i="18"/>
  <c r="M27" i="18"/>
  <c r="J27" i="18"/>
  <c r="E27" i="18"/>
  <c r="Q27" i="18"/>
  <c r="L27" i="18"/>
  <c r="G27" i="18"/>
  <c r="O27" i="18"/>
  <c r="AD80" i="7"/>
  <c r="A28" i="21" a="1"/>
  <c r="A28" i="21" s="1"/>
  <c r="I27" i="21"/>
  <c r="N27" i="21"/>
  <c r="M27" i="21"/>
  <c r="K27" i="21"/>
  <c r="H27" i="21"/>
  <c r="L27" i="21"/>
  <c r="C27" i="21"/>
  <c r="O27" i="21"/>
  <c r="E27" i="21"/>
  <c r="J27" i="21"/>
  <c r="AA81" i="7"/>
  <c r="AC81" i="7" s="1"/>
  <c r="I40" i="4"/>
  <c r="Y81" i="7"/>
  <c r="H40" i="4" s="1"/>
  <c r="C21" i="4"/>
  <c r="Z52" i="7"/>
  <c r="B22" i="4" s="1"/>
  <c r="AB51" i="7"/>
  <c r="AD51" i="7" s="1"/>
  <c r="F28" i="21" l="1" a="1"/>
  <c r="F28" i="21" s="1"/>
  <c r="A31" i="25" a="1"/>
  <c r="A31" i="25" s="1"/>
  <c r="C30" i="25"/>
  <c r="M30" i="25"/>
  <c r="H30" i="25"/>
  <c r="K30" i="25"/>
  <c r="J30" i="25"/>
  <c r="G30" i="25"/>
  <c r="I30" i="25"/>
  <c r="F30" i="25"/>
  <c r="L30" i="25"/>
  <c r="Y33" i="7"/>
  <c r="A50" i="4" s="1"/>
  <c r="F50" i="4" s="1"/>
  <c r="AD32" i="7"/>
  <c r="AA33" i="7"/>
  <c r="Z34" i="7" s="1"/>
  <c r="B51" i="4" s="1"/>
  <c r="F27" i="18" a="1"/>
  <c r="F27" i="18" s="1"/>
  <c r="H28" i="18" s="1" a="1"/>
  <c r="H28" i="18" s="1"/>
  <c r="G28" i="18"/>
  <c r="P28" i="18"/>
  <c r="M28" i="18"/>
  <c r="Q28" i="18"/>
  <c r="E28" i="18"/>
  <c r="O28" i="18"/>
  <c r="A29" i="18" a="1"/>
  <c r="A29" i="18" s="1"/>
  <c r="C28" i="18"/>
  <c r="J28" i="18"/>
  <c r="N28" i="18"/>
  <c r="K28" i="18"/>
  <c r="L28" i="18"/>
  <c r="A29" i="21" a="1"/>
  <c r="A29" i="21" s="1"/>
  <c r="E28" i="21"/>
  <c r="L28" i="21"/>
  <c r="C28" i="21"/>
  <c r="M28" i="21"/>
  <c r="K28" i="21"/>
  <c r="O28" i="21"/>
  <c r="N28" i="21"/>
  <c r="J28" i="21"/>
  <c r="I28" i="21"/>
  <c r="H28" i="21"/>
  <c r="Z82" i="7"/>
  <c r="J40" i="4"/>
  <c r="AB81" i="7"/>
  <c r="AD81" i="7" s="1"/>
  <c r="AA52" i="7"/>
  <c r="AC52" i="7" s="1"/>
  <c r="Y52" i="7"/>
  <c r="A22" i="4" s="1"/>
  <c r="F22" i="4" s="1"/>
  <c r="F29" i="21" l="1" a="1"/>
  <c r="F29" i="21" s="1"/>
  <c r="A32" i="25" a="1"/>
  <c r="A32" i="25" s="1"/>
  <c r="C31" i="25"/>
  <c r="K31" i="25"/>
  <c r="I31" i="25"/>
  <c r="M31" i="25"/>
  <c r="H31" i="25"/>
  <c r="G31" i="25"/>
  <c r="J31" i="25"/>
  <c r="L31" i="25"/>
  <c r="F31" i="25"/>
  <c r="Y34" i="7"/>
  <c r="A51" i="4" s="1"/>
  <c r="F51" i="4" s="1"/>
  <c r="AA34" i="7"/>
  <c r="C51" i="4" s="1"/>
  <c r="C50" i="4"/>
  <c r="AC33" i="7"/>
  <c r="AB33" i="7"/>
  <c r="F28" i="18" a="1"/>
  <c r="F28" i="18" s="1"/>
  <c r="H29" i="18" s="1" a="1"/>
  <c r="H29" i="18" s="1"/>
  <c r="G29" i="18"/>
  <c r="N29" i="18"/>
  <c r="C29" i="18"/>
  <c r="Q29" i="18"/>
  <c r="A30" i="18" a="1"/>
  <c r="A30" i="18" s="1"/>
  <c r="K29" i="18"/>
  <c r="L29" i="18"/>
  <c r="M29" i="18"/>
  <c r="E29" i="18"/>
  <c r="P29" i="18"/>
  <c r="J29" i="18"/>
  <c r="O29" i="18"/>
  <c r="A30" i="21" a="1"/>
  <c r="A30" i="21" s="1"/>
  <c r="E29" i="21"/>
  <c r="K29" i="21"/>
  <c r="L29" i="21"/>
  <c r="H29" i="21"/>
  <c r="C29" i="21"/>
  <c r="J29" i="21"/>
  <c r="I29" i="21"/>
  <c r="N29" i="21"/>
  <c r="M29" i="21"/>
  <c r="O29" i="21"/>
  <c r="I41" i="4"/>
  <c r="Y82" i="7"/>
  <c r="H41" i="4" s="1"/>
  <c r="AA82" i="7"/>
  <c r="AB82" i="7" s="1"/>
  <c r="C22" i="4"/>
  <c r="AB52" i="7"/>
  <c r="AD52" i="7" s="1"/>
  <c r="Z53" i="7"/>
  <c r="B23" i="4" s="1"/>
  <c r="F30" i="21" l="1" a="1"/>
  <c r="F30" i="21" s="1"/>
  <c r="A33" i="25" a="1"/>
  <c r="A33" i="25" s="1"/>
  <c r="C32" i="25"/>
  <c r="J32" i="25"/>
  <c r="G32" i="25"/>
  <c r="F32" i="25"/>
  <c r="H32" i="25"/>
  <c r="K32" i="25"/>
  <c r="M32" i="25"/>
  <c r="L32" i="25"/>
  <c r="I32" i="25"/>
  <c r="AC34" i="7"/>
  <c r="Z35" i="7"/>
  <c r="B52" i="4" s="1"/>
  <c r="AB34" i="7"/>
  <c r="AD33" i="7"/>
  <c r="F29" i="18" a="1"/>
  <c r="F29" i="18" s="1"/>
  <c r="H30" i="18" s="1" a="1"/>
  <c r="H30" i="18" s="1"/>
  <c r="G30" i="18"/>
  <c r="K30" i="18"/>
  <c r="C30" i="18"/>
  <c r="N30" i="18"/>
  <c r="L30" i="18"/>
  <c r="O30" i="18"/>
  <c r="J30" i="18"/>
  <c r="P30" i="18"/>
  <c r="Q30" i="18"/>
  <c r="A31" i="18" a="1"/>
  <c r="A31" i="18" s="1"/>
  <c r="M30" i="18"/>
  <c r="E30" i="18"/>
  <c r="AC82" i="7"/>
  <c r="AD82" i="7" s="1"/>
  <c r="A31" i="21" a="1"/>
  <c r="A31" i="21" s="1"/>
  <c r="E30" i="21"/>
  <c r="F31" i="21" s="1" a="1"/>
  <c r="F31" i="21" s="1"/>
  <c r="L30" i="21"/>
  <c r="C30" i="21"/>
  <c r="K30" i="21"/>
  <c r="I30" i="21"/>
  <c r="H30" i="21"/>
  <c r="J30" i="21"/>
  <c r="O30" i="21"/>
  <c r="M30" i="21"/>
  <c r="N30" i="21"/>
  <c r="Z83" i="7"/>
  <c r="J41" i="4"/>
  <c r="Y53" i="7"/>
  <c r="A23" i="4" s="1"/>
  <c r="F23" i="4" s="1"/>
  <c r="AA53" i="7"/>
  <c r="AC53" i="7" s="1"/>
  <c r="A34" i="25" l="1" a="1"/>
  <c r="A34" i="25" s="1"/>
  <c r="C33" i="25"/>
  <c r="G33" i="25"/>
  <c r="J33" i="25"/>
  <c r="M33" i="25"/>
  <c r="F33" i="25"/>
  <c r="L33" i="25"/>
  <c r="K33" i="25"/>
  <c r="I33" i="25"/>
  <c r="H33" i="25"/>
  <c r="AD34" i="7"/>
  <c r="Y35" i="7"/>
  <c r="A52" i="4" s="1"/>
  <c r="F52" i="4" s="1"/>
  <c r="AA35" i="7"/>
  <c r="AC35" i="7" s="1"/>
  <c r="F30" i="18" a="1"/>
  <c r="F30" i="18" s="1"/>
  <c r="H31" i="18" s="1" a="1"/>
  <c r="H31" i="18" s="1"/>
  <c r="G31" i="18"/>
  <c r="M31" i="18"/>
  <c r="Q31" i="18"/>
  <c r="J31" i="18"/>
  <c r="A32" i="18" a="1"/>
  <c r="A32" i="18" s="1"/>
  <c r="L31" i="18"/>
  <c r="K31" i="18"/>
  <c r="E31" i="18"/>
  <c r="P31" i="18"/>
  <c r="N31" i="18"/>
  <c r="C31" i="18"/>
  <c r="O31" i="18"/>
  <c r="A32" i="21" a="1"/>
  <c r="A32" i="21" s="1"/>
  <c r="E31" i="21"/>
  <c r="F32" i="21" s="1" a="1"/>
  <c r="F32" i="21" s="1"/>
  <c r="O31" i="21"/>
  <c r="J31" i="21"/>
  <c r="I31" i="21"/>
  <c r="M31" i="21"/>
  <c r="C31" i="21"/>
  <c r="N31" i="21"/>
  <c r="L31" i="21"/>
  <c r="H31" i="21"/>
  <c r="K31" i="21"/>
  <c r="I42" i="4"/>
  <c r="AA83" i="7"/>
  <c r="Z84" i="7" s="1"/>
  <c r="Y83" i="7"/>
  <c r="H42" i="4" s="1"/>
  <c r="Z54" i="7"/>
  <c r="B24" i="4" s="1"/>
  <c r="AB53" i="7"/>
  <c r="AD53" i="7" s="1"/>
  <c r="C23" i="4"/>
  <c r="A35" i="25" l="1" a="1"/>
  <c r="A35" i="25" s="1"/>
  <c r="C34" i="25"/>
  <c r="M34" i="25"/>
  <c r="K34" i="25"/>
  <c r="F34" i="25"/>
  <c r="J34" i="25"/>
  <c r="H34" i="25"/>
  <c r="G34" i="25"/>
  <c r="L34" i="25"/>
  <c r="I34" i="25"/>
  <c r="Z36" i="7"/>
  <c r="AA36" i="7" s="1"/>
  <c r="AC36" i="7" s="1"/>
  <c r="C52" i="4"/>
  <c r="AB35" i="7"/>
  <c r="AD35" i="7" s="1"/>
  <c r="F31" i="18" a="1"/>
  <c r="F31" i="18" s="1"/>
  <c r="H32" i="18" s="1" a="1"/>
  <c r="H32" i="18" s="1"/>
  <c r="O32" i="18"/>
  <c r="Q32" i="18"/>
  <c r="N32" i="18"/>
  <c r="M32" i="18"/>
  <c r="E32" i="18"/>
  <c r="G32" i="18"/>
  <c r="P32" i="18"/>
  <c r="L32" i="18"/>
  <c r="C32" i="18"/>
  <c r="K32" i="18"/>
  <c r="J32" i="18"/>
  <c r="A33" i="18" a="1"/>
  <c r="A33" i="18" s="1"/>
  <c r="AC83" i="7"/>
  <c r="A33" i="21" a="1"/>
  <c r="A33" i="21" s="1"/>
  <c r="E32" i="21"/>
  <c r="F33" i="21" s="1" a="1"/>
  <c r="F33" i="21" s="1"/>
  <c r="K32" i="21"/>
  <c r="I32" i="21"/>
  <c r="L32" i="21"/>
  <c r="C32" i="21"/>
  <c r="J32" i="21"/>
  <c r="H32" i="21"/>
  <c r="M32" i="21"/>
  <c r="N32" i="21"/>
  <c r="O32" i="21"/>
  <c r="AA84" i="7"/>
  <c r="AB84" i="7" s="1"/>
  <c r="I43" i="4"/>
  <c r="Y84" i="7"/>
  <c r="H43" i="4" s="1"/>
  <c r="AB83" i="7"/>
  <c r="J42" i="4"/>
  <c r="AA54" i="7"/>
  <c r="C24" i="4" s="1"/>
  <c r="Y54" i="7"/>
  <c r="A24" i="4" s="1"/>
  <c r="F24" i="4" s="1"/>
  <c r="A36" i="25" l="1" a="1"/>
  <c r="A36" i="25" s="1"/>
  <c r="C35" i="25"/>
  <c r="K35" i="25"/>
  <c r="I35" i="25"/>
  <c r="H35" i="25"/>
  <c r="G35" i="25"/>
  <c r="M35" i="25"/>
  <c r="L35" i="25"/>
  <c r="F35" i="25"/>
  <c r="J35" i="25"/>
  <c r="Y36" i="7"/>
  <c r="A53" i="4" s="1"/>
  <c r="F53" i="4" s="1"/>
  <c r="B53" i="4"/>
  <c r="F32" i="18" a="1"/>
  <c r="F32" i="18" s="1"/>
  <c r="H33" i="18" s="1" a="1"/>
  <c r="H33" i="18" s="1"/>
  <c r="C33" i="18"/>
  <c r="Q33" i="18"/>
  <c r="M33" i="18"/>
  <c r="A34" i="18" a="1"/>
  <c r="A34" i="18" s="1"/>
  <c r="P33" i="18"/>
  <c r="J33" i="18"/>
  <c r="E33" i="18"/>
  <c r="K33" i="18"/>
  <c r="O33" i="18"/>
  <c r="L33" i="18"/>
  <c r="G33" i="18"/>
  <c r="N33" i="18"/>
  <c r="AD83" i="7"/>
  <c r="Z85" i="7"/>
  <c r="I44" i="4" s="1"/>
  <c r="A34" i="21" a="1"/>
  <c r="A34" i="21" s="1"/>
  <c r="E33" i="21"/>
  <c r="F34" i="21" s="1" a="1"/>
  <c r="F34" i="21" s="1"/>
  <c r="H33" i="21"/>
  <c r="L33" i="21"/>
  <c r="I33" i="21"/>
  <c r="K33" i="21"/>
  <c r="C33" i="21"/>
  <c r="N33" i="21"/>
  <c r="J33" i="21"/>
  <c r="M33" i="21"/>
  <c r="O33" i="21"/>
  <c r="AC84" i="7"/>
  <c r="AD84" i="7" s="1"/>
  <c r="J43" i="4"/>
  <c r="AB54" i="7"/>
  <c r="AC54" i="7"/>
  <c r="Z55" i="7"/>
  <c r="B25" i="4" s="1"/>
  <c r="C53" i="4"/>
  <c r="Z37" i="7"/>
  <c r="AB36" i="7"/>
  <c r="AD36" i="7" s="1"/>
  <c r="A37" i="25" l="1" a="1"/>
  <c r="A37" i="25" s="1"/>
  <c r="C36" i="25"/>
  <c r="I36" i="25"/>
  <c r="G36" i="25"/>
  <c r="F36" i="25"/>
  <c r="L36" i="25"/>
  <c r="K36" i="25"/>
  <c r="M36" i="25"/>
  <c r="J36" i="25"/>
  <c r="H36" i="25"/>
  <c r="F33" i="18" a="1"/>
  <c r="F33" i="18" s="1"/>
  <c r="H34" i="18" s="1" a="1"/>
  <c r="H34" i="18" s="1"/>
  <c r="AA85" i="7"/>
  <c r="AB85" i="7" s="1"/>
  <c r="Y85" i="7"/>
  <c r="H44" i="4" s="1"/>
  <c r="E34" i="18"/>
  <c r="J34" i="18"/>
  <c r="C34" i="18"/>
  <c r="A35" i="18" a="1"/>
  <c r="A35" i="18" s="1"/>
  <c r="L34" i="18"/>
  <c r="K34" i="18"/>
  <c r="N34" i="18"/>
  <c r="Q34" i="18"/>
  <c r="M34" i="18"/>
  <c r="O34" i="18"/>
  <c r="G34" i="18"/>
  <c r="P34" i="18"/>
  <c r="A35" i="21" a="1"/>
  <c r="A35" i="21" s="1"/>
  <c r="E34" i="21"/>
  <c r="F35" i="21" s="1" a="1"/>
  <c r="F35" i="21" s="1"/>
  <c r="K34" i="21"/>
  <c r="J34" i="21"/>
  <c r="C34" i="21"/>
  <c r="I34" i="21"/>
  <c r="H34" i="21"/>
  <c r="N34" i="21"/>
  <c r="O34" i="21"/>
  <c r="M34" i="21"/>
  <c r="L34" i="21"/>
  <c r="B54" i="4"/>
  <c r="AD54" i="7"/>
  <c r="Y55" i="7"/>
  <c r="A25" i="4" s="1"/>
  <c r="F25" i="4" s="1"/>
  <c r="AA55" i="7"/>
  <c r="AB55" i="7" s="1"/>
  <c r="AA37" i="7"/>
  <c r="AC37" i="7" s="1"/>
  <c r="Y37" i="7"/>
  <c r="A54" i="4" s="1"/>
  <c r="F54" i="4" s="1"/>
  <c r="A38" i="25" l="1" a="1"/>
  <c r="A38" i="25" s="1"/>
  <c r="C37" i="25"/>
  <c r="F37" i="25"/>
  <c r="J37" i="25"/>
  <c r="M37" i="25"/>
  <c r="G37" i="25"/>
  <c r="L37" i="25"/>
  <c r="K37" i="25"/>
  <c r="I37" i="25"/>
  <c r="H37" i="25"/>
  <c r="Z86" i="7"/>
  <c r="AA86" i="7" s="1"/>
  <c r="AB86" i="7" s="1"/>
  <c r="AC85" i="7"/>
  <c r="AD85" i="7" s="1"/>
  <c r="J44" i="4"/>
  <c r="F34" i="18" a="1"/>
  <c r="F34" i="18" s="1"/>
  <c r="H35" i="18" s="1" a="1"/>
  <c r="H35" i="18" s="1"/>
  <c r="G35" i="18"/>
  <c r="O35" i="18"/>
  <c r="C35" i="18"/>
  <c r="J35" i="18"/>
  <c r="L35" i="18"/>
  <c r="A36" i="18" a="1"/>
  <c r="A36" i="18" s="1"/>
  <c r="P35" i="18"/>
  <c r="N35" i="18"/>
  <c r="E35" i="18"/>
  <c r="M35" i="18"/>
  <c r="K35" i="18"/>
  <c r="Q35" i="18"/>
  <c r="A36" i="21" a="1"/>
  <c r="A36" i="21" s="1"/>
  <c r="E35" i="21"/>
  <c r="F36" i="21" s="1" a="1"/>
  <c r="F36" i="21" s="1"/>
  <c r="J35" i="21"/>
  <c r="C35" i="21"/>
  <c r="L35" i="21"/>
  <c r="I35" i="21"/>
  <c r="M35" i="21"/>
  <c r="H35" i="21"/>
  <c r="O35" i="21"/>
  <c r="K35" i="21"/>
  <c r="N35" i="21"/>
  <c r="Z38" i="7"/>
  <c r="AC55" i="7"/>
  <c r="AD55" i="7" s="1"/>
  <c r="C25" i="4"/>
  <c r="Z56" i="7"/>
  <c r="Y56" i="7" s="1"/>
  <c r="A26" i="4" s="1"/>
  <c r="F26" i="4" s="1"/>
  <c r="C54" i="4"/>
  <c r="AB37" i="7"/>
  <c r="AD37" i="7" s="1"/>
  <c r="A39" i="25" l="1" a="1"/>
  <c r="A39" i="25" s="1"/>
  <c r="C38" i="25"/>
  <c r="L38" i="25"/>
  <c r="K38" i="25"/>
  <c r="J38" i="25"/>
  <c r="G38" i="25"/>
  <c r="I38" i="25"/>
  <c r="H38" i="25"/>
  <c r="F38" i="25"/>
  <c r="M38" i="25"/>
  <c r="Y86" i="7"/>
  <c r="H45" i="4" s="1"/>
  <c r="I45" i="4"/>
  <c r="F35" i="18" a="1"/>
  <c r="F35" i="18" s="1"/>
  <c r="H36" i="18" s="1" a="1"/>
  <c r="H36" i="18" s="1"/>
  <c r="Q36" i="18"/>
  <c r="E36" i="18"/>
  <c r="P36" i="18"/>
  <c r="K36" i="18"/>
  <c r="G36" i="18"/>
  <c r="A37" i="18" a="1"/>
  <c r="A37" i="18" s="1"/>
  <c r="L36" i="18"/>
  <c r="O36" i="18"/>
  <c r="C36" i="18"/>
  <c r="N36" i="18"/>
  <c r="J36" i="18"/>
  <c r="M36" i="18"/>
  <c r="A37" i="21" a="1"/>
  <c r="A37" i="21" s="1"/>
  <c r="E36" i="21"/>
  <c r="F37" i="21" s="1" a="1"/>
  <c r="F37" i="21" s="1"/>
  <c r="L36" i="21"/>
  <c r="C36" i="21"/>
  <c r="M36" i="21"/>
  <c r="K36" i="21"/>
  <c r="J36" i="21"/>
  <c r="I36" i="21"/>
  <c r="H36" i="21"/>
  <c r="O36" i="21"/>
  <c r="N36" i="21"/>
  <c r="B55" i="4"/>
  <c r="AC86" i="7"/>
  <c r="AD86" i="7" s="1"/>
  <c r="Z87" i="7"/>
  <c r="J45" i="4"/>
  <c r="AA38" i="7"/>
  <c r="AC38" i="7" s="1"/>
  <c r="B26" i="4"/>
  <c r="Y38" i="7"/>
  <c r="A55" i="4" s="1"/>
  <c r="F55" i="4" s="1"/>
  <c r="AA56" i="7"/>
  <c r="Z57" i="7" s="1"/>
  <c r="A40" i="25" l="1" a="1"/>
  <c r="A40" i="25" s="1"/>
  <c r="C39" i="25"/>
  <c r="K39" i="25"/>
  <c r="I39" i="25"/>
  <c r="H39" i="25"/>
  <c r="G39" i="25"/>
  <c r="M39" i="25"/>
  <c r="J39" i="25"/>
  <c r="F39" i="25"/>
  <c r="L39" i="25"/>
  <c r="F36" i="18" a="1"/>
  <c r="F36" i="18" s="1"/>
  <c r="H37" i="18" s="1" a="1"/>
  <c r="H37" i="18" s="1"/>
  <c r="G37" i="18"/>
  <c r="L37" i="18"/>
  <c r="C37" i="18"/>
  <c r="M37" i="18"/>
  <c r="O37" i="18"/>
  <c r="K37" i="18"/>
  <c r="J37" i="18"/>
  <c r="P37" i="18"/>
  <c r="N37" i="18"/>
  <c r="Q37" i="18"/>
  <c r="E37" i="18"/>
  <c r="A38" i="18" a="1"/>
  <c r="A38" i="18" s="1"/>
  <c r="A38" i="21" a="1"/>
  <c r="A38" i="21" s="1"/>
  <c r="E37" i="21"/>
  <c r="F38" i="21" s="1" a="1"/>
  <c r="F38" i="21" s="1"/>
  <c r="J37" i="21"/>
  <c r="C37" i="21"/>
  <c r="I37" i="21"/>
  <c r="M37" i="21"/>
  <c r="L37" i="21"/>
  <c r="H37" i="21"/>
  <c r="O37" i="21"/>
  <c r="K37" i="21"/>
  <c r="N37" i="21"/>
  <c r="I46" i="4"/>
  <c r="AA87" i="7"/>
  <c r="Z88" i="7" s="1"/>
  <c r="Y87" i="7"/>
  <c r="H46" i="4" s="1"/>
  <c r="AB56" i="7"/>
  <c r="AB38" i="7"/>
  <c r="AD38" i="7" s="1"/>
  <c r="Z39" i="7"/>
  <c r="C55" i="4"/>
  <c r="C26" i="4"/>
  <c r="AC56" i="7"/>
  <c r="B27" i="4"/>
  <c r="AA57" i="7"/>
  <c r="Z58" i="7" s="1"/>
  <c r="Y57" i="7"/>
  <c r="A27" i="4" s="1"/>
  <c r="F27" i="4" s="1"/>
  <c r="A41" i="25" l="1" a="1"/>
  <c r="A41" i="25" s="1"/>
  <c r="C40" i="25"/>
  <c r="H40" i="25"/>
  <c r="G40" i="25"/>
  <c r="F40" i="25"/>
  <c r="L40" i="25"/>
  <c r="K40" i="25"/>
  <c r="M40" i="25"/>
  <c r="J40" i="25"/>
  <c r="I40" i="25"/>
  <c r="F37" i="18" a="1"/>
  <c r="F37" i="18" s="1"/>
  <c r="H38" i="18" s="1" a="1"/>
  <c r="H38" i="18" s="1"/>
  <c r="G38" i="18"/>
  <c r="Q38" i="18"/>
  <c r="J38" i="18"/>
  <c r="L38" i="18"/>
  <c r="A39" i="18" a="1"/>
  <c r="A39" i="18" s="1"/>
  <c r="C38" i="18"/>
  <c r="O38" i="18"/>
  <c r="M38" i="18"/>
  <c r="P38" i="18"/>
  <c r="K38" i="18"/>
  <c r="E38" i="18"/>
  <c r="N38" i="18"/>
  <c r="AC87" i="7"/>
  <c r="A39" i="21" a="1"/>
  <c r="A39" i="21" s="1"/>
  <c r="E38" i="21"/>
  <c r="F39" i="21" s="1" a="1"/>
  <c r="F39" i="21" s="1"/>
  <c r="M38" i="21"/>
  <c r="K38" i="21"/>
  <c r="L38" i="21"/>
  <c r="H38" i="21"/>
  <c r="C38" i="21"/>
  <c r="O38" i="21"/>
  <c r="I38" i="21"/>
  <c r="J38" i="21"/>
  <c r="N38" i="21"/>
  <c r="B56" i="4"/>
  <c r="AA88" i="7"/>
  <c r="I47" i="4"/>
  <c r="Y88" i="7"/>
  <c r="H47" i="4" s="1"/>
  <c r="AB87" i="7"/>
  <c r="J46" i="4"/>
  <c r="Y39" i="7"/>
  <c r="A56" i="4" s="1"/>
  <c r="F56" i="4" s="1"/>
  <c r="AA39" i="7"/>
  <c r="AC39" i="7" s="1"/>
  <c r="AD56" i="7"/>
  <c r="AC57" i="7"/>
  <c r="AA58" i="7"/>
  <c r="AB58" i="7" s="1"/>
  <c r="B28" i="4"/>
  <c r="Y58" i="7"/>
  <c r="A28" i="4" s="1"/>
  <c r="F28" i="4" s="1"/>
  <c r="AB57" i="7"/>
  <c r="C27" i="4"/>
  <c r="A42" i="25" l="1" a="1"/>
  <c r="A42" i="25" s="1"/>
  <c r="C41" i="25"/>
  <c r="G41" i="25"/>
  <c r="M41" i="25"/>
  <c r="H41" i="25"/>
  <c r="L41" i="25"/>
  <c r="K41" i="25"/>
  <c r="I41" i="25"/>
  <c r="J41" i="25"/>
  <c r="F41" i="25"/>
  <c r="AD87" i="7"/>
  <c r="F38" i="18" a="1"/>
  <c r="F38" i="18" s="1"/>
  <c r="H39" i="18" s="1" a="1"/>
  <c r="H39" i="18" s="1"/>
  <c r="G39" i="18"/>
  <c r="P39" i="18"/>
  <c r="K39" i="18"/>
  <c r="L39" i="18"/>
  <c r="Q39" i="18"/>
  <c r="C39" i="18"/>
  <c r="N39" i="18"/>
  <c r="J39" i="18"/>
  <c r="E39" i="18"/>
  <c r="A40" i="18" a="1"/>
  <c r="A40" i="18" s="1"/>
  <c r="O39" i="18"/>
  <c r="M39" i="18"/>
  <c r="A40" i="21" a="1"/>
  <c r="A40" i="21" s="1"/>
  <c r="E39" i="21"/>
  <c r="F40" i="21" s="1" a="1"/>
  <c r="F40" i="21" s="1"/>
  <c r="I39" i="21"/>
  <c r="C39" i="21"/>
  <c r="N39" i="21"/>
  <c r="M39" i="21"/>
  <c r="L39" i="21"/>
  <c r="H39" i="21"/>
  <c r="O39" i="21"/>
  <c r="K39" i="21"/>
  <c r="J39" i="21"/>
  <c r="AC88" i="7"/>
  <c r="J47" i="4"/>
  <c r="AB88" i="7"/>
  <c r="Z89" i="7"/>
  <c r="AB39" i="7"/>
  <c r="AD39" i="7" s="1"/>
  <c r="Z40" i="7"/>
  <c r="C56" i="4"/>
  <c r="AD57" i="7"/>
  <c r="Z59" i="7"/>
  <c r="B29" i="4" s="1"/>
  <c r="AC58" i="7"/>
  <c r="AD58" i="7" s="1"/>
  <c r="C28" i="4"/>
  <c r="A43" i="25" l="1" a="1"/>
  <c r="A43" i="25" s="1"/>
  <c r="C42" i="25"/>
  <c r="M42" i="25"/>
  <c r="L42" i="25"/>
  <c r="K42" i="25"/>
  <c r="J42" i="25"/>
  <c r="G42" i="25"/>
  <c r="I42" i="25"/>
  <c r="H42" i="25"/>
  <c r="F42" i="25"/>
  <c r="F39" i="18" a="1"/>
  <c r="F39" i="18" s="1"/>
  <c r="H40" i="18" s="1" a="1"/>
  <c r="H40" i="18" s="1"/>
  <c r="E40" i="18"/>
  <c r="A41" i="18" a="1"/>
  <c r="A41" i="18" s="1"/>
  <c r="L40" i="18"/>
  <c r="G40" i="18"/>
  <c r="K40" i="18"/>
  <c r="M40" i="18"/>
  <c r="J40" i="18"/>
  <c r="N40" i="18"/>
  <c r="P40" i="18"/>
  <c r="C40" i="18"/>
  <c r="Q40" i="18"/>
  <c r="O40" i="18"/>
  <c r="A41" i="21" a="1"/>
  <c r="A41" i="21" s="1"/>
  <c r="E40" i="21"/>
  <c r="F41" i="21" s="1" a="1"/>
  <c r="F41" i="21" s="1"/>
  <c r="K40" i="21"/>
  <c r="L40" i="21"/>
  <c r="C40" i="21"/>
  <c r="J40" i="21"/>
  <c r="M40" i="21"/>
  <c r="I40" i="21"/>
  <c r="O40" i="21"/>
  <c r="H40" i="21"/>
  <c r="N40" i="21"/>
  <c r="I48" i="4"/>
  <c r="Y89" i="7"/>
  <c r="H48" i="4" s="1"/>
  <c r="AA89" i="7"/>
  <c r="AB89" i="7" s="1"/>
  <c r="AD88" i="7"/>
  <c r="Y40" i="7"/>
  <c r="A57" i="4" s="1"/>
  <c r="F57" i="4" s="1"/>
  <c r="AA40" i="7"/>
  <c r="AB40" i="7" s="1"/>
  <c r="B57" i="4"/>
  <c r="AA59" i="7"/>
  <c r="AC59" i="7" s="1"/>
  <c r="Y59" i="7"/>
  <c r="A29" i="4" s="1"/>
  <c r="F29" i="4" s="1"/>
  <c r="A44" i="25" l="1" a="1"/>
  <c r="A44" i="25" s="1"/>
  <c r="C43" i="25"/>
  <c r="M43" i="25"/>
  <c r="L43" i="25"/>
  <c r="F43" i="25"/>
  <c r="K43" i="25"/>
  <c r="H43" i="25"/>
  <c r="I43" i="25"/>
  <c r="G43" i="25"/>
  <c r="J43" i="25"/>
  <c r="F40" i="18" a="1"/>
  <c r="F40" i="18" s="1"/>
  <c r="H41" i="18" s="1" a="1"/>
  <c r="H41" i="18" s="1"/>
  <c r="C41" i="18"/>
  <c r="M41" i="18"/>
  <c r="A42" i="18" a="1"/>
  <c r="A42" i="18" s="1"/>
  <c r="J41" i="18"/>
  <c r="L41" i="18"/>
  <c r="P41" i="18"/>
  <c r="K41" i="18"/>
  <c r="O41" i="18"/>
  <c r="G41" i="18"/>
  <c r="Q41" i="18"/>
  <c r="E41" i="18"/>
  <c r="N41" i="18"/>
  <c r="AC89" i="7"/>
  <c r="AD89" i="7" s="1"/>
  <c r="A42" i="21" a="1"/>
  <c r="A42" i="21" s="1"/>
  <c r="E41" i="21"/>
  <c r="F42" i="21" s="1" a="1"/>
  <c r="F42" i="21" s="1"/>
  <c r="K41" i="21"/>
  <c r="M41" i="21"/>
  <c r="L41" i="21"/>
  <c r="N41" i="21"/>
  <c r="C41" i="21"/>
  <c r="H41" i="21"/>
  <c r="O41" i="21"/>
  <c r="J41" i="21"/>
  <c r="I41" i="21"/>
  <c r="Z90" i="7"/>
  <c r="J48" i="4"/>
  <c r="Z41" i="7"/>
  <c r="AC40" i="7"/>
  <c r="AD40" i="7" s="1"/>
  <c r="C57" i="4"/>
  <c r="C29" i="4"/>
  <c r="Z60" i="7"/>
  <c r="AA60" i="7" s="1"/>
  <c r="Z61" i="7" s="1"/>
  <c r="AB59" i="7"/>
  <c r="AD59" i="7" s="1"/>
  <c r="A45" i="25" l="1" a="1"/>
  <c r="A45" i="25" s="1"/>
  <c r="C44" i="25"/>
  <c r="H44" i="25"/>
  <c r="L44" i="25"/>
  <c r="F44" i="25"/>
  <c r="G44" i="25"/>
  <c r="K44" i="25"/>
  <c r="M44" i="25"/>
  <c r="J44" i="25"/>
  <c r="I44" i="25"/>
  <c r="F41" i="18" a="1"/>
  <c r="F41" i="18" s="1"/>
  <c r="H42" i="18" s="1" a="1"/>
  <c r="H42" i="18" s="1"/>
  <c r="K42" i="18"/>
  <c r="O42" i="18"/>
  <c r="J42" i="18"/>
  <c r="C42" i="18"/>
  <c r="A43" i="18" a="1"/>
  <c r="A43" i="18" s="1"/>
  <c r="L42" i="18"/>
  <c r="G42" i="18"/>
  <c r="E42" i="18"/>
  <c r="P42" i="18"/>
  <c r="Q42" i="18"/>
  <c r="M42" i="18"/>
  <c r="N42" i="18"/>
  <c r="A43" i="21" a="1"/>
  <c r="A43" i="21" s="1"/>
  <c r="E42" i="21"/>
  <c r="F43" i="21" s="1" a="1"/>
  <c r="F43" i="21" s="1"/>
  <c r="N42" i="21"/>
  <c r="J42" i="21"/>
  <c r="K42" i="21"/>
  <c r="C42" i="21"/>
  <c r="I42" i="21"/>
  <c r="O42" i="21"/>
  <c r="H42" i="21"/>
  <c r="M42" i="21"/>
  <c r="L42" i="21"/>
  <c r="B58" i="4"/>
  <c r="L46" i="4" s="1"/>
  <c r="AE80" i="7"/>
  <c r="AE82" i="7"/>
  <c r="AE81" i="7"/>
  <c r="AE83" i="7"/>
  <c r="AE89" i="7"/>
  <c r="AE88" i="7"/>
  <c r="AE87" i="7"/>
  <c r="AE86" i="7"/>
  <c r="AE84" i="7"/>
  <c r="AE85" i="7"/>
  <c r="I49" i="4"/>
  <c r="AE90" i="7"/>
  <c r="Y90" i="7"/>
  <c r="H49" i="4" s="1"/>
  <c r="AA90" i="7"/>
  <c r="J49" i="4" s="1"/>
  <c r="L40" i="4"/>
  <c r="L39" i="4"/>
  <c r="K40" i="4"/>
  <c r="K39" i="4"/>
  <c r="AA41" i="7"/>
  <c r="AC41" i="7" s="1"/>
  <c r="Y41" i="7"/>
  <c r="A58" i="4" s="1"/>
  <c r="B30" i="4"/>
  <c r="Y60" i="7"/>
  <c r="A30" i="4" s="1"/>
  <c r="F30" i="4" s="1"/>
  <c r="AB60" i="7"/>
  <c r="B31" i="4"/>
  <c r="Y61" i="7"/>
  <c r="A31" i="4" s="1"/>
  <c r="F31" i="4" s="1"/>
  <c r="AA61" i="7"/>
  <c r="Z62" i="7" s="1"/>
  <c r="AC60" i="7"/>
  <c r="C30" i="4"/>
  <c r="A46" i="25" l="1" a="1"/>
  <c r="A46" i="25" s="1"/>
  <c r="C45" i="25"/>
  <c r="M45" i="25"/>
  <c r="L45" i="25"/>
  <c r="H45" i="25"/>
  <c r="J45" i="25"/>
  <c r="K45" i="25"/>
  <c r="I45" i="25"/>
  <c r="G45" i="25"/>
  <c r="F45" i="25"/>
  <c r="L45" i="4"/>
  <c r="K46" i="4"/>
  <c r="M46" i="4" s="1"/>
  <c r="K48" i="4"/>
  <c r="K47" i="4"/>
  <c r="L47" i="4"/>
  <c r="F42" i="18" a="1"/>
  <c r="F42" i="18" s="1"/>
  <c r="H43" i="18" s="1" a="1"/>
  <c r="H43" i="18" s="1"/>
  <c r="O43" i="18"/>
  <c r="A44" i="18" a="1"/>
  <c r="A44" i="18" s="1"/>
  <c r="N43" i="18"/>
  <c r="E43" i="18"/>
  <c r="P43" i="18"/>
  <c r="G43" i="18"/>
  <c r="J43" i="18"/>
  <c r="Q43" i="18"/>
  <c r="M43" i="18"/>
  <c r="L43" i="18"/>
  <c r="C43" i="18"/>
  <c r="K43" i="18"/>
  <c r="K44" i="4"/>
  <c r="L41" i="4"/>
  <c r="L43" i="4"/>
  <c r="L44" i="4"/>
  <c r="K42" i="4"/>
  <c r="K41" i="4"/>
  <c r="K49" i="4"/>
  <c r="L48" i="4"/>
  <c r="K43" i="4"/>
  <c r="L42" i="4"/>
  <c r="K45" i="4"/>
  <c r="L49" i="4"/>
  <c r="A44" i="21" a="1"/>
  <c r="A44" i="21" s="1"/>
  <c r="E43" i="21"/>
  <c r="F44" i="21" s="1" a="1"/>
  <c r="F44" i="21" s="1"/>
  <c r="J43" i="21"/>
  <c r="M43" i="21"/>
  <c r="H43" i="21"/>
  <c r="C43" i="21"/>
  <c r="N43" i="21"/>
  <c r="O43" i="21"/>
  <c r="K43" i="21"/>
  <c r="I43" i="21"/>
  <c r="L43" i="21"/>
  <c r="Z91" i="7"/>
  <c r="AB90" i="7"/>
  <c r="AC90" i="7"/>
  <c r="M40" i="4"/>
  <c r="M39" i="4"/>
  <c r="F58" i="4"/>
  <c r="F60" i="4" s="1"/>
  <c r="L91" i="4" s="1"/>
  <c r="AB41" i="7"/>
  <c r="AD41" i="7" s="1"/>
  <c r="C58" i="4"/>
  <c r="Z42" i="7"/>
  <c r="AD60" i="7"/>
  <c r="AB61" i="7"/>
  <c r="AC61" i="7"/>
  <c r="C31" i="4"/>
  <c r="AA62" i="7"/>
  <c r="Z63" i="7" s="1"/>
  <c r="B32" i="4"/>
  <c r="Y62" i="7"/>
  <c r="A32" i="4" s="1"/>
  <c r="F32" i="4" s="1"/>
  <c r="A47" i="25" l="1" a="1"/>
  <c r="A47" i="25" s="1"/>
  <c r="C46" i="25"/>
  <c r="K46" i="25"/>
  <c r="G46" i="25"/>
  <c r="F46" i="25"/>
  <c r="I46" i="25"/>
  <c r="H46" i="25"/>
  <c r="J46" i="25"/>
  <c r="L46" i="25"/>
  <c r="M46" i="25"/>
  <c r="M47" i="4"/>
  <c r="M49" i="4"/>
  <c r="M48" i="4"/>
  <c r="M45" i="4"/>
  <c r="F43" i="18" a="1"/>
  <c r="F43" i="18" s="1"/>
  <c r="H44" i="18" s="1" a="1"/>
  <c r="H44" i="18" s="1"/>
  <c r="N44" i="18"/>
  <c r="P44" i="18"/>
  <c r="E44" i="18"/>
  <c r="G44" i="18"/>
  <c r="A45" i="18" a="1"/>
  <c r="A45" i="18" s="1"/>
  <c r="C44" i="18"/>
  <c r="M44" i="18"/>
  <c r="O44" i="18"/>
  <c r="K44" i="18"/>
  <c r="J44" i="18"/>
  <c r="L44" i="18"/>
  <c r="Q44" i="18"/>
  <c r="M41" i="4"/>
  <c r="M43" i="4"/>
  <c r="M44" i="4"/>
  <c r="M42" i="4"/>
  <c r="A45" i="21" a="1"/>
  <c r="A45" i="21" s="1"/>
  <c r="E44" i="21"/>
  <c r="F45" i="21" s="1" a="1"/>
  <c r="F45" i="21" s="1"/>
  <c r="M44" i="21"/>
  <c r="L44" i="21"/>
  <c r="H44" i="21"/>
  <c r="C44" i="21"/>
  <c r="J44" i="21"/>
  <c r="O44" i="21"/>
  <c r="I44" i="21"/>
  <c r="K44" i="21"/>
  <c r="N44" i="21"/>
  <c r="AD90" i="7"/>
  <c r="I50" i="4"/>
  <c r="AE91" i="7"/>
  <c r="AA91" i="7"/>
  <c r="AC91" i="7" s="1"/>
  <c r="Y91" i="7"/>
  <c r="H50" i="4" s="1"/>
  <c r="AA42" i="7"/>
  <c r="AC42" i="7" s="1"/>
  <c r="Y42" i="7"/>
  <c r="AB62" i="7"/>
  <c r="AD61" i="7"/>
  <c r="AA63" i="7"/>
  <c r="AB63" i="7" s="1"/>
  <c r="B33" i="4"/>
  <c r="Y63" i="7"/>
  <c r="A33" i="4" s="1"/>
  <c r="F33" i="4" s="1"/>
  <c r="AC62" i="7"/>
  <c r="C32" i="4"/>
  <c r="A48" i="25" l="1" a="1"/>
  <c r="A48" i="25" s="1"/>
  <c r="C47" i="25"/>
  <c r="K47" i="25"/>
  <c r="I47" i="25"/>
  <c r="H47" i="25"/>
  <c r="G47" i="25"/>
  <c r="J47" i="25"/>
  <c r="M47" i="25"/>
  <c r="L47" i="25"/>
  <c r="F47" i="25"/>
  <c r="Z92" i="7"/>
  <c r="AA92" i="7" s="1"/>
  <c r="F44" i="18" a="1"/>
  <c r="F44" i="18" s="1"/>
  <c r="H45" i="18" s="1" a="1"/>
  <c r="H45" i="18" s="1"/>
  <c r="K45" i="18"/>
  <c r="M45" i="18"/>
  <c r="O45" i="18"/>
  <c r="L45" i="18"/>
  <c r="E45" i="18"/>
  <c r="A46" i="18" a="1"/>
  <c r="A46" i="18" s="1"/>
  <c r="G45" i="18"/>
  <c r="J45" i="18"/>
  <c r="P45" i="18"/>
  <c r="C45" i="18"/>
  <c r="N45" i="18"/>
  <c r="Q45" i="18"/>
  <c r="A46" i="21" a="1"/>
  <c r="A46" i="21" s="1"/>
  <c r="E45" i="21"/>
  <c r="F46" i="21" s="1" a="1"/>
  <c r="F46" i="21" s="1"/>
  <c r="N45" i="21"/>
  <c r="C45" i="21"/>
  <c r="O45" i="21"/>
  <c r="K45" i="21"/>
  <c r="I45" i="21"/>
  <c r="J45" i="21"/>
  <c r="H45" i="21"/>
  <c r="M45" i="21"/>
  <c r="L45" i="21"/>
  <c r="AB91" i="7"/>
  <c r="AD91" i="7" s="1"/>
  <c r="J50" i="4"/>
  <c r="K50" i="4"/>
  <c r="L50" i="4"/>
  <c r="AB42" i="7"/>
  <c r="AD42" i="7" s="1"/>
  <c r="AC63" i="7"/>
  <c r="AD63" i="7" s="1"/>
  <c r="AD62" i="7"/>
  <c r="Z64" i="7"/>
  <c r="C33" i="4"/>
  <c r="M50" i="4" l="1"/>
  <c r="A49" i="25" a="1"/>
  <c r="A49" i="25" s="1"/>
  <c r="C48" i="25"/>
  <c r="J48" i="25"/>
  <c r="G48" i="25"/>
  <c r="H48" i="25"/>
  <c r="F48" i="25"/>
  <c r="I48" i="25"/>
  <c r="K48" i="25"/>
  <c r="L48" i="25"/>
  <c r="M48" i="25"/>
  <c r="AB92" i="7"/>
  <c r="I51" i="4"/>
  <c r="Z93" i="7"/>
  <c r="AE93" i="7" s="1"/>
  <c r="AE92" i="7"/>
  <c r="Y92" i="7"/>
  <c r="H51" i="4" s="1"/>
  <c r="L51" i="4" s="1"/>
  <c r="F45" i="18" a="1"/>
  <c r="F45" i="18" s="1"/>
  <c r="H46" i="18" s="1" a="1"/>
  <c r="H46" i="18" s="1"/>
  <c r="J46" i="18"/>
  <c r="G46" i="18"/>
  <c r="N46" i="18"/>
  <c r="M46" i="18"/>
  <c r="C46" i="18"/>
  <c r="L46" i="18"/>
  <c r="K46" i="18"/>
  <c r="P46" i="18"/>
  <c r="O46" i="18"/>
  <c r="E46" i="18"/>
  <c r="A47" i="18" a="1"/>
  <c r="A47" i="18" s="1"/>
  <c r="Q46" i="18"/>
  <c r="A47" i="21" a="1"/>
  <c r="A47" i="21" s="1"/>
  <c r="E46" i="21"/>
  <c r="F47" i="21" s="1" a="1"/>
  <c r="F47" i="21" s="1"/>
  <c r="M46" i="21"/>
  <c r="C46" i="21"/>
  <c r="L46" i="21"/>
  <c r="H46" i="21"/>
  <c r="I46" i="21"/>
  <c r="N46" i="21"/>
  <c r="O46" i="21"/>
  <c r="K46" i="21"/>
  <c r="J46" i="21"/>
  <c r="AC92" i="7"/>
  <c r="J51" i="4"/>
  <c r="B34" i="4"/>
  <c r="AA64" i="7"/>
  <c r="AC64" i="7" s="1"/>
  <c r="Y64" i="7"/>
  <c r="A34" i="4" s="1"/>
  <c r="F34" i="4" s="1"/>
  <c r="A50" i="25" l="1" a="1"/>
  <c r="A50" i="25" s="1"/>
  <c r="C49" i="25"/>
  <c r="G49" i="25"/>
  <c r="I49" i="25"/>
  <c r="M49" i="25"/>
  <c r="L49" i="25"/>
  <c r="J49" i="25"/>
  <c r="F49" i="25"/>
  <c r="K49" i="25"/>
  <c r="H49" i="25"/>
  <c r="AA93" i="7"/>
  <c r="AD92" i="7"/>
  <c r="K51" i="4"/>
  <c r="M51" i="4" s="1"/>
  <c r="Z94" i="7"/>
  <c r="Y93" i="7"/>
  <c r="H52" i="4" s="1"/>
  <c r="K52" i="4" s="1"/>
  <c r="AB93" i="7"/>
  <c r="I52" i="4"/>
  <c r="F46" i="18" a="1"/>
  <c r="F46" i="18" s="1"/>
  <c r="H47" i="18" s="1" a="1"/>
  <c r="H47" i="18" s="1"/>
  <c r="G47" i="18"/>
  <c r="P47" i="18"/>
  <c r="E47" i="18"/>
  <c r="N47" i="18"/>
  <c r="O47" i="18"/>
  <c r="C47" i="18"/>
  <c r="L47" i="18"/>
  <c r="M47" i="18"/>
  <c r="A48" i="18" a="1"/>
  <c r="A48" i="18" s="1"/>
  <c r="Q47" i="18"/>
  <c r="K47" i="18"/>
  <c r="J47" i="18"/>
  <c r="A48" i="21" a="1"/>
  <c r="A48" i="21" s="1"/>
  <c r="E47" i="21"/>
  <c r="F48" i="21" s="1" a="1"/>
  <c r="F48" i="21" s="1"/>
  <c r="O47" i="21"/>
  <c r="C47" i="21"/>
  <c r="M47" i="21"/>
  <c r="L47" i="21"/>
  <c r="K47" i="21"/>
  <c r="J47" i="21"/>
  <c r="N47" i="21"/>
  <c r="I47" i="21"/>
  <c r="H47" i="21"/>
  <c r="AC93" i="7"/>
  <c r="J52" i="4"/>
  <c r="Z65" i="7"/>
  <c r="B35" i="4" s="1"/>
  <c r="AB64" i="7"/>
  <c r="AD64" i="7" s="1"/>
  <c r="C34" i="4"/>
  <c r="A51" i="25" l="1" a="1"/>
  <c r="A51" i="25" s="1"/>
  <c r="C50" i="25"/>
  <c r="M50" i="25"/>
  <c r="K50" i="25"/>
  <c r="G50" i="25"/>
  <c r="L50" i="25"/>
  <c r="I50" i="25"/>
  <c r="H50" i="25"/>
  <c r="J50" i="25"/>
  <c r="F50" i="25"/>
  <c r="I53" i="4"/>
  <c r="AD93" i="7"/>
  <c r="AB94" i="7"/>
  <c r="AC94" i="7"/>
  <c r="AA94" i="7"/>
  <c r="J53" i="4" s="1"/>
  <c r="Y94" i="7"/>
  <c r="H53" i="4" s="1"/>
  <c r="AE94" i="7"/>
  <c r="L52" i="4"/>
  <c r="M52" i="4" s="1"/>
  <c r="F47" i="18" a="1"/>
  <c r="F47" i="18" s="1"/>
  <c r="H48" i="18" s="1" a="1"/>
  <c r="H48" i="18" s="1"/>
  <c r="K48" i="18"/>
  <c r="C48" i="18"/>
  <c r="A49" i="18" a="1"/>
  <c r="A49" i="18" s="1"/>
  <c r="L48" i="18"/>
  <c r="G48" i="18"/>
  <c r="E48" i="18"/>
  <c r="N48" i="18"/>
  <c r="J48" i="18"/>
  <c r="P48" i="18"/>
  <c r="M48" i="18"/>
  <c r="O48" i="18"/>
  <c r="Q48" i="18"/>
  <c r="A49" i="21" a="1"/>
  <c r="A49" i="21" s="1"/>
  <c r="E48" i="21"/>
  <c r="F49" i="21" s="1" a="1"/>
  <c r="F49" i="21" s="1"/>
  <c r="N48" i="21"/>
  <c r="H48" i="21"/>
  <c r="C48" i="21"/>
  <c r="M48" i="21"/>
  <c r="L48" i="21"/>
  <c r="J48" i="21"/>
  <c r="K48" i="21"/>
  <c r="I48" i="21"/>
  <c r="O48" i="21"/>
  <c r="Y65" i="7"/>
  <c r="A35" i="4" s="1"/>
  <c r="F35" i="4" s="1"/>
  <c r="AA65" i="7"/>
  <c r="AB65" i="7" s="1"/>
  <c r="Z95" i="7" l="1"/>
  <c r="A52" i="25" a="1"/>
  <c r="A52" i="25" s="1"/>
  <c r="C51" i="25"/>
  <c r="I51" i="25"/>
  <c r="H51" i="25"/>
  <c r="L51" i="25"/>
  <c r="K51" i="25"/>
  <c r="J51" i="25"/>
  <c r="G51" i="25"/>
  <c r="M51" i="25"/>
  <c r="F51" i="25"/>
  <c r="AD94" i="7"/>
  <c r="L53" i="4"/>
  <c r="K53" i="4"/>
  <c r="F48" i="18" a="1"/>
  <c r="F48" i="18" s="1"/>
  <c r="H49" i="18" s="1" a="1"/>
  <c r="H49" i="18" s="1"/>
  <c r="K49" i="18"/>
  <c r="O49" i="18"/>
  <c r="A50" i="18" a="1"/>
  <c r="A50" i="18" s="1"/>
  <c r="P49" i="18"/>
  <c r="M49" i="18"/>
  <c r="Q49" i="18"/>
  <c r="G49" i="18"/>
  <c r="C49" i="18"/>
  <c r="J49" i="18"/>
  <c r="N49" i="18"/>
  <c r="E49" i="18"/>
  <c r="L49" i="18"/>
  <c r="A50" i="21" a="1"/>
  <c r="A50" i="21" s="1"/>
  <c r="E49" i="21"/>
  <c r="F50" i="21" s="1" a="1"/>
  <c r="F50" i="21" s="1"/>
  <c r="I49" i="21"/>
  <c r="M49" i="21"/>
  <c r="L49" i="21"/>
  <c r="C49" i="21"/>
  <c r="N49" i="21"/>
  <c r="O49" i="21"/>
  <c r="J49" i="21"/>
  <c r="K49" i="21"/>
  <c r="H49" i="21"/>
  <c r="AC65" i="7"/>
  <c r="AD65" i="7" s="1"/>
  <c r="C35" i="4"/>
  <c r="Z66" i="7"/>
  <c r="Y66" i="7" s="1"/>
  <c r="A36" i="4" s="1"/>
  <c r="F36" i="4" s="1"/>
  <c r="M53" i="4" l="1"/>
  <c r="Y95" i="7"/>
  <c r="H54" i="4" s="1"/>
  <c r="I54" i="4"/>
  <c r="AA95" i="7"/>
  <c r="AE95" i="7"/>
  <c r="A53" i="25" a="1"/>
  <c r="A53" i="25" s="1"/>
  <c r="C52" i="25"/>
  <c r="G52" i="25"/>
  <c r="L52" i="25"/>
  <c r="F52" i="25"/>
  <c r="K52" i="25"/>
  <c r="I52" i="25"/>
  <c r="M52" i="25"/>
  <c r="J52" i="25"/>
  <c r="H52" i="25"/>
  <c r="F49" i="18" a="1"/>
  <c r="F49" i="18" s="1"/>
  <c r="H50" i="18" s="1" a="1"/>
  <c r="H50" i="18" s="1"/>
  <c r="E50" i="18"/>
  <c r="O50" i="18"/>
  <c r="P50" i="18"/>
  <c r="M50" i="18"/>
  <c r="A51" i="18" a="1"/>
  <c r="A51" i="18" s="1"/>
  <c r="K50" i="18"/>
  <c r="L50" i="18"/>
  <c r="J50" i="18"/>
  <c r="G50" i="18"/>
  <c r="N50" i="18"/>
  <c r="C50" i="18"/>
  <c r="Q50" i="18"/>
  <c r="A51" i="21" a="1"/>
  <c r="A51" i="21" s="1"/>
  <c r="E50" i="21"/>
  <c r="F51" i="21" s="1" a="1"/>
  <c r="F51" i="21" s="1"/>
  <c r="N50" i="21"/>
  <c r="C50" i="21"/>
  <c r="K50" i="21"/>
  <c r="L50" i="21"/>
  <c r="I50" i="21"/>
  <c r="O50" i="21"/>
  <c r="J50" i="21"/>
  <c r="H50" i="21"/>
  <c r="M50" i="21"/>
  <c r="AA66" i="7"/>
  <c r="Z67" i="7" s="1"/>
  <c r="B37" i="4" s="1"/>
  <c r="B36" i="4"/>
  <c r="AB95" i="7" l="1"/>
  <c r="AD95" i="7" s="1"/>
  <c r="J54" i="4"/>
  <c r="Z96" i="7"/>
  <c r="K54" i="4"/>
  <c r="L54" i="4"/>
  <c r="AC95" i="7"/>
  <c r="A54" i="25" a="1"/>
  <c r="A54" i="25" s="1"/>
  <c r="C53" i="25"/>
  <c r="M53" i="25"/>
  <c r="H53" i="25"/>
  <c r="L53" i="25"/>
  <c r="K53" i="25"/>
  <c r="I53" i="25"/>
  <c r="G53" i="25"/>
  <c r="F53" i="25"/>
  <c r="J53" i="25"/>
  <c r="F50" i="18" a="1"/>
  <c r="F50" i="18" s="1"/>
  <c r="H51" i="18" s="1" a="1"/>
  <c r="H51" i="18" s="1"/>
  <c r="N51" i="18"/>
  <c r="M51" i="18"/>
  <c r="Q51" i="18"/>
  <c r="O51" i="18"/>
  <c r="J51" i="18"/>
  <c r="K51" i="18"/>
  <c r="E51" i="18"/>
  <c r="A52" i="18" a="1"/>
  <c r="A52" i="18" s="1"/>
  <c r="C51" i="18"/>
  <c r="G51" i="18"/>
  <c r="L51" i="18"/>
  <c r="P51" i="18"/>
  <c r="A52" i="21" a="1"/>
  <c r="A52" i="21" s="1"/>
  <c r="E51" i="21"/>
  <c r="F52" i="21" s="1" a="1"/>
  <c r="F52" i="21" s="1"/>
  <c r="I51" i="21"/>
  <c r="C51" i="21"/>
  <c r="J51" i="21"/>
  <c r="M51" i="21"/>
  <c r="N51" i="21"/>
  <c r="K51" i="21"/>
  <c r="L51" i="21"/>
  <c r="O51" i="21"/>
  <c r="H51" i="21"/>
  <c r="AC66" i="7"/>
  <c r="AB66" i="7"/>
  <c r="AA67" i="7"/>
  <c r="AC67" i="7" s="1"/>
  <c r="Y67" i="7"/>
  <c r="A37" i="4" s="1"/>
  <c r="F37" i="4" s="1"/>
  <c r="C36" i="4"/>
  <c r="M54" i="4" l="1"/>
  <c r="M55" i="4" s="1"/>
  <c r="J58" i="4" s="1"/>
  <c r="K58" i="4" s="1"/>
  <c r="Y96" i="7"/>
  <c r="AA96" i="7"/>
  <c r="AC96" i="7" s="1"/>
  <c r="AE96" i="7"/>
  <c r="AB96" i="7"/>
  <c r="A55" i="25" a="1"/>
  <c r="A55" i="25" s="1"/>
  <c r="C54" i="25"/>
  <c r="J54" i="25"/>
  <c r="I54" i="25"/>
  <c r="L54" i="25"/>
  <c r="H54" i="25"/>
  <c r="K54" i="25"/>
  <c r="G54" i="25"/>
  <c r="F54" i="25"/>
  <c r="M54" i="25"/>
  <c r="F51" i="18" a="1"/>
  <c r="F51" i="18" s="1"/>
  <c r="H52" i="18" s="1" a="1"/>
  <c r="H52" i="18" s="1"/>
  <c r="K52" i="18"/>
  <c r="O52" i="18"/>
  <c r="G52" i="18"/>
  <c r="L52" i="18"/>
  <c r="C52" i="18"/>
  <c r="J52" i="18"/>
  <c r="N52" i="18"/>
  <c r="A53" i="18" a="1"/>
  <c r="A53" i="18" s="1"/>
  <c r="E52" i="18"/>
  <c r="P52" i="18"/>
  <c r="M52" i="18"/>
  <c r="Q52" i="18"/>
  <c r="A53" i="21" a="1"/>
  <c r="A53" i="21" s="1"/>
  <c r="E52" i="21"/>
  <c r="F53" i="21" s="1" a="1"/>
  <c r="F53" i="21" s="1"/>
  <c r="O52" i="21"/>
  <c r="K52" i="21"/>
  <c r="M52" i="21"/>
  <c r="L52" i="21"/>
  <c r="C52" i="21"/>
  <c r="J52" i="21"/>
  <c r="I52" i="21"/>
  <c r="N52" i="21"/>
  <c r="H52" i="21"/>
  <c r="Z68" i="7"/>
  <c r="AA68" i="7" s="1"/>
  <c r="AC68" i="7" s="1"/>
  <c r="AB67" i="7"/>
  <c r="AD67" i="7" s="1"/>
  <c r="AD66" i="7"/>
  <c r="C37" i="4"/>
  <c r="AD96" i="7" l="1"/>
  <c r="Z97" i="7"/>
  <c r="A56" i="25" a="1"/>
  <c r="A56" i="25" s="1"/>
  <c r="C55" i="25"/>
  <c r="H55" i="25"/>
  <c r="G55" i="25"/>
  <c r="M55" i="25"/>
  <c r="I55" i="25"/>
  <c r="K55" i="25"/>
  <c r="L55" i="25"/>
  <c r="F55" i="25"/>
  <c r="J55" i="25"/>
  <c r="F52" i="18" a="1"/>
  <c r="F52" i="18" s="1"/>
  <c r="H53" i="18" s="1" a="1"/>
  <c r="H53" i="18" s="1"/>
  <c r="E53" i="18"/>
  <c r="K53" i="18"/>
  <c r="P53" i="18"/>
  <c r="L53" i="18"/>
  <c r="G53" i="18"/>
  <c r="M53" i="18"/>
  <c r="N53" i="18"/>
  <c r="J53" i="18"/>
  <c r="O53" i="18"/>
  <c r="C53" i="18"/>
  <c r="Q53" i="18"/>
  <c r="A54" i="18" a="1"/>
  <c r="A54" i="18" s="1"/>
  <c r="A54" i="21" a="1"/>
  <c r="A54" i="21" s="1"/>
  <c r="E53" i="21"/>
  <c r="F54" i="21" s="1" a="1"/>
  <c r="F54" i="21" s="1"/>
  <c r="J53" i="21"/>
  <c r="C53" i="21"/>
  <c r="M53" i="21"/>
  <c r="L53" i="21"/>
  <c r="I53" i="21"/>
  <c r="K53" i="21"/>
  <c r="H53" i="21"/>
  <c r="O53" i="21"/>
  <c r="N53" i="21"/>
  <c r="B38" i="4"/>
  <c r="Y68" i="7"/>
  <c r="A38" i="4" s="1"/>
  <c r="F38" i="4" s="1"/>
  <c r="AB68" i="7"/>
  <c r="AD68" i="7" s="1"/>
  <c r="Z69" i="7"/>
  <c r="C38" i="4"/>
  <c r="Z98" i="7" l="1"/>
  <c r="AE97" i="7"/>
  <c r="Y97" i="7"/>
  <c r="AA97" i="7"/>
  <c r="AC97" i="7" s="1"/>
  <c r="AB97" i="7"/>
  <c r="A57" i="25" a="1"/>
  <c r="A57" i="25" s="1"/>
  <c r="C56" i="25"/>
  <c r="H56" i="25"/>
  <c r="F56" i="25"/>
  <c r="M56" i="25"/>
  <c r="G56" i="25"/>
  <c r="I56" i="25"/>
  <c r="L56" i="25"/>
  <c r="K56" i="25"/>
  <c r="J56" i="25"/>
  <c r="F53" i="18" a="1"/>
  <c r="F53" i="18" s="1"/>
  <c r="H54" i="18" s="1" a="1"/>
  <c r="H54" i="18" s="1"/>
  <c r="P54" i="18"/>
  <c r="J54" i="18"/>
  <c r="M54" i="18"/>
  <c r="N54" i="18"/>
  <c r="K54" i="18"/>
  <c r="E54" i="18"/>
  <c r="L54" i="18"/>
  <c r="G54" i="18"/>
  <c r="O54" i="18"/>
  <c r="C54" i="18"/>
  <c r="Q54" i="18"/>
  <c r="A55" i="18" a="1"/>
  <c r="A55" i="18" s="1"/>
  <c r="A55" i="21" a="1"/>
  <c r="A55" i="21" s="1"/>
  <c r="N54" i="21"/>
  <c r="L54" i="21"/>
  <c r="M54" i="21"/>
  <c r="K54" i="21"/>
  <c r="E54" i="21"/>
  <c r="F55" i="21" s="1" a="1"/>
  <c r="F55" i="21" s="1"/>
  <c r="J54" i="21"/>
  <c r="I54" i="21"/>
  <c r="H54" i="21"/>
  <c r="O54" i="21"/>
  <c r="C54" i="21"/>
  <c r="B39" i="4"/>
  <c r="AA69" i="7"/>
  <c r="AB69" i="7" s="1"/>
  <c r="Y69" i="7"/>
  <c r="A39" i="4" s="1"/>
  <c r="F39" i="4" s="1"/>
  <c r="AE98" i="7" l="1"/>
  <c r="Y98" i="7"/>
  <c r="AA98" i="7"/>
  <c r="Z99" i="7" s="1"/>
  <c r="AC98" i="7"/>
  <c r="AB98" i="7"/>
  <c r="AD98" i="7" s="1"/>
  <c r="AD97" i="7"/>
  <c r="A58" i="25" a="1"/>
  <c r="A58" i="25" s="1"/>
  <c r="C57" i="25"/>
  <c r="G57" i="25"/>
  <c r="I57" i="25"/>
  <c r="K57" i="25"/>
  <c r="M57" i="25"/>
  <c r="L57" i="25"/>
  <c r="H57" i="25"/>
  <c r="J57" i="25"/>
  <c r="F57" i="25"/>
  <c r="F54" i="18" a="1"/>
  <c r="F54" i="18" s="1"/>
  <c r="H55" i="18" s="1" a="1"/>
  <c r="H55" i="18" s="1"/>
  <c r="K55" i="18"/>
  <c r="M55" i="18"/>
  <c r="P55" i="18"/>
  <c r="Q55" i="18"/>
  <c r="A56" i="18" a="1"/>
  <c r="A56" i="18" s="1"/>
  <c r="O55" i="18"/>
  <c r="J55" i="18"/>
  <c r="E55" i="18"/>
  <c r="L55" i="18"/>
  <c r="C55" i="18"/>
  <c r="G55" i="18"/>
  <c r="N55" i="18"/>
  <c r="A56" i="21" a="1"/>
  <c r="A56" i="21" s="1"/>
  <c r="E55" i="21"/>
  <c r="F56" i="21" s="1" a="1"/>
  <c r="F56" i="21" s="1"/>
  <c r="N55" i="21"/>
  <c r="C55" i="21"/>
  <c r="I55" i="21"/>
  <c r="O55" i="21"/>
  <c r="K55" i="21"/>
  <c r="M55" i="21"/>
  <c r="L55" i="21"/>
  <c r="J55" i="21"/>
  <c r="H55" i="21"/>
  <c r="Z70" i="7"/>
  <c r="AC69" i="7"/>
  <c r="AD69" i="7" s="1"/>
  <c r="C39" i="4"/>
  <c r="AE99" i="7" l="1"/>
  <c r="AA99" i="7"/>
  <c r="AB99" i="7" s="1"/>
  <c r="Y99" i="7"/>
  <c r="A59" i="25" a="1"/>
  <c r="A59" i="25" s="1"/>
  <c r="C58" i="25"/>
  <c r="G58" i="25"/>
  <c r="K58" i="25"/>
  <c r="J58" i="25"/>
  <c r="H58" i="25"/>
  <c r="I58" i="25"/>
  <c r="F58" i="25"/>
  <c r="M58" i="25"/>
  <c r="L58" i="25"/>
  <c r="F55" i="18" a="1"/>
  <c r="F55" i="18" s="1"/>
  <c r="H56" i="18" s="1" a="1"/>
  <c r="H56" i="18" s="1"/>
  <c r="O56" i="18"/>
  <c r="E56" i="18"/>
  <c r="P56" i="18"/>
  <c r="G56" i="18"/>
  <c r="N56" i="18"/>
  <c r="A57" i="18" a="1"/>
  <c r="A57" i="18" s="1"/>
  <c r="C56" i="18"/>
  <c r="L56" i="18"/>
  <c r="J56" i="18"/>
  <c r="K56" i="18"/>
  <c r="Q56" i="18"/>
  <c r="M56" i="18"/>
  <c r="A57" i="21" a="1"/>
  <c r="A57" i="21" s="1"/>
  <c r="E56" i="21"/>
  <c r="F57" i="21" s="1" a="1"/>
  <c r="F57" i="21" s="1"/>
  <c r="J56" i="21"/>
  <c r="H56" i="21"/>
  <c r="C56" i="21"/>
  <c r="I56" i="21"/>
  <c r="O56" i="21"/>
  <c r="N56" i="21"/>
  <c r="L56" i="21"/>
  <c r="K56" i="21"/>
  <c r="M56" i="21"/>
  <c r="Y70" i="7"/>
  <c r="A40" i="4" s="1"/>
  <c r="F40" i="4" s="1"/>
  <c r="F42" i="4" s="1"/>
  <c r="AZ106" i="15" s="1"/>
  <c r="AZ110" i="15" s="1"/>
  <c r="B40" i="4"/>
  <c r="AA70" i="7"/>
  <c r="C40" i="4" s="1"/>
  <c r="AC99" i="7" l="1"/>
  <c r="AD99" i="7" s="1"/>
  <c r="Z100" i="7"/>
  <c r="A60" i="25" a="1"/>
  <c r="A60" i="25" s="1"/>
  <c r="C59" i="25"/>
  <c r="J59" i="25"/>
  <c r="G59" i="25"/>
  <c r="I59" i="25"/>
  <c r="H59" i="25"/>
  <c r="L59" i="25"/>
  <c r="F59" i="25"/>
  <c r="M59" i="25"/>
  <c r="K59" i="25"/>
  <c r="F56" i="18" a="1"/>
  <c r="F56" i="18" s="1"/>
  <c r="H57" i="18" s="1" a="1"/>
  <c r="H57" i="18" s="1"/>
  <c r="Q57" i="18"/>
  <c r="K57" i="18"/>
  <c r="A58" i="18" a="1"/>
  <c r="A58" i="18" s="1"/>
  <c r="C57" i="18"/>
  <c r="M57" i="18"/>
  <c r="J57" i="18"/>
  <c r="G57" i="18"/>
  <c r="E57" i="18"/>
  <c r="O57" i="18"/>
  <c r="N57" i="18"/>
  <c r="P57" i="18"/>
  <c r="L57" i="18"/>
  <c r="L90" i="4"/>
  <c r="L92" i="4" s="1"/>
  <c r="L99" i="4" s="1"/>
  <c r="L100" i="4" s="1"/>
  <c r="A58" i="21" a="1"/>
  <c r="A58" i="21" s="1"/>
  <c r="E57" i="21"/>
  <c r="F58" i="21" s="1" a="1"/>
  <c r="F58" i="21" s="1"/>
  <c r="H57" i="21"/>
  <c r="C57" i="21"/>
  <c r="M57" i="21"/>
  <c r="J57" i="21"/>
  <c r="N57" i="21"/>
  <c r="I57" i="21"/>
  <c r="L57" i="21"/>
  <c r="K57" i="21"/>
  <c r="O57" i="21"/>
  <c r="AC70" i="7"/>
  <c r="AB70" i="7"/>
  <c r="AA100" i="7" l="1"/>
  <c r="AC100" i="7" s="1"/>
  <c r="AE100" i="7"/>
  <c r="Y100" i="7"/>
  <c r="A61" i="25" a="1"/>
  <c r="A61" i="25" s="1"/>
  <c r="C60" i="25"/>
  <c r="J60" i="25"/>
  <c r="I60" i="25"/>
  <c r="L60" i="25"/>
  <c r="G60" i="25"/>
  <c r="M60" i="25"/>
  <c r="K60" i="25"/>
  <c r="H60" i="25"/>
  <c r="F60" i="25"/>
  <c r="BA47" i="15"/>
  <c r="BA50" i="15" s="1"/>
  <c r="BA57" i="15" s="1"/>
  <c r="F57" i="18" a="1"/>
  <c r="F57" i="18" s="1"/>
  <c r="H58" i="18" s="1" a="1"/>
  <c r="H58" i="18" s="1"/>
  <c r="K58" i="18"/>
  <c r="C58" i="18"/>
  <c r="N58" i="18"/>
  <c r="O58" i="18"/>
  <c r="P58" i="18"/>
  <c r="J58" i="18"/>
  <c r="Q58" i="18"/>
  <c r="M58" i="18"/>
  <c r="L58" i="18"/>
  <c r="G58" i="18"/>
  <c r="A59" i="18" a="1"/>
  <c r="A59" i="18" s="1"/>
  <c r="E58" i="18"/>
  <c r="D20" i="6"/>
  <c r="D22" i="6" s="1"/>
  <c r="D24" i="6" s="1"/>
  <c r="D26" i="6" s="1"/>
  <c r="D28" i="6" s="1"/>
  <c r="AD70" i="7"/>
  <c r="A59" i="21" a="1"/>
  <c r="A59" i="21" s="1"/>
  <c r="E58" i="21"/>
  <c r="F59" i="21" s="1" a="1"/>
  <c r="F59" i="21" s="1"/>
  <c r="N58" i="21"/>
  <c r="C58" i="21"/>
  <c r="O58" i="21"/>
  <c r="H58" i="21"/>
  <c r="K58" i="21"/>
  <c r="M58" i="21"/>
  <c r="L58" i="21"/>
  <c r="J58" i="21"/>
  <c r="I58" i="21"/>
  <c r="AB100" i="7" l="1"/>
  <c r="AD100" i="7" s="1"/>
  <c r="A62" i="25" a="1"/>
  <c r="A62" i="25" s="1"/>
  <c r="C61" i="25"/>
  <c r="G61" i="25"/>
  <c r="M61" i="25"/>
  <c r="H61" i="25"/>
  <c r="I61" i="25"/>
  <c r="F61" i="25"/>
  <c r="K61" i="25"/>
  <c r="J61" i="25"/>
  <c r="L61" i="25"/>
  <c r="F58" i="18" a="1"/>
  <c r="F58" i="18" s="1"/>
  <c r="H59" i="18" s="1" a="1"/>
  <c r="H59" i="18" s="1"/>
  <c r="P59" i="18"/>
  <c r="E59" i="18"/>
  <c r="A60" i="18" a="1"/>
  <c r="A60" i="18" s="1"/>
  <c r="G59" i="18"/>
  <c r="M59" i="18"/>
  <c r="C59" i="18"/>
  <c r="K59" i="18"/>
  <c r="J59" i="18"/>
  <c r="L59" i="18"/>
  <c r="Q59" i="18"/>
  <c r="N59" i="18"/>
  <c r="O59" i="18"/>
  <c r="A60" i="21" a="1"/>
  <c r="A60" i="21" s="1"/>
  <c r="E59" i="21"/>
  <c r="F60" i="21" s="1" a="1"/>
  <c r="F60" i="21" s="1"/>
  <c r="I59" i="21"/>
  <c r="N59" i="21"/>
  <c r="O59" i="21"/>
  <c r="K59" i="21"/>
  <c r="L59" i="21"/>
  <c r="H59" i="21"/>
  <c r="C59" i="21"/>
  <c r="M59" i="21"/>
  <c r="J59" i="21"/>
  <c r="A63" i="25" l="1" a="1"/>
  <c r="A63" i="25" s="1"/>
  <c r="C62" i="25"/>
  <c r="F62" i="25"/>
  <c r="K62" i="25"/>
  <c r="J62" i="25"/>
  <c r="M62" i="25"/>
  <c r="L62" i="25"/>
  <c r="G62" i="25"/>
  <c r="I62" i="25"/>
  <c r="H62" i="25"/>
  <c r="F59" i="18" a="1"/>
  <c r="F59" i="18" s="1"/>
  <c r="H60" i="18" s="1" a="1"/>
  <c r="H60" i="18" s="1"/>
  <c r="K60" i="18"/>
  <c r="C60" i="18"/>
  <c r="P60" i="18"/>
  <c r="L60" i="18"/>
  <c r="M60" i="18"/>
  <c r="O60" i="18"/>
  <c r="A61" i="18" a="1"/>
  <c r="A61" i="18" s="1"/>
  <c r="Q60" i="18"/>
  <c r="E60" i="18"/>
  <c r="N60" i="18"/>
  <c r="G60" i="18"/>
  <c r="J60" i="18"/>
  <c r="A61" i="21" a="1"/>
  <c r="A61" i="21" s="1"/>
  <c r="E60" i="21"/>
  <c r="F61" i="21" s="1" a="1"/>
  <c r="F61" i="21" s="1"/>
  <c r="N60" i="21"/>
  <c r="C60" i="21"/>
  <c r="K60" i="21"/>
  <c r="O60" i="21"/>
  <c r="I60" i="21"/>
  <c r="J60" i="21"/>
  <c r="M60" i="21"/>
  <c r="H60" i="21"/>
  <c r="L60" i="21"/>
  <c r="A64" i="25" l="1" a="1"/>
  <c r="A64" i="25" s="1"/>
  <c r="I63" i="25"/>
  <c r="H63" i="25"/>
  <c r="J63" i="25"/>
  <c r="L63" i="25"/>
  <c r="K63" i="25"/>
  <c r="F63" i="25"/>
  <c r="M63" i="25"/>
  <c r="C63" i="25"/>
  <c r="G63" i="25"/>
  <c r="F60" i="18" a="1"/>
  <c r="F60" i="18" s="1"/>
  <c r="H61" i="18" s="1" a="1"/>
  <c r="H61" i="18" s="1"/>
  <c r="G61" i="18"/>
  <c r="L61" i="18"/>
  <c r="C61" i="18"/>
  <c r="J61" i="18"/>
  <c r="A62" i="18" a="1"/>
  <c r="A62" i="18" s="1"/>
  <c r="M61" i="18"/>
  <c r="P61" i="18"/>
  <c r="K61" i="18"/>
  <c r="Q61" i="18"/>
  <c r="O61" i="18"/>
  <c r="N61" i="18"/>
  <c r="E61" i="18"/>
  <c r="A62" i="21" a="1"/>
  <c r="A62" i="21" s="1"/>
  <c r="E61" i="21"/>
  <c r="F62" i="21" s="1" a="1"/>
  <c r="F62" i="21" s="1"/>
  <c r="J61" i="21"/>
  <c r="L61" i="21"/>
  <c r="C61" i="21"/>
  <c r="K61" i="21"/>
  <c r="O61" i="21"/>
  <c r="I61" i="21"/>
  <c r="N61" i="21"/>
  <c r="M61" i="21"/>
  <c r="H61" i="21"/>
  <c r="A65" i="25" l="1" a="1"/>
  <c r="A65" i="25" s="1"/>
  <c r="G64" i="25"/>
  <c r="H64" i="25"/>
  <c r="L64" i="25"/>
  <c r="F64" i="25"/>
  <c r="J64" i="25"/>
  <c r="M64" i="25"/>
  <c r="C64" i="25"/>
  <c r="I64" i="25"/>
  <c r="K64" i="25"/>
  <c r="F61" i="18" a="1"/>
  <c r="F61" i="18" s="1"/>
  <c r="H62" i="18" s="1" a="1"/>
  <c r="H62" i="18" s="1"/>
  <c r="A63" i="18" a="1"/>
  <c r="A63" i="18" s="1"/>
  <c r="E62" i="18"/>
  <c r="K62" i="18"/>
  <c r="G62" i="18"/>
  <c r="J62" i="18"/>
  <c r="C62" i="18"/>
  <c r="M62" i="18"/>
  <c r="O62" i="18"/>
  <c r="P62" i="18"/>
  <c r="N62" i="18"/>
  <c r="L62" i="18"/>
  <c r="Q62" i="18"/>
  <c r="A63" i="21" a="1"/>
  <c r="A63" i="21" s="1"/>
  <c r="E62" i="21"/>
  <c r="F63" i="21" s="1" a="1"/>
  <c r="F63" i="21" s="1"/>
  <c r="K62" i="21"/>
  <c r="H62" i="21"/>
  <c r="C62" i="21"/>
  <c r="J62" i="21"/>
  <c r="I62" i="21"/>
  <c r="N62" i="21"/>
  <c r="L62" i="21"/>
  <c r="M62" i="21"/>
  <c r="O62" i="21"/>
  <c r="A66" i="25" l="1" a="1"/>
  <c r="A66" i="25" s="1"/>
  <c r="C65" i="25"/>
  <c r="F65" i="25"/>
  <c r="M65" i="25"/>
  <c r="I65" i="25"/>
  <c r="J65" i="25"/>
  <c r="H65" i="25"/>
  <c r="G65" i="25"/>
  <c r="L65" i="25"/>
  <c r="K65" i="25"/>
  <c r="F62" i="18" a="1"/>
  <c r="F62" i="18" s="1"/>
  <c r="H63" i="18" s="1" a="1"/>
  <c r="H63" i="18" s="1"/>
  <c r="C63" i="18"/>
  <c r="J63" i="18"/>
  <c r="O63" i="18"/>
  <c r="N63" i="18"/>
  <c r="E63" i="18"/>
  <c r="M63" i="18"/>
  <c r="G63" i="18"/>
  <c r="Q63" i="18"/>
  <c r="K63" i="18"/>
  <c r="A64" i="18" a="1"/>
  <c r="A64" i="18" s="1"/>
  <c r="L63" i="18"/>
  <c r="P63" i="18"/>
  <c r="A64" i="21" a="1"/>
  <c r="A64" i="21" s="1"/>
  <c r="C63" i="21"/>
  <c r="J63" i="21"/>
  <c r="O63" i="21"/>
  <c r="L63" i="21"/>
  <c r="H63" i="21"/>
  <c r="E63" i="21"/>
  <c r="F64" i="21" s="1" a="1"/>
  <c r="F64" i="21" s="1"/>
  <c r="N63" i="21"/>
  <c r="K63" i="21"/>
  <c r="I63" i="21"/>
  <c r="M63" i="21"/>
  <c r="A67" i="25" l="1" a="1"/>
  <c r="A67" i="25" s="1"/>
  <c r="C66" i="25"/>
  <c r="L66" i="25"/>
  <c r="M66" i="25"/>
  <c r="K66" i="25"/>
  <c r="J66" i="25"/>
  <c r="F66" i="25"/>
  <c r="G66" i="25"/>
  <c r="I66" i="25"/>
  <c r="H66" i="25"/>
  <c r="F63" i="18" a="1"/>
  <c r="F63" i="18" s="1"/>
  <c r="H64" i="18" s="1" a="1"/>
  <c r="H64" i="18" s="1"/>
  <c r="C64" i="18"/>
  <c r="Q64" i="18"/>
  <c r="O64" i="18"/>
  <c r="M64" i="18"/>
  <c r="G64" i="18"/>
  <c r="P64" i="18"/>
  <c r="A65" i="18" a="1"/>
  <c r="A65" i="18" s="1"/>
  <c r="N64" i="18"/>
  <c r="J64" i="18"/>
  <c r="E64" i="18"/>
  <c r="K64" i="18"/>
  <c r="L64" i="18"/>
  <c r="A65" i="21" a="1"/>
  <c r="A65" i="21" s="1"/>
  <c r="E64" i="21"/>
  <c r="F65" i="21" s="1" a="1"/>
  <c r="F65" i="21" s="1"/>
  <c r="M64" i="21"/>
  <c r="O64" i="21"/>
  <c r="K64" i="21"/>
  <c r="L64" i="21"/>
  <c r="H64" i="21"/>
  <c r="C64" i="21"/>
  <c r="I64" i="21"/>
  <c r="J64" i="21"/>
  <c r="N64" i="21"/>
  <c r="A68" i="25" l="1" a="1"/>
  <c r="A68" i="25" s="1"/>
  <c r="C67" i="25"/>
  <c r="J67" i="25"/>
  <c r="F67" i="25"/>
  <c r="H67" i="25"/>
  <c r="G67" i="25"/>
  <c r="K67" i="25"/>
  <c r="I67" i="25"/>
  <c r="M67" i="25"/>
  <c r="L67" i="25"/>
  <c r="F64" i="18" a="1"/>
  <c r="F64" i="18" s="1"/>
  <c r="H65" i="18" s="1" a="1"/>
  <c r="H65" i="18" s="1"/>
  <c r="A66" i="18" a="1"/>
  <c r="A66" i="18" s="1"/>
  <c r="L65" i="18"/>
  <c r="G65" i="18"/>
  <c r="J65" i="18"/>
  <c r="C65" i="18"/>
  <c r="K65" i="18"/>
  <c r="O65" i="18"/>
  <c r="N65" i="18"/>
  <c r="Q65" i="18"/>
  <c r="P65" i="18"/>
  <c r="E65" i="18"/>
  <c r="M65" i="18"/>
  <c r="A66" i="21" a="1"/>
  <c r="A66" i="21" s="1"/>
  <c r="E65" i="21"/>
  <c r="F66" i="21" s="1" a="1"/>
  <c r="F66" i="21" s="1"/>
  <c r="C65" i="21"/>
  <c r="H65" i="21"/>
  <c r="O65" i="21"/>
  <c r="M65" i="21"/>
  <c r="N65" i="21"/>
  <c r="L65" i="21"/>
  <c r="J65" i="21"/>
  <c r="K65" i="21"/>
  <c r="I65" i="21"/>
  <c r="A69" i="25" l="1" a="1"/>
  <c r="A69" i="25" s="1"/>
  <c r="C68" i="25"/>
  <c r="K68" i="25"/>
  <c r="M68" i="25"/>
  <c r="G68" i="25"/>
  <c r="L68" i="25"/>
  <c r="H68" i="25"/>
  <c r="I68" i="25"/>
  <c r="J68" i="25"/>
  <c r="F68" i="25"/>
  <c r="F65" i="18" a="1"/>
  <c r="F65" i="18" s="1"/>
  <c r="H66" i="18" s="1" a="1"/>
  <c r="H66" i="18" s="1"/>
  <c r="L66" i="18"/>
  <c r="M66" i="18"/>
  <c r="A67" i="18" a="1"/>
  <c r="A67" i="18" s="1"/>
  <c r="E66" i="18"/>
  <c r="K66" i="18"/>
  <c r="P66" i="18"/>
  <c r="N66" i="18"/>
  <c r="O66" i="18"/>
  <c r="C66" i="18"/>
  <c r="Q66" i="18"/>
  <c r="J66" i="18"/>
  <c r="G66" i="18"/>
  <c r="A67" i="21" a="1"/>
  <c r="A67" i="21" s="1"/>
  <c r="E66" i="21"/>
  <c r="F67" i="21" s="1" a="1"/>
  <c r="F67" i="21" s="1"/>
  <c r="I66" i="21"/>
  <c r="C66" i="21"/>
  <c r="O66" i="21"/>
  <c r="J66" i="21"/>
  <c r="H66" i="21"/>
  <c r="M66" i="21"/>
  <c r="L66" i="21"/>
  <c r="N66" i="21"/>
  <c r="K66" i="21"/>
  <c r="A70" i="25" l="1" a="1"/>
  <c r="A70" i="25" s="1"/>
  <c r="C69" i="25"/>
  <c r="F69" i="25"/>
  <c r="J69" i="25"/>
  <c r="H69" i="25"/>
  <c r="L69" i="25"/>
  <c r="M69" i="25"/>
  <c r="K69" i="25"/>
  <c r="G69" i="25"/>
  <c r="I69" i="25"/>
  <c r="F66" i="18" a="1"/>
  <c r="F66" i="18" s="1"/>
  <c r="H67" i="18" s="1" a="1"/>
  <c r="H67" i="18" s="1"/>
  <c r="Q67" i="18"/>
  <c r="J67" i="18"/>
  <c r="A68" i="18" a="1"/>
  <c r="A68" i="18" s="1"/>
  <c r="P67" i="18"/>
  <c r="M67" i="18"/>
  <c r="G67" i="18"/>
  <c r="L67" i="18"/>
  <c r="C67" i="18"/>
  <c r="K67" i="18"/>
  <c r="N67" i="18"/>
  <c r="O67" i="18"/>
  <c r="E67" i="18"/>
  <c r="A68" i="21" a="1"/>
  <c r="A68" i="21" s="1"/>
  <c r="E67" i="21"/>
  <c r="F68" i="21" s="1" a="1"/>
  <c r="F68" i="21" s="1"/>
  <c r="L67" i="21"/>
  <c r="M67" i="21"/>
  <c r="N67" i="21"/>
  <c r="O67" i="21"/>
  <c r="K67" i="21"/>
  <c r="C67" i="21"/>
  <c r="J67" i="21"/>
  <c r="I67" i="21"/>
  <c r="H67" i="21"/>
  <c r="A71" i="25" l="1" a="1"/>
  <c r="A71" i="25" s="1"/>
  <c r="C70" i="25"/>
  <c r="G70" i="25"/>
  <c r="L70" i="25"/>
  <c r="J70" i="25"/>
  <c r="M70" i="25"/>
  <c r="I70" i="25"/>
  <c r="H70" i="25"/>
  <c r="K70" i="25"/>
  <c r="F70" i="25"/>
  <c r="F67" i="18" a="1"/>
  <c r="F67" i="18" s="1"/>
  <c r="H68" i="18" s="1" a="1"/>
  <c r="H68" i="18" s="1"/>
  <c r="P68" i="18"/>
  <c r="Q68" i="18"/>
  <c r="N68" i="18"/>
  <c r="E68" i="18"/>
  <c r="G68" i="18"/>
  <c r="C68" i="18"/>
  <c r="L68" i="18"/>
  <c r="M68" i="18"/>
  <c r="J68" i="18"/>
  <c r="A69" i="18" a="1"/>
  <c r="A69" i="18" s="1"/>
  <c r="O68" i="18"/>
  <c r="K68" i="18"/>
  <c r="A69" i="21" a="1"/>
  <c r="A69" i="21" s="1"/>
  <c r="E68" i="21"/>
  <c r="F69" i="21" s="1" a="1"/>
  <c r="F69" i="21" s="1"/>
  <c r="M68" i="21"/>
  <c r="C68" i="21"/>
  <c r="I68" i="21"/>
  <c r="K68" i="21"/>
  <c r="L68" i="21"/>
  <c r="N68" i="21"/>
  <c r="J68" i="21"/>
  <c r="O68" i="21"/>
  <c r="H68" i="21"/>
  <c r="A72" i="25" l="1" a="1"/>
  <c r="A72" i="25" s="1"/>
  <c r="C71" i="25"/>
  <c r="G71" i="25"/>
  <c r="M71" i="25"/>
  <c r="F71" i="25"/>
  <c r="H71" i="25"/>
  <c r="J71" i="25"/>
  <c r="K71" i="25"/>
  <c r="I71" i="25"/>
  <c r="L71" i="25"/>
  <c r="F68" i="18" a="1"/>
  <c r="F68" i="18" s="1"/>
  <c r="H69" i="18" s="1" a="1"/>
  <c r="H69" i="18" s="1"/>
  <c r="M69" i="18"/>
  <c r="O69" i="18"/>
  <c r="K69" i="18"/>
  <c r="E69" i="18"/>
  <c r="P69" i="18"/>
  <c r="G69" i="18"/>
  <c r="L69" i="18"/>
  <c r="Q69" i="18"/>
  <c r="J69" i="18"/>
  <c r="C69" i="18"/>
  <c r="A70" i="18" a="1"/>
  <c r="A70" i="18" s="1"/>
  <c r="N69" i="18"/>
  <c r="A70" i="21" a="1"/>
  <c r="A70" i="21" s="1"/>
  <c r="E69" i="21"/>
  <c r="F70" i="21" s="1" a="1"/>
  <c r="F70" i="21" s="1"/>
  <c r="I69" i="21"/>
  <c r="C69" i="21"/>
  <c r="H69" i="21"/>
  <c r="N69" i="21"/>
  <c r="K69" i="21"/>
  <c r="L69" i="21"/>
  <c r="J69" i="21"/>
  <c r="O69" i="21"/>
  <c r="M69" i="21"/>
  <c r="A73" i="25" l="1" a="1"/>
  <c r="A73" i="25" s="1"/>
  <c r="C72" i="25"/>
  <c r="K72" i="25"/>
  <c r="I72" i="25"/>
  <c r="M72" i="25"/>
  <c r="L72" i="25"/>
  <c r="J72" i="25"/>
  <c r="F72" i="25"/>
  <c r="G72" i="25"/>
  <c r="H72" i="25"/>
  <c r="F69" i="18" a="1"/>
  <c r="F69" i="18" s="1"/>
  <c r="H70" i="18" s="1" a="1"/>
  <c r="H70" i="18" s="1"/>
  <c r="M70" i="18"/>
  <c r="Q70" i="18"/>
  <c r="N70" i="18"/>
  <c r="O70" i="18"/>
  <c r="J70" i="18"/>
  <c r="E70" i="18"/>
  <c r="A71" i="18" a="1"/>
  <c r="A71" i="18" s="1"/>
  <c r="G70" i="18"/>
  <c r="P70" i="18"/>
  <c r="C70" i="18"/>
  <c r="K70" i="18"/>
  <c r="L70" i="18"/>
  <c r="A71" i="21" a="1"/>
  <c r="A71" i="21" s="1"/>
  <c r="E70" i="21"/>
  <c r="F71" i="21" s="1" a="1"/>
  <c r="F71" i="21" s="1"/>
  <c r="C70" i="21"/>
  <c r="L70" i="21"/>
  <c r="I70" i="21"/>
  <c r="M70" i="21"/>
  <c r="N70" i="21"/>
  <c r="J70" i="21"/>
  <c r="K70" i="21"/>
  <c r="H70" i="21"/>
  <c r="O70" i="21"/>
  <c r="A74" i="25" l="1" a="1"/>
  <c r="A74" i="25" s="1"/>
  <c r="C73" i="25"/>
  <c r="I73" i="25"/>
  <c r="J73" i="25"/>
  <c r="H73" i="25"/>
  <c r="L73" i="25"/>
  <c r="K73" i="25"/>
  <c r="M73" i="25"/>
  <c r="G73" i="25"/>
  <c r="F73" i="25"/>
  <c r="F70" i="18" a="1"/>
  <c r="F70" i="18" s="1"/>
  <c r="H71" i="18" s="1" a="1"/>
  <c r="H71" i="18" s="1"/>
  <c r="G71" i="18"/>
  <c r="K71" i="18"/>
  <c r="N71" i="18"/>
  <c r="C71" i="18"/>
  <c r="P71" i="18"/>
  <c r="A72" i="18" a="1"/>
  <c r="A72" i="18" s="1"/>
  <c r="J71" i="18"/>
  <c r="M71" i="18"/>
  <c r="E71" i="18"/>
  <c r="O71" i="18"/>
  <c r="Q71" i="18"/>
  <c r="L71" i="18"/>
  <c r="A72" i="21" a="1"/>
  <c r="A72" i="21" s="1"/>
  <c r="E71" i="21"/>
  <c r="F72" i="21" s="1" a="1"/>
  <c r="F72" i="21" s="1"/>
  <c r="J71" i="21"/>
  <c r="C71" i="21"/>
  <c r="N71" i="21"/>
  <c r="O71" i="21"/>
  <c r="K71" i="21"/>
  <c r="I71" i="21"/>
  <c r="L71" i="21"/>
  <c r="H71" i="21"/>
  <c r="M71" i="21"/>
  <c r="A75" i="25" l="1" a="1"/>
  <c r="A75" i="25" s="1"/>
  <c r="C74" i="25"/>
  <c r="M74" i="25"/>
  <c r="H74" i="25"/>
  <c r="G74" i="25"/>
  <c r="J74" i="25"/>
  <c r="L74" i="25"/>
  <c r="I74" i="25"/>
  <c r="F74" i="25"/>
  <c r="K74" i="25"/>
  <c r="F71" i="18" a="1"/>
  <c r="F71" i="18" s="1"/>
  <c r="H72" i="18" s="1" a="1"/>
  <c r="H72" i="18" s="1"/>
  <c r="N72" i="18"/>
  <c r="E72" i="18"/>
  <c r="M72" i="18"/>
  <c r="G72" i="18"/>
  <c r="A73" i="18" a="1"/>
  <c r="A73" i="18" s="1"/>
  <c r="C72" i="18"/>
  <c r="K72" i="18"/>
  <c r="O72" i="18"/>
  <c r="P72" i="18"/>
  <c r="J72" i="18"/>
  <c r="Q72" i="18"/>
  <c r="L72" i="18"/>
  <c r="A73" i="21" a="1"/>
  <c r="A73" i="21" s="1"/>
  <c r="E72" i="21"/>
  <c r="F73" i="21" s="1" a="1"/>
  <c r="F73" i="21" s="1"/>
  <c r="K72" i="21"/>
  <c r="C72" i="21"/>
  <c r="H72" i="21"/>
  <c r="O72" i="21"/>
  <c r="J72" i="21"/>
  <c r="L72" i="21"/>
  <c r="M72" i="21"/>
  <c r="I72" i="21"/>
  <c r="N72" i="21"/>
  <c r="A76" i="25" l="1" a="1"/>
  <c r="A76" i="25" s="1"/>
  <c r="C75" i="25"/>
  <c r="M75" i="25"/>
  <c r="G75" i="25"/>
  <c r="H75" i="25"/>
  <c r="F75" i="25"/>
  <c r="K75" i="25"/>
  <c r="I75" i="25"/>
  <c r="J75" i="25"/>
  <c r="L75" i="25"/>
  <c r="F72" i="18" a="1"/>
  <c r="F72" i="18" s="1"/>
  <c r="H73" i="18" s="1" a="1"/>
  <c r="H73" i="18" s="1"/>
  <c r="G73" i="18"/>
  <c r="A74" i="18" a="1"/>
  <c r="A74" i="18" s="1"/>
  <c r="C73" i="18"/>
  <c r="P73" i="18"/>
  <c r="J73" i="18"/>
  <c r="Q73" i="18"/>
  <c r="E73" i="18"/>
  <c r="N73" i="18"/>
  <c r="K73" i="18"/>
  <c r="M73" i="18"/>
  <c r="L73" i="18"/>
  <c r="O73" i="18"/>
  <c r="A74" i="21" a="1"/>
  <c r="A74" i="21" s="1"/>
  <c r="E73" i="21"/>
  <c r="F74" i="21" s="1" a="1"/>
  <c r="F74" i="21" s="1"/>
  <c r="M73" i="21"/>
  <c r="C73" i="21"/>
  <c r="L73" i="21"/>
  <c r="J73" i="21"/>
  <c r="K73" i="21"/>
  <c r="N73" i="21"/>
  <c r="H73" i="21"/>
  <c r="I73" i="21"/>
  <c r="O73" i="21"/>
  <c r="A77" i="25" l="1" a="1"/>
  <c r="A77" i="25" s="1"/>
  <c r="C76" i="25"/>
  <c r="G76" i="25"/>
  <c r="J76" i="25"/>
  <c r="H76" i="25"/>
  <c r="K76" i="25"/>
  <c r="M76" i="25"/>
  <c r="L76" i="25"/>
  <c r="F76" i="25"/>
  <c r="I76" i="25"/>
  <c r="F73" i="18" a="1"/>
  <c r="F73" i="18" s="1"/>
  <c r="H74" i="18" s="1" a="1"/>
  <c r="H74" i="18" s="1"/>
  <c r="K74" i="18"/>
  <c r="G74" i="18"/>
  <c r="P74" i="18"/>
  <c r="L74" i="18"/>
  <c r="J74" i="18"/>
  <c r="E74" i="18"/>
  <c r="N74" i="18"/>
  <c r="Q74" i="18"/>
  <c r="C74" i="18"/>
  <c r="A75" i="18" a="1"/>
  <c r="A75" i="18" s="1"/>
  <c r="O74" i="18"/>
  <c r="M74" i="18"/>
  <c r="A75" i="21" a="1"/>
  <c r="A75" i="21" s="1"/>
  <c r="E74" i="21"/>
  <c r="F75" i="21" s="1" a="1"/>
  <c r="F75" i="21" s="1"/>
  <c r="O74" i="21"/>
  <c r="C74" i="21"/>
  <c r="H74" i="21"/>
  <c r="N74" i="21"/>
  <c r="M74" i="21"/>
  <c r="L74" i="21"/>
  <c r="I74" i="21"/>
  <c r="J74" i="21"/>
  <c r="K74" i="21"/>
  <c r="A78" i="25" l="1" a="1"/>
  <c r="A78" i="25" s="1"/>
  <c r="K77" i="25"/>
  <c r="G77" i="25"/>
  <c r="M77" i="25"/>
  <c r="H77" i="25"/>
  <c r="L77" i="25"/>
  <c r="J77" i="25"/>
  <c r="I77" i="25"/>
  <c r="C77" i="25"/>
  <c r="F77" i="25"/>
  <c r="F74" i="18" a="1"/>
  <c r="F74" i="18" s="1"/>
  <c r="H75" i="18" s="1" a="1"/>
  <c r="H75" i="18" s="1"/>
  <c r="C75" i="18"/>
  <c r="N75" i="18"/>
  <c r="J75" i="18"/>
  <c r="L75" i="18"/>
  <c r="K75" i="18"/>
  <c r="Q75" i="18"/>
  <c r="M75" i="18"/>
  <c r="O75" i="18"/>
  <c r="E75" i="18"/>
  <c r="P75" i="18"/>
  <c r="G75" i="18"/>
  <c r="A76" i="18" a="1"/>
  <c r="A76" i="18" s="1"/>
  <c r="A76" i="21" a="1"/>
  <c r="A76" i="21" s="1"/>
  <c r="E75" i="21"/>
  <c r="F76" i="21" s="1" a="1"/>
  <c r="F76" i="21" s="1"/>
  <c r="H75" i="21"/>
  <c r="I75" i="21"/>
  <c r="N75" i="21"/>
  <c r="M75" i="21"/>
  <c r="J75" i="21"/>
  <c r="C75" i="21"/>
  <c r="O75" i="21"/>
  <c r="K75" i="21"/>
  <c r="L75" i="21"/>
  <c r="A79" i="25" l="1" a="1"/>
  <c r="A79" i="25" s="1"/>
  <c r="C78" i="25"/>
  <c r="J78" i="25"/>
  <c r="K78" i="25"/>
  <c r="L78" i="25"/>
  <c r="H78" i="25"/>
  <c r="F78" i="25"/>
  <c r="I78" i="25"/>
  <c r="G78" i="25"/>
  <c r="M78" i="25"/>
  <c r="F75" i="18" a="1"/>
  <c r="F75" i="18" s="1"/>
  <c r="H76" i="18" s="1" a="1"/>
  <c r="H76" i="18" s="1"/>
  <c r="G76" i="18"/>
  <c r="M76" i="18"/>
  <c r="K76" i="18"/>
  <c r="A77" i="18" a="1"/>
  <c r="A77" i="18" s="1"/>
  <c r="C76" i="18"/>
  <c r="N76" i="18"/>
  <c r="L76" i="18"/>
  <c r="Q76" i="18"/>
  <c r="P76" i="18"/>
  <c r="J76" i="18"/>
  <c r="E76" i="18"/>
  <c r="O76" i="18"/>
  <c r="A77" i="21" a="1"/>
  <c r="A77" i="21" s="1"/>
  <c r="E76" i="21"/>
  <c r="F77" i="21" s="1" a="1"/>
  <c r="F77" i="21" s="1"/>
  <c r="M76" i="21"/>
  <c r="I76" i="21"/>
  <c r="K76" i="21"/>
  <c r="H76" i="21"/>
  <c r="C76" i="21"/>
  <c r="O76" i="21"/>
  <c r="J76" i="21"/>
  <c r="N76" i="21"/>
  <c r="L76" i="21"/>
  <c r="A80" i="25" l="1" a="1"/>
  <c r="A80" i="25" s="1"/>
  <c r="C79" i="25"/>
  <c r="H79" i="25"/>
  <c r="L79" i="25"/>
  <c r="F79" i="25"/>
  <c r="K79" i="25"/>
  <c r="M79" i="25"/>
  <c r="J79" i="25"/>
  <c r="G79" i="25"/>
  <c r="I79" i="25"/>
  <c r="F76" i="18" a="1"/>
  <c r="F76" i="18" s="1"/>
  <c r="H77" i="18" s="1" a="1"/>
  <c r="H77" i="18" s="1"/>
  <c r="C77" i="18"/>
  <c r="L77" i="18"/>
  <c r="Q77" i="18"/>
  <c r="A78" i="18" a="1"/>
  <c r="A78" i="18" s="1"/>
  <c r="N77" i="18"/>
  <c r="M77" i="18"/>
  <c r="J77" i="18"/>
  <c r="K77" i="18"/>
  <c r="O77" i="18"/>
  <c r="E77" i="18"/>
  <c r="P77" i="18"/>
  <c r="G77" i="18"/>
  <c r="A78" i="21" a="1"/>
  <c r="A78" i="21" s="1"/>
  <c r="E77" i="21"/>
  <c r="F78" i="21" s="1" a="1"/>
  <c r="F78" i="21" s="1"/>
  <c r="M77" i="21"/>
  <c r="C77" i="21"/>
  <c r="I77" i="21"/>
  <c r="N77" i="21"/>
  <c r="J77" i="21"/>
  <c r="K77" i="21"/>
  <c r="H77" i="21"/>
  <c r="L77" i="21"/>
  <c r="O77" i="21"/>
  <c r="A81" i="25" l="1" a="1"/>
  <c r="A81" i="25" s="1"/>
  <c r="C80" i="25"/>
  <c r="H80" i="25"/>
  <c r="M80" i="25"/>
  <c r="I80" i="25"/>
  <c r="J80" i="25"/>
  <c r="G80" i="25"/>
  <c r="L80" i="25"/>
  <c r="K80" i="25"/>
  <c r="F80" i="25"/>
  <c r="F77" i="18" a="1"/>
  <c r="F77" i="18" s="1"/>
  <c r="H78" i="18" s="1" a="1"/>
  <c r="H78" i="18" s="1"/>
  <c r="A79" i="18" a="1"/>
  <c r="A79" i="18" s="1"/>
  <c r="E78" i="18"/>
  <c r="M78" i="18"/>
  <c r="G78" i="18"/>
  <c r="K78" i="18"/>
  <c r="C78" i="18"/>
  <c r="J78" i="18"/>
  <c r="N78" i="18"/>
  <c r="O78" i="18"/>
  <c r="L78" i="18"/>
  <c r="P78" i="18"/>
  <c r="Q78" i="18"/>
  <c r="A79" i="21" a="1"/>
  <c r="A79" i="21" s="1"/>
  <c r="E78" i="21"/>
  <c r="F79" i="21" s="1" a="1"/>
  <c r="F79" i="21" s="1"/>
  <c r="K78" i="21"/>
  <c r="J78" i="21"/>
  <c r="O78" i="21"/>
  <c r="I78" i="21"/>
  <c r="M78" i="21"/>
  <c r="H78" i="21"/>
  <c r="L78" i="21"/>
  <c r="C78" i="21"/>
  <c r="N78" i="21"/>
  <c r="A82" i="25" l="1" a="1"/>
  <c r="A82" i="25" s="1"/>
  <c r="C81" i="25"/>
  <c r="L81" i="25"/>
  <c r="K81" i="25"/>
  <c r="F81" i="25"/>
  <c r="J81" i="25"/>
  <c r="G81" i="25"/>
  <c r="H81" i="25"/>
  <c r="I81" i="25"/>
  <c r="M81" i="25"/>
  <c r="F78" i="18" a="1"/>
  <c r="F78" i="18" s="1"/>
  <c r="H79" i="18" s="1" a="1"/>
  <c r="H79" i="18" s="1"/>
  <c r="C79" i="18"/>
  <c r="M79" i="18"/>
  <c r="N79" i="18"/>
  <c r="J79" i="18"/>
  <c r="P79" i="18"/>
  <c r="E79" i="18"/>
  <c r="G79" i="18"/>
  <c r="A80" i="18" a="1"/>
  <c r="A80" i="18" s="1"/>
  <c r="Q79" i="18"/>
  <c r="K79" i="18"/>
  <c r="O79" i="18"/>
  <c r="L79" i="18"/>
  <c r="A80" i="21" a="1"/>
  <c r="A80" i="21" s="1"/>
  <c r="E79" i="21"/>
  <c r="F80" i="21" s="1" a="1"/>
  <c r="F80" i="21" s="1"/>
  <c r="L79" i="21"/>
  <c r="C79" i="21"/>
  <c r="M79" i="21"/>
  <c r="N79" i="21"/>
  <c r="J79" i="21"/>
  <c r="H79" i="21"/>
  <c r="I79" i="21"/>
  <c r="O79" i="21"/>
  <c r="K79" i="21"/>
  <c r="A83" i="25" l="1" a="1"/>
  <c r="A83" i="25" s="1"/>
  <c r="C82" i="25"/>
  <c r="H82" i="25"/>
  <c r="K82" i="25"/>
  <c r="G82" i="25"/>
  <c r="J82" i="25"/>
  <c r="L82" i="25"/>
  <c r="M82" i="25"/>
  <c r="I82" i="25"/>
  <c r="F82" i="25"/>
  <c r="F79" i="18" a="1"/>
  <c r="F79" i="18" s="1"/>
  <c r="H80" i="18" s="1" a="1"/>
  <c r="H80" i="18" s="1"/>
  <c r="G80" i="18"/>
  <c r="J80" i="18"/>
  <c r="C80" i="18"/>
  <c r="N80" i="18"/>
  <c r="M80" i="18"/>
  <c r="O80" i="18"/>
  <c r="L80" i="18"/>
  <c r="Q80" i="18"/>
  <c r="E80" i="18"/>
  <c r="A81" i="18" a="1"/>
  <c r="A81" i="18" s="1"/>
  <c r="K80" i="18"/>
  <c r="P80" i="18"/>
  <c r="A81" i="21" a="1"/>
  <c r="A81" i="21" s="1"/>
  <c r="E80" i="21"/>
  <c r="F81" i="21" s="1" a="1"/>
  <c r="F81" i="21" s="1"/>
  <c r="K80" i="21"/>
  <c r="M80" i="21"/>
  <c r="L80" i="21"/>
  <c r="C80" i="21"/>
  <c r="N80" i="21"/>
  <c r="O80" i="21"/>
  <c r="H80" i="21"/>
  <c r="I80" i="21"/>
  <c r="J80" i="21"/>
  <c r="A84" i="25" l="1" a="1"/>
  <c r="A84" i="25" s="1"/>
  <c r="C83" i="25"/>
  <c r="L83" i="25"/>
  <c r="H83" i="25"/>
  <c r="K83" i="25"/>
  <c r="F83" i="25"/>
  <c r="J83" i="25"/>
  <c r="M83" i="25"/>
  <c r="G83" i="25"/>
  <c r="I83" i="25"/>
  <c r="F80" i="18" a="1"/>
  <c r="F80" i="18" s="1"/>
  <c r="H81" i="18" s="1" a="1"/>
  <c r="H81" i="18" s="1"/>
  <c r="K81" i="18"/>
  <c r="A82" i="18" a="1"/>
  <c r="A82" i="18" s="1"/>
  <c r="J81" i="18"/>
  <c r="L81" i="18"/>
  <c r="G81" i="18"/>
  <c r="Q81" i="18"/>
  <c r="N81" i="18"/>
  <c r="P81" i="18"/>
  <c r="O81" i="18"/>
  <c r="E81" i="18"/>
  <c r="C81" i="18"/>
  <c r="M81" i="18"/>
  <c r="A82" i="21" a="1"/>
  <c r="A82" i="21" s="1"/>
  <c r="E81" i="21"/>
  <c r="F82" i="21" s="1" a="1"/>
  <c r="F82" i="21" s="1"/>
  <c r="I81" i="21"/>
  <c r="C81" i="21"/>
  <c r="N81" i="21"/>
  <c r="J81" i="21"/>
  <c r="M81" i="21"/>
  <c r="O81" i="21"/>
  <c r="H81" i="21"/>
  <c r="L81" i="21"/>
  <c r="K81" i="21"/>
  <c r="A85" i="25" l="1" a="1"/>
  <c r="A85" i="25" s="1"/>
  <c r="C84" i="25"/>
  <c r="G84" i="25"/>
  <c r="K84" i="25"/>
  <c r="M84" i="25"/>
  <c r="J84" i="25"/>
  <c r="H84" i="25"/>
  <c r="F84" i="25"/>
  <c r="L84" i="25"/>
  <c r="I84" i="25"/>
  <c r="F81" i="18" a="1"/>
  <c r="F81" i="18" s="1"/>
  <c r="H82" i="18" s="1" a="1"/>
  <c r="H82" i="18" s="1"/>
  <c r="Q82" i="18"/>
  <c r="A83" i="18" a="1"/>
  <c r="A83" i="18" s="1"/>
  <c r="P82" i="18"/>
  <c r="G82" i="18"/>
  <c r="L82" i="18"/>
  <c r="E82" i="18"/>
  <c r="M82" i="18"/>
  <c r="C82" i="18"/>
  <c r="J82" i="18"/>
  <c r="O82" i="18"/>
  <c r="N82" i="18"/>
  <c r="K82" i="18"/>
  <c r="A83" i="21" a="1"/>
  <c r="A83" i="21" s="1"/>
  <c r="E82" i="21"/>
  <c r="F83" i="21" s="1" a="1"/>
  <c r="F83" i="21" s="1"/>
  <c r="H82" i="21"/>
  <c r="K82" i="21"/>
  <c r="I82" i="21"/>
  <c r="C82" i="21"/>
  <c r="N82" i="21"/>
  <c r="J82" i="21"/>
  <c r="M82" i="21"/>
  <c r="L82" i="21"/>
  <c r="O82" i="21"/>
  <c r="A86" i="25" l="1" a="1"/>
  <c r="A86" i="25" s="1"/>
  <c r="C85" i="25"/>
  <c r="J85" i="25"/>
  <c r="I85" i="25"/>
  <c r="K85" i="25"/>
  <c r="H85" i="25"/>
  <c r="L85" i="25"/>
  <c r="G85" i="25"/>
  <c r="M85" i="25"/>
  <c r="F85" i="25"/>
  <c r="F82" i="18" a="1"/>
  <c r="F82" i="18" s="1"/>
  <c r="H83" i="18" s="1" a="1"/>
  <c r="H83" i="18" s="1"/>
  <c r="J83" i="18"/>
  <c r="G83" i="18"/>
  <c r="M83" i="18"/>
  <c r="O83" i="18"/>
  <c r="C83" i="18"/>
  <c r="K83" i="18"/>
  <c r="N83" i="18"/>
  <c r="L83" i="18"/>
  <c r="Q83" i="18"/>
  <c r="E83" i="18"/>
  <c r="P83" i="18"/>
  <c r="A84" i="18" a="1"/>
  <c r="A84" i="18" s="1"/>
  <c r="A84" i="21" a="1"/>
  <c r="A84" i="21" s="1"/>
  <c r="E83" i="21"/>
  <c r="F84" i="21" s="1" a="1"/>
  <c r="F84" i="21" s="1"/>
  <c r="O83" i="21"/>
  <c r="M83" i="21"/>
  <c r="C83" i="21"/>
  <c r="N83" i="21"/>
  <c r="K83" i="21"/>
  <c r="J83" i="21"/>
  <c r="H83" i="21"/>
  <c r="L83" i="21"/>
  <c r="I83" i="21"/>
  <c r="A87" i="25" l="1" a="1"/>
  <c r="A87" i="25" s="1"/>
  <c r="C86" i="25"/>
  <c r="J86" i="25"/>
  <c r="G86" i="25"/>
  <c r="K86" i="25"/>
  <c r="F86" i="25"/>
  <c r="M86" i="25"/>
  <c r="L86" i="25"/>
  <c r="I86" i="25"/>
  <c r="H86" i="25"/>
  <c r="F83" i="18" a="1"/>
  <c r="F83" i="18" s="1"/>
  <c r="H84" i="18" s="1" a="1"/>
  <c r="H84" i="18" s="1"/>
  <c r="Q84" i="18"/>
  <c r="L84" i="18"/>
  <c r="A85" i="18" a="1"/>
  <c r="A85" i="18" s="1"/>
  <c r="J84" i="18"/>
  <c r="E84" i="18"/>
  <c r="K84" i="18"/>
  <c r="P84" i="18"/>
  <c r="G84" i="18"/>
  <c r="N84" i="18"/>
  <c r="C84" i="18"/>
  <c r="O84" i="18"/>
  <c r="M84" i="18"/>
  <c r="A85" i="21" a="1"/>
  <c r="A85" i="21" s="1"/>
  <c r="C84" i="21"/>
  <c r="O84" i="21"/>
  <c r="L84" i="21"/>
  <c r="K84" i="21"/>
  <c r="H84" i="21"/>
  <c r="J84" i="21"/>
  <c r="I84" i="21"/>
  <c r="N84" i="21"/>
  <c r="E84" i="21"/>
  <c r="F85" i="21" s="1" a="1"/>
  <c r="F85" i="21" s="1"/>
  <c r="M84" i="21"/>
  <c r="A88" i="25" l="1" a="1"/>
  <c r="A88" i="25" s="1"/>
  <c r="M87" i="25"/>
  <c r="J87" i="25"/>
  <c r="K87" i="25"/>
  <c r="G87" i="25"/>
  <c r="I87" i="25"/>
  <c r="L87" i="25"/>
  <c r="C87" i="25"/>
  <c r="H87" i="25"/>
  <c r="F87" i="25"/>
  <c r="F84" i="18" a="1"/>
  <c r="F84" i="18" s="1"/>
  <c r="H85" i="18" s="1" a="1"/>
  <c r="H85" i="18" s="1"/>
  <c r="C85" i="18"/>
  <c r="Q85" i="18"/>
  <c r="A86" i="18" a="1"/>
  <c r="A86" i="18" s="1"/>
  <c r="J85" i="18"/>
  <c r="K85" i="18"/>
  <c r="L85" i="18"/>
  <c r="G85" i="18"/>
  <c r="N85" i="18"/>
  <c r="M85" i="18"/>
  <c r="O85" i="18"/>
  <c r="P85" i="18"/>
  <c r="E85" i="18"/>
  <c r="A86" i="21" a="1"/>
  <c r="A86" i="21" s="1"/>
  <c r="E85" i="21"/>
  <c r="F86" i="21" s="1" a="1"/>
  <c r="F86" i="21" s="1"/>
  <c r="I85" i="21"/>
  <c r="C85" i="21"/>
  <c r="J85" i="21"/>
  <c r="N85" i="21"/>
  <c r="K85" i="21"/>
  <c r="M85" i="21"/>
  <c r="O85" i="21"/>
  <c r="L85" i="21"/>
  <c r="H85" i="21"/>
  <c r="A89" i="25" l="1" a="1"/>
  <c r="A89" i="25" s="1"/>
  <c r="H88" i="25"/>
  <c r="L88" i="25"/>
  <c r="F88" i="25"/>
  <c r="J88" i="25"/>
  <c r="C88" i="25"/>
  <c r="K88" i="25"/>
  <c r="I88" i="25"/>
  <c r="M88" i="25"/>
  <c r="G88" i="25"/>
  <c r="F85" i="18" a="1"/>
  <c r="F85" i="18" s="1"/>
  <c r="H86" i="18" s="1" a="1"/>
  <c r="H86" i="18" s="1"/>
  <c r="Q86" i="18"/>
  <c r="M86" i="18"/>
  <c r="L86" i="18"/>
  <c r="C86" i="18"/>
  <c r="J86" i="18"/>
  <c r="A87" i="18" a="1"/>
  <c r="A87" i="18" s="1"/>
  <c r="N86" i="18"/>
  <c r="P86" i="18"/>
  <c r="K86" i="18"/>
  <c r="E86" i="18"/>
  <c r="G86" i="18"/>
  <c r="O86" i="18"/>
  <c r="A87" i="21" a="1"/>
  <c r="A87" i="21" s="1"/>
  <c r="J86" i="21"/>
  <c r="N86" i="21"/>
  <c r="E86" i="21"/>
  <c r="F87" i="21" s="1" a="1"/>
  <c r="F87" i="21" s="1"/>
  <c r="M86" i="21"/>
  <c r="K86" i="21"/>
  <c r="H86" i="21"/>
  <c r="O86" i="21"/>
  <c r="I86" i="21"/>
  <c r="C86" i="21"/>
  <c r="L86" i="21"/>
  <c r="A90" i="25" l="1" a="1"/>
  <c r="A90" i="25" s="1"/>
  <c r="G89" i="25"/>
  <c r="F89" i="25"/>
  <c r="L89" i="25"/>
  <c r="M89" i="25"/>
  <c r="I89" i="25"/>
  <c r="J89" i="25"/>
  <c r="C89" i="25"/>
  <c r="K89" i="25"/>
  <c r="H89" i="25"/>
  <c r="F86" i="18" a="1"/>
  <c r="F86" i="18" s="1"/>
  <c r="H87" i="18" s="1" a="1"/>
  <c r="H87" i="18" s="1"/>
  <c r="Q87" i="18"/>
  <c r="P87" i="18"/>
  <c r="G87" i="18"/>
  <c r="N87" i="18"/>
  <c r="C87" i="18"/>
  <c r="A88" i="18" a="1"/>
  <c r="A88" i="18" s="1"/>
  <c r="M87" i="18"/>
  <c r="L87" i="18"/>
  <c r="E87" i="18"/>
  <c r="O87" i="18"/>
  <c r="J87" i="18"/>
  <c r="K87" i="18"/>
  <c r="A88" i="21" a="1"/>
  <c r="A88" i="21" s="1"/>
  <c r="E87" i="21"/>
  <c r="F88" i="21" s="1" a="1"/>
  <c r="F88" i="21" s="1"/>
  <c r="O87" i="21"/>
  <c r="C87" i="21"/>
  <c r="N87" i="21"/>
  <c r="M87" i="21"/>
  <c r="L87" i="21"/>
  <c r="K87" i="21"/>
  <c r="J87" i="21"/>
  <c r="I87" i="21"/>
  <c r="H87" i="21"/>
  <c r="A91" i="25" l="1" a="1"/>
  <c r="A91" i="25" s="1"/>
  <c r="G90" i="25"/>
  <c r="J90" i="25"/>
  <c r="C90" i="25"/>
  <c r="I90" i="25"/>
  <c r="L90" i="25"/>
  <c r="H90" i="25"/>
  <c r="M90" i="25"/>
  <c r="K90" i="25"/>
  <c r="F90" i="25"/>
  <c r="F87" i="18" a="1"/>
  <c r="F87" i="18" s="1"/>
  <c r="H88" i="18" s="1" a="1"/>
  <c r="H88" i="18" s="1"/>
  <c r="M88" i="18"/>
  <c r="E88" i="18"/>
  <c r="L88" i="18"/>
  <c r="G88" i="18"/>
  <c r="N88" i="18"/>
  <c r="C88" i="18"/>
  <c r="A89" i="18" a="1"/>
  <c r="A89" i="18" s="1"/>
  <c r="Q88" i="18"/>
  <c r="K88" i="18"/>
  <c r="O88" i="18"/>
  <c r="P88" i="18"/>
  <c r="J88" i="18"/>
  <c r="A89" i="21" a="1"/>
  <c r="A89" i="21" s="1"/>
  <c r="E88" i="21"/>
  <c r="F89" i="21" s="1" a="1"/>
  <c r="F89" i="21" s="1"/>
  <c r="K88" i="21"/>
  <c r="H88" i="21"/>
  <c r="J88" i="21"/>
  <c r="I88" i="21"/>
  <c r="N88" i="21"/>
  <c r="C88" i="21"/>
  <c r="O88" i="21"/>
  <c r="M88" i="21"/>
  <c r="L88" i="21"/>
  <c r="A92" i="25" l="1" a="1"/>
  <c r="A92" i="25" s="1"/>
  <c r="M91" i="25"/>
  <c r="L91" i="25"/>
  <c r="G91" i="25"/>
  <c r="J91" i="25"/>
  <c r="I91" i="25"/>
  <c r="C91" i="25"/>
  <c r="H91" i="25"/>
  <c r="K91" i="25"/>
  <c r="F91" i="25"/>
  <c r="F88" i="18" a="1"/>
  <c r="F88" i="18" s="1"/>
  <c r="H89" i="18" s="1" a="1"/>
  <c r="H89" i="18" s="1"/>
  <c r="G89" i="18"/>
  <c r="L89" i="18"/>
  <c r="C89" i="18"/>
  <c r="J89" i="18"/>
  <c r="M89" i="18"/>
  <c r="O89" i="18"/>
  <c r="E89" i="18"/>
  <c r="A90" i="18" a="1"/>
  <c r="A90" i="18" s="1"/>
  <c r="N89" i="18"/>
  <c r="K89" i="18"/>
  <c r="Q89" i="18"/>
  <c r="P89" i="18"/>
  <c r="A90" i="21" a="1"/>
  <c r="A90" i="21" s="1"/>
  <c r="H89" i="21"/>
  <c r="K89" i="21"/>
  <c r="O89" i="21"/>
  <c r="E89" i="21"/>
  <c r="F90" i="21" s="1" a="1"/>
  <c r="F90" i="21" s="1"/>
  <c r="N89" i="21"/>
  <c r="C89" i="21"/>
  <c r="M89" i="21"/>
  <c r="L89" i="21"/>
  <c r="I89" i="21"/>
  <c r="J89" i="21"/>
  <c r="A93" i="25" l="1" a="1"/>
  <c r="A93" i="25" s="1"/>
  <c r="K92" i="25"/>
  <c r="I92" i="25"/>
  <c r="G92" i="25"/>
  <c r="C92" i="25"/>
  <c r="F92" i="25"/>
  <c r="L92" i="25"/>
  <c r="J92" i="25"/>
  <c r="H92" i="25"/>
  <c r="M92" i="25"/>
  <c r="F89" i="18" a="1"/>
  <c r="F89" i="18" s="1"/>
  <c r="H90" i="18" s="1" a="1"/>
  <c r="H90" i="18" s="1"/>
  <c r="N90" i="18"/>
  <c r="G90" i="18"/>
  <c r="O90" i="18"/>
  <c r="L90" i="18"/>
  <c r="Q90" i="18"/>
  <c r="P90" i="18"/>
  <c r="A91" i="18" a="1"/>
  <c r="A91" i="18" s="1"/>
  <c r="J90" i="18"/>
  <c r="M90" i="18"/>
  <c r="E90" i="18"/>
  <c r="K90" i="18"/>
  <c r="C90" i="18"/>
  <c r="A91" i="21" a="1"/>
  <c r="A91" i="21" s="1"/>
  <c r="M90" i="21"/>
  <c r="H90" i="21"/>
  <c r="L90" i="21"/>
  <c r="J90" i="21"/>
  <c r="K90" i="21"/>
  <c r="E90" i="21"/>
  <c r="F91" i="21" s="1" a="1"/>
  <c r="F91" i="21" s="1"/>
  <c r="I90" i="21"/>
  <c r="C90" i="21"/>
  <c r="O90" i="21"/>
  <c r="N90" i="21"/>
  <c r="A94" i="25" l="1" a="1"/>
  <c r="A94" i="25" s="1"/>
  <c r="K93" i="25"/>
  <c r="C93" i="25"/>
  <c r="M93" i="25"/>
  <c r="J93" i="25"/>
  <c r="L93" i="25"/>
  <c r="I93" i="25"/>
  <c r="H93" i="25"/>
  <c r="F93" i="25"/>
  <c r="G93" i="25"/>
  <c r="F90" i="18" a="1"/>
  <c r="F90" i="18" s="1"/>
  <c r="H91" i="18" s="1" a="1"/>
  <c r="H91" i="18" s="1"/>
  <c r="C91" i="18"/>
  <c r="O91" i="18"/>
  <c r="J91" i="18"/>
  <c r="A92" i="18" a="1"/>
  <c r="A92" i="18" s="1"/>
  <c r="N91" i="18"/>
  <c r="P91" i="18"/>
  <c r="M91" i="18"/>
  <c r="L91" i="18"/>
  <c r="E91" i="18"/>
  <c r="Q91" i="18"/>
  <c r="G91" i="18"/>
  <c r="K91" i="18"/>
  <c r="A92" i="21" a="1"/>
  <c r="A92" i="21" s="1"/>
  <c r="K91" i="21"/>
  <c r="M91" i="21"/>
  <c r="L91" i="21"/>
  <c r="H91" i="21"/>
  <c r="C91" i="21"/>
  <c r="I91" i="21"/>
  <c r="E91" i="21"/>
  <c r="F92" i="21" s="1" a="1"/>
  <c r="F92" i="21" s="1"/>
  <c r="O91" i="21"/>
  <c r="N91" i="21"/>
  <c r="J91" i="21"/>
  <c r="A95" i="25" l="1" a="1"/>
  <c r="A95" i="25" s="1"/>
  <c r="K94" i="25"/>
  <c r="F94" i="25"/>
  <c r="C94" i="25"/>
  <c r="I94" i="25"/>
  <c r="H94" i="25"/>
  <c r="L94" i="25"/>
  <c r="G94" i="25"/>
  <c r="M94" i="25"/>
  <c r="J94" i="25"/>
  <c r="F91" i="18" a="1"/>
  <c r="F91" i="18" s="1"/>
  <c r="H92" i="18" s="1" a="1"/>
  <c r="H92" i="18" s="1"/>
  <c r="N92" i="18"/>
  <c r="M92" i="18"/>
  <c r="Q92" i="18"/>
  <c r="P92" i="18"/>
  <c r="K92" i="18"/>
  <c r="L92" i="18"/>
  <c r="O92" i="18"/>
  <c r="J92" i="18"/>
  <c r="A93" i="18" a="1"/>
  <c r="A93" i="18" s="1"/>
  <c r="G92" i="18"/>
  <c r="E92" i="18"/>
  <c r="C92" i="18"/>
  <c r="A93" i="21" a="1"/>
  <c r="A93" i="21" s="1"/>
  <c r="K92" i="21"/>
  <c r="J92" i="21"/>
  <c r="I92" i="21"/>
  <c r="N92" i="21"/>
  <c r="E92" i="21"/>
  <c r="F93" i="21" s="1" a="1"/>
  <c r="F93" i="21" s="1"/>
  <c r="O92" i="21"/>
  <c r="C92" i="21"/>
  <c r="M92" i="21"/>
  <c r="H92" i="21"/>
  <c r="L92" i="21"/>
  <c r="A96" i="25" l="1" a="1"/>
  <c r="A96" i="25" s="1"/>
  <c r="I95" i="25"/>
  <c r="H95" i="25"/>
  <c r="K95" i="25"/>
  <c r="C95" i="25"/>
  <c r="G95" i="25"/>
  <c r="F95" i="25"/>
  <c r="M95" i="25"/>
  <c r="L95" i="25"/>
  <c r="J95" i="25"/>
  <c r="F92" i="18" a="1"/>
  <c r="F92" i="18" s="1"/>
  <c r="H93" i="18" s="1" a="1"/>
  <c r="H93" i="18" s="1"/>
  <c r="E93" i="18"/>
  <c r="O93" i="18"/>
  <c r="L93" i="18"/>
  <c r="K93" i="18"/>
  <c r="G93" i="18"/>
  <c r="A94" i="18" a="1"/>
  <c r="A94" i="18" s="1"/>
  <c r="J93" i="18"/>
  <c r="C93" i="18"/>
  <c r="N93" i="18"/>
  <c r="Q93" i="18"/>
  <c r="P93" i="18"/>
  <c r="M93" i="18"/>
  <c r="A94" i="21" a="1"/>
  <c r="A94" i="21" s="1"/>
  <c r="L93" i="21"/>
  <c r="H93" i="21"/>
  <c r="J93" i="21"/>
  <c r="K93" i="21"/>
  <c r="I93" i="21"/>
  <c r="M93" i="21"/>
  <c r="E93" i="21"/>
  <c r="F94" i="21" s="1" a="1"/>
  <c r="F94" i="21" s="1"/>
  <c r="O93" i="21"/>
  <c r="C93" i="21"/>
  <c r="N93" i="21"/>
  <c r="A97" i="25" l="1" a="1"/>
  <c r="A97" i="25" s="1"/>
  <c r="C96" i="25"/>
  <c r="L96" i="25"/>
  <c r="K96" i="25"/>
  <c r="I96" i="25"/>
  <c r="J96" i="25"/>
  <c r="F96" i="25"/>
  <c r="M96" i="25"/>
  <c r="G96" i="25"/>
  <c r="H96" i="25"/>
  <c r="F93" i="18" a="1"/>
  <c r="F93" i="18" s="1"/>
  <c r="H94" i="18" s="1" a="1"/>
  <c r="H94" i="18" s="1"/>
  <c r="M94" i="18"/>
  <c r="A95" i="18" a="1"/>
  <c r="A95" i="18" s="1"/>
  <c r="O94" i="18"/>
  <c r="L94" i="18"/>
  <c r="Q94" i="18"/>
  <c r="P94" i="18"/>
  <c r="E94" i="18"/>
  <c r="G94" i="18"/>
  <c r="J94" i="18"/>
  <c r="C94" i="18"/>
  <c r="K94" i="18"/>
  <c r="N94" i="18"/>
  <c r="A95" i="21" a="1"/>
  <c r="A95" i="21" s="1"/>
  <c r="L94" i="21"/>
  <c r="K94" i="21"/>
  <c r="N94" i="21"/>
  <c r="H94" i="21"/>
  <c r="M94" i="21"/>
  <c r="E94" i="21"/>
  <c r="F95" i="21" s="1" a="1"/>
  <c r="F95" i="21" s="1"/>
  <c r="O94" i="21"/>
  <c r="J94" i="21"/>
  <c r="I94" i="21"/>
  <c r="C94" i="21"/>
  <c r="A98" i="25" l="1" a="1"/>
  <c r="A98" i="25" s="1"/>
  <c r="K97" i="25"/>
  <c r="C97" i="25"/>
  <c r="I97" i="25"/>
  <c r="J97" i="25"/>
  <c r="G97" i="25"/>
  <c r="H97" i="25"/>
  <c r="M97" i="25"/>
  <c r="F97" i="25"/>
  <c r="L97" i="25"/>
  <c r="F94" i="18" a="1"/>
  <c r="F94" i="18" s="1"/>
  <c r="H95" i="18" s="1" a="1"/>
  <c r="H95" i="18" s="1"/>
  <c r="O95" i="18"/>
  <c r="C95" i="18"/>
  <c r="M95" i="18"/>
  <c r="L95" i="18"/>
  <c r="E95" i="18"/>
  <c r="K95" i="18"/>
  <c r="A96" i="18" a="1"/>
  <c r="A96" i="18" s="1"/>
  <c r="J95" i="18"/>
  <c r="Q95" i="18"/>
  <c r="G95" i="18"/>
  <c r="N95" i="18"/>
  <c r="P95" i="18"/>
  <c r="A96" i="21" a="1"/>
  <c r="A96" i="21" s="1"/>
  <c r="O95" i="21"/>
  <c r="I95" i="21"/>
  <c r="H95" i="21"/>
  <c r="J95" i="21"/>
  <c r="K95" i="21"/>
  <c r="E95" i="21"/>
  <c r="F96" i="21" s="1" a="1"/>
  <c r="F96" i="21" s="1"/>
  <c r="C95" i="21"/>
  <c r="N95" i="21"/>
  <c r="M95" i="21"/>
  <c r="L95" i="21"/>
  <c r="A99" i="25" l="1" a="1"/>
  <c r="A99" i="25" s="1"/>
  <c r="G98" i="25"/>
  <c r="C98" i="25"/>
  <c r="J98" i="25"/>
  <c r="M98" i="25"/>
  <c r="L98" i="25"/>
  <c r="F98" i="25"/>
  <c r="K98" i="25"/>
  <c r="I98" i="25"/>
  <c r="H98" i="25"/>
  <c r="F95" i="18" a="1"/>
  <c r="F95" i="18" s="1"/>
  <c r="H96" i="18" s="1" a="1"/>
  <c r="H96" i="18" s="1"/>
  <c r="Q96" i="18"/>
  <c r="E96" i="18"/>
  <c r="L96" i="18"/>
  <c r="M96" i="18"/>
  <c r="G96" i="18"/>
  <c r="J96" i="18"/>
  <c r="P96" i="18"/>
  <c r="N96" i="18"/>
  <c r="A97" i="18" a="1"/>
  <c r="A97" i="18" s="1"/>
  <c r="C96" i="18"/>
  <c r="K96" i="18"/>
  <c r="O96" i="18"/>
  <c r="A97" i="21" a="1"/>
  <c r="A97" i="21" s="1"/>
  <c r="C96" i="21"/>
  <c r="J96" i="21"/>
  <c r="H96" i="21"/>
  <c r="N96" i="21"/>
  <c r="K96" i="21"/>
  <c r="M96" i="21"/>
  <c r="I96" i="21"/>
  <c r="O96" i="21"/>
  <c r="L96" i="21"/>
  <c r="E96" i="21"/>
  <c r="F97" i="21" s="1" a="1"/>
  <c r="F97" i="21" s="1"/>
  <c r="A100" i="25" l="1" a="1"/>
  <c r="A100" i="25" s="1"/>
  <c r="H99" i="25"/>
  <c r="I99" i="25"/>
  <c r="C99" i="25"/>
  <c r="G99" i="25"/>
  <c r="F99" i="25"/>
  <c r="M99" i="25"/>
  <c r="K99" i="25"/>
  <c r="J99" i="25"/>
  <c r="L99" i="25"/>
  <c r="F96" i="18" a="1"/>
  <c r="F96" i="18" s="1"/>
  <c r="H97" i="18" s="1" a="1"/>
  <c r="H97" i="18" s="1"/>
  <c r="P97" i="18"/>
  <c r="O97" i="18"/>
  <c r="L97" i="18"/>
  <c r="G97" i="18"/>
  <c r="K97" i="18"/>
  <c r="N97" i="18"/>
  <c r="E97" i="18"/>
  <c r="M97" i="18"/>
  <c r="A98" i="18" a="1"/>
  <c r="A98" i="18" s="1"/>
  <c r="J97" i="18"/>
  <c r="Q97" i="18"/>
  <c r="C97" i="18"/>
  <c r="A98" i="21" a="1"/>
  <c r="A98" i="21" s="1"/>
  <c r="C97" i="21"/>
  <c r="L97" i="21"/>
  <c r="I97" i="21"/>
  <c r="N97" i="21"/>
  <c r="K97" i="21"/>
  <c r="H97" i="21"/>
  <c r="J97" i="21"/>
  <c r="M97" i="21"/>
  <c r="O97" i="21"/>
  <c r="E97" i="21"/>
  <c r="F98" i="21" s="1" a="1"/>
  <c r="F98" i="21" s="1"/>
  <c r="A101" i="25" l="1" a="1"/>
  <c r="A101" i="25" s="1"/>
  <c r="F100" i="25"/>
  <c r="C100" i="25"/>
  <c r="J100" i="25"/>
  <c r="M100" i="25"/>
  <c r="I100" i="25"/>
  <c r="L100" i="25"/>
  <c r="K100" i="25"/>
  <c r="H100" i="25"/>
  <c r="G100" i="25"/>
  <c r="F97" i="18" a="1"/>
  <c r="F97" i="18" s="1"/>
  <c r="H98" i="18" s="1" a="1"/>
  <c r="H98" i="18" s="1"/>
  <c r="M98" i="18"/>
  <c r="O98" i="18"/>
  <c r="Q98" i="18"/>
  <c r="C98" i="18"/>
  <c r="L98" i="18"/>
  <c r="G98" i="18"/>
  <c r="A99" i="18" a="1"/>
  <c r="A99" i="18" s="1"/>
  <c r="P98" i="18"/>
  <c r="N98" i="18"/>
  <c r="E98" i="18"/>
  <c r="K98" i="18"/>
  <c r="J98" i="18"/>
  <c r="A99" i="21" a="1"/>
  <c r="A99" i="21" s="1"/>
  <c r="E98" i="21"/>
  <c r="F99" i="21" s="1" a="1"/>
  <c r="F99" i="21" s="1"/>
  <c r="L98" i="21"/>
  <c r="C98" i="21"/>
  <c r="O98" i="21"/>
  <c r="H98" i="21"/>
  <c r="M98" i="21"/>
  <c r="J98" i="21"/>
  <c r="K98" i="21"/>
  <c r="N98" i="21"/>
  <c r="I98" i="21"/>
  <c r="A102" i="25" l="1" a="1"/>
  <c r="A102" i="25" s="1"/>
  <c r="M101" i="25"/>
  <c r="K101" i="25"/>
  <c r="C101" i="25"/>
  <c r="F101" i="25"/>
  <c r="H101" i="25"/>
  <c r="L101" i="25"/>
  <c r="G101" i="25"/>
  <c r="J101" i="25"/>
  <c r="I101" i="25"/>
  <c r="F98" i="18" a="1"/>
  <c r="F98" i="18" s="1"/>
  <c r="H99" i="18" s="1" a="1"/>
  <c r="H99" i="18" s="1"/>
  <c r="J99" i="18"/>
  <c r="A100" i="18" a="1"/>
  <c r="A100" i="18" s="1"/>
  <c r="C99" i="18"/>
  <c r="O99" i="18"/>
  <c r="L99" i="18"/>
  <c r="E99" i="18"/>
  <c r="N99" i="18"/>
  <c r="G99" i="18"/>
  <c r="M99" i="18"/>
  <c r="K99" i="18"/>
  <c r="P99" i="18"/>
  <c r="Q99" i="18"/>
  <c r="A100" i="21" a="1"/>
  <c r="A100" i="21" s="1"/>
  <c r="E99" i="21"/>
  <c r="F100" i="21" s="1" a="1"/>
  <c r="F100" i="21" s="1"/>
  <c r="N99" i="21"/>
  <c r="K99" i="21"/>
  <c r="C99" i="21"/>
  <c r="L99" i="21"/>
  <c r="O99" i="21"/>
  <c r="I99" i="21"/>
  <c r="J99" i="21"/>
  <c r="H99" i="21"/>
  <c r="M99" i="21"/>
  <c r="A103" i="25" l="1" a="1"/>
  <c r="A103" i="25" s="1"/>
  <c r="J102" i="25"/>
  <c r="I102" i="25"/>
  <c r="C102" i="25"/>
  <c r="H102" i="25"/>
  <c r="G102" i="25"/>
  <c r="M102" i="25"/>
  <c r="K102" i="25"/>
  <c r="F102" i="25"/>
  <c r="L102" i="25"/>
  <c r="F99" i="18" a="1"/>
  <c r="F99" i="18" s="1"/>
  <c r="H100" i="18" s="1" a="1"/>
  <c r="H100" i="18" s="1"/>
  <c r="N100" i="18"/>
  <c r="P100" i="18"/>
  <c r="C100" i="18"/>
  <c r="Q100" i="18"/>
  <c r="L100" i="18"/>
  <c r="O100" i="18"/>
  <c r="A101" i="18" a="1"/>
  <c r="A101" i="18" s="1"/>
  <c r="E100" i="18"/>
  <c r="K100" i="18"/>
  <c r="G100" i="18"/>
  <c r="M100" i="18"/>
  <c r="J100" i="18"/>
  <c r="A101" i="21" a="1"/>
  <c r="A101" i="21" s="1"/>
  <c r="E100" i="21"/>
  <c r="F101" i="21" s="1" a="1"/>
  <c r="F101" i="21" s="1"/>
  <c r="O100" i="21"/>
  <c r="C100" i="21"/>
  <c r="N100" i="21"/>
  <c r="H100" i="21"/>
  <c r="L100" i="21"/>
  <c r="M100" i="21"/>
  <c r="I100" i="21"/>
  <c r="K100" i="21"/>
  <c r="J100" i="21"/>
  <c r="A104" i="25" l="1" a="1"/>
  <c r="A104" i="25" s="1"/>
  <c r="I103" i="25"/>
  <c r="L103" i="25"/>
  <c r="F103" i="25"/>
  <c r="H103" i="25"/>
  <c r="C103" i="25"/>
  <c r="G103" i="25"/>
  <c r="M103" i="25"/>
  <c r="K103" i="25"/>
  <c r="J103" i="25"/>
  <c r="F100" i="18" a="1"/>
  <c r="F100" i="18" s="1"/>
  <c r="H101" i="18" s="1" a="1"/>
  <c r="H101" i="18" s="1"/>
  <c r="A102" i="18" a="1"/>
  <c r="A102" i="18" s="1"/>
  <c r="L101" i="18"/>
  <c r="M101" i="18"/>
  <c r="K101" i="18"/>
  <c r="J101" i="18"/>
  <c r="E101" i="18"/>
  <c r="Q101" i="18"/>
  <c r="G101" i="18"/>
  <c r="N101" i="18"/>
  <c r="O101" i="18"/>
  <c r="P101" i="18"/>
  <c r="C101" i="18"/>
  <c r="A102" i="21" a="1"/>
  <c r="A102" i="21" s="1"/>
  <c r="C101" i="21"/>
  <c r="L101" i="21"/>
  <c r="K101" i="21"/>
  <c r="J101" i="21"/>
  <c r="N101" i="21"/>
  <c r="M101" i="21"/>
  <c r="H101" i="21"/>
  <c r="O101" i="21"/>
  <c r="I101" i="21"/>
  <c r="E101" i="21"/>
  <c r="F102" i="21" s="1" a="1"/>
  <c r="F102" i="21" s="1"/>
  <c r="A105" i="25" l="1" a="1"/>
  <c r="A105" i="25" s="1"/>
  <c r="M104" i="25"/>
  <c r="C104" i="25"/>
  <c r="L104" i="25"/>
  <c r="K104" i="25"/>
  <c r="J104" i="25"/>
  <c r="F104" i="25"/>
  <c r="H104" i="25"/>
  <c r="I104" i="25"/>
  <c r="G104" i="25"/>
  <c r="F101" i="18" a="1"/>
  <c r="F101" i="18" s="1"/>
  <c r="H102" i="18" s="1" a="1"/>
  <c r="H102" i="18" s="1"/>
  <c r="N102" i="18"/>
  <c r="G102" i="18"/>
  <c r="M102" i="18"/>
  <c r="E102" i="18"/>
  <c r="O102" i="18"/>
  <c r="K102" i="18"/>
  <c r="P102" i="18"/>
  <c r="Q102" i="18"/>
  <c r="A103" i="18" a="1"/>
  <c r="A103" i="18" s="1"/>
  <c r="L102" i="18"/>
  <c r="C102" i="18"/>
  <c r="J102" i="18"/>
  <c r="A103" i="21" a="1"/>
  <c r="A103" i="21" s="1"/>
  <c r="H102" i="21"/>
  <c r="K102" i="21"/>
  <c r="L102" i="21"/>
  <c r="O102" i="21"/>
  <c r="J102" i="21"/>
  <c r="I102" i="21"/>
  <c r="E102" i="21"/>
  <c r="F103" i="21" s="1" a="1"/>
  <c r="F103" i="21" s="1"/>
  <c r="N102" i="21"/>
  <c r="C102" i="21"/>
  <c r="M102" i="21"/>
  <c r="A106" i="25" l="1" a="1"/>
  <c r="A106" i="25" s="1"/>
  <c r="F105" i="25"/>
  <c r="M105" i="25"/>
  <c r="L105" i="25"/>
  <c r="C105" i="25"/>
  <c r="K105" i="25"/>
  <c r="I105" i="25"/>
  <c r="G105" i="25"/>
  <c r="H105" i="25"/>
  <c r="J105" i="25"/>
  <c r="F102" i="18" a="1"/>
  <c r="F102" i="18" s="1"/>
  <c r="H103" i="18" s="1" a="1"/>
  <c r="H103" i="18" s="1"/>
  <c r="E103" i="18"/>
  <c r="L103" i="18"/>
  <c r="G103" i="18"/>
  <c r="A104" i="18" a="1"/>
  <c r="A104" i="18" s="1"/>
  <c r="C103" i="18"/>
  <c r="M103" i="18"/>
  <c r="Q103" i="18"/>
  <c r="N103" i="18"/>
  <c r="K103" i="18"/>
  <c r="J103" i="18"/>
  <c r="O103" i="18"/>
  <c r="P103" i="18"/>
  <c r="A104" i="21" a="1"/>
  <c r="A104" i="21" s="1"/>
  <c r="E103" i="21"/>
  <c r="F104" i="21" s="1" a="1"/>
  <c r="F104" i="21" s="1"/>
  <c r="L103" i="21"/>
  <c r="C103" i="21"/>
  <c r="I103" i="21"/>
  <c r="N103" i="21"/>
  <c r="H103" i="21"/>
  <c r="K103" i="21"/>
  <c r="J103" i="21"/>
  <c r="O103" i="21"/>
  <c r="M103" i="21"/>
  <c r="A107" i="25" l="1" a="1"/>
  <c r="A107" i="25" s="1"/>
  <c r="K106" i="25"/>
  <c r="I106" i="25"/>
  <c r="F106" i="25"/>
  <c r="H106" i="25"/>
  <c r="C106" i="25"/>
  <c r="J106" i="25"/>
  <c r="G106" i="25"/>
  <c r="M106" i="25"/>
  <c r="L106" i="25"/>
  <c r="F103" i="18" a="1"/>
  <c r="F103" i="18" s="1"/>
  <c r="H104" i="18" s="1" a="1"/>
  <c r="H104" i="18" s="1"/>
  <c r="C104" i="18"/>
  <c r="A105" i="18" a="1"/>
  <c r="A105" i="18" s="1"/>
  <c r="N104" i="18"/>
  <c r="O104" i="18"/>
  <c r="G104" i="18"/>
  <c r="K104" i="18"/>
  <c r="J104" i="18"/>
  <c r="P104" i="18"/>
  <c r="L104" i="18"/>
  <c r="Q104" i="18"/>
  <c r="E104" i="18"/>
  <c r="M104" i="18"/>
  <c r="A105" i="21" a="1"/>
  <c r="A105" i="21" s="1"/>
  <c r="C104" i="21"/>
  <c r="H104" i="21"/>
  <c r="L104" i="21"/>
  <c r="O104" i="21"/>
  <c r="J104" i="21"/>
  <c r="M104" i="21"/>
  <c r="K104" i="21"/>
  <c r="E104" i="21"/>
  <c r="F105" i="21" s="1" a="1"/>
  <c r="F105" i="21" s="1"/>
  <c r="N104" i="21"/>
  <c r="I104" i="21"/>
  <c r="A108" i="25" l="1" a="1"/>
  <c r="A108" i="25" s="1"/>
  <c r="I107" i="25"/>
  <c r="G107" i="25"/>
  <c r="C107" i="25"/>
  <c r="H107" i="25"/>
  <c r="F107" i="25"/>
  <c r="J107" i="25"/>
  <c r="K107" i="25"/>
  <c r="L107" i="25"/>
  <c r="M107" i="25"/>
  <c r="F104" i="18" a="1"/>
  <c r="F104" i="18" s="1"/>
  <c r="H105" i="18" s="1" a="1"/>
  <c r="H105" i="18" s="1"/>
  <c r="E105" i="18"/>
  <c r="M105" i="18"/>
  <c r="C105" i="18"/>
  <c r="Q105" i="18"/>
  <c r="N105" i="18"/>
  <c r="P105" i="18"/>
  <c r="O105" i="18"/>
  <c r="A106" i="18" a="1"/>
  <c r="A106" i="18" s="1"/>
  <c r="J105" i="18"/>
  <c r="G105" i="18"/>
  <c r="L105" i="18"/>
  <c r="K105" i="18"/>
  <c r="A106" i="21" a="1"/>
  <c r="A106" i="21" s="1"/>
  <c r="N105" i="21"/>
  <c r="E105" i="21"/>
  <c r="F106" i="21" s="1" a="1"/>
  <c r="F106" i="21" s="1"/>
  <c r="I105" i="21"/>
  <c r="C105" i="21"/>
  <c r="J105" i="21"/>
  <c r="M105" i="21"/>
  <c r="O105" i="21"/>
  <c r="K105" i="21"/>
  <c r="H105" i="21"/>
  <c r="L105" i="21"/>
  <c r="A109" i="25" l="1" a="1"/>
  <c r="A109" i="25" s="1"/>
  <c r="F108" i="25"/>
  <c r="J108" i="25"/>
  <c r="M108" i="25"/>
  <c r="G108" i="25"/>
  <c r="C108" i="25"/>
  <c r="L108" i="25"/>
  <c r="K108" i="25"/>
  <c r="H108" i="25"/>
  <c r="I108" i="25"/>
  <c r="F105" i="18" a="1"/>
  <c r="F105" i="18" s="1"/>
  <c r="H106" i="18" s="1" a="1"/>
  <c r="H106" i="18" s="1"/>
  <c r="G106" i="18"/>
  <c r="M106" i="18"/>
  <c r="E106" i="18"/>
  <c r="A107" i="18" a="1"/>
  <c r="A107" i="18" s="1"/>
  <c r="C106" i="18"/>
  <c r="N106" i="18"/>
  <c r="K106" i="18"/>
  <c r="J106" i="18"/>
  <c r="L106" i="18"/>
  <c r="Q106" i="18"/>
  <c r="P106" i="18"/>
  <c r="O106" i="18"/>
  <c r="A107" i="21" a="1"/>
  <c r="A107" i="21" s="1"/>
  <c r="E106" i="21"/>
  <c r="F107" i="21" s="1" a="1"/>
  <c r="F107" i="21" s="1"/>
  <c r="L106" i="21"/>
  <c r="M106" i="21"/>
  <c r="C106" i="21"/>
  <c r="J106" i="21"/>
  <c r="H106" i="21"/>
  <c r="O106" i="21"/>
  <c r="I106" i="21"/>
  <c r="N106" i="21"/>
  <c r="K106" i="21"/>
  <c r="A110" i="25" l="1" a="1"/>
  <c r="A110" i="25" s="1"/>
  <c r="K109" i="25"/>
  <c r="I109" i="25"/>
  <c r="L109" i="25"/>
  <c r="F109" i="25"/>
  <c r="C109" i="25"/>
  <c r="J109" i="25"/>
  <c r="H109" i="25"/>
  <c r="G109" i="25"/>
  <c r="M109" i="25"/>
  <c r="F106" i="18" a="1"/>
  <c r="F106" i="18" s="1"/>
  <c r="H107" i="18" s="1" a="1"/>
  <c r="H107" i="18" s="1"/>
  <c r="K107" i="18"/>
  <c r="O107" i="18"/>
  <c r="J107" i="18"/>
  <c r="N107" i="18"/>
  <c r="A108" i="18" a="1"/>
  <c r="A108" i="18" s="1"/>
  <c r="E107" i="18"/>
  <c r="M107" i="18"/>
  <c r="C107" i="18"/>
  <c r="Q107" i="18"/>
  <c r="L107" i="18"/>
  <c r="P107" i="18"/>
  <c r="G107" i="18"/>
  <c r="A108" i="21" a="1"/>
  <c r="A108" i="21" s="1"/>
  <c r="E107" i="21"/>
  <c r="F108" i="21" s="1" a="1"/>
  <c r="F108" i="21" s="1"/>
  <c r="K107" i="21"/>
  <c r="C107" i="21"/>
  <c r="L107" i="21"/>
  <c r="O107" i="21"/>
  <c r="N107" i="21"/>
  <c r="J107" i="21"/>
  <c r="H107" i="21"/>
  <c r="I107" i="21"/>
  <c r="M107" i="21"/>
  <c r="A111" i="25" l="1" a="1"/>
  <c r="A111" i="25" s="1"/>
  <c r="J110" i="25"/>
  <c r="H110" i="25"/>
  <c r="C110" i="25"/>
  <c r="G110" i="25"/>
  <c r="K110" i="25"/>
  <c r="M110" i="25"/>
  <c r="I110" i="25"/>
  <c r="L110" i="25"/>
  <c r="F110" i="25"/>
  <c r="F107" i="18" a="1"/>
  <c r="F107" i="18" s="1"/>
  <c r="H108" i="18" s="1" a="1"/>
  <c r="H108" i="18" s="1"/>
  <c r="E108" i="18"/>
  <c r="L108" i="18"/>
  <c r="G108" i="18"/>
  <c r="C108" i="18"/>
  <c r="J108" i="18"/>
  <c r="K108" i="18"/>
  <c r="O108" i="18"/>
  <c r="A109" i="18" a="1"/>
  <c r="A109" i="18" s="1"/>
  <c r="Q108" i="18"/>
  <c r="N108" i="18"/>
  <c r="M108" i="18"/>
  <c r="P108" i="18"/>
  <c r="A109" i="21" a="1"/>
  <c r="A109" i="21" s="1"/>
  <c r="E108" i="21"/>
  <c r="F109" i="21" s="1" a="1"/>
  <c r="F109" i="21" s="1"/>
  <c r="J108" i="21"/>
  <c r="C108" i="21"/>
  <c r="L108" i="21"/>
  <c r="K108" i="21"/>
  <c r="I108" i="21"/>
  <c r="H108" i="21"/>
  <c r="O108" i="21"/>
  <c r="N108" i="21"/>
  <c r="M108" i="21"/>
  <c r="A112" i="25" l="1" a="1"/>
  <c r="A112" i="25" s="1"/>
  <c r="H111" i="25"/>
  <c r="L111" i="25"/>
  <c r="C111" i="25"/>
  <c r="J111" i="25"/>
  <c r="M111" i="25"/>
  <c r="G111" i="25"/>
  <c r="F111" i="25"/>
  <c r="I111" i="25"/>
  <c r="K111" i="25"/>
  <c r="F108" i="18" a="1"/>
  <c r="F108" i="18" s="1"/>
  <c r="H109" i="18" s="1" a="1"/>
  <c r="H109" i="18" s="1"/>
  <c r="J109" i="18"/>
  <c r="Q109" i="18"/>
  <c r="E109" i="18"/>
  <c r="A110" i="18" a="1"/>
  <c r="A110" i="18" s="1"/>
  <c r="G109" i="18"/>
  <c r="M109" i="18"/>
  <c r="C109" i="18"/>
  <c r="L109" i="18"/>
  <c r="K109" i="18"/>
  <c r="P109" i="18"/>
  <c r="O109" i="18"/>
  <c r="N109" i="18"/>
  <c r="A110" i="21" a="1"/>
  <c r="A110" i="21" s="1"/>
  <c r="E109" i="21"/>
  <c r="F110" i="21" s="1" a="1"/>
  <c r="F110" i="21" s="1"/>
  <c r="N109" i="21"/>
  <c r="C109" i="21"/>
  <c r="J109" i="21"/>
  <c r="H109" i="21"/>
  <c r="L109" i="21"/>
  <c r="K109" i="21"/>
  <c r="I109" i="21"/>
  <c r="O109" i="21"/>
  <c r="M109" i="21"/>
  <c r="A113" i="25" l="1" a="1"/>
  <c r="A113" i="25" s="1"/>
  <c r="M112" i="25"/>
  <c r="J112" i="25"/>
  <c r="L112" i="25"/>
  <c r="C112" i="25"/>
  <c r="I112" i="25"/>
  <c r="H112" i="25"/>
  <c r="K112" i="25"/>
  <c r="F112" i="25"/>
  <c r="G112" i="25"/>
  <c r="F109" i="18" a="1"/>
  <c r="F109" i="18" s="1"/>
  <c r="H110" i="18" s="1" a="1"/>
  <c r="H110" i="18" s="1"/>
  <c r="P110" i="18"/>
  <c r="O110" i="18"/>
  <c r="E110" i="18"/>
  <c r="C110" i="18"/>
  <c r="K110" i="18"/>
  <c r="Q110" i="18"/>
  <c r="J110" i="18"/>
  <c r="N110" i="18"/>
  <c r="L110" i="18"/>
  <c r="M110" i="18"/>
  <c r="G110" i="18"/>
  <c r="A111" i="18" a="1"/>
  <c r="A111" i="18" s="1"/>
  <c r="A111" i="21" a="1"/>
  <c r="A111" i="21" s="1"/>
  <c r="E110" i="21"/>
  <c r="F111" i="21" s="1" a="1"/>
  <c r="F111" i="21" s="1"/>
  <c r="O110" i="21"/>
  <c r="C110" i="21"/>
  <c r="I110" i="21"/>
  <c r="J110" i="21"/>
  <c r="N110" i="21"/>
  <c r="K110" i="21"/>
  <c r="L110" i="21"/>
  <c r="M110" i="21"/>
  <c r="H110" i="21"/>
  <c r="A114" i="25" l="1" a="1"/>
  <c r="A114" i="25" s="1"/>
  <c r="G113" i="25"/>
  <c r="H113" i="25"/>
  <c r="C113" i="25"/>
  <c r="F113" i="25"/>
  <c r="L113" i="25"/>
  <c r="I113" i="25"/>
  <c r="M113" i="25"/>
  <c r="J113" i="25"/>
  <c r="K113" i="25"/>
  <c r="F110" i="18" a="1"/>
  <c r="F110" i="18" s="1"/>
  <c r="H111" i="18" s="1" a="1"/>
  <c r="H111" i="18" s="1"/>
  <c r="C111" i="18"/>
  <c r="K111" i="18"/>
  <c r="A112" i="18" a="1"/>
  <c r="A112" i="18" s="1"/>
  <c r="L111" i="18"/>
  <c r="M111" i="18"/>
  <c r="P111" i="18"/>
  <c r="G111" i="18"/>
  <c r="J111" i="18"/>
  <c r="N111" i="18"/>
  <c r="E111" i="18"/>
  <c r="O111" i="18"/>
  <c r="Q111" i="18"/>
  <c r="A112" i="21" a="1"/>
  <c r="A112" i="21" s="1"/>
  <c r="E111" i="21"/>
  <c r="F112" i="21" s="1" a="1"/>
  <c r="F112" i="21" s="1"/>
  <c r="O111" i="21"/>
  <c r="C111" i="21"/>
  <c r="N111" i="21"/>
  <c r="K111" i="21"/>
  <c r="I111" i="21"/>
  <c r="J111" i="21"/>
  <c r="L111" i="21"/>
  <c r="M111" i="21"/>
  <c r="H111" i="21"/>
  <c r="A115" i="25" l="1" a="1"/>
  <c r="A115" i="25" s="1"/>
  <c r="J114" i="25"/>
  <c r="G114" i="25"/>
  <c r="C114" i="25"/>
  <c r="K114" i="25"/>
  <c r="L114" i="25"/>
  <c r="I114" i="25"/>
  <c r="M114" i="25"/>
  <c r="H114" i="25"/>
  <c r="F114" i="25"/>
  <c r="F111" i="18" a="1"/>
  <c r="F111" i="18" s="1"/>
  <c r="H112" i="18" s="1" a="1"/>
  <c r="H112" i="18" s="1"/>
  <c r="G112" i="18"/>
  <c r="C112" i="18"/>
  <c r="N112" i="18"/>
  <c r="Q112" i="18"/>
  <c r="A113" i="18" a="1"/>
  <c r="A113" i="18" s="1"/>
  <c r="M112" i="18"/>
  <c r="L112" i="18"/>
  <c r="K112" i="18"/>
  <c r="J112" i="18"/>
  <c r="O112" i="18"/>
  <c r="E112" i="18"/>
  <c r="P112" i="18"/>
  <c r="A113" i="21" a="1"/>
  <c r="A113" i="21" s="1"/>
  <c r="E112" i="21"/>
  <c r="F113" i="21" s="1" a="1"/>
  <c r="F113" i="21" s="1"/>
  <c r="L112" i="21"/>
  <c r="C112" i="21"/>
  <c r="J112" i="21"/>
  <c r="N112" i="21"/>
  <c r="O112" i="21"/>
  <c r="H112" i="21"/>
  <c r="K112" i="21"/>
  <c r="I112" i="21"/>
  <c r="M112" i="21"/>
  <c r="A116" i="25" l="1" a="1"/>
  <c r="A116" i="25" s="1"/>
  <c r="F115" i="25"/>
  <c r="I115" i="25"/>
  <c r="C115" i="25"/>
  <c r="L115" i="25"/>
  <c r="K115" i="25"/>
  <c r="G115" i="25"/>
  <c r="J115" i="25"/>
  <c r="H115" i="25"/>
  <c r="M115" i="25"/>
  <c r="F112" i="18" a="1"/>
  <c r="F112" i="18" s="1"/>
  <c r="H113" i="18" s="1" a="1"/>
  <c r="H113" i="18" s="1"/>
  <c r="G113" i="18"/>
  <c r="K113" i="18"/>
  <c r="O113" i="18"/>
  <c r="J113" i="18"/>
  <c r="C113" i="18"/>
  <c r="E113" i="18"/>
  <c r="A114" i="18" a="1"/>
  <c r="A114" i="18" s="1"/>
  <c r="N113" i="18"/>
  <c r="M113" i="18"/>
  <c r="Q113" i="18"/>
  <c r="L113" i="18"/>
  <c r="P113" i="18"/>
  <c r="A114" i="21" a="1"/>
  <c r="A114" i="21" s="1"/>
  <c r="E113" i="21"/>
  <c r="F114" i="21" s="1" a="1"/>
  <c r="F114" i="21" s="1"/>
  <c r="M113" i="21"/>
  <c r="C113" i="21"/>
  <c r="O113" i="21"/>
  <c r="I113" i="21"/>
  <c r="N113" i="21"/>
  <c r="L113" i="21"/>
  <c r="K113" i="21"/>
  <c r="J113" i="21"/>
  <c r="H113" i="21"/>
  <c r="A117" i="25" l="1" a="1"/>
  <c r="A117" i="25" s="1"/>
  <c r="L116" i="25"/>
  <c r="I116" i="25"/>
  <c r="C116" i="25"/>
  <c r="H116" i="25"/>
  <c r="M116" i="25"/>
  <c r="K116" i="25"/>
  <c r="F116" i="25"/>
  <c r="J116" i="25"/>
  <c r="G116" i="25"/>
  <c r="F113" i="18" a="1"/>
  <c r="F113" i="18" s="1"/>
  <c r="H114" i="18" s="1" a="1"/>
  <c r="H114" i="18" s="1"/>
  <c r="N114" i="18"/>
  <c r="M114" i="18"/>
  <c r="J114" i="18"/>
  <c r="G114" i="18"/>
  <c r="P114" i="18"/>
  <c r="C114" i="18"/>
  <c r="Q114" i="18"/>
  <c r="L114" i="18"/>
  <c r="O114" i="18"/>
  <c r="A115" i="18" a="1"/>
  <c r="A115" i="18" s="1"/>
  <c r="E114" i="18"/>
  <c r="K114" i="18"/>
  <c r="A115" i="21" a="1"/>
  <c r="A115" i="21" s="1"/>
  <c r="E114" i="21"/>
  <c r="F115" i="21" s="1" a="1"/>
  <c r="F115" i="21" s="1"/>
  <c r="L114" i="21"/>
  <c r="O114" i="21"/>
  <c r="C114" i="21"/>
  <c r="I114" i="21"/>
  <c r="H114" i="21"/>
  <c r="K114" i="21"/>
  <c r="J114" i="21"/>
  <c r="N114" i="21"/>
  <c r="M114" i="21"/>
  <c r="A118" i="25" l="1" a="1"/>
  <c r="A118" i="25" s="1"/>
  <c r="M117" i="25"/>
  <c r="H117" i="25"/>
  <c r="C117" i="25"/>
  <c r="K117" i="25"/>
  <c r="F117" i="25"/>
  <c r="G117" i="25"/>
  <c r="I117" i="25"/>
  <c r="L117" i="25"/>
  <c r="J117" i="25"/>
  <c r="F114" i="18" a="1"/>
  <c r="F114" i="18" s="1"/>
  <c r="H115" i="18" s="1" a="1"/>
  <c r="H115" i="18" s="1"/>
  <c r="C115" i="18"/>
  <c r="P115" i="18"/>
  <c r="M115" i="18"/>
  <c r="O115" i="18"/>
  <c r="E115" i="18"/>
  <c r="Q115" i="18"/>
  <c r="K115" i="18"/>
  <c r="G115" i="18"/>
  <c r="N115" i="18"/>
  <c r="L115" i="18"/>
  <c r="J115" i="18"/>
  <c r="A116" i="18" a="1"/>
  <c r="A116" i="18" s="1"/>
  <c r="A116" i="21" a="1"/>
  <c r="A116" i="21" s="1"/>
  <c r="K115" i="21"/>
  <c r="E115" i="21"/>
  <c r="F116" i="21" s="1" a="1"/>
  <c r="F116" i="21" s="1"/>
  <c r="H115" i="21"/>
  <c r="C115" i="21"/>
  <c r="L115" i="21"/>
  <c r="N115" i="21"/>
  <c r="O115" i="21"/>
  <c r="J115" i="21"/>
  <c r="M115" i="21"/>
  <c r="I115" i="21"/>
  <c r="A119" i="25" l="1" a="1"/>
  <c r="A119" i="25" s="1"/>
  <c r="F118" i="25"/>
  <c r="K118" i="25"/>
  <c r="C118" i="25"/>
  <c r="M118" i="25"/>
  <c r="L118" i="25"/>
  <c r="H118" i="25"/>
  <c r="J118" i="25"/>
  <c r="G118" i="25"/>
  <c r="I118" i="25"/>
  <c r="F115" i="18" a="1"/>
  <c r="F115" i="18" s="1"/>
  <c r="H116" i="18" s="1" a="1"/>
  <c r="H116" i="18" s="1"/>
  <c r="Q116" i="18"/>
  <c r="N116" i="18"/>
  <c r="K116" i="18"/>
  <c r="G116" i="18"/>
  <c r="C116" i="18"/>
  <c r="O116" i="18"/>
  <c r="E116" i="18"/>
  <c r="A117" i="18" a="1"/>
  <c r="A117" i="18" s="1"/>
  <c r="L116" i="18"/>
  <c r="M116" i="18"/>
  <c r="J116" i="18"/>
  <c r="P116" i="18"/>
  <c r="A117" i="21" a="1"/>
  <c r="A117" i="21" s="1"/>
  <c r="E116" i="21"/>
  <c r="F117" i="21" s="1" a="1"/>
  <c r="F117" i="21" s="1"/>
  <c r="I116" i="21"/>
  <c r="O116" i="21"/>
  <c r="C116" i="21"/>
  <c r="H116" i="21"/>
  <c r="K116" i="21"/>
  <c r="J116" i="21"/>
  <c r="M116" i="21"/>
  <c r="L116" i="21"/>
  <c r="N116" i="21"/>
  <c r="A120" i="25" l="1" a="1"/>
  <c r="A120" i="25" s="1"/>
  <c r="G119" i="25"/>
  <c r="C119" i="25"/>
  <c r="F119" i="25"/>
  <c r="L119" i="25"/>
  <c r="K119" i="25"/>
  <c r="M119" i="25"/>
  <c r="J119" i="25"/>
  <c r="I119" i="25"/>
  <c r="H119" i="25"/>
  <c r="F116" i="18" a="1"/>
  <c r="F116" i="18" s="1"/>
  <c r="H117" i="18" s="1" a="1"/>
  <c r="H117" i="18" s="1"/>
  <c r="C117" i="18"/>
  <c r="N117" i="18"/>
  <c r="O117" i="18"/>
  <c r="M117" i="18"/>
  <c r="J117" i="18"/>
  <c r="A118" i="18" a="1"/>
  <c r="A118" i="18" s="1"/>
  <c r="E117" i="18"/>
  <c r="Q117" i="18"/>
  <c r="K117" i="18"/>
  <c r="G117" i="18"/>
  <c r="P117" i="18"/>
  <c r="L117" i="18"/>
  <c r="A118" i="21" a="1"/>
  <c r="A118" i="21" s="1"/>
  <c r="E117" i="21"/>
  <c r="F118" i="21" s="1" a="1"/>
  <c r="F118" i="21" s="1"/>
  <c r="I117" i="21"/>
  <c r="N117" i="21"/>
  <c r="C117" i="21"/>
  <c r="K117" i="21"/>
  <c r="J117" i="21"/>
  <c r="L117" i="21"/>
  <c r="M117" i="21"/>
  <c r="O117" i="21"/>
  <c r="H117" i="21"/>
  <c r="A121" i="25" l="1" a="1"/>
  <c r="A121" i="25" s="1"/>
  <c r="H120" i="25"/>
  <c r="G120" i="25"/>
  <c r="K120" i="25"/>
  <c r="C120" i="25"/>
  <c r="J120" i="25"/>
  <c r="F120" i="25"/>
  <c r="M120" i="25"/>
  <c r="I120" i="25"/>
  <c r="L120" i="25"/>
  <c r="F117" i="18" a="1"/>
  <c r="F117" i="18" s="1"/>
  <c r="H118" i="18" s="1" a="1"/>
  <c r="H118" i="18" s="1"/>
  <c r="K118" i="18"/>
  <c r="O118" i="18"/>
  <c r="P118" i="18"/>
  <c r="N118" i="18"/>
  <c r="E118" i="18"/>
  <c r="Q118" i="18"/>
  <c r="M118" i="18"/>
  <c r="J118" i="18"/>
  <c r="G118" i="18"/>
  <c r="A119" i="18" a="1"/>
  <c r="A119" i="18" s="1"/>
  <c r="L118" i="18"/>
  <c r="C118" i="18"/>
  <c r="A119" i="21" a="1"/>
  <c r="A119" i="21" s="1"/>
  <c r="E118" i="21"/>
  <c r="F119" i="21" s="1" a="1"/>
  <c r="F119" i="21" s="1"/>
  <c r="M118" i="21"/>
  <c r="I118" i="21"/>
  <c r="H118" i="21"/>
  <c r="C118" i="21"/>
  <c r="L118" i="21"/>
  <c r="K118" i="21"/>
  <c r="O118" i="21"/>
  <c r="N118" i="21"/>
  <c r="J118" i="21"/>
  <c r="A122" i="25" l="1" a="1"/>
  <c r="A122" i="25" s="1"/>
  <c r="F121" i="25"/>
  <c r="C121" i="25"/>
  <c r="L121" i="25"/>
  <c r="K121" i="25"/>
  <c r="J121" i="25"/>
  <c r="H121" i="25"/>
  <c r="M121" i="25"/>
  <c r="I121" i="25"/>
  <c r="G121" i="25"/>
  <c r="F118" i="18" a="1"/>
  <c r="F118" i="18" s="1"/>
  <c r="H119" i="18" s="1" a="1"/>
  <c r="H119" i="18" s="1"/>
  <c r="E119" i="18"/>
  <c r="Q119" i="18"/>
  <c r="G119" i="18"/>
  <c r="A120" i="18" a="1"/>
  <c r="A120" i="18" s="1"/>
  <c r="P119" i="18"/>
  <c r="O119" i="18"/>
  <c r="C119" i="18"/>
  <c r="M119" i="18"/>
  <c r="J119" i="18"/>
  <c r="K119" i="18"/>
  <c r="N119" i="18"/>
  <c r="L119" i="18"/>
  <c r="A120" i="21" a="1"/>
  <c r="A120" i="21" s="1"/>
  <c r="C119" i="21"/>
  <c r="I119" i="21"/>
  <c r="J119" i="21"/>
  <c r="E119" i="21"/>
  <c r="F120" i="21" s="1" a="1"/>
  <c r="F120" i="21" s="1"/>
  <c r="O119" i="21"/>
  <c r="N119" i="21"/>
  <c r="H119" i="21"/>
  <c r="L119" i="21"/>
  <c r="M119" i="21"/>
  <c r="K119" i="21"/>
  <c r="A123" i="25" l="1" a="1"/>
  <c r="A123" i="25" s="1"/>
  <c r="J122" i="25"/>
  <c r="F122" i="25"/>
  <c r="G122" i="25"/>
  <c r="C122" i="25"/>
  <c r="I122" i="25"/>
  <c r="M122" i="25"/>
  <c r="L122" i="25"/>
  <c r="K122" i="25"/>
  <c r="H122" i="25"/>
  <c r="F119" i="18" a="1"/>
  <c r="F119" i="18" s="1"/>
  <c r="H120" i="18" s="1" a="1"/>
  <c r="H120" i="18" s="1"/>
  <c r="O120" i="18"/>
  <c r="K120" i="18"/>
  <c r="L120" i="18"/>
  <c r="N120" i="18"/>
  <c r="E120" i="18"/>
  <c r="M120" i="18"/>
  <c r="A121" i="18" a="1"/>
  <c r="A121" i="18" s="1"/>
  <c r="C120" i="18"/>
  <c r="Q120" i="18"/>
  <c r="G120" i="18"/>
  <c r="P120" i="18"/>
  <c r="J120" i="18"/>
  <c r="A121" i="21" a="1"/>
  <c r="A121" i="21" s="1"/>
  <c r="E120" i="21"/>
  <c r="F121" i="21" s="1" a="1"/>
  <c r="F121" i="21" s="1"/>
  <c r="H120" i="21"/>
  <c r="K120" i="21"/>
  <c r="C120" i="21"/>
  <c r="M120" i="21"/>
  <c r="O120" i="21"/>
  <c r="N120" i="21"/>
  <c r="J120" i="21"/>
  <c r="I120" i="21"/>
  <c r="L120" i="21"/>
  <c r="A124" i="25" l="1" a="1"/>
  <c r="A124" i="25" s="1"/>
  <c r="J123" i="25"/>
  <c r="F123" i="25"/>
  <c r="C123" i="25"/>
  <c r="H123" i="25"/>
  <c r="G123" i="25"/>
  <c r="M123" i="25"/>
  <c r="K123" i="25"/>
  <c r="L123" i="25"/>
  <c r="I123" i="25"/>
  <c r="F120" i="18" a="1"/>
  <c r="F120" i="18" s="1"/>
  <c r="H121" i="18" s="1" a="1"/>
  <c r="H121" i="18" s="1"/>
  <c r="M121" i="18"/>
  <c r="G121" i="18"/>
  <c r="A122" i="18" a="1"/>
  <c r="A122" i="18" s="1"/>
  <c r="C121" i="18"/>
  <c r="E121" i="18"/>
  <c r="K121" i="18"/>
  <c r="J121" i="18"/>
  <c r="N121" i="18"/>
  <c r="O121" i="18"/>
  <c r="L121" i="18"/>
  <c r="P121" i="18"/>
  <c r="Q121" i="18"/>
  <c r="A122" i="21" a="1"/>
  <c r="A122" i="21" s="1"/>
  <c r="E121" i="21"/>
  <c r="F122" i="21" s="1" a="1"/>
  <c r="F122" i="21" s="1"/>
  <c r="H121" i="21"/>
  <c r="I121" i="21"/>
  <c r="J121" i="21"/>
  <c r="C121" i="21"/>
  <c r="M121" i="21"/>
  <c r="L121" i="21"/>
  <c r="N121" i="21"/>
  <c r="K121" i="21"/>
  <c r="O121" i="21"/>
  <c r="A125" i="25" l="1" a="1"/>
  <c r="A125" i="25" s="1"/>
  <c r="G124" i="25"/>
  <c r="M124" i="25"/>
  <c r="C124" i="25"/>
  <c r="L124" i="25"/>
  <c r="I124" i="25"/>
  <c r="F124" i="25"/>
  <c r="J124" i="25"/>
  <c r="H124" i="25"/>
  <c r="K124" i="25"/>
  <c r="F121" i="18" a="1"/>
  <c r="F121" i="18" s="1"/>
  <c r="H122" i="18" s="1" a="1"/>
  <c r="H122" i="18" s="1"/>
  <c r="Q122" i="18"/>
  <c r="G122" i="18"/>
  <c r="A123" i="18" a="1"/>
  <c r="A123" i="18" s="1"/>
  <c r="O122" i="18"/>
  <c r="E122" i="18"/>
  <c r="M122" i="18"/>
  <c r="J122" i="18"/>
  <c r="C122" i="18"/>
  <c r="L122" i="18"/>
  <c r="K122" i="18"/>
  <c r="P122" i="18"/>
  <c r="N122" i="18"/>
  <c r="A123" i="21" a="1"/>
  <c r="A123" i="21" s="1"/>
  <c r="E122" i="21"/>
  <c r="F123" i="21" s="1" a="1"/>
  <c r="F123" i="21" s="1"/>
  <c r="K122" i="21"/>
  <c r="C122" i="21"/>
  <c r="J122" i="21"/>
  <c r="I122" i="21"/>
  <c r="N122" i="21"/>
  <c r="H122" i="21"/>
  <c r="O122" i="21"/>
  <c r="M122" i="21"/>
  <c r="L122" i="21"/>
  <c r="A126" i="25" l="1" a="1"/>
  <c r="A126" i="25" s="1"/>
  <c r="I125" i="25"/>
  <c r="G125" i="25"/>
  <c r="C125" i="25"/>
  <c r="F125" i="25"/>
  <c r="L125" i="25"/>
  <c r="H125" i="25"/>
  <c r="K125" i="25"/>
  <c r="J125" i="25"/>
  <c r="M125" i="25"/>
  <c r="F122" i="18" a="1"/>
  <c r="F122" i="18" s="1"/>
  <c r="H123" i="18" s="1" a="1"/>
  <c r="H123" i="18" s="1"/>
  <c r="N123" i="18"/>
  <c r="L123" i="18"/>
  <c r="E123" i="18"/>
  <c r="J123" i="18"/>
  <c r="A124" i="18" a="1"/>
  <c r="A124" i="18" s="1"/>
  <c r="P123" i="18"/>
  <c r="G123" i="18"/>
  <c r="Q123" i="18"/>
  <c r="C123" i="18"/>
  <c r="O123" i="18"/>
  <c r="K123" i="18"/>
  <c r="M123" i="18"/>
  <c r="A124" i="21" a="1"/>
  <c r="A124" i="21" s="1"/>
  <c r="O123" i="21"/>
  <c r="E123" i="21"/>
  <c r="F124" i="21" s="1" a="1"/>
  <c r="F124" i="21" s="1"/>
  <c r="H123" i="21"/>
  <c r="C123" i="21"/>
  <c r="N123" i="21"/>
  <c r="J123" i="21"/>
  <c r="L123" i="21"/>
  <c r="K123" i="21"/>
  <c r="I123" i="21"/>
  <c r="M123" i="21"/>
  <c r="A127" i="25" l="1" a="1"/>
  <c r="A127" i="25" s="1"/>
  <c r="J126" i="25"/>
  <c r="K126" i="25"/>
  <c r="C126" i="25"/>
  <c r="H126" i="25"/>
  <c r="I126" i="25"/>
  <c r="F126" i="25"/>
  <c r="M126" i="25"/>
  <c r="G126" i="25"/>
  <c r="L126" i="25"/>
  <c r="F123" i="18" a="1"/>
  <c r="F123" i="18" s="1"/>
  <c r="H124" i="18" s="1" a="1"/>
  <c r="H124" i="18" s="1"/>
  <c r="E124" i="18"/>
  <c r="P124" i="18"/>
  <c r="G124" i="18"/>
  <c r="K124" i="18"/>
  <c r="M124" i="18"/>
  <c r="C124" i="18"/>
  <c r="O124" i="18"/>
  <c r="N124" i="18"/>
  <c r="A125" i="18" a="1"/>
  <c r="A125" i="18" s="1"/>
  <c r="Q124" i="18"/>
  <c r="J124" i="18"/>
  <c r="L124" i="18"/>
  <c r="A125" i="21" a="1"/>
  <c r="A125" i="21" s="1"/>
  <c r="C124" i="21"/>
  <c r="O124" i="21"/>
  <c r="I124" i="21"/>
  <c r="N124" i="21"/>
  <c r="M124" i="21"/>
  <c r="E124" i="21"/>
  <c r="F125" i="21" s="1" a="1"/>
  <c r="F125" i="21" s="1"/>
  <c r="K124" i="21"/>
  <c r="L124" i="21"/>
  <c r="J124" i="21"/>
  <c r="H124" i="21"/>
  <c r="A128" i="25" l="1" a="1"/>
  <c r="A128" i="25" s="1"/>
  <c r="J127" i="25"/>
  <c r="F127" i="25"/>
  <c r="C127" i="25"/>
  <c r="M127" i="25"/>
  <c r="H127" i="25"/>
  <c r="G127" i="25"/>
  <c r="L127" i="25"/>
  <c r="I127" i="25"/>
  <c r="K127" i="25"/>
  <c r="F124" i="18" a="1"/>
  <c r="F124" i="18" s="1"/>
  <c r="H125" i="18" s="1" a="1"/>
  <c r="H125" i="18" s="1"/>
  <c r="A126" i="18" a="1"/>
  <c r="A126" i="18" s="1"/>
  <c r="K125" i="18"/>
  <c r="G125" i="18"/>
  <c r="N125" i="18"/>
  <c r="J125" i="18"/>
  <c r="M125" i="18"/>
  <c r="O125" i="18"/>
  <c r="E125" i="18"/>
  <c r="P125" i="18"/>
  <c r="Q125" i="18"/>
  <c r="C125" i="18"/>
  <c r="L125" i="18"/>
  <c r="A126" i="21" a="1"/>
  <c r="A126" i="21" s="1"/>
  <c r="J125" i="21"/>
  <c r="M125" i="21"/>
  <c r="H125" i="21"/>
  <c r="E125" i="21"/>
  <c r="F126" i="21" s="1" a="1"/>
  <c r="F126" i="21" s="1"/>
  <c r="K125" i="21"/>
  <c r="C125" i="21"/>
  <c r="L125" i="21"/>
  <c r="O125" i="21"/>
  <c r="I125" i="21"/>
  <c r="N125" i="21"/>
  <c r="A129" i="25" l="1" a="1"/>
  <c r="A129" i="25" s="1"/>
  <c r="K128" i="25"/>
  <c r="J128" i="25"/>
  <c r="L128" i="25"/>
  <c r="M128" i="25"/>
  <c r="C128" i="25"/>
  <c r="G128" i="25"/>
  <c r="H128" i="25"/>
  <c r="I128" i="25"/>
  <c r="F128" i="25"/>
  <c r="F125" i="18" a="1"/>
  <c r="F125" i="18" s="1"/>
  <c r="H126" i="18" s="1" a="1"/>
  <c r="H126" i="18" s="1"/>
  <c r="O126" i="18"/>
  <c r="M126" i="18"/>
  <c r="Q126" i="18"/>
  <c r="G126" i="18"/>
  <c r="P126" i="18"/>
  <c r="K126" i="18"/>
  <c r="L126" i="18"/>
  <c r="E126" i="18"/>
  <c r="J126" i="18"/>
  <c r="C126" i="18"/>
  <c r="A127" i="18" a="1"/>
  <c r="A127" i="18" s="1"/>
  <c r="N126" i="18"/>
  <c r="A127" i="21" a="1"/>
  <c r="A127" i="21" s="1"/>
  <c r="H126" i="21"/>
  <c r="L126" i="21"/>
  <c r="K126" i="21"/>
  <c r="J126" i="21"/>
  <c r="M126" i="21"/>
  <c r="N126" i="21"/>
  <c r="I126" i="21"/>
  <c r="E126" i="21"/>
  <c r="F127" i="21" s="1" a="1"/>
  <c r="F127" i="21" s="1"/>
  <c r="C126" i="21"/>
  <c r="O126" i="21"/>
  <c r="A130" i="25" l="1" a="1"/>
  <c r="A130" i="25" s="1"/>
  <c r="G129" i="25"/>
  <c r="M129" i="25"/>
  <c r="C129" i="25"/>
  <c r="J129" i="25"/>
  <c r="L129" i="25"/>
  <c r="K129" i="25"/>
  <c r="H129" i="25"/>
  <c r="F129" i="25"/>
  <c r="I129" i="25"/>
  <c r="F126" i="18" a="1"/>
  <c r="F126" i="18" s="1"/>
  <c r="H127" i="18" s="1" a="1"/>
  <c r="H127" i="18" s="1"/>
  <c r="C127" i="18"/>
  <c r="O127" i="18"/>
  <c r="G127" i="18"/>
  <c r="A128" i="18" a="1"/>
  <c r="A128" i="18" s="1"/>
  <c r="K127" i="18"/>
  <c r="N127" i="18"/>
  <c r="L127" i="18"/>
  <c r="J127" i="18"/>
  <c r="M127" i="18"/>
  <c r="Q127" i="18"/>
  <c r="E127" i="18"/>
  <c r="P127" i="18"/>
  <c r="A128" i="21" a="1"/>
  <c r="A128" i="21" s="1"/>
  <c r="E127" i="21"/>
  <c r="F128" i="21" s="1" a="1"/>
  <c r="F128" i="21" s="1"/>
  <c r="C127" i="21"/>
  <c r="H127" i="21"/>
  <c r="N127" i="21"/>
  <c r="I127" i="21"/>
  <c r="O127" i="21"/>
  <c r="M127" i="21"/>
  <c r="K127" i="21"/>
  <c r="J127" i="21"/>
  <c r="L127" i="21"/>
  <c r="A131" i="25" l="1" a="1"/>
  <c r="A131" i="25" s="1"/>
  <c r="J130" i="25"/>
  <c r="K130" i="25"/>
  <c r="C130" i="25"/>
  <c r="M130" i="25"/>
  <c r="G130" i="25"/>
  <c r="I130" i="25"/>
  <c r="L130" i="25"/>
  <c r="H130" i="25"/>
  <c r="F130" i="25"/>
  <c r="F127" i="18" a="1"/>
  <c r="F127" i="18" s="1"/>
  <c r="H128" i="18" s="1" a="1"/>
  <c r="H128" i="18" s="1"/>
  <c r="K128" i="18"/>
  <c r="E128" i="18"/>
  <c r="A129" i="18" a="1"/>
  <c r="A129" i="18" s="1"/>
  <c r="G128" i="18"/>
  <c r="L128" i="18"/>
  <c r="N128" i="18"/>
  <c r="C128" i="18"/>
  <c r="J128" i="18"/>
  <c r="P128" i="18"/>
  <c r="O128" i="18"/>
  <c r="Q128" i="18"/>
  <c r="M128" i="18"/>
  <c r="A129" i="21" a="1"/>
  <c r="A129" i="21" s="1"/>
  <c r="M128" i="21"/>
  <c r="H128" i="21"/>
  <c r="K128" i="21"/>
  <c r="O128" i="21"/>
  <c r="J128" i="21"/>
  <c r="I128" i="21"/>
  <c r="E128" i="21"/>
  <c r="F129" i="21" s="1" a="1"/>
  <c r="F129" i="21" s="1"/>
  <c r="L128" i="21"/>
  <c r="C128" i="21"/>
  <c r="N128" i="21"/>
  <c r="A132" i="25" l="1" a="1"/>
  <c r="A132" i="25" s="1"/>
  <c r="I131" i="25"/>
  <c r="F131" i="25"/>
  <c r="C131" i="25"/>
  <c r="L131" i="25"/>
  <c r="K131" i="25"/>
  <c r="J131" i="25"/>
  <c r="M131" i="25"/>
  <c r="H131" i="25"/>
  <c r="G131" i="25"/>
  <c r="F128" i="18" a="1"/>
  <c r="F128" i="18" s="1"/>
  <c r="H129" i="18" s="1" a="1"/>
  <c r="H129" i="18" s="1"/>
  <c r="G129" i="18"/>
  <c r="A130" i="18" a="1"/>
  <c r="A130" i="18" s="1"/>
  <c r="L129" i="18"/>
  <c r="M129" i="18"/>
  <c r="O129" i="18"/>
  <c r="E129" i="18"/>
  <c r="K129" i="18"/>
  <c r="P129" i="18"/>
  <c r="J129" i="18"/>
  <c r="C129" i="18"/>
  <c r="N129" i="18"/>
  <c r="Q129" i="18"/>
  <c r="A130" i="21" a="1"/>
  <c r="A130" i="21" s="1"/>
  <c r="O129" i="21"/>
  <c r="J129" i="21"/>
  <c r="L129" i="21"/>
  <c r="E129" i="21"/>
  <c r="F130" i="21" s="1" a="1"/>
  <c r="F130" i="21" s="1"/>
  <c r="C129" i="21"/>
  <c r="N129" i="21"/>
  <c r="M129" i="21"/>
  <c r="K129" i="21"/>
  <c r="H129" i="21"/>
  <c r="I129" i="21"/>
  <c r="A133" i="25" l="1" a="1"/>
  <c r="A133" i="25" s="1"/>
  <c r="J132" i="25"/>
  <c r="I132" i="25"/>
  <c r="C132" i="25"/>
  <c r="G132" i="25"/>
  <c r="M132" i="25"/>
  <c r="L132" i="25"/>
  <c r="F132" i="25"/>
  <c r="K132" i="25"/>
  <c r="H132" i="25"/>
  <c r="F129" i="18" a="1"/>
  <c r="F129" i="18" s="1"/>
  <c r="H130" i="18" s="1" a="1"/>
  <c r="H130" i="18" s="1"/>
  <c r="E130" i="18"/>
  <c r="P130" i="18"/>
  <c r="L130" i="18"/>
  <c r="Q130" i="18"/>
  <c r="J130" i="18"/>
  <c r="O130" i="18"/>
  <c r="C130" i="18"/>
  <c r="N130" i="18"/>
  <c r="A131" i="18" a="1"/>
  <c r="A131" i="18" s="1"/>
  <c r="M130" i="18"/>
  <c r="G130" i="18"/>
  <c r="K130" i="18"/>
  <c r="A131" i="21" a="1"/>
  <c r="A131" i="21" s="1"/>
  <c r="C130" i="21"/>
  <c r="K130" i="21"/>
  <c r="J130" i="21"/>
  <c r="I130" i="21"/>
  <c r="H130" i="21"/>
  <c r="M130" i="21"/>
  <c r="O130" i="21"/>
  <c r="E130" i="21"/>
  <c r="F131" i="21" s="1" a="1"/>
  <c r="F131" i="21" s="1"/>
  <c r="N130" i="21"/>
  <c r="L130" i="21"/>
  <c r="A134" i="25" l="1" a="1"/>
  <c r="A134" i="25" s="1"/>
  <c r="J133" i="25"/>
  <c r="M133" i="25"/>
  <c r="C133" i="25"/>
  <c r="L133" i="25"/>
  <c r="G133" i="25"/>
  <c r="F133" i="25"/>
  <c r="I133" i="25"/>
  <c r="H133" i="25"/>
  <c r="K133" i="25"/>
  <c r="F130" i="18" a="1"/>
  <c r="F130" i="18" s="1"/>
  <c r="H131" i="18" s="1" a="1"/>
  <c r="H131" i="18" s="1"/>
  <c r="C131" i="18"/>
  <c r="M131" i="18"/>
  <c r="L131" i="18"/>
  <c r="Q131" i="18"/>
  <c r="A132" i="18" a="1"/>
  <c r="A132" i="18" s="1"/>
  <c r="N131" i="18"/>
  <c r="G131" i="18"/>
  <c r="P131" i="18"/>
  <c r="K131" i="18"/>
  <c r="J131" i="18"/>
  <c r="E131" i="18"/>
  <c r="O131" i="18"/>
  <c r="A132" i="21" a="1"/>
  <c r="A132" i="21" s="1"/>
  <c r="E131" i="21"/>
  <c r="F132" i="21" s="1" a="1"/>
  <c r="F132" i="21" s="1"/>
  <c r="L131" i="21"/>
  <c r="C131" i="21"/>
  <c r="I131" i="21"/>
  <c r="N131" i="21"/>
  <c r="J131" i="21"/>
  <c r="H131" i="21"/>
  <c r="O131" i="21"/>
  <c r="M131" i="21"/>
  <c r="K131" i="21"/>
  <c r="A135" i="25" l="1" a="1"/>
  <c r="A135" i="25" s="1"/>
  <c r="K134" i="25"/>
  <c r="F134" i="25"/>
  <c r="G134" i="25"/>
  <c r="H134" i="25"/>
  <c r="C134" i="25"/>
  <c r="M134" i="25"/>
  <c r="J134" i="25"/>
  <c r="L134" i="25"/>
  <c r="I134" i="25"/>
  <c r="F131" i="18" a="1"/>
  <c r="F131" i="18" s="1"/>
  <c r="H132" i="18" s="1" a="1"/>
  <c r="H132" i="18" s="1"/>
  <c r="M132" i="18"/>
  <c r="P132" i="18"/>
  <c r="N132" i="18"/>
  <c r="E132" i="18"/>
  <c r="A133" i="18" a="1"/>
  <c r="A133" i="18" s="1"/>
  <c r="Q132" i="18"/>
  <c r="G132" i="18"/>
  <c r="J132" i="18"/>
  <c r="C132" i="18"/>
  <c r="L132" i="18"/>
  <c r="K132" i="18"/>
  <c r="O132" i="18"/>
  <c r="A133" i="21" a="1"/>
  <c r="A133" i="21" s="1"/>
  <c r="E132" i="21"/>
  <c r="F133" i="21" s="1" a="1"/>
  <c r="F133" i="21" s="1"/>
  <c r="K132" i="21"/>
  <c r="M132" i="21"/>
  <c r="C132" i="21"/>
  <c r="H132" i="21"/>
  <c r="N132" i="21"/>
  <c r="J132" i="21"/>
  <c r="O132" i="21"/>
  <c r="I132" i="21"/>
  <c r="L132" i="21"/>
  <c r="A136" i="25" l="1" a="1"/>
  <c r="A136" i="25" s="1"/>
  <c r="H135" i="25"/>
  <c r="G135" i="25"/>
  <c r="J135" i="25"/>
  <c r="C135" i="25"/>
  <c r="F135" i="25"/>
  <c r="I135" i="25"/>
  <c r="K135" i="25"/>
  <c r="L135" i="25"/>
  <c r="M135" i="25"/>
  <c r="F132" i="18" a="1"/>
  <c r="F132" i="18" s="1"/>
  <c r="H133" i="18" s="1" a="1"/>
  <c r="H133" i="18" s="1"/>
  <c r="E133" i="18"/>
  <c r="A134" i="18" a="1"/>
  <c r="A134" i="18" s="1"/>
  <c r="O133" i="18"/>
  <c r="P133" i="18"/>
  <c r="J133" i="18"/>
  <c r="G133" i="18"/>
  <c r="L133" i="18"/>
  <c r="N133" i="18"/>
  <c r="K133" i="18"/>
  <c r="Q133" i="18"/>
  <c r="C133" i="18"/>
  <c r="M133" i="18"/>
  <c r="A134" i="21" a="1"/>
  <c r="A134" i="21" s="1"/>
  <c r="L133" i="21"/>
  <c r="J133" i="21"/>
  <c r="K133" i="21"/>
  <c r="M133" i="21"/>
  <c r="N133" i="21"/>
  <c r="C133" i="21"/>
  <c r="O133" i="21"/>
  <c r="H133" i="21"/>
  <c r="E133" i="21"/>
  <c r="F134" i="21" s="1" a="1"/>
  <c r="F134" i="21" s="1"/>
  <c r="I133" i="21"/>
  <c r="A137" i="25" l="1" a="1"/>
  <c r="A137" i="25" s="1"/>
  <c r="J136" i="25"/>
  <c r="I136" i="25"/>
  <c r="C136" i="25"/>
  <c r="G136" i="25"/>
  <c r="M136" i="25"/>
  <c r="H136" i="25"/>
  <c r="F136" i="25"/>
  <c r="L136" i="25"/>
  <c r="K136" i="25"/>
  <c r="F133" i="18" a="1"/>
  <c r="F133" i="18" s="1"/>
  <c r="H134" i="18" s="1" a="1"/>
  <c r="H134" i="18" s="1"/>
  <c r="O134" i="18"/>
  <c r="K134" i="18"/>
  <c r="E134" i="18"/>
  <c r="G134" i="18"/>
  <c r="A135" i="18" a="1"/>
  <c r="A135" i="18" s="1"/>
  <c r="C134" i="18"/>
  <c r="M134" i="18"/>
  <c r="Q134" i="18"/>
  <c r="N134" i="18"/>
  <c r="L134" i="18"/>
  <c r="P134" i="18"/>
  <c r="J134" i="18"/>
  <c r="A135" i="21" a="1"/>
  <c r="A135" i="21" s="1"/>
  <c r="J134" i="21"/>
  <c r="L134" i="21"/>
  <c r="O134" i="21"/>
  <c r="C134" i="21"/>
  <c r="H134" i="21"/>
  <c r="K134" i="21"/>
  <c r="I134" i="21"/>
  <c r="E134" i="21"/>
  <c r="F135" i="21" s="1" a="1"/>
  <c r="F135" i="21" s="1"/>
  <c r="N134" i="21"/>
  <c r="M134" i="21"/>
  <c r="A138" i="25" l="1" a="1"/>
  <c r="A138" i="25" s="1"/>
  <c r="F137" i="25"/>
  <c r="L137" i="25"/>
  <c r="C137" i="25"/>
  <c r="K137" i="25"/>
  <c r="J137" i="25"/>
  <c r="I137" i="25"/>
  <c r="M137" i="25"/>
  <c r="H137" i="25"/>
  <c r="G137" i="25"/>
  <c r="F134" i="18" a="1"/>
  <c r="F134" i="18" s="1"/>
  <c r="H135" i="18" s="1" a="1"/>
  <c r="H135" i="18" s="1"/>
  <c r="P135" i="18"/>
  <c r="A136" i="18" a="1"/>
  <c r="A136" i="18" s="1"/>
  <c r="J135" i="18"/>
  <c r="O135" i="18"/>
  <c r="K135" i="18"/>
  <c r="G135" i="18"/>
  <c r="C135" i="18"/>
  <c r="L135" i="18"/>
  <c r="Q135" i="18"/>
  <c r="M135" i="18"/>
  <c r="E135" i="18"/>
  <c r="N135" i="18"/>
  <c r="A136" i="21" a="1"/>
  <c r="A136" i="21" s="1"/>
  <c r="H135" i="21"/>
  <c r="O135" i="21"/>
  <c r="C135" i="21"/>
  <c r="K135" i="21"/>
  <c r="I135" i="21"/>
  <c r="L135" i="21"/>
  <c r="E135" i="21"/>
  <c r="F136" i="21" s="1" a="1"/>
  <c r="F136" i="21" s="1"/>
  <c r="M135" i="21"/>
  <c r="J135" i="21"/>
  <c r="N135" i="21"/>
  <c r="A139" i="25" l="1" a="1"/>
  <c r="A139" i="25" s="1"/>
  <c r="K138" i="25"/>
  <c r="J138" i="25"/>
  <c r="C138" i="25"/>
  <c r="F138" i="25"/>
  <c r="M138" i="25"/>
  <c r="G138" i="25"/>
  <c r="I138" i="25"/>
  <c r="L138" i="25"/>
  <c r="H138" i="25"/>
  <c r="F135" i="18" a="1"/>
  <c r="F135" i="18" s="1"/>
  <c r="H136" i="18" s="1" a="1"/>
  <c r="H136" i="18" s="1"/>
  <c r="C136" i="18"/>
  <c r="J136" i="18"/>
  <c r="A137" i="18" a="1"/>
  <c r="A137" i="18" s="1"/>
  <c r="G136" i="18"/>
  <c r="N136" i="18"/>
  <c r="P136" i="18"/>
  <c r="O136" i="18"/>
  <c r="Q136" i="18"/>
  <c r="M136" i="18"/>
  <c r="E136" i="18"/>
  <c r="K136" i="18"/>
  <c r="L136" i="18"/>
  <c r="A137" i="21" a="1"/>
  <c r="A137" i="21" s="1"/>
  <c r="L136" i="21"/>
  <c r="K136" i="21"/>
  <c r="C136" i="21"/>
  <c r="J136" i="21"/>
  <c r="O136" i="21"/>
  <c r="I136" i="21"/>
  <c r="E136" i="21"/>
  <c r="F137" i="21" s="1" a="1"/>
  <c r="F137" i="21" s="1"/>
  <c r="H136" i="21"/>
  <c r="N136" i="21"/>
  <c r="M136" i="21"/>
  <c r="A140" i="25" l="1" a="1"/>
  <c r="A140" i="25" s="1"/>
  <c r="M139" i="25"/>
  <c r="F139" i="25"/>
  <c r="C139" i="25"/>
  <c r="J139" i="25"/>
  <c r="K139" i="25"/>
  <c r="H139" i="25"/>
  <c r="L139" i="25"/>
  <c r="G139" i="25"/>
  <c r="I139" i="25"/>
  <c r="F136" i="18" a="1"/>
  <c r="F136" i="18" s="1"/>
  <c r="H137" i="18" s="1" a="1"/>
  <c r="H137" i="18" s="1"/>
  <c r="O137" i="18"/>
  <c r="N137" i="18"/>
  <c r="E137" i="18"/>
  <c r="J137" i="18"/>
  <c r="A138" i="18" a="1"/>
  <c r="A138" i="18" s="1"/>
  <c r="G137" i="18"/>
  <c r="M137" i="18"/>
  <c r="P137" i="18"/>
  <c r="L137" i="18"/>
  <c r="C137" i="18"/>
  <c r="K137" i="18"/>
  <c r="Q137" i="18"/>
  <c r="A138" i="21" a="1"/>
  <c r="A138" i="21" s="1"/>
  <c r="H137" i="21"/>
  <c r="M137" i="21"/>
  <c r="I137" i="21"/>
  <c r="L137" i="21"/>
  <c r="O137" i="21"/>
  <c r="K137" i="21"/>
  <c r="J137" i="21"/>
  <c r="C137" i="21"/>
  <c r="N137" i="21"/>
  <c r="E137" i="21"/>
  <c r="F138" i="21" s="1" a="1"/>
  <c r="F138" i="21" s="1"/>
  <c r="A141" i="25" l="1" a="1"/>
  <c r="A141" i="25" s="1"/>
  <c r="J140" i="25"/>
  <c r="I140" i="25"/>
  <c r="C140" i="25"/>
  <c r="H140" i="25"/>
  <c r="G140" i="25"/>
  <c r="F140" i="25"/>
  <c r="M140" i="25"/>
  <c r="K140" i="25"/>
  <c r="L140" i="25"/>
  <c r="F137" i="18" a="1"/>
  <c r="F137" i="18" s="1"/>
  <c r="H138" i="18" s="1" a="1"/>
  <c r="H138" i="18" s="1"/>
  <c r="G138" i="18"/>
  <c r="J138" i="18"/>
  <c r="E138" i="18"/>
  <c r="P138" i="18"/>
  <c r="Q138" i="18"/>
  <c r="A139" i="18" a="1"/>
  <c r="A139" i="18" s="1"/>
  <c r="C138" i="18"/>
  <c r="O138" i="18"/>
  <c r="L138" i="18"/>
  <c r="N138" i="18"/>
  <c r="M138" i="18"/>
  <c r="K138" i="18"/>
  <c r="A139" i="21" a="1"/>
  <c r="A139" i="21" s="1"/>
  <c r="K138" i="21"/>
  <c r="E138" i="21"/>
  <c r="F139" i="21" s="1" a="1"/>
  <c r="F139" i="21" s="1"/>
  <c r="H138" i="21"/>
  <c r="C138" i="21"/>
  <c r="L138" i="21"/>
  <c r="J138" i="21"/>
  <c r="N138" i="21"/>
  <c r="I138" i="21"/>
  <c r="M138" i="21"/>
  <c r="O138" i="21"/>
  <c r="A142" i="25" l="1" a="1"/>
  <c r="A142" i="25" s="1"/>
  <c r="I141" i="25"/>
  <c r="M141" i="25"/>
  <c r="C141" i="25"/>
  <c r="G141" i="25"/>
  <c r="L141" i="25"/>
  <c r="J141" i="25"/>
  <c r="H141" i="25"/>
  <c r="K141" i="25"/>
  <c r="F141" i="25"/>
  <c r="F138" i="18" a="1"/>
  <c r="F138" i="18" s="1"/>
  <c r="H139" i="18" s="1" a="1"/>
  <c r="H139" i="18" s="1"/>
  <c r="N139" i="18"/>
  <c r="M139" i="18"/>
  <c r="K139" i="18"/>
  <c r="Q139" i="18"/>
  <c r="A140" i="18" a="1"/>
  <c r="A140" i="18" s="1"/>
  <c r="L139" i="18"/>
  <c r="P139" i="18"/>
  <c r="G139" i="18"/>
  <c r="J139" i="18"/>
  <c r="O139" i="18"/>
  <c r="E139" i="18"/>
  <c r="C139" i="18"/>
  <c r="A140" i="21" a="1"/>
  <c r="A140" i="21" s="1"/>
  <c r="E139" i="21"/>
  <c r="F140" i="21" s="1" a="1"/>
  <c r="F140" i="21" s="1"/>
  <c r="O139" i="21"/>
  <c r="K139" i="21"/>
  <c r="M139" i="21"/>
  <c r="I139" i="21"/>
  <c r="C139" i="21"/>
  <c r="N139" i="21"/>
  <c r="J139" i="21"/>
  <c r="H139" i="21"/>
  <c r="L139" i="21"/>
  <c r="A143" i="25" l="1" a="1"/>
  <c r="A143" i="25" s="1"/>
  <c r="M142" i="25"/>
  <c r="K142" i="25"/>
  <c r="C142" i="25"/>
  <c r="J142" i="25"/>
  <c r="H142" i="25"/>
  <c r="F142" i="25"/>
  <c r="I142" i="25"/>
  <c r="L142" i="25"/>
  <c r="G142" i="25"/>
  <c r="F139" i="18" a="1"/>
  <c r="F139" i="18" s="1"/>
  <c r="H140" i="18" s="1" a="1"/>
  <c r="H140" i="18" s="1"/>
  <c r="Q140" i="18"/>
  <c r="J140" i="18"/>
  <c r="E140" i="18"/>
  <c r="A141" i="18" a="1"/>
  <c r="A141" i="18" s="1"/>
  <c r="G140" i="18"/>
  <c r="L140" i="18"/>
  <c r="K140" i="18"/>
  <c r="M140" i="18"/>
  <c r="N140" i="18"/>
  <c r="P140" i="18"/>
  <c r="O140" i="18"/>
  <c r="C140" i="18"/>
  <c r="A141" i="21" a="1"/>
  <c r="A141" i="21" s="1"/>
  <c r="E140" i="21"/>
  <c r="F141" i="21" s="1" a="1"/>
  <c r="F141" i="21" s="1"/>
  <c r="K140" i="21"/>
  <c r="C140" i="21"/>
  <c r="N140" i="21"/>
  <c r="J140" i="21"/>
  <c r="O140" i="21"/>
  <c r="M140" i="21"/>
  <c r="H140" i="21"/>
  <c r="L140" i="21"/>
  <c r="I140" i="21"/>
  <c r="A144" i="25" l="1" a="1"/>
  <c r="A144" i="25" s="1"/>
  <c r="J143" i="25"/>
  <c r="I143" i="25"/>
  <c r="C143" i="25"/>
  <c r="L143" i="25"/>
  <c r="K143" i="25"/>
  <c r="H143" i="25"/>
  <c r="F143" i="25"/>
  <c r="M143" i="25"/>
  <c r="G143" i="25"/>
  <c r="F140" i="18" a="1"/>
  <c r="F140" i="18" s="1"/>
  <c r="H141" i="18" s="1" a="1"/>
  <c r="H141" i="18" s="1"/>
  <c r="P141" i="18"/>
  <c r="G141" i="18"/>
  <c r="K141" i="18"/>
  <c r="C141" i="18"/>
  <c r="J141" i="18"/>
  <c r="M141" i="18"/>
  <c r="A142" i="18" a="1"/>
  <c r="A142" i="18" s="1"/>
  <c r="O141" i="18"/>
  <c r="L141" i="18"/>
  <c r="Q141" i="18"/>
  <c r="E141" i="18"/>
  <c r="N141" i="18"/>
  <c r="A142" i="21" a="1"/>
  <c r="A142" i="21" s="1"/>
  <c r="H141" i="21"/>
  <c r="E141" i="21"/>
  <c r="F142" i="21" s="1" a="1"/>
  <c r="F142" i="21" s="1"/>
  <c r="I141" i="21"/>
  <c r="K141" i="21"/>
  <c r="C141" i="21"/>
  <c r="L141" i="21"/>
  <c r="M141" i="21"/>
  <c r="N141" i="21"/>
  <c r="O141" i="21"/>
  <c r="J141" i="21"/>
  <c r="A145" i="25" l="1" a="1"/>
  <c r="A145" i="25" s="1"/>
  <c r="J144" i="25"/>
  <c r="F144" i="25"/>
  <c r="C144" i="25"/>
  <c r="I144" i="25"/>
  <c r="H144" i="25"/>
  <c r="M144" i="25"/>
  <c r="L144" i="25"/>
  <c r="K144" i="25"/>
  <c r="G144" i="25"/>
  <c r="F141" i="18" a="1"/>
  <c r="F141" i="18" s="1"/>
  <c r="H142" i="18" s="1" a="1"/>
  <c r="H142" i="18" s="1"/>
  <c r="K142" i="18"/>
  <c r="O142" i="18"/>
  <c r="G142" i="18"/>
  <c r="N142" i="18"/>
  <c r="J142" i="18"/>
  <c r="P142" i="18"/>
  <c r="A143" i="18" a="1"/>
  <c r="A143" i="18" s="1"/>
  <c r="C142" i="18"/>
  <c r="M142" i="18"/>
  <c r="E142" i="18"/>
  <c r="L142" i="18"/>
  <c r="Q142" i="18"/>
  <c r="A143" i="21" a="1"/>
  <c r="A143" i="21" s="1"/>
  <c r="M142" i="21"/>
  <c r="O142" i="21"/>
  <c r="E142" i="21"/>
  <c r="F143" i="21" s="1" a="1"/>
  <c r="F143" i="21" s="1"/>
  <c r="I142" i="21"/>
  <c r="C142" i="21"/>
  <c r="J142" i="21"/>
  <c r="K142" i="21"/>
  <c r="L142" i="21"/>
  <c r="H142" i="21"/>
  <c r="N142" i="21"/>
  <c r="A146" i="25" l="1" a="1"/>
  <c r="A146" i="25" s="1"/>
  <c r="I145" i="25"/>
  <c r="K145" i="25"/>
  <c r="C145" i="25"/>
  <c r="H145" i="25"/>
  <c r="M145" i="25"/>
  <c r="L145" i="25"/>
  <c r="G145" i="25"/>
  <c r="F145" i="25"/>
  <c r="J145" i="25"/>
  <c r="F142" i="18" a="1"/>
  <c r="F142" i="18" s="1"/>
  <c r="H143" i="18" s="1" a="1"/>
  <c r="H143" i="18" s="1"/>
  <c r="J143" i="18"/>
  <c r="G143" i="18"/>
  <c r="N143" i="18"/>
  <c r="C143" i="18"/>
  <c r="A144" i="18" a="1"/>
  <c r="A144" i="18" s="1"/>
  <c r="K143" i="18"/>
  <c r="M143" i="18"/>
  <c r="O143" i="18"/>
  <c r="L143" i="18"/>
  <c r="E143" i="18"/>
  <c r="P143" i="18"/>
  <c r="Q143" i="18"/>
  <c r="A144" i="21" a="1"/>
  <c r="A144" i="21" s="1"/>
  <c r="H143" i="21"/>
  <c r="E143" i="21"/>
  <c r="F144" i="21" s="1" a="1"/>
  <c r="F144" i="21" s="1"/>
  <c r="O143" i="21"/>
  <c r="C143" i="21"/>
  <c r="K143" i="21"/>
  <c r="J143" i="21"/>
  <c r="N143" i="21"/>
  <c r="I143" i="21"/>
  <c r="L143" i="21"/>
  <c r="M143" i="21"/>
  <c r="A147" i="25" l="1" a="1"/>
  <c r="A147" i="25" s="1"/>
  <c r="H146" i="25"/>
  <c r="K146" i="25"/>
  <c r="J146" i="25"/>
  <c r="C146" i="25"/>
  <c r="M146" i="25"/>
  <c r="I146" i="25"/>
  <c r="G146" i="25"/>
  <c r="F146" i="25"/>
  <c r="L146" i="25"/>
  <c r="F143" i="18" a="1"/>
  <c r="F143" i="18" s="1"/>
  <c r="H144" i="18" s="1" a="1"/>
  <c r="H144" i="18" s="1"/>
  <c r="E144" i="18"/>
  <c r="K144" i="18"/>
  <c r="G144" i="18"/>
  <c r="Q144" i="18"/>
  <c r="N144" i="18"/>
  <c r="C144" i="18"/>
  <c r="O144" i="18"/>
  <c r="A145" i="18" a="1"/>
  <c r="A145" i="18" s="1"/>
  <c r="M144" i="18"/>
  <c r="P144" i="18"/>
  <c r="J144" i="18"/>
  <c r="L144" i="18"/>
  <c r="A145" i="21" a="1"/>
  <c r="A145" i="21" s="1"/>
  <c r="E144" i="21"/>
  <c r="F145" i="21" s="1" a="1"/>
  <c r="F145" i="21" s="1"/>
  <c r="J144" i="21"/>
  <c r="C144" i="21"/>
  <c r="O144" i="21"/>
  <c r="L144" i="21"/>
  <c r="M144" i="21"/>
  <c r="N144" i="21"/>
  <c r="K144" i="21"/>
  <c r="H144" i="21"/>
  <c r="I144" i="21"/>
  <c r="A148" i="25" l="1" a="1"/>
  <c r="A148" i="25" s="1"/>
  <c r="M147" i="25"/>
  <c r="H147" i="25"/>
  <c r="F147" i="25"/>
  <c r="C147" i="25"/>
  <c r="K147" i="25"/>
  <c r="I147" i="25"/>
  <c r="L147" i="25"/>
  <c r="J147" i="25"/>
  <c r="G147" i="25"/>
  <c r="F144" i="18" a="1"/>
  <c r="F144" i="18" s="1"/>
  <c r="H145" i="18" s="1" a="1"/>
  <c r="H145" i="18" s="1"/>
  <c r="G145" i="18"/>
  <c r="C145" i="18"/>
  <c r="E145" i="18"/>
  <c r="N145" i="18"/>
  <c r="P145" i="18"/>
  <c r="O145" i="18"/>
  <c r="Q145" i="18"/>
  <c r="K145" i="18"/>
  <c r="A146" i="18" a="1"/>
  <c r="A146" i="18" s="1"/>
  <c r="J145" i="18"/>
  <c r="L145" i="18"/>
  <c r="M145" i="18"/>
  <c r="A146" i="21" a="1"/>
  <c r="A146" i="21" s="1"/>
  <c r="E145" i="21"/>
  <c r="F146" i="21" s="1" a="1"/>
  <c r="F146" i="21" s="1"/>
  <c r="H145" i="21"/>
  <c r="C145" i="21"/>
  <c r="M145" i="21"/>
  <c r="I145" i="21"/>
  <c r="K145" i="21"/>
  <c r="O145" i="21"/>
  <c r="L145" i="21"/>
  <c r="J145" i="21"/>
  <c r="N145" i="21"/>
  <c r="A149" i="25" l="1" a="1"/>
  <c r="A149" i="25" s="1"/>
  <c r="H148" i="25"/>
  <c r="G148" i="25"/>
  <c r="C148" i="25"/>
  <c r="I148" i="25"/>
  <c r="L148" i="25"/>
  <c r="M148" i="25"/>
  <c r="J148" i="25"/>
  <c r="K148" i="25"/>
  <c r="F148" i="25"/>
  <c r="F145" i="18" a="1"/>
  <c r="F145" i="18" s="1"/>
  <c r="H146" i="18" s="1" a="1"/>
  <c r="H146" i="18" s="1"/>
  <c r="P146" i="18"/>
  <c r="K146" i="18"/>
  <c r="G146" i="18"/>
  <c r="M146" i="18"/>
  <c r="O146" i="18"/>
  <c r="E146" i="18"/>
  <c r="A147" i="18" a="1"/>
  <c r="A147" i="18" s="1"/>
  <c r="C146" i="18"/>
  <c r="N146" i="18"/>
  <c r="L146" i="18"/>
  <c r="Q146" i="18"/>
  <c r="J146" i="18"/>
  <c r="A147" i="21" a="1"/>
  <c r="A147" i="21" s="1"/>
  <c r="I146" i="21"/>
  <c r="J146" i="21"/>
  <c r="E146" i="21"/>
  <c r="F147" i="21" s="1" a="1"/>
  <c r="F147" i="21" s="1"/>
  <c r="H146" i="21"/>
  <c r="C146" i="21"/>
  <c r="M146" i="21"/>
  <c r="N146" i="21"/>
  <c r="K146" i="21"/>
  <c r="L146" i="21"/>
  <c r="O146" i="21"/>
  <c r="A150" i="25" l="1" a="1"/>
  <c r="A150" i="25" s="1"/>
  <c r="J149" i="25"/>
  <c r="I149" i="25"/>
  <c r="C149" i="25"/>
  <c r="G149" i="25"/>
  <c r="M149" i="25"/>
  <c r="F149" i="25"/>
  <c r="H149" i="25"/>
  <c r="K149" i="25"/>
  <c r="L149" i="25"/>
  <c r="F146" i="18" a="1"/>
  <c r="F146" i="18" s="1"/>
  <c r="H147" i="18" s="1" a="1"/>
  <c r="H147" i="18" s="1"/>
  <c r="L147" i="18"/>
  <c r="N147" i="18"/>
  <c r="P147" i="18"/>
  <c r="E147" i="18"/>
  <c r="M147" i="18"/>
  <c r="O147" i="18"/>
  <c r="C147" i="18"/>
  <c r="K147" i="18"/>
  <c r="J147" i="18"/>
  <c r="G147" i="18"/>
  <c r="A148" i="18" a="1"/>
  <c r="A148" i="18" s="1"/>
  <c r="Q147" i="18"/>
  <c r="A148" i="21" a="1"/>
  <c r="A148" i="21" s="1"/>
  <c r="E147" i="21"/>
  <c r="F148" i="21" s="1" a="1"/>
  <c r="F148" i="21" s="1"/>
  <c r="H147" i="21"/>
  <c r="O147" i="21"/>
  <c r="I147" i="21"/>
  <c r="C147" i="21"/>
  <c r="J147" i="21"/>
  <c r="N147" i="21"/>
  <c r="K147" i="21"/>
  <c r="M147" i="21"/>
  <c r="L147" i="21"/>
  <c r="A151" i="25" l="1" a="1"/>
  <c r="A151" i="25" s="1"/>
  <c r="H150" i="25"/>
  <c r="F150" i="25"/>
  <c r="C150" i="25"/>
  <c r="L150" i="25"/>
  <c r="I150" i="25"/>
  <c r="K150" i="25"/>
  <c r="J150" i="25"/>
  <c r="G150" i="25"/>
  <c r="M150" i="25"/>
  <c r="F147" i="18" a="1"/>
  <c r="F147" i="18" s="1"/>
  <c r="H148" i="18" s="1" a="1"/>
  <c r="H148" i="18" s="1"/>
  <c r="Q148" i="18"/>
  <c r="E148" i="18"/>
  <c r="A149" i="18" a="1"/>
  <c r="A149" i="18" s="1"/>
  <c r="G148" i="18"/>
  <c r="K148" i="18"/>
  <c r="O148" i="18"/>
  <c r="N148" i="18"/>
  <c r="C148" i="18"/>
  <c r="M148" i="18"/>
  <c r="P148" i="18"/>
  <c r="J148" i="18"/>
  <c r="L148" i="18"/>
  <c r="A149" i="21" a="1"/>
  <c r="A149" i="21" s="1"/>
  <c r="E148" i="21"/>
  <c r="F149" i="21" s="1" a="1"/>
  <c r="F149" i="21" s="1"/>
  <c r="K148" i="21"/>
  <c r="O148" i="21"/>
  <c r="C148" i="21"/>
  <c r="J148" i="21"/>
  <c r="H148" i="21"/>
  <c r="L148" i="21"/>
  <c r="I148" i="21"/>
  <c r="N148" i="21"/>
  <c r="M148" i="21"/>
  <c r="A152" i="25" l="1" a="1"/>
  <c r="A152" i="25" s="1"/>
  <c r="G151" i="25"/>
  <c r="M151" i="25"/>
  <c r="J151" i="25"/>
  <c r="L151" i="25"/>
  <c r="C151" i="25"/>
  <c r="H151" i="25"/>
  <c r="K151" i="25"/>
  <c r="I151" i="25"/>
  <c r="F151" i="25"/>
  <c r="F148" i="18" a="1"/>
  <c r="F148" i="18" s="1"/>
  <c r="H149" i="18" s="1" a="1"/>
  <c r="H149" i="18" s="1"/>
  <c r="Q149" i="18"/>
  <c r="A150" i="18" a="1"/>
  <c r="A150" i="18" s="1"/>
  <c r="K149" i="18"/>
  <c r="L149" i="18"/>
  <c r="N149" i="18"/>
  <c r="G149" i="18"/>
  <c r="J149" i="18"/>
  <c r="E149" i="18"/>
  <c r="C149" i="18"/>
  <c r="P149" i="18"/>
  <c r="M149" i="18"/>
  <c r="O149" i="18"/>
  <c r="A150" i="21" a="1"/>
  <c r="A150" i="21" s="1"/>
  <c r="E149" i="21"/>
  <c r="F150" i="21" s="1" a="1"/>
  <c r="F150" i="21" s="1"/>
  <c r="N149" i="21"/>
  <c r="C149" i="21"/>
  <c r="M149" i="21"/>
  <c r="H149" i="21"/>
  <c r="I149" i="21"/>
  <c r="O149" i="21"/>
  <c r="L149" i="21"/>
  <c r="K149" i="21"/>
  <c r="J149" i="21"/>
  <c r="A153" i="25" l="1" a="1"/>
  <c r="A153" i="25" s="1"/>
  <c r="K152" i="25"/>
  <c r="I152" i="25"/>
  <c r="C152" i="25"/>
  <c r="J152" i="25"/>
  <c r="H152" i="25"/>
  <c r="G152" i="25"/>
  <c r="M152" i="25"/>
  <c r="L152" i="25"/>
  <c r="F152" i="25"/>
  <c r="F149" i="18" a="1"/>
  <c r="F149" i="18" s="1"/>
  <c r="H150" i="18" s="1" a="1"/>
  <c r="H150" i="18" s="1"/>
  <c r="G150" i="18"/>
  <c r="J150" i="18"/>
  <c r="E150" i="18"/>
  <c r="K150" i="18"/>
  <c r="M150" i="18"/>
  <c r="O150" i="18"/>
  <c r="N150" i="18"/>
  <c r="C150" i="18"/>
  <c r="Q150" i="18"/>
  <c r="P150" i="18"/>
  <c r="L150" i="18"/>
  <c r="A151" i="18" a="1"/>
  <c r="A151" i="18" s="1"/>
  <c r="A151" i="21" a="1"/>
  <c r="A151" i="21" s="1"/>
  <c r="J150" i="21"/>
  <c r="O150" i="21"/>
  <c r="I150" i="21"/>
  <c r="E150" i="21"/>
  <c r="F151" i="21" s="1" a="1"/>
  <c r="F151" i="21" s="1"/>
  <c r="N150" i="21"/>
  <c r="C150" i="21"/>
  <c r="M150" i="21"/>
  <c r="K150" i="21"/>
  <c r="L150" i="21"/>
  <c r="H150" i="21"/>
  <c r="A154" i="25" l="1" a="1"/>
  <c r="A154" i="25" s="1"/>
  <c r="I153" i="25"/>
  <c r="G153" i="25"/>
  <c r="C153" i="25"/>
  <c r="J153" i="25"/>
  <c r="H153" i="25"/>
  <c r="F153" i="25"/>
  <c r="L153" i="25"/>
  <c r="K153" i="25"/>
  <c r="M153" i="25"/>
  <c r="F150" i="18" a="1"/>
  <c r="F150" i="18" s="1"/>
  <c r="H151" i="18" s="1" a="1"/>
  <c r="H151" i="18" s="1"/>
  <c r="E151" i="18"/>
  <c r="A152" i="18" a="1"/>
  <c r="A152" i="18" s="1"/>
  <c r="C151" i="18"/>
  <c r="K151" i="18"/>
  <c r="J151" i="18"/>
  <c r="O151" i="18"/>
  <c r="L151" i="18"/>
  <c r="G151" i="18"/>
  <c r="P151" i="18"/>
  <c r="Q151" i="18"/>
  <c r="N151" i="18"/>
  <c r="M151" i="18"/>
  <c r="A152" i="21" a="1"/>
  <c r="A152" i="21" s="1"/>
  <c r="E151" i="21"/>
  <c r="F152" i="21" s="1" a="1"/>
  <c r="F152" i="21" s="1"/>
  <c r="J151" i="21"/>
  <c r="C151" i="21"/>
  <c r="K151" i="21"/>
  <c r="O151" i="21"/>
  <c r="I151" i="21"/>
  <c r="L151" i="21"/>
  <c r="N151" i="21"/>
  <c r="M151" i="21"/>
  <c r="H151" i="21"/>
  <c r="A155" i="25" l="1" a="1"/>
  <c r="A155" i="25" s="1"/>
  <c r="H154" i="25"/>
  <c r="J154" i="25"/>
  <c r="F154" i="25"/>
  <c r="C154" i="25"/>
  <c r="G154" i="25"/>
  <c r="M154" i="25"/>
  <c r="L154" i="25"/>
  <c r="K154" i="25"/>
  <c r="I154" i="25"/>
  <c r="F151" i="18" a="1"/>
  <c r="F151" i="18" s="1"/>
  <c r="H152" i="18" s="1" a="1"/>
  <c r="H152" i="18" s="1"/>
  <c r="C152" i="18"/>
  <c r="J152" i="18"/>
  <c r="L152" i="18"/>
  <c r="N152" i="18"/>
  <c r="G152" i="18"/>
  <c r="Q152" i="18"/>
  <c r="O152" i="18"/>
  <c r="A153" i="18" a="1"/>
  <c r="A153" i="18" s="1"/>
  <c r="K152" i="18"/>
  <c r="E152" i="18"/>
  <c r="P152" i="18"/>
  <c r="M152" i="18"/>
  <c r="A153" i="21" a="1"/>
  <c r="A153" i="21" s="1"/>
  <c r="E152" i="21"/>
  <c r="F153" i="21" s="1" a="1"/>
  <c r="F153" i="21" s="1"/>
  <c r="J152" i="21"/>
  <c r="C152" i="21"/>
  <c r="O152" i="21"/>
  <c r="L152" i="21"/>
  <c r="N152" i="21"/>
  <c r="I152" i="21"/>
  <c r="H152" i="21"/>
  <c r="M152" i="21"/>
  <c r="K152" i="21"/>
  <c r="A156" i="25" l="1" a="1"/>
  <c r="A156" i="25" s="1"/>
  <c r="I155" i="25"/>
  <c r="H155" i="25"/>
  <c r="C155" i="25"/>
  <c r="L155" i="25"/>
  <c r="K155" i="25"/>
  <c r="J155" i="25"/>
  <c r="F155" i="25"/>
  <c r="M155" i="25"/>
  <c r="G155" i="25"/>
  <c r="F152" i="18" a="1"/>
  <c r="F152" i="18" s="1"/>
  <c r="H153" i="18" s="1" a="1"/>
  <c r="H153" i="18" s="1"/>
  <c r="A154" i="18" a="1"/>
  <c r="A154" i="18" s="1"/>
  <c r="N153" i="18"/>
  <c r="L153" i="18"/>
  <c r="G153" i="18"/>
  <c r="K153" i="18"/>
  <c r="P153" i="18"/>
  <c r="C153" i="18"/>
  <c r="M153" i="18"/>
  <c r="O153" i="18"/>
  <c r="J153" i="18"/>
  <c r="Q153" i="18"/>
  <c r="E153" i="18"/>
  <c r="A154" i="21" a="1"/>
  <c r="A154" i="21" s="1"/>
  <c r="O153" i="21"/>
  <c r="M153" i="21"/>
  <c r="E153" i="21"/>
  <c r="F154" i="21" s="1" a="1"/>
  <c r="F154" i="21" s="1"/>
  <c r="C153" i="21"/>
  <c r="J153" i="21"/>
  <c r="N153" i="21"/>
  <c r="I153" i="21"/>
  <c r="K153" i="21"/>
  <c r="L153" i="21"/>
  <c r="H153" i="21"/>
  <c r="A157" i="25" l="1" a="1"/>
  <c r="A157" i="25" s="1"/>
  <c r="F156" i="25"/>
  <c r="J156" i="25"/>
  <c r="C156" i="25"/>
  <c r="K156" i="25"/>
  <c r="H156" i="25"/>
  <c r="G156" i="25"/>
  <c r="I156" i="25"/>
  <c r="M156" i="25"/>
  <c r="L156" i="25"/>
  <c r="F153" i="18" a="1"/>
  <c r="F153" i="18" s="1"/>
  <c r="H154" i="18" s="1" a="1"/>
  <c r="H154" i="18" s="1"/>
  <c r="C154" i="18"/>
  <c r="L154" i="18"/>
  <c r="E154" i="18"/>
  <c r="Q154" i="18"/>
  <c r="K154" i="18"/>
  <c r="A155" i="18" a="1"/>
  <c r="A155" i="18" s="1"/>
  <c r="O154" i="18"/>
  <c r="N154" i="18"/>
  <c r="G154" i="18"/>
  <c r="P154" i="18"/>
  <c r="M154" i="18"/>
  <c r="J154" i="18"/>
  <c r="A155" i="21" a="1"/>
  <c r="A155" i="21" s="1"/>
  <c r="E154" i="21"/>
  <c r="F155" i="21" s="1" a="1"/>
  <c r="F155" i="21" s="1"/>
  <c r="L154" i="21"/>
  <c r="H154" i="21"/>
  <c r="J154" i="21"/>
  <c r="C154" i="21"/>
  <c r="O154" i="21"/>
  <c r="K154" i="21"/>
  <c r="I154" i="21"/>
  <c r="M154" i="21"/>
  <c r="N154" i="21"/>
  <c r="A158" i="25" l="1" a="1"/>
  <c r="A158" i="25" s="1"/>
  <c r="I157" i="25"/>
  <c r="K157" i="25"/>
  <c r="C157" i="25"/>
  <c r="H157" i="25"/>
  <c r="G157" i="25"/>
  <c r="J157" i="25"/>
  <c r="F157" i="25"/>
  <c r="M157" i="25"/>
  <c r="L157" i="25"/>
  <c r="F154" i="18" a="1"/>
  <c r="F154" i="18" s="1"/>
  <c r="H155" i="18" s="1" a="1"/>
  <c r="H155" i="18" s="1"/>
  <c r="O155" i="18"/>
  <c r="A156" i="18" a="1"/>
  <c r="A156" i="18" s="1"/>
  <c r="M155" i="18"/>
  <c r="G155" i="18"/>
  <c r="J155" i="18"/>
  <c r="E155" i="18"/>
  <c r="L155" i="18"/>
  <c r="P155" i="18"/>
  <c r="C155" i="18"/>
  <c r="K155" i="18"/>
  <c r="N155" i="18"/>
  <c r="Q155" i="18"/>
  <c r="A156" i="21" a="1"/>
  <c r="A156" i="21" s="1"/>
  <c r="E155" i="21"/>
  <c r="F156" i="21" s="1" a="1"/>
  <c r="F156" i="21" s="1"/>
  <c r="J155" i="21"/>
  <c r="M155" i="21"/>
  <c r="C155" i="21"/>
  <c r="L155" i="21"/>
  <c r="I155" i="21"/>
  <c r="H155" i="21"/>
  <c r="K155" i="21"/>
  <c r="N155" i="21"/>
  <c r="O155" i="21"/>
  <c r="F155" i="18" l="1" a="1"/>
  <c r="F155" i="18" s="1"/>
  <c r="H156" i="18" s="1" a="1"/>
  <c r="H156" i="18" s="1"/>
  <c r="A159" i="25" a="1"/>
  <c r="A159" i="25" s="1"/>
  <c r="K158" i="25"/>
  <c r="J158" i="25"/>
  <c r="C158" i="25"/>
  <c r="H158" i="25"/>
  <c r="M158" i="25"/>
  <c r="G158" i="25"/>
  <c r="L158" i="25"/>
  <c r="I158" i="25"/>
  <c r="F158" i="25"/>
  <c r="M156" i="18"/>
  <c r="Q156" i="18"/>
  <c r="P156" i="18"/>
  <c r="C156" i="18"/>
  <c r="L156" i="18"/>
  <c r="A157" i="18" a="1"/>
  <c r="A157" i="18" s="1"/>
  <c r="G156" i="18"/>
  <c r="K156" i="18"/>
  <c r="N156" i="18"/>
  <c r="O156" i="18"/>
  <c r="E156" i="18"/>
  <c r="J156" i="18"/>
  <c r="A157" i="21" a="1"/>
  <c r="A157" i="21" s="1"/>
  <c r="E156" i="21"/>
  <c r="F157" i="21" s="1" a="1"/>
  <c r="F157" i="21" s="1"/>
  <c r="M156" i="21"/>
  <c r="C156" i="21"/>
  <c r="K156" i="21"/>
  <c r="H156" i="21"/>
  <c r="J156" i="21"/>
  <c r="O156" i="21"/>
  <c r="L156" i="21"/>
  <c r="I156" i="21"/>
  <c r="N156" i="21"/>
  <c r="F156" i="18" l="1" a="1"/>
  <c r="F156" i="18" s="1"/>
  <c r="H157" i="18" s="1" a="1"/>
  <c r="H157" i="18" s="1"/>
  <c r="A160" i="25" a="1"/>
  <c r="A160" i="25" s="1"/>
  <c r="H159" i="25"/>
  <c r="M159" i="25"/>
  <c r="C159" i="25"/>
  <c r="L159" i="25"/>
  <c r="J159" i="25"/>
  <c r="F159" i="25"/>
  <c r="I159" i="25"/>
  <c r="G159" i="25"/>
  <c r="K159" i="25"/>
  <c r="P157" i="18"/>
  <c r="A158" i="18" a="1"/>
  <c r="A158" i="18" s="1"/>
  <c r="G157" i="18"/>
  <c r="K157" i="18"/>
  <c r="E157" i="18"/>
  <c r="O157" i="18"/>
  <c r="L157" i="18"/>
  <c r="Q157" i="18"/>
  <c r="J157" i="18"/>
  <c r="C157" i="18"/>
  <c r="N157" i="18"/>
  <c r="M157" i="18"/>
  <c r="A158" i="21" a="1"/>
  <c r="A158" i="21" s="1"/>
  <c r="C157" i="21"/>
  <c r="I157" i="21"/>
  <c r="H157" i="21"/>
  <c r="N157" i="21"/>
  <c r="L157" i="21"/>
  <c r="J157" i="21"/>
  <c r="O157" i="21"/>
  <c r="E157" i="21"/>
  <c r="F158" i="21" s="1" a="1"/>
  <c r="F158" i="21" s="1"/>
  <c r="M157" i="21"/>
  <c r="K157" i="21"/>
  <c r="F157" i="18" l="1" a="1"/>
  <c r="F157" i="18" s="1"/>
  <c r="H158" i="18" s="1" a="1"/>
  <c r="H158" i="18" s="1"/>
  <c r="A161" i="25" a="1"/>
  <c r="A161" i="25" s="1"/>
  <c r="M160" i="25"/>
  <c r="F160" i="25"/>
  <c r="C160" i="25"/>
  <c r="G160" i="25"/>
  <c r="L160" i="25"/>
  <c r="I160" i="25"/>
  <c r="K160" i="25"/>
  <c r="H160" i="25"/>
  <c r="J160" i="25"/>
  <c r="O158" i="18"/>
  <c r="P158" i="18"/>
  <c r="L158" i="18"/>
  <c r="N158" i="18"/>
  <c r="G158" i="18"/>
  <c r="M158" i="18"/>
  <c r="C158" i="18"/>
  <c r="K158" i="18"/>
  <c r="Q158" i="18"/>
  <c r="E158" i="18"/>
  <c r="J158" i="18"/>
  <c r="A159" i="18" a="1"/>
  <c r="A159" i="18" s="1"/>
  <c r="A159" i="21" a="1"/>
  <c r="A159" i="21" s="1"/>
  <c r="E158" i="21"/>
  <c r="F159" i="21" s="1" a="1"/>
  <c r="F159" i="21" s="1"/>
  <c r="N158" i="21"/>
  <c r="C158" i="21"/>
  <c r="L158" i="21"/>
  <c r="O158" i="21"/>
  <c r="I158" i="21"/>
  <c r="M158" i="21"/>
  <c r="K158" i="21"/>
  <c r="J158" i="21"/>
  <c r="H158" i="21"/>
  <c r="F158" i="18" l="1" a="1"/>
  <c r="F158" i="18" s="1"/>
  <c r="H159" i="18" s="1" a="1"/>
  <c r="H159" i="18" s="1"/>
  <c r="A162" i="25" a="1"/>
  <c r="A162" i="25" s="1"/>
  <c r="I161" i="25"/>
  <c r="J161" i="25"/>
  <c r="C161" i="25"/>
  <c r="H161" i="25"/>
  <c r="F161" i="25"/>
  <c r="G161" i="25"/>
  <c r="L161" i="25"/>
  <c r="M161" i="25"/>
  <c r="K161" i="25"/>
  <c r="A160" i="18" a="1"/>
  <c r="A160" i="18" s="1"/>
  <c r="C159" i="18"/>
  <c r="G159" i="18"/>
  <c r="P159" i="18"/>
  <c r="M159" i="18"/>
  <c r="K159" i="18"/>
  <c r="E159" i="18"/>
  <c r="N159" i="18"/>
  <c r="L159" i="18"/>
  <c r="J159" i="18"/>
  <c r="Q159" i="18"/>
  <c r="O159" i="18"/>
  <c r="A160" i="21" a="1"/>
  <c r="A160" i="21" s="1"/>
  <c r="L159" i="21"/>
  <c r="I159" i="21"/>
  <c r="H159" i="21"/>
  <c r="N159" i="21"/>
  <c r="E159" i="21"/>
  <c r="F160" i="21" s="1" a="1"/>
  <c r="F160" i="21" s="1"/>
  <c r="K159" i="21"/>
  <c r="M159" i="21"/>
  <c r="J159" i="21"/>
  <c r="O159" i="21"/>
  <c r="C159" i="21"/>
  <c r="F159" i="18" l="1" a="1"/>
  <c r="F159" i="18" s="1"/>
  <c r="H160" i="18" s="1" a="1"/>
  <c r="H160" i="18" s="1"/>
  <c r="A163" i="25" a="1"/>
  <c r="A163" i="25" s="1"/>
  <c r="G162" i="25"/>
  <c r="K162" i="25"/>
  <c r="C162" i="25"/>
  <c r="M162" i="25"/>
  <c r="J162" i="25"/>
  <c r="H162" i="25"/>
  <c r="L162" i="25"/>
  <c r="I162" i="25"/>
  <c r="F162" i="25"/>
  <c r="E160" i="18"/>
  <c r="O160" i="18"/>
  <c r="K160" i="18"/>
  <c r="P160" i="18"/>
  <c r="A161" i="18" a="1"/>
  <c r="A161" i="18" s="1"/>
  <c r="A162" i="18" s="1" a="1"/>
  <c r="A162" i="18" s="1"/>
  <c r="Q160" i="18"/>
  <c r="M160" i="18"/>
  <c r="G160" i="18"/>
  <c r="L160" i="18"/>
  <c r="C160" i="18"/>
  <c r="J160" i="18"/>
  <c r="N160" i="18"/>
  <c r="A161" i="21" a="1"/>
  <c r="A161" i="21" s="1"/>
  <c r="E160" i="21"/>
  <c r="F161" i="21" s="1" a="1"/>
  <c r="F161" i="21" s="1"/>
  <c r="N160" i="21"/>
  <c r="C160" i="21"/>
  <c r="K160" i="21"/>
  <c r="I160" i="21"/>
  <c r="O160" i="21"/>
  <c r="M160" i="21"/>
  <c r="J160" i="21"/>
  <c r="H160" i="21"/>
  <c r="L160" i="21"/>
  <c r="F160" i="18" l="1" a="1"/>
  <c r="F160" i="18" s="1"/>
  <c r="H161" i="18" s="1" a="1"/>
  <c r="H161" i="18" s="1"/>
  <c r="A164" i="25" a="1"/>
  <c r="A164" i="25" s="1"/>
  <c r="F163" i="25"/>
  <c r="M163" i="25"/>
  <c r="C163" i="25"/>
  <c r="H163" i="25"/>
  <c r="L163" i="25"/>
  <c r="G163" i="25"/>
  <c r="K163" i="25"/>
  <c r="I163" i="25"/>
  <c r="J163" i="25"/>
  <c r="G162" i="18"/>
  <c r="E162" i="18"/>
  <c r="C162" i="18"/>
  <c r="A163" i="18" a="1"/>
  <c r="A163" i="18" s="1"/>
  <c r="Q161" i="18"/>
  <c r="Q162" i="18" s="1"/>
  <c r="N161" i="18"/>
  <c r="N162" i="18" s="1"/>
  <c r="C161" i="18"/>
  <c r="M161" i="18"/>
  <c r="M162" i="18" s="1"/>
  <c r="G161" i="18"/>
  <c r="J161" i="18"/>
  <c r="J162" i="18" s="1"/>
  <c r="E161" i="18"/>
  <c r="K161" i="18"/>
  <c r="K162" i="18" s="1"/>
  <c r="O161" i="18"/>
  <c r="O162" i="18" s="1"/>
  <c r="L161" i="18"/>
  <c r="P161" i="18"/>
  <c r="P162" i="18" s="1"/>
  <c r="A162" i="21" a="1"/>
  <c r="A162" i="21" s="1"/>
  <c r="E161" i="21"/>
  <c r="F162" i="21" s="1" a="1"/>
  <c r="F162" i="21" s="1"/>
  <c r="M161" i="21"/>
  <c r="C161" i="21"/>
  <c r="J161" i="21"/>
  <c r="K161" i="21"/>
  <c r="H161" i="21"/>
  <c r="I161" i="21"/>
  <c r="O161" i="21"/>
  <c r="N161" i="21"/>
  <c r="L161" i="21"/>
  <c r="F161" i="18" l="1" a="1"/>
  <c r="F161" i="18" s="1"/>
  <c r="H162" i="18" s="1" a="1"/>
  <c r="H162" i="18" s="1"/>
  <c r="A165" i="25" a="1"/>
  <c r="A165" i="25" s="1"/>
  <c r="L164" i="25"/>
  <c r="M164" i="25"/>
  <c r="K164" i="25"/>
  <c r="C164" i="25"/>
  <c r="J164" i="25"/>
  <c r="G164" i="25"/>
  <c r="F164" i="25"/>
  <c r="I164" i="25"/>
  <c r="H164" i="25"/>
  <c r="O163" i="18"/>
  <c r="M163" i="18"/>
  <c r="K163" i="18"/>
  <c r="P163" i="18"/>
  <c r="Q163" i="18"/>
  <c r="N163" i="18"/>
  <c r="G163" i="18"/>
  <c r="C163" i="18"/>
  <c r="E163" i="18"/>
  <c r="A164" i="18" a="1"/>
  <c r="A164" i="18" s="1"/>
  <c r="J163" i="18"/>
  <c r="L162" i="18"/>
  <c r="L163" i="18" s="1"/>
  <c r="A163" i="21" a="1"/>
  <c r="A163" i="21" s="1"/>
  <c r="E162" i="21"/>
  <c r="F163" i="21" s="1" a="1"/>
  <c r="F163" i="21" s="1"/>
  <c r="N162" i="21"/>
  <c r="C162" i="21"/>
  <c r="I162" i="21"/>
  <c r="H162" i="21"/>
  <c r="M162" i="21"/>
  <c r="K162" i="21"/>
  <c r="O162" i="21"/>
  <c r="J162" i="21"/>
  <c r="L162" i="21"/>
  <c r="F162" i="18" l="1" a="1"/>
  <c r="F162" i="18" s="1"/>
  <c r="H163" i="18" s="1" a="1"/>
  <c r="H163" i="18" s="1"/>
  <c r="A166" i="25" a="1"/>
  <c r="A166" i="25" s="1"/>
  <c r="G165" i="25"/>
  <c r="K165" i="25"/>
  <c r="C165" i="25"/>
  <c r="M165" i="25"/>
  <c r="J165" i="25"/>
  <c r="F165" i="25"/>
  <c r="H165" i="25"/>
  <c r="I165" i="25"/>
  <c r="L165" i="25"/>
  <c r="P164" i="18"/>
  <c r="O164" i="18"/>
  <c r="L164" i="18"/>
  <c r="J164" i="18"/>
  <c r="N164" i="18"/>
  <c r="K164" i="18"/>
  <c r="Q164" i="18"/>
  <c r="C164" i="18"/>
  <c r="A165" i="18" a="1"/>
  <c r="A165" i="18" s="1"/>
  <c r="E164" i="18"/>
  <c r="G164" i="18"/>
  <c r="M164" i="18"/>
  <c r="A164" i="21" a="1"/>
  <c r="A164" i="21" s="1"/>
  <c r="E163" i="21"/>
  <c r="F164" i="21" s="1" a="1"/>
  <c r="F164" i="21" s="1"/>
  <c r="M163" i="21"/>
  <c r="C163" i="21"/>
  <c r="O163" i="21"/>
  <c r="H163" i="21"/>
  <c r="N163" i="21"/>
  <c r="I163" i="21"/>
  <c r="K163" i="21"/>
  <c r="J163" i="21"/>
  <c r="L163" i="21"/>
  <c r="F163" i="18" l="1" a="1"/>
  <c r="F163" i="18" s="1"/>
  <c r="F164" i="18" s="1" a="1"/>
  <c r="F164" i="18" s="1"/>
  <c r="H165" i="18" s="1" a="1"/>
  <c r="H165" i="18" s="1"/>
  <c r="A167" i="25" a="1"/>
  <c r="A167" i="25" s="1"/>
  <c r="G166" i="25"/>
  <c r="F166" i="25"/>
  <c r="C166" i="25"/>
  <c r="K166" i="25"/>
  <c r="M166" i="25"/>
  <c r="L166" i="25"/>
  <c r="J166" i="25"/>
  <c r="H166" i="25"/>
  <c r="I166" i="25"/>
  <c r="M165" i="18"/>
  <c r="L165" i="18"/>
  <c r="Q165" i="18"/>
  <c r="O165" i="18"/>
  <c r="K165" i="18"/>
  <c r="J165" i="18"/>
  <c r="G165" i="18"/>
  <c r="A166" i="18" a="1"/>
  <c r="A166" i="18" s="1"/>
  <c r="E165" i="18"/>
  <c r="C165" i="18"/>
  <c r="N165" i="18"/>
  <c r="P165" i="18"/>
  <c r="A165" i="21" a="1"/>
  <c r="A165" i="21" s="1"/>
  <c r="H164" i="21"/>
  <c r="E164" i="21"/>
  <c r="F165" i="21" s="1" a="1"/>
  <c r="F165" i="21" s="1"/>
  <c r="L164" i="21"/>
  <c r="I164" i="21"/>
  <c r="N164" i="21"/>
  <c r="C164" i="21"/>
  <c r="O164" i="21"/>
  <c r="K164" i="21"/>
  <c r="M164" i="21"/>
  <c r="J164" i="21"/>
  <c r="H164" i="18" l="1" a="1"/>
  <c r="H164" i="18" s="1"/>
  <c r="A168" i="25" a="1"/>
  <c r="A168" i="25" s="1"/>
  <c r="I167" i="25"/>
  <c r="M167" i="25"/>
  <c r="C167" i="25"/>
  <c r="K167" i="25"/>
  <c r="J167" i="25"/>
  <c r="H167" i="25"/>
  <c r="F167" i="25"/>
  <c r="G167" i="25"/>
  <c r="L167" i="25"/>
  <c r="F165" i="18" a="1"/>
  <c r="F165" i="18" s="1"/>
  <c r="H166" i="18" s="1" a="1"/>
  <c r="H166" i="18" s="1"/>
  <c r="M166" i="18"/>
  <c r="O166" i="18"/>
  <c r="P166" i="18"/>
  <c r="N166" i="18"/>
  <c r="L166" i="18"/>
  <c r="Q166" i="18"/>
  <c r="J166" i="18"/>
  <c r="G166" i="18"/>
  <c r="E166" i="18"/>
  <c r="C166" i="18"/>
  <c r="A167" i="18" a="1"/>
  <c r="A167" i="18" s="1"/>
  <c r="K166" i="18"/>
  <c r="A166" i="21" a="1"/>
  <c r="A166" i="21" s="1"/>
  <c r="E165" i="21"/>
  <c r="F166" i="21" s="1" a="1"/>
  <c r="F166" i="21" s="1"/>
  <c r="K165" i="21"/>
  <c r="C165" i="21"/>
  <c r="J165" i="21"/>
  <c r="H165" i="21"/>
  <c r="N165" i="21"/>
  <c r="O165" i="21"/>
  <c r="I165" i="21"/>
  <c r="L165" i="21"/>
  <c r="M165" i="21"/>
  <c r="A169" i="25" l="1" a="1"/>
  <c r="A169" i="25" s="1"/>
  <c r="H168" i="25"/>
  <c r="K168" i="25"/>
  <c r="C168" i="25"/>
  <c r="I168" i="25"/>
  <c r="F168" i="25"/>
  <c r="L168" i="25"/>
  <c r="J168" i="25"/>
  <c r="G168" i="25"/>
  <c r="M168" i="25"/>
  <c r="F166" i="18" a="1"/>
  <c r="F166" i="18" s="1"/>
  <c r="H167" i="18" s="1" a="1"/>
  <c r="H167" i="18" s="1"/>
  <c r="N167" i="18"/>
  <c r="K167" i="18"/>
  <c r="E167" i="18"/>
  <c r="A168" i="18" a="1"/>
  <c r="A168" i="18" s="1"/>
  <c r="C167" i="18"/>
  <c r="G167" i="18"/>
  <c r="J167" i="18"/>
  <c r="P167" i="18"/>
  <c r="Q167" i="18"/>
  <c r="L167" i="18"/>
  <c r="O167" i="18"/>
  <c r="M167" i="18"/>
  <c r="A167" i="21" a="1"/>
  <c r="A167" i="21" s="1"/>
  <c r="O166" i="21"/>
  <c r="N166" i="21"/>
  <c r="M166" i="21"/>
  <c r="H166" i="21"/>
  <c r="E166" i="21"/>
  <c r="F167" i="21" s="1" a="1"/>
  <c r="F167" i="21" s="1"/>
  <c r="L166" i="21"/>
  <c r="C166" i="21"/>
  <c r="J166" i="21"/>
  <c r="K166" i="21"/>
  <c r="I166" i="21"/>
  <c r="A170" i="25" l="1" a="1"/>
  <c r="A170" i="25" s="1"/>
  <c r="M169" i="25"/>
  <c r="G169" i="25"/>
  <c r="F169" i="25"/>
  <c r="C169" i="25"/>
  <c r="I169" i="25"/>
  <c r="L169" i="25"/>
  <c r="J169" i="25"/>
  <c r="H169" i="25"/>
  <c r="K169" i="25"/>
  <c r="F167" i="18" a="1"/>
  <c r="F167" i="18" s="1"/>
  <c r="H168" i="18" s="1" a="1"/>
  <c r="H168" i="18" s="1"/>
  <c r="L168" i="18"/>
  <c r="N168" i="18"/>
  <c r="P168" i="18"/>
  <c r="Q168" i="18"/>
  <c r="J168" i="18"/>
  <c r="K168" i="18"/>
  <c r="G168" i="18"/>
  <c r="C168" i="18"/>
  <c r="E168" i="18"/>
  <c r="O168" i="18"/>
  <c r="A169" i="18" a="1"/>
  <c r="A169" i="18" s="1"/>
  <c r="M168" i="18"/>
  <c r="A168" i="21" a="1"/>
  <c r="A168" i="21" s="1"/>
  <c r="I167" i="21"/>
  <c r="O167" i="21"/>
  <c r="E167" i="21"/>
  <c r="F168" i="21" s="1" a="1"/>
  <c r="F168" i="21" s="1"/>
  <c r="C167" i="21"/>
  <c r="J167" i="21"/>
  <c r="L167" i="21"/>
  <c r="M167" i="21"/>
  <c r="N167" i="21"/>
  <c r="K167" i="21"/>
  <c r="H167" i="21"/>
  <c r="A171" i="25" l="1" a="1"/>
  <c r="A171" i="25" s="1"/>
  <c r="F170" i="25"/>
  <c r="M170" i="25"/>
  <c r="K170" i="25"/>
  <c r="C170" i="25"/>
  <c r="G170" i="25"/>
  <c r="J170" i="25"/>
  <c r="I170" i="25"/>
  <c r="L170" i="25"/>
  <c r="H170" i="25"/>
  <c r="F168" i="18" a="1"/>
  <c r="F168" i="18" s="1"/>
  <c r="H169" i="18" s="1" a="1"/>
  <c r="H169" i="18" s="1"/>
  <c r="Q169" i="18"/>
  <c r="K169" i="18"/>
  <c r="C169" i="18"/>
  <c r="L169" i="18"/>
  <c r="A170" i="18" a="1"/>
  <c r="A170" i="18" s="1"/>
  <c r="J169" i="18"/>
  <c r="N169" i="18"/>
  <c r="O169" i="18"/>
  <c r="E169" i="18"/>
  <c r="P169" i="18"/>
  <c r="G169" i="18"/>
  <c r="M169" i="18"/>
  <c r="A169" i="21" a="1"/>
  <c r="A169" i="21" s="1"/>
  <c r="E168" i="21"/>
  <c r="F169" i="21" s="1" a="1"/>
  <c r="F169" i="21" s="1"/>
  <c r="H168" i="21"/>
  <c r="L168" i="21"/>
  <c r="C168" i="21"/>
  <c r="I168" i="21"/>
  <c r="K168" i="21"/>
  <c r="M168" i="21"/>
  <c r="O168" i="21"/>
  <c r="N168" i="21"/>
  <c r="J168" i="21"/>
  <c r="A172" i="25" l="1" a="1"/>
  <c r="A172" i="25" s="1"/>
  <c r="F171" i="25"/>
  <c r="I171" i="25"/>
  <c r="C171" i="25"/>
  <c r="H171" i="25"/>
  <c r="L171" i="25"/>
  <c r="M171" i="25"/>
  <c r="G171" i="25"/>
  <c r="K171" i="25"/>
  <c r="J171" i="25"/>
  <c r="F169" i="18" a="1"/>
  <c r="F169" i="18" s="1"/>
  <c r="H170" i="18" s="1" a="1"/>
  <c r="H170" i="18" s="1"/>
  <c r="E170" i="18"/>
  <c r="M170" i="18"/>
  <c r="A171" i="18" a="1"/>
  <c r="A171" i="18" s="1"/>
  <c r="C170" i="18"/>
  <c r="Q170" i="18"/>
  <c r="J170" i="18"/>
  <c r="N170" i="18"/>
  <c r="G170" i="18"/>
  <c r="P170" i="18"/>
  <c r="O170" i="18"/>
  <c r="L170" i="18"/>
  <c r="K170" i="18"/>
  <c r="A170" i="21" a="1"/>
  <c r="A170" i="21" s="1"/>
  <c r="E169" i="21"/>
  <c r="F170" i="21" s="1" a="1"/>
  <c r="F170" i="21" s="1"/>
  <c r="O169" i="21"/>
  <c r="K169" i="21"/>
  <c r="C169" i="21"/>
  <c r="M169" i="21"/>
  <c r="L169" i="21"/>
  <c r="J169" i="21"/>
  <c r="N169" i="21"/>
  <c r="H169" i="21"/>
  <c r="I169" i="21"/>
  <c r="A173" i="25" l="1" a="1"/>
  <c r="A173" i="25" s="1"/>
  <c r="G172" i="25"/>
  <c r="F172" i="25"/>
  <c r="M172" i="25"/>
  <c r="I172" i="25"/>
  <c r="K172" i="25"/>
  <c r="C172" i="25"/>
  <c r="H172" i="25"/>
  <c r="L172" i="25"/>
  <c r="J172" i="25"/>
  <c r="F170" i="18" a="1"/>
  <c r="F170" i="18" s="1"/>
  <c r="H171" i="18" s="1" a="1"/>
  <c r="H171" i="18" s="1"/>
  <c r="M171" i="18"/>
  <c r="L171" i="18"/>
  <c r="C171" i="18"/>
  <c r="P171" i="18"/>
  <c r="K171" i="18"/>
  <c r="N171" i="18"/>
  <c r="Q171" i="18"/>
  <c r="A172" i="18" a="1"/>
  <c r="A172" i="18" s="1"/>
  <c r="O171" i="18"/>
  <c r="E171" i="18"/>
  <c r="G171" i="18"/>
  <c r="J171" i="18"/>
  <c r="A171" i="21" a="1"/>
  <c r="A171" i="21" s="1"/>
  <c r="E170" i="21"/>
  <c r="F171" i="21" s="1" a="1"/>
  <c r="F171" i="21" s="1"/>
  <c r="L170" i="21"/>
  <c r="C170" i="21"/>
  <c r="K170" i="21"/>
  <c r="O170" i="21"/>
  <c r="H170" i="21"/>
  <c r="J170" i="21"/>
  <c r="I170" i="21"/>
  <c r="M170" i="21"/>
  <c r="N170" i="21"/>
  <c r="A174" i="25" l="1" a="1"/>
  <c r="A174" i="25" s="1"/>
  <c r="K173" i="25"/>
  <c r="F173" i="25"/>
  <c r="G173" i="25"/>
  <c r="C173" i="25"/>
  <c r="I173" i="25"/>
  <c r="H173" i="25"/>
  <c r="L173" i="25"/>
  <c r="M173" i="25"/>
  <c r="J173" i="25"/>
  <c r="F171" i="18" a="1"/>
  <c r="F171" i="18" s="1"/>
  <c r="H172" i="18" s="1" a="1"/>
  <c r="H172" i="18" s="1"/>
  <c r="E172" i="18"/>
  <c r="A173" i="18" a="1"/>
  <c r="A173" i="18" s="1"/>
  <c r="Q172" i="18"/>
  <c r="L172" i="18"/>
  <c r="N172" i="18"/>
  <c r="O172" i="18"/>
  <c r="P172" i="18"/>
  <c r="J172" i="18"/>
  <c r="M172" i="18"/>
  <c r="G172" i="18"/>
  <c r="C172" i="18"/>
  <c r="K172" i="18"/>
  <c r="A172" i="21" a="1"/>
  <c r="A172" i="21" s="1"/>
  <c r="E171" i="21"/>
  <c r="F172" i="21" s="1" a="1"/>
  <c r="F172" i="21" s="1"/>
  <c r="L171" i="21"/>
  <c r="M171" i="21"/>
  <c r="C171" i="21"/>
  <c r="K171" i="21"/>
  <c r="H171" i="21"/>
  <c r="N171" i="21"/>
  <c r="J171" i="21"/>
  <c r="O171" i="21"/>
  <c r="I171" i="21"/>
  <c r="A175" i="25" l="1" a="1"/>
  <c r="A175" i="25" s="1"/>
  <c r="J174" i="25"/>
  <c r="L174" i="25"/>
  <c r="I174" i="25"/>
  <c r="H174" i="25"/>
  <c r="C174" i="25"/>
  <c r="G174" i="25"/>
  <c r="F174" i="25"/>
  <c r="K174" i="25"/>
  <c r="M174" i="25"/>
  <c r="F172" i="18" a="1"/>
  <c r="F172" i="18" s="1"/>
  <c r="H173" i="18" s="1" a="1"/>
  <c r="H173" i="18" s="1"/>
  <c r="C173" i="18"/>
  <c r="M173" i="18"/>
  <c r="P173" i="18"/>
  <c r="L173" i="18"/>
  <c r="E173" i="18"/>
  <c r="O173" i="18"/>
  <c r="A174" i="18" a="1"/>
  <c r="A174" i="18" s="1"/>
  <c r="N173" i="18"/>
  <c r="G173" i="18"/>
  <c r="K173" i="18"/>
  <c r="J173" i="18"/>
  <c r="Q173" i="18"/>
  <c r="A173" i="21" a="1"/>
  <c r="A173" i="21" s="1"/>
  <c r="J172" i="21"/>
  <c r="E172" i="21"/>
  <c r="F173" i="21" s="1" a="1"/>
  <c r="F173" i="21" s="1"/>
  <c r="H172" i="21"/>
  <c r="M172" i="21"/>
  <c r="K172" i="21"/>
  <c r="C172" i="21"/>
  <c r="O172" i="21"/>
  <c r="N172" i="21"/>
  <c r="L172" i="21"/>
  <c r="I172" i="21"/>
  <c r="A176" i="25" l="1" a="1"/>
  <c r="A176" i="25" s="1"/>
  <c r="F175" i="25"/>
  <c r="I175" i="25"/>
  <c r="M175" i="25"/>
  <c r="C175" i="25"/>
  <c r="L175" i="25"/>
  <c r="K175" i="25"/>
  <c r="H175" i="25"/>
  <c r="J175" i="25"/>
  <c r="G175" i="25"/>
  <c r="F173" i="18" a="1"/>
  <c r="F173" i="18" s="1"/>
  <c r="H174" i="18" s="1" a="1"/>
  <c r="H174" i="18" s="1"/>
  <c r="Q174" i="18"/>
  <c r="J174" i="18"/>
  <c r="C174" i="18"/>
  <c r="A175" i="18" a="1"/>
  <c r="A175" i="18" s="1"/>
  <c r="P174" i="18"/>
  <c r="N174" i="18"/>
  <c r="G174" i="18"/>
  <c r="K174" i="18"/>
  <c r="E174" i="18"/>
  <c r="L174" i="18"/>
  <c r="M174" i="18"/>
  <c r="O174" i="18"/>
  <c r="A174" i="21" a="1"/>
  <c r="A174" i="21" s="1"/>
  <c r="E173" i="21"/>
  <c r="F174" i="21" s="1" a="1"/>
  <c r="F174" i="21" s="1"/>
  <c r="M173" i="21"/>
  <c r="C173" i="21"/>
  <c r="J173" i="21"/>
  <c r="H173" i="21"/>
  <c r="L173" i="21"/>
  <c r="I173" i="21"/>
  <c r="N173" i="21"/>
  <c r="O173" i="21"/>
  <c r="K173" i="21"/>
  <c r="A177" i="25" l="1" a="1"/>
  <c r="A177" i="25" s="1"/>
  <c r="F176" i="25"/>
  <c r="J176" i="25"/>
  <c r="C176" i="25"/>
  <c r="G176" i="25"/>
  <c r="H176" i="25"/>
  <c r="L176" i="25"/>
  <c r="K176" i="25"/>
  <c r="I176" i="25"/>
  <c r="M176" i="25"/>
  <c r="F174" i="18" a="1"/>
  <c r="F174" i="18" s="1"/>
  <c r="H175" i="18" s="1" a="1"/>
  <c r="H175" i="18" s="1"/>
  <c r="E175" i="18"/>
  <c r="O175" i="18"/>
  <c r="C175" i="18"/>
  <c r="L175" i="18"/>
  <c r="Q175" i="18"/>
  <c r="J175" i="18"/>
  <c r="K175" i="18"/>
  <c r="N175" i="18"/>
  <c r="A176" i="18" a="1"/>
  <c r="A176" i="18" s="1"/>
  <c r="P175" i="18"/>
  <c r="M175" i="18"/>
  <c r="G175" i="18"/>
  <c r="A175" i="21" a="1"/>
  <c r="A175" i="21" s="1"/>
  <c r="E174" i="21"/>
  <c r="F175" i="21" s="1" a="1"/>
  <c r="F175" i="21" s="1"/>
  <c r="N174" i="21"/>
  <c r="C174" i="21"/>
  <c r="L174" i="21"/>
  <c r="K174" i="21"/>
  <c r="J174" i="21"/>
  <c r="O174" i="21"/>
  <c r="M174" i="21"/>
  <c r="I174" i="21"/>
  <c r="H174" i="21"/>
  <c r="A178" i="25" l="1" a="1"/>
  <c r="A178" i="25" s="1"/>
  <c r="K177" i="25"/>
  <c r="F177" i="25"/>
  <c r="C177" i="25"/>
  <c r="I177" i="25"/>
  <c r="L177" i="25"/>
  <c r="G177" i="25"/>
  <c r="H177" i="25"/>
  <c r="J177" i="25"/>
  <c r="M177" i="25"/>
  <c r="F175" i="18" a="1"/>
  <c r="F175" i="18" s="1"/>
  <c r="H176" i="18" s="1" a="1"/>
  <c r="H176" i="18" s="1"/>
  <c r="K176" i="18"/>
  <c r="A177" i="18" a="1"/>
  <c r="A177" i="18" s="1"/>
  <c r="G176" i="18"/>
  <c r="L176" i="18"/>
  <c r="Q176" i="18"/>
  <c r="E176" i="18"/>
  <c r="M176" i="18"/>
  <c r="N176" i="18"/>
  <c r="C176" i="18"/>
  <c r="J176" i="18"/>
  <c r="P176" i="18"/>
  <c r="O176" i="18"/>
  <c r="A176" i="21" a="1"/>
  <c r="A176" i="21" s="1"/>
  <c r="L175" i="21"/>
  <c r="K175" i="21"/>
  <c r="N175" i="21"/>
  <c r="M175" i="21"/>
  <c r="J175" i="21"/>
  <c r="E175" i="21"/>
  <c r="F176" i="21" s="1" a="1"/>
  <c r="F176" i="21" s="1"/>
  <c r="H175" i="21"/>
  <c r="C175" i="21"/>
  <c r="I175" i="21"/>
  <c r="O175" i="21"/>
  <c r="A179" i="25" l="1" a="1"/>
  <c r="A179" i="25" s="1"/>
  <c r="L178" i="25"/>
  <c r="F178" i="25"/>
  <c r="C178" i="25"/>
  <c r="K178" i="25"/>
  <c r="J178" i="25"/>
  <c r="H178" i="25"/>
  <c r="I178" i="25"/>
  <c r="M178" i="25"/>
  <c r="G178" i="25"/>
  <c r="F176" i="18" a="1"/>
  <c r="F176" i="18" s="1"/>
  <c r="H177" i="18" s="1" a="1"/>
  <c r="H177" i="18" s="1"/>
  <c r="J177" i="18"/>
  <c r="M177" i="18"/>
  <c r="C177" i="18"/>
  <c r="K177" i="18"/>
  <c r="P177" i="18"/>
  <c r="O177" i="18"/>
  <c r="Q177" i="18"/>
  <c r="L177" i="18"/>
  <c r="A178" i="18" a="1"/>
  <c r="A178" i="18" s="1"/>
  <c r="G177" i="18"/>
  <c r="N177" i="18"/>
  <c r="E177" i="18"/>
  <c r="A177" i="21" a="1"/>
  <c r="A177" i="21" s="1"/>
  <c r="E176" i="21"/>
  <c r="F177" i="21" s="1" a="1"/>
  <c r="F177" i="21" s="1"/>
  <c r="H176" i="21"/>
  <c r="C176" i="21"/>
  <c r="J176" i="21"/>
  <c r="N176" i="21"/>
  <c r="M176" i="21"/>
  <c r="L176" i="21"/>
  <c r="I176" i="21"/>
  <c r="O176" i="21"/>
  <c r="K176" i="21"/>
  <c r="A180" i="25" l="1" a="1"/>
  <c r="A180" i="25" s="1"/>
  <c r="K179" i="25"/>
  <c r="M179" i="25"/>
  <c r="C179" i="25"/>
  <c r="J179" i="25"/>
  <c r="F179" i="25"/>
  <c r="L179" i="25"/>
  <c r="H179" i="25"/>
  <c r="G179" i="25"/>
  <c r="I179" i="25"/>
  <c r="F177" i="18" a="1"/>
  <c r="F177" i="18" s="1"/>
  <c r="H178" i="18" s="1" a="1"/>
  <c r="H178" i="18" s="1"/>
  <c r="A179" i="18" a="1"/>
  <c r="A179" i="18" s="1"/>
  <c r="E178" i="18"/>
  <c r="L178" i="18"/>
  <c r="G178" i="18"/>
  <c r="N178" i="18"/>
  <c r="C178" i="18"/>
  <c r="M178" i="18"/>
  <c r="Q178" i="18"/>
  <c r="J178" i="18"/>
  <c r="O178" i="18"/>
  <c r="P178" i="18"/>
  <c r="K178" i="18"/>
  <c r="A178" i="21" a="1"/>
  <c r="A178" i="21" s="1"/>
  <c r="H177" i="21"/>
  <c r="O177" i="21"/>
  <c r="I177" i="21"/>
  <c r="E177" i="21"/>
  <c r="F178" i="21" s="1" a="1"/>
  <c r="F178" i="21" s="1"/>
  <c r="K177" i="21"/>
  <c r="C177" i="21"/>
  <c r="M177" i="21"/>
  <c r="J177" i="21"/>
  <c r="N177" i="21"/>
  <c r="L177" i="21"/>
  <c r="A181" i="25" l="1" a="1"/>
  <c r="A181" i="25" s="1"/>
  <c r="J180" i="25"/>
  <c r="G180" i="25"/>
  <c r="C180" i="25"/>
  <c r="F180" i="25"/>
  <c r="M180" i="25"/>
  <c r="I180" i="25"/>
  <c r="K180" i="25"/>
  <c r="H180" i="25"/>
  <c r="L180" i="25"/>
  <c r="F178" i="18" a="1"/>
  <c r="F178" i="18" s="1"/>
  <c r="H179" i="18" s="1" a="1"/>
  <c r="H179" i="18" s="1"/>
  <c r="M179" i="18"/>
  <c r="N179" i="18"/>
  <c r="L179" i="18"/>
  <c r="O179" i="18"/>
  <c r="P179" i="18"/>
  <c r="G179" i="18"/>
  <c r="C179" i="18"/>
  <c r="J179" i="18"/>
  <c r="E179" i="18"/>
  <c r="K179" i="18"/>
  <c r="A180" i="18" a="1"/>
  <c r="A180" i="18" s="1"/>
  <c r="Q179" i="18"/>
  <c r="A179" i="21" a="1"/>
  <c r="A179" i="21" s="1"/>
  <c r="K178" i="21"/>
  <c r="E178" i="21"/>
  <c r="F179" i="21" s="1" a="1"/>
  <c r="F179" i="21" s="1"/>
  <c r="L178" i="21"/>
  <c r="C178" i="21"/>
  <c r="J178" i="21"/>
  <c r="H178" i="21"/>
  <c r="O178" i="21"/>
  <c r="I178" i="21"/>
  <c r="N178" i="21"/>
  <c r="M178" i="21"/>
  <c r="A182" i="25" l="1" a="1"/>
  <c r="A182" i="25" s="1"/>
  <c r="K181" i="25"/>
  <c r="G181" i="25"/>
  <c r="C181" i="25"/>
  <c r="H181" i="25"/>
  <c r="M181" i="25"/>
  <c r="L181" i="25"/>
  <c r="F181" i="25"/>
  <c r="I181" i="25"/>
  <c r="J181" i="25"/>
  <c r="F179" i="18" a="1"/>
  <c r="F179" i="18" s="1"/>
  <c r="H180" i="18" s="1" a="1"/>
  <c r="H180" i="18" s="1"/>
  <c r="O180" i="18"/>
  <c r="J180" i="18"/>
  <c r="A181" i="18" a="1"/>
  <c r="A181" i="18" s="1"/>
  <c r="N180" i="18"/>
  <c r="M180" i="18"/>
  <c r="P180" i="18"/>
  <c r="Q180" i="18"/>
  <c r="K180" i="18"/>
  <c r="G180" i="18"/>
  <c r="E180" i="18"/>
  <c r="L180" i="18"/>
  <c r="C180" i="18"/>
  <c r="A180" i="21" a="1"/>
  <c r="A180" i="21" s="1"/>
  <c r="M179" i="21"/>
  <c r="L179" i="21"/>
  <c r="K179" i="21"/>
  <c r="H179" i="21"/>
  <c r="E179" i="21"/>
  <c r="F180" i="21" s="1" a="1"/>
  <c r="F180" i="21" s="1"/>
  <c r="O179" i="21"/>
  <c r="C179" i="21"/>
  <c r="I179" i="21"/>
  <c r="N179" i="21"/>
  <c r="J179" i="21"/>
  <c r="A183" i="25" l="1" a="1"/>
  <c r="A183" i="25" s="1"/>
  <c r="J182" i="25"/>
  <c r="H182" i="25"/>
  <c r="C182" i="25"/>
  <c r="F182" i="25"/>
  <c r="K182" i="25"/>
  <c r="G182" i="25"/>
  <c r="L182" i="25"/>
  <c r="M182" i="25"/>
  <c r="I182" i="25"/>
  <c r="F180" i="18" a="1"/>
  <c r="F180" i="18" s="1"/>
  <c r="H181" i="18" s="1" a="1"/>
  <c r="H181" i="18" s="1"/>
  <c r="Q181" i="18"/>
  <c r="O181" i="18"/>
  <c r="J181" i="18"/>
  <c r="P181" i="18"/>
  <c r="A182" i="18" a="1"/>
  <c r="A182" i="18" s="1"/>
  <c r="G181" i="18"/>
  <c r="E181" i="18"/>
  <c r="C181" i="18"/>
  <c r="L181" i="18"/>
  <c r="K181" i="18"/>
  <c r="M181" i="18"/>
  <c r="N181" i="18"/>
  <c r="A181" i="21" a="1"/>
  <c r="A181" i="21" s="1"/>
  <c r="N180" i="21"/>
  <c r="E180" i="21"/>
  <c r="F181" i="21" s="1" a="1"/>
  <c r="F181" i="21" s="1"/>
  <c r="I180" i="21"/>
  <c r="C180" i="21"/>
  <c r="K180" i="21"/>
  <c r="L180" i="21"/>
  <c r="H180" i="21"/>
  <c r="M180" i="21"/>
  <c r="J180" i="21"/>
  <c r="O180" i="21"/>
  <c r="A184" i="25" l="1" a="1"/>
  <c r="A184" i="25" s="1"/>
  <c r="L183" i="25"/>
  <c r="G183" i="25"/>
  <c r="M183" i="25"/>
  <c r="K183" i="25"/>
  <c r="J183" i="25"/>
  <c r="C183" i="25"/>
  <c r="I183" i="25"/>
  <c r="H183" i="25"/>
  <c r="F183" i="25"/>
  <c r="F181" i="18" a="1"/>
  <c r="F181" i="18" s="1"/>
  <c r="H182" i="18" s="1" a="1"/>
  <c r="H182" i="18" s="1"/>
  <c r="G182" i="18"/>
  <c r="O182" i="18"/>
  <c r="E182" i="18"/>
  <c r="P182" i="18"/>
  <c r="C182" i="18"/>
  <c r="J182" i="18"/>
  <c r="Q182" i="18"/>
  <c r="A183" i="18" a="1"/>
  <c r="A183" i="18" s="1"/>
  <c r="N182" i="18"/>
  <c r="M182" i="18"/>
  <c r="L182" i="18"/>
  <c r="K182" i="18"/>
  <c r="A182" i="21" a="1"/>
  <c r="A182" i="21" s="1"/>
  <c r="E181" i="21"/>
  <c r="F182" i="21" s="1" a="1"/>
  <c r="F182" i="21" s="1"/>
  <c r="K181" i="21"/>
  <c r="M181" i="21"/>
  <c r="C181" i="21"/>
  <c r="J181" i="21"/>
  <c r="L181" i="21"/>
  <c r="I181" i="21"/>
  <c r="H181" i="21"/>
  <c r="O181" i="21"/>
  <c r="N181" i="21"/>
  <c r="A185" i="25" l="1" a="1"/>
  <c r="A185" i="25" s="1"/>
  <c r="J184" i="25"/>
  <c r="H184" i="25"/>
  <c r="C184" i="25"/>
  <c r="G184" i="25"/>
  <c r="L184" i="25"/>
  <c r="I184" i="25"/>
  <c r="F184" i="25"/>
  <c r="M184" i="25"/>
  <c r="K184" i="25"/>
  <c r="F182" i="18" a="1"/>
  <c r="F182" i="18" s="1"/>
  <c r="H183" i="18" s="1" a="1"/>
  <c r="H183" i="18" s="1"/>
  <c r="M183" i="18"/>
  <c r="A184" i="18" a="1"/>
  <c r="A184" i="18" s="1"/>
  <c r="G183" i="18"/>
  <c r="L183" i="18"/>
  <c r="C183" i="18"/>
  <c r="N183" i="18"/>
  <c r="E183" i="18"/>
  <c r="J183" i="18"/>
  <c r="Q183" i="18"/>
  <c r="P183" i="18"/>
  <c r="K183" i="18"/>
  <c r="O183" i="18"/>
  <c r="A183" i="21" a="1"/>
  <c r="A183" i="21" s="1"/>
  <c r="H182" i="21"/>
  <c r="O182" i="21"/>
  <c r="E182" i="21"/>
  <c r="F183" i="21" s="1" a="1"/>
  <c r="F183" i="21" s="1"/>
  <c r="J182" i="21"/>
  <c r="C182" i="21"/>
  <c r="N182" i="21"/>
  <c r="I182" i="21"/>
  <c r="L182" i="21"/>
  <c r="K182" i="21"/>
  <c r="M182" i="21"/>
  <c r="A186" i="25" l="1" a="1"/>
  <c r="A186" i="25" s="1"/>
  <c r="J185" i="25"/>
  <c r="L185" i="25"/>
  <c r="G185" i="25"/>
  <c r="C185" i="25"/>
  <c r="I185" i="25"/>
  <c r="F185" i="25"/>
  <c r="H185" i="25"/>
  <c r="M185" i="25"/>
  <c r="K185" i="25"/>
  <c r="F183" i="18" a="1"/>
  <c r="F183" i="18" s="1"/>
  <c r="H184" i="18" s="1" a="1"/>
  <c r="H184" i="18" s="1"/>
  <c r="G184" i="18"/>
  <c r="C184" i="18"/>
  <c r="K184" i="18"/>
  <c r="E184" i="18"/>
  <c r="J184" i="18"/>
  <c r="Q184" i="18"/>
  <c r="L184" i="18"/>
  <c r="P184" i="18"/>
  <c r="O184" i="18"/>
  <c r="M184" i="18"/>
  <c r="A185" i="18" a="1"/>
  <c r="A185" i="18" s="1"/>
  <c r="N184" i="18"/>
  <c r="A184" i="21" a="1"/>
  <c r="A184" i="21" s="1"/>
  <c r="E183" i="21"/>
  <c r="F184" i="21" s="1" a="1"/>
  <c r="F184" i="21" s="1"/>
  <c r="H183" i="21"/>
  <c r="K183" i="21"/>
  <c r="C183" i="21"/>
  <c r="N183" i="21"/>
  <c r="L183" i="21"/>
  <c r="I183" i="21"/>
  <c r="O183" i="21"/>
  <c r="M183" i="21"/>
  <c r="J183" i="21"/>
  <c r="A187" i="25" l="1" a="1"/>
  <c r="A187" i="25" s="1"/>
  <c r="H186" i="25"/>
  <c r="F186" i="25"/>
  <c r="C186" i="25"/>
  <c r="L186" i="25"/>
  <c r="G186" i="25"/>
  <c r="K186" i="25"/>
  <c r="M186" i="25"/>
  <c r="I186" i="25"/>
  <c r="J186" i="25"/>
  <c r="F184" i="18" a="1"/>
  <c r="F184" i="18" s="1"/>
  <c r="H185" i="18" s="1" a="1"/>
  <c r="H185" i="18" s="1"/>
  <c r="A186" i="18" a="1"/>
  <c r="A186" i="18" s="1"/>
  <c r="M185" i="18"/>
  <c r="N185" i="18"/>
  <c r="G185" i="18"/>
  <c r="L185" i="18"/>
  <c r="K185" i="18"/>
  <c r="E185" i="18"/>
  <c r="C185" i="18"/>
  <c r="Q185" i="18"/>
  <c r="J185" i="18"/>
  <c r="O185" i="18"/>
  <c r="P185" i="18"/>
  <c r="A185" i="21" a="1"/>
  <c r="A185" i="21" s="1"/>
  <c r="M184" i="21"/>
  <c r="E184" i="21"/>
  <c r="F185" i="21" s="1" a="1"/>
  <c r="F185" i="21" s="1"/>
  <c r="L184" i="21"/>
  <c r="C184" i="21"/>
  <c r="J184" i="21"/>
  <c r="N184" i="21"/>
  <c r="I184" i="21"/>
  <c r="H184" i="21"/>
  <c r="O184" i="21"/>
  <c r="K184" i="21"/>
  <c r="A188" i="25" l="1" a="1"/>
  <c r="A188" i="25" s="1"/>
  <c r="G187" i="25"/>
  <c r="F187" i="25"/>
  <c r="C187" i="25"/>
  <c r="M187" i="25"/>
  <c r="K187" i="25"/>
  <c r="L187" i="25"/>
  <c r="J187" i="25"/>
  <c r="H187" i="25"/>
  <c r="I187" i="25"/>
  <c r="F185" i="18" a="1"/>
  <c r="F185" i="18" s="1"/>
  <c r="H186" i="18" s="1" a="1"/>
  <c r="H186" i="18" s="1"/>
  <c r="C186" i="18"/>
  <c r="M186" i="18"/>
  <c r="K186" i="18"/>
  <c r="N186" i="18"/>
  <c r="P186" i="18"/>
  <c r="Q186" i="18"/>
  <c r="G186" i="18"/>
  <c r="O186" i="18"/>
  <c r="A187" i="18" a="1"/>
  <c r="A187" i="18" s="1"/>
  <c r="L186" i="18"/>
  <c r="E186" i="18"/>
  <c r="J186" i="18"/>
  <c r="A186" i="21" a="1"/>
  <c r="A186" i="21" s="1"/>
  <c r="O185" i="21"/>
  <c r="E185" i="21"/>
  <c r="F186" i="21" s="1" a="1"/>
  <c r="F186" i="21" s="1"/>
  <c r="N185" i="21"/>
  <c r="C185" i="21"/>
  <c r="M185" i="21"/>
  <c r="L185" i="21"/>
  <c r="K185" i="21"/>
  <c r="H185" i="21"/>
  <c r="I185" i="21"/>
  <c r="J185" i="21"/>
  <c r="A189" i="25" l="1" a="1"/>
  <c r="A189" i="25" s="1"/>
  <c r="F188" i="25"/>
  <c r="H188" i="25"/>
  <c r="C188" i="25"/>
  <c r="J188" i="25"/>
  <c r="K188" i="25"/>
  <c r="G188" i="25"/>
  <c r="L188" i="25"/>
  <c r="M188" i="25"/>
  <c r="I188" i="25"/>
  <c r="F186" i="18" a="1"/>
  <c r="F186" i="18" s="1"/>
  <c r="H187" i="18" s="1" a="1"/>
  <c r="H187" i="18" s="1"/>
  <c r="E187" i="18"/>
  <c r="Q187" i="18"/>
  <c r="C187" i="18"/>
  <c r="A188" i="18" a="1"/>
  <c r="A188" i="18" s="1"/>
  <c r="K187" i="18"/>
  <c r="J187" i="18"/>
  <c r="M187" i="18"/>
  <c r="P187" i="18"/>
  <c r="N187" i="18"/>
  <c r="O187" i="18"/>
  <c r="G187" i="18"/>
  <c r="L187" i="18"/>
  <c r="A187" i="21" a="1"/>
  <c r="A187" i="21" s="1"/>
  <c r="I186" i="21"/>
  <c r="E186" i="21"/>
  <c r="F187" i="21" s="1" a="1"/>
  <c r="F187" i="21" s="1"/>
  <c r="K186" i="21"/>
  <c r="C186" i="21"/>
  <c r="L186" i="21"/>
  <c r="H186" i="21"/>
  <c r="N186" i="21"/>
  <c r="J186" i="21"/>
  <c r="M186" i="21"/>
  <c r="O186" i="21"/>
  <c r="A190" i="25" l="1" a="1"/>
  <c r="A190" i="25" s="1"/>
  <c r="I189" i="25"/>
  <c r="H189" i="25"/>
  <c r="C189" i="25"/>
  <c r="F189" i="25"/>
  <c r="M189" i="25"/>
  <c r="G189" i="25"/>
  <c r="K189" i="25"/>
  <c r="J189" i="25"/>
  <c r="L189" i="25"/>
  <c r="F187" i="18" a="1"/>
  <c r="F187" i="18" s="1"/>
  <c r="H188" i="18" s="1" a="1"/>
  <c r="H188" i="18" s="1"/>
  <c r="G188" i="18"/>
  <c r="M188" i="18"/>
  <c r="E188" i="18"/>
  <c r="Q188" i="18"/>
  <c r="O188" i="18"/>
  <c r="C188" i="18"/>
  <c r="L188" i="18"/>
  <c r="K188" i="18"/>
  <c r="J188" i="18"/>
  <c r="A189" i="18" a="1"/>
  <c r="A189" i="18" s="1"/>
  <c r="N188" i="18"/>
  <c r="P188" i="18"/>
  <c r="A188" i="21" a="1"/>
  <c r="A188" i="21" s="1"/>
  <c r="O187" i="21"/>
  <c r="C187" i="21"/>
  <c r="K187" i="21"/>
  <c r="N187" i="21"/>
  <c r="I187" i="21"/>
  <c r="J187" i="21"/>
  <c r="E187" i="21"/>
  <c r="F188" i="21" s="1" a="1"/>
  <c r="F188" i="21" s="1"/>
  <c r="M187" i="21"/>
  <c r="L187" i="21"/>
  <c r="H187" i="21"/>
  <c r="A191" i="25" l="1" a="1"/>
  <c r="A191" i="25" s="1"/>
  <c r="L190" i="25"/>
  <c r="G190" i="25"/>
  <c r="C190" i="25"/>
  <c r="M190" i="25"/>
  <c r="K190" i="25"/>
  <c r="J190" i="25"/>
  <c r="H190" i="25"/>
  <c r="I190" i="25"/>
  <c r="F190" i="25"/>
  <c r="F188" i="18" a="1"/>
  <c r="F188" i="18" s="1"/>
  <c r="H189" i="18" s="1" a="1"/>
  <c r="H189" i="18" s="1"/>
  <c r="P189" i="18"/>
  <c r="A190" i="18" a="1"/>
  <c r="A190" i="18" s="1"/>
  <c r="K189" i="18"/>
  <c r="G189" i="18"/>
  <c r="L189" i="18"/>
  <c r="J189" i="18"/>
  <c r="C189" i="18"/>
  <c r="N189" i="18"/>
  <c r="E189" i="18"/>
  <c r="Q189" i="18"/>
  <c r="M189" i="18"/>
  <c r="O189" i="18"/>
  <c r="A189" i="21" a="1"/>
  <c r="A189" i="21" s="1"/>
  <c r="E188" i="21"/>
  <c r="F189" i="21" s="1" a="1"/>
  <c r="F189" i="21" s="1"/>
  <c r="M188" i="21"/>
  <c r="C188" i="21"/>
  <c r="N188" i="21"/>
  <c r="K188" i="21"/>
  <c r="I188" i="21"/>
  <c r="J188" i="21"/>
  <c r="O188" i="21"/>
  <c r="L188" i="21"/>
  <c r="H188" i="21"/>
  <c r="A192" i="25" l="1" a="1"/>
  <c r="A192" i="25" s="1"/>
  <c r="M191" i="25"/>
  <c r="L191" i="25"/>
  <c r="C191" i="25"/>
  <c r="I191" i="25"/>
  <c r="K191" i="25"/>
  <c r="H191" i="25"/>
  <c r="G191" i="25"/>
  <c r="J191" i="25"/>
  <c r="F191" i="25"/>
  <c r="F189" i="18" a="1"/>
  <c r="F189" i="18" s="1"/>
  <c r="H190" i="18" s="1" a="1"/>
  <c r="H190" i="18" s="1"/>
  <c r="C190" i="18"/>
  <c r="O190" i="18"/>
  <c r="A191" i="18" a="1"/>
  <c r="A191" i="18" s="1"/>
  <c r="N190" i="18"/>
  <c r="J190" i="18"/>
  <c r="L190" i="18"/>
  <c r="P190" i="18"/>
  <c r="M190" i="18"/>
  <c r="G190" i="18"/>
  <c r="E190" i="18"/>
  <c r="Q190" i="18"/>
  <c r="K190" i="18"/>
  <c r="A190" i="21" a="1"/>
  <c r="A190" i="21" s="1"/>
  <c r="J189" i="21"/>
  <c r="H189" i="21"/>
  <c r="K189" i="21"/>
  <c r="N189" i="21"/>
  <c r="L189" i="21"/>
  <c r="E189" i="21"/>
  <c r="F190" i="21" s="1" a="1"/>
  <c r="F190" i="21" s="1"/>
  <c r="O189" i="21"/>
  <c r="C189" i="21"/>
  <c r="I189" i="21"/>
  <c r="M189" i="21"/>
  <c r="A193" i="25" l="1" a="1"/>
  <c r="A193" i="25" s="1"/>
  <c r="I192" i="25"/>
  <c r="K192" i="25"/>
  <c r="C192" i="25"/>
  <c r="G192" i="25"/>
  <c r="L192" i="25"/>
  <c r="F192" i="25"/>
  <c r="J192" i="25"/>
  <c r="H192" i="25"/>
  <c r="M192" i="25"/>
  <c r="F190" i="18" a="1"/>
  <c r="F190" i="18" s="1"/>
  <c r="H191" i="18" s="1" a="1"/>
  <c r="H191" i="18" s="1"/>
  <c r="Q191" i="18"/>
  <c r="K191" i="18"/>
  <c r="J191" i="18"/>
  <c r="E191" i="18"/>
  <c r="A192" i="18" a="1"/>
  <c r="A192" i="18" s="1"/>
  <c r="G191" i="18"/>
  <c r="P191" i="18"/>
  <c r="C191" i="18"/>
  <c r="M191" i="18"/>
  <c r="N191" i="18"/>
  <c r="O191" i="18"/>
  <c r="L191" i="18"/>
  <c r="A191" i="21" a="1"/>
  <c r="A191" i="21" s="1"/>
  <c r="E190" i="21"/>
  <c r="F191" i="21" s="1" a="1"/>
  <c r="F191" i="21" s="1"/>
  <c r="O190" i="21"/>
  <c r="C190" i="21"/>
  <c r="K190" i="21"/>
  <c r="I190" i="21"/>
  <c r="J190" i="21"/>
  <c r="M190" i="21"/>
  <c r="N190" i="21"/>
  <c r="L190" i="21"/>
  <c r="H190" i="21"/>
  <c r="A194" i="25" l="1" a="1"/>
  <c r="A194" i="25" s="1"/>
  <c r="J193" i="25"/>
  <c r="G193" i="25"/>
  <c r="C193" i="25"/>
  <c r="I193" i="25"/>
  <c r="F193" i="25"/>
  <c r="M193" i="25"/>
  <c r="K193" i="25"/>
  <c r="L193" i="25"/>
  <c r="H193" i="25"/>
  <c r="F191" i="18" a="1"/>
  <c r="F191" i="18" s="1"/>
  <c r="H192" i="18" s="1" a="1"/>
  <c r="H192" i="18" s="1"/>
  <c r="G192" i="18"/>
  <c r="P192" i="18"/>
  <c r="E192" i="18"/>
  <c r="N192" i="18"/>
  <c r="O192" i="18"/>
  <c r="C192" i="18"/>
  <c r="A193" i="18" a="1"/>
  <c r="A193" i="18" s="1"/>
  <c r="J192" i="18"/>
  <c r="L192" i="18"/>
  <c r="M192" i="18"/>
  <c r="Q192" i="18"/>
  <c r="K192" i="18"/>
  <c r="A192" i="21" a="1"/>
  <c r="A192" i="21" s="1"/>
  <c r="E191" i="21"/>
  <c r="F192" i="21" s="1" a="1"/>
  <c r="F192" i="21" s="1"/>
  <c r="I191" i="21"/>
  <c r="C191" i="21"/>
  <c r="H191" i="21"/>
  <c r="O191" i="21"/>
  <c r="N191" i="21"/>
  <c r="K191" i="21"/>
  <c r="M191" i="21"/>
  <c r="J191" i="21"/>
  <c r="L191" i="21"/>
  <c r="A195" i="25" l="1" a="1"/>
  <c r="A195" i="25" s="1"/>
  <c r="H194" i="25"/>
  <c r="F194" i="25"/>
  <c r="C194" i="25"/>
  <c r="L194" i="25"/>
  <c r="K194" i="25"/>
  <c r="M194" i="25"/>
  <c r="I194" i="25"/>
  <c r="J194" i="25"/>
  <c r="G194" i="25"/>
  <c r="F192" i="18" a="1"/>
  <c r="F192" i="18" s="1"/>
  <c r="H193" i="18" s="1" a="1"/>
  <c r="H193" i="18" s="1"/>
  <c r="O193" i="18"/>
  <c r="J193" i="18"/>
  <c r="L193" i="18"/>
  <c r="C193" i="18"/>
  <c r="K193" i="18"/>
  <c r="Q193" i="18"/>
  <c r="E193" i="18"/>
  <c r="A194" i="18" a="1"/>
  <c r="A194" i="18" s="1"/>
  <c r="N193" i="18"/>
  <c r="M193" i="18"/>
  <c r="G193" i="18"/>
  <c r="P193" i="18"/>
  <c r="A193" i="21" a="1"/>
  <c r="A193" i="21" s="1"/>
  <c r="M192" i="21"/>
  <c r="K192" i="21"/>
  <c r="E192" i="21"/>
  <c r="F193" i="21" s="1" a="1"/>
  <c r="F193" i="21" s="1"/>
  <c r="O192" i="21"/>
  <c r="L192" i="21"/>
  <c r="J192" i="21"/>
  <c r="I192" i="21"/>
  <c r="C192" i="21"/>
  <c r="H192" i="21"/>
  <c r="N192" i="21"/>
  <c r="A196" i="25" l="1" a="1"/>
  <c r="A196" i="25" s="1"/>
  <c r="I195" i="25"/>
  <c r="G195" i="25"/>
  <c r="C195" i="25"/>
  <c r="J195" i="25"/>
  <c r="F195" i="25"/>
  <c r="K195" i="25"/>
  <c r="H195" i="25"/>
  <c r="M195" i="25"/>
  <c r="L195" i="25"/>
  <c r="F193" i="18" a="1"/>
  <c r="F193" i="18" s="1"/>
  <c r="H194" i="18" s="1" a="1"/>
  <c r="H194" i="18" s="1"/>
  <c r="O194" i="18"/>
  <c r="P194" i="18"/>
  <c r="N194" i="18"/>
  <c r="J194" i="18"/>
  <c r="K194" i="18"/>
  <c r="G194" i="18"/>
  <c r="L194" i="18"/>
  <c r="E194" i="18"/>
  <c r="A195" i="18" a="1"/>
  <c r="A195" i="18" s="1"/>
  <c r="C194" i="18"/>
  <c r="M194" i="18"/>
  <c r="Q194" i="18"/>
  <c r="A194" i="21" a="1"/>
  <c r="A194" i="21" s="1"/>
  <c r="E193" i="21"/>
  <c r="F194" i="21" s="1" a="1"/>
  <c r="F194" i="21" s="1"/>
  <c r="I193" i="21"/>
  <c r="H193" i="21"/>
  <c r="C193" i="21"/>
  <c r="N193" i="21"/>
  <c r="L193" i="21"/>
  <c r="K193" i="21"/>
  <c r="J193" i="21"/>
  <c r="O193" i="21"/>
  <c r="M193" i="21"/>
  <c r="A197" i="25" l="1" a="1"/>
  <c r="A197" i="25" s="1"/>
  <c r="L196" i="25"/>
  <c r="H196" i="25"/>
  <c r="C196" i="25"/>
  <c r="G196" i="25"/>
  <c r="I196" i="25"/>
  <c r="F196" i="25"/>
  <c r="K196" i="25"/>
  <c r="J196" i="25"/>
  <c r="M196" i="25"/>
  <c r="F194" i="18" a="1"/>
  <c r="F194" i="18" s="1"/>
  <c r="H195" i="18" s="1" a="1"/>
  <c r="H195" i="18" s="1"/>
  <c r="Q195" i="18"/>
  <c r="E195" i="18"/>
  <c r="J195" i="18"/>
  <c r="O195" i="18"/>
  <c r="N195" i="18"/>
  <c r="L195" i="18"/>
  <c r="P195" i="18"/>
  <c r="G195" i="18"/>
  <c r="A196" i="18" a="1"/>
  <c r="A196" i="18" s="1"/>
  <c r="C195" i="18"/>
  <c r="M195" i="18"/>
  <c r="K195" i="18"/>
  <c r="A195" i="21" a="1"/>
  <c r="A195" i="21" s="1"/>
  <c r="K194" i="21"/>
  <c r="N194" i="21"/>
  <c r="C194" i="21"/>
  <c r="I194" i="21"/>
  <c r="E194" i="21"/>
  <c r="F195" i="21" s="1" a="1"/>
  <c r="F195" i="21" s="1"/>
  <c r="J194" i="21"/>
  <c r="M194" i="21"/>
  <c r="O194" i="21"/>
  <c r="H194" i="21"/>
  <c r="L194" i="21"/>
  <c r="A198" i="25" l="1" a="1"/>
  <c r="A198" i="25" s="1"/>
  <c r="K197" i="25"/>
  <c r="J197" i="25"/>
  <c r="C197" i="25"/>
  <c r="G197" i="25"/>
  <c r="F197" i="25"/>
  <c r="H197" i="25"/>
  <c r="I197" i="25"/>
  <c r="M197" i="25"/>
  <c r="L197" i="25"/>
  <c r="F195" i="18" a="1"/>
  <c r="F195" i="18" s="1"/>
  <c r="H196" i="18" s="1" a="1"/>
  <c r="H196" i="18" s="1"/>
  <c r="E196" i="18"/>
  <c r="O196" i="18"/>
  <c r="C196" i="18"/>
  <c r="P196" i="18"/>
  <c r="A197" i="18" a="1"/>
  <c r="A197" i="18" s="1"/>
  <c r="L196" i="18"/>
  <c r="Q196" i="18"/>
  <c r="N196" i="18"/>
  <c r="M196" i="18"/>
  <c r="K196" i="18"/>
  <c r="J196" i="18"/>
  <c r="G196" i="18"/>
  <c r="A196" i="21" a="1"/>
  <c r="A196" i="21" s="1"/>
  <c r="E195" i="21"/>
  <c r="F196" i="21" s="1" a="1"/>
  <c r="F196" i="21" s="1"/>
  <c r="N195" i="21"/>
  <c r="J195" i="21"/>
  <c r="C195" i="21"/>
  <c r="M195" i="21"/>
  <c r="I195" i="21"/>
  <c r="O195" i="21"/>
  <c r="L195" i="21"/>
  <c r="K195" i="21"/>
  <c r="H195" i="21"/>
  <c r="A199" i="25" l="1" a="1"/>
  <c r="A199" i="25" s="1"/>
  <c r="G198" i="25"/>
  <c r="I198" i="25"/>
  <c r="H198" i="25"/>
  <c r="C198" i="25"/>
  <c r="L198" i="25"/>
  <c r="K198" i="25"/>
  <c r="M198" i="25"/>
  <c r="J198" i="25"/>
  <c r="F198" i="25"/>
  <c r="F196" i="18" a="1"/>
  <c r="F196" i="18" s="1"/>
  <c r="H197" i="18" s="1" a="1"/>
  <c r="H197" i="18" s="1"/>
  <c r="Q197" i="18"/>
  <c r="N197" i="18"/>
  <c r="G197" i="18"/>
  <c r="L197" i="18"/>
  <c r="M197" i="18"/>
  <c r="A198" i="18" a="1"/>
  <c r="A198" i="18" s="1"/>
  <c r="J197" i="18"/>
  <c r="K197" i="18"/>
  <c r="E197" i="18"/>
  <c r="P197" i="18"/>
  <c r="O197" i="18"/>
  <c r="C197" i="18"/>
  <c r="A197" i="21" a="1"/>
  <c r="A197" i="21" s="1"/>
  <c r="E196" i="21"/>
  <c r="F197" i="21" s="1" a="1"/>
  <c r="F197" i="21" s="1"/>
  <c r="O196" i="21"/>
  <c r="C196" i="21"/>
  <c r="N196" i="21"/>
  <c r="K196" i="21"/>
  <c r="J196" i="21"/>
  <c r="H196" i="21"/>
  <c r="I196" i="21"/>
  <c r="M196" i="21"/>
  <c r="L196" i="21"/>
  <c r="A200" i="25" l="1" a="1"/>
  <c r="A200" i="25" s="1"/>
  <c r="M199" i="25"/>
  <c r="L199" i="25"/>
  <c r="H199" i="25"/>
  <c r="C199" i="25"/>
  <c r="I199" i="25"/>
  <c r="J199" i="25"/>
  <c r="K199" i="25"/>
  <c r="F199" i="25"/>
  <c r="G199" i="25"/>
  <c r="F197" i="18" a="1"/>
  <c r="F197" i="18" s="1"/>
  <c r="H198" i="18" s="1" a="1"/>
  <c r="H198" i="18" s="1"/>
  <c r="P198" i="18"/>
  <c r="A199" i="18" a="1"/>
  <c r="A199" i="18" s="1"/>
  <c r="N198" i="18"/>
  <c r="G198" i="18"/>
  <c r="J198" i="18"/>
  <c r="L198" i="18"/>
  <c r="M198" i="18"/>
  <c r="E198" i="18"/>
  <c r="C198" i="18"/>
  <c r="K198" i="18"/>
  <c r="Q198" i="18"/>
  <c r="O198" i="18"/>
  <c r="A198" i="21" a="1"/>
  <c r="A198" i="21" s="1"/>
  <c r="E197" i="21"/>
  <c r="F198" i="21" s="1" a="1"/>
  <c r="F198" i="21" s="1"/>
  <c r="I197" i="21"/>
  <c r="C197" i="21"/>
  <c r="K197" i="21"/>
  <c r="J197" i="21"/>
  <c r="H197" i="21"/>
  <c r="M197" i="21"/>
  <c r="N197" i="21"/>
  <c r="O197" i="21"/>
  <c r="L197" i="21"/>
  <c r="A201" i="25" l="1" a="1"/>
  <c r="A201" i="25" s="1"/>
  <c r="H200" i="25"/>
  <c r="J200" i="25"/>
  <c r="K200" i="25"/>
  <c r="C200" i="25"/>
  <c r="F200" i="25"/>
  <c r="I200" i="25"/>
  <c r="G200" i="25"/>
  <c r="L200" i="25"/>
  <c r="M200" i="25"/>
  <c r="F198" i="18" a="1"/>
  <c r="F198" i="18" s="1"/>
  <c r="H199" i="18" s="1" a="1"/>
  <c r="H199" i="18" s="1"/>
  <c r="E199" i="18"/>
  <c r="O199" i="18"/>
  <c r="C199" i="18"/>
  <c r="P199" i="18"/>
  <c r="K199" i="18"/>
  <c r="M199" i="18"/>
  <c r="N199" i="18"/>
  <c r="L199" i="18"/>
  <c r="J199" i="18"/>
  <c r="Q199" i="18"/>
  <c r="A200" i="18" a="1"/>
  <c r="A200" i="18" s="1"/>
  <c r="G199" i="18"/>
  <c r="A199" i="21" a="1"/>
  <c r="A199" i="21" s="1"/>
  <c r="O198" i="21"/>
  <c r="H198" i="21"/>
  <c r="E198" i="21"/>
  <c r="F199" i="21" s="1" a="1"/>
  <c r="F199" i="21" s="1"/>
  <c r="N198" i="21"/>
  <c r="C198" i="21"/>
  <c r="M198" i="21"/>
  <c r="I198" i="21"/>
  <c r="K198" i="21"/>
  <c r="L198" i="21"/>
  <c r="J198" i="21"/>
  <c r="A202" i="25" l="1" a="1"/>
  <c r="A202" i="25" s="1"/>
  <c r="L201" i="25"/>
  <c r="K201" i="25"/>
  <c r="C201" i="25"/>
  <c r="I201" i="25"/>
  <c r="H201" i="25"/>
  <c r="F201" i="25"/>
  <c r="M201" i="25"/>
  <c r="J201" i="25"/>
  <c r="G201" i="25"/>
  <c r="F199" i="18" a="1"/>
  <c r="F199" i="18" s="1"/>
  <c r="H200" i="18" s="1" a="1"/>
  <c r="H200" i="18" s="1"/>
  <c r="O200" i="18"/>
  <c r="Q200" i="18"/>
  <c r="L200" i="18"/>
  <c r="A201" i="18" a="1"/>
  <c r="A201" i="18" s="1"/>
  <c r="M200" i="18"/>
  <c r="G200" i="18"/>
  <c r="E200" i="18"/>
  <c r="K200" i="18"/>
  <c r="N200" i="18"/>
  <c r="C200" i="18"/>
  <c r="J200" i="18"/>
  <c r="P200" i="18"/>
  <c r="A200" i="21" a="1"/>
  <c r="A200" i="21" s="1"/>
  <c r="E199" i="21"/>
  <c r="F200" i="21" s="1" a="1"/>
  <c r="F200" i="21" s="1"/>
  <c r="J199" i="21"/>
  <c r="C199" i="21"/>
  <c r="I199" i="21"/>
  <c r="O199" i="21"/>
  <c r="H199" i="21"/>
  <c r="N199" i="21"/>
  <c r="K199" i="21"/>
  <c r="M199" i="21"/>
  <c r="L199" i="21"/>
  <c r="A203" i="25" l="1" a="1"/>
  <c r="A203" i="25" s="1"/>
  <c r="K202" i="25"/>
  <c r="C202" i="25"/>
  <c r="J202" i="25"/>
  <c r="G202" i="25"/>
  <c r="L202" i="25"/>
  <c r="M202" i="25"/>
  <c r="H202" i="25"/>
  <c r="F202" i="25"/>
  <c r="I202" i="25"/>
  <c r="F200" i="18" a="1"/>
  <c r="F200" i="18" s="1"/>
  <c r="H201" i="18" s="1" a="1"/>
  <c r="H201" i="18" s="1"/>
  <c r="J201" i="18"/>
  <c r="P201" i="18"/>
  <c r="O201" i="18"/>
  <c r="N201" i="18"/>
  <c r="M201" i="18"/>
  <c r="Q201" i="18"/>
  <c r="L201" i="18"/>
  <c r="C201" i="18"/>
  <c r="G201" i="18"/>
  <c r="K201" i="18"/>
  <c r="A202" i="18" a="1"/>
  <c r="A202" i="18" s="1"/>
  <c r="E201" i="18"/>
  <c r="A201" i="21" a="1"/>
  <c r="A201" i="21" s="1"/>
  <c r="E200" i="21"/>
  <c r="F201" i="21" s="1" a="1"/>
  <c r="F201" i="21" s="1"/>
  <c r="K200" i="21"/>
  <c r="I200" i="21"/>
  <c r="N200" i="21"/>
  <c r="O200" i="21"/>
  <c r="C200" i="21"/>
  <c r="J200" i="21"/>
  <c r="L200" i="21"/>
  <c r="H200" i="21"/>
  <c r="M200" i="21"/>
  <c r="A204" i="25" l="1" a="1"/>
  <c r="A204" i="25" s="1"/>
  <c r="F203" i="25"/>
  <c r="J203" i="25"/>
  <c r="M203" i="25"/>
  <c r="I203" i="25"/>
  <c r="C203" i="25"/>
  <c r="G203" i="25"/>
  <c r="K203" i="25"/>
  <c r="H203" i="25"/>
  <c r="L203" i="25"/>
  <c r="F201" i="18" a="1"/>
  <c r="F201" i="18" s="1"/>
  <c r="H202" i="18" s="1" a="1"/>
  <c r="H202" i="18" s="1"/>
  <c r="C202" i="18"/>
  <c r="Q202" i="18"/>
  <c r="J202" i="18"/>
  <c r="G202" i="18"/>
  <c r="M202" i="18"/>
  <c r="E202" i="18"/>
  <c r="O202" i="18"/>
  <c r="P202" i="18"/>
  <c r="N202" i="18"/>
  <c r="K202" i="18"/>
  <c r="L202" i="18"/>
  <c r="A203" i="18" a="1"/>
  <c r="A203" i="18" s="1"/>
  <c r="A202" i="21" a="1"/>
  <c r="A202" i="21" s="1"/>
  <c r="I201" i="21"/>
  <c r="O201" i="21"/>
  <c r="E201" i="21"/>
  <c r="F202" i="21" s="1" a="1"/>
  <c r="F202" i="21" s="1"/>
  <c r="N201" i="21"/>
  <c r="H201" i="21"/>
  <c r="C201" i="21"/>
  <c r="L201" i="21"/>
  <c r="J201" i="21"/>
  <c r="K201" i="21"/>
  <c r="M201" i="21"/>
  <c r="A205" i="25" l="1" a="1"/>
  <c r="A205" i="25" s="1"/>
  <c r="K204" i="25"/>
  <c r="F204" i="25"/>
  <c r="C204" i="25"/>
  <c r="H204" i="25"/>
  <c r="G204" i="25"/>
  <c r="L204" i="25"/>
  <c r="J204" i="25"/>
  <c r="I204" i="25"/>
  <c r="M204" i="25"/>
  <c r="F202" i="18" a="1"/>
  <c r="F202" i="18" s="1"/>
  <c r="H203" i="18" s="1" a="1"/>
  <c r="H203" i="18" s="1"/>
  <c r="P203" i="18"/>
  <c r="L203" i="18"/>
  <c r="A204" i="18" a="1"/>
  <c r="A204" i="18" s="1"/>
  <c r="Q203" i="18"/>
  <c r="J203" i="18"/>
  <c r="G203" i="18"/>
  <c r="E203" i="18"/>
  <c r="K203" i="18"/>
  <c r="O203" i="18"/>
  <c r="M203" i="18"/>
  <c r="N203" i="18"/>
  <c r="C203" i="18"/>
  <c r="A203" i="21" a="1"/>
  <c r="A203" i="21" s="1"/>
  <c r="E202" i="21"/>
  <c r="F203" i="21" s="1" a="1"/>
  <c r="F203" i="21" s="1"/>
  <c r="I202" i="21"/>
  <c r="H202" i="21"/>
  <c r="M202" i="21"/>
  <c r="C202" i="21"/>
  <c r="O202" i="21"/>
  <c r="J202" i="21"/>
  <c r="N202" i="21"/>
  <c r="L202" i="21"/>
  <c r="K202" i="21"/>
  <c r="A206" i="25" l="1" a="1"/>
  <c r="A206" i="25" s="1"/>
  <c r="K205" i="25"/>
  <c r="J205" i="25"/>
  <c r="C205" i="25"/>
  <c r="I205" i="25"/>
  <c r="F205" i="25"/>
  <c r="H205" i="25"/>
  <c r="M205" i="25"/>
  <c r="L205" i="25"/>
  <c r="G205" i="25"/>
  <c r="F203" i="18" a="1"/>
  <c r="F203" i="18" s="1"/>
  <c r="H204" i="18" s="1" a="1"/>
  <c r="H204" i="18" s="1"/>
  <c r="G204" i="18"/>
  <c r="Q204" i="18"/>
  <c r="P204" i="18"/>
  <c r="E204" i="18"/>
  <c r="J204" i="18"/>
  <c r="K204" i="18"/>
  <c r="M204" i="18"/>
  <c r="L204" i="18"/>
  <c r="C204" i="18"/>
  <c r="O204" i="18"/>
  <c r="N204" i="18"/>
  <c r="A205" i="18" a="1"/>
  <c r="A205" i="18" s="1"/>
  <c r="A204" i="21" a="1"/>
  <c r="A204" i="21" s="1"/>
  <c r="E203" i="21"/>
  <c r="F204" i="21" s="1" a="1"/>
  <c r="F204" i="21" s="1"/>
  <c r="N203" i="21"/>
  <c r="J203" i="21"/>
  <c r="K203" i="21"/>
  <c r="O203" i="21"/>
  <c r="C203" i="21"/>
  <c r="H203" i="21"/>
  <c r="M203" i="21"/>
  <c r="L203" i="21"/>
  <c r="I203" i="21"/>
  <c r="A207" i="25" l="1" a="1"/>
  <c r="A207" i="25" s="1"/>
  <c r="M206" i="25"/>
  <c r="I206" i="25"/>
  <c r="C206" i="25"/>
  <c r="J206" i="25"/>
  <c r="K206" i="25"/>
  <c r="G206" i="25"/>
  <c r="H206" i="25"/>
  <c r="F206" i="25"/>
  <c r="L206" i="25"/>
  <c r="F204" i="18" a="1"/>
  <c r="F204" i="18" s="1"/>
  <c r="H205" i="18" s="1" a="1"/>
  <c r="H205" i="18" s="1"/>
  <c r="P205" i="18"/>
  <c r="A206" i="18" a="1"/>
  <c r="A206" i="18" s="1"/>
  <c r="M205" i="18"/>
  <c r="O205" i="18"/>
  <c r="J205" i="18"/>
  <c r="G205" i="18"/>
  <c r="N205" i="18"/>
  <c r="K205" i="18"/>
  <c r="Q205" i="18"/>
  <c r="C205" i="18"/>
  <c r="L205" i="18"/>
  <c r="E205" i="18"/>
  <c r="A205" i="21" a="1"/>
  <c r="A205" i="21" s="1"/>
  <c r="E204" i="21"/>
  <c r="F205" i="21" s="1" a="1"/>
  <c r="F205" i="21" s="1"/>
  <c r="L204" i="21"/>
  <c r="C204" i="21"/>
  <c r="N204" i="21"/>
  <c r="H204" i="21"/>
  <c r="M204" i="21"/>
  <c r="K204" i="21"/>
  <c r="I204" i="21"/>
  <c r="O204" i="21"/>
  <c r="J204" i="21"/>
  <c r="A208" i="25" l="1" a="1"/>
  <c r="A208" i="25" s="1"/>
  <c r="J207" i="25"/>
  <c r="I207" i="25"/>
  <c r="C207" i="25"/>
  <c r="L207" i="25"/>
  <c r="K207" i="25"/>
  <c r="G207" i="25"/>
  <c r="H207" i="25"/>
  <c r="M207" i="25"/>
  <c r="F207" i="25"/>
  <c r="F205" i="18" a="1"/>
  <c r="F205" i="18" s="1"/>
  <c r="H206" i="18" s="1" a="1"/>
  <c r="H206" i="18" s="1"/>
  <c r="O206" i="18"/>
  <c r="K206" i="18"/>
  <c r="N206" i="18"/>
  <c r="J206" i="18"/>
  <c r="G206" i="18"/>
  <c r="Q206" i="18"/>
  <c r="L206" i="18"/>
  <c r="E206" i="18"/>
  <c r="P206" i="18"/>
  <c r="C206" i="18"/>
  <c r="M206" i="18"/>
  <c r="A207" i="18" a="1"/>
  <c r="A207" i="18" s="1"/>
  <c r="A206" i="21" a="1"/>
  <c r="A206" i="21" s="1"/>
  <c r="O205" i="21"/>
  <c r="M205" i="21"/>
  <c r="E205" i="21"/>
  <c r="F206" i="21" s="1" a="1"/>
  <c r="F206" i="21" s="1"/>
  <c r="C205" i="21"/>
  <c r="L205" i="21"/>
  <c r="J205" i="21"/>
  <c r="H205" i="21"/>
  <c r="K205" i="21"/>
  <c r="I205" i="21"/>
  <c r="N205" i="21"/>
  <c r="A209" i="25" l="1" a="1"/>
  <c r="A209" i="25" s="1"/>
  <c r="L208" i="25"/>
  <c r="K208" i="25"/>
  <c r="C208" i="25"/>
  <c r="J208" i="25"/>
  <c r="G208" i="25"/>
  <c r="I208" i="25"/>
  <c r="M208" i="25"/>
  <c r="F208" i="25"/>
  <c r="H208" i="25"/>
  <c r="F206" i="18" a="1"/>
  <c r="F206" i="18" s="1"/>
  <c r="H207" i="18" s="1" a="1"/>
  <c r="H207" i="18" s="1"/>
  <c r="G207" i="18"/>
  <c r="O207" i="18"/>
  <c r="A208" i="18" a="1"/>
  <c r="A208" i="18" s="1"/>
  <c r="J207" i="18"/>
  <c r="E207" i="18"/>
  <c r="L207" i="18"/>
  <c r="C207" i="18"/>
  <c r="M207" i="18"/>
  <c r="K207" i="18"/>
  <c r="Q207" i="18"/>
  <c r="N207" i="18"/>
  <c r="P207" i="18"/>
  <c r="A207" i="21" a="1"/>
  <c r="A207" i="21" s="1"/>
  <c r="I206" i="21"/>
  <c r="E206" i="21"/>
  <c r="F207" i="21" s="1" a="1"/>
  <c r="F207" i="21" s="1"/>
  <c r="H206" i="21"/>
  <c r="C206" i="21"/>
  <c r="M206" i="21"/>
  <c r="O206" i="21"/>
  <c r="K206" i="21"/>
  <c r="L206" i="21"/>
  <c r="N206" i="21"/>
  <c r="J206" i="21"/>
  <c r="A210" i="25" l="1" a="1"/>
  <c r="A210" i="25" s="1"/>
  <c r="L209" i="25"/>
  <c r="J209" i="25"/>
  <c r="C209" i="25"/>
  <c r="K209" i="25"/>
  <c r="F209" i="25"/>
  <c r="M209" i="25"/>
  <c r="G209" i="25"/>
  <c r="I209" i="25"/>
  <c r="H209" i="25"/>
  <c r="F207" i="18" a="1"/>
  <c r="F207" i="18" s="1"/>
  <c r="H208" i="18" s="1" a="1"/>
  <c r="H208" i="18" s="1"/>
  <c r="N208" i="18"/>
  <c r="L208" i="18"/>
  <c r="K208" i="18"/>
  <c r="P208" i="18"/>
  <c r="A209" i="18" a="1"/>
  <c r="A209" i="18" s="1"/>
  <c r="C208" i="18"/>
  <c r="G208" i="18"/>
  <c r="O208" i="18"/>
  <c r="J208" i="18"/>
  <c r="E208" i="18"/>
  <c r="M208" i="18"/>
  <c r="Q208" i="18"/>
  <c r="A208" i="21" a="1"/>
  <c r="A208" i="21" s="1"/>
  <c r="E207" i="21"/>
  <c r="F208" i="21" s="1" a="1"/>
  <c r="F208" i="21" s="1"/>
  <c r="I207" i="21"/>
  <c r="C207" i="21"/>
  <c r="M207" i="21"/>
  <c r="O207" i="21"/>
  <c r="J207" i="21"/>
  <c r="N207" i="21"/>
  <c r="L207" i="21"/>
  <c r="H207" i="21"/>
  <c r="K207" i="21"/>
  <c r="A211" i="25" l="1" a="1"/>
  <c r="A211" i="25" s="1"/>
  <c r="J210" i="25"/>
  <c r="H210" i="25"/>
  <c r="C210" i="25"/>
  <c r="G210" i="25"/>
  <c r="K210" i="25"/>
  <c r="M210" i="25"/>
  <c r="L210" i="25"/>
  <c r="I210" i="25"/>
  <c r="F210" i="25"/>
  <c r="F208" i="18" a="1"/>
  <c r="F208" i="18" s="1"/>
  <c r="H209" i="18" s="1" a="1"/>
  <c r="H209" i="18" s="1"/>
  <c r="G209" i="18"/>
  <c r="O209" i="18"/>
  <c r="K209" i="18"/>
  <c r="Q209" i="18"/>
  <c r="L209" i="18"/>
  <c r="E209" i="18"/>
  <c r="A210" i="18" a="1"/>
  <c r="A210" i="18" s="1"/>
  <c r="N209" i="18"/>
  <c r="M209" i="18"/>
  <c r="P209" i="18"/>
  <c r="C209" i="18"/>
  <c r="J209" i="18"/>
  <c r="A209" i="21" a="1"/>
  <c r="A209" i="21" s="1"/>
  <c r="N208" i="21"/>
  <c r="C208" i="21"/>
  <c r="J208" i="21"/>
  <c r="I208" i="21"/>
  <c r="L208" i="21"/>
  <c r="H208" i="21"/>
  <c r="E208" i="21"/>
  <c r="F209" i="21" s="1" a="1"/>
  <c r="F209" i="21" s="1"/>
  <c r="K208" i="21"/>
  <c r="M208" i="21"/>
  <c r="O208" i="21"/>
  <c r="A212" i="25" l="1" a="1"/>
  <c r="A212" i="25" s="1"/>
  <c r="M211" i="25"/>
  <c r="I211" i="25"/>
  <c r="C211" i="25"/>
  <c r="L211" i="25"/>
  <c r="K211" i="25"/>
  <c r="H211" i="25"/>
  <c r="G211" i="25"/>
  <c r="F211" i="25"/>
  <c r="J211" i="25"/>
  <c r="F209" i="18" a="1"/>
  <c r="F209" i="18" s="1"/>
  <c r="H210" i="18" s="1" a="1"/>
  <c r="H210" i="18" s="1"/>
  <c r="K210" i="18"/>
  <c r="G210" i="18"/>
  <c r="O210" i="18"/>
  <c r="M210" i="18"/>
  <c r="C210" i="18"/>
  <c r="N210" i="18"/>
  <c r="J210" i="18"/>
  <c r="Q210" i="18"/>
  <c r="E210" i="18"/>
  <c r="L210" i="18"/>
  <c r="A211" i="18" a="1"/>
  <c r="A211" i="18" s="1"/>
  <c r="P210" i="18"/>
  <c r="A210" i="21" a="1"/>
  <c r="A210" i="21" s="1"/>
  <c r="I209" i="21"/>
  <c r="K209" i="21"/>
  <c r="E209" i="21"/>
  <c r="F210" i="21" s="1" a="1"/>
  <c r="F210" i="21" s="1"/>
  <c r="H209" i="21"/>
  <c r="C209" i="21"/>
  <c r="N209" i="21"/>
  <c r="O209" i="21"/>
  <c r="L209" i="21"/>
  <c r="J209" i="21"/>
  <c r="M209" i="21"/>
  <c r="A213" i="25" l="1" a="1"/>
  <c r="A213" i="25" s="1"/>
  <c r="H212" i="25"/>
  <c r="J212" i="25"/>
  <c r="C212" i="25"/>
  <c r="K212" i="25"/>
  <c r="G212" i="25"/>
  <c r="L212" i="25"/>
  <c r="M212" i="25"/>
  <c r="I212" i="25"/>
  <c r="F212" i="25"/>
  <c r="F210" i="18" a="1"/>
  <c r="F210" i="18" s="1"/>
  <c r="H211" i="18" s="1" a="1"/>
  <c r="H211" i="18" s="1"/>
  <c r="G211" i="18"/>
  <c r="P211" i="18"/>
  <c r="J211" i="18"/>
  <c r="M211" i="18"/>
  <c r="C211" i="18"/>
  <c r="K211" i="18"/>
  <c r="O211" i="18"/>
  <c r="E211" i="18"/>
  <c r="A212" i="18" a="1"/>
  <c r="A212" i="18" s="1"/>
  <c r="L211" i="18"/>
  <c r="N211" i="18"/>
  <c r="Q211" i="18"/>
  <c r="A211" i="21" a="1"/>
  <c r="A211" i="21" s="1"/>
  <c r="E210" i="21"/>
  <c r="F211" i="21" s="1" a="1"/>
  <c r="F211" i="21" s="1"/>
  <c r="J210" i="21"/>
  <c r="K210" i="21"/>
  <c r="C210" i="21"/>
  <c r="I210" i="21"/>
  <c r="H210" i="21"/>
  <c r="O210" i="21"/>
  <c r="M210" i="21"/>
  <c r="L210" i="21"/>
  <c r="N210" i="21"/>
  <c r="A214" i="25" l="1" a="1"/>
  <c r="A214" i="25" s="1"/>
  <c r="K213" i="25"/>
  <c r="I213" i="25"/>
  <c r="C213" i="25"/>
  <c r="H213" i="25"/>
  <c r="M213" i="25"/>
  <c r="L213" i="25"/>
  <c r="J213" i="25"/>
  <c r="G213" i="25"/>
  <c r="F213" i="25"/>
  <c r="F211" i="18" a="1"/>
  <c r="F211" i="18" s="1"/>
  <c r="H212" i="18" s="1" a="1"/>
  <c r="H212" i="18" s="1"/>
  <c r="L212" i="18"/>
  <c r="K212" i="18"/>
  <c r="E212" i="18"/>
  <c r="C212" i="18"/>
  <c r="N212" i="18"/>
  <c r="Q212" i="18"/>
  <c r="A213" i="18" a="1"/>
  <c r="A213" i="18" s="1"/>
  <c r="P212" i="18"/>
  <c r="J212" i="18"/>
  <c r="G212" i="18"/>
  <c r="M212" i="18"/>
  <c r="O212" i="18"/>
  <c r="A212" i="21" a="1"/>
  <c r="A212" i="21" s="1"/>
  <c r="I211" i="21"/>
  <c r="K211" i="21"/>
  <c r="H211" i="21"/>
  <c r="O211" i="21"/>
  <c r="N211" i="21"/>
  <c r="E211" i="21"/>
  <c r="F212" i="21" s="1" a="1"/>
  <c r="F212" i="21" s="1"/>
  <c r="L211" i="21"/>
  <c r="C211" i="21"/>
  <c r="M211" i="21"/>
  <c r="J211" i="21"/>
  <c r="A215" i="25" l="1" a="1"/>
  <c r="A215" i="25" s="1"/>
  <c r="G214" i="25"/>
  <c r="F214" i="25"/>
  <c r="C214" i="25"/>
  <c r="M214" i="25"/>
  <c r="K214" i="25"/>
  <c r="J214" i="25"/>
  <c r="I214" i="25"/>
  <c r="H214" i="25"/>
  <c r="L214" i="25"/>
  <c r="F212" i="18" a="1"/>
  <c r="F212" i="18" s="1"/>
  <c r="H213" i="18" s="1" a="1"/>
  <c r="H213" i="18" s="1"/>
  <c r="P213" i="18"/>
  <c r="A214" i="18" a="1"/>
  <c r="A214" i="18" s="1"/>
  <c r="G213" i="18"/>
  <c r="J213" i="18"/>
  <c r="N213" i="18"/>
  <c r="L213" i="18"/>
  <c r="M213" i="18"/>
  <c r="E213" i="18"/>
  <c r="Q213" i="18"/>
  <c r="K213" i="18"/>
  <c r="C213" i="18"/>
  <c r="O213" i="18"/>
  <c r="A213" i="21" a="1"/>
  <c r="A213" i="21" s="1"/>
  <c r="O212" i="21"/>
  <c r="E212" i="21"/>
  <c r="F213" i="21" s="1" a="1"/>
  <c r="F213" i="21" s="1"/>
  <c r="N212" i="21"/>
  <c r="H212" i="21"/>
  <c r="I212" i="21"/>
  <c r="C212" i="21"/>
  <c r="M212" i="21"/>
  <c r="K212" i="21"/>
  <c r="J212" i="21"/>
  <c r="L212" i="21"/>
  <c r="A216" i="25" l="1" a="1"/>
  <c r="A216" i="25" s="1"/>
  <c r="G215" i="25"/>
  <c r="H215" i="25"/>
  <c r="C215" i="25"/>
  <c r="F215" i="25"/>
  <c r="K215" i="25"/>
  <c r="J215" i="25"/>
  <c r="L215" i="25"/>
  <c r="M215" i="25"/>
  <c r="I215" i="25"/>
  <c r="F213" i="18" a="1"/>
  <c r="F213" i="18" s="1"/>
  <c r="H214" i="18" s="1" a="1"/>
  <c r="H214" i="18" s="1"/>
  <c r="E214" i="18"/>
  <c r="K214" i="18"/>
  <c r="N214" i="18"/>
  <c r="O214" i="18"/>
  <c r="C214" i="18"/>
  <c r="M214" i="18"/>
  <c r="J214" i="18"/>
  <c r="A215" i="18" a="1"/>
  <c r="A215" i="18" s="1"/>
  <c r="L214" i="18"/>
  <c r="Q214" i="18"/>
  <c r="P214" i="18"/>
  <c r="G214" i="18"/>
  <c r="A214" i="21" a="1"/>
  <c r="A214" i="21" s="1"/>
  <c r="E213" i="21"/>
  <c r="F214" i="21" s="1" a="1"/>
  <c r="F214" i="21" s="1"/>
  <c r="O213" i="21"/>
  <c r="C213" i="21"/>
  <c r="L213" i="21"/>
  <c r="I213" i="21"/>
  <c r="H213" i="21"/>
  <c r="M213" i="21"/>
  <c r="N213" i="21"/>
  <c r="J213" i="21"/>
  <c r="K213" i="21"/>
  <c r="A217" i="25" l="1" a="1"/>
  <c r="A217" i="25" s="1"/>
  <c r="I216" i="25"/>
  <c r="H216" i="25"/>
  <c r="C216" i="25"/>
  <c r="K216" i="25"/>
  <c r="L216" i="25"/>
  <c r="J216" i="25"/>
  <c r="M216" i="25"/>
  <c r="G216" i="25"/>
  <c r="F216" i="25"/>
  <c r="F214" i="18" a="1"/>
  <c r="F214" i="18" s="1"/>
  <c r="H215" i="18" s="1" a="1"/>
  <c r="H215" i="18" s="1"/>
  <c r="Q215" i="18"/>
  <c r="G215" i="18"/>
  <c r="A216" i="18" a="1"/>
  <c r="A216" i="18" s="1"/>
  <c r="O215" i="18"/>
  <c r="P215" i="18"/>
  <c r="E215" i="18"/>
  <c r="L215" i="18"/>
  <c r="C215" i="18"/>
  <c r="M215" i="18"/>
  <c r="K215" i="18"/>
  <c r="J215" i="18"/>
  <c r="N215" i="18"/>
  <c r="A215" i="21" a="1"/>
  <c r="A215" i="21" s="1"/>
  <c r="E214" i="21"/>
  <c r="F215" i="21" s="1" a="1"/>
  <c r="F215" i="21" s="1"/>
  <c r="I214" i="21"/>
  <c r="H214" i="21"/>
  <c r="C214" i="21"/>
  <c r="J214" i="21"/>
  <c r="O214" i="21"/>
  <c r="M214" i="21"/>
  <c r="N214" i="21"/>
  <c r="L214" i="21"/>
  <c r="K214" i="21"/>
  <c r="A218" i="25" l="1" a="1"/>
  <c r="A218" i="25" s="1"/>
  <c r="I217" i="25"/>
  <c r="J217" i="25"/>
  <c r="C217" i="25"/>
  <c r="G217" i="25"/>
  <c r="F217" i="25"/>
  <c r="M217" i="25"/>
  <c r="L217" i="25"/>
  <c r="H217" i="25"/>
  <c r="K217" i="25"/>
  <c r="F215" i="18" a="1"/>
  <c r="F215" i="18" s="1"/>
  <c r="H216" i="18" s="1" a="1"/>
  <c r="H216" i="18" s="1"/>
  <c r="C216" i="18"/>
  <c r="K216" i="18"/>
  <c r="J216" i="18"/>
  <c r="M216" i="18"/>
  <c r="P216" i="18"/>
  <c r="O216" i="18"/>
  <c r="N216" i="18"/>
  <c r="L216" i="18"/>
  <c r="G216" i="18"/>
  <c r="A217" i="18" a="1"/>
  <c r="A217" i="18" s="1"/>
  <c r="Q216" i="18"/>
  <c r="E216" i="18"/>
  <c r="A216" i="21" a="1"/>
  <c r="A216" i="21" s="1"/>
  <c r="E215" i="21"/>
  <c r="F216" i="21" s="1" a="1"/>
  <c r="F216" i="21" s="1"/>
  <c r="I215" i="21"/>
  <c r="N215" i="21"/>
  <c r="K215" i="21"/>
  <c r="C215" i="21"/>
  <c r="J215" i="21"/>
  <c r="L215" i="21"/>
  <c r="O215" i="21"/>
  <c r="M215" i="21"/>
  <c r="H215" i="21"/>
  <c r="A219" i="25" l="1" a="1"/>
  <c r="A219" i="25" s="1"/>
  <c r="I218" i="25"/>
  <c r="M218" i="25"/>
  <c r="C218" i="25"/>
  <c r="K218" i="25"/>
  <c r="J218" i="25"/>
  <c r="L218" i="25"/>
  <c r="H218" i="25"/>
  <c r="F218" i="25"/>
  <c r="G218" i="25"/>
  <c r="F216" i="18" a="1"/>
  <c r="F216" i="18" s="1"/>
  <c r="H217" i="18" s="1" a="1"/>
  <c r="H217" i="18" s="1"/>
  <c r="Q217" i="18"/>
  <c r="P217" i="18"/>
  <c r="L217" i="18"/>
  <c r="E217" i="18"/>
  <c r="G217" i="18"/>
  <c r="M217" i="18"/>
  <c r="N217" i="18"/>
  <c r="C217" i="18"/>
  <c r="K217" i="18"/>
  <c r="A218" i="18" a="1"/>
  <c r="A218" i="18" s="1"/>
  <c r="J217" i="18"/>
  <c r="O217" i="18"/>
  <c r="A217" i="21" a="1"/>
  <c r="A217" i="21" s="1"/>
  <c r="M216" i="21"/>
  <c r="E216" i="21"/>
  <c r="F217" i="21" s="1" a="1"/>
  <c r="F217" i="21" s="1"/>
  <c r="L216" i="21"/>
  <c r="C216" i="21"/>
  <c r="K216" i="21"/>
  <c r="J216" i="21"/>
  <c r="I216" i="21"/>
  <c r="O216" i="21"/>
  <c r="N216" i="21"/>
  <c r="H216" i="21"/>
  <c r="A220" i="25" l="1" a="1"/>
  <c r="A220" i="25" s="1"/>
  <c r="J219" i="25"/>
  <c r="M219" i="25"/>
  <c r="L219" i="25"/>
  <c r="K219" i="25"/>
  <c r="H219" i="25"/>
  <c r="C219" i="25"/>
  <c r="I219" i="25"/>
  <c r="F219" i="25"/>
  <c r="G219" i="25"/>
  <c r="F217" i="18" a="1"/>
  <c r="F217" i="18" s="1"/>
  <c r="H218" i="18" s="1" a="1"/>
  <c r="H218" i="18" s="1"/>
  <c r="J218" i="18"/>
  <c r="N218" i="18"/>
  <c r="M218" i="18"/>
  <c r="O218" i="18"/>
  <c r="Q218" i="18"/>
  <c r="A219" i="18" a="1"/>
  <c r="A219" i="18" s="1"/>
  <c r="K218" i="18"/>
  <c r="G218" i="18"/>
  <c r="E218" i="18"/>
  <c r="L218" i="18"/>
  <c r="C218" i="18"/>
  <c r="P218" i="18"/>
  <c r="A218" i="21" a="1"/>
  <c r="A218" i="21" s="1"/>
  <c r="K217" i="21"/>
  <c r="L217" i="21"/>
  <c r="E217" i="21"/>
  <c r="F218" i="21" s="1" a="1"/>
  <c r="F218" i="21" s="1"/>
  <c r="H217" i="21"/>
  <c r="C217" i="21"/>
  <c r="N217" i="21"/>
  <c r="M217" i="21"/>
  <c r="O217" i="21"/>
  <c r="I217" i="21"/>
  <c r="J217" i="21"/>
  <c r="A221" i="25" l="1" a="1"/>
  <c r="A221" i="25" s="1"/>
  <c r="H220" i="25"/>
  <c r="M220" i="25"/>
  <c r="L220" i="25"/>
  <c r="C220" i="25"/>
  <c r="K220" i="25"/>
  <c r="G220" i="25"/>
  <c r="J220" i="25"/>
  <c r="I220" i="25"/>
  <c r="F220" i="25"/>
  <c r="F218" i="18" a="1"/>
  <c r="F218" i="18" s="1"/>
  <c r="H219" i="18" s="1" a="1"/>
  <c r="H219" i="18" s="1"/>
  <c r="K219" i="18"/>
  <c r="P219" i="18"/>
  <c r="E219" i="18"/>
  <c r="C219" i="18"/>
  <c r="A220" i="18" a="1"/>
  <c r="A220" i="18" s="1"/>
  <c r="N219" i="18"/>
  <c r="J219" i="18"/>
  <c r="M219" i="18"/>
  <c r="G219" i="18"/>
  <c r="Q219" i="18"/>
  <c r="O219" i="18"/>
  <c r="L219" i="18"/>
  <c r="A219" i="21" a="1"/>
  <c r="A219" i="21" s="1"/>
  <c r="E218" i="21"/>
  <c r="F219" i="21" s="1" a="1"/>
  <c r="F219" i="21" s="1"/>
  <c r="N218" i="21"/>
  <c r="O218" i="21"/>
  <c r="C218" i="21"/>
  <c r="L218" i="21"/>
  <c r="H218" i="21"/>
  <c r="J218" i="21"/>
  <c r="M218" i="21"/>
  <c r="K218" i="21"/>
  <c r="I218" i="21"/>
  <c r="A222" i="25" l="1" a="1"/>
  <c r="A222" i="25" s="1"/>
  <c r="H221" i="25"/>
  <c r="G221" i="25"/>
  <c r="C221" i="25"/>
  <c r="L221" i="25"/>
  <c r="F221" i="25"/>
  <c r="I221" i="25"/>
  <c r="M221" i="25"/>
  <c r="K221" i="25"/>
  <c r="J221" i="25"/>
  <c r="F219" i="18" a="1"/>
  <c r="F219" i="18" s="1"/>
  <c r="H220" i="18" s="1" a="1"/>
  <c r="H220" i="18" s="1"/>
  <c r="Q220" i="18"/>
  <c r="A221" i="18" a="1"/>
  <c r="A221" i="18" s="1"/>
  <c r="E220" i="18"/>
  <c r="K220" i="18"/>
  <c r="N220" i="18"/>
  <c r="J220" i="18"/>
  <c r="G220" i="18"/>
  <c r="L220" i="18"/>
  <c r="C220" i="18"/>
  <c r="O220" i="18"/>
  <c r="M220" i="18"/>
  <c r="P220" i="18"/>
  <c r="A220" i="21" a="1"/>
  <c r="A220" i="21" s="1"/>
  <c r="H219" i="21"/>
  <c r="N219" i="21"/>
  <c r="L219" i="21"/>
  <c r="O219" i="21"/>
  <c r="E219" i="21"/>
  <c r="F220" i="21" s="1" a="1"/>
  <c r="F220" i="21" s="1"/>
  <c r="K219" i="21"/>
  <c r="C219" i="21"/>
  <c r="M219" i="21"/>
  <c r="J219" i="21"/>
  <c r="I219" i="21"/>
  <c r="A223" i="25" l="1" a="1"/>
  <c r="A223" i="25" s="1"/>
  <c r="F222" i="25"/>
  <c r="L222" i="25"/>
  <c r="C222" i="25"/>
  <c r="M222" i="25"/>
  <c r="K222" i="25"/>
  <c r="J222" i="25"/>
  <c r="I222" i="25"/>
  <c r="H222" i="25"/>
  <c r="G222" i="25"/>
  <c r="F220" i="18" a="1"/>
  <c r="F220" i="18" s="1"/>
  <c r="H221" i="18" s="1" a="1"/>
  <c r="H221" i="18" s="1"/>
  <c r="C221" i="18"/>
  <c r="O221" i="18"/>
  <c r="A222" i="18" a="1"/>
  <c r="A222" i="18" s="1"/>
  <c r="K221" i="18"/>
  <c r="J221" i="18"/>
  <c r="P221" i="18"/>
  <c r="N221" i="18"/>
  <c r="L221" i="18"/>
  <c r="M221" i="18"/>
  <c r="Q221" i="18"/>
  <c r="G221" i="18"/>
  <c r="E221" i="18"/>
  <c r="A221" i="21" a="1"/>
  <c r="A221" i="21" s="1"/>
  <c r="E220" i="21"/>
  <c r="F221" i="21" s="1" a="1"/>
  <c r="F221" i="21" s="1"/>
  <c r="L220" i="21"/>
  <c r="C220" i="21"/>
  <c r="I220" i="21"/>
  <c r="M220" i="21"/>
  <c r="N220" i="21"/>
  <c r="K220" i="21"/>
  <c r="H220" i="21"/>
  <c r="O220" i="21"/>
  <c r="J220" i="21"/>
  <c r="A224" i="25" l="1" a="1"/>
  <c r="A224" i="25" s="1"/>
  <c r="K223" i="25"/>
  <c r="J223" i="25"/>
  <c r="C223" i="25"/>
  <c r="G223" i="25"/>
  <c r="L223" i="25"/>
  <c r="F223" i="25"/>
  <c r="I223" i="25"/>
  <c r="H223" i="25"/>
  <c r="M223" i="25"/>
  <c r="F221" i="18" a="1"/>
  <c r="F221" i="18" s="1"/>
  <c r="H222" i="18" s="1" a="1"/>
  <c r="H222" i="18" s="1"/>
  <c r="P222" i="18"/>
  <c r="J222" i="18"/>
  <c r="N222" i="18"/>
  <c r="L222" i="18"/>
  <c r="G222" i="18"/>
  <c r="A223" i="18" a="1"/>
  <c r="A223" i="18" s="1"/>
  <c r="Q222" i="18"/>
  <c r="E222" i="18"/>
  <c r="C222" i="18"/>
  <c r="K222" i="18"/>
  <c r="M222" i="18"/>
  <c r="O222" i="18"/>
  <c r="A222" i="21" a="1"/>
  <c r="A222" i="21" s="1"/>
  <c r="E221" i="21"/>
  <c r="F222" i="21" s="1" a="1"/>
  <c r="F222" i="21" s="1"/>
  <c r="L221" i="21"/>
  <c r="C221" i="21"/>
  <c r="K221" i="21"/>
  <c r="J221" i="21"/>
  <c r="H221" i="21"/>
  <c r="I221" i="21"/>
  <c r="O221" i="21"/>
  <c r="N221" i="21"/>
  <c r="M221" i="21"/>
  <c r="A225" i="25" l="1" a="1"/>
  <c r="A225" i="25" s="1"/>
  <c r="F224" i="25"/>
  <c r="H224" i="25"/>
  <c r="C224" i="25"/>
  <c r="I224" i="25"/>
  <c r="K224" i="25"/>
  <c r="L224" i="25"/>
  <c r="J224" i="25"/>
  <c r="M224" i="25"/>
  <c r="G224" i="25"/>
  <c r="F222" i="18" a="1"/>
  <c r="F222" i="18" s="1"/>
  <c r="H223" i="18" s="1" a="1"/>
  <c r="H223" i="18" s="1"/>
  <c r="E223" i="18"/>
  <c r="O223" i="18"/>
  <c r="J223" i="18"/>
  <c r="C223" i="18"/>
  <c r="K223" i="18"/>
  <c r="A224" i="18" a="1"/>
  <c r="A224" i="18" s="1"/>
  <c r="G223" i="18"/>
  <c r="N223" i="18"/>
  <c r="Q223" i="18"/>
  <c r="M223" i="18"/>
  <c r="L223" i="18"/>
  <c r="P223" i="18"/>
  <c r="A223" i="21" a="1"/>
  <c r="A223" i="21" s="1"/>
  <c r="J222" i="21"/>
  <c r="K222" i="21"/>
  <c r="H222" i="21"/>
  <c r="L222" i="21"/>
  <c r="I222" i="21"/>
  <c r="E222" i="21"/>
  <c r="F223" i="21" s="1" a="1"/>
  <c r="F223" i="21" s="1"/>
  <c r="O222" i="21"/>
  <c r="M222" i="21"/>
  <c r="C222" i="21"/>
  <c r="N222" i="21"/>
  <c r="A226" i="25" l="1" a="1"/>
  <c r="A226" i="25" s="1"/>
  <c r="K225" i="25"/>
  <c r="J225" i="25"/>
  <c r="C225" i="25"/>
  <c r="I225" i="25"/>
  <c r="F225" i="25"/>
  <c r="M225" i="25"/>
  <c r="G225" i="25"/>
  <c r="L225" i="25"/>
  <c r="H225" i="25"/>
  <c r="F223" i="18" a="1"/>
  <c r="F223" i="18" s="1"/>
  <c r="H224" i="18" s="1" a="1"/>
  <c r="H224" i="18" s="1"/>
  <c r="P224" i="18"/>
  <c r="G224" i="18"/>
  <c r="A225" i="18" a="1"/>
  <c r="A225" i="18" s="1"/>
  <c r="K224" i="18"/>
  <c r="M224" i="18"/>
  <c r="O224" i="18"/>
  <c r="N224" i="18"/>
  <c r="J224" i="18"/>
  <c r="C224" i="18"/>
  <c r="Q224" i="18"/>
  <c r="E224" i="18"/>
  <c r="L224" i="18"/>
  <c r="A224" i="21" a="1"/>
  <c r="A224" i="21" s="1"/>
  <c r="E223" i="21"/>
  <c r="F224" i="21" s="1" a="1"/>
  <c r="F224" i="21" s="1"/>
  <c r="L223" i="21"/>
  <c r="K223" i="21"/>
  <c r="C223" i="21"/>
  <c r="O223" i="21"/>
  <c r="M223" i="21"/>
  <c r="J223" i="21"/>
  <c r="I223" i="21"/>
  <c r="H223" i="21"/>
  <c r="N223" i="21"/>
  <c r="A227" i="25" l="1" a="1"/>
  <c r="A227" i="25" s="1"/>
  <c r="M226" i="25"/>
  <c r="G226" i="25"/>
  <c r="C226" i="25"/>
  <c r="L226" i="25"/>
  <c r="J226" i="25"/>
  <c r="H226" i="25"/>
  <c r="K226" i="25"/>
  <c r="F226" i="25"/>
  <c r="I226" i="25"/>
  <c r="F224" i="18" a="1"/>
  <c r="F224" i="18" s="1"/>
  <c r="H225" i="18" s="1" a="1"/>
  <c r="H225" i="18" s="1"/>
  <c r="C225" i="18"/>
  <c r="N225" i="18"/>
  <c r="Q225" i="18"/>
  <c r="P225" i="18"/>
  <c r="L225" i="18"/>
  <c r="J225" i="18"/>
  <c r="M225" i="18"/>
  <c r="O225" i="18"/>
  <c r="K225" i="18"/>
  <c r="A226" i="18" a="1"/>
  <c r="A226" i="18" s="1"/>
  <c r="G225" i="18"/>
  <c r="E225" i="18"/>
  <c r="A225" i="21" a="1"/>
  <c r="A225" i="21" s="1"/>
  <c r="E224" i="21"/>
  <c r="F225" i="21" s="1" a="1"/>
  <c r="F225" i="21" s="1"/>
  <c r="I224" i="21"/>
  <c r="K224" i="21"/>
  <c r="J224" i="21"/>
  <c r="C224" i="21"/>
  <c r="M224" i="21"/>
  <c r="L224" i="21"/>
  <c r="H224" i="21"/>
  <c r="O224" i="21"/>
  <c r="N224" i="21"/>
  <c r="A228" i="25" l="1" a="1"/>
  <c r="A228" i="25" s="1"/>
  <c r="G227" i="25"/>
  <c r="F227" i="25"/>
  <c r="K227" i="25"/>
  <c r="C227" i="25"/>
  <c r="J227" i="25"/>
  <c r="I227" i="25"/>
  <c r="M227" i="25"/>
  <c r="H227" i="25"/>
  <c r="L227" i="25"/>
  <c r="F225" i="18" a="1"/>
  <c r="F225" i="18" s="1"/>
  <c r="H226" i="18" s="1" a="1"/>
  <c r="H226" i="18" s="1"/>
  <c r="O226" i="18"/>
  <c r="J226" i="18"/>
  <c r="A227" i="18" a="1"/>
  <c r="A227" i="18" s="1"/>
  <c r="M226" i="18"/>
  <c r="L226" i="18"/>
  <c r="G226" i="18"/>
  <c r="K226" i="18"/>
  <c r="N226" i="18"/>
  <c r="P226" i="18"/>
  <c r="E226" i="18"/>
  <c r="Q226" i="18"/>
  <c r="C226" i="18"/>
  <c r="A226" i="21" a="1"/>
  <c r="A226" i="21" s="1"/>
  <c r="J225" i="21"/>
  <c r="N225" i="21"/>
  <c r="L225" i="21"/>
  <c r="I225" i="21"/>
  <c r="K225" i="21"/>
  <c r="E225" i="21"/>
  <c r="F226" i="21" s="1" a="1"/>
  <c r="F226" i="21" s="1"/>
  <c r="H225" i="21"/>
  <c r="M225" i="21"/>
  <c r="C225" i="21"/>
  <c r="O225" i="21"/>
  <c r="A229" i="25" l="1" a="1"/>
  <c r="A229" i="25" s="1"/>
  <c r="K228" i="25"/>
  <c r="M228" i="25"/>
  <c r="C228" i="25"/>
  <c r="J228" i="25"/>
  <c r="G228" i="25"/>
  <c r="H228" i="25"/>
  <c r="F228" i="25"/>
  <c r="I228" i="25"/>
  <c r="L228" i="25"/>
  <c r="F226" i="18" a="1"/>
  <c r="F226" i="18" s="1"/>
  <c r="H227" i="18" s="1" a="1"/>
  <c r="H227" i="18" s="1"/>
  <c r="G227" i="18"/>
  <c r="O227" i="18"/>
  <c r="P227" i="18"/>
  <c r="K227" i="18"/>
  <c r="C227" i="18"/>
  <c r="L227" i="18"/>
  <c r="J227" i="18"/>
  <c r="E227" i="18"/>
  <c r="N227" i="18"/>
  <c r="M227" i="18"/>
  <c r="Q227" i="18"/>
  <c r="A228" i="18" a="1"/>
  <c r="A228" i="18" s="1"/>
  <c r="A227" i="21" a="1"/>
  <c r="A227" i="21" s="1"/>
  <c r="M226" i="21"/>
  <c r="E226" i="21"/>
  <c r="F227" i="21" s="1" a="1"/>
  <c r="F227" i="21" s="1"/>
  <c r="N226" i="21"/>
  <c r="C226" i="21"/>
  <c r="L226" i="21"/>
  <c r="I226" i="21"/>
  <c r="J226" i="21"/>
  <c r="H226" i="21"/>
  <c r="O226" i="21"/>
  <c r="K226" i="21"/>
  <c r="A230" i="25" l="1" a="1"/>
  <c r="A230" i="25" s="1"/>
  <c r="L229" i="25"/>
  <c r="H229" i="25"/>
  <c r="C229" i="25"/>
  <c r="I229" i="25"/>
  <c r="F229" i="25"/>
  <c r="J229" i="25"/>
  <c r="G229" i="25"/>
  <c r="M229" i="25"/>
  <c r="K229" i="25"/>
  <c r="F227" i="18" a="1"/>
  <c r="F227" i="18" s="1"/>
  <c r="H228" i="18" s="1" a="1"/>
  <c r="H228" i="18" s="1"/>
  <c r="O228" i="18"/>
  <c r="E228" i="18"/>
  <c r="N228" i="18"/>
  <c r="G228" i="18"/>
  <c r="A229" i="18" a="1"/>
  <c r="A229" i="18" s="1"/>
  <c r="K228" i="18"/>
  <c r="M228" i="18"/>
  <c r="J228" i="18"/>
  <c r="Q228" i="18"/>
  <c r="C228" i="18"/>
  <c r="L228" i="18"/>
  <c r="P228" i="18"/>
  <c r="A228" i="21" a="1"/>
  <c r="A228" i="21" s="1"/>
  <c r="E227" i="21"/>
  <c r="F228" i="21" s="1" a="1"/>
  <c r="F228" i="21" s="1"/>
  <c r="I227" i="21"/>
  <c r="C227" i="21"/>
  <c r="H227" i="21"/>
  <c r="J227" i="21"/>
  <c r="L227" i="21"/>
  <c r="N227" i="21"/>
  <c r="K227" i="21"/>
  <c r="O227" i="21"/>
  <c r="M227" i="21"/>
  <c r="A231" i="25" l="1" a="1"/>
  <c r="A231" i="25" s="1"/>
  <c r="I230" i="25"/>
  <c r="K230" i="25"/>
  <c r="M230" i="25"/>
  <c r="C230" i="25"/>
  <c r="L230" i="25"/>
  <c r="J230" i="25"/>
  <c r="F230" i="25"/>
  <c r="H230" i="25"/>
  <c r="G230" i="25"/>
  <c r="F228" i="18" a="1"/>
  <c r="F228" i="18" s="1"/>
  <c r="H229" i="18" s="1" a="1"/>
  <c r="H229" i="18" s="1"/>
  <c r="C229" i="18"/>
  <c r="M229" i="18"/>
  <c r="P229" i="18"/>
  <c r="L229" i="18"/>
  <c r="A230" i="18" a="1"/>
  <c r="A230" i="18" s="1"/>
  <c r="J229" i="18"/>
  <c r="K229" i="18"/>
  <c r="N229" i="18"/>
  <c r="G229" i="18"/>
  <c r="Q229" i="18"/>
  <c r="O229" i="18"/>
  <c r="E229" i="18"/>
  <c r="A229" i="21" a="1"/>
  <c r="A229" i="21" s="1"/>
  <c r="H228" i="21"/>
  <c r="O228" i="21"/>
  <c r="K228" i="21"/>
  <c r="E228" i="21"/>
  <c r="F229" i="21" s="1" a="1"/>
  <c r="F229" i="21" s="1"/>
  <c r="C228" i="21"/>
  <c r="L228" i="21"/>
  <c r="M228" i="21"/>
  <c r="I228" i="21"/>
  <c r="N228" i="21"/>
  <c r="J228" i="21"/>
  <c r="A232" i="25" l="1" a="1"/>
  <c r="A232" i="25" s="1"/>
  <c r="I231" i="25"/>
  <c r="G231" i="25"/>
  <c r="C231" i="25"/>
  <c r="F231" i="25"/>
  <c r="H231" i="25"/>
  <c r="M231" i="25"/>
  <c r="K231" i="25"/>
  <c r="J231" i="25"/>
  <c r="L231" i="25"/>
  <c r="F229" i="18" a="1"/>
  <c r="F229" i="18" s="1"/>
  <c r="H230" i="18" s="1" a="1"/>
  <c r="H230" i="18" s="1"/>
  <c r="C230" i="18"/>
  <c r="O230" i="18"/>
  <c r="A231" i="18" a="1"/>
  <c r="A231" i="18" s="1"/>
  <c r="N230" i="18"/>
  <c r="P230" i="18"/>
  <c r="K230" i="18"/>
  <c r="M230" i="18"/>
  <c r="L230" i="18"/>
  <c r="G230" i="18"/>
  <c r="Q230" i="18"/>
  <c r="J230" i="18"/>
  <c r="E230" i="18"/>
  <c r="A230" i="21" a="1"/>
  <c r="A230" i="21" s="1"/>
  <c r="K229" i="21"/>
  <c r="E229" i="21"/>
  <c r="F230" i="21" s="1" a="1"/>
  <c r="F230" i="21" s="1"/>
  <c r="H229" i="21"/>
  <c r="M229" i="21"/>
  <c r="C229" i="21"/>
  <c r="L229" i="21"/>
  <c r="J229" i="21"/>
  <c r="I229" i="21"/>
  <c r="O229" i="21"/>
  <c r="N229" i="21"/>
  <c r="A233" i="25" l="1" a="1"/>
  <c r="A233" i="25" s="1"/>
  <c r="K232" i="25"/>
  <c r="J232" i="25"/>
  <c r="C232" i="25"/>
  <c r="I232" i="25"/>
  <c r="H232" i="25"/>
  <c r="M232" i="25"/>
  <c r="F232" i="25"/>
  <c r="G232" i="25"/>
  <c r="L232" i="25"/>
  <c r="F230" i="18" a="1"/>
  <c r="F230" i="18" s="1"/>
  <c r="H231" i="18" s="1" a="1"/>
  <c r="H231" i="18" s="1"/>
  <c r="Q231" i="18"/>
  <c r="G231" i="18"/>
  <c r="N231" i="18"/>
  <c r="K231" i="18"/>
  <c r="L231" i="18"/>
  <c r="M231" i="18"/>
  <c r="O231" i="18"/>
  <c r="C231" i="18"/>
  <c r="E231" i="18"/>
  <c r="A232" i="18" a="1"/>
  <c r="A232" i="18" s="1"/>
  <c r="P231" i="18"/>
  <c r="J231" i="18"/>
  <c r="A231" i="21" a="1"/>
  <c r="A231" i="21" s="1"/>
  <c r="E230" i="21"/>
  <c r="F231" i="21" s="1" a="1"/>
  <c r="F231" i="21" s="1"/>
  <c r="J230" i="21"/>
  <c r="C230" i="21"/>
  <c r="K230" i="21"/>
  <c r="L230" i="21"/>
  <c r="I230" i="21"/>
  <c r="H230" i="21"/>
  <c r="N230" i="21"/>
  <c r="M230" i="21"/>
  <c r="O230" i="21"/>
  <c r="A234" i="25" l="1" a="1"/>
  <c r="A234" i="25" s="1"/>
  <c r="I233" i="25"/>
  <c r="M233" i="25"/>
  <c r="K233" i="25"/>
  <c r="L233" i="25"/>
  <c r="J233" i="25"/>
  <c r="H233" i="25"/>
  <c r="C233" i="25"/>
  <c r="G233" i="25"/>
  <c r="F233" i="25"/>
  <c r="F231" i="18" a="1"/>
  <c r="F231" i="18" s="1"/>
  <c r="H232" i="18" s="1" a="1"/>
  <c r="H232" i="18" s="1"/>
  <c r="C232" i="18"/>
  <c r="J232" i="18"/>
  <c r="P232" i="18"/>
  <c r="L232" i="18"/>
  <c r="A233" i="18" a="1"/>
  <c r="A233" i="18" s="1"/>
  <c r="Q232" i="18"/>
  <c r="K232" i="18"/>
  <c r="M232" i="18"/>
  <c r="O232" i="18"/>
  <c r="N232" i="18"/>
  <c r="G232" i="18"/>
  <c r="E232" i="18"/>
  <c r="A232" i="21" a="1"/>
  <c r="A232" i="21" s="1"/>
  <c r="E231" i="21"/>
  <c r="F232" i="21" s="1" a="1"/>
  <c r="F232" i="21" s="1"/>
  <c r="L231" i="21"/>
  <c r="O231" i="21"/>
  <c r="C231" i="21"/>
  <c r="N231" i="21"/>
  <c r="I231" i="21"/>
  <c r="K231" i="21"/>
  <c r="J231" i="21"/>
  <c r="H231" i="21"/>
  <c r="M231" i="21"/>
  <c r="A235" i="25" l="1" a="1"/>
  <c r="A235" i="25" s="1"/>
  <c r="M234" i="25"/>
  <c r="K234" i="25"/>
  <c r="I234" i="25"/>
  <c r="L234" i="25"/>
  <c r="C234" i="25"/>
  <c r="J234" i="25"/>
  <c r="F234" i="25"/>
  <c r="H234" i="25"/>
  <c r="G234" i="25"/>
  <c r="F232" i="18" a="1"/>
  <c r="F232" i="18" s="1"/>
  <c r="H233" i="18" s="1" a="1"/>
  <c r="H233" i="18" s="1"/>
  <c r="O233" i="18"/>
  <c r="P233" i="18"/>
  <c r="Q233" i="18"/>
  <c r="A234" i="18" a="1"/>
  <c r="A234" i="18" s="1"/>
  <c r="M233" i="18"/>
  <c r="K233" i="18"/>
  <c r="E233" i="18"/>
  <c r="C233" i="18"/>
  <c r="J233" i="18"/>
  <c r="G233" i="18"/>
  <c r="N233" i="18"/>
  <c r="L233" i="18"/>
  <c r="A233" i="21" a="1"/>
  <c r="A233" i="21" s="1"/>
  <c r="C232" i="21"/>
  <c r="L232" i="21"/>
  <c r="K232" i="21"/>
  <c r="E232" i="21"/>
  <c r="F233" i="21" s="1" a="1"/>
  <c r="F233" i="21" s="1"/>
  <c r="H232" i="21"/>
  <c r="I232" i="21"/>
  <c r="N232" i="21"/>
  <c r="M232" i="21"/>
  <c r="O232" i="21"/>
  <c r="J232" i="21"/>
  <c r="A236" i="25" l="1" a="1"/>
  <c r="A236" i="25" s="1"/>
  <c r="K235" i="25"/>
  <c r="G235" i="25"/>
  <c r="J235" i="25"/>
  <c r="C235" i="25"/>
  <c r="I235" i="25"/>
  <c r="H235" i="25"/>
  <c r="L235" i="25"/>
  <c r="F235" i="25"/>
  <c r="M235" i="25"/>
  <c r="F233" i="18" a="1"/>
  <c r="F233" i="18" s="1"/>
  <c r="H234" i="18" s="1" a="1"/>
  <c r="H234" i="18" s="1"/>
  <c r="P234" i="18"/>
  <c r="O234" i="18"/>
  <c r="L234" i="18"/>
  <c r="G234" i="18"/>
  <c r="J234" i="18"/>
  <c r="K234" i="18"/>
  <c r="E234" i="18"/>
  <c r="N234" i="18"/>
  <c r="A235" i="18" a="1"/>
  <c r="A235" i="18" s="1"/>
  <c r="C234" i="18"/>
  <c r="Q234" i="18"/>
  <c r="M234" i="18"/>
  <c r="A234" i="21" a="1"/>
  <c r="A234" i="21" s="1"/>
  <c r="N233" i="21"/>
  <c r="M233" i="21"/>
  <c r="L233" i="21"/>
  <c r="O233" i="21"/>
  <c r="I233" i="21"/>
  <c r="E233" i="21"/>
  <c r="F234" i="21" s="1" a="1"/>
  <c r="F234" i="21" s="1"/>
  <c r="K233" i="21"/>
  <c r="C233" i="21"/>
  <c r="J233" i="21"/>
  <c r="H233" i="21"/>
  <c r="A237" i="25" l="1" a="1"/>
  <c r="A237" i="25" s="1"/>
  <c r="L236" i="25"/>
  <c r="K236" i="25"/>
  <c r="I236" i="25"/>
  <c r="C236" i="25"/>
  <c r="H236" i="25"/>
  <c r="G236" i="25"/>
  <c r="F236" i="25"/>
  <c r="J236" i="25"/>
  <c r="M236" i="25"/>
  <c r="F234" i="18" a="1"/>
  <c r="F234" i="18" s="1"/>
  <c r="H235" i="18" s="1" a="1"/>
  <c r="H235" i="18" s="1"/>
  <c r="O235" i="18"/>
  <c r="A236" i="18" a="1"/>
  <c r="A236" i="18" s="1"/>
  <c r="J235" i="18"/>
  <c r="M235" i="18"/>
  <c r="C235" i="18"/>
  <c r="K235" i="18"/>
  <c r="Q235" i="18"/>
  <c r="G235" i="18"/>
  <c r="N235" i="18"/>
  <c r="E235" i="18"/>
  <c r="L235" i="18"/>
  <c r="P235" i="18"/>
  <c r="A235" i="21" a="1"/>
  <c r="A235" i="21" s="1"/>
  <c r="E234" i="21"/>
  <c r="F235" i="21" s="1" a="1"/>
  <c r="F235" i="21" s="1"/>
  <c r="I234" i="21"/>
  <c r="C234" i="21"/>
  <c r="H234" i="21"/>
  <c r="K234" i="21"/>
  <c r="J234" i="21"/>
  <c r="N234" i="21"/>
  <c r="O234" i="21"/>
  <c r="M234" i="21"/>
  <c r="L234" i="21"/>
  <c r="A238" i="25" l="1" a="1"/>
  <c r="A238" i="25" s="1"/>
  <c r="I237" i="25"/>
  <c r="M237" i="25"/>
  <c r="C237" i="25"/>
  <c r="G237" i="25"/>
  <c r="J237" i="25"/>
  <c r="L237" i="25"/>
  <c r="F237" i="25"/>
  <c r="K237" i="25"/>
  <c r="H237" i="25"/>
  <c r="F235" i="18" a="1"/>
  <c r="F235" i="18" s="1"/>
  <c r="H236" i="18" s="1" a="1"/>
  <c r="H236" i="18" s="1"/>
  <c r="C236" i="18"/>
  <c r="O236" i="18"/>
  <c r="K236" i="18"/>
  <c r="N236" i="18"/>
  <c r="P236" i="18"/>
  <c r="L236" i="18"/>
  <c r="M236" i="18"/>
  <c r="J236" i="18"/>
  <c r="A237" i="18" a="1"/>
  <c r="A237" i="18" s="1"/>
  <c r="Q236" i="18"/>
  <c r="G236" i="18"/>
  <c r="E236" i="18"/>
  <c r="A236" i="21" a="1"/>
  <c r="A236" i="21" s="1"/>
  <c r="E235" i="21"/>
  <c r="F236" i="21" s="1" a="1"/>
  <c r="F236" i="21" s="1"/>
  <c r="M235" i="21"/>
  <c r="C235" i="21"/>
  <c r="O235" i="21"/>
  <c r="L235" i="21"/>
  <c r="H235" i="21"/>
  <c r="J235" i="21"/>
  <c r="I235" i="21"/>
  <c r="N235" i="21"/>
  <c r="K235" i="21"/>
  <c r="A239" i="25" l="1" a="1"/>
  <c r="A239" i="25" s="1"/>
  <c r="H238" i="25"/>
  <c r="I238" i="25"/>
  <c r="C238" i="25"/>
  <c r="F238" i="25"/>
  <c r="J238" i="25"/>
  <c r="L238" i="25"/>
  <c r="K238" i="25"/>
  <c r="G238" i="25"/>
  <c r="M238" i="25"/>
  <c r="F236" i="18" a="1"/>
  <c r="F236" i="18" s="1"/>
  <c r="H237" i="18" s="1" a="1"/>
  <c r="H237" i="18" s="1"/>
  <c r="C237" i="18"/>
  <c r="P237" i="18"/>
  <c r="A238" i="18" a="1"/>
  <c r="A238" i="18" s="1"/>
  <c r="L237" i="18"/>
  <c r="J237" i="18"/>
  <c r="E237" i="18"/>
  <c r="N237" i="18"/>
  <c r="K237" i="18"/>
  <c r="G237" i="18"/>
  <c r="O237" i="18"/>
  <c r="M237" i="18"/>
  <c r="Q237" i="18"/>
  <c r="A237" i="21" a="1"/>
  <c r="A237" i="21" s="1"/>
  <c r="C236" i="21"/>
  <c r="J236" i="21"/>
  <c r="N236" i="21"/>
  <c r="K236" i="21"/>
  <c r="E236" i="21"/>
  <c r="F237" i="21" s="1" a="1"/>
  <c r="F237" i="21" s="1"/>
  <c r="O236" i="21"/>
  <c r="I236" i="21"/>
  <c r="L236" i="21"/>
  <c r="H236" i="21"/>
  <c r="M236" i="21"/>
  <c r="A240" i="25" l="1" a="1"/>
  <c r="A240" i="25" s="1"/>
  <c r="I239" i="25"/>
  <c r="G239" i="25"/>
  <c r="H239" i="25"/>
  <c r="C239" i="25"/>
  <c r="L239" i="25"/>
  <c r="K239" i="25"/>
  <c r="J239" i="25"/>
  <c r="F239" i="25"/>
  <c r="M239" i="25"/>
  <c r="F237" i="18" a="1"/>
  <c r="F237" i="18" s="1"/>
  <c r="H238" i="18" s="1" a="1"/>
  <c r="H238" i="18" s="1"/>
  <c r="K238" i="18"/>
  <c r="J238" i="18"/>
  <c r="L238" i="18"/>
  <c r="G238" i="18"/>
  <c r="O238" i="18"/>
  <c r="E238" i="18"/>
  <c r="M238" i="18"/>
  <c r="Q238" i="18"/>
  <c r="C238" i="18"/>
  <c r="N238" i="18"/>
  <c r="A239" i="18" a="1"/>
  <c r="A239" i="18" s="1"/>
  <c r="P238" i="18"/>
  <c r="A238" i="21" a="1"/>
  <c r="A238" i="21" s="1"/>
  <c r="E237" i="21"/>
  <c r="F238" i="21" s="1" a="1"/>
  <c r="F238" i="21" s="1"/>
  <c r="M237" i="21"/>
  <c r="H237" i="21"/>
  <c r="N237" i="21"/>
  <c r="C237" i="21"/>
  <c r="K237" i="21"/>
  <c r="J237" i="21"/>
  <c r="I237" i="21"/>
  <c r="L237" i="21"/>
  <c r="O237" i="21"/>
  <c r="A241" i="25" l="1" a="1"/>
  <c r="A241" i="25" s="1"/>
  <c r="L240" i="25"/>
  <c r="F240" i="25"/>
  <c r="J240" i="25"/>
  <c r="C240" i="25"/>
  <c r="K240" i="25"/>
  <c r="I240" i="25"/>
  <c r="H240" i="25"/>
  <c r="M240" i="25"/>
  <c r="G240" i="25"/>
  <c r="F238" i="18" a="1"/>
  <c r="F238" i="18" s="1"/>
  <c r="H239" i="18" s="1" a="1"/>
  <c r="H239" i="18" s="1"/>
  <c r="E239" i="18"/>
  <c r="P239" i="18"/>
  <c r="M239" i="18"/>
  <c r="N239" i="18"/>
  <c r="O239" i="18"/>
  <c r="C239" i="18"/>
  <c r="A240" i="18" a="1"/>
  <c r="A240" i="18" s="1"/>
  <c r="J239" i="18"/>
  <c r="K239" i="18"/>
  <c r="L239" i="18"/>
  <c r="G239" i="18"/>
  <c r="Q239" i="18"/>
  <c r="A239" i="21" a="1"/>
  <c r="A239" i="21" s="1"/>
  <c r="J238" i="21"/>
  <c r="H238" i="21"/>
  <c r="L238" i="21"/>
  <c r="E238" i="21"/>
  <c r="F239" i="21" s="1" a="1"/>
  <c r="F239" i="21" s="1"/>
  <c r="K238" i="21"/>
  <c r="C238" i="21"/>
  <c r="O238" i="21"/>
  <c r="N238" i="21"/>
  <c r="I238" i="21"/>
  <c r="M238" i="21"/>
  <c r="A242" i="25" l="1" a="1"/>
  <c r="A242" i="25" s="1"/>
  <c r="J241" i="25"/>
  <c r="K241" i="25"/>
  <c r="I241" i="25"/>
  <c r="L241" i="25"/>
  <c r="C241" i="25"/>
  <c r="H241" i="25"/>
  <c r="G241" i="25"/>
  <c r="F241" i="25"/>
  <c r="M241" i="25"/>
  <c r="F239" i="18" a="1"/>
  <c r="F239" i="18" s="1"/>
  <c r="H240" i="18" s="1" a="1"/>
  <c r="H240" i="18" s="1"/>
  <c r="J240" i="18"/>
  <c r="L240" i="18"/>
  <c r="C240" i="18"/>
  <c r="O240" i="18"/>
  <c r="Q240" i="18"/>
  <c r="N240" i="18"/>
  <c r="M240" i="18"/>
  <c r="G240" i="18"/>
  <c r="P240" i="18"/>
  <c r="E240" i="18"/>
  <c r="K240" i="18"/>
  <c r="A241" i="18" a="1"/>
  <c r="A241" i="18" s="1"/>
  <c r="A240" i="21" a="1"/>
  <c r="A240" i="21" s="1"/>
  <c r="E239" i="21"/>
  <c r="F240" i="21" s="1" a="1"/>
  <c r="F240" i="21" s="1"/>
  <c r="M239" i="21"/>
  <c r="N239" i="21"/>
  <c r="C239" i="21"/>
  <c r="J239" i="21"/>
  <c r="O239" i="21"/>
  <c r="K239" i="21"/>
  <c r="I239" i="21"/>
  <c r="H239" i="21"/>
  <c r="L239" i="21"/>
  <c r="A243" i="25" l="1" a="1"/>
  <c r="A243" i="25" s="1"/>
  <c r="J242" i="25"/>
  <c r="K242" i="25"/>
  <c r="L242" i="25"/>
  <c r="C242" i="25"/>
  <c r="I242" i="25"/>
  <c r="M242" i="25"/>
  <c r="H242" i="25"/>
  <c r="G242" i="25"/>
  <c r="F242" i="25"/>
  <c r="F240" i="18" a="1"/>
  <c r="F240" i="18" s="1"/>
  <c r="H241" i="18" s="1" a="1"/>
  <c r="H241" i="18" s="1"/>
  <c r="G241" i="18"/>
  <c r="O241" i="18"/>
  <c r="A242" i="18" a="1"/>
  <c r="A242" i="18" s="1"/>
  <c r="K241" i="18"/>
  <c r="L241" i="18"/>
  <c r="P241" i="18"/>
  <c r="E241" i="18"/>
  <c r="C241" i="18"/>
  <c r="N241" i="18"/>
  <c r="M241" i="18"/>
  <c r="J241" i="18"/>
  <c r="Q241" i="18"/>
  <c r="A241" i="21" a="1"/>
  <c r="A241" i="21" s="1"/>
  <c r="E240" i="21"/>
  <c r="F241" i="21" s="1" a="1"/>
  <c r="F241" i="21" s="1"/>
  <c r="N240" i="21"/>
  <c r="O240" i="21"/>
  <c r="C240" i="21"/>
  <c r="M240" i="21"/>
  <c r="L240" i="21"/>
  <c r="K240" i="21"/>
  <c r="H240" i="21"/>
  <c r="J240" i="21"/>
  <c r="I240" i="21"/>
  <c r="A244" i="25" l="1" a="1"/>
  <c r="A244" i="25" s="1"/>
  <c r="M243" i="25"/>
  <c r="L243" i="25"/>
  <c r="C243" i="25"/>
  <c r="H243" i="25"/>
  <c r="K243" i="25"/>
  <c r="J243" i="25"/>
  <c r="F243" i="25"/>
  <c r="G243" i="25"/>
  <c r="I243" i="25"/>
  <c r="F241" i="18" a="1"/>
  <c r="F241" i="18" s="1"/>
  <c r="H242" i="18" s="1" a="1"/>
  <c r="H242" i="18" s="1"/>
  <c r="P242" i="18"/>
  <c r="J242" i="18"/>
  <c r="N242" i="18"/>
  <c r="Q242" i="18"/>
  <c r="G242" i="18"/>
  <c r="M242" i="18"/>
  <c r="K242" i="18"/>
  <c r="C242" i="18"/>
  <c r="O242" i="18"/>
  <c r="L242" i="18"/>
  <c r="E242" i="18"/>
  <c r="A243" i="18" a="1"/>
  <c r="A243" i="18" s="1"/>
  <c r="A242" i="21" a="1"/>
  <c r="A242" i="21" s="1"/>
  <c r="I241" i="21"/>
  <c r="K241" i="21"/>
  <c r="E241" i="21"/>
  <c r="F242" i="21" s="1" a="1"/>
  <c r="F242" i="21" s="1"/>
  <c r="C241" i="21"/>
  <c r="H241" i="21"/>
  <c r="O241" i="21"/>
  <c r="L241" i="21"/>
  <c r="M241" i="21"/>
  <c r="N241" i="21"/>
  <c r="J241" i="21"/>
  <c r="A245" i="25" l="1" a="1"/>
  <c r="A245" i="25" s="1"/>
  <c r="G244" i="25"/>
  <c r="F244" i="25"/>
  <c r="M244" i="25"/>
  <c r="C244" i="25"/>
  <c r="J244" i="25"/>
  <c r="I244" i="25"/>
  <c r="L244" i="25"/>
  <c r="K244" i="25"/>
  <c r="H244" i="25"/>
  <c r="F242" i="18" a="1"/>
  <c r="F242" i="18" s="1"/>
  <c r="H243" i="18" s="1" a="1"/>
  <c r="H243" i="18" s="1"/>
  <c r="Q243" i="18"/>
  <c r="N243" i="18"/>
  <c r="G243" i="18"/>
  <c r="A244" i="18" a="1"/>
  <c r="A244" i="18" s="1"/>
  <c r="K243" i="18"/>
  <c r="C243" i="18"/>
  <c r="J243" i="18"/>
  <c r="L243" i="18"/>
  <c r="E243" i="18"/>
  <c r="M243" i="18"/>
  <c r="O243" i="18"/>
  <c r="P243" i="18"/>
  <c r="A243" i="21" a="1"/>
  <c r="A243" i="21" s="1"/>
  <c r="E242" i="21"/>
  <c r="F243" i="21" s="1" a="1"/>
  <c r="F243" i="21" s="1"/>
  <c r="L242" i="21"/>
  <c r="H242" i="21"/>
  <c r="C242" i="21"/>
  <c r="K242" i="21"/>
  <c r="O242" i="21"/>
  <c r="J242" i="21"/>
  <c r="I242" i="21"/>
  <c r="M242" i="21"/>
  <c r="N242" i="21"/>
  <c r="A246" i="25" l="1" a="1"/>
  <c r="A246" i="25" s="1"/>
  <c r="K245" i="25"/>
  <c r="F245" i="25"/>
  <c r="M245" i="25"/>
  <c r="C245" i="25"/>
  <c r="I245" i="25"/>
  <c r="H245" i="25"/>
  <c r="G245" i="25"/>
  <c r="L245" i="25"/>
  <c r="J245" i="25"/>
  <c r="F243" i="18" a="1"/>
  <c r="F243" i="18" s="1"/>
  <c r="H244" i="18" s="1" a="1"/>
  <c r="H244" i="18" s="1"/>
  <c r="O244" i="18"/>
  <c r="Q244" i="18"/>
  <c r="J244" i="18"/>
  <c r="C244" i="18"/>
  <c r="K244" i="18"/>
  <c r="P244" i="18"/>
  <c r="L244" i="18"/>
  <c r="M244" i="18"/>
  <c r="G244" i="18"/>
  <c r="E244" i="18"/>
  <c r="A245" i="18" a="1"/>
  <c r="A245" i="18" s="1"/>
  <c r="N244" i="18"/>
  <c r="A244" i="21" a="1"/>
  <c r="A244" i="21" s="1"/>
  <c r="K243" i="21"/>
  <c r="E243" i="21"/>
  <c r="F244" i="21" s="1" a="1"/>
  <c r="F244" i="21" s="1"/>
  <c r="J243" i="21"/>
  <c r="I243" i="21"/>
  <c r="C243" i="21"/>
  <c r="O243" i="21"/>
  <c r="L243" i="21"/>
  <c r="M243" i="21"/>
  <c r="H243" i="21"/>
  <c r="N243" i="21"/>
  <c r="A247" i="25" l="1" a="1"/>
  <c r="A247" i="25" s="1"/>
  <c r="K246" i="25"/>
  <c r="J246" i="25"/>
  <c r="L246" i="25"/>
  <c r="C246" i="25"/>
  <c r="G246" i="25"/>
  <c r="M246" i="25"/>
  <c r="F246" i="25"/>
  <c r="I246" i="25"/>
  <c r="H246" i="25"/>
  <c r="F244" i="18" a="1"/>
  <c r="F244" i="18" s="1"/>
  <c r="H245" i="18" s="1" a="1"/>
  <c r="H245" i="18" s="1"/>
  <c r="G245" i="18"/>
  <c r="N245" i="18"/>
  <c r="P245" i="18"/>
  <c r="A246" i="18" a="1"/>
  <c r="A246" i="18" s="1"/>
  <c r="J245" i="18"/>
  <c r="E245" i="18"/>
  <c r="C245" i="18"/>
  <c r="M245" i="18"/>
  <c r="L245" i="18"/>
  <c r="O245" i="18"/>
  <c r="Q245" i="18"/>
  <c r="K245" i="18"/>
  <c r="A245" i="21" a="1"/>
  <c r="A245" i="21" s="1"/>
  <c r="E244" i="21"/>
  <c r="F245" i="21" s="1" a="1"/>
  <c r="F245" i="21" s="1"/>
  <c r="N244" i="21"/>
  <c r="C244" i="21"/>
  <c r="M244" i="21"/>
  <c r="L244" i="21"/>
  <c r="I244" i="21"/>
  <c r="O244" i="21"/>
  <c r="K244" i="21"/>
  <c r="J244" i="21"/>
  <c r="H244" i="21"/>
  <c r="A248" i="25" l="1" a="1"/>
  <c r="A248" i="25" s="1"/>
  <c r="L247" i="25"/>
  <c r="I247" i="25"/>
  <c r="C247" i="25"/>
  <c r="H247" i="25"/>
  <c r="K247" i="25"/>
  <c r="M247" i="25"/>
  <c r="G247" i="25"/>
  <c r="J247" i="25"/>
  <c r="F247" i="25"/>
  <c r="F245" i="18" a="1"/>
  <c r="F245" i="18" s="1"/>
  <c r="H246" i="18" s="1" a="1"/>
  <c r="H246" i="18" s="1"/>
  <c r="O246" i="18"/>
  <c r="Q246" i="18"/>
  <c r="E246" i="18"/>
  <c r="L246" i="18"/>
  <c r="C246" i="18"/>
  <c r="A247" i="18" a="1"/>
  <c r="A247" i="18" s="1"/>
  <c r="P246" i="18"/>
  <c r="M246" i="18"/>
  <c r="G246" i="18"/>
  <c r="K246" i="18"/>
  <c r="J246" i="18"/>
  <c r="N246" i="18"/>
  <c r="A246" i="21" a="1"/>
  <c r="A246" i="21" s="1"/>
  <c r="O245" i="21"/>
  <c r="I245" i="21"/>
  <c r="E245" i="21"/>
  <c r="F246" i="21" s="1" a="1"/>
  <c r="F246" i="21" s="1"/>
  <c r="N245" i="21"/>
  <c r="C245" i="21"/>
  <c r="L245" i="21"/>
  <c r="K245" i="21"/>
  <c r="M245" i="21"/>
  <c r="H245" i="21"/>
  <c r="J245" i="21"/>
  <c r="A249" i="25" l="1" a="1"/>
  <c r="A249" i="25" s="1"/>
  <c r="K248" i="25"/>
  <c r="M248" i="25"/>
  <c r="G248" i="25"/>
  <c r="J248" i="25"/>
  <c r="C248" i="25"/>
  <c r="I248" i="25"/>
  <c r="H248" i="25"/>
  <c r="F248" i="25"/>
  <c r="L248" i="25"/>
  <c r="F246" i="18" a="1"/>
  <c r="F246" i="18" s="1"/>
  <c r="H247" i="18" s="1" a="1"/>
  <c r="H247" i="18" s="1"/>
  <c r="P247" i="18"/>
  <c r="M247" i="18"/>
  <c r="G247" i="18"/>
  <c r="N247" i="18"/>
  <c r="A248" i="18" a="1"/>
  <c r="A248" i="18" s="1"/>
  <c r="O247" i="18"/>
  <c r="C247" i="18"/>
  <c r="E247" i="18"/>
  <c r="K247" i="18"/>
  <c r="J247" i="18"/>
  <c r="Q247" i="18"/>
  <c r="L247" i="18"/>
  <c r="A247" i="21" a="1"/>
  <c r="A247" i="21" s="1"/>
  <c r="I246" i="21"/>
  <c r="E246" i="21"/>
  <c r="F247" i="21" s="1" a="1"/>
  <c r="F247" i="21" s="1"/>
  <c r="L246" i="21"/>
  <c r="O246" i="21"/>
  <c r="J246" i="21"/>
  <c r="C246" i="21"/>
  <c r="N246" i="21"/>
  <c r="H246" i="21"/>
  <c r="K246" i="21"/>
  <c r="M246" i="21"/>
  <c r="A250" i="25" l="1" a="1"/>
  <c r="A250" i="25" s="1"/>
  <c r="H249" i="25"/>
  <c r="K249" i="25"/>
  <c r="L249" i="25"/>
  <c r="I249" i="25"/>
  <c r="G249" i="25"/>
  <c r="C249" i="25"/>
  <c r="J249" i="25"/>
  <c r="M249" i="25"/>
  <c r="F249" i="25"/>
  <c r="F247" i="18" a="1"/>
  <c r="F247" i="18" s="1"/>
  <c r="F248" i="18" s="1" a="1"/>
  <c r="F248" i="18" s="1"/>
  <c r="O248" i="18"/>
  <c r="L248" i="18"/>
  <c r="J248" i="18"/>
  <c r="C248" i="18"/>
  <c r="P248" i="18"/>
  <c r="G248" i="18"/>
  <c r="E248" i="18"/>
  <c r="A249" i="18" a="1"/>
  <c r="A249" i="18" s="1"/>
  <c r="M248" i="18"/>
  <c r="K248" i="18"/>
  <c r="N248" i="18"/>
  <c r="Q248" i="18"/>
  <c r="A248" i="21" a="1"/>
  <c r="A248" i="21" s="1"/>
  <c r="N247" i="21"/>
  <c r="E247" i="21"/>
  <c r="F248" i="21" s="1" a="1"/>
  <c r="F248" i="21" s="1"/>
  <c r="K247" i="21"/>
  <c r="J247" i="21"/>
  <c r="C247" i="21"/>
  <c r="L247" i="21"/>
  <c r="I247" i="21"/>
  <c r="H247" i="21"/>
  <c r="O247" i="21"/>
  <c r="M247" i="21"/>
  <c r="A251" i="25" l="1" a="1"/>
  <c r="A251" i="25" s="1"/>
  <c r="J250" i="25"/>
  <c r="H250" i="25"/>
  <c r="C250" i="25"/>
  <c r="G250" i="25"/>
  <c r="M250" i="25"/>
  <c r="I250" i="25"/>
  <c r="L250" i="25"/>
  <c r="K250" i="25"/>
  <c r="F250" i="25"/>
  <c r="H248" i="18" a="1"/>
  <c r="H248" i="18" s="1"/>
  <c r="H249" i="18" a="1"/>
  <c r="H249" i="18" s="1"/>
  <c r="O249" i="18"/>
  <c r="M249" i="18"/>
  <c r="K249" i="18"/>
  <c r="L249" i="18"/>
  <c r="N249" i="18"/>
  <c r="A250" i="18" a="1"/>
  <c r="A250" i="18" s="1"/>
  <c r="G249" i="18"/>
  <c r="E249" i="18"/>
  <c r="Q249" i="18"/>
  <c r="C249" i="18"/>
  <c r="J249" i="18"/>
  <c r="P249" i="18"/>
  <c r="F249" i="18" a="1"/>
  <c r="F249" i="18" s="1"/>
  <c r="A249" i="21" a="1"/>
  <c r="A249" i="21" s="1"/>
  <c r="J248" i="21"/>
  <c r="M248" i="21"/>
  <c r="E248" i="21"/>
  <c r="F249" i="21" s="1" a="1"/>
  <c r="F249" i="21" s="1"/>
  <c r="I248" i="21"/>
  <c r="O248" i="21"/>
  <c r="C248" i="21"/>
  <c r="H248" i="21"/>
  <c r="K248" i="21"/>
  <c r="N248" i="21"/>
  <c r="L248" i="21"/>
  <c r="A252" i="25" l="1" a="1"/>
  <c r="A252" i="25" s="1"/>
  <c r="G251" i="25"/>
  <c r="L251" i="25"/>
  <c r="F251" i="25"/>
  <c r="C251" i="25"/>
  <c r="M251" i="25"/>
  <c r="K251" i="25"/>
  <c r="I251" i="25"/>
  <c r="J251" i="25"/>
  <c r="H251" i="25"/>
  <c r="H250" i="18" a="1"/>
  <c r="H250" i="18" s="1"/>
  <c r="F250" i="18" a="1"/>
  <c r="F250" i="18" s="1"/>
  <c r="Q250" i="18"/>
  <c r="O250" i="18"/>
  <c r="P250" i="18"/>
  <c r="L250" i="18"/>
  <c r="A251" i="18" a="1"/>
  <c r="A251" i="18" s="1"/>
  <c r="G250" i="18"/>
  <c r="E250" i="18"/>
  <c r="N250" i="18"/>
  <c r="M250" i="18"/>
  <c r="K250" i="18"/>
  <c r="C250" i="18"/>
  <c r="J250" i="18"/>
  <c r="A250" i="21" a="1"/>
  <c r="A250" i="21" s="1"/>
  <c r="O249" i="21"/>
  <c r="K249" i="21"/>
  <c r="H249" i="21"/>
  <c r="N249" i="21"/>
  <c r="L249" i="21"/>
  <c r="E249" i="21"/>
  <c r="F250" i="21" s="1" a="1"/>
  <c r="F250" i="21" s="1"/>
  <c r="M249" i="21"/>
  <c r="C249" i="21"/>
  <c r="J249" i="21"/>
  <c r="I249" i="21"/>
  <c r="A253" i="25" l="1" a="1"/>
  <c r="A253" i="25" s="1"/>
  <c r="M252" i="25"/>
  <c r="F252" i="25"/>
  <c r="C252" i="25"/>
  <c r="J252" i="25"/>
  <c r="H252" i="25"/>
  <c r="I252" i="25"/>
  <c r="K252" i="25"/>
  <c r="L252" i="25"/>
  <c r="G252" i="25"/>
  <c r="H251" i="18" a="1"/>
  <c r="H251" i="18" s="1"/>
  <c r="O251" i="18"/>
  <c r="G251" i="18"/>
  <c r="A252" i="18" a="1"/>
  <c r="A252" i="18" s="1"/>
  <c r="M251" i="18"/>
  <c r="E251" i="18"/>
  <c r="K251" i="18"/>
  <c r="L251" i="18"/>
  <c r="N251" i="18"/>
  <c r="C251" i="18"/>
  <c r="J251" i="18"/>
  <c r="P251" i="18"/>
  <c r="Q251" i="18"/>
  <c r="F251" i="18" a="1"/>
  <c r="F251" i="18" s="1"/>
  <c r="A251" i="21" a="1"/>
  <c r="A251" i="21" s="1"/>
  <c r="E250" i="21"/>
  <c r="F251" i="21" s="1" a="1"/>
  <c r="F251" i="21" s="1"/>
  <c r="N250" i="21"/>
  <c r="C250" i="21"/>
  <c r="L250" i="21"/>
  <c r="O250" i="21"/>
  <c r="K250" i="21"/>
  <c r="J250" i="21"/>
  <c r="I250" i="21"/>
  <c r="H250" i="21"/>
  <c r="M250" i="21"/>
  <c r="A254" i="25" l="1" a="1"/>
  <c r="A254" i="25" s="1"/>
  <c r="H253" i="25"/>
  <c r="L253" i="25"/>
  <c r="M253" i="25"/>
  <c r="I253" i="25"/>
  <c r="C253" i="25"/>
  <c r="J253" i="25"/>
  <c r="G253" i="25"/>
  <c r="K253" i="25"/>
  <c r="F253" i="25"/>
  <c r="H252" i="18" a="1"/>
  <c r="H252" i="18" s="1"/>
  <c r="F252" i="18" a="1"/>
  <c r="F252" i="18" s="1"/>
  <c r="E252" i="18"/>
  <c r="J252" i="18"/>
  <c r="C252" i="18"/>
  <c r="K252" i="18"/>
  <c r="M252" i="18"/>
  <c r="O252" i="18"/>
  <c r="Q252" i="18"/>
  <c r="L252" i="18"/>
  <c r="A253" i="18" a="1"/>
  <c r="A253" i="18" s="1"/>
  <c r="N252" i="18"/>
  <c r="P252" i="18"/>
  <c r="G252" i="18"/>
  <c r="A252" i="21" a="1"/>
  <c r="A252" i="21" s="1"/>
  <c r="E251" i="21"/>
  <c r="F252" i="21" s="1" a="1"/>
  <c r="F252" i="21" s="1"/>
  <c r="O251" i="21"/>
  <c r="H251" i="21"/>
  <c r="C251" i="21"/>
  <c r="N251" i="21"/>
  <c r="M251" i="21"/>
  <c r="J251" i="21"/>
  <c r="L251" i="21"/>
  <c r="I251" i="21"/>
  <c r="K251" i="21"/>
  <c r="A255" i="25" l="1" a="1"/>
  <c r="A255" i="25" s="1"/>
  <c r="J254" i="25"/>
  <c r="L254" i="25"/>
  <c r="K254" i="25"/>
  <c r="H254" i="25"/>
  <c r="I254" i="25"/>
  <c r="C254" i="25"/>
  <c r="F254" i="25"/>
  <c r="M254" i="25"/>
  <c r="G254" i="25"/>
  <c r="H253" i="18" a="1"/>
  <c r="H253" i="18" s="1"/>
  <c r="Q253" i="18"/>
  <c r="N253" i="18"/>
  <c r="O253" i="18"/>
  <c r="J253" i="18"/>
  <c r="P253" i="18"/>
  <c r="A254" i="18" a="1"/>
  <c r="A254" i="18" s="1"/>
  <c r="G253" i="18"/>
  <c r="L253" i="18"/>
  <c r="E253" i="18"/>
  <c r="M253" i="18"/>
  <c r="K253" i="18"/>
  <c r="C253" i="18"/>
  <c r="F253" i="18" a="1"/>
  <c r="F253" i="18" s="1"/>
  <c r="A253" i="21" a="1"/>
  <c r="A253" i="21" s="1"/>
  <c r="E252" i="21"/>
  <c r="F253" i="21" s="1" a="1"/>
  <c r="F253" i="21" s="1"/>
  <c r="K252" i="21"/>
  <c r="M252" i="21"/>
  <c r="C252" i="21"/>
  <c r="I252" i="21"/>
  <c r="N252" i="21"/>
  <c r="L252" i="21"/>
  <c r="J252" i="21"/>
  <c r="H252" i="21"/>
  <c r="O252" i="21"/>
  <c r="A256" i="25" l="1" a="1"/>
  <c r="A256" i="25" s="1"/>
  <c r="J255" i="25"/>
  <c r="I255" i="25"/>
  <c r="C255" i="25"/>
  <c r="M255" i="25"/>
  <c r="K255" i="25"/>
  <c r="G255" i="25"/>
  <c r="H255" i="25"/>
  <c r="F255" i="25"/>
  <c r="L255" i="25"/>
  <c r="H254" i="18" a="1"/>
  <c r="H254" i="18" s="1"/>
  <c r="E254" i="18"/>
  <c r="M254" i="18"/>
  <c r="C254" i="18"/>
  <c r="P254" i="18"/>
  <c r="A255" i="18" a="1"/>
  <c r="A255" i="18" s="1"/>
  <c r="L254" i="18"/>
  <c r="K254" i="18"/>
  <c r="O254" i="18"/>
  <c r="Q254" i="18"/>
  <c r="N254" i="18"/>
  <c r="G254" i="18"/>
  <c r="J254" i="18"/>
  <c r="F254" i="18" a="1"/>
  <c r="F254" i="18" s="1"/>
  <c r="A254" i="21" a="1"/>
  <c r="A254" i="21" s="1"/>
  <c r="J253" i="21"/>
  <c r="O253" i="21"/>
  <c r="L253" i="21"/>
  <c r="N253" i="21"/>
  <c r="I253" i="21"/>
  <c r="H253" i="21"/>
  <c r="E253" i="21"/>
  <c r="F254" i="21" s="1" a="1"/>
  <c r="F254" i="21" s="1"/>
  <c r="K253" i="21"/>
  <c r="C253" i="21"/>
  <c r="M253" i="21"/>
  <c r="A257" i="25" l="1" a="1"/>
  <c r="A257" i="25" s="1"/>
  <c r="L256" i="25"/>
  <c r="I256" i="25"/>
  <c r="F256" i="25"/>
  <c r="C256" i="25"/>
  <c r="K256" i="25"/>
  <c r="H256" i="25"/>
  <c r="M256" i="25"/>
  <c r="J256" i="25"/>
  <c r="G256" i="25"/>
  <c r="H255" i="18" a="1"/>
  <c r="H255" i="18" s="1"/>
  <c r="O255" i="18"/>
  <c r="L255" i="18"/>
  <c r="A256" i="18" a="1"/>
  <c r="A256" i="18" s="1"/>
  <c r="G255" i="18"/>
  <c r="N255" i="18"/>
  <c r="C255" i="18"/>
  <c r="P255" i="18"/>
  <c r="E255" i="18"/>
  <c r="K255" i="18"/>
  <c r="M255" i="18"/>
  <c r="J255" i="18"/>
  <c r="Q255" i="18"/>
  <c r="F255" i="18" a="1"/>
  <c r="F255" i="18" s="1"/>
  <c r="A255" i="21" a="1"/>
  <c r="A255" i="21" s="1"/>
  <c r="E254" i="21"/>
  <c r="F255" i="21" s="1" a="1"/>
  <c r="F255" i="21" s="1"/>
  <c r="L254" i="21"/>
  <c r="J254" i="21"/>
  <c r="C254" i="21"/>
  <c r="K254" i="21"/>
  <c r="H254" i="21"/>
  <c r="N254" i="21"/>
  <c r="M254" i="21"/>
  <c r="I254" i="21"/>
  <c r="O254" i="21"/>
  <c r="A258" i="25" l="1" a="1"/>
  <c r="A258" i="25" s="1"/>
  <c r="L257" i="25"/>
  <c r="H257" i="25"/>
  <c r="C257" i="25"/>
  <c r="J257" i="25"/>
  <c r="G257" i="25"/>
  <c r="I257" i="25"/>
  <c r="F257" i="25"/>
  <c r="M257" i="25"/>
  <c r="K257" i="25"/>
  <c r="H256" i="18" a="1"/>
  <c r="H256" i="18" s="1"/>
  <c r="F256" i="18" a="1"/>
  <c r="F256" i="18" s="1"/>
  <c r="J256" i="18"/>
  <c r="M256" i="18"/>
  <c r="L256" i="18"/>
  <c r="K256" i="18"/>
  <c r="Q256" i="18"/>
  <c r="G256" i="18"/>
  <c r="N256" i="18"/>
  <c r="A257" i="18" a="1"/>
  <c r="A257" i="18" s="1"/>
  <c r="C256" i="18"/>
  <c r="P256" i="18"/>
  <c r="E256" i="18"/>
  <c r="O256" i="18"/>
  <c r="A256" i="21" a="1"/>
  <c r="A256" i="21" s="1"/>
  <c r="N255" i="21"/>
  <c r="E255" i="21"/>
  <c r="F256" i="21" s="1" a="1"/>
  <c r="F256" i="21" s="1"/>
  <c r="L255" i="21"/>
  <c r="I255" i="21"/>
  <c r="J255" i="21"/>
  <c r="O255" i="21"/>
  <c r="K255" i="21"/>
  <c r="M255" i="21"/>
  <c r="C255" i="21"/>
  <c r="H255" i="21"/>
  <c r="A259" i="25" l="1" a="1"/>
  <c r="A259" i="25" s="1"/>
  <c r="K258" i="25"/>
  <c r="J258" i="25"/>
  <c r="G258" i="25"/>
  <c r="C258" i="25"/>
  <c r="F258" i="25"/>
  <c r="M258" i="25"/>
  <c r="L258" i="25"/>
  <c r="I258" i="25"/>
  <c r="H258" i="25"/>
  <c r="H257" i="18" a="1"/>
  <c r="H257" i="18" s="1"/>
  <c r="F257" i="18" a="1"/>
  <c r="F257" i="18" s="1"/>
  <c r="Q257" i="18"/>
  <c r="N257" i="18"/>
  <c r="P257" i="18"/>
  <c r="O257" i="18"/>
  <c r="K257" i="18"/>
  <c r="C257" i="18"/>
  <c r="M257" i="18"/>
  <c r="G257" i="18"/>
  <c r="A258" i="18" a="1"/>
  <c r="A258" i="18" s="1"/>
  <c r="E257" i="18"/>
  <c r="L257" i="18"/>
  <c r="J257" i="18"/>
  <c r="A257" i="21" a="1"/>
  <c r="A257" i="21" s="1"/>
  <c r="J256" i="21"/>
  <c r="E256" i="21"/>
  <c r="F257" i="21" s="1" a="1"/>
  <c r="F257" i="21" s="1"/>
  <c r="M256" i="21"/>
  <c r="C256" i="21"/>
  <c r="K256" i="21"/>
  <c r="I256" i="21"/>
  <c r="O256" i="21"/>
  <c r="N256" i="21"/>
  <c r="L256" i="21"/>
  <c r="H256" i="21"/>
  <c r="A260" i="25" l="1" a="1"/>
  <c r="A260" i="25" s="1"/>
  <c r="L259" i="25"/>
  <c r="I259" i="25"/>
  <c r="F259" i="25"/>
  <c r="C259" i="25"/>
  <c r="M259" i="25"/>
  <c r="G259" i="25"/>
  <c r="K259" i="25"/>
  <c r="J259" i="25"/>
  <c r="H259" i="25"/>
  <c r="H258" i="18" a="1"/>
  <c r="H258" i="18" s="1"/>
  <c r="F258" i="18" a="1"/>
  <c r="F258" i="18" s="1"/>
  <c r="G258" i="18"/>
  <c r="O258" i="18"/>
  <c r="A259" i="18" a="1"/>
  <c r="A259" i="18" s="1"/>
  <c r="J258" i="18"/>
  <c r="L258" i="18"/>
  <c r="N258" i="18"/>
  <c r="P258" i="18"/>
  <c r="E258" i="18"/>
  <c r="C258" i="18"/>
  <c r="K258" i="18"/>
  <c r="M258" i="18"/>
  <c r="Q258" i="18"/>
  <c r="A258" i="21" a="1"/>
  <c r="A258" i="21" s="1"/>
  <c r="J257" i="21"/>
  <c r="I257" i="21"/>
  <c r="N257" i="21"/>
  <c r="L257" i="21"/>
  <c r="H257" i="21"/>
  <c r="E257" i="21"/>
  <c r="F258" i="21" s="1" a="1"/>
  <c r="F258" i="21" s="1"/>
  <c r="K257" i="21"/>
  <c r="M257" i="21"/>
  <c r="C257" i="21"/>
  <c r="O257" i="21"/>
  <c r="A261" i="25" l="1" a="1"/>
  <c r="A261" i="25" s="1"/>
  <c r="F260" i="25"/>
  <c r="L260" i="25"/>
  <c r="M260" i="25"/>
  <c r="C260" i="25"/>
  <c r="I260" i="25"/>
  <c r="H260" i="25"/>
  <c r="G260" i="25"/>
  <c r="K260" i="25"/>
  <c r="J260" i="25"/>
  <c r="H259" i="18" a="1"/>
  <c r="H259" i="18" s="1"/>
  <c r="Q259" i="18"/>
  <c r="K259" i="18"/>
  <c r="P259" i="18"/>
  <c r="G259" i="18"/>
  <c r="N259" i="18"/>
  <c r="L259" i="18"/>
  <c r="C259" i="18"/>
  <c r="J259" i="18"/>
  <c r="O259" i="18"/>
  <c r="A260" i="18" a="1"/>
  <c r="A260" i="18" s="1"/>
  <c r="E259" i="18"/>
  <c r="M259" i="18"/>
  <c r="F259" i="18" a="1"/>
  <c r="F259" i="18" s="1"/>
  <c r="A259" i="21" a="1"/>
  <c r="A259" i="21" s="1"/>
  <c r="E258" i="21"/>
  <c r="F259" i="21" s="1" a="1"/>
  <c r="F259" i="21" s="1"/>
  <c r="H258" i="21"/>
  <c r="C258" i="21"/>
  <c r="K258" i="21"/>
  <c r="O258" i="21"/>
  <c r="N258" i="21"/>
  <c r="M258" i="21"/>
  <c r="L258" i="21"/>
  <c r="I258" i="21"/>
  <c r="J258" i="21"/>
  <c r="H260" i="18" l="1" a="1"/>
  <c r="H260" i="18" s="1"/>
  <c r="A262" i="25" a="1"/>
  <c r="A262" i="25" s="1"/>
  <c r="F261" i="25"/>
  <c r="H261" i="25"/>
  <c r="C261" i="25"/>
  <c r="M261" i="25"/>
  <c r="G261" i="25"/>
  <c r="K261" i="25"/>
  <c r="L261" i="25"/>
  <c r="J261" i="25"/>
  <c r="I261" i="25"/>
  <c r="F260" i="18" a="1"/>
  <c r="F260" i="18" s="1"/>
  <c r="G260" i="18"/>
  <c r="Q260" i="18"/>
  <c r="A261" i="18" a="1"/>
  <c r="A261" i="18" s="1"/>
  <c r="E260" i="18"/>
  <c r="O260" i="18"/>
  <c r="C260" i="18"/>
  <c r="K260" i="18"/>
  <c r="J260" i="18"/>
  <c r="P260" i="18"/>
  <c r="N260" i="18"/>
  <c r="L260" i="18"/>
  <c r="M260" i="18"/>
  <c r="A260" i="21" a="1"/>
  <c r="A260" i="21" s="1"/>
  <c r="E259" i="21"/>
  <c r="F260" i="21" s="1" a="1"/>
  <c r="F260" i="21" s="1"/>
  <c r="I259" i="21"/>
  <c r="K259" i="21"/>
  <c r="M259" i="21"/>
  <c r="C259" i="21"/>
  <c r="J259" i="21"/>
  <c r="N259" i="21"/>
  <c r="O259" i="21"/>
  <c r="H259" i="21"/>
  <c r="L259" i="21"/>
  <c r="A263" i="25" l="1" a="1"/>
  <c r="A263" i="25" s="1"/>
  <c r="I262" i="25"/>
  <c r="H262" i="25"/>
  <c r="F262" i="25"/>
  <c r="C262" i="25"/>
  <c r="G262" i="25"/>
  <c r="M262" i="25"/>
  <c r="L262" i="25"/>
  <c r="J262" i="25"/>
  <c r="K262" i="25"/>
  <c r="H261" i="18" a="1"/>
  <c r="H261" i="18" s="1"/>
  <c r="F261" i="18" a="1"/>
  <c r="F261" i="18" s="1"/>
  <c r="O261" i="18"/>
  <c r="K261" i="18"/>
  <c r="L261" i="18"/>
  <c r="J261" i="18"/>
  <c r="P261" i="18"/>
  <c r="N261" i="18"/>
  <c r="C261" i="18"/>
  <c r="G261" i="18"/>
  <c r="M261" i="18"/>
  <c r="A262" i="18" a="1"/>
  <c r="A262" i="18" s="1"/>
  <c r="E261" i="18"/>
  <c r="Q261" i="18"/>
  <c r="A261" i="21" a="1"/>
  <c r="A261" i="21" s="1"/>
  <c r="L260" i="21"/>
  <c r="J260" i="21"/>
  <c r="M260" i="21"/>
  <c r="H260" i="21"/>
  <c r="O260" i="21"/>
  <c r="E260" i="21"/>
  <c r="F261" i="21" s="1" a="1"/>
  <c r="F261" i="21" s="1"/>
  <c r="I260" i="21"/>
  <c r="C260" i="21"/>
  <c r="N260" i="21"/>
  <c r="K260" i="21"/>
  <c r="A264" i="25" l="1" a="1"/>
  <c r="A264" i="25" s="1"/>
  <c r="M263" i="25"/>
  <c r="J263" i="25"/>
  <c r="F263" i="25"/>
  <c r="C263" i="25"/>
  <c r="L263" i="25"/>
  <c r="K263" i="25"/>
  <c r="H263" i="25"/>
  <c r="G263" i="25"/>
  <c r="I263" i="25"/>
  <c r="H262" i="18" a="1"/>
  <c r="H262" i="18" s="1"/>
  <c r="F262" i="18" a="1"/>
  <c r="F262" i="18" s="1"/>
  <c r="G262" i="18"/>
  <c r="P262" i="18"/>
  <c r="E262" i="18"/>
  <c r="J262" i="18"/>
  <c r="C262" i="18"/>
  <c r="A263" i="18" a="1"/>
  <c r="A263" i="18" s="1"/>
  <c r="N262" i="18"/>
  <c r="O262" i="18"/>
  <c r="Q262" i="18"/>
  <c r="M262" i="18"/>
  <c r="K262" i="18"/>
  <c r="L262" i="18"/>
  <c r="A262" i="21" a="1"/>
  <c r="A262" i="21" s="1"/>
  <c r="J261" i="21"/>
  <c r="L261" i="21"/>
  <c r="N261" i="21"/>
  <c r="E261" i="21"/>
  <c r="F262" i="21" s="1" a="1"/>
  <c r="F262" i="21" s="1"/>
  <c r="K261" i="21"/>
  <c r="C261" i="21"/>
  <c r="O261" i="21"/>
  <c r="M261" i="21"/>
  <c r="H261" i="21"/>
  <c r="I261" i="21"/>
  <c r="A265" i="25" l="1" a="1"/>
  <c r="A265" i="25" s="1"/>
  <c r="F264" i="25"/>
  <c r="K264" i="25"/>
  <c r="C264" i="25"/>
  <c r="I264" i="25"/>
  <c r="H264" i="25"/>
  <c r="G264" i="25"/>
  <c r="M264" i="25"/>
  <c r="L264" i="25"/>
  <c r="J264" i="25"/>
  <c r="H263" i="18" a="1"/>
  <c r="H263" i="18" s="1"/>
  <c r="N263" i="18"/>
  <c r="O263" i="18"/>
  <c r="A264" i="18" a="1"/>
  <c r="A264" i="18" s="1"/>
  <c r="L263" i="18"/>
  <c r="K263" i="18"/>
  <c r="E263" i="18"/>
  <c r="J263" i="18"/>
  <c r="G263" i="18"/>
  <c r="P263" i="18"/>
  <c r="C263" i="18"/>
  <c r="M263" i="18"/>
  <c r="Q263" i="18"/>
  <c r="F263" i="18" a="1"/>
  <c r="F263" i="18" s="1"/>
  <c r="A263" i="21" a="1"/>
  <c r="A263" i="21" s="1"/>
  <c r="L262" i="21"/>
  <c r="O262" i="21"/>
  <c r="M262" i="21"/>
  <c r="I262" i="21"/>
  <c r="E262" i="21"/>
  <c r="F263" i="21" s="1" a="1"/>
  <c r="F263" i="21" s="1"/>
  <c r="K262" i="21"/>
  <c r="H262" i="21"/>
  <c r="C262" i="21"/>
  <c r="J262" i="21"/>
  <c r="N262" i="21"/>
  <c r="A266" i="25" l="1" a="1"/>
  <c r="A266" i="25" s="1"/>
  <c r="K265" i="25"/>
  <c r="M265" i="25"/>
  <c r="F265" i="25"/>
  <c r="C265" i="25"/>
  <c r="H265" i="25"/>
  <c r="G265" i="25"/>
  <c r="L265" i="25"/>
  <c r="J265" i="25"/>
  <c r="I265" i="25"/>
  <c r="H264" i="18" a="1"/>
  <c r="H264" i="18" s="1"/>
  <c r="F264" i="18" a="1"/>
  <c r="F264" i="18" s="1"/>
  <c r="Q264" i="18"/>
  <c r="P264" i="18"/>
  <c r="J264" i="18"/>
  <c r="K264" i="18"/>
  <c r="E264" i="18"/>
  <c r="L264" i="18"/>
  <c r="G264" i="18"/>
  <c r="A265" i="18" a="1"/>
  <c r="A265" i="18" s="1"/>
  <c r="M264" i="18"/>
  <c r="N264" i="18"/>
  <c r="C264" i="18"/>
  <c r="O264" i="18"/>
  <c r="A264" i="21" a="1"/>
  <c r="A264" i="21" s="1"/>
  <c r="E263" i="21"/>
  <c r="F264" i="21" s="1" a="1"/>
  <c r="F264" i="21" s="1"/>
  <c r="M263" i="21"/>
  <c r="C263" i="21"/>
  <c r="K263" i="21"/>
  <c r="J263" i="21"/>
  <c r="L263" i="21"/>
  <c r="H263" i="21"/>
  <c r="N263" i="21"/>
  <c r="I263" i="21"/>
  <c r="O263" i="21"/>
  <c r="A267" i="25" l="1" a="1"/>
  <c r="A267" i="25" s="1"/>
  <c r="H266" i="25"/>
  <c r="J266" i="25"/>
  <c r="C266" i="25"/>
  <c r="G266" i="25"/>
  <c r="I266" i="25"/>
  <c r="M266" i="25"/>
  <c r="L266" i="25"/>
  <c r="K266" i="25"/>
  <c r="F266" i="25"/>
  <c r="H265" i="18" a="1"/>
  <c r="H265" i="18" s="1"/>
  <c r="F265" i="18" a="1"/>
  <c r="F265" i="18" s="1"/>
  <c r="O265" i="18"/>
  <c r="Q265" i="18"/>
  <c r="K265" i="18"/>
  <c r="A266" i="18" a="1"/>
  <c r="A266" i="18" s="1"/>
  <c r="L265" i="18"/>
  <c r="G265" i="18"/>
  <c r="N265" i="18"/>
  <c r="E265" i="18"/>
  <c r="C265" i="18"/>
  <c r="M265" i="18"/>
  <c r="J265" i="18"/>
  <c r="P265" i="18"/>
  <c r="A265" i="21" a="1"/>
  <c r="A265" i="21" s="1"/>
  <c r="E264" i="21"/>
  <c r="F265" i="21" s="1" a="1"/>
  <c r="F265" i="21" s="1"/>
  <c r="J264" i="21"/>
  <c r="N264" i="21"/>
  <c r="C264" i="21"/>
  <c r="I264" i="21"/>
  <c r="O264" i="21"/>
  <c r="H264" i="21"/>
  <c r="M264" i="21"/>
  <c r="L264" i="21"/>
  <c r="K264" i="21"/>
  <c r="A268" i="25" l="1" a="1"/>
  <c r="A268" i="25" s="1"/>
  <c r="G267" i="25"/>
  <c r="M267" i="25"/>
  <c r="C267" i="25"/>
  <c r="I267" i="25"/>
  <c r="L267" i="25"/>
  <c r="J267" i="25"/>
  <c r="F267" i="25"/>
  <c r="H267" i="25"/>
  <c r="K267" i="25"/>
  <c r="H266" i="18" a="1"/>
  <c r="H266" i="18" s="1"/>
  <c r="N266" i="18"/>
  <c r="P266" i="18"/>
  <c r="O266" i="18"/>
  <c r="C266" i="18"/>
  <c r="K266" i="18"/>
  <c r="G266" i="18"/>
  <c r="A267" i="18" a="1"/>
  <c r="A267" i="18" s="1"/>
  <c r="E266" i="18"/>
  <c r="L266" i="18"/>
  <c r="Q266" i="18"/>
  <c r="M266" i="18"/>
  <c r="J266" i="18"/>
  <c r="F266" i="18" a="1"/>
  <c r="F266" i="18" s="1"/>
  <c r="A266" i="21" a="1"/>
  <c r="A266" i="21" s="1"/>
  <c r="E265" i="21"/>
  <c r="F266" i="21" s="1" a="1"/>
  <c r="F266" i="21" s="1"/>
  <c r="H265" i="21"/>
  <c r="C265" i="21"/>
  <c r="N265" i="21"/>
  <c r="M265" i="21"/>
  <c r="O265" i="21"/>
  <c r="L265" i="21"/>
  <c r="K265" i="21"/>
  <c r="I265" i="21"/>
  <c r="J265" i="21"/>
  <c r="A269" i="25" l="1" a="1"/>
  <c r="A269" i="25" s="1"/>
  <c r="G268" i="25"/>
  <c r="K268" i="25"/>
  <c r="H268" i="25"/>
  <c r="C268" i="25"/>
  <c r="F268" i="25"/>
  <c r="M268" i="25"/>
  <c r="L268" i="25"/>
  <c r="I268" i="25"/>
  <c r="J268" i="25"/>
  <c r="H267" i="18" a="1"/>
  <c r="H267" i="18" s="1"/>
  <c r="Q267" i="18"/>
  <c r="M267" i="18"/>
  <c r="C267" i="18"/>
  <c r="N267" i="18"/>
  <c r="O267" i="18"/>
  <c r="L267" i="18"/>
  <c r="P267" i="18"/>
  <c r="J267" i="18"/>
  <c r="G267" i="18"/>
  <c r="E267" i="18"/>
  <c r="A268" i="18" a="1"/>
  <c r="A268" i="18" s="1"/>
  <c r="K267" i="18"/>
  <c r="F267" i="18" a="1"/>
  <c r="F267" i="18" s="1"/>
  <c r="A267" i="21" a="1"/>
  <c r="A267" i="21" s="1"/>
  <c r="E266" i="21"/>
  <c r="F267" i="21" s="1" a="1"/>
  <c r="F267" i="21" s="1"/>
  <c r="N266" i="21"/>
  <c r="O266" i="21"/>
  <c r="C266" i="21"/>
  <c r="L266" i="21"/>
  <c r="M266" i="21"/>
  <c r="J266" i="21"/>
  <c r="K266" i="21"/>
  <c r="I266" i="21"/>
  <c r="H266" i="21"/>
  <c r="A270" i="25" l="1" a="1"/>
  <c r="A270" i="25" s="1"/>
  <c r="H269" i="25"/>
  <c r="M269" i="25"/>
  <c r="C269" i="25"/>
  <c r="F269" i="25"/>
  <c r="L269" i="25"/>
  <c r="J269" i="25"/>
  <c r="I269" i="25"/>
  <c r="G269" i="25"/>
  <c r="K269" i="25"/>
  <c r="H268" i="18" a="1"/>
  <c r="H268" i="18" s="1"/>
  <c r="N268" i="18"/>
  <c r="G268" i="18"/>
  <c r="C268" i="18"/>
  <c r="E268" i="18"/>
  <c r="M268" i="18"/>
  <c r="K268" i="18"/>
  <c r="J268" i="18"/>
  <c r="P268" i="18"/>
  <c r="L268" i="18"/>
  <c r="A269" i="18" a="1"/>
  <c r="A269" i="18" s="1"/>
  <c r="O268" i="18"/>
  <c r="Q268" i="18"/>
  <c r="F268" i="18" a="1"/>
  <c r="F268" i="18" s="1"/>
  <c r="A268" i="21" a="1"/>
  <c r="A268" i="21" s="1"/>
  <c r="E267" i="21"/>
  <c r="F268" i="21" s="1" a="1"/>
  <c r="F268" i="21" s="1"/>
  <c r="K267" i="21"/>
  <c r="C267" i="21"/>
  <c r="J267" i="21"/>
  <c r="M267" i="21"/>
  <c r="L267" i="21"/>
  <c r="O267" i="21"/>
  <c r="N267" i="21"/>
  <c r="I267" i="21"/>
  <c r="H267" i="21"/>
  <c r="A271" i="25" l="1" a="1"/>
  <c r="A271" i="25" s="1"/>
  <c r="M270" i="25"/>
  <c r="L270" i="25"/>
  <c r="C270" i="25"/>
  <c r="J270" i="25"/>
  <c r="H270" i="25"/>
  <c r="K270" i="25"/>
  <c r="I270" i="25"/>
  <c r="G270" i="25"/>
  <c r="F270" i="25"/>
  <c r="H269" i="18" a="1"/>
  <c r="H269" i="18" s="1"/>
  <c r="F269" i="18" a="1"/>
  <c r="F269" i="18" s="1"/>
  <c r="E269" i="18"/>
  <c r="L269" i="18"/>
  <c r="J269" i="18"/>
  <c r="Q269" i="18"/>
  <c r="A270" i="18" a="1"/>
  <c r="A270" i="18" s="1"/>
  <c r="C269" i="18"/>
  <c r="P269" i="18"/>
  <c r="M269" i="18"/>
  <c r="K269" i="18"/>
  <c r="N269" i="18"/>
  <c r="O269" i="18"/>
  <c r="G269" i="18"/>
  <c r="A269" i="21" a="1"/>
  <c r="A269" i="21" s="1"/>
  <c r="H268" i="21"/>
  <c r="K268" i="21"/>
  <c r="M268" i="21"/>
  <c r="E268" i="21"/>
  <c r="F269" i="21" s="1" a="1"/>
  <c r="F269" i="21" s="1"/>
  <c r="O268" i="21"/>
  <c r="C268" i="21"/>
  <c r="N268" i="21"/>
  <c r="L268" i="21"/>
  <c r="J268" i="21"/>
  <c r="I268" i="21"/>
  <c r="A272" i="25" l="1" a="1"/>
  <c r="A272" i="25" s="1"/>
  <c r="K271" i="25"/>
  <c r="G271" i="25"/>
  <c r="C271" i="25"/>
  <c r="F271" i="25"/>
  <c r="H271" i="25"/>
  <c r="I271" i="25"/>
  <c r="M271" i="25"/>
  <c r="L271" i="25"/>
  <c r="J271" i="25"/>
  <c r="H270" i="18" a="1"/>
  <c r="H270" i="18" s="1"/>
  <c r="O270" i="18"/>
  <c r="N270" i="18"/>
  <c r="P270" i="18"/>
  <c r="A271" i="18" a="1"/>
  <c r="A271" i="18" s="1"/>
  <c r="J270" i="18"/>
  <c r="M270" i="18"/>
  <c r="Q270" i="18"/>
  <c r="K270" i="18"/>
  <c r="G270" i="18"/>
  <c r="L270" i="18"/>
  <c r="E270" i="18"/>
  <c r="C270" i="18"/>
  <c r="F270" i="18" a="1"/>
  <c r="F270" i="18" s="1"/>
  <c r="A270" i="21" a="1"/>
  <c r="A270" i="21" s="1"/>
  <c r="I269" i="21"/>
  <c r="C269" i="21"/>
  <c r="H269" i="21"/>
  <c r="M269" i="21"/>
  <c r="E269" i="21"/>
  <c r="F270" i="21" s="1" a="1"/>
  <c r="F270" i="21" s="1"/>
  <c r="K269" i="21"/>
  <c r="N269" i="21"/>
  <c r="J269" i="21"/>
  <c r="O269" i="21"/>
  <c r="L269" i="21"/>
  <c r="A273" i="25" l="1" a="1"/>
  <c r="A273" i="25" s="1"/>
  <c r="M272" i="25"/>
  <c r="F272" i="25"/>
  <c r="C272" i="25"/>
  <c r="I272" i="25"/>
  <c r="J272" i="25"/>
  <c r="L272" i="25"/>
  <c r="K272" i="25"/>
  <c r="H272" i="25"/>
  <c r="G272" i="25"/>
  <c r="H271" i="18" a="1"/>
  <c r="H271" i="18" s="1"/>
  <c r="C271" i="18"/>
  <c r="Q271" i="18"/>
  <c r="J271" i="18"/>
  <c r="G271" i="18"/>
  <c r="K271" i="18"/>
  <c r="A272" i="18" a="1"/>
  <c r="A272" i="18" s="1"/>
  <c r="P271" i="18"/>
  <c r="O271" i="18"/>
  <c r="L271" i="18"/>
  <c r="M271" i="18"/>
  <c r="N271" i="18"/>
  <c r="E271" i="18"/>
  <c r="F271" i="18" a="1"/>
  <c r="F271" i="18" s="1"/>
  <c r="A271" i="21" a="1"/>
  <c r="A271" i="21" s="1"/>
  <c r="M270" i="21"/>
  <c r="E270" i="21"/>
  <c r="F271" i="21" s="1" a="1"/>
  <c r="F271" i="21" s="1"/>
  <c r="N270" i="21"/>
  <c r="H270" i="21"/>
  <c r="K270" i="21"/>
  <c r="C270" i="21"/>
  <c r="L270" i="21"/>
  <c r="I270" i="21"/>
  <c r="J270" i="21"/>
  <c r="O270" i="21"/>
  <c r="A274" i="25" l="1" a="1"/>
  <c r="A274" i="25" s="1"/>
  <c r="I273" i="25"/>
  <c r="K273" i="25"/>
  <c r="C273" i="25"/>
  <c r="H273" i="25"/>
  <c r="F273" i="25"/>
  <c r="L273" i="25"/>
  <c r="G273" i="25"/>
  <c r="J273" i="25"/>
  <c r="M273" i="25"/>
  <c r="H272" i="18" a="1"/>
  <c r="H272" i="18" s="1"/>
  <c r="P272" i="18"/>
  <c r="A273" i="18" a="1"/>
  <c r="A273" i="18" s="1"/>
  <c r="M272" i="18"/>
  <c r="L272" i="18"/>
  <c r="N272" i="18"/>
  <c r="K272" i="18"/>
  <c r="E272" i="18"/>
  <c r="O272" i="18"/>
  <c r="G272" i="18"/>
  <c r="J272" i="18"/>
  <c r="Q272" i="18"/>
  <c r="C272" i="18"/>
  <c r="F272" i="18" a="1"/>
  <c r="F272" i="18" s="1"/>
  <c r="A272" i="21" a="1"/>
  <c r="A272" i="21" s="1"/>
  <c r="E271" i="21"/>
  <c r="F272" i="21" s="1" a="1"/>
  <c r="F272" i="21" s="1"/>
  <c r="O271" i="21"/>
  <c r="L271" i="21"/>
  <c r="I271" i="21"/>
  <c r="C271" i="21"/>
  <c r="N271" i="21"/>
  <c r="J271" i="21"/>
  <c r="H271" i="21"/>
  <c r="M271" i="21"/>
  <c r="K271" i="21"/>
  <c r="A275" i="25" l="1" a="1"/>
  <c r="A275" i="25" s="1"/>
  <c r="G274" i="25"/>
  <c r="F274" i="25"/>
  <c r="C274" i="25"/>
  <c r="I274" i="25"/>
  <c r="L274" i="25"/>
  <c r="J274" i="25"/>
  <c r="H274" i="25"/>
  <c r="K274" i="25"/>
  <c r="M274" i="25"/>
  <c r="H273" i="18" a="1"/>
  <c r="H273" i="18" s="1"/>
  <c r="F273" i="18" a="1"/>
  <c r="F273" i="18" s="1"/>
  <c r="G273" i="18"/>
  <c r="O273" i="18"/>
  <c r="Q273" i="18"/>
  <c r="M273" i="18"/>
  <c r="P273" i="18"/>
  <c r="E273" i="18"/>
  <c r="L273" i="18"/>
  <c r="C273" i="18"/>
  <c r="J273" i="18"/>
  <c r="K273" i="18"/>
  <c r="A274" i="18" a="1"/>
  <c r="A274" i="18" s="1"/>
  <c r="N273" i="18"/>
  <c r="A273" i="21" a="1"/>
  <c r="A273" i="21" s="1"/>
  <c r="E272" i="21"/>
  <c r="F273" i="21" s="1" a="1"/>
  <c r="F273" i="21" s="1"/>
  <c r="L272" i="21"/>
  <c r="C272" i="21"/>
  <c r="J272" i="21"/>
  <c r="O272" i="21"/>
  <c r="I272" i="21"/>
  <c r="K272" i="21"/>
  <c r="N272" i="21"/>
  <c r="M272" i="21"/>
  <c r="H272" i="21"/>
  <c r="A276" i="25" l="1" a="1"/>
  <c r="A276" i="25" s="1"/>
  <c r="K275" i="25"/>
  <c r="J275" i="25"/>
  <c r="C275" i="25"/>
  <c r="G275" i="25"/>
  <c r="F275" i="25"/>
  <c r="M275" i="25"/>
  <c r="H275" i="25"/>
  <c r="I275" i="25"/>
  <c r="L275" i="25"/>
  <c r="H274" i="18" a="1"/>
  <c r="H274" i="18" s="1"/>
  <c r="F274" i="18" a="1"/>
  <c r="F274" i="18" s="1"/>
  <c r="P274" i="18"/>
  <c r="N274" i="18"/>
  <c r="L274" i="18"/>
  <c r="M274" i="18"/>
  <c r="K274" i="18"/>
  <c r="O274" i="18"/>
  <c r="G274" i="18"/>
  <c r="E274" i="18"/>
  <c r="A275" i="18" a="1"/>
  <c r="A275" i="18" s="1"/>
  <c r="C274" i="18"/>
  <c r="J274" i="18"/>
  <c r="Q274" i="18"/>
  <c r="A274" i="21" a="1"/>
  <c r="A274" i="21" s="1"/>
  <c r="E273" i="21"/>
  <c r="F274" i="21" s="1" a="1"/>
  <c r="F274" i="21" s="1"/>
  <c r="N273" i="21"/>
  <c r="C273" i="21"/>
  <c r="O273" i="21"/>
  <c r="I273" i="21"/>
  <c r="H273" i="21"/>
  <c r="J273" i="21"/>
  <c r="L273" i="21"/>
  <c r="M273" i="21"/>
  <c r="K273" i="21"/>
  <c r="A277" i="25" l="1" a="1"/>
  <c r="A277" i="25" s="1"/>
  <c r="L276" i="25"/>
  <c r="K276" i="25"/>
  <c r="C276" i="25"/>
  <c r="M276" i="25"/>
  <c r="J276" i="25"/>
  <c r="H276" i="25"/>
  <c r="F276" i="25"/>
  <c r="I276" i="25"/>
  <c r="G276" i="25"/>
  <c r="H275" i="18" a="1"/>
  <c r="H275" i="18" s="1"/>
  <c r="G275" i="18"/>
  <c r="O275" i="18"/>
  <c r="N275" i="18"/>
  <c r="C275" i="18"/>
  <c r="A276" i="18" a="1"/>
  <c r="A276" i="18" s="1"/>
  <c r="L275" i="18"/>
  <c r="J275" i="18"/>
  <c r="E275" i="18"/>
  <c r="K275" i="18"/>
  <c r="M275" i="18"/>
  <c r="Q275" i="18"/>
  <c r="P275" i="18"/>
  <c r="F275" i="18" a="1"/>
  <c r="F275" i="18" s="1"/>
  <c r="A275" i="21" a="1"/>
  <c r="A275" i="21" s="1"/>
  <c r="J274" i="21"/>
  <c r="E274" i="21"/>
  <c r="F275" i="21" s="1" a="1"/>
  <c r="F275" i="21" s="1"/>
  <c r="O274" i="21"/>
  <c r="I274" i="21"/>
  <c r="C274" i="21"/>
  <c r="N274" i="21"/>
  <c r="L274" i="21"/>
  <c r="H274" i="21"/>
  <c r="M274" i="21"/>
  <c r="K274" i="21"/>
  <c r="A278" i="25" l="1" a="1"/>
  <c r="A278" i="25" s="1"/>
  <c r="G277" i="25"/>
  <c r="C277" i="25"/>
  <c r="M277" i="25"/>
  <c r="I277" i="25"/>
  <c r="J277" i="25"/>
  <c r="L277" i="25"/>
  <c r="F277" i="25"/>
  <c r="H277" i="25"/>
  <c r="K277" i="25"/>
  <c r="H276" i="18" a="1"/>
  <c r="H276" i="18" s="1"/>
  <c r="F276" i="18" a="1"/>
  <c r="F276" i="18" s="1"/>
  <c r="K276" i="18"/>
  <c r="L276" i="18"/>
  <c r="N276" i="18"/>
  <c r="O276" i="18"/>
  <c r="Q276" i="18"/>
  <c r="M276" i="18"/>
  <c r="P276" i="18"/>
  <c r="J276" i="18"/>
  <c r="G276" i="18"/>
  <c r="A277" i="18" a="1"/>
  <c r="A277" i="18" s="1"/>
  <c r="E276" i="18"/>
  <c r="C276" i="18"/>
  <c r="A276" i="21" a="1"/>
  <c r="A276" i="21" s="1"/>
  <c r="I275" i="21"/>
  <c r="E275" i="21"/>
  <c r="F276" i="21" s="1" a="1"/>
  <c r="F276" i="21" s="1"/>
  <c r="O275" i="21"/>
  <c r="M275" i="21"/>
  <c r="C275" i="21"/>
  <c r="J275" i="21"/>
  <c r="H275" i="21"/>
  <c r="N275" i="21"/>
  <c r="L275" i="21"/>
  <c r="K275" i="21"/>
  <c r="A279" i="25" l="1" a="1"/>
  <c r="A279" i="25" s="1"/>
  <c r="I278" i="25"/>
  <c r="L278" i="25"/>
  <c r="H278" i="25"/>
  <c r="C278" i="25"/>
  <c r="F278" i="25"/>
  <c r="K278" i="25"/>
  <c r="J278" i="25"/>
  <c r="G278" i="25"/>
  <c r="M278" i="25"/>
  <c r="H277" i="18" a="1"/>
  <c r="H277" i="18" s="1"/>
  <c r="F277" i="18" a="1"/>
  <c r="F277" i="18" s="1"/>
  <c r="C277" i="18"/>
  <c r="Q277" i="18"/>
  <c r="O277" i="18"/>
  <c r="A278" i="18" a="1"/>
  <c r="A278" i="18" s="1"/>
  <c r="K277" i="18"/>
  <c r="L277" i="18"/>
  <c r="P277" i="18"/>
  <c r="N277" i="18"/>
  <c r="J277" i="18"/>
  <c r="M277" i="18"/>
  <c r="G277" i="18"/>
  <c r="E277" i="18"/>
  <c r="A277" i="21" a="1"/>
  <c r="A277" i="21" s="1"/>
  <c r="L276" i="21"/>
  <c r="J276" i="21"/>
  <c r="H276" i="21"/>
  <c r="E276" i="21"/>
  <c r="F277" i="21" s="1" a="1"/>
  <c r="F277" i="21" s="1"/>
  <c r="K276" i="21"/>
  <c r="C276" i="21"/>
  <c r="N276" i="21"/>
  <c r="O276" i="21"/>
  <c r="I276" i="21"/>
  <c r="M276" i="21"/>
  <c r="A280" i="25" l="1" a="1"/>
  <c r="A280" i="25" s="1"/>
  <c r="I279" i="25"/>
  <c r="G279" i="25"/>
  <c r="H279" i="25"/>
  <c r="M279" i="25"/>
  <c r="K279" i="25"/>
  <c r="L279" i="25"/>
  <c r="C279" i="25"/>
  <c r="J279" i="25"/>
  <c r="F279" i="25"/>
  <c r="H278" i="18" a="1"/>
  <c r="H278" i="18" s="1"/>
  <c r="Q278" i="18"/>
  <c r="K278" i="18"/>
  <c r="J278" i="18"/>
  <c r="G278" i="18"/>
  <c r="E278" i="18"/>
  <c r="A279" i="18" a="1"/>
  <c r="A279" i="18" s="1"/>
  <c r="M278" i="18"/>
  <c r="L278" i="18"/>
  <c r="N278" i="18"/>
  <c r="P278" i="18"/>
  <c r="C278" i="18"/>
  <c r="O278" i="18"/>
  <c r="F278" i="18" a="1"/>
  <c r="F278" i="18" s="1"/>
  <c r="A278" i="21" a="1"/>
  <c r="A278" i="21" s="1"/>
  <c r="E277" i="21"/>
  <c r="F278" i="21" s="1" a="1"/>
  <c r="F278" i="21" s="1"/>
  <c r="H277" i="21"/>
  <c r="I277" i="21"/>
  <c r="C277" i="21"/>
  <c r="O277" i="21"/>
  <c r="N277" i="21"/>
  <c r="L277" i="21"/>
  <c r="J277" i="21"/>
  <c r="K277" i="21"/>
  <c r="M277" i="21"/>
  <c r="H279" i="18" l="1" a="1"/>
  <c r="H279" i="18" s="1"/>
  <c r="A281" i="25" a="1"/>
  <c r="A281" i="25" s="1"/>
  <c r="F280" i="25"/>
  <c r="H280" i="25"/>
  <c r="J280" i="25"/>
  <c r="C280" i="25"/>
  <c r="G280" i="25"/>
  <c r="K280" i="25"/>
  <c r="M280" i="25"/>
  <c r="L280" i="25"/>
  <c r="I280" i="25"/>
  <c r="G279" i="18"/>
  <c r="Q279" i="18"/>
  <c r="N279" i="18"/>
  <c r="K279" i="18"/>
  <c r="E279" i="18"/>
  <c r="O279" i="18"/>
  <c r="C279" i="18"/>
  <c r="L279" i="18"/>
  <c r="J279" i="18"/>
  <c r="P279" i="18"/>
  <c r="A280" i="18" a="1"/>
  <c r="A280" i="18" s="1"/>
  <c r="M279" i="18"/>
  <c r="F279" i="18" a="1"/>
  <c r="F279" i="18" s="1"/>
  <c r="A279" i="21" a="1"/>
  <c r="A279" i="21" s="1"/>
  <c r="C278" i="21"/>
  <c r="K278" i="21"/>
  <c r="L278" i="21"/>
  <c r="E278" i="21"/>
  <c r="F279" i="21" s="1" a="1"/>
  <c r="F279" i="21" s="1"/>
  <c r="N278" i="21"/>
  <c r="I278" i="21"/>
  <c r="J278" i="21"/>
  <c r="H278" i="21"/>
  <c r="O278" i="21"/>
  <c r="M278" i="21"/>
  <c r="A282" i="25" l="1" a="1"/>
  <c r="A282" i="25" s="1"/>
  <c r="F281" i="25"/>
  <c r="K281" i="25"/>
  <c r="C281" i="25"/>
  <c r="M281" i="25"/>
  <c r="J281" i="25"/>
  <c r="H281" i="25"/>
  <c r="L281" i="25"/>
  <c r="I281" i="25"/>
  <c r="G281" i="25"/>
  <c r="H280" i="18" a="1"/>
  <c r="H280" i="18" s="1"/>
  <c r="F280" i="18" a="1"/>
  <c r="F280" i="18" s="1"/>
  <c r="C280" i="18"/>
  <c r="M280" i="18"/>
  <c r="A281" i="18" a="1"/>
  <c r="A281" i="18" s="1"/>
  <c r="L280" i="18"/>
  <c r="N280" i="18"/>
  <c r="G280" i="18"/>
  <c r="E280" i="18"/>
  <c r="P280" i="18"/>
  <c r="J280" i="18"/>
  <c r="O280" i="18"/>
  <c r="K280" i="18"/>
  <c r="Q280" i="18"/>
  <c r="A280" i="21" a="1"/>
  <c r="A280" i="21" s="1"/>
  <c r="J279" i="21"/>
  <c r="E279" i="21"/>
  <c r="F280" i="21" s="1" a="1"/>
  <c r="F280" i="21" s="1"/>
  <c r="I279" i="21"/>
  <c r="O279" i="21"/>
  <c r="C279" i="21"/>
  <c r="M279" i="21"/>
  <c r="L279" i="21"/>
  <c r="N279" i="21"/>
  <c r="H279" i="21"/>
  <c r="K279" i="21"/>
  <c r="A283" i="25" l="1" a="1"/>
  <c r="A283" i="25" s="1"/>
  <c r="M282" i="25"/>
  <c r="L282" i="25"/>
  <c r="C282" i="25"/>
  <c r="J282" i="25"/>
  <c r="H282" i="25"/>
  <c r="G282" i="25"/>
  <c r="K282" i="25"/>
  <c r="I282" i="25"/>
  <c r="F282" i="25"/>
  <c r="H281" i="18" a="1"/>
  <c r="H281" i="18" s="1"/>
  <c r="C281" i="18"/>
  <c r="N281" i="18"/>
  <c r="Q281" i="18"/>
  <c r="K281" i="18"/>
  <c r="A282" i="18" a="1"/>
  <c r="A282" i="18" s="1"/>
  <c r="O281" i="18"/>
  <c r="E281" i="18"/>
  <c r="G281" i="18"/>
  <c r="P281" i="18"/>
  <c r="L281" i="18"/>
  <c r="J281" i="18"/>
  <c r="M281" i="18"/>
  <c r="F281" i="18" a="1"/>
  <c r="F281" i="18" s="1"/>
  <c r="A281" i="21" a="1"/>
  <c r="A281" i="21" s="1"/>
  <c r="C280" i="21"/>
  <c r="L280" i="21"/>
  <c r="O280" i="21"/>
  <c r="E280" i="21"/>
  <c r="F281" i="21" s="1" a="1"/>
  <c r="F281" i="21" s="1"/>
  <c r="H280" i="21"/>
  <c r="K280" i="21"/>
  <c r="J280" i="21"/>
  <c r="I280" i="21"/>
  <c r="N280" i="21"/>
  <c r="M280" i="21"/>
  <c r="A284" i="25" l="1" a="1"/>
  <c r="A284" i="25" s="1"/>
  <c r="F283" i="25"/>
  <c r="L283" i="25"/>
  <c r="C283" i="25"/>
  <c r="H283" i="25"/>
  <c r="K283" i="25"/>
  <c r="M283" i="25"/>
  <c r="J283" i="25"/>
  <c r="I283" i="25"/>
  <c r="G283" i="25"/>
  <c r="H282" i="18" a="1"/>
  <c r="H282" i="18" s="1"/>
  <c r="F282" i="18" a="1"/>
  <c r="F282" i="18" s="1"/>
  <c r="P282" i="18"/>
  <c r="O282" i="18"/>
  <c r="E282" i="18"/>
  <c r="A283" i="18" a="1"/>
  <c r="A283" i="18" s="1"/>
  <c r="G282" i="18"/>
  <c r="J282" i="18"/>
  <c r="C282" i="18"/>
  <c r="L282" i="18"/>
  <c r="Q282" i="18"/>
  <c r="N282" i="18"/>
  <c r="K282" i="18"/>
  <c r="M282" i="18"/>
  <c r="A282" i="21" a="1"/>
  <c r="A282" i="21" s="1"/>
  <c r="E281" i="21"/>
  <c r="F282" i="21" s="1" a="1"/>
  <c r="F282" i="21" s="1"/>
  <c r="L281" i="21"/>
  <c r="C281" i="21"/>
  <c r="M281" i="21"/>
  <c r="K281" i="21"/>
  <c r="I281" i="21"/>
  <c r="O281" i="21"/>
  <c r="J281" i="21"/>
  <c r="H281" i="21"/>
  <c r="N281" i="21"/>
  <c r="A285" i="25" l="1" a="1"/>
  <c r="A285" i="25" s="1"/>
  <c r="G284" i="25"/>
  <c r="F284" i="25"/>
  <c r="C284" i="25"/>
  <c r="L284" i="25"/>
  <c r="M284" i="25"/>
  <c r="K284" i="25"/>
  <c r="J284" i="25"/>
  <c r="I284" i="25"/>
  <c r="H284" i="25"/>
  <c r="H283" i="18" a="1"/>
  <c r="H283" i="18" s="1"/>
  <c r="L283" i="18"/>
  <c r="A284" i="18" a="1"/>
  <c r="A284" i="18" s="1"/>
  <c r="P283" i="18"/>
  <c r="N283" i="18"/>
  <c r="Q283" i="18"/>
  <c r="J283" i="18"/>
  <c r="G283" i="18"/>
  <c r="K283" i="18"/>
  <c r="C283" i="18"/>
  <c r="O283" i="18"/>
  <c r="M283" i="18"/>
  <c r="E283" i="18"/>
  <c r="F283" i="18" a="1"/>
  <c r="F283" i="18" s="1"/>
  <c r="A283" i="21" a="1"/>
  <c r="A283" i="21" s="1"/>
  <c r="K282" i="21"/>
  <c r="M282" i="21"/>
  <c r="O282" i="21"/>
  <c r="I282" i="21"/>
  <c r="N282" i="21"/>
  <c r="E282" i="21"/>
  <c r="F283" i="21" s="1" a="1"/>
  <c r="F283" i="21" s="1"/>
  <c r="H282" i="21"/>
  <c r="J282" i="21"/>
  <c r="C282" i="21"/>
  <c r="L282" i="21"/>
  <c r="A286" i="25" l="1" a="1"/>
  <c r="A286" i="25" s="1"/>
  <c r="H285" i="25"/>
  <c r="F285" i="25"/>
  <c r="C285" i="25"/>
  <c r="M285" i="25"/>
  <c r="J285" i="25"/>
  <c r="L285" i="25"/>
  <c r="K285" i="25"/>
  <c r="G285" i="25"/>
  <c r="I285" i="25"/>
  <c r="H284" i="18" a="1"/>
  <c r="H284" i="18" s="1"/>
  <c r="F284" i="18" a="1"/>
  <c r="F284" i="18" s="1"/>
  <c r="M284" i="18"/>
  <c r="K284" i="18"/>
  <c r="J284" i="18"/>
  <c r="P284" i="18"/>
  <c r="O284" i="18"/>
  <c r="G284" i="18"/>
  <c r="A285" i="18" a="1"/>
  <c r="A285" i="18" s="1"/>
  <c r="L284" i="18"/>
  <c r="C284" i="18"/>
  <c r="Q284" i="18"/>
  <c r="E284" i="18"/>
  <c r="N284" i="18"/>
  <c r="A284" i="21" a="1"/>
  <c r="A284" i="21" s="1"/>
  <c r="H283" i="21"/>
  <c r="O283" i="21"/>
  <c r="L283" i="21"/>
  <c r="K283" i="21"/>
  <c r="C283" i="21"/>
  <c r="E283" i="21"/>
  <c r="F284" i="21" s="1" a="1"/>
  <c r="F284" i="21" s="1"/>
  <c r="J283" i="21"/>
  <c r="N283" i="21"/>
  <c r="M283" i="21"/>
  <c r="I283" i="21"/>
  <c r="A287" i="25" l="1" a="1"/>
  <c r="A287" i="25" s="1"/>
  <c r="F286" i="25"/>
  <c r="K286" i="25"/>
  <c r="C286" i="25"/>
  <c r="I286" i="25"/>
  <c r="H286" i="25"/>
  <c r="J286" i="25"/>
  <c r="M286" i="25"/>
  <c r="G286" i="25"/>
  <c r="L286" i="25"/>
  <c r="H285" i="18" a="1"/>
  <c r="H285" i="18" s="1"/>
  <c r="F285" i="18" a="1"/>
  <c r="F285" i="18" s="1"/>
  <c r="G285" i="18"/>
  <c r="O285" i="18"/>
  <c r="P285" i="18"/>
  <c r="N285" i="18"/>
  <c r="E285" i="18"/>
  <c r="A286" i="18" a="1"/>
  <c r="A286" i="18" s="1"/>
  <c r="C285" i="18"/>
  <c r="L285" i="18"/>
  <c r="J285" i="18"/>
  <c r="M285" i="18"/>
  <c r="K285" i="18"/>
  <c r="Q285" i="18"/>
  <c r="A285" i="21" a="1"/>
  <c r="A285" i="21" s="1"/>
  <c r="E284" i="21"/>
  <c r="F285" i="21" s="1" a="1"/>
  <c r="F285" i="21" s="1"/>
  <c r="I284" i="21"/>
  <c r="O284" i="21"/>
  <c r="L284" i="21"/>
  <c r="C284" i="21"/>
  <c r="H284" i="21"/>
  <c r="K284" i="21"/>
  <c r="J284" i="21"/>
  <c r="M284" i="21"/>
  <c r="N284" i="21"/>
  <c r="A288" i="25" l="1" a="1"/>
  <c r="A288" i="25" s="1"/>
  <c r="I287" i="25"/>
  <c r="G287" i="25"/>
  <c r="C287" i="25"/>
  <c r="J287" i="25"/>
  <c r="F287" i="25"/>
  <c r="M287" i="25"/>
  <c r="K287" i="25"/>
  <c r="L287" i="25"/>
  <c r="H287" i="25"/>
  <c r="H286" i="18" a="1"/>
  <c r="H286" i="18" s="1"/>
  <c r="F286" i="18" a="1"/>
  <c r="F286" i="18" s="1"/>
  <c r="Q286" i="18"/>
  <c r="M286" i="18"/>
  <c r="N286" i="18"/>
  <c r="K286" i="18"/>
  <c r="J286" i="18"/>
  <c r="A287" i="18" a="1"/>
  <c r="A287" i="18" s="1"/>
  <c r="L286" i="18"/>
  <c r="G286" i="18"/>
  <c r="E286" i="18"/>
  <c r="P286" i="18"/>
  <c r="C286" i="18"/>
  <c r="O286" i="18"/>
  <c r="A286" i="21" a="1"/>
  <c r="A286" i="21" s="1"/>
  <c r="I285" i="21"/>
  <c r="H285" i="21"/>
  <c r="O285" i="21"/>
  <c r="E285" i="21"/>
  <c r="F286" i="21" s="1" a="1"/>
  <c r="F286" i="21" s="1"/>
  <c r="J285" i="21"/>
  <c r="C285" i="21"/>
  <c r="K285" i="21"/>
  <c r="N285" i="21"/>
  <c r="M285" i="21"/>
  <c r="L285" i="21"/>
  <c r="A289" i="25" l="1" a="1"/>
  <c r="A289" i="25" s="1"/>
  <c r="K288" i="25"/>
  <c r="H288" i="25"/>
  <c r="C288" i="25"/>
  <c r="G288" i="25"/>
  <c r="F288" i="25"/>
  <c r="J288" i="25"/>
  <c r="M288" i="25"/>
  <c r="L288" i="25"/>
  <c r="I288" i="25"/>
  <c r="H287" i="18" a="1"/>
  <c r="H287" i="18" s="1"/>
  <c r="E287" i="18"/>
  <c r="P287" i="18"/>
  <c r="K287" i="18"/>
  <c r="N287" i="18"/>
  <c r="O287" i="18"/>
  <c r="C287" i="18"/>
  <c r="L287" i="18"/>
  <c r="M287" i="18"/>
  <c r="G287" i="18"/>
  <c r="A288" i="18" a="1"/>
  <c r="A288" i="18" s="1"/>
  <c r="J287" i="18"/>
  <c r="Q287" i="18"/>
  <c r="F287" i="18" a="1"/>
  <c r="F287" i="18" s="1"/>
  <c r="A287" i="21" a="1"/>
  <c r="A287" i="21" s="1"/>
  <c r="N286" i="21"/>
  <c r="J286" i="21"/>
  <c r="E286" i="21"/>
  <c r="F287" i="21" s="1" a="1"/>
  <c r="F287" i="21" s="1"/>
  <c r="C286" i="21"/>
  <c r="L286" i="21"/>
  <c r="H286" i="21"/>
  <c r="I286" i="21"/>
  <c r="M286" i="21"/>
  <c r="K286" i="21"/>
  <c r="O286" i="21"/>
  <c r="H288" i="18" l="1" a="1"/>
  <c r="H288" i="18" s="1"/>
  <c r="A290" i="25" a="1"/>
  <c r="A290" i="25" s="1"/>
  <c r="G289" i="25"/>
  <c r="M289" i="25"/>
  <c r="C289" i="25"/>
  <c r="F289" i="25"/>
  <c r="K289" i="25"/>
  <c r="J289" i="25"/>
  <c r="L289" i="25"/>
  <c r="I289" i="25"/>
  <c r="H289" i="25"/>
  <c r="O288" i="18"/>
  <c r="M288" i="18"/>
  <c r="J288" i="18"/>
  <c r="K288" i="18"/>
  <c r="Q288" i="18"/>
  <c r="C288" i="18"/>
  <c r="E288" i="18"/>
  <c r="A289" i="18" a="1"/>
  <c r="A289" i="18" s="1"/>
  <c r="L288" i="18"/>
  <c r="G288" i="18"/>
  <c r="P288" i="18"/>
  <c r="N288" i="18"/>
  <c r="F288" i="18" a="1"/>
  <c r="F288" i="18" s="1"/>
  <c r="A288" i="21" a="1"/>
  <c r="A288" i="21" s="1"/>
  <c r="E287" i="21"/>
  <c r="F288" i="21" s="1" a="1"/>
  <c r="F288" i="21" s="1"/>
  <c r="O287" i="21"/>
  <c r="C287" i="21"/>
  <c r="N287" i="21"/>
  <c r="I287" i="21"/>
  <c r="L287" i="21"/>
  <c r="H287" i="21"/>
  <c r="J287" i="21"/>
  <c r="K287" i="21"/>
  <c r="M287" i="21"/>
  <c r="A291" i="25" l="1" a="1"/>
  <c r="A291" i="25" s="1"/>
  <c r="G290" i="25"/>
  <c r="F290" i="25"/>
  <c r="C290" i="25"/>
  <c r="K290" i="25"/>
  <c r="H290" i="25"/>
  <c r="I290" i="25"/>
  <c r="M290" i="25"/>
  <c r="J290" i="25"/>
  <c r="L290" i="25"/>
  <c r="H289" i="18" a="1"/>
  <c r="H289" i="18" s="1"/>
  <c r="G289" i="18"/>
  <c r="Q289" i="18"/>
  <c r="L289" i="18"/>
  <c r="J289" i="18"/>
  <c r="N289" i="18"/>
  <c r="E289" i="18"/>
  <c r="C289" i="18"/>
  <c r="K289" i="18"/>
  <c r="M289" i="18"/>
  <c r="O289" i="18"/>
  <c r="P289" i="18"/>
  <c r="A290" i="18" a="1"/>
  <c r="A290" i="18" s="1"/>
  <c r="F289" i="18" a="1"/>
  <c r="F289" i="18" s="1"/>
  <c r="A289" i="21" a="1"/>
  <c r="A289" i="21" s="1"/>
  <c r="E288" i="21"/>
  <c r="F289" i="21" s="1" a="1"/>
  <c r="F289" i="21" s="1"/>
  <c r="I288" i="21"/>
  <c r="C288" i="21"/>
  <c r="J288" i="21"/>
  <c r="O288" i="21"/>
  <c r="L288" i="21"/>
  <c r="N288" i="21"/>
  <c r="M288" i="21"/>
  <c r="H288" i="21"/>
  <c r="K288" i="21"/>
  <c r="A292" i="25" l="1" a="1"/>
  <c r="A292" i="25" s="1"/>
  <c r="K291" i="25"/>
  <c r="L291" i="25"/>
  <c r="M291" i="25"/>
  <c r="C291" i="25"/>
  <c r="G291" i="25"/>
  <c r="J291" i="25"/>
  <c r="I291" i="25"/>
  <c r="F291" i="25"/>
  <c r="H291" i="25"/>
  <c r="H290" i="18" a="1"/>
  <c r="H290" i="18" s="1"/>
  <c r="F290" i="18" a="1"/>
  <c r="F290" i="18" s="1"/>
  <c r="N290" i="18"/>
  <c r="E290" i="18"/>
  <c r="M290" i="18"/>
  <c r="L290" i="18"/>
  <c r="P290" i="18"/>
  <c r="O290" i="18"/>
  <c r="G290" i="18"/>
  <c r="K290" i="18"/>
  <c r="Q290" i="18"/>
  <c r="C290" i="18"/>
  <c r="A291" i="18" a="1"/>
  <c r="A291" i="18" s="1"/>
  <c r="J290" i="18"/>
  <c r="A290" i="21" a="1"/>
  <c r="A290" i="21" s="1"/>
  <c r="E289" i="21"/>
  <c r="F290" i="21" s="1" a="1"/>
  <c r="F290" i="21" s="1"/>
  <c r="M289" i="21"/>
  <c r="C289" i="21"/>
  <c r="L289" i="21"/>
  <c r="O289" i="21"/>
  <c r="I289" i="21"/>
  <c r="K289" i="21"/>
  <c r="J289" i="21"/>
  <c r="N289" i="21"/>
  <c r="H289" i="21"/>
  <c r="A293" i="25" l="1" a="1"/>
  <c r="A293" i="25" s="1"/>
  <c r="M292" i="25"/>
  <c r="H292" i="25"/>
  <c r="C292" i="25"/>
  <c r="G292" i="25"/>
  <c r="F292" i="25"/>
  <c r="L292" i="25"/>
  <c r="K292" i="25"/>
  <c r="J292" i="25"/>
  <c r="I292" i="25"/>
  <c r="H291" i="18" a="1"/>
  <c r="H291" i="18" s="1"/>
  <c r="G291" i="18"/>
  <c r="P291" i="18"/>
  <c r="J291" i="18"/>
  <c r="K291" i="18"/>
  <c r="N291" i="18"/>
  <c r="C291" i="18"/>
  <c r="E291" i="18"/>
  <c r="Q291" i="18"/>
  <c r="L291" i="18"/>
  <c r="M291" i="18"/>
  <c r="O291" i="18"/>
  <c r="A292" i="18" a="1"/>
  <c r="A292" i="18" s="1"/>
  <c r="F291" i="18" a="1"/>
  <c r="F291" i="18" s="1"/>
  <c r="A291" i="21" a="1"/>
  <c r="A291" i="21" s="1"/>
  <c r="C290" i="21"/>
  <c r="N290" i="21"/>
  <c r="L290" i="21"/>
  <c r="J290" i="21"/>
  <c r="O290" i="21"/>
  <c r="I290" i="21"/>
  <c r="M290" i="21"/>
  <c r="E290" i="21"/>
  <c r="F291" i="21" s="1" a="1"/>
  <c r="F291" i="21" s="1"/>
  <c r="H290" i="21"/>
  <c r="K290" i="21"/>
  <c r="A294" i="25" l="1" a="1"/>
  <c r="A294" i="25" s="1"/>
  <c r="G293" i="25"/>
  <c r="M293" i="25"/>
  <c r="I293" i="25"/>
  <c r="C293" i="25"/>
  <c r="K293" i="25"/>
  <c r="L293" i="25"/>
  <c r="H293" i="25"/>
  <c r="J293" i="25"/>
  <c r="F293" i="25"/>
  <c r="H292" i="18" a="1"/>
  <c r="H292" i="18" s="1"/>
  <c r="F292" i="18" a="1"/>
  <c r="F292" i="18" s="1"/>
  <c r="Q292" i="18"/>
  <c r="M292" i="18"/>
  <c r="L292" i="18"/>
  <c r="E292" i="18"/>
  <c r="O292" i="18"/>
  <c r="N292" i="18"/>
  <c r="A293" i="18" a="1"/>
  <c r="A293" i="18" s="1"/>
  <c r="K292" i="18"/>
  <c r="C292" i="18"/>
  <c r="G292" i="18"/>
  <c r="J292" i="18"/>
  <c r="P292" i="18"/>
  <c r="A292" i="21" a="1"/>
  <c r="A292" i="21" s="1"/>
  <c r="E291" i="21"/>
  <c r="F292" i="21" s="1" a="1"/>
  <c r="F292" i="21" s="1"/>
  <c r="K291" i="21"/>
  <c r="C291" i="21"/>
  <c r="J291" i="21"/>
  <c r="N291" i="21"/>
  <c r="I291" i="21"/>
  <c r="H291" i="21"/>
  <c r="M291" i="21"/>
  <c r="L291" i="21"/>
  <c r="O291" i="21"/>
  <c r="A295" i="25" l="1" a="1"/>
  <c r="A295" i="25" s="1"/>
  <c r="J294" i="25"/>
  <c r="M294" i="25"/>
  <c r="C294" i="25"/>
  <c r="I294" i="25"/>
  <c r="H294" i="25"/>
  <c r="K294" i="25"/>
  <c r="G294" i="25"/>
  <c r="F294" i="25"/>
  <c r="L294" i="25"/>
  <c r="H293" i="18" a="1"/>
  <c r="H293" i="18" s="1"/>
  <c r="F293" i="18" a="1"/>
  <c r="F293" i="18" s="1"/>
  <c r="J293" i="18"/>
  <c r="O293" i="18"/>
  <c r="P293" i="18"/>
  <c r="A294" i="18" a="1"/>
  <c r="A294" i="18" s="1"/>
  <c r="E293" i="18"/>
  <c r="K293" i="18"/>
  <c r="C293" i="18"/>
  <c r="N293" i="18"/>
  <c r="L293" i="18"/>
  <c r="G293" i="18"/>
  <c r="Q293" i="18"/>
  <c r="M293" i="18"/>
  <c r="A293" i="21" a="1"/>
  <c r="A293" i="21" s="1"/>
  <c r="E292" i="21"/>
  <c r="F293" i="21" s="1" a="1"/>
  <c r="F293" i="21" s="1"/>
  <c r="L292" i="21"/>
  <c r="C292" i="21"/>
  <c r="N292" i="21"/>
  <c r="K292" i="21"/>
  <c r="O292" i="21"/>
  <c r="J292" i="21"/>
  <c r="I292" i="21"/>
  <c r="M292" i="21"/>
  <c r="H292" i="21"/>
  <c r="A296" i="25" l="1" a="1"/>
  <c r="A296" i="25" s="1"/>
  <c r="L295" i="25"/>
  <c r="J295" i="25"/>
  <c r="C295" i="25"/>
  <c r="I295" i="25"/>
  <c r="F295" i="25"/>
  <c r="H295" i="25"/>
  <c r="G295" i="25"/>
  <c r="K295" i="25"/>
  <c r="M295" i="25"/>
  <c r="H294" i="18" a="1"/>
  <c r="H294" i="18" s="1"/>
  <c r="F294" i="18" a="1"/>
  <c r="F294" i="18" s="1"/>
  <c r="C294" i="18"/>
  <c r="J294" i="18"/>
  <c r="O294" i="18"/>
  <c r="M294" i="18"/>
  <c r="A295" i="18" a="1"/>
  <c r="A295" i="18" s="1"/>
  <c r="N294" i="18"/>
  <c r="G294" i="18"/>
  <c r="L294" i="18"/>
  <c r="K294" i="18"/>
  <c r="Q294" i="18"/>
  <c r="P294" i="18"/>
  <c r="E294" i="18"/>
  <c r="A294" i="21" a="1"/>
  <c r="A294" i="21" s="1"/>
  <c r="E293" i="21"/>
  <c r="F294" i="21" s="1" a="1"/>
  <c r="F294" i="21" s="1"/>
  <c r="J293" i="21"/>
  <c r="N293" i="21"/>
  <c r="K293" i="21"/>
  <c r="M293" i="21"/>
  <c r="I293" i="21"/>
  <c r="C293" i="21"/>
  <c r="H293" i="21"/>
  <c r="O293" i="21"/>
  <c r="L293" i="21"/>
  <c r="A297" i="25" l="1" a="1"/>
  <c r="A297" i="25" s="1"/>
  <c r="F296" i="25"/>
  <c r="G296" i="25"/>
  <c r="C296" i="25"/>
  <c r="M296" i="25"/>
  <c r="K296" i="25"/>
  <c r="J296" i="25"/>
  <c r="I296" i="25"/>
  <c r="H296" i="25"/>
  <c r="L296" i="25"/>
  <c r="H295" i="18" a="1"/>
  <c r="H295" i="18" s="1"/>
  <c r="F295" i="18" a="1"/>
  <c r="F295" i="18" s="1"/>
  <c r="E295" i="18"/>
  <c r="O295" i="18"/>
  <c r="K295" i="18"/>
  <c r="P295" i="18"/>
  <c r="M295" i="18"/>
  <c r="J295" i="18"/>
  <c r="Q295" i="18"/>
  <c r="L295" i="18"/>
  <c r="A296" i="18" a="1"/>
  <c r="A296" i="18" s="1"/>
  <c r="N295" i="18"/>
  <c r="G295" i="18"/>
  <c r="C295" i="18"/>
  <c r="A295" i="21" a="1"/>
  <c r="A295" i="21" s="1"/>
  <c r="L294" i="21"/>
  <c r="E294" i="21"/>
  <c r="F295" i="21" s="1" a="1"/>
  <c r="F295" i="21" s="1"/>
  <c r="K294" i="21"/>
  <c r="C294" i="21"/>
  <c r="I294" i="21"/>
  <c r="J294" i="21"/>
  <c r="H294" i="21"/>
  <c r="O294" i="21"/>
  <c r="N294" i="21"/>
  <c r="M294" i="21"/>
  <c r="A298" i="25" l="1" a="1"/>
  <c r="A298" i="25" s="1"/>
  <c r="H297" i="25"/>
  <c r="K297" i="25"/>
  <c r="C297" i="25"/>
  <c r="F297" i="25"/>
  <c r="I297" i="25"/>
  <c r="J297" i="25"/>
  <c r="L297" i="25"/>
  <c r="M297" i="25"/>
  <c r="G297" i="25"/>
  <c r="H296" i="18" a="1"/>
  <c r="H296" i="18" s="1"/>
  <c r="Q296" i="18"/>
  <c r="K296" i="18"/>
  <c r="J296" i="18"/>
  <c r="P296" i="18"/>
  <c r="N296" i="18"/>
  <c r="L296" i="18"/>
  <c r="A297" i="18" a="1"/>
  <c r="A297" i="18" s="1"/>
  <c r="G296" i="18"/>
  <c r="O296" i="18"/>
  <c r="M296" i="18"/>
  <c r="C296" i="18"/>
  <c r="E296" i="18"/>
  <c r="F296" i="18" a="1"/>
  <c r="F296" i="18" s="1"/>
  <c r="A296" i="21" a="1"/>
  <c r="A296" i="21" s="1"/>
  <c r="N295" i="21"/>
  <c r="H295" i="21"/>
  <c r="I295" i="21"/>
  <c r="E295" i="21"/>
  <c r="F296" i="21" s="1" a="1"/>
  <c r="F296" i="21" s="1"/>
  <c r="M295" i="21"/>
  <c r="C295" i="21"/>
  <c r="J295" i="21"/>
  <c r="L295" i="21"/>
  <c r="O295" i="21"/>
  <c r="K295" i="21"/>
  <c r="H297" i="18" l="1" a="1"/>
  <c r="H297" i="18" s="1"/>
  <c r="A299" i="25" a="1"/>
  <c r="A299" i="25" s="1"/>
  <c r="G298" i="25"/>
  <c r="L298" i="25"/>
  <c r="C298" i="25"/>
  <c r="K298" i="25"/>
  <c r="H298" i="25"/>
  <c r="F298" i="25"/>
  <c r="J298" i="25"/>
  <c r="M298" i="25"/>
  <c r="I298" i="25"/>
  <c r="G297" i="18"/>
  <c r="N297" i="18"/>
  <c r="K297" i="18"/>
  <c r="Q297" i="18"/>
  <c r="E297" i="18"/>
  <c r="J297" i="18"/>
  <c r="P297" i="18"/>
  <c r="L297" i="18"/>
  <c r="C297" i="18"/>
  <c r="M297" i="18"/>
  <c r="O297" i="18"/>
  <c r="A298" i="18" a="1"/>
  <c r="A298" i="18" s="1"/>
  <c r="F297" i="18" a="1"/>
  <c r="F297" i="18" s="1"/>
  <c r="A297" i="21" a="1"/>
  <c r="A297" i="21" s="1"/>
  <c r="E296" i="21"/>
  <c r="F297" i="21" s="1" a="1"/>
  <c r="F297" i="21" s="1"/>
  <c r="I296" i="21"/>
  <c r="C296" i="21"/>
  <c r="N296" i="21"/>
  <c r="M296" i="21"/>
  <c r="K296" i="21"/>
  <c r="L296" i="21"/>
  <c r="O296" i="21"/>
  <c r="H296" i="21"/>
  <c r="J296" i="21"/>
  <c r="H298" i="18" l="1" a="1"/>
  <c r="H298" i="18" s="1"/>
  <c r="A300" i="25" a="1"/>
  <c r="A300" i="25" s="1"/>
  <c r="L299" i="25"/>
  <c r="J299" i="25"/>
  <c r="K299" i="25"/>
  <c r="C299" i="25"/>
  <c r="I299" i="25"/>
  <c r="F299" i="25"/>
  <c r="H299" i="25"/>
  <c r="M299" i="25"/>
  <c r="G299" i="25"/>
  <c r="F298" i="18" a="1"/>
  <c r="F298" i="18" s="1"/>
  <c r="G298" i="18"/>
  <c r="M298" i="18"/>
  <c r="Q298" i="18"/>
  <c r="L298" i="18"/>
  <c r="A299" i="18" a="1"/>
  <c r="A299" i="18" s="1"/>
  <c r="N298" i="18"/>
  <c r="E298" i="18"/>
  <c r="C298" i="18"/>
  <c r="J298" i="18"/>
  <c r="K298" i="18"/>
  <c r="P298" i="18"/>
  <c r="O298" i="18"/>
  <c r="A298" i="21" a="1"/>
  <c r="A298" i="21" s="1"/>
  <c r="M297" i="21"/>
  <c r="C297" i="21"/>
  <c r="L297" i="21"/>
  <c r="I297" i="21"/>
  <c r="E297" i="21"/>
  <c r="F298" i="21" s="1" a="1"/>
  <c r="F298" i="21" s="1"/>
  <c r="O297" i="21"/>
  <c r="J297" i="21"/>
  <c r="N297" i="21"/>
  <c r="H297" i="21"/>
  <c r="K297" i="21"/>
  <c r="A301" i="25" l="1" a="1"/>
  <c r="A301" i="25" s="1"/>
  <c r="F300" i="25"/>
  <c r="M300" i="25"/>
  <c r="C300" i="25"/>
  <c r="G300" i="25"/>
  <c r="H300" i="25"/>
  <c r="K300" i="25"/>
  <c r="I300" i="25"/>
  <c r="J300" i="25"/>
  <c r="L300" i="25"/>
  <c r="H299" i="18" a="1"/>
  <c r="H299" i="18" s="1"/>
  <c r="O299" i="18"/>
  <c r="N299" i="18"/>
  <c r="G299" i="18"/>
  <c r="J299" i="18"/>
  <c r="K299" i="18"/>
  <c r="E299" i="18"/>
  <c r="C299" i="18"/>
  <c r="A300" i="18" a="1"/>
  <c r="A300" i="18" s="1"/>
  <c r="M299" i="18"/>
  <c r="P299" i="18"/>
  <c r="L299" i="18"/>
  <c r="Q299" i="18"/>
  <c r="F299" i="18" a="1"/>
  <c r="F299" i="18" s="1"/>
  <c r="A299" i="21" a="1"/>
  <c r="A299" i="21" s="1"/>
  <c r="O298" i="21"/>
  <c r="E298" i="21"/>
  <c r="F299" i="21" s="1" a="1"/>
  <c r="F299" i="21" s="1"/>
  <c r="M298" i="21"/>
  <c r="H298" i="21"/>
  <c r="C298" i="21"/>
  <c r="L298" i="21"/>
  <c r="K298" i="21"/>
  <c r="J298" i="21"/>
  <c r="I298" i="21"/>
  <c r="N298" i="21"/>
  <c r="H300" i="18" l="1" a="1"/>
  <c r="H300" i="18" s="1"/>
  <c r="A302" i="25" a="1"/>
  <c r="A302" i="25" s="1"/>
  <c r="K301" i="25"/>
  <c r="F301" i="25"/>
  <c r="G301" i="25"/>
  <c r="C301" i="25"/>
  <c r="L301" i="25"/>
  <c r="I301" i="25"/>
  <c r="M301" i="25"/>
  <c r="J301" i="25"/>
  <c r="H301" i="25"/>
  <c r="C300" i="18"/>
  <c r="O300" i="18"/>
  <c r="M300" i="18"/>
  <c r="Q300" i="18"/>
  <c r="L300" i="18"/>
  <c r="A301" i="18" a="1"/>
  <c r="A301" i="18" s="1"/>
  <c r="J300" i="18"/>
  <c r="K300" i="18"/>
  <c r="N300" i="18"/>
  <c r="G300" i="18"/>
  <c r="P300" i="18"/>
  <c r="E300" i="18"/>
  <c r="F300" i="18" a="1"/>
  <c r="F300" i="18" s="1"/>
  <c r="A300" i="21" a="1"/>
  <c r="A300" i="21" s="1"/>
  <c r="E299" i="21"/>
  <c r="F300" i="21" s="1" a="1"/>
  <c r="F300" i="21" s="1"/>
  <c r="J299" i="21"/>
  <c r="K299" i="21"/>
  <c r="O299" i="21"/>
  <c r="C299" i="21"/>
  <c r="I299" i="21"/>
  <c r="N299" i="21"/>
  <c r="M299" i="21"/>
  <c r="L299" i="21"/>
  <c r="H299" i="21"/>
  <c r="A303" i="25" l="1" a="1"/>
  <c r="A303" i="25" s="1"/>
  <c r="F302" i="25"/>
  <c r="L302" i="25"/>
  <c r="K302" i="25"/>
  <c r="C302" i="25"/>
  <c r="J302" i="25"/>
  <c r="I302" i="25"/>
  <c r="H302" i="25"/>
  <c r="M302" i="25"/>
  <c r="G302" i="25"/>
  <c r="H301" i="18" a="1"/>
  <c r="H301" i="18" s="1"/>
  <c r="P301" i="18"/>
  <c r="C301" i="18"/>
  <c r="K301" i="18"/>
  <c r="A302" i="18" a="1"/>
  <c r="A302" i="18" s="1"/>
  <c r="J301" i="18"/>
  <c r="N301" i="18"/>
  <c r="Q301" i="18"/>
  <c r="M301" i="18"/>
  <c r="G301" i="18"/>
  <c r="E301" i="18"/>
  <c r="L301" i="18"/>
  <c r="O301" i="18"/>
  <c r="F301" i="18" a="1"/>
  <c r="F301" i="18" s="1"/>
  <c r="A301" i="21" a="1"/>
  <c r="A301" i="21" s="1"/>
  <c r="E300" i="21"/>
  <c r="F301" i="21" s="1" a="1"/>
  <c r="F301" i="21" s="1"/>
  <c r="L300" i="21"/>
  <c r="K300" i="21"/>
  <c r="N300" i="21"/>
  <c r="C300" i="21"/>
  <c r="I300" i="21"/>
  <c r="O300" i="21"/>
  <c r="H300" i="21"/>
  <c r="M300" i="21"/>
  <c r="J300" i="21"/>
  <c r="A304" i="25" l="1" a="1"/>
  <c r="A304" i="25" s="1"/>
  <c r="K303" i="25"/>
  <c r="I303" i="25"/>
  <c r="M303" i="25"/>
  <c r="C303" i="25"/>
  <c r="H303" i="25"/>
  <c r="G303" i="25"/>
  <c r="L303" i="25"/>
  <c r="F303" i="25"/>
  <c r="J303" i="25"/>
  <c r="H302" i="18" a="1"/>
  <c r="H302" i="18" s="1"/>
  <c r="P302" i="18"/>
  <c r="O302" i="18"/>
  <c r="L302" i="18"/>
  <c r="N302" i="18"/>
  <c r="C302" i="18"/>
  <c r="G302" i="18"/>
  <c r="A303" i="18" a="1"/>
  <c r="A303" i="18" s="1"/>
  <c r="K302" i="18"/>
  <c r="E302" i="18"/>
  <c r="Q302" i="18"/>
  <c r="J302" i="18"/>
  <c r="M302" i="18"/>
  <c r="F302" i="18" a="1"/>
  <c r="F302" i="18" s="1"/>
  <c r="A302" i="21" a="1"/>
  <c r="A302" i="21" s="1"/>
  <c r="E301" i="21"/>
  <c r="F302" i="21" s="1" a="1"/>
  <c r="F302" i="21" s="1"/>
  <c r="N301" i="21"/>
  <c r="C301" i="21"/>
  <c r="L301" i="21"/>
  <c r="M301" i="21"/>
  <c r="H301" i="21"/>
  <c r="J301" i="21"/>
  <c r="K301" i="21"/>
  <c r="I301" i="21"/>
  <c r="O301" i="21"/>
  <c r="H303" i="18" l="1" a="1"/>
  <c r="H303" i="18" s="1"/>
  <c r="A305" i="25" a="1"/>
  <c r="A305" i="25" s="1"/>
  <c r="F304" i="25"/>
  <c r="I304" i="25"/>
  <c r="C304" i="25"/>
  <c r="G304" i="25"/>
  <c r="M304" i="25"/>
  <c r="L304" i="25"/>
  <c r="H304" i="25"/>
  <c r="J304" i="25"/>
  <c r="K304" i="25"/>
  <c r="P303" i="18"/>
  <c r="Q303" i="18"/>
  <c r="A304" i="18" a="1"/>
  <c r="A304" i="18" s="1"/>
  <c r="J303" i="18"/>
  <c r="G303" i="18"/>
  <c r="N303" i="18"/>
  <c r="C303" i="18"/>
  <c r="K303" i="18"/>
  <c r="O303" i="18"/>
  <c r="L303" i="18"/>
  <c r="E303" i="18"/>
  <c r="M303" i="18"/>
  <c r="F303" i="18" a="1"/>
  <c r="F303" i="18" s="1"/>
  <c r="A303" i="21" a="1"/>
  <c r="A303" i="21" s="1"/>
  <c r="E302" i="21"/>
  <c r="F303" i="21" s="1" a="1"/>
  <c r="F303" i="21" s="1"/>
  <c r="J302" i="21"/>
  <c r="N302" i="21"/>
  <c r="O302" i="21"/>
  <c r="C302" i="21"/>
  <c r="L302" i="21"/>
  <c r="I302" i="21"/>
  <c r="K302" i="21"/>
  <c r="H302" i="21"/>
  <c r="M302" i="21"/>
  <c r="A306" i="25" l="1" a="1"/>
  <c r="A306" i="25" s="1"/>
  <c r="I305" i="25"/>
  <c r="M305" i="25"/>
  <c r="C305" i="25"/>
  <c r="L305" i="25"/>
  <c r="K305" i="25"/>
  <c r="J305" i="25"/>
  <c r="H305" i="25"/>
  <c r="F305" i="25"/>
  <c r="G305" i="25"/>
  <c r="H304" i="18" a="1"/>
  <c r="H304" i="18" s="1"/>
  <c r="O304" i="18"/>
  <c r="C304" i="18"/>
  <c r="N304" i="18"/>
  <c r="A305" i="18" a="1"/>
  <c r="A305" i="18" s="1"/>
  <c r="K304" i="18"/>
  <c r="P304" i="18"/>
  <c r="L304" i="18"/>
  <c r="J304" i="18"/>
  <c r="G304" i="18"/>
  <c r="Q304" i="18"/>
  <c r="M304" i="18"/>
  <c r="E304" i="18"/>
  <c r="F304" i="18" a="1"/>
  <c r="F304" i="18" s="1"/>
  <c r="A304" i="21" a="1"/>
  <c r="A304" i="21" s="1"/>
  <c r="N303" i="21"/>
  <c r="E303" i="21"/>
  <c r="F304" i="21" s="1" a="1"/>
  <c r="F304" i="21" s="1"/>
  <c r="L303" i="21"/>
  <c r="C303" i="21"/>
  <c r="M303" i="21"/>
  <c r="J303" i="21"/>
  <c r="I303" i="21"/>
  <c r="O303" i="21"/>
  <c r="H303" i="21"/>
  <c r="K303" i="21"/>
  <c r="H305" i="18" l="1" a="1"/>
  <c r="H305" i="18" s="1"/>
  <c r="A307" i="25" a="1"/>
  <c r="A307" i="25" s="1"/>
  <c r="I306" i="25"/>
  <c r="M306" i="25"/>
  <c r="C306" i="25"/>
  <c r="J306" i="25"/>
  <c r="H306" i="25"/>
  <c r="L306" i="25"/>
  <c r="K306" i="25"/>
  <c r="F306" i="25"/>
  <c r="G306" i="25"/>
  <c r="F305" i="18" a="1"/>
  <c r="F305" i="18" s="1"/>
  <c r="Q305" i="18"/>
  <c r="A306" i="18" a="1"/>
  <c r="A306" i="18" s="1"/>
  <c r="O305" i="18"/>
  <c r="J305" i="18"/>
  <c r="M305" i="18"/>
  <c r="C305" i="18"/>
  <c r="N305" i="18"/>
  <c r="K305" i="18"/>
  <c r="P305" i="18"/>
  <c r="G305" i="18"/>
  <c r="L305" i="18"/>
  <c r="E305" i="18"/>
  <c r="A305" i="21" a="1"/>
  <c r="A305" i="21" s="1"/>
  <c r="J304" i="21"/>
  <c r="M304" i="21"/>
  <c r="E304" i="21"/>
  <c r="F305" i="21" s="1" a="1"/>
  <c r="F305" i="21" s="1"/>
  <c r="H304" i="21"/>
  <c r="C304" i="21"/>
  <c r="K304" i="21"/>
  <c r="I304" i="21"/>
  <c r="O304" i="21"/>
  <c r="N304" i="21"/>
  <c r="L304" i="21"/>
  <c r="A308" i="25" l="1" a="1"/>
  <c r="A308" i="25" s="1"/>
  <c r="L307" i="25"/>
  <c r="H307" i="25"/>
  <c r="C307" i="25"/>
  <c r="J307" i="25"/>
  <c r="G307" i="25"/>
  <c r="I307" i="25"/>
  <c r="F307" i="25"/>
  <c r="K307" i="25"/>
  <c r="M307" i="25"/>
  <c r="H306" i="18" a="1"/>
  <c r="H306" i="18" s="1"/>
  <c r="F306" i="18" a="1"/>
  <c r="F306" i="18" s="1"/>
  <c r="G306" i="18"/>
  <c r="O306" i="18"/>
  <c r="P306" i="18"/>
  <c r="M306" i="18"/>
  <c r="E306" i="18"/>
  <c r="L306" i="18"/>
  <c r="N306" i="18"/>
  <c r="Q306" i="18"/>
  <c r="C306" i="18"/>
  <c r="J306" i="18"/>
  <c r="A307" i="18" a="1"/>
  <c r="A307" i="18" s="1"/>
  <c r="K306" i="18"/>
  <c r="A306" i="21" a="1"/>
  <c r="A306" i="21" s="1"/>
  <c r="E305" i="21"/>
  <c r="F306" i="21" s="1" a="1"/>
  <c r="F306" i="21" s="1"/>
  <c r="L305" i="21"/>
  <c r="I305" i="21"/>
  <c r="C305" i="21"/>
  <c r="K305" i="21"/>
  <c r="J305" i="21"/>
  <c r="O305" i="21"/>
  <c r="M305" i="21"/>
  <c r="N305" i="21"/>
  <c r="H305" i="21"/>
  <c r="A309" i="25" l="1" a="1"/>
  <c r="A309" i="25" s="1"/>
  <c r="J308" i="25"/>
  <c r="H308" i="25"/>
  <c r="C308" i="25"/>
  <c r="G308" i="25"/>
  <c r="M308" i="25"/>
  <c r="I308" i="25"/>
  <c r="F308" i="25"/>
  <c r="L308" i="25"/>
  <c r="K308" i="25"/>
  <c r="H307" i="18" a="1"/>
  <c r="H307" i="18" s="1"/>
  <c r="F307" i="18" a="1"/>
  <c r="F307" i="18" s="1"/>
  <c r="Q307" i="18"/>
  <c r="C307" i="18"/>
  <c r="J307" i="18"/>
  <c r="G307" i="18"/>
  <c r="K307" i="18"/>
  <c r="E307" i="18"/>
  <c r="P307" i="18"/>
  <c r="M307" i="18"/>
  <c r="L307" i="18"/>
  <c r="A308" i="18" a="1"/>
  <c r="A308" i="18" s="1"/>
  <c r="N307" i="18"/>
  <c r="O307" i="18"/>
  <c r="A307" i="21" a="1"/>
  <c r="A307" i="21" s="1"/>
  <c r="K306" i="21"/>
  <c r="I306" i="21"/>
  <c r="E306" i="21"/>
  <c r="F307" i="21" s="1" a="1"/>
  <c r="F307" i="21" s="1"/>
  <c r="O306" i="21"/>
  <c r="L306" i="21"/>
  <c r="C306" i="21"/>
  <c r="N306" i="21"/>
  <c r="J306" i="21"/>
  <c r="M306" i="21"/>
  <c r="H306" i="21"/>
  <c r="A310" i="25" l="1" a="1"/>
  <c r="A310" i="25" s="1"/>
  <c r="I309" i="25"/>
  <c r="L309" i="25"/>
  <c r="C309" i="25"/>
  <c r="M309" i="25"/>
  <c r="G309" i="25"/>
  <c r="K309" i="25"/>
  <c r="H309" i="25"/>
  <c r="F309" i="25"/>
  <c r="J309" i="25"/>
  <c r="H308" i="18" a="1"/>
  <c r="H308" i="18" s="1"/>
  <c r="F308" i="18" a="1"/>
  <c r="F308" i="18" s="1"/>
  <c r="C308" i="18"/>
  <c r="N308" i="18"/>
  <c r="L308" i="18"/>
  <c r="O308" i="18"/>
  <c r="A309" i="18" a="1"/>
  <c r="A309" i="18" s="1"/>
  <c r="J308" i="18"/>
  <c r="M308" i="18"/>
  <c r="K308" i="18"/>
  <c r="G308" i="18"/>
  <c r="Q308" i="18"/>
  <c r="P308" i="18"/>
  <c r="E308" i="18"/>
  <c r="A308" i="21" a="1"/>
  <c r="A308" i="21" s="1"/>
  <c r="E307" i="21"/>
  <c r="F308" i="21" s="1" a="1"/>
  <c r="F308" i="21" s="1"/>
  <c r="L307" i="21"/>
  <c r="J307" i="21"/>
  <c r="C307" i="21"/>
  <c r="H307" i="21"/>
  <c r="K307" i="21"/>
  <c r="O307" i="21"/>
  <c r="I307" i="21"/>
  <c r="N307" i="21"/>
  <c r="M307" i="21"/>
  <c r="A311" i="25" l="1" a="1"/>
  <c r="A311" i="25" s="1"/>
  <c r="G310" i="25"/>
  <c r="K310" i="25"/>
  <c r="I310" i="25"/>
  <c r="C310" i="25"/>
  <c r="M310" i="25"/>
  <c r="L310" i="25"/>
  <c r="J310" i="25"/>
  <c r="H310" i="25"/>
  <c r="F310" i="25"/>
  <c r="H309" i="18" a="1"/>
  <c r="H309" i="18" s="1"/>
  <c r="Q309" i="18"/>
  <c r="J309" i="18"/>
  <c r="A310" i="18" a="1"/>
  <c r="A310" i="18" s="1"/>
  <c r="G309" i="18"/>
  <c r="M309" i="18"/>
  <c r="L309" i="18"/>
  <c r="C309" i="18"/>
  <c r="E309" i="18"/>
  <c r="K309" i="18"/>
  <c r="O309" i="18"/>
  <c r="N309" i="18"/>
  <c r="P309" i="18"/>
  <c r="F309" i="18" a="1"/>
  <c r="F309" i="18" s="1"/>
  <c r="A309" i="21" a="1"/>
  <c r="A309" i="21" s="1"/>
  <c r="E308" i="21"/>
  <c r="F309" i="21" s="1" a="1"/>
  <c r="F309" i="21" s="1"/>
  <c r="L308" i="21"/>
  <c r="C308" i="21"/>
  <c r="M308" i="21"/>
  <c r="K308" i="21"/>
  <c r="J308" i="21"/>
  <c r="I308" i="21"/>
  <c r="O308" i="21"/>
  <c r="H308" i="21"/>
  <c r="N308" i="21"/>
  <c r="A312" i="25" l="1" a="1"/>
  <c r="A312" i="25" s="1"/>
  <c r="K311" i="25"/>
  <c r="I311" i="25"/>
  <c r="C311" i="25"/>
  <c r="J311" i="25"/>
  <c r="H311" i="25"/>
  <c r="L311" i="25"/>
  <c r="F311" i="25"/>
  <c r="M311" i="25"/>
  <c r="G311" i="25"/>
  <c r="H310" i="18" a="1"/>
  <c r="H310" i="18" s="1"/>
  <c r="Q310" i="18"/>
  <c r="O310" i="18"/>
  <c r="M310" i="18"/>
  <c r="A311" i="18" a="1"/>
  <c r="A311" i="18" s="1"/>
  <c r="P310" i="18"/>
  <c r="G310" i="18"/>
  <c r="N310" i="18"/>
  <c r="J310" i="18"/>
  <c r="E310" i="18"/>
  <c r="L310" i="18"/>
  <c r="C310" i="18"/>
  <c r="K310" i="18"/>
  <c r="F310" i="18" a="1"/>
  <c r="F310" i="18" s="1"/>
  <c r="A310" i="21" a="1"/>
  <c r="A310" i="21" s="1"/>
  <c r="E309" i="21"/>
  <c r="F310" i="21" s="1" a="1"/>
  <c r="F310" i="21" s="1"/>
  <c r="I309" i="21"/>
  <c r="M309" i="21"/>
  <c r="C309" i="21"/>
  <c r="H309" i="21"/>
  <c r="L309" i="21"/>
  <c r="J309" i="21"/>
  <c r="N309" i="21"/>
  <c r="O309" i="21"/>
  <c r="K309" i="21"/>
  <c r="A313" i="25" l="1" a="1"/>
  <c r="A313" i="25" s="1"/>
  <c r="I312" i="25"/>
  <c r="H312" i="25"/>
  <c r="C312" i="25"/>
  <c r="G312" i="25"/>
  <c r="F312" i="25"/>
  <c r="L312" i="25"/>
  <c r="M312" i="25"/>
  <c r="J312" i="25"/>
  <c r="K312" i="25"/>
  <c r="H311" i="18" a="1"/>
  <c r="H311" i="18" s="1"/>
  <c r="O311" i="18"/>
  <c r="N311" i="18"/>
  <c r="G311" i="18"/>
  <c r="Q311" i="18"/>
  <c r="L311" i="18"/>
  <c r="C311" i="18"/>
  <c r="A312" i="18" a="1"/>
  <c r="A312" i="18" s="1"/>
  <c r="P311" i="18"/>
  <c r="E311" i="18"/>
  <c r="M311" i="18"/>
  <c r="K311" i="18"/>
  <c r="J311" i="18"/>
  <c r="F311" i="18" a="1"/>
  <c r="F311" i="18" s="1"/>
  <c r="A311" i="21" a="1"/>
  <c r="A311" i="21" s="1"/>
  <c r="E310" i="21"/>
  <c r="F311" i="21" s="1" a="1"/>
  <c r="F311" i="21" s="1"/>
  <c r="I310" i="21"/>
  <c r="O310" i="21"/>
  <c r="L310" i="21"/>
  <c r="M310" i="21"/>
  <c r="J310" i="21"/>
  <c r="C310" i="21"/>
  <c r="N310" i="21"/>
  <c r="H310" i="21"/>
  <c r="K310" i="21"/>
  <c r="A314" i="25" l="1" a="1"/>
  <c r="A314" i="25" s="1"/>
  <c r="J313" i="25"/>
  <c r="G313" i="25"/>
  <c r="C313" i="25"/>
  <c r="I313" i="25"/>
  <c r="L313" i="25"/>
  <c r="F313" i="25"/>
  <c r="K313" i="25"/>
  <c r="M313" i="25"/>
  <c r="H313" i="25"/>
  <c r="H312" i="18" a="1"/>
  <c r="H312" i="18" s="1"/>
  <c r="K312" i="18"/>
  <c r="C312" i="18"/>
  <c r="L312" i="18"/>
  <c r="G312" i="18"/>
  <c r="P312" i="18"/>
  <c r="Q312" i="18"/>
  <c r="N312" i="18"/>
  <c r="J312" i="18"/>
  <c r="E312" i="18"/>
  <c r="M312" i="18"/>
  <c r="A313" i="18" a="1"/>
  <c r="A313" i="18" s="1"/>
  <c r="O312" i="18"/>
  <c r="F312" i="18" a="1"/>
  <c r="F312" i="18" s="1"/>
  <c r="A312" i="21" a="1"/>
  <c r="A312" i="21" s="1"/>
  <c r="E311" i="21"/>
  <c r="F312" i="21" s="1" a="1"/>
  <c r="F312" i="21" s="1"/>
  <c r="L311" i="21"/>
  <c r="J311" i="21"/>
  <c r="N311" i="21"/>
  <c r="C311" i="21"/>
  <c r="M311" i="21"/>
  <c r="K311" i="21"/>
  <c r="H311" i="21"/>
  <c r="O311" i="21"/>
  <c r="I311" i="21"/>
  <c r="H313" i="18" l="1" a="1"/>
  <c r="H313" i="18" s="1"/>
  <c r="A315" i="25" a="1"/>
  <c r="A315" i="25" s="1"/>
  <c r="F314" i="25"/>
  <c r="M314" i="25"/>
  <c r="C314" i="25"/>
  <c r="L314" i="25"/>
  <c r="J314" i="25"/>
  <c r="G314" i="25"/>
  <c r="K314" i="25"/>
  <c r="I314" i="25"/>
  <c r="H314" i="25"/>
  <c r="F313" i="18" a="1"/>
  <c r="F313" i="18" s="1"/>
  <c r="O313" i="18"/>
  <c r="L313" i="18"/>
  <c r="A314" i="18" a="1"/>
  <c r="A314" i="18" s="1"/>
  <c r="K313" i="18"/>
  <c r="M313" i="18"/>
  <c r="J313" i="18"/>
  <c r="C313" i="18"/>
  <c r="N313" i="18"/>
  <c r="G313" i="18"/>
  <c r="Q313" i="18"/>
  <c r="E313" i="18"/>
  <c r="P313" i="18"/>
  <c r="A313" i="21" a="1"/>
  <c r="A313" i="21" s="1"/>
  <c r="E312" i="21"/>
  <c r="F313" i="21" s="1" a="1"/>
  <c r="F313" i="21" s="1"/>
  <c r="M312" i="21"/>
  <c r="N312" i="21"/>
  <c r="C312" i="21"/>
  <c r="J312" i="21"/>
  <c r="O312" i="21"/>
  <c r="H312" i="21"/>
  <c r="K312" i="21"/>
  <c r="L312" i="21"/>
  <c r="I312" i="21"/>
  <c r="A316" i="25" l="1" a="1"/>
  <c r="A316" i="25" s="1"/>
  <c r="M315" i="25"/>
  <c r="J315" i="25"/>
  <c r="C315" i="25"/>
  <c r="I315" i="25"/>
  <c r="G315" i="25"/>
  <c r="H315" i="25"/>
  <c r="L315" i="25"/>
  <c r="F315" i="25"/>
  <c r="K315" i="25"/>
  <c r="H314" i="18" a="1"/>
  <c r="H314" i="18" s="1"/>
  <c r="C314" i="18"/>
  <c r="O314" i="18"/>
  <c r="P314" i="18"/>
  <c r="G314" i="18"/>
  <c r="M314" i="18"/>
  <c r="J314" i="18"/>
  <c r="K314" i="18"/>
  <c r="A315" i="18" a="1"/>
  <c r="A315" i="18" s="1"/>
  <c r="N314" i="18"/>
  <c r="E314" i="18"/>
  <c r="Q314" i="18"/>
  <c r="L314" i="18"/>
  <c r="F314" i="18" a="1"/>
  <c r="F314" i="18" s="1"/>
  <c r="A314" i="21" a="1"/>
  <c r="A314" i="21" s="1"/>
  <c r="E313" i="21"/>
  <c r="F314" i="21" s="1" a="1"/>
  <c r="F314" i="21" s="1"/>
  <c r="I313" i="21"/>
  <c r="N313" i="21"/>
  <c r="J313" i="21"/>
  <c r="C313" i="21"/>
  <c r="M313" i="21"/>
  <c r="L313" i="21"/>
  <c r="H313" i="21"/>
  <c r="K313" i="21"/>
  <c r="O313" i="21"/>
  <c r="A317" i="25" l="1" a="1"/>
  <c r="A317" i="25" s="1"/>
  <c r="K316" i="25"/>
  <c r="I316" i="25"/>
  <c r="C316" i="25"/>
  <c r="G316" i="25"/>
  <c r="F316" i="25"/>
  <c r="M316" i="25"/>
  <c r="L316" i="25"/>
  <c r="H316" i="25"/>
  <c r="J316" i="25"/>
  <c r="H315" i="18" a="1"/>
  <c r="H315" i="18" s="1"/>
  <c r="G315" i="18"/>
  <c r="J315" i="18"/>
  <c r="Q315" i="18"/>
  <c r="N315" i="18"/>
  <c r="E315" i="18"/>
  <c r="C315" i="18"/>
  <c r="L315" i="18"/>
  <c r="A316" i="18" a="1"/>
  <c r="A316" i="18" s="1"/>
  <c r="K315" i="18"/>
  <c r="M315" i="18"/>
  <c r="O315" i="18"/>
  <c r="P315" i="18"/>
  <c r="F315" i="18" a="1"/>
  <c r="F315" i="18" s="1"/>
  <c r="A315" i="21" a="1"/>
  <c r="A315" i="21" s="1"/>
  <c r="L314" i="21"/>
  <c r="E314" i="21"/>
  <c r="F315" i="21" s="1" a="1"/>
  <c r="F315" i="21" s="1"/>
  <c r="K314" i="21"/>
  <c r="C314" i="21"/>
  <c r="N314" i="21"/>
  <c r="M314" i="21"/>
  <c r="H314" i="21"/>
  <c r="O314" i="21"/>
  <c r="I314" i="21"/>
  <c r="J314" i="21"/>
  <c r="A318" i="25" l="1" a="1"/>
  <c r="A318" i="25" s="1"/>
  <c r="J317" i="25"/>
  <c r="G317" i="25"/>
  <c r="L317" i="25"/>
  <c r="C317" i="25"/>
  <c r="F317" i="25"/>
  <c r="H317" i="25"/>
  <c r="K317" i="25"/>
  <c r="I317" i="25"/>
  <c r="M317" i="25"/>
  <c r="H316" i="18" a="1"/>
  <c r="H316" i="18" s="1"/>
  <c r="O316" i="18"/>
  <c r="E316" i="18"/>
  <c r="M316" i="18"/>
  <c r="C316" i="18"/>
  <c r="K316" i="18"/>
  <c r="A317" i="18" a="1"/>
  <c r="A317" i="18" s="1"/>
  <c r="P316" i="18"/>
  <c r="J316" i="18"/>
  <c r="G316" i="18"/>
  <c r="N316" i="18"/>
  <c r="Q316" i="18"/>
  <c r="L316" i="18"/>
  <c r="F316" i="18" a="1"/>
  <c r="F316" i="18" s="1"/>
  <c r="A316" i="21" a="1"/>
  <c r="A316" i="21" s="1"/>
  <c r="E315" i="21"/>
  <c r="F316" i="21" s="1" a="1"/>
  <c r="F316" i="21" s="1"/>
  <c r="H315" i="21"/>
  <c r="J315" i="21"/>
  <c r="L315" i="21"/>
  <c r="C315" i="21"/>
  <c r="K315" i="21"/>
  <c r="M315" i="21"/>
  <c r="O315" i="21"/>
  <c r="N315" i="21"/>
  <c r="I315" i="21"/>
  <c r="A319" i="25" l="1" a="1"/>
  <c r="A319" i="25" s="1"/>
  <c r="G318" i="25"/>
  <c r="M318" i="25"/>
  <c r="C318" i="25"/>
  <c r="K318" i="25"/>
  <c r="L318" i="25"/>
  <c r="F318" i="25"/>
  <c r="J318" i="25"/>
  <c r="I318" i="25"/>
  <c r="H318" i="25"/>
  <c r="H317" i="18" a="1"/>
  <c r="H317" i="18" s="1"/>
  <c r="E317" i="18"/>
  <c r="Q317" i="18"/>
  <c r="C317" i="18"/>
  <c r="P317" i="18"/>
  <c r="N317" i="18"/>
  <c r="O317" i="18"/>
  <c r="A318" i="18" a="1"/>
  <c r="A318" i="18" s="1"/>
  <c r="L317" i="18"/>
  <c r="K317" i="18"/>
  <c r="G317" i="18"/>
  <c r="J317" i="18"/>
  <c r="M317" i="18"/>
  <c r="F317" i="18" a="1"/>
  <c r="F317" i="18" s="1"/>
  <c r="A317" i="21" a="1"/>
  <c r="A317" i="21" s="1"/>
  <c r="L316" i="21"/>
  <c r="I316" i="21"/>
  <c r="O316" i="21"/>
  <c r="E316" i="21"/>
  <c r="F317" i="21" s="1" a="1"/>
  <c r="F317" i="21" s="1"/>
  <c r="K316" i="21"/>
  <c r="M316" i="21"/>
  <c r="C316" i="21"/>
  <c r="J316" i="21"/>
  <c r="H316" i="21"/>
  <c r="N316" i="21"/>
  <c r="A320" i="25" l="1" a="1"/>
  <c r="A320" i="25" s="1"/>
  <c r="L319" i="25"/>
  <c r="I319" i="25"/>
  <c r="C319" i="25"/>
  <c r="J319" i="25"/>
  <c r="H319" i="25"/>
  <c r="F319" i="25"/>
  <c r="K319" i="25"/>
  <c r="M319" i="25"/>
  <c r="G319" i="25"/>
  <c r="H318" i="18" a="1"/>
  <c r="H318" i="18" s="1"/>
  <c r="Q318" i="18"/>
  <c r="G318" i="18"/>
  <c r="P318" i="18"/>
  <c r="E318" i="18"/>
  <c r="J318" i="18"/>
  <c r="L318" i="18"/>
  <c r="O318" i="18"/>
  <c r="A319" i="18" a="1"/>
  <c r="A319" i="18" s="1"/>
  <c r="K318" i="18"/>
  <c r="N318" i="18"/>
  <c r="C318" i="18"/>
  <c r="M318" i="18"/>
  <c r="F318" i="18" a="1"/>
  <c r="F318" i="18" s="1"/>
  <c r="A318" i="21" a="1"/>
  <c r="A318" i="21" s="1"/>
  <c r="E317" i="21"/>
  <c r="F318" i="21" s="1" a="1"/>
  <c r="F318" i="21" s="1"/>
  <c r="N317" i="21"/>
  <c r="M317" i="21"/>
  <c r="J317" i="21"/>
  <c r="C317" i="21"/>
  <c r="L317" i="21"/>
  <c r="H317" i="21"/>
  <c r="K317" i="21"/>
  <c r="O317" i="21"/>
  <c r="I317" i="21"/>
  <c r="A321" i="25" l="1" a="1"/>
  <c r="A321" i="25" s="1"/>
  <c r="K320" i="25"/>
  <c r="I320" i="25"/>
  <c r="C320" i="25"/>
  <c r="H320" i="25"/>
  <c r="F320" i="25"/>
  <c r="M320" i="25"/>
  <c r="L320" i="25"/>
  <c r="G320" i="25"/>
  <c r="J320" i="25"/>
  <c r="H319" i="18" a="1"/>
  <c r="H319" i="18" s="1"/>
  <c r="O319" i="18"/>
  <c r="G319" i="18"/>
  <c r="L319" i="18"/>
  <c r="M319" i="18"/>
  <c r="K319" i="18"/>
  <c r="J319" i="18"/>
  <c r="N319" i="18"/>
  <c r="C319" i="18"/>
  <c r="A320" i="18" a="1"/>
  <c r="A320" i="18" s="1"/>
  <c r="Q319" i="18"/>
  <c r="P319" i="18"/>
  <c r="E319" i="18"/>
  <c r="F319" i="18" a="1"/>
  <c r="F319" i="18" s="1"/>
  <c r="A319" i="21" a="1"/>
  <c r="A319" i="21" s="1"/>
  <c r="E318" i="21"/>
  <c r="F319" i="21" s="1" a="1"/>
  <c r="F319" i="21" s="1"/>
  <c r="J318" i="21"/>
  <c r="C318" i="21"/>
  <c r="I318" i="21"/>
  <c r="O318" i="21"/>
  <c r="N318" i="21"/>
  <c r="H318" i="21"/>
  <c r="L318" i="21"/>
  <c r="M318" i="21"/>
  <c r="K318" i="21"/>
  <c r="H320" i="18" l="1" a="1"/>
  <c r="H320" i="18" s="1"/>
  <c r="A322" i="25" a="1"/>
  <c r="A322" i="25" s="1"/>
  <c r="J321" i="25"/>
  <c r="G321" i="25"/>
  <c r="K321" i="25"/>
  <c r="C321" i="25"/>
  <c r="M321" i="25"/>
  <c r="L321" i="25"/>
  <c r="I321" i="25"/>
  <c r="H321" i="25"/>
  <c r="F321" i="25"/>
  <c r="F320" i="18" a="1"/>
  <c r="F320" i="18" s="1"/>
  <c r="C320" i="18"/>
  <c r="P320" i="18"/>
  <c r="A321" i="18" a="1"/>
  <c r="A321" i="18" s="1"/>
  <c r="N320" i="18"/>
  <c r="G320" i="18"/>
  <c r="Q320" i="18"/>
  <c r="K320" i="18"/>
  <c r="L320" i="18"/>
  <c r="O320" i="18"/>
  <c r="J320" i="18"/>
  <c r="M320" i="18"/>
  <c r="E320" i="18"/>
  <c r="A320" i="21" a="1"/>
  <c r="A320" i="21" s="1"/>
  <c r="E319" i="21"/>
  <c r="F320" i="21" s="1" a="1"/>
  <c r="F320" i="21" s="1"/>
  <c r="L319" i="21"/>
  <c r="C319" i="21"/>
  <c r="M319" i="21"/>
  <c r="H319" i="21"/>
  <c r="N319" i="21"/>
  <c r="J319" i="21"/>
  <c r="K319" i="21"/>
  <c r="O319" i="21"/>
  <c r="I319" i="21"/>
  <c r="A323" i="25" l="1" a="1"/>
  <c r="A323" i="25" s="1"/>
  <c r="L322" i="25"/>
  <c r="H322" i="25"/>
  <c r="C322" i="25"/>
  <c r="G322" i="25"/>
  <c r="K322" i="25"/>
  <c r="M322" i="25"/>
  <c r="F322" i="25"/>
  <c r="J322" i="25"/>
  <c r="I322" i="25"/>
  <c r="H321" i="18" a="1"/>
  <c r="H321" i="18" s="1"/>
  <c r="F321" i="18" a="1"/>
  <c r="F321" i="18" s="1"/>
  <c r="K321" i="18"/>
  <c r="G321" i="18"/>
  <c r="C321" i="18"/>
  <c r="Q321" i="18"/>
  <c r="N321" i="18"/>
  <c r="M321" i="18"/>
  <c r="P321" i="18"/>
  <c r="E321" i="18"/>
  <c r="A322" i="18" a="1"/>
  <c r="A322" i="18" s="1"/>
  <c r="J321" i="18"/>
  <c r="L321" i="18"/>
  <c r="O321" i="18"/>
  <c r="A321" i="21" a="1"/>
  <c r="A321" i="21" s="1"/>
  <c r="L320" i="21"/>
  <c r="E320" i="21"/>
  <c r="F321" i="21" s="1" a="1"/>
  <c r="F321" i="21" s="1"/>
  <c r="J320" i="21"/>
  <c r="C320" i="21"/>
  <c r="I320" i="21"/>
  <c r="H320" i="21"/>
  <c r="O320" i="21"/>
  <c r="N320" i="21"/>
  <c r="K320" i="21"/>
  <c r="M320" i="21"/>
  <c r="A324" i="25" l="1" a="1"/>
  <c r="A324" i="25" s="1"/>
  <c r="M323" i="25"/>
  <c r="G323" i="25"/>
  <c r="J323" i="25"/>
  <c r="K323" i="25"/>
  <c r="C323" i="25"/>
  <c r="I323" i="25"/>
  <c r="H323" i="25"/>
  <c r="L323" i="25"/>
  <c r="F323" i="25"/>
  <c r="H322" i="18" a="1"/>
  <c r="H322" i="18" s="1"/>
  <c r="O322" i="18"/>
  <c r="A323" i="18" a="1"/>
  <c r="A323" i="18" s="1"/>
  <c r="K322" i="18"/>
  <c r="L322" i="18"/>
  <c r="C322" i="18"/>
  <c r="G322" i="18"/>
  <c r="E322" i="18"/>
  <c r="M322" i="18"/>
  <c r="J322" i="18"/>
  <c r="Q322" i="18"/>
  <c r="N322" i="18"/>
  <c r="P322" i="18"/>
  <c r="F322" i="18" a="1"/>
  <c r="F322" i="18" s="1"/>
  <c r="A322" i="21" a="1"/>
  <c r="A322" i="21" s="1"/>
  <c r="E321" i="21"/>
  <c r="F322" i="21" s="1" a="1"/>
  <c r="F322" i="21" s="1"/>
  <c r="K321" i="21"/>
  <c r="C321" i="21"/>
  <c r="L321" i="21"/>
  <c r="H321" i="21"/>
  <c r="N321" i="21"/>
  <c r="I321" i="21"/>
  <c r="O321" i="21"/>
  <c r="J321" i="21"/>
  <c r="M321" i="21"/>
  <c r="A325" i="25" l="1" a="1"/>
  <c r="A325" i="25" s="1"/>
  <c r="G324" i="25"/>
  <c r="J324" i="25"/>
  <c r="I324" i="25"/>
  <c r="C324" i="25"/>
  <c r="H324" i="25"/>
  <c r="L324" i="25"/>
  <c r="M324" i="25"/>
  <c r="K324" i="25"/>
  <c r="F324" i="25"/>
  <c r="H323" i="18" a="1"/>
  <c r="H323" i="18" s="1"/>
  <c r="F323" i="18" a="1"/>
  <c r="F323" i="18" s="1"/>
  <c r="G323" i="18"/>
  <c r="O323" i="18"/>
  <c r="C323" i="18"/>
  <c r="M323" i="18"/>
  <c r="E323" i="18"/>
  <c r="K323" i="18"/>
  <c r="P323" i="18"/>
  <c r="J323" i="18"/>
  <c r="A324" i="18" a="1"/>
  <c r="A324" i="18" s="1"/>
  <c r="N323" i="18"/>
  <c r="Q323" i="18"/>
  <c r="L323" i="18"/>
  <c r="A323" i="21" a="1"/>
  <c r="A323" i="21" s="1"/>
  <c r="H322" i="21"/>
  <c r="E322" i="21"/>
  <c r="F323" i="21" s="1" a="1"/>
  <c r="F323" i="21" s="1"/>
  <c r="M322" i="21"/>
  <c r="C322" i="21"/>
  <c r="O322" i="21"/>
  <c r="N322" i="21"/>
  <c r="K322" i="21"/>
  <c r="I322" i="21"/>
  <c r="L322" i="21"/>
  <c r="J322" i="21"/>
  <c r="A326" i="25" l="1" a="1"/>
  <c r="A326" i="25" s="1"/>
  <c r="J325" i="25"/>
  <c r="M325" i="25"/>
  <c r="C325" i="25"/>
  <c r="K325" i="25"/>
  <c r="I325" i="25"/>
  <c r="G325" i="25"/>
  <c r="H325" i="25"/>
  <c r="L325" i="25"/>
  <c r="F325" i="25"/>
  <c r="H324" i="18" a="1"/>
  <c r="H324" i="18" s="1"/>
  <c r="F324" i="18" a="1"/>
  <c r="F324" i="18" s="1"/>
  <c r="P324" i="18"/>
  <c r="J324" i="18"/>
  <c r="G324" i="18"/>
  <c r="A325" i="18" a="1"/>
  <c r="A325" i="18" s="1"/>
  <c r="E324" i="18"/>
  <c r="O324" i="18"/>
  <c r="L324" i="18"/>
  <c r="K324" i="18"/>
  <c r="C324" i="18"/>
  <c r="M324" i="18"/>
  <c r="Q324" i="18"/>
  <c r="N324" i="18"/>
  <c r="A324" i="21" a="1"/>
  <c r="A324" i="21" s="1"/>
  <c r="E323" i="21"/>
  <c r="F324" i="21" s="1" a="1"/>
  <c r="F324" i="21" s="1"/>
  <c r="L323" i="21"/>
  <c r="C323" i="21"/>
  <c r="I323" i="21"/>
  <c r="H323" i="21"/>
  <c r="K323" i="21"/>
  <c r="J323" i="21"/>
  <c r="M323" i="21"/>
  <c r="O323" i="21"/>
  <c r="N323" i="21"/>
  <c r="A327" i="25" l="1" a="1"/>
  <c r="A327" i="25" s="1"/>
  <c r="H326" i="25"/>
  <c r="G326" i="25"/>
  <c r="F326" i="25"/>
  <c r="C326" i="25"/>
  <c r="M326" i="25"/>
  <c r="K326" i="25"/>
  <c r="L326" i="25"/>
  <c r="I326" i="25"/>
  <c r="J326" i="25"/>
  <c r="H325" i="18" a="1"/>
  <c r="H325" i="18" s="1"/>
  <c r="F325" i="18" a="1"/>
  <c r="F325" i="18" s="1"/>
  <c r="C325" i="18"/>
  <c r="L325" i="18"/>
  <c r="M325" i="18"/>
  <c r="Q325" i="18"/>
  <c r="J325" i="18"/>
  <c r="G325" i="18"/>
  <c r="P325" i="18"/>
  <c r="N325" i="18"/>
  <c r="A326" i="18" a="1"/>
  <c r="A326" i="18" s="1"/>
  <c r="O325" i="18"/>
  <c r="K325" i="18"/>
  <c r="E325" i="18"/>
  <c r="A325" i="21" a="1"/>
  <c r="A325" i="21" s="1"/>
  <c r="L324" i="21"/>
  <c r="E324" i="21"/>
  <c r="F325" i="21" s="1" a="1"/>
  <c r="F325" i="21" s="1"/>
  <c r="J324" i="21"/>
  <c r="H324" i="21"/>
  <c r="C324" i="21"/>
  <c r="M324" i="21"/>
  <c r="O324" i="21"/>
  <c r="I324" i="21"/>
  <c r="K324" i="21"/>
  <c r="N324" i="21"/>
  <c r="A328" i="25" l="1" a="1"/>
  <c r="A328" i="25" s="1"/>
  <c r="F327" i="25"/>
  <c r="H327" i="25"/>
  <c r="K327" i="25"/>
  <c r="C327" i="25"/>
  <c r="J327" i="25"/>
  <c r="M327" i="25"/>
  <c r="G327" i="25"/>
  <c r="L327" i="25"/>
  <c r="I327" i="25"/>
  <c r="H326" i="18" a="1"/>
  <c r="H326" i="18" s="1"/>
  <c r="F326" i="18" a="1"/>
  <c r="F326" i="18" s="1"/>
  <c r="Q326" i="18"/>
  <c r="P326" i="18"/>
  <c r="G326" i="18"/>
  <c r="A327" i="18" a="1"/>
  <c r="A327" i="18" s="1"/>
  <c r="E326" i="18"/>
  <c r="K326" i="18"/>
  <c r="N326" i="18"/>
  <c r="C326" i="18"/>
  <c r="L326" i="18"/>
  <c r="O326" i="18"/>
  <c r="J326" i="18"/>
  <c r="M326" i="18"/>
  <c r="A326" i="21" a="1"/>
  <c r="A326" i="21" s="1"/>
  <c r="O325" i="21"/>
  <c r="N325" i="21"/>
  <c r="E325" i="21"/>
  <c r="F326" i="21" s="1" a="1"/>
  <c r="F326" i="21" s="1"/>
  <c r="K325" i="21"/>
  <c r="C325" i="21"/>
  <c r="H325" i="21"/>
  <c r="L325" i="21"/>
  <c r="M325" i="21"/>
  <c r="J325" i="21"/>
  <c r="I325" i="21"/>
  <c r="A329" i="25" l="1" a="1"/>
  <c r="A329" i="25" s="1"/>
  <c r="K328" i="25"/>
  <c r="F328" i="25"/>
  <c r="C328" i="25"/>
  <c r="I328" i="25"/>
  <c r="M328" i="25"/>
  <c r="J328" i="25"/>
  <c r="H328" i="25"/>
  <c r="G328" i="25"/>
  <c r="L328" i="25"/>
  <c r="H327" i="18" a="1"/>
  <c r="H327" i="18" s="1"/>
  <c r="F327" i="18" a="1"/>
  <c r="F327" i="18" s="1"/>
  <c r="C327" i="18"/>
  <c r="O327" i="18"/>
  <c r="M327" i="18"/>
  <c r="N327" i="18"/>
  <c r="J327" i="18"/>
  <c r="K327" i="18"/>
  <c r="L327" i="18"/>
  <c r="G327" i="18"/>
  <c r="Q327" i="18"/>
  <c r="A328" i="18" a="1"/>
  <c r="A328" i="18" s="1"/>
  <c r="E327" i="18"/>
  <c r="P327" i="18"/>
  <c r="A327" i="21" a="1"/>
  <c r="A327" i="21" s="1"/>
  <c r="E326" i="21"/>
  <c r="F327" i="21" s="1" a="1"/>
  <c r="F327" i="21" s="1"/>
  <c r="K326" i="21"/>
  <c r="I326" i="21"/>
  <c r="O326" i="21"/>
  <c r="C326" i="21"/>
  <c r="H326" i="21"/>
  <c r="M326" i="21"/>
  <c r="L326" i="21"/>
  <c r="J326" i="21"/>
  <c r="N326" i="21"/>
  <c r="A330" i="25" l="1" a="1"/>
  <c r="A330" i="25" s="1"/>
  <c r="G329" i="25"/>
  <c r="L329" i="25"/>
  <c r="I329" i="25"/>
  <c r="C329" i="25"/>
  <c r="M329" i="25"/>
  <c r="K329" i="25"/>
  <c r="H329" i="25"/>
  <c r="F329" i="25"/>
  <c r="J329" i="25"/>
  <c r="H328" i="18" a="1"/>
  <c r="H328" i="18" s="1"/>
  <c r="F328" i="18" a="1"/>
  <c r="F328" i="18" s="1"/>
  <c r="O328" i="18"/>
  <c r="N328" i="18"/>
  <c r="G328" i="18"/>
  <c r="L328" i="18"/>
  <c r="C328" i="18"/>
  <c r="A329" i="18" a="1"/>
  <c r="A329" i="18" s="1"/>
  <c r="M328" i="18"/>
  <c r="P328" i="18"/>
  <c r="E328" i="18"/>
  <c r="J328" i="18"/>
  <c r="K328" i="18"/>
  <c r="Q328" i="18"/>
  <c r="A328" i="21" a="1"/>
  <c r="A328" i="21" s="1"/>
  <c r="I327" i="21"/>
  <c r="E327" i="21"/>
  <c r="F328" i="21" s="1" a="1"/>
  <c r="F328" i="21" s="1"/>
  <c r="L327" i="21"/>
  <c r="K327" i="21"/>
  <c r="C327" i="21"/>
  <c r="O327" i="21"/>
  <c r="H327" i="21"/>
  <c r="N327" i="21"/>
  <c r="J327" i="21"/>
  <c r="M327" i="21"/>
  <c r="A331" i="25" l="1" a="1"/>
  <c r="A331" i="25" s="1"/>
  <c r="J330" i="25"/>
  <c r="M330" i="25"/>
  <c r="C330" i="25"/>
  <c r="K330" i="25"/>
  <c r="I330" i="25"/>
  <c r="F330" i="25"/>
  <c r="H330" i="25"/>
  <c r="G330" i="25"/>
  <c r="L330" i="25"/>
  <c r="H329" i="18" a="1"/>
  <c r="H329" i="18" s="1"/>
  <c r="F329" i="18" a="1"/>
  <c r="F329" i="18" s="1"/>
  <c r="G329" i="18"/>
  <c r="J329" i="18"/>
  <c r="E329" i="18"/>
  <c r="P329" i="18"/>
  <c r="N329" i="18"/>
  <c r="O329" i="18"/>
  <c r="L329" i="18"/>
  <c r="C329" i="18"/>
  <c r="M329" i="18"/>
  <c r="Q329" i="18"/>
  <c r="K329" i="18"/>
  <c r="A330" i="18" a="1"/>
  <c r="A330" i="18" s="1"/>
  <c r="A329" i="21" a="1"/>
  <c r="A329" i="21" s="1"/>
  <c r="E328" i="21"/>
  <c r="F329" i="21" s="1" a="1"/>
  <c r="F329" i="21" s="1"/>
  <c r="J328" i="21"/>
  <c r="O328" i="21"/>
  <c r="C328" i="21"/>
  <c r="I328" i="21"/>
  <c r="K328" i="21"/>
  <c r="H328" i="21"/>
  <c r="L328" i="21"/>
  <c r="N328" i="21"/>
  <c r="M328" i="21"/>
  <c r="A332" i="25" l="1" a="1"/>
  <c r="A332" i="25" s="1"/>
  <c r="F331" i="25"/>
  <c r="J331" i="25"/>
  <c r="M331" i="25"/>
  <c r="C331" i="25"/>
  <c r="K331" i="25"/>
  <c r="I331" i="25"/>
  <c r="G331" i="25"/>
  <c r="H331" i="25"/>
  <c r="L331" i="25"/>
  <c r="H330" i="18" a="1"/>
  <c r="H330" i="18" s="1"/>
  <c r="O330" i="18"/>
  <c r="C330" i="18"/>
  <c r="A331" i="18" a="1"/>
  <c r="A331" i="18" s="1"/>
  <c r="N330" i="18"/>
  <c r="J330" i="18"/>
  <c r="L330" i="18"/>
  <c r="K330" i="18"/>
  <c r="M330" i="18"/>
  <c r="P330" i="18"/>
  <c r="Q330" i="18"/>
  <c r="G330" i="18"/>
  <c r="E330" i="18"/>
  <c r="F330" i="18" a="1"/>
  <c r="F330" i="18" s="1"/>
  <c r="A330" i="21" a="1"/>
  <c r="A330" i="21" s="1"/>
  <c r="M329" i="21"/>
  <c r="E329" i="21"/>
  <c r="F330" i="21" s="1" a="1"/>
  <c r="F330" i="21" s="1"/>
  <c r="J329" i="21"/>
  <c r="C329" i="21"/>
  <c r="I329" i="21"/>
  <c r="N329" i="21"/>
  <c r="O329" i="21"/>
  <c r="K329" i="21"/>
  <c r="H329" i="21"/>
  <c r="L329" i="21"/>
  <c r="H331" i="18" l="1" a="1"/>
  <c r="H331" i="18" s="1"/>
  <c r="A333" i="25" a="1"/>
  <c r="A333" i="25" s="1"/>
  <c r="J332" i="25"/>
  <c r="L332" i="25"/>
  <c r="H332" i="25"/>
  <c r="C332" i="25"/>
  <c r="K332" i="25"/>
  <c r="I332" i="25"/>
  <c r="M332" i="25"/>
  <c r="G332" i="25"/>
  <c r="F332" i="25"/>
  <c r="F331" i="18" a="1"/>
  <c r="F331" i="18" s="1"/>
  <c r="G331" i="18"/>
  <c r="Q331" i="18"/>
  <c r="E331" i="18"/>
  <c r="N331" i="18"/>
  <c r="P331" i="18"/>
  <c r="L331" i="18"/>
  <c r="C331" i="18"/>
  <c r="O331" i="18"/>
  <c r="K331" i="18"/>
  <c r="A332" i="18" a="1"/>
  <c r="A332" i="18" s="1"/>
  <c r="J331" i="18"/>
  <c r="M331" i="18"/>
  <c r="A331" i="21" a="1"/>
  <c r="A331" i="21" s="1"/>
  <c r="L330" i="21"/>
  <c r="E330" i="21"/>
  <c r="F331" i="21" s="1" a="1"/>
  <c r="F331" i="21" s="1"/>
  <c r="N330" i="21"/>
  <c r="C330" i="21"/>
  <c r="I330" i="21"/>
  <c r="K330" i="21"/>
  <c r="J330" i="21"/>
  <c r="M330" i="21"/>
  <c r="O330" i="21"/>
  <c r="H330" i="21"/>
  <c r="A334" i="25" l="1" a="1"/>
  <c r="A334" i="25" s="1"/>
  <c r="I333" i="25"/>
  <c r="L333" i="25"/>
  <c r="H333" i="25"/>
  <c r="J333" i="25"/>
  <c r="C333" i="25"/>
  <c r="G333" i="25"/>
  <c r="M333" i="25"/>
  <c r="K333" i="25"/>
  <c r="F333" i="25"/>
  <c r="H332" i="18" a="1"/>
  <c r="H332" i="18" s="1"/>
  <c r="F332" i="18" a="1"/>
  <c r="F332" i="18" s="1"/>
  <c r="L332" i="18"/>
  <c r="O332" i="18"/>
  <c r="A333" i="18" a="1"/>
  <c r="A333" i="18" s="1"/>
  <c r="P332" i="18"/>
  <c r="G332" i="18"/>
  <c r="J332" i="18"/>
  <c r="N332" i="18"/>
  <c r="M332" i="18"/>
  <c r="E332" i="18"/>
  <c r="K332" i="18"/>
  <c r="C332" i="18"/>
  <c r="Q332" i="18"/>
  <c r="A332" i="21" a="1"/>
  <c r="A332" i="21" s="1"/>
  <c r="E331" i="21"/>
  <c r="F332" i="21" s="1" a="1"/>
  <c r="F332" i="21" s="1"/>
  <c r="I331" i="21"/>
  <c r="M331" i="21"/>
  <c r="L331" i="21"/>
  <c r="C331" i="21"/>
  <c r="K331" i="21"/>
  <c r="J331" i="21"/>
  <c r="H331" i="21"/>
  <c r="O331" i="21"/>
  <c r="N331" i="21"/>
  <c r="A335" i="25" l="1" a="1"/>
  <c r="A335" i="25" s="1"/>
  <c r="G334" i="25"/>
  <c r="L334" i="25"/>
  <c r="K334" i="25"/>
  <c r="J334" i="25"/>
  <c r="I334" i="25"/>
  <c r="H334" i="25"/>
  <c r="C334" i="25"/>
  <c r="F334" i="25"/>
  <c r="M334" i="25"/>
  <c r="H333" i="18" a="1"/>
  <c r="H333" i="18" s="1"/>
  <c r="G333" i="18"/>
  <c r="Q333" i="18"/>
  <c r="K333" i="18"/>
  <c r="A334" i="18" a="1"/>
  <c r="A334" i="18" s="1"/>
  <c r="L333" i="18"/>
  <c r="E333" i="18"/>
  <c r="J333" i="18"/>
  <c r="C333" i="18"/>
  <c r="P333" i="18"/>
  <c r="M333" i="18"/>
  <c r="N333" i="18"/>
  <c r="O333" i="18"/>
  <c r="F333" i="18" a="1"/>
  <c r="F333" i="18" s="1"/>
  <c r="A333" i="21" a="1"/>
  <c r="A333" i="21" s="1"/>
  <c r="J332" i="21"/>
  <c r="I332" i="21"/>
  <c r="E332" i="21"/>
  <c r="F333" i="21" s="1" a="1"/>
  <c r="F333" i="21" s="1"/>
  <c r="N332" i="21"/>
  <c r="L332" i="21"/>
  <c r="C332" i="21"/>
  <c r="O332" i="21"/>
  <c r="K332" i="21"/>
  <c r="H332" i="21"/>
  <c r="M332" i="21"/>
  <c r="A336" i="25" l="1" a="1"/>
  <c r="A336" i="25" s="1"/>
  <c r="K335" i="25"/>
  <c r="F335" i="25"/>
  <c r="L335" i="25"/>
  <c r="C335" i="25"/>
  <c r="M335" i="25"/>
  <c r="I335" i="25"/>
  <c r="G335" i="25"/>
  <c r="J335" i="25"/>
  <c r="H335" i="25"/>
  <c r="H334" i="18" a="1"/>
  <c r="H334" i="18" s="1"/>
  <c r="F334" i="18" a="1"/>
  <c r="F334" i="18" s="1"/>
  <c r="O334" i="18"/>
  <c r="L334" i="18"/>
  <c r="K334" i="18"/>
  <c r="P334" i="18"/>
  <c r="G334" i="18"/>
  <c r="N334" i="18"/>
  <c r="E334" i="18"/>
  <c r="A335" i="18" a="1"/>
  <c r="A335" i="18" s="1"/>
  <c r="C334" i="18"/>
  <c r="J334" i="18"/>
  <c r="Q334" i="18"/>
  <c r="M334" i="18"/>
  <c r="A334" i="21" a="1"/>
  <c r="A334" i="21" s="1"/>
  <c r="H333" i="21"/>
  <c r="I333" i="21"/>
  <c r="O333" i="21"/>
  <c r="E333" i="21"/>
  <c r="F334" i="21" s="1" a="1"/>
  <c r="F334" i="21" s="1"/>
  <c r="K333" i="21"/>
  <c r="M333" i="21"/>
  <c r="C333" i="21"/>
  <c r="L333" i="21"/>
  <c r="N333" i="21"/>
  <c r="J333" i="21"/>
  <c r="A337" i="25" l="1" a="1"/>
  <c r="A337" i="25" s="1"/>
  <c r="G336" i="25"/>
  <c r="J336" i="25"/>
  <c r="L336" i="25"/>
  <c r="H336" i="25"/>
  <c r="C336" i="25"/>
  <c r="K336" i="25"/>
  <c r="I336" i="25"/>
  <c r="M336" i="25"/>
  <c r="F336" i="25"/>
  <c r="H335" i="18" a="1"/>
  <c r="H335" i="18" s="1"/>
  <c r="K335" i="18"/>
  <c r="P335" i="18"/>
  <c r="L335" i="18"/>
  <c r="G335" i="18"/>
  <c r="E335" i="18"/>
  <c r="Q335" i="18"/>
  <c r="M335" i="18"/>
  <c r="O335" i="18"/>
  <c r="C335" i="18"/>
  <c r="A336" i="18" a="1"/>
  <c r="A336" i="18" s="1"/>
  <c r="J335" i="18"/>
  <c r="N335" i="18"/>
  <c r="F335" i="18" a="1"/>
  <c r="F335" i="18" s="1"/>
  <c r="A335" i="21" a="1"/>
  <c r="A335" i="21" s="1"/>
  <c r="K334" i="21"/>
  <c r="C334" i="21"/>
  <c r="E334" i="21"/>
  <c r="F335" i="21" s="1" a="1"/>
  <c r="F335" i="21" s="1"/>
  <c r="H334" i="21"/>
  <c r="I334" i="21"/>
  <c r="J334" i="21"/>
  <c r="O334" i="21"/>
  <c r="N334" i="21"/>
  <c r="M334" i="21"/>
  <c r="L334" i="21"/>
  <c r="A338" i="25" l="1" a="1"/>
  <c r="A338" i="25" s="1"/>
  <c r="G337" i="25"/>
  <c r="H337" i="25"/>
  <c r="M337" i="25"/>
  <c r="L337" i="25"/>
  <c r="C337" i="25"/>
  <c r="I337" i="25"/>
  <c r="K337" i="25"/>
  <c r="J337" i="25"/>
  <c r="F337" i="25"/>
  <c r="H336" i="18" a="1"/>
  <c r="H336" i="18" s="1"/>
  <c r="F336" i="18" a="1"/>
  <c r="F336" i="18" s="1"/>
  <c r="O336" i="18"/>
  <c r="J336" i="18"/>
  <c r="N336" i="18"/>
  <c r="L336" i="18"/>
  <c r="E336" i="18"/>
  <c r="A337" i="18" a="1"/>
  <c r="A337" i="18" s="1"/>
  <c r="G336" i="18"/>
  <c r="K336" i="18"/>
  <c r="M336" i="18"/>
  <c r="Q336" i="18"/>
  <c r="C336" i="18"/>
  <c r="P336" i="18"/>
  <c r="A336" i="21" a="1"/>
  <c r="A336" i="21" s="1"/>
  <c r="E335" i="21"/>
  <c r="F336" i="21" s="1" a="1"/>
  <c r="F336" i="21" s="1"/>
  <c r="M335" i="21"/>
  <c r="C335" i="21"/>
  <c r="K335" i="21"/>
  <c r="I335" i="21"/>
  <c r="O335" i="21"/>
  <c r="J335" i="21"/>
  <c r="H335" i="21"/>
  <c r="L335" i="21"/>
  <c r="N335" i="21"/>
  <c r="A339" i="25" l="1" a="1"/>
  <c r="A339" i="25" s="1"/>
  <c r="K338" i="25"/>
  <c r="H338" i="25"/>
  <c r="C338" i="25"/>
  <c r="J338" i="25"/>
  <c r="I338" i="25"/>
  <c r="G338" i="25"/>
  <c r="F338" i="25"/>
  <c r="L338" i="25"/>
  <c r="M338" i="25"/>
  <c r="H337" i="18" a="1"/>
  <c r="H337" i="18" s="1"/>
  <c r="Q337" i="18"/>
  <c r="K337" i="18"/>
  <c r="P337" i="18"/>
  <c r="A338" i="18" a="1"/>
  <c r="A338" i="18" s="1"/>
  <c r="L337" i="18"/>
  <c r="O337" i="18"/>
  <c r="G337" i="18"/>
  <c r="M337" i="18"/>
  <c r="E337" i="18"/>
  <c r="J337" i="18"/>
  <c r="N337" i="18"/>
  <c r="C337" i="18"/>
  <c r="F337" i="18" a="1"/>
  <c r="F337" i="18" s="1"/>
  <c r="A337" i="21" a="1"/>
  <c r="A337" i="21" s="1"/>
  <c r="E336" i="21"/>
  <c r="F337" i="21" s="1" a="1"/>
  <c r="F337" i="21" s="1"/>
  <c r="H336" i="21"/>
  <c r="I336" i="21"/>
  <c r="O336" i="21"/>
  <c r="C336" i="21"/>
  <c r="J336" i="21"/>
  <c r="N336" i="21"/>
  <c r="M336" i="21"/>
  <c r="K336" i="21"/>
  <c r="L336" i="21"/>
  <c r="A340" i="25" l="1" a="1"/>
  <c r="A340" i="25" s="1"/>
  <c r="K339" i="25"/>
  <c r="J339" i="25"/>
  <c r="I339" i="25"/>
  <c r="L339" i="25"/>
  <c r="C339" i="25"/>
  <c r="M339" i="25"/>
  <c r="G339" i="25"/>
  <c r="F339" i="25"/>
  <c r="H339" i="25"/>
  <c r="H338" i="18" a="1"/>
  <c r="H338" i="18" s="1"/>
  <c r="O338" i="18"/>
  <c r="N338" i="18"/>
  <c r="K338" i="18"/>
  <c r="J338" i="18"/>
  <c r="L338" i="18"/>
  <c r="Q338" i="18"/>
  <c r="G338" i="18"/>
  <c r="C338" i="18"/>
  <c r="P338" i="18"/>
  <c r="E338" i="18"/>
  <c r="M338" i="18"/>
  <c r="A339" i="18" a="1"/>
  <c r="A339" i="18" s="1"/>
  <c r="F338" i="18" a="1"/>
  <c r="F338" i="18" s="1"/>
  <c r="A338" i="21" a="1"/>
  <c r="A338" i="21" s="1"/>
  <c r="H337" i="21"/>
  <c r="K337" i="21"/>
  <c r="E337" i="21"/>
  <c r="F338" i="21" s="1" a="1"/>
  <c r="F338" i="21" s="1"/>
  <c r="C337" i="21"/>
  <c r="J337" i="21"/>
  <c r="O337" i="21"/>
  <c r="I337" i="21"/>
  <c r="N337" i="21"/>
  <c r="L337" i="21"/>
  <c r="M337" i="21"/>
  <c r="A341" i="25" l="1" a="1"/>
  <c r="A341" i="25" s="1"/>
  <c r="H340" i="25"/>
  <c r="M340" i="25"/>
  <c r="F340" i="25"/>
  <c r="G340" i="25"/>
  <c r="C340" i="25"/>
  <c r="K340" i="25"/>
  <c r="I340" i="25"/>
  <c r="L340" i="25"/>
  <c r="J340" i="25"/>
  <c r="H339" i="18" a="1"/>
  <c r="H339" i="18" s="1"/>
  <c r="N339" i="18"/>
  <c r="A340" i="18" a="1"/>
  <c r="A340" i="18" s="1"/>
  <c r="O339" i="18"/>
  <c r="C339" i="18"/>
  <c r="J339" i="18"/>
  <c r="E339" i="18"/>
  <c r="Q339" i="18"/>
  <c r="L339" i="18"/>
  <c r="G339" i="18"/>
  <c r="K339" i="18"/>
  <c r="M339" i="18"/>
  <c r="P339" i="18"/>
  <c r="F339" i="18" a="1"/>
  <c r="F339" i="18" s="1"/>
  <c r="A339" i="21" a="1"/>
  <c r="A339" i="21" s="1"/>
  <c r="E338" i="21"/>
  <c r="F339" i="21" s="1" a="1"/>
  <c r="F339" i="21" s="1"/>
  <c r="N338" i="21"/>
  <c r="C338" i="21"/>
  <c r="O338" i="21"/>
  <c r="I338" i="21"/>
  <c r="K338" i="21"/>
  <c r="L338" i="21"/>
  <c r="J338" i="21"/>
  <c r="H338" i="21"/>
  <c r="M338" i="21"/>
  <c r="A342" i="25" l="1" a="1"/>
  <c r="A342" i="25" s="1"/>
  <c r="F341" i="25"/>
  <c r="G341" i="25"/>
  <c r="J341" i="25"/>
  <c r="C341" i="25"/>
  <c r="M341" i="25"/>
  <c r="K341" i="25"/>
  <c r="H341" i="25"/>
  <c r="L341" i="25"/>
  <c r="I341" i="25"/>
  <c r="H340" i="18" a="1"/>
  <c r="H340" i="18" s="1"/>
  <c r="F340" i="18" a="1"/>
  <c r="F340" i="18" s="1"/>
  <c r="C340" i="18"/>
  <c r="Q340" i="18"/>
  <c r="M340" i="18"/>
  <c r="L340" i="18"/>
  <c r="K340" i="18"/>
  <c r="G340" i="18"/>
  <c r="O340" i="18"/>
  <c r="P340" i="18"/>
  <c r="E340" i="18"/>
  <c r="A341" i="18" a="1"/>
  <c r="A341" i="18" s="1"/>
  <c r="J340" i="18"/>
  <c r="N340" i="18"/>
  <c r="A340" i="21" a="1"/>
  <c r="A340" i="21" s="1"/>
  <c r="E339" i="21"/>
  <c r="F340" i="21" s="1" a="1"/>
  <c r="F340" i="21" s="1"/>
  <c r="I339" i="21"/>
  <c r="M339" i="21"/>
  <c r="J339" i="21"/>
  <c r="K339" i="21"/>
  <c r="C339" i="21"/>
  <c r="H339" i="21"/>
  <c r="O339" i="21"/>
  <c r="L339" i="21"/>
  <c r="N339" i="21"/>
  <c r="A343" i="25" l="1" a="1"/>
  <c r="A343" i="25" s="1"/>
  <c r="I342" i="25"/>
  <c r="G342" i="25"/>
  <c r="C342" i="25"/>
  <c r="H342" i="25"/>
  <c r="J342" i="25"/>
  <c r="L342" i="25"/>
  <c r="K342" i="25"/>
  <c r="F342" i="25"/>
  <c r="M342" i="25"/>
  <c r="H341" i="18" a="1"/>
  <c r="H341" i="18" s="1"/>
  <c r="G341" i="18"/>
  <c r="O341" i="18"/>
  <c r="Q341" i="18"/>
  <c r="E341" i="18"/>
  <c r="A342" i="18" a="1"/>
  <c r="A342" i="18" s="1"/>
  <c r="P341" i="18"/>
  <c r="J341" i="18"/>
  <c r="C341" i="18"/>
  <c r="K341" i="18"/>
  <c r="L341" i="18"/>
  <c r="M341" i="18"/>
  <c r="N341" i="18"/>
  <c r="F341" i="18" a="1"/>
  <c r="F341" i="18" s="1"/>
  <c r="A341" i="21" a="1"/>
  <c r="A341" i="21" s="1"/>
  <c r="L340" i="21"/>
  <c r="E340" i="21"/>
  <c r="F341" i="21" s="1" a="1"/>
  <c r="F341" i="21" s="1"/>
  <c r="N340" i="21"/>
  <c r="K340" i="21"/>
  <c r="C340" i="21"/>
  <c r="J340" i="21"/>
  <c r="O340" i="21"/>
  <c r="M340" i="21"/>
  <c r="I340" i="21"/>
  <c r="H340" i="21"/>
  <c r="A344" i="25" l="1" a="1"/>
  <c r="A344" i="25" s="1"/>
  <c r="M343" i="25"/>
  <c r="H343" i="25"/>
  <c r="C343" i="25"/>
  <c r="I343" i="25"/>
  <c r="G343" i="25"/>
  <c r="K343" i="25"/>
  <c r="L343" i="25"/>
  <c r="F343" i="25"/>
  <c r="J343" i="25"/>
  <c r="H342" i="18" a="1"/>
  <c r="H342" i="18" s="1"/>
  <c r="G342" i="18"/>
  <c r="Q342" i="18"/>
  <c r="E342" i="18"/>
  <c r="O342" i="18"/>
  <c r="P342" i="18"/>
  <c r="C342" i="18"/>
  <c r="K342" i="18"/>
  <c r="L342" i="18"/>
  <c r="A343" i="18" a="1"/>
  <c r="A343" i="18" s="1"/>
  <c r="J342" i="18"/>
  <c r="M342" i="18"/>
  <c r="N342" i="18"/>
  <c r="F342" i="18" a="1"/>
  <c r="F342" i="18" s="1"/>
  <c r="A342" i="21" a="1"/>
  <c r="A342" i="21" s="1"/>
  <c r="M341" i="21"/>
  <c r="E341" i="21"/>
  <c r="F342" i="21" s="1" a="1"/>
  <c r="F342" i="21" s="1"/>
  <c r="I341" i="21"/>
  <c r="O341" i="21"/>
  <c r="K341" i="21"/>
  <c r="C341" i="21"/>
  <c r="L341" i="21"/>
  <c r="J341" i="21"/>
  <c r="H341" i="21"/>
  <c r="N341" i="21"/>
  <c r="A345" i="25" l="1" a="1"/>
  <c r="A345" i="25" s="1"/>
  <c r="L344" i="25"/>
  <c r="G344" i="25"/>
  <c r="K344" i="25"/>
  <c r="C344" i="25"/>
  <c r="I344" i="25"/>
  <c r="M344" i="25"/>
  <c r="J344" i="25"/>
  <c r="H344" i="25"/>
  <c r="F344" i="25"/>
  <c r="H343" i="18" a="1"/>
  <c r="H343" i="18" s="1"/>
  <c r="F343" i="18" a="1"/>
  <c r="F343" i="18" s="1"/>
  <c r="C343" i="18"/>
  <c r="P343" i="18"/>
  <c r="L343" i="18"/>
  <c r="K343" i="18"/>
  <c r="A344" i="18" a="1"/>
  <c r="A344" i="18" s="1"/>
  <c r="M343" i="18"/>
  <c r="N343" i="18"/>
  <c r="O343" i="18"/>
  <c r="G343" i="18"/>
  <c r="J343" i="18"/>
  <c r="Q343" i="18"/>
  <c r="E343" i="18"/>
  <c r="A343" i="21" a="1"/>
  <c r="A343" i="21" s="1"/>
  <c r="E342" i="21"/>
  <c r="F343" i="21" s="1" a="1"/>
  <c r="F343" i="21" s="1"/>
  <c r="J342" i="21"/>
  <c r="O342" i="21"/>
  <c r="C342" i="21"/>
  <c r="H342" i="21"/>
  <c r="L342" i="21"/>
  <c r="M342" i="21"/>
  <c r="N342" i="21"/>
  <c r="K342" i="21"/>
  <c r="I342" i="21"/>
  <c r="A346" i="25" l="1" a="1"/>
  <c r="A346" i="25" s="1"/>
  <c r="J345" i="25"/>
  <c r="G345" i="25"/>
  <c r="C345" i="25"/>
  <c r="M345" i="25"/>
  <c r="K345" i="25"/>
  <c r="H345" i="25"/>
  <c r="F345" i="25"/>
  <c r="L345" i="25"/>
  <c r="I345" i="25"/>
  <c r="H344" i="18" a="1"/>
  <c r="H344" i="18" s="1"/>
  <c r="E344" i="18"/>
  <c r="N344" i="18"/>
  <c r="K344" i="18"/>
  <c r="O344" i="18"/>
  <c r="P344" i="18"/>
  <c r="C344" i="18"/>
  <c r="M344" i="18"/>
  <c r="J344" i="18"/>
  <c r="Q344" i="18"/>
  <c r="L344" i="18"/>
  <c r="A345" i="18" a="1"/>
  <c r="A345" i="18" s="1"/>
  <c r="G344" i="18"/>
  <c r="F344" i="18" a="1"/>
  <c r="F344" i="18" s="1"/>
  <c r="A344" i="21" a="1"/>
  <c r="A344" i="21" s="1"/>
  <c r="E343" i="21"/>
  <c r="F344" i="21" s="1" a="1"/>
  <c r="F344" i="21" s="1"/>
  <c r="H343" i="21"/>
  <c r="C343" i="21"/>
  <c r="M343" i="21"/>
  <c r="N343" i="21"/>
  <c r="J343" i="21"/>
  <c r="O343" i="21"/>
  <c r="L343" i="21"/>
  <c r="K343" i="21"/>
  <c r="I343" i="21"/>
  <c r="A347" i="25" l="1" a="1"/>
  <c r="A347" i="25" s="1"/>
  <c r="J346" i="25"/>
  <c r="H346" i="25"/>
  <c r="G346" i="25"/>
  <c r="C346" i="25"/>
  <c r="K346" i="25"/>
  <c r="M346" i="25"/>
  <c r="I346" i="25"/>
  <c r="L346" i="25"/>
  <c r="F346" i="25"/>
  <c r="H345" i="18" a="1"/>
  <c r="H345" i="18" s="1"/>
  <c r="O345" i="18"/>
  <c r="P345" i="18"/>
  <c r="L345" i="18"/>
  <c r="G345" i="18"/>
  <c r="N345" i="18"/>
  <c r="K345" i="18"/>
  <c r="A346" i="18" a="1"/>
  <c r="A346" i="18" s="1"/>
  <c r="E345" i="18"/>
  <c r="C345" i="18"/>
  <c r="M345" i="18"/>
  <c r="J345" i="18"/>
  <c r="Q345" i="18"/>
  <c r="F345" i="18" a="1"/>
  <c r="F345" i="18" s="1"/>
  <c r="A345" i="21" a="1"/>
  <c r="A345" i="21" s="1"/>
  <c r="E344" i="21"/>
  <c r="F345" i="21" s="1" a="1"/>
  <c r="F345" i="21" s="1"/>
  <c r="I344" i="21"/>
  <c r="J344" i="21"/>
  <c r="C344" i="21"/>
  <c r="O344" i="21"/>
  <c r="N344" i="21"/>
  <c r="K344" i="21"/>
  <c r="L344" i="21"/>
  <c r="M344" i="21"/>
  <c r="H344" i="21"/>
  <c r="A348" i="25" l="1" a="1"/>
  <c r="A348" i="25" s="1"/>
  <c r="L347" i="25"/>
  <c r="J347" i="25"/>
  <c r="C347" i="25"/>
  <c r="F347" i="25"/>
  <c r="H347" i="25"/>
  <c r="M347" i="25"/>
  <c r="I347" i="25"/>
  <c r="K347" i="25"/>
  <c r="G347" i="25"/>
  <c r="H346" i="18" a="1"/>
  <c r="H346" i="18" s="1"/>
  <c r="F346" i="18" a="1"/>
  <c r="F346" i="18" s="1"/>
  <c r="Q346" i="18"/>
  <c r="J346" i="18"/>
  <c r="M346" i="18"/>
  <c r="E346" i="18"/>
  <c r="C346" i="18"/>
  <c r="L346" i="18"/>
  <c r="G346" i="18"/>
  <c r="A347" i="18" a="1"/>
  <c r="A347" i="18" s="1"/>
  <c r="N346" i="18"/>
  <c r="K346" i="18"/>
  <c r="O346" i="18"/>
  <c r="P346" i="18"/>
  <c r="A346" i="21" a="1"/>
  <c r="A346" i="21" s="1"/>
  <c r="H345" i="21"/>
  <c r="J345" i="21"/>
  <c r="O345" i="21"/>
  <c r="E345" i="21"/>
  <c r="F346" i="21" s="1" a="1"/>
  <c r="F346" i="21" s="1"/>
  <c r="C345" i="21"/>
  <c r="M345" i="21"/>
  <c r="I345" i="21"/>
  <c r="K345" i="21"/>
  <c r="N345" i="21"/>
  <c r="L345" i="21"/>
  <c r="A349" i="25" l="1" a="1"/>
  <c r="A349" i="25" s="1"/>
  <c r="H348" i="25"/>
  <c r="K348" i="25"/>
  <c r="M348" i="25"/>
  <c r="J348" i="25"/>
  <c r="C348" i="25"/>
  <c r="L348" i="25"/>
  <c r="G348" i="25"/>
  <c r="I348" i="25"/>
  <c r="F348" i="25"/>
  <c r="H347" i="18" a="1"/>
  <c r="H347" i="18" s="1"/>
  <c r="F347" i="18" a="1"/>
  <c r="F347" i="18" s="1"/>
  <c r="E347" i="18"/>
  <c r="C347" i="18"/>
  <c r="L347" i="18"/>
  <c r="K347" i="18"/>
  <c r="A348" i="18" a="1"/>
  <c r="A348" i="18" s="1"/>
  <c r="Q347" i="18"/>
  <c r="G347" i="18"/>
  <c r="M347" i="18"/>
  <c r="P347" i="18"/>
  <c r="O347" i="18"/>
  <c r="N347" i="18"/>
  <c r="J347" i="18"/>
  <c r="A347" i="21" a="1"/>
  <c r="A347" i="21" s="1"/>
  <c r="E346" i="21"/>
  <c r="F347" i="21" s="1" a="1"/>
  <c r="F347" i="21" s="1"/>
  <c r="M346" i="21"/>
  <c r="K346" i="21"/>
  <c r="H346" i="21"/>
  <c r="C346" i="21"/>
  <c r="I346" i="21"/>
  <c r="L346" i="21"/>
  <c r="J346" i="21"/>
  <c r="N346" i="21"/>
  <c r="O346" i="21"/>
  <c r="A350" i="25" l="1" a="1"/>
  <c r="A350" i="25" s="1"/>
  <c r="I349" i="25"/>
  <c r="J349" i="25"/>
  <c r="H349" i="25"/>
  <c r="C349" i="25"/>
  <c r="M349" i="25"/>
  <c r="G349" i="25"/>
  <c r="F349" i="25"/>
  <c r="K349" i="25"/>
  <c r="L349" i="25"/>
  <c r="H348" i="18" a="1"/>
  <c r="H348" i="18" s="1"/>
  <c r="G348" i="18"/>
  <c r="J348" i="18"/>
  <c r="Q348" i="18"/>
  <c r="A349" i="18" a="1"/>
  <c r="A349" i="18" s="1"/>
  <c r="P348" i="18"/>
  <c r="E348" i="18"/>
  <c r="O348" i="18"/>
  <c r="C348" i="18"/>
  <c r="K348" i="18"/>
  <c r="M348" i="18"/>
  <c r="N348" i="18"/>
  <c r="L348" i="18"/>
  <c r="F348" i="18" a="1"/>
  <c r="F348" i="18" s="1"/>
  <c r="A348" i="21" a="1"/>
  <c r="A348" i="21" s="1"/>
  <c r="M347" i="21"/>
  <c r="E347" i="21"/>
  <c r="F348" i="21" s="1" a="1"/>
  <c r="F348" i="21" s="1"/>
  <c r="K347" i="21"/>
  <c r="C347" i="21"/>
  <c r="L347" i="21"/>
  <c r="O347" i="21"/>
  <c r="J347" i="21"/>
  <c r="I347" i="21"/>
  <c r="H347" i="21"/>
  <c r="N347" i="21"/>
  <c r="A351" i="25" l="1" a="1"/>
  <c r="A351" i="25" s="1"/>
  <c r="K350" i="25"/>
  <c r="F350" i="25"/>
  <c r="C350" i="25"/>
  <c r="H350" i="25"/>
  <c r="I350" i="25"/>
  <c r="M350" i="25"/>
  <c r="J350" i="25"/>
  <c r="G350" i="25"/>
  <c r="L350" i="25"/>
  <c r="H349" i="18" a="1"/>
  <c r="H349" i="18" s="1"/>
  <c r="M349" i="18"/>
  <c r="C349" i="18"/>
  <c r="A350" i="18" a="1"/>
  <c r="A350" i="18" s="1"/>
  <c r="O349" i="18"/>
  <c r="K349" i="18"/>
  <c r="E349" i="18"/>
  <c r="N349" i="18"/>
  <c r="P349" i="18"/>
  <c r="Q349" i="18"/>
  <c r="G349" i="18"/>
  <c r="L349" i="18"/>
  <c r="J349" i="18"/>
  <c r="F349" i="18" a="1"/>
  <c r="F349" i="18" s="1"/>
  <c r="A349" i="21" a="1"/>
  <c r="A349" i="21" s="1"/>
  <c r="I348" i="21"/>
  <c r="N348" i="21"/>
  <c r="E348" i="21"/>
  <c r="F349" i="21" s="1" a="1"/>
  <c r="F349" i="21" s="1"/>
  <c r="K348" i="21"/>
  <c r="M348" i="21"/>
  <c r="C348" i="21"/>
  <c r="O348" i="21"/>
  <c r="J348" i="21"/>
  <c r="H348" i="21"/>
  <c r="L348" i="21"/>
  <c r="A352" i="25" l="1" a="1"/>
  <c r="A352" i="25" s="1"/>
  <c r="I351" i="25"/>
  <c r="L351" i="25"/>
  <c r="C351" i="25"/>
  <c r="K351" i="25"/>
  <c r="G351" i="25"/>
  <c r="M351" i="25"/>
  <c r="J351" i="25"/>
  <c r="F351" i="25"/>
  <c r="H351" i="25"/>
  <c r="H350" i="18" a="1"/>
  <c r="H350" i="18" s="1"/>
  <c r="F350" i="18" a="1"/>
  <c r="F350" i="18" s="1"/>
  <c r="Q350" i="18"/>
  <c r="G350" i="18"/>
  <c r="P350" i="18"/>
  <c r="M350" i="18"/>
  <c r="O350" i="18"/>
  <c r="E350" i="18"/>
  <c r="A351" i="18" a="1"/>
  <c r="A351" i="18" s="1"/>
  <c r="J350" i="18"/>
  <c r="N350" i="18"/>
  <c r="K350" i="18"/>
  <c r="C350" i="18"/>
  <c r="L350" i="18"/>
  <c r="A350" i="21" a="1"/>
  <c r="A350" i="21" s="1"/>
  <c r="I349" i="21"/>
  <c r="E349" i="21"/>
  <c r="F350" i="21" s="1" a="1"/>
  <c r="F350" i="21" s="1"/>
  <c r="O349" i="21"/>
  <c r="L349" i="21"/>
  <c r="C349" i="21"/>
  <c r="N349" i="21"/>
  <c r="M349" i="21"/>
  <c r="K349" i="21"/>
  <c r="J349" i="21"/>
  <c r="H349" i="21"/>
  <c r="A353" i="25" l="1" a="1"/>
  <c r="A353" i="25" s="1"/>
  <c r="G352" i="25"/>
  <c r="K352" i="25"/>
  <c r="J352" i="25"/>
  <c r="C352" i="25"/>
  <c r="H352" i="25"/>
  <c r="M352" i="25"/>
  <c r="L352" i="25"/>
  <c r="I352" i="25"/>
  <c r="F352" i="25"/>
  <c r="H351" i="18" a="1"/>
  <c r="H351" i="18" s="1"/>
  <c r="F351" i="18" a="1"/>
  <c r="F351" i="18" s="1"/>
  <c r="K351" i="18"/>
  <c r="P351" i="18"/>
  <c r="A352" i="18" a="1"/>
  <c r="A352" i="18" s="1"/>
  <c r="N351" i="18"/>
  <c r="L351" i="18"/>
  <c r="C351" i="18"/>
  <c r="O351" i="18"/>
  <c r="Q351" i="18"/>
  <c r="E351" i="18"/>
  <c r="M351" i="18"/>
  <c r="G351" i="18"/>
  <c r="J351" i="18"/>
  <c r="A351" i="21" a="1"/>
  <c r="A351" i="21" s="1"/>
  <c r="N350" i="21"/>
  <c r="J350" i="21"/>
  <c r="O350" i="21"/>
  <c r="E350" i="21"/>
  <c r="F351" i="21" s="1" a="1"/>
  <c r="F351" i="21" s="1"/>
  <c r="M350" i="21"/>
  <c r="H350" i="21"/>
  <c r="C350" i="21"/>
  <c r="K350" i="21"/>
  <c r="I350" i="21"/>
  <c r="L350" i="21"/>
  <c r="A354" i="25" l="1" a="1"/>
  <c r="A354" i="25" s="1"/>
  <c r="H353" i="25"/>
  <c r="F353" i="25"/>
  <c r="G353" i="25"/>
  <c r="C353" i="25"/>
  <c r="M353" i="25"/>
  <c r="L353" i="25"/>
  <c r="J353" i="25"/>
  <c r="K353" i="25"/>
  <c r="I353" i="25"/>
  <c r="H352" i="18" a="1"/>
  <c r="H352" i="18" s="1"/>
  <c r="M352" i="18"/>
  <c r="O352" i="18"/>
  <c r="J352" i="18"/>
  <c r="A353" i="18" a="1"/>
  <c r="A353" i="18" s="1"/>
  <c r="N352" i="18"/>
  <c r="G352" i="18"/>
  <c r="K352" i="18"/>
  <c r="C352" i="18"/>
  <c r="L352" i="18"/>
  <c r="E352" i="18"/>
  <c r="P352" i="18"/>
  <c r="Q352" i="18"/>
  <c r="F352" i="18" a="1"/>
  <c r="F352" i="18" s="1"/>
  <c r="A352" i="21" a="1"/>
  <c r="A352" i="21" s="1"/>
  <c r="E351" i="21"/>
  <c r="F352" i="21" s="1" a="1"/>
  <c r="F352" i="21" s="1"/>
  <c r="O351" i="21"/>
  <c r="C351" i="21"/>
  <c r="L351" i="21"/>
  <c r="N351" i="21"/>
  <c r="M351" i="21"/>
  <c r="K351" i="21"/>
  <c r="J351" i="21"/>
  <c r="I351" i="21"/>
  <c r="H351" i="21"/>
  <c r="A355" i="25" l="1" a="1"/>
  <c r="A355" i="25" s="1"/>
  <c r="H354" i="25"/>
  <c r="M354" i="25"/>
  <c r="C354" i="25"/>
  <c r="K354" i="25"/>
  <c r="G354" i="25"/>
  <c r="J354" i="25"/>
  <c r="I354" i="25"/>
  <c r="F354" i="25"/>
  <c r="L354" i="25"/>
  <c r="H353" i="18" a="1"/>
  <c r="H353" i="18" s="1"/>
  <c r="P353" i="18"/>
  <c r="G353" i="18"/>
  <c r="M353" i="18"/>
  <c r="O353" i="18"/>
  <c r="L353" i="18"/>
  <c r="N353" i="18"/>
  <c r="Q353" i="18"/>
  <c r="K353" i="18"/>
  <c r="A354" i="18" a="1"/>
  <c r="A354" i="18" s="1"/>
  <c r="E353" i="18"/>
  <c r="C353" i="18"/>
  <c r="J353" i="18"/>
  <c r="F353" i="18" a="1"/>
  <c r="F353" i="18" s="1"/>
  <c r="A353" i="21" a="1"/>
  <c r="A353" i="21" s="1"/>
  <c r="E352" i="21"/>
  <c r="F353" i="21" s="1" a="1"/>
  <c r="F353" i="21" s="1"/>
  <c r="I352" i="21"/>
  <c r="H352" i="21"/>
  <c r="C352" i="21"/>
  <c r="O352" i="21"/>
  <c r="J352" i="21"/>
  <c r="L352" i="21"/>
  <c r="K352" i="21"/>
  <c r="N352" i="21"/>
  <c r="M352" i="21"/>
  <c r="A356" i="25" l="1" a="1"/>
  <c r="A356" i="25" s="1"/>
  <c r="M355" i="25"/>
  <c r="I355" i="25"/>
  <c r="F355" i="25"/>
  <c r="C355" i="25"/>
  <c r="L355" i="25"/>
  <c r="K355" i="25"/>
  <c r="J355" i="25"/>
  <c r="H355" i="25"/>
  <c r="G355" i="25"/>
  <c r="H354" i="18" a="1"/>
  <c r="H354" i="18" s="1"/>
  <c r="F354" i="18" a="1"/>
  <c r="F354" i="18" s="1"/>
  <c r="O354" i="18"/>
  <c r="E354" i="18"/>
  <c r="J354" i="18"/>
  <c r="C354" i="18"/>
  <c r="A355" i="18" a="1"/>
  <c r="A355" i="18" s="1"/>
  <c r="M354" i="18"/>
  <c r="N354" i="18"/>
  <c r="L354" i="18"/>
  <c r="Q354" i="18"/>
  <c r="K354" i="18"/>
  <c r="P354" i="18"/>
  <c r="G354" i="18"/>
  <c r="A354" i="21" a="1"/>
  <c r="A354" i="21" s="1"/>
  <c r="E353" i="21"/>
  <c r="F354" i="21" s="1" a="1"/>
  <c r="F354" i="21" s="1"/>
  <c r="N353" i="21"/>
  <c r="K353" i="21"/>
  <c r="C353" i="21"/>
  <c r="J353" i="21"/>
  <c r="L353" i="21"/>
  <c r="I353" i="21"/>
  <c r="H353" i="21"/>
  <c r="O353" i="21"/>
  <c r="M353" i="21"/>
  <c r="A357" i="25" l="1" a="1"/>
  <c r="A357" i="25" s="1"/>
  <c r="H356" i="25"/>
  <c r="I356" i="25"/>
  <c r="K356" i="25"/>
  <c r="G356" i="25"/>
  <c r="C356" i="25"/>
  <c r="J356" i="25"/>
  <c r="L356" i="25"/>
  <c r="F356" i="25"/>
  <c r="M356" i="25"/>
  <c r="H355" i="18" a="1"/>
  <c r="H355" i="18" s="1"/>
  <c r="O355" i="18"/>
  <c r="Q355" i="18"/>
  <c r="N355" i="18"/>
  <c r="P355" i="18"/>
  <c r="L355" i="18"/>
  <c r="G355" i="18"/>
  <c r="A356" i="18" a="1"/>
  <c r="A356" i="18" s="1"/>
  <c r="C355" i="18"/>
  <c r="M355" i="18"/>
  <c r="E355" i="18"/>
  <c r="J355" i="18"/>
  <c r="K355" i="18"/>
  <c r="F355" i="18" a="1"/>
  <c r="F355" i="18" s="1"/>
  <c r="A355" i="21" a="1"/>
  <c r="A355" i="21" s="1"/>
  <c r="E354" i="21"/>
  <c r="F355" i="21" s="1" a="1"/>
  <c r="F355" i="21" s="1"/>
  <c r="H354" i="21"/>
  <c r="C354" i="21"/>
  <c r="M354" i="21"/>
  <c r="O354" i="21"/>
  <c r="L354" i="21"/>
  <c r="K354" i="21"/>
  <c r="I354" i="21"/>
  <c r="N354" i="21"/>
  <c r="J354" i="21"/>
  <c r="A358" i="25" l="1" a="1"/>
  <c r="A358" i="25" s="1"/>
  <c r="M357" i="25"/>
  <c r="G357" i="25"/>
  <c r="H357" i="25"/>
  <c r="C357" i="25"/>
  <c r="F357" i="25"/>
  <c r="L357" i="25"/>
  <c r="J357" i="25"/>
  <c r="K357" i="25"/>
  <c r="I357" i="25"/>
  <c r="H356" i="18" a="1"/>
  <c r="H356" i="18" s="1"/>
  <c r="C356" i="18"/>
  <c r="P356" i="18"/>
  <c r="M356" i="18"/>
  <c r="N356" i="18"/>
  <c r="A357" i="18" a="1"/>
  <c r="A357" i="18" s="1"/>
  <c r="O356" i="18"/>
  <c r="J356" i="18"/>
  <c r="G356" i="18"/>
  <c r="K356" i="18"/>
  <c r="L356" i="18"/>
  <c r="E356" i="18"/>
  <c r="Q356" i="18"/>
  <c r="F356" i="18" a="1"/>
  <c r="F356" i="18" s="1"/>
  <c r="A356" i="21" a="1"/>
  <c r="A356" i="21" s="1"/>
  <c r="E355" i="21"/>
  <c r="F356" i="21" s="1" a="1"/>
  <c r="F356" i="21" s="1"/>
  <c r="I355" i="21"/>
  <c r="O355" i="21"/>
  <c r="H355" i="21"/>
  <c r="C355" i="21"/>
  <c r="L355" i="21"/>
  <c r="M355" i="21"/>
  <c r="J355" i="21"/>
  <c r="N355" i="21"/>
  <c r="K355" i="21"/>
  <c r="H357" i="18" l="1" a="1"/>
  <c r="H357" i="18" s="1"/>
  <c r="A359" i="25" a="1"/>
  <c r="A359" i="25" s="1"/>
  <c r="F358" i="25"/>
  <c r="M358" i="25"/>
  <c r="H358" i="25"/>
  <c r="C358" i="25"/>
  <c r="L358" i="25"/>
  <c r="I358" i="25"/>
  <c r="J358" i="25"/>
  <c r="K358" i="25"/>
  <c r="G358" i="25"/>
  <c r="C357" i="18"/>
  <c r="J357" i="18"/>
  <c r="N357" i="18"/>
  <c r="Q357" i="18"/>
  <c r="K357" i="18"/>
  <c r="O357" i="18"/>
  <c r="M357" i="18"/>
  <c r="L357" i="18"/>
  <c r="A358" i="18" a="1"/>
  <c r="A358" i="18" s="1"/>
  <c r="G357" i="18"/>
  <c r="P357" i="18"/>
  <c r="E357" i="18"/>
  <c r="F357" i="18" a="1"/>
  <c r="F357" i="18" s="1"/>
  <c r="A357" i="21" a="1"/>
  <c r="A357" i="21" s="1"/>
  <c r="L356" i="21"/>
  <c r="J356" i="21"/>
  <c r="N356" i="21"/>
  <c r="M356" i="21"/>
  <c r="E356" i="21"/>
  <c r="F357" i="21" s="1" a="1"/>
  <c r="F357" i="21" s="1"/>
  <c r="K356" i="21"/>
  <c r="I356" i="21"/>
  <c r="O356" i="21"/>
  <c r="C356" i="21"/>
  <c r="H356" i="21"/>
  <c r="H358" i="18" l="1" a="1"/>
  <c r="H358" i="18" s="1"/>
  <c r="A360" i="25" a="1"/>
  <c r="A360" i="25" s="1"/>
  <c r="L359" i="25"/>
  <c r="C359" i="25"/>
  <c r="J359" i="25"/>
  <c r="K359" i="25"/>
  <c r="I359" i="25"/>
  <c r="G359" i="25"/>
  <c r="H359" i="25"/>
  <c r="M359" i="25"/>
  <c r="F359" i="25"/>
  <c r="F358" i="18" a="1"/>
  <c r="F358" i="18" s="1"/>
  <c r="C358" i="18"/>
  <c r="O358" i="18"/>
  <c r="A359" i="18" a="1"/>
  <c r="A359" i="18" s="1"/>
  <c r="K358" i="18"/>
  <c r="L358" i="18"/>
  <c r="M358" i="18"/>
  <c r="P358" i="18"/>
  <c r="J358" i="18"/>
  <c r="G358" i="18"/>
  <c r="Q358" i="18"/>
  <c r="N358" i="18"/>
  <c r="E358" i="18"/>
  <c r="A358" i="21" a="1"/>
  <c r="A358" i="21" s="1"/>
  <c r="E357" i="21"/>
  <c r="F358" i="21" s="1" a="1"/>
  <c r="F358" i="21" s="1"/>
  <c r="I357" i="21"/>
  <c r="M357" i="21"/>
  <c r="H357" i="21"/>
  <c r="O357" i="21"/>
  <c r="C357" i="21"/>
  <c r="J357" i="21"/>
  <c r="K357" i="21"/>
  <c r="N357" i="21"/>
  <c r="L357" i="21"/>
  <c r="A361" i="25" l="1" a="1"/>
  <c r="A361" i="25" s="1"/>
  <c r="L360" i="25"/>
  <c r="K360" i="25"/>
  <c r="G360" i="25"/>
  <c r="C360" i="25"/>
  <c r="J360" i="25"/>
  <c r="F360" i="25"/>
  <c r="I360" i="25"/>
  <c r="H360" i="25"/>
  <c r="M360" i="25"/>
  <c r="H359" i="18" a="1"/>
  <c r="H359" i="18" s="1"/>
  <c r="F359" i="18" a="1"/>
  <c r="F359" i="18" s="1"/>
  <c r="C359" i="18"/>
  <c r="M359" i="18"/>
  <c r="N359" i="18"/>
  <c r="O359" i="18"/>
  <c r="G359" i="18"/>
  <c r="A360" i="18" a="1"/>
  <c r="A360" i="18" s="1"/>
  <c r="Q359" i="18"/>
  <c r="L359" i="18"/>
  <c r="P359" i="18"/>
  <c r="K359" i="18"/>
  <c r="J359" i="18"/>
  <c r="E359" i="18"/>
  <c r="A359" i="21" a="1"/>
  <c r="A359" i="21" s="1"/>
  <c r="E358" i="21"/>
  <c r="F359" i="21" s="1" a="1"/>
  <c r="F359" i="21" s="1"/>
  <c r="L358" i="21"/>
  <c r="C358" i="21"/>
  <c r="J358" i="21"/>
  <c r="I358" i="21"/>
  <c r="O358" i="21"/>
  <c r="H358" i="21"/>
  <c r="N358" i="21"/>
  <c r="M358" i="21"/>
  <c r="K358" i="21"/>
  <c r="A362" i="25" l="1" a="1"/>
  <c r="A362" i="25" s="1"/>
  <c r="J361" i="25"/>
  <c r="I361" i="25"/>
  <c r="H361" i="25"/>
  <c r="K361" i="25"/>
  <c r="C361" i="25"/>
  <c r="G361" i="25"/>
  <c r="L361" i="25"/>
  <c r="F361" i="25"/>
  <c r="M361" i="25"/>
  <c r="H360" i="18" a="1"/>
  <c r="H360" i="18" s="1"/>
  <c r="G360" i="18"/>
  <c r="P360" i="18"/>
  <c r="L360" i="18"/>
  <c r="A361" i="18" a="1"/>
  <c r="A361" i="18" s="1"/>
  <c r="K360" i="18"/>
  <c r="O360" i="18"/>
  <c r="E360" i="18"/>
  <c r="N360" i="18"/>
  <c r="C360" i="18"/>
  <c r="J360" i="18"/>
  <c r="M360" i="18"/>
  <c r="Q360" i="18"/>
  <c r="F360" i="18" a="1"/>
  <c r="F360" i="18" s="1"/>
  <c r="A360" i="21" a="1"/>
  <c r="A360" i="21" s="1"/>
  <c r="E359" i="21"/>
  <c r="F360" i="21" s="1" a="1"/>
  <c r="F360" i="21" s="1"/>
  <c r="H359" i="21"/>
  <c r="C359" i="21"/>
  <c r="L359" i="21"/>
  <c r="K359" i="21"/>
  <c r="I359" i="21"/>
  <c r="N359" i="21"/>
  <c r="M359" i="21"/>
  <c r="J359" i="21"/>
  <c r="O359" i="21"/>
  <c r="A363" i="25" l="1" a="1"/>
  <c r="A363" i="25" s="1"/>
  <c r="M362" i="25"/>
  <c r="H362" i="25"/>
  <c r="I362" i="25"/>
  <c r="C362" i="25"/>
  <c r="F362" i="25"/>
  <c r="J362" i="25"/>
  <c r="L362" i="25"/>
  <c r="G362" i="25"/>
  <c r="K362" i="25"/>
  <c r="H361" i="18" a="1"/>
  <c r="H361" i="18" s="1"/>
  <c r="F361" i="18" a="1"/>
  <c r="F361" i="18" s="1"/>
  <c r="E361" i="18"/>
  <c r="M361" i="18"/>
  <c r="K361" i="18"/>
  <c r="C361" i="18"/>
  <c r="N361" i="18"/>
  <c r="P361" i="18"/>
  <c r="O361" i="18"/>
  <c r="L361" i="18"/>
  <c r="A362" i="18" a="1"/>
  <c r="A362" i="18" s="1"/>
  <c r="J361" i="18"/>
  <c r="Q361" i="18"/>
  <c r="G361" i="18"/>
  <c r="A361" i="21" a="1"/>
  <c r="A361" i="21" s="1"/>
  <c r="K360" i="21"/>
  <c r="E360" i="21"/>
  <c r="F361" i="21" s="1" a="1"/>
  <c r="F361" i="21" s="1"/>
  <c r="I360" i="21"/>
  <c r="C360" i="21"/>
  <c r="J360" i="21"/>
  <c r="O360" i="21"/>
  <c r="H360" i="21"/>
  <c r="L360" i="21"/>
  <c r="N360" i="21"/>
  <c r="M360" i="21"/>
  <c r="A364" i="25" l="1" a="1"/>
  <c r="A364" i="25" s="1"/>
  <c r="H363" i="25"/>
  <c r="M363" i="25"/>
  <c r="C363" i="25"/>
  <c r="L363" i="25"/>
  <c r="K363" i="25"/>
  <c r="J363" i="25"/>
  <c r="G363" i="25"/>
  <c r="F363" i="25"/>
  <c r="I363" i="25"/>
  <c r="H362" i="18" a="1"/>
  <c r="H362" i="18" s="1"/>
  <c r="P362" i="18"/>
  <c r="E362" i="18"/>
  <c r="Q362" i="18"/>
  <c r="G362" i="18"/>
  <c r="N362" i="18"/>
  <c r="M362" i="18"/>
  <c r="C362" i="18"/>
  <c r="K362" i="18"/>
  <c r="L362" i="18"/>
  <c r="A363" i="18" a="1"/>
  <c r="A363" i="18" s="1"/>
  <c r="J362" i="18"/>
  <c r="O362" i="18"/>
  <c r="F362" i="18" a="1"/>
  <c r="F362" i="18" s="1"/>
  <c r="A362" i="21" a="1"/>
  <c r="A362" i="21" s="1"/>
  <c r="E361" i="21"/>
  <c r="F362" i="21" s="1" a="1"/>
  <c r="F362" i="21" s="1"/>
  <c r="J361" i="21"/>
  <c r="C361" i="21"/>
  <c r="K361" i="21"/>
  <c r="L361" i="21"/>
  <c r="N361" i="21"/>
  <c r="H361" i="21"/>
  <c r="M361" i="21"/>
  <c r="I361" i="21"/>
  <c r="O361" i="21"/>
  <c r="H363" i="18" l="1" a="1"/>
  <c r="H363" i="18" s="1"/>
  <c r="A365" i="25" a="1"/>
  <c r="A365" i="25" s="1"/>
  <c r="G364" i="25"/>
  <c r="J364" i="25"/>
  <c r="C364" i="25"/>
  <c r="H364" i="25"/>
  <c r="I364" i="25"/>
  <c r="F364" i="25"/>
  <c r="M364" i="25"/>
  <c r="K364" i="25"/>
  <c r="L364" i="25"/>
  <c r="G363" i="18"/>
  <c r="P363" i="18"/>
  <c r="E363" i="18"/>
  <c r="J363" i="18"/>
  <c r="M363" i="18"/>
  <c r="N363" i="18"/>
  <c r="K363" i="18"/>
  <c r="Q363" i="18"/>
  <c r="C363" i="18"/>
  <c r="A364" i="18" a="1"/>
  <c r="A364" i="18" s="1"/>
  <c r="L363" i="18"/>
  <c r="O363" i="18"/>
  <c r="F363" i="18" a="1"/>
  <c r="F363" i="18" s="1"/>
  <c r="A363" i="21" a="1"/>
  <c r="A363" i="21" s="1"/>
  <c r="E362" i="21"/>
  <c r="F363" i="21" s="1" a="1"/>
  <c r="F363" i="21" s="1"/>
  <c r="H362" i="21"/>
  <c r="M362" i="21"/>
  <c r="C362" i="21"/>
  <c r="L362" i="21"/>
  <c r="I362" i="21"/>
  <c r="O362" i="21"/>
  <c r="K362" i="21"/>
  <c r="J362" i="21"/>
  <c r="N362" i="21"/>
  <c r="A366" i="25" l="1" a="1"/>
  <c r="A366" i="25" s="1"/>
  <c r="H365" i="25"/>
  <c r="F365" i="25"/>
  <c r="C365" i="25"/>
  <c r="M365" i="25"/>
  <c r="L365" i="25"/>
  <c r="K365" i="25"/>
  <c r="J365" i="25"/>
  <c r="G365" i="25"/>
  <c r="I365" i="25"/>
  <c r="H364" i="18" a="1"/>
  <c r="H364" i="18" s="1"/>
  <c r="F364" i="18" a="1"/>
  <c r="F364" i="18" s="1"/>
  <c r="L364" i="18"/>
  <c r="G364" i="18"/>
  <c r="A365" i="18" a="1"/>
  <c r="A365" i="18" s="1"/>
  <c r="M364" i="18"/>
  <c r="K364" i="18"/>
  <c r="Q364" i="18"/>
  <c r="E364" i="18"/>
  <c r="N364" i="18"/>
  <c r="O364" i="18"/>
  <c r="P364" i="18"/>
  <c r="C364" i="18"/>
  <c r="J364" i="18"/>
  <c r="A364" i="21" a="1"/>
  <c r="A364" i="21" s="1"/>
  <c r="J363" i="21"/>
  <c r="E363" i="21"/>
  <c r="F364" i="21" s="1" a="1"/>
  <c r="F364" i="21" s="1"/>
  <c r="H363" i="21"/>
  <c r="C363" i="21"/>
  <c r="K363" i="21"/>
  <c r="N363" i="21"/>
  <c r="L363" i="21"/>
  <c r="M363" i="21"/>
  <c r="I363" i="21"/>
  <c r="O363" i="21"/>
  <c r="A367" i="25" l="1" a="1"/>
  <c r="A367" i="25" s="1"/>
  <c r="I366" i="25"/>
  <c r="F366" i="25"/>
  <c r="C366" i="25"/>
  <c r="L366" i="25"/>
  <c r="M366" i="25"/>
  <c r="H366" i="25"/>
  <c r="G366" i="25"/>
  <c r="J366" i="25"/>
  <c r="K366" i="25"/>
  <c r="H365" i="18" a="1"/>
  <c r="H365" i="18" s="1"/>
  <c r="K365" i="18"/>
  <c r="E365" i="18"/>
  <c r="L365" i="18"/>
  <c r="A366" i="18" a="1"/>
  <c r="A366" i="18" s="1"/>
  <c r="P365" i="18"/>
  <c r="J365" i="18"/>
  <c r="Q365" i="18"/>
  <c r="N365" i="18"/>
  <c r="O365" i="18"/>
  <c r="G365" i="18"/>
  <c r="M365" i="18"/>
  <c r="C365" i="18"/>
  <c r="F365" i="18" a="1"/>
  <c r="F365" i="18" s="1"/>
  <c r="A365" i="21" a="1"/>
  <c r="A365" i="21" s="1"/>
  <c r="N364" i="21"/>
  <c r="L364" i="21"/>
  <c r="K364" i="21"/>
  <c r="E364" i="21"/>
  <c r="F365" i="21" s="1" a="1"/>
  <c r="F365" i="21" s="1"/>
  <c r="O364" i="21"/>
  <c r="C364" i="21"/>
  <c r="I364" i="21"/>
  <c r="H364" i="21"/>
  <c r="M364" i="21"/>
  <c r="J364" i="21"/>
  <c r="A368" i="25" l="1" a="1"/>
  <c r="A368" i="25" s="1"/>
  <c r="F367" i="25"/>
  <c r="M367" i="25"/>
  <c r="C367" i="25"/>
  <c r="G367" i="25"/>
  <c r="K367" i="25"/>
  <c r="J367" i="25"/>
  <c r="I367" i="25"/>
  <c r="L367" i="25"/>
  <c r="H367" i="25"/>
  <c r="H366" i="18" a="1"/>
  <c r="H366" i="18" s="1"/>
  <c r="M366" i="18"/>
  <c r="Q366" i="18"/>
  <c r="J366" i="18"/>
  <c r="C366" i="18"/>
  <c r="N366" i="18"/>
  <c r="L366" i="18"/>
  <c r="O366" i="18"/>
  <c r="G366" i="18"/>
  <c r="P366" i="18"/>
  <c r="A367" i="18" a="1"/>
  <c r="A367" i="18" s="1"/>
  <c r="E366" i="18"/>
  <c r="K366" i="18"/>
  <c r="F366" i="18" a="1"/>
  <c r="F366" i="18" s="1"/>
  <c r="A366" i="21" a="1"/>
  <c r="A366" i="21" s="1"/>
  <c r="E365" i="21"/>
  <c r="F366" i="21" s="1" a="1"/>
  <c r="F366" i="21" s="1"/>
  <c r="J365" i="21"/>
  <c r="C365" i="21"/>
  <c r="H365" i="21"/>
  <c r="N365" i="21"/>
  <c r="K365" i="21"/>
  <c r="M365" i="21"/>
  <c r="L365" i="21"/>
  <c r="O365" i="21"/>
  <c r="I365" i="21"/>
  <c r="H367" i="18" l="1" a="1"/>
  <c r="H367" i="18" s="1"/>
  <c r="A369" i="25" a="1"/>
  <c r="A369" i="25" s="1"/>
  <c r="G368" i="25"/>
  <c r="I368" i="25"/>
  <c r="C368" i="25"/>
  <c r="H368" i="25"/>
  <c r="J368" i="25"/>
  <c r="F368" i="25"/>
  <c r="M368" i="25"/>
  <c r="K368" i="25"/>
  <c r="L368" i="25"/>
  <c r="F367" i="18" a="1"/>
  <c r="F367" i="18" s="1"/>
  <c r="P367" i="18"/>
  <c r="C367" i="18"/>
  <c r="L367" i="18"/>
  <c r="A368" i="18" a="1"/>
  <c r="A368" i="18" s="1"/>
  <c r="N367" i="18"/>
  <c r="J367" i="18"/>
  <c r="M367" i="18"/>
  <c r="G367" i="18"/>
  <c r="K367" i="18"/>
  <c r="E367" i="18"/>
  <c r="Q367" i="18"/>
  <c r="O367" i="18"/>
  <c r="A367" i="21" a="1"/>
  <c r="A367" i="21" s="1"/>
  <c r="E366" i="21"/>
  <c r="F367" i="21" s="1" a="1"/>
  <c r="F367" i="21" s="1"/>
  <c r="M366" i="21"/>
  <c r="N366" i="21"/>
  <c r="H366" i="21"/>
  <c r="C366" i="21"/>
  <c r="K366" i="21"/>
  <c r="I366" i="21"/>
  <c r="J366" i="21"/>
  <c r="L366" i="21"/>
  <c r="O366" i="21"/>
  <c r="A370" i="25" l="1" a="1"/>
  <c r="A370" i="25" s="1"/>
  <c r="I369" i="25"/>
  <c r="K369" i="25"/>
  <c r="C369" i="25"/>
  <c r="M369" i="25"/>
  <c r="L369" i="25"/>
  <c r="F369" i="25"/>
  <c r="J369" i="25"/>
  <c r="G369" i="25"/>
  <c r="H369" i="25"/>
  <c r="H368" i="18" a="1"/>
  <c r="H368" i="18" s="1"/>
  <c r="G368" i="18"/>
  <c r="L368" i="18"/>
  <c r="E368" i="18"/>
  <c r="J368" i="18"/>
  <c r="K368" i="18"/>
  <c r="A369" i="18" a="1"/>
  <c r="A369" i="18" s="1"/>
  <c r="C368" i="18"/>
  <c r="Q368" i="18"/>
  <c r="P368" i="18"/>
  <c r="N368" i="18"/>
  <c r="O368" i="18"/>
  <c r="M368" i="18"/>
  <c r="F368" i="18" a="1"/>
  <c r="F368" i="18" s="1"/>
  <c r="A368" i="21" a="1"/>
  <c r="A368" i="21" s="1"/>
  <c r="E367" i="21"/>
  <c r="F368" i="21" s="1" a="1"/>
  <c r="F368" i="21" s="1"/>
  <c r="M367" i="21"/>
  <c r="H367" i="21"/>
  <c r="C367" i="21"/>
  <c r="O367" i="21"/>
  <c r="L367" i="21"/>
  <c r="K367" i="21"/>
  <c r="J367" i="21"/>
  <c r="N367" i="21"/>
  <c r="I367" i="21"/>
  <c r="H369" i="18" l="1" a="1"/>
  <c r="H369" i="18" s="1"/>
  <c r="A371" i="25" a="1"/>
  <c r="A371" i="25" s="1"/>
  <c r="H370" i="25"/>
  <c r="F370" i="25"/>
  <c r="C370" i="25"/>
  <c r="L370" i="25"/>
  <c r="J370" i="25"/>
  <c r="I370" i="25"/>
  <c r="M370" i="25"/>
  <c r="K370" i="25"/>
  <c r="G370" i="25"/>
  <c r="G369" i="18"/>
  <c r="Q369" i="18"/>
  <c r="O369" i="18"/>
  <c r="E369" i="18"/>
  <c r="A370" i="18" a="1"/>
  <c r="A370" i="18" s="1"/>
  <c r="J369" i="18"/>
  <c r="L369" i="18"/>
  <c r="C369" i="18"/>
  <c r="K369" i="18"/>
  <c r="M369" i="18"/>
  <c r="N369" i="18"/>
  <c r="P369" i="18"/>
  <c r="F369" i="18" a="1"/>
  <c r="F369" i="18" s="1"/>
  <c r="A369" i="21" a="1"/>
  <c r="A369" i="21" s="1"/>
  <c r="E368" i="21"/>
  <c r="F369" i="21" s="1" a="1"/>
  <c r="F369" i="21" s="1"/>
  <c r="I368" i="21"/>
  <c r="M368" i="21"/>
  <c r="C368" i="21"/>
  <c r="K368" i="21"/>
  <c r="O368" i="21"/>
  <c r="J368" i="21"/>
  <c r="H368" i="21"/>
  <c r="N368" i="21"/>
  <c r="L368" i="21"/>
  <c r="A372" i="25" l="1" a="1"/>
  <c r="A372" i="25" s="1"/>
  <c r="G371" i="25"/>
  <c r="I371" i="25"/>
  <c r="J371" i="25"/>
  <c r="C371" i="25"/>
  <c r="H371" i="25"/>
  <c r="K371" i="25"/>
  <c r="M371" i="25"/>
  <c r="F371" i="25"/>
  <c r="L371" i="25"/>
  <c r="H370" i="18" a="1"/>
  <c r="H370" i="18" s="1"/>
  <c r="L370" i="18"/>
  <c r="G370" i="18"/>
  <c r="J370" i="18"/>
  <c r="M370" i="18"/>
  <c r="O370" i="18"/>
  <c r="E370" i="18"/>
  <c r="C370" i="18"/>
  <c r="A371" i="18" a="1"/>
  <c r="A371" i="18" s="1"/>
  <c r="K370" i="18"/>
  <c r="N370" i="18"/>
  <c r="P370" i="18"/>
  <c r="Q370" i="18"/>
  <c r="F370" i="18" a="1"/>
  <c r="F370" i="18" s="1"/>
  <c r="A370" i="21" a="1"/>
  <c r="A370" i="21" s="1"/>
  <c r="E369" i="21"/>
  <c r="F370" i="21" s="1" a="1"/>
  <c r="F370" i="21" s="1"/>
  <c r="J369" i="21"/>
  <c r="C369" i="21"/>
  <c r="M369" i="21"/>
  <c r="L369" i="21"/>
  <c r="K369" i="21"/>
  <c r="O369" i="21"/>
  <c r="N369" i="21"/>
  <c r="H369" i="21"/>
  <c r="I369" i="21"/>
  <c r="A373" i="25" l="1" a="1"/>
  <c r="A373" i="25" s="1"/>
  <c r="L372" i="25"/>
  <c r="I372" i="25"/>
  <c r="C372" i="25"/>
  <c r="G372" i="25"/>
  <c r="J372" i="25"/>
  <c r="F372" i="25"/>
  <c r="K372" i="25"/>
  <c r="M372" i="25"/>
  <c r="H372" i="25"/>
  <c r="H371" i="18" a="1"/>
  <c r="H371" i="18" s="1"/>
  <c r="N371" i="18"/>
  <c r="A372" i="18" a="1"/>
  <c r="A372" i="18" s="1"/>
  <c r="J371" i="18"/>
  <c r="C371" i="18"/>
  <c r="M371" i="18"/>
  <c r="O371" i="18"/>
  <c r="G371" i="18"/>
  <c r="K371" i="18"/>
  <c r="E371" i="18"/>
  <c r="P371" i="18"/>
  <c r="Q371" i="18"/>
  <c r="L371" i="18"/>
  <c r="F371" i="18" a="1"/>
  <c r="F371" i="18" s="1"/>
  <c r="A371" i="21" a="1"/>
  <c r="A371" i="21" s="1"/>
  <c r="E370" i="21"/>
  <c r="F371" i="21" s="1" a="1"/>
  <c r="F371" i="21" s="1"/>
  <c r="O370" i="21"/>
  <c r="C370" i="21"/>
  <c r="I370" i="21"/>
  <c r="M370" i="21"/>
  <c r="L370" i="21"/>
  <c r="K370" i="21"/>
  <c r="H370" i="21"/>
  <c r="N370" i="21"/>
  <c r="J370" i="21"/>
  <c r="A374" i="25" l="1" a="1"/>
  <c r="A374" i="25" s="1"/>
  <c r="G373" i="25"/>
  <c r="H373" i="25"/>
  <c r="C373" i="25"/>
  <c r="F373" i="25"/>
  <c r="L373" i="25"/>
  <c r="K373" i="25"/>
  <c r="I373" i="25"/>
  <c r="M373" i="25"/>
  <c r="J373" i="25"/>
  <c r="H372" i="18" a="1"/>
  <c r="H372" i="18" s="1"/>
  <c r="G372" i="18"/>
  <c r="M372" i="18"/>
  <c r="K372" i="18"/>
  <c r="N372" i="18"/>
  <c r="E372" i="18"/>
  <c r="A373" i="18" a="1"/>
  <c r="A373" i="18" s="1"/>
  <c r="C372" i="18"/>
  <c r="P372" i="18"/>
  <c r="L372" i="18"/>
  <c r="J372" i="18"/>
  <c r="Q372" i="18"/>
  <c r="O372" i="18"/>
  <c r="F372" i="18" a="1"/>
  <c r="F372" i="18" s="1"/>
  <c r="A372" i="21" a="1"/>
  <c r="A372" i="21" s="1"/>
  <c r="E371" i="21"/>
  <c r="F372" i="21" s="1" a="1"/>
  <c r="F372" i="21" s="1"/>
  <c r="L371" i="21"/>
  <c r="C371" i="21"/>
  <c r="J371" i="21"/>
  <c r="M371" i="21"/>
  <c r="K371" i="21"/>
  <c r="I371" i="21"/>
  <c r="N371" i="21"/>
  <c r="O371" i="21"/>
  <c r="H371" i="21"/>
  <c r="H373" i="18" l="1" a="1"/>
  <c r="H373" i="18" s="1"/>
  <c r="A375" i="25" a="1"/>
  <c r="A375" i="25" s="1"/>
  <c r="G374" i="25"/>
  <c r="I374" i="25"/>
  <c r="C374" i="25"/>
  <c r="L374" i="25"/>
  <c r="J374" i="25"/>
  <c r="M374" i="25"/>
  <c r="H374" i="25"/>
  <c r="F374" i="25"/>
  <c r="K374" i="25"/>
  <c r="Q373" i="18"/>
  <c r="K373" i="18"/>
  <c r="M373" i="18"/>
  <c r="O373" i="18"/>
  <c r="N373" i="18"/>
  <c r="E373" i="18"/>
  <c r="A374" i="18" a="1"/>
  <c r="A374" i="18" s="1"/>
  <c r="L373" i="18"/>
  <c r="G373" i="18"/>
  <c r="P373" i="18"/>
  <c r="C373" i="18"/>
  <c r="J373" i="18"/>
  <c r="F373" i="18" a="1"/>
  <c r="F373" i="18" s="1"/>
  <c r="A373" i="21" a="1"/>
  <c r="A373" i="21" s="1"/>
  <c r="M372" i="21"/>
  <c r="I372" i="21"/>
  <c r="N372" i="21"/>
  <c r="E372" i="21"/>
  <c r="F373" i="21" s="1" a="1"/>
  <c r="F373" i="21" s="1"/>
  <c r="H372" i="21"/>
  <c r="C372" i="21"/>
  <c r="L372" i="21"/>
  <c r="K372" i="21"/>
  <c r="O372" i="21"/>
  <c r="J372" i="21"/>
  <c r="A376" i="25" l="1" a="1"/>
  <c r="A376" i="25" s="1"/>
  <c r="M375" i="25"/>
  <c r="L375" i="25"/>
  <c r="C375" i="25"/>
  <c r="I375" i="25"/>
  <c r="G375" i="25"/>
  <c r="H375" i="25"/>
  <c r="K375" i="25"/>
  <c r="J375" i="25"/>
  <c r="F375" i="25"/>
  <c r="H374" i="18" a="1"/>
  <c r="H374" i="18" s="1"/>
  <c r="E374" i="18"/>
  <c r="O374" i="18"/>
  <c r="M374" i="18"/>
  <c r="G374" i="18"/>
  <c r="C374" i="18"/>
  <c r="P374" i="18"/>
  <c r="K374" i="18"/>
  <c r="J374" i="18"/>
  <c r="A375" i="18" a="1"/>
  <c r="A375" i="18" s="1"/>
  <c r="Q374" i="18"/>
  <c r="N374" i="18"/>
  <c r="L374" i="18"/>
  <c r="F374" i="18" a="1"/>
  <c r="F374" i="18" s="1"/>
  <c r="A374" i="21" a="1"/>
  <c r="A374" i="21" s="1"/>
  <c r="E373" i="21"/>
  <c r="F374" i="21" s="1" a="1"/>
  <c r="F374" i="21" s="1"/>
  <c r="I373" i="21"/>
  <c r="C373" i="21"/>
  <c r="O373" i="21"/>
  <c r="N373" i="21"/>
  <c r="J373" i="21"/>
  <c r="M373" i="21"/>
  <c r="K373" i="21"/>
  <c r="H373" i="21"/>
  <c r="L373" i="21"/>
  <c r="A377" i="25" l="1" a="1"/>
  <c r="A377" i="25" s="1"/>
  <c r="J376" i="25"/>
  <c r="H376" i="25"/>
  <c r="C376" i="25"/>
  <c r="G376" i="25"/>
  <c r="M376" i="25"/>
  <c r="L376" i="25"/>
  <c r="F376" i="25"/>
  <c r="K376" i="25"/>
  <c r="I376" i="25"/>
  <c r="H375" i="18" a="1"/>
  <c r="H375" i="18" s="1"/>
  <c r="M375" i="18"/>
  <c r="N375" i="18"/>
  <c r="Q375" i="18"/>
  <c r="G375" i="18"/>
  <c r="K375" i="18"/>
  <c r="A376" i="18" a="1"/>
  <c r="A376" i="18" s="1"/>
  <c r="J375" i="18"/>
  <c r="E375" i="18"/>
  <c r="C375" i="18"/>
  <c r="P375" i="18"/>
  <c r="O375" i="18"/>
  <c r="L375" i="18"/>
  <c r="F375" i="18" a="1"/>
  <c r="F375" i="18" s="1"/>
  <c r="A375" i="21" a="1"/>
  <c r="A375" i="21" s="1"/>
  <c r="N374" i="21"/>
  <c r="E374" i="21"/>
  <c r="F375" i="21" s="1" a="1"/>
  <c r="F375" i="21" s="1"/>
  <c r="L374" i="21"/>
  <c r="C374" i="21"/>
  <c r="I374" i="21"/>
  <c r="J374" i="21"/>
  <c r="M374" i="21"/>
  <c r="H374" i="21"/>
  <c r="K374" i="21"/>
  <c r="O374" i="21"/>
  <c r="A378" i="25" l="1" a="1"/>
  <c r="A378" i="25" s="1"/>
  <c r="H377" i="25"/>
  <c r="M377" i="25"/>
  <c r="C377" i="25"/>
  <c r="F377" i="25"/>
  <c r="L377" i="25"/>
  <c r="K377" i="25"/>
  <c r="J377" i="25"/>
  <c r="G377" i="25"/>
  <c r="I377" i="25"/>
  <c r="H376" i="18" a="1"/>
  <c r="H376" i="18" s="1"/>
  <c r="E376" i="18"/>
  <c r="K376" i="18"/>
  <c r="P376" i="18"/>
  <c r="A377" i="18" a="1"/>
  <c r="A377" i="18" s="1"/>
  <c r="J376" i="18"/>
  <c r="N376" i="18"/>
  <c r="M376" i="18"/>
  <c r="O376" i="18"/>
  <c r="Q376" i="18"/>
  <c r="G376" i="18"/>
  <c r="L376" i="18"/>
  <c r="C376" i="18"/>
  <c r="F376" i="18" a="1"/>
  <c r="F376" i="18" s="1"/>
  <c r="A376" i="21" a="1"/>
  <c r="A376" i="21" s="1"/>
  <c r="E375" i="21"/>
  <c r="F376" i="21" s="1" a="1"/>
  <c r="F376" i="21" s="1"/>
  <c r="M375" i="21"/>
  <c r="C375" i="21"/>
  <c r="O375" i="21"/>
  <c r="I375" i="21"/>
  <c r="K375" i="21"/>
  <c r="N375" i="21"/>
  <c r="L375" i="21"/>
  <c r="J375" i="21"/>
  <c r="H375" i="21"/>
  <c r="A379" i="25" l="1" a="1"/>
  <c r="A379" i="25" s="1"/>
  <c r="H378" i="25"/>
  <c r="K378" i="25"/>
  <c r="F378" i="25"/>
  <c r="C378" i="25"/>
  <c r="L378" i="25"/>
  <c r="J378" i="25"/>
  <c r="M378" i="25"/>
  <c r="I378" i="25"/>
  <c r="G378" i="25"/>
  <c r="H377" i="18" a="1"/>
  <c r="H377" i="18" s="1"/>
  <c r="P377" i="18"/>
  <c r="N377" i="18"/>
  <c r="G377" i="18"/>
  <c r="M377" i="18"/>
  <c r="A378" i="18" a="1"/>
  <c r="A378" i="18" s="1"/>
  <c r="Q377" i="18"/>
  <c r="E377" i="18"/>
  <c r="C377" i="18"/>
  <c r="K377" i="18"/>
  <c r="J377" i="18"/>
  <c r="L377" i="18"/>
  <c r="O377" i="18"/>
  <c r="F377" i="18" a="1"/>
  <c r="F377" i="18" s="1"/>
  <c r="A377" i="21" a="1"/>
  <c r="A377" i="21" s="1"/>
  <c r="E376" i="21"/>
  <c r="F377" i="21" s="1" a="1"/>
  <c r="F377" i="21" s="1"/>
  <c r="L376" i="21"/>
  <c r="O376" i="21"/>
  <c r="J376" i="21"/>
  <c r="K376" i="21"/>
  <c r="C376" i="21"/>
  <c r="I376" i="21"/>
  <c r="M376" i="21"/>
  <c r="H376" i="21"/>
  <c r="N376" i="21"/>
  <c r="A380" i="25" l="1" a="1"/>
  <c r="A380" i="25" s="1"/>
  <c r="G379" i="25"/>
  <c r="F379" i="25"/>
  <c r="C379" i="25"/>
  <c r="M379" i="25"/>
  <c r="L379" i="25"/>
  <c r="J379" i="25"/>
  <c r="K379" i="25"/>
  <c r="H379" i="25"/>
  <c r="I379" i="25"/>
  <c r="H378" i="18" a="1"/>
  <c r="H378" i="18" s="1"/>
  <c r="F378" i="18" a="1"/>
  <c r="F378" i="18" s="1"/>
  <c r="G378" i="18"/>
  <c r="O378" i="18"/>
  <c r="L378" i="18"/>
  <c r="E378" i="18"/>
  <c r="N378" i="18"/>
  <c r="C378" i="18"/>
  <c r="J378" i="18"/>
  <c r="M378" i="18"/>
  <c r="Q378" i="18"/>
  <c r="K378" i="18"/>
  <c r="P378" i="18"/>
  <c r="A379" i="18" a="1"/>
  <c r="A379" i="18" s="1"/>
  <c r="A378" i="21" a="1"/>
  <c r="A378" i="21" s="1"/>
  <c r="E377" i="21"/>
  <c r="F378" i="21" s="1" a="1"/>
  <c r="F378" i="21" s="1"/>
  <c r="M377" i="21"/>
  <c r="C377" i="21"/>
  <c r="J377" i="21"/>
  <c r="I377" i="21"/>
  <c r="O377" i="21"/>
  <c r="L377" i="21"/>
  <c r="H377" i="21"/>
  <c r="N377" i="21"/>
  <c r="K377" i="21"/>
  <c r="A381" i="25" l="1" a="1"/>
  <c r="A381" i="25" s="1"/>
  <c r="G380" i="25"/>
  <c r="J380" i="25"/>
  <c r="I380" i="25"/>
  <c r="C380" i="25"/>
  <c r="F380" i="25"/>
  <c r="K380" i="25"/>
  <c r="M380" i="25"/>
  <c r="L380" i="25"/>
  <c r="H380" i="25"/>
  <c r="H379" i="18" a="1"/>
  <c r="H379" i="18" s="1"/>
  <c r="F379" i="18" a="1"/>
  <c r="F379" i="18" s="1"/>
  <c r="Q379" i="18"/>
  <c r="O379" i="18"/>
  <c r="P379" i="18"/>
  <c r="M379" i="18"/>
  <c r="L379" i="18"/>
  <c r="N379" i="18"/>
  <c r="K379" i="18"/>
  <c r="C379" i="18"/>
  <c r="J379" i="18"/>
  <c r="A380" i="18" a="1"/>
  <c r="A380" i="18" s="1"/>
  <c r="G379" i="18"/>
  <c r="E379" i="18"/>
  <c r="A379" i="21" a="1"/>
  <c r="A379" i="21" s="1"/>
  <c r="E378" i="21"/>
  <c r="F379" i="21" s="1" a="1"/>
  <c r="F379" i="21" s="1"/>
  <c r="J378" i="21"/>
  <c r="C378" i="21"/>
  <c r="I378" i="21"/>
  <c r="O378" i="21"/>
  <c r="M378" i="21"/>
  <c r="H378" i="21"/>
  <c r="L378" i="21"/>
  <c r="K378" i="21"/>
  <c r="N378" i="21"/>
  <c r="A382" i="25" l="1" a="1"/>
  <c r="A382" i="25" s="1"/>
  <c r="I381" i="25"/>
  <c r="F381" i="25"/>
  <c r="C381" i="25"/>
  <c r="L381" i="25"/>
  <c r="K381" i="25"/>
  <c r="H381" i="25"/>
  <c r="M381" i="25"/>
  <c r="G381" i="25"/>
  <c r="J381" i="25"/>
  <c r="H380" i="18" a="1"/>
  <c r="H380" i="18" s="1"/>
  <c r="F380" i="18" a="1"/>
  <c r="F380" i="18" s="1"/>
  <c r="O380" i="18"/>
  <c r="K380" i="18"/>
  <c r="G380" i="18"/>
  <c r="Q380" i="18"/>
  <c r="P380" i="18"/>
  <c r="M380" i="18"/>
  <c r="E380" i="18"/>
  <c r="J380" i="18"/>
  <c r="C380" i="18"/>
  <c r="A381" i="18" a="1"/>
  <c r="A381" i="18" s="1"/>
  <c r="N380" i="18"/>
  <c r="L380" i="18"/>
  <c r="A380" i="21" a="1"/>
  <c r="A380" i="21" s="1"/>
  <c r="K379" i="21"/>
  <c r="L379" i="21"/>
  <c r="J379" i="21"/>
  <c r="E379" i="21"/>
  <c r="F380" i="21" s="1" a="1"/>
  <c r="F380" i="21" s="1"/>
  <c r="M379" i="21"/>
  <c r="C379" i="21"/>
  <c r="I379" i="21"/>
  <c r="H379" i="21"/>
  <c r="N379" i="21"/>
  <c r="O379" i="21"/>
  <c r="A383" i="25" l="1" a="1"/>
  <c r="A383" i="25" s="1"/>
  <c r="F382" i="25"/>
  <c r="G382" i="25"/>
  <c r="C382" i="25"/>
  <c r="L382" i="25"/>
  <c r="H382" i="25"/>
  <c r="K382" i="25"/>
  <c r="J382" i="25"/>
  <c r="M382" i="25"/>
  <c r="I382" i="25"/>
  <c r="H381" i="18" a="1"/>
  <c r="H381" i="18" s="1"/>
  <c r="G381" i="18"/>
  <c r="J381" i="18"/>
  <c r="N381" i="18"/>
  <c r="L381" i="18"/>
  <c r="A382" i="18" a="1"/>
  <c r="A382" i="18" s="1"/>
  <c r="E381" i="18"/>
  <c r="C381" i="18"/>
  <c r="O381" i="18"/>
  <c r="Q381" i="18"/>
  <c r="K381" i="18"/>
  <c r="P381" i="18"/>
  <c r="M381" i="18"/>
  <c r="F381" i="18" a="1"/>
  <c r="F381" i="18" s="1"/>
  <c r="A381" i="21" a="1"/>
  <c r="A381" i="21" s="1"/>
  <c r="E380" i="21"/>
  <c r="F381" i="21" s="1" a="1"/>
  <c r="F381" i="21" s="1"/>
  <c r="H380" i="21"/>
  <c r="J380" i="21"/>
  <c r="C380" i="21"/>
  <c r="M380" i="21"/>
  <c r="K380" i="21"/>
  <c r="N380" i="21"/>
  <c r="I380" i="21"/>
  <c r="O380" i="21"/>
  <c r="L380" i="21"/>
  <c r="H382" i="18" l="1" a="1"/>
  <c r="H382" i="18" s="1"/>
  <c r="A384" i="25" a="1"/>
  <c r="A384" i="25" s="1"/>
  <c r="F383" i="25"/>
  <c r="H383" i="25"/>
  <c r="C383" i="25"/>
  <c r="G383" i="25"/>
  <c r="I383" i="25"/>
  <c r="M383" i="25"/>
  <c r="L383" i="25"/>
  <c r="J383" i="25"/>
  <c r="K383" i="25"/>
  <c r="F382" i="18" a="1"/>
  <c r="F382" i="18" s="1"/>
  <c r="Q382" i="18"/>
  <c r="C382" i="18"/>
  <c r="L382" i="18"/>
  <c r="P382" i="18"/>
  <c r="O382" i="18"/>
  <c r="G382" i="18"/>
  <c r="K382" i="18"/>
  <c r="E382" i="18"/>
  <c r="A383" i="18" a="1"/>
  <c r="A383" i="18" s="1"/>
  <c r="M382" i="18"/>
  <c r="J382" i="18"/>
  <c r="N382" i="18"/>
  <c r="A382" i="21" a="1"/>
  <c r="A382" i="21" s="1"/>
  <c r="K381" i="21"/>
  <c r="E381" i="21"/>
  <c r="F382" i="21" s="1" a="1"/>
  <c r="F382" i="21" s="1"/>
  <c r="H381" i="21"/>
  <c r="M381" i="21"/>
  <c r="C381" i="21"/>
  <c r="N381" i="21"/>
  <c r="L381" i="21"/>
  <c r="O381" i="21"/>
  <c r="J381" i="21"/>
  <c r="I381" i="21"/>
  <c r="A385" i="25" l="1" a="1"/>
  <c r="A385" i="25" s="1"/>
  <c r="M384" i="25"/>
  <c r="L384" i="25"/>
  <c r="C384" i="25"/>
  <c r="J384" i="25"/>
  <c r="H384" i="25"/>
  <c r="G384" i="25"/>
  <c r="F384" i="25"/>
  <c r="K384" i="25"/>
  <c r="I384" i="25"/>
  <c r="H383" i="18" a="1"/>
  <c r="H383" i="18" s="1"/>
  <c r="E383" i="18"/>
  <c r="O383" i="18"/>
  <c r="J383" i="18"/>
  <c r="G383" i="18"/>
  <c r="P383" i="18"/>
  <c r="L383" i="18"/>
  <c r="A384" i="18" a="1"/>
  <c r="A384" i="18" s="1"/>
  <c r="N383" i="18"/>
  <c r="Q383" i="18"/>
  <c r="C383" i="18"/>
  <c r="M383" i="18"/>
  <c r="K383" i="18"/>
  <c r="F383" i="18" a="1"/>
  <c r="F383" i="18" s="1"/>
  <c r="A383" i="21" a="1"/>
  <c r="A383" i="21" s="1"/>
  <c r="M382" i="21"/>
  <c r="H382" i="21"/>
  <c r="E382" i="21"/>
  <c r="F383" i="21" s="1" a="1"/>
  <c r="F383" i="21" s="1"/>
  <c r="K382" i="21"/>
  <c r="C382" i="21"/>
  <c r="J382" i="21"/>
  <c r="I382" i="21"/>
  <c r="L382" i="21"/>
  <c r="N382" i="21"/>
  <c r="O382" i="21"/>
  <c r="H384" i="18" l="1" a="1"/>
  <c r="H384" i="18" s="1"/>
  <c r="A386" i="25" a="1"/>
  <c r="A386" i="25" s="1"/>
  <c r="K385" i="25"/>
  <c r="G385" i="25"/>
  <c r="M385" i="25"/>
  <c r="C385" i="25"/>
  <c r="L385" i="25"/>
  <c r="I385" i="25"/>
  <c r="F385" i="25"/>
  <c r="H385" i="25"/>
  <c r="J385" i="25"/>
  <c r="Q384" i="18"/>
  <c r="M384" i="18"/>
  <c r="P384" i="18"/>
  <c r="N384" i="18"/>
  <c r="G384" i="18"/>
  <c r="K384" i="18"/>
  <c r="E384" i="18"/>
  <c r="A385" i="18" a="1"/>
  <c r="A385" i="18" s="1"/>
  <c r="C384" i="18"/>
  <c r="L384" i="18"/>
  <c r="O384" i="18"/>
  <c r="J384" i="18"/>
  <c r="F384" i="18" a="1"/>
  <c r="F384" i="18" s="1"/>
  <c r="A384" i="21" a="1"/>
  <c r="A384" i="21" s="1"/>
  <c r="E383" i="21"/>
  <c r="F384" i="21" s="1" a="1"/>
  <c r="F384" i="21" s="1"/>
  <c r="O383" i="21"/>
  <c r="C383" i="21"/>
  <c r="M383" i="21"/>
  <c r="L383" i="21"/>
  <c r="K383" i="21"/>
  <c r="J383" i="21"/>
  <c r="I383" i="21"/>
  <c r="N383" i="21"/>
  <c r="H383" i="21"/>
  <c r="A387" i="25" l="1" a="1"/>
  <c r="A387" i="25" s="1"/>
  <c r="H386" i="25"/>
  <c r="I386" i="25"/>
  <c r="C386" i="25"/>
  <c r="G386" i="25"/>
  <c r="K386" i="25"/>
  <c r="L386" i="25"/>
  <c r="F386" i="25"/>
  <c r="M386" i="25"/>
  <c r="J386" i="25"/>
  <c r="H385" i="18" a="1"/>
  <c r="H385" i="18" s="1"/>
  <c r="F385" i="18" a="1"/>
  <c r="F385" i="18" s="1"/>
  <c r="G385" i="18"/>
  <c r="M385" i="18"/>
  <c r="A386" i="18" a="1"/>
  <c r="A386" i="18" s="1"/>
  <c r="E385" i="18"/>
  <c r="Q385" i="18"/>
  <c r="P385" i="18"/>
  <c r="K385" i="18"/>
  <c r="C385" i="18"/>
  <c r="L385" i="18"/>
  <c r="J385" i="18"/>
  <c r="O385" i="18"/>
  <c r="N385" i="18"/>
  <c r="A385" i="21" a="1"/>
  <c r="A385" i="21" s="1"/>
  <c r="E384" i="21"/>
  <c r="F385" i="21" s="1" a="1"/>
  <c r="F385" i="21" s="1"/>
  <c r="L384" i="21"/>
  <c r="I384" i="21"/>
  <c r="C384" i="21"/>
  <c r="J384" i="21"/>
  <c r="K384" i="21"/>
  <c r="H384" i="21"/>
  <c r="N384" i="21"/>
  <c r="M384" i="21"/>
  <c r="O384" i="21"/>
  <c r="A388" i="25" l="1" a="1"/>
  <c r="A388" i="25" s="1"/>
  <c r="J387" i="25"/>
  <c r="G387" i="25"/>
  <c r="F387" i="25"/>
  <c r="C387" i="25"/>
  <c r="L387" i="25"/>
  <c r="M387" i="25"/>
  <c r="I387" i="25"/>
  <c r="H387" i="25"/>
  <c r="K387" i="25"/>
  <c r="H386" i="18" a="1"/>
  <c r="H386" i="18" s="1"/>
  <c r="F386" i="18" a="1"/>
  <c r="F386" i="18" s="1"/>
  <c r="P386" i="18"/>
  <c r="M386" i="18"/>
  <c r="C386" i="18"/>
  <c r="K386" i="18"/>
  <c r="G386" i="18"/>
  <c r="A387" i="18" a="1"/>
  <c r="A387" i="18" s="1"/>
  <c r="N386" i="18"/>
  <c r="E386" i="18"/>
  <c r="J386" i="18"/>
  <c r="L386" i="18"/>
  <c r="O386" i="18"/>
  <c r="Q386" i="18"/>
  <c r="A386" i="21" a="1"/>
  <c r="A386" i="21" s="1"/>
  <c r="M385" i="21"/>
  <c r="H385" i="21"/>
  <c r="K385" i="21"/>
  <c r="L385" i="21"/>
  <c r="E385" i="21"/>
  <c r="F386" i="21" s="1" a="1"/>
  <c r="F386" i="21" s="1"/>
  <c r="I385" i="21"/>
  <c r="C385" i="21"/>
  <c r="N385" i="21"/>
  <c r="J385" i="21"/>
  <c r="O385" i="21"/>
  <c r="A389" i="25" l="1" a="1"/>
  <c r="A389" i="25" s="1"/>
  <c r="H388" i="25"/>
  <c r="F388" i="25"/>
  <c r="C388" i="25"/>
  <c r="G388" i="25"/>
  <c r="K388" i="25"/>
  <c r="L388" i="25"/>
  <c r="I388" i="25"/>
  <c r="M388" i="25"/>
  <c r="J388" i="25"/>
  <c r="H387" i="18" a="1"/>
  <c r="H387" i="18" s="1"/>
  <c r="C387" i="18"/>
  <c r="K387" i="18"/>
  <c r="M387" i="18"/>
  <c r="O387" i="18"/>
  <c r="E387" i="18"/>
  <c r="J387" i="18"/>
  <c r="P387" i="18"/>
  <c r="N387" i="18"/>
  <c r="L387" i="18"/>
  <c r="G387" i="18"/>
  <c r="A388" i="18" a="1"/>
  <c r="A388" i="18" s="1"/>
  <c r="Q387" i="18"/>
  <c r="F387" i="18" a="1"/>
  <c r="F387" i="18" s="1"/>
  <c r="H388" i="18" s="1" a="1"/>
  <c r="H388" i="18" s="1"/>
  <c r="A387" i="21" a="1"/>
  <c r="A387" i="21" s="1"/>
  <c r="E386" i="21"/>
  <c r="F387" i="21" s="1" a="1"/>
  <c r="F387" i="21" s="1"/>
  <c r="L386" i="21"/>
  <c r="K386" i="21"/>
  <c r="C386" i="21"/>
  <c r="O386" i="21"/>
  <c r="M386" i="21"/>
  <c r="J386" i="21"/>
  <c r="H386" i="21"/>
  <c r="I386" i="21"/>
  <c r="N386" i="21"/>
  <c r="A390" i="25" l="1" a="1"/>
  <c r="A390" i="25" s="1"/>
  <c r="K389" i="25"/>
  <c r="H389" i="25"/>
  <c r="C389" i="25"/>
  <c r="F389" i="25"/>
  <c r="M389" i="25"/>
  <c r="L389" i="25"/>
  <c r="J389" i="25"/>
  <c r="G389" i="25"/>
  <c r="I389" i="25"/>
  <c r="F388" i="18" a="1"/>
  <c r="F388" i="18" s="1"/>
  <c r="O388" i="18"/>
  <c r="G388" i="18"/>
  <c r="A389" i="18" a="1"/>
  <c r="A389" i="18" s="1"/>
  <c r="P388" i="18"/>
  <c r="E388" i="18"/>
  <c r="J388" i="18"/>
  <c r="L388" i="18"/>
  <c r="Q388" i="18"/>
  <c r="K388" i="18"/>
  <c r="N388" i="18"/>
  <c r="C388" i="18"/>
  <c r="M388" i="18"/>
  <c r="A388" i="21" a="1"/>
  <c r="A388" i="21" s="1"/>
  <c r="J387" i="21"/>
  <c r="K387" i="21"/>
  <c r="C387" i="21"/>
  <c r="H387" i="21"/>
  <c r="L387" i="21"/>
  <c r="E387" i="21"/>
  <c r="F388" i="21" s="1" a="1"/>
  <c r="F388" i="21" s="1"/>
  <c r="N387" i="21"/>
  <c r="M387" i="21"/>
  <c r="I387" i="21"/>
  <c r="O387" i="21"/>
  <c r="A391" i="25" l="1" a="1"/>
  <c r="A391" i="25" s="1"/>
  <c r="M390" i="25"/>
  <c r="F390" i="25"/>
  <c r="C390" i="25"/>
  <c r="L390" i="25"/>
  <c r="J390" i="25"/>
  <c r="H390" i="25"/>
  <c r="G390" i="25"/>
  <c r="I390" i="25"/>
  <c r="K390" i="25"/>
  <c r="H389" i="18" a="1"/>
  <c r="H389" i="18" s="1"/>
  <c r="F389" i="18" a="1"/>
  <c r="F389" i="18" s="1"/>
  <c r="G389" i="18"/>
  <c r="L389" i="18"/>
  <c r="P389" i="18"/>
  <c r="C389" i="18"/>
  <c r="E389" i="18"/>
  <c r="Q389" i="18"/>
  <c r="N389" i="18"/>
  <c r="A390" i="18" a="1"/>
  <c r="A390" i="18" s="1"/>
  <c r="K389" i="18"/>
  <c r="M389" i="18"/>
  <c r="J389" i="18"/>
  <c r="O389" i="18"/>
  <c r="A389" i="21" a="1"/>
  <c r="A389" i="21" s="1"/>
  <c r="E388" i="21"/>
  <c r="F389" i="21" s="1" a="1"/>
  <c r="F389" i="21" s="1"/>
  <c r="N388" i="21"/>
  <c r="L388" i="21"/>
  <c r="M388" i="21"/>
  <c r="O388" i="21"/>
  <c r="C388" i="21"/>
  <c r="J388" i="21"/>
  <c r="K388" i="21"/>
  <c r="I388" i="21"/>
  <c r="H388" i="21"/>
  <c r="A392" i="25" l="1" a="1"/>
  <c r="A392" i="25" s="1"/>
  <c r="I391" i="25"/>
  <c r="J391" i="25"/>
  <c r="C391" i="25"/>
  <c r="G391" i="25"/>
  <c r="H391" i="25"/>
  <c r="F391" i="25"/>
  <c r="L391" i="25"/>
  <c r="M391" i="25"/>
  <c r="K391" i="25"/>
  <c r="H390" i="18" a="1"/>
  <c r="H390" i="18" s="1"/>
  <c r="F390" i="18" a="1"/>
  <c r="F390" i="18" s="1"/>
  <c r="Q390" i="18"/>
  <c r="A391" i="18" a="1"/>
  <c r="A391" i="18" s="1"/>
  <c r="L390" i="18"/>
  <c r="J390" i="18"/>
  <c r="G390" i="18"/>
  <c r="E390" i="18"/>
  <c r="P390" i="18"/>
  <c r="K390" i="18"/>
  <c r="O390" i="18"/>
  <c r="N390" i="18"/>
  <c r="C390" i="18"/>
  <c r="M390" i="18"/>
  <c r="A390" i="21" a="1"/>
  <c r="A390" i="21" s="1"/>
  <c r="E389" i="21"/>
  <c r="F390" i="21" s="1" a="1"/>
  <c r="F390" i="21" s="1"/>
  <c r="M389" i="21"/>
  <c r="J389" i="21"/>
  <c r="C389" i="21"/>
  <c r="O389" i="21"/>
  <c r="K389" i="21"/>
  <c r="H389" i="21"/>
  <c r="N389" i="21"/>
  <c r="I389" i="21"/>
  <c r="L389" i="21"/>
  <c r="A393" i="25" l="1" a="1"/>
  <c r="A393" i="25" s="1"/>
  <c r="J392" i="25"/>
  <c r="F392" i="25"/>
  <c r="C392" i="25"/>
  <c r="L392" i="25"/>
  <c r="I392" i="25"/>
  <c r="H392" i="25"/>
  <c r="M392" i="25"/>
  <c r="K392" i="25"/>
  <c r="G392" i="25"/>
  <c r="H391" i="18" a="1"/>
  <c r="H391" i="18" s="1"/>
  <c r="G391" i="18"/>
  <c r="M391" i="18"/>
  <c r="C391" i="18"/>
  <c r="N391" i="18"/>
  <c r="Q391" i="18"/>
  <c r="K391" i="18"/>
  <c r="E391" i="18"/>
  <c r="P391" i="18"/>
  <c r="J391" i="18"/>
  <c r="O391" i="18"/>
  <c r="L391" i="18"/>
  <c r="A392" i="18" a="1"/>
  <c r="A392" i="18" s="1"/>
  <c r="F391" i="18" a="1"/>
  <c r="F391" i="18" s="1"/>
  <c r="A391" i="21" a="1"/>
  <c r="A391" i="21" s="1"/>
  <c r="K390" i="21"/>
  <c r="E390" i="21"/>
  <c r="F391" i="21" s="1" a="1"/>
  <c r="F391" i="21" s="1"/>
  <c r="H390" i="21"/>
  <c r="N390" i="21"/>
  <c r="C390" i="21"/>
  <c r="J390" i="21"/>
  <c r="O390" i="21"/>
  <c r="L390" i="21"/>
  <c r="M390" i="21"/>
  <c r="I390" i="21"/>
  <c r="A394" i="25" l="1" a="1"/>
  <c r="A394" i="25" s="1"/>
  <c r="H393" i="25"/>
  <c r="K393" i="25"/>
  <c r="G393" i="25"/>
  <c r="I393" i="25"/>
  <c r="C393" i="25"/>
  <c r="F393" i="25"/>
  <c r="J393" i="25"/>
  <c r="M393" i="25"/>
  <c r="L393" i="25"/>
  <c r="H392" i="18" a="1"/>
  <c r="H392" i="18" s="1"/>
  <c r="F392" i="18" a="1"/>
  <c r="F392" i="18" s="1"/>
  <c r="Q392" i="18"/>
  <c r="J392" i="18"/>
  <c r="P392" i="18"/>
  <c r="K392" i="18"/>
  <c r="G392" i="18"/>
  <c r="A393" i="18" a="1"/>
  <c r="A393" i="18" s="1"/>
  <c r="C392" i="18"/>
  <c r="L392" i="18"/>
  <c r="E392" i="18"/>
  <c r="M392" i="18"/>
  <c r="N392" i="18"/>
  <c r="O392" i="18"/>
  <c r="A392" i="21" a="1"/>
  <c r="A392" i="21" s="1"/>
  <c r="M391" i="21"/>
  <c r="E391" i="21"/>
  <c r="F392" i="21" s="1" a="1"/>
  <c r="F392" i="21" s="1"/>
  <c r="N391" i="21"/>
  <c r="C391" i="21"/>
  <c r="L391" i="21"/>
  <c r="J391" i="21"/>
  <c r="K391" i="21"/>
  <c r="I391" i="21"/>
  <c r="O391" i="21"/>
  <c r="H391" i="21"/>
  <c r="A395" i="25" l="1" a="1"/>
  <c r="A395" i="25" s="1"/>
  <c r="J394" i="25"/>
  <c r="H394" i="25"/>
  <c r="C394" i="25"/>
  <c r="I394" i="25"/>
  <c r="K394" i="25"/>
  <c r="G394" i="25"/>
  <c r="L394" i="25"/>
  <c r="M394" i="25"/>
  <c r="F394" i="25"/>
  <c r="H393" i="18" a="1"/>
  <c r="H393" i="18" s="1"/>
  <c r="G393" i="18"/>
  <c r="M393" i="18"/>
  <c r="N393" i="18"/>
  <c r="E393" i="18"/>
  <c r="O393" i="18"/>
  <c r="Q393" i="18"/>
  <c r="J393" i="18"/>
  <c r="K393" i="18"/>
  <c r="C393" i="18"/>
  <c r="P393" i="18"/>
  <c r="A394" i="18" a="1"/>
  <c r="A394" i="18" s="1"/>
  <c r="L393" i="18"/>
  <c r="F393" i="18" a="1"/>
  <c r="F393" i="18" s="1"/>
  <c r="A393" i="21" a="1"/>
  <c r="A393" i="21" s="1"/>
  <c r="E392" i="21"/>
  <c r="F393" i="21" s="1" a="1"/>
  <c r="F393" i="21" s="1"/>
  <c r="H392" i="21"/>
  <c r="C392" i="21"/>
  <c r="N392" i="21"/>
  <c r="M392" i="21"/>
  <c r="J392" i="21"/>
  <c r="L392" i="21"/>
  <c r="I392" i="21"/>
  <c r="K392" i="21"/>
  <c r="O392" i="21"/>
  <c r="H394" i="18" l="1" a="1"/>
  <c r="H394" i="18" s="1"/>
  <c r="A396" i="25" a="1"/>
  <c r="A396" i="25" s="1"/>
  <c r="H395" i="25"/>
  <c r="G395" i="25"/>
  <c r="C395" i="25"/>
  <c r="J395" i="25"/>
  <c r="F395" i="25"/>
  <c r="I395" i="25"/>
  <c r="M395" i="25"/>
  <c r="K395" i="25"/>
  <c r="L395" i="25"/>
  <c r="F394" i="18" a="1"/>
  <c r="F394" i="18" s="1"/>
  <c r="Q394" i="18"/>
  <c r="G394" i="18"/>
  <c r="E394" i="18"/>
  <c r="J394" i="18"/>
  <c r="N394" i="18"/>
  <c r="C394" i="18"/>
  <c r="M394" i="18"/>
  <c r="K394" i="18"/>
  <c r="P394" i="18"/>
  <c r="A395" i="18" a="1"/>
  <c r="A395" i="18" s="1"/>
  <c r="O394" i="18"/>
  <c r="L394" i="18"/>
  <c r="A394" i="21" a="1"/>
  <c r="A394" i="21" s="1"/>
  <c r="E393" i="21"/>
  <c r="F394" i="21" s="1" a="1"/>
  <c r="F394" i="21" s="1"/>
  <c r="L393" i="21"/>
  <c r="M393" i="21"/>
  <c r="H393" i="21"/>
  <c r="C393" i="21"/>
  <c r="O393" i="21"/>
  <c r="K393" i="21"/>
  <c r="N393" i="21"/>
  <c r="J393" i="21"/>
  <c r="I393" i="21"/>
  <c r="A397" i="25" l="1" a="1"/>
  <c r="A397" i="25" s="1"/>
  <c r="I396" i="25"/>
  <c r="K396" i="25"/>
  <c r="C396" i="25"/>
  <c r="M396" i="25"/>
  <c r="J396" i="25"/>
  <c r="L396" i="25"/>
  <c r="G396" i="25"/>
  <c r="H396" i="25"/>
  <c r="F396" i="25"/>
  <c r="H395" i="18" a="1"/>
  <c r="H395" i="18" s="1"/>
  <c r="G395" i="18"/>
  <c r="L395" i="18"/>
  <c r="K395" i="18"/>
  <c r="P395" i="18"/>
  <c r="E395" i="18"/>
  <c r="Q395" i="18"/>
  <c r="C395" i="18"/>
  <c r="M395" i="18"/>
  <c r="A396" i="18" a="1"/>
  <c r="A396" i="18" s="1"/>
  <c r="N395" i="18"/>
  <c r="J395" i="18"/>
  <c r="O395" i="18"/>
  <c r="F395" i="18" a="1"/>
  <c r="F395" i="18" s="1"/>
  <c r="A395" i="21" a="1"/>
  <c r="A395" i="21" s="1"/>
  <c r="E394" i="21"/>
  <c r="F395" i="21" s="1" a="1"/>
  <c r="F395" i="21" s="1"/>
  <c r="H394" i="21"/>
  <c r="N394" i="21"/>
  <c r="C394" i="21"/>
  <c r="M394" i="21"/>
  <c r="I394" i="21"/>
  <c r="J394" i="21"/>
  <c r="O394" i="21"/>
  <c r="L394" i="21"/>
  <c r="K394" i="21"/>
  <c r="A398" i="25" l="1" a="1"/>
  <c r="A398" i="25" s="1"/>
  <c r="G397" i="25"/>
  <c r="F397" i="25"/>
  <c r="C397" i="25"/>
  <c r="H397" i="25"/>
  <c r="J397" i="25"/>
  <c r="M397" i="25"/>
  <c r="L397" i="25"/>
  <c r="I397" i="25"/>
  <c r="K397" i="25"/>
  <c r="H396" i="18" a="1"/>
  <c r="H396" i="18" s="1"/>
  <c r="F396" i="18" a="1"/>
  <c r="F396" i="18" s="1"/>
  <c r="O396" i="18"/>
  <c r="G396" i="18"/>
  <c r="A397" i="18" a="1"/>
  <c r="A397" i="18" s="1"/>
  <c r="J396" i="18"/>
  <c r="E396" i="18"/>
  <c r="L396" i="18"/>
  <c r="K396" i="18"/>
  <c r="C396" i="18"/>
  <c r="N396" i="18"/>
  <c r="Q396" i="18"/>
  <c r="M396" i="18"/>
  <c r="P396" i="18"/>
  <c r="A396" i="21" a="1"/>
  <c r="A396" i="21" s="1"/>
  <c r="O395" i="21"/>
  <c r="C395" i="21"/>
  <c r="H395" i="21"/>
  <c r="L395" i="21"/>
  <c r="E395" i="21"/>
  <c r="F396" i="21" s="1" a="1"/>
  <c r="F396" i="21" s="1"/>
  <c r="J395" i="21"/>
  <c r="N395" i="21"/>
  <c r="I395" i="21"/>
  <c r="M395" i="21"/>
  <c r="K395" i="21"/>
  <c r="A399" i="25" l="1" a="1"/>
  <c r="A399" i="25" s="1"/>
  <c r="M398" i="25"/>
  <c r="F398" i="25"/>
  <c r="C398" i="25"/>
  <c r="J398" i="25"/>
  <c r="K398" i="25"/>
  <c r="G398" i="25"/>
  <c r="L398" i="25"/>
  <c r="H398" i="25"/>
  <c r="I398" i="25"/>
  <c r="H397" i="18" a="1"/>
  <c r="H397" i="18" s="1"/>
  <c r="F397" i="18" a="1"/>
  <c r="F397" i="18" s="1"/>
  <c r="C397" i="18"/>
  <c r="J397" i="18"/>
  <c r="P397" i="18"/>
  <c r="K397" i="18"/>
  <c r="L397" i="18"/>
  <c r="G397" i="18"/>
  <c r="O397" i="18"/>
  <c r="A398" i="18" a="1"/>
  <c r="A398" i="18" s="1"/>
  <c r="E397" i="18"/>
  <c r="Q397" i="18"/>
  <c r="M397" i="18"/>
  <c r="N397" i="18"/>
  <c r="A397" i="21" a="1"/>
  <c r="A397" i="21" s="1"/>
  <c r="K396" i="21"/>
  <c r="N396" i="21"/>
  <c r="E396" i="21"/>
  <c r="F397" i="21" s="1" a="1"/>
  <c r="F397" i="21" s="1"/>
  <c r="M396" i="21"/>
  <c r="L396" i="21"/>
  <c r="C396" i="21"/>
  <c r="J396" i="21"/>
  <c r="O396" i="21"/>
  <c r="I396" i="21"/>
  <c r="H396" i="21"/>
  <c r="A400" i="25" l="1" a="1"/>
  <c r="A400" i="25" s="1"/>
  <c r="K399" i="25"/>
  <c r="L399" i="25"/>
  <c r="F399" i="25"/>
  <c r="C399" i="25"/>
  <c r="I399" i="25"/>
  <c r="M399" i="25"/>
  <c r="H399" i="25"/>
  <c r="J399" i="25"/>
  <c r="G399" i="25"/>
  <c r="H398" i="18" a="1"/>
  <c r="H398" i="18" s="1"/>
  <c r="F398" i="18" a="1"/>
  <c r="F398" i="18" s="1"/>
  <c r="O398" i="18"/>
  <c r="K398" i="18"/>
  <c r="P398" i="18"/>
  <c r="M398" i="18"/>
  <c r="Q398" i="18"/>
  <c r="G398" i="18"/>
  <c r="A399" i="18" a="1"/>
  <c r="A399" i="18" s="1"/>
  <c r="C398" i="18"/>
  <c r="N398" i="18"/>
  <c r="E398" i="18"/>
  <c r="L398" i="18"/>
  <c r="J398" i="18"/>
  <c r="A398" i="21" a="1"/>
  <c r="A398" i="21" s="1"/>
  <c r="E397" i="21"/>
  <c r="F398" i="21" s="1" a="1"/>
  <c r="F398" i="21" s="1"/>
  <c r="M397" i="21"/>
  <c r="J397" i="21"/>
  <c r="C397" i="21"/>
  <c r="L397" i="21"/>
  <c r="I397" i="21"/>
  <c r="K397" i="21"/>
  <c r="H397" i="21"/>
  <c r="N397" i="21"/>
  <c r="O397" i="21"/>
  <c r="A401" i="25" l="1" a="1"/>
  <c r="A401" i="25" s="1"/>
  <c r="H400" i="25"/>
  <c r="F400" i="25"/>
  <c r="C400" i="25"/>
  <c r="M400" i="25"/>
  <c r="L400" i="25"/>
  <c r="K400" i="25"/>
  <c r="J400" i="25"/>
  <c r="G400" i="25"/>
  <c r="I400" i="25"/>
  <c r="H399" i="18" a="1"/>
  <c r="H399" i="18" s="1"/>
  <c r="F399" i="18" a="1"/>
  <c r="F399" i="18" s="1"/>
  <c r="P399" i="18"/>
  <c r="O399" i="18"/>
  <c r="G399" i="18"/>
  <c r="J399" i="18"/>
  <c r="Q399" i="18"/>
  <c r="A400" i="18" a="1"/>
  <c r="A400" i="18" s="1"/>
  <c r="E399" i="18"/>
  <c r="N399" i="18"/>
  <c r="C399" i="18"/>
  <c r="K399" i="18"/>
  <c r="L399" i="18"/>
  <c r="M399" i="18"/>
  <c r="A399" i="21" a="1"/>
  <c r="A399" i="21" s="1"/>
  <c r="E398" i="21"/>
  <c r="F399" i="21" s="1" a="1"/>
  <c r="F399" i="21" s="1"/>
  <c r="J398" i="21"/>
  <c r="C398" i="21"/>
  <c r="I398" i="21"/>
  <c r="H398" i="21"/>
  <c r="M398" i="21"/>
  <c r="O398" i="21"/>
  <c r="N398" i="21"/>
  <c r="K398" i="21"/>
  <c r="L398" i="21"/>
  <c r="A402" i="25" l="1" a="1"/>
  <c r="A402" i="25" s="1"/>
  <c r="H401" i="25"/>
  <c r="M401" i="25"/>
  <c r="C401" i="25"/>
  <c r="L401" i="25"/>
  <c r="K401" i="25"/>
  <c r="J401" i="25"/>
  <c r="F401" i="25"/>
  <c r="G401" i="25"/>
  <c r="I401" i="25"/>
  <c r="H400" i="18" a="1"/>
  <c r="H400" i="18" s="1"/>
  <c r="P400" i="18"/>
  <c r="A401" i="18" a="1"/>
  <c r="A401" i="18" s="1"/>
  <c r="N400" i="18"/>
  <c r="L400" i="18"/>
  <c r="K400" i="18"/>
  <c r="J400" i="18"/>
  <c r="G400" i="18"/>
  <c r="M400" i="18"/>
  <c r="E400" i="18"/>
  <c r="C400" i="18"/>
  <c r="O400" i="18"/>
  <c r="Q400" i="18"/>
  <c r="F400" i="18" a="1"/>
  <c r="F400" i="18" s="1"/>
  <c r="A400" i="21" a="1"/>
  <c r="A400" i="21" s="1"/>
  <c r="N399" i="21"/>
  <c r="L399" i="21"/>
  <c r="K399" i="21"/>
  <c r="M399" i="21"/>
  <c r="E399" i="21"/>
  <c r="F400" i="21" s="1" a="1"/>
  <c r="F400" i="21" s="1"/>
  <c r="C399" i="21"/>
  <c r="O399" i="21"/>
  <c r="J399" i="21"/>
  <c r="I399" i="21"/>
  <c r="H399" i="21"/>
  <c r="A403" i="25" l="1" a="1"/>
  <c r="A403" i="25" s="1"/>
  <c r="M402" i="25"/>
  <c r="L402" i="25"/>
  <c r="F402" i="25"/>
  <c r="C402" i="25"/>
  <c r="K402" i="25"/>
  <c r="J402" i="25"/>
  <c r="I402" i="25"/>
  <c r="H402" i="25"/>
  <c r="G402" i="25"/>
  <c r="H401" i="18" a="1"/>
  <c r="H401" i="18" s="1"/>
  <c r="C401" i="18"/>
  <c r="K401" i="18"/>
  <c r="M401" i="18"/>
  <c r="N401" i="18"/>
  <c r="O401" i="18"/>
  <c r="L401" i="18"/>
  <c r="J401" i="18"/>
  <c r="P401" i="18"/>
  <c r="E401" i="18"/>
  <c r="Q401" i="18"/>
  <c r="G401" i="18"/>
  <c r="A402" i="18" a="1"/>
  <c r="A402" i="18" s="1"/>
  <c r="F401" i="18" a="1"/>
  <c r="F401" i="18" s="1"/>
  <c r="A401" i="21" a="1"/>
  <c r="A401" i="21" s="1"/>
  <c r="E400" i="21"/>
  <c r="F401" i="21" s="1" a="1"/>
  <c r="F401" i="21" s="1"/>
  <c r="O400" i="21"/>
  <c r="N400" i="21"/>
  <c r="C400" i="21"/>
  <c r="H400" i="21"/>
  <c r="M400" i="21"/>
  <c r="L400" i="21"/>
  <c r="I400" i="21"/>
  <c r="J400" i="21"/>
  <c r="K400" i="21"/>
  <c r="A404" i="25" l="1" a="1"/>
  <c r="A404" i="25" s="1"/>
  <c r="I403" i="25"/>
  <c r="J403" i="25"/>
  <c r="L403" i="25"/>
  <c r="C403" i="25"/>
  <c r="F403" i="25"/>
  <c r="H403" i="25"/>
  <c r="G403" i="25"/>
  <c r="M403" i="25"/>
  <c r="K403" i="25"/>
  <c r="H402" i="18" a="1"/>
  <c r="H402" i="18" s="1"/>
  <c r="O402" i="18"/>
  <c r="E402" i="18"/>
  <c r="J402" i="18"/>
  <c r="N402" i="18"/>
  <c r="Q402" i="18"/>
  <c r="K402" i="18"/>
  <c r="G402" i="18"/>
  <c r="A403" i="18" a="1"/>
  <c r="A403" i="18" s="1"/>
  <c r="C402" i="18"/>
  <c r="M402" i="18"/>
  <c r="L402" i="18"/>
  <c r="P402" i="18"/>
  <c r="F402" i="18" a="1"/>
  <c r="F402" i="18" s="1"/>
  <c r="A402" i="21" a="1"/>
  <c r="A402" i="21" s="1"/>
  <c r="E401" i="21"/>
  <c r="F402" i="21" s="1" a="1"/>
  <c r="F402" i="21" s="1"/>
  <c r="M401" i="21"/>
  <c r="C401" i="21"/>
  <c r="K401" i="21"/>
  <c r="I401" i="21"/>
  <c r="H401" i="21"/>
  <c r="N401" i="21"/>
  <c r="O401" i="21"/>
  <c r="J401" i="21"/>
  <c r="L401" i="21"/>
  <c r="A405" i="25" l="1" a="1"/>
  <c r="A405" i="25" s="1"/>
  <c r="J404" i="25"/>
  <c r="I404" i="25"/>
  <c r="C404" i="25"/>
  <c r="H404" i="25"/>
  <c r="G404" i="25"/>
  <c r="F404" i="25"/>
  <c r="M404" i="25"/>
  <c r="L404" i="25"/>
  <c r="K404" i="25"/>
  <c r="H403" i="18" a="1"/>
  <c r="H403" i="18" s="1"/>
  <c r="C403" i="18"/>
  <c r="N403" i="18"/>
  <c r="P403" i="18"/>
  <c r="E403" i="18"/>
  <c r="Q403" i="18"/>
  <c r="A404" i="18" a="1"/>
  <c r="A404" i="18" s="1"/>
  <c r="M403" i="18"/>
  <c r="L403" i="18"/>
  <c r="O403" i="18"/>
  <c r="K403" i="18"/>
  <c r="J403" i="18"/>
  <c r="G403" i="18"/>
  <c r="F403" i="18" a="1"/>
  <c r="F403" i="18" s="1"/>
  <c r="A403" i="21" a="1"/>
  <c r="A403" i="21" s="1"/>
  <c r="E402" i="21"/>
  <c r="F403" i="21" s="1" a="1"/>
  <c r="F403" i="21" s="1"/>
  <c r="L402" i="21"/>
  <c r="C402" i="21"/>
  <c r="H402" i="21"/>
  <c r="M402" i="21"/>
  <c r="K402" i="21"/>
  <c r="J402" i="21"/>
  <c r="I402" i="21"/>
  <c r="O402" i="21"/>
  <c r="N402" i="21"/>
  <c r="H404" i="18" l="1" a="1"/>
  <c r="H404" i="18" s="1"/>
  <c r="A406" i="25" a="1"/>
  <c r="A406" i="25" s="1"/>
  <c r="G405" i="25"/>
  <c r="M405" i="25"/>
  <c r="C405" i="25"/>
  <c r="L405" i="25"/>
  <c r="J405" i="25"/>
  <c r="H405" i="25"/>
  <c r="F405" i="25"/>
  <c r="I405" i="25"/>
  <c r="K405" i="25"/>
  <c r="Q404" i="18"/>
  <c r="A405" i="18" a="1"/>
  <c r="A405" i="18" s="1"/>
  <c r="M404" i="18"/>
  <c r="G404" i="18"/>
  <c r="J404" i="18"/>
  <c r="K404" i="18"/>
  <c r="E404" i="18"/>
  <c r="N404" i="18"/>
  <c r="C404" i="18"/>
  <c r="L404" i="18"/>
  <c r="O404" i="18"/>
  <c r="P404" i="18"/>
  <c r="F404" i="18" a="1"/>
  <c r="F404" i="18" s="1"/>
  <c r="A404" i="21" a="1"/>
  <c r="A404" i="21" s="1"/>
  <c r="E403" i="21"/>
  <c r="F404" i="21" s="1" a="1"/>
  <c r="F404" i="21" s="1"/>
  <c r="J403" i="21"/>
  <c r="C403" i="21"/>
  <c r="I403" i="21"/>
  <c r="L403" i="21"/>
  <c r="K403" i="21"/>
  <c r="N403" i="21"/>
  <c r="O403" i="21"/>
  <c r="M403" i="21"/>
  <c r="H403" i="21"/>
  <c r="A407" i="25" l="1" a="1"/>
  <c r="A407" i="25" s="1"/>
  <c r="K406" i="25"/>
  <c r="G406" i="25"/>
  <c r="C406" i="25"/>
  <c r="F406" i="25"/>
  <c r="M406" i="25"/>
  <c r="L406" i="25"/>
  <c r="H406" i="25"/>
  <c r="J406" i="25"/>
  <c r="I406" i="25"/>
  <c r="H405" i="18" a="1"/>
  <c r="H405" i="18" s="1"/>
  <c r="F405" i="18" a="1"/>
  <c r="F405" i="18" s="1"/>
  <c r="G405" i="18"/>
  <c r="M405" i="18"/>
  <c r="E405" i="18"/>
  <c r="K405" i="18"/>
  <c r="C405" i="18"/>
  <c r="N405" i="18"/>
  <c r="P405" i="18"/>
  <c r="L405" i="18"/>
  <c r="Q405" i="18"/>
  <c r="J405" i="18"/>
  <c r="O405" i="18"/>
  <c r="A406" i="18" a="1"/>
  <c r="A406" i="18" s="1"/>
  <c r="A405" i="21" a="1"/>
  <c r="A405" i="21" s="1"/>
  <c r="E404" i="21"/>
  <c r="F405" i="21" s="1" a="1"/>
  <c r="F405" i="21" s="1"/>
  <c r="L404" i="21"/>
  <c r="C404" i="21"/>
  <c r="I404" i="21"/>
  <c r="J404" i="21"/>
  <c r="H404" i="21"/>
  <c r="M404" i="21"/>
  <c r="N404" i="21"/>
  <c r="O404" i="21"/>
  <c r="K404" i="21"/>
  <c r="A408" i="25" l="1" a="1"/>
  <c r="A408" i="25" s="1"/>
  <c r="G407" i="25"/>
  <c r="I407" i="25"/>
  <c r="C407" i="25"/>
  <c r="M407" i="25"/>
  <c r="K407" i="25"/>
  <c r="H407" i="25"/>
  <c r="J407" i="25"/>
  <c r="F407" i="25"/>
  <c r="L407" i="25"/>
  <c r="H406" i="18" a="1"/>
  <c r="H406" i="18" s="1"/>
  <c r="P406" i="18"/>
  <c r="E406" i="18"/>
  <c r="J406" i="18"/>
  <c r="C406" i="18"/>
  <c r="G406" i="18"/>
  <c r="A407" i="18" a="1"/>
  <c r="A407" i="18" s="1"/>
  <c r="M406" i="18"/>
  <c r="N406" i="18"/>
  <c r="L406" i="18"/>
  <c r="K406" i="18"/>
  <c r="Q406" i="18"/>
  <c r="O406" i="18"/>
  <c r="F406" i="18" a="1"/>
  <c r="F406" i="18" s="1"/>
  <c r="A406" i="21" a="1"/>
  <c r="A406" i="21" s="1"/>
  <c r="M405" i="21"/>
  <c r="E405" i="21"/>
  <c r="F406" i="21" s="1" a="1"/>
  <c r="F406" i="21" s="1"/>
  <c r="H405" i="21"/>
  <c r="I405" i="21"/>
  <c r="C405" i="21"/>
  <c r="N405" i="21"/>
  <c r="L405" i="21"/>
  <c r="O405" i="21"/>
  <c r="K405" i="21"/>
  <c r="J405" i="21"/>
  <c r="A409" i="25" l="1" a="1"/>
  <c r="A409" i="25" s="1"/>
  <c r="J408" i="25"/>
  <c r="G408" i="25"/>
  <c r="I408" i="25"/>
  <c r="F408" i="25"/>
  <c r="C408" i="25"/>
  <c r="L408" i="25"/>
  <c r="K408" i="25"/>
  <c r="M408" i="25"/>
  <c r="H408" i="25"/>
  <c r="H407" i="18" a="1"/>
  <c r="H407" i="18" s="1"/>
  <c r="C407" i="18"/>
  <c r="L407" i="18"/>
  <c r="O407" i="18"/>
  <c r="K407" i="18"/>
  <c r="Q407" i="18"/>
  <c r="N407" i="18"/>
  <c r="J407" i="18"/>
  <c r="P407" i="18"/>
  <c r="M407" i="18"/>
  <c r="G407" i="18"/>
  <c r="A408" i="18" a="1"/>
  <c r="A408" i="18" s="1"/>
  <c r="E407" i="18"/>
  <c r="F407" i="18" a="1"/>
  <c r="F407" i="18" s="1"/>
  <c r="A407" i="21" a="1"/>
  <c r="A407" i="21" s="1"/>
  <c r="E406" i="21"/>
  <c r="F407" i="21" s="1" a="1"/>
  <c r="F407" i="21" s="1"/>
  <c r="K406" i="21"/>
  <c r="J406" i="21"/>
  <c r="M406" i="21"/>
  <c r="C406" i="21"/>
  <c r="H406" i="21"/>
  <c r="I406" i="21"/>
  <c r="O406" i="21"/>
  <c r="N406" i="21"/>
  <c r="L406" i="21"/>
  <c r="A410" i="25" l="1" a="1"/>
  <c r="A410" i="25" s="1"/>
  <c r="G409" i="25"/>
  <c r="M409" i="25"/>
  <c r="C409" i="25"/>
  <c r="L409" i="25"/>
  <c r="K409" i="25"/>
  <c r="I409" i="25"/>
  <c r="H409" i="25"/>
  <c r="J409" i="25"/>
  <c r="F409" i="25"/>
  <c r="H408" i="18" a="1"/>
  <c r="H408" i="18" s="1"/>
  <c r="F408" i="18" a="1"/>
  <c r="F408" i="18" s="1"/>
  <c r="P408" i="18"/>
  <c r="E408" i="18"/>
  <c r="M408" i="18"/>
  <c r="K408" i="18"/>
  <c r="L408" i="18"/>
  <c r="Q408" i="18"/>
  <c r="G408" i="18"/>
  <c r="A409" i="18" a="1"/>
  <c r="A409" i="18" s="1"/>
  <c r="C408" i="18"/>
  <c r="J408" i="18"/>
  <c r="O408" i="18"/>
  <c r="N408" i="18"/>
  <c r="A408" i="21" a="1"/>
  <c r="A408" i="21" s="1"/>
  <c r="E407" i="21"/>
  <c r="F408" i="21" s="1" a="1"/>
  <c r="F408" i="21" s="1"/>
  <c r="O407" i="21"/>
  <c r="K407" i="21"/>
  <c r="N407" i="21"/>
  <c r="C407" i="21"/>
  <c r="L407" i="21"/>
  <c r="J407" i="21"/>
  <c r="I407" i="21"/>
  <c r="H407" i="21"/>
  <c r="M407" i="21"/>
  <c r="A411" i="25" l="1" a="1"/>
  <c r="A411" i="25" s="1"/>
  <c r="F410" i="25"/>
  <c r="K410" i="25"/>
  <c r="C410" i="25"/>
  <c r="H410" i="25"/>
  <c r="M410" i="25"/>
  <c r="I410" i="25"/>
  <c r="J410" i="25"/>
  <c r="G410" i="25"/>
  <c r="L410" i="25"/>
  <c r="H409" i="18" a="1"/>
  <c r="H409" i="18" s="1"/>
  <c r="F409" i="18" a="1"/>
  <c r="F409" i="18" s="1"/>
  <c r="C409" i="18"/>
  <c r="J409" i="18"/>
  <c r="K409" i="18"/>
  <c r="N409" i="18"/>
  <c r="O409" i="18"/>
  <c r="M409" i="18"/>
  <c r="L409" i="18"/>
  <c r="A410" i="18" a="1"/>
  <c r="A410" i="18" s="1"/>
  <c r="Q409" i="18"/>
  <c r="G409" i="18"/>
  <c r="E409" i="18"/>
  <c r="P409" i="18"/>
  <c r="A409" i="21" a="1"/>
  <c r="A409" i="21" s="1"/>
  <c r="N408" i="21"/>
  <c r="E408" i="21"/>
  <c r="F409" i="21" s="1" a="1"/>
  <c r="F409" i="21" s="1"/>
  <c r="H408" i="21"/>
  <c r="L408" i="21"/>
  <c r="K408" i="21"/>
  <c r="M408" i="21"/>
  <c r="C408" i="21"/>
  <c r="J408" i="21"/>
  <c r="O408" i="21"/>
  <c r="I408" i="21"/>
  <c r="A412" i="25" l="1" a="1"/>
  <c r="A412" i="25" s="1"/>
  <c r="I411" i="25"/>
  <c r="L411" i="25"/>
  <c r="C411" i="25"/>
  <c r="G411" i="25"/>
  <c r="K411" i="25"/>
  <c r="F411" i="25"/>
  <c r="H411" i="25"/>
  <c r="J411" i="25"/>
  <c r="M411" i="25"/>
  <c r="H410" i="18" a="1"/>
  <c r="H410" i="18" s="1"/>
  <c r="F410" i="18" a="1"/>
  <c r="F410" i="18" s="1"/>
  <c r="O410" i="18"/>
  <c r="K410" i="18"/>
  <c r="E410" i="18"/>
  <c r="M410" i="18"/>
  <c r="C410" i="18"/>
  <c r="A411" i="18" a="1"/>
  <c r="A411" i="18" s="1"/>
  <c r="P410" i="18"/>
  <c r="Q410" i="18"/>
  <c r="G410" i="18"/>
  <c r="J410" i="18"/>
  <c r="N410" i="18"/>
  <c r="L410" i="18"/>
  <c r="A410" i="21" a="1"/>
  <c r="A410" i="21" s="1"/>
  <c r="E409" i="21"/>
  <c r="F410" i="21" s="1" a="1"/>
  <c r="F410" i="21" s="1"/>
  <c r="O409" i="21"/>
  <c r="H409" i="21"/>
  <c r="C409" i="21"/>
  <c r="M409" i="21"/>
  <c r="L409" i="21"/>
  <c r="J409" i="21"/>
  <c r="K409" i="21"/>
  <c r="I409" i="21"/>
  <c r="N409" i="21"/>
  <c r="A413" i="25" l="1" a="1"/>
  <c r="A413" i="25" s="1"/>
  <c r="G412" i="25"/>
  <c r="M412" i="25"/>
  <c r="C412" i="25"/>
  <c r="L412" i="25"/>
  <c r="F412" i="25"/>
  <c r="I412" i="25"/>
  <c r="H412" i="25"/>
  <c r="K412" i="25"/>
  <c r="J412" i="25"/>
  <c r="H411" i="18" a="1"/>
  <c r="H411" i="18" s="1"/>
  <c r="G411" i="18"/>
  <c r="P411" i="18"/>
  <c r="L411" i="18"/>
  <c r="J411" i="18"/>
  <c r="E411" i="18"/>
  <c r="Q411" i="18"/>
  <c r="C411" i="18"/>
  <c r="N411" i="18"/>
  <c r="M411" i="18"/>
  <c r="K411" i="18"/>
  <c r="O411" i="18"/>
  <c r="A412" i="18" a="1"/>
  <c r="A412" i="18" s="1"/>
  <c r="F411" i="18" a="1"/>
  <c r="F411" i="18" s="1"/>
  <c r="H412" i="18" s="1" a="1"/>
  <c r="H412" i="18" s="1"/>
  <c r="A411" i="21" a="1"/>
  <c r="A411" i="21" s="1"/>
  <c r="E410" i="21"/>
  <c r="F411" i="21" s="1" a="1"/>
  <c r="F411" i="21" s="1"/>
  <c r="L410" i="21"/>
  <c r="O410" i="21"/>
  <c r="K410" i="21"/>
  <c r="J410" i="21"/>
  <c r="C410" i="21"/>
  <c r="M410" i="21"/>
  <c r="N410" i="21"/>
  <c r="H410" i="21"/>
  <c r="I410" i="21"/>
  <c r="A414" i="25" l="1" a="1"/>
  <c r="A414" i="25" s="1"/>
  <c r="H413" i="25"/>
  <c r="F413" i="25"/>
  <c r="C413" i="25"/>
  <c r="M413" i="25"/>
  <c r="G413" i="25"/>
  <c r="L413" i="25"/>
  <c r="K413" i="25"/>
  <c r="J413" i="25"/>
  <c r="I413" i="25"/>
  <c r="F412" i="18" a="1"/>
  <c r="F412" i="18" s="1"/>
  <c r="P412" i="18"/>
  <c r="A413" i="18" a="1"/>
  <c r="A413" i="18" s="1"/>
  <c r="E412" i="18"/>
  <c r="K412" i="18"/>
  <c r="M412" i="18"/>
  <c r="G412" i="18"/>
  <c r="L412" i="18"/>
  <c r="Q412" i="18"/>
  <c r="N412" i="18"/>
  <c r="O412" i="18"/>
  <c r="C412" i="18"/>
  <c r="J412" i="18"/>
  <c r="A412" i="21" a="1"/>
  <c r="A412" i="21" s="1"/>
  <c r="E411" i="21"/>
  <c r="F412" i="21" s="1" a="1"/>
  <c r="F412" i="21" s="1"/>
  <c r="K411" i="21"/>
  <c r="I411" i="21"/>
  <c r="C411" i="21"/>
  <c r="H411" i="21"/>
  <c r="J411" i="21"/>
  <c r="N411" i="21"/>
  <c r="L411" i="21"/>
  <c r="O411" i="21"/>
  <c r="M411" i="21"/>
  <c r="A415" i="25" l="1" a="1"/>
  <c r="A415" i="25" s="1"/>
  <c r="F414" i="25"/>
  <c r="H414" i="25"/>
  <c r="C414" i="25"/>
  <c r="I414" i="25"/>
  <c r="J414" i="25"/>
  <c r="L414" i="25"/>
  <c r="G414" i="25"/>
  <c r="M414" i="25"/>
  <c r="K414" i="25"/>
  <c r="H413" i="18" a="1"/>
  <c r="H413" i="18" s="1"/>
  <c r="F413" i="18" a="1"/>
  <c r="F413" i="18" s="1"/>
  <c r="G413" i="18"/>
  <c r="P413" i="18"/>
  <c r="E413" i="18"/>
  <c r="J413" i="18"/>
  <c r="Q413" i="18"/>
  <c r="M413" i="18"/>
  <c r="C413" i="18"/>
  <c r="K413" i="18"/>
  <c r="L413" i="18"/>
  <c r="O413" i="18"/>
  <c r="A414" i="18" a="1"/>
  <c r="A414" i="18" s="1"/>
  <c r="N413" i="18"/>
  <c r="A413" i="21" a="1"/>
  <c r="A413" i="21" s="1"/>
  <c r="E412" i="21"/>
  <c r="F413" i="21" s="1" a="1"/>
  <c r="F413" i="21" s="1"/>
  <c r="L412" i="21"/>
  <c r="K412" i="21"/>
  <c r="C412" i="21"/>
  <c r="J412" i="21"/>
  <c r="I412" i="21"/>
  <c r="O412" i="21"/>
  <c r="N412" i="21"/>
  <c r="H412" i="21"/>
  <c r="M412" i="21"/>
  <c r="A416" i="25" l="1" a="1"/>
  <c r="A416" i="25" s="1"/>
  <c r="H415" i="25"/>
  <c r="L415" i="25"/>
  <c r="C415" i="25"/>
  <c r="F415" i="25"/>
  <c r="M415" i="25"/>
  <c r="J415" i="25"/>
  <c r="K415" i="25"/>
  <c r="I415" i="25"/>
  <c r="G415" i="25"/>
  <c r="H414" i="18" a="1"/>
  <c r="H414" i="18" s="1"/>
  <c r="P414" i="18"/>
  <c r="Q414" i="18"/>
  <c r="E414" i="18"/>
  <c r="A415" i="18" a="1"/>
  <c r="A415" i="18" s="1"/>
  <c r="K414" i="18"/>
  <c r="L414" i="18"/>
  <c r="O414" i="18"/>
  <c r="G414" i="18"/>
  <c r="M414" i="18"/>
  <c r="N414" i="18"/>
  <c r="C414" i="18"/>
  <c r="J414" i="18"/>
  <c r="F414" i="18" a="1"/>
  <c r="F414" i="18" s="1"/>
  <c r="A414" i="21" a="1"/>
  <c r="A414" i="21" s="1"/>
  <c r="E413" i="21"/>
  <c r="F414" i="21" s="1" a="1"/>
  <c r="F414" i="21" s="1"/>
  <c r="N413" i="21"/>
  <c r="C413" i="21"/>
  <c r="K413" i="21"/>
  <c r="H413" i="21"/>
  <c r="O413" i="21"/>
  <c r="M413" i="21"/>
  <c r="L413" i="21"/>
  <c r="J413" i="21"/>
  <c r="I413" i="21"/>
  <c r="A417" i="25" l="1" a="1"/>
  <c r="A417" i="25" s="1"/>
  <c r="L416" i="25"/>
  <c r="F416" i="25"/>
  <c r="C416" i="25"/>
  <c r="M416" i="25"/>
  <c r="K416" i="25"/>
  <c r="J416" i="25"/>
  <c r="I416" i="25"/>
  <c r="H416" i="25"/>
  <c r="G416" i="25"/>
  <c r="H415" i="18" a="1"/>
  <c r="H415" i="18" s="1"/>
  <c r="E415" i="18"/>
  <c r="O415" i="18"/>
  <c r="C415" i="18"/>
  <c r="P415" i="18"/>
  <c r="K415" i="18"/>
  <c r="N415" i="18"/>
  <c r="G415" i="18"/>
  <c r="M415" i="18"/>
  <c r="L415" i="18"/>
  <c r="A416" i="18" a="1"/>
  <c r="A416" i="18" s="1"/>
  <c r="J415" i="18"/>
  <c r="Q415" i="18"/>
  <c r="F415" i="18" a="1"/>
  <c r="F415" i="18" s="1"/>
  <c r="A415" i="21" a="1"/>
  <c r="A415" i="21" s="1"/>
  <c r="H414" i="21"/>
  <c r="N414" i="21"/>
  <c r="K414" i="21"/>
  <c r="L414" i="21"/>
  <c r="O414" i="21"/>
  <c r="E414" i="21"/>
  <c r="F415" i="21" s="1" a="1"/>
  <c r="F415" i="21" s="1"/>
  <c r="J414" i="21"/>
  <c r="C414" i="21"/>
  <c r="I414" i="21"/>
  <c r="M414" i="21"/>
  <c r="A418" i="25" l="1" a="1"/>
  <c r="A418" i="25" s="1"/>
  <c r="M417" i="25"/>
  <c r="G417" i="25"/>
  <c r="C417" i="25"/>
  <c r="K417" i="25"/>
  <c r="J417" i="25"/>
  <c r="L417" i="25"/>
  <c r="I417" i="25"/>
  <c r="H417" i="25"/>
  <c r="F417" i="25"/>
  <c r="H416" i="18" a="1"/>
  <c r="H416" i="18" s="1"/>
  <c r="Q416" i="18"/>
  <c r="C416" i="18"/>
  <c r="E416" i="18"/>
  <c r="L416" i="18"/>
  <c r="J416" i="18"/>
  <c r="A417" i="18" a="1"/>
  <c r="A417" i="18" s="1"/>
  <c r="K416" i="18"/>
  <c r="M416" i="18"/>
  <c r="N416" i="18"/>
  <c r="G416" i="18"/>
  <c r="O416" i="18"/>
  <c r="P416" i="18"/>
  <c r="F416" i="18" a="1"/>
  <c r="F416" i="18" s="1"/>
  <c r="A416" i="21" a="1"/>
  <c r="A416" i="21" s="1"/>
  <c r="E415" i="21"/>
  <c r="F416" i="21" s="1" a="1"/>
  <c r="F416" i="21" s="1"/>
  <c r="M415" i="21"/>
  <c r="I415" i="21"/>
  <c r="C415" i="21"/>
  <c r="O415" i="21"/>
  <c r="N415" i="21"/>
  <c r="J415" i="21"/>
  <c r="L415" i="21"/>
  <c r="K415" i="21"/>
  <c r="H415" i="21"/>
  <c r="A419" i="25" l="1" a="1"/>
  <c r="A419" i="25" s="1"/>
  <c r="G418" i="25"/>
  <c r="F418" i="25"/>
  <c r="C418" i="25"/>
  <c r="I418" i="25"/>
  <c r="M418" i="25"/>
  <c r="H418" i="25"/>
  <c r="J418" i="25"/>
  <c r="K418" i="25"/>
  <c r="L418" i="25"/>
  <c r="H417" i="18" a="1"/>
  <c r="H417" i="18" s="1"/>
  <c r="P417" i="18"/>
  <c r="Q417" i="18"/>
  <c r="O417" i="18"/>
  <c r="C417" i="18"/>
  <c r="G417" i="18"/>
  <c r="M417" i="18"/>
  <c r="N417" i="18"/>
  <c r="E417" i="18"/>
  <c r="K417" i="18"/>
  <c r="J417" i="18"/>
  <c r="A418" i="18" a="1"/>
  <c r="A418" i="18" s="1"/>
  <c r="L417" i="18"/>
  <c r="F417" i="18" a="1"/>
  <c r="F417" i="18" s="1"/>
  <c r="A417" i="21" a="1"/>
  <c r="A417" i="21" s="1"/>
  <c r="E416" i="21"/>
  <c r="F417" i="21" s="1" a="1"/>
  <c r="F417" i="21" s="1"/>
  <c r="M416" i="21"/>
  <c r="K416" i="21"/>
  <c r="C416" i="21"/>
  <c r="L416" i="21"/>
  <c r="I416" i="21"/>
  <c r="J416" i="21"/>
  <c r="N416" i="21"/>
  <c r="H416" i="21"/>
  <c r="O416" i="21"/>
  <c r="A420" i="25" l="1" a="1"/>
  <c r="A420" i="25" s="1"/>
  <c r="H419" i="25"/>
  <c r="I419" i="25"/>
  <c r="F419" i="25"/>
  <c r="C419" i="25"/>
  <c r="L419" i="25"/>
  <c r="M419" i="25"/>
  <c r="K419" i="25"/>
  <c r="G419" i="25"/>
  <c r="J419" i="25"/>
  <c r="H418" i="18" a="1"/>
  <c r="H418" i="18" s="1"/>
  <c r="P418" i="18"/>
  <c r="N418" i="18"/>
  <c r="O418" i="18"/>
  <c r="L418" i="18"/>
  <c r="A419" i="18" a="1"/>
  <c r="A419" i="18" s="1"/>
  <c r="E418" i="18"/>
  <c r="C418" i="18"/>
  <c r="K418" i="18"/>
  <c r="Q418" i="18"/>
  <c r="G418" i="18"/>
  <c r="M418" i="18"/>
  <c r="J418" i="18"/>
  <c r="F418" i="18" a="1"/>
  <c r="F418" i="18" s="1"/>
  <c r="A418" i="21" a="1"/>
  <c r="A418" i="21" s="1"/>
  <c r="J417" i="21"/>
  <c r="O417" i="21"/>
  <c r="E417" i="21"/>
  <c r="F418" i="21" s="1" a="1"/>
  <c r="F418" i="21" s="1"/>
  <c r="K417" i="21"/>
  <c r="M417" i="21"/>
  <c r="C417" i="21"/>
  <c r="I417" i="21"/>
  <c r="N417" i="21"/>
  <c r="L417" i="21"/>
  <c r="H417" i="21"/>
  <c r="A421" i="25" l="1" a="1"/>
  <c r="A421" i="25" s="1"/>
  <c r="M420" i="25"/>
  <c r="J420" i="25"/>
  <c r="C420" i="25"/>
  <c r="I420" i="25"/>
  <c r="K420" i="25"/>
  <c r="H420" i="25"/>
  <c r="F420" i="25"/>
  <c r="G420" i="25"/>
  <c r="L420" i="25"/>
  <c r="H419" i="18" a="1"/>
  <c r="H419" i="18" s="1"/>
  <c r="F419" i="18" a="1"/>
  <c r="F419" i="18" s="1"/>
  <c r="G419" i="18"/>
  <c r="K419" i="18"/>
  <c r="M419" i="18"/>
  <c r="L419" i="18"/>
  <c r="E419" i="18"/>
  <c r="J419" i="18"/>
  <c r="Q419" i="18"/>
  <c r="O419" i="18"/>
  <c r="C419" i="18"/>
  <c r="N419" i="18"/>
  <c r="P419" i="18"/>
  <c r="A420" i="18" a="1"/>
  <c r="A420" i="18" s="1"/>
  <c r="A419" i="21" a="1"/>
  <c r="A419" i="21" s="1"/>
  <c r="M418" i="21"/>
  <c r="I418" i="21"/>
  <c r="O418" i="21"/>
  <c r="N418" i="21"/>
  <c r="E418" i="21"/>
  <c r="F419" i="21" s="1" a="1"/>
  <c r="F419" i="21" s="1"/>
  <c r="K418" i="21"/>
  <c r="J418" i="21"/>
  <c r="C418" i="21"/>
  <c r="H418" i="21"/>
  <c r="L418" i="21"/>
  <c r="A422" i="25" l="1" a="1"/>
  <c r="A422" i="25" s="1"/>
  <c r="G421" i="25"/>
  <c r="M421" i="25"/>
  <c r="C421" i="25"/>
  <c r="F421" i="25"/>
  <c r="J421" i="25"/>
  <c r="H421" i="25"/>
  <c r="K421" i="25"/>
  <c r="L421" i="25"/>
  <c r="I421" i="25"/>
  <c r="H420" i="18" a="1"/>
  <c r="H420" i="18" s="1"/>
  <c r="F420" i="18" a="1"/>
  <c r="F420" i="18" s="1"/>
  <c r="G420" i="18"/>
  <c r="M420" i="18"/>
  <c r="E420" i="18"/>
  <c r="O420" i="18"/>
  <c r="L420" i="18"/>
  <c r="N420" i="18"/>
  <c r="J420" i="18"/>
  <c r="C420" i="18"/>
  <c r="A421" i="18" a="1"/>
  <c r="A421" i="18" s="1"/>
  <c r="K420" i="18"/>
  <c r="Q420" i="18"/>
  <c r="P420" i="18"/>
  <c r="A420" i="21" a="1"/>
  <c r="A420" i="21" s="1"/>
  <c r="L419" i="21"/>
  <c r="E419" i="21"/>
  <c r="F420" i="21" s="1" a="1"/>
  <c r="F420" i="21" s="1"/>
  <c r="M419" i="21"/>
  <c r="J419" i="21"/>
  <c r="C419" i="21"/>
  <c r="N419" i="21"/>
  <c r="K419" i="21"/>
  <c r="O419" i="21"/>
  <c r="H419" i="21"/>
  <c r="I419" i="21"/>
  <c r="A423" i="25" l="1" a="1"/>
  <c r="A423" i="25" s="1"/>
  <c r="G422" i="25"/>
  <c r="I422" i="25"/>
  <c r="C422" i="25"/>
  <c r="H422" i="25"/>
  <c r="F422" i="25"/>
  <c r="M422" i="25"/>
  <c r="L422" i="25"/>
  <c r="J422" i="25"/>
  <c r="K422" i="25"/>
  <c r="H421" i="18" a="1"/>
  <c r="H421" i="18" s="1"/>
  <c r="F421" i="18" a="1"/>
  <c r="F421" i="18" s="1"/>
  <c r="P421" i="18"/>
  <c r="K421" i="18"/>
  <c r="A422" i="18" a="1"/>
  <c r="A422" i="18" s="1"/>
  <c r="Q421" i="18"/>
  <c r="N421" i="18"/>
  <c r="G421" i="18"/>
  <c r="L421" i="18"/>
  <c r="M421" i="18"/>
  <c r="E421" i="18"/>
  <c r="J421" i="18"/>
  <c r="C421" i="18"/>
  <c r="O421" i="18"/>
  <c r="A421" i="21" a="1"/>
  <c r="A421" i="21" s="1"/>
  <c r="E420" i="21"/>
  <c r="F421" i="21" s="1" a="1"/>
  <c r="F421" i="21" s="1"/>
  <c r="J420" i="21"/>
  <c r="C420" i="21"/>
  <c r="L420" i="21"/>
  <c r="H420" i="21"/>
  <c r="N420" i="21"/>
  <c r="O420" i="21"/>
  <c r="K420" i="21"/>
  <c r="M420" i="21"/>
  <c r="I420" i="21"/>
  <c r="A424" i="25" l="1" a="1"/>
  <c r="A424" i="25" s="1"/>
  <c r="F423" i="25"/>
  <c r="K423" i="25"/>
  <c r="C423" i="25"/>
  <c r="L423" i="25"/>
  <c r="H423" i="25"/>
  <c r="J423" i="25"/>
  <c r="M423" i="25"/>
  <c r="G423" i="25"/>
  <c r="I423" i="25"/>
  <c r="H422" i="18" a="1"/>
  <c r="H422" i="18" s="1"/>
  <c r="E422" i="18"/>
  <c r="L422" i="18"/>
  <c r="Q422" i="18"/>
  <c r="P422" i="18"/>
  <c r="C422" i="18"/>
  <c r="A423" i="18" a="1"/>
  <c r="A423" i="18" s="1"/>
  <c r="N422" i="18"/>
  <c r="J422" i="18"/>
  <c r="M422" i="18"/>
  <c r="G422" i="18"/>
  <c r="O422" i="18"/>
  <c r="K422" i="18"/>
  <c r="F422" i="18" a="1"/>
  <c r="F422" i="18" s="1"/>
  <c r="A422" i="21" a="1"/>
  <c r="A422" i="21" s="1"/>
  <c r="M421" i="21"/>
  <c r="N421" i="21"/>
  <c r="E421" i="21"/>
  <c r="F422" i="21" s="1" a="1"/>
  <c r="F422" i="21" s="1"/>
  <c r="L421" i="21"/>
  <c r="O421" i="21"/>
  <c r="H421" i="21"/>
  <c r="C421" i="21"/>
  <c r="K421" i="21"/>
  <c r="I421" i="21"/>
  <c r="J421" i="21"/>
  <c r="H423" i="18" l="1" a="1"/>
  <c r="H423" i="18" s="1"/>
  <c r="A425" i="25" a="1"/>
  <c r="A425" i="25" s="1"/>
  <c r="G424" i="25"/>
  <c r="L424" i="25"/>
  <c r="C424" i="25"/>
  <c r="J424" i="25"/>
  <c r="K424" i="25"/>
  <c r="I424" i="25"/>
  <c r="F424" i="25"/>
  <c r="M424" i="25"/>
  <c r="H424" i="25"/>
  <c r="Q423" i="18"/>
  <c r="N423" i="18"/>
  <c r="K423" i="18"/>
  <c r="P423" i="18"/>
  <c r="E423" i="18"/>
  <c r="M423" i="18"/>
  <c r="G423" i="18"/>
  <c r="A424" i="18" a="1"/>
  <c r="A424" i="18" s="1"/>
  <c r="C423" i="18"/>
  <c r="L423" i="18"/>
  <c r="O423" i="18"/>
  <c r="J423" i="18"/>
  <c r="F423" i="18" a="1"/>
  <c r="F423" i="18" s="1"/>
  <c r="A423" i="21" a="1"/>
  <c r="A423" i="21" s="1"/>
  <c r="E422" i="21"/>
  <c r="F423" i="21" s="1" a="1"/>
  <c r="F423" i="21" s="1"/>
  <c r="J422" i="21"/>
  <c r="H422" i="21"/>
  <c r="K422" i="21"/>
  <c r="C422" i="21"/>
  <c r="L422" i="21"/>
  <c r="M422" i="21"/>
  <c r="O422" i="21"/>
  <c r="I422" i="21"/>
  <c r="N422" i="21"/>
  <c r="H424" i="18" l="1" a="1"/>
  <c r="H424" i="18" s="1"/>
  <c r="A426" i="25" a="1"/>
  <c r="A426" i="25" s="1"/>
  <c r="K425" i="25"/>
  <c r="L425" i="25"/>
  <c r="I425" i="25"/>
  <c r="C425" i="25"/>
  <c r="M425" i="25"/>
  <c r="J425" i="25"/>
  <c r="H425" i="25"/>
  <c r="F425" i="25"/>
  <c r="G425" i="25"/>
  <c r="F424" i="18" a="1"/>
  <c r="F424" i="18" s="1"/>
  <c r="O424" i="18"/>
  <c r="Q424" i="18"/>
  <c r="A425" i="18" a="1"/>
  <c r="A425" i="18" s="1"/>
  <c r="G424" i="18"/>
  <c r="P424" i="18"/>
  <c r="C424" i="18"/>
  <c r="E424" i="18"/>
  <c r="M424" i="18"/>
  <c r="N424" i="18"/>
  <c r="J424" i="18"/>
  <c r="K424" i="18"/>
  <c r="L424" i="18"/>
  <c r="A424" i="21" a="1"/>
  <c r="A424" i="21" s="1"/>
  <c r="K423" i="21"/>
  <c r="N423" i="21"/>
  <c r="I423" i="21"/>
  <c r="E423" i="21"/>
  <c r="F424" i="21" s="1" a="1"/>
  <c r="F424" i="21" s="1"/>
  <c r="L423" i="21"/>
  <c r="J423" i="21"/>
  <c r="H423" i="21"/>
  <c r="C423" i="21"/>
  <c r="O423" i="21"/>
  <c r="M423" i="21"/>
  <c r="A427" i="25" l="1" a="1"/>
  <c r="A427" i="25" s="1"/>
  <c r="J426" i="25"/>
  <c r="K426" i="25"/>
  <c r="C426" i="25"/>
  <c r="G426" i="25"/>
  <c r="F426" i="25"/>
  <c r="H426" i="25"/>
  <c r="M426" i="25"/>
  <c r="I426" i="25"/>
  <c r="L426" i="25"/>
  <c r="H425" i="18" a="1"/>
  <c r="H425" i="18" s="1"/>
  <c r="K425" i="18"/>
  <c r="P425" i="18"/>
  <c r="M425" i="18"/>
  <c r="L425" i="18"/>
  <c r="N425" i="18"/>
  <c r="Q425" i="18"/>
  <c r="G425" i="18"/>
  <c r="J425" i="18"/>
  <c r="E425" i="18"/>
  <c r="O425" i="18"/>
  <c r="C425" i="18"/>
  <c r="A426" i="18" a="1"/>
  <c r="A426" i="18" s="1"/>
  <c r="F425" i="18" a="1"/>
  <c r="F425" i="18" s="1"/>
  <c r="A425" i="21" a="1"/>
  <c r="A425" i="21" s="1"/>
  <c r="K424" i="21"/>
  <c r="O424" i="21"/>
  <c r="C424" i="21"/>
  <c r="M424" i="21"/>
  <c r="E424" i="21"/>
  <c r="F425" i="21" s="1" a="1"/>
  <c r="F425" i="21" s="1"/>
  <c r="I424" i="21"/>
  <c r="J424" i="21"/>
  <c r="N424" i="21"/>
  <c r="H424" i="21"/>
  <c r="L424" i="21"/>
  <c r="A428" i="25" l="1" a="1"/>
  <c r="A428" i="25" s="1"/>
  <c r="I427" i="25"/>
  <c r="H427" i="25"/>
  <c r="G427" i="25"/>
  <c r="C427" i="25"/>
  <c r="L427" i="25"/>
  <c r="M427" i="25"/>
  <c r="K427" i="25"/>
  <c r="F427" i="25"/>
  <c r="J427" i="25"/>
  <c r="H426" i="18" a="1"/>
  <c r="H426" i="18" s="1"/>
  <c r="G426" i="18"/>
  <c r="Q426" i="18"/>
  <c r="E426" i="18"/>
  <c r="L426" i="18"/>
  <c r="K426" i="18"/>
  <c r="C426" i="18"/>
  <c r="A427" i="18" a="1"/>
  <c r="A427" i="18" s="1"/>
  <c r="P426" i="18"/>
  <c r="N426" i="18"/>
  <c r="J426" i="18"/>
  <c r="M426" i="18"/>
  <c r="O426" i="18"/>
  <c r="F426" i="18" a="1"/>
  <c r="F426" i="18" s="1"/>
  <c r="A426" i="21" a="1"/>
  <c r="A426" i="21" s="1"/>
  <c r="E425" i="21"/>
  <c r="F426" i="21" s="1" a="1"/>
  <c r="F426" i="21" s="1"/>
  <c r="H425" i="21"/>
  <c r="C425" i="21"/>
  <c r="I425" i="21"/>
  <c r="N425" i="21"/>
  <c r="M425" i="21"/>
  <c r="J425" i="21"/>
  <c r="L425" i="21"/>
  <c r="O425" i="21"/>
  <c r="K425" i="21"/>
  <c r="A429" i="25" l="1" a="1"/>
  <c r="A429" i="25" s="1"/>
  <c r="M428" i="25"/>
  <c r="J428" i="25"/>
  <c r="H428" i="25"/>
  <c r="C428" i="25"/>
  <c r="L428" i="25"/>
  <c r="K428" i="25"/>
  <c r="I428" i="25"/>
  <c r="G428" i="25"/>
  <c r="F428" i="25"/>
  <c r="H427" i="18" a="1"/>
  <c r="H427" i="18" s="1"/>
  <c r="N427" i="18"/>
  <c r="M427" i="18"/>
  <c r="J427" i="18"/>
  <c r="P427" i="18"/>
  <c r="E427" i="18"/>
  <c r="K427" i="18"/>
  <c r="O427" i="18"/>
  <c r="A428" i="18" a="1"/>
  <c r="A428" i="18" s="1"/>
  <c r="Q427" i="18"/>
  <c r="G427" i="18"/>
  <c r="C427" i="18"/>
  <c r="L427" i="18"/>
  <c r="F427" i="18" a="1"/>
  <c r="F427" i="18" s="1"/>
  <c r="H428" i="18" s="1" a="1"/>
  <c r="H428" i="18" s="1"/>
  <c r="A427" i="21" a="1"/>
  <c r="A427" i="21" s="1"/>
  <c r="E426" i="21"/>
  <c r="F427" i="21" s="1" a="1"/>
  <c r="F427" i="21" s="1"/>
  <c r="J426" i="21"/>
  <c r="O426" i="21"/>
  <c r="N426" i="21"/>
  <c r="C426" i="21"/>
  <c r="L426" i="21"/>
  <c r="M426" i="21"/>
  <c r="H426" i="21"/>
  <c r="K426" i="21"/>
  <c r="I426" i="21"/>
  <c r="A430" i="25" l="1" a="1"/>
  <c r="A430" i="25" s="1"/>
  <c r="I429" i="25"/>
  <c r="J429" i="25"/>
  <c r="L429" i="25"/>
  <c r="C429" i="25"/>
  <c r="M429" i="25"/>
  <c r="H429" i="25"/>
  <c r="G429" i="25"/>
  <c r="K429" i="25"/>
  <c r="F429" i="25"/>
  <c r="L428" i="18"/>
  <c r="N428" i="18"/>
  <c r="Q428" i="18"/>
  <c r="C428" i="18"/>
  <c r="G428" i="18"/>
  <c r="K428" i="18"/>
  <c r="E428" i="18"/>
  <c r="A429" i="18" a="1"/>
  <c r="A429" i="18" s="1"/>
  <c r="J428" i="18"/>
  <c r="M428" i="18"/>
  <c r="P428" i="18"/>
  <c r="O428" i="18"/>
  <c r="F428" i="18" a="1"/>
  <c r="F428" i="18" s="1"/>
  <c r="A428" i="21" a="1"/>
  <c r="A428" i="21" s="1"/>
  <c r="L427" i="21"/>
  <c r="N427" i="21"/>
  <c r="O427" i="21"/>
  <c r="C427" i="21"/>
  <c r="K427" i="21"/>
  <c r="J427" i="21"/>
  <c r="I427" i="21"/>
  <c r="H427" i="21"/>
  <c r="E427" i="21"/>
  <c r="F428" i="21" s="1" a="1"/>
  <c r="F428" i="21" s="1"/>
  <c r="M427" i="21"/>
  <c r="A431" i="25" l="1" a="1"/>
  <c r="A431" i="25" s="1"/>
  <c r="G430" i="25"/>
  <c r="M430" i="25"/>
  <c r="C430" i="25"/>
  <c r="K430" i="25"/>
  <c r="L430" i="25"/>
  <c r="F430" i="25"/>
  <c r="H430" i="25"/>
  <c r="J430" i="25"/>
  <c r="I430" i="25"/>
  <c r="H429" i="18" a="1"/>
  <c r="H429" i="18" s="1"/>
  <c r="F429" i="18" a="1"/>
  <c r="F429" i="18" s="1"/>
  <c r="E429" i="18"/>
  <c r="C429" i="18"/>
  <c r="N429" i="18"/>
  <c r="J429" i="18"/>
  <c r="P429" i="18"/>
  <c r="M429" i="18"/>
  <c r="A430" i="18" a="1"/>
  <c r="A430" i="18" s="1"/>
  <c r="Q429" i="18"/>
  <c r="L429" i="18"/>
  <c r="K429" i="18"/>
  <c r="G429" i="18"/>
  <c r="O429" i="18"/>
  <c r="A429" i="21" a="1"/>
  <c r="A429" i="21" s="1"/>
  <c r="E428" i="21"/>
  <c r="F429" i="21" s="1" a="1"/>
  <c r="F429" i="21" s="1"/>
  <c r="O428" i="21"/>
  <c r="C428" i="21"/>
  <c r="L428" i="21"/>
  <c r="H428" i="21"/>
  <c r="K428" i="21"/>
  <c r="J428" i="21"/>
  <c r="M428" i="21"/>
  <c r="I428" i="21"/>
  <c r="N428" i="21"/>
  <c r="A432" i="25" l="1" a="1"/>
  <c r="A432" i="25" s="1"/>
  <c r="I431" i="25"/>
  <c r="G431" i="25"/>
  <c r="K431" i="25"/>
  <c r="C431" i="25"/>
  <c r="F431" i="25"/>
  <c r="L431" i="25"/>
  <c r="M431" i="25"/>
  <c r="J431" i="25"/>
  <c r="H431" i="25"/>
  <c r="H430" i="18" a="1"/>
  <c r="H430" i="18" s="1"/>
  <c r="F430" i="18" a="1"/>
  <c r="F430" i="18" s="1"/>
  <c r="L430" i="18"/>
  <c r="J430" i="18"/>
  <c r="Q430" i="18"/>
  <c r="K430" i="18"/>
  <c r="O430" i="18"/>
  <c r="G430" i="18"/>
  <c r="E430" i="18"/>
  <c r="A431" i="18" a="1"/>
  <c r="A431" i="18" s="1"/>
  <c r="C430" i="18"/>
  <c r="M430" i="18"/>
  <c r="N430" i="18"/>
  <c r="P430" i="18"/>
  <c r="A430" i="21" a="1"/>
  <c r="A430" i="21" s="1"/>
  <c r="E429" i="21"/>
  <c r="F430" i="21" s="1" a="1"/>
  <c r="F430" i="21" s="1"/>
  <c r="J429" i="21"/>
  <c r="C429" i="21"/>
  <c r="L429" i="21"/>
  <c r="H429" i="21"/>
  <c r="K429" i="21"/>
  <c r="N429" i="21"/>
  <c r="O429" i="21"/>
  <c r="M429" i="21"/>
  <c r="I429" i="21"/>
  <c r="A433" i="25" l="1" a="1"/>
  <c r="A433" i="25" s="1"/>
  <c r="G432" i="25"/>
  <c r="I432" i="25"/>
  <c r="C432" i="25"/>
  <c r="H432" i="25"/>
  <c r="M432" i="25"/>
  <c r="J432" i="25"/>
  <c r="L432" i="25"/>
  <c r="K432" i="25"/>
  <c r="F432" i="25"/>
  <c r="H431" i="18" a="1"/>
  <c r="H431" i="18" s="1"/>
  <c r="F431" i="18" a="1"/>
  <c r="F431" i="18" s="1"/>
  <c r="M431" i="18"/>
  <c r="O431" i="18"/>
  <c r="L431" i="18"/>
  <c r="P431" i="18"/>
  <c r="G431" i="18"/>
  <c r="E431" i="18"/>
  <c r="K431" i="18"/>
  <c r="Q431" i="18"/>
  <c r="A432" i="18" a="1"/>
  <c r="A432" i="18" s="1"/>
  <c r="C431" i="18"/>
  <c r="N431" i="18"/>
  <c r="J431" i="18"/>
  <c r="A431" i="21" a="1"/>
  <c r="A431" i="21" s="1"/>
  <c r="I430" i="21"/>
  <c r="M430" i="21"/>
  <c r="E430" i="21"/>
  <c r="F431" i="21" s="1" a="1"/>
  <c r="F431" i="21" s="1"/>
  <c r="N430" i="21"/>
  <c r="O430" i="21"/>
  <c r="J430" i="21"/>
  <c r="C430" i="21"/>
  <c r="L430" i="21"/>
  <c r="K430" i="21"/>
  <c r="H430" i="21"/>
  <c r="A434" i="25" l="1" a="1"/>
  <c r="A434" i="25" s="1"/>
  <c r="H433" i="25"/>
  <c r="M433" i="25"/>
  <c r="C433" i="25"/>
  <c r="L433" i="25"/>
  <c r="K433" i="25"/>
  <c r="F433" i="25"/>
  <c r="J433" i="25"/>
  <c r="I433" i="25"/>
  <c r="G433" i="25"/>
  <c r="H432" i="18" a="1"/>
  <c r="H432" i="18" s="1"/>
  <c r="C432" i="18"/>
  <c r="M432" i="18"/>
  <c r="N432" i="18"/>
  <c r="E432" i="18"/>
  <c r="L432" i="18"/>
  <c r="P432" i="18"/>
  <c r="K432" i="18"/>
  <c r="A433" i="18" a="1"/>
  <c r="A433" i="18" s="1"/>
  <c r="G432" i="18"/>
  <c r="J432" i="18"/>
  <c r="Q432" i="18"/>
  <c r="O432" i="18"/>
  <c r="F432" i="18" a="1"/>
  <c r="F432" i="18" s="1"/>
  <c r="A432" i="21" a="1"/>
  <c r="A432" i="21" s="1"/>
  <c r="I431" i="21"/>
  <c r="L431" i="21"/>
  <c r="M431" i="21"/>
  <c r="K431" i="21"/>
  <c r="N431" i="21"/>
  <c r="E431" i="21"/>
  <c r="F432" i="21" s="1" a="1"/>
  <c r="F432" i="21" s="1"/>
  <c r="C431" i="21"/>
  <c r="J431" i="21"/>
  <c r="O431" i="21"/>
  <c r="H431" i="21"/>
  <c r="H433" i="18" l="1" a="1"/>
  <c r="H433" i="18" s="1"/>
  <c r="A435" i="25" a="1"/>
  <c r="A435" i="25" s="1"/>
  <c r="H434" i="25"/>
  <c r="I434" i="25"/>
  <c r="C434" i="25"/>
  <c r="G434" i="25"/>
  <c r="M434" i="25"/>
  <c r="J434" i="25"/>
  <c r="L434" i="25"/>
  <c r="K434" i="25"/>
  <c r="F434" i="25"/>
  <c r="F433" i="18" a="1"/>
  <c r="F433" i="18" s="1"/>
  <c r="K433" i="18"/>
  <c r="N433" i="18"/>
  <c r="O433" i="18"/>
  <c r="J433" i="18"/>
  <c r="E433" i="18"/>
  <c r="A434" i="18" a="1"/>
  <c r="A434" i="18" s="1"/>
  <c r="L433" i="18"/>
  <c r="G433" i="18"/>
  <c r="C433" i="18"/>
  <c r="P433" i="18"/>
  <c r="Q433" i="18"/>
  <c r="M433" i="18"/>
  <c r="A433" i="21" a="1"/>
  <c r="A433" i="21" s="1"/>
  <c r="K432" i="21"/>
  <c r="I432" i="21"/>
  <c r="M432" i="21"/>
  <c r="O432" i="21"/>
  <c r="E432" i="21"/>
  <c r="F433" i="21" s="1" a="1"/>
  <c r="F433" i="21" s="1"/>
  <c r="N432" i="21"/>
  <c r="L432" i="21"/>
  <c r="H432" i="21"/>
  <c r="C432" i="21"/>
  <c r="J432" i="21"/>
  <c r="A436" i="25" l="1" a="1"/>
  <c r="A436" i="25" s="1"/>
  <c r="I435" i="25"/>
  <c r="K435" i="25"/>
  <c r="C435" i="25"/>
  <c r="L435" i="25"/>
  <c r="H435" i="25"/>
  <c r="G435" i="25"/>
  <c r="J435" i="25"/>
  <c r="F435" i="25"/>
  <c r="M435" i="25"/>
  <c r="H434" i="18" a="1"/>
  <c r="H434" i="18" s="1"/>
  <c r="P434" i="18"/>
  <c r="N434" i="18"/>
  <c r="A435" i="18" a="1"/>
  <c r="A435" i="18" s="1"/>
  <c r="M434" i="18"/>
  <c r="L434" i="18"/>
  <c r="G434" i="18"/>
  <c r="J434" i="18"/>
  <c r="E434" i="18"/>
  <c r="K434" i="18"/>
  <c r="C434" i="18"/>
  <c r="Q434" i="18"/>
  <c r="O434" i="18"/>
  <c r="F434" i="18" a="1"/>
  <c r="F434" i="18" s="1"/>
  <c r="A434" i="21" a="1"/>
  <c r="A434" i="21" s="1"/>
  <c r="N433" i="21"/>
  <c r="H433" i="21"/>
  <c r="E433" i="21"/>
  <c r="F434" i="21" s="1" a="1"/>
  <c r="F434" i="21" s="1"/>
  <c r="O433" i="21"/>
  <c r="M433" i="21"/>
  <c r="K433" i="21"/>
  <c r="C433" i="21"/>
  <c r="I433" i="21"/>
  <c r="L433" i="21"/>
  <c r="J433" i="21"/>
  <c r="A437" i="25" l="1" a="1"/>
  <c r="A437" i="25" s="1"/>
  <c r="H436" i="25"/>
  <c r="J436" i="25"/>
  <c r="C436" i="25"/>
  <c r="G436" i="25"/>
  <c r="M436" i="25"/>
  <c r="I436" i="25"/>
  <c r="L436" i="25"/>
  <c r="F436" i="25"/>
  <c r="K436" i="25"/>
  <c r="H435" i="18" a="1"/>
  <c r="H435" i="18" s="1"/>
  <c r="F435" i="18" a="1"/>
  <c r="F435" i="18" s="1"/>
  <c r="M435" i="18"/>
  <c r="Q435" i="18"/>
  <c r="G435" i="18"/>
  <c r="K435" i="18"/>
  <c r="O435" i="18"/>
  <c r="P435" i="18"/>
  <c r="E435" i="18"/>
  <c r="C435" i="18"/>
  <c r="N435" i="18"/>
  <c r="J435" i="18"/>
  <c r="A436" i="18" a="1"/>
  <c r="A436" i="18" s="1"/>
  <c r="L435" i="18"/>
  <c r="A435" i="21" a="1"/>
  <c r="A435" i="21" s="1"/>
  <c r="J434" i="21"/>
  <c r="N434" i="21"/>
  <c r="O434" i="21"/>
  <c r="I434" i="21"/>
  <c r="M434" i="21"/>
  <c r="C434" i="21"/>
  <c r="K434" i="21"/>
  <c r="H434" i="21"/>
  <c r="E434" i="21"/>
  <c r="F435" i="21" s="1" a="1"/>
  <c r="F435" i="21" s="1"/>
  <c r="L434" i="21"/>
  <c r="A438" i="25" l="1" a="1"/>
  <c r="A438" i="25" s="1"/>
  <c r="F437" i="25"/>
  <c r="M437" i="25"/>
  <c r="H437" i="25"/>
  <c r="C437" i="25"/>
  <c r="G437" i="25"/>
  <c r="L437" i="25"/>
  <c r="I437" i="25"/>
  <c r="K437" i="25"/>
  <c r="J437" i="25"/>
  <c r="H436" i="18" a="1"/>
  <c r="H436" i="18" s="1"/>
  <c r="O436" i="18"/>
  <c r="P436" i="18"/>
  <c r="G436" i="18"/>
  <c r="A437" i="18" a="1"/>
  <c r="A437" i="18" s="1"/>
  <c r="L436" i="18"/>
  <c r="E436" i="18"/>
  <c r="J436" i="18"/>
  <c r="K436" i="18"/>
  <c r="C436" i="18"/>
  <c r="M436" i="18"/>
  <c r="N436" i="18"/>
  <c r="Q436" i="18"/>
  <c r="F436" i="18" a="1"/>
  <c r="F436" i="18" s="1"/>
  <c r="A436" i="21" a="1"/>
  <c r="A436" i="21" s="1"/>
  <c r="M435" i="21"/>
  <c r="C435" i="21"/>
  <c r="H435" i="21"/>
  <c r="K435" i="21"/>
  <c r="O435" i="21"/>
  <c r="E435" i="21"/>
  <c r="F436" i="21" s="1" a="1"/>
  <c r="F436" i="21" s="1"/>
  <c r="I435" i="21"/>
  <c r="N435" i="21"/>
  <c r="L435" i="21"/>
  <c r="J435" i="21"/>
  <c r="A439" i="25" l="1" a="1"/>
  <c r="A439" i="25" s="1"/>
  <c r="J438" i="25"/>
  <c r="F438" i="25"/>
  <c r="C438" i="25"/>
  <c r="K438" i="25"/>
  <c r="I438" i="25"/>
  <c r="L438" i="25"/>
  <c r="H438" i="25"/>
  <c r="G438" i="25"/>
  <c r="M438" i="25"/>
  <c r="H437" i="18" a="1"/>
  <c r="H437" i="18" s="1"/>
  <c r="F437" i="18" a="1"/>
  <c r="F437" i="18" s="1"/>
  <c r="P437" i="18"/>
  <c r="O437" i="18"/>
  <c r="N437" i="18"/>
  <c r="Q437" i="18"/>
  <c r="K437" i="18"/>
  <c r="G437" i="18"/>
  <c r="J437" i="18"/>
  <c r="L437" i="18"/>
  <c r="M437" i="18"/>
  <c r="C437" i="18"/>
  <c r="E437" i="18"/>
  <c r="A438" i="18" a="1"/>
  <c r="A438" i="18" s="1"/>
  <c r="A437" i="21" a="1"/>
  <c r="A437" i="21" s="1"/>
  <c r="C436" i="21"/>
  <c r="O436" i="21"/>
  <c r="L436" i="21"/>
  <c r="K436" i="21"/>
  <c r="H436" i="21"/>
  <c r="N436" i="21"/>
  <c r="J436" i="21"/>
  <c r="M436" i="21"/>
  <c r="I436" i="21"/>
  <c r="E436" i="21"/>
  <c r="F437" i="21" s="1" a="1"/>
  <c r="F437" i="21" s="1"/>
  <c r="A440" i="25" l="1" a="1"/>
  <c r="A440" i="25" s="1"/>
  <c r="I439" i="25"/>
  <c r="L439" i="25"/>
  <c r="K439" i="25"/>
  <c r="C439" i="25"/>
  <c r="F439" i="25"/>
  <c r="G439" i="25"/>
  <c r="M439" i="25"/>
  <c r="J439" i="25"/>
  <c r="H439" i="25"/>
  <c r="H438" i="18" a="1"/>
  <c r="H438" i="18" s="1"/>
  <c r="F438" i="18" a="1"/>
  <c r="F438" i="18" s="1"/>
  <c r="Q438" i="18"/>
  <c r="N438" i="18"/>
  <c r="K438" i="18"/>
  <c r="A439" i="18" a="1"/>
  <c r="A439" i="18" s="1"/>
  <c r="C438" i="18"/>
  <c r="J438" i="18"/>
  <c r="L438" i="18"/>
  <c r="O438" i="18"/>
  <c r="M438" i="18"/>
  <c r="E438" i="18"/>
  <c r="P438" i="18"/>
  <c r="G438" i="18"/>
  <c r="A438" i="21" a="1"/>
  <c r="A438" i="21" s="1"/>
  <c r="E437" i="21"/>
  <c r="F438" i="21" s="1" a="1"/>
  <c r="F438" i="21" s="1"/>
  <c r="K437" i="21"/>
  <c r="H437" i="21"/>
  <c r="C437" i="21"/>
  <c r="J437" i="21"/>
  <c r="M437" i="21"/>
  <c r="O437" i="21"/>
  <c r="N437" i="21"/>
  <c r="I437" i="21"/>
  <c r="L437" i="21"/>
  <c r="A441" i="25" l="1" a="1"/>
  <c r="A441" i="25" s="1"/>
  <c r="G440" i="25"/>
  <c r="I440" i="25"/>
  <c r="C440" i="25"/>
  <c r="J440" i="25"/>
  <c r="M440" i="25"/>
  <c r="H440" i="25"/>
  <c r="L440" i="25"/>
  <c r="F440" i="25"/>
  <c r="K440" i="25"/>
  <c r="H439" i="18" a="1"/>
  <c r="H439" i="18" s="1"/>
  <c r="O439" i="18"/>
  <c r="K439" i="18"/>
  <c r="E439" i="18"/>
  <c r="L439" i="18"/>
  <c r="A440" i="18" a="1"/>
  <c r="A440" i="18" s="1"/>
  <c r="G439" i="18"/>
  <c r="M439" i="18"/>
  <c r="C439" i="18"/>
  <c r="N439" i="18"/>
  <c r="Q439" i="18"/>
  <c r="J439" i="18"/>
  <c r="P439" i="18"/>
  <c r="F439" i="18" a="1"/>
  <c r="F439" i="18" s="1"/>
  <c r="A439" i="21" a="1"/>
  <c r="A439" i="21" s="1"/>
  <c r="I438" i="21"/>
  <c r="O438" i="21"/>
  <c r="J438" i="21"/>
  <c r="L438" i="21"/>
  <c r="E438" i="21"/>
  <c r="F439" i="21" s="1" a="1"/>
  <c r="F439" i="21" s="1"/>
  <c r="M438" i="21"/>
  <c r="C438" i="21"/>
  <c r="H438" i="21"/>
  <c r="K438" i="21"/>
  <c r="N438" i="21"/>
  <c r="H440" i="18" l="1" a="1"/>
  <c r="H440" i="18" s="1"/>
  <c r="A442" i="25" a="1"/>
  <c r="A442" i="25" s="1"/>
  <c r="J441" i="25"/>
  <c r="G441" i="25"/>
  <c r="F441" i="25"/>
  <c r="C441" i="25"/>
  <c r="H441" i="25"/>
  <c r="L441" i="25"/>
  <c r="K441" i="25"/>
  <c r="M441" i="25"/>
  <c r="I441" i="25"/>
  <c r="Q440" i="18"/>
  <c r="J440" i="18"/>
  <c r="G440" i="18"/>
  <c r="N440" i="18"/>
  <c r="L440" i="18"/>
  <c r="E440" i="18"/>
  <c r="O440" i="18"/>
  <c r="C440" i="18"/>
  <c r="A441" i="18" a="1"/>
  <c r="A441" i="18" s="1"/>
  <c r="K440" i="18"/>
  <c r="M440" i="18"/>
  <c r="P440" i="18"/>
  <c r="F440" i="18" a="1"/>
  <c r="F440" i="18" s="1"/>
  <c r="A440" i="21" a="1"/>
  <c r="A440" i="21" s="1"/>
  <c r="I439" i="21"/>
  <c r="H439" i="21"/>
  <c r="K439" i="21"/>
  <c r="E439" i="21"/>
  <c r="F440" i="21" s="1" a="1"/>
  <c r="F440" i="21" s="1"/>
  <c r="J439" i="21"/>
  <c r="O439" i="21"/>
  <c r="C439" i="21"/>
  <c r="L439" i="21"/>
  <c r="M439" i="21"/>
  <c r="N439" i="21"/>
  <c r="A443" i="25" l="1" a="1"/>
  <c r="A443" i="25" s="1"/>
  <c r="M442" i="25"/>
  <c r="F442" i="25"/>
  <c r="L442" i="25"/>
  <c r="C442" i="25"/>
  <c r="K442" i="25"/>
  <c r="H442" i="25"/>
  <c r="J442" i="25"/>
  <c r="I442" i="25"/>
  <c r="G442" i="25"/>
  <c r="H441" i="18" a="1"/>
  <c r="H441" i="18" s="1"/>
  <c r="F441" i="18" a="1"/>
  <c r="F441" i="18" s="1"/>
  <c r="Q441" i="18"/>
  <c r="A442" i="18" a="1"/>
  <c r="A442" i="18" s="1"/>
  <c r="J441" i="18"/>
  <c r="C441" i="18"/>
  <c r="O441" i="18"/>
  <c r="E441" i="18"/>
  <c r="M441" i="18"/>
  <c r="K441" i="18"/>
  <c r="N441" i="18"/>
  <c r="G441" i="18"/>
  <c r="L441" i="18"/>
  <c r="P441" i="18"/>
  <c r="A441" i="21" a="1"/>
  <c r="A441" i="21" s="1"/>
  <c r="L440" i="21"/>
  <c r="O440" i="21"/>
  <c r="I440" i="21"/>
  <c r="M440" i="21"/>
  <c r="C440" i="21"/>
  <c r="K440" i="21"/>
  <c r="E440" i="21"/>
  <c r="F441" i="21" s="1" a="1"/>
  <c r="F441" i="21" s="1"/>
  <c r="H440" i="21"/>
  <c r="J440" i="21"/>
  <c r="N440" i="21"/>
  <c r="A444" i="25" l="1" a="1"/>
  <c r="A444" i="25" s="1"/>
  <c r="L443" i="25"/>
  <c r="K443" i="25"/>
  <c r="C443" i="25"/>
  <c r="J443" i="25"/>
  <c r="I443" i="25"/>
  <c r="H443" i="25"/>
  <c r="M443" i="25"/>
  <c r="F443" i="25"/>
  <c r="G443" i="25"/>
  <c r="H442" i="18" a="1"/>
  <c r="H442" i="18" s="1"/>
  <c r="G442" i="18"/>
  <c r="L442" i="18"/>
  <c r="E442" i="18"/>
  <c r="J442" i="18"/>
  <c r="N442" i="18"/>
  <c r="M442" i="18"/>
  <c r="O442" i="18"/>
  <c r="Q442" i="18"/>
  <c r="C442" i="18"/>
  <c r="P442" i="18"/>
  <c r="K442" i="18"/>
  <c r="A443" i="18" a="1"/>
  <c r="A443" i="18" s="1"/>
  <c r="F442" i="18" a="1"/>
  <c r="F442" i="18" s="1"/>
  <c r="A442" i="21" a="1"/>
  <c r="A442" i="21" s="1"/>
  <c r="M441" i="21"/>
  <c r="E441" i="21"/>
  <c r="F442" i="21" s="1" a="1"/>
  <c r="F442" i="21" s="1"/>
  <c r="N441" i="21"/>
  <c r="C441" i="21"/>
  <c r="L441" i="21"/>
  <c r="H441" i="21"/>
  <c r="K441" i="21"/>
  <c r="O441" i="21"/>
  <c r="J441" i="21"/>
  <c r="I441" i="21"/>
  <c r="H443" i="18" l="1" a="1"/>
  <c r="H443" i="18" s="1"/>
  <c r="A445" i="25" a="1"/>
  <c r="A445" i="25" s="1"/>
  <c r="F444" i="25"/>
  <c r="J444" i="25"/>
  <c r="C444" i="25"/>
  <c r="I444" i="25"/>
  <c r="H444" i="25"/>
  <c r="G444" i="25"/>
  <c r="K444" i="25"/>
  <c r="M444" i="25"/>
  <c r="L444" i="25"/>
  <c r="P443" i="18"/>
  <c r="N443" i="18"/>
  <c r="Q443" i="18"/>
  <c r="A444" i="18" a="1"/>
  <c r="A444" i="18" s="1"/>
  <c r="O443" i="18"/>
  <c r="L443" i="18"/>
  <c r="G443" i="18"/>
  <c r="K443" i="18"/>
  <c r="E443" i="18"/>
  <c r="M443" i="18"/>
  <c r="J443" i="18"/>
  <c r="C443" i="18"/>
  <c r="F443" i="18" a="1"/>
  <c r="F443" i="18" s="1"/>
  <c r="A443" i="21" a="1"/>
  <c r="A443" i="21" s="1"/>
  <c r="E442" i="21"/>
  <c r="F443" i="21" s="1" a="1"/>
  <c r="F443" i="21" s="1"/>
  <c r="L442" i="21"/>
  <c r="C442" i="21"/>
  <c r="J442" i="21"/>
  <c r="M442" i="21"/>
  <c r="K442" i="21"/>
  <c r="I442" i="21"/>
  <c r="H442" i="21"/>
  <c r="O442" i="21"/>
  <c r="N442" i="21"/>
  <c r="A446" i="25" l="1" a="1"/>
  <c r="A446" i="25" s="1"/>
  <c r="K445" i="25"/>
  <c r="G445" i="25"/>
  <c r="I445" i="25"/>
  <c r="L445" i="25"/>
  <c r="C445" i="25"/>
  <c r="H445" i="25"/>
  <c r="F445" i="25"/>
  <c r="M445" i="25"/>
  <c r="J445" i="25"/>
  <c r="H444" i="18" a="1"/>
  <c r="H444" i="18" s="1"/>
  <c r="C444" i="18"/>
  <c r="N444" i="18"/>
  <c r="J444" i="18"/>
  <c r="O444" i="18"/>
  <c r="Q444" i="18"/>
  <c r="M444" i="18"/>
  <c r="K444" i="18"/>
  <c r="L444" i="18"/>
  <c r="A445" i="18" a="1"/>
  <c r="A445" i="18" s="1"/>
  <c r="P444" i="18"/>
  <c r="E444" i="18"/>
  <c r="G444" i="18"/>
  <c r="F444" i="18" a="1"/>
  <c r="F444" i="18" s="1"/>
  <c r="A444" i="21" a="1"/>
  <c r="A444" i="21" s="1"/>
  <c r="E443" i="21"/>
  <c r="F444" i="21" s="1" a="1"/>
  <c r="F444" i="21" s="1"/>
  <c r="J443" i="21"/>
  <c r="C443" i="21"/>
  <c r="H443" i="21"/>
  <c r="M443" i="21"/>
  <c r="O443" i="21"/>
  <c r="L443" i="21"/>
  <c r="K443" i="21"/>
  <c r="N443" i="21"/>
  <c r="I443" i="21"/>
  <c r="A447" i="25" l="1" a="1"/>
  <c r="A447" i="25" s="1"/>
  <c r="J446" i="25"/>
  <c r="G446" i="25"/>
  <c r="M446" i="25"/>
  <c r="C446" i="25"/>
  <c r="I446" i="25"/>
  <c r="L446" i="25"/>
  <c r="F446" i="25"/>
  <c r="K446" i="25"/>
  <c r="H446" i="25"/>
  <c r="H445" i="18" a="1"/>
  <c r="H445" i="18" s="1"/>
  <c r="F445" i="18" a="1"/>
  <c r="F445" i="18" s="1"/>
  <c r="Q445" i="18"/>
  <c r="A446" i="18" a="1"/>
  <c r="A446" i="18" s="1"/>
  <c r="M445" i="18"/>
  <c r="E445" i="18"/>
  <c r="C445" i="18"/>
  <c r="G445" i="18"/>
  <c r="K445" i="18"/>
  <c r="O445" i="18"/>
  <c r="J445" i="18"/>
  <c r="N445" i="18"/>
  <c r="P445" i="18"/>
  <c r="L445" i="18"/>
  <c r="A445" i="21" a="1"/>
  <c r="A445" i="21" s="1"/>
  <c r="M444" i="21"/>
  <c r="E444" i="21"/>
  <c r="F445" i="21" s="1" a="1"/>
  <c r="F445" i="21" s="1"/>
  <c r="K444" i="21"/>
  <c r="H444" i="21"/>
  <c r="C444" i="21"/>
  <c r="I444" i="21"/>
  <c r="O444" i="21"/>
  <c r="L444" i="21"/>
  <c r="N444" i="21"/>
  <c r="J444" i="21"/>
  <c r="A448" i="25" l="1" a="1"/>
  <c r="A448" i="25" s="1"/>
  <c r="F447" i="25"/>
  <c r="J447" i="25"/>
  <c r="M447" i="25"/>
  <c r="L447" i="25"/>
  <c r="C447" i="25"/>
  <c r="K447" i="25"/>
  <c r="H447" i="25"/>
  <c r="G447" i="25"/>
  <c r="I447" i="25"/>
  <c r="H446" i="18" a="1"/>
  <c r="H446" i="18" s="1"/>
  <c r="F446" i="18" a="1"/>
  <c r="F446" i="18" s="1"/>
  <c r="C446" i="18"/>
  <c r="Q446" i="18"/>
  <c r="O446" i="18"/>
  <c r="K446" i="18"/>
  <c r="J446" i="18"/>
  <c r="M446" i="18"/>
  <c r="P446" i="18"/>
  <c r="L446" i="18"/>
  <c r="A447" i="18" a="1"/>
  <c r="A447" i="18" s="1"/>
  <c r="G446" i="18"/>
  <c r="E446" i="18"/>
  <c r="N446" i="18"/>
  <c r="A446" i="21" a="1"/>
  <c r="A446" i="21" s="1"/>
  <c r="H445" i="21"/>
  <c r="E445" i="21"/>
  <c r="F446" i="21" s="1" a="1"/>
  <c r="F446" i="21" s="1"/>
  <c r="N445" i="21"/>
  <c r="C445" i="21"/>
  <c r="K445" i="21"/>
  <c r="J445" i="21"/>
  <c r="M445" i="21"/>
  <c r="L445" i="21"/>
  <c r="I445" i="21"/>
  <c r="O445" i="21"/>
  <c r="A449" i="25" l="1" a="1"/>
  <c r="A449" i="25" s="1"/>
  <c r="K448" i="25"/>
  <c r="M448" i="25"/>
  <c r="H448" i="25"/>
  <c r="C448" i="25"/>
  <c r="J448" i="25"/>
  <c r="I448" i="25"/>
  <c r="F448" i="25"/>
  <c r="L448" i="25"/>
  <c r="G448" i="25"/>
  <c r="H447" i="18" a="1"/>
  <c r="H447" i="18" s="1"/>
  <c r="F447" i="18" a="1"/>
  <c r="F447" i="18" s="1"/>
  <c r="Q447" i="18"/>
  <c r="K447" i="18"/>
  <c r="C447" i="18"/>
  <c r="P447" i="18"/>
  <c r="J447" i="18"/>
  <c r="A448" i="18" a="1"/>
  <c r="A448" i="18" s="1"/>
  <c r="E447" i="18"/>
  <c r="M447" i="18"/>
  <c r="G447" i="18"/>
  <c r="L447" i="18"/>
  <c r="O447" i="18"/>
  <c r="N447" i="18"/>
  <c r="A447" i="21" a="1"/>
  <c r="A447" i="21" s="1"/>
  <c r="E446" i="21"/>
  <c r="F447" i="21" s="1" a="1"/>
  <c r="F447" i="21" s="1"/>
  <c r="K446" i="21"/>
  <c r="C446" i="21"/>
  <c r="I446" i="21"/>
  <c r="N446" i="21"/>
  <c r="M446" i="21"/>
  <c r="H446" i="21"/>
  <c r="O446" i="21"/>
  <c r="L446" i="21"/>
  <c r="J446" i="21"/>
  <c r="A450" i="25" l="1" a="1"/>
  <c r="A450" i="25" s="1"/>
  <c r="J449" i="25"/>
  <c r="L449" i="25"/>
  <c r="K449" i="25"/>
  <c r="C449" i="25"/>
  <c r="I449" i="25"/>
  <c r="F449" i="25"/>
  <c r="M449" i="25"/>
  <c r="G449" i="25"/>
  <c r="H449" i="25"/>
  <c r="H448" i="18" a="1"/>
  <c r="H448" i="18" s="1"/>
  <c r="G448" i="18"/>
  <c r="P448" i="18"/>
  <c r="C448" i="18"/>
  <c r="O448" i="18"/>
  <c r="E448" i="18"/>
  <c r="L448" i="18"/>
  <c r="K448" i="18"/>
  <c r="M448" i="18"/>
  <c r="A449" i="18" a="1"/>
  <c r="A449" i="18" s="1"/>
  <c r="Q448" i="18"/>
  <c r="J448" i="18"/>
  <c r="N448" i="18"/>
  <c r="F448" i="18" a="1"/>
  <c r="F448" i="18" s="1"/>
  <c r="A448" i="21" a="1"/>
  <c r="A448" i="21" s="1"/>
  <c r="E447" i="21"/>
  <c r="F448" i="21" s="1" a="1"/>
  <c r="F448" i="21" s="1"/>
  <c r="K447" i="21"/>
  <c r="C447" i="21"/>
  <c r="J447" i="21"/>
  <c r="I447" i="21"/>
  <c r="L447" i="21"/>
  <c r="H447" i="21"/>
  <c r="O447" i="21"/>
  <c r="M447" i="21"/>
  <c r="N447" i="21"/>
  <c r="A451" i="25" l="1" a="1"/>
  <c r="A451" i="25" s="1"/>
  <c r="H450" i="25"/>
  <c r="J450" i="25"/>
  <c r="F450" i="25"/>
  <c r="C450" i="25"/>
  <c r="G450" i="25"/>
  <c r="L450" i="25"/>
  <c r="M450" i="25"/>
  <c r="K450" i="25"/>
  <c r="I450" i="25"/>
  <c r="H449" i="18" a="1"/>
  <c r="H449" i="18" s="1"/>
  <c r="F449" i="18" a="1"/>
  <c r="F449" i="18" s="1"/>
  <c r="C449" i="18"/>
  <c r="P449" i="18"/>
  <c r="A450" i="18" a="1"/>
  <c r="A450" i="18" s="1"/>
  <c r="K449" i="18"/>
  <c r="G449" i="18"/>
  <c r="J449" i="18"/>
  <c r="L449" i="18"/>
  <c r="M449" i="18"/>
  <c r="O449" i="18"/>
  <c r="Q449" i="18"/>
  <c r="N449" i="18"/>
  <c r="E449" i="18"/>
  <c r="A449" i="21" a="1"/>
  <c r="A449" i="21" s="1"/>
  <c r="E448" i="21"/>
  <c r="F449" i="21" s="1" a="1"/>
  <c r="F449" i="21" s="1"/>
  <c r="O448" i="21"/>
  <c r="C448" i="21"/>
  <c r="N448" i="21"/>
  <c r="K448" i="21"/>
  <c r="L448" i="21"/>
  <c r="I448" i="21"/>
  <c r="J448" i="21"/>
  <c r="M448" i="21"/>
  <c r="H448" i="21"/>
  <c r="A452" i="25" l="1" a="1"/>
  <c r="A452" i="25" s="1"/>
  <c r="I451" i="25"/>
  <c r="F451" i="25"/>
  <c r="K451" i="25"/>
  <c r="C451" i="25"/>
  <c r="M451" i="25"/>
  <c r="L451" i="25"/>
  <c r="J451" i="25"/>
  <c r="H451" i="25"/>
  <c r="G451" i="25"/>
  <c r="H450" i="18" a="1"/>
  <c r="H450" i="18" s="1"/>
  <c r="F450" i="18" a="1"/>
  <c r="F450" i="18" s="1"/>
  <c r="C450" i="18"/>
  <c r="N450" i="18"/>
  <c r="Q450" i="18"/>
  <c r="O450" i="18"/>
  <c r="A451" i="18" a="1"/>
  <c r="A451" i="18" s="1"/>
  <c r="M450" i="18"/>
  <c r="G450" i="18"/>
  <c r="K450" i="18"/>
  <c r="L450" i="18"/>
  <c r="J450" i="18"/>
  <c r="P450" i="18"/>
  <c r="E450" i="18"/>
  <c r="A450" i="21" a="1"/>
  <c r="A450" i="21" s="1"/>
  <c r="E449" i="21"/>
  <c r="F450" i="21" s="1" a="1"/>
  <c r="F450" i="21" s="1"/>
  <c r="I449" i="21"/>
  <c r="H449" i="21"/>
  <c r="C449" i="21"/>
  <c r="J449" i="21"/>
  <c r="K449" i="21"/>
  <c r="O449" i="21"/>
  <c r="L449" i="21"/>
  <c r="N449" i="21"/>
  <c r="M449" i="21"/>
  <c r="A453" i="25" l="1" a="1"/>
  <c r="A453" i="25" s="1"/>
  <c r="L452" i="25"/>
  <c r="F452" i="25"/>
  <c r="M452" i="25"/>
  <c r="K452" i="25"/>
  <c r="C452" i="25"/>
  <c r="J452" i="25"/>
  <c r="H452" i="25"/>
  <c r="I452" i="25"/>
  <c r="G452" i="25"/>
  <c r="H451" i="18" a="1"/>
  <c r="H451" i="18" s="1"/>
  <c r="C451" i="18"/>
  <c r="J451" i="18"/>
  <c r="P451" i="18"/>
  <c r="M451" i="18"/>
  <c r="O451" i="18"/>
  <c r="K451" i="18"/>
  <c r="G451" i="18"/>
  <c r="N451" i="18"/>
  <c r="Q451" i="18"/>
  <c r="A452" i="18" a="1"/>
  <c r="A452" i="18" s="1"/>
  <c r="L451" i="18"/>
  <c r="E451" i="18"/>
  <c r="F451" i="18" a="1"/>
  <c r="F451" i="18" s="1"/>
  <c r="A451" i="21" a="1"/>
  <c r="A451" i="21" s="1"/>
  <c r="E450" i="21"/>
  <c r="F451" i="21" s="1" a="1"/>
  <c r="F451" i="21" s="1"/>
  <c r="K450" i="21"/>
  <c r="C450" i="21"/>
  <c r="L450" i="21"/>
  <c r="J450" i="21"/>
  <c r="H450" i="21"/>
  <c r="O450" i="21"/>
  <c r="I450" i="21"/>
  <c r="N450" i="21"/>
  <c r="M450" i="21"/>
  <c r="H452" i="18" l="1" a="1"/>
  <c r="H452" i="18" s="1"/>
  <c r="A454" i="25" a="1"/>
  <c r="A454" i="25" s="1"/>
  <c r="G453" i="25"/>
  <c r="H453" i="25"/>
  <c r="J453" i="25"/>
  <c r="C453" i="25"/>
  <c r="K453" i="25"/>
  <c r="F453" i="25"/>
  <c r="M453" i="25"/>
  <c r="L453" i="25"/>
  <c r="I453" i="25"/>
  <c r="F452" i="18" a="1"/>
  <c r="F452" i="18" s="1"/>
  <c r="E452" i="18"/>
  <c r="O452" i="18"/>
  <c r="C452" i="18"/>
  <c r="A453" i="18" a="1"/>
  <c r="A453" i="18" s="1"/>
  <c r="L452" i="18"/>
  <c r="M452" i="18"/>
  <c r="K452" i="18"/>
  <c r="G452" i="18"/>
  <c r="N452" i="18"/>
  <c r="P452" i="18"/>
  <c r="J452" i="18"/>
  <c r="Q452" i="18"/>
  <c r="A452" i="21" a="1"/>
  <c r="A452" i="21" s="1"/>
  <c r="E451" i="21"/>
  <c r="F452" i="21" s="1" a="1"/>
  <c r="F452" i="21" s="1"/>
  <c r="H451" i="21"/>
  <c r="M451" i="21"/>
  <c r="K451" i="21"/>
  <c r="J451" i="21"/>
  <c r="O451" i="21"/>
  <c r="L451" i="21"/>
  <c r="I451" i="21"/>
  <c r="C451" i="21"/>
  <c r="N451" i="21"/>
  <c r="A455" i="25" l="1" a="1"/>
  <c r="A455" i="25" s="1"/>
  <c r="H454" i="25"/>
  <c r="J454" i="25"/>
  <c r="C454" i="25"/>
  <c r="G454" i="25"/>
  <c r="L454" i="25"/>
  <c r="M454" i="25"/>
  <c r="K454" i="25"/>
  <c r="I454" i="25"/>
  <c r="F454" i="25"/>
  <c r="H453" i="18" a="1"/>
  <c r="H453" i="18" s="1"/>
  <c r="M453" i="18"/>
  <c r="O453" i="18"/>
  <c r="K453" i="18"/>
  <c r="G453" i="18"/>
  <c r="J453" i="18"/>
  <c r="A454" i="18" a="1"/>
  <c r="A454" i="18" s="1"/>
  <c r="L453" i="18"/>
  <c r="P453" i="18"/>
  <c r="E453" i="18"/>
  <c r="Q453" i="18"/>
  <c r="C453" i="18"/>
  <c r="N453" i="18"/>
  <c r="F453" i="18" a="1"/>
  <c r="F453" i="18" s="1"/>
  <c r="A453" i="21" a="1"/>
  <c r="A453" i="21" s="1"/>
  <c r="E452" i="21"/>
  <c r="F453" i="21" s="1" a="1"/>
  <c r="F453" i="21" s="1"/>
  <c r="N452" i="21"/>
  <c r="C452" i="21"/>
  <c r="H452" i="21"/>
  <c r="O452" i="21"/>
  <c r="M452" i="21"/>
  <c r="J452" i="21"/>
  <c r="L452" i="21"/>
  <c r="I452" i="21"/>
  <c r="K452" i="21"/>
  <c r="A456" i="25" l="1" a="1"/>
  <c r="A456" i="25" s="1"/>
  <c r="I455" i="25"/>
  <c r="H455" i="25"/>
  <c r="F455" i="25"/>
  <c r="C455" i="25"/>
  <c r="G455" i="25"/>
  <c r="L455" i="25"/>
  <c r="M455" i="25"/>
  <c r="K455" i="25"/>
  <c r="J455" i="25"/>
  <c r="H454" i="18" a="1"/>
  <c r="H454" i="18" s="1"/>
  <c r="C454" i="18"/>
  <c r="P454" i="18"/>
  <c r="Q454" i="18"/>
  <c r="O454" i="18"/>
  <c r="K454" i="18"/>
  <c r="J454" i="18"/>
  <c r="N454" i="18"/>
  <c r="A455" i="18" a="1"/>
  <c r="A455" i="18" s="1"/>
  <c r="G454" i="18"/>
  <c r="M454" i="18"/>
  <c r="E454" i="18"/>
  <c r="L454" i="18"/>
  <c r="F454" i="18" a="1"/>
  <c r="F454" i="18" s="1"/>
  <c r="H455" i="18" s="1" a="1"/>
  <c r="H455" i="18" s="1"/>
  <c r="A454" i="21" a="1"/>
  <c r="A454" i="21" s="1"/>
  <c r="E453" i="21"/>
  <c r="F454" i="21" s="1" a="1"/>
  <c r="F454" i="21" s="1"/>
  <c r="L453" i="21"/>
  <c r="C453" i="21"/>
  <c r="K453" i="21"/>
  <c r="O453" i="21"/>
  <c r="M453" i="21"/>
  <c r="N453" i="21"/>
  <c r="J453" i="21"/>
  <c r="I453" i="21"/>
  <c r="H453" i="21"/>
  <c r="A457" i="25" l="1" a="1"/>
  <c r="A457" i="25" s="1"/>
  <c r="M456" i="25"/>
  <c r="K456" i="25"/>
  <c r="C456" i="25"/>
  <c r="J456" i="25"/>
  <c r="H456" i="25"/>
  <c r="F456" i="25"/>
  <c r="I456" i="25"/>
  <c r="G456" i="25"/>
  <c r="L456" i="25"/>
  <c r="C455" i="18"/>
  <c r="M455" i="18"/>
  <c r="K455" i="18"/>
  <c r="A456" i="18" a="1"/>
  <c r="A456" i="18" s="1"/>
  <c r="G455" i="18"/>
  <c r="Q455" i="18"/>
  <c r="E455" i="18"/>
  <c r="P455" i="18"/>
  <c r="O455" i="18"/>
  <c r="N455" i="18"/>
  <c r="L455" i="18"/>
  <c r="J455" i="18"/>
  <c r="F455" i="18" a="1"/>
  <c r="F455" i="18" s="1"/>
  <c r="A455" i="21" a="1"/>
  <c r="A455" i="21" s="1"/>
  <c r="E454" i="21"/>
  <c r="F455" i="21" s="1" a="1"/>
  <c r="F455" i="21" s="1"/>
  <c r="L454" i="21"/>
  <c r="C454" i="21"/>
  <c r="J454" i="21"/>
  <c r="I454" i="21"/>
  <c r="N454" i="21"/>
  <c r="M454" i="21"/>
  <c r="H454" i="21"/>
  <c r="K454" i="21"/>
  <c r="O454" i="21"/>
  <c r="A458" i="25" l="1" a="1"/>
  <c r="A458" i="25" s="1"/>
  <c r="J457" i="25"/>
  <c r="L457" i="25"/>
  <c r="K457" i="25"/>
  <c r="C457" i="25"/>
  <c r="G457" i="25"/>
  <c r="H457" i="25"/>
  <c r="F457" i="25"/>
  <c r="M457" i="25"/>
  <c r="I457" i="25"/>
  <c r="H456" i="18" a="1"/>
  <c r="H456" i="18" s="1"/>
  <c r="F456" i="18" a="1"/>
  <c r="F456" i="18" s="1"/>
  <c r="E456" i="18"/>
  <c r="L456" i="18"/>
  <c r="C456" i="18"/>
  <c r="Q456" i="18"/>
  <c r="M456" i="18"/>
  <c r="N456" i="18"/>
  <c r="A457" i="18" a="1"/>
  <c r="A457" i="18" s="1"/>
  <c r="J456" i="18"/>
  <c r="K456" i="18"/>
  <c r="P456" i="18"/>
  <c r="G456" i="18"/>
  <c r="O456" i="18"/>
  <c r="A456" i="21" a="1"/>
  <c r="A456" i="21" s="1"/>
  <c r="J455" i="21"/>
  <c r="E455" i="21"/>
  <c r="F456" i="21" s="1" a="1"/>
  <c r="F456" i="21" s="1"/>
  <c r="C455" i="21"/>
  <c r="N455" i="21"/>
  <c r="H455" i="21"/>
  <c r="L455" i="21"/>
  <c r="I455" i="21"/>
  <c r="M455" i="21"/>
  <c r="K455" i="21"/>
  <c r="O455" i="21"/>
  <c r="A459" i="25" l="1" a="1"/>
  <c r="A459" i="25" s="1"/>
  <c r="I458" i="25"/>
  <c r="K458" i="25"/>
  <c r="M458" i="25"/>
  <c r="C458" i="25"/>
  <c r="J458" i="25"/>
  <c r="F458" i="25"/>
  <c r="H458" i="25"/>
  <c r="L458" i="25"/>
  <c r="G458" i="25"/>
  <c r="H457" i="18" a="1"/>
  <c r="H457" i="18" s="1"/>
  <c r="F457" i="18" a="1"/>
  <c r="F457" i="18" s="1"/>
  <c r="P457" i="18"/>
  <c r="G457" i="18"/>
  <c r="Q457" i="18"/>
  <c r="E457" i="18"/>
  <c r="O457" i="18"/>
  <c r="A458" i="18" a="1"/>
  <c r="A458" i="18" s="1"/>
  <c r="C457" i="18"/>
  <c r="K457" i="18"/>
  <c r="L457" i="18"/>
  <c r="J457" i="18"/>
  <c r="M457" i="18"/>
  <c r="N457" i="18"/>
  <c r="A457" i="21" a="1"/>
  <c r="A457" i="21" s="1"/>
  <c r="E456" i="21"/>
  <c r="F457" i="21" s="1" a="1"/>
  <c r="F457" i="21" s="1"/>
  <c r="I456" i="21"/>
  <c r="C456" i="21"/>
  <c r="K456" i="21"/>
  <c r="O456" i="21"/>
  <c r="L456" i="21"/>
  <c r="M456" i="21"/>
  <c r="H456" i="21"/>
  <c r="N456" i="21"/>
  <c r="J456" i="21"/>
  <c r="A460" i="25" l="1" a="1"/>
  <c r="A460" i="25" s="1"/>
  <c r="I459" i="25"/>
  <c r="H459" i="25"/>
  <c r="C459" i="25"/>
  <c r="G459" i="25"/>
  <c r="L459" i="25"/>
  <c r="J459" i="25"/>
  <c r="K459" i="25"/>
  <c r="F459" i="25"/>
  <c r="M459" i="25"/>
  <c r="H458" i="18" a="1"/>
  <c r="H458" i="18" s="1"/>
  <c r="F458" i="18" a="1"/>
  <c r="F458" i="18" s="1"/>
  <c r="E458" i="18"/>
  <c r="N458" i="18"/>
  <c r="K458" i="18"/>
  <c r="C458" i="18"/>
  <c r="O458" i="18"/>
  <c r="J458" i="18"/>
  <c r="Q458" i="18"/>
  <c r="M458" i="18"/>
  <c r="P458" i="18"/>
  <c r="A459" i="18" a="1"/>
  <c r="A459" i="18" s="1"/>
  <c r="G458" i="18"/>
  <c r="L458" i="18"/>
  <c r="A458" i="21" a="1"/>
  <c r="A458" i="21" s="1"/>
  <c r="E457" i="21"/>
  <c r="F458" i="21" s="1" a="1"/>
  <c r="F458" i="21" s="1"/>
  <c r="L457" i="21"/>
  <c r="K457" i="21"/>
  <c r="C457" i="21"/>
  <c r="J457" i="21"/>
  <c r="M457" i="21"/>
  <c r="O457" i="21"/>
  <c r="I457" i="21"/>
  <c r="H457" i="21"/>
  <c r="N457" i="21"/>
  <c r="A461" i="25" l="1" a="1"/>
  <c r="A461" i="25" s="1"/>
  <c r="J460" i="25"/>
  <c r="M460" i="25"/>
  <c r="C460" i="25"/>
  <c r="F460" i="25"/>
  <c r="G460" i="25"/>
  <c r="H460" i="25"/>
  <c r="L460" i="25"/>
  <c r="K460" i="25"/>
  <c r="I460" i="25"/>
  <c r="H459" i="18" a="1"/>
  <c r="H459" i="18" s="1"/>
  <c r="C459" i="18"/>
  <c r="Q459" i="18"/>
  <c r="A460" i="18" a="1"/>
  <c r="A460" i="18" s="1"/>
  <c r="J459" i="18"/>
  <c r="E459" i="18"/>
  <c r="M459" i="18"/>
  <c r="K459" i="18"/>
  <c r="N459" i="18"/>
  <c r="L459" i="18"/>
  <c r="O459" i="18"/>
  <c r="G459" i="18"/>
  <c r="P459" i="18"/>
  <c r="F459" i="18" a="1"/>
  <c r="F459" i="18" s="1"/>
  <c r="A459" i="21" a="1"/>
  <c r="A459" i="21" s="1"/>
  <c r="E458" i="21"/>
  <c r="F459" i="21" s="1" a="1"/>
  <c r="F459" i="21" s="1"/>
  <c r="H458" i="21"/>
  <c r="K458" i="21"/>
  <c r="C458" i="21"/>
  <c r="L458" i="21"/>
  <c r="J458" i="21"/>
  <c r="O458" i="21"/>
  <c r="N458" i="21"/>
  <c r="I458" i="21"/>
  <c r="M458" i="21"/>
  <c r="A462" i="25" l="1" a="1"/>
  <c r="A462" i="25" s="1"/>
  <c r="I461" i="25"/>
  <c r="L461" i="25"/>
  <c r="C461" i="25"/>
  <c r="M461" i="25"/>
  <c r="J461" i="25"/>
  <c r="H461" i="25"/>
  <c r="G461" i="25"/>
  <c r="F461" i="25"/>
  <c r="K461" i="25"/>
  <c r="H460" i="18" a="1"/>
  <c r="H460" i="18" s="1"/>
  <c r="F460" i="18" a="1"/>
  <c r="F460" i="18" s="1"/>
  <c r="L460" i="18"/>
  <c r="J460" i="18"/>
  <c r="K460" i="18"/>
  <c r="G460" i="18"/>
  <c r="N460" i="18"/>
  <c r="C460" i="18"/>
  <c r="O460" i="18"/>
  <c r="E460" i="18"/>
  <c r="Q460" i="18"/>
  <c r="A461" i="18" a="1"/>
  <c r="A461" i="18" s="1"/>
  <c r="M460" i="18"/>
  <c r="P460" i="18"/>
  <c r="A460" i="21" a="1"/>
  <c r="A460" i="21" s="1"/>
  <c r="I459" i="21"/>
  <c r="N459" i="21"/>
  <c r="H459" i="21"/>
  <c r="E459" i="21"/>
  <c r="F460" i="21" s="1" a="1"/>
  <c r="F460" i="21" s="1"/>
  <c r="K459" i="21"/>
  <c r="C459" i="21"/>
  <c r="J459" i="21"/>
  <c r="O459" i="21"/>
  <c r="L459" i="21"/>
  <c r="M459" i="21"/>
  <c r="A463" i="25" l="1" a="1"/>
  <c r="A463" i="25" s="1"/>
  <c r="G462" i="25"/>
  <c r="I462" i="25"/>
  <c r="C462" i="25"/>
  <c r="M462" i="25"/>
  <c r="H462" i="25"/>
  <c r="L462" i="25"/>
  <c r="J462" i="25"/>
  <c r="K462" i="25"/>
  <c r="F462" i="25"/>
  <c r="H461" i="18" a="1"/>
  <c r="H461" i="18" s="1"/>
  <c r="G461" i="18"/>
  <c r="Q461" i="18"/>
  <c r="A462" i="18" a="1"/>
  <c r="A462" i="18" s="1"/>
  <c r="K461" i="18"/>
  <c r="O461" i="18"/>
  <c r="E461" i="18"/>
  <c r="L461" i="18"/>
  <c r="N461" i="18"/>
  <c r="P461" i="18"/>
  <c r="M461" i="18"/>
  <c r="C461" i="18"/>
  <c r="J461" i="18"/>
  <c r="F461" i="18" a="1"/>
  <c r="F461" i="18" s="1"/>
  <c r="A461" i="21" a="1"/>
  <c r="A461" i="21" s="1"/>
  <c r="I460" i="21"/>
  <c r="O460" i="21"/>
  <c r="J460" i="21"/>
  <c r="E460" i="21"/>
  <c r="F461" i="21" s="1" a="1"/>
  <c r="F461" i="21" s="1"/>
  <c r="N460" i="21"/>
  <c r="H460" i="21"/>
  <c r="C460" i="21"/>
  <c r="M460" i="21"/>
  <c r="L460" i="21"/>
  <c r="K460" i="21"/>
  <c r="A464" i="25" l="1" a="1"/>
  <c r="A464" i="25" s="1"/>
  <c r="J463" i="25"/>
  <c r="I463" i="25"/>
  <c r="G463" i="25"/>
  <c r="C463" i="25"/>
  <c r="H463" i="25"/>
  <c r="M463" i="25"/>
  <c r="L463" i="25"/>
  <c r="K463" i="25"/>
  <c r="F463" i="25"/>
  <c r="H462" i="18" a="1"/>
  <c r="H462" i="18" s="1"/>
  <c r="F462" i="18" a="1"/>
  <c r="F462" i="18" s="1"/>
  <c r="M462" i="18"/>
  <c r="G462" i="18"/>
  <c r="N462" i="18"/>
  <c r="P462" i="18"/>
  <c r="K462" i="18"/>
  <c r="O462" i="18"/>
  <c r="E462" i="18"/>
  <c r="C462" i="18"/>
  <c r="J462" i="18"/>
  <c r="Q462" i="18"/>
  <c r="L462" i="18"/>
  <c r="A463" i="18" a="1"/>
  <c r="A463" i="18" s="1"/>
  <c r="A462" i="21" a="1"/>
  <c r="A462" i="21" s="1"/>
  <c r="E461" i="21"/>
  <c r="F462" i="21" s="1" a="1"/>
  <c r="F462" i="21" s="1"/>
  <c r="J461" i="21"/>
  <c r="C461" i="21"/>
  <c r="I461" i="21"/>
  <c r="K461" i="21"/>
  <c r="H461" i="21"/>
  <c r="L461" i="21"/>
  <c r="O461" i="21"/>
  <c r="N461" i="21"/>
  <c r="M461" i="21"/>
  <c r="A465" i="25" l="1" a="1"/>
  <c r="A465" i="25" s="1"/>
  <c r="G464" i="25"/>
  <c r="L464" i="25"/>
  <c r="C464" i="25"/>
  <c r="M464" i="25"/>
  <c r="F464" i="25"/>
  <c r="I464" i="25"/>
  <c r="K464" i="25"/>
  <c r="J464" i="25"/>
  <c r="H464" i="25"/>
  <c r="H463" i="18" a="1"/>
  <c r="H463" i="18" s="1"/>
  <c r="G463" i="18"/>
  <c r="A464" i="18" a="1"/>
  <c r="A464" i="18" s="1"/>
  <c r="J463" i="18"/>
  <c r="N463" i="18"/>
  <c r="E463" i="18"/>
  <c r="M463" i="18"/>
  <c r="L463" i="18"/>
  <c r="K463" i="18"/>
  <c r="P463" i="18"/>
  <c r="O463" i="18"/>
  <c r="C463" i="18"/>
  <c r="Q463" i="18"/>
  <c r="F463" i="18" a="1"/>
  <c r="F463" i="18" s="1"/>
  <c r="A463" i="21" a="1"/>
  <c r="A463" i="21" s="1"/>
  <c r="E462" i="21"/>
  <c r="F463" i="21" s="1" a="1"/>
  <c r="F463" i="21" s="1"/>
  <c r="L462" i="21"/>
  <c r="C462" i="21"/>
  <c r="K462" i="21"/>
  <c r="N462" i="21"/>
  <c r="H462" i="21"/>
  <c r="J462" i="21"/>
  <c r="M462" i="21"/>
  <c r="I462" i="21"/>
  <c r="O462" i="21"/>
  <c r="A466" i="25" l="1" a="1"/>
  <c r="A466" i="25" s="1"/>
  <c r="F465" i="25"/>
  <c r="M465" i="25"/>
  <c r="C465" i="25"/>
  <c r="G465" i="25"/>
  <c r="J465" i="25"/>
  <c r="I465" i="25"/>
  <c r="L465" i="25"/>
  <c r="H465" i="25"/>
  <c r="K465" i="25"/>
  <c r="H464" i="18" a="1"/>
  <c r="H464" i="18" s="1"/>
  <c r="F464" i="18" a="1"/>
  <c r="F464" i="18" s="1"/>
  <c r="K464" i="18"/>
  <c r="O464" i="18"/>
  <c r="L464" i="18"/>
  <c r="P464" i="18"/>
  <c r="N464" i="18"/>
  <c r="Q464" i="18"/>
  <c r="G464" i="18"/>
  <c r="E464" i="18"/>
  <c r="J464" i="18"/>
  <c r="C464" i="18"/>
  <c r="M464" i="18"/>
  <c r="A465" i="18" a="1"/>
  <c r="A465" i="18" s="1"/>
  <c r="A464" i="21" a="1"/>
  <c r="A464" i="21" s="1"/>
  <c r="E463" i="21"/>
  <c r="F464" i="21" s="1" a="1"/>
  <c r="F464" i="21" s="1"/>
  <c r="J463" i="21"/>
  <c r="C463" i="21"/>
  <c r="O463" i="21"/>
  <c r="I463" i="21"/>
  <c r="M463" i="21"/>
  <c r="N463" i="21"/>
  <c r="L463" i="21"/>
  <c r="H463" i="21"/>
  <c r="K463" i="21"/>
  <c r="A467" i="25" l="1" a="1"/>
  <c r="A467" i="25" s="1"/>
  <c r="H466" i="25"/>
  <c r="I466" i="25"/>
  <c r="C466" i="25"/>
  <c r="F466" i="25"/>
  <c r="M466" i="25"/>
  <c r="J466" i="25"/>
  <c r="L466" i="25"/>
  <c r="K466" i="25"/>
  <c r="G466" i="25"/>
  <c r="H465" i="18" a="1"/>
  <c r="H465" i="18" s="1"/>
  <c r="O465" i="18"/>
  <c r="P465" i="18"/>
  <c r="E465" i="18"/>
  <c r="A466" i="18" a="1"/>
  <c r="A466" i="18" s="1"/>
  <c r="C465" i="18"/>
  <c r="J465" i="18"/>
  <c r="N465" i="18"/>
  <c r="M465" i="18"/>
  <c r="K465" i="18"/>
  <c r="Q465" i="18"/>
  <c r="L465" i="18"/>
  <c r="G465" i="18"/>
  <c r="F465" i="18" a="1"/>
  <c r="F465" i="18" s="1"/>
  <c r="A465" i="21" a="1"/>
  <c r="A465" i="21" s="1"/>
  <c r="M464" i="21"/>
  <c r="N464" i="21"/>
  <c r="E464" i="21"/>
  <c r="F465" i="21" s="1" a="1"/>
  <c r="F465" i="21" s="1"/>
  <c r="L464" i="21"/>
  <c r="C464" i="21"/>
  <c r="K464" i="21"/>
  <c r="H464" i="21"/>
  <c r="J464" i="21"/>
  <c r="O464" i="21"/>
  <c r="I464" i="21"/>
  <c r="H466" i="18" l="1" a="1"/>
  <c r="H466" i="18" s="1"/>
  <c r="A468" i="25" a="1"/>
  <c r="A468" i="25" s="1"/>
  <c r="L467" i="25"/>
  <c r="G467" i="25"/>
  <c r="C467" i="25"/>
  <c r="H467" i="25"/>
  <c r="J467" i="25"/>
  <c r="F467" i="25"/>
  <c r="M467" i="25"/>
  <c r="K467" i="25"/>
  <c r="I467" i="25"/>
  <c r="G466" i="18"/>
  <c r="L466" i="18"/>
  <c r="N466" i="18"/>
  <c r="C466" i="18"/>
  <c r="E466" i="18"/>
  <c r="J466" i="18"/>
  <c r="Q466" i="18"/>
  <c r="A467" i="18" a="1"/>
  <c r="A467" i="18" s="1"/>
  <c r="K466" i="18"/>
  <c r="P466" i="18"/>
  <c r="O466" i="18"/>
  <c r="M466" i="18"/>
  <c r="F466" i="18" a="1"/>
  <c r="F466" i="18" s="1"/>
  <c r="A466" i="21" a="1"/>
  <c r="A466" i="21" s="1"/>
  <c r="C465" i="21"/>
  <c r="N465" i="21"/>
  <c r="O465" i="21"/>
  <c r="E465" i="21"/>
  <c r="F466" i="21" s="1" a="1"/>
  <c r="F466" i="21" s="1"/>
  <c r="K465" i="21"/>
  <c r="J465" i="21"/>
  <c r="L465" i="21"/>
  <c r="H465" i="21"/>
  <c r="I465" i="21"/>
  <c r="M465" i="21"/>
  <c r="H467" i="18" l="1" a="1"/>
  <c r="H467" i="18" s="1"/>
  <c r="A469" i="25" a="1"/>
  <c r="A469" i="25" s="1"/>
  <c r="M468" i="25"/>
  <c r="L468" i="25"/>
  <c r="C468" i="25"/>
  <c r="G468" i="25"/>
  <c r="I468" i="25"/>
  <c r="J468" i="25"/>
  <c r="H468" i="25"/>
  <c r="K468" i="25"/>
  <c r="F468" i="25"/>
  <c r="F467" i="18" a="1"/>
  <c r="F467" i="18" s="1"/>
  <c r="O467" i="18"/>
  <c r="J467" i="18"/>
  <c r="L467" i="18"/>
  <c r="P467" i="18"/>
  <c r="Q467" i="18"/>
  <c r="E467" i="18"/>
  <c r="C467" i="18"/>
  <c r="A468" i="18" a="1"/>
  <c r="A468" i="18" s="1"/>
  <c r="N467" i="18"/>
  <c r="G467" i="18"/>
  <c r="M467" i="18"/>
  <c r="K467" i="18"/>
  <c r="A467" i="21" a="1"/>
  <c r="A467" i="21" s="1"/>
  <c r="E466" i="21"/>
  <c r="F467" i="21" s="1" a="1"/>
  <c r="F467" i="21" s="1"/>
  <c r="O466" i="21"/>
  <c r="L466" i="21"/>
  <c r="M466" i="21"/>
  <c r="H466" i="21"/>
  <c r="C466" i="21"/>
  <c r="N466" i="21"/>
  <c r="J466" i="21"/>
  <c r="K466" i="21"/>
  <c r="I466" i="21"/>
  <c r="A470" i="25" l="1" a="1"/>
  <c r="A470" i="25" s="1"/>
  <c r="M469" i="25"/>
  <c r="J469" i="25"/>
  <c r="C469" i="25"/>
  <c r="K469" i="25"/>
  <c r="H469" i="25"/>
  <c r="I469" i="25"/>
  <c r="G469" i="25"/>
  <c r="L469" i="25"/>
  <c r="F469" i="25"/>
  <c r="H468" i="18" a="1"/>
  <c r="H468" i="18" s="1"/>
  <c r="F468" i="18" a="1"/>
  <c r="F468" i="18" s="1"/>
  <c r="G468" i="18"/>
  <c r="M468" i="18"/>
  <c r="E468" i="18"/>
  <c r="P468" i="18"/>
  <c r="J468" i="18"/>
  <c r="K468" i="18"/>
  <c r="C468" i="18"/>
  <c r="L468" i="18"/>
  <c r="A469" i="18" a="1"/>
  <c r="A469" i="18" s="1"/>
  <c r="O468" i="18"/>
  <c r="N468" i="18"/>
  <c r="Q468" i="18"/>
  <c r="A468" i="21" a="1"/>
  <c r="A468" i="21" s="1"/>
  <c r="E467" i="21"/>
  <c r="F468" i="21" s="1" a="1"/>
  <c r="F468" i="21" s="1"/>
  <c r="N467" i="21"/>
  <c r="O467" i="21"/>
  <c r="C467" i="21"/>
  <c r="H467" i="21"/>
  <c r="K467" i="21"/>
  <c r="J467" i="21"/>
  <c r="L467" i="21"/>
  <c r="I467" i="21"/>
  <c r="M467" i="21"/>
  <c r="A471" i="25" l="1" a="1"/>
  <c r="A471" i="25" s="1"/>
  <c r="J470" i="25"/>
  <c r="H470" i="25"/>
  <c r="C470" i="25"/>
  <c r="K470" i="25"/>
  <c r="G470" i="25"/>
  <c r="F470" i="25"/>
  <c r="I470" i="25"/>
  <c r="L470" i="25"/>
  <c r="M470" i="25"/>
  <c r="H469" i="18" a="1"/>
  <c r="H469" i="18" s="1"/>
  <c r="F469" i="18" a="1"/>
  <c r="F469" i="18" s="1"/>
  <c r="Q469" i="18"/>
  <c r="O469" i="18"/>
  <c r="J469" i="18"/>
  <c r="N469" i="18"/>
  <c r="M469" i="18"/>
  <c r="G469" i="18"/>
  <c r="A470" i="18" a="1"/>
  <c r="A470" i="18" s="1"/>
  <c r="E469" i="18"/>
  <c r="C469" i="18"/>
  <c r="P469" i="18"/>
  <c r="K469" i="18"/>
  <c r="L469" i="18"/>
  <c r="A469" i="21" a="1"/>
  <c r="A469" i="21" s="1"/>
  <c r="E468" i="21"/>
  <c r="F469" i="21" s="1" a="1"/>
  <c r="F469" i="21" s="1"/>
  <c r="I468" i="21"/>
  <c r="K468" i="21"/>
  <c r="C468" i="21"/>
  <c r="N468" i="21"/>
  <c r="H468" i="21"/>
  <c r="M468" i="21"/>
  <c r="L468" i="21"/>
  <c r="O468" i="21"/>
  <c r="J468" i="21"/>
  <c r="A472" i="25" l="1" a="1"/>
  <c r="A472" i="25" s="1"/>
  <c r="K471" i="25"/>
  <c r="F471" i="25"/>
  <c r="C471" i="25"/>
  <c r="I471" i="25"/>
  <c r="M471" i="25"/>
  <c r="H471" i="25"/>
  <c r="L471" i="25"/>
  <c r="J471" i="25"/>
  <c r="G471" i="25"/>
  <c r="H470" i="18" a="1"/>
  <c r="H470" i="18" s="1"/>
  <c r="F470" i="18" a="1"/>
  <c r="F470" i="18" s="1"/>
  <c r="G470" i="18"/>
  <c r="M470" i="18"/>
  <c r="P470" i="18"/>
  <c r="E470" i="18"/>
  <c r="Q470" i="18"/>
  <c r="A471" i="18" a="1"/>
  <c r="A471" i="18" s="1"/>
  <c r="K470" i="18"/>
  <c r="C470" i="18"/>
  <c r="O470" i="18"/>
  <c r="J470" i="18"/>
  <c r="L470" i="18"/>
  <c r="N470" i="18"/>
  <c r="A470" i="21" a="1"/>
  <c r="A470" i="21" s="1"/>
  <c r="E469" i="21"/>
  <c r="F470" i="21" s="1" a="1"/>
  <c r="F470" i="21" s="1"/>
  <c r="H469" i="21"/>
  <c r="C469" i="21"/>
  <c r="N469" i="21"/>
  <c r="I469" i="21"/>
  <c r="K469" i="21"/>
  <c r="J469" i="21"/>
  <c r="M469" i="21"/>
  <c r="L469" i="21"/>
  <c r="O469" i="21"/>
  <c r="A473" i="25" l="1" a="1"/>
  <c r="A473" i="25" s="1"/>
  <c r="M472" i="25"/>
  <c r="G472" i="25"/>
  <c r="J472" i="25"/>
  <c r="C472" i="25"/>
  <c r="I472" i="25"/>
  <c r="K472" i="25"/>
  <c r="F472" i="25"/>
  <c r="H472" i="25"/>
  <c r="L472" i="25"/>
  <c r="H471" i="18" a="1"/>
  <c r="H471" i="18" s="1"/>
  <c r="F471" i="18" a="1"/>
  <c r="F471" i="18" s="1"/>
  <c r="E471" i="18"/>
  <c r="O471" i="18"/>
  <c r="A472" i="18" a="1"/>
  <c r="A472" i="18" s="1"/>
  <c r="K471" i="18"/>
  <c r="Q471" i="18"/>
  <c r="P471" i="18"/>
  <c r="L471" i="18"/>
  <c r="M471" i="18"/>
  <c r="N471" i="18"/>
  <c r="C471" i="18"/>
  <c r="G471" i="18"/>
  <c r="J471" i="18"/>
  <c r="A471" i="21" a="1"/>
  <c r="A471" i="21" s="1"/>
  <c r="E470" i="21"/>
  <c r="F471" i="21" s="1" a="1"/>
  <c r="F471" i="21" s="1"/>
  <c r="I470" i="21"/>
  <c r="C470" i="21"/>
  <c r="N470" i="21"/>
  <c r="K470" i="21"/>
  <c r="J470" i="21"/>
  <c r="M470" i="21"/>
  <c r="H470" i="21"/>
  <c r="O470" i="21"/>
  <c r="L470" i="21"/>
  <c r="A474" i="25" l="1" a="1"/>
  <c r="A474" i="25" s="1"/>
  <c r="M473" i="25"/>
  <c r="K473" i="25"/>
  <c r="C473" i="25"/>
  <c r="J473" i="25"/>
  <c r="L473" i="25"/>
  <c r="I473" i="25"/>
  <c r="H473" i="25"/>
  <c r="G473" i="25"/>
  <c r="F473" i="25"/>
  <c r="H472" i="18" a="1"/>
  <c r="H472" i="18" s="1"/>
  <c r="C472" i="18"/>
  <c r="P472" i="18"/>
  <c r="E472" i="18"/>
  <c r="O472" i="18"/>
  <c r="N472" i="18"/>
  <c r="M472" i="18"/>
  <c r="J472" i="18"/>
  <c r="L472" i="18"/>
  <c r="K472" i="18"/>
  <c r="A473" i="18" a="1"/>
  <c r="A473" i="18" s="1"/>
  <c r="G472" i="18"/>
  <c r="Q472" i="18"/>
  <c r="F472" i="18" a="1"/>
  <c r="F472" i="18" s="1"/>
  <c r="H473" i="18" s="1" a="1"/>
  <c r="H473" i="18" s="1"/>
  <c r="A472" i="21" a="1"/>
  <c r="A472" i="21" s="1"/>
  <c r="E471" i="21"/>
  <c r="F472" i="21" s="1" a="1"/>
  <c r="F472" i="21" s="1"/>
  <c r="J471" i="21"/>
  <c r="C471" i="21"/>
  <c r="K471" i="21"/>
  <c r="N471" i="21"/>
  <c r="I471" i="21"/>
  <c r="M471" i="21"/>
  <c r="L471" i="21"/>
  <c r="H471" i="21"/>
  <c r="O471" i="21"/>
  <c r="A475" i="25" l="1" a="1"/>
  <c r="A475" i="25" s="1"/>
  <c r="H474" i="25"/>
  <c r="K474" i="25"/>
  <c r="C474" i="25"/>
  <c r="M474" i="25"/>
  <c r="G474" i="25"/>
  <c r="L474" i="25"/>
  <c r="F474" i="25"/>
  <c r="J474" i="25"/>
  <c r="I474" i="25"/>
  <c r="F473" i="18" a="1"/>
  <c r="F473" i="18" s="1"/>
  <c r="P473" i="18"/>
  <c r="E473" i="18"/>
  <c r="K473" i="18"/>
  <c r="M473" i="18"/>
  <c r="G473" i="18"/>
  <c r="Q473" i="18"/>
  <c r="A474" i="18" a="1"/>
  <c r="A474" i="18" s="1"/>
  <c r="J473" i="18"/>
  <c r="O473" i="18"/>
  <c r="C473" i="18"/>
  <c r="N473" i="18"/>
  <c r="L473" i="18"/>
  <c r="A473" i="21" a="1"/>
  <c r="A473" i="21" s="1"/>
  <c r="E472" i="21"/>
  <c r="F473" i="21" s="1" a="1"/>
  <c r="F473" i="21" s="1"/>
  <c r="L472" i="21"/>
  <c r="J472" i="21"/>
  <c r="M472" i="21"/>
  <c r="O472" i="21"/>
  <c r="C472" i="21"/>
  <c r="N472" i="21"/>
  <c r="K472" i="21"/>
  <c r="I472" i="21"/>
  <c r="H472" i="21"/>
  <c r="A476" i="25" l="1" a="1"/>
  <c r="A476" i="25" s="1"/>
  <c r="K475" i="25"/>
  <c r="G475" i="25"/>
  <c r="C475" i="25"/>
  <c r="F475" i="25"/>
  <c r="M475" i="25"/>
  <c r="L475" i="25"/>
  <c r="I475" i="25"/>
  <c r="J475" i="25"/>
  <c r="H475" i="25"/>
  <c r="H474" i="18" a="1"/>
  <c r="H474" i="18" s="1"/>
  <c r="F474" i="18" a="1"/>
  <c r="F474" i="18" s="1"/>
  <c r="G474" i="18"/>
  <c r="O474" i="18"/>
  <c r="E474" i="18"/>
  <c r="P474" i="18"/>
  <c r="M474" i="18"/>
  <c r="L474" i="18"/>
  <c r="C474" i="18"/>
  <c r="N474" i="18"/>
  <c r="A475" i="18" a="1"/>
  <c r="A475" i="18" s="1"/>
  <c r="Q474" i="18"/>
  <c r="K474" i="18"/>
  <c r="J474" i="18"/>
  <c r="A474" i="21" a="1"/>
  <c r="A474" i="21" s="1"/>
  <c r="E473" i="21"/>
  <c r="F474" i="21" s="1" a="1"/>
  <c r="F474" i="21" s="1"/>
  <c r="I473" i="21"/>
  <c r="C473" i="21"/>
  <c r="N473" i="21"/>
  <c r="K473" i="21"/>
  <c r="L473" i="21"/>
  <c r="J473" i="21"/>
  <c r="O473" i="21"/>
  <c r="M473" i="21"/>
  <c r="H473" i="21"/>
  <c r="A477" i="25" l="1" a="1"/>
  <c r="A477" i="25" s="1"/>
  <c r="M476" i="25"/>
  <c r="L476" i="25"/>
  <c r="I476" i="25"/>
  <c r="C476" i="25"/>
  <c r="F476" i="25"/>
  <c r="K476" i="25"/>
  <c r="J476" i="25"/>
  <c r="H476" i="25"/>
  <c r="G476" i="25"/>
  <c r="H475" i="18" a="1"/>
  <c r="H475" i="18" s="1"/>
  <c r="F475" i="18" a="1"/>
  <c r="F475" i="18" s="1"/>
  <c r="C475" i="18"/>
  <c r="P475" i="18"/>
  <c r="K475" i="18"/>
  <c r="L475" i="18"/>
  <c r="N475" i="18"/>
  <c r="M475" i="18"/>
  <c r="E475" i="18"/>
  <c r="O475" i="18"/>
  <c r="J475" i="18"/>
  <c r="Q475" i="18"/>
  <c r="A476" i="18" a="1"/>
  <c r="A476" i="18" s="1"/>
  <c r="G475" i="18"/>
  <c r="A475" i="21" a="1"/>
  <c r="A475" i="21" s="1"/>
  <c r="E474" i="21"/>
  <c r="F475" i="21" s="1" a="1"/>
  <c r="F475" i="21" s="1"/>
  <c r="L474" i="21"/>
  <c r="C474" i="21"/>
  <c r="J474" i="21"/>
  <c r="M474" i="21"/>
  <c r="K474" i="21"/>
  <c r="H474" i="21"/>
  <c r="O474" i="21"/>
  <c r="N474" i="21"/>
  <c r="I474" i="21"/>
  <c r="A478" i="25" l="1" a="1"/>
  <c r="A478" i="25" s="1"/>
  <c r="L477" i="25"/>
  <c r="K477" i="25"/>
  <c r="C477" i="25"/>
  <c r="J477" i="25"/>
  <c r="I477" i="25"/>
  <c r="F477" i="25"/>
  <c r="H477" i="25"/>
  <c r="M477" i="25"/>
  <c r="G477" i="25"/>
  <c r="H476" i="18" a="1"/>
  <c r="H476" i="18" s="1"/>
  <c r="O476" i="18"/>
  <c r="E476" i="18"/>
  <c r="Q476" i="18"/>
  <c r="A477" i="18" a="1"/>
  <c r="A477" i="18" s="1"/>
  <c r="N476" i="18"/>
  <c r="L476" i="18"/>
  <c r="C476" i="18"/>
  <c r="G476" i="18"/>
  <c r="M476" i="18"/>
  <c r="J476" i="18"/>
  <c r="K476" i="18"/>
  <c r="P476" i="18"/>
  <c r="F476" i="18" a="1"/>
  <c r="F476" i="18" s="1"/>
  <c r="A476" i="21" a="1"/>
  <c r="A476" i="21" s="1"/>
  <c r="E475" i="21"/>
  <c r="F476" i="21" s="1" a="1"/>
  <c r="F476" i="21" s="1"/>
  <c r="L475" i="21"/>
  <c r="C475" i="21"/>
  <c r="N475" i="21"/>
  <c r="H475" i="21"/>
  <c r="M475" i="21"/>
  <c r="O475" i="21"/>
  <c r="J475" i="21"/>
  <c r="K475" i="21"/>
  <c r="I475" i="21"/>
  <c r="A479" i="25" l="1" a="1"/>
  <c r="A479" i="25" s="1"/>
  <c r="M478" i="25"/>
  <c r="J478" i="25"/>
  <c r="H478" i="25"/>
  <c r="C478" i="25"/>
  <c r="G478" i="25"/>
  <c r="K478" i="25"/>
  <c r="L478" i="25"/>
  <c r="I478" i="25"/>
  <c r="F478" i="25"/>
  <c r="H477" i="18" a="1"/>
  <c r="H477" i="18" s="1"/>
  <c r="P477" i="18"/>
  <c r="J477" i="18"/>
  <c r="M477" i="18"/>
  <c r="L477" i="18"/>
  <c r="G477" i="18"/>
  <c r="K477" i="18"/>
  <c r="A478" i="18" a="1"/>
  <c r="A478" i="18" s="1"/>
  <c r="E477" i="18"/>
  <c r="O477" i="18"/>
  <c r="C477" i="18"/>
  <c r="Q477" i="18"/>
  <c r="N477" i="18"/>
  <c r="F477" i="18" a="1"/>
  <c r="F477" i="18" s="1"/>
  <c r="A477" i="21" a="1"/>
  <c r="A477" i="21" s="1"/>
  <c r="E476" i="21"/>
  <c r="F477" i="21" s="1" a="1"/>
  <c r="F477" i="21" s="1"/>
  <c r="I476" i="21"/>
  <c r="C476" i="21"/>
  <c r="J476" i="21"/>
  <c r="M476" i="21"/>
  <c r="L476" i="21"/>
  <c r="K476" i="21"/>
  <c r="N476" i="21"/>
  <c r="H476" i="21"/>
  <c r="O476" i="21"/>
  <c r="A480" i="25" l="1" a="1"/>
  <c r="A480" i="25" s="1"/>
  <c r="I479" i="25"/>
  <c r="F479" i="25"/>
  <c r="K479" i="25"/>
  <c r="C479" i="25"/>
  <c r="M479" i="25"/>
  <c r="L479" i="25"/>
  <c r="H479" i="25"/>
  <c r="J479" i="25"/>
  <c r="G479" i="25"/>
  <c r="H478" i="18" a="1"/>
  <c r="H478" i="18" s="1"/>
  <c r="C478" i="18"/>
  <c r="J478" i="18"/>
  <c r="Q478" i="18"/>
  <c r="A479" i="18" a="1"/>
  <c r="A479" i="18" s="1"/>
  <c r="P478" i="18"/>
  <c r="E478" i="18"/>
  <c r="N478" i="18"/>
  <c r="M478" i="18"/>
  <c r="O478" i="18"/>
  <c r="K478" i="18"/>
  <c r="L478" i="18"/>
  <c r="G478" i="18"/>
  <c r="F478" i="18" a="1"/>
  <c r="F478" i="18" s="1"/>
  <c r="A478" i="21" a="1"/>
  <c r="A478" i="21" s="1"/>
  <c r="E477" i="21"/>
  <c r="F478" i="21" s="1" a="1"/>
  <c r="F478" i="21" s="1"/>
  <c r="K477" i="21"/>
  <c r="N477" i="21"/>
  <c r="M477" i="21"/>
  <c r="C477" i="21"/>
  <c r="I477" i="21"/>
  <c r="H477" i="21"/>
  <c r="O477" i="21"/>
  <c r="J477" i="21"/>
  <c r="L477" i="21"/>
  <c r="A481" i="25" l="1" a="1"/>
  <c r="A481" i="25" s="1"/>
  <c r="M480" i="25"/>
  <c r="L480" i="25"/>
  <c r="C480" i="25"/>
  <c r="K480" i="25"/>
  <c r="J480" i="25"/>
  <c r="G480" i="25"/>
  <c r="F480" i="25"/>
  <c r="H480" i="25"/>
  <c r="I480" i="25"/>
  <c r="H479" i="18" a="1"/>
  <c r="H479" i="18" s="1"/>
  <c r="F479" i="18" a="1"/>
  <c r="F479" i="18" s="1"/>
  <c r="O479" i="18"/>
  <c r="E479" i="18"/>
  <c r="P479" i="18"/>
  <c r="N479" i="18"/>
  <c r="Q479" i="18"/>
  <c r="K479" i="18"/>
  <c r="J479" i="18"/>
  <c r="C479" i="18"/>
  <c r="G479" i="18"/>
  <c r="M479" i="18"/>
  <c r="A480" i="18" a="1"/>
  <c r="A480" i="18" s="1"/>
  <c r="L479" i="18"/>
  <c r="A479" i="21" a="1"/>
  <c r="A479" i="21" s="1"/>
  <c r="M478" i="21"/>
  <c r="O478" i="21"/>
  <c r="E478" i="21"/>
  <c r="F479" i="21" s="1" a="1"/>
  <c r="F479" i="21" s="1"/>
  <c r="I478" i="21"/>
  <c r="C478" i="21"/>
  <c r="L478" i="21"/>
  <c r="H478" i="21"/>
  <c r="N478" i="21"/>
  <c r="K478" i="21"/>
  <c r="J478" i="21"/>
  <c r="A482" i="25" l="1" a="1"/>
  <c r="A482" i="25" s="1"/>
  <c r="L481" i="25"/>
  <c r="K481" i="25"/>
  <c r="C481" i="25"/>
  <c r="J481" i="25"/>
  <c r="I481" i="25"/>
  <c r="H481" i="25"/>
  <c r="G481" i="25"/>
  <c r="F481" i="25"/>
  <c r="M481" i="25"/>
  <c r="H480" i="18" a="1"/>
  <c r="H480" i="18" s="1"/>
  <c r="F480" i="18" a="1"/>
  <c r="F480" i="18" s="1"/>
  <c r="Q480" i="18"/>
  <c r="A481" i="18" a="1"/>
  <c r="A481" i="18" s="1"/>
  <c r="L480" i="18"/>
  <c r="G480" i="18"/>
  <c r="C480" i="18"/>
  <c r="J480" i="18"/>
  <c r="N480" i="18"/>
  <c r="O480" i="18"/>
  <c r="E480" i="18"/>
  <c r="M480" i="18"/>
  <c r="K480" i="18"/>
  <c r="P480" i="18"/>
  <c r="A480" i="21" a="1"/>
  <c r="A480" i="21" s="1"/>
  <c r="I479" i="21"/>
  <c r="O479" i="21"/>
  <c r="N479" i="21"/>
  <c r="E479" i="21"/>
  <c r="F480" i="21" s="1" a="1"/>
  <c r="F480" i="21" s="1"/>
  <c r="H479" i="21"/>
  <c r="L479" i="21"/>
  <c r="C479" i="21"/>
  <c r="M479" i="21"/>
  <c r="K479" i="21"/>
  <c r="J479" i="21"/>
  <c r="A483" i="25" l="1" a="1"/>
  <c r="A483" i="25" s="1"/>
  <c r="I482" i="25"/>
  <c r="M482" i="25"/>
  <c r="K482" i="25"/>
  <c r="C482" i="25"/>
  <c r="F482" i="25"/>
  <c r="L482" i="25"/>
  <c r="J482" i="25"/>
  <c r="H482" i="25"/>
  <c r="G482" i="25"/>
  <c r="H481" i="18" a="1"/>
  <c r="H481" i="18" s="1"/>
  <c r="Q481" i="18"/>
  <c r="G481" i="18"/>
  <c r="M481" i="18"/>
  <c r="J481" i="18"/>
  <c r="O481" i="18"/>
  <c r="E481" i="18"/>
  <c r="K481" i="18"/>
  <c r="A482" i="18" a="1"/>
  <c r="A482" i="18" s="1"/>
  <c r="P481" i="18"/>
  <c r="C481" i="18"/>
  <c r="L481" i="18"/>
  <c r="N481" i="18"/>
  <c r="F481" i="18" a="1"/>
  <c r="F481" i="18" s="1"/>
  <c r="A481" i="21" a="1"/>
  <c r="A481" i="21" s="1"/>
  <c r="E480" i="21"/>
  <c r="F481" i="21" s="1" a="1"/>
  <c r="F481" i="21" s="1"/>
  <c r="I480" i="21"/>
  <c r="C480" i="21"/>
  <c r="J480" i="21"/>
  <c r="L480" i="21"/>
  <c r="O480" i="21"/>
  <c r="K480" i="21"/>
  <c r="H480" i="21"/>
  <c r="N480" i="21"/>
  <c r="M480" i="21"/>
  <c r="A484" i="25" l="1" a="1"/>
  <c r="A484" i="25" s="1"/>
  <c r="I483" i="25"/>
  <c r="G483" i="25"/>
  <c r="C483" i="25"/>
  <c r="M483" i="25"/>
  <c r="L483" i="25"/>
  <c r="J483" i="25"/>
  <c r="F483" i="25"/>
  <c r="H483" i="25"/>
  <c r="K483" i="25"/>
  <c r="H482" i="18" a="1"/>
  <c r="H482" i="18" s="1"/>
  <c r="P482" i="18"/>
  <c r="A483" i="18" a="1"/>
  <c r="A483" i="18" s="1"/>
  <c r="K482" i="18"/>
  <c r="J482" i="18"/>
  <c r="O482" i="18"/>
  <c r="L482" i="18"/>
  <c r="G482" i="18"/>
  <c r="Q482" i="18"/>
  <c r="E482" i="18"/>
  <c r="N482" i="18"/>
  <c r="C482" i="18"/>
  <c r="M482" i="18"/>
  <c r="F482" i="18" a="1"/>
  <c r="F482" i="18" s="1"/>
  <c r="A482" i="21" a="1"/>
  <c r="A482" i="21" s="1"/>
  <c r="E481" i="21"/>
  <c r="F482" i="21" s="1" a="1"/>
  <c r="F482" i="21" s="1"/>
  <c r="H481" i="21"/>
  <c r="K481" i="21"/>
  <c r="C481" i="21"/>
  <c r="L481" i="21"/>
  <c r="M481" i="21"/>
  <c r="O481" i="21"/>
  <c r="J481" i="21"/>
  <c r="I481" i="21"/>
  <c r="N481" i="21"/>
  <c r="A485" i="25" l="1" a="1"/>
  <c r="A485" i="25" s="1"/>
  <c r="I484" i="25"/>
  <c r="J484" i="25"/>
  <c r="C484" i="25"/>
  <c r="F484" i="25"/>
  <c r="L484" i="25"/>
  <c r="K484" i="25"/>
  <c r="G484" i="25"/>
  <c r="M484" i="25"/>
  <c r="H484" i="25"/>
  <c r="H483" i="18" a="1"/>
  <c r="H483" i="18" s="1"/>
  <c r="M483" i="18"/>
  <c r="K483" i="18"/>
  <c r="E483" i="18"/>
  <c r="L483" i="18"/>
  <c r="C483" i="18"/>
  <c r="A484" i="18" a="1"/>
  <c r="A484" i="18" s="1"/>
  <c r="O483" i="18"/>
  <c r="N483" i="18"/>
  <c r="Q483" i="18"/>
  <c r="P483" i="18"/>
  <c r="J483" i="18"/>
  <c r="G483" i="18"/>
  <c r="F483" i="18" a="1"/>
  <c r="F483" i="18" s="1"/>
  <c r="A483" i="21" a="1"/>
  <c r="A483" i="21" s="1"/>
  <c r="E482" i="21"/>
  <c r="F483" i="21" s="1" a="1"/>
  <c r="F483" i="21" s="1"/>
  <c r="I482" i="21"/>
  <c r="N482" i="21"/>
  <c r="O482" i="21"/>
  <c r="M482" i="21"/>
  <c r="C482" i="21"/>
  <c r="K482" i="21"/>
  <c r="J482" i="21"/>
  <c r="H482" i="21"/>
  <c r="L482" i="21"/>
  <c r="H484" i="18" l="1" a="1"/>
  <c r="H484" i="18" s="1"/>
  <c r="A486" i="25" a="1"/>
  <c r="A486" i="25" s="1"/>
  <c r="G485" i="25"/>
  <c r="H485" i="25"/>
  <c r="C485" i="25"/>
  <c r="M485" i="25"/>
  <c r="L485" i="25"/>
  <c r="J485" i="25"/>
  <c r="F485" i="25"/>
  <c r="K485" i="25"/>
  <c r="I485" i="25"/>
  <c r="G484" i="18"/>
  <c r="Q484" i="18"/>
  <c r="A485" i="18" a="1"/>
  <c r="A485" i="18" s="1"/>
  <c r="L484" i="18"/>
  <c r="M484" i="18"/>
  <c r="N484" i="18"/>
  <c r="E484" i="18"/>
  <c r="O484" i="18"/>
  <c r="C484" i="18"/>
  <c r="J484" i="18"/>
  <c r="P484" i="18"/>
  <c r="K484" i="18"/>
  <c r="F484" i="18" a="1"/>
  <c r="F484" i="18" s="1"/>
  <c r="A484" i="21" a="1"/>
  <c r="A484" i="21" s="1"/>
  <c r="E483" i="21"/>
  <c r="F484" i="21" s="1" a="1"/>
  <c r="F484" i="21" s="1"/>
  <c r="K483" i="21"/>
  <c r="N483" i="21"/>
  <c r="C483" i="21"/>
  <c r="I483" i="21"/>
  <c r="O483" i="21"/>
  <c r="J483" i="21"/>
  <c r="M483" i="21"/>
  <c r="L483" i="21"/>
  <c r="H483" i="21"/>
  <c r="A487" i="25" l="1" a="1"/>
  <c r="A487" i="25" s="1"/>
  <c r="L486" i="25"/>
  <c r="J486" i="25"/>
  <c r="C486" i="25"/>
  <c r="I486" i="25"/>
  <c r="H486" i="25"/>
  <c r="F486" i="25"/>
  <c r="G486" i="25"/>
  <c r="M486" i="25"/>
  <c r="K486" i="25"/>
  <c r="H485" i="18" a="1"/>
  <c r="H485" i="18" s="1"/>
  <c r="F485" i="18" a="1"/>
  <c r="F485" i="18" s="1"/>
  <c r="J485" i="18"/>
  <c r="E485" i="18"/>
  <c r="G485" i="18"/>
  <c r="M485" i="18"/>
  <c r="P485" i="18"/>
  <c r="A486" i="18" a="1"/>
  <c r="A486" i="18" s="1"/>
  <c r="N485" i="18"/>
  <c r="C485" i="18"/>
  <c r="K485" i="18"/>
  <c r="L485" i="18"/>
  <c r="O485" i="18"/>
  <c r="Q485" i="18"/>
  <c r="A485" i="21" a="1"/>
  <c r="A485" i="21" s="1"/>
  <c r="E484" i="21"/>
  <c r="F485" i="21" s="1" a="1"/>
  <c r="F485" i="21" s="1"/>
  <c r="O484" i="21"/>
  <c r="C484" i="21"/>
  <c r="I484" i="21"/>
  <c r="J484" i="21"/>
  <c r="M484" i="21"/>
  <c r="L484" i="21"/>
  <c r="K484" i="21"/>
  <c r="H484" i="21"/>
  <c r="N484" i="21"/>
  <c r="A488" i="25" l="1" a="1"/>
  <c r="A488" i="25" s="1"/>
  <c r="F487" i="25"/>
  <c r="G487" i="25"/>
  <c r="C487" i="25"/>
  <c r="I487" i="25"/>
  <c r="M487" i="25"/>
  <c r="L487" i="25"/>
  <c r="J487" i="25"/>
  <c r="K487" i="25"/>
  <c r="H487" i="25"/>
  <c r="H486" i="18" a="1"/>
  <c r="H486" i="18" s="1"/>
  <c r="C486" i="18"/>
  <c r="P486" i="18"/>
  <c r="A487" i="18" a="1"/>
  <c r="A487" i="18" s="1"/>
  <c r="K486" i="18"/>
  <c r="M486" i="18"/>
  <c r="N486" i="18"/>
  <c r="L486" i="18"/>
  <c r="J486" i="18"/>
  <c r="O486" i="18"/>
  <c r="E486" i="18"/>
  <c r="Q486" i="18"/>
  <c r="G486" i="18"/>
  <c r="F486" i="18" a="1"/>
  <c r="F486" i="18" s="1"/>
  <c r="A486" i="21" a="1"/>
  <c r="A486" i="21" s="1"/>
  <c r="E485" i="21"/>
  <c r="F486" i="21" s="1" a="1"/>
  <c r="F486" i="21" s="1"/>
  <c r="K485" i="21"/>
  <c r="M485" i="21"/>
  <c r="J485" i="21"/>
  <c r="N485" i="21"/>
  <c r="C485" i="21"/>
  <c r="I485" i="21"/>
  <c r="O485" i="21"/>
  <c r="H485" i="21"/>
  <c r="L485" i="21"/>
  <c r="H487" i="18" l="1" a="1"/>
  <c r="H487" i="18" s="1"/>
  <c r="A489" i="25" a="1"/>
  <c r="A489" i="25" s="1"/>
  <c r="H488" i="25"/>
  <c r="J488" i="25"/>
  <c r="C488" i="25"/>
  <c r="F488" i="25"/>
  <c r="I488" i="25"/>
  <c r="G488" i="25"/>
  <c r="M488" i="25"/>
  <c r="L488" i="25"/>
  <c r="K488" i="25"/>
  <c r="O487" i="18"/>
  <c r="Q487" i="18"/>
  <c r="M487" i="18"/>
  <c r="A488" i="18" a="1"/>
  <c r="A488" i="18" s="1"/>
  <c r="P487" i="18"/>
  <c r="K487" i="18"/>
  <c r="G487" i="18"/>
  <c r="L487" i="18"/>
  <c r="J487" i="18"/>
  <c r="E487" i="18"/>
  <c r="N487" i="18"/>
  <c r="C487" i="18"/>
  <c r="F487" i="18" a="1"/>
  <c r="F487" i="18" s="1"/>
  <c r="A487" i="21" a="1"/>
  <c r="A487" i="21" s="1"/>
  <c r="E486" i="21"/>
  <c r="F487" i="21" s="1" a="1"/>
  <c r="F487" i="21" s="1"/>
  <c r="N486" i="21"/>
  <c r="C486" i="21"/>
  <c r="L486" i="21"/>
  <c r="H486" i="21"/>
  <c r="M486" i="21"/>
  <c r="J486" i="21"/>
  <c r="K486" i="21"/>
  <c r="O486" i="21"/>
  <c r="I486" i="21"/>
  <c r="A490" i="25" l="1" a="1"/>
  <c r="A490" i="25" s="1"/>
  <c r="G489" i="25"/>
  <c r="F489" i="25"/>
  <c r="C489" i="25"/>
  <c r="M489" i="25"/>
  <c r="L489" i="25"/>
  <c r="J489" i="25"/>
  <c r="K489" i="25"/>
  <c r="I489" i="25"/>
  <c r="H489" i="25"/>
  <c r="H488" i="18" a="1"/>
  <c r="H488" i="18" s="1"/>
  <c r="E488" i="18"/>
  <c r="Q488" i="18"/>
  <c r="L488" i="18"/>
  <c r="C488" i="18"/>
  <c r="A489" i="18" a="1"/>
  <c r="A489" i="18" s="1"/>
  <c r="K488" i="18"/>
  <c r="J488" i="18"/>
  <c r="N488" i="18"/>
  <c r="G488" i="18"/>
  <c r="M488" i="18"/>
  <c r="P488" i="18"/>
  <c r="O488" i="18"/>
  <c r="F488" i="18" a="1"/>
  <c r="F488" i="18" s="1"/>
  <c r="A488" i="21" a="1"/>
  <c r="A488" i="21" s="1"/>
  <c r="K487" i="21"/>
  <c r="M487" i="21"/>
  <c r="E487" i="21"/>
  <c r="F488" i="21" s="1" a="1"/>
  <c r="F488" i="21" s="1"/>
  <c r="J487" i="21"/>
  <c r="O487" i="21"/>
  <c r="C487" i="21"/>
  <c r="I487" i="21"/>
  <c r="L487" i="21"/>
  <c r="N487" i="21"/>
  <c r="H487" i="21"/>
  <c r="A491" i="25" l="1" a="1"/>
  <c r="A491" i="25" s="1"/>
  <c r="M490" i="25"/>
  <c r="K490" i="25"/>
  <c r="C490" i="25"/>
  <c r="I490" i="25"/>
  <c r="L490" i="25"/>
  <c r="J490" i="25"/>
  <c r="H490" i="25"/>
  <c r="G490" i="25"/>
  <c r="F490" i="25"/>
  <c r="H489" i="18" a="1"/>
  <c r="H489" i="18" s="1"/>
  <c r="M489" i="18"/>
  <c r="P489" i="18"/>
  <c r="E489" i="18"/>
  <c r="N489" i="18"/>
  <c r="L489" i="18"/>
  <c r="K489" i="18"/>
  <c r="C489" i="18"/>
  <c r="A490" i="18" a="1"/>
  <c r="A490" i="18" s="1"/>
  <c r="G489" i="18"/>
  <c r="J489" i="18"/>
  <c r="Q489" i="18"/>
  <c r="O489" i="18"/>
  <c r="F489" i="18" a="1"/>
  <c r="F489" i="18" s="1"/>
  <c r="A489" i="21" a="1"/>
  <c r="A489" i="21" s="1"/>
  <c r="L488" i="21"/>
  <c r="E488" i="21"/>
  <c r="F489" i="21" s="1" a="1"/>
  <c r="F489" i="21" s="1"/>
  <c r="N488" i="21"/>
  <c r="H488" i="21"/>
  <c r="C488" i="21"/>
  <c r="I488" i="21"/>
  <c r="M488" i="21"/>
  <c r="K488" i="21"/>
  <c r="J488" i="21"/>
  <c r="O488" i="21"/>
  <c r="A492" i="25" l="1" a="1"/>
  <c r="A492" i="25" s="1"/>
  <c r="M491" i="25"/>
  <c r="L491" i="25"/>
  <c r="C491" i="25"/>
  <c r="G491" i="25"/>
  <c r="J491" i="25"/>
  <c r="H491" i="25"/>
  <c r="K491" i="25"/>
  <c r="I491" i="25"/>
  <c r="F491" i="25"/>
  <c r="H490" i="18" a="1"/>
  <c r="H490" i="18" s="1"/>
  <c r="G490" i="18"/>
  <c r="Q490" i="18"/>
  <c r="E490" i="18"/>
  <c r="A491" i="18" a="1"/>
  <c r="A491" i="18" s="1"/>
  <c r="C490" i="18"/>
  <c r="L490" i="18"/>
  <c r="J490" i="18"/>
  <c r="M490" i="18"/>
  <c r="N490" i="18"/>
  <c r="K490" i="18"/>
  <c r="P490" i="18"/>
  <c r="O490" i="18"/>
  <c r="F490" i="18" a="1"/>
  <c r="F490" i="18" s="1"/>
  <c r="H491" i="18" s="1" a="1"/>
  <c r="H491" i="18" s="1"/>
  <c r="A490" i="21" a="1"/>
  <c r="A490" i="21" s="1"/>
  <c r="E489" i="21"/>
  <c r="F490" i="21" s="1" a="1"/>
  <c r="F490" i="21" s="1"/>
  <c r="L489" i="21"/>
  <c r="C489" i="21"/>
  <c r="I489" i="21"/>
  <c r="J489" i="21"/>
  <c r="M489" i="21"/>
  <c r="H489" i="21"/>
  <c r="O489" i="21"/>
  <c r="N489" i="21"/>
  <c r="K489" i="21"/>
  <c r="A493" i="25" l="1" a="1"/>
  <c r="A493" i="25" s="1"/>
  <c r="K492" i="25"/>
  <c r="L492" i="25"/>
  <c r="M492" i="25"/>
  <c r="C492" i="25"/>
  <c r="I492" i="25"/>
  <c r="H492" i="25"/>
  <c r="J492" i="25"/>
  <c r="F492" i="25"/>
  <c r="G492" i="25"/>
  <c r="P491" i="18"/>
  <c r="K491" i="18"/>
  <c r="G491" i="18"/>
  <c r="N491" i="18"/>
  <c r="J491" i="18"/>
  <c r="M491" i="18"/>
  <c r="A492" i="18" a="1"/>
  <c r="A492" i="18" s="1"/>
  <c r="Q491" i="18"/>
  <c r="E491" i="18"/>
  <c r="C491" i="18"/>
  <c r="L491" i="18"/>
  <c r="O491" i="18"/>
  <c r="F491" i="18" a="1"/>
  <c r="F491" i="18" s="1"/>
  <c r="A491" i="21" a="1"/>
  <c r="A491" i="21" s="1"/>
  <c r="E490" i="21"/>
  <c r="F491" i="21" s="1" a="1"/>
  <c r="F491" i="21" s="1"/>
  <c r="K490" i="21"/>
  <c r="I490" i="21"/>
  <c r="L490" i="21"/>
  <c r="C490" i="21"/>
  <c r="M490" i="21"/>
  <c r="J490" i="21"/>
  <c r="H490" i="21"/>
  <c r="O490" i="21"/>
  <c r="N490" i="21"/>
  <c r="A494" i="25" l="1" a="1"/>
  <c r="A494" i="25" s="1"/>
  <c r="M493" i="25"/>
  <c r="K493" i="25"/>
  <c r="C493" i="25"/>
  <c r="G493" i="25"/>
  <c r="L493" i="25"/>
  <c r="F493" i="25"/>
  <c r="I493" i="25"/>
  <c r="J493" i="25"/>
  <c r="H493" i="25"/>
  <c r="H492" i="18" a="1"/>
  <c r="H492" i="18" s="1"/>
  <c r="G492" i="18"/>
  <c r="Q492" i="18"/>
  <c r="A493" i="18" a="1"/>
  <c r="A493" i="18" s="1"/>
  <c r="C492" i="18"/>
  <c r="J492" i="18"/>
  <c r="E492" i="18"/>
  <c r="L492" i="18"/>
  <c r="M492" i="18"/>
  <c r="O492" i="18"/>
  <c r="P492" i="18"/>
  <c r="N492" i="18"/>
  <c r="K492" i="18"/>
  <c r="F492" i="18" a="1"/>
  <c r="F492" i="18" s="1"/>
  <c r="A492" i="21" a="1"/>
  <c r="A492" i="21" s="1"/>
  <c r="E491" i="21"/>
  <c r="F492" i="21" s="1" a="1"/>
  <c r="F492" i="21" s="1"/>
  <c r="I491" i="21"/>
  <c r="O491" i="21"/>
  <c r="C491" i="21"/>
  <c r="J491" i="21"/>
  <c r="L491" i="21"/>
  <c r="M491" i="21"/>
  <c r="K491" i="21"/>
  <c r="N491" i="21"/>
  <c r="H491" i="21"/>
  <c r="A495" i="25" l="1" a="1"/>
  <c r="A495" i="25" s="1"/>
  <c r="H494" i="25"/>
  <c r="L494" i="25"/>
  <c r="C494" i="25"/>
  <c r="I494" i="25"/>
  <c r="F494" i="25"/>
  <c r="G494" i="25"/>
  <c r="J494" i="25"/>
  <c r="K494" i="25"/>
  <c r="M494" i="25"/>
  <c r="H493" i="18" a="1"/>
  <c r="H493" i="18" s="1"/>
  <c r="F493" i="18" a="1"/>
  <c r="F493" i="18" s="1"/>
  <c r="N493" i="18"/>
  <c r="P493" i="18"/>
  <c r="J493" i="18"/>
  <c r="K493" i="18"/>
  <c r="E493" i="18"/>
  <c r="M493" i="18"/>
  <c r="C493" i="18"/>
  <c r="Q493" i="18"/>
  <c r="G493" i="18"/>
  <c r="O493" i="18"/>
  <c r="L493" i="18"/>
  <c r="A494" i="18" a="1"/>
  <c r="A494" i="18" s="1"/>
  <c r="A493" i="21" a="1"/>
  <c r="A493" i="21" s="1"/>
  <c r="E492" i="21"/>
  <c r="F493" i="21" s="1" a="1"/>
  <c r="F493" i="21" s="1"/>
  <c r="K492" i="21"/>
  <c r="C492" i="21"/>
  <c r="J492" i="21"/>
  <c r="I492" i="21"/>
  <c r="N492" i="21"/>
  <c r="H492" i="21"/>
  <c r="L492" i="21"/>
  <c r="O492" i="21"/>
  <c r="M492" i="21"/>
  <c r="A496" i="25" l="1" a="1"/>
  <c r="A496" i="25" s="1"/>
  <c r="I495" i="25"/>
  <c r="J495" i="25"/>
  <c r="C495" i="25"/>
  <c r="G495" i="25"/>
  <c r="H495" i="25"/>
  <c r="M495" i="25"/>
  <c r="L495" i="25"/>
  <c r="K495" i="25"/>
  <c r="F495" i="25"/>
  <c r="H494" i="18" a="1"/>
  <c r="H494" i="18" s="1"/>
  <c r="F494" i="18" a="1"/>
  <c r="F494" i="18" s="1"/>
  <c r="G494" i="18"/>
  <c r="P494" i="18"/>
  <c r="K494" i="18"/>
  <c r="M494" i="18"/>
  <c r="E494" i="18"/>
  <c r="A495" i="18" a="1"/>
  <c r="A495" i="18" s="1"/>
  <c r="N494" i="18"/>
  <c r="C494" i="18"/>
  <c r="J494" i="18"/>
  <c r="L494" i="18"/>
  <c r="Q494" i="18"/>
  <c r="O494" i="18"/>
  <c r="A494" i="21" a="1"/>
  <c r="A494" i="21" s="1"/>
  <c r="E493" i="21"/>
  <c r="F494" i="21" s="1" a="1"/>
  <c r="F494" i="21" s="1"/>
  <c r="J493" i="21"/>
  <c r="C493" i="21"/>
  <c r="H493" i="21"/>
  <c r="O493" i="21"/>
  <c r="L493" i="21"/>
  <c r="I493" i="21"/>
  <c r="M493" i="21"/>
  <c r="K493" i="21"/>
  <c r="N493" i="21"/>
  <c r="A497" i="25" l="1" a="1"/>
  <c r="A497" i="25" s="1"/>
  <c r="I496" i="25"/>
  <c r="H496" i="25"/>
  <c r="F496" i="25"/>
  <c r="C496" i="25"/>
  <c r="G496" i="25"/>
  <c r="L496" i="25"/>
  <c r="J496" i="25"/>
  <c r="K496" i="25"/>
  <c r="M496" i="25"/>
  <c r="H495" i="18" a="1"/>
  <c r="H495" i="18" s="1"/>
  <c r="F495" i="18" a="1"/>
  <c r="F495" i="18" s="1"/>
  <c r="K495" i="18"/>
  <c r="G495" i="18"/>
  <c r="M495" i="18"/>
  <c r="J495" i="18"/>
  <c r="O495" i="18"/>
  <c r="N495" i="18"/>
  <c r="Q495" i="18"/>
  <c r="E495" i="18"/>
  <c r="C495" i="18"/>
  <c r="A496" i="18" a="1"/>
  <c r="A496" i="18" s="1"/>
  <c r="L495" i="18"/>
  <c r="P495" i="18"/>
  <c r="A495" i="21" a="1"/>
  <c r="A495" i="21" s="1"/>
  <c r="E494" i="21"/>
  <c r="F495" i="21" s="1" a="1"/>
  <c r="F495" i="21" s="1"/>
  <c r="M494" i="21"/>
  <c r="C494" i="21"/>
  <c r="J494" i="21"/>
  <c r="K494" i="21"/>
  <c r="H494" i="21"/>
  <c r="I494" i="21"/>
  <c r="O494" i="21"/>
  <c r="N494" i="21"/>
  <c r="L494" i="21"/>
  <c r="A498" i="25" l="1" a="1"/>
  <c r="A498" i="25" s="1"/>
  <c r="I497" i="25"/>
  <c r="G497" i="25"/>
  <c r="L497" i="25"/>
  <c r="C497" i="25"/>
  <c r="F497" i="25"/>
  <c r="M497" i="25"/>
  <c r="J497" i="25"/>
  <c r="H497" i="25"/>
  <c r="K497" i="25"/>
  <c r="H496" i="18" a="1"/>
  <c r="H496" i="18" s="1"/>
  <c r="G496" i="18"/>
  <c r="P496" i="18"/>
  <c r="C496" i="18"/>
  <c r="A497" i="18" a="1"/>
  <c r="A497" i="18" s="1"/>
  <c r="N496" i="18"/>
  <c r="E496" i="18"/>
  <c r="M496" i="18"/>
  <c r="O496" i="18"/>
  <c r="Q496" i="18"/>
  <c r="L496" i="18"/>
  <c r="J496" i="18"/>
  <c r="K496" i="18"/>
  <c r="F496" i="18" a="1"/>
  <c r="F496" i="18" s="1"/>
  <c r="A496" i="21" a="1"/>
  <c r="A496" i="21" s="1"/>
  <c r="E495" i="21"/>
  <c r="F496" i="21" s="1" a="1"/>
  <c r="F496" i="21" s="1"/>
  <c r="I495" i="21"/>
  <c r="C495" i="21"/>
  <c r="M495" i="21"/>
  <c r="J495" i="21"/>
  <c r="N495" i="21"/>
  <c r="H495" i="21"/>
  <c r="K495" i="21"/>
  <c r="O495" i="21"/>
  <c r="L495" i="21"/>
  <c r="A499" i="25" l="1" a="1"/>
  <c r="A499" i="25" s="1"/>
  <c r="M498" i="25"/>
  <c r="F498" i="25"/>
  <c r="G498" i="25"/>
  <c r="L498" i="25"/>
  <c r="C498" i="25"/>
  <c r="K498" i="25"/>
  <c r="J498" i="25"/>
  <c r="H498" i="25"/>
  <c r="I498" i="25"/>
  <c r="H497" i="18" a="1"/>
  <c r="H497" i="18" s="1"/>
  <c r="F497" i="18" a="1"/>
  <c r="F497" i="18" s="1"/>
  <c r="N497" i="18"/>
  <c r="O497" i="18"/>
  <c r="G497" i="18"/>
  <c r="J497" i="18"/>
  <c r="L497" i="18"/>
  <c r="K497" i="18"/>
  <c r="E497" i="18"/>
  <c r="C497" i="18"/>
  <c r="A498" i="18" a="1"/>
  <c r="A498" i="18" s="1"/>
  <c r="P497" i="18"/>
  <c r="M497" i="18"/>
  <c r="Q497" i="18"/>
  <c r="A497" i="21" a="1"/>
  <c r="A497" i="21" s="1"/>
  <c r="E496" i="21"/>
  <c r="F497" i="21" s="1" a="1"/>
  <c r="F497" i="21" s="1"/>
  <c r="L496" i="21"/>
  <c r="N496" i="21"/>
  <c r="K496" i="21"/>
  <c r="C496" i="21"/>
  <c r="M496" i="21"/>
  <c r="O496" i="21"/>
  <c r="J496" i="21"/>
  <c r="H496" i="21"/>
  <c r="I496" i="21"/>
  <c r="A500" i="25" l="1" a="1"/>
  <c r="A500" i="25" s="1"/>
  <c r="F499" i="25"/>
  <c r="K499" i="25"/>
  <c r="L499" i="25"/>
  <c r="C499" i="25"/>
  <c r="I499" i="25"/>
  <c r="G499" i="25"/>
  <c r="M499" i="25"/>
  <c r="H499" i="25"/>
  <c r="J499" i="25"/>
  <c r="H498" i="18" a="1"/>
  <c r="H498" i="18" s="1"/>
  <c r="E498" i="18"/>
  <c r="Q498" i="18"/>
  <c r="C498" i="18"/>
  <c r="P498" i="18"/>
  <c r="N498" i="18"/>
  <c r="A499" i="18" a="1"/>
  <c r="A499" i="18" s="1"/>
  <c r="L498" i="18"/>
  <c r="J498" i="18"/>
  <c r="G498" i="18"/>
  <c r="M498" i="18"/>
  <c r="K498" i="18"/>
  <c r="O498" i="18"/>
  <c r="F498" i="18" a="1"/>
  <c r="F498" i="18" s="1"/>
  <c r="A498" i="21" a="1"/>
  <c r="A498" i="21" s="1"/>
  <c r="L497" i="21"/>
  <c r="E497" i="21"/>
  <c r="F498" i="21" s="1" a="1"/>
  <c r="F498" i="21" s="1"/>
  <c r="I497" i="21"/>
  <c r="H497" i="21"/>
  <c r="N497" i="21"/>
  <c r="C497" i="21"/>
  <c r="J497" i="21"/>
  <c r="M497" i="21"/>
  <c r="O497" i="21"/>
  <c r="K497" i="21"/>
  <c r="H499" i="18" l="1" a="1"/>
  <c r="H499" i="18" s="1"/>
  <c r="A501" i="25" a="1"/>
  <c r="A501" i="25" s="1"/>
  <c r="F500" i="25"/>
  <c r="J500" i="25"/>
  <c r="C500" i="25"/>
  <c r="G500" i="25"/>
  <c r="H500" i="25"/>
  <c r="M500" i="25"/>
  <c r="K500" i="25"/>
  <c r="L500" i="25"/>
  <c r="I500" i="25"/>
  <c r="E499" i="18"/>
  <c r="M499" i="18"/>
  <c r="C499" i="18"/>
  <c r="O499" i="18"/>
  <c r="N499" i="18"/>
  <c r="K499" i="18"/>
  <c r="J499" i="18"/>
  <c r="A500" i="18" a="1"/>
  <c r="A500" i="18" s="1"/>
  <c r="Q499" i="18"/>
  <c r="L499" i="18"/>
  <c r="G499" i="18"/>
  <c r="P499" i="18"/>
  <c r="F499" i="18" a="1"/>
  <c r="F499" i="18" s="1"/>
  <c r="A499" i="21" a="1"/>
  <c r="A499" i="21" s="1"/>
  <c r="K498" i="21"/>
  <c r="M498" i="21"/>
  <c r="E498" i="21"/>
  <c r="F499" i="21" s="1" a="1"/>
  <c r="F499" i="21" s="1"/>
  <c r="N498" i="21"/>
  <c r="C498" i="21"/>
  <c r="L498" i="21"/>
  <c r="I498" i="21"/>
  <c r="O498" i="21"/>
  <c r="H498" i="21"/>
  <c r="J498" i="21"/>
  <c r="A502" i="25" l="1" a="1"/>
  <c r="A502" i="25" s="1"/>
  <c r="F501" i="25"/>
  <c r="M501" i="25"/>
  <c r="C501" i="25"/>
  <c r="G501" i="25"/>
  <c r="K501" i="25"/>
  <c r="I501" i="25"/>
  <c r="J501" i="25"/>
  <c r="H501" i="25"/>
  <c r="L501" i="25"/>
  <c r="H500" i="18" a="1"/>
  <c r="H500" i="18" s="1"/>
  <c r="P500" i="18"/>
  <c r="G500" i="18"/>
  <c r="Q500" i="18"/>
  <c r="K500" i="18"/>
  <c r="N500" i="18"/>
  <c r="E500" i="18"/>
  <c r="L500" i="18"/>
  <c r="O500" i="18"/>
  <c r="C500" i="18"/>
  <c r="M500" i="18"/>
  <c r="J500" i="18"/>
  <c r="A501" i="18" a="1"/>
  <c r="A501" i="18" s="1"/>
  <c r="F500" i="18" a="1"/>
  <c r="F500" i="18" s="1"/>
  <c r="A500" i="21" a="1"/>
  <c r="A500" i="21" s="1"/>
  <c r="E499" i="21"/>
  <c r="F500" i="21" s="1" a="1"/>
  <c r="F500" i="21" s="1"/>
  <c r="L499" i="21"/>
  <c r="H499" i="21"/>
  <c r="N499" i="21"/>
  <c r="M499" i="21"/>
  <c r="C499" i="21"/>
  <c r="K499" i="21"/>
  <c r="I499" i="21"/>
  <c r="O499" i="21"/>
  <c r="J499" i="21"/>
  <c r="A503" i="25" l="1" a="1"/>
  <c r="A503" i="25" s="1"/>
  <c r="M502" i="25"/>
  <c r="L502" i="25"/>
  <c r="C502" i="25"/>
  <c r="K502" i="25"/>
  <c r="I502" i="25"/>
  <c r="G502" i="25"/>
  <c r="J502" i="25"/>
  <c r="F502" i="25"/>
  <c r="H502" i="25"/>
  <c r="H501" i="18" a="1"/>
  <c r="H501" i="18" s="1"/>
  <c r="F501" i="18" a="1"/>
  <c r="F501" i="18" s="1"/>
  <c r="C501" i="18"/>
  <c r="P501" i="18"/>
  <c r="Q501" i="18"/>
  <c r="E501" i="18"/>
  <c r="M501" i="18"/>
  <c r="J501" i="18"/>
  <c r="N501" i="18"/>
  <c r="K501" i="18"/>
  <c r="A502" i="18" a="1"/>
  <c r="A502" i="18" s="1"/>
  <c r="O501" i="18"/>
  <c r="L501" i="18"/>
  <c r="G501" i="18"/>
  <c r="A501" i="21" a="1"/>
  <c r="A501" i="21" s="1"/>
  <c r="E500" i="21"/>
  <c r="F501" i="21" s="1" a="1"/>
  <c r="F501" i="21" s="1"/>
  <c r="J500" i="21"/>
  <c r="I500" i="21"/>
  <c r="C500" i="21"/>
  <c r="N500" i="21"/>
  <c r="H500" i="21"/>
  <c r="L500" i="21"/>
  <c r="K500" i="21"/>
  <c r="M500" i="21"/>
  <c r="O500" i="21"/>
  <c r="A504" i="25" l="1" a="1"/>
  <c r="A504" i="25" s="1"/>
  <c r="L503" i="25"/>
  <c r="F503" i="25"/>
  <c r="K503" i="25"/>
  <c r="C503" i="25"/>
  <c r="J503" i="25"/>
  <c r="I503" i="25"/>
  <c r="H503" i="25"/>
  <c r="G503" i="25"/>
  <c r="M503" i="25"/>
  <c r="H502" i="18" a="1"/>
  <c r="H502" i="18" s="1"/>
  <c r="F502" i="18" a="1"/>
  <c r="F502" i="18" s="1"/>
  <c r="E502" i="18"/>
  <c r="O502" i="18"/>
  <c r="K502" i="18"/>
  <c r="L502" i="18"/>
  <c r="N502" i="18"/>
  <c r="M502" i="18"/>
  <c r="G502" i="18"/>
  <c r="J502" i="18"/>
  <c r="Q502" i="18"/>
  <c r="A503" i="18" a="1"/>
  <c r="A503" i="18" s="1"/>
  <c r="C502" i="18"/>
  <c r="P502" i="18"/>
  <c r="A502" i="21" a="1"/>
  <c r="A502" i="21" s="1"/>
  <c r="J501" i="21"/>
  <c r="N501" i="21"/>
  <c r="K501" i="21"/>
  <c r="C501" i="21"/>
  <c r="I501" i="21"/>
  <c r="M501" i="21"/>
  <c r="E501" i="21"/>
  <c r="F502" i="21" s="1" a="1"/>
  <c r="F502" i="21" s="1"/>
  <c r="O501" i="21"/>
  <c r="L501" i="21"/>
  <c r="H501" i="21"/>
  <c r="A505" i="25" l="1" a="1"/>
  <c r="A505" i="25" s="1"/>
  <c r="J504" i="25"/>
  <c r="K504" i="25"/>
  <c r="C504" i="25"/>
  <c r="L504" i="25"/>
  <c r="G504" i="25"/>
  <c r="M504" i="25"/>
  <c r="F504" i="25"/>
  <c r="H504" i="25"/>
  <c r="I504" i="25"/>
  <c r="H503" i="18" a="1"/>
  <c r="H503" i="18" s="1"/>
  <c r="J503" i="18"/>
  <c r="Q503" i="18"/>
  <c r="O503" i="18"/>
  <c r="P503" i="18"/>
  <c r="A504" i="18" a="1"/>
  <c r="A504" i="18" s="1"/>
  <c r="L503" i="18"/>
  <c r="E503" i="18"/>
  <c r="M503" i="18"/>
  <c r="N503" i="18"/>
  <c r="G503" i="18"/>
  <c r="K503" i="18"/>
  <c r="C503" i="18"/>
  <c r="F503" i="18" a="1"/>
  <c r="F503" i="18" s="1"/>
  <c r="A503" i="21" a="1"/>
  <c r="A503" i="21" s="1"/>
  <c r="O502" i="21"/>
  <c r="L502" i="21"/>
  <c r="I502" i="21"/>
  <c r="J502" i="21"/>
  <c r="C502" i="21"/>
  <c r="N502" i="21"/>
  <c r="H502" i="21"/>
  <c r="E502" i="21"/>
  <c r="F503" i="21" s="1" a="1"/>
  <c r="F503" i="21" s="1"/>
  <c r="K502" i="21"/>
  <c r="M502" i="21"/>
  <c r="A506" i="25" l="1" a="1"/>
  <c r="A506" i="25" s="1"/>
  <c r="G505" i="25"/>
  <c r="H505" i="25"/>
  <c r="C505" i="25"/>
  <c r="F505" i="25"/>
  <c r="M505" i="25"/>
  <c r="K505" i="25"/>
  <c r="J505" i="25"/>
  <c r="I505" i="25"/>
  <c r="L505" i="25"/>
  <c r="H504" i="18" a="1"/>
  <c r="H504" i="18" s="1"/>
  <c r="F504" i="18" a="1"/>
  <c r="F504" i="18" s="1"/>
  <c r="E504" i="18"/>
  <c r="O504" i="18"/>
  <c r="L504" i="18"/>
  <c r="J504" i="18"/>
  <c r="C504" i="18"/>
  <c r="N504" i="18"/>
  <c r="G504" i="18"/>
  <c r="M504" i="18"/>
  <c r="Q504" i="18"/>
  <c r="P504" i="18"/>
  <c r="K504" i="18"/>
  <c r="A505" i="18" a="1"/>
  <c r="A505" i="18" s="1"/>
  <c r="A504" i="21" a="1"/>
  <c r="A504" i="21" s="1"/>
  <c r="K503" i="21"/>
  <c r="E503" i="21"/>
  <c r="F504" i="21" s="1" a="1"/>
  <c r="F504" i="21" s="1"/>
  <c r="L503" i="21"/>
  <c r="M503" i="21"/>
  <c r="O503" i="21"/>
  <c r="C503" i="21"/>
  <c r="N503" i="21"/>
  <c r="I503" i="21"/>
  <c r="J503" i="21"/>
  <c r="H503" i="21"/>
  <c r="A507" i="25" l="1" a="1"/>
  <c r="A507" i="25" s="1"/>
  <c r="M506" i="25"/>
  <c r="K506" i="25"/>
  <c r="C506" i="25"/>
  <c r="L506" i="25"/>
  <c r="H506" i="25"/>
  <c r="F506" i="25"/>
  <c r="I506" i="25"/>
  <c r="G506" i="25"/>
  <c r="J506" i="25"/>
  <c r="H505" i="18" a="1"/>
  <c r="H505" i="18" s="1"/>
  <c r="Q505" i="18"/>
  <c r="G505" i="18"/>
  <c r="K505" i="18"/>
  <c r="O505" i="18"/>
  <c r="N505" i="18"/>
  <c r="A506" i="18" a="1"/>
  <c r="A506" i="18" s="1"/>
  <c r="P505" i="18"/>
  <c r="J505" i="18"/>
  <c r="M505" i="18"/>
  <c r="E505" i="18"/>
  <c r="C505" i="18"/>
  <c r="L505" i="18"/>
  <c r="F505" i="18" a="1"/>
  <c r="F505" i="18" s="1"/>
  <c r="A505" i="21" a="1"/>
  <c r="A505" i="21" s="1"/>
  <c r="N504" i="21"/>
  <c r="E504" i="21"/>
  <c r="F505" i="21" s="1" a="1"/>
  <c r="F505" i="21" s="1"/>
  <c r="I504" i="21"/>
  <c r="L504" i="21"/>
  <c r="O504" i="21"/>
  <c r="C504" i="21"/>
  <c r="H504" i="21"/>
  <c r="K504" i="21"/>
  <c r="J504" i="21"/>
  <c r="M504" i="21"/>
  <c r="A508" i="25" l="1" a="1"/>
  <c r="A508" i="25" s="1"/>
  <c r="L507" i="25"/>
  <c r="F507" i="25"/>
  <c r="C507" i="25"/>
  <c r="K507" i="25"/>
  <c r="I507" i="25"/>
  <c r="G507" i="25"/>
  <c r="J507" i="25"/>
  <c r="M507" i="25"/>
  <c r="H507" i="25"/>
  <c r="H506" i="18" a="1"/>
  <c r="H506" i="18" s="1"/>
  <c r="C506" i="18"/>
  <c r="P506" i="18"/>
  <c r="Q506" i="18"/>
  <c r="J506" i="18"/>
  <c r="K506" i="18"/>
  <c r="E506" i="18"/>
  <c r="L506" i="18"/>
  <c r="M506" i="18"/>
  <c r="N506" i="18"/>
  <c r="A507" i="18" a="1"/>
  <c r="A507" i="18" s="1"/>
  <c r="G506" i="18"/>
  <c r="O506" i="18"/>
  <c r="F506" i="18" a="1"/>
  <c r="F506" i="18" s="1"/>
  <c r="A506" i="21" a="1"/>
  <c r="A506" i="21" s="1"/>
  <c r="E505" i="21"/>
  <c r="F506" i="21" s="1" a="1"/>
  <c r="F506" i="21" s="1"/>
  <c r="K505" i="21"/>
  <c r="N505" i="21"/>
  <c r="C505" i="21"/>
  <c r="I505" i="21"/>
  <c r="H505" i="21"/>
  <c r="J505" i="21"/>
  <c r="M505" i="21"/>
  <c r="L505" i="21"/>
  <c r="O505" i="21"/>
  <c r="A509" i="25" l="1" a="1"/>
  <c r="A509" i="25" s="1"/>
  <c r="K508" i="25"/>
  <c r="I508" i="25"/>
  <c r="C508" i="25"/>
  <c r="H508" i="25"/>
  <c r="G508" i="25"/>
  <c r="M508" i="25"/>
  <c r="L508" i="25"/>
  <c r="F508" i="25"/>
  <c r="J508" i="25"/>
  <c r="H507" i="18" a="1"/>
  <c r="H507" i="18" s="1"/>
  <c r="F507" i="18" a="1"/>
  <c r="F507" i="18" s="1"/>
  <c r="O507" i="18"/>
  <c r="G507" i="18"/>
  <c r="Q507" i="18"/>
  <c r="M507" i="18"/>
  <c r="L507" i="18"/>
  <c r="K507" i="18"/>
  <c r="E507" i="18"/>
  <c r="N507" i="18"/>
  <c r="C507" i="18"/>
  <c r="A508" i="18" a="1"/>
  <c r="A508" i="18" s="1"/>
  <c r="P507" i="18"/>
  <c r="J507" i="18"/>
  <c r="A507" i="21" a="1"/>
  <c r="A507" i="21" s="1"/>
  <c r="I506" i="21"/>
  <c r="E506" i="21"/>
  <c r="F507" i="21" s="1" a="1"/>
  <c r="F507" i="21" s="1"/>
  <c r="L506" i="21"/>
  <c r="K506" i="21"/>
  <c r="H506" i="21"/>
  <c r="N506" i="21"/>
  <c r="C506" i="21"/>
  <c r="O506" i="21"/>
  <c r="M506" i="21"/>
  <c r="J506" i="21"/>
  <c r="A510" i="25" l="1" a="1"/>
  <c r="A510" i="25" s="1"/>
  <c r="L509" i="25"/>
  <c r="F509" i="25"/>
  <c r="C509" i="25"/>
  <c r="G509" i="25"/>
  <c r="K509" i="25"/>
  <c r="I509" i="25"/>
  <c r="H509" i="25"/>
  <c r="J509" i="25"/>
  <c r="M509" i="25"/>
  <c r="H508" i="18" a="1"/>
  <c r="H508" i="18" s="1"/>
  <c r="C508" i="18"/>
  <c r="L508" i="18"/>
  <c r="N508" i="18"/>
  <c r="P508" i="18"/>
  <c r="G508" i="18"/>
  <c r="K508" i="18"/>
  <c r="M508" i="18"/>
  <c r="A509" i="18" a="1"/>
  <c r="A509" i="18" s="1"/>
  <c r="Q508" i="18"/>
  <c r="O508" i="18"/>
  <c r="E508" i="18"/>
  <c r="J508" i="18"/>
  <c r="F508" i="18" a="1"/>
  <c r="F508" i="18" s="1"/>
  <c r="A508" i="21" a="1"/>
  <c r="A508" i="21" s="1"/>
  <c r="E507" i="21"/>
  <c r="F508" i="21" s="1" a="1"/>
  <c r="F508" i="21" s="1"/>
  <c r="H507" i="21"/>
  <c r="C507" i="21"/>
  <c r="I507" i="21"/>
  <c r="N507" i="21"/>
  <c r="K507" i="21"/>
  <c r="L507" i="21"/>
  <c r="J507" i="21"/>
  <c r="M507" i="21"/>
  <c r="O507" i="21"/>
  <c r="A511" i="25" l="1" a="1"/>
  <c r="A511" i="25" s="1"/>
  <c r="F510" i="25"/>
  <c r="M510" i="25"/>
  <c r="C510" i="25"/>
  <c r="K510" i="25"/>
  <c r="L510" i="25"/>
  <c r="I510" i="25"/>
  <c r="G510" i="25"/>
  <c r="H510" i="25"/>
  <c r="J510" i="25"/>
  <c r="H509" i="18" a="1"/>
  <c r="H509" i="18" s="1"/>
  <c r="O509" i="18"/>
  <c r="J509" i="18"/>
  <c r="G509" i="18"/>
  <c r="P509" i="18"/>
  <c r="A510" i="18" a="1"/>
  <c r="A510" i="18" s="1"/>
  <c r="N509" i="18"/>
  <c r="Q509" i="18"/>
  <c r="C509" i="18"/>
  <c r="M509" i="18"/>
  <c r="E509" i="18"/>
  <c r="L509" i="18"/>
  <c r="K509" i="18"/>
  <c r="F509" i="18" a="1"/>
  <c r="F509" i="18" s="1"/>
  <c r="A509" i="21" a="1"/>
  <c r="A509" i="21" s="1"/>
  <c r="E508" i="21"/>
  <c r="F509" i="21" s="1" a="1"/>
  <c r="F509" i="21" s="1"/>
  <c r="K508" i="21"/>
  <c r="C508" i="21"/>
  <c r="M508" i="21"/>
  <c r="O508" i="21"/>
  <c r="N508" i="21"/>
  <c r="H508" i="21"/>
  <c r="I508" i="21"/>
  <c r="L508" i="21"/>
  <c r="J508" i="21"/>
  <c r="A512" i="25" l="1" a="1"/>
  <c r="A512" i="25" s="1"/>
  <c r="L511" i="25"/>
  <c r="F511" i="25"/>
  <c r="C511" i="25"/>
  <c r="J511" i="25"/>
  <c r="I511" i="25"/>
  <c r="K511" i="25"/>
  <c r="G511" i="25"/>
  <c r="H511" i="25"/>
  <c r="M511" i="25"/>
  <c r="H510" i="18" a="1"/>
  <c r="H510" i="18" s="1"/>
  <c r="C510" i="18"/>
  <c r="O510" i="18"/>
  <c r="N510" i="18"/>
  <c r="M510" i="18"/>
  <c r="G510" i="18"/>
  <c r="J510" i="18"/>
  <c r="P510" i="18"/>
  <c r="A511" i="18" a="1"/>
  <c r="A511" i="18" s="1"/>
  <c r="L510" i="18"/>
  <c r="K510" i="18"/>
  <c r="E510" i="18"/>
  <c r="Q510" i="18"/>
  <c r="F510" i="18" a="1"/>
  <c r="F510" i="18" s="1"/>
  <c r="A510" i="21" a="1"/>
  <c r="A510" i="21" s="1"/>
  <c r="N509" i="21"/>
  <c r="H509" i="21"/>
  <c r="M509" i="21"/>
  <c r="J509" i="21"/>
  <c r="L509" i="21"/>
  <c r="I509" i="21"/>
  <c r="K509" i="21"/>
  <c r="E509" i="21"/>
  <c r="F510" i="21" s="1" a="1"/>
  <c r="F510" i="21" s="1"/>
  <c r="O509" i="21"/>
  <c r="C509" i="21"/>
  <c r="A513" i="25" l="1" a="1"/>
  <c r="A513" i="25" s="1"/>
  <c r="J512" i="25"/>
  <c r="I512" i="25"/>
  <c r="C512" i="25"/>
  <c r="H512" i="25"/>
  <c r="G512" i="25"/>
  <c r="M512" i="25"/>
  <c r="K512" i="25"/>
  <c r="L512" i="25"/>
  <c r="F512" i="25"/>
  <c r="H511" i="18" a="1"/>
  <c r="H511" i="18" s="1"/>
  <c r="C511" i="18"/>
  <c r="P511" i="18"/>
  <c r="K511" i="18"/>
  <c r="O511" i="18"/>
  <c r="J511" i="18"/>
  <c r="L511" i="18"/>
  <c r="A512" i="18" a="1"/>
  <c r="A512" i="18" s="1"/>
  <c r="M511" i="18"/>
  <c r="E511" i="18"/>
  <c r="N511" i="18"/>
  <c r="G511" i="18"/>
  <c r="Q511" i="18"/>
  <c r="F511" i="18" a="1"/>
  <c r="F511" i="18" s="1"/>
  <c r="A511" i="21" a="1"/>
  <c r="A511" i="21" s="1"/>
  <c r="L510" i="21"/>
  <c r="H510" i="21"/>
  <c r="E510" i="21"/>
  <c r="F511" i="21" s="1" a="1"/>
  <c r="F511" i="21" s="1"/>
  <c r="N510" i="21"/>
  <c r="C510" i="21"/>
  <c r="J510" i="21"/>
  <c r="K510" i="21"/>
  <c r="I510" i="21"/>
  <c r="M510" i="21"/>
  <c r="O510" i="21"/>
  <c r="A514" i="25" l="1" a="1"/>
  <c r="A514" i="25" s="1"/>
  <c r="F513" i="25"/>
  <c r="L513" i="25"/>
  <c r="C513" i="25"/>
  <c r="H513" i="25"/>
  <c r="M513" i="25"/>
  <c r="K513" i="25"/>
  <c r="J513" i="25"/>
  <c r="I513" i="25"/>
  <c r="G513" i="25"/>
  <c r="H512" i="18" a="1"/>
  <c r="H512" i="18" s="1"/>
  <c r="Q512" i="18"/>
  <c r="K512" i="18"/>
  <c r="G512" i="18"/>
  <c r="M512" i="18"/>
  <c r="C512" i="18"/>
  <c r="O512" i="18"/>
  <c r="E512" i="18"/>
  <c r="J512" i="18"/>
  <c r="L512" i="18"/>
  <c r="P512" i="18"/>
  <c r="N512" i="18"/>
  <c r="A513" i="18" a="1"/>
  <c r="A513" i="18" s="1"/>
  <c r="F512" i="18" a="1"/>
  <c r="F512" i="18" s="1"/>
  <c r="A512" i="21" a="1"/>
  <c r="A512" i="21" s="1"/>
  <c r="E511" i="21"/>
  <c r="F512" i="21" s="1" a="1"/>
  <c r="F512" i="21" s="1"/>
  <c r="O511" i="21"/>
  <c r="K511" i="21"/>
  <c r="J511" i="21"/>
  <c r="I511" i="21"/>
  <c r="C511" i="21"/>
  <c r="M511" i="21"/>
  <c r="L511" i="21"/>
  <c r="N511" i="21"/>
  <c r="H511" i="21"/>
  <c r="A515" i="25" l="1" a="1"/>
  <c r="A515" i="25" s="1"/>
  <c r="H514" i="25"/>
  <c r="F514" i="25"/>
  <c r="C514" i="25"/>
  <c r="L514" i="25"/>
  <c r="K514" i="25"/>
  <c r="M514" i="25"/>
  <c r="I514" i="25"/>
  <c r="J514" i="25"/>
  <c r="G514" i="25"/>
  <c r="H513" i="18" a="1"/>
  <c r="H513" i="18" s="1"/>
  <c r="F513" i="18" a="1"/>
  <c r="F513" i="18" s="1"/>
  <c r="C513" i="18"/>
  <c r="P513" i="18"/>
  <c r="A514" i="18" a="1"/>
  <c r="A514" i="18" s="1"/>
  <c r="J513" i="18"/>
  <c r="G513" i="18"/>
  <c r="O513" i="18"/>
  <c r="K513" i="18"/>
  <c r="N513" i="18"/>
  <c r="M513" i="18"/>
  <c r="L513" i="18"/>
  <c r="Q513" i="18"/>
  <c r="E513" i="18"/>
  <c r="A513" i="21" a="1"/>
  <c r="A513" i="21" s="1"/>
  <c r="E512" i="21"/>
  <c r="F513" i="21" s="1" a="1"/>
  <c r="F513" i="21" s="1"/>
  <c r="I512" i="21"/>
  <c r="O512" i="21"/>
  <c r="K512" i="21"/>
  <c r="J512" i="21"/>
  <c r="L512" i="21"/>
  <c r="C512" i="21"/>
  <c r="N512" i="21"/>
  <c r="H512" i="21"/>
  <c r="M512" i="21"/>
  <c r="A516" i="25" l="1" a="1"/>
  <c r="A516" i="25" s="1"/>
  <c r="L515" i="25"/>
  <c r="K515" i="25"/>
  <c r="C515" i="25"/>
  <c r="J515" i="25"/>
  <c r="I515" i="25"/>
  <c r="F515" i="25"/>
  <c r="G515" i="25"/>
  <c r="M515" i="25"/>
  <c r="H515" i="25"/>
  <c r="H514" i="18" a="1"/>
  <c r="H514" i="18" s="1"/>
  <c r="F514" i="18" a="1"/>
  <c r="F514" i="18" s="1"/>
  <c r="N514" i="18"/>
  <c r="K514" i="18"/>
  <c r="C514" i="18"/>
  <c r="P514" i="18"/>
  <c r="G514" i="18"/>
  <c r="M514" i="18"/>
  <c r="A515" i="18" a="1"/>
  <c r="A515" i="18" s="1"/>
  <c r="E514" i="18"/>
  <c r="O514" i="18"/>
  <c r="L514" i="18"/>
  <c r="J514" i="18"/>
  <c r="Q514" i="18"/>
  <c r="A514" i="21" a="1"/>
  <c r="A514" i="21" s="1"/>
  <c r="O513" i="21"/>
  <c r="L513" i="21"/>
  <c r="M513" i="21"/>
  <c r="C513" i="21"/>
  <c r="I513" i="21"/>
  <c r="E513" i="21"/>
  <c r="F514" i="21" s="1" a="1"/>
  <c r="F514" i="21" s="1"/>
  <c r="K513" i="21"/>
  <c r="J513" i="21"/>
  <c r="N513" i="21"/>
  <c r="H513" i="21"/>
  <c r="A517" i="25" l="1" a="1"/>
  <c r="A517" i="25" s="1"/>
  <c r="I516" i="25"/>
  <c r="J516" i="25"/>
  <c r="C516" i="25"/>
  <c r="H516" i="25"/>
  <c r="G516" i="25"/>
  <c r="M516" i="25"/>
  <c r="K516" i="25"/>
  <c r="L516" i="25"/>
  <c r="F516" i="25"/>
  <c r="H515" i="18" a="1"/>
  <c r="H515" i="18" s="1"/>
  <c r="F515" i="18" a="1"/>
  <c r="F515" i="18" s="1"/>
  <c r="C515" i="18"/>
  <c r="P515" i="18"/>
  <c r="A516" i="18" a="1"/>
  <c r="A516" i="18" s="1"/>
  <c r="N515" i="18"/>
  <c r="O515" i="18"/>
  <c r="K515" i="18"/>
  <c r="Q515" i="18"/>
  <c r="J515" i="18"/>
  <c r="L515" i="18"/>
  <c r="M515" i="18"/>
  <c r="E515" i="18"/>
  <c r="G515" i="18"/>
  <c r="A515" i="21" a="1"/>
  <c r="A515" i="21" s="1"/>
  <c r="H514" i="21"/>
  <c r="L514" i="21"/>
  <c r="K514" i="21"/>
  <c r="I514" i="21"/>
  <c r="M514" i="21"/>
  <c r="J514" i="21"/>
  <c r="E514" i="21"/>
  <c r="F515" i="21" s="1" a="1"/>
  <c r="F515" i="21" s="1"/>
  <c r="N514" i="21"/>
  <c r="C514" i="21"/>
  <c r="O514" i="21"/>
  <c r="A518" i="25" l="1" a="1"/>
  <c r="A518" i="25" s="1"/>
  <c r="G517" i="25"/>
  <c r="F517" i="25"/>
  <c r="C517" i="25"/>
  <c r="M517" i="25"/>
  <c r="K517" i="25"/>
  <c r="L517" i="25"/>
  <c r="I517" i="25"/>
  <c r="J517" i="25"/>
  <c r="H517" i="25"/>
  <c r="H516" i="18" a="1"/>
  <c r="H516" i="18" s="1"/>
  <c r="N516" i="18"/>
  <c r="Q516" i="18"/>
  <c r="O516" i="18"/>
  <c r="G516" i="18"/>
  <c r="M516" i="18"/>
  <c r="E516" i="18"/>
  <c r="J516" i="18"/>
  <c r="C516" i="18"/>
  <c r="K516" i="18"/>
  <c r="L516" i="18"/>
  <c r="A517" i="18" a="1"/>
  <c r="A517" i="18" s="1"/>
  <c r="P516" i="18"/>
  <c r="F516" i="18" a="1"/>
  <c r="F516" i="18" s="1"/>
  <c r="A516" i="21" a="1"/>
  <c r="A516" i="21" s="1"/>
  <c r="E515" i="21"/>
  <c r="F516" i="21" s="1" a="1"/>
  <c r="F516" i="21" s="1"/>
  <c r="K515" i="21"/>
  <c r="C515" i="21"/>
  <c r="M515" i="21"/>
  <c r="O515" i="21"/>
  <c r="I515" i="21"/>
  <c r="H515" i="21"/>
  <c r="N515" i="21"/>
  <c r="J515" i="21"/>
  <c r="L515" i="21"/>
  <c r="A519" i="25" l="1" a="1"/>
  <c r="A519" i="25" s="1"/>
  <c r="M518" i="25"/>
  <c r="L518" i="25"/>
  <c r="C518" i="25"/>
  <c r="F518" i="25"/>
  <c r="J518" i="25"/>
  <c r="H518" i="25"/>
  <c r="G518" i="25"/>
  <c r="K518" i="25"/>
  <c r="I518" i="25"/>
  <c r="H517" i="18" a="1"/>
  <c r="H517" i="18" s="1"/>
  <c r="F517" i="18" a="1"/>
  <c r="F517" i="18" s="1"/>
  <c r="G517" i="18"/>
  <c r="Q517" i="18"/>
  <c r="L517" i="18"/>
  <c r="C517" i="18"/>
  <c r="N517" i="18"/>
  <c r="E517" i="18"/>
  <c r="J517" i="18"/>
  <c r="A518" i="18" a="1"/>
  <c r="A518" i="18" s="1"/>
  <c r="K517" i="18"/>
  <c r="O517" i="18"/>
  <c r="M517" i="18"/>
  <c r="P517" i="18"/>
  <c r="A517" i="21" a="1"/>
  <c r="A517" i="21" s="1"/>
  <c r="E516" i="21"/>
  <c r="F517" i="21" s="1" a="1"/>
  <c r="F517" i="21" s="1"/>
  <c r="N516" i="21"/>
  <c r="H516" i="21"/>
  <c r="C516" i="21"/>
  <c r="K516" i="21"/>
  <c r="J516" i="21"/>
  <c r="L516" i="21"/>
  <c r="I516" i="21"/>
  <c r="M516" i="21"/>
  <c r="O516" i="21"/>
  <c r="M519" i="25" l="1"/>
  <c r="J519" i="25"/>
  <c r="C519" i="25"/>
  <c r="I519" i="25"/>
  <c r="L519" i="25"/>
  <c r="G519" i="25"/>
  <c r="F519" i="25"/>
  <c r="H519" i="25"/>
  <c r="K519" i="25"/>
  <c r="H518" i="18" a="1"/>
  <c r="H518" i="18" s="1"/>
  <c r="F518" i="18" a="1"/>
  <c r="F518" i="18" s="1"/>
  <c r="G518" i="18"/>
  <c r="O518" i="18"/>
  <c r="A519" i="18" a="1"/>
  <c r="A519" i="18" s="1"/>
  <c r="J518" i="18"/>
  <c r="Q518" i="18"/>
  <c r="E518" i="18"/>
  <c r="M518" i="18"/>
  <c r="C518" i="18"/>
  <c r="N518" i="18"/>
  <c r="L518" i="18"/>
  <c r="P518" i="18"/>
  <c r="K518" i="18"/>
  <c r="A518" i="21" a="1"/>
  <c r="A518" i="21" s="1"/>
  <c r="I517" i="21"/>
  <c r="E517" i="21"/>
  <c r="F518" i="21" s="1" a="1"/>
  <c r="F518" i="21" s="1"/>
  <c r="O517" i="21"/>
  <c r="K517" i="21"/>
  <c r="C517" i="21"/>
  <c r="H517" i="21"/>
  <c r="N517" i="21"/>
  <c r="J517" i="21"/>
  <c r="L517" i="21"/>
  <c r="M517" i="21"/>
  <c r="H519" i="18" l="1" a="1"/>
  <c r="H519" i="18" s="1"/>
  <c r="F519" i="18" a="1"/>
  <c r="F519" i="18" s="1"/>
  <c r="C519" i="18"/>
  <c r="N519" i="18"/>
  <c r="J519" i="18"/>
  <c r="L519" i="18"/>
  <c r="Q519" i="18"/>
  <c r="M519" i="18"/>
  <c r="P519" i="18"/>
  <c r="K519" i="18"/>
  <c r="O519" i="18"/>
  <c r="G519" i="18"/>
  <c r="E519" i="18"/>
  <c r="A519" i="21" a="1"/>
  <c r="A519" i="21" s="1"/>
  <c r="O518" i="21"/>
  <c r="C518" i="21"/>
  <c r="J518" i="21"/>
  <c r="E518" i="21"/>
  <c r="F519" i="21" s="1" a="1"/>
  <c r="F519" i="21" s="1"/>
  <c r="L518" i="21"/>
  <c r="K518" i="21"/>
  <c r="I518" i="21"/>
  <c r="M518" i="21"/>
  <c r="N518" i="21"/>
  <c r="H518" i="21"/>
  <c r="E519" i="21" l="1"/>
  <c r="C519" i="21"/>
  <c r="L519" i="21"/>
  <c r="O519" i="21"/>
  <c r="J519" i="21"/>
  <c r="N519" i="21"/>
  <c r="I519" i="21"/>
  <c r="M519" i="21"/>
  <c r="H519" i="21"/>
  <c r="K519" i="21"/>
</calcChain>
</file>

<file path=xl/comments1.xml><?xml version="1.0" encoding="utf-8"?>
<comments xmlns="http://schemas.openxmlformats.org/spreadsheetml/2006/main">
  <authors>
    <author>Kyle Taylor</author>
  </authors>
  <commentList>
    <comment ref="E41" authorId="0" shapeId="0">
      <text>
        <r>
          <rPr>
            <b/>
            <sz val="9"/>
            <color indexed="81"/>
            <rFont val="Tahoma"/>
            <family val="2"/>
          </rPr>
          <t>Explanation:</t>
        </r>
        <r>
          <rPr>
            <sz val="9"/>
            <color indexed="81"/>
            <rFont val="Tahoma"/>
            <family val="2"/>
          </rPr>
          <t xml:space="preserve">
The Loan Forgiveness Application allows certain borrowers to elect an alternative covered period. In short, for payroll cost purposes, rather than your 56 days starting on the day you received your loan proceeds, you can opt to have your 56 days start on the first day of your first pay period following the date you received your loan proceeds. To elect this option, choose YES. </t>
        </r>
      </text>
    </comment>
  </commentList>
</comments>
</file>

<file path=xl/comments2.xml><?xml version="1.0" encoding="utf-8"?>
<comments xmlns="http://schemas.openxmlformats.org/spreadsheetml/2006/main">
  <authors>
    <author>Kyle Taylor</author>
  </authors>
  <commentList>
    <comment ref="K1" authorId="0" shapeId="0">
      <text>
        <r>
          <rPr>
            <b/>
            <sz val="9"/>
            <color indexed="81"/>
            <rFont val="Tahoma"/>
            <family val="2"/>
          </rPr>
          <t>Kyle Taylor:</t>
        </r>
        <r>
          <rPr>
            <sz val="9"/>
            <color indexed="81"/>
            <rFont val="Tahoma"/>
            <family val="2"/>
          </rPr>
          <t xml:space="preserve">
I did not have time to right a narrative but hopefully breaking it out like this helps make sense most of these are just for formatting </t>
        </r>
      </text>
    </comment>
  </commentList>
</comments>
</file>

<file path=xl/comments3.xml><?xml version="1.0" encoding="utf-8"?>
<comments xmlns="http://schemas.openxmlformats.org/spreadsheetml/2006/main">
  <authors>
    <author>Kyle Taylor</author>
  </authors>
  <commentList>
    <comment ref="I1" authorId="0" shapeId="0">
      <text>
        <r>
          <rPr>
            <b/>
            <sz val="9"/>
            <color indexed="81"/>
            <rFont val="Tahoma"/>
            <family val="2"/>
          </rPr>
          <t>Kyle Taylor:</t>
        </r>
        <r>
          <rPr>
            <sz val="9"/>
            <color indexed="81"/>
            <rFont val="Tahoma"/>
            <family val="2"/>
          </rPr>
          <t xml:space="preserve">
I did not have time to right a narrative but hopefully breaking it out like this helps make sense most of these are just for formatting </t>
        </r>
      </text>
    </comment>
  </commentList>
</comments>
</file>

<file path=xl/comments4.xml><?xml version="1.0" encoding="utf-8"?>
<comments xmlns="http://schemas.openxmlformats.org/spreadsheetml/2006/main">
  <authors>
    <author>Kyle Taylor</author>
  </authors>
  <commentList>
    <comment ref="G1" authorId="0" shapeId="0">
      <text>
        <r>
          <rPr>
            <b/>
            <sz val="9"/>
            <color indexed="81"/>
            <rFont val="Tahoma"/>
            <family val="2"/>
          </rPr>
          <t>Kyle Taylor:</t>
        </r>
        <r>
          <rPr>
            <sz val="9"/>
            <color indexed="81"/>
            <rFont val="Tahoma"/>
            <family val="2"/>
          </rPr>
          <t xml:space="preserve">
I did not have time to right a narrative but hopefully breaking it out like this helps make sense most of these are just for formatting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<sst xmlns="http://schemas.openxmlformats.org/spreadsheetml/2006/main" count="3546" uniqueCount="586">
  <si>
    <t>Week 2</t>
  </si>
  <si>
    <t>Week 3</t>
  </si>
  <si>
    <t>Week 4</t>
  </si>
  <si>
    <t>Week 5</t>
  </si>
  <si>
    <t>Week 6</t>
  </si>
  <si>
    <t>Week 7</t>
  </si>
  <si>
    <t>Week 8</t>
  </si>
  <si>
    <t>Day of week funding received</t>
  </si>
  <si>
    <t>Monday</t>
  </si>
  <si>
    <t>Tuesday</t>
  </si>
  <si>
    <t>Wednesday</t>
  </si>
  <si>
    <t>Thursday</t>
  </si>
  <si>
    <t>Friday</t>
  </si>
  <si>
    <t>Week</t>
  </si>
  <si>
    <t>Date</t>
  </si>
  <si>
    <t>Sunday</t>
  </si>
  <si>
    <t>Saturday</t>
  </si>
  <si>
    <t>Week 1</t>
  </si>
  <si>
    <t>Week 9</t>
  </si>
  <si>
    <t>3/31/2020</t>
  </si>
  <si>
    <t>Yes</t>
  </si>
  <si>
    <t>No</t>
  </si>
  <si>
    <t>last day</t>
  </si>
  <si>
    <t>Loan Amount</t>
  </si>
  <si>
    <t>Total</t>
  </si>
  <si>
    <t>Cash Tips</t>
  </si>
  <si>
    <t>Allowance for Dismissal or Separation</t>
  </si>
  <si>
    <t>Date First Loan Proceeds Received</t>
  </si>
  <si>
    <t>Paid Time Off (vacation, sick pay, etc.)</t>
  </si>
  <si>
    <t>State Unemployment Insurance</t>
  </si>
  <si>
    <t>Salaries &amp; Wages</t>
  </si>
  <si>
    <t>Loan Proceeds Used For Non-payroll Costs During the 8-Week Covered Period:</t>
  </si>
  <si>
    <t>4-Weeks</t>
  </si>
  <si>
    <t>Beginning</t>
  </si>
  <si>
    <t>(1) The forgiven amount cannot be more than the loan itself.</t>
  </si>
  <si>
    <t>NOTE: See the definition for an employee on the STEP 2 Limit - EE Comp Tab</t>
  </si>
  <si>
    <t>Includes health insurance premiums</t>
  </si>
  <si>
    <t>CALCULATION 1: Hours Worked from February 15, 2019 through June 30, 2019</t>
  </si>
  <si>
    <t>Hours Worked from  January 1, 2020 through February 29, 2020</t>
  </si>
  <si>
    <t>CALCULATION 2: Hours Worked During 8-Week Covered Period</t>
  </si>
  <si>
    <t>NOTE 2:</t>
  </si>
  <si>
    <t>Team Member Name</t>
  </si>
  <si>
    <t>Quarter Ended</t>
  </si>
  <si>
    <t>Hourly</t>
  </si>
  <si>
    <t>Wage</t>
  </si>
  <si>
    <t>Hours Per</t>
  </si>
  <si>
    <t>Salaried</t>
  </si>
  <si>
    <t>Salaries &amp;</t>
  </si>
  <si>
    <t>Wages</t>
  </si>
  <si>
    <t>Re-Hired</t>
  </si>
  <si>
    <t>Discretionary</t>
  </si>
  <si>
    <t>Bonus</t>
  </si>
  <si>
    <t>Reduction</t>
  </si>
  <si>
    <t>in Forgiveness</t>
  </si>
  <si>
    <t>Costs Incurred During the "Covered" Period (8 weeks following loan origination):</t>
  </si>
  <si>
    <t>Loan Proceeds Used for Payroll Costs During the 8-Week Covered Period:</t>
  </si>
  <si>
    <t>Loan Forgiveness for Non-payroll Costs</t>
  </si>
  <si>
    <t>Maximum</t>
  </si>
  <si>
    <t>Adjusted</t>
  </si>
  <si>
    <t>Employer Share of:</t>
  </si>
  <si>
    <t xml:space="preserve">Healthcare Benefits </t>
  </si>
  <si>
    <t xml:space="preserve">Retirement </t>
  </si>
  <si>
    <t>A</t>
  </si>
  <si>
    <t>B</t>
  </si>
  <si>
    <t>Q1 2020</t>
  </si>
  <si>
    <t>Exception</t>
  </si>
  <si>
    <t>C</t>
  </si>
  <si>
    <t>D</t>
  </si>
  <si>
    <t>E</t>
  </si>
  <si>
    <t>Annualized</t>
  </si>
  <si>
    <t>Amount</t>
  </si>
  <si>
    <t>F</t>
  </si>
  <si>
    <t>OVERVIEW OF LOAN FORGIVENESS UNDER THE SBAs</t>
  </si>
  <si>
    <t>PAYCHECK PROTECTION PLAN (PPP) LOAN PROGRAM</t>
  </si>
  <si>
    <t>Estimated Loan Forgiveness Amount</t>
  </si>
  <si>
    <t>Required Reductions in Loan Forgiveness:</t>
  </si>
  <si>
    <t>Total Estimated Loan Forgiveness</t>
  </si>
  <si>
    <t>Total Eligible Costs Incurred During the "Covered" Period</t>
  </si>
  <si>
    <t>INTRODUCTION</t>
  </si>
  <si>
    <t>STEP 1 - Establish Percent of Employees Rehired as Compared to Pre-Covid 19 Levels</t>
  </si>
  <si>
    <t>STEP 2 - Compare Compensation Levels During 8-Week Period to Pre-Covid 19 Levels</t>
  </si>
  <si>
    <t>SUMMARY</t>
  </si>
  <si>
    <t>FORGIVABLE COST BASE</t>
  </si>
  <si>
    <t>LIMITATIONS ON FORGIVABLE AMOUNT</t>
  </si>
  <si>
    <t>Loan Forgiveness is Limited by the Following</t>
  </si>
  <si>
    <r>
      <rPr>
        <b/>
        <sz val="11"/>
        <rFont val="Calibri"/>
        <family val="2"/>
        <scheme val="minor"/>
      </rPr>
      <t>75% of PPP Loan</t>
    </r>
    <r>
      <rPr>
        <b/>
        <sz val="11"/>
        <color rgb="FFFF0000"/>
        <rFont val="Calibri"/>
        <family val="2"/>
        <scheme val="minor"/>
      </rPr>
      <t xml:space="preserve"> </t>
    </r>
    <r>
      <rPr>
        <b/>
        <sz val="11"/>
        <color theme="1"/>
        <rFont val="Calibri"/>
        <family val="2"/>
        <scheme val="minor"/>
      </rPr>
      <t xml:space="preserve">- Minimum Payroll Costs for Maximum Loan Forgiveness </t>
    </r>
  </si>
  <si>
    <r>
      <t xml:space="preserve">(2) FTE Ratio - Average FTEs during the 8 week period compared to either the average of FTEs from 2/15/2019 - 6/30/2019 </t>
    </r>
    <r>
      <rPr>
        <b/>
        <sz val="11"/>
        <rFont val="Calibri"/>
        <family val="2"/>
        <scheme val="minor"/>
      </rPr>
      <t>-OR-</t>
    </r>
    <r>
      <rPr>
        <sz val="11"/>
        <rFont val="Calibri"/>
        <family val="2"/>
        <scheme val="minor"/>
      </rPr>
      <t xml:space="preserve"> </t>
    </r>
  </si>
  <si>
    <t>1/1/2020 - 2/29/2020.  Ref CARES Act Section 1106(d)(2)</t>
  </si>
  <si>
    <t xml:space="preserve">(3) Reduction in employee wages during the 8 week period compared to the quarter prior to when loan proceeds received </t>
  </si>
  <si>
    <t>(generally Q1 2020).  Ref CARES Act Section 1106(d)(3)</t>
  </si>
  <si>
    <t xml:space="preserve">(4) Total payroll costs must be at least 75% of the total loan forgiveness, so non-payroll costs can't exceed 25% of the total </t>
  </si>
  <si>
    <t>loan forgiveness. Ref SBA Interim Final Rule 2(o) (SBA 2020-0015)</t>
  </si>
  <si>
    <t>INSTRUCTIONS</t>
  </si>
  <si>
    <t>customized calculation.</t>
  </si>
  <si>
    <t>Employment</t>
  </si>
  <si>
    <t>Status</t>
  </si>
  <si>
    <t>Team</t>
  </si>
  <si>
    <t>Member</t>
  </si>
  <si>
    <t>Number</t>
  </si>
  <si>
    <t>75% of 8</t>
  </si>
  <si>
    <t>Weeks Based</t>
  </si>
  <si>
    <t>on Annualization</t>
  </si>
  <si>
    <t>#</t>
  </si>
  <si>
    <t>Day of Week</t>
  </si>
  <si>
    <t>Day #</t>
  </si>
  <si>
    <t>Week #</t>
  </si>
  <si>
    <t>Week Day</t>
  </si>
  <si>
    <t>Term</t>
  </si>
  <si>
    <t>Day</t>
  </si>
  <si>
    <t>Rehire</t>
  </si>
  <si>
    <t>Partial</t>
  </si>
  <si>
    <t>Total reductions</t>
  </si>
  <si>
    <t>Total adjusted eligible costs</t>
  </si>
  <si>
    <t>8-Week</t>
  </si>
  <si>
    <t>Period</t>
  </si>
  <si>
    <t>This amount must be 75% or more of total forgiven amount</t>
  </si>
  <si>
    <r>
      <t xml:space="preserve">A </t>
    </r>
    <r>
      <rPr>
        <sz val="11"/>
        <color theme="1"/>
        <rFont val="Calibri"/>
        <family val="2"/>
        <scheme val="minor"/>
      </rPr>
      <t>- The maximum amount of non-payroll costs that can be forgiven is equal to 25% of the loan balance.</t>
    </r>
  </si>
  <si>
    <r>
      <t xml:space="preserve">B </t>
    </r>
    <r>
      <rPr>
        <sz val="11"/>
        <color theme="1"/>
        <rFont val="Calibri"/>
        <family val="2"/>
        <scheme val="minor"/>
      </rPr>
      <t>- The total amount of non-payroll costs cannot exceed 25% of the amount forgiven. Therefore, this amount is equal to 1/3 of forgivable payroll costs.</t>
    </r>
  </si>
  <si>
    <r>
      <t>C</t>
    </r>
    <r>
      <rPr>
        <sz val="11"/>
        <color theme="1"/>
        <rFont val="Calibri"/>
        <family val="2"/>
        <scheme val="minor"/>
      </rPr>
      <t xml:space="preserve"> - The amount of non-payroll costs actually forgiven is the lesser of actual non-payroll costs expended </t>
    </r>
    <r>
      <rPr>
        <b/>
        <sz val="11"/>
        <color theme="1"/>
        <rFont val="Calibri"/>
        <family val="2"/>
        <scheme val="minor"/>
      </rPr>
      <t>C</t>
    </r>
    <r>
      <rPr>
        <sz val="11"/>
        <color theme="1"/>
        <rFont val="Calibri"/>
        <family val="2"/>
        <scheme val="minor"/>
      </rPr>
      <t xml:space="preserve">, or </t>
    </r>
    <r>
      <rPr>
        <b/>
        <sz val="11"/>
        <color theme="1"/>
        <rFont val="Calibri"/>
        <family val="2"/>
        <scheme val="minor"/>
      </rPr>
      <t>B</t>
    </r>
    <r>
      <rPr>
        <sz val="11"/>
        <color theme="1"/>
        <rFont val="Calibri"/>
        <family val="2"/>
        <scheme val="minor"/>
      </rPr>
      <t xml:space="preserve">, or </t>
    </r>
    <r>
      <rPr>
        <b/>
        <sz val="11"/>
        <color theme="1"/>
        <rFont val="Calibri"/>
        <family val="2"/>
        <scheme val="minor"/>
      </rPr>
      <t>A</t>
    </r>
    <r>
      <rPr>
        <sz val="11"/>
        <color theme="1"/>
        <rFont val="Calibri"/>
        <family val="2"/>
        <scheme val="minor"/>
      </rPr>
      <t>.</t>
    </r>
  </si>
  <si>
    <t>Non-Payroll Costs Limitations:</t>
  </si>
  <si>
    <t>Mortgage Interest (real and personal property in place 2/15/2020)</t>
  </si>
  <si>
    <t>Rent (lease agreements in force on 2/15/2020)</t>
  </si>
  <si>
    <t xml:space="preserve">Utilities (electric, gas, water, transportation, telephone or internet for </t>
  </si>
  <si>
    <t>Cannot exceed 25% of amount forgiven</t>
  </si>
  <si>
    <t>See STEP 2 Limit - EE Comp Tab (Limited to $15,385 for 8-weeks or $100,000 annually)</t>
  </si>
  <si>
    <t>Maximum %</t>
  </si>
  <si>
    <t>Total Forgivable Costs</t>
  </si>
  <si>
    <t>Non-Forgivable Percent</t>
  </si>
  <si>
    <r>
      <rPr>
        <b/>
        <sz val="11"/>
        <color rgb="FFFF0000"/>
        <rFont val="Calibri"/>
        <family val="2"/>
        <scheme val="minor"/>
      </rPr>
      <t>**</t>
    </r>
    <r>
      <rPr>
        <sz val="11"/>
        <rFont val="Calibri"/>
        <family val="2"/>
        <scheme val="minor"/>
      </rPr>
      <t>Reduction in Loan Forgiveness Based on FTEs</t>
    </r>
  </si>
  <si>
    <r>
      <rPr>
        <b/>
        <sz val="11"/>
        <color rgb="FFFF0000"/>
        <rFont val="Calibri"/>
        <family val="2"/>
        <scheme val="minor"/>
      </rPr>
      <t>*</t>
    </r>
    <r>
      <rPr>
        <sz val="11"/>
        <rFont val="Calibri"/>
        <family val="2"/>
        <scheme val="minor"/>
      </rPr>
      <t>Payroll Costs</t>
    </r>
  </si>
  <si>
    <r>
      <rPr>
        <b/>
        <sz val="11"/>
        <color rgb="FFFF0000"/>
        <rFont val="Calibri"/>
        <family val="2"/>
        <scheme val="minor"/>
      </rPr>
      <t>*</t>
    </r>
    <r>
      <rPr>
        <sz val="11"/>
        <rFont val="Calibri"/>
        <family val="2"/>
        <scheme val="minor"/>
      </rPr>
      <t xml:space="preserve">Non-Payroll Costs </t>
    </r>
  </si>
  <si>
    <r>
      <t>*</t>
    </r>
    <r>
      <rPr>
        <sz val="11"/>
        <rFont val="Calibri"/>
        <family val="2"/>
        <scheme val="minor"/>
      </rPr>
      <t xml:space="preserve"> These amounts come from the Forgivable Cost Base tab</t>
    </r>
  </si>
  <si>
    <r>
      <t xml:space="preserve">** </t>
    </r>
    <r>
      <rPr>
        <sz val="11"/>
        <rFont val="Calibri"/>
        <family val="2"/>
        <scheme val="minor"/>
      </rPr>
      <t>This amount is used on the Summary Results tab</t>
    </r>
  </si>
  <si>
    <t>DISCLAIMER</t>
  </si>
  <si>
    <t>In order to receive full forgiveness of your loan, you first have to demonstrate that your average full-time equivalent (FTE) employees for the 8-week</t>
  </si>
  <si>
    <r>
      <t xml:space="preserve">(1)  Input cells are labeled column </t>
    </r>
    <r>
      <rPr>
        <b/>
        <sz val="11"/>
        <rFont val="Calibri"/>
        <family val="2"/>
        <scheme val="minor"/>
      </rPr>
      <t xml:space="preserve">A </t>
    </r>
    <r>
      <rPr>
        <sz val="11"/>
        <rFont val="Calibri"/>
        <family val="2"/>
        <scheme val="minor"/>
      </rPr>
      <t xml:space="preserve">and column </t>
    </r>
    <r>
      <rPr>
        <b/>
        <sz val="11"/>
        <rFont val="Calibri"/>
        <family val="2"/>
        <scheme val="minor"/>
      </rPr>
      <t>B</t>
    </r>
  </si>
  <si>
    <t>(2)  FTEs are based on a 30 hour work week (as defined by the SBA in the Affordable Care Act. Subject to change pending future regulations.)</t>
  </si>
  <si>
    <t xml:space="preserve">(4)  The calculations assume employees are paid weekly. If your payroll is bi-weekly or some other time period, please contact us to provide you a </t>
  </si>
  <si>
    <t xml:space="preserve">(5) The calculations also assume a 5-day workweek. </t>
  </si>
  <si>
    <t>FTE Limitation</t>
  </si>
  <si>
    <t>29, 2020, whichever is LESS.</t>
  </si>
  <si>
    <r>
      <t xml:space="preserve">covered period is equal to or greater than your average FTEs for the period February 15, 2019 through June 30, 2019 </t>
    </r>
    <r>
      <rPr>
        <b/>
        <sz val="11"/>
        <rFont val="Calibri"/>
        <family val="2"/>
        <scheme val="minor"/>
      </rPr>
      <t>- OR -</t>
    </r>
    <r>
      <rPr>
        <sz val="11"/>
        <rFont val="Calibri"/>
        <family val="2"/>
        <scheme val="minor"/>
      </rPr>
      <t xml:space="preserve"> January 1, 2020 through February</t>
    </r>
  </si>
  <si>
    <t>to the FTEs at the end of the 8-week period. This workbook chooses the FTE Ration that is closest to 100%.</t>
  </si>
  <si>
    <t>(3)  Generally, the comparison period chosen that will result in the least amount of reduction in the loan forgiveness will be the number of FTEs closest</t>
  </si>
  <si>
    <r>
      <t xml:space="preserve">(2) The discretionary bonus </t>
    </r>
    <r>
      <rPr>
        <b/>
        <sz val="11"/>
        <rFont val="Calibri"/>
        <family val="2"/>
        <scheme val="minor"/>
      </rPr>
      <t xml:space="preserve">(F below) </t>
    </r>
    <r>
      <rPr>
        <sz val="11"/>
        <rFont val="Calibri"/>
        <family val="2"/>
        <scheme val="minor"/>
      </rPr>
      <t xml:space="preserve">allows you to show a one-time bonus or other non-recurring compensation to be included in the calculation. </t>
    </r>
  </si>
  <si>
    <r>
      <t xml:space="preserve">(1) Determine the positions that are currently STILL EMPLOYED, FURLOUGHED THEN RE-HIRED, and FURLOUGHED NOT RE-HIRED in column </t>
    </r>
    <r>
      <rPr>
        <b/>
        <sz val="11"/>
        <color theme="1"/>
        <rFont val="Calibri"/>
        <family val="2"/>
        <scheme val="minor"/>
      </rPr>
      <t>A</t>
    </r>
    <r>
      <rPr>
        <sz val="11"/>
        <color theme="1"/>
        <rFont val="Calibri"/>
        <family val="2"/>
        <scheme val="minor"/>
      </rPr>
      <t xml:space="preserve"> below.</t>
    </r>
  </si>
  <si>
    <r>
      <t>(2) Input Team Member Name (</t>
    </r>
    <r>
      <rPr>
        <b/>
        <sz val="11"/>
        <color theme="1"/>
        <rFont val="Calibri"/>
        <family val="2"/>
        <scheme val="minor"/>
      </rPr>
      <t>A below</t>
    </r>
    <r>
      <rPr>
        <sz val="11"/>
        <color theme="1"/>
        <rFont val="Calibri"/>
        <family val="2"/>
        <scheme val="minor"/>
      </rPr>
      <t>), Salaries &amp; Wages (</t>
    </r>
    <r>
      <rPr>
        <b/>
        <sz val="11"/>
        <color theme="1"/>
        <rFont val="Calibri"/>
        <family val="2"/>
        <scheme val="minor"/>
      </rPr>
      <t>B below</t>
    </r>
    <r>
      <rPr>
        <sz val="11"/>
        <color theme="1"/>
        <rFont val="Calibri"/>
        <family val="2"/>
        <scheme val="minor"/>
      </rPr>
      <t xml:space="preserve">), 2019 $100,000 Exception status </t>
    </r>
    <r>
      <rPr>
        <b/>
        <sz val="11"/>
        <color theme="1"/>
        <rFont val="Calibri"/>
        <family val="2"/>
        <scheme val="minor"/>
      </rPr>
      <t xml:space="preserve">(C below) </t>
    </r>
    <r>
      <rPr>
        <sz val="11"/>
        <color theme="1"/>
        <rFont val="Calibri"/>
        <family val="2"/>
        <scheme val="minor"/>
      </rPr>
      <t xml:space="preserve">as defined in Note 1 above, re-hire Salaries &amp; Wages </t>
    </r>
    <r>
      <rPr>
        <b/>
        <sz val="11"/>
        <color theme="1"/>
        <rFont val="Calibri"/>
        <family val="2"/>
        <scheme val="minor"/>
      </rPr>
      <t>(D below)</t>
    </r>
    <r>
      <rPr>
        <sz val="11"/>
        <color theme="1"/>
        <rFont val="Calibri"/>
        <family val="2"/>
        <scheme val="minor"/>
      </rPr>
      <t>,</t>
    </r>
  </si>
  <si>
    <r>
      <t xml:space="preserve">(3) Note the re-hired date </t>
    </r>
    <r>
      <rPr>
        <b/>
        <sz val="11"/>
        <color theme="1"/>
        <rFont val="Calibri"/>
        <family val="2"/>
        <scheme val="minor"/>
      </rPr>
      <t>(E below)</t>
    </r>
    <r>
      <rPr>
        <sz val="11"/>
        <color theme="1"/>
        <rFont val="Calibri"/>
        <family val="2"/>
        <scheme val="minor"/>
      </rPr>
      <t xml:space="preserve"> allows you to examine the impact of bringing people back from furlough and paying them a discretionary bonus to reinstate their compensation </t>
    </r>
    <r>
      <rPr>
        <b/>
        <sz val="11"/>
        <color theme="1"/>
        <rFont val="Calibri"/>
        <family val="2"/>
        <scheme val="minor"/>
      </rPr>
      <t>(F below)</t>
    </r>
    <r>
      <rPr>
        <sz val="11"/>
        <color theme="1"/>
        <rFont val="Calibri"/>
        <family val="2"/>
        <scheme val="minor"/>
      </rPr>
      <t xml:space="preserve">. </t>
    </r>
  </si>
  <si>
    <r>
      <t xml:space="preserve">(4) Wages entered should be for a full week </t>
    </r>
    <r>
      <rPr>
        <b/>
        <sz val="11"/>
        <rFont val="Calibri"/>
        <family val="2"/>
        <scheme val="minor"/>
      </rPr>
      <t>(D below)</t>
    </r>
    <r>
      <rPr>
        <sz val="11"/>
        <rFont val="Calibri"/>
        <family val="2"/>
        <scheme val="minor"/>
      </rPr>
      <t xml:space="preserve">. </t>
    </r>
  </si>
  <si>
    <r>
      <rPr>
        <b/>
        <sz val="11"/>
        <color theme="1"/>
        <rFont val="Calibri"/>
        <family val="2"/>
        <scheme val="minor"/>
      </rPr>
      <t>NOTE 1:</t>
    </r>
    <r>
      <rPr>
        <sz val="11"/>
        <color theme="1"/>
        <rFont val="Calibri"/>
        <family val="2"/>
        <scheme val="minor"/>
      </rPr>
      <t xml:space="preserve"> This tab serves two purposes. First, in order to receive full forgiveness of your loan, compensation at the end of the 8-week period must be at least equal to 75% of compensation for the </t>
    </r>
  </si>
  <si>
    <t xml:space="preserve">most recent completed quarter (March 31, 2020). Second, this is a planning tool for you to see the impact of bringing employees back at different times and different rates of pay on your </t>
  </si>
  <si>
    <t>forgiveness calculation.</t>
  </si>
  <si>
    <r>
      <t xml:space="preserve">(1) No reduction is required if an employee received, during any pay period in 2019, an annualized salary or wage of more than $100,000. See "2019 $100,000 Exception," </t>
    </r>
    <r>
      <rPr>
        <b/>
        <sz val="11"/>
        <rFont val="Calibri"/>
        <family val="2"/>
        <scheme val="minor"/>
      </rPr>
      <t>(C below)</t>
    </r>
    <r>
      <rPr>
        <sz val="11"/>
        <rFont val="Calibri"/>
        <family val="2"/>
        <scheme val="minor"/>
      </rPr>
      <t xml:space="preserve">. Ref CARES </t>
    </r>
  </si>
  <si>
    <t xml:space="preserve">Act Section 1106(d)(3)(B). In other words, if in one pay period an employee received a bonus that annualized would have been more than $100,000, they would be excluded from the </t>
  </si>
  <si>
    <t>reduced wages calculation, even if their actual salary and wages was $100,000 or less.</t>
  </si>
  <si>
    <r>
      <t xml:space="preserve">Loan amount </t>
    </r>
    <r>
      <rPr>
        <b/>
        <sz val="11"/>
        <rFont val="Calibri"/>
        <family val="2"/>
        <scheme val="minor"/>
      </rPr>
      <t>(from cover page)</t>
    </r>
  </si>
  <si>
    <r>
      <t xml:space="preserve">Based on FTEs </t>
    </r>
    <r>
      <rPr>
        <b/>
        <sz val="11"/>
        <color theme="1"/>
        <rFont val="Calibri"/>
        <family val="2"/>
        <scheme val="minor"/>
      </rPr>
      <t>(from STEP 1 Limit - FTE Calcs FTE Ratio)</t>
    </r>
  </si>
  <si>
    <r>
      <t>Based on Compensation</t>
    </r>
    <r>
      <rPr>
        <b/>
        <sz val="11"/>
        <color theme="1"/>
        <rFont val="Calibri"/>
        <family val="2"/>
        <scheme val="minor"/>
      </rPr>
      <t xml:space="preserve"> (from STEP 2 Limit EE Comp)</t>
    </r>
  </si>
  <si>
    <t>Furloughed</t>
  </si>
  <si>
    <t>Assume these costs are included in Salaries &amp; Wages</t>
  </si>
  <si>
    <t>services that began prior to 2/15/2020)</t>
  </si>
  <si>
    <t>Reduction in Loan Forgiveness Based on FTE's</t>
  </si>
  <si>
    <t>arbcpa.com</t>
  </si>
  <si>
    <t>207.772.1981</t>
  </si>
  <si>
    <t>©2020 Albin Randall &amp; Bennett, CPAs</t>
  </si>
  <si>
    <t xml:space="preserve">(2) FTE Ratio - Average FTEs during the 8 week period compared to either the average of FTEs from 2/15/2019 - 6/30/2019 -OR- </t>
  </si>
  <si>
    <t>(3) Reduction in employee wages during the 8 week period compared to the quarter prior to when loan proceeds received</t>
  </si>
  <si>
    <t xml:space="preserve">In order to receive full forgiveness of your loan, you first have to demonstrate that your average full-time equivalent (FTE) </t>
  </si>
  <si>
    <t xml:space="preserve">employees for the 8-week covered period is equal to or greater than your average FTEs for the period February 15, 2019 </t>
  </si>
  <si>
    <t>through June 30, 2019 - OR - January 1, 2020 through February 29, 2020, whichever is LESS.</t>
  </si>
  <si>
    <t xml:space="preserve">(3)  Generally, the comparison period chosen that will result in the least amount of reduction in the loan forgiveness </t>
  </si>
  <si>
    <t xml:space="preserve">will be the number of FTEs closest to the FTEs at the end of the 8-week period. This workbook chooses the FTE </t>
  </si>
  <si>
    <t>Ratio that is closest to 100%.</t>
  </si>
  <si>
    <t xml:space="preserve">(4) The calculations assume a 5-day workweek. </t>
  </si>
  <si>
    <r>
      <rPr>
        <b/>
        <sz val="11"/>
        <color theme="1"/>
        <rFont val="Calibri"/>
        <family val="2"/>
        <scheme val="minor"/>
      </rPr>
      <t>NOTE 1:</t>
    </r>
    <r>
      <rPr>
        <sz val="11"/>
        <color theme="1"/>
        <rFont val="Calibri"/>
        <family val="2"/>
        <scheme val="minor"/>
      </rPr>
      <t xml:space="preserve"> This tab serves two purposes. First, in order to receive full forgiveness of your loan, compensation at the end of the </t>
    </r>
  </si>
  <si>
    <t xml:space="preserve">8-week period must be at least equal to 75% of compensation for the most recent completed quarter (March 31, 2020). Second, </t>
  </si>
  <si>
    <t xml:space="preserve">(1) No reduction is required if an employee received, during any pay period in 2019, an annualized salary or wage of more </t>
  </si>
  <si>
    <t xml:space="preserve">than $100,000. See "2019 $100,000 Exception," (C below). Ref CARES Act Section 1106(d)(3)(B). In other words, if in one </t>
  </si>
  <si>
    <t xml:space="preserve">pay period an employee received a bonus that annualized would have been more than $100,000, they would be excluded </t>
  </si>
  <si>
    <t>from the reduced wages calculation, even if their actual salary and wages was $100,000 or less.</t>
  </si>
  <si>
    <t xml:space="preserve">included in the calculation. </t>
  </si>
  <si>
    <t>FORGIVABLE COST BASE TAB</t>
  </si>
  <si>
    <r>
      <t xml:space="preserve">(2) The discretionary bonus </t>
    </r>
    <r>
      <rPr>
        <b/>
        <sz val="11"/>
        <rFont val="Calibri"/>
        <family val="2"/>
        <scheme val="minor"/>
      </rPr>
      <t xml:space="preserve">(F on worksheet) </t>
    </r>
    <r>
      <rPr>
        <sz val="11"/>
        <rFont val="Calibri"/>
        <family val="2"/>
        <scheme val="minor"/>
      </rPr>
      <t xml:space="preserve">allows you to show a one-time bonus or other non-recurring compensation to be </t>
    </r>
  </si>
  <si>
    <t>FTE Ratios (not to exceed 100%)</t>
  </si>
  <si>
    <r>
      <t>Payroll Costs</t>
    </r>
    <r>
      <rPr>
        <b/>
        <sz val="11"/>
        <color theme="1"/>
        <rFont val="Calibri"/>
        <family val="2"/>
        <scheme val="minor"/>
      </rPr>
      <t xml:space="preserve"> (from Forgivable Cost Base Tab)</t>
    </r>
  </si>
  <si>
    <r>
      <t xml:space="preserve">Adjusted Non-payroll Costs </t>
    </r>
    <r>
      <rPr>
        <b/>
        <sz val="11"/>
        <color theme="1"/>
        <rFont val="Calibri"/>
        <family val="2"/>
        <scheme val="minor"/>
      </rPr>
      <t>(from Forgivable Cost Base Tab)</t>
    </r>
  </si>
  <si>
    <t>©2020 Boyer &amp; Ritter, CPAs</t>
  </si>
  <si>
    <t xml:space="preserve">Portland, ME </t>
  </si>
  <si>
    <t>cpabr.com</t>
  </si>
  <si>
    <t>717.761.7210</t>
  </si>
  <si>
    <t xml:space="preserve">Camp Hill, PA </t>
  </si>
  <si>
    <r>
      <t>Amounts eligible for forgiveness are the lesser of A</t>
    </r>
    <r>
      <rPr>
        <b/>
        <sz val="11"/>
        <color theme="1"/>
        <rFont val="Calibri"/>
        <family val="2"/>
        <scheme val="minor"/>
      </rPr>
      <t xml:space="preserve"> </t>
    </r>
    <r>
      <rPr>
        <sz val="11"/>
        <color theme="1"/>
        <rFont val="Calibri"/>
        <family val="2"/>
        <scheme val="minor"/>
      </rPr>
      <t>or B</t>
    </r>
    <r>
      <rPr>
        <b/>
        <sz val="11"/>
        <color theme="1"/>
        <rFont val="Calibri"/>
        <family val="2"/>
        <scheme val="minor"/>
      </rPr>
      <t xml:space="preserve"> </t>
    </r>
    <r>
      <rPr>
        <sz val="11"/>
        <color theme="1"/>
        <rFont val="Calibri"/>
        <family val="2"/>
        <scheme val="minor"/>
      </rPr>
      <t>above</t>
    </r>
  </si>
  <si>
    <t>C - D</t>
  </si>
  <si>
    <t>LESSER OF E OR C</t>
  </si>
  <si>
    <t>G</t>
  </si>
  <si>
    <t>C - F</t>
  </si>
  <si>
    <t>FTE per Period</t>
  </si>
  <si>
    <t>Period 
Beginning</t>
  </si>
  <si>
    <t>Period 
Ending</t>
  </si>
  <si>
    <t>Pay Period</t>
  </si>
  <si>
    <t>End of Next Pay Period</t>
  </si>
  <si>
    <t>Pay Period List:</t>
  </si>
  <si>
    <t>Weekly</t>
  </si>
  <si>
    <t>Biweekly</t>
  </si>
  <si>
    <t>Next Pay Period Date:</t>
  </si>
  <si>
    <t>8 Week Coverage</t>
  </si>
  <si>
    <t>Funding Date:</t>
  </si>
  <si>
    <t>to</t>
  </si>
  <si>
    <t>B Prorate</t>
  </si>
  <si>
    <t>End Prorate</t>
  </si>
  <si>
    <t>Weekly v. BiWeekly</t>
  </si>
  <si>
    <t>Prorate</t>
  </si>
  <si>
    <t>January 1, 2020 to Febuary 29, 2020</t>
  </si>
  <si>
    <t>Period Window:</t>
  </si>
  <si>
    <t>Ending</t>
  </si>
  <si>
    <t>End Period Finder:</t>
  </si>
  <si>
    <t>Beg. Prorate</t>
  </si>
  <si>
    <t>&gt;</t>
  </si>
  <si>
    <t>KMT's Functions</t>
  </si>
  <si>
    <t>FT/PT</t>
  </si>
  <si>
    <t>Name</t>
  </si>
  <si>
    <t>CHECK</t>
  </si>
  <si>
    <t>DiW</t>
  </si>
  <si>
    <t>TOTAL:</t>
  </si>
  <si>
    <t>&lt;- This Table is used to determine which pay periods have be entered for STEP 3 - Actual</t>
  </si>
  <si>
    <t>^</t>
  </si>
  <si>
    <t>Count if YES</t>
  </si>
  <si>
    <t>Count if NO</t>
  </si>
  <si>
    <t>This table us used to determine if a coverage week is in 1 of 3 scenerios for
tightening the forecast window:
            A: 100% an Estimate from STEP 2 -EE COMP
            B: A mix of Estimate from STEP 2- EE COMP and Actual STEP 3 Actual - EE Comp
            C: 100% Actual from STEP 3 Actual - EE Comp</t>
  </si>
  <si>
    <t>&lt;- this takes the actual data % that falls in that week</t>
  </si>
  <si>
    <t>&lt;- this takes the % of the week which is still an estimate</t>
  </si>
  <si>
    <t>TABLE 1 - Days in Period</t>
  </si>
  <si>
    <t>TABLE 2 - Allocation in Week</t>
  </si>
  <si>
    <t>TABLE 3 - Period Check</t>
  </si>
  <si>
    <t>TABLE 5 - Blend Rate - % Estimate</t>
  </si>
  <si>
    <t>TABLE 4 - Blend Rate - % Actual</t>
  </si>
  <si>
    <t>So if 2/3 of a week is in PP1 and 1/3 are in PP2 this will show 
33% of the actual allocated percentage which is the estimate allocated to the blended $ value.</t>
  </si>
  <si>
    <t>TABLE 6 - Actual Totals Per Pay Period from STEP 3 Actual - EE Comp</t>
  </si>
  <si>
    <t>Table 7 - Actual Allocated</t>
  </si>
  <si>
    <t>TABLE 8 - Actual Blend</t>
  </si>
  <si>
    <t>Tab Explanation:</t>
  </si>
  <si>
    <r>
      <t>To accommodate payroll cycle inputs (e.g. biweekly v. weekly or different payroll cycle start dates v. funding start dates) for simpler input usability. We have a dilemma with respect to having actual payroll cycle data feed into STEP 2 Limit – EE Comp. The dilemma is that the weeks in STEP 2 Limit – EE Comp are based on the funding start date and 8-Week Coverage Window, whereas the payroll cycle inputs are based on different windows of time. Visual below:
Payroll Week(s)	|</t>
    </r>
    <r>
      <rPr>
        <u/>
        <sz val="11"/>
        <rFont val="Calibri"/>
        <family val="2"/>
        <scheme val="minor"/>
      </rPr>
      <t xml:space="preserve">Payroll Period 1        |	Payroll Period 2       |	… etc.                     |
</t>
    </r>
    <r>
      <rPr>
        <sz val="11"/>
        <rFont val="Calibri"/>
        <family val="2"/>
        <scheme val="minor"/>
      </rPr>
      <t>EE Comp Weeks	|</t>
    </r>
    <r>
      <rPr>
        <u/>
        <sz val="11"/>
        <rFont val="Calibri"/>
        <family val="2"/>
        <scheme val="minor"/>
      </rPr>
      <t xml:space="preserve">	|   EE Comp Week 1      |	       EE Comp Week 2      |	…etc.                   |
</t>
    </r>
    <r>
      <rPr>
        <sz val="11"/>
        <rFont val="Calibri"/>
        <family val="2"/>
        <scheme val="minor"/>
      </rPr>
      <t xml:space="preserve">						
While this adds a layer of detail it is a feature that users have asked for and I have found a solution to accommodate. Solution: simply allocate the payroll period data to marry up to the EE Comp Weeks. For the visual above, this means a portion of Payroll Period 1 will go to EE Comp Week 1 and a portion of Payroll Period 2 will go to EE Comp Week 1 and EE Comp Week 2. This was conducted on the Actual Allocation Calc tab which will be hidden from users.
WARNING: This tab may appear to be overwhelming at first glance but is far simpler upon explanation (see below).
Overview of Asset Allocation tab:
The Actual Allocation Calc tab has several steps which I broke out as much as possible to simplify the equations/review; however, this makes it appear more “complex” than what it is.
Step 1 – All the way over in column AF, you will see a TABLE 1 – Days in Period. This table is extracting how many days of the payroll period (based on user’s payroll cycle) are in each of the weeks of coverage (based on funding start date). The small table below is simply a data check to show every day of the coverage window is accounted for. TABLE 2- Allocation in Week takes the number of period days in the coverage window (from table 1) over the total number of days within the payroll period (e.g. ending day – beginning day+1[ 7 for weekly, 14 for biweekly]). This percentage will be what is allocated from actual.
Step 2 – Since payroll periods do not perfectly align with the funding weeks, and we want actual data to feed into STEP 2 Limit – EE Comp, we must account for 3 scenarios. A funding week is either A) 100% an estimate; B) partially actual and partially estimate; or C) 100% Actual. TABLE 3 – Period Check uses the totals from STEP 3 Actual – EE Comp, to determine which actual pay periods have been entered by the user. The table below uses table 3 and table 2 to determine which actual data has been entered for each week. This is used to determine which scenario the coverage week is (A-C above). 
Step 3 – TABLE 4 – Blend Rate - % Actual extracts which parts of actual data should tie into blended weeks and TABLE 5 – Blend Rate - % Estimate calculates what percentage of the estimate must still feed into a blend week. The reason this is done is because if we just feed actual we would have periods of time were the amount would drop drastically because only a part of the week would be accounted for (e.g. if payroll period 1 actual is entered but payroll period 2 actual was not EE Comp would only be a portion of what is expected.). The percentages on table 5 take the actual % which isn’t accounted for from table 2 over the total percentage of actual.
Tables 6-8 pull the dollar amounts from actual to the allocated amounts. Table 6 is just the total amounts from STEP 3, Table 7 is an allocation based on the percentages from Table 2, and Table 8 is the actual allocation for blended weeks (uses the percentages from table 4).
Feed into STEP 2 Limit – EE Comp: The equations for actual to feed into STEP 2 is based on the scenarios (A, B, C). If scenario A occurs nothing changes, if scenario C occurs all actual amounts are pulled from table 7, if scenario B occurs actual amounts from table 8 are added to the estimate amount times the percentages from table 5.
Since blended, actual, and forecasted amounts can be the same the highlighting numbers to show what is actual is more of a challenge. To circumvent that I created a conditional format at the top of the weeks to show progress of actual data. Show below:
The other change made was to FTE actual v. estimate. This change is shown below:
The farthest column is calculated from the actual data inputs on STEP 3. If actual data is not input the estimates pull over to the 4th column.</t>
    </r>
  </si>
  <si>
    <r>
      <rPr>
        <b/>
        <sz val="11"/>
        <color theme="1"/>
        <rFont val="Calibri"/>
        <family val="2"/>
        <scheme val="minor"/>
      </rPr>
      <t>Note:</t>
    </r>
    <r>
      <rPr>
        <sz val="11"/>
        <color theme="1"/>
        <rFont val="Calibri"/>
        <family val="2"/>
        <scheme val="minor"/>
      </rPr>
      <t xml:space="preserve"> This calculation is used to allocate actual pay period data to the proper weeks of the funding cover period. Allocation needs to occur because of the incongurent nature of pay periods 
with the funding weeks (e.g. biweekly, differing pay period weeks with funding weeks, etc.) This spread sheet takes the actual pay period amounts and allocates according to the time 
spent in coverage weeks. This data is then pulled into the STEP 2 Limit - EE Comp for Actual weekly amounts.</t>
    </r>
    <r>
      <rPr>
        <b/>
        <sz val="11"/>
        <color theme="1"/>
        <rFont val="Calibri"/>
        <family val="2"/>
        <scheme val="minor"/>
      </rPr>
      <t xml:space="preserve"> Explanation of how tables work to the far right.</t>
    </r>
  </si>
  <si>
    <t>SIGNIFICANT ASSUMPTIONS</t>
  </si>
  <si>
    <r>
      <t xml:space="preserve">Measuring FTEs - </t>
    </r>
    <r>
      <rPr>
        <sz val="11"/>
        <color theme="1"/>
        <rFont val="Calibri"/>
        <family val="2"/>
        <scheme val="minor"/>
      </rPr>
      <t xml:space="preserve">The law states that the average number of FTEs shall be determined by calculating the average number of FTEs </t>
    </r>
  </si>
  <si>
    <t xml:space="preserve">for each pay period falling within a month. For purposes of this workbook, we have interpreted this to mean that you'll need to </t>
  </si>
  <si>
    <t xml:space="preserve">run a report for each pay period you are measuring and determine FTEs per employee per pay period. For example, all salaried </t>
  </si>
  <si>
    <t xml:space="preserve">employees will be considered FTEs and hourly employees will be measured on the actual hours they work, not to exceed 30 </t>
  </si>
  <si>
    <t xml:space="preserve">hours. For example, an hourly employee working 55 hours will count as 1 FTE working 30 hours. An hourly employee working 15 </t>
  </si>
  <si>
    <t xml:space="preserve">hours will count as .5 FTE, and so on. </t>
  </si>
  <si>
    <r>
      <t xml:space="preserve">Comparative Period for Reduction Purposes - </t>
    </r>
    <r>
      <rPr>
        <sz val="11"/>
        <color theme="1"/>
        <rFont val="Calibri"/>
        <family val="2"/>
        <scheme val="minor"/>
      </rPr>
      <t>For the reduction in forgiveness relating to salary and wages, the law refers to "the</t>
    </r>
  </si>
  <si>
    <t>most recent full quarter during which the employee was employed." For purposes of this workbook, we are using the 1st quarter</t>
  </si>
  <si>
    <t xml:space="preserve">of 2020 for all employees. </t>
  </si>
  <si>
    <r>
      <rPr>
        <b/>
        <sz val="11"/>
        <color theme="1"/>
        <rFont val="Calibri"/>
        <family val="2"/>
        <scheme val="minor"/>
      </rPr>
      <t xml:space="preserve">Reduction Related to Salary and Wages - </t>
    </r>
    <r>
      <rPr>
        <sz val="11"/>
        <color theme="1"/>
        <rFont val="Calibri"/>
        <family val="2"/>
        <scheme val="minor"/>
      </rPr>
      <t xml:space="preserve">For the reduction in forgiveness relating to salary and wages, the law refers to "25% of </t>
    </r>
  </si>
  <si>
    <t xml:space="preserve">the total salary or wages of the employee during the most recent full quarter." (as mentioned above) It does not explicitly state </t>
  </si>
  <si>
    <t xml:space="preserve">that these wages should be prorated to represent an 8-week period. For purposes of this workbook, we have assumed that the </t>
  </si>
  <si>
    <t xml:space="preserve">intent was to prorate these wages to represent an 8-week period. For example, if an employee made $10,000 during the first </t>
  </si>
  <si>
    <t xml:space="preserve">quarter, we assumed the intent of the law was to compare compensation for the 8-week period to $4,615 ($10,000 / 13 x 52 = </t>
  </si>
  <si>
    <t xml:space="preserve">$40,000 x 75% / 52 x 8 = $4,615. </t>
  </si>
  <si>
    <r>
      <t xml:space="preserve">Reduction in Forgiveness Related to Employment Status - </t>
    </r>
    <r>
      <rPr>
        <sz val="11"/>
        <color theme="1"/>
        <rFont val="Calibri"/>
        <family val="2"/>
        <scheme val="minor"/>
      </rPr>
      <t>for the reduction in forgiveness relating to salary and wages, the law</t>
    </r>
  </si>
  <si>
    <t>assumed that there is still a reduction in the forgiveness amount as a result of these situations.</t>
  </si>
  <si>
    <r>
      <t xml:space="preserve">Causes of Reduction in Forgiveness - </t>
    </r>
    <r>
      <rPr>
        <sz val="11"/>
        <color theme="1"/>
        <rFont val="Calibri"/>
        <family val="2"/>
        <scheme val="minor"/>
      </rPr>
      <t xml:space="preserve">there are four different causes of a reduction in the forgiveness amount - not spending the </t>
    </r>
  </si>
  <si>
    <t>entire loan proceeds on forgivable costs, not meeting the 75% payroll costs / 25% non-payroll cost test, not restoring FTE counts</t>
  </si>
  <si>
    <t xml:space="preserve">and not restoring to 75% of previous wages. No guidance is given to the ordering of these reductions. Mathematically, the order </t>
  </si>
  <si>
    <t xml:space="preserve">could make a very big difference in the result of your calculations. For purposes of this workbook, we have assumed the 75% </t>
  </si>
  <si>
    <t xml:space="preserve">payroll cost test will be applied first, the amount spent on forgivable costs second, the FTE test 3rd and the wage test last. </t>
  </si>
  <si>
    <r>
      <t xml:space="preserve">Rehiring Provisions - </t>
    </r>
    <r>
      <rPr>
        <sz val="11"/>
        <color theme="1"/>
        <rFont val="Calibri"/>
        <family val="2"/>
        <scheme val="minor"/>
      </rPr>
      <t xml:space="preserve">As mentioned previously in this workbook, the law provides two rehiring exceptions for eliminating any </t>
    </r>
  </si>
  <si>
    <t xml:space="preserve">incorporate those provisions at this time. </t>
  </si>
  <si>
    <t>***The workbook will be updated if/when guidance is received on these matters from the SBA and/or Treasury Department***</t>
  </si>
  <si>
    <t>INSTRUCTIONS-See Instructions Tab</t>
  </si>
  <si>
    <t>provides only one exception which is based on 2019 wages. It is unclear what happens if an employee does not return for reasons</t>
  </si>
  <si>
    <t xml:space="preserve">unrelated to COVID-19 - retirement, relocation, accepted employment elsewhere, etc. For purposes of this workbook, it is </t>
  </si>
  <si>
    <t>limitations on your loan forgiveness. Due to the lack of clarity around these provisions, this workbook makes no attempt to</t>
  </si>
  <si>
    <t>PPP LOAN FORGIVENESS TOOL - Weekly/Bi-Weekly</t>
  </si>
  <si>
    <t>Forgiven</t>
  </si>
  <si>
    <t>Estimated Portion of Loan Not Forgiven</t>
  </si>
  <si>
    <t>PPP Loan Forgiveness Calculation Form</t>
  </si>
  <si>
    <t>SBA PPP Loan Number:</t>
  </si>
  <si>
    <t>PPP loan Amount:</t>
  </si>
  <si>
    <t>Employees at Time of Loan Application:</t>
  </si>
  <si>
    <t>EIDL Advance Amount:</t>
  </si>
  <si>
    <t>Employees at Time of Forgiveness  Application:</t>
  </si>
  <si>
    <t>Lender PPP Loan Number:</t>
  </si>
  <si>
    <t>EIDL Application Number:</t>
  </si>
  <si>
    <t>Business Legal Name ("Borrower")</t>
  </si>
  <si>
    <t>Business Address</t>
  </si>
  <si>
    <t>Business TIN (EIN, SSN)</t>
  </si>
  <si>
    <t>Primary Contact</t>
  </si>
  <si>
    <t>Email Address</t>
  </si>
  <si>
    <t>DBA or Tradename, if applicable</t>
  </si>
  <si>
    <t>Business Phone</t>
  </si>
  <si>
    <r>
      <rPr>
        <b/>
        <sz val="10"/>
        <color theme="1"/>
        <rFont val="Times New Roman"/>
        <family val="1"/>
      </rPr>
      <t>Payroll Schedule:</t>
    </r>
    <r>
      <rPr>
        <sz val="10"/>
        <color theme="1"/>
        <rFont val="Times New Roman"/>
        <family val="1"/>
      </rPr>
      <t xml:space="preserve"> The Frequency with which payroll is paid to employees is:</t>
    </r>
  </si>
  <si>
    <r>
      <t>Biweekly</t>
    </r>
    <r>
      <rPr>
        <sz val="10"/>
        <color theme="1"/>
        <rFont val="Times New Roman"/>
        <family val="1"/>
      </rPr>
      <t xml:space="preserve"> (every other week)</t>
    </r>
  </si>
  <si>
    <t>☐</t>
  </si>
  <si>
    <t>Twice a Month</t>
  </si>
  <si>
    <t>Monthly</t>
  </si>
  <si>
    <t>Other</t>
  </si>
  <si>
    <t>Alternative Payroll Covered Period, if Applicable:</t>
  </si>
  <si>
    <t>Covered Period:</t>
  </si>
  <si>
    <t>If Borrower (together with affiliates, if applicable) received PPP Loans in excess of $2 million, check here:</t>
  </si>
  <si>
    <t>Forgiveness Amount Calculation:</t>
  </si>
  <si>
    <t>Payroll and Nonpayroll Cost</t>
  </si>
  <si>
    <t>Line 1.</t>
  </si>
  <si>
    <t>Line 2.</t>
  </si>
  <si>
    <t>Line 3.</t>
  </si>
  <si>
    <t>Line 4.</t>
  </si>
  <si>
    <t>Adjustments for Full-Time Equivalency (FTE) and Salary/hourly Wage Reductions</t>
  </si>
  <si>
    <t>Line 5.</t>
  </si>
  <si>
    <t>Line 6.</t>
  </si>
  <si>
    <t>Line 7.</t>
  </si>
  <si>
    <t>Potential Forgiveness Amounts</t>
  </si>
  <si>
    <t>Payroll Cost (enter the amount from PPP Schedule A, line 10):</t>
  </si>
  <si>
    <t>Business Mortgage Interest Payments:</t>
  </si>
  <si>
    <t>Business Rent or Lease Payments:</t>
  </si>
  <si>
    <t>Business Utility Payments:</t>
  </si>
  <si>
    <t>Line 8.</t>
  </si>
  <si>
    <t>Line 9.</t>
  </si>
  <si>
    <t>Line 10.</t>
  </si>
  <si>
    <t>Total Salary/Hourly Wage Reduction (enter the amount from PPP Schedule A, line 3):</t>
  </si>
  <si>
    <t>Add amounts on lines 1, 2, 3, and 4, then subtract amount entered in line 5:</t>
  </si>
  <si>
    <t>FTE Reduction Quotient (Enter the number from PPP Schedule A, line 13):</t>
  </si>
  <si>
    <t>Modified Total (multiply line 6 by line 7):</t>
  </si>
  <si>
    <t>PPP Loan Amount:</t>
  </si>
  <si>
    <t>Payroll Cost 75% Requirement (Divide line 1 by 0.75):</t>
  </si>
  <si>
    <t>Forgiveness Amount</t>
  </si>
  <si>
    <t>Line 11.</t>
  </si>
  <si>
    <t>Forgiveness Amount (enter the smallest of lines 8, 9, and 10):</t>
  </si>
  <si>
    <t>Use of Alternative Covered Period</t>
  </si>
  <si>
    <t>HIDE</t>
  </si>
  <si>
    <t>Used for Cover window</t>
  </si>
  <si>
    <t>Alternative Covered Period</t>
  </si>
  <si>
    <t>Average FTE per period during 8 weeks</t>
  </si>
  <si>
    <t>Average FTE per period from 2/15/2019 - 6/30/2019</t>
  </si>
  <si>
    <t>Average FTE per period from 1/1/2020 - 2/29/2020</t>
  </si>
  <si>
    <t>PTE from STEP 3 - Actual</t>
  </si>
  <si>
    <t>FTE from STEP 3 - Actual</t>
  </si>
  <si>
    <t>Test</t>
  </si>
  <si>
    <t>e</t>
  </si>
  <si>
    <t>FTE per Period :</t>
  </si>
  <si>
    <t>PTE per Period:</t>
  </si>
  <si>
    <t>&lt;- this is what pulls into the 8 week cover window and will be hidden and locked</t>
  </si>
  <si>
    <t>PPP Schedule A</t>
  </si>
  <si>
    <t>PPP Schedule A Worksheet, Table 1 Totals</t>
  </si>
  <si>
    <t>PPP Schedule A Worksheet, Table 2 Totals</t>
  </si>
  <si>
    <t>Compensation to Owners</t>
  </si>
  <si>
    <t>Total Payroll Cost</t>
  </si>
  <si>
    <t>Full-time Equivalency (FTE) Reduction Calculation</t>
  </si>
  <si>
    <t>Line 12.</t>
  </si>
  <si>
    <t>Line 13.</t>
  </si>
  <si>
    <t>Enter Cash Compensation (Box 1) from PPP Schedule A Worksheet, Table1:</t>
  </si>
  <si>
    <t>Enter Average FTE (Box 2) from PPP Schedule A Worksheet, Table 1:</t>
  </si>
  <si>
    <t>Enter Salary/Hourly Wage Reduction (Box 3) from PPP Schedule A Worksheet, Table 1:</t>
  </si>
  <si>
    <t>If the average annual salary or hourly wage for each employee listed on the PPP</t>
  </si>
  <si>
    <t>Schedule A Worksheet, Table 1 during the covered Period or the Alternative Payroll</t>
  </si>
  <si>
    <t>Covered Period was at least 75% of such employee's average annual salary or hourly</t>
  </si>
  <si>
    <t>3.</t>
  </si>
  <si>
    <t>Enter Cash Compensation (Box 4) from PPP Schedule A Worksheet, Table 2:</t>
  </si>
  <si>
    <t>Enter Average FTE (Box 5) from PPP Schedule A Worksheet, Table 2:</t>
  </si>
  <si>
    <t>Total amount paid by Borrower for employer contributions for employee health insurance:</t>
  </si>
  <si>
    <t xml:space="preserve">Total amount paid by Borrower for employer contributions to employee retirement plans: </t>
  </si>
  <si>
    <t>Total amount paid by Borrower for employer state and local taxes assessed on employee</t>
  </si>
  <si>
    <t>compensation:</t>
  </si>
  <si>
    <t>Total amount paid to owner-employees/self-employed individual/general partners:</t>
  </si>
  <si>
    <t>This amount may not be included in PPP Schedule A Worksheet, Table 1 or 2. If there is</t>
  </si>
  <si>
    <t>more than one individual included, attach a separate table that lists the names of and</t>
  </si>
  <si>
    <t>payments to each.</t>
  </si>
  <si>
    <t>Payroll Costs (add lines 1,4,6,7,8, and 9):</t>
  </si>
  <si>
    <t>If you have not reduced the number of employees or the average paid hours of your employees between</t>
  </si>
  <si>
    <t>Average FTE during Borrower's chosen reference period:</t>
  </si>
  <si>
    <t>Total Average FTE (add lines 2 and 5):</t>
  </si>
  <si>
    <t>Employee's Name</t>
  </si>
  <si>
    <t>Cash Compensation</t>
  </si>
  <si>
    <t>Average FTE</t>
  </si>
  <si>
    <t>c</t>
  </si>
  <si>
    <t>Safe Harbor</t>
  </si>
  <si>
    <t>FTE</t>
  </si>
  <si>
    <t>(If Hourly)</t>
  </si>
  <si>
    <t>Average Hourly</t>
  </si>
  <si>
    <t>Wage in Q1 2020</t>
  </si>
  <si>
    <t>Owner</t>
  </si>
  <si>
    <t>1 a.</t>
  </si>
  <si>
    <t xml:space="preserve">1 b. </t>
  </si>
  <si>
    <t>1 c.</t>
  </si>
  <si>
    <t>Q? 1</t>
  </si>
  <si>
    <t>Average FTE per period from 2/15/2020 - 4/26/2020</t>
  </si>
  <si>
    <t>Safe Harbor:</t>
  </si>
  <si>
    <t xml:space="preserve">CALCULATION 3: FTE Safe Harbor </t>
  </si>
  <si>
    <t>Period
Ending</t>
  </si>
  <si>
    <t>Period Ending</t>
  </si>
  <si>
    <t>Period Beginning</t>
  </si>
  <si>
    <t>FTE per 
Period</t>
  </si>
  <si>
    <t>(If Hourly) Average</t>
  </si>
  <si>
    <t>Hours Worked per</t>
  </si>
  <si>
    <t>Week in Q1 2020</t>
  </si>
  <si>
    <t>g</t>
  </si>
  <si>
    <t>-</t>
  </si>
  <si>
    <t>k</t>
  </si>
  <si>
    <t>o</t>
  </si>
  <si>
    <t>s</t>
  </si>
  <si>
    <t>w</t>
  </si>
  <si>
    <t>ae</t>
  </si>
  <si>
    <t>ai</t>
  </si>
  <si>
    <t>ak</t>
  </si>
  <si>
    <t>ag</t>
  </si>
  <si>
    <t>aa</t>
  </si>
  <si>
    <t>ac</t>
  </si>
  <si>
    <t>y</t>
  </si>
  <si>
    <t>u</t>
  </si>
  <si>
    <t>q</t>
  </si>
  <si>
    <t>i</t>
  </si>
  <si>
    <t>m</t>
  </si>
  <si>
    <t>j</t>
  </si>
  <si>
    <t>n</t>
  </si>
  <si>
    <t>r</t>
  </si>
  <si>
    <t>v</t>
  </si>
  <si>
    <t>z</t>
  </si>
  <si>
    <t>ad</t>
  </si>
  <si>
    <t>ah</t>
  </si>
  <si>
    <t>aL</t>
  </si>
  <si>
    <t>Comp Calc</t>
  </si>
  <si>
    <t>FTE Calc</t>
  </si>
  <si>
    <t>Average Comp</t>
  </si>
  <si>
    <t>EMPLOYEES NAME</t>
  </si>
  <si>
    <t>EMPLOYEE IDENTIFIER</t>
  </si>
  <si>
    <t>CASH COMPENSATION</t>
  </si>
  <si>
    <t>Salary/Hourly Wage Reduction</t>
  </si>
  <si>
    <t>FTE Reduction:</t>
  </si>
  <si>
    <t>Box 1:</t>
  </si>
  <si>
    <t>Box 2:</t>
  </si>
  <si>
    <t>Box 3:</t>
  </si>
  <si>
    <t>Box 4.</t>
  </si>
  <si>
    <t>Box 5.</t>
  </si>
  <si>
    <t>Employee
 Identifier</t>
  </si>
  <si>
    <t>Salary/ Hourly
Wage Reduction</t>
  </si>
  <si>
    <t>HIDe</t>
  </si>
  <si>
    <t>Q? 2b</t>
  </si>
  <si>
    <t>Q? 2a</t>
  </si>
  <si>
    <t>Emp. ID</t>
  </si>
  <si>
    <t>Last 4 of</t>
  </si>
  <si>
    <t>SSN</t>
  </si>
  <si>
    <t>Business Address (Line 2):</t>
  </si>
  <si>
    <t>Business Address (Line 1):</t>
  </si>
  <si>
    <t>Business TIN (EIN,SSN):</t>
  </si>
  <si>
    <t>Business Phone:</t>
  </si>
  <si>
    <t>Primary Contact:</t>
  </si>
  <si>
    <t>PPP Loan Disbursement Date:</t>
  </si>
  <si>
    <t>Email Address:</t>
  </si>
  <si>
    <t>Business Legal Name ("Borrower")":</t>
  </si>
  <si>
    <t>Employees at Time of Forgiveness</t>
  </si>
  <si>
    <t>Application:</t>
  </si>
  <si>
    <t>If Borrower (together with affiliates, if applicable) received PPP Loans in excess of</t>
  </si>
  <si>
    <t>$2 millon then select yes below:</t>
  </si>
  <si>
    <t>DBA or Tradename, if applicable:</t>
  </si>
  <si>
    <t>2/15 to 4/26</t>
  </si>
  <si>
    <t>6/30</t>
  </si>
  <si>
    <t>How many weeks</t>
  </si>
  <si>
    <t>worked during</t>
  </si>
  <si>
    <t>Totals</t>
  </si>
  <si>
    <t>8 Week</t>
  </si>
  <si>
    <t>for explanation</t>
  </si>
  <si>
    <r>
      <t xml:space="preserve">Click </t>
    </r>
    <r>
      <rPr>
        <b/>
        <sz val="11"/>
        <color theme="1"/>
        <rFont val="Calibri"/>
        <family val="2"/>
        <scheme val="minor"/>
      </rPr>
      <t>HERE</t>
    </r>
  </si>
  <si>
    <t>The workbook now has the ability to produce what should be a fileable version of the SBA
Loan Forgiveness Application, Schedule A and Tables 1 and 2. The information on this tab 
is needed to complete the top of the application page. If you do not plan to use this feature, 
you can skip this tab.</t>
  </si>
  <si>
    <t>If you have not reduced the number of employees or the average paid hours of your employees between January 1, 2020 and the end of
the Cover Period, select Yes and skip FTE CALCULATION 1, 2, and 3:</t>
  </si>
  <si>
    <t xml:space="preserve">TIP – The workbook does not contemplate time-and-a-half and other hourly compensation issues. For overtime increase hours per period to account for time-and-a-half (e.g. enter 43 if they worked 42 [40+(2 OT x 1.5) = 43] ). </t>
  </si>
  <si>
    <t>FTE Reduction Quotient (divide line 12 by line 11) or enter 1.0 if FTE Safe Harbor is met:</t>
  </si>
  <si>
    <r>
      <t xml:space="preserve">Doing so will ensure their FTE status is updated correctly in Step 1 and that their compensation is calculated correctly. </t>
    </r>
    <r>
      <rPr>
        <b/>
        <sz val="12"/>
        <color theme="1"/>
        <rFont val="Calibri"/>
        <family val="2"/>
        <scheme val="minor"/>
      </rPr>
      <t> If pasting data:</t>
    </r>
    <r>
      <rPr>
        <b/>
        <sz val="11"/>
        <color theme="1"/>
        <rFont val="Calibri"/>
        <family val="2"/>
        <scheme val="minor"/>
      </rPr>
      <t xml:space="preserve"> Paste values (V) icons to the right:                </t>
    </r>
  </si>
  <si>
    <t>Forcast or Actual:</t>
  </si>
  <si>
    <t>Forecast</t>
  </si>
  <si>
    <t>f</t>
  </si>
  <si>
    <t>Non-Cash Compensation Payroll Costs During the Covered Period or the Alternative Payroll Covered Period</t>
  </si>
  <si>
    <t>STEP 3 - Input Forecasted and Actual Payroll Data during 8-Week Period</t>
  </si>
  <si>
    <t>SBA Table 1, SBA Table 2 and Owner Table</t>
  </si>
  <si>
    <t>The SBAs PPP Loan program is designed to be a Paycheck Protection program. Therefore, as the name implies, Congress did not intend this program to be a bailout for</t>
  </si>
  <si>
    <t xml:space="preserve">for employers. Instead, Congress intended this program to help employers keep employees on the payroll so that as the Country comes out of the COVID-19 economic </t>
  </si>
  <si>
    <t>downturn, the economy would be prepared for a quick recovery.</t>
  </si>
  <si>
    <t xml:space="preserve">Previous versions of this workbook were helpful in planning for loan forgiveness and making decisions regarding whether or not to retain employees, when to rehire </t>
  </si>
  <si>
    <t xml:space="preserve">furloughed employees, or whether or not to stay with a reduced staff. This version of the workbook is designed to assist employers who have already received their </t>
  </si>
  <si>
    <t xml:space="preserve">PPP loan funds and are in their "Covered Period" and is a  useful guide for accumulating data necessary to apply for forgiveness. This version of the Workbook also </t>
  </si>
  <si>
    <t xml:space="preserve">guidelines more clear. </t>
  </si>
  <si>
    <t xml:space="preserve">modifies calculations that were previously done using the best information available at the time, where guidance has now been given making the calculations and </t>
  </si>
  <si>
    <t xml:space="preserve">To understand loan forgiveness you first have to start with the forgivable cost base (the Base). Ideally, the recipient of a loan would have 100% of the principal balance </t>
  </si>
  <si>
    <t xml:space="preserve">of the loan forgiven, tax-free, by spending the loan proceeds on allowable expenditures. Although loan proceeds can be spent on additional items, according to the </t>
  </si>
  <si>
    <t xml:space="preserve">law, only expenditures on payroll costs (including salary and wages, retirement benefits, and group term health insurance), rent, mortgage interest and utilities can be </t>
  </si>
  <si>
    <t xml:space="preserve">forgiven. Therefore, these items represent the Base and this is the beginning of your forgiveness calculation. Please see the "FORGIVABLE COST BASE" tab for </t>
  </si>
  <si>
    <t>calculations related to this portion of the PPP and for specific directions for this section.</t>
  </si>
  <si>
    <t xml:space="preserve">The tabs that follow help you accumulate costs eligible for forgiveness and walk you through the various limitations on forgiveness. As previously mentioned, the </t>
  </si>
  <si>
    <t xml:space="preserve">PPP Loan program was intended to help employers keep Americans employed. Therefore, in order to qualify for 100% forgiveness employers must satisfy a couple </t>
  </si>
  <si>
    <t xml:space="preserve">of benchmarks. First, their full-time equivalent (FTE) employees remain, on average, equal to their FTEs during the period February 15, 2019 through June 30, 2019 </t>
  </si>
  <si>
    <t xml:space="preserve">or January 1, 2020 through February 29, 2020, whichever is less. Any percentage decline in average FTEs results in a decline in the amount of loan forgiven. Please </t>
  </si>
  <si>
    <t xml:space="preserve">see the "STEP 1 FTE CALCS" tab for calculations related to this limitation. There are several opportunities to overcome this limitation. The FTE safe-harbor is also </t>
  </si>
  <si>
    <t>DATA" tab.</t>
  </si>
  <si>
    <t xml:space="preserve">For this purpose, FTEs can be calculated using one of two methods. The first method is calculated by dividing the average number hours paid per week by 40, and </t>
  </si>
  <si>
    <t xml:space="preserve">rounding the result to the nearest tenth. The maximum is capped at 1.0. A simplified method is also available. Using the simplified method you assign a 1.0 for any </t>
  </si>
  <si>
    <t xml:space="preserve">employee working 40 hours or more per week and .5 for employees working fewer than 40 hours per week. </t>
  </si>
  <si>
    <t>The next step to 100% loan forgiveness, is satisfaction of the salaries and wages test. For this test, employers must demonstrate that they maintained employee</t>
  </si>
  <si>
    <t xml:space="preserve">compensation on an individual basis during the 8-week covered period at 75% of the employee's compensation for the first completed quarter prior to receiving </t>
  </si>
  <si>
    <t xml:space="preserve">the loan proceeds. This will be the first quarter ended March 31, 2020. For purposes of this test, the employer annualizes compensation for the 8-week period and </t>
  </si>
  <si>
    <t xml:space="preserve">the first quarter and limits compensation on an individual basis to $100,000 for any individual employee. The steps to completing this test are located at the "STEP </t>
  </si>
  <si>
    <t xml:space="preserve">pay period during 2019 is excluded from this test. </t>
  </si>
  <si>
    <t xml:space="preserve">2 EE DATA" and "STEP 3 EE COMP" tabs. You'll notice that for purposes of this test, any employee that earned $100,000 or more on an annualized basis during any </t>
  </si>
  <si>
    <t xml:space="preserve">Complete this tab with forecasted information prior to receiving your loan or prior to completing your Covered Period. Update the information with actual data as </t>
  </si>
  <si>
    <t xml:space="preserve">it becomes available. Doing so will assist you with calculating the payroll costs available for loan forgiveness, the number of FTEs you employ and the amount of </t>
  </si>
  <si>
    <t xml:space="preserve">payroll data, the "STEP 1 FTE Calcs" tab will update automatically to calculate your updated FTEs, the "Forgivable Cost Base" tab and "SBA Table 1" and "SBA Table </t>
  </si>
  <si>
    <r>
      <t>2" tabs will update with the most recent available compensation costs available for forgiveness.</t>
    </r>
    <r>
      <rPr>
        <b/>
        <sz val="11"/>
        <color theme="1"/>
        <rFont val="Calibri"/>
        <family val="2"/>
        <scheme val="minor"/>
      </rPr>
      <t xml:space="preserve"> </t>
    </r>
    <r>
      <rPr>
        <u/>
        <sz val="11"/>
        <color theme="1"/>
        <rFont val="Calibri"/>
        <family val="2"/>
        <scheme val="minor"/>
      </rPr>
      <t xml:space="preserve">It's important to note that ONLY employees receiving wages </t>
    </r>
  </si>
  <si>
    <t>during the Covered Period are included in SBA Table 1, SBA Table 2 and the reduction in forgiveness calculations.</t>
  </si>
  <si>
    <t xml:space="preserve">Please note there is no data entry for these tabs. The SBA 1 and 2 tables are included in the Application. The SBA recommends borrowers retain these tables as </t>
  </si>
  <si>
    <t xml:space="preserve">supporting documentation for their forgiveness request. We created the Owner Table for the same tracking purposes. These tables will update automatically with </t>
  </si>
  <si>
    <t xml:space="preserve">other data input and are provided for support of your other calculations. Table 1 includes all employees during the 8-week covered period making less than </t>
  </si>
  <si>
    <t xml:space="preserve">$100,000 annually and Table 2 includes all employees making greater than or equal to $100,000. </t>
  </si>
  <si>
    <t xml:space="preserve">The last hurdle to 100% loan forgiveness is meeting a final limitation imposed by the Treasury Department after the law was passed. Due to the popularity of the PPP </t>
  </si>
  <si>
    <t xml:space="preserve">Loan program, the Treasury decided that forgiveness of loan proceeds would be tied to the percentage of the loan spent on salaries and wages. Therefore, a final </t>
  </si>
  <si>
    <t xml:space="preserve">hurdle to 100% loan forgiveness was instituted. This final hurdle states that any forgivable amount must be spent 75% or more on salaries and wages. Therefore, any </t>
  </si>
  <si>
    <t xml:space="preserve">amount of non-payroll cost forgiveness will be reduced by a proportionate amount to the extent the amount forgiven isn't 75% of payroll costs. These calculations are </t>
  </si>
  <si>
    <t xml:space="preserve">This workbook is based on Section 1106 of the CARES Act and the Instructions to the SBAs Paycheck Protection Program Loan Forgiveness Application and the best </t>
  </si>
  <si>
    <t xml:space="preserve">available information at the time of its publication. Updates are possible depending on additional Congressional actions through legislation and FAQs or IFRs issued by </t>
  </si>
  <si>
    <t>the SBA and Treasury Department.</t>
  </si>
  <si>
    <t xml:space="preserve">believe it is in the spirit of the law or the intention of Congress that you get to include the first 4 out of 7 days of payroll at the </t>
  </si>
  <si>
    <t>beginning and a full 7 days of payroll at the end. Therefore, the Workbook is setup to only include 8 weeks of payroll. If this</t>
  </si>
  <si>
    <t xml:space="preserve">language in the Application is not subsequently modified, then we will advise as such prior to your submitting your application </t>
  </si>
  <si>
    <t>for forgiveness. Similarly, we do not believe you will include more than 8-weeks of non-payroll costs in your application for</t>
  </si>
  <si>
    <t>forgiveness.</t>
  </si>
  <si>
    <r>
      <t xml:space="preserve">Unused Portion of the Loan – </t>
    </r>
    <r>
      <rPr>
        <sz val="11"/>
        <color theme="1"/>
        <rFont val="Calibri"/>
        <family val="2"/>
        <scheme val="minor"/>
      </rPr>
      <t xml:space="preserve">This workbook is focused on calculating an estimate of the amount of the loan to be forgiven. It does </t>
    </r>
  </si>
  <si>
    <t xml:space="preserve">not contemplate the amount of your actual loan. It is still uncertain whether the unused portion of the loan will be included in the </t>
  </si>
  <si>
    <t xml:space="preserve">amount converted to term debt at the end of the 8-week covered period, or if this amount will become due at once. </t>
  </si>
  <si>
    <r>
      <t xml:space="preserve">Owner Employees – </t>
    </r>
    <r>
      <rPr>
        <sz val="11"/>
        <color theme="1"/>
        <rFont val="Calibri"/>
        <family val="2"/>
        <scheme val="minor"/>
      </rPr>
      <t xml:space="preserve">The instructions to the application introduce the concept that owner employees will be limited either to the </t>
    </r>
  </si>
  <si>
    <t xml:space="preserve">amount of annualized compensation they received for 8-weeks in 2019 or the amount they received during the covered period, </t>
  </si>
  <si>
    <t xml:space="preserve">not to exceed $15,385, whichever is less. The instructions aren't clear whether this provision includes corporate owners or if they </t>
  </si>
  <si>
    <t>are only referring to self-employed individuals or partners. We are awaiting further guidance before making a final determination</t>
  </si>
  <si>
    <t xml:space="preserve">regarding these employees. In the meantime, they are included on the STEP 2 and STEP 3 input as regular employees. </t>
  </si>
  <si>
    <t xml:space="preserve">employee. </t>
  </si>
  <si>
    <r>
      <t xml:space="preserve">FTE Safe Harbor – </t>
    </r>
    <r>
      <rPr>
        <sz val="11"/>
        <color theme="1"/>
        <rFont val="Calibri"/>
        <family val="2"/>
        <scheme val="minor"/>
      </rPr>
      <t xml:space="preserve">The FTE Safe Harbor provides that as long as a borrower restores their FTEs to February 15, 2020 levels by June </t>
    </r>
  </si>
  <si>
    <t xml:space="preserve">30, 2020 there will not be a reduction in forgiveness. We are uncertain if this means on June 30th, the pay period including June </t>
  </si>
  <si>
    <t xml:space="preserve">30th or some other measurement period. For purposes of this workbook, we have assumed that as long as FTE counts are restored </t>
  </si>
  <si>
    <t xml:space="preserve">on June 30th forgiveness will not be reduced.  </t>
  </si>
  <si>
    <t>(Q1 2020).  Ref CARES Act Section 1106(d)(3)</t>
  </si>
  <si>
    <r>
      <rPr>
        <b/>
        <sz val="11"/>
        <rFont val="Calibri"/>
        <family val="2"/>
        <scheme val="minor"/>
      </rPr>
      <t>NOTE:</t>
    </r>
    <r>
      <rPr>
        <sz val="11"/>
        <rFont val="Calibri"/>
        <family val="2"/>
        <scheme val="minor"/>
      </rPr>
      <t xml:space="preserve"> See the definition for an employee on the "STEP 2 EE Comp" tab</t>
    </r>
  </si>
  <si>
    <t>STEP 1 FTE CALCS TAB</t>
  </si>
  <si>
    <r>
      <t xml:space="preserve">(1)  Input cells are labeled column </t>
    </r>
    <r>
      <rPr>
        <b/>
        <sz val="11"/>
        <rFont val="Calibri"/>
        <family val="2"/>
        <scheme val="minor"/>
      </rPr>
      <t xml:space="preserve">A (on worksheet) </t>
    </r>
    <r>
      <rPr>
        <sz val="11"/>
        <rFont val="Calibri"/>
        <family val="2"/>
        <scheme val="minor"/>
      </rPr>
      <t xml:space="preserve">and column </t>
    </r>
    <r>
      <rPr>
        <b/>
        <sz val="11"/>
        <rFont val="Calibri"/>
        <family val="2"/>
        <scheme val="minor"/>
      </rPr>
      <t xml:space="preserve">B (on worksheet) </t>
    </r>
    <r>
      <rPr>
        <sz val="11"/>
        <rFont val="Calibri"/>
        <family val="2"/>
        <scheme val="minor"/>
      </rPr>
      <t xml:space="preserve">and are </t>
    </r>
    <r>
      <rPr>
        <b/>
        <sz val="11"/>
        <rFont val="Calibri"/>
        <family val="2"/>
        <scheme val="minor"/>
      </rPr>
      <t>shaded in orange</t>
    </r>
    <r>
      <rPr>
        <sz val="11"/>
        <rFont val="Calibri"/>
        <family val="2"/>
        <scheme val="minor"/>
      </rPr>
      <t xml:space="preserve">. </t>
    </r>
  </si>
  <si>
    <t>(2)  FTEs are based on a 40 hour work week (as defined by the SBAs loan forgiveness application.</t>
  </si>
  <si>
    <t xml:space="preserve">(5) For purposes of this calculation we have assumed the FTE Safe Harbor rules and that either a salaried employee or an </t>
  </si>
  <si>
    <t xml:space="preserve">hourly employee working greater than or equal to 40 hours is deemed to be = 1.0  FTE and hourly employees working </t>
  </si>
  <si>
    <t xml:space="preserve">less than or equal to 40 hours per week are deemed to be .5 FTE. You may also elect to calculate FTEs for hourly </t>
  </si>
  <si>
    <t xml:space="preserve">employees based on actual hours worked if that yields a more advantageous result. </t>
  </si>
  <si>
    <t>FTE Safe Harbor</t>
  </si>
  <si>
    <t>If your average FTEs declined for the period February 15, 2020 - April 26, 2020 compared with average FTEs at February 15, 2020,</t>
  </si>
  <si>
    <t xml:space="preserve">then you are able to correct that reduction by bringing the average number of FTEs back to 2/15/2020 levels not later than June </t>
  </si>
  <si>
    <t>30, 2020. The data for this safe harbor is input in this tab.</t>
  </si>
  <si>
    <t>STEP 2 EE DATA TAB</t>
  </si>
  <si>
    <t xml:space="preserve">there are several other questions related to employees in the application that must be answered. This tab is used to accumulate </t>
  </si>
  <si>
    <t xml:space="preserve">all of this data and is used elsewhere in the Workbook. </t>
  </si>
  <si>
    <t xml:space="preserve">(1) Determine the employees that were included in the first quarter 941 and input the last 4 digits of their EIN and name </t>
  </si>
  <si>
    <r>
      <t xml:space="preserve">in the worksheet </t>
    </r>
    <r>
      <rPr>
        <b/>
        <sz val="11"/>
        <color theme="1"/>
        <rFont val="Calibri"/>
        <family val="2"/>
        <scheme val="minor"/>
      </rPr>
      <t>(Section A)</t>
    </r>
    <r>
      <rPr>
        <sz val="11"/>
        <color theme="1"/>
        <rFont val="Calibri"/>
        <family val="2"/>
        <scheme val="minor"/>
      </rPr>
      <t>.</t>
    </r>
  </si>
  <si>
    <r>
      <t xml:space="preserve">(2) Input the compensation and hours worked for the first quarter of 2020 in the worksheet </t>
    </r>
    <r>
      <rPr>
        <b/>
        <sz val="11"/>
        <color theme="1"/>
        <rFont val="Calibri"/>
        <family val="2"/>
        <scheme val="minor"/>
      </rPr>
      <t xml:space="preserve">(Section B). </t>
    </r>
    <r>
      <rPr>
        <sz val="11"/>
        <color theme="1"/>
        <rFont val="Calibri"/>
        <family val="2"/>
        <scheme val="minor"/>
      </rPr>
      <t>A new piece of</t>
    </r>
  </si>
  <si>
    <t>information is included in Column F and titled "How many weeks worked during Q1 2020?" Inputting this information</t>
  </si>
  <si>
    <t>allows the user to indicate how many weeks of payroll were included for each employee for Q1.</t>
  </si>
  <si>
    <r>
      <t xml:space="preserve">(3) Answer questions in the worksheet </t>
    </r>
    <r>
      <rPr>
        <b/>
        <sz val="11"/>
        <color theme="1"/>
        <rFont val="Calibri"/>
        <family val="2"/>
        <scheme val="minor"/>
      </rPr>
      <t>(Section C)</t>
    </r>
    <r>
      <rPr>
        <sz val="11"/>
        <color theme="1"/>
        <rFont val="Calibri"/>
        <family val="2"/>
        <scheme val="minor"/>
      </rPr>
      <t xml:space="preserve"> to determine if any safe harbors for salary or FTE reduction apply.</t>
    </r>
  </si>
  <si>
    <t>STEP 3 EE COMP TAB</t>
  </si>
  <si>
    <t xml:space="preserve">Use this tab to enter forecasted payroll information prior to receiving your loan and during the 8-week covered period and </t>
  </si>
  <si>
    <t xml:space="preserve">updated actual payroll data per employee as it becomes available during the 8-week covered period. The employee information </t>
  </si>
  <si>
    <t xml:space="preserve">entered in STEP 2 will automatically carry over to this tab. For salaried employees you'll enter their rate of pay for the current pay </t>
  </si>
  <si>
    <t xml:space="preserve">period from your payroll system. For hourly employees you'll enter their hourly rate and adjust the number of hours worked for </t>
  </si>
  <si>
    <t xml:space="preserve">hours x 1.5 = 43) for them in this cell, regardless of whether or not that's how many hours they actually worked. Once actual </t>
  </si>
  <si>
    <t xml:space="preserve">payroll information is entered, users should update the drop down box at the top of each pay period column and indicate it is </t>
  </si>
  <si>
    <t xml:space="preserve">Actual information in that column. This will help users keep track of "Actual" versus "Forecasted" Data. Using this information, </t>
  </si>
  <si>
    <t>the Forgiveness Tool will automatically update other data in the workbook related to FTE hours, compensation and forgiveness</t>
  </si>
  <si>
    <t>reduction and help track your progress towards your forecasted forgiveness.</t>
  </si>
  <si>
    <t>SBA TABLE 1, SBA TABLE 2 AND OWNER TABS</t>
  </si>
  <si>
    <t xml:space="preserve">Please note that there is no data entry for these two tabs. These SBA 1 and 2 tables are included in the Application and the SBA </t>
  </si>
  <si>
    <t xml:space="preserve">recommends borrowers retain them for their information. We created the OWNER TABLE tab for the same tracking purposes. </t>
  </si>
  <si>
    <t xml:space="preserve">These tables will update automatically with other data input and are provided for support of your other calculations. Table 1 </t>
  </si>
  <si>
    <t xml:space="preserve">includes all employees during the 8-week covered period making less than $100,000 annually and Table 2 includes all employees </t>
  </si>
  <si>
    <t xml:space="preserve">making greater than or equal to $100,000. </t>
  </si>
  <si>
    <t>FTE Reduction</t>
  </si>
  <si>
    <t>rev 5/21/2020</t>
  </si>
  <si>
    <r>
      <t xml:space="preserve">Additionally, </t>
    </r>
    <r>
      <rPr>
        <b/>
        <u/>
        <sz val="11"/>
        <color theme="1"/>
        <rFont val="Calibri"/>
        <family val="2"/>
        <scheme val="minor"/>
      </rPr>
      <t>BLACK cells</t>
    </r>
    <r>
      <rPr>
        <b/>
        <sz val="11"/>
        <color theme="1"/>
        <rFont val="Calibri"/>
        <family val="2"/>
        <scheme val="minor"/>
      </rPr>
      <t xml:space="preserve"> should be left blank </t>
    </r>
    <r>
      <rPr>
        <b/>
        <u/>
        <sz val="11"/>
        <color theme="1"/>
        <rFont val="Calibri"/>
        <family val="2"/>
        <scheme val="minor"/>
      </rPr>
      <t>AND</t>
    </r>
    <r>
      <rPr>
        <b/>
        <sz val="11"/>
        <color theme="1"/>
        <rFont val="Calibri"/>
        <family val="2"/>
        <scheme val="minor"/>
      </rPr>
      <t xml:space="preserve"> for owners, in total do not enter more than 8 weeks’ worth of their total 2019 wage.</t>
    </r>
  </si>
  <si>
    <t xml:space="preserve">the pay period to get their total pay. In other words, if an employee works 42 hours you'll enter 43 (40 regular hours + 2 overtime </t>
  </si>
  <si>
    <t xml:space="preserve">included on the "STEP 1 FTE CALCS" tab and then several questions regarding terminated employees during the covered period are included on the "STEP 2 EE </t>
  </si>
  <si>
    <t>loan reduction related to compensation. Entering forecasted data first, allows you to project your loan forgiveness prior to receiving your loan. As you input actual</t>
  </si>
  <si>
    <t>done on the "SBA App Pg. 3 &amp; 6" tab.</t>
  </si>
  <si>
    <t xml:space="preserve">The rules indicate that lineal descendants of an owner should be treated as an owner. Neither the law or the instructions to the </t>
  </si>
  <si>
    <t xml:space="preserve">application address the attribution rules. Therefore, the Workbook assumes any lineal descendant of an owner is a regular </t>
  </si>
  <si>
    <r>
      <t xml:space="preserve">Attribution Rules – </t>
    </r>
    <r>
      <rPr>
        <sz val="11"/>
        <color theme="1"/>
        <rFont val="Calibri"/>
        <family val="2"/>
        <scheme val="minor"/>
      </rPr>
      <t>Tax laws include rules about how to treat lineal descendants (e.g. spouse and children) of Owners of a business.</t>
    </r>
  </si>
  <si>
    <t xml:space="preserve">period started on April 10, 2020 and you had a payroll starting on April 7, 2020 and ending on April 13, 2020, we do not </t>
  </si>
  <si>
    <r>
      <rPr>
        <b/>
        <sz val="11"/>
        <color theme="1"/>
        <rFont val="Calibri"/>
        <family val="2"/>
        <scheme val="minor"/>
      </rPr>
      <t>Expenses During the 8-Week Covered Period -</t>
    </r>
    <r>
      <rPr>
        <sz val="11"/>
        <color theme="1"/>
        <rFont val="Calibri"/>
        <family val="2"/>
        <scheme val="minor"/>
      </rPr>
      <t xml:space="preserve"> When introducing the concept of forgiveness, the law refers to “costs incurred</t>
    </r>
  </si>
  <si>
    <t>and payments made during the covered period.” While there is a recurring item exception in the final regulations, we have</t>
  </si>
  <si>
    <t>taken a rather strict and literal reading of this provision for purposes of this workbook. For example, if your 8-week covered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</si>
</sst>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6" formatCode="&quot;$&quot;#,##0_);[Red]\(&quot;$&quot;#,##0\)"/>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_(* #,##0.0_);_(* \(#,##0.0\);_(* &quot;-&quot;??_);_(@_)"/>
    <numFmt numFmtId="167" formatCode="0.000000000000000%"/>
    <numFmt numFmtId="168" formatCode="0.0"/>
  </numFmts>
  <fonts count="43" x14ac:knownFonts="1">
    <font>
      <sz val="11"/>
      <color theme="1"/>
      <name val="Calibri"/>
      <family val="2"/>
      <scheme val="minor"/>
    </font>
    <font>
      <sz val="11"/>
      <color theme="1"/>
      <name val="Calibri"/>
      <family val="2"/>
      <scheme val="minor"/>
    </font>
    <font>
      <sz val="1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b/>
      <u val="singleAccounting"/>
      <sz val="11"/>
      <name val="Calibri"/>
      <family val="2"/>
      <scheme val="minor"/>
    </font>
    <font>
      <i/>
      <sz val="11"/>
      <name val="Calibri"/>
      <family val="2"/>
      <scheme val="minor"/>
    </font>
    <font>
      <b/>
      <sz val="11"/>
      <name val="Calibri"/>
      <family val="2"/>
      <scheme val="minor"/>
    </font>
    <font>
      <b/>
      <sz val="11"/>
      <color theme="0"/>
      <name val="Calibri"/>
      <family val="2"/>
      <scheme val="minor"/>
    </font>
    <font>
      <b/>
      <u val="singleAccounting"/>
      <sz val="11"/>
      <color theme="1"/>
      <name val="Calibri"/>
      <family val="2"/>
      <scheme val="minor"/>
    </font>
    <font>
      <i/>
      <sz val="11"/>
      <color theme="1"/>
      <name val="Calibri"/>
      <family val="2"/>
      <scheme val="minor"/>
    </font>
    <font>
      <b/>
      <sz val="14"/>
      <color theme="1"/>
      <name val="Calibri"/>
      <family val="2"/>
      <scheme val="minor"/>
    </font>
    <font>
      <b/>
      <sz val="14"/>
      <name val="Calibri"/>
      <family val="2"/>
      <scheme val="minor"/>
    </font>
    <font>
      <sz val="14"/>
      <color theme="1"/>
      <name val="Calibri"/>
      <family val="2"/>
      <scheme val="minor"/>
    </font>
    <font>
      <sz val="14"/>
      <color rgb="FFFF0000"/>
      <name val="Calibri"/>
      <family val="2"/>
      <scheme val="minor"/>
    </font>
    <font>
      <sz val="14"/>
      <color rgb="FFFFFF00"/>
      <name val="Calibri"/>
      <family val="2"/>
      <scheme val="minor"/>
    </font>
    <font>
      <sz val="11"/>
      <color theme="1"/>
      <name val="Arial"/>
      <family val="2"/>
    </font>
    <font>
      <b/>
      <sz val="11"/>
      <name val="Arial"/>
      <family val="2"/>
    </font>
    <font>
      <sz val="11"/>
      <name val="Arial"/>
      <family val="2"/>
    </font>
    <font>
      <sz val="11"/>
      <color theme="1"/>
      <name val="Calibri"/>
      <family val="2"/>
    </font>
    <font>
      <b/>
      <sz val="11"/>
      <color rgb="FF000000"/>
      <name val="Calibri"/>
      <family val="2"/>
      <scheme val="minor"/>
    </font>
    <font>
      <b/>
      <sz val="16"/>
      <color theme="0"/>
      <name val="Calibri"/>
      <family val="2"/>
      <scheme val="minor"/>
    </font>
    <font>
      <i/>
      <sz val="8"/>
      <color theme="1"/>
      <name val="Calibri"/>
      <family val="2"/>
      <scheme val="minor"/>
    </font>
    <font>
      <b/>
      <sz val="16"/>
      <color theme="1"/>
      <name val="Calibri"/>
      <family val="2"/>
      <scheme val="minor"/>
    </font>
    <font>
      <sz val="8"/>
      <name val="Calibri"/>
      <family val="2"/>
      <scheme val="minor"/>
    </font>
    <font>
      <b/>
      <sz val="11"/>
      <color rgb="FF00B050"/>
      <name val="Calibri"/>
      <family val="2"/>
      <scheme val="minor"/>
    </font>
    <font>
      <u/>
      <sz val="11"/>
      <name val="Calibri"/>
      <family val="2"/>
      <scheme val="minor"/>
    </font>
    <font>
      <b/>
      <u/>
      <sz val="11"/>
      <color theme="1"/>
      <name val="Calibri"/>
      <family val="2"/>
      <scheme val="minor"/>
    </font>
    <font>
      <sz val="11"/>
      <color theme="1"/>
      <name val="Times New Roman"/>
      <family val="1"/>
    </font>
    <font>
      <sz val="9"/>
      <color theme="1"/>
      <name val="Times New Roman"/>
      <family val="1"/>
    </font>
    <font>
      <b/>
      <sz val="10"/>
      <color theme="1"/>
      <name val="Times New Roman"/>
      <family val="1"/>
    </font>
    <font>
      <b/>
      <u/>
      <sz val="10"/>
      <color theme="1"/>
      <name val="Times New Roman"/>
      <family val="1"/>
    </font>
    <font>
      <sz val="10"/>
      <color theme="1"/>
      <name val="Times New Roman"/>
      <family val="1"/>
    </font>
    <font>
      <b/>
      <sz val="8"/>
      <color theme="1"/>
      <name val="Times New Roman"/>
      <family val="1"/>
    </font>
    <font>
      <u/>
      <sz val="10"/>
      <color theme="1"/>
      <name val="Times New Roman"/>
      <family val="1"/>
    </font>
    <font>
      <sz val="9"/>
      <color indexed="81"/>
      <name val="Tahoma"/>
      <family val="2"/>
    </font>
    <font>
      <b/>
      <sz val="9"/>
      <color indexed="81"/>
      <name val="Tahoma"/>
      <family val="2"/>
    </font>
    <font>
      <sz val="10"/>
      <color theme="1"/>
      <name val="Calibri"/>
      <family val="2"/>
      <scheme val="minor"/>
    </font>
    <font>
      <b/>
      <sz val="11"/>
      <color theme="1"/>
      <name val="Times New Roman"/>
      <family val="1"/>
    </font>
    <font>
      <sz val="11"/>
      <color theme="0"/>
      <name val="Calibri"/>
      <family val="2"/>
      <scheme val="minor"/>
    </font>
    <font>
      <b/>
      <sz val="12"/>
      <color theme="1"/>
      <name val="Calibri"/>
      <family val="2"/>
      <scheme val="minor"/>
    </font>
    <font>
      <u/>
      <sz val="11"/>
      <color theme="1"/>
      <name val="Calibri"/>
      <family val="2"/>
      <scheme val="minor"/>
    </font>
  </fonts>
  <fills count="14">
    <fill>
      <patternFill patternType="none"/>
    </fill>
    <fill>
      <patternFill patternType="gray125"/>
    </fill>
    <fill>
      <patternFill patternType="solid">
        <fgColor theme="2"/>
        <bgColor indexed="64"/>
      </patternFill>
    </fill>
    <fill>
      <patternFill patternType="solid">
        <fgColor rgb="FFCCCCCC"/>
        <bgColor rgb="FFCCCCCC"/>
      </patternFill>
    </fill>
    <fill>
      <patternFill patternType="solid">
        <fgColor theme="0" tint="-0.499984740745262"/>
        <bgColor indexed="64"/>
      </patternFill>
    </fill>
    <fill>
      <patternFill patternType="solid">
        <fgColor theme="0" tint="-0.14999847407452621"/>
        <bgColor indexed="64"/>
      </patternFill>
    </fill>
    <fill>
      <patternFill patternType="solid">
        <fgColor rgb="FFFFC000"/>
        <bgColor indexed="64"/>
      </patternFill>
    </fill>
    <fill>
      <patternFill patternType="solid">
        <fgColor rgb="FF00B0F0"/>
        <bgColor indexed="64"/>
      </patternFill>
    </fill>
    <fill>
      <patternFill patternType="solid">
        <fgColor theme="7" tint="0.79998168889431442"/>
        <bgColor indexed="64"/>
      </patternFill>
    </fill>
    <fill>
      <patternFill patternType="solid">
        <fgColor rgb="FF00ABC8"/>
        <bgColor indexed="64"/>
      </patternFill>
    </fill>
    <fill>
      <patternFill patternType="solid">
        <fgColor rgb="FF92D050"/>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1"/>
        <bgColor indexed="64"/>
      </patternFill>
    </fill>
  </fills>
  <borders count="79">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double">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top/>
      <bottom style="thin">
        <color indexed="64"/>
      </bottom>
      <diagonal/>
    </border>
    <border>
      <left/>
      <right style="thin">
        <color auto="1"/>
      </right>
      <top style="thin">
        <color auto="1"/>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style="thin">
        <color auto="1"/>
      </top>
      <bottom style="medium">
        <color indexed="64"/>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top style="medium">
        <color indexed="64"/>
      </top>
      <bottom style="thin">
        <color auto="1"/>
      </bottom>
      <diagonal/>
    </border>
    <border>
      <left/>
      <right style="thin">
        <color auto="1"/>
      </right>
      <top style="medium">
        <color indexed="64"/>
      </top>
      <bottom style="thin">
        <color auto="1"/>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auto="1"/>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auto="1"/>
      </left>
      <right style="medium">
        <color indexed="64"/>
      </right>
      <top style="medium">
        <color indexed="64"/>
      </top>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style="thin">
        <color auto="1"/>
      </top>
      <bottom style="medium">
        <color indexed="64"/>
      </bottom>
      <diagonal/>
    </border>
    <border>
      <left style="medium">
        <color indexed="64"/>
      </left>
      <right style="thin">
        <color indexed="64"/>
      </right>
      <top/>
      <bottom/>
      <diagonal/>
    </border>
    <border>
      <left/>
      <right style="medium">
        <color indexed="64"/>
      </right>
      <top style="thin">
        <color indexed="64"/>
      </top>
      <bottom style="thin">
        <color indexed="64"/>
      </bottom>
      <diagonal/>
    </border>
    <border>
      <left style="medium">
        <color indexed="64"/>
      </left>
      <right/>
      <top style="thin">
        <color auto="1"/>
      </top>
      <bottom/>
      <diagonal/>
    </border>
    <border>
      <left/>
      <right style="thick">
        <color indexed="64"/>
      </right>
      <top/>
      <bottom/>
      <diagonal/>
    </border>
    <border>
      <left style="thin">
        <color auto="1"/>
      </left>
      <right style="thick">
        <color indexed="64"/>
      </right>
      <top style="thin">
        <color auto="1"/>
      </top>
      <bottom style="thin">
        <color auto="1"/>
      </bottom>
      <diagonal/>
    </border>
    <border>
      <left style="thick">
        <color indexed="64"/>
      </left>
      <right style="thick">
        <color indexed="64"/>
      </right>
      <top style="thick">
        <color indexed="64"/>
      </top>
      <bottom style="thick">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thin">
        <color auto="1"/>
      </left>
      <right style="thick">
        <color indexed="64"/>
      </right>
      <top/>
      <bottom style="thin">
        <color auto="1"/>
      </bottom>
      <diagonal/>
    </border>
    <border>
      <left style="thick">
        <color indexed="64"/>
      </left>
      <right style="thick">
        <color indexed="64"/>
      </right>
      <top/>
      <bottom style="thick">
        <color indexed="64"/>
      </bottom>
      <diagonal/>
    </border>
    <border>
      <left style="medium">
        <color indexed="64"/>
      </left>
      <right style="medium">
        <color indexed="64"/>
      </right>
      <top/>
      <bottom style="thin">
        <color auto="1"/>
      </bottom>
      <diagonal/>
    </border>
    <border>
      <left style="thick">
        <color indexed="64"/>
      </left>
      <right/>
      <top style="medium">
        <color indexed="64"/>
      </top>
      <bottom style="medium">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7" fillId="0" borderId="0"/>
  </cellStyleXfs>
  <cellXfs count="801">
    <xf numFmtId="0" fontId="0" fillId="0" borderId="0" xfId="0"/>
    <xf numFmtId="0" fontId="4" fillId="0" borderId="0" xfId="0" applyFont="1"/>
    <xf numFmtId="0" fontId="2" fillId="0" borderId="0" xfId="0" applyFont="1" applyAlignment="1">
      <alignment horizontal="left" indent="3"/>
    </xf>
    <xf numFmtId="0" fontId="4" fillId="0" borderId="0" xfId="0" applyFont="1" applyAlignment="1">
      <alignment horizontal="left" indent="3"/>
    </xf>
    <xf numFmtId="0" fontId="0" fillId="0" borderId="0" xfId="0" applyAlignment="1">
      <alignment horizontal="left" indent="3"/>
    </xf>
    <xf numFmtId="0" fontId="5" fillId="0" borderId="0" xfId="0" applyFont="1" applyAlignment="1">
      <alignment horizontal="left" indent="3"/>
    </xf>
    <xf numFmtId="0" fontId="2" fillId="0" borderId="0" xfId="0" applyFont="1" applyBorder="1" applyAlignment="1">
      <alignment horizontal="left" indent="3"/>
    </xf>
    <xf numFmtId="0" fontId="0" fillId="0" borderId="0" xfId="0"/>
    <xf numFmtId="0" fontId="3" fillId="0" borderId="0" xfId="0" applyFont="1"/>
    <xf numFmtId="0" fontId="2" fillId="0" borderId="0" xfId="0" applyFont="1"/>
    <xf numFmtId="0" fontId="0" fillId="0" borderId="0" xfId="0" applyBorder="1"/>
    <xf numFmtId="0" fontId="5" fillId="0" borderId="0" xfId="0" applyFont="1"/>
    <xf numFmtId="0" fontId="2" fillId="0" borderId="0" xfId="0" applyFont="1" applyBorder="1"/>
    <xf numFmtId="0" fontId="0" fillId="0" borderId="0" xfId="0" applyFill="1" applyBorder="1"/>
    <xf numFmtId="0" fontId="0" fillId="0" borderId="0" xfId="0" applyAlignment="1">
      <alignment horizontal="left" indent="3"/>
    </xf>
    <xf numFmtId="0" fontId="0" fillId="0" borderId="0" xfId="0" applyFill="1"/>
    <xf numFmtId="0" fontId="5" fillId="0" borderId="0" xfId="0" applyFont="1" applyFill="1" applyBorder="1"/>
    <xf numFmtId="0" fontId="21" fillId="2" borderId="2" xfId="0" applyFont="1" applyFill="1" applyBorder="1" applyAlignment="1">
      <alignment vertical="center"/>
    </xf>
    <xf numFmtId="0" fontId="4" fillId="2" borderId="3" xfId="0" applyFont="1" applyFill="1" applyBorder="1"/>
    <xf numFmtId="0" fontId="0" fillId="2" borderId="3" xfId="0" applyFill="1" applyBorder="1"/>
    <xf numFmtId="0" fontId="0" fillId="2" borderId="4" xfId="0" applyFill="1" applyBorder="1"/>
    <xf numFmtId="0" fontId="21" fillId="2" borderId="5" xfId="0" applyFont="1" applyFill="1" applyBorder="1" applyAlignment="1">
      <alignment vertical="center"/>
    </xf>
    <xf numFmtId="0" fontId="4" fillId="2" borderId="0" xfId="0" applyFont="1" applyFill="1" applyBorder="1"/>
    <xf numFmtId="0" fontId="0" fillId="2" borderId="0" xfId="0" applyFill="1" applyBorder="1"/>
    <xf numFmtId="0" fontId="0" fillId="2" borderId="6" xfId="0" applyFill="1" applyBorder="1"/>
    <xf numFmtId="0" fontId="21" fillId="2" borderId="7" xfId="0" applyFont="1" applyFill="1" applyBorder="1" applyAlignment="1">
      <alignment vertical="center"/>
    </xf>
    <xf numFmtId="0" fontId="4" fillId="2" borderId="1" xfId="0" applyFont="1" applyFill="1" applyBorder="1"/>
    <xf numFmtId="0" fontId="0" fillId="2" borderId="1" xfId="0" applyFill="1" applyBorder="1"/>
    <xf numFmtId="0" fontId="0" fillId="2" borderId="8" xfId="0" applyFill="1" applyBorder="1"/>
    <xf numFmtId="0" fontId="8" fillId="0" borderId="0" xfId="0" applyFont="1" applyBorder="1" applyAlignment="1">
      <alignment horizontal="left" indent="2"/>
    </xf>
    <xf numFmtId="0" fontId="5" fillId="0" borderId="0" xfId="0" applyFont="1" applyBorder="1"/>
    <xf numFmtId="0" fontId="12" fillId="0" borderId="0" xfId="0" applyFont="1" applyAlignment="1"/>
    <xf numFmtId="0" fontId="0" fillId="0" borderId="0" xfId="0" applyAlignment="1">
      <alignment vertical="center"/>
    </xf>
    <xf numFmtId="0" fontId="4" fillId="0" borderId="0" xfId="0" applyFont="1" applyBorder="1"/>
    <xf numFmtId="0" fontId="2" fillId="0" borderId="0" xfId="0" applyFont="1" applyBorder="1" applyAlignment="1">
      <alignment horizontal="left" indent="4"/>
    </xf>
    <xf numFmtId="0" fontId="2" fillId="0" borderId="0" xfId="0" applyFont="1" applyBorder="1" applyAlignment="1">
      <alignment horizontal="left" indent="7"/>
    </xf>
    <xf numFmtId="0" fontId="2" fillId="0" borderId="0" xfId="0" quotePrefix="1" applyFont="1" applyBorder="1" applyAlignment="1">
      <alignment horizontal="left" indent="7"/>
    </xf>
    <xf numFmtId="0" fontId="2" fillId="0" borderId="0" xfId="0" applyFont="1" applyBorder="1" applyAlignment="1">
      <alignment horizontal="left" indent="10"/>
    </xf>
    <xf numFmtId="0" fontId="0" fillId="0" borderId="0" xfId="0" applyBorder="1" applyAlignment="1">
      <alignment horizontal="left" indent="2"/>
    </xf>
    <xf numFmtId="0" fontId="3" fillId="0" borderId="0" xfId="0" applyFont="1" applyBorder="1"/>
    <xf numFmtId="0" fontId="2" fillId="0" borderId="0" xfId="0" quotePrefix="1" applyFont="1" applyBorder="1" applyAlignment="1">
      <alignment horizontal="left" indent="4"/>
    </xf>
    <xf numFmtId="0" fontId="2" fillId="0" borderId="0" xfId="0" quotePrefix="1" applyFont="1" applyBorder="1" applyAlignment="1">
      <alignment horizontal="left" indent="1"/>
    </xf>
    <xf numFmtId="0" fontId="4" fillId="0" borderId="0" xfId="0" applyFont="1" applyBorder="1" applyAlignment="1">
      <alignment horizontal="left" indent="2"/>
    </xf>
    <xf numFmtId="0" fontId="0" fillId="0" borderId="0" xfId="0" quotePrefix="1" applyBorder="1" applyAlignment="1">
      <alignment horizontal="left" indent="4"/>
    </xf>
    <xf numFmtId="0" fontId="0" fillId="0" borderId="0" xfId="0" applyBorder="1" applyAlignment="1">
      <alignment horizontal="left"/>
    </xf>
    <xf numFmtId="0" fontId="2" fillId="0" borderId="0" xfId="0" applyFont="1" applyBorder="1" applyAlignment="1">
      <alignment horizontal="left" indent="8"/>
    </xf>
    <xf numFmtId="0" fontId="0" fillId="0" borderId="0" xfId="0" quotePrefix="1" applyBorder="1" applyAlignment="1">
      <alignment horizontal="left" indent="7"/>
    </xf>
    <xf numFmtId="0" fontId="12" fillId="0" borderId="0" xfId="0" applyFont="1" applyBorder="1" applyAlignment="1">
      <alignment horizontal="center"/>
    </xf>
    <xf numFmtId="164" fontId="4" fillId="6" borderId="9" xfId="2" applyNumberFormat="1" applyFont="1" applyFill="1" applyBorder="1" applyProtection="1">
      <protection locked="0"/>
    </xf>
    <xf numFmtId="164" fontId="0" fillId="6" borderId="11" xfId="2" applyNumberFormat="1" applyFont="1" applyFill="1" applyBorder="1" applyProtection="1">
      <protection locked="0"/>
    </xf>
    <xf numFmtId="165" fontId="2" fillId="6" borderId="9" xfId="1" applyNumberFormat="1" applyFont="1" applyFill="1" applyBorder="1" applyProtection="1">
      <protection locked="0"/>
    </xf>
    <xf numFmtId="165" fontId="0" fillId="6" borderId="9" xfId="1" applyNumberFormat="1" applyFont="1" applyFill="1" applyBorder="1" applyProtection="1">
      <protection locked="0"/>
    </xf>
    <xf numFmtId="164" fontId="0" fillId="6" borderId="9" xfId="2" applyNumberFormat="1" applyFont="1" applyFill="1" applyBorder="1" applyProtection="1">
      <protection locked="0"/>
    </xf>
    <xf numFmtId="0" fontId="0" fillId="6" borderId="9" xfId="0" applyFill="1" applyBorder="1" applyProtection="1">
      <protection locked="0"/>
    </xf>
    <xf numFmtId="44" fontId="0" fillId="6" borderId="30" xfId="2" applyFont="1" applyFill="1" applyBorder="1" applyProtection="1">
      <protection locked="0"/>
    </xf>
    <xf numFmtId="44" fontId="0" fillId="6" borderId="9" xfId="2" applyFont="1" applyFill="1" applyBorder="1" applyProtection="1">
      <protection locked="0"/>
    </xf>
    <xf numFmtId="2" fontId="0" fillId="6" borderId="9" xfId="2" applyNumberFormat="1" applyFont="1" applyFill="1" applyBorder="1" applyProtection="1">
      <protection locked="0"/>
    </xf>
    <xf numFmtId="44" fontId="0" fillId="6" borderId="32" xfId="2" applyFont="1" applyFill="1" applyBorder="1" applyProtection="1">
      <protection locked="0"/>
    </xf>
    <xf numFmtId="2" fontId="0" fillId="6" borderId="33" xfId="2" applyNumberFormat="1" applyFont="1" applyFill="1" applyBorder="1" applyProtection="1">
      <protection locked="0"/>
    </xf>
    <xf numFmtId="44" fontId="0" fillId="6" borderId="33" xfId="2" applyFont="1" applyFill="1" applyBorder="1" applyProtection="1">
      <protection locked="0"/>
    </xf>
    <xf numFmtId="14" fontId="4" fillId="6" borderId="9" xfId="0" applyNumberFormat="1" applyFont="1" applyFill="1" applyBorder="1" applyAlignment="1" applyProtection="1">
      <alignment horizontal="center"/>
      <protection locked="0"/>
    </xf>
    <xf numFmtId="0" fontId="4" fillId="0" borderId="0" xfId="0" applyFont="1" applyFill="1"/>
    <xf numFmtId="0" fontId="0" fillId="0" borderId="0" xfId="0" applyFill="1" applyAlignment="1">
      <alignment horizontal="left" indent="2"/>
    </xf>
    <xf numFmtId="0" fontId="4" fillId="0" borderId="0" xfId="0" applyFont="1" applyFill="1" applyAlignment="1">
      <alignment horizontal="left" indent="3"/>
    </xf>
    <xf numFmtId="0" fontId="0" fillId="0" borderId="0" xfId="0" applyFill="1" applyAlignment="1">
      <alignment horizontal="left" indent="3"/>
    </xf>
    <xf numFmtId="0" fontId="0" fillId="0" borderId="0" xfId="0" quotePrefix="1"/>
    <xf numFmtId="0" fontId="4" fillId="0" borderId="15" xfId="0" applyFont="1" applyBorder="1" applyProtection="1">
      <protection hidden="1"/>
    </xf>
    <xf numFmtId="0" fontId="0" fillId="0" borderId="16" xfId="0" applyBorder="1" applyProtection="1">
      <protection hidden="1"/>
    </xf>
    <xf numFmtId="0" fontId="0" fillId="0" borderId="14" xfId="0" applyBorder="1" applyProtection="1">
      <protection hidden="1"/>
    </xf>
    <xf numFmtId="0" fontId="0" fillId="0" borderId="0" xfId="0" applyProtection="1">
      <protection hidden="1"/>
    </xf>
    <xf numFmtId="0" fontId="8" fillId="0" borderId="5" xfId="0" applyFont="1" applyBorder="1" applyAlignment="1" applyProtection="1">
      <alignment horizontal="left" indent="2"/>
      <protection hidden="1"/>
    </xf>
    <xf numFmtId="0" fontId="0" fillId="0" borderId="0" xfId="0" applyBorder="1" applyProtection="1">
      <protection hidden="1"/>
    </xf>
    <xf numFmtId="0" fontId="0" fillId="0" borderId="6" xfId="0" applyBorder="1" applyProtection="1">
      <protection hidden="1"/>
    </xf>
    <xf numFmtId="0" fontId="3" fillId="0" borderId="0" xfId="0" applyFont="1" applyProtection="1">
      <protection hidden="1"/>
    </xf>
    <xf numFmtId="0" fontId="2" fillId="0" borderId="5" xfId="0" applyFont="1" applyBorder="1" applyAlignment="1" applyProtection="1">
      <alignment horizontal="left" indent="4"/>
      <protection hidden="1"/>
    </xf>
    <xf numFmtId="0" fontId="2" fillId="0" borderId="5" xfId="0" applyFont="1" applyBorder="1" applyAlignment="1" applyProtection="1">
      <alignment horizontal="left" indent="6"/>
      <protection hidden="1"/>
    </xf>
    <xf numFmtId="0" fontId="2" fillId="0" borderId="5" xfId="0" applyFont="1" applyBorder="1" applyAlignment="1" applyProtection="1">
      <alignment horizontal="left" indent="7"/>
      <protection hidden="1"/>
    </xf>
    <xf numFmtId="0" fontId="0" fillId="0" borderId="7" xfId="0" applyBorder="1" applyAlignment="1" applyProtection="1">
      <alignment horizontal="left" indent="7"/>
      <protection hidden="1"/>
    </xf>
    <xf numFmtId="0" fontId="0" fillId="0" borderId="1" xfId="0" applyBorder="1" applyProtection="1">
      <protection hidden="1"/>
    </xf>
    <xf numFmtId="0" fontId="0" fillId="0" borderId="8" xfId="0" applyBorder="1" applyProtection="1">
      <protection hidden="1"/>
    </xf>
    <xf numFmtId="0" fontId="0" fillId="0" borderId="0" xfId="0" applyBorder="1" applyAlignment="1" applyProtection="1">
      <alignment horizontal="left" indent="7"/>
      <protection hidden="1"/>
    </xf>
    <xf numFmtId="0" fontId="4" fillId="0" borderId="9" xfId="0" applyFont="1" applyBorder="1" applyProtection="1">
      <protection hidden="1"/>
    </xf>
    <xf numFmtId="164" fontId="0" fillId="0" borderId="9" xfId="2" applyNumberFormat="1" applyFont="1" applyBorder="1" applyProtection="1">
      <protection hidden="1"/>
    </xf>
    <xf numFmtId="0" fontId="0" fillId="0" borderId="15" xfId="0" applyBorder="1" applyProtection="1">
      <protection hidden="1"/>
    </xf>
    <xf numFmtId="0" fontId="0" fillId="0" borderId="9" xfId="0" applyBorder="1" applyProtection="1">
      <protection hidden="1"/>
    </xf>
    <xf numFmtId="0" fontId="5" fillId="0" borderId="0" xfId="0" applyFont="1" applyProtection="1">
      <protection hidden="1"/>
    </xf>
    <xf numFmtId="0" fontId="0" fillId="0" borderId="10" xfId="0" applyBorder="1" applyAlignment="1" applyProtection="1">
      <alignment horizontal="left" indent="3"/>
      <protection hidden="1"/>
    </xf>
    <xf numFmtId="164" fontId="0" fillId="0" borderId="11" xfId="2" applyNumberFormat="1" applyFont="1" applyFill="1" applyBorder="1" applyProtection="1">
      <protection hidden="1"/>
    </xf>
    <xf numFmtId="0" fontId="0" fillId="0" borderId="0" xfId="0" applyAlignment="1" applyProtection="1">
      <protection hidden="1"/>
    </xf>
    <xf numFmtId="0" fontId="0" fillId="0" borderId="11" xfId="0" applyBorder="1" applyAlignment="1" applyProtection="1">
      <alignment horizontal="left" indent="3"/>
      <protection hidden="1"/>
    </xf>
    <xf numFmtId="0" fontId="2" fillId="0" borderId="0" xfId="0" applyFont="1" applyAlignment="1" applyProtection="1">
      <protection hidden="1"/>
    </xf>
    <xf numFmtId="0" fontId="0" fillId="0" borderId="0" xfId="0" applyAlignment="1" applyProtection="1">
      <alignment horizontal="left"/>
      <protection hidden="1"/>
    </xf>
    <xf numFmtId="0" fontId="0" fillId="0" borderId="11" xfId="0" applyBorder="1" applyAlignment="1" applyProtection="1">
      <alignment horizontal="left" indent="5"/>
      <protection hidden="1"/>
    </xf>
    <xf numFmtId="0" fontId="0" fillId="0" borderId="12" xfId="0" applyBorder="1" applyProtection="1">
      <protection hidden="1"/>
    </xf>
    <xf numFmtId="164" fontId="0" fillId="0" borderId="13" xfId="0" applyNumberFormat="1" applyBorder="1" applyProtection="1">
      <protection hidden="1"/>
    </xf>
    <xf numFmtId="0" fontId="4" fillId="0" borderId="0" xfId="0" applyFont="1" applyProtection="1">
      <protection hidden="1"/>
    </xf>
    <xf numFmtId="0" fontId="4" fillId="0" borderId="0" xfId="0" applyFont="1" applyAlignment="1" applyProtection="1">
      <alignment horizontal="center"/>
      <protection hidden="1"/>
    </xf>
    <xf numFmtId="164" fontId="2" fillId="0" borderId="15" xfId="2" applyNumberFormat="1" applyFont="1" applyBorder="1" applyProtection="1">
      <protection hidden="1"/>
    </xf>
    <xf numFmtId="0" fontId="0" fillId="0" borderId="10" xfId="0" applyBorder="1" applyProtection="1">
      <protection hidden="1"/>
    </xf>
    <xf numFmtId="0" fontId="4" fillId="0" borderId="2" xfId="0" applyFont="1" applyBorder="1" applyProtection="1">
      <protection hidden="1"/>
    </xf>
    <xf numFmtId="164" fontId="4" fillId="2" borderId="0" xfId="2" applyNumberFormat="1" applyFont="1" applyFill="1" applyBorder="1" applyAlignment="1" applyProtection="1">
      <alignment horizontal="center"/>
      <protection hidden="1"/>
    </xf>
    <xf numFmtId="164" fontId="8" fillId="2" borderId="3" xfId="2" applyNumberFormat="1" applyFont="1" applyFill="1" applyBorder="1" applyAlignment="1" applyProtection="1">
      <alignment horizontal="center"/>
      <protection hidden="1"/>
    </xf>
    <xf numFmtId="0" fontId="0" fillId="0" borderId="5" xfId="0" applyBorder="1" applyProtection="1">
      <protection hidden="1"/>
    </xf>
    <xf numFmtId="0" fontId="4" fillId="0" borderId="11" xfId="0" applyFont="1" applyBorder="1" applyProtection="1">
      <protection hidden="1"/>
    </xf>
    <xf numFmtId="0" fontId="4" fillId="0" borderId="10" xfId="0" applyFont="1" applyBorder="1" applyProtection="1">
      <protection hidden="1"/>
    </xf>
    <xf numFmtId="0" fontId="4" fillId="0" borderId="10" xfId="0" applyFont="1" applyBorder="1" applyAlignment="1" applyProtection="1">
      <alignment horizontal="center"/>
      <protection hidden="1"/>
    </xf>
    <xf numFmtId="0" fontId="4" fillId="0" borderId="11" xfId="0" applyFont="1" applyBorder="1" applyAlignment="1" applyProtection="1">
      <alignment horizontal="center"/>
      <protection hidden="1"/>
    </xf>
    <xf numFmtId="0" fontId="4" fillId="0" borderId="4" xfId="0" applyFont="1" applyBorder="1" applyAlignment="1" applyProtection="1">
      <alignment horizontal="center"/>
      <protection hidden="1"/>
    </xf>
    <xf numFmtId="0" fontId="0" fillId="0" borderId="11" xfId="0" applyBorder="1" applyProtection="1">
      <protection hidden="1"/>
    </xf>
    <xf numFmtId="0" fontId="4" fillId="0" borderId="6" xfId="0" applyFont="1" applyBorder="1" applyAlignment="1" applyProtection="1">
      <alignment horizontal="center"/>
      <protection hidden="1"/>
    </xf>
    <xf numFmtId="14" fontId="4" fillId="0" borderId="12" xfId="0" applyNumberFormat="1" applyFont="1" applyBorder="1" applyAlignment="1" applyProtection="1">
      <alignment horizontal="center"/>
      <protection hidden="1"/>
    </xf>
    <xf numFmtId="14" fontId="4" fillId="0" borderId="8" xfId="0" applyNumberFormat="1" applyFont="1" applyBorder="1" applyAlignment="1" applyProtection="1">
      <alignment horizontal="center"/>
      <protection hidden="1"/>
    </xf>
    <xf numFmtId="164" fontId="0" fillId="0" borderId="6" xfId="2" applyNumberFormat="1" applyFont="1" applyFill="1" applyBorder="1" applyProtection="1">
      <protection hidden="1"/>
    </xf>
    <xf numFmtId="0" fontId="0" fillId="0" borderId="11" xfId="0" applyBorder="1" applyAlignment="1" applyProtection="1">
      <alignment horizontal="left" indent="2"/>
      <protection hidden="1"/>
    </xf>
    <xf numFmtId="164" fontId="0" fillId="0" borderId="13" xfId="2" applyNumberFormat="1" applyFont="1" applyFill="1" applyBorder="1" applyProtection="1">
      <protection hidden="1"/>
    </xf>
    <xf numFmtId="0" fontId="0" fillId="0" borderId="7" xfId="0" applyBorder="1" applyAlignment="1" applyProtection="1">
      <alignment horizontal="left"/>
      <protection hidden="1"/>
    </xf>
    <xf numFmtId="0" fontId="0" fillId="0" borderId="1" xfId="0" applyBorder="1" applyAlignment="1" applyProtection="1">
      <alignment horizontal="left"/>
      <protection hidden="1"/>
    </xf>
    <xf numFmtId="164" fontId="0" fillId="0" borderId="17" xfId="0" applyNumberFormat="1" applyBorder="1" applyProtection="1">
      <protection hidden="1"/>
    </xf>
    <xf numFmtId="0" fontId="8" fillId="0" borderId="5" xfId="0" applyFont="1" applyBorder="1" applyProtection="1">
      <protection hidden="1"/>
    </xf>
    <xf numFmtId="0" fontId="0" fillId="0" borderId="4" xfId="0" applyBorder="1" applyProtection="1">
      <protection hidden="1"/>
    </xf>
    <xf numFmtId="0" fontId="0" fillId="0" borderId="2" xfId="0" applyBorder="1" applyProtection="1">
      <protection hidden="1"/>
    </xf>
    <xf numFmtId="0" fontId="4" fillId="2" borderId="0" xfId="0" applyFont="1" applyFill="1" applyAlignment="1" applyProtection="1">
      <alignment horizontal="center"/>
      <protection hidden="1"/>
    </xf>
    <xf numFmtId="164" fontId="0" fillId="0" borderId="0" xfId="0" applyNumberFormat="1" applyBorder="1" applyProtection="1">
      <protection hidden="1"/>
    </xf>
    <xf numFmtId="0" fontId="4" fillId="0" borderId="7" xfId="0" applyFont="1" applyBorder="1" applyProtection="1">
      <protection hidden="1"/>
    </xf>
    <xf numFmtId="0" fontId="4" fillId="0" borderId="2" xfId="0" applyFont="1" applyBorder="1" applyAlignment="1" applyProtection="1">
      <alignment horizontal="left" indent="3"/>
      <protection hidden="1"/>
    </xf>
    <xf numFmtId="0" fontId="0" fillId="0" borderId="3" xfId="0" applyBorder="1" applyProtection="1">
      <protection hidden="1"/>
    </xf>
    <xf numFmtId="0" fontId="4" fillId="0" borderId="5" xfId="0" applyFont="1" applyBorder="1" applyAlignment="1" applyProtection="1">
      <alignment horizontal="left" indent="3"/>
      <protection hidden="1"/>
    </xf>
    <xf numFmtId="0" fontId="4" fillId="0" borderId="7" xfId="0" applyFont="1" applyBorder="1" applyAlignment="1" applyProtection="1">
      <alignment horizontal="left" indent="3"/>
      <protection hidden="1"/>
    </xf>
    <xf numFmtId="0" fontId="2" fillId="0" borderId="0" xfId="0" applyFont="1" applyProtection="1">
      <protection hidden="1"/>
    </xf>
    <xf numFmtId="0" fontId="8" fillId="0" borderId="0" xfId="0" applyFont="1" applyBorder="1" applyAlignment="1" applyProtection="1">
      <alignment horizontal="left" indent="2"/>
      <protection hidden="1"/>
    </xf>
    <xf numFmtId="0" fontId="2" fillId="0" borderId="0" xfId="0" applyFont="1" applyBorder="1" applyProtection="1">
      <protection hidden="1"/>
    </xf>
    <xf numFmtId="0" fontId="2" fillId="0" borderId="6" xfId="0" applyFont="1" applyBorder="1" applyProtection="1">
      <protection hidden="1"/>
    </xf>
    <xf numFmtId="0" fontId="2" fillId="0" borderId="0" xfId="0" applyFont="1" applyAlignment="1" applyProtection="1">
      <alignment horizontal="left" indent="3"/>
      <protection hidden="1"/>
    </xf>
    <xf numFmtId="0" fontId="2" fillId="0" borderId="0" xfId="0" applyFont="1" applyBorder="1" applyAlignment="1" applyProtection="1">
      <alignment horizontal="left" indent="3"/>
      <protection hidden="1"/>
    </xf>
    <xf numFmtId="0" fontId="5" fillId="0" borderId="0" xfId="0" applyFont="1" applyAlignment="1" applyProtection="1">
      <alignment horizontal="left" indent="3"/>
      <protection hidden="1"/>
    </xf>
    <xf numFmtId="0" fontId="2" fillId="0" borderId="5" xfId="0" quotePrefix="1" applyFont="1" applyBorder="1" applyAlignment="1" applyProtection="1">
      <alignment horizontal="left" indent="7"/>
      <protection hidden="1"/>
    </xf>
    <xf numFmtId="0" fontId="2" fillId="0" borderId="5" xfId="0" applyFont="1" applyBorder="1" applyAlignment="1" applyProtection="1">
      <alignment horizontal="left" indent="10"/>
      <protection hidden="1"/>
    </xf>
    <xf numFmtId="0" fontId="2" fillId="0" borderId="5" xfId="0" quotePrefix="1" applyFont="1" applyBorder="1" applyAlignment="1" applyProtection="1">
      <alignment horizontal="left" indent="10"/>
      <protection hidden="1"/>
    </xf>
    <xf numFmtId="0" fontId="2" fillId="0" borderId="7" xfId="0" quotePrefix="1" applyFont="1" applyBorder="1" applyAlignment="1" applyProtection="1">
      <alignment horizontal="left" indent="7"/>
      <protection hidden="1"/>
    </xf>
    <xf numFmtId="0" fontId="2" fillId="0" borderId="1" xfId="0" applyFont="1" applyBorder="1" applyAlignment="1" applyProtection="1">
      <alignment horizontal="left" indent="3"/>
      <protection hidden="1"/>
    </xf>
    <xf numFmtId="0" fontId="2" fillId="0" borderId="0" xfId="0" quotePrefix="1" applyFont="1" applyAlignment="1" applyProtection="1">
      <alignment horizontal="left" indent="6"/>
      <protection hidden="1"/>
    </xf>
    <xf numFmtId="0" fontId="2" fillId="0" borderId="0" xfId="0" quotePrefix="1" applyFont="1" applyAlignment="1" applyProtection="1">
      <alignment horizontal="left"/>
      <protection hidden="1"/>
    </xf>
    <xf numFmtId="0" fontId="2" fillId="0" borderId="9" xfId="0" applyFont="1" applyBorder="1" applyProtection="1">
      <protection hidden="1"/>
    </xf>
    <xf numFmtId="0" fontId="6" fillId="0" borderId="9" xfId="0" applyFont="1" applyFill="1" applyBorder="1" applyAlignment="1" applyProtection="1">
      <alignment horizontal="center" wrapText="1"/>
      <protection hidden="1"/>
    </xf>
    <xf numFmtId="0" fontId="2" fillId="0" borderId="9" xfId="0" applyFont="1" applyBorder="1" applyAlignment="1" applyProtection="1">
      <alignment wrapText="1"/>
      <protection hidden="1"/>
    </xf>
    <xf numFmtId="0" fontId="6" fillId="0" borderId="9" xfId="0" applyFont="1" applyBorder="1" applyAlignment="1" applyProtection="1">
      <alignment horizontal="center" wrapText="1"/>
      <protection hidden="1"/>
    </xf>
    <xf numFmtId="0" fontId="2" fillId="0" borderId="0" xfId="0" applyFont="1" applyAlignment="1" applyProtection="1">
      <alignment wrapText="1"/>
      <protection hidden="1"/>
    </xf>
    <xf numFmtId="14" fontId="2" fillId="0" borderId="9" xfId="0" applyNumberFormat="1" applyFont="1" applyBorder="1" applyProtection="1">
      <protection hidden="1"/>
    </xf>
    <xf numFmtId="166" fontId="2" fillId="0" borderId="9" xfId="1" applyNumberFormat="1" applyFont="1" applyFill="1" applyBorder="1" applyProtection="1">
      <protection hidden="1"/>
    </xf>
    <xf numFmtId="0" fontId="2" fillId="0" borderId="9" xfId="0" applyFont="1" applyFill="1" applyBorder="1" applyProtection="1">
      <protection hidden="1"/>
    </xf>
    <xf numFmtId="165" fontId="2" fillId="0" borderId="9" xfId="1" applyNumberFormat="1" applyFont="1" applyFill="1" applyBorder="1" applyProtection="1">
      <protection hidden="1"/>
    </xf>
    <xf numFmtId="0" fontId="2" fillId="0" borderId="0" xfId="0" applyFont="1" applyFill="1" applyProtection="1">
      <protection hidden="1"/>
    </xf>
    <xf numFmtId="166" fontId="2" fillId="0" borderId="0" xfId="0" applyNumberFormat="1" applyFont="1" applyFill="1" applyProtection="1">
      <protection hidden="1"/>
    </xf>
    <xf numFmtId="166" fontId="2" fillId="0" borderId="0" xfId="0" applyNumberFormat="1" applyFont="1" applyProtection="1">
      <protection hidden="1"/>
    </xf>
    <xf numFmtId="0" fontId="2" fillId="0" borderId="15" xfId="0" applyFont="1" applyBorder="1" applyProtection="1">
      <protection hidden="1"/>
    </xf>
    <xf numFmtId="0" fontId="2" fillId="0" borderId="16" xfId="0" applyFont="1" applyBorder="1" applyProtection="1">
      <protection hidden="1"/>
    </xf>
    <xf numFmtId="0" fontId="2" fillId="0" borderId="14" xfId="0" applyFont="1" applyBorder="1" applyProtection="1">
      <protection hidden="1"/>
    </xf>
    <xf numFmtId="10" fontId="2" fillId="0" borderId="0" xfId="3" applyNumberFormat="1" applyFont="1" applyProtection="1">
      <protection hidden="1"/>
    </xf>
    <xf numFmtId="0" fontId="2" fillId="0" borderId="3" xfId="0" applyFont="1" applyBorder="1" applyProtection="1">
      <protection hidden="1"/>
    </xf>
    <xf numFmtId="0" fontId="2" fillId="0" borderId="4" xfId="0" applyFont="1" applyBorder="1" applyProtection="1">
      <protection hidden="1"/>
    </xf>
    <xf numFmtId="14" fontId="2" fillId="0" borderId="16" xfId="0" applyNumberFormat="1" applyFont="1" applyBorder="1" applyAlignment="1" applyProtection="1">
      <protection hidden="1"/>
    </xf>
    <xf numFmtId="14" fontId="2" fillId="0" borderId="14" xfId="0" applyNumberFormat="1" applyFont="1" applyBorder="1" applyAlignment="1" applyProtection="1">
      <protection hidden="1"/>
    </xf>
    <xf numFmtId="166" fontId="2" fillId="0" borderId="0" xfId="0" applyNumberFormat="1" applyFont="1" applyBorder="1" applyProtection="1">
      <protection hidden="1"/>
    </xf>
    <xf numFmtId="0" fontId="2" fillId="0" borderId="5" xfId="0" applyFont="1" applyFill="1" applyBorder="1" applyProtection="1">
      <protection hidden="1"/>
    </xf>
    <xf numFmtId="0" fontId="2" fillId="0" borderId="0" xfId="0" applyFont="1" applyFill="1" applyBorder="1" applyProtection="1">
      <protection hidden="1"/>
    </xf>
    <xf numFmtId="43" fontId="2" fillId="0" borderId="9" xfId="0" applyNumberFormat="1" applyFont="1" applyFill="1" applyBorder="1" applyProtection="1">
      <protection hidden="1"/>
    </xf>
    <xf numFmtId="43" fontId="2" fillId="0" borderId="0" xfId="0" applyNumberFormat="1" applyFont="1" applyProtection="1">
      <protection hidden="1"/>
    </xf>
    <xf numFmtId="0" fontId="2" fillId="0" borderId="7" xfId="0" applyFont="1" applyBorder="1" applyProtection="1">
      <protection hidden="1"/>
    </xf>
    <xf numFmtId="0" fontId="2" fillId="0" borderId="1" xfId="0" applyFont="1" applyBorder="1" applyProtection="1">
      <protection hidden="1"/>
    </xf>
    <xf numFmtId="0" fontId="2" fillId="0" borderId="8" xfId="0" applyFont="1" applyBorder="1" applyProtection="1">
      <protection hidden="1"/>
    </xf>
    <xf numFmtId="0" fontId="2" fillId="0" borderId="16" xfId="0" applyFont="1" applyBorder="1" applyAlignment="1" applyProtection="1">
      <protection hidden="1"/>
    </xf>
    <xf numFmtId="0" fontId="7" fillId="0" borderId="0" xfId="0" applyFont="1" applyProtection="1">
      <protection hidden="1"/>
    </xf>
    <xf numFmtId="0" fontId="4" fillId="0" borderId="0" xfId="0" applyFont="1" applyFill="1" applyBorder="1" applyProtection="1">
      <protection hidden="1"/>
    </xf>
    <xf numFmtId="0" fontId="0" fillId="0" borderId="0" xfId="0" applyFill="1" applyBorder="1" applyProtection="1">
      <protection hidden="1"/>
    </xf>
    <xf numFmtId="0" fontId="3" fillId="0" borderId="0" xfId="0" applyFont="1" applyFill="1" applyBorder="1" applyProtection="1">
      <protection hidden="1"/>
    </xf>
    <xf numFmtId="0" fontId="0" fillId="0" borderId="0" xfId="0" applyFill="1" applyProtection="1">
      <protection hidden="1"/>
    </xf>
    <xf numFmtId="0" fontId="5" fillId="0" borderId="0" xfId="0" applyFont="1" applyBorder="1" applyProtection="1">
      <protection hidden="1"/>
    </xf>
    <xf numFmtId="0" fontId="5" fillId="0" borderId="6" xfId="0" applyFont="1" applyBorder="1" applyProtection="1">
      <protection hidden="1"/>
    </xf>
    <xf numFmtId="0" fontId="5" fillId="0" borderId="0" xfId="0" applyFont="1" applyFill="1" applyProtection="1">
      <protection hidden="1"/>
    </xf>
    <xf numFmtId="0" fontId="5" fillId="0" borderId="0" xfId="0" applyFont="1" applyFill="1" applyBorder="1" applyProtection="1">
      <protection hidden="1"/>
    </xf>
    <xf numFmtId="0" fontId="5" fillId="0" borderId="6" xfId="0" applyFont="1" applyFill="1" applyBorder="1" applyProtection="1">
      <protection hidden="1"/>
    </xf>
    <xf numFmtId="0" fontId="2" fillId="0" borderId="0" xfId="0" quotePrefix="1" applyFont="1" applyFill="1" applyProtection="1">
      <protection hidden="1"/>
    </xf>
    <xf numFmtId="0" fontId="4" fillId="0" borderId="0" xfId="0" applyFont="1" applyFill="1" applyBorder="1" applyAlignment="1" applyProtection="1">
      <protection hidden="1"/>
    </xf>
    <xf numFmtId="0" fontId="12" fillId="2" borderId="0" xfId="0" applyFont="1" applyFill="1" applyAlignment="1" applyProtection="1">
      <alignment horizontal="center"/>
      <protection hidden="1"/>
    </xf>
    <xf numFmtId="0" fontId="12" fillId="0" borderId="0" xfId="0" applyFont="1" applyFill="1" applyAlignment="1" applyProtection="1">
      <alignment horizontal="center"/>
      <protection hidden="1"/>
    </xf>
    <xf numFmtId="0" fontId="14" fillId="0" borderId="0" xfId="0" applyFont="1" applyProtection="1">
      <protection hidden="1"/>
    </xf>
    <xf numFmtId="0" fontId="14" fillId="0" borderId="0" xfId="0" applyFont="1" applyBorder="1" applyProtection="1">
      <protection hidden="1"/>
    </xf>
    <xf numFmtId="0" fontId="15" fillId="0" borderId="0" xfId="0" applyFont="1" applyFill="1" applyAlignment="1" applyProtection="1">
      <alignment horizontal="left"/>
      <protection hidden="1"/>
    </xf>
    <xf numFmtId="0" fontId="14" fillId="0" borderId="0" xfId="0" applyFont="1" applyFill="1" applyProtection="1">
      <protection hidden="1"/>
    </xf>
    <xf numFmtId="0" fontId="14" fillId="0" borderId="0" xfId="0" applyFont="1" applyFill="1" applyBorder="1" applyProtection="1">
      <protection hidden="1"/>
    </xf>
    <xf numFmtId="0" fontId="10" fillId="0" borderId="9" xfId="0" applyFont="1" applyBorder="1" applyAlignment="1" applyProtection="1">
      <alignment horizontal="center"/>
      <protection hidden="1"/>
    </xf>
    <xf numFmtId="0" fontId="4" fillId="0" borderId="4" xfId="0" applyFont="1" applyBorder="1" applyProtection="1">
      <protection hidden="1"/>
    </xf>
    <xf numFmtId="0" fontId="4" fillId="0" borderId="10" xfId="0" applyFont="1" applyFill="1" applyBorder="1" applyAlignment="1" applyProtection="1">
      <alignment horizontal="center"/>
      <protection hidden="1"/>
    </xf>
    <xf numFmtId="0" fontId="4" fillId="0" borderId="3" xfId="0" applyFont="1" applyBorder="1" applyAlignment="1" applyProtection="1">
      <alignment horizontal="center"/>
      <protection hidden="1"/>
    </xf>
    <xf numFmtId="0" fontId="4" fillId="0" borderId="10" xfId="0" applyFont="1" applyFill="1" applyBorder="1" applyProtection="1">
      <protection hidden="1"/>
    </xf>
    <xf numFmtId="6" fontId="4" fillId="0" borderId="11" xfId="0" applyNumberFormat="1" applyFont="1" applyBorder="1" applyAlignment="1" applyProtection="1">
      <alignment horizontal="center"/>
      <protection hidden="1"/>
    </xf>
    <xf numFmtId="0" fontId="9" fillId="0" borderId="11" xfId="0" applyFont="1" applyFill="1" applyBorder="1" applyAlignment="1" applyProtection="1">
      <alignment horizontal="center"/>
      <protection hidden="1"/>
    </xf>
    <xf numFmtId="0" fontId="4" fillId="0" borderId="0" xfId="0" applyFont="1" applyBorder="1" applyAlignment="1" applyProtection="1">
      <alignment horizontal="center"/>
      <protection hidden="1"/>
    </xf>
    <xf numFmtId="0" fontId="4" fillId="0" borderId="11" xfId="0" applyFont="1" applyFill="1" applyBorder="1" applyAlignment="1" applyProtection="1">
      <alignment horizontal="center"/>
      <protection hidden="1"/>
    </xf>
    <xf numFmtId="0" fontId="4" fillId="0" borderId="12" xfId="0" applyFont="1" applyBorder="1" applyAlignment="1" applyProtection="1">
      <alignment horizontal="center"/>
      <protection hidden="1"/>
    </xf>
    <xf numFmtId="0" fontId="4" fillId="0" borderId="11" xfId="0" quotePrefix="1" applyFont="1" applyBorder="1" applyAlignment="1" applyProtection="1">
      <alignment horizontal="center"/>
      <protection hidden="1"/>
    </xf>
    <xf numFmtId="0" fontId="4" fillId="0" borderId="8" xfId="0" applyFont="1" applyBorder="1" applyAlignment="1" applyProtection="1">
      <alignment horizontal="center"/>
      <protection hidden="1"/>
    </xf>
    <xf numFmtId="0" fontId="4" fillId="0" borderId="1" xfId="0" applyFont="1" applyBorder="1" applyAlignment="1" applyProtection="1">
      <alignment horizontal="center"/>
      <protection hidden="1"/>
    </xf>
    <xf numFmtId="0" fontId="4" fillId="0" borderId="12" xfId="0" applyFont="1" applyFill="1" applyBorder="1" applyAlignment="1" applyProtection="1">
      <alignment horizontal="center"/>
      <protection hidden="1"/>
    </xf>
    <xf numFmtId="0" fontId="0" fillId="0" borderId="10" xfId="0" applyFill="1" applyBorder="1" applyProtection="1">
      <protection hidden="1"/>
    </xf>
    <xf numFmtId="0" fontId="4" fillId="0" borderId="12" xfId="0" applyFont="1" applyBorder="1" applyProtection="1">
      <protection hidden="1"/>
    </xf>
    <xf numFmtId="164" fontId="4" fillId="0" borderId="12" xfId="0" applyNumberFormat="1" applyFont="1" applyBorder="1" applyProtection="1">
      <protection hidden="1"/>
    </xf>
    <xf numFmtId="164" fontId="4" fillId="0" borderId="12" xfId="2" applyNumberFormat="1" applyFont="1" applyBorder="1" applyProtection="1">
      <protection hidden="1"/>
    </xf>
    <xf numFmtId="164" fontId="4" fillId="0" borderId="12" xfId="0" applyNumberFormat="1" applyFont="1" applyFill="1" applyBorder="1" applyProtection="1">
      <protection hidden="1"/>
    </xf>
    <xf numFmtId="2" fontId="0" fillId="0" borderId="0" xfId="0" applyNumberFormat="1" applyProtection="1">
      <protection hidden="1"/>
    </xf>
    <xf numFmtId="164" fontId="0" fillId="0" borderId="9" xfId="2" applyNumberFormat="1" applyFont="1" applyFill="1" applyBorder="1" applyProtection="1">
      <protection hidden="1"/>
    </xf>
    <xf numFmtId="44" fontId="0" fillId="0" borderId="0" xfId="2" applyFont="1" applyProtection="1">
      <protection hidden="1"/>
    </xf>
    <xf numFmtId="44" fontId="0" fillId="0" borderId="9" xfId="0" applyNumberFormat="1" applyFill="1" applyBorder="1" applyAlignment="1" applyProtection="1">
      <alignment horizontal="center"/>
      <protection hidden="1"/>
    </xf>
    <xf numFmtId="164" fontId="0" fillId="0" borderId="9" xfId="2" applyNumberFormat="1" applyFont="1" applyFill="1" applyBorder="1" applyAlignment="1" applyProtection="1">
      <alignment wrapText="1"/>
      <protection hidden="1"/>
    </xf>
    <xf numFmtId="0" fontId="0" fillId="0" borderId="0" xfId="0" applyAlignment="1" applyProtection="1">
      <alignment vertical="center"/>
      <protection hidden="1"/>
    </xf>
    <xf numFmtId="164" fontId="0" fillId="0" borderId="0" xfId="2" applyNumberFormat="1" applyFont="1" applyFill="1" applyBorder="1" applyProtection="1">
      <protection hidden="1"/>
    </xf>
    <xf numFmtId="44" fontId="0" fillId="0" borderId="0" xfId="2" applyFont="1" applyFill="1" applyBorder="1" applyProtection="1">
      <protection hidden="1"/>
    </xf>
    <xf numFmtId="44" fontId="0" fillId="0" borderId="0" xfId="0" applyNumberFormat="1" applyFill="1" applyBorder="1" applyAlignment="1" applyProtection="1">
      <alignment horizontal="center"/>
      <protection hidden="1"/>
    </xf>
    <xf numFmtId="165" fontId="0" fillId="0" borderId="0" xfId="1" applyNumberFormat="1" applyFont="1" applyFill="1" applyBorder="1" applyProtection="1">
      <protection hidden="1"/>
    </xf>
    <xf numFmtId="14" fontId="0" fillId="0" borderId="0" xfId="0" applyNumberFormat="1" applyFill="1" applyBorder="1" applyProtection="1">
      <protection hidden="1"/>
    </xf>
    <xf numFmtId="164" fontId="0" fillId="0" borderId="0" xfId="0" applyNumberFormat="1" applyFill="1" applyBorder="1" applyProtection="1">
      <protection hidden="1"/>
    </xf>
    <xf numFmtId="0" fontId="4" fillId="0" borderId="0" xfId="0" applyFont="1" applyAlignment="1" applyProtection="1">
      <alignment horizontal="right"/>
      <protection hidden="1"/>
    </xf>
    <xf numFmtId="0" fontId="4" fillId="0" borderId="5" xfId="0" applyFont="1" applyBorder="1" applyProtection="1">
      <protection hidden="1"/>
    </xf>
    <xf numFmtId="0" fontId="10" fillId="0" borderId="12" xfId="0" applyFont="1" applyBorder="1" applyAlignment="1" applyProtection="1">
      <alignment horizontal="center"/>
      <protection hidden="1"/>
    </xf>
    <xf numFmtId="0" fontId="4" fillId="0" borderId="25" xfId="0" applyFont="1" applyBorder="1" applyAlignment="1" applyProtection="1">
      <alignment horizontal="center"/>
      <protection hidden="1"/>
    </xf>
    <xf numFmtId="0" fontId="4" fillId="0" borderId="23" xfId="0" applyFont="1" applyBorder="1" applyAlignment="1" applyProtection="1">
      <alignment horizontal="center"/>
      <protection hidden="1"/>
    </xf>
    <xf numFmtId="0" fontId="4" fillId="0" borderId="5" xfId="0" applyFont="1" applyBorder="1" applyAlignment="1" applyProtection="1">
      <alignment horizontal="center"/>
      <protection hidden="1"/>
    </xf>
    <xf numFmtId="0" fontId="4" fillId="0" borderId="24" xfId="0" applyFont="1" applyBorder="1" applyAlignment="1" applyProtection="1">
      <alignment horizontal="center"/>
      <protection hidden="1"/>
    </xf>
    <xf numFmtId="0" fontId="4" fillId="0" borderId="7" xfId="0" applyFont="1" applyBorder="1" applyAlignment="1" applyProtection="1">
      <alignment horizontal="center"/>
      <protection hidden="1"/>
    </xf>
    <xf numFmtId="0" fontId="4" fillId="0" borderId="26" xfId="0" applyFont="1" applyBorder="1" applyAlignment="1" applyProtection="1">
      <alignment horizontal="center"/>
      <protection hidden="1"/>
    </xf>
    <xf numFmtId="0" fontId="4" fillId="0" borderId="27" xfId="0" applyFont="1" applyBorder="1" applyAlignment="1" applyProtection="1">
      <alignment horizontal="center"/>
      <protection hidden="1"/>
    </xf>
    <xf numFmtId="0" fontId="0" fillId="0" borderId="28" xfId="0" applyBorder="1" applyProtection="1">
      <protection hidden="1"/>
    </xf>
    <xf numFmtId="0" fontId="0" fillId="0" borderId="29" xfId="0" applyBorder="1" applyProtection="1">
      <protection hidden="1"/>
    </xf>
    <xf numFmtId="44" fontId="0" fillId="0" borderId="30" xfId="2" applyFont="1" applyBorder="1" applyProtection="1">
      <protection hidden="1"/>
    </xf>
    <xf numFmtId="44" fontId="0" fillId="0" borderId="9" xfId="2" applyFont="1" applyBorder="1" applyProtection="1">
      <protection hidden="1"/>
    </xf>
    <xf numFmtId="0" fontId="0" fillId="0" borderId="0" xfId="0" applyAlignment="1" applyProtection="1">
      <alignment horizontal="center"/>
      <protection hidden="1"/>
    </xf>
    <xf numFmtId="0" fontId="0" fillId="0" borderId="0" xfId="0" applyAlignment="1" applyProtection="1">
      <alignment horizontal="right"/>
      <protection hidden="1"/>
    </xf>
    <xf numFmtId="165" fontId="0" fillId="0" borderId="2" xfId="1" applyNumberFormat="1" applyFont="1" applyBorder="1" applyProtection="1">
      <protection hidden="1"/>
    </xf>
    <xf numFmtId="165" fontId="0" fillId="0" borderId="3" xfId="1" applyNumberFormat="1" applyFont="1" applyBorder="1" applyProtection="1">
      <protection hidden="1"/>
    </xf>
    <xf numFmtId="165" fontId="0" fillId="0" borderId="3" xfId="1" applyNumberFormat="1" applyFont="1" applyBorder="1" applyAlignment="1" applyProtection="1">
      <alignment horizontal="center"/>
      <protection hidden="1"/>
    </xf>
    <xf numFmtId="165" fontId="0" fillId="0" borderId="10" xfId="1" applyNumberFormat="1" applyFont="1" applyBorder="1" applyProtection="1">
      <protection hidden="1"/>
    </xf>
    <xf numFmtId="165" fontId="0" fillId="0" borderId="5" xfId="1" applyNumberFormat="1" applyFont="1" applyBorder="1" applyProtection="1">
      <protection hidden="1"/>
    </xf>
    <xf numFmtId="165" fontId="1" fillId="0" borderId="0" xfId="1" applyNumberFormat="1" applyFont="1" applyBorder="1" applyProtection="1">
      <protection hidden="1"/>
    </xf>
    <xf numFmtId="165" fontId="8" fillId="2" borderId="0" xfId="1" applyNumberFormat="1" applyFont="1" applyFill="1" applyBorder="1" applyAlignment="1" applyProtection="1">
      <alignment horizontal="center"/>
      <protection hidden="1"/>
    </xf>
    <xf numFmtId="164" fontId="1" fillId="0" borderId="18" xfId="2" applyNumberFormat="1" applyFont="1" applyBorder="1" applyProtection="1">
      <protection hidden="1"/>
    </xf>
    <xf numFmtId="165" fontId="1" fillId="0" borderId="5" xfId="1" applyNumberFormat="1" applyFont="1" applyBorder="1" applyProtection="1">
      <protection hidden="1"/>
    </xf>
    <xf numFmtId="165" fontId="0" fillId="0" borderId="0" xfId="1" applyNumberFormat="1" applyFont="1" applyBorder="1" applyAlignment="1" applyProtection="1">
      <alignment horizontal="center"/>
      <protection hidden="1"/>
    </xf>
    <xf numFmtId="165" fontId="1" fillId="0" borderId="11" xfId="1" applyNumberFormat="1" applyFont="1" applyBorder="1" applyProtection="1">
      <protection hidden="1"/>
    </xf>
    <xf numFmtId="165" fontId="0" fillId="0" borderId="5" xfId="1" applyNumberFormat="1" applyFont="1" applyBorder="1" applyAlignment="1" applyProtection="1">
      <alignment horizontal="left" indent="3"/>
      <protection hidden="1"/>
    </xf>
    <xf numFmtId="165" fontId="1" fillId="0" borderId="0" xfId="1" applyNumberFormat="1" applyFont="1" applyBorder="1" applyAlignment="1" applyProtection="1">
      <alignment horizontal="left" indent="3"/>
      <protection hidden="1"/>
    </xf>
    <xf numFmtId="164" fontId="1" fillId="0" borderId="11" xfId="2" applyNumberFormat="1" applyFont="1" applyFill="1" applyBorder="1" applyProtection="1">
      <protection hidden="1"/>
    </xf>
    <xf numFmtId="165" fontId="0" fillId="0" borderId="0" xfId="1" applyNumberFormat="1" applyFont="1" applyBorder="1" applyAlignment="1" applyProtection="1">
      <alignment horizontal="center" vertical="center" wrapText="1"/>
      <protection hidden="1"/>
    </xf>
    <xf numFmtId="165" fontId="1" fillId="0" borderId="12" xfId="1" applyNumberFormat="1" applyFont="1" applyFill="1" applyBorder="1" applyProtection="1">
      <protection hidden="1"/>
    </xf>
    <xf numFmtId="165" fontId="0" fillId="0" borderId="5" xfId="1" applyNumberFormat="1" applyFont="1" applyBorder="1" applyAlignment="1" applyProtection="1">
      <alignment horizontal="left" vertical="center" wrapText="1" indent="5"/>
      <protection hidden="1"/>
    </xf>
    <xf numFmtId="165" fontId="1" fillId="0" borderId="0" xfId="1" applyNumberFormat="1" applyFont="1" applyBorder="1" applyAlignment="1" applyProtection="1">
      <alignment horizontal="left" vertical="center" wrapText="1"/>
      <protection hidden="1"/>
    </xf>
    <xf numFmtId="164" fontId="1" fillId="0" borderId="13" xfId="2" applyNumberFormat="1" applyFont="1" applyFill="1" applyBorder="1" applyProtection="1">
      <protection hidden="1"/>
    </xf>
    <xf numFmtId="165" fontId="4" fillId="0" borderId="0" xfId="1" applyNumberFormat="1" applyFont="1" applyBorder="1" applyAlignment="1" applyProtection="1">
      <alignment horizontal="center" vertical="center" wrapText="1"/>
      <protection hidden="1"/>
    </xf>
    <xf numFmtId="164" fontId="1" fillId="0" borderId="11" xfId="2" applyNumberFormat="1" applyFont="1" applyBorder="1" applyAlignment="1" applyProtection="1">
      <alignment vertical="center" wrapText="1"/>
      <protection hidden="1"/>
    </xf>
    <xf numFmtId="165" fontId="0" fillId="0" borderId="5" xfId="1" applyNumberFormat="1" applyFont="1" applyBorder="1" applyAlignment="1" applyProtection="1">
      <alignment horizontal="left" vertical="center" wrapText="1"/>
      <protection hidden="1"/>
    </xf>
    <xf numFmtId="164" fontId="1" fillId="0" borderId="18" xfId="2" applyNumberFormat="1" applyFont="1" applyFill="1" applyBorder="1" applyProtection="1">
      <protection hidden="1"/>
    </xf>
    <xf numFmtId="165" fontId="11" fillId="0" borderId="0" xfId="1" applyNumberFormat="1" applyFont="1" applyBorder="1" applyAlignment="1" applyProtection="1">
      <alignment horizontal="left" vertical="center" wrapText="1"/>
      <protection hidden="1"/>
    </xf>
    <xf numFmtId="165" fontId="1" fillId="0" borderId="11" xfId="1" applyNumberFormat="1" applyFont="1" applyBorder="1" applyAlignment="1" applyProtection="1">
      <alignment horizontal="left" vertical="center" wrapText="1"/>
      <protection hidden="1"/>
    </xf>
    <xf numFmtId="164" fontId="1" fillId="0" borderId="11" xfId="2" applyNumberFormat="1" applyFont="1" applyBorder="1" applyAlignment="1" applyProtection="1">
      <alignment horizontal="left" vertical="center" wrapText="1"/>
      <protection hidden="1"/>
    </xf>
    <xf numFmtId="165" fontId="11" fillId="0" borderId="0" xfId="1" applyNumberFormat="1" applyFont="1" applyBorder="1" applyProtection="1">
      <protection hidden="1"/>
    </xf>
    <xf numFmtId="165" fontId="1" fillId="0" borderId="12" xfId="1" applyNumberFormat="1" applyFont="1" applyBorder="1" applyProtection="1">
      <protection hidden="1"/>
    </xf>
    <xf numFmtId="164" fontId="0" fillId="0" borderId="0" xfId="0" applyNumberFormat="1" applyProtection="1">
      <protection hidden="1"/>
    </xf>
    <xf numFmtId="165" fontId="0" fillId="0" borderId="5" xfId="1" applyNumberFormat="1" applyFont="1" applyBorder="1" applyAlignment="1" applyProtection="1">
      <alignment horizontal="left" indent="5"/>
      <protection hidden="1"/>
    </xf>
    <xf numFmtId="164" fontId="1" fillId="0" borderId="13" xfId="2" applyNumberFormat="1" applyFont="1" applyBorder="1" applyProtection="1">
      <protection hidden="1"/>
    </xf>
    <xf numFmtId="165" fontId="1" fillId="0" borderId="5" xfId="1" applyNumberFormat="1" applyFont="1" applyBorder="1" applyAlignment="1" applyProtection="1">
      <alignment horizontal="left" indent="3"/>
      <protection hidden="1"/>
    </xf>
    <xf numFmtId="165" fontId="14" fillId="0" borderId="5" xfId="1" applyNumberFormat="1" applyFont="1" applyBorder="1" applyProtection="1">
      <protection hidden="1"/>
    </xf>
    <xf numFmtId="165" fontId="14" fillId="0" borderId="0" xfId="1" applyNumberFormat="1" applyFont="1" applyBorder="1" applyProtection="1">
      <protection hidden="1"/>
    </xf>
    <xf numFmtId="164" fontId="14" fillId="0" borderId="18" xfId="2" applyNumberFormat="1" applyFont="1" applyBorder="1" applyProtection="1">
      <protection hidden="1"/>
    </xf>
    <xf numFmtId="165" fontId="4" fillId="0" borderId="0" xfId="1" applyNumberFormat="1" applyFont="1" applyBorder="1" applyAlignment="1" applyProtection="1">
      <alignment horizontal="center"/>
      <protection hidden="1"/>
    </xf>
    <xf numFmtId="164" fontId="1" fillId="0" borderId="11" xfId="2" applyNumberFormat="1" applyFont="1" applyBorder="1" applyProtection="1">
      <protection hidden="1"/>
    </xf>
    <xf numFmtId="165" fontId="14" fillId="0" borderId="1" xfId="1" applyNumberFormat="1" applyFont="1" applyBorder="1" applyProtection="1">
      <protection hidden="1"/>
    </xf>
    <xf numFmtId="165" fontId="8" fillId="2" borderId="8" xfId="1" applyNumberFormat="1" applyFont="1" applyFill="1" applyBorder="1" applyAlignment="1" applyProtection="1">
      <alignment horizontal="center"/>
      <protection hidden="1"/>
    </xf>
    <xf numFmtId="0" fontId="18" fillId="3" borderId="0" xfId="4" applyFont="1" applyFill="1" applyAlignment="1" applyProtection="1">
      <alignment horizontal="center"/>
      <protection hidden="1"/>
    </xf>
    <xf numFmtId="14" fontId="18" fillId="3" borderId="0" xfId="4" applyNumberFormat="1" applyFont="1" applyFill="1" applyAlignment="1" applyProtection="1">
      <alignment horizontal="center"/>
      <protection hidden="1"/>
    </xf>
    <xf numFmtId="0" fontId="18" fillId="3" borderId="0" xfId="4" applyFont="1" applyFill="1" applyAlignment="1" applyProtection="1">
      <protection hidden="1"/>
    </xf>
    <xf numFmtId="0" fontId="19" fillId="0" borderId="0" xfId="4" applyFont="1" applyAlignment="1" applyProtection="1">
      <protection hidden="1"/>
    </xf>
    <xf numFmtId="0" fontId="18" fillId="3" borderId="0" xfId="4" applyFont="1" applyFill="1" applyAlignment="1" applyProtection="1">
      <alignment horizontal="left"/>
      <protection hidden="1"/>
    </xf>
    <xf numFmtId="0" fontId="19" fillId="3" borderId="0" xfId="4" applyFont="1" applyFill="1" applyAlignment="1" applyProtection="1">
      <alignment horizontal="center"/>
      <protection hidden="1"/>
    </xf>
    <xf numFmtId="0" fontId="17" fillId="0" borderId="0" xfId="4" applyFont="1" applyAlignment="1" applyProtection="1">
      <protection hidden="1"/>
    </xf>
    <xf numFmtId="0" fontId="19" fillId="0" borderId="0" xfId="4" applyFont="1" applyAlignment="1" applyProtection="1">
      <alignment horizontal="center"/>
      <protection hidden="1"/>
    </xf>
    <xf numFmtId="14" fontId="20" fillId="0" borderId="0" xfId="4" applyNumberFormat="1" applyFont="1" applyAlignment="1" applyProtection="1">
      <alignment horizontal="center"/>
      <protection hidden="1"/>
    </xf>
    <xf numFmtId="0" fontId="20" fillId="0" borderId="0" xfId="4" applyFont="1" applyProtection="1">
      <protection hidden="1"/>
    </xf>
    <xf numFmtId="0" fontId="20" fillId="0" borderId="0" xfId="4" applyFont="1" applyAlignment="1" applyProtection="1">
      <alignment horizontal="center"/>
      <protection hidden="1"/>
    </xf>
    <xf numFmtId="0" fontId="20" fillId="0" borderId="0" xfId="4" applyFont="1" applyAlignment="1" applyProtection="1">
      <protection hidden="1"/>
    </xf>
    <xf numFmtId="0" fontId="19" fillId="0" borderId="0" xfId="4" applyFont="1" applyAlignment="1" applyProtection="1">
      <alignment horizontal="left"/>
      <protection hidden="1"/>
    </xf>
    <xf numFmtId="0" fontId="20" fillId="0" borderId="0" xfId="4" applyFont="1" applyAlignment="1" applyProtection="1">
      <alignment horizontal="left"/>
      <protection hidden="1"/>
    </xf>
    <xf numFmtId="14" fontId="17" fillId="0" borderId="0" xfId="4" applyNumberFormat="1" applyFont="1" applyProtection="1">
      <protection hidden="1"/>
    </xf>
    <xf numFmtId="0" fontId="17" fillId="0" borderId="0" xfId="4" applyFont="1" applyAlignment="1" applyProtection="1">
      <alignment horizontal="center"/>
      <protection hidden="1"/>
    </xf>
    <xf numFmtId="0" fontId="20" fillId="0" borderId="0" xfId="4" applyFont="1" applyAlignment="1" applyProtection="1">
      <alignment horizontal="right"/>
      <protection hidden="1"/>
    </xf>
    <xf numFmtId="0" fontId="19" fillId="0" borderId="0" xfId="4" applyFont="1" applyProtection="1">
      <protection hidden="1"/>
    </xf>
    <xf numFmtId="14" fontId="19" fillId="0" borderId="0" xfId="4" applyNumberFormat="1" applyFont="1" applyAlignment="1" applyProtection="1">
      <alignment horizontal="center"/>
      <protection hidden="1"/>
    </xf>
    <xf numFmtId="0" fontId="0" fillId="6" borderId="0" xfId="0" applyFill="1" applyProtection="1">
      <protection hidden="1"/>
    </xf>
    <xf numFmtId="14" fontId="0" fillId="0" borderId="0" xfId="0" applyNumberFormat="1" applyProtection="1">
      <protection hidden="1"/>
    </xf>
    <xf numFmtId="0" fontId="0" fillId="6" borderId="0" xfId="0" applyFill="1" applyAlignment="1" applyProtection="1">
      <alignment horizontal="center"/>
      <protection hidden="1"/>
    </xf>
    <xf numFmtId="0" fontId="4" fillId="7" borderId="0" xfId="0" applyFont="1" applyFill="1" applyProtection="1">
      <protection hidden="1"/>
    </xf>
    <xf numFmtId="14" fontId="4" fillId="7" borderId="0" xfId="0" applyNumberFormat="1" applyFont="1" applyFill="1" applyProtection="1">
      <protection hidden="1"/>
    </xf>
    <xf numFmtId="0" fontId="0" fillId="7" borderId="0" xfId="0" applyFill="1" applyProtection="1">
      <protection hidden="1"/>
    </xf>
    <xf numFmtId="0" fontId="0" fillId="8" borderId="0" xfId="0" applyFill="1" applyProtection="1">
      <protection hidden="1"/>
    </xf>
    <xf numFmtId="14" fontId="0" fillId="8" borderId="0" xfId="0" applyNumberFormat="1" applyFill="1" applyProtection="1">
      <protection hidden="1"/>
    </xf>
    <xf numFmtId="2" fontId="0" fillId="8" borderId="0" xfId="0" applyNumberFormat="1" applyFill="1" applyAlignment="1" applyProtection="1">
      <alignment horizontal="center"/>
      <protection hidden="1"/>
    </xf>
    <xf numFmtId="12" fontId="0" fillId="0" borderId="0" xfId="0" applyNumberFormat="1" applyFill="1" applyAlignment="1" applyProtection="1">
      <alignment horizontal="center"/>
      <protection hidden="1"/>
    </xf>
    <xf numFmtId="12" fontId="0" fillId="7" borderId="0" xfId="0" applyNumberFormat="1" applyFill="1" applyAlignment="1" applyProtection="1">
      <alignment horizontal="center"/>
      <protection hidden="1"/>
    </xf>
    <xf numFmtId="12" fontId="0" fillId="8" borderId="0" xfId="0" applyNumberFormat="1" applyFill="1" applyAlignment="1" applyProtection="1">
      <alignment horizontal="center"/>
      <protection hidden="1"/>
    </xf>
    <xf numFmtId="2" fontId="0" fillId="8" borderId="0" xfId="0" applyNumberFormat="1" applyFill="1" applyProtection="1">
      <protection hidden="1"/>
    </xf>
    <xf numFmtId="9" fontId="0" fillId="0" borderId="0" xfId="0" applyNumberFormat="1" applyProtection="1">
      <protection hidden="1"/>
    </xf>
    <xf numFmtId="0" fontId="4" fillId="0" borderId="64" xfId="0" applyFont="1" applyBorder="1" applyProtection="1">
      <protection hidden="1"/>
    </xf>
    <xf numFmtId="0" fontId="4" fillId="0" borderId="56" xfId="0" applyFont="1" applyBorder="1" applyProtection="1">
      <protection hidden="1"/>
    </xf>
    <xf numFmtId="0" fontId="4" fillId="0" borderId="57" xfId="0" applyFont="1" applyBorder="1" applyProtection="1">
      <protection hidden="1"/>
    </xf>
    <xf numFmtId="0" fontId="4" fillId="0" borderId="58" xfId="0" applyFont="1" applyBorder="1" applyProtection="1">
      <protection hidden="1"/>
    </xf>
    <xf numFmtId="0" fontId="4" fillId="0" borderId="25" xfId="0" applyFont="1" applyBorder="1" applyProtection="1">
      <protection hidden="1"/>
    </xf>
    <xf numFmtId="0" fontId="4" fillId="0" borderId="0" xfId="0" applyFont="1" applyFill="1" applyBorder="1" applyAlignment="1" applyProtection="1">
      <alignment horizontal="center"/>
      <protection hidden="1"/>
    </xf>
    <xf numFmtId="0" fontId="9" fillId="0" borderId="64" xfId="0" applyFont="1" applyBorder="1" applyAlignment="1" applyProtection="1">
      <alignment horizontal="center"/>
      <protection hidden="1"/>
    </xf>
    <xf numFmtId="0" fontId="9" fillId="0" borderId="11" xfId="0" applyFont="1" applyBorder="1" applyAlignment="1" applyProtection="1">
      <alignment horizontal="center"/>
      <protection hidden="1"/>
    </xf>
    <xf numFmtId="0" fontId="9" fillId="0" borderId="5" xfId="0" applyFont="1" applyBorder="1" applyAlignment="1" applyProtection="1">
      <alignment horizontal="center"/>
      <protection hidden="1"/>
    </xf>
    <xf numFmtId="0" fontId="9" fillId="0" borderId="25" xfId="0" applyFont="1" applyBorder="1" applyAlignment="1" applyProtection="1">
      <alignment horizontal="center"/>
      <protection hidden="1"/>
    </xf>
    <xf numFmtId="0" fontId="8" fillId="0" borderId="0" xfId="0" applyFont="1" applyFill="1" applyBorder="1" applyAlignment="1" applyProtection="1">
      <alignment horizontal="center"/>
      <protection hidden="1"/>
    </xf>
    <xf numFmtId="0" fontId="4" fillId="9" borderId="43" xfId="0" applyFont="1" applyFill="1" applyBorder="1" applyAlignment="1" applyProtection="1">
      <alignment horizontal="center"/>
      <protection hidden="1"/>
    </xf>
    <xf numFmtId="0" fontId="4" fillId="9" borderId="44" xfId="0" applyFont="1" applyFill="1" applyBorder="1" applyAlignment="1" applyProtection="1">
      <alignment horizontal="center"/>
      <protection hidden="1"/>
    </xf>
    <xf numFmtId="0" fontId="4" fillId="9" borderId="54" xfId="0" applyFont="1" applyFill="1" applyBorder="1" applyAlignment="1" applyProtection="1">
      <alignment horizontal="center"/>
      <protection hidden="1"/>
    </xf>
    <xf numFmtId="0" fontId="4" fillId="0" borderId="64" xfId="0" applyFont="1" applyBorder="1" applyAlignment="1" applyProtection="1">
      <alignment horizontal="center"/>
      <protection hidden="1"/>
    </xf>
    <xf numFmtId="0" fontId="4" fillId="0" borderId="35" xfId="0" applyFont="1" applyFill="1" applyBorder="1" applyAlignment="1" applyProtection="1">
      <alignment horizontal="center"/>
      <protection hidden="1"/>
    </xf>
    <xf numFmtId="14" fontId="4" fillId="0" borderId="12" xfId="0" applyNumberFormat="1" applyFont="1" applyFill="1" applyBorder="1" applyAlignment="1" applyProtection="1">
      <alignment horizontal="center"/>
      <protection hidden="1"/>
    </xf>
    <xf numFmtId="14" fontId="4" fillId="0" borderId="27" xfId="0" applyNumberFormat="1" applyFont="1" applyFill="1" applyBorder="1" applyAlignment="1" applyProtection="1">
      <alignment horizontal="center"/>
      <protection hidden="1"/>
    </xf>
    <xf numFmtId="2" fontId="0" fillId="0" borderId="26" xfId="0" applyNumberFormat="1" applyBorder="1" applyProtection="1">
      <protection hidden="1"/>
    </xf>
    <xf numFmtId="0" fontId="0" fillId="0" borderId="27" xfId="0" applyBorder="1" applyProtection="1">
      <protection hidden="1"/>
    </xf>
    <xf numFmtId="0" fontId="0" fillId="9" borderId="9" xfId="0" applyFill="1" applyBorder="1" applyProtection="1">
      <protection hidden="1"/>
    </xf>
    <xf numFmtId="0" fontId="0" fillId="9" borderId="15" xfId="0" applyFill="1" applyBorder="1" applyProtection="1">
      <protection hidden="1"/>
    </xf>
    <xf numFmtId="0" fontId="0" fillId="9" borderId="30" xfId="0" applyFill="1" applyBorder="1" applyProtection="1">
      <protection hidden="1"/>
    </xf>
    <xf numFmtId="0" fontId="0" fillId="9" borderId="31" xfId="0" applyFill="1" applyBorder="1" applyProtection="1">
      <protection hidden="1"/>
    </xf>
    <xf numFmtId="0" fontId="4" fillId="0" borderId="30" xfId="0" applyFont="1" applyFill="1" applyBorder="1" applyAlignment="1" applyProtection="1">
      <alignment horizontal="center"/>
      <protection hidden="1"/>
    </xf>
    <xf numFmtId="14" fontId="4" fillId="0" borderId="9" xfId="0" applyNumberFormat="1" applyFont="1" applyFill="1" applyBorder="1" applyAlignment="1" applyProtection="1">
      <alignment horizontal="center"/>
      <protection hidden="1"/>
    </xf>
    <xf numFmtId="14" fontId="4" fillId="0" borderId="31" xfId="0" applyNumberFormat="1" applyFont="1" applyFill="1" applyBorder="1" applyAlignment="1" applyProtection="1">
      <alignment horizontal="center"/>
      <protection hidden="1"/>
    </xf>
    <xf numFmtId="164" fontId="4" fillId="9" borderId="30" xfId="0" applyNumberFormat="1" applyFont="1" applyFill="1" applyBorder="1" applyProtection="1">
      <protection hidden="1"/>
    </xf>
    <xf numFmtId="164" fontId="4" fillId="9" borderId="9" xfId="0" applyNumberFormat="1" applyFont="1" applyFill="1" applyBorder="1" applyProtection="1">
      <protection hidden="1"/>
    </xf>
    <xf numFmtId="164" fontId="4" fillId="9" borderId="15" xfId="0" applyNumberFormat="1" applyFont="1" applyFill="1" applyBorder="1" applyProtection="1">
      <protection hidden="1"/>
    </xf>
    <xf numFmtId="164" fontId="4" fillId="9" borderId="31" xfId="0" applyNumberFormat="1" applyFont="1" applyFill="1" applyBorder="1" applyProtection="1">
      <protection hidden="1"/>
    </xf>
    <xf numFmtId="164" fontId="4" fillId="0" borderId="0" xfId="0" applyNumberFormat="1" applyFont="1" applyFill="1" applyBorder="1" applyProtection="1">
      <protection hidden="1"/>
    </xf>
    <xf numFmtId="0" fontId="0" fillId="0" borderId="7" xfId="0" applyBorder="1" applyProtection="1">
      <protection hidden="1"/>
    </xf>
    <xf numFmtId="164" fontId="0" fillId="0" borderId="26" xfId="2" applyNumberFormat="1" applyFont="1" applyFill="1" applyBorder="1" applyProtection="1">
      <protection hidden="1"/>
    </xf>
    <xf numFmtId="164" fontId="0" fillId="0" borderId="12" xfId="2" applyNumberFormat="1" applyFont="1" applyFill="1" applyBorder="1" applyProtection="1">
      <protection hidden="1"/>
    </xf>
    <xf numFmtId="164" fontId="0" fillId="0" borderId="7" xfId="2" applyNumberFormat="1" applyFont="1" applyFill="1" applyBorder="1" applyProtection="1">
      <protection hidden="1"/>
    </xf>
    <xf numFmtId="44" fontId="0" fillId="0" borderId="30" xfId="2" applyNumberFormat="1" applyFont="1" applyFill="1" applyBorder="1" applyProtection="1">
      <protection hidden="1"/>
    </xf>
    <xf numFmtId="44" fontId="0" fillId="0" borderId="9" xfId="2" applyNumberFormat="1" applyFont="1" applyFill="1" applyBorder="1" applyProtection="1">
      <protection hidden="1"/>
    </xf>
    <xf numFmtId="44" fontId="0" fillId="0" borderId="31" xfId="2" applyNumberFormat="1" applyFont="1" applyFill="1" applyBorder="1" applyProtection="1">
      <protection hidden="1"/>
    </xf>
    <xf numFmtId="164" fontId="0" fillId="0" borderId="30" xfId="2" applyNumberFormat="1" applyFont="1" applyFill="1" applyBorder="1" applyProtection="1">
      <protection hidden="1"/>
    </xf>
    <xf numFmtId="164" fontId="0" fillId="0" borderId="14" xfId="2" applyNumberFormat="1" applyFont="1" applyFill="1" applyBorder="1" applyProtection="1">
      <protection hidden="1"/>
    </xf>
    <xf numFmtId="164" fontId="0" fillId="0" borderId="65" xfId="2" applyNumberFormat="1" applyFont="1" applyFill="1" applyBorder="1" applyProtection="1">
      <protection hidden="1"/>
    </xf>
    <xf numFmtId="0" fontId="4" fillId="0" borderId="32" xfId="0" applyFont="1" applyFill="1" applyBorder="1" applyAlignment="1" applyProtection="1">
      <alignment horizontal="center"/>
      <protection hidden="1"/>
    </xf>
    <xf numFmtId="14" fontId="4" fillId="0" borderId="33" xfId="0" applyNumberFormat="1" applyFont="1" applyFill="1" applyBorder="1" applyAlignment="1" applyProtection="1">
      <alignment horizontal="center"/>
      <protection hidden="1"/>
    </xf>
    <xf numFmtId="14" fontId="4" fillId="0" borderId="34" xfId="0" applyNumberFormat="1" applyFont="1" applyFill="1" applyBorder="1" applyAlignment="1" applyProtection="1">
      <alignment horizontal="center"/>
      <protection hidden="1"/>
    </xf>
    <xf numFmtId="2" fontId="0" fillId="0" borderId="32" xfId="0" applyNumberFormat="1" applyBorder="1" applyProtection="1">
      <protection hidden="1"/>
    </xf>
    <xf numFmtId="0" fontId="0" fillId="0" borderId="33" xfId="0" applyBorder="1" applyProtection="1">
      <protection hidden="1"/>
    </xf>
    <xf numFmtId="0" fontId="0" fillId="0" borderId="34" xfId="0" applyBorder="1" applyProtection="1">
      <protection hidden="1"/>
    </xf>
    <xf numFmtId="2" fontId="0" fillId="0" borderId="0" xfId="0" applyNumberFormat="1" applyBorder="1" applyProtection="1">
      <protection hidden="1"/>
    </xf>
    <xf numFmtId="0" fontId="4" fillId="9" borderId="51" xfId="0" applyFont="1" applyFill="1" applyBorder="1" applyProtection="1">
      <protection hidden="1"/>
    </xf>
    <xf numFmtId="0" fontId="4" fillId="9" borderId="52" xfId="0" applyFont="1" applyFill="1" applyBorder="1" applyProtection="1">
      <protection hidden="1"/>
    </xf>
    <xf numFmtId="0" fontId="4" fillId="9" borderId="52" xfId="0" applyFont="1" applyFill="1" applyBorder="1" applyAlignment="1" applyProtection="1">
      <alignment horizontal="center"/>
      <protection hidden="1"/>
    </xf>
    <xf numFmtId="0" fontId="4" fillId="9" borderId="53" xfId="0" applyFont="1" applyFill="1" applyBorder="1" applyProtection="1">
      <protection hidden="1"/>
    </xf>
    <xf numFmtId="164" fontId="0" fillId="0" borderId="45" xfId="2" applyNumberFormat="1" applyFont="1" applyFill="1" applyBorder="1" applyProtection="1">
      <protection hidden="1"/>
    </xf>
    <xf numFmtId="14" fontId="0" fillId="0" borderId="48" xfId="0" applyNumberFormat="1" applyFill="1" applyBorder="1" applyProtection="1">
      <protection hidden="1"/>
    </xf>
    <xf numFmtId="14" fontId="0" fillId="0" borderId="48" xfId="0" applyNumberFormat="1" applyBorder="1" applyProtection="1">
      <protection hidden="1"/>
    </xf>
    <xf numFmtId="0" fontId="0" fillId="0" borderId="46" xfId="0" applyBorder="1" applyAlignment="1" applyProtection="1">
      <alignment horizontal="center"/>
      <protection hidden="1"/>
    </xf>
    <xf numFmtId="0" fontId="26" fillId="0" borderId="47" xfId="0" applyFont="1" applyBorder="1" applyProtection="1">
      <protection hidden="1"/>
    </xf>
    <xf numFmtId="14" fontId="0" fillId="0" borderId="15" xfId="0" applyNumberFormat="1" applyFill="1" applyBorder="1" applyProtection="1">
      <protection hidden="1"/>
    </xf>
    <xf numFmtId="14" fontId="0" fillId="0" borderId="15" xfId="0" applyNumberFormat="1" applyBorder="1" applyProtection="1">
      <protection hidden="1"/>
    </xf>
    <xf numFmtId="0" fontId="0" fillId="0" borderId="9" xfId="0" applyBorder="1" applyAlignment="1" applyProtection="1">
      <alignment horizontal="center"/>
      <protection hidden="1"/>
    </xf>
    <xf numFmtId="0" fontId="26" fillId="0" borderId="31" xfId="0" applyFont="1" applyBorder="1" applyProtection="1">
      <protection hidden="1"/>
    </xf>
    <xf numFmtId="164" fontId="0" fillId="0" borderId="31" xfId="2" applyNumberFormat="1" applyFont="1" applyFill="1" applyBorder="1" applyProtection="1">
      <protection hidden="1"/>
    </xf>
    <xf numFmtId="164" fontId="0" fillId="0" borderId="32" xfId="2" applyNumberFormat="1" applyFont="1" applyFill="1" applyBorder="1" applyProtection="1">
      <protection hidden="1"/>
    </xf>
    <xf numFmtId="14" fontId="0" fillId="0" borderId="33" xfId="0" applyNumberFormat="1" applyFill="1" applyBorder="1" applyProtection="1">
      <protection hidden="1"/>
    </xf>
    <xf numFmtId="14" fontId="0" fillId="0" borderId="40" xfId="0" applyNumberFormat="1" applyBorder="1" applyProtection="1">
      <protection hidden="1"/>
    </xf>
    <xf numFmtId="0" fontId="0" fillId="0" borderId="33" xfId="0" applyBorder="1" applyAlignment="1" applyProtection="1">
      <alignment horizontal="center"/>
      <protection hidden="1"/>
    </xf>
    <xf numFmtId="0" fontId="26" fillId="0" borderId="34" xfId="0" applyFont="1" applyBorder="1" applyProtection="1">
      <protection hidden="1"/>
    </xf>
    <xf numFmtId="0" fontId="4" fillId="9" borderId="56" xfId="0" applyFont="1" applyFill="1" applyBorder="1" applyAlignment="1" applyProtection="1">
      <alignment horizontal="center"/>
      <protection hidden="1"/>
    </xf>
    <xf numFmtId="0" fontId="4" fillId="9" borderId="57" xfId="0" applyFont="1" applyFill="1" applyBorder="1" applyAlignment="1" applyProtection="1">
      <alignment horizontal="center"/>
      <protection hidden="1"/>
    </xf>
    <xf numFmtId="0" fontId="4" fillId="9" borderId="58" xfId="0" applyFont="1" applyFill="1" applyBorder="1" applyAlignment="1" applyProtection="1">
      <alignment horizontal="center"/>
      <protection hidden="1"/>
    </xf>
    <xf numFmtId="10" fontId="0" fillId="0" borderId="26" xfId="3" applyNumberFormat="1" applyFont="1" applyBorder="1" applyProtection="1">
      <protection hidden="1"/>
    </xf>
    <xf numFmtId="10" fontId="0" fillId="0" borderId="8" xfId="3" applyNumberFormat="1" applyFont="1" applyBorder="1" applyProtection="1">
      <protection hidden="1"/>
    </xf>
    <xf numFmtId="10" fontId="0" fillId="0" borderId="59" xfId="3" applyNumberFormat="1" applyFont="1" applyBorder="1" applyProtection="1">
      <protection hidden="1"/>
    </xf>
    <xf numFmtId="9" fontId="0" fillId="0" borderId="0" xfId="3" applyFont="1" applyProtection="1">
      <protection hidden="1"/>
    </xf>
    <xf numFmtId="10" fontId="0" fillId="0" borderId="60" xfId="3" applyNumberFormat="1" applyFont="1" applyBorder="1" applyProtection="1">
      <protection hidden="1"/>
    </xf>
    <xf numFmtId="10" fontId="0" fillId="0" borderId="61" xfId="3" applyNumberFormat="1" applyFont="1" applyBorder="1" applyProtection="1">
      <protection hidden="1"/>
    </xf>
    <xf numFmtId="10" fontId="0" fillId="0" borderId="55" xfId="3" applyNumberFormat="1" applyFont="1" applyBorder="1" applyProtection="1">
      <protection hidden="1"/>
    </xf>
    <xf numFmtId="167" fontId="0" fillId="0" borderId="0" xfId="0" applyNumberFormat="1" applyProtection="1">
      <protection hidden="1"/>
    </xf>
    <xf numFmtId="164" fontId="0" fillId="9" borderId="37" xfId="2" applyNumberFormat="1" applyFont="1" applyFill="1" applyBorder="1" applyProtection="1">
      <protection hidden="1"/>
    </xf>
    <xf numFmtId="164" fontId="0" fillId="9" borderId="39" xfId="0" applyNumberFormat="1" applyFill="1" applyBorder="1" applyProtection="1">
      <protection hidden="1"/>
    </xf>
    <xf numFmtId="164" fontId="0" fillId="0" borderId="27" xfId="0" applyNumberFormat="1" applyFill="1" applyBorder="1" applyProtection="1">
      <protection hidden="1"/>
    </xf>
    <xf numFmtId="164" fontId="0" fillId="0" borderId="31" xfId="0" applyNumberFormat="1" applyFill="1" applyBorder="1" applyProtection="1">
      <protection hidden="1"/>
    </xf>
    <xf numFmtId="164" fontId="0" fillId="0" borderId="34" xfId="0" applyNumberFormat="1" applyFill="1" applyBorder="1" applyProtection="1">
      <protection hidden="1"/>
    </xf>
    <xf numFmtId="164" fontId="0" fillId="9" borderId="45" xfId="2" applyNumberFormat="1" applyFont="1" applyFill="1" applyBorder="1" applyProtection="1">
      <protection hidden="1"/>
    </xf>
    <xf numFmtId="164" fontId="0" fillId="9" borderId="46" xfId="0" applyNumberFormat="1" applyFill="1" applyBorder="1" applyProtection="1">
      <protection hidden="1"/>
    </xf>
    <xf numFmtId="0" fontId="0" fillId="9" borderId="46" xfId="0" applyFill="1" applyBorder="1" applyProtection="1">
      <protection hidden="1"/>
    </xf>
    <xf numFmtId="0" fontId="0" fillId="9" borderId="47" xfId="0" applyFill="1" applyBorder="1" applyProtection="1">
      <protection hidden="1"/>
    </xf>
    <xf numFmtId="164" fontId="0" fillId="0" borderId="9" xfId="0" applyNumberFormat="1" applyFill="1" applyBorder="1" applyProtection="1">
      <protection hidden="1"/>
    </xf>
    <xf numFmtId="0" fontId="0" fillId="0" borderId="31" xfId="0" applyBorder="1" applyProtection="1">
      <protection hidden="1"/>
    </xf>
    <xf numFmtId="164" fontId="0" fillId="0" borderId="24" xfId="2" applyNumberFormat="1" applyFont="1" applyFill="1" applyBorder="1" applyProtection="1">
      <protection hidden="1"/>
    </xf>
    <xf numFmtId="164" fontId="0" fillId="0" borderId="10" xfId="0" applyNumberFormat="1" applyFill="1" applyBorder="1" applyProtection="1">
      <protection hidden="1"/>
    </xf>
    <xf numFmtId="0" fontId="0" fillId="0" borderId="23" xfId="0" applyBorder="1" applyProtection="1">
      <protection hidden="1"/>
    </xf>
    <xf numFmtId="164" fontId="0" fillId="0" borderId="46" xfId="0" applyNumberFormat="1" applyFill="1" applyBorder="1" applyProtection="1">
      <protection hidden="1"/>
    </xf>
    <xf numFmtId="0" fontId="0" fillId="0" borderId="46" xfId="0" applyFill="1" applyBorder="1" applyAlignment="1" applyProtection="1">
      <alignment horizontal="center"/>
      <protection hidden="1"/>
    </xf>
    <xf numFmtId="0" fontId="0" fillId="0" borderId="47" xfId="0" applyFill="1" applyBorder="1" applyAlignment="1" applyProtection="1">
      <alignment horizontal="center"/>
      <protection hidden="1"/>
    </xf>
    <xf numFmtId="0" fontId="0" fillId="0" borderId="9" xfId="0" applyFill="1" applyBorder="1" applyAlignment="1" applyProtection="1">
      <alignment horizontal="center"/>
      <protection hidden="1"/>
    </xf>
    <xf numFmtId="0" fontId="0" fillId="0" borderId="31" xfId="0" applyFill="1" applyBorder="1" applyAlignment="1" applyProtection="1">
      <alignment horizontal="center"/>
      <protection hidden="1"/>
    </xf>
    <xf numFmtId="164" fontId="0" fillId="10" borderId="41" xfId="2" applyNumberFormat="1" applyFont="1" applyFill="1" applyBorder="1" applyProtection="1">
      <protection hidden="1"/>
    </xf>
    <xf numFmtId="164" fontId="0" fillId="10" borderId="36" xfId="0" applyNumberFormat="1" applyFill="1" applyBorder="1" applyProtection="1">
      <protection hidden="1"/>
    </xf>
    <xf numFmtId="0" fontId="0" fillId="10" borderId="36" xfId="0" applyFill="1" applyBorder="1" applyAlignment="1" applyProtection="1">
      <alignment horizontal="center"/>
      <protection hidden="1"/>
    </xf>
    <xf numFmtId="0" fontId="0" fillId="10" borderId="63" xfId="0" applyFill="1" applyBorder="1" applyAlignment="1" applyProtection="1">
      <alignment horizontal="center"/>
      <protection hidden="1"/>
    </xf>
    <xf numFmtId="164" fontId="0" fillId="0" borderId="19" xfId="2" applyNumberFormat="1" applyFont="1" applyFill="1" applyBorder="1" applyProtection="1">
      <protection hidden="1"/>
    </xf>
    <xf numFmtId="164" fontId="0" fillId="0" borderId="20" xfId="0" applyNumberFormat="1" applyFill="1" applyBorder="1" applyProtection="1">
      <protection hidden="1"/>
    </xf>
    <xf numFmtId="10" fontId="0" fillId="0" borderId="46" xfId="3" applyNumberFormat="1" applyFont="1" applyBorder="1" applyProtection="1">
      <protection hidden="1"/>
    </xf>
    <xf numFmtId="10" fontId="0" fillId="0" borderId="47" xfId="3" applyNumberFormat="1" applyFont="1" applyBorder="1" applyProtection="1">
      <protection hidden="1"/>
    </xf>
    <xf numFmtId="164" fontId="0" fillId="0" borderId="22" xfId="2" applyNumberFormat="1" applyFont="1" applyFill="1" applyBorder="1" applyProtection="1">
      <protection hidden="1"/>
    </xf>
    <xf numFmtId="164" fontId="0" fillId="0" borderId="16" xfId="0" applyNumberFormat="1" applyFill="1" applyBorder="1" applyProtection="1">
      <protection hidden="1"/>
    </xf>
    <xf numFmtId="10" fontId="0" fillId="0" borderId="9" xfId="3" applyNumberFormat="1" applyFont="1" applyBorder="1" applyProtection="1">
      <protection hidden="1"/>
    </xf>
    <xf numFmtId="10" fontId="0" fillId="0" borderId="31" xfId="3" applyNumberFormat="1" applyFont="1" applyBorder="1" applyProtection="1">
      <protection hidden="1"/>
    </xf>
    <xf numFmtId="164" fontId="0" fillId="0" borderId="41" xfId="2" applyNumberFormat="1" applyFont="1" applyFill="1" applyBorder="1" applyProtection="1">
      <protection hidden="1"/>
    </xf>
    <xf numFmtId="164" fontId="0" fillId="0" borderId="42" xfId="0" applyNumberFormat="1" applyFill="1" applyBorder="1" applyProtection="1">
      <protection hidden="1"/>
    </xf>
    <xf numFmtId="10" fontId="0" fillId="0" borderId="33" xfId="3" applyNumberFormat="1" applyFont="1" applyBorder="1" applyProtection="1">
      <protection hidden="1"/>
    </xf>
    <xf numFmtId="10" fontId="0" fillId="0" borderId="34" xfId="3" applyNumberFormat="1" applyFont="1" applyBorder="1" applyProtection="1">
      <protection hidden="1"/>
    </xf>
    <xf numFmtId="164" fontId="0" fillId="0" borderId="49" xfId="0" applyNumberFormat="1" applyFill="1" applyBorder="1" applyProtection="1">
      <protection hidden="1"/>
    </xf>
    <xf numFmtId="10" fontId="0" fillId="0" borderId="49" xfId="3" applyNumberFormat="1" applyFont="1" applyFill="1" applyBorder="1" applyProtection="1">
      <protection hidden="1"/>
    </xf>
    <xf numFmtId="10" fontId="0" fillId="0" borderId="21" xfId="3" applyNumberFormat="1" applyFont="1" applyFill="1" applyBorder="1" applyProtection="1">
      <protection hidden="1"/>
    </xf>
    <xf numFmtId="164" fontId="0" fillId="0" borderId="14" xfId="0" applyNumberFormat="1" applyFill="1" applyBorder="1" applyProtection="1">
      <protection hidden="1"/>
    </xf>
    <xf numFmtId="10" fontId="0" fillId="0" borderId="8" xfId="3" applyNumberFormat="1" applyFont="1" applyFill="1" applyBorder="1" applyProtection="1">
      <protection hidden="1"/>
    </xf>
    <xf numFmtId="10" fontId="0" fillId="0" borderId="59" xfId="3" applyNumberFormat="1" applyFont="1" applyFill="1" applyBorder="1" applyProtection="1">
      <protection hidden="1"/>
    </xf>
    <xf numFmtId="164" fontId="0" fillId="0" borderId="66" xfId="2" applyNumberFormat="1" applyFont="1" applyFill="1" applyBorder="1" applyProtection="1">
      <protection hidden="1"/>
    </xf>
    <xf numFmtId="164" fontId="0" fillId="0" borderId="4" xfId="0" applyNumberFormat="1" applyFill="1" applyBorder="1" applyProtection="1">
      <protection hidden="1"/>
    </xf>
    <xf numFmtId="10" fontId="0" fillId="0" borderId="6" xfId="3" applyNumberFormat="1" applyFont="1" applyFill="1" applyBorder="1" applyProtection="1">
      <protection hidden="1"/>
    </xf>
    <xf numFmtId="10" fontId="0" fillId="0" borderId="29" xfId="3" applyNumberFormat="1" applyFont="1" applyFill="1" applyBorder="1" applyProtection="1">
      <protection hidden="1"/>
    </xf>
    <xf numFmtId="164" fontId="4" fillId="0" borderId="41" xfId="2" applyNumberFormat="1" applyFont="1" applyFill="1" applyBorder="1" applyProtection="1">
      <protection hidden="1"/>
    </xf>
    <xf numFmtId="164" fontId="4" fillId="0" borderId="36" xfId="0" applyNumberFormat="1" applyFont="1" applyFill="1" applyBorder="1" applyProtection="1">
      <protection hidden="1"/>
    </xf>
    <xf numFmtId="10" fontId="4" fillId="0" borderId="33" xfId="0" applyNumberFormat="1" applyFont="1" applyBorder="1" applyProtection="1">
      <protection hidden="1"/>
    </xf>
    <xf numFmtId="10" fontId="4" fillId="0" borderId="34" xfId="0" applyNumberFormat="1" applyFont="1" applyBorder="1" applyProtection="1">
      <protection hidden="1"/>
    </xf>
    <xf numFmtId="10" fontId="0" fillId="0" borderId="0" xfId="0" applyNumberFormat="1" applyProtection="1">
      <protection hidden="1"/>
    </xf>
    <xf numFmtId="164" fontId="0" fillId="0" borderId="33" xfId="2" applyNumberFormat="1" applyFont="1" applyFill="1" applyBorder="1" applyProtection="1">
      <protection hidden="1"/>
    </xf>
    <xf numFmtId="164" fontId="0" fillId="0" borderId="34" xfId="2" applyNumberFormat="1" applyFont="1" applyFill="1" applyBorder="1" applyProtection="1">
      <protection hidden="1"/>
    </xf>
    <xf numFmtId="0" fontId="4" fillId="6" borderId="9" xfId="0" applyFont="1" applyFill="1" applyBorder="1" applyAlignment="1" applyProtection="1">
      <alignment horizontal="center"/>
      <protection locked="0"/>
    </xf>
    <xf numFmtId="44" fontId="0" fillId="5" borderId="9" xfId="0" applyNumberFormat="1" applyFill="1" applyBorder="1" applyAlignment="1" applyProtection="1">
      <alignment horizontal="center"/>
      <protection locked="0"/>
    </xf>
    <xf numFmtId="164" fontId="4" fillId="0" borderId="25" xfId="0" applyNumberFormat="1" applyFont="1" applyBorder="1" applyAlignment="1" applyProtection="1">
      <alignment horizontal="center"/>
      <protection hidden="1"/>
    </xf>
    <xf numFmtId="164" fontId="4" fillId="0" borderId="27" xfId="0" applyNumberFormat="1" applyFont="1" applyBorder="1" applyAlignment="1" applyProtection="1">
      <alignment horizontal="center"/>
      <protection hidden="1"/>
    </xf>
    <xf numFmtId="164" fontId="0" fillId="0" borderId="29" xfId="0" applyNumberFormat="1" applyBorder="1" applyProtection="1">
      <protection hidden="1"/>
    </xf>
    <xf numFmtId="164" fontId="0" fillId="0" borderId="31" xfId="2" applyNumberFormat="1" applyFont="1" applyBorder="1" applyProtection="1">
      <protection hidden="1"/>
    </xf>
    <xf numFmtId="164" fontId="0" fillId="0" borderId="27" xfId="2" applyNumberFormat="1" applyFont="1" applyBorder="1" applyProtection="1">
      <protection hidden="1"/>
    </xf>
    <xf numFmtId="164" fontId="0" fillId="0" borderId="34" xfId="2" applyNumberFormat="1" applyFont="1" applyBorder="1" applyProtection="1">
      <protection hidden="1"/>
    </xf>
    <xf numFmtId="164" fontId="4" fillId="0" borderId="23" xfId="0" applyNumberFormat="1" applyFont="1" applyBorder="1" applyAlignment="1" applyProtection="1">
      <alignment horizontal="center"/>
      <protection hidden="1"/>
    </xf>
    <xf numFmtId="165" fontId="14" fillId="0" borderId="7" xfId="1" applyNumberFormat="1" applyFont="1" applyFill="1" applyBorder="1" applyProtection="1">
      <protection hidden="1"/>
    </xf>
    <xf numFmtId="0" fontId="0" fillId="0" borderId="0" xfId="0" applyAlignment="1">
      <alignment horizontal="left" vertical="center"/>
    </xf>
    <xf numFmtId="14" fontId="2" fillId="0" borderId="15" xfId="0" applyNumberFormat="1" applyFont="1" applyFill="1" applyBorder="1" applyAlignment="1" applyProtection="1">
      <protection hidden="1"/>
    </xf>
    <xf numFmtId="0" fontId="2" fillId="0" borderId="15" xfId="0" applyFont="1" applyFill="1" applyBorder="1" applyAlignment="1" applyProtection="1">
      <protection hidden="1"/>
    </xf>
    <xf numFmtId="164" fontId="0" fillId="0" borderId="50" xfId="0" applyNumberFormat="1" applyBorder="1" applyProtection="1">
      <protection hidden="1"/>
    </xf>
    <xf numFmtId="0" fontId="0" fillId="0" borderId="50" xfId="0" applyFill="1" applyBorder="1" applyProtection="1">
      <protection hidden="1"/>
    </xf>
    <xf numFmtId="0" fontId="4" fillId="0" borderId="50" xfId="0" applyFont="1" applyBorder="1" applyAlignment="1" applyProtection="1">
      <alignment horizontal="right"/>
      <protection hidden="1"/>
    </xf>
    <xf numFmtId="0" fontId="0" fillId="0" borderId="50" xfId="0" applyBorder="1" applyProtection="1">
      <protection hidden="1"/>
    </xf>
    <xf numFmtId="6" fontId="4" fillId="0" borderId="11" xfId="0" applyNumberFormat="1" applyFont="1" applyFill="1" applyBorder="1" applyAlignment="1" applyProtection="1">
      <alignment horizontal="center"/>
      <protection hidden="1"/>
    </xf>
    <xf numFmtId="0" fontId="0" fillId="0" borderId="0" xfId="0" quotePrefix="1" applyNumberFormat="1" applyProtection="1">
      <protection hidden="1"/>
    </xf>
    <xf numFmtId="164" fontId="0" fillId="0" borderId="0" xfId="2" applyNumberFormat="1" applyFont="1" applyProtection="1">
      <protection hidden="1"/>
    </xf>
    <xf numFmtId="0" fontId="4" fillId="0" borderId="0" xfId="0" applyFont="1" applyFill="1" applyProtection="1">
      <protection hidden="1"/>
    </xf>
    <xf numFmtId="0" fontId="4" fillId="7" borderId="0" xfId="0" quotePrefix="1" applyFont="1" applyFill="1" applyProtection="1">
      <protection hidden="1"/>
    </xf>
    <xf numFmtId="166" fontId="2" fillId="0" borderId="15" xfId="0" applyNumberFormat="1" applyFont="1" applyBorder="1" applyProtection="1">
      <protection hidden="1"/>
    </xf>
    <xf numFmtId="0" fontId="2" fillId="0" borderId="9" xfId="0" applyFont="1" applyBorder="1" applyAlignment="1" applyProtection="1">
      <alignment horizontal="center"/>
      <protection hidden="1"/>
    </xf>
    <xf numFmtId="0" fontId="2" fillId="0" borderId="15" xfId="0" applyFont="1" applyBorder="1" applyAlignment="1" applyProtection="1">
      <alignment horizontal="left" vertical="center"/>
      <protection hidden="1"/>
    </xf>
    <xf numFmtId="0" fontId="2" fillId="0" borderId="0" xfId="0" applyFont="1" applyBorder="1" applyAlignment="1" applyProtection="1">
      <alignment horizontal="left" vertical="center"/>
      <protection hidden="1"/>
    </xf>
    <xf numFmtId="0" fontId="2" fillId="0" borderId="14" xfId="0" applyFont="1" applyBorder="1" applyAlignment="1" applyProtection="1">
      <alignment horizontal="left" vertical="center"/>
      <protection hidden="1"/>
    </xf>
    <xf numFmtId="14" fontId="2" fillId="0" borderId="9" xfId="0" applyNumberFormat="1" applyFont="1" applyFill="1" applyBorder="1" applyProtection="1">
      <protection hidden="1"/>
    </xf>
    <xf numFmtId="0" fontId="0" fillId="0" borderId="67" xfId="0" applyBorder="1" applyProtection="1">
      <protection hidden="1"/>
    </xf>
    <xf numFmtId="0" fontId="0" fillId="0" borderId="69" xfId="0" applyBorder="1" applyAlignment="1" applyProtection="1">
      <alignment horizontal="center"/>
      <protection hidden="1"/>
    </xf>
    <xf numFmtId="164" fontId="0" fillId="0" borderId="69" xfId="2" applyNumberFormat="1" applyFont="1" applyBorder="1" applyAlignment="1" applyProtection="1">
      <alignment horizontal="center"/>
      <protection hidden="1"/>
    </xf>
    <xf numFmtId="164" fontId="0" fillId="7" borderId="0" xfId="2" applyNumberFormat="1" applyFont="1" applyFill="1" applyProtection="1">
      <protection hidden="1"/>
    </xf>
    <xf numFmtId="164" fontId="5" fillId="0" borderId="0" xfId="2" applyNumberFormat="1" applyFont="1" applyProtection="1">
      <protection hidden="1"/>
    </xf>
    <xf numFmtId="164" fontId="5" fillId="0" borderId="0" xfId="2" applyNumberFormat="1" applyFont="1" applyFill="1" applyProtection="1">
      <protection hidden="1"/>
    </xf>
    <xf numFmtId="164" fontId="14" fillId="0" borderId="0" xfId="2" applyNumberFormat="1" applyFont="1" applyProtection="1">
      <protection hidden="1"/>
    </xf>
    <xf numFmtId="164" fontId="4" fillId="0" borderId="0" xfId="2" applyNumberFormat="1" applyFont="1" applyProtection="1">
      <protection hidden="1"/>
    </xf>
    <xf numFmtId="164" fontId="4" fillId="7" borderId="0" xfId="2" applyNumberFormat="1" applyFont="1" applyFill="1" applyProtection="1">
      <protection hidden="1"/>
    </xf>
    <xf numFmtId="165" fontId="0" fillId="6" borderId="9" xfId="1" quotePrefix="1" applyNumberFormat="1" applyFont="1" applyFill="1" applyBorder="1" applyProtection="1">
      <protection locked="0"/>
    </xf>
    <xf numFmtId="164" fontId="0" fillId="6" borderId="9" xfId="2" quotePrefix="1" applyNumberFormat="1" applyFont="1" applyFill="1" applyBorder="1" applyProtection="1">
      <protection locked="0"/>
    </xf>
    <xf numFmtId="44" fontId="0" fillId="0" borderId="0" xfId="0" applyNumberFormat="1" applyProtection="1">
      <protection hidden="1"/>
    </xf>
    <xf numFmtId="14" fontId="0" fillId="0" borderId="0" xfId="0" applyNumberFormat="1" applyFill="1" applyProtection="1">
      <protection hidden="1"/>
    </xf>
    <xf numFmtId="168" fontId="0" fillId="0" borderId="0" xfId="0" applyNumberFormat="1" applyFill="1" applyProtection="1">
      <protection hidden="1"/>
    </xf>
    <xf numFmtId="164" fontId="0" fillId="13" borderId="11" xfId="2" applyNumberFormat="1" applyFont="1" applyFill="1" applyBorder="1" applyProtection="1">
      <protection locked="0"/>
    </xf>
    <xf numFmtId="43" fontId="2" fillId="0" borderId="6" xfId="1" applyNumberFormat="1" applyFont="1" applyBorder="1" applyProtection="1">
      <protection hidden="1"/>
    </xf>
    <xf numFmtId="43" fontId="2" fillId="0" borderId="6" xfId="1" applyNumberFormat="1" applyFont="1" applyBorder="1" applyAlignment="1" applyProtection="1">
      <alignment horizontal="left" indent="3"/>
      <protection hidden="1"/>
    </xf>
    <xf numFmtId="43" fontId="2" fillId="0" borderId="8" xfId="1" applyNumberFormat="1" applyFont="1" applyBorder="1" applyAlignment="1" applyProtection="1">
      <alignment horizontal="left" indent="3"/>
      <protection hidden="1"/>
    </xf>
    <xf numFmtId="43" fontId="2" fillId="0" borderId="0" xfId="1" applyNumberFormat="1" applyFont="1" applyAlignment="1" applyProtection="1">
      <alignment horizontal="left" indent="3"/>
      <protection hidden="1"/>
    </xf>
    <xf numFmtId="43" fontId="2" fillId="0" borderId="0" xfId="1" applyNumberFormat="1" applyFont="1" applyProtection="1">
      <protection hidden="1"/>
    </xf>
    <xf numFmtId="43" fontId="6" fillId="0" borderId="9" xfId="1" applyNumberFormat="1" applyFont="1" applyFill="1" applyBorder="1" applyAlignment="1" applyProtection="1">
      <alignment horizontal="center" wrapText="1"/>
      <protection hidden="1"/>
    </xf>
    <xf numFmtId="43" fontId="2" fillId="0" borderId="9" xfId="1" applyNumberFormat="1" applyFont="1" applyFill="1" applyBorder="1" applyProtection="1">
      <protection hidden="1"/>
    </xf>
    <xf numFmtId="43" fontId="2" fillId="0" borderId="9" xfId="1" applyNumberFormat="1" applyFont="1" applyBorder="1" applyProtection="1">
      <protection hidden="1"/>
    </xf>
    <xf numFmtId="43" fontId="2" fillId="0" borderId="14" xfId="1" applyNumberFormat="1" applyFont="1" applyBorder="1" applyAlignment="1" applyProtection="1">
      <alignment horizontal="right" vertical="center"/>
      <protection hidden="1"/>
    </xf>
    <xf numFmtId="43" fontId="2" fillId="0" borderId="16" xfId="1" applyNumberFormat="1" applyFont="1" applyBorder="1" applyProtection="1">
      <protection hidden="1"/>
    </xf>
    <xf numFmtId="43" fontId="2" fillId="0" borderId="9" xfId="0" applyNumberFormat="1" applyFont="1" applyBorder="1" applyProtection="1">
      <protection hidden="1"/>
    </xf>
    <xf numFmtId="164" fontId="4" fillId="0" borderId="0" xfId="2" applyNumberFormat="1" applyFont="1" applyFill="1" applyProtection="1">
      <protection hidden="1"/>
    </xf>
    <xf numFmtId="0" fontId="4" fillId="0" borderId="16" xfId="0" applyFont="1" applyBorder="1" applyAlignment="1" applyProtection="1">
      <protection hidden="1"/>
    </xf>
    <xf numFmtId="0" fontId="4" fillId="0" borderId="14" xfId="0" applyFont="1" applyBorder="1" applyAlignment="1" applyProtection="1">
      <protection hidden="1"/>
    </xf>
    <xf numFmtId="0" fontId="0" fillId="0" borderId="9" xfId="0" applyFill="1" applyBorder="1" applyProtection="1">
      <protection hidden="1"/>
    </xf>
    <xf numFmtId="0" fontId="0" fillId="0" borderId="68" xfId="0" applyFill="1" applyBorder="1" applyProtection="1">
      <protection hidden="1"/>
    </xf>
    <xf numFmtId="0" fontId="0" fillId="0" borderId="14" xfId="0" applyFill="1" applyBorder="1" applyProtection="1">
      <protection hidden="1"/>
    </xf>
    <xf numFmtId="0" fontId="0" fillId="0" borderId="16" xfId="0" applyFill="1" applyBorder="1" applyProtection="1">
      <protection hidden="1"/>
    </xf>
    <xf numFmtId="164" fontId="4" fillId="0" borderId="71" xfId="0" applyNumberFormat="1" applyFont="1" applyBorder="1" applyAlignment="1" applyProtection="1">
      <alignment horizontal="center"/>
      <protection hidden="1"/>
    </xf>
    <xf numFmtId="164" fontId="4" fillId="0" borderId="72" xfId="0" applyNumberFormat="1" applyFont="1" applyBorder="1" applyAlignment="1" applyProtection="1">
      <alignment horizontal="center"/>
      <protection hidden="1"/>
    </xf>
    <xf numFmtId="164" fontId="0" fillId="0" borderId="15" xfId="2" applyNumberFormat="1" applyFont="1" applyBorder="1" applyProtection="1">
      <protection hidden="1"/>
    </xf>
    <xf numFmtId="164" fontId="0" fillId="0" borderId="30" xfId="2" applyNumberFormat="1" applyFont="1" applyBorder="1" applyProtection="1">
      <protection hidden="1"/>
    </xf>
    <xf numFmtId="164" fontId="0" fillId="0" borderId="32" xfId="2" applyNumberFormat="1" applyFont="1" applyBorder="1" applyProtection="1">
      <protection hidden="1"/>
    </xf>
    <xf numFmtId="164" fontId="0" fillId="0" borderId="33" xfId="2" applyNumberFormat="1" applyFont="1" applyBorder="1" applyProtection="1">
      <protection hidden="1"/>
    </xf>
    <xf numFmtId="1" fontId="0" fillId="6" borderId="9" xfId="2" applyNumberFormat="1" applyFont="1" applyFill="1" applyBorder="1" applyProtection="1">
      <protection locked="0"/>
    </xf>
    <xf numFmtId="0" fontId="4" fillId="0" borderId="11" xfId="0" applyFont="1" applyFill="1" applyBorder="1" applyProtection="1">
      <protection hidden="1"/>
    </xf>
    <xf numFmtId="6" fontId="4" fillId="0" borderId="10" xfId="0" applyNumberFormat="1" applyFont="1" applyFill="1" applyBorder="1" applyAlignment="1" applyProtection="1">
      <alignment horizontal="center"/>
      <protection hidden="1"/>
    </xf>
    <xf numFmtId="16" fontId="4" fillId="0" borderId="12" xfId="0" quotePrefix="1" applyNumberFormat="1" applyFont="1" applyFill="1" applyBorder="1" applyAlignment="1" applyProtection="1">
      <alignment horizontal="center"/>
      <protection hidden="1"/>
    </xf>
    <xf numFmtId="0" fontId="4" fillId="0" borderId="12" xfId="0" quotePrefix="1" applyFont="1" applyFill="1" applyBorder="1" applyAlignment="1" applyProtection="1">
      <alignment horizontal="center"/>
      <protection hidden="1"/>
    </xf>
    <xf numFmtId="0" fontId="4" fillId="0" borderId="11" xfId="0" quotePrefix="1" applyFont="1" applyFill="1" applyBorder="1" applyAlignment="1" applyProtection="1">
      <alignment horizontal="center"/>
      <protection hidden="1"/>
    </xf>
    <xf numFmtId="0" fontId="40" fillId="0" borderId="0" xfId="0" applyFont="1" applyProtection="1">
      <protection hidden="1"/>
    </xf>
    <xf numFmtId="0" fontId="40" fillId="0" borderId="0" xfId="0" applyFont="1" applyAlignment="1" applyProtection="1">
      <alignment horizontal="left" indent="3"/>
      <protection hidden="1"/>
    </xf>
    <xf numFmtId="0" fontId="0" fillId="0" borderId="0" xfId="0" applyAlignment="1" applyProtection="1">
      <alignment horizontal="left"/>
      <protection hidden="1"/>
    </xf>
    <xf numFmtId="0" fontId="8" fillId="0" borderId="11" xfId="0" applyFont="1" applyBorder="1" applyAlignment="1" applyProtection="1">
      <alignment horizontal="center"/>
      <protection hidden="1"/>
    </xf>
    <xf numFmtId="0" fontId="40" fillId="0" borderId="0" xfId="0" applyFont="1" applyFill="1" applyBorder="1" applyProtection="1">
      <protection hidden="1"/>
    </xf>
    <xf numFmtId="166" fontId="40" fillId="0" borderId="0" xfId="1" applyNumberFormat="1" applyFont="1" applyFill="1" applyBorder="1" applyProtection="1">
      <protection hidden="1"/>
    </xf>
    <xf numFmtId="43" fontId="40" fillId="0" borderId="0" xfId="1" applyNumberFormat="1" applyFont="1" applyFill="1" applyBorder="1" applyProtection="1">
      <protection hidden="1"/>
    </xf>
    <xf numFmtId="166" fontId="40" fillId="0" borderId="0" xfId="0" applyNumberFormat="1" applyFont="1" applyFill="1" applyBorder="1" applyProtection="1">
      <protection hidden="1"/>
    </xf>
    <xf numFmtId="43" fontId="40" fillId="0" borderId="0" xfId="1" applyNumberFormat="1" applyFont="1" applyFill="1" applyBorder="1" applyAlignment="1" applyProtection="1">
      <alignment horizontal="right"/>
      <protection hidden="1"/>
    </xf>
    <xf numFmtId="0" fontId="2" fillId="0" borderId="10" xfId="0" applyFont="1" applyBorder="1" applyProtection="1">
      <protection hidden="1"/>
    </xf>
    <xf numFmtId="14" fontId="2" fillId="0" borderId="10" xfId="0" applyNumberFormat="1" applyFont="1" applyBorder="1" applyProtection="1">
      <protection hidden="1"/>
    </xf>
    <xf numFmtId="165" fontId="2" fillId="0" borderId="10" xfId="1" applyNumberFormat="1" applyFont="1" applyFill="1" applyBorder="1" applyProtection="1">
      <protection hidden="1"/>
    </xf>
    <xf numFmtId="43" fontId="2" fillId="0" borderId="10" xfId="1" applyNumberFormat="1" applyFont="1" applyFill="1" applyBorder="1" applyProtection="1">
      <protection hidden="1"/>
    </xf>
    <xf numFmtId="0" fontId="2" fillId="0" borderId="52" xfId="0" applyFont="1" applyBorder="1" applyProtection="1">
      <protection hidden="1"/>
    </xf>
    <xf numFmtId="43" fontId="2" fillId="0" borderId="52" xfId="1" applyNumberFormat="1" applyFont="1" applyBorder="1" applyProtection="1">
      <protection hidden="1"/>
    </xf>
    <xf numFmtId="0" fontId="0" fillId="11" borderId="9" xfId="0" applyFill="1" applyBorder="1" applyProtection="1">
      <protection hidden="1"/>
    </xf>
    <xf numFmtId="0" fontId="0" fillId="11" borderId="0" xfId="0" applyFill="1" applyProtection="1">
      <protection hidden="1"/>
    </xf>
    <xf numFmtId="49" fontId="0" fillId="6" borderId="9" xfId="1" applyNumberFormat="1" applyFont="1" applyFill="1" applyBorder="1" applyProtection="1">
      <protection locked="0"/>
    </xf>
    <xf numFmtId="0" fontId="4" fillId="11" borderId="0" xfId="0" applyFont="1" applyFill="1" applyProtection="1">
      <protection hidden="1"/>
    </xf>
    <xf numFmtId="0" fontId="23" fillId="0" borderId="0" xfId="0" applyFont="1" applyAlignment="1" applyProtection="1">
      <alignment horizontal="right"/>
      <protection hidden="1"/>
    </xf>
    <xf numFmtId="14" fontId="4" fillId="11" borderId="9" xfId="0" applyNumberFormat="1" applyFont="1" applyFill="1" applyBorder="1" applyAlignment="1" applyProtection="1">
      <alignment horizontal="center"/>
      <protection hidden="1"/>
    </xf>
    <xf numFmtId="0" fontId="5" fillId="11" borderId="0" xfId="0" applyFont="1" applyFill="1" applyProtection="1">
      <protection hidden="1"/>
    </xf>
    <xf numFmtId="0" fontId="0" fillId="0" borderId="15" xfId="0" applyFill="1" applyBorder="1" applyProtection="1">
      <protection hidden="1"/>
    </xf>
    <xf numFmtId="164" fontId="0" fillId="6" borderId="9" xfId="2" applyNumberFormat="1" applyFont="1" applyFill="1" applyBorder="1" applyProtection="1">
      <protection hidden="1"/>
    </xf>
    <xf numFmtId="49" fontId="4" fillId="0" borderId="0" xfId="0" applyNumberFormat="1" applyFont="1" applyFill="1" applyBorder="1" applyProtection="1">
      <protection hidden="1"/>
    </xf>
    <xf numFmtId="49" fontId="0" fillId="0" borderId="2" xfId="0" applyNumberFormat="1" applyBorder="1" applyAlignment="1" applyProtection="1">
      <alignment horizontal="left" indent="2"/>
      <protection hidden="1"/>
    </xf>
    <xf numFmtId="49" fontId="0" fillId="0" borderId="5" xfId="0" applyNumberFormat="1" applyBorder="1" applyAlignment="1" applyProtection="1">
      <alignment horizontal="left" indent="2"/>
      <protection hidden="1"/>
    </xf>
    <xf numFmtId="49" fontId="2" fillId="0" borderId="5" xfId="0" quotePrefix="1" applyNumberFormat="1" applyFont="1" applyBorder="1" applyAlignment="1" applyProtection="1">
      <alignment horizontal="left" indent="4"/>
      <protection hidden="1"/>
    </xf>
    <xf numFmtId="49" fontId="2" fillId="0" borderId="5" xfId="0" applyNumberFormat="1" applyFont="1" applyBorder="1" applyAlignment="1" applyProtection="1">
      <alignment horizontal="left" indent="7"/>
      <protection hidden="1"/>
    </xf>
    <xf numFmtId="49" fontId="2" fillId="0" borderId="5" xfId="0" quotePrefix="1" applyNumberFormat="1" applyFont="1" applyBorder="1" applyAlignment="1" applyProtection="1">
      <alignment horizontal="left" indent="1"/>
      <protection hidden="1"/>
    </xf>
    <xf numFmtId="49" fontId="5" fillId="0" borderId="5" xfId="0" applyNumberFormat="1" applyFont="1" applyFill="1" applyBorder="1" applyAlignment="1" applyProtection="1">
      <alignment horizontal="left" indent="1"/>
      <protection hidden="1"/>
    </xf>
    <xf numFmtId="49" fontId="4" fillId="0" borderId="5" xfId="0" applyNumberFormat="1" applyFont="1" applyBorder="1" applyAlignment="1" applyProtection="1">
      <alignment horizontal="left" indent="2"/>
      <protection hidden="1"/>
    </xf>
    <xf numFmtId="49" fontId="0" fillId="0" borderId="5" xfId="0" quotePrefix="1" applyNumberFormat="1" applyBorder="1" applyAlignment="1" applyProtection="1">
      <alignment horizontal="left" indent="4"/>
      <protection hidden="1"/>
    </xf>
    <xf numFmtId="49" fontId="2" fillId="0" borderId="7" xfId="0" quotePrefix="1" applyNumberFormat="1" applyFont="1" applyFill="1" applyBorder="1" applyAlignment="1" applyProtection="1">
      <alignment horizontal="left" indent="4"/>
      <protection hidden="1"/>
    </xf>
    <xf numFmtId="49" fontId="0" fillId="0" borderId="0" xfId="0" applyNumberFormat="1" applyProtection="1">
      <protection hidden="1"/>
    </xf>
    <xf numFmtId="49" fontId="16" fillId="0" borderId="0" xfId="0" applyNumberFormat="1" applyFont="1" applyProtection="1">
      <protection hidden="1"/>
    </xf>
    <xf numFmtId="49" fontId="4" fillId="0" borderId="10" xfId="0" applyNumberFormat="1" applyFont="1" applyFill="1" applyBorder="1" applyAlignment="1" applyProtection="1">
      <alignment horizontal="center"/>
      <protection hidden="1"/>
    </xf>
    <xf numFmtId="49" fontId="4" fillId="0" borderId="11" xfId="0" applyNumberFormat="1" applyFont="1" applyFill="1" applyBorder="1" applyAlignment="1" applyProtection="1">
      <alignment horizontal="center"/>
      <protection hidden="1"/>
    </xf>
    <xf numFmtId="49" fontId="4" fillId="0" borderId="12" xfId="0" applyNumberFormat="1" applyFont="1" applyFill="1" applyBorder="1" applyAlignment="1" applyProtection="1">
      <alignment horizontal="center"/>
      <protection hidden="1"/>
    </xf>
    <xf numFmtId="49" fontId="0" fillId="0" borderId="10" xfId="0" applyNumberFormat="1" applyBorder="1" applyProtection="1">
      <protection hidden="1"/>
    </xf>
    <xf numFmtId="49" fontId="4" fillId="0" borderId="12" xfId="0" applyNumberFormat="1" applyFont="1" applyBorder="1" applyProtection="1">
      <protection hidden="1"/>
    </xf>
    <xf numFmtId="49" fontId="0" fillId="6" borderId="9" xfId="1" quotePrefix="1" applyNumberFormat="1" applyFont="1" applyFill="1" applyBorder="1" applyProtection="1">
      <protection locked="0"/>
    </xf>
    <xf numFmtId="49" fontId="0" fillId="6" borderId="9" xfId="0" applyNumberFormat="1" applyFill="1" applyBorder="1" applyProtection="1">
      <protection locked="0"/>
    </xf>
    <xf numFmtId="49" fontId="0" fillId="0" borderId="0" xfId="0" applyNumberFormat="1" applyFill="1" applyBorder="1" applyProtection="1">
      <protection hidden="1"/>
    </xf>
    <xf numFmtId="0" fontId="2" fillId="0" borderId="9" xfId="0" applyFont="1" applyBorder="1" applyProtection="1">
      <protection locked="0"/>
    </xf>
    <xf numFmtId="0" fontId="2" fillId="6" borderId="9" xfId="0" applyFont="1" applyFill="1" applyBorder="1" applyProtection="1">
      <protection locked="0"/>
    </xf>
    <xf numFmtId="0" fontId="2" fillId="6" borderId="70" xfId="0" applyFont="1" applyFill="1" applyBorder="1" applyAlignment="1" applyProtection="1">
      <alignment horizontal="center" vertical="center"/>
      <protection locked="0"/>
    </xf>
    <xf numFmtId="164" fontId="0" fillId="0" borderId="27" xfId="2" applyNumberFormat="1" applyFont="1" applyFill="1" applyBorder="1" applyProtection="1">
      <protection hidden="1"/>
    </xf>
    <xf numFmtId="164" fontId="0" fillId="0" borderId="23" xfId="2" applyNumberFormat="1" applyFont="1" applyFill="1" applyBorder="1" applyProtection="1">
      <protection hidden="1"/>
    </xf>
    <xf numFmtId="2" fontId="0" fillId="0" borderId="9" xfId="2" applyNumberFormat="1" applyFont="1" applyBorder="1" applyProtection="1">
      <protection hidden="1"/>
    </xf>
    <xf numFmtId="165" fontId="0" fillId="6" borderId="9" xfId="1" applyNumberFormat="1" applyFont="1" applyFill="1" applyBorder="1" applyProtection="1">
      <protection hidden="1"/>
    </xf>
    <xf numFmtId="14" fontId="0" fillId="6" borderId="9" xfId="0" applyNumberFormat="1" applyFill="1" applyBorder="1" applyProtection="1">
      <protection hidden="1"/>
    </xf>
    <xf numFmtId="2" fontId="0" fillId="6" borderId="9" xfId="0" applyNumberFormat="1" applyFill="1" applyBorder="1" applyProtection="1">
      <protection locked="0"/>
    </xf>
    <xf numFmtId="0" fontId="0" fillId="7" borderId="10" xfId="0" applyFill="1" applyBorder="1" applyAlignment="1" applyProtection="1">
      <alignment horizontal="center"/>
      <protection hidden="1"/>
    </xf>
    <xf numFmtId="0" fontId="0" fillId="7" borderId="12" xfId="0" applyFill="1" applyBorder="1" applyAlignment="1" applyProtection="1">
      <alignment horizontal="center"/>
      <protection hidden="1"/>
    </xf>
    <xf numFmtId="44" fontId="2" fillId="5" borderId="14" xfId="0" applyNumberFormat="1" applyFont="1" applyFill="1" applyBorder="1" applyAlignment="1" applyProtection="1">
      <alignment horizontal="center"/>
      <protection locked="0"/>
    </xf>
    <xf numFmtId="0" fontId="8" fillId="0" borderId="0" xfId="0" applyFont="1" applyFill="1" applyAlignment="1" applyProtection="1">
      <alignment vertical="center"/>
      <protection hidden="1"/>
    </xf>
    <xf numFmtId="164" fontId="0" fillId="0" borderId="0" xfId="0" applyNumberFormat="1" applyFill="1" applyProtection="1">
      <protection hidden="1"/>
    </xf>
    <xf numFmtId="168" fontId="0" fillId="0" borderId="9" xfId="0" applyNumberFormat="1" applyBorder="1" applyProtection="1">
      <protection hidden="1"/>
    </xf>
    <xf numFmtId="168" fontId="0" fillId="0" borderId="33" xfId="0" applyNumberFormat="1" applyFill="1" applyBorder="1" applyProtection="1">
      <protection hidden="1"/>
    </xf>
    <xf numFmtId="168" fontId="0" fillId="0" borderId="9" xfId="0" applyNumberFormat="1" applyFill="1" applyBorder="1" applyProtection="1">
      <protection hidden="1"/>
    </xf>
    <xf numFmtId="0" fontId="4" fillId="0" borderId="0" xfId="0" applyFont="1" applyFill="1" applyAlignment="1" applyProtection="1">
      <alignment vertical="center"/>
      <protection hidden="1"/>
    </xf>
    <xf numFmtId="0" fontId="29" fillId="0" borderId="0" xfId="0" applyFont="1" applyProtection="1">
      <protection hidden="1"/>
    </xf>
    <xf numFmtId="0" fontId="31" fillId="0" borderId="0" xfId="0" applyFont="1" applyProtection="1">
      <protection hidden="1"/>
    </xf>
    <xf numFmtId="0" fontId="29" fillId="0" borderId="0" xfId="0" applyFont="1" applyFill="1" applyBorder="1" applyAlignment="1" applyProtection="1">
      <protection hidden="1"/>
    </xf>
    <xf numFmtId="0" fontId="29" fillId="0" borderId="0" xfId="0" applyFont="1" applyBorder="1" applyAlignment="1" applyProtection="1">
      <protection hidden="1"/>
    </xf>
    <xf numFmtId="0" fontId="39" fillId="0" borderId="0" xfId="0" applyFont="1" applyProtection="1">
      <protection hidden="1"/>
    </xf>
    <xf numFmtId="0" fontId="33" fillId="0" borderId="0" xfId="0" applyFont="1" applyProtection="1">
      <protection hidden="1"/>
    </xf>
    <xf numFmtId="0" fontId="29" fillId="0" borderId="1" xfId="0" applyFont="1" applyBorder="1" applyProtection="1">
      <protection hidden="1"/>
    </xf>
    <xf numFmtId="0" fontId="0" fillId="0" borderId="0" xfId="0" applyFill="1" applyAlignment="1" applyProtection="1">
      <alignment horizontal="center"/>
      <protection hidden="1"/>
    </xf>
    <xf numFmtId="0" fontId="35" fillId="0" borderId="0" xfId="0" applyFont="1" applyProtection="1">
      <protection hidden="1"/>
    </xf>
    <xf numFmtId="0" fontId="0" fillId="0" borderId="0" xfId="0" applyFill="1" applyBorder="1" applyAlignment="1" applyProtection="1">
      <protection hidden="1"/>
    </xf>
    <xf numFmtId="0" fontId="33" fillId="0" borderId="0" xfId="0" applyFont="1" applyFill="1" applyBorder="1" applyAlignment="1" applyProtection="1">
      <protection hidden="1"/>
    </xf>
    <xf numFmtId="0" fontId="33" fillId="0" borderId="0" xfId="0" applyFont="1" applyFill="1" applyBorder="1" applyProtection="1">
      <protection hidden="1"/>
    </xf>
    <xf numFmtId="0" fontId="35" fillId="0" borderId="0" xfId="0" applyFont="1" applyBorder="1" applyProtection="1">
      <protection hidden="1"/>
    </xf>
    <xf numFmtId="0" fontId="29" fillId="0" borderId="0" xfId="0" applyFont="1" applyFill="1" applyProtection="1">
      <protection hidden="1"/>
    </xf>
    <xf numFmtId="0" fontId="29" fillId="0" borderId="0" xfId="0" applyFont="1" applyFill="1" applyBorder="1" applyProtection="1">
      <protection hidden="1"/>
    </xf>
    <xf numFmtId="0" fontId="33" fillId="0" borderId="0" xfId="0" applyFont="1" applyFill="1" applyProtection="1">
      <protection hidden="1"/>
    </xf>
    <xf numFmtId="0" fontId="30" fillId="0" borderId="0" xfId="0" quotePrefix="1" applyFont="1" applyAlignment="1" applyProtection="1">
      <alignment horizontal="left"/>
      <protection hidden="1"/>
    </xf>
    <xf numFmtId="0" fontId="30" fillId="0" borderId="0" xfId="0" applyFont="1" applyAlignment="1" applyProtection="1">
      <alignment horizontal="left"/>
      <protection hidden="1"/>
    </xf>
    <xf numFmtId="164" fontId="29" fillId="0" borderId="0" xfId="2" applyNumberFormat="1" applyFont="1" applyFill="1" applyBorder="1" applyAlignment="1" applyProtection="1">
      <protection hidden="1"/>
    </xf>
    <xf numFmtId="0" fontId="38" fillId="0" borderId="0" xfId="0" applyFont="1" applyProtection="1">
      <protection hidden="1"/>
    </xf>
    <xf numFmtId="0" fontId="4" fillId="5" borderId="10" xfId="0" applyFont="1" applyFill="1" applyBorder="1" applyAlignment="1" applyProtection="1">
      <alignment horizontal="center" vertical="center"/>
      <protection hidden="1"/>
    </xf>
    <xf numFmtId="0" fontId="4" fillId="5" borderId="10" xfId="0" applyFont="1" applyFill="1" applyBorder="1" applyAlignment="1" applyProtection="1">
      <alignment horizontal="center" vertical="center" wrapText="1"/>
      <protection hidden="1"/>
    </xf>
    <xf numFmtId="0" fontId="0" fillId="11" borderId="0" xfId="0" applyFill="1" applyAlignment="1" applyProtection="1">
      <alignment horizontal="center" wrapText="1"/>
      <protection hidden="1"/>
    </xf>
    <xf numFmtId="0" fontId="0" fillId="0" borderId="0" xfId="0" applyBorder="1" applyAlignment="1" applyProtection="1">
      <alignment horizontal="center"/>
      <protection hidden="1"/>
    </xf>
    <xf numFmtId="0" fontId="4" fillId="0" borderId="0" xfId="0" applyFont="1" applyBorder="1" applyAlignment="1" applyProtection="1">
      <alignment horizontal="left"/>
      <protection hidden="1"/>
    </xf>
    <xf numFmtId="164" fontId="0" fillId="0" borderId="0" xfId="2" applyNumberFormat="1" applyFont="1" applyBorder="1" applyAlignment="1" applyProtection="1">
      <alignment horizontal="center"/>
      <protection hidden="1"/>
    </xf>
    <xf numFmtId="164" fontId="4" fillId="0" borderId="0" xfId="2" applyNumberFormat="1" applyFont="1" applyBorder="1" applyAlignment="1" applyProtection="1">
      <alignment horizontal="center"/>
      <protection hidden="1"/>
    </xf>
    <xf numFmtId="168" fontId="0" fillId="0" borderId="0" xfId="0" applyNumberFormat="1" applyBorder="1" applyAlignment="1" applyProtection="1">
      <alignment horizontal="center"/>
      <protection hidden="1"/>
    </xf>
    <xf numFmtId="0" fontId="4" fillId="0" borderId="0" xfId="0" applyFont="1" applyAlignment="1" applyProtection="1">
      <alignment horizontal="left"/>
      <protection hidden="1"/>
    </xf>
    <xf numFmtId="164" fontId="0" fillId="0" borderId="0" xfId="2" applyNumberFormat="1" applyFont="1" applyAlignment="1" applyProtection="1">
      <alignment horizontal="center"/>
      <protection hidden="1"/>
    </xf>
    <xf numFmtId="164" fontId="4" fillId="0" borderId="0" xfId="2" applyNumberFormat="1" applyFont="1" applyAlignment="1" applyProtection="1">
      <alignment horizontal="center"/>
      <protection hidden="1"/>
    </xf>
    <xf numFmtId="0" fontId="0" fillId="0" borderId="0" xfId="0" applyFill="1" applyBorder="1" applyAlignment="1" applyProtection="1">
      <alignment horizontal="center"/>
      <protection hidden="1"/>
    </xf>
    <xf numFmtId="0" fontId="4" fillId="0" borderId="0" xfId="0" applyFont="1" applyFill="1" applyBorder="1" applyAlignment="1" applyProtection="1">
      <alignment horizontal="left"/>
      <protection hidden="1"/>
    </xf>
    <xf numFmtId="164" fontId="0" fillId="0" borderId="0" xfId="2" applyNumberFormat="1" applyFont="1" applyFill="1" applyBorder="1" applyAlignment="1" applyProtection="1">
      <alignment horizontal="center"/>
      <protection hidden="1"/>
    </xf>
    <xf numFmtId="168" fontId="0" fillId="0" borderId="70" xfId="0" applyNumberFormat="1" applyFill="1" applyBorder="1" applyProtection="1">
      <protection hidden="1"/>
    </xf>
    <xf numFmtId="164" fontId="0" fillId="0" borderId="0" xfId="0" applyNumberFormat="1" applyFill="1" applyAlignment="1" applyProtection="1">
      <alignment horizontal="center"/>
      <protection hidden="1"/>
    </xf>
    <xf numFmtId="164" fontId="0" fillId="0" borderId="0" xfId="0" applyNumberFormat="1" applyAlignment="1" applyProtection="1">
      <alignment horizontal="center"/>
      <protection hidden="1"/>
    </xf>
    <xf numFmtId="168" fontId="0" fillId="0" borderId="0" xfId="0" applyNumberFormat="1" applyProtection="1">
      <protection hidden="1"/>
    </xf>
    <xf numFmtId="168" fontId="0" fillId="0" borderId="0" xfId="0" applyNumberFormat="1" applyFill="1" applyBorder="1" applyAlignment="1" applyProtection="1">
      <alignment horizontal="center"/>
      <protection hidden="1"/>
    </xf>
    <xf numFmtId="0" fontId="42" fillId="0" borderId="0" xfId="0" applyFont="1" applyFill="1" applyAlignment="1">
      <alignment horizontal="left" indent="3"/>
    </xf>
    <xf numFmtId="0" fontId="0" fillId="0" borderId="0" xfId="0" applyBorder="1" applyAlignment="1">
      <alignment horizontal="left" indent="3"/>
    </xf>
    <xf numFmtId="0" fontId="0" fillId="0" borderId="0" xfId="0" applyFont="1"/>
    <xf numFmtId="0" fontId="8" fillId="0" borderId="0" xfId="0" applyFont="1" applyBorder="1" applyAlignment="1">
      <alignment horizontal="left" indent="1"/>
    </xf>
    <xf numFmtId="0" fontId="0" fillId="0" borderId="0" xfId="0" applyAlignment="1">
      <alignment horizontal="left" indent="2"/>
    </xf>
    <xf numFmtId="0" fontId="0" fillId="0" borderId="5" xfId="0" applyFill="1" applyBorder="1" applyProtection="1">
      <protection hidden="1"/>
    </xf>
    <xf numFmtId="0" fontId="4" fillId="12" borderId="2" xfId="0" applyFont="1" applyFill="1" applyBorder="1" applyProtection="1">
      <protection hidden="1"/>
    </xf>
    <xf numFmtId="0" fontId="0" fillId="12" borderId="4" xfId="0" applyFill="1" applyBorder="1" applyProtection="1">
      <protection hidden="1"/>
    </xf>
    <xf numFmtId="164" fontId="0" fillId="12" borderId="4" xfId="2" applyNumberFormat="1" applyFont="1" applyFill="1" applyBorder="1" applyProtection="1">
      <protection hidden="1"/>
    </xf>
    <xf numFmtId="0" fontId="0" fillId="0" borderId="12" xfId="0" applyFill="1" applyBorder="1" applyProtection="1">
      <protection hidden="1"/>
    </xf>
    <xf numFmtId="164" fontId="0" fillId="0" borderId="12" xfId="2" applyNumberFormat="1" applyFont="1" applyBorder="1" applyProtection="1">
      <protection hidden="1"/>
    </xf>
    <xf numFmtId="0" fontId="4" fillId="12" borderId="5" xfId="0" applyFont="1" applyFill="1" applyBorder="1" applyProtection="1">
      <protection hidden="1"/>
    </xf>
    <xf numFmtId="164" fontId="0" fillId="12" borderId="6" xfId="0" applyNumberFormat="1" applyFill="1" applyBorder="1" applyProtection="1">
      <protection hidden="1"/>
    </xf>
    <xf numFmtId="0" fontId="4" fillId="12" borderId="7" xfId="0" applyFont="1" applyFill="1" applyBorder="1" applyProtection="1">
      <protection hidden="1"/>
    </xf>
    <xf numFmtId="164" fontId="0" fillId="12" borderId="8" xfId="2" applyNumberFormat="1" applyFont="1" applyFill="1" applyBorder="1" applyProtection="1">
      <protection hidden="1"/>
    </xf>
    <xf numFmtId="0" fontId="0" fillId="12" borderId="6" xfId="0" applyFill="1" applyBorder="1" applyProtection="1">
      <protection hidden="1"/>
    </xf>
    <xf numFmtId="164" fontId="0" fillId="12" borderId="8" xfId="0" applyNumberFormat="1" applyFill="1" applyBorder="1" applyProtection="1">
      <protection hidden="1"/>
    </xf>
    <xf numFmtId="168" fontId="0" fillId="0" borderId="70" xfId="0" applyNumberFormat="1" applyBorder="1" applyAlignment="1" applyProtection="1">
      <alignment horizontal="center"/>
      <protection hidden="1"/>
    </xf>
    <xf numFmtId="168" fontId="0" fillId="0" borderId="73" xfId="0" applyNumberFormat="1" applyBorder="1" applyAlignment="1" applyProtection="1">
      <alignment horizontal="center"/>
      <protection hidden="1"/>
    </xf>
    <xf numFmtId="168" fontId="0" fillId="0" borderId="74" xfId="0" applyNumberFormat="1" applyBorder="1" applyAlignment="1" applyProtection="1">
      <alignment horizontal="center"/>
      <protection hidden="1"/>
    </xf>
    <xf numFmtId="164" fontId="4" fillId="0" borderId="0" xfId="0" applyNumberFormat="1" applyFont="1" applyBorder="1" applyAlignment="1" applyProtection="1">
      <alignment horizontal="center"/>
      <protection hidden="1"/>
    </xf>
    <xf numFmtId="164" fontId="0" fillId="0" borderId="26" xfId="2" applyNumberFormat="1" applyFont="1" applyBorder="1" applyProtection="1">
      <protection hidden="1"/>
    </xf>
    <xf numFmtId="0" fontId="0" fillId="0" borderId="75" xfId="0" applyFill="1" applyBorder="1" applyProtection="1">
      <protection hidden="1"/>
    </xf>
    <xf numFmtId="0" fontId="0" fillId="0" borderId="8" xfId="0" applyFill="1" applyBorder="1" applyProtection="1">
      <protection hidden="1"/>
    </xf>
    <xf numFmtId="0" fontId="0" fillId="0" borderId="1" xfId="0" applyFill="1" applyBorder="1" applyProtection="1">
      <protection hidden="1"/>
    </xf>
    <xf numFmtId="164" fontId="0" fillId="0" borderId="76" xfId="2" applyNumberFormat="1" applyFont="1" applyBorder="1" applyAlignment="1" applyProtection="1">
      <alignment horizontal="center"/>
      <protection hidden="1"/>
    </xf>
    <xf numFmtId="0" fontId="0" fillId="0" borderId="76" xfId="0" applyBorder="1" applyAlignment="1" applyProtection="1">
      <alignment horizontal="center"/>
      <protection hidden="1"/>
    </xf>
    <xf numFmtId="168" fontId="0" fillId="0" borderId="77" xfId="0" applyNumberFormat="1" applyBorder="1" applyAlignment="1" applyProtection="1">
      <alignment horizontal="center"/>
      <protection hidden="1"/>
    </xf>
    <xf numFmtId="164" fontId="0" fillId="0" borderId="70" xfId="2" applyNumberFormat="1" applyFont="1" applyBorder="1" applyProtection="1">
      <protection hidden="1"/>
    </xf>
    <xf numFmtId="0" fontId="0" fillId="0" borderId="38" xfId="0" applyBorder="1" applyProtection="1">
      <protection hidden="1"/>
    </xf>
    <xf numFmtId="0" fontId="4" fillId="0" borderId="38" xfId="0" applyFont="1" applyFill="1" applyBorder="1" applyAlignment="1" applyProtection="1">
      <alignment horizontal="center"/>
      <protection hidden="1"/>
    </xf>
    <xf numFmtId="0" fontId="4" fillId="0" borderId="78" xfId="0" applyFont="1" applyFill="1" applyBorder="1" applyAlignment="1" applyProtection="1">
      <alignment horizontal="center"/>
      <protection hidden="1"/>
    </xf>
    <xf numFmtId="164" fontId="0" fillId="0" borderId="38" xfId="2" applyNumberFormat="1" applyFont="1" applyBorder="1" applyProtection="1">
      <protection hidden="1"/>
    </xf>
    <xf numFmtId="0" fontId="0" fillId="6" borderId="70" xfId="0" applyFill="1" applyBorder="1" applyAlignment="1" applyProtection="1">
      <alignment horizontal="center"/>
      <protection locked="0" hidden="1"/>
    </xf>
    <xf numFmtId="2" fontId="9" fillId="0" borderId="72" xfId="0" applyNumberFormat="1" applyFont="1" applyBorder="1" applyAlignment="1" applyProtection="1">
      <alignment horizontal="center"/>
      <protection hidden="1"/>
    </xf>
    <xf numFmtId="0" fontId="22" fillId="4" borderId="0" xfId="0" applyFont="1" applyFill="1" applyAlignment="1" applyProtection="1">
      <alignment horizontal="center"/>
      <protection hidden="1"/>
    </xf>
    <xf numFmtId="0" fontId="12" fillId="0" borderId="0" xfId="0" applyFont="1" applyAlignment="1" applyProtection="1">
      <alignment horizontal="center"/>
      <protection hidden="1"/>
    </xf>
    <xf numFmtId="0" fontId="12" fillId="0" borderId="0" xfId="0" applyFont="1" applyFill="1" applyAlignment="1" applyProtection="1">
      <alignment horizontal="center"/>
      <protection hidden="1"/>
    </xf>
    <xf numFmtId="0" fontId="12" fillId="0" borderId="0" xfId="0" applyFont="1" applyAlignment="1">
      <alignment horizontal="center"/>
    </xf>
    <xf numFmtId="0" fontId="24" fillId="0" borderId="0" xfId="0" applyFont="1" applyBorder="1" applyAlignment="1">
      <alignment horizontal="center"/>
    </xf>
    <xf numFmtId="0" fontId="4" fillId="0" borderId="0" xfId="0" applyFont="1" applyAlignment="1" applyProtection="1">
      <alignment horizontal="left" vertical="center" wrapText="1"/>
      <protection hidden="1"/>
    </xf>
    <xf numFmtId="0" fontId="0" fillId="0" borderId="5" xfId="0" applyBorder="1" applyAlignment="1" applyProtection="1">
      <alignment horizontal="left"/>
      <protection hidden="1"/>
    </xf>
    <xf numFmtId="0" fontId="0" fillId="0" borderId="0" xfId="0" applyAlignment="1" applyProtection="1">
      <alignment horizontal="left"/>
      <protection hidden="1"/>
    </xf>
    <xf numFmtId="0" fontId="5" fillId="0" borderId="5" xfId="0" applyFont="1" applyBorder="1" applyAlignment="1" applyProtection="1">
      <alignment horizontal="center"/>
      <protection hidden="1"/>
    </xf>
    <xf numFmtId="0" fontId="5" fillId="0" borderId="0" xfId="0" applyFont="1" applyAlignment="1" applyProtection="1">
      <alignment horizontal="center"/>
      <protection hidden="1"/>
    </xf>
    <xf numFmtId="43" fontId="6" fillId="0" borderId="10" xfId="1" applyNumberFormat="1" applyFont="1" applyBorder="1" applyAlignment="1" applyProtection="1">
      <alignment horizontal="center" wrapText="1"/>
      <protection hidden="1"/>
    </xf>
    <xf numFmtId="43" fontId="6" fillId="0" borderId="11" xfId="1" applyNumberFormat="1" applyFont="1" applyBorder="1" applyAlignment="1" applyProtection="1">
      <alignment horizontal="center" wrapText="1"/>
      <protection hidden="1"/>
    </xf>
    <xf numFmtId="43" fontId="6" fillId="0" borderId="12" xfId="1" applyNumberFormat="1" applyFont="1" applyBorder="1" applyAlignment="1" applyProtection="1">
      <alignment horizontal="center" wrapText="1"/>
      <protection hidden="1"/>
    </xf>
    <xf numFmtId="0" fontId="6" fillId="0" borderId="3" xfId="0" applyFont="1" applyBorder="1" applyAlignment="1" applyProtection="1">
      <alignment horizontal="center" wrapText="1"/>
      <protection hidden="1"/>
    </xf>
    <xf numFmtId="0" fontId="6" fillId="0" borderId="0" xfId="0" applyFont="1" applyBorder="1" applyAlignment="1" applyProtection="1">
      <alignment horizontal="center" wrapText="1"/>
      <protection hidden="1"/>
    </xf>
    <xf numFmtId="0" fontId="6" fillId="0" borderId="1" xfId="0" applyFont="1" applyBorder="1" applyAlignment="1" applyProtection="1">
      <alignment horizontal="center" wrapText="1"/>
      <protection hidden="1"/>
    </xf>
    <xf numFmtId="0" fontId="6" fillId="0" borderId="10" xfId="0" applyFont="1" applyBorder="1" applyAlignment="1" applyProtection="1">
      <alignment horizontal="center" wrapText="1"/>
      <protection hidden="1"/>
    </xf>
    <xf numFmtId="0" fontId="6" fillId="0" borderId="11" xfId="0" applyFont="1" applyBorder="1" applyAlignment="1" applyProtection="1">
      <alignment horizontal="center" wrapText="1"/>
      <protection hidden="1"/>
    </xf>
    <xf numFmtId="0" fontId="6" fillId="0" borderId="12" xfId="0" applyFont="1" applyBorder="1" applyAlignment="1" applyProtection="1">
      <alignment horizontal="center" wrapText="1"/>
      <protection hidden="1"/>
    </xf>
    <xf numFmtId="0" fontId="8" fillId="0" borderId="15" xfId="0" applyFont="1" applyBorder="1" applyAlignment="1" applyProtection="1">
      <alignment horizontal="center"/>
      <protection hidden="1"/>
    </xf>
    <xf numFmtId="0" fontId="8" fillId="0" borderId="16" xfId="0" applyFont="1" applyBorder="1" applyAlignment="1" applyProtection="1">
      <alignment horizontal="center"/>
      <protection hidden="1"/>
    </xf>
    <xf numFmtId="0" fontId="8" fillId="0" borderId="14" xfId="0" applyFont="1" applyBorder="1" applyAlignment="1" applyProtection="1">
      <alignment horizontal="center"/>
      <protection hidden="1"/>
    </xf>
    <xf numFmtId="0" fontId="6" fillId="0" borderId="4" xfId="0" applyFont="1" applyBorder="1" applyAlignment="1" applyProtection="1">
      <alignment horizontal="center" wrapText="1"/>
      <protection hidden="1"/>
    </xf>
    <xf numFmtId="0" fontId="6" fillId="0" borderId="6" xfId="0" applyFont="1" applyBorder="1" applyAlignment="1" applyProtection="1">
      <alignment horizontal="center" wrapText="1"/>
      <protection hidden="1"/>
    </xf>
    <xf numFmtId="0" fontId="6" fillId="0" borderId="8" xfId="0" applyFont="1" applyBorder="1" applyAlignment="1" applyProtection="1">
      <alignment horizontal="center" wrapText="1"/>
      <protection hidden="1"/>
    </xf>
    <xf numFmtId="0" fontId="8" fillId="0" borderId="10" xfId="0" applyFont="1" applyBorder="1" applyAlignment="1" applyProtection="1">
      <alignment horizontal="center"/>
      <protection hidden="1"/>
    </xf>
    <xf numFmtId="0" fontId="8" fillId="0" borderId="11" xfId="0" applyFont="1" applyBorder="1" applyAlignment="1" applyProtection="1">
      <alignment horizontal="center"/>
      <protection hidden="1"/>
    </xf>
    <xf numFmtId="0" fontId="8" fillId="0" borderId="12" xfId="0" applyFont="1" applyBorder="1" applyAlignment="1" applyProtection="1">
      <alignment horizontal="center"/>
      <protection hidden="1"/>
    </xf>
    <xf numFmtId="0" fontId="13" fillId="2" borderId="7" xfId="0" applyFont="1" applyFill="1" applyBorder="1" applyAlignment="1" applyProtection="1">
      <alignment horizontal="center"/>
      <protection hidden="1"/>
    </xf>
    <xf numFmtId="0" fontId="13" fillId="2" borderId="1" xfId="0" applyFont="1" applyFill="1" applyBorder="1" applyAlignment="1" applyProtection="1">
      <alignment horizontal="center"/>
      <protection hidden="1"/>
    </xf>
    <xf numFmtId="0" fontId="8" fillId="0" borderId="15" xfId="0" applyFont="1" applyBorder="1" applyAlignment="1" applyProtection="1">
      <alignment horizontal="left"/>
      <protection hidden="1"/>
    </xf>
    <xf numFmtId="0" fontId="8" fillId="0" borderId="16" xfId="0" applyFont="1" applyBorder="1" applyAlignment="1" applyProtection="1">
      <alignment horizontal="left"/>
      <protection hidden="1"/>
    </xf>
    <xf numFmtId="0" fontId="8" fillId="0" borderId="14" xfId="0" applyFont="1" applyBorder="1" applyAlignment="1" applyProtection="1">
      <alignment horizontal="left"/>
      <protection hidden="1"/>
    </xf>
    <xf numFmtId="0" fontId="8" fillId="0" borderId="15" xfId="0" applyFont="1" applyFill="1" applyBorder="1" applyAlignment="1" applyProtection="1">
      <alignment horizontal="center"/>
      <protection hidden="1"/>
    </xf>
    <xf numFmtId="0" fontId="8" fillId="0" borderId="16" xfId="0" applyFont="1" applyFill="1" applyBorder="1" applyAlignment="1" applyProtection="1">
      <alignment horizontal="center"/>
      <protection hidden="1"/>
    </xf>
    <xf numFmtId="0" fontId="8" fillId="0" borderId="14" xfId="0" applyFont="1" applyFill="1" applyBorder="1" applyAlignment="1" applyProtection="1">
      <alignment horizontal="center"/>
      <protection hidden="1"/>
    </xf>
    <xf numFmtId="0" fontId="8" fillId="5" borderId="37" xfId="0" applyFont="1" applyFill="1" applyBorder="1" applyAlignment="1" applyProtection="1">
      <alignment horizontal="left" vertical="top" wrapText="1" indent="5"/>
      <protection hidden="1"/>
    </xf>
    <xf numFmtId="0" fontId="8" fillId="5" borderId="38" xfId="0" applyFont="1" applyFill="1" applyBorder="1" applyAlignment="1" applyProtection="1">
      <alignment horizontal="left" vertical="top" indent="5"/>
      <protection hidden="1"/>
    </xf>
    <xf numFmtId="0" fontId="8" fillId="5" borderId="39" xfId="0" applyFont="1" applyFill="1" applyBorder="1" applyAlignment="1" applyProtection="1">
      <alignment horizontal="left" vertical="top" indent="5"/>
      <protection hidden="1"/>
    </xf>
    <xf numFmtId="0" fontId="2" fillId="0" borderId="7" xfId="0" applyFont="1" applyFill="1" applyBorder="1" applyAlignment="1" applyProtection="1">
      <alignment horizontal="left" wrapText="1"/>
      <protection hidden="1"/>
    </xf>
    <xf numFmtId="0" fontId="2" fillId="0" borderId="8" xfId="0" applyFont="1" applyFill="1" applyBorder="1" applyAlignment="1" applyProtection="1">
      <alignment horizontal="left" wrapText="1"/>
      <protection hidden="1"/>
    </xf>
    <xf numFmtId="164" fontId="2" fillId="0" borderId="7" xfId="2" applyNumberFormat="1" applyFont="1" applyFill="1" applyBorder="1" applyAlignment="1" applyProtection="1">
      <alignment horizontal="center"/>
      <protection hidden="1"/>
    </xf>
    <xf numFmtId="164" fontId="2" fillId="0" borderId="8" xfId="2" applyNumberFormat="1" applyFont="1" applyFill="1" applyBorder="1" applyAlignment="1" applyProtection="1">
      <alignment horizontal="center"/>
      <protection hidden="1"/>
    </xf>
    <xf numFmtId="0" fontId="8" fillId="0" borderId="2" xfId="0" applyFont="1" applyFill="1" applyBorder="1" applyAlignment="1" applyProtection="1">
      <alignment horizontal="center"/>
      <protection hidden="1"/>
    </xf>
    <xf numFmtId="0" fontId="8" fillId="0" borderId="3" xfId="0" applyFont="1" applyFill="1" applyBorder="1" applyAlignment="1" applyProtection="1">
      <alignment horizontal="center"/>
      <protection hidden="1"/>
    </xf>
    <xf numFmtId="0" fontId="8" fillId="0" borderId="4" xfId="0" applyFont="1" applyFill="1" applyBorder="1" applyAlignment="1" applyProtection="1">
      <alignment horizontal="center"/>
      <protection hidden="1"/>
    </xf>
    <xf numFmtId="0" fontId="2" fillId="0" borderId="2" xfId="0" applyFont="1" applyFill="1" applyBorder="1" applyAlignment="1" applyProtection="1">
      <alignment horizontal="center"/>
      <protection hidden="1"/>
    </xf>
    <xf numFmtId="0" fontId="2" fillId="0" borderId="4" xfId="0" applyFont="1" applyFill="1" applyBorder="1" applyAlignment="1" applyProtection="1">
      <alignment horizontal="center"/>
      <protection hidden="1"/>
    </xf>
    <xf numFmtId="0" fontId="2" fillId="0" borderId="5" xfId="0" applyFont="1" applyFill="1" applyBorder="1" applyAlignment="1" applyProtection="1">
      <alignment horizontal="center"/>
      <protection hidden="1"/>
    </xf>
    <xf numFmtId="0" fontId="2" fillId="0" borderId="6" xfId="0" applyFont="1" applyFill="1" applyBorder="1" applyAlignment="1" applyProtection="1">
      <alignment horizontal="center"/>
      <protection hidden="1"/>
    </xf>
    <xf numFmtId="0" fontId="2" fillId="0" borderId="7" xfId="0" applyFont="1" applyFill="1" applyBorder="1" applyAlignment="1" applyProtection="1">
      <alignment horizontal="center"/>
      <protection hidden="1"/>
    </xf>
    <xf numFmtId="0" fontId="2" fillId="0" borderId="8" xfId="0" applyFont="1" applyFill="1" applyBorder="1" applyAlignment="1" applyProtection="1">
      <alignment horizontal="center"/>
      <protection hidden="1"/>
    </xf>
    <xf numFmtId="10" fontId="2" fillId="0" borderId="2" xfId="3" applyNumberFormat="1" applyFont="1" applyFill="1" applyBorder="1" applyAlignment="1" applyProtection="1">
      <alignment horizontal="center"/>
      <protection hidden="1"/>
    </xf>
    <xf numFmtId="10" fontId="2" fillId="0" borderId="4" xfId="3" applyNumberFormat="1" applyFont="1" applyFill="1" applyBorder="1" applyAlignment="1" applyProtection="1">
      <alignment horizontal="center"/>
      <protection hidden="1"/>
    </xf>
    <xf numFmtId="10" fontId="2" fillId="0" borderId="5" xfId="3" applyNumberFormat="1" applyFont="1" applyFill="1" applyBorder="1" applyAlignment="1" applyProtection="1">
      <alignment horizontal="center"/>
      <protection hidden="1"/>
    </xf>
    <xf numFmtId="10" fontId="2" fillId="0" borderId="6" xfId="3" applyNumberFormat="1" applyFont="1" applyFill="1" applyBorder="1" applyAlignment="1" applyProtection="1">
      <alignment horizontal="center"/>
      <protection hidden="1"/>
    </xf>
    <xf numFmtId="10" fontId="2" fillId="0" borderId="7" xfId="3" applyNumberFormat="1" applyFont="1" applyFill="1" applyBorder="1" applyAlignment="1" applyProtection="1">
      <alignment horizontal="center"/>
      <protection hidden="1"/>
    </xf>
    <xf numFmtId="10" fontId="2" fillId="0" borderId="8" xfId="3" applyNumberFormat="1" applyFont="1" applyFill="1" applyBorder="1" applyAlignment="1" applyProtection="1">
      <alignment horizontal="center"/>
      <protection hidden="1"/>
    </xf>
    <xf numFmtId="164" fontId="2" fillId="0" borderId="2" xfId="2" applyNumberFormat="1" applyFont="1" applyFill="1" applyBorder="1" applyAlignment="1" applyProtection="1">
      <alignment horizontal="center"/>
      <protection hidden="1"/>
    </xf>
    <xf numFmtId="164" fontId="2" fillId="0" borderId="4" xfId="2" applyNumberFormat="1" applyFont="1" applyFill="1" applyBorder="1" applyAlignment="1" applyProtection="1">
      <alignment horizontal="center"/>
      <protection hidden="1"/>
    </xf>
    <xf numFmtId="164" fontId="2" fillId="0" borderId="5" xfId="2" applyNumberFormat="1" applyFont="1" applyFill="1" applyBorder="1" applyAlignment="1" applyProtection="1">
      <alignment horizontal="center"/>
      <protection hidden="1"/>
    </xf>
    <xf numFmtId="164" fontId="2" fillId="0" borderId="6" xfId="2" applyNumberFormat="1" applyFont="1" applyFill="1" applyBorder="1" applyAlignment="1" applyProtection="1">
      <alignment horizontal="center"/>
      <protection hidden="1"/>
    </xf>
    <xf numFmtId="10" fontId="2" fillId="0" borderId="7" xfId="3" applyNumberFormat="1" applyFont="1" applyFill="1" applyBorder="1" applyAlignment="1" applyProtection="1">
      <alignment horizontal="right"/>
      <protection hidden="1"/>
    </xf>
    <xf numFmtId="10" fontId="2" fillId="0" borderId="8" xfId="3" applyNumberFormat="1" applyFont="1" applyFill="1" applyBorder="1" applyAlignment="1" applyProtection="1">
      <alignment horizontal="right"/>
      <protection hidden="1"/>
    </xf>
    <xf numFmtId="0" fontId="10" fillId="0" borderId="15" xfId="0" applyFont="1" applyBorder="1" applyAlignment="1" applyProtection="1">
      <alignment horizontal="center"/>
      <protection hidden="1"/>
    </xf>
    <xf numFmtId="0" fontId="10" fillId="0" borderId="14" xfId="0" applyFont="1" applyBorder="1" applyAlignment="1" applyProtection="1">
      <alignment horizontal="center"/>
      <protection hidden="1"/>
    </xf>
    <xf numFmtId="0" fontId="12" fillId="2" borderId="1" xfId="0" applyFont="1" applyFill="1" applyBorder="1" applyAlignment="1" applyProtection="1">
      <alignment horizontal="center"/>
      <protection hidden="1"/>
    </xf>
    <xf numFmtId="0" fontId="4" fillId="0" borderId="0" xfId="0" applyFont="1" applyFill="1" applyBorder="1" applyAlignment="1" applyProtection="1">
      <alignment horizontal="center"/>
      <protection hidden="1"/>
    </xf>
    <xf numFmtId="0" fontId="4" fillId="0" borderId="15" xfId="0" applyFont="1" applyBorder="1" applyAlignment="1" applyProtection="1">
      <alignment horizontal="center"/>
      <protection hidden="1"/>
    </xf>
    <xf numFmtId="0" fontId="4" fillId="0" borderId="16" xfId="0" applyFont="1" applyBorder="1" applyAlignment="1" applyProtection="1">
      <alignment horizontal="center"/>
      <protection hidden="1"/>
    </xf>
    <xf numFmtId="0" fontId="4" fillId="0" borderId="14" xfId="0" applyFont="1" applyBorder="1" applyAlignment="1" applyProtection="1">
      <alignment horizontal="center"/>
      <protection hidden="1"/>
    </xf>
    <xf numFmtId="0" fontId="12" fillId="2" borderId="16" xfId="0" applyFont="1" applyFill="1" applyBorder="1" applyAlignment="1" applyProtection="1">
      <alignment horizontal="center"/>
      <protection hidden="1"/>
    </xf>
    <xf numFmtId="0" fontId="10" fillId="0" borderId="35" xfId="0" applyFont="1" applyBorder="1" applyAlignment="1" applyProtection="1">
      <alignment horizontal="center"/>
      <protection hidden="1"/>
    </xf>
    <xf numFmtId="0" fontId="10" fillId="0" borderId="8" xfId="0" applyFont="1" applyBorder="1" applyAlignment="1" applyProtection="1">
      <alignment horizontal="center"/>
      <protection hidden="1"/>
    </xf>
    <xf numFmtId="0" fontId="10" fillId="0" borderId="22" xfId="0" applyFont="1" applyBorder="1" applyAlignment="1" applyProtection="1">
      <alignment horizontal="center"/>
      <protection hidden="1"/>
    </xf>
    <xf numFmtId="0" fontId="10" fillId="0" borderId="1" xfId="0" applyFont="1" applyBorder="1" applyAlignment="1" applyProtection="1">
      <alignment horizontal="center"/>
      <protection hidden="1"/>
    </xf>
    <xf numFmtId="0" fontId="10" fillId="0" borderId="59" xfId="0" applyFont="1" applyBorder="1" applyAlignment="1" applyProtection="1">
      <alignment horizontal="center"/>
      <protection hidden="1"/>
    </xf>
    <xf numFmtId="0" fontId="10" fillId="0" borderId="37" xfId="0" applyFont="1" applyBorder="1" applyAlignment="1" applyProtection="1">
      <alignment horizontal="center"/>
      <protection hidden="1"/>
    </xf>
    <xf numFmtId="0" fontId="10" fillId="0" borderId="38" xfId="0" applyFont="1" applyBorder="1" applyAlignment="1" applyProtection="1">
      <alignment horizontal="center"/>
      <protection hidden="1"/>
    </xf>
    <xf numFmtId="0" fontId="10" fillId="0" borderId="39" xfId="0" applyFont="1" applyBorder="1" applyAlignment="1" applyProtection="1">
      <alignment horizontal="center"/>
      <protection hidden="1"/>
    </xf>
    <xf numFmtId="0" fontId="0" fillId="0" borderId="0" xfId="0" applyFill="1" applyAlignment="1" applyProtection="1">
      <alignment horizontal="center"/>
      <protection hidden="1"/>
    </xf>
    <xf numFmtId="0" fontId="29" fillId="0" borderId="1" xfId="0" applyFont="1" applyFill="1" applyBorder="1" applyAlignment="1" applyProtection="1">
      <alignment horizontal="center"/>
      <protection hidden="1"/>
    </xf>
    <xf numFmtId="14" fontId="29" fillId="0" borderId="1" xfId="0" applyNumberFormat="1" applyFont="1" applyFill="1" applyBorder="1" applyAlignment="1" applyProtection="1">
      <alignment horizontal="center"/>
      <protection hidden="1"/>
    </xf>
    <xf numFmtId="164" fontId="29" fillId="0" borderId="0" xfId="0" applyNumberFormat="1" applyFont="1" applyFill="1" applyBorder="1" applyAlignment="1" applyProtection="1">
      <alignment horizontal="center"/>
      <protection hidden="1"/>
    </xf>
    <xf numFmtId="0" fontId="29" fillId="0" borderId="0" xfId="0" applyFont="1" applyFill="1" applyBorder="1" applyAlignment="1" applyProtection="1">
      <alignment horizontal="center"/>
      <protection hidden="1"/>
    </xf>
    <xf numFmtId="164" fontId="29" fillId="0" borderId="0" xfId="2" applyNumberFormat="1" applyFont="1" applyFill="1" applyBorder="1" applyAlignment="1" applyProtection="1">
      <alignment horizontal="center"/>
      <protection hidden="1"/>
    </xf>
    <xf numFmtId="164" fontId="29" fillId="0" borderId="1" xfId="2" applyNumberFormat="1" applyFont="1" applyFill="1" applyBorder="1" applyAlignment="1" applyProtection="1">
      <alignment horizontal="center"/>
      <protection hidden="1"/>
    </xf>
    <xf numFmtId="0" fontId="32" fillId="0" borderId="0" xfId="0" applyFont="1" applyAlignment="1" applyProtection="1">
      <alignment horizontal="center"/>
      <protection hidden="1"/>
    </xf>
    <xf numFmtId="0" fontId="33" fillId="0" borderId="0" xfId="0" applyFont="1" applyAlignment="1" applyProtection="1">
      <alignment horizontal="center"/>
      <protection hidden="1"/>
    </xf>
    <xf numFmtId="0" fontId="30" fillId="0" borderId="2" xfId="0" applyFont="1" applyFill="1" applyBorder="1" applyAlignment="1" applyProtection="1">
      <alignment horizontal="center"/>
      <protection hidden="1"/>
    </xf>
    <xf numFmtId="0" fontId="30" fillId="0" borderId="3" xfId="0" applyFont="1" applyFill="1" applyBorder="1" applyAlignment="1" applyProtection="1">
      <alignment horizontal="center"/>
      <protection hidden="1"/>
    </xf>
    <xf numFmtId="0" fontId="30" fillId="0" borderId="4" xfId="0" applyFont="1" applyFill="1" applyBorder="1" applyAlignment="1" applyProtection="1">
      <alignment horizontal="center"/>
      <protection hidden="1"/>
    </xf>
    <xf numFmtId="0" fontId="30" fillId="0" borderId="7" xfId="0" applyFont="1" applyFill="1" applyBorder="1" applyAlignment="1" applyProtection="1">
      <alignment horizontal="center"/>
      <protection hidden="1"/>
    </xf>
    <xf numFmtId="0" fontId="30" fillId="0" borderId="1" xfId="0" applyFont="1" applyFill="1" applyBorder="1" applyAlignment="1" applyProtection="1">
      <alignment horizontal="center"/>
      <protection hidden="1"/>
    </xf>
    <xf numFmtId="0" fontId="30" fillId="0" borderId="8" xfId="0" applyFont="1" applyFill="1" applyBorder="1" applyAlignment="1" applyProtection="1">
      <alignment horizontal="center"/>
      <protection hidden="1"/>
    </xf>
    <xf numFmtId="0" fontId="29" fillId="0" borderId="0" xfId="0" applyFont="1" applyAlignment="1" applyProtection="1">
      <alignment horizontal="right"/>
      <protection hidden="1"/>
    </xf>
    <xf numFmtId="0" fontId="34" fillId="5" borderId="15" xfId="0" applyFont="1" applyFill="1" applyBorder="1" applyAlignment="1" applyProtection="1">
      <alignment horizontal="center"/>
      <protection hidden="1"/>
    </xf>
    <xf numFmtId="0" fontId="34" fillId="5" borderId="16" xfId="0" applyFont="1" applyFill="1" applyBorder="1" applyAlignment="1" applyProtection="1">
      <alignment horizontal="center"/>
      <protection hidden="1"/>
    </xf>
    <xf numFmtId="0" fontId="34" fillId="5" borderId="14" xfId="0" applyFont="1" applyFill="1" applyBorder="1" applyAlignment="1" applyProtection="1">
      <alignment horizontal="center"/>
      <protection hidden="1"/>
    </xf>
    <xf numFmtId="0" fontId="30" fillId="0" borderId="15" xfId="0" applyFont="1" applyFill="1" applyBorder="1" applyAlignment="1" applyProtection="1">
      <alignment horizontal="center"/>
      <protection hidden="1"/>
    </xf>
    <xf numFmtId="0" fontId="30" fillId="0" borderId="16" xfId="0" applyFont="1" applyFill="1" applyBorder="1" applyAlignment="1" applyProtection="1">
      <alignment horizontal="center"/>
      <protection hidden="1"/>
    </xf>
    <xf numFmtId="0" fontId="30" fillId="0" borderId="14" xfId="0" applyFont="1" applyFill="1" applyBorder="1" applyAlignment="1" applyProtection="1">
      <alignment horizontal="center"/>
      <protection hidden="1"/>
    </xf>
    <xf numFmtId="0" fontId="28" fillId="0" borderId="0" xfId="0" applyFont="1" applyAlignment="1" applyProtection="1">
      <alignment horizontal="center"/>
      <protection hidden="1"/>
    </xf>
    <xf numFmtId="164" fontId="29" fillId="0" borderId="3" xfId="2" applyNumberFormat="1" applyFont="1" applyFill="1" applyBorder="1" applyAlignment="1" applyProtection="1">
      <alignment horizontal="center"/>
      <protection hidden="1"/>
    </xf>
    <xf numFmtId="166" fontId="29" fillId="0" borderId="3" xfId="1" applyNumberFormat="1" applyFont="1" applyFill="1" applyBorder="1" applyAlignment="1" applyProtection="1">
      <alignment horizontal="center"/>
      <protection hidden="1"/>
    </xf>
    <xf numFmtId="166" fontId="29" fillId="0" borderId="1" xfId="1" applyNumberFormat="1" applyFont="1" applyFill="1" applyBorder="1" applyAlignment="1" applyProtection="1">
      <alignment horizontal="center"/>
      <protection hidden="1"/>
    </xf>
    <xf numFmtId="166" fontId="29" fillId="0" borderId="3" xfId="1" applyNumberFormat="1" applyFont="1" applyFill="1" applyBorder="1" applyAlignment="1" applyProtection="1">
      <protection hidden="1"/>
    </xf>
    <xf numFmtId="166" fontId="29" fillId="0" borderId="1" xfId="1" applyNumberFormat="1" applyFont="1" applyFill="1" applyBorder="1" applyAlignment="1" applyProtection="1">
      <protection hidden="1"/>
    </xf>
    <xf numFmtId="43" fontId="29" fillId="0" borderId="0" xfId="1" applyNumberFormat="1" applyFont="1" applyFill="1" applyBorder="1" applyAlignment="1" applyProtection="1">
      <alignment horizontal="center"/>
      <protection hidden="1"/>
    </xf>
    <xf numFmtId="43" fontId="29" fillId="0" borderId="1" xfId="1" applyNumberFormat="1" applyFont="1" applyFill="1" applyBorder="1" applyAlignment="1" applyProtection="1">
      <alignment horizontal="center"/>
      <protection hidden="1"/>
    </xf>
    <xf numFmtId="166" fontId="29" fillId="0" borderId="0" xfId="1" applyNumberFormat="1" applyFont="1" applyFill="1" applyBorder="1" applyAlignment="1" applyProtection="1">
      <alignment horizontal="center"/>
      <protection hidden="1"/>
    </xf>
    <xf numFmtId="164" fontId="33" fillId="0" borderId="0" xfId="0" applyNumberFormat="1" applyFont="1" applyFill="1" applyBorder="1" applyAlignment="1" applyProtection="1">
      <alignment horizontal="center"/>
      <protection hidden="1"/>
    </xf>
    <xf numFmtId="0" fontId="33" fillId="0" borderId="0" xfId="0" applyFont="1" applyFill="1" applyBorder="1" applyAlignment="1" applyProtection="1">
      <alignment horizontal="center"/>
      <protection hidden="1"/>
    </xf>
    <xf numFmtId="0" fontId="33" fillId="0" borderId="1" xfId="0" applyFont="1" applyFill="1" applyBorder="1" applyAlignment="1" applyProtection="1">
      <alignment horizontal="center"/>
      <protection hidden="1"/>
    </xf>
    <xf numFmtId="44" fontId="33" fillId="0" borderId="3" xfId="2" applyFont="1" applyFill="1" applyBorder="1" applyAlignment="1" applyProtection="1">
      <alignment horizontal="center"/>
      <protection hidden="1"/>
    </xf>
    <xf numFmtId="44" fontId="33" fillId="0" borderId="1" xfId="2" applyFont="1" applyFill="1" applyBorder="1" applyAlignment="1" applyProtection="1">
      <alignment horizontal="center"/>
      <protection hidden="1"/>
    </xf>
    <xf numFmtId="164" fontId="33" fillId="0" borderId="3" xfId="2" applyNumberFormat="1" applyFont="1" applyFill="1" applyBorder="1" applyAlignment="1" applyProtection="1">
      <alignment horizontal="center"/>
      <protection hidden="1"/>
    </xf>
    <xf numFmtId="164" fontId="33" fillId="0" borderId="1" xfId="2" applyNumberFormat="1" applyFont="1" applyFill="1" applyBorder="1" applyAlignment="1" applyProtection="1">
      <alignment horizontal="center"/>
      <protection hidden="1"/>
    </xf>
    <xf numFmtId="164" fontId="33" fillId="0" borderId="3" xfId="0" applyNumberFormat="1" applyFont="1" applyFill="1" applyBorder="1" applyAlignment="1" applyProtection="1">
      <alignment horizontal="center"/>
      <protection hidden="1"/>
    </xf>
    <xf numFmtId="164" fontId="33" fillId="0" borderId="1" xfId="0" applyNumberFormat="1" applyFont="1" applyFill="1" applyBorder="1" applyAlignment="1" applyProtection="1">
      <alignment horizontal="center"/>
      <protection hidden="1"/>
    </xf>
    <xf numFmtId="43" fontId="33" fillId="0" borderId="3" xfId="1" applyNumberFormat="1" applyFont="1" applyFill="1" applyBorder="1" applyAlignment="1" applyProtection="1">
      <alignment horizontal="center"/>
      <protection hidden="1"/>
    </xf>
    <xf numFmtId="43" fontId="33" fillId="0" borderId="1" xfId="1" applyNumberFormat="1" applyFont="1" applyFill="1" applyBorder="1" applyAlignment="1" applyProtection="1">
      <alignment horizontal="center"/>
      <protection hidden="1"/>
    </xf>
    <xf numFmtId="164" fontId="29" fillId="0" borderId="1" xfId="0" applyNumberFormat="1" applyFont="1" applyFill="1" applyBorder="1" applyAlignment="1" applyProtection="1">
      <alignment horizontal="center"/>
      <protection hidden="1"/>
    </xf>
    <xf numFmtId="164" fontId="4" fillId="5" borderId="2" xfId="2" applyNumberFormat="1" applyFont="1" applyFill="1" applyBorder="1" applyAlignment="1" applyProtection="1">
      <alignment horizontal="center" vertical="center" wrapText="1"/>
      <protection hidden="1"/>
    </xf>
    <xf numFmtId="164" fontId="4" fillId="5" borderId="4" xfId="2" applyNumberFormat="1" applyFont="1" applyFill="1" applyBorder="1" applyAlignment="1" applyProtection="1">
      <alignment horizontal="center" vertical="center" wrapText="1"/>
      <protection hidden="1"/>
    </xf>
    <xf numFmtId="0" fontId="4" fillId="5" borderId="2" xfId="0" applyFont="1" applyFill="1" applyBorder="1" applyAlignment="1" applyProtection="1">
      <alignment horizontal="center" vertical="center"/>
      <protection hidden="1"/>
    </xf>
    <xf numFmtId="0" fontId="4" fillId="5" borderId="4" xfId="0" applyFont="1" applyFill="1" applyBorder="1" applyAlignment="1" applyProtection="1">
      <alignment horizontal="center" vertical="center"/>
      <protection hidden="1"/>
    </xf>
    <xf numFmtId="0" fontId="4" fillId="5" borderId="2" xfId="0" applyFont="1" applyFill="1" applyBorder="1" applyAlignment="1" applyProtection="1">
      <alignment horizontal="center" vertical="center" wrapText="1"/>
      <protection hidden="1"/>
    </xf>
    <xf numFmtId="0" fontId="4" fillId="5" borderId="4" xfId="0" applyFont="1" applyFill="1" applyBorder="1" applyAlignment="1" applyProtection="1">
      <alignment horizontal="center" vertical="center" wrapText="1"/>
      <protection hidden="1"/>
    </xf>
    <xf numFmtId="165" fontId="12" fillId="0" borderId="2" xfId="1" applyNumberFormat="1" applyFont="1" applyBorder="1" applyAlignment="1" applyProtection="1">
      <alignment horizontal="center"/>
      <protection hidden="1"/>
    </xf>
    <xf numFmtId="165" fontId="12" fillId="0" borderId="3" xfId="1" applyNumberFormat="1" applyFont="1" applyBorder="1" applyAlignment="1" applyProtection="1">
      <alignment horizontal="center"/>
      <protection hidden="1"/>
    </xf>
    <xf numFmtId="165" fontId="12" fillId="0" borderId="4" xfId="1" applyNumberFormat="1" applyFont="1" applyBorder="1" applyAlignment="1" applyProtection="1">
      <alignment horizontal="center"/>
      <protection hidden="1"/>
    </xf>
    <xf numFmtId="165" fontId="0" fillId="0" borderId="5" xfId="1" applyNumberFormat="1" applyFont="1" applyBorder="1" applyAlignment="1" applyProtection="1">
      <alignment horizontal="left" vertical="center" wrapText="1" indent="3"/>
      <protection hidden="1"/>
    </xf>
    <xf numFmtId="165" fontId="1" fillId="0" borderId="0" xfId="1" applyNumberFormat="1" applyFont="1" applyBorder="1" applyAlignment="1" applyProtection="1">
      <alignment horizontal="left" vertical="center" wrapText="1" indent="3"/>
      <protection hidden="1"/>
    </xf>
    <xf numFmtId="0" fontId="4" fillId="2" borderId="5" xfId="0" applyFont="1" applyFill="1" applyBorder="1" applyAlignment="1" applyProtection="1">
      <alignment horizontal="center"/>
      <protection hidden="1"/>
    </xf>
    <xf numFmtId="0" fontId="4" fillId="2" borderId="0" xfId="0" applyFont="1" applyFill="1" applyAlignment="1" applyProtection="1">
      <alignment horizontal="center"/>
      <protection hidden="1"/>
    </xf>
    <xf numFmtId="0" fontId="0" fillId="0" borderId="0" xfId="0" applyAlignment="1" applyProtection="1">
      <alignment horizontal="left" wrapText="1"/>
      <protection hidden="1"/>
    </xf>
    <xf numFmtId="0" fontId="4" fillId="9" borderId="37" xfId="0" applyFont="1" applyFill="1" applyBorder="1" applyAlignment="1" applyProtection="1">
      <alignment horizontal="center"/>
      <protection hidden="1"/>
    </xf>
    <xf numFmtId="0" fontId="4" fillId="9" borderId="38" xfId="0" applyFont="1" applyFill="1" applyBorder="1" applyAlignment="1" applyProtection="1">
      <alignment horizontal="center"/>
      <protection hidden="1"/>
    </xf>
    <xf numFmtId="0" fontId="4" fillId="9" borderId="39" xfId="0" applyFont="1" applyFill="1" applyBorder="1" applyAlignment="1" applyProtection="1">
      <alignment horizontal="center"/>
      <protection hidden="1"/>
    </xf>
    <xf numFmtId="0" fontId="0" fillId="0" borderId="0" xfId="0" applyAlignment="1" applyProtection="1">
      <alignment horizontal="left" vertical="top" wrapText="1"/>
      <protection hidden="1"/>
    </xf>
    <xf numFmtId="0" fontId="2" fillId="0" borderId="0" xfId="0" applyFont="1" applyAlignment="1" applyProtection="1">
      <alignment horizontal="left" vertical="top" wrapText="1"/>
      <protection hidden="1"/>
    </xf>
    <xf numFmtId="0" fontId="0" fillId="0" borderId="0" xfId="0" applyAlignment="1" applyProtection="1">
      <alignment horizontal="left" vertical="top"/>
      <protection hidden="1"/>
    </xf>
    <xf numFmtId="164" fontId="0" fillId="9" borderId="51" xfId="2" applyNumberFormat="1" applyFont="1" applyFill="1" applyBorder="1" applyAlignment="1" applyProtection="1">
      <alignment horizontal="center"/>
      <protection hidden="1"/>
    </xf>
    <xf numFmtId="164" fontId="0" fillId="9" borderId="52" xfId="2" applyNumberFormat="1" applyFont="1" applyFill="1" applyBorder="1" applyAlignment="1" applyProtection="1">
      <alignment horizontal="center"/>
      <protection hidden="1"/>
    </xf>
    <xf numFmtId="164" fontId="0" fillId="9" borderId="53" xfId="2" applyNumberFormat="1" applyFont="1" applyFill="1" applyBorder="1" applyAlignment="1" applyProtection="1">
      <alignment horizontal="center"/>
      <protection hidden="1"/>
    </xf>
    <xf numFmtId="164" fontId="2" fillId="9" borderId="62" xfId="2" applyNumberFormat="1" applyFont="1" applyFill="1" applyBorder="1" applyAlignment="1" applyProtection="1">
      <alignment horizontal="center"/>
      <protection hidden="1"/>
    </xf>
    <xf numFmtId="164" fontId="2" fillId="9" borderId="50" xfId="2" applyNumberFormat="1" applyFont="1" applyFill="1" applyBorder="1" applyAlignment="1" applyProtection="1">
      <alignment horizontal="center"/>
      <protection hidden="1"/>
    </xf>
    <xf numFmtId="164" fontId="2" fillId="9" borderId="55" xfId="2" applyNumberFormat="1" applyFont="1" applyFill="1" applyBorder="1" applyAlignment="1" applyProtection="1">
      <alignment horizontal="center"/>
      <protection hidden="1"/>
    </xf>
    <xf numFmtId="0" fontId="0" fillId="9" borderId="37" xfId="0" applyFill="1" applyBorder="1" applyAlignment="1" applyProtection="1">
      <alignment horizontal="center"/>
      <protection hidden="1"/>
    </xf>
    <xf numFmtId="0" fontId="0" fillId="9" borderId="38" xfId="0" applyFill="1" applyBorder="1" applyAlignment="1" applyProtection="1">
      <alignment horizontal="center"/>
      <protection hidden="1"/>
    </xf>
    <xf numFmtId="0" fontId="0" fillId="9" borderId="39" xfId="0" applyFill="1" applyBorder="1" applyAlignment="1" applyProtection="1">
      <alignment horizontal="center"/>
      <protection hidden="1"/>
    </xf>
  </cellXfs>
  <cellStyles count="5">
    <cellStyle name="Comma" xfId="1" builtinId="3"/>
    <cellStyle name="Currency" xfId="2" builtinId="4"/>
    <cellStyle name="Normal" xfId="0" builtinId="0"/>
    <cellStyle name="Normal 2" xfId="4"/>
    <cellStyle name="Percent" xfId="3" builtinId="5"/>
  </cellStyles>
  <dxfs count="95">
    <dxf>
      <font>
        <b/>
        <i val="0"/>
        <color rgb="FFFF0000"/>
      </font>
    </dxf>
    <dxf>
      <font>
        <b/>
        <i val="0"/>
        <color rgb="FFFF0000"/>
      </font>
    </dxf>
    <dxf>
      <font>
        <color auto="1"/>
      </font>
      <fill>
        <patternFill>
          <bgColor theme="1"/>
        </patternFill>
      </fill>
      <border>
        <left style="thin">
          <color auto="1"/>
        </left>
        <right style="thin">
          <color auto="1"/>
        </right>
        <top style="thin">
          <color auto="1"/>
        </top>
        <bottom style="thin">
          <color auto="1"/>
        </bottom>
        <vertical/>
        <horizontal/>
      </border>
    </dxf>
    <dxf>
      <border>
        <right style="thin">
          <color auto="1"/>
        </right>
        <top style="thin">
          <color auto="1"/>
        </top>
        <bottom style="thin">
          <color auto="1"/>
        </bottom>
        <vertical/>
        <horizontal/>
      </border>
    </dxf>
    <dxf>
      <border>
        <right style="thin">
          <color auto="1"/>
        </right>
        <top style="thin">
          <color auto="1"/>
        </top>
        <bottom style="thin">
          <color auto="1"/>
        </bottom>
        <vertical/>
        <horizontal/>
      </border>
    </dxf>
    <dxf>
      <border>
        <left style="thin">
          <color auto="1"/>
        </left>
        <top style="thin">
          <color auto="1"/>
        </top>
        <bottom style="thin">
          <color auto="1"/>
        </bottom>
        <vertical/>
        <horizontal/>
      </border>
    </dxf>
    <dxf>
      <border>
        <left style="thin">
          <color auto="1"/>
        </lef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color theme="0" tint="-0.14996795556505021"/>
      </font>
      <fill>
        <patternFill>
          <bgColor theme="0" tint="-0.14996795556505021"/>
        </patternFill>
      </fill>
      <border>
        <left style="thin">
          <color auto="1"/>
        </left>
        <right style="thin">
          <color auto="1"/>
        </right>
        <top style="thin">
          <color auto="1"/>
        </top>
        <bottom style="thin">
          <color auto="1"/>
        </bottom>
        <vertical/>
        <horizontal/>
      </border>
    </dxf>
    <dxf>
      <font>
        <color auto="1"/>
      </font>
      <fill>
        <patternFill>
          <bgColor theme="1"/>
        </patternFill>
      </fill>
      <border>
        <left style="thin">
          <color auto="1"/>
        </left>
        <right style="thin">
          <color auto="1"/>
        </right>
        <top style="thin">
          <color auto="1"/>
        </top>
        <bottom style="thin">
          <color auto="1"/>
        </bottom>
        <vertical/>
        <horizontal/>
      </border>
    </dxf>
    <dxf>
      <border>
        <right style="thin">
          <color auto="1"/>
        </right>
        <top style="thin">
          <color auto="1"/>
        </top>
        <bottom style="thin">
          <color auto="1"/>
        </bottom>
        <vertical/>
        <horizontal/>
      </border>
    </dxf>
    <dxf>
      <border>
        <right style="thin">
          <color auto="1"/>
        </right>
        <top style="thin">
          <color auto="1"/>
        </top>
        <bottom style="thin">
          <color auto="1"/>
        </bottom>
        <vertical/>
        <horizontal/>
      </border>
    </dxf>
    <dxf>
      <border>
        <left style="thin">
          <color auto="1"/>
        </left>
        <top style="thin">
          <color auto="1"/>
        </top>
        <bottom style="thin">
          <color auto="1"/>
        </bottom>
        <vertical/>
        <horizontal/>
      </border>
    </dxf>
    <dxf>
      <border>
        <left style="thin">
          <color auto="1"/>
        </lef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color theme="0" tint="-0.14996795556505021"/>
      </font>
      <fill>
        <patternFill>
          <bgColor theme="0" tint="-0.14996795556505021"/>
        </patternFill>
      </fill>
      <border>
        <left style="thin">
          <color auto="1"/>
        </left>
        <right style="thin">
          <color auto="1"/>
        </right>
        <top style="thin">
          <color auto="1"/>
        </top>
        <bottom style="thin">
          <color auto="1"/>
        </bottom>
        <vertical/>
        <horizontal/>
      </border>
    </dxf>
    <dxf>
      <font>
        <color auto="1"/>
      </font>
      <fill>
        <patternFill>
          <bgColor theme="1"/>
        </patternFill>
      </fill>
      <border>
        <left style="thin">
          <color auto="1"/>
        </left>
        <right style="thin">
          <color auto="1"/>
        </right>
        <top style="thin">
          <color auto="1"/>
        </top>
        <bottom style="thin">
          <color auto="1"/>
        </bottom>
        <vertical/>
        <horizontal/>
      </border>
    </dxf>
    <dxf>
      <border>
        <right style="thin">
          <color auto="1"/>
        </right>
        <top style="thin">
          <color auto="1"/>
        </top>
        <bottom style="thin">
          <color auto="1"/>
        </bottom>
        <vertical/>
        <horizontal/>
      </border>
    </dxf>
    <dxf>
      <border>
        <right style="thin">
          <color auto="1"/>
        </right>
        <top style="thin">
          <color auto="1"/>
        </top>
        <bottom style="thin">
          <color auto="1"/>
        </bottom>
        <vertical/>
        <horizontal/>
      </border>
    </dxf>
    <dxf>
      <border>
        <left style="thin">
          <color auto="1"/>
        </left>
        <top style="thin">
          <color auto="1"/>
        </top>
        <bottom style="thin">
          <color auto="1"/>
        </bottom>
        <vertical/>
        <horizontal/>
      </border>
    </dxf>
    <dxf>
      <border>
        <left style="thin">
          <color auto="1"/>
        </lef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color theme="0" tint="-0.14996795556505021"/>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strike/>
        <color rgb="FFFF0000"/>
      </font>
      <fill>
        <patternFill>
          <bgColor theme="1"/>
        </patternFill>
      </fill>
    </dxf>
    <dxf>
      <font>
        <strike/>
        <color rgb="FFFF0000"/>
      </font>
      <fill>
        <patternFill>
          <bgColor theme="1"/>
        </patternFill>
      </fill>
    </dxf>
    <dxf>
      <font>
        <strike/>
        <color rgb="FFFF0000"/>
      </font>
      <fill>
        <patternFill>
          <bgColor theme="1"/>
        </patternFill>
      </fill>
    </dxf>
    <dxf>
      <font>
        <strike/>
        <color rgb="FFFF0000"/>
      </font>
      <fill>
        <patternFill>
          <bgColor theme="1"/>
        </patternFill>
      </fill>
    </dxf>
    <dxf>
      <font>
        <strike/>
        <color rgb="FFFF0000"/>
      </font>
      <fill>
        <patternFill>
          <bgColor theme="1"/>
        </patternFill>
      </fill>
    </dxf>
    <dxf>
      <font>
        <strike/>
        <color rgb="FFFF0000"/>
      </font>
      <fill>
        <patternFill>
          <bgColor theme="1"/>
        </patternFill>
      </fill>
    </dxf>
    <dxf>
      <font>
        <strike/>
        <color rgb="FFFF0000"/>
      </font>
      <fill>
        <patternFill>
          <bgColor theme="1"/>
        </patternFill>
      </fill>
    </dxf>
    <dxf>
      <font>
        <strike/>
        <color rgb="FFFF0000"/>
      </font>
      <fill>
        <patternFill>
          <bgColor theme="1"/>
        </patternFill>
      </fill>
    </dxf>
    <dxf>
      <font>
        <strike/>
        <color rgb="FFFF0000"/>
      </font>
      <fill>
        <patternFill>
          <bgColor theme="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ont>
        <strike/>
        <color rgb="FFFF0000"/>
      </font>
      <fill>
        <patternFill>
          <bgColor theme="1"/>
        </patternFill>
      </fill>
    </dxf>
    <dxf>
      <font>
        <strike/>
        <color rgb="FFFF0000"/>
      </font>
      <fill>
        <patternFill>
          <bgColor theme="1"/>
        </patternFill>
      </fill>
    </dxf>
    <dxf>
      <font>
        <strike/>
        <color rgb="FFFF0000"/>
      </font>
      <fill>
        <patternFill>
          <bgColor theme="1"/>
        </patternFill>
      </fill>
    </dxf>
    <dxf>
      <font>
        <strike/>
        <color rgb="FFFF0000"/>
      </font>
      <fill>
        <patternFill>
          <bgColor theme="1"/>
        </patternFill>
      </fill>
    </dxf>
    <dxf>
      <font>
        <strike/>
        <color rgb="FFFF0000"/>
      </font>
      <fill>
        <patternFill>
          <bgColor theme="1"/>
        </patternFill>
      </fill>
    </dxf>
    <dxf>
      <font>
        <strike/>
        <color rgb="FFFF0000"/>
      </font>
      <fill>
        <patternFill>
          <bgColor theme="1"/>
        </patternFill>
      </fill>
    </dxf>
    <dxf>
      <font>
        <strike/>
        <color rgb="FFFF0000"/>
      </font>
      <fill>
        <patternFill>
          <bgColor theme="1"/>
        </patternFill>
      </fill>
    </dxf>
    <dxf>
      <font>
        <strike/>
        <color rgb="FFFF0000"/>
      </font>
      <fill>
        <patternFill>
          <bgColor theme="1"/>
        </patternFill>
      </fill>
    </dxf>
    <dxf>
      <font>
        <color rgb="FF006100"/>
      </font>
      <fill>
        <patternFill>
          <bgColor rgb="FFC6EFCE"/>
        </patternFill>
      </fill>
    </dxf>
    <dxf>
      <font>
        <strike val="0"/>
        <color rgb="FFFF0000"/>
      </font>
      <fill>
        <patternFill>
          <bgColor theme="1"/>
        </patternFill>
      </fill>
    </dxf>
    <dxf>
      <font>
        <strike/>
        <color rgb="FFFF0000"/>
      </font>
      <fill>
        <patternFill>
          <bgColor theme="1"/>
        </patternFill>
      </fill>
    </dxf>
    <dxf>
      <font>
        <strike/>
        <color rgb="FFFF0000"/>
      </font>
      <fill>
        <patternFill patternType="solid">
          <bgColor theme="1"/>
        </patternFill>
      </fill>
    </dxf>
    <dxf>
      <font>
        <strike/>
        <color rgb="FFFF0000"/>
      </font>
      <fill>
        <patternFill patternType="solid">
          <bgColor theme="1"/>
        </patternFill>
      </fill>
    </dxf>
    <dxf>
      <font>
        <strike/>
        <color rgb="FFFF0000"/>
      </font>
      <fill>
        <patternFill patternType="solid">
          <bgColor theme="1"/>
        </patternFill>
      </fill>
    </dxf>
    <dxf>
      <font>
        <strike/>
        <color rgb="FFFF0000"/>
      </font>
      <numFmt numFmtId="0" formatCode="General"/>
      <fill>
        <patternFill>
          <bgColor theme="1"/>
        </patternFill>
      </fill>
    </dxf>
    <dxf>
      <fill>
        <patternFill>
          <bgColor rgb="FFFFC000"/>
        </patternFill>
      </fill>
    </dxf>
    <dxf>
      <fill>
        <patternFill>
          <bgColor rgb="FFFFC000"/>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C000"/>
        </patternFill>
      </fill>
    </dxf>
  </dxfs>
  <tableStyles count="0" defaultTableStyle="TableStyleMedium2" defaultPivotStyle="PivotStyleLight16"/>
  <colors>
    <mruColors>
      <color rgb="FF00AB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53340</xdr:colOff>
      <xdr:row>1</xdr:row>
      <xdr:rowOff>7620</xdr:rowOff>
    </xdr:from>
    <xdr:to>
      <xdr:col>2</xdr:col>
      <xdr:colOff>1008739</xdr:colOff>
      <xdr:row>5</xdr:row>
      <xdr:rowOff>106680</xdr:rowOff>
    </xdr:to>
    <xdr:pic>
      <xdr:nvPicPr>
        <xdr:cNvPr id="6" name="Picture 5">
          <a:extLst>
            <a:ext uri="{FF2B5EF4-FFF2-40B4-BE49-F238E27FC236}">
              <a16:creationId xmlns:a16="http://schemas.microsoft.com/office/drawing/2014/main" id="{1EE64667-78F8-426A-A910-9F7F8B343C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 y="190500"/>
          <a:ext cx="2624179" cy="830580"/>
        </a:xfrm>
        <a:prstGeom prst="rect">
          <a:avLst/>
        </a:prstGeom>
      </xdr:spPr>
    </xdr:pic>
    <xdr:clientData/>
  </xdr:twoCellAnchor>
  <xdr:twoCellAnchor editAs="oneCell">
    <xdr:from>
      <xdr:col>4</xdr:col>
      <xdr:colOff>967740</xdr:colOff>
      <xdr:row>0</xdr:row>
      <xdr:rowOff>80010</xdr:rowOff>
    </xdr:from>
    <xdr:to>
      <xdr:col>6</xdr:col>
      <xdr:colOff>350519</xdr:colOff>
      <xdr:row>6</xdr:row>
      <xdr:rowOff>106716</xdr:rowOff>
    </xdr:to>
    <xdr:pic>
      <xdr:nvPicPr>
        <xdr:cNvPr id="5" name="Picture 4">
          <a:extLst>
            <a:ext uri="{FF2B5EF4-FFF2-40B4-BE49-F238E27FC236}">
              <a16:creationId xmlns:a16="http://schemas.microsoft.com/office/drawing/2014/main" id="{50E5EA8F-302D-46D8-BC2C-8DDD4025A8DB}"/>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723" t="19048" r="8867" b="16929"/>
        <a:stretch/>
      </xdr:blipFill>
      <xdr:spPr>
        <a:xfrm>
          <a:off x="4701540" y="80010"/>
          <a:ext cx="1878329" cy="1169706"/>
        </a:xfrm>
        <a:prstGeom prst="rect">
          <a:avLst/>
        </a:prstGeom>
      </xdr:spPr>
    </xdr:pic>
    <xdr:clientData/>
  </xdr:twoCellAnchor>
  <xdr:twoCellAnchor>
    <xdr:from>
      <xdr:col>0</xdr:col>
      <xdr:colOff>0</xdr:colOff>
      <xdr:row>12</xdr:row>
      <xdr:rowOff>0</xdr:rowOff>
    </xdr:from>
    <xdr:to>
      <xdr:col>7</xdr:col>
      <xdr:colOff>7620</xdr:colOff>
      <xdr:row>21</xdr:row>
      <xdr:rowOff>137160</xdr:rowOff>
    </xdr:to>
    <xdr:sp macro="" textlink="">
      <xdr:nvSpPr>
        <xdr:cNvPr id="7" name="TextBox 6">
          <a:extLst>
            <a:ext uri="{FF2B5EF4-FFF2-40B4-BE49-F238E27FC236}">
              <a16:creationId xmlns:a16="http://schemas.microsoft.com/office/drawing/2014/main" id="{00000000-0008-0000-0000-000003000000}"/>
            </a:ext>
          </a:extLst>
        </xdr:cNvPr>
        <xdr:cNvSpPr txBox="1"/>
      </xdr:nvSpPr>
      <xdr:spPr>
        <a:xfrm>
          <a:off x="0" y="2362200"/>
          <a:ext cx="6789420" cy="17830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100">
              <a:solidFill>
                <a:schemeClr val="dk1"/>
              </a:solidFill>
              <a:effectLst/>
              <a:latin typeface="+mn-lt"/>
              <a:ea typeface="+mn-ea"/>
              <a:cs typeface="+mn-cs"/>
            </a:rPr>
            <a:t>ARB and B&amp;R are CPA firms who enjoy a collaborative</a:t>
          </a:r>
          <a:r>
            <a:rPr lang="en-US" sz="1100" baseline="0">
              <a:solidFill>
                <a:schemeClr val="dk1"/>
              </a:solidFill>
              <a:effectLst/>
              <a:latin typeface="+mn-lt"/>
              <a:ea typeface="+mn-ea"/>
              <a:cs typeface="+mn-cs"/>
            </a:rPr>
            <a:t> relationship.  </a:t>
          </a:r>
          <a:r>
            <a:rPr lang="en-US" sz="1100">
              <a:solidFill>
                <a:schemeClr val="dk1"/>
              </a:solidFill>
              <a:effectLst/>
              <a:latin typeface="+mn-lt"/>
              <a:ea typeface="+mn-ea"/>
              <a:cs typeface="+mn-cs"/>
            </a:rPr>
            <a:t>We are happy to have worked together to create</a:t>
          </a:r>
          <a:r>
            <a:rPr lang="en-US" sz="1100" baseline="0">
              <a:solidFill>
                <a:schemeClr val="dk1"/>
              </a:solidFill>
              <a:effectLst/>
              <a:latin typeface="+mn-lt"/>
              <a:ea typeface="+mn-ea"/>
              <a:cs typeface="+mn-cs"/>
            </a:rPr>
            <a:t> t</a:t>
          </a:r>
          <a:r>
            <a:rPr lang="en-US" sz="1100">
              <a:solidFill>
                <a:schemeClr val="dk1"/>
              </a:solidFill>
              <a:effectLst/>
              <a:latin typeface="+mn-lt"/>
              <a:ea typeface="+mn-ea"/>
              <a:cs typeface="+mn-cs"/>
            </a:rPr>
            <a:t>his comprehensive tool for loan forgiveness. Please note, the Tool is not a “Precision Tool.” It</a:t>
          </a:r>
          <a:r>
            <a:rPr lang="en-US" sz="1100" baseline="0">
              <a:solidFill>
                <a:schemeClr val="dk1"/>
              </a:solidFill>
              <a:effectLst/>
              <a:latin typeface="+mn-lt"/>
              <a:ea typeface="+mn-ea"/>
              <a:cs typeface="+mn-cs"/>
            </a:rPr>
            <a:t> has been prepared using the CARES Act, the SBAs Paycheck Protection Program Loan Forgiveness Application, as well as any other relevant guidance available as of May 18, 2020. Additional guidance issued by the SBA and Treasury Department after May 18, 2020 may materially impact the loan forgiveness calculations. Please see the tab labeled "Significant Assumptions" for a list of assumptions that may change as official guidance is released. </a:t>
          </a:r>
          <a:r>
            <a:rPr lang="en-US" sz="1100">
              <a:solidFill>
                <a:schemeClr val="dk1"/>
              </a:solidFill>
              <a:effectLst/>
              <a:latin typeface="+mn-lt"/>
              <a:ea typeface="+mn-ea"/>
              <a:cs typeface="+mn-cs"/>
            </a:rPr>
            <a:t>For actual loan forgiveness, please verify the information provided in these calculations to ensure its accuracy. </a:t>
          </a:r>
          <a:r>
            <a:rPr lang="en-US" sz="1100" baseline="0">
              <a:solidFill>
                <a:schemeClr val="dk1"/>
              </a:solidFill>
              <a:effectLst/>
              <a:latin typeface="+mn-lt"/>
              <a:ea typeface="+mn-ea"/>
              <a:cs typeface="+mn-cs"/>
            </a:rPr>
            <a:t>We hope you find the tool useful and</a:t>
          </a:r>
          <a:r>
            <a:rPr lang="en-US" sz="1100">
              <a:solidFill>
                <a:schemeClr val="dk1"/>
              </a:solidFill>
              <a:effectLst/>
              <a:latin typeface="+mn-lt"/>
              <a:ea typeface="+mn-ea"/>
              <a:cs typeface="+mn-cs"/>
            </a:rPr>
            <a:t> look forward to assisting you with these calculations. Please do not hesitate to contact us with questions.  </a:t>
          </a:r>
          <a:endParaRPr lang="en-US">
            <a:effectLst/>
          </a:endParaRPr>
        </a:p>
      </xdr:txBody>
    </xdr:sp>
    <xdr:clientData/>
  </xdr:twoCellAnchor>
  <xdr:twoCellAnchor>
    <xdr:from>
      <xdr:col>1</xdr:col>
      <xdr:colOff>9525</xdr:colOff>
      <xdr:row>21</xdr:row>
      <xdr:rowOff>142875</xdr:rowOff>
    </xdr:from>
    <xdr:to>
      <xdr:col>6</xdr:col>
      <xdr:colOff>9525</xdr:colOff>
      <xdr:row>36</xdr:row>
      <xdr:rowOff>0</xdr:rowOff>
    </xdr:to>
    <xdr:sp macro="" textlink="">
      <xdr:nvSpPr>
        <xdr:cNvPr id="8" name="TextBox 7">
          <a:extLst>
            <a:ext uri="{FF2B5EF4-FFF2-40B4-BE49-F238E27FC236}">
              <a16:creationId xmlns:a16="http://schemas.microsoft.com/office/drawing/2014/main" id="{00000000-0008-0000-0000-000002000000}"/>
            </a:ext>
          </a:extLst>
        </xdr:cNvPr>
        <xdr:cNvSpPr txBox="1"/>
      </xdr:nvSpPr>
      <xdr:spPr>
        <a:xfrm>
          <a:off x="390525" y="4295775"/>
          <a:ext cx="5848350" cy="2714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INSTRUCTIONS:</a:t>
          </a:r>
        </a:p>
        <a:p>
          <a:r>
            <a:rPr lang="en-US" sz="1100"/>
            <a:t>(1)</a:t>
          </a:r>
          <a:r>
            <a:rPr lang="en-US" sz="1100" baseline="0"/>
            <a:t> Fill in the highlighted cells below.</a:t>
          </a:r>
        </a:p>
        <a:p>
          <a:pPr marL="0" marR="0" lvl="0" indent="0" defTabSz="914400" eaLnBrk="1" fontAlgn="auto" latinLnBrk="0" hangingPunct="1">
            <a:lnSpc>
              <a:spcPct val="100000"/>
            </a:lnSpc>
            <a:spcBef>
              <a:spcPts val="0"/>
            </a:spcBef>
            <a:spcAft>
              <a:spcPts val="0"/>
            </a:spcAft>
            <a:buClrTx/>
            <a:buSzTx/>
            <a:buFontTx/>
            <a:buNone/>
            <a:tabLst/>
            <a:defRPr/>
          </a:pPr>
          <a:r>
            <a:rPr lang="en-US" sz="1100" b="1" i="0" baseline="0">
              <a:solidFill>
                <a:sysClr val="windowText" lastClr="000000"/>
              </a:solidFill>
              <a:effectLst/>
              <a:latin typeface="+mn-lt"/>
              <a:ea typeface="+mn-ea"/>
              <a:cs typeface="+mn-cs"/>
            </a:rPr>
            <a:t>Additional Information: </a:t>
          </a:r>
          <a:r>
            <a:rPr lang="en-US" sz="1100" i="0" baseline="0">
              <a:solidFill>
                <a:sysClr val="windowText" lastClr="000000"/>
              </a:solidFill>
              <a:effectLst/>
              <a:latin typeface="+mn-lt"/>
              <a:ea typeface="+mn-ea"/>
              <a:cs typeface="+mn-cs"/>
            </a:rPr>
            <a:t>In </a:t>
          </a:r>
          <a:r>
            <a:rPr lang="en-US" sz="1100" i="0" baseline="0">
              <a:solidFill>
                <a:schemeClr val="dk1"/>
              </a:solidFill>
              <a:effectLst/>
              <a:latin typeface="+mn-lt"/>
              <a:ea typeface="+mn-ea"/>
              <a:cs typeface="+mn-cs"/>
            </a:rPr>
            <a:t>the End of Next Pay Period Box, enter the last day of your first payroll cycle following the first date in which loan proceeds are received. </a:t>
          </a:r>
          <a:endParaRPr lang="en-US" sz="1100" i="0" baseline="0"/>
        </a:p>
        <a:p>
          <a:r>
            <a:rPr lang="en-US" sz="1100" baseline="0"/>
            <a:t>(2)  Read the "Introduction" to loan forgiveness to understand the various calculations.</a:t>
          </a:r>
        </a:p>
        <a:p>
          <a:pPr lvl="0"/>
          <a:r>
            <a:rPr lang="en-US" sz="1100" baseline="0"/>
            <a:t>(3)  Complete the "Forgivable Cost Base" tab to calculate the amount of costs available for forgiveness.</a:t>
          </a:r>
        </a:p>
        <a:p>
          <a:r>
            <a:rPr lang="en-US" sz="1100" baseline="0"/>
            <a:t>(4)  Complete "Step 1" and "Step 2" to determine limitations based on full-time equivalents and compensation by filling in the highlighted cells. </a:t>
          </a:r>
        </a:p>
        <a:p>
          <a:r>
            <a:rPr lang="en-US" sz="1100" baseline="0">
              <a:solidFill>
                <a:sysClr val="windowText" lastClr="000000"/>
              </a:solidFill>
            </a:rPr>
            <a:t>(5) Complete "Step 3" by inputting forecasted and actual pay period amounts as weeks progress to calculate your forgiveness reduction and payroll amounts eligible for forgiveness. </a:t>
          </a:r>
        </a:p>
        <a:p>
          <a:pPr lvl="0"/>
          <a:r>
            <a:rPr lang="en-US" sz="1100" baseline="0"/>
            <a:t>(6)  Once finished, the "SBA App Pg 3 and 6" tab will calculate your estimated amount of loan forgiveness.</a:t>
          </a:r>
        </a:p>
        <a:p>
          <a:pPr lvl="0"/>
          <a:r>
            <a:rPr lang="en-US" sz="1100" baseline="0"/>
            <a:t>(7)  The "SBA Table 1",  "SBA Table 2" and "Owner Table" tabs are for your information and should be retained as support for your Loan Forgiveness Application.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14</xdr:col>
      <xdr:colOff>228600</xdr:colOff>
      <xdr:row>1</xdr:row>
      <xdr:rowOff>66675</xdr:rowOff>
    </xdr:from>
    <xdr:to>
      <xdr:col>14</xdr:col>
      <xdr:colOff>504790</xdr:colOff>
      <xdr:row>2</xdr:row>
      <xdr:rowOff>161888</xdr:rowOff>
    </xdr:to>
    <xdr:pic>
      <xdr:nvPicPr>
        <xdr:cNvPr id="2" name="Picture 1">
          <a:extLst>
            <a:ext uri="{FF2B5EF4-FFF2-40B4-BE49-F238E27FC236}">
              <a16:creationId xmlns:a16="http://schemas.microsoft.com/office/drawing/2014/main" id="{EB5FA06B-9F66-416B-BA05-F743B274484D}"/>
            </a:ext>
          </a:extLst>
        </xdr:cNvPr>
        <xdr:cNvPicPr>
          <a:picLocks noChangeAspect="1"/>
        </xdr:cNvPicPr>
      </xdr:nvPicPr>
      <xdr:blipFill>
        <a:blip xmlns:r="http://schemas.openxmlformats.org/officeDocument/2006/relationships" r:embed="rId1"/>
        <a:stretch>
          <a:fillRect/>
        </a:stretch>
      </xdr:blipFill>
      <xdr:spPr>
        <a:xfrm>
          <a:off x="13134975" y="257175"/>
          <a:ext cx="276190" cy="295238"/>
        </a:xfrm>
        <a:prstGeom prst="rect">
          <a:avLst/>
        </a:prstGeom>
      </xdr:spPr>
    </xdr:pic>
    <xdr:clientData/>
  </xdr:twoCellAnchor>
  <xdr:twoCellAnchor>
    <xdr:from>
      <xdr:col>15</xdr:col>
      <xdr:colOff>257175</xdr:colOff>
      <xdr:row>1</xdr:row>
      <xdr:rowOff>47625</xdr:rowOff>
    </xdr:from>
    <xdr:to>
      <xdr:col>15</xdr:col>
      <xdr:colOff>533365</xdr:colOff>
      <xdr:row>2</xdr:row>
      <xdr:rowOff>133314</xdr:rowOff>
    </xdr:to>
    <xdr:pic>
      <xdr:nvPicPr>
        <xdr:cNvPr id="3" name="Picture 2">
          <a:extLst>
            <a:ext uri="{FF2B5EF4-FFF2-40B4-BE49-F238E27FC236}">
              <a16:creationId xmlns:a16="http://schemas.microsoft.com/office/drawing/2014/main" id="{5FAA029D-D7E9-431D-B3C8-1A54E58C286D}"/>
            </a:ext>
          </a:extLst>
        </xdr:cNvPr>
        <xdr:cNvPicPr>
          <a:picLocks noChangeAspect="1"/>
        </xdr:cNvPicPr>
      </xdr:nvPicPr>
      <xdr:blipFill>
        <a:blip xmlns:r="http://schemas.openxmlformats.org/officeDocument/2006/relationships" r:embed="rId2"/>
        <a:stretch>
          <a:fillRect/>
        </a:stretch>
      </xdr:blipFill>
      <xdr:spPr>
        <a:xfrm>
          <a:off x="13887450" y="238125"/>
          <a:ext cx="276190" cy="285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18209</xdr:colOff>
      <xdr:row>45</xdr:row>
      <xdr:rowOff>160833</xdr:rowOff>
    </xdr:to>
    <xdr:pic>
      <xdr:nvPicPr>
        <xdr:cNvPr id="2" name="Picture 1">
          <a:extLst>
            <a:ext uri="{FF2B5EF4-FFF2-40B4-BE49-F238E27FC236}">
              <a16:creationId xmlns:a16="http://schemas.microsoft.com/office/drawing/2014/main" id="{8DEFCCCE-C971-4FC8-8003-BCDD79B0A354}"/>
            </a:ext>
          </a:extLst>
        </xdr:cNvPr>
        <xdr:cNvPicPr>
          <a:picLocks noChangeAspect="1"/>
        </xdr:cNvPicPr>
      </xdr:nvPicPr>
      <xdr:blipFill>
        <a:blip xmlns:r="http://schemas.openxmlformats.org/officeDocument/2006/relationships" r:embed="rId1"/>
        <a:stretch>
          <a:fillRect/>
        </a:stretch>
      </xdr:blipFill>
      <xdr:spPr>
        <a:xfrm>
          <a:off x="0" y="0"/>
          <a:ext cx="6723809" cy="87333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129540</xdr:rowOff>
    </xdr:from>
    <xdr:to>
      <xdr:col>0</xdr:col>
      <xdr:colOff>2624179</xdr:colOff>
      <xdr:row>5</xdr:row>
      <xdr:rowOff>45720</xdr:rowOff>
    </xdr:to>
    <xdr:pic>
      <xdr:nvPicPr>
        <xdr:cNvPr id="4" name="Picture 3">
          <a:extLst>
            <a:ext uri="{FF2B5EF4-FFF2-40B4-BE49-F238E27FC236}">
              <a16:creationId xmlns:a16="http://schemas.microsoft.com/office/drawing/2014/main" id="{D0DF3077-BA50-450B-87B9-B5095EAA95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29540"/>
          <a:ext cx="2624179" cy="830580"/>
        </a:xfrm>
        <a:prstGeom prst="rect">
          <a:avLst/>
        </a:prstGeom>
      </xdr:spPr>
    </xdr:pic>
    <xdr:clientData/>
  </xdr:twoCellAnchor>
  <xdr:twoCellAnchor editAs="oneCell">
    <xdr:from>
      <xdr:col>1</xdr:col>
      <xdr:colOff>670560</xdr:colOff>
      <xdr:row>0</xdr:row>
      <xdr:rowOff>53340</xdr:rowOff>
    </xdr:from>
    <xdr:to>
      <xdr:col>4</xdr:col>
      <xdr:colOff>106679</xdr:colOff>
      <xdr:row>6</xdr:row>
      <xdr:rowOff>80046</xdr:rowOff>
    </xdr:to>
    <xdr:pic>
      <xdr:nvPicPr>
        <xdr:cNvPr id="3" name="Picture 2">
          <a:extLst>
            <a:ext uri="{FF2B5EF4-FFF2-40B4-BE49-F238E27FC236}">
              <a16:creationId xmlns:a16="http://schemas.microsoft.com/office/drawing/2014/main" id="{07902AB1-C7C0-4C23-B366-9EB58C1FF994}"/>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723" t="19048" r="8867" b="16929"/>
        <a:stretch/>
      </xdr:blipFill>
      <xdr:spPr>
        <a:xfrm>
          <a:off x="5562600" y="53340"/>
          <a:ext cx="1950719" cy="11239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36</xdr:col>
      <xdr:colOff>495300</xdr:colOff>
      <xdr:row>63</xdr:row>
      <xdr:rowOff>85725</xdr:rowOff>
    </xdr:from>
    <xdr:to>
      <xdr:col>36</xdr:col>
      <xdr:colOff>504825</xdr:colOff>
      <xdr:row>64</xdr:row>
      <xdr:rowOff>123825</xdr:rowOff>
    </xdr:to>
    <xdr:cxnSp macro="">
      <xdr:nvCxnSpPr>
        <xdr:cNvPr id="3" name="Straight Arrow Connector 2">
          <a:extLst>
            <a:ext uri="{FF2B5EF4-FFF2-40B4-BE49-F238E27FC236}">
              <a16:creationId xmlns:a16="http://schemas.microsoft.com/office/drawing/2014/main" id="{61883F07-9000-46D2-8AE9-EC1D81D889A6}"/>
            </a:ext>
          </a:extLst>
        </xdr:cNvPr>
        <xdr:cNvCxnSpPr/>
      </xdr:nvCxnSpPr>
      <xdr:spPr>
        <a:xfrm>
          <a:off x="11849100" y="9820275"/>
          <a:ext cx="9525" cy="238125"/>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55</xdr:col>
      <xdr:colOff>133350</xdr:colOff>
      <xdr:row>71</xdr:row>
      <xdr:rowOff>76200</xdr:rowOff>
    </xdr:from>
    <xdr:to>
      <xdr:col>64</xdr:col>
      <xdr:colOff>590550</xdr:colOff>
      <xdr:row>83</xdr:row>
      <xdr:rowOff>144145</xdr:rowOff>
    </xdr:to>
    <xdr:pic>
      <xdr:nvPicPr>
        <xdr:cNvPr id="4" name="Picture 3">
          <a:extLst>
            <a:ext uri="{FF2B5EF4-FFF2-40B4-BE49-F238E27FC236}">
              <a16:creationId xmlns:a16="http://schemas.microsoft.com/office/drawing/2014/main" id="{772CA86E-4F1C-462A-8F6C-B0D408C85852}"/>
            </a:ext>
          </a:extLst>
        </xdr:cNvPr>
        <xdr:cNvPicPr/>
      </xdr:nvPicPr>
      <xdr:blipFill>
        <a:blip xmlns:r="http://schemas.openxmlformats.org/officeDocument/2006/relationships" r:embed="rId1"/>
        <a:stretch>
          <a:fillRect/>
        </a:stretch>
      </xdr:blipFill>
      <xdr:spPr>
        <a:xfrm>
          <a:off x="33947100" y="11363325"/>
          <a:ext cx="5943600" cy="2382520"/>
        </a:xfrm>
        <a:prstGeom prst="rect">
          <a:avLst/>
        </a:prstGeom>
      </xdr:spPr>
    </xdr:pic>
    <xdr:clientData/>
  </xdr:twoCellAnchor>
  <xdr:twoCellAnchor editAs="oneCell">
    <xdr:from>
      <xdr:col>55</xdr:col>
      <xdr:colOff>495300</xdr:colOff>
      <xdr:row>66</xdr:row>
      <xdr:rowOff>57150</xdr:rowOff>
    </xdr:from>
    <xdr:to>
      <xdr:col>65</xdr:col>
      <xdr:colOff>342900</xdr:colOff>
      <xdr:row>69</xdr:row>
      <xdr:rowOff>126365</xdr:rowOff>
    </xdr:to>
    <xdr:pic>
      <xdr:nvPicPr>
        <xdr:cNvPr id="5" name="Picture 4">
          <a:extLst>
            <a:ext uri="{FF2B5EF4-FFF2-40B4-BE49-F238E27FC236}">
              <a16:creationId xmlns:a16="http://schemas.microsoft.com/office/drawing/2014/main" id="{F346FFA4-711F-47A7-B093-A3843F1AB6C2}"/>
            </a:ext>
          </a:extLst>
        </xdr:cNvPr>
        <xdr:cNvPicPr/>
      </xdr:nvPicPr>
      <xdr:blipFill>
        <a:blip xmlns:r="http://schemas.openxmlformats.org/officeDocument/2006/relationships" r:embed="rId2"/>
        <a:stretch>
          <a:fillRect/>
        </a:stretch>
      </xdr:blipFill>
      <xdr:spPr>
        <a:xfrm>
          <a:off x="34309050" y="10391775"/>
          <a:ext cx="5943600" cy="64071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2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2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4" Type="http://schemas.openxmlformats.org/officeDocument/2006/relationships/drawing" Target="../drawings/drawing4.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3:K61"/>
  <sheetViews>
    <sheetView showGridLines="0" tabSelected="1" workbookViewId="0">
      <selection activeCell="C37" sqref="C37"/>
    </sheetView>
  </sheetViews>
  <sheetFormatPr defaultColWidth="9.109375" defaultRowHeight="14.4" x14ac:dyDescent="0.3"/>
  <cols>
    <col min="1" max="1" width="5.6640625" style="69" customWidth="1"/>
    <col min="2" max="3" width="18.6640625" style="69" customWidth="1"/>
    <col min="4" max="4" width="12.88671875" style="69" customWidth="1"/>
    <col min="5" max="6" width="18.6640625" style="69" customWidth="1"/>
    <col min="7" max="7" width="5.6640625" style="69" customWidth="1"/>
    <col min="8" max="9" width="9.109375" style="69"/>
    <col min="10" max="10" width="9.109375" style="85"/>
    <col min="11" max="16384" width="9.109375" style="69"/>
  </cols>
  <sheetData>
    <row r="3" spans="1:11" x14ac:dyDescent="0.3">
      <c r="J3" s="69"/>
    </row>
    <row r="4" spans="1:11" x14ac:dyDescent="0.3">
      <c r="J4" s="69"/>
    </row>
    <row r="5" spans="1:11" x14ac:dyDescent="0.3">
      <c r="J5" s="69"/>
    </row>
    <row r="6" spans="1:11" x14ac:dyDescent="0.3">
      <c r="J6" s="69"/>
    </row>
    <row r="8" spans="1:11" ht="17.399999999999999" customHeight="1" x14ac:dyDescent="0.35">
      <c r="A8" s="650"/>
      <c r="B8" s="650"/>
      <c r="C8" s="650"/>
      <c r="D8" s="650"/>
      <c r="E8" s="650"/>
      <c r="F8" s="650"/>
      <c r="G8" s="650"/>
    </row>
    <row r="9" spans="1:11" ht="18" x14ac:dyDescent="0.35">
      <c r="A9" s="651" t="s">
        <v>273</v>
      </c>
      <c r="B9" s="651"/>
      <c r="C9" s="651"/>
      <c r="D9" s="651"/>
      <c r="E9" s="651"/>
      <c r="F9" s="651"/>
      <c r="G9" s="651"/>
    </row>
    <row r="10" spans="1:11" x14ac:dyDescent="0.3">
      <c r="G10" s="532" t="s">
        <v>573</v>
      </c>
      <c r="K10" s="73"/>
    </row>
    <row r="11" spans="1:11" ht="21" x14ac:dyDescent="0.4">
      <c r="A11" s="649" t="str">
        <f>IF('Application Information'!E3="","",'Application Information'!E3)</f>
        <v/>
      </c>
      <c r="B11" s="649"/>
      <c r="C11" s="649"/>
      <c r="D11" s="649"/>
      <c r="E11" s="649"/>
      <c r="F11" s="649"/>
      <c r="G11" s="649"/>
      <c r="K11" s="73"/>
    </row>
    <row r="18" spans="8:8" x14ac:dyDescent="0.3">
      <c r="H18" s="85"/>
    </row>
    <row r="39" spans="2:11" x14ac:dyDescent="0.3">
      <c r="C39" s="83" t="s">
        <v>27</v>
      </c>
      <c r="D39" s="68"/>
      <c r="E39" s="60"/>
    </row>
    <row r="41" spans="2:11" x14ac:dyDescent="0.3">
      <c r="C41" s="83" t="s">
        <v>327</v>
      </c>
      <c r="D41" s="68"/>
      <c r="E41" s="60"/>
    </row>
    <row r="42" spans="2:11" hidden="1" x14ac:dyDescent="0.3"/>
    <row r="43" spans="2:11" s="529" customFormat="1" hidden="1" x14ac:dyDescent="0.3">
      <c r="B43" s="531" t="s">
        <v>328</v>
      </c>
      <c r="C43" s="528" t="s">
        <v>329</v>
      </c>
      <c r="D43" s="528"/>
      <c r="E43" s="533">
        <f>IF(E41="Yes",IF(E47="Weekly",IF(E49-E39=6,E49-6,E49+1),IF(E49-E39=13,E49-13,E49+1)),E39)</f>
        <v>0</v>
      </c>
      <c r="G43" s="529" t="s">
        <v>340</v>
      </c>
      <c r="K43" s="534"/>
    </row>
    <row r="44" spans="2:11" x14ac:dyDescent="0.3">
      <c r="D44" s="67"/>
      <c r="J44" s="69"/>
      <c r="K44" s="85"/>
    </row>
    <row r="45" spans="2:11" x14ac:dyDescent="0.3">
      <c r="C45" s="83" t="s">
        <v>23</v>
      </c>
      <c r="D45" s="67"/>
      <c r="E45" s="48"/>
      <c r="J45" s="69"/>
      <c r="K45" s="85"/>
    </row>
    <row r="47" spans="2:11" x14ac:dyDescent="0.3">
      <c r="C47" s="83" t="s">
        <v>199</v>
      </c>
      <c r="D47" s="67"/>
      <c r="E47" s="440"/>
    </row>
    <row r="49" spans="2:6" x14ac:dyDescent="0.3">
      <c r="C49" s="535" t="s">
        <v>200</v>
      </c>
      <c r="D49" s="500"/>
      <c r="E49" s="60"/>
      <c r="F49" s="85" t="str">
        <f>IF(E49&lt;E39,"   CAUTION: Pay Period End Date is before funding is received.",IF(E47="Weekly",IF(E49-6&gt;E39,"Pay period too far from date first loan proceeds are received. ADJUST",""),IF(E49-E39&gt;13,"Pay period too far from date first loan proceeds are received. ADJUST","")))</f>
        <v/>
      </c>
    </row>
    <row r="53" spans="2:6" x14ac:dyDescent="0.3">
      <c r="B53" s="69" t="s">
        <v>164</v>
      </c>
      <c r="D53" s="236" t="s">
        <v>187</v>
      </c>
      <c r="E53" s="236" t="s">
        <v>162</v>
      </c>
      <c r="F53" s="236" t="s">
        <v>163</v>
      </c>
    </row>
    <row r="54" spans="2:6" x14ac:dyDescent="0.3">
      <c r="B54" s="69" t="s">
        <v>186</v>
      </c>
      <c r="D54" s="236" t="s">
        <v>190</v>
      </c>
      <c r="E54" s="236" t="s">
        <v>188</v>
      </c>
      <c r="F54" s="236" t="s">
        <v>189</v>
      </c>
    </row>
    <row r="58" spans="2:6" x14ac:dyDescent="0.3">
      <c r="D58" s="85"/>
    </row>
    <row r="59" spans="2:6" x14ac:dyDescent="0.3">
      <c r="D59" s="85"/>
      <c r="E59" s="236"/>
    </row>
    <row r="60" spans="2:6" x14ac:dyDescent="0.3">
      <c r="D60" s="85"/>
    </row>
    <row r="61" spans="2:6" x14ac:dyDescent="0.3">
      <c r="D61" s="85"/>
    </row>
  </sheetData>
  <sheetProtection algorithmName="SHA-512" hashValue="64J2Aft4116/Jfy0uHgmDCAE2E5fW7evud+ucnAVi7gmuq1FoQNfdQq0w3VXsx4+kMOvFHJ8kkhAdF3f19FTUQ==" saltValue="dho1JUEnQM4J+wGHr950ag==" spinCount="100000" sheet="1" objects="1" scenarios="1"/>
  <customSheetViews>
    <customSheetView guid="{CEE72CD5-58B0-438A-AEAE-D71ADF8B05F6}" showPageBreaks="1" showGridLines="0" fitToPage="1" topLeftCell="A16">
      <selection sqref="A1:E29"/>
      <pageMargins left="0.7" right="0.7" top="0.75" bottom="0.75" header="0.3" footer="0.3"/>
      <printOptions horizontalCentered="1"/>
      <pageSetup scale="88" orientation="portrait" r:id="rId1"/>
    </customSheetView>
    <customSheetView guid="{E090AA14-E9D5-475D-A49F-1245EECBF858}">
      <selection activeCell="C25" sqref="C25"/>
      <pageMargins left="0.7" right="0.7" top="0.75" bottom="0.75" header="0.3" footer="0.3"/>
      <pageSetup orientation="portrait" r:id="rId2"/>
    </customSheetView>
  </customSheetViews>
  <mergeCells count="3">
    <mergeCell ref="A11:G11"/>
    <mergeCell ref="A8:G8"/>
    <mergeCell ref="A9:G9"/>
  </mergeCells>
  <conditionalFormatting sqref="A11:G11">
    <cfRule type="expression" dxfId="94" priority="1">
      <formula>$A$11="(YOUR COMPANY NAME)"</formula>
    </cfRule>
  </conditionalFormatting>
  <printOptions horizontalCentered="1"/>
  <pageMargins left="0.2" right="0.2" top="0.25" bottom="0.25" header="0" footer="0"/>
  <pageSetup scale="95" orientation="portrait" r:id="rId3"/>
  <drawing r:id="rId4"/>
  <legacyDrawing r:id="rId5"/>
  <extLst>
    <ext xmlns:x14="http://schemas.microsoft.com/office/spreadsheetml/2009/9/main" uri="{CCE6A557-97BC-4b89-ADB6-D9C93CAAB3DF}">
      <x14:dataValidations xmlns:xm="http://schemas.microsoft.com/office/excel/2006/main" count="2">
        <x14:dataValidation type="list" allowBlank="1" showInputMessage="1" showErrorMessage="1">
          <x14:formula1>
            <xm:f>calc!$Y$3:$Y$4</xm:f>
          </x14:formula1>
          <xm:sqref>E47</xm:sqref>
        </x14:dataValidation>
        <x14:dataValidation type="list" allowBlank="1" showInputMessage="1" showErrorMessage="1">
          <x14:formula1>
            <xm:f>calc!$AM$6:$AM$7</xm:f>
          </x14:formula1>
          <xm:sqref>E41</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Q519"/>
  <sheetViews>
    <sheetView showGridLines="0" workbookViewId="0"/>
  </sheetViews>
  <sheetFormatPr defaultColWidth="9.109375" defaultRowHeight="14.4" x14ac:dyDescent="0.3"/>
  <cols>
    <col min="1" max="1" width="24.44140625" style="69" bestFit="1" customWidth="1"/>
    <col min="2" max="2" width="9.88671875" style="235" bestFit="1" customWidth="1"/>
    <col min="3" max="3" width="5.6640625" style="603" bestFit="1" customWidth="1"/>
    <col min="4" max="4" width="11.88671875" style="604" customWidth="1"/>
    <col min="5" max="5" width="7.109375" style="605" bestFit="1" customWidth="1"/>
    <col min="6" max="6" width="6.5546875" style="612" bestFit="1" customWidth="1"/>
    <col min="7" max="7" width="5.6640625" style="69" bestFit="1" customWidth="1"/>
    <col min="8" max="8" width="19.6640625" style="459" customWidth="1"/>
    <col min="9" max="18" width="0" style="69" hidden="1" customWidth="1"/>
    <col min="19" max="16384" width="9.109375" style="69"/>
  </cols>
  <sheetData>
    <row r="1" spans="1:17" ht="45" customHeight="1" x14ac:dyDescent="0.3">
      <c r="A1" s="595" t="s">
        <v>370</v>
      </c>
      <c r="B1" s="596" t="s">
        <v>432</v>
      </c>
      <c r="C1" s="772" t="s">
        <v>371</v>
      </c>
      <c r="D1" s="773"/>
      <c r="E1" s="774" t="s">
        <v>372</v>
      </c>
      <c r="F1" s="775"/>
      <c r="G1" s="776" t="s">
        <v>433</v>
      </c>
      <c r="H1" s="777"/>
      <c r="I1" s="597" t="s">
        <v>328</v>
      </c>
      <c r="J1" s="529" t="s">
        <v>328</v>
      </c>
      <c r="K1" s="529" t="s">
        <v>328</v>
      </c>
      <c r="L1" s="529" t="s">
        <v>434</v>
      </c>
      <c r="M1" s="529" t="s">
        <v>328</v>
      </c>
      <c r="N1" s="529" t="s">
        <v>434</v>
      </c>
      <c r="O1" s="529" t="s">
        <v>328</v>
      </c>
      <c r="P1" s="529" t="s">
        <v>434</v>
      </c>
      <c r="Q1" s="529" t="s">
        <v>328</v>
      </c>
    </row>
    <row r="2" spans="1:17" x14ac:dyDescent="0.3">
      <c r="A2" s="598" t="str" cm="1">
        <f t="array" ref="A2">IF(I2='Tables calc'!$D$1+1,"FTE Reduction Exceptions:",IF(I2='Tables calc'!$D$1+2,"Totals:",IF(A1="Totals:","",IF(A1="","",INDEX('Tables calc'!$A$24:$A$539,_xlfn.AGGREGATE(15,3,('Tables calc'!$F$24:$F$539=1)/('Tables calc'!$F$24:$F$539=1)*(ROW('Tables calc'!$F$24:$F$539)-ROW('Tables calc'!$F$23)),I2))))))</f>
        <v>FTE Reduction Exceptions:</v>
      </c>
      <c r="B2" s="598" t="str" cm="1">
        <f t="array" ref="B2">IF(I2='Tables calc'!$D$1+1,"#",IF(I2='Tables calc'!$D$1+2,"#",IF(B1="#","",IF(B1="","",INDEX('Tables calc'!$B$24:$B$539,_xlfn.AGGREGATE(15,3,('Tables calc'!$F$24:$F$539=1)/('Tables calc'!$F$24:$F$539=1)*(ROW('Tables calc'!$F$24:$F$539)-ROW('Tables calc'!$F$23)),I2))))))</f>
        <v>#</v>
      </c>
      <c r="C2" s="599" t="str">
        <f>IF(A2="Totals:","Box 1",IF(A2="FTE Reduction Exceptions:","*",""))</f>
        <v>*</v>
      </c>
      <c r="D2" s="600" t="str" cm="1">
        <f t="array" ref="D2">IF(I2='Tables calc'!$D$1+1,"*",IF(I2='Tables calc'!$D$1+2,'Tables calc'!$H$24,INDEX('Tables calc'!$C$24:$C$539,_xlfn.AGGREGATE(15,3,('Tables calc'!$F$24:$F$539=1)/('Tables calc'!$F$24:$F$539=1)*(ROW('Tables calc'!$F$24:$F$539)-ROW('Tables calc'!$F$23)),I2))))</f>
        <v>*</v>
      </c>
      <c r="E2" s="601" t="str">
        <f>IF(A2="Totals:","Box 2",IF(A2="FTE Reduction Exceptions:","*",""))</f>
        <v>*</v>
      </c>
      <c r="F2" s="602" cm="1">
        <f t="array" ref="F2">IF(I2='Tables calc'!$D$1+1,'Tables calc'!$H$23,INDEX('Tables calc'!$D$24:$D$539,_xlfn.AGGREGATE(15,3,('Tables calc'!$F$24:$F$539=1)/('Tables calc'!$F$24:$F$539=1)*(ROW('Tables calc'!$F$24:$F$539)-ROW('Tables calc'!$F$23)),I2)))</f>
        <v>0</v>
      </c>
      <c r="G2" s="599" t="str">
        <f>IF(A2="Totals:","Box 3",IF(A2="FTE Reduction Exceptions:","*",""))</f>
        <v>*</v>
      </c>
      <c r="H2" s="600" cm="1">
        <f t="array" ref="H2">IF(I2='Tables calc'!$D$1+1,'Tables calc'!$H$23,INDEX('Tables calc'!$E$24:$E$539,_xlfn.AGGREGATE(15,3,('Tables calc'!$F$24:$F$539=1)/('Tables calc'!$F$24:$F$539=1)*(ROW('Tables calc'!$F$24:$F$539)-ROW('Tables calc'!$F$23)),I2)))</f>
        <v>0</v>
      </c>
      <c r="I2" s="69">
        <v>1</v>
      </c>
      <c r="J2" s="69" t="str">
        <f>IF(A2="Totals:","STOP",IF(J1="STOP","",IF(J1="","","GO")))</f>
        <v>GO</v>
      </c>
      <c r="K2" s="69" t="str">
        <f>IF(A2="Totals:","STOP",IF(K1="STOP","",IF(K1="","","GO")))</f>
        <v>GO</v>
      </c>
      <c r="L2" s="69" t="str">
        <f>IF(A2="Totals:","STOP",IF(L1="STOP","",IF(L1="","","GO")))</f>
        <v>GO</v>
      </c>
      <c r="M2" s="69" t="str">
        <f>IF(A2="Totals:","STOP",IF(M1="STOP","",IF(M1="","","GO")))</f>
        <v>GO</v>
      </c>
      <c r="N2" s="69" t="str">
        <f>IF(A2="Totals:","STOP",IF(N1="STOP","",IF(N1="","","GO")))</f>
        <v>GO</v>
      </c>
      <c r="O2" s="69" t="str">
        <f>IF(A2="Totals:","STOP",IF(O1="STOP","",IF(O1="","","GO")))</f>
        <v>GO</v>
      </c>
      <c r="P2" s="69" t="str">
        <f>IF(A2="Totals:","STOP",IF(P1="STOP","",IF(P1="","","GO")))</f>
        <v>GO</v>
      </c>
      <c r="Q2" s="69" t="str">
        <f>IF(A2="Totals:","STOP",IF(Q1="STOP","",IF(Q1="","","GO")))</f>
        <v>GO</v>
      </c>
    </row>
    <row r="3" spans="1:17" x14ac:dyDescent="0.3">
      <c r="A3" s="598" t="str" cm="1">
        <f t="array" ref="A3">IF(I3='Tables calc'!$D$1+1,"FTE Reduction Exceptions:",IF(I3='Tables calc'!$D$1+2,"Totals:",IF(A2="Totals:","",IF(A2="","",INDEX('Tables calc'!$A$24:$A$539,_xlfn.AGGREGATE(15,3,('Tables calc'!$F$24:$F$539=1)/('Tables calc'!$F$24:$F$539=1)*(ROW('Tables calc'!$F$24:$F$539)-ROW('Tables calc'!$F$23)),I3))))))</f>
        <v>Totals:</v>
      </c>
      <c r="B3" s="598" t="str" cm="1">
        <f t="array" ref="B3">IF(I3='Tables calc'!$D$1+1,"#",IF(I3='Tables calc'!$D$1+2,"#",IF(B2="#","",IF(B2="","",INDEX('Tables calc'!$B$24:$B$539,_xlfn.AGGREGATE(15,3,('Tables calc'!$F$24:$F$539=1)/('Tables calc'!$F$24:$F$539=1)*(ROW('Tables calc'!$F$24:$F$539)-ROW('Tables calc'!$F$23)),I3))))))</f>
        <v>#</v>
      </c>
      <c r="C3" s="599" t="str">
        <f t="shared" ref="C3:C66" si="0">IF(A3="Totals:","Box 1",IF(A3="FTE Reduction Exceptions:","*",""))</f>
        <v>Box 1</v>
      </c>
      <c r="D3" s="600" cm="1">
        <f t="array" ref="D3">IF(I3='Tables calc'!$D$1+1,"*",IF(I3='Tables calc'!$D$1+2,'Tables calc'!$H$24,IF(D2='Tables calc'!$H$24,"",IF(D2="","",INDEX('Tables calc'!$C$24:$C$539,_xlfn.AGGREGATE(15,3,('Tables calc'!$F$24:$F$539=1)/('Tables calc'!$F$24:$F$539=1)*(ROW('Tables calc'!$F$24:$F$539)-ROW('Tables calc'!$F$23)),I3))))))</f>
        <v>0</v>
      </c>
      <c r="E3" s="601" t="str">
        <f t="shared" ref="E3:E66" si="1">IF(A3="Totals:","Box 2",IF(A3="FTE Reduction Exceptions:","*",""))</f>
        <v>Box 2</v>
      </c>
      <c r="F3" s="602" cm="1">
        <f t="array" ref="F3">IF(I3='Tables calc'!$D$1+1,'Tables calc'!$H$23,IF(I3='Tables calc'!$D$1+2,'Tables calc'!$H$25,IF(E2="Box 2","",IF(F2="","",INDEX('Tables calc'!$D$24:$D$539,_xlfn.AGGREGATE(15,3,('Tables calc'!$F$24:$F$539=1)/('Tables calc'!$F$24:$F$539=1)*(ROW('Tables calc'!$F$24:$F$539)-ROW('Tables calc'!$F$23)),I3))))))</f>
        <v>0</v>
      </c>
      <c r="G3" s="599" t="str">
        <f t="shared" ref="G3:G66" si="2">IF(A3="Totals:","Box 3",IF(A3="FTE Reduction Exceptions:","*",""))</f>
        <v>Box 3</v>
      </c>
      <c r="H3" s="600" cm="1">
        <f t="array" ref="H3">IF(I3='Tables calc'!$D$1+1,"*",IF(I3='Tables calc'!$D$1+2,'Tables calc'!$H$26,IF(E2="Box 2","",IF(F2="","",INDEX('Tables calc'!$E$24:$E$539,_xlfn.AGGREGATE(15,3,('Tables calc'!$F$24:$F$539=1)/('Tables calc'!$F$24:$F$539=1)*(ROW('Tables calc'!$F$24:$F$539)-ROW('Tables calc'!$F$23)),I3))))))</f>
        <v>0</v>
      </c>
      <c r="I3" s="69">
        <v>2</v>
      </c>
      <c r="J3" s="69" t="str">
        <f t="shared" ref="J3:J66" si="3">IF(A3="Totals:","STOP",IF(J2="STOP","",IF(J2="","","GO")))</f>
        <v>STOP</v>
      </c>
      <c r="K3" s="69" t="str">
        <f t="shared" ref="K3:K66" si="4">IF(A3="Totals:","STOP",IF(K2="STOP","",IF(K2="","","GO")))</f>
        <v>STOP</v>
      </c>
      <c r="L3" s="69" t="str">
        <f t="shared" ref="L3:L66" si="5">IF(A3="Totals:","STOP",IF(L2="STOP","",IF(J2="","","GO")))</f>
        <v>STOP</v>
      </c>
      <c r="M3" s="69" t="str">
        <f t="shared" ref="M3:M66" si="6">IF(A3="Totals:","STOP",IF(M2="STOP","",IF(M2="","","GO")))</f>
        <v>STOP</v>
      </c>
      <c r="N3" s="69" t="str">
        <f t="shared" ref="N3:N66" si="7">IF(A3="Totals:","STOP",IF(N2="STOP","",IF(N2="","","GO")))</f>
        <v>STOP</v>
      </c>
      <c r="O3" s="69" t="str">
        <f t="shared" ref="O3:O66" si="8">IF(A3="Totals:","STOP",IF(O2="STOP","",IF(O2="","","GO")))</f>
        <v>STOP</v>
      </c>
      <c r="P3" s="69" t="str">
        <f t="shared" ref="P3:P66" si="9">IF(A3="Totals:","STOP",IF(P2="STOP","",IF(P2="","","GO")))</f>
        <v>STOP</v>
      </c>
      <c r="Q3" s="69" t="str">
        <f t="shared" ref="Q3:Q66" si="10">IF(A3="Totals:","STOP",IF(Q2="STOP","",IF(Q2="","","GO")))</f>
        <v>STOP</v>
      </c>
    </row>
    <row r="4" spans="1:17" x14ac:dyDescent="0.3">
      <c r="A4" s="598" t="str" cm="1">
        <f t="array" ref="A4">IF(I4='Tables calc'!$D$1+1,"FTE Reduction Exceptions:",IF(I4='Tables calc'!$D$1+2,"Totals:",IF(A3="Totals:","",IF(A3="","",INDEX('Tables calc'!$A$24:$A$539,_xlfn.AGGREGATE(15,3,('Tables calc'!$F$24:$F$539=1)/('Tables calc'!$F$24:$F$539=1)*(ROW('Tables calc'!$F$24:$F$539)-ROW('Tables calc'!$F$23)),I4))))))</f>
        <v/>
      </c>
      <c r="B4" s="598" t="str" cm="1">
        <f t="array" ref="B4">IF(I4='Tables calc'!$D$1+1,"#",IF(I4='Tables calc'!$D$1+2,"#",IF(B3="#","",IF(B3="","",INDEX('Tables calc'!$B$24:$B$539,_xlfn.AGGREGATE(15,3,('Tables calc'!$F$24:$F$539=1)/('Tables calc'!$F$24:$F$539=1)*(ROW('Tables calc'!$F$24:$F$539)-ROW('Tables calc'!$F$23)),I4))))))</f>
        <v/>
      </c>
      <c r="C4" s="599" t="str">
        <f t="shared" si="0"/>
        <v/>
      </c>
      <c r="D4" s="600" t="str" cm="1">
        <f t="array" ref="D4">IF(I4='Tables calc'!$D$1+1,"*",IF(I4='Tables calc'!$D$1+2,'Tables calc'!$H$24,IF(D3='Tables calc'!$H$24,"",IF(D3="","",INDEX('Tables calc'!$C$24:$C$539,_xlfn.AGGREGATE(15,3,('Tables calc'!$F$24:$F$539=1)/('Tables calc'!$F$24:$F$539=1)*(ROW('Tables calc'!$F$24:$F$539)-ROW('Tables calc'!$F$23)),I4))))))</f>
        <v/>
      </c>
      <c r="E4" s="601" t="str">
        <f t="shared" si="1"/>
        <v/>
      </c>
      <c r="F4" s="602" t="str" cm="1">
        <f t="array" ref="F4">IF(I4='Tables calc'!$D$1+1,'Tables calc'!$H$23,IF(I4='Tables calc'!$D$1+2,'Tables calc'!$H$25,IF(E3="Box 2","",IF(F3="","",INDEX('Tables calc'!$D$24:$D$539,_xlfn.AGGREGATE(15,3,('Tables calc'!$F$24:$F$539=1)/('Tables calc'!$F$24:$F$539=1)*(ROW('Tables calc'!$F$24:$F$539)-ROW('Tables calc'!$F$23)),I4))))))</f>
        <v/>
      </c>
      <c r="G4" s="599" t="str">
        <f t="shared" si="2"/>
        <v/>
      </c>
      <c r="H4" s="600" t="str" cm="1">
        <f t="array" ref="H4">IF(I4='Tables calc'!$D$1+1,"*",IF(I4='Tables calc'!$D$1+2,'Tables calc'!$H$26,IF(E3="Box 2","",IF(F3="","",INDEX('Tables calc'!$E$24:$E$539,_xlfn.AGGREGATE(15,3,('Tables calc'!$F$24:$F$539=1)/('Tables calc'!$F$24:$F$539=1)*(ROW('Tables calc'!$F$24:$F$539)-ROW('Tables calc'!$F$23)),I4))))))</f>
        <v/>
      </c>
      <c r="I4" s="69">
        <v>3</v>
      </c>
      <c r="J4" s="69" t="str">
        <f t="shared" si="3"/>
        <v/>
      </c>
      <c r="K4" s="69" t="str">
        <f t="shared" si="4"/>
        <v/>
      </c>
      <c r="L4" s="69" t="str">
        <f t="shared" si="5"/>
        <v/>
      </c>
      <c r="M4" s="69" t="str">
        <f t="shared" si="6"/>
        <v/>
      </c>
      <c r="N4" s="69" t="str">
        <f t="shared" si="7"/>
        <v/>
      </c>
      <c r="O4" s="69" t="str">
        <f t="shared" si="8"/>
        <v/>
      </c>
      <c r="P4" s="69" t="str">
        <f t="shared" si="9"/>
        <v/>
      </c>
      <c r="Q4" s="69" t="str">
        <f t="shared" si="10"/>
        <v/>
      </c>
    </row>
    <row r="5" spans="1:17" x14ac:dyDescent="0.3">
      <c r="A5" s="598" t="str" cm="1">
        <f t="array" ref="A5">IF(I5='Tables calc'!$D$1+1,"FTE Reduction Exceptions:",IF(I5='Tables calc'!$D$1+2,"Totals:",IF(A4="Totals:","",IF(A4="","",INDEX('Tables calc'!$A$24:$A$539,_xlfn.AGGREGATE(15,3,('Tables calc'!$F$24:$F$539=1)/('Tables calc'!$F$24:$F$539=1)*(ROW('Tables calc'!$F$24:$F$539)-ROW('Tables calc'!$F$23)),I5))))))</f>
        <v/>
      </c>
      <c r="B5" s="598" t="str" cm="1">
        <f t="array" ref="B5">IF(I5='Tables calc'!$D$1+1,"#",IF(I5='Tables calc'!$D$1+2,"#",IF(B4="#","",IF(B4="","",INDEX('Tables calc'!$B$24:$B$539,_xlfn.AGGREGATE(15,3,('Tables calc'!$F$24:$F$539=1)/('Tables calc'!$F$24:$F$539=1)*(ROW('Tables calc'!$F$24:$F$539)-ROW('Tables calc'!$F$23)),I5))))))</f>
        <v/>
      </c>
      <c r="C5" s="599" t="str">
        <f t="shared" si="0"/>
        <v/>
      </c>
      <c r="D5" s="600" t="str" cm="1">
        <f t="array" ref="D5">IF(I5='Tables calc'!$D$1+1,"*",IF(I5='Tables calc'!$D$1+2,'Tables calc'!$H$24,IF(D4='Tables calc'!$H$24,"",IF(D4="","",INDEX('Tables calc'!$C$24:$C$539,_xlfn.AGGREGATE(15,3,('Tables calc'!$F$24:$F$539=1)/('Tables calc'!$F$24:$F$539=1)*(ROW('Tables calc'!$F$24:$F$539)-ROW('Tables calc'!$F$23)),I5))))))</f>
        <v/>
      </c>
      <c r="E5" s="601" t="str">
        <f t="shared" si="1"/>
        <v/>
      </c>
      <c r="F5" s="602" t="str" cm="1">
        <f t="array" ref="F5">IF(I5='Tables calc'!$D$1+1,'Tables calc'!$H$23,IF(I5='Tables calc'!$D$1+2,'Tables calc'!$H$25,IF(E4="Box 2","",IF(F4="","",INDEX('Tables calc'!$D$24:$D$539,_xlfn.AGGREGATE(15,3,('Tables calc'!$F$24:$F$539=1)/('Tables calc'!$F$24:$F$539=1)*(ROW('Tables calc'!$F$24:$F$539)-ROW('Tables calc'!$F$23)),I5))))))</f>
        <v/>
      </c>
      <c r="G5" s="599" t="str">
        <f t="shared" si="2"/>
        <v/>
      </c>
      <c r="H5" s="600" t="str" cm="1">
        <f t="array" ref="H5">IF(I5='Tables calc'!$D$1+1,"*",IF(I5='Tables calc'!$D$1+2,'Tables calc'!$H$26,IF(E4="Box 2","",IF(F4="","",INDEX('Tables calc'!$E$24:$E$539,_xlfn.AGGREGATE(15,3,('Tables calc'!$F$24:$F$539=1)/('Tables calc'!$F$24:$F$539=1)*(ROW('Tables calc'!$F$24:$F$539)-ROW('Tables calc'!$F$23)),I5))))))</f>
        <v/>
      </c>
      <c r="I5" s="69">
        <v>4</v>
      </c>
      <c r="J5" s="69" t="str">
        <f t="shared" si="3"/>
        <v/>
      </c>
      <c r="K5" s="69" t="str">
        <f t="shared" si="4"/>
        <v/>
      </c>
      <c r="L5" s="69" t="str">
        <f t="shared" si="5"/>
        <v/>
      </c>
      <c r="M5" s="69" t="str">
        <f t="shared" si="6"/>
        <v/>
      </c>
      <c r="N5" s="69" t="str">
        <f t="shared" si="7"/>
        <v/>
      </c>
      <c r="O5" s="69" t="str">
        <f t="shared" si="8"/>
        <v/>
      </c>
      <c r="P5" s="69" t="str">
        <f t="shared" si="9"/>
        <v/>
      </c>
      <c r="Q5" s="69" t="str">
        <f t="shared" si="10"/>
        <v/>
      </c>
    </row>
    <row r="6" spans="1:17" x14ac:dyDescent="0.3">
      <c r="A6" s="598" t="str" cm="1">
        <f t="array" ref="A6">IF(I6='Tables calc'!$D$1+1,"FTE Reduction Exceptions:",IF(I6='Tables calc'!$D$1+2,"Totals:",IF(A5="Totals:","",IF(A5="","",INDEX('Tables calc'!$A$24:$A$539,_xlfn.AGGREGATE(15,3,('Tables calc'!$F$24:$F$539=1)/('Tables calc'!$F$24:$F$539=1)*(ROW('Tables calc'!$F$24:$F$539)-ROW('Tables calc'!$F$23)),I6))))))</f>
        <v/>
      </c>
      <c r="B6" s="598" t="str" cm="1">
        <f t="array" ref="B6">IF(I6='Tables calc'!$D$1+1,"#",IF(I6='Tables calc'!$D$1+2,"#",IF(B5="#","",IF(B5="","",INDEX('Tables calc'!$B$24:$B$539,_xlfn.AGGREGATE(15,3,('Tables calc'!$F$24:$F$539=1)/('Tables calc'!$F$24:$F$539=1)*(ROW('Tables calc'!$F$24:$F$539)-ROW('Tables calc'!$F$23)),I6))))))</f>
        <v/>
      </c>
      <c r="C6" s="599" t="str">
        <f t="shared" si="0"/>
        <v/>
      </c>
      <c r="D6" s="600" t="str" cm="1">
        <f t="array" ref="D6">IF(I6='Tables calc'!$D$1+1,"*",IF(I6='Tables calc'!$D$1+2,'Tables calc'!$H$24,IF(D5='Tables calc'!$H$24,"",IF(D5="","",INDEX('Tables calc'!$C$24:$C$539,_xlfn.AGGREGATE(15,3,('Tables calc'!$F$24:$F$539=1)/('Tables calc'!$F$24:$F$539=1)*(ROW('Tables calc'!$F$24:$F$539)-ROW('Tables calc'!$F$23)),I6))))))</f>
        <v/>
      </c>
      <c r="E6" s="601" t="str">
        <f t="shared" si="1"/>
        <v/>
      </c>
      <c r="F6" s="602" t="str" cm="1">
        <f t="array" ref="F6">IF(I6='Tables calc'!$D$1+1,'Tables calc'!$H$23,IF(I6='Tables calc'!$D$1+2,'Tables calc'!$H$25,IF(E5="Box 2","",IF(F5="","",INDEX('Tables calc'!$D$24:$D$539,_xlfn.AGGREGATE(15,3,('Tables calc'!$F$24:$F$539=1)/('Tables calc'!$F$24:$F$539=1)*(ROW('Tables calc'!$F$24:$F$539)-ROW('Tables calc'!$F$23)),I6))))))</f>
        <v/>
      </c>
      <c r="G6" s="599" t="str">
        <f t="shared" si="2"/>
        <v/>
      </c>
      <c r="H6" s="600" t="str" cm="1">
        <f t="array" ref="H6">IF(I6='Tables calc'!$D$1+1,"*",IF(I6='Tables calc'!$D$1+2,'Tables calc'!$H$26,IF(E5="Box 2","",IF(F5="","",INDEX('Tables calc'!$E$24:$E$539,_xlfn.AGGREGATE(15,3,('Tables calc'!$F$24:$F$539=1)/('Tables calc'!$F$24:$F$539=1)*(ROW('Tables calc'!$F$24:$F$539)-ROW('Tables calc'!$F$23)),I6))))))</f>
        <v/>
      </c>
      <c r="I6" s="69">
        <v>5</v>
      </c>
      <c r="J6" s="69" t="str">
        <f t="shared" si="3"/>
        <v/>
      </c>
      <c r="K6" s="69" t="str">
        <f t="shared" si="4"/>
        <v/>
      </c>
      <c r="L6" s="69" t="str">
        <f t="shared" si="5"/>
        <v/>
      </c>
      <c r="M6" s="69" t="str">
        <f t="shared" si="6"/>
        <v/>
      </c>
      <c r="N6" s="69" t="str">
        <f t="shared" si="7"/>
        <v/>
      </c>
      <c r="O6" s="69" t="str">
        <f t="shared" si="8"/>
        <v/>
      </c>
      <c r="P6" s="69" t="str">
        <f t="shared" si="9"/>
        <v/>
      </c>
      <c r="Q6" s="69" t="str">
        <f t="shared" si="10"/>
        <v/>
      </c>
    </row>
    <row r="7" spans="1:17" x14ac:dyDescent="0.3">
      <c r="A7" s="598" t="str" cm="1">
        <f t="array" ref="A7">IF(I7='Tables calc'!$D$1+1,"FTE Reduction Exceptions:",IF(I7='Tables calc'!$D$1+2,"Totals:",IF(A6="Totals:","",IF(A6="","",INDEX('Tables calc'!$A$24:$A$539,_xlfn.AGGREGATE(15,3,('Tables calc'!$F$24:$F$539=1)/('Tables calc'!$F$24:$F$539=1)*(ROW('Tables calc'!$F$24:$F$539)-ROW('Tables calc'!$F$23)),I7))))))</f>
        <v/>
      </c>
      <c r="B7" s="598" t="str" cm="1">
        <f t="array" ref="B7">IF(I7='Tables calc'!$D$1+1,"#",IF(I7='Tables calc'!$D$1+2,"#",IF(B6="#","",IF(B6="","",INDEX('Tables calc'!$B$24:$B$539,_xlfn.AGGREGATE(15,3,('Tables calc'!$F$24:$F$539=1)/('Tables calc'!$F$24:$F$539=1)*(ROW('Tables calc'!$F$24:$F$539)-ROW('Tables calc'!$F$23)),I7))))))</f>
        <v/>
      </c>
      <c r="C7" s="599" t="str">
        <f t="shared" si="0"/>
        <v/>
      </c>
      <c r="D7" s="600" t="str" cm="1">
        <f t="array" ref="D7">IF(I7='Tables calc'!$D$1+1,"*",IF(I7='Tables calc'!$D$1+2,'Tables calc'!$H$24,IF(D6='Tables calc'!$H$24,"",IF(D6="","",INDEX('Tables calc'!$C$24:$C$539,_xlfn.AGGREGATE(15,3,('Tables calc'!$F$24:$F$539=1)/('Tables calc'!$F$24:$F$539=1)*(ROW('Tables calc'!$F$24:$F$539)-ROW('Tables calc'!$F$23)),I7))))))</f>
        <v/>
      </c>
      <c r="E7" s="601" t="str">
        <f t="shared" si="1"/>
        <v/>
      </c>
      <c r="F7" s="602" t="str" cm="1">
        <f t="array" ref="F7">IF(I7='Tables calc'!$D$1+1,'Tables calc'!$H$23,IF(I7='Tables calc'!$D$1+2,'Tables calc'!$H$25,IF(E6="Box 2","",IF(F6="","",INDEX('Tables calc'!$D$24:$D$539,_xlfn.AGGREGATE(15,3,('Tables calc'!$F$24:$F$539=1)/('Tables calc'!$F$24:$F$539=1)*(ROW('Tables calc'!$F$24:$F$539)-ROW('Tables calc'!$F$23)),I7))))))</f>
        <v/>
      </c>
      <c r="G7" s="599" t="str">
        <f t="shared" si="2"/>
        <v/>
      </c>
      <c r="H7" s="600" t="str" cm="1">
        <f t="array" ref="H7">IF(I7='Tables calc'!$D$1+1,"*",IF(I7='Tables calc'!$D$1+2,'Tables calc'!$H$26,IF(E6="Box 2","",IF(F6="","",INDEX('Tables calc'!$E$24:$E$539,_xlfn.AGGREGATE(15,3,('Tables calc'!$F$24:$F$539=1)/('Tables calc'!$F$24:$F$539=1)*(ROW('Tables calc'!$F$24:$F$539)-ROW('Tables calc'!$F$23)),I7))))))</f>
        <v/>
      </c>
      <c r="I7" s="69">
        <v>6</v>
      </c>
      <c r="J7" s="69" t="str">
        <f t="shared" si="3"/>
        <v/>
      </c>
      <c r="K7" s="69" t="str">
        <f t="shared" si="4"/>
        <v/>
      </c>
      <c r="L7" s="69" t="str">
        <f t="shared" si="5"/>
        <v/>
      </c>
      <c r="M7" s="69" t="str">
        <f t="shared" si="6"/>
        <v/>
      </c>
      <c r="N7" s="69" t="str">
        <f t="shared" si="7"/>
        <v/>
      </c>
      <c r="O7" s="69" t="str">
        <f t="shared" si="8"/>
        <v/>
      </c>
      <c r="P7" s="69" t="str">
        <f t="shared" si="9"/>
        <v/>
      </c>
      <c r="Q7" s="69" t="str">
        <f t="shared" si="10"/>
        <v/>
      </c>
    </row>
    <row r="8" spans="1:17" x14ac:dyDescent="0.3">
      <c r="A8" s="598" t="str" cm="1">
        <f t="array" ref="A8">IF(I8='Tables calc'!$D$1+1,"FTE Reduction Exceptions:",IF(I8='Tables calc'!$D$1+2,"Totals:",IF(A7="Totals:","",IF(A7="","",INDEX('Tables calc'!$A$24:$A$539,_xlfn.AGGREGATE(15,3,('Tables calc'!$F$24:$F$539=1)/('Tables calc'!$F$24:$F$539=1)*(ROW('Tables calc'!$F$24:$F$539)-ROW('Tables calc'!$F$23)),I8))))))</f>
        <v/>
      </c>
      <c r="B8" s="598" t="str" cm="1">
        <f t="array" ref="B8">IF(I8='Tables calc'!$D$1+1,"#",IF(I8='Tables calc'!$D$1+2,"#",IF(B7="#","",IF(B7="","",INDEX('Tables calc'!$B$24:$B$539,_xlfn.AGGREGATE(15,3,('Tables calc'!$F$24:$F$539=1)/('Tables calc'!$F$24:$F$539=1)*(ROW('Tables calc'!$F$24:$F$539)-ROW('Tables calc'!$F$23)),I8))))))</f>
        <v/>
      </c>
      <c r="C8" s="599" t="str">
        <f t="shared" si="0"/>
        <v/>
      </c>
      <c r="D8" s="600" t="str" cm="1">
        <f t="array" ref="D8">IF(I8='Tables calc'!$D$1+1,"*",IF(I8='Tables calc'!$D$1+2,'Tables calc'!$H$24,IF(D7='Tables calc'!$H$24,"",IF(D7="","",INDEX('Tables calc'!$C$24:$C$539,_xlfn.AGGREGATE(15,3,('Tables calc'!$F$24:$F$539=1)/('Tables calc'!$F$24:$F$539=1)*(ROW('Tables calc'!$F$24:$F$539)-ROW('Tables calc'!$F$23)),I8))))))</f>
        <v/>
      </c>
      <c r="E8" s="601" t="str">
        <f t="shared" si="1"/>
        <v/>
      </c>
      <c r="F8" s="602" t="str" cm="1">
        <f t="array" ref="F8">IF(I8='Tables calc'!$D$1+1,'Tables calc'!$H$23,IF(I8='Tables calc'!$D$1+2,'Tables calc'!$H$25,IF(E7="Box 2","",IF(F7="","",INDEX('Tables calc'!$D$24:$D$539,_xlfn.AGGREGATE(15,3,('Tables calc'!$F$24:$F$539=1)/('Tables calc'!$F$24:$F$539=1)*(ROW('Tables calc'!$F$24:$F$539)-ROW('Tables calc'!$F$23)),I8))))))</f>
        <v/>
      </c>
      <c r="G8" s="599" t="str">
        <f t="shared" si="2"/>
        <v/>
      </c>
      <c r="H8" s="600" t="str" cm="1">
        <f t="array" ref="H8">IF(I8='Tables calc'!$D$1+1,"*",IF(I8='Tables calc'!$D$1+2,'Tables calc'!$H$26,IF(E7="Box 2","",IF(F7="","",INDEX('Tables calc'!$E$24:$E$539,_xlfn.AGGREGATE(15,3,('Tables calc'!$F$24:$F$539=1)/('Tables calc'!$F$24:$F$539=1)*(ROW('Tables calc'!$F$24:$F$539)-ROW('Tables calc'!$F$23)),I8))))))</f>
        <v/>
      </c>
      <c r="I8" s="69">
        <v>7</v>
      </c>
      <c r="J8" s="69" t="str">
        <f t="shared" si="3"/>
        <v/>
      </c>
      <c r="K8" s="69" t="str">
        <f t="shared" si="4"/>
        <v/>
      </c>
      <c r="L8" s="69" t="str">
        <f t="shared" si="5"/>
        <v/>
      </c>
      <c r="M8" s="69" t="str">
        <f t="shared" si="6"/>
        <v/>
      </c>
      <c r="N8" s="69" t="str">
        <f t="shared" si="7"/>
        <v/>
      </c>
      <c r="O8" s="69" t="str">
        <f t="shared" si="8"/>
        <v/>
      </c>
      <c r="P8" s="69" t="str">
        <f t="shared" si="9"/>
        <v/>
      </c>
      <c r="Q8" s="69" t="str">
        <f t="shared" si="10"/>
        <v/>
      </c>
    </row>
    <row r="9" spans="1:17" x14ac:dyDescent="0.3">
      <c r="A9" s="598" t="str" cm="1">
        <f t="array" ref="A9">IF(I9='Tables calc'!$D$1+1,"FTE Reduction Exceptions:",IF(I9='Tables calc'!$D$1+2,"Totals:",IF(A8="Totals:","",IF(A8="","",INDEX('Tables calc'!$A$24:$A$539,_xlfn.AGGREGATE(15,3,('Tables calc'!$F$24:$F$539=1)/('Tables calc'!$F$24:$F$539=1)*(ROW('Tables calc'!$F$24:$F$539)-ROW('Tables calc'!$F$23)),I9))))))</f>
        <v/>
      </c>
      <c r="B9" s="598" t="str" cm="1">
        <f t="array" ref="B9">IF(I9='Tables calc'!$D$1+1,"#",IF(I9='Tables calc'!$D$1+2,"#",IF(B8="#","",IF(B8="","",INDEX('Tables calc'!$B$24:$B$539,_xlfn.AGGREGATE(15,3,('Tables calc'!$F$24:$F$539=1)/('Tables calc'!$F$24:$F$539=1)*(ROW('Tables calc'!$F$24:$F$539)-ROW('Tables calc'!$F$23)),I9))))))</f>
        <v/>
      </c>
      <c r="C9" s="599" t="str">
        <f t="shared" si="0"/>
        <v/>
      </c>
      <c r="D9" s="600" t="str" cm="1">
        <f t="array" ref="D9">IF(I9='Tables calc'!$D$1+1,"*",IF(I9='Tables calc'!$D$1+2,'Tables calc'!$H$24,IF(D8='Tables calc'!$H$24,"",IF(D8="","",INDEX('Tables calc'!$C$24:$C$539,_xlfn.AGGREGATE(15,3,('Tables calc'!$F$24:$F$539=1)/('Tables calc'!$F$24:$F$539=1)*(ROW('Tables calc'!$F$24:$F$539)-ROW('Tables calc'!$F$23)),I9))))))</f>
        <v/>
      </c>
      <c r="E9" s="601" t="str">
        <f t="shared" si="1"/>
        <v/>
      </c>
      <c r="F9" s="602" t="str" cm="1">
        <f t="array" ref="F9">IF(I9='Tables calc'!$D$1+1,'Tables calc'!$H$23,IF(I9='Tables calc'!$D$1+2,'Tables calc'!$H$25,IF(E8="Box 2","",IF(F8="","",INDEX('Tables calc'!$D$24:$D$539,_xlfn.AGGREGATE(15,3,('Tables calc'!$F$24:$F$539=1)/('Tables calc'!$F$24:$F$539=1)*(ROW('Tables calc'!$F$24:$F$539)-ROW('Tables calc'!$F$23)),I9))))))</f>
        <v/>
      </c>
      <c r="G9" s="599" t="str">
        <f t="shared" si="2"/>
        <v/>
      </c>
      <c r="H9" s="600" t="str" cm="1">
        <f t="array" ref="H9">IF(I9='Tables calc'!$D$1+1,"*",IF(I9='Tables calc'!$D$1+2,'Tables calc'!$H$26,IF(E8="Box 2","",IF(F8="","",INDEX('Tables calc'!$E$24:$E$539,_xlfn.AGGREGATE(15,3,('Tables calc'!$F$24:$F$539=1)/('Tables calc'!$F$24:$F$539=1)*(ROW('Tables calc'!$F$24:$F$539)-ROW('Tables calc'!$F$23)),I9))))))</f>
        <v/>
      </c>
      <c r="I9" s="69">
        <v>8</v>
      </c>
      <c r="J9" s="69" t="str">
        <f t="shared" si="3"/>
        <v/>
      </c>
      <c r="K9" s="69" t="str">
        <f t="shared" si="4"/>
        <v/>
      </c>
      <c r="L9" s="69" t="str">
        <f t="shared" si="5"/>
        <v/>
      </c>
      <c r="M9" s="69" t="str">
        <f t="shared" si="6"/>
        <v/>
      </c>
      <c r="N9" s="69" t="str">
        <f t="shared" si="7"/>
        <v/>
      </c>
      <c r="O9" s="69" t="str">
        <f t="shared" si="8"/>
        <v/>
      </c>
      <c r="P9" s="69" t="str">
        <f t="shared" si="9"/>
        <v/>
      </c>
      <c r="Q9" s="69" t="str">
        <f t="shared" si="10"/>
        <v/>
      </c>
    </row>
    <row r="10" spans="1:17" x14ac:dyDescent="0.3">
      <c r="A10" s="598" t="str" cm="1">
        <f t="array" ref="A10">IF(I10='Tables calc'!$D$1+1,"FTE Reduction Exceptions:",IF(I10='Tables calc'!$D$1+2,"Totals:",IF(A9="Totals:","",IF(A9="","",INDEX('Tables calc'!$A$24:$A$539,_xlfn.AGGREGATE(15,3,('Tables calc'!$F$24:$F$539=1)/('Tables calc'!$F$24:$F$539=1)*(ROW('Tables calc'!$F$24:$F$539)-ROW('Tables calc'!$F$23)),I10))))))</f>
        <v/>
      </c>
      <c r="B10" s="598" t="str" cm="1">
        <f t="array" ref="B10">IF(I10='Tables calc'!$D$1+1,"#",IF(I10='Tables calc'!$D$1+2,"#",IF(B9="#","",IF(B9="","",INDEX('Tables calc'!$B$24:$B$539,_xlfn.AGGREGATE(15,3,('Tables calc'!$F$24:$F$539=1)/('Tables calc'!$F$24:$F$539=1)*(ROW('Tables calc'!$F$24:$F$539)-ROW('Tables calc'!$F$23)),I10))))))</f>
        <v/>
      </c>
      <c r="C10" s="599" t="str">
        <f t="shared" si="0"/>
        <v/>
      </c>
      <c r="D10" s="600" t="str" cm="1">
        <f t="array" ref="D10">IF(I10='Tables calc'!$D$1+1,"*",IF(I10='Tables calc'!$D$1+2,'Tables calc'!$H$24,IF(D9='Tables calc'!$H$24,"",IF(D9="","",INDEX('Tables calc'!$C$24:$C$539,_xlfn.AGGREGATE(15,3,('Tables calc'!$F$24:$F$539=1)/('Tables calc'!$F$24:$F$539=1)*(ROW('Tables calc'!$F$24:$F$539)-ROW('Tables calc'!$F$23)),I10))))))</f>
        <v/>
      </c>
      <c r="E10" s="601" t="str">
        <f t="shared" si="1"/>
        <v/>
      </c>
      <c r="F10" s="602" t="str" cm="1">
        <f t="array" ref="F10">IF(I10='Tables calc'!$D$1+1,'Tables calc'!$H$23,IF(I10='Tables calc'!$D$1+2,'Tables calc'!$H$25,IF(E9="Box 2","",IF(F9="","",INDEX('Tables calc'!$D$24:$D$539,_xlfn.AGGREGATE(15,3,('Tables calc'!$F$24:$F$539=1)/('Tables calc'!$F$24:$F$539=1)*(ROW('Tables calc'!$F$24:$F$539)-ROW('Tables calc'!$F$23)),I10))))))</f>
        <v/>
      </c>
      <c r="G10" s="599" t="str">
        <f t="shared" si="2"/>
        <v/>
      </c>
      <c r="H10" s="600" t="str" cm="1">
        <f t="array" ref="H10">IF(I10='Tables calc'!$D$1+1,"*",IF(I10='Tables calc'!$D$1+2,'Tables calc'!$H$26,IF(E9="Box 2","",IF(F9="","",INDEX('Tables calc'!$E$24:$E$539,_xlfn.AGGREGATE(15,3,('Tables calc'!$F$24:$F$539=1)/('Tables calc'!$F$24:$F$539=1)*(ROW('Tables calc'!$F$24:$F$539)-ROW('Tables calc'!$F$23)),I10))))))</f>
        <v/>
      </c>
      <c r="I10" s="69">
        <v>9</v>
      </c>
      <c r="J10" s="69" t="str">
        <f t="shared" si="3"/>
        <v/>
      </c>
      <c r="K10" s="69" t="str">
        <f t="shared" si="4"/>
        <v/>
      </c>
      <c r="L10" s="69" t="str">
        <f t="shared" si="5"/>
        <v/>
      </c>
      <c r="M10" s="69" t="str">
        <f t="shared" si="6"/>
        <v/>
      </c>
      <c r="N10" s="69" t="str">
        <f t="shared" si="7"/>
        <v/>
      </c>
      <c r="O10" s="69" t="str">
        <f t="shared" si="8"/>
        <v/>
      </c>
      <c r="P10" s="69" t="str">
        <f t="shared" si="9"/>
        <v/>
      </c>
      <c r="Q10" s="69" t="str">
        <f t="shared" si="10"/>
        <v/>
      </c>
    </row>
    <row r="11" spans="1:17" x14ac:dyDescent="0.3">
      <c r="A11" s="598" t="str" cm="1">
        <f t="array" ref="A11">IF(I11='Tables calc'!$D$1+1,"FTE Reduction Exceptions:",IF(I11='Tables calc'!$D$1+2,"Totals:",IF(A10="Totals:","",IF(A10="","",INDEX('Tables calc'!$A$24:$A$539,_xlfn.AGGREGATE(15,3,('Tables calc'!$F$24:$F$539=1)/('Tables calc'!$F$24:$F$539=1)*(ROW('Tables calc'!$F$24:$F$539)-ROW('Tables calc'!$F$23)),I11))))))</f>
        <v/>
      </c>
      <c r="B11" s="598" t="str" cm="1">
        <f t="array" ref="B11">IF(I11='Tables calc'!$D$1+1,"#",IF(I11='Tables calc'!$D$1+2,"#",IF(B10="#","",IF(B10="","",INDEX('Tables calc'!$B$24:$B$539,_xlfn.AGGREGATE(15,3,('Tables calc'!$F$24:$F$539=1)/('Tables calc'!$F$24:$F$539=1)*(ROW('Tables calc'!$F$24:$F$539)-ROW('Tables calc'!$F$23)),I11))))))</f>
        <v/>
      </c>
      <c r="C11" s="599" t="str">
        <f t="shared" si="0"/>
        <v/>
      </c>
      <c r="D11" s="600" t="str" cm="1">
        <f t="array" ref="D11">IF(I11='Tables calc'!$D$1+1,"*",IF(I11='Tables calc'!$D$1+2,'Tables calc'!$H$24,IF(D10='Tables calc'!$H$24,"",IF(D10="","",INDEX('Tables calc'!$C$24:$C$539,_xlfn.AGGREGATE(15,3,('Tables calc'!$F$24:$F$539=1)/('Tables calc'!$F$24:$F$539=1)*(ROW('Tables calc'!$F$24:$F$539)-ROW('Tables calc'!$F$23)),I11))))))</f>
        <v/>
      </c>
      <c r="E11" s="601" t="str">
        <f t="shared" si="1"/>
        <v/>
      </c>
      <c r="F11" s="602" t="str" cm="1">
        <f t="array" ref="F11">IF(I11='Tables calc'!$D$1+1,'Tables calc'!$H$23,IF(I11='Tables calc'!$D$1+2,'Tables calc'!$H$25,IF(E10="Box 2","",IF(F10="","",INDEX('Tables calc'!$D$24:$D$539,_xlfn.AGGREGATE(15,3,('Tables calc'!$F$24:$F$539=1)/('Tables calc'!$F$24:$F$539=1)*(ROW('Tables calc'!$F$24:$F$539)-ROW('Tables calc'!$F$23)),I11))))))</f>
        <v/>
      </c>
      <c r="G11" s="599" t="str">
        <f t="shared" si="2"/>
        <v/>
      </c>
      <c r="H11" s="600" t="str" cm="1">
        <f t="array" ref="H11">IF(I11='Tables calc'!$D$1+1,"*",IF(I11='Tables calc'!$D$1+2,'Tables calc'!$H$26,IF(E10="Box 2","",IF(F10="","",INDEX('Tables calc'!$E$24:$E$539,_xlfn.AGGREGATE(15,3,('Tables calc'!$F$24:$F$539=1)/('Tables calc'!$F$24:$F$539=1)*(ROW('Tables calc'!$F$24:$F$539)-ROW('Tables calc'!$F$23)),I11))))))</f>
        <v/>
      </c>
      <c r="I11" s="69">
        <v>10</v>
      </c>
      <c r="J11" s="69" t="str">
        <f t="shared" si="3"/>
        <v/>
      </c>
      <c r="K11" s="69" t="str">
        <f t="shared" si="4"/>
        <v/>
      </c>
      <c r="L11" s="69" t="str">
        <f t="shared" si="5"/>
        <v/>
      </c>
      <c r="M11" s="69" t="str">
        <f t="shared" si="6"/>
        <v/>
      </c>
      <c r="N11" s="69" t="str">
        <f t="shared" si="7"/>
        <v/>
      </c>
      <c r="O11" s="69" t="str">
        <f t="shared" si="8"/>
        <v/>
      </c>
      <c r="P11" s="69" t="str">
        <f t="shared" si="9"/>
        <v/>
      </c>
      <c r="Q11" s="69" t="str">
        <f t="shared" si="10"/>
        <v/>
      </c>
    </row>
    <row r="12" spans="1:17" x14ac:dyDescent="0.3">
      <c r="A12" s="598" t="str" cm="1">
        <f t="array" ref="A12">IF(I12='Tables calc'!$D$1+1,"FTE Reduction Exceptions:",IF(I12='Tables calc'!$D$1+2,"Totals:",IF(A11="Totals:","",IF(A11="","",INDEX('Tables calc'!$A$24:$A$539,_xlfn.AGGREGATE(15,3,('Tables calc'!$F$24:$F$539=1)/('Tables calc'!$F$24:$F$539=1)*(ROW('Tables calc'!$F$24:$F$539)-ROW('Tables calc'!$F$23)),I12))))))</f>
        <v/>
      </c>
      <c r="B12" s="598" t="str" cm="1">
        <f t="array" ref="B12">IF(I12='Tables calc'!$D$1+1,"#",IF(I12='Tables calc'!$D$1+2,"#",IF(B11="#","",IF(B11="","",INDEX('Tables calc'!$B$24:$B$539,_xlfn.AGGREGATE(15,3,('Tables calc'!$F$24:$F$539=1)/('Tables calc'!$F$24:$F$539=1)*(ROW('Tables calc'!$F$24:$F$539)-ROW('Tables calc'!$F$23)),I12))))))</f>
        <v/>
      </c>
      <c r="C12" s="599" t="str">
        <f t="shared" si="0"/>
        <v/>
      </c>
      <c r="D12" s="600" t="str" cm="1">
        <f t="array" ref="D12">IF(I12='Tables calc'!$D$1+1,"*",IF(I12='Tables calc'!$D$1+2,'Tables calc'!$H$24,IF(D11='Tables calc'!$H$24,"",IF(D11="","",INDEX('Tables calc'!$C$24:$C$539,_xlfn.AGGREGATE(15,3,('Tables calc'!$F$24:$F$539=1)/('Tables calc'!$F$24:$F$539=1)*(ROW('Tables calc'!$F$24:$F$539)-ROW('Tables calc'!$F$23)),I12))))))</f>
        <v/>
      </c>
      <c r="E12" s="601" t="str">
        <f t="shared" si="1"/>
        <v/>
      </c>
      <c r="F12" s="602" t="str" cm="1">
        <f t="array" ref="F12">IF(I12='Tables calc'!$D$1+1,'Tables calc'!$H$23,IF(I12='Tables calc'!$D$1+2,'Tables calc'!$H$25,IF(E11="Box 2","",IF(F11="","",INDEX('Tables calc'!$D$24:$D$539,_xlfn.AGGREGATE(15,3,('Tables calc'!$F$24:$F$539=1)/('Tables calc'!$F$24:$F$539=1)*(ROW('Tables calc'!$F$24:$F$539)-ROW('Tables calc'!$F$23)),I12))))))</f>
        <v/>
      </c>
      <c r="G12" s="599" t="str">
        <f t="shared" si="2"/>
        <v/>
      </c>
      <c r="H12" s="600" t="str" cm="1">
        <f t="array" ref="H12">IF(I12='Tables calc'!$D$1+1,"*",IF(I12='Tables calc'!$D$1+2,'Tables calc'!$H$26,IF(E11="Box 2","",IF(F11="","",INDEX('Tables calc'!$E$24:$E$539,_xlfn.AGGREGATE(15,3,('Tables calc'!$F$24:$F$539=1)/('Tables calc'!$F$24:$F$539=1)*(ROW('Tables calc'!$F$24:$F$539)-ROW('Tables calc'!$F$23)),I12))))))</f>
        <v/>
      </c>
      <c r="I12" s="69">
        <v>11</v>
      </c>
      <c r="J12" s="69" t="str">
        <f t="shared" si="3"/>
        <v/>
      </c>
      <c r="K12" s="69" t="str">
        <f t="shared" si="4"/>
        <v/>
      </c>
      <c r="L12" s="69" t="str">
        <f t="shared" si="5"/>
        <v/>
      </c>
      <c r="M12" s="69" t="str">
        <f t="shared" si="6"/>
        <v/>
      </c>
      <c r="N12" s="69" t="str">
        <f t="shared" si="7"/>
        <v/>
      </c>
      <c r="O12" s="69" t="str">
        <f t="shared" si="8"/>
        <v/>
      </c>
      <c r="P12" s="69" t="str">
        <f t="shared" si="9"/>
        <v/>
      </c>
      <c r="Q12" s="69" t="str">
        <f t="shared" si="10"/>
        <v/>
      </c>
    </row>
    <row r="13" spans="1:17" x14ac:dyDescent="0.3">
      <c r="A13" s="598" t="str" cm="1">
        <f t="array" ref="A13">IF(I13='Tables calc'!$D$1+1,"FTE Reduction Exceptions:",IF(I13='Tables calc'!$D$1+2,"Totals:",IF(A12="Totals:","",IF(A12="","",INDEX('Tables calc'!$A$24:$A$539,_xlfn.AGGREGATE(15,3,('Tables calc'!$F$24:$F$539=1)/('Tables calc'!$F$24:$F$539=1)*(ROW('Tables calc'!$F$24:$F$539)-ROW('Tables calc'!$F$23)),I13))))))</f>
        <v/>
      </c>
      <c r="B13" s="598" t="str" cm="1">
        <f t="array" ref="B13">IF(I13='Tables calc'!$D$1+1,"#",IF(I13='Tables calc'!$D$1+2,"#",IF(B12="#","",IF(B12="","",INDEX('Tables calc'!$B$24:$B$539,_xlfn.AGGREGATE(15,3,('Tables calc'!$F$24:$F$539=1)/('Tables calc'!$F$24:$F$539=1)*(ROW('Tables calc'!$F$24:$F$539)-ROW('Tables calc'!$F$23)),I13))))))</f>
        <v/>
      </c>
      <c r="C13" s="599" t="str">
        <f t="shared" si="0"/>
        <v/>
      </c>
      <c r="D13" s="600" t="str" cm="1">
        <f t="array" ref="D13">IF(I13='Tables calc'!$D$1+1,"*",IF(I13='Tables calc'!$D$1+2,'Tables calc'!$H$24,IF(D12='Tables calc'!$H$24,"",IF(D12="","",INDEX('Tables calc'!$C$24:$C$539,_xlfn.AGGREGATE(15,3,('Tables calc'!$F$24:$F$539=1)/('Tables calc'!$F$24:$F$539=1)*(ROW('Tables calc'!$F$24:$F$539)-ROW('Tables calc'!$F$23)),I13))))))</f>
        <v/>
      </c>
      <c r="E13" s="601" t="str">
        <f t="shared" si="1"/>
        <v/>
      </c>
      <c r="F13" s="602" t="str" cm="1">
        <f t="array" ref="F13">IF(I13='Tables calc'!$D$1+1,'Tables calc'!$H$23,IF(I13='Tables calc'!$D$1+2,'Tables calc'!$H$25,IF(E12="Box 2","",IF(F12="","",INDEX('Tables calc'!$D$24:$D$539,_xlfn.AGGREGATE(15,3,('Tables calc'!$F$24:$F$539=1)/('Tables calc'!$F$24:$F$539=1)*(ROW('Tables calc'!$F$24:$F$539)-ROW('Tables calc'!$F$23)),I13))))))</f>
        <v/>
      </c>
      <c r="G13" s="599" t="str">
        <f t="shared" si="2"/>
        <v/>
      </c>
      <c r="H13" s="600" t="str" cm="1">
        <f t="array" ref="H13">IF(I13='Tables calc'!$D$1+1,"*",IF(I13='Tables calc'!$D$1+2,'Tables calc'!$H$26,IF(E12="Box 2","",IF(F12="","",INDEX('Tables calc'!$E$24:$E$539,_xlfn.AGGREGATE(15,3,('Tables calc'!$F$24:$F$539=1)/('Tables calc'!$F$24:$F$539=1)*(ROW('Tables calc'!$F$24:$F$539)-ROW('Tables calc'!$F$23)),I13))))))</f>
        <v/>
      </c>
      <c r="I13" s="69">
        <v>12</v>
      </c>
      <c r="J13" s="69" t="str">
        <f t="shared" si="3"/>
        <v/>
      </c>
      <c r="K13" s="69" t="str">
        <f t="shared" si="4"/>
        <v/>
      </c>
      <c r="L13" s="69" t="str">
        <f t="shared" si="5"/>
        <v/>
      </c>
      <c r="M13" s="69" t="str">
        <f t="shared" si="6"/>
        <v/>
      </c>
      <c r="N13" s="69" t="str">
        <f t="shared" si="7"/>
        <v/>
      </c>
      <c r="O13" s="69" t="str">
        <f t="shared" si="8"/>
        <v/>
      </c>
      <c r="P13" s="69" t="str">
        <f t="shared" si="9"/>
        <v/>
      </c>
      <c r="Q13" s="69" t="str">
        <f t="shared" si="10"/>
        <v/>
      </c>
    </row>
    <row r="14" spans="1:17" x14ac:dyDescent="0.3">
      <c r="A14" s="598" t="str" cm="1">
        <f t="array" ref="A14">IF(I14='Tables calc'!$D$1+1,"FTE Reduction Exceptions:",IF(I14='Tables calc'!$D$1+2,"Totals:",IF(A13="Totals:","",IF(A13="","",INDEX('Tables calc'!$A$24:$A$539,_xlfn.AGGREGATE(15,3,('Tables calc'!$F$24:$F$539=1)/('Tables calc'!$F$24:$F$539=1)*(ROW('Tables calc'!$F$24:$F$539)-ROW('Tables calc'!$F$23)),I14))))))</f>
        <v/>
      </c>
      <c r="B14" s="598" t="str" cm="1">
        <f t="array" ref="B14">IF(I14='Tables calc'!$D$1+1,"#",IF(I14='Tables calc'!$D$1+2,"#",IF(B13="#","",IF(B13="","",INDEX('Tables calc'!$B$24:$B$539,_xlfn.AGGREGATE(15,3,('Tables calc'!$F$24:$F$539=1)/('Tables calc'!$F$24:$F$539=1)*(ROW('Tables calc'!$F$24:$F$539)-ROW('Tables calc'!$F$23)),I14))))))</f>
        <v/>
      </c>
      <c r="C14" s="599" t="str">
        <f t="shared" si="0"/>
        <v/>
      </c>
      <c r="D14" s="600" t="str" cm="1">
        <f t="array" ref="D14">IF(I14='Tables calc'!$D$1+1,"*",IF(I14='Tables calc'!$D$1+2,'Tables calc'!$H$24,IF(D13='Tables calc'!$H$24,"",IF(D13="","",INDEX('Tables calc'!$C$24:$C$539,_xlfn.AGGREGATE(15,3,('Tables calc'!$F$24:$F$539=1)/('Tables calc'!$F$24:$F$539=1)*(ROW('Tables calc'!$F$24:$F$539)-ROW('Tables calc'!$F$23)),I14))))))</f>
        <v/>
      </c>
      <c r="E14" s="601" t="str">
        <f t="shared" si="1"/>
        <v/>
      </c>
      <c r="F14" s="602" t="str" cm="1">
        <f t="array" ref="F14">IF(I14='Tables calc'!$D$1+1,'Tables calc'!$H$23,IF(I14='Tables calc'!$D$1+2,'Tables calc'!$H$25,IF(E13="Box 2","",IF(F13="","",INDEX('Tables calc'!$D$24:$D$539,_xlfn.AGGREGATE(15,3,('Tables calc'!$F$24:$F$539=1)/('Tables calc'!$F$24:$F$539=1)*(ROW('Tables calc'!$F$24:$F$539)-ROW('Tables calc'!$F$23)),I14))))))</f>
        <v/>
      </c>
      <c r="G14" s="599" t="str">
        <f t="shared" si="2"/>
        <v/>
      </c>
      <c r="H14" s="600" t="str" cm="1">
        <f t="array" ref="H14">IF(I14='Tables calc'!$D$1+1,"*",IF(I14='Tables calc'!$D$1+2,'Tables calc'!$H$26,IF(E13="Box 2","",IF(F13="","",INDEX('Tables calc'!$E$24:$E$539,_xlfn.AGGREGATE(15,3,('Tables calc'!$F$24:$F$539=1)/('Tables calc'!$F$24:$F$539=1)*(ROW('Tables calc'!$F$24:$F$539)-ROW('Tables calc'!$F$23)),I14))))))</f>
        <v/>
      </c>
      <c r="I14" s="69">
        <v>13</v>
      </c>
      <c r="J14" s="69" t="str">
        <f t="shared" si="3"/>
        <v/>
      </c>
      <c r="K14" s="69" t="str">
        <f t="shared" si="4"/>
        <v/>
      </c>
      <c r="L14" s="69" t="str">
        <f t="shared" si="5"/>
        <v/>
      </c>
      <c r="M14" s="69" t="str">
        <f t="shared" si="6"/>
        <v/>
      </c>
      <c r="N14" s="69" t="str">
        <f t="shared" si="7"/>
        <v/>
      </c>
      <c r="O14" s="69" t="str">
        <f t="shared" si="8"/>
        <v/>
      </c>
      <c r="P14" s="69" t="str">
        <f t="shared" si="9"/>
        <v/>
      </c>
      <c r="Q14" s="69" t="str">
        <f t="shared" si="10"/>
        <v/>
      </c>
    </row>
    <row r="15" spans="1:17" x14ac:dyDescent="0.3">
      <c r="A15" s="598" t="str" cm="1">
        <f t="array" ref="A15">IF(I15='Tables calc'!$D$1+1,"FTE Reduction Exceptions:",IF(I15='Tables calc'!$D$1+2,"Totals:",IF(A14="Totals:","",IF(A14="","",INDEX('Tables calc'!$A$24:$A$539,_xlfn.AGGREGATE(15,3,('Tables calc'!$F$24:$F$539=1)/('Tables calc'!$F$24:$F$539=1)*(ROW('Tables calc'!$F$24:$F$539)-ROW('Tables calc'!$F$23)),I15))))))</f>
        <v/>
      </c>
      <c r="B15" s="598" t="str" cm="1">
        <f t="array" ref="B15">IF(I15='Tables calc'!$D$1+1,"#",IF(I15='Tables calc'!$D$1+2,"#",IF(B14="#","",IF(B14="","",INDEX('Tables calc'!$B$24:$B$539,_xlfn.AGGREGATE(15,3,('Tables calc'!$F$24:$F$539=1)/('Tables calc'!$F$24:$F$539=1)*(ROW('Tables calc'!$F$24:$F$539)-ROW('Tables calc'!$F$23)),I15))))))</f>
        <v/>
      </c>
      <c r="C15" s="599" t="str">
        <f t="shared" si="0"/>
        <v/>
      </c>
      <c r="D15" s="600" t="str" cm="1">
        <f t="array" ref="D15">IF(I15='Tables calc'!$D$1+1,"*",IF(I15='Tables calc'!$D$1+2,'Tables calc'!$H$24,IF(D14='Tables calc'!$H$24,"",IF(D14="","",INDEX('Tables calc'!$C$24:$C$539,_xlfn.AGGREGATE(15,3,('Tables calc'!$F$24:$F$539=1)/('Tables calc'!$F$24:$F$539=1)*(ROW('Tables calc'!$F$24:$F$539)-ROW('Tables calc'!$F$23)),I15))))))</f>
        <v/>
      </c>
      <c r="E15" s="601" t="str">
        <f t="shared" si="1"/>
        <v/>
      </c>
      <c r="F15" s="602" t="str" cm="1">
        <f t="array" ref="F15">IF(I15='Tables calc'!$D$1+1,'Tables calc'!$H$23,IF(I15='Tables calc'!$D$1+2,'Tables calc'!$H$25,IF(E14="Box 2","",IF(F14="","",INDEX('Tables calc'!$D$24:$D$539,_xlfn.AGGREGATE(15,3,('Tables calc'!$F$24:$F$539=1)/('Tables calc'!$F$24:$F$539=1)*(ROW('Tables calc'!$F$24:$F$539)-ROW('Tables calc'!$F$23)),I15))))))</f>
        <v/>
      </c>
      <c r="G15" s="599" t="str">
        <f t="shared" si="2"/>
        <v/>
      </c>
      <c r="H15" s="600" t="str" cm="1">
        <f t="array" ref="H15">IF(I15='Tables calc'!$D$1+1,"*",IF(I15='Tables calc'!$D$1+2,'Tables calc'!$H$26,IF(E14="Box 2","",IF(F14="","",INDEX('Tables calc'!$E$24:$E$539,_xlfn.AGGREGATE(15,3,('Tables calc'!$F$24:$F$539=1)/('Tables calc'!$F$24:$F$539=1)*(ROW('Tables calc'!$F$24:$F$539)-ROW('Tables calc'!$F$23)),I15))))))</f>
        <v/>
      </c>
      <c r="I15" s="69">
        <v>14</v>
      </c>
      <c r="J15" s="69" t="str">
        <f t="shared" si="3"/>
        <v/>
      </c>
      <c r="K15" s="69" t="str">
        <f t="shared" si="4"/>
        <v/>
      </c>
      <c r="L15" s="69" t="str">
        <f t="shared" si="5"/>
        <v/>
      </c>
      <c r="M15" s="69" t="str">
        <f t="shared" si="6"/>
        <v/>
      </c>
      <c r="N15" s="69" t="str">
        <f t="shared" si="7"/>
        <v/>
      </c>
      <c r="O15" s="69" t="str">
        <f t="shared" si="8"/>
        <v/>
      </c>
      <c r="P15" s="69" t="str">
        <f t="shared" si="9"/>
        <v/>
      </c>
      <c r="Q15" s="69" t="str">
        <f t="shared" si="10"/>
        <v/>
      </c>
    </row>
    <row r="16" spans="1:17" x14ac:dyDescent="0.3">
      <c r="A16" s="598" t="str" cm="1">
        <f t="array" ref="A16">IF(I16='Tables calc'!$D$1+1,"FTE Reduction Exceptions:",IF(I16='Tables calc'!$D$1+2,"Totals:",IF(A15="Totals:","",IF(A15="","",INDEX('Tables calc'!$A$24:$A$539,_xlfn.AGGREGATE(15,3,('Tables calc'!$F$24:$F$539=1)/('Tables calc'!$F$24:$F$539=1)*(ROW('Tables calc'!$F$24:$F$539)-ROW('Tables calc'!$F$23)),I16))))))</f>
        <v/>
      </c>
      <c r="B16" s="598" t="str" cm="1">
        <f t="array" ref="B16">IF(I16='Tables calc'!$D$1+1,"#",IF(I16='Tables calc'!$D$1+2,"#",IF(B15="#","",IF(B15="","",INDEX('Tables calc'!$B$24:$B$539,_xlfn.AGGREGATE(15,3,('Tables calc'!$F$24:$F$539=1)/('Tables calc'!$F$24:$F$539=1)*(ROW('Tables calc'!$F$24:$F$539)-ROW('Tables calc'!$F$23)),I16))))))</f>
        <v/>
      </c>
      <c r="C16" s="599" t="str">
        <f t="shared" si="0"/>
        <v/>
      </c>
      <c r="D16" s="600" t="str" cm="1">
        <f t="array" ref="D16">IF(I16='Tables calc'!$D$1+1,"*",IF(I16='Tables calc'!$D$1+2,'Tables calc'!$H$24,IF(D15='Tables calc'!$H$24,"",IF(D15="","",INDEX('Tables calc'!$C$24:$C$539,_xlfn.AGGREGATE(15,3,('Tables calc'!$F$24:$F$539=1)/('Tables calc'!$F$24:$F$539=1)*(ROW('Tables calc'!$F$24:$F$539)-ROW('Tables calc'!$F$23)),I16))))))</f>
        <v/>
      </c>
      <c r="E16" s="601" t="str">
        <f t="shared" si="1"/>
        <v/>
      </c>
      <c r="F16" s="602" t="str" cm="1">
        <f t="array" ref="F16">IF(I16='Tables calc'!$D$1+1,'Tables calc'!$H$23,IF(I16='Tables calc'!$D$1+2,'Tables calc'!$H$25,IF(E15="Box 2","",IF(F15="","",INDEX('Tables calc'!$D$24:$D$539,_xlfn.AGGREGATE(15,3,('Tables calc'!$F$24:$F$539=1)/('Tables calc'!$F$24:$F$539=1)*(ROW('Tables calc'!$F$24:$F$539)-ROW('Tables calc'!$F$23)),I16))))))</f>
        <v/>
      </c>
      <c r="G16" s="599" t="str">
        <f t="shared" si="2"/>
        <v/>
      </c>
      <c r="H16" s="600" t="str" cm="1">
        <f t="array" ref="H16">IF(I16='Tables calc'!$D$1+1,"*",IF(I16='Tables calc'!$D$1+2,'Tables calc'!$H$26,IF(E15="Box 2","",IF(F15="","",INDEX('Tables calc'!$E$24:$E$539,_xlfn.AGGREGATE(15,3,('Tables calc'!$F$24:$F$539=1)/('Tables calc'!$F$24:$F$539=1)*(ROW('Tables calc'!$F$24:$F$539)-ROW('Tables calc'!$F$23)),I16))))))</f>
        <v/>
      </c>
      <c r="I16" s="69">
        <v>15</v>
      </c>
      <c r="J16" s="69" t="str">
        <f t="shared" si="3"/>
        <v/>
      </c>
      <c r="K16" s="69" t="str">
        <f t="shared" si="4"/>
        <v/>
      </c>
      <c r="L16" s="69" t="str">
        <f t="shared" si="5"/>
        <v/>
      </c>
      <c r="M16" s="69" t="str">
        <f t="shared" si="6"/>
        <v/>
      </c>
      <c r="N16" s="69" t="str">
        <f t="shared" si="7"/>
        <v/>
      </c>
      <c r="O16" s="69" t="str">
        <f t="shared" si="8"/>
        <v/>
      </c>
      <c r="P16" s="69" t="str">
        <f t="shared" si="9"/>
        <v/>
      </c>
      <c r="Q16" s="69" t="str">
        <f t="shared" si="10"/>
        <v/>
      </c>
    </row>
    <row r="17" spans="1:17" x14ac:dyDescent="0.3">
      <c r="A17" s="598" t="str" cm="1">
        <f t="array" ref="A17">IF(I17='Tables calc'!$D$1+1,"FTE Reduction Exceptions:",IF(I17='Tables calc'!$D$1+2,"Totals:",IF(A16="Totals:","",IF(A16="","",INDEX('Tables calc'!$A$24:$A$539,_xlfn.AGGREGATE(15,3,('Tables calc'!$F$24:$F$539=1)/('Tables calc'!$F$24:$F$539=1)*(ROW('Tables calc'!$F$24:$F$539)-ROW('Tables calc'!$F$23)),I17))))))</f>
        <v/>
      </c>
      <c r="B17" s="598" t="str" cm="1">
        <f t="array" ref="B17">IF(I17='Tables calc'!$D$1+1,"#",IF(I17='Tables calc'!$D$1+2,"#",IF(B16="#","",IF(B16="","",INDEX('Tables calc'!$B$24:$B$539,_xlfn.AGGREGATE(15,3,('Tables calc'!$F$24:$F$539=1)/('Tables calc'!$F$24:$F$539=1)*(ROW('Tables calc'!$F$24:$F$539)-ROW('Tables calc'!$F$23)),I17))))))</f>
        <v/>
      </c>
      <c r="C17" s="599" t="str">
        <f t="shared" si="0"/>
        <v/>
      </c>
      <c r="D17" s="600" t="str" cm="1">
        <f t="array" ref="D17">IF(I17='Tables calc'!$D$1+1,"*",IF(I17='Tables calc'!$D$1+2,'Tables calc'!$H$24,IF(D16='Tables calc'!$H$24,"",IF(D16="","",INDEX('Tables calc'!$C$24:$C$539,_xlfn.AGGREGATE(15,3,('Tables calc'!$F$24:$F$539=1)/('Tables calc'!$F$24:$F$539=1)*(ROW('Tables calc'!$F$24:$F$539)-ROW('Tables calc'!$F$23)),I17))))))</f>
        <v/>
      </c>
      <c r="E17" s="601" t="str">
        <f t="shared" si="1"/>
        <v/>
      </c>
      <c r="F17" s="602" t="str" cm="1">
        <f t="array" ref="F17">IF(I17='Tables calc'!$D$1+1,'Tables calc'!$H$23,IF(I17='Tables calc'!$D$1+2,'Tables calc'!$H$25,IF(E16="Box 2","",IF(F16="","",INDEX('Tables calc'!$D$24:$D$539,_xlfn.AGGREGATE(15,3,('Tables calc'!$F$24:$F$539=1)/('Tables calc'!$F$24:$F$539=1)*(ROW('Tables calc'!$F$24:$F$539)-ROW('Tables calc'!$F$23)),I17))))))</f>
        <v/>
      </c>
      <c r="G17" s="599" t="str">
        <f t="shared" si="2"/>
        <v/>
      </c>
      <c r="H17" s="600" t="str" cm="1">
        <f t="array" ref="H17">IF(I17='Tables calc'!$D$1+1,"*",IF(I17='Tables calc'!$D$1+2,'Tables calc'!$H$26,IF(E16="Box 2","",IF(F16="","",INDEX('Tables calc'!$E$24:$E$539,_xlfn.AGGREGATE(15,3,('Tables calc'!$F$24:$F$539=1)/('Tables calc'!$F$24:$F$539=1)*(ROW('Tables calc'!$F$24:$F$539)-ROW('Tables calc'!$F$23)),I17))))))</f>
        <v/>
      </c>
      <c r="I17" s="69">
        <v>16</v>
      </c>
      <c r="J17" s="69" t="str">
        <f t="shared" si="3"/>
        <v/>
      </c>
      <c r="K17" s="69" t="str">
        <f t="shared" si="4"/>
        <v/>
      </c>
      <c r="L17" s="69" t="str">
        <f t="shared" si="5"/>
        <v/>
      </c>
      <c r="M17" s="69" t="str">
        <f t="shared" si="6"/>
        <v/>
      </c>
      <c r="N17" s="69" t="str">
        <f t="shared" si="7"/>
        <v/>
      </c>
      <c r="O17" s="69" t="str">
        <f t="shared" si="8"/>
        <v/>
      </c>
      <c r="P17" s="69" t="str">
        <f t="shared" si="9"/>
        <v/>
      </c>
      <c r="Q17" s="69" t="str">
        <f t="shared" si="10"/>
        <v/>
      </c>
    </row>
    <row r="18" spans="1:17" x14ac:dyDescent="0.3">
      <c r="A18" s="598" t="str" cm="1">
        <f t="array" ref="A18">IF(I18='Tables calc'!$D$1+1,"FTE Reduction Exceptions:",IF(I18='Tables calc'!$D$1+2,"Totals:",IF(A17="Totals:","",IF(A17="","",INDEX('Tables calc'!$A$24:$A$539,_xlfn.AGGREGATE(15,3,('Tables calc'!$F$24:$F$539=1)/('Tables calc'!$F$24:$F$539=1)*(ROW('Tables calc'!$F$24:$F$539)-ROW('Tables calc'!$F$23)),I18))))))</f>
        <v/>
      </c>
      <c r="B18" s="598" t="str" cm="1">
        <f t="array" ref="B18">IF(I18='Tables calc'!$D$1+1,"#",IF(I18='Tables calc'!$D$1+2,"#",IF(B17="#","",IF(B17="","",INDEX('Tables calc'!$B$24:$B$539,_xlfn.AGGREGATE(15,3,('Tables calc'!$F$24:$F$539=1)/('Tables calc'!$F$24:$F$539=1)*(ROW('Tables calc'!$F$24:$F$539)-ROW('Tables calc'!$F$23)),I18))))))</f>
        <v/>
      </c>
      <c r="C18" s="599" t="str">
        <f t="shared" si="0"/>
        <v/>
      </c>
      <c r="D18" s="600" t="str" cm="1">
        <f t="array" ref="D18">IF(I18='Tables calc'!$D$1+1,"*",IF(I18='Tables calc'!$D$1+2,'Tables calc'!$H$24,IF(D17='Tables calc'!$H$24,"",IF(D17="","",INDEX('Tables calc'!$C$24:$C$539,_xlfn.AGGREGATE(15,3,('Tables calc'!$F$24:$F$539=1)/('Tables calc'!$F$24:$F$539=1)*(ROW('Tables calc'!$F$24:$F$539)-ROW('Tables calc'!$F$23)),I18))))))</f>
        <v/>
      </c>
      <c r="E18" s="601" t="str">
        <f t="shared" si="1"/>
        <v/>
      </c>
      <c r="F18" s="602" t="str" cm="1">
        <f t="array" ref="F18">IF(I18='Tables calc'!$D$1+1,'Tables calc'!$H$23,IF(I18='Tables calc'!$D$1+2,'Tables calc'!$H$25,IF(E17="Box 2","",IF(F17="","",INDEX('Tables calc'!$D$24:$D$539,_xlfn.AGGREGATE(15,3,('Tables calc'!$F$24:$F$539=1)/('Tables calc'!$F$24:$F$539=1)*(ROW('Tables calc'!$F$24:$F$539)-ROW('Tables calc'!$F$23)),I18))))))</f>
        <v/>
      </c>
      <c r="G18" s="599" t="str">
        <f t="shared" si="2"/>
        <v/>
      </c>
      <c r="H18" s="600" t="str" cm="1">
        <f t="array" ref="H18">IF(I18='Tables calc'!$D$1+1,"*",IF(I18='Tables calc'!$D$1+2,'Tables calc'!$H$26,IF(E17="Box 2","",IF(F17="","",INDEX('Tables calc'!$E$24:$E$539,_xlfn.AGGREGATE(15,3,('Tables calc'!$F$24:$F$539=1)/('Tables calc'!$F$24:$F$539=1)*(ROW('Tables calc'!$F$24:$F$539)-ROW('Tables calc'!$F$23)),I18))))))</f>
        <v/>
      </c>
      <c r="I18" s="69">
        <v>17</v>
      </c>
      <c r="J18" s="69" t="str">
        <f t="shared" si="3"/>
        <v/>
      </c>
      <c r="K18" s="69" t="str">
        <f t="shared" si="4"/>
        <v/>
      </c>
      <c r="L18" s="69" t="str">
        <f t="shared" si="5"/>
        <v/>
      </c>
      <c r="M18" s="69" t="str">
        <f t="shared" si="6"/>
        <v/>
      </c>
      <c r="N18" s="69" t="str">
        <f t="shared" si="7"/>
        <v/>
      </c>
      <c r="O18" s="69" t="str">
        <f t="shared" si="8"/>
        <v/>
      </c>
      <c r="P18" s="69" t="str">
        <f t="shared" si="9"/>
        <v/>
      </c>
      <c r="Q18" s="69" t="str">
        <f t="shared" si="10"/>
        <v/>
      </c>
    </row>
    <row r="19" spans="1:17" x14ac:dyDescent="0.3">
      <c r="A19" s="598" t="str" cm="1">
        <f t="array" ref="A19">IF(I19='Tables calc'!$D$1+1,"FTE Reduction Exceptions:",IF(I19='Tables calc'!$D$1+2,"Totals:",IF(A18="Totals:","",IF(A18="","",INDEX('Tables calc'!$A$24:$A$539,_xlfn.AGGREGATE(15,3,('Tables calc'!$F$24:$F$539=1)/('Tables calc'!$F$24:$F$539=1)*(ROW('Tables calc'!$F$24:$F$539)-ROW('Tables calc'!$F$23)),I19))))))</f>
        <v/>
      </c>
      <c r="B19" s="598" t="str" cm="1">
        <f t="array" ref="B19">IF(I19='Tables calc'!$D$1+1,"#",IF(I19='Tables calc'!$D$1+2,"#",IF(B18="#","",IF(B18="","",INDEX('Tables calc'!$B$24:$B$539,_xlfn.AGGREGATE(15,3,('Tables calc'!$F$24:$F$539=1)/('Tables calc'!$F$24:$F$539=1)*(ROW('Tables calc'!$F$24:$F$539)-ROW('Tables calc'!$F$23)),I19))))))</f>
        <v/>
      </c>
      <c r="C19" s="599" t="str">
        <f t="shared" si="0"/>
        <v/>
      </c>
      <c r="D19" s="600" t="str" cm="1">
        <f t="array" ref="D19">IF(I19='Tables calc'!$D$1+1,"*",IF(I19='Tables calc'!$D$1+2,'Tables calc'!$H$24,IF(D18='Tables calc'!$H$24,"",IF(D18="","",INDEX('Tables calc'!$C$24:$C$539,_xlfn.AGGREGATE(15,3,('Tables calc'!$F$24:$F$539=1)/('Tables calc'!$F$24:$F$539=1)*(ROW('Tables calc'!$F$24:$F$539)-ROW('Tables calc'!$F$23)),I19))))))</f>
        <v/>
      </c>
      <c r="E19" s="601" t="str">
        <f t="shared" si="1"/>
        <v/>
      </c>
      <c r="F19" s="602" t="str" cm="1">
        <f t="array" ref="F19">IF(I19='Tables calc'!$D$1+1,'Tables calc'!$H$23,IF(I19='Tables calc'!$D$1+2,'Tables calc'!$H$25,IF(E18="Box 2","",IF(F18="","",INDEX('Tables calc'!$D$24:$D$539,_xlfn.AGGREGATE(15,3,('Tables calc'!$F$24:$F$539=1)/('Tables calc'!$F$24:$F$539=1)*(ROW('Tables calc'!$F$24:$F$539)-ROW('Tables calc'!$F$23)),I19))))))</f>
        <v/>
      </c>
      <c r="G19" s="599" t="str">
        <f t="shared" si="2"/>
        <v/>
      </c>
      <c r="H19" s="600" t="str" cm="1">
        <f t="array" ref="H19">IF(I19='Tables calc'!$D$1+1,"*",IF(I19='Tables calc'!$D$1+2,'Tables calc'!$H$26,IF(E18="Box 2","",IF(F18="","",INDEX('Tables calc'!$E$24:$E$539,_xlfn.AGGREGATE(15,3,('Tables calc'!$F$24:$F$539=1)/('Tables calc'!$F$24:$F$539=1)*(ROW('Tables calc'!$F$24:$F$539)-ROW('Tables calc'!$F$23)),I19))))))</f>
        <v/>
      </c>
      <c r="I19" s="69">
        <v>18</v>
      </c>
      <c r="J19" s="69" t="str">
        <f t="shared" si="3"/>
        <v/>
      </c>
      <c r="K19" s="69" t="str">
        <f t="shared" si="4"/>
        <v/>
      </c>
      <c r="L19" s="69" t="str">
        <f t="shared" si="5"/>
        <v/>
      </c>
      <c r="M19" s="69" t="str">
        <f t="shared" si="6"/>
        <v/>
      </c>
      <c r="N19" s="69" t="str">
        <f t="shared" si="7"/>
        <v/>
      </c>
      <c r="O19" s="69" t="str">
        <f t="shared" si="8"/>
        <v/>
      </c>
      <c r="P19" s="69" t="str">
        <f t="shared" si="9"/>
        <v/>
      </c>
      <c r="Q19" s="69" t="str">
        <f t="shared" si="10"/>
        <v/>
      </c>
    </row>
    <row r="20" spans="1:17" x14ac:dyDescent="0.3">
      <c r="A20" s="598" t="str" cm="1">
        <f t="array" ref="A20">IF(I20='Tables calc'!$D$1+1,"FTE Reduction Exceptions:",IF(I20='Tables calc'!$D$1+2,"Totals:",IF(A19="Totals:","",IF(A19="","",INDEX('Tables calc'!$A$24:$A$539,_xlfn.AGGREGATE(15,3,('Tables calc'!$F$24:$F$539=1)/('Tables calc'!$F$24:$F$539=1)*(ROW('Tables calc'!$F$24:$F$539)-ROW('Tables calc'!$F$23)),I20))))))</f>
        <v/>
      </c>
      <c r="B20" s="598" t="str" cm="1">
        <f t="array" ref="B20">IF(I20='Tables calc'!$D$1+1,"#",IF(I20='Tables calc'!$D$1+2,"#",IF(B19="#","",IF(B19="","",INDEX('Tables calc'!$B$24:$B$539,_xlfn.AGGREGATE(15,3,('Tables calc'!$F$24:$F$539=1)/('Tables calc'!$F$24:$F$539=1)*(ROW('Tables calc'!$F$24:$F$539)-ROW('Tables calc'!$F$23)),I20))))))</f>
        <v/>
      </c>
      <c r="C20" s="599" t="str">
        <f t="shared" si="0"/>
        <v/>
      </c>
      <c r="D20" s="600" t="str" cm="1">
        <f t="array" ref="D20">IF(I20='Tables calc'!$D$1+1,"*",IF(I20='Tables calc'!$D$1+2,'Tables calc'!$H$24,IF(D19='Tables calc'!$H$24,"",IF(D19="","",INDEX('Tables calc'!$C$24:$C$539,_xlfn.AGGREGATE(15,3,('Tables calc'!$F$24:$F$539=1)/('Tables calc'!$F$24:$F$539=1)*(ROW('Tables calc'!$F$24:$F$539)-ROW('Tables calc'!$F$23)),I20))))))</f>
        <v/>
      </c>
      <c r="E20" s="601" t="str">
        <f t="shared" si="1"/>
        <v/>
      </c>
      <c r="F20" s="602" t="str" cm="1">
        <f t="array" ref="F20">IF(I20='Tables calc'!$D$1+1,'Tables calc'!$H$23,IF(I20='Tables calc'!$D$1+2,'Tables calc'!$H$25,IF(E19="Box 2","",IF(F19="","",INDEX('Tables calc'!$D$24:$D$539,_xlfn.AGGREGATE(15,3,('Tables calc'!$F$24:$F$539=1)/('Tables calc'!$F$24:$F$539=1)*(ROW('Tables calc'!$F$24:$F$539)-ROW('Tables calc'!$F$23)),I20))))))</f>
        <v/>
      </c>
      <c r="G20" s="599" t="str">
        <f t="shared" si="2"/>
        <v/>
      </c>
      <c r="H20" s="600" t="str" cm="1">
        <f t="array" ref="H20">IF(I20='Tables calc'!$D$1+1,"*",IF(I20='Tables calc'!$D$1+2,'Tables calc'!$H$26,IF(E19="Box 2","",IF(F19="","",INDEX('Tables calc'!$E$24:$E$539,_xlfn.AGGREGATE(15,3,('Tables calc'!$F$24:$F$539=1)/('Tables calc'!$F$24:$F$539=1)*(ROW('Tables calc'!$F$24:$F$539)-ROW('Tables calc'!$F$23)),I20))))))</f>
        <v/>
      </c>
      <c r="I20" s="69">
        <v>19</v>
      </c>
      <c r="J20" s="69" t="str">
        <f t="shared" si="3"/>
        <v/>
      </c>
      <c r="K20" s="69" t="str">
        <f t="shared" si="4"/>
        <v/>
      </c>
      <c r="L20" s="69" t="str">
        <f t="shared" si="5"/>
        <v/>
      </c>
      <c r="M20" s="69" t="str">
        <f t="shared" si="6"/>
        <v/>
      </c>
      <c r="N20" s="69" t="str">
        <f t="shared" si="7"/>
        <v/>
      </c>
      <c r="O20" s="69" t="str">
        <f t="shared" si="8"/>
        <v/>
      </c>
      <c r="P20" s="69" t="str">
        <f t="shared" si="9"/>
        <v/>
      </c>
      <c r="Q20" s="69" t="str">
        <f t="shared" si="10"/>
        <v/>
      </c>
    </row>
    <row r="21" spans="1:17" x14ac:dyDescent="0.3">
      <c r="A21" s="598" t="str" cm="1">
        <f t="array" ref="A21">IF(I21='Tables calc'!$D$1+1,"FTE Reduction Exceptions:",IF(I21='Tables calc'!$D$1+2,"Totals:",IF(A20="Totals:","",IF(A20="","",INDEX('Tables calc'!$A$24:$A$539,_xlfn.AGGREGATE(15,3,('Tables calc'!$F$24:$F$539=1)/('Tables calc'!$F$24:$F$539=1)*(ROW('Tables calc'!$F$24:$F$539)-ROW('Tables calc'!$F$23)),I21))))))</f>
        <v/>
      </c>
      <c r="B21" s="598" t="str" cm="1">
        <f t="array" ref="B21">IF(I21='Tables calc'!$D$1+1,"#",IF(I21='Tables calc'!$D$1+2,"#",IF(B20="#","",IF(B20="","",INDEX('Tables calc'!$B$24:$B$539,_xlfn.AGGREGATE(15,3,('Tables calc'!$F$24:$F$539=1)/('Tables calc'!$F$24:$F$539=1)*(ROW('Tables calc'!$F$24:$F$539)-ROW('Tables calc'!$F$23)),I21))))))</f>
        <v/>
      </c>
      <c r="C21" s="599" t="str">
        <f t="shared" si="0"/>
        <v/>
      </c>
      <c r="D21" s="600" t="str" cm="1">
        <f t="array" ref="D21">IF(I21='Tables calc'!$D$1+1,"*",IF(I21='Tables calc'!$D$1+2,'Tables calc'!$H$24,IF(D20='Tables calc'!$H$24,"",IF(D20="","",INDEX('Tables calc'!$C$24:$C$539,_xlfn.AGGREGATE(15,3,('Tables calc'!$F$24:$F$539=1)/('Tables calc'!$F$24:$F$539=1)*(ROW('Tables calc'!$F$24:$F$539)-ROW('Tables calc'!$F$23)),I21))))))</f>
        <v/>
      </c>
      <c r="E21" s="601" t="str">
        <f t="shared" si="1"/>
        <v/>
      </c>
      <c r="F21" s="602" t="str" cm="1">
        <f t="array" ref="F21">IF(I21='Tables calc'!$D$1+1,'Tables calc'!$H$23,IF(I21='Tables calc'!$D$1+2,'Tables calc'!$H$25,IF(E20="Box 2","",IF(F20="","",INDEX('Tables calc'!$D$24:$D$539,_xlfn.AGGREGATE(15,3,('Tables calc'!$F$24:$F$539=1)/('Tables calc'!$F$24:$F$539=1)*(ROW('Tables calc'!$F$24:$F$539)-ROW('Tables calc'!$F$23)),I21))))))</f>
        <v/>
      </c>
      <c r="G21" s="599" t="str">
        <f t="shared" si="2"/>
        <v/>
      </c>
      <c r="H21" s="600" t="str" cm="1">
        <f t="array" ref="H21">IF(I21='Tables calc'!$D$1+1,"*",IF(I21='Tables calc'!$D$1+2,'Tables calc'!$H$26,IF(E20="Box 2","",IF(F20="","",INDEX('Tables calc'!$E$24:$E$539,_xlfn.AGGREGATE(15,3,('Tables calc'!$F$24:$F$539=1)/('Tables calc'!$F$24:$F$539=1)*(ROW('Tables calc'!$F$24:$F$539)-ROW('Tables calc'!$F$23)),I21))))))</f>
        <v/>
      </c>
      <c r="I21" s="69">
        <v>20</v>
      </c>
      <c r="J21" s="69" t="str">
        <f t="shared" si="3"/>
        <v/>
      </c>
      <c r="K21" s="69" t="str">
        <f t="shared" si="4"/>
        <v/>
      </c>
      <c r="L21" s="69" t="str">
        <f t="shared" si="5"/>
        <v/>
      </c>
      <c r="M21" s="69" t="str">
        <f t="shared" si="6"/>
        <v/>
      </c>
      <c r="N21" s="69" t="str">
        <f t="shared" si="7"/>
        <v/>
      </c>
      <c r="O21" s="69" t="str">
        <f t="shared" si="8"/>
        <v/>
      </c>
      <c r="P21" s="69" t="str">
        <f t="shared" si="9"/>
        <v/>
      </c>
      <c r="Q21" s="69" t="str">
        <f t="shared" si="10"/>
        <v/>
      </c>
    </row>
    <row r="22" spans="1:17" x14ac:dyDescent="0.3">
      <c r="A22" s="598" t="str" cm="1">
        <f t="array" ref="A22">IF(I22='Tables calc'!$D$1+1,"FTE Reduction Exceptions:",IF(I22='Tables calc'!$D$1+2,"Totals:",IF(A21="Totals:","",IF(A21="","",INDEX('Tables calc'!$A$24:$A$539,_xlfn.AGGREGATE(15,3,('Tables calc'!$F$24:$F$539=1)/('Tables calc'!$F$24:$F$539=1)*(ROW('Tables calc'!$F$24:$F$539)-ROW('Tables calc'!$F$23)),I22))))))</f>
        <v/>
      </c>
      <c r="B22" s="598" t="str" cm="1">
        <f t="array" ref="B22">IF(I22='Tables calc'!$D$1+1,"#",IF(I22='Tables calc'!$D$1+2,"#",IF(B21="#","",IF(B21="","",INDEX('Tables calc'!$B$24:$B$539,_xlfn.AGGREGATE(15,3,('Tables calc'!$F$24:$F$539=1)/('Tables calc'!$F$24:$F$539=1)*(ROW('Tables calc'!$F$24:$F$539)-ROW('Tables calc'!$F$23)),I22))))))</f>
        <v/>
      </c>
      <c r="C22" s="599" t="str">
        <f t="shared" si="0"/>
        <v/>
      </c>
      <c r="D22" s="600" t="str" cm="1">
        <f t="array" ref="D22">IF(I22='Tables calc'!$D$1+1,"*",IF(I22='Tables calc'!$D$1+2,'Tables calc'!$H$24,IF(D21='Tables calc'!$H$24,"",IF(D21="","",INDEX('Tables calc'!$C$24:$C$539,_xlfn.AGGREGATE(15,3,('Tables calc'!$F$24:$F$539=1)/('Tables calc'!$F$24:$F$539=1)*(ROW('Tables calc'!$F$24:$F$539)-ROW('Tables calc'!$F$23)),I22))))))</f>
        <v/>
      </c>
      <c r="E22" s="601" t="str">
        <f t="shared" si="1"/>
        <v/>
      </c>
      <c r="F22" s="602" t="str" cm="1">
        <f t="array" ref="F22">IF(I22='Tables calc'!$D$1+1,'Tables calc'!$H$23,IF(I22='Tables calc'!$D$1+2,'Tables calc'!$H$25,IF(E21="Box 2","",IF(F21="","",INDEX('Tables calc'!$D$24:$D$539,_xlfn.AGGREGATE(15,3,('Tables calc'!$F$24:$F$539=1)/('Tables calc'!$F$24:$F$539=1)*(ROW('Tables calc'!$F$24:$F$539)-ROW('Tables calc'!$F$23)),I22))))))</f>
        <v/>
      </c>
      <c r="G22" s="599" t="str">
        <f t="shared" si="2"/>
        <v/>
      </c>
      <c r="H22" s="600" t="str" cm="1">
        <f t="array" ref="H22">IF(I22='Tables calc'!$D$1+1,"*",IF(I22='Tables calc'!$D$1+2,'Tables calc'!$H$26,IF(E21="Box 2","",IF(F21="","",INDEX('Tables calc'!$E$24:$E$539,_xlfn.AGGREGATE(15,3,('Tables calc'!$F$24:$F$539=1)/('Tables calc'!$F$24:$F$539=1)*(ROW('Tables calc'!$F$24:$F$539)-ROW('Tables calc'!$F$23)),I22))))))</f>
        <v/>
      </c>
      <c r="I22" s="69">
        <v>21</v>
      </c>
      <c r="J22" s="69" t="str">
        <f t="shared" si="3"/>
        <v/>
      </c>
      <c r="K22" s="69" t="str">
        <f t="shared" si="4"/>
        <v/>
      </c>
      <c r="L22" s="69" t="str">
        <f t="shared" si="5"/>
        <v/>
      </c>
      <c r="M22" s="69" t="str">
        <f t="shared" si="6"/>
        <v/>
      </c>
      <c r="N22" s="69" t="str">
        <f t="shared" si="7"/>
        <v/>
      </c>
      <c r="O22" s="69" t="str">
        <f t="shared" si="8"/>
        <v/>
      </c>
      <c r="P22" s="69" t="str">
        <f t="shared" si="9"/>
        <v/>
      </c>
      <c r="Q22" s="69" t="str">
        <f t="shared" si="10"/>
        <v/>
      </c>
    </row>
    <row r="23" spans="1:17" x14ac:dyDescent="0.3">
      <c r="A23" s="598" t="str" cm="1">
        <f t="array" ref="A23">IF(I23='Tables calc'!$D$1+1,"FTE Reduction Exceptions:",IF(I23='Tables calc'!$D$1+2,"Totals:",IF(A22="Totals:","",IF(A22="","",INDEX('Tables calc'!$A$24:$A$539,_xlfn.AGGREGATE(15,3,('Tables calc'!$F$24:$F$539=1)/('Tables calc'!$F$24:$F$539=1)*(ROW('Tables calc'!$F$24:$F$539)-ROW('Tables calc'!$F$23)),I23))))))</f>
        <v/>
      </c>
      <c r="B23" s="598" t="str" cm="1">
        <f t="array" ref="B23">IF(I23='Tables calc'!$D$1+1,"#",IF(I23='Tables calc'!$D$1+2,"#",IF(B22="#","",IF(B22="","",INDEX('Tables calc'!$B$24:$B$539,_xlfn.AGGREGATE(15,3,('Tables calc'!$F$24:$F$539=1)/('Tables calc'!$F$24:$F$539=1)*(ROW('Tables calc'!$F$24:$F$539)-ROW('Tables calc'!$F$23)),I23))))))</f>
        <v/>
      </c>
      <c r="C23" s="599" t="str">
        <f t="shared" si="0"/>
        <v/>
      </c>
      <c r="D23" s="600" t="str" cm="1">
        <f t="array" ref="D23">IF(I23='Tables calc'!$D$1+1,"*",IF(I23='Tables calc'!$D$1+2,'Tables calc'!$H$24,IF(D22='Tables calc'!$H$24,"",IF(D22="","",INDEX('Tables calc'!$C$24:$C$539,_xlfn.AGGREGATE(15,3,('Tables calc'!$F$24:$F$539=1)/('Tables calc'!$F$24:$F$539=1)*(ROW('Tables calc'!$F$24:$F$539)-ROW('Tables calc'!$F$23)),I23))))))</f>
        <v/>
      </c>
      <c r="E23" s="601" t="str">
        <f t="shared" si="1"/>
        <v/>
      </c>
      <c r="F23" s="602" t="str" cm="1">
        <f t="array" ref="F23">IF(I23='Tables calc'!$D$1+1,'Tables calc'!$H$23,IF(I23='Tables calc'!$D$1+2,'Tables calc'!$H$25,IF(E22="Box 2","",IF(F22="","",INDEX('Tables calc'!$D$24:$D$539,_xlfn.AGGREGATE(15,3,('Tables calc'!$F$24:$F$539=1)/('Tables calc'!$F$24:$F$539=1)*(ROW('Tables calc'!$F$24:$F$539)-ROW('Tables calc'!$F$23)),I23))))))</f>
        <v/>
      </c>
      <c r="G23" s="599" t="str">
        <f t="shared" si="2"/>
        <v/>
      </c>
      <c r="H23" s="600" t="str" cm="1">
        <f t="array" ref="H23">IF(I23='Tables calc'!$D$1+1,"*",IF(I23='Tables calc'!$D$1+2,'Tables calc'!$H$26,IF(E22="Box 2","",IF(F22="","",INDEX('Tables calc'!$E$24:$E$539,_xlfn.AGGREGATE(15,3,('Tables calc'!$F$24:$F$539=1)/('Tables calc'!$F$24:$F$539=1)*(ROW('Tables calc'!$F$24:$F$539)-ROW('Tables calc'!$F$23)),I23))))))</f>
        <v/>
      </c>
      <c r="I23" s="69">
        <v>22</v>
      </c>
      <c r="J23" s="69" t="str">
        <f t="shared" si="3"/>
        <v/>
      </c>
      <c r="K23" s="69" t="str">
        <f t="shared" si="4"/>
        <v/>
      </c>
      <c r="L23" s="69" t="str">
        <f t="shared" si="5"/>
        <v/>
      </c>
      <c r="M23" s="69" t="str">
        <f t="shared" si="6"/>
        <v/>
      </c>
      <c r="N23" s="69" t="str">
        <f t="shared" si="7"/>
        <v/>
      </c>
      <c r="O23" s="69" t="str">
        <f t="shared" si="8"/>
        <v/>
      </c>
      <c r="P23" s="69" t="str">
        <f t="shared" si="9"/>
        <v/>
      </c>
      <c r="Q23" s="69" t="str">
        <f t="shared" si="10"/>
        <v/>
      </c>
    </row>
    <row r="24" spans="1:17" x14ac:dyDescent="0.3">
      <c r="A24" s="598" t="str" cm="1">
        <f t="array" ref="A24">IF(I24='Tables calc'!$D$1+1,"FTE Reduction Exceptions:",IF(I24='Tables calc'!$D$1+2,"Totals:",IF(A23="Totals:","",IF(A23="","",INDEX('Tables calc'!$A$24:$A$539,_xlfn.AGGREGATE(15,3,('Tables calc'!$F$24:$F$539=1)/('Tables calc'!$F$24:$F$539=1)*(ROW('Tables calc'!$F$24:$F$539)-ROW('Tables calc'!$F$23)),I24))))))</f>
        <v/>
      </c>
      <c r="B24" s="598" t="str" cm="1">
        <f t="array" ref="B24">IF(I24='Tables calc'!$D$1+1,"#",IF(I24='Tables calc'!$D$1+2,"#",IF(B23="#","",IF(B23="","",INDEX('Tables calc'!$B$24:$B$539,_xlfn.AGGREGATE(15,3,('Tables calc'!$F$24:$F$539=1)/('Tables calc'!$F$24:$F$539=1)*(ROW('Tables calc'!$F$24:$F$539)-ROW('Tables calc'!$F$23)),I24))))))</f>
        <v/>
      </c>
      <c r="C24" s="599" t="str">
        <f t="shared" si="0"/>
        <v/>
      </c>
      <c r="D24" s="600" t="str" cm="1">
        <f t="array" ref="D24">IF(I24='Tables calc'!$D$1+1,"*",IF(I24='Tables calc'!$D$1+2,'Tables calc'!$H$24,IF(D23='Tables calc'!$H$24,"",IF(D23="","",INDEX('Tables calc'!$C$24:$C$539,_xlfn.AGGREGATE(15,3,('Tables calc'!$F$24:$F$539=1)/('Tables calc'!$F$24:$F$539=1)*(ROW('Tables calc'!$F$24:$F$539)-ROW('Tables calc'!$F$23)),I24))))))</f>
        <v/>
      </c>
      <c r="E24" s="601" t="str">
        <f t="shared" si="1"/>
        <v/>
      </c>
      <c r="F24" s="602" t="str" cm="1">
        <f t="array" ref="F24">IF(I24='Tables calc'!$D$1+1,'Tables calc'!$H$23,IF(I24='Tables calc'!$D$1+2,'Tables calc'!$H$25,IF(E23="Box 2","",IF(F23="","",INDEX('Tables calc'!$D$24:$D$539,_xlfn.AGGREGATE(15,3,('Tables calc'!$F$24:$F$539=1)/('Tables calc'!$F$24:$F$539=1)*(ROW('Tables calc'!$F$24:$F$539)-ROW('Tables calc'!$F$23)),I24))))))</f>
        <v/>
      </c>
      <c r="G24" s="599" t="str">
        <f t="shared" si="2"/>
        <v/>
      </c>
      <c r="H24" s="600" t="str" cm="1">
        <f t="array" ref="H24">IF(I24='Tables calc'!$D$1+1,"*",IF(I24='Tables calc'!$D$1+2,'Tables calc'!$H$26,IF(E23="Box 2","",IF(F23="","",INDEX('Tables calc'!$E$24:$E$539,_xlfn.AGGREGATE(15,3,('Tables calc'!$F$24:$F$539=1)/('Tables calc'!$F$24:$F$539=1)*(ROW('Tables calc'!$F$24:$F$539)-ROW('Tables calc'!$F$23)),I24))))))</f>
        <v/>
      </c>
      <c r="I24" s="69">
        <v>23</v>
      </c>
      <c r="J24" s="69" t="str">
        <f t="shared" si="3"/>
        <v/>
      </c>
      <c r="K24" s="69" t="str">
        <f t="shared" si="4"/>
        <v/>
      </c>
      <c r="L24" s="69" t="str">
        <f t="shared" si="5"/>
        <v/>
      </c>
      <c r="M24" s="69" t="str">
        <f t="shared" si="6"/>
        <v/>
      </c>
      <c r="N24" s="69" t="str">
        <f t="shared" si="7"/>
        <v/>
      </c>
      <c r="O24" s="69" t="str">
        <f t="shared" si="8"/>
        <v/>
      </c>
      <c r="P24" s="69" t="str">
        <f t="shared" si="9"/>
        <v/>
      </c>
      <c r="Q24" s="69" t="str">
        <f t="shared" si="10"/>
        <v/>
      </c>
    </row>
    <row r="25" spans="1:17" x14ac:dyDescent="0.3">
      <c r="A25" s="598" t="str" cm="1">
        <f t="array" ref="A25">IF(I25='Tables calc'!$D$1+1,"FTE Reduction Exceptions:",IF(I25='Tables calc'!$D$1+2,"Totals:",IF(A24="Totals:","",IF(A24="","",INDEX('Tables calc'!$A$24:$A$539,_xlfn.AGGREGATE(15,3,('Tables calc'!$F$24:$F$539=1)/('Tables calc'!$F$24:$F$539=1)*(ROW('Tables calc'!$F$24:$F$539)-ROW('Tables calc'!$F$23)),I25))))))</f>
        <v/>
      </c>
      <c r="B25" s="598" t="str" cm="1">
        <f t="array" ref="B25">IF(I25='Tables calc'!$D$1+1,"#",IF(I25='Tables calc'!$D$1+2,"#",IF(B24="#","",IF(B24="","",INDEX('Tables calc'!$B$24:$B$539,_xlfn.AGGREGATE(15,3,('Tables calc'!$F$24:$F$539=1)/('Tables calc'!$F$24:$F$539=1)*(ROW('Tables calc'!$F$24:$F$539)-ROW('Tables calc'!$F$23)),I25))))))</f>
        <v/>
      </c>
      <c r="C25" s="599" t="str">
        <f t="shared" si="0"/>
        <v/>
      </c>
      <c r="D25" s="600" t="str" cm="1">
        <f t="array" ref="D25">IF(I25='Tables calc'!$D$1+1,"*",IF(I25='Tables calc'!$D$1+2,'Tables calc'!$H$24,IF(D24='Tables calc'!$H$24,"",IF(D24="","",INDEX('Tables calc'!$C$24:$C$539,_xlfn.AGGREGATE(15,3,('Tables calc'!$F$24:$F$539=1)/('Tables calc'!$F$24:$F$539=1)*(ROW('Tables calc'!$F$24:$F$539)-ROW('Tables calc'!$F$23)),I25))))))</f>
        <v/>
      </c>
      <c r="E25" s="601" t="str">
        <f t="shared" si="1"/>
        <v/>
      </c>
      <c r="F25" s="602" t="str" cm="1">
        <f t="array" ref="F25">IF(I25='Tables calc'!$D$1+1,'Tables calc'!$H$23,IF(I25='Tables calc'!$D$1+2,'Tables calc'!$H$25,IF(E24="Box 2","",IF(F24="","",INDEX('Tables calc'!$D$24:$D$539,_xlfn.AGGREGATE(15,3,('Tables calc'!$F$24:$F$539=1)/('Tables calc'!$F$24:$F$539=1)*(ROW('Tables calc'!$F$24:$F$539)-ROW('Tables calc'!$F$23)),I25))))))</f>
        <v/>
      </c>
      <c r="G25" s="599" t="str">
        <f t="shared" si="2"/>
        <v/>
      </c>
      <c r="H25" s="600" t="str" cm="1">
        <f t="array" ref="H25">IF(I25='Tables calc'!$D$1+1,"*",IF(I25='Tables calc'!$D$1+2,'Tables calc'!$H$26,IF(E24="Box 2","",IF(F24="","",INDEX('Tables calc'!$E$24:$E$539,_xlfn.AGGREGATE(15,3,('Tables calc'!$F$24:$F$539=1)/('Tables calc'!$F$24:$F$539=1)*(ROW('Tables calc'!$F$24:$F$539)-ROW('Tables calc'!$F$23)),I25))))))</f>
        <v/>
      </c>
      <c r="I25" s="69">
        <v>24</v>
      </c>
      <c r="J25" s="69" t="str">
        <f t="shared" si="3"/>
        <v/>
      </c>
      <c r="K25" s="69" t="str">
        <f t="shared" si="4"/>
        <v/>
      </c>
      <c r="L25" s="69" t="str">
        <f t="shared" si="5"/>
        <v/>
      </c>
      <c r="M25" s="69" t="str">
        <f t="shared" si="6"/>
        <v/>
      </c>
      <c r="N25" s="69" t="str">
        <f t="shared" si="7"/>
        <v/>
      </c>
      <c r="O25" s="69" t="str">
        <f t="shared" si="8"/>
        <v/>
      </c>
      <c r="P25" s="69" t="str">
        <f t="shared" si="9"/>
        <v/>
      </c>
      <c r="Q25" s="69" t="str">
        <f t="shared" si="10"/>
        <v/>
      </c>
    </row>
    <row r="26" spans="1:17" x14ac:dyDescent="0.3">
      <c r="A26" s="598" t="str" cm="1">
        <f t="array" ref="A26">IF(I26='Tables calc'!$D$1+1,"FTE Reduction Exceptions:",IF(I26='Tables calc'!$D$1+2,"Totals:",IF(A25="Totals:","",IF(A25="","",INDEX('Tables calc'!$A$24:$A$539,_xlfn.AGGREGATE(15,3,('Tables calc'!$F$24:$F$539=1)/('Tables calc'!$F$24:$F$539=1)*(ROW('Tables calc'!$F$24:$F$539)-ROW('Tables calc'!$F$23)),I26))))))</f>
        <v/>
      </c>
      <c r="B26" s="598" t="str" cm="1">
        <f t="array" ref="B26">IF(I26='Tables calc'!$D$1+1,"#",IF(I26='Tables calc'!$D$1+2,"#",IF(B25="#","",IF(B25="","",INDEX('Tables calc'!$B$24:$B$539,_xlfn.AGGREGATE(15,3,('Tables calc'!$F$24:$F$539=1)/('Tables calc'!$F$24:$F$539=1)*(ROW('Tables calc'!$F$24:$F$539)-ROW('Tables calc'!$F$23)),I26))))))</f>
        <v/>
      </c>
      <c r="C26" s="599" t="str">
        <f t="shared" si="0"/>
        <v/>
      </c>
      <c r="D26" s="600" t="str" cm="1">
        <f t="array" ref="D26">IF(I26='Tables calc'!$D$1+1,"*",IF(I26='Tables calc'!$D$1+2,'Tables calc'!$H$24,IF(D25='Tables calc'!$H$24,"",IF(D25="","",INDEX('Tables calc'!$C$24:$C$539,_xlfn.AGGREGATE(15,3,('Tables calc'!$F$24:$F$539=1)/('Tables calc'!$F$24:$F$539=1)*(ROW('Tables calc'!$F$24:$F$539)-ROW('Tables calc'!$F$23)),I26))))))</f>
        <v/>
      </c>
      <c r="E26" s="601" t="str">
        <f t="shared" si="1"/>
        <v/>
      </c>
      <c r="F26" s="602" t="str" cm="1">
        <f t="array" ref="F26">IF(I26='Tables calc'!$D$1+1,'Tables calc'!$H$23,IF(I26='Tables calc'!$D$1+2,'Tables calc'!$H$25,IF(E25="Box 2","",IF(F25="","",INDEX('Tables calc'!$D$24:$D$539,_xlfn.AGGREGATE(15,3,('Tables calc'!$F$24:$F$539=1)/('Tables calc'!$F$24:$F$539=1)*(ROW('Tables calc'!$F$24:$F$539)-ROW('Tables calc'!$F$23)),I26))))))</f>
        <v/>
      </c>
      <c r="G26" s="599" t="str">
        <f t="shared" si="2"/>
        <v/>
      </c>
      <c r="H26" s="600" t="str" cm="1">
        <f t="array" ref="H26">IF(I26='Tables calc'!$D$1+1,"*",IF(I26='Tables calc'!$D$1+2,'Tables calc'!$H$26,IF(E25="Box 2","",IF(F25="","",INDEX('Tables calc'!$E$24:$E$539,_xlfn.AGGREGATE(15,3,('Tables calc'!$F$24:$F$539=1)/('Tables calc'!$F$24:$F$539=1)*(ROW('Tables calc'!$F$24:$F$539)-ROW('Tables calc'!$F$23)),I26))))))</f>
        <v/>
      </c>
      <c r="I26" s="69">
        <v>25</v>
      </c>
      <c r="J26" s="69" t="str">
        <f t="shared" si="3"/>
        <v/>
      </c>
      <c r="K26" s="69" t="str">
        <f t="shared" si="4"/>
        <v/>
      </c>
      <c r="L26" s="69" t="str">
        <f t="shared" si="5"/>
        <v/>
      </c>
      <c r="M26" s="69" t="str">
        <f t="shared" si="6"/>
        <v/>
      </c>
      <c r="N26" s="69" t="str">
        <f t="shared" si="7"/>
        <v/>
      </c>
      <c r="O26" s="69" t="str">
        <f t="shared" si="8"/>
        <v/>
      </c>
      <c r="P26" s="69" t="str">
        <f t="shared" si="9"/>
        <v/>
      </c>
      <c r="Q26" s="69" t="str">
        <f t="shared" si="10"/>
        <v/>
      </c>
    </row>
    <row r="27" spans="1:17" x14ac:dyDescent="0.3">
      <c r="A27" s="598" t="str" cm="1">
        <f t="array" ref="A27">IF(I27='Tables calc'!$D$1+1,"FTE Reduction Exceptions:",IF(I27='Tables calc'!$D$1+2,"Totals:",IF(A26="Totals:","",IF(A26="","",INDEX('Tables calc'!$A$24:$A$539,_xlfn.AGGREGATE(15,3,('Tables calc'!$F$24:$F$539=1)/('Tables calc'!$F$24:$F$539=1)*(ROW('Tables calc'!$F$24:$F$539)-ROW('Tables calc'!$F$23)),I27))))))</f>
        <v/>
      </c>
      <c r="B27" s="598" t="str" cm="1">
        <f t="array" ref="B27">IF(I27='Tables calc'!$D$1+1,"#",IF(I27='Tables calc'!$D$1+2,"#",IF(B26="#","",IF(B26="","",INDEX('Tables calc'!$B$24:$B$539,_xlfn.AGGREGATE(15,3,('Tables calc'!$F$24:$F$539=1)/('Tables calc'!$F$24:$F$539=1)*(ROW('Tables calc'!$F$24:$F$539)-ROW('Tables calc'!$F$23)),I27))))))</f>
        <v/>
      </c>
      <c r="C27" s="599" t="str">
        <f t="shared" si="0"/>
        <v/>
      </c>
      <c r="D27" s="600" t="str" cm="1">
        <f t="array" ref="D27">IF(I27='Tables calc'!$D$1+1,"*",IF(I27='Tables calc'!$D$1+2,'Tables calc'!$H$24,IF(D26='Tables calc'!$H$24,"",IF(D26="","",INDEX('Tables calc'!$C$24:$C$539,_xlfn.AGGREGATE(15,3,('Tables calc'!$F$24:$F$539=1)/('Tables calc'!$F$24:$F$539=1)*(ROW('Tables calc'!$F$24:$F$539)-ROW('Tables calc'!$F$23)),I27))))))</f>
        <v/>
      </c>
      <c r="E27" s="601" t="str">
        <f t="shared" si="1"/>
        <v/>
      </c>
      <c r="F27" s="602" t="str" cm="1">
        <f t="array" ref="F27">IF(I27='Tables calc'!$D$1+1,'Tables calc'!$H$23,IF(I27='Tables calc'!$D$1+2,'Tables calc'!$H$25,IF(E26="Box 2","",IF(F26="","",INDEX('Tables calc'!$D$24:$D$539,_xlfn.AGGREGATE(15,3,('Tables calc'!$F$24:$F$539=1)/('Tables calc'!$F$24:$F$539=1)*(ROW('Tables calc'!$F$24:$F$539)-ROW('Tables calc'!$F$23)),I27))))))</f>
        <v/>
      </c>
      <c r="G27" s="599" t="str">
        <f t="shared" si="2"/>
        <v/>
      </c>
      <c r="H27" s="600" t="str" cm="1">
        <f t="array" ref="H27">IF(I27='Tables calc'!$D$1+1,"*",IF(I27='Tables calc'!$D$1+2,'Tables calc'!$H$26,IF(E26="Box 2","",IF(F26="","",INDEX('Tables calc'!$E$24:$E$539,_xlfn.AGGREGATE(15,3,('Tables calc'!$F$24:$F$539=1)/('Tables calc'!$F$24:$F$539=1)*(ROW('Tables calc'!$F$24:$F$539)-ROW('Tables calc'!$F$23)),I27))))))</f>
        <v/>
      </c>
      <c r="I27" s="69">
        <v>26</v>
      </c>
      <c r="J27" s="69" t="str">
        <f t="shared" si="3"/>
        <v/>
      </c>
      <c r="K27" s="69" t="str">
        <f t="shared" si="4"/>
        <v/>
      </c>
      <c r="L27" s="69" t="str">
        <f t="shared" si="5"/>
        <v/>
      </c>
      <c r="M27" s="69" t="str">
        <f t="shared" si="6"/>
        <v/>
      </c>
      <c r="N27" s="69" t="str">
        <f t="shared" si="7"/>
        <v/>
      </c>
      <c r="O27" s="69" t="str">
        <f t="shared" si="8"/>
        <v/>
      </c>
      <c r="P27" s="69" t="str">
        <f t="shared" si="9"/>
        <v/>
      </c>
      <c r="Q27" s="69" t="str">
        <f t="shared" si="10"/>
        <v/>
      </c>
    </row>
    <row r="28" spans="1:17" x14ac:dyDescent="0.3">
      <c r="A28" s="598" t="str" cm="1">
        <f t="array" ref="A28">IF(I28='Tables calc'!$D$1+1,"FTE Reduction Exceptions:",IF(I28='Tables calc'!$D$1+2,"Totals:",IF(A27="Totals:","",IF(A27="","",INDEX('Tables calc'!$A$24:$A$539,_xlfn.AGGREGATE(15,3,('Tables calc'!$F$24:$F$539=1)/('Tables calc'!$F$24:$F$539=1)*(ROW('Tables calc'!$F$24:$F$539)-ROW('Tables calc'!$F$23)),I28))))))</f>
        <v/>
      </c>
      <c r="B28" s="598" t="str" cm="1">
        <f t="array" ref="B28">IF(I28='Tables calc'!$D$1+1,"#",IF(I28='Tables calc'!$D$1+2,"#",IF(B27="#","",IF(B27="","",INDEX('Tables calc'!$B$24:$B$539,_xlfn.AGGREGATE(15,3,('Tables calc'!$F$24:$F$539=1)/('Tables calc'!$F$24:$F$539=1)*(ROW('Tables calc'!$F$24:$F$539)-ROW('Tables calc'!$F$23)),I28))))))</f>
        <v/>
      </c>
      <c r="C28" s="599" t="str">
        <f t="shared" si="0"/>
        <v/>
      </c>
      <c r="D28" s="600" t="str" cm="1">
        <f t="array" ref="D28">IF(I28='Tables calc'!$D$1+1,"*",IF(I28='Tables calc'!$D$1+2,'Tables calc'!$H$24,IF(D27='Tables calc'!$H$24,"",IF(D27="","",INDEX('Tables calc'!$C$24:$C$539,_xlfn.AGGREGATE(15,3,('Tables calc'!$F$24:$F$539=1)/('Tables calc'!$F$24:$F$539=1)*(ROW('Tables calc'!$F$24:$F$539)-ROW('Tables calc'!$F$23)),I28))))))</f>
        <v/>
      </c>
      <c r="E28" s="601" t="str">
        <f t="shared" si="1"/>
        <v/>
      </c>
      <c r="F28" s="602" t="str" cm="1">
        <f t="array" ref="F28">IF(I28='Tables calc'!$D$1+1,'Tables calc'!$H$23,IF(I28='Tables calc'!$D$1+2,'Tables calc'!$H$25,IF(E27="Box 2","",IF(F27="","",INDEX('Tables calc'!$D$24:$D$539,_xlfn.AGGREGATE(15,3,('Tables calc'!$F$24:$F$539=1)/('Tables calc'!$F$24:$F$539=1)*(ROW('Tables calc'!$F$24:$F$539)-ROW('Tables calc'!$F$23)),I28))))))</f>
        <v/>
      </c>
      <c r="G28" s="599" t="str">
        <f t="shared" si="2"/>
        <v/>
      </c>
      <c r="H28" s="600" t="str" cm="1">
        <f t="array" ref="H28">IF(I28='Tables calc'!$D$1+1,"*",IF(I28='Tables calc'!$D$1+2,'Tables calc'!$H$26,IF(E27="Box 2","",IF(F27="","",INDEX('Tables calc'!$E$24:$E$539,_xlfn.AGGREGATE(15,3,('Tables calc'!$F$24:$F$539=1)/('Tables calc'!$F$24:$F$539=1)*(ROW('Tables calc'!$F$24:$F$539)-ROW('Tables calc'!$F$23)),I28))))))</f>
        <v/>
      </c>
      <c r="I28" s="69">
        <v>27</v>
      </c>
      <c r="J28" s="69" t="str">
        <f t="shared" si="3"/>
        <v/>
      </c>
      <c r="K28" s="69" t="str">
        <f t="shared" si="4"/>
        <v/>
      </c>
      <c r="L28" s="69" t="str">
        <f t="shared" si="5"/>
        <v/>
      </c>
      <c r="M28" s="69" t="str">
        <f t="shared" si="6"/>
        <v/>
      </c>
      <c r="N28" s="69" t="str">
        <f t="shared" si="7"/>
        <v/>
      </c>
      <c r="O28" s="69" t="str">
        <f t="shared" si="8"/>
        <v/>
      </c>
      <c r="P28" s="69" t="str">
        <f t="shared" si="9"/>
        <v/>
      </c>
      <c r="Q28" s="69" t="str">
        <f t="shared" si="10"/>
        <v/>
      </c>
    </row>
    <row r="29" spans="1:17" x14ac:dyDescent="0.3">
      <c r="A29" s="598" t="str" cm="1">
        <f t="array" ref="A29">IF(I29='Tables calc'!$D$1+1,"FTE Reduction Exceptions:",IF(I29='Tables calc'!$D$1+2,"Totals:",IF(A28="Totals:","",IF(A28="","",INDEX('Tables calc'!$A$24:$A$539,_xlfn.AGGREGATE(15,3,('Tables calc'!$F$24:$F$539=1)/('Tables calc'!$F$24:$F$539=1)*(ROW('Tables calc'!$F$24:$F$539)-ROW('Tables calc'!$F$23)),I29))))))</f>
        <v/>
      </c>
      <c r="B29" s="598" t="str" cm="1">
        <f t="array" ref="B29">IF(I29='Tables calc'!$D$1+1,"#",IF(I29='Tables calc'!$D$1+2,"#",IF(B28="#","",IF(B28="","",INDEX('Tables calc'!$B$24:$B$539,_xlfn.AGGREGATE(15,3,('Tables calc'!$F$24:$F$539=1)/('Tables calc'!$F$24:$F$539=1)*(ROW('Tables calc'!$F$24:$F$539)-ROW('Tables calc'!$F$23)),I29))))))</f>
        <v/>
      </c>
      <c r="C29" s="599" t="str">
        <f t="shared" si="0"/>
        <v/>
      </c>
      <c r="D29" s="600" t="str" cm="1">
        <f t="array" ref="D29">IF(I29='Tables calc'!$D$1+1,"*",IF(I29='Tables calc'!$D$1+2,'Tables calc'!$H$24,IF(D28='Tables calc'!$H$24,"",IF(D28="","",INDEX('Tables calc'!$C$24:$C$539,_xlfn.AGGREGATE(15,3,('Tables calc'!$F$24:$F$539=1)/('Tables calc'!$F$24:$F$539=1)*(ROW('Tables calc'!$F$24:$F$539)-ROW('Tables calc'!$F$23)),I29))))))</f>
        <v/>
      </c>
      <c r="E29" s="601" t="str">
        <f t="shared" si="1"/>
        <v/>
      </c>
      <c r="F29" s="602" t="str" cm="1">
        <f t="array" ref="F29">IF(I29='Tables calc'!$D$1+1,'Tables calc'!$H$23,IF(I29='Tables calc'!$D$1+2,'Tables calc'!$H$25,IF(E28="Box 2","",IF(F28="","",INDEX('Tables calc'!$D$24:$D$539,_xlfn.AGGREGATE(15,3,('Tables calc'!$F$24:$F$539=1)/('Tables calc'!$F$24:$F$539=1)*(ROW('Tables calc'!$F$24:$F$539)-ROW('Tables calc'!$F$23)),I29))))))</f>
        <v/>
      </c>
      <c r="G29" s="599" t="str">
        <f t="shared" si="2"/>
        <v/>
      </c>
      <c r="H29" s="600" t="str" cm="1">
        <f t="array" ref="H29">IF(I29='Tables calc'!$D$1+1,"*",IF(I29='Tables calc'!$D$1+2,'Tables calc'!$H$26,IF(E28="Box 2","",IF(F28="","",INDEX('Tables calc'!$E$24:$E$539,_xlfn.AGGREGATE(15,3,('Tables calc'!$F$24:$F$539=1)/('Tables calc'!$F$24:$F$539=1)*(ROW('Tables calc'!$F$24:$F$539)-ROW('Tables calc'!$F$23)),I29))))))</f>
        <v/>
      </c>
      <c r="I29" s="69">
        <v>28</v>
      </c>
      <c r="J29" s="69" t="str">
        <f t="shared" si="3"/>
        <v/>
      </c>
      <c r="K29" s="69" t="str">
        <f t="shared" si="4"/>
        <v/>
      </c>
      <c r="L29" s="69" t="str">
        <f t="shared" si="5"/>
        <v/>
      </c>
      <c r="M29" s="69" t="str">
        <f t="shared" si="6"/>
        <v/>
      </c>
      <c r="N29" s="69" t="str">
        <f t="shared" si="7"/>
        <v/>
      </c>
      <c r="O29" s="69" t="str">
        <f t="shared" si="8"/>
        <v/>
      </c>
      <c r="P29" s="69" t="str">
        <f t="shared" si="9"/>
        <v/>
      </c>
      <c r="Q29" s="69" t="str">
        <f t="shared" si="10"/>
        <v/>
      </c>
    </row>
    <row r="30" spans="1:17" x14ac:dyDescent="0.3">
      <c r="A30" s="598" t="str" cm="1">
        <f t="array" ref="A30">IF(I30='Tables calc'!$D$1+1,"FTE Reduction Exceptions:",IF(I30='Tables calc'!$D$1+2,"Totals:",IF(A29="Totals:","",IF(A29="","",INDEX('Tables calc'!$A$24:$A$539,_xlfn.AGGREGATE(15,3,('Tables calc'!$F$24:$F$539=1)/('Tables calc'!$F$24:$F$539=1)*(ROW('Tables calc'!$F$24:$F$539)-ROW('Tables calc'!$F$23)),I30))))))</f>
        <v/>
      </c>
      <c r="B30" s="598" t="str" cm="1">
        <f t="array" ref="B30">IF(I30='Tables calc'!$D$1+1,"#",IF(I30='Tables calc'!$D$1+2,"#",IF(B29="#","",IF(B29="","",INDEX('Tables calc'!$B$24:$B$539,_xlfn.AGGREGATE(15,3,('Tables calc'!$F$24:$F$539=1)/('Tables calc'!$F$24:$F$539=1)*(ROW('Tables calc'!$F$24:$F$539)-ROW('Tables calc'!$F$23)),I30))))))</f>
        <v/>
      </c>
      <c r="C30" s="599" t="str">
        <f t="shared" si="0"/>
        <v/>
      </c>
      <c r="D30" s="600" t="str" cm="1">
        <f t="array" ref="D30">IF(I30='Tables calc'!$D$1+1,"*",IF(I30='Tables calc'!$D$1+2,'Tables calc'!$H$24,IF(D29='Tables calc'!$H$24,"",IF(D29="","",INDEX('Tables calc'!$C$24:$C$539,_xlfn.AGGREGATE(15,3,('Tables calc'!$F$24:$F$539=1)/('Tables calc'!$F$24:$F$539=1)*(ROW('Tables calc'!$F$24:$F$539)-ROW('Tables calc'!$F$23)),I30))))))</f>
        <v/>
      </c>
      <c r="E30" s="601" t="str">
        <f t="shared" si="1"/>
        <v/>
      </c>
      <c r="F30" s="602" t="str" cm="1">
        <f t="array" ref="F30">IF(I30='Tables calc'!$D$1+1,'Tables calc'!$H$23,IF(I30='Tables calc'!$D$1+2,'Tables calc'!$H$25,IF(E29="Box 2","",IF(F29="","",INDEX('Tables calc'!$D$24:$D$539,_xlfn.AGGREGATE(15,3,('Tables calc'!$F$24:$F$539=1)/('Tables calc'!$F$24:$F$539=1)*(ROW('Tables calc'!$F$24:$F$539)-ROW('Tables calc'!$F$23)),I30))))))</f>
        <v/>
      </c>
      <c r="G30" s="599" t="str">
        <f t="shared" si="2"/>
        <v/>
      </c>
      <c r="H30" s="600" t="str" cm="1">
        <f t="array" ref="H30">IF(I30='Tables calc'!$D$1+1,"*",IF(I30='Tables calc'!$D$1+2,'Tables calc'!$H$26,IF(E29="Box 2","",IF(F29="","",INDEX('Tables calc'!$E$24:$E$539,_xlfn.AGGREGATE(15,3,('Tables calc'!$F$24:$F$539=1)/('Tables calc'!$F$24:$F$539=1)*(ROW('Tables calc'!$F$24:$F$539)-ROW('Tables calc'!$F$23)),I30))))))</f>
        <v/>
      </c>
      <c r="I30" s="69">
        <v>29</v>
      </c>
      <c r="J30" s="69" t="str">
        <f t="shared" si="3"/>
        <v/>
      </c>
      <c r="K30" s="69" t="str">
        <f t="shared" si="4"/>
        <v/>
      </c>
      <c r="L30" s="69" t="str">
        <f t="shared" si="5"/>
        <v/>
      </c>
      <c r="M30" s="69" t="str">
        <f t="shared" si="6"/>
        <v/>
      </c>
      <c r="N30" s="69" t="str">
        <f t="shared" si="7"/>
        <v/>
      </c>
      <c r="O30" s="69" t="str">
        <f t="shared" si="8"/>
        <v/>
      </c>
      <c r="P30" s="69" t="str">
        <f t="shared" si="9"/>
        <v/>
      </c>
      <c r="Q30" s="69" t="str">
        <f t="shared" si="10"/>
        <v/>
      </c>
    </row>
    <row r="31" spans="1:17" x14ac:dyDescent="0.3">
      <c r="A31" s="598" t="str" cm="1">
        <f t="array" ref="A31">IF(I31='Tables calc'!$D$1+1,"FTE Reduction Exceptions:",IF(I31='Tables calc'!$D$1+2,"Totals:",IF(A30="Totals:","",IF(A30="","",INDEX('Tables calc'!$A$24:$A$539,_xlfn.AGGREGATE(15,3,('Tables calc'!$F$24:$F$539=1)/('Tables calc'!$F$24:$F$539=1)*(ROW('Tables calc'!$F$24:$F$539)-ROW('Tables calc'!$F$23)),I31))))))</f>
        <v/>
      </c>
      <c r="B31" s="598" t="str" cm="1">
        <f t="array" ref="B31">IF(I31='Tables calc'!$D$1+1,"#",IF(I31='Tables calc'!$D$1+2,"#",IF(B30="#","",IF(B30="","",INDEX('Tables calc'!$B$24:$B$539,_xlfn.AGGREGATE(15,3,('Tables calc'!$F$24:$F$539=1)/('Tables calc'!$F$24:$F$539=1)*(ROW('Tables calc'!$F$24:$F$539)-ROW('Tables calc'!$F$23)),I31))))))</f>
        <v/>
      </c>
      <c r="C31" s="599" t="str">
        <f t="shared" si="0"/>
        <v/>
      </c>
      <c r="D31" s="600" t="str" cm="1">
        <f t="array" ref="D31">IF(I31='Tables calc'!$D$1+1,"*",IF(I31='Tables calc'!$D$1+2,'Tables calc'!$H$24,IF(D30='Tables calc'!$H$24,"",IF(D30="","",INDEX('Tables calc'!$C$24:$C$539,_xlfn.AGGREGATE(15,3,('Tables calc'!$F$24:$F$539=1)/('Tables calc'!$F$24:$F$539=1)*(ROW('Tables calc'!$F$24:$F$539)-ROW('Tables calc'!$F$23)),I31))))))</f>
        <v/>
      </c>
      <c r="E31" s="601" t="str">
        <f t="shared" si="1"/>
        <v/>
      </c>
      <c r="F31" s="602" t="str" cm="1">
        <f t="array" ref="F31">IF(I31='Tables calc'!$D$1+1,'Tables calc'!$H$23,IF(I31='Tables calc'!$D$1+2,'Tables calc'!$H$25,IF(E30="Box 2","",IF(F30="","",INDEX('Tables calc'!$D$24:$D$539,_xlfn.AGGREGATE(15,3,('Tables calc'!$F$24:$F$539=1)/('Tables calc'!$F$24:$F$539=1)*(ROW('Tables calc'!$F$24:$F$539)-ROW('Tables calc'!$F$23)),I31))))))</f>
        <v/>
      </c>
      <c r="G31" s="599" t="str">
        <f t="shared" si="2"/>
        <v/>
      </c>
      <c r="H31" s="600" t="str" cm="1">
        <f t="array" ref="H31">IF(I31='Tables calc'!$D$1+1,"*",IF(I31='Tables calc'!$D$1+2,'Tables calc'!$H$26,IF(E30="Box 2","",IF(F30="","",INDEX('Tables calc'!$E$24:$E$539,_xlfn.AGGREGATE(15,3,('Tables calc'!$F$24:$F$539=1)/('Tables calc'!$F$24:$F$539=1)*(ROW('Tables calc'!$F$24:$F$539)-ROW('Tables calc'!$F$23)),I31))))))</f>
        <v/>
      </c>
      <c r="I31" s="69">
        <v>30</v>
      </c>
      <c r="J31" s="69" t="str">
        <f t="shared" si="3"/>
        <v/>
      </c>
      <c r="K31" s="69" t="str">
        <f t="shared" si="4"/>
        <v/>
      </c>
      <c r="L31" s="69" t="str">
        <f t="shared" si="5"/>
        <v/>
      </c>
      <c r="M31" s="69" t="str">
        <f t="shared" si="6"/>
        <v/>
      </c>
      <c r="N31" s="69" t="str">
        <f t="shared" si="7"/>
        <v/>
      </c>
      <c r="O31" s="69" t="str">
        <f t="shared" si="8"/>
        <v/>
      </c>
      <c r="P31" s="69" t="str">
        <f t="shared" si="9"/>
        <v/>
      </c>
      <c r="Q31" s="69" t="str">
        <f t="shared" si="10"/>
        <v/>
      </c>
    </row>
    <row r="32" spans="1:17" x14ac:dyDescent="0.3">
      <c r="A32" s="598" t="str" cm="1">
        <f t="array" ref="A32">IF(I32='Tables calc'!$D$1+1,"FTE Reduction Exceptions:",IF(I32='Tables calc'!$D$1+2,"Totals:",IF(A31="Totals:","",IF(A31="","",INDEX('Tables calc'!$A$24:$A$539,_xlfn.AGGREGATE(15,3,('Tables calc'!$F$24:$F$539=1)/('Tables calc'!$F$24:$F$539=1)*(ROW('Tables calc'!$F$24:$F$539)-ROW('Tables calc'!$F$23)),I32))))))</f>
        <v/>
      </c>
      <c r="B32" s="598" t="str" cm="1">
        <f t="array" ref="B32">IF(I32='Tables calc'!$D$1+1,"#",IF(I32='Tables calc'!$D$1+2,"#",IF(B31="#","",IF(B31="","",INDEX('Tables calc'!$B$24:$B$539,_xlfn.AGGREGATE(15,3,('Tables calc'!$F$24:$F$539=1)/('Tables calc'!$F$24:$F$539=1)*(ROW('Tables calc'!$F$24:$F$539)-ROW('Tables calc'!$F$23)),I32))))))</f>
        <v/>
      </c>
      <c r="C32" s="599" t="str">
        <f t="shared" si="0"/>
        <v/>
      </c>
      <c r="D32" s="600" t="str" cm="1">
        <f t="array" ref="D32">IF(I32='Tables calc'!$D$1+1,"*",IF(I32='Tables calc'!$D$1+2,'Tables calc'!$H$24,IF(D31='Tables calc'!$H$24,"",IF(D31="","",INDEX('Tables calc'!$C$24:$C$539,_xlfn.AGGREGATE(15,3,('Tables calc'!$F$24:$F$539=1)/('Tables calc'!$F$24:$F$539=1)*(ROW('Tables calc'!$F$24:$F$539)-ROW('Tables calc'!$F$23)),I32))))))</f>
        <v/>
      </c>
      <c r="E32" s="601" t="str">
        <f t="shared" si="1"/>
        <v/>
      </c>
      <c r="F32" s="602" t="str" cm="1">
        <f t="array" ref="F32">IF(I32='Tables calc'!$D$1+1,'Tables calc'!$H$23,IF(I32='Tables calc'!$D$1+2,'Tables calc'!$H$25,IF(E31="Box 2","",IF(F31="","",INDEX('Tables calc'!$D$24:$D$539,_xlfn.AGGREGATE(15,3,('Tables calc'!$F$24:$F$539=1)/('Tables calc'!$F$24:$F$539=1)*(ROW('Tables calc'!$F$24:$F$539)-ROW('Tables calc'!$F$23)),I32))))))</f>
        <v/>
      </c>
      <c r="G32" s="599" t="str">
        <f t="shared" si="2"/>
        <v/>
      </c>
      <c r="H32" s="600" t="str" cm="1">
        <f t="array" ref="H32">IF(I32='Tables calc'!$D$1+1,"*",IF(I32='Tables calc'!$D$1+2,'Tables calc'!$H$26,IF(E31="Box 2","",IF(F31="","",INDEX('Tables calc'!$E$24:$E$539,_xlfn.AGGREGATE(15,3,('Tables calc'!$F$24:$F$539=1)/('Tables calc'!$F$24:$F$539=1)*(ROW('Tables calc'!$F$24:$F$539)-ROW('Tables calc'!$F$23)),I32))))))</f>
        <v/>
      </c>
      <c r="I32" s="69">
        <v>31</v>
      </c>
      <c r="J32" s="69" t="str">
        <f t="shared" si="3"/>
        <v/>
      </c>
      <c r="K32" s="69" t="str">
        <f t="shared" si="4"/>
        <v/>
      </c>
      <c r="L32" s="69" t="str">
        <f t="shared" si="5"/>
        <v/>
      </c>
      <c r="M32" s="69" t="str">
        <f t="shared" si="6"/>
        <v/>
      </c>
      <c r="N32" s="69" t="str">
        <f t="shared" si="7"/>
        <v/>
      </c>
      <c r="O32" s="69" t="str">
        <f t="shared" si="8"/>
        <v/>
      </c>
      <c r="P32" s="69" t="str">
        <f t="shared" si="9"/>
        <v/>
      </c>
      <c r="Q32" s="69" t="str">
        <f t="shared" si="10"/>
        <v/>
      </c>
    </row>
    <row r="33" spans="1:17" x14ac:dyDescent="0.3">
      <c r="A33" s="598" t="str" cm="1">
        <f t="array" ref="A33">IF(I33='Tables calc'!$D$1+1,"FTE Reduction Exceptions:",IF(I33='Tables calc'!$D$1+2,"Totals:",IF(A32="Totals:","",IF(A32="","",INDEX('Tables calc'!$A$24:$A$539,_xlfn.AGGREGATE(15,3,('Tables calc'!$F$24:$F$539=1)/('Tables calc'!$F$24:$F$539=1)*(ROW('Tables calc'!$F$24:$F$539)-ROW('Tables calc'!$F$23)),I33))))))</f>
        <v/>
      </c>
      <c r="B33" s="598" t="str" cm="1">
        <f t="array" ref="B33">IF(I33='Tables calc'!$D$1+1,"#",IF(I33='Tables calc'!$D$1+2,"#",IF(B32="#","",IF(B32="","",INDEX('Tables calc'!$B$24:$B$539,_xlfn.AGGREGATE(15,3,('Tables calc'!$F$24:$F$539=1)/('Tables calc'!$F$24:$F$539=1)*(ROW('Tables calc'!$F$24:$F$539)-ROW('Tables calc'!$F$23)),I33))))))</f>
        <v/>
      </c>
      <c r="C33" s="599" t="str">
        <f t="shared" si="0"/>
        <v/>
      </c>
      <c r="D33" s="600" t="str" cm="1">
        <f t="array" ref="D33">IF(I33='Tables calc'!$D$1+1,"*",IF(I33='Tables calc'!$D$1+2,'Tables calc'!$H$24,IF(D32='Tables calc'!$H$24,"",IF(D32="","",INDEX('Tables calc'!$C$24:$C$539,_xlfn.AGGREGATE(15,3,('Tables calc'!$F$24:$F$539=1)/('Tables calc'!$F$24:$F$539=1)*(ROW('Tables calc'!$F$24:$F$539)-ROW('Tables calc'!$F$23)),I33))))))</f>
        <v/>
      </c>
      <c r="E33" s="601" t="str">
        <f t="shared" si="1"/>
        <v/>
      </c>
      <c r="F33" s="602" t="str" cm="1">
        <f t="array" ref="F33">IF(I33='Tables calc'!$D$1+1,'Tables calc'!$H$23,IF(I33='Tables calc'!$D$1+2,'Tables calc'!$H$25,IF(E32="Box 2","",IF(F32="","",INDEX('Tables calc'!$D$24:$D$539,_xlfn.AGGREGATE(15,3,('Tables calc'!$F$24:$F$539=1)/('Tables calc'!$F$24:$F$539=1)*(ROW('Tables calc'!$F$24:$F$539)-ROW('Tables calc'!$F$23)),I33))))))</f>
        <v/>
      </c>
      <c r="G33" s="599" t="str">
        <f t="shared" si="2"/>
        <v/>
      </c>
      <c r="H33" s="600" t="str" cm="1">
        <f t="array" ref="H33">IF(I33='Tables calc'!$D$1+1,"*",IF(I33='Tables calc'!$D$1+2,'Tables calc'!$H$26,IF(E32="Box 2","",IF(F32="","",INDEX('Tables calc'!$E$24:$E$539,_xlfn.AGGREGATE(15,3,('Tables calc'!$F$24:$F$539=1)/('Tables calc'!$F$24:$F$539=1)*(ROW('Tables calc'!$F$24:$F$539)-ROW('Tables calc'!$F$23)),I33))))))</f>
        <v/>
      </c>
      <c r="I33" s="69">
        <v>32</v>
      </c>
      <c r="J33" s="69" t="str">
        <f t="shared" si="3"/>
        <v/>
      </c>
      <c r="K33" s="69" t="str">
        <f t="shared" si="4"/>
        <v/>
      </c>
      <c r="L33" s="69" t="str">
        <f t="shared" si="5"/>
        <v/>
      </c>
      <c r="M33" s="69" t="str">
        <f t="shared" si="6"/>
        <v/>
      </c>
      <c r="N33" s="69" t="str">
        <f t="shared" si="7"/>
        <v/>
      </c>
      <c r="O33" s="69" t="str">
        <f t="shared" si="8"/>
        <v/>
      </c>
      <c r="P33" s="69" t="str">
        <f t="shared" si="9"/>
        <v/>
      </c>
      <c r="Q33" s="69" t="str">
        <f t="shared" si="10"/>
        <v/>
      </c>
    </row>
    <row r="34" spans="1:17" x14ac:dyDescent="0.3">
      <c r="A34" s="598" t="str" cm="1">
        <f t="array" ref="A34">IF(I34='Tables calc'!$D$1+1,"FTE Reduction Exceptions:",IF(I34='Tables calc'!$D$1+2,"Totals:",IF(A33="Totals:","",IF(A33="","",INDEX('Tables calc'!$A$24:$A$539,_xlfn.AGGREGATE(15,3,('Tables calc'!$F$24:$F$539=1)/('Tables calc'!$F$24:$F$539=1)*(ROW('Tables calc'!$F$24:$F$539)-ROW('Tables calc'!$F$23)),I34))))))</f>
        <v/>
      </c>
      <c r="B34" s="598" t="str" cm="1">
        <f t="array" ref="B34">IF(I34='Tables calc'!$D$1+1,"#",IF(I34='Tables calc'!$D$1+2,"#",IF(B33="#","",IF(B33="","",INDEX('Tables calc'!$B$24:$B$539,_xlfn.AGGREGATE(15,3,('Tables calc'!$F$24:$F$539=1)/('Tables calc'!$F$24:$F$539=1)*(ROW('Tables calc'!$F$24:$F$539)-ROW('Tables calc'!$F$23)),I34))))))</f>
        <v/>
      </c>
      <c r="C34" s="599" t="str">
        <f t="shared" si="0"/>
        <v/>
      </c>
      <c r="D34" s="600" t="str" cm="1">
        <f t="array" ref="D34">IF(I34='Tables calc'!$D$1+1,"*",IF(I34='Tables calc'!$D$1+2,'Tables calc'!$H$24,IF(D33='Tables calc'!$H$24,"",IF(D33="","",INDEX('Tables calc'!$C$24:$C$539,_xlfn.AGGREGATE(15,3,('Tables calc'!$F$24:$F$539=1)/('Tables calc'!$F$24:$F$539=1)*(ROW('Tables calc'!$F$24:$F$539)-ROW('Tables calc'!$F$23)),I34))))))</f>
        <v/>
      </c>
      <c r="E34" s="601" t="str">
        <f t="shared" si="1"/>
        <v/>
      </c>
      <c r="F34" s="602" t="str" cm="1">
        <f t="array" ref="F34">IF(I34='Tables calc'!$D$1+1,'Tables calc'!$H$23,IF(I34='Tables calc'!$D$1+2,'Tables calc'!$H$25,IF(E33="Box 2","",IF(F33="","",INDEX('Tables calc'!$D$24:$D$539,_xlfn.AGGREGATE(15,3,('Tables calc'!$F$24:$F$539=1)/('Tables calc'!$F$24:$F$539=1)*(ROW('Tables calc'!$F$24:$F$539)-ROW('Tables calc'!$F$23)),I34))))))</f>
        <v/>
      </c>
      <c r="G34" s="599" t="str">
        <f t="shared" si="2"/>
        <v/>
      </c>
      <c r="H34" s="600" t="str" cm="1">
        <f t="array" ref="H34">IF(I34='Tables calc'!$D$1+1,"*",IF(I34='Tables calc'!$D$1+2,'Tables calc'!$H$26,IF(E33="Box 2","",IF(F33="","",INDEX('Tables calc'!$E$24:$E$539,_xlfn.AGGREGATE(15,3,('Tables calc'!$F$24:$F$539=1)/('Tables calc'!$F$24:$F$539=1)*(ROW('Tables calc'!$F$24:$F$539)-ROW('Tables calc'!$F$23)),I34))))))</f>
        <v/>
      </c>
      <c r="I34" s="69">
        <v>33</v>
      </c>
      <c r="J34" s="69" t="str">
        <f t="shared" si="3"/>
        <v/>
      </c>
      <c r="K34" s="69" t="str">
        <f t="shared" si="4"/>
        <v/>
      </c>
      <c r="L34" s="69" t="str">
        <f t="shared" si="5"/>
        <v/>
      </c>
      <c r="M34" s="69" t="str">
        <f t="shared" si="6"/>
        <v/>
      </c>
      <c r="N34" s="69" t="str">
        <f t="shared" si="7"/>
        <v/>
      </c>
      <c r="O34" s="69" t="str">
        <f t="shared" si="8"/>
        <v/>
      </c>
      <c r="P34" s="69" t="str">
        <f t="shared" si="9"/>
        <v/>
      </c>
      <c r="Q34" s="69" t="str">
        <f t="shared" si="10"/>
        <v/>
      </c>
    </row>
    <row r="35" spans="1:17" x14ac:dyDescent="0.3">
      <c r="A35" s="598" t="str" cm="1">
        <f t="array" ref="A35">IF(I35='Tables calc'!$D$1+1,"FTE Reduction Exceptions:",IF(I35='Tables calc'!$D$1+2,"Totals:",IF(A34="Totals:","",IF(A34="","",INDEX('Tables calc'!$A$24:$A$539,_xlfn.AGGREGATE(15,3,('Tables calc'!$F$24:$F$539=1)/('Tables calc'!$F$24:$F$539=1)*(ROW('Tables calc'!$F$24:$F$539)-ROW('Tables calc'!$F$23)),I35))))))</f>
        <v/>
      </c>
      <c r="B35" s="598" t="str" cm="1">
        <f t="array" ref="B35">IF(I35='Tables calc'!$D$1+1,"#",IF(I35='Tables calc'!$D$1+2,"#",IF(B34="#","",IF(B34="","",INDEX('Tables calc'!$B$24:$B$539,_xlfn.AGGREGATE(15,3,('Tables calc'!$F$24:$F$539=1)/('Tables calc'!$F$24:$F$539=1)*(ROW('Tables calc'!$F$24:$F$539)-ROW('Tables calc'!$F$23)),I35))))))</f>
        <v/>
      </c>
      <c r="C35" s="599" t="str">
        <f t="shared" si="0"/>
        <v/>
      </c>
      <c r="D35" s="600" t="str" cm="1">
        <f t="array" ref="D35">IF(I35='Tables calc'!$D$1+1,"*",IF(I35='Tables calc'!$D$1+2,'Tables calc'!$H$24,IF(D34='Tables calc'!$H$24,"",IF(D34="","",INDEX('Tables calc'!$C$24:$C$539,_xlfn.AGGREGATE(15,3,('Tables calc'!$F$24:$F$539=1)/('Tables calc'!$F$24:$F$539=1)*(ROW('Tables calc'!$F$24:$F$539)-ROW('Tables calc'!$F$23)),I35))))))</f>
        <v/>
      </c>
      <c r="E35" s="601" t="str">
        <f t="shared" si="1"/>
        <v/>
      </c>
      <c r="F35" s="602" t="str" cm="1">
        <f t="array" ref="F35">IF(I35='Tables calc'!$D$1+1,'Tables calc'!$H$23,IF(I35='Tables calc'!$D$1+2,'Tables calc'!$H$25,IF(E34="Box 2","",IF(F34="","",INDEX('Tables calc'!$D$24:$D$539,_xlfn.AGGREGATE(15,3,('Tables calc'!$F$24:$F$539=1)/('Tables calc'!$F$24:$F$539=1)*(ROW('Tables calc'!$F$24:$F$539)-ROW('Tables calc'!$F$23)),I35))))))</f>
        <v/>
      </c>
      <c r="G35" s="599" t="str">
        <f t="shared" si="2"/>
        <v/>
      </c>
      <c r="H35" s="600" t="str" cm="1">
        <f t="array" ref="H35">IF(I35='Tables calc'!$D$1+1,"*",IF(I35='Tables calc'!$D$1+2,'Tables calc'!$H$26,IF(E34="Box 2","",IF(F34="","",INDEX('Tables calc'!$E$24:$E$539,_xlfn.AGGREGATE(15,3,('Tables calc'!$F$24:$F$539=1)/('Tables calc'!$F$24:$F$539=1)*(ROW('Tables calc'!$F$24:$F$539)-ROW('Tables calc'!$F$23)),I35))))))</f>
        <v/>
      </c>
      <c r="I35" s="69">
        <v>34</v>
      </c>
      <c r="J35" s="69" t="str">
        <f t="shared" si="3"/>
        <v/>
      </c>
      <c r="K35" s="69" t="str">
        <f t="shared" si="4"/>
        <v/>
      </c>
      <c r="L35" s="69" t="str">
        <f t="shared" si="5"/>
        <v/>
      </c>
      <c r="M35" s="69" t="str">
        <f t="shared" si="6"/>
        <v/>
      </c>
      <c r="N35" s="69" t="str">
        <f t="shared" si="7"/>
        <v/>
      </c>
      <c r="O35" s="69" t="str">
        <f t="shared" si="8"/>
        <v/>
      </c>
      <c r="P35" s="69" t="str">
        <f t="shared" si="9"/>
        <v/>
      </c>
      <c r="Q35" s="69" t="str">
        <f t="shared" si="10"/>
        <v/>
      </c>
    </row>
    <row r="36" spans="1:17" x14ac:dyDescent="0.3">
      <c r="A36" s="598" t="str" cm="1">
        <f t="array" ref="A36">IF(I36='Tables calc'!$D$1+1,"FTE Reduction Exceptions:",IF(I36='Tables calc'!$D$1+2,"Totals:",IF(A35="Totals:","",IF(A35="","",INDEX('Tables calc'!$A$24:$A$539,_xlfn.AGGREGATE(15,3,('Tables calc'!$F$24:$F$539=1)/('Tables calc'!$F$24:$F$539=1)*(ROW('Tables calc'!$F$24:$F$539)-ROW('Tables calc'!$F$23)),I36))))))</f>
        <v/>
      </c>
      <c r="B36" s="598" t="str" cm="1">
        <f t="array" ref="B36">IF(I36='Tables calc'!$D$1+1,"#",IF(I36='Tables calc'!$D$1+2,"#",IF(B35="#","",IF(B35="","",INDEX('Tables calc'!$B$24:$B$539,_xlfn.AGGREGATE(15,3,('Tables calc'!$F$24:$F$539=1)/('Tables calc'!$F$24:$F$539=1)*(ROW('Tables calc'!$F$24:$F$539)-ROW('Tables calc'!$F$23)),I36))))))</f>
        <v/>
      </c>
      <c r="C36" s="599" t="str">
        <f t="shared" si="0"/>
        <v/>
      </c>
      <c r="D36" s="600" t="str" cm="1">
        <f t="array" ref="D36">IF(I36='Tables calc'!$D$1+1,"*",IF(I36='Tables calc'!$D$1+2,'Tables calc'!$H$24,IF(D35='Tables calc'!$H$24,"",IF(D35="","",INDEX('Tables calc'!$C$24:$C$539,_xlfn.AGGREGATE(15,3,('Tables calc'!$F$24:$F$539=1)/('Tables calc'!$F$24:$F$539=1)*(ROW('Tables calc'!$F$24:$F$539)-ROW('Tables calc'!$F$23)),I36))))))</f>
        <v/>
      </c>
      <c r="E36" s="601" t="str">
        <f t="shared" si="1"/>
        <v/>
      </c>
      <c r="F36" s="602" t="str" cm="1">
        <f t="array" ref="F36">IF(I36='Tables calc'!$D$1+1,'Tables calc'!$H$23,IF(I36='Tables calc'!$D$1+2,'Tables calc'!$H$25,IF(E35="Box 2","",IF(F35="","",INDEX('Tables calc'!$D$24:$D$539,_xlfn.AGGREGATE(15,3,('Tables calc'!$F$24:$F$539=1)/('Tables calc'!$F$24:$F$539=1)*(ROW('Tables calc'!$F$24:$F$539)-ROW('Tables calc'!$F$23)),I36))))))</f>
        <v/>
      </c>
      <c r="G36" s="599" t="str">
        <f t="shared" si="2"/>
        <v/>
      </c>
      <c r="H36" s="600" t="str" cm="1">
        <f t="array" ref="H36">IF(I36='Tables calc'!$D$1+1,"*",IF(I36='Tables calc'!$D$1+2,'Tables calc'!$H$26,IF(E35="Box 2","",IF(F35="","",INDEX('Tables calc'!$E$24:$E$539,_xlfn.AGGREGATE(15,3,('Tables calc'!$F$24:$F$539=1)/('Tables calc'!$F$24:$F$539=1)*(ROW('Tables calc'!$F$24:$F$539)-ROW('Tables calc'!$F$23)),I36))))))</f>
        <v/>
      </c>
      <c r="I36" s="69">
        <v>35</v>
      </c>
      <c r="J36" s="69" t="str">
        <f t="shared" si="3"/>
        <v/>
      </c>
      <c r="K36" s="69" t="str">
        <f t="shared" si="4"/>
        <v/>
      </c>
      <c r="L36" s="69" t="str">
        <f t="shared" si="5"/>
        <v/>
      </c>
      <c r="M36" s="69" t="str">
        <f t="shared" si="6"/>
        <v/>
      </c>
      <c r="N36" s="69" t="str">
        <f t="shared" si="7"/>
        <v/>
      </c>
      <c r="O36" s="69" t="str">
        <f t="shared" si="8"/>
        <v/>
      </c>
      <c r="P36" s="69" t="str">
        <f t="shared" si="9"/>
        <v/>
      </c>
      <c r="Q36" s="69" t="str">
        <f t="shared" si="10"/>
        <v/>
      </c>
    </row>
    <row r="37" spans="1:17" x14ac:dyDescent="0.3">
      <c r="A37" s="598" t="str" cm="1">
        <f t="array" ref="A37">IF(I37='Tables calc'!$D$1+1,"FTE Reduction Exceptions:",IF(I37='Tables calc'!$D$1+2,"Totals:",IF(A36="Totals:","",IF(A36="","",INDEX('Tables calc'!$A$24:$A$539,_xlfn.AGGREGATE(15,3,('Tables calc'!$F$24:$F$539=1)/('Tables calc'!$F$24:$F$539=1)*(ROW('Tables calc'!$F$24:$F$539)-ROW('Tables calc'!$F$23)),I37))))))</f>
        <v/>
      </c>
      <c r="B37" s="598" t="str" cm="1">
        <f t="array" ref="B37">IF(I37='Tables calc'!$D$1+1,"#",IF(I37='Tables calc'!$D$1+2,"#",IF(B36="#","",IF(B36="","",INDEX('Tables calc'!$B$24:$B$539,_xlfn.AGGREGATE(15,3,('Tables calc'!$F$24:$F$539=1)/('Tables calc'!$F$24:$F$539=1)*(ROW('Tables calc'!$F$24:$F$539)-ROW('Tables calc'!$F$23)),I37))))))</f>
        <v/>
      </c>
      <c r="C37" s="599" t="str">
        <f t="shared" si="0"/>
        <v/>
      </c>
      <c r="D37" s="600" t="str" cm="1">
        <f t="array" ref="D37">IF(I37='Tables calc'!$D$1+1,"*",IF(I37='Tables calc'!$D$1+2,'Tables calc'!$H$24,IF(D36='Tables calc'!$H$24,"",IF(D36="","",INDEX('Tables calc'!$C$24:$C$539,_xlfn.AGGREGATE(15,3,('Tables calc'!$F$24:$F$539=1)/('Tables calc'!$F$24:$F$539=1)*(ROW('Tables calc'!$F$24:$F$539)-ROW('Tables calc'!$F$23)),I37))))))</f>
        <v/>
      </c>
      <c r="E37" s="601" t="str">
        <f t="shared" si="1"/>
        <v/>
      </c>
      <c r="F37" s="602" t="str" cm="1">
        <f t="array" ref="F37">IF(I37='Tables calc'!$D$1+1,'Tables calc'!$H$23,IF(I37='Tables calc'!$D$1+2,'Tables calc'!$H$25,IF(E36="Box 2","",IF(F36="","",INDEX('Tables calc'!$D$24:$D$539,_xlfn.AGGREGATE(15,3,('Tables calc'!$F$24:$F$539=1)/('Tables calc'!$F$24:$F$539=1)*(ROW('Tables calc'!$F$24:$F$539)-ROW('Tables calc'!$F$23)),I37))))))</f>
        <v/>
      </c>
      <c r="G37" s="599" t="str">
        <f t="shared" si="2"/>
        <v/>
      </c>
      <c r="H37" s="600" t="str" cm="1">
        <f t="array" ref="H37">IF(I37='Tables calc'!$D$1+1,"*",IF(I37='Tables calc'!$D$1+2,'Tables calc'!$H$26,IF(E36="Box 2","",IF(F36="","",INDEX('Tables calc'!$E$24:$E$539,_xlfn.AGGREGATE(15,3,('Tables calc'!$F$24:$F$539=1)/('Tables calc'!$F$24:$F$539=1)*(ROW('Tables calc'!$F$24:$F$539)-ROW('Tables calc'!$F$23)),I37))))))</f>
        <v/>
      </c>
      <c r="I37" s="69">
        <v>36</v>
      </c>
      <c r="J37" s="69" t="str">
        <f t="shared" si="3"/>
        <v/>
      </c>
      <c r="K37" s="69" t="str">
        <f t="shared" si="4"/>
        <v/>
      </c>
      <c r="L37" s="69" t="str">
        <f t="shared" si="5"/>
        <v/>
      </c>
      <c r="M37" s="69" t="str">
        <f t="shared" si="6"/>
        <v/>
      </c>
      <c r="N37" s="69" t="str">
        <f t="shared" si="7"/>
        <v/>
      </c>
      <c r="O37" s="69" t="str">
        <f t="shared" si="8"/>
        <v/>
      </c>
      <c r="P37" s="69" t="str">
        <f t="shared" si="9"/>
        <v/>
      </c>
      <c r="Q37" s="69" t="str">
        <f t="shared" si="10"/>
        <v/>
      </c>
    </row>
    <row r="38" spans="1:17" x14ac:dyDescent="0.3">
      <c r="A38" s="598" t="str" cm="1">
        <f t="array" ref="A38">IF(I38='Tables calc'!$D$1+1,"FTE Reduction Exceptions:",IF(I38='Tables calc'!$D$1+2,"Totals:",IF(A37="Totals:","",IF(A37="","",INDEX('Tables calc'!$A$24:$A$539,_xlfn.AGGREGATE(15,3,('Tables calc'!$F$24:$F$539=1)/('Tables calc'!$F$24:$F$539=1)*(ROW('Tables calc'!$F$24:$F$539)-ROW('Tables calc'!$F$23)),I38))))))</f>
        <v/>
      </c>
      <c r="B38" s="598" t="str" cm="1">
        <f t="array" ref="B38">IF(I38='Tables calc'!$D$1+1,"#",IF(I38='Tables calc'!$D$1+2,"#",IF(B37="#","",IF(B37="","",INDEX('Tables calc'!$B$24:$B$539,_xlfn.AGGREGATE(15,3,('Tables calc'!$F$24:$F$539=1)/('Tables calc'!$F$24:$F$539=1)*(ROW('Tables calc'!$F$24:$F$539)-ROW('Tables calc'!$F$23)),I38))))))</f>
        <v/>
      </c>
      <c r="C38" s="599" t="str">
        <f t="shared" si="0"/>
        <v/>
      </c>
      <c r="D38" s="600" t="str" cm="1">
        <f t="array" ref="D38">IF(I38='Tables calc'!$D$1+1,"*",IF(I38='Tables calc'!$D$1+2,'Tables calc'!$H$24,IF(D37='Tables calc'!$H$24,"",IF(D37="","",INDEX('Tables calc'!$C$24:$C$539,_xlfn.AGGREGATE(15,3,('Tables calc'!$F$24:$F$539=1)/('Tables calc'!$F$24:$F$539=1)*(ROW('Tables calc'!$F$24:$F$539)-ROW('Tables calc'!$F$23)),I38))))))</f>
        <v/>
      </c>
      <c r="E38" s="601" t="str">
        <f t="shared" si="1"/>
        <v/>
      </c>
      <c r="F38" s="602" t="str" cm="1">
        <f t="array" ref="F38">IF(I38='Tables calc'!$D$1+1,'Tables calc'!$H$23,IF(I38='Tables calc'!$D$1+2,'Tables calc'!$H$25,IF(E37="Box 2","",IF(F37="","",INDEX('Tables calc'!$D$24:$D$539,_xlfn.AGGREGATE(15,3,('Tables calc'!$F$24:$F$539=1)/('Tables calc'!$F$24:$F$539=1)*(ROW('Tables calc'!$F$24:$F$539)-ROW('Tables calc'!$F$23)),I38))))))</f>
        <v/>
      </c>
      <c r="G38" s="599" t="str">
        <f t="shared" si="2"/>
        <v/>
      </c>
      <c r="H38" s="600" t="str" cm="1">
        <f t="array" ref="H38">IF(I38='Tables calc'!$D$1+1,"*",IF(I38='Tables calc'!$D$1+2,'Tables calc'!$H$26,IF(E37="Box 2","",IF(F37="","",INDEX('Tables calc'!$E$24:$E$539,_xlfn.AGGREGATE(15,3,('Tables calc'!$F$24:$F$539=1)/('Tables calc'!$F$24:$F$539=1)*(ROW('Tables calc'!$F$24:$F$539)-ROW('Tables calc'!$F$23)),I38))))))</f>
        <v/>
      </c>
      <c r="I38" s="69">
        <v>37</v>
      </c>
      <c r="J38" s="69" t="str">
        <f t="shared" si="3"/>
        <v/>
      </c>
      <c r="K38" s="69" t="str">
        <f t="shared" si="4"/>
        <v/>
      </c>
      <c r="L38" s="69" t="str">
        <f t="shared" si="5"/>
        <v/>
      </c>
      <c r="M38" s="69" t="str">
        <f t="shared" si="6"/>
        <v/>
      </c>
      <c r="N38" s="69" t="str">
        <f t="shared" si="7"/>
        <v/>
      </c>
      <c r="O38" s="69" t="str">
        <f t="shared" si="8"/>
        <v/>
      </c>
      <c r="P38" s="69" t="str">
        <f t="shared" si="9"/>
        <v/>
      </c>
      <c r="Q38" s="69" t="str">
        <f t="shared" si="10"/>
        <v/>
      </c>
    </row>
    <row r="39" spans="1:17" x14ac:dyDescent="0.3">
      <c r="A39" s="598" t="str" cm="1">
        <f t="array" ref="A39">IF(I39='Tables calc'!$D$1+1,"FTE Reduction Exceptions:",IF(I39='Tables calc'!$D$1+2,"Totals:",IF(A38="Totals:","",IF(A38="","",INDEX('Tables calc'!$A$24:$A$539,_xlfn.AGGREGATE(15,3,('Tables calc'!$F$24:$F$539=1)/('Tables calc'!$F$24:$F$539=1)*(ROW('Tables calc'!$F$24:$F$539)-ROW('Tables calc'!$F$23)),I39))))))</f>
        <v/>
      </c>
      <c r="B39" s="598" t="str" cm="1">
        <f t="array" ref="B39">IF(I39='Tables calc'!$D$1+1,"#",IF(I39='Tables calc'!$D$1+2,"#",IF(B38="#","",IF(B38="","",INDEX('Tables calc'!$B$24:$B$539,_xlfn.AGGREGATE(15,3,('Tables calc'!$F$24:$F$539=1)/('Tables calc'!$F$24:$F$539=1)*(ROW('Tables calc'!$F$24:$F$539)-ROW('Tables calc'!$F$23)),I39))))))</f>
        <v/>
      </c>
      <c r="C39" s="599" t="str">
        <f t="shared" si="0"/>
        <v/>
      </c>
      <c r="D39" s="600" t="str" cm="1">
        <f t="array" ref="D39">IF(I39='Tables calc'!$D$1+1,"*",IF(I39='Tables calc'!$D$1+2,'Tables calc'!$H$24,IF(D38='Tables calc'!$H$24,"",IF(D38="","",INDEX('Tables calc'!$C$24:$C$539,_xlfn.AGGREGATE(15,3,('Tables calc'!$F$24:$F$539=1)/('Tables calc'!$F$24:$F$539=1)*(ROW('Tables calc'!$F$24:$F$539)-ROW('Tables calc'!$F$23)),I39))))))</f>
        <v/>
      </c>
      <c r="E39" s="601" t="str">
        <f t="shared" si="1"/>
        <v/>
      </c>
      <c r="F39" s="602" t="str" cm="1">
        <f t="array" ref="F39">IF(I39='Tables calc'!$D$1+1,'Tables calc'!$H$23,IF(I39='Tables calc'!$D$1+2,'Tables calc'!$H$25,IF(E38="Box 2","",IF(F38="","",INDEX('Tables calc'!$D$24:$D$539,_xlfn.AGGREGATE(15,3,('Tables calc'!$F$24:$F$539=1)/('Tables calc'!$F$24:$F$539=1)*(ROW('Tables calc'!$F$24:$F$539)-ROW('Tables calc'!$F$23)),I39))))))</f>
        <v/>
      </c>
      <c r="G39" s="599" t="str">
        <f t="shared" si="2"/>
        <v/>
      </c>
      <c r="H39" s="600" t="str" cm="1">
        <f t="array" ref="H39">IF(I39='Tables calc'!$D$1+1,"*",IF(I39='Tables calc'!$D$1+2,'Tables calc'!$H$26,IF(E38="Box 2","",IF(F38="","",INDEX('Tables calc'!$E$24:$E$539,_xlfn.AGGREGATE(15,3,('Tables calc'!$F$24:$F$539=1)/('Tables calc'!$F$24:$F$539=1)*(ROW('Tables calc'!$F$24:$F$539)-ROW('Tables calc'!$F$23)),I39))))))</f>
        <v/>
      </c>
      <c r="I39" s="69">
        <v>38</v>
      </c>
      <c r="J39" s="69" t="str">
        <f t="shared" si="3"/>
        <v/>
      </c>
      <c r="K39" s="69" t="str">
        <f t="shared" si="4"/>
        <v/>
      </c>
      <c r="L39" s="69" t="str">
        <f t="shared" si="5"/>
        <v/>
      </c>
      <c r="M39" s="69" t="str">
        <f t="shared" si="6"/>
        <v/>
      </c>
      <c r="N39" s="69" t="str">
        <f t="shared" si="7"/>
        <v/>
      </c>
      <c r="O39" s="69" t="str">
        <f t="shared" si="8"/>
        <v/>
      </c>
      <c r="P39" s="69" t="str">
        <f t="shared" si="9"/>
        <v/>
      </c>
      <c r="Q39" s="69" t="str">
        <f t="shared" si="10"/>
        <v/>
      </c>
    </row>
    <row r="40" spans="1:17" x14ac:dyDescent="0.3">
      <c r="A40" s="598" t="str" cm="1">
        <f t="array" ref="A40">IF(I40='Tables calc'!$D$1+1,"FTE Reduction Exceptions:",IF(I40='Tables calc'!$D$1+2,"Totals:",IF(A39="Totals:","",IF(A39="","",INDEX('Tables calc'!$A$24:$A$539,_xlfn.AGGREGATE(15,3,('Tables calc'!$F$24:$F$539=1)/('Tables calc'!$F$24:$F$539=1)*(ROW('Tables calc'!$F$24:$F$539)-ROW('Tables calc'!$F$23)),I40))))))</f>
        <v/>
      </c>
      <c r="B40" s="598" t="str" cm="1">
        <f t="array" ref="B40">IF(I40='Tables calc'!$D$1+1,"#",IF(I40='Tables calc'!$D$1+2,"#",IF(B39="#","",IF(B39="","",INDEX('Tables calc'!$B$24:$B$539,_xlfn.AGGREGATE(15,3,('Tables calc'!$F$24:$F$539=1)/('Tables calc'!$F$24:$F$539=1)*(ROW('Tables calc'!$F$24:$F$539)-ROW('Tables calc'!$F$23)),I40))))))</f>
        <v/>
      </c>
      <c r="C40" s="599" t="str">
        <f t="shared" si="0"/>
        <v/>
      </c>
      <c r="D40" s="600" t="str" cm="1">
        <f t="array" ref="D40">IF(I40='Tables calc'!$D$1+1,"*",IF(I40='Tables calc'!$D$1+2,'Tables calc'!$H$24,IF(D39='Tables calc'!$H$24,"",IF(D39="","",INDEX('Tables calc'!$C$24:$C$539,_xlfn.AGGREGATE(15,3,('Tables calc'!$F$24:$F$539=1)/('Tables calc'!$F$24:$F$539=1)*(ROW('Tables calc'!$F$24:$F$539)-ROW('Tables calc'!$F$23)),I40))))))</f>
        <v/>
      </c>
      <c r="E40" s="601" t="str">
        <f t="shared" si="1"/>
        <v/>
      </c>
      <c r="F40" s="602" t="str" cm="1">
        <f t="array" ref="F40">IF(I40='Tables calc'!$D$1+1,'Tables calc'!$H$23,IF(I40='Tables calc'!$D$1+2,'Tables calc'!$H$25,IF(E39="Box 2","",IF(F39="","",INDEX('Tables calc'!$D$24:$D$539,_xlfn.AGGREGATE(15,3,('Tables calc'!$F$24:$F$539=1)/('Tables calc'!$F$24:$F$539=1)*(ROW('Tables calc'!$F$24:$F$539)-ROW('Tables calc'!$F$23)),I40))))))</f>
        <v/>
      </c>
      <c r="G40" s="599" t="str">
        <f t="shared" si="2"/>
        <v/>
      </c>
      <c r="H40" s="600" t="str" cm="1">
        <f t="array" ref="H40">IF(I40='Tables calc'!$D$1+1,"*",IF(I40='Tables calc'!$D$1+2,'Tables calc'!$H$26,IF(E39="Box 2","",IF(F39="","",INDEX('Tables calc'!$E$24:$E$539,_xlfn.AGGREGATE(15,3,('Tables calc'!$F$24:$F$539=1)/('Tables calc'!$F$24:$F$539=1)*(ROW('Tables calc'!$F$24:$F$539)-ROW('Tables calc'!$F$23)),I40))))))</f>
        <v/>
      </c>
      <c r="I40" s="69">
        <v>39</v>
      </c>
      <c r="J40" s="69" t="str">
        <f t="shared" si="3"/>
        <v/>
      </c>
      <c r="K40" s="69" t="str">
        <f t="shared" si="4"/>
        <v/>
      </c>
      <c r="L40" s="69" t="str">
        <f t="shared" si="5"/>
        <v/>
      </c>
      <c r="M40" s="69" t="str">
        <f t="shared" si="6"/>
        <v/>
      </c>
      <c r="N40" s="69" t="str">
        <f t="shared" si="7"/>
        <v/>
      </c>
      <c r="O40" s="69" t="str">
        <f t="shared" si="8"/>
        <v/>
      </c>
      <c r="P40" s="69" t="str">
        <f t="shared" si="9"/>
        <v/>
      </c>
      <c r="Q40" s="69" t="str">
        <f t="shared" si="10"/>
        <v/>
      </c>
    </row>
    <row r="41" spans="1:17" x14ac:dyDescent="0.3">
      <c r="A41" s="598" t="str" cm="1">
        <f t="array" ref="A41">IF(I41='Tables calc'!$D$1+1,"FTE Reduction Exceptions:",IF(I41='Tables calc'!$D$1+2,"Totals:",IF(A40="Totals:","",IF(A40="","",INDEX('Tables calc'!$A$24:$A$539,_xlfn.AGGREGATE(15,3,('Tables calc'!$F$24:$F$539=1)/('Tables calc'!$F$24:$F$539=1)*(ROW('Tables calc'!$F$24:$F$539)-ROW('Tables calc'!$F$23)),I41))))))</f>
        <v/>
      </c>
      <c r="B41" s="598" t="str" cm="1">
        <f t="array" ref="B41">IF(I41='Tables calc'!$D$1+1,"#",IF(I41='Tables calc'!$D$1+2,"#",IF(B40="#","",IF(B40="","",INDEX('Tables calc'!$B$24:$B$539,_xlfn.AGGREGATE(15,3,('Tables calc'!$F$24:$F$539=1)/('Tables calc'!$F$24:$F$539=1)*(ROW('Tables calc'!$F$24:$F$539)-ROW('Tables calc'!$F$23)),I41))))))</f>
        <v/>
      </c>
      <c r="C41" s="599" t="str">
        <f t="shared" si="0"/>
        <v/>
      </c>
      <c r="D41" s="600" t="str" cm="1">
        <f t="array" ref="D41">IF(I41='Tables calc'!$D$1+1,"*",IF(I41='Tables calc'!$D$1+2,'Tables calc'!$H$24,IF(D40='Tables calc'!$H$24,"",IF(D40="","",INDEX('Tables calc'!$C$24:$C$539,_xlfn.AGGREGATE(15,3,('Tables calc'!$F$24:$F$539=1)/('Tables calc'!$F$24:$F$539=1)*(ROW('Tables calc'!$F$24:$F$539)-ROW('Tables calc'!$F$23)),I41))))))</f>
        <v/>
      </c>
      <c r="E41" s="601" t="str">
        <f t="shared" si="1"/>
        <v/>
      </c>
      <c r="F41" s="602" t="str" cm="1">
        <f t="array" ref="F41">IF(I41='Tables calc'!$D$1+1,'Tables calc'!$H$23,IF(I41='Tables calc'!$D$1+2,'Tables calc'!$H$25,IF(E40="Box 2","",IF(F40="","",INDEX('Tables calc'!$D$24:$D$539,_xlfn.AGGREGATE(15,3,('Tables calc'!$F$24:$F$539=1)/('Tables calc'!$F$24:$F$539=1)*(ROW('Tables calc'!$F$24:$F$539)-ROW('Tables calc'!$F$23)),I41))))))</f>
        <v/>
      </c>
      <c r="G41" s="599" t="str">
        <f t="shared" si="2"/>
        <v/>
      </c>
      <c r="H41" s="600" t="str" cm="1">
        <f t="array" ref="H41">IF(I41='Tables calc'!$D$1+1,"*",IF(I41='Tables calc'!$D$1+2,'Tables calc'!$H$26,IF(E40="Box 2","",IF(F40="","",INDEX('Tables calc'!$E$24:$E$539,_xlfn.AGGREGATE(15,3,('Tables calc'!$F$24:$F$539=1)/('Tables calc'!$F$24:$F$539=1)*(ROW('Tables calc'!$F$24:$F$539)-ROW('Tables calc'!$F$23)),I41))))))</f>
        <v/>
      </c>
      <c r="I41" s="69">
        <v>40</v>
      </c>
      <c r="J41" s="69" t="str">
        <f t="shared" si="3"/>
        <v/>
      </c>
      <c r="K41" s="69" t="str">
        <f t="shared" si="4"/>
        <v/>
      </c>
      <c r="L41" s="69" t="str">
        <f t="shared" si="5"/>
        <v/>
      </c>
      <c r="M41" s="69" t="str">
        <f t="shared" si="6"/>
        <v/>
      </c>
      <c r="N41" s="69" t="str">
        <f t="shared" si="7"/>
        <v/>
      </c>
      <c r="O41" s="69" t="str">
        <f t="shared" si="8"/>
        <v/>
      </c>
      <c r="P41" s="69" t="str">
        <f t="shared" si="9"/>
        <v/>
      </c>
      <c r="Q41" s="69" t="str">
        <f t="shared" si="10"/>
        <v/>
      </c>
    </row>
    <row r="42" spans="1:17" x14ac:dyDescent="0.3">
      <c r="A42" s="598" t="str" cm="1">
        <f t="array" ref="A42">IF(I42='Tables calc'!$D$1+1,"FTE Reduction Exceptions:",IF(I42='Tables calc'!$D$1+2,"Totals:",IF(A41="Totals:","",IF(A41="","",INDEX('Tables calc'!$A$24:$A$539,_xlfn.AGGREGATE(15,3,('Tables calc'!$F$24:$F$539=1)/('Tables calc'!$F$24:$F$539=1)*(ROW('Tables calc'!$F$24:$F$539)-ROW('Tables calc'!$F$23)),I42))))))</f>
        <v/>
      </c>
      <c r="B42" s="598" t="str" cm="1">
        <f t="array" ref="B42">IF(I42='Tables calc'!$D$1+1,"#",IF(I42='Tables calc'!$D$1+2,"#",IF(B41="#","",IF(B41="","",INDEX('Tables calc'!$B$24:$B$539,_xlfn.AGGREGATE(15,3,('Tables calc'!$F$24:$F$539=1)/('Tables calc'!$F$24:$F$539=1)*(ROW('Tables calc'!$F$24:$F$539)-ROW('Tables calc'!$F$23)),I42))))))</f>
        <v/>
      </c>
      <c r="C42" s="599" t="str">
        <f t="shared" si="0"/>
        <v/>
      </c>
      <c r="D42" s="600" t="str" cm="1">
        <f t="array" ref="D42">IF(I42='Tables calc'!$D$1+1,"*",IF(I42='Tables calc'!$D$1+2,'Tables calc'!$H$24,IF(D41='Tables calc'!$H$24,"",IF(D41="","",INDEX('Tables calc'!$C$24:$C$539,_xlfn.AGGREGATE(15,3,('Tables calc'!$F$24:$F$539=1)/('Tables calc'!$F$24:$F$539=1)*(ROW('Tables calc'!$F$24:$F$539)-ROW('Tables calc'!$F$23)),I42))))))</f>
        <v/>
      </c>
      <c r="E42" s="601" t="str">
        <f t="shared" si="1"/>
        <v/>
      </c>
      <c r="F42" s="602" t="str" cm="1">
        <f t="array" ref="F42">IF(I42='Tables calc'!$D$1+1,'Tables calc'!$H$23,IF(I42='Tables calc'!$D$1+2,'Tables calc'!$H$25,IF(E41="Box 2","",IF(F41="","",INDEX('Tables calc'!$D$24:$D$539,_xlfn.AGGREGATE(15,3,('Tables calc'!$F$24:$F$539=1)/('Tables calc'!$F$24:$F$539=1)*(ROW('Tables calc'!$F$24:$F$539)-ROW('Tables calc'!$F$23)),I42))))))</f>
        <v/>
      </c>
      <c r="G42" s="599" t="str">
        <f t="shared" si="2"/>
        <v/>
      </c>
      <c r="H42" s="600" t="str" cm="1">
        <f t="array" ref="H42">IF(I42='Tables calc'!$D$1+1,"*",IF(I42='Tables calc'!$D$1+2,'Tables calc'!$H$26,IF(E41="Box 2","",IF(F41="","",INDEX('Tables calc'!$E$24:$E$539,_xlfn.AGGREGATE(15,3,('Tables calc'!$F$24:$F$539=1)/('Tables calc'!$F$24:$F$539=1)*(ROW('Tables calc'!$F$24:$F$539)-ROW('Tables calc'!$F$23)),I42))))))</f>
        <v/>
      </c>
      <c r="I42" s="69">
        <v>41</v>
      </c>
      <c r="J42" s="69" t="str">
        <f t="shared" si="3"/>
        <v/>
      </c>
      <c r="K42" s="69" t="str">
        <f t="shared" si="4"/>
        <v/>
      </c>
      <c r="L42" s="69" t="str">
        <f t="shared" si="5"/>
        <v/>
      </c>
      <c r="M42" s="69" t="str">
        <f t="shared" si="6"/>
        <v/>
      </c>
      <c r="N42" s="69" t="str">
        <f t="shared" si="7"/>
        <v/>
      </c>
      <c r="O42" s="69" t="str">
        <f t="shared" si="8"/>
        <v/>
      </c>
      <c r="P42" s="69" t="str">
        <f t="shared" si="9"/>
        <v/>
      </c>
      <c r="Q42" s="69" t="str">
        <f t="shared" si="10"/>
        <v/>
      </c>
    </row>
    <row r="43" spans="1:17" x14ac:dyDescent="0.3">
      <c r="A43" s="598" t="str" cm="1">
        <f t="array" ref="A43">IF(I43='Tables calc'!$D$1+1,"FTE Reduction Exceptions:",IF(I43='Tables calc'!$D$1+2,"Totals:",IF(A42="Totals:","",IF(A42="","",INDEX('Tables calc'!$A$24:$A$539,_xlfn.AGGREGATE(15,3,('Tables calc'!$F$24:$F$539=1)/('Tables calc'!$F$24:$F$539=1)*(ROW('Tables calc'!$F$24:$F$539)-ROW('Tables calc'!$F$23)),I43))))))</f>
        <v/>
      </c>
      <c r="B43" s="598" t="str" cm="1">
        <f t="array" ref="B43">IF(I43='Tables calc'!$D$1+1,"#",IF(I43='Tables calc'!$D$1+2,"#",IF(B42="#","",IF(B42="","",INDEX('Tables calc'!$B$24:$B$539,_xlfn.AGGREGATE(15,3,('Tables calc'!$F$24:$F$539=1)/('Tables calc'!$F$24:$F$539=1)*(ROW('Tables calc'!$F$24:$F$539)-ROW('Tables calc'!$F$23)),I43))))))</f>
        <v/>
      </c>
      <c r="C43" s="599" t="str">
        <f t="shared" si="0"/>
        <v/>
      </c>
      <c r="D43" s="600" t="str" cm="1">
        <f t="array" ref="D43">IF(I43='Tables calc'!$D$1+1,"*",IF(I43='Tables calc'!$D$1+2,'Tables calc'!$H$24,IF(D42='Tables calc'!$H$24,"",IF(D42="","",INDEX('Tables calc'!$C$24:$C$539,_xlfn.AGGREGATE(15,3,('Tables calc'!$F$24:$F$539=1)/('Tables calc'!$F$24:$F$539=1)*(ROW('Tables calc'!$F$24:$F$539)-ROW('Tables calc'!$F$23)),I43))))))</f>
        <v/>
      </c>
      <c r="E43" s="601" t="str">
        <f t="shared" si="1"/>
        <v/>
      </c>
      <c r="F43" s="602" t="str" cm="1">
        <f t="array" ref="F43">IF(I43='Tables calc'!$D$1+1,'Tables calc'!$H$23,IF(I43='Tables calc'!$D$1+2,'Tables calc'!$H$25,IF(E42="Box 2","",IF(F42="","",INDEX('Tables calc'!$D$24:$D$539,_xlfn.AGGREGATE(15,3,('Tables calc'!$F$24:$F$539=1)/('Tables calc'!$F$24:$F$539=1)*(ROW('Tables calc'!$F$24:$F$539)-ROW('Tables calc'!$F$23)),I43))))))</f>
        <v/>
      </c>
      <c r="G43" s="599" t="str">
        <f t="shared" si="2"/>
        <v/>
      </c>
      <c r="H43" s="600" t="str" cm="1">
        <f t="array" ref="H43">IF(I43='Tables calc'!$D$1+1,"*",IF(I43='Tables calc'!$D$1+2,'Tables calc'!$H$26,IF(E42="Box 2","",IF(F42="","",INDEX('Tables calc'!$E$24:$E$539,_xlfn.AGGREGATE(15,3,('Tables calc'!$F$24:$F$539=1)/('Tables calc'!$F$24:$F$539=1)*(ROW('Tables calc'!$F$24:$F$539)-ROW('Tables calc'!$F$23)),I43))))))</f>
        <v/>
      </c>
      <c r="I43" s="69">
        <v>42</v>
      </c>
      <c r="J43" s="69" t="str">
        <f t="shared" si="3"/>
        <v/>
      </c>
      <c r="K43" s="69" t="str">
        <f t="shared" si="4"/>
        <v/>
      </c>
      <c r="L43" s="69" t="str">
        <f t="shared" si="5"/>
        <v/>
      </c>
      <c r="M43" s="69" t="str">
        <f t="shared" si="6"/>
        <v/>
      </c>
      <c r="N43" s="69" t="str">
        <f t="shared" si="7"/>
        <v/>
      </c>
      <c r="O43" s="69" t="str">
        <f t="shared" si="8"/>
        <v/>
      </c>
      <c r="P43" s="69" t="str">
        <f t="shared" si="9"/>
        <v/>
      </c>
      <c r="Q43" s="69" t="str">
        <f t="shared" si="10"/>
        <v/>
      </c>
    </row>
    <row r="44" spans="1:17" x14ac:dyDescent="0.3">
      <c r="A44" s="598" t="str" cm="1">
        <f t="array" ref="A44">IF(I44='Tables calc'!$D$1+1,"FTE Reduction Exceptions:",IF(I44='Tables calc'!$D$1+2,"Totals:",IF(A43="Totals:","",IF(A43="","",INDEX('Tables calc'!$A$24:$A$539,_xlfn.AGGREGATE(15,3,('Tables calc'!$F$24:$F$539=1)/('Tables calc'!$F$24:$F$539=1)*(ROW('Tables calc'!$F$24:$F$539)-ROW('Tables calc'!$F$23)),I44))))))</f>
        <v/>
      </c>
      <c r="B44" s="598" t="str" cm="1">
        <f t="array" ref="B44">IF(I44='Tables calc'!$D$1+1,"#",IF(I44='Tables calc'!$D$1+2,"#",IF(B43="#","",IF(B43="","",INDEX('Tables calc'!$B$24:$B$539,_xlfn.AGGREGATE(15,3,('Tables calc'!$F$24:$F$539=1)/('Tables calc'!$F$24:$F$539=1)*(ROW('Tables calc'!$F$24:$F$539)-ROW('Tables calc'!$F$23)),I44))))))</f>
        <v/>
      </c>
      <c r="C44" s="599" t="str">
        <f t="shared" si="0"/>
        <v/>
      </c>
      <c r="D44" s="600" t="str" cm="1">
        <f t="array" ref="D44">IF(I44='Tables calc'!$D$1+1,"*",IF(I44='Tables calc'!$D$1+2,'Tables calc'!$H$24,IF(D43='Tables calc'!$H$24,"",IF(D43="","",INDEX('Tables calc'!$C$24:$C$539,_xlfn.AGGREGATE(15,3,('Tables calc'!$F$24:$F$539=1)/('Tables calc'!$F$24:$F$539=1)*(ROW('Tables calc'!$F$24:$F$539)-ROW('Tables calc'!$F$23)),I44))))))</f>
        <v/>
      </c>
      <c r="E44" s="601" t="str">
        <f t="shared" si="1"/>
        <v/>
      </c>
      <c r="F44" s="602" t="str" cm="1">
        <f t="array" ref="F44">IF(I44='Tables calc'!$D$1+1,'Tables calc'!$H$23,IF(I44='Tables calc'!$D$1+2,'Tables calc'!$H$25,IF(E43="Box 2","",IF(F43="","",INDEX('Tables calc'!$D$24:$D$539,_xlfn.AGGREGATE(15,3,('Tables calc'!$F$24:$F$539=1)/('Tables calc'!$F$24:$F$539=1)*(ROW('Tables calc'!$F$24:$F$539)-ROW('Tables calc'!$F$23)),I44))))))</f>
        <v/>
      </c>
      <c r="G44" s="599" t="str">
        <f t="shared" si="2"/>
        <v/>
      </c>
      <c r="H44" s="600" t="str" cm="1">
        <f t="array" ref="H44">IF(I44='Tables calc'!$D$1+1,"*",IF(I44='Tables calc'!$D$1+2,'Tables calc'!$H$26,IF(E43="Box 2","",IF(F43="","",INDEX('Tables calc'!$E$24:$E$539,_xlfn.AGGREGATE(15,3,('Tables calc'!$F$24:$F$539=1)/('Tables calc'!$F$24:$F$539=1)*(ROW('Tables calc'!$F$24:$F$539)-ROW('Tables calc'!$F$23)),I44))))))</f>
        <v/>
      </c>
      <c r="I44" s="69">
        <v>43</v>
      </c>
      <c r="J44" s="69" t="str">
        <f t="shared" si="3"/>
        <v/>
      </c>
      <c r="K44" s="69" t="str">
        <f t="shared" si="4"/>
        <v/>
      </c>
      <c r="L44" s="69" t="str">
        <f t="shared" si="5"/>
        <v/>
      </c>
      <c r="M44" s="69" t="str">
        <f t="shared" si="6"/>
        <v/>
      </c>
      <c r="N44" s="69" t="str">
        <f t="shared" si="7"/>
        <v/>
      </c>
      <c r="O44" s="69" t="str">
        <f t="shared" si="8"/>
        <v/>
      </c>
      <c r="P44" s="69" t="str">
        <f t="shared" si="9"/>
        <v/>
      </c>
      <c r="Q44" s="69" t="str">
        <f t="shared" si="10"/>
        <v/>
      </c>
    </row>
    <row r="45" spans="1:17" x14ac:dyDescent="0.3">
      <c r="A45" s="598" t="str" cm="1">
        <f t="array" ref="A45">IF(I45='Tables calc'!$D$1+1,"FTE Reduction Exceptions:",IF(I45='Tables calc'!$D$1+2,"Totals:",IF(A44="Totals:","",IF(A44="","",INDEX('Tables calc'!$A$24:$A$539,_xlfn.AGGREGATE(15,3,('Tables calc'!$F$24:$F$539=1)/('Tables calc'!$F$24:$F$539=1)*(ROW('Tables calc'!$F$24:$F$539)-ROW('Tables calc'!$F$23)),I45))))))</f>
        <v/>
      </c>
      <c r="B45" s="598" t="str" cm="1">
        <f t="array" ref="B45">IF(I45='Tables calc'!$D$1+1,"#",IF(I45='Tables calc'!$D$1+2,"#",IF(B44="#","",IF(B44="","",INDEX('Tables calc'!$B$24:$B$539,_xlfn.AGGREGATE(15,3,('Tables calc'!$F$24:$F$539=1)/('Tables calc'!$F$24:$F$539=1)*(ROW('Tables calc'!$F$24:$F$539)-ROW('Tables calc'!$F$23)),I45))))))</f>
        <v/>
      </c>
      <c r="C45" s="599" t="str">
        <f t="shared" si="0"/>
        <v/>
      </c>
      <c r="D45" s="600" t="str" cm="1">
        <f t="array" ref="D45">IF(I45='Tables calc'!$D$1+1,"*",IF(I45='Tables calc'!$D$1+2,'Tables calc'!$H$24,IF(D44='Tables calc'!$H$24,"",IF(D44="","",INDEX('Tables calc'!$C$24:$C$539,_xlfn.AGGREGATE(15,3,('Tables calc'!$F$24:$F$539=1)/('Tables calc'!$F$24:$F$539=1)*(ROW('Tables calc'!$F$24:$F$539)-ROW('Tables calc'!$F$23)),I45))))))</f>
        <v/>
      </c>
      <c r="E45" s="601" t="str">
        <f t="shared" si="1"/>
        <v/>
      </c>
      <c r="F45" s="602" t="str" cm="1">
        <f t="array" ref="F45">IF(I45='Tables calc'!$D$1+1,'Tables calc'!$H$23,IF(I45='Tables calc'!$D$1+2,'Tables calc'!$H$25,IF(E44="Box 2","",IF(F44="","",INDEX('Tables calc'!$D$24:$D$539,_xlfn.AGGREGATE(15,3,('Tables calc'!$F$24:$F$539=1)/('Tables calc'!$F$24:$F$539=1)*(ROW('Tables calc'!$F$24:$F$539)-ROW('Tables calc'!$F$23)),I45))))))</f>
        <v/>
      </c>
      <c r="G45" s="599" t="str">
        <f t="shared" si="2"/>
        <v/>
      </c>
      <c r="H45" s="600" t="str" cm="1">
        <f t="array" ref="H45">IF(I45='Tables calc'!$D$1+1,"*",IF(I45='Tables calc'!$D$1+2,'Tables calc'!$H$26,IF(E44="Box 2","",IF(F44="","",INDEX('Tables calc'!$E$24:$E$539,_xlfn.AGGREGATE(15,3,('Tables calc'!$F$24:$F$539=1)/('Tables calc'!$F$24:$F$539=1)*(ROW('Tables calc'!$F$24:$F$539)-ROW('Tables calc'!$F$23)),I45))))))</f>
        <v/>
      </c>
      <c r="I45" s="69">
        <v>44</v>
      </c>
      <c r="J45" s="69" t="str">
        <f t="shared" si="3"/>
        <v/>
      </c>
      <c r="K45" s="69" t="str">
        <f t="shared" si="4"/>
        <v/>
      </c>
      <c r="L45" s="69" t="str">
        <f t="shared" si="5"/>
        <v/>
      </c>
      <c r="M45" s="69" t="str">
        <f t="shared" si="6"/>
        <v/>
      </c>
      <c r="N45" s="69" t="str">
        <f t="shared" si="7"/>
        <v/>
      </c>
      <c r="O45" s="69" t="str">
        <f t="shared" si="8"/>
        <v/>
      </c>
      <c r="P45" s="69" t="str">
        <f t="shared" si="9"/>
        <v/>
      </c>
      <c r="Q45" s="69" t="str">
        <f t="shared" si="10"/>
        <v/>
      </c>
    </row>
    <row r="46" spans="1:17" x14ac:dyDescent="0.3">
      <c r="A46" s="598" t="str" cm="1">
        <f t="array" ref="A46">IF(I46='Tables calc'!$D$1+1,"FTE Reduction Exceptions:",IF(I46='Tables calc'!$D$1+2,"Totals:",IF(A45="Totals:","",IF(A45="","",INDEX('Tables calc'!$A$24:$A$539,_xlfn.AGGREGATE(15,3,('Tables calc'!$F$24:$F$539=1)/('Tables calc'!$F$24:$F$539=1)*(ROW('Tables calc'!$F$24:$F$539)-ROW('Tables calc'!$F$23)),I46))))))</f>
        <v/>
      </c>
      <c r="B46" s="598" t="str" cm="1">
        <f t="array" ref="B46">IF(I46='Tables calc'!$D$1+1,"#",IF(I46='Tables calc'!$D$1+2,"#",IF(B45="#","",IF(B45="","",INDEX('Tables calc'!$B$24:$B$539,_xlfn.AGGREGATE(15,3,('Tables calc'!$F$24:$F$539=1)/('Tables calc'!$F$24:$F$539=1)*(ROW('Tables calc'!$F$24:$F$539)-ROW('Tables calc'!$F$23)),I46))))))</f>
        <v/>
      </c>
      <c r="C46" s="599" t="str">
        <f t="shared" si="0"/>
        <v/>
      </c>
      <c r="D46" s="600" t="str" cm="1">
        <f t="array" ref="D46">IF(I46='Tables calc'!$D$1+1,"*",IF(I46='Tables calc'!$D$1+2,'Tables calc'!$H$24,IF(D45='Tables calc'!$H$24,"",IF(D45="","",INDEX('Tables calc'!$C$24:$C$539,_xlfn.AGGREGATE(15,3,('Tables calc'!$F$24:$F$539=1)/('Tables calc'!$F$24:$F$539=1)*(ROW('Tables calc'!$F$24:$F$539)-ROW('Tables calc'!$F$23)),I46))))))</f>
        <v/>
      </c>
      <c r="E46" s="601" t="str">
        <f t="shared" si="1"/>
        <v/>
      </c>
      <c r="F46" s="602" t="str" cm="1">
        <f t="array" ref="F46">IF(I46='Tables calc'!$D$1+1,'Tables calc'!$H$23,IF(I46='Tables calc'!$D$1+2,'Tables calc'!$H$25,IF(E45="Box 2","",IF(F45="","",INDEX('Tables calc'!$D$24:$D$539,_xlfn.AGGREGATE(15,3,('Tables calc'!$F$24:$F$539=1)/('Tables calc'!$F$24:$F$539=1)*(ROW('Tables calc'!$F$24:$F$539)-ROW('Tables calc'!$F$23)),I46))))))</f>
        <v/>
      </c>
      <c r="G46" s="599" t="str">
        <f t="shared" si="2"/>
        <v/>
      </c>
      <c r="H46" s="600" t="str" cm="1">
        <f t="array" ref="H46">IF(I46='Tables calc'!$D$1+1,"*",IF(I46='Tables calc'!$D$1+2,'Tables calc'!$H$26,IF(E45="Box 2","",IF(F45="","",INDEX('Tables calc'!$E$24:$E$539,_xlfn.AGGREGATE(15,3,('Tables calc'!$F$24:$F$539=1)/('Tables calc'!$F$24:$F$539=1)*(ROW('Tables calc'!$F$24:$F$539)-ROW('Tables calc'!$F$23)),I46))))))</f>
        <v/>
      </c>
      <c r="I46" s="69">
        <v>45</v>
      </c>
      <c r="J46" s="69" t="str">
        <f t="shared" si="3"/>
        <v/>
      </c>
      <c r="K46" s="69" t="str">
        <f t="shared" si="4"/>
        <v/>
      </c>
      <c r="L46" s="69" t="str">
        <f t="shared" si="5"/>
        <v/>
      </c>
      <c r="M46" s="69" t="str">
        <f t="shared" si="6"/>
        <v/>
      </c>
      <c r="N46" s="69" t="str">
        <f t="shared" si="7"/>
        <v/>
      </c>
      <c r="O46" s="69" t="str">
        <f t="shared" si="8"/>
        <v/>
      </c>
      <c r="P46" s="69" t="str">
        <f t="shared" si="9"/>
        <v/>
      </c>
      <c r="Q46" s="69" t="str">
        <f t="shared" si="10"/>
        <v/>
      </c>
    </row>
    <row r="47" spans="1:17" x14ac:dyDescent="0.3">
      <c r="A47" s="598" t="str" cm="1">
        <f t="array" ref="A47">IF(I47='Tables calc'!$D$1+1,"FTE Reduction Exceptions:",IF(I47='Tables calc'!$D$1+2,"Totals:",IF(A46="Totals:","",IF(A46="","",INDEX('Tables calc'!$A$24:$A$539,_xlfn.AGGREGATE(15,3,('Tables calc'!$F$24:$F$539=1)/('Tables calc'!$F$24:$F$539=1)*(ROW('Tables calc'!$F$24:$F$539)-ROW('Tables calc'!$F$23)),I47))))))</f>
        <v/>
      </c>
      <c r="B47" s="598" t="str" cm="1">
        <f t="array" ref="B47">IF(I47='Tables calc'!$D$1+1,"#",IF(I47='Tables calc'!$D$1+2,"#",IF(B46="#","",IF(B46="","",INDEX('Tables calc'!$B$24:$B$539,_xlfn.AGGREGATE(15,3,('Tables calc'!$F$24:$F$539=1)/('Tables calc'!$F$24:$F$539=1)*(ROW('Tables calc'!$F$24:$F$539)-ROW('Tables calc'!$F$23)),I47))))))</f>
        <v/>
      </c>
      <c r="C47" s="599" t="str">
        <f t="shared" si="0"/>
        <v/>
      </c>
      <c r="D47" s="600" t="str" cm="1">
        <f t="array" ref="D47">IF(I47='Tables calc'!$D$1+1,"*",IF(I47='Tables calc'!$D$1+2,'Tables calc'!$H$24,IF(D46='Tables calc'!$H$24,"",IF(D46="","",INDEX('Tables calc'!$C$24:$C$539,_xlfn.AGGREGATE(15,3,('Tables calc'!$F$24:$F$539=1)/('Tables calc'!$F$24:$F$539=1)*(ROW('Tables calc'!$F$24:$F$539)-ROW('Tables calc'!$F$23)),I47))))))</f>
        <v/>
      </c>
      <c r="E47" s="601" t="str">
        <f t="shared" si="1"/>
        <v/>
      </c>
      <c r="F47" s="602" t="str" cm="1">
        <f t="array" ref="F47">IF(I47='Tables calc'!$D$1+1,'Tables calc'!$H$23,IF(I47='Tables calc'!$D$1+2,'Tables calc'!$H$25,IF(E46="Box 2","",IF(F46="","",INDEX('Tables calc'!$D$24:$D$539,_xlfn.AGGREGATE(15,3,('Tables calc'!$F$24:$F$539=1)/('Tables calc'!$F$24:$F$539=1)*(ROW('Tables calc'!$F$24:$F$539)-ROW('Tables calc'!$F$23)),I47))))))</f>
        <v/>
      </c>
      <c r="G47" s="599" t="str">
        <f t="shared" si="2"/>
        <v/>
      </c>
      <c r="H47" s="600" t="str" cm="1">
        <f t="array" ref="H47">IF(I47='Tables calc'!$D$1+1,"*",IF(I47='Tables calc'!$D$1+2,'Tables calc'!$H$26,IF(E46="Box 2","",IF(F46="","",INDEX('Tables calc'!$E$24:$E$539,_xlfn.AGGREGATE(15,3,('Tables calc'!$F$24:$F$539=1)/('Tables calc'!$F$24:$F$539=1)*(ROW('Tables calc'!$F$24:$F$539)-ROW('Tables calc'!$F$23)),I47))))))</f>
        <v/>
      </c>
      <c r="I47" s="69">
        <v>46</v>
      </c>
      <c r="J47" s="69" t="str">
        <f t="shared" si="3"/>
        <v/>
      </c>
      <c r="K47" s="69" t="str">
        <f t="shared" si="4"/>
        <v/>
      </c>
      <c r="L47" s="69" t="str">
        <f t="shared" si="5"/>
        <v/>
      </c>
      <c r="M47" s="69" t="str">
        <f t="shared" si="6"/>
        <v/>
      </c>
      <c r="N47" s="69" t="str">
        <f t="shared" si="7"/>
        <v/>
      </c>
      <c r="O47" s="69" t="str">
        <f t="shared" si="8"/>
        <v/>
      </c>
      <c r="P47" s="69" t="str">
        <f t="shared" si="9"/>
        <v/>
      </c>
      <c r="Q47" s="69" t="str">
        <f t="shared" si="10"/>
        <v/>
      </c>
    </row>
    <row r="48" spans="1:17" x14ac:dyDescent="0.3">
      <c r="A48" s="598" t="str" cm="1">
        <f t="array" ref="A48">IF(I48='Tables calc'!$D$1+1,"FTE Reduction Exceptions:",IF(I48='Tables calc'!$D$1+2,"Totals:",IF(A47="Totals:","",IF(A47="","",INDEX('Tables calc'!$A$24:$A$539,_xlfn.AGGREGATE(15,3,('Tables calc'!$F$24:$F$539=1)/('Tables calc'!$F$24:$F$539=1)*(ROW('Tables calc'!$F$24:$F$539)-ROW('Tables calc'!$F$23)),I48))))))</f>
        <v/>
      </c>
      <c r="B48" s="598" t="str" cm="1">
        <f t="array" ref="B48">IF(I48='Tables calc'!$D$1+1,"#",IF(I48='Tables calc'!$D$1+2,"#",IF(B47="#","",IF(B47="","",INDEX('Tables calc'!$B$24:$B$539,_xlfn.AGGREGATE(15,3,('Tables calc'!$F$24:$F$539=1)/('Tables calc'!$F$24:$F$539=1)*(ROW('Tables calc'!$F$24:$F$539)-ROW('Tables calc'!$F$23)),I48))))))</f>
        <v/>
      </c>
      <c r="C48" s="599" t="str">
        <f t="shared" si="0"/>
        <v/>
      </c>
      <c r="D48" s="600" t="str" cm="1">
        <f t="array" ref="D48">IF(I48='Tables calc'!$D$1+1,"*",IF(I48='Tables calc'!$D$1+2,'Tables calc'!$H$24,IF(D47='Tables calc'!$H$24,"",IF(D47="","",INDEX('Tables calc'!$C$24:$C$539,_xlfn.AGGREGATE(15,3,('Tables calc'!$F$24:$F$539=1)/('Tables calc'!$F$24:$F$539=1)*(ROW('Tables calc'!$F$24:$F$539)-ROW('Tables calc'!$F$23)),I48))))))</f>
        <v/>
      </c>
      <c r="E48" s="601" t="str">
        <f t="shared" si="1"/>
        <v/>
      </c>
      <c r="F48" s="602" t="str" cm="1">
        <f t="array" ref="F48">IF(I48='Tables calc'!$D$1+1,'Tables calc'!$H$23,IF(I48='Tables calc'!$D$1+2,'Tables calc'!$H$25,IF(E47="Box 2","",IF(F47="","",INDEX('Tables calc'!$D$24:$D$539,_xlfn.AGGREGATE(15,3,('Tables calc'!$F$24:$F$539=1)/('Tables calc'!$F$24:$F$539=1)*(ROW('Tables calc'!$F$24:$F$539)-ROW('Tables calc'!$F$23)),I48))))))</f>
        <v/>
      </c>
      <c r="G48" s="599" t="str">
        <f t="shared" si="2"/>
        <v/>
      </c>
      <c r="H48" s="600" t="str" cm="1">
        <f t="array" ref="H48">IF(I48='Tables calc'!$D$1+1,"*",IF(I48='Tables calc'!$D$1+2,'Tables calc'!$H$26,IF(E47="Box 2","",IF(F47="","",INDEX('Tables calc'!$E$24:$E$539,_xlfn.AGGREGATE(15,3,('Tables calc'!$F$24:$F$539=1)/('Tables calc'!$F$24:$F$539=1)*(ROW('Tables calc'!$F$24:$F$539)-ROW('Tables calc'!$F$23)),I48))))))</f>
        <v/>
      </c>
      <c r="I48" s="69">
        <v>47</v>
      </c>
      <c r="J48" s="69" t="str">
        <f t="shared" si="3"/>
        <v/>
      </c>
      <c r="K48" s="69" t="str">
        <f t="shared" si="4"/>
        <v/>
      </c>
      <c r="L48" s="69" t="str">
        <f t="shared" si="5"/>
        <v/>
      </c>
      <c r="M48" s="69" t="str">
        <f t="shared" si="6"/>
        <v/>
      </c>
      <c r="N48" s="69" t="str">
        <f t="shared" si="7"/>
        <v/>
      </c>
      <c r="O48" s="69" t="str">
        <f t="shared" si="8"/>
        <v/>
      </c>
      <c r="P48" s="69" t="str">
        <f t="shared" si="9"/>
        <v/>
      </c>
      <c r="Q48" s="69" t="str">
        <f t="shared" si="10"/>
        <v/>
      </c>
    </row>
    <row r="49" spans="1:17" x14ac:dyDescent="0.3">
      <c r="A49" s="598" t="str" cm="1">
        <f t="array" ref="A49">IF(I49='Tables calc'!$D$1+1,"FTE Reduction Exceptions:",IF(I49='Tables calc'!$D$1+2,"Totals:",IF(A48="Totals:","",IF(A48="","",INDEX('Tables calc'!$A$24:$A$539,_xlfn.AGGREGATE(15,3,('Tables calc'!$F$24:$F$539=1)/('Tables calc'!$F$24:$F$539=1)*(ROW('Tables calc'!$F$24:$F$539)-ROW('Tables calc'!$F$23)),I49))))))</f>
        <v/>
      </c>
      <c r="B49" s="598" t="str" cm="1">
        <f t="array" ref="B49">IF(I49='Tables calc'!$D$1+1,"#",IF(I49='Tables calc'!$D$1+2,"#",IF(B48="#","",IF(B48="","",INDEX('Tables calc'!$B$24:$B$539,_xlfn.AGGREGATE(15,3,('Tables calc'!$F$24:$F$539=1)/('Tables calc'!$F$24:$F$539=1)*(ROW('Tables calc'!$F$24:$F$539)-ROW('Tables calc'!$F$23)),I49))))))</f>
        <v/>
      </c>
      <c r="C49" s="599" t="str">
        <f t="shared" si="0"/>
        <v/>
      </c>
      <c r="D49" s="600" t="str" cm="1">
        <f t="array" ref="D49">IF(I49='Tables calc'!$D$1+1,"*",IF(I49='Tables calc'!$D$1+2,'Tables calc'!$H$24,IF(D48='Tables calc'!$H$24,"",IF(D48="","",INDEX('Tables calc'!$C$24:$C$539,_xlfn.AGGREGATE(15,3,('Tables calc'!$F$24:$F$539=1)/('Tables calc'!$F$24:$F$539=1)*(ROW('Tables calc'!$F$24:$F$539)-ROW('Tables calc'!$F$23)),I49))))))</f>
        <v/>
      </c>
      <c r="E49" s="601" t="str">
        <f t="shared" si="1"/>
        <v/>
      </c>
      <c r="F49" s="602" t="str" cm="1">
        <f t="array" ref="F49">IF(I49='Tables calc'!$D$1+1,'Tables calc'!$H$23,IF(I49='Tables calc'!$D$1+2,'Tables calc'!$H$25,IF(E48="Box 2","",IF(F48="","",INDEX('Tables calc'!$D$24:$D$539,_xlfn.AGGREGATE(15,3,('Tables calc'!$F$24:$F$539=1)/('Tables calc'!$F$24:$F$539=1)*(ROW('Tables calc'!$F$24:$F$539)-ROW('Tables calc'!$F$23)),I49))))))</f>
        <v/>
      </c>
      <c r="G49" s="599" t="str">
        <f t="shared" si="2"/>
        <v/>
      </c>
      <c r="H49" s="600" t="str" cm="1">
        <f t="array" ref="H49">IF(I49='Tables calc'!$D$1+1,"*",IF(I49='Tables calc'!$D$1+2,'Tables calc'!$H$26,IF(E48="Box 2","",IF(F48="","",INDEX('Tables calc'!$E$24:$E$539,_xlfn.AGGREGATE(15,3,('Tables calc'!$F$24:$F$539=1)/('Tables calc'!$F$24:$F$539=1)*(ROW('Tables calc'!$F$24:$F$539)-ROW('Tables calc'!$F$23)),I49))))))</f>
        <v/>
      </c>
      <c r="I49" s="69">
        <v>48</v>
      </c>
      <c r="J49" s="69" t="str">
        <f t="shared" si="3"/>
        <v/>
      </c>
      <c r="K49" s="69" t="str">
        <f t="shared" si="4"/>
        <v/>
      </c>
      <c r="L49" s="69" t="str">
        <f t="shared" si="5"/>
        <v/>
      </c>
      <c r="M49" s="69" t="str">
        <f t="shared" si="6"/>
        <v/>
      </c>
      <c r="N49" s="69" t="str">
        <f t="shared" si="7"/>
        <v/>
      </c>
      <c r="O49" s="69" t="str">
        <f t="shared" si="8"/>
        <v/>
      </c>
      <c r="P49" s="69" t="str">
        <f t="shared" si="9"/>
        <v/>
      </c>
      <c r="Q49" s="69" t="str">
        <f t="shared" si="10"/>
        <v/>
      </c>
    </row>
    <row r="50" spans="1:17" x14ac:dyDescent="0.3">
      <c r="A50" s="598" t="str" cm="1">
        <f t="array" ref="A50">IF(I50='Tables calc'!$D$1+1,"FTE Reduction Exceptions:",IF(I50='Tables calc'!$D$1+2,"Totals:",IF(A49="Totals:","",IF(A49="","",INDEX('Tables calc'!$A$24:$A$539,_xlfn.AGGREGATE(15,3,('Tables calc'!$F$24:$F$539=1)/('Tables calc'!$F$24:$F$539=1)*(ROW('Tables calc'!$F$24:$F$539)-ROW('Tables calc'!$F$23)),I50))))))</f>
        <v/>
      </c>
      <c r="B50" s="598" t="str" cm="1">
        <f t="array" ref="B50">IF(I50='Tables calc'!$D$1+1,"#",IF(I50='Tables calc'!$D$1+2,"#",IF(B49="#","",IF(B49="","",INDEX('Tables calc'!$B$24:$B$539,_xlfn.AGGREGATE(15,3,('Tables calc'!$F$24:$F$539=1)/('Tables calc'!$F$24:$F$539=1)*(ROW('Tables calc'!$F$24:$F$539)-ROW('Tables calc'!$F$23)),I50))))))</f>
        <v/>
      </c>
      <c r="C50" s="599" t="str">
        <f t="shared" si="0"/>
        <v/>
      </c>
      <c r="D50" s="600" t="str" cm="1">
        <f t="array" ref="D50">IF(I50='Tables calc'!$D$1+1,"*",IF(I50='Tables calc'!$D$1+2,'Tables calc'!$H$24,IF(D49='Tables calc'!$H$24,"",IF(D49="","",INDEX('Tables calc'!$C$24:$C$539,_xlfn.AGGREGATE(15,3,('Tables calc'!$F$24:$F$539=1)/('Tables calc'!$F$24:$F$539=1)*(ROW('Tables calc'!$F$24:$F$539)-ROW('Tables calc'!$F$23)),I50))))))</f>
        <v/>
      </c>
      <c r="E50" s="601" t="str">
        <f t="shared" si="1"/>
        <v/>
      </c>
      <c r="F50" s="602" t="str" cm="1">
        <f t="array" ref="F50">IF(I50='Tables calc'!$D$1+1,'Tables calc'!$H$23,IF(I50='Tables calc'!$D$1+2,'Tables calc'!$H$25,IF(E49="Box 2","",IF(F49="","",INDEX('Tables calc'!$D$24:$D$539,_xlfn.AGGREGATE(15,3,('Tables calc'!$F$24:$F$539=1)/('Tables calc'!$F$24:$F$539=1)*(ROW('Tables calc'!$F$24:$F$539)-ROW('Tables calc'!$F$23)),I50))))))</f>
        <v/>
      </c>
      <c r="G50" s="599" t="str">
        <f t="shared" si="2"/>
        <v/>
      </c>
      <c r="H50" s="600" t="str" cm="1">
        <f t="array" ref="H50">IF(I50='Tables calc'!$D$1+1,"*",IF(I50='Tables calc'!$D$1+2,'Tables calc'!$H$26,IF(E49="Box 2","",IF(F49="","",INDEX('Tables calc'!$E$24:$E$539,_xlfn.AGGREGATE(15,3,('Tables calc'!$F$24:$F$539=1)/('Tables calc'!$F$24:$F$539=1)*(ROW('Tables calc'!$F$24:$F$539)-ROW('Tables calc'!$F$23)),I50))))))</f>
        <v/>
      </c>
      <c r="I50" s="69">
        <v>49</v>
      </c>
      <c r="J50" s="69" t="str">
        <f t="shared" si="3"/>
        <v/>
      </c>
      <c r="K50" s="69" t="str">
        <f t="shared" si="4"/>
        <v/>
      </c>
      <c r="L50" s="69" t="str">
        <f t="shared" si="5"/>
        <v/>
      </c>
      <c r="M50" s="69" t="str">
        <f t="shared" si="6"/>
        <v/>
      </c>
      <c r="N50" s="69" t="str">
        <f t="shared" si="7"/>
        <v/>
      </c>
      <c r="O50" s="69" t="str">
        <f t="shared" si="8"/>
        <v/>
      </c>
      <c r="P50" s="69" t="str">
        <f t="shared" si="9"/>
        <v/>
      </c>
      <c r="Q50" s="69" t="str">
        <f t="shared" si="10"/>
        <v/>
      </c>
    </row>
    <row r="51" spans="1:17" x14ac:dyDescent="0.3">
      <c r="A51" s="598" t="str" cm="1">
        <f t="array" ref="A51">IF(I51='Tables calc'!$D$1+1,"FTE Reduction Exceptions:",IF(I51='Tables calc'!$D$1+2,"Totals:",IF(A50="Totals:","",IF(A50="","",INDEX('Tables calc'!$A$24:$A$539,_xlfn.AGGREGATE(15,3,('Tables calc'!$F$24:$F$539=1)/('Tables calc'!$F$24:$F$539=1)*(ROW('Tables calc'!$F$24:$F$539)-ROW('Tables calc'!$F$23)),I51))))))</f>
        <v/>
      </c>
      <c r="B51" s="598" t="str" cm="1">
        <f t="array" ref="B51">IF(I51='Tables calc'!$D$1+1,"#",IF(I51='Tables calc'!$D$1+2,"#",IF(B50="#","",IF(B50="","",INDEX('Tables calc'!$B$24:$B$539,_xlfn.AGGREGATE(15,3,('Tables calc'!$F$24:$F$539=1)/('Tables calc'!$F$24:$F$539=1)*(ROW('Tables calc'!$F$24:$F$539)-ROW('Tables calc'!$F$23)),I51))))))</f>
        <v/>
      </c>
      <c r="C51" s="599" t="str">
        <f t="shared" si="0"/>
        <v/>
      </c>
      <c r="D51" s="600" t="str" cm="1">
        <f t="array" ref="D51">IF(I51='Tables calc'!$D$1+1,"*",IF(I51='Tables calc'!$D$1+2,'Tables calc'!$H$24,IF(D50='Tables calc'!$H$24,"",IF(D50="","",INDEX('Tables calc'!$C$24:$C$539,_xlfn.AGGREGATE(15,3,('Tables calc'!$F$24:$F$539=1)/('Tables calc'!$F$24:$F$539=1)*(ROW('Tables calc'!$F$24:$F$539)-ROW('Tables calc'!$F$23)),I51))))))</f>
        <v/>
      </c>
      <c r="E51" s="601" t="str">
        <f t="shared" si="1"/>
        <v/>
      </c>
      <c r="F51" s="602" t="str" cm="1">
        <f t="array" ref="F51">IF(I51='Tables calc'!$D$1+1,'Tables calc'!$H$23,IF(I51='Tables calc'!$D$1+2,'Tables calc'!$H$25,IF(E50="Box 2","",IF(F50="","",INDEX('Tables calc'!$D$24:$D$539,_xlfn.AGGREGATE(15,3,('Tables calc'!$F$24:$F$539=1)/('Tables calc'!$F$24:$F$539=1)*(ROW('Tables calc'!$F$24:$F$539)-ROW('Tables calc'!$F$23)),I51))))))</f>
        <v/>
      </c>
      <c r="G51" s="599" t="str">
        <f t="shared" si="2"/>
        <v/>
      </c>
      <c r="H51" s="600" t="str" cm="1">
        <f t="array" ref="H51">IF(I51='Tables calc'!$D$1+1,"*",IF(I51='Tables calc'!$D$1+2,'Tables calc'!$H$26,IF(E50="Box 2","",IF(F50="","",INDEX('Tables calc'!$E$24:$E$539,_xlfn.AGGREGATE(15,3,('Tables calc'!$F$24:$F$539=1)/('Tables calc'!$F$24:$F$539=1)*(ROW('Tables calc'!$F$24:$F$539)-ROW('Tables calc'!$F$23)),I51))))))</f>
        <v/>
      </c>
      <c r="I51" s="69">
        <v>50</v>
      </c>
      <c r="J51" s="69" t="str">
        <f t="shared" si="3"/>
        <v/>
      </c>
      <c r="K51" s="69" t="str">
        <f t="shared" si="4"/>
        <v/>
      </c>
      <c r="L51" s="69" t="str">
        <f t="shared" si="5"/>
        <v/>
      </c>
      <c r="M51" s="69" t="str">
        <f t="shared" si="6"/>
        <v/>
      </c>
      <c r="N51" s="69" t="str">
        <f t="shared" si="7"/>
        <v/>
      </c>
      <c r="O51" s="69" t="str">
        <f t="shared" si="8"/>
        <v/>
      </c>
      <c r="P51" s="69" t="str">
        <f t="shared" si="9"/>
        <v/>
      </c>
      <c r="Q51" s="69" t="str">
        <f t="shared" si="10"/>
        <v/>
      </c>
    </row>
    <row r="52" spans="1:17" x14ac:dyDescent="0.3">
      <c r="A52" s="598" t="str" cm="1">
        <f t="array" ref="A52">IF(I52='Tables calc'!$D$1+1,"FTE Reduction Exceptions:",IF(I52='Tables calc'!$D$1+2,"Totals:",IF(A51="Totals:","",IF(A51="","",INDEX('Tables calc'!$A$24:$A$539,_xlfn.AGGREGATE(15,3,('Tables calc'!$F$24:$F$539=1)/('Tables calc'!$F$24:$F$539=1)*(ROW('Tables calc'!$F$24:$F$539)-ROW('Tables calc'!$F$23)),I52))))))</f>
        <v/>
      </c>
      <c r="B52" s="598" t="str" cm="1">
        <f t="array" ref="B52">IF(I52='Tables calc'!$D$1+1,"#",IF(I52='Tables calc'!$D$1+2,"#",IF(B51="#","",IF(B51="","",INDEX('Tables calc'!$B$24:$B$539,_xlfn.AGGREGATE(15,3,('Tables calc'!$F$24:$F$539=1)/('Tables calc'!$F$24:$F$539=1)*(ROW('Tables calc'!$F$24:$F$539)-ROW('Tables calc'!$F$23)),I52))))))</f>
        <v/>
      </c>
      <c r="C52" s="599" t="str">
        <f t="shared" si="0"/>
        <v/>
      </c>
      <c r="D52" s="600" t="str" cm="1">
        <f t="array" ref="D52">IF(I52='Tables calc'!$D$1+1,"*",IF(I52='Tables calc'!$D$1+2,'Tables calc'!$H$24,IF(D51='Tables calc'!$H$24,"",IF(D51="","",INDEX('Tables calc'!$C$24:$C$539,_xlfn.AGGREGATE(15,3,('Tables calc'!$F$24:$F$539=1)/('Tables calc'!$F$24:$F$539=1)*(ROW('Tables calc'!$F$24:$F$539)-ROW('Tables calc'!$F$23)),I52))))))</f>
        <v/>
      </c>
      <c r="E52" s="601" t="str">
        <f t="shared" si="1"/>
        <v/>
      </c>
      <c r="F52" s="602" t="str" cm="1">
        <f t="array" ref="F52">IF(I52='Tables calc'!$D$1+1,'Tables calc'!$H$23,IF(I52='Tables calc'!$D$1+2,'Tables calc'!$H$25,IF(E51="Box 2","",IF(F51="","",INDEX('Tables calc'!$D$24:$D$539,_xlfn.AGGREGATE(15,3,('Tables calc'!$F$24:$F$539=1)/('Tables calc'!$F$24:$F$539=1)*(ROW('Tables calc'!$F$24:$F$539)-ROW('Tables calc'!$F$23)),I52))))))</f>
        <v/>
      </c>
      <c r="G52" s="599" t="str">
        <f t="shared" si="2"/>
        <v/>
      </c>
      <c r="H52" s="600" t="str" cm="1">
        <f t="array" ref="H52">IF(I52='Tables calc'!$D$1+1,"*",IF(I52='Tables calc'!$D$1+2,'Tables calc'!$H$26,IF(E51="Box 2","",IF(F51="","",INDEX('Tables calc'!$E$24:$E$539,_xlfn.AGGREGATE(15,3,('Tables calc'!$F$24:$F$539=1)/('Tables calc'!$F$24:$F$539=1)*(ROW('Tables calc'!$F$24:$F$539)-ROW('Tables calc'!$F$23)),I52))))))</f>
        <v/>
      </c>
      <c r="I52" s="69">
        <v>51</v>
      </c>
      <c r="J52" s="69" t="str">
        <f t="shared" si="3"/>
        <v/>
      </c>
      <c r="K52" s="69" t="str">
        <f t="shared" si="4"/>
        <v/>
      </c>
      <c r="L52" s="69" t="str">
        <f t="shared" si="5"/>
        <v/>
      </c>
      <c r="M52" s="69" t="str">
        <f t="shared" si="6"/>
        <v/>
      </c>
      <c r="N52" s="69" t="str">
        <f t="shared" si="7"/>
        <v/>
      </c>
      <c r="O52" s="69" t="str">
        <f t="shared" si="8"/>
        <v/>
      </c>
      <c r="P52" s="69" t="str">
        <f t="shared" si="9"/>
        <v/>
      </c>
      <c r="Q52" s="69" t="str">
        <f t="shared" si="10"/>
        <v/>
      </c>
    </row>
    <row r="53" spans="1:17" x14ac:dyDescent="0.3">
      <c r="A53" s="598" t="str" cm="1">
        <f t="array" ref="A53">IF(I53='Tables calc'!$D$1+1,"FTE Reduction Exceptions:",IF(I53='Tables calc'!$D$1+2,"Totals:",IF(A52="Totals:","",IF(A52="","",INDEX('Tables calc'!$A$24:$A$539,_xlfn.AGGREGATE(15,3,('Tables calc'!$F$24:$F$539=1)/('Tables calc'!$F$24:$F$539=1)*(ROW('Tables calc'!$F$24:$F$539)-ROW('Tables calc'!$F$23)),I53))))))</f>
        <v/>
      </c>
      <c r="B53" s="598" t="str" cm="1">
        <f t="array" ref="B53">IF(I53='Tables calc'!$D$1+1,"#",IF(I53='Tables calc'!$D$1+2,"#",IF(B52="#","",IF(B52="","",INDEX('Tables calc'!$B$24:$B$539,_xlfn.AGGREGATE(15,3,('Tables calc'!$F$24:$F$539=1)/('Tables calc'!$F$24:$F$539=1)*(ROW('Tables calc'!$F$24:$F$539)-ROW('Tables calc'!$F$23)),I53))))))</f>
        <v/>
      </c>
      <c r="C53" s="599" t="str">
        <f t="shared" si="0"/>
        <v/>
      </c>
      <c r="D53" s="600" t="str" cm="1">
        <f t="array" ref="D53">IF(I53='Tables calc'!$D$1+1,"*",IF(I53='Tables calc'!$D$1+2,'Tables calc'!$H$24,IF(D52='Tables calc'!$H$24,"",IF(D52="","",INDEX('Tables calc'!$C$24:$C$539,_xlfn.AGGREGATE(15,3,('Tables calc'!$F$24:$F$539=1)/('Tables calc'!$F$24:$F$539=1)*(ROW('Tables calc'!$F$24:$F$539)-ROW('Tables calc'!$F$23)),I53))))))</f>
        <v/>
      </c>
      <c r="E53" s="601" t="str">
        <f t="shared" si="1"/>
        <v/>
      </c>
      <c r="F53" s="602" t="str" cm="1">
        <f t="array" ref="F53">IF(I53='Tables calc'!$D$1+1,'Tables calc'!$H$23,IF(I53='Tables calc'!$D$1+2,'Tables calc'!$H$25,IF(E52="Box 2","",IF(F52="","",INDEX('Tables calc'!$D$24:$D$539,_xlfn.AGGREGATE(15,3,('Tables calc'!$F$24:$F$539=1)/('Tables calc'!$F$24:$F$539=1)*(ROW('Tables calc'!$F$24:$F$539)-ROW('Tables calc'!$F$23)),I53))))))</f>
        <v/>
      </c>
      <c r="G53" s="599" t="str">
        <f t="shared" si="2"/>
        <v/>
      </c>
      <c r="H53" s="600" t="str" cm="1">
        <f t="array" ref="H53">IF(I53='Tables calc'!$D$1+1,"*",IF(I53='Tables calc'!$D$1+2,'Tables calc'!$H$26,IF(E52="Box 2","",IF(F52="","",INDEX('Tables calc'!$E$24:$E$539,_xlfn.AGGREGATE(15,3,('Tables calc'!$F$24:$F$539=1)/('Tables calc'!$F$24:$F$539=1)*(ROW('Tables calc'!$F$24:$F$539)-ROW('Tables calc'!$F$23)),I53))))))</f>
        <v/>
      </c>
      <c r="I53" s="69">
        <v>52</v>
      </c>
      <c r="J53" s="69" t="str">
        <f t="shared" si="3"/>
        <v/>
      </c>
      <c r="K53" s="69" t="str">
        <f t="shared" si="4"/>
        <v/>
      </c>
      <c r="L53" s="69" t="str">
        <f t="shared" si="5"/>
        <v/>
      </c>
      <c r="M53" s="69" t="str">
        <f t="shared" si="6"/>
        <v/>
      </c>
      <c r="N53" s="69" t="str">
        <f t="shared" si="7"/>
        <v/>
      </c>
      <c r="O53" s="69" t="str">
        <f t="shared" si="8"/>
        <v/>
      </c>
      <c r="P53" s="69" t="str">
        <f t="shared" si="9"/>
        <v/>
      </c>
      <c r="Q53" s="69" t="str">
        <f t="shared" si="10"/>
        <v/>
      </c>
    </row>
    <row r="54" spans="1:17" x14ac:dyDescent="0.3">
      <c r="A54" s="598" t="str" cm="1">
        <f t="array" ref="A54">IF(I54='Tables calc'!$D$1+1,"FTE Reduction Exceptions:",IF(I54='Tables calc'!$D$1+2,"Totals:",IF(A53="Totals:","",IF(A53="","",INDEX('Tables calc'!$A$24:$A$539,_xlfn.AGGREGATE(15,3,('Tables calc'!$F$24:$F$539=1)/('Tables calc'!$F$24:$F$539=1)*(ROW('Tables calc'!$F$24:$F$539)-ROW('Tables calc'!$F$23)),I54))))))</f>
        <v/>
      </c>
      <c r="B54" s="598" t="str" cm="1">
        <f t="array" ref="B54">IF(I54='Tables calc'!$D$1+1,"#",IF(I54='Tables calc'!$D$1+2,"#",IF(B53="#","",IF(B53="","",INDEX('Tables calc'!$B$24:$B$539,_xlfn.AGGREGATE(15,3,('Tables calc'!$F$24:$F$539=1)/('Tables calc'!$F$24:$F$539=1)*(ROW('Tables calc'!$F$24:$F$539)-ROW('Tables calc'!$F$23)),I54))))))</f>
        <v/>
      </c>
      <c r="C54" s="599" t="str">
        <f t="shared" si="0"/>
        <v/>
      </c>
      <c r="D54" s="600" t="str" cm="1">
        <f t="array" ref="D54">IF(I54='Tables calc'!$D$1+1,"*",IF(I54='Tables calc'!$D$1+2,'Tables calc'!$H$24,IF(D53='Tables calc'!$H$24,"",IF(D53="","",INDEX('Tables calc'!$C$24:$C$539,_xlfn.AGGREGATE(15,3,('Tables calc'!$F$24:$F$539=1)/('Tables calc'!$F$24:$F$539=1)*(ROW('Tables calc'!$F$24:$F$539)-ROW('Tables calc'!$F$23)),I54))))))</f>
        <v/>
      </c>
      <c r="E54" s="601" t="str">
        <f t="shared" si="1"/>
        <v/>
      </c>
      <c r="F54" s="602" t="str" cm="1">
        <f t="array" ref="F54">IF(I54='Tables calc'!$D$1+1,'Tables calc'!$H$23,IF(I54='Tables calc'!$D$1+2,'Tables calc'!$H$25,IF(E53="Box 2","",IF(F53="","",INDEX('Tables calc'!$D$24:$D$539,_xlfn.AGGREGATE(15,3,('Tables calc'!$F$24:$F$539=1)/('Tables calc'!$F$24:$F$539=1)*(ROW('Tables calc'!$F$24:$F$539)-ROW('Tables calc'!$F$23)),I54))))))</f>
        <v/>
      </c>
      <c r="G54" s="599" t="str">
        <f t="shared" si="2"/>
        <v/>
      </c>
      <c r="H54" s="600" t="str" cm="1">
        <f t="array" ref="H54">IF(I54='Tables calc'!$D$1+1,"*",IF(I54='Tables calc'!$D$1+2,'Tables calc'!$H$26,IF(E53="Box 2","",IF(F53="","",INDEX('Tables calc'!$E$24:$E$539,_xlfn.AGGREGATE(15,3,('Tables calc'!$F$24:$F$539=1)/('Tables calc'!$F$24:$F$539=1)*(ROW('Tables calc'!$F$24:$F$539)-ROW('Tables calc'!$F$23)),I54))))))</f>
        <v/>
      </c>
      <c r="I54" s="69">
        <v>53</v>
      </c>
      <c r="J54" s="69" t="str">
        <f t="shared" si="3"/>
        <v/>
      </c>
      <c r="K54" s="69" t="str">
        <f t="shared" si="4"/>
        <v/>
      </c>
      <c r="L54" s="69" t="str">
        <f t="shared" si="5"/>
        <v/>
      </c>
      <c r="M54" s="69" t="str">
        <f t="shared" si="6"/>
        <v/>
      </c>
      <c r="N54" s="69" t="str">
        <f t="shared" si="7"/>
        <v/>
      </c>
      <c r="O54" s="69" t="str">
        <f t="shared" si="8"/>
        <v/>
      </c>
      <c r="P54" s="69" t="str">
        <f t="shared" si="9"/>
        <v/>
      </c>
      <c r="Q54" s="69" t="str">
        <f t="shared" si="10"/>
        <v/>
      </c>
    </row>
    <row r="55" spans="1:17" x14ac:dyDescent="0.3">
      <c r="A55" s="598" t="str" cm="1">
        <f t="array" ref="A55">IF(I55='Tables calc'!$D$1+1,"FTE Reduction Exceptions:",IF(I55='Tables calc'!$D$1+2,"Totals:",IF(A54="Totals:","",IF(A54="","",INDEX('Tables calc'!$A$24:$A$539,_xlfn.AGGREGATE(15,3,('Tables calc'!$F$24:$F$539=1)/('Tables calc'!$F$24:$F$539=1)*(ROW('Tables calc'!$F$24:$F$539)-ROW('Tables calc'!$F$23)),I55))))))</f>
        <v/>
      </c>
      <c r="B55" s="598" t="str" cm="1">
        <f t="array" ref="B55">IF(I55='Tables calc'!$D$1+1,"#",IF(I55='Tables calc'!$D$1+2,"#",IF(B54="#","",IF(B54="","",INDEX('Tables calc'!$B$24:$B$539,_xlfn.AGGREGATE(15,3,('Tables calc'!$F$24:$F$539=1)/('Tables calc'!$F$24:$F$539=1)*(ROW('Tables calc'!$F$24:$F$539)-ROW('Tables calc'!$F$23)),I55))))))</f>
        <v/>
      </c>
      <c r="C55" s="599" t="str">
        <f t="shared" si="0"/>
        <v/>
      </c>
      <c r="D55" s="600" t="str" cm="1">
        <f t="array" ref="D55">IF(I55='Tables calc'!$D$1+1,"*",IF(I55='Tables calc'!$D$1+2,'Tables calc'!$H$24,IF(D54='Tables calc'!$H$24,"",IF(D54="","",INDEX('Tables calc'!$C$24:$C$539,_xlfn.AGGREGATE(15,3,('Tables calc'!$F$24:$F$539=1)/('Tables calc'!$F$24:$F$539=1)*(ROW('Tables calc'!$F$24:$F$539)-ROW('Tables calc'!$F$23)),I55))))))</f>
        <v/>
      </c>
      <c r="E55" s="601" t="str">
        <f t="shared" si="1"/>
        <v/>
      </c>
      <c r="F55" s="602" t="str" cm="1">
        <f t="array" ref="F55">IF(I55='Tables calc'!$D$1+1,'Tables calc'!$H$23,IF(I55='Tables calc'!$D$1+2,'Tables calc'!$H$25,IF(E54="Box 2","",IF(F54="","",INDEX('Tables calc'!$D$24:$D$539,_xlfn.AGGREGATE(15,3,('Tables calc'!$F$24:$F$539=1)/('Tables calc'!$F$24:$F$539=1)*(ROW('Tables calc'!$F$24:$F$539)-ROW('Tables calc'!$F$23)),I55))))))</f>
        <v/>
      </c>
      <c r="G55" s="599" t="str">
        <f t="shared" si="2"/>
        <v/>
      </c>
      <c r="H55" s="600" t="str" cm="1">
        <f t="array" ref="H55">IF(I55='Tables calc'!$D$1+1,"*",IF(I55='Tables calc'!$D$1+2,'Tables calc'!$H$26,IF(E54="Box 2","",IF(F54="","",INDEX('Tables calc'!$E$24:$E$539,_xlfn.AGGREGATE(15,3,('Tables calc'!$F$24:$F$539=1)/('Tables calc'!$F$24:$F$539=1)*(ROW('Tables calc'!$F$24:$F$539)-ROW('Tables calc'!$F$23)),I55))))))</f>
        <v/>
      </c>
      <c r="I55" s="69">
        <v>54</v>
      </c>
      <c r="J55" s="69" t="str">
        <f t="shared" si="3"/>
        <v/>
      </c>
      <c r="K55" s="69" t="str">
        <f t="shared" si="4"/>
        <v/>
      </c>
      <c r="L55" s="69" t="str">
        <f t="shared" si="5"/>
        <v/>
      </c>
      <c r="M55" s="69" t="str">
        <f t="shared" si="6"/>
        <v/>
      </c>
      <c r="N55" s="69" t="str">
        <f t="shared" si="7"/>
        <v/>
      </c>
      <c r="O55" s="69" t="str">
        <f t="shared" si="8"/>
        <v/>
      </c>
      <c r="P55" s="69" t="str">
        <f t="shared" si="9"/>
        <v/>
      </c>
      <c r="Q55" s="69" t="str">
        <f t="shared" si="10"/>
        <v/>
      </c>
    </row>
    <row r="56" spans="1:17" x14ac:dyDescent="0.3">
      <c r="A56" s="598" t="str" cm="1">
        <f t="array" ref="A56">IF(I56='Tables calc'!$D$1+1,"FTE Reduction Exceptions:",IF(I56='Tables calc'!$D$1+2,"Totals:",IF(A55="Totals:","",IF(A55="","",INDEX('Tables calc'!$A$24:$A$539,_xlfn.AGGREGATE(15,3,('Tables calc'!$F$24:$F$539=1)/('Tables calc'!$F$24:$F$539=1)*(ROW('Tables calc'!$F$24:$F$539)-ROW('Tables calc'!$F$23)),I56))))))</f>
        <v/>
      </c>
      <c r="B56" s="598" t="str" cm="1">
        <f t="array" ref="B56">IF(I56='Tables calc'!$D$1+1,"#",IF(I56='Tables calc'!$D$1+2,"#",IF(B55="#","",IF(B55="","",INDEX('Tables calc'!$B$24:$B$539,_xlfn.AGGREGATE(15,3,('Tables calc'!$F$24:$F$539=1)/('Tables calc'!$F$24:$F$539=1)*(ROW('Tables calc'!$F$24:$F$539)-ROW('Tables calc'!$F$23)),I56))))))</f>
        <v/>
      </c>
      <c r="C56" s="599" t="str">
        <f t="shared" si="0"/>
        <v/>
      </c>
      <c r="D56" s="600" t="str" cm="1">
        <f t="array" ref="D56">IF(I56='Tables calc'!$D$1+1,"*",IF(I56='Tables calc'!$D$1+2,'Tables calc'!$H$24,IF(D55='Tables calc'!$H$24,"",IF(D55="","",INDEX('Tables calc'!$C$24:$C$539,_xlfn.AGGREGATE(15,3,('Tables calc'!$F$24:$F$539=1)/('Tables calc'!$F$24:$F$539=1)*(ROW('Tables calc'!$F$24:$F$539)-ROW('Tables calc'!$F$23)),I56))))))</f>
        <v/>
      </c>
      <c r="E56" s="601" t="str">
        <f t="shared" si="1"/>
        <v/>
      </c>
      <c r="F56" s="602" t="str" cm="1">
        <f t="array" ref="F56">IF(I56='Tables calc'!$D$1+1,'Tables calc'!$H$23,IF(I56='Tables calc'!$D$1+2,'Tables calc'!$H$25,IF(E55="Box 2","",IF(F55="","",INDEX('Tables calc'!$D$24:$D$539,_xlfn.AGGREGATE(15,3,('Tables calc'!$F$24:$F$539=1)/('Tables calc'!$F$24:$F$539=1)*(ROW('Tables calc'!$F$24:$F$539)-ROW('Tables calc'!$F$23)),I56))))))</f>
        <v/>
      </c>
      <c r="G56" s="599" t="str">
        <f t="shared" si="2"/>
        <v/>
      </c>
      <c r="H56" s="600" t="str" cm="1">
        <f t="array" ref="H56">IF(I56='Tables calc'!$D$1+1,"*",IF(I56='Tables calc'!$D$1+2,'Tables calc'!$H$26,IF(E55="Box 2","",IF(F55="","",INDEX('Tables calc'!$E$24:$E$539,_xlfn.AGGREGATE(15,3,('Tables calc'!$F$24:$F$539=1)/('Tables calc'!$F$24:$F$539=1)*(ROW('Tables calc'!$F$24:$F$539)-ROW('Tables calc'!$F$23)),I56))))))</f>
        <v/>
      </c>
      <c r="I56" s="69">
        <v>55</v>
      </c>
      <c r="J56" s="69" t="str">
        <f t="shared" si="3"/>
        <v/>
      </c>
      <c r="K56" s="69" t="str">
        <f t="shared" si="4"/>
        <v/>
      </c>
      <c r="L56" s="69" t="str">
        <f t="shared" si="5"/>
        <v/>
      </c>
      <c r="M56" s="69" t="str">
        <f t="shared" si="6"/>
        <v/>
      </c>
      <c r="N56" s="69" t="str">
        <f t="shared" si="7"/>
        <v/>
      </c>
      <c r="O56" s="69" t="str">
        <f t="shared" si="8"/>
        <v/>
      </c>
      <c r="P56" s="69" t="str">
        <f t="shared" si="9"/>
        <v/>
      </c>
      <c r="Q56" s="69" t="str">
        <f t="shared" si="10"/>
        <v/>
      </c>
    </row>
    <row r="57" spans="1:17" x14ac:dyDescent="0.3">
      <c r="A57" s="598" t="str" cm="1">
        <f t="array" ref="A57">IF(I57='Tables calc'!$D$1+1,"FTE Reduction Exceptions:",IF(I57='Tables calc'!$D$1+2,"Totals:",IF(A56="Totals:","",IF(A56="","",INDEX('Tables calc'!$A$24:$A$539,_xlfn.AGGREGATE(15,3,('Tables calc'!$F$24:$F$539=1)/('Tables calc'!$F$24:$F$539=1)*(ROW('Tables calc'!$F$24:$F$539)-ROW('Tables calc'!$F$23)),I57))))))</f>
        <v/>
      </c>
      <c r="B57" s="598" t="str" cm="1">
        <f t="array" ref="B57">IF(I57='Tables calc'!$D$1+1,"#",IF(I57='Tables calc'!$D$1+2,"#",IF(B56="#","",IF(B56="","",INDEX('Tables calc'!$B$24:$B$539,_xlfn.AGGREGATE(15,3,('Tables calc'!$F$24:$F$539=1)/('Tables calc'!$F$24:$F$539=1)*(ROW('Tables calc'!$F$24:$F$539)-ROW('Tables calc'!$F$23)),I57))))))</f>
        <v/>
      </c>
      <c r="C57" s="599" t="str">
        <f t="shared" si="0"/>
        <v/>
      </c>
      <c r="D57" s="600" t="str" cm="1">
        <f t="array" ref="D57">IF(I57='Tables calc'!$D$1+1,"*",IF(I57='Tables calc'!$D$1+2,'Tables calc'!$H$24,IF(D56='Tables calc'!$H$24,"",IF(D56="","",INDEX('Tables calc'!$C$24:$C$539,_xlfn.AGGREGATE(15,3,('Tables calc'!$F$24:$F$539=1)/('Tables calc'!$F$24:$F$539=1)*(ROW('Tables calc'!$F$24:$F$539)-ROW('Tables calc'!$F$23)),I57))))))</f>
        <v/>
      </c>
      <c r="E57" s="601" t="str">
        <f t="shared" si="1"/>
        <v/>
      </c>
      <c r="F57" s="602" t="str" cm="1">
        <f t="array" ref="F57">IF(I57='Tables calc'!$D$1+1,'Tables calc'!$H$23,IF(I57='Tables calc'!$D$1+2,'Tables calc'!$H$25,IF(E56="Box 2","",IF(F56="","",INDEX('Tables calc'!$D$24:$D$539,_xlfn.AGGREGATE(15,3,('Tables calc'!$F$24:$F$539=1)/('Tables calc'!$F$24:$F$539=1)*(ROW('Tables calc'!$F$24:$F$539)-ROW('Tables calc'!$F$23)),I57))))))</f>
        <v/>
      </c>
      <c r="G57" s="599" t="str">
        <f t="shared" si="2"/>
        <v/>
      </c>
      <c r="H57" s="600" t="str" cm="1">
        <f t="array" ref="H57">IF(I57='Tables calc'!$D$1+1,"*",IF(I57='Tables calc'!$D$1+2,'Tables calc'!$H$26,IF(E56="Box 2","",IF(F56="","",INDEX('Tables calc'!$E$24:$E$539,_xlfn.AGGREGATE(15,3,('Tables calc'!$F$24:$F$539=1)/('Tables calc'!$F$24:$F$539=1)*(ROW('Tables calc'!$F$24:$F$539)-ROW('Tables calc'!$F$23)),I57))))))</f>
        <v/>
      </c>
      <c r="I57" s="69">
        <v>56</v>
      </c>
      <c r="J57" s="69" t="str">
        <f t="shared" si="3"/>
        <v/>
      </c>
      <c r="K57" s="69" t="str">
        <f t="shared" si="4"/>
        <v/>
      </c>
      <c r="L57" s="69" t="str">
        <f t="shared" si="5"/>
        <v/>
      </c>
      <c r="M57" s="69" t="str">
        <f t="shared" si="6"/>
        <v/>
      </c>
      <c r="N57" s="69" t="str">
        <f t="shared" si="7"/>
        <v/>
      </c>
      <c r="O57" s="69" t="str">
        <f t="shared" si="8"/>
        <v/>
      </c>
      <c r="P57" s="69" t="str">
        <f t="shared" si="9"/>
        <v/>
      </c>
      <c r="Q57" s="69" t="str">
        <f t="shared" si="10"/>
        <v/>
      </c>
    </row>
    <row r="58" spans="1:17" x14ac:dyDescent="0.3">
      <c r="A58" s="598" t="str" cm="1">
        <f t="array" ref="A58">IF(I58='Tables calc'!$D$1+1,"FTE Reduction Exceptions:",IF(I58='Tables calc'!$D$1+2,"Totals:",IF(A57="Totals:","",IF(A57="","",INDEX('Tables calc'!$A$24:$A$539,_xlfn.AGGREGATE(15,3,('Tables calc'!$F$24:$F$539=1)/('Tables calc'!$F$24:$F$539=1)*(ROW('Tables calc'!$F$24:$F$539)-ROW('Tables calc'!$F$23)),I58))))))</f>
        <v/>
      </c>
      <c r="B58" s="598" t="str" cm="1">
        <f t="array" ref="B58">IF(I58='Tables calc'!$D$1+1,"#",IF(I58='Tables calc'!$D$1+2,"#",IF(B57="#","",IF(B57="","",INDEX('Tables calc'!$B$24:$B$539,_xlfn.AGGREGATE(15,3,('Tables calc'!$F$24:$F$539=1)/('Tables calc'!$F$24:$F$539=1)*(ROW('Tables calc'!$F$24:$F$539)-ROW('Tables calc'!$F$23)),I58))))))</f>
        <v/>
      </c>
      <c r="C58" s="599" t="str">
        <f t="shared" si="0"/>
        <v/>
      </c>
      <c r="D58" s="600" t="str" cm="1">
        <f t="array" ref="D58">IF(I58='Tables calc'!$D$1+1,"*",IF(I58='Tables calc'!$D$1+2,'Tables calc'!$H$24,IF(D57='Tables calc'!$H$24,"",IF(D57="","",INDEX('Tables calc'!$C$24:$C$539,_xlfn.AGGREGATE(15,3,('Tables calc'!$F$24:$F$539=1)/('Tables calc'!$F$24:$F$539=1)*(ROW('Tables calc'!$F$24:$F$539)-ROW('Tables calc'!$F$23)),I58))))))</f>
        <v/>
      </c>
      <c r="E58" s="601" t="str">
        <f t="shared" si="1"/>
        <v/>
      </c>
      <c r="F58" s="602" t="str" cm="1">
        <f t="array" ref="F58">IF(I58='Tables calc'!$D$1+1,'Tables calc'!$H$23,IF(I58='Tables calc'!$D$1+2,'Tables calc'!$H$25,IF(E57="Box 2","",IF(F57="","",INDEX('Tables calc'!$D$24:$D$539,_xlfn.AGGREGATE(15,3,('Tables calc'!$F$24:$F$539=1)/('Tables calc'!$F$24:$F$539=1)*(ROW('Tables calc'!$F$24:$F$539)-ROW('Tables calc'!$F$23)),I58))))))</f>
        <v/>
      </c>
      <c r="G58" s="599" t="str">
        <f t="shared" si="2"/>
        <v/>
      </c>
      <c r="H58" s="600" t="str" cm="1">
        <f t="array" ref="H58">IF(I58='Tables calc'!$D$1+1,"*",IF(I58='Tables calc'!$D$1+2,'Tables calc'!$H$26,IF(E57="Box 2","",IF(F57="","",INDEX('Tables calc'!$E$24:$E$539,_xlfn.AGGREGATE(15,3,('Tables calc'!$F$24:$F$539=1)/('Tables calc'!$F$24:$F$539=1)*(ROW('Tables calc'!$F$24:$F$539)-ROW('Tables calc'!$F$23)),I58))))))</f>
        <v/>
      </c>
      <c r="I58" s="69">
        <v>57</v>
      </c>
      <c r="J58" s="69" t="str">
        <f t="shared" si="3"/>
        <v/>
      </c>
      <c r="K58" s="69" t="str">
        <f t="shared" si="4"/>
        <v/>
      </c>
      <c r="L58" s="69" t="str">
        <f t="shared" si="5"/>
        <v/>
      </c>
      <c r="M58" s="69" t="str">
        <f t="shared" si="6"/>
        <v/>
      </c>
      <c r="N58" s="69" t="str">
        <f t="shared" si="7"/>
        <v/>
      </c>
      <c r="O58" s="69" t="str">
        <f t="shared" si="8"/>
        <v/>
      </c>
      <c r="P58" s="69" t="str">
        <f t="shared" si="9"/>
        <v/>
      </c>
      <c r="Q58" s="69" t="str">
        <f t="shared" si="10"/>
        <v/>
      </c>
    </row>
    <row r="59" spans="1:17" x14ac:dyDescent="0.3">
      <c r="A59" s="598" t="str" cm="1">
        <f t="array" ref="A59">IF(I59='Tables calc'!$D$1+1,"FTE Reduction Exceptions:",IF(I59='Tables calc'!$D$1+2,"Totals:",IF(A58="Totals:","",IF(A58="","",INDEX('Tables calc'!$A$24:$A$539,_xlfn.AGGREGATE(15,3,('Tables calc'!$F$24:$F$539=1)/('Tables calc'!$F$24:$F$539=1)*(ROW('Tables calc'!$F$24:$F$539)-ROW('Tables calc'!$F$23)),I59))))))</f>
        <v/>
      </c>
      <c r="B59" s="598" t="str" cm="1">
        <f t="array" ref="B59">IF(I59='Tables calc'!$D$1+1,"#",IF(I59='Tables calc'!$D$1+2,"#",IF(B58="#","",IF(B58="","",INDEX('Tables calc'!$B$24:$B$539,_xlfn.AGGREGATE(15,3,('Tables calc'!$F$24:$F$539=1)/('Tables calc'!$F$24:$F$539=1)*(ROW('Tables calc'!$F$24:$F$539)-ROW('Tables calc'!$F$23)),I59))))))</f>
        <v/>
      </c>
      <c r="C59" s="599" t="str">
        <f t="shared" si="0"/>
        <v/>
      </c>
      <c r="D59" s="600" t="str" cm="1">
        <f t="array" ref="D59">IF(I59='Tables calc'!$D$1+1,"*",IF(I59='Tables calc'!$D$1+2,'Tables calc'!$H$24,IF(D58='Tables calc'!$H$24,"",IF(D58="","",INDEX('Tables calc'!$C$24:$C$539,_xlfn.AGGREGATE(15,3,('Tables calc'!$F$24:$F$539=1)/('Tables calc'!$F$24:$F$539=1)*(ROW('Tables calc'!$F$24:$F$539)-ROW('Tables calc'!$F$23)),I59))))))</f>
        <v/>
      </c>
      <c r="E59" s="601" t="str">
        <f t="shared" si="1"/>
        <v/>
      </c>
      <c r="F59" s="602" t="str" cm="1">
        <f t="array" ref="F59">IF(I59='Tables calc'!$D$1+1,'Tables calc'!$H$23,IF(I59='Tables calc'!$D$1+2,'Tables calc'!$H$25,IF(E58="Box 2","",IF(F58="","",INDEX('Tables calc'!$D$24:$D$539,_xlfn.AGGREGATE(15,3,('Tables calc'!$F$24:$F$539=1)/('Tables calc'!$F$24:$F$539=1)*(ROW('Tables calc'!$F$24:$F$539)-ROW('Tables calc'!$F$23)),I59))))))</f>
        <v/>
      </c>
      <c r="G59" s="599" t="str">
        <f t="shared" si="2"/>
        <v/>
      </c>
      <c r="H59" s="600" t="str" cm="1">
        <f t="array" ref="H59">IF(I59='Tables calc'!$D$1+1,"*",IF(I59='Tables calc'!$D$1+2,'Tables calc'!$H$26,IF(E58="Box 2","",IF(F58="","",INDEX('Tables calc'!$E$24:$E$539,_xlfn.AGGREGATE(15,3,('Tables calc'!$F$24:$F$539=1)/('Tables calc'!$F$24:$F$539=1)*(ROW('Tables calc'!$F$24:$F$539)-ROW('Tables calc'!$F$23)),I59))))))</f>
        <v/>
      </c>
      <c r="I59" s="69">
        <v>58</v>
      </c>
      <c r="J59" s="69" t="str">
        <f t="shared" si="3"/>
        <v/>
      </c>
      <c r="K59" s="69" t="str">
        <f t="shared" si="4"/>
        <v/>
      </c>
      <c r="L59" s="69" t="str">
        <f t="shared" si="5"/>
        <v/>
      </c>
      <c r="M59" s="69" t="str">
        <f t="shared" si="6"/>
        <v/>
      </c>
      <c r="N59" s="69" t="str">
        <f t="shared" si="7"/>
        <v/>
      </c>
      <c r="O59" s="69" t="str">
        <f t="shared" si="8"/>
        <v/>
      </c>
      <c r="P59" s="69" t="str">
        <f t="shared" si="9"/>
        <v/>
      </c>
      <c r="Q59" s="69" t="str">
        <f t="shared" si="10"/>
        <v/>
      </c>
    </row>
    <row r="60" spans="1:17" x14ac:dyDescent="0.3">
      <c r="A60" s="598" t="str" cm="1">
        <f t="array" ref="A60">IF(I60='Tables calc'!$D$1+1,"FTE Reduction Exceptions:",IF(I60='Tables calc'!$D$1+2,"Totals:",IF(A59="Totals:","",IF(A59="","",INDEX('Tables calc'!$A$24:$A$539,_xlfn.AGGREGATE(15,3,('Tables calc'!$F$24:$F$539=1)/('Tables calc'!$F$24:$F$539=1)*(ROW('Tables calc'!$F$24:$F$539)-ROW('Tables calc'!$F$23)),I60))))))</f>
        <v/>
      </c>
      <c r="B60" s="598" t="str" cm="1">
        <f t="array" ref="B60">IF(I60='Tables calc'!$D$1+1,"#",IF(I60='Tables calc'!$D$1+2,"#",IF(B59="#","",IF(B59="","",INDEX('Tables calc'!$B$24:$B$539,_xlfn.AGGREGATE(15,3,('Tables calc'!$F$24:$F$539=1)/('Tables calc'!$F$24:$F$539=1)*(ROW('Tables calc'!$F$24:$F$539)-ROW('Tables calc'!$F$23)),I60))))))</f>
        <v/>
      </c>
      <c r="C60" s="599" t="str">
        <f t="shared" si="0"/>
        <v/>
      </c>
      <c r="D60" s="600" t="str" cm="1">
        <f t="array" ref="D60">IF(I60='Tables calc'!$D$1+1,"*",IF(I60='Tables calc'!$D$1+2,'Tables calc'!$H$24,IF(D59='Tables calc'!$H$24,"",IF(D59="","",INDEX('Tables calc'!$C$24:$C$539,_xlfn.AGGREGATE(15,3,('Tables calc'!$F$24:$F$539=1)/('Tables calc'!$F$24:$F$539=1)*(ROW('Tables calc'!$F$24:$F$539)-ROW('Tables calc'!$F$23)),I60))))))</f>
        <v/>
      </c>
      <c r="E60" s="601" t="str">
        <f t="shared" si="1"/>
        <v/>
      </c>
      <c r="F60" s="602" t="str" cm="1">
        <f t="array" ref="F60">IF(I60='Tables calc'!$D$1+1,'Tables calc'!$H$23,IF(I60='Tables calc'!$D$1+2,'Tables calc'!$H$25,IF(E59="Box 2","",IF(F59="","",INDEX('Tables calc'!$D$24:$D$539,_xlfn.AGGREGATE(15,3,('Tables calc'!$F$24:$F$539=1)/('Tables calc'!$F$24:$F$539=1)*(ROW('Tables calc'!$F$24:$F$539)-ROW('Tables calc'!$F$23)),I60))))))</f>
        <v/>
      </c>
      <c r="G60" s="599" t="str">
        <f t="shared" si="2"/>
        <v/>
      </c>
      <c r="H60" s="600" t="str" cm="1">
        <f t="array" ref="H60">IF(I60='Tables calc'!$D$1+1,"*",IF(I60='Tables calc'!$D$1+2,'Tables calc'!$H$26,IF(E59="Box 2","",IF(F59="","",INDEX('Tables calc'!$E$24:$E$539,_xlfn.AGGREGATE(15,3,('Tables calc'!$F$24:$F$539=1)/('Tables calc'!$F$24:$F$539=1)*(ROW('Tables calc'!$F$24:$F$539)-ROW('Tables calc'!$F$23)),I60))))))</f>
        <v/>
      </c>
      <c r="I60" s="69">
        <v>59</v>
      </c>
      <c r="J60" s="69" t="str">
        <f t="shared" si="3"/>
        <v/>
      </c>
      <c r="K60" s="69" t="str">
        <f t="shared" si="4"/>
        <v/>
      </c>
      <c r="L60" s="69" t="str">
        <f t="shared" si="5"/>
        <v/>
      </c>
      <c r="M60" s="69" t="str">
        <f t="shared" si="6"/>
        <v/>
      </c>
      <c r="N60" s="69" t="str">
        <f t="shared" si="7"/>
        <v/>
      </c>
      <c r="O60" s="69" t="str">
        <f t="shared" si="8"/>
        <v/>
      </c>
      <c r="P60" s="69" t="str">
        <f t="shared" si="9"/>
        <v/>
      </c>
      <c r="Q60" s="69" t="str">
        <f t="shared" si="10"/>
        <v/>
      </c>
    </row>
    <row r="61" spans="1:17" x14ac:dyDescent="0.3">
      <c r="A61" s="598" t="str" cm="1">
        <f t="array" ref="A61">IF(I61='Tables calc'!$D$1+1,"FTE Reduction Exceptions:",IF(I61='Tables calc'!$D$1+2,"Totals:",IF(A60="Totals:","",IF(A60="","",INDEX('Tables calc'!$A$24:$A$539,_xlfn.AGGREGATE(15,3,('Tables calc'!$F$24:$F$539=1)/('Tables calc'!$F$24:$F$539=1)*(ROW('Tables calc'!$F$24:$F$539)-ROW('Tables calc'!$F$23)),I61))))))</f>
        <v/>
      </c>
      <c r="B61" s="598" t="str" cm="1">
        <f t="array" ref="B61">IF(I61='Tables calc'!$D$1+1,"#",IF(I61='Tables calc'!$D$1+2,"#",IF(B60="#","",IF(B60="","",INDEX('Tables calc'!$B$24:$B$539,_xlfn.AGGREGATE(15,3,('Tables calc'!$F$24:$F$539=1)/('Tables calc'!$F$24:$F$539=1)*(ROW('Tables calc'!$F$24:$F$539)-ROW('Tables calc'!$F$23)),I61))))))</f>
        <v/>
      </c>
      <c r="C61" s="599" t="str">
        <f t="shared" si="0"/>
        <v/>
      </c>
      <c r="D61" s="600" t="str" cm="1">
        <f t="array" ref="D61">IF(I61='Tables calc'!$D$1+1,"*",IF(I61='Tables calc'!$D$1+2,'Tables calc'!$H$24,IF(D60='Tables calc'!$H$24,"",IF(D60="","",INDEX('Tables calc'!$C$24:$C$539,_xlfn.AGGREGATE(15,3,('Tables calc'!$F$24:$F$539=1)/('Tables calc'!$F$24:$F$539=1)*(ROW('Tables calc'!$F$24:$F$539)-ROW('Tables calc'!$F$23)),I61))))))</f>
        <v/>
      </c>
      <c r="E61" s="601" t="str">
        <f t="shared" si="1"/>
        <v/>
      </c>
      <c r="F61" s="602" t="str" cm="1">
        <f t="array" ref="F61">IF(I61='Tables calc'!$D$1+1,'Tables calc'!$H$23,IF(I61='Tables calc'!$D$1+2,'Tables calc'!$H$25,IF(E60="Box 2","",IF(F60="","",INDEX('Tables calc'!$D$24:$D$539,_xlfn.AGGREGATE(15,3,('Tables calc'!$F$24:$F$539=1)/('Tables calc'!$F$24:$F$539=1)*(ROW('Tables calc'!$F$24:$F$539)-ROW('Tables calc'!$F$23)),I61))))))</f>
        <v/>
      </c>
      <c r="G61" s="599" t="str">
        <f t="shared" si="2"/>
        <v/>
      </c>
      <c r="H61" s="600" t="str" cm="1">
        <f t="array" ref="H61">IF(I61='Tables calc'!$D$1+1,"*",IF(I61='Tables calc'!$D$1+2,'Tables calc'!$H$26,IF(E60="Box 2","",IF(F60="","",INDEX('Tables calc'!$E$24:$E$539,_xlfn.AGGREGATE(15,3,('Tables calc'!$F$24:$F$539=1)/('Tables calc'!$F$24:$F$539=1)*(ROW('Tables calc'!$F$24:$F$539)-ROW('Tables calc'!$F$23)),I61))))))</f>
        <v/>
      </c>
      <c r="I61" s="69">
        <v>60</v>
      </c>
      <c r="J61" s="69" t="str">
        <f t="shared" si="3"/>
        <v/>
      </c>
      <c r="K61" s="69" t="str">
        <f t="shared" si="4"/>
        <v/>
      </c>
      <c r="L61" s="69" t="str">
        <f t="shared" si="5"/>
        <v/>
      </c>
      <c r="M61" s="69" t="str">
        <f t="shared" si="6"/>
        <v/>
      </c>
      <c r="N61" s="69" t="str">
        <f t="shared" si="7"/>
        <v/>
      </c>
      <c r="O61" s="69" t="str">
        <f t="shared" si="8"/>
        <v/>
      </c>
      <c r="P61" s="69" t="str">
        <f t="shared" si="9"/>
        <v/>
      </c>
      <c r="Q61" s="69" t="str">
        <f t="shared" si="10"/>
        <v/>
      </c>
    </row>
    <row r="62" spans="1:17" x14ac:dyDescent="0.3">
      <c r="A62" s="598" t="str" cm="1">
        <f t="array" ref="A62">IF(I62='Tables calc'!$D$1+1,"FTE Reduction Exceptions:",IF(I62='Tables calc'!$D$1+2,"Totals:",IF(A61="Totals:","",IF(A61="","",INDEX('Tables calc'!$A$24:$A$539,_xlfn.AGGREGATE(15,3,('Tables calc'!$F$24:$F$539=1)/('Tables calc'!$F$24:$F$539=1)*(ROW('Tables calc'!$F$24:$F$539)-ROW('Tables calc'!$F$23)),I62))))))</f>
        <v/>
      </c>
      <c r="B62" s="598" t="str" cm="1">
        <f t="array" ref="B62">IF(I62='Tables calc'!$D$1+1,"#",IF(I62='Tables calc'!$D$1+2,"#",IF(B61="#","",IF(B61="","",INDEX('Tables calc'!$B$24:$B$539,_xlfn.AGGREGATE(15,3,('Tables calc'!$F$24:$F$539=1)/('Tables calc'!$F$24:$F$539=1)*(ROW('Tables calc'!$F$24:$F$539)-ROW('Tables calc'!$F$23)),I62))))))</f>
        <v/>
      </c>
      <c r="C62" s="599" t="str">
        <f t="shared" si="0"/>
        <v/>
      </c>
      <c r="D62" s="600" t="str" cm="1">
        <f t="array" ref="D62">IF(I62='Tables calc'!$D$1+1,"*",IF(I62='Tables calc'!$D$1+2,'Tables calc'!$H$24,IF(D61='Tables calc'!$H$24,"",IF(D61="","",INDEX('Tables calc'!$C$24:$C$539,_xlfn.AGGREGATE(15,3,('Tables calc'!$F$24:$F$539=1)/('Tables calc'!$F$24:$F$539=1)*(ROW('Tables calc'!$F$24:$F$539)-ROW('Tables calc'!$F$23)),I62))))))</f>
        <v/>
      </c>
      <c r="E62" s="601" t="str">
        <f t="shared" si="1"/>
        <v/>
      </c>
      <c r="F62" s="602" t="str" cm="1">
        <f t="array" ref="F62">IF(I62='Tables calc'!$D$1+1,'Tables calc'!$H$23,IF(I62='Tables calc'!$D$1+2,'Tables calc'!$H$25,IF(E61="Box 2","",IF(F61="","",INDEX('Tables calc'!$D$24:$D$539,_xlfn.AGGREGATE(15,3,('Tables calc'!$F$24:$F$539=1)/('Tables calc'!$F$24:$F$539=1)*(ROW('Tables calc'!$F$24:$F$539)-ROW('Tables calc'!$F$23)),I62))))))</f>
        <v/>
      </c>
      <c r="G62" s="599" t="str">
        <f t="shared" si="2"/>
        <v/>
      </c>
      <c r="H62" s="600" t="str" cm="1">
        <f t="array" ref="H62">IF(I62='Tables calc'!$D$1+1,"*",IF(I62='Tables calc'!$D$1+2,'Tables calc'!$H$26,IF(E61="Box 2","",IF(F61="","",INDEX('Tables calc'!$E$24:$E$539,_xlfn.AGGREGATE(15,3,('Tables calc'!$F$24:$F$539=1)/('Tables calc'!$F$24:$F$539=1)*(ROW('Tables calc'!$F$24:$F$539)-ROW('Tables calc'!$F$23)),I62))))))</f>
        <v/>
      </c>
      <c r="I62" s="69">
        <v>61</v>
      </c>
      <c r="J62" s="69" t="str">
        <f t="shared" si="3"/>
        <v/>
      </c>
      <c r="K62" s="69" t="str">
        <f t="shared" si="4"/>
        <v/>
      </c>
      <c r="L62" s="69" t="str">
        <f t="shared" si="5"/>
        <v/>
      </c>
      <c r="M62" s="69" t="str">
        <f t="shared" si="6"/>
        <v/>
      </c>
      <c r="N62" s="69" t="str">
        <f t="shared" si="7"/>
        <v/>
      </c>
      <c r="O62" s="69" t="str">
        <f t="shared" si="8"/>
        <v/>
      </c>
      <c r="P62" s="69" t="str">
        <f t="shared" si="9"/>
        <v/>
      </c>
      <c r="Q62" s="69" t="str">
        <f t="shared" si="10"/>
        <v/>
      </c>
    </row>
    <row r="63" spans="1:17" x14ac:dyDescent="0.3">
      <c r="A63" s="598" t="str" cm="1">
        <f t="array" ref="A63">IF(I63='Tables calc'!$D$1+1,"FTE Reduction Exceptions:",IF(I63='Tables calc'!$D$1+2,"Totals:",IF(A62="Totals:","",IF(A62="","",INDEX('Tables calc'!$A$24:$A$539,_xlfn.AGGREGATE(15,3,('Tables calc'!$F$24:$F$539=1)/('Tables calc'!$F$24:$F$539=1)*(ROW('Tables calc'!$F$24:$F$539)-ROW('Tables calc'!$F$23)),I63))))))</f>
        <v/>
      </c>
      <c r="B63" s="598" t="str" cm="1">
        <f t="array" ref="B63">IF(I63='Tables calc'!$D$1+1,"#",IF(I63='Tables calc'!$D$1+2,"#",IF(B62="#","",IF(B62="","",INDEX('Tables calc'!$B$24:$B$539,_xlfn.AGGREGATE(15,3,('Tables calc'!$F$24:$F$539=1)/('Tables calc'!$F$24:$F$539=1)*(ROW('Tables calc'!$F$24:$F$539)-ROW('Tables calc'!$F$23)),I63))))))</f>
        <v/>
      </c>
      <c r="C63" s="599" t="str">
        <f t="shared" si="0"/>
        <v/>
      </c>
      <c r="D63" s="600" t="str" cm="1">
        <f t="array" ref="D63">IF(I63='Tables calc'!$D$1+1,"*",IF(I63='Tables calc'!$D$1+2,'Tables calc'!$H$24,IF(D62='Tables calc'!$H$24,"",IF(D62="","",INDEX('Tables calc'!$C$24:$C$539,_xlfn.AGGREGATE(15,3,('Tables calc'!$F$24:$F$539=1)/('Tables calc'!$F$24:$F$539=1)*(ROW('Tables calc'!$F$24:$F$539)-ROW('Tables calc'!$F$23)),I63))))))</f>
        <v/>
      </c>
      <c r="E63" s="601" t="str">
        <f t="shared" si="1"/>
        <v/>
      </c>
      <c r="F63" s="602" t="str" cm="1">
        <f t="array" ref="F63">IF(I63='Tables calc'!$D$1+1,'Tables calc'!$H$23,IF(I63='Tables calc'!$D$1+2,'Tables calc'!$H$25,IF(E62="Box 2","",IF(F62="","",INDEX('Tables calc'!$D$24:$D$539,_xlfn.AGGREGATE(15,3,('Tables calc'!$F$24:$F$539=1)/('Tables calc'!$F$24:$F$539=1)*(ROW('Tables calc'!$F$24:$F$539)-ROW('Tables calc'!$F$23)),I63))))))</f>
        <v/>
      </c>
      <c r="G63" s="599" t="str">
        <f t="shared" si="2"/>
        <v/>
      </c>
      <c r="H63" s="600" t="str" cm="1">
        <f t="array" ref="H63">IF(I63='Tables calc'!$D$1+1,"*",IF(I63='Tables calc'!$D$1+2,'Tables calc'!$H$26,IF(E62="Box 2","",IF(F62="","",INDEX('Tables calc'!$E$24:$E$539,_xlfn.AGGREGATE(15,3,('Tables calc'!$F$24:$F$539=1)/('Tables calc'!$F$24:$F$539=1)*(ROW('Tables calc'!$F$24:$F$539)-ROW('Tables calc'!$F$23)),I63))))))</f>
        <v/>
      </c>
      <c r="I63" s="69">
        <v>62</v>
      </c>
      <c r="J63" s="69" t="str">
        <f t="shared" si="3"/>
        <v/>
      </c>
      <c r="K63" s="69" t="str">
        <f t="shared" si="4"/>
        <v/>
      </c>
      <c r="L63" s="69" t="str">
        <f t="shared" si="5"/>
        <v/>
      </c>
      <c r="M63" s="69" t="str">
        <f t="shared" si="6"/>
        <v/>
      </c>
      <c r="N63" s="69" t="str">
        <f t="shared" si="7"/>
        <v/>
      </c>
      <c r="O63" s="69" t="str">
        <f t="shared" si="8"/>
        <v/>
      </c>
      <c r="P63" s="69" t="str">
        <f t="shared" si="9"/>
        <v/>
      </c>
      <c r="Q63" s="69" t="str">
        <f t="shared" si="10"/>
        <v/>
      </c>
    </row>
    <row r="64" spans="1:17" x14ac:dyDescent="0.3">
      <c r="A64" s="598" t="str" cm="1">
        <f t="array" ref="A64">IF(I64='Tables calc'!$D$1+1,"FTE Reduction Exceptions:",IF(I64='Tables calc'!$D$1+2,"Totals:",IF(A63="Totals:","",IF(A63="","",INDEX('Tables calc'!$A$24:$A$539,_xlfn.AGGREGATE(15,3,('Tables calc'!$F$24:$F$539=1)/('Tables calc'!$F$24:$F$539=1)*(ROW('Tables calc'!$F$24:$F$539)-ROW('Tables calc'!$F$23)),I64))))))</f>
        <v/>
      </c>
      <c r="B64" s="598" t="str" cm="1">
        <f t="array" ref="B64">IF(I64='Tables calc'!$D$1+1,"#",IF(I64='Tables calc'!$D$1+2,"#",IF(B63="#","",IF(B63="","",INDEX('Tables calc'!$B$24:$B$539,_xlfn.AGGREGATE(15,3,('Tables calc'!$F$24:$F$539=1)/('Tables calc'!$F$24:$F$539=1)*(ROW('Tables calc'!$F$24:$F$539)-ROW('Tables calc'!$F$23)),I64))))))</f>
        <v/>
      </c>
      <c r="C64" s="599" t="str">
        <f t="shared" si="0"/>
        <v/>
      </c>
      <c r="D64" s="600" t="str" cm="1">
        <f t="array" ref="D64">IF(I64='Tables calc'!$D$1+1,"*",IF(I64='Tables calc'!$D$1+2,'Tables calc'!$H$24,IF(D63='Tables calc'!$H$24,"",IF(D63="","",INDEX('Tables calc'!$C$24:$C$539,_xlfn.AGGREGATE(15,3,('Tables calc'!$F$24:$F$539=1)/('Tables calc'!$F$24:$F$539=1)*(ROW('Tables calc'!$F$24:$F$539)-ROW('Tables calc'!$F$23)),I64))))))</f>
        <v/>
      </c>
      <c r="E64" s="601" t="str">
        <f t="shared" si="1"/>
        <v/>
      </c>
      <c r="F64" s="602" t="str" cm="1">
        <f t="array" ref="F64">IF(I64='Tables calc'!$D$1+1,'Tables calc'!$H$23,IF(I64='Tables calc'!$D$1+2,'Tables calc'!$H$25,IF(E63="Box 2","",IF(F63="","",INDEX('Tables calc'!$D$24:$D$539,_xlfn.AGGREGATE(15,3,('Tables calc'!$F$24:$F$539=1)/('Tables calc'!$F$24:$F$539=1)*(ROW('Tables calc'!$F$24:$F$539)-ROW('Tables calc'!$F$23)),I64))))))</f>
        <v/>
      </c>
      <c r="G64" s="599" t="str">
        <f t="shared" si="2"/>
        <v/>
      </c>
      <c r="H64" s="600" t="str" cm="1">
        <f t="array" ref="H64">IF(I64='Tables calc'!$D$1+1,"*",IF(I64='Tables calc'!$D$1+2,'Tables calc'!$H$26,IF(E63="Box 2","",IF(F63="","",INDEX('Tables calc'!$E$24:$E$539,_xlfn.AGGREGATE(15,3,('Tables calc'!$F$24:$F$539=1)/('Tables calc'!$F$24:$F$539=1)*(ROW('Tables calc'!$F$24:$F$539)-ROW('Tables calc'!$F$23)),I64))))))</f>
        <v/>
      </c>
      <c r="I64" s="69">
        <v>63</v>
      </c>
      <c r="J64" s="69" t="str">
        <f t="shared" si="3"/>
        <v/>
      </c>
      <c r="K64" s="69" t="str">
        <f t="shared" si="4"/>
        <v/>
      </c>
      <c r="L64" s="69" t="str">
        <f t="shared" si="5"/>
        <v/>
      </c>
      <c r="M64" s="69" t="str">
        <f t="shared" si="6"/>
        <v/>
      </c>
      <c r="N64" s="69" t="str">
        <f t="shared" si="7"/>
        <v/>
      </c>
      <c r="O64" s="69" t="str">
        <f t="shared" si="8"/>
        <v/>
      </c>
      <c r="P64" s="69" t="str">
        <f t="shared" si="9"/>
        <v/>
      </c>
      <c r="Q64" s="69" t="str">
        <f t="shared" si="10"/>
        <v/>
      </c>
    </row>
    <row r="65" spans="1:17" x14ac:dyDescent="0.3">
      <c r="A65" s="598" t="str" cm="1">
        <f t="array" ref="A65">IF(I65='Tables calc'!$D$1+1,"FTE Reduction Exceptions:",IF(I65='Tables calc'!$D$1+2,"Totals:",IF(A64="Totals:","",IF(A64="","",INDEX('Tables calc'!$A$24:$A$539,_xlfn.AGGREGATE(15,3,('Tables calc'!$F$24:$F$539=1)/('Tables calc'!$F$24:$F$539=1)*(ROW('Tables calc'!$F$24:$F$539)-ROW('Tables calc'!$F$23)),I65))))))</f>
        <v/>
      </c>
      <c r="B65" s="598" t="str" cm="1">
        <f t="array" ref="B65">IF(I65='Tables calc'!$D$1+1,"#",IF(I65='Tables calc'!$D$1+2,"#",IF(B64="#","",IF(B64="","",INDEX('Tables calc'!$B$24:$B$539,_xlfn.AGGREGATE(15,3,('Tables calc'!$F$24:$F$539=1)/('Tables calc'!$F$24:$F$539=1)*(ROW('Tables calc'!$F$24:$F$539)-ROW('Tables calc'!$F$23)),I65))))))</f>
        <v/>
      </c>
      <c r="C65" s="599" t="str">
        <f t="shared" si="0"/>
        <v/>
      </c>
      <c r="D65" s="600" t="str" cm="1">
        <f t="array" ref="D65">IF(I65='Tables calc'!$D$1+1,"*",IF(I65='Tables calc'!$D$1+2,'Tables calc'!$H$24,IF(D64='Tables calc'!$H$24,"",IF(D64="","",INDEX('Tables calc'!$C$24:$C$539,_xlfn.AGGREGATE(15,3,('Tables calc'!$F$24:$F$539=1)/('Tables calc'!$F$24:$F$539=1)*(ROW('Tables calc'!$F$24:$F$539)-ROW('Tables calc'!$F$23)),I65))))))</f>
        <v/>
      </c>
      <c r="E65" s="601" t="str">
        <f t="shared" si="1"/>
        <v/>
      </c>
      <c r="F65" s="602" t="str" cm="1">
        <f t="array" ref="F65">IF(I65='Tables calc'!$D$1+1,'Tables calc'!$H$23,IF(I65='Tables calc'!$D$1+2,'Tables calc'!$H$25,IF(E64="Box 2","",IF(F64="","",INDEX('Tables calc'!$D$24:$D$539,_xlfn.AGGREGATE(15,3,('Tables calc'!$F$24:$F$539=1)/('Tables calc'!$F$24:$F$539=1)*(ROW('Tables calc'!$F$24:$F$539)-ROW('Tables calc'!$F$23)),I65))))))</f>
        <v/>
      </c>
      <c r="G65" s="599" t="str">
        <f t="shared" si="2"/>
        <v/>
      </c>
      <c r="H65" s="600" t="str" cm="1">
        <f t="array" ref="H65">IF(I65='Tables calc'!$D$1+1,"*",IF(I65='Tables calc'!$D$1+2,'Tables calc'!$H$26,IF(E64="Box 2","",IF(F64="","",INDEX('Tables calc'!$E$24:$E$539,_xlfn.AGGREGATE(15,3,('Tables calc'!$F$24:$F$539=1)/('Tables calc'!$F$24:$F$539=1)*(ROW('Tables calc'!$F$24:$F$539)-ROW('Tables calc'!$F$23)),I65))))))</f>
        <v/>
      </c>
      <c r="I65" s="69">
        <v>64</v>
      </c>
      <c r="J65" s="69" t="str">
        <f t="shared" si="3"/>
        <v/>
      </c>
      <c r="K65" s="69" t="str">
        <f t="shared" si="4"/>
        <v/>
      </c>
      <c r="L65" s="69" t="str">
        <f t="shared" si="5"/>
        <v/>
      </c>
      <c r="M65" s="69" t="str">
        <f t="shared" si="6"/>
        <v/>
      </c>
      <c r="N65" s="69" t="str">
        <f t="shared" si="7"/>
        <v/>
      </c>
      <c r="O65" s="69" t="str">
        <f t="shared" si="8"/>
        <v/>
      </c>
      <c r="P65" s="69" t="str">
        <f t="shared" si="9"/>
        <v/>
      </c>
      <c r="Q65" s="69" t="str">
        <f t="shared" si="10"/>
        <v/>
      </c>
    </row>
    <row r="66" spans="1:17" x14ac:dyDescent="0.3">
      <c r="A66" s="598" t="str" cm="1">
        <f t="array" ref="A66">IF(I66='Tables calc'!$D$1+1,"FTE Reduction Exceptions:",IF(I66='Tables calc'!$D$1+2,"Totals:",IF(A65="Totals:","",IF(A65="","",INDEX('Tables calc'!$A$24:$A$539,_xlfn.AGGREGATE(15,3,('Tables calc'!$F$24:$F$539=1)/('Tables calc'!$F$24:$F$539=1)*(ROW('Tables calc'!$F$24:$F$539)-ROW('Tables calc'!$F$23)),I66))))))</f>
        <v/>
      </c>
      <c r="B66" s="598" t="str" cm="1">
        <f t="array" ref="B66">IF(I66='Tables calc'!$D$1+1,"#",IF(I66='Tables calc'!$D$1+2,"#",IF(B65="#","",IF(B65="","",INDEX('Tables calc'!$B$24:$B$539,_xlfn.AGGREGATE(15,3,('Tables calc'!$F$24:$F$539=1)/('Tables calc'!$F$24:$F$539=1)*(ROW('Tables calc'!$F$24:$F$539)-ROW('Tables calc'!$F$23)),I66))))))</f>
        <v/>
      </c>
      <c r="C66" s="599" t="str">
        <f t="shared" si="0"/>
        <v/>
      </c>
      <c r="D66" s="600" t="str" cm="1">
        <f t="array" ref="D66">IF(I66='Tables calc'!$D$1+1,"*",IF(I66='Tables calc'!$D$1+2,'Tables calc'!$H$24,IF(D65='Tables calc'!$H$24,"",IF(D65="","",INDEX('Tables calc'!$C$24:$C$539,_xlfn.AGGREGATE(15,3,('Tables calc'!$F$24:$F$539=1)/('Tables calc'!$F$24:$F$539=1)*(ROW('Tables calc'!$F$24:$F$539)-ROW('Tables calc'!$F$23)),I66))))))</f>
        <v/>
      </c>
      <c r="E66" s="601" t="str">
        <f t="shared" si="1"/>
        <v/>
      </c>
      <c r="F66" s="602" t="str" cm="1">
        <f t="array" ref="F66">IF(I66='Tables calc'!$D$1+1,'Tables calc'!$H$23,IF(I66='Tables calc'!$D$1+2,'Tables calc'!$H$25,IF(E65="Box 2","",IF(F65="","",INDEX('Tables calc'!$D$24:$D$539,_xlfn.AGGREGATE(15,3,('Tables calc'!$F$24:$F$539=1)/('Tables calc'!$F$24:$F$539=1)*(ROW('Tables calc'!$F$24:$F$539)-ROW('Tables calc'!$F$23)),I66))))))</f>
        <v/>
      </c>
      <c r="G66" s="599" t="str">
        <f t="shared" si="2"/>
        <v/>
      </c>
      <c r="H66" s="600" t="str" cm="1">
        <f t="array" ref="H66">IF(I66='Tables calc'!$D$1+1,"*",IF(I66='Tables calc'!$D$1+2,'Tables calc'!$H$26,IF(E65="Box 2","",IF(F65="","",INDEX('Tables calc'!$E$24:$E$539,_xlfn.AGGREGATE(15,3,('Tables calc'!$F$24:$F$539=1)/('Tables calc'!$F$24:$F$539=1)*(ROW('Tables calc'!$F$24:$F$539)-ROW('Tables calc'!$F$23)),I66))))))</f>
        <v/>
      </c>
      <c r="I66" s="69">
        <v>65</v>
      </c>
      <c r="J66" s="69" t="str">
        <f t="shared" si="3"/>
        <v/>
      </c>
      <c r="K66" s="69" t="str">
        <f t="shared" si="4"/>
        <v/>
      </c>
      <c r="L66" s="69" t="str">
        <f t="shared" si="5"/>
        <v/>
      </c>
      <c r="M66" s="69" t="str">
        <f t="shared" si="6"/>
        <v/>
      </c>
      <c r="N66" s="69" t="str">
        <f t="shared" si="7"/>
        <v/>
      </c>
      <c r="O66" s="69" t="str">
        <f t="shared" si="8"/>
        <v/>
      </c>
      <c r="P66" s="69" t="str">
        <f t="shared" si="9"/>
        <v/>
      </c>
      <c r="Q66" s="69" t="str">
        <f t="shared" si="10"/>
        <v/>
      </c>
    </row>
    <row r="67" spans="1:17" x14ac:dyDescent="0.3">
      <c r="A67" s="598" t="str" cm="1">
        <f t="array" ref="A67">IF(I67='Tables calc'!$D$1+1,"FTE Reduction Exceptions:",IF(I67='Tables calc'!$D$1+2,"Totals:",IF(A66="Totals:","",IF(A66="","",INDEX('Tables calc'!$A$24:$A$539,_xlfn.AGGREGATE(15,3,('Tables calc'!$F$24:$F$539=1)/('Tables calc'!$F$24:$F$539=1)*(ROW('Tables calc'!$F$24:$F$539)-ROW('Tables calc'!$F$23)),I67))))))</f>
        <v/>
      </c>
      <c r="B67" s="598" t="str" cm="1">
        <f t="array" ref="B67">IF(I67='Tables calc'!$D$1+1,"#",IF(I67='Tables calc'!$D$1+2,"#",IF(B66="#","",IF(B66="","",INDEX('Tables calc'!$B$24:$B$539,_xlfn.AGGREGATE(15,3,('Tables calc'!$F$24:$F$539=1)/('Tables calc'!$F$24:$F$539=1)*(ROW('Tables calc'!$F$24:$F$539)-ROW('Tables calc'!$F$23)),I67))))))</f>
        <v/>
      </c>
      <c r="C67" s="599" t="str">
        <f t="shared" ref="C67:C130" si="11">IF(A67="Totals:","Box 1",IF(A67="FTE Reduction Exceptions:","*",""))</f>
        <v/>
      </c>
      <c r="D67" s="600" t="str" cm="1">
        <f t="array" ref="D67">IF(I67='Tables calc'!$D$1+1,"*",IF(I67='Tables calc'!$D$1+2,'Tables calc'!$H$24,IF(D66='Tables calc'!$H$24,"",IF(D66="","",INDEX('Tables calc'!$C$24:$C$539,_xlfn.AGGREGATE(15,3,('Tables calc'!$F$24:$F$539=1)/('Tables calc'!$F$24:$F$539=1)*(ROW('Tables calc'!$F$24:$F$539)-ROW('Tables calc'!$F$23)),I67))))))</f>
        <v/>
      </c>
      <c r="E67" s="601" t="str">
        <f t="shared" ref="E67:E130" si="12">IF(A67="Totals:","Box 2",IF(A67="FTE Reduction Exceptions:","*",""))</f>
        <v/>
      </c>
      <c r="F67" s="602" t="str" cm="1">
        <f t="array" ref="F67">IF(I67='Tables calc'!$D$1+1,'Tables calc'!$H$23,IF(I67='Tables calc'!$D$1+2,'Tables calc'!$H$25,IF(E66="Box 2","",IF(F66="","",INDEX('Tables calc'!$D$24:$D$539,_xlfn.AGGREGATE(15,3,('Tables calc'!$F$24:$F$539=1)/('Tables calc'!$F$24:$F$539=1)*(ROW('Tables calc'!$F$24:$F$539)-ROW('Tables calc'!$F$23)),I67))))))</f>
        <v/>
      </c>
      <c r="G67" s="599" t="str">
        <f t="shared" ref="G67:G130" si="13">IF(A67="Totals:","Box 3",IF(A67="FTE Reduction Exceptions:","*",""))</f>
        <v/>
      </c>
      <c r="H67" s="600" t="str" cm="1">
        <f t="array" ref="H67">IF(I67='Tables calc'!$D$1+1,"*",IF(I67='Tables calc'!$D$1+2,'Tables calc'!$H$26,IF(E66="Box 2","",IF(F66="","",INDEX('Tables calc'!$E$24:$E$539,_xlfn.AGGREGATE(15,3,('Tables calc'!$F$24:$F$539=1)/('Tables calc'!$F$24:$F$539=1)*(ROW('Tables calc'!$F$24:$F$539)-ROW('Tables calc'!$F$23)),I67))))))</f>
        <v/>
      </c>
      <c r="I67" s="69">
        <v>66</v>
      </c>
      <c r="J67" s="69" t="str">
        <f t="shared" ref="J67:J130" si="14">IF(A67="Totals:","STOP",IF(J66="STOP","",IF(J66="","","GO")))</f>
        <v/>
      </c>
      <c r="K67" s="69" t="str">
        <f t="shared" ref="K67:K130" si="15">IF(A67="Totals:","STOP",IF(K66="STOP","",IF(K66="","","GO")))</f>
        <v/>
      </c>
      <c r="L67" s="69" t="str">
        <f t="shared" ref="L67:L130" si="16">IF(A67="Totals:","STOP",IF(L66="STOP","",IF(J66="","","GO")))</f>
        <v/>
      </c>
      <c r="M67" s="69" t="str">
        <f t="shared" ref="M67:M130" si="17">IF(A67="Totals:","STOP",IF(M66="STOP","",IF(M66="","","GO")))</f>
        <v/>
      </c>
      <c r="N67" s="69" t="str">
        <f t="shared" ref="N67:N130" si="18">IF(A67="Totals:","STOP",IF(N66="STOP","",IF(N66="","","GO")))</f>
        <v/>
      </c>
      <c r="O67" s="69" t="str">
        <f t="shared" ref="O67:O130" si="19">IF(A67="Totals:","STOP",IF(O66="STOP","",IF(O66="","","GO")))</f>
        <v/>
      </c>
      <c r="P67" s="69" t="str">
        <f t="shared" ref="P67:P130" si="20">IF(A67="Totals:","STOP",IF(P66="STOP","",IF(P66="","","GO")))</f>
        <v/>
      </c>
      <c r="Q67" s="69" t="str">
        <f t="shared" ref="Q67:Q130" si="21">IF(A67="Totals:","STOP",IF(Q66="STOP","",IF(Q66="","","GO")))</f>
        <v/>
      </c>
    </row>
    <row r="68" spans="1:17" x14ac:dyDescent="0.3">
      <c r="A68" s="598" t="str" cm="1">
        <f t="array" ref="A68">IF(I68='Tables calc'!$D$1+1,"FTE Reduction Exceptions:",IF(I68='Tables calc'!$D$1+2,"Totals:",IF(A67="Totals:","",IF(A67="","",INDEX('Tables calc'!$A$24:$A$539,_xlfn.AGGREGATE(15,3,('Tables calc'!$F$24:$F$539=1)/('Tables calc'!$F$24:$F$539=1)*(ROW('Tables calc'!$F$24:$F$539)-ROW('Tables calc'!$F$23)),I68))))))</f>
        <v/>
      </c>
      <c r="B68" s="598" t="str" cm="1">
        <f t="array" ref="B68">IF(I68='Tables calc'!$D$1+1,"#",IF(I68='Tables calc'!$D$1+2,"#",IF(B67="#","",IF(B67="","",INDEX('Tables calc'!$B$24:$B$539,_xlfn.AGGREGATE(15,3,('Tables calc'!$F$24:$F$539=1)/('Tables calc'!$F$24:$F$539=1)*(ROW('Tables calc'!$F$24:$F$539)-ROW('Tables calc'!$F$23)),I68))))))</f>
        <v/>
      </c>
      <c r="C68" s="599" t="str">
        <f t="shared" si="11"/>
        <v/>
      </c>
      <c r="D68" s="600" t="str" cm="1">
        <f t="array" ref="D68">IF(I68='Tables calc'!$D$1+1,"*",IF(I68='Tables calc'!$D$1+2,'Tables calc'!$H$24,IF(D67='Tables calc'!$H$24,"",IF(D67="","",INDEX('Tables calc'!$C$24:$C$539,_xlfn.AGGREGATE(15,3,('Tables calc'!$F$24:$F$539=1)/('Tables calc'!$F$24:$F$539=1)*(ROW('Tables calc'!$F$24:$F$539)-ROW('Tables calc'!$F$23)),I68))))))</f>
        <v/>
      </c>
      <c r="E68" s="601" t="str">
        <f t="shared" si="12"/>
        <v/>
      </c>
      <c r="F68" s="602" t="str" cm="1">
        <f t="array" ref="F68">IF(I68='Tables calc'!$D$1+1,'Tables calc'!$H$23,IF(I68='Tables calc'!$D$1+2,'Tables calc'!$H$25,IF(E67="Box 2","",IF(F67="","",INDEX('Tables calc'!$D$24:$D$539,_xlfn.AGGREGATE(15,3,('Tables calc'!$F$24:$F$539=1)/('Tables calc'!$F$24:$F$539=1)*(ROW('Tables calc'!$F$24:$F$539)-ROW('Tables calc'!$F$23)),I68))))))</f>
        <v/>
      </c>
      <c r="G68" s="599" t="str">
        <f t="shared" si="13"/>
        <v/>
      </c>
      <c r="H68" s="600" t="str" cm="1">
        <f t="array" ref="H68">IF(I68='Tables calc'!$D$1+1,"*",IF(I68='Tables calc'!$D$1+2,'Tables calc'!$H$26,IF(E67="Box 2","",IF(F67="","",INDEX('Tables calc'!$E$24:$E$539,_xlfn.AGGREGATE(15,3,('Tables calc'!$F$24:$F$539=1)/('Tables calc'!$F$24:$F$539=1)*(ROW('Tables calc'!$F$24:$F$539)-ROW('Tables calc'!$F$23)),I68))))))</f>
        <v/>
      </c>
      <c r="I68" s="69">
        <v>67</v>
      </c>
      <c r="J68" s="69" t="str">
        <f t="shared" si="14"/>
        <v/>
      </c>
      <c r="K68" s="69" t="str">
        <f t="shared" si="15"/>
        <v/>
      </c>
      <c r="L68" s="69" t="str">
        <f t="shared" si="16"/>
        <v/>
      </c>
      <c r="M68" s="69" t="str">
        <f t="shared" si="17"/>
        <v/>
      </c>
      <c r="N68" s="69" t="str">
        <f t="shared" si="18"/>
        <v/>
      </c>
      <c r="O68" s="69" t="str">
        <f t="shared" si="19"/>
        <v/>
      </c>
      <c r="P68" s="69" t="str">
        <f t="shared" si="20"/>
        <v/>
      </c>
      <c r="Q68" s="69" t="str">
        <f t="shared" si="21"/>
        <v/>
      </c>
    </row>
    <row r="69" spans="1:17" x14ac:dyDescent="0.3">
      <c r="A69" s="598" t="str" cm="1">
        <f t="array" ref="A69">IF(I69='Tables calc'!$D$1+1,"FTE Reduction Exceptions:",IF(I69='Tables calc'!$D$1+2,"Totals:",IF(A68="Totals:","",IF(A68="","",INDEX('Tables calc'!$A$24:$A$539,_xlfn.AGGREGATE(15,3,('Tables calc'!$F$24:$F$539=1)/('Tables calc'!$F$24:$F$539=1)*(ROW('Tables calc'!$F$24:$F$539)-ROW('Tables calc'!$F$23)),I69))))))</f>
        <v/>
      </c>
      <c r="B69" s="598" t="str" cm="1">
        <f t="array" ref="B69">IF(I69='Tables calc'!$D$1+1,"#",IF(I69='Tables calc'!$D$1+2,"#",IF(B68="#","",IF(B68="","",INDEX('Tables calc'!$B$24:$B$539,_xlfn.AGGREGATE(15,3,('Tables calc'!$F$24:$F$539=1)/('Tables calc'!$F$24:$F$539=1)*(ROW('Tables calc'!$F$24:$F$539)-ROW('Tables calc'!$F$23)),I69))))))</f>
        <v/>
      </c>
      <c r="C69" s="599" t="str">
        <f t="shared" si="11"/>
        <v/>
      </c>
      <c r="D69" s="600" t="str" cm="1">
        <f t="array" ref="D69">IF(I69='Tables calc'!$D$1+1,"*",IF(I69='Tables calc'!$D$1+2,'Tables calc'!$H$24,IF(D68='Tables calc'!$H$24,"",IF(D68="","",INDEX('Tables calc'!$C$24:$C$539,_xlfn.AGGREGATE(15,3,('Tables calc'!$F$24:$F$539=1)/('Tables calc'!$F$24:$F$539=1)*(ROW('Tables calc'!$F$24:$F$539)-ROW('Tables calc'!$F$23)),I69))))))</f>
        <v/>
      </c>
      <c r="E69" s="601" t="str">
        <f t="shared" si="12"/>
        <v/>
      </c>
      <c r="F69" s="602" t="str" cm="1">
        <f t="array" ref="F69">IF(I69='Tables calc'!$D$1+1,'Tables calc'!$H$23,IF(I69='Tables calc'!$D$1+2,'Tables calc'!$H$25,IF(E68="Box 2","",IF(F68="","",INDEX('Tables calc'!$D$24:$D$539,_xlfn.AGGREGATE(15,3,('Tables calc'!$F$24:$F$539=1)/('Tables calc'!$F$24:$F$539=1)*(ROW('Tables calc'!$F$24:$F$539)-ROW('Tables calc'!$F$23)),I69))))))</f>
        <v/>
      </c>
      <c r="G69" s="599" t="str">
        <f t="shared" si="13"/>
        <v/>
      </c>
      <c r="H69" s="600" t="str" cm="1">
        <f t="array" ref="H69">IF(I69='Tables calc'!$D$1+1,"*",IF(I69='Tables calc'!$D$1+2,'Tables calc'!$H$26,IF(E68="Box 2","",IF(F68="","",INDEX('Tables calc'!$E$24:$E$539,_xlfn.AGGREGATE(15,3,('Tables calc'!$F$24:$F$539=1)/('Tables calc'!$F$24:$F$539=1)*(ROW('Tables calc'!$F$24:$F$539)-ROW('Tables calc'!$F$23)),I69))))))</f>
        <v/>
      </c>
      <c r="I69" s="69">
        <v>68</v>
      </c>
      <c r="J69" s="69" t="str">
        <f t="shared" si="14"/>
        <v/>
      </c>
      <c r="K69" s="69" t="str">
        <f t="shared" si="15"/>
        <v/>
      </c>
      <c r="L69" s="69" t="str">
        <f t="shared" si="16"/>
        <v/>
      </c>
      <c r="M69" s="69" t="str">
        <f t="shared" si="17"/>
        <v/>
      </c>
      <c r="N69" s="69" t="str">
        <f t="shared" si="18"/>
        <v/>
      </c>
      <c r="O69" s="69" t="str">
        <f t="shared" si="19"/>
        <v/>
      </c>
      <c r="P69" s="69" t="str">
        <f t="shared" si="20"/>
        <v/>
      </c>
      <c r="Q69" s="69" t="str">
        <f t="shared" si="21"/>
        <v/>
      </c>
    </row>
    <row r="70" spans="1:17" x14ac:dyDescent="0.3">
      <c r="A70" s="598" t="str" cm="1">
        <f t="array" ref="A70">IF(I70='Tables calc'!$D$1+1,"FTE Reduction Exceptions:",IF(I70='Tables calc'!$D$1+2,"Totals:",IF(A69="Totals:","",IF(A69="","",INDEX('Tables calc'!$A$24:$A$539,_xlfn.AGGREGATE(15,3,('Tables calc'!$F$24:$F$539=1)/('Tables calc'!$F$24:$F$539=1)*(ROW('Tables calc'!$F$24:$F$539)-ROW('Tables calc'!$F$23)),I70))))))</f>
        <v/>
      </c>
      <c r="B70" s="598" t="str" cm="1">
        <f t="array" ref="B70">IF(I70='Tables calc'!$D$1+1,"#",IF(I70='Tables calc'!$D$1+2,"#",IF(B69="#","",IF(B69="","",INDEX('Tables calc'!$B$24:$B$539,_xlfn.AGGREGATE(15,3,('Tables calc'!$F$24:$F$539=1)/('Tables calc'!$F$24:$F$539=1)*(ROW('Tables calc'!$F$24:$F$539)-ROW('Tables calc'!$F$23)),I70))))))</f>
        <v/>
      </c>
      <c r="C70" s="599" t="str">
        <f t="shared" si="11"/>
        <v/>
      </c>
      <c r="D70" s="600" t="str" cm="1">
        <f t="array" ref="D70">IF(I70='Tables calc'!$D$1+1,"*",IF(I70='Tables calc'!$D$1+2,'Tables calc'!$H$24,IF(D69='Tables calc'!$H$24,"",IF(D69="","",INDEX('Tables calc'!$C$24:$C$539,_xlfn.AGGREGATE(15,3,('Tables calc'!$F$24:$F$539=1)/('Tables calc'!$F$24:$F$539=1)*(ROW('Tables calc'!$F$24:$F$539)-ROW('Tables calc'!$F$23)),I70))))))</f>
        <v/>
      </c>
      <c r="E70" s="601" t="str">
        <f t="shared" si="12"/>
        <v/>
      </c>
      <c r="F70" s="602" t="str" cm="1">
        <f t="array" ref="F70">IF(I70='Tables calc'!$D$1+1,'Tables calc'!$H$23,IF(I70='Tables calc'!$D$1+2,'Tables calc'!$H$25,IF(E69="Box 2","",IF(F69="","",INDEX('Tables calc'!$D$24:$D$539,_xlfn.AGGREGATE(15,3,('Tables calc'!$F$24:$F$539=1)/('Tables calc'!$F$24:$F$539=1)*(ROW('Tables calc'!$F$24:$F$539)-ROW('Tables calc'!$F$23)),I70))))))</f>
        <v/>
      </c>
      <c r="G70" s="599" t="str">
        <f t="shared" si="13"/>
        <v/>
      </c>
      <c r="H70" s="600" t="str" cm="1">
        <f t="array" ref="H70">IF(I70='Tables calc'!$D$1+1,"*",IF(I70='Tables calc'!$D$1+2,'Tables calc'!$H$26,IF(E69="Box 2","",IF(F69="","",INDEX('Tables calc'!$E$24:$E$539,_xlfn.AGGREGATE(15,3,('Tables calc'!$F$24:$F$539=1)/('Tables calc'!$F$24:$F$539=1)*(ROW('Tables calc'!$F$24:$F$539)-ROW('Tables calc'!$F$23)),I70))))))</f>
        <v/>
      </c>
      <c r="I70" s="69">
        <v>69</v>
      </c>
      <c r="J70" s="69" t="str">
        <f t="shared" si="14"/>
        <v/>
      </c>
      <c r="K70" s="69" t="str">
        <f t="shared" si="15"/>
        <v/>
      </c>
      <c r="L70" s="69" t="str">
        <f t="shared" si="16"/>
        <v/>
      </c>
      <c r="M70" s="69" t="str">
        <f t="shared" si="17"/>
        <v/>
      </c>
      <c r="N70" s="69" t="str">
        <f t="shared" si="18"/>
        <v/>
      </c>
      <c r="O70" s="69" t="str">
        <f t="shared" si="19"/>
        <v/>
      </c>
      <c r="P70" s="69" t="str">
        <f t="shared" si="20"/>
        <v/>
      </c>
      <c r="Q70" s="69" t="str">
        <f t="shared" si="21"/>
        <v/>
      </c>
    </row>
    <row r="71" spans="1:17" x14ac:dyDescent="0.3">
      <c r="A71" s="598" t="str" cm="1">
        <f t="array" ref="A71">IF(I71='Tables calc'!$D$1+1,"FTE Reduction Exceptions:",IF(I71='Tables calc'!$D$1+2,"Totals:",IF(A70="Totals:","",IF(A70="","",INDEX('Tables calc'!$A$24:$A$539,_xlfn.AGGREGATE(15,3,('Tables calc'!$F$24:$F$539=1)/('Tables calc'!$F$24:$F$539=1)*(ROW('Tables calc'!$F$24:$F$539)-ROW('Tables calc'!$F$23)),I71))))))</f>
        <v/>
      </c>
      <c r="B71" s="598" t="str" cm="1">
        <f t="array" ref="B71">IF(I71='Tables calc'!$D$1+1,"#",IF(I71='Tables calc'!$D$1+2,"#",IF(B70="#","",IF(B70="","",INDEX('Tables calc'!$B$24:$B$539,_xlfn.AGGREGATE(15,3,('Tables calc'!$F$24:$F$539=1)/('Tables calc'!$F$24:$F$539=1)*(ROW('Tables calc'!$F$24:$F$539)-ROW('Tables calc'!$F$23)),I71))))))</f>
        <v/>
      </c>
      <c r="C71" s="599" t="str">
        <f t="shared" si="11"/>
        <v/>
      </c>
      <c r="D71" s="600" t="str" cm="1">
        <f t="array" ref="D71">IF(I71='Tables calc'!$D$1+1,"*",IF(I71='Tables calc'!$D$1+2,'Tables calc'!$H$24,IF(D70='Tables calc'!$H$24,"",IF(D70="","",INDEX('Tables calc'!$C$24:$C$539,_xlfn.AGGREGATE(15,3,('Tables calc'!$F$24:$F$539=1)/('Tables calc'!$F$24:$F$539=1)*(ROW('Tables calc'!$F$24:$F$539)-ROW('Tables calc'!$F$23)),I71))))))</f>
        <v/>
      </c>
      <c r="E71" s="601" t="str">
        <f t="shared" si="12"/>
        <v/>
      </c>
      <c r="F71" s="602" t="str" cm="1">
        <f t="array" ref="F71">IF(I71='Tables calc'!$D$1+1,'Tables calc'!$H$23,IF(I71='Tables calc'!$D$1+2,'Tables calc'!$H$25,IF(E70="Box 2","",IF(F70="","",INDEX('Tables calc'!$D$24:$D$539,_xlfn.AGGREGATE(15,3,('Tables calc'!$F$24:$F$539=1)/('Tables calc'!$F$24:$F$539=1)*(ROW('Tables calc'!$F$24:$F$539)-ROW('Tables calc'!$F$23)),I71))))))</f>
        <v/>
      </c>
      <c r="G71" s="599" t="str">
        <f t="shared" si="13"/>
        <v/>
      </c>
      <c r="H71" s="600" t="str" cm="1">
        <f t="array" ref="H71">IF(I71='Tables calc'!$D$1+1,"*",IF(I71='Tables calc'!$D$1+2,'Tables calc'!$H$26,IF(E70="Box 2","",IF(F70="","",INDEX('Tables calc'!$E$24:$E$539,_xlfn.AGGREGATE(15,3,('Tables calc'!$F$24:$F$539=1)/('Tables calc'!$F$24:$F$539=1)*(ROW('Tables calc'!$F$24:$F$539)-ROW('Tables calc'!$F$23)),I71))))))</f>
        <v/>
      </c>
      <c r="I71" s="69">
        <v>70</v>
      </c>
      <c r="J71" s="69" t="str">
        <f t="shared" si="14"/>
        <v/>
      </c>
      <c r="K71" s="69" t="str">
        <f t="shared" si="15"/>
        <v/>
      </c>
      <c r="L71" s="69" t="str">
        <f t="shared" si="16"/>
        <v/>
      </c>
      <c r="M71" s="69" t="str">
        <f t="shared" si="17"/>
        <v/>
      </c>
      <c r="N71" s="69" t="str">
        <f t="shared" si="18"/>
        <v/>
      </c>
      <c r="O71" s="69" t="str">
        <f t="shared" si="19"/>
        <v/>
      </c>
      <c r="P71" s="69" t="str">
        <f t="shared" si="20"/>
        <v/>
      </c>
      <c r="Q71" s="69" t="str">
        <f t="shared" si="21"/>
        <v/>
      </c>
    </row>
    <row r="72" spans="1:17" x14ac:dyDescent="0.3">
      <c r="A72" s="598" t="str" cm="1">
        <f t="array" ref="A72">IF(I72='Tables calc'!$D$1+1,"FTE Reduction Exceptions:",IF(I72='Tables calc'!$D$1+2,"Totals:",IF(A71="Totals:","",IF(A71="","",INDEX('Tables calc'!$A$24:$A$539,_xlfn.AGGREGATE(15,3,('Tables calc'!$F$24:$F$539=1)/('Tables calc'!$F$24:$F$539=1)*(ROW('Tables calc'!$F$24:$F$539)-ROW('Tables calc'!$F$23)),I72))))))</f>
        <v/>
      </c>
      <c r="B72" s="598" t="str" cm="1">
        <f t="array" ref="B72">IF(I72='Tables calc'!$D$1+1,"#",IF(I72='Tables calc'!$D$1+2,"#",IF(B71="#","",IF(B71="","",INDEX('Tables calc'!$B$24:$B$539,_xlfn.AGGREGATE(15,3,('Tables calc'!$F$24:$F$539=1)/('Tables calc'!$F$24:$F$539=1)*(ROW('Tables calc'!$F$24:$F$539)-ROW('Tables calc'!$F$23)),I72))))))</f>
        <v/>
      </c>
      <c r="C72" s="599" t="str">
        <f t="shared" si="11"/>
        <v/>
      </c>
      <c r="D72" s="600" t="str" cm="1">
        <f t="array" ref="D72">IF(I72='Tables calc'!$D$1+1,"*",IF(I72='Tables calc'!$D$1+2,'Tables calc'!$H$24,IF(D71='Tables calc'!$H$24,"",IF(D71="","",INDEX('Tables calc'!$C$24:$C$539,_xlfn.AGGREGATE(15,3,('Tables calc'!$F$24:$F$539=1)/('Tables calc'!$F$24:$F$539=1)*(ROW('Tables calc'!$F$24:$F$539)-ROW('Tables calc'!$F$23)),I72))))))</f>
        <v/>
      </c>
      <c r="E72" s="601" t="str">
        <f t="shared" si="12"/>
        <v/>
      </c>
      <c r="F72" s="602" t="str" cm="1">
        <f t="array" ref="F72">IF(I72='Tables calc'!$D$1+1,'Tables calc'!$H$23,IF(I72='Tables calc'!$D$1+2,'Tables calc'!$H$25,IF(E71="Box 2","",IF(F71="","",INDEX('Tables calc'!$D$24:$D$539,_xlfn.AGGREGATE(15,3,('Tables calc'!$F$24:$F$539=1)/('Tables calc'!$F$24:$F$539=1)*(ROW('Tables calc'!$F$24:$F$539)-ROW('Tables calc'!$F$23)),I72))))))</f>
        <v/>
      </c>
      <c r="G72" s="599" t="str">
        <f t="shared" si="13"/>
        <v/>
      </c>
      <c r="H72" s="600" t="str" cm="1">
        <f t="array" ref="H72">IF(I72='Tables calc'!$D$1+1,"*",IF(I72='Tables calc'!$D$1+2,'Tables calc'!$H$26,IF(E71="Box 2","",IF(F71="","",INDEX('Tables calc'!$E$24:$E$539,_xlfn.AGGREGATE(15,3,('Tables calc'!$F$24:$F$539=1)/('Tables calc'!$F$24:$F$539=1)*(ROW('Tables calc'!$F$24:$F$539)-ROW('Tables calc'!$F$23)),I72))))))</f>
        <v/>
      </c>
      <c r="I72" s="69">
        <v>71</v>
      </c>
      <c r="J72" s="69" t="str">
        <f t="shared" si="14"/>
        <v/>
      </c>
      <c r="K72" s="69" t="str">
        <f t="shared" si="15"/>
        <v/>
      </c>
      <c r="L72" s="69" t="str">
        <f t="shared" si="16"/>
        <v/>
      </c>
      <c r="M72" s="69" t="str">
        <f t="shared" si="17"/>
        <v/>
      </c>
      <c r="N72" s="69" t="str">
        <f t="shared" si="18"/>
        <v/>
      </c>
      <c r="O72" s="69" t="str">
        <f t="shared" si="19"/>
        <v/>
      </c>
      <c r="P72" s="69" t="str">
        <f t="shared" si="20"/>
        <v/>
      </c>
      <c r="Q72" s="69" t="str">
        <f t="shared" si="21"/>
        <v/>
      </c>
    </row>
    <row r="73" spans="1:17" x14ac:dyDescent="0.3">
      <c r="A73" s="598" t="str" cm="1">
        <f t="array" ref="A73">IF(I73='Tables calc'!$D$1+1,"FTE Reduction Exceptions:",IF(I73='Tables calc'!$D$1+2,"Totals:",IF(A72="Totals:","",IF(A72="","",INDEX('Tables calc'!$A$24:$A$539,_xlfn.AGGREGATE(15,3,('Tables calc'!$F$24:$F$539=1)/('Tables calc'!$F$24:$F$539=1)*(ROW('Tables calc'!$F$24:$F$539)-ROW('Tables calc'!$F$23)),I73))))))</f>
        <v/>
      </c>
      <c r="B73" s="598" t="str" cm="1">
        <f t="array" ref="B73">IF(I73='Tables calc'!$D$1+1,"#",IF(I73='Tables calc'!$D$1+2,"#",IF(B72="#","",IF(B72="","",INDEX('Tables calc'!$B$24:$B$539,_xlfn.AGGREGATE(15,3,('Tables calc'!$F$24:$F$539=1)/('Tables calc'!$F$24:$F$539=1)*(ROW('Tables calc'!$F$24:$F$539)-ROW('Tables calc'!$F$23)),I73))))))</f>
        <v/>
      </c>
      <c r="C73" s="599" t="str">
        <f t="shared" si="11"/>
        <v/>
      </c>
      <c r="D73" s="600" t="str" cm="1">
        <f t="array" ref="D73">IF(I73='Tables calc'!$D$1+1,"*",IF(I73='Tables calc'!$D$1+2,'Tables calc'!$H$24,IF(D72='Tables calc'!$H$24,"",IF(D72="","",INDEX('Tables calc'!$C$24:$C$539,_xlfn.AGGREGATE(15,3,('Tables calc'!$F$24:$F$539=1)/('Tables calc'!$F$24:$F$539=1)*(ROW('Tables calc'!$F$24:$F$539)-ROW('Tables calc'!$F$23)),I73))))))</f>
        <v/>
      </c>
      <c r="E73" s="601" t="str">
        <f t="shared" si="12"/>
        <v/>
      </c>
      <c r="F73" s="602" t="str" cm="1">
        <f t="array" ref="F73">IF(I73='Tables calc'!$D$1+1,'Tables calc'!$H$23,IF(I73='Tables calc'!$D$1+2,'Tables calc'!$H$25,IF(E72="Box 2","",IF(F72="","",INDEX('Tables calc'!$D$24:$D$539,_xlfn.AGGREGATE(15,3,('Tables calc'!$F$24:$F$539=1)/('Tables calc'!$F$24:$F$539=1)*(ROW('Tables calc'!$F$24:$F$539)-ROW('Tables calc'!$F$23)),I73))))))</f>
        <v/>
      </c>
      <c r="G73" s="599" t="str">
        <f t="shared" si="13"/>
        <v/>
      </c>
      <c r="H73" s="600" t="str" cm="1">
        <f t="array" ref="H73">IF(I73='Tables calc'!$D$1+1,"*",IF(I73='Tables calc'!$D$1+2,'Tables calc'!$H$26,IF(E72="Box 2","",IF(F72="","",INDEX('Tables calc'!$E$24:$E$539,_xlfn.AGGREGATE(15,3,('Tables calc'!$F$24:$F$539=1)/('Tables calc'!$F$24:$F$539=1)*(ROW('Tables calc'!$F$24:$F$539)-ROW('Tables calc'!$F$23)),I73))))))</f>
        <v/>
      </c>
      <c r="I73" s="69">
        <v>72</v>
      </c>
      <c r="J73" s="69" t="str">
        <f t="shared" si="14"/>
        <v/>
      </c>
      <c r="K73" s="69" t="str">
        <f t="shared" si="15"/>
        <v/>
      </c>
      <c r="L73" s="69" t="str">
        <f t="shared" si="16"/>
        <v/>
      </c>
      <c r="M73" s="69" t="str">
        <f t="shared" si="17"/>
        <v/>
      </c>
      <c r="N73" s="69" t="str">
        <f t="shared" si="18"/>
        <v/>
      </c>
      <c r="O73" s="69" t="str">
        <f t="shared" si="19"/>
        <v/>
      </c>
      <c r="P73" s="69" t="str">
        <f t="shared" si="20"/>
        <v/>
      </c>
      <c r="Q73" s="69" t="str">
        <f t="shared" si="21"/>
        <v/>
      </c>
    </row>
    <row r="74" spans="1:17" x14ac:dyDescent="0.3">
      <c r="A74" s="598" t="str" cm="1">
        <f t="array" ref="A74">IF(I74='Tables calc'!$D$1+1,"FTE Reduction Exceptions:",IF(I74='Tables calc'!$D$1+2,"Totals:",IF(A73="Totals:","",IF(A73="","",INDEX('Tables calc'!$A$24:$A$539,_xlfn.AGGREGATE(15,3,('Tables calc'!$F$24:$F$539=1)/('Tables calc'!$F$24:$F$539=1)*(ROW('Tables calc'!$F$24:$F$539)-ROW('Tables calc'!$F$23)),I74))))))</f>
        <v/>
      </c>
      <c r="B74" s="598" t="str" cm="1">
        <f t="array" ref="B74">IF(I74='Tables calc'!$D$1+1,"#",IF(I74='Tables calc'!$D$1+2,"#",IF(B73="#","",IF(B73="","",INDEX('Tables calc'!$B$24:$B$539,_xlfn.AGGREGATE(15,3,('Tables calc'!$F$24:$F$539=1)/('Tables calc'!$F$24:$F$539=1)*(ROW('Tables calc'!$F$24:$F$539)-ROW('Tables calc'!$F$23)),I74))))))</f>
        <v/>
      </c>
      <c r="C74" s="599" t="str">
        <f t="shared" si="11"/>
        <v/>
      </c>
      <c r="D74" s="600" t="str" cm="1">
        <f t="array" ref="D74">IF(I74='Tables calc'!$D$1+1,"*",IF(I74='Tables calc'!$D$1+2,'Tables calc'!$H$24,IF(D73='Tables calc'!$H$24,"",IF(D73="","",INDEX('Tables calc'!$C$24:$C$539,_xlfn.AGGREGATE(15,3,('Tables calc'!$F$24:$F$539=1)/('Tables calc'!$F$24:$F$539=1)*(ROW('Tables calc'!$F$24:$F$539)-ROW('Tables calc'!$F$23)),I74))))))</f>
        <v/>
      </c>
      <c r="E74" s="601" t="str">
        <f t="shared" si="12"/>
        <v/>
      </c>
      <c r="F74" s="602" t="str" cm="1">
        <f t="array" ref="F74">IF(I74='Tables calc'!$D$1+1,'Tables calc'!$H$23,IF(I74='Tables calc'!$D$1+2,'Tables calc'!$H$25,IF(E73="Box 2","",IF(F73="","",INDEX('Tables calc'!$D$24:$D$539,_xlfn.AGGREGATE(15,3,('Tables calc'!$F$24:$F$539=1)/('Tables calc'!$F$24:$F$539=1)*(ROW('Tables calc'!$F$24:$F$539)-ROW('Tables calc'!$F$23)),I74))))))</f>
        <v/>
      </c>
      <c r="G74" s="599" t="str">
        <f t="shared" si="13"/>
        <v/>
      </c>
      <c r="H74" s="600" t="str" cm="1">
        <f t="array" ref="H74">IF(I74='Tables calc'!$D$1+1,"*",IF(I74='Tables calc'!$D$1+2,'Tables calc'!$H$26,IF(E73="Box 2","",IF(F73="","",INDEX('Tables calc'!$E$24:$E$539,_xlfn.AGGREGATE(15,3,('Tables calc'!$F$24:$F$539=1)/('Tables calc'!$F$24:$F$539=1)*(ROW('Tables calc'!$F$24:$F$539)-ROW('Tables calc'!$F$23)),I74))))))</f>
        <v/>
      </c>
      <c r="I74" s="69">
        <v>73</v>
      </c>
      <c r="J74" s="69" t="str">
        <f t="shared" si="14"/>
        <v/>
      </c>
      <c r="K74" s="69" t="str">
        <f t="shared" si="15"/>
        <v/>
      </c>
      <c r="L74" s="69" t="str">
        <f t="shared" si="16"/>
        <v/>
      </c>
      <c r="M74" s="69" t="str">
        <f t="shared" si="17"/>
        <v/>
      </c>
      <c r="N74" s="69" t="str">
        <f t="shared" si="18"/>
        <v/>
      </c>
      <c r="O74" s="69" t="str">
        <f t="shared" si="19"/>
        <v/>
      </c>
      <c r="P74" s="69" t="str">
        <f t="shared" si="20"/>
        <v/>
      </c>
      <c r="Q74" s="69" t="str">
        <f t="shared" si="21"/>
        <v/>
      </c>
    </row>
    <row r="75" spans="1:17" x14ac:dyDescent="0.3">
      <c r="A75" s="598" t="str" cm="1">
        <f t="array" ref="A75">IF(I75='Tables calc'!$D$1+1,"FTE Reduction Exceptions:",IF(I75='Tables calc'!$D$1+2,"Totals:",IF(A74="Totals:","",IF(A74="","",INDEX('Tables calc'!$A$24:$A$539,_xlfn.AGGREGATE(15,3,('Tables calc'!$F$24:$F$539=1)/('Tables calc'!$F$24:$F$539=1)*(ROW('Tables calc'!$F$24:$F$539)-ROW('Tables calc'!$F$23)),I75))))))</f>
        <v/>
      </c>
      <c r="B75" s="598" t="str" cm="1">
        <f t="array" ref="B75">IF(I75='Tables calc'!$D$1+1,"#",IF(I75='Tables calc'!$D$1+2,"#",IF(B74="#","",IF(B74="","",INDEX('Tables calc'!$B$24:$B$539,_xlfn.AGGREGATE(15,3,('Tables calc'!$F$24:$F$539=1)/('Tables calc'!$F$24:$F$539=1)*(ROW('Tables calc'!$F$24:$F$539)-ROW('Tables calc'!$F$23)),I75))))))</f>
        <v/>
      </c>
      <c r="C75" s="599" t="str">
        <f t="shared" si="11"/>
        <v/>
      </c>
      <c r="D75" s="600" t="str" cm="1">
        <f t="array" ref="D75">IF(I75='Tables calc'!$D$1+1,"*",IF(I75='Tables calc'!$D$1+2,'Tables calc'!$H$24,IF(D74='Tables calc'!$H$24,"",IF(D74="","",INDEX('Tables calc'!$C$24:$C$539,_xlfn.AGGREGATE(15,3,('Tables calc'!$F$24:$F$539=1)/('Tables calc'!$F$24:$F$539=1)*(ROW('Tables calc'!$F$24:$F$539)-ROW('Tables calc'!$F$23)),I75))))))</f>
        <v/>
      </c>
      <c r="E75" s="601" t="str">
        <f t="shared" si="12"/>
        <v/>
      </c>
      <c r="F75" s="602" t="str" cm="1">
        <f t="array" ref="F75">IF(I75='Tables calc'!$D$1+1,'Tables calc'!$H$23,IF(I75='Tables calc'!$D$1+2,'Tables calc'!$H$25,IF(E74="Box 2","",IF(F74="","",INDEX('Tables calc'!$D$24:$D$539,_xlfn.AGGREGATE(15,3,('Tables calc'!$F$24:$F$539=1)/('Tables calc'!$F$24:$F$539=1)*(ROW('Tables calc'!$F$24:$F$539)-ROW('Tables calc'!$F$23)),I75))))))</f>
        <v/>
      </c>
      <c r="G75" s="599" t="str">
        <f t="shared" si="13"/>
        <v/>
      </c>
      <c r="H75" s="600" t="str" cm="1">
        <f t="array" ref="H75">IF(I75='Tables calc'!$D$1+1,"*",IF(I75='Tables calc'!$D$1+2,'Tables calc'!$H$26,IF(E74="Box 2","",IF(F74="","",INDEX('Tables calc'!$E$24:$E$539,_xlfn.AGGREGATE(15,3,('Tables calc'!$F$24:$F$539=1)/('Tables calc'!$F$24:$F$539=1)*(ROW('Tables calc'!$F$24:$F$539)-ROW('Tables calc'!$F$23)),I75))))))</f>
        <v/>
      </c>
      <c r="I75" s="69">
        <v>74</v>
      </c>
      <c r="J75" s="69" t="str">
        <f t="shared" si="14"/>
        <v/>
      </c>
      <c r="K75" s="69" t="str">
        <f t="shared" si="15"/>
        <v/>
      </c>
      <c r="L75" s="69" t="str">
        <f t="shared" si="16"/>
        <v/>
      </c>
      <c r="M75" s="69" t="str">
        <f t="shared" si="17"/>
        <v/>
      </c>
      <c r="N75" s="69" t="str">
        <f t="shared" si="18"/>
        <v/>
      </c>
      <c r="O75" s="69" t="str">
        <f t="shared" si="19"/>
        <v/>
      </c>
      <c r="P75" s="69" t="str">
        <f t="shared" si="20"/>
        <v/>
      </c>
      <c r="Q75" s="69" t="str">
        <f t="shared" si="21"/>
        <v/>
      </c>
    </row>
    <row r="76" spans="1:17" x14ac:dyDescent="0.3">
      <c r="A76" s="598" t="str" cm="1">
        <f t="array" ref="A76">IF(I76='Tables calc'!$D$1+1,"FTE Reduction Exceptions:",IF(I76='Tables calc'!$D$1+2,"Totals:",IF(A75="Totals:","",IF(A75="","",INDEX('Tables calc'!$A$24:$A$539,_xlfn.AGGREGATE(15,3,('Tables calc'!$F$24:$F$539=1)/('Tables calc'!$F$24:$F$539=1)*(ROW('Tables calc'!$F$24:$F$539)-ROW('Tables calc'!$F$23)),I76))))))</f>
        <v/>
      </c>
      <c r="B76" s="598" t="str" cm="1">
        <f t="array" ref="B76">IF(I76='Tables calc'!$D$1+1,"#",IF(I76='Tables calc'!$D$1+2,"#",IF(B75="#","",IF(B75="","",INDEX('Tables calc'!$B$24:$B$539,_xlfn.AGGREGATE(15,3,('Tables calc'!$F$24:$F$539=1)/('Tables calc'!$F$24:$F$539=1)*(ROW('Tables calc'!$F$24:$F$539)-ROW('Tables calc'!$F$23)),I76))))))</f>
        <v/>
      </c>
      <c r="C76" s="599" t="str">
        <f t="shared" si="11"/>
        <v/>
      </c>
      <c r="D76" s="600" t="str" cm="1">
        <f t="array" ref="D76">IF(I76='Tables calc'!$D$1+1,"*",IF(I76='Tables calc'!$D$1+2,'Tables calc'!$H$24,IF(D75='Tables calc'!$H$24,"",IF(D75="","",INDEX('Tables calc'!$C$24:$C$539,_xlfn.AGGREGATE(15,3,('Tables calc'!$F$24:$F$539=1)/('Tables calc'!$F$24:$F$539=1)*(ROW('Tables calc'!$F$24:$F$539)-ROW('Tables calc'!$F$23)),I76))))))</f>
        <v/>
      </c>
      <c r="E76" s="601" t="str">
        <f t="shared" si="12"/>
        <v/>
      </c>
      <c r="F76" s="602" t="str" cm="1">
        <f t="array" ref="F76">IF(I76='Tables calc'!$D$1+1,'Tables calc'!$H$23,IF(I76='Tables calc'!$D$1+2,'Tables calc'!$H$25,IF(E75="Box 2","",IF(F75="","",INDEX('Tables calc'!$D$24:$D$539,_xlfn.AGGREGATE(15,3,('Tables calc'!$F$24:$F$539=1)/('Tables calc'!$F$24:$F$539=1)*(ROW('Tables calc'!$F$24:$F$539)-ROW('Tables calc'!$F$23)),I76))))))</f>
        <v/>
      </c>
      <c r="G76" s="599" t="str">
        <f t="shared" si="13"/>
        <v/>
      </c>
      <c r="H76" s="600" t="str" cm="1">
        <f t="array" ref="H76">IF(I76='Tables calc'!$D$1+1,"*",IF(I76='Tables calc'!$D$1+2,'Tables calc'!$H$26,IF(E75="Box 2","",IF(F75="","",INDEX('Tables calc'!$E$24:$E$539,_xlfn.AGGREGATE(15,3,('Tables calc'!$F$24:$F$539=1)/('Tables calc'!$F$24:$F$539=1)*(ROW('Tables calc'!$F$24:$F$539)-ROW('Tables calc'!$F$23)),I76))))))</f>
        <v/>
      </c>
      <c r="I76" s="69">
        <v>75</v>
      </c>
      <c r="J76" s="69" t="str">
        <f t="shared" si="14"/>
        <v/>
      </c>
      <c r="K76" s="69" t="str">
        <f t="shared" si="15"/>
        <v/>
      </c>
      <c r="L76" s="69" t="str">
        <f t="shared" si="16"/>
        <v/>
      </c>
      <c r="M76" s="69" t="str">
        <f t="shared" si="17"/>
        <v/>
      </c>
      <c r="N76" s="69" t="str">
        <f t="shared" si="18"/>
        <v/>
      </c>
      <c r="O76" s="69" t="str">
        <f t="shared" si="19"/>
        <v/>
      </c>
      <c r="P76" s="69" t="str">
        <f t="shared" si="20"/>
        <v/>
      </c>
      <c r="Q76" s="69" t="str">
        <f t="shared" si="21"/>
        <v/>
      </c>
    </row>
    <row r="77" spans="1:17" x14ac:dyDescent="0.3">
      <c r="A77" s="598" t="str" cm="1">
        <f t="array" ref="A77">IF(I77='Tables calc'!$D$1+1,"FTE Reduction Exceptions:",IF(I77='Tables calc'!$D$1+2,"Totals:",IF(A76="Totals:","",IF(A76="","",INDEX('Tables calc'!$A$24:$A$539,_xlfn.AGGREGATE(15,3,('Tables calc'!$F$24:$F$539=1)/('Tables calc'!$F$24:$F$539=1)*(ROW('Tables calc'!$F$24:$F$539)-ROW('Tables calc'!$F$23)),I77))))))</f>
        <v/>
      </c>
      <c r="B77" s="598" t="str" cm="1">
        <f t="array" ref="B77">IF(I77='Tables calc'!$D$1+1,"#",IF(I77='Tables calc'!$D$1+2,"#",IF(B76="#","",IF(B76="","",INDEX('Tables calc'!$B$24:$B$539,_xlfn.AGGREGATE(15,3,('Tables calc'!$F$24:$F$539=1)/('Tables calc'!$F$24:$F$539=1)*(ROW('Tables calc'!$F$24:$F$539)-ROW('Tables calc'!$F$23)),I77))))))</f>
        <v/>
      </c>
      <c r="C77" s="599" t="str">
        <f t="shared" si="11"/>
        <v/>
      </c>
      <c r="D77" s="600" t="str" cm="1">
        <f t="array" ref="D77">IF(I77='Tables calc'!$D$1+1,"*",IF(I77='Tables calc'!$D$1+2,'Tables calc'!$H$24,IF(D76='Tables calc'!$H$24,"",IF(D76="","",INDEX('Tables calc'!$C$24:$C$539,_xlfn.AGGREGATE(15,3,('Tables calc'!$F$24:$F$539=1)/('Tables calc'!$F$24:$F$539=1)*(ROW('Tables calc'!$F$24:$F$539)-ROW('Tables calc'!$F$23)),I77))))))</f>
        <v/>
      </c>
      <c r="E77" s="601" t="str">
        <f t="shared" si="12"/>
        <v/>
      </c>
      <c r="F77" s="602" t="str" cm="1">
        <f t="array" ref="F77">IF(I77='Tables calc'!$D$1+1,'Tables calc'!$H$23,IF(I77='Tables calc'!$D$1+2,'Tables calc'!$H$25,IF(E76="Box 2","",IF(F76="","",INDEX('Tables calc'!$D$24:$D$539,_xlfn.AGGREGATE(15,3,('Tables calc'!$F$24:$F$539=1)/('Tables calc'!$F$24:$F$539=1)*(ROW('Tables calc'!$F$24:$F$539)-ROW('Tables calc'!$F$23)),I77))))))</f>
        <v/>
      </c>
      <c r="G77" s="599" t="str">
        <f t="shared" si="13"/>
        <v/>
      </c>
      <c r="H77" s="600" t="str" cm="1">
        <f t="array" ref="H77">IF(I77='Tables calc'!$D$1+1,"*",IF(I77='Tables calc'!$D$1+2,'Tables calc'!$H$26,IF(E76="Box 2","",IF(F76="","",INDEX('Tables calc'!$E$24:$E$539,_xlfn.AGGREGATE(15,3,('Tables calc'!$F$24:$F$539=1)/('Tables calc'!$F$24:$F$539=1)*(ROW('Tables calc'!$F$24:$F$539)-ROW('Tables calc'!$F$23)),I77))))))</f>
        <v/>
      </c>
      <c r="I77" s="69">
        <v>76</v>
      </c>
      <c r="J77" s="69" t="str">
        <f t="shared" si="14"/>
        <v/>
      </c>
      <c r="K77" s="69" t="str">
        <f t="shared" si="15"/>
        <v/>
      </c>
      <c r="L77" s="69" t="str">
        <f t="shared" si="16"/>
        <v/>
      </c>
      <c r="M77" s="69" t="str">
        <f t="shared" si="17"/>
        <v/>
      </c>
      <c r="N77" s="69" t="str">
        <f t="shared" si="18"/>
        <v/>
      </c>
      <c r="O77" s="69" t="str">
        <f t="shared" si="19"/>
        <v/>
      </c>
      <c r="P77" s="69" t="str">
        <f t="shared" si="20"/>
        <v/>
      </c>
      <c r="Q77" s="69" t="str">
        <f t="shared" si="21"/>
        <v/>
      </c>
    </row>
    <row r="78" spans="1:17" x14ac:dyDescent="0.3">
      <c r="A78" s="598" t="str" cm="1">
        <f t="array" ref="A78">IF(I78='Tables calc'!$D$1+1,"FTE Reduction Exceptions:",IF(I78='Tables calc'!$D$1+2,"Totals:",IF(A77="Totals:","",IF(A77="","",INDEX('Tables calc'!$A$24:$A$539,_xlfn.AGGREGATE(15,3,('Tables calc'!$F$24:$F$539=1)/('Tables calc'!$F$24:$F$539=1)*(ROW('Tables calc'!$F$24:$F$539)-ROW('Tables calc'!$F$23)),I78))))))</f>
        <v/>
      </c>
      <c r="B78" s="598" t="str" cm="1">
        <f t="array" ref="B78">IF(I78='Tables calc'!$D$1+1,"#",IF(I78='Tables calc'!$D$1+2,"#",IF(B77="#","",IF(B77="","",INDEX('Tables calc'!$B$24:$B$539,_xlfn.AGGREGATE(15,3,('Tables calc'!$F$24:$F$539=1)/('Tables calc'!$F$24:$F$539=1)*(ROW('Tables calc'!$F$24:$F$539)-ROW('Tables calc'!$F$23)),I78))))))</f>
        <v/>
      </c>
      <c r="C78" s="599" t="str">
        <f t="shared" si="11"/>
        <v/>
      </c>
      <c r="D78" s="600" t="str" cm="1">
        <f t="array" ref="D78">IF(I78='Tables calc'!$D$1+1,"*",IF(I78='Tables calc'!$D$1+2,'Tables calc'!$H$24,IF(D77='Tables calc'!$H$24,"",IF(D77="","",INDEX('Tables calc'!$C$24:$C$539,_xlfn.AGGREGATE(15,3,('Tables calc'!$F$24:$F$539=1)/('Tables calc'!$F$24:$F$539=1)*(ROW('Tables calc'!$F$24:$F$539)-ROW('Tables calc'!$F$23)),I78))))))</f>
        <v/>
      </c>
      <c r="E78" s="601" t="str">
        <f t="shared" si="12"/>
        <v/>
      </c>
      <c r="F78" s="602" t="str" cm="1">
        <f t="array" ref="F78">IF(I78='Tables calc'!$D$1+1,'Tables calc'!$H$23,IF(I78='Tables calc'!$D$1+2,'Tables calc'!$H$25,IF(E77="Box 2","",IF(F77="","",INDEX('Tables calc'!$D$24:$D$539,_xlfn.AGGREGATE(15,3,('Tables calc'!$F$24:$F$539=1)/('Tables calc'!$F$24:$F$539=1)*(ROW('Tables calc'!$F$24:$F$539)-ROW('Tables calc'!$F$23)),I78))))))</f>
        <v/>
      </c>
      <c r="G78" s="599" t="str">
        <f t="shared" si="13"/>
        <v/>
      </c>
      <c r="H78" s="600" t="str" cm="1">
        <f t="array" ref="H78">IF(I78='Tables calc'!$D$1+1,"*",IF(I78='Tables calc'!$D$1+2,'Tables calc'!$H$26,IF(E77="Box 2","",IF(F77="","",INDEX('Tables calc'!$E$24:$E$539,_xlfn.AGGREGATE(15,3,('Tables calc'!$F$24:$F$539=1)/('Tables calc'!$F$24:$F$539=1)*(ROW('Tables calc'!$F$24:$F$539)-ROW('Tables calc'!$F$23)),I78))))))</f>
        <v/>
      </c>
      <c r="I78" s="69">
        <v>77</v>
      </c>
      <c r="J78" s="69" t="str">
        <f t="shared" si="14"/>
        <v/>
      </c>
      <c r="K78" s="69" t="str">
        <f t="shared" si="15"/>
        <v/>
      </c>
      <c r="L78" s="69" t="str">
        <f t="shared" si="16"/>
        <v/>
      </c>
      <c r="M78" s="69" t="str">
        <f t="shared" si="17"/>
        <v/>
      </c>
      <c r="N78" s="69" t="str">
        <f t="shared" si="18"/>
        <v/>
      </c>
      <c r="O78" s="69" t="str">
        <f t="shared" si="19"/>
        <v/>
      </c>
      <c r="P78" s="69" t="str">
        <f t="shared" si="20"/>
        <v/>
      </c>
      <c r="Q78" s="69" t="str">
        <f t="shared" si="21"/>
        <v/>
      </c>
    </row>
    <row r="79" spans="1:17" x14ac:dyDescent="0.3">
      <c r="A79" s="598" t="str" cm="1">
        <f t="array" ref="A79">IF(I79='Tables calc'!$D$1+1,"FTE Reduction Exceptions:",IF(I79='Tables calc'!$D$1+2,"Totals:",IF(A78="Totals:","",IF(A78="","",INDEX('Tables calc'!$A$24:$A$539,_xlfn.AGGREGATE(15,3,('Tables calc'!$F$24:$F$539=1)/('Tables calc'!$F$24:$F$539=1)*(ROW('Tables calc'!$F$24:$F$539)-ROW('Tables calc'!$F$23)),I79))))))</f>
        <v/>
      </c>
      <c r="B79" s="598" t="str" cm="1">
        <f t="array" ref="B79">IF(I79='Tables calc'!$D$1+1,"#",IF(I79='Tables calc'!$D$1+2,"#",IF(B78="#","",IF(B78="","",INDEX('Tables calc'!$B$24:$B$539,_xlfn.AGGREGATE(15,3,('Tables calc'!$F$24:$F$539=1)/('Tables calc'!$F$24:$F$539=1)*(ROW('Tables calc'!$F$24:$F$539)-ROW('Tables calc'!$F$23)),I79))))))</f>
        <v/>
      </c>
      <c r="C79" s="599" t="str">
        <f t="shared" si="11"/>
        <v/>
      </c>
      <c r="D79" s="600" t="str" cm="1">
        <f t="array" ref="D79">IF(I79='Tables calc'!$D$1+1,"*",IF(I79='Tables calc'!$D$1+2,'Tables calc'!$H$24,IF(D78='Tables calc'!$H$24,"",IF(D78="","",INDEX('Tables calc'!$C$24:$C$539,_xlfn.AGGREGATE(15,3,('Tables calc'!$F$24:$F$539=1)/('Tables calc'!$F$24:$F$539=1)*(ROW('Tables calc'!$F$24:$F$539)-ROW('Tables calc'!$F$23)),I79))))))</f>
        <v/>
      </c>
      <c r="E79" s="601" t="str">
        <f t="shared" si="12"/>
        <v/>
      </c>
      <c r="F79" s="602" t="str" cm="1">
        <f t="array" ref="F79">IF(I79='Tables calc'!$D$1+1,'Tables calc'!$H$23,IF(I79='Tables calc'!$D$1+2,'Tables calc'!$H$25,IF(E78="Box 2","",IF(F78="","",INDEX('Tables calc'!$D$24:$D$539,_xlfn.AGGREGATE(15,3,('Tables calc'!$F$24:$F$539=1)/('Tables calc'!$F$24:$F$539=1)*(ROW('Tables calc'!$F$24:$F$539)-ROW('Tables calc'!$F$23)),I79))))))</f>
        <v/>
      </c>
      <c r="G79" s="599" t="str">
        <f t="shared" si="13"/>
        <v/>
      </c>
      <c r="H79" s="600" t="str" cm="1">
        <f t="array" ref="H79">IF(I79='Tables calc'!$D$1+1,"*",IF(I79='Tables calc'!$D$1+2,'Tables calc'!$H$26,IF(E78="Box 2","",IF(F78="","",INDEX('Tables calc'!$E$24:$E$539,_xlfn.AGGREGATE(15,3,('Tables calc'!$F$24:$F$539=1)/('Tables calc'!$F$24:$F$539=1)*(ROW('Tables calc'!$F$24:$F$539)-ROW('Tables calc'!$F$23)),I79))))))</f>
        <v/>
      </c>
      <c r="I79" s="69">
        <v>78</v>
      </c>
      <c r="J79" s="69" t="str">
        <f t="shared" si="14"/>
        <v/>
      </c>
      <c r="K79" s="69" t="str">
        <f t="shared" si="15"/>
        <v/>
      </c>
      <c r="L79" s="69" t="str">
        <f t="shared" si="16"/>
        <v/>
      </c>
      <c r="M79" s="69" t="str">
        <f t="shared" si="17"/>
        <v/>
      </c>
      <c r="N79" s="69" t="str">
        <f t="shared" si="18"/>
        <v/>
      </c>
      <c r="O79" s="69" t="str">
        <f t="shared" si="19"/>
        <v/>
      </c>
      <c r="P79" s="69" t="str">
        <f t="shared" si="20"/>
        <v/>
      </c>
      <c r="Q79" s="69" t="str">
        <f t="shared" si="21"/>
        <v/>
      </c>
    </row>
    <row r="80" spans="1:17" x14ac:dyDescent="0.3">
      <c r="A80" s="598" t="str" cm="1">
        <f t="array" ref="A80">IF(I80='Tables calc'!$D$1+1,"FTE Reduction Exceptions:",IF(I80='Tables calc'!$D$1+2,"Totals:",IF(A79="Totals:","",IF(A79="","",INDEX('Tables calc'!$A$24:$A$539,_xlfn.AGGREGATE(15,3,('Tables calc'!$F$24:$F$539=1)/('Tables calc'!$F$24:$F$539=1)*(ROW('Tables calc'!$F$24:$F$539)-ROW('Tables calc'!$F$23)),I80))))))</f>
        <v/>
      </c>
      <c r="B80" s="598" t="str" cm="1">
        <f t="array" ref="B80">IF(I80='Tables calc'!$D$1+1,"#",IF(I80='Tables calc'!$D$1+2,"#",IF(B79="#","",IF(B79="","",INDEX('Tables calc'!$B$24:$B$539,_xlfn.AGGREGATE(15,3,('Tables calc'!$F$24:$F$539=1)/('Tables calc'!$F$24:$F$539=1)*(ROW('Tables calc'!$F$24:$F$539)-ROW('Tables calc'!$F$23)),I80))))))</f>
        <v/>
      </c>
      <c r="C80" s="599" t="str">
        <f t="shared" si="11"/>
        <v/>
      </c>
      <c r="D80" s="600" t="str" cm="1">
        <f t="array" ref="D80">IF(I80='Tables calc'!$D$1+1,"*",IF(I80='Tables calc'!$D$1+2,'Tables calc'!$H$24,IF(D79='Tables calc'!$H$24,"",IF(D79="","",INDEX('Tables calc'!$C$24:$C$539,_xlfn.AGGREGATE(15,3,('Tables calc'!$F$24:$F$539=1)/('Tables calc'!$F$24:$F$539=1)*(ROW('Tables calc'!$F$24:$F$539)-ROW('Tables calc'!$F$23)),I80))))))</f>
        <v/>
      </c>
      <c r="E80" s="601" t="str">
        <f t="shared" si="12"/>
        <v/>
      </c>
      <c r="F80" s="602" t="str" cm="1">
        <f t="array" ref="F80">IF(I80='Tables calc'!$D$1+1,'Tables calc'!$H$23,IF(I80='Tables calc'!$D$1+2,'Tables calc'!$H$25,IF(E79="Box 2","",IF(F79="","",INDEX('Tables calc'!$D$24:$D$539,_xlfn.AGGREGATE(15,3,('Tables calc'!$F$24:$F$539=1)/('Tables calc'!$F$24:$F$539=1)*(ROW('Tables calc'!$F$24:$F$539)-ROW('Tables calc'!$F$23)),I80))))))</f>
        <v/>
      </c>
      <c r="G80" s="599" t="str">
        <f t="shared" si="13"/>
        <v/>
      </c>
      <c r="H80" s="600" t="str" cm="1">
        <f t="array" ref="H80">IF(I80='Tables calc'!$D$1+1,"*",IF(I80='Tables calc'!$D$1+2,'Tables calc'!$H$26,IF(E79="Box 2","",IF(F79="","",INDEX('Tables calc'!$E$24:$E$539,_xlfn.AGGREGATE(15,3,('Tables calc'!$F$24:$F$539=1)/('Tables calc'!$F$24:$F$539=1)*(ROW('Tables calc'!$F$24:$F$539)-ROW('Tables calc'!$F$23)),I80))))))</f>
        <v/>
      </c>
      <c r="I80" s="69">
        <v>79</v>
      </c>
      <c r="J80" s="69" t="str">
        <f t="shared" si="14"/>
        <v/>
      </c>
      <c r="K80" s="69" t="str">
        <f t="shared" si="15"/>
        <v/>
      </c>
      <c r="L80" s="69" t="str">
        <f t="shared" si="16"/>
        <v/>
      </c>
      <c r="M80" s="69" t="str">
        <f t="shared" si="17"/>
        <v/>
      </c>
      <c r="N80" s="69" t="str">
        <f t="shared" si="18"/>
        <v/>
      </c>
      <c r="O80" s="69" t="str">
        <f t="shared" si="19"/>
        <v/>
      </c>
      <c r="P80" s="69" t="str">
        <f t="shared" si="20"/>
        <v/>
      </c>
      <c r="Q80" s="69" t="str">
        <f t="shared" si="21"/>
        <v/>
      </c>
    </row>
    <row r="81" spans="1:17" x14ac:dyDescent="0.3">
      <c r="A81" s="598" t="str" cm="1">
        <f t="array" ref="A81">IF(I81='Tables calc'!$D$1+1,"FTE Reduction Exceptions:",IF(I81='Tables calc'!$D$1+2,"Totals:",IF(A80="Totals:","",IF(A80="","",INDEX('Tables calc'!$A$24:$A$539,_xlfn.AGGREGATE(15,3,('Tables calc'!$F$24:$F$539=1)/('Tables calc'!$F$24:$F$539=1)*(ROW('Tables calc'!$F$24:$F$539)-ROW('Tables calc'!$F$23)),I81))))))</f>
        <v/>
      </c>
      <c r="B81" s="598" t="str" cm="1">
        <f t="array" ref="B81">IF(I81='Tables calc'!$D$1+1,"#",IF(I81='Tables calc'!$D$1+2,"#",IF(B80="#","",IF(B80="","",INDEX('Tables calc'!$B$24:$B$539,_xlfn.AGGREGATE(15,3,('Tables calc'!$F$24:$F$539=1)/('Tables calc'!$F$24:$F$539=1)*(ROW('Tables calc'!$F$24:$F$539)-ROW('Tables calc'!$F$23)),I81))))))</f>
        <v/>
      </c>
      <c r="C81" s="599" t="str">
        <f t="shared" si="11"/>
        <v/>
      </c>
      <c r="D81" s="600" t="str" cm="1">
        <f t="array" ref="D81">IF(I81='Tables calc'!$D$1+1,"*",IF(I81='Tables calc'!$D$1+2,'Tables calc'!$H$24,IF(D80='Tables calc'!$H$24,"",IF(D80="","",INDEX('Tables calc'!$C$24:$C$539,_xlfn.AGGREGATE(15,3,('Tables calc'!$F$24:$F$539=1)/('Tables calc'!$F$24:$F$539=1)*(ROW('Tables calc'!$F$24:$F$539)-ROW('Tables calc'!$F$23)),I81))))))</f>
        <v/>
      </c>
      <c r="E81" s="601" t="str">
        <f t="shared" si="12"/>
        <v/>
      </c>
      <c r="F81" s="602" t="str" cm="1">
        <f t="array" ref="F81">IF(I81='Tables calc'!$D$1+1,'Tables calc'!$H$23,IF(I81='Tables calc'!$D$1+2,'Tables calc'!$H$25,IF(E80="Box 2","",IF(F80="","",INDEX('Tables calc'!$D$24:$D$539,_xlfn.AGGREGATE(15,3,('Tables calc'!$F$24:$F$539=1)/('Tables calc'!$F$24:$F$539=1)*(ROW('Tables calc'!$F$24:$F$539)-ROW('Tables calc'!$F$23)),I81))))))</f>
        <v/>
      </c>
      <c r="G81" s="599" t="str">
        <f t="shared" si="13"/>
        <v/>
      </c>
      <c r="H81" s="600" t="str" cm="1">
        <f t="array" ref="H81">IF(I81='Tables calc'!$D$1+1,"*",IF(I81='Tables calc'!$D$1+2,'Tables calc'!$H$26,IF(E80="Box 2","",IF(F80="","",INDEX('Tables calc'!$E$24:$E$539,_xlfn.AGGREGATE(15,3,('Tables calc'!$F$24:$F$539=1)/('Tables calc'!$F$24:$F$539=1)*(ROW('Tables calc'!$F$24:$F$539)-ROW('Tables calc'!$F$23)),I81))))))</f>
        <v/>
      </c>
      <c r="I81" s="69">
        <v>80</v>
      </c>
      <c r="J81" s="69" t="str">
        <f t="shared" si="14"/>
        <v/>
      </c>
      <c r="K81" s="69" t="str">
        <f t="shared" si="15"/>
        <v/>
      </c>
      <c r="L81" s="69" t="str">
        <f t="shared" si="16"/>
        <v/>
      </c>
      <c r="M81" s="69" t="str">
        <f t="shared" si="17"/>
        <v/>
      </c>
      <c r="N81" s="69" t="str">
        <f t="shared" si="18"/>
        <v/>
      </c>
      <c r="O81" s="69" t="str">
        <f t="shared" si="19"/>
        <v/>
      </c>
      <c r="P81" s="69" t="str">
        <f t="shared" si="20"/>
        <v/>
      </c>
      <c r="Q81" s="69" t="str">
        <f t="shared" si="21"/>
        <v/>
      </c>
    </row>
    <row r="82" spans="1:17" x14ac:dyDescent="0.3">
      <c r="A82" s="598" t="str" cm="1">
        <f t="array" ref="A82">IF(I82='Tables calc'!$D$1+1,"FTE Reduction Exceptions:",IF(I82='Tables calc'!$D$1+2,"Totals:",IF(A81="Totals:","",IF(A81="","",INDEX('Tables calc'!$A$24:$A$539,_xlfn.AGGREGATE(15,3,('Tables calc'!$F$24:$F$539=1)/('Tables calc'!$F$24:$F$539=1)*(ROW('Tables calc'!$F$24:$F$539)-ROW('Tables calc'!$F$23)),I82))))))</f>
        <v/>
      </c>
      <c r="B82" s="598" t="str" cm="1">
        <f t="array" ref="B82">IF(I82='Tables calc'!$D$1+1,"#",IF(I82='Tables calc'!$D$1+2,"#",IF(B81="#","",IF(B81="","",INDEX('Tables calc'!$B$24:$B$539,_xlfn.AGGREGATE(15,3,('Tables calc'!$F$24:$F$539=1)/('Tables calc'!$F$24:$F$539=1)*(ROW('Tables calc'!$F$24:$F$539)-ROW('Tables calc'!$F$23)),I82))))))</f>
        <v/>
      </c>
      <c r="C82" s="599" t="str">
        <f t="shared" si="11"/>
        <v/>
      </c>
      <c r="D82" s="600" t="str" cm="1">
        <f t="array" ref="D82">IF(I82='Tables calc'!$D$1+1,"*",IF(I82='Tables calc'!$D$1+2,'Tables calc'!$H$24,IF(D81='Tables calc'!$H$24,"",IF(D81="","",INDEX('Tables calc'!$C$24:$C$539,_xlfn.AGGREGATE(15,3,('Tables calc'!$F$24:$F$539=1)/('Tables calc'!$F$24:$F$539=1)*(ROW('Tables calc'!$F$24:$F$539)-ROW('Tables calc'!$F$23)),I82))))))</f>
        <v/>
      </c>
      <c r="E82" s="601" t="str">
        <f t="shared" si="12"/>
        <v/>
      </c>
      <c r="F82" s="602" t="str" cm="1">
        <f t="array" ref="F82">IF(I82='Tables calc'!$D$1+1,'Tables calc'!$H$23,IF(I82='Tables calc'!$D$1+2,'Tables calc'!$H$25,IF(E81="Box 2","",IF(F81="","",INDEX('Tables calc'!$D$24:$D$539,_xlfn.AGGREGATE(15,3,('Tables calc'!$F$24:$F$539=1)/('Tables calc'!$F$24:$F$539=1)*(ROW('Tables calc'!$F$24:$F$539)-ROW('Tables calc'!$F$23)),I82))))))</f>
        <v/>
      </c>
      <c r="G82" s="599" t="str">
        <f t="shared" si="13"/>
        <v/>
      </c>
      <c r="H82" s="600" t="str" cm="1">
        <f t="array" ref="H82">IF(I82='Tables calc'!$D$1+1,"*",IF(I82='Tables calc'!$D$1+2,'Tables calc'!$H$26,IF(E81="Box 2","",IF(F81="","",INDEX('Tables calc'!$E$24:$E$539,_xlfn.AGGREGATE(15,3,('Tables calc'!$F$24:$F$539=1)/('Tables calc'!$F$24:$F$539=1)*(ROW('Tables calc'!$F$24:$F$539)-ROW('Tables calc'!$F$23)),I82))))))</f>
        <v/>
      </c>
      <c r="I82" s="69">
        <v>81</v>
      </c>
      <c r="J82" s="69" t="str">
        <f t="shared" si="14"/>
        <v/>
      </c>
      <c r="K82" s="69" t="str">
        <f t="shared" si="15"/>
        <v/>
      </c>
      <c r="L82" s="69" t="str">
        <f t="shared" si="16"/>
        <v/>
      </c>
      <c r="M82" s="69" t="str">
        <f t="shared" si="17"/>
        <v/>
      </c>
      <c r="N82" s="69" t="str">
        <f t="shared" si="18"/>
        <v/>
      </c>
      <c r="O82" s="69" t="str">
        <f t="shared" si="19"/>
        <v/>
      </c>
      <c r="P82" s="69" t="str">
        <f t="shared" si="20"/>
        <v/>
      </c>
      <c r="Q82" s="69" t="str">
        <f t="shared" si="21"/>
        <v/>
      </c>
    </row>
    <row r="83" spans="1:17" x14ac:dyDescent="0.3">
      <c r="A83" s="598" t="str" cm="1">
        <f t="array" ref="A83">IF(I83='Tables calc'!$D$1+1,"FTE Reduction Exceptions:",IF(I83='Tables calc'!$D$1+2,"Totals:",IF(A82="Totals:","",IF(A82="","",INDEX('Tables calc'!$A$24:$A$539,_xlfn.AGGREGATE(15,3,('Tables calc'!$F$24:$F$539=1)/('Tables calc'!$F$24:$F$539=1)*(ROW('Tables calc'!$F$24:$F$539)-ROW('Tables calc'!$F$23)),I83))))))</f>
        <v/>
      </c>
      <c r="B83" s="598" t="str" cm="1">
        <f t="array" ref="B83">IF(I83='Tables calc'!$D$1+1,"#",IF(I83='Tables calc'!$D$1+2,"#",IF(B82="#","",IF(B82="","",INDEX('Tables calc'!$B$24:$B$539,_xlfn.AGGREGATE(15,3,('Tables calc'!$F$24:$F$539=1)/('Tables calc'!$F$24:$F$539=1)*(ROW('Tables calc'!$F$24:$F$539)-ROW('Tables calc'!$F$23)),I83))))))</f>
        <v/>
      </c>
      <c r="C83" s="599" t="str">
        <f t="shared" si="11"/>
        <v/>
      </c>
      <c r="D83" s="600" t="str" cm="1">
        <f t="array" ref="D83">IF(I83='Tables calc'!$D$1+1,"*",IF(I83='Tables calc'!$D$1+2,'Tables calc'!$H$24,IF(D82='Tables calc'!$H$24,"",IF(D82="","",INDEX('Tables calc'!$C$24:$C$539,_xlfn.AGGREGATE(15,3,('Tables calc'!$F$24:$F$539=1)/('Tables calc'!$F$24:$F$539=1)*(ROW('Tables calc'!$F$24:$F$539)-ROW('Tables calc'!$F$23)),I83))))))</f>
        <v/>
      </c>
      <c r="E83" s="601" t="str">
        <f t="shared" si="12"/>
        <v/>
      </c>
      <c r="F83" s="602" t="str" cm="1">
        <f t="array" ref="F83">IF(I83='Tables calc'!$D$1+1,'Tables calc'!$H$23,IF(I83='Tables calc'!$D$1+2,'Tables calc'!$H$25,IF(E82="Box 2","",IF(F82="","",INDEX('Tables calc'!$D$24:$D$539,_xlfn.AGGREGATE(15,3,('Tables calc'!$F$24:$F$539=1)/('Tables calc'!$F$24:$F$539=1)*(ROW('Tables calc'!$F$24:$F$539)-ROW('Tables calc'!$F$23)),I83))))))</f>
        <v/>
      </c>
      <c r="G83" s="599" t="str">
        <f t="shared" si="13"/>
        <v/>
      </c>
      <c r="H83" s="600" t="str" cm="1">
        <f t="array" ref="H83">IF(I83='Tables calc'!$D$1+1,"*",IF(I83='Tables calc'!$D$1+2,'Tables calc'!$H$26,IF(E82="Box 2","",IF(F82="","",INDEX('Tables calc'!$E$24:$E$539,_xlfn.AGGREGATE(15,3,('Tables calc'!$F$24:$F$539=1)/('Tables calc'!$F$24:$F$539=1)*(ROW('Tables calc'!$F$24:$F$539)-ROW('Tables calc'!$F$23)),I83))))))</f>
        <v/>
      </c>
      <c r="I83" s="69">
        <v>82</v>
      </c>
      <c r="J83" s="69" t="str">
        <f t="shared" si="14"/>
        <v/>
      </c>
      <c r="K83" s="69" t="str">
        <f t="shared" si="15"/>
        <v/>
      </c>
      <c r="L83" s="69" t="str">
        <f t="shared" si="16"/>
        <v/>
      </c>
      <c r="M83" s="69" t="str">
        <f t="shared" si="17"/>
        <v/>
      </c>
      <c r="N83" s="69" t="str">
        <f t="shared" si="18"/>
        <v/>
      </c>
      <c r="O83" s="69" t="str">
        <f t="shared" si="19"/>
        <v/>
      </c>
      <c r="P83" s="69" t="str">
        <f t="shared" si="20"/>
        <v/>
      </c>
      <c r="Q83" s="69" t="str">
        <f t="shared" si="21"/>
        <v/>
      </c>
    </row>
    <row r="84" spans="1:17" x14ac:dyDescent="0.3">
      <c r="A84" s="598" t="str" cm="1">
        <f t="array" ref="A84">IF(I84='Tables calc'!$D$1+1,"FTE Reduction Exceptions:",IF(I84='Tables calc'!$D$1+2,"Totals:",IF(A83="Totals:","",IF(A83="","",INDEX('Tables calc'!$A$24:$A$539,_xlfn.AGGREGATE(15,3,('Tables calc'!$F$24:$F$539=1)/('Tables calc'!$F$24:$F$539=1)*(ROW('Tables calc'!$F$24:$F$539)-ROW('Tables calc'!$F$23)),I84))))))</f>
        <v/>
      </c>
      <c r="B84" s="598" t="str" cm="1">
        <f t="array" ref="B84">IF(I84='Tables calc'!$D$1+1,"#",IF(I84='Tables calc'!$D$1+2,"#",IF(B83="#","",IF(B83="","",INDEX('Tables calc'!$B$24:$B$539,_xlfn.AGGREGATE(15,3,('Tables calc'!$F$24:$F$539=1)/('Tables calc'!$F$24:$F$539=1)*(ROW('Tables calc'!$F$24:$F$539)-ROW('Tables calc'!$F$23)),I84))))))</f>
        <v/>
      </c>
      <c r="C84" s="599" t="str">
        <f t="shared" si="11"/>
        <v/>
      </c>
      <c r="D84" s="600" t="str" cm="1">
        <f t="array" ref="D84">IF(I84='Tables calc'!$D$1+1,"*",IF(I84='Tables calc'!$D$1+2,'Tables calc'!$H$24,IF(D83='Tables calc'!$H$24,"",IF(D83="","",INDEX('Tables calc'!$C$24:$C$539,_xlfn.AGGREGATE(15,3,('Tables calc'!$F$24:$F$539=1)/('Tables calc'!$F$24:$F$539=1)*(ROW('Tables calc'!$F$24:$F$539)-ROW('Tables calc'!$F$23)),I84))))))</f>
        <v/>
      </c>
      <c r="E84" s="601" t="str">
        <f t="shared" si="12"/>
        <v/>
      </c>
      <c r="F84" s="602" t="str" cm="1">
        <f t="array" ref="F84">IF(I84='Tables calc'!$D$1+1,'Tables calc'!$H$23,IF(I84='Tables calc'!$D$1+2,'Tables calc'!$H$25,IF(E83="Box 2","",IF(F83="","",INDEX('Tables calc'!$D$24:$D$539,_xlfn.AGGREGATE(15,3,('Tables calc'!$F$24:$F$539=1)/('Tables calc'!$F$24:$F$539=1)*(ROW('Tables calc'!$F$24:$F$539)-ROW('Tables calc'!$F$23)),I84))))))</f>
        <v/>
      </c>
      <c r="G84" s="599" t="str">
        <f t="shared" si="13"/>
        <v/>
      </c>
      <c r="H84" s="600" t="str" cm="1">
        <f t="array" ref="H84">IF(I84='Tables calc'!$D$1+1,"*",IF(I84='Tables calc'!$D$1+2,'Tables calc'!$H$26,IF(E83="Box 2","",IF(F83="","",INDEX('Tables calc'!$E$24:$E$539,_xlfn.AGGREGATE(15,3,('Tables calc'!$F$24:$F$539=1)/('Tables calc'!$F$24:$F$539=1)*(ROW('Tables calc'!$F$24:$F$539)-ROW('Tables calc'!$F$23)),I84))))))</f>
        <v/>
      </c>
      <c r="I84" s="69">
        <v>83</v>
      </c>
      <c r="J84" s="69" t="str">
        <f t="shared" si="14"/>
        <v/>
      </c>
      <c r="K84" s="69" t="str">
        <f t="shared" si="15"/>
        <v/>
      </c>
      <c r="L84" s="69" t="str">
        <f t="shared" si="16"/>
        <v/>
      </c>
      <c r="M84" s="69" t="str">
        <f t="shared" si="17"/>
        <v/>
      </c>
      <c r="N84" s="69" t="str">
        <f t="shared" si="18"/>
        <v/>
      </c>
      <c r="O84" s="69" t="str">
        <f t="shared" si="19"/>
        <v/>
      </c>
      <c r="P84" s="69" t="str">
        <f t="shared" si="20"/>
        <v/>
      </c>
      <c r="Q84" s="69" t="str">
        <f t="shared" si="21"/>
        <v/>
      </c>
    </row>
    <row r="85" spans="1:17" x14ac:dyDescent="0.3">
      <c r="A85" s="598" t="str" cm="1">
        <f t="array" ref="A85">IF(I85='Tables calc'!$D$1+1,"FTE Reduction Exceptions:",IF(I85='Tables calc'!$D$1+2,"Totals:",IF(A84="Totals:","",IF(A84="","",INDEX('Tables calc'!$A$24:$A$539,_xlfn.AGGREGATE(15,3,('Tables calc'!$F$24:$F$539=1)/('Tables calc'!$F$24:$F$539=1)*(ROW('Tables calc'!$F$24:$F$539)-ROW('Tables calc'!$F$23)),I85))))))</f>
        <v/>
      </c>
      <c r="B85" s="598" t="str" cm="1">
        <f t="array" ref="B85">IF(I85='Tables calc'!$D$1+1,"#",IF(I85='Tables calc'!$D$1+2,"#",IF(B84="#","",IF(B84="","",INDEX('Tables calc'!$B$24:$B$539,_xlfn.AGGREGATE(15,3,('Tables calc'!$F$24:$F$539=1)/('Tables calc'!$F$24:$F$539=1)*(ROW('Tables calc'!$F$24:$F$539)-ROW('Tables calc'!$F$23)),I85))))))</f>
        <v/>
      </c>
      <c r="C85" s="599" t="str">
        <f t="shared" si="11"/>
        <v/>
      </c>
      <c r="D85" s="600" t="str" cm="1">
        <f t="array" ref="D85">IF(I85='Tables calc'!$D$1+1,"*",IF(I85='Tables calc'!$D$1+2,'Tables calc'!$H$24,IF(D84='Tables calc'!$H$24,"",IF(D84="","",INDEX('Tables calc'!$C$24:$C$539,_xlfn.AGGREGATE(15,3,('Tables calc'!$F$24:$F$539=1)/('Tables calc'!$F$24:$F$539=1)*(ROW('Tables calc'!$F$24:$F$539)-ROW('Tables calc'!$F$23)),I85))))))</f>
        <v/>
      </c>
      <c r="E85" s="601" t="str">
        <f t="shared" si="12"/>
        <v/>
      </c>
      <c r="F85" s="602" t="str" cm="1">
        <f t="array" ref="F85">IF(I85='Tables calc'!$D$1+1,'Tables calc'!$H$23,IF(I85='Tables calc'!$D$1+2,'Tables calc'!$H$25,IF(E84="Box 2","",IF(F84="","",INDEX('Tables calc'!$D$24:$D$539,_xlfn.AGGREGATE(15,3,('Tables calc'!$F$24:$F$539=1)/('Tables calc'!$F$24:$F$539=1)*(ROW('Tables calc'!$F$24:$F$539)-ROW('Tables calc'!$F$23)),I85))))))</f>
        <v/>
      </c>
      <c r="G85" s="599" t="str">
        <f t="shared" si="13"/>
        <v/>
      </c>
      <c r="H85" s="600" t="str" cm="1">
        <f t="array" ref="H85">IF(I85='Tables calc'!$D$1+1,"*",IF(I85='Tables calc'!$D$1+2,'Tables calc'!$H$26,IF(E84="Box 2","",IF(F84="","",INDEX('Tables calc'!$E$24:$E$539,_xlfn.AGGREGATE(15,3,('Tables calc'!$F$24:$F$539=1)/('Tables calc'!$F$24:$F$539=1)*(ROW('Tables calc'!$F$24:$F$539)-ROW('Tables calc'!$F$23)),I85))))))</f>
        <v/>
      </c>
      <c r="I85" s="69">
        <v>84</v>
      </c>
      <c r="J85" s="69" t="str">
        <f t="shared" si="14"/>
        <v/>
      </c>
      <c r="K85" s="69" t="str">
        <f t="shared" si="15"/>
        <v/>
      </c>
      <c r="L85" s="69" t="str">
        <f t="shared" si="16"/>
        <v/>
      </c>
      <c r="M85" s="69" t="str">
        <f t="shared" si="17"/>
        <v/>
      </c>
      <c r="N85" s="69" t="str">
        <f t="shared" si="18"/>
        <v/>
      </c>
      <c r="O85" s="69" t="str">
        <f t="shared" si="19"/>
        <v/>
      </c>
      <c r="P85" s="69" t="str">
        <f t="shared" si="20"/>
        <v/>
      </c>
      <c r="Q85" s="69" t="str">
        <f t="shared" si="21"/>
        <v/>
      </c>
    </row>
    <row r="86" spans="1:17" x14ac:dyDescent="0.3">
      <c r="A86" s="598" t="str" cm="1">
        <f t="array" ref="A86">IF(I86='Tables calc'!$D$1+1,"FTE Reduction Exceptions:",IF(I86='Tables calc'!$D$1+2,"Totals:",IF(A85="Totals:","",IF(A85="","",INDEX('Tables calc'!$A$24:$A$539,_xlfn.AGGREGATE(15,3,('Tables calc'!$F$24:$F$539=1)/('Tables calc'!$F$24:$F$539=1)*(ROW('Tables calc'!$F$24:$F$539)-ROW('Tables calc'!$F$23)),I86))))))</f>
        <v/>
      </c>
      <c r="B86" s="598" t="str" cm="1">
        <f t="array" ref="B86">IF(I86='Tables calc'!$D$1+1,"#",IF(I86='Tables calc'!$D$1+2,"#",IF(B85="#","",IF(B85="","",INDEX('Tables calc'!$B$24:$B$539,_xlfn.AGGREGATE(15,3,('Tables calc'!$F$24:$F$539=1)/('Tables calc'!$F$24:$F$539=1)*(ROW('Tables calc'!$F$24:$F$539)-ROW('Tables calc'!$F$23)),I86))))))</f>
        <v/>
      </c>
      <c r="C86" s="599" t="str">
        <f t="shared" si="11"/>
        <v/>
      </c>
      <c r="D86" s="600" t="str" cm="1">
        <f t="array" ref="D86">IF(I86='Tables calc'!$D$1+1,"*",IF(I86='Tables calc'!$D$1+2,'Tables calc'!$H$24,IF(D85='Tables calc'!$H$24,"",IF(D85="","",INDEX('Tables calc'!$C$24:$C$539,_xlfn.AGGREGATE(15,3,('Tables calc'!$F$24:$F$539=1)/('Tables calc'!$F$24:$F$539=1)*(ROW('Tables calc'!$F$24:$F$539)-ROW('Tables calc'!$F$23)),I86))))))</f>
        <v/>
      </c>
      <c r="E86" s="601" t="str">
        <f t="shared" si="12"/>
        <v/>
      </c>
      <c r="F86" s="602" t="str" cm="1">
        <f t="array" ref="F86">IF(I86='Tables calc'!$D$1+1,'Tables calc'!$H$23,IF(I86='Tables calc'!$D$1+2,'Tables calc'!$H$25,IF(E85="Box 2","",IF(F85="","",INDEX('Tables calc'!$D$24:$D$539,_xlfn.AGGREGATE(15,3,('Tables calc'!$F$24:$F$539=1)/('Tables calc'!$F$24:$F$539=1)*(ROW('Tables calc'!$F$24:$F$539)-ROW('Tables calc'!$F$23)),I86))))))</f>
        <v/>
      </c>
      <c r="G86" s="599" t="str">
        <f t="shared" si="13"/>
        <v/>
      </c>
      <c r="H86" s="600" t="str" cm="1">
        <f t="array" ref="H86">IF(I86='Tables calc'!$D$1+1,"*",IF(I86='Tables calc'!$D$1+2,'Tables calc'!$H$26,IF(E85="Box 2","",IF(F85="","",INDEX('Tables calc'!$E$24:$E$539,_xlfn.AGGREGATE(15,3,('Tables calc'!$F$24:$F$539=1)/('Tables calc'!$F$24:$F$539=1)*(ROW('Tables calc'!$F$24:$F$539)-ROW('Tables calc'!$F$23)),I86))))))</f>
        <v/>
      </c>
      <c r="I86" s="69">
        <v>85</v>
      </c>
      <c r="J86" s="69" t="str">
        <f t="shared" si="14"/>
        <v/>
      </c>
      <c r="K86" s="69" t="str">
        <f t="shared" si="15"/>
        <v/>
      </c>
      <c r="L86" s="69" t="str">
        <f t="shared" si="16"/>
        <v/>
      </c>
      <c r="M86" s="69" t="str">
        <f t="shared" si="17"/>
        <v/>
      </c>
      <c r="N86" s="69" t="str">
        <f t="shared" si="18"/>
        <v/>
      </c>
      <c r="O86" s="69" t="str">
        <f t="shared" si="19"/>
        <v/>
      </c>
      <c r="P86" s="69" t="str">
        <f t="shared" si="20"/>
        <v/>
      </c>
      <c r="Q86" s="69" t="str">
        <f t="shared" si="21"/>
        <v/>
      </c>
    </row>
    <row r="87" spans="1:17" x14ac:dyDescent="0.3">
      <c r="A87" s="598" t="str" cm="1">
        <f t="array" ref="A87">IF(I87='Tables calc'!$D$1+1,"FTE Reduction Exceptions:",IF(I87='Tables calc'!$D$1+2,"Totals:",IF(A86="Totals:","",IF(A86="","",INDEX('Tables calc'!$A$24:$A$539,_xlfn.AGGREGATE(15,3,('Tables calc'!$F$24:$F$539=1)/('Tables calc'!$F$24:$F$539=1)*(ROW('Tables calc'!$F$24:$F$539)-ROW('Tables calc'!$F$23)),I87))))))</f>
        <v/>
      </c>
      <c r="B87" s="598" t="str" cm="1">
        <f t="array" ref="B87">IF(I87='Tables calc'!$D$1+1,"#",IF(I87='Tables calc'!$D$1+2,"#",IF(B86="#","",IF(B86="","",INDEX('Tables calc'!$B$24:$B$539,_xlfn.AGGREGATE(15,3,('Tables calc'!$F$24:$F$539=1)/('Tables calc'!$F$24:$F$539=1)*(ROW('Tables calc'!$F$24:$F$539)-ROW('Tables calc'!$F$23)),I87))))))</f>
        <v/>
      </c>
      <c r="C87" s="599" t="str">
        <f t="shared" si="11"/>
        <v/>
      </c>
      <c r="D87" s="600" t="str" cm="1">
        <f t="array" ref="D87">IF(I87='Tables calc'!$D$1+1,"*",IF(I87='Tables calc'!$D$1+2,'Tables calc'!$H$24,IF(D86='Tables calc'!$H$24,"",IF(D86="","",INDEX('Tables calc'!$C$24:$C$539,_xlfn.AGGREGATE(15,3,('Tables calc'!$F$24:$F$539=1)/('Tables calc'!$F$24:$F$539=1)*(ROW('Tables calc'!$F$24:$F$539)-ROW('Tables calc'!$F$23)),I87))))))</f>
        <v/>
      </c>
      <c r="E87" s="601" t="str">
        <f t="shared" si="12"/>
        <v/>
      </c>
      <c r="F87" s="602" t="str" cm="1">
        <f t="array" ref="F87">IF(I87='Tables calc'!$D$1+1,'Tables calc'!$H$23,IF(I87='Tables calc'!$D$1+2,'Tables calc'!$H$25,IF(E86="Box 2","",IF(F86="","",INDEX('Tables calc'!$D$24:$D$539,_xlfn.AGGREGATE(15,3,('Tables calc'!$F$24:$F$539=1)/('Tables calc'!$F$24:$F$539=1)*(ROW('Tables calc'!$F$24:$F$539)-ROW('Tables calc'!$F$23)),I87))))))</f>
        <v/>
      </c>
      <c r="G87" s="599" t="str">
        <f t="shared" si="13"/>
        <v/>
      </c>
      <c r="H87" s="600" t="str" cm="1">
        <f t="array" ref="H87">IF(I87='Tables calc'!$D$1+1,"*",IF(I87='Tables calc'!$D$1+2,'Tables calc'!$H$26,IF(E86="Box 2","",IF(F86="","",INDEX('Tables calc'!$E$24:$E$539,_xlfn.AGGREGATE(15,3,('Tables calc'!$F$24:$F$539=1)/('Tables calc'!$F$24:$F$539=1)*(ROW('Tables calc'!$F$24:$F$539)-ROW('Tables calc'!$F$23)),I87))))))</f>
        <v/>
      </c>
      <c r="I87" s="69">
        <v>86</v>
      </c>
      <c r="J87" s="69" t="str">
        <f t="shared" si="14"/>
        <v/>
      </c>
      <c r="K87" s="69" t="str">
        <f t="shared" si="15"/>
        <v/>
      </c>
      <c r="L87" s="69" t="str">
        <f t="shared" si="16"/>
        <v/>
      </c>
      <c r="M87" s="69" t="str">
        <f t="shared" si="17"/>
        <v/>
      </c>
      <c r="N87" s="69" t="str">
        <f t="shared" si="18"/>
        <v/>
      </c>
      <c r="O87" s="69" t="str">
        <f t="shared" si="19"/>
        <v/>
      </c>
      <c r="P87" s="69" t="str">
        <f t="shared" si="20"/>
        <v/>
      </c>
      <c r="Q87" s="69" t="str">
        <f t="shared" si="21"/>
        <v/>
      </c>
    </row>
    <row r="88" spans="1:17" x14ac:dyDescent="0.3">
      <c r="A88" s="598" t="str" cm="1">
        <f t="array" ref="A88">IF(I88='Tables calc'!$D$1+1,"FTE Reduction Exceptions:",IF(I88='Tables calc'!$D$1+2,"Totals:",IF(A87="Totals:","",IF(A87="","",INDEX('Tables calc'!$A$24:$A$539,_xlfn.AGGREGATE(15,3,('Tables calc'!$F$24:$F$539=1)/('Tables calc'!$F$24:$F$539=1)*(ROW('Tables calc'!$F$24:$F$539)-ROW('Tables calc'!$F$23)),I88))))))</f>
        <v/>
      </c>
      <c r="B88" s="598" t="str" cm="1">
        <f t="array" ref="B88">IF(I88='Tables calc'!$D$1+1,"#",IF(I88='Tables calc'!$D$1+2,"#",IF(B87="#","",IF(B87="","",INDEX('Tables calc'!$B$24:$B$539,_xlfn.AGGREGATE(15,3,('Tables calc'!$F$24:$F$539=1)/('Tables calc'!$F$24:$F$539=1)*(ROW('Tables calc'!$F$24:$F$539)-ROW('Tables calc'!$F$23)),I88))))))</f>
        <v/>
      </c>
      <c r="C88" s="599" t="str">
        <f t="shared" si="11"/>
        <v/>
      </c>
      <c r="D88" s="600" t="str" cm="1">
        <f t="array" ref="D88">IF(I88='Tables calc'!$D$1+1,"*",IF(I88='Tables calc'!$D$1+2,'Tables calc'!$H$24,IF(D87='Tables calc'!$H$24,"",IF(D87="","",INDEX('Tables calc'!$C$24:$C$539,_xlfn.AGGREGATE(15,3,('Tables calc'!$F$24:$F$539=1)/('Tables calc'!$F$24:$F$539=1)*(ROW('Tables calc'!$F$24:$F$539)-ROW('Tables calc'!$F$23)),I88))))))</f>
        <v/>
      </c>
      <c r="E88" s="601" t="str">
        <f t="shared" si="12"/>
        <v/>
      </c>
      <c r="F88" s="602" t="str" cm="1">
        <f t="array" ref="F88">IF(I88='Tables calc'!$D$1+1,'Tables calc'!$H$23,IF(I88='Tables calc'!$D$1+2,'Tables calc'!$H$25,IF(E87="Box 2","",IF(F87="","",INDEX('Tables calc'!$D$24:$D$539,_xlfn.AGGREGATE(15,3,('Tables calc'!$F$24:$F$539=1)/('Tables calc'!$F$24:$F$539=1)*(ROW('Tables calc'!$F$24:$F$539)-ROW('Tables calc'!$F$23)),I88))))))</f>
        <v/>
      </c>
      <c r="G88" s="599" t="str">
        <f t="shared" si="13"/>
        <v/>
      </c>
      <c r="H88" s="600" t="str" cm="1">
        <f t="array" ref="H88">IF(I88='Tables calc'!$D$1+1,"*",IF(I88='Tables calc'!$D$1+2,'Tables calc'!$H$26,IF(E87="Box 2","",IF(F87="","",INDEX('Tables calc'!$E$24:$E$539,_xlfn.AGGREGATE(15,3,('Tables calc'!$F$24:$F$539=1)/('Tables calc'!$F$24:$F$539=1)*(ROW('Tables calc'!$F$24:$F$539)-ROW('Tables calc'!$F$23)),I88))))))</f>
        <v/>
      </c>
      <c r="I88" s="69">
        <v>87</v>
      </c>
      <c r="J88" s="69" t="str">
        <f t="shared" si="14"/>
        <v/>
      </c>
      <c r="K88" s="69" t="str">
        <f t="shared" si="15"/>
        <v/>
      </c>
      <c r="L88" s="69" t="str">
        <f t="shared" si="16"/>
        <v/>
      </c>
      <c r="M88" s="69" t="str">
        <f t="shared" si="17"/>
        <v/>
      </c>
      <c r="N88" s="69" t="str">
        <f t="shared" si="18"/>
        <v/>
      </c>
      <c r="O88" s="69" t="str">
        <f t="shared" si="19"/>
        <v/>
      </c>
      <c r="P88" s="69" t="str">
        <f t="shared" si="20"/>
        <v/>
      </c>
      <c r="Q88" s="69" t="str">
        <f t="shared" si="21"/>
        <v/>
      </c>
    </row>
    <row r="89" spans="1:17" x14ac:dyDescent="0.3">
      <c r="A89" s="598" t="str" cm="1">
        <f t="array" ref="A89">IF(I89='Tables calc'!$D$1+1,"FTE Reduction Exceptions:",IF(I89='Tables calc'!$D$1+2,"Totals:",IF(A88="Totals:","",IF(A88="","",INDEX('Tables calc'!$A$24:$A$539,_xlfn.AGGREGATE(15,3,('Tables calc'!$F$24:$F$539=1)/('Tables calc'!$F$24:$F$539=1)*(ROW('Tables calc'!$F$24:$F$539)-ROW('Tables calc'!$F$23)),I89))))))</f>
        <v/>
      </c>
      <c r="B89" s="598" t="str" cm="1">
        <f t="array" ref="B89">IF(I89='Tables calc'!$D$1+1,"#",IF(I89='Tables calc'!$D$1+2,"#",IF(B88="#","",IF(B88="","",INDEX('Tables calc'!$B$24:$B$539,_xlfn.AGGREGATE(15,3,('Tables calc'!$F$24:$F$539=1)/('Tables calc'!$F$24:$F$539=1)*(ROW('Tables calc'!$F$24:$F$539)-ROW('Tables calc'!$F$23)),I89))))))</f>
        <v/>
      </c>
      <c r="C89" s="599" t="str">
        <f t="shared" si="11"/>
        <v/>
      </c>
      <c r="D89" s="600" t="str" cm="1">
        <f t="array" ref="D89">IF(I89='Tables calc'!$D$1+1,"*",IF(I89='Tables calc'!$D$1+2,'Tables calc'!$H$24,IF(D88='Tables calc'!$H$24,"",IF(D88="","",INDEX('Tables calc'!$C$24:$C$539,_xlfn.AGGREGATE(15,3,('Tables calc'!$F$24:$F$539=1)/('Tables calc'!$F$24:$F$539=1)*(ROW('Tables calc'!$F$24:$F$539)-ROW('Tables calc'!$F$23)),I89))))))</f>
        <v/>
      </c>
      <c r="E89" s="601" t="str">
        <f t="shared" si="12"/>
        <v/>
      </c>
      <c r="F89" s="602" t="str" cm="1">
        <f t="array" ref="F89">IF(I89='Tables calc'!$D$1+1,'Tables calc'!$H$23,IF(I89='Tables calc'!$D$1+2,'Tables calc'!$H$25,IF(E88="Box 2","",IF(F88="","",INDEX('Tables calc'!$D$24:$D$539,_xlfn.AGGREGATE(15,3,('Tables calc'!$F$24:$F$539=1)/('Tables calc'!$F$24:$F$539=1)*(ROW('Tables calc'!$F$24:$F$539)-ROW('Tables calc'!$F$23)),I89))))))</f>
        <v/>
      </c>
      <c r="G89" s="599" t="str">
        <f t="shared" si="13"/>
        <v/>
      </c>
      <c r="H89" s="600" t="str" cm="1">
        <f t="array" ref="H89">IF(I89='Tables calc'!$D$1+1,"*",IF(I89='Tables calc'!$D$1+2,'Tables calc'!$H$26,IF(E88="Box 2","",IF(F88="","",INDEX('Tables calc'!$E$24:$E$539,_xlfn.AGGREGATE(15,3,('Tables calc'!$F$24:$F$539=1)/('Tables calc'!$F$24:$F$539=1)*(ROW('Tables calc'!$F$24:$F$539)-ROW('Tables calc'!$F$23)),I89))))))</f>
        <v/>
      </c>
      <c r="I89" s="69">
        <v>88</v>
      </c>
      <c r="J89" s="69" t="str">
        <f t="shared" si="14"/>
        <v/>
      </c>
      <c r="K89" s="69" t="str">
        <f t="shared" si="15"/>
        <v/>
      </c>
      <c r="L89" s="69" t="str">
        <f t="shared" si="16"/>
        <v/>
      </c>
      <c r="M89" s="69" t="str">
        <f t="shared" si="17"/>
        <v/>
      </c>
      <c r="N89" s="69" t="str">
        <f t="shared" si="18"/>
        <v/>
      </c>
      <c r="O89" s="69" t="str">
        <f t="shared" si="19"/>
        <v/>
      </c>
      <c r="P89" s="69" t="str">
        <f t="shared" si="20"/>
        <v/>
      </c>
      <c r="Q89" s="69" t="str">
        <f t="shared" si="21"/>
        <v/>
      </c>
    </row>
    <row r="90" spans="1:17" x14ac:dyDescent="0.3">
      <c r="A90" s="598" t="str" cm="1">
        <f t="array" ref="A90">IF(I90='Tables calc'!$D$1+1,"FTE Reduction Exceptions:",IF(I90='Tables calc'!$D$1+2,"Totals:",IF(A89="Totals:","",IF(A89="","",INDEX('Tables calc'!$A$24:$A$539,_xlfn.AGGREGATE(15,3,('Tables calc'!$F$24:$F$539=1)/('Tables calc'!$F$24:$F$539=1)*(ROW('Tables calc'!$F$24:$F$539)-ROW('Tables calc'!$F$23)),I90))))))</f>
        <v/>
      </c>
      <c r="B90" s="598" t="str" cm="1">
        <f t="array" ref="B90">IF(I90='Tables calc'!$D$1+1,"#",IF(I90='Tables calc'!$D$1+2,"#",IF(B89="#","",IF(B89="","",INDEX('Tables calc'!$B$24:$B$539,_xlfn.AGGREGATE(15,3,('Tables calc'!$F$24:$F$539=1)/('Tables calc'!$F$24:$F$539=1)*(ROW('Tables calc'!$F$24:$F$539)-ROW('Tables calc'!$F$23)),I90))))))</f>
        <v/>
      </c>
      <c r="C90" s="599" t="str">
        <f t="shared" si="11"/>
        <v/>
      </c>
      <c r="D90" s="600" t="str" cm="1">
        <f t="array" ref="D90">IF(I90='Tables calc'!$D$1+1,"*",IF(I90='Tables calc'!$D$1+2,'Tables calc'!$H$24,IF(D89='Tables calc'!$H$24,"",IF(D89="","",INDEX('Tables calc'!$C$24:$C$539,_xlfn.AGGREGATE(15,3,('Tables calc'!$F$24:$F$539=1)/('Tables calc'!$F$24:$F$539=1)*(ROW('Tables calc'!$F$24:$F$539)-ROW('Tables calc'!$F$23)),I90))))))</f>
        <v/>
      </c>
      <c r="E90" s="601" t="str">
        <f t="shared" si="12"/>
        <v/>
      </c>
      <c r="F90" s="602" t="str" cm="1">
        <f t="array" ref="F90">IF(I90='Tables calc'!$D$1+1,'Tables calc'!$H$23,IF(I90='Tables calc'!$D$1+2,'Tables calc'!$H$25,IF(E89="Box 2","",IF(F89="","",INDEX('Tables calc'!$D$24:$D$539,_xlfn.AGGREGATE(15,3,('Tables calc'!$F$24:$F$539=1)/('Tables calc'!$F$24:$F$539=1)*(ROW('Tables calc'!$F$24:$F$539)-ROW('Tables calc'!$F$23)),I90))))))</f>
        <v/>
      </c>
      <c r="G90" s="599" t="str">
        <f t="shared" si="13"/>
        <v/>
      </c>
      <c r="H90" s="600" t="str" cm="1">
        <f t="array" ref="H90">IF(I90='Tables calc'!$D$1+1,"*",IF(I90='Tables calc'!$D$1+2,'Tables calc'!$H$26,IF(E89="Box 2","",IF(F89="","",INDEX('Tables calc'!$E$24:$E$539,_xlfn.AGGREGATE(15,3,('Tables calc'!$F$24:$F$539=1)/('Tables calc'!$F$24:$F$539=1)*(ROW('Tables calc'!$F$24:$F$539)-ROW('Tables calc'!$F$23)),I90))))))</f>
        <v/>
      </c>
      <c r="I90" s="69">
        <v>89</v>
      </c>
      <c r="J90" s="69" t="str">
        <f t="shared" si="14"/>
        <v/>
      </c>
      <c r="K90" s="69" t="str">
        <f t="shared" si="15"/>
        <v/>
      </c>
      <c r="L90" s="69" t="str">
        <f t="shared" si="16"/>
        <v/>
      </c>
      <c r="M90" s="69" t="str">
        <f t="shared" si="17"/>
        <v/>
      </c>
      <c r="N90" s="69" t="str">
        <f t="shared" si="18"/>
        <v/>
      </c>
      <c r="O90" s="69" t="str">
        <f t="shared" si="19"/>
        <v/>
      </c>
      <c r="P90" s="69" t="str">
        <f t="shared" si="20"/>
        <v/>
      </c>
      <c r="Q90" s="69" t="str">
        <f t="shared" si="21"/>
        <v/>
      </c>
    </row>
    <row r="91" spans="1:17" x14ac:dyDescent="0.3">
      <c r="A91" s="598" t="str" cm="1">
        <f t="array" ref="A91">IF(I91='Tables calc'!$D$1+1,"FTE Reduction Exceptions:",IF(I91='Tables calc'!$D$1+2,"Totals:",IF(A90="Totals:","",IF(A90="","",INDEX('Tables calc'!$A$24:$A$539,_xlfn.AGGREGATE(15,3,('Tables calc'!$F$24:$F$539=1)/('Tables calc'!$F$24:$F$539=1)*(ROW('Tables calc'!$F$24:$F$539)-ROW('Tables calc'!$F$23)),I91))))))</f>
        <v/>
      </c>
      <c r="B91" s="598" t="str" cm="1">
        <f t="array" ref="B91">IF(I91='Tables calc'!$D$1+1,"#",IF(I91='Tables calc'!$D$1+2,"#",IF(B90="#","",IF(B90="","",INDEX('Tables calc'!$B$24:$B$539,_xlfn.AGGREGATE(15,3,('Tables calc'!$F$24:$F$539=1)/('Tables calc'!$F$24:$F$539=1)*(ROW('Tables calc'!$F$24:$F$539)-ROW('Tables calc'!$F$23)),I91))))))</f>
        <v/>
      </c>
      <c r="C91" s="599" t="str">
        <f t="shared" si="11"/>
        <v/>
      </c>
      <c r="D91" s="600" t="str" cm="1">
        <f t="array" ref="D91">IF(I91='Tables calc'!$D$1+1,"*",IF(I91='Tables calc'!$D$1+2,'Tables calc'!$H$24,IF(D90='Tables calc'!$H$24,"",IF(D90="","",INDEX('Tables calc'!$C$24:$C$539,_xlfn.AGGREGATE(15,3,('Tables calc'!$F$24:$F$539=1)/('Tables calc'!$F$24:$F$539=1)*(ROW('Tables calc'!$F$24:$F$539)-ROW('Tables calc'!$F$23)),I91))))))</f>
        <v/>
      </c>
      <c r="E91" s="601" t="str">
        <f t="shared" si="12"/>
        <v/>
      </c>
      <c r="F91" s="602" t="str" cm="1">
        <f t="array" ref="F91">IF(I91='Tables calc'!$D$1+1,'Tables calc'!$H$23,IF(I91='Tables calc'!$D$1+2,'Tables calc'!$H$25,IF(E90="Box 2","",IF(F90="","",INDEX('Tables calc'!$D$24:$D$539,_xlfn.AGGREGATE(15,3,('Tables calc'!$F$24:$F$539=1)/('Tables calc'!$F$24:$F$539=1)*(ROW('Tables calc'!$F$24:$F$539)-ROW('Tables calc'!$F$23)),I91))))))</f>
        <v/>
      </c>
      <c r="G91" s="599" t="str">
        <f t="shared" si="13"/>
        <v/>
      </c>
      <c r="H91" s="600" t="str" cm="1">
        <f t="array" ref="H91">IF(I91='Tables calc'!$D$1+1,"*",IF(I91='Tables calc'!$D$1+2,'Tables calc'!$H$26,IF(E90="Box 2","",IF(F90="","",INDEX('Tables calc'!$E$24:$E$539,_xlfn.AGGREGATE(15,3,('Tables calc'!$F$24:$F$539=1)/('Tables calc'!$F$24:$F$539=1)*(ROW('Tables calc'!$F$24:$F$539)-ROW('Tables calc'!$F$23)),I91))))))</f>
        <v/>
      </c>
      <c r="I91" s="69">
        <v>90</v>
      </c>
      <c r="J91" s="69" t="str">
        <f t="shared" si="14"/>
        <v/>
      </c>
      <c r="K91" s="69" t="str">
        <f t="shared" si="15"/>
        <v/>
      </c>
      <c r="L91" s="69" t="str">
        <f t="shared" si="16"/>
        <v/>
      </c>
      <c r="M91" s="69" t="str">
        <f t="shared" si="17"/>
        <v/>
      </c>
      <c r="N91" s="69" t="str">
        <f t="shared" si="18"/>
        <v/>
      </c>
      <c r="O91" s="69" t="str">
        <f t="shared" si="19"/>
        <v/>
      </c>
      <c r="P91" s="69" t="str">
        <f t="shared" si="20"/>
        <v/>
      </c>
      <c r="Q91" s="69" t="str">
        <f t="shared" si="21"/>
        <v/>
      </c>
    </row>
    <row r="92" spans="1:17" x14ac:dyDescent="0.3">
      <c r="A92" s="598" t="str" cm="1">
        <f t="array" ref="A92">IF(I92='Tables calc'!$D$1+1,"FTE Reduction Exceptions:",IF(I92='Tables calc'!$D$1+2,"Totals:",IF(A91="Totals:","",IF(A91="","",INDEX('Tables calc'!$A$24:$A$539,_xlfn.AGGREGATE(15,3,('Tables calc'!$F$24:$F$539=1)/('Tables calc'!$F$24:$F$539=1)*(ROW('Tables calc'!$F$24:$F$539)-ROW('Tables calc'!$F$23)),I92))))))</f>
        <v/>
      </c>
      <c r="B92" s="598" t="str" cm="1">
        <f t="array" ref="B92">IF(I92='Tables calc'!$D$1+1,"#",IF(I92='Tables calc'!$D$1+2,"#",IF(B91="#","",IF(B91="","",INDEX('Tables calc'!$B$24:$B$539,_xlfn.AGGREGATE(15,3,('Tables calc'!$F$24:$F$539=1)/('Tables calc'!$F$24:$F$539=1)*(ROW('Tables calc'!$F$24:$F$539)-ROW('Tables calc'!$F$23)),I92))))))</f>
        <v/>
      </c>
      <c r="C92" s="599" t="str">
        <f t="shared" si="11"/>
        <v/>
      </c>
      <c r="D92" s="600" t="str" cm="1">
        <f t="array" ref="D92">IF(I92='Tables calc'!$D$1+1,"*",IF(I92='Tables calc'!$D$1+2,'Tables calc'!$H$24,IF(D91='Tables calc'!$H$24,"",IF(D91="","",INDEX('Tables calc'!$C$24:$C$539,_xlfn.AGGREGATE(15,3,('Tables calc'!$F$24:$F$539=1)/('Tables calc'!$F$24:$F$539=1)*(ROW('Tables calc'!$F$24:$F$539)-ROW('Tables calc'!$F$23)),I92))))))</f>
        <v/>
      </c>
      <c r="E92" s="601" t="str">
        <f t="shared" si="12"/>
        <v/>
      </c>
      <c r="F92" s="602" t="str" cm="1">
        <f t="array" ref="F92">IF(I92='Tables calc'!$D$1+1,'Tables calc'!$H$23,IF(I92='Tables calc'!$D$1+2,'Tables calc'!$H$25,IF(E91="Box 2","",IF(F91="","",INDEX('Tables calc'!$D$24:$D$539,_xlfn.AGGREGATE(15,3,('Tables calc'!$F$24:$F$539=1)/('Tables calc'!$F$24:$F$539=1)*(ROW('Tables calc'!$F$24:$F$539)-ROW('Tables calc'!$F$23)),I92))))))</f>
        <v/>
      </c>
      <c r="G92" s="599" t="str">
        <f t="shared" si="13"/>
        <v/>
      </c>
      <c r="H92" s="600" t="str" cm="1">
        <f t="array" ref="H92">IF(I92='Tables calc'!$D$1+1,"*",IF(I92='Tables calc'!$D$1+2,'Tables calc'!$H$26,IF(E91="Box 2","",IF(F91="","",INDEX('Tables calc'!$E$24:$E$539,_xlfn.AGGREGATE(15,3,('Tables calc'!$F$24:$F$539=1)/('Tables calc'!$F$24:$F$539=1)*(ROW('Tables calc'!$F$24:$F$539)-ROW('Tables calc'!$F$23)),I92))))))</f>
        <v/>
      </c>
      <c r="I92" s="69">
        <v>91</v>
      </c>
      <c r="J92" s="69" t="str">
        <f t="shared" si="14"/>
        <v/>
      </c>
      <c r="K92" s="69" t="str">
        <f t="shared" si="15"/>
        <v/>
      </c>
      <c r="L92" s="69" t="str">
        <f t="shared" si="16"/>
        <v/>
      </c>
      <c r="M92" s="69" t="str">
        <f t="shared" si="17"/>
        <v/>
      </c>
      <c r="N92" s="69" t="str">
        <f t="shared" si="18"/>
        <v/>
      </c>
      <c r="O92" s="69" t="str">
        <f t="shared" si="19"/>
        <v/>
      </c>
      <c r="P92" s="69" t="str">
        <f t="shared" si="20"/>
        <v/>
      </c>
      <c r="Q92" s="69" t="str">
        <f t="shared" si="21"/>
        <v/>
      </c>
    </row>
    <row r="93" spans="1:17" x14ac:dyDescent="0.3">
      <c r="A93" s="598" t="str" cm="1">
        <f t="array" ref="A93">IF(I93='Tables calc'!$D$1+1,"FTE Reduction Exceptions:",IF(I93='Tables calc'!$D$1+2,"Totals:",IF(A92="Totals:","",IF(A92="","",INDEX('Tables calc'!$A$24:$A$539,_xlfn.AGGREGATE(15,3,('Tables calc'!$F$24:$F$539=1)/('Tables calc'!$F$24:$F$539=1)*(ROW('Tables calc'!$F$24:$F$539)-ROW('Tables calc'!$F$23)),I93))))))</f>
        <v/>
      </c>
      <c r="B93" s="598" t="str" cm="1">
        <f t="array" ref="B93">IF(I93='Tables calc'!$D$1+1,"#",IF(I93='Tables calc'!$D$1+2,"#",IF(B92="#","",IF(B92="","",INDEX('Tables calc'!$B$24:$B$539,_xlfn.AGGREGATE(15,3,('Tables calc'!$F$24:$F$539=1)/('Tables calc'!$F$24:$F$539=1)*(ROW('Tables calc'!$F$24:$F$539)-ROW('Tables calc'!$F$23)),I93))))))</f>
        <v/>
      </c>
      <c r="C93" s="599" t="str">
        <f t="shared" si="11"/>
        <v/>
      </c>
      <c r="D93" s="600" t="str" cm="1">
        <f t="array" ref="D93">IF(I93='Tables calc'!$D$1+1,"*",IF(I93='Tables calc'!$D$1+2,'Tables calc'!$H$24,IF(D92='Tables calc'!$H$24,"",IF(D92="","",INDEX('Tables calc'!$C$24:$C$539,_xlfn.AGGREGATE(15,3,('Tables calc'!$F$24:$F$539=1)/('Tables calc'!$F$24:$F$539=1)*(ROW('Tables calc'!$F$24:$F$539)-ROW('Tables calc'!$F$23)),I93))))))</f>
        <v/>
      </c>
      <c r="E93" s="601" t="str">
        <f t="shared" si="12"/>
        <v/>
      </c>
      <c r="F93" s="602" t="str" cm="1">
        <f t="array" ref="F93">IF(I93='Tables calc'!$D$1+1,'Tables calc'!$H$23,IF(I93='Tables calc'!$D$1+2,'Tables calc'!$H$25,IF(E92="Box 2","",IF(F92="","",INDEX('Tables calc'!$D$24:$D$539,_xlfn.AGGREGATE(15,3,('Tables calc'!$F$24:$F$539=1)/('Tables calc'!$F$24:$F$539=1)*(ROW('Tables calc'!$F$24:$F$539)-ROW('Tables calc'!$F$23)),I93))))))</f>
        <v/>
      </c>
      <c r="G93" s="599" t="str">
        <f t="shared" si="13"/>
        <v/>
      </c>
      <c r="H93" s="600" t="str" cm="1">
        <f t="array" ref="H93">IF(I93='Tables calc'!$D$1+1,"*",IF(I93='Tables calc'!$D$1+2,'Tables calc'!$H$26,IF(E92="Box 2","",IF(F92="","",INDEX('Tables calc'!$E$24:$E$539,_xlfn.AGGREGATE(15,3,('Tables calc'!$F$24:$F$539=1)/('Tables calc'!$F$24:$F$539=1)*(ROW('Tables calc'!$F$24:$F$539)-ROW('Tables calc'!$F$23)),I93))))))</f>
        <v/>
      </c>
      <c r="I93" s="69">
        <v>92</v>
      </c>
      <c r="J93" s="69" t="str">
        <f t="shared" si="14"/>
        <v/>
      </c>
      <c r="K93" s="69" t="str">
        <f t="shared" si="15"/>
        <v/>
      </c>
      <c r="L93" s="69" t="str">
        <f t="shared" si="16"/>
        <v/>
      </c>
      <c r="M93" s="69" t="str">
        <f t="shared" si="17"/>
        <v/>
      </c>
      <c r="N93" s="69" t="str">
        <f t="shared" si="18"/>
        <v/>
      </c>
      <c r="O93" s="69" t="str">
        <f t="shared" si="19"/>
        <v/>
      </c>
      <c r="P93" s="69" t="str">
        <f t="shared" si="20"/>
        <v/>
      </c>
      <c r="Q93" s="69" t="str">
        <f t="shared" si="21"/>
        <v/>
      </c>
    </row>
    <row r="94" spans="1:17" x14ac:dyDescent="0.3">
      <c r="A94" s="598" t="str" cm="1">
        <f t="array" ref="A94">IF(I94='Tables calc'!$D$1+1,"FTE Reduction Exceptions:",IF(I94='Tables calc'!$D$1+2,"Totals:",IF(A93="Totals:","",IF(A93="","",INDEX('Tables calc'!$A$24:$A$539,_xlfn.AGGREGATE(15,3,('Tables calc'!$F$24:$F$539=1)/('Tables calc'!$F$24:$F$539=1)*(ROW('Tables calc'!$F$24:$F$539)-ROW('Tables calc'!$F$23)),I94))))))</f>
        <v/>
      </c>
      <c r="B94" s="598" t="str" cm="1">
        <f t="array" ref="B94">IF(I94='Tables calc'!$D$1+1,"#",IF(I94='Tables calc'!$D$1+2,"#",IF(B93="#","",IF(B93="","",INDEX('Tables calc'!$B$24:$B$539,_xlfn.AGGREGATE(15,3,('Tables calc'!$F$24:$F$539=1)/('Tables calc'!$F$24:$F$539=1)*(ROW('Tables calc'!$F$24:$F$539)-ROW('Tables calc'!$F$23)),I94))))))</f>
        <v/>
      </c>
      <c r="C94" s="599" t="str">
        <f t="shared" si="11"/>
        <v/>
      </c>
      <c r="D94" s="600" t="str" cm="1">
        <f t="array" ref="D94">IF(I94='Tables calc'!$D$1+1,"*",IF(I94='Tables calc'!$D$1+2,'Tables calc'!$H$24,IF(D93='Tables calc'!$H$24,"",IF(D93="","",INDEX('Tables calc'!$C$24:$C$539,_xlfn.AGGREGATE(15,3,('Tables calc'!$F$24:$F$539=1)/('Tables calc'!$F$24:$F$539=1)*(ROW('Tables calc'!$F$24:$F$539)-ROW('Tables calc'!$F$23)),I94))))))</f>
        <v/>
      </c>
      <c r="E94" s="601" t="str">
        <f t="shared" si="12"/>
        <v/>
      </c>
      <c r="F94" s="602" t="str" cm="1">
        <f t="array" ref="F94">IF(I94='Tables calc'!$D$1+1,'Tables calc'!$H$23,IF(I94='Tables calc'!$D$1+2,'Tables calc'!$H$25,IF(E93="Box 2","",IF(F93="","",INDEX('Tables calc'!$D$24:$D$539,_xlfn.AGGREGATE(15,3,('Tables calc'!$F$24:$F$539=1)/('Tables calc'!$F$24:$F$539=1)*(ROW('Tables calc'!$F$24:$F$539)-ROW('Tables calc'!$F$23)),I94))))))</f>
        <v/>
      </c>
      <c r="G94" s="599" t="str">
        <f t="shared" si="13"/>
        <v/>
      </c>
      <c r="H94" s="600" t="str" cm="1">
        <f t="array" ref="H94">IF(I94='Tables calc'!$D$1+1,"*",IF(I94='Tables calc'!$D$1+2,'Tables calc'!$H$26,IF(E93="Box 2","",IF(F93="","",INDEX('Tables calc'!$E$24:$E$539,_xlfn.AGGREGATE(15,3,('Tables calc'!$F$24:$F$539=1)/('Tables calc'!$F$24:$F$539=1)*(ROW('Tables calc'!$F$24:$F$539)-ROW('Tables calc'!$F$23)),I94))))))</f>
        <v/>
      </c>
      <c r="I94" s="69">
        <v>93</v>
      </c>
      <c r="J94" s="69" t="str">
        <f t="shared" si="14"/>
        <v/>
      </c>
      <c r="K94" s="69" t="str">
        <f t="shared" si="15"/>
        <v/>
      </c>
      <c r="L94" s="69" t="str">
        <f t="shared" si="16"/>
        <v/>
      </c>
      <c r="M94" s="69" t="str">
        <f t="shared" si="17"/>
        <v/>
      </c>
      <c r="N94" s="69" t="str">
        <f t="shared" si="18"/>
        <v/>
      </c>
      <c r="O94" s="69" t="str">
        <f t="shared" si="19"/>
        <v/>
      </c>
      <c r="P94" s="69" t="str">
        <f t="shared" si="20"/>
        <v/>
      </c>
      <c r="Q94" s="69" t="str">
        <f t="shared" si="21"/>
        <v/>
      </c>
    </row>
    <row r="95" spans="1:17" x14ac:dyDescent="0.3">
      <c r="A95" s="598" t="str" cm="1">
        <f t="array" ref="A95">IF(I95='Tables calc'!$D$1+1,"FTE Reduction Exceptions:",IF(I95='Tables calc'!$D$1+2,"Totals:",IF(A94="Totals:","",IF(A94="","",INDEX('Tables calc'!$A$24:$A$539,_xlfn.AGGREGATE(15,3,('Tables calc'!$F$24:$F$539=1)/('Tables calc'!$F$24:$F$539=1)*(ROW('Tables calc'!$F$24:$F$539)-ROW('Tables calc'!$F$23)),I95))))))</f>
        <v/>
      </c>
      <c r="B95" s="598" t="str" cm="1">
        <f t="array" ref="B95">IF(I95='Tables calc'!$D$1+1,"#",IF(I95='Tables calc'!$D$1+2,"#",IF(B94="#","",IF(B94="","",INDEX('Tables calc'!$B$24:$B$539,_xlfn.AGGREGATE(15,3,('Tables calc'!$F$24:$F$539=1)/('Tables calc'!$F$24:$F$539=1)*(ROW('Tables calc'!$F$24:$F$539)-ROW('Tables calc'!$F$23)),I95))))))</f>
        <v/>
      </c>
      <c r="C95" s="599" t="str">
        <f t="shared" si="11"/>
        <v/>
      </c>
      <c r="D95" s="600" t="str" cm="1">
        <f t="array" ref="D95">IF(I95='Tables calc'!$D$1+1,"*",IF(I95='Tables calc'!$D$1+2,'Tables calc'!$H$24,IF(D94='Tables calc'!$H$24,"",IF(D94="","",INDEX('Tables calc'!$C$24:$C$539,_xlfn.AGGREGATE(15,3,('Tables calc'!$F$24:$F$539=1)/('Tables calc'!$F$24:$F$539=1)*(ROW('Tables calc'!$F$24:$F$539)-ROW('Tables calc'!$F$23)),I95))))))</f>
        <v/>
      </c>
      <c r="E95" s="601" t="str">
        <f t="shared" si="12"/>
        <v/>
      </c>
      <c r="F95" s="602" t="str" cm="1">
        <f t="array" ref="F95">IF(I95='Tables calc'!$D$1+1,'Tables calc'!$H$23,IF(I95='Tables calc'!$D$1+2,'Tables calc'!$H$25,IF(E94="Box 2","",IF(F94="","",INDEX('Tables calc'!$D$24:$D$539,_xlfn.AGGREGATE(15,3,('Tables calc'!$F$24:$F$539=1)/('Tables calc'!$F$24:$F$539=1)*(ROW('Tables calc'!$F$24:$F$539)-ROW('Tables calc'!$F$23)),I95))))))</f>
        <v/>
      </c>
      <c r="G95" s="599" t="str">
        <f t="shared" si="13"/>
        <v/>
      </c>
      <c r="H95" s="600" t="str" cm="1">
        <f t="array" ref="H95">IF(I95='Tables calc'!$D$1+1,"*",IF(I95='Tables calc'!$D$1+2,'Tables calc'!$H$26,IF(E94="Box 2","",IF(F94="","",INDEX('Tables calc'!$E$24:$E$539,_xlfn.AGGREGATE(15,3,('Tables calc'!$F$24:$F$539=1)/('Tables calc'!$F$24:$F$539=1)*(ROW('Tables calc'!$F$24:$F$539)-ROW('Tables calc'!$F$23)),I95))))))</f>
        <v/>
      </c>
      <c r="I95" s="69">
        <v>94</v>
      </c>
      <c r="J95" s="69" t="str">
        <f t="shared" si="14"/>
        <v/>
      </c>
      <c r="K95" s="69" t="str">
        <f t="shared" si="15"/>
        <v/>
      </c>
      <c r="L95" s="69" t="str">
        <f t="shared" si="16"/>
        <v/>
      </c>
      <c r="M95" s="69" t="str">
        <f t="shared" si="17"/>
        <v/>
      </c>
      <c r="N95" s="69" t="str">
        <f t="shared" si="18"/>
        <v/>
      </c>
      <c r="O95" s="69" t="str">
        <f t="shared" si="19"/>
        <v/>
      </c>
      <c r="P95" s="69" t="str">
        <f t="shared" si="20"/>
        <v/>
      </c>
      <c r="Q95" s="69" t="str">
        <f t="shared" si="21"/>
        <v/>
      </c>
    </row>
    <row r="96" spans="1:17" x14ac:dyDescent="0.3">
      <c r="A96" s="598" t="str" cm="1">
        <f t="array" ref="A96">IF(I96='Tables calc'!$D$1+1,"FTE Reduction Exceptions:",IF(I96='Tables calc'!$D$1+2,"Totals:",IF(A95="Totals:","",IF(A95="","",INDEX('Tables calc'!$A$24:$A$539,_xlfn.AGGREGATE(15,3,('Tables calc'!$F$24:$F$539=1)/('Tables calc'!$F$24:$F$539=1)*(ROW('Tables calc'!$F$24:$F$539)-ROW('Tables calc'!$F$23)),I96))))))</f>
        <v/>
      </c>
      <c r="B96" s="598" t="str" cm="1">
        <f t="array" ref="B96">IF(I96='Tables calc'!$D$1+1,"#",IF(I96='Tables calc'!$D$1+2,"#",IF(B95="#","",IF(B95="","",INDEX('Tables calc'!$B$24:$B$539,_xlfn.AGGREGATE(15,3,('Tables calc'!$F$24:$F$539=1)/('Tables calc'!$F$24:$F$539=1)*(ROW('Tables calc'!$F$24:$F$539)-ROW('Tables calc'!$F$23)),I96))))))</f>
        <v/>
      </c>
      <c r="C96" s="599" t="str">
        <f t="shared" si="11"/>
        <v/>
      </c>
      <c r="D96" s="600" t="str" cm="1">
        <f t="array" ref="D96">IF(I96='Tables calc'!$D$1+1,"*",IF(I96='Tables calc'!$D$1+2,'Tables calc'!$H$24,IF(D95='Tables calc'!$H$24,"",IF(D95="","",INDEX('Tables calc'!$C$24:$C$539,_xlfn.AGGREGATE(15,3,('Tables calc'!$F$24:$F$539=1)/('Tables calc'!$F$24:$F$539=1)*(ROW('Tables calc'!$F$24:$F$539)-ROW('Tables calc'!$F$23)),I96))))))</f>
        <v/>
      </c>
      <c r="E96" s="601" t="str">
        <f t="shared" si="12"/>
        <v/>
      </c>
      <c r="F96" s="602" t="str" cm="1">
        <f t="array" ref="F96">IF(I96='Tables calc'!$D$1+1,'Tables calc'!$H$23,IF(I96='Tables calc'!$D$1+2,'Tables calc'!$H$25,IF(E95="Box 2","",IF(F95="","",INDEX('Tables calc'!$D$24:$D$539,_xlfn.AGGREGATE(15,3,('Tables calc'!$F$24:$F$539=1)/('Tables calc'!$F$24:$F$539=1)*(ROW('Tables calc'!$F$24:$F$539)-ROW('Tables calc'!$F$23)),I96))))))</f>
        <v/>
      </c>
      <c r="G96" s="599" t="str">
        <f t="shared" si="13"/>
        <v/>
      </c>
      <c r="H96" s="600" t="str" cm="1">
        <f t="array" ref="H96">IF(I96='Tables calc'!$D$1+1,"*",IF(I96='Tables calc'!$D$1+2,'Tables calc'!$H$26,IF(E95="Box 2","",IF(F95="","",INDEX('Tables calc'!$E$24:$E$539,_xlfn.AGGREGATE(15,3,('Tables calc'!$F$24:$F$539=1)/('Tables calc'!$F$24:$F$539=1)*(ROW('Tables calc'!$F$24:$F$539)-ROW('Tables calc'!$F$23)),I96))))))</f>
        <v/>
      </c>
      <c r="I96" s="69">
        <v>95</v>
      </c>
      <c r="J96" s="69" t="str">
        <f t="shared" si="14"/>
        <v/>
      </c>
      <c r="K96" s="69" t="str">
        <f t="shared" si="15"/>
        <v/>
      </c>
      <c r="L96" s="69" t="str">
        <f t="shared" si="16"/>
        <v/>
      </c>
      <c r="M96" s="69" t="str">
        <f t="shared" si="17"/>
        <v/>
      </c>
      <c r="N96" s="69" t="str">
        <f t="shared" si="18"/>
        <v/>
      </c>
      <c r="O96" s="69" t="str">
        <f t="shared" si="19"/>
        <v/>
      </c>
      <c r="P96" s="69" t="str">
        <f t="shared" si="20"/>
        <v/>
      </c>
      <c r="Q96" s="69" t="str">
        <f t="shared" si="21"/>
        <v/>
      </c>
    </row>
    <row r="97" spans="1:17" x14ac:dyDescent="0.3">
      <c r="A97" s="598" t="str" cm="1">
        <f t="array" ref="A97">IF(I97='Tables calc'!$D$1+1,"FTE Reduction Exceptions:",IF(I97='Tables calc'!$D$1+2,"Totals:",IF(A96="Totals:","",IF(A96="","",INDEX('Tables calc'!$A$24:$A$539,_xlfn.AGGREGATE(15,3,('Tables calc'!$F$24:$F$539=1)/('Tables calc'!$F$24:$F$539=1)*(ROW('Tables calc'!$F$24:$F$539)-ROW('Tables calc'!$F$23)),I97))))))</f>
        <v/>
      </c>
      <c r="B97" s="598" t="str" cm="1">
        <f t="array" ref="B97">IF(I97='Tables calc'!$D$1+1,"#",IF(I97='Tables calc'!$D$1+2,"#",IF(B96="#","",IF(B96="","",INDEX('Tables calc'!$B$24:$B$539,_xlfn.AGGREGATE(15,3,('Tables calc'!$F$24:$F$539=1)/('Tables calc'!$F$24:$F$539=1)*(ROW('Tables calc'!$F$24:$F$539)-ROW('Tables calc'!$F$23)),I97))))))</f>
        <v/>
      </c>
      <c r="C97" s="599" t="str">
        <f t="shared" si="11"/>
        <v/>
      </c>
      <c r="D97" s="600" t="str" cm="1">
        <f t="array" ref="D97">IF(I97='Tables calc'!$D$1+1,"*",IF(I97='Tables calc'!$D$1+2,'Tables calc'!$H$24,IF(D96='Tables calc'!$H$24,"",IF(D96="","",INDEX('Tables calc'!$C$24:$C$539,_xlfn.AGGREGATE(15,3,('Tables calc'!$F$24:$F$539=1)/('Tables calc'!$F$24:$F$539=1)*(ROW('Tables calc'!$F$24:$F$539)-ROW('Tables calc'!$F$23)),I97))))))</f>
        <v/>
      </c>
      <c r="E97" s="601" t="str">
        <f t="shared" si="12"/>
        <v/>
      </c>
      <c r="F97" s="602" t="str" cm="1">
        <f t="array" ref="F97">IF(I97='Tables calc'!$D$1+1,'Tables calc'!$H$23,IF(I97='Tables calc'!$D$1+2,'Tables calc'!$H$25,IF(E96="Box 2","",IF(F96="","",INDEX('Tables calc'!$D$24:$D$539,_xlfn.AGGREGATE(15,3,('Tables calc'!$F$24:$F$539=1)/('Tables calc'!$F$24:$F$539=1)*(ROW('Tables calc'!$F$24:$F$539)-ROW('Tables calc'!$F$23)),I97))))))</f>
        <v/>
      </c>
      <c r="G97" s="599" t="str">
        <f t="shared" si="13"/>
        <v/>
      </c>
      <c r="H97" s="600" t="str" cm="1">
        <f t="array" ref="H97">IF(I97='Tables calc'!$D$1+1,"*",IF(I97='Tables calc'!$D$1+2,'Tables calc'!$H$26,IF(E96="Box 2","",IF(F96="","",INDEX('Tables calc'!$E$24:$E$539,_xlfn.AGGREGATE(15,3,('Tables calc'!$F$24:$F$539=1)/('Tables calc'!$F$24:$F$539=1)*(ROW('Tables calc'!$F$24:$F$539)-ROW('Tables calc'!$F$23)),I97))))))</f>
        <v/>
      </c>
      <c r="I97" s="69">
        <v>96</v>
      </c>
      <c r="J97" s="69" t="str">
        <f t="shared" si="14"/>
        <v/>
      </c>
      <c r="K97" s="69" t="str">
        <f t="shared" si="15"/>
        <v/>
      </c>
      <c r="L97" s="69" t="str">
        <f t="shared" si="16"/>
        <v/>
      </c>
      <c r="M97" s="69" t="str">
        <f t="shared" si="17"/>
        <v/>
      </c>
      <c r="N97" s="69" t="str">
        <f t="shared" si="18"/>
        <v/>
      </c>
      <c r="O97" s="69" t="str">
        <f t="shared" si="19"/>
        <v/>
      </c>
      <c r="P97" s="69" t="str">
        <f t="shared" si="20"/>
        <v/>
      </c>
      <c r="Q97" s="69" t="str">
        <f t="shared" si="21"/>
        <v/>
      </c>
    </row>
    <row r="98" spans="1:17" x14ac:dyDescent="0.3">
      <c r="A98" s="598" t="str" cm="1">
        <f t="array" ref="A98">IF(I98='Tables calc'!$D$1+1,"FTE Reduction Exceptions:",IF(I98='Tables calc'!$D$1+2,"Totals:",IF(A97="Totals:","",IF(A97="","",INDEX('Tables calc'!$A$24:$A$539,_xlfn.AGGREGATE(15,3,('Tables calc'!$F$24:$F$539=1)/('Tables calc'!$F$24:$F$539=1)*(ROW('Tables calc'!$F$24:$F$539)-ROW('Tables calc'!$F$23)),I98))))))</f>
        <v/>
      </c>
      <c r="B98" s="598" t="str" cm="1">
        <f t="array" ref="B98">IF(I98='Tables calc'!$D$1+1,"#",IF(I98='Tables calc'!$D$1+2,"#",IF(B97="#","",IF(B97="","",INDEX('Tables calc'!$B$24:$B$539,_xlfn.AGGREGATE(15,3,('Tables calc'!$F$24:$F$539=1)/('Tables calc'!$F$24:$F$539=1)*(ROW('Tables calc'!$F$24:$F$539)-ROW('Tables calc'!$F$23)),I98))))))</f>
        <v/>
      </c>
      <c r="C98" s="599" t="str">
        <f t="shared" si="11"/>
        <v/>
      </c>
      <c r="D98" s="600" t="str" cm="1">
        <f t="array" ref="D98">IF(I98='Tables calc'!$D$1+1,"*",IF(I98='Tables calc'!$D$1+2,'Tables calc'!$H$24,IF(D97='Tables calc'!$H$24,"",IF(D97="","",INDEX('Tables calc'!$C$24:$C$539,_xlfn.AGGREGATE(15,3,('Tables calc'!$F$24:$F$539=1)/('Tables calc'!$F$24:$F$539=1)*(ROW('Tables calc'!$F$24:$F$539)-ROW('Tables calc'!$F$23)),I98))))))</f>
        <v/>
      </c>
      <c r="E98" s="601" t="str">
        <f t="shared" si="12"/>
        <v/>
      </c>
      <c r="F98" s="602" t="str" cm="1">
        <f t="array" ref="F98">IF(I98='Tables calc'!$D$1+1,'Tables calc'!$H$23,IF(I98='Tables calc'!$D$1+2,'Tables calc'!$H$25,IF(E97="Box 2","",IF(F97="","",INDEX('Tables calc'!$D$24:$D$539,_xlfn.AGGREGATE(15,3,('Tables calc'!$F$24:$F$539=1)/('Tables calc'!$F$24:$F$539=1)*(ROW('Tables calc'!$F$24:$F$539)-ROW('Tables calc'!$F$23)),I98))))))</f>
        <v/>
      </c>
      <c r="G98" s="599" t="str">
        <f t="shared" si="13"/>
        <v/>
      </c>
      <c r="H98" s="600" t="str" cm="1">
        <f t="array" ref="H98">IF(I98='Tables calc'!$D$1+1,"*",IF(I98='Tables calc'!$D$1+2,'Tables calc'!$H$26,IF(E97="Box 2","",IF(F97="","",INDEX('Tables calc'!$E$24:$E$539,_xlfn.AGGREGATE(15,3,('Tables calc'!$F$24:$F$539=1)/('Tables calc'!$F$24:$F$539=1)*(ROW('Tables calc'!$F$24:$F$539)-ROW('Tables calc'!$F$23)),I98))))))</f>
        <v/>
      </c>
      <c r="I98" s="69">
        <v>97</v>
      </c>
      <c r="J98" s="69" t="str">
        <f t="shared" si="14"/>
        <v/>
      </c>
      <c r="K98" s="69" t="str">
        <f t="shared" si="15"/>
        <v/>
      </c>
      <c r="L98" s="69" t="str">
        <f t="shared" si="16"/>
        <v/>
      </c>
      <c r="M98" s="69" t="str">
        <f t="shared" si="17"/>
        <v/>
      </c>
      <c r="N98" s="69" t="str">
        <f t="shared" si="18"/>
        <v/>
      </c>
      <c r="O98" s="69" t="str">
        <f t="shared" si="19"/>
        <v/>
      </c>
      <c r="P98" s="69" t="str">
        <f t="shared" si="20"/>
        <v/>
      </c>
      <c r="Q98" s="69" t="str">
        <f t="shared" si="21"/>
        <v/>
      </c>
    </row>
    <row r="99" spans="1:17" x14ac:dyDescent="0.3">
      <c r="A99" s="598" t="str" cm="1">
        <f t="array" ref="A99">IF(I99='Tables calc'!$D$1+1,"FTE Reduction Exceptions:",IF(I99='Tables calc'!$D$1+2,"Totals:",IF(A98="Totals:","",IF(A98="","",INDEX('Tables calc'!$A$24:$A$539,_xlfn.AGGREGATE(15,3,('Tables calc'!$F$24:$F$539=1)/('Tables calc'!$F$24:$F$539=1)*(ROW('Tables calc'!$F$24:$F$539)-ROW('Tables calc'!$F$23)),I99))))))</f>
        <v/>
      </c>
      <c r="B99" s="598" t="str" cm="1">
        <f t="array" ref="B99">IF(I99='Tables calc'!$D$1+1,"#",IF(I99='Tables calc'!$D$1+2,"#",IF(B98="#","",IF(B98="","",INDEX('Tables calc'!$B$24:$B$539,_xlfn.AGGREGATE(15,3,('Tables calc'!$F$24:$F$539=1)/('Tables calc'!$F$24:$F$539=1)*(ROW('Tables calc'!$F$24:$F$539)-ROW('Tables calc'!$F$23)),I99))))))</f>
        <v/>
      </c>
      <c r="C99" s="599" t="str">
        <f t="shared" si="11"/>
        <v/>
      </c>
      <c r="D99" s="600" t="str" cm="1">
        <f t="array" ref="D99">IF(I99='Tables calc'!$D$1+1,"*",IF(I99='Tables calc'!$D$1+2,'Tables calc'!$H$24,IF(D98='Tables calc'!$H$24,"",IF(D98="","",INDEX('Tables calc'!$C$24:$C$539,_xlfn.AGGREGATE(15,3,('Tables calc'!$F$24:$F$539=1)/('Tables calc'!$F$24:$F$539=1)*(ROW('Tables calc'!$F$24:$F$539)-ROW('Tables calc'!$F$23)),I99))))))</f>
        <v/>
      </c>
      <c r="E99" s="601" t="str">
        <f t="shared" si="12"/>
        <v/>
      </c>
      <c r="F99" s="602" t="str" cm="1">
        <f t="array" ref="F99">IF(I99='Tables calc'!$D$1+1,'Tables calc'!$H$23,IF(I99='Tables calc'!$D$1+2,'Tables calc'!$H$25,IF(E98="Box 2","",IF(F98="","",INDEX('Tables calc'!$D$24:$D$539,_xlfn.AGGREGATE(15,3,('Tables calc'!$F$24:$F$539=1)/('Tables calc'!$F$24:$F$539=1)*(ROW('Tables calc'!$F$24:$F$539)-ROW('Tables calc'!$F$23)),I99))))))</f>
        <v/>
      </c>
      <c r="G99" s="599" t="str">
        <f t="shared" si="13"/>
        <v/>
      </c>
      <c r="H99" s="600" t="str" cm="1">
        <f t="array" ref="H99">IF(I99='Tables calc'!$D$1+1,"*",IF(I99='Tables calc'!$D$1+2,'Tables calc'!$H$26,IF(E98="Box 2","",IF(F98="","",INDEX('Tables calc'!$E$24:$E$539,_xlfn.AGGREGATE(15,3,('Tables calc'!$F$24:$F$539=1)/('Tables calc'!$F$24:$F$539=1)*(ROW('Tables calc'!$F$24:$F$539)-ROW('Tables calc'!$F$23)),I99))))))</f>
        <v/>
      </c>
      <c r="I99" s="69">
        <v>98</v>
      </c>
      <c r="J99" s="69" t="str">
        <f t="shared" si="14"/>
        <v/>
      </c>
      <c r="K99" s="69" t="str">
        <f t="shared" si="15"/>
        <v/>
      </c>
      <c r="L99" s="69" t="str">
        <f t="shared" si="16"/>
        <v/>
      </c>
      <c r="M99" s="69" t="str">
        <f t="shared" si="17"/>
        <v/>
      </c>
      <c r="N99" s="69" t="str">
        <f t="shared" si="18"/>
        <v/>
      </c>
      <c r="O99" s="69" t="str">
        <f t="shared" si="19"/>
        <v/>
      </c>
      <c r="P99" s="69" t="str">
        <f t="shared" si="20"/>
        <v/>
      </c>
      <c r="Q99" s="69" t="str">
        <f t="shared" si="21"/>
        <v/>
      </c>
    </row>
    <row r="100" spans="1:17" x14ac:dyDescent="0.3">
      <c r="A100" s="598" t="str" cm="1">
        <f t="array" ref="A100">IF(I100='Tables calc'!$D$1+1,"FTE Reduction Exceptions:",IF(I100='Tables calc'!$D$1+2,"Totals:",IF(A99="Totals:","",IF(A99="","",INDEX('Tables calc'!$A$24:$A$539,_xlfn.AGGREGATE(15,3,('Tables calc'!$F$24:$F$539=1)/('Tables calc'!$F$24:$F$539=1)*(ROW('Tables calc'!$F$24:$F$539)-ROW('Tables calc'!$F$23)),I100))))))</f>
        <v/>
      </c>
      <c r="B100" s="598" t="str" cm="1">
        <f t="array" ref="B100">IF(I100='Tables calc'!$D$1+1,"#",IF(I100='Tables calc'!$D$1+2,"#",IF(B99="#","",IF(B99="","",INDEX('Tables calc'!$B$24:$B$539,_xlfn.AGGREGATE(15,3,('Tables calc'!$F$24:$F$539=1)/('Tables calc'!$F$24:$F$539=1)*(ROW('Tables calc'!$F$24:$F$539)-ROW('Tables calc'!$F$23)),I100))))))</f>
        <v/>
      </c>
      <c r="C100" s="599" t="str">
        <f t="shared" si="11"/>
        <v/>
      </c>
      <c r="D100" s="600" t="str" cm="1">
        <f t="array" ref="D100">IF(I100='Tables calc'!$D$1+1,"*",IF(I100='Tables calc'!$D$1+2,'Tables calc'!$H$24,IF(D99='Tables calc'!$H$24,"",IF(D99="","",INDEX('Tables calc'!$C$24:$C$539,_xlfn.AGGREGATE(15,3,('Tables calc'!$F$24:$F$539=1)/('Tables calc'!$F$24:$F$539=1)*(ROW('Tables calc'!$F$24:$F$539)-ROW('Tables calc'!$F$23)),I100))))))</f>
        <v/>
      </c>
      <c r="E100" s="601" t="str">
        <f t="shared" si="12"/>
        <v/>
      </c>
      <c r="F100" s="602" t="str" cm="1">
        <f t="array" ref="F100">IF(I100='Tables calc'!$D$1+1,'Tables calc'!$H$23,IF(I100='Tables calc'!$D$1+2,'Tables calc'!$H$25,IF(E99="Box 2","",IF(F99="","",INDEX('Tables calc'!$D$24:$D$539,_xlfn.AGGREGATE(15,3,('Tables calc'!$F$24:$F$539=1)/('Tables calc'!$F$24:$F$539=1)*(ROW('Tables calc'!$F$24:$F$539)-ROW('Tables calc'!$F$23)),I100))))))</f>
        <v/>
      </c>
      <c r="G100" s="599" t="str">
        <f t="shared" si="13"/>
        <v/>
      </c>
      <c r="H100" s="600" t="str" cm="1">
        <f t="array" ref="H100">IF(I100='Tables calc'!$D$1+1,"*",IF(I100='Tables calc'!$D$1+2,'Tables calc'!$H$26,IF(E99="Box 2","",IF(F99="","",INDEX('Tables calc'!$E$24:$E$539,_xlfn.AGGREGATE(15,3,('Tables calc'!$F$24:$F$539=1)/('Tables calc'!$F$24:$F$539=1)*(ROW('Tables calc'!$F$24:$F$539)-ROW('Tables calc'!$F$23)),I100))))))</f>
        <v/>
      </c>
      <c r="I100" s="69">
        <v>99</v>
      </c>
      <c r="J100" s="69" t="str">
        <f t="shared" si="14"/>
        <v/>
      </c>
      <c r="K100" s="69" t="str">
        <f t="shared" si="15"/>
        <v/>
      </c>
      <c r="L100" s="69" t="str">
        <f t="shared" si="16"/>
        <v/>
      </c>
      <c r="M100" s="69" t="str">
        <f t="shared" si="17"/>
        <v/>
      </c>
      <c r="N100" s="69" t="str">
        <f t="shared" si="18"/>
        <v/>
      </c>
      <c r="O100" s="69" t="str">
        <f t="shared" si="19"/>
        <v/>
      </c>
      <c r="P100" s="69" t="str">
        <f t="shared" si="20"/>
        <v/>
      </c>
      <c r="Q100" s="69" t="str">
        <f t="shared" si="21"/>
        <v/>
      </c>
    </row>
    <row r="101" spans="1:17" x14ac:dyDescent="0.3">
      <c r="A101" s="598" t="str" cm="1">
        <f t="array" ref="A101">IF(I101='Tables calc'!$D$1+1,"FTE Reduction Exceptions:",IF(I101='Tables calc'!$D$1+2,"Totals:",IF(A100="Totals:","",IF(A100="","",INDEX('Tables calc'!$A$24:$A$539,_xlfn.AGGREGATE(15,3,('Tables calc'!$F$24:$F$539=1)/('Tables calc'!$F$24:$F$539=1)*(ROW('Tables calc'!$F$24:$F$539)-ROW('Tables calc'!$F$23)),I101))))))</f>
        <v/>
      </c>
      <c r="B101" s="598" t="str" cm="1">
        <f t="array" ref="B101">IF(I101='Tables calc'!$D$1+1,"#",IF(I101='Tables calc'!$D$1+2,"#",IF(B100="#","",IF(B100="","",INDEX('Tables calc'!$B$24:$B$539,_xlfn.AGGREGATE(15,3,('Tables calc'!$F$24:$F$539=1)/('Tables calc'!$F$24:$F$539=1)*(ROW('Tables calc'!$F$24:$F$539)-ROW('Tables calc'!$F$23)),I101))))))</f>
        <v/>
      </c>
      <c r="C101" s="599" t="str">
        <f t="shared" si="11"/>
        <v/>
      </c>
      <c r="D101" s="600" t="str" cm="1">
        <f t="array" ref="D101">IF(I101='Tables calc'!$D$1+1,"*",IF(I101='Tables calc'!$D$1+2,'Tables calc'!$H$24,IF(D100='Tables calc'!$H$24,"",IF(D100="","",INDEX('Tables calc'!$C$24:$C$539,_xlfn.AGGREGATE(15,3,('Tables calc'!$F$24:$F$539=1)/('Tables calc'!$F$24:$F$539=1)*(ROW('Tables calc'!$F$24:$F$539)-ROW('Tables calc'!$F$23)),I101))))))</f>
        <v/>
      </c>
      <c r="E101" s="601" t="str">
        <f t="shared" si="12"/>
        <v/>
      </c>
      <c r="F101" s="602" t="str" cm="1">
        <f t="array" ref="F101">IF(I101='Tables calc'!$D$1+1,'Tables calc'!$H$23,IF(I101='Tables calc'!$D$1+2,'Tables calc'!$H$25,IF(E100="Box 2","",IF(F100="","",INDEX('Tables calc'!$D$24:$D$539,_xlfn.AGGREGATE(15,3,('Tables calc'!$F$24:$F$539=1)/('Tables calc'!$F$24:$F$539=1)*(ROW('Tables calc'!$F$24:$F$539)-ROW('Tables calc'!$F$23)),I101))))))</f>
        <v/>
      </c>
      <c r="G101" s="599" t="str">
        <f t="shared" si="13"/>
        <v/>
      </c>
      <c r="H101" s="600" t="str" cm="1">
        <f t="array" ref="H101">IF(I101='Tables calc'!$D$1+1,"*",IF(I101='Tables calc'!$D$1+2,'Tables calc'!$H$26,IF(E100="Box 2","",IF(F100="","",INDEX('Tables calc'!$E$24:$E$539,_xlfn.AGGREGATE(15,3,('Tables calc'!$F$24:$F$539=1)/('Tables calc'!$F$24:$F$539=1)*(ROW('Tables calc'!$F$24:$F$539)-ROW('Tables calc'!$F$23)),I101))))))</f>
        <v/>
      </c>
      <c r="I101" s="69">
        <v>100</v>
      </c>
      <c r="J101" s="69" t="str">
        <f t="shared" si="14"/>
        <v/>
      </c>
      <c r="K101" s="69" t="str">
        <f t="shared" si="15"/>
        <v/>
      </c>
      <c r="L101" s="69" t="str">
        <f t="shared" si="16"/>
        <v/>
      </c>
      <c r="M101" s="69" t="str">
        <f t="shared" si="17"/>
        <v/>
      </c>
      <c r="N101" s="69" t="str">
        <f t="shared" si="18"/>
        <v/>
      </c>
      <c r="O101" s="69" t="str">
        <f t="shared" si="19"/>
        <v/>
      </c>
      <c r="P101" s="69" t="str">
        <f t="shared" si="20"/>
        <v/>
      </c>
      <c r="Q101" s="69" t="str">
        <f t="shared" si="21"/>
        <v/>
      </c>
    </row>
    <row r="102" spans="1:17" x14ac:dyDescent="0.3">
      <c r="A102" s="598" t="str" cm="1">
        <f t="array" ref="A102">IF(I102='Tables calc'!$D$1+1,"FTE Reduction Exceptions:",IF(I102='Tables calc'!$D$1+2,"Totals:",IF(A101="Totals:","",IF(A101="","",INDEX('Tables calc'!$A$24:$A$539,_xlfn.AGGREGATE(15,3,('Tables calc'!$F$24:$F$539=1)/('Tables calc'!$F$24:$F$539=1)*(ROW('Tables calc'!$F$24:$F$539)-ROW('Tables calc'!$F$23)),I102))))))</f>
        <v/>
      </c>
      <c r="B102" s="598" t="str" cm="1">
        <f t="array" ref="B102">IF(I102='Tables calc'!$D$1+1,"#",IF(I102='Tables calc'!$D$1+2,"#",IF(B101="#","",IF(B101="","",INDEX('Tables calc'!$B$24:$B$539,_xlfn.AGGREGATE(15,3,('Tables calc'!$F$24:$F$539=1)/('Tables calc'!$F$24:$F$539=1)*(ROW('Tables calc'!$F$24:$F$539)-ROW('Tables calc'!$F$23)),I102))))))</f>
        <v/>
      </c>
      <c r="C102" s="599" t="str">
        <f t="shared" si="11"/>
        <v/>
      </c>
      <c r="D102" s="600" t="str" cm="1">
        <f t="array" ref="D102">IF(I102='Tables calc'!$D$1+1,"*",IF(I102='Tables calc'!$D$1+2,'Tables calc'!$H$24,IF(D101='Tables calc'!$H$24,"",IF(D101="","",INDEX('Tables calc'!$C$24:$C$539,_xlfn.AGGREGATE(15,3,('Tables calc'!$F$24:$F$539=1)/('Tables calc'!$F$24:$F$539=1)*(ROW('Tables calc'!$F$24:$F$539)-ROW('Tables calc'!$F$23)),I102))))))</f>
        <v/>
      </c>
      <c r="E102" s="601" t="str">
        <f t="shared" si="12"/>
        <v/>
      </c>
      <c r="F102" s="602" t="str" cm="1">
        <f t="array" ref="F102">IF(I102='Tables calc'!$D$1+1,'Tables calc'!$H$23,IF(I102='Tables calc'!$D$1+2,'Tables calc'!$H$25,IF(E101="Box 2","",IF(F101="","",INDEX('Tables calc'!$D$24:$D$539,_xlfn.AGGREGATE(15,3,('Tables calc'!$F$24:$F$539=1)/('Tables calc'!$F$24:$F$539=1)*(ROW('Tables calc'!$F$24:$F$539)-ROW('Tables calc'!$F$23)),I102))))))</f>
        <v/>
      </c>
      <c r="G102" s="599" t="str">
        <f t="shared" si="13"/>
        <v/>
      </c>
      <c r="H102" s="600" t="str" cm="1">
        <f t="array" ref="H102">IF(I102='Tables calc'!$D$1+1,"*",IF(I102='Tables calc'!$D$1+2,'Tables calc'!$H$26,IF(E101="Box 2","",IF(F101="","",INDEX('Tables calc'!$E$24:$E$539,_xlfn.AGGREGATE(15,3,('Tables calc'!$F$24:$F$539=1)/('Tables calc'!$F$24:$F$539=1)*(ROW('Tables calc'!$F$24:$F$539)-ROW('Tables calc'!$F$23)),I102))))))</f>
        <v/>
      </c>
      <c r="I102" s="69">
        <v>101</v>
      </c>
      <c r="J102" s="69" t="str">
        <f t="shared" si="14"/>
        <v/>
      </c>
      <c r="K102" s="69" t="str">
        <f t="shared" si="15"/>
        <v/>
      </c>
      <c r="L102" s="69" t="str">
        <f t="shared" si="16"/>
        <v/>
      </c>
      <c r="M102" s="69" t="str">
        <f t="shared" si="17"/>
        <v/>
      </c>
      <c r="N102" s="69" t="str">
        <f t="shared" si="18"/>
        <v/>
      </c>
      <c r="O102" s="69" t="str">
        <f t="shared" si="19"/>
        <v/>
      </c>
      <c r="P102" s="69" t="str">
        <f t="shared" si="20"/>
        <v/>
      </c>
      <c r="Q102" s="69" t="str">
        <f t="shared" si="21"/>
        <v/>
      </c>
    </row>
    <row r="103" spans="1:17" x14ac:dyDescent="0.3">
      <c r="A103" s="598" t="str" cm="1">
        <f t="array" ref="A103">IF(I103='Tables calc'!$D$1+1,"FTE Reduction Exceptions:",IF(I103='Tables calc'!$D$1+2,"Totals:",IF(A102="Totals:","",IF(A102="","",INDEX('Tables calc'!$A$24:$A$539,_xlfn.AGGREGATE(15,3,('Tables calc'!$F$24:$F$539=1)/('Tables calc'!$F$24:$F$539=1)*(ROW('Tables calc'!$F$24:$F$539)-ROW('Tables calc'!$F$23)),I103))))))</f>
        <v/>
      </c>
      <c r="B103" s="598" t="str" cm="1">
        <f t="array" ref="B103">IF(I103='Tables calc'!$D$1+1,"#",IF(I103='Tables calc'!$D$1+2,"#",IF(B102="#","",IF(B102="","",INDEX('Tables calc'!$B$24:$B$539,_xlfn.AGGREGATE(15,3,('Tables calc'!$F$24:$F$539=1)/('Tables calc'!$F$24:$F$539=1)*(ROW('Tables calc'!$F$24:$F$539)-ROW('Tables calc'!$F$23)),I103))))))</f>
        <v/>
      </c>
      <c r="C103" s="599" t="str">
        <f t="shared" si="11"/>
        <v/>
      </c>
      <c r="D103" s="600" t="str" cm="1">
        <f t="array" ref="D103">IF(I103='Tables calc'!$D$1+1,"*",IF(I103='Tables calc'!$D$1+2,'Tables calc'!$H$24,IF(D102='Tables calc'!$H$24,"",IF(D102="","",INDEX('Tables calc'!$C$24:$C$539,_xlfn.AGGREGATE(15,3,('Tables calc'!$F$24:$F$539=1)/('Tables calc'!$F$24:$F$539=1)*(ROW('Tables calc'!$F$24:$F$539)-ROW('Tables calc'!$F$23)),I103))))))</f>
        <v/>
      </c>
      <c r="E103" s="601" t="str">
        <f t="shared" si="12"/>
        <v/>
      </c>
      <c r="F103" s="602" t="str" cm="1">
        <f t="array" ref="F103">IF(I103='Tables calc'!$D$1+1,'Tables calc'!$H$23,IF(I103='Tables calc'!$D$1+2,'Tables calc'!$H$25,IF(E102="Box 2","",IF(F102="","",INDEX('Tables calc'!$D$24:$D$539,_xlfn.AGGREGATE(15,3,('Tables calc'!$F$24:$F$539=1)/('Tables calc'!$F$24:$F$539=1)*(ROW('Tables calc'!$F$24:$F$539)-ROW('Tables calc'!$F$23)),I103))))))</f>
        <v/>
      </c>
      <c r="G103" s="599" t="str">
        <f t="shared" si="13"/>
        <v/>
      </c>
      <c r="H103" s="600" t="str" cm="1">
        <f t="array" ref="H103">IF(I103='Tables calc'!$D$1+1,"*",IF(I103='Tables calc'!$D$1+2,'Tables calc'!$H$26,IF(E102="Box 2","",IF(F102="","",INDEX('Tables calc'!$E$24:$E$539,_xlfn.AGGREGATE(15,3,('Tables calc'!$F$24:$F$539=1)/('Tables calc'!$F$24:$F$539=1)*(ROW('Tables calc'!$F$24:$F$539)-ROW('Tables calc'!$F$23)),I103))))))</f>
        <v/>
      </c>
      <c r="I103" s="69">
        <v>102</v>
      </c>
      <c r="J103" s="69" t="str">
        <f t="shared" si="14"/>
        <v/>
      </c>
      <c r="K103" s="69" t="str">
        <f t="shared" si="15"/>
        <v/>
      </c>
      <c r="L103" s="69" t="str">
        <f t="shared" si="16"/>
        <v/>
      </c>
      <c r="M103" s="69" t="str">
        <f t="shared" si="17"/>
        <v/>
      </c>
      <c r="N103" s="69" t="str">
        <f t="shared" si="18"/>
        <v/>
      </c>
      <c r="O103" s="69" t="str">
        <f t="shared" si="19"/>
        <v/>
      </c>
      <c r="P103" s="69" t="str">
        <f t="shared" si="20"/>
        <v/>
      </c>
      <c r="Q103" s="69" t="str">
        <f t="shared" si="21"/>
        <v/>
      </c>
    </row>
    <row r="104" spans="1:17" x14ac:dyDescent="0.3">
      <c r="A104" s="598" t="str" cm="1">
        <f t="array" ref="A104">IF(I104='Tables calc'!$D$1+1,"FTE Reduction Exceptions:",IF(I104='Tables calc'!$D$1+2,"Totals:",IF(A103="Totals:","",IF(A103="","",INDEX('Tables calc'!$A$24:$A$539,_xlfn.AGGREGATE(15,3,('Tables calc'!$F$24:$F$539=1)/('Tables calc'!$F$24:$F$539=1)*(ROW('Tables calc'!$F$24:$F$539)-ROW('Tables calc'!$F$23)),I104))))))</f>
        <v/>
      </c>
      <c r="B104" s="598" t="str" cm="1">
        <f t="array" ref="B104">IF(I104='Tables calc'!$D$1+1,"#",IF(I104='Tables calc'!$D$1+2,"#",IF(B103="#","",IF(B103="","",INDEX('Tables calc'!$B$24:$B$539,_xlfn.AGGREGATE(15,3,('Tables calc'!$F$24:$F$539=1)/('Tables calc'!$F$24:$F$539=1)*(ROW('Tables calc'!$F$24:$F$539)-ROW('Tables calc'!$F$23)),I104))))))</f>
        <v/>
      </c>
      <c r="C104" s="599" t="str">
        <f t="shared" si="11"/>
        <v/>
      </c>
      <c r="D104" s="600" t="str" cm="1">
        <f t="array" ref="D104">IF(I104='Tables calc'!$D$1+1,"*",IF(I104='Tables calc'!$D$1+2,'Tables calc'!$H$24,IF(D103='Tables calc'!$H$24,"",IF(D103="","",INDEX('Tables calc'!$C$24:$C$539,_xlfn.AGGREGATE(15,3,('Tables calc'!$F$24:$F$539=1)/('Tables calc'!$F$24:$F$539=1)*(ROW('Tables calc'!$F$24:$F$539)-ROW('Tables calc'!$F$23)),I104))))))</f>
        <v/>
      </c>
      <c r="E104" s="601" t="str">
        <f t="shared" si="12"/>
        <v/>
      </c>
      <c r="F104" s="602" t="str" cm="1">
        <f t="array" ref="F104">IF(I104='Tables calc'!$D$1+1,'Tables calc'!$H$23,IF(I104='Tables calc'!$D$1+2,'Tables calc'!$H$25,IF(E103="Box 2","",IF(F103="","",INDEX('Tables calc'!$D$24:$D$539,_xlfn.AGGREGATE(15,3,('Tables calc'!$F$24:$F$539=1)/('Tables calc'!$F$24:$F$539=1)*(ROW('Tables calc'!$F$24:$F$539)-ROW('Tables calc'!$F$23)),I104))))))</f>
        <v/>
      </c>
      <c r="G104" s="599" t="str">
        <f t="shared" si="13"/>
        <v/>
      </c>
      <c r="H104" s="600" t="str" cm="1">
        <f t="array" ref="H104">IF(I104='Tables calc'!$D$1+1,"*",IF(I104='Tables calc'!$D$1+2,'Tables calc'!$H$26,IF(E103="Box 2","",IF(F103="","",INDEX('Tables calc'!$E$24:$E$539,_xlfn.AGGREGATE(15,3,('Tables calc'!$F$24:$F$539=1)/('Tables calc'!$F$24:$F$539=1)*(ROW('Tables calc'!$F$24:$F$539)-ROW('Tables calc'!$F$23)),I104))))))</f>
        <v/>
      </c>
      <c r="I104" s="69">
        <v>103</v>
      </c>
      <c r="J104" s="69" t="str">
        <f t="shared" si="14"/>
        <v/>
      </c>
      <c r="K104" s="69" t="str">
        <f t="shared" si="15"/>
        <v/>
      </c>
      <c r="L104" s="69" t="str">
        <f t="shared" si="16"/>
        <v/>
      </c>
      <c r="M104" s="69" t="str">
        <f t="shared" si="17"/>
        <v/>
      </c>
      <c r="N104" s="69" t="str">
        <f t="shared" si="18"/>
        <v/>
      </c>
      <c r="O104" s="69" t="str">
        <f t="shared" si="19"/>
        <v/>
      </c>
      <c r="P104" s="69" t="str">
        <f t="shared" si="20"/>
        <v/>
      </c>
      <c r="Q104" s="69" t="str">
        <f t="shared" si="21"/>
        <v/>
      </c>
    </row>
    <row r="105" spans="1:17" x14ac:dyDescent="0.3">
      <c r="A105" s="598" t="str" cm="1">
        <f t="array" ref="A105">IF(I105='Tables calc'!$D$1+1,"FTE Reduction Exceptions:",IF(I105='Tables calc'!$D$1+2,"Totals:",IF(A104="Totals:","",IF(A104="","",INDEX('Tables calc'!$A$24:$A$539,_xlfn.AGGREGATE(15,3,('Tables calc'!$F$24:$F$539=1)/('Tables calc'!$F$24:$F$539=1)*(ROW('Tables calc'!$F$24:$F$539)-ROW('Tables calc'!$F$23)),I105))))))</f>
        <v/>
      </c>
      <c r="B105" s="598" t="str" cm="1">
        <f t="array" ref="B105">IF(I105='Tables calc'!$D$1+1,"#",IF(I105='Tables calc'!$D$1+2,"#",IF(B104="#","",IF(B104="","",INDEX('Tables calc'!$B$24:$B$539,_xlfn.AGGREGATE(15,3,('Tables calc'!$F$24:$F$539=1)/('Tables calc'!$F$24:$F$539=1)*(ROW('Tables calc'!$F$24:$F$539)-ROW('Tables calc'!$F$23)),I105))))))</f>
        <v/>
      </c>
      <c r="C105" s="599" t="str">
        <f t="shared" si="11"/>
        <v/>
      </c>
      <c r="D105" s="600" t="str" cm="1">
        <f t="array" ref="D105">IF(I105='Tables calc'!$D$1+1,"*",IF(I105='Tables calc'!$D$1+2,'Tables calc'!$H$24,IF(D104='Tables calc'!$H$24,"",IF(D104="","",INDEX('Tables calc'!$C$24:$C$539,_xlfn.AGGREGATE(15,3,('Tables calc'!$F$24:$F$539=1)/('Tables calc'!$F$24:$F$539=1)*(ROW('Tables calc'!$F$24:$F$539)-ROW('Tables calc'!$F$23)),I105))))))</f>
        <v/>
      </c>
      <c r="E105" s="601" t="str">
        <f t="shared" si="12"/>
        <v/>
      </c>
      <c r="F105" s="602" t="str" cm="1">
        <f t="array" ref="F105">IF(I105='Tables calc'!$D$1+1,'Tables calc'!$H$23,IF(I105='Tables calc'!$D$1+2,'Tables calc'!$H$25,IF(E104="Box 2","",IF(F104="","",INDEX('Tables calc'!$D$24:$D$539,_xlfn.AGGREGATE(15,3,('Tables calc'!$F$24:$F$539=1)/('Tables calc'!$F$24:$F$539=1)*(ROW('Tables calc'!$F$24:$F$539)-ROW('Tables calc'!$F$23)),I105))))))</f>
        <v/>
      </c>
      <c r="G105" s="599" t="str">
        <f t="shared" si="13"/>
        <v/>
      </c>
      <c r="H105" s="600" t="str" cm="1">
        <f t="array" ref="H105">IF(I105='Tables calc'!$D$1+1,"*",IF(I105='Tables calc'!$D$1+2,'Tables calc'!$H$26,IF(E104="Box 2","",IF(F104="","",INDEX('Tables calc'!$E$24:$E$539,_xlfn.AGGREGATE(15,3,('Tables calc'!$F$24:$F$539=1)/('Tables calc'!$F$24:$F$539=1)*(ROW('Tables calc'!$F$24:$F$539)-ROW('Tables calc'!$F$23)),I105))))))</f>
        <v/>
      </c>
      <c r="I105" s="69">
        <v>104</v>
      </c>
      <c r="J105" s="69" t="str">
        <f t="shared" si="14"/>
        <v/>
      </c>
      <c r="K105" s="69" t="str">
        <f t="shared" si="15"/>
        <v/>
      </c>
      <c r="L105" s="69" t="str">
        <f t="shared" si="16"/>
        <v/>
      </c>
      <c r="M105" s="69" t="str">
        <f t="shared" si="17"/>
        <v/>
      </c>
      <c r="N105" s="69" t="str">
        <f t="shared" si="18"/>
        <v/>
      </c>
      <c r="O105" s="69" t="str">
        <f t="shared" si="19"/>
        <v/>
      </c>
      <c r="P105" s="69" t="str">
        <f t="shared" si="20"/>
        <v/>
      </c>
      <c r="Q105" s="69" t="str">
        <f t="shared" si="21"/>
        <v/>
      </c>
    </row>
    <row r="106" spans="1:17" x14ac:dyDescent="0.3">
      <c r="A106" s="598" t="str" cm="1">
        <f t="array" ref="A106">IF(I106='Tables calc'!$D$1+1,"FTE Reduction Exceptions:",IF(I106='Tables calc'!$D$1+2,"Totals:",IF(A105="Totals:","",IF(A105="","",INDEX('Tables calc'!$A$24:$A$539,_xlfn.AGGREGATE(15,3,('Tables calc'!$F$24:$F$539=1)/('Tables calc'!$F$24:$F$539=1)*(ROW('Tables calc'!$F$24:$F$539)-ROW('Tables calc'!$F$23)),I106))))))</f>
        <v/>
      </c>
      <c r="B106" s="598" t="str" cm="1">
        <f t="array" ref="B106">IF(I106='Tables calc'!$D$1+1,"#",IF(I106='Tables calc'!$D$1+2,"#",IF(B105="#","",IF(B105="","",INDEX('Tables calc'!$B$24:$B$539,_xlfn.AGGREGATE(15,3,('Tables calc'!$F$24:$F$539=1)/('Tables calc'!$F$24:$F$539=1)*(ROW('Tables calc'!$F$24:$F$539)-ROW('Tables calc'!$F$23)),I106))))))</f>
        <v/>
      </c>
      <c r="C106" s="599" t="str">
        <f t="shared" si="11"/>
        <v/>
      </c>
      <c r="D106" s="600" t="str" cm="1">
        <f t="array" ref="D106">IF(I106='Tables calc'!$D$1+1,"*",IF(I106='Tables calc'!$D$1+2,'Tables calc'!$H$24,IF(D105='Tables calc'!$H$24,"",IF(D105="","",INDEX('Tables calc'!$C$24:$C$539,_xlfn.AGGREGATE(15,3,('Tables calc'!$F$24:$F$539=1)/('Tables calc'!$F$24:$F$539=1)*(ROW('Tables calc'!$F$24:$F$539)-ROW('Tables calc'!$F$23)),I106))))))</f>
        <v/>
      </c>
      <c r="E106" s="601" t="str">
        <f t="shared" si="12"/>
        <v/>
      </c>
      <c r="F106" s="602" t="str" cm="1">
        <f t="array" ref="F106">IF(I106='Tables calc'!$D$1+1,'Tables calc'!$H$23,IF(I106='Tables calc'!$D$1+2,'Tables calc'!$H$25,IF(E105="Box 2","",IF(F105="","",INDEX('Tables calc'!$D$24:$D$539,_xlfn.AGGREGATE(15,3,('Tables calc'!$F$24:$F$539=1)/('Tables calc'!$F$24:$F$539=1)*(ROW('Tables calc'!$F$24:$F$539)-ROW('Tables calc'!$F$23)),I106))))))</f>
        <v/>
      </c>
      <c r="G106" s="599" t="str">
        <f t="shared" si="13"/>
        <v/>
      </c>
      <c r="H106" s="600" t="str" cm="1">
        <f t="array" ref="H106">IF(I106='Tables calc'!$D$1+1,"*",IF(I106='Tables calc'!$D$1+2,'Tables calc'!$H$26,IF(E105="Box 2","",IF(F105="","",INDEX('Tables calc'!$E$24:$E$539,_xlfn.AGGREGATE(15,3,('Tables calc'!$F$24:$F$539=1)/('Tables calc'!$F$24:$F$539=1)*(ROW('Tables calc'!$F$24:$F$539)-ROW('Tables calc'!$F$23)),I106))))))</f>
        <v/>
      </c>
      <c r="I106" s="69">
        <v>105</v>
      </c>
      <c r="J106" s="69" t="str">
        <f t="shared" si="14"/>
        <v/>
      </c>
      <c r="K106" s="69" t="str">
        <f t="shared" si="15"/>
        <v/>
      </c>
      <c r="L106" s="69" t="str">
        <f t="shared" si="16"/>
        <v/>
      </c>
      <c r="M106" s="69" t="str">
        <f t="shared" si="17"/>
        <v/>
      </c>
      <c r="N106" s="69" t="str">
        <f t="shared" si="18"/>
        <v/>
      </c>
      <c r="O106" s="69" t="str">
        <f t="shared" si="19"/>
        <v/>
      </c>
      <c r="P106" s="69" t="str">
        <f t="shared" si="20"/>
        <v/>
      </c>
      <c r="Q106" s="69" t="str">
        <f t="shared" si="21"/>
        <v/>
      </c>
    </row>
    <row r="107" spans="1:17" x14ac:dyDescent="0.3">
      <c r="A107" s="598" t="str" cm="1">
        <f t="array" ref="A107">IF(I107='Tables calc'!$D$1+1,"FTE Reduction Exceptions:",IF(I107='Tables calc'!$D$1+2,"Totals:",IF(A106="Totals:","",IF(A106="","",INDEX('Tables calc'!$A$24:$A$539,_xlfn.AGGREGATE(15,3,('Tables calc'!$F$24:$F$539=1)/('Tables calc'!$F$24:$F$539=1)*(ROW('Tables calc'!$F$24:$F$539)-ROW('Tables calc'!$F$23)),I107))))))</f>
        <v/>
      </c>
      <c r="B107" s="598" t="str" cm="1">
        <f t="array" ref="B107">IF(I107='Tables calc'!$D$1+1,"#",IF(I107='Tables calc'!$D$1+2,"#",IF(B106="#","",IF(B106="","",INDEX('Tables calc'!$B$24:$B$539,_xlfn.AGGREGATE(15,3,('Tables calc'!$F$24:$F$539=1)/('Tables calc'!$F$24:$F$539=1)*(ROW('Tables calc'!$F$24:$F$539)-ROW('Tables calc'!$F$23)),I107))))))</f>
        <v/>
      </c>
      <c r="C107" s="599" t="str">
        <f t="shared" si="11"/>
        <v/>
      </c>
      <c r="D107" s="600" t="str" cm="1">
        <f t="array" ref="D107">IF(I107='Tables calc'!$D$1+1,"*",IF(I107='Tables calc'!$D$1+2,'Tables calc'!$H$24,IF(D106='Tables calc'!$H$24,"",IF(D106="","",INDEX('Tables calc'!$C$24:$C$539,_xlfn.AGGREGATE(15,3,('Tables calc'!$F$24:$F$539=1)/('Tables calc'!$F$24:$F$539=1)*(ROW('Tables calc'!$F$24:$F$539)-ROW('Tables calc'!$F$23)),I107))))))</f>
        <v/>
      </c>
      <c r="E107" s="601" t="str">
        <f t="shared" si="12"/>
        <v/>
      </c>
      <c r="F107" s="602" t="str" cm="1">
        <f t="array" ref="F107">IF(I107='Tables calc'!$D$1+1,'Tables calc'!$H$23,IF(I107='Tables calc'!$D$1+2,'Tables calc'!$H$25,IF(E106="Box 2","",IF(F106="","",INDEX('Tables calc'!$D$24:$D$539,_xlfn.AGGREGATE(15,3,('Tables calc'!$F$24:$F$539=1)/('Tables calc'!$F$24:$F$539=1)*(ROW('Tables calc'!$F$24:$F$539)-ROW('Tables calc'!$F$23)),I107))))))</f>
        <v/>
      </c>
      <c r="G107" s="599" t="str">
        <f t="shared" si="13"/>
        <v/>
      </c>
      <c r="H107" s="600" t="str" cm="1">
        <f t="array" ref="H107">IF(I107='Tables calc'!$D$1+1,"*",IF(I107='Tables calc'!$D$1+2,'Tables calc'!$H$26,IF(E106="Box 2","",IF(F106="","",INDEX('Tables calc'!$E$24:$E$539,_xlfn.AGGREGATE(15,3,('Tables calc'!$F$24:$F$539=1)/('Tables calc'!$F$24:$F$539=1)*(ROW('Tables calc'!$F$24:$F$539)-ROW('Tables calc'!$F$23)),I107))))))</f>
        <v/>
      </c>
      <c r="I107" s="69">
        <v>106</v>
      </c>
      <c r="J107" s="69" t="str">
        <f t="shared" si="14"/>
        <v/>
      </c>
      <c r="K107" s="69" t="str">
        <f t="shared" si="15"/>
        <v/>
      </c>
      <c r="L107" s="69" t="str">
        <f t="shared" si="16"/>
        <v/>
      </c>
      <c r="M107" s="69" t="str">
        <f t="shared" si="17"/>
        <v/>
      </c>
      <c r="N107" s="69" t="str">
        <f t="shared" si="18"/>
        <v/>
      </c>
      <c r="O107" s="69" t="str">
        <f t="shared" si="19"/>
        <v/>
      </c>
      <c r="P107" s="69" t="str">
        <f t="shared" si="20"/>
        <v/>
      </c>
      <c r="Q107" s="69" t="str">
        <f t="shared" si="21"/>
        <v/>
      </c>
    </row>
    <row r="108" spans="1:17" x14ac:dyDescent="0.3">
      <c r="A108" s="598" t="str" cm="1">
        <f t="array" ref="A108">IF(I108='Tables calc'!$D$1+1,"FTE Reduction Exceptions:",IF(I108='Tables calc'!$D$1+2,"Totals:",IF(A107="Totals:","",IF(A107="","",INDEX('Tables calc'!$A$24:$A$539,_xlfn.AGGREGATE(15,3,('Tables calc'!$F$24:$F$539=1)/('Tables calc'!$F$24:$F$539=1)*(ROW('Tables calc'!$F$24:$F$539)-ROW('Tables calc'!$F$23)),I108))))))</f>
        <v/>
      </c>
      <c r="B108" s="598" t="str" cm="1">
        <f t="array" ref="B108">IF(I108='Tables calc'!$D$1+1,"#",IF(I108='Tables calc'!$D$1+2,"#",IF(B107="#","",IF(B107="","",INDEX('Tables calc'!$B$24:$B$539,_xlfn.AGGREGATE(15,3,('Tables calc'!$F$24:$F$539=1)/('Tables calc'!$F$24:$F$539=1)*(ROW('Tables calc'!$F$24:$F$539)-ROW('Tables calc'!$F$23)),I108))))))</f>
        <v/>
      </c>
      <c r="C108" s="599" t="str">
        <f t="shared" si="11"/>
        <v/>
      </c>
      <c r="D108" s="600" t="str" cm="1">
        <f t="array" ref="D108">IF(I108='Tables calc'!$D$1+1,"*",IF(I108='Tables calc'!$D$1+2,'Tables calc'!$H$24,IF(D107='Tables calc'!$H$24,"",IF(D107="","",INDEX('Tables calc'!$C$24:$C$539,_xlfn.AGGREGATE(15,3,('Tables calc'!$F$24:$F$539=1)/('Tables calc'!$F$24:$F$539=1)*(ROW('Tables calc'!$F$24:$F$539)-ROW('Tables calc'!$F$23)),I108))))))</f>
        <v/>
      </c>
      <c r="E108" s="601" t="str">
        <f t="shared" si="12"/>
        <v/>
      </c>
      <c r="F108" s="602" t="str" cm="1">
        <f t="array" ref="F108">IF(I108='Tables calc'!$D$1+1,'Tables calc'!$H$23,IF(I108='Tables calc'!$D$1+2,'Tables calc'!$H$25,IF(E107="Box 2","",IF(F107="","",INDEX('Tables calc'!$D$24:$D$539,_xlfn.AGGREGATE(15,3,('Tables calc'!$F$24:$F$539=1)/('Tables calc'!$F$24:$F$539=1)*(ROW('Tables calc'!$F$24:$F$539)-ROW('Tables calc'!$F$23)),I108))))))</f>
        <v/>
      </c>
      <c r="G108" s="599" t="str">
        <f t="shared" si="13"/>
        <v/>
      </c>
      <c r="H108" s="600" t="str" cm="1">
        <f t="array" ref="H108">IF(I108='Tables calc'!$D$1+1,"*",IF(I108='Tables calc'!$D$1+2,'Tables calc'!$H$26,IF(E107="Box 2","",IF(F107="","",INDEX('Tables calc'!$E$24:$E$539,_xlfn.AGGREGATE(15,3,('Tables calc'!$F$24:$F$539=1)/('Tables calc'!$F$24:$F$539=1)*(ROW('Tables calc'!$F$24:$F$539)-ROW('Tables calc'!$F$23)),I108))))))</f>
        <v/>
      </c>
      <c r="I108" s="69">
        <v>107</v>
      </c>
      <c r="J108" s="69" t="str">
        <f t="shared" si="14"/>
        <v/>
      </c>
      <c r="K108" s="69" t="str">
        <f t="shared" si="15"/>
        <v/>
      </c>
      <c r="L108" s="69" t="str">
        <f t="shared" si="16"/>
        <v/>
      </c>
      <c r="M108" s="69" t="str">
        <f t="shared" si="17"/>
        <v/>
      </c>
      <c r="N108" s="69" t="str">
        <f t="shared" si="18"/>
        <v/>
      </c>
      <c r="O108" s="69" t="str">
        <f t="shared" si="19"/>
        <v/>
      </c>
      <c r="P108" s="69" t="str">
        <f t="shared" si="20"/>
        <v/>
      </c>
      <c r="Q108" s="69" t="str">
        <f t="shared" si="21"/>
        <v/>
      </c>
    </row>
    <row r="109" spans="1:17" x14ac:dyDescent="0.3">
      <c r="A109" s="598" t="str" cm="1">
        <f t="array" ref="A109">IF(I109='Tables calc'!$D$1+1,"FTE Reduction Exceptions:",IF(I109='Tables calc'!$D$1+2,"Totals:",IF(A108="Totals:","",IF(A108="","",INDEX('Tables calc'!$A$24:$A$539,_xlfn.AGGREGATE(15,3,('Tables calc'!$F$24:$F$539=1)/('Tables calc'!$F$24:$F$539=1)*(ROW('Tables calc'!$F$24:$F$539)-ROW('Tables calc'!$F$23)),I109))))))</f>
        <v/>
      </c>
      <c r="B109" s="598" t="str" cm="1">
        <f t="array" ref="B109">IF(I109='Tables calc'!$D$1+1,"#",IF(I109='Tables calc'!$D$1+2,"#",IF(B108="#","",IF(B108="","",INDEX('Tables calc'!$B$24:$B$539,_xlfn.AGGREGATE(15,3,('Tables calc'!$F$24:$F$539=1)/('Tables calc'!$F$24:$F$539=1)*(ROW('Tables calc'!$F$24:$F$539)-ROW('Tables calc'!$F$23)),I109))))))</f>
        <v/>
      </c>
      <c r="C109" s="599" t="str">
        <f t="shared" si="11"/>
        <v/>
      </c>
      <c r="D109" s="600" t="str" cm="1">
        <f t="array" ref="D109">IF(I109='Tables calc'!$D$1+1,"*",IF(I109='Tables calc'!$D$1+2,'Tables calc'!$H$24,IF(D108='Tables calc'!$H$24,"",IF(D108="","",INDEX('Tables calc'!$C$24:$C$539,_xlfn.AGGREGATE(15,3,('Tables calc'!$F$24:$F$539=1)/('Tables calc'!$F$24:$F$539=1)*(ROW('Tables calc'!$F$24:$F$539)-ROW('Tables calc'!$F$23)),I109))))))</f>
        <v/>
      </c>
      <c r="E109" s="601" t="str">
        <f t="shared" si="12"/>
        <v/>
      </c>
      <c r="F109" s="602" t="str" cm="1">
        <f t="array" ref="F109">IF(I109='Tables calc'!$D$1+1,'Tables calc'!$H$23,IF(I109='Tables calc'!$D$1+2,'Tables calc'!$H$25,IF(E108="Box 2","",IF(F108="","",INDEX('Tables calc'!$D$24:$D$539,_xlfn.AGGREGATE(15,3,('Tables calc'!$F$24:$F$539=1)/('Tables calc'!$F$24:$F$539=1)*(ROW('Tables calc'!$F$24:$F$539)-ROW('Tables calc'!$F$23)),I109))))))</f>
        <v/>
      </c>
      <c r="G109" s="599" t="str">
        <f t="shared" si="13"/>
        <v/>
      </c>
      <c r="H109" s="600" t="str" cm="1">
        <f t="array" ref="H109">IF(I109='Tables calc'!$D$1+1,"*",IF(I109='Tables calc'!$D$1+2,'Tables calc'!$H$26,IF(E108="Box 2","",IF(F108="","",INDEX('Tables calc'!$E$24:$E$539,_xlfn.AGGREGATE(15,3,('Tables calc'!$F$24:$F$539=1)/('Tables calc'!$F$24:$F$539=1)*(ROW('Tables calc'!$F$24:$F$539)-ROW('Tables calc'!$F$23)),I109))))))</f>
        <v/>
      </c>
      <c r="I109" s="69">
        <v>108</v>
      </c>
      <c r="J109" s="69" t="str">
        <f t="shared" si="14"/>
        <v/>
      </c>
      <c r="K109" s="69" t="str">
        <f t="shared" si="15"/>
        <v/>
      </c>
      <c r="L109" s="69" t="str">
        <f t="shared" si="16"/>
        <v/>
      </c>
      <c r="M109" s="69" t="str">
        <f t="shared" si="17"/>
        <v/>
      </c>
      <c r="N109" s="69" t="str">
        <f t="shared" si="18"/>
        <v/>
      </c>
      <c r="O109" s="69" t="str">
        <f t="shared" si="19"/>
        <v/>
      </c>
      <c r="P109" s="69" t="str">
        <f t="shared" si="20"/>
        <v/>
      </c>
      <c r="Q109" s="69" t="str">
        <f t="shared" si="21"/>
        <v/>
      </c>
    </row>
    <row r="110" spans="1:17" x14ac:dyDescent="0.3">
      <c r="A110" s="598" t="str" cm="1">
        <f t="array" ref="A110">IF(I110='Tables calc'!$D$1+1,"FTE Reduction Exceptions:",IF(I110='Tables calc'!$D$1+2,"Totals:",IF(A109="Totals:","",IF(A109="","",INDEX('Tables calc'!$A$24:$A$539,_xlfn.AGGREGATE(15,3,('Tables calc'!$F$24:$F$539=1)/('Tables calc'!$F$24:$F$539=1)*(ROW('Tables calc'!$F$24:$F$539)-ROW('Tables calc'!$F$23)),I110))))))</f>
        <v/>
      </c>
      <c r="B110" s="598" t="str" cm="1">
        <f t="array" ref="B110">IF(I110='Tables calc'!$D$1+1,"#",IF(I110='Tables calc'!$D$1+2,"#",IF(B109="#","",IF(B109="","",INDEX('Tables calc'!$B$24:$B$539,_xlfn.AGGREGATE(15,3,('Tables calc'!$F$24:$F$539=1)/('Tables calc'!$F$24:$F$539=1)*(ROW('Tables calc'!$F$24:$F$539)-ROW('Tables calc'!$F$23)),I110))))))</f>
        <v/>
      </c>
      <c r="C110" s="599" t="str">
        <f t="shared" si="11"/>
        <v/>
      </c>
      <c r="D110" s="600" t="str" cm="1">
        <f t="array" ref="D110">IF(I110='Tables calc'!$D$1+1,"*",IF(I110='Tables calc'!$D$1+2,'Tables calc'!$H$24,IF(D109='Tables calc'!$H$24,"",IF(D109="","",INDEX('Tables calc'!$C$24:$C$539,_xlfn.AGGREGATE(15,3,('Tables calc'!$F$24:$F$539=1)/('Tables calc'!$F$24:$F$539=1)*(ROW('Tables calc'!$F$24:$F$539)-ROW('Tables calc'!$F$23)),I110))))))</f>
        <v/>
      </c>
      <c r="E110" s="601" t="str">
        <f t="shared" si="12"/>
        <v/>
      </c>
      <c r="F110" s="602" t="str" cm="1">
        <f t="array" ref="F110">IF(I110='Tables calc'!$D$1+1,'Tables calc'!$H$23,IF(I110='Tables calc'!$D$1+2,'Tables calc'!$H$25,IF(E109="Box 2","",IF(F109="","",INDEX('Tables calc'!$D$24:$D$539,_xlfn.AGGREGATE(15,3,('Tables calc'!$F$24:$F$539=1)/('Tables calc'!$F$24:$F$539=1)*(ROW('Tables calc'!$F$24:$F$539)-ROW('Tables calc'!$F$23)),I110))))))</f>
        <v/>
      </c>
      <c r="G110" s="599" t="str">
        <f t="shared" si="13"/>
        <v/>
      </c>
      <c r="H110" s="600" t="str" cm="1">
        <f t="array" ref="H110">IF(I110='Tables calc'!$D$1+1,"*",IF(I110='Tables calc'!$D$1+2,'Tables calc'!$H$26,IF(E109="Box 2","",IF(F109="","",INDEX('Tables calc'!$E$24:$E$539,_xlfn.AGGREGATE(15,3,('Tables calc'!$F$24:$F$539=1)/('Tables calc'!$F$24:$F$539=1)*(ROW('Tables calc'!$F$24:$F$539)-ROW('Tables calc'!$F$23)),I110))))))</f>
        <v/>
      </c>
      <c r="I110" s="69">
        <v>109</v>
      </c>
      <c r="J110" s="69" t="str">
        <f t="shared" si="14"/>
        <v/>
      </c>
      <c r="K110" s="69" t="str">
        <f t="shared" si="15"/>
        <v/>
      </c>
      <c r="L110" s="69" t="str">
        <f t="shared" si="16"/>
        <v/>
      </c>
      <c r="M110" s="69" t="str">
        <f t="shared" si="17"/>
        <v/>
      </c>
      <c r="N110" s="69" t="str">
        <f t="shared" si="18"/>
        <v/>
      </c>
      <c r="O110" s="69" t="str">
        <f t="shared" si="19"/>
        <v/>
      </c>
      <c r="P110" s="69" t="str">
        <f t="shared" si="20"/>
        <v/>
      </c>
      <c r="Q110" s="69" t="str">
        <f t="shared" si="21"/>
        <v/>
      </c>
    </row>
    <row r="111" spans="1:17" x14ac:dyDescent="0.3">
      <c r="A111" s="598" t="str" cm="1">
        <f t="array" ref="A111">IF(I111='Tables calc'!$D$1+1,"FTE Reduction Exceptions:",IF(I111='Tables calc'!$D$1+2,"Totals:",IF(A110="Totals:","",IF(A110="","",INDEX('Tables calc'!$A$24:$A$539,_xlfn.AGGREGATE(15,3,('Tables calc'!$F$24:$F$539=1)/('Tables calc'!$F$24:$F$539=1)*(ROW('Tables calc'!$F$24:$F$539)-ROW('Tables calc'!$F$23)),I111))))))</f>
        <v/>
      </c>
      <c r="B111" s="598" t="str" cm="1">
        <f t="array" ref="B111">IF(I111='Tables calc'!$D$1+1,"#",IF(I111='Tables calc'!$D$1+2,"#",IF(B110="#","",IF(B110="","",INDEX('Tables calc'!$B$24:$B$539,_xlfn.AGGREGATE(15,3,('Tables calc'!$F$24:$F$539=1)/('Tables calc'!$F$24:$F$539=1)*(ROW('Tables calc'!$F$24:$F$539)-ROW('Tables calc'!$F$23)),I111))))))</f>
        <v/>
      </c>
      <c r="C111" s="599" t="str">
        <f t="shared" si="11"/>
        <v/>
      </c>
      <c r="D111" s="600" t="str" cm="1">
        <f t="array" ref="D111">IF(I111='Tables calc'!$D$1+1,"*",IF(I111='Tables calc'!$D$1+2,'Tables calc'!$H$24,IF(D110='Tables calc'!$H$24,"",IF(D110="","",INDEX('Tables calc'!$C$24:$C$539,_xlfn.AGGREGATE(15,3,('Tables calc'!$F$24:$F$539=1)/('Tables calc'!$F$24:$F$539=1)*(ROW('Tables calc'!$F$24:$F$539)-ROW('Tables calc'!$F$23)),I111))))))</f>
        <v/>
      </c>
      <c r="E111" s="601" t="str">
        <f t="shared" si="12"/>
        <v/>
      </c>
      <c r="F111" s="602" t="str" cm="1">
        <f t="array" ref="F111">IF(I111='Tables calc'!$D$1+1,'Tables calc'!$H$23,IF(I111='Tables calc'!$D$1+2,'Tables calc'!$H$25,IF(E110="Box 2","",IF(F110="","",INDEX('Tables calc'!$D$24:$D$539,_xlfn.AGGREGATE(15,3,('Tables calc'!$F$24:$F$539=1)/('Tables calc'!$F$24:$F$539=1)*(ROW('Tables calc'!$F$24:$F$539)-ROW('Tables calc'!$F$23)),I111))))))</f>
        <v/>
      </c>
      <c r="G111" s="599" t="str">
        <f t="shared" si="13"/>
        <v/>
      </c>
      <c r="H111" s="600" t="str" cm="1">
        <f t="array" ref="H111">IF(I111='Tables calc'!$D$1+1,"*",IF(I111='Tables calc'!$D$1+2,'Tables calc'!$H$26,IF(E110="Box 2","",IF(F110="","",INDEX('Tables calc'!$E$24:$E$539,_xlfn.AGGREGATE(15,3,('Tables calc'!$F$24:$F$539=1)/('Tables calc'!$F$24:$F$539=1)*(ROW('Tables calc'!$F$24:$F$539)-ROW('Tables calc'!$F$23)),I111))))))</f>
        <v/>
      </c>
      <c r="I111" s="69">
        <v>110</v>
      </c>
      <c r="J111" s="69" t="str">
        <f t="shared" si="14"/>
        <v/>
      </c>
      <c r="K111" s="69" t="str">
        <f t="shared" si="15"/>
        <v/>
      </c>
      <c r="L111" s="69" t="str">
        <f t="shared" si="16"/>
        <v/>
      </c>
      <c r="M111" s="69" t="str">
        <f t="shared" si="17"/>
        <v/>
      </c>
      <c r="N111" s="69" t="str">
        <f t="shared" si="18"/>
        <v/>
      </c>
      <c r="O111" s="69" t="str">
        <f t="shared" si="19"/>
        <v/>
      </c>
      <c r="P111" s="69" t="str">
        <f t="shared" si="20"/>
        <v/>
      </c>
      <c r="Q111" s="69" t="str">
        <f t="shared" si="21"/>
        <v/>
      </c>
    </row>
    <row r="112" spans="1:17" x14ac:dyDescent="0.3">
      <c r="A112" s="598" t="str" cm="1">
        <f t="array" ref="A112">IF(I112='Tables calc'!$D$1+1,"FTE Reduction Exceptions:",IF(I112='Tables calc'!$D$1+2,"Totals:",IF(A111="Totals:","",IF(A111="","",INDEX('Tables calc'!$A$24:$A$539,_xlfn.AGGREGATE(15,3,('Tables calc'!$F$24:$F$539=1)/('Tables calc'!$F$24:$F$539=1)*(ROW('Tables calc'!$F$24:$F$539)-ROW('Tables calc'!$F$23)),I112))))))</f>
        <v/>
      </c>
      <c r="B112" s="598" t="str" cm="1">
        <f t="array" ref="B112">IF(I112='Tables calc'!$D$1+1,"#",IF(I112='Tables calc'!$D$1+2,"#",IF(B111="#","",IF(B111="","",INDEX('Tables calc'!$B$24:$B$539,_xlfn.AGGREGATE(15,3,('Tables calc'!$F$24:$F$539=1)/('Tables calc'!$F$24:$F$539=1)*(ROW('Tables calc'!$F$24:$F$539)-ROW('Tables calc'!$F$23)),I112))))))</f>
        <v/>
      </c>
      <c r="C112" s="599" t="str">
        <f t="shared" si="11"/>
        <v/>
      </c>
      <c r="D112" s="600" t="str" cm="1">
        <f t="array" ref="D112">IF(I112='Tables calc'!$D$1+1,"*",IF(I112='Tables calc'!$D$1+2,'Tables calc'!$H$24,IF(D111='Tables calc'!$H$24,"",IF(D111="","",INDEX('Tables calc'!$C$24:$C$539,_xlfn.AGGREGATE(15,3,('Tables calc'!$F$24:$F$539=1)/('Tables calc'!$F$24:$F$539=1)*(ROW('Tables calc'!$F$24:$F$539)-ROW('Tables calc'!$F$23)),I112))))))</f>
        <v/>
      </c>
      <c r="E112" s="601" t="str">
        <f t="shared" si="12"/>
        <v/>
      </c>
      <c r="F112" s="602" t="str" cm="1">
        <f t="array" ref="F112">IF(I112='Tables calc'!$D$1+1,'Tables calc'!$H$23,IF(I112='Tables calc'!$D$1+2,'Tables calc'!$H$25,IF(E111="Box 2","",IF(F111="","",INDEX('Tables calc'!$D$24:$D$539,_xlfn.AGGREGATE(15,3,('Tables calc'!$F$24:$F$539=1)/('Tables calc'!$F$24:$F$539=1)*(ROW('Tables calc'!$F$24:$F$539)-ROW('Tables calc'!$F$23)),I112))))))</f>
        <v/>
      </c>
      <c r="G112" s="599" t="str">
        <f t="shared" si="13"/>
        <v/>
      </c>
      <c r="H112" s="600" t="str" cm="1">
        <f t="array" ref="H112">IF(I112='Tables calc'!$D$1+1,"*",IF(I112='Tables calc'!$D$1+2,'Tables calc'!$H$26,IF(E111="Box 2","",IF(F111="","",INDEX('Tables calc'!$E$24:$E$539,_xlfn.AGGREGATE(15,3,('Tables calc'!$F$24:$F$539=1)/('Tables calc'!$F$24:$F$539=1)*(ROW('Tables calc'!$F$24:$F$539)-ROW('Tables calc'!$F$23)),I112))))))</f>
        <v/>
      </c>
      <c r="I112" s="69">
        <v>111</v>
      </c>
      <c r="J112" s="69" t="str">
        <f t="shared" si="14"/>
        <v/>
      </c>
      <c r="K112" s="69" t="str">
        <f t="shared" si="15"/>
        <v/>
      </c>
      <c r="L112" s="69" t="str">
        <f t="shared" si="16"/>
        <v/>
      </c>
      <c r="M112" s="69" t="str">
        <f t="shared" si="17"/>
        <v/>
      </c>
      <c r="N112" s="69" t="str">
        <f t="shared" si="18"/>
        <v/>
      </c>
      <c r="O112" s="69" t="str">
        <f t="shared" si="19"/>
        <v/>
      </c>
      <c r="P112" s="69" t="str">
        <f t="shared" si="20"/>
        <v/>
      </c>
      <c r="Q112" s="69" t="str">
        <f t="shared" si="21"/>
        <v/>
      </c>
    </row>
    <row r="113" spans="1:17" x14ac:dyDescent="0.3">
      <c r="A113" s="598" t="str" cm="1">
        <f t="array" ref="A113">IF(I113='Tables calc'!$D$1+1,"FTE Reduction Exceptions:",IF(I113='Tables calc'!$D$1+2,"Totals:",IF(A112="Totals:","",IF(A112="","",INDEX('Tables calc'!$A$24:$A$539,_xlfn.AGGREGATE(15,3,('Tables calc'!$F$24:$F$539=1)/('Tables calc'!$F$24:$F$539=1)*(ROW('Tables calc'!$F$24:$F$539)-ROW('Tables calc'!$F$23)),I113))))))</f>
        <v/>
      </c>
      <c r="B113" s="598" t="str" cm="1">
        <f t="array" ref="B113">IF(I113='Tables calc'!$D$1+1,"#",IF(I113='Tables calc'!$D$1+2,"#",IF(B112="#","",IF(B112="","",INDEX('Tables calc'!$B$24:$B$539,_xlfn.AGGREGATE(15,3,('Tables calc'!$F$24:$F$539=1)/('Tables calc'!$F$24:$F$539=1)*(ROW('Tables calc'!$F$24:$F$539)-ROW('Tables calc'!$F$23)),I113))))))</f>
        <v/>
      </c>
      <c r="C113" s="599" t="str">
        <f t="shared" si="11"/>
        <v/>
      </c>
      <c r="D113" s="600" t="str" cm="1">
        <f t="array" ref="D113">IF(I113='Tables calc'!$D$1+1,"*",IF(I113='Tables calc'!$D$1+2,'Tables calc'!$H$24,IF(D112='Tables calc'!$H$24,"",IF(D112="","",INDEX('Tables calc'!$C$24:$C$539,_xlfn.AGGREGATE(15,3,('Tables calc'!$F$24:$F$539=1)/('Tables calc'!$F$24:$F$539=1)*(ROW('Tables calc'!$F$24:$F$539)-ROW('Tables calc'!$F$23)),I113))))))</f>
        <v/>
      </c>
      <c r="E113" s="601" t="str">
        <f t="shared" si="12"/>
        <v/>
      </c>
      <c r="F113" s="602" t="str" cm="1">
        <f t="array" ref="F113">IF(I113='Tables calc'!$D$1+1,'Tables calc'!$H$23,IF(I113='Tables calc'!$D$1+2,'Tables calc'!$H$25,IF(E112="Box 2","",IF(F112="","",INDEX('Tables calc'!$D$24:$D$539,_xlfn.AGGREGATE(15,3,('Tables calc'!$F$24:$F$539=1)/('Tables calc'!$F$24:$F$539=1)*(ROW('Tables calc'!$F$24:$F$539)-ROW('Tables calc'!$F$23)),I113))))))</f>
        <v/>
      </c>
      <c r="G113" s="599" t="str">
        <f t="shared" si="13"/>
        <v/>
      </c>
      <c r="H113" s="600" t="str" cm="1">
        <f t="array" ref="H113">IF(I113='Tables calc'!$D$1+1,"*",IF(I113='Tables calc'!$D$1+2,'Tables calc'!$H$26,IF(E112="Box 2","",IF(F112="","",INDEX('Tables calc'!$E$24:$E$539,_xlfn.AGGREGATE(15,3,('Tables calc'!$F$24:$F$539=1)/('Tables calc'!$F$24:$F$539=1)*(ROW('Tables calc'!$F$24:$F$539)-ROW('Tables calc'!$F$23)),I113))))))</f>
        <v/>
      </c>
      <c r="I113" s="69">
        <v>112</v>
      </c>
      <c r="J113" s="69" t="str">
        <f t="shared" si="14"/>
        <v/>
      </c>
      <c r="K113" s="69" t="str">
        <f t="shared" si="15"/>
        <v/>
      </c>
      <c r="L113" s="69" t="str">
        <f t="shared" si="16"/>
        <v/>
      </c>
      <c r="M113" s="69" t="str">
        <f t="shared" si="17"/>
        <v/>
      </c>
      <c r="N113" s="69" t="str">
        <f t="shared" si="18"/>
        <v/>
      </c>
      <c r="O113" s="69" t="str">
        <f t="shared" si="19"/>
        <v/>
      </c>
      <c r="P113" s="69" t="str">
        <f t="shared" si="20"/>
        <v/>
      </c>
      <c r="Q113" s="69" t="str">
        <f t="shared" si="21"/>
        <v/>
      </c>
    </row>
    <row r="114" spans="1:17" x14ac:dyDescent="0.3">
      <c r="A114" s="598" t="str" cm="1">
        <f t="array" ref="A114">IF(I114='Tables calc'!$D$1+1,"FTE Reduction Exceptions:",IF(I114='Tables calc'!$D$1+2,"Totals:",IF(A113="Totals:","",IF(A113="","",INDEX('Tables calc'!$A$24:$A$539,_xlfn.AGGREGATE(15,3,('Tables calc'!$F$24:$F$539=1)/('Tables calc'!$F$24:$F$539=1)*(ROW('Tables calc'!$F$24:$F$539)-ROW('Tables calc'!$F$23)),I114))))))</f>
        <v/>
      </c>
      <c r="B114" s="598" t="str" cm="1">
        <f t="array" ref="B114">IF(I114='Tables calc'!$D$1+1,"#",IF(I114='Tables calc'!$D$1+2,"#",IF(B113="#","",IF(B113="","",INDEX('Tables calc'!$B$24:$B$539,_xlfn.AGGREGATE(15,3,('Tables calc'!$F$24:$F$539=1)/('Tables calc'!$F$24:$F$539=1)*(ROW('Tables calc'!$F$24:$F$539)-ROW('Tables calc'!$F$23)),I114))))))</f>
        <v/>
      </c>
      <c r="C114" s="599" t="str">
        <f t="shared" si="11"/>
        <v/>
      </c>
      <c r="D114" s="600" t="str" cm="1">
        <f t="array" ref="D114">IF(I114='Tables calc'!$D$1+1,"*",IF(I114='Tables calc'!$D$1+2,'Tables calc'!$H$24,IF(D113='Tables calc'!$H$24,"",IF(D113="","",INDEX('Tables calc'!$C$24:$C$539,_xlfn.AGGREGATE(15,3,('Tables calc'!$F$24:$F$539=1)/('Tables calc'!$F$24:$F$539=1)*(ROW('Tables calc'!$F$24:$F$539)-ROW('Tables calc'!$F$23)),I114))))))</f>
        <v/>
      </c>
      <c r="E114" s="601" t="str">
        <f t="shared" si="12"/>
        <v/>
      </c>
      <c r="F114" s="602" t="str" cm="1">
        <f t="array" ref="F114">IF(I114='Tables calc'!$D$1+1,'Tables calc'!$H$23,IF(I114='Tables calc'!$D$1+2,'Tables calc'!$H$25,IF(E113="Box 2","",IF(F113="","",INDEX('Tables calc'!$D$24:$D$539,_xlfn.AGGREGATE(15,3,('Tables calc'!$F$24:$F$539=1)/('Tables calc'!$F$24:$F$539=1)*(ROW('Tables calc'!$F$24:$F$539)-ROW('Tables calc'!$F$23)),I114))))))</f>
        <v/>
      </c>
      <c r="G114" s="599" t="str">
        <f t="shared" si="13"/>
        <v/>
      </c>
      <c r="H114" s="600" t="str" cm="1">
        <f t="array" ref="H114">IF(I114='Tables calc'!$D$1+1,"*",IF(I114='Tables calc'!$D$1+2,'Tables calc'!$H$26,IF(E113="Box 2","",IF(F113="","",INDEX('Tables calc'!$E$24:$E$539,_xlfn.AGGREGATE(15,3,('Tables calc'!$F$24:$F$539=1)/('Tables calc'!$F$24:$F$539=1)*(ROW('Tables calc'!$F$24:$F$539)-ROW('Tables calc'!$F$23)),I114))))))</f>
        <v/>
      </c>
      <c r="I114" s="69">
        <v>113</v>
      </c>
      <c r="J114" s="69" t="str">
        <f t="shared" si="14"/>
        <v/>
      </c>
      <c r="K114" s="69" t="str">
        <f t="shared" si="15"/>
        <v/>
      </c>
      <c r="L114" s="69" t="str">
        <f t="shared" si="16"/>
        <v/>
      </c>
      <c r="M114" s="69" t="str">
        <f t="shared" si="17"/>
        <v/>
      </c>
      <c r="N114" s="69" t="str">
        <f t="shared" si="18"/>
        <v/>
      </c>
      <c r="O114" s="69" t="str">
        <f t="shared" si="19"/>
        <v/>
      </c>
      <c r="P114" s="69" t="str">
        <f t="shared" si="20"/>
        <v/>
      </c>
      <c r="Q114" s="69" t="str">
        <f t="shared" si="21"/>
        <v/>
      </c>
    </row>
    <row r="115" spans="1:17" x14ac:dyDescent="0.3">
      <c r="A115" s="598" t="str" cm="1">
        <f t="array" ref="A115">IF(I115='Tables calc'!$D$1+1,"FTE Reduction Exceptions:",IF(I115='Tables calc'!$D$1+2,"Totals:",IF(A114="Totals:","",IF(A114="","",INDEX('Tables calc'!$A$24:$A$539,_xlfn.AGGREGATE(15,3,('Tables calc'!$F$24:$F$539=1)/('Tables calc'!$F$24:$F$539=1)*(ROW('Tables calc'!$F$24:$F$539)-ROW('Tables calc'!$F$23)),I115))))))</f>
        <v/>
      </c>
      <c r="B115" s="598" t="str" cm="1">
        <f t="array" ref="B115">IF(I115='Tables calc'!$D$1+1,"#",IF(I115='Tables calc'!$D$1+2,"#",IF(B114="#","",IF(B114="","",INDEX('Tables calc'!$B$24:$B$539,_xlfn.AGGREGATE(15,3,('Tables calc'!$F$24:$F$539=1)/('Tables calc'!$F$24:$F$539=1)*(ROW('Tables calc'!$F$24:$F$539)-ROW('Tables calc'!$F$23)),I115))))))</f>
        <v/>
      </c>
      <c r="C115" s="599" t="str">
        <f t="shared" si="11"/>
        <v/>
      </c>
      <c r="D115" s="600" t="str" cm="1">
        <f t="array" ref="D115">IF(I115='Tables calc'!$D$1+1,"*",IF(I115='Tables calc'!$D$1+2,'Tables calc'!$H$24,IF(D114='Tables calc'!$H$24,"",IF(D114="","",INDEX('Tables calc'!$C$24:$C$539,_xlfn.AGGREGATE(15,3,('Tables calc'!$F$24:$F$539=1)/('Tables calc'!$F$24:$F$539=1)*(ROW('Tables calc'!$F$24:$F$539)-ROW('Tables calc'!$F$23)),I115))))))</f>
        <v/>
      </c>
      <c r="E115" s="601" t="str">
        <f t="shared" si="12"/>
        <v/>
      </c>
      <c r="F115" s="602" t="str" cm="1">
        <f t="array" ref="F115">IF(I115='Tables calc'!$D$1+1,'Tables calc'!$H$23,IF(I115='Tables calc'!$D$1+2,'Tables calc'!$H$25,IF(E114="Box 2","",IF(F114="","",INDEX('Tables calc'!$D$24:$D$539,_xlfn.AGGREGATE(15,3,('Tables calc'!$F$24:$F$539=1)/('Tables calc'!$F$24:$F$539=1)*(ROW('Tables calc'!$F$24:$F$539)-ROW('Tables calc'!$F$23)),I115))))))</f>
        <v/>
      </c>
      <c r="G115" s="599" t="str">
        <f t="shared" si="13"/>
        <v/>
      </c>
      <c r="H115" s="600" t="str" cm="1">
        <f t="array" ref="H115">IF(I115='Tables calc'!$D$1+1,"*",IF(I115='Tables calc'!$D$1+2,'Tables calc'!$H$26,IF(E114="Box 2","",IF(F114="","",INDEX('Tables calc'!$E$24:$E$539,_xlfn.AGGREGATE(15,3,('Tables calc'!$F$24:$F$539=1)/('Tables calc'!$F$24:$F$539=1)*(ROW('Tables calc'!$F$24:$F$539)-ROW('Tables calc'!$F$23)),I115))))))</f>
        <v/>
      </c>
      <c r="I115" s="69">
        <v>114</v>
      </c>
      <c r="J115" s="69" t="str">
        <f t="shared" si="14"/>
        <v/>
      </c>
      <c r="K115" s="69" t="str">
        <f t="shared" si="15"/>
        <v/>
      </c>
      <c r="L115" s="69" t="str">
        <f t="shared" si="16"/>
        <v/>
      </c>
      <c r="M115" s="69" t="str">
        <f t="shared" si="17"/>
        <v/>
      </c>
      <c r="N115" s="69" t="str">
        <f t="shared" si="18"/>
        <v/>
      </c>
      <c r="O115" s="69" t="str">
        <f t="shared" si="19"/>
        <v/>
      </c>
      <c r="P115" s="69" t="str">
        <f t="shared" si="20"/>
        <v/>
      </c>
      <c r="Q115" s="69" t="str">
        <f t="shared" si="21"/>
        <v/>
      </c>
    </row>
    <row r="116" spans="1:17" x14ac:dyDescent="0.3">
      <c r="A116" s="598" t="str" cm="1">
        <f t="array" ref="A116">IF(I116='Tables calc'!$D$1+1,"FTE Reduction Exceptions:",IF(I116='Tables calc'!$D$1+2,"Totals:",IF(A115="Totals:","",IF(A115="","",INDEX('Tables calc'!$A$24:$A$539,_xlfn.AGGREGATE(15,3,('Tables calc'!$F$24:$F$539=1)/('Tables calc'!$F$24:$F$539=1)*(ROW('Tables calc'!$F$24:$F$539)-ROW('Tables calc'!$F$23)),I116))))))</f>
        <v/>
      </c>
      <c r="B116" s="598" t="str" cm="1">
        <f t="array" ref="B116">IF(I116='Tables calc'!$D$1+1,"#",IF(I116='Tables calc'!$D$1+2,"#",IF(B115="#","",IF(B115="","",INDEX('Tables calc'!$B$24:$B$539,_xlfn.AGGREGATE(15,3,('Tables calc'!$F$24:$F$539=1)/('Tables calc'!$F$24:$F$539=1)*(ROW('Tables calc'!$F$24:$F$539)-ROW('Tables calc'!$F$23)),I116))))))</f>
        <v/>
      </c>
      <c r="C116" s="599" t="str">
        <f t="shared" si="11"/>
        <v/>
      </c>
      <c r="D116" s="600" t="str" cm="1">
        <f t="array" ref="D116">IF(I116='Tables calc'!$D$1+1,"*",IF(I116='Tables calc'!$D$1+2,'Tables calc'!$H$24,IF(D115='Tables calc'!$H$24,"",IF(D115="","",INDEX('Tables calc'!$C$24:$C$539,_xlfn.AGGREGATE(15,3,('Tables calc'!$F$24:$F$539=1)/('Tables calc'!$F$24:$F$539=1)*(ROW('Tables calc'!$F$24:$F$539)-ROW('Tables calc'!$F$23)),I116))))))</f>
        <v/>
      </c>
      <c r="E116" s="601" t="str">
        <f t="shared" si="12"/>
        <v/>
      </c>
      <c r="F116" s="602" t="str" cm="1">
        <f t="array" ref="F116">IF(I116='Tables calc'!$D$1+1,'Tables calc'!$H$23,IF(I116='Tables calc'!$D$1+2,'Tables calc'!$H$25,IF(E115="Box 2","",IF(F115="","",INDEX('Tables calc'!$D$24:$D$539,_xlfn.AGGREGATE(15,3,('Tables calc'!$F$24:$F$539=1)/('Tables calc'!$F$24:$F$539=1)*(ROW('Tables calc'!$F$24:$F$539)-ROW('Tables calc'!$F$23)),I116))))))</f>
        <v/>
      </c>
      <c r="G116" s="599" t="str">
        <f t="shared" si="13"/>
        <v/>
      </c>
      <c r="H116" s="600" t="str" cm="1">
        <f t="array" ref="H116">IF(I116='Tables calc'!$D$1+1,"*",IF(I116='Tables calc'!$D$1+2,'Tables calc'!$H$26,IF(E115="Box 2","",IF(F115="","",INDEX('Tables calc'!$E$24:$E$539,_xlfn.AGGREGATE(15,3,('Tables calc'!$F$24:$F$539=1)/('Tables calc'!$F$24:$F$539=1)*(ROW('Tables calc'!$F$24:$F$539)-ROW('Tables calc'!$F$23)),I116))))))</f>
        <v/>
      </c>
      <c r="I116" s="69">
        <v>115</v>
      </c>
      <c r="J116" s="69" t="str">
        <f t="shared" si="14"/>
        <v/>
      </c>
      <c r="K116" s="69" t="str">
        <f t="shared" si="15"/>
        <v/>
      </c>
      <c r="L116" s="69" t="str">
        <f t="shared" si="16"/>
        <v/>
      </c>
      <c r="M116" s="69" t="str">
        <f t="shared" si="17"/>
        <v/>
      </c>
      <c r="N116" s="69" t="str">
        <f t="shared" si="18"/>
        <v/>
      </c>
      <c r="O116" s="69" t="str">
        <f t="shared" si="19"/>
        <v/>
      </c>
      <c r="P116" s="69" t="str">
        <f t="shared" si="20"/>
        <v/>
      </c>
      <c r="Q116" s="69" t="str">
        <f t="shared" si="21"/>
        <v/>
      </c>
    </row>
    <row r="117" spans="1:17" x14ac:dyDescent="0.3">
      <c r="A117" s="598" t="str" cm="1">
        <f t="array" ref="A117">IF(I117='Tables calc'!$D$1+1,"FTE Reduction Exceptions:",IF(I117='Tables calc'!$D$1+2,"Totals:",IF(A116="Totals:","",IF(A116="","",INDEX('Tables calc'!$A$24:$A$539,_xlfn.AGGREGATE(15,3,('Tables calc'!$F$24:$F$539=1)/('Tables calc'!$F$24:$F$539=1)*(ROW('Tables calc'!$F$24:$F$539)-ROW('Tables calc'!$F$23)),I117))))))</f>
        <v/>
      </c>
      <c r="B117" s="598" t="str" cm="1">
        <f t="array" ref="B117">IF(I117='Tables calc'!$D$1+1,"#",IF(I117='Tables calc'!$D$1+2,"#",IF(B116="#","",IF(B116="","",INDEX('Tables calc'!$B$24:$B$539,_xlfn.AGGREGATE(15,3,('Tables calc'!$F$24:$F$539=1)/('Tables calc'!$F$24:$F$539=1)*(ROW('Tables calc'!$F$24:$F$539)-ROW('Tables calc'!$F$23)),I117))))))</f>
        <v/>
      </c>
      <c r="C117" s="599" t="str">
        <f t="shared" si="11"/>
        <v/>
      </c>
      <c r="D117" s="600" t="str" cm="1">
        <f t="array" ref="D117">IF(I117='Tables calc'!$D$1+1,"*",IF(I117='Tables calc'!$D$1+2,'Tables calc'!$H$24,IF(D116='Tables calc'!$H$24,"",IF(D116="","",INDEX('Tables calc'!$C$24:$C$539,_xlfn.AGGREGATE(15,3,('Tables calc'!$F$24:$F$539=1)/('Tables calc'!$F$24:$F$539=1)*(ROW('Tables calc'!$F$24:$F$539)-ROW('Tables calc'!$F$23)),I117))))))</f>
        <v/>
      </c>
      <c r="E117" s="601" t="str">
        <f t="shared" si="12"/>
        <v/>
      </c>
      <c r="F117" s="602" t="str" cm="1">
        <f t="array" ref="F117">IF(I117='Tables calc'!$D$1+1,'Tables calc'!$H$23,IF(I117='Tables calc'!$D$1+2,'Tables calc'!$H$25,IF(E116="Box 2","",IF(F116="","",INDEX('Tables calc'!$D$24:$D$539,_xlfn.AGGREGATE(15,3,('Tables calc'!$F$24:$F$539=1)/('Tables calc'!$F$24:$F$539=1)*(ROW('Tables calc'!$F$24:$F$539)-ROW('Tables calc'!$F$23)),I117))))))</f>
        <v/>
      </c>
      <c r="G117" s="599" t="str">
        <f t="shared" si="13"/>
        <v/>
      </c>
      <c r="H117" s="600" t="str" cm="1">
        <f t="array" ref="H117">IF(I117='Tables calc'!$D$1+1,"*",IF(I117='Tables calc'!$D$1+2,'Tables calc'!$H$26,IF(E116="Box 2","",IF(F116="","",INDEX('Tables calc'!$E$24:$E$539,_xlfn.AGGREGATE(15,3,('Tables calc'!$F$24:$F$539=1)/('Tables calc'!$F$24:$F$539=1)*(ROW('Tables calc'!$F$24:$F$539)-ROW('Tables calc'!$F$23)),I117))))))</f>
        <v/>
      </c>
      <c r="I117" s="69">
        <v>116</v>
      </c>
      <c r="J117" s="69" t="str">
        <f t="shared" si="14"/>
        <v/>
      </c>
      <c r="K117" s="69" t="str">
        <f t="shared" si="15"/>
        <v/>
      </c>
      <c r="L117" s="69" t="str">
        <f t="shared" si="16"/>
        <v/>
      </c>
      <c r="M117" s="69" t="str">
        <f t="shared" si="17"/>
        <v/>
      </c>
      <c r="N117" s="69" t="str">
        <f t="shared" si="18"/>
        <v/>
      </c>
      <c r="O117" s="69" t="str">
        <f t="shared" si="19"/>
        <v/>
      </c>
      <c r="P117" s="69" t="str">
        <f t="shared" si="20"/>
        <v/>
      </c>
      <c r="Q117" s="69" t="str">
        <f t="shared" si="21"/>
        <v/>
      </c>
    </row>
    <row r="118" spans="1:17" x14ac:dyDescent="0.3">
      <c r="A118" s="598" t="str" cm="1">
        <f t="array" ref="A118">IF(I118='Tables calc'!$D$1+1,"FTE Reduction Exceptions:",IF(I118='Tables calc'!$D$1+2,"Totals:",IF(A117="Totals:","",IF(A117="","",INDEX('Tables calc'!$A$24:$A$539,_xlfn.AGGREGATE(15,3,('Tables calc'!$F$24:$F$539=1)/('Tables calc'!$F$24:$F$539=1)*(ROW('Tables calc'!$F$24:$F$539)-ROW('Tables calc'!$F$23)),I118))))))</f>
        <v/>
      </c>
      <c r="B118" s="598" t="str" cm="1">
        <f t="array" ref="B118">IF(I118='Tables calc'!$D$1+1,"#",IF(I118='Tables calc'!$D$1+2,"#",IF(B117="#","",IF(B117="","",INDEX('Tables calc'!$B$24:$B$539,_xlfn.AGGREGATE(15,3,('Tables calc'!$F$24:$F$539=1)/('Tables calc'!$F$24:$F$539=1)*(ROW('Tables calc'!$F$24:$F$539)-ROW('Tables calc'!$F$23)),I118))))))</f>
        <v/>
      </c>
      <c r="C118" s="599" t="str">
        <f t="shared" si="11"/>
        <v/>
      </c>
      <c r="D118" s="600" t="str" cm="1">
        <f t="array" ref="D118">IF(I118='Tables calc'!$D$1+1,"*",IF(I118='Tables calc'!$D$1+2,'Tables calc'!$H$24,IF(D117='Tables calc'!$H$24,"",IF(D117="","",INDEX('Tables calc'!$C$24:$C$539,_xlfn.AGGREGATE(15,3,('Tables calc'!$F$24:$F$539=1)/('Tables calc'!$F$24:$F$539=1)*(ROW('Tables calc'!$F$24:$F$539)-ROW('Tables calc'!$F$23)),I118))))))</f>
        <v/>
      </c>
      <c r="E118" s="601" t="str">
        <f t="shared" si="12"/>
        <v/>
      </c>
      <c r="F118" s="602" t="str" cm="1">
        <f t="array" ref="F118">IF(I118='Tables calc'!$D$1+1,'Tables calc'!$H$23,IF(I118='Tables calc'!$D$1+2,'Tables calc'!$H$25,IF(E117="Box 2","",IF(F117="","",INDEX('Tables calc'!$D$24:$D$539,_xlfn.AGGREGATE(15,3,('Tables calc'!$F$24:$F$539=1)/('Tables calc'!$F$24:$F$539=1)*(ROW('Tables calc'!$F$24:$F$539)-ROW('Tables calc'!$F$23)),I118))))))</f>
        <v/>
      </c>
      <c r="G118" s="599" t="str">
        <f t="shared" si="13"/>
        <v/>
      </c>
      <c r="H118" s="600" t="str" cm="1">
        <f t="array" ref="H118">IF(I118='Tables calc'!$D$1+1,"*",IF(I118='Tables calc'!$D$1+2,'Tables calc'!$H$26,IF(E117="Box 2","",IF(F117="","",INDEX('Tables calc'!$E$24:$E$539,_xlfn.AGGREGATE(15,3,('Tables calc'!$F$24:$F$539=1)/('Tables calc'!$F$24:$F$539=1)*(ROW('Tables calc'!$F$24:$F$539)-ROW('Tables calc'!$F$23)),I118))))))</f>
        <v/>
      </c>
      <c r="I118" s="69">
        <v>117</v>
      </c>
      <c r="J118" s="69" t="str">
        <f t="shared" si="14"/>
        <v/>
      </c>
      <c r="K118" s="69" t="str">
        <f t="shared" si="15"/>
        <v/>
      </c>
      <c r="L118" s="69" t="str">
        <f t="shared" si="16"/>
        <v/>
      </c>
      <c r="M118" s="69" t="str">
        <f t="shared" si="17"/>
        <v/>
      </c>
      <c r="N118" s="69" t="str">
        <f t="shared" si="18"/>
        <v/>
      </c>
      <c r="O118" s="69" t="str">
        <f t="shared" si="19"/>
        <v/>
      </c>
      <c r="P118" s="69" t="str">
        <f t="shared" si="20"/>
        <v/>
      </c>
      <c r="Q118" s="69" t="str">
        <f t="shared" si="21"/>
        <v/>
      </c>
    </row>
    <row r="119" spans="1:17" x14ac:dyDescent="0.3">
      <c r="A119" s="598" t="str" cm="1">
        <f t="array" ref="A119">IF(I119='Tables calc'!$D$1+1,"FTE Reduction Exceptions:",IF(I119='Tables calc'!$D$1+2,"Totals:",IF(A118="Totals:","",IF(A118="","",INDEX('Tables calc'!$A$24:$A$539,_xlfn.AGGREGATE(15,3,('Tables calc'!$F$24:$F$539=1)/('Tables calc'!$F$24:$F$539=1)*(ROW('Tables calc'!$F$24:$F$539)-ROW('Tables calc'!$F$23)),I119))))))</f>
        <v/>
      </c>
      <c r="B119" s="598" t="str" cm="1">
        <f t="array" ref="B119">IF(I119='Tables calc'!$D$1+1,"#",IF(I119='Tables calc'!$D$1+2,"#",IF(B118="#","",IF(B118="","",INDEX('Tables calc'!$B$24:$B$539,_xlfn.AGGREGATE(15,3,('Tables calc'!$F$24:$F$539=1)/('Tables calc'!$F$24:$F$539=1)*(ROW('Tables calc'!$F$24:$F$539)-ROW('Tables calc'!$F$23)),I119))))))</f>
        <v/>
      </c>
      <c r="C119" s="599" t="str">
        <f t="shared" si="11"/>
        <v/>
      </c>
      <c r="D119" s="600" t="str" cm="1">
        <f t="array" ref="D119">IF(I119='Tables calc'!$D$1+1,"*",IF(I119='Tables calc'!$D$1+2,'Tables calc'!$H$24,IF(D118='Tables calc'!$H$24,"",IF(D118="","",INDEX('Tables calc'!$C$24:$C$539,_xlfn.AGGREGATE(15,3,('Tables calc'!$F$24:$F$539=1)/('Tables calc'!$F$24:$F$539=1)*(ROW('Tables calc'!$F$24:$F$539)-ROW('Tables calc'!$F$23)),I119))))))</f>
        <v/>
      </c>
      <c r="E119" s="601" t="str">
        <f t="shared" si="12"/>
        <v/>
      </c>
      <c r="F119" s="602" t="str" cm="1">
        <f t="array" ref="F119">IF(I119='Tables calc'!$D$1+1,'Tables calc'!$H$23,IF(I119='Tables calc'!$D$1+2,'Tables calc'!$H$25,IF(E118="Box 2","",IF(F118="","",INDEX('Tables calc'!$D$24:$D$539,_xlfn.AGGREGATE(15,3,('Tables calc'!$F$24:$F$539=1)/('Tables calc'!$F$24:$F$539=1)*(ROW('Tables calc'!$F$24:$F$539)-ROW('Tables calc'!$F$23)),I119))))))</f>
        <v/>
      </c>
      <c r="G119" s="599" t="str">
        <f t="shared" si="13"/>
        <v/>
      </c>
      <c r="H119" s="600" t="str" cm="1">
        <f t="array" ref="H119">IF(I119='Tables calc'!$D$1+1,"*",IF(I119='Tables calc'!$D$1+2,'Tables calc'!$H$26,IF(E118="Box 2","",IF(F118="","",INDEX('Tables calc'!$E$24:$E$539,_xlfn.AGGREGATE(15,3,('Tables calc'!$F$24:$F$539=1)/('Tables calc'!$F$24:$F$539=1)*(ROW('Tables calc'!$F$24:$F$539)-ROW('Tables calc'!$F$23)),I119))))))</f>
        <v/>
      </c>
      <c r="I119" s="69">
        <v>118</v>
      </c>
      <c r="J119" s="69" t="str">
        <f t="shared" si="14"/>
        <v/>
      </c>
      <c r="K119" s="69" t="str">
        <f t="shared" si="15"/>
        <v/>
      </c>
      <c r="L119" s="69" t="str">
        <f t="shared" si="16"/>
        <v/>
      </c>
      <c r="M119" s="69" t="str">
        <f t="shared" si="17"/>
        <v/>
      </c>
      <c r="N119" s="69" t="str">
        <f t="shared" si="18"/>
        <v/>
      </c>
      <c r="O119" s="69" t="str">
        <f t="shared" si="19"/>
        <v/>
      </c>
      <c r="P119" s="69" t="str">
        <f t="shared" si="20"/>
        <v/>
      </c>
      <c r="Q119" s="69" t="str">
        <f t="shared" si="21"/>
        <v/>
      </c>
    </row>
    <row r="120" spans="1:17" x14ac:dyDescent="0.3">
      <c r="A120" s="598" t="str" cm="1">
        <f t="array" ref="A120">IF(I120='Tables calc'!$D$1+1,"FTE Reduction Exceptions:",IF(I120='Tables calc'!$D$1+2,"Totals:",IF(A119="Totals:","",IF(A119="","",INDEX('Tables calc'!$A$24:$A$539,_xlfn.AGGREGATE(15,3,('Tables calc'!$F$24:$F$539=1)/('Tables calc'!$F$24:$F$539=1)*(ROW('Tables calc'!$F$24:$F$539)-ROW('Tables calc'!$F$23)),I120))))))</f>
        <v/>
      </c>
      <c r="B120" s="598" t="str" cm="1">
        <f t="array" ref="B120">IF(I120='Tables calc'!$D$1+1,"#",IF(I120='Tables calc'!$D$1+2,"#",IF(B119="#","",IF(B119="","",INDEX('Tables calc'!$B$24:$B$539,_xlfn.AGGREGATE(15,3,('Tables calc'!$F$24:$F$539=1)/('Tables calc'!$F$24:$F$539=1)*(ROW('Tables calc'!$F$24:$F$539)-ROW('Tables calc'!$F$23)),I120))))))</f>
        <v/>
      </c>
      <c r="C120" s="599" t="str">
        <f t="shared" si="11"/>
        <v/>
      </c>
      <c r="D120" s="600" t="str" cm="1">
        <f t="array" ref="D120">IF(I120='Tables calc'!$D$1+1,"*",IF(I120='Tables calc'!$D$1+2,'Tables calc'!$H$24,IF(D119='Tables calc'!$H$24,"",IF(D119="","",INDEX('Tables calc'!$C$24:$C$539,_xlfn.AGGREGATE(15,3,('Tables calc'!$F$24:$F$539=1)/('Tables calc'!$F$24:$F$539=1)*(ROW('Tables calc'!$F$24:$F$539)-ROW('Tables calc'!$F$23)),I120))))))</f>
        <v/>
      </c>
      <c r="E120" s="601" t="str">
        <f t="shared" si="12"/>
        <v/>
      </c>
      <c r="F120" s="602" t="str" cm="1">
        <f t="array" ref="F120">IF(I120='Tables calc'!$D$1+1,'Tables calc'!$H$23,IF(I120='Tables calc'!$D$1+2,'Tables calc'!$H$25,IF(E119="Box 2","",IF(F119="","",INDEX('Tables calc'!$D$24:$D$539,_xlfn.AGGREGATE(15,3,('Tables calc'!$F$24:$F$539=1)/('Tables calc'!$F$24:$F$539=1)*(ROW('Tables calc'!$F$24:$F$539)-ROW('Tables calc'!$F$23)),I120))))))</f>
        <v/>
      </c>
      <c r="G120" s="599" t="str">
        <f t="shared" si="13"/>
        <v/>
      </c>
      <c r="H120" s="600" t="str" cm="1">
        <f t="array" ref="H120">IF(I120='Tables calc'!$D$1+1,"*",IF(I120='Tables calc'!$D$1+2,'Tables calc'!$H$26,IF(E119="Box 2","",IF(F119="","",INDEX('Tables calc'!$E$24:$E$539,_xlfn.AGGREGATE(15,3,('Tables calc'!$F$24:$F$539=1)/('Tables calc'!$F$24:$F$539=1)*(ROW('Tables calc'!$F$24:$F$539)-ROW('Tables calc'!$F$23)),I120))))))</f>
        <v/>
      </c>
      <c r="I120" s="69">
        <v>119</v>
      </c>
      <c r="J120" s="69" t="str">
        <f t="shared" si="14"/>
        <v/>
      </c>
      <c r="K120" s="69" t="str">
        <f t="shared" si="15"/>
        <v/>
      </c>
      <c r="L120" s="69" t="str">
        <f t="shared" si="16"/>
        <v/>
      </c>
      <c r="M120" s="69" t="str">
        <f t="shared" si="17"/>
        <v/>
      </c>
      <c r="N120" s="69" t="str">
        <f t="shared" si="18"/>
        <v/>
      </c>
      <c r="O120" s="69" t="str">
        <f t="shared" si="19"/>
        <v/>
      </c>
      <c r="P120" s="69" t="str">
        <f t="shared" si="20"/>
        <v/>
      </c>
      <c r="Q120" s="69" t="str">
        <f t="shared" si="21"/>
        <v/>
      </c>
    </row>
    <row r="121" spans="1:17" x14ac:dyDescent="0.3">
      <c r="A121" s="598" t="str" cm="1">
        <f t="array" ref="A121">IF(I121='Tables calc'!$D$1+1,"FTE Reduction Exceptions:",IF(I121='Tables calc'!$D$1+2,"Totals:",IF(A120="Totals:","",IF(A120="","",INDEX('Tables calc'!$A$24:$A$539,_xlfn.AGGREGATE(15,3,('Tables calc'!$F$24:$F$539=1)/('Tables calc'!$F$24:$F$539=1)*(ROW('Tables calc'!$F$24:$F$539)-ROW('Tables calc'!$F$23)),I121))))))</f>
        <v/>
      </c>
      <c r="B121" s="598" t="str" cm="1">
        <f t="array" ref="B121">IF(I121='Tables calc'!$D$1+1,"#",IF(I121='Tables calc'!$D$1+2,"#",IF(B120="#","",IF(B120="","",INDEX('Tables calc'!$B$24:$B$539,_xlfn.AGGREGATE(15,3,('Tables calc'!$F$24:$F$539=1)/('Tables calc'!$F$24:$F$539=1)*(ROW('Tables calc'!$F$24:$F$539)-ROW('Tables calc'!$F$23)),I121))))))</f>
        <v/>
      </c>
      <c r="C121" s="599" t="str">
        <f t="shared" si="11"/>
        <v/>
      </c>
      <c r="D121" s="600" t="str" cm="1">
        <f t="array" ref="D121">IF(I121='Tables calc'!$D$1+1,"*",IF(I121='Tables calc'!$D$1+2,'Tables calc'!$H$24,IF(D120='Tables calc'!$H$24,"",IF(D120="","",INDEX('Tables calc'!$C$24:$C$539,_xlfn.AGGREGATE(15,3,('Tables calc'!$F$24:$F$539=1)/('Tables calc'!$F$24:$F$539=1)*(ROW('Tables calc'!$F$24:$F$539)-ROW('Tables calc'!$F$23)),I121))))))</f>
        <v/>
      </c>
      <c r="E121" s="601" t="str">
        <f t="shared" si="12"/>
        <v/>
      </c>
      <c r="F121" s="602" t="str" cm="1">
        <f t="array" ref="F121">IF(I121='Tables calc'!$D$1+1,'Tables calc'!$H$23,IF(I121='Tables calc'!$D$1+2,'Tables calc'!$H$25,IF(E120="Box 2","",IF(F120="","",INDEX('Tables calc'!$D$24:$D$539,_xlfn.AGGREGATE(15,3,('Tables calc'!$F$24:$F$539=1)/('Tables calc'!$F$24:$F$539=1)*(ROW('Tables calc'!$F$24:$F$539)-ROW('Tables calc'!$F$23)),I121))))))</f>
        <v/>
      </c>
      <c r="G121" s="599" t="str">
        <f t="shared" si="13"/>
        <v/>
      </c>
      <c r="H121" s="600" t="str" cm="1">
        <f t="array" ref="H121">IF(I121='Tables calc'!$D$1+1,"*",IF(I121='Tables calc'!$D$1+2,'Tables calc'!$H$26,IF(E120="Box 2","",IF(F120="","",INDEX('Tables calc'!$E$24:$E$539,_xlfn.AGGREGATE(15,3,('Tables calc'!$F$24:$F$539=1)/('Tables calc'!$F$24:$F$539=1)*(ROW('Tables calc'!$F$24:$F$539)-ROW('Tables calc'!$F$23)),I121))))))</f>
        <v/>
      </c>
      <c r="I121" s="69">
        <v>120</v>
      </c>
      <c r="J121" s="69" t="str">
        <f t="shared" si="14"/>
        <v/>
      </c>
      <c r="K121" s="69" t="str">
        <f t="shared" si="15"/>
        <v/>
      </c>
      <c r="L121" s="69" t="str">
        <f t="shared" si="16"/>
        <v/>
      </c>
      <c r="M121" s="69" t="str">
        <f t="shared" si="17"/>
        <v/>
      </c>
      <c r="N121" s="69" t="str">
        <f t="shared" si="18"/>
        <v/>
      </c>
      <c r="O121" s="69" t="str">
        <f t="shared" si="19"/>
        <v/>
      </c>
      <c r="P121" s="69" t="str">
        <f t="shared" si="20"/>
        <v/>
      </c>
      <c r="Q121" s="69" t="str">
        <f t="shared" si="21"/>
        <v/>
      </c>
    </row>
    <row r="122" spans="1:17" x14ac:dyDescent="0.3">
      <c r="A122" s="598" t="str" cm="1">
        <f t="array" ref="A122">IF(I122='Tables calc'!$D$1+1,"FTE Reduction Exceptions:",IF(I122='Tables calc'!$D$1+2,"Totals:",IF(A121="Totals:","",IF(A121="","",INDEX('Tables calc'!$A$24:$A$539,_xlfn.AGGREGATE(15,3,('Tables calc'!$F$24:$F$539=1)/('Tables calc'!$F$24:$F$539=1)*(ROW('Tables calc'!$F$24:$F$539)-ROW('Tables calc'!$F$23)),I122))))))</f>
        <v/>
      </c>
      <c r="B122" s="598" t="str" cm="1">
        <f t="array" ref="B122">IF(I122='Tables calc'!$D$1+1,"#",IF(I122='Tables calc'!$D$1+2,"#",IF(B121="#","",IF(B121="","",INDEX('Tables calc'!$B$24:$B$539,_xlfn.AGGREGATE(15,3,('Tables calc'!$F$24:$F$539=1)/('Tables calc'!$F$24:$F$539=1)*(ROW('Tables calc'!$F$24:$F$539)-ROW('Tables calc'!$F$23)),I122))))))</f>
        <v/>
      </c>
      <c r="C122" s="599" t="str">
        <f t="shared" si="11"/>
        <v/>
      </c>
      <c r="D122" s="600" t="str" cm="1">
        <f t="array" ref="D122">IF(I122='Tables calc'!$D$1+1,"*",IF(I122='Tables calc'!$D$1+2,'Tables calc'!$H$24,IF(D121='Tables calc'!$H$24,"",IF(D121="","",INDEX('Tables calc'!$C$24:$C$539,_xlfn.AGGREGATE(15,3,('Tables calc'!$F$24:$F$539=1)/('Tables calc'!$F$24:$F$539=1)*(ROW('Tables calc'!$F$24:$F$539)-ROW('Tables calc'!$F$23)),I122))))))</f>
        <v/>
      </c>
      <c r="E122" s="601" t="str">
        <f t="shared" si="12"/>
        <v/>
      </c>
      <c r="F122" s="602" t="str" cm="1">
        <f t="array" ref="F122">IF(I122='Tables calc'!$D$1+1,'Tables calc'!$H$23,IF(I122='Tables calc'!$D$1+2,'Tables calc'!$H$25,IF(E121="Box 2","",IF(F121="","",INDEX('Tables calc'!$D$24:$D$539,_xlfn.AGGREGATE(15,3,('Tables calc'!$F$24:$F$539=1)/('Tables calc'!$F$24:$F$539=1)*(ROW('Tables calc'!$F$24:$F$539)-ROW('Tables calc'!$F$23)),I122))))))</f>
        <v/>
      </c>
      <c r="G122" s="599" t="str">
        <f t="shared" si="13"/>
        <v/>
      </c>
      <c r="H122" s="600" t="str" cm="1">
        <f t="array" ref="H122">IF(I122='Tables calc'!$D$1+1,"*",IF(I122='Tables calc'!$D$1+2,'Tables calc'!$H$26,IF(E121="Box 2","",IF(F121="","",INDEX('Tables calc'!$E$24:$E$539,_xlfn.AGGREGATE(15,3,('Tables calc'!$F$24:$F$539=1)/('Tables calc'!$F$24:$F$539=1)*(ROW('Tables calc'!$F$24:$F$539)-ROW('Tables calc'!$F$23)),I122))))))</f>
        <v/>
      </c>
      <c r="I122" s="69">
        <v>121</v>
      </c>
      <c r="J122" s="69" t="str">
        <f t="shared" si="14"/>
        <v/>
      </c>
      <c r="K122" s="69" t="str">
        <f t="shared" si="15"/>
        <v/>
      </c>
      <c r="L122" s="69" t="str">
        <f t="shared" si="16"/>
        <v/>
      </c>
      <c r="M122" s="69" t="str">
        <f t="shared" si="17"/>
        <v/>
      </c>
      <c r="N122" s="69" t="str">
        <f t="shared" si="18"/>
        <v/>
      </c>
      <c r="O122" s="69" t="str">
        <f t="shared" si="19"/>
        <v/>
      </c>
      <c r="P122" s="69" t="str">
        <f t="shared" si="20"/>
        <v/>
      </c>
      <c r="Q122" s="69" t="str">
        <f t="shared" si="21"/>
        <v/>
      </c>
    </row>
    <row r="123" spans="1:17" x14ac:dyDescent="0.3">
      <c r="A123" s="598" t="str" cm="1">
        <f t="array" ref="A123">IF(I123='Tables calc'!$D$1+1,"FTE Reduction Exceptions:",IF(I123='Tables calc'!$D$1+2,"Totals:",IF(A122="Totals:","",IF(A122="","",INDEX('Tables calc'!$A$24:$A$539,_xlfn.AGGREGATE(15,3,('Tables calc'!$F$24:$F$539=1)/('Tables calc'!$F$24:$F$539=1)*(ROW('Tables calc'!$F$24:$F$539)-ROW('Tables calc'!$F$23)),I123))))))</f>
        <v/>
      </c>
      <c r="B123" s="598" t="str" cm="1">
        <f t="array" ref="B123">IF(I123='Tables calc'!$D$1+1,"#",IF(I123='Tables calc'!$D$1+2,"#",IF(B122="#","",IF(B122="","",INDEX('Tables calc'!$B$24:$B$539,_xlfn.AGGREGATE(15,3,('Tables calc'!$F$24:$F$539=1)/('Tables calc'!$F$24:$F$539=1)*(ROW('Tables calc'!$F$24:$F$539)-ROW('Tables calc'!$F$23)),I123))))))</f>
        <v/>
      </c>
      <c r="C123" s="599" t="str">
        <f t="shared" si="11"/>
        <v/>
      </c>
      <c r="D123" s="600" t="str" cm="1">
        <f t="array" ref="D123">IF(I123='Tables calc'!$D$1+1,"*",IF(I123='Tables calc'!$D$1+2,'Tables calc'!$H$24,IF(D122='Tables calc'!$H$24,"",IF(D122="","",INDEX('Tables calc'!$C$24:$C$539,_xlfn.AGGREGATE(15,3,('Tables calc'!$F$24:$F$539=1)/('Tables calc'!$F$24:$F$539=1)*(ROW('Tables calc'!$F$24:$F$539)-ROW('Tables calc'!$F$23)),I123))))))</f>
        <v/>
      </c>
      <c r="E123" s="601" t="str">
        <f t="shared" si="12"/>
        <v/>
      </c>
      <c r="F123" s="602" t="str" cm="1">
        <f t="array" ref="F123">IF(I123='Tables calc'!$D$1+1,'Tables calc'!$H$23,IF(I123='Tables calc'!$D$1+2,'Tables calc'!$H$25,IF(E122="Box 2","",IF(F122="","",INDEX('Tables calc'!$D$24:$D$539,_xlfn.AGGREGATE(15,3,('Tables calc'!$F$24:$F$539=1)/('Tables calc'!$F$24:$F$539=1)*(ROW('Tables calc'!$F$24:$F$539)-ROW('Tables calc'!$F$23)),I123))))))</f>
        <v/>
      </c>
      <c r="G123" s="599" t="str">
        <f t="shared" si="13"/>
        <v/>
      </c>
      <c r="H123" s="600" t="str" cm="1">
        <f t="array" ref="H123">IF(I123='Tables calc'!$D$1+1,"*",IF(I123='Tables calc'!$D$1+2,'Tables calc'!$H$26,IF(E122="Box 2","",IF(F122="","",INDEX('Tables calc'!$E$24:$E$539,_xlfn.AGGREGATE(15,3,('Tables calc'!$F$24:$F$539=1)/('Tables calc'!$F$24:$F$539=1)*(ROW('Tables calc'!$F$24:$F$539)-ROW('Tables calc'!$F$23)),I123))))))</f>
        <v/>
      </c>
      <c r="I123" s="69">
        <v>122</v>
      </c>
      <c r="J123" s="69" t="str">
        <f t="shared" si="14"/>
        <v/>
      </c>
      <c r="K123" s="69" t="str">
        <f t="shared" si="15"/>
        <v/>
      </c>
      <c r="L123" s="69" t="str">
        <f t="shared" si="16"/>
        <v/>
      </c>
      <c r="M123" s="69" t="str">
        <f t="shared" si="17"/>
        <v/>
      </c>
      <c r="N123" s="69" t="str">
        <f t="shared" si="18"/>
        <v/>
      </c>
      <c r="O123" s="69" t="str">
        <f t="shared" si="19"/>
        <v/>
      </c>
      <c r="P123" s="69" t="str">
        <f t="shared" si="20"/>
        <v/>
      </c>
      <c r="Q123" s="69" t="str">
        <f t="shared" si="21"/>
        <v/>
      </c>
    </row>
    <row r="124" spans="1:17" x14ac:dyDescent="0.3">
      <c r="A124" s="598" t="str" cm="1">
        <f t="array" ref="A124">IF(I124='Tables calc'!$D$1+1,"FTE Reduction Exceptions:",IF(I124='Tables calc'!$D$1+2,"Totals:",IF(A123="Totals:","",IF(A123="","",INDEX('Tables calc'!$A$24:$A$539,_xlfn.AGGREGATE(15,3,('Tables calc'!$F$24:$F$539=1)/('Tables calc'!$F$24:$F$539=1)*(ROW('Tables calc'!$F$24:$F$539)-ROW('Tables calc'!$F$23)),I124))))))</f>
        <v/>
      </c>
      <c r="B124" s="598" t="str" cm="1">
        <f t="array" ref="B124">IF(I124='Tables calc'!$D$1+1,"#",IF(I124='Tables calc'!$D$1+2,"#",IF(B123="#","",IF(B123="","",INDEX('Tables calc'!$B$24:$B$539,_xlfn.AGGREGATE(15,3,('Tables calc'!$F$24:$F$539=1)/('Tables calc'!$F$24:$F$539=1)*(ROW('Tables calc'!$F$24:$F$539)-ROW('Tables calc'!$F$23)),I124))))))</f>
        <v/>
      </c>
      <c r="C124" s="599" t="str">
        <f t="shared" si="11"/>
        <v/>
      </c>
      <c r="D124" s="600" t="str" cm="1">
        <f t="array" ref="D124">IF(I124='Tables calc'!$D$1+1,"*",IF(I124='Tables calc'!$D$1+2,'Tables calc'!$H$24,IF(D123='Tables calc'!$H$24,"",IF(D123="","",INDEX('Tables calc'!$C$24:$C$539,_xlfn.AGGREGATE(15,3,('Tables calc'!$F$24:$F$539=1)/('Tables calc'!$F$24:$F$539=1)*(ROW('Tables calc'!$F$24:$F$539)-ROW('Tables calc'!$F$23)),I124))))))</f>
        <v/>
      </c>
      <c r="E124" s="601" t="str">
        <f t="shared" si="12"/>
        <v/>
      </c>
      <c r="F124" s="602" t="str" cm="1">
        <f t="array" ref="F124">IF(I124='Tables calc'!$D$1+1,'Tables calc'!$H$23,IF(I124='Tables calc'!$D$1+2,'Tables calc'!$H$25,IF(E123="Box 2","",IF(F123="","",INDEX('Tables calc'!$D$24:$D$539,_xlfn.AGGREGATE(15,3,('Tables calc'!$F$24:$F$539=1)/('Tables calc'!$F$24:$F$539=1)*(ROW('Tables calc'!$F$24:$F$539)-ROW('Tables calc'!$F$23)),I124))))))</f>
        <v/>
      </c>
      <c r="G124" s="599" t="str">
        <f t="shared" si="13"/>
        <v/>
      </c>
      <c r="H124" s="600" t="str" cm="1">
        <f t="array" ref="H124">IF(I124='Tables calc'!$D$1+1,"*",IF(I124='Tables calc'!$D$1+2,'Tables calc'!$H$26,IF(E123="Box 2","",IF(F123="","",INDEX('Tables calc'!$E$24:$E$539,_xlfn.AGGREGATE(15,3,('Tables calc'!$F$24:$F$539=1)/('Tables calc'!$F$24:$F$539=1)*(ROW('Tables calc'!$F$24:$F$539)-ROW('Tables calc'!$F$23)),I124))))))</f>
        <v/>
      </c>
      <c r="I124" s="69">
        <v>123</v>
      </c>
      <c r="J124" s="69" t="str">
        <f t="shared" si="14"/>
        <v/>
      </c>
      <c r="K124" s="69" t="str">
        <f t="shared" si="15"/>
        <v/>
      </c>
      <c r="L124" s="69" t="str">
        <f t="shared" si="16"/>
        <v/>
      </c>
      <c r="M124" s="69" t="str">
        <f t="shared" si="17"/>
        <v/>
      </c>
      <c r="N124" s="69" t="str">
        <f t="shared" si="18"/>
        <v/>
      </c>
      <c r="O124" s="69" t="str">
        <f t="shared" si="19"/>
        <v/>
      </c>
      <c r="P124" s="69" t="str">
        <f t="shared" si="20"/>
        <v/>
      </c>
      <c r="Q124" s="69" t="str">
        <f t="shared" si="21"/>
        <v/>
      </c>
    </row>
    <row r="125" spans="1:17" x14ac:dyDescent="0.3">
      <c r="A125" s="598" t="str" cm="1">
        <f t="array" ref="A125">IF(I125='Tables calc'!$D$1+1,"FTE Reduction Exceptions:",IF(I125='Tables calc'!$D$1+2,"Totals:",IF(A124="Totals:","",IF(A124="","",INDEX('Tables calc'!$A$24:$A$539,_xlfn.AGGREGATE(15,3,('Tables calc'!$F$24:$F$539=1)/('Tables calc'!$F$24:$F$539=1)*(ROW('Tables calc'!$F$24:$F$539)-ROW('Tables calc'!$F$23)),I125))))))</f>
        <v/>
      </c>
      <c r="B125" s="598" t="str" cm="1">
        <f t="array" ref="B125">IF(I125='Tables calc'!$D$1+1,"#",IF(I125='Tables calc'!$D$1+2,"#",IF(B124="#","",IF(B124="","",INDEX('Tables calc'!$B$24:$B$539,_xlfn.AGGREGATE(15,3,('Tables calc'!$F$24:$F$539=1)/('Tables calc'!$F$24:$F$539=1)*(ROW('Tables calc'!$F$24:$F$539)-ROW('Tables calc'!$F$23)),I125))))))</f>
        <v/>
      </c>
      <c r="C125" s="599" t="str">
        <f t="shared" si="11"/>
        <v/>
      </c>
      <c r="D125" s="600" t="str" cm="1">
        <f t="array" ref="D125">IF(I125='Tables calc'!$D$1+1,"*",IF(I125='Tables calc'!$D$1+2,'Tables calc'!$H$24,IF(D124='Tables calc'!$H$24,"",IF(D124="","",INDEX('Tables calc'!$C$24:$C$539,_xlfn.AGGREGATE(15,3,('Tables calc'!$F$24:$F$539=1)/('Tables calc'!$F$24:$F$539=1)*(ROW('Tables calc'!$F$24:$F$539)-ROW('Tables calc'!$F$23)),I125))))))</f>
        <v/>
      </c>
      <c r="E125" s="601" t="str">
        <f t="shared" si="12"/>
        <v/>
      </c>
      <c r="F125" s="602" t="str" cm="1">
        <f t="array" ref="F125">IF(I125='Tables calc'!$D$1+1,'Tables calc'!$H$23,IF(I125='Tables calc'!$D$1+2,'Tables calc'!$H$25,IF(E124="Box 2","",IF(F124="","",INDEX('Tables calc'!$D$24:$D$539,_xlfn.AGGREGATE(15,3,('Tables calc'!$F$24:$F$539=1)/('Tables calc'!$F$24:$F$539=1)*(ROW('Tables calc'!$F$24:$F$539)-ROW('Tables calc'!$F$23)),I125))))))</f>
        <v/>
      </c>
      <c r="G125" s="599" t="str">
        <f t="shared" si="13"/>
        <v/>
      </c>
      <c r="H125" s="600" t="str" cm="1">
        <f t="array" ref="H125">IF(I125='Tables calc'!$D$1+1,"*",IF(I125='Tables calc'!$D$1+2,'Tables calc'!$H$26,IF(E124="Box 2","",IF(F124="","",INDEX('Tables calc'!$E$24:$E$539,_xlfn.AGGREGATE(15,3,('Tables calc'!$F$24:$F$539=1)/('Tables calc'!$F$24:$F$539=1)*(ROW('Tables calc'!$F$24:$F$539)-ROW('Tables calc'!$F$23)),I125))))))</f>
        <v/>
      </c>
      <c r="I125" s="69">
        <v>124</v>
      </c>
      <c r="J125" s="69" t="str">
        <f t="shared" si="14"/>
        <v/>
      </c>
      <c r="K125" s="69" t="str">
        <f t="shared" si="15"/>
        <v/>
      </c>
      <c r="L125" s="69" t="str">
        <f t="shared" si="16"/>
        <v/>
      </c>
      <c r="M125" s="69" t="str">
        <f t="shared" si="17"/>
        <v/>
      </c>
      <c r="N125" s="69" t="str">
        <f t="shared" si="18"/>
        <v/>
      </c>
      <c r="O125" s="69" t="str">
        <f t="shared" si="19"/>
        <v/>
      </c>
      <c r="P125" s="69" t="str">
        <f t="shared" si="20"/>
        <v/>
      </c>
      <c r="Q125" s="69" t="str">
        <f t="shared" si="21"/>
        <v/>
      </c>
    </row>
    <row r="126" spans="1:17" x14ac:dyDescent="0.3">
      <c r="A126" s="598" t="str" cm="1">
        <f t="array" ref="A126">IF(I126='Tables calc'!$D$1+1,"FTE Reduction Exceptions:",IF(I126='Tables calc'!$D$1+2,"Totals:",IF(A125="Totals:","",IF(A125="","",INDEX('Tables calc'!$A$24:$A$539,_xlfn.AGGREGATE(15,3,('Tables calc'!$F$24:$F$539=1)/('Tables calc'!$F$24:$F$539=1)*(ROW('Tables calc'!$F$24:$F$539)-ROW('Tables calc'!$F$23)),I126))))))</f>
        <v/>
      </c>
      <c r="B126" s="598" t="str" cm="1">
        <f t="array" ref="B126">IF(I126='Tables calc'!$D$1+1,"#",IF(I126='Tables calc'!$D$1+2,"#",IF(B125="#","",IF(B125="","",INDEX('Tables calc'!$B$24:$B$539,_xlfn.AGGREGATE(15,3,('Tables calc'!$F$24:$F$539=1)/('Tables calc'!$F$24:$F$539=1)*(ROW('Tables calc'!$F$24:$F$539)-ROW('Tables calc'!$F$23)),I126))))))</f>
        <v/>
      </c>
      <c r="C126" s="599" t="str">
        <f t="shared" si="11"/>
        <v/>
      </c>
      <c r="D126" s="600" t="str" cm="1">
        <f t="array" ref="D126">IF(I126='Tables calc'!$D$1+1,"*",IF(I126='Tables calc'!$D$1+2,'Tables calc'!$H$24,IF(D125='Tables calc'!$H$24,"",IF(D125="","",INDEX('Tables calc'!$C$24:$C$539,_xlfn.AGGREGATE(15,3,('Tables calc'!$F$24:$F$539=1)/('Tables calc'!$F$24:$F$539=1)*(ROW('Tables calc'!$F$24:$F$539)-ROW('Tables calc'!$F$23)),I126))))))</f>
        <v/>
      </c>
      <c r="E126" s="601" t="str">
        <f t="shared" si="12"/>
        <v/>
      </c>
      <c r="F126" s="602" t="str" cm="1">
        <f t="array" ref="F126">IF(I126='Tables calc'!$D$1+1,'Tables calc'!$H$23,IF(I126='Tables calc'!$D$1+2,'Tables calc'!$H$25,IF(E125="Box 2","",IF(F125="","",INDEX('Tables calc'!$D$24:$D$539,_xlfn.AGGREGATE(15,3,('Tables calc'!$F$24:$F$539=1)/('Tables calc'!$F$24:$F$539=1)*(ROW('Tables calc'!$F$24:$F$539)-ROW('Tables calc'!$F$23)),I126))))))</f>
        <v/>
      </c>
      <c r="G126" s="599" t="str">
        <f t="shared" si="13"/>
        <v/>
      </c>
      <c r="H126" s="600" t="str" cm="1">
        <f t="array" ref="H126">IF(I126='Tables calc'!$D$1+1,"*",IF(I126='Tables calc'!$D$1+2,'Tables calc'!$H$26,IF(E125="Box 2","",IF(F125="","",INDEX('Tables calc'!$E$24:$E$539,_xlfn.AGGREGATE(15,3,('Tables calc'!$F$24:$F$539=1)/('Tables calc'!$F$24:$F$539=1)*(ROW('Tables calc'!$F$24:$F$539)-ROW('Tables calc'!$F$23)),I126))))))</f>
        <v/>
      </c>
      <c r="I126" s="69">
        <v>125</v>
      </c>
      <c r="J126" s="69" t="str">
        <f t="shared" si="14"/>
        <v/>
      </c>
      <c r="K126" s="69" t="str">
        <f t="shared" si="15"/>
        <v/>
      </c>
      <c r="L126" s="69" t="str">
        <f t="shared" si="16"/>
        <v/>
      </c>
      <c r="M126" s="69" t="str">
        <f t="shared" si="17"/>
        <v/>
      </c>
      <c r="N126" s="69" t="str">
        <f t="shared" si="18"/>
        <v/>
      </c>
      <c r="O126" s="69" t="str">
        <f t="shared" si="19"/>
        <v/>
      </c>
      <c r="P126" s="69" t="str">
        <f t="shared" si="20"/>
        <v/>
      </c>
      <c r="Q126" s="69" t="str">
        <f t="shared" si="21"/>
        <v/>
      </c>
    </row>
    <row r="127" spans="1:17" x14ac:dyDescent="0.3">
      <c r="A127" s="598" t="str" cm="1">
        <f t="array" ref="A127">IF(I127='Tables calc'!$D$1+1,"FTE Reduction Exceptions:",IF(I127='Tables calc'!$D$1+2,"Totals:",IF(A126="Totals:","",IF(A126="","",INDEX('Tables calc'!$A$24:$A$539,_xlfn.AGGREGATE(15,3,('Tables calc'!$F$24:$F$539=1)/('Tables calc'!$F$24:$F$539=1)*(ROW('Tables calc'!$F$24:$F$539)-ROW('Tables calc'!$F$23)),I127))))))</f>
        <v/>
      </c>
      <c r="B127" s="598" t="str" cm="1">
        <f t="array" ref="B127">IF(I127='Tables calc'!$D$1+1,"#",IF(I127='Tables calc'!$D$1+2,"#",IF(B126="#","",IF(B126="","",INDEX('Tables calc'!$B$24:$B$539,_xlfn.AGGREGATE(15,3,('Tables calc'!$F$24:$F$539=1)/('Tables calc'!$F$24:$F$539=1)*(ROW('Tables calc'!$F$24:$F$539)-ROW('Tables calc'!$F$23)),I127))))))</f>
        <v/>
      </c>
      <c r="C127" s="599" t="str">
        <f t="shared" si="11"/>
        <v/>
      </c>
      <c r="D127" s="600" t="str" cm="1">
        <f t="array" ref="D127">IF(I127='Tables calc'!$D$1+1,"*",IF(I127='Tables calc'!$D$1+2,'Tables calc'!$H$24,IF(D126='Tables calc'!$H$24,"",IF(D126="","",INDEX('Tables calc'!$C$24:$C$539,_xlfn.AGGREGATE(15,3,('Tables calc'!$F$24:$F$539=1)/('Tables calc'!$F$24:$F$539=1)*(ROW('Tables calc'!$F$24:$F$539)-ROW('Tables calc'!$F$23)),I127))))))</f>
        <v/>
      </c>
      <c r="E127" s="601" t="str">
        <f t="shared" si="12"/>
        <v/>
      </c>
      <c r="F127" s="602" t="str" cm="1">
        <f t="array" ref="F127">IF(I127='Tables calc'!$D$1+1,'Tables calc'!$H$23,IF(I127='Tables calc'!$D$1+2,'Tables calc'!$H$25,IF(E126="Box 2","",IF(F126="","",INDEX('Tables calc'!$D$24:$D$539,_xlfn.AGGREGATE(15,3,('Tables calc'!$F$24:$F$539=1)/('Tables calc'!$F$24:$F$539=1)*(ROW('Tables calc'!$F$24:$F$539)-ROW('Tables calc'!$F$23)),I127))))))</f>
        <v/>
      </c>
      <c r="G127" s="599" t="str">
        <f t="shared" si="13"/>
        <v/>
      </c>
      <c r="H127" s="600" t="str" cm="1">
        <f t="array" ref="H127">IF(I127='Tables calc'!$D$1+1,"*",IF(I127='Tables calc'!$D$1+2,'Tables calc'!$H$26,IF(E126="Box 2","",IF(F126="","",INDEX('Tables calc'!$E$24:$E$539,_xlfn.AGGREGATE(15,3,('Tables calc'!$F$24:$F$539=1)/('Tables calc'!$F$24:$F$539=1)*(ROW('Tables calc'!$F$24:$F$539)-ROW('Tables calc'!$F$23)),I127))))))</f>
        <v/>
      </c>
      <c r="I127" s="69">
        <v>126</v>
      </c>
      <c r="J127" s="69" t="str">
        <f t="shared" si="14"/>
        <v/>
      </c>
      <c r="K127" s="69" t="str">
        <f t="shared" si="15"/>
        <v/>
      </c>
      <c r="L127" s="69" t="str">
        <f t="shared" si="16"/>
        <v/>
      </c>
      <c r="M127" s="69" t="str">
        <f t="shared" si="17"/>
        <v/>
      </c>
      <c r="N127" s="69" t="str">
        <f t="shared" si="18"/>
        <v/>
      </c>
      <c r="O127" s="69" t="str">
        <f t="shared" si="19"/>
        <v/>
      </c>
      <c r="P127" s="69" t="str">
        <f t="shared" si="20"/>
        <v/>
      </c>
      <c r="Q127" s="69" t="str">
        <f t="shared" si="21"/>
        <v/>
      </c>
    </row>
    <row r="128" spans="1:17" x14ac:dyDescent="0.3">
      <c r="A128" s="598" t="str" cm="1">
        <f t="array" ref="A128">IF(I128='Tables calc'!$D$1+1,"FTE Reduction Exceptions:",IF(I128='Tables calc'!$D$1+2,"Totals:",IF(A127="Totals:","",IF(A127="","",INDEX('Tables calc'!$A$24:$A$539,_xlfn.AGGREGATE(15,3,('Tables calc'!$F$24:$F$539=1)/('Tables calc'!$F$24:$F$539=1)*(ROW('Tables calc'!$F$24:$F$539)-ROW('Tables calc'!$F$23)),I128))))))</f>
        <v/>
      </c>
      <c r="B128" s="598" t="str" cm="1">
        <f t="array" ref="B128">IF(I128='Tables calc'!$D$1+1,"#",IF(I128='Tables calc'!$D$1+2,"#",IF(B127="#","",IF(B127="","",INDEX('Tables calc'!$B$24:$B$539,_xlfn.AGGREGATE(15,3,('Tables calc'!$F$24:$F$539=1)/('Tables calc'!$F$24:$F$539=1)*(ROW('Tables calc'!$F$24:$F$539)-ROW('Tables calc'!$F$23)),I128))))))</f>
        <v/>
      </c>
      <c r="C128" s="599" t="str">
        <f t="shared" si="11"/>
        <v/>
      </c>
      <c r="D128" s="600" t="str" cm="1">
        <f t="array" ref="D128">IF(I128='Tables calc'!$D$1+1,"*",IF(I128='Tables calc'!$D$1+2,'Tables calc'!$H$24,IF(D127='Tables calc'!$H$24,"",IF(D127="","",INDEX('Tables calc'!$C$24:$C$539,_xlfn.AGGREGATE(15,3,('Tables calc'!$F$24:$F$539=1)/('Tables calc'!$F$24:$F$539=1)*(ROW('Tables calc'!$F$24:$F$539)-ROW('Tables calc'!$F$23)),I128))))))</f>
        <v/>
      </c>
      <c r="E128" s="601" t="str">
        <f t="shared" si="12"/>
        <v/>
      </c>
      <c r="F128" s="602" t="str" cm="1">
        <f t="array" ref="F128">IF(I128='Tables calc'!$D$1+1,'Tables calc'!$H$23,IF(I128='Tables calc'!$D$1+2,'Tables calc'!$H$25,IF(E127="Box 2","",IF(F127="","",INDEX('Tables calc'!$D$24:$D$539,_xlfn.AGGREGATE(15,3,('Tables calc'!$F$24:$F$539=1)/('Tables calc'!$F$24:$F$539=1)*(ROW('Tables calc'!$F$24:$F$539)-ROW('Tables calc'!$F$23)),I128))))))</f>
        <v/>
      </c>
      <c r="G128" s="599" t="str">
        <f t="shared" si="13"/>
        <v/>
      </c>
      <c r="H128" s="600" t="str" cm="1">
        <f t="array" ref="H128">IF(I128='Tables calc'!$D$1+1,"*",IF(I128='Tables calc'!$D$1+2,'Tables calc'!$H$26,IF(E127="Box 2","",IF(F127="","",INDEX('Tables calc'!$E$24:$E$539,_xlfn.AGGREGATE(15,3,('Tables calc'!$F$24:$F$539=1)/('Tables calc'!$F$24:$F$539=1)*(ROW('Tables calc'!$F$24:$F$539)-ROW('Tables calc'!$F$23)),I128))))))</f>
        <v/>
      </c>
      <c r="I128" s="69">
        <v>127</v>
      </c>
      <c r="J128" s="69" t="str">
        <f t="shared" si="14"/>
        <v/>
      </c>
      <c r="K128" s="69" t="str">
        <f t="shared" si="15"/>
        <v/>
      </c>
      <c r="L128" s="69" t="str">
        <f t="shared" si="16"/>
        <v/>
      </c>
      <c r="M128" s="69" t="str">
        <f t="shared" si="17"/>
        <v/>
      </c>
      <c r="N128" s="69" t="str">
        <f t="shared" si="18"/>
        <v/>
      </c>
      <c r="O128" s="69" t="str">
        <f t="shared" si="19"/>
        <v/>
      </c>
      <c r="P128" s="69" t="str">
        <f t="shared" si="20"/>
        <v/>
      </c>
      <c r="Q128" s="69" t="str">
        <f t="shared" si="21"/>
        <v/>
      </c>
    </row>
    <row r="129" spans="1:17" x14ac:dyDescent="0.3">
      <c r="A129" s="598" t="str" cm="1">
        <f t="array" ref="A129">IF(I129='Tables calc'!$D$1+1,"FTE Reduction Exceptions:",IF(I129='Tables calc'!$D$1+2,"Totals:",IF(A128="Totals:","",IF(A128="","",INDEX('Tables calc'!$A$24:$A$539,_xlfn.AGGREGATE(15,3,('Tables calc'!$F$24:$F$539=1)/('Tables calc'!$F$24:$F$539=1)*(ROW('Tables calc'!$F$24:$F$539)-ROW('Tables calc'!$F$23)),I129))))))</f>
        <v/>
      </c>
      <c r="B129" s="598" t="str" cm="1">
        <f t="array" ref="B129">IF(I129='Tables calc'!$D$1+1,"#",IF(I129='Tables calc'!$D$1+2,"#",IF(B128="#","",IF(B128="","",INDEX('Tables calc'!$B$24:$B$539,_xlfn.AGGREGATE(15,3,('Tables calc'!$F$24:$F$539=1)/('Tables calc'!$F$24:$F$539=1)*(ROW('Tables calc'!$F$24:$F$539)-ROW('Tables calc'!$F$23)),I129))))))</f>
        <v/>
      </c>
      <c r="C129" s="599" t="str">
        <f t="shared" si="11"/>
        <v/>
      </c>
      <c r="D129" s="600" t="str" cm="1">
        <f t="array" ref="D129">IF(I129='Tables calc'!$D$1+1,"*",IF(I129='Tables calc'!$D$1+2,'Tables calc'!$H$24,IF(D128='Tables calc'!$H$24,"",IF(D128="","",INDEX('Tables calc'!$C$24:$C$539,_xlfn.AGGREGATE(15,3,('Tables calc'!$F$24:$F$539=1)/('Tables calc'!$F$24:$F$539=1)*(ROW('Tables calc'!$F$24:$F$539)-ROW('Tables calc'!$F$23)),I129))))))</f>
        <v/>
      </c>
      <c r="E129" s="601" t="str">
        <f t="shared" si="12"/>
        <v/>
      </c>
      <c r="F129" s="602" t="str" cm="1">
        <f t="array" ref="F129">IF(I129='Tables calc'!$D$1+1,'Tables calc'!$H$23,IF(I129='Tables calc'!$D$1+2,'Tables calc'!$H$25,IF(E128="Box 2","",IF(F128="","",INDEX('Tables calc'!$D$24:$D$539,_xlfn.AGGREGATE(15,3,('Tables calc'!$F$24:$F$539=1)/('Tables calc'!$F$24:$F$539=1)*(ROW('Tables calc'!$F$24:$F$539)-ROW('Tables calc'!$F$23)),I129))))))</f>
        <v/>
      </c>
      <c r="G129" s="599" t="str">
        <f t="shared" si="13"/>
        <v/>
      </c>
      <c r="H129" s="600" t="str" cm="1">
        <f t="array" ref="H129">IF(I129='Tables calc'!$D$1+1,"*",IF(I129='Tables calc'!$D$1+2,'Tables calc'!$H$26,IF(E128="Box 2","",IF(F128="","",INDEX('Tables calc'!$E$24:$E$539,_xlfn.AGGREGATE(15,3,('Tables calc'!$F$24:$F$539=1)/('Tables calc'!$F$24:$F$539=1)*(ROW('Tables calc'!$F$24:$F$539)-ROW('Tables calc'!$F$23)),I129))))))</f>
        <v/>
      </c>
      <c r="I129" s="69">
        <v>128</v>
      </c>
      <c r="J129" s="69" t="str">
        <f t="shared" si="14"/>
        <v/>
      </c>
      <c r="K129" s="69" t="str">
        <f t="shared" si="15"/>
        <v/>
      </c>
      <c r="L129" s="69" t="str">
        <f t="shared" si="16"/>
        <v/>
      </c>
      <c r="M129" s="69" t="str">
        <f t="shared" si="17"/>
        <v/>
      </c>
      <c r="N129" s="69" t="str">
        <f t="shared" si="18"/>
        <v/>
      </c>
      <c r="O129" s="69" t="str">
        <f t="shared" si="19"/>
        <v/>
      </c>
      <c r="P129" s="69" t="str">
        <f t="shared" si="20"/>
        <v/>
      </c>
      <c r="Q129" s="69" t="str">
        <f t="shared" si="21"/>
        <v/>
      </c>
    </row>
    <row r="130" spans="1:17" x14ac:dyDescent="0.3">
      <c r="A130" s="598" t="str" cm="1">
        <f t="array" ref="A130">IF(I130='Tables calc'!$D$1+1,"FTE Reduction Exceptions:",IF(I130='Tables calc'!$D$1+2,"Totals:",IF(A129="Totals:","",IF(A129="","",INDEX('Tables calc'!$A$24:$A$539,_xlfn.AGGREGATE(15,3,('Tables calc'!$F$24:$F$539=1)/('Tables calc'!$F$24:$F$539=1)*(ROW('Tables calc'!$F$24:$F$539)-ROW('Tables calc'!$F$23)),I130))))))</f>
        <v/>
      </c>
      <c r="B130" s="598" t="str" cm="1">
        <f t="array" ref="B130">IF(I130='Tables calc'!$D$1+1,"#",IF(I130='Tables calc'!$D$1+2,"#",IF(B129="#","",IF(B129="","",INDEX('Tables calc'!$B$24:$B$539,_xlfn.AGGREGATE(15,3,('Tables calc'!$F$24:$F$539=1)/('Tables calc'!$F$24:$F$539=1)*(ROW('Tables calc'!$F$24:$F$539)-ROW('Tables calc'!$F$23)),I130))))))</f>
        <v/>
      </c>
      <c r="C130" s="599" t="str">
        <f t="shared" si="11"/>
        <v/>
      </c>
      <c r="D130" s="600" t="str" cm="1">
        <f t="array" ref="D130">IF(I130='Tables calc'!$D$1+1,"*",IF(I130='Tables calc'!$D$1+2,'Tables calc'!$H$24,IF(D129='Tables calc'!$H$24,"",IF(D129="","",INDEX('Tables calc'!$C$24:$C$539,_xlfn.AGGREGATE(15,3,('Tables calc'!$F$24:$F$539=1)/('Tables calc'!$F$24:$F$539=1)*(ROW('Tables calc'!$F$24:$F$539)-ROW('Tables calc'!$F$23)),I130))))))</f>
        <v/>
      </c>
      <c r="E130" s="601" t="str">
        <f t="shared" si="12"/>
        <v/>
      </c>
      <c r="F130" s="602" t="str" cm="1">
        <f t="array" ref="F130">IF(I130='Tables calc'!$D$1+1,'Tables calc'!$H$23,IF(I130='Tables calc'!$D$1+2,'Tables calc'!$H$25,IF(E129="Box 2","",IF(F129="","",INDEX('Tables calc'!$D$24:$D$539,_xlfn.AGGREGATE(15,3,('Tables calc'!$F$24:$F$539=1)/('Tables calc'!$F$24:$F$539=1)*(ROW('Tables calc'!$F$24:$F$539)-ROW('Tables calc'!$F$23)),I130))))))</f>
        <v/>
      </c>
      <c r="G130" s="599" t="str">
        <f t="shared" si="13"/>
        <v/>
      </c>
      <c r="H130" s="600" t="str" cm="1">
        <f t="array" ref="H130">IF(I130='Tables calc'!$D$1+1,"*",IF(I130='Tables calc'!$D$1+2,'Tables calc'!$H$26,IF(E129="Box 2","",IF(F129="","",INDEX('Tables calc'!$E$24:$E$539,_xlfn.AGGREGATE(15,3,('Tables calc'!$F$24:$F$539=1)/('Tables calc'!$F$24:$F$539=1)*(ROW('Tables calc'!$F$24:$F$539)-ROW('Tables calc'!$F$23)),I130))))))</f>
        <v/>
      </c>
      <c r="I130" s="69">
        <v>129</v>
      </c>
      <c r="J130" s="69" t="str">
        <f t="shared" si="14"/>
        <v/>
      </c>
      <c r="K130" s="69" t="str">
        <f t="shared" si="15"/>
        <v/>
      </c>
      <c r="L130" s="69" t="str">
        <f t="shared" si="16"/>
        <v/>
      </c>
      <c r="M130" s="69" t="str">
        <f t="shared" si="17"/>
        <v/>
      </c>
      <c r="N130" s="69" t="str">
        <f t="shared" si="18"/>
        <v/>
      </c>
      <c r="O130" s="69" t="str">
        <f t="shared" si="19"/>
        <v/>
      </c>
      <c r="P130" s="69" t="str">
        <f t="shared" si="20"/>
        <v/>
      </c>
      <c r="Q130" s="69" t="str">
        <f t="shared" si="21"/>
        <v/>
      </c>
    </row>
    <row r="131" spans="1:17" x14ac:dyDescent="0.3">
      <c r="A131" s="598" t="str" cm="1">
        <f t="array" ref="A131">IF(I131='Tables calc'!$D$1+1,"FTE Reduction Exceptions:",IF(I131='Tables calc'!$D$1+2,"Totals:",IF(A130="Totals:","",IF(A130="","",INDEX('Tables calc'!$A$24:$A$539,_xlfn.AGGREGATE(15,3,('Tables calc'!$F$24:$F$539=1)/('Tables calc'!$F$24:$F$539=1)*(ROW('Tables calc'!$F$24:$F$539)-ROW('Tables calc'!$F$23)),I131))))))</f>
        <v/>
      </c>
      <c r="B131" s="598" t="str" cm="1">
        <f t="array" ref="B131">IF(I131='Tables calc'!$D$1+1,"#",IF(I131='Tables calc'!$D$1+2,"#",IF(B130="#","",IF(B130="","",INDEX('Tables calc'!$B$24:$B$539,_xlfn.AGGREGATE(15,3,('Tables calc'!$F$24:$F$539=1)/('Tables calc'!$F$24:$F$539=1)*(ROW('Tables calc'!$F$24:$F$539)-ROW('Tables calc'!$F$23)),I131))))))</f>
        <v/>
      </c>
      <c r="C131" s="599" t="str">
        <f t="shared" ref="C131:C194" si="22">IF(A131="Totals:","Box 1",IF(A131="FTE Reduction Exceptions:","*",""))</f>
        <v/>
      </c>
      <c r="D131" s="600" t="str" cm="1">
        <f t="array" ref="D131">IF(I131='Tables calc'!$D$1+1,"*",IF(I131='Tables calc'!$D$1+2,'Tables calc'!$H$24,IF(D130='Tables calc'!$H$24,"",IF(D130="","",INDEX('Tables calc'!$C$24:$C$539,_xlfn.AGGREGATE(15,3,('Tables calc'!$F$24:$F$539=1)/('Tables calc'!$F$24:$F$539=1)*(ROW('Tables calc'!$F$24:$F$539)-ROW('Tables calc'!$F$23)),I131))))))</f>
        <v/>
      </c>
      <c r="E131" s="601" t="str">
        <f t="shared" ref="E131:E194" si="23">IF(A131="Totals:","Box 2",IF(A131="FTE Reduction Exceptions:","*",""))</f>
        <v/>
      </c>
      <c r="F131" s="602" t="str" cm="1">
        <f t="array" ref="F131">IF(I131='Tables calc'!$D$1+1,'Tables calc'!$H$23,IF(I131='Tables calc'!$D$1+2,'Tables calc'!$H$25,IF(E130="Box 2","",IF(F130="","",INDEX('Tables calc'!$D$24:$D$539,_xlfn.AGGREGATE(15,3,('Tables calc'!$F$24:$F$539=1)/('Tables calc'!$F$24:$F$539=1)*(ROW('Tables calc'!$F$24:$F$539)-ROW('Tables calc'!$F$23)),I131))))))</f>
        <v/>
      </c>
      <c r="G131" s="599" t="str">
        <f t="shared" ref="G131:G194" si="24">IF(A131="Totals:","Box 3",IF(A131="FTE Reduction Exceptions:","*",""))</f>
        <v/>
      </c>
      <c r="H131" s="600" t="str" cm="1">
        <f t="array" ref="H131">IF(I131='Tables calc'!$D$1+1,"*",IF(I131='Tables calc'!$D$1+2,'Tables calc'!$H$26,IF(E130="Box 2","",IF(F130="","",INDEX('Tables calc'!$E$24:$E$539,_xlfn.AGGREGATE(15,3,('Tables calc'!$F$24:$F$539=1)/('Tables calc'!$F$24:$F$539=1)*(ROW('Tables calc'!$F$24:$F$539)-ROW('Tables calc'!$F$23)),I131))))))</f>
        <v/>
      </c>
      <c r="I131" s="69">
        <v>130</v>
      </c>
      <c r="J131" s="69" t="str">
        <f t="shared" ref="J131:J194" si="25">IF(A131="Totals:","STOP",IF(J130="STOP","",IF(J130="","","GO")))</f>
        <v/>
      </c>
      <c r="K131" s="69" t="str">
        <f t="shared" ref="K131:K194" si="26">IF(A131="Totals:","STOP",IF(K130="STOP","",IF(K130="","","GO")))</f>
        <v/>
      </c>
      <c r="L131" s="69" t="str">
        <f t="shared" ref="L131:L194" si="27">IF(A131="Totals:","STOP",IF(L130="STOP","",IF(J130="","","GO")))</f>
        <v/>
      </c>
      <c r="M131" s="69" t="str">
        <f t="shared" ref="M131:M194" si="28">IF(A131="Totals:","STOP",IF(M130="STOP","",IF(M130="","","GO")))</f>
        <v/>
      </c>
      <c r="N131" s="69" t="str">
        <f t="shared" ref="N131:N194" si="29">IF(A131="Totals:","STOP",IF(N130="STOP","",IF(N130="","","GO")))</f>
        <v/>
      </c>
      <c r="O131" s="69" t="str">
        <f t="shared" ref="O131:O194" si="30">IF(A131="Totals:","STOP",IF(O130="STOP","",IF(O130="","","GO")))</f>
        <v/>
      </c>
      <c r="P131" s="69" t="str">
        <f t="shared" ref="P131:P194" si="31">IF(A131="Totals:","STOP",IF(P130="STOP","",IF(P130="","","GO")))</f>
        <v/>
      </c>
      <c r="Q131" s="69" t="str">
        <f t="shared" ref="Q131:Q194" si="32">IF(A131="Totals:","STOP",IF(Q130="STOP","",IF(Q130="","","GO")))</f>
        <v/>
      </c>
    </row>
    <row r="132" spans="1:17" x14ac:dyDescent="0.3">
      <c r="A132" s="598" t="str" cm="1">
        <f t="array" ref="A132">IF(I132='Tables calc'!$D$1+1,"FTE Reduction Exceptions:",IF(I132='Tables calc'!$D$1+2,"Totals:",IF(A131="Totals:","",IF(A131="","",INDEX('Tables calc'!$A$24:$A$539,_xlfn.AGGREGATE(15,3,('Tables calc'!$F$24:$F$539=1)/('Tables calc'!$F$24:$F$539=1)*(ROW('Tables calc'!$F$24:$F$539)-ROW('Tables calc'!$F$23)),I132))))))</f>
        <v/>
      </c>
      <c r="B132" s="598" t="str" cm="1">
        <f t="array" ref="B132">IF(I132='Tables calc'!$D$1+1,"#",IF(I132='Tables calc'!$D$1+2,"#",IF(B131="#","",IF(B131="","",INDEX('Tables calc'!$B$24:$B$539,_xlfn.AGGREGATE(15,3,('Tables calc'!$F$24:$F$539=1)/('Tables calc'!$F$24:$F$539=1)*(ROW('Tables calc'!$F$24:$F$539)-ROW('Tables calc'!$F$23)),I132))))))</f>
        <v/>
      </c>
      <c r="C132" s="599" t="str">
        <f t="shared" si="22"/>
        <v/>
      </c>
      <c r="D132" s="600" t="str" cm="1">
        <f t="array" ref="D132">IF(I132='Tables calc'!$D$1+1,"*",IF(I132='Tables calc'!$D$1+2,'Tables calc'!$H$24,IF(D131='Tables calc'!$H$24,"",IF(D131="","",INDEX('Tables calc'!$C$24:$C$539,_xlfn.AGGREGATE(15,3,('Tables calc'!$F$24:$F$539=1)/('Tables calc'!$F$24:$F$539=1)*(ROW('Tables calc'!$F$24:$F$539)-ROW('Tables calc'!$F$23)),I132))))))</f>
        <v/>
      </c>
      <c r="E132" s="601" t="str">
        <f t="shared" si="23"/>
        <v/>
      </c>
      <c r="F132" s="602" t="str" cm="1">
        <f t="array" ref="F132">IF(I132='Tables calc'!$D$1+1,'Tables calc'!$H$23,IF(I132='Tables calc'!$D$1+2,'Tables calc'!$H$25,IF(E131="Box 2","",IF(F131="","",INDEX('Tables calc'!$D$24:$D$539,_xlfn.AGGREGATE(15,3,('Tables calc'!$F$24:$F$539=1)/('Tables calc'!$F$24:$F$539=1)*(ROW('Tables calc'!$F$24:$F$539)-ROW('Tables calc'!$F$23)),I132))))))</f>
        <v/>
      </c>
      <c r="G132" s="599" t="str">
        <f t="shared" si="24"/>
        <v/>
      </c>
      <c r="H132" s="600" t="str" cm="1">
        <f t="array" ref="H132">IF(I132='Tables calc'!$D$1+1,"*",IF(I132='Tables calc'!$D$1+2,'Tables calc'!$H$26,IF(E131="Box 2","",IF(F131="","",INDEX('Tables calc'!$E$24:$E$539,_xlfn.AGGREGATE(15,3,('Tables calc'!$F$24:$F$539=1)/('Tables calc'!$F$24:$F$539=1)*(ROW('Tables calc'!$F$24:$F$539)-ROW('Tables calc'!$F$23)),I132))))))</f>
        <v/>
      </c>
      <c r="I132" s="69">
        <v>131</v>
      </c>
      <c r="J132" s="69" t="str">
        <f t="shared" si="25"/>
        <v/>
      </c>
      <c r="K132" s="69" t="str">
        <f t="shared" si="26"/>
        <v/>
      </c>
      <c r="L132" s="69" t="str">
        <f t="shared" si="27"/>
        <v/>
      </c>
      <c r="M132" s="69" t="str">
        <f t="shared" si="28"/>
        <v/>
      </c>
      <c r="N132" s="69" t="str">
        <f t="shared" si="29"/>
        <v/>
      </c>
      <c r="O132" s="69" t="str">
        <f t="shared" si="30"/>
        <v/>
      </c>
      <c r="P132" s="69" t="str">
        <f t="shared" si="31"/>
        <v/>
      </c>
      <c r="Q132" s="69" t="str">
        <f t="shared" si="32"/>
        <v/>
      </c>
    </row>
    <row r="133" spans="1:17" x14ac:dyDescent="0.3">
      <c r="A133" s="598" t="str" cm="1">
        <f t="array" ref="A133">IF(I133='Tables calc'!$D$1+1,"FTE Reduction Exceptions:",IF(I133='Tables calc'!$D$1+2,"Totals:",IF(A132="Totals:","",IF(A132="","",INDEX('Tables calc'!$A$24:$A$539,_xlfn.AGGREGATE(15,3,('Tables calc'!$F$24:$F$539=1)/('Tables calc'!$F$24:$F$539=1)*(ROW('Tables calc'!$F$24:$F$539)-ROW('Tables calc'!$F$23)),I133))))))</f>
        <v/>
      </c>
      <c r="B133" s="598" t="str" cm="1">
        <f t="array" ref="B133">IF(I133='Tables calc'!$D$1+1,"#",IF(I133='Tables calc'!$D$1+2,"#",IF(B132="#","",IF(B132="","",INDEX('Tables calc'!$B$24:$B$539,_xlfn.AGGREGATE(15,3,('Tables calc'!$F$24:$F$539=1)/('Tables calc'!$F$24:$F$539=1)*(ROW('Tables calc'!$F$24:$F$539)-ROW('Tables calc'!$F$23)),I133))))))</f>
        <v/>
      </c>
      <c r="C133" s="599" t="str">
        <f t="shared" si="22"/>
        <v/>
      </c>
      <c r="D133" s="600" t="str" cm="1">
        <f t="array" ref="D133">IF(I133='Tables calc'!$D$1+1,"*",IF(I133='Tables calc'!$D$1+2,'Tables calc'!$H$24,IF(D132='Tables calc'!$H$24,"",IF(D132="","",INDEX('Tables calc'!$C$24:$C$539,_xlfn.AGGREGATE(15,3,('Tables calc'!$F$24:$F$539=1)/('Tables calc'!$F$24:$F$539=1)*(ROW('Tables calc'!$F$24:$F$539)-ROW('Tables calc'!$F$23)),I133))))))</f>
        <v/>
      </c>
      <c r="E133" s="601" t="str">
        <f t="shared" si="23"/>
        <v/>
      </c>
      <c r="F133" s="602" t="str" cm="1">
        <f t="array" ref="F133">IF(I133='Tables calc'!$D$1+1,'Tables calc'!$H$23,IF(I133='Tables calc'!$D$1+2,'Tables calc'!$H$25,IF(E132="Box 2","",IF(F132="","",INDEX('Tables calc'!$D$24:$D$539,_xlfn.AGGREGATE(15,3,('Tables calc'!$F$24:$F$539=1)/('Tables calc'!$F$24:$F$539=1)*(ROW('Tables calc'!$F$24:$F$539)-ROW('Tables calc'!$F$23)),I133))))))</f>
        <v/>
      </c>
      <c r="G133" s="599" t="str">
        <f t="shared" si="24"/>
        <v/>
      </c>
      <c r="H133" s="600" t="str" cm="1">
        <f t="array" ref="H133">IF(I133='Tables calc'!$D$1+1,"*",IF(I133='Tables calc'!$D$1+2,'Tables calc'!$H$26,IF(E132="Box 2","",IF(F132="","",INDEX('Tables calc'!$E$24:$E$539,_xlfn.AGGREGATE(15,3,('Tables calc'!$F$24:$F$539=1)/('Tables calc'!$F$24:$F$539=1)*(ROW('Tables calc'!$F$24:$F$539)-ROW('Tables calc'!$F$23)),I133))))))</f>
        <v/>
      </c>
      <c r="I133" s="69">
        <v>132</v>
      </c>
      <c r="J133" s="69" t="str">
        <f t="shared" si="25"/>
        <v/>
      </c>
      <c r="K133" s="69" t="str">
        <f t="shared" si="26"/>
        <v/>
      </c>
      <c r="L133" s="69" t="str">
        <f t="shared" si="27"/>
        <v/>
      </c>
      <c r="M133" s="69" t="str">
        <f t="shared" si="28"/>
        <v/>
      </c>
      <c r="N133" s="69" t="str">
        <f t="shared" si="29"/>
        <v/>
      </c>
      <c r="O133" s="69" t="str">
        <f t="shared" si="30"/>
        <v/>
      </c>
      <c r="P133" s="69" t="str">
        <f t="shared" si="31"/>
        <v/>
      </c>
      <c r="Q133" s="69" t="str">
        <f t="shared" si="32"/>
        <v/>
      </c>
    </row>
    <row r="134" spans="1:17" x14ac:dyDescent="0.3">
      <c r="A134" s="598" t="str" cm="1">
        <f t="array" ref="A134">IF(I134='Tables calc'!$D$1+1,"FTE Reduction Exceptions:",IF(I134='Tables calc'!$D$1+2,"Totals:",IF(A133="Totals:","",IF(A133="","",INDEX('Tables calc'!$A$24:$A$539,_xlfn.AGGREGATE(15,3,('Tables calc'!$F$24:$F$539=1)/('Tables calc'!$F$24:$F$539=1)*(ROW('Tables calc'!$F$24:$F$539)-ROW('Tables calc'!$F$23)),I134))))))</f>
        <v/>
      </c>
      <c r="B134" s="598" t="str" cm="1">
        <f t="array" ref="B134">IF(I134='Tables calc'!$D$1+1,"#",IF(I134='Tables calc'!$D$1+2,"#",IF(B133="#","",IF(B133="","",INDEX('Tables calc'!$B$24:$B$539,_xlfn.AGGREGATE(15,3,('Tables calc'!$F$24:$F$539=1)/('Tables calc'!$F$24:$F$539=1)*(ROW('Tables calc'!$F$24:$F$539)-ROW('Tables calc'!$F$23)),I134))))))</f>
        <v/>
      </c>
      <c r="C134" s="599" t="str">
        <f t="shared" si="22"/>
        <v/>
      </c>
      <c r="D134" s="600" t="str" cm="1">
        <f t="array" ref="D134">IF(I134='Tables calc'!$D$1+1,"*",IF(I134='Tables calc'!$D$1+2,'Tables calc'!$H$24,IF(D133='Tables calc'!$H$24,"",IF(D133="","",INDEX('Tables calc'!$C$24:$C$539,_xlfn.AGGREGATE(15,3,('Tables calc'!$F$24:$F$539=1)/('Tables calc'!$F$24:$F$539=1)*(ROW('Tables calc'!$F$24:$F$539)-ROW('Tables calc'!$F$23)),I134))))))</f>
        <v/>
      </c>
      <c r="E134" s="601" t="str">
        <f t="shared" si="23"/>
        <v/>
      </c>
      <c r="F134" s="602" t="str" cm="1">
        <f t="array" ref="F134">IF(I134='Tables calc'!$D$1+1,'Tables calc'!$H$23,IF(I134='Tables calc'!$D$1+2,'Tables calc'!$H$25,IF(E133="Box 2","",IF(F133="","",INDEX('Tables calc'!$D$24:$D$539,_xlfn.AGGREGATE(15,3,('Tables calc'!$F$24:$F$539=1)/('Tables calc'!$F$24:$F$539=1)*(ROW('Tables calc'!$F$24:$F$539)-ROW('Tables calc'!$F$23)),I134))))))</f>
        <v/>
      </c>
      <c r="G134" s="599" t="str">
        <f t="shared" si="24"/>
        <v/>
      </c>
      <c r="H134" s="600" t="str" cm="1">
        <f t="array" ref="H134">IF(I134='Tables calc'!$D$1+1,"*",IF(I134='Tables calc'!$D$1+2,'Tables calc'!$H$26,IF(E133="Box 2","",IF(F133="","",INDEX('Tables calc'!$E$24:$E$539,_xlfn.AGGREGATE(15,3,('Tables calc'!$F$24:$F$539=1)/('Tables calc'!$F$24:$F$539=1)*(ROW('Tables calc'!$F$24:$F$539)-ROW('Tables calc'!$F$23)),I134))))))</f>
        <v/>
      </c>
      <c r="I134" s="69">
        <v>133</v>
      </c>
      <c r="J134" s="69" t="str">
        <f t="shared" si="25"/>
        <v/>
      </c>
      <c r="K134" s="69" t="str">
        <f t="shared" si="26"/>
        <v/>
      </c>
      <c r="L134" s="69" t="str">
        <f t="shared" si="27"/>
        <v/>
      </c>
      <c r="M134" s="69" t="str">
        <f t="shared" si="28"/>
        <v/>
      </c>
      <c r="N134" s="69" t="str">
        <f t="shared" si="29"/>
        <v/>
      </c>
      <c r="O134" s="69" t="str">
        <f t="shared" si="30"/>
        <v/>
      </c>
      <c r="P134" s="69" t="str">
        <f t="shared" si="31"/>
        <v/>
      </c>
      <c r="Q134" s="69" t="str">
        <f t="shared" si="32"/>
        <v/>
      </c>
    </row>
    <row r="135" spans="1:17" x14ac:dyDescent="0.3">
      <c r="A135" s="598" t="str" cm="1">
        <f t="array" ref="A135">IF(I135='Tables calc'!$D$1+1,"FTE Reduction Exceptions:",IF(I135='Tables calc'!$D$1+2,"Totals:",IF(A134="Totals:","",IF(A134="","",INDEX('Tables calc'!$A$24:$A$539,_xlfn.AGGREGATE(15,3,('Tables calc'!$F$24:$F$539=1)/('Tables calc'!$F$24:$F$539=1)*(ROW('Tables calc'!$F$24:$F$539)-ROW('Tables calc'!$F$23)),I135))))))</f>
        <v/>
      </c>
      <c r="B135" s="598" t="str" cm="1">
        <f t="array" ref="B135">IF(I135='Tables calc'!$D$1+1,"#",IF(I135='Tables calc'!$D$1+2,"#",IF(B134="#","",IF(B134="","",INDEX('Tables calc'!$B$24:$B$539,_xlfn.AGGREGATE(15,3,('Tables calc'!$F$24:$F$539=1)/('Tables calc'!$F$24:$F$539=1)*(ROW('Tables calc'!$F$24:$F$539)-ROW('Tables calc'!$F$23)),I135))))))</f>
        <v/>
      </c>
      <c r="C135" s="599" t="str">
        <f t="shared" si="22"/>
        <v/>
      </c>
      <c r="D135" s="600" t="str" cm="1">
        <f t="array" ref="D135">IF(I135='Tables calc'!$D$1+1,"*",IF(I135='Tables calc'!$D$1+2,'Tables calc'!$H$24,IF(D134='Tables calc'!$H$24,"",IF(D134="","",INDEX('Tables calc'!$C$24:$C$539,_xlfn.AGGREGATE(15,3,('Tables calc'!$F$24:$F$539=1)/('Tables calc'!$F$24:$F$539=1)*(ROW('Tables calc'!$F$24:$F$539)-ROW('Tables calc'!$F$23)),I135))))))</f>
        <v/>
      </c>
      <c r="E135" s="601" t="str">
        <f t="shared" si="23"/>
        <v/>
      </c>
      <c r="F135" s="602" t="str" cm="1">
        <f t="array" ref="F135">IF(I135='Tables calc'!$D$1+1,'Tables calc'!$H$23,IF(I135='Tables calc'!$D$1+2,'Tables calc'!$H$25,IF(E134="Box 2","",IF(F134="","",INDEX('Tables calc'!$D$24:$D$539,_xlfn.AGGREGATE(15,3,('Tables calc'!$F$24:$F$539=1)/('Tables calc'!$F$24:$F$539=1)*(ROW('Tables calc'!$F$24:$F$539)-ROW('Tables calc'!$F$23)),I135))))))</f>
        <v/>
      </c>
      <c r="G135" s="599" t="str">
        <f t="shared" si="24"/>
        <v/>
      </c>
      <c r="H135" s="600" t="str" cm="1">
        <f t="array" ref="H135">IF(I135='Tables calc'!$D$1+1,"*",IF(I135='Tables calc'!$D$1+2,'Tables calc'!$H$26,IF(E134="Box 2","",IF(F134="","",INDEX('Tables calc'!$E$24:$E$539,_xlfn.AGGREGATE(15,3,('Tables calc'!$F$24:$F$539=1)/('Tables calc'!$F$24:$F$539=1)*(ROW('Tables calc'!$F$24:$F$539)-ROW('Tables calc'!$F$23)),I135))))))</f>
        <v/>
      </c>
      <c r="I135" s="69">
        <v>134</v>
      </c>
      <c r="J135" s="69" t="str">
        <f t="shared" si="25"/>
        <v/>
      </c>
      <c r="K135" s="69" t="str">
        <f t="shared" si="26"/>
        <v/>
      </c>
      <c r="L135" s="69" t="str">
        <f t="shared" si="27"/>
        <v/>
      </c>
      <c r="M135" s="69" t="str">
        <f t="shared" si="28"/>
        <v/>
      </c>
      <c r="N135" s="69" t="str">
        <f t="shared" si="29"/>
        <v/>
      </c>
      <c r="O135" s="69" t="str">
        <f t="shared" si="30"/>
        <v/>
      </c>
      <c r="P135" s="69" t="str">
        <f t="shared" si="31"/>
        <v/>
      </c>
      <c r="Q135" s="69" t="str">
        <f t="shared" si="32"/>
        <v/>
      </c>
    </row>
    <row r="136" spans="1:17" x14ac:dyDescent="0.3">
      <c r="A136" s="598" t="str" cm="1">
        <f t="array" ref="A136">IF(I136='Tables calc'!$D$1+1,"FTE Reduction Exceptions:",IF(I136='Tables calc'!$D$1+2,"Totals:",IF(A135="Totals:","",IF(A135="","",INDEX('Tables calc'!$A$24:$A$539,_xlfn.AGGREGATE(15,3,('Tables calc'!$F$24:$F$539=1)/('Tables calc'!$F$24:$F$539=1)*(ROW('Tables calc'!$F$24:$F$539)-ROW('Tables calc'!$F$23)),I136))))))</f>
        <v/>
      </c>
      <c r="B136" s="598" t="str" cm="1">
        <f t="array" ref="B136">IF(I136='Tables calc'!$D$1+1,"#",IF(I136='Tables calc'!$D$1+2,"#",IF(B135="#","",IF(B135="","",INDEX('Tables calc'!$B$24:$B$539,_xlfn.AGGREGATE(15,3,('Tables calc'!$F$24:$F$539=1)/('Tables calc'!$F$24:$F$539=1)*(ROW('Tables calc'!$F$24:$F$539)-ROW('Tables calc'!$F$23)),I136))))))</f>
        <v/>
      </c>
      <c r="C136" s="599" t="str">
        <f t="shared" si="22"/>
        <v/>
      </c>
      <c r="D136" s="600" t="str" cm="1">
        <f t="array" ref="D136">IF(I136='Tables calc'!$D$1+1,"*",IF(I136='Tables calc'!$D$1+2,'Tables calc'!$H$24,IF(D135='Tables calc'!$H$24,"",IF(D135="","",INDEX('Tables calc'!$C$24:$C$539,_xlfn.AGGREGATE(15,3,('Tables calc'!$F$24:$F$539=1)/('Tables calc'!$F$24:$F$539=1)*(ROW('Tables calc'!$F$24:$F$539)-ROW('Tables calc'!$F$23)),I136))))))</f>
        <v/>
      </c>
      <c r="E136" s="601" t="str">
        <f t="shared" si="23"/>
        <v/>
      </c>
      <c r="F136" s="602" t="str" cm="1">
        <f t="array" ref="F136">IF(I136='Tables calc'!$D$1+1,'Tables calc'!$H$23,IF(I136='Tables calc'!$D$1+2,'Tables calc'!$H$25,IF(E135="Box 2","",IF(F135="","",INDEX('Tables calc'!$D$24:$D$539,_xlfn.AGGREGATE(15,3,('Tables calc'!$F$24:$F$539=1)/('Tables calc'!$F$24:$F$539=1)*(ROW('Tables calc'!$F$24:$F$539)-ROW('Tables calc'!$F$23)),I136))))))</f>
        <v/>
      </c>
      <c r="G136" s="599" t="str">
        <f t="shared" si="24"/>
        <v/>
      </c>
      <c r="H136" s="600" t="str" cm="1">
        <f t="array" ref="H136">IF(I136='Tables calc'!$D$1+1,"*",IF(I136='Tables calc'!$D$1+2,'Tables calc'!$H$26,IF(E135="Box 2","",IF(F135="","",INDEX('Tables calc'!$E$24:$E$539,_xlfn.AGGREGATE(15,3,('Tables calc'!$F$24:$F$539=1)/('Tables calc'!$F$24:$F$539=1)*(ROW('Tables calc'!$F$24:$F$539)-ROW('Tables calc'!$F$23)),I136))))))</f>
        <v/>
      </c>
      <c r="I136" s="69">
        <v>135</v>
      </c>
      <c r="J136" s="69" t="str">
        <f t="shared" si="25"/>
        <v/>
      </c>
      <c r="K136" s="69" t="str">
        <f t="shared" si="26"/>
        <v/>
      </c>
      <c r="L136" s="69" t="str">
        <f t="shared" si="27"/>
        <v/>
      </c>
      <c r="M136" s="69" t="str">
        <f t="shared" si="28"/>
        <v/>
      </c>
      <c r="N136" s="69" t="str">
        <f t="shared" si="29"/>
        <v/>
      </c>
      <c r="O136" s="69" t="str">
        <f t="shared" si="30"/>
        <v/>
      </c>
      <c r="P136" s="69" t="str">
        <f t="shared" si="31"/>
        <v/>
      </c>
      <c r="Q136" s="69" t="str">
        <f t="shared" si="32"/>
        <v/>
      </c>
    </row>
    <row r="137" spans="1:17" x14ac:dyDescent="0.3">
      <c r="A137" s="598" t="str" cm="1">
        <f t="array" ref="A137">IF(I137='Tables calc'!$D$1+1,"FTE Reduction Exceptions:",IF(I137='Tables calc'!$D$1+2,"Totals:",IF(A136="Totals:","",IF(A136="","",INDEX('Tables calc'!$A$24:$A$539,_xlfn.AGGREGATE(15,3,('Tables calc'!$F$24:$F$539=1)/('Tables calc'!$F$24:$F$539=1)*(ROW('Tables calc'!$F$24:$F$539)-ROW('Tables calc'!$F$23)),I137))))))</f>
        <v/>
      </c>
      <c r="B137" s="598" t="str" cm="1">
        <f t="array" ref="B137">IF(I137='Tables calc'!$D$1+1,"#",IF(I137='Tables calc'!$D$1+2,"#",IF(B136="#","",IF(B136="","",INDEX('Tables calc'!$B$24:$B$539,_xlfn.AGGREGATE(15,3,('Tables calc'!$F$24:$F$539=1)/('Tables calc'!$F$24:$F$539=1)*(ROW('Tables calc'!$F$24:$F$539)-ROW('Tables calc'!$F$23)),I137))))))</f>
        <v/>
      </c>
      <c r="C137" s="599" t="str">
        <f t="shared" si="22"/>
        <v/>
      </c>
      <c r="D137" s="600" t="str" cm="1">
        <f t="array" ref="D137">IF(I137='Tables calc'!$D$1+1,"*",IF(I137='Tables calc'!$D$1+2,'Tables calc'!$H$24,IF(D136='Tables calc'!$H$24,"",IF(D136="","",INDEX('Tables calc'!$C$24:$C$539,_xlfn.AGGREGATE(15,3,('Tables calc'!$F$24:$F$539=1)/('Tables calc'!$F$24:$F$539=1)*(ROW('Tables calc'!$F$24:$F$539)-ROW('Tables calc'!$F$23)),I137))))))</f>
        <v/>
      </c>
      <c r="E137" s="601" t="str">
        <f t="shared" si="23"/>
        <v/>
      </c>
      <c r="F137" s="602" t="str" cm="1">
        <f t="array" ref="F137">IF(I137='Tables calc'!$D$1+1,'Tables calc'!$H$23,IF(I137='Tables calc'!$D$1+2,'Tables calc'!$H$25,IF(E136="Box 2","",IF(F136="","",INDEX('Tables calc'!$D$24:$D$539,_xlfn.AGGREGATE(15,3,('Tables calc'!$F$24:$F$539=1)/('Tables calc'!$F$24:$F$539=1)*(ROW('Tables calc'!$F$24:$F$539)-ROW('Tables calc'!$F$23)),I137))))))</f>
        <v/>
      </c>
      <c r="G137" s="599" t="str">
        <f t="shared" si="24"/>
        <v/>
      </c>
      <c r="H137" s="600" t="str" cm="1">
        <f t="array" ref="H137">IF(I137='Tables calc'!$D$1+1,"*",IF(I137='Tables calc'!$D$1+2,'Tables calc'!$H$26,IF(E136="Box 2","",IF(F136="","",INDEX('Tables calc'!$E$24:$E$539,_xlfn.AGGREGATE(15,3,('Tables calc'!$F$24:$F$539=1)/('Tables calc'!$F$24:$F$539=1)*(ROW('Tables calc'!$F$24:$F$539)-ROW('Tables calc'!$F$23)),I137))))))</f>
        <v/>
      </c>
      <c r="I137" s="69">
        <v>136</v>
      </c>
      <c r="J137" s="69" t="str">
        <f t="shared" si="25"/>
        <v/>
      </c>
      <c r="K137" s="69" t="str">
        <f t="shared" si="26"/>
        <v/>
      </c>
      <c r="L137" s="69" t="str">
        <f t="shared" si="27"/>
        <v/>
      </c>
      <c r="M137" s="69" t="str">
        <f t="shared" si="28"/>
        <v/>
      </c>
      <c r="N137" s="69" t="str">
        <f t="shared" si="29"/>
        <v/>
      </c>
      <c r="O137" s="69" t="str">
        <f t="shared" si="30"/>
        <v/>
      </c>
      <c r="P137" s="69" t="str">
        <f t="shared" si="31"/>
        <v/>
      </c>
      <c r="Q137" s="69" t="str">
        <f t="shared" si="32"/>
        <v/>
      </c>
    </row>
    <row r="138" spans="1:17" x14ac:dyDescent="0.3">
      <c r="A138" s="598" t="str" cm="1">
        <f t="array" ref="A138">IF(I138='Tables calc'!$D$1+1,"FTE Reduction Exceptions:",IF(I138='Tables calc'!$D$1+2,"Totals:",IF(A137="Totals:","",IF(A137="","",INDEX('Tables calc'!$A$24:$A$539,_xlfn.AGGREGATE(15,3,('Tables calc'!$F$24:$F$539=1)/('Tables calc'!$F$24:$F$539=1)*(ROW('Tables calc'!$F$24:$F$539)-ROW('Tables calc'!$F$23)),I138))))))</f>
        <v/>
      </c>
      <c r="B138" s="598" t="str" cm="1">
        <f t="array" ref="B138">IF(I138='Tables calc'!$D$1+1,"#",IF(I138='Tables calc'!$D$1+2,"#",IF(B137="#","",IF(B137="","",INDEX('Tables calc'!$B$24:$B$539,_xlfn.AGGREGATE(15,3,('Tables calc'!$F$24:$F$539=1)/('Tables calc'!$F$24:$F$539=1)*(ROW('Tables calc'!$F$24:$F$539)-ROW('Tables calc'!$F$23)),I138))))))</f>
        <v/>
      </c>
      <c r="C138" s="599" t="str">
        <f t="shared" si="22"/>
        <v/>
      </c>
      <c r="D138" s="600" t="str" cm="1">
        <f t="array" ref="D138">IF(I138='Tables calc'!$D$1+1,"*",IF(I138='Tables calc'!$D$1+2,'Tables calc'!$H$24,IF(D137='Tables calc'!$H$24,"",IF(D137="","",INDEX('Tables calc'!$C$24:$C$539,_xlfn.AGGREGATE(15,3,('Tables calc'!$F$24:$F$539=1)/('Tables calc'!$F$24:$F$539=1)*(ROW('Tables calc'!$F$24:$F$539)-ROW('Tables calc'!$F$23)),I138))))))</f>
        <v/>
      </c>
      <c r="E138" s="601" t="str">
        <f t="shared" si="23"/>
        <v/>
      </c>
      <c r="F138" s="602" t="str" cm="1">
        <f t="array" ref="F138">IF(I138='Tables calc'!$D$1+1,'Tables calc'!$H$23,IF(I138='Tables calc'!$D$1+2,'Tables calc'!$H$25,IF(E137="Box 2","",IF(F137="","",INDEX('Tables calc'!$D$24:$D$539,_xlfn.AGGREGATE(15,3,('Tables calc'!$F$24:$F$539=1)/('Tables calc'!$F$24:$F$539=1)*(ROW('Tables calc'!$F$24:$F$539)-ROW('Tables calc'!$F$23)),I138))))))</f>
        <v/>
      </c>
      <c r="G138" s="599" t="str">
        <f t="shared" si="24"/>
        <v/>
      </c>
      <c r="H138" s="600" t="str" cm="1">
        <f t="array" ref="H138">IF(I138='Tables calc'!$D$1+1,"*",IF(I138='Tables calc'!$D$1+2,'Tables calc'!$H$26,IF(E137="Box 2","",IF(F137="","",INDEX('Tables calc'!$E$24:$E$539,_xlfn.AGGREGATE(15,3,('Tables calc'!$F$24:$F$539=1)/('Tables calc'!$F$24:$F$539=1)*(ROW('Tables calc'!$F$24:$F$539)-ROW('Tables calc'!$F$23)),I138))))))</f>
        <v/>
      </c>
      <c r="I138" s="69">
        <v>137</v>
      </c>
      <c r="J138" s="69" t="str">
        <f t="shared" si="25"/>
        <v/>
      </c>
      <c r="K138" s="69" t="str">
        <f t="shared" si="26"/>
        <v/>
      </c>
      <c r="L138" s="69" t="str">
        <f t="shared" si="27"/>
        <v/>
      </c>
      <c r="M138" s="69" t="str">
        <f t="shared" si="28"/>
        <v/>
      </c>
      <c r="N138" s="69" t="str">
        <f t="shared" si="29"/>
        <v/>
      </c>
      <c r="O138" s="69" t="str">
        <f t="shared" si="30"/>
        <v/>
      </c>
      <c r="P138" s="69" t="str">
        <f t="shared" si="31"/>
        <v/>
      </c>
      <c r="Q138" s="69" t="str">
        <f t="shared" si="32"/>
        <v/>
      </c>
    </row>
    <row r="139" spans="1:17" x14ac:dyDescent="0.3">
      <c r="A139" s="598" t="str" cm="1">
        <f t="array" ref="A139">IF(I139='Tables calc'!$D$1+1,"FTE Reduction Exceptions:",IF(I139='Tables calc'!$D$1+2,"Totals:",IF(A138="Totals:","",IF(A138="","",INDEX('Tables calc'!$A$24:$A$539,_xlfn.AGGREGATE(15,3,('Tables calc'!$F$24:$F$539=1)/('Tables calc'!$F$24:$F$539=1)*(ROW('Tables calc'!$F$24:$F$539)-ROW('Tables calc'!$F$23)),I139))))))</f>
        <v/>
      </c>
      <c r="B139" s="598" t="str" cm="1">
        <f t="array" ref="B139">IF(I139='Tables calc'!$D$1+1,"#",IF(I139='Tables calc'!$D$1+2,"#",IF(B138="#","",IF(B138="","",INDEX('Tables calc'!$B$24:$B$539,_xlfn.AGGREGATE(15,3,('Tables calc'!$F$24:$F$539=1)/('Tables calc'!$F$24:$F$539=1)*(ROW('Tables calc'!$F$24:$F$539)-ROW('Tables calc'!$F$23)),I139))))))</f>
        <v/>
      </c>
      <c r="C139" s="599" t="str">
        <f t="shared" si="22"/>
        <v/>
      </c>
      <c r="D139" s="600" t="str" cm="1">
        <f t="array" ref="D139">IF(I139='Tables calc'!$D$1+1,"*",IF(I139='Tables calc'!$D$1+2,'Tables calc'!$H$24,IF(D138='Tables calc'!$H$24,"",IF(D138="","",INDEX('Tables calc'!$C$24:$C$539,_xlfn.AGGREGATE(15,3,('Tables calc'!$F$24:$F$539=1)/('Tables calc'!$F$24:$F$539=1)*(ROW('Tables calc'!$F$24:$F$539)-ROW('Tables calc'!$F$23)),I139))))))</f>
        <v/>
      </c>
      <c r="E139" s="601" t="str">
        <f t="shared" si="23"/>
        <v/>
      </c>
      <c r="F139" s="602" t="str" cm="1">
        <f t="array" ref="F139">IF(I139='Tables calc'!$D$1+1,'Tables calc'!$H$23,IF(I139='Tables calc'!$D$1+2,'Tables calc'!$H$25,IF(E138="Box 2","",IF(F138="","",INDEX('Tables calc'!$D$24:$D$539,_xlfn.AGGREGATE(15,3,('Tables calc'!$F$24:$F$539=1)/('Tables calc'!$F$24:$F$539=1)*(ROW('Tables calc'!$F$24:$F$539)-ROW('Tables calc'!$F$23)),I139))))))</f>
        <v/>
      </c>
      <c r="G139" s="599" t="str">
        <f t="shared" si="24"/>
        <v/>
      </c>
      <c r="H139" s="600" t="str" cm="1">
        <f t="array" ref="H139">IF(I139='Tables calc'!$D$1+1,"*",IF(I139='Tables calc'!$D$1+2,'Tables calc'!$H$26,IF(E138="Box 2","",IF(F138="","",INDEX('Tables calc'!$E$24:$E$539,_xlfn.AGGREGATE(15,3,('Tables calc'!$F$24:$F$539=1)/('Tables calc'!$F$24:$F$539=1)*(ROW('Tables calc'!$F$24:$F$539)-ROW('Tables calc'!$F$23)),I139))))))</f>
        <v/>
      </c>
      <c r="I139" s="69">
        <v>138</v>
      </c>
      <c r="J139" s="69" t="str">
        <f t="shared" si="25"/>
        <v/>
      </c>
      <c r="K139" s="69" t="str">
        <f t="shared" si="26"/>
        <v/>
      </c>
      <c r="L139" s="69" t="str">
        <f t="shared" si="27"/>
        <v/>
      </c>
      <c r="M139" s="69" t="str">
        <f t="shared" si="28"/>
        <v/>
      </c>
      <c r="N139" s="69" t="str">
        <f t="shared" si="29"/>
        <v/>
      </c>
      <c r="O139" s="69" t="str">
        <f t="shared" si="30"/>
        <v/>
      </c>
      <c r="P139" s="69" t="str">
        <f t="shared" si="31"/>
        <v/>
      </c>
      <c r="Q139" s="69" t="str">
        <f t="shared" si="32"/>
        <v/>
      </c>
    </row>
    <row r="140" spans="1:17" x14ac:dyDescent="0.3">
      <c r="A140" s="598" t="str" cm="1">
        <f t="array" ref="A140">IF(I140='Tables calc'!$D$1+1,"FTE Reduction Exceptions:",IF(I140='Tables calc'!$D$1+2,"Totals:",IF(A139="Totals:","",IF(A139="","",INDEX('Tables calc'!$A$24:$A$539,_xlfn.AGGREGATE(15,3,('Tables calc'!$F$24:$F$539=1)/('Tables calc'!$F$24:$F$539=1)*(ROW('Tables calc'!$F$24:$F$539)-ROW('Tables calc'!$F$23)),I140))))))</f>
        <v/>
      </c>
      <c r="B140" s="598" t="str" cm="1">
        <f t="array" ref="B140">IF(I140='Tables calc'!$D$1+1,"#",IF(I140='Tables calc'!$D$1+2,"#",IF(B139="#","",IF(B139="","",INDEX('Tables calc'!$B$24:$B$539,_xlfn.AGGREGATE(15,3,('Tables calc'!$F$24:$F$539=1)/('Tables calc'!$F$24:$F$539=1)*(ROW('Tables calc'!$F$24:$F$539)-ROW('Tables calc'!$F$23)),I140))))))</f>
        <v/>
      </c>
      <c r="C140" s="599" t="str">
        <f t="shared" si="22"/>
        <v/>
      </c>
      <c r="D140" s="600" t="str" cm="1">
        <f t="array" ref="D140">IF(I140='Tables calc'!$D$1+1,"*",IF(I140='Tables calc'!$D$1+2,'Tables calc'!$H$24,IF(D139='Tables calc'!$H$24,"",IF(D139="","",INDEX('Tables calc'!$C$24:$C$539,_xlfn.AGGREGATE(15,3,('Tables calc'!$F$24:$F$539=1)/('Tables calc'!$F$24:$F$539=1)*(ROW('Tables calc'!$F$24:$F$539)-ROW('Tables calc'!$F$23)),I140))))))</f>
        <v/>
      </c>
      <c r="E140" s="601" t="str">
        <f t="shared" si="23"/>
        <v/>
      </c>
      <c r="F140" s="602" t="str" cm="1">
        <f t="array" ref="F140">IF(I140='Tables calc'!$D$1+1,'Tables calc'!$H$23,IF(I140='Tables calc'!$D$1+2,'Tables calc'!$H$25,IF(E139="Box 2","",IF(F139="","",INDEX('Tables calc'!$D$24:$D$539,_xlfn.AGGREGATE(15,3,('Tables calc'!$F$24:$F$539=1)/('Tables calc'!$F$24:$F$539=1)*(ROW('Tables calc'!$F$24:$F$539)-ROW('Tables calc'!$F$23)),I140))))))</f>
        <v/>
      </c>
      <c r="G140" s="599" t="str">
        <f t="shared" si="24"/>
        <v/>
      </c>
      <c r="H140" s="600" t="str" cm="1">
        <f t="array" ref="H140">IF(I140='Tables calc'!$D$1+1,"*",IF(I140='Tables calc'!$D$1+2,'Tables calc'!$H$26,IF(E139="Box 2","",IF(F139="","",INDEX('Tables calc'!$E$24:$E$539,_xlfn.AGGREGATE(15,3,('Tables calc'!$F$24:$F$539=1)/('Tables calc'!$F$24:$F$539=1)*(ROW('Tables calc'!$F$24:$F$539)-ROW('Tables calc'!$F$23)),I140))))))</f>
        <v/>
      </c>
      <c r="I140" s="69">
        <v>139</v>
      </c>
      <c r="J140" s="69" t="str">
        <f t="shared" si="25"/>
        <v/>
      </c>
      <c r="K140" s="69" t="str">
        <f t="shared" si="26"/>
        <v/>
      </c>
      <c r="L140" s="69" t="str">
        <f t="shared" si="27"/>
        <v/>
      </c>
      <c r="M140" s="69" t="str">
        <f t="shared" si="28"/>
        <v/>
      </c>
      <c r="N140" s="69" t="str">
        <f t="shared" si="29"/>
        <v/>
      </c>
      <c r="O140" s="69" t="str">
        <f t="shared" si="30"/>
        <v/>
      </c>
      <c r="P140" s="69" t="str">
        <f t="shared" si="31"/>
        <v/>
      </c>
      <c r="Q140" s="69" t="str">
        <f t="shared" si="32"/>
        <v/>
      </c>
    </row>
    <row r="141" spans="1:17" x14ac:dyDescent="0.3">
      <c r="A141" s="598" t="str" cm="1">
        <f t="array" ref="A141">IF(I141='Tables calc'!$D$1+1,"FTE Reduction Exceptions:",IF(I141='Tables calc'!$D$1+2,"Totals:",IF(A140="Totals:","",IF(A140="","",INDEX('Tables calc'!$A$24:$A$539,_xlfn.AGGREGATE(15,3,('Tables calc'!$F$24:$F$539=1)/('Tables calc'!$F$24:$F$539=1)*(ROW('Tables calc'!$F$24:$F$539)-ROW('Tables calc'!$F$23)),I141))))))</f>
        <v/>
      </c>
      <c r="B141" s="598" t="str" cm="1">
        <f t="array" ref="B141">IF(I141='Tables calc'!$D$1+1,"#",IF(I141='Tables calc'!$D$1+2,"#",IF(B140="#","",IF(B140="","",INDEX('Tables calc'!$B$24:$B$539,_xlfn.AGGREGATE(15,3,('Tables calc'!$F$24:$F$539=1)/('Tables calc'!$F$24:$F$539=1)*(ROW('Tables calc'!$F$24:$F$539)-ROW('Tables calc'!$F$23)),I141))))))</f>
        <v/>
      </c>
      <c r="C141" s="599" t="str">
        <f t="shared" si="22"/>
        <v/>
      </c>
      <c r="D141" s="600" t="str" cm="1">
        <f t="array" ref="D141">IF(I141='Tables calc'!$D$1+1,"*",IF(I141='Tables calc'!$D$1+2,'Tables calc'!$H$24,IF(D140='Tables calc'!$H$24,"",IF(D140="","",INDEX('Tables calc'!$C$24:$C$539,_xlfn.AGGREGATE(15,3,('Tables calc'!$F$24:$F$539=1)/('Tables calc'!$F$24:$F$539=1)*(ROW('Tables calc'!$F$24:$F$539)-ROW('Tables calc'!$F$23)),I141))))))</f>
        <v/>
      </c>
      <c r="E141" s="601" t="str">
        <f t="shared" si="23"/>
        <v/>
      </c>
      <c r="F141" s="602" t="str" cm="1">
        <f t="array" ref="F141">IF(I141='Tables calc'!$D$1+1,'Tables calc'!$H$23,IF(I141='Tables calc'!$D$1+2,'Tables calc'!$H$25,IF(E140="Box 2","",IF(F140="","",INDEX('Tables calc'!$D$24:$D$539,_xlfn.AGGREGATE(15,3,('Tables calc'!$F$24:$F$539=1)/('Tables calc'!$F$24:$F$539=1)*(ROW('Tables calc'!$F$24:$F$539)-ROW('Tables calc'!$F$23)),I141))))))</f>
        <v/>
      </c>
      <c r="G141" s="599" t="str">
        <f t="shared" si="24"/>
        <v/>
      </c>
      <c r="H141" s="600" t="str" cm="1">
        <f t="array" ref="H141">IF(I141='Tables calc'!$D$1+1,"*",IF(I141='Tables calc'!$D$1+2,'Tables calc'!$H$26,IF(E140="Box 2","",IF(F140="","",INDEX('Tables calc'!$E$24:$E$539,_xlfn.AGGREGATE(15,3,('Tables calc'!$F$24:$F$539=1)/('Tables calc'!$F$24:$F$539=1)*(ROW('Tables calc'!$F$24:$F$539)-ROW('Tables calc'!$F$23)),I141))))))</f>
        <v/>
      </c>
      <c r="I141" s="69">
        <v>140</v>
      </c>
      <c r="J141" s="69" t="str">
        <f t="shared" si="25"/>
        <v/>
      </c>
      <c r="K141" s="69" t="str">
        <f t="shared" si="26"/>
        <v/>
      </c>
      <c r="L141" s="69" t="str">
        <f t="shared" si="27"/>
        <v/>
      </c>
      <c r="M141" s="69" t="str">
        <f t="shared" si="28"/>
        <v/>
      </c>
      <c r="N141" s="69" t="str">
        <f t="shared" si="29"/>
        <v/>
      </c>
      <c r="O141" s="69" t="str">
        <f t="shared" si="30"/>
        <v/>
      </c>
      <c r="P141" s="69" t="str">
        <f t="shared" si="31"/>
        <v/>
      </c>
      <c r="Q141" s="69" t="str">
        <f t="shared" si="32"/>
        <v/>
      </c>
    </row>
    <row r="142" spans="1:17" x14ac:dyDescent="0.3">
      <c r="A142" s="598" t="str" cm="1">
        <f t="array" ref="A142">IF(I142='Tables calc'!$D$1+1,"FTE Reduction Exceptions:",IF(I142='Tables calc'!$D$1+2,"Totals:",IF(A141="Totals:","",IF(A141="","",INDEX('Tables calc'!$A$24:$A$539,_xlfn.AGGREGATE(15,3,('Tables calc'!$F$24:$F$539=1)/('Tables calc'!$F$24:$F$539=1)*(ROW('Tables calc'!$F$24:$F$539)-ROW('Tables calc'!$F$23)),I142))))))</f>
        <v/>
      </c>
      <c r="B142" s="598" t="str" cm="1">
        <f t="array" ref="B142">IF(I142='Tables calc'!$D$1+1,"#",IF(I142='Tables calc'!$D$1+2,"#",IF(B141="#","",IF(B141="","",INDEX('Tables calc'!$B$24:$B$539,_xlfn.AGGREGATE(15,3,('Tables calc'!$F$24:$F$539=1)/('Tables calc'!$F$24:$F$539=1)*(ROW('Tables calc'!$F$24:$F$539)-ROW('Tables calc'!$F$23)),I142))))))</f>
        <v/>
      </c>
      <c r="C142" s="599" t="str">
        <f t="shared" si="22"/>
        <v/>
      </c>
      <c r="D142" s="600" t="str" cm="1">
        <f t="array" ref="D142">IF(I142='Tables calc'!$D$1+1,"*",IF(I142='Tables calc'!$D$1+2,'Tables calc'!$H$24,IF(D141='Tables calc'!$H$24,"",IF(D141="","",INDEX('Tables calc'!$C$24:$C$539,_xlfn.AGGREGATE(15,3,('Tables calc'!$F$24:$F$539=1)/('Tables calc'!$F$24:$F$539=1)*(ROW('Tables calc'!$F$24:$F$539)-ROW('Tables calc'!$F$23)),I142))))))</f>
        <v/>
      </c>
      <c r="E142" s="601" t="str">
        <f t="shared" si="23"/>
        <v/>
      </c>
      <c r="F142" s="602" t="str" cm="1">
        <f t="array" ref="F142">IF(I142='Tables calc'!$D$1+1,'Tables calc'!$H$23,IF(I142='Tables calc'!$D$1+2,'Tables calc'!$H$25,IF(E141="Box 2","",IF(F141="","",INDEX('Tables calc'!$D$24:$D$539,_xlfn.AGGREGATE(15,3,('Tables calc'!$F$24:$F$539=1)/('Tables calc'!$F$24:$F$539=1)*(ROW('Tables calc'!$F$24:$F$539)-ROW('Tables calc'!$F$23)),I142))))))</f>
        <v/>
      </c>
      <c r="G142" s="599" t="str">
        <f t="shared" si="24"/>
        <v/>
      </c>
      <c r="H142" s="600" t="str" cm="1">
        <f t="array" ref="H142">IF(I142='Tables calc'!$D$1+1,"*",IF(I142='Tables calc'!$D$1+2,'Tables calc'!$H$26,IF(E141="Box 2","",IF(F141="","",INDEX('Tables calc'!$E$24:$E$539,_xlfn.AGGREGATE(15,3,('Tables calc'!$F$24:$F$539=1)/('Tables calc'!$F$24:$F$539=1)*(ROW('Tables calc'!$F$24:$F$539)-ROW('Tables calc'!$F$23)),I142))))))</f>
        <v/>
      </c>
      <c r="I142" s="69">
        <v>141</v>
      </c>
      <c r="J142" s="69" t="str">
        <f t="shared" si="25"/>
        <v/>
      </c>
      <c r="K142" s="69" t="str">
        <f t="shared" si="26"/>
        <v/>
      </c>
      <c r="L142" s="69" t="str">
        <f t="shared" si="27"/>
        <v/>
      </c>
      <c r="M142" s="69" t="str">
        <f t="shared" si="28"/>
        <v/>
      </c>
      <c r="N142" s="69" t="str">
        <f t="shared" si="29"/>
        <v/>
      </c>
      <c r="O142" s="69" t="str">
        <f t="shared" si="30"/>
        <v/>
      </c>
      <c r="P142" s="69" t="str">
        <f t="shared" si="31"/>
        <v/>
      </c>
      <c r="Q142" s="69" t="str">
        <f t="shared" si="32"/>
        <v/>
      </c>
    </row>
    <row r="143" spans="1:17" x14ac:dyDescent="0.3">
      <c r="A143" s="598" t="str" cm="1">
        <f t="array" ref="A143">IF(I143='Tables calc'!$D$1+1,"FTE Reduction Exceptions:",IF(I143='Tables calc'!$D$1+2,"Totals:",IF(A142="Totals:","",IF(A142="","",INDEX('Tables calc'!$A$24:$A$539,_xlfn.AGGREGATE(15,3,('Tables calc'!$F$24:$F$539=1)/('Tables calc'!$F$24:$F$539=1)*(ROW('Tables calc'!$F$24:$F$539)-ROW('Tables calc'!$F$23)),I143))))))</f>
        <v/>
      </c>
      <c r="B143" s="598" t="str" cm="1">
        <f t="array" ref="B143">IF(I143='Tables calc'!$D$1+1,"#",IF(I143='Tables calc'!$D$1+2,"#",IF(B142="#","",IF(B142="","",INDEX('Tables calc'!$B$24:$B$539,_xlfn.AGGREGATE(15,3,('Tables calc'!$F$24:$F$539=1)/('Tables calc'!$F$24:$F$539=1)*(ROW('Tables calc'!$F$24:$F$539)-ROW('Tables calc'!$F$23)),I143))))))</f>
        <v/>
      </c>
      <c r="C143" s="599" t="str">
        <f t="shared" si="22"/>
        <v/>
      </c>
      <c r="D143" s="600" t="str" cm="1">
        <f t="array" ref="D143">IF(I143='Tables calc'!$D$1+1,"*",IF(I143='Tables calc'!$D$1+2,'Tables calc'!$H$24,IF(D142='Tables calc'!$H$24,"",IF(D142="","",INDEX('Tables calc'!$C$24:$C$539,_xlfn.AGGREGATE(15,3,('Tables calc'!$F$24:$F$539=1)/('Tables calc'!$F$24:$F$539=1)*(ROW('Tables calc'!$F$24:$F$539)-ROW('Tables calc'!$F$23)),I143))))))</f>
        <v/>
      </c>
      <c r="E143" s="601" t="str">
        <f t="shared" si="23"/>
        <v/>
      </c>
      <c r="F143" s="602" t="str" cm="1">
        <f t="array" ref="F143">IF(I143='Tables calc'!$D$1+1,'Tables calc'!$H$23,IF(I143='Tables calc'!$D$1+2,'Tables calc'!$H$25,IF(E142="Box 2","",IF(F142="","",INDEX('Tables calc'!$D$24:$D$539,_xlfn.AGGREGATE(15,3,('Tables calc'!$F$24:$F$539=1)/('Tables calc'!$F$24:$F$539=1)*(ROW('Tables calc'!$F$24:$F$539)-ROW('Tables calc'!$F$23)),I143))))))</f>
        <v/>
      </c>
      <c r="G143" s="599" t="str">
        <f t="shared" si="24"/>
        <v/>
      </c>
      <c r="H143" s="600" t="str" cm="1">
        <f t="array" ref="H143">IF(I143='Tables calc'!$D$1+1,"*",IF(I143='Tables calc'!$D$1+2,'Tables calc'!$H$26,IF(E142="Box 2","",IF(F142="","",INDEX('Tables calc'!$E$24:$E$539,_xlfn.AGGREGATE(15,3,('Tables calc'!$F$24:$F$539=1)/('Tables calc'!$F$24:$F$539=1)*(ROW('Tables calc'!$F$24:$F$539)-ROW('Tables calc'!$F$23)),I143))))))</f>
        <v/>
      </c>
      <c r="I143" s="69">
        <v>142</v>
      </c>
      <c r="J143" s="69" t="str">
        <f t="shared" si="25"/>
        <v/>
      </c>
      <c r="K143" s="69" t="str">
        <f t="shared" si="26"/>
        <v/>
      </c>
      <c r="L143" s="69" t="str">
        <f t="shared" si="27"/>
        <v/>
      </c>
      <c r="M143" s="69" t="str">
        <f t="shared" si="28"/>
        <v/>
      </c>
      <c r="N143" s="69" t="str">
        <f t="shared" si="29"/>
        <v/>
      </c>
      <c r="O143" s="69" t="str">
        <f t="shared" si="30"/>
        <v/>
      </c>
      <c r="P143" s="69" t="str">
        <f t="shared" si="31"/>
        <v/>
      </c>
      <c r="Q143" s="69" t="str">
        <f t="shared" si="32"/>
        <v/>
      </c>
    </row>
    <row r="144" spans="1:17" x14ac:dyDescent="0.3">
      <c r="A144" s="598" t="str" cm="1">
        <f t="array" ref="A144">IF(I144='Tables calc'!$D$1+1,"FTE Reduction Exceptions:",IF(I144='Tables calc'!$D$1+2,"Totals:",IF(A143="Totals:","",IF(A143="","",INDEX('Tables calc'!$A$24:$A$539,_xlfn.AGGREGATE(15,3,('Tables calc'!$F$24:$F$539=1)/('Tables calc'!$F$24:$F$539=1)*(ROW('Tables calc'!$F$24:$F$539)-ROW('Tables calc'!$F$23)),I144))))))</f>
        <v/>
      </c>
      <c r="B144" s="598" t="str" cm="1">
        <f t="array" ref="B144">IF(I144='Tables calc'!$D$1+1,"#",IF(I144='Tables calc'!$D$1+2,"#",IF(B143="#","",IF(B143="","",INDEX('Tables calc'!$B$24:$B$539,_xlfn.AGGREGATE(15,3,('Tables calc'!$F$24:$F$539=1)/('Tables calc'!$F$24:$F$539=1)*(ROW('Tables calc'!$F$24:$F$539)-ROW('Tables calc'!$F$23)),I144))))))</f>
        <v/>
      </c>
      <c r="C144" s="599" t="str">
        <f t="shared" si="22"/>
        <v/>
      </c>
      <c r="D144" s="600" t="str" cm="1">
        <f t="array" ref="D144">IF(I144='Tables calc'!$D$1+1,"*",IF(I144='Tables calc'!$D$1+2,'Tables calc'!$H$24,IF(D143='Tables calc'!$H$24,"",IF(D143="","",INDEX('Tables calc'!$C$24:$C$539,_xlfn.AGGREGATE(15,3,('Tables calc'!$F$24:$F$539=1)/('Tables calc'!$F$24:$F$539=1)*(ROW('Tables calc'!$F$24:$F$539)-ROW('Tables calc'!$F$23)),I144))))))</f>
        <v/>
      </c>
      <c r="E144" s="601" t="str">
        <f t="shared" si="23"/>
        <v/>
      </c>
      <c r="F144" s="602" t="str" cm="1">
        <f t="array" ref="F144">IF(I144='Tables calc'!$D$1+1,'Tables calc'!$H$23,IF(I144='Tables calc'!$D$1+2,'Tables calc'!$H$25,IF(E143="Box 2","",IF(F143="","",INDEX('Tables calc'!$D$24:$D$539,_xlfn.AGGREGATE(15,3,('Tables calc'!$F$24:$F$539=1)/('Tables calc'!$F$24:$F$539=1)*(ROW('Tables calc'!$F$24:$F$539)-ROW('Tables calc'!$F$23)),I144))))))</f>
        <v/>
      </c>
      <c r="G144" s="599" t="str">
        <f t="shared" si="24"/>
        <v/>
      </c>
      <c r="H144" s="600" t="str" cm="1">
        <f t="array" ref="H144">IF(I144='Tables calc'!$D$1+1,"*",IF(I144='Tables calc'!$D$1+2,'Tables calc'!$H$26,IF(E143="Box 2","",IF(F143="","",INDEX('Tables calc'!$E$24:$E$539,_xlfn.AGGREGATE(15,3,('Tables calc'!$F$24:$F$539=1)/('Tables calc'!$F$24:$F$539=1)*(ROW('Tables calc'!$F$24:$F$539)-ROW('Tables calc'!$F$23)),I144))))))</f>
        <v/>
      </c>
      <c r="I144" s="69">
        <v>143</v>
      </c>
      <c r="J144" s="69" t="str">
        <f t="shared" si="25"/>
        <v/>
      </c>
      <c r="K144" s="69" t="str">
        <f t="shared" si="26"/>
        <v/>
      </c>
      <c r="L144" s="69" t="str">
        <f t="shared" si="27"/>
        <v/>
      </c>
      <c r="M144" s="69" t="str">
        <f t="shared" si="28"/>
        <v/>
      </c>
      <c r="N144" s="69" t="str">
        <f t="shared" si="29"/>
        <v/>
      </c>
      <c r="O144" s="69" t="str">
        <f t="shared" si="30"/>
        <v/>
      </c>
      <c r="P144" s="69" t="str">
        <f t="shared" si="31"/>
        <v/>
      </c>
      <c r="Q144" s="69" t="str">
        <f t="shared" si="32"/>
        <v/>
      </c>
    </row>
    <row r="145" spans="1:17" x14ac:dyDescent="0.3">
      <c r="A145" s="598" t="str" cm="1">
        <f t="array" ref="A145">IF(I145='Tables calc'!$D$1+1,"FTE Reduction Exceptions:",IF(I145='Tables calc'!$D$1+2,"Totals:",IF(A144="Totals:","",IF(A144="","",INDEX('Tables calc'!$A$24:$A$539,_xlfn.AGGREGATE(15,3,('Tables calc'!$F$24:$F$539=1)/('Tables calc'!$F$24:$F$539=1)*(ROW('Tables calc'!$F$24:$F$539)-ROW('Tables calc'!$F$23)),I145))))))</f>
        <v/>
      </c>
      <c r="B145" s="598" t="str" cm="1">
        <f t="array" ref="B145">IF(I145='Tables calc'!$D$1+1,"#",IF(I145='Tables calc'!$D$1+2,"#",IF(B144="#","",IF(B144="","",INDEX('Tables calc'!$B$24:$B$539,_xlfn.AGGREGATE(15,3,('Tables calc'!$F$24:$F$539=1)/('Tables calc'!$F$24:$F$539=1)*(ROW('Tables calc'!$F$24:$F$539)-ROW('Tables calc'!$F$23)),I145))))))</f>
        <v/>
      </c>
      <c r="C145" s="599" t="str">
        <f t="shared" si="22"/>
        <v/>
      </c>
      <c r="D145" s="600" t="str" cm="1">
        <f t="array" ref="D145">IF(I145='Tables calc'!$D$1+1,"*",IF(I145='Tables calc'!$D$1+2,'Tables calc'!$H$24,IF(D144='Tables calc'!$H$24,"",IF(D144="","",INDEX('Tables calc'!$C$24:$C$539,_xlfn.AGGREGATE(15,3,('Tables calc'!$F$24:$F$539=1)/('Tables calc'!$F$24:$F$539=1)*(ROW('Tables calc'!$F$24:$F$539)-ROW('Tables calc'!$F$23)),I145))))))</f>
        <v/>
      </c>
      <c r="E145" s="601" t="str">
        <f t="shared" si="23"/>
        <v/>
      </c>
      <c r="F145" s="602" t="str" cm="1">
        <f t="array" ref="F145">IF(I145='Tables calc'!$D$1+1,'Tables calc'!$H$23,IF(I145='Tables calc'!$D$1+2,'Tables calc'!$H$25,IF(E144="Box 2","",IF(F144="","",INDEX('Tables calc'!$D$24:$D$539,_xlfn.AGGREGATE(15,3,('Tables calc'!$F$24:$F$539=1)/('Tables calc'!$F$24:$F$539=1)*(ROW('Tables calc'!$F$24:$F$539)-ROW('Tables calc'!$F$23)),I145))))))</f>
        <v/>
      </c>
      <c r="G145" s="599" t="str">
        <f t="shared" si="24"/>
        <v/>
      </c>
      <c r="H145" s="600" t="str" cm="1">
        <f t="array" ref="H145">IF(I145='Tables calc'!$D$1+1,"*",IF(I145='Tables calc'!$D$1+2,'Tables calc'!$H$26,IF(E144="Box 2","",IF(F144="","",INDEX('Tables calc'!$E$24:$E$539,_xlfn.AGGREGATE(15,3,('Tables calc'!$F$24:$F$539=1)/('Tables calc'!$F$24:$F$539=1)*(ROW('Tables calc'!$F$24:$F$539)-ROW('Tables calc'!$F$23)),I145))))))</f>
        <v/>
      </c>
      <c r="I145" s="69">
        <v>144</v>
      </c>
      <c r="J145" s="69" t="str">
        <f t="shared" si="25"/>
        <v/>
      </c>
      <c r="K145" s="69" t="str">
        <f t="shared" si="26"/>
        <v/>
      </c>
      <c r="L145" s="69" t="str">
        <f t="shared" si="27"/>
        <v/>
      </c>
      <c r="M145" s="69" t="str">
        <f t="shared" si="28"/>
        <v/>
      </c>
      <c r="N145" s="69" t="str">
        <f t="shared" si="29"/>
        <v/>
      </c>
      <c r="O145" s="69" t="str">
        <f t="shared" si="30"/>
        <v/>
      </c>
      <c r="P145" s="69" t="str">
        <f t="shared" si="31"/>
        <v/>
      </c>
      <c r="Q145" s="69" t="str">
        <f t="shared" si="32"/>
        <v/>
      </c>
    </row>
    <row r="146" spans="1:17" x14ac:dyDescent="0.3">
      <c r="A146" s="598" t="str" cm="1">
        <f t="array" ref="A146">IF(I146='Tables calc'!$D$1+1,"FTE Reduction Exceptions:",IF(I146='Tables calc'!$D$1+2,"Totals:",IF(A145="Totals:","",IF(A145="","",INDEX('Tables calc'!$A$24:$A$539,_xlfn.AGGREGATE(15,3,('Tables calc'!$F$24:$F$539=1)/('Tables calc'!$F$24:$F$539=1)*(ROW('Tables calc'!$F$24:$F$539)-ROW('Tables calc'!$F$23)),I146))))))</f>
        <v/>
      </c>
      <c r="B146" s="598" t="str" cm="1">
        <f t="array" ref="B146">IF(I146='Tables calc'!$D$1+1,"#",IF(I146='Tables calc'!$D$1+2,"#",IF(B145="#","",IF(B145="","",INDEX('Tables calc'!$B$24:$B$539,_xlfn.AGGREGATE(15,3,('Tables calc'!$F$24:$F$539=1)/('Tables calc'!$F$24:$F$539=1)*(ROW('Tables calc'!$F$24:$F$539)-ROW('Tables calc'!$F$23)),I146))))))</f>
        <v/>
      </c>
      <c r="C146" s="599" t="str">
        <f t="shared" si="22"/>
        <v/>
      </c>
      <c r="D146" s="600" t="str" cm="1">
        <f t="array" ref="D146">IF(I146='Tables calc'!$D$1+1,"*",IF(I146='Tables calc'!$D$1+2,'Tables calc'!$H$24,IF(D145='Tables calc'!$H$24,"",IF(D145="","",INDEX('Tables calc'!$C$24:$C$539,_xlfn.AGGREGATE(15,3,('Tables calc'!$F$24:$F$539=1)/('Tables calc'!$F$24:$F$539=1)*(ROW('Tables calc'!$F$24:$F$539)-ROW('Tables calc'!$F$23)),I146))))))</f>
        <v/>
      </c>
      <c r="E146" s="601" t="str">
        <f t="shared" si="23"/>
        <v/>
      </c>
      <c r="F146" s="602" t="str" cm="1">
        <f t="array" ref="F146">IF(I146='Tables calc'!$D$1+1,'Tables calc'!$H$23,IF(I146='Tables calc'!$D$1+2,'Tables calc'!$H$25,IF(E145="Box 2","",IF(F145="","",INDEX('Tables calc'!$D$24:$D$539,_xlfn.AGGREGATE(15,3,('Tables calc'!$F$24:$F$539=1)/('Tables calc'!$F$24:$F$539=1)*(ROW('Tables calc'!$F$24:$F$539)-ROW('Tables calc'!$F$23)),I146))))))</f>
        <v/>
      </c>
      <c r="G146" s="599" t="str">
        <f t="shared" si="24"/>
        <v/>
      </c>
      <c r="H146" s="600" t="str" cm="1">
        <f t="array" ref="H146">IF(I146='Tables calc'!$D$1+1,"*",IF(I146='Tables calc'!$D$1+2,'Tables calc'!$H$26,IF(E145="Box 2","",IF(F145="","",INDEX('Tables calc'!$E$24:$E$539,_xlfn.AGGREGATE(15,3,('Tables calc'!$F$24:$F$539=1)/('Tables calc'!$F$24:$F$539=1)*(ROW('Tables calc'!$F$24:$F$539)-ROW('Tables calc'!$F$23)),I146))))))</f>
        <v/>
      </c>
      <c r="I146" s="69">
        <v>145</v>
      </c>
      <c r="J146" s="69" t="str">
        <f t="shared" si="25"/>
        <v/>
      </c>
      <c r="K146" s="69" t="str">
        <f t="shared" si="26"/>
        <v/>
      </c>
      <c r="L146" s="69" t="str">
        <f t="shared" si="27"/>
        <v/>
      </c>
      <c r="M146" s="69" t="str">
        <f t="shared" si="28"/>
        <v/>
      </c>
      <c r="N146" s="69" t="str">
        <f t="shared" si="29"/>
        <v/>
      </c>
      <c r="O146" s="69" t="str">
        <f t="shared" si="30"/>
        <v/>
      </c>
      <c r="P146" s="69" t="str">
        <f t="shared" si="31"/>
        <v/>
      </c>
      <c r="Q146" s="69" t="str">
        <f t="shared" si="32"/>
        <v/>
      </c>
    </row>
    <row r="147" spans="1:17" x14ac:dyDescent="0.3">
      <c r="A147" s="598" t="str" cm="1">
        <f t="array" ref="A147">IF(I147='Tables calc'!$D$1+1,"FTE Reduction Exceptions:",IF(I147='Tables calc'!$D$1+2,"Totals:",IF(A146="Totals:","",IF(A146="","",INDEX('Tables calc'!$A$24:$A$539,_xlfn.AGGREGATE(15,3,('Tables calc'!$F$24:$F$539=1)/('Tables calc'!$F$24:$F$539=1)*(ROW('Tables calc'!$F$24:$F$539)-ROW('Tables calc'!$F$23)),I147))))))</f>
        <v/>
      </c>
      <c r="B147" s="598" t="str" cm="1">
        <f t="array" ref="B147">IF(I147='Tables calc'!$D$1+1,"#",IF(I147='Tables calc'!$D$1+2,"#",IF(B146="#","",IF(B146="","",INDEX('Tables calc'!$B$24:$B$539,_xlfn.AGGREGATE(15,3,('Tables calc'!$F$24:$F$539=1)/('Tables calc'!$F$24:$F$539=1)*(ROW('Tables calc'!$F$24:$F$539)-ROW('Tables calc'!$F$23)),I147))))))</f>
        <v/>
      </c>
      <c r="C147" s="599" t="str">
        <f t="shared" si="22"/>
        <v/>
      </c>
      <c r="D147" s="600" t="str" cm="1">
        <f t="array" ref="D147">IF(I147='Tables calc'!$D$1+1,"*",IF(I147='Tables calc'!$D$1+2,'Tables calc'!$H$24,IF(D146='Tables calc'!$H$24,"",IF(D146="","",INDEX('Tables calc'!$C$24:$C$539,_xlfn.AGGREGATE(15,3,('Tables calc'!$F$24:$F$539=1)/('Tables calc'!$F$24:$F$539=1)*(ROW('Tables calc'!$F$24:$F$539)-ROW('Tables calc'!$F$23)),I147))))))</f>
        <v/>
      </c>
      <c r="E147" s="601" t="str">
        <f t="shared" si="23"/>
        <v/>
      </c>
      <c r="F147" s="602" t="str" cm="1">
        <f t="array" ref="F147">IF(I147='Tables calc'!$D$1+1,'Tables calc'!$H$23,IF(I147='Tables calc'!$D$1+2,'Tables calc'!$H$25,IF(E146="Box 2","",IF(F146="","",INDEX('Tables calc'!$D$24:$D$539,_xlfn.AGGREGATE(15,3,('Tables calc'!$F$24:$F$539=1)/('Tables calc'!$F$24:$F$539=1)*(ROW('Tables calc'!$F$24:$F$539)-ROW('Tables calc'!$F$23)),I147))))))</f>
        <v/>
      </c>
      <c r="G147" s="599" t="str">
        <f t="shared" si="24"/>
        <v/>
      </c>
      <c r="H147" s="600" t="str" cm="1">
        <f t="array" ref="H147">IF(I147='Tables calc'!$D$1+1,"*",IF(I147='Tables calc'!$D$1+2,'Tables calc'!$H$26,IF(E146="Box 2","",IF(F146="","",INDEX('Tables calc'!$E$24:$E$539,_xlfn.AGGREGATE(15,3,('Tables calc'!$F$24:$F$539=1)/('Tables calc'!$F$24:$F$539=1)*(ROW('Tables calc'!$F$24:$F$539)-ROW('Tables calc'!$F$23)),I147))))))</f>
        <v/>
      </c>
      <c r="I147" s="69">
        <v>146</v>
      </c>
      <c r="J147" s="69" t="str">
        <f t="shared" si="25"/>
        <v/>
      </c>
      <c r="K147" s="69" t="str">
        <f t="shared" si="26"/>
        <v/>
      </c>
      <c r="L147" s="69" t="str">
        <f t="shared" si="27"/>
        <v/>
      </c>
      <c r="M147" s="69" t="str">
        <f t="shared" si="28"/>
        <v/>
      </c>
      <c r="N147" s="69" t="str">
        <f t="shared" si="29"/>
        <v/>
      </c>
      <c r="O147" s="69" t="str">
        <f t="shared" si="30"/>
        <v/>
      </c>
      <c r="P147" s="69" t="str">
        <f t="shared" si="31"/>
        <v/>
      </c>
      <c r="Q147" s="69" t="str">
        <f t="shared" si="32"/>
        <v/>
      </c>
    </row>
    <row r="148" spans="1:17" x14ac:dyDescent="0.3">
      <c r="A148" s="598" t="str" cm="1">
        <f t="array" ref="A148">IF(I148='Tables calc'!$D$1+1,"FTE Reduction Exceptions:",IF(I148='Tables calc'!$D$1+2,"Totals:",IF(A147="Totals:","",IF(A147="","",INDEX('Tables calc'!$A$24:$A$539,_xlfn.AGGREGATE(15,3,('Tables calc'!$F$24:$F$539=1)/('Tables calc'!$F$24:$F$539=1)*(ROW('Tables calc'!$F$24:$F$539)-ROW('Tables calc'!$F$23)),I148))))))</f>
        <v/>
      </c>
      <c r="B148" s="598" t="str" cm="1">
        <f t="array" ref="B148">IF(I148='Tables calc'!$D$1+1,"#",IF(I148='Tables calc'!$D$1+2,"#",IF(B147="#","",IF(B147="","",INDEX('Tables calc'!$B$24:$B$539,_xlfn.AGGREGATE(15,3,('Tables calc'!$F$24:$F$539=1)/('Tables calc'!$F$24:$F$539=1)*(ROW('Tables calc'!$F$24:$F$539)-ROW('Tables calc'!$F$23)),I148))))))</f>
        <v/>
      </c>
      <c r="C148" s="599" t="str">
        <f t="shared" si="22"/>
        <v/>
      </c>
      <c r="D148" s="600" t="str" cm="1">
        <f t="array" ref="D148">IF(I148='Tables calc'!$D$1+1,"*",IF(I148='Tables calc'!$D$1+2,'Tables calc'!$H$24,IF(D147='Tables calc'!$H$24,"",IF(D147="","",INDEX('Tables calc'!$C$24:$C$539,_xlfn.AGGREGATE(15,3,('Tables calc'!$F$24:$F$539=1)/('Tables calc'!$F$24:$F$539=1)*(ROW('Tables calc'!$F$24:$F$539)-ROW('Tables calc'!$F$23)),I148))))))</f>
        <v/>
      </c>
      <c r="E148" s="601" t="str">
        <f t="shared" si="23"/>
        <v/>
      </c>
      <c r="F148" s="602" t="str" cm="1">
        <f t="array" ref="F148">IF(I148='Tables calc'!$D$1+1,'Tables calc'!$H$23,IF(I148='Tables calc'!$D$1+2,'Tables calc'!$H$25,IF(E147="Box 2","",IF(F147="","",INDEX('Tables calc'!$D$24:$D$539,_xlfn.AGGREGATE(15,3,('Tables calc'!$F$24:$F$539=1)/('Tables calc'!$F$24:$F$539=1)*(ROW('Tables calc'!$F$24:$F$539)-ROW('Tables calc'!$F$23)),I148))))))</f>
        <v/>
      </c>
      <c r="G148" s="599" t="str">
        <f t="shared" si="24"/>
        <v/>
      </c>
      <c r="H148" s="600" t="str" cm="1">
        <f t="array" ref="H148">IF(I148='Tables calc'!$D$1+1,"*",IF(I148='Tables calc'!$D$1+2,'Tables calc'!$H$26,IF(E147="Box 2","",IF(F147="","",INDEX('Tables calc'!$E$24:$E$539,_xlfn.AGGREGATE(15,3,('Tables calc'!$F$24:$F$539=1)/('Tables calc'!$F$24:$F$539=1)*(ROW('Tables calc'!$F$24:$F$539)-ROW('Tables calc'!$F$23)),I148))))))</f>
        <v/>
      </c>
      <c r="I148" s="69">
        <v>147</v>
      </c>
      <c r="J148" s="69" t="str">
        <f t="shared" si="25"/>
        <v/>
      </c>
      <c r="K148" s="69" t="str">
        <f t="shared" si="26"/>
        <v/>
      </c>
      <c r="L148" s="69" t="str">
        <f t="shared" si="27"/>
        <v/>
      </c>
      <c r="M148" s="69" t="str">
        <f t="shared" si="28"/>
        <v/>
      </c>
      <c r="N148" s="69" t="str">
        <f t="shared" si="29"/>
        <v/>
      </c>
      <c r="O148" s="69" t="str">
        <f t="shared" si="30"/>
        <v/>
      </c>
      <c r="P148" s="69" t="str">
        <f t="shared" si="31"/>
        <v/>
      </c>
      <c r="Q148" s="69" t="str">
        <f t="shared" si="32"/>
        <v/>
      </c>
    </row>
    <row r="149" spans="1:17" x14ac:dyDescent="0.3">
      <c r="A149" s="598" t="str" cm="1">
        <f t="array" ref="A149">IF(I149='Tables calc'!$D$1+1,"FTE Reduction Exceptions:",IF(I149='Tables calc'!$D$1+2,"Totals:",IF(A148="Totals:","",IF(A148="","",INDEX('Tables calc'!$A$24:$A$539,_xlfn.AGGREGATE(15,3,('Tables calc'!$F$24:$F$539=1)/('Tables calc'!$F$24:$F$539=1)*(ROW('Tables calc'!$F$24:$F$539)-ROW('Tables calc'!$F$23)),I149))))))</f>
        <v/>
      </c>
      <c r="B149" s="598" t="str" cm="1">
        <f t="array" ref="B149">IF(I149='Tables calc'!$D$1+1,"#",IF(I149='Tables calc'!$D$1+2,"#",IF(B148="#","",IF(B148="","",INDEX('Tables calc'!$B$24:$B$539,_xlfn.AGGREGATE(15,3,('Tables calc'!$F$24:$F$539=1)/('Tables calc'!$F$24:$F$539=1)*(ROW('Tables calc'!$F$24:$F$539)-ROW('Tables calc'!$F$23)),I149))))))</f>
        <v/>
      </c>
      <c r="C149" s="599" t="str">
        <f t="shared" si="22"/>
        <v/>
      </c>
      <c r="D149" s="600" t="str" cm="1">
        <f t="array" ref="D149">IF(I149='Tables calc'!$D$1+1,"*",IF(I149='Tables calc'!$D$1+2,'Tables calc'!$H$24,IF(D148='Tables calc'!$H$24,"",IF(D148="","",INDEX('Tables calc'!$C$24:$C$539,_xlfn.AGGREGATE(15,3,('Tables calc'!$F$24:$F$539=1)/('Tables calc'!$F$24:$F$539=1)*(ROW('Tables calc'!$F$24:$F$539)-ROW('Tables calc'!$F$23)),I149))))))</f>
        <v/>
      </c>
      <c r="E149" s="601" t="str">
        <f t="shared" si="23"/>
        <v/>
      </c>
      <c r="F149" s="602" t="str" cm="1">
        <f t="array" ref="F149">IF(I149='Tables calc'!$D$1+1,'Tables calc'!$H$23,IF(I149='Tables calc'!$D$1+2,'Tables calc'!$H$25,IF(E148="Box 2","",IF(F148="","",INDEX('Tables calc'!$D$24:$D$539,_xlfn.AGGREGATE(15,3,('Tables calc'!$F$24:$F$539=1)/('Tables calc'!$F$24:$F$539=1)*(ROW('Tables calc'!$F$24:$F$539)-ROW('Tables calc'!$F$23)),I149))))))</f>
        <v/>
      </c>
      <c r="G149" s="599" t="str">
        <f t="shared" si="24"/>
        <v/>
      </c>
      <c r="H149" s="600" t="str" cm="1">
        <f t="array" ref="H149">IF(I149='Tables calc'!$D$1+1,"*",IF(I149='Tables calc'!$D$1+2,'Tables calc'!$H$26,IF(E148="Box 2","",IF(F148="","",INDEX('Tables calc'!$E$24:$E$539,_xlfn.AGGREGATE(15,3,('Tables calc'!$F$24:$F$539=1)/('Tables calc'!$F$24:$F$539=1)*(ROW('Tables calc'!$F$24:$F$539)-ROW('Tables calc'!$F$23)),I149))))))</f>
        <v/>
      </c>
      <c r="I149" s="69">
        <v>148</v>
      </c>
      <c r="J149" s="69" t="str">
        <f t="shared" si="25"/>
        <v/>
      </c>
      <c r="K149" s="69" t="str">
        <f t="shared" si="26"/>
        <v/>
      </c>
      <c r="L149" s="69" t="str">
        <f t="shared" si="27"/>
        <v/>
      </c>
      <c r="M149" s="69" t="str">
        <f t="shared" si="28"/>
        <v/>
      </c>
      <c r="N149" s="69" t="str">
        <f t="shared" si="29"/>
        <v/>
      </c>
      <c r="O149" s="69" t="str">
        <f t="shared" si="30"/>
        <v/>
      </c>
      <c r="P149" s="69" t="str">
        <f t="shared" si="31"/>
        <v/>
      </c>
      <c r="Q149" s="69" t="str">
        <f t="shared" si="32"/>
        <v/>
      </c>
    </row>
    <row r="150" spans="1:17" x14ac:dyDescent="0.3">
      <c r="A150" s="598" t="str" cm="1">
        <f t="array" ref="A150">IF(I150='Tables calc'!$D$1+1,"FTE Reduction Exceptions:",IF(I150='Tables calc'!$D$1+2,"Totals:",IF(A149="Totals:","",IF(A149="","",INDEX('Tables calc'!$A$24:$A$539,_xlfn.AGGREGATE(15,3,('Tables calc'!$F$24:$F$539=1)/('Tables calc'!$F$24:$F$539=1)*(ROW('Tables calc'!$F$24:$F$539)-ROW('Tables calc'!$F$23)),I150))))))</f>
        <v/>
      </c>
      <c r="B150" s="598" t="str" cm="1">
        <f t="array" ref="B150">IF(I150='Tables calc'!$D$1+1,"#",IF(I150='Tables calc'!$D$1+2,"#",IF(B149="#","",IF(B149="","",INDEX('Tables calc'!$B$24:$B$539,_xlfn.AGGREGATE(15,3,('Tables calc'!$F$24:$F$539=1)/('Tables calc'!$F$24:$F$539=1)*(ROW('Tables calc'!$F$24:$F$539)-ROW('Tables calc'!$F$23)),I150))))))</f>
        <v/>
      </c>
      <c r="C150" s="599" t="str">
        <f t="shared" si="22"/>
        <v/>
      </c>
      <c r="D150" s="600" t="str" cm="1">
        <f t="array" ref="D150">IF(I150='Tables calc'!$D$1+1,"*",IF(I150='Tables calc'!$D$1+2,'Tables calc'!$H$24,IF(D149='Tables calc'!$H$24,"",IF(D149="","",INDEX('Tables calc'!$C$24:$C$539,_xlfn.AGGREGATE(15,3,('Tables calc'!$F$24:$F$539=1)/('Tables calc'!$F$24:$F$539=1)*(ROW('Tables calc'!$F$24:$F$539)-ROW('Tables calc'!$F$23)),I150))))))</f>
        <v/>
      </c>
      <c r="E150" s="601" t="str">
        <f t="shared" si="23"/>
        <v/>
      </c>
      <c r="F150" s="602" t="str" cm="1">
        <f t="array" ref="F150">IF(I150='Tables calc'!$D$1+1,'Tables calc'!$H$23,IF(I150='Tables calc'!$D$1+2,'Tables calc'!$H$25,IF(E149="Box 2","",IF(F149="","",INDEX('Tables calc'!$D$24:$D$539,_xlfn.AGGREGATE(15,3,('Tables calc'!$F$24:$F$539=1)/('Tables calc'!$F$24:$F$539=1)*(ROW('Tables calc'!$F$24:$F$539)-ROW('Tables calc'!$F$23)),I150))))))</f>
        <v/>
      </c>
      <c r="G150" s="599" t="str">
        <f t="shared" si="24"/>
        <v/>
      </c>
      <c r="H150" s="600" t="str" cm="1">
        <f t="array" ref="H150">IF(I150='Tables calc'!$D$1+1,"*",IF(I150='Tables calc'!$D$1+2,'Tables calc'!$H$26,IF(E149="Box 2","",IF(F149="","",INDEX('Tables calc'!$E$24:$E$539,_xlfn.AGGREGATE(15,3,('Tables calc'!$F$24:$F$539=1)/('Tables calc'!$F$24:$F$539=1)*(ROW('Tables calc'!$F$24:$F$539)-ROW('Tables calc'!$F$23)),I150))))))</f>
        <v/>
      </c>
      <c r="I150" s="69">
        <v>149</v>
      </c>
      <c r="J150" s="69" t="str">
        <f t="shared" si="25"/>
        <v/>
      </c>
      <c r="K150" s="69" t="str">
        <f t="shared" si="26"/>
        <v/>
      </c>
      <c r="L150" s="69" t="str">
        <f t="shared" si="27"/>
        <v/>
      </c>
      <c r="M150" s="69" t="str">
        <f t="shared" si="28"/>
        <v/>
      </c>
      <c r="N150" s="69" t="str">
        <f t="shared" si="29"/>
        <v/>
      </c>
      <c r="O150" s="69" t="str">
        <f t="shared" si="30"/>
        <v/>
      </c>
      <c r="P150" s="69" t="str">
        <f t="shared" si="31"/>
        <v/>
      </c>
      <c r="Q150" s="69" t="str">
        <f t="shared" si="32"/>
        <v/>
      </c>
    </row>
    <row r="151" spans="1:17" x14ac:dyDescent="0.3">
      <c r="A151" s="598" t="str" cm="1">
        <f t="array" ref="A151">IF(I151='Tables calc'!$D$1+1,"FTE Reduction Exceptions:",IF(I151='Tables calc'!$D$1+2,"Totals:",IF(A150="Totals:","",IF(A150="","",INDEX('Tables calc'!$A$24:$A$539,_xlfn.AGGREGATE(15,3,('Tables calc'!$F$24:$F$539=1)/('Tables calc'!$F$24:$F$539=1)*(ROW('Tables calc'!$F$24:$F$539)-ROW('Tables calc'!$F$23)),I151))))))</f>
        <v/>
      </c>
      <c r="B151" s="598" t="str" cm="1">
        <f t="array" ref="B151">IF(I151='Tables calc'!$D$1+1,"#",IF(I151='Tables calc'!$D$1+2,"#",IF(B150="#","",IF(B150="","",INDEX('Tables calc'!$B$24:$B$539,_xlfn.AGGREGATE(15,3,('Tables calc'!$F$24:$F$539=1)/('Tables calc'!$F$24:$F$539=1)*(ROW('Tables calc'!$F$24:$F$539)-ROW('Tables calc'!$F$23)),I151))))))</f>
        <v/>
      </c>
      <c r="C151" s="599" t="str">
        <f t="shared" si="22"/>
        <v/>
      </c>
      <c r="D151" s="600" t="str" cm="1">
        <f t="array" ref="D151">IF(I151='Tables calc'!$D$1+1,"*",IF(I151='Tables calc'!$D$1+2,'Tables calc'!$H$24,IF(D150='Tables calc'!$H$24,"",IF(D150="","",INDEX('Tables calc'!$C$24:$C$539,_xlfn.AGGREGATE(15,3,('Tables calc'!$F$24:$F$539=1)/('Tables calc'!$F$24:$F$539=1)*(ROW('Tables calc'!$F$24:$F$539)-ROW('Tables calc'!$F$23)),I151))))))</f>
        <v/>
      </c>
      <c r="E151" s="601" t="str">
        <f t="shared" si="23"/>
        <v/>
      </c>
      <c r="F151" s="602" t="str" cm="1">
        <f t="array" ref="F151">IF(I151='Tables calc'!$D$1+1,'Tables calc'!$H$23,IF(I151='Tables calc'!$D$1+2,'Tables calc'!$H$25,IF(E150="Box 2","",IF(F150="","",INDEX('Tables calc'!$D$24:$D$539,_xlfn.AGGREGATE(15,3,('Tables calc'!$F$24:$F$539=1)/('Tables calc'!$F$24:$F$539=1)*(ROW('Tables calc'!$F$24:$F$539)-ROW('Tables calc'!$F$23)),I151))))))</f>
        <v/>
      </c>
      <c r="G151" s="599" t="str">
        <f t="shared" si="24"/>
        <v/>
      </c>
      <c r="H151" s="600" t="str" cm="1">
        <f t="array" ref="H151">IF(I151='Tables calc'!$D$1+1,"*",IF(I151='Tables calc'!$D$1+2,'Tables calc'!$H$26,IF(E150="Box 2","",IF(F150="","",INDEX('Tables calc'!$E$24:$E$539,_xlfn.AGGREGATE(15,3,('Tables calc'!$F$24:$F$539=1)/('Tables calc'!$F$24:$F$539=1)*(ROW('Tables calc'!$F$24:$F$539)-ROW('Tables calc'!$F$23)),I151))))))</f>
        <v/>
      </c>
      <c r="I151" s="69">
        <v>150</v>
      </c>
      <c r="J151" s="69" t="str">
        <f t="shared" si="25"/>
        <v/>
      </c>
      <c r="K151" s="69" t="str">
        <f t="shared" si="26"/>
        <v/>
      </c>
      <c r="L151" s="69" t="str">
        <f t="shared" si="27"/>
        <v/>
      </c>
      <c r="M151" s="69" t="str">
        <f t="shared" si="28"/>
        <v/>
      </c>
      <c r="N151" s="69" t="str">
        <f t="shared" si="29"/>
        <v/>
      </c>
      <c r="O151" s="69" t="str">
        <f t="shared" si="30"/>
        <v/>
      </c>
      <c r="P151" s="69" t="str">
        <f t="shared" si="31"/>
        <v/>
      </c>
      <c r="Q151" s="69" t="str">
        <f t="shared" si="32"/>
        <v/>
      </c>
    </row>
    <row r="152" spans="1:17" x14ac:dyDescent="0.3">
      <c r="A152" s="598" t="str" cm="1">
        <f t="array" ref="A152">IF(I152='Tables calc'!$D$1+1,"FTE Reduction Exceptions:",IF(I152='Tables calc'!$D$1+2,"Totals:",IF(A151="Totals:","",IF(A151="","",INDEX('Tables calc'!$A$24:$A$539,_xlfn.AGGREGATE(15,3,('Tables calc'!$F$24:$F$539=1)/('Tables calc'!$F$24:$F$539=1)*(ROW('Tables calc'!$F$24:$F$539)-ROW('Tables calc'!$F$23)),I152))))))</f>
        <v/>
      </c>
      <c r="B152" s="598" t="str" cm="1">
        <f t="array" ref="B152">IF(I152='Tables calc'!$D$1+1,"#",IF(I152='Tables calc'!$D$1+2,"#",IF(B151="#","",IF(B151="","",INDEX('Tables calc'!$B$24:$B$539,_xlfn.AGGREGATE(15,3,('Tables calc'!$F$24:$F$539=1)/('Tables calc'!$F$24:$F$539=1)*(ROW('Tables calc'!$F$24:$F$539)-ROW('Tables calc'!$F$23)),I152))))))</f>
        <v/>
      </c>
      <c r="C152" s="599" t="str">
        <f t="shared" si="22"/>
        <v/>
      </c>
      <c r="D152" s="600" t="str" cm="1">
        <f t="array" ref="D152">IF(I152='Tables calc'!$D$1+1,"*",IF(I152='Tables calc'!$D$1+2,'Tables calc'!$H$24,IF(D151='Tables calc'!$H$24,"",IF(D151="","",INDEX('Tables calc'!$C$24:$C$539,_xlfn.AGGREGATE(15,3,('Tables calc'!$F$24:$F$539=1)/('Tables calc'!$F$24:$F$539=1)*(ROW('Tables calc'!$F$24:$F$539)-ROW('Tables calc'!$F$23)),I152))))))</f>
        <v/>
      </c>
      <c r="E152" s="601" t="str">
        <f t="shared" si="23"/>
        <v/>
      </c>
      <c r="F152" s="602" t="str" cm="1">
        <f t="array" ref="F152">IF(I152='Tables calc'!$D$1+1,'Tables calc'!$H$23,IF(I152='Tables calc'!$D$1+2,'Tables calc'!$H$25,IF(E151="Box 2","",IF(F151="","",INDEX('Tables calc'!$D$24:$D$539,_xlfn.AGGREGATE(15,3,('Tables calc'!$F$24:$F$539=1)/('Tables calc'!$F$24:$F$539=1)*(ROW('Tables calc'!$F$24:$F$539)-ROW('Tables calc'!$F$23)),I152))))))</f>
        <v/>
      </c>
      <c r="G152" s="599" t="str">
        <f t="shared" si="24"/>
        <v/>
      </c>
      <c r="H152" s="600" t="str" cm="1">
        <f t="array" ref="H152">IF(I152='Tables calc'!$D$1+1,"*",IF(I152='Tables calc'!$D$1+2,'Tables calc'!$H$26,IF(E151="Box 2","",IF(F151="","",INDEX('Tables calc'!$E$24:$E$539,_xlfn.AGGREGATE(15,3,('Tables calc'!$F$24:$F$539=1)/('Tables calc'!$F$24:$F$539=1)*(ROW('Tables calc'!$F$24:$F$539)-ROW('Tables calc'!$F$23)),I152))))))</f>
        <v/>
      </c>
      <c r="I152" s="69">
        <v>151</v>
      </c>
      <c r="J152" s="69" t="str">
        <f t="shared" si="25"/>
        <v/>
      </c>
      <c r="K152" s="69" t="str">
        <f t="shared" si="26"/>
        <v/>
      </c>
      <c r="L152" s="69" t="str">
        <f t="shared" si="27"/>
        <v/>
      </c>
      <c r="M152" s="69" t="str">
        <f t="shared" si="28"/>
        <v/>
      </c>
      <c r="N152" s="69" t="str">
        <f t="shared" si="29"/>
        <v/>
      </c>
      <c r="O152" s="69" t="str">
        <f t="shared" si="30"/>
        <v/>
      </c>
      <c r="P152" s="69" t="str">
        <f t="shared" si="31"/>
        <v/>
      </c>
      <c r="Q152" s="69" t="str">
        <f t="shared" si="32"/>
        <v/>
      </c>
    </row>
    <row r="153" spans="1:17" x14ac:dyDescent="0.3">
      <c r="A153" s="598" t="str" cm="1">
        <f t="array" ref="A153">IF(I153='Tables calc'!$D$1+1,"FTE Reduction Exceptions:",IF(I153='Tables calc'!$D$1+2,"Totals:",IF(A152="Totals:","",IF(A152="","",INDEX('Tables calc'!$A$24:$A$539,_xlfn.AGGREGATE(15,3,('Tables calc'!$F$24:$F$539=1)/('Tables calc'!$F$24:$F$539=1)*(ROW('Tables calc'!$F$24:$F$539)-ROW('Tables calc'!$F$23)),I153))))))</f>
        <v/>
      </c>
      <c r="B153" s="598" t="str" cm="1">
        <f t="array" ref="B153">IF(I153='Tables calc'!$D$1+1,"#",IF(I153='Tables calc'!$D$1+2,"#",IF(B152="#","",IF(B152="","",INDEX('Tables calc'!$B$24:$B$539,_xlfn.AGGREGATE(15,3,('Tables calc'!$F$24:$F$539=1)/('Tables calc'!$F$24:$F$539=1)*(ROW('Tables calc'!$F$24:$F$539)-ROW('Tables calc'!$F$23)),I153))))))</f>
        <v/>
      </c>
      <c r="C153" s="599" t="str">
        <f t="shared" si="22"/>
        <v/>
      </c>
      <c r="D153" s="600" t="str" cm="1">
        <f t="array" ref="D153">IF(I153='Tables calc'!$D$1+1,"*",IF(I153='Tables calc'!$D$1+2,'Tables calc'!$H$24,IF(D152='Tables calc'!$H$24,"",IF(D152="","",INDEX('Tables calc'!$C$24:$C$539,_xlfn.AGGREGATE(15,3,('Tables calc'!$F$24:$F$539=1)/('Tables calc'!$F$24:$F$539=1)*(ROW('Tables calc'!$F$24:$F$539)-ROW('Tables calc'!$F$23)),I153))))))</f>
        <v/>
      </c>
      <c r="E153" s="601" t="str">
        <f t="shared" si="23"/>
        <v/>
      </c>
      <c r="F153" s="602" t="str" cm="1">
        <f t="array" ref="F153">IF(I153='Tables calc'!$D$1+1,'Tables calc'!$H$23,IF(I153='Tables calc'!$D$1+2,'Tables calc'!$H$25,IF(E152="Box 2","",IF(F152="","",INDEX('Tables calc'!$D$24:$D$539,_xlfn.AGGREGATE(15,3,('Tables calc'!$F$24:$F$539=1)/('Tables calc'!$F$24:$F$539=1)*(ROW('Tables calc'!$F$24:$F$539)-ROW('Tables calc'!$F$23)),I153))))))</f>
        <v/>
      </c>
      <c r="G153" s="599" t="str">
        <f t="shared" si="24"/>
        <v/>
      </c>
      <c r="H153" s="600" t="str" cm="1">
        <f t="array" ref="H153">IF(I153='Tables calc'!$D$1+1,"*",IF(I153='Tables calc'!$D$1+2,'Tables calc'!$H$26,IF(E152="Box 2","",IF(F152="","",INDEX('Tables calc'!$E$24:$E$539,_xlfn.AGGREGATE(15,3,('Tables calc'!$F$24:$F$539=1)/('Tables calc'!$F$24:$F$539=1)*(ROW('Tables calc'!$F$24:$F$539)-ROW('Tables calc'!$F$23)),I153))))))</f>
        <v/>
      </c>
      <c r="I153" s="69">
        <v>152</v>
      </c>
      <c r="J153" s="69" t="str">
        <f t="shared" si="25"/>
        <v/>
      </c>
      <c r="K153" s="69" t="str">
        <f t="shared" si="26"/>
        <v/>
      </c>
      <c r="L153" s="69" t="str">
        <f t="shared" si="27"/>
        <v/>
      </c>
      <c r="M153" s="69" t="str">
        <f t="shared" si="28"/>
        <v/>
      </c>
      <c r="N153" s="69" t="str">
        <f t="shared" si="29"/>
        <v/>
      </c>
      <c r="O153" s="69" t="str">
        <f t="shared" si="30"/>
        <v/>
      </c>
      <c r="P153" s="69" t="str">
        <f t="shared" si="31"/>
        <v/>
      </c>
      <c r="Q153" s="69" t="str">
        <f t="shared" si="32"/>
        <v/>
      </c>
    </row>
    <row r="154" spans="1:17" x14ac:dyDescent="0.3">
      <c r="A154" s="598" t="str" cm="1">
        <f t="array" ref="A154">IF(I154='Tables calc'!$D$1+1,"FTE Reduction Exceptions:",IF(I154='Tables calc'!$D$1+2,"Totals:",IF(A153="Totals:","",IF(A153="","",INDEX('Tables calc'!$A$24:$A$539,_xlfn.AGGREGATE(15,3,('Tables calc'!$F$24:$F$539=1)/('Tables calc'!$F$24:$F$539=1)*(ROW('Tables calc'!$F$24:$F$539)-ROW('Tables calc'!$F$23)),I154))))))</f>
        <v/>
      </c>
      <c r="B154" s="598" t="str" cm="1">
        <f t="array" ref="B154">IF(I154='Tables calc'!$D$1+1,"#",IF(I154='Tables calc'!$D$1+2,"#",IF(B153="#","",IF(B153="","",INDEX('Tables calc'!$B$24:$B$539,_xlfn.AGGREGATE(15,3,('Tables calc'!$F$24:$F$539=1)/('Tables calc'!$F$24:$F$539=1)*(ROW('Tables calc'!$F$24:$F$539)-ROW('Tables calc'!$F$23)),I154))))))</f>
        <v/>
      </c>
      <c r="C154" s="599" t="str">
        <f t="shared" si="22"/>
        <v/>
      </c>
      <c r="D154" s="600" t="str" cm="1">
        <f t="array" ref="D154">IF(I154='Tables calc'!$D$1+1,"*",IF(I154='Tables calc'!$D$1+2,'Tables calc'!$H$24,IF(D153='Tables calc'!$H$24,"",IF(D153="","",INDEX('Tables calc'!$C$24:$C$539,_xlfn.AGGREGATE(15,3,('Tables calc'!$F$24:$F$539=1)/('Tables calc'!$F$24:$F$539=1)*(ROW('Tables calc'!$F$24:$F$539)-ROW('Tables calc'!$F$23)),I154))))))</f>
        <v/>
      </c>
      <c r="E154" s="601" t="str">
        <f t="shared" si="23"/>
        <v/>
      </c>
      <c r="F154" s="602" t="str" cm="1">
        <f t="array" ref="F154">IF(I154='Tables calc'!$D$1+1,'Tables calc'!$H$23,IF(I154='Tables calc'!$D$1+2,'Tables calc'!$H$25,IF(E153="Box 2","",IF(F153="","",INDEX('Tables calc'!$D$24:$D$539,_xlfn.AGGREGATE(15,3,('Tables calc'!$F$24:$F$539=1)/('Tables calc'!$F$24:$F$539=1)*(ROW('Tables calc'!$F$24:$F$539)-ROW('Tables calc'!$F$23)),I154))))))</f>
        <v/>
      </c>
      <c r="G154" s="599" t="str">
        <f t="shared" si="24"/>
        <v/>
      </c>
      <c r="H154" s="600" t="str" cm="1">
        <f t="array" ref="H154">IF(I154='Tables calc'!$D$1+1,"*",IF(I154='Tables calc'!$D$1+2,'Tables calc'!$H$26,IF(E153="Box 2","",IF(F153="","",INDEX('Tables calc'!$E$24:$E$539,_xlfn.AGGREGATE(15,3,('Tables calc'!$F$24:$F$539=1)/('Tables calc'!$F$24:$F$539=1)*(ROW('Tables calc'!$F$24:$F$539)-ROW('Tables calc'!$F$23)),I154))))))</f>
        <v/>
      </c>
      <c r="I154" s="69">
        <v>153</v>
      </c>
      <c r="J154" s="69" t="str">
        <f t="shared" si="25"/>
        <v/>
      </c>
      <c r="K154" s="69" t="str">
        <f t="shared" si="26"/>
        <v/>
      </c>
      <c r="L154" s="69" t="str">
        <f t="shared" si="27"/>
        <v/>
      </c>
      <c r="M154" s="69" t="str">
        <f t="shared" si="28"/>
        <v/>
      </c>
      <c r="N154" s="69" t="str">
        <f t="shared" si="29"/>
        <v/>
      </c>
      <c r="O154" s="69" t="str">
        <f t="shared" si="30"/>
        <v/>
      </c>
      <c r="P154" s="69" t="str">
        <f t="shared" si="31"/>
        <v/>
      </c>
      <c r="Q154" s="69" t="str">
        <f t="shared" si="32"/>
        <v/>
      </c>
    </row>
    <row r="155" spans="1:17" x14ac:dyDescent="0.3">
      <c r="A155" s="598" t="str" cm="1">
        <f t="array" ref="A155">IF(I155='Tables calc'!$D$1+1,"FTE Reduction Exceptions:",IF(I155='Tables calc'!$D$1+2,"Totals:",IF(A154="Totals:","",IF(A154="","",INDEX('Tables calc'!$A$24:$A$539,_xlfn.AGGREGATE(15,3,('Tables calc'!$F$24:$F$539=1)/('Tables calc'!$F$24:$F$539=1)*(ROW('Tables calc'!$F$24:$F$539)-ROW('Tables calc'!$F$23)),I155))))))</f>
        <v/>
      </c>
      <c r="B155" s="598" t="str" cm="1">
        <f t="array" ref="B155">IF(I155='Tables calc'!$D$1+1,"#",IF(I155='Tables calc'!$D$1+2,"#",IF(B154="#","",IF(B154="","",INDEX('Tables calc'!$B$24:$B$539,_xlfn.AGGREGATE(15,3,('Tables calc'!$F$24:$F$539=1)/('Tables calc'!$F$24:$F$539=1)*(ROW('Tables calc'!$F$24:$F$539)-ROW('Tables calc'!$F$23)),I155))))))</f>
        <v/>
      </c>
      <c r="C155" s="599" t="str">
        <f t="shared" si="22"/>
        <v/>
      </c>
      <c r="D155" s="600" t="str" cm="1">
        <f t="array" ref="D155">IF(I155='Tables calc'!$D$1+1,"*",IF(I155='Tables calc'!$D$1+2,'Tables calc'!$H$24,IF(D154='Tables calc'!$H$24,"",IF(D154="","",INDEX('Tables calc'!$C$24:$C$539,_xlfn.AGGREGATE(15,3,('Tables calc'!$F$24:$F$539=1)/('Tables calc'!$F$24:$F$539=1)*(ROW('Tables calc'!$F$24:$F$539)-ROW('Tables calc'!$F$23)),I155))))))</f>
        <v/>
      </c>
      <c r="E155" s="601" t="str">
        <f t="shared" si="23"/>
        <v/>
      </c>
      <c r="F155" s="602" t="str" cm="1">
        <f t="array" ref="F155">IF(I155='Tables calc'!$D$1+1,'Tables calc'!$H$23,IF(I155='Tables calc'!$D$1+2,'Tables calc'!$H$25,IF(E154="Box 2","",IF(F154="","",INDEX('Tables calc'!$D$24:$D$539,_xlfn.AGGREGATE(15,3,('Tables calc'!$F$24:$F$539=1)/('Tables calc'!$F$24:$F$539=1)*(ROW('Tables calc'!$F$24:$F$539)-ROW('Tables calc'!$F$23)),I155))))))</f>
        <v/>
      </c>
      <c r="G155" s="599" t="str">
        <f t="shared" si="24"/>
        <v/>
      </c>
      <c r="H155" s="600" t="str" cm="1">
        <f t="array" ref="H155">IF(I155='Tables calc'!$D$1+1,"*",IF(I155='Tables calc'!$D$1+2,'Tables calc'!$H$26,IF(E154="Box 2","",IF(F154="","",INDEX('Tables calc'!$E$24:$E$539,_xlfn.AGGREGATE(15,3,('Tables calc'!$F$24:$F$539=1)/('Tables calc'!$F$24:$F$539=1)*(ROW('Tables calc'!$F$24:$F$539)-ROW('Tables calc'!$F$23)),I155))))))</f>
        <v/>
      </c>
      <c r="I155" s="69">
        <v>154</v>
      </c>
      <c r="J155" s="69" t="str">
        <f t="shared" si="25"/>
        <v/>
      </c>
      <c r="K155" s="69" t="str">
        <f t="shared" si="26"/>
        <v/>
      </c>
      <c r="L155" s="69" t="str">
        <f t="shared" si="27"/>
        <v/>
      </c>
      <c r="M155" s="69" t="str">
        <f t="shared" si="28"/>
        <v/>
      </c>
      <c r="N155" s="69" t="str">
        <f t="shared" si="29"/>
        <v/>
      </c>
      <c r="O155" s="69" t="str">
        <f t="shared" si="30"/>
        <v/>
      </c>
      <c r="P155" s="69" t="str">
        <f t="shared" si="31"/>
        <v/>
      </c>
      <c r="Q155" s="69" t="str">
        <f t="shared" si="32"/>
        <v/>
      </c>
    </row>
    <row r="156" spans="1:17" x14ac:dyDescent="0.3">
      <c r="A156" s="598" t="str" cm="1">
        <f t="array" ref="A156">IF(I156='Tables calc'!$D$1+1,"FTE Reduction Exceptions:",IF(I156='Tables calc'!$D$1+2,"Totals:",IF(A155="Totals:","",IF(A155="","",INDEX('Tables calc'!$A$24:$A$539,_xlfn.AGGREGATE(15,3,('Tables calc'!$F$24:$F$539=1)/('Tables calc'!$F$24:$F$539=1)*(ROW('Tables calc'!$F$24:$F$539)-ROW('Tables calc'!$F$23)),I156))))))</f>
        <v/>
      </c>
      <c r="B156" s="598" t="str" cm="1">
        <f t="array" ref="B156">IF(I156='Tables calc'!$D$1+1,"#",IF(I156='Tables calc'!$D$1+2,"#",IF(B155="#","",IF(B155="","",INDEX('Tables calc'!$B$24:$B$539,_xlfn.AGGREGATE(15,3,('Tables calc'!$F$24:$F$539=1)/('Tables calc'!$F$24:$F$539=1)*(ROW('Tables calc'!$F$24:$F$539)-ROW('Tables calc'!$F$23)),I156))))))</f>
        <v/>
      </c>
      <c r="C156" s="599" t="str">
        <f t="shared" si="22"/>
        <v/>
      </c>
      <c r="D156" s="600" t="str" cm="1">
        <f t="array" ref="D156">IF(I156='Tables calc'!$D$1+1,"*",IF(I156='Tables calc'!$D$1+2,'Tables calc'!$H$24,IF(D155='Tables calc'!$H$24,"",IF(D155="","",INDEX('Tables calc'!$C$24:$C$539,_xlfn.AGGREGATE(15,3,('Tables calc'!$F$24:$F$539=1)/('Tables calc'!$F$24:$F$539=1)*(ROW('Tables calc'!$F$24:$F$539)-ROW('Tables calc'!$F$23)),I156))))))</f>
        <v/>
      </c>
      <c r="E156" s="601" t="str">
        <f t="shared" si="23"/>
        <v/>
      </c>
      <c r="F156" s="602" t="str" cm="1">
        <f t="array" ref="F156">IF(I156='Tables calc'!$D$1+1,'Tables calc'!$H$23,IF(I156='Tables calc'!$D$1+2,'Tables calc'!$H$25,IF(E155="Box 2","",IF(F155="","",INDEX('Tables calc'!$D$24:$D$539,_xlfn.AGGREGATE(15,3,('Tables calc'!$F$24:$F$539=1)/('Tables calc'!$F$24:$F$539=1)*(ROW('Tables calc'!$F$24:$F$539)-ROW('Tables calc'!$F$23)),I156))))))</f>
        <v/>
      </c>
      <c r="G156" s="599" t="str">
        <f t="shared" si="24"/>
        <v/>
      </c>
      <c r="H156" s="600" t="str" cm="1">
        <f t="array" ref="H156">IF(I156='Tables calc'!$D$1+1,"*",IF(I156='Tables calc'!$D$1+2,'Tables calc'!$H$26,IF(E155="Box 2","",IF(F155="","",INDEX('Tables calc'!$E$24:$E$539,_xlfn.AGGREGATE(15,3,('Tables calc'!$F$24:$F$539=1)/('Tables calc'!$F$24:$F$539=1)*(ROW('Tables calc'!$F$24:$F$539)-ROW('Tables calc'!$F$23)),I156))))))</f>
        <v/>
      </c>
      <c r="I156" s="69">
        <v>155</v>
      </c>
      <c r="J156" s="69" t="str">
        <f t="shared" si="25"/>
        <v/>
      </c>
      <c r="K156" s="69" t="str">
        <f t="shared" si="26"/>
        <v/>
      </c>
      <c r="L156" s="69" t="str">
        <f t="shared" si="27"/>
        <v/>
      </c>
      <c r="M156" s="69" t="str">
        <f t="shared" si="28"/>
        <v/>
      </c>
      <c r="N156" s="69" t="str">
        <f t="shared" si="29"/>
        <v/>
      </c>
      <c r="O156" s="69" t="str">
        <f t="shared" si="30"/>
        <v/>
      </c>
      <c r="P156" s="69" t="str">
        <f t="shared" si="31"/>
        <v/>
      </c>
      <c r="Q156" s="69" t="str">
        <f t="shared" si="32"/>
        <v/>
      </c>
    </row>
    <row r="157" spans="1:17" x14ac:dyDescent="0.3">
      <c r="A157" s="598" t="str" cm="1">
        <f t="array" ref="A157">IF(I157='Tables calc'!$D$1+1,"FTE Reduction Exceptions:",IF(I157='Tables calc'!$D$1+2,"Totals:",IF(A156="Totals:","",IF(A156="","",INDEX('Tables calc'!$A$24:$A$539,_xlfn.AGGREGATE(15,3,('Tables calc'!$F$24:$F$539=1)/('Tables calc'!$F$24:$F$539=1)*(ROW('Tables calc'!$F$24:$F$539)-ROW('Tables calc'!$F$23)),I157))))))</f>
        <v/>
      </c>
      <c r="B157" s="598" t="str" cm="1">
        <f t="array" ref="B157">IF(I157='Tables calc'!$D$1+1,"#",IF(I157='Tables calc'!$D$1+2,"#",IF(B156="#","",IF(B156="","",INDEX('Tables calc'!$B$24:$B$539,_xlfn.AGGREGATE(15,3,('Tables calc'!$F$24:$F$539=1)/('Tables calc'!$F$24:$F$539=1)*(ROW('Tables calc'!$F$24:$F$539)-ROW('Tables calc'!$F$23)),I157))))))</f>
        <v/>
      </c>
      <c r="C157" s="599" t="str">
        <f t="shared" si="22"/>
        <v/>
      </c>
      <c r="D157" s="600" t="str" cm="1">
        <f t="array" ref="D157">IF(I157='Tables calc'!$D$1+1,"*",IF(I157='Tables calc'!$D$1+2,'Tables calc'!$H$24,IF(D156='Tables calc'!$H$24,"",IF(D156="","",INDEX('Tables calc'!$C$24:$C$539,_xlfn.AGGREGATE(15,3,('Tables calc'!$F$24:$F$539=1)/('Tables calc'!$F$24:$F$539=1)*(ROW('Tables calc'!$F$24:$F$539)-ROW('Tables calc'!$F$23)),I157))))))</f>
        <v/>
      </c>
      <c r="E157" s="601" t="str">
        <f t="shared" si="23"/>
        <v/>
      </c>
      <c r="F157" s="602" t="str" cm="1">
        <f t="array" ref="F157">IF(I157='Tables calc'!$D$1+1,'Tables calc'!$H$23,IF(I157='Tables calc'!$D$1+2,'Tables calc'!$H$25,IF(E156="Box 2","",IF(F156="","",INDEX('Tables calc'!$D$24:$D$539,_xlfn.AGGREGATE(15,3,('Tables calc'!$F$24:$F$539=1)/('Tables calc'!$F$24:$F$539=1)*(ROW('Tables calc'!$F$24:$F$539)-ROW('Tables calc'!$F$23)),I157))))))</f>
        <v/>
      </c>
      <c r="G157" s="599" t="str">
        <f t="shared" si="24"/>
        <v/>
      </c>
      <c r="H157" s="600" t="str" cm="1">
        <f t="array" ref="H157">IF(I157='Tables calc'!$D$1+1,"*",IF(I157='Tables calc'!$D$1+2,'Tables calc'!$H$26,IF(E156="Box 2","",IF(F156="","",INDEX('Tables calc'!$E$24:$E$539,_xlfn.AGGREGATE(15,3,('Tables calc'!$F$24:$F$539=1)/('Tables calc'!$F$24:$F$539=1)*(ROW('Tables calc'!$F$24:$F$539)-ROW('Tables calc'!$F$23)),I157))))))</f>
        <v/>
      </c>
      <c r="I157" s="69">
        <v>156</v>
      </c>
      <c r="J157" s="69" t="str">
        <f t="shared" si="25"/>
        <v/>
      </c>
      <c r="K157" s="69" t="str">
        <f t="shared" si="26"/>
        <v/>
      </c>
      <c r="L157" s="69" t="str">
        <f t="shared" si="27"/>
        <v/>
      </c>
      <c r="M157" s="69" t="str">
        <f t="shared" si="28"/>
        <v/>
      </c>
      <c r="N157" s="69" t="str">
        <f t="shared" si="29"/>
        <v/>
      </c>
      <c r="O157" s="69" t="str">
        <f t="shared" si="30"/>
        <v/>
      </c>
      <c r="P157" s="69" t="str">
        <f t="shared" si="31"/>
        <v/>
      </c>
      <c r="Q157" s="69" t="str">
        <f t="shared" si="32"/>
        <v/>
      </c>
    </row>
    <row r="158" spans="1:17" x14ac:dyDescent="0.3">
      <c r="A158" s="598" t="str" cm="1">
        <f t="array" ref="A158">IF(I158='Tables calc'!$D$1+1,"FTE Reduction Exceptions:",IF(I158='Tables calc'!$D$1+2,"Totals:",IF(A157="Totals:","",IF(A157="","",INDEX('Tables calc'!$A$24:$A$539,_xlfn.AGGREGATE(15,3,('Tables calc'!$F$24:$F$539=1)/('Tables calc'!$F$24:$F$539=1)*(ROW('Tables calc'!$F$24:$F$539)-ROW('Tables calc'!$F$23)),I158))))))</f>
        <v/>
      </c>
      <c r="B158" s="598" t="str" cm="1">
        <f t="array" ref="B158">IF(I158='Tables calc'!$D$1+1,"#",IF(I158='Tables calc'!$D$1+2,"#",IF(B157="#","",IF(B157="","",INDEX('Tables calc'!$B$24:$B$539,_xlfn.AGGREGATE(15,3,('Tables calc'!$F$24:$F$539=1)/('Tables calc'!$F$24:$F$539=1)*(ROW('Tables calc'!$F$24:$F$539)-ROW('Tables calc'!$F$23)),I158))))))</f>
        <v/>
      </c>
      <c r="C158" s="599" t="str">
        <f t="shared" si="22"/>
        <v/>
      </c>
      <c r="D158" s="600" t="str" cm="1">
        <f t="array" ref="D158">IF(I158='Tables calc'!$D$1+1,"*",IF(I158='Tables calc'!$D$1+2,'Tables calc'!$H$24,IF(D157='Tables calc'!$H$24,"",IF(D157="","",INDEX('Tables calc'!$C$24:$C$539,_xlfn.AGGREGATE(15,3,('Tables calc'!$F$24:$F$539=1)/('Tables calc'!$F$24:$F$539=1)*(ROW('Tables calc'!$F$24:$F$539)-ROW('Tables calc'!$F$23)),I158))))))</f>
        <v/>
      </c>
      <c r="E158" s="601" t="str">
        <f t="shared" si="23"/>
        <v/>
      </c>
      <c r="F158" s="602" t="str" cm="1">
        <f t="array" ref="F158">IF(I158='Tables calc'!$D$1+1,'Tables calc'!$H$23,IF(I158='Tables calc'!$D$1+2,'Tables calc'!$H$25,IF(E157="Box 2","",IF(F157="","",INDEX('Tables calc'!$D$24:$D$539,_xlfn.AGGREGATE(15,3,('Tables calc'!$F$24:$F$539=1)/('Tables calc'!$F$24:$F$539=1)*(ROW('Tables calc'!$F$24:$F$539)-ROW('Tables calc'!$F$23)),I158))))))</f>
        <v/>
      </c>
      <c r="G158" s="599" t="str">
        <f t="shared" si="24"/>
        <v/>
      </c>
      <c r="H158" s="600" t="str" cm="1">
        <f t="array" ref="H158">IF(I158='Tables calc'!$D$1+1,"*",IF(I158='Tables calc'!$D$1+2,'Tables calc'!$H$26,IF(E157="Box 2","",IF(F157="","",INDEX('Tables calc'!$E$24:$E$539,_xlfn.AGGREGATE(15,3,('Tables calc'!$F$24:$F$539=1)/('Tables calc'!$F$24:$F$539=1)*(ROW('Tables calc'!$F$24:$F$539)-ROW('Tables calc'!$F$23)),I158))))))</f>
        <v/>
      </c>
      <c r="I158" s="69">
        <v>157</v>
      </c>
      <c r="J158" s="69" t="str">
        <f t="shared" si="25"/>
        <v/>
      </c>
      <c r="K158" s="69" t="str">
        <f t="shared" si="26"/>
        <v/>
      </c>
      <c r="L158" s="69" t="str">
        <f t="shared" si="27"/>
        <v/>
      </c>
      <c r="M158" s="69" t="str">
        <f t="shared" si="28"/>
        <v/>
      </c>
      <c r="N158" s="69" t="str">
        <f t="shared" si="29"/>
        <v/>
      </c>
      <c r="O158" s="69" t="str">
        <f t="shared" si="30"/>
        <v/>
      </c>
      <c r="P158" s="69" t="str">
        <f t="shared" si="31"/>
        <v/>
      </c>
      <c r="Q158" s="69" t="str">
        <f t="shared" si="32"/>
        <v/>
      </c>
    </row>
    <row r="159" spans="1:17" x14ac:dyDescent="0.3">
      <c r="A159" s="598" t="str" cm="1">
        <f t="array" ref="A159">IF(I159='Tables calc'!$D$1+1,"FTE Reduction Exceptions:",IF(I159='Tables calc'!$D$1+2,"Totals:",IF(A158="Totals:","",IF(A158="","",INDEX('Tables calc'!$A$24:$A$539,_xlfn.AGGREGATE(15,3,('Tables calc'!$F$24:$F$539=1)/('Tables calc'!$F$24:$F$539=1)*(ROW('Tables calc'!$F$24:$F$539)-ROW('Tables calc'!$F$23)),I159))))))</f>
        <v/>
      </c>
      <c r="B159" s="598" t="str" cm="1">
        <f t="array" ref="B159">IF(I159='Tables calc'!$D$1+1,"#",IF(I159='Tables calc'!$D$1+2,"#",IF(B158="#","",IF(B158="","",INDEX('Tables calc'!$B$24:$B$539,_xlfn.AGGREGATE(15,3,('Tables calc'!$F$24:$F$539=1)/('Tables calc'!$F$24:$F$539=1)*(ROW('Tables calc'!$F$24:$F$539)-ROW('Tables calc'!$F$23)),I159))))))</f>
        <v/>
      </c>
      <c r="C159" s="599" t="str">
        <f t="shared" si="22"/>
        <v/>
      </c>
      <c r="D159" s="600" t="str" cm="1">
        <f t="array" ref="D159">IF(I159='Tables calc'!$D$1+1,"*",IF(I159='Tables calc'!$D$1+2,'Tables calc'!$H$24,IF(D158='Tables calc'!$H$24,"",IF(D158="","",INDEX('Tables calc'!$C$24:$C$539,_xlfn.AGGREGATE(15,3,('Tables calc'!$F$24:$F$539=1)/('Tables calc'!$F$24:$F$539=1)*(ROW('Tables calc'!$F$24:$F$539)-ROW('Tables calc'!$F$23)),I159))))))</f>
        <v/>
      </c>
      <c r="E159" s="601" t="str">
        <f t="shared" si="23"/>
        <v/>
      </c>
      <c r="F159" s="602" t="str" cm="1">
        <f t="array" ref="F159">IF(I159='Tables calc'!$D$1+1,'Tables calc'!$H$23,IF(I159='Tables calc'!$D$1+2,'Tables calc'!$H$25,IF(E158="Box 2","",IF(F158="","",INDEX('Tables calc'!$D$24:$D$539,_xlfn.AGGREGATE(15,3,('Tables calc'!$F$24:$F$539=1)/('Tables calc'!$F$24:$F$539=1)*(ROW('Tables calc'!$F$24:$F$539)-ROW('Tables calc'!$F$23)),I159))))))</f>
        <v/>
      </c>
      <c r="G159" s="599" t="str">
        <f t="shared" si="24"/>
        <v/>
      </c>
      <c r="H159" s="600" t="str" cm="1">
        <f t="array" ref="H159">IF(I159='Tables calc'!$D$1+1,"*",IF(I159='Tables calc'!$D$1+2,'Tables calc'!$H$26,IF(E158="Box 2","",IF(F158="","",INDEX('Tables calc'!$E$24:$E$539,_xlfn.AGGREGATE(15,3,('Tables calc'!$F$24:$F$539=1)/('Tables calc'!$F$24:$F$539=1)*(ROW('Tables calc'!$F$24:$F$539)-ROW('Tables calc'!$F$23)),I159))))))</f>
        <v/>
      </c>
      <c r="I159" s="69">
        <v>158</v>
      </c>
      <c r="J159" s="69" t="str">
        <f t="shared" si="25"/>
        <v/>
      </c>
      <c r="K159" s="69" t="str">
        <f t="shared" si="26"/>
        <v/>
      </c>
      <c r="L159" s="69" t="str">
        <f t="shared" si="27"/>
        <v/>
      </c>
      <c r="M159" s="69" t="str">
        <f t="shared" si="28"/>
        <v/>
      </c>
      <c r="N159" s="69" t="str">
        <f t="shared" si="29"/>
        <v/>
      </c>
      <c r="O159" s="69" t="str">
        <f t="shared" si="30"/>
        <v/>
      </c>
      <c r="P159" s="69" t="str">
        <f t="shared" si="31"/>
        <v/>
      </c>
      <c r="Q159" s="69" t="str">
        <f t="shared" si="32"/>
        <v/>
      </c>
    </row>
    <row r="160" spans="1:17" x14ac:dyDescent="0.3">
      <c r="A160" s="598" t="str" cm="1">
        <f t="array" ref="A160">IF(I160='Tables calc'!$D$1+1,"FTE Reduction Exceptions:",IF(I160='Tables calc'!$D$1+2,"Totals:",IF(A159="Totals:","",IF(A159="","",INDEX('Tables calc'!$A$24:$A$539,_xlfn.AGGREGATE(15,3,('Tables calc'!$F$24:$F$539=1)/('Tables calc'!$F$24:$F$539=1)*(ROW('Tables calc'!$F$24:$F$539)-ROW('Tables calc'!$F$23)),I160))))))</f>
        <v/>
      </c>
      <c r="B160" s="598" t="str" cm="1">
        <f t="array" ref="B160">IF(I160='Tables calc'!$D$1+1,"#",IF(I160='Tables calc'!$D$1+2,"#",IF(B159="#","",IF(B159="","",INDEX('Tables calc'!$B$24:$B$539,_xlfn.AGGREGATE(15,3,('Tables calc'!$F$24:$F$539=1)/('Tables calc'!$F$24:$F$539=1)*(ROW('Tables calc'!$F$24:$F$539)-ROW('Tables calc'!$F$23)),I160))))))</f>
        <v/>
      </c>
      <c r="C160" s="599" t="str">
        <f t="shared" si="22"/>
        <v/>
      </c>
      <c r="D160" s="600" t="str" cm="1">
        <f t="array" ref="D160">IF(I160='Tables calc'!$D$1+1,"*",IF(I160='Tables calc'!$D$1+2,'Tables calc'!$H$24,IF(D159='Tables calc'!$H$24,"",IF(D159="","",INDEX('Tables calc'!$C$24:$C$539,_xlfn.AGGREGATE(15,3,('Tables calc'!$F$24:$F$539=1)/('Tables calc'!$F$24:$F$539=1)*(ROW('Tables calc'!$F$24:$F$539)-ROW('Tables calc'!$F$23)),I160))))))</f>
        <v/>
      </c>
      <c r="E160" s="601" t="str">
        <f t="shared" si="23"/>
        <v/>
      </c>
      <c r="F160" s="602" t="str" cm="1">
        <f t="array" ref="F160">IF(I160='Tables calc'!$D$1+1,'Tables calc'!$H$23,IF(I160='Tables calc'!$D$1+2,'Tables calc'!$H$25,IF(E159="Box 2","",IF(F159="","",INDEX('Tables calc'!$D$24:$D$539,_xlfn.AGGREGATE(15,3,('Tables calc'!$F$24:$F$539=1)/('Tables calc'!$F$24:$F$539=1)*(ROW('Tables calc'!$F$24:$F$539)-ROW('Tables calc'!$F$23)),I160))))))</f>
        <v/>
      </c>
      <c r="G160" s="599" t="str">
        <f t="shared" si="24"/>
        <v/>
      </c>
      <c r="H160" s="600" t="str" cm="1">
        <f t="array" ref="H160">IF(I160='Tables calc'!$D$1+1,"*",IF(I160='Tables calc'!$D$1+2,'Tables calc'!$H$26,IF(E159="Box 2","",IF(F159="","",INDEX('Tables calc'!$E$24:$E$539,_xlfn.AGGREGATE(15,3,('Tables calc'!$F$24:$F$539=1)/('Tables calc'!$F$24:$F$539=1)*(ROW('Tables calc'!$F$24:$F$539)-ROW('Tables calc'!$F$23)),I160))))))</f>
        <v/>
      </c>
      <c r="I160" s="69">
        <v>159</v>
      </c>
      <c r="J160" s="69" t="str">
        <f t="shared" si="25"/>
        <v/>
      </c>
      <c r="K160" s="69" t="str">
        <f t="shared" si="26"/>
        <v/>
      </c>
      <c r="L160" s="69" t="str">
        <f t="shared" si="27"/>
        <v/>
      </c>
      <c r="M160" s="69" t="str">
        <f t="shared" si="28"/>
        <v/>
      </c>
      <c r="N160" s="69" t="str">
        <f t="shared" si="29"/>
        <v/>
      </c>
      <c r="O160" s="69" t="str">
        <f t="shared" si="30"/>
        <v/>
      </c>
      <c r="P160" s="69" t="str">
        <f t="shared" si="31"/>
        <v/>
      </c>
      <c r="Q160" s="69" t="str">
        <f t="shared" si="32"/>
        <v/>
      </c>
    </row>
    <row r="161" spans="1:17" x14ac:dyDescent="0.3">
      <c r="A161" s="598" t="str" cm="1">
        <f t="array" ref="A161">IF(I161='Tables calc'!$D$1+1,"FTE Reduction Exceptions:",IF(I161='Tables calc'!$D$1+2,"Totals:",IF(A160="Totals:","",IF(A160="","",INDEX('Tables calc'!$A$24:$A$539,_xlfn.AGGREGATE(15,3,('Tables calc'!$F$24:$F$539=1)/('Tables calc'!$F$24:$F$539=1)*(ROW('Tables calc'!$F$24:$F$539)-ROW('Tables calc'!$F$23)),I161))))))</f>
        <v/>
      </c>
      <c r="B161" s="598" t="str" cm="1">
        <f t="array" ref="B161">IF(I161='Tables calc'!$D$1+1,"#",IF(I161='Tables calc'!$D$1+2,"#",IF(B160="#","",IF(B160="","",INDEX('Tables calc'!$B$24:$B$539,_xlfn.AGGREGATE(15,3,('Tables calc'!$F$24:$F$539=1)/('Tables calc'!$F$24:$F$539=1)*(ROW('Tables calc'!$F$24:$F$539)-ROW('Tables calc'!$F$23)),I161))))))</f>
        <v/>
      </c>
      <c r="C161" s="599" t="str">
        <f t="shared" si="22"/>
        <v/>
      </c>
      <c r="D161" s="600" t="str" cm="1">
        <f t="array" ref="D161">IF(I161='Tables calc'!$D$1+1,"*",IF(I161='Tables calc'!$D$1+2,'Tables calc'!$H$24,IF(D160='Tables calc'!$H$24,"",IF(D160="","",INDEX('Tables calc'!$C$24:$C$539,_xlfn.AGGREGATE(15,3,('Tables calc'!$F$24:$F$539=1)/('Tables calc'!$F$24:$F$539=1)*(ROW('Tables calc'!$F$24:$F$539)-ROW('Tables calc'!$F$23)),I161))))))</f>
        <v/>
      </c>
      <c r="E161" s="601" t="str">
        <f t="shared" si="23"/>
        <v/>
      </c>
      <c r="F161" s="602" t="str" cm="1">
        <f t="array" ref="F161">IF(I161='Tables calc'!$D$1+1,'Tables calc'!$H$23,IF(I161='Tables calc'!$D$1+2,'Tables calc'!$H$25,IF(E160="Box 2","",IF(F160="","",INDEX('Tables calc'!$D$24:$D$539,_xlfn.AGGREGATE(15,3,('Tables calc'!$F$24:$F$539=1)/('Tables calc'!$F$24:$F$539=1)*(ROW('Tables calc'!$F$24:$F$539)-ROW('Tables calc'!$F$23)),I161))))))</f>
        <v/>
      </c>
      <c r="G161" s="599" t="str">
        <f t="shared" si="24"/>
        <v/>
      </c>
      <c r="H161" s="600" t="str" cm="1">
        <f t="array" ref="H161">IF(I161='Tables calc'!$D$1+1,"*",IF(I161='Tables calc'!$D$1+2,'Tables calc'!$H$26,IF(E160="Box 2","",IF(F160="","",INDEX('Tables calc'!$E$24:$E$539,_xlfn.AGGREGATE(15,3,('Tables calc'!$F$24:$F$539=1)/('Tables calc'!$F$24:$F$539=1)*(ROW('Tables calc'!$F$24:$F$539)-ROW('Tables calc'!$F$23)),I161))))))</f>
        <v/>
      </c>
      <c r="I161" s="69">
        <v>160</v>
      </c>
      <c r="J161" s="69" t="str">
        <f t="shared" si="25"/>
        <v/>
      </c>
      <c r="K161" s="69" t="str">
        <f t="shared" si="26"/>
        <v/>
      </c>
      <c r="L161" s="69" t="str">
        <f t="shared" si="27"/>
        <v/>
      </c>
      <c r="M161" s="69" t="str">
        <f t="shared" si="28"/>
        <v/>
      </c>
      <c r="N161" s="69" t="str">
        <f t="shared" si="29"/>
        <v/>
      </c>
      <c r="O161" s="69" t="str">
        <f t="shared" si="30"/>
        <v/>
      </c>
      <c r="P161" s="69" t="str">
        <f t="shared" si="31"/>
        <v/>
      </c>
      <c r="Q161" s="69" t="str">
        <f t="shared" si="32"/>
        <v/>
      </c>
    </row>
    <row r="162" spans="1:17" x14ac:dyDescent="0.3">
      <c r="A162" s="598" t="str" cm="1">
        <f t="array" ref="A162">IF(I162='Tables calc'!$D$1+1,"FTE Reduction Exceptions:",IF(I162='Tables calc'!$D$1+2,"Totals:",IF(A161="Totals:","",IF(A161="","",INDEX('Tables calc'!$A$24:$A$539,_xlfn.AGGREGATE(15,3,('Tables calc'!$F$24:$F$539=1)/('Tables calc'!$F$24:$F$539=1)*(ROW('Tables calc'!$F$24:$F$539)-ROW('Tables calc'!$F$23)),I162))))))</f>
        <v/>
      </c>
      <c r="B162" s="598" t="str" cm="1">
        <f t="array" ref="B162">IF(I162='Tables calc'!$D$1+1,"#",IF(I162='Tables calc'!$D$1+2,"#",IF(B161="#","",IF(B161="","",INDEX('Tables calc'!$B$24:$B$539,_xlfn.AGGREGATE(15,3,('Tables calc'!$F$24:$F$539=1)/('Tables calc'!$F$24:$F$539=1)*(ROW('Tables calc'!$F$24:$F$539)-ROW('Tables calc'!$F$23)),I162))))))</f>
        <v/>
      </c>
      <c r="C162" s="599" t="str">
        <f t="shared" si="22"/>
        <v/>
      </c>
      <c r="D162" s="600" t="str" cm="1">
        <f t="array" ref="D162">IF(I162='Tables calc'!$D$1+1,"*",IF(I162='Tables calc'!$D$1+2,'Tables calc'!$H$24,IF(D161='Tables calc'!$H$24,"",IF(D161="","",INDEX('Tables calc'!$C$24:$C$539,_xlfn.AGGREGATE(15,3,('Tables calc'!$F$24:$F$539=1)/('Tables calc'!$F$24:$F$539=1)*(ROW('Tables calc'!$F$24:$F$539)-ROW('Tables calc'!$F$23)),I162))))))</f>
        <v/>
      </c>
      <c r="E162" s="601" t="str">
        <f t="shared" si="23"/>
        <v/>
      </c>
      <c r="F162" s="602" t="str" cm="1">
        <f t="array" ref="F162">IF(I162='Tables calc'!$D$1+1,'Tables calc'!$H$23,IF(I162='Tables calc'!$D$1+2,'Tables calc'!$H$25,IF(E161="Box 2","",IF(F161="","",INDEX('Tables calc'!$D$24:$D$539,_xlfn.AGGREGATE(15,3,('Tables calc'!$F$24:$F$539=1)/('Tables calc'!$F$24:$F$539=1)*(ROW('Tables calc'!$F$24:$F$539)-ROW('Tables calc'!$F$23)),I162))))))</f>
        <v/>
      </c>
      <c r="G162" s="599" t="str">
        <f t="shared" si="24"/>
        <v/>
      </c>
      <c r="H162" s="600" t="str" cm="1">
        <f t="array" ref="H162">IF(I162='Tables calc'!$D$1+1,"*",IF(I162='Tables calc'!$D$1+2,'Tables calc'!$H$26,IF(E161="Box 2","",IF(F161="","",INDEX('Tables calc'!$E$24:$E$539,_xlfn.AGGREGATE(15,3,('Tables calc'!$F$24:$F$539=1)/('Tables calc'!$F$24:$F$539=1)*(ROW('Tables calc'!$F$24:$F$539)-ROW('Tables calc'!$F$23)),I162))))))</f>
        <v/>
      </c>
      <c r="I162" s="69">
        <v>161</v>
      </c>
      <c r="J162" s="69" t="str">
        <f t="shared" si="25"/>
        <v/>
      </c>
      <c r="K162" s="69" t="str">
        <f t="shared" si="26"/>
        <v/>
      </c>
      <c r="L162" s="69" t="str">
        <f t="shared" si="27"/>
        <v/>
      </c>
      <c r="M162" s="69" t="str">
        <f t="shared" si="28"/>
        <v/>
      </c>
      <c r="N162" s="69" t="str">
        <f t="shared" si="29"/>
        <v/>
      </c>
      <c r="O162" s="69" t="str">
        <f t="shared" si="30"/>
        <v/>
      </c>
      <c r="P162" s="69" t="str">
        <f t="shared" si="31"/>
        <v/>
      </c>
      <c r="Q162" s="69" t="str">
        <f t="shared" si="32"/>
        <v/>
      </c>
    </row>
    <row r="163" spans="1:17" x14ac:dyDescent="0.3">
      <c r="A163" s="598" t="str" cm="1">
        <f t="array" ref="A163">IF(I163='Tables calc'!$D$1+1,"FTE Reduction Exceptions:",IF(I163='Tables calc'!$D$1+2,"Totals:",IF(A162="Totals:","",IF(A162="","",INDEX('Tables calc'!$A$24:$A$539,_xlfn.AGGREGATE(15,3,('Tables calc'!$F$24:$F$539=1)/('Tables calc'!$F$24:$F$539=1)*(ROW('Tables calc'!$F$24:$F$539)-ROW('Tables calc'!$F$23)),I163))))))</f>
        <v/>
      </c>
      <c r="B163" s="598" t="str" cm="1">
        <f t="array" ref="B163">IF(I163='Tables calc'!$D$1+1,"#",IF(I163='Tables calc'!$D$1+2,"#",IF(B162="#","",IF(B162="","",INDEX('Tables calc'!$B$24:$B$539,_xlfn.AGGREGATE(15,3,('Tables calc'!$F$24:$F$539=1)/('Tables calc'!$F$24:$F$539=1)*(ROW('Tables calc'!$F$24:$F$539)-ROW('Tables calc'!$F$23)),I163))))))</f>
        <v/>
      </c>
      <c r="C163" s="599" t="str">
        <f t="shared" si="22"/>
        <v/>
      </c>
      <c r="D163" s="600" t="str" cm="1">
        <f t="array" ref="D163">IF(I163='Tables calc'!$D$1+1,"*",IF(I163='Tables calc'!$D$1+2,'Tables calc'!$H$24,IF(D162='Tables calc'!$H$24,"",IF(D162="","",INDEX('Tables calc'!$C$24:$C$539,_xlfn.AGGREGATE(15,3,('Tables calc'!$F$24:$F$539=1)/('Tables calc'!$F$24:$F$539=1)*(ROW('Tables calc'!$F$24:$F$539)-ROW('Tables calc'!$F$23)),I163))))))</f>
        <v/>
      </c>
      <c r="E163" s="601" t="str">
        <f t="shared" si="23"/>
        <v/>
      </c>
      <c r="F163" s="602" t="str" cm="1">
        <f t="array" ref="F163">IF(I163='Tables calc'!$D$1+1,'Tables calc'!$H$23,IF(I163='Tables calc'!$D$1+2,'Tables calc'!$H$25,IF(E162="Box 2","",IF(F162="","",INDEX('Tables calc'!$D$24:$D$539,_xlfn.AGGREGATE(15,3,('Tables calc'!$F$24:$F$539=1)/('Tables calc'!$F$24:$F$539=1)*(ROW('Tables calc'!$F$24:$F$539)-ROW('Tables calc'!$F$23)),I163))))))</f>
        <v/>
      </c>
      <c r="G163" s="599" t="str">
        <f t="shared" si="24"/>
        <v/>
      </c>
      <c r="H163" s="600" t="str" cm="1">
        <f t="array" ref="H163">IF(I163='Tables calc'!$D$1+1,"*",IF(I163='Tables calc'!$D$1+2,'Tables calc'!$H$26,IF(E162="Box 2","",IF(F162="","",INDEX('Tables calc'!$E$24:$E$539,_xlfn.AGGREGATE(15,3,('Tables calc'!$F$24:$F$539=1)/('Tables calc'!$F$24:$F$539=1)*(ROW('Tables calc'!$F$24:$F$539)-ROW('Tables calc'!$F$23)),I163))))))</f>
        <v/>
      </c>
      <c r="I163" s="69">
        <v>162</v>
      </c>
      <c r="J163" s="69" t="str">
        <f t="shared" si="25"/>
        <v/>
      </c>
      <c r="K163" s="69" t="str">
        <f t="shared" si="26"/>
        <v/>
      </c>
      <c r="L163" s="69" t="str">
        <f t="shared" si="27"/>
        <v/>
      </c>
      <c r="M163" s="69" t="str">
        <f t="shared" si="28"/>
        <v/>
      </c>
      <c r="N163" s="69" t="str">
        <f t="shared" si="29"/>
        <v/>
      </c>
      <c r="O163" s="69" t="str">
        <f t="shared" si="30"/>
        <v/>
      </c>
      <c r="P163" s="69" t="str">
        <f t="shared" si="31"/>
        <v/>
      </c>
      <c r="Q163" s="69" t="str">
        <f t="shared" si="32"/>
        <v/>
      </c>
    </row>
    <row r="164" spans="1:17" x14ac:dyDescent="0.3">
      <c r="A164" s="598" t="str" cm="1">
        <f t="array" ref="A164">IF(I164='Tables calc'!$D$1+1,"FTE Reduction Exceptions:",IF(I164='Tables calc'!$D$1+2,"Totals:",IF(A163="Totals:","",IF(A163="","",INDEX('Tables calc'!$A$24:$A$539,_xlfn.AGGREGATE(15,3,('Tables calc'!$F$24:$F$539=1)/('Tables calc'!$F$24:$F$539=1)*(ROW('Tables calc'!$F$24:$F$539)-ROW('Tables calc'!$F$23)),I164))))))</f>
        <v/>
      </c>
      <c r="B164" s="598" t="str" cm="1">
        <f t="array" ref="B164">IF(I164='Tables calc'!$D$1+1,"#",IF(I164='Tables calc'!$D$1+2,"#",IF(B163="#","",IF(B163="","",INDEX('Tables calc'!$B$24:$B$539,_xlfn.AGGREGATE(15,3,('Tables calc'!$F$24:$F$539=1)/('Tables calc'!$F$24:$F$539=1)*(ROW('Tables calc'!$F$24:$F$539)-ROW('Tables calc'!$F$23)),I164))))))</f>
        <v/>
      </c>
      <c r="C164" s="599" t="str">
        <f t="shared" si="22"/>
        <v/>
      </c>
      <c r="D164" s="600" t="str" cm="1">
        <f t="array" ref="D164">IF(I164='Tables calc'!$D$1+1,"*",IF(I164='Tables calc'!$D$1+2,'Tables calc'!$H$24,IF(D163='Tables calc'!$H$24,"",IF(D163="","",INDEX('Tables calc'!$C$24:$C$539,_xlfn.AGGREGATE(15,3,('Tables calc'!$F$24:$F$539=1)/('Tables calc'!$F$24:$F$539=1)*(ROW('Tables calc'!$F$24:$F$539)-ROW('Tables calc'!$F$23)),I164))))))</f>
        <v/>
      </c>
      <c r="E164" s="601" t="str">
        <f t="shared" si="23"/>
        <v/>
      </c>
      <c r="F164" s="602" t="str" cm="1">
        <f t="array" ref="F164">IF(I164='Tables calc'!$D$1+1,'Tables calc'!$H$23,IF(I164='Tables calc'!$D$1+2,'Tables calc'!$H$25,IF(E163="Box 2","",IF(F163="","",INDEX('Tables calc'!$D$24:$D$539,_xlfn.AGGREGATE(15,3,('Tables calc'!$F$24:$F$539=1)/('Tables calc'!$F$24:$F$539=1)*(ROW('Tables calc'!$F$24:$F$539)-ROW('Tables calc'!$F$23)),I164))))))</f>
        <v/>
      </c>
      <c r="G164" s="599" t="str">
        <f t="shared" si="24"/>
        <v/>
      </c>
      <c r="H164" s="600" t="str" cm="1">
        <f t="array" ref="H164">IF(I164='Tables calc'!$D$1+1,"*",IF(I164='Tables calc'!$D$1+2,'Tables calc'!$H$26,IF(E163="Box 2","",IF(F163="","",INDEX('Tables calc'!$E$24:$E$539,_xlfn.AGGREGATE(15,3,('Tables calc'!$F$24:$F$539=1)/('Tables calc'!$F$24:$F$539=1)*(ROW('Tables calc'!$F$24:$F$539)-ROW('Tables calc'!$F$23)),I164))))))</f>
        <v/>
      </c>
      <c r="I164" s="69">
        <v>163</v>
      </c>
      <c r="J164" s="69" t="str">
        <f t="shared" si="25"/>
        <v/>
      </c>
      <c r="K164" s="69" t="str">
        <f t="shared" si="26"/>
        <v/>
      </c>
      <c r="L164" s="69" t="str">
        <f t="shared" si="27"/>
        <v/>
      </c>
      <c r="M164" s="69" t="str">
        <f t="shared" si="28"/>
        <v/>
      </c>
      <c r="N164" s="69" t="str">
        <f t="shared" si="29"/>
        <v/>
      </c>
      <c r="O164" s="69" t="str">
        <f t="shared" si="30"/>
        <v/>
      </c>
      <c r="P164" s="69" t="str">
        <f t="shared" si="31"/>
        <v/>
      </c>
      <c r="Q164" s="69" t="str">
        <f t="shared" si="32"/>
        <v/>
      </c>
    </row>
    <row r="165" spans="1:17" x14ac:dyDescent="0.3">
      <c r="A165" s="598" t="str" cm="1">
        <f t="array" ref="A165">IF(I165='Tables calc'!$D$1+1,"FTE Reduction Exceptions:",IF(I165='Tables calc'!$D$1+2,"Totals:",IF(A164="Totals:","",IF(A164="","",INDEX('Tables calc'!$A$24:$A$539,_xlfn.AGGREGATE(15,3,('Tables calc'!$F$24:$F$539=1)/('Tables calc'!$F$24:$F$539=1)*(ROW('Tables calc'!$F$24:$F$539)-ROW('Tables calc'!$F$23)),I165))))))</f>
        <v/>
      </c>
      <c r="B165" s="598" t="str" cm="1">
        <f t="array" ref="B165">IF(I165='Tables calc'!$D$1+1,"#",IF(I165='Tables calc'!$D$1+2,"#",IF(B164="#","",IF(B164="","",INDEX('Tables calc'!$B$24:$B$539,_xlfn.AGGREGATE(15,3,('Tables calc'!$F$24:$F$539=1)/('Tables calc'!$F$24:$F$539=1)*(ROW('Tables calc'!$F$24:$F$539)-ROW('Tables calc'!$F$23)),I165))))))</f>
        <v/>
      </c>
      <c r="C165" s="599" t="str">
        <f t="shared" si="22"/>
        <v/>
      </c>
      <c r="D165" s="600" t="str" cm="1">
        <f t="array" ref="D165">IF(I165='Tables calc'!$D$1+1,"*",IF(I165='Tables calc'!$D$1+2,'Tables calc'!$H$24,IF(D164='Tables calc'!$H$24,"",IF(D164="","",INDEX('Tables calc'!$C$24:$C$539,_xlfn.AGGREGATE(15,3,('Tables calc'!$F$24:$F$539=1)/('Tables calc'!$F$24:$F$539=1)*(ROW('Tables calc'!$F$24:$F$539)-ROW('Tables calc'!$F$23)),I165))))))</f>
        <v/>
      </c>
      <c r="E165" s="601" t="str">
        <f t="shared" si="23"/>
        <v/>
      </c>
      <c r="F165" s="602" t="str" cm="1">
        <f t="array" ref="F165">IF(I165='Tables calc'!$D$1+1,'Tables calc'!$H$23,IF(I165='Tables calc'!$D$1+2,'Tables calc'!$H$25,IF(E164="Box 2","",IF(F164="","",INDEX('Tables calc'!$D$24:$D$539,_xlfn.AGGREGATE(15,3,('Tables calc'!$F$24:$F$539=1)/('Tables calc'!$F$24:$F$539=1)*(ROW('Tables calc'!$F$24:$F$539)-ROW('Tables calc'!$F$23)),I165))))))</f>
        <v/>
      </c>
      <c r="G165" s="599" t="str">
        <f t="shared" si="24"/>
        <v/>
      </c>
      <c r="H165" s="600" t="str" cm="1">
        <f t="array" ref="H165">IF(I165='Tables calc'!$D$1+1,"*",IF(I165='Tables calc'!$D$1+2,'Tables calc'!$H$26,IF(E164="Box 2","",IF(F164="","",INDEX('Tables calc'!$E$24:$E$539,_xlfn.AGGREGATE(15,3,('Tables calc'!$F$24:$F$539=1)/('Tables calc'!$F$24:$F$539=1)*(ROW('Tables calc'!$F$24:$F$539)-ROW('Tables calc'!$F$23)),I165))))))</f>
        <v/>
      </c>
      <c r="I165" s="69">
        <v>164</v>
      </c>
      <c r="J165" s="69" t="str">
        <f t="shared" si="25"/>
        <v/>
      </c>
      <c r="K165" s="69" t="str">
        <f t="shared" si="26"/>
        <v/>
      </c>
      <c r="L165" s="69" t="str">
        <f t="shared" si="27"/>
        <v/>
      </c>
      <c r="M165" s="69" t="str">
        <f t="shared" si="28"/>
        <v/>
      </c>
      <c r="N165" s="69" t="str">
        <f t="shared" si="29"/>
        <v/>
      </c>
      <c r="O165" s="69" t="str">
        <f t="shared" si="30"/>
        <v/>
      </c>
      <c r="P165" s="69" t="str">
        <f t="shared" si="31"/>
        <v/>
      </c>
      <c r="Q165" s="69" t="str">
        <f t="shared" si="32"/>
        <v/>
      </c>
    </row>
    <row r="166" spans="1:17" x14ac:dyDescent="0.3">
      <c r="A166" s="598" t="str" cm="1">
        <f t="array" ref="A166">IF(I166='Tables calc'!$D$1+1,"FTE Reduction Exceptions:",IF(I166='Tables calc'!$D$1+2,"Totals:",IF(A165="Totals:","",IF(A165="","",INDEX('Tables calc'!$A$24:$A$539,_xlfn.AGGREGATE(15,3,('Tables calc'!$F$24:$F$539=1)/('Tables calc'!$F$24:$F$539=1)*(ROW('Tables calc'!$F$24:$F$539)-ROW('Tables calc'!$F$23)),I166))))))</f>
        <v/>
      </c>
      <c r="B166" s="598" t="str" cm="1">
        <f t="array" ref="B166">IF(I166='Tables calc'!$D$1+1,"#",IF(I166='Tables calc'!$D$1+2,"#",IF(B165="#","",IF(B165="","",INDEX('Tables calc'!$B$24:$B$539,_xlfn.AGGREGATE(15,3,('Tables calc'!$F$24:$F$539=1)/('Tables calc'!$F$24:$F$539=1)*(ROW('Tables calc'!$F$24:$F$539)-ROW('Tables calc'!$F$23)),I166))))))</f>
        <v/>
      </c>
      <c r="C166" s="599" t="str">
        <f t="shared" si="22"/>
        <v/>
      </c>
      <c r="D166" s="600" t="str" cm="1">
        <f t="array" ref="D166">IF(I166='Tables calc'!$D$1+1,"*",IF(I166='Tables calc'!$D$1+2,'Tables calc'!$H$24,IF(D165='Tables calc'!$H$24,"",IF(D165="","",INDEX('Tables calc'!$C$24:$C$539,_xlfn.AGGREGATE(15,3,('Tables calc'!$F$24:$F$539=1)/('Tables calc'!$F$24:$F$539=1)*(ROW('Tables calc'!$F$24:$F$539)-ROW('Tables calc'!$F$23)),I166))))))</f>
        <v/>
      </c>
      <c r="E166" s="601" t="str">
        <f t="shared" si="23"/>
        <v/>
      </c>
      <c r="F166" s="602" t="str" cm="1">
        <f t="array" ref="F166">IF(I166='Tables calc'!$D$1+1,'Tables calc'!$H$23,IF(I166='Tables calc'!$D$1+2,'Tables calc'!$H$25,IF(E165="Box 2","",IF(F165="","",INDEX('Tables calc'!$D$24:$D$539,_xlfn.AGGREGATE(15,3,('Tables calc'!$F$24:$F$539=1)/('Tables calc'!$F$24:$F$539=1)*(ROW('Tables calc'!$F$24:$F$539)-ROW('Tables calc'!$F$23)),I166))))))</f>
        <v/>
      </c>
      <c r="G166" s="599" t="str">
        <f t="shared" si="24"/>
        <v/>
      </c>
      <c r="H166" s="600" t="str" cm="1">
        <f t="array" ref="H166">IF(I166='Tables calc'!$D$1+1,"*",IF(I166='Tables calc'!$D$1+2,'Tables calc'!$H$26,IF(E165="Box 2","",IF(F165="","",INDEX('Tables calc'!$E$24:$E$539,_xlfn.AGGREGATE(15,3,('Tables calc'!$F$24:$F$539=1)/('Tables calc'!$F$24:$F$539=1)*(ROW('Tables calc'!$F$24:$F$539)-ROW('Tables calc'!$F$23)),I166))))))</f>
        <v/>
      </c>
      <c r="I166" s="69">
        <v>165</v>
      </c>
      <c r="J166" s="69" t="str">
        <f t="shared" si="25"/>
        <v/>
      </c>
      <c r="K166" s="69" t="str">
        <f t="shared" si="26"/>
        <v/>
      </c>
      <c r="L166" s="69" t="str">
        <f t="shared" si="27"/>
        <v/>
      </c>
      <c r="M166" s="69" t="str">
        <f t="shared" si="28"/>
        <v/>
      </c>
      <c r="N166" s="69" t="str">
        <f t="shared" si="29"/>
        <v/>
      </c>
      <c r="O166" s="69" t="str">
        <f t="shared" si="30"/>
        <v/>
      </c>
      <c r="P166" s="69" t="str">
        <f t="shared" si="31"/>
        <v/>
      </c>
      <c r="Q166" s="69" t="str">
        <f t="shared" si="32"/>
        <v/>
      </c>
    </row>
    <row r="167" spans="1:17" x14ac:dyDescent="0.3">
      <c r="A167" s="598" t="str" cm="1">
        <f t="array" ref="A167">IF(I167='Tables calc'!$D$1+1,"FTE Reduction Exceptions:",IF(I167='Tables calc'!$D$1+2,"Totals:",IF(A166="Totals:","",IF(A166="","",INDEX('Tables calc'!$A$24:$A$539,_xlfn.AGGREGATE(15,3,('Tables calc'!$F$24:$F$539=1)/('Tables calc'!$F$24:$F$539=1)*(ROW('Tables calc'!$F$24:$F$539)-ROW('Tables calc'!$F$23)),I167))))))</f>
        <v/>
      </c>
      <c r="B167" s="598" t="str" cm="1">
        <f t="array" ref="B167">IF(I167='Tables calc'!$D$1+1,"#",IF(I167='Tables calc'!$D$1+2,"#",IF(B166="#","",IF(B166="","",INDEX('Tables calc'!$B$24:$B$539,_xlfn.AGGREGATE(15,3,('Tables calc'!$F$24:$F$539=1)/('Tables calc'!$F$24:$F$539=1)*(ROW('Tables calc'!$F$24:$F$539)-ROW('Tables calc'!$F$23)),I167))))))</f>
        <v/>
      </c>
      <c r="C167" s="599" t="str">
        <f t="shared" si="22"/>
        <v/>
      </c>
      <c r="D167" s="600" t="str" cm="1">
        <f t="array" ref="D167">IF(I167='Tables calc'!$D$1+1,"*",IF(I167='Tables calc'!$D$1+2,'Tables calc'!$H$24,IF(D166='Tables calc'!$H$24,"",IF(D166="","",INDEX('Tables calc'!$C$24:$C$539,_xlfn.AGGREGATE(15,3,('Tables calc'!$F$24:$F$539=1)/('Tables calc'!$F$24:$F$539=1)*(ROW('Tables calc'!$F$24:$F$539)-ROW('Tables calc'!$F$23)),I167))))))</f>
        <v/>
      </c>
      <c r="E167" s="601" t="str">
        <f t="shared" si="23"/>
        <v/>
      </c>
      <c r="F167" s="602" t="str" cm="1">
        <f t="array" ref="F167">IF(I167='Tables calc'!$D$1+1,'Tables calc'!$H$23,IF(I167='Tables calc'!$D$1+2,'Tables calc'!$H$25,IF(E166="Box 2","",IF(F166="","",INDEX('Tables calc'!$D$24:$D$539,_xlfn.AGGREGATE(15,3,('Tables calc'!$F$24:$F$539=1)/('Tables calc'!$F$24:$F$539=1)*(ROW('Tables calc'!$F$24:$F$539)-ROW('Tables calc'!$F$23)),I167))))))</f>
        <v/>
      </c>
      <c r="G167" s="599" t="str">
        <f t="shared" si="24"/>
        <v/>
      </c>
      <c r="H167" s="600" t="str" cm="1">
        <f t="array" ref="H167">IF(I167='Tables calc'!$D$1+1,"*",IF(I167='Tables calc'!$D$1+2,'Tables calc'!$H$26,IF(E166="Box 2","",IF(F166="","",INDEX('Tables calc'!$E$24:$E$539,_xlfn.AGGREGATE(15,3,('Tables calc'!$F$24:$F$539=1)/('Tables calc'!$F$24:$F$539=1)*(ROW('Tables calc'!$F$24:$F$539)-ROW('Tables calc'!$F$23)),I167))))))</f>
        <v/>
      </c>
      <c r="I167" s="69">
        <v>166</v>
      </c>
      <c r="J167" s="69" t="str">
        <f t="shared" si="25"/>
        <v/>
      </c>
      <c r="K167" s="69" t="str">
        <f t="shared" si="26"/>
        <v/>
      </c>
      <c r="L167" s="69" t="str">
        <f t="shared" si="27"/>
        <v/>
      </c>
      <c r="M167" s="69" t="str">
        <f t="shared" si="28"/>
        <v/>
      </c>
      <c r="N167" s="69" t="str">
        <f t="shared" si="29"/>
        <v/>
      </c>
      <c r="O167" s="69" t="str">
        <f t="shared" si="30"/>
        <v/>
      </c>
      <c r="P167" s="69" t="str">
        <f t="shared" si="31"/>
        <v/>
      </c>
      <c r="Q167" s="69" t="str">
        <f t="shared" si="32"/>
        <v/>
      </c>
    </row>
    <row r="168" spans="1:17" x14ac:dyDescent="0.3">
      <c r="A168" s="598" t="str" cm="1">
        <f t="array" ref="A168">IF(I168='Tables calc'!$D$1+1,"FTE Reduction Exceptions:",IF(I168='Tables calc'!$D$1+2,"Totals:",IF(A167="Totals:","",IF(A167="","",INDEX('Tables calc'!$A$24:$A$539,_xlfn.AGGREGATE(15,3,('Tables calc'!$F$24:$F$539=1)/('Tables calc'!$F$24:$F$539=1)*(ROW('Tables calc'!$F$24:$F$539)-ROW('Tables calc'!$F$23)),I168))))))</f>
        <v/>
      </c>
      <c r="B168" s="598" t="str" cm="1">
        <f t="array" ref="B168">IF(I168='Tables calc'!$D$1+1,"#",IF(I168='Tables calc'!$D$1+2,"#",IF(B167="#","",IF(B167="","",INDEX('Tables calc'!$B$24:$B$539,_xlfn.AGGREGATE(15,3,('Tables calc'!$F$24:$F$539=1)/('Tables calc'!$F$24:$F$539=1)*(ROW('Tables calc'!$F$24:$F$539)-ROW('Tables calc'!$F$23)),I168))))))</f>
        <v/>
      </c>
      <c r="C168" s="599" t="str">
        <f t="shared" si="22"/>
        <v/>
      </c>
      <c r="D168" s="600" t="str" cm="1">
        <f t="array" ref="D168">IF(I168='Tables calc'!$D$1+1,"*",IF(I168='Tables calc'!$D$1+2,'Tables calc'!$H$24,IF(D167='Tables calc'!$H$24,"",IF(D167="","",INDEX('Tables calc'!$C$24:$C$539,_xlfn.AGGREGATE(15,3,('Tables calc'!$F$24:$F$539=1)/('Tables calc'!$F$24:$F$539=1)*(ROW('Tables calc'!$F$24:$F$539)-ROW('Tables calc'!$F$23)),I168))))))</f>
        <v/>
      </c>
      <c r="E168" s="601" t="str">
        <f t="shared" si="23"/>
        <v/>
      </c>
      <c r="F168" s="602" t="str" cm="1">
        <f t="array" ref="F168">IF(I168='Tables calc'!$D$1+1,'Tables calc'!$H$23,IF(I168='Tables calc'!$D$1+2,'Tables calc'!$H$25,IF(E167="Box 2","",IF(F167="","",INDEX('Tables calc'!$D$24:$D$539,_xlfn.AGGREGATE(15,3,('Tables calc'!$F$24:$F$539=1)/('Tables calc'!$F$24:$F$539=1)*(ROW('Tables calc'!$F$24:$F$539)-ROW('Tables calc'!$F$23)),I168))))))</f>
        <v/>
      </c>
      <c r="G168" s="599" t="str">
        <f t="shared" si="24"/>
        <v/>
      </c>
      <c r="H168" s="600" t="str" cm="1">
        <f t="array" ref="H168">IF(I168='Tables calc'!$D$1+1,"*",IF(I168='Tables calc'!$D$1+2,'Tables calc'!$H$26,IF(E167="Box 2","",IF(F167="","",INDEX('Tables calc'!$E$24:$E$539,_xlfn.AGGREGATE(15,3,('Tables calc'!$F$24:$F$539=1)/('Tables calc'!$F$24:$F$539=1)*(ROW('Tables calc'!$F$24:$F$539)-ROW('Tables calc'!$F$23)),I168))))))</f>
        <v/>
      </c>
      <c r="I168" s="69">
        <v>167</v>
      </c>
      <c r="J168" s="69" t="str">
        <f t="shared" si="25"/>
        <v/>
      </c>
      <c r="K168" s="69" t="str">
        <f t="shared" si="26"/>
        <v/>
      </c>
      <c r="L168" s="69" t="str">
        <f t="shared" si="27"/>
        <v/>
      </c>
      <c r="M168" s="69" t="str">
        <f t="shared" si="28"/>
        <v/>
      </c>
      <c r="N168" s="69" t="str">
        <f t="shared" si="29"/>
        <v/>
      </c>
      <c r="O168" s="69" t="str">
        <f t="shared" si="30"/>
        <v/>
      </c>
      <c r="P168" s="69" t="str">
        <f t="shared" si="31"/>
        <v/>
      </c>
      <c r="Q168" s="69" t="str">
        <f t="shared" si="32"/>
        <v/>
      </c>
    </row>
    <row r="169" spans="1:17" x14ac:dyDescent="0.3">
      <c r="A169" s="598" t="str" cm="1">
        <f t="array" ref="A169">IF(I169='Tables calc'!$D$1+1,"FTE Reduction Exceptions:",IF(I169='Tables calc'!$D$1+2,"Totals:",IF(A168="Totals:","",IF(A168="","",INDEX('Tables calc'!$A$24:$A$539,_xlfn.AGGREGATE(15,3,('Tables calc'!$F$24:$F$539=1)/('Tables calc'!$F$24:$F$539=1)*(ROW('Tables calc'!$F$24:$F$539)-ROW('Tables calc'!$F$23)),I169))))))</f>
        <v/>
      </c>
      <c r="B169" s="598" t="str" cm="1">
        <f t="array" ref="B169">IF(I169='Tables calc'!$D$1+1,"#",IF(I169='Tables calc'!$D$1+2,"#",IF(B168="#","",IF(B168="","",INDEX('Tables calc'!$B$24:$B$539,_xlfn.AGGREGATE(15,3,('Tables calc'!$F$24:$F$539=1)/('Tables calc'!$F$24:$F$539=1)*(ROW('Tables calc'!$F$24:$F$539)-ROW('Tables calc'!$F$23)),I169))))))</f>
        <v/>
      </c>
      <c r="C169" s="599" t="str">
        <f t="shared" si="22"/>
        <v/>
      </c>
      <c r="D169" s="600" t="str" cm="1">
        <f t="array" ref="D169">IF(I169='Tables calc'!$D$1+1,"*",IF(I169='Tables calc'!$D$1+2,'Tables calc'!$H$24,IF(D168='Tables calc'!$H$24,"",IF(D168="","",INDEX('Tables calc'!$C$24:$C$539,_xlfn.AGGREGATE(15,3,('Tables calc'!$F$24:$F$539=1)/('Tables calc'!$F$24:$F$539=1)*(ROW('Tables calc'!$F$24:$F$539)-ROW('Tables calc'!$F$23)),I169))))))</f>
        <v/>
      </c>
      <c r="E169" s="601" t="str">
        <f t="shared" si="23"/>
        <v/>
      </c>
      <c r="F169" s="602" t="str" cm="1">
        <f t="array" ref="F169">IF(I169='Tables calc'!$D$1+1,'Tables calc'!$H$23,IF(I169='Tables calc'!$D$1+2,'Tables calc'!$H$25,IF(E168="Box 2","",IF(F168="","",INDEX('Tables calc'!$D$24:$D$539,_xlfn.AGGREGATE(15,3,('Tables calc'!$F$24:$F$539=1)/('Tables calc'!$F$24:$F$539=1)*(ROW('Tables calc'!$F$24:$F$539)-ROW('Tables calc'!$F$23)),I169))))))</f>
        <v/>
      </c>
      <c r="G169" s="599" t="str">
        <f t="shared" si="24"/>
        <v/>
      </c>
      <c r="H169" s="600" t="str" cm="1">
        <f t="array" ref="H169">IF(I169='Tables calc'!$D$1+1,"*",IF(I169='Tables calc'!$D$1+2,'Tables calc'!$H$26,IF(E168="Box 2","",IF(F168="","",INDEX('Tables calc'!$E$24:$E$539,_xlfn.AGGREGATE(15,3,('Tables calc'!$F$24:$F$539=1)/('Tables calc'!$F$24:$F$539=1)*(ROW('Tables calc'!$F$24:$F$539)-ROW('Tables calc'!$F$23)),I169))))))</f>
        <v/>
      </c>
      <c r="I169" s="69">
        <v>168</v>
      </c>
      <c r="J169" s="69" t="str">
        <f t="shared" si="25"/>
        <v/>
      </c>
      <c r="K169" s="69" t="str">
        <f t="shared" si="26"/>
        <v/>
      </c>
      <c r="L169" s="69" t="str">
        <f t="shared" si="27"/>
        <v/>
      </c>
      <c r="M169" s="69" t="str">
        <f t="shared" si="28"/>
        <v/>
      </c>
      <c r="N169" s="69" t="str">
        <f t="shared" si="29"/>
        <v/>
      </c>
      <c r="O169" s="69" t="str">
        <f t="shared" si="30"/>
        <v/>
      </c>
      <c r="P169" s="69" t="str">
        <f t="shared" si="31"/>
        <v/>
      </c>
      <c r="Q169" s="69" t="str">
        <f t="shared" si="32"/>
        <v/>
      </c>
    </row>
    <row r="170" spans="1:17" x14ac:dyDescent="0.3">
      <c r="A170" s="598" t="str" cm="1">
        <f t="array" ref="A170">IF(I170='Tables calc'!$D$1+1,"FTE Reduction Exceptions:",IF(I170='Tables calc'!$D$1+2,"Totals:",IF(A169="Totals:","",IF(A169="","",INDEX('Tables calc'!$A$24:$A$539,_xlfn.AGGREGATE(15,3,('Tables calc'!$F$24:$F$539=1)/('Tables calc'!$F$24:$F$539=1)*(ROW('Tables calc'!$F$24:$F$539)-ROW('Tables calc'!$F$23)),I170))))))</f>
        <v/>
      </c>
      <c r="B170" s="598" t="str" cm="1">
        <f t="array" ref="B170">IF(I170='Tables calc'!$D$1+1,"#",IF(I170='Tables calc'!$D$1+2,"#",IF(B169="#","",IF(B169="","",INDEX('Tables calc'!$B$24:$B$539,_xlfn.AGGREGATE(15,3,('Tables calc'!$F$24:$F$539=1)/('Tables calc'!$F$24:$F$539=1)*(ROW('Tables calc'!$F$24:$F$539)-ROW('Tables calc'!$F$23)),I170))))))</f>
        <v/>
      </c>
      <c r="C170" s="599" t="str">
        <f t="shared" si="22"/>
        <v/>
      </c>
      <c r="D170" s="600" t="str" cm="1">
        <f t="array" ref="D170">IF(I170='Tables calc'!$D$1+1,"*",IF(I170='Tables calc'!$D$1+2,'Tables calc'!$H$24,IF(D169='Tables calc'!$H$24,"",IF(D169="","",INDEX('Tables calc'!$C$24:$C$539,_xlfn.AGGREGATE(15,3,('Tables calc'!$F$24:$F$539=1)/('Tables calc'!$F$24:$F$539=1)*(ROW('Tables calc'!$F$24:$F$539)-ROW('Tables calc'!$F$23)),I170))))))</f>
        <v/>
      </c>
      <c r="E170" s="601" t="str">
        <f t="shared" si="23"/>
        <v/>
      </c>
      <c r="F170" s="602" t="str" cm="1">
        <f t="array" ref="F170">IF(I170='Tables calc'!$D$1+1,'Tables calc'!$H$23,IF(I170='Tables calc'!$D$1+2,'Tables calc'!$H$25,IF(E169="Box 2","",IF(F169="","",INDEX('Tables calc'!$D$24:$D$539,_xlfn.AGGREGATE(15,3,('Tables calc'!$F$24:$F$539=1)/('Tables calc'!$F$24:$F$539=1)*(ROW('Tables calc'!$F$24:$F$539)-ROW('Tables calc'!$F$23)),I170))))))</f>
        <v/>
      </c>
      <c r="G170" s="599" t="str">
        <f t="shared" si="24"/>
        <v/>
      </c>
      <c r="H170" s="600" t="str" cm="1">
        <f t="array" ref="H170">IF(I170='Tables calc'!$D$1+1,"*",IF(I170='Tables calc'!$D$1+2,'Tables calc'!$H$26,IF(E169="Box 2","",IF(F169="","",INDEX('Tables calc'!$E$24:$E$539,_xlfn.AGGREGATE(15,3,('Tables calc'!$F$24:$F$539=1)/('Tables calc'!$F$24:$F$539=1)*(ROW('Tables calc'!$F$24:$F$539)-ROW('Tables calc'!$F$23)),I170))))))</f>
        <v/>
      </c>
      <c r="I170" s="69">
        <v>169</v>
      </c>
      <c r="J170" s="69" t="str">
        <f t="shared" si="25"/>
        <v/>
      </c>
      <c r="K170" s="69" t="str">
        <f t="shared" si="26"/>
        <v/>
      </c>
      <c r="L170" s="69" t="str">
        <f t="shared" si="27"/>
        <v/>
      </c>
      <c r="M170" s="69" t="str">
        <f t="shared" si="28"/>
        <v/>
      </c>
      <c r="N170" s="69" t="str">
        <f t="shared" si="29"/>
        <v/>
      </c>
      <c r="O170" s="69" t="str">
        <f t="shared" si="30"/>
        <v/>
      </c>
      <c r="P170" s="69" t="str">
        <f t="shared" si="31"/>
        <v/>
      </c>
      <c r="Q170" s="69" t="str">
        <f t="shared" si="32"/>
        <v/>
      </c>
    </row>
    <row r="171" spans="1:17" x14ac:dyDescent="0.3">
      <c r="A171" s="598" t="str" cm="1">
        <f t="array" ref="A171">IF(I171='Tables calc'!$D$1+1,"FTE Reduction Exceptions:",IF(I171='Tables calc'!$D$1+2,"Totals:",IF(A170="Totals:","",IF(A170="","",INDEX('Tables calc'!$A$24:$A$539,_xlfn.AGGREGATE(15,3,('Tables calc'!$F$24:$F$539=1)/('Tables calc'!$F$24:$F$539=1)*(ROW('Tables calc'!$F$24:$F$539)-ROW('Tables calc'!$F$23)),I171))))))</f>
        <v/>
      </c>
      <c r="B171" s="598" t="str" cm="1">
        <f t="array" ref="B171">IF(I171='Tables calc'!$D$1+1,"#",IF(I171='Tables calc'!$D$1+2,"#",IF(B170="#","",IF(B170="","",INDEX('Tables calc'!$B$24:$B$539,_xlfn.AGGREGATE(15,3,('Tables calc'!$F$24:$F$539=1)/('Tables calc'!$F$24:$F$539=1)*(ROW('Tables calc'!$F$24:$F$539)-ROW('Tables calc'!$F$23)),I171))))))</f>
        <v/>
      </c>
      <c r="C171" s="599" t="str">
        <f t="shared" si="22"/>
        <v/>
      </c>
      <c r="D171" s="600" t="str" cm="1">
        <f t="array" ref="D171">IF(I171='Tables calc'!$D$1+1,"*",IF(I171='Tables calc'!$D$1+2,'Tables calc'!$H$24,IF(D170='Tables calc'!$H$24,"",IF(D170="","",INDEX('Tables calc'!$C$24:$C$539,_xlfn.AGGREGATE(15,3,('Tables calc'!$F$24:$F$539=1)/('Tables calc'!$F$24:$F$539=1)*(ROW('Tables calc'!$F$24:$F$539)-ROW('Tables calc'!$F$23)),I171))))))</f>
        <v/>
      </c>
      <c r="E171" s="601" t="str">
        <f t="shared" si="23"/>
        <v/>
      </c>
      <c r="F171" s="602" t="str" cm="1">
        <f t="array" ref="F171">IF(I171='Tables calc'!$D$1+1,'Tables calc'!$H$23,IF(I171='Tables calc'!$D$1+2,'Tables calc'!$H$25,IF(E170="Box 2","",IF(F170="","",INDEX('Tables calc'!$D$24:$D$539,_xlfn.AGGREGATE(15,3,('Tables calc'!$F$24:$F$539=1)/('Tables calc'!$F$24:$F$539=1)*(ROW('Tables calc'!$F$24:$F$539)-ROW('Tables calc'!$F$23)),I171))))))</f>
        <v/>
      </c>
      <c r="G171" s="599" t="str">
        <f t="shared" si="24"/>
        <v/>
      </c>
      <c r="H171" s="600" t="str" cm="1">
        <f t="array" ref="H171">IF(I171='Tables calc'!$D$1+1,"*",IF(I171='Tables calc'!$D$1+2,'Tables calc'!$H$26,IF(E170="Box 2","",IF(F170="","",INDEX('Tables calc'!$E$24:$E$539,_xlfn.AGGREGATE(15,3,('Tables calc'!$F$24:$F$539=1)/('Tables calc'!$F$24:$F$539=1)*(ROW('Tables calc'!$F$24:$F$539)-ROW('Tables calc'!$F$23)),I171))))))</f>
        <v/>
      </c>
      <c r="I171" s="69">
        <v>170</v>
      </c>
      <c r="J171" s="69" t="str">
        <f t="shared" si="25"/>
        <v/>
      </c>
      <c r="K171" s="69" t="str">
        <f t="shared" si="26"/>
        <v/>
      </c>
      <c r="L171" s="69" t="str">
        <f t="shared" si="27"/>
        <v/>
      </c>
      <c r="M171" s="69" t="str">
        <f t="shared" si="28"/>
        <v/>
      </c>
      <c r="N171" s="69" t="str">
        <f t="shared" si="29"/>
        <v/>
      </c>
      <c r="O171" s="69" t="str">
        <f t="shared" si="30"/>
        <v/>
      </c>
      <c r="P171" s="69" t="str">
        <f t="shared" si="31"/>
        <v/>
      </c>
      <c r="Q171" s="69" t="str">
        <f t="shared" si="32"/>
        <v/>
      </c>
    </row>
    <row r="172" spans="1:17" x14ac:dyDescent="0.3">
      <c r="A172" s="598" t="str" cm="1">
        <f t="array" ref="A172">IF(I172='Tables calc'!$D$1+1,"FTE Reduction Exceptions:",IF(I172='Tables calc'!$D$1+2,"Totals:",IF(A171="Totals:","",IF(A171="","",INDEX('Tables calc'!$A$24:$A$539,_xlfn.AGGREGATE(15,3,('Tables calc'!$F$24:$F$539=1)/('Tables calc'!$F$24:$F$539=1)*(ROW('Tables calc'!$F$24:$F$539)-ROW('Tables calc'!$F$23)),I172))))))</f>
        <v/>
      </c>
      <c r="B172" s="598" t="str" cm="1">
        <f t="array" ref="B172">IF(I172='Tables calc'!$D$1+1,"#",IF(I172='Tables calc'!$D$1+2,"#",IF(B171="#","",IF(B171="","",INDEX('Tables calc'!$B$24:$B$539,_xlfn.AGGREGATE(15,3,('Tables calc'!$F$24:$F$539=1)/('Tables calc'!$F$24:$F$539=1)*(ROW('Tables calc'!$F$24:$F$539)-ROW('Tables calc'!$F$23)),I172))))))</f>
        <v/>
      </c>
      <c r="C172" s="599" t="str">
        <f t="shared" si="22"/>
        <v/>
      </c>
      <c r="D172" s="600" t="str" cm="1">
        <f t="array" ref="D172">IF(I172='Tables calc'!$D$1+1,"*",IF(I172='Tables calc'!$D$1+2,'Tables calc'!$H$24,IF(D171='Tables calc'!$H$24,"",IF(D171="","",INDEX('Tables calc'!$C$24:$C$539,_xlfn.AGGREGATE(15,3,('Tables calc'!$F$24:$F$539=1)/('Tables calc'!$F$24:$F$539=1)*(ROW('Tables calc'!$F$24:$F$539)-ROW('Tables calc'!$F$23)),I172))))))</f>
        <v/>
      </c>
      <c r="E172" s="601" t="str">
        <f t="shared" si="23"/>
        <v/>
      </c>
      <c r="F172" s="602" t="str" cm="1">
        <f t="array" ref="F172">IF(I172='Tables calc'!$D$1+1,'Tables calc'!$H$23,IF(I172='Tables calc'!$D$1+2,'Tables calc'!$H$25,IF(E171="Box 2","",IF(F171="","",INDEX('Tables calc'!$D$24:$D$539,_xlfn.AGGREGATE(15,3,('Tables calc'!$F$24:$F$539=1)/('Tables calc'!$F$24:$F$539=1)*(ROW('Tables calc'!$F$24:$F$539)-ROW('Tables calc'!$F$23)),I172))))))</f>
        <v/>
      </c>
      <c r="G172" s="599" t="str">
        <f t="shared" si="24"/>
        <v/>
      </c>
      <c r="H172" s="600" t="str" cm="1">
        <f t="array" ref="H172">IF(I172='Tables calc'!$D$1+1,"*",IF(I172='Tables calc'!$D$1+2,'Tables calc'!$H$26,IF(E171="Box 2","",IF(F171="","",INDEX('Tables calc'!$E$24:$E$539,_xlfn.AGGREGATE(15,3,('Tables calc'!$F$24:$F$539=1)/('Tables calc'!$F$24:$F$539=1)*(ROW('Tables calc'!$F$24:$F$539)-ROW('Tables calc'!$F$23)),I172))))))</f>
        <v/>
      </c>
      <c r="I172" s="69">
        <v>171</v>
      </c>
      <c r="J172" s="69" t="str">
        <f t="shared" si="25"/>
        <v/>
      </c>
      <c r="K172" s="69" t="str">
        <f t="shared" si="26"/>
        <v/>
      </c>
      <c r="L172" s="69" t="str">
        <f t="shared" si="27"/>
        <v/>
      </c>
      <c r="M172" s="69" t="str">
        <f t="shared" si="28"/>
        <v/>
      </c>
      <c r="N172" s="69" t="str">
        <f t="shared" si="29"/>
        <v/>
      </c>
      <c r="O172" s="69" t="str">
        <f t="shared" si="30"/>
        <v/>
      </c>
      <c r="P172" s="69" t="str">
        <f t="shared" si="31"/>
        <v/>
      </c>
      <c r="Q172" s="69" t="str">
        <f t="shared" si="32"/>
        <v/>
      </c>
    </row>
    <row r="173" spans="1:17" x14ac:dyDescent="0.3">
      <c r="A173" s="598" t="str" cm="1">
        <f t="array" ref="A173">IF(I173='Tables calc'!$D$1+1,"FTE Reduction Exceptions:",IF(I173='Tables calc'!$D$1+2,"Totals:",IF(A172="Totals:","",IF(A172="","",INDEX('Tables calc'!$A$24:$A$539,_xlfn.AGGREGATE(15,3,('Tables calc'!$F$24:$F$539=1)/('Tables calc'!$F$24:$F$539=1)*(ROW('Tables calc'!$F$24:$F$539)-ROW('Tables calc'!$F$23)),I173))))))</f>
        <v/>
      </c>
      <c r="B173" s="598" t="str" cm="1">
        <f t="array" ref="B173">IF(I173='Tables calc'!$D$1+1,"#",IF(I173='Tables calc'!$D$1+2,"#",IF(B172="#","",IF(B172="","",INDEX('Tables calc'!$B$24:$B$539,_xlfn.AGGREGATE(15,3,('Tables calc'!$F$24:$F$539=1)/('Tables calc'!$F$24:$F$539=1)*(ROW('Tables calc'!$F$24:$F$539)-ROW('Tables calc'!$F$23)),I173))))))</f>
        <v/>
      </c>
      <c r="C173" s="599" t="str">
        <f t="shared" si="22"/>
        <v/>
      </c>
      <c r="D173" s="600" t="str" cm="1">
        <f t="array" ref="D173">IF(I173='Tables calc'!$D$1+1,"*",IF(I173='Tables calc'!$D$1+2,'Tables calc'!$H$24,IF(D172='Tables calc'!$H$24,"",IF(D172="","",INDEX('Tables calc'!$C$24:$C$539,_xlfn.AGGREGATE(15,3,('Tables calc'!$F$24:$F$539=1)/('Tables calc'!$F$24:$F$539=1)*(ROW('Tables calc'!$F$24:$F$539)-ROW('Tables calc'!$F$23)),I173))))))</f>
        <v/>
      </c>
      <c r="E173" s="601" t="str">
        <f t="shared" si="23"/>
        <v/>
      </c>
      <c r="F173" s="602" t="str" cm="1">
        <f t="array" ref="F173">IF(I173='Tables calc'!$D$1+1,'Tables calc'!$H$23,IF(I173='Tables calc'!$D$1+2,'Tables calc'!$H$25,IF(E172="Box 2","",IF(F172="","",INDEX('Tables calc'!$D$24:$D$539,_xlfn.AGGREGATE(15,3,('Tables calc'!$F$24:$F$539=1)/('Tables calc'!$F$24:$F$539=1)*(ROW('Tables calc'!$F$24:$F$539)-ROW('Tables calc'!$F$23)),I173))))))</f>
        <v/>
      </c>
      <c r="G173" s="599" t="str">
        <f t="shared" si="24"/>
        <v/>
      </c>
      <c r="H173" s="600" t="str" cm="1">
        <f t="array" ref="H173">IF(I173='Tables calc'!$D$1+1,"*",IF(I173='Tables calc'!$D$1+2,'Tables calc'!$H$26,IF(E172="Box 2","",IF(F172="","",INDEX('Tables calc'!$E$24:$E$539,_xlfn.AGGREGATE(15,3,('Tables calc'!$F$24:$F$539=1)/('Tables calc'!$F$24:$F$539=1)*(ROW('Tables calc'!$F$24:$F$539)-ROW('Tables calc'!$F$23)),I173))))))</f>
        <v/>
      </c>
      <c r="I173" s="69">
        <v>172</v>
      </c>
      <c r="J173" s="69" t="str">
        <f t="shared" si="25"/>
        <v/>
      </c>
      <c r="K173" s="69" t="str">
        <f t="shared" si="26"/>
        <v/>
      </c>
      <c r="L173" s="69" t="str">
        <f t="shared" si="27"/>
        <v/>
      </c>
      <c r="M173" s="69" t="str">
        <f t="shared" si="28"/>
        <v/>
      </c>
      <c r="N173" s="69" t="str">
        <f t="shared" si="29"/>
        <v/>
      </c>
      <c r="O173" s="69" t="str">
        <f t="shared" si="30"/>
        <v/>
      </c>
      <c r="P173" s="69" t="str">
        <f t="shared" si="31"/>
        <v/>
      </c>
      <c r="Q173" s="69" t="str">
        <f t="shared" si="32"/>
        <v/>
      </c>
    </row>
    <row r="174" spans="1:17" x14ac:dyDescent="0.3">
      <c r="A174" s="598" t="str" cm="1">
        <f t="array" ref="A174">IF(I174='Tables calc'!$D$1+1,"FTE Reduction Exceptions:",IF(I174='Tables calc'!$D$1+2,"Totals:",IF(A173="Totals:","",IF(A173="","",INDEX('Tables calc'!$A$24:$A$539,_xlfn.AGGREGATE(15,3,('Tables calc'!$F$24:$F$539=1)/('Tables calc'!$F$24:$F$539=1)*(ROW('Tables calc'!$F$24:$F$539)-ROW('Tables calc'!$F$23)),I174))))))</f>
        <v/>
      </c>
      <c r="B174" s="598" t="str" cm="1">
        <f t="array" ref="B174">IF(I174='Tables calc'!$D$1+1,"#",IF(I174='Tables calc'!$D$1+2,"#",IF(B173="#","",IF(B173="","",INDEX('Tables calc'!$B$24:$B$539,_xlfn.AGGREGATE(15,3,('Tables calc'!$F$24:$F$539=1)/('Tables calc'!$F$24:$F$539=1)*(ROW('Tables calc'!$F$24:$F$539)-ROW('Tables calc'!$F$23)),I174))))))</f>
        <v/>
      </c>
      <c r="C174" s="599" t="str">
        <f t="shared" si="22"/>
        <v/>
      </c>
      <c r="D174" s="600" t="str" cm="1">
        <f t="array" ref="D174">IF(I174='Tables calc'!$D$1+1,"*",IF(I174='Tables calc'!$D$1+2,'Tables calc'!$H$24,IF(D173='Tables calc'!$H$24,"",IF(D173="","",INDEX('Tables calc'!$C$24:$C$539,_xlfn.AGGREGATE(15,3,('Tables calc'!$F$24:$F$539=1)/('Tables calc'!$F$24:$F$539=1)*(ROW('Tables calc'!$F$24:$F$539)-ROW('Tables calc'!$F$23)),I174))))))</f>
        <v/>
      </c>
      <c r="E174" s="601" t="str">
        <f t="shared" si="23"/>
        <v/>
      </c>
      <c r="F174" s="602" t="str" cm="1">
        <f t="array" ref="F174">IF(I174='Tables calc'!$D$1+1,'Tables calc'!$H$23,IF(I174='Tables calc'!$D$1+2,'Tables calc'!$H$25,IF(E173="Box 2","",IF(F173="","",INDEX('Tables calc'!$D$24:$D$539,_xlfn.AGGREGATE(15,3,('Tables calc'!$F$24:$F$539=1)/('Tables calc'!$F$24:$F$539=1)*(ROW('Tables calc'!$F$24:$F$539)-ROW('Tables calc'!$F$23)),I174))))))</f>
        <v/>
      </c>
      <c r="G174" s="599" t="str">
        <f t="shared" si="24"/>
        <v/>
      </c>
      <c r="H174" s="600" t="str" cm="1">
        <f t="array" ref="H174">IF(I174='Tables calc'!$D$1+1,"*",IF(I174='Tables calc'!$D$1+2,'Tables calc'!$H$26,IF(E173="Box 2","",IF(F173="","",INDEX('Tables calc'!$E$24:$E$539,_xlfn.AGGREGATE(15,3,('Tables calc'!$F$24:$F$539=1)/('Tables calc'!$F$24:$F$539=1)*(ROW('Tables calc'!$F$24:$F$539)-ROW('Tables calc'!$F$23)),I174))))))</f>
        <v/>
      </c>
      <c r="I174" s="69">
        <v>173</v>
      </c>
      <c r="J174" s="69" t="str">
        <f t="shared" si="25"/>
        <v/>
      </c>
      <c r="K174" s="69" t="str">
        <f t="shared" si="26"/>
        <v/>
      </c>
      <c r="L174" s="69" t="str">
        <f t="shared" si="27"/>
        <v/>
      </c>
      <c r="M174" s="69" t="str">
        <f t="shared" si="28"/>
        <v/>
      </c>
      <c r="N174" s="69" t="str">
        <f t="shared" si="29"/>
        <v/>
      </c>
      <c r="O174" s="69" t="str">
        <f t="shared" si="30"/>
        <v/>
      </c>
      <c r="P174" s="69" t="str">
        <f t="shared" si="31"/>
        <v/>
      </c>
      <c r="Q174" s="69" t="str">
        <f t="shared" si="32"/>
        <v/>
      </c>
    </row>
    <row r="175" spans="1:17" x14ac:dyDescent="0.3">
      <c r="A175" s="598" t="str" cm="1">
        <f t="array" ref="A175">IF(I175='Tables calc'!$D$1+1,"FTE Reduction Exceptions:",IF(I175='Tables calc'!$D$1+2,"Totals:",IF(A174="Totals:","",IF(A174="","",INDEX('Tables calc'!$A$24:$A$539,_xlfn.AGGREGATE(15,3,('Tables calc'!$F$24:$F$539=1)/('Tables calc'!$F$24:$F$539=1)*(ROW('Tables calc'!$F$24:$F$539)-ROW('Tables calc'!$F$23)),I175))))))</f>
        <v/>
      </c>
      <c r="B175" s="598" t="str" cm="1">
        <f t="array" ref="B175">IF(I175='Tables calc'!$D$1+1,"#",IF(I175='Tables calc'!$D$1+2,"#",IF(B174="#","",IF(B174="","",INDEX('Tables calc'!$B$24:$B$539,_xlfn.AGGREGATE(15,3,('Tables calc'!$F$24:$F$539=1)/('Tables calc'!$F$24:$F$539=1)*(ROW('Tables calc'!$F$24:$F$539)-ROW('Tables calc'!$F$23)),I175))))))</f>
        <v/>
      </c>
      <c r="C175" s="599" t="str">
        <f t="shared" si="22"/>
        <v/>
      </c>
      <c r="D175" s="600" t="str" cm="1">
        <f t="array" ref="D175">IF(I175='Tables calc'!$D$1+1,"*",IF(I175='Tables calc'!$D$1+2,'Tables calc'!$H$24,IF(D174='Tables calc'!$H$24,"",IF(D174="","",INDEX('Tables calc'!$C$24:$C$539,_xlfn.AGGREGATE(15,3,('Tables calc'!$F$24:$F$539=1)/('Tables calc'!$F$24:$F$539=1)*(ROW('Tables calc'!$F$24:$F$539)-ROW('Tables calc'!$F$23)),I175))))))</f>
        <v/>
      </c>
      <c r="E175" s="601" t="str">
        <f t="shared" si="23"/>
        <v/>
      </c>
      <c r="F175" s="602" t="str" cm="1">
        <f t="array" ref="F175">IF(I175='Tables calc'!$D$1+1,'Tables calc'!$H$23,IF(I175='Tables calc'!$D$1+2,'Tables calc'!$H$25,IF(E174="Box 2","",IF(F174="","",INDEX('Tables calc'!$D$24:$D$539,_xlfn.AGGREGATE(15,3,('Tables calc'!$F$24:$F$539=1)/('Tables calc'!$F$24:$F$539=1)*(ROW('Tables calc'!$F$24:$F$539)-ROW('Tables calc'!$F$23)),I175))))))</f>
        <v/>
      </c>
      <c r="G175" s="599" t="str">
        <f t="shared" si="24"/>
        <v/>
      </c>
      <c r="H175" s="600" t="str" cm="1">
        <f t="array" ref="H175">IF(I175='Tables calc'!$D$1+1,"*",IF(I175='Tables calc'!$D$1+2,'Tables calc'!$H$26,IF(E174="Box 2","",IF(F174="","",INDEX('Tables calc'!$E$24:$E$539,_xlfn.AGGREGATE(15,3,('Tables calc'!$F$24:$F$539=1)/('Tables calc'!$F$24:$F$539=1)*(ROW('Tables calc'!$F$24:$F$539)-ROW('Tables calc'!$F$23)),I175))))))</f>
        <v/>
      </c>
      <c r="I175" s="69">
        <v>174</v>
      </c>
      <c r="J175" s="69" t="str">
        <f t="shared" si="25"/>
        <v/>
      </c>
      <c r="K175" s="69" t="str">
        <f t="shared" si="26"/>
        <v/>
      </c>
      <c r="L175" s="69" t="str">
        <f t="shared" si="27"/>
        <v/>
      </c>
      <c r="M175" s="69" t="str">
        <f t="shared" si="28"/>
        <v/>
      </c>
      <c r="N175" s="69" t="str">
        <f t="shared" si="29"/>
        <v/>
      </c>
      <c r="O175" s="69" t="str">
        <f t="shared" si="30"/>
        <v/>
      </c>
      <c r="P175" s="69" t="str">
        <f t="shared" si="31"/>
        <v/>
      </c>
      <c r="Q175" s="69" t="str">
        <f t="shared" si="32"/>
        <v/>
      </c>
    </row>
    <row r="176" spans="1:17" x14ac:dyDescent="0.3">
      <c r="A176" s="598" t="str" cm="1">
        <f t="array" ref="A176">IF(I176='Tables calc'!$D$1+1,"FTE Reduction Exceptions:",IF(I176='Tables calc'!$D$1+2,"Totals:",IF(A175="Totals:","",IF(A175="","",INDEX('Tables calc'!$A$24:$A$539,_xlfn.AGGREGATE(15,3,('Tables calc'!$F$24:$F$539=1)/('Tables calc'!$F$24:$F$539=1)*(ROW('Tables calc'!$F$24:$F$539)-ROW('Tables calc'!$F$23)),I176))))))</f>
        <v/>
      </c>
      <c r="B176" s="598" t="str" cm="1">
        <f t="array" ref="B176">IF(I176='Tables calc'!$D$1+1,"#",IF(I176='Tables calc'!$D$1+2,"#",IF(B175="#","",IF(B175="","",INDEX('Tables calc'!$B$24:$B$539,_xlfn.AGGREGATE(15,3,('Tables calc'!$F$24:$F$539=1)/('Tables calc'!$F$24:$F$539=1)*(ROW('Tables calc'!$F$24:$F$539)-ROW('Tables calc'!$F$23)),I176))))))</f>
        <v/>
      </c>
      <c r="C176" s="599" t="str">
        <f t="shared" si="22"/>
        <v/>
      </c>
      <c r="D176" s="600" t="str" cm="1">
        <f t="array" ref="D176">IF(I176='Tables calc'!$D$1+1,"*",IF(I176='Tables calc'!$D$1+2,'Tables calc'!$H$24,IF(D175='Tables calc'!$H$24,"",IF(D175="","",INDEX('Tables calc'!$C$24:$C$539,_xlfn.AGGREGATE(15,3,('Tables calc'!$F$24:$F$539=1)/('Tables calc'!$F$24:$F$539=1)*(ROW('Tables calc'!$F$24:$F$539)-ROW('Tables calc'!$F$23)),I176))))))</f>
        <v/>
      </c>
      <c r="E176" s="601" t="str">
        <f t="shared" si="23"/>
        <v/>
      </c>
      <c r="F176" s="602" t="str" cm="1">
        <f t="array" ref="F176">IF(I176='Tables calc'!$D$1+1,'Tables calc'!$H$23,IF(I176='Tables calc'!$D$1+2,'Tables calc'!$H$25,IF(E175="Box 2","",IF(F175="","",INDEX('Tables calc'!$D$24:$D$539,_xlfn.AGGREGATE(15,3,('Tables calc'!$F$24:$F$539=1)/('Tables calc'!$F$24:$F$539=1)*(ROW('Tables calc'!$F$24:$F$539)-ROW('Tables calc'!$F$23)),I176))))))</f>
        <v/>
      </c>
      <c r="G176" s="599" t="str">
        <f t="shared" si="24"/>
        <v/>
      </c>
      <c r="H176" s="600" t="str" cm="1">
        <f t="array" ref="H176">IF(I176='Tables calc'!$D$1+1,"*",IF(I176='Tables calc'!$D$1+2,'Tables calc'!$H$26,IF(E175="Box 2","",IF(F175="","",INDEX('Tables calc'!$E$24:$E$539,_xlfn.AGGREGATE(15,3,('Tables calc'!$F$24:$F$539=1)/('Tables calc'!$F$24:$F$539=1)*(ROW('Tables calc'!$F$24:$F$539)-ROW('Tables calc'!$F$23)),I176))))))</f>
        <v/>
      </c>
      <c r="I176" s="69">
        <v>175</v>
      </c>
      <c r="J176" s="69" t="str">
        <f t="shared" si="25"/>
        <v/>
      </c>
      <c r="K176" s="69" t="str">
        <f t="shared" si="26"/>
        <v/>
      </c>
      <c r="L176" s="69" t="str">
        <f t="shared" si="27"/>
        <v/>
      </c>
      <c r="M176" s="69" t="str">
        <f t="shared" si="28"/>
        <v/>
      </c>
      <c r="N176" s="69" t="str">
        <f t="shared" si="29"/>
        <v/>
      </c>
      <c r="O176" s="69" t="str">
        <f t="shared" si="30"/>
        <v/>
      </c>
      <c r="P176" s="69" t="str">
        <f t="shared" si="31"/>
        <v/>
      </c>
      <c r="Q176" s="69" t="str">
        <f t="shared" si="32"/>
        <v/>
      </c>
    </row>
    <row r="177" spans="1:17" x14ac:dyDescent="0.3">
      <c r="A177" s="598" t="str" cm="1">
        <f t="array" ref="A177">IF(I177='Tables calc'!$D$1+1,"FTE Reduction Exceptions:",IF(I177='Tables calc'!$D$1+2,"Totals:",IF(A176="Totals:","",IF(A176="","",INDEX('Tables calc'!$A$24:$A$539,_xlfn.AGGREGATE(15,3,('Tables calc'!$F$24:$F$539=1)/('Tables calc'!$F$24:$F$539=1)*(ROW('Tables calc'!$F$24:$F$539)-ROW('Tables calc'!$F$23)),I177))))))</f>
        <v/>
      </c>
      <c r="B177" s="598" t="str" cm="1">
        <f t="array" ref="B177">IF(I177='Tables calc'!$D$1+1,"#",IF(I177='Tables calc'!$D$1+2,"#",IF(B176="#","",IF(B176="","",INDEX('Tables calc'!$B$24:$B$539,_xlfn.AGGREGATE(15,3,('Tables calc'!$F$24:$F$539=1)/('Tables calc'!$F$24:$F$539=1)*(ROW('Tables calc'!$F$24:$F$539)-ROW('Tables calc'!$F$23)),I177))))))</f>
        <v/>
      </c>
      <c r="C177" s="599" t="str">
        <f t="shared" si="22"/>
        <v/>
      </c>
      <c r="D177" s="600" t="str" cm="1">
        <f t="array" ref="D177">IF(I177='Tables calc'!$D$1+1,"*",IF(I177='Tables calc'!$D$1+2,'Tables calc'!$H$24,IF(D176='Tables calc'!$H$24,"",IF(D176="","",INDEX('Tables calc'!$C$24:$C$539,_xlfn.AGGREGATE(15,3,('Tables calc'!$F$24:$F$539=1)/('Tables calc'!$F$24:$F$539=1)*(ROW('Tables calc'!$F$24:$F$539)-ROW('Tables calc'!$F$23)),I177))))))</f>
        <v/>
      </c>
      <c r="E177" s="601" t="str">
        <f t="shared" si="23"/>
        <v/>
      </c>
      <c r="F177" s="602" t="str" cm="1">
        <f t="array" ref="F177">IF(I177='Tables calc'!$D$1+1,'Tables calc'!$H$23,IF(I177='Tables calc'!$D$1+2,'Tables calc'!$H$25,IF(E176="Box 2","",IF(F176="","",INDEX('Tables calc'!$D$24:$D$539,_xlfn.AGGREGATE(15,3,('Tables calc'!$F$24:$F$539=1)/('Tables calc'!$F$24:$F$539=1)*(ROW('Tables calc'!$F$24:$F$539)-ROW('Tables calc'!$F$23)),I177))))))</f>
        <v/>
      </c>
      <c r="G177" s="599" t="str">
        <f t="shared" si="24"/>
        <v/>
      </c>
      <c r="H177" s="600" t="str" cm="1">
        <f t="array" ref="H177">IF(I177='Tables calc'!$D$1+1,"*",IF(I177='Tables calc'!$D$1+2,'Tables calc'!$H$26,IF(E176="Box 2","",IF(F176="","",INDEX('Tables calc'!$E$24:$E$539,_xlfn.AGGREGATE(15,3,('Tables calc'!$F$24:$F$539=1)/('Tables calc'!$F$24:$F$539=1)*(ROW('Tables calc'!$F$24:$F$539)-ROW('Tables calc'!$F$23)),I177))))))</f>
        <v/>
      </c>
      <c r="I177" s="69">
        <v>176</v>
      </c>
      <c r="J177" s="69" t="str">
        <f t="shared" si="25"/>
        <v/>
      </c>
      <c r="K177" s="69" t="str">
        <f t="shared" si="26"/>
        <v/>
      </c>
      <c r="L177" s="69" t="str">
        <f t="shared" si="27"/>
        <v/>
      </c>
      <c r="M177" s="69" t="str">
        <f t="shared" si="28"/>
        <v/>
      </c>
      <c r="N177" s="69" t="str">
        <f t="shared" si="29"/>
        <v/>
      </c>
      <c r="O177" s="69" t="str">
        <f t="shared" si="30"/>
        <v/>
      </c>
      <c r="P177" s="69" t="str">
        <f t="shared" si="31"/>
        <v/>
      </c>
      <c r="Q177" s="69" t="str">
        <f t="shared" si="32"/>
        <v/>
      </c>
    </row>
    <row r="178" spans="1:17" x14ac:dyDescent="0.3">
      <c r="A178" s="598" t="str" cm="1">
        <f t="array" ref="A178">IF(I178='Tables calc'!$D$1+1,"FTE Reduction Exceptions:",IF(I178='Tables calc'!$D$1+2,"Totals:",IF(A177="Totals:","",IF(A177="","",INDEX('Tables calc'!$A$24:$A$539,_xlfn.AGGREGATE(15,3,('Tables calc'!$F$24:$F$539=1)/('Tables calc'!$F$24:$F$539=1)*(ROW('Tables calc'!$F$24:$F$539)-ROW('Tables calc'!$F$23)),I178))))))</f>
        <v/>
      </c>
      <c r="B178" s="598" t="str" cm="1">
        <f t="array" ref="B178">IF(I178='Tables calc'!$D$1+1,"#",IF(I178='Tables calc'!$D$1+2,"#",IF(B177="#","",IF(B177="","",INDEX('Tables calc'!$B$24:$B$539,_xlfn.AGGREGATE(15,3,('Tables calc'!$F$24:$F$539=1)/('Tables calc'!$F$24:$F$539=1)*(ROW('Tables calc'!$F$24:$F$539)-ROW('Tables calc'!$F$23)),I178))))))</f>
        <v/>
      </c>
      <c r="C178" s="599" t="str">
        <f t="shared" si="22"/>
        <v/>
      </c>
      <c r="D178" s="600" t="str" cm="1">
        <f t="array" ref="D178">IF(I178='Tables calc'!$D$1+1,"*",IF(I178='Tables calc'!$D$1+2,'Tables calc'!$H$24,IF(D177='Tables calc'!$H$24,"",IF(D177="","",INDEX('Tables calc'!$C$24:$C$539,_xlfn.AGGREGATE(15,3,('Tables calc'!$F$24:$F$539=1)/('Tables calc'!$F$24:$F$539=1)*(ROW('Tables calc'!$F$24:$F$539)-ROW('Tables calc'!$F$23)),I178))))))</f>
        <v/>
      </c>
      <c r="E178" s="601" t="str">
        <f t="shared" si="23"/>
        <v/>
      </c>
      <c r="F178" s="602" t="str" cm="1">
        <f t="array" ref="F178">IF(I178='Tables calc'!$D$1+1,'Tables calc'!$H$23,IF(I178='Tables calc'!$D$1+2,'Tables calc'!$H$25,IF(E177="Box 2","",IF(F177="","",INDEX('Tables calc'!$D$24:$D$539,_xlfn.AGGREGATE(15,3,('Tables calc'!$F$24:$F$539=1)/('Tables calc'!$F$24:$F$539=1)*(ROW('Tables calc'!$F$24:$F$539)-ROW('Tables calc'!$F$23)),I178))))))</f>
        <v/>
      </c>
      <c r="G178" s="599" t="str">
        <f t="shared" si="24"/>
        <v/>
      </c>
      <c r="H178" s="600" t="str" cm="1">
        <f t="array" ref="H178">IF(I178='Tables calc'!$D$1+1,"*",IF(I178='Tables calc'!$D$1+2,'Tables calc'!$H$26,IF(E177="Box 2","",IF(F177="","",INDEX('Tables calc'!$E$24:$E$539,_xlfn.AGGREGATE(15,3,('Tables calc'!$F$24:$F$539=1)/('Tables calc'!$F$24:$F$539=1)*(ROW('Tables calc'!$F$24:$F$539)-ROW('Tables calc'!$F$23)),I178))))))</f>
        <v/>
      </c>
      <c r="I178" s="69">
        <v>177</v>
      </c>
      <c r="J178" s="69" t="str">
        <f t="shared" si="25"/>
        <v/>
      </c>
      <c r="K178" s="69" t="str">
        <f t="shared" si="26"/>
        <v/>
      </c>
      <c r="L178" s="69" t="str">
        <f t="shared" si="27"/>
        <v/>
      </c>
      <c r="M178" s="69" t="str">
        <f t="shared" si="28"/>
        <v/>
      </c>
      <c r="N178" s="69" t="str">
        <f t="shared" si="29"/>
        <v/>
      </c>
      <c r="O178" s="69" t="str">
        <f t="shared" si="30"/>
        <v/>
      </c>
      <c r="P178" s="69" t="str">
        <f t="shared" si="31"/>
        <v/>
      </c>
      <c r="Q178" s="69" t="str">
        <f t="shared" si="32"/>
        <v/>
      </c>
    </row>
    <row r="179" spans="1:17" x14ac:dyDescent="0.3">
      <c r="A179" s="598" t="str" cm="1">
        <f t="array" ref="A179">IF(I179='Tables calc'!$D$1+1,"FTE Reduction Exceptions:",IF(I179='Tables calc'!$D$1+2,"Totals:",IF(A178="Totals:","",IF(A178="","",INDEX('Tables calc'!$A$24:$A$539,_xlfn.AGGREGATE(15,3,('Tables calc'!$F$24:$F$539=1)/('Tables calc'!$F$24:$F$539=1)*(ROW('Tables calc'!$F$24:$F$539)-ROW('Tables calc'!$F$23)),I179))))))</f>
        <v/>
      </c>
      <c r="B179" s="598" t="str" cm="1">
        <f t="array" ref="B179">IF(I179='Tables calc'!$D$1+1,"#",IF(I179='Tables calc'!$D$1+2,"#",IF(B178="#","",IF(B178="","",INDEX('Tables calc'!$B$24:$B$539,_xlfn.AGGREGATE(15,3,('Tables calc'!$F$24:$F$539=1)/('Tables calc'!$F$24:$F$539=1)*(ROW('Tables calc'!$F$24:$F$539)-ROW('Tables calc'!$F$23)),I179))))))</f>
        <v/>
      </c>
      <c r="C179" s="599" t="str">
        <f t="shared" si="22"/>
        <v/>
      </c>
      <c r="D179" s="600" t="str" cm="1">
        <f t="array" ref="D179">IF(I179='Tables calc'!$D$1+1,"*",IF(I179='Tables calc'!$D$1+2,'Tables calc'!$H$24,IF(D178='Tables calc'!$H$24,"",IF(D178="","",INDEX('Tables calc'!$C$24:$C$539,_xlfn.AGGREGATE(15,3,('Tables calc'!$F$24:$F$539=1)/('Tables calc'!$F$24:$F$539=1)*(ROW('Tables calc'!$F$24:$F$539)-ROW('Tables calc'!$F$23)),I179))))))</f>
        <v/>
      </c>
      <c r="E179" s="601" t="str">
        <f t="shared" si="23"/>
        <v/>
      </c>
      <c r="F179" s="602" t="str" cm="1">
        <f t="array" ref="F179">IF(I179='Tables calc'!$D$1+1,'Tables calc'!$H$23,IF(I179='Tables calc'!$D$1+2,'Tables calc'!$H$25,IF(E178="Box 2","",IF(F178="","",INDEX('Tables calc'!$D$24:$D$539,_xlfn.AGGREGATE(15,3,('Tables calc'!$F$24:$F$539=1)/('Tables calc'!$F$24:$F$539=1)*(ROW('Tables calc'!$F$24:$F$539)-ROW('Tables calc'!$F$23)),I179))))))</f>
        <v/>
      </c>
      <c r="G179" s="599" t="str">
        <f t="shared" si="24"/>
        <v/>
      </c>
      <c r="H179" s="600" t="str" cm="1">
        <f t="array" ref="H179">IF(I179='Tables calc'!$D$1+1,"*",IF(I179='Tables calc'!$D$1+2,'Tables calc'!$H$26,IF(E178="Box 2","",IF(F178="","",INDEX('Tables calc'!$E$24:$E$539,_xlfn.AGGREGATE(15,3,('Tables calc'!$F$24:$F$539=1)/('Tables calc'!$F$24:$F$539=1)*(ROW('Tables calc'!$F$24:$F$539)-ROW('Tables calc'!$F$23)),I179))))))</f>
        <v/>
      </c>
      <c r="I179" s="69">
        <v>178</v>
      </c>
      <c r="J179" s="69" t="str">
        <f t="shared" si="25"/>
        <v/>
      </c>
      <c r="K179" s="69" t="str">
        <f t="shared" si="26"/>
        <v/>
      </c>
      <c r="L179" s="69" t="str">
        <f t="shared" si="27"/>
        <v/>
      </c>
      <c r="M179" s="69" t="str">
        <f t="shared" si="28"/>
        <v/>
      </c>
      <c r="N179" s="69" t="str">
        <f t="shared" si="29"/>
        <v/>
      </c>
      <c r="O179" s="69" t="str">
        <f t="shared" si="30"/>
        <v/>
      </c>
      <c r="P179" s="69" t="str">
        <f t="shared" si="31"/>
        <v/>
      </c>
      <c r="Q179" s="69" t="str">
        <f t="shared" si="32"/>
        <v/>
      </c>
    </row>
    <row r="180" spans="1:17" x14ac:dyDescent="0.3">
      <c r="A180" s="598" t="str" cm="1">
        <f t="array" ref="A180">IF(I180='Tables calc'!$D$1+1,"FTE Reduction Exceptions:",IF(I180='Tables calc'!$D$1+2,"Totals:",IF(A179="Totals:","",IF(A179="","",INDEX('Tables calc'!$A$24:$A$539,_xlfn.AGGREGATE(15,3,('Tables calc'!$F$24:$F$539=1)/('Tables calc'!$F$24:$F$539=1)*(ROW('Tables calc'!$F$24:$F$539)-ROW('Tables calc'!$F$23)),I180))))))</f>
        <v/>
      </c>
      <c r="B180" s="598" t="str" cm="1">
        <f t="array" ref="B180">IF(I180='Tables calc'!$D$1+1,"#",IF(I180='Tables calc'!$D$1+2,"#",IF(B179="#","",IF(B179="","",INDEX('Tables calc'!$B$24:$B$539,_xlfn.AGGREGATE(15,3,('Tables calc'!$F$24:$F$539=1)/('Tables calc'!$F$24:$F$539=1)*(ROW('Tables calc'!$F$24:$F$539)-ROW('Tables calc'!$F$23)),I180))))))</f>
        <v/>
      </c>
      <c r="C180" s="599" t="str">
        <f t="shared" si="22"/>
        <v/>
      </c>
      <c r="D180" s="600" t="str" cm="1">
        <f t="array" ref="D180">IF(I180='Tables calc'!$D$1+1,"*",IF(I180='Tables calc'!$D$1+2,'Tables calc'!$H$24,IF(D179='Tables calc'!$H$24,"",IF(D179="","",INDEX('Tables calc'!$C$24:$C$539,_xlfn.AGGREGATE(15,3,('Tables calc'!$F$24:$F$539=1)/('Tables calc'!$F$24:$F$539=1)*(ROW('Tables calc'!$F$24:$F$539)-ROW('Tables calc'!$F$23)),I180))))))</f>
        <v/>
      </c>
      <c r="E180" s="601" t="str">
        <f t="shared" si="23"/>
        <v/>
      </c>
      <c r="F180" s="602" t="str" cm="1">
        <f t="array" ref="F180">IF(I180='Tables calc'!$D$1+1,'Tables calc'!$H$23,IF(I180='Tables calc'!$D$1+2,'Tables calc'!$H$25,IF(E179="Box 2","",IF(F179="","",INDEX('Tables calc'!$D$24:$D$539,_xlfn.AGGREGATE(15,3,('Tables calc'!$F$24:$F$539=1)/('Tables calc'!$F$24:$F$539=1)*(ROW('Tables calc'!$F$24:$F$539)-ROW('Tables calc'!$F$23)),I180))))))</f>
        <v/>
      </c>
      <c r="G180" s="599" t="str">
        <f t="shared" si="24"/>
        <v/>
      </c>
      <c r="H180" s="600" t="str" cm="1">
        <f t="array" ref="H180">IF(I180='Tables calc'!$D$1+1,"*",IF(I180='Tables calc'!$D$1+2,'Tables calc'!$H$26,IF(E179="Box 2","",IF(F179="","",INDEX('Tables calc'!$E$24:$E$539,_xlfn.AGGREGATE(15,3,('Tables calc'!$F$24:$F$539=1)/('Tables calc'!$F$24:$F$539=1)*(ROW('Tables calc'!$F$24:$F$539)-ROW('Tables calc'!$F$23)),I180))))))</f>
        <v/>
      </c>
      <c r="I180" s="69">
        <v>179</v>
      </c>
      <c r="J180" s="69" t="str">
        <f t="shared" si="25"/>
        <v/>
      </c>
      <c r="K180" s="69" t="str">
        <f t="shared" si="26"/>
        <v/>
      </c>
      <c r="L180" s="69" t="str">
        <f t="shared" si="27"/>
        <v/>
      </c>
      <c r="M180" s="69" t="str">
        <f t="shared" si="28"/>
        <v/>
      </c>
      <c r="N180" s="69" t="str">
        <f t="shared" si="29"/>
        <v/>
      </c>
      <c r="O180" s="69" t="str">
        <f t="shared" si="30"/>
        <v/>
      </c>
      <c r="P180" s="69" t="str">
        <f t="shared" si="31"/>
        <v/>
      </c>
      <c r="Q180" s="69" t="str">
        <f t="shared" si="32"/>
        <v/>
      </c>
    </row>
    <row r="181" spans="1:17" x14ac:dyDescent="0.3">
      <c r="A181" s="598" t="str" cm="1">
        <f t="array" ref="A181">IF(I181='Tables calc'!$D$1+1,"FTE Reduction Exceptions:",IF(I181='Tables calc'!$D$1+2,"Totals:",IF(A180="Totals:","",IF(A180="","",INDEX('Tables calc'!$A$24:$A$539,_xlfn.AGGREGATE(15,3,('Tables calc'!$F$24:$F$539=1)/('Tables calc'!$F$24:$F$539=1)*(ROW('Tables calc'!$F$24:$F$539)-ROW('Tables calc'!$F$23)),I181))))))</f>
        <v/>
      </c>
      <c r="B181" s="598" t="str" cm="1">
        <f t="array" ref="B181">IF(I181='Tables calc'!$D$1+1,"#",IF(I181='Tables calc'!$D$1+2,"#",IF(B180="#","",IF(B180="","",INDEX('Tables calc'!$B$24:$B$539,_xlfn.AGGREGATE(15,3,('Tables calc'!$F$24:$F$539=1)/('Tables calc'!$F$24:$F$539=1)*(ROW('Tables calc'!$F$24:$F$539)-ROW('Tables calc'!$F$23)),I181))))))</f>
        <v/>
      </c>
      <c r="C181" s="599" t="str">
        <f t="shared" si="22"/>
        <v/>
      </c>
      <c r="D181" s="600" t="str" cm="1">
        <f t="array" ref="D181">IF(I181='Tables calc'!$D$1+1,"*",IF(I181='Tables calc'!$D$1+2,'Tables calc'!$H$24,IF(D180='Tables calc'!$H$24,"",IF(D180="","",INDEX('Tables calc'!$C$24:$C$539,_xlfn.AGGREGATE(15,3,('Tables calc'!$F$24:$F$539=1)/('Tables calc'!$F$24:$F$539=1)*(ROW('Tables calc'!$F$24:$F$539)-ROW('Tables calc'!$F$23)),I181))))))</f>
        <v/>
      </c>
      <c r="E181" s="601" t="str">
        <f t="shared" si="23"/>
        <v/>
      </c>
      <c r="F181" s="602" t="str" cm="1">
        <f t="array" ref="F181">IF(I181='Tables calc'!$D$1+1,'Tables calc'!$H$23,IF(I181='Tables calc'!$D$1+2,'Tables calc'!$H$25,IF(E180="Box 2","",IF(F180="","",INDEX('Tables calc'!$D$24:$D$539,_xlfn.AGGREGATE(15,3,('Tables calc'!$F$24:$F$539=1)/('Tables calc'!$F$24:$F$539=1)*(ROW('Tables calc'!$F$24:$F$539)-ROW('Tables calc'!$F$23)),I181))))))</f>
        <v/>
      </c>
      <c r="G181" s="599" t="str">
        <f t="shared" si="24"/>
        <v/>
      </c>
      <c r="H181" s="600" t="str" cm="1">
        <f t="array" ref="H181">IF(I181='Tables calc'!$D$1+1,"*",IF(I181='Tables calc'!$D$1+2,'Tables calc'!$H$26,IF(E180="Box 2","",IF(F180="","",INDEX('Tables calc'!$E$24:$E$539,_xlfn.AGGREGATE(15,3,('Tables calc'!$F$24:$F$539=1)/('Tables calc'!$F$24:$F$539=1)*(ROW('Tables calc'!$F$24:$F$539)-ROW('Tables calc'!$F$23)),I181))))))</f>
        <v/>
      </c>
      <c r="I181" s="69">
        <v>180</v>
      </c>
      <c r="J181" s="69" t="str">
        <f t="shared" si="25"/>
        <v/>
      </c>
      <c r="K181" s="69" t="str">
        <f t="shared" si="26"/>
        <v/>
      </c>
      <c r="L181" s="69" t="str">
        <f t="shared" si="27"/>
        <v/>
      </c>
      <c r="M181" s="69" t="str">
        <f t="shared" si="28"/>
        <v/>
      </c>
      <c r="N181" s="69" t="str">
        <f t="shared" si="29"/>
        <v/>
      </c>
      <c r="O181" s="69" t="str">
        <f t="shared" si="30"/>
        <v/>
      </c>
      <c r="P181" s="69" t="str">
        <f t="shared" si="31"/>
        <v/>
      </c>
      <c r="Q181" s="69" t="str">
        <f t="shared" si="32"/>
        <v/>
      </c>
    </row>
    <row r="182" spans="1:17" x14ac:dyDescent="0.3">
      <c r="A182" s="598" t="str" cm="1">
        <f t="array" ref="A182">IF(I182='Tables calc'!$D$1+1,"FTE Reduction Exceptions:",IF(I182='Tables calc'!$D$1+2,"Totals:",IF(A181="Totals:","",IF(A181="","",INDEX('Tables calc'!$A$24:$A$539,_xlfn.AGGREGATE(15,3,('Tables calc'!$F$24:$F$539=1)/('Tables calc'!$F$24:$F$539=1)*(ROW('Tables calc'!$F$24:$F$539)-ROW('Tables calc'!$F$23)),I182))))))</f>
        <v/>
      </c>
      <c r="B182" s="598" t="str" cm="1">
        <f t="array" ref="B182">IF(I182='Tables calc'!$D$1+1,"#",IF(I182='Tables calc'!$D$1+2,"#",IF(B181="#","",IF(B181="","",INDEX('Tables calc'!$B$24:$B$539,_xlfn.AGGREGATE(15,3,('Tables calc'!$F$24:$F$539=1)/('Tables calc'!$F$24:$F$539=1)*(ROW('Tables calc'!$F$24:$F$539)-ROW('Tables calc'!$F$23)),I182))))))</f>
        <v/>
      </c>
      <c r="C182" s="599" t="str">
        <f t="shared" si="22"/>
        <v/>
      </c>
      <c r="D182" s="600" t="str" cm="1">
        <f t="array" ref="D182">IF(I182='Tables calc'!$D$1+1,"*",IF(I182='Tables calc'!$D$1+2,'Tables calc'!$H$24,IF(D181='Tables calc'!$H$24,"",IF(D181="","",INDEX('Tables calc'!$C$24:$C$539,_xlfn.AGGREGATE(15,3,('Tables calc'!$F$24:$F$539=1)/('Tables calc'!$F$24:$F$539=1)*(ROW('Tables calc'!$F$24:$F$539)-ROW('Tables calc'!$F$23)),I182))))))</f>
        <v/>
      </c>
      <c r="E182" s="601" t="str">
        <f t="shared" si="23"/>
        <v/>
      </c>
      <c r="F182" s="602" t="str" cm="1">
        <f t="array" ref="F182">IF(I182='Tables calc'!$D$1+1,'Tables calc'!$H$23,IF(I182='Tables calc'!$D$1+2,'Tables calc'!$H$25,IF(E181="Box 2","",IF(F181="","",INDEX('Tables calc'!$D$24:$D$539,_xlfn.AGGREGATE(15,3,('Tables calc'!$F$24:$F$539=1)/('Tables calc'!$F$24:$F$539=1)*(ROW('Tables calc'!$F$24:$F$539)-ROW('Tables calc'!$F$23)),I182))))))</f>
        <v/>
      </c>
      <c r="G182" s="599" t="str">
        <f t="shared" si="24"/>
        <v/>
      </c>
      <c r="H182" s="600" t="str" cm="1">
        <f t="array" ref="H182">IF(I182='Tables calc'!$D$1+1,"*",IF(I182='Tables calc'!$D$1+2,'Tables calc'!$H$26,IF(E181="Box 2","",IF(F181="","",INDEX('Tables calc'!$E$24:$E$539,_xlfn.AGGREGATE(15,3,('Tables calc'!$F$24:$F$539=1)/('Tables calc'!$F$24:$F$539=1)*(ROW('Tables calc'!$F$24:$F$539)-ROW('Tables calc'!$F$23)),I182))))))</f>
        <v/>
      </c>
      <c r="I182" s="69">
        <v>181</v>
      </c>
      <c r="J182" s="69" t="str">
        <f t="shared" si="25"/>
        <v/>
      </c>
      <c r="K182" s="69" t="str">
        <f t="shared" si="26"/>
        <v/>
      </c>
      <c r="L182" s="69" t="str">
        <f t="shared" si="27"/>
        <v/>
      </c>
      <c r="M182" s="69" t="str">
        <f t="shared" si="28"/>
        <v/>
      </c>
      <c r="N182" s="69" t="str">
        <f t="shared" si="29"/>
        <v/>
      </c>
      <c r="O182" s="69" t="str">
        <f t="shared" si="30"/>
        <v/>
      </c>
      <c r="P182" s="69" t="str">
        <f t="shared" si="31"/>
        <v/>
      </c>
      <c r="Q182" s="69" t="str">
        <f t="shared" si="32"/>
        <v/>
      </c>
    </row>
    <row r="183" spans="1:17" x14ac:dyDescent="0.3">
      <c r="A183" s="598" t="str" cm="1">
        <f t="array" ref="A183">IF(I183='Tables calc'!$D$1+1,"FTE Reduction Exceptions:",IF(I183='Tables calc'!$D$1+2,"Totals:",IF(A182="Totals:","",IF(A182="","",INDEX('Tables calc'!$A$24:$A$539,_xlfn.AGGREGATE(15,3,('Tables calc'!$F$24:$F$539=1)/('Tables calc'!$F$24:$F$539=1)*(ROW('Tables calc'!$F$24:$F$539)-ROW('Tables calc'!$F$23)),I183))))))</f>
        <v/>
      </c>
      <c r="B183" s="598" t="str" cm="1">
        <f t="array" ref="B183">IF(I183='Tables calc'!$D$1+1,"#",IF(I183='Tables calc'!$D$1+2,"#",IF(B182="#","",IF(B182="","",INDEX('Tables calc'!$B$24:$B$539,_xlfn.AGGREGATE(15,3,('Tables calc'!$F$24:$F$539=1)/('Tables calc'!$F$24:$F$539=1)*(ROW('Tables calc'!$F$24:$F$539)-ROW('Tables calc'!$F$23)),I183))))))</f>
        <v/>
      </c>
      <c r="C183" s="599" t="str">
        <f t="shared" si="22"/>
        <v/>
      </c>
      <c r="D183" s="600" t="str" cm="1">
        <f t="array" ref="D183">IF(I183='Tables calc'!$D$1+1,"*",IF(I183='Tables calc'!$D$1+2,'Tables calc'!$H$24,IF(D182='Tables calc'!$H$24,"",IF(D182="","",INDEX('Tables calc'!$C$24:$C$539,_xlfn.AGGREGATE(15,3,('Tables calc'!$F$24:$F$539=1)/('Tables calc'!$F$24:$F$539=1)*(ROW('Tables calc'!$F$24:$F$539)-ROW('Tables calc'!$F$23)),I183))))))</f>
        <v/>
      </c>
      <c r="E183" s="601" t="str">
        <f t="shared" si="23"/>
        <v/>
      </c>
      <c r="F183" s="602" t="str" cm="1">
        <f t="array" ref="F183">IF(I183='Tables calc'!$D$1+1,'Tables calc'!$H$23,IF(I183='Tables calc'!$D$1+2,'Tables calc'!$H$25,IF(E182="Box 2","",IF(F182="","",INDEX('Tables calc'!$D$24:$D$539,_xlfn.AGGREGATE(15,3,('Tables calc'!$F$24:$F$539=1)/('Tables calc'!$F$24:$F$539=1)*(ROW('Tables calc'!$F$24:$F$539)-ROW('Tables calc'!$F$23)),I183))))))</f>
        <v/>
      </c>
      <c r="G183" s="599" t="str">
        <f t="shared" si="24"/>
        <v/>
      </c>
      <c r="H183" s="600" t="str" cm="1">
        <f t="array" ref="H183">IF(I183='Tables calc'!$D$1+1,"*",IF(I183='Tables calc'!$D$1+2,'Tables calc'!$H$26,IF(E182="Box 2","",IF(F182="","",INDEX('Tables calc'!$E$24:$E$539,_xlfn.AGGREGATE(15,3,('Tables calc'!$F$24:$F$539=1)/('Tables calc'!$F$24:$F$539=1)*(ROW('Tables calc'!$F$24:$F$539)-ROW('Tables calc'!$F$23)),I183))))))</f>
        <v/>
      </c>
      <c r="I183" s="69">
        <v>182</v>
      </c>
      <c r="J183" s="69" t="str">
        <f t="shared" si="25"/>
        <v/>
      </c>
      <c r="K183" s="69" t="str">
        <f t="shared" si="26"/>
        <v/>
      </c>
      <c r="L183" s="69" t="str">
        <f t="shared" si="27"/>
        <v/>
      </c>
      <c r="M183" s="69" t="str">
        <f t="shared" si="28"/>
        <v/>
      </c>
      <c r="N183" s="69" t="str">
        <f t="shared" si="29"/>
        <v/>
      </c>
      <c r="O183" s="69" t="str">
        <f t="shared" si="30"/>
        <v/>
      </c>
      <c r="P183" s="69" t="str">
        <f t="shared" si="31"/>
        <v/>
      </c>
      <c r="Q183" s="69" t="str">
        <f t="shared" si="32"/>
        <v/>
      </c>
    </row>
    <row r="184" spans="1:17" x14ac:dyDescent="0.3">
      <c r="A184" s="598" t="str" cm="1">
        <f t="array" ref="A184">IF(I184='Tables calc'!$D$1+1,"FTE Reduction Exceptions:",IF(I184='Tables calc'!$D$1+2,"Totals:",IF(A183="Totals:","",IF(A183="","",INDEX('Tables calc'!$A$24:$A$539,_xlfn.AGGREGATE(15,3,('Tables calc'!$F$24:$F$539=1)/('Tables calc'!$F$24:$F$539=1)*(ROW('Tables calc'!$F$24:$F$539)-ROW('Tables calc'!$F$23)),I184))))))</f>
        <v/>
      </c>
      <c r="B184" s="598" t="str" cm="1">
        <f t="array" ref="B184">IF(I184='Tables calc'!$D$1+1,"#",IF(I184='Tables calc'!$D$1+2,"#",IF(B183="#","",IF(B183="","",INDEX('Tables calc'!$B$24:$B$539,_xlfn.AGGREGATE(15,3,('Tables calc'!$F$24:$F$539=1)/('Tables calc'!$F$24:$F$539=1)*(ROW('Tables calc'!$F$24:$F$539)-ROW('Tables calc'!$F$23)),I184))))))</f>
        <v/>
      </c>
      <c r="C184" s="599" t="str">
        <f t="shared" si="22"/>
        <v/>
      </c>
      <c r="D184" s="600" t="str" cm="1">
        <f t="array" ref="D184">IF(I184='Tables calc'!$D$1+1,"*",IF(I184='Tables calc'!$D$1+2,'Tables calc'!$H$24,IF(D183='Tables calc'!$H$24,"",IF(D183="","",INDEX('Tables calc'!$C$24:$C$539,_xlfn.AGGREGATE(15,3,('Tables calc'!$F$24:$F$539=1)/('Tables calc'!$F$24:$F$539=1)*(ROW('Tables calc'!$F$24:$F$539)-ROW('Tables calc'!$F$23)),I184))))))</f>
        <v/>
      </c>
      <c r="E184" s="601" t="str">
        <f t="shared" si="23"/>
        <v/>
      </c>
      <c r="F184" s="602" t="str" cm="1">
        <f t="array" ref="F184">IF(I184='Tables calc'!$D$1+1,'Tables calc'!$H$23,IF(I184='Tables calc'!$D$1+2,'Tables calc'!$H$25,IF(E183="Box 2","",IF(F183="","",INDEX('Tables calc'!$D$24:$D$539,_xlfn.AGGREGATE(15,3,('Tables calc'!$F$24:$F$539=1)/('Tables calc'!$F$24:$F$539=1)*(ROW('Tables calc'!$F$24:$F$539)-ROW('Tables calc'!$F$23)),I184))))))</f>
        <v/>
      </c>
      <c r="G184" s="599" t="str">
        <f t="shared" si="24"/>
        <v/>
      </c>
      <c r="H184" s="600" t="str" cm="1">
        <f t="array" ref="H184">IF(I184='Tables calc'!$D$1+1,"*",IF(I184='Tables calc'!$D$1+2,'Tables calc'!$H$26,IF(E183="Box 2","",IF(F183="","",INDEX('Tables calc'!$E$24:$E$539,_xlfn.AGGREGATE(15,3,('Tables calc'!$F$24:$F$539=1)/('Tables calc'!$F$24:$F$539=1)*(ROW('Tables calc'!$F$24:$F$539)-ROW('Tables calc'!$F$23)),I184))))))</f>
        <v/>
      </c>
      <c r="I184" s="69">
        <v>183</v>
      </c>
      <c r="J184" s="69" t="str">
        <f t="shared" si="25"/>
        <v/>
      </c>
      <c r="K184" s="69" t="str">
        <f t="shared" si="26"/>
        <v/>
      </c>
      <c r="L184" s="69" t="str">
        <f t="shared" si="27"/>
        <v/>
      </c>
      <c r="M184" s="69" t="str">
        <f t="shared" si="28"/>
        <v/>
      </c>
      <c r="N184" s="69" t="str">
        <f t="shared" si="29"/>
        <v/>
      </c>
      <c r="O184" s="69" t="str">
        <f t="shared" si="30"/>
        <v/>
      </c>
      <c r="P184" s="69" t="str">
        <f t="shared" si="31"/>
        <v/>
      </c>
      <c r="Q184" s="69" t="str">
        <f t="shared" si="32"/>
        <v/>
      </c>
    </row>
    <row r="185" spans="1:17" x14ac:dyDescent="0.3">
      <c r="A185" s="598" t="str" cm="1">
        <f t="array" ref="A185">IF(I185='Tables calc'!$D$1+1,"FTE Reduction Exceptions:",IF(I185='Tables calc'!$D$1+2,"Totals:",IF(A184="Totals:","",IF(A184="","",INDEX('Tables calc'!$A$24:$A$539,_xlfn.AGGREGATE(15,3,('Tables calc'!$F$24:$F$539=1)/('Tables calc'!$F$24:$F$539=1)*(ROW('Tables calc'!$F$24:$F$539)-ROW('Tables calc'!$F$23)),I185))))))</f>
        <v/>
      </c>
      <c r="B185" s="598" t="str" cm="1">
        <f t="array" ref="B185">IF(I185='Tables calc'!$D$1+1,"#",IF(I185='Tables calc'!$D$1+2,"#",IF(B184="#","",IF(B184="","",INDEX('Tables calc'!$B$24:$B$539,_xlfn.AGGREGATE(15,3,('Tables calc'!$F$24:$F$539=1)/('Tables calc'!$F$24:$F$539=1)*(ROW('Tables calc'!$F$24:$F$539)-ROW('Tables calc'!$F$23)),I185))))))</f>
        <v/>
      </c>
      <c r="C185" s="599" t="str">
        <f t="shared" si="22"/>
        <v/>
      </c>
      <c r="D185" s="600" t="str" cm="1">
        <f t="array" ref="D185">IF(I185='Tables calc'!$D$1+1,"*",IF(I185='Tables calc'!$D$1+2,'Tables calc'!$H$24,IF(D184='Tables calc'!$H$24,"",IF(D184="","",INDEX('Tables calc'!$C$24:$C$539,_xlfn.AGGREGATE(15,3,('Tables calc'!$F$24:$F$539=1)/('Tables calc'!$F$24:$F$539=1)*(ROW('Tables calc'!$F$24:$F$539)-ROW('Tables calc'!$F$23)),I185))))))</f>
        <v/>
      </c>
      <c r="E185" s="601" t="str">
        <f t="shared" si="23"/>
        <v/>
      </c>
      <c r="F185" s="602" t="str" cm="1">
        <f t="array" ref="F185">IF(I185='Tables calc'!$D$1+1,'Tables calc'!$H$23,IF(I185='Tables calc'!$D$1+2,'Tables calc'!$H$25,IF(E184="Box 2","",IF(F184="","",INDEX('Tables calc'!$D$24:$D$539,_xlfn.AGGREGATE(15,3,('Tables calc'!$F$24:$F$539=1)/('Tables calc'!$F$24:$F$539=1)*(ROW('Tables calc'!$F$24:$F$539)-ROW('Tables calc'!$F$23)),I185))))))</f>
        <v/>
      </c>
      <c r="G185" s="599" t="str">
        <f t="shared" si="24"/>
        <v/>
      </c>
      <c r="H185" s="600" t="str" cm="1">
        <f t="array" ref="H185">IF(I185='Tables calc'!$D$1+1,"*",IF(I185='Tables calc'!$D$1+2,'Tables calc'!$H$26,IF(E184="Box 2","",IF(F184="","",INDEX('Tables calc'!$E$24:$E$539,_xlfn.AGGREGATE(15,3,('Tables calc'!$F$24:$F$539=1)/('Tables calc'!$F$24:$F$539=1)*(ROW('Tables calc'!$F$24:$F$539)-ROW('Tables calc'!$F$23)),I185))))))</f>
        <v/>
      </c>
      <c r="I185" s="69">
        <v>184</v>
      </c>
      <c r="J185" s="69" t="str">
        <f t="shared" si="25"/>
        <v/>
      </c>
      <c r="K185" s="69" t="str">
        <f t="shared" si="26"/>
        <v/>
      </c>
      <c r="L185" s="69" t="str">
        <f t="shared" si="27"/>
        <v/>
      </c>
      <c r="M185" s="69" t="str">
        <f t="shared" si="28"/>
        <v/>
      </c>
      <c r="N185" s="69" t="str">
        <f t="shared" si="29"/>
        <v/>
      </c>
      <c r="O185" s="69" t="str">
        <f t="shared" si="30"/>
        <v/>
      </c>
      <c r="P185" s="69" t="str">
        <f t="shared" si="31"/>
        <v/>
      </c>
      <c r="Q185" s="69" t="str">
        <f t="shared" si="32"/>
        <v/>
      </c>
    </row>
    <row r="186" spans="1:17" x14ac:dyDescent="0.3">
      <c r="A186" s="598" t="str" cm="1">
        <f t="array" ref="A186">IF(I186='Tables calc'!$D$1+1,"FTE Reduction Exceptions:",IF(I186='Tables calc'!$D$1+2,"Totals:",IF(A185="Totals:","",IF(A185="","",INDEX('Tables calc'!$A$24:$A$539,_xlfn.AGGREGATE(15,3,('Tables calc'!$F$24:$F$539=1)/('Tables calc'!$F$24:$F$539=1)*(ROW('Tables calc'!$F$24:$F$539)-ROW('Tables calc'!$F$23)),I186))))))</f>
        <v/>
      </c>
      <c r="B186" s="598" t="str" cm="1">
        <f t="array" ref="B186">IF(I186='Tables calc'!$D$1+1,"#",IF(I186='Tables calc'!$D$1+2,"#",IF(B185="#","",IF(B185="","",INDEX('Tables calc'!$B$24:$B$539,_xlfn.AGGREGATE(15,3,('Tables calc'!$F$24:$F$539=1)/('Tables calc'!$F$24:$F$539=1)*(ROW('Tables calc'!$F$24:$F$539)-ROW('Tables calc'!$F$23)),I186))))))</f>
        <v/>
      </c>
      <c r="C186" s="599" t="str">
        <f t="shared" si="22"/>
        <v/>
      </c>
      <c r="D186" s="600" t="str" cm="1">
        <f t="array" ref="D186">IF(I186='Tables calc'!$D$1+1,"*",IF(I186='Tables calc'!$D$1+2,'Tables calc'!$H$24,IF(D185='Tables calc'!$H$24,"",IF(D185="","",INDEX('Tables calc'!$C$24:$C$539,_xlfn.AGGREGATE(15,3,('Tables calc'!$F$24:$F$539=1)/('Tables calc'!$F$24:$F$539=1)*(ROW('Tables calc'!$F$24:$F$539)-ROW('Tables calc'!$F$23)),I186))))))</f>
        <v/>
      </c>
      <c r="E186" s="601" t="str">
        <f t="shared" si="23"/>
        <v/>
      </c>
      <c r="F186" s="602" t="str" cm="1">
        <f t="array" ref="F186">IF(I186='Tables calc'!$D$1+1,'Tables calc'!$H$23,IF(I186='Tables calc'!$D$1+2,'Tables calc'!$H$25,IF(E185="Box 2","",IF(F185="","",INDEX('Tables calc'!$D$24:$D$539,_xlfn.AGGREGATE(15,3,('Tables calc'!$F$24:$F$539=1)/('Tables calc'!$F$24:$F$539=1)*(ROW('Tables calc'!$F$24:$F$539)-ROW('Tables calc'!$F$23)),I186))))))</f>
        <v/>
      </c>
      <c r="G186" s="599" t="str">
        <f t="shared" si="24"/>
        <v/>
      </c>
      <c r="H186" s="600" t="str" cm="1">
        <f t="array" ref="H186">IF(I186='Tables calc'!$D$1+1,"*",IF(I186='Tables calc'!$D$1+2,'Tables calc'!$H$26,IF(E185="Box 2","",IF(F185="","",INDEX('Tables calc'!$E$24:$E$539,_xlfn.AGGREGATE(15,3,('Tables calc'!$F$24:$F$539=1)/('Tables calc'!$F$24:$F$539=1)*(ROW('Tables calc'!$F$24:$F$539)-ROW('Tables calc'!$F$23)),I186))))))</f>
        <v/>
      </c>
      <c r="I186" s="69">
        <v>185</v>
      </c>
      <c r="J186" s="69" t="str">
        <f t="shared" si="25"/>
        <v/>
      </c>
      <c r="K186" s="69" t="str">
        <f t="shared" si="26"/>
        <v/>
      </c>
      <c r="L186" s="69" t="str">
        <f t="shared" si="27"/>
        <v/>
      </c>
      <c r="M186" s="69" t="str">
        <f t="shared" si="28"/>
        <v/>
      </c>
      <c r="N186" s="69" t="str">
        <f t="shared" si="29"/>
        <v/>
      </c>
      <c r="O186" s="69" t="str">
        <f t="shared" si="30"/>
        <v/>
      </c>
      <c r="P186" s="69" t="str">
        <f t="shared" si="31"/>
        <v/>
      </c>
      <c r="Q186" s="69" t="str">
        <f t="shared" si="32"/>
        <v/>
      </c>
    </row>
    <row r="187" spans="1:17" x14ac:dyDescent="0.3">
      <c r="A187" s="598" t="str" cm="1">
        <f t="array" ref="A187">IF(I187='Tables calc'!$D$1+1,"FTE Reduction Exceptions:",IF(I187='Tables calc'!$D$1+2,"Totals:",IF(A186="Totals:","",IF(A186="","",INDEX('Tables calc'!$A$24:$A$539,_xlfn.AGGREGATE(15,3,('Tables calc'!$F$24:$F$539=1)/('Tables calc'!$F$24:$F$539=1)*(ROW('Tables calc'!$F$24:$F$539)-ROW('Tables calc'!$F$23)),I187))))))</f>
        <v/>
      </c>
      <c r="B187" s="598" t="str" cm="1">
        <f t="array" ref="B187">IF(I187='Tables calc'!$D$1+1,"#",IF(I187='Tables calc'!$D$1+2,"#",IF(B186="#","",IF(B186="","",INDEX('Tables calc'!$B$24:$B$539,_xlfn.AGGREGATE(15,3,('Tables calc'!$F$24:$F$539=1)/('Tables calc'!$F$24:$F$539=1)*(ROW('Tables calc'!$F$24:$F$539)-ROW('Tables calc'!$F$23)),I187))))))</f>
        <v/>
      </c>
      <c r="C187" s="599" t="str">
        <f t="shared" si="22"/>
        <v/>
      </c>
      <c r="D187" s="600" t="str" cm="1">
        <f t="array" ref="D187">IF(I187='Tables calc'!$D$1+1,"*",IF(I187='Tables calc'!$D$1+2,'Tables calc'!$H$24,IF(D186='Tables calc'!$H$24,"",IF(D186="","",INDEX('Tables calc'!$C$24:$C$539,_xlfn.AGGREGATE(15,3,('Tables calc'!$F$24:$F$539=1)/('Tables calc'!$F$24:$F$539=1)*(ROW('Tables calc'!$F$24:$F$539)-ROW('Tables calc'!$F$23)),I187))))))</f>
        <v/>
      </c>
      <c r="E187" s="601" t="str">
        <f t="shared" si="23"/>
        <v/>
      </c>
      <c r="F187" s="602" t="str" cm="1">
        <f t="array" ref="F187">IF(I187='Tables calc'!$D$1+1,'Tables calc'!$H$23,IF(I187='Tables calc'!$D$1+2,'Tables calc'!$H$25,IF(E186="Box 2","",IF(F186="","",INDEX('Tables calc'!$D$24:$D$539,_xlfn.AGGREGATE(15,3,('Tables calc'!$F$24:$F$539=1)/('Tables calc'!$F$24:$F$539=1)*(ROW('Tables calc'!$F$24:$F$539)-ROW('Tables calc'!$F$23)),I187))))))</f>
        <v/>
      </c>
      <c r="G187" s="599" t="str">
        <f t="shared" si="24"/>
        <v/>
      </c>
      <c r="H187" s="600" t="str" cm="1">
        <f t="array" ref="H187">IF(I187='Tables calc'!$D$1+1,"*",IF(I187='Tables calc'!$D$1+2,'Tables calc'!$H$26,IF(E186="Box 2","",IF(F186="","",INDEX('Tables calc'!$E$24:$E$539,_xlfn.AGGREGATE(15,3,('Tables calc'!$F$24:$F$539=1)/('Tables calc'!$F$24:$F$539=1)*(ROW('Tables calc'!$F$24:$F$539)-ROW('Tables calc'!$F$23)),I187))))))</f>
        <v/>
      </c>
      <c r="I187" s="69">
        <v>186</v>
      </c>
      <c r="J187" s="69" t="str">
        <f t="shared" si="25"/>
        <v/>
      </c>
      <c r="K187" s="69" t="str">
        <f t="shared" si="26"/>
        <v/>
      </c>
      <c r="L187" s="69" t="str">
        <f t="shared" si="27"/>
        <v/>
      </c>
      <c r="M187" s="69" t="str">
        <f t="shared" si="28"/>
        <v/>
      </c>
      <c r="N187" s="69" t="str">
        <f t="shared" si="29"/>
        <v/>
      </c>
      <c r="O187" s="69" t="str">
        <f t="shared" si="30"/>
        <v/>
      </c>
      <c r="P187" s="69" t="str">
        <f t="shared" si="31"/>
        <v/>
      </c>
      <c r="Q187" s="69" t="str">
        <f t="shared" si="32"/>
        <v/>
      </c>
    </row>
    <row r="188" spans="1:17" x14ac:dyDescent="0.3">
      <c r="A188" s="598" t="str" cm="1">
        <f t="array" ref="A188">IF(I188='Tables calc'!$D$1+1,"FTE Reduction Exceptions:",IF(I188='Tables calc'!$D$1+2,"Totals:",IF(A187="Totals:","",IF(A187="","",INDEX('Tables calc'!$A$24:$A$539,_xlfn.AGGREGATE(15,3,('Tables calc'!$F$24:$F$539=1)/('Tables calc'!$F$24:$F$539=1)*(ROW('Tables calc'!$F$24:$F$539)-ROW('Tables calc'!$F$23)),I188))))))</f>
        <v/>
      </c>
      <c r="B188" s="598" t="str" cm="1">
        <f t="array" ref="B188">IF(I188='Tables calc'!$D$1+1,"#",IF(I188='Tables calc'!$D$1+2,"#",IF(B187="#","",IF(B187="","",INDEX('Tables calc'!$B$24:$B$539,_xlfn.AGGREGATE(15,3,('Tables calc'!$F$24:$F$539=1)/('Tables calc'!$F$24:$F$539=1)*(ROW('Tables calc'!$F$24:$F$539)-ROW('Tables calc'!$F$23)),I188))))))</f>
        <v/>
      </c>
      <c r="C188" s="599" t="str">
        <f t="shared" si="22"/>
        <v/>
      </c>
      <c r="D188" s="600" t="str" cm="1">
        <f t="array" ref="D188">IF(I188='Tables calc'!$D$1+1,"*",IF(I188='Tables calc'!$D$1+2,'Tables calc'!$H$24,IF(D187='Tables calc'!$H$24,"",IF(D187="","",INDEX('Tables calc'!$C$24:$C$539,_xlfn.AGGREGATE(15,3,('Tables calc'!$F$24:$F$539=1)/('Tables calc'!$F$24:$F$539=1)*(ROW('Tables calc'!$F$24:$F$539)-ROW('Tables calc'!$F$23)),I188))))))</f>
        <v/>
      </c>
      <c r="E188" s="601" t="str">
        <f t="shared" si="23"/>
        <v/>
      </c>
      <c r="F188" s="602" t="str" cm="1">
        <f t="array" ref="F188">IF(I188='Tables calc'!$D$1+1,'Tables calc'!$H$23,IF(I188='Tables calc'!$D$1+2,'Tables calc'!$H$25,IF(E187="Box 2","",IF(F187="","",INDEX('Tables calc'!$D$24:$D$539,_xlfn.AGGREGATE(15,3,('Tables calc'!$F$24:$F$539=1)/('Tables calc'!$F$24:$F$539=1)*(ROW('Tables calc'!$F$24:$F$539)-ROW('Tables calc'!$F$23)),I188))))))</f>
        <v/>
      </c>
      <c r="G188" s="599" t="str">
        <f t="shared" si="24"/>
        <v/>
      </c>
      <c r="H188" s="600" t="str" cm="1">
        <f t="array" ref="H188">IF(I188='Tables calc'!$D$1+1,"*",IF(I188='Tables calc'!$D$1+2,'Tables calc'!$H$26,IF(E187="Box 2","",IF(F187="","",INDEX('Tables calc'!$E$24:$E$539,_xlfn.AGGREGATE(15,3,('Tables calc'!$F$24:$F$539=1)/('Tables calc'!$F$24:$F$539=1)*(ROW('Tables calc'!$F$24:$F$539)-ROW('Tables calc'!$F$23)),I188))))))</f>
        <v/>
      </c>
      <c r="I188" s="69">
        <v>187</v>
      </c>
      <c r="J188" s="69" t="str">
        <f t="shared" si="25"/>
        <v/>
      </c>
      <c r="K188" s="69" t="str">
        <f t="shared" si="26"/>
        <v/>
      </c>
      <c r="L188" s="69" t="str">
        <f t="shared" si="27"/>
        <v/>
      </c>
      <c r="M188" s="69" t="str">
        <f t="shared" si="28"/>
        <v/>
      </c>
      <c r="N188" s="69" t="str">
        <f t="shared" si="29"/>
        <v/>
      </c>
      <c r="O188" s="69" t="str">
        <f t="shared" si="30"/>
        <v/>
      </c>
      <c r="P188" s="69" t="str">
        <f t="shared" si="31"/>
        <v/>
      </c>
      <c r="Q188" s="69" t="str">
        <f t="shared" si="32"/>
        <v/>
      </c>
    </row>
    <row r="189" spans="1:17" x14ac:dyDescent="0.3">
      <c r="A189" s="598" t="str" cm="1">
        <f t="array" ref="A189">IF(I189='Tables calc'!$D$1+1,"FTE Reduction Exceptions:",IF(I189='Tables calc'!$D$1+2,"Totals:",IF(A188="Totals:","",IF(A188="","",INDEX('Tables calc'!$A$24:$A$539,_xlfn.AGGREGATE(15,3,('Tables calc'!$F$24:$F$539=1)/('Tables calc'!$F$24:$F$539=1)*(ROW('Tables calc'!$F$24:$F$539)-ROW('Tables calc'!$F$23)),I189))))))</f>
        <v/>
      </c>
      <c r="B189" s="598" t="str" cm="1">
        <f t="array" ref="B189">IF(I189='Tables calc'!$D$1+1,"#",IF(I189='Tables calc'!$D$1+2,"#",IF(B188="#","",IF(B188="","",INDEX('Tables calc'!$B$24:$B$539,_xlfn.AGGREGATE(15,3,('Tables calc'!$F$24:$F$539=1)/('Tables calc'!$F$24:$F$539=1)*(ROW('Tables calc'!$F$24:$F$539)-ROW('Tables calc'!$F$23)),I189))))))</f>
        <v/>
      </c>
      <c r="C189" s="599" t="str">
        <f t="shared" si="22"/>
        <v/>
      </c>
      <c r="D189" s="600" t="str" cm="1">
        <f t="array" ref="D189">IF(I189='Tables calc'!$D$1+1,"*",IF(I189='Tables calc'!$D$1+2,'Tables calc'!$H$24,IF(D188='Tables calc'!$H$24,"",IF(D188="","",INDEX('Tables calc'!$C$24:$C$539,_xlfn.AGGREGATE(15,3,('Tables calc'!$F$24:$F$539=1)/('Tables calc'!$F$24:$F$539=1)*(ROW('Tables calc'!$F$24:$F$539)-ROW('Tables calc'!$F$23)),I189))))))</f>
        <v/>
      </c>
      <c r="E189" s="601" t="str">
        <f t="shared" si="23"/>
        <v/>
      </c>
      <c r="F189" s="602" t="str" cm="1">
        <f t="array" ref="F189">IF(I189='Tables calc'!$D$1+1,'Tables calc'!$H$23,IF(I189='Tables calc'!$D$1+2,'Tables calc'!$H$25,IF(E188="Box 2","",IF(F188="","",INDEX('Tables calc'!$D$24:$D$539,_xlfn.AGGREGATE(15,3,('Tables calc'!$F$24:$F$539=1)/('Tables calc'!$F$24:$F$539=1)*(ROW('Tables calc'!$F$24:$F$539)-ROW('Tables calc'!$F$23)),I189))))))</f>
        <v/>
      </c>
      <c r="G189" s="599" t="str">
        <f t="shared" si="24"/>
        <v/>
      </c>
      <c r="H189" s="600" t="str" cm="1">
        <f t="array" ref="H189">IF(I189='Tables calc'!$D$1+1,"*",IF(I189='Tables calc'!$D$1+2,'Tables calc'!$H$26,IF(E188="Box 2","",IF(F188="","",INDEX('Tables calc'!$E$24:$E$539,_xlfn.AGGREGATE(15,3,('Tables calc'!$F$24:$F$539=1)/('Tables calc'!$F$24:$F$539=1)*(ROW('Tables calc'!$F$24:$F$539)-ROW('Tables calc'!$F$23)),I189))))))</f>
        <v/>
      </c>
      <c r="I189" s="69">
        <v>188</v>
      </c>
      <c r="J189" s="69" t="str">
        <f t="shared" si="25"/>
        <v/>
      </c>
      <c r="K189" s="69" t="str">
        <f t="shared" si="26"/>
        <v/>
      </c>
      <c r="L189" s="69" t="str">
        <f t="shared" si="27"/>
        <v/>
      </c>
      <c r="M189" s="69" t="str">
        <f t="shared" si="28"/>
        <v/>
      </c>
      <c r="N189" s="69" t="str">
        <f t="shared" si="29"/>
        <v/>
      </c>
      <c r="O189" s="69" t="str">
        <f t="shared" si="30"/>
        <v/>
      </c>
      <c r="P189" s="69" t="str">
        <f t="shared" si="31"/>
        <v/>
      </c>
      <c r="Q189" s="69" t="str">
        <f t="shared" si="32"/>
        <v/>
      </c>
    </row>
    <row r="190" spans="1:17" x14ac:dyDescent="0.3">
      <c r="A190" s="598" t="str" cm="1">
        <f t="array" ref="A190">IF(I190='Tables calc'!$D$1+1,"FTE Reduction Exceptions:",IF(I190='Tables calc'!$D$1+2,"Totals:",IF(A189="Totals:","",IF(A189="","",INDEX('Tables calc'!$A$24:$A$539,_xlfn.AGGREGATE(15,3,('Tables calc'!$F$24:$F$539=1)/('Tables calc'!$F$24:$F$539=1)*(ROW('Tables calc'!$F$24:$F$539)-ROW('Tables calc'!$F$23)),I190))))))</f>
        <v/>
      </c>
      <c r="B190" s="598" t="str" cm="1">
        <f t="array" ref="B190">IF(I190='Tables calc'!$D$1+1,"#",IF(I190='Tables calc'!$D$1+2,"#",IF(B189="#","",IF(B189="","",INDEX('Tables calc'!$B$24:$B$539,_xlfn.AGGREGATE(15,3,('Tables calc'!$F$24:$F$539=1)/('Tables calc'!$F$24:$F$539=1)*(ROW('Tables calc'!$F$24:$F$539)-ROW('Tables calc'!$F$23)),I190))))))</f>
        <v/>
      </c>
      <c r="C190" s="599" t="str">
        <f t="shared" si="22"/>
        <v/>
      </c>
      <c r="D190" s="600" t="str" cm="1">
        <f t="array" ref="D190">IF(I190='Tables calc'!$D$1+1,"*",IF(I190='Tables calc'!$D$1+2,'Tables calc'!$H$24,IF(D189='Tables calc'!$H$24,"",IF(D189="","",INDEX('Tables calc'!$C$24:$C$539,_xlfn.AGGREGATE(15,3,('Tables calc'!$F$24:$F$539=1)/('Tables calc'!$F$24:$F$539=1)*(ROW('Tables calc'!$F$24:$F$539)-ROW('Tables calc'!$F$23)),I190))))))</f>
        <v/>
      </c>
      <c r="E190" s="601" t="str">
        <f t="shared" si="23"/>
        <v/>
      </c>
      <c r="F190" s="602" t="str" cm="1">
        <f t="array" ref="F190">IF(I190='Tables calc'!$D$1+1,'Tables calc'!$H$23,IF(I190='Tables calc'!$D$1+2,'Tables calc'!$H$25,IF(E189="Box 2","",IF(F189="","",INDEX('Tables calc'!$D$24:$D$539,_xlfn.AGGREGATE(15,3,('Tables calc'!$F$24:$F$539=1)/('Tables calc'!$F$24:$F$539=1)*(ROW('Tables calc'!$F$24:$F$539)-ROW('Tables calc'!$F$23)),I190))))))</f>
        <v/>
      </c>
      <c r="G190" s="599" t="str">
        <f t="shared" si="24"/>
        <v/>
      </c>
      <c r="H190" s="600" t="str" cm="1">
        <f t="array" ref="H190">IF(I190='Tables calc'!$D$1+1,"*",IF(I190='Tables calc'!$D$1+2,'Tables calc'!$H$26,IF(E189="Box 2","",IF(F189="","",INDEX('Tables calc'!$E$24:$E$539,_xlfn.AGGREGATE(15,3,('Tables calc'!$F$24:$F$539=1)/('Tables calc'!$F$24:$F$539=1)*(ROW('Tables calc'!$F$24:$F$539)-ROW('Tables calc'!$F$23)),I190))))))</f>
        <v/>
      </c>
      <c r="I190" s="69">
        <v>189</v>
      </c>
      <c r="J190" s="69" t="str">
        <f t="shared" si="25"/>
        <v/>
      </c>
      <c r="K190" s="69" t="str">
        <f t="shared" si="26"/>
        <v/>
      </c>
      <c r="L190" s="69" t="str">
        <f t="shared" si="27"/>
        <v/>
      </c>
      <c r="M190" s="69" t="str">
        <f t="shared" si="28"/>
        <v/>
      </c>
      <c r="N190" s="69" t="str">
        <f t="shared" si="29"/>
        <v/>
      </c>
      <c r="O190" s="69" t="str">
        <f t="shared" si="30"/>
        <v/>
      </c>
      <c r="P190" s="69" t="str">
        <f t="shared" si="31"/>
        <v/>
      </c>
      <c r="Q190" s="69" t="str">
        <f t="shared" si="32"/>
        <v/>
      </c>
    </row>
    <row r="191" spans="1:17" x14ac:dyDescent="0.3">
      <c r="A191" s="598" t="str" cm="1">
        <f t="array" ref="A191">IF(I191='Tables calc'!$D$1+1,"FTE Reduction Exceptions:",IF(I191='Tables calc'!$D$1+2,"Totals:",IF(A190="Totals:","",IF(A190="","",INDEX('Tables calc'!$A$24:$A$539,_xlfn.AGGREGATE(15,3,('Tables calc'!$F$24:$F$539=1)/('Tables calc'!$F$24:$F$539=1)*(ROW('Tables calc'!$F$24:$F$539)-ROW('Tables calc'!$F$23)),I191))))))</f>
        <v/>
      </c>
      <c r="B191" s="598" t="str" cm="1">
        <f t="array" ref="B191">IF(I191='Tables calc'!$D$1+1,"#",IF(I191='Tables calc'!$D$1+2,"#",IF(B190="#","",IF(B190="","",INDEX('Tables calc'!$B$24:$B$539,_xlfn.AGGREGATE(15,3,('Tables calc'!$F$24:$F$539=1)/('Tables calc'!$F$24:$F$539=1)*(ROW('Tables calc'!$F$24:$F$539)-ROW('Tables calc'!$F$23)),I191))))))</f>
        <v/>
      </c>
      <c r="C191" s="599" t="str">
        <f t="shared" si="22"/>
        <v/>
      </c>
      <c r="D191" s="600" t="str" cm="1">
        <f t="array" ref="D191">IF(I191='Tables calc'!$D$1+1,"*",IF(I191='Tables calc'!$D$1+2,'Tables calc'!$H$24,IF(D190='Tables calc'!$H$24,"",IF(D190="","",INDEX('Tables calc'!$C$24:$C$539,_xlfn.AGGREGATE(15,3,('Tables calc'!$F$24:$F$539=1)/('Tables calc'!$F$24:$F$539=1)*(ROW('Tables calc'!$F$24:$F$539)-ROW('Tables calc'!$F$23)),I191))))))</f>
        <v/>
      </c>
      <c r="E191" s="601" t="str">
        <f t="shared" si="23"/>
        <v/>
      </c>
      <c r="F191" s="602" t="str" cm="1">
        <f t="array" ref="F191">IF(I191='Tables calc'!$D$1+1,'Tables calc'!$H$23,IF(I191='Tables calc'!$D$1+2,'Tables calc'!$H$25,IF(E190="Box 2","",IF(F190="","",INDEX('Tables calc'!$D$24:$D$539,_xlfn.AGGREGATE(15,3,('Tables calc'!$F$24:$F$539=1)/('Tables calc'!$F$24:$F$539=1)*(ROW('Tables calc'!$F$24:$F$539)-ROW('Tables calc'!$F$23)),I191))))))</f>
        <v/>
      </c>
      <c r="G191" s="599" t="str">
        <f t="shared" si="24"/>
        <v/>
      </c>
      <c r="H191" s="600" t="str" cm="1">
        <f t="array" ref="H191">IF(I191='Tables calc'!$D$1+1,"*",IF(I191='Tables calc'!$D$1+2,'Tables calc'!$H$26,IF(E190="Box 2","",IF(F190="","",INDEX('Tables calc'!$E$24:$E$539,_xlfn.AGGREGATE(15,3,('Tables calc'!$F$24:$F$539=1)/('Tables calc'!$F$24:$F$539=1)*(ROW('Tables calc'!$F$24:$F$539)-ROW('Tables calc'!$F$23)),I191))))))</f>
        <v/>
      </c>
      <c r="I191" s="69">
        <v>190</v>
      </c>
      <c r="J191" s="69" t="str">
        <f t="shared" si="25"/>
        <v/>
      </c>
      <c r="K191" s="69" t="str">
        <f t="shared" si="26"/>
        <v/>
      </c>
      <c r="L191" s="69" t="str">
        <f t="shared" si="27"/>
        <v/>
      </c>
      <c r="M191" s="69" t="str">
        <f t="shared" si="28"/>
        <v/>
      </c>
      <c r="N191" s="69" t="str">
        <f t="shared" si="29"/>
        <v/>
      </c>
      <c r="O191" s="69" t="str">
        <f t="shared" si="30"/>
        <v/>
      </c>
      <c r="P191" s="69" t="str">
        <f t="shared" si="31"/>
        <v/>
      </c>
      <c r="Q191" s="69" t="str">
        <f t="shared" si="32"/>
        <v/>
      </c>
    </row>
    <row r="192" spans="1:17" x14ac:dyDescent="0.3">
      <c r="A192" s="598" t="str" cm="1">
        <f t="array" ref="A192">IF(I192='Tables calc'!$D$1+1,"FTE Reduction Exceptions:",IF(I192='Tables calc'!$D$1+2,"Totals:",IF(A191="Totals:","",IF(A191="","",INDEX('Tables calc'!$A$24:$A$539,_xlfn.AGGREGATE(15,3,('Tables calc'!$F$24:$F$539=1)/('Tables calc'!$F$24:$F$539=1)*(ROW('Tables calc'!$F$24:$F$539)-ROW('Tables calc'!$F$23)),I192))))))</f>
        <v/>
      </c>
      <c r="B192" s="598" t="str" cm="1">
        <f t="array" ref="B192">IF(I192='Tables calc'!$D$1+1,"#",IF(I192='Tables calc'!$D$1+2,"#",IF(B191="#","",IF(B191="","",INDEX('Tables calc'!$B$24:$B$539,_xlfn.AGGREGATE(15,3,('Tables calc'!$F$24:$F$539=1)/('Tables calc'!$F$24:$F$539=1)*(ROW('Tables calc'!$F$24:$F$539)-ROW('Tables calc'!$F$23)),I192))))))</f>
        <v/>
      </c>
      <c r="C192" s="599" t="str">
        <f t="shared" si="22"/>
        <v/>
      </c>
      <c r="D192" s="600" t="str" cm="1">
        <f t="array" ref="D192">IF(I192='Tables calc'!$D$1+1,"*",IF(I192='Tables calc'!$D$1+2,'Tables calc'!$H$24,IF(D191='Tables calc'!$H$24,"",IF(D191="","",INDEX('Tables calc'!$C$24:$C$539,_xlfn.AGGREGATE(15,3,('Tables calc'!$F$24:$F$539=1)/('Tables calc'!$F$24:$F$539=1)*(ROW('Tables calc'!$F$24:$F$539)-ROW('Tables calc'!$F$23)),I192))))))</f>
        <v/>
      </c>
      <c r="E192" s="601" t="str">
        <f t="shared" si="23"/>
        <v/>
      </c>
      <c r="F192" s="602" t="str" cm="1">
        <f t="array" ref="F192">IF(I192='Tables calc'!$D$1+1,'Tables calc'!$H$23,IF(I192='Tables calc'!$D$1+2,'Tables calc'!$H$25,IF(E191="Box 2","",IF(F191="","",INDEX('Tables calc'!$D$24:$D$539,_xlfn.AGGREGATE(15,3,('Tables calc'!$F$24:$F$539=1)/('Tables calc'!$F$24:$F$539=1)*(ROW('Tables calc'!$F$24:$F$539)-ROW('Tables calc'!$F$23)),I192))))))</f>
        <v/>
      </c>
      <c r="G192" s="599" t="str">
        <f t="shared" si="24"/>
        <v/>
      </c>
      <c r="H192" s="600" t="str" cm="1">
        <f t="array" ref="H192">IF(I192='Tables calc'!$D$1+1,"*",IF(I192='Tables calc'!$D$1+2,'Tables calc'!$H$26,IF(E191="Box 2","",IF(F191="","",INDEX('Tables calc'!$E$24:$E$539,_xlfn.AGGREGATE(15,3,('Tables calc'!$F$24:$F$539=1)/('Tables calc'!$F$24:$F$539=1)*(ROW('Tables calc'!$F$24:$F$539)-ROW('Tables calc'!$F$23)),I192))))))</f>
        <v/>
      </c>
      <c r="I192" s="69">
        <v>191</v>
      </c>
      <c r="J192" s="69" t="str">
        <f t="shared" si="25"/>
        <v/>
      </c>
      <c r="K192" s="69" t="str">
        <f t="shared" si="26"/>
        <v/>
      </c>
      <c r="L192" s="69" t="str">
        <f t="shared" si="27"/>
        <v/>
      </c>
      <c r="M192" s="69" t="str">
        <f t="shared" si="28"/>
        <v/>
      </c>
      <c r="N192" s="69" t="str">
        <f t="shared" si="29"/>
        <v/>
      </c>
      <c r="O192" s="69" t="str">
        <f t="shared" si="30"/>
        <v/>
      </c>
      <c r="P192" s="69" t="str">
        <f t="shared" si="31"/>
        <v/>
      </c>
      <c r="Q192" s="69" t="str">
        <f t="shared" si="32"/>
        <v/>
      </c>
    </row>
    <row r="193" spans="1:17" x14ac:dyDescent="0.3">
      <c r="A193" s="598" t="str" cm="1">
        <f t="array" ref="A193">IF(I193='Tables calc'!$D$1+1,"FTE Reduction Exceptions:",IF(I193='Tables calc'!$D$1+2,"Totals:",IF(A192="Totals:","",IF(A192="","",INDEX('Tables calc'!$A$24:$A$539,_xlfn.AGGREGATE(15,3,('Tables calc'!$F$24:$F$539=1)/('Tables calc'!$F$24:$F$539=1)*(ROW('Tables calc'!$F$24:$F$539)-ROW('Tables calc'!$F$23)),I193))))))</f>
        <v/>
      </c>
      <c r="B193" s="598" t="str" cm="1">
        <f t="array" ref="B193">IF(I193='Tables calc'!$D$1+1,"#",IF(I193='Tables calc'!$D$1+2,"#",IF(B192="#","",IF(B192="","",INDEX('Tables calc'!$B$24:$B$539,_xlfn.AGGREGATE(15,3,('Tables calc'!$F$24:$F$539=1)/('Tables calc'!$F$24:$F$539=1)*(ROW('Tables calc'!$F$24:$F$539)-ROW('Tables calc'!$F$23)),I193))))))</f>
        <v/>
      </c>
      <c r="C193" s="599" t="str">
        <f t="shared" si="22"/>
        <v/>
      </c>
      <c r="D193" s="600" t="str" cm="1">
        <f t="array" ref="D193">IF(I193='Tables calc'!$D$1+1,"*",IF(I193='Tables calc'!$D$1+2,'Tables calc'!$H$24,IF(D192='Tables calc'!$H$24,"",IF(D192="","",INDEX('Tables calc'!$C$24:$C$539,_xlfn.AGGREGATE(15,3,('Tables calc'!$F$24:$F$539=1)/('Tables calc'!$F$24:$F$539=1)*(ROW('Tables calc'!$F$24:$F$539)-ROW('Tables calc'!$F$23)),I193))))))</f>
        <v/>
      </c>
      <c r="E193" s="601" t="str">
        <f t="shared" si="23"/>
        <v/>
      </c>
      <c r="F193" s="602" t="str" cm="1">
        <f t="array" ref="F193">IF(I193='Tables calc'!$D$1+1,'Tables calc'!$H$23,IF(I193='Tables calc'!$D$1+2,'Tables calc'!$H$25,IF(E192="Box 2","",IF(F192="","",INDEX('Tables calc'!$D$24:$D$539,_xlfn.AGGREGATE(15,3,('Tables calc'!$F$24:$F$539=1)/('Tables calc'!$F$24:$F$539=1)*(ROW('Tables calc'!$F$24:$F$539)-ROW('Tables calc'!$F$23)),I193))))))</f>
        <v/>
      </c>
      <c r="G193" s="599" t="str">
        <f t="shared" si="24"/>
        <v/>
      </c>
      <c r="H193" s="600" t="str" cm="1">
        <f t="array" ref="H193">IF(I193='Tables calc'!$D$1+1,"*",IF(I193='Tables calc'!$D$1+2,'Tables calc'!$H$26,IF(E192="Box 2","",IF(F192="","",INDEX('Tables calc'!$E$24:$E$539,_xlfn.AGGREGATE(15,3,('Tables calc'!$F$24:$F$539=1)/('Tables calc'!$F$24:$F$539=1)*(ROW('Tables calc'!$F$24:$F$539)-ROW('Tables calc'!$F$23)),I193))))))</f>
        <v/>
      </c>
      <c r="I193" s="69">
        <v>192</v>
      </c>
      <c r="J193" s="69" t="str">
        <f t="shared" si="25"/>
        <v/>
      </c>
      <c r="K193" s="69" t="str">
        <f t="shared" si="26"/>
        <v/>
      </c>
      <c r="L193" s="69" t="str">
        <f t="shared" si="27"/>
        <v/>
      </c>
      <c r="M193" s="69" t="str">
        <f t="shared" si="28"/>
        <v/>
      </c>
      <c r="N193" s="69" t="str">
        <f t="shared" si="29"/>
        <v/>
      </c>
      <c r="O193" s="69" t="str">
        <f t="shared" si="30"/>
        <v/>
      </c>
      <c r="P193" s="69" t="str">
        <f t="shared" si="31"/>
        <v/>
      </c>
      <c r="Q193" s="69" t="str">
        <f t="shared" si="32"/>
        <v/>
      </c>
    </row>
    <row r="194" spans="1:17" x14ac:dyDescent="0.3">
      <c r="A194" s="598" t="str" cm="1">
        <f t="array" ref="A194">IF(I194='Tables calc'!$D$1+1,"FTE Reduction Exceptions:",IF(I194='Tables calc'!$D$1+2,"Totals:",IF(A193="Totals:","",IF(A193="","",INDEX('Tables calc'!$A$24:$A$539,_xlfn.AGGREGATE(15,3,('Tables calc'!$F$24:$F$539=1)/('Tables calc'!$F$24:$F$539=1)*(ROW('Tables calc'!$F$24:$F$539)-ROW('Tables calc'!$F$23)),I194))))))</f>
        <v/>
      </c>
      <c r="B194" s="598" t="str" cm="1">
        <f t="array" ref="B194">IF(I194='Tables calc'!$D$1+1,"#",IF(I194='Tables calc'!$D$1+2,"#",IF(B193="#","",IF(B193="","",INDEX('Tables calc'!$B$24:$B$539,_xlfn.AGGREGATE(15,3,('Tables calc'!$F$24:$F$539=1)/('Tables calc'!$F$24:$F$539=1)*(ROW('Tables calc'!$F$24:$F$539)-ROW('Tables calc'!$F$23)),I194))))))</f>
        <v/>
      </c>
      <c r="C194" s="599" t="str">
        <f t="shared" si="22"/>
        <v/>
      </c>
      <c r="D194" s="600" t="str" cm="1">
        <f t="array" ref="D194">IF(I194='Tables calc'!$D$1+1,"*",IF(I194='Tables calc'!$D$1+2,'Tables calc'!$H$24,IF(D193='Tables calc'!$H$24,"",IF(D193="","",INDEX('Tables calc'!$C$24:$C$539,_xlfn.AGGREGATE(15,3,('Tables calc'!$F$24:$F$539=1)/('Tables calc'!$F$24:$F$539=1)*(ROW('Tables calc'!$F$24:$F$539)-ROW('Tables calc'!$F$23)),I194))))))</f>
        <v/>
      </c>
      <c r="E194" s="601" t="str">
        <f t="shared" si="23"/>
        <v/>
      </c>
      <c r="F194" s="602" t="str" cm="1">
        <f t="array" ref="F194">IF(I194='Tables calc'!$D$1+1,'Tables calc'!$H$23,IF(I194='Tables calc'!$D$1+2,'Tables calc'!$H$25,IF(E193="Box 2","",IF(F193="","",INDEX('Tables calc'!$D$24:$D$539,_xlfn.AGGREGATE(15,3,('Tables calc'!$F$24:$F$539=1)/('Tables calc'!$F$24:$F$539=1)*(ROW('Tables calc'!$F$24:$F$539)-ROW('Tables calc'!$F$23)),I194))))))</f>
        <v/>
      </c>
      <c r="G194" s="599" t="str">
        <f t="shared" si="24"/>
        <v/>
      </c>
      <c r="H194" s="600" t="str" cm="1">
        <f t="array" ref="H194">IF(I194='Tables calc'!$D$1+1,"*",IF(I194='Tables calc'!$D$1+2,'Tables calc'!$H$26,IF(E193="Box 2","",IF(F193="","",INDEX('Tables calc'!$E$24:$E$539,_xlfn.AGGREGATE(15,3,('Tables calc'!$F$24:$F$539=1)/('Tables calc'!$F$24:$F$539=1)*(ROW('Tables calc'!$F$24:$F$539)-ROW('Tables calc'!$F$23)),I194))))))</f>
        <v/>
      </c>
      <c r="I194" s="69">
        <v>193</v>
      </c>
      <c r="J194" s="69" t="str">
        <f t="shared" si="25"/>
        <v/>
      </c>
      <c r="K194" s="69" t="str">
        <f t="shared" si="26"/>
        <v/>
      </c>
      <c r="L194" s="69" t="str">
        <f t="shared" si="27"/>
        <v/>
      </c>
      <c r="M194" s="69" t="str">
        <f t="shared" si="28"/>
        <v/>
      </c>
      <c r="N194" s="69" t="str">
        <f t="shared" si="29"/>
        <v/>
      </c>
      <c r="O194" s="69" t="str">
        <f t="shared" si="30"/>
        <v/>
      </c>
      <c r="P194" s="69" t="str">
        <f t="shared" si="31"/>
        <v/>
      </c>
      <c r="Q194" s="69" t="str">
        <f t="shared" si="32"/>
        <v/>
      </c>
    </row>
    <row r="195" spans="1:17" x14ac:dyDescent="0.3">
      <c r="A195" s="598" t="str" cm="1">
        <f t="array" ref="A195">IF(I195='Tables calc'!$D$1+1,"FTE Reduction Exceptions:",IF(I195='Tables calc'!$D$1+2,"Totals:",IF(A194="Totals:","",IF(A194="","",INDEX('Tables calc'!$A$24:$A$539,_xlfn.AGGREGATE(15,3,('Tables calc'!$F$24:$F$539=1)/('Tables calc'!$F$24:$F$539=1)*(ROW('Tables calc'!$F$24:$F$539)-ROW('Tables calc'!$F$23)),I195))))))</f>
        <v/>
      </c>
      <c r="B195" s="598" t="str" cm="1">
        <f t="array" ref="B195">IF(I195='Tables calc'!$D$1+1,"#",IF(I195='Tables calc'!$D$1+2,"#",IF(B194="#","",IF(B194="","",INDEX('Tables calc'!$B$24:$B$539,_xlfn.AGGREGATE(15,3,('Tables calc'!$F$24:$F$539=1)/('Tables calc'!$F$24:$F$539=1)*(ROW('Tables calc'!$F$24:$F$539)-ROW('Tables calc'!$F$23)),I195))))))</f>
        <v/>
      </c>
      <c r="C195" s="599" t="str">
        <f t="shared" ref="C195:C258" si="33">IF(A195="Totals:","Box 1",IF(A195="FTE Reduction Exceptions:","*",""))</f>
        <v/>
      </c>
      <c r="D195" s="600" t="str" cm="1">
        <f t="array" ref="D195">IF(I195='Tables calc'!$D$1+1,"*",IF(I195='Tables calc'!$D$1+2,'Tables calc'!$H$24,IF(D194='Tables calc'!$H$24,"",IF(D194="","",INDEX('Tables calc'!$C$24:$C$539,_xlfn.AGGREGATE(15,3,('Tables calc'!$F$24:$F$539=1)/('Tables calc'!$F$24:$F$539=1)*(ROW('Tables calc'!$F$24:$F$539)-ROW('Tables calc'!$F$23)),I195))))))</f>
        <v/>
      </c>
      <c r="E195" s="601" t="str">
        <f t="shared" ref="E195:E258" si="34">IF(A195="Totals:","Box 2",IF(A195="FTE Reduction Exceptions:","*",""))</f>
        <v/>
      </c>
      <c r="F195" s="602" t="str" cm="1">
        <f t="array" ref="F195">IF(I195='Tables calc'!$D$1+1,'Tables calc'!$H$23,IF(I195='Tables calc'!$D$1+2,'Tables calc'!$H$25,IF(E194="Box 2","",IF(F194="","",INDEX('Tables calc'!$D$24:$D$539,_xlfn.AGGREGATE(15,3,('Tables calc'!$F$24:$F$539=1)/('Tables calc'!$F$24:$F$539=1)*(ROW('Tables calc'!$F$24:$F$539)-ROW('Tables calc'!$F$23)),I195))))))</f>
        <v/>
      </c>
      <c r="G195" s="599" t="str">
        <f t="shared" ref="G195:G258" si="35">IF(A195="Totals:","Box 3",IF(A195="FTE Reduction Exceptions:","*",""))</f>
        <v/>
      </c>
      <c r="H195" s="600" t="str" cm="1">
        <f t="array" ref="H195">IF(I195='Tables calc'!$D$1+1,"*",IF(I195='Tables calc'!$D$1+2,'Tables calc'!$H$26,IF(E194="Box 2","",IF(F194="","",INDEX('Tables calc'!$E$24:$E$539,_xlfn.AGGREGATE(15,3,('Tables calc'!$F$24:$F$539=1)/('Tables calc'!$F$24:$F$539=1)*(ROW('Tables calc'!$F$24:$F$539)-ROW('Tables calc'!$F$23)),I195))))))</f>
        <v/>
      </c>
      <c r="I195" s="69">
        <v>194</v>
      </c>
      <c r="J195" s="69" t="str">
        <f t="shared" ref="J195:J258" si="36">IF(A195="Totals:","STOP",IF(J194="STOP","",IF(J194="","","GO")))</f>
        <v/>
      </c>
      <c r="K195" s="69" t="str">
        <f t="shared" ref="K195:K258" si="37">IF(A195="Totals:","STOP",IF(K194="STOP","",IF(K194="","","GO")))</f>
        <v/>
      </c>
      <c r="L195" s="69" t="str">
        <f t="shared" ref="L195:L258" si="38">IF(A195="Totals:","STOP",IF(L194="STOP","",IF(J194="","","GO")))</f>
        <v/>
      </c>
      <c r="M195" s="69" t="str">
        <f t="shared" ref="M195:M258" si="39">IF(A195="Totals:","STOP",IF(M194="STOP","",IF(M194="","","GO")))</f>
        <v/>
      </c>
      <c r="N195" s="69" t="str">
        <f t="shared" ref="N195:N258" si="40">IF(A195="Totals:","STOP",IF(N194="STOP","",IF(N194="","","GO")))</f>
        <v/>
      </c>
      <c r="O195" s="69" t="str">
        <f t="shared" ref="O195:O258" si="41">IF(A195="Totals:","STOP",IF(O194="STOP","",IF(O194="","","GO")))</f>
        <v/>
      </c>
      <c r="P195" s="69" t="str">
        <f t="shared" ref="P195:P258" si="42">IF(A195="Totals:","STOP",IF(P194="STOP","",IF(P194="","","GO")))</f>
        <v/>
      </c>
      <c r="Q195" s="69" t="str">
        <f t="shared" ref="Q195:Q258" si="43">IF(A195="Totals:","STOP",IF(Q194="STOP","",IF(Q194="","","GO")))</f>
        <v/>
      </c>
    </row>
    <row r="196" spans="1:17" x14ac:dyDescent="0.3">
      <c r="A196" s="598" t="str" cm="1">
        <f t="array" ref="A196">IF(I196='Tables calc'!$D$1+1,"FTE Reduction Exceptions:",IF(I196='Tables calc'!$D$1+2,"Totals:",IF(A195="Totals:","",IF(A195="","",INDEX('Tables calc'!$A$24:$A$539,_xlfn.AGGREGATE(15,3,('Tables calc'!$F$24:$F$539=1)/('Tables calc'!$F$24:$F$539=1)*(ROW('Tables calc'!$F$24:$F$539)-ROW('Tables calc'!$F$23)),I196))))))</f>
        <v/>
      </c>
      <c r="B196" s="598" t="str" cm="1">
        <f t="array" ref="B196">IF(I196='Tables calc'!$D$1+1,"#",IF(I196='Tables calc'!$D$1+2,"#",IF(B195="#","",IF(B195="","",INDEX('Tables calc'!$B$24:$B$539,_xlfn.AGGREGATE(15,3,('Tables calc'!$F$24:$F$539=1)/('Tables calc'!$F$24:$F$539=1)*(ROW('Tables calc'!$F$24:$F$539)-ROW('Tables calc'!$F$23)),I196))))))</f>
        <v/>
      </c>
      <c r="C196" s="599" t="str">
        <f t="shared" si="33"/>
        <v/>
      </c>
      <c r="D196" s="600" t="str" cm="1">
        <f t="array" ref="D196">IF(I196='Tables calc'!$D$1+1,"*",IF(I196='Tables calc'!$D$1+2,'Tables calc'!$H$24,IF(D195='Tables calc'!$H$24,"",IF(D195="","",INDEX('Tables calc'!$C$24:$C$539,_xlfn.AGGREGATE(15,3,('Tables calc'!$F$24:$F$539=1)/('Tables calc'!$F$24:$F$539=1)*(ROW('Tables calc'!$F$24:$F$539)-ROW('Tables calc'!$F$23)),I196))))))</f>
        <v/>
      </c>
      <c r="E196" s="601" t="str">
        <f t="shared" si="34"/>
        <v/>
      </c>
      <c r="F196" s="602" t="str" cm="1">
        <f t="array" ref="F196">IF(I196='Tables calc'!$D$1+1,'Tables calc'!$H$23,IF(I196='Tables calc'!$D$1+2,'Tables calc'!$H$25,IF(E195="Box 2","",IF(F195="","",INDEX('Tables calc'!$D$24:$D$539,_xlfn.AGGREGATE(15,3,('Tables calc'!$F$24:$F$539=1)/('Tables calc'!$F$24:$F$539=1)*(ROW('Tables calc'!$F$24:$F$539)-ROW('Tables calc'!$F$23)),I196))))))</f>
        <v/>
      </c>
      <c r="G196" s="599" t="str">
        <f t="shared" si="35"/>
        <v/>
      </c>
      <c r="H196" s="600" t="str" cm="1">
        <f t="array" ref="H196">IF(I196='Tables calc'!$D$1+1,"*",IF(I196='Tables calc'!$D$1+2,'Tables calc'!$H$26,IF(E195="Box 2","",IF(F195="","",INDEX('Tables calc'!$E$24:$E$539,_xlfn.AGGREGATE(15,3,('Tables calc'!$F$24:$F$539=1)/('Tables calc'!$F$24:$F$539=1)*(ROW('Tables calc'!$F$24:$F$539)-ROW('Tables calc'!$F$23)),I196))))))</f>
        <v/>
      </c>
      <c r="I196" s="69">
        <v>195</v>
      </c>
      <c r="J196" s="69" t="str">
        <f t="shared" si="36"/>
        <v/>
      </c>
      <c r="K196" s="69" t="str">
        <f t="shared" si="37"/>
        <v/>
      </c>
      <c r="L196" s="69" t="str">
        <f t="shared" si="38"/>
        <v/>
      </c>
      <c r="M196" s="69" t="str">
        <f t="shared" si="39"/>
        <v/>
      </c>
      <c r="N196" s="69" t="str">
        <f t="shared" si="40"/>
        <v/>
      </c>
      <c r="O196" s="69" t="str">
        <f t="shared" si="41"/>
        <v/>
      </c>
      <c r="P196" s="69" t="str">
        <f t="shared" si="42"/>
        <v/>
      </c>
      <c r="Q196" s="69" t="str">
        <f t="shared" si="43"/>
        <v/>
      </c>
    </row>
    <row r="197" spans="1:17" x14ac:dyDescent="0.3">
      <c r="A197" s="598" t="str" cm="1">
        <f t="array" ref="A197">IF(I197='Tables calc'!$D$1+1,"FTE Reduction Exceptions:",IF(I197='Tables calc'!$D$1+2,"Totals:",IF(A196="Totals:","",IF(A196="","",INDEX('Tables calc'!$A$24:$A$539,_xlfn.AGGREGATE(15,3,('Tables calc'!$F$24:$F$539=1)/('Tables calc'!$F$24:$F$539=1)*(ROW('Tables calc'!$F$24:$F$539)-ROW('Tables calc'!$F$23)),I197))))))</f>
        <v/>
      </c>
      <c r="B197" s="598" t="str" cm="1">
        <f t="array" ref="B197">IF(I197='Tables calc'!$D$1+1,"#",IF(I197='Tables calc'!$D$1+2,"#",IF(B196="#","",IF(B196="","",INDEX('Tables calc'!$B$24:$B$539,_xlfn.AGGREGATE(15,3,('Tables calc'!$F$24:$F$539=1)/('Tables calc'!$F$24:$F$539=1)*(ROW('Tables calc'!$F$24:$F$539)-ROW('Tables calc'!$F$23)),I197))))))</f>
        <v/>
      </c>
      <c r="C197" s="599" t="str">
        <f t="shared" si="33"/>
        <v/>
      </c>
      <c r="D197" s="600" t="str" cm="1">
        <f t="array" ref="D197">IF(I197='Tables calc'!$D$1+1,"*",IF(I197='Tables calc'!$D$1+2,'Tables calc'!$H$24,IF(D196='Tables calc'!$H$24,"",IF(D196="","",INDEX('Tables calc'!$C$24:$C$539,_xlfn.AGGREGATE(15,3,('Tables calc'!$F$24:$F$539=1)/('Tables calc'!$F$24:$F$539=1)*(ROW('Tables calc'!$F$24:$F$539)-ROW('Tables calc'!$F$23)),I197))))))</f>
        <v/>
      </c>
      <c r="E197" s="601" t="str">
        <f t="shared" si="34"/>
        <v/>
      </c>
      <c r="F197" s="602" t="str" cm="1">
        <f t="array" ref="F197">IF(I197='Tables calc'!$D$1+1,'Tables calc'!$H$23,IF(I197='Tables calc'!$D$1+2,'Tables calc'!$H$25,IF(E196="Box 2","",IF(F196="","",INDEX('Tables calc'!$D$24:$D$539,_xlfn.AGGREGATE(15,3,('Tables calc'!$F$24:$F$539=1)/('Tables calc'!$F$24:$F$539=1)*(ROW('Tables calc'!$F$24:$F$539)-ROW('Tables calc'!$F$23)),I197))))))</f>
        <v/>
      </c>
      <c r="G197" s="599" t="str">
        <f t="shared" si="35"/>
        <v/>
      </c>
      <c r="H197" s="600" t="str" cm="1">
        <f t="array" ref="H197">IF(I197='Tables calc'!$D$1+1,"*",IF(I197='Tables calc'!$D$1+2,'Tables calc'!$H$26,IF(E196="Box 2","",IF(F196="","",INDEX('Tables calc'!$E$24:$E$539,_xlfn.AGGREGATE(15,3,('Tables calc'!$F$24:$F$539=1)/('Tables calc'!$F$24:$F$539=1)*(ROW('Tables calc'!$F$24:$F$539)-ROW('Tables calc'!$F$23)),I197))))))</f>
        <v/>
      </c>
      <c r="I197" s="69">
        <v>196</v>
      </c>
      <c r="J197" s="69" t="str">
        <f t="shared" si="36"/>
        <v/>
      </c>
      <c r="K197" s="69" t="str">
        <f t="shared" si="37"/>
        <v/>
      </c>
      <c r="L197" s="69" t="str">
        <f t="shared" si="38"/>
        <v/>
      </c>
      <c r="M197" s="69" t="str">
        <f t="shared" si="39"/>
        <v/>
      </c>
      <c r="N197" s="69" t="str">
        <f t="shared" si="40"/>
        <v/>
      </c>
      <c r="O197" s="69" t="str">
        <f t="shared" si="41"/>
        <v/>
      </c>
      <c r="P197" s="69" t="str">
        <f t="shared" si="42"/>
        <v/>
      </c>
      <c r="Q197" s="69" t="str">
        <f t="shared" si="43"/>
        <v/>
      </c>
    </row>
    <row r="198" spans="1:17" x14ac:dyDescent="0.3">
      <c r="A198" s="598" t="str" cm="1">
        <f t="array" ref="A198">IF(I198='Tables calc'!$D$1+1,"FTE Reduction Exceptions:",IF(I198='Tables calc'!$D$1+2,"Totals:",IF(A197="Totals:","",IF(A197="","",INDEX('Tables calc'!$A$24:$A$539,_xlfn.AGGREGATE(15,3,('Tables calc'!$F$24:$F$539=1)/('Tables calc'!$F$24:$F$539=1)*(ROW('Tables calc'!$F$24:$F$539)-ROW('Tables calc'!$F$23)),I198))))))</f>
        <v/>
      </c>
      <c r="B198" s="598" t="str" cm="1">
        <f t="array" ref="B198">IF(I198='Tables calc'!$D$1+1,"#",IF(I198='Tables calc'!$D$1+2,"#",IF(B197="#","",IF(B197="","",INDEX('Tables calc'!$B$24:$B$539,_xlfn.AGGREGATE(15,3,('Tables calc'!$F$24:$F$539=1)/('Tables calc'!$F$24:$F$539=1)*(ROW('Tables calc'!$F$24:$F$539)-ROW('Tables calc'!$F$23)),I198))))))</f>
        <v/>
      </c>
      <c r="C198" s="599" t="str">
        <f t="shared" si="33"/>
        <v/>
      </c>
      <c r="D198" s="600" t="str" cm="1">
        <f t="array" ref="D198">IF(I198='Tables calc'!$D$1+1,"*",IF(I198='Tables calc'!$D$1+2,'Tables calc'!$H$24,IF(D197='Tables calc'!$H$24,"",IF(D197="","",INDEX('Tables calc'!$C$24:$C$539,_xlfn.AGGREGATE(15,3,('Tables calc'!$F$24:$F$539=1)/('Tables calc'!$F$24:$F$539=1)*(ROW('Tables calc'!$F$24:$F$539)-ROW('Tables calc'!$F$23)),I198))))))</f>
        <v/>
      </c>
      <c r="E198" s="601" t="str">
        <f t="shared" si="34"/>
        <v/>
      </c>
      <c r="F198" s="602" t="str" cm="1">
        <f t="array" ref="F198">IF(I198='Tables calc'!$D$1+1,'Tables calc'!$H$23,IF(I198='Tables calc'!$D$1+2,'Tables calc'!$H$25,IF(E197="Box 2","",IF(F197="","",INDEX('Tables calc'!$D$24:$D$539,_xlfn.AGGREGATE(15,3,('Tables calc'!$F$24:$F$539=1)/('Tables calc'!$F$24:$F$539=1)*(ROW('Tables calc'!$F$24:$F$539)-ROW('Tables calc'!$F$23)),I198))))))</f>
        <v/>
      </c>
      <c r="G198" s="599" t="str">
        <f t="shared" si="35"/>
        <v/>
      </c>
      <c r="H198" s="600" t="str" cm="1">
        <f t="array" ref="H198">IF(I198='Tables calc'!$D$1+1,"*",IF(I198='Tables calc'!$D$1+2,'Tables calc'!$H$26,IF(E197="Box 2","",IF(F197="","",INDEX('Tables calc'!$E$24:$E$539,_xlfn.AGGREGATE(15,3,('Tables calc'!$F$24:$F$539=1)/('Tables calc'!$F$24:$F$539=1)*(ROW('Tables calc'!$F$24:$F$539)-ROW('Tables calc'!$F$23)),I198))))))</f>
        <v/>
      </c>
      <c r="I198" s="69">
        <v>197</v>
      </c>
      <c r="J198" s="69" t="str">
        <f t="shared" si="36"/>
        <v/>
      </c>
      <c r="K198" s="69" t="str">
        <f t="shared" si="37"/>
        <v/>
      </c>
      <c r="L198" s="69" t="str">
        <f t="shared" si="38"/>
        <v/>
      </c>
      <c r="M198" s="69" t="str">
        <f t="shared" si="39"/>
        <v/>
      </c>
      <c r="N198" s="69" t="str">
        <f t="shared" si="40"/>
        <v/>
      </c>
      <c r="O198" s="69" t="str">
        <f t="shared" si="41"/>
        <v/>
      </c>
      <c r="P198" s="69" t="str">
        <f t="shared" si="42"/>
        <v/>
      </c>
      <c r="Q198" s="69" t="str">
        <f t="shared" si="43"/>
        <v/>
      </c>
    </row>
    <row r="199" spans="1:17" x14ac:dyDescent="0.3">
      <c r="A199" s="598" t="str" cm="1">
        <f t="array" ref="A199">IF(I199='Tables calc'!$D$1+1,"FTE Reduction Exceptions:",IF(I199='Tables calc'!$D$1+2,"Totals:",IF(A198="Totals:","",IF(A198="","",INDEX('Tables calc'!$A$24:$A$539,_xlfn.AGGREGATE(15,3,('Tables calc'!$F$24:$F$539=1)/('Tables calc'!$F$24:$F$539=1)*(ROW('Tables calc'!$F$24:$F$539)-ROW('Tables calc'!$F$23)),I199))))))</f>
        <v/>
      </c>
      <c r="B199" s="598" t="str" cm="1">
        <f t="array" ref="B199">IF(I199='Tables calc'!$D$1+1,"#",IF(I199='Tables calc'!$D$1+2,"#",IF(B198="#","",IF(B198="","",INDEX('Tables calc'!$B$24:$B$539,_xlfn.AGGREGATE(15,3,('Tables calc'!$F$24:$F$539=1)/('Tables calc'!$F$24:$F$539=1)*(ROW('Tables calc'!$F$24:$F$539)-ROW('Tables calc'!$F$23)),I199))))))</f>
        <v/>
      </c>
      <c r="C199" s="599" t="str">
        <f t="shared" si="33"/>
        <v/>
      </c>
      <c r="D199" s="600" t="str" cm="1">
        <f t="array" ref="D199">IF(I199='Tables calc'!$D$1+1,"*",IF(I199='Tables calc'!$D$1+2,'Tables calc'!$H$24,IF(D198='Tables calc'!$H$24,"",IF(D198="","",INDEX('Tables calc'!$C$24:$C$539,_xlfn.AGGREGATE(15,3,('Tables calc'!$F$24:$F$539=1)/('Tables calc'!$F$24:$F$539=1)*(ROW('Tables calc'!$F$24:$F$539)-ROW('Tables calc'!$F$23)),I199))))))</f>
        <v/>
      </c>
      <c r="E199" s="601" t="str">
        <f t="shared" si="34"/>
        <v/>
      </c>
      <c r="F199" s="602" t="str" cm="1">
        <f t="array" ref="F199">IF(I199='Tables calc'!$D$1+1,'Tables calc'!$H$23,IF(I199='Tables calc'!$D$1+2,'Tables calc'!$H$25,IF(E198="Box 2","",IF(F198="","",INDEX('Tables calc'!$D$24:$D$539,_xlfn.AGGREGATE(15,3,('Tables calc'!$F$24:$F$539=1)/('Tables calc'!$F$24:$F$539=1)*(ROW('Tables calc'!$F$24:$F$539)-ROW('Tables calc'!$F$23)),I199))))))</f>
        <v/>
      </c>
      <c r="G199" s="599" t="str">
        <f t="shared" si="35"/>
        <v/>
      </c>
      <c r="H199" s="600" t="str" cm="1">
        <f t="array" ref="H199">IF(I199='Tables calc'!$D$1+1,"*",IF(I199='Tables calc'!$D$1+2,'Tables calc'!$H$26,IF(E198="Box 2","",IF(F198="","",INDEX('Tables calc'!$E$24:$E$539,_xlfn.AGGREGATE(15,3,('Tables calc'!$F$24:$F$539=1)/('Tables calc'!$F$24:$F$539=1)*(ROW('Tables calc'!$F$24:$F$539)-ROW('Tables calc'!$F$23)),I199))))))</f>
        <v/>
      </c>
      <c r="I199" s="69">
        <v>198</v>
      </c>
      <c r="J199" s="69" t="str">
        <f t="shared" si="36"/>
        <v/>
      </c>
      <c r="K199" s="69" t="str">
        <f t="shared" si="37"/>
        <v/>
      </c>
      <c r="L199" s="69" t="str">
        <f t="shared" si="38"/>
        <v/>
      </c>
      <c r="M199" s="69" t="str">
        <f t="shared" si="39"/>
        <v/>
      </c>
      <c r="N199" s="69" t="str">
        <f t="shared" si="40"/>
        <v/>
      </c>
      <c r="O199" s="69" t="str">
        <f t="shared" si="41"/>
        <v/>
      </c>
      <c r="P199" s="69" t="str">
        <f t="shared" si="42"/>
        <v/>
      </c>
      <c r="Q199" s="69" t="str">
        <f t="shared" si="43"/>
        <v/>
      </c>
    </row>
    <row r="200" spans="1:17" x14ac:dyDescent="0.3">
      <c r="A200" s="598" t="str" cm="1">
        <f t="array" ref="A200">IF(I200='Tables calc'!$D$1+1,"FTE Reduction Exceptions:",IF(I200='Tables calc'!$D$1+2,"Totals:",IF(A199="Totals:","",IF(A199="","",INDEX('Tables calc'!$A$24:$A$539,_xlfn.AGGREGATE(15,3,('Tables calc'!$F$24:$F$539=1)/('Tables calc'!$F$24:$F$539=1)*(ROW('Tables calc'!$F$24:$F$539)-ROW('Tables calc'!$F$23)),I200))))))</f>
        <v/>
      </c>
      <c r="B200" s="598" t="str" cm="1">
        <f t="array" ref="B200">IF(I200='Tables calc'!$D$1+1,"#",IF(I200='Tables calc'!$D$1+2,"#",IF(B199="#","",IF(B199="","",INDEX('Tables calc'!$B$24:$B$539,_xlfn.AGGREGATE(15,3,('Tables calc'!$F$24:$F$539=1)/('Tables calc'!$F$24:$F$539=1)*(ROW('Tables calc'!$F$24:$F$539)-ROW('Tables calc'!$F$23)),I200))))))</f>
        <v/>
      </c>
      <c r="C200" s="599" t="str">
        <f t="shared" si="33"/>
        <v/>
      </c>
      <c r="D200" s="600" t="str" cm="1">
        <f t="array" ref="D200">IF(I200='Tables calc'!$D$1+1,"*",IF(I200='Tables calc'!$D$1+2,'Tables calc'!$H$24,IF(D199='Tables calc'!$H$24,"",IF(D199="","",INDEX('Tables calc'!$C$24:$C$539,_xlfn.AGGREGATE(15,3,('Tables calc'!$F$24:$F$539=1)/('Tables calc'!$F$24:$F$539=1)*(ROW('Tables calc'!$F$24:$F$539)-ROW('Tables calc'!$F$23)),I200))))))</f>
        <v/>
      </c>
      <c r="E200" s="601" t="str">
        <f t="shared" si="34"/>
        <v/>
      </c>
      <c r="F200" s="602" t="str" cm="1">
        <f t="array" ref="F200">IF(I200='Tables calc'!$D$1+1,'Tables calc'!$H$23,IF(I200='Tables calc'!$D$1+2,'Tables calc'!$H$25,IF(E199="Box 2","",IF(F199="","",INDEX('Tables calc'!$D$24:$D$539,_xlfn.AGGREGATE(15,3,('Tables calc'!$F$24:$F$539=1)/('Tables calc'!$F$24:$F$539=1)*(ROW('Tables calc'!$F$24:$F$539)-ROW('Tables calc'!$F$23)),I200))))))</f>
        <v/>
      </c>
      <c r="G200" s="599" t="str">
        <f t="shared" si="35"/>
        <v/>
      </c>
      <c r="H200" s="600" t="str" cm="1">
        <f t="array" ref="H200">IF(I200='Tables calc'!$D$1+1,"*",IF(I200='Tables calc'!$D$1+2,'Tables calc'!$H$26,IF(E199="Box 2","",IF(F199="","",INDEX('Tables calc'!$E$24:$E$539,_xlfn.AGGREGATE(15,3,('Tables calc'!$F$24:$F$539=1)/('Tables calc'!$F$24:$F$539=1)*(ROW('Tables calc'!$F$24:$F$539)-ROW('Tables calc'!$F$23)),I200))))))</f>
        <v/>
      </c>
      <c r="I200" s="69">
        <v>199</v>
      </c>
      <c r="J200" s="69" t="str">
        <f t="shared" si="36"/>
        <v/>
      </c>
      <c r="K200" s="69" t="str">
        <f t="shared" si="37"/>
        <v/>
      </c>
      <c r="L200" s="69" t="str">
        <f t="shared" si="38"/>
        <v/>
      </c>
      <c r="M200" s="69" t="str">
        <f t="shared" si="39"/>
        <v/>
      </c>
      <c r="N200" s="69" t="str">
        <f t="shared" si="40"/>
        <v/>
      </c>
      <c r="O200" s="69" t="str">
        <f t="shared" si="41"/>
        <v/>
      </c>
      <c r="P200" s="69" t="str">
        <f t="shared" si="42"/>
        <v/>
      </c>
      <c r="Q200" s="69" t="str">
        <f t="shared" si="43"/>
        <v/>
      </c>
    </row>
    <row r="201" spans="1:17" x14ac:dyDescent="0.3">
      <c r="A201" s="598" t="str" cm="1">
        <f t="array" ref="A201">IF(I201='Tables calc'!$D$1+1,"FTE Reduction Exceptions:",IF(I201='Tables calc'!$D$1+2,"Totals:",IF(A200="Totals:","",IF(A200="","",INDEX('Tables calc'!$A$24:$A$539,_xlfn.AGGREGATE(15,3,('Tables calc'!$F$24:$F$539=1)/('Tables calc'!$F$24:$F$539=1)*(ROW('Tables calc'!$F$24:$F$539)-ROW('Tables calc'!$F$23)),I201))))))</f>
        <v/>
      </c>
      <c r="B201" s="598" t="str" cm="1">
        <f t="array" ref="B201">IF(I201='Tables calc'!$D$1+1,"#",IF(I201='Tables calc'!$D$1+2,"#",IF(B200="#","",IF(B200="","",INDEX('Tables calc'!$B$24:$B$539,_xlfn.AGGREGATE(15,3,('Tables calc'!$F$24:$F$539=1)/('Tables calc'!$F$24:$F$539=1)*(ROW('Tables calc'!$F$24:$F$539)-ROW('Tables calc'!$F$23)),I201))))))</f>
        <v/>
      </c>
      <c r="C201" s="599" t="str">
        <f t="shared" si="33"/>
        <v/>
      </c>
      <c r="D201" s="600" t="str" cm="1">
        <f t="array" ref="D201">IF(I201='Tables calc'!$D$1+1,"*",IF(I201='Tables calc'!$D$1+2,'Tables calc'!$H$24,IF(D200='Tables calc'!$H$24,"",IF(D200="","",INDEX('Tables calc'!$C$24:$C$539,_xlfn.AGGREGATE(15,3,('Tables calc'!$F$24:$F$539=1)/('Tables calc'!$F$24:$F$539=1)*(ROW('Tables calc'!$F$24:$F$539)-ROW('Tables calc'!$F$23)),I201))))))</f>
        <v/>
      </c>
      <c r="E201" s="601" t="str">
        <f t="shared" si="34"/>
        <v/>
      </c>
      <c r="F201" s="602" t="str" cm="1">
        <f t="array" ref="F201">IF(I201='Tables calc'!$D$1+1,'Tables calc'!$H$23,IF(I201='Tables calc'!$D$1+2,'Tables calc'!$H$25,IF(E200="Box 2","",IF(F200="","",INDEX('Tables calc'!$D$24:$D$539,_xlfn.AGGREGATE(15,3,('Tables calc'!$F$24:$F$539=1)/('Tables calc'!$F$24:$F$539=1)*(ROW('Tables calc'!$F$24:$F$539)-ROW('Tables calc'!$F$23)),I201))))))</f>
        <v/>
      </c>
      <c r="G201" s="599" t="str">
        <f t="shared" si="35"/>
        <v/>
      </c>
      <c r="H201" s="600" t="str" cm="1">
        <f t="array" ref="H201">IF(I201='Tables calc'!$D$1+1,"*",IF(I201='Tables calc'!$D$1+2,'Tables calc'!$H$26,IF(E200="Box 2","",IF(F200="","",INDEX('Tables calc'!$E$24:$E$539,_xlfn.AGGREGATE(15,3,('Tables calc'!$F$24:$F$539=1)/('Tables calc'!$F$24:$F$539=1)*(ROW('Tables calc'!$F$24:$F$539)-ROW('Tables calc'!$F$23)),I201))))))</f>
        <v/>
      </c>
      <c r="I201" s="69">
        <v>200</v>
      </c>
      <c r="J201" s="69" t="str">
        <f t="shared" si="36"/>
        <v/>
      </c>
      <c r="K201" s="69" t="str">
        <f t="shared" si="37"/>
        <v/>
      </c>
      <c r="L201" s="69" t="str">
        <f t="shared" si="38"/>
        <v/>
      </c>
      <c r="M201" s="69" t="str">
        <f t="shared" si="39"/>
        <v/>
      </c>
      <c r="N201" s="69" t="str">
        <f t="shared" si="40"/>
        <v/>
      </c>
      <c r="O201" s="69" t="str">
        <f t="shared" si="41"/>
        <v/>
      </c>
      <c r="P201" s="69" t="str">
        <f t="shared" si="42"/>
        <v/>
      </c>
      <c r="Q201" s="69" t="str">
        <f t="shared" si="43"/>
        <v/>
      </c>
    </row>
    <row r="202" spans="1:17" x14ac:dyDescent="0.3">
      <c r="A202" s="598" t="str" cm="1">
        <f t="array" ref="A202">IF(I202='Tables calc'!$D$1+1,"FTE Reduction Exceptions:",IF(I202='Tables calc'!$D$1+2,"Totals:",IF(A201="Totals:","",IF(A201="","",INDEX('Tables calc'!$A$24:$A$539,_xlfn.AGGREGATE(15,3,('Tables calc'!$F$24:$F$539=1)/('Tables calc'!$F$24:$F$539=1)*(ROW('Tables calc'!$F$24:$F$539)-ROW('Tables calc'!$F$23)),I202))))))</f>
        <v/>
      </c>
      <c r="B202" s="598" t="str" cm="1">
        <f t="array" ref="B202">IF(I202='Tables calc'!$D$1+1,"#",IF(I202='Tables calc'!$D$1+2,"#",IF(B201="#","",IF(B201="","",INDEX('Tables calc'!$B$24:$B$539,_xlfn.AGGREGATE(15,3,('Tables calc'!$F$24:$F$539=1)/('Tables calc'!$F$24:$F$539=1)*(ROW('Tables calc'!$F$24:$F$539)-ROW('Tables calc'!$F$23)),I202))))))</f>
        <v/>
      </c>
      <c r="C202" s="599" t="str">
        <f t="shared" si="33"/>
        <v/>
      </c>
      <c r="D202" s="600" t="str" cm="1">
        <f t="array" ref="D202">IF(I202='Tables calc'!$D$1+1,"*",IF(I202='Tables calc'!$D$1+2,'Tables calc'!$H$24,IF(D201='Tables calc'!$H$24,"",IF(D201="","",INDEX('Tables calc'!$C$24:$C$539,_xlfn.AGGREGATE(15,3,('Tables calc'!$F$24:$F$539=1)/('Tables calc'!$F$24:$F$539=1)*(ROW('Tables calc'!$F$24:$F$539)-ROW('Tables calc'!$F$23)),I202))))))</f>
        <v/>
      </c>
      <c r="E202" s="601" t="str">
        <f t="shared" si="34"/>
        <v/>
      </c>
      <c r="F202" s="602" t="str" cm="1">
        <f t="array" ref="F202">IF(I202='Tables calc'!$D$1+1,'Tables calc'!$H$23,IF(I202='Tables calc'!$D$1+2,'Tables calc'!$H$25,IF(E201="Box 2","",IF(F201="","",INDEX('Tables calc'!$D$24:$D$539,_xlfn.AGGREGATE(15,3,('Tables calc'!$F$24:$F$539=1)/('Tables calc'!$F$24:$F$539=1)*(ROW('Tables calc'!$F$24:$F$539)-ROW('Tables calc'!$F$23)),I202))))))</f>
        <v/>
      </c>
      <c r="G202" s="599" t="str">
        <f t="shared" si="35"/>
        <v/>
      </c>
      <c r="H202" s="600" t="str" cm="1">
        <f t="array" ref="H202">IF(I202='Tables calc'!$D$1+1,"*",IF(I202='Tables calc'!$D$1+2,'Tables calc'!$H$26,IF(E201="Box 2","",IF(F201="","",INDEX('Tables calc'!$E$24:$E$539,_xlfn.AGGREGATE(15,3,('Tables calc'!$F$24:$F$539=1)/('Tables calc'!$F$24:$F$539=1)*(ROW('Tables calc'!$F$24:$F$539)-ROW('Tables calc'!$F$23)),I202))))))</f>
        <v/>
      </c>
      <c r="I202" s="69">
        <v>201</v>
      </c>
      <c r="J202" s="69" t="str">
        <f t="shared" si="36"/>
        <v/>
      </c>
      <c r="K202" s="69" t="str">
        <f t="shared" si="37"/>
        <v/>
      </c>
      <c r="L202" s="69" t="str">
        <f t="shared" si="38"/>
        <v/>
      </c>
      <c r="M202" s="69" t="str">
        <f t="shared" si="39"/>
        <v/>
      </c>
      <c r="N202" s="69" t="str">
        <f t="shared" si="40"/>
        <v/>
      </c>
      <c r="O202" s="69" t="str">
        <f t="shared" si="41"/>
        <v/>
      </c>
      <c r="P202" s="69" t="str">
        <f t="shared" si="42"/>
        <v/>
      </c>
      <c r="Q202" s="69" t="str">
        <f t="shared" si="43"/>
        <v/>
      </c>
    </row>
    <row r="203" spans="1:17" x14ac:dyDescent="0.3">
      <c r="A203" s="598" t="str" cm="1">
        <f t="array" ref="A203">IF(I203='Tables calc'!$D$1+1,"FTE Reduction Exceptions:",IF(I203='Tables calc'!$D$1+2,"Totals:",IF(A202="Totals:","",IF(A202="","",INDEX('Tables calc'!$A$24:$A$539,_xlfn.AGGREGATE(15,3,('Tables calc'!$F$24:$F$539=1)/('Tables calc'!$F$24:$F$539=1)*(ROW('Tables calc'!$F$24:$F$539)-ROW('Tables calc'!$F$23)),I203))))))</f>
        <v/>
      </c>
      <c r="B203" s="598" t="str" cm="1">
        <f t="array" ref="B203">IF(I203='Tables calc'!$D$1+1,"#",IF(I203='Tables calc'!$D$1+2,"#",IF(B202="#","",IF(B202="","",INDEX('Tables calc'!$B$24:$B$539,_xlfn.AGGREGATE(15,3,('Tables calc'!$F$24:$F$539=1)/('Tables calc'!$F$24:$F$539=1)*(ROW('Tables calc'!$F$24:$F$539)-ROW('Tables calc'!$F$23)),I203))))))</f>
        <v/>
      </c>
      <c r="C203" s="599" t="str">
        <f t="shared" si="33"/>
        <v/>
      </c>
      <c r="D203" s="600" t="str" cm="1">
        <f t="array" ref="D203">IF(I203='Tables calc'!$D$1+1,"*",IF(I203='Tables calc'!$D$1+2,'Tables calc'!$H$24,IF(D202='Tables calc'!$H$24,"",IF(D202="","",INDEX('Tables calc'!$C$24:$C$539,_xlfn.AGGREGATE(15,3,('Tables calc'!$F$24:$F$539=1)/('Tables calc'!$F$24:$F$539=1)*(ROW('Tables calc'!$F$24:$F$539)-ROW('Tables calc'!$F$23)),I203))))))</f>
        <v/>
      </c>
      <c r="E203" s="601" t="str">
        <f t="shared" si="34"/>
        <v/>
      </c>
      <c r="F203" s="602" t="str" cm="1">
        <f t="array" ref="F203">IF(I203='Tables calc'!$D$1+1,'Tables calc'!$H$23,IF(I203='Tables calc'!$D$1+2,'Tables calc'!$H$25,IF(E202="Box 2","",IF(F202="","",INDEX('Tables calc'!$D$24:$D$539,_xlfn.AGGREGATE(15,3,('Tables calc'!$F$24:$F$539=1)/('Tables calc'!$F$24:$F$539=1)*(ROW('Tables calc'!$F$24:$F$539)-ROW('Tables calc'!$F$23)),I203))))))</f>
        <v/>
      </c>
      <c r="G203" s="599" t="str">
        <f t="shared" si="35"/>
        <v/>
      </c>
      <c r="H203" s="600" t="str" cm="1">
        <f t="array" ref="H203">IF(I203='Tables calc'!$D$1+1,"*",IF(I203='Tables calc'!$D$1+2,'Tables calc'!$H$26,IF(E202="Box 2","",IF(F202="","",INDEX('Tables calc'!$E$24:$E$539,_xlfn.AGGREGATE(15,3,('Tables calc'!$F$24:$F$539=1)/('Tables calc'!$F$24:$F$539=1)*(ROW('Tables calc'!$F$24:$F$539)-ROW('Tables calc'!$F$23)),I203))))))</f>
        <v/>
      </c>
      <c r="I203" s="69">
        <v>202</v>
      </c>
      <c r="J203" s="69" t="str">
        <f t="shared" si="36"/>
        <v/>
      </c>
      <c r="K203" s="69" t="str">
        <f t="shared" si="37"/>
        <v/>
      </c>
      <c r="L203" s="69" t="str">
        <f t="shared" si="38"/>
        <v/>
      </c>
      <c r="M203" s="69" t="str">
        <f t="shared" si="39"/>
        <v/>
      </c>
      <c r="N203" s="69" t="str">
        <f t="shared" si="40"/>
        <v/>
      </c>
      <c r="O203" s="69" t="str">
        <f t="shared" si="41"/>
        <v/>
      </c>
      <c r="P203" s="69" t="str">
        <f t="shared" si="42"/>
        <v/>
      </c>
      <c r="Q203" s="69" t="str">
        <f t="shared" si="43"/>
        <v/>
      </c>
    </row>
    <row r="204" spans="1:17" x14ac:dyDescent="0.3">
      <c r="A204" s="598" t="str" cm="1">
        <f t="array" ref="A204">IF(I204='Tables calc'!$D$1+1,"FTE Reduction Exceptions:",IF(I204='Tables calc'!$D$1+2,"Totals:",IF(A203="Totals:","",IF(A203="","",INDEX('Tables calc'!$A$24:$A$539,_xlfn.AGGREGATE(15,3,('Tables calc'!$F$24:$F$539=1)/('Tables calc'!$F$24:$F$539=1)*(ROW('Tables calc'!$F$24:$F$539)-ROW('Tables calc'!$F$23)),I204))))))</f>
        <v/>
      </c>
      <c r="B204" s="598" t="str" cm="1">
        <f t="array" ref="B204">IF(I204='Tables calc'!$D$1+1,"#",IF(I204='Tables calc'!$D$1+2,"#",IF(B203="#","",IF(B203="","",INDEX('Tables calc'!$B$24:$B$539,_xlfn.AGGREGATE(15,3,('Tables calc'!$F$24:$F$539=1)/('Tables calc'!$F$24:$F$539=1)*(ROW('Tables calc'!$F$24:$F$539)-ROW('Tables calc'!$F$23)),I204))))))</f>
        <v/>
      </c>
      <c r="C204" s="599" t="str">
        <f t="shared" si="33"/>
        <v/>
      </c>
      <c r="D204" s="600" t="str" cm="1">
        <f t="array" ref="D204">IF(I204='Tables calc'!$D$1+1,"*",IF(I204='Tables calc'!$D$1+2,'Tables calc'!$H$24,IF(D203='Tables calc'!$H$24,"",IF(D203="","",INDEX('Tables calc'!$C$24:$C$539,_xlfn.AGGREGATE(15,3,('Tables calc'!$F$24:$F$539=1)/('Tables calc'!$F$24:$F$539=1)*(ROW('Tables calc'!$F$24:$F$539)-ROW('Tables calc'!$F$23)),I204))))))</f>
        <v/>
      </c>
      <c r="E204" s="601" t="str">
        <f t="shared" si="34"/>
        <v/>
      </c>
      <c r="F204" s="602" t="str" cm="1">
        <f t="array" ref="F204">IF(I204='Tables calc'!$D$1+1,'Tables calc'!$H$23,IF(I204='Tables calc'!$D$1+2,'Tables calc'!$H$25,IF(E203="Box 2","",IF(F203="","",INDEX('Tables calc'!$D$24:$D$539,_xlfn.AGGREGATE(15,3,('Tables calc'!$F$24:$F$539=1)/('Tables calc'!$F$24:$F$539=1)*(ROW('Tables calc'!$F$24:$F$539)-ROW('Tables calc'!$F$23)),I204))))))</f>
        <v/>
      </c>
      <c r="G204" s="599" t="str">
        <f t="shared" si="35"/>
        <v/>
      </c>
      <c r="H204" s="600" t="str" cm="1">
        <f t="array" ref="H204">IF(I204='Tables calc'!$D$1+1,"*",IF(I204='Tables calc'!$D$1+2,'Tables calc'!$H$26,IF(E203="Box 2","",IF(F203="","",INDEX('Tables calc'!$E$24:$E$539,_xlfn.AGGREGATE(15,3,('Tables calc'!$F$24:$F$539=1)/('Tables calc'!$F$24:$F$539=1)*(ROW('Tables calc'!$F$24:$F$539)-ROW('Tables calc'!$F$23)),I204))))))</f>
        <v/>
      </c>
      <c r="I204" s="69">
        <v>203</v>
      </c>
      <c r="J204" s="69" t="str">
        <f t="shared" si="36"/>
        <v/>
      </c>
      <c r="K204" s="69" t="str">
        <f t="shared" si="37"/>
        <v/>
      </c>
      <c r="L204" s="69" t="str">
        <f t="shared" si="38"/>
        <v/>
      </c>
      <c r="M204" s="69" t="str">
        <f t="shared" si="39"/>
        <v/>
      </c>
      <c r="N204" s="69" t="str">
        <f t="shared" si="40"/>
        <v/>
      </c>
      <c r="O204" s="69" t="str">
        <f t="shared" si="41"/>
        <v/>
      </c>
      <c r="P204" s="69" t="str">
        <f t="shared" si="42"/>
        <v/>
      </c>
      <c r="Q204" s="69" t="str">
        <f t="shared" si="43"/>
        <v/>
      </c>
    </row>
    <row r="205" spans="1:17" x14ac:dyDescent="0.3">
      <c r="A205" s="598" t="str" cm="1">
        <f t="array" ref="A205">IF(I205='Tables calc'!$D$1+1,"FTE Reduction Exceptions:",IF(I205='Tables calc'!$D$1+2,"Totals:",IF(A204="Totals:","",IF(A204="","",INDEX('Tables calc'!$A$24:$A$539,_xlfn.AGGREGATE(15,3,('Tables calc'!$F$24:$F$539=1)/('Tables calc'!$F$24:$F$539=1)*(ROW('Tables calc'!$F$24:$F$539)-ROW('Tables calc'!$F$23)),I205))))))</f>
        <v/>
      </c>
      <c r="B205" s="598" t="str" cm="1">
        <f t="array" ref="B205">IF(I205='Tables calc'!$D$1+1,"#",IF(I205='Tables calc'!$D$1+2,"#",IF(B204="#","",IF(B204="","",INDEX('Tables calc'!$B$24:$B$539,_xlfn.AGGREGATE(15,3,('Tables calc'!$F$24:$F$539=1)/('Tables calc'!$F$24:$F$539=1)*(ROW('Tables calc'!$F$24:$F$539)-ROW('Tables calc'!$F$23)),I205))))))</f>
        <v/>
      </c>
      <c r="C205" s="599" t="str">
        <f t="shared" si="33"/>
        <v/>
      </c>
      <c r="D205" s="600" t="str" cm="1">
        <f t="array" ref="D205">IF(I205='Tables calc'!$D$1+1,"*",IF(I205='Tables calc'!$D$1+2,'Tables calc'!$H$24,IF(D204='Tables calc'!$H$24,"",IF(D204="","",INDEX('Tables calc'!$C$24:$C$539,_xlfn.AGGREGATE(15,3,('Tables calc'!$F$24:$F$539=1)/('Tables calc'!$F$24:$F$539=1)*(ROW('Tables calc'!$F$24:$F$539)-ROW('Tables calc'!$F$23)),I205))))))</f>
        <v/>
      </c>
      <c r="E205" s="601" t="str">
        <f t="shared" si="34"/>
        <v/>
      </c>
      <c r="F205" s="602" t="str" cm="1">
        <f t="array" ref="F205">IF(I205='Tables calc'!$D$1+1,'Tables calc'!$H$23,IF(I205='Tables calc'!$D$1+2,'Tables calc'!$H$25,IF(E204="Box 2","",IF(F204="","",INDEX('Tables calc'!$D$24:$D$539,_xlfn.AGGREGATE(15,3,('Tables calc'!$F$24:$F$539=1)/('Tables calc'!$F$24:$F$539=1)*(ROW('Tables calc'!$F$24:$F$539)-ROW('Tables calc'!$F$23)),I205))))))</f>
        <v/>
      </c>
      <c r="G205" s="599" t="str">
        <f t="shared" si="35"/>
        <v/>
      </c>
      <c r="H205" s="600" t="str" cm="1">
        <f t="array" ref="H205">IF(I205='Tables calc'!$D$1+1,"*",IF(I205='Tables calc'!$D$1+2,'Tables calc'!$H$26,IF(E204="Box 2","",IF(F204="","",INDEX('Tables calc'!$E$24:$E$539,_xlfn.AGGREGATE(15,3,('Tables calc'!$F$24:$F$539=1)/('Tables calc'!$F$24:$F$539=1)*(ROW('Tables calc'!$F$24:$F$539)-ROW('Tables calc'!$F$23)),I205))))))</f>
        <v/>
      </c>
      <c r="I205" s="69">
        <v>204</v>
      </c>
      <c r="J205" s="69" t="str">
        <f t="shared" si="36"/>
        <v/>
      </c>
      <c r="K205" s="69" t="str">
        <f t="shared" si="37"/>
        <v/>
      </c>
      <c r="L205" s="69" t="str">
        <f t="shared" si="38"/>
        <v/>
      </c>
      <c r="M205" s="69" t="str">
        <f t="shared" si="39"/>
        <v/>
      </c>
      <c r="N205" s="69" t="str">
        <f t="shared" si="40"/>
        <v/>
      </c>
      <c r="O205" s="69" t="str">
        <f t="shared" si="41"/>
        <v/>
      </c>
      <c r="P205" s="69" t="str">
        <f t="shared" si="42"/>
        <v/>
      </c>
      <c r="Q205" s="69" t="str">
        <f t="shared" si="43"/>
        <v/>
      </c>
    </row>
    <row r="206" spans="1:17" x14ac:dyDescent="0.3">
      <c r="A206" s="598" t="str" cm="1">
        <f t="array" ref="A206">IF(I206='Tables calc'!$D$1+1,"FTE Reduction Exceptions:",IF(I206='Tables calc'!$D$1+2,"Totals:",IF(A205="Totals:","",IF(A205="","",INDEX('Tables calc'!$A$24:$A$539,_xlfn.AGGREGATE(15,3,('Tables calc'!$F$24:$F$539=1)/('Tables calc'!$F$24:$F$539=1)*(ROW('Tables calc'!$F$24:$F$539)-ROW('Tables calc'!$F$23)),I206))))))</f>
        <v/>
      </c>
      <c r="B206" s="598" t="str" cm="1">
        <f t="array" ref="B206">IF(I206='Tables calc'!$D$1+1,"#",IF(I206='Tables calc'!$D$1+2,"#",IF(B205="#","",IF(B205="","",INDEX('Tables calc'!$B$24:$B$539,_xlfn.AGGREGATE(15,3,('Tables calc'!$F$24:$F$539=1)/('Tables calc'!$F$24:$F$539=1)*(ROW('Tables calc'!$F$24:$F$539)-ROW('Tables calc'!$F$23)),I206))))))</f>
        <v/>
      </c>
      <c r="C206" s="599" t="str">
        <f t="shared" si="33"/>
        <v/>
      </c>
      <c r="D206" s="600" t="str" cm="1">
        <f t="array" ref="D206">IF(I206='Tables calc'!$D$1+1,"*",IF(I206='Tables calc'!$D$1+2,'Tables calc'!$H$24,IF(D205='Tables calc'!$H$24,"",IF(D205="","",INDEX('Tables calc'!$C$24:$C$539,_xlfn.AGGREGATE(15,3,('Tables calc'!$F$24:$F$539=1)/('Tables calc'!$F$24:$F$539=1)*(ROW('Tables calc'!$F$24:$F$539)-ROW('Tables calc'!$F$23)),I206))))))</f>
        <v/>
      </c>
      <c r="E206" s="601" t="str">
        <f t="shared" si="34"/>
        <v/>
      </c>
      <c r="F206" s="602" t="str" cm="1">
        <f t="array" ref="F206">IF(I206='Tables calc'!$D$1+1,'Tables calc'!$H$23,IF(I206='Tables calc'!$D$1+2,'Tables calc'!$H$25,IF(E205="Box 2","",IF(F205="","",INDEX('Tables calc'!$D$24:$D$539,_xlfn.AGGREGATE(15,3,('Tables calc'!$F$24:$F$539=1)/('Tables calc'!$F$24:$F$539=1)*(ROW('Tables calc'!$F$24:$F$539)-ROW('Tables calc'!$F$23)),I206))))))</f>
        <v/>
      </c>
      <c r="G206" s="599" t="str">
        <f t="shared" si="35"/>
        <v/>
      </c>
      <c r="H206" s="600" t="str" cm="1">
        <f t="array" ref="H206">IF(I206='Tables calc'!$D$1+1,"*",IF(I206='Tables calc'!$D$1+2,'Tables calc'!$H$26,IF(E205="Box 2","",IF(F205="","",INDEX('Tables calc'!$E$24:$E$539,_xlfn.AGGREGATE(15,3,('Tables calc'!$F$24:$F$539=1)/('Tables calc'!$F$24:$F$539=1)*(ROW('Tables calc'!$F$24:$F$539)-ROW('Tables calc'!$F$23)),I206))))))</f>
        <v/>
      </c>
      <c r="I206" s="69">
        <v>205</v>
      </c>
      <c r="J206" s="69" t="str">
        <f t="shared" si="36"/>
        <v/>
      </c>
      <c r="K206" s="69" t="str">
        <f t="shared" si="37"/>
        <v/>
      </c>
      <c r="L206" s="69" t="str">
        <f t="shared" si="38"/>
        <v/>
      </c>
      <c r="M206" s="69" t="str">
        <f t="shared" si="39"/>
        <v/>
      </c>
      <c r="N206" s="69" t="str">
        <f t="shared" si="40"/>
        <v/>
      </c>
      <c r="O206" s="69" t="str">
        <f t="shared" si="41"/>
        <v/>
      </c>
      <c r="P206" s="69" t="str">
        <f t="shared" si="42"/>
        <v/>
      </c>
      <c r="Q206" s="69" t="str">
        <f t="shared" si="43"/>
        <v/>
      </c>
    </row>
    <row r="207" spans="1:17" x14ac:dyDescent="0.3">
      <c r="A207" s="598" t="str" cm="1">
        <f t="array" ref="A207">IF(I207='Tables calc'!$D$1+1,"FTE Reduction Exceptions:",IF(I207='Tables calc'!$D$1+2,"Totals:",IF(A206="Totals:","",IF(A206="","",INDEX('Tables calc'!$A$24:$A$539,_xlfn.AGGREGATE(15,3,('Tables calc'!$F$24:$F$539=1)/('Tables calc'!$F$24:$F$539=1)*(ROW('Tables calc'!$F$24:$F$539)-ROW('Tables calc'!$F$23)),I207))))))</f>
        <v/>
      </c>
      <c r="B207" s="598" t="str" cm="1">
        <f t="array" ref="B207">IF(I207='Tables calc'!$D$1+1,"#",IF(I207='Tables calc'!$D$1+2,"#",IF(B206="#","",IF(B206="","",INDEX('Tables calc'!$B$24:$B$539,_xlfn.AGGREGATE(15,3,('Tables calc'!$F$24:$F$539=1)/('Tables calc'!$F$24:$F$539=1)*(ROW('Tables calc'!$F$24:$F$539)-ROW('Tables calc'!$F$23)),I207))))))</f>
        <v/>
      </c>
      <c r="C207" s="599" t="str">
        <f t="shared" si="33"/>
        <v/>
      </c>
      <c r="D207" s="600" t="str" cm="1">
        <f t="array" ref="D207">IF(I207='Tables calc'!$D$1+1,"*",IF(I207='Tables calc'!$D$1+2,'Tables calc'!$H$24,IF(D206='Tables calc'!$H$24,"",IF(D206="","",INDEX('Tables calc'!$C$24:$C$539,_xlfn.AGGREGATE(15,3,('Tables calc'!$F$24:$F$539=1)/('Tables calc'!$F$24:$F$539=1)*(ROW('Tables calc'!$F$24:$F$539)-ROW('Tables calc'!$F$23)),I207))))))</f>
        <v/>
      </c>
      <c r="E207" s="601" t="str">
        <f t="shared" si="34"/>
        <v/>
      </c>
      <c r="F207" s="602" t="str" cm="1">
        <f t="array" ref="F207">IF(I207='Tables calc'!$D$1+1,'Tables calc'!$H$23,IF(I207='Tables calc'!$D$1+2,'Tables calc'!$H$25,IF(E206="Box 2","",IF(F206="","",INDEX('Tables calc'!$D$24:$D$539,_xlfn.AGGREGATE(15,3,('Tables calc'!$F$24:$F$539=1)/('Tables calc'!$F$24:$F$539=1)*(ROW('Tables calc'!$F$24:$F$539)-ROW('Tables calc'!$F$23)),I207))))))</f>
        <v/>
      </c>
      <c r="G207" s="599" t="str">
        <f t="shared" si="35"/>
        <v/>
      </c>
      <c r="H207" s="600" t="str" cm="1">
        <f t="array" ref="H207">IF(I207='Tables calc'!$D$1+1,"*",IF(I207='Tables calc'!$D$1+2,'Tables calc'!$H$26,IF(E206="Box 2","",IF(F206="","",INDEX('Tables calc'!$E$24:$E$539,_xlfn.AGGREGATE(15,3,('Tables calc'!$F$24:$F$539=1)/('Tables calc'!$F$24:$F$539=1)*(ROW('Tables calc'!$F$24:$F$539)-ROW('Tables calc'!$F$23)),I207))))))</f>
        <v/>
      </c>
      <c r="I207" s="69">
        <v>206</v>
      </c>
      <c r="J207" s="69" t="str">
        <f t="shared" si="36"/>
        <v/>
      </c>
      <c r="K207" s="69" t="str">
        <f t="shared" si="37"/>
        <v/>
      </c>
      <c r="L207" s="69" t="str">
        <f t="shared" si="38"/>
        <v/>
      </c>
      <c r="M207" s="69" t="str">
        <f t="shared" si="39"/>
        <v/>
      </c>
      <c r="N207" s="69" t="str">
        <f t="shared" si="40"/>
        <v/>
      </c>
      <c r="O207" s="69" t="str">
        <f t="shared" si="41"/>
        <v/>
      </c>
      <c r="P207" s="69" t="str">
        <f t="shared" si="42"/>
        <v/>
      </c>
      <c r="Q207" s="69" t="str">
        <f t="shared" si="43"/>
        <v/>
      </c>
    </row>
    <row r="208" spans="1:17" x14ac:dyDescent="0.3">
      <c r="A208" s="598" t="str" cm="1">
        <f t="array" ref="A208">IF(I208='Tables calc'!$D$1+1,"FTE Reduction Exceptions:",IF(I208='Tables calc'!$D$1+2,"Totals:",IF(A207="Totals:","",IF(A207="","",INDEX('Tables calc'!$A$24:$A$539,_xlfn.AGGREGATE(15,3,('Tables calc'!$F$24:$F$539=1)/('Tables calc'!$F$24:$F$539=1)*(ROW('Tables calc'!$F$24:$F$539)-ROW('Tables calc'!$F$23)),I208))))))</f>
        <v/>
      </c>
      <c r="B208" s="598" t="str" cm="1">
        <f t="array" ref="B208">IF(I208='Tables calc'!$D$1+1,"#",IF(I208='Tables calc'!$D$1+2,"#",IF(B207="#","",IF(B207="","",INDEX('Tables calc'!$B$24:$B$539,_xlfn.AGGREGATE(15,3,('Tables calc'!$F$24:$F$539=1)/('Tables calc'!$F$24:$F$539=1)*(ROW('Tables calc'!$F$24:$F$539)-ROW('Tables calc'!$F$23)),I208))))))</f>
        <v/>
      </c>
      <c r="C208" s="599" t="str">
        <f t="shared" si="33"/>
        <v/>
      </c>
      <c r="D208" s="600" t="str" cm="1">
        <f t="array" ref="D208">IF(I208='Tables calc'!$D$1+1,"*",IF(I208='Tables calc'!$D$1+2,'Tables calc'!$H$24,IF(D207='Tables calc'!$H$24,"",IF(D207="","",INDEX('Tables calc'!$C$24:$C$539,_xlfn.AGGREGATE(15,3,('Tables calc'!$F$24:$F$539=1)/('Tables calc'!$F$24:$F$539=1)*(ROW('Tables calc'!$F$24:$F$539)-ROW('Tables calc'!$F$23)),I208))))))</f>
        <v/>
      </c>
      <c r="E208" s="601" t="str">
        <f t="shared" si="34"/>
        <v/>
      </c>
      <c r="F208" s="602" t="str" cm="1">
        <f t="array" ref="F208">IF(I208='Tables calc'!$D$1+1,'Tables calc'!$H$23,IF(I208='Tables calc'!$D$1+2,'Tables calc'!$H$25,IF(E207="Box 2","",IF(F207="","",INDEX('Tables calc'!$D$24:$D$539,_xlfn.AGGREGATE(15,3,('Tables calc'!$F$24:$F$539=1)/('Tables calc'!$F$24:$F$539=1)*(ROW('Tables calc'!$F$24:$F$539)-ROW('Tables calc'!$F$23)),I208))))))</f>
        <v/>
      </c>
      <c r="G208" s="599" t="str">
        <f t="shared" si="35"/>
        <v/>
      </c>
      <c r="H208" s="600" t="str" cm="1">
        <f t="array" ref="H208">IF(I208='Tables calc'!$D$1+1,"*",IF(I208='Tables calc'!$D$1+2,'Tables calc'!$H$26,IF(E207="Box 2","",IF(F207="","",INDEX('Tables calc'!$E$24:$E$539,_xlfn.AGGREGATE(15,3,('Tables calc'!$F$24:$F$539=1)/('Tables calc'!$F$24:$F$539=1)*(ROW('Tables calc'!$F$24:$F$539)-ROW('Tables calc'!$F$23)),I208))))))</f>
        <v/>
      </c>
      <c r="I208" s="69">
        <v>207</v>
      </c>
      <c r="J208" s="69" t="str">
        <f t="shared" si="36"/>
        <v/>
      </c>
      <c r="K208" s="69" t="str">
        <f t="shared" si="37"/>
        <v/>
      </c>
      <c r="L208" s="69" t="str">
        <f t="shared" si="38"/>
        <v/>
      </c>
      <c r="M208" s="69" t="str">
        <f t="shared" si="39"/>
        <v/>
      </c>
      <c r="N208" s="69" t="str">
        <f t="shared" si="40"/>
        <v/>
      </c>
      <c r="O208" s="69" t="str">
        <f t="shared" si="41"/>
        <v/>
      </c>
      <c r="P208" s="69" t="str">
        <f t="shared" si="42"/>
        <v/>
      </c>
      <c r="Q208" s="69" t="str">
        <f t="shared" si="43"/>
        <v/>
      </c>
    </row>
    <row r="209" spans="1:17" x14ac:dyDescent="0.3">
      <c r="A209" s="598" t="str" cm="1">
        <f t="array" ref="A209">IF(I209='Tables calc'!$D$1+1,"FTE Reduction Exceptions:",IF(I209='Tables calc'!$D$1+2,"Totals:",IF(A208="Totals:","",IF(A208="","",INDEX('Tables calc'!$A$24:$A$539,_xlfn.AGGREGATE(15,3,('Tables calc'!$F$24:$F$539=1)/('Tables calc'!$F$24:$F$539=1)*(ROW('Tables calc'!$F$24:$F$539)-ROW('Tables calc'!$F$23)),I209))))))</f>
        <v/>
      </c>
      <c r="B209" s="598" t="str" cm="1">
        <f t="array" ref="B209">IF(I209='Tables calc'!$D$1+1,"#",IF(I209='Tables calc'!$D$1+2,"#",IF(B208="#","",IF(B208="","",INDEX('Tables calc'!$B$24:$B$539,_xlfn.AGGREGATE(15,3,('Tables calc'!$F$24:$F$539=1)/('Tables calc'!$F$24:$F$539=1)*(ROW('Tables calc'!$F$24:$F$539)-ROW('Tables calc'!$F$23)),I209))))))</f>
        <v/>
      </c>
      <c r="C209" s="599" t="str">
        <f t="shared" si="33"/>
        <v/>
      </c>
      <c r="D209" s="600" t="str" cm="1">
        <f t="array" ref="D209">IF(I209='Tables calc'!$D$1+1,"*",IF(I209='Tables calc'!$D$1+2,'Tables calc'!$H$24,IF(D208='Tables calc'!$H$24,"",IF(D208="","",INDEX('Tables calc'!$C$24:$C$539,_xlfn.AGGREGATE(15,3,('Tables calc'!$F$24:$F$539=1)/('Tables calc'!$F$24:$F$539=1)*(ROW('Tables calc'!$F$24:$F$539)-ROW('Tables calc'!$F$23)),I209))))))</f>
        <v/>
      </c>
      <c r="E209" s="601" t="str">
        <f t="shared" si="34"/>
        <v/>
      </c>
      <c r="F209" s="602" t="str" cm="1">
        <f t="array" ref="F209">IF(I209='Tables calc'!$D$1+1,'Tables calc'!$H$23,IF(I209='Tables calc'!$D$1+2,'Tables calc'!$H$25,IF(E208="Box 2","",IF(F208="","",INDEX('Tables calc'!$D$24:$D$539,_xlfn.AGGREGATE(15,3,('Tables calc'!$F$24:$F$539=1)/('Tables calc'!$F$24:$F$539=1)*(ROW('Tables calc'!$F$24:$F$539)-ROW('Tables calc'!$F$23)),I209))))))</f>
        <v/>
      </c>
      <c r="G209" s="599" t="str">
        <f t="shared" si="35"/>
        <v/>
      </c>
      <c r="H209" s="600" t="str" cm="1">
        <f t="array" ref="H209">IF(I209='Tables calc'!$D$1+1,"*",IF(I209='Tables calc'!$D$1+2,'Tables calc'!$H$26,IF(E208="Box 2","",IF(F208="","",INDEX('Tables calc'!$E$24:$E$539,_xlfn.AGGREGATE(15,3,('Tables calc'!$F$24:$F$539=1)/('Tables calc'!$F$24:$F$539=1)*(ROW('Tables calc'!$F$24:$F$539)-ROW('Tables calc'!$F$23)),I209))))))</f>
        <v/>
      </c>
      <c r="I209" s="69">
        <v>208</v>
      </c>
      <c r="J209" s="69" t="str">
        <f t="shared" si="36"/>
        <v/>
      </c>
      <c r="K209" s="69" t="str">
        <f t="shared" si="37"/>
        <v/>
      </c>
      <c r="L209" s="69" t="str">
        <f t="shared" si="38"/>
        <v/>
      </c>
      <c r="M209" s="69" t="str">
        <f t="shared" si="39"/>
        <v/>
      </c>
      <c r="N209" s="69" t="str">
        <f t="shared" si="40"/>
        <v/>
      </c>
      <c r="O209" s="69" t="str">
        <f t="shared" si="41"/>
        <v/>
      </c>
      <c r="P209" s="69" t="str">
        <f t="shared" si="42"/>
        <v/>
      </c>
      <c r="Q209" s="69" t="str">
        <f t="shared" si="43"/>
        <v/>
      </c>
    </row>
    <row r="210" spans="1:17" x14ac:dyDescent="0.3">
      <c r="A210" s="598" t="str" cm="1">
        <f t="array" ref="A210">IF(I210='Tables calc'!$D$1+1,"FTE Reduction Exceptions:",IF(I210='Tables calc'!$D$1+2,"Totals:",IF(A209="Totals:","",IF(A209="","",INDEX('Tables calc'!$A$24:$A$539,_xlfn.AGGREGATE(15,3,('Tables calc'!$F$24:$F$539=1)/('Tables calc'!$F$24:$F$539=1)*(ROW('Tables calc'!$F$24:$F$539)-ROW('Tables calc'!$F$23)),I210))))))</f>
        <v/>
      </c>
      <c r="B210" s="598" t="str" cm="1">
        <f t="array" ref="B210">IF(I210='Tables calc'!$D$1+1,"#",IF(I210='Tables calc'!$D$1+2,"#",IF(B209="#","",IF(B209="","",INDEX('Tables calc'!$B$24:$B$539,_xlfn.AGGREGATE(15,3,('Tables calc'!$F$24:$F$539=1)/('Tables calc'!$F$24:$F$539=1)*(ROW('Tables calc'!$F$24:$F$539)-ROW('Tables calc'!$F$23)),I210))))))</f>
        <v/>
      </c>
      <c r="C210" s="599" t="str">
        <f t="shared" si="33"/>
        <v/>
      </c>
      <c r="D210" s="600" t="str" cm="1">
        <f t="array" ref="D210">IF(I210='Tables calc'!$D$1+1,"*",IF(I210='Tables calc'!$D$1+2,'Tables calc'!$H$24,IF(D209='Tables calc'!$H$24,"",IF(D209="","",INDEX('Tables calc'!$C$24:$C$539,_xlfn.AGGREGATE(15,3,('Tables calc'!$F$24:$F$539=1)/('Tables calc'!$F$24:$F$539=1)*(ROW('Tables calc'!$F$24:$F$539)-ROW('Tables calc'!$F$23)),I210))))))</f>
        <v/>
      </c>
      <c r="E210" s="601" t="str">
        <f t="shared" si="34"/>
        <v/>
      </c>
      <c r="F210" s="602" t="str" cm="1">
        <f t="array" ref="F210">IF(I210='Tables calc'!$D$1+1,'Tables calc'!$H$23,IF(I210='Tables calc'!$D$1+2,'Tables calc'!$H$25,IF(E209="Box 2","",IF(F209="","",INDEX('Tables calc'!$D$24:$D$539,_xlfn.AGGREGATE(15,3,('Tables calc'!$F$24:$F$539=1)/('Tables calc'!$F$24:$F$539=1)*(ROW('Tables calc'!$F$24:$F$539)-ROW('Tables calc'!$F$23)),I210))))))</f>
        <v/>
      </c>
      <c r="G210" s="599" t="str">
        <f t="shared" si="35"/>
        <v/>
      </c>
      <c r="H210" s="600" t="str" cm="1">
        <f t="array" ref="H210">IF(I210='Tables calc'!$D$1+1,"*",IF(I210='Tables calc'!$D$1+2,'Tables calc'!$H$26,IF(E209="Box 2","",IF(F209="","",INDEX('Tables calc'!$E$24:$E$539,_xlfn.AGGREGATE(15,3,('Tables calc'!$F$24:$F$539=1)/('Tables calc'!$F$24:$F$539=1)*(ROW('Tables calc'!$F$24:$F$539)-ROW('Tables calc'!$F$23)),I210))))))</f>
        <v/>
      </c>
      <c r="I210" s="69">
        <v>209</v>
      </c>
      <c r="J210" s="69" t="str">
        <f t="shared" si="36"/>
        <v/>
      </c>
      <c r="K210" s="69" t="str">
        <f t="shared" si="37"/>
        <v/>
      </c>
      <c r="L210" s="69" t="str">
        <f t="shared" si="38"/>
        <v/>
      </c>
      <c r="M210" s="69" t="str">
        <f t="shared" si="39"/>
        <v/>
      </c>
      <c r="N210" s="69" t="str">
        <f t="shared" si="40"/>
        <v/>
      </c>
      <c r="O210" s="69" t="str">
        <f t="shared" si="41"/>
        <v/>
      </c>
      <c r="P210" s="69" t="str">
        <f t="shared" si="42"/>
        <v/>
      </c>
      <c r="Q210" s="69" t="str">
        <f t="shared" si="43"/>
        <v/>
      </c>
    </row>
    <row r="211" spans="1:17" x14ac:dyDescent="0.3">
      <c r="A211" s="598" t="str" cm="1">
        <f t="array" ref="A211">IF(I211='Tables calc'!$D$1+1,"FTE Reduction Exceptions:",IF(I211='Tables calc'!$D$1+2,"Totals:",IF(A210="Totals:","",IF(A210="","",INDEX('Tables calc'!$A$24:$A$539,_xlfn.AGGREGATE(15,3,('Tables calc'!$F$24:$F$539=1)/('Tables calc'!$F$24:$F$539=1)*(ROW('Tables calc'!$F$24:$F$539)-ROW('Tables calc'!$F$23)),I211))))))</f>
        <v/>
      </c>
      <c r="B211" s="598" t="str" cm="1">
        <f t="array" ref="B211">IF(I211='Tables calc'!$D$1+1,"#",IF(I211='Tables calc'!$D$1+2,"#",IF(B210="#","",IF(B210="","",INDEX('Tables calc'!$B$24:$B$539,_xlfn.AGGREGATE(15,3,('Tables calc'!$F$24:$F$539=1)/('Tables calc'!$F$24:$F$539=1)*(ROW('Tables calc'!$F$24:$F$539)-ROW('Tables calc'!$F$23)),I211))))))</f>
        <v/>
      </c>
      <c r="C211" s="599" t="str">
        <f t="shared" si="33"/>
        <v/>
      </c>
      <c r="D211" s="600" t="str" cm="1">
        <f t="array" ref="D211">IF(I211='Tables calc'!$D$1+1,"*",IF(I211='Tables calc'!$D$1+2,'Tables calc'!$H$24,IF(D210='Tables calc'!$H$24,"",IF(D210="","",INDEX('Tables calc'!$C$24:$C$539,_xlfn.AGGREGATE(15,3,('Tables calc'!$F$24:$F$539=1)/('Tables calc'!$F$24:$F$539=1)*(ROW('Tables calc'!$F$24:$F$539)-ROW('Tables calc'!$F$23)),I211))))))</f>
        <v/>
      </c>
      <c r="E211" s="601" t="str">
        <f t="shared" si="34"/>
        <v/>
      </c>
      <c r="F211" s="602" t="str" cm="1">
        <f t="array" ref="F211">IF(I211='Tables calc'!$D$1+1,'Tables calc'!$H$23,IF(I211='Tables calc'!$D$1+2,'Tables calc'!$H$25,IF(E210="Box 2","",IF(F210="","",INDEX('Tables calc'!$D$24:$D$539,_xlfn.AGGREGATE(15,3,('Tables calc'!$F$24:$F$539=1)/('Tables calc'!$F$24:$F$539=1)*(ROW('Tables calc'!$F$24:$F$539)-ROW('Tables calc'!$F$23)),I211))))))</f>
        <v/>
      </c>
      <c r="G211" s="599" t="str">
        <f t="shared" si="35"/>
        <v/>
      </c>
      <c r="H211" s="600" t="str" cm="1">
        <f t="array" ref="H211">IF(I211='Tables calc'!$D$1+1,"*",IF(I211='Tables calc'!$D$1+2,'Tables calc'!$H$26,IF(E210="Box 2","",IF(F210="","",INDEX('Tables calc'!$E$24:$E$539,_xlfn.AGGREGATE(15,3,('Tables calc'!$F$24:$F$539=1)/('Tables calc'!$F$24:$F$539=1)*(ROW('Tables calc'!$F$24:$F$539)-ROW('Tables calc'!$F$23)),I211))))))</f>
        <v/>
      </c>
      <c r="I211" s="69">
        <v>210</v>
      </c>
      <c r="J211" s="69" t="str">
        <f t="shared" si="36"/>
        <v/>
      </c>
      <c r="K211" s="69" t="str">
        <f t="shared" si="37"/>
        <v/>
      </c>
      <c r="L211" s="69" t="str">
        <f t="shared" si="38"/>
        <v/>
      </c>
      <c r="M211" s="69" t="str">
        <f t="shared" si="39"/>
        <v/>
      </c>
      <c r="N211" s="69" t="str">
        <f t="shared" si="40"/>
        <v/>
      </c>
      <c r="O211" s="69" t="str">
        <f t="shared" si="41"/>
        <v/>
      </c>
      <c r="P211" s="69" t="str">
        <f t="shared" si="42"/>
        <v/>
      </c>
      <c r="Q211" s="69" t="str">
        <f t="shared" si="43"/>
        <v/>
      </c>
    </row>
    <row r="212" spans="1:17" x14ac:dyDescent="0.3">
      <c r="A212" s="598" t="str" cm="1">
        <f t="array" ref="A212">IF(I212='Tables calc'!$D$1+1,"FTE Reduction Exceptions:",IF(I212='Tables calc'!$D$1+2,"Totals:",IF(A211="Totals:","",IF(A211="","",INDEX('Tables calc'!$A$24:$A$539,_xlfn.AGGREGATE(15,3,('Tables calc'!$F$24:$F$539=1)/('Tables calc'!$F$24:$F$539=1)*(ROW('Tables calc'!$F$24:$F$539)-ROW('Tables calc'!$F$23)),I212))))))</f>
        <v/>
      </c>
      <c r="B212" s="598" t="str" cm="1">
        <f t="array" ref="B212">IF(I212='Tables calc'!$D$1+1,"#",IF(I212='Tables calc'!$D$1+2,"#",IF(B211="#","",IF(B211="","",INDEX('Tables calc'!$B$24:$B$539,_xlfn.AGGREGATE(15,3,('Tables calc'!$F$24:$F$539=1)/('Tables calc'!$F$24:$F$539=1)*(ROW('Tables calc'!$F$24:$F$539)-ROW('Tables calc'!$F$23)),I212))))))</f>
        <v/>
      </c>
      <c r="C212" s="599" t="str">
        <f t="shared" si="33"/>
        <v/>
      </c>
      <c r="D212" s="600" t="str" cm="1">
        <f t="array" ref="D212">IF(I212='Tables calc'!$D$1+1,"*",IF(I212='Tables calc'!$D$1+2,'Tables calc'!$H$24,IF(D211='Tables calc'!$H$24,"",IF(D211="","",INDEX('Tables calc'!$C$24:$C$539,_xlfn.AGGREGATE(15,3,('Tables calc'!$F$24:$F$539=1)/('Tables calc'!$F$24:$F$539=1)*(ROW('Tables calc'!$F$24:$F$539)-ROW('Tables calc'!$F$23)),I212))))))</f>
        <v/>
      </c>
      <c r="E212" s="601" t="str">
        <f t="shared" si="34"/>
        <v/>
      </c>
      <c r="F212" s="602" t="str" cm="1">
        <f t="array" ref="F212">IF(I212='Tables calc'!$D$1+1,'Tables calc'!$H$23,IF(I212='Tables calc'!$D$1+2,'Tables calc'!$H$25,IF(E211="Box 2","",IF(F211="","",INDEX('Tables calc'!$D$24:$D$539,_xlfn.AGGREGATE(15,3,('Tables calc'!$F$24:$F$539=1)/('Tables calc'!$F$24:$F$539=1)*(ROW('Tables calc'!$F$24:$F$539)-ROW('Tables calc'!$F$23)),I212))))))</f>
        <v/>
      </c>
      <c r="G212" s="599" t="str">
        <f t="shared" si="35"/>
        <v/>
      </c>
      <c r="H212" s="600" t="str" cm="1">
        <f t="array" ref="H212">IF(I212='Tables calc'!$D$1+1,"*",IF(I212='Tables calc'!$D$1+2,'Tables calc'!$H$26,IF(E211="Box 2","",IF(F211="","",INDEX('Tables calc'!$E$24:$E$539,_xlfn.AGGREGATE(15,3,('Tables calc'!$F$24:$F$539=1)/('Tables calc'!$F$24:$F$539=1)*(ROW('Tables calc'!$F$24:$F$539)-ROW('Tables calc'!$F$23)),I212))))))</f>
        <v/>
      </c>
      <c r="I212" s="69">
        <v>211</v>
      </c>
      <c r="J212" s="69" t="str">
        <f t="shared" si="36"/>
        <v/>
      </c>
      <c r="K212" s="69" t="str">
        <f t="shared" si="37"/>
        <v/>
      </c>
      <c r="L212" s="69" t="str">
        <f t="shared" si="38"/>
        <v/>
      </c>
      <c r="M212" s="69" t="str">
        <f t="shared" si="39"/>
        <v/>
      </c>
      <c r="N212" s="69" t="str">
        <f t="shared" si="40"/>
        <v/>
      </c>
      <c r="O212" s="69" t="str">
        <f t="shared" si="41"/>
        <v/>
      </c>
      <c r="P212" s="69" t="str">
        <f t="shared" si="42"/>
        <v/>
      </c>
      <c r="Q212" s="69" t="str">
        <f t="shared" si="43"/>
        <v/>
      </c>
    </row>
    <row r="213" spans="1:17" x14ac:dyDescent="0.3">
      <c r="A213" s="598" t="str" cm="1">
        <f t="array" ref="A213">IF(I213='Tables calc'!$D$1+1,"FTE Reduction Exceptions:",IF(I213='Tables calc'!$D$1+2,"Totals:",IF(A212="Totals:","",IF(A212="","",INDEX('Tables calc'!$A$24:$A$539,_xlfn.AGGREGATE(15,3,('Tables calc'!$F$24:$F$539=1)/('Tables calc'!$F$24:$F$539=1)*(ROW('Tables calc'!$F$24:$F$539)-ROW('Tables calc'!$F$23)),I213))))))</f>
        <v/>
      </c>
      <c r="B213" s="598" t="str" cm="1">
        <f t="array" ref="B213">IF(I213='Tables calc'!$D$1+1,"#",IF(I213='Tables calc'!$D$1+2,"#",IF(B212="#","",IF(B212="","",INDEX('Tables calc'!$B$24:$B$539,_xlfn.AGGREGATE(15,3,('Tables calc'!$F$24:$F$539=1)/('Tables calc'!$F$24:$F$539=1)*(ROW('Tables calc'!$F$24:$F$539)-ROW('Tables calc'!$F$23)),I213))))))</f>
        <v/>
      </c>
      <c r="C213" s="599" t="str">
        <f t="shared" si="33"/>
        <v/>
      </c>
      <c r="D213" s="600" t="str" cm="1">
        <f t="array" ref="D213">IF(I213='Tables calc'!$D$1+1,"*",IF(I213='Tables calc'!$D$1+2,'Tables calc'!$H$24,IF(D212='Tables calc'!$H$24,"",IF(D212="","",INDEX('Tables calc'!$C$24:$C$539,_xlfn.AGGREGATE(15,3,('Tables calc'!$F$24:$F$539=1)/('Tables calc'!$F$24:$F$539=1)*(ROW('Tables calc'!$F$24:$F$539)-ROW('Tables calc'!$F$23)),I213))))))</f>
        <v/>
      </c>
      <c r="E213" s="601" t="str">
        <f t="shared" si="34"/>
        <v/>
      </c>
      <c r="F213" s="602" t="str" cm="1">
        <f t="array" ref="F213">IF(I213='Tables calc'!$D$1+1,'Tables calc'!$H$23,IF(I213='Tables calc'!$D$1+2,'Tables calc'!$H$25,IF(E212="Box 2","",IF(F212="","",INDEX('Tables calc'!$D$24:$D$539,_xlfn.AGGREGATE(15,3,('Tables calc'!$F$24:$F$539=1)/('Tables calc'!$F$24:$F$539=1)*(ROW('Tables calc'!$F$24:$F$539)-ROW('Tables calc'!$F$23)),I213))))))</f>
        <v/>
      </c>
      <c r="G213" s="599" t="str">
        <f t="shared" si="35"/>
        <v/>
      </c>
      <c r="H213" s="600" t="str" cm="1">
        <f t="array" ref="H213">IF(I213='Tables calc'!$D$1+1,"*",IF(I213='Tables calc'!$D$1+2,'Tables calc'!$H$26,IF(E212="Box 2","",IF(F212="","",INDEX('Tables calc'!$E$24:$E$539,_xlfn.AGGREGATE(15,3,('Tables calc'!$F$24:$F$539=1)/('Tables calc'!$F$24:$F$539=1)*(ROW('Tables calc'!$F$24:$F$539)-ROW('Tables calc'!$F$23)),I213))))))</f>
        <v/>
      </c>
      <c r="I213" s="69">
        <v>212</v>
      </c>
      <c r="J213" s="69" t="str">
        <f t="shared" si="36"/>
        <v/>
      </c>
      <c r="K213" s="69" t="str">
        <f t="shared" si="37"/>
        <v/>
      </c>
      <c r="L213" s="69" t="str">
        <f t="shared" si="38"/>
        <v/>
      </c>
      <c r="M213" s="69" t="str">
        <f t="shared" si="39"/>
        <v/>
      </c>
      <c r="N213" s="69" t="str">
        <f t="shared" si="40"/>
        <v/>
      </c>
      <c r="O213" s="69" t="str">
        <f t="shared" si="41"/>
        <v/>
      </c>
      <c r="P213" s="69" t="str">
        <f t="shared" si="42"/>
        <v/>
      </c>
      <c r="Q213" s="69" t="str">
        <f t="shared" si="43"/>
        <v/>
      </c>
    </row>
    <row r="214" spans="1:17" x14ac:dyDescent="0.3">
      <c r="A214" s="598" t="str" cm="1">
        <f t="array" ref="A214">IF(I214='Tables calc'!$D$1+1,"FTE Reduction Exceptions:",IF(I214='Tables calc'!$D$1+2,"Totals:",IF(A213="Totals:","",IF(A213="","",INDEX('Tables calc'!$A$24:$A$539,_xlfn.AGGREGATE(15,3,('Tables calc'!$F$24:$F$539=1)/('Tables calc'!$F$24:$F$539=1)*(ROW('Tables calc'!$F$24:$F$539)-ROW('Tables calc'!$F$23)),I214))))))</f>
        <v/>
      </c>
      <c r="B214" s="598" t="str" cm="1">
        <f t="array" ref="B214">IF(I214='Tables calc'!$D$1+1,"#",IF(I214='Tables calc'!$D$1+2,"#",IF(B213="#","",IF(B213="","",INDEX('Tables calc'!$B$24:$B$539,_xlfn.AGGREGATE(15,3,('Tables calc'!$F$24:$F$539=1)/('Tables calc'!$F$24:$F$539=1)*(ROW('Tables calc'!$F$24:$F$539)-ROW('Tables calc'!$F$23)),I214))))))</f>
        <v/>
      </c>
      <c r="C214" s="599" t="str">
        <f t="shared" si="33"/>
        <v/>
      </c>
      <c r="D214" s="600" t="str" cm="1">
        <f t="array" ref="D214">IF(I214='Tables calc'!$D$1+1,"*",IF(I214='Tables calc'!$D$1+2,'Tables calc'!$H$24,IF(D213='Tables calc'!$H$24,"",IF(D213="","",INDEX('Tables calc'!$C$24:$C$539,_xlfn.AGGREGATE(15,3,('Tables calc'!$F$24:$F$539=1)/('Tables calc'!$F$24:$F$539=1)*(ROW('Tables calc'!$F$24:$F$539)-ROW('Tables calc'!$F$23)),I214))))))</f>
        <v/>
      </c>
      <c r="E214" s="601" t="str">
        <f t="shared" si="34"/>
        <v/>
      </c>
      <c r="F214" s="602" t="str" cm="1">
        <f t="array" ref="F214">IF(I214='Tables calc'!$D$1+1,'Tables calc'!$H$23,IF(I214='Tables calc'!$D$1+2,'Tables calc'!$H$25,IF(E213="Box 2","",IF(F213="","",INDEX('Tables calc'!$D$24:$D$539,_xlfn.AGGREGATE(15,3,('Tables calc'!$F$24:$F$539=1)/('Tables calc'!$F$24:$F$539=1)*(ROW('Tables calc'!$F$24:$F$539)-ROW('Tables calc'!$F$23)),I214))))))</f>
        <v/>
      </c>
      <c r="G214" s="599" t="str">
        <f t="shared" si="35"/>
        <v/>
      </c>
      <c r="H214" s="600" t="str" cm="1">
        <f t="array" ref="H214">IF(I214='Tables calc'!$D$1+1,"*",IF(I214='Tables calc'!$D$1+2,'Tables calc'!$H$26,IF(E213="Box 2","",IF(F213="","",INDEX('Tables calc'!$E$24:$E$539,_xlfn.AGGREGATE(15,3,('Tables calc'!$F$24:$F$539=1)/('Tables calc'!$F$24:$F$539=1)*(ROW('Tables calc'!$F$24:$F$539)-ROW('Tables calc'!$F$23)),I214))))))</f>
        <v/>
      </c>
      <c r="I214" s="69">
        <v>213</v>
      </c>
      <c r="J214" s="69" t="str">
        <f t="shared" si="36"/>
        <v/>
      </c>
      <c r="K214" s="69" t="str">
        <f t="shared" si="37"/>
        <v/>
      </c>
      <c r="L214" s="69" t="str">
        <f t="shared" si="38"/>
        <v/>
      </c>
      <c r="M214" s="69" t="str">
        <f t="shared" si="39"/>
        <v/>
      </c>
      <c r="N214" s="69" t="str">
        <f t="shared" si="40"/>
        <v/>
      </c>
      <c r="O214" s="69" t="str">
        <f t="shared" si="41"/>
        <v/>
      </c>
      <c r="P214" s="69" t="str">
        <f t="shared" si="42"/>
        <v/>
      </c>
      <c r="Q214" s="69" t="str">
        <f t="shared" si="43"/>
        <v/>
      </c>
    </row>
    <row r="215" spans="1:17" x14ac:dyDescent="0.3">
      <c r="A215" s="598" t="str" cm="1">
        <f t="array" ref="A215">IF(I215='Tables calc'!$D$1+1,"FTE Reduction Exceptions:",IF(I215='Tables calc'!$D$1+2,"Totals:",IF(A214="Totals:","",IF(A214="","",INDEX('Tables calc'!$A$24:$A$539,_xlfn.AGGREGATE(15,3,('Tables calc'!$F$24:$F$539=1)/('Tables calc'!$F$24:$F$539=1)*(ROW('Tables calc'!$F$24:$F$539)-ROW('Tables calc'!$F$23)),I215))))))</f>
        <v/>
      </c>
      <c r="B215" s="598" t="str" cm="1">
        <f t="array" ref="B215">IF(I215='Tables calc'!$D$1+1,"#",IF(I215='Tables calc'!$D$1+2,"#",IF(B214="#","",IF(B214="","",INDEX('Tables calc'!$B$24:$B$539,_xlfn.AGGREGATE(15,3,('Tables calc'!$F$24:$F$539=1)/('Tables calc'!$F$24:$F$539=1)*(ROW('Tables calc'!$F$24:$F$539)-ROW('Tables calc'!$F$23)),I215))))))</f>
        <v/>
      </c>
      <c r="C215" s="599" t="str">
        <f t="shared" si="33"/>
        <v/>
      </c>
      <c r="D215" s="600" t="str" cm="1">
        <f t="array" ref="D215">IF(I215='Tables calc'!$D$1+1,"*",IF(I215='Tables calc'!$D$1+2,'Tables calc'!$H$24,IF(D214='Tables calc'!$H$24,"",IF(D214="","",INDEX('Tables calc'!$C$24:$C$539,_xlfn.AGGREGATE(15,3,('Tables calc'!$F$24:$F$539=1)/('Tables calc'!$F$24:$F$539=1)*(ROW('Tables calc'!$F$24:$F$539)-ROW('Tables calc'!$F$23)),I215))))))</f>
        <v/>
      </c>
      <c r="E215" s="601" t="str">
        <f t="shared" si="34"/>
        <v/>
      </c>
      <c r="F215" s="602" t="str" cm="1">
        <f t="array" ref="F215">IF(I215='Tables calc'!$D$1+1,'Tables calc'!$H$23,IF(I215='Tables calc'!$D$1+2,'Tables calc'!$H$25,IF(E214="Box 2","",IF(F214="","",INDEX('Tables calc'!$D$24:$D$539,_xlfn.AGGREGATE(15,3,('Tables calc'!$F$24:$F$539=1)/('Tables calc'!$F$24:$F$539=1)*(ROW('Tables calc'!$F$24:$F$539)-ROW('Tables calc'!$F$23)),I215))))))</f>
        <v/>
      </c>
      <c r="G215" s="599" t="str">
        <f t="shared" si="35"/>
        <v/>
      </c>
      <c r="H215" s="600" t="str" cm="1">
        <f t="array" ref="H215">IF(I215='Tables calc'!$D$1+1,"*",IF(I215='Tables calc'!$D$1+2,'Tables calc'!$H$26,IF(E214="Box 2","",IF(F214="","",INDEX('Tables calc'!$E$24:$E$539,_xlfn.AGGREGATE(15,3,('Tables calc'!$F$24:$F$539=1)/('Tables calc'!$F$24:$F$539=1)*(ROW('Tables calc'!$F$24:$F$539)-ROW('Tables calc'!$F$23)),I215))))))</f>
        <v/>
      </c>
      <c r="I215" s="69">
        <v>214</v>
      </c>
      <c r="J215" s="69" t="str">
        <f t="shared" si="36"/>
        <v/>
      </c>
      <c r="K215" s="69" t="str">
        <f t="shared" si="37"/>
        <v/>
      </c>
      <c r="L215" s="69" t="str">
        <f t="shared" si="38"/>
        <v/>
      </c>
      <c r="M215" s="69" t="str">
        <f t="shared" si="39"/>
        <v/>
      </c>
      <c r="N215" s="69" t="str">
        <f t="shared" si="40"/>
        <v/>
      </c>
      <c r="O215" s="69" t="str">
        <f t="shared" si="41"/>
        <v/>
      </c>
      <c r="P215" s="69" t="str">
        <f t="shared" si="42"/>
        <v/>
      </c>
      <c r="Q215" s="69" t="str">
        <f t="shared" si="43"/>
        <v/>
      </c>
    </row>
    <row r="216" spans="1:17" x14ac:dyDescent="0.3">
      <c r="A216" s="598" t="str" cm="1">
        <f t="array" ref="A216">IF(I216='Tables calc'!$D$1+1,"FTE Reduction Exceptions:",IF(I216='Tables calc'!$D$1+2,"Totals:",IF(A215="Totals:","",IF(A215="","",INDEX('Tables calc'!$A$24:$A$539,_xlfn.AGGREGATE(15,3,('Tables calc'!$F$24:$F$539=1)/('Tables calc'!$F$24:$F$539=1)*(ROW('Tables calc'!$F$24:$F$539)-ROW('Tables calc'!$F$23)),I216))))))</f>
        <v/>
      </c>
      <c r="B216" s="598" t="str" cm="1">
        <f t="array" ref="B216">IF(I216='Tables calc'!$D$1+1,"#",IF(I216='Tables calc'!$D$1+2,"#",IF(B215="#","",IF(B215="","",INDEX('Tables calc'!$B$24:$B$539,_xlfn.AGGREGATE(15,3,('Tables calc'!$F$24:$F$539=1)/('Tables calc'!$F$24:$F$539=1)*(ROW('Tables calc'!$F$24:$F$539)-ROW('Tables calc'!$F$23)),I216))))))</f>
        <v/>
      </c>
      <c r="C216" s="599" t="str">
        <f t="shared" si="33"/>
        <v/>
      </c>
      <c r="D216" s="600" t="str" cm="1">
        <f t="array" ref="D216">IF(I216='Tables calc'!$D$1+1,"*",IF(I216='Tables calc'!$D$1+2,'Tables calc'!$H$24,IF(D215='Tables calc'!$H$24,"",IF(D215="","",INDEX('Tables calc'!$C$24:$C$539,_xlfn.AGGREGATE(15,3,('Tables calc'!$F$24:$F$539=1)/('Tables calc'!$F$24:$F$539=1)*(ROW('Tables calc'!$F$24:$F$539)-ROW('Tables calc'!$F$23)),I216))))))</f>
        <v/>
      </c>
      <c r="E216" s="601" t="str">
        <f t="shared" si="34"/>
        <v/>
      </c>
      <c r="F216" s="602" t="str" cm="1">
        <f t="array" ref="F216">IF(I216='Tables calc'!$D$1+1,'Tables calc'!$H$23,IF(I216='Tables calc'!$D$1+2,'Tables calc'!$H$25,IF(E215="Box 2","",IF(F215="","",INDEX('Tables calc'!$D$24:$D$539,_xlfn.AGGREGATE(15,3,('Tables calc'!$F$24:$F$539=1)/('Tables calc'!$F$24:$F$539=1)*(ROW('Tables calc'!$F$24:$F$539)-ROW('Tables calc'!$F$23)),I216))))))</f>
        <v/>
      </c>
      <c r="G216" s="599" t="str">
        <f t="shared" si="35"/>
        <v/>
      </c>
      <c r="H216" s="600" t="str" cm="1">
        <f t="array" ref="H216">IF(I216='Tables calc'!$D$1+1,"*",IF(I216='Tables calc'!$D$1+2,'Tables calc'!$H$26,IF(E215="Box 2","",IF(F215="","",INDEX('Tables calc'!$E$24:$E$539,_xlfn.AGGREGATE(15,3,('Tables calc'!$F$24:$F$539=1)/('Tables calc'!$F$24:$F$539=1)*(ROW('Tables calc'!$F$24:$F$539)-ROW('Tables calc'!$F$23)),I216))))))</f>
        <v/>
      </c>
      <c r="I216" s="69">
        <v>215</v>
      </c>
      <c r="J216" s="69" t="str">
        <f t="shared" si="36"/>
        <v/>
      </c>
      <c r="K216" s="69" t="str">
        <f t="shared" si="37"/>
        <v/>
      </c>
      <c r="L216" s="69" t="str">
        <f t="shared" si="38"/>
        <v/>
      </c>
      <c r="M216" s="69" t="str">
        <f t="shared" si="39"/>
        <v/>
      </c>
      <c r="N216" s="69" t="str">
        <f t="shared" si="40"/>
        <v/>
      </c>
      <c r="O216" s="69" t="str">
        <f t="shared" si="41"/>
        <v/>
      </c>
      <c r="P216" s="69" t="str">
        <f t="shared" si="42"/>
        <v/>
      </c>
      <c r="Q216" s="69" t="str">
        <f t="shared" si="43"/>
        <v/>
      </c>
    </row>
    <row r="217" spans="1:17" x14ac:dyDescent="0.3">
      <c r="A217" s="598" t="str" cm="1">
        <f t="array" ref="A217">IF(I217='Tables calc'!$D$1+1,"FTE Reduction Exceptions:",IF(I217='Tables calc'!$D$1+2,"Totals:",IF(A216="Totals:","",IF(A216="","",INDEX('Tables calc'!$A$24:$A$539,_xlfn.AGGREGATE(15,3,('Tables calc'!$F$24:$F$539=1)/('Tables calc'!$F$24:$F$539=1)*(ROW('Tables calc'!$F$24:$F$539)-ROW('Tables calc'!$F$23)),I217))))))</f>
        <v/>
      </c>
      <c r="B217" s="598" t="str" cm="1">
        <f t="array" ref="B217">IF(I217='Tables calc'!$D$1+1,"#",IF(I217='Tables calc'!$D$1+2,"#",IF(B216="#","",IF(B216="","",INDEX('Tables calc'!$B$24:$B$539,_xlfn.AGGREGATE(15,3,('Tables calc'!$F$24:$F$539=1)/('Tables calc'!$F$24:$F$539=1)*(ROW('Tables calc'!$F$24:$F$539)-ROW('Tables calc'!$F$23)),I217))))))</f>
        <v/>
      </c>
      <c r="C217" s="599" t="str">
        <f t="shared" si="33"/>
        <v/>
      </c>
      <c r="D217" s="600" t="str" cm="1">
        <f t="array" ref="D217">IF(I217='Tables calc'!$D$1+1,"*",IF(I217='Tables calc'!$D$1+2,'Tables calc'!$H$24,IF(D216='Tables calc'!$H$24,"",IF(D216="","",INDEX('Tables calc'!$C$24:$C$539,_xlfn.AGGREGATE(15,3,('Tables calc'!$F$24:$F$539=1)/('Tables calc'!$F$24:$F$539=1)*(ROW('Tables calc'!$F$24:$F$539)-ROW('Tables calc'!$F$23)),I217))))))</f>
        <v/>
      </c>
      <c r="E217" s="601" t="str">
        <f t="shared" si="34"/>
        <v/>
      </c>
      <c r="F217" s="602" t="str" cm="1">
        <f t="array" ref="F217">IF(I217='Tables calc'!$D$1+1,'Tables calc'!$H$23,IF(I217='Tables calc'!$D$1+2,'Tables calc'!$H$25,IF(E216="Box 2","",IF(F216="","",INDEX('Tables calc'!$D$24:$D$539,_xlfn.AGGREGATE(15,3,('Tables calc'!$F$24:$F$539=1)/('Tables calc'!$F$24:$F$539=1)*(ROW('Tables calc'!$F$24:$F$539)-ROW('Tables calc'!$F$23)),I217))))))</f>
        <v/>
      </c>
      <c r="G217" s="599" t="str">
        <f t="shared" si="35"/>
        <v/>
      </c>
      <c r="H217" s="600" t="str" cm="1">
        <f t="array" ref="H217">IF(I217='Tables calc'!$D$1+1,"*",IF(I217='Tables calc'!$D$1+2,'Tables calc'!$H$26,IF(E216="Box 2","",IF(F216="","",INDEX('Tables calc'!$E$24:$E$539,_xlfn.AGGREGATE(15,3,('Tables calc'!$F$24:$F$539=1)/('Tables calc'!$F$24:$F$539=1)*(ROW('Tables calc'!$F$24:$F$539)-ROW('Tables calc'!$F$23)),I217))))))</f>
        <v/>
      </c>
      <c r="I217" s="69">
        <v>216</v>
      </c>
      <c r="J217" s="69" t="str">
        <f t="shared" si="36"/>
        <v/>
      </c>
      <c r="K217" s="69" t="str">
        <f t="shared" si="37"/>
        <v/>
      </c>
      <c r="L217" s="69" t="str">
        <f t="shared" si="38"/>
        <v/>
      </c>
      <c r="M217" s="69" t="str">
        <f t="shared" si="39"/>
        <v/>
      </c>
      <c r="N217" s="69" t="str">
        <f t="shared" si="40"/>
        <v/>
      </c>
      <c r="O217" s="69" t="str">
        <f t="shared" si="41"/>
        <v/>
      </c>
      <c r="P217" s="69" t="str">
        <f t="shared" si="42"/>
        <v/>
      </c>
      <c r="Q217" s="69" t="str">
        <f t="shared" si="43"/>
        <v/>
      </c>
    </row>
    <row r="218" spans="1:17" x14ac:dyDescent="0.3">
      <c r="A218" s="598" t="str" cm="1">
        <f t="array" ref="A218">IF(I218='Tables calc'!$D$1+1,"FTE Reduction Exceptions:",IF(I218='Tables calc'!$D$1+2,"Totals:",IF(A217="Totals:","",IF(A217="","",INDEX('Tables calc'!$A$24:$A$539,_xlfn.AGGREGATE(15,3,('Tables calc'!$F$24:$F$539=1)/('Tables calc'!$F$24:$F$539=1)*(ROW('Tables calc'!$F$24:$F$539)-ROW('Tables calc'!$F$23)),I218))))))</f>
        <v/>
      </c>
      <c r="B218" s="598" t="str" cm="1">
        <f t="array" ref="B218">IF(I218='Tables calc'!$D$1+1,"#",IF(I218='Tables calc'!$D$1+2,"#",IF(B217="#","",IF(B217="","",INDEX('Tables calc'!$B$24:$B$539,_xlfn.AGGREGATE(15,3,('Tables calc'!$F$24:$F$539=1)/('Tables calc'!$F$24:$F$539=1)*(ROW('Tables calc'!$F$24:$F$539)-ROW('Tables calc'!$F$23)),I218))))))</f>
        <v/>
      </c>
      <c r="C218" s="599" t="str">
        <f t="shared" si="33"/>
        <v/>
      </c>
      <c r="D218" s="600" t="str" cm="1">
        <f t="array" ref="D218">IF(I218='Tables calc'!$D$1+1,"*",IF(I218='Tables calc'!$D$1+2,'Tables calc'!$H$24,IF(D217='Tables calc'!$H$24,"",IF(D217="","",INDEX('Tables calc'!$C$24:$C$539,_xlfn.AGGREGATE(15,3,('Tables calc'!$F$24:$F$539=1)/('Tables calc'!$F$24:$F$539=1)*(ROW('Tables calc'!$F$24:$F$539)-ROW('Tables calc'!$F$23)),I218))))))</f>
        <v/>
      </c>
      <c r="E218" s="601" t="str">
        <f t="shared" si="34"/>
        <v/>
      </c>
      <c r="F218" s="602" t="str" cm="1">
        <f t="array" ref="F218">IF(I218='Tables calc'!$D$1+1,'Tables calc'!$H$23,IF(I218='Tables calc'!$D$1+2,'Tables calc'!$H$25,IF(E217="Box 2","",IF(F217="","",INDEX('Tables calc'!$D$24:$D$539,_xlfn.AGGREGATE(15,3,('Tables calc'!$F$24:$F$539=1)/('Tables calc'!$F$24:$F$539=1)*(ROW('Tables calc'!$F$24:$F$539)-ROW('Tables calc'!$F$23)),I218))))))</f>
        <v/>
      </c>
      <c r="G218" s="599" t="str">
        <f t="shared" si="35"/>
        <v/>
      </c>
      <c r="H218" s="600" t="str" cm="1">
        <f t="array" ref="H218">IF(I218='Tables calc'!$D$1+1,"*",IF(I218='Tables calc'!$D$1+2,'Tables calc'!$H$26,IF(E217="Box 2","",IF(F217="","",INDEX('Tables calc'!$E$24:$E$539,_xlfn.AGGREGATE(15,3,('Tables calc'!$F$24:$F$539=1)/('Tables calc'!$F$24:$F$539=1)*(ROW('Tables calc'!$F$24:$F$539)-ROW('Tables calc'!$F$23)),I218))))))</f>
        <v/>
      </c>
      <c r="I218" s="69">
        <v>217</v>
      </c>
      <c r="J218" s="69" t="str">
        <f t="shared" si="36"/>
        <v/>
      </c>
      <c r="K218" s="69" t="str">
        <f t="shared" si="37"/>
        <v/>
      </c>
      <c r="L218" s="69" t="str">
        <f t="shared" si="38"/>
        <v/>
      </c>
      <c r="M218" s="69" t="str">
        <f t="shared" si="39"/>
        <v/>
      </c>
      <c r="N218" s="69" t="str">
        <f t="shared" si="40"/>
        <v/>
      </c>
      <c r="O218" s="69" t="str">
        <f t="shared" si="41"/>
        <v/>
      </c>
      <c r="P218" s="69" t="str">
        <f t="shared" si="42"/>
        <v/>
      </c>
      <c r="Q218" s="69" t="str">
        <f t="shared" si="43"/>
        <v/>
      </c>
    </row>
    <row r="219" spans="1:17" x14ac:dyDescent="0.3">
      <c r="A219" s="598" t="str" cm="1">
        <f t="array" ref="A219">IF(I219='Tables calc'!$D$1+1,"FTE Reduction Exceptions:",IF(I219='Tables calc'!$D$1+2,"Totals:",IF(A218="Totals:","",IF(A218="","",INDEX('Tables calc'!$A$24:$A$539,_xlfn.AGGREGATE(15,3,('Tables calc'!$F$24:$F$539=1)/('Tables calc'!$F$24:$F$539=1)*(ROW('Tables calc'!$F$24:$F$539)-ROW('Tables calc'!$F$23)),I219))))))</f>
        <v/>
      </c>
      <c r="B219" s="598" t="str" cm="1">
        <f t="array" ref="B219">IF(I219='Tables calc'!$D$1+1,"#",IF(I219='Tables calc'!$D$1+2,"#",IF(B218="#","",IF(B218="","",INDEX('Tables calc'!$B$24:$B$539,_xlfn.AGGREGATE(15,3,('Tables calc'!$F$24:$F$539=1)/('Tables calc'!$F$24:$F$539=1)*(ROW('Tables calc'!$F$24:$F$539)-ROW('Tables calc'!$F$23)),I219))))))</f>
        <v/>
      </c>
      <c r="C219" s="599" t="str">
        <f t="shared" si="33"/>
        <v/>
      </c>
      <c r="D219" s="600" t="str" cm="1">
        <f t="array" ref="D219">IF(I219='Tables calc'!$D$1+1,"*",IF(I219='Tables calc'!$D$1+2,'Tables calc'!$H$24,IF(D218='Tables calc'!$H$24,"",IF(D218="","",INDEX('Tables calc'!$C$24:$C$539,_xlfn.AGGREGATE(15,3,('Tables calc'!$F$24:$F$539=1)/('Tables calc'!$F$24:$F$539=1)*(ROW('Tables calc'!$F$24:$F$539)-ROW('Tables calc'!$F$23)),I219))))))</f>
        <v/>
      </c>
      <c r="E219" s="601" t="str">
        <f t="shared" si="34"/>
        <v/>
      </c>
      <c r="F219" s="602" t="str" cm="1">
        <f t="array" ref="F219">IF(I219='Tables calc'!$D$1+1,'Tables calc'!$H$23,IF(I219='Tables calc'!$D$1+2,'Tables calc'!$H$25,IF(E218="Box 2","",IF(F218="","",INDEX('Tables calc'!$D$24:$D$539,_xlfn.AGGREGATE(15,3,('Tables calc'!$F$24:$F$539=1)/('Tables calc'!$F$24:$F$539=1)*(ROW('Tables calc'!$F$24:$F$539)-ROW('Tables calc'!$F$23)),I219))))))</f>
        <v/>
      </c>
      <c r="G219" s="599" t="str">
        <f t="shared" si="35"/>
        <v/>
      </c>
      <c r="H219" s="600" t="str" cm="1">
        <f t="array" ref="H219">IF(I219='Tables calc'!$D$1+1,"*",IF(I219='Tables calc'!$D$1+2,'Tables calc'!$H$26,IF(E218="Box 2","",IF(F218="","",INDEX('Tables calc'!$E$24:$E$539,_xlfn.AGGREGATE(15,3,('Tables calc'!$F$24:$F$539=1)/('Tables calc'!$F$24:$F$539=1)*(ROW('Tables calc'!$F$24:$F$539)-ROW('Tables calc'!$F$23)),I219))))))</f>
        <v/>
      </c>
      <c r="I219" s="69">
        <v>218</v>
      </c>
      <c r="J219" s="69" t="str">
        <f t="shared" si="36"/>
        <v/>
      </c>
      <c r="K219" s="69" t="str">
        <f t="shared" si="37"/>
        <v/>
      </c>
      <c r="L219" s="69" t="str">
        <f t="shared" si="38"/>
        <v/>
      </c>
      <c r="M219" s="69" t="str">
        <f t="shared" si="39"/>
        <v/>
      </c>
      <c r="N219" s="69" t="str">
        <f t="shared" si="40"/>
        <v/>
      </c>
      <c r="O219" s="69" t="str">
        <f t="shared" si="41"/>
        <v/>
      </c>
      <c r="P219" s="69" t="str">
        <f t="shared" si="42"/>
        <v/>
      </c>
      <c r="Q219" s="69" t="str">
        <f t="shared" si="43"/>
        <v/>
      </c>
    </row>
    <row r="220" spans="1:17" x14ac:dyDescent="0.3">
      <c r="A220" s="598" t="str" cm="1">
        <f t="array" ref="A220">IF(I220='Tables calc'!$D$1+1,"FTE Reduction Exceptions:",IF(I220='Tables calc'!$D$1+2,"Totals:",IF(A219="Totals:","",IF(A219="","",INDEX('Tables calc'!$A$24:$A$539,_xlfn.AGGREGATE(15,3,('Tables calc'!$F$24:$F$539=1)/('Tables calc'!$F$24:$F$539=1)*(ROW('Tables calc'!$F$24:$F$539)-ROW('Tables calc'!$F$23)),I220))))))</f>
        <v/>
      </c>
      <c r="B220" s="598" t="str" cm="1">
        <f t="array" ref="B220">IF(I220='Tables calc'!$D$1+1,"#",IF(I220='Tables calc'!$D$1+2,"#",IF(B219="#","",IF(B219="","",INDEX('Tables calc'!$B$24:$B$539,_xlfn.AGGREGATE(15,3,('Tables calc'!$F$24:$F$539=1)/('Tables calc'!$F$24:$F$539=1)*(ROW('Tables calc'!$F$24:$F$539)-ROW('Tables calc'!$F$23)),I220))))))</f>
        <v/>
      </c>
      <c r="C220" s="599" t="str">
        <f t="shared" si="33"/>
        <v/>
      </c>
      <c r="D220" s="600" t="str" cm="1">
        <f t="array" ref="D220">IF(I220='Tables calc'!$D$1+1,"*",IF(I220='Tables calc'!$D$1+2,'Tables calc'!$H$24,IF(D219='Tables calc'!$H$24,"",IF(D219="","",INDEX('Tables calc'!$C$24:$C$539,_xlfn.AGGREGATE(15,3,('Tables calc'!$F$24:$F$539=1)/('Tables calc'!$F$24:$F$539=1)*(ROW('Tables calc'!$F$24:$F$539)-ROW('Tables calc'!$F$23)),I220))))))</f>
        <v/>
      </c>
      <c r="E220" s="601" t="str">
        <f t="shared" si="34"/>
        <v/>
      </c>
      <c r="F220" s="602" t="str" cm="1">
        <f t="array" ref="F220">IF(I220='Tables calc'!$D$1+1,'Tables calc'!$H$23,IF(I220='Tables calc'!$D$1+2,'Tables calc'!$H$25,IF(E219="Box 2","",IF(F219="","",INDEX('Tables calc'!$D$24:$D$539,_xlfn.AGGREGATE(15,3,('Tables calc'!$F$24:$F$539=1)/('Tables calc'!$F$24:$F$539=1)*(ROW('Tables calc'!$F$24:$F$539)-ROW('Tables calc'!$F$23)),I220))))))</f>
        <v/>
      </c>
      <c r="G220" s="599" t="str">
        <f t="shared" si="35"/>
        <v/>
      </c>
      <c r="H220" s="600" t="str" cm="1">
        <f t="array" ref="H220">IF(I220='Tables calc'!$D$1+1,"*",IF(I220='Tables calc'!$D$1+2,'Tables calc'!$H$26,IF(E219="Box 2","",IF(F219="","",INDEX('Tables calc'!$E$24:$E$539,_xlfn.AGGREGATE(15,3,('Tables calc'!$F$24:$F$539=1)/('Tables calc'!$F$24:$F$539=1)*(ROW('Tables calc'!$F$24:$F$539)-ROW('Tables calc'!$F$23)),I220))))))</f>
        <v/>
      </c>
      <c r="I220" s="69">
        <v>219</v>
      </c>
      <c r="J220" s="69" t="str">
        <f t="shared" si="36"/>
        <v/>
      </c>
      <c r="K220" s="69" t="str">
        <f t="shared" si="37"/>
        <v/>
      </c>
      <c r="L220" s="69" t="str">
        <f t="shared" si="38"/>
        <v/>
      </c>
      <c r="M220" s="69" t="str">
        <f t="shared" si="39"/>
        <v/>
      </c>
      <c r="N220" s="69" t="str">
        <f t="shared" si="40"/>
        <v/>
      </c>
      <c r="O220" s="69" t="str">
        <f t="shared" si="41"/>
        <v/>
      </c>
      <c r="P220" s="69" t="str">
        <f t="shared" si="42"/>
        <v/>
      </c>
      <c r="Q220" s="69" t="str">
        <f t="shared" si="43"/>
        <v/>
      </c>
    </row>
    <row r="221" spans="1:17" x14ac:dyDescent="0.3">
      <c r="A221" s="598" t="str" cm="1">
        <f t="array" ref="A221">IF(I221='Tables calc'!$D$1+1,"FTE Reduction Exceptions:",IF(I221='Tables calc'!$D$1+2,"Totals:",IF(A220="Totals:","",IF(A220="","",INDEX('Tables calc'!$A$24:$A$539,_xlfn.AGGREGATE(15,3,('Tables calc'!$F$24:$F$539=1)/('Tables calc'!$F$24:$F$539=1)*(ROW('Tables calc'!$F$24:$F$539)-ROW('Tables calc'!$F$23)),I221))))))</f>
        <v/>
      </c>
      <c r="B221" s="598" t="str" cm="1">
        <f t="array" ref="B221">IF(I221='Tables calc'!$D$1+1,"#",IF(I221='Tables calc'!$D$1+2,"#",IF(B220="#","",IF(B220="","",INDEX('Tables calc'!$B$24:$B$539,_xlfn.AGGREGATE(15,3,('Tables calc'!$F$24:$F$539=1)/('Tables calc'!$F$24:$F$539=1)*(ROW('Tables calc'!$F$24:$F$539)-ROW('Tables calc'!$F$23)),I221))))))</f>
        <v/>
      </c>
      <c r="C221" s="599" t="str">
        <f t="shared" si="33"/>
        <v/>
      </c>
      <c r="D221" s="600" t="str" cm="1">
        <f t="array" ref="D221">IF(I221='Tables calc'!$D$1+1,"*",IF(I221='Tables calc'!$D$1+2,'Tables calc'!$H$24,IF(D220='Tables calc'!$H$24,"",IF(D220="","",INDEX('Tables calc'!$C$24:$C$539,_xlfn.AGGREGATE(15,3,('Tables calc'!$F$24:$F$539=1)/('Tables calc'!$F$24:$F$539=1)*(ROW('Tables calc'!$F$24:$F$539)-ROW('Tables calc'!$F$23)),I221))))))</f>
        <v/>
      </c>
      <c r="E221" s="601" t="str">
        <f t="shared" si="34"/>
        <v/>
      </c>
      <c r="F221" s="602" t="str" cm="1">
        <f t="array" ref="F221">IF(I221='Tables calc'!$D$1+1,'Tables calc'!$H$23,IF(I221='Tables calc'!$D$1+2,'Tables calc'!$H$25,IF(E220="Box 2","",IF(F220="","",INDEX('Tables calc'!$D$24:$D$539,_xlfn.AGGREGATE(15,3,('Tables calc'!$F$24:$F$539=1)/('Tables calc'!$F$24:$F$539=1)*(ROW('Tables calc'!$F$24:$F$539)-ROW('Tables calc'!$F$23)),I221))))))</f>
        <v/>
      </c>
      <c r="G221" s="599" t="str">
        <f t="shared" si="35"/>
        <v/>
      </c>
      <c r="H221" s="600" t="str" cm="1">
        <f t="array" ref="H221">IF(I221='Tables calc'!$D$1+1,"*",IF(I221='Tables calc'!$D$1+2,'Tables calc'!$H$26,IF(E220="Box 2","",IF(F220="","",INDEX('Tables calc'!$E$24:$E$539,_xlfn.AGGREGATE(15,3,('Tables calc'!$F$24:$F$539=1)/('Tables calc'!$F$24:$F$539=1)*(ROW('Tables calc'!$F$24:$F$539)-ROW('Tables calc'!$F$23)),I221))))))</f>
        <v/>
      </c>
      <c r="I221" s="69">
        <v>220</v>
      </c>
      <c r="J221" s="69" t="str">
        <f t="shared" si="36"/>
        <v/>
      </c>
      <c r="K221" s="69" t="str">
        <f t="shared" si="37"/>
        <v/>
      </c>
      <c r="L221" s="69" t="str">
        <f t="shared" si="38"/>
        <v/>
      </c>
      <c r="M221" s="69" t="str">
        <f t="shared" si="39"/>
        <v/>
      </c>
      <c r="N221" s="69" t="str">
        <f t="shared" si="40"/>
        <v/>
      </c>
      <c r="O221" s="69" t="str">
        <f t="shared" si="41"/>
        <v/>
      </c>
      <c r="P221" s="69" t="str">
        <f t="shared" si="42"/>
        <v/>
      </c>
      <c r="Q221" s="69" t="str">
        <f t="shared" si="43"/>
        <v/>
      </c>
    </row>
    <row r="222" spans="1:17" x14ac:dyDescent="0.3">
      <c r="A222" s="598" t="str" cm="1">
        <f t="array" ref="A222">IF(I222='Tables calc'!$D$1+1,"FTE Reduction Exceptions:",IF(I222='Tables calc'!$D$1+2,"Totals:",IF(A221="Totals:","",IF(A221="","",INDEX('Tables calc'!$A$24:$A$539,_xlfn.AGGREGATE(15,3,('Tables calc'!$F$24:$F$539=1)/('Tables calc'!$F$24:$F$539=1)*(ROW('Tables calc'!$F$24:$F$539)-ROW('Tables calc'!$F$23)),I222))))))</f>
        <v/>
      </c>
      <c r="B222" s="598" t="str" cm="1">
        <f t="array" ref="B222">IF(I222='Tables calc'!$D$1+1,"#",IF(I222='Tables calc'!$D$1+2,"#",IF(B221="#","",IF(B221="","",INDEX('Tables calc'!$B$24:$B$539,_xlfn.AGGREGATE(15,3,('Tables calc'!$F$24:$F$539=1)/('Tables calc'!$F$24:$F$539=1)*(ROW('Tables calc'!$F$24:$F$539)-ROW('Tables calc'!$F$23)),I222))))))</f>
        <v/>
      </c>
      <c r="C222" s="599" t="str">
        <f t="shared" si="33"/>
        <v/>
      </c>
      <c r="D222" s="600" t="str" cm="1">
        <f t="array" ref="D222">IF(I222='Tables calc'!$D$1+1,"*",IF(I222='Tables calc'!$D$1+2,'Tables calc'!$H$24,IF(D221='Tables calc'!$H$24,"",IF(D221="","",INDEX('Tables calc'!$C$24:$C$539,_xlfn.AGGREGATE(15,3,('Tables calc'!$F$24:$F$539=1)/('Tables calc'!$F$24:$F$539=1)*(ROW('Tables calc'!$F$24:$F$539)-ROW('Tables calc'!$F$23)),I222))))))</f>
        <v/>
      </c>
      <c r="E222" s="601" t="str">
        <f t="shared" si="34"/>
        <v/>
      </c>
      <c r="F222" s="602" t="str" cm="1">
        <f t="array" ref="F222">IF(I222='Tables calc'!$D$1+1,'Tables calc'!$H$23,IF(I222='Tables calc'!$D$1+2,'Tables calc'!$H$25,IF(E221="Box 2","",IF(F221="","",INDEX('Tables calc'!$D$24:$D$539,_xlfn.AGGREGATE(15,3,('Tables calc'!$F$24:$F$539=1)/('Tables calc'!$F$24:$F$539=1)*(ROW('Tables calc'!$F$24:$F$539)-ROW('Tables calc'!$F$23)),I222))))))</f>
        <v/>
      </c>
      <c r="G222" s="599" t="str">
        <f t="shared" si="35"/>
        <v/>
      </c>
      <c r="H222" s="600" t="str" cm="1">
        <f t="array" ref="H222">IF(I222='Tables calc'!$D$1+1,"*",IF(I222='Tables calc'!$D$1+2,'Tables calc'!$H$26,IF(E221="Box 2","",IF(F221="","",INDEX('Tables calc'!$E$24:$E$539,_xlfn.AGGREGATE(15,3,('Tables calc'!$F$24:$F$539=1)/('Tables calc'!$F$24:$F$539=1)*(ROW('Tables calc'!$F$24:$F$539)-ROW('Tables calc'!$F$23)),I222))))))</f>
        <v/>
      </c>
      <c r="I222" s="69">
        <v>221</v>
      </c>
      <c r="J222" s="69" t="str">
        <f t="shared" si="36"/>
        <v/>
      </c>
      <c r="K222" s="69" t="str">
        <f t="shared" si="37"/>
        <v/>
      </c>
      <c r="L222" s="69" t="str">
        <f t="shared" si="38"/>
        <v/>
      </c>
      <c r="M222" s="69" t="str">
        <f t="shared" si="39"/>
        <v/>
      </c>
      <c r="N222" s="69" t="str">
        <f t="shared" si="40"/>
        <v/>
      </c>
      <c r="O222" s="69" t="str">
        <f t="shared" si="41"/>
        <v/>
      </c>
      <c r="P222" s="69" t="str">
        <f t="shared" si="42"/>
        <v/>
      </c>
      <c r="Q222" s="69" t="str">
        <f t="shared" si="43"/>
        <v/>
      </c>
    </row>
    <row r="223" spans="1:17" x14ac:dyDescent="0.3">
      <c r="A223" s="598" t="str" cm="1">
        <f t="array" ref="A223">IF(I223='Tables calc'!$D$1+1,"FTE Reduction Exceptions:",IF(I223='Tables calc'!$D$1+2,"Totals:",IF(A222="Totals:","",IF(A222="","",INDEX('Tables calc'!$A$24:$A$539,_xlfn.AGGREGATE(15,3,('Tables calc'!$F$24:$F$539=1)/('Tables calc'!$F$24:$F$539=1)*(ROW('Tables calc'!$F$24:$F$539)-ROW('Tables calc'!$F$23)),I223))))))</f>
        <v/>
      </c>
      <c r="B223" s="598" t="str" cm="1">
        <f t="array" ref="B223">IF(I223='Tables calc'!$D$1+1,"#",IF(I223='Tables calc'!$D$1+2,"#",IF(B222="#","",IF(B222="","",INDEX('Tables calc'!$B$24:$B$539,_xlfn.AGGREGATE(15,3,('Tables calc'!$F$24:$F$539=1)/('Tables calc'!$F$24:$F$539=1)*(ROW('Tables calc'!$F$24:$F$539)-ROW('Tables calc'!$F$23)),I223))))))</f>
        <v/>
      </c>
      <c r="C223" s="599" t="str">
        <f t="shared" si="33"/>
        <v/>
      </c>
      <c r="D223" s="600" t="str" cm="1">
        <f t="array" ref="D223">IF(I223='Tables calc'!$D$1+1,"*",IF(I223='Tables calc'!$D$1+2,'Tables calc'!$H$24,IF(D222='Tables calc'!$H$24,"",IF(D222="","",INDEX('Tables calc'!$C$24:$C$539,_xlfn.AGGREGATE(15,3,('Tables calc'!$F$24:$F$539=1)/('Tables calc'!$F$24:$F$539=1)*(ROW('Tables calc'!$F$24:$F$539)-ROW('Tables calc'!$F$23)),I223))))))</f>
        <v/>
      </c>
      <c r="E223" s="601" t="str">
        <f t="shared" si="34"/>
        <v/>
      </c>
      <c r="F223" s="602" t="str" cm="1">
        <f t="array" ref="F223">IF(I223='Tables calc'!$D$1+1,'Tables calc'!$H$23,IF(I223='Tables calc'!$D$1+2,'Tables calc'!$H$25,IF(E222="Box 2","",IF(F222="","",INDEX('Tables calc'!$D$24:$D$539,_xlfn.AGGREGATE(15,3,('Tables calc'!$F$24:$F$539=1)/('Tables calc'!$F$24:$F$539=1)*(ROW('Tables calc'!$F$24:$F$539)-ROW('Tables calc'!$F$23)),I223))))))</f>
        <v/>
      </c>
      <c r="G223" s="599" t="str">
        <f t="shared" si="35"/>
        <v/>
      </c>
      <c r="H223" s="600" t="str" cm="1">
        <f t="array" ref="H223">IF(I223='Tables calc'!$D$1+1,"*",IF(I223='Tables calc'!$D$1+2,'Tables calc'!$H$26,IF(E222="Box 2","",IF(F222="","",INDEX('Tables calc'!$E$24:$E$539,_xlfn.AGGREGATE(15,3,('Tables calc'!$F$24:$F$539=1)/('Tables calc'!$F$24:$F$539=1)*(ROW('Tables calc'!$F$24:$F$539)-ROW('Tables calc'!$F$23)),I223))))))</f>
        <v/>
      </c>
      <c r="I223" s="69">
        <v>222</v>
      </c>
      <c r="J223" s="69" t="str">
        <f t="shared" si="36"/>
        <v/>
      </c>
      <c r="K223" s="69" t="str">
        <f t="shared" si="37"/>
        <v/>
      </c>
      <c r="L223" s="69" t="str">
        <f t="shared" si="38"/>
        <v/>
      </c>
      <c r="M223" s="69" t="str">
        <f t="shared" si="39"/>
        <v/>
      </c>
      <c r="N223" s="69" t="str">
        <f t="shared" si="40"/>
        <v/>
      </c>
      <c r="O223" s="69" t="str">
        <f t="shared" si="41"/>
        <v/>
      </c>
      <c r="P223" s="69" t="str">
        <f t="shared" si="42"/>
        <v/>
      </c>
      <c r="Q223" s="69" t="str">
        <f t="shared" si="43"/>
        <v/>
      </c>
    </row>
    <row r="224" spans="1:17" x14ac:dyDescent="0.3">
      <c r="A224" s="598" t="str" cm="1">
        <f t="array" ref="A224">IF(I224='Tables calc'!$D$1+1,"FTE Reduction Exceptions:",IF(I224='Tables calc'!$D$1+2,"Totals:",IF(A223="Totals:","",IF(A223="","",INDEX('Tables calc'!$A$24:$A$539,_xlfn.AGGREGATE(15,3,('Tables calc'!$F$24:$F$539=1)/('Tables calc'!$F$24:$F$539=1)*(ROW('Tables calc'!$F$24:$F$539)-ROW('Tables calc'!$F$23)),I224))))))</f>
        <v/>
      </c>
      <c r="B224" s="598" t="str" cm="1">
        <f t="array" ref="B224">IF(I224='Tables calc'!$D$1+1,"#",IF(I224='Tables calc'!$D$1+2,"#",IF(B223="#","",IF(B223="","",INDEX('Tables calc'!$B$24:$B$539,_xlfn.AGGREGATE(15,3,('Tables calc'!$F$24:$F$539=1)/('Tables calc'!$F$24:$F$539=1)*(ROW('Tables calc'!$F$24:$F$539)-ROW('Tables calc'!$F$23)),I224))))))</f>
        <v/>
      </c>
      <c r="C224" s="599" t="str">
        <f t="shared" si="33"/>
        <v/>
      </c>
      <c r="D224" s="600" t="str" cm="1">
        <f t="array" ref="D224">IF(I224='Tables calc'!$D$1+1,"*",IF(I224='Tables calc'!$D$1+2,'Tables calc'!$H$24,IF(D223='Tables calc'!$H$24,"",IF(D223="","",INDEX('Tables calc'!$C$24:$C$539,_xlfn.AGGREGATE(15,3,('Tables calc'!$F$24:$F$539=1)/('Tables calc'!$F$24:$F$539=1)*(ROW('Tables calc'!$F$24:$F$539)-ROW('Tables calc'!$F$23)),I224))))))</f>
        <v/>
      </c>
      <c r="E224" s="601" t="str">
        <f t="shared" si="34"/>
        <v/>
      </c>
      <c r="F224" s="602" t="str" cm="1">
        <f t="array" ref="F224">IF(I224='Tables calc'!$D$1+1,'Tables calc'!$H$23,IF(I224='Tables calc'!$D$1+2,'Tables calc'!$H$25,IF(E223="Box 2","",IF(F223="","",INDEX('Tables calc'!$D$24:$D$539,_xlfn.AGGREGATE(15,3,('Tables calc'!$F$24:$F$539=1)/('Tables calc'!$F$24:$F$539=1)*(ROW('Tables calc'!$F$24:$F$539)-ROW('Tables calc'!$F$23)),I224))))))</f>
        <v/>
      </c>
      <c r="G224" s="599" t="str">
        <f t="shared" si="35"/>
        <v/>
      </c>
      <c r="H224" s="600" t="str" cm="1">
        <f t="array" ref="H224">IF(I224='Tables calc'!$D$1+1,"*",IF(I224='Tables calc'!$D$1+2,'Tables calc'!$H$26,IF(E223="Box 2","",IF(F223="","",INDEX('Tables calc'!$E$24:$E$539,_xlfn.AGGREGATE(15,3,('Tables calc'!$F$24:$F$539=1)/('Tables calc'!$F$24:$F$539=1)*(ROW('Tables calc'!$F$24:$F$539)-ROW('Tables calc'!$F$23)),I224))))))</f>
        <v/>
      </c>
      <c r="I224" s="69">
        <v>223</v>
      </c>
      <c r="J224" s="69" t="str">
        <f t="shared" si="36"/>
        <v/>
      </c>
      <c r="K224" s="69" t="str">
        <f t="shared" si="37"/>
        <v/>
      </c>
      <c r="L224" s="69" t="str">
        <f t="shared" si="38"/>
        <v/>
      </c>
      <c r="M224" s="69" t="str">
        <f t="shared" si="39"/>
        <v/>
      </c>
      <c r="N224" s="69" t="str">
        <f t="shared" si="40"/>
        <v/>
      </c>
      <c r="O224" s="69" t="str">
        <f t="shared" si="41"/>
        <v/>
      </c>
      <c r="P224" s="69" t="str">
        <f t="shared" si="42"/>
        <v/>
      </c>
      <c r="Q224" s="69" t="str">
        <f t="shared" si="43"/>
        <v/>
      </c>
    </row>
    <row r="225" spans="1:17" x14ac:dyDescent="0.3">
      <c r="A225" s="598" t="str" cm="1">
        <f t="array" ref="A225">IF(I225='Tables calc'!$D$1+1,"FTE Reduction Exceptions:",IF(I225='Tables calc'!$D$1+2,"Totals:",IF(A224="Totals:","",IF(A224="","",INDEX('Tables calc'!$A$24:$A$539,_xlfn.AGGREGATE(15,3,('Tables calc'!$F$24:$F$539=1)/('Tables calc'!$F$24:$F$539=1)*(ROW('Tables calc'!$F$24:$F$539)-ROW('Tables calc'!$F$23)),I225))))))</f>
        <v/>
      </c>
      <c r="B225" s="598" t="str" cm="1">
        <f t="array" ref="B225">IF(I225='Tables calc'!$D$1+1,"#",IF(I225='Tables calc'!$D$1+2,"#",IF(B224="#","",IF(B224="","",INDEX('Tables calc'!$B$24:$B$539,_xlfn.AGGREGATE(15,3,('Tables calc'!$F$24:$F$539=1)/('Tables calc'!$F$24:$F$539=1)*(ROW('Tables calc'!$F$24:$F$539)-ROW('Tables calc'!$F$23)),I225))))))</f>
        <v/>
      </c>
      <c r="C225" s="599" t="str">
        <f t="shared" si="33"/>
        <v/>
      </c>
      <c r="D225" s="600" t="str" cm="1">
        <f t="array" ref="D225">IF(I225='Tables calc'!$D$1+1,"*",IF(I225='Tables calc'!$D$1+2,'Tables calc'!$H$24,IF(D224='Tables calc'!$H$24,"",IF(D224="","",INDEX('Tables calc'!$C$24:$C$539,_xlfn.AGGREGATE(15,3,('Tables calc'!$F$24:$F$539=1)/('Tables calc'!$F$24:$F$539=1)*(ROW('Tables calc'!$F$24:$F$539)-ROW('Tables calc'!$F$23)),I225))))))</f>
        <v/>
      </c>
      <c r="E225" s="601" t="str">
        <f t="shared" si="34"/>
        <v/>
      </c>
      <c r="F225" s="602" t="str" cm="1">
        <f t="array" ref="F225">IF(I225='Tables calc'!$D$1+1,'Tables calc'!$H$23,IF(I225='Tables calc'!$D$1+2,'Tables calc'!$H$25,IF(E224="Box 2","",IF(F224="","",INDEX('Tables calc'!$D$24:$D$539,_xlfn.AGGREGATE(15,3,('Tables calc'!$F$24:$F$539=1)/('Tables calc'!$F$24:$F$539=1)*(ROW('Tables calc'!$F$24:$F$539)-ROW('Tables calc'!$F$23)),I225))))))</f>
        <v/>
      </c>
      <c r="G225" s="599" t="str">
        <f t="shared" si="35"/>
        <v/>
      </c>
      <c r="H225" s="600" t="str" cm="1">
        <f t="array" ref="H225">IF(I225='Tables calc'!$D$1+1,"*",IF(I225='Tables calc'!$D$1+2,'Tables calc'!$H$26,IF(E224="Box 2","",IF(F224="","",INDEX('Tables calc'!$E$24:$E$539,_xlfn.AGGREGATE(15,3,('Tables calc'!$F$24:$F$539=1)/('Tables calc'!$F$24:$F$539=1)*(ROW('Tables calc'!$F$24:$F$539)-ROW('Tables calc'!$F$23)),I225))))))</f>
        <v/>
      </c>
      <c r="I225" s="69">
        <v>224</v>
      </c>
      <c r="J225" s="69" t="str">
        <f t="shared" si="36"/>
        <v/>
      </c>
      <c r="K225" s="69" t="str">
        <f t="shared" si="37"/>
        <v/>
      </c>
      <c r="L225" s="69" t="str">
        <f t="shared" si="38"/>
        <v/>
      </c>
      <c r="M225" s="69" t="str">
        <f t="shared" si="39"/>
        <v/>
      </c>
      <c r="N225" s="69" t="str">
        <f t="shared" si="40"/>
        <v/>
      </c>
      <c r="O225" s="69" t="str">
        <f t="shared" si="41"/>
        <v/>
      </c>
      <c r="P225" s="69" t="str">
        <f t="shared" si="42"/>
        <v/>
      </c>
      <c r="Q225" s="69" t="str">
        <f t="shared" si="43"/>
        <v/>
      </c>
    </row>
    <row r="226" spans="1:17" x14ac:dyDescent="0.3">
      <c r="A226" s="598" t="str" cm="1">
        <f t="array" ref="A226">IF(I226='Tables calc'!$D$1+1,"FTE Reduction Exceptions:",IF(I226='Tables calc'!$D$1+2,"Totals:",IF(A225="Totals:","",IF(A225="","",INDEX('Tables calc'!$A$24:$A$539,_xlfn.AGGREGATE(15,3,('Tables calc'!$F$24:$F$539=1)/('Tables calc'!$F$24:$F$539=1)*(ROW('Tables calc'!$F$24:$F$539)-ROW('Tables calc'!$F$23)),I226))))))</f>
        <v/>
      </c>
      <c r="B226" s="598" t="str" cm="1">
        <f t="array" ref="B226">IF(I226='Tables calc'!$D$1+1,"#",IF(I226='Tables calc'!$D$1+2,"#",IF(B225="#","",IF(B225="","",INDEX('Tables calc'!$B$24:$B$539,_xlfn.AGGREGATE(15,3,('Tables calc'!$F$24:$F$539=1)/('Tables calc'!$F$24:$F$539=1)*(ROW('Tables calc'!$F$24:$F$539)-ROW('Tables calc'!$F$23)),I226))))))</f>
        <v/>
      </c>
      <c r="C226" s="599" t="str">
        <f t="shared" si="33"/>
        <v/>
      </c>
      <c r="D226" s="600" t="str" cm="1">
        <f t="array" ref="D226">IF(I226='Tables calc'!$D$1+1,"*",IF(I226='Tables calc'!$D$1+2,'Tables calc'!$H$24,IF(D225='Tables calc'!$H$24,"",IF(D225="","",INDEX('Tables calc'!$C$24:$C$539,_xlfn.AGGREGATE(15,3,('Tables calc'!$F$24:$F$539=1)/('Tables calc'!$F$24:$F$539=1)*(ROW('Tables calc'!$F$24:$F$539)-ROW('Tables calc'!$F$23)),I226))))))</f>
        <v/>
      </c>
      <c r="E226" s="601" t="str">
        <f t="shared" si="34"/>
        <v/>
      </c>
      <c r="F226" s="602" t="str" cm="1">
        <f t="array" ref="F226">IF(I226='Tables calc'!$D$1+1,'Tables calc'!$H$23,IF(I226='Tables calc'!$D$1+2,'Tables calc'!$H$25,IF(E225="Box 2","",IF(F225="","",INDEX('Tables calc'!$D$24:$D$539,_xlfn.AGGREGATE(15,3,('Tables calc'!$F$24:$F$539=1)/('Tables calc'!$F$24:$F$539=1)*(ROW('Tables calc'!$F$24:$F$539)-ROW('Tables calc'!$F$23)),I226))))))</f>
        <v/>
      </c>
      <c r="G226" s="599" t="str">
        <f t="shared" si="35"/>
        <v/>
      </c>
      <c r="H226" s="600" t="str" cm="1">
        <f t="array" ref="H226">IF(I226='Tables calc'!$D$1+1,"*",IF(I226='Tables calc'!$D$1+2,'Tables calc'!$H$26,IF(E225="Box 2","",IF(F225="","",INDEX('Tables calc'!$E$24:$E$539,_xlfn.AGGREGATE(15,3,('Tables calc'!$F$24:$F$539=1)/('Tables calc'!$F$24:$F$539=1)*(ROW('Tables calc'!$F$24:$F$539)-ROW('Tables calc'!$F$23)),I226))))))</f>
        <v/>
      </c>
      <c r="I226" s="69">
        <v>225</v>
      </c>
      <c r="J226" s="69" t="str">
        <f t="shared" si="36"/>
        <v/>
      </c>
      <c r="K226" s="69" t="str">
        <f t="shared" si="37"/>
        <v/>
      </c>
      <c r="L226" s="69" t="str">
        <f t="shared" si="38"/>
        <v/>
      </c>
      <c r="M226" s="69" t="str">
        <f t="shared" si="39"/>
        <v/>
      </c>
      <c r="N226" s="69" t="str">
        <f t="shared" si="40"/>
        <v/>
      </c>
      <c r="O226" s="69" t="str">
        <f t="shared" si="41"/>
        <v/>
      </c>
      <c r="P226" s="69" t="str">
        <f t="shared" si="42"/>
        <v/>
      </c>
      <c r="Q226" s="69" t="str">
        <f t="shared" si="43"/>
        <v/>
      </c>
    </row>
    <row r="227" spans="1:17" x14ac:dyDescent="0.3">
      <c r="A227" s="598" t="str" cm="1">
        <f t="array" ref="A227">IF(I227='Tables calc'!$D$1+1,"FTE Reduction Exceptions:",IF(I227='Tables calc'!$D$1+2,"Totals:",IF(A226="Totals:","",IF(A226="","",INDEX('Tables calc'!$A$24:$A$539,_xlfn.AGGREGATE(15,3,('Tables calc'!$F$24:$F$539=1)/('Tables calc'!$F$24:$F$539=1)*(ROW('Tables calc'!$F$24:$F$539)-ROW('Tables calc'!$F$23)),I227))))))</f>
        <v/>
      </c>
      <c r="B227" s="598" t="str" cm="1">
        <f t="array" ref="B227">IF(I227='Tables calc'!$D$1+1,"#",IF(I227='Tables calc'!$D$1+2,"#",IF(B226="#","",IF(B226="","",INDEX('Tables calc'!$B$24:$B$539,_xlfn.AGGREGATE(15,3,('Tables calc'!$F$24:$F$539=1)/('Tables calc'!$F$24:$F$539=1)*(ROW('Tables calc'!$F$24:$F$539)-ROW('Tables calc'!$F$23)),I227))))))</f>
        <v/>
      </c>
      <c r="C227" s="599" t="str">
        <f t="shared" si="33"/>
        <v/>
      </c>
      <c r="D227" s="600" t="str" cm="1">
        <f t="array" ref="D227">IF(I227='Tables calc'!$D$1+1,"*",IF(I227='Tables calc'!$D$1+2,'Tables calc'!$H$24,IF(D226='Tables calc'!$H$24,"",IF(D226="","",INDEX('Tables calc'!$C$24:$C$539,_xlfn.AGGREGATE(15,3,('Tables calc'!$F$24:$F$539=1)/('Tables calc'!$F$24:$F$539=1)*(ROW('Tables calc'!$F$24:$F$539)-ROW('Tables calc'!$F$23)),I227))))))</f>
        <v/>
      </c>
      <c r="E227" s="601" t="str">
        <f t="shared" si="34"/>
        <v/>
      </c>
      <c r="F227" s="602" t="str" cm="1">
        <f t="array" ref="F227">IF(I227='Tables calc'!$D$1+1,'Tables calc'!$H$23,IF(I227='Tables calc'!$D$1+2,'Tables calc'!$H$25,IF(E226="Box 2","",IF(F226="","",INDEX('Tables calc'!$D$24:$D$539,_xlfn.AGGREGATE(15,3,('Tables calc'!$F$24:$F$539=1)/('Tables calc'!$F$24:$F$539=1)*(ROW('Tables calc'!$F$24:$F$539)-ROW('Tables calc'!$F$23)),I227))))))</f>
        <v/>
      </c>
      <c r="G227" s="599" t="str">
        <f t="shared" si="35"/>
        <v/>
      </c>
      <c r="H227" s="600" t="str" cm="1">
        <f t="array" ref="H227">IF(I227='Tables calc'!$D$1+1,"*",IF(I227='Tables calc'!$D$1+2,'Tables calc'!$H$26,IF(E226="Box 2","",IF(F226="","",INDEX('Tables calc'!$E$24:$E$539,_xlfn.AGGREGATE(15,3,('Tables calc'!$F$24:$F$539=1)/('Tables calc'!$F$24:$F$539=1)*(ROW('Tables calc'!$F$24:$F$539)-ROW('Tables calc'!$F$23)),I227))))))</f>
        <v/>
      </c>
      <c r="I227" s="69">
        <v>226</v>
      </c>
      <c r="J227" s="69" t="str">
        <f t="shared" si="36"/>
        <v/>
      </c>
      <c r="K227" s="69" t="str">
        <f t="shared" si="37"/>
        <v/>
      </c>
      <c r="L227" s="69" t="str">
        <f t="shared" si="38"/>
        <v/>
      </c>
      <c r="M227" s="69" t="str">
        <f t="shared" si="39"/>
        <v/>
      </c>
      <c r="N227" s="69" t="str">
        <f t="shared" si="40"/>
        <v/>
      </c>
      <c r="O227" s="69" t="str">
        <f t="shared" si="41"/>
        <v/>
      </c>
      <c r="P227" s="69" t="str">
        <f t="shared" si="42"/>
        <v/>
      </c>
      <c r="Q227" s="69" t="str">
        <f t="shared" si="43"/>
        <v/>
      </c>
    </row>
    <row r="228" spans="1:17" x14ac:dyDescent="0.3">
      <c r="A228" s="598" t="str" cm="1">
        <f t="array" ref="A228">IF(I228='Tables calc'!$D$1+1,"FTE Reduction Exceptions:",IF(I228='Tables calc'!$D$1+2,"Totals:",IF(A227="Totals:","",IF(A227="","",INDEX('Tables calc'!$A$24:$A$539,_xlfn.AGGREGATE(15,3,('Tables calc'!$F$24:$F$539=1)/('Tables calc'!$F$24:$F$539=1)*(ROW('Tables calc'!$F$24:$F$539)-ROW('Tables calc'!$F$23)),I228))))))</f>
        <v/>
      </c>
      <c r="B228" s="598" t="str" cm="1">
        <f t="array" ref="B228">IF(I228='Tables calc'!$D$1+1,"#",IF(I228='Tables calc'!$D$1+2,"#",IF(B227="#","",IF(B227="","",INDEX('Tables calc'!$B$24:$B$539,_xlfn.AGGREGATE(15,3,('Tables calc'!$F$24:$F$539=1)/('Tables calc'!$F$24:$F$539=1)*(ROW('Tables calc'!$F$24:$F$539)-ROW('Tables calc'!$F$23)),I228))))))</f>
        <v/>
      </c>
      <c r="C228" s="599" t="str">
        <f t="shared" si="33"/>
        <v/>
      </c>
      <c r="D228" s="600" t="str" cm="1">
        <f t="array" ref="D228">IF(I228='Tables calc'!$D$1+1,"*",IF(I228='Tables calc'!$D$1+2,'Tables calc'!$H$24,IF(D227='Tables calc'!$H$24,"",IF(D227="","",INDEX('Tables calc'!$C$24:$C$539,_xlfn.AGGREGATE(15,3,('Tables calc'!$F$24:$F$539=1)/('Tables calc'!$F$24:$F$539=1)*(ROW('Tables calc'!$F$24:$F$539)-ROW('Tables calc'!$F$23)),I228))))))</f>
        <v/>
      </c>
      <c r="E228" s="601" t="str">
        <f t="shared" si="34"/>
        <v/>
      </c>
      <c r="F228" s="602" t="str" cm="1">
        <f t="array" ref="F228">IF(I228='Tables calc'!$D$1+1,'Tables calc'!$H$23,IF(I228='Tables calc'!$D$1+2,'Tables calc'!$H$25,IF(E227="Box 2","",IF(F227="","",INDEX('Tables calc'!$D$24:$D$539,_xlfn.AGGREGATE(15,3,('Tables calc'!$F$24:$F$539=1)/('Tables calc'!$F$24:$F$539=1)*(ROW('Tables calc'!$F$24:$F$539)-ROW('Tables calc'!$F$23)),I228))))))</f>
        <v/>
      </c>
      <c r="G228" s="599" t="str">
        <f t="shared" si="35"/>
        <v/>
      </c>
      <c r="H228" s="600" t="str" cm="1">
        <f t="array" ref="H228">IF(I228='Tables calc'!$D$1+1,"*",IF(I228='Tables calc'!$D$1+2,'Tables calc'!$H$26,IF(E227="Box 2","",IF(F227="","",INDEX('Tables calc'!$E$24:$E$539,_xlfn.AGGREGATE(15,3,('Tables calc'!$F$24:$F$539=1)/('Tables calc'!$F$24:$F$539=1)*(ROW('Tables calc'!$F$24:$F$539)-ROW('Tables calc'!$F$23)),I228))))))</f>
        <v/>
      </c>
      <c r="I228" s="69">
        <v>227</v>
      </c>
      <c r="J228" s="69" t="str">
        <f t="shared" si="36"/>
        <v/>
      </c>
      <c r="K228" s="69" t="str">
        <f t="shared" si="37"/>
        <v/>
      </c>
      <c r="L228" s="69" t="str">
        <f t="shared" si="38"/>
        <v/>
      </c>
      <c r="M228" s="69" t="str">
        <f t="shared" si="39"/>
        <v/>
      </c>
      <c r="N228" s="69" t="str">
        <f t="shared" si="40"/>
        <v/>
      </c>
      <c r="O228" s="69" t="str">
        <f t="shared" si="41"/>
        <v/>
      </c>
      <c r="P228" s="69" t="str">
        <f t="shared" si="42"/>
        <v/>
      </c>
      <c r="Q228" s="69" t="str">
        <f t="shared" si="43"/>
        <v/>
      </c>
    </row>
    <row r="229" spans="1:17" x14ac:dyDescent="0.3">
      <c r="A229" s="598" t="str" cm="1">
        <f t="array" ref="A229">IF(I229='Tables calc'!$D$1+1,"FTE Reduction Exceptions:",IF(I229='Tables calc'!$D$1+2,"Totals:",IF(A228="Totals:","",IF(A228="","",INDEX('Tables calc'!$A$24:$A$539,_xlfn.AGGREGATE(15,3,('Tables calc'!$F$24:$F$539=1)/('Tables calc'!$F$24:$F$539=1)*(ROW('Tables calc'!$F$24:$F$539)-ROW('Tables calc'!$F$23)),I229))))))</f>
        <v/>
      </c>
      <c r="B229" s="598" t="str" cm="1">
        <f t="array" ref="B229">IF(I229='Tables calc'!$D$1+1,"#",IF(I229='Tables calc'!$D$1+2,"#",IF(B228="#","",IF(B228="","",INDEX('Tables calc'!$B$24:$B$539,_xlfn.AGGREGATE(15,3,('Tables calc'!$F$24:$F$539=1)/('Tables calc'!$F$24:$F$539=1)*(ROW('Tables calc'!$F$24:$F$539)-ROW('Tables calc'!$F$23)),I229))))))</f>
        <v/>
      </c>
      <c r="C229" s="599" t="str">
        <f t="shared" si="33"/>
        <v/>
      </c>
      <c r="D229" s="600" t="str" cm="1">
        <f t="array" ref="D229">IF(I229='Tables calc'!$D$1+1,"*",IF(I229='Tables calc'!$D$1+2,'Tables calc'!$H$24,IF(D228='Tables calc'!$H$24,"",IF(D228="","",INDEX('Tables calc'!$C$24:$C$539,_xlfn.AGGREGATE(15,3,('Tables calc'!$F$24:$F$539=1)/('Tables calc'!$F$24:$F$539=1)*(ROW('Tables calc'!$F$24:$F$539)-ROW('Tables calc'!$F$23)),I229))))))</f>
        <v/>
      </c>
      <c r="E229" s="601" t="str">
        <f t="shared" si="34"/>
        <v/>
      </c>
      <c r="F229" s="602" t="str" cm="1">
        <f t="array" ref="F229">IF(I229='Tables calc'!$D$1+1,'Tables calc'!$H$23,IF(I229='Tables calc'!$D$1+2,'Tables calc'!$H$25,IF(E228="Box 2","",IF(F228="","",INDEX('Tables calc'!$D$24:$D$539,_xlfn.AGGREGATE(15,3,('Tables calc'!$F$24:$F$539=1)/('Tables calc'!$F$24:$F$539=1)*(ROW('Tables calc'!$F$24:$F$539)-ROW('Tables calc'!$F$23)),I229))))))</f>
        <v/>
      </c>
      <c r="G229" s="599" t="str">
        <f t="shared" si="35"/>
        <v/>
      </c>
      <c r="H229" s="600" t="str" cm="1">
        <f t="array" ref="H229">IF(I229='Tables calc'!$D$1+1,"*",IF(I229='Tables calc'!$D$1+2,'Tables calc'!$H$26,IF(E228="Box 2","",IF(F228="","",INDEX('Tables calc'!$E$24:$E$539,_xlfn.AGGREGATE(15,3,('Tables calc'!$F$24:$F$539=1)/('Tables calc'!$F$24:$F$539=1)*(ROW('Tables calc'!$F$24:$F$539)-ROW('Tables calc'!$F$23)),I229))))))</f>
        <v/>
      </c>
      <c r="I229" s="69">
        <v>228</v>
      </c>
      <c r="J229" s="69" t="str">
        <f t="shared" si="36"/>
        <v/>
      </c>
      <c r="K229" s="69" t="str">
        <f t="shared" si="37"/>
        <v/>
      </c>
      <c r="L229" s="69" t="str">
        <f t="shared" si="38"/>
        <v/>
      </c>
      <c r="M229" s="69" t="str">
        <f t="shared" si="39"/>
        <v/>
      </c>
      <c r="N229" s="69" t="str">
        <f t="shared" si="40"/>
        <v/>
      </c>
      <c r="O229" s="69" t="str">
        <f t="shared" si="41"/>
        <v/>
      </c>
      <c r="P229" s="69" t="str">
        <f t="shared" si="42"/>
        <v/>
      </c>
      <c r="Q229" s="69" t="str">
        <f t="shared" si="43"/>
        <v/>
      </c>
    </row>
    <row r="230" spans="1:17" x14ac:dyDescent="0.3">
      <c r="A230" s="598" t="str" cm="1">
        <f t="array" ref="A230">IF(I230='Tables calc'!$D$1+1,"FTE Reduction Exceptions:",IF(I230='Tables calc'!$D$1+2,"Totals:",IF(A229="Totals:","",IF(A229="","",INDEX('Tables calc'!$A$24:$A$539,_xlfn.AGGREGATE(15,3,('Tables calc'!$F$24:$F$539=1)/('Tables calc'!$F$24:$F$539=1)*(ROW('Tables calc'!$F$24:$F$539)-ROW('Tables calc'!$F$23)),I230))))))</f>
        <v/>
      </c>
      <c r="B230" s="598" t="str" cm="1">
        <f t="array" ref="B230">IF(I230='Tables calc'!$D$1+1,"#",IF(I230='Tables calc'!$D$1+2,"#",IF(B229="#","",IF(B229="","",INDEX('Tables calc'!$B$24:$B$539,_xlfn.AGGREGATE(15,3,('Tables calc'!$F$24:$F$539=1)/('Tables calc'!$F$24:$F$539=1)*(ROW('Tables calc'!$F$24:$F$539)-ROW('Tables calc'!$F$23)),I230))))))</f>
        <v/>
      </c>
      <c r="C230" s="599" t="str">
        <f t="shared" si="33"/>
        <v/>
      </c>
      <c r="D230" s="600" t="str" cm="1">
        <f t="array" ref="D230">IF(I230='Tables calc'!$D$1+1,"*",IF(I230='Tables calc'!$D$1+2,'Tables calc'!$H$24,IF(D229='Tables calc'!$H$24,"",IF(D229="","",INDEX('Tables calc'!$C$24:$C$539,_xlfn.AGGREGATE(15,3,('Tables calc'!$F$24:$F$539=1)/('Tables calc'!$F$24:$F$539=1)*(ROW('Tables calc'!$F$24:$F$539)-ROW('Tables calc'!$F$23)),I230))))))</f>
        <v/>
      </c>
      <c r="E230" s="601" t="str">
        <f t="shared" si="34"/>
        <v/>
      </c>
      <c r="F230" s="602" t="str" cm="1">
        <f t="array" ref="F230">IF(I230='Tables calc'!$D$1+1,'Tables calc'!$H$23,IF(I230='Tables calc'!$D$1+2,'Tables calc'!$H$25,IF(E229="Box 2","",IF(F229="","",INDEX('Tables calc'!$D$24:$D$539,_xlfn.AGGREGATE(15,3,('Tables calc'!$F$24:$F$539=1)/('Tables calc'!$F$24:$F$539=1)*(ROW('Tables calc'!$F$24:$F$539)-ROW('Tables calc'!$F$23)),I230))))))</f>
        <v/>
      </c>
      <c r="G230" s="599" t="str">
        <f t="shared" si="35"/>
        <v/>
      </c>
      <c r="H230" s="600" t="str" cm="1">
        <f t="array" ref="H230">IF(I230='Tables calc'!$D$1+1,"*",IF(I230='Tables calc'!$D$1+2,'Tables calc'!$H$26,IF(E229="Box 2","",IF(F229="","",INDEX('Tables calc'!$E$24:$E$539,_xlfn.AGGREGATE(15,3,('Tables calc'!$F$24:$F$539=1)/('Tables calc'!$F$24:$F$539=1)*(ROW('Tables calc'!$F$24:$F$539)-ROW('Tables calc'!$F$23)),I230))))))</f>
        <v/>
      </c>
      <c r="I230" s="69">
        <v>229</v>
      </c>
      <c r="J230" s="69" t="str">
        <f t="shared" si="36"/>
        <v/>
      </c>
      <c r="K230" s="69" t="str">
        <f t="shared" si="37"/>
        <v/>
      </c>
      <c r="L230" s="69" t="str">
        <f t="shared" si="38"/>
        <v/>
      </c>
      <c r="M230" s="69" t="str">
        <f t="shared" si="39"/>
        <v/>
      </c>
      <c r="N230" s="69" t="str">
        <f t="shared" si="40"/>
        <v/>
      </c>
      <c r="O230" s="69" t="str">
        <f t="shared" si="41"/>
        <v/>
      </c>
      <c r="P230" s="69" t="str">
        <f t="shared" si="42"/>
        <v/>
      </c>
      <c r="Q230" s="69" t="str">
        <f t="shared" si="43"/>
        <v/>
      </c>
    </row>
    <row r="231" spans="1:17" x14ac:dyDescent="0.3">
      <c r="A231" s="598" t="str" cm="1">
        <f t="array" ref="A231">IF(I231='Tables calc'!$D$1+1,"FTE Reduction Exceptions:",IF(I231='Tables calc'!$D$1+2,"Totals:",IF(A230="Totals:","",IF(A230="","",INDEX('Tables calc'!$A$24:$A$539,_xlfn.AGGREGATE(15,3,('Tables calc'!$F$24:$F$539=1)/('Tables calc'!$F$24:$F$539=1)*(ROW('Tables calc'!$F$24:$F$539)-ROW('Tables calc'!$F$23)),I231))))))</f>
        <v/>
      </c>
      <c r="B231" s="598" t="str" cm="1">
        <f t="array" ref="B231">IF(I231='Tables calc'!$D$1+1,"#",IF(I231='Tables calc'!$D$1+2,"#",IF(B230="#","",IF(B230="","",INDEX('Tables calc'!$B$24:$B$539,_xlfn.AGGREGATE(15,3,('Tables calc'!$F$24:$F$539=1)/('Tables calc'!$F$24:$F$539=1)*(ROW('Tables calc'!$F$24:$F$539)-ROW('Tables calc'!$F$23)),I231))))))</f>
        <v/>
      </c>
      <c r="C231" s="599" t="str">
        <f t="shared" si="33"/>
        <v/>
      </c>
      <c r="D231" s="600" t="str" cm="1">
        <f t="array" ref="D231">IF(I231='Tables calc'!$D$1+1,"*",IF(I231='Tables calc'!$D$1+2,'Tables calc'!$H$24,IF(D230='Tables calc'!$H$24,"",IF(D230="","",INDEX('Tables calc'!$C$24:$C$539,_xlfn.AGGREGATE(15,3,('Tables calc'!$F$24:$F$539=1)/('Tables calc'!$F$24:$F$539=1)*(ROW('Tables calc'!$F$24:$F$539)-ROW('Tables calc'!$F$23)),I231))))))</f>
        <v/>
      </c>
      <c r="E231" s="601" t="str">
        <f t="shared" si="34"/>
        <v/>
      </c>
      <c r="F231" s="602" t="str" cm="1">
        <f t="array" ref="F231">IF(I231='Tables calc'!$D$1+1,'Tables calc'!$H$23,IF(I231='Tables calc'!$D$1+2,'Tables calc'!$H$25,IF(E230="Box 2","",IF(F230="","",INDEX('Tables calc'!$D$24:$D$539,_xlfn.AGGREGATE(15,3,('Tables calc'!$F$24:$F$539=1)/('Tables calc'!$F$24:$F$539=1)*(ROW('Tables calc'!$F$24:$F$539)-ROW('Tables calc'!$F$23)),I231))))))</f>
        <v/>
      </c>
      <c r="G231" s="599" t="str">
        <f t="shared" si="35"/>
        <v/>
      </c>
      <c r="H231" s="600" t="str" cm="1">
        <f t="array" ref="H231">IF(I231='Tables calc'!$D$1+1,"*",IF(I231='Tables calc'!$D$1+2,'Tables calc'!$H$26,IF(E230="Box 2","",IF(F230="","",INDEX('Tables calc'!$E$24:$E$539,_xlfn.AGGREGATE(15,3,('Tables calc'!$F$24:$F$539=1)/('Tables calc'!$F$24:$F$539=1)*(ROW('Tables calc'!$F$24:$F$539)-ROW('Tables calc'!$F$23)),I231))))))</f>
        <v/>
      </c>
      <c r="I231" s="69">
        <v>230</v>
      </c>
      <c r="J231" s="69" t="str">
        <f t="shared" si="36"/>
        <v/>
      </c>
      <c r="K231" s="69" t="str">
        <f t="shared" si="37"/>
        <v/>
      </c>
      <c r="L231" s="69" t="str">
        <f t="shared" si="38"/>
        <v/>
      </c>
      <c r="M231" s="69" t="str">
        <f t="shared" si="39"/>
        <v/>
      </c>
      <c r="N231" s="69" t="str">
        <f t="shared" si="40"/>
        <v/>
      </c>
      <c r="O231" s="69" t="str">
        <f t="shared" si="41"/>
        <v/>
      </c>
      <c r="P231" s="69" t="str">
        <f t="shared" si="42"/>
        <v/>
      </c>
      <c r="Q231" s="69" t="str">
        <f t="shared" si="43"/>
        <v/>
      </c>
    </row>
    <row r="232" spans="1:17" x14ac:dyDescent="0.3">
      <c r="A232" s="598" t="str" cm="1">
        <f t="array" ref="A232">IF(I232='Tables calc'!$D$1+1,"FTE Reduction Exceptions:",IF(I232='Tables calc'!$D$1+2,"Totals:",IF(A231="Totals:","",IF(A231="","",INDEX('Tables calc'!$A$24:$A$539,_xlfn.AGGREGATE(15,3,('Tables calc'!$F$24:$F$539=1)/('Tables calc'!$F$24:$F$539=1)*(ROW('Tables calc'!$F$24:$F$539)-ROW('Tables calc'!$F$23)),I232))))))</f>
        <v/>
      </c>
      <c r="B232" s="598" t="str" cm="1">
        <f t="array" ref="B232">IF(I232='Tables calc'!$D$1+1,"#",IF(I232='Tables calc'!$D$1+2,"#",IF(B231="#","",IF(B231="","",INDEX('Tables calc'!$B$24:$B$539,_xlfn.AGGREGATE(15,3,('Tables calc'!$F$24:$F$539=1)/('Tables calc'!$F$24:$F$539=1)*(ROW('Tables calc'!$F$24:$F$539)-ROW('Tables calc'!$F$23)),I232))))))</f>
        <v/>
      </c>
      <c r="C232" s="599" t="str">
        <f t="shared" si="33"/>
        <v/>
      </c>
      <c r="D232" s="600" t="str" cm="1">
        <f t="array" ref="D232">IF(I232='Tables calc'!$D$1+1,"*",IF(I232='Tables calc'!$D$1+2,'Tables calc'!$H$24,IF(D231='Tables calc'!$H$24,"",IF(D231="","",INDEX('Tables calc'!$C$24:$C$539,_xlfn.AGGREGATE(15,3,('Tables calc'!$F$24:$F$539=1)/('Tables calc'!$F$24:$F$539=1)*(ROW('Tables calc'!$F$24:$F$539)-ROW('Tables calc'!$F$23)),I232))))))</f>
        <v/>
      </c>
      <c r="E232" s="601" t="str">
        <f t="shared" si="34"/>
        <v/>
      </c>
      <c r="F232" s="602" t="str" cm="1">
        <f t="array" ref="F232">IF(I232='Tables calc'!$D$1+1,'Tables calc'!$H$23,IF(I232='Tables calc'!$D$1+2,'Tables calc'!$H$25,IF(E231="Box 2","",IF(F231="","",INDEX('Tables calc'!$D$24:$D$539,_xlfn.AGGREGATE(15,3,('Tables calc'!$F$24:$F$539=1)/('Tables calc'!$F$24:$F$539=1)*(ROW('Tables calc'!$F$24:$F$539)-ROW('Tables calc'!$F$23)),I232))))))</f>
        <v/>
      </c>
      <c r="G232" s="599" t="str">
        <f t="shared" si="35"/>
        <v/>
      </c>
      <c r="H232" s="600" t="str" cm="1">
        <f t="array" ref="H232">IF(I232='Tables calc'!$D$1+1,"*",IF(I232='Tables calc'!$D$1+2,'Tables calc'!$H$26,IF(E231="Box 2","",IF(F231="","",INDEX('Tables calc'!$E$24:$E$539,_xlfn.AGGREGATE(15,3,('Tables calc'!$F$24:$F$539=1)/('Tables calc'!$F$24:$F$539=1)*(ROW('Tables calc'!$F$24:$F$539)-ROW('Tables calc'!$F$23)),I232))))))</f>
        <v/>
      </c>
      <c r="I232" s="69">
        <v>231</v>
      </c>
      <c r="J232" s="69" t="str">
        <f t="shared" si="36"/>
        <v/>
      </c>
      <c r="K232" s="69" t="str">
        <f t="shared" si="37"/>
        <v/>
      </c>
      <c r="L232" s="69" t="str">
        <f t="shared" si="38"/>
        <v/>
      </c>
      <c r="M232" s="69" t="str">
        <f t="shared" si="39"/>
        <v/>
      </c>
      <c r="N232" s="69" t="str">
        <f t="shared" si="40"/>
        <v/>
      </c>
      <c r="O232" s="69" t="str">
        <f t="shared" si="41"/>
        <v/>
      </c>
      <c r="P232" s="69" t="str">
        <f t="shared" si="42"/>
        <v/>
      </c>
      <c r="Q232" s="69" t="str">
        <f t="shared" si="43"/>
        <v/>
      </c>
    </row>
    <row r="233" spans="1:17" x14ac:dyDescent="0.3">
      <c r="A233" s="598" t="str" cm="1">
        <f t="array" ref="A233">IF(I233='Tables calc'!$D$1+1,"FTE Reduction Exceptions:",IF(I233='Tables calc'!$D$1+2,"Totals:",IF(A232="Totals:","",IF(A232="","",INDEX('Tables calc'!$A$24:$A$539,_xlfn.AGGREGATE(15,3,('Tables calc'!$F$24:$F$539=1)/('Tables calc'!$F$24:$F$539=1)*(ROW('Tables calc'!$F$24:$F$539)-ROW('Tables calc'!$F$23)),I233))))))</f>
        <v/>
      </c>
      <c r="B233" s="598" t="str" cm="1">
        <f t="array" ref="B233">IF(I233='Tables calc'!$D$1+1,"#",IF(I233='Tables calc'!$D$1+2,"#",IF(B232="#","",IF(B232="","",INDEX('Tables calc'!$B$24:$B$539,_xlfn.AGGREGATE(15,3,('Tables calc'!$F$24:$F$539=1)/('Tables calc'!$F$24:$F$539=1)*(ROW('Tables calc'!$F$24:$F$539)-ROW('Tables calc'!$F$23)),I233))))))</f>
        <v/>
      </c>
      <c r="C233" s="599" t="str">
        <f t="shared" si="33"/>
        <v/>
      </c>
      <c r="D233" s="600" t="str" cm="1">
        <f t="array" ref="D233">IF(I233='Tables calc'!$D$1+1,"*",IF(I233='Tables calc'!$D$1+2,'Tables calc'!$H$24,IF(D232='Tables calc'!$H$24,"",IF(D232="","",INDEX('Tables calc'!$C$24:$C$539,_xlfn.AGGREGATE(15,3,('Tables calc'!$F$24:$F$539=1)/('Tables calc'!$F$24:$F$539=1)*(ROW('Tables calc'!$F$24:$F$539)-ROW('Tables calc'!$F$23)),I233))))))</f>
        <v/>
      </c>
      <c r="E233" s="601" t="str">
        <f t="shared" si="34"/>
        <v/>
      </c>
      <c r="F233" s="602" t="str" cm="1">
        <f t="array" ref="F233">IF(I233='Tables calc'!$D$1+1,'Tables calc'!$H$23,IF(I233='Tables calc'!$D$1+2,'Tables calc'!$H$25,IF(E232="Box 2","",IF(F232="","",INDEX('Tables calc'!$D$24:$D$539,_xlfn.AGGREGATE(15,3,('Tables calc'!$F$24:$F$539=1)/('Tables calc'!$F$24:$F$539=1)*(ROW('Tables calc'!$F$24:$F$539)-ROW('Tables calc'!$F$23)),I233))))))</f>
        <v/>
      </c>
      <c r="G233" s="599" t="str">
        <f t="shared" si="35"/>
        <v/>
      </c>
      <c r="H233" s="600" t="str" cm="1">
        <f t="array" ref="H233">IF(I233='Tables calc'!$D$1+1,"*",IF(I233='Tables calc'!$D$1+2,'Tables calc'!$H$26,IF(E232="Box 2","",IF(F232="","",INDEX('Tables calc'!$E$24:$E$539,_xlfn.AGGREGATE(15,3,('Tables calc'!$F$24:$F$539=1)/('Tables calc'!$F$24:$F$539=1)*(ROW('Tables calc'!$F$24:$F$539)-ROW('Tables calc'!$F$23)),I233))))))</f>
        <v/>
      </c>
      <c r="I233" s="69">
        <v>232</v>
      </c>
      <c r="J233" s="69" t="str">
        <f t="shared" si="36"/>
        <v/>
      </c>
      <c r="K233" s="69" t="str">
        <f t="shared" si="37"/>
        <v/>
      </c>
      <c r="L233" s="69" t="str">
        <f t="shared" si="38"/>
        <v/>
      </c>
      <c r="M233" s="69" t="str">
        <f t="shared" si="39"/>
        <v/>
      </c>
      <c r="N233" s="69" t="str">
        <f t="shared" si="40"/>
        <v/>
      </c>
      <c r="O233" s="69" t="str">
        <f t="shared" si="41"/>
        <v/>
      </c>
      <c r="P233" s="69" t="str">
        <f t="shared" si="42"/>
        <v/>
      </c>
      <c r="Q233" s="69" t="str">
        <f t="shared" si="43"/>
        <v/>
      </c>
    </row>
    <row r="234" spans="1:17" x14ac:dyDescent="0.3">
      <c r="A234" s="598" t="str" cm="1">
        <f t="array" ref="A234">IF(I234='Tables calc'!$D$1+1,"FTE Reduction Exceptions:",IF(I234='Tables calc'!$D$1+2,"Totals:",IF(A233="Totals:","",IF(A233="","",INDEX('Tables calc'!$A$24:$A$539,_xlfn.AGGREGATE(15,3,('Tables calc'!$F$24:$F$539=1)/('Tables calc'!$F$24:$F$539=1)*(ROW('Tables calc'!$F$24:$F$539)-ROW('Tables calc'!$F$23)),I234))))))</f>
        <v/>
      </c>
      <c r="B234" s="598" t="str" cm="1">
        <f t="array" ref="B234">IF(I234='Tables calc'!$D$1+1,"#",IF(I234='Tables calc'!$D$1+2,"#",IF(B233="#","",IF(B233="","",INDEX('Tables calc'!$B$24:$B$539,_xlfn.AGGREGATE(15,3,('Tables calc'!$F$24:$F$539=1)/('Tables calc'!$F$24:$F$539=1)*(ROW('Tables calc'!$F$24:$F$539)-ROW('Tables calc'!$F$23)),I234))))))</f>
        <v/>
      </c>
      <c r="C234" s="599" t="str">
        <f t="shared" si="33"/>
        <v/>
      </c>
      <c r="D234" s="600" t="str" cm="1">
        <f t="array" ref="D234">IF(I234='Tables calc'!$D$1+1,"*",IF(I234='Tables calc'!$D$1+2,'Tables calc'!$H$24,IF(D233='Tables calc'!$H$24,"",IF(D233="","",INDEX('Tables calc'!$C$24:$C$539,_xlfn.AGGREGATE(15,3,('Tables calc'!$F$24:$F$539=1)/('Tables calc'!$F$24:$F$539=1)*(ROW('Tables calc'!$F$24:$F$539)-ROW('Tables calc'!$F$23)),I234))))))</f>
        <v/>
      </c>
      <c r="E234" s="601" t="str">
        <f t="shared" si="34"/>
        <v/>
      </c>
      <c r="F234" s="602" t="str" cm="1">
        <f t="array" ref="F234">IF(I234='Tables calc'!$D$1+1,'Tables calc'!$H$23,IF(I234='Tables calc'!$D$1+2,'Tables calc'!$H$25,IF(E233="Box 2","",IF(F233="","",INDEX('Tables calc'!$D$24:$D$539,_xlfn.AGGREGATE(15,3,('Tables calc'!$F$24:$F$539=1)/('Tables calc'!$F$24:$F$539=1)*(ROW('Tables calc'!$F$24:$F$539)-ROW('Tables calc'!$F$23)),I234))))))</f>
        <v/>
      </c>
      <c r="G234" s="599" t="str">
        <f t="shared" si="35"/>
        <v/>
      </c>
      <c r="H234" s="600" t="str" cm="1">
        <f t="array" ref="H234">IF(I234='Tables calc'!$D$1+1,"*",IF(I234='Tables calc'!$D$1+2,'Tables calc'!$H$26,IF(E233="Box 2","",IF(F233="","",INDEX('Tables calc'!$E$24:$E$539,_xlfn.AGGREGATE(15,3,('Tables calc'!$F$24:$F$539=1)/('Tables calc'!$F$24:$F$539=1)*(ROW('Tables calc'!$F$24:$F$539)-ROW('Tables calc'!$F$23)),I234))))))</f>
        <v/>
      </c>
      <c r="I234" s="69">
        <v>233</v>
      </c>
      <c r="J234" s="69" t="str">
        <f t="shared" si="36"/>
        <v/>
      </c>
      <c r="K234" s="69" t="str">
        <f t="shared" si="37"/>
        <v/>
      </c>
      <c r="L234" s="69" t="str">
        <f t="shared" si="38"/>
        <v/>
      </c>
      <c r="M234" s="69" t="str">
        <f t="shared" si="39"/>
        <v/>
      </c>
      <c r="N234" s="69" t="str">
        <f t="shared" si="40"/>
        <v/>
      </c>
      <c r="O234" s="69" t="str">
        <f t="shared" si="41"/>
        <v/>
      </c>
      <c r="P234" s="69" t="str">
        <f t="shared" si="42"/>
        <v/>
      </c>
      <c r="Q234" s="69" t="str">
        <f t="shared" si="43"/>
        <v/>
      </c>
    </row>
    <row r="235" spans="1:17" x14ac:dyDescent="0.3">
      <c r="A235" s="598" t="str" cm="1">
        <f t="array" ref="A235">IF(I235='Tables calc'!$D$1+1,"FTE Reduction Exceptions:",IF(I235='Tables calc'!$D$1+2,"Totals:",IF(A234="Totals:","",IF(A234="","",INDEX('Tables calc'!$A$24:$A$539,_xlfn.AGGREGATE(15,3,('Tables calc'!$F$24:$F$539=1)/('Tables calc'!$F$24:$F$539=1)*(ROW('Tables calc'!$F$24:$F$539)-ROW('Tables calc'!$F$23)),I235))))))</f>
        <v/>
      </c>
      <c r="B235" s="598" t="str" cm="1">
        <f t="array" ref="B235">IF(I235='Tables calc'!$D$1+1,"#",IF(I235='Tables calc'!$D$1+2,"#",IF(B234="#","",IF(B234="","",INDEX('Tables calc'!$B$24:$B$539,_xlfn.AGGREGATE(15,3,('Tables calc'!$F$24:$F$539=1)/('Tables calc'!$F$24:$F$539=1)*(ROW('Tables calc'!$F$24:$F$539)-ROW('Tables calc'!$F$23)),I235))))))</f>
        <v/>
      </c>
      <c r="C235" s="599" t="str">
        <f t="shared" si="33"/>
        <v/>
      </c>
      <c r="D235" s="600" t="str" cm="1">
        <f t="array" ref="D235">IF(I235='Tables calc'!$D$1+1,"*",IF(I235='Tables calc'!$D$1+2,'Tables calc'!$H$24,IF(D234='Tables calc'!$H$24,"",IF(D234="","",INDEX('Tables calc'!$C$24:$C$539,_xlfn.AGGREGATE(15,3,('Tables calc'!$F$24:$F$539=1)/('Tables calc'!$F$24:$F$539=1)*(ROW('Tables calc'!$F$24:$F$539)-ROW('Tables calc'!$F$23)),I235))))))</f>
        <v/>
      </c>
      <c r="E235" s="601" t="str">
        <f t="shared" si="34"/>
        <v/>
      </c>
      <c r="F235" s="602" t="str" cm="1">
        <f t="array" ref="F235">IF(I235='Tables calc'!$D$1+1,'Tables calc'!$H$23,IF(I235='Tables calc'!$D$1+2,'Tables calc'!$H$25,IF(E234="Box 2","",IF(F234="","",INDEX('Tables calc'!$D$24:$D$539,_xlfn.AGGREGATE(15,3,('Tables calc'!$F$24:$F$539=1)/('Tables calc'!$F$24:$F$539=1)*(ROW('Tables calc'!$F$24:$F$539)-ROW('Tables calc'!$F$23)),I235))))))</f>
        <v/>
      </c>
      <c r="G235" s="599" t="str">
        <f t="shared" si="35"/>
        <v/>
      </c>
      <c r="H235" s="600" t="str" cm="1">
        <f t="array" ref="H235">IF(I235='Tables calc'!$D$1+1,"*",IF(I235='Tables calc'!$D$1+2,'Tables calc'!$H$26,IF(E234="Box 2","",IF(F234="","",INDEX('Tables calc'!$E$24:$E$539,_xlfn.AGGREGATE(15,3,('Tables calc'!$F$24:$F$539=1)/('Tables calc'!$F$24:$F$539=1)*(ROW('Tables calc'!$F$24:$F$539)-ROW('Tables calc'!$F$23)),I235))))))</f>
        <v/>
      </c>
      <c r="I235" s="69">
        <v>234</v>
      </c>
      <c r="J235" s="69" t="str">
        <f t="shared" si="36"/>
        <v/>
      </c>
      <c r="K235" s="69" t="str">
        <f t="shared" si="37"/>
        <v/>
      </c>
      <c r="L235" s="69" t="str">
        <f t="shared" si="38"/>
        <v/>
      </c>
      <c r="M235" s="69" t="str">
        <f t="shared" si="39"/>
        <v/>
      </c>
      <c r="N235" s="69" t="str">
        <f t="shared" si="40"/>
        <v/>
      </c>
      <c r="O235" s="69" t="str">
        <f t="shared" si="41"/>
        <v/>
      </c>
      <c r="P235" s="69" t="str">
        <f t="shared" si="42"/>
        <v/>
      </c>
      <c r="Q235" s="69" t="str">
        <f t="shared" si="43"/>
        <v/>
      </c>
    </row>
    <row r="236" spans="1:17" x14ac:dyDescent="0.3">
      <c r="A236" s="598" t="str" cm="1">
        <f t="array" ref="A236">IF(I236='Tables calc'!$D$1+1,"FTE Reduction Exceptions:",IF(I236='Tables calc'!$D$1+2,"Totals:",IF(A235="Totals:","",IF(A235="","",INDEX('Tables calc'!$A$24:$A$539,_xlfn.AGGREGATE(15,3,('Tables calc'!$F$24:$F$539=1)/('Tables calc'!$F$24:$F$539=1)*(ROW('Tables calc'!$F$24:$F$539)-ROW('Tables calc'!$F$23)),I236))))))</f>
        <v/>
      </c>
      <c r="B236" s="598" t="str" cm="1">
        <f t="array" ref="B236">IF(I236='Tables calc'!$D$1+1,"#",IF(I236='Tables calc'!$D$1+2,"#",IF(B235="#","",IF(B235="","",INDEX('Tables calc'!$B$24:$B$539,_xlfn.AGGREGATE(15,3,('Tables calc'!$F$24:$F$539=1)/('Tables calc'!$F$24:$F$539=1)*(ROW('Tables calc'!$F$24:$F$539)-ROW('Tables calc'!$F$23)),I236))))))</f>
        <v/>
      </c>
      <c r="C236" s="599" t="str">
        <f t="shared" si="33"/>
        <v/>
      </c>
      <c r="D236" s="600" t="str" cm="1">
        <f t="array" ref="D236">IF(I236='Tables calc'!$D$1+1,"*",IF(I236='Tables calc'!$D$1+2,'Tables calc'!$H$24,IF(D235='Tables calc'!$H$24,"",IF(D235="","",INDEX('Tables calc'!$C$24:$C$539,_xlfn.AGGREGATE(15,3,('Tables calc'!$F$24:$F$539=1)/('Tables calc'!$F$24:$F$539=1)*(ROW('Tables calc'!$F$24:$F$539)-ROW('Tables calc'!$F$23)),I236))))))</f>
        <v/>
      </c>
      <c r="E236" s="601" t="str">
        <f t="shared" si="34"/>
        <v/>
      </c>
      <c r="F236" s="602" t="str" cm="1">
        <f t="array" ref="F236">IF(I236='Tables calc'!$D$1+1,'Tables calc'!$H$23,IF(I236='Tables calc'!$D$1+2,'Tables calc'!$H$25,IF(E235="Box 2","",IF(F235="","",INDEX('Tables calc'!$D$24:$D$539,_xlfn.AGGREGATE(15,3,('Tables calc'!$F$24:$F$539=1)/('Tables calc'!$F$24:$F$539=1)*(ROW('Tables calc'!$F$24:$F$539)-ROW('Tables calc'!$F$23)),I236))))))</f>
        <v/>
      </c>
      <c r="G236" s="599" t="str">
        <f t="shared" si="35"/>
        <v/>
      </c>
      <c r="H236" s="600" t="str" cm="1">
        <f t="array" ref="H236">IF(I236='Tables calc'!$D$1+1,"*",IF(I236='Tables calc'!$D$1+2,'Tables calc'!$H$26,IF(E235="Box 2","",IF(F235="","",INDEX('Tables calc'!$E$24:$E$539,_xlfn.AGGREGATE(15,3,('Tables calc'!$F$24:$F$539=1)/('Tables calc'!$F$24:$F$539=1)*(ROW('Tables calc'!$F$24:$F$539)-ROW('Tables calc'!$F$23)),I236))))))</f>
        <v/>
      </c>
      <c r="I236" s="69">
        <v>235</v>
      </c>
      <c r="J236" s="69" t="str">
        <f t="shared" si="36"/>
        <v/>
      </c>
      <c r="K236" s="69" t="str">
        <f t="shared" si="37"/>
        <v/>
      </c>
      <c r="L236" s="69" t="str">
        <f t="shared" si="38"/>
        <v/>
      </c>
      <c r="M236" s="69" t="str">
        <f t="shared" si="39"/>
        <v/>
      </c>
      <c r="N236" s="69" t="str">
        <f t="shared" si="40"/>
        <v/>
      </c>
      <c r="O236" s="69" t="str">
        <f t="shared" si="41"/>
        <v/>
      </c>
      <c r="P236" s="69" t="str">
        <f t="shared" si="42"/>
        <v/>
      </c>
      <c r="Q236" s="69" t="str">
        <f t="shared" si="43"/>
        <v/>
      </c>
    </row>
    <row r="237" spans="1:17" x14ac:dyDescent="0.3">
      <c r="A237" s="598" t="str" cm="1">
        <f t="array" ref="A237">IF(I237='Tables calc'!$D$1+1,"FTE Reduction Exceptions:",IF(I237='Tables calc'!$D$1+2,"Totals:",IF(A236="Totals:","",IF(A236="","",INDEX('Tables calc'!$A$24:$A$539,_xlfn.AGGREGATE(15,3,('Tables calc'!$F$24:$F$539=1)/('Tables calc'!$F$24:$F$539=1)*(ROW('Tables calc'!$F$24:$F$539)-ROW('Tables calc'!$F$23)),I237))))))</f>
        <v/>
      </c>
      <c r="B237" s="598" t="str" cm="1">
        <f t="array" ref="B237">IF(I237='Tables calc'!$D$1+1,"#",IF(I237='Tables calc'!$D$1+2,"#",IF(B236="#","",IF(B236="","",INDEX('Tables calc'!$B$24:$B$539,_xlfn.AGGREGATE(15,3,('Tables calc'!$F$24:$F$539=1)/('Tables calc'!$F$24:$F$539=1)*(ROW('Tables calc'!$F$24:$F$539)-ROW('Tables calc'!$F$23)),I237))))))</f>
        <v/>
      </c>
      <c r="C237" s="599" t="str">
        <f t="shared" si="33"/>
        <v/>
      </c>
      <c r="D237" s="600" t="str" cm="1">
        <f t="array" ref="D237">IF(I237='Tables calc'!$D$1+1,"*",IF(I237='Tables calc'!$D$1+2,'Tables calc'!$H$24,IF(D236='Tables calc'!$H$24,"",IF(D236="","",INDEX('Tables calc'!$C$24:$C$539,_xlfn.AGGREGATE(15,3,('Tables calc'!$F$24:$F$539=1)/('Tables calc'!$F$24:$F$539=1)*(ROW('Tables calc'!$F$24:$F$539)-ROW('Tables calc'!$F$23)),I237))))))</f>
        <v/>
      </c>
      <c r="E237" s="601" t="str">
        <f t="shared" si="34"/>
        <v/>
      </c>
      <c r="F237" s="602" t="str" cm="1">
        <f t="array" ref="F237">IF(I237='Tables calc'!$D$1+1,'Tables calc'!$H$23,IF(I237='Tables calc'!$D$1+2,'Tables calc'!$H$25,IF(E236="Box 2","",IF(F236="","",INDEX('Tables calc'!$D$24:$D$539,_xlfn.AGGREGATE(15,3,('Tables calc'!$F$24:$F$539=1)/('Tables calc'!$F$24:$F$539=1)*(ROW('Tables calc'!$F$24:$F$539)-ROW('Tables calc'!$F$23)),I237))))))</f>
        <v/>
      </c>
      <c r="G237" s="599" t="str">
        <f t="shared" si="35"/>
        <v/>
      </c>
      <c r="H237" s="600" t="str" cm="1">
        <f t="array" ref="H237">IF(I237='Tables calc'!$D$1+1,"*",IF(I237='Tables calc'!$D$1+2,'Tables calc'!$H$26,IF(E236="Box 2","",IF(F236="","",INDEX('Tables calc'!$E$24:$E$539,_xlfn.AGGREGATE(15,3,('Tables calc'!$F$24:$F$539=1)/('Tables calc'!$F$24:$F$539=1)*(ROW('Tables calc'!$F$24:$F$539)-ROW('Tables calc'!$F$23)),I237))))))</f>
        <v/>
      </c>
      <c r="I237" s="69">
        <v>236</v>
      </c>
      <c r="J237" s="69" t="str">
        <f t="shared" si="36"/>
        <v/>
      </c>
      <c r="K237" s="69" t="str">
        <f t="shared" si="37"/>
        <v/>
      </c>
      <c r="L237" s="69" t="str">
        <f t="shared" si="38"/>
        <v/>
      </c>
      <c r="M237" s="69" t="str">
        <f t="shared" si="39"/>
        <v/>
      </c>
      <c r="N237" s="69" t="str">
        <f t="shared" si="40"/>
        <v/>
      </c>
      <c r="O237" s="69" t="str">
        <f t="shared" si="41"/>
        <v/>
      </c>
      <c r="P237" s="69" t="str">
        <f t="shared" si="42"/>
        <v/>
      </c>
      <c r="Q237" s="69" t="str">
        <f t="shared" si="43"/>
        <v/>
      </c>
    </row>
    <row r="238" spans="1:17" x14ac:dyDescent="0.3">
      <c r="A238" s="598" t="str" cm="1">
        <f t="array" ref="A238">IF(I238='Tables calc'!$D$1+1,"FTE Reduction Exceptions:",IF(I238='Tables calc'!$D$1+2,"Totals:",IF(A237="Totals:","",IF(A237="","",INDEX('Tables calc'!$A$24:$A$539,_xlfn.AGGREGATE(15,3,('Tables calc'!$F$24:$F$539=1)/('Tables calc'!$F$24:$F$539=1)*(ROW('Tables calc'!$F$24:$F$539)-ROW('Tables calc'!$F$23)),I238))))))</f>
        <v/>
      </c>
      <c r="B238" s="598" t="str" cm="1">
        <f t="array" ref="B238">IF(I238='Tables calc'!$D$1+1,"#",IF(I238='Tables calc'!$D$1+2,"#",IF(B237="#","",IF(B237="","",INDEX('Tables calc'!$B$24:$B$539,_xlfn.AGGREGATE(15,3,('Tables calc'!$F$24:$F$539=1)/('Tables calc'!$F$24:$F$539=1)*(ROW('Tables calc'!$F$24:$F$539)-ROW('Tables calc'!$F$23)),I238))))))</f>
        <v/>
      </c>
      <c r="C238" s="599" t="str">
        <f t="shared" si="33"/>
        <v/>
      </c>
      <c r="D238" s="600" t="str" cm="1">
        <f t="array" ref="D238">IF(I238='Tables calc'!$D$1+1,"*",IF(I238='Tables calc'!$D$1+2,'Tables calc'!$H$24,IF(D237='Tables calc'!$H$24,"",IF(D237="","",INDEX('Tables calc'!$C$24:$C$539,_xlfn.AGGREGATE(15,3,('Tables calc'!$F$24:$F$539=1)/('Tables calc'!$F$24:$F$539=1)*(ROW('Tables calc'!$F$24:$F$539)-ROW('Tables calc'!$F$23)),I238))))))</f>
        <v/>
      </c>
      <c r="E238" s="601" t="str">
        <f t="shared" si="34"/>
        <v/>
      </c>
      <c r="F238" s="602" t="str" cm="1">
        <f t="array" ref="F238">IF(I238='Tables calc'!$D$1+1,'Tables calc'!$H$23,IF(I238='Tables calc'!$D$1+2,'Tables calc'!$H$25,IF(E237="Box 2","",IF(F237="","",INDEX('Tables calc'!$D$24:$D$539,_xlfn.AGGREGATE(15,3,('Tables calc'!$F$24:$F$539=1)/('Tables calc'!$F$24:$F$539=1)*(ROW('Tables calc'!$F$24:$F$539)-ROW('Tables calc'!$F$23)),I238))))))</f>
        <v/>
      </c>
      <c r="G238" s="599" t="str">
        <f t="shared" si="35"/>
        <v/>
      </c>
      <c r="H238" s="600" t="str" cm="1">
        <f t="array" ref="H238">IF(I238='Tables calc'!$D$1+1,"*",IF(I238='Tables calc'!$D$1+2,'Tables calc'!$H$26,IF(E237="Box 2","",IF(F237="","",INDEX('Tables calc'!$E$24:$E$539,_xlfn.AGGREGATE(15,3,('Tables calc'!$F$24:$F$539=1)/('Tables calc'!$F$24:$F$539=1)*(ROW('Tables calc'!$F$24:$F$539)-ROW('Tables calc'!$F$23)),I238))))))</f>
        <v/>
      </c>
      <c r="I238" s="69">
        <v>237</v>
      </c>
      <c r="J238" s="69" t="str">
        <f t="shared" si="36"/>
        <v/>
      </c>
      <c r="K238" s="69" t="str">
        <f t="shared" si="37"/>
        <v/>
      </c>
      <c r="L238" s="69" t="str">
        <f t="shared" si="38"/>
        <v/>
      </c>
      <c r="M238" s="69" t="str">
        <f t="shared" si="39"/>
        <v/>
      </c>
      <c r="N238" s="69" t="str">
        <f t="shared" si="40"/>
        <v/>
      </c>
      <c r="O238" s="69" t="str">
        <f t="shared" si="41"/>
        <v/>
      </c>
      <c r="P238" s="69" t="str">
        <f t="shared" si="42"/>
        <v/>
      </c>
      <c r="Q238" s="69" t="str">
        <f t="shared" si="43"/>
        <v/>
      </c>
    </row>
    <row r="239" spans="1:17" x14ac:dyDescent="0.3">
      <c r="A239" s="598" t="str" cm="1">
        <f t="array" ref="A239">IF(I239='Tables calc'!$D$1+1,"FTE Reduction Exceptions:",IF(I239='Tables calc'!$D$1+2,"Totals:",IF(A238="Totals:","",IF(A238="","",INDEX('Tables calc'!$A$24:$A$539,_xlfn.AGGREGATE(15,3,('Tables calc'!$F$24:$F$539=1)/('Tables calc'!$F$24:$F$539=1)*(ROW('Tables calc'!$F$24:$F$539)-ROW('Tables calc'!$F$23)),I239))))))</f>
        <v/>
      </c>
      <c r="B239" s="598" t="str" cm="1">
        <f t="array" ref="B239">IF(I239='Tables calc'!$D$1+1,"#",IF(I239='Tables calc'!$D$1+2,"#",IF(B238="#","",IF(B238="","",INDEX('Tables calc'!$B$24:$B$539,_xlfn.AGGREGATE(15,3,('Tables calc'!$F$24:$F$539=1)/('Tables calc'!$F$24:$F$539=1)*(ROW('Tables calc'!$F$24:$F$539)-ROW('Tables calc'!$F$23)),I239))))))</f>
        <v/>
      </c>
      <c r="C239" s="599" t="str">
        <f t="shared" si="33"/>
        <v/>
      </c>
      <c r="D239" s="600" t="str" cm="1">
        <f t="array" ref="D239">IF(I239='Tables calc'!$D$1+1,"*",IF(I239='Tables calc'!$D$1+2,'Tables calc'!$H$24,IF(D238='Tables calc'!$H$24,"",IF(D238="","",INDEX('Tables calc'!$C$24:$C$539,_xlfn.AGGREGATE(15,3,('Tables calc'!$F$24:$F$539=1)/('Tables calc'!$F$24:$F$539=1)*(ROW('Tables calc'!$F$24:$F$539)-ROW('Tables calc'!$F$23)),I239))))))</f>
        <v/>
      </c>
      <c r="E239" s="601" t="str">
        <f t="shared" si="34"/>
        <v/>
      </c>
      <c r="F239" s="602" t="str" cm="1">
        <f t="array" ref="F239">IF(I239='Tables calc'!$D$1+1,'Tables calc'!$H$23,IF(I239='Tables calc'!$D$1+2,'Tables calc'!$H$25,IF(E238="Box 2","",IF(F238="","",INDEX('Tables calc'!$D$24:$D$539,_xlfn.AGGREGATE(15,3,('Tables calc'!$F$24:$F$539=1)/('Tables calc'!$F$24:$F$539=1)*(ROW('Tables calc'!$F$24:$F$539)-ROW('Tables calc'!$F$23)),I239))))))</f>
        <v/>
      </c>
      <c r="G239" s="599" t="str">
        <f t="shared" si="35"/>
        <v/>
      </c>
      <c r="H239" s="600" t="str" cm="1">
        <f t="array" ref="H239">IF(I239='Tables calc'!$D$1+1,"*",IF(I239='Tables calc'!$D$1+2,'Tables calc'!$H$26,IF(E238="Box 2","",IF(F238="","",INDEX('Tables calc'!$E$24:$E$539,_xlfn.AGGREGATE(15,3,('Tables calc'!$F$24:$F$539=1)/('Tables calc'!$F$24:$F$539=1)*(ROW('Tables calc'!$F$24:$F$539)-ROW('Tables calc'!$F$23)),I239))))))</f>
        <v/>
      </c>
      <c r="I239" s="69">
        <v>238</v>
      </c>
      <c r="J239" s="69" t="str">
        <f t="shared" si="36"/>
        <v/>
      </c>
      <c r="K239" s="69" t="str">
        <f t="shared" si="37"/>
        <v/>
      </c>
      <c r="L239" s="69" t="str">
        <f t="shared" si="38"/>
        <v/>
      </c>
      <c r="M239" s="69" t="str">
        <f t="shared" si="39"/>
        <v/>
      </c>
      <c r="N239" s="69" t="str">
        <f t="shared" si="40"/>
        <v/>
      </c>
      <c r="O239" s="69" t="str">
        <f t="shared" si="41"/>
        <v/>
      </c>
      <c r="P239" s="69" t="str">
        <f t="shared" si="42"/>
        <v/>
      </c>
      <c r="Q239" s="69" t="str">
        <f t="shared" si="43"/>
        <v/>
      </c>
    </row>
    <row r="240" spans="1:17" x14ac:dyDescent="0.3">
      <c r="A240" s="598" t="str" cm="1">
        <f t="array" ref="A240">IF(I240='Tables calc'!$D$1+1,"FTE Reduction Exceptions:",IF(I240='Tables calc'!$D$1+2,"Totals:",IF(A239="Totals:","",IF(A239="","",INDEX('Tables calc'!$A$24:$A$539,_xlfn.AGGREGATE(15,3,('Tables calc'!$F$24:$F$539=1)/('Tables calc'!$F$24:$F$539=1)*(ROW('Tables calc'!$F$24:$F$539)-ROW('Tables calc'!$F$23)),I240))))))</f>
        <v/>
      </c>
      <c r="B240" s="598" t="str" cm="1">
        <f t="array" ref="B240">IF(I240='Tables calc'!$D$1+1,"#",IF(I240='Tables calc'!$D$1+2,"#",IF(B239="#","",IF(B239="","",INDEX('Tables calc'!$B$24:$B$539,_xlfn.AGGREGATE(15,3,('Tables calc'!$F$24:$F$539=1)/('Tables calc'!$F$24:$F$539=1)*(ROW('Tables calc'!$F$24:$F$539)-ROW('Tables calc'!$F$23)),I240))))))</f>
        <v/>
      </c>
      <c r="C240" s="599" t="str">
        <f t="shared" si="33"/>
        <v/>
      </c>
      <c r="D240" s="600" t="str" cm="1">
        <f t="array" ref="D240">IF(I240='Tables calc'!$D$1+1,"*",IF(I240='Tables calc'!$D$1+2,'Tables calc'!$H$24,IF(D239='Tables calc'!$H$24,"",IF(D239="","",INDEX('Tables calc'!$C$24:$C$539,_xlfn.AGGREGATE(15,3,('Tables calc'!$F$24:$F$539=1)/('Tables calc'!$F$24:$F$539=1)*(ROW('Tables calc'!$F$24:$F$539)-ROW('Tables calc'!$F$23)),I240))))))</f>
        <v/>
      </c>
      <c r="E240" s="601" t="str">
        <f t="shared" si="34"/>
        <v/>
      </c>
      <c r="F240" s="602" t="str" cm="1">
        <f t="array" ref="F240">IF(I240='Tables calc'!$D$1+1,'Tables calc'!$H$23,IF(I240='Tables calc'!$D$1+2,'Tables calc'!$H$25,IF(E239="Box 2","",IF(F239="","",INDEX('Tables calc'!$D$24:$D$539,_xlfn.AGGREGATE(15,3,('Tables calc'!$F$24:$F$539=1)/('Tables calc'!$F$24:$F$539=1)*(ROW('Tables calc'!$F$24:$F$539)-ROW('Tables calc'!$F$23)),I240))))))</f>
        <v/>
      </c>
      <c r="G240" s="599" t="str">
        <f t="shared" si="35"/>
        <v/>
      </c>
      <c r="H240" s="600" t="str" cm="1">
        <f t="array" ref="H240">IF(I240='Tables calc'!$D$1+1,"*",IF(I240='Tables calc'!$D$1+2,'Tables calc'!$H$26,IF(E239="Box 2","",IF(F239="","",INDEX('Tables calc'!$E$24:$E$539,_xlfn.AGGREGATE(15,3,('Tables calc'!$F$24:$F$539=1)/('Tables calc'!$F$24:$F$539=1)*(ROW('Tables calc'!$F$24:$F$539)-ROW('Tables calc'!$F$23)),I240))))))</f>
        <v/>
      </c>
      <c r="I240" s="69">
        <v>239</v>
      </c>
      <c r="J240" s="69" t="str">
        <f t="shared" si="36"/>
        <v/>
      </c>
      <c r="K240" s="69" t="str">
        <f t="shared" si="37"/>
        <v/>
      </c>
      <c r="L240" s="69" t="str">
        <f t="shared" si="38"/>
        <v/>
      </c>
      <c r="M240" s="69" t="str">
        <f t="shared" si="39"/>
        <v/>
      </c>
      <c r="N240" s="69" t="str">
        <f t="shared" si="40"/>
        <v/>
      </c>
      <c r="O240" s="69" t="str">
        <f t="shared" si="41"/>
        <v/>
      </c>
      <c r="P240" s="69" t="str">
        <f t="shared" si="42"/>
        <v/>
      </c>
      <c r="Q240" s="69" t="str">
        <f t="shared" si="43"/>
        <v/>
      </c>
    </row>
    <row r="241" spans="1:17" x14ac:dyDescent="0.3">
      <c r="A241" s="598" t="str" cm="1">
        <f t="array" ref="A241">IF(I241='Tables calc'!$D$1+1,"FTE Reduction Exceptions:",IF(I241='Tables calc'!$D$1+2,"Totals:",IF(A240="Totals:","",IF(A240="","",INDEX('Tables calc'!$A$24:$A$539,_xlfn.AGGREGATE(15,3,('Tables calc'!$F$24:$F$539=1)/('Tables calc'!$F$24:$F$539=1)*(ROW('Tables calc'!$F$24:$F$539)-ROW('Tables calc'!$F$23)),I241))))))</f>
        <v/>
      </c>
      <c r="B241" s="598" t="str" cm="1">
        <f t="array" ref="B241">IF(I241='Tables calc'!$D$1+1,"#",IF(I241='Tables calc'!$D$1+2,"#",IF(B240="#","",IF(B240="","",INDEX('Tables calc'!$B$24:$B$539,_xlfn.AGGREGATE(15,3,('Tables calc'!$F$24:$F$539=1)/('Tables calc'!$F$24:$F$539=1)*(ROW('Tables calc'!$F$24:$F$539)-ROW('Tables calc'!$F$23)),I241))))))</f>
        <v/>
      </c>
      <c r="C241" s="599" t="str">
        <f t="shared" si="33"/>
        <v/>
      </c>
      <c r="D241" s="600" t="str" cm="1">
        <f t="array" ref="D241">IF(I241='Tables calc'!$D$1+1,"*",IF(I241='Tables calc'!$D$1+2,'Tables calc'!$H$24,IF(D240='Tables calc'!$H$24,"",IF(D240="","",INDEX('Tables calc'!$C$24:$C$539,_xlfn.AGGREGATE(15,3,('Tables calc'!$F$24:$F$539=1)/('Tables calc'!$F$24:$F$539=1)*(ROW('Tables calc'!$F$24:$F$539)-ROW('Tables calc'!$F$23)),I241))))))</f>
        <v/>
      </c>
      <c r="E241" s="601" t="str">
        <f t="shared" si="34"/>
        <v/>
      </c>
      <c r="F241" s="602" t="str" cm="1">
        <f t="array" ref="F241">IF(I241='Tables calc'!$D$1+1,'Tables calc'!$H$23,IF(I241='Tables calc'!$D$1+2,'Tables calc'!$H$25,IF(E240="Box 2","",IF(F240="","",INDEX('Tables calc'!$D$24:$D$539,_xlfn.AGGREGATE(15,3,('Tables calc'!$F$24:$F$539=1)/('Tables calc'!$F$24:$F$539=1)*(ROW('Tables calc'!$F$24:$F$539)-ROW('Tables calc'!$F$23)),I241))))))</f>
        <v/>
      </c>
      <c r="G241" s="599" t="str">
        <f t="shared" si="35"/>
        <v/>
      </c>
      <c r="H241" s="600" t="str" cm="1">
        <f t="array" ref="H241">IF(I241='Tables calc'!$D$1+1,"*",IF(I241='Tables calc'!$D$1+2,'Tables calc'!$H$26,IF(E240="Box 2","",IF(F240="","",INDEX('Tables calc'!$E$24:$E$539,_xlfn.AGGREGATE(15,3,('Tables calc'!$F$24:$F$539=1)/('Tables calc'!$F$24:$F$539=1)*(ROW('Tables calc'!$F$24:$F$539)-ROW('Tables calc'!$F$23)),I241))))))</f>
        <v/>
      </c>
      <c r="I241" s="69">
        <v>240</v>
      </c>
      <c r="J241" s="69" t="str">
        <f t="shared" si="36"/>
        <v/>
      </c>
      <c r="K241" s="69" t="str">
        <f t="shared" si="37"/>
        <v/>
      </c>
      <c r="L241" s="69" t="str">
        <f t="shared" si="38"/>
        <v/>
      </c>
      <c r="M241" s="69" t="str">
        <f t="shared" si="39"/>
        <v/>
      </c>
      <c r="N241" s="69" t="str">
        <f t="shared" si="40"/>
        <v/>
      </c>
      <c r="O241" s="69" t="str">
        <f t="shared" si="41"/>
        <v/>
      </c>
      <c r="P241" s="69" t="str">
        <f t="shared" si="42"/>
        <v/>
      </c>
      <c r="Q241" s="69" t="str">
        <f t="shared" si="43"/>
        <v/>
      </c>
    </row>
    <row r="242" spans="1:17" x14ac:dyDescent="0.3">
      <c r="A242" s="598" t="str" cm="1">
        <f t="array" ref="A242">IF(I242='Tables calc'!$D$1+1,"FTE Reduction Exceptions:",IF(I242='Tables calc'!$D$1+2,"Totals:",IF(A241="Totals:","",IF(A241="","",INDEX('Tables calc'!$A$24:$A$539,_xlfn.AGGREGATE(15,3,('Tables calc'!$F$24:$F$539=1)/('Tables calc'!$F$24:$F$539=1)*(ROW('Tables calc'!$F$24:$F$539)-ROW('Tables calc'!$F$23)),I242))))))</f>
        <v/>
      </c>
      <c r="B242" s="598" t="str" cm="1">
        <f t="array" ref="B242">IF(I242='Tables calc'!$D$1+1,"#",IF(I242='Tables calc'!$D$1+2,"#",IF(B241="#","",IF(B241="","",INDEX('Tables calc'!$B$24:$B$539,_xlfn.AGGREGATE(15,3,('Tables calc'!$F$24:$F$539=1)/('Tables calc'!$F$24:$F$539=1)*(ROW('Tables calc'!$F$24:$F$539)-ROW('Tables calc'!$F$23)),I242))))))</f>
        <v/>
      </c>
      <c r="C242" s="599" t="str">
        <f t="shared" si="33"/>
        <v/>
      </c>
      <c r="D242" s="600" t="str" cm="1">
        <f t="array" ref="D242">IF(I242='Tables calc'!$D$1+1,"*",IF(I242='Tables calc'!$D$1+2,'Tables calc'!$H$24,IF(D241='Tables calc'!$H$24,"",IF(D241="","",INDEX('Tables calc'!$C$24:$C$539,_xlfn.AGGREGATE(15,3,('Tables calc'!$F$24:$F$539=1)/('Tables calc'!$F$24:$F$539=1)*(ROW('Tables calc'!$F$24:$F$539)-ROW('Tables calc'!$F$23)),I242))))))</f>
        <v/>
      </c>
      <c r="E242" s="601" t="str">
        <f t="shared" si="34"/>
        <v/>
      </c>
      <c r="F242" s="602" t="str" cm="1">
        <f t="array" ref="F242">IF(I242='Tables calc'!$D$1+1,'Tables calc'!$H$23,IF(I242='Tables calc'!$D$1+2,'Tables calc'!$H$25,IF(E241="Box 2","",IF(F241="","",INDEX('Tables calc'!$D$24:$D$539,_xlfn.AGGREGATE(15,3,('Tables calc'!$F$24:$F$539=1)/('Tables calc'!$F$24:$F$539=1)*(ROW('Tables calc'!$F$24:$F$539)-ROW('Tables calc'!$F$23)),I242))))))</f>
        <v/>
      </c>
      <c r="G242" s="599" t="str">
        <f t="shared" si="35"/>
        <v/>
      </c>
      <c r="H242" s="600" t="str" cm="1">
        <f t="array" ref="H242">IF(I242='Tables calc'!$D$1+1,"*",IF(I242='Tables calc'!$D$1+2,'Tables calc'!$H$26,IF(E241="Box 2","",IF(F241="","",INDEX('Tables calc'!$E$24:$E$539,_xlfn.AGGREGATE(15,3,('Tables calc'!$F$24:$F$539=1)/('Tables calc'!$F$24:$F$539=1)*(ROW('Tables calc'!$F$24:$F$539)-ROW('Tables calc'!$F$23)),I242))))))</f>
        <v/>
      </c>
      <c r="I242" s="69">
        <v>241</v>
      </c>
      <c r="J242" s="69" t="str">
        <f t="shared" si="36"/>
        <v/>
      </c>
      <c r="K242" s="69" t="str">
        <f t="shared" si="37"/>
        <v/>
      </c>
      <c r="L242" s="69" t="str">
        <f t="shared" si="38"/>
        <v/>
      </c>
      <c r="M242" s="69" t="str">
        <f t="shared" si="39"/>
        <v/>
      </c>
      <c r="N242" s="69" t="str">
        <f t="shared" si="40"/>
        <v/>
      </c>
      <c r="O242" s="69" t="str">
        <f t="shared" si="41"/>
        <v/>
      </c>
      <c r="P242" s="69" t="str">
        <f t="shared" si="42"/>
        <v/>
      </c>
      <c r="Q242" s="69" t="str">
        <f t="shared" si="43"/>
        <v/>
      </c>
    </row>
    <row r="243" spans="1:17" x14ac:dyDescent="0.3">
      <c r="A243" s="598" t="str" cm="1">
        <f t="array" ref="A243">IF(I243='Tables calc'!$D$1+1,"FTE Reduction Exceptions:",IF(I243='Tables calc'!$D$1+2,"Totals:",IF(A242="Totals:","",IF(A242="","",INDEX('Tables calc'!$A$24:$A$539,_xlfn.AGGREGATE(15,3,('Tables calc'!$F$24:$F$539=1)/('Tables calc'!$F$24:$F$539=1)*(ROW('Tables calc'!$F$24:$F$539)-ROW('Tables calc'!$F$23)),I243))))))</f>
        <v/>
      </c>
      <c r="B243" s="598" t="str" cm="1">
        <f t="array" ref="B243">IF(I243='Tables calc'!$D$1+1,"#",IF(I243='Tables calc'!$D$1+2,"#",IF(B242="#","",IF(B242="","",INDEX('Tables calc'!$B$24:$B$539,_xlfn.AGGREGATE(15,3,('Tables calc'!$F$24:$F$539=1)/('Tables calc'!$F$24:$F$539=1)*(ROW('Tables calc'!$F$24:$F$539)-ROW('Tables calc'!$F$23)),I243))))))</f>
        <v/>
      </c>
      <c r="C243" s="599" t="str">
        <f t="shared" si="33"/>
        <v/>
      </c>
      <c r="D243" s="600" t="str" cm="1">
        <f t="array" ref="D243">IF(I243='Tables calc'!$D$1+1,"*",IF(I243='Tables calc'!$D$1+2,'Tables calc'!$H$24,IF(D242='Tables calc'!$H$24,"",IF(D242="","",INDEX('Tables calc'!$C$24:$C$539,_xlfn.AGGREGATE(15,3,('Tables calc'!$F$24:$F$539=1)/('Tables calc'!$F$24:$F$539=1)*(ROW('Tables calc'!$F$24:$F$539)-ROW('Tables calc'!$F$23)),I243))))))</f>
        <v/>
      </c>
      <c r="E243" s="601" t="str">
        <f t="shared" si="34"/>
        <v/>
      </c>
      <c r="F243" s="602" t="str" cm="1">
        <f t="array" ref="F243">IF(I243='Tables calc'!$D$1+1,'Tables calc'!$H$23,IF(I243='Tables calc'!$D$1+2,'Tables calc'!$H$25,IF(E242="Box 2","",IF(F242="","",INDEX('Tables calc'!$D$24:$D$539,_xlfn.AGGREGATE(15,3,('Tables calc'!$F$24:$F$539=1)/('Tables calc'!$F$24:$F$539=1)*(ROW('Tables calc'!$F$24:$F$539)-ROW('Tables calc'!$F$23)),I243))))))</f>
        <v/>
      </c>
      <c r="G243" s="599" t="str">
        <f t="shared" si="35"/>
        <v/>
      </c>
      <c r="H243" s="600" t="str" cm="1">
        <f t="array" ref="H243">IF(I243='Tables calc'!$D$1+1,"*",IF(I243='Tables calc'!$D$1+2,'Tables calc'!$H$26,IF(E242="Box 2","",IF(F242="","",INDEX('Tables calc'!$E$24:$E$539,_xlfn.AGGREGATE(15,3,('Tables calc'!$F$24:$F$539=1)/('Tables calc'!$F$24:$F$539=1)*(ROW('Tables calc'!$F$24:$F$539)-ROW('Tables calc'!$F$23)),I243))))))</f>
        <v/>
      </c>
      <c r="I243" s="69">
        <v>242</v>
      </c>
      <c r="J243" s="69" t="str">
        <f t="shared" si="36"/>
        <v/>
      </c>
      <c r="K243" s="69" t="str">
        <f t="shared" si="37"/>
        <v/>
      </c>
      <c r="L243" s="69" t="str">
        <f t="shared" si="38"/>
        <v/>
      </c>
      <c r="M243" s="69" t="str">
        <f t="shared" si="39"/>
        <v/>
      </c>
      <c r="N243" s="69" t="str">
        <f t="shared" si="40"/>
        <v/>
      </c>
      <c r="O243" s="69" t="str">
        <f t="shared" si="41"/>
        <v/>
      </c>
      <c r="P243" s="69" t="str">
        <f t="shared" si="42"/>
        <v/>
      </c>
      <c r="Q243" s="69" t="str">
        <f t="shared" si="43"/>
        <v/>
      </c>
    </row>
    <row r="244" spans="1:17" x14ac:dyDescent="0.3">
      <c r="A244" s="598" t="str" cm="1">
        <f t="array" ref="A244">IF(I244='Tables calc'!$D$1+1,"FTE Reduction Exceptions:",IF(I244='Tables calc'!$D$1+2,"Totals:",IF(A243="Totals:","",IF(A243="","",INDEX('Tables calc'!$A$24:$A$539,_xlfn.AGGREGATE(15,3,('Tables calc'!$F$24:$F$539=1)/('Tables calc'!$F$24:$F$539=1)*(ROW('Tables calc'!$F$24:$F$539)-ROW('Tables calc'!$F$23)),I244))))))</f>
        <v/>
      </c>
      <c r="B244" s="598" t="str" cm="1">
        <f t="array" ref="B244">IF(I244='Tables calc'!$D$1+1,"#",IF(I244='Tables calc'!$D$1+2,"#",IF(B243="#","",IF(B243="","",INDEX('Tables calc'!$B$24:$B$539,_xlfn.AGGREGATE(15,3,('Tables calc'!$F$24:$F$539=1)/('Tables calc'!$F$24:$F$539=1)*(ROW('Tables calc'!$F$24:$F$539)-ROW('Tables calc'!$F$23)),I244))))))</f>
        <v/>
      </c>
      <c r="C244" s="599" t="str">
        <f t="shared" si="33"/>
        <v/>
      </c>
      <c r="D244" s="600" t="str" cm="1">
        <f t="array" ref="D244">IF(I244='Tables calc'!$D$1+1,"*",IF(I244='Tables calc'!$D$1+2,'Tables calc'!$H$24,IF(D243='Tables calc'!$H$24,"",IF(D243="","",INDEX('Tables calc'!$C$24:$C$539,_xlfn.AGGREGATE(15,3,('Tables calc'!$F$24:$F$539=1)/('Tables calc'!$F$24:$F$539=1)*(ROW('Tables calc'!$F$24:$F$539)-ROW('Tables calc'!$F$23)),I244))))))</f>
        <v/>
      </c>
      <c r="E244" s="601" t="str">
        <f t="shared" si="34"/>
        <v/>
      </c>
      <c r="F244" s="602" t="str" cm="1">
        <f t="array" ref="F244">IF(I244='Tables calc'!$D$1+1,'Tables calc'!$H$23,IF(I244='Tables calc'!$D$1+2,'Tables calc'!$H$25,IF(E243="Box 2","",IF(F243="","",INDEX('Tables calc'!$D$24:$D$539,_xlfn.AGGREGATE(15,3,('Tables calc'!$F$24:$F$539=1)/('Tables calc'!$F$24:$F$539=1)*(ROW('Tables calc'!$F$24:$F$539)-ROW('Tables calc'!$F$23)),I244))))))</f>
        <v/>
      </c>
      <c r="G244" s="599" t="str">
        <f t="shared" si="35"/>
        <v/>
      </c>
      <c r="H244" s="600" t="str" cm="1">
        <f t="array" ref="H244">IF(I244='Tables calc'!$D$1+1,"*",IF(I244='Tables calc'!$D$1+2,'Tables calc'!$H$26,IF(E243="Box 2","",IF(F243="","",INDEX('Tables calc'!$E$24:$E$539,_xlfn.AGGREGATE(15,3,('Tables calc'!$F$24:$F$539=1)/('Tables calc'!$F$24:$F$539=1)*(ROW('Tables calc'!$F$24:$F$539)-ROW('Tables calc'!$F$23)),I244))))))</f>
        <v/>
      </c>
      <c r="I244" s="69">
        <v>243</v>
      </c>
      <c r="J244" s="69" t="str">
        <f t="shared" si="36"/>
        <v/>
      </c>
      <c r="K244" s="69" t="str">
        <f t="shared" si="37"/>
        <v/>
      </c>
      <c r="L244" s="69" t="str">
        <f t="shared" si="38"/>
        <v/>
      </c>
      <c r="M244" s="69" t="str">
        <f t="shared" si="39"/>
        <v/>
      </c>
      <c r="N244" s="69" t="str">
        <f t="shared" si="40"/>
        <v/>
      </c>
      <c r="O244" s="69" t="str">
        <f t="shared" si="41"/>
        <v/>
      </c>
      <c r="P244" s="69" t="str">
        <f t="shared" si="42"/>
        <v/>
      </c>
      <c r="Q244" s="69" t="str">
        <f t="shared" si="43"/>
        <v/>
      </c>
    </row>
    <row r="245" spans="1:17" x14ac:dyDescent="0.3">
      <c r="A245" s="598" t="str" cm="1">
        <f t="array" ref="A245">IF(I245='Tables calc'!$D$1+1,"FTE Reduction Exceptions:",IF(I245='Tables calc'!$D$1+2,"Totals:",IF(A244="Totals:","",IF(A244="","",INDEX('Tables calc'!$A$24:$A$539,_xlfn.AGGREGATE(15,3,('Tables calc'!$F$24:$F$539=1)/('Tables calc'!$F$24:$F$539=1)*(ROW('Tables calc'!$F$24:$F$539)-ROW('Tables calc'!$F$23)),I245))))))</f>
        <v/>
      </c>
      <c r="B245" s="598" t="str" cm="1">
        <f t="array" ref="B245">IF(I245='Tables calc'!$D$1+1,"#",IF(I245='Tables calc'!$D$1+2,"#",IF(B244="#","",IF(B244="","",INDEX('Tables calc'!$B$24:$B$539,_xlfn.AGGREGATE(15,3,('Tables calc'!$F$24:$F$539=1)/('Tables calc'!$F$24:$F$539=1)*(ROW('Tables calc'!$F$24:$F$539)-ROW('Tables calc'!$F$23)),I245))))))</f>
        <v/>
      </c>
      <c r="C245" s="599" t="str">
        <f t="shared" si="33"/>
        <v/>
      </c>
      <c r="D245" s="600" t="str" cm="1">
        <f t="array" ref="D245">IF(I245='Tables calc'!$D$1+1,"*",IF(I245='Tables calc'!$D$1+2,'Tables calc'!$H$24,IF(D244='Tables calc'!$H$24,"",IF(D244="","",INDEX('Tables calc'!$C$24:$C$539,_xlfn.AGGREGATE(15,3,('Tables calc'!$F$24:$F$539=1)/('Tables calc'!$F$24:$F$539=1)*(ROW('Tables calc'!$F$24:$F$539)-ROW('Tables calc'!$F$23)),I245))))))</f>
        <v/>
      </c>
      <c r="E245" s="601" t="str">
        <f t="shared" si="34"/>
        <v/>
      </c>
      <c r="F245" s="602" t="str" cm="1">
        <f t="array" ref="F245">IF(I245='Tables calc'!$D$1+1,'Tables calc'!$H$23,IF(I245='Tables calc'!$D$1+2,'Tables calc'!$H$25,IF(E244="Box 2","",IF(F244="","",INDEX('Tables calc'!$D$24:$D$539,_xlfn.AGGREGATE(15,3,('Tables calc'!$F$24:$F$539=1)/('Tables calc'!$F$24:$F$539=1)*(ROW('Tables calc'!$F$24:$F$539)-ROW('Tables calc'!$F$23)),I245))))))</f>
        <v/>
      </c>
      <c r="G245" s="599" t="str">
        <f t="shared" si="35"/>
        <v/>
      </c>
      <c r="H245" s="600" t="str" cm="1">
        <f t="array" ref="H245">IF(I245='Tables calc'!$D$1+1,"*",IF(I245='Tables calc'!$D$1+2,'Tables calc'!$H$26,IF(E244="Box 2","",IF(F244="","",INDEX('Tables calc'!$E$24:$E$539,_xlfn.AGGREGATE(15,3,('Tables calc'!$F$24:$F$539=1)/('Tables calc'!$F$24:$F$539=1)*(ROW('Tables calc'!$F$24:$F$539)-ROW('Tables calc'!$F$23)),I245))))))</f>
        <v/>
      </c>
      <c r="I245" s="69">
        <v>244</v>
      </c>
      <c r="J245" s="69" t="str">
        <f t="shared" si="36"/>
        <v/>
      </c>
      <c r="K245" s="69" t="str">
        <f t="shared" si="37"/>
        <v/>
      </c>
      <c r="L245" s="69" t="str">
        <f t="shared" si="38"/>
        <v/>
      </c>
      <c r="M245" s="69" t="str">
        <f t="shared" si="39"/>
        <v/>
      </c>
      <c r="N245" s="69" t="str">
        <f t="shared" si="40"/>
        <v/>
      </c>
      <c r="O245" s="69" t="str">
        <f t="shared" si="41"/>
        <v/>
      </c>
      <c r="P245" s="69" t="str">
        <f t="shared" si="42"/>
        <v/>
      </c>
      <c r="Q245" s="69" t="str">
        <f t="shared" si="43"/>
        <v/>
      </c>
    </row>
    <row r="246" spans="1:17" x14ac:dyDescent="0.3">
      <c r="A246" s="598" t="str" cm="1">
        <f t="array" ref="A246">IF(I246='Tables calc'!$D$1+1,"FTE Reduction Exceptions:",IF(I246='Tables calc'!$D$1+2,"Totals:",IF(A245="Totals:","",IF(A245="","",INDEX('Tables calc'!$A$24:$A$539,_xlfn.AGGREGATE(15,3,('Tables calc'!$F$24:$F$539=1)/('Tables calc'!$F$24:$F$539=1)*(ROW('Tables calc'!$F$24:$F$539)-ROW('Tables calc'!$F$23)),I246))))))</f>
        <v/>
      </c>
      <c r="B246" s="598" t="str" cm="1">
        <f t="array" ref="B246">IF(I246='Tables calc'!$D$1+1,"#",IF(I246='Tables calc'!$D$1+2,"#",IF(B245="#","",IF(B245="","",INDEX('Tables calc'!$B$24:$B$539,_xlfn.AGGREGATE(15,3,('Tables calc'!$F$24:$F$539=1)/('Tables calc'!$F$24:$F$539=1)*(ROW('Tables calc'!$F$24:$F$539)-ROW('Tables calc'!$F$23)),I246))))))</f>
        <v/>
      </c>
      <c r="C246" s="599" t="str">
        <f t="shared" si="33"/>
        <v/>
      </c>
      <c r="D246" s="600" t="str" cm="1">
        <f t="array" ref="D246">IF(I246='Tables calc'!$D$1+1,"*",IF(I246='Tables calc'!$D$1+2,'Tables calc'!$H$24,IF(D245='Tables calc'!$H$24,"",IF(D245="","",INDEX('Tables calc'!$C$24:$C$539,_xlfn.AGGREGATE(15,3,('Tables calc'!$F$24:$F$539=1)/('Tables calc'!$F$24:$F$539=1)*(ROW('Tables calc'!$F$24:$F$539)-ROW('Tables calc'!$F$23)),I246))))))</f>
        <v/>
      </c>
      <c r="E246" s="601" t="str">
        <f t="shared" si="34"/>
        <v/>
      </c>
      <c r="F246" s="602" t="str" cm="1">
        <f t="array" ref="F246">IF(I246='Tables calc'!$D$1+1,'Tables calc'!$H$23,IF(I246='Tables calc'!$D$1+2,'Tables calc'!$H$25,IF(E245="Box 2","",IF(F245="","",INDEX('Tables calc'!$D$24:$D$539,_xlfn.AGGREGATE(15,3,('Tables calc'!$F$24:$F$539=1)/('Tables calc'!$F$24:$F$539=1)*(ROW('Tables calc'!$F$24:$F$539)-ROW('Tables calc'!$F$23)),I246))))))</f>
        <v/>
      </c>
      <c r="G246" s="599" t="str">
        <f t="shared" si="35"/>
        <v/>
      </c>
      <c r="H246" s="600" t="str" cm="1">
        <f t="array" ref="H246">IF(I246='Tables calc'!$D$1+1,"*",IF(I246='Tables calc'!$D$1+2,'Tables calc'!$H$26,IF(E245="Box 2","",IF(F245="","",INDEX('Tables calc'!$E$24:$E$539,_xlfn.AGGREGATE(15,3,('Tables calc'!$F$24:$F$539=1)/('Tables calc'!$F$24:$F$539=1)*(ROW('Tables calc'!$F$24:$F$539)-ROW('Tables calc'!$F$23)),I246))))))</f>
        <v/>
      </c>
      <c r="I246" s="69">
        <v>245</v>
      </c>
      <c r="J246" s="69" t="str">
        <f t="shared" si="36"/>
        <v/>
      </c>
      <c r="K246" s="69" t="str">
        <f t="shared" si="37"/>
        <v/>
      </c>
      <c r="L246" s="69" t="str">
        <f t="shared" si="38"/>
        <v/>
      </c>
      <c r="M246" s="69" t="str">
        <f t="shared" si="39"/>
        <v/>
      </c>
      <c r="N246" s="69" t="str">
        <f t="shared" si="40"/>
        <v/>
      </c>
      <c r="O246" s="69" t="str">
        <f t="shared" si="41"/>
        <v/>
      </c>
      <c r="P246" s="69" t="str">
        <f t="shared" si="42"/>
        <v/>
      </c>
      <c r="Q246" s="69" t="str">
        <f t="shared" si="43"/>
        <v/>
      </c>
    </row>
    <row r="247" spans="1:17" x14ac:dyDescent="0.3">
      <c r="A247" s="598" t="str" cm="1">
        <f t="array" ref="A247">IF(I247='Tables calc'!$D$1+1,"FTE Reduction Exceptions:",IF(I247='Tables calc'!$D$1+2,"Totals:",IF(A246="Totals:","",IF(A246="","",INDEX('Tables calc'!$A$24:$A$539,_xlfn.AGGREGATE(15,3,('Tables calc'!$F$24:$F$539=1)/('Tables calc'!$F$24:$F$539=1)*(ROW('Tables calc'!$F$24:$F$539)-ROW('Tables calc'!$F$23)),I247))))))</f>
        <v/>
      </c>
      <c r="B247" s="598" t="str" cm="1">
        <f t="array" ref="B247">IF(I247='Tables calc'!$D$1+1,"#",IF(I247='Tables calc'!$D$1+2,"#",IF(B246="#","",IF(B246="","",INDEX('Tables calc'!$B$24:$B$539,_xlfn.AGGREGATE(15,3,('Tables calc'!$F$24:$F$539=1)/('Tables calc'!$F$24:$F$539=1)*(ROW('Tables calc'!$F$24:$F$539)-ROW('Tables calc'!$F$23)),I247))))))</f>
        <v/>
      </c>
      <c r="C247" s="599" t="str">
        <f t="shared" si="33"/>
        <v/>
      </c>
      <c r="D247" s="600" t="str" cm="1">
        <f t="array" ref="D247">IF(I247='Tables calc'!$D$1+1,"*",IF(I247='Tables calc'!$D$1+2,'Tables calc'!$H$24,IF(D246='Tables calc'!$H$24,"",IF(D246="","",INDEX('Tables calc'!$C$24:$C$539,_xlfn.AGGREGATE(15,3,('Tables calc'!$F$24:$F$539=1)/('Tables calc'!$F$24:$F$539=1)*(ROW('Tables calc'!$F$24:$F$539)-ROW('Tables calc'!$F$23)),I247))))))</f>
        <v/>
      </c>
      <c r="E247" s="601" t="str">
        <f t="shared" si="34"/>
        <v/>
      </c>
      <c r="F247" s="602" t="str" cm="1">
        <f t="array" ref="F247">IF(I247='Tables calc'!$D$1+1,'Tables calc'!$H$23,IF(I247='Tables calc'!$D$1+2,'Tables calc'!$H$25,IF(E246="Box 2","",IF(F246="","",INDEX('Tables calc'!$D$24:$D$539,_xlfn.AGGREGATE(15,3,('Tables calc'!$F$24:$F$539=1)/('Tables calc'!$F$24:$F$539=1)*(ROW('Tables calc'!$F$24:$F$539)-ROW('Tables calc'!$F$23)),I247))))))</f>
        <v/>
      </c>
      <c r="G247" s="599" t="str">
        <f t="shared" si="35"/>
        <v/>
      </c>
      <c r="H247" s="600" t="str" cm="1">
        <f t="array" ref="H247">IF(I247='Tables calc'!$D$1+1,"*",IF(I247='Tables calc'!$D$1+2,'Tables calc'!$H$26,IF(E246="Box 2","",IF(F246="","",INDEX('Tables calc'!$E$24:$E$539,_xlfn.AGGREGATE(15,3,('Tables calc'!$F$24:$F$539=1)/('Tables calc'!$F$24:$F$539=1)*(ROW('Tables calc'!$F$24:$F$539)-ROW('Tables calc'!$F$23)),I247))))))</f>
        <v/>
      </c>
      <c r="I247" s="69">
        <v>246</v>
      </c>
      <c r="J247" s="69" t="str">
        <f t="shared" si="36"/>
        <v/>
      </c>
      <c r="K247" s="69" t="str">
        <f t="shared" si="37"/>
        <v/>
      </c>
      <c r="L247" s="69" t="str">
        <f t="shared" si="38"/>
        <v/>
      </c>
      <c r="M247" s="69" t="str">
        <f t="shared" si="39"/>
        <v/>
      </c>
      <c r="N247" s="69" t="str">
        <f t="shared" si="40"/>
        <v/>
      </c>
      <c r="O247" s="69" t="str">
        <f t="shared" si="41"/>
        <v/>
      </c>
      <c r="P247" s="69" t="str">
        <f t="shared" si="42"/>
        <v/>
      </c>
      <c r="Q247" s="69" t="str">
        <f t="shared" si="43"/>
        <v/>
      </c>
    </row>
    <row r="248" spans="1:17" x14ac:dyDescent="0.3">
      <c r="A248" s="598" t="str" cm="1">
        <f t="array" ref="A248">IF(I248='Tables calc'!$D$1+1,"FTE Reduction Exceptions:",IF(I248='Tables calc'!$D$1+2,"Totals:",IF(A247="Totals:","",IF(A247="","",INDEX('Tables calc'!$A$24:$A$539,_xlfn.AGGREGATE(15,3,('Tables calc'!$F$24:$F$539=1)/('Tables calc'!$F$24:$F$539=1)*(ROW('Tables calc'!$F$24:$F$539)-ROW('Tables calc'!$F$23)),I248))))))</f>
        <v/>
      </c>
      <c r="B248" s="598" t="str" cm="1">
        <f t="array" ref="B248">IF(I248='Tables calc'!$D$1+1,"#",IF(I248='Tables calc'!$D$1+2,"#",IF(B247="#","",IF(B247="","",INDEX('Tables calc'!$B$24:$B$539,_xlfn.AGGREGATE(15,3,('Tables calc'!$F$24:$F$539=1)/('Tables calc'!$F$24:$F$539=1)*(ROW('Tables calc'!$F$24:$F$539)-ROW('Tables calc'!$F$23)),I248))))))</f>
        <v/>
      </c>
      <c r="C248" s="599" t="str">
        <f t="shared" si="33"/>
        <v/>
      </c>
      <c r="D248" s="600" t="str" cm="1">
        <f t="array" ref="D248">IF(I248='Tables calc'!$D$1+1,"*",IF(I248='Tables calc'!$D$1+2,'Tables calc'!$H$24,IF(D247='Tables calc'!$H$24,"",IF(D247="","",INDEX('Tables calc'!$C$24:$C$539,_xlfn.AGGREGATE(15,3,('Tables calc'!$F$24:$F$539=1)/('Tables calc'!$F$24:$F$539=1)*(ROW('Tables calc'!$F$24:$F$539)-ROW('Tables calc'!$F$23)),I248))))))</f>
        <v/>
      </c>
      <c r="E248" s="601" t="str">
        <f t="shared" si="34"/>
        <v/>
      </c>
      <c r="F248" s="602" t="str" cm="1">
        <f t="array" ref="F248">IF(I248='Tables calc'!$D$1+1,'Tables calc'!$H$23,IF(I248='Tables calc'!$D$1+2,'Tables calc'!$H$25,IF(E247="Box 2","",IF(F247="","",INDEX('Tables calc'!$D$24:$D$539,_xlfn.AGGREGATE(15,3,('Tables calc'!$F$24:$F$539=1)/('Tables calc'!$F$24:$F$539=1)*(ROW('Tables calc'!$F$24:$F$539)-ROW('Tables calc'!$F$23)),I248))))))</f>
        <v/>
      </c>
      <c r="G248" s="599" t="str">
        <f t="shared" si="35"/>
        <v/>
      </c>
      <c r="H248" s="600" t="str" cm="1">
        <f t="array" ref="H248">IF(I248='Tables calc'!$D$1+1,"*",IF(I248='Tables calc'!$D$1+2,'Tables calc'!$H$26,IF(E247="Box 2","",IF(F247="","",INDEX('Tables calc'!$E$24:$E$539,_xlfn.AGGREGATE(15,3,('Tables calc'!$F$24:$F$539=1)/('Tables calc'!$F$24:$F$539=1)*(ROW('Tables calc'!$F$24:$F$539)-ROW('Tables calc'!$F$23)),I248))))))</f>
        <v/>
      </c>
      <c r="I248" s="69">
        <v>247</v>
      </c>
      <c r="J248" s="69" t="str">
        <f t="shared" si="36"/>
        <v/>
      </c>
      <c r="K248" s="69" t="str">
        <f t="shared" si="37"/>
        <v/>
      </c>
      <c r="L248" s="69" t="str">
        <f t="shared" si="38"/>
        <v/>
      </c>
      <c r="M248" s="69" t="str">
        <f t="shared" si="39"/>
        <v/>
      </c>
      <c r="N248" s="69" t="str">
        <f t="shared" si="40"/>
        <v/>
      </c>
      <c r="O248" s="69" t="str">
        <f t="shared" si="41"/>
        <v/>
      </c>
      <c r="P248" s="69" t="str">
        <f t="shared" si="42"/>
        <v/>
      </c>
      <c r="Q248" s="69" t="str">
        <f t="shared" si="43"/>
        <v/>
      </c>
    </row>
    <row r="249" spans="1:17" x14ac:dyDescent="0.3">
      <c r="A249" s="598" t="str" cm="1">
        <f t="array" ref="A249">IF(I249='Tables calc'!$D$1+1,"FTE Reduction Exceptions:",IF(I249='Tables calc'!$D$1+2,"Totals:",IF(A248="Totals:","",IF(A248="","",INDEX('Tables calc'!$A$24:$A$539,_xlfn.AGGREGATE(15,3,('Tables calc'!$F$24:$F$539=1)/('Tables calc'!$F$24:$F$539=1)*(ROW('Tables calc'!$F$24:$F$539)-ROW('Tables calc'!$F$23)),I249))))))</f>
        <v/>
      </c>
      <c r="B249" s="598" t="str" cm="1">
        <f t="array" ref="B249">IF(I249='Tables calc'!$D$1+1,"#",IF(I249='Tables calc'!$D$1+2,"#",IF(B248="#","",IF(B248="","",INDEX('Tables calc'!$B$24:$B$539,_xlfn.AGGREGATE(15,3,('Tables calc'!$F$24:$F$539=1)/('Tables calc'!$F$24:$F$539=1)*(ROW('Tables calc'!$F$24:$F$539)-ROW('Tables calc'!$F$23)),I249))))))</f>
        <v/>
      </c>
      <c r="C249" s="599" t="str">
        <f t="shared" si="33"/>
        <v/>
      </c>
      <c r="D249" s="600" t="str" cm="1">
        <f t="array" ref="D249">IF(I249='Tables calc'!$D$1+1,"*",IF(I249='Tables calc'!$D$1+2,'Tables calc'!$H$24,IF(D248='Tables calc'!$H$24,"",IF(D248="","",INDEX('Tables calc'!$C$24:$C$539,_xlfn.AGGREGATE(15,3,('Tables calc'!$F$24:$F$539=1)/('Tables calc'!$F$24:$F$539=1)*(ROW('Tables calc'!$F$24:$F$539)-ROW('Tables calc'!$F$23)),I249))))))</f>
        <v/>
      </c>
      <c r="E249" s="601" t="str">
        <f t="shared" si="34"/>
        <v/>
      </c>
      <c r="F249" s="602" t="str" cm="1">
        <f t="array" ref="F249">IF(I249='Tables calc'!$D$1+1,'Tables calc'!$H$23,IF(I249='Tables calc'!$D$1+2,'Tables calc'!$H$25,IF(E248="Box 2","",IF(F248="","",INDEX('Tables calc'!$D$24:$D$539,_xlfn.AGGREGATE(15,3,('Tables calc'!$F$24:$F$539=1)/('Tables calc'!$F$24:$F$539=1)*(ROW('Tables calc'!$F$24:$F$539)-ROW('Tables calc'!$F$23)),I249))))))</f>
        <v/>
      </c>
      <c r="G249" s="599" t="str">
        <f t="shared" si="35"/>
        <v/>
      </c>
      <c r="H249" s="600" t="str" cm="1">
        <f t="array" ref="H249">IF(I249='Tables calc'!$D$1+1,"*",IF(I249='Tables calc'!$D$1+2,'Tables calc'!$H$26,IF(E248="Box 2","",IF(F248="","",INDEX('Tables calc'!$E$24:$E$539,_xlfn.AGGREGATE(15,3,('Tables calc'!$F$24:$F$539=1)/('Tables calc'!$F$24:$F$539=1)*(ROW('Tables calc'!$F$24:$F$539)-ROW('Tables calc'!$F$23)),I249))))))</f>
        <v/>
      </c>
      <c r="I249" s="69">
        <v>248</v>
      </c>
      <c r="J249" s="69" t="str">
        <f t="shared" si="36"/>
        <v/>
      </c>
      <c r="K249" s="69" t="str">
        <f t="shared" si="37"/>
        <v/>
      </c>
      <c r="L249" s="69" t="str">
        <f t="shared" si="38"/>
        <v/>
      </c>
      <c r="M249" s="69" t="str">
        <f t="shared" si="39"/>
        <v/>
      </c>
      <c r="N249" s="69" t="str">
        <f t="shared" si="40"/>
        <v/>
      </c>
      <c r="O249" s="69" t="str">
        <f t="shared" si="41"/>
        <v/>
      </c>
      <c r="P249" s="69" t="str">
        <f t="shared" si="42"/>
        <v/>
      </c>
      <c r="Q249" s="69" t="str">
        <f t="shared" si="43"/>
        <v/>
      </c>
    </row>
    <row r="250" spans="1:17" x14ac:dyDescent="0.3">
      <c r="A250" s="598" t="str" cm="1">
        <f t="array" ref="A250">IF(I250='Tables calc'!$D$1+1,"FTE Reduction Exceptions:",IF(I250='Tables calc'!$D$1+2,"Totals:",IF(A249="Totals:","",IF(A249="","",INDEX('Tables calc'!$A$24:$A$539,_xlfn.AGGREGATE(15,3,('Tables calc'!$F$24:$F$539=1)/('Tables calc'!$F$24:$F$539=1)*(ROW('Tables calc'!$F$24:$F$539)-ROW('Tables calc'!$F$23)),I250))))))</f>
        <v/>
      </c>
      <c r="B250" s="598" t="str" cm="1">
        <f t="array" ref="B250">IF(I250='Tables calc'!$D$1+1,"#",IF(I250='Tables calc'!$D$1+2,"#",IF(B249="#","",IF(B249="","",INDEX('Tables calc'!$B$24:$B$539,_xlfn.AGGREGATE(15,3,('Tables calc'!$F$24:$F$539=1)/('Tables calc'!$F$24:$F$539=1)*(ROW('Tables calc'!$F$24:$F$539)-ROW('Tables calc'!$F$23)),I250))))))</f>
        <v/>
      </c>
      <c r="C250" s="599" t="str">
        <f t="shared" si="33"/>
        <v/>
      </c>
      <c r="D250" s="600" t="str" cm="1">
        <f t="array" ref="D250">IF(I250='Tables calc'!$D$1+1,"*",IF(I250='Tables calc'!$D$1+2,'Tables calc'!$H$24,IF(D249='Tables calc'!$H$24,"",IF(D249="","",INDEX('Tables calc'!$C$24:$C$539,_xlfn.AGGREGATE(15,3,('Tables calc'!$F$24:$F$539=1)/('Tables calc'!$F$24:$F$539=1)*(ROW('Tables calc'!$F$24:$F$539)-ROW('Tables calc'!$F$23)),I250))))))</f>
        <v/>
      </c>
      <c r="E250" s="601" t="str">
        <f t="shared" si="34"/>
        <v/>
      </c>
      <c r="F250" s="602" t="str" cm="1">
        <f t="array" ref="F250">IF(I250='Tables calc'!$D$1+1,'Tables calc'!$H$23,IF(I250='Tables calc'!$D$1+2,'Tables calc'!$H$25,IF(E249="Box 2","",IF(F249="","",INDEX('Tables calc'!$D$24:$D$539,_xlfn.AGGREGATE(15,3,('Tables calc'!$F$24:$F$539=1)/('Tables calc'!$F$24:$F$539=1)*(ROW('Tables calc'!$F$24:$F$539)-ROW('Tables calc'!$F$23)),I250))))))</f>
        <v/>
      </c>
      <c r="G250" s="599" t="str">
        <f t="shared" si="35"/>
        <v/>
      </c>
      <c r="H250" s="600" t="str" cm="1">
        <f t="array" ref="H250">IF(I250='Tables calc'!$D$1+1,"*",IF(I250='Tables calc'!$D$1+2,'Tables calc'!$H$26,IF(E249="Box 2","",IF(F249="","",INDEX('Tables calc'!$E$24:$E$539,_xlfn.AGGREGATE(15,3,('Tables calc'!$F$24:$F$539=1)/('Tables calc'!$F$24:$F$539=1)*(ROW('Tables calc'!$F$24:$F$539)-ROW('Tables calc'!$F$23)),I250))))))</f>
        <v/>
      </c>
      <c r="I250" s="69">
        <v>249</v>
      </c>
      <c r="J250" s="69" t="str">
        <f t="shared" si="36"/>
        <v/>
      </c>
      <c r="K250" s="69" t="str">
        <f t="shared" si="37"/>
        <v/>
      </c>
      <c r="L250" s="69" t="str">
        <f t="shared" si="38"/>
        <v/>
      </c>
      <c r="M250" s="69" t="str">
        <f t="shared" si="39"/>
        <v/>
      </c>
      <c r="N250" s="69" t="str">
        <f t="shared" si="40"/>
        <v/>
      </c>
      <c r="O250" s="69" t="str">
        <f t="shared" si="41"/>
        <v/>
      </c>
      <c r="P250" s="69" t="str">
        <f t="shared" si="42"/>
        <v/>
      </c>
      <c r="Q250" s="69" t="str">
        <f t="shared" si="43"/>
        <v/>
      </c>
    </row>
    <row r="251" spans="1:17" x14ac:dyDescent="0.3">
      <c r="A251" s="598" t="str" cm="1">
        <f t="array" ref="A251">IF(I251='Tables calc'!$D$1+1,"FTE Reduction Exceptions:",IF(I251='Tables calc'!$D$1+2,"Totals:",IF(A250="Totals:","",IF(A250="","",INDEX('Tables calc'!$A$24:$A$539,_xlfn.AGGREGATE(15,3,('Tables calc'!$F$24:$F$539=1)/('Tables calc'!$F$24:$F$539=1)*(ROW('Tables calc'!$F$24:$F$539)-ROW('Tables calc'!$F$23)),I251))))))</f>
        <v/>
      </c>
      <c r="B251" s="598" t="str" cm="1">
        <f t="array" ref="B251">IF(I251='Tables calc'!$D$1+1,"#",IF(I251='Tables calc'!$D$1+2,"#",IF(B250="#","",IF(B250="","",INDEX('Tables calc'!$B$24:$B$539,_xlfn.AGGREGATE(15,3,('Tables calc'!$F$24:$F$539=1)/('Tables calc'!$F$24:$F$539=1)*(ROW('Tables calc'!$F$24:$F$539)-ROW('Tables calc'!$F$23)),I251))))))</f>
        <v/>
      </c>
      <c r="C251" s="599" t="str">
        <f t="shared" si="33"/>
        <v/>
      </c>
      <c r="D251" s="600" t="str" cm="1">
        <f t="array" ref="D251">IF(I251='Tables calc'!$D$1+1,"*",IF(I251='Tables calc'!$D$1+2,'Tables calc'!$H$24,IF(D250='Tables calc'!$H$24,"",IF(D250="","",INDEX('Tables calc'!$C$24:$C$539,_xlfn.AGGREGATE(15,3,('Tables calc'!$F$24:$F$539=1)/('Tables calc'!$F$24:$F$539=1)*(ROW('Tables calc'!$F$24:$F$539)-ROW('Tables calc'!$F$23)),I251))))))</f>
        <v/>
      </c>
      <c r="E251" s="601" t="str">
        <f t="shared" si="34"/>
        <v/>
      </c>
      <c r="F251" s="602" t="str" cm="1">
        <f t="array" ref="F251">IF(I251='Tables calc'!$D$1+1,'Tables calc'!$H$23,IF(I251='Tables calc'!$D$1+2,'Tables calc'!$H$25,IF(E250="Box 2","",IF(F250="","",INDEX('Tables calc'!$D$24:$D$539,_xlfn.AGGREGATE(15,3,('Tables calc'!$F$24:$F$539=1)/('Tables calc'!$F$24:$F$539=1)*(ROW('Tables calc'!$F$24:$F$539)-ROW('Tables calc'!$F$23)),I251))))))</f>
        <v/>
      </c>
      <c r="G251" s="599" t="str">
        <f t="shared" si="35"/>
        <v/>
      </c>
      <c r="H251" s="600" t="str" cm="1">
        <f t="array" ref="H251">IF(I251='Tables calc'!$D$1+1,"*",IF(I251='Tables calc'!$D$1+2,'Tables calc'!$H$26,IF(E250="Box 2","",IF(F250="","",INDEX('Tables calc'!$E$24:$E$539,_xlfn.AGGREGATE(15,3,('Tables calc'!$F$24:$F$539=1)/('Tables calc'!$F$24:$F$539=1)*(ROW('Tables calc'!$F$24:$F$539)-ROW('Tables calc'!$F$23)),I251))))))</f>
        <v/>
      </c>
      <c r="I251" s="69">
        <v>250</v>
      </c>
      <c r="J251" s="69" t="str">
        <f t="shared" si="36"/>
        <v/>
      </c>
      <c r="K251" s="69" t="str">
        <f t="shared" si="37"/>
        <v/>
      </c>
      <c r="L251" s="69" t="str">
        <f t="shared" si="38"/>
        <v/>
      </c>
      <c r="M251" s="69" t="str">
        <f t="shared" si="39"/>
        <v/>
      </c>
      <c r="N251" s="69" t="str">
        <f t="shared" si="40"/>
        <v/>
      </c>
      <c r="O251" s="69" t="str">
        <f t="shared" si="41"/>
        <v/>
      </c>
      <c r="P251" s="69" t="str">
        <f t="shared" si="42"/>
        <v/>
      </c>
      <c r="Q251" s="69" t="str">
        <f t="shared" si="43"/>
        <v/>
      </c>
    </row>
    <row r="252" spans="1:17" x14ac:dyDescent="0.3">
      <c r="A252" s="598" t="str" cm="1">
        <f t="array" ref="A252">IF(I252='Tables calc'!$D$1+1,"FTE Reduction Exceptions:",IF(I252='Tables calc'!$D$1+2,"Totals:",IF(A251="Totals:","",IF(A251="","",INDEX('Tables calc'!$A$24:$A$539,_xlfn.AGGREGATE(15,3,('Tables calc'!$F$24:$F$539=1)/('Tables calc'!$F$24:$F$539=1)*(ROW('Tables calc'!$F$24:$F$539)-ROW('Tables calc'!$F$23)),I252))))))</f>
        <v/>
      </c>
      <c r="B252" s="598" t="str" cm="1">
        <f t="array" ref="B252">IF(I252='Tables calc'!$D$1+1,"#",IF(I252='Tables calc'!$D$1+2,"#",IF(B251="#","",IF(B251="","",INDEX('Tables calc'!$B$24:$B$539,_xlfn.AGGREGATE(15,3,('Tables calc'!$F$24:$F$539=1)/('Tables calc'!$F$24:$F$539=1)*(ROW('Tables calc'!$F$24:$F$539)-ROW('Tables calc'!$F$23)),I252))))))</f>
        <v/>
      </c>
      <c r="C252" s="599" t="str">
        <f t="shared" si="33"/>
        <v/>
      </c>
      <c r="D252" s="600" t="str" cm="1">
        <f t="array" ref="D252">IF(I252='Tables calc'!$D$1+1,"*",IF(I252='Tables calc'!$D$1+2,'Tables calc'!$H$24,IF(D251='Tables calc'!$H$24,"",IF(D251="","",INDEX('Tables calc'!$C$24:$C$539,_xlfn.AGGREGATE(15,3,('Tables calc'!$F$24:$F$539=1)/('Tables calc'!$F$24:$F$539=1)*(ROW('Tables calc'!$F$24:$F$539)-ROW('Tables calc'!$F$23)),I252))))))</f>
        <v/>
      </c>
      <c r="E252" s="601" t="str">
        <f t="shared" si="34"/>
        <v/>
      </c>
      <c r="F252" s="602" t="str" cm="1">
        <f t="array" ref="F252">IF(I252='Tables calc'!$D$1+1,'Tables calc'!$H$23,IF(I252='Tables calc'!$D$1+2,'Tables calc'!$H$25,IF(E251="Box 2","",IF(F251="","",INDEX('Tables calc'!$D$24:$D$539,_xlfn.AGGREGATE(15,3,('Tables calc'!$F$24:$F$539=1)/('Tables calc'!$F$24:$F$539=1)*(ROW('Tables calc'!$F$24:$F$539)-ROW('Tables calc'!$F$23)),I252))))))</f>
        <v/>
      </c>
      <c r="G252" s="599" t="str">
        <f t="shared" si="35"/>
        <v/>
      </c>
      <c r="H252" s="600" t="str" cm="1">
        <f t="array" ref="H252">IF(I252='Tables calc'!$D$1+1,"*",IF(I252='Tables calc'!$D$1+2,'Tables calc'!$H$26,IF(E251="Box 2","",IF(F251="","",INDEX('Tables calc'!$E$24:$E$539,_xlfn.AGGREGATE(15,3,('Tables calc'!$F$24:$F$539=1)/('Tables calc'!$F$24:$F$539=1)*(ROW('Tables calc'!$F$24:$F$539)-ROW('Tables calc'!$F$23)),I252))))))</f>
        <v/>
      </c>
      <c r="I252" s="69">
        <v>251</v>
      </c>
      <c r="J252" s="69" t="str">
        <f t="shared" si="36"/>
        <v/>
      </c>
      <c r="K252" s="69" t="str">
        <f t="shared" si="37"/>
        <v/>
      </c>
      <c r="L252" s="69" t="str">
        <f t="shared" si="38"/>
        <v/>
      </c>
      <c r="M252" s="69" t="str">
        <f t="shared" si="39"/>
        <v/>
      </c>
      <c r="N252" s="69" t="str">
        <f t="shared" si="40"/>
        <v/>
      </c>
      <c r="O252" s="69" t="str">
        <f t="shared" si="41"/>
        <v/>
      </c>
      <c r="P252" s="69" t="str">
        <f t="shared" si="42"/>
        <v/>
      </c>
      <c r="Q252" s="69" t="str">
        <f t="shared" si="43"/>
        <v/>
      </c>
    </row>
    <row r="253" spans="1:17" x14ac:dyDescent="0.3">
      <c r="A253" s="598" t="str" cm="1">
        <f t="array" ref="A253">IF(I253='Tables calc'!$D$1+1,"FTE Reduction Exceptions:",IF(I253='Tables calc'!$D$1+2,"Totals:",IF(A252="Totals:","",IF(A252="","",INDEX('Tables calc'!$A$24:$A$539,_xlfn.AGGREGATE(15,3,('Tables calc'!$F$24:$F$539=1)/('Tables calc'!$F$24:$F$539=1)*(ROW('Tables calc'!$F$24:$F$539)-ROW('Tables calc'!$F$23)),I253))))))</f>
        <v/>
      </c>
      <c r="B253" s="598" t="str" cm="1">
        <f t="array" ref="B253">IF(I253='Tables calc'!$D$1+1,"#",IF(I253='Tables calc'!$D$1+2,"#",IF(B252="#","",IF(B252="","",INDEX('Tables calc'!$B$24:$B$539,_xlfn.AGGREGATE(15,3,('Tables calc'!$F$24:$F$539=1)/('Tables calc'!$F$24:$F$539=1)*(ROW('Tables calc'!$F$24:$F$539)-ROW('Tables calc'!$F$23)),I253))))))</f>
        <v/>
      </c>
      <c r="C253" s="599" t="str">
        <f t="shared" si="33"/>
        <v/>
      </c>
      <c r="D253" s="600" t="str" cm="1">
        <f t="array" ref="D253">IF(I253='Tables calc'!$D$1+1,"*",IF(I253='Tables calc'!$D$1+2,'Tables calc'!$H$24,IF(D252='Tables calc'!$H$24,"",IF(D252="","",INDEX('Tables calc'!$C$24:$C$539,_xlfn.AGGREGATE(15,3,('Tables calc'!$F$24:$F$539=1)/('Tables calc'!$F$24:$F$539=1)*(ROW('Tables calc'!$F$24:$F$539)-ROW('Tables calc'!$F$23)),I253))))))</f>
        <v/>
      </c>
      <c r="E253" s="601" t="str">
        <f t="shared" si="34"/>
        <v/>
      </c>
      <c r="F253" s="602" t="str" cm="1">
        <f t="array" ref="F253">IF(I253='Tables calc'!$D$1+1,'Tables calc'!$H$23,IF(I253='Tables calc'!$D$1+2,'Tables calc'!$H$25,IF(E252="Box 2","",IF(F252="","",INDEX('Tables calc'!$D$24:$D$539,_xlfn.AGGREGATE(15,3,('Tables calc'!$F$24:$F$539=1)/('Tables calc'!$F$24:$F$539=1)*(ROW('Tables calc'!$F$24:$F$539)-ROW('Tables calc'!$F$23)),I253))))))</f>
        <v/>
      </c>
      <c r="G253" s="599" t="str">
        <f t="shared" si="35"/>
        <v/>
      </c>
      <c r="H253" s="600" t="str" cm="1">
        <f t="array" ref="H253">IF(I253='Tables calc'!$D$1+1,"*",IF(I253='Tables calc'!$D$1+2,'Tables calc'!$H$26,IF(E252="Box 2","",IF(F252="","",INDEX('Tables calc'!$E$24:$E$539,_xlfn.AGGREGATE(15,3,('Tables calc'!$F$24:$F$539=1)/('Tables calc'!$F$24:$F$539=1)*(ROW('Tables calc'!$F$24:$F$539)-ROW('Tables calc'!$F$23)),I253))))))</f>
        <v/>
      </c>
      <c r="I253" s="69">
        <v>252</v>
      </c>
      <c r="J253" s="69" t="str">
        <f t="shared" si="36"/>
        <v/>
      </c>
      <c r="K253" s="69" t="str">
        <f t="shared" si="37"/>
        <v/>
      </c>
      <c r="L253" s="69" t="str">
        <f t="shared" si="38"/>
        <v/>
      </c>
      <c r="M253" s="69" t="str">
        <f t="shared" si="39"/>
        <v/>
      </c>
      <c r="N253" s="69" t="str">
        <f t="shared" si="40"/>
        <v/>
      </c>
      <c r="O253" s="69" t="str">
        <f t="shared" si="41"/>
        <v/>
      </c>
      <c r="P253" s="69" t="str">
        <f t="shared" si="42"/>
        <v/>
      </c>
      <c r="Q253" s="69" t="str">
        <f t="shared" si="43"/>
        <v/>
      </c>
    </row>
    <row r="254" spans="1:17" x14ac:dyDescent="0.3">
      <c r="A254" s="598" t="str" cm="1">
        <f t="array" ref="A254">IF(I254='Tables calc'!$D$1+1,"FTE Reduction Exceptions:",IF(I254='Tables calc'!$D$1+2,"Totals:",IF(A253="Totals:","",IF(A253="","",INDEX('Tables calc'!$A$24:$A$539,_xlfn.AGGREGATE(15,3,('Tables calc'!$F$24:$F$539=1)/('Tables calc'!$F$24:$F$539=1)*(ROW('Tables calc'!$F$24:$F$539)-ROW('Tables calc'!$F$23)),I254))))))</f>
        <v/>
      </c>
      <c r="B254" s="598" t="str" cm="1">
        <f t="array" ref="B254">IF(I254='Tables calc'!$D$1+1,"#",IF(I254='Tables calc'!$D$1+2,"#",IF(B253="#","",IF(B253="","",INDEX('Tables calc'!$B$24:$B$539,_xlfn.AGGREGATE(15,3,('Tables calc'!$F$24:$F$539=1)/('Tables calc'!$F$24:$F$539=1)*(ROW('Tables calc'!$F$24:$F$539)-ROW('Tables calc'!$F$23)),I254))))))</f>
        <v/>
      </c>
      <c r="C254" s="599" t="str">
        <f t="shared" si="33"/>
        <v/>
      </c>
      <c r="D254" s="600" t="str" cm="1">
        <f t="array" ref="D254">IF(I254='Tables calc'!$D$1+1,"*",IF(I254='Tables calc'!$D$1+2,'Tables calc'!$H$24,IF(D253='Tables calc'!$H$24,"",IF(D253="","",INDEX('Tables calc'!$C$24:$C$539,_xlfn.AGGREGATE(15,3,('Tables calc'!$F$24:$F$539=1)/('Tables calc'!$F$24:$F$539=1)*(ROW('Tables calc'!$F$24:$F$539)-ROW('Tables calc'!$F$23)),I254))))))</f>
        <v/>
      </c>
      <c r="E254" s="601" t="str">
        <f t="shared" si="34"/>
        <v/>
      </c>
      <c r="F254" s="602" t="str" cm="1">
        <f t="array" ref="F254">IF(I254='Tables calc'!$D$1+1,'Tables calc'!$H$23,IF(I254='Tables calc'!$D$1+2,'Tables calc'!$H$25,IF(E253="Box 2","",IF(F253="","",INDEX('Tables calc'!$D$24:$D$539,_xlfn.AGGREGATE(15,3,('Tables calc'!$F$24:$F$539=1)/('Tables calc'!$F$24:$F$539=1)*(ROW('Tables calc'!$F$24:$F$539)-ROW('Tables calc'!$F$23)),I254))))))</f>
        <v/>
      </c>
      <c r="G254" s="599" t="str">
        <f t="shared" si="35"/>
        <v/>
      </c>
      <c r="H254" s="600" t="str" cm="1">
        <f t="array" ref="H254">IF(I254='Tables calc'!$D$1+1,"*",IF(I254='Tables calc'!$D$1+2,'Tables calc'!$H$26,IF(E253="Box 2","",IF(F253="","",INDEX('Tables calc'!$E$24:$E$539,_xlfn.AGGREGATE(15,3,('Tables calc'!$F$24:$F$539=1)/('Tables calc'!$F$24:$F$539=1)*(ROW('Tables calc'!$F$24:$F$539)-ROW('Tables calc'!$F$23)),I254))))))</f>
        <v/>
      </c>
      <c r="I254" s="69">
        <v>253</v>
      </c>
      <c r="J254" s="69" t="str">
        <f t="shared" si="36"/>
        <v/>
      </c>
      <c r="K254" s="69" t="str">
        <f t="shared" si="37"/>
        <v/>
      </c>
      <c r="L254" s="69" t="str">
        <f t="shared" si="38"/>
        <v/>
      </c>
      <c r="M254" s="69" t="str">
        <f t="shared" si="39"/>
        <v/>
      </c>
      <c r="N254" s="69" t="str">
        <f t="shared" si="40"/>
        <v/>
      </c>
      <c r="O254" s="69" t="str">
        <f t="shared" si="41"/>
        <v/>
      </c>
      <c r="P254" s="69" t="str">
        <f t="shared" si="42"/>
        <v/>
      </c>
      <c r="Q254" s="69" t="str">
        <f t="shared" si="43"/>
        <v/>
      </c>
    </row>
    <row r="255" spans="1:17" x14ac:dyDescent="0.3">
      <c r="A255" s="598" t="str" cm="1">
        <f t="array" ref="A255">IF(I255='Tables calc'!$D$1+1,"FTE Reduction Exceptions:",IF(I255='Tables calc'!$D$1+2,"Totals:",IF(A254="Totals:","",IF(A254="","",INDEX('Tables calc'!$A$24:$A$539,_xlfn.AGGREGATE(15,3,('Tables calc'!$F$24:$F$539=1)/('Tables calc'!$F$24:$F$539=1)*(ROW('Tables calc'!$F$24:$F$539)-ROW('Tables calc'!$F$23)),I255))))))</f>
        <v/>
      </c>
      <c r="B255" s="598" t="str" cm="1">
        <f t="array" ref="B255">IF(I255='Tables calc'!$D$1+1,"#",IF(I255='Tables calc'!$D$1+2,"#",IF(B254="#","",IF(B254="","",INDEX('Tables calc'!$B$24:$B$539,_xlfn.AGGREGATE(15,3,('Tables calc'!$F$24:$F$539=1)/('Tables calc'!$F$24:$F$539=1)*(ROW('Tables calc'!$F$24:$F$539)-ROW('Tables calc'!$F$23)),I255))))))</f>
        <v/>
      </c>
      <c r="C255" s="599" t="str">
        <f t="shared" si="33"/>
        <v/>
      </c>
      <c r="D255" s="600" t="str" cm="1">
        <f t="array" ref="D255">IF(I255='Tables calc'!$D$1+1,"*",IF(I255='Tables calc'!$D$1+2,'Tables calc'!$H$24,IF(D254='Tables calc'!$H$24,"",IF(D254="","",INDEX('Tables calc'!$C$24:$C$539,_xlfn.AGGREGATE(15,3,('Tables calc'!$F$24:$F$539=1)/('Tables calc'!$F$24:$F$539=1)*(ROW('Tables calc'!$F$24:$F$539)-ROW('Tables calc'!$F$23)),I255))))))</f>
        <v/>
      </c>
      <c r="E255" s="601" t="str">
        <f t="shared" si="34"/>
        <v/>
      </c>
      <c r="F255" s="602" t="str" cm="1">
        <f t="array" ref="F255">IF(I255='Tables calc'!$D$1+1,'Tables calc'!$H$23,IF(I255='Tables calc'!$D$1+2,'Tables calc'!$H$25,IF(E254="Box 2","",IF(F254="","",INDEX('Tables calc'!$D$24:$D$539,_xlfn.AGGREGATE(15,3,('Tables calc'!$F$24:$F$539=1)/('Tables calc'!$F$24:$F$539=1)*(ROW('Tables calc'!$F$24:$F$539)-ROW('Tables calc'!$F$23)),I255))))))</f>
        <v/>
      </c>
      <c r="G255" s="599" t="str">
        <f t="shared" si="35"/>
        <v/>
      </c>
      <c r="H255" s="600" t="str" cm="1">
        <f t="array" ref="H255">IF(I255='Tables calc'!$D$1+1,"*",IF(I255='Tables calc'!$D$1+2,'Tables calc'!$H$26,IF(E254="Box 2","",IF(F254="","",INDEX('Tables calc'!$E$24:$E$539,_xlfn.AGGREGATE(15,3,('Tables calc'!$F$24:$F$539=1)/('Tables calc'!$F$24:$F$539=1)*(ROW('Tables calc'!$F$24:$F$539)-ROW('Tables calc'!$F$23)),I255))))))</f>
        <v/>
      </c>
      <c r="I255" s="69">
        <v>254</v>
      </c>
      <c r="J255" s="69" t="str">
        <f t="shared" si="36"/>
        <v/>
      </c>
      <c r="K255" s="69" t="str">
        <f t="shared" si="37"/>
        <v/>
      </c>
      <c r="L255" s="69" t="str">
        <f t="shared" si="38"/>
        <v/>
      </c>
      <c r="M255" s="69" t="str">
        <f t="shared" si="39"/>
        <v/>
      </c>
      <c r="N255" s="69" t="str">
        <f t="shared" si="40"/>
        <v/>
      </c>
      <c r="O255" s="69" t="str">
        <f t="shared" si="41"/>
        <v/>
      </c>
      <c r="P255" s="69" t="str">
        <f t="shared" si="42"/>
        <v/>
      </c>
      <c r="Q255" s="69" t="str">
        <f t="shared" si="43"/>
        <v/>
      </c>
    </row>
    <row r="256" spans="1:17" x14ac:dyDescent="0.3">
      <c r="A256" s="598" t="str" cm="1">
        <f t="array" ref="A256">IF(I256='Tables calc'!$D$1+1,"FTE Reduction Exceptions:",IF(I256='Tables calc'!$D$1+2,"Totals:",IF(A255="Totals:","",IF(A255="","",INDEX('Tables calc'!$A$24:$A$539,_xlfn.AGGREGATE(15,3,('Tables calc'!$F$24:$F$539=1)/('Tables calc'!$F$24:$F$539=1)*(ROW('Tables calc'!$F$24:$F$539)-ROW('Tables calc'!$F$23)),I256))))))</f>
        <v/>
      </c>
      <c r="B256" s="598" t="str" cm="1">
        <f t="array" ref="B256">IF(I256='Tables calc'!$D$1+1,"#",IF(I256='Tables calc'!$D$1+2,"#",IF(B255="#","",IF(B255="","",INDEX('Tables calc'!$B$24:$B$539,_xlfn.AGGREGATE(15,3,('Tables calc'!$F$24:$F$539=1)/('Tables calc'!$F$24:$F$539=1)*(ROW('Tables calc'!$F$24:$F$539)-ROW('Tables calc'!$F$23)),I256))))))</f>
        <v/>
      </c>
      <c r="C256" s="599" t="str">
        <f t="shared" si="33"/>
        <v/>
      </c>
      <c r="D256" s="600" t="str" cm="1">
        <f t="array" ref="D256">IF(I256='Tables calc'!$D$1+1,"*",IF(I256='Tables calc'!$D$1+2,'Tables calc'!$H$24,IF(D255='Tables calc'!$H$24,"",IF(D255="","",INDEX('Tables calc'!$C$24:$C$539,_xlfn.AGGREGATE(15,3,('Tables calc'!$F$24:$F$539=1)/('Tables calc'!$F$24:$F$539=1)*(ROW('Tables calc'!$F$24:$F$539)-ROW('Tables calc'!$F$23)),I256))))))</f>
        <v/>
      </c>
      <c r="E256" s="601" t="str">
        <f t="shared" si="34"/>
        <v/>
      </c>
      <c r="F256" s="602" t="str" cm="1">
        <f t="array" ref="F256">IF(I256='Tables calc'!$D$1+1,'Tables calc'!$H$23,IF(I256='Tables calc'!$D$1+2,'Tables calc'!$H$25,IF(E255="Box 2","",IF(F255="","",INDEX('Tables calc'!$D$24:$D$539,_xlfn.AGGREGATE(15,3,('Tables calc'!$F$24:$F$539=1)/('Tables calc'!$F$24:$F$539=1)*(ROW('Tables calc'!$F$24:$F$539)-ROW('Tables calc'!$F$23)),I256))))))</f>
        <v/>
      </c>
      <c r="G256" s="599" t="str">
        <f t="shared" si="35"/>
        <v/>
      </c>
      <c r="H256" s="600" t="str" cm="1">
        <f t="array" ref="H256">IF(I256='Tables calc'!$D$1+1,"*",IF(I256='Tables calc'!$D$1+2,'Tables calc'!$H$26,IF(E255="Box 2","",IF(F255="","",INDEX('Tables calc'!$E$24:$E$539,_xlfn.AGGREGATE(15,3,('Tables calc'!$F$24:$F$539=1)/('Tables calc'!$F$24:$F$539=1)*(ROW('Tables calc'!$F$24:$F$539)-ROW('Tables calc'!$F$23)),I256))))))</f>
        <v/>
      </c>
      <c r="I256" s="69">
        <v>255</v>
      </c>
      <c r="J256" s="69" t="str">
        <f t="shared" si="36"/>
        <v/>
      </c>
      <c r="K256" s="69" t="str">
        <f t="shared" si="37"/>
        <v/>
      </c>
      <c r="L256" s="69" t="str">
        <f t="shared" si="38"/>
        <v/>
      </c>
      <c r="M256" s="69" t="str">
        <f t="shared" si="39"/>
        <v/>
      </c>
      <c r="N256" s="69" t="str">
        <f t="shared" si="40"/>
        <v/>
      </c>
      <c r="O256" s="69" t="str">
        <f t="shared" si="41"/>
        <v/>
      </c>
      <c r="P256" s="69" t="str">
        <f t="shared" si="42"/>
        <v/>
      </c>
      <c r="Q256" s="69" t="str">
        <f t="shared" si="43"/>
        <v/>
      </c>
    </row>
    <row r="257" spans="1:17" x14ac:dyDescent="0.3">
      <c r="A257" s="598" t="str" cm="1">
        <f t="array" ref="A257">IF(I257='Tables calc'!$D$1+1,"FTE Reduction Exceptions:",IF(I257='Tables calc'!$D$1+2,"Totals:",IF(A256="Totals:","",IF(A256="","",INDEX('Tables calc'!$A$24:$A$539,_xlfn.AGGREGATE(15,3,('Tables calc'!$F$24:$F$539=1)/('Tables calc'!$F$24:$F$539=1)*(ROW('Tables calc'!$F$24:$F$539)-ROW('Tables calc'!$F$23)),I257))))))</f>
        <v/>
      </c>
      <c r="B257" s="598" t="str" cm="1">
        <f t="array" ref="B257">IF(I257='Tables calc'!$D$1+1,"#",IF(I257='Tables calc'!$D$1+2,"#",IF(B256="#","",IF(B256="","",INDEX('Tables calc'!$B$24:$B$539,_xlfn.AGGREGATE(15,3,('Tables calc'!$F$24:$F$539=1)/('Tables calc'!$F$24:$F$539=1)*(ROW('Tables calc'!$F$24:$F$539)-ROW('Tables calc'!$F$23)),I257))))))</f>
        <v/>
      </c>
      <c r="C257" s="599" t="str">
        <f t="shared" si="33"/>
        <v/>
      </c>
      <c r="D257" s="600" t="str" cm="1">
        <f t="array" ref="D257">IF(I257='Tables calc'!$D$1+1,"*",IF(I257='Tables calc'!$D$1+2,'Tables calc'!$H$24,IF(D256='Tables calc'!$H$24,"",IF(D256="","",INDEX('Tables calc'!$C$24:$C$539,_xlfn.AGGREGATE(15,3,('Tables calc'!$F$24:$F$539=1)/('Tables calc'!$F$24:$F$539=1)*(ROW('Tables calc'!$F$24:$F$539)-ROW('Tables calc'!$F$23)),I257))))))</f>
        <v/>
      </c>
      <c r="E257" s="601" t="str">
        <f t="shared" si="34"/>
        <v/>
      </c>
      <c r="F257" s="602" t="str" cm="1">
        <f t="array" ref="F257">IF(I257='Tables calc'!$D$1+1,'Tables calc'!$H$23,IF(I257='Tables calc'!$D$1+2,'Tables calc'!$H$25,IF(E256="Box 2","",IF(F256="","",INDEX('Tables calc'!$D$24:$D$539,_xlfn.AGGREGATE(15,3,('Tables calc'!$F$24:$F$539=1)/('Tables calc'!$F$24:$F$539=1)*(ROW('Tables calc'!$F$24:$F$539)-ROW('Tables calc'!$F$23)),I257))))))</f>
        <v/>
      </c>
      <c r="G257" s="599" t="str">
        <f t="shared" si="35"/>
        <v/>
      </c>
      <c r="H257" s="600" t="str" cm="1">
        <f t="array" ref="H257">IF(I257='Tables calc'!$D$1+1,"*",IF(I257='Tables calc'!$D$1+2,'Tables calc'!$H$26,IF(E256="Box 2","",IF(F256="","",INDEX('Tables calc'!$E$24:$E$539,_xlfn.AGGREGATE(15,3,('Tables calc'!$F$24:$F$539=1)/('Tables calc'!$F$24:$F$539=1)*(ROW('Tables calc'!$F$24:$F$539)-ROW('Tables calc'!$F$23)),I257))))))</f>
        <v/>
      </c>
      <c r="I257" s="69">
        <v>256</v>
      </c>
      <c r="J257" s="69" t="str">
        <f t="shared" si="36"/>
        <v/>
      </c>
      <c r="K257" s="69" t="str">
        <f t="shared" si="37"/>
        <v/>
      </c>
      <c r="L257" s="69" t="str">
        <f t="shared" si="38"/>
        <v/>
      </c>
      <c r="M257" s="69" t="str">
        <f t="shared" si="39"/>
        <v/>
      </c>
      <c r="N257" s="69" t="str">
        <f t="shared" si="40"/>
        <v/>
      </c>
      <c r="O257" s="69" t="str">
        <f t="shared" si="41"/>
        <v/>
      </c>
      <c r="P257" s="69" t="str">
        <f t="shared" si="42"/>
        <v/>
      </c>
      <c r="Q257" s="69" t="str">
        <f t="shared" si="43"/>
        <v/>
      </c>
    </row>
    <row r="258" spans="1:17" x14ac:dyDescent="0.3">
      <c r="A258" s="598" t="str" cm="1">
        <f t="array" ref="A258">IF(I258='Tables calc'!$D$1+1,"FTE Reduction Exceptions:",IF(I258='Tables calc'!$D$1+2,"Totals:",IF(A257="Totals:","",IF(A257="","",INDEX('Tables calc'!$A$24:$A$539,_xlfn.AGGREGATE(15,3,('Tables calc'!$F$24:$F$539=1)/('Tables calc'!$F$24:$F$539=1)*(ROW('Tables calc'!$F$24:$F$539)-ROW('Tables calc'!$F$23)),I258))))))</f>
        <v/>
      </c>
      <c r="B258" s="598" t="str" cm="1">
        <f t="array" ref="B258">IF(I258='Tables calc'!$D$1+1,"#",IF(I258='Tables calc'!$D$1+2,"#",IF(B257="#","",IF(B257="","",INDEX('Tables calc'!$B$24:$B$539,_xlfn.AGGREGATE(15,3,('Tables calc'!$F$24:$F$539=1)/('Tables calc'!$F$24:$F$539=1)*(ROW('Tables calc'!$F$24:$F$539)-ROW('Tables calc'!$F$23)),I258))))))</f>
        <v/>
      </c>
      <c r="C258" s="599" t="str">
        <f t="shared" si="33"/>
        <v/>
      </c>
      <c r="D258" s="600" t="str" cm="1">
        <f t="array" ref="D258">IF(I258='Tables calc'!$D$1+1,"*",IF(I258='Tables calc'!$D$1+2,'Tables calc'!$H$24,IF(D257='Tables calc'!$H$24,"",IF(D257="","",INDEX('Tables calc'!$C$24:$C$539,_xlfn.AGGREGATE(15,3,('Tables calc'!$F$24:$F$539=1)/('Tables calc'!$F$24:$F$539=1)*(ROW('Tables calc'!$F$24:$F$539)-ROW('Tables calc'!$F$23)),I258))))))</f>
        <v/>
      </c>
      <c r="E258" s="601" t="str">
        <f t="shared" si="34"/>
        <v/>
      </c>
      <c r="F258" s="602" t="str" cm="1">
        <f t="array" ref="F258">IF(I258='Tables calc'!$D$1+1,'Tables calc'!$H$23,IF(I258='Tables calc'!$D$1+2,'Tables calc'!$H$25,IF(E257="Box 2","",IF(F257="","",INDEX('Tables calc'!$D$24:$D$539,_xlfn.AGGREGATE(15,3,('Tables calc'!$F$24:$F$539=1)/('Tables calc'!$F$24:$F$539=1)*(ROW('Tables calc'!$F$24:$F$539)-ROW('Tables calc'!$F$23)),I258))))))</f>
        <v/>
      </c>
      <c r="G258" s="599" t="str">
        <f t="shared" si="35"/>
        <v/>
      </c>
      <c r="H258" s="600" t="str" cm="1">
        <f t="array" ref="H258">IF(I258='Tables calc'!$D$1+1,"*",IF(I258='Tables calc'!$D$1+2,'Tables calc'!$H$26,IF(E257="Box 2","",IF(F257="","",INDEX('Tables calc'!$E$24:$E$539,_xlfn.AGGREGATE(15,3,('Tables calc'!$F$24:$F$539=1)/('Tables calc'!$F$24:$F$539=1)*(ROW('Tables calc'!$F$24:$F$539)-ROW('Tables calc'!$F$23)),I258))))))</f>
        <v/>
      </c>
      <c r="I258" s="69">
        <v>257</v>
      </c>
      <c r="J258" s="69" t="str">
        <f t="shared" si="36"/>
        <v/>
      </c>
      <c r="K258" s="69" t="str">
        <f t="shared" si="37"/>
        <v/>
      </c>
      <c r="L258" s="69" t="str">
        <f t="shared" si="38"/>
        <v/>
      </c>
      <c r="M258" s="69" t="str">
        <f t="shared" si="39"/>
        <v/>
      </c>
      <c r="N258" s="69" t="str">
        <f t="shared" si="40"/>
        <v/>
      </c>
      <c r="O258" s="69" t="str">
        <f t="shared" si="41"/>
        <v/>
      </c>
      <c r="P258" s="69" t="str">
        <f t="shared" si="42"/>
        <v/>
      </c>
      <c r="Q258" s="69" t="str">
        <f t="shared" si="43"/>
        <v/>
      </c>
    </row>
    <row r="259" spans="1:17" x14ac:dyDescent="0.3">
      <c r="A259" s="598" t="str" cm="1">
        <f t="array" ref="A259">IF(I259='Tables calc'!$D$1+1,"FTE Reduction Exceptions:",IF(I259='Tables calc'!$D$1+2,"Totals:",IF(A258="Totals:","",IF(A258="","",INDEX('Tables calc'!$A$24:$A$539,_xlfn.AGGREGATE(15,3,('Tables calc'!$F$24:$F$539=1)/('Tables calc'!$F$24:$F$539=1)*(ROW('Tables calc'!$F$24:$F$539)-ROW('Tables calc'!$F$23)),I259))))))</f>
        <v/>
      </c>
      <c r="B259" s="598" t="str" cm="1">
        <f t="array" ref="B259">IF(I259='Tables calc'!$D$1+1,"#",IF(I259='Tables calc'!$D$1+2,"#",IF(B258="#","",IF(B258="","",INDEX('Tables calc'!$B$24:$B$539,_xlfn.AGGREGATE(15,3,('Tables calc'!$F$24:$F$539=1)/('Tables calc'!$F$24:$F$539=1)*(ROW('Tables calc'!$F$24:$F$539)-ROW('Tables calc'!$F$23)),I259))))))</f>
        <v/>
      </c>
      <c r="C259" s="599" t="str">
        <f t="shared" ref="C259:C322" si="44">IF(A259="Totals:","Box 1",IF(A259="FTE Reduction Exceptions:","*",""))</f>
        <v/>
      </c>
      <c r="D259" s="600" t="str" cm="1">
        <f t="array" ref="D259">IF(I259='Tables calc'!$D$1+1,"*",IF(I259='Tables calc'!$D$1+2,'Tables calc'!$H$24,IF(D258='Tables calc'!$H$24,"",IF(D258="","",INDEX('Tables calc'!$C$24:$C$539,_xlfn.AGGREGATE(15,3,('Tables calc'!$F$24:$F$539=1)/('Tables calc'!$F$24:$F$539=1)*(ROW('Tables calc'!$F$24:$F$539)-ROW('Tables calc'!$F$23)),I259))))))</f>
        <v/>
      </c>
      <c r="E259" s="601" t="str">
        <f t="shared" ref="E259:E322" si="45">IF(A259="Totals:","Box 2",IF(A259="FTE Reduction Exceptions:","*",""))</f>
        <v/>
      </c>
      <c r="F259" s="602" t="str" cm="1">
        <f t="array" ref="F259">IF(I259='Tables calc'!$D$1+1,'Tables calc'!$H$23,IF(I259='Tables calc'!$D$1+2,'Tables calc'!$H$25,IF(E258="Box 2","",IF(F258="","",INDEX('Tables calc'!$D$24:$D$539,_xlfn.AGGREGATE(15,3,('Tables calc'!$F$24:$F$539=1)/('Tables calc'!$F$24:$F$539=1)*(ROW('Tables calc'!$F$24:$F$539)-ROW('Tables calc'!$F$23)),I259))))))</f>
        <v/>
      </c>
      <c r="G259" s="599" t="str">
        <f t="shared" ref="G259:G322" si="46">IF(A259="Totals:","Box 3",IF(A259="FTE Reduction Exceptions:","*",""))</f>
        <v/>
      </c>
      <c r="H259" s="600" t="str" cm="1">
        <f t="array" ref="H259">IF(I259='Tables calc'!$D$1+1,"*",IF(I259='Tables calc'!$D$1+2,'Tables calc'!$H$26,IF(E258="Box 2","",IF(F258="","",INDEX('Tables calc'!$E$24:$E$539,_xlfn.AGGREGATE(15,3,('Tables calc'!$F$24:$F$539=1)/('Tables calc'!$F$24:$F$539=1)*(ROW('Tables calc'!$F$24:$F$539)-ROW('Tables calc'!$F$23)),I259))))))</f>
        <v/>
      </c>
      <c r="I259" s="69">
        <v>258</v>
      </c>
      <c r="J259" s="69" t="str">
        <f t="shared" ref="J259:J322" si="47">IF(A259="Totals:","STOP",IF(J258="STOP","",IF(J258="","","GO")))</f>
        <v/>
      </c>
      <c r="K259" s="69" t="str">
        <f t="shared" ref="K259:K322" si="48">IF(A259="Totals:","STOP",IF(K258="STOP","",IF(K258="","","GO")))</f>
        <v/>
      </c>
      <c r="L259" s="69" t="str">
        <f t="shared" ref="L259:L322" si="49">IF(A259="Totals:","STOP",IF(L258="STOP","",IF(J258="","","GO")))</f>
        <v/>
      </c>
      <c r="M259" s="69" t="str">
        <f t="shared" ref="M259:M322" si="50">IF(A259="Totals:","STOP",IF(M258="STOP","",IF(M258="","","GO")))</f>
        <v/>
      </c>
      <c r="N259" s="69" t="str">
        <f t="shared" ref="N259:N322" si="51">IF(A259="Totals:","STOP",IF(N258="STOP","",IF(N258="","","GO")))</f>
        <v/>
      </c>
      <c r="O259" s="69" t="str">
        <f t="shared" ref="O259:O322" si="52">IF(A259="Totals:","STOP",IF(O258="STOP","",IF(O258="","","GO")))</f>
        <v/>
      </c>
      <c r="P259" s="69" t="str">
        <f t="shared" ref="P259:P322" si="53">IF(A259="Totals:","STOP",IF(P258="STOP","",IF(P258="","","GO")))</f>
        <v/>
      </c>
      <c r="Q259" s="69" t="str">
        <f t="shared" ref="Q259:Q322" si="54">IF(A259="Totals:","STOP",IF(Q258="STOP","",IF(Q258="","","GO")))</f>
        <v/>
      </c>
    </row>
    <row r="260" spans="1:17" x14ac:dyDescent="0.3">
      <c r="A260" s="598" t="str" cm="1">
        <f t="array" ref="A260">IF(I260='Tables calc'!$D$1+1,"FTE Reduction Exceptions:",IF(I260='Tables calc'!$D$1+2,"Totals:",IF(A259="Totals:","",IF(A259="","",INDEX('Tables calc'!$A$24:$A$539,_xlfn.AGGREGATE(15,3,('Tables calc'!$F$24:$F$539=1)/('Tables calc'!$F$24:$F$539=1)*(ROW('Tables calc'!$F$24:$F$539)-ROW('Tables calc'!$F$23)),I260))))))</f>
        <v/>
      </c>
      <c r="B260" s="598" t="str" cm="1">
        <f t="array" ref="B260">IF(I260='Tables calc'!$D$1+1,"#",IF(I260='Tables calc'!$D$1+2,"#",IF(B259="#","",IF(B259="","",INDEX('Tables calc'!$B$24:$B$539,_xlfn.AGGREGATE(15,3,('Tables calc'!$F$24:$F$539=1)/('Tables calc'!$F$24:$F$539=1)*(ROW('Tables calc'!$F$24:$F$539)-ROW('Tables calc'!$F$23)),I260))))))</f>
        <v/>
      </c>
      <c r="C260" s="599" t="str">
        <f t="shared" si="44"/>
        <v/>
      </c>
      <c r="D260" s="600" t="str" cm="1">
        <f t="array" ref="D260">IF(I260='Tables calc'!$D$1+1,"*",IF(I260='Tables calc'!$D$1+2,'Tables calc'!$H$24,IF(D259='Tables calc'!$H$24,"",IF(D259="","",INDEX('Tables calc'!$C$24:$C$539,_xlfn.AGGREGATE(15,3,('Tables calc'!$F$24:$F$539=1)/('Tables calc'!$F$24:$F$539=1)*(ROW('Tables calc'!$F$24:$F$539)-ROW('Tables calc'!$F$23)),I260))))))</f>
        <v/>
      </c>
      <c r="E260" s="601" t="str">
        <f t="shared" si="45"/>
        <v/>
      </c>
      <c r="F260" s="602" t="str" cm="1">
        <f t="array" ref="F260">IF(I260='Tables calc'!$D$1+1,'Tables calc'!$H$23,IF(I260='Tables calc'!$D$1+2,'Tables calc'!$H$25,IF(E259="Box 2","",IF(F259="","",INDEX('Tables calc'!$D$24:$D$539,_xlfn.AGGREGATE(15,3,('Tables calc'!$F$24:$F$539=1)/('Tables calc'!$F$24:$F$539=1)*(ROW('Tables calc'!$F$24:$F$539)-ROW('Tables calc'!$F$23)),I260))))))</f>
        <v/>
      </c>
      <c r="G260" s="599" t="str">
        <f t="shared" si="46"/>
        <v/>
      </c>
      <c r="H260" s="600" t="str" cm="1">
        <f t="array" ref="H260">IF(I260='Tables calc'!$D$1+1,"*",IF(I260='Tables calc'!$D$1+2,'Tables calc'!$H$26,IF(E259="Box 2","",IF(F259="","",INDEX('Tables calc'!$E$24:$E$539,_xlfn.AGGREGATE(15,3,('Tables calc'!$F$24:$F$539=1)/('Tables calc'!$F$24:$F$539=1)*(ROW('Tables calc'!$F$24:$F$539)-ROW('Tables calc'!$F$23)),I260))))))</f>
        <v/>
      </c>
      <c r="I260" s="69">
        <v>259</v>
      </c>
      <c r="J260" s="69" t="str">
        <f t="shared" si="47"/>
        <v/>
      </c>
      <c r="K260" s="69" t="str">
        <f t="shared" si="48"/>
        <v/>
      </c>
      <c r="L260" s="69" t="str">
        <f t="shared" si="49"/>
        <v/>
      </c>
      <c r="M260" s="69" t="str">
        <f t="shared" si="50"/>
        <v/>
      </c>
      <c r="N260" s="69" t="str">
        <f t="shared" si="51"/>
        <v/>
      </c>
      <c r="O260" s="69" t="str">
        <f t="shared" si="52"/>
        <v/>
      </c>
      <c r="P260" s="69" t="str">
        <f t="shared" si="53"/>
        <v/>
      </c>
      <c r="Q260" s="69" t="str">
        <f t="shared" si="54"/>
        <v/>
      </c>
    </row>
    <row r="261" spans="1:17" x14ac:dyDescent="0.3">
      <c r="A261" s="598" t="str" cm="1">
        <f t="array" ref="A261">IF(I261='Tables calc'!$D$1+1,"FTE Reduction Exceptions:",IF(I261='Tables calc'!$D$1+2,"Totals:",IF(A260="Totals:","",IF(A260="","",INDEX('Tables calc'!$A$24:$A$539,_xlfn.AGGREGATE(15,3,('Tables calc'!$F$24:$F$539=1)/('Tables calc'!$F$24:$F$539=1)*(ROW('Tables calc'!$F$24:$F$539)-ROW('Tables calc'!$F$23)),I261))))))</f>
        <v/>
      </c>
      <c r="B261" s="598" t="str" cm="1">
        <f t="array" ref="B261">IF(I261='Tables calc'!$D$1+1,"#",IF(I261='Tables calc'!$D$1+2,"#",IF(B260="#","",IF(B260="","",INDEX('Tables calc'!$B$24:$B$539,_xlfn.AGGREGATE(15,3,('Tables calc'!$F$24:$F$539=1)/('Tables calc'!$F$24:$F$539=1)*(ROW('Tables calc'!$F$24:$F$539)-ROW('Tables calc'!$F$23)),I261))))))</f>
        <v/>
      </c>
      <c r="C261" s="599" t="str">
        <f t="shared" si="44"/>
        <v/>
      </c>
      <c r="D261" s="600" t="str" cm="1">
        <f t="array" ref="D261">IF(I261='Tables calc'!$D$1+1,"*",IF(I261='Tables calc'!$D$1+2,'Tables calc'!$H$24,IF(D260='Tables calc'!$H$24,"",IF(D260="","",INDEX('Tables calc'!$C$24:$C$539,_xlfn.AGGREGATE(15,3,('Tables calc'!$F$24:$F$539=1)/('Tables calc'!$F$24:$F$539=1)*(ROW('Tables calc'!$F$24:$F$539)-ROW('Tables calc'!$F$23)),I261))))))</f>
        <v/>
      </c>
      <c r="E261" s="601" t="str">
        <f t="shared" si="45"/>
        <v/>
      </c>
      <c r="F261" s="602" t="str" cm="1">
        <f t="array" ref="F261">IF(I261='Tables calc'!$D$1+1,'Tables calc'!$H$23,IF(I261='Tables calc'!$D$1+2,'Tables calc'!$H$25,IF(E260="Box 2","",IF(F260="","",INDEX('Tables calc'!$D$24:$D$539,_xlfn.AGGREGATE(15,3,('Tables calc'!$F$24:$F$539=1)/('Tables calc'!$F$24:$F$539=1)*(ROW('Tables calc'!$F$24:$F$539)-ROW('Tables calc'!$F$23)),I261))))))</f>
        <v/>
      </c>
      <c r="G261" s="599" t="str">
        <f t="shared" si="46"/>
        <v/>
      </c>
      <c r="H261" s="600" t="str" cm="1">
        <f t="array" ref="H261">IF(I261='Tables calc'!$D$1+1,"*",IF(I261='Tables calc'!$D$1+2,'Tables calc'!$H$26,IF(E260="Box 2","",IF(F260="","",INDEX('Tables calc'!$E$24:$E$539,_xlfn.AGGREGATE(15,3,('Tables calc'!$F$24:$F$539=1)/('Tables calc'!$F$24:$F$539=1)*(ROW('Tables calc'!$F$24:$F$539)-ROW('Tables calc'!$F$23)),I261))))))</f>
        <v/>
      </c>
      <c r="I261" s="69">
        <v>260</v>
      </c>
      <c r="J261" s="69" t="str">
        <f t="shared" si="47"/>
        <v/>
      </c>
      <c r="K261" s="69" t="str">
        <f t="shared" si="48"/>
        <v/>
      </c>
      <c r="L261" s="69" t="str">
        <f t="shared" si="49"/>
        <v/>
      </c>
      <c r="M261" s="69" t="str">
        <f t="shared" si="50"/>
        <v/>
      </c>
      <c r="N261" s="69" t="str">
        <f t="shared" si="51"/>
        <v/>
      </c>
      <c r="O261" s="69" t="str">
        <f t="shared" si="52"/>
        <v/>
      </c>
      <c r="P261" s="69" t="str">
        <f t="shared" si="53"/>
        <v/>
      </c>
      <c r="Q261" s="69" t="str">
        <f t="shared" si="54"/>
        <v/>
      </c>
    </row>
    <row r="262" spans="1:17" x14ac:dyDescent="0.3">
      <c r="A262" s="598" t="str" cm="1">
        <f t="array" ref="A262">IF(I262='Tables calc'!$D$1+1,"FTE Reduction Exceptions:",IF(I262='Tables calc'!$D$1+2,"Totals:",IF(A261="Totals:","",IF(A261="","",INDEX('Tables calc'!$A$24:$A$539,_xlfn.AGGREGATE(15,3,('Tables calc'!$F$24:$F$539=1)/('Tables calc'!$F$24:$F$539=1)*(ROW('Tables calc'!$F$24:$F$539)-ROW('Tables calc'!$F$23)),I262))))))</f>
        <v/>
      </c>
      <c r="B262" s="598" t="str" cm="1">
        <f t="array" ref="B262">IF(I262='Tables calc'!$D$1+1,"#",IF(I262='Tables calc'!$D$1+2,"#",IF(B261="#","",IF(B261="","",INDEX('Tables calc'!$B$24:$B$539,_xlfn.AGGREGATE(15,3,('Tables calc'!$F$24:$F$539=1)/('Tables calc'!$F$24:$F$539=1)*(ROW('Tables calc'!$F$24:$F$539)-ROW('Tables calc'!$F$23)),I262))))))</f>
        <v/>
      </c>
      <c r="C262" s="599" t="str">
        <f t="shared" si="44"/>
        <v/>
      </c>
      <c r="D262" s="600" t="str" cm="1">
        <f t="array" ref="D262">IF(I262='Tables calc'!$D$1+1,"*",IF(I262='Tables calc'!$D$1+2,'Tables calc'!$H$24,IF(D261='Tables calc'!$H$24,"",IF(D261="","",INDEX('Tables calc'!$C$24:$C$539,_xlfn.AGGREGATE(15,3,('Tables calc'!$F$24:$F$539=1)/('Tables calc'!$F$24:$F$539=1)*(ROW('Tables calc'!$F$24:$F$539)-ROW('Tables calc'!$F$23)),I262))))))</f>
        <v/>
      </c>
      <c r="E262" s="601" t="str">
        <f t="shared" si="45"/>
        <v/>
      </c>
      <c r="F262" s="602" t="str" cm="1">
        <f t="array" ref="F262">IF(I262='Tables calc'!$D$1+1,'Tables calc'!$H$23,IF(I262='Tables calc'!$D$1+2,'Tables calc'!$H$25,IF(E261="Box 2","",IF(F261="","",INDEX('Tables calc'!$D$24:$D$539,_xlfn.AGGREGATE(15,3,('Tables calc'!$F$24:$F$539=1)/('Tables calc'!$F$24:$F$539=1)*(ROW('Tables calc'!$F$24:$F$539)-ROW('Tables calc'!$F$23)),I262))))))</f>
        <v/>
      </c>
      <c r="G262" s="599" t="str">
        <f t="shared" si="46"/>
        <v/>
      </c>
      <c r="H262" s="600" t="str" cm="1">
        <f t="array" ref="H262">IF(I262='Tables calc'!$D$1+1,"*",IF(I262='Tables calc'!$D$1+2,'Tables calc'!$H$26,IF(E261="Box 2","",IF(F261="","",INDEX('Tables calc'!$E$24:$E$539,_xlfn.AGGREGATE(15,3,('Tables calc'!$F$24:$F$539=1)/('Tables calc'!$F$24:$F$539=1)*(ROW('Tables calc'!$F$24:$F$539)-ROW('Tables calc'!$F$23)),I262))))))</f>
        <v/>
      </c>
      <c r="I262" s="69">
        <v>261</v>
      </c>
      <c r="J262" s="69" t="str">
        <f t="shared" si="47"/>
        <v/>
      </c>
      <c r="K262" s="69" t="str">
        <f t="shared" si="48"/>
        <v/>
      </c>
      <c r="L262" s="69" t="str">
        <f t="shared" si="49"/>
        <v/>
      </c>
      <c r="M262" s="69" t="str">
        <f t="shared" si="50"/>
        <v/>
      </c>
      <c r="N262" s="69" t="str">
        <f t="shared" si="51"/>
        <v/>
      </c>
      <c r="O262" s="69" t="str">
        <f t="shared" si="52"/>
        <v/>
      </c>
      <c r="P262" s="69" t="str">
        <f t="shared" si="53"/>
        <v/>
      </c>
      <c r="Q262" s="69" t="str">
        <f t="shared" si="54"/>
        <v/>
      </c>
    </row>
    <row r="263" spans="1:17" x14ac:dyDescent="0.3">
      <c r="A263" s="598" t="str" cm="1">
        <f t="array" ref="A263">IF(I263='Tables calc'!$D$1+1,"FTE Reduction Exceptions:",IF(I263='Tables calc'!$D$1+2,"Totals:",IF(A262="Totals:","",IF(A262="","",INDEX('Tables calc'!$A$24:$A$539,_xlfn.AGGREGATE(15,3,('Tables calc'!$F$24:$F$539=1)/('Tables calc'!$F$24:$F$539=1)*(ROW('Tables calc'!$F$24:$F$539)-ROW('Tables calc'!$F$23)),I263))))))</f>
        <v/>
      </c>
      <c r="B263" s="598" t="str" cm="1">
        <f t="array" ref="B263">IF(I263='Tables calc'!$D$1+1,"#",IF(I263='Tables calc'!$D$1+2,"#",IF(B262="#","",IF(B262="","",INDEX('Tables calc'!$B$24:$B$539,_xlfn.AGGREGATE(15,3,('Tables calc'!$F$24:$F$539=1)/('Tables calc'!$F$24:$F$539=1)*(ROW('Tables calc'!$F$24:$F$539)-ROW('Tables calc'!$F$23)),I263))))))</f>
        <v/>
      </c>
      <c r="C263" s="599" t="str">
        <f t="shared" si="44"/>
        <v/>
      </c>
      <c r="D263" s="600" t="str" cm="1">
        <f t="array" ref="D263">IF(I263='Tables calc'!$D$1+1,"*",IF(I263='Tables calc'!$D$1+2,'Tables calc'!$H$24,IF(D262='Tables calc'!$H$24,"",IF(D262="","",INDEX('Tables calc'!$C$24:$C$539,_xlfn.AGGREGATE(15,3,('Tables calc'!$F$24:$F$539=1)/('Tables calc'!$F$24:$F$539=1)*(ROW('Tables calc'!$F$24:$F$539)-ROW('Tables calc'!$F$23)),I263))))))</f>
        <v/>
      </c>
      <c r="E263" s="601" t="str">
        <f t="shared" si="45"/>
        <v/>
      </c>
      <c r="F263" s="602" t="str" cm="1">
        <f t="array" ref="F263">IF(I263='Tables calc'!$D$1+1,'Tables calc'!$H$23,IF(I263='Tables calc'!$D$1+2,'Tables calc'!$H$25,IF(E262="Box 2","",IF(F262="","",INDEX('Tables calc'!$D$24:$D$539,_xlfn.AGGREGATE(15,3,('Tables calc'!$F$24:$F$539=1)/('Tables calc'!$F$24:$F$539=1)*(ROW('Tables calc'!$F$24:$F$539)-ROW('Tables calc'!$F$23)),I263))))))</f>
        <v/>
      </c>
      <c r="G263" s="599" t="str">
        <f t="shared" si="46"/>
        <v/>
      </c>
      <c r="H263" s="600" t="str" cm="1">
        <f t="array" ref="H263">IF(I263='Tables calc'!$D$1+1,"*",IF(I263='Tables calc'!$D$1+2,'Tables calc'!$H$26,IF(E262="Box 2","",IF(F262="","",INDEX('Tables calc'!$E$24:$E$539,_xlfn.AGGREGATE(15,3,('Tables calc'!$F$24:$F$539=1)/('Tables calc'!$F$24:$F$539=1)*(ROW('Tables calc'!$F$24:$F$539)-ROW('Tables calc'!$F$23)),I263))))))</f>
        <v/>
      </c>
      <c r="I263" s="69">
        <v>262</v>
      </c>
      <c r="J263" s="69" t="str">
        <f t="shared" si="47"/>
        <v/>
      </c>
      <c r="K263" s="69" t="str">
        <f t="shared" si="48"/>
        <v/>
      </c>
      <c r="L263" s="69" t="str">
        <f t="shared" si="49"/>
        <v/>
      </c>
      <c r="M263" s="69" t="str">
        <f t="shared" si="50"/>
        <v/>
      </c>
      <c r="N263" s="69" t="str">
        <f t="shared" si="51"/>
        <v/>
      </c>
      <c r="O263" s="69" t="str">
        <f t="shared" si="52"/>
        <v/>
      </c>
      <c r="P263" s="69" t="str">
        <f t="shared" si="53"/>
        <v/>
      </c>
      <c r="Q263" s="69" t="str">
        <f t="shared" si="54"/>
        <v/>
      </c>
    </row>
    <row r="264" spans="1:17" x14ac:dyDescent="0.3">
      <c r="A264" s="598" t="str" cm="1">
        <f t="array" ref="A264">IF(I264='Tables calc'!$D$1+1,"FTE Reduction Exceptions:",IF(I264='Tables calc'!$D$1+2,"Totals:",IF(A263="Totals:","",IF(A263="","",INDEX('Tables calc'!$A$24:$A$539,_xlfn.AGGREGATE(15,3,('Tables calc'!$F$24:$F$539=1)/('Tables calc'!$F$24:$F$539=1)*(ROW('Tables calc'!$F$24:$F$539)-ROW('Tables calc'!$F$23)),I264))))))</f>
        <v/>
      </c>
      <c r="B264" s="598" t="str" cm="1">
        <f t="array" ref="B264">IF(I264='Tables calc'!$D$1+1,"#",IF(I264='Tables calc'!$D$1+2,"#",IF(B263="#","",IF(B263="","",INDEX('Tables calc'!$B$24:$B$539,_xlfn.AGGREGATE(15,3,('Tables calc'!$F$24:$F$539=1)/('Tables calc'!$F$24:$F$539=1)*(ROW('Tables calc'!$F$24:$F$539)-ROW('Tables calc'!$F$23)),I264))))))</f>
        <v/>
      </c>
      <c r="C264" s="599" t="str">
        <f t="shared" si="44"/>
        <v/>
      </c>
      <c r="D264" s="600" t="str" cm="1">
        <f t="array" ref="D264">IF(I264='Tables calc'!$D$1+1,"*",IF(I264='Tables calc'!$D$1+2,'Tables calc'!$H$24,IF(D263='Tables calc'!$H$24,"",IF(D263="","",INDEX('Tables calc'!$C$24:$C$539,_xlfn.AGGREGATE(15,3,('Tables calc'!$F$24:$F$539=1)/('Tables calc'!$F$24:$F$539=1)*(ROW('Tables calc'!$F$24:$F$539)-ROW('Tables calc'!$F$23)),I264))))))</f>
        <v/>
      </c>
      <c r="E264" s="601" t="str">
        <f t="shared" si="45"/>
        <v/>
      </c>
      <c r="F264" s="602" t="str" cm="1">
        <f t="array" ref="F264">IF(I264='Tables calc'!$D$1+1,'Tables calc'!$H$23,IF(I264='Tables calc'!$D$1+2,'Tables calc'!$H$25,IF(E263="Box 2","",IF(F263="","",INDEX('Tables calc'!$D$24:$D$539,_xlfn.AGGREGATE(15,3,('Tables calc'!$F$24:$F$539=1)/('Tables calc'!$F$24:$F$539=1)*(ROW('Tables calc'!$F$24:$F$539)-ROW('Tables calc'!$F$23)),I264))))))</f>
        <v/>
      </c>
      <c r="G264" s="599" t="str">
        <f t="shared" si="46"/>
        <v/>
      </c>
      <c r="H264" s="600" t="str" cm="1">
        <f t="array" ref="H264">IF(I264='Tables calc'!$D$1+1,"*",IF(I264='Tables calc'!$D$1+2,'Tables calc'!$H$26,IF(E263="Box 2","",IF(F263="","",INDEX('Tables calc'!$E$24:$E$539,_xlfn.AGGREGATE(15,3,('Tables calc'!$F$24:$F$539=1)/('Tables calc'!$F$24:$F$539=1)*(ROW('Tables calc'!$F$24:$F$539)-ROW('Tables calc'!$F$23)),I264))))))</f>
        <v/>
      </c>
      <c r="I264" s="69">
        <v>263</v>
      </c>
      <c r="J264" s="69" t="str">
        <f t="shared" si="47"/>
        <v/>
      </c>
      <c r="K264" s="69" t="str">
        <f t="shared" si="48"/>
        <v/>
      </c>
      <c r="L264" s="69" t="str">
        <f t="shared" si="49"/>
        <v/>
      </c>
      <c r="M264" s="69" t="str">
        <f t="shared" si="50"/>
        <v/>
      </c>
      <c r="N264" s="69" t="str">
        <f t="shared" si="51"/>
        <v/>
      </c>
      <c r="O264" s="69" t="str">
        <f t="shared" si="52"/>
        <v/>
      </c>
      <c r="P264" s="69" t="str">
        <f t="shared" si="53"/>
        <v/>
      </c>
      <c r="Q264" s="69" t="str">
        <f t="shared" si="54"/>
        <v/>
      </c>
    </row>
    <row r="265" spans="1:17" x14ac:dyDescent="0.3">
      <c r="A265" s="598" t="str" cm="1">
        <f t="array" ref="A265">IF(I265='Tables calc'!$D$1+1,"FTE Reduction Exceptions:",IF(I265='Tables calc'!$D$1+2,"Totals:",IF(A264="Totals:","",IF(A264="","",INDEX('Tables calc'!$A$24:$A$539,_xlfn.AGGREGATE(15,3,('Tables calc'!$F$24:$F$539=1)/('Tables calc'!$F$24:$F$539=1)*(ROW('Tables calc'!$F$24:$F$539)-ROW('Tables calc'!$F$23)),I265))))))</f>
        <v/>
      </c>
      <c r="B265" s="598" t="str" cm="1">
        <f t="array" ref="B265">IF(I265='Tables calc'!$D$1+1,"#",IF(I265='Tables calc'!$D$1+2,"#",IF(B264="#","",IF(B264="","",INDEX('Tables calc'!$B$24:$B$539,_xlfn.AGGREGATE(15,3,('Tables calc'!$F$24:$F$539=1)/('Tables calc'!$F$24:$F$539=1)*(ROW('Tables calc'!$F$24:$F$539)-ROW('Tables calc'!$F$23)),I265))))))</f>
        <v/>
      </c>
      <c r="C265" s="599" t="str">
        <f t="shared" si="44"/>
        <v/>
      </c>
      <c r="D265" s="600" t="str" cm="1">
        <f t="array" ref="D265">IF(I265='Tables calc'!$D$1+1,"*",IF(I265='Tables calc'!$D$1+2,'Tables calc'!$H$24,IF(D264='Tables calc'!$H$24,"",IF(D264="","",INDEX('Tables calc'!$C$24:$C$539,_xlfn.AGGREGATE(15,3,('Tables calc'!$F$24:$F$539=1)/('Tables calc'!$F$24:$F$539=1)*(ROW('Tables calc'!$F$24:$F$539)-ROW('Tables calc'!$F$23)),I265))))))</f>
        <v/>
      </c>
      <c r="E265" s="601" t="str">
        <f t="shared" si="45"/>
        <v/>
      </c>
      <c r="F265" s="602" t="str" cm="1">
        <f t="array" ref="F265">IF(I265='Tables calc'!$D$1+1,'Tables calc'!$H$23,IF(I265='Tables calc'!$D$1+2,'Tables calc'!$H$25,IF(E264="Box 2","",IF(F264="","",INDEX('Tables calc'!$D$24:$D$539,_xlfn.AGGREGATE(15,3,('Tables calc'!$F$24:$F$539=1)/('Tables calc'!$F$24:$F$539=1)*(ROW('Tables calc'!$F$24:$F$539)-ROW('Tables calc'!$F$23)),I265))))))</f>
        <v/>
      </c>
      <c r="G265" s="599" t="str">
        <f t="shared" si="46"/>
        <v/>
      </c>
      <c r="H265" s="600" t="str" cm="1">
        <f t="array" ref="H265">IF(I265='Tables calc'!$D$1+1,"*",IF(I265='Tables calc'!$D$1+2,'Tables calc'!$H$26,IF(E264="Box 2","",IF(F264="","",INDEX('Tables calc'!$E$24:$E$539,_xlfn.AGGREGATE(15,3,('Tables calc'!$F$24:$F$539=1)/('Tables calc'!$F$24:$F$539=1)*(ROW('Tables calc'!$F$24:$F$539)-ROW('Tables calc'!$F$23)),I265))))))</f>
        <v/>
      </c>
      <c r="I265" s="69">
        <v>264</v>
      </c>
      <c r="J265" s="69" t="str">
        <f t="shared" si="47"/>
        <v/>
      </c>
      <c r="K265" s="69" t="str">
        <f t="shared" si="48"/>
        <v/>
      </c>
      <c r="L265" s="69" t="str">
        <f t="shared" si="49"/>
        <v/>
      </c>
      <c r="M265" s="69" t="str">
        <f t="shared" si="50"/>
        <v/>
      </c>
      <c r="N265" s="69" t="str">
        <f t="shared" si="51"/>
        <v/>
      </c>
      <c r="O265" s="69" t="str">
        <f t="shared" si="52"/>
        <v/>
      </c>
      <c r="P265" s="69" t="str">
        <f t="shared" si="53"/>
        <v/>
      </c>
      <c r="Q265" s="69" t="str">
        <f t="shared" si="54"/>
        <v/>
      </c>
    </row>
    <row r="266" spans="1:17" x14ac:dyDescent="0.3">
      <c r="A266" s="598" t="str" cm="1">
        <f t="array" ref="A266">IF(I266='Tables calc'!$D$1+1,"FTE Reduction Exceptions:",IF(I266='Tables calc'!$D$1+2,"Totals:",IF(A265="Totals:","",IF(A265="","",INDEX('Tables calc'!$A$24:$A$539,_xlfn.AGGREGATE(15,3,('Tables calc'!$F$24:$F$539=1)/('Tables calc'!$F$24:$F$539=1)*(ROW('Tables calc'!$F$24:$F$539)-ROW('Tables calc'!$F$23)),I266))))))</f>
        <v/>
      </c>
      <c r="B266" s="598" t="str" cm="1">
        <f t="array" ref="B266">IF(I266='Tables calc'!$D$1+1,"#",IF(I266='Tables calc'!$D$1+2,"#",IF(B265="#","",IF(B265="","",INDEX('Tables calc'!$B$24:$B$539,_xlfn.AGGREGATE(15,3,('Tables calc'!$F$24:$F$539=1)/('Tables calc'!$F$24:$F$539=1)*(ROW('Tables calc'!$F$24:$F$539)-ROW('Tables calc'!$F$23)),I266))))))</f>
        <v/>
      </c>
      <c r="C266" s="599" t="str">
        <f t="shared" si="44"/>
        <v/>
      </c>
      <c r="D266" s="600" t="str" cm="1">
        <f t="array" ref="D266">IF(I266='Tables calc'!$D$1+1,"*",IF(I266='Tables calc'!$D$1+2,'Tables calc'!$H$24,IF(D265='Tables calc'!$H$24,"",IF(D265="","",INDEX('Tables calc'!$C$24:$C$539,_xlfn.AGGREGATE(15,3,('Tables calc'!$F$24:$F$539=1)/('Tables calc'!$F$24:$F$539=1)*(ROW('Tables calc'!$F$24:$F$539)-ROW('Tables calc'!$F$23)),I266))))))</f>
        <v/>
      </c>
      <c r="E266" s="601" t="str">
        <f t="shared" si="45"/>
        <v/>
      </c>
      <c r="F266" s="602" t="str" cm="1">
        <f t="array" ref="F266">IF(I266='Tables calc'!$D$1+1,'Tables calc'!$H$23,IF(I266='Tables calc'!$D$1+2,'Tables calc'!$H$25,IF(E265="Box 2","",IF(F265="","",INDEX('Tables calc'!$D$24:$D$539,_xlfn.AGGREGATE(15,3,('Tables calc'!$F$24:$F$539=1)/('Tables calc'!$F$24:$F$539=1)*(ROW('Tables calc'!$F$24:$F$539)-ROW('Tables calc'!$F$23)),I266))))))</f>
        <v/>
      </c>
      <c r="G266" s="599" t="str">
        <f t="shared" si="46"/>
        <v/>
      </c>
      <c r="H266" s="600" t="str" cm="1">
        <f t="array" ref="H266">IF(I266='Tables calc'!$D$1+1,"*",IF(I266='Tables calc'!$D$1+2,'Tables calc'!$H$26,IF(E265="Box 2","",IF(F265="","",INDEX('Tables calc'!$E$24:$E$539,_xlfn.AGGREGATE(15,3,('Tables calc'!$F$24:$F$539=1)/('Tables calc'!$F$24:$F$539=1)*(ROW('Tables calc'!$F$24:$F$539)-ROW('Tables calc'!$F$23)),I266))))))</f>
        <v/>
      </c>
      <c r="I266" s="69">
        <v>265</v>
      </c>
      <c r="J266" s="69" t="str">
        <f t="shared" si="47"/>
        <v/>
      </c>
      <c r="K266" s="69" t="str">
        <f t="shared" si="48"/>
        <v/>
      </c>
      <c r="L266" s="69" t="str">
        <f t="shared" si="49"/>
        <v/>
      </c>
      <c r="M266" s="69" t="str">
        <f t="shared" si="50"/>
        <v/>
      </c>
      <c r="N266" s="69" t="str">
        <f t="shared" si="51"/>
        <v/>
      </c>
      <c r="O266" s="69" t="str">
        <f t="shared" si="52"/>
        <v/>
      </c>
      <c r="P266" s="69" t="str">
        <f t="shared" si="53"/>
        <v/>
      </c>
      <c r="Q266" s="69" t="str">
        <f t="shared" si="54"/>
        <v/>
      </c>
    </row>
    <row r="267" spans="1:17" x14ac:dyDescent="0.3">
      <c r="A267" s="598" t="str" cm="1">
        <f t="array" ref="A267">IF(I267='Tables calc'!$D$1+1,"FTE Reduction Exceptions:",IF(I267='Tables calc'!$D$1+2,"Totals:",IF(A266="Totals:","",IF(A266="","",INDEX('Tables calc'!$A$24:$A$539,_xlfn.AGGREGATE(15,3,('Tables calc'!$F$24:$F$539=1)/('Tables calc'!$F$24:$F$539=1)*(ROW('Tables calc'!$F$24:$F$539)-ROW('Tables calc'!$F$23)),I267))))))</f>
        <v/>
      </c>
      <c r="B267" s="598" t="str" cm="1">
        <f t="array" ref="B267">IF(I267='Tables calc'!$D$1+1,"#",IF(I267='Tables calc'!$D$1+2,"#",IF(B266="#","",IF(B266="","",INDEX('Tables calc'!$B$24:$B$539,_xlfn.AGGREGATE(15,3,('Tables calc'!$F$24:$F$539=1)/('Tables calc'!$F$24:$F$539=1)*(ROW('Tables calc'!$F$24:$F$539)-ROW('Tables calc'!$F$23)),I267))))))</f>
        <v/>
      </c>
      <c r="C267" s="599" t="str">
        <f t="shared" si="44"/>
        <v/>
      </c>
      <c r="D267" s="600" t="str" cm="1">
        <f t="array" ref="D267">IF(I267='Tables calc'!$D$1+1,"*",IF(I267='Tables calc'!$D$1+2,'Tables calc'!$H$24,IF(D266='Tables calc'!$H$24,"",IF(D266="","",INDEX('Tables calc'!$C$24:$C$539,_xlfn.AGGREGATE(15,3,('Tables calc'!$F$24:$F$539=1)/('Tables calc'!$F$24:$F$539=1)*(ROW('Tables calc'!$F$24:$F$539)-ROW('Tables calc'!$F$23)),I267))))))</f>
        <v/>
      </c>
      <c r="E267" s="601" t="str">
        <f t="shared" si="45"/>
        <v/>
      </c>
      <c r="F267" s="602" t="str" cm="1">
        <f t="array" ref="F267">IF(I267='Tables calc'!$D$1+1,'Tables calc'!$H$23,IF(I267='Tables calc'!$D$1+2,'Tables calc'!$H$25,IF(E266="Box 2","",IF(F266="","",INDEX('Tables calc'!$D$24:$D$539,_xlfn.AGGREGATE(15,3,('Tables calc'!$F$24:$F$539=1)/('Tables calc'!$F$24:$F$539=1)*(ROW('Tables calc'!$F$24:$F$539)-ROW('Tables calc'!$F$23)),I267))))))</f>
        <v/>
      </c>
      <c r="G267" s="599" t="str">
        <f t="shared" si="46"/>
        <v/>
      </c>
      <c r="H267" s="600" t="str" cm="1">
        <f t="array" ref="H267">IF(I267='Tables calc'!$D$1+1,"*",IF(I267='Tables calc'!$D$1+2,'Tables calc'!$H$26,IF(E266="Box 2","",IF(F266="","",INDEX('Tables calc'!$E$24:$E$539,_xlfn.AGGREGATE(15,3,('Tables calc'!$F$24:$F$539=1)/('Tables calc'!$F$24:$F$539=1)*(ROW('Tables calc'!$F$24:$F$539)-ROW('Tables calc'!$F$23)),I267))))))</f>
        <v/>
      </c>
      <c r="I267" s="69">
        <v>266</v>
      </c>
      <c r="J267" s="69" t="str">
        <f t="shared" si="47"/>
        <v/>
      </c>
      <c r="K267" s="69" t="str">
        <f t="shared" si="48"/>
        <v/>
      </c>
      <c r="L267" s="69" t="str">
        <f t="shared" si="49"/>
        <v/>
      </c>
      <c r="M267" s="69" t="str">
        <f t="shared" si="50"/>
        <v/>
      </c>
      <c r="N267" s="69" t="str">
        <f t="shared" si="51"/>
        <v/>
      </c>
      <c r="O267" s="69" t="str">
        <f t="shared" si="52"/>
        <v/>
      </c>
      <c r="P267" s="69" t="str">
        <f t="shared" si="53"/>
        <v/>
      </c>
      <c r="Q267" s="69" t="str">
        <f t="shared" si="54"/>
        <v/>
      </c>
    </row>
    <row r="268" spans="1:17" x14ac:dyDescent="0.3">
      <c r="A268" s="598" t="str" cm="1">
        <f t="array" ref="A268">IF(I268='Tables calc'!$D$1+1,"FTE Reduction Exceptions:",IF(I268='Tables calc'!$D$1+2,"Totals:",IF(A267="Totals:","",IF(A267="","",INDEX('Tables calc'!$A$24:$A$539,_xlfn.AGGREGATE(15,3,('Tables calc'!$F$24:$F$539=1)/('Tables calc'!$F$24:$F$539=1)*(ROW('Tables calc'!$F$24:$F$539)-ROW('Tables calc'!$F$23)),I268))))))</f>
        <v/>
      </c>
      <c r="B268" s="598" t="str" cm="1">
        <f t="array" ref="B268">IF(I268='Tables calc'!$D$1+1,"#",IF(I268='Tables calc'!$D$1+2,"#",IF(B267="#","",IF(B267="","",INDEX('Tables calc'!$B$24:$B$539,_xlfn.AGGREGATE(15,3,('Tables calc'!$F$24:$F$539=1)/('Tables calc'!$F$24:$F$539=1)*(ROW('Tables calc'!$F$24:$F$539)-ROW('Tables calc'!$F$23)),I268))))))</f>
        <v/>
      </c>
      <c r="C268" s="599" t="str">
        <f t="shared" si="44"/>
        <v/>
      </c>
      <c r="D268" s="600" t="str" cm="1">
        <f t="array" ref="D268">IF(I268='Tables calc'!$D$1+1,"*",IF(I268='Tables calc'!$D$1+2,'Tables calc'!$H$24,IF(D267='Tables calc'!$H$24,"",IF(D267="","",INDEX('Tables calc'!$C$24:$C$539,_xlfn.AGGREGATE(15,3,('Tables calc'!$F$24:$F$539=1)/('Tables calc'!$F$24:$F$539=1)*(ROW('Tables calc'!$F$24:$F$539)-ROW('Tables calc'!$F$23)),I268))))))</f>
        <v/>
      </c>
      <c r="E268" s="601" t="str">
        <f t="shared" si="45"/>
        <v/>
      </c>
      <c r="F268" s="602" t="str" cm="1">
        <f t="array" ref="F268">IF(I268='Tables calc'!$D$1+1,'Tables calc'!$H$23,IF(I268='Tables calc'!$D$1+2,'Tables calc'!$H$25,IF(E267="Box 2","",IF(F267="","",INDEX('Tables calc'!$D$24:$D$539,_xlfn.AGGREGATE(15,3,('Tables calc'!$F$24:$F$539=1)/('Tables calc'!$F$24:$F$539=1)*(ROW('Tables calc'!$F$24:$F$539)-ROW('Tables calc'!$F$23)),I268))))))</f>
        <v/>
      </c>
      <c r="G268" s="599" t="str">
        <f t="shared" si="46"/>
        <v/>
      </c>
      <c r="H268" s="600" t="str" cm="1">
        <f t="array" ref="H268">IF(I268='Tables calc'!$D$1+1,"*",IF(I268='Tables calc'!$D$1+2,'Tables calc'!$H$26,IF(E267="Box 2","",IF(F267="","",INDEX('Tables calc'!$E$24:$E$539,_xlfn.AGGREGATE(15,3,('Tables calc'!$F$24:$F$539=1)/('Tables calc'!$F$24:$F$539=1)*(ROW('Tables calc'!$F$24:$F$539)-ROW('Tables calc'!$F$23)),I268))))))</f>
        <v/>
      </c>
      <c r="I268" s="69">
        <v>267</v>
      </c>
      <c r="J268" s="69" t="str">
        <f t="shared" si="47"/>
        <v/>
      </c>
      <c r="K268" s="69" t="str">
        <f t="shared" si="48"/>
        <v/>
      </c>
      <c r="L268" s="69" t="str">
        <f t="shared" si="49"/>
        <v/>
      </c>
      <c r="M268" s="69" t="str">
        <f t="shared" si="50"/>
        <v/>
      </c>
      <c r="N268" s="69" t="str">
        <f t="shared" si="51"/>
        <v/>
      </c>
      <c r="O268" s="69" t="str">
        <f t="shared" si="52"/>
        <v/>
      </c>
      <c r="P268" s="69" t="str">
        <f t="shared" si="53"/>
        <v/>
      </c>
      <c r="Q268" s="69" t="str">
        <f t="shared" si="54"/>
        <v/>
      </c>
    </row>
    <row r="269" spans="1:17" x14ac:dyDescent="0.3">
      <c r="A269" s="598" t="str" cm="1">
        <f t="array" ref="A269">IF(I269='Tables calc'!$D$1+1,"FTE Reduction Exceptions:",IF(I269='Tables calc'!$D$1+2,"Totals:",IF(A268="Totals:","",IF(A268="","",INDEX('Tables calc'!$A$24:$A$539,_xlfn.AGGREGATE(15,3,('Tables calc'!$F$24:$F$539=1)/('Tables calc'!$F$24:$F$539=1)*(ROW('Tables calc'!$F$24:$F$539)-ROW('Tables calc'!$F$23)),I269))))))</f>
        <v/>
      </c>
      <c r="B269" s="598" t="str" cm="1">
        <f t="array" ref="B269">IF(I269='Tables calc'!$D$1+1,"#",IF(I269='Tables calc'!$D$1+2,"#",IF(B268="#","",IF(B268="","",INDEX('Tables calc'!$B$24:$B$539,_xlfn.AGGREGATE(15,3,('Tables calc'!$F$24:$F$539=1)/('Tables calc'!$F$24:$F$539=1)*(ROW('Tables calc'!$F$24:$F$539)-ROW('Tables calc'!$F$23)),I269))))))</f>
        <v/>
      </c>
      <c r="C269" s="599" t="str">
        <f t="shared" si="44"/>
        <v/>
      </c>
      <c r="D269" s="600" t="str" cm="1">
        <f t="array" ref="D269">IF(I269='Tables calc'!$D$1+1,"*",IF(I269='Tables calc'!$D$1+2,'Tables calc'!$H$24,IF(D268='Tables calc'!$H$24,"",IF(D268="","",INDEX('Tables calc'!$C$24:$C$539,_xlfn.AGGREGATE(15,3,('Tables calc'!$F$24:$F$539=1)/('Tables calc'!$F$24:$F$539=1)*(ROW('Tables calc'!$F$24:$F$539)-ROW('Tables calc'!$F$23)),I269))))))</f>
        <v/>
      </c>
      <c r="E269" s="601" t="str">
        <f t="shared" si="45"/>
        <v/>
      </c>
      <c r="F269" s="602" t="str" cm="1">
        <f t="array" ref="F269">IF(I269='Tables calc'!$D$1+1,'Tables calc'!$H$23,IF(I269='Tables calc'!$D$1+2,'Tables calc'!$H$25,IF(E268="Box 2","",IF(F268="","",INDEX('Tables calc'!$D$24:$D$539,_xlfn.AGGREGATE(15,3,('Tables calc'!$F$24:$F$539=1)/('Tables calc'!$F$24:$F$539=1)*(ROW('Tables calc'!$F$24:$F$539)-ROW('Tables calc'!$F$23)),I269))))))</f>
        <v/>
      </c>
      <c r="G269" s="599" t="str">
        <f t="shared" si="46"/>
        <v/>
      </c>
      <c r="H269" s="600" t="str" cm="1">
        <f t="array" ref="H269">IF(I269='Tables calc'!$D$1+1,"*",IF(I269='Tables calc'!$D$1+2,'Tables calc'!$H$26,IF(E268="Box 2","",IF(F268="","",INDEX('Tables calc'!$E$24:$E$539,_xlfn.AGGREGATE(15,3,('Tables calc'!$F$24:$F$539=1)/('Tables calc'!$F$24:$F$539=1)*(ROW('Tables calc'!$F$24:$F$539)-ROW('Tables calc'!$F$23)),I269))))))</f>
        <v/>
      </c>
      <c r="I269" s="69">
        <v>268</v>
      </c>
      <c r="J269" s="69" t="str">
        <f t="shared" si="47"/>
        <v/>
      </c>
      <c r="K269" s="69" t="str">
        <f t="shared" si="48"/>
        <v/>
      </c>
      <c r="L269" s="69" t="str">
        <f t="shared" si="49"/>
        <v/>
      </c>
      <c r="M269" s="69" t="str">
        <f t="shared" si="50"/>
        <v/>
      </c>
      <c r="N269" s="69" t="str">
        <f t="shared" si="51"/>
        <v/>
      </c>
      <c r="O269" s="69" t="str">
        <f t="shared" si="52"/>
        <v/>
      </c>
      <c r="P269" s="69" t="str">
        <f t="shared" si="53"/>
        <v/>
      </c>
      <c r="Q269" s="69" t="str">
        <f t="shared" si="54"/>
        <v/>
      </c>
    </row>
    <row r="270" spans="1:17" x14ac:dyDescent="0.3">
      <c r="A270" s="598" t="str" cm="1">
        <f t="array" ref="A270">IF(I270='Tables calc'!$D$1+1,"FTE Reduction Exceptions:",IF(I270='Tables calc'!$D$1+2,"Totals:",IF(A269="Totals:","",IF(A269="","",INDEX('Tables calc'!$A$24:$A$539,_xlfn.AGGREGATE(15,3,('Tables calc'!$F$24:$F$539=1)/('Tables calc'!$F$24:$F$539=1)*(ROW('Tables calc'!$F$24:$F$539)-ROW('Tables calc'!$F$23)),I270))))))</f>
        <v/>
      </c>
      <c r="B270" s="598" t="str" cm="1">
        <f t="array" ref="B270">IF(I270='Tables calc'!$D$1+1,"#",IF(I270='Tables calc'!$D$1+2,"#",IF(B269="#","",IF(B269="","",INDEX('Tables calc'!$B$24:$B$539,_xlfn.AGGREGATE(15,3,('Tables calc'!$F$24:$F$539=1)/('Tables calc'!$F$24:$F$539=1)*(ROW('Tables calc'!$F$24:$F$539)-ROW('Tables calc'!$F$23)),I270))))))</f>
        <v/>
      </c>
      <c r="C270" s="599" t="str">
        <f t="shared" si="44"/>
        <v/>
      </c>
      <c r="D270" s="600" t="str" cm="1">
        <f t="array" ref="D270">IF(I270='Tables calc'!$D$1+1,"*",IF(I270='Tables calc'!$D$1+2,'Tables calc'!$H$24,IF(D269='Tables calc'!$H$24,"",IF(D269="","",INDEX('Tables calc'!$C$24:$C$539,_xlfn.AGGREGATE(15,3,('Tables calc'!$F$24:$F$539=1)/('Tables calc'!$F$24:$F$539=1)*(ROW('Tables calc'!$F$24:$F$539)-ROW('Tables calc'!$F$23)),I270))))))</f>
        <v/>
      </c>
      <c r="E270" s="601" t="str">
        <f t="shared" si="45"/>
        <v/>
      </c>
      <c r="F270" s="602" t="str" cm="1">
        <f t="array" ref="F270">IF(I270='Tables calc'!$D$1+1,'Tables calc'!$H$23,IF(I270='Tables calc'!$D$1+2,'Tables calc'!$H$25,IF(E269="Box 2","",IF(F269="","",INDEX('Tables calc'!$D$24:$D$539,_xlfn.AGGREGATE(15,3,('Tables calc'!$F$24:$F$539=1)/('Tables calc'!$F$24:$F$539=1)*(ROW('Tables calc'!$F$24:$F$539)-ROW('Tables calc'!$F$23)),I270))))))</f>
        <v/>
      </c>
      <c r="G270" s="599" t="str">
        <f t="shared" si="46"/>
        <v/>
      </c>
      <c r="H270" s="600" t="str" cm="1">
        <f t="array" ref="H270">IF(I270='Tables calc'!$D$1+1,"*",IF(I270='Tables calc'!$D$1+2,'Tables calc'!$H$26,IF(E269="Box 2","",IF(F269="","",INDEX('Tables calc'!$E$24:$E$539,_xlfn.AGGREGATE(15,3,('Tables calc'!$F$24:$F$539=1)/('Tables calc'!$F$24:$F$539=1)*(ROW('Tables calc'!$F$24:$F$539)-ROW('Tables calc'!$F$23)),I270))))))</f>
        <v/>
      </c>
      <c r="I270" s="69">
        <v>269</v>
      </c>
      <c r="J270" s="69" t="str">
        <f t="shared" si="47"/>
        <v/>
      </c>
      <c r="K270" s="69" t="str">
        <f t="shared" si="48"/>
        <v/>
      </c>
      <c r="L270" s="69" t="str">
        <f t="shared" si="49"/>
        <v/>
      </c>
      <c r="M270" s="69" t="str">
        <f t="shared" si="50"/>
        <v/>
      </c>
      <c r="N270" s="69" t="str">
        <f t="shared" si="51"/>
        <v/>
      </c>
      <c r="O270" s="69" t="str">
        <f t="shared" si="52"/>
        <v/>
      </c>
      <c r="P270" s="69" t="str">
        <f t="shared" si="53"/>
        <v/>
      </c>
      <c r="Q270" s="69" t="str">
        <f t="shared" si="54"/>
        <v/>
      </c>
    </row>
    <row r="271" spans="1:17" x14ac:dyDescent="0.3">
      <c r="A271" s="598" t="str" cm="1">
        <f t="array" ref="A271">IF(I271='Tables calc'!$D$1+1,"FTE Reduction Exceptions:",IF(I271='Tables calc'!$D$1+2,"Totals:",IF(A270="Totals:","",IF(A270="","",INDEX('Tables calc'!$A$24:$A$539,_xlfn.AGGREGATE(15,3,('Tables calc'!$F$24:$F$539=1)/('Tables calc'!$F$24:$F$539=1)*(ROW('Tables calc'!$F$24:$F$539)-ROW('Tables calc'!$F$23)),I271))))))</f>
        <v/>
      </c>
      <c r="B271" s="598" t="str" cm="1">
        <f t="array" ref="B271">IF(I271='Tables calc'!$D$1+1,"#",IF(I271='Tables calc'!$D$1+2,"#",IF(B270="#","",IF(B270="","",INDEX('Tables calc'!$B$24:$B$539,_xlfn.AGGREGATE(15,3,('Tables calc'!$F$24:$F$539=1)/('Tables calc'!$F$24:$F$539=1)*(ROW('Tables calc'!$F$24:$F$539)-ROW('Tables calc'!$F$23)),I271))))))</f>
        <v/>
      </c>
      <c r="C271" s="599" t="str">
        <f t="shared" si="44"/>
        <v/>
      </c>
      <c r="D271" s="600" t="str" cm="1">
        <f t="array" ref="D271">IF(I271='Tables calc'!$D$1+1,"*",IF(I271='Tables calc'!$D$1+2,'Tables calc'!$H$24,IF(D270='Tables calc'!$H$24,"",IF(D270="","",INDEX('Tables calc'!$C$24:$C$539,_xlfn.AGGREGATE(15,3,('Tables calc'!$F$24:$F$539=1)/('Tables calc'!$F$24:$F$539=1)*(ROW('Tables calc'!$F$24:$F$539)-ROW('Tables calc'!$F$23)),I271))))))</f>
        <v/>
      </c>
      <c r="E271" s="601" t="str">
        <f t="shared" si="45"/>
        <v/>
      </c>
      <c r="F271" s="602" t="str" cm="1">
        <f t="array" ref="F271">IF(I271='Tables calc'!$D$1+1,'Tables calc'!$H$23,IF(I271='Tables calc'!$D$1+2,'Tables calc'!$H$25,IF(E270="Box 2","",IF(F270="","",INDEX('Tables calc'!$D$24:$D$539,_xlfn.AGGREGATE(15,3,('Tables calc'!$F$24:$F$539=1)/('Tables calc'!$F$24:$F$539=1)*(ROW('Tables calc'!$F$24:$F$539)-ROW('Tables calc'!$F$23)),I271))))))</f>
        <v/>
      </c>
      <c r="G271" s="599" t="str">
        <f t="shared" si="46"/>
        <v/>
      </c>
      <c r="H271" s="600" t="str" cm="1">
        <f t="array" ref="H271">IF(I271='Tables calc'!$D$1+1,"*",IF(I271='Tables calc'!$D$1+2,'Tables calc'!$H$26,IF(E270="Box 2","",IF(F270="","",INDEX('Tables calc'!$E$24:$E$539,_xlfn.AGGREGATE(15,3,('Tables calc'!$F$24:$F$539=1)/('Tables calc'!$F$24:$F$539=1)*(ROW('Tables calc'!$F$24:$F$539)-ROW('Tables calc'!$F$23)),I271))))))</f>
        <v/>
      </c>
      <c r="I271" s="69">
        <v>270</v>
      </c>
      <c r="J271" s="69" t="str">
        <f t="shared" si="47"/>
        <v/>
      </c>
      <c r="K271" s="69" t="str">
        <f t="shared" si="48"/>
        <v/>
      </c>
      <c r="L271" s="69" t="str">
        <f t="shared" si="49"/>
        <v/>
      </c>
      <c r="M271" s="69" t="str">
        <f t="shared" si="50"/>
        <v/>
      </c>
      <c r="N271" s="69" t="str">
        <f t="shared" si="51"/>
        <v/>
      </c>
      <c r="O271" s="69" t="str">
        <f t="shared" si="52"/>
        <v/>
      </c>
      <c r="P271" s="69" t="str">
        <f t="shared" si="53"/>
        <v/>
      </c>
      <c r="Q271" s="69" t="str">
        <f t="shared" si="54"/>
        <v/>
      </c>
    </row>
    <row r="272" spans="1:17" x14ac:dyDescent="0.3">
      <c r="A272" s="598" t="str" cm="1">
        <f t="array" ref="A272">IF(I272='Tables calc'!$D$1+1,"FTE Reduction Exceptions:",IF(I272='Tables calc'!$D$1+2,"Totals:",IF(A271="Totals:","",IF(A271="","",INDEX('Tables calc'!$A$24:$A$539,_xlfn.AGGREGATE(15,3,('Tables calc'!$F$24:$F$539=1)/('Tables calc'!$F$24:$F$539=1)*(ROW('Tables calc'!$F$24:$F$539)-ROW('Tables calc'!$F$23)),I272))))))</f>
        <v/>
      </c>
      <c r="B272" s="598" t="str" cm="1">
        <f t="array" ref="B272">IF(I272='Tables calc'!$D$1+1,"#",IF(I272='Tables calc'!$D$1+2,"#",IF(B271="#","",IF(B271="","",INDEX('Tables calc'!$B$24:$B$539,_xlfn.AGGREGATE(15,3,('Tables calc'!$F$24:$F$539=1)/('Tables calc'!$F$24:$F$539=1)*(ROW('Tables calc'!$F$24:$F$539)-ROW('Tables calc'!$F$23)),I272))))))</f>
        <v/>
      </c>
      <c r="C272" s="599" t="str">
        <f t="shared" si="44"/>
        <v/>
      </c>
      <c r="D272" s="600" t="str" cm="1">
        <f t="array" ref="D272">IF(I272='Tables calc'!$D$1+1,"*",IF(I272='Tables calc'!$D$1+2,'Tables calc'!$H$24,IF(D271='Tables calc'!$H$24,"",IF(D271="","",INDEX('Tables calc'!$C$24:$C$539,_xlfn.AGGREGATE(15,3,('Tables calc'!$F$24:$F$539=1)/('Tables calc'!$F$24:$F$539=1)*(ROW('Tables calc'!$F$24:$F$539)-ROW('Tables calc'!$F$23)),I272))))))</f>
        <v/>
      </c>
      <c r="E272" s="601" t="str">
        <f t="shared" si="45"/>
        <v/>
      </c>
      <c r="F272" s="602" t="str" cm="1">
        <f t="array" ref="F272">IF(I272='Tables calc'!$D$1+1,'Tables calc'!$H$23,IF(I272='Tables calc'!$D$1+2,'Tables calc'!$H$25,IF(E271="Box 2","",IF(F271="","",INDEX('Tables calc'!$D$24:$D$539,_xlfn.AGGREGATE(15,3,('Tables calc'!$F$24:$F$539=1)/('Tables calc'!$F$24:$F$539=1)*(ROW('Tables calc'!$F$24:$F$539)-ROW('Tables calc'!$F$23)),I272))))))</f>
        <v/>
      </c>
      <c r="G272" s="599" t="str">
        <f t="shared" si="46"/>
        <v/>
      </c>
      <c r="H272" s="600" t="str" cm="1">
        <f t="array" ref="H272">IF(I272='Tables calc'!$D$1+1,"*",IF(I272='Tables calc'!$D$1+2,'Tables calc'!$H$26,IF(E271="Box 2","",IF(F271="","",INDEX('Tables calc'!$E$24:$E$539,_xlfn.AGGREGATE(15,3,('Tables calc'!$F$24:$F$539=1)/('Tables calc'!$F$24:$F$539=1)*(ROW('Tables calc'!$F$24:$F$539)-ROW('Tables calc'!$F$23)),I272))))))</f>
        <v/>
      </c>
      <c r="I272" s="69">
        <v>271</v>
      </c>
      <c r="J272" s="69" t="str">
        <f t="shared" si="47"/>
        <v/>
      </c>
      <c r="K272" s="69" t="str">
        <f t="shared" si="48"/>
        <v/>
      </c>
      <c r="L272" s="69" t="str">
        <f t="shared" si="49"/>
        <v/>
      </c>
      <c r="M272" s="69" t="str">
        <f t="shared" si="50"/>
        <v/>
      </c>
      <c r="N272" s="69" t="str">
        <f t="shared" si="51"/>
        <v/>
      </c>
      <c r="O272" s="69" t="str">
        <f t="shared" si="52"/>
        <v/>
      </c>
      <c r="P272" s="69" t="str">
        <f t="shared" si="53"/>
        <v/>
      </c>
      <c r="Q272" s="69" t="str">
        <f t="shared" si="54"/>
        <v/>
      </c>
    </row>
    <row r="273" spans="1:17" x14ac:dyDescent="0.3">
      <c r="A273" s="598" t="str" cm="1">
        <f t="array" ref="A273">IF(I273='Tables calc'!$D$1+1,"FTE Reduction Exceptions:",IF(I273='Tables calc'!$D$1+2,"Totals:",IF(A272="Totals:","",IF(A272="","",INDEX('Tables calc'!$A$24:$A$539,_xlfn.AGGREGATE(15,3,('Tables calc'!$F$24:$F$539=1)/('Tables calc'!$F$24:$F$539=1)*(ROW('Tables calc'!$F$24:$F$539)-ROW('Tables calc'!$F$23)),I273))))))</f>
        <v/>
      </c>
      <c r="B273" s="598" t="str" cm="1">
        <f t="array" ref="B273">IF(I273='Tables calc'!$D$1+1,"#",IF(I273='Tables calc'!$D$1+2,"#",IF(B272="#","",IF(B272="","",INDEX('Tables calc'!$B$24:$B$539,_xlfn.AGGREGATE(15,3,('Tables calc'!$F$24:$F$539=1)/('Tables calc'!$F$24:$F$539=1)*(ROW('Tables calc'!$F$24:$F$539)-ROW('Tables calc'!$F$23)),I273))))))</f>
        <v/>
      </c>
      <c r="C273" s="599" t="str">
        <f t="shared" si="44"/>
        <v/>
      </c>
      <c r="D273" s="600" t="str" cm="1">
        <f t="array" ref="D273">IF(I273='Tables calc'!$D$1+1,"*",IF(I273='Tables calc'!$D$1+2,'Tables calc'!$H$24,IF(D272='Tables calc'!$H$24,"",IF(D272="","",INDEX('Tables calc'!$C$24:$C$539,_xlfn.AGGREGATE(15,3,('Tables calc'!$F$24:$F$539=1)/('Tables calc'!$F$24:$F$539=1)*(ROW('Tables calc'!$F$24:$F$539)-ROW('Tables calc'!$F$23)),I273))))))</f>
        <v/>
      </c>
      <c r="E273" s="601" t="str">
        <f t="shared" si="45"/>
        <v/>
      </c>
      <c r="F273" s="602" t="str" cm="1">
        <f t="array" ref="F273">IF(I273='Tables calc'!$D$1+1,'Tables calc'!$H$23,IF(I273='Tables calc'!$D$1+2,'Tables calc'!$H$25,IF(E272="Box 2","",IF(F272="","",INDEX('Tables calc'!$D$24:$D$539,_xlfn.AGGREGATE(15,3,('Tables calc'!$F$24:$F$539=1)/('Tables calc'!$F$24:$F$539=1)*(ROW('Tables calc'!$F$24:$F$539)-ROW('Tables calc'!$F$23)),I273))))))</f>
        <v/>
      </c>
      <c r="G273" s="599" t="str">
        <f t="shared" si="46"/>
        <v/>
      </c>
      <c r="H273" s="600" t="str" cm="1">
        <f t="array" ref="H273">IF(I273='Tables calc'!$D$1+1,"*",IF(I273='Tables calc'!$D$1+2,'Tables calc'!$H$26,IF(E272="Box 2","",IF(F272="","",INDEX('Tables calc'!$E$24:$E$539,_xlfn.AGGREGATE(15,3,('Tables calc'!$F$24:$F$539=1)/('Tables calc'!$F$24:$F$539=1)*(ROW('Tables calc'!$F$24:$F$539)-ROW('Tables calc'!$F$23)),I273))))))</f>
        <v/>
      </c>
      <c r="I273" s="69">
        <v>272</v>
      </c>
      <c r="J273" s="69" t="str">
        <f t="shared" si="47"/>
        <v/>
      </c>
      <c r="K273" s="69" t="str">
        <f t="shared" si="48"/>
        <v/>
      </c>
      <c r="L273" s="69" t="str">
        <f t="shared" si="49"/>
        <v/>
      </c>
      <c r="M273" s="69" t="str">
        <f t="shared" si="50"/>
        <v/>
      </c>
      <c r="N273" s="69" t="str">
        <f t="shared" si="51"/>
        <v/>
      </c>
      <c r="O273" s="69" t="str">
        <f t="shared" si="52"/>
        <v/>
      </c>
      <c r="P273" s="69" t="str">
        <f t="shared" si="53"/>
        <v/>
      </c>
      <c r="Q273" s="69" t="str">
        <f t="shared" si="54"/>
        <v/>
      </c>
    </row>
    <row r="274" spans="1:17" x14ac:dyDescent="0.3">
      <c r="A274" s="598" t="str" cm="1">
        <f t="array" ref="A274">IF(I274='Tables calc'!$D$1+1,"FTE Reduction Exceptions:",IF(I274='Tables calc'!$D$1+2,"Totals:",IF(A273="Totals:","",IF(A273="","",INDEX('Tables calc'!$A$24:$A$539,_xlfn.AGGREGATE(15,3,('Tables calc'!$F$24:$F$539=1)/('Tables calc'!$F$24:$F$539=1)*(ROW('Tables calc'!$F$24:$F$539)-ROW('Tables calc'!$F$23)),I274))))))</f>
        <v/>
      </c>
      <c r="B274" s="598" t="str" cm="1">
        <f t="array" ref="B274">IF(I274='Tables calc'!$D$1+1,"#",IF(I274='Tables calc'!$D$1+2,"#",IF(B273="#","",IF(B273="","",INDEX('Tables calc'!$B$24:$B$539,_xlfn.AGGREGATE(15,3,('Tables calc'!$F$24:$F$539=1)/('Tables calc'!$F$24:$F$539=1)*(ROW('Tables calc'!$F$24:$F$539)-ROW('Tables calc'!$F$23)),I274))))))</f>
        <v/>
      </c>
      <c r="C274" s="599" t="str">
        <f t="shared" si="44"/>
        <v/>
      </c>
      <c r="D274" s="600" t="str" cm="1">
        <f t="array" ref="D274">IF(I274='Tables calc'!$D$1+1,"*",IF(I274='Tables calc'!$D$1+2,'Tables calc'!$H$24,IF(D273='Tables calc'!$H$24,"",IF(D273="","",INDEX('Tables calc'!$C$24:$C$539,_xlfn.AGGREGATE(15,3,('Tables calc'!$F$24:$F$539=1)/('Tables calc'!$F$24:$F$539=1)*(ROW('Tables calc'!$F$24:$F$539)-ROW('Tables calc'!$F$23)),I274))))))</f>
        <v/>
      </c>
      <c r="E274" s="601" t="str">
        <f t="shared" si="45"/>
        <v/>
      </c>
      <c r="F274" s="602" t="str" cm="1">
        <f t="array" ref="F274">IF(I274='Tables calc'!$D$1+1,'Tables calc'!$H$23,IF(I274='Tables calc'!$D$1+2,'Tables calc'!$H$25,IF(E273="Box 2","",IF(F273="","",INDEX('Tables calc'!$D$24:$D$539,_xlfn.AGGREGATE(15,3,('Tables calc'!$F$24:$F$539=1)/('Tables calc'!$F$24:$F$539=1)*(ROW('Tables calc'!$F$24:$F$539)-ROW('Tables calc'!$F$23)),I274))))))</f>
        <v/>
      </c>
      <c r="G274" s="599" t="str">
        <f t="shared" si="46"/>
        <v/>
      </c>
      <c r="H274" s="600" t="str" cm="1">
        <f t="array" ref="H274">IF(I274='Tables calc'!$D$1+1,"*",IF(I274='Tables calc'!$D$1+2,'Tables calc'!$H$26,IF(E273="Box 2","",IF(F273="","",INDEX('Tables calc'!$E$24:$E$539,_xlfn.AGGREGATE(15,3,('Tables calc'!$F$24:$F$539=1)/('Tables calc'!$F$24:$F$539=1)*(ROW('Tables calc'!$F$24:$F$539)-ROW('Tables calc'!$F$23)),I274))))))</f>
        <v/>
      </c>
      <c r="I274" s="69">
        <v>273</v>
      </c>
      <c r="J274" s="69" t="str">
        <f t="shared" si="47"/>
        <v/>
      </c>
      <c r="K274" s="69" t="str">
        <f t="shared" si="48"/>
        <v/>
      </c>
      <c r="L274" s="69" t="str">
        <f t="shared" si="49"/>
        <v/>
      </c>
      <c r="M274" s="69" t="str">
        <f t="shared" si="50"/>
        <v/>
      </c>
      <c r="N274" s="69" t="str">
        <f t="shared" si="51"/>
        <v/>
      </c>
      <c r="O274" s="69" t="str">
        <f t="shared" si="52"/>
        <v/>
      </c>
      <c r="P274" s="69" t="str">
        <f t="shared" si="53"/>
        <v/>
      </c>
      <c r="Q274" s="69" t="str">
        <f t="shared" si="54"/>
        <v/>
      </c>
    </row>
    <row r="275" spans="1:17" x14ac:dyDescent="0.3">
      <c r="A275" s="598" t="str" cm="1">
        <f t="array" ref="A275">IF(I275='Tables calc'!$D$1+1,"FTE Reduction Exceptions:",IF(I275='Tables calc'!$D$1+2,"Totals:",IF(A274="Totals:","",IF(A274="","",INDEX('Tables calc'!$A$24:$A$539,_xlfn.AGGREGATE(15,3,('Tables calc'!$F$24:$F$539=1)/('Tables calc'!$F$24:$F$539=1)*(ROW('Tables calc'!$F$24:$F$539)-ROW('Tables calc'!$F$23)),I275))))))</f>
        <v/>
      </c>
      <c r="B275" s="598" t="str" cm="1">
        <f t="array" ref="B275">IF(I275='Tables calc'!$D$1+1,"#",IF(I275='Tables calc'!$D$1+2,"#",IF(B274="#","",IF(B274="","",INDEX('Tables calc'!$B$24:$B$539,_xlfn.AGGREGATE(15,3,('Tables calc'!$F$24:$F$539=1)/('Tables calc'!$F$24:$F$539=1)*(ROW('Tables calc'!$F$24:$F$539)-ROW('Tables calc'!$F$23)),I275))))))</f>
        <v/>
      </c>
      <c r="C275" s="599" t="str">
        <f t="shared" si="44"/>
        <v/>
      </c>
      <c r="D275" s="600" t="str" cm="1">
        <f t="array" ref="D275">IF(I275='Tables calc'!$D$1+1,"*",IF(I275='Tables calc'!$D$1+2,'Tables calc'!$H$24,IF(D274='Tables calc'!$H$24,"",IF(D274="","",INDEX('Tables calc'!$C$24:$C$539,_xlfn.AGGREGATE(15,3,('Tables calc'!$F$24:$F$539=1)/('Tables calc'!$F$24:$F$539=1)*(ROW('Tables calc'!$F$24:$F$539)-ROW('Tables calc'!$F$23)),I275))))))</f>
        <v/>
      </c>
      <c r="E275" s="601" t="str">
        <f t="shared" si="45"/>
        <v/>
      </c>
      <c r="F275" s="602" t="str" cm="1">
        <f t="array" ref="F275">IF(I275='Tables calc'!$D$1+1,'Tables calc'!$H$23,IF(I275='Tables calc'!$D$1+2,'Tables calc'!$H$25,IF(E274="Box 2","",IF(F274="","",INDEX('Tables calc'!$D$24:$D$539,_xlfn.AGGREGATE(15,3,('Tables calc'!$F$24:$F$539=1)/('Tables calc'!$F$24:$F$539=1)*(ROW('Tables calc'!$F$24:$F$539)-ROW('Tables calc'!$F$23)),I275))))))</f>
        <v/>
      </c>
      <c r="G275" s="599" t="str">
        <f t="shared" si="46"/>
        <v/>
      </c>
      <c r="H275" s="600" t="str" cm="1">
        <f t="array" ref="H275">IF(I275='Tables calc'!$D$1+1,"*",IF(I275='Tables calc'!$D$1+2,'Tables calc'!$H$26,IF(E274="Box 2","",IF(F274="","",INDEX('Tables calc'!$E$24:$E$539,_xlfn.AGGREGATE(15,3,('Tables calc'!$F$24:$F$539=1)/('Tables calc'!$F$24:$F$539=1)*(ROW('Tables calc'!$F$24:$F$539)-ROW('Tables calc'!$F$23)),I275))))))</f>
        <v/>
      </c>
      <c r="I275" s="69">
        <v>274</v>
      </c>
      <c r="J275" s="69" t="str">
        <f t="shared" si="47"/>
        <v/>
      </c>
      <c r="K275" s="69" t="str">
        <f t="shared" si="48"/>
        <v/>
      </c>
      <c r="L275" s="69" t="str">
        <f t="shared" si="49"/>
        <v/>
      </c>
      <c r="M275" s="69" t="str">
        <f t="shared" si="50"/>
        <v/>
      </c>
      <c r="N275" s="69" t="str">
        <f t="shared" si="51"/>
        <v/>
      </c>
      <c r="O275" s="69" t="str">
        <f t="shared" si="52"/>
        <v/>
      </c>
      <c r="P275" s="69" t="str">
        <f t="shared" si="53"/>
        <v/>
      </c>
      <c r="Q275" s="69" t="str">
        <f t="shared" si="54"/>
        <v/>
      </c>
    </row>
    <row r="276" spans="1:17" x14ac:dyDescent="0.3">
      <c r="A276" s="598" t="str" cm="1">
        <f t="array" ref="A276">IF(I276='Tables calc'!$D$1+1,"FTE Reduction Exceptions:",IF(I276='Tables calc'!$D$1+2,"Totals:",IF(A275="Totals:","",IF(A275="","",INDEX('Tables calc'!$A$24:$A$539,_xlfn.AGGREGATE(15,3,('Tables calc'!$F$24:$F$539=1)/('Tables calc'!$F$24:$F$539=1)*(ROW('Tables calc'!$F$24:$F$539)-ROW('Tables calc'!$F$23)),I276))))))</f>
        <v/>
      </c>
      <c r="B276" s="598" t="str" cm="1">
        <f t="array" ref="B276">IF(I276='Tables calc'!$D$1+1,"#",IF(I276='Tables calc'!$D$1+2,"#",IF(B275="#","",IF(B275="","",INDEX('Tables calc'!$B$24:$B$539,_xlfn.AGGREGATE(15,3,('Tables calc'!$F$24:$F$539=1)/('Tables calc'!$F$24:$F$539=1)*(ROW('Tables calc'!$F$24:$F$539)-ROW('Tables calc'!$F$23)),I276))))))</f>
        <v/>
      </c>
      <c r="C276" s="599" t="str">
        <f t="shared" si="44"/>
        <v/>
      </c>
      <c r="D276" s="600" t="str" cm="1">
        <f t="array" ref="D276">IF(I276='Tables calc'!$D$1+1,"*",IF(I276='Tables calc'!$D$1+2,'Tables calc'!$H$24,IF(D275='Tables calc'!$H$24,"",IF(D275="","",INDEX('Tables calc'!$C$24:$C$539,_xlfn.AGGREGATE(15,3,('Tables calc'!$F$24:$F$539=1)/('Tables calc'!$F$24:$F$539=1)*(ROW('Tables calc'!$F$24:$F$539)-ROW('Tables calc'!$F$23)),I276))))))</f>
        <v/>
      </c>
      <c r="E276" s="601" t="str">
        <f t="shared" si="45"/>
        <v/>
      </c>
      <c r="F276" s="602" t="str" cm="1">
        <f t="array" ref="F276">IF(I276='Tables calc'!$D$1+1,'Tables calc'!$H$23,IF(I276='Tables calc'!$D$1+2,'Tables calc'!$H$25,IF(E275="Box 2","",IF(F275="","",INDEX('Tables calc'!$D$24:$D$539,_xlfn.AGGREGATE(15,3,('Tables calc'!$F$24:$F$539=1)/('Tables calc'!$F$24:$F$539=1)*(ROW('Tables calc'!$F$24:$F$539)-ROW('Tables calc'!$F$23)),I276))))))</f>
        <v/>
      </c>
      <c r="G276" s="599" t="str">
        <f t="shared" si="46"/>
        <v/>
      </c>
      <c r="H276" s="600" t="str" cm="1">
        <f t="array" ref="H276">IF(I276='Tables calc'!$D$1+1,"*",IF(I276='Tables calc'!$D$1+2,'Tables calc'!$H$26,IF(E275="Box 2","",IF(F275="","",INDEX('Tables calc'!$E$24:$E$539,_xlfn.AGGREGATE(15,3,('Tables calc'!$F$24:$F$539=1)/('Tables calc'!$F$24:$F$539=1)*(ROW('Tables calc'!$F$24:$F$539)-ROW('Tables calc'!$F$23)),I276))))))</f>
        <v/>
      </c>
      <c r="I276" s="69">
        <v>275</v>
      </c>
      <c r="J276" s="69" t="str">
        <f t="shared" si="47"/>
        <v/>
      </c>
      <c r="K276" s="69" t="str">
        <f t="shared" si="48"/>
        <v/>
      </c>
      <c r="L276" s="69" t="str">
        <f t="shared" si="49"/>
        <v/>
      </c>
      <c r="M276" s="69" t="str">
        <f t="shared" si="50"/>
        <v/>
      </c>
      <c r="N276" s="69" t="str">
        <f t="shared" si="51"/>
        <v/>
      </c>
      <c r="O276" s="69" t="str">
        <f t="shared" si="52"/>
        <v/>
      </c>
      <c r="P276" s="69" t="str">
        <f t="shared" si="53"/>
        <v/>
      </c>
      <c r="Q276" s="69" t="str">
        <f t="shared" si="54"/>
        <v/>
      </c>
    </row>
    <row r="277" spans="1:17" x14ac:dyDescent="0.3">
      <c r="A277" s="598" t="str" cm="1">
        <f t="array" ref="A277">IF(I277='Tables calc'!$D$1+1,"FTE Reduction Exceptions:",IF(I277='Tables calc'!$D$1+2,"Totals:",IF(A276="Totals:","",IF(A276="","",INDEX('Tables calc'!$A$24:$A$539,_xlfn.AGGREGATE(15,3,('Tables calc'!$F$24:$F$539=1)/('Tables calc'!$F$24:$F$539=1)*(ROW('Tables calc'!$F$24:$F$539)-ROW('Tables calc'!$F$23)),I277))))))</f>
        <v/>
      </c>
      <c r="B277" s="598" t="str" cm="1">
        <f t="array" ref="B277">IF(I277='Tables calc'!$D$1+1,"#",IF(I277='Tables calc'!$D$1+2,"#",IF(B276="#","",IF(B276="","",INDEX('Tables calc'!$B$24:$B$539,_xlfn.AGGREGATE(15,3,('Tables calc'!$F$24:$F$539=1)/('Tables calc'!$F$24:$F$539=1)*(ROW('Tables calc'!$F$24:$F$539)-ROW('Tables calc'!$F$23)),I277))))))</f>
        <v/>
      </c>
      <c r="C277" s="599" t="str">
        <f t="shared" si="44"/>
        <v/>
      </c>
      <c r="D277" s="600" t="str" cm="1">
        <f t="array" ref="D277">IF(I277='Tables calc'!$D$1+1,"*",IF(I277='Tables calc'!$D$1+2,'Tables calc'!$H$24,IF(D276='Tables calc'!$H$24,"",IF(D276="","",INDEX('Tables calc'!$C$24:$C$539,_xlfn.AGGREGATE(15,3,('Tables calc'!$F$24:$F$539=1)/('Tables calc'!$F$24:$F$539=1)*(ROW('Tables calc'!$F$24:$F$539)-ROW('Tables calc'!$F$23)),I277))))))</f>
        <v/>
      </c>
      <c r="E277" s="601" t="str">
        <f t="shared" si="45"/>
        <v/>
      </c>
      <c r="F277" s="602" t="str" cm="1">
        <f t="array" ref="F277">IF(I277='Tables calc'!$D$1+1,'Tables calc'!$H$23,IF(I277='Tables calc'!$D$1+2,'Tables calc'!$H$25,IF(E276="Box 2","",IF(F276="","",INDEX('Tables calc'!$D$24:$D$539,_xlfn.AGGREGATE(15,3,('Tables calc'!$F$24:$F$539=1)/('Tables calc'!$F$24:$F$539=1)*(ROW('Tables calc'!$F$24:$F$539)-ROW('Tables calc'!$F$23)),I277))))))</f>
        <v/>
      </c>
      <c r="G277" s="599" t="str">
        <f t="shared" si="46"/>
        <v/>
      </c>
      <c r="H277" s="600" t="str" cm="1">
        <f t="array" ref="H277">IF(I277='Tables calc'!$D$1+1,"*",IF(I277='Tables calc'!$D$1+2,'Tables calc'!$H$26,IF(E276="Box 2","",IF(F276="","",INDEX('Tables calc'!$E$24:$E$539,_xlfn.AGGREGATE(15,3,('Tables calc'!$F$24:$F$539=1)/('Tables calc'!$F$24:$F$539=1)*(ROW('Tables calc'!$F$24:$F$539)-ROW('Tables calc'!$F$23)),I277))))))</f>
        <v/>
      </c>
      <c r="I277" s="69">
        <v>276</v>
      </c>
      <c r="J277" s="69" t="str">
        <f t="shared" si="47"/>
        <v/>
      </c>
      <c r="K277" s="69" t="str">
        <f t="shared" si="48"/>
        <v/>
      </c>
      <c r="L277" s="69" t="str">
        <f t="shared" si="49"/>
        <v/>
      </c>
      <c r="M277" s="69" t="str">
        <f t="shared" si="50"/>
        <v/>
      </c>
      <c r="N277" s="69" t="str">
        <f t="shared" si="51"/>
        <v/>
      </c>
      <c r="O277" s="69" t="str">
        <f t="shared" si="52"/>
        <v/>
      </c>
      <c r="P277" s="69" t="str">
        <f t="shared" si="53"/>
        <v/>
      </c>
      <c r="Q277" s="69" t="str">
        <f t="shared" si="54"/>
        <v/>
      </c>
    </row>
    <row r="278" spans="1:17" x14ac:dyDescent="0.3">
      <c r="A278" s="598" t="str" cm="1">
        <f t="array" ref="A278">IF(I278='Tables calc'!$D$1+1,"FTE Reduction Exceptions:",IF(I278='Tables calc'!$D$1+2,"Totals:",IF(A277="Totals:","",IF(A277="","",INDEX('Tables calc'!$A$24:$A$539,_xlfn.AGGREGATE(15,3,('Tables calc'!$F$24:$F$539=1)/('Tables calc'!$F$24:$F$539=1)*(ROW('Tables calc'!$F$24:$F$539)-ROW('Tables calc'!$F$23)),I278))))))</f>
        <v/>
      </c>
      <c r="B278" s="598" t="str" cm="1">
        <f t="array" ref="B278">IF(I278='Tables calc'!$D$1+1,"#",IF(I278='Tables calc'!$D$1+2,"#",IF(B277="#","",IF(B277="","",INDEX('Tables calc'!$B$24:$B$539,_xlfn.AGGREGATE(15,3,('Tables calc'!$F$24:$F$539=1)/('Tables calc'!$F$24:$F$539=1)*(ROW('Tables calc'!$F$24:$F$539)-ROW('Tables calc'!$F$23)),I278))))))</f>
        <v/>
      </c>
      <c r="C278" s="599" t="str">
        <f t="shared" si="44"/>
        <v/>
      </c>
      <c r="D278" s="600" t="str" cm="1">
        <f t="array" ref="D278">IF(I278='Tables calc'!$D$1+1,"*",IF(I278='Tables calc'!$D$1+2,'Tables calc'!$H$24,IF(D277='Tables calc'!$H$24,"",IF(D277="","",INDEX('Tables calc'!$C$24:$C$539,_xlfn.AGGREGATE(15,3,('Tables calc'!$F$24:$F$539=1)/('Tables calc'!$F$24:$F$539=1)*(ROW('Tables calc'!$F$24:$F$539)-ROW('Tables calc'!$F$23)),I278))))))</f>
        <v/>
      </c>
      <c r="E278" s="601" t="str">
        <f t="shared" si="45"/>
        <v/>
      </c>
      <c r="F278" s="602" t="str" cm="1">
        <f t="array" ref="F278">IF(I278='Tables calc'!$D$1+1,'Tables calc'!$H$23,IF(I278='Tables calc'!$D$1+2,'Tables calc'!$H$25,IF(E277="Box 2","",IF(F277="","",INDEX('Tables calc'!$D$24:$D$539,_xlfn.AGGREGATE(15,3,('Tables calc'!$F$24:$F$539=1)/('Tables calc'!$F$24:$F$539=1)*(ROW('Tables calc'!$F$24:$F$539)-ROW('Tables calc'!$F$23)),I278))))))</f>
        <v/>
      </c>
      <c r="G278" s="599" t="str">
        <f t="shared" si="46"/>
        <v/>
      </c>
      <c r="H278" s="600" t="str" cm="1">
        <f t="array" ref="H278">IF(I278='Tables calc'!$D$1+1,"*",IF(I278='Tables calc'!$D$1+2,'Tables calc'!$H$26,IF(E277="Box 2","",IF(F277="","",INDEX('Tables calc'!$E$24:$E$539,_xlfn.AGGREGATE(15,3,('Tables calc'!$F$24:$F$539=1)/('Tables calc'!$F$24:$F$539=1)*(ROW('Tables calc'!$F$24:$F$539)-ROW('Tables calc'!$F$23)),I278))))))</f>
        <v/>
      </c>
      <c r="I278" s="69">
        <v>277</v>
      </c>
      <c r="J278" s="69" t="str">
        <f t="shared" si="47"/>
        <v/>
      </c>
      <c r="K278" s="69" t="str">
        <f t="shared" si="48"/>
        <v/>
      </c>
      <c r="L278" s="69" t="str">
        <f t="shared" si="49"/>
        <v/>
      </c>
      <c r="M278" s="69" t="str">
        <f t="shared" si="50"/>
        <v/>
      </c>
      <c r="N278" s="69" t="str">
        <f t="shared" si="51"/>
        <v/>
      </c>
      <c r="O278" s="69" t="str">
        <f t="shared" si="52"/>
        <v/>
      </c>
      <c r="P278" s="69" t="str">
        <f t="shared" si="53"/>
        <v/>
      </c>
      <c r="Q278" s="69" t="str">
        <f t="shared" si="54"/>
        <v/>
      </c>
    </row>
    <row r="279" spans="1:17" x14ac:dyDescent="0.3">
      <c r="A279" s="598" t="str" cm="1">
        <f t="array" ref="A279">IF(I279='Tables calc'!$D$1+1,"FTE Reduction Exceptions:",IF(I279='Tables calc'!$D$1+2,"Totals:",IF(A278="Totals:","",IF(A278="","",INDEX('Tables calc'!$A$24:$A$539,_xlfn.AGGREGATE(15,3,('Tables calc'!$F$24:$F$539=1)/('Tables calc'!$F$24:$F$539=1)*(ROW('Tables calc'!$F$24:$F$539)-ROW('Tables calc'!$F$23)),I279))))))</f>
        <v/>
      </c>
      <c r="B279" s="598" t="str" cm="1">
        <f t="array" ref="B279">IF(I279='Tables calc'!$D$1+1,"#",IF(I279='Tables calc'!$D$1+2,"#",IF(B278="#","",IF(B278="","",INDEX('Tables calc'!$B$24:$B$539,_xlfn.AGGREGATE(15,3,('Tables calc'!$F$24:$F$539=1)/('Tables calc'!$F$24:$F$539=1)*(ROW('Tables calc'!$F$24:$F$539)-ROW('Tables calc'!$F$23)),I279))))))</f>
        <v/>
      </c>
      <c r="C279" s="599" t="str">
        <f t="shared" si="44"/>
        <v/>
      </c>
      <c r="D279" s="600" t="str" cm="1">
        <f t="array" ref="D279">IF(I279='Tables calc'!$D$1+1,"*",IF(I279='Tables calc'!$D$1+2,'Tables calc'!$H$24,IF(D278='Tables calc'!$H$24,"",IF(D278="","",INDEX('Tables calc'!$C$24:$C$539,_xlfn.AGGREGATE(15,3,('Tables calc'!$F$24:$F$539=1)/('Tables calc'!$F$24:$F$539=1)*(ROW('Tables calc'!$F$24:$F$539)-ROW('Tables calc'!$F$23)),I279))))))</f>
        <v/>
      </c>
      <c r="E279" s="601" t="str">
        <f t="shared" si="45"/>
        <v/>
      </c>
      <c r="F279" s="602" t="str" cm="1">
        <f t="array" ref="F279">IF(I279='Tables calc'!$D$1+1,'Tables calc'!$H$23,IF(I279='Tables calc'!$D$1+2,'Tables calc'!$H$25,IF(E278="Box 2","",IF(F278="","",INDEX('Tables calc'!$D$24:$D$539,_xlfn.AGGREGATE(15,3,('Tables calc'!$F$24:$F$539=1)/('Tables calc'!$F$24:$F$539=1)*(ROW('Tables calc'!$F$24:$F$539)-ROW('Tables calc'!$F$23)),I279))))))</f>
        <v/>
      </c>
      <c r="G279" s="599" t="str">
        <f t="shared" si="46"/>
        <v/>
      </c>
      <c r="H279" s="600" t="str" cm="1">
        <f t="array" ref="H279">IF(I279='Tables calc'!$D$1+1,"*",IF(I279='Tables calc'!$D$1+2,'Tables calc'!$H$26,IF(E278="Box 2","",IF(F278="","",INDEX('Tables calc'!$E$24:$E$539,_xlfn.AGGREGATE(15,3,('Tables calc'!$F$24:$F$539=1)/('Tables calc'!$F$24:$F$539=1)*(ROW('Tables calc'!$F$24:$F$539)-ROW('Tables calc'!$F$23)),I279))))))</f>
        <v/>
      </c>
      <c r="I279" s="69">
        <v>278</v>
      </c>
      <c r="J279" s="69" t="str">
        <f t="shared" si="47"/>
        <v/>
      </c>
      <c r="K279" s="69" t="str">
        <f t="shared" si="48"/>
        <v/>
      </c>
      <c r="L279" s="69" t="str">
        <f t="shared" si="49"/>
        <v/>
      </c>
      <c r="M279" s="69" t="str">
        <f t="shared" si="50"/>
        <v/>
      </c>
      <c r="N279" s="69" t="str">
        <f t="shared" si="51"/>
        <v/>
      </c>
      <c r="O279" s="69" t="str">
        <f t="shared" si="52"/>
        <v/>
      </c>
      <c r="P279" s="69" t="str">
        <f t="shared" si="53"/>
        <v/>
      </c>
      <c r="Q279" s="69" t="str">
        <f t="shared" si="54"/>
        <v/>
      </c>
    </row>
    <row r="280" spans="1:17" x14ac:dyDescent="0.3">
      <c r="A280" s="598" t="str" cm="1">
        <f t="array" ref="A280">IF(I280='Tables calc'!$D$1+1,"FTE Reduction Exceptions:",IF(I280='Tables calc'!$D$1+2,"Totals:",IF(A279="Totals:","",IF(A279="","",INDEX('Tables calc'!$A$24:$A$539,_xlfn.AGGREGATE(15,3,('Tables calc'!$F$24:$F$539=1)/('Tables calc'!$F$24:$F$539=1)*(ROW('Tables calc'!$F$24:$F$539)-ROW('Tables calc'!$F$23)),I280))))))</f>
        <v/>
      </c>
      <c r="B280" s="598" t="str" cm="1">
        <f t="array" ref="B280">IF(I280='Tables calc'!$D$1+1,"#",IF(I280='Tables calc'!$D$1+2,"#",IF(B279="#","",IF(B279="","",INDEX('Tables calc'!$B$24:$B$539,_xlfn.AGGREGATE(15,3,('Tables calc'!$F$24:$F$539=1)/('Tables calc'!$F$24:$F$539=1)*(ROW('Tables calc'!$F$24:$F$539)-ROW('Tables calc'!$F$23)),I280))))))</f>
        <v/>
      </c>
      <c r="C280" s="599" t="str">
        <f t="shared" si="44"/>
        <v/>
      </c>
      <c r="D280" s="600" t="str" cm="1">
        <f t="array" ref="D280">IF(I280='Tables calc'!$D$1+1,"*",IF(I280='Tables calc'!$D$1+2,'Tables calc'!$H$24,IF(D279='Tables calc'!$H$24,"",IF(D279="","",INDEX('Tables calc'!$C$24:$C$539,_xlfn.AGGREGATE(15,3,('Tables calc'!$F$24:$F$539=1)/('Tables calc'!$F$24:$F$539=1)*(ROW('Tables calc'!$F$24:$F$539)-ROW('Tables calc'!$F$23)),I280))))))</f>
        <v/>
      </c>
      <c r="E280" s="601" t="str">
        <f t="shared" si="45"/>
        <v/>
      </c>
      <c r="F280" s="602" t="str" cm="1">
        <f t="array" ref="F280">IF(I280='Tables calc'!$D$1+1,'Tables calc'!$H$23,IF(I280='Tables calc'!$D$1+2,'Tables calc'!$H$25,IF(E279="Box 2","",IF(F279="","",INDEX('Tables calc'!$D$24:$D$539,_xlfn.AGGREGATE(15,3,('Tables calc'!$F$24:$F$539=1)/('Tables calc'!$F$24:$F$539=1)*(ROW('Tables calc'!$F$24:$F$539)-ROW('Tables calc'!$F$23)),I280))))))</f>
        <v/>
      </c>
      <c r="G280" s="599" t="str">
        <f t="shared" si="46"/>
        <v/>
      </c>
      <c r="H280" s="600" t="str" cm="1">
        <f t="array" ref="H280">IF(I280='Tables calc'!$D$1+1,"*",IF(I280='Tables calc'!$D$1+2,'Tables calc'!$H$26,IF(E279="Box 2","",IF(F279="","",INDEX('Tables calc'!$E$24:$E$539,_xlfn.AGGREGATE(15,3,('Tables calc'!$F$24:$F$539=1)/('Tables calc'!$F$24:$F$539=1)*(ROW('Tables calc'!$F$24:$F$539)-ROW('Tables calc'!$F$23)),I280))))))</f>
        <v/>
      </c>
      <c r="I280" s="69">
        <v>279</v>
      </c>
      <c r="J280" s="69" t="str">
        <f t="shared" si="47"/>
        <v/>
      </c>
      <c r="K280" s="69" t="str">
        <f t="shared" si="48"/>
        <v/>
      </c>
      <c r="L280" s="69" t="str">
        <f t="shared" si="49"/>
        <v/>
      </c>
      <c r="M280" s="69" t="str">
        <f t="shared" si="50"/>
        <v/>
      </c>
      <c r="N280" s="69" t="str">
        <f t="shared" si="51"/>
        <v/>
      </c>
      <c r="O280" s="69" t="str">
        <f t="shared" si="52"/>
        <v/>
      </c>
      <c r="P280" s="69" t="str">
        <f t="shared" si="53"/>
        <v/>
      </c>
      <c r="Q280" s="69" t="str">
        <f t="shared" si="54"/>
        <v/>
      </c>
    </row>
    <row r="281" spans="1:17" x14ac:dyDescent="0.3">
      <c r="A281" s="598" t="str" cm="1">
        <f t="array" ref="A281">IF(I281='Tables calc'!$D$1+1,"FTE Reduction Exceptions:",IF(I281='Tables calc'!$D$1+2,"Totals:",IF(A280="Totals:","",IF(A280="","",INDEX('Tables calc'!$A$24:$A$539,_xlfn.AGGREGATE(15,3,('Tables calc'!$F$24:$F$539=1)/('Tables calc'!$F$24:$F$539=1)*(ROW('Tables calc'!$F$24:$F$539)-ROW('Tables calc'!$F$23)),I281))))))</f>
        <v/>
      </c>
      <c r="B281" s="598" t="str" cm="1">
        <f t="array" ref="B281">IF(I281='Tables calc'!$D$1+1,"#",IF(I281='Tables calc'!$D$1+2,"#",IF(B280="#","",IF(B280="","",INDEX('Tables calc'!$B$24:$B$539,_xlfn.AGGREGATE(15,3,('Tables calc'!$F$24:$F$539=1)/('Tables calc'!$F$24:$F$539=1)*(ROW('Tables calc'!$F$24:$F$539)-ROW('Tables calc'!$F$23)),I281))))))</f>
        <v/>
      </c>
      <c r="C281" s="599" t="str">
        <f t="shared" si="44"/>
        <v/>
      </c>
      <c r="D281" s="600" t="str" cm="1">
        <f t="array" ref="D281">IF(I281='Tables calc'!$D$1+1,"*",IF(I281='Tables calc'!$D$1+2,'Tables calc'!$H$24,IF(D280='Tables calc'!$H$24,"",IF(D280="","",INDEX('Tables calc'!$C$24:$C$539,_xlfn.AGGREGATE(15,3,('Tables calc'!$F$24:$F$539=1)/('Tables calc'!$F$24:$F$539=1)*(ROW('Tables calc'!$F$24:$F$539)-ROW('Tables calc'!$F$23)),I281))))))</f>
        <v/>
      </c>
      <c r="E281" s="601" t="str">
        <f t="shared" si="45"/>
        <v/>
      </c>
      <c r="F281" s="602" t="str" cm="1">
        <f t="array" ref="F281">IF(I281='Tables calc'!$D$1+1,'Tables calc'!$H$23,IF(I281='Tables calc'!$D$1+2,'Tables calc'!$H$25,IF(E280="Box 2","",IF(F280="","",INDEX('Tables calc'!$D$24:$D$539,_xlfn.AGGREGATE(15,3,('Tables calc'!$F$24:$F$539=1)/('Tables calc'!$F$24:$F$539=1)*(ROW('Tables calc'!$F$24:$F$539)-ROW('Tables calc'!$F$23)),I281))))))</f>
        <v/>
      </c>
      <c r="G281" s="599" t="str">
        <f t="shared" si="46"/>
        <v/>
      </c>
      <c r="H281" s="600" t="str" cm="1">
        <f t="array" ref="H281">IF(I281='Tables calc'!$D$1+1,"*",IF(I281='Tables calc'!$D$1+2,'Tables calc'!$H$26,IF(E280="Box 2","",IF(F280="","",INDEX('Tables calc'!$E$24:$E$539,_xlfn.AGGREGATE(15,3,('Tables calc'!$F$24:$F$539=1)/('Tables calc'!$F$24:$F$539=1)*(ROW('Tables calc'!$F$24:$F$539)-ROW('Tables calc'!$F$23)),I281))))))</f>
        <v/>
      </c>
      <c r="I281" s="69">
        <v>280</v>
      </c>
      <c r="J281" s="69" t="str">
        <f t="shared" si="47"/>
        <v/>
      </c>
      <c r="K281" s="69" t="str">
        <f t="shared" si="48"/>
        <v/>
      </c>
      <c r="L281" s="69" t="str">
        <f t="shared" si="49"/>
        <v/>
      </c>
      <c r="M281" s="69" t="str">
        <f t="shared" si="50"/>
        <v/>
      </c>
      <c r="N281" s="69" t="str">
        <f t="shared" si="51"/>
        <v/>
      </c>
      <c r="O281" s="69" t="str">
        <f t="shared" si="52"/>
        <v/>
      </c>
      <c r="P281" s="69" t="str">
        <f t="shared" si="53"/>
        <v/>
      </c>
      <c r="Q281" s="69" t="str">
        <f t="shared" si="54"/>
        <v/>
      </c>
    </row>
    <row r="282" spans="1:17" x14ac:dyDescent="0.3">
      <c r="A282" s="598" t="str" cm="1">
        <f t="array" ref="A282">IF(I282='Tables calc'!$D$1+1,"FTE Reduction Exceptions:",IF(I282='Tables calc'!$D$1+2,"Totals:",IF(A281="Totals:","",IF(A281="","",INDEX('Tables calc'!$A$24:$A$539,_xlfn.AGGREGATE(15,3,('Tables calc'!$F$24:$F$539=1)/('Tables calc'!$F$24:$F$539=1)*(ROW('Tables calc'!$F$24:$F$539)-ROW('Tables calc'!$F$23)),I282))))))</f>
        <v/>
      </c>
      <c r="B282" s="598" t="str" cm="1">
        <f t="array" ref="B282">IF(I282='Tables calc'!$D$1+1,"#",IF(I282='Tables calc'!$D$1+2,"#",IF(B281="#","",IF(B281="","",INDEX('Tables calc'!$B$24:$B$539,_xlfn.AGGREGATE(15,3,('Tables calc'!$F$24:$F$539=1)/('Tables calc'!$F$24:$F$539=1)*(ROW('Tables calc'!$F$24:$F$539)-ROW('Tables calc'!$F$23)),I282))))))</f>
        <v/>
      </c>
      <c r="C282" s="599" t="str">
        <f t="shared" si="44"/>
        <v/>
      </c>
      <c r="D282" s="600" t="str" cm="1">
        <f t="array" ref="D282">IF(I282='Tables calc'!$D$1+1,"*",IF(I282='Tables calc'!$D$1+2,'Tables calc'!$H$24,IF(D281='Tables calc'!$H$24,"",IF(D281="","",INDEX('Tables calc'!$C$24:$C$539,_xlfn.AGGREGATE(15,3,('Tables calc'!$F$24:$F$539=1)/('Tables calc'!$F$24:$F$539=1)*(ROW('Tables calc'!$F$24:$F$539)-ROW('Tables calc'!$F$23)),I282))))))</f>
        <v/>
      </c>
      <c r="E282" s="601" t="str">
        <f t="shared" si="45"/>
        <v/>
      </c>
      <c r="F282" s="602" t="str" cm="1">
        <f t="array" ref="F282">IF(I282='Tables calc'!$D$1+1,'Tables calc'!$H$23,IF(I282='Tables calc'!$D$1+2,'Tables calc'!$H$25,IF(E281="Box 2","",IF(F281="","",INDEX('Tables calc'!$D$24:$D$539,_xlfn.AGGREGATE(15,3,('Tables calc'!$F$24:$F$539=1)/('Tables calc'!$F$24:$F$539=1)*(ROW('Tables calc'!$F$24:$F$539)-ROW('Tables calc'!$F$23)),I282))))))</f>
        <v/>
      </c>
      <c r="G282" s="599" t="str">
        <f t="shared" si="46"/>
        <v/>
      </c>
      <c r="H282" s="600" t="str" cm="1">
        <f t="array" ref="H282">IF(I282='Tables calc'!$D$1+1,"*",IF(I282='Tables calc'!$D$1+2,'Tables calc'!$H$26,IF(E281="Box 2","",IF(F281="","",INDEX('Tables calc'!$E$24:$E$539,_xlfn.AGGREGATE(15,3,('Tables calc'!$F$24:$F$539=1)/('Tables calc'!$F$24:$F$539=1)*(ROW('Tables calc'!$F$24:$F$539)-ROW('Tables calc'!$F$23)),I282))))))</f>
        <v/>
      </c>
      <c r="I282" s="69">
        <v>281</v>
      </c>
      <c r="J282" s="69" t="str">
        <f t="shared" si="47"/>
        <v/>
      </c>
      <c r="K282" s="69" t="str">
        <f t="shared" si="48"/>
        <v/>
      </c>
      <c r="L282" s="69" t="str">
        <f t="shared" si="49"/>
        <v/>
      </c>
      <c r="M282" s="69" t="str">
        <f t="shared" si="50"/>
        <v/>
      </c>
      <c r="N282" s="69" t="str">
        <f t="shared" si="51"/>
        <v/>
      </c>
      <c r="O282" s="69" t="str">
        <f t="shared" si="52"/>
        <v/>
      </c>
      <c r="P282" s="69" t="str">
        <f t="shared" si="53"/>
        <v/>
      </c>
      <c r="Q282" s="69" t="str">
        <f t="shared" si="54"/>
        <v/>
      </c>
    </row>
    <row r="283" spans="1:17" x14ac:dyDescent="0.3">
      <c r="A283" s="598" t="str" cm="1">
        <f t="array" ref="A283">IF(I283='Tables calc'!$D$1+1,"FTE Reduction Exceptions:",IF(I283='Tables calc'!$D$1+2,"Totals:",IF(A282="Totals:","",IF(A282="","",INDEX('Tables calc'!$A$24:$A$539,_xlfn.AGGREGATE(15,3,('Tables calc'!$F$24:$F$539=1)/('Tables calc'!$F$24:$F$539=1)*(ROW('Tables calc'!$F$24:$F$539)-ROW('Tables calc'!$F$23)),I283))))))</f>
        <v/>
      </c>
      <c r="B283" s="598" t="str" cm="1">
        <f t="array" ref="B283">IF(I283='Tables calc'!$D$1+1,"#",IF(I283='Tables calc'!$D$1+2,"#",IF(B282="#","",IF(B282="","",INDEX('Tables calc'!$B$24:$B$539,_xlfn.AGGREGATE(15,3,('Tables calc'!$F$24:$F$539=1)/('Tables calc'!$F$24:$F$539=1)*(ROW('Tables calc'!$F$24:$F$539)-ROW('Tables calc'!$F$23)),I283))))))</f>
        <v/>
      </c>
      <c r="C283" s="599" t="str">
        <f t="shared" si="44"/>
        <v/>
      </c>
      <c r="D283" s="600" t="str" cm="1">
        <f t="array" ref="D283">IF(I283='Tables calc'!$D$1+1,"*",IF(I283='Tables calc'!$D$1+2,'Tables calc'!$H$24,IF(D282='Tables calc'!$H$24,"",IF(D282="","",INDEX('Tables calc'!$C$24:$C$539,_xlfn.AGGREGATE(15,3,('Tables calc'!$F$24:$F$539=1)/('Tables calc'!$F$24:$F$539=1)*(ROW('Tables calc'!$F$24:$F$539)-ROW('Tables calc'!$F$23)),I283))))))</f>
        <v/>
      </c>
      <c r="E283" s="601" t="str">
        <f t="shared" si="45"/>
        <v/>
      </c>
      <c r="F283" s="602" t="str" cm="1">
        <f t="array" ref="F283">IF(I283='Tables calc'!$D$1+1,'Tables calc'!$H$23,IF(I283='Tables calc'!$D$1+2,'Tables calc'!$H$25,IF(E282="Box 2","",IF(F282="","",INDEX('Tables calc'!$D$24:$D$539,_xlfn.AGGREGATE(15,3,('Tables calc'!$F$24:$F$539=1)/('Tables calc'!$F$24:$F$539=1)*(ROW('Tables calc'!$F$24:$F$539)-ROW('Tables calc'!$F$23)),I283))))))</f>
        <v/>
      </c>
      <c r="G283" s="599" t="str">
        <f t="shared" si="46"/>
        <v/>
      </c>
      <c r="H283" s="600" t="str" cm="1">
        <f t="array" ref="H283">IF(I283='Tables calc'!$D$1+1,"*",IF(I283='Tables calc'!$D$1+2,'Tables calc'!$H$26,IF(E282="Box 2","",IF(F282="","",INDEX('Tables calc'!$E$24:$E$539,_xlfn.AGGREGATE(15,3,('Tables calc'!$F$24:$F$539=1)/('Tables calc'!$F$24:$F$539=1)*(ROW('Tables calc'!$F$24:$F$539)-ROW('Tables calc'!$F$23)),I283))))))</f>
        <v/>
      </c>
      <c r="I283" s="69">
        <v>282</v>
      </c>
      <c r="J283" s="69" t="str">
        <f t="shared" si="47"/>
        <v/>
      </c>
      <c r="K283" s="69" t="str">
        <f t="shared" si="48"/>
        <v/>
      </c>
      <c r="L283" s="69" t="str">
        <f t="shared" si="49"/>
        <v/>
      </c>
      <c r="M283" s="69" t="str">
        <f t="shared" si="50"/>
        <v/>
      </c>
      <c r="N283" s="69" t="str">
        <f t="shared" si="51"/>
        <v/>
      </c>
      <c r="O283" s="69" t="str">
        <f t="shared" si="52"/>
        <v/>
      </c>
      <c r="P283" s="69" t="str">
        <f t="shared" si="53"/>
        <v/>
      </c>
      <c r="Q283" s="69" t="str">
        <f t="shared" si="54"/>
        <v/>
      </c>
    </row>
    <row r="284" spans="1:17" x14ac:dyDescent="0.3">
      <c r="A284" s="598" t="str" cm="1">
        <f t="array" ref="A284">IF(I284='Tables calc'!$D$1+1,"FTE Reduction Exceptions:",IF(I284='Tables calc'!$D$1+2,"Totals:",IF(A283="Totals:","",IF(A283="","",INDEX('Tables calc'!$A$24:$A$539,_xlfn.AGGREGATE(15,3,('Tables calc'!$F$24:$F$539=1)/('Tables calc'!$F$24:$F$539=1)*(ROW('Tables calc'!$F$24:$F$539)-ROW('Tables calc'!$F$23)),I284))))))</f>
        <v/>
      </c>
      <c r="B284" s="598" t="str" cm="1">
        <f t="array" ref="B284">IF(I284='Tables calc'!$D$1+1,"#",IF(I284='Tables calc'!$D$1+2,"#",IF(B283="#","",IF(B283="","",INDEX('Tables calc'!$B$24:$B$539,_xlfn.AGGREGATE(15,3,('Tables calc'!$F$24:$F$539=1)/('Tables calc'!$F$24:$F$539=1)*(ROW('Tables calc'!$F$24:$F$539)-ROW('Tables calc'!$F$23)),I284))))))</f>
        <v/>
      </c>
      <c r="C284" s="599" t="str">
        <f t="shared" si="44"/>
        <v/>
      </c>
      <c r="D284" s="600" t="str" cm="1">
        <f t="array" ref="D284">IF(I284='Tables calc'!$D$1+1,"*",IF(I284='Tables calc'!$D$1+2,'Tables calc'!$H$24,IF(D283='Tables calc'!$H$24,"",IF(D283="","",INDEX('Tables calc'!$C$24:$C$539,_xlfn.AGGREGATE(15,3,('Tables calc'!$F$24:$F$539=1)/('Tables calc'!$F$24:$F$539=1)*(ROW('Tables calc'!$F$24:$F$539)-ROW('Tables calc'!$F$23)),I284))))))</f>
        <v/>
      </c>
      <c r="E284" s="601" t="str">
        <f t="shared" si="45"/>
        <v/>
      </c>
      <c r="F284" s="602" t="str" cm="1">
        <f t="array" ref="F284">IF(I284='Tables calc'!$D$1+1,'Tables calc'!$H$23,IF(I284='Tables calc'!$D$1+2,'Tables calc'!$H$25,IF(E283="Box 2","",IF(F283="","",INDEX('Tables calc'!$D$24:$D$539,_xlfn.AGGREGATE(15,3,('Tables calc'!$F$24:$F$539=1)/('Tables calc'!$F$24:$F$539=1)*(ROW('Tables calc'!$F$24:$F$539)-ROW('Tables calc'!$F$23)),I284))))))</f>
        <v/>
      </c>
      <c r="G284" s="599" t="str">
        <f t="shared" si="46"/>
        <v/>
      </c>
      <c r="H284" s="600" t="str" cm="1">
        <f t="array" ref="H284">IF(I284='Tables calc'!$D$1+1,"*",IF(I284='Tables calc'!$D$1+2,'Tables calc'!$H$26,IF(E283="Box 2","",IF(F283="","",INDEX('Tables calc'!$E$24:$E$539,_xlfn.AGGREGATE(15,3,('Tables calc'!$F$24:$F$539=1)/('Tables calc'!$F$24:$F$539=1)*(ROW('Tables calc'!$F$24:$F$539)-ROW('Tables calc'!$F$23)),I284))))))</f>
        <v/>
      </c>
      <c r="I284" s="69">
        <v>283</v>
      </c>
      <c r="J284" s="69" t="str">
        <f t="shared" si="47"/>
        <v/>
      </c>
      <c r="K284" s="69" t="str">
        <f t="shared" si="48"/>
        <v/>
      </c>
      <c r="L284" s="69" t="str">
        <f t="shared" si="49"/>
        <v/>
      </c>
      <c r="M284" s="69" t="str">
        <f t="shared" si="50"/>
        <v/>
      </c>
      <c r="N284" s="69" t="str">
        <f t="shared" si="51"/>
        <v/>
      </c>
      <c r="O284" s="69" t="str">
        <f t="shared" si="52"/>
        <v/>
      </c>
      <c r="P284" s="69" t="str">
        <f t="shared" si="53"/>
        <v/>
      </c>
      <c r="Q284" s="69" t="str">
        <f t="shared" si="54"/>
        <v/>
      </c>
    </row>
    <row r="285" spans="1:17" x14ac:dyDescent="0.3">
      <c r="A285" s="598" t="str" cm="1">
        <f t="array" ref="A285">IF(I285='Tables calc'!$D$1+1,"FTE Reduction Exceptions:",IF(I285='Tables calc'!$D$1+2,"Totals:",IF(A284="Totals:","",IF(A284="","",INDEX('Tables calc'!$A$24:$A$539,_xlfn.AGGREGATE(15,3,('Tables calc'!$F$24:$F$539=1)/('Tables calc'!$F$24:$F$539=1)*(ROW('Tables calc'!$F$24:$F$539)-ROW('Tables calc'!$F$23)),I285))))))</f>
        <v/>
      </c>
      <c r="B285" s="598" t="str" cm="1">
        <f t="array" ref="B285">IF(I285='Tables calc'!$D$1+1,"#",IF(I285='Tables calc'!$D$1+2,"#",IF(B284="#","",IF(B284="","",INDEX('Tables calc'!$B$24:$B$539,_xlfn.AGGREGATE(15,3,('Tables calc'!$F$24:$F$539=1)/('Tables calc'!$F$24:$F$539=1)*(ROW('Tables calc'!$F$24:$F$539)-ROW('Tables calc'!$F$23)),I285))))))</f>
        <v/>
      </c>
      <c r="C285" s="599" t="str">
        <f t="shared" si="44"/>
        <v/>
      </c>
      <c r="D285" s="600" t="str" cm="1">
        <f t="array" ref="D285">IF(I285='Tables calc'!$D$1+1,"*",IF(I285='Tables calc'!$D$1+2,'Tables calc'!$H$24,IF(D284='Tables calc'!$H$24,"",IF(D284="","",INDEX('Tables calc'!$C$24:$C$539,_xlfn.AGGREGATE(15,3,('Tables calc'!$F$24:$F$539=1)/('Tables calc'!$F$24:$F$539=1)*(ROW('Tables calc'!$F$24:$F$539)-ROW('Tables calc'!$F$23)),I285))))))</f>
        <v/>
      </c>
      <c r="E285" s="601" t="str">
        <f t="shared" si="45"/>
        <v/>
      </c>
      <c r="F285" s="602" t="str" cm="1">
        <f t="array" ref="F285">IF(I285='Tables calc'!$D$1+1,'Tables calc'!$H$23,IF(I285='Tables calc'!$D$1+2,'Tables calc'!$H$25,IF(E284="Box 2","",IF(F284="","",INDEX('Tables calc'!$D$24:$D$539,_xlfn.AGGREGATE(15,3,('Tables calc'!$F$24:$F$539=1)/('Tables calc'!$F$24:$F$539=1)*(ROW('Tables calc'!$F$24:$F$539)-ROW('Tables calc'!$F$23)),I285))))))</f>
        <v/>
      </c>
      <c r="G285" s="599" t="str">
        <f t="shared" si="46"/>
        <v/>
      </c>
      <c r="H285" s="600" t="str" cm="1">
        <f t="array" ref="H285">IF(I285='Tables calc'!$D$1+1,"*",IF(I285='Tables calc'!$D$1+2,'Tables calc'!$H$26,IF(E284="Box 2","",IF(F284="","",INDEX('Tables calc'!$E$24:$E$539,_xlfn.AGGREGATE(15,3,('Tables calc'!$F$24:$F$539=1)/('Tables calc'!$F$24:$F$539=1)*(ROW('Tables calc'!$F$24:$F$539)-ROW('Tables calc'!$F$23)),I285))))))</f>
        <v/>
      </c>
      <c r="I285" s="69">
        <v>284</v>
      </c>
      <c r="J285" s="69" t="str">
        <f t="shared" si="47"/>
        <v/>
      </c>
      <c r="K285" s="69" t="str">
        <f t="shared" si="48"/>
        <v/>
      </c>
      <c r="L285" s="69" t="str">
        <f t="shared" si="49"/>
        <v/>
      </c>
      <c r="M285" s="69" t="str">
        <f t="shared" si="50"/>
        <v/>
      </c>
      <c r="N285" s="69" t="str">
        <f t="shared" si="51"/>
        <v/>
      </c>
      <c r="O285" s="69" t="str">
        <f t="shared" si="52"/>
        <v/>
      </c>
      <c r="P285" s="69" t="str">
        <f t="shared" si="53"/>
        <v/>
      </c>
      <c r="Q285" s="69" t="str">
        <f t="shared" si="54"/>
        <v/>
      </c>
    </row>
    <row r="286" spans="1:17" x14ac:dyDescent="0.3">
      <c r="A286" s="598" t="str" cm="1">
        <f t="array" ref="A286">IF(I286='Tables calc'!$D$1+1,"FTE Reduction Exceptions:",IF(I286='Tables calc'!$D$1+2,"Totals:",IF(A285="Totals:","",IF(A285="","",INDEX('Tables calc'!$A$24:$A$539,_xlfn.AGGREGATE(15,3,('Tables calc'!$F$24:$F$539=1)/('Tables calc'!$F$24:$F$539=1)*(ROW('Tables calc'!$F$24:$F$539)-ROW('Tables calc'!$F$23)),I286))))))</f>
        <v/>
      </c>
      <c r="B286" s="598" t="str" cm="1">
        <f t="array" ref="B286">IF(I286='Tables calc'!$D$1+1,"#",IF(I286='Tables calc'!$D$1+2,"#",IF(B285="#","",IF(B285="","",INDEX('Tables calc'!$B$24:$B$539,_xlfn.AGGREGATE(15,3,('Tables calc'!$F$24:$F$539=1)/('Tables calc'!$F$24:$F$539=1)*(ROW('Tables calc'!$F$24:$F$539)-ROW('Tables calc'!$F$23)),I286))))))</f>
        <v/>
      </c>
      <c r="C286" s="599" t="str">
        <f t="shared" si="44"/>
        <v/>
      </c>
      <c r="D286" s="600" t="str" cm="1">
        <f t="array" ref="D286">IF(I286='Tables calc'!$D$1+1,"*",IF(I286='Tables calc'!$D$1+2,'Tables calc'!$H$24,IF(D285='Tables calc'!$H$24,"",IF(D285="","",INDEX('Tables calc'!$C$24:$C$539,_xlfn.AGGREGATE(15,3,('Tables calc'!$F$24:$F$539=1)/('Tables calc'!$F$24:$F$539=1)*(ROW('Tables calc'!$F$24:$F$539)-ROW('Tables calc'!$F$23)),I286))))))</f>
        <v/>
      </c>
      <c r="E286" s="601" t="str">
        <f t="shared" si="45"/>
        <v/>
      </c>
      <c r="F286" s="602" t="str" cm="1">
        <f t="array" ref="F286">IF(I286='Tables calc'!$D$1+1,'Tables calc'!$H$23,IF(I286='Tables calc'!$D$1+2,'Tables calc'!$H$25,IF(E285="Box 2","",IF(F285="","",INDEX('Tables calc'!$D$24:$D$539,_xlfn.AGGREGATE(15,3,('Tables calc'!$F$24:$F$539=1)/('Tables calc'!$F$24:$F$539=1)*(ROW('Tables calc'!$F$24:$F$539)-ROW('Tables calc'!$F$23)),I286))))))</f>
        <v/>
      </c>
      <c r="G286" s="599" t="str">
        <f t="shared" si="46"/>
        <v/>
      </c>
      <c r="H286" s="600" t="str" cm="1">
        <f t="array" ref="H286">IF(I286='Tables calc'!$D$1+1,"*",IF(I286='Tables calc'!$D$1+2,'Tables calc'!$H$26,IF(E285="Box 2","",IF(F285="","",INDEX('Tables calc'!$E$24:$E$539,_xlfn.AGGREGATE(15,3,('Tables calc'!$F$24:$F$539=1)/('Tables calc'!$F$24:$F$539=1)*(ROW('Tables calc'!$F$24:$F$539)-ROW('Tables calc'!$F$23)),I286))))))</f>
        <v/>
      </c>
      <c r="I286" s="69">
        <v>285</v>
      </c>
      <c r="J286" s="69" t="str">
        <f t="shared" si="47"/>
        <v/>
      </c>
      <c r="K286" s="69" t="str">
        <f t="shared" si="48"/>
        <v/>
      </c>
      <c r="L286" s="69" t="str">
        <f t="shared" si="49"/>
        <v/>
      </c>
      <c r="M286" s="69" t="str">
        <f t="shared" si="50"/>
        <v/>
      </c>
      <c r="N286" s="69" t="str">
        <f t="shared" si="51"/>
        <v/>
      </c>
      <c r="O286" s="69" t="str">
        <f t="shared" si="52"/>
        <v/>
      </c>
      <c r="P286" s="69" t="str">
        <f t="shared" si="53"/>
        <v/>
      </c>
      <c r="Q286" s="69" t="str">
        <f t="shared" si="54"/>
        <v/>
      </c>
    </row>
    <row r="287" spans="1:17" x14ac:dyDescent="0.3">
      <c r="A287" s="598" t="str" cm="1">
        <f t="array" ref="A287">IF(I287='Tables calc'!$D$1+1,"FTE Reduction Exceptions:",IF(I287='Tables calc'!$D$1+2,"Totals:",IF(A286="Totals:","",IF(A286="","",INDEX('Tables calc'!$A$24:$A$539,_xlfn.AGGREGATE(15,3,('Tables calc'!$F$24:$F$539=1)/('Tables calc'!$F$24:$F$539=1)*(ROW('Tables calc'!$F$24:$F$539)-ROW('Tables calc'!$F$23)),I287))))))</f>
        <v/>
      </c>
      <c r="B287" s="598" t="str" cm="1">
        <f t="array" ref="B287">IF(I287='Tables calc'!$D$1+1,"#",IF(I287='Tables calc'!$D$1+2,"#",IF(B286="#","",IF(B286="","",INDEX('Tables calc'!$B$24:$B$539,_xlfn.AGGREGATE(15,3,('Tables calc'!$F$24:$F$539=1)/('Tables calc'!$F$24:$F$539=1)*(ROW('Tables calc'!$F$24:$F$539)-ROW('Tables calc'!$F$23)),I287))))))</f>
        <v/>
      </c>
      <c r="C287" s="599" t="str">
        <f t="shared" si="44"/>
        <v/>
      </c>
      <c r="D287" s="600" t="str" cm="1">
        <f t="array" ref="D287">IF(I287='Tables calc'!$D$1+1,"*",IF(I287='Tables calc'!$D$1+2,'Tables calc'!$H$24,IF(D286='Tables calc'!$H$24,"",IF(D286="","",INDEX('Tables calc'!$C$24:$C$539,_xlfn.AGGREGATE(15,3,('Tables calc'!$F$24:$F$539=1)/('Tables calc'!$F$24:$F$539=1)*(ROW('Tables calc'!$F$24:$F$539)-ROW('Tables calc'!$F$23)),I287))))))</f>
        <v/>
      </c>
      <c r="E287" s="601" t="str">
        <f t="shared" si="45"/>
        <v/>
      </c>
      <c r="F287" s="602" t="str" cm="1">
        <f t="array" ref="F287">IF(I287='Tables calc'!$D$1+1,'Tables calc'!$H$23,IF(I287='Tables calc'!$D$1+2,'Tables calc'!$H$25,IF(E286="Box 2","",IF(F286="","",INDEX('Tables calc'!$D$24:$D$539,_xlfn.AGGREGATE(15,3,('Tables calc'!$F$24:$F$539=1)/('Tables calc'!$F$24:$F$539=1)*(ROW('Tables calc'!$F$24:$F$539)-ROW('Tables calc'!$F$23)),I287))))))</f>
        <v/>
      </c>
      <c r="G287" s="599" t="str">
        <f t="shared" si="46"/>
        <v/>
      </c>
      <c r="H287" s="600" t="str" cm="1">
        <f t="array" ref="H287">IF(I287='Tables calc'!$D$1+1,"*",IF(I287='Tables calc'!$D$1+2,'Tables calc'!$H$26,IF(E286="Box 2","",IF(F286="","",INDEX('Tables calc'!$E$24:$E$539,_xlfn.AGGREGATE(15,3,('Tables calc'!$F$24:$F$539=1)/('Tables calc'!$F$24:$F$539=1)*(ROW('Tables calc'!$F$24:$F$539)-ROW('Tables calc'!$F$23)),I287))))))</f>
        <v/>
      </c>
      <c r="I287" s="69">
        <v>286</v>
      </c>
      <c r="J287" s="69" t="str">
        <f t="shared" si="47"/>
        <v/>
      </c>
      <c r="K287" s="69" t="str">
        <f t="shared" si="48"/>
        <v/>
      </c>
      <c r="L287" s="69" t="str">
        <f t="shared" si="49"/>
        <v/>
      </c>
      <c r="M287" s="69" t="str">
        <f t="shared" si="50"/>
        <v/>
      </c>
      <c r="N287" s="69" t="str">
        <f t="shared" si="51"/>
        <v/>
      </c>
      <c r="O287" s="69" t="str">
        <f t="shared" si="52"/>
        <v/>
      </c>
      <c r="P287" s="69" t="str">
        <f t="shared" si="53"/>
        <v/>
      </c>
      <c r="Q287" s="69" t="str">
        <f t="shared" si="54"/>
        <v/>
      </c>
    </row>
    <row r="288" spans="1:17" x14ac:dyDescent="0.3">
      <c r="A288" s="598" t="str" cm="1">
        <f t="array" ref="A288">IF(I288='Tables calc'!$D$1+1,"FTE Reduction Exceptions:",IF(I288='Tables calc'!$D$1+2,"Totals:",IF(A287="Totals:","",IF(A287="","",INDEX('Tables calc'!$A$24:$A$539,_xlfn.AGGREGATE(15,3,('Tables calc'!$F$24:$F$539=1)/('Tables calc'!$F$24:$F$539=1)*(ROW('Tables calc'!$F$24:$F$539)-ROW('Tables calc'!$F$23)),I288))))))</f>
        <v/>
      </c>
      <c r="B288" s="598" t="str" cm="1">
        <f t="array" ref="B288">IF(I288='Tables calc'!$D$1+1,"#",IF(I288='Tables calc'!$D$1+2,"#",IF(B287="#","",IF(B287="","",INDEX('Tables calc'!$B$24:$B$539,_xlfn.AGGREGATE(15,3,('Tables calc'!$F$24:$F$539=1)/('Tables calc'!$F$24:$F$539=1)*(ROW('Tables calc'!$F$24:$F$539)-ROW('Tables calc'!$F$23)),I288))))))</f>
        <v/>
      </c>
      <c r="C288" s="599" t="str">
        <f t="shared" si="44"/>
        <v/>
      </c>
      <c r="D288" s="600" t="str" cm="1">
        <f t="array" ref="D288">IF(I288='Tables calc'!$D$1+1,"*",IF(I288='Tables calc'!$D$1+2,'Tables calc'!$H$24,IF(D287='Tables calc'!$H$24,"",IF(D287="","",INDEX('Tables calc'!$C$24:$C$539,_xlfn.AGGREGATE(15,3,('Tables calc'!$F$24:$F$539=1)/('Tables calc'!$F$24:$F$539=1)*(ROW('Tables calc'!$F$24:$F$539)-ROW('Tables calc'!$F$23)),I288))))))</f>
        <v/>
      </c>
      <c r="E288" s="601" t="str">
        <f t="shared" si="45"/>
        <v/>
      </c>
      <c r="F288" s="602" t="str" cm="1">
        <f t="array" ref="F288">IF(I288='Tables calc'!$D$1+1,'Tables calc'!$H$23,IF(I288='Tables calc'!$D$1+2,'Tables calc'!$H$25,IF(E287="Box 2","",IF(F287="","",INDEX('Tables calc'!$D$24:$D$539,_xlfn.AGGREGATE(15,3,('Tables calc'!$F$24:$F$539=1)/('Tables calc'!$F$24:$F$539=1)*(ROW('Tables calc'!$F$24:$F$539)-ROW('Tables calc'!$F$23)),I288))))))</f>
        <v/>
      </c>
      <c r="G288" s="599" t="str">
        <f t="shared" si="46"/>
        <v/>
      </c>
      <c r="H288" s="600" t="str" cm="1">
        <f t="array" ref="H288">IF(I288='Tables calc'!$D$1+1,"*",IF(I288='Tables calc'!$D$1+2,'Tables calc'!$H$26,IF(E287="Box 2","",IF(F287="","",INDEX('Tables calc'!$E$24:$E$539,_xlfn.AGGREGATE(15,3,('Tables calc'!$F$24:$F$539=1)/('Tables calc'!$F$24:$F$539=1)*(ROW('Tables calc'!$F$24:$F$539)-ROW('Tables calc'!$F$23)),I288))))))</f>
        <v/>
      </c>
      <c r="I288" s="69">
        <v>287</v>
      </c>
      <c r="J288" s="69" t="str">
        <f t="shared" si="47"/>
        <v/>
      </c>
      <c r="K288" s="69" t="str">
        <f t="shared" si="48"/>
        <v/>
      </c>
      <c r="L288" s="69" t="str">
        <f t="shared" si="49"/>
        <v/>
      </c>
      <c r="M288" s="69" t="str">
        <f t="shared" si="50"/>
        <v/>
      </c>
      <c r="N288" s="69" t="str">
        <f t="shared" si="51"/>
        <v/>
      </c>
      <c r="O288" s="69" t="str">
        <f t="shared" si="52"/>
        <v/>
      </c>
      <c r="P288" s="69" t="str">
        <f t="shared" si="53"/>
        <v/>
      </c>
      <c r="Q288" s="69" t="str">
        <f t="shared" si="54"/>
        <v/>
      </c>
    </row>
    <row r="289" spans="1:17" x14ac:dyDescent="0.3">
      <c r="A289" s="598" t="str" cm="1">
        <f t="array" ref="A289">IF(I289='Tables calc'!$D$1+1,"FTE Reduction Exceptions:",IF(I289='Tables calc'!$D$1+2,"Totals:",IF(A288="Totals:","",IF(A288="","",INDEX('Tables calc'!$A$24:$A$539,_xlfn.AGGREGATE(15,3,('Tables calc'!$F$24:$F$539=1)/('Tables calc'!$F$24:$F$539=1)*(ROW('Tables calc'!$F$24:$F$539)-ROW('Tables calc'!$F$23)),I289))))))</f>
        <v/>
      </c>
      <c r="B289" s="598" t="str" cm="1">
        <f t="array" ref="B289">IF(I289='Tables calc'!$D$1+1,"#",IF(I289='Tables calc'!$D$1+2,"#",IF(B288="#","",IF(B288="","",INDEX('Tables calc'!$B$24:$B$539,_xlfn.AGGREGATE(15,3,('Tables calc'!$F$24:$F$539=1)/('Tables calc'!$F$24:$F$539=1)*(ROW('Tables calc'!$F$24:$F$539)-ROW('Tables calc'!$F$23)),I289))))))</f>
        <v/>
      </c>
      <c r="C289" s="599" t="str">
        <f t="shared" si="44"/>
        <v/>
      </c>
      <c r="D289" s="600" t="str" cm="1">
        <f t="array" ref="D289">IF(I289='Tables calc'!$D$1+1,"*",IF(I289='Tables calc'!$D$1+2,'Tables calc'!$H$24,IF(D288='Tables calc'!$H$24,"",IF(D288="","",INDEX('Tables calc'!$C$24:$C$539,_xlfn.AGGREGATE(15,3,('Tables calc'!$F$24:$F$539=1)/('Tables calc'!$F$24:$F$539=1)*(ROW('Tables calc'!$F$24:$F$539)-ROW('Tables calc'!$F$23)),I289))))))</f>
        <v/>
      </c>
      <c r="E289" s="601" t="str">
        <f t="shared" si="45"/>
        <v/>
      </c>
      <c r="F289" s="602" t="str" cm="1">
        <f t="array" ref="F289">IF(I289='Tables calc'!$D$1+1,'Tables calc'!$H$23,IF(I289='Tables calc'!$D$1+2,'Tables calc'!$H$25,IF(E288="Box 2","",IF(F288="","",INDEX('Tables calc'!$D$24:$D$539,_xlfn.AGGREGATE(15,3,('Tables calc'!$F$24:$F$539=1)/('Tables calc'!$F$24:$F$539=1)*(ROW('Tables calc'!$F$24:$F$539)-ROW('Tables calc'!$F$23)),I289))))))</f>
        <v/>
      </c>
      <c r="G289" s="599" t="str">
        <f t="shared" si="46"/>
        <v/>
      </c>
      <c r="H289" s="600" t="str" cm="1">
        <f t="array" ref="H289">IF(I289='Tables calc'!$D$1+1,"*",IF(I289='Tables calc'!$D$1+2,'Tables calc'!$H$26,IF(E288="Box 2","",IF(F288="","",INDEX('Tables calc'!$E$24:$E$539,_xlfn.AGGREGATE(15,3,('Tables calc'!$F$24:$F$539=1)/('Tables calc'!$F$24:$F$539=1)*(ROW('Tables calc'!$F$24:$F$539)-ROW('Tables calc'!$F$23)),I289))))))</f>
        <v/>
      </c>
      <c r="I289" s="69">
        <v>288</v>
      </c>
      <c r="J289" s="69" t="str">
        <f t="shared" si="47"/>
        <v/>
      </c>
      <c r="K289" s="69" t="str">
        <f t="shared" si="48"/>
        <v/>
      </c>
      <c r="L289" s="69" t="str">
        <f t="shared" si="49"/>
        <v/>
      </c>
      <c r="M289" s="69" t="str">
        <f t="shared" si="50"/>
        <v/>
      </c>
      <c r="N289" s="69" t="str">
        <f t="shared" si="51"/>
        <v/>
      </c>
      <c r="O289" s="69" t="str">
        <f t="shared" si="52"/>
        <v/>
      </c>
      <c r="P289" s="69" t="str">
        <f t="shared" si="53"/>
        <v/>
      </c>
      <c r="Q289" s="69" t="str">
        <f t="shared" si="54"/>
        <v/>
      </c>
    </row>
    <row r="290" spans="1:17" x14ac:dyDescent="0.3">
      <c r="A290" s="598" t="str" cm="1">
        <f t="array" ref="A290">IF(I290='Tables calc'!$D$1+1,"FTE Reduction Exceptions:",IF(I290='Tables calc'!$D$1+2,"Totals:",IF(A289="Totals:","",IF(A289="","",INDEX('Tables calc'!$A$24:$A$539,_xlfn.AGGREGATE(15,3,('Tables calc'!$F$24:$F$539=1)/('Tables calc'!$F$24:$F$539=1)*(ROW('Tables calc'!$F$24:$F$539)-ROW('Tables calc'!$F$23)),I290))))))</f>
        <v/>
      </c>
      <c r="B290" s="598" t="str" cm="1">
        <f t="array" ref="B290">IF(I290='Tables calc'!$D$1+1,"#",IF(I290='Tables calc'!$D$1+2,"#",IF(B289="#","",IF(B289="","",INDEX('Tables calc'!$B$24:$B$539,_xlfn.AGGREGATE(15,3,('Tables calc'!$F$24:$F$539=1)/('Tables calc'!$F$24:$F$539=1)*(ROW('Tables calc'!$F$24:$F$539)-ROW('Tables calc'!$F$23)),I290))))))</f>
        <v/>
      </c>
      <c r="C290" s="599" t="str">
        <f t="shared" si="44"/>
        <v/>
      </c>
      <c r="D290" s="600" t="str" cm="1">
        <f t="array" ref="D290">IF(I290='Tables calc'!$D$1+1,"*",IF(I290='Tables calc'!$D$1+2,'Tables calc'!$H$24,IF(D289='Tables calc'!$H$24,"",IF(D289="","",INDEX('Tables calc'!$C$24:$C$539,_xlfn.AGGREGATE(15,3,('Tables calc'!$F$24:$F$539=1)/('Tables calc'!$F$24:$F$539=1)*(ROW('Tables calc'!$F$24:$F$539)-ROW('Tables calc'!$F$23)),I290))))))</f>
        <v/>
      </c>
      <c r="E290" s="601" t="str">
        <f t="shared" si="45"/>
        <v/>
      </c>
      <c r="F290" s="602" t="str" cm="1">
        <f t="array" ref="F290">IF(I290='Tables calc'!$D$1+1,'Tables calc'!$H$23,IF(I290='Tables calc'!$D$1+2,'Tables calc'!$H$25,IF(E289="Box 2","",IF(F289="","",INDEX('Tables calc'!$D$24:$D$539,_xlfn.AGGREGATE(15,3,('Tables calc'!$F$24:$F$539=1)/('Tables calc'!$F$24:$F$539=1)*(ROW('Tables calc'!$F$24:$F$539)-ROW('Tables calc'!$F$23)),I290))))))</f>
        <v/>
      </c>
      <c r="G290" s="599" t="str">
        <f t="shared" si="46"/>
        <v/>
      </c>
      <c r="H290" s="600" t="str" cm="1">
        <f t="array" ref="H290">IF(I290='Tables calc'!$D$1+1,"*",IF(I290='Tables calc'!$D$1+2,'Tables calc'!$H$26,IF(E289="Box 2","",IF(F289="","",INDEX('Tables calc'!$E$24:$E$539,_xlfn.AGGREGATE(15,3,('Tables calc'!$F$24:$F$539=1)/('Tables calc'!$F$24:$F$539=1)*(ROW('Tables calc'!$F$24:$F$539)-ROW('Tables calc'!$F$23)),I290))))))</f>
        <v/>
      </c>
      <c r="I290" s="69">
        <v>289</v>
      </c>
      <c r="J290" s="69" t="str">
        <f t="shared" si="47"/>
        <v/>
      </c>
      <c r="K290" s="69" t="str">
        <f t="shared" si="48"/>
        <v/>
      </c>
      <c r="L290" s="69" t="str">
        <f t="shared" si="49"/>
        <v/>
      </c>
      <c r="M290" s="69" t="str">
        <f t="shared" si="50"/>
        <v/>
      </c>
      <c r="N290" s="69" t="str">
        <f t="shared" si="51"/>
        <v/>
      </c>
      <c r="O290" s="69" t="str">
        <f t="shared" si="52"/>
        <v/>
      </c>
      <c r="P290" s="69" t="str">
        <f t="shared" si="53"/>
        <v/>
      </c>
      <c r="Q290" s="69" t="str">
        <f t="shared" si="54"/>
        <v/>
      </c>
    </row>
    <row r="291" spans="1:17" x14ac:dyDescent="0.3">
      <c r="A291" s="598" t="str" cm="1">
        <f t="array" ref="A291">IF(I291='Tables calc'!$D$1+1,"FTE Reduction Exceptions:",IF(I291='Tables calc'!$D$1+2,"Totals:",IF(A290="Totals:","",IF(A290="","",INDEX('Tables calc'!$A$24:$A$539,_xlfn.AGGREGATE(15,3,('Tables calc'!$F$24:$F$539=1)/('Tables calc'!$F$24:$F$539=1)*(ROW('Tables calc'!$F$24:$F$539)-ROW('Tables calc'!$F$23)),I291))))))</f>
        <v/>
      </c>
      <c r="B291" s="598" t="str" cm="1">
        <f t="array" ref="B291">IF(I291='Tables calc'!$D$1+1,"#",IF(I291='Tables calc'!$D$1+2,"#",IF(B290="#","",IF(B290="","",INDEX('Tables calc'!$B$24:$B$539,_xlfn.AGGREGATE(15,3,('Tables calc'!$F$24:$F$539=1)/('Tables calc'!$F$24:$F$539=1)*(ROW('Tables calc'!$F$24:$F$539)-ROW('Tables calc'!$F$23)),I291))))))</f>
        <v/>
      </c>
      <c r="C291" s="599" t="str">
        <f t="shared" si="44"/>
        <v/>
      </c>
      <c r="D291" s="600" t="str" cm="1">
        <f t="array" ref="D291">IF(I291='Tables calc'!$D$1+1,"*",IF(I291='Tables calc'!$D$1+2,'Tables calc'!$H$24,IF(D290='Tables calc'!$H$24,"",IF(D290="","",INDEX('Tables calc'!$C$24:$C$539,_xlfn.AGGREGATE(15,3,('Tables calc'!$F$24:$F$539=1)/('Tables calc'!$F$24:$F$539=1)*(ROW('Tables calc'!$F$24:$F$539)-ROW('Tables calc'!$F$23)),I291))))))</f>
        <v/>
      </c>
      <c r="E291" s="601" t="str">
        <f t="shared" si="45"/>
        <v/>
      </c>
      <c r="F291" s="602" t="str" cm="1">
        <f t="array" ref="F291">IF(I291='Tables calc'!$D$1+1,'Tables calc'!$H$23,IF(I291='Tables calc'!$D$1+2,'Tables calc'!$H$25,IF(E290="Box 2","",IF(F290="","",INDEX('Tables calc'!$D$24:$D$539,_xlfn.AGGREGATE(15,3,('Tables calc'!$F$24:$F$539=1)/('Tables calc'!$F$24:$F$539=1)*(ROW('Tables calc'!$F$24:$F$539)-ROW('Tables calc'!$F$23)),I291))))))</f>
        <v/>
      </c>
      <c r="G291" s="599" t="str">
        <f t="shared" si="46"/>
        <v/>
      </c>
      <c r="H291" s="600" t="str" cm="1">
        <f t="array" ref="H291">IF(I291='Tables calc'!$D$1+1,"*",IF(I291='Tables calc'!$D$1+2,'Tables calc'!$H$26,IF(E290="Box 2","",IF(F290="","",INDEX('Tables calc'!$E$24:$E$539,_xlfn.AGGREGATE(15,3,('Tables calc'!$F$24:$F$539=1)/('Tables calc'!$F$24:$F$539=1)*(ROW('Tables calc'!$F$24:$F$539)-ROW('Tables calc'!$F$23)),I291))))))</f>
        <v/>
      </c>
      <c r="I291" s="69">
        <v>290</v>
      </c>
      <c r="J291" s="69" t="str">
        <f t="shared" si="47"/>
        <v/>
      </c>
      <c r="K291" s="69" t="str">
        <f t="shared" si="48"/>
        <v/>
      </c>
      <c r="L291" s="69" t="str">
        <f t="shared" si="49"/>
        <v/>
      </c>
      <c r="M291" s="69" t="str">
        <f t="shared" si="50"/>
        <v/>
      </c>
      <c r="N291" s="69" t="str">
        <f t="shared" si="51"/>
        <v/>
      </c>
      <c r="O291" s="69" t="str">
        <f t="shared" si="52"/>
        <v/>
      </c>
      <c r="P291" s="69" t="str">
        <f t="shared" si="53"/>
        <v/>
      </c>
      <c r="Q291" s="69" t="str">
        <f t="shared" si="54"/>
        <v/>
      </c>
    </row>
    <row r="292" spans="1:17" x14ac:dyDescent="0.3">
      <c r="A292" s="598" t="str" cm="1">
        <f t="array" ref="A292">IF(I292='Tables calc'!$D$1+1,"FTE Reduction Exceptions:",IF(I292='Tables calc'!$D$1+2,"Totals:",IF(A291="Totals:","",IF(A291="","",INDEX('Tables calc'!$A$24:$A$539,_xlfn.AGGREGATE(15,3,('Tables calc'!$F$24:$F$539=1)/('Tables calc'!$F$24:$F$539=1)*(ROW('Tables calc'!$F$24:$F$539)-ROW('Tables calc'!$F$23)),I292))))))</f>
        <v/>
      </c>
      <c r="B292" s="598" t="str" cm="1">
        <f t="array" ref="B292">IF(I292='Tables calc'!$D$1+1,"#",IF(I292='Tables calc'!$D$1+2,"#",IF(B291="#","",IF(B291="","",INDEX('Tables calc'!$B$24:$B$539,_xlfn.AGGREGATE(15,3,('Tables calc'!$F$24:$F$539=1)/('Tables calc'!$F$24:$F$539=1)*(ROW('Tables calc'!$F$24:$F$539)-ROW('Tables calc'!$F$23)),I292))))))</f>
        <v/>
      </c>
      <c r="C292" s="599" t="str">
        <f t="shared" si="44"/>
        <v/>
      </c>
      <c r="D292" s="600" t="str" cm="1">
        <f t="array" ref="D292">IF(I292='Tables calc'!$D$1+1,"*",IF(I292='Tables calc'!$D$1+2,'Tables calc'!$H$24,IF(D291='Tables calc'!$H$24,"",IF(D291="","",INDEX('Tables calc'!$C$24:$C$539,_xlfn.AGGREGATE(15,3,('Tables calc'!$F$24:$F$539=1)/('Tables calc'!$F$24:$F$539=1)*(ROW('Tables calc'!$F$24:$F$539)-ROW('Tables calc'!$F$23)),I292))))))</f>
        <v/>
      </c>
      <c r="E292" s="601" t="str">
        <f t="shared" si="45"/>
        <v/>
      </c>
      <c r="F292" s="602" t="str" cm="1">
        <f t="array" ref="F292">IF(I292='Tables calc'!$D$1+1,'Tables calc'!$H$23,IF(I292='Tables calc'!$D$1+2,'Tables calc'!$H$25,IF(E291="Box 2","",IF(F291="","",INDEX('Tables calc'!$D$24:$D$539,_xlfn.AGGREGATE(15,3,('Tables calc'!$F$24:$F$539=1)/('Tables calc'!$F$24:$F$539=1)*(ROW('Tables calc'!$F$24:$F$539)-ROW('Tables calc'!$F$23)),I292))))))</f>
        <v/>
      </c>
      <c r="G292" s="599" t="str">
        <f t="shared" si="46"/>
        <v/>
      </c>
      <c r="H292" s="600" t="str" cm="1">
        <f t="array" ref="H292">IF(I292='Tables calc'!$D$1+1,"*",IF(I292='Tables calc'!$D$1+2,'Tables calc'!$H$26,IF(E291="Box 2","",IF(F291="","",INDEX('Tables calc'!$E$24:$E$539,_xlfn.AGGREGATE(15,3,('Tables calc'!$F$24:$F$539=1)/('Tables calc'!$F$24:$F$539=1)*(ROW('Tables calc'!$F$24:$F$539)-ROW('Tables calc'!$F$23)),I292))))))</f>
        <v/>
      </c>
      <c r="I292" s="69">
        <v>291</v>
      </c>
      <c r="J292" s="69" t="str">
        <f t="shared" si="47"/>
        <v/>
      </c>
      <c r="K292" s="69" t="str">
        <f t="shared" si="48"/>
        <v/>
      </c>
      <c r="L292" s="69" t="str">
        <f t="shared" si="49"/>
        <v/>
      </c>
      <c r="M292" s="69" t="str">
        <f t="shared" si="50"/>
        <v/>
      </c>
      <c r="N292" s="69" t="str">
        <f t="shared" si="51"/>
        <v/>
      </c>
      <c r="O292" s="69" t="str">
        <f t="shared" si="52"/>
        <v/>
      </c>
      <c r="P292" s="69" t="str">
        <f t="shared" si="53"/>
        <v/>
      </c>
      <c r="Q292" s="69" t="str">
        <f t="shared" si="54"/>
        <v/>
      </c>
    </row>
    <row r="293" spans="1:17" x14ac:dyDescent="0.3">
      <c r="A293" s="598" t="str" cm="1">
        <f t="array" ref="A293">IF(I293='Tables calc'!$D$1+1,"FTE Reduction Exceptions:",IF(I293='Tables calc'!$D$1+2,"Totals:",IF(A292="Totals:","",IF(A292="","",INDEX('Tables calc'!$A$24:$A$539,_xlfn.AGGREGATE(15,3,('Tables calc'!$F$24:$F$539=1)/('Tables calc'!$F$24:$F$539=1)*(ROW('Tables calc'!$F$24:$F$539)-ROW('Tables calc'!$F$23)),I293))))))</f>
        <v/>
      </c>
      <c r="B293" s="598" t="str" cm="1">
        <f t="array" ref="B293">IF(I293='Tables calc'!$D$1+1,"#",IF(I293='Tables calc'!$D$1+2,"#",IF(B292="#","",IF(B292="","",INDEX('Tables calc'!$B$24:$B$539,_xlfn.AGGREGATE(15,3,('Tables calc'!$F$24:$F$539=1)/('Tables calc'!$F$24:$F$539=1)*(ROW('Tables calc'!$F$24:$F$539)-ROW('Tables calc'!$F$23)),I293))))))</f>
        <v/>
      </c>
      <c r="C293" s="599" t="str">
        <f t="shared" si="44"/>
        <v/>
      </c>
      <c r="D293" s="600" t="str" cm="1">
        <f t="array" ref="D293">IF(I293='Tables calc'!$D$1+1,"*",IF(I293='Tables calc'!$D$1+2,'Tables calc'!$H$24,IF(D292='Tables calc'!$H$24,"",IF(D292="","",INDEX('Tables calc'!$C$24:$C$539,_xlfn.AGGREGATE(15,3,('Tables calc'!$F$24:$F$539=1)/('Tables calc'!$F$24:$F$539=1)*(ROW('Tables calc'!$F$24:$F$539)-ROW('Tables calc'!$F$23)),I293))))))</f>
        <v/>
      </c>
      <c r="E293" s="601" t="str">
        <f t="shared" si="45"/>
        <v/>
      </c>
      <c r="F293" s="602" t="str" cm="1">
        <f t="array" ref="F293">IF(I293='Tables calc'!$D$1+1,'Tables calc'!$H$23,IF(I293='Tables calc'!$D$1+2,'Tables calc'!$H$25,IF(E292="Box 2","",IF(F292="","",INDEX('Tables calc'!$D$24:$D$539,_xlfn.AGGREGATE(15,3,('Tables calc'!$F$24:$F$539=1)/('Tables calc'!$F$24:$F$539=1)*(ROW('Tables calc'!$F$24:$F$539)-ROW('Tables calc'!$F$23)),I293))))))</f>
        <v/>
      </c>
      <c r="G293" s="599" t="str">
        <f t="shared" si="46"/>
        <v/>
      </c>
      <c r="H293" s="600" t="str" cm="1">
        <f t="array" ref="H293">IF(I293='Tables calc'!$D$1+1,"*",IF(I293='Tables calc'!$D$1+2,'Tables calc'!$H$26,IF(E292="Box 2","",IF(F292="","",INDEX('Tables calc'!$E$24:$E$539,_xlfn.AGGREGATE(15,3,('Tables calc'!$F$24:$F$539=1)/('Tables calc'!$F$24:$F$539=1)*(ROW('Tables calc'!$F$24:$F$539)-ROW('Tables calc'!$F$23)),I293))))))</f>
        <v/>
      </c>
      <c r="I293" s="69">
        <v>292</v>
      </c>
      <c r="J293" s="69" t="str">
        <f t="shared" si="47"/>
        <v/>
      </c>
      <c r="K293" s="69" t="str">
        <f t="shared" si="48"/>
        <v/>
      </c>
      <c r="L293" s="69" t="str">
        <f t="shared" si="49"/>
        <v/>
      </c>
      <c r="M293" s="69" t="str">
        <f t="shared" si="50"/>
        <v/>
      </c>
      <c r="N293" s="69" t="str">
        <f t="shared" si="51"/>
        <v/>
      </c>
      <c r="O293" s="69" t="str">
        <f t="shared" si="52"/>
        <v/>
      </c>
      <c r="P293" s="69" t="str">
        <f t="shared" si="53"/>
        <v/>
      </c>
      <c r="Q293" s="69" t="str">
        <f t="shared" si="54"/>
        <v/>
      </c>
    </row>
    <row r="294" spans="1:17" x14ac:dyDescent="0.3">
      <c r="A294" s="598" t="str" cm="1">
        <f t="array" ref="A294">IF(I294='Tables calc'!$D$1+1,"FTE Reduction Exceptions:",IF(I294='Tables calc'!$D$1+2,"Totals:",IF(A293="Totals:","",IF(A293="","",INDEX('Tables calc'!$A$24:$A$539,_xlfn.AGGREGATE(15,3,('Tables calc'!$F$24:$F$539=1)/('Tables calc'!$F$24:$F$539=1)*(ROW('Tables calc'!$F$24:$F$539)-ROW('Tables calc'!$F$23)),I294))))))</f>
        <v/>
      </c>
      <c r="B294" s="598" t="str" cm="1">
        <f t="array" ref="B294">IF(I294='Tables calc'!$D$1+1,"#",IF(I294='Tables calc'!$D$1+2,"#",IF(B293="#","",IF(B293="","",INDEX('Tables calc'!$B$24:$B$539,_xlfn.AGGREGATE(15,3,('Tables calc'!$F$24:$F$539=1)/('Tables calc'!$F$24:$F$539=1)*(ROW('Tables calc'!$F$24:$F$539)-ROW('Tables calc'!$F$23)),I294))))))</f>
        <v/>
      </c>
      <c r="C294" s="599" t="str">
        <f t="shared" si="44"/>
        <v/>
      </c>
      <c r="D294" s="600" t="str" cm="1">
        <f t="array" ref="D294">IF(I294='Tables calc'!$D$1+1,"*",IF(I294='Tables calc'!$D$1+2,'Tables calc'!$H$24,IF(D293='Tables calc'!$H$24,"",IF(D293="","",INDEX('Tables calc'!$C$24:$C$539,_xlfn.AGGREGATE(15,3,('Tables calc'!$F$24:$F$539=1)/('Tables calc'!$F$24:$F$539=1)*(ROW('Tables calc'!$F$24:$F$539)-ROW('Tables calc'!$F$23)),I294))))))</f>
        <v/>
      </c>
      <c r="E294" s="601" t="str">
        <f t="shared" si="45"/>
        <v/>
      </c>
      <c r="F294" s="602" t="str" cm="1">
        <f t="array" ref="F294">IF(I294='Tables calc'!$D$1+1,'Tables calc'!$H$23,IF(I294='Tables calc'!$D$1+2,'Tables calc'!$H$25,IF(E293="Box 2","",IF(F293="","",INDEX('Tables calc'!$D$24:$D$539,_xlfn.AGGREGATE(15,3,('Tables calc'!$F$24:$F$539=1)/('Tables calc'!$F$24:$F$539=1)*(ROW('Tables calc'!$F$24:$F$539)-ROW('Tables calc'!$F$23)),I294))))))</f>
        <v/>
      </c>
      <c r="G294" s="599" t="str">
        <f t="shared" si="46"/>
        <v/>
      </c>
      <c r="H294" s="600" t="str" cm="1">
        <f t="array" ref="H294">IF(I294='Tables calc'!$D$1+1,"*",IF(I294='Tables calc'!$D$1+2,'Tables calc'!$H$26,IF(E293="Box 2","",IF(F293="","",INDEX('Tables calc'!$E$24:$E$539,_xlfn.AGGREGATE(15,3,('Tables calc'!$F$24:$F$539=1)/('Tables calc'!$F$24:$F$539=1)*(ROW('Tables calc'!$F$24:$F$539)-ROW('Tables calc'!$F$23)),I294))))))</f>
        <v/>
      </c>
      <c r="I294" s="69">
        <v>293</v>
      </c>
      <c r="J294" s="69" t="str">
        <f t="shared" si="47"/>
        <v/>
      </c>
      <c r="K294" s="69" t="str">
        <f t="shared" si="48"/>
        <v/>
      </c>
      <c r="L294" s="69" t="str">
        <f t="shared" si="49"/>
        <v/>
      </c>
      <c r="M294" s="69" t="str">
        <f t="shared" si="50"/>
        <v/>
      </c>
      <c r="N294" s="69" t="str">
        <f t="shared" si="51"/>
        <v/>
      </c>
      <c r="O294" s="69" t="str">
        <f t="shared" si="52"/>
        <v/>
      </c>
      <c r="P294" s="69" t="str">
        <f t="shared" si="53"/>
        <v/>
      </c>
      <c r="Q294" s="69" t="str">
        <f t="shared" si="54"/>
        <v/>
      </c>
    </row>
    <row r="295" spans="1:17" x14ac:dyDescent="0.3">
      <c r="A295" s="598" t="str" cm="1">
        <f t="array" ref="A295">IF(I295='Tables calc'!$D$1+1,"FTE Reduction Exceptions:",IF(I295='Tables calc'!$D$1+2,"Totals:",IF(A294="Totals:","",IF(A294="","",INDEX('Tables calc'!$A$24:$A$539,_xlfn.AGGREGATE(15,3,('Tables calc'!$F$24:$F$539=1)/('Tables calc'!$F$24:$F$539=1)*(ROW('Tables calc'!$F$24:$F$539)-ROW('Tables calc'!$F$23)),I295))))))</f>
        <v/>
      </c>
      <c r="B295" s="598" t="str" cm="1">
        <f t="array" ref="B295">IF(I295='Tables calc'!$D$1+1,"#",IF(I295='Tables calc'!$D$1+2,"#",IF(B294="#","",IF(B294="","",INDEX('Tables calc'!$B$24:$B$539,_xlfn.AGGREGATE(15,3,('Tables calc'!$F$24:$F$539=1)/('Tables calc'!$F$24:$F$539=1)*(ROW('Tables calc'!$F$24:$F$539)-ROW('Tables calc'!$F$23)),I295))))))</f>
        <v/>
      </c>
      <c r="C295" s="599" t="str">
        <f t="shared" si="44"/>
        <v/>
      </c>
      <c r="D295" s="600" t="str" cm="1">
        <f t="array" ref="D295">IF(I295='Tables calc'!$D$1+1,"*",IF(I295='Tables calc'!$D$1+2,'Tables calc'!$H$24,IF(D294='Tables calc'!$H$24,"",IF(D294="","",INDEX('Tables calc'!$C$24:$C$539,_xlfn.AGGREGATE(15,3,('Tables calc'!$F$24:$F$539=1)/('Tables calc'!$F$24:$F$539=1)*(ROW('Tables calc'!$F$24:$F$539)-ROW('Tables calc'!$F$23)),I295))))))</f>
        <v/>
      </c>
      <c r="E295" s="601" t="str">
        <f t="shared" si="45"/>
        <v/>
      </c>
      <c r="F295" s="602" t="str" cm="1">
        <f t="array" ref="F295">IF(I295='Tables calc'!$D$1+1,'Tables calc'!$H$23,IF(I295='Tables calc'!$D$1+2,'Tables calc'!$H$25,IF(E294="Box 2","",IF(F294="","",INDEX('Tables calc'!$D$24:$D$539,_xlfn.AGGREGATE(15,3,('Tables calc'!$F$24:$F$539=1)/('Tables calc'!$F$24:$F$539=1)*(ROW('Tables calc'!$F$24:$F$539)-ROW('Tables calc'!$F$23)),I295))))))</f>
        <v/>
      </c>
      <c r="G295" s="599" t="str">
        <f t="shared" si="46"/>
        <v/>
      </c>
      <c r="H295" s="600" t="str" cm="1">
        <f t="array" ref="H295">IF(I295='Tables calc'!$D$1+1,"*",IF(I295='Tables calc'!$D$1+2,'Tables calc'!$H$26,IF(E294="Box 2","",IF(F294="","",INDEX('Tables calc'!$E$24:$E$539,_xlfn.AGGREGATE(15,3,('Tables calc'!$F$24:$F$539=1)/('Tables calc'!$F$24:$F$539=1)*(ROW('Tables calc'!$F$24:$F$539)-ROW('Tables calc'!$F$23)),I295))))))</f>
        <v/>
      </c>
      <c r="I295" s="69">
        <v>294</v>
      </c>
      <c r="J295" s="69" t="str">
        <f t="shared" si="47"/>
        <v/>
      </c>
      <c r="K295" s="69" t="str">
        <f t="shared" si="48"/>
        <v/>
      </c>
      <c r="L295" s="69" t="str">
        <f t="shared" si="49"/>
        <v/>
      </c>
      <c r="M295" s="69" t="str">
        <f t="shared" si="50"/>
        <v/>
      </c>
      <c r="N295" s="69" t="str">
        <f t="shared" si="51"/>
        <v/>
      </c>
      <c r="O295" s="69" t="str">
        <f t="shared" si="52"/>
        <v/>
      </c>
      <c r="P295" s="69" t="str">
        <f t="shared" si="53"/>
        <v/>
      </c>
      <c r="Q295" s="69" t="str">
        <f t="shared" si="54"/>
        <v/>
      </c>
    </row>
    <row r="296" spans="1:17" x14ac:dyDescent="0.3">
      <c r="A296" s="598" t="str" cm="1">
        <f t="array" ref="A296">IF(I296='Tables calc'!$D$1+1,"FTE Reduction Exceptions:",IF(I296='Tables calc'!$D$1+2,"Totals:",IF(A295="Totals:","",IF(A295="","",INDEX('Tables calc'!$A$24:$A$539,_xlfn.AGGREGATE(15,3,('Tables calc'!$F$24:$F$539=1)/('Tables calc'!$F$24:$F$539=1)*(ROW('Tables calc'!$F$24:$F$539)-ROW('Tables calc'!$F$23)),I296))))))</f>
        <v/>
      </c>
      <c r="B296" s="598" t="str" cm="1">
        <f t="array" ref="B296">IF(I296='Tables calc'!$D$1+1,"#",IF(I296='Tables calc'!$D$1+2,"#",IF(B295="#","",IF(B295="","",INDEX('Tables calc'!$B$24:$B$539,_xlfn.AGGREGATE(15,3,('Tables calc'!$F$24:$F$539=1)/('Tables calc'!$F$24:$F$539=1)*(ROW('Tables calc'!$F$24:$F$539)-ROW('Tables calc'!$F$23)),I296))))))</f>
        <v/>
      </c>
      <c r="C296" s="599" t="str">
        <f t="shared" si="44"/>
        <v/>
      </c>
      <c r="D296" s="600" t="str" cm="1">
        <f t="array" ref="D296">IF(I296='Tables calc'!$D$1+1,"*",IF(I296='Tables calc'!$D$1+2,'Tables calc'!$H$24,IF(D295='Tables calc'!$H$24,"",IF(D295="","",INDEX('Tables calc'!$C$24:$C$539,_xlfn.AGGREGATE(15,3,('Tables calc'!$F$24:$F$539=1)/('Tables calc'!$F$24:$F$539=1)*(ROW('Tables calc'!$F$24:$F$539)-ROW('Tables calc'!$F$23)),I296))))))</f>
        <v/>
      </c>
      <c r="E296" s="601" t="str">
        <f t="shared" si="45"/>
        <v/>
      </c>
      <c r="F296" s="602" t="str" cm="1">
        <f t="array" ref="F296">IF(I296='Tables calc'!$D$1+1,'Tables calc'!$H$23,IF(I296='Tables calc'!$D$1+2,'Tables calc'!$H$25,IF(E295="Box 2","",IF(F295="","",INDEX('Tables calc'!$D$24:$D$539,_xlfn.AGGREGATE(15,3,('Tables calc'!$F$24:$F$539=1)/('Tables calc'!$F$24:$F$539=1)*(ROW('Tables calc'!$F$24:$F$539)-ROW('Tables calc'!$F$23)),I296))))))</f>
        <v/>
      </c>
      <c r="G296" s="599" t="str">
        <f t="shared" si="46"/>
        <v/>
      </c>
      <c r="H296" s="600" t="str" cm="1">
        <f t="array" ref="H296">IF(I296='Tables calc'!$D$1+1,"*",IF(I296='Tables calc'!$D$1+2,'Tables calc'!$H$26,IF(E295="Box 2","",IF(F295="","",INDEX('Tables calc'!$E$24:$E$539,_xlfn.AGGREGATE(15,3,('Tables calc'!$F$24:$F$539=1)/('Tables calc'!$F$24:$F$539=1)*(ROW('Tables calc'!$F$24:$F$539)-ROW('Tables calc'!$F$23)),I296))))))</f>
        <v/>
      </c>
      <c r="I296" s="69">
        <v>295</v>
      </c>
      <c r="J296" s="69" t="str">
        <f t="shared" si="47"/>
        <v/>
      </c>
      <c r="K296" s="69" t="str">
        <f t="shared" si="48"/>
        <v/>
      </c>
      <c r="L296" s="69" t="str">
        <f t="shared" si="49"/>
        <v/>
      </c>
      <c r="M296" s="69" t="str">
        <f t="shared" si="50"/>
        <v/>
      </c>
      <c r="N296" s="69" t="str">
        <f t="shared" si="51"/>
        <v/>
      </c>
      <c r="O296" s="69" t="str">
        <f t="shared" si="52"/>
        <v/>
      </c>
      <c r="P296" s="69" t="str">
        <f t="shared" si="53"/>
        <v/>
      </c>
      <c r="Q296" s="69" t="str">
        <f t="shared" si="54"/>
        <v/>
      </c>
    </row>
    <row r="297" spans="1:17" x14ac:dyDescent="0.3">
      <c r="A297" s="598" t="str" cm="1">
        <f t="array" ref="A297">IF(I297='Tables calc'!$D$1+1,"FTE Reduction Exceptions:",IF(I297='Tables calc'!$D$1+2,"Totals:",IF(A296="Totals:","",IF(A296="","",INDEX('Tables calc'!$A$24:$A$539,_xlfn.AGGREGATE(15,3,('Tables calc'!$F$24:$F$539=1)/('Tables calc'!$F$24:$F$539=1)*(ROW('Tables calc'!$F$24:$F$539)-ROW('Tables calc'!$F$23)),I297))))))</f>
        <v/>
      </c>
      <c r="B297" s="598" t="str" cm="1">
        <f t="array" ref="B297">IF(I297='Tables calc'!$D$1+1,"#",IF(I297='Tables calc'!$D$1+2,"#",IF(B296="#","",IF(B296="","",INDEX('Tables calc'!$B$24:$B$539,_xlfn.AGGREGATE(15,3,('Tables calc'!$F$24:$F$539=1)/('Tables calc'!$F$24:$F$539=1)*(ROW('Tables calc'!$F$24:$F$539)-ROW('Tables calc'!$F$23)),I297))))))</f>
        <v/>
      </c>
      <c r="C297" s="599" t="str">
        <f t="shared" si="44"/>
        <v/>
      </c>
      <c r="D297" s="600" t="str" cm="1">
        <f t="array" ref="D297">IF(I297='Tables calc'!$D$1+1,"*",IF(I297='Tables calc'!$D$1+2,'Tables calc'!$H$24,IF(D296='Tables calc'!$H$24,"",IF(D296="","",INDEX('Tables calc'!$C$24:$C$539,_xlfn.AGGREGATE(15,3,('Tables calc'!$F$24:$F$539=1)/('Tables calc'!$F$24:$F$539=1)*(ROW('Tables calc'!$F$24:$F$539)-ROW('Tables calc'!$F$23)),I297))))))</f>
        <v/>
      </c>
      <c r="E297" s="601" t="str">
        <f t="shared" si="45"/>
        <v/>
      </c>
      <c r="F297" s="602" t="str" cm="1">
        <f t="array" ref="F297">IF(I297='Tables calc'!$D$1+1,'Tables calc'!$H$23,IF(I297='Tables calc'!$D$1+2,'Tables calc'!$H$25,IF(E296="Box 2","",IF(F296="","",INDEX('Tables calc'!$D$24:$D$539,_xlfn.AGGREGATE(15,3,('Tables calc'!$F$24:$F$539=1)/('Tables calc'!$F$24:$F$539=1)*(ROW('Tables calc'!$F$24:$F$539)-ROW('Tables calc'!$F$23)),I297))))))</f>
        <v/>
      </c>
      <c r="G297" s="599" t="str">
        <f t="shared" si="46"/>
        <v/>
      </c>
      <c r="H297" s="600" t="str" cm="1">
        <f t="array" ref="H297">IF(I297='Tables calc'!$D$1+1,"*",IF(I297='Tables calc'!$D$1+2,'Tables calc'!$H$26,IF(E296="Box 2","",IF(F296="","",INDEX('Tables calc'!$E$24:$E$539,_xlfn.AGGREGATE(15,3,('Tables calc'!$F$24:$F$539=1)/('Tables calc'!$F$24:$F$539=1)*(ROW('Tables calc'!$F$24:$F$539)-ROW('Tables calc'!$F$23)),I297))))))</f>
        <v/>
      </c>
      <c r="I297" s="69">
        <v>296</v>
      </c>
      <c r="J297" s="69" t="str">
        <f t="shared" si="47"/>
        <v/>
      </c>
      <c r="K297" s="69" t="str">
        <f t="shared" si="48"/>
        <v/>
      </c>
      <c r="L297" s="69" t="str">
        <f t="shared" si="49"/>
        <v/>
      </c>
      <c r="M297" s="69" t="str">
        <f t="shared" si="50"/>
        <v/>
      </c>
      <c r="N297" s="69" t="str">
        <f t="shared" si="51"/>
        <v/>
      </c>
      <c r="O297" s="69" t="str">
        <f t="shared" si="52"/>
        <v/>
      </c>
      <c r="P297" s="69" t="str">
        <f t="shared" si="53"/>
        <v/>
      </c>
      <c r="Q297" s="69" t="str">
        <f t="shared" si="54"/>
        <v/>
      </c>
    </row>
    <row r="298" spans="1:17" x14ac:dyDescent="0.3">
      <c r="A298" s="598" t="str" cm="1">
        <f t="array" ref="A298">IF(I298='Tables calc'!$D$1+1,"FTE Reduction Exceptions:",IF(I298='Tables calc'!$D$1+2,"Totals:",IF(A297="Totals:","",IF(A297="","",INDEX('Tables calc'!$A$24:$A$539,_xlfn.AGGREGATE(15,3,('Tables calc'!$F$24:$F$539=1)/('Tables calc'!$F$24:$F$539=1)*(ROW('Tables calc'!$F$24:$F$539)-ROW('Tables calc'!$F$23)),I298))))))</f>
        <v/>
      </c>
      <c r="B298" s="598" t="str" cm="1">
        <f t="array" ref="B298">IF(I298='Tables calc'!$D$1+1,"#",IF(I298='Tables calc'!$D$1+2,"#",IF(B297="#","",IF(B297="","",INDEX('Tables calc'!$B$24:$B$539,_xlfn.AGGREGATE(15,3,('Tables calc'!$F$24:$F$539=1)/('Tables calc'!$F$24:$F$539=1)*(ROW('Tables calc'!$F$24:$F$539)-ROW('Tables calc'!$F$23)),I298))))))</f>
        <v/>
      </c>
      <c r="C298" s="599" t="str">
        <f t="shared" si="44"/>
        <v/>
      </c>
      <c r="D298" s="600" t="str" cm="1">
        <f t="array" ref="D298">IF(I298='Tables calc'!$D$1+1,"*",IF(I298='Tables calc'!$D$1+2,'Tables calc'!$H$24,IF(D297='Tables calc'!$H$24,"",IF(D297="","",INDEX('Tables calc'!$C$24:$C$539,_xlfn.AGGREGATE(15,3,('Tables calc'!$F$24:$F$539=1)/('Tables calc'!$F$24:$F$539=1)*(ROW('Tables calc'!$F$24:$F$539)-ROW('Tables calc'!$F$23)),I298))))))</f>
        <v/>
      </c>
      <c r="E298" s="601" t="str">
        <f t="shared" si="45"/>
        <v/>
      </c>
      <c r="F298" s="602" t="str" cm="1">
        <f t="array" ref="F298">IF(I298='Tables calc'!$D$1+1,'Tables calc'!$H$23,IF(I298='Tables calc'!$D$1+2,'Tables calc'!$H$25,IF(E297="Box 2","",IF(F297="","",INDEX('Tables calc'!$D$24:$D$539,_xlfn.AGGREGATE(15,3,('Tables calc'!$F$24:$F$539=1)/('Tables calc'!$F$24:$F$539=1)*(ROW('Tables calc'!$F$24:$F$539)-ROW('Tables calc'!$F$23)),I298))))))</f>
        <v/>
      </c>
      <c r="G298" s="599" t="str">
        <f t="shared" si="46"/>
        <v/>
      </c>
      <c r="H298" s="600" t="str" cm="1">
        <f t="array" ref="H298">IF(I298='Tables calc'!$D$1+1,"*",IF(I298='Tables calc'!$D$1+2,'Tables calc'!$H$26,IF(E297="Box 2","",IF(F297="","",INDEX('Tables calc'!$E$24:$E$539,_xlfn.AGGREGATE(15,3,('Tables calc'!$F$24:$F$539=1)/('Tables calc'!$F$24:$F$539=1)*(ROW('Tables calc'!$F$24:$F$539)-ROW('Tables calc'!$F$23)),I298))))))</f>
        <v/>
      </c>
      <c r="I298" s="69">
        <v>297</v>
      </c>
      <c r="J298" s="69" t="str">
        <f t="shared" si="47"/>
        <v/>
      </c>
      <c r="K298" s="69" t="str">
        <f t="shared" si="48"/>
        <v/>
      </c>
      <c r="L298" s="69" t="str">
        <f t="shared" si="49"/>
        <v/>
      </c>
      <c r="M298" s="69" t="str">
        <f t="shared" si="50"/>
        <v/>
      </c>
      <c r="N298" s="69" t="str">
        <f t="shared" si="51"/>
        <v/>
      </c>
      <c r="O298" s="69" t="str">
        <f t="shared" si="52"/>
        <v/>
      </c>
      <c r="P298" s="69" t="str">
        <f t="shared" si="53"/>
        <v/>
      </c>
      <c r="Q298" s="69" t="str">
        <f t="shared" si="54"/>
        <v/>
      </c>
    </row>
    <row r="299" spans="1:17" x14ac:dyDescent="0.3">
      <c r="A299" s="598" t="str" cm="1">
        <f t="array" ref="A299">IF(I299='Tables calc'!$D$1+1,"FTE Reduction Exceptions:",IF(I299='Tables calc'!$D$1+2,"Totals:",IF(A298="Totals:","",IF(A298="","",INDEX('Tables calc'!$A$24:$A$539,_xlfn.AGGREGATE(15,3,('Tables calc'!$F$24:$F$539=1)/('Tables calc'!$F$24:$F$539=1)*(ROW('Tables calc'!$F$24:$F$539)-ROW('Tables calc'!$F$23)),I299))))))</f>
        <v/>
      </c>
      <c r="B299" s="598" t="str" cm="1">
        <f t="array" ref="B299">IF(I299='Tables calc'!$D$1+1,"#",IF(I299='Tables calc'!$D$1+2,"#",IF(B298="#","",IF(B298="","",INDEX('Tables calc'!$B$24:$B$539,_xlfn.AGGREGATE(15,3,('Tables calc'!$F$24:$F$539=1)/('Tables calc'!$F$24:$F$539=1)*(ROW('Tables calc'!$F$24:$F$539)-ROW('Tables calc'!$F$23)),I299))))))</f>
        <v/>
      </c>
      <c r="C299" s="599" t="str">
        <f t="shared" si="44"/>
        <v/>
      </c>
      <c r="D299" s="600" t="str" cm="1">
        <f t="array" ref="D299">IF(I299='Tables calc'!$D$1+1,"*",IF(I299='Tables calc'!$D$1+2,'Tables calc'!$H$24,IF(D298='Tables calc'!$H$24,"",IF(D298="","",INDEX('Tables calc'!$C$24:$C$539,_xlfn.AGGREGATE(15,3,('Tables calc'!$F$24:$F$539=1)/('Tables calc'!$F$24:$F$539=1)*(ROW('Tables calc'!$F$24:$F$539)-ROW('Tables calc'!$F$23)),I299))))))</f>
        <v/>
      </c>
      <c r="E299" s="601" t="str">
        <f t="shared" si="45"/>
        <v/>
      </c>
      <c r="F299" s="602" t="str" cm="1">
        <f t="array" ref="F299">IF(I299='Tables calc'!$D$1+1,'Tables calc'!$H$23,IF(I299='Tables calc'!$D$1+2,'Tables calc'!$H$25,IF(E298="Box 2","",IF(F298="","",INDEX('Tables calc'!$D$24:$D$539,_xlfn.AGGREGATE(15,3,('Tables calc'!$F$24:$F$539=1)/('Tables calc'!$F$24:$F$539=1)*(ROW('Tables calc'!$F$24:$F$539)-ROW('Tables calc'!$F$23)),I299))))))</f>
        <v/>
      </c>
      <c r="G299" s="599" t="str">
        <f t="shared" si="46"/>
        <v/>
      </c>
      <c r="H299" s="600" t="str" cm="1">
        <f t="array" ref="H299">IF(I299='Tables calc'!$D$1+1,"*",IF(I299='Tables calc'!$D$1+2,'Tables calc'!$H$26,IF(E298="Box 2","",IF(F298="","",INDEX('Tables calc'!$E$24:$E$539,_xlfn.AGGREGATE(15,3,('Tables calc'!$F$24:$F$539=1)/('Tables calc'!$F$24:$F$539=1)*(ROW('Tables calc'!$F$24:$F$539)-ROW('Tables calc'!$F$23)),I299))))))</f>
        <v/>
      </c>
      <c r="I299" s="69">
        <v>298</v>
      </c>
      <c r="J299" s="69" t="str">
        <f t="shared" si="47"/>
        <v/>
      </c>
      <c r="K299" s="69" t="str">
        <f t="shared" si="48"/>
        <v/>
      </c>
      <c r="L299" s="69" t="str">
        <f t="shared" si="49"/>
        <v/>
      </c>
      <c r="M299" s="69" t="str">
        <f t="shared" si="50"/>
        <v/>
      </c>
      <c r="N299" s="69" t="str">
        <f t="shared" si="51"/>
        <v/>
      </c>
      <c r="O299" s="69" t="str">
        <f t="shared" si="52"/>
        <v/>
      </c>
      <c r="P299" s="69" t="str">
        <f t="shared" si="53"/>
        <v/>
      </c>
      <c r="Q299" s="69" t="str">
        <f t="shared" si="54"/>
        <v/>
      </c>
    </row>
    <row r="300" spans="1:17" x14ac:dyDescent="0.3">
      <c r="A300" s="598" t="str" cm="1">
        <f t="array" ref="A300">IF(I300='Tables calc'!$D$1+1,"FTE Reduction Exceptions:",IF(I300='Tables calc'!$D$1+2,"Totals:",IF(A299="Totals:","",IF(A299="","",INDEX('Tables calc'!$A$24:$A$539,_xlfn.AGGREGATE(15,3,('Tables calc'!$F$24:$F$539=1)/('Tables calc'!$F$24:$F$539=1)*(ROW('Tables calc'!$F$24:$F$539)-ROW('Tables calc'!$F$23)),I300))))))</f>
        <v/>
      </c>
      <c r="B300" s="598" t="str" cm="1">
        <f t="array" ref="B300">IF(I300='Tables calc'!$D$1+1,"#",IF(I300='Tables calc'!$D$1+2,"#",IF(B299="#","",IF(B299="","",INDEX('Tables calc'!$B$24:$B$539,_xlfn.AGGREGATE(15,3,('Tables calc'!$F$24:$F$539=1)/('Tables calc'!$F$24:$F$539=1)*(ROW('Tables calc'!$F$24:$F$539)-ROW('Tables calc'!$F$23)),I300))))))</f>
        <v/>
      </c>
      <c r="C300" s="599" t="str">
        <f t="shared" si="44"/>
        <v/>
      </c>
      <c r="D300" s="600" t="str" cm="1">
        <f t="array" ref="D300">IF(I300='Tables calc'!$D$1+1,"*",IF(I300='Tables calc'!$D$1+2,'Tables calc'!$H$24,IF(D299='Tables calc'!$H$24,"",IF(D299="","",INDEX('Tables calc'!$C$24:$C$539,_xlfn.AGGREGATE(15,3,('Tables calc'!$F$24:$F$539=1)/('Tables calc'!$F$24:$F$539=1)*(ROW('Tables calc'!$F$24:$F$539)-ROW('Tables calc'!$F$23)),I300))))))</f>
        <v/>
      </c>
      <c r="E300" s="601" t="str">
        <f t="shared" si="45"/>
        <v/>
      </c>
      <c r="F300" s="602" t="str" cm="1">
        <f t="array" ref="F300">IF(I300='Tables calc'!$D$1+1,'Tables calc'!$H$23,IF(I300='Tables calc'!$D$1+2,'Tables calc'!$H$25,IF(E299="Box 2","",IF(F299="","",INDEX('Tables calc'!$D$24:$D$539,_xlfn.AGGREGATE(15,3,('Tables calc'!$F$24:$F$539=1)/('Tables calc'!$F$24:$F$539=1)*(ROW('Tables calc'!$F$24:$F$539)-ROW('Tables calc'!$F$23)),I300))))))</f>
        <v/>
      </c>
      <c r="G300" s="599" t="str">
        <f t="shared" si="46"/>
        <v/>
      </c>
      <c r="H300" s="600" t="str" cm="1">
        <f t="array" ref="H300">IF(I300='Tables calc'!$D$1+1,"*",IF(I300='Tables calc'!$D$1+2,'Tables calc'!$H$26,IF(E299="Box 2","",IF(F299="","",INDEX('Tables calc'!$E$24:$E$539,_xlfn.AGGREGATE(15,3,('Tables calc'!$F$24:$F$539=1)/('Tables calc'!$F$24:$F$539=1)*(ROW('Tables calc'!$F$24:$F$539)-ROW('Tables calc'!$F$23)),I300))))))</f>
        <v/>
      </c>
      <c r="I300" s="69">
        <v>299</v>
      </c>
      <c r="J300" s="69" t="str">
        <f t="shared" si="47"/>
        <v/>
      </c>
      <c r="K300" s="69" t="str">
        <f t="shared" si="48"/>
        <v/>
      </c>
      <c r="L300" s="69" t="str">
        <f t="shared" si="49"/>
        <v/>
      </c>
      <c r="M300" s="69" t="str">
        <f t="shared" si="50"/>
        <v/>
      </c>
      <c r="N300" s="69" t="str">
        <f t="shared" si="51"/>
        <v/>
      </c>
      <c r="O300" s="69" t="str">
        <f t="shared" si="52"/>
        <v/>
      </c>
      <c r="P300" s="69" t="str">
        <f t="shared" si="53"/>
        <v/>
      </c>
      <c r="Q300" s="69" t="str">
        <f t="shared" si="54"/>
        <v/>
      </c>
    </row>
    <row r="301" spans="1:17" x14ac:dyDescent="0.3">
      <c r="A301" s="598" t="str" cm="1">
        <f t="array" ref="A301">IF(I301='Tables calc'!$D$1+1,"FTE Reduction Exceptions:",IF(I301='Tables calc'!$D$1+2,"Totals:",IF(A300="Totals:","",IF(A300="","",INDEX('Tables calc'!$A$24:$A$539,_xlfn.AGGREGATE(15,3,('Tables calc'!$F$24:$F$539=1)/('Tables calc'!$F$24:$F$539=1)*(ROW('Tables calc'!$F$24:$F$539)-ROW('Tables calc'!$F$23)),I301))))))</f>
        <v/>
      </c>
      <c r="B301" s="598" t="str" cm="1">
        <f t="array" ref="B301">IF(I301='Tables calc'!$D$1+1,"#",IF(I301='Tables calc'!$D$1+2,"#",IF(B300="#","",IF(B300="","",INDEX('Tables calc'!$B$24:$B$539,_xlfn.AGGREGATE(15,3,('Tables calc'!$F$24:$F$539=1)/('Tables calc'!$F$24:$F$539=1)*(ROW('Tables calc'!$F$24:$F$539)-ROW('Tables calc'!$F$23)),I301))))))</f>
        <v/>
      </c>
      <c r="C301" s="599" t="str">
        <f t="shared" si="44"/>
        <v/>
      </c>
      <c r="D301" s="600" t="str" cm="1">
        <f t="array" ref="D301">IF(I301='Tables calc'!$D$1+1,"*",IF(I301='Tables calc'!$D$1+2,'Tables calc'!$H$24,IF(D300='Tables calc'!$H$24,"",IF(D300="","",INDEX('Tables calc'!$C$24:$C$539,_xlfn.AGGREGATE(15,3,('Tables calc'!$F$24:$F$539=1)/('Tables calc'!$F$24:$F$539=1)*(ROW('Tables calc'!$F$24:$F$539)-ROW('Tables calc'!$F$23)),I301))))))</f>
        <v/>
      </c>
      <c r="E301" s="601" t="str">
        <f t="shared" si="45"/>
        <v/>
      </c>
      <c r="F301" s="602" t="str" cm="1">
        <f t="array" ref="F301">IF(I301='Tables calc'!$D$1+1,'Tables calc'!$H$23,IF(I301='Tables calc'!$D$1+2,'Tables calc'!$H$25,IF(E300="Box 2","",IF(F300="","",INDEX('Tables calc'!$D$24:$D$539,_xlfn.AGGREGATE(15,3,('Tables calc'!$F$24:$F$539=1)/('Tables calc'!$F$24:$F$539=1)*(ROW('Tables calc'!$F$24:$F$539)-ROW('Tables calc'!$F$23)),I301))))))</f>
        <v/>
      </c>
      <c r="G301" s="599" t="str">
        <f t="shared" si="46"/>
        <v/>
      </c>
      <c r="H301" s="600" t="str" cm="1">
        <f t="array" ref="H301">IF(I301='Tables calc'!$D$1+1,"*",IF(I301='Tables calc'!$D$1+2,'Tables calc'!$H$26,IF(E300="Box 2","",IF(F300="","",INDEX('Tables calc'!$E$24:$E$539,_xlfn.AGGREGATE(15,3,('Tables calc'!$F$24:$F$539=1)/('Tables calc'!$F$24:$F$539=1)*(ROW('Tables calc'!$F$24:$F$539)-ROW('Tables calc'!$F$23)),I301))))))</f>
        <v/>
      </c>
      <c r="I301" s="69">
        <v>300</v>
      </c>
      <c r="J301" s="69" t="str">
        <f t="shared" si="47"/>
        <v/>
      </c>
      <c r="K301" s="69" t="str">
        <f t="shared" si="48"/>
        <v/>
      </c>
      <c r="L301" s="69" t="str">
        <f t="shared" si="49"/>
        <v/>
      </c>
      <c r="M301" s="69" t="str">
        <f t="shared" si="50"/>
        <v/>
      </c>
      <c r="N301" s="69" t="str">
        <f t="shared" si="51"/>
        <v/>
      </c>
      <c r="O301" s="69" t="str">
        <f t="shared" si="52"/>
        <v/>
      </c>
      <c r="P301" s="69" t="str">
        <f t="shared" si="53"/>
        <v/>
      </c>
      <c r="Q301" s="69" t="str">
        <f t="shared" si="54"/>
        <v/>
      </c>
    </row>
    <row r="302" spans="1:17" x14ac:dyDescent="0.3">
      <c r="A302" s="598" t="str" cm="1">
        <f t="array" ref="A302">IF(I302='Tables calc'!$D$1+1,"FTE Reduction Exceptions:",IF(I302='Tables calc'!$D$1+2,"Totals:",IF(A301="Totals:","",IF(A301="","",INDEX('Tables calc'!$A$24:$A$539,_xlfn.AGGREGATE(15,3,('Tables calc'!$F$24:$F$539=1)/('Tables calc'!$F$24:$F$539=1)*(ROW('Tables calc'!$F$24:$F$539)-ROW('Tables calc'!$F$23)),I302))))))</f>
        <v/>
      </c>
      <c r="B302" s="598" t="str" cm="1">
        <f t="array" ref="B302">IF(I302='Tables calc'!$D$1+1,"#",IF(I302='Tables calc'!$D$1+2,"#",IF(B301="#","",IF(B301="","",INDEX('Tables calc'!$B$24:$B$539,_xlfn.AGGREGATE(15,3,('Tables calc'!$F$24:$F$539=1)/('Tables calc'!$F$24:$F$539=1)*(ROW('Tables calc'!$F$24:$F$539)-ROW('Tables calc'!$F$23)),I302))))))</f>
        <v/>
      </c>
      <c r="C302" s="599" t="str">
        <f t="shared" si="44"/>
        <v/>
      </c>
      <c r="D302" s="600" t="str" cm="1">
        <f t="array" ref="D302">IF(I302='Tables calc'!$D$1+1,"*",IF(I302='Tables calc'!$D$1+2,'Tables calc'!$H$24,IF(D301='Tables calc'!$H$24,"",IF(D301="","",INDEX('Tables calc'!$C$24:$C$539,_xlfn.AGGREGATE(15,3,('Tables calc'!$F$24:$F$539=1)/('Tables calc'!$F$24:$F$539=1)*(ROW('Tables calc'!$F$24:$F$539)-ROW('Tables calc'!$F$23)),I302))))))</f>
        <v/>
      </c>
      <c r="E302" s="601" t="str">
        <f t="shared" si="45"/>
        <v/>
      </c>
      <c r="F302" s="602" t="str" cm="1">
        <f t="array" ref="F302">IF(I302='Tables calc'!$D$1+1,'Tables calc'!$H$23,IF(I302='Tables calc'!$D$1+2,'Tables calc'!$H$25,IF(E301="Box 2","",IF(F301="","",INDEX('Tables calc'!$D$24:$D$539,_xlfn.AGGREGATE(15,3,('Tables calc'!$F$24:$F$539=1)/('Tables calc'!$F$24:$F$539=1)*(ROW('Tables calc'!$F$24:$F$539)-ROW('Tables calc'!$F$23)),I302))))))</f>
        <v/>
      </c>
      <c r="G302" s="599" t="str">
        <f t="shared" si="46"/>
        <v/>
      </c>
      <c r="H302" s="600" t="str" cm="1">
        <f t="array" ref="H302">IF(I302='Tables calc'!$D$1+1,"*",IF(I302='Tables calc'!$D$1+2,'Tables calc'!$H$26,IF(E301="Box 2","",IF(F301="","",INDEX('Tables calc'!$E$24:$E$539,_xlfn.AGGREGATE(15,3,('Tables calc'!$F$24:$F$539=1)/('Tables calc'!$F$24:$F$539=1)*(ROW('Tables calc'!$F$24:$F$539)-ROW('Tables calc'!$F$23)),I302))))))</f>
        <v/>
      </c>
      <c r="I302" s="69">
        <v>301</v>
      </c>
      <c r="J302" s="69" t="str">
        <f t="shared" si="47"/>
        <v/>
      </c>
      <c r="K302" s="69" t="str">
        <f t="shared" si="48"/>
        <v/>
      </c>
      <c r="L302" s="69" t="str">
        <f t="shared" si="49"/>
        <v/>
      </c>
      <c r="M302" s="69" t="str">
        <f t="shared" si="50"/>
        <v/>
      </c>
      <c r="N302" s="69" t="str">
        <f t="shared" si="51"/>
        <v/>
      </c>
      <c r="O302" s="69" t="str">
        <f t="shared" si="52"/>
        <v/>
      </c>
      <c r="P302" s="69" t="str">
        <f t="shared" si="53"/>
        <v/>
      </c>
      <c r="Q302" s="69" t="str">
        <f t="shared" si="54"/>
        <v/>
      </c>
    </row>
    <row r="303" spans="1:17" x14ac:dyDescent="0.3">
      <c r="A303" s="598" t="str" cm="1">
        <f t="array" ref="A303">IF(I303='Tables calc'!$D$1+1,"FTE Reduction Exceptions:",IF(I303='Tables calc'!$D$1+2,"Totals:",IF(A302="Totals:","",IF(A302="","",INDEX('Tables calc'!$A$24:$A$539,_xlfn.AGGREGATE(15,3,('Tables calc'!$F$24:$F$539=1)/('Tables calc'!$F$24:$F$539=1)*(ROW('Tables calc'!$F$24:$F$539)-ROW('Tables calc'!$F$23)),I303))))))</f>
        <v/>
      </c>
      <c r="B303" s="598" t="str" cm="1">
        <f t="array" ref="B303">IF(I303='Tables calc'!$D$1+1,"#",IF(I303='Tables calc'!$D$1+2,"#",IF(B302="#","",IF(B302="","",INDEX('Tables calc'!$B$24:$B$539,_xlfn.AGGREGATE(15,3,('Tables calc'!$F$24:$F$539=1)/('Tables calc'!$F$24:$F$539=1)*(ROW('Tables calc'!$F$24:$F$539)-ROW('Tables calc'!$F$23)),I303))))))</f>
        <v/>
      </c>
      <c r="C303" s="599" t="str">
        <f t="shared" si="44"/>
        <v/>
      </c>
      <c r="D303" s="600" t="str" cm="1">
        <f t="array" ref="D303">IF(I303='Tables calc'!$D$1+1,"*",IF(I303='Tables calc'!$D$1+2,'Tables calc'!$H$24,IF(D302='Tables calc'!$H$24,"",IF(D302="","",INDEX('Tables calc'!$C$24:$C$539,_xlfn.AGGREGATE(15,3,('Tables calc'!$F$24:$F$539=1)/('Tables calc'!$F$24:$F$539=1)*(ROW('Tables calc'!$F$24:$F$539)-ROW('Tables calc'!$F$23)),I303))))))</f>
        <v/>
      </c>
      <c r="E303" s="601" t="str">
        <f t="shared" si="45"/>
        <v/>
      </c>
      <c r="F303" s="602" t="str" cm="1">
        <f t="array" ref="F303">IF(I303='Tables calc'!$D$1+1,'Tables calc'!$H$23,IF(I303='Tables calc'!$D$1+2,'Tables calc'!$H$25,IF(E302="Box 2","",IF(F302="","",INDEX('Tables calc'!$D$24:$D$539,_xlfn.AGGREGATE(15,3,('Tables calc'!$F$24:$F$539=1)/('Tables calc'!$F$24:$F$539=1)*(ROW('Tables calc'!$F$24:$F$539)-ROW('Tables calc'!$F$23)),I303))))))</f>
        <v/>
      </c>
      <c r="G303" s="599" t="str">
        <f t="shared" si="46"/>
        <v/>
      </c>
      <c r="H303" s="600" t="str" cm="1">
        <f t="array" ref="H303">IF(I303='Tables calc'!$D$1+1,"*",IF(I303='Tables calc'!$D$1+2,'Tables calc'!$H$26,IF(E302="Box 2","",IF(F302="","",INDEX('Tables calc'!$E$24:$E$539,_xlfn.AGGREGATE(15,3,('Tables calc'!$F$24:$F$539=1)/('Tables calc'!$F$24:$F$539=1)*(ROW('Tables calc'!$F$24:$F$539)-ROW('Tables calc'!$F$23)),I303))))))</f>
        <v/>
      </c>
      <c r="I303" s="69">
        <v>302</v>
      </c>
      <c r="J303" s="69" t="str">
        <f t="shared" si="47"/>
        <v/>
      </c>
      <c r="K303" s="69" t="str">
        <f t="shared" si="48"/>
        <v/>
      </c>
      <c r="L303" s="69" t="str">
        <f t="shared" si="49"/>
        <v/>
      </c>
      <c r="M303" s="69" t="str">
        <f t="shared" si="50"/>
        <v/>
      </c>
      <c r="N303" s="69" t="str">
        <f t="shared" si="51"/>
        <v/>
      </c>
      <c r="O303" s="69" t="str">
        <f t="shared" si="52"/>
        <v/>
      </c>
      <c r="P303" s="69" t="str">
        <f t="shared" si="53"/>
        <v/>
      </c>
      <c r="Q303" s="69" t="str">
        <f t="shared" si="54"/>
        <v/>
      </c>
    </row>
    <row r="304" spans="1:17" x14ac:dyDescent="0.3">
      <c r="A304" s="598" t="str" cm="1">
        <f t="array" ref="A304">IF(I304='Tables calc'!$D$1+1,"FTE Reduction Exceptions:",IF(I304='Tables calc'!$D$1+2,"Totals:",IF(A303="Totals:","",IF(A303="","",INDEX('Tables calc'!$A$24:$A$539,_xlfn.AGGREGATE(15,3,('Tables calc'!$F$24:$F$539=1)/('Tables calc'!$F$24:$F$539=1)*(ROW('Tables calc'!$F$24:$F$539)-ROW('Tables calc'!$F$23)),I304))))))</f>
        <v/>
      </c>
      <c r="B304" s="598" t="str" cm="1">
        <f t="array" ref="B304">IF(I304='Tables calc'!$D$1+1,"#",IF(I304='Tables calc'!$D$1+2,"#",IF(B303="#","",IF(B303="","",INDEX('Tables calc'!$B$24:$B$539,_xlfn.AGGREGATE(15,3,('Tables calc'!$F$24:$F$539=1)/('Tables calc'!$F$24:$F$539=1)*(ROW('Tables calc'!$F$24:$F$539)-ROW('Tables calc'!$F$23)),I304))))))</f>
        <v/>
      </c>
      <c r="C304" s="599" t="str">
        <f t="shared" si="44"/>
        <v/>
      </c>
      <c r="D304" s="600" t="str" cm="1">
        <f t="array" ref="D304">IF(I304='Tables calc'!$D$1+1,"*",IF(I304='Tables calc'!$D$1+2,'Tables calc'!$H$24,IF(D303='Tables calc'!$H$24,"",IF(D303="","",INDEX('Tables calc'!$C$24:$C$539,_xlfn.AGGREGATE(15,3,('Tables calc'!$F$24:$F$539=1)/('Tables calc'!$F$24:$F$539=1)*(ROW('Tables calc'!$F$24:$F$539)-ROW('Tables calc'!$F$23)),I304))))))</f>
        <v/>
      </c>
      <c r="E304" s="601" t="str">
        <f t="shared" si="45"/>
        <v/>
      </c>
      <c r="F304" s="602" t="str" cm="1">
        <f t="array" ref="F304">IF(I304='Tables calc'!$D$1+1,'Tables calc'!$H$23,IF(I304='Tables calc'!$D$1+2,'Tables calc'!$H$25,IF(E303="Box 2","",IF(F303="","",INDEX('Tables calc'!$D$24:$D$539,_xlfn.AGGREGATE(15,3,('Tables calc'!$F$24:$F$539=1)/('Tables calc'!$F$24:$F$539=1)*(ROW('Tables calc'!$F$24:$F$539)-ROW('Tables calc'!$F$23)),I304))))))</f>
        <v/>
      </c>
      <c r="G304" s="599" t="str">
        <f t="shared" si="46"/>
        <v/>
      </c>
      <c r="H304" s="600" t="str" cm="1">
        <f t="array" ref="H304">IF(I304='Tables calc'!$D$1+1,"*",IF(I304='Tables calc'!$D$1+2,'Tables calc'!$H$26,IF(E303="Box 2","",IF(F303="","",INDEX('Tables calc'!$E$24:$E$539,_xlfn.AGGREGATE(15,3,('Tables calc'!$F$24:$F$539=1)/('Tables calc'!$F$24:$F$539=1)*(ROW('Tables calc'!$F$24:$F$539)-ROW('Tables calc'!$F$23)),I304))))))</f>
        <v/>
      </c>
      <c r="I304" s="69">
        <v>303</v>
      </c>
      <c r="J304" s="69" t="str">
        <f t="shared" si="47"/>
        <v/>
      </c>
      <c r="K304" s="69" t="str">
        <f t="shared" si="48"/>
        <v/>
      </c>
      <c r="L304" s="69" t="str">
        <f t="shared" si="49"/>
        <v/>
      </c>
      <c r="M304" s="69" t="str">
        <f t="shared" si="50"/>
        <v/>
      </c>
      <c r="N304" s="69" t="str">
        <f t="shared" si="51"/>
        <v/>
      </c>
      <c r="O304" s="69" t="str">
        <f t="shared" si="52"/>
        <v/>
      </c>
      <c r="P304" s="69" t="str">
        <f t="shared" si="53"/>
        <v/>
      </c>
      <c r="Q304" s="69" t="str">
        <f t="shared" si="54"/>
        <v/>
      </c>
    </row>
    <row r="305" spans="1:17" x14ac:dyDescent="0.3">
      <c r="A305" s="598" t="str" cm="1">
        <f t="array" ref="A305">IF(I305='Tables calc'!$D$1+1,"FTE Reduction Exceptions:",IF(I305='Tables calc'!$D$1+2,"Totals:",IF(A304="Totals:","",IF(A304="","",INDEX('Tables calc'!$A$24:$A$539,_xlfn.AGGREGATE(15,3,('Tables calc'!$F$24:$F$539=1)/('Tables calc'!$F$24:$F$539=1)*(ROW('Tables calc'!$F$24:$F$539)-ROW('Tables calc'!$F$23)),I305))))))</f>
        <v/>
      </c>
      <c r="B305" s="598" t="str" cm="1">
        <f t="array" ref="B305">IF(I305='Tables calc'!$D$1+1,"#",IF(I305='Tables calc'!$D$1+2,"#",IF(B304="#","",IF(B304="","",INDEX('Tables calc'!$B$24:$B$539,_xlfn.AGGREGATE(15,3,('Tables calc'!$F$24:$F$539=1)/('Tables calc'!$F$24:$F$539=1)*(ROW('Tables calc'!$F$24:$F$539)-ROW('Tables calc'!$F$23)),I305))))))</f>
        <v/>
      </c>
      <c r="C305" s="599" t="str">
        <f t="shared" si="44"/>
        <v/>
      </c>
      <c r="D305" s="600" t="str" cm="1">
        <f t="array" ref="D305">IF(I305='Tables calc'!$D$1+1,"*",IF(I305='Tables calc'!$D$1+2,'Tables calc'!$H$24,IF(D304='Tables calc'!$H$24,"",IF(D304="","",INDEX('Tables calc'!$C$24:$C$539,_xlfn.AGGREGATE(15,3,('Tables calc'!$F$24:$F$539=1)/('Tables calc'!$F$24:$F$539=1)*(ROW('Tables calc'!$F$24:$F$539)-ROW('Tables calc'!$F$23)),I305))))))</f>
        <v/>
      </c>
      <c r="E305" s="601" t="str">
        <f t="shared" si="45"/>
        <v/>
      </c>
      <c r="F305" s="602" t="str" cm="1">
        <f t="array" ref="F305">IF(I305='Tables calc'!$D$1+1,'Tables calc'!$H$23,IF(I305='Tables calc'!$D$1+2,'Tables calc'!$H$25,IF(E304="Box 2","",IF(F304="","",INDEX('Tables calc'!$D$24:$D$539,_xlfn.AGGREGATE(15,3,('Tables calc'!$F$24:$F$539=1)/('Tables calc'!$F$24:$F$539=1)*(ROW('Tables calc'!$F$24:$F$539)-ROW('Tables calc'!$F$23)),I305))))))</f>
        <v/>
      </c>
      <c r="G305" s="599" t="str">
        <f t="shared" si="46"/>
        <v/>
      </c>
      <c r="H305" s="600" t="str" cm="1">
        <f t="array" ref="H305">IF(I305='Tables calc'!$D$1+1,"*",IF(I305='Tables calc'!$D$1+2,'Tables calc'!$H$26,IF(E304="Box 2","",IF(F304="","",INDEX('Tables calc'!$E$24:$E$539,_xlfn.AGGREGATE(15,3,('Tables calc'!$F$24:$F$539=1)/('Tables calc'!$F$24:$F$539=1)*(ROW('Tables calc'!$F$24:$F$539)-ROW('Tables calc'!$F$23)),I305))))))</f>
        <v/>
      </c>
      <c r="I305" s="69">
        <v>304</v>
      </c>
      <c r="J305" s="69" t="str">
        <f t="shared" si="47"/>
        <v/>
      </c>
      <c r="K305" s="69" t="str">
        <f t="shared" si="48"/>
        <v/>
      </c>
      <c r="L305" s="69" t="str">
        <f t="shared" si="49"/>
        <v/>
      </c>
      <c r="M305" s="69" t="str">
        <f t="shared" si="50"/>
        <v/>
      </c>
      <c r="N305" s="69" t="str">
        <f t="shared" si="51"/>
        <v/>
      </c>
      <c r="O305" s="69" t="str">
        <f t="shared" si="52"/>
        <v/>
      </c>
      <c r="P305" s="69" t="str">
        <f t="shared" si="53"/>
        <v/>
      </c>
      <c r="Q305" s="69" t="str">
        <f t="shared" si="54"/>
        <v/>
      </c>
    </row>
    <row r="306" spans="1:17" x14ac:dyDescent="0.3">
      <c r="A306" s="598" t="str" cm="1">
        <f t="array" ref="A306">IF(I306='Tables calc'!$D$1+1,"FTE Reduction Exceptions:",IF(I306='Tables calc'!$D$1+2,"Totals:",IF(A305="Totals:","",IF(A305="","",INDEX('Tables calc'!$A$24:$A$539,_xlfn.AGGREGATE(15,3,('Tables calc'!$F$24:$F$539=1)/('Tables calc'!$F$24:$F$539=1)*(ROW('Tables calc'!$F$24:$F$539)-ROW('Tables calc'!$F$23)),I306))))))</f>
        <v/>
      </c>
      <c r="B306" s="598" t="str" cm="1">
        <f t="array" ref="B306">IF(I306='Tables calc'!$D$1+1,"#",IF(I306='Tables calc'!$D$1+2,"#",IF(B305="#","",IF(B305="","",INDEX('Tables calc'!$B$24:$B$539,_xlfn.AGGREGATE(15,3,('Tables calc'!$F$24:$F$539=1)/('Tables calc'!$F$24:$F$539=1)*(ROW('Tables calc'!$F$24:$F$539)-ROW('Tables calc'!$F$23)),I306))))))</f>
        <v/>
      </c>
      <c r="C306" s="599" t="str">
        <f t="shared" si="44"/>
        <v/>
      </c>
      <c r="D306" s="600" t="str" cm="1">
        <f t="array" ref="D306">IF(I306='Tables calc'!$D$1+1,"*",IF(I306='Tables calc'!$D$1+2,'Tables calc'!$H$24,IF(D305='Tables calc'!$H$24,"",IF(D305="","",INDEX('Tables calc'!$C$24:$C$539,_xlfn.AGGREGATE(15,3,('Tables calc'!$F$24:$F$539=1)/('Tables calc'!$F$24:$F$539=1)*(ROW('Tables calc'!$F$24:$F$539)-ROW('Tables calc'!$F$23)),I306))))))</f>
        <v/>
      </c>
      <c r="E306" s="601" t="str">
        <f t="shared" si="45"/>
        <v/>
      </c>
      <c r="F306" s="602" t="str" cm="1">
        <f t="array" ref="F306">IF(I306='Tables calc'!$D$1+1,'Tables calc'!$H$23,IF(I306='Tables calc'!$D$1+2,'Tables calc'!$H$25,IF(E305="Box 2","",IF(F305="","",INDEX('Tables calc'!$D$24:$D$539,_xlfn.AGGREGATE(15,3,('Tables calc'!$F$24:$F$539=1)/('Tables calc'!$F$24:$F$539=1)*(ROW('Tables calc'!$F$24:$F$539)-ROW('Tables calc'!$F$23)),I306))))))</f>
        <v/>
      </c>
      <c r="G306" s="599" t="str">
        <f t="shared" si="46"/>
        <v/>
      </c>
      <c r="H306" s="600" t="str" cm="1">
        <f t="array" ref="H306">IF(I306='Tables calc'!$D$1+1,"*",IF(I306='Tables calc'!$D$1+2,'Tables calc'!$H$26,IF(E305="Box 2","",IF(F305="","",INDEX('Tables calc'!$E$24:$E$539,_xlfn.AGGREGATE(15,3,('Tables calc'!$F$24:$F$539=1)/('Tables calc'!$F$24:$F$539=1)*(ROW('Tables calc'!$F$24:$F$539)-ROW('Tables calc'!$F$23)),I306))))))</f>
        <v/>
      </c>
      <c r="I306" s="69">
        <v>305</v>
      </c>
      <c r="J306" s="69" t="str">
        <f t="shared" si="47"/>
        <v/>
      </c>
      <c r="K306" s="69" t="str">
        <f t="shared" si="48"/>
        <v/>
      </c>
      <c r="L306" s="69" t="str">
        <f t="shared" si="49"/>
        <v/>
      </c>
      <c r="M306" s="69" t="str">
        <f t="shared" si="50"/>
        <v/>
      </c>
      <c r="N306" s="69" t="str">
        <f t="shared" si="51"/>
        <v/>
      </c>
      <c r="O306" s="69" t="str">
        <f t="shared" si="52"/>
        <v/>
      </c>
      <c r="P306" s="69" t="str">
        <f t="shared" si="53"/>
        <v/>
      </c>
      <c r="Q306" s="69" t="str">
        <f t="shared" si="54"/>
        <v/>
      </c>
    </row>
    <row r="307" spans="1:17" x14ac:dyDescent="0.3">
      <c r="A307" s="598" t="str" cm="1">
        <f t="array" ref="A307">IF(I307='Tables calc'!$D$1+1,"FTE Reduction Exceptions:",IF(I307='Tables calc'!$D$1+2,"Totals:",IF(A306="Totals:","",IF(A306="","",INDEX('Tables calc'!$A$24:$A$539,_xlfn.AGGREGATE(15,3,('Tables calc'!$F$24:$F$539=1)/('Tables calc'!$F$24:$F$539=1)*(ROW('Tables calc'!$F$24:$F$539)-ROW('Tables calc'!$F$23)),I307))))))</f>
        <v/>
      </c>
      <c r="B307" s="598" t="str" cm="1">
        <f t="array" ref="B307">IF(I307='Tables calc'!$D$1+1,"#",IF(I307='Tables calc'!$D$1+2,"#",IF(B306="#","",IF(B306="","",INDEX('Tables calc'!$B$24:$B$539,_xlfn.AGGREGATE(15,3,('Tables calc'!$F$24:$F$539=1)/('Tables calc'!$F$24:$F$539=1)*(ROW('Tables calc'!$F$24:$F$539)-ROW('Tables calc'!$F$23)),I307))))))</f>
        <v/>
      </c>
      <c r="C307" s="599" t="str">
        <f t="shared" si="44"/>
        <v/>
      </c>
      <c r="D307" s="600" t="str" cm="1">
        <f t="array" ref="D307">IF(I307='Tables calc'!$D$1+1,"*",IF(I307='Tables calc'!$D$1+2,'Tables calc'!$H$24,IF(D306='Tables calc'!$H$24,"",IF(D306="","",INDEX('Tables calc'!$C$24:$C$539,_xlfn.AGGREGATE(15,3,('Tables calc'!$F$24:$F$539=1)/('Tables calc'!$F$24:$F$539=1)*(ROW('Tables calc'!$F$24:$F$539)-ROW('Tables calc'!$F$23)),I307))))))</f>
        <v/>
      </c>
      <c r="E307" s="601" t="str">
        <f t="shared" si="45"/>
        <v/>
      </c>
      <c r="F307" s="602" t="str" cm="1">
        <f t="array" ref="F307">IF(I307='Tables calc'!$D$1+1,'Tables calc'!$H$23,IF(I307='Tables calc'!$D$1+2,'Tables calc'!$H$25,IF(E306="Box 2","",IF(F306="","",INDEX('Tables calc'!$D$24:$D$539,_xlfn.AGGREGATE(15,3,('Tables calc'!$F$24:$F$539=1)/('Tables calc'!$F$24:$F$539=1)*(ROW('Tables calc'!$F$24:$F$539)-ROW('Tables calc'!$F$23)),I307))))))</f>
        <v/>
      </c>
      <c r="G307" s="599" t="str">
        <f t="shared" si="46"/>
        <v/>
      </c>
      <c r="H307" s="600" t="str" cm="1">
        <f t="array" ref="H307">IF(I307='Tables calc'!$D$1+1,"*",IF(I307='Tables calc'!$D$1+2,'Tables calc'!$H$26,IF(E306="Box 2","",IF(F306="","",INDEX('Tables calc'!$E$24:$E$539,_xlfn.AGGREGATE(15,3,('Tables calc'!$F$24:$F$539=1)/('Tables calc'!$F$24:$F$539=1)*(ROW('Tables calc'!$F$24:$F$539)-ROW('Tables calc'!$F$23)),I307))))))</f>
        <v/>
      </c>
      <c r="I307" s="69">
        <v>306</v>
      </c>
      <c r="J307" s="69" t="str">
        <f t="shared" si="47"/>
        <v/>
      </c>
      <c r="K307" s="69" t="str">
        <f t="shared" si="48"/>
        <v/>
      </c>
      <c r="L307" s="69" t="str">
        <f t="shared" si="49"/>
        <v/>
      </c>
      <c r="M307" s="69" t="str">
        <f t="shared" si="50"/>
        <v/>
      </c>
      <c r="N307" s="69" t="str">
        <f t="shared" si="51"/>
        <v/>
      </c>
      <c r="O307" s="69" t="str">
        <f t="shared" si="52"/>
        <v/>
      </c>
      <c r="P307" s="69" t="str">
        <f t="shared" si="53"/>
        <v/>
      </c>
      <c r="Q307" s="69" t="str">
        <f t="shared" si="54"/>
        <v/>
      </c>
    </row>
    <row r="308" spans="1:17" x14ac:dyDescent="0.3">
      <c r="A308" s="598" t="str" cm="1">
        <f t="array" ref="A308">IF(I308='Tables calc'!$D$1+1,"FTE Reduction Exceptions:",IF(I308='Tables calc'!$D$1+2,"Totals:",IF(A307="Totals:","",IF(A307="","",INDEX('Tables calc'!$A$24:$A$539,_xlfn.AGGREGATE(15,3,('Tables calc'!$F$24:$F$539=1)/('Tables calc'!$F$24:$F$539=1)*(ROW('Tables calc'!$F$24:$F$539)-ROW('Tables calc'!$F$23)),I308))))))</f>
        <v/>
      </c>
      <c r="B308" s="598" t="str" cm="1">
        <f t="array" ref="B308">IF(I308='Tables calc'!$D$1+1,"#",IF(I308='Tables calc'!$D$1+2,"#",IF(B307="#","",IF(B307="","",INDEX('Tables calc'!$B$24:$B$539,_xlfn.AGGREGATE(15,3,('Tables calc'!$F$24:$F$539=1)/('Tables calc'!$F$24:$F$539=1)*(ROW('Tables calc'!$F$24:$F$539)-ROW('Tables calc'!$F$23)),I308))))))</f>
        <v/>
      </c>
      <c r="C308" s="599" t="str">
        <f t="shared" si="44"/>
        <v/>
      </c>
      <c r="D308" s="600" t="str" cm="1">
        <f t="array" ref="D308">IF(I308='Tables calc'!$D$1+1,"*",IF(I308='Tables calc'!$D$1+2,'Tables calc'!$H$24,IF(D307='Tables calc'!$H$24,"",IF(D307="","",INDEX('Tables calc'!$C$24:$C$539,_xlfn.AGGREGATE(15,3,('Tables calc'!$F$24:$F$539=1)/('Tables calc'!$F$24:$F$539=1)*(ROW('Tables calc'!$F$24:$F$539)-ROW('Tables calc'!$F$23)),I308))))))</f>
        <v/>
      </c>
      <c r="E308" s="601" t="str">
        <f t="shared" si="45"/>
        <v/>
      </c>
      <c r="F308" s="602" t="str" cm="1">
        <f t="array" ref="F308">IF(I308='Tables calc'!$D$1+1,'Tables calc'!$H$23,IF(I308='Tables calc'!$D$1+2,'Tables calc'!$H$25,IF(E307="Box 2","",IF(F307="","",INDEX('Tables calc'!$D$24:$D$539,_xlfn.AGGREGATE(15,3,('Tables calc'!$F$24:$F$539=1)/('Tables calc'!$F$24:$F$539=1)*(ROW('Tables calc'!$F$24:$F$539)-ROW('Tables calc'!$F$23)),I308))))))</f>
        <v/>
      </c>
      <c r="G308" s="599" t="str">
        <f t="shared" si="46"/>
        <v/>
      </c>
      <c r="H308" s="600" t="str" cm="1">
        <f t="array" ref="H308">IF(I308='Tables calc'!$D$1+1,"*",IF(I308='Tables calc'!$D$1+2,'Tables calc'!$H$26,IF(E307="Box 2","",IF(F307="","",INDEX('Tables calc'!$E$24:$E$539,_xlfn.AGGREGATE(15,3,('Tables calc'!$F$24:$F$539=1)/('Tables calc'!$F$24:$F$539=1)*(ROW('Tables calc'!$F$24:$F$539)-ROW('Tables calc'!$F$23)),I308))))))</f>
        <v/>
      </c>
      <c r="I308" s="69">
        <v>307</v>
      </c>
      <c r="J308" s="69" t="str">
        <f t="shared" si="47"/>
        <v/>
      </c>
      <c r="K308" s="69" t="str">
        <f t="shared" si="48"/>
        <v/>
      </c>
      <c r="L308" s="69" t="str">
        <f t="shared" si="49"/>
        <v/>
      </c>
      <c r="M308" s="69" t="str">
        <f t="shared" si="50"/>
        <v/>
      </c>
      <c r="N308" s="69" t="str">
        <f t="shared" si="51"/>
        <v/>
      </c>
      <c r="O308" s="69" t="str">
        <f t="shared" si="52"/>
        <v/>
      </c>
      <c r="P308" s="69" t="str">
        <f t="shared" si="53"/>
        <v/>
      </c>
      <c r="Q308" s="69" t="str">
        <f t="shared" si="54"/>
        <v/>
      </c>
    </row>
    <row r="309" spans="1:17" x14ac:dyDescent="0.3">
      <c r="A309" s="598" t="str" cm="1">
        <f t="array" ref="A309">IF(I309='Tables calc'!$D$1+1,"FTE Reduction Exceptions:",IF(I309='Tables calc'!$D$1+2,"Totals:",IF(A308="Totals:","",IF(A308="","",INDEX('Tables calc'!$A$24:$A$539,_xlfn.AGGREGATE(15,3,('Tables calc'!$F$24:$F$539=1)/('Tables calc'!$F$24:$F$539=1)*(ROW('Tables calc'!$F$24:$F$539)-ROW('Tables calc'!$F$23)),I309))))))</f>
        <v/>
      </c>
      <c r="B309" s="598" t="str" cm="1">
        <f t="array" ref="B309">IF(I309='Tables calc'!$D$1+1,"#",IF(I309='Tables calc'!$D$1+2,"#",IF(B308="#","",IF(B308="","",INDEX('Tables calc'!$B$24:$B$539,_xlfn.AGGREGATE(15,3,('Tables calc'!$F$24:$F$539=1)/('Tables calc'!$F$24:$F$539=1)*(ROW('Tables calc'!$F$24:$F$539)-ROW('Tables calc'!$F$23)),I309))))))</f>
        <v/>
      </c>
      <c r="C309" s="599" t="str">
        <f t="shared" si="44"/>
        <v/>
      </c>
      <c r="D309" s="600" t="str" cm="1">
        <f t="array" ref="D309">IF(I309='Tables calc'!$D$1+1,"*",IF(I309='Tables calc'!$D$1+2,'Tables calc'!$H$24,IF(D308='Tables calc'!$H$24,"",IF(D308="","",INDEX('Tables calc'!$C$24:$C$539,_xlfn.AGGREGATE(15,3,('Tables calc'!$F$24:$F$539=1)/('Tables calc'!$F$24:$F$539=1)*(ROW('Tables calc'!$F$24:$F$539)-ROW('Tables calc'!$F$23)),I309))))))</f>
        <v/>
      </c>
      <c r="E309" s="601" t="str">
        <f t="shared" si="45"/>
        <v/>
      </c>
      <c r="F309" s="602" t="str" cm="1">
        <f t="array" ref="F309">IF(I309='Tables calc'!$D$1+1,'Tables calc'!$H$23,IF(I309='Tables calc'!$D$1+2,'Tables calc'!$H$25,IF(E308="Box 2","",IF(F308="","",INDEX('Tables calc'!$D$24:$D$539,_xlfn.AGGREGATE(15,3,('Tables calc'!$F$24:$F$539=1)/('Tables calc'!$F$24:$F$539=1)*(ROW('Tables calc'!$F$24:$F$539)-ROW('Tables calc'!$F$23)),I309))))))</f>
        <v/>
      </c>
      <c r="G309" s="599" t="str">
        <f t="shared" si="46"/>
        <v/>
      </c>
      <c r="H309" s="600" t="str" cm="1">
        <f t="array" ref="H309">IF(I309='Tables calc'!$D$1+1,"*",IF(I309='Tables calc'!$D$1+2,'Tables calc'!$H$26,IF(E308="Box 2","",IF(F308="","",INDEX('Tables calc'!$E$24:$E$539,_xlfn.AGGREGATE(15,3,('Tables calc'!$F$24:$F$539=1)/('Tables calc'!$F$24:$F$539=1)*(ROW('Tables calc'!$F$24:$F$539)-ROW('Tables calc'!$F$23)),I309))))))</f>
        <v/>
      </c>
      <c r="I309" s="69">
        <v>308</v>
      </c>
      <c r="J309" s="69" t="str">
        <f t="shared" si="47"/>
        <v/>
      </c>
      <c r="K309" s="69" t="str">
        <f t="shared" si="48"/>
        <v/>
      </c>
      <c r="L309" s="69" t="str">
        <f t="shared" si="49"/>
        <v/>
      </c>
      <c r="M309" s="69" t="str">
        <f t="shared" si="50"/>
        <v/>
      </c>
      <c r="N309" s="69" t="str">
        <f t="shared" si="51"/>
        <v/>
      </c>
      <c r="O309" s="69" t="str">
        <f t="shared" si="52"/>
        <v/>
      </c>
      <c r="P309" s="69" t="str">
        <f t="shared" si="53"/>
        <v/>
      </c>
      <c r="Q309" s="69" t="str">
        <f t="shared" si="54"/>
        <v/>
      </c>
    </row>
    <row r="310" spans="1:17" x14ac:dyDescent="0.3">
      <c r="A310" s="598" t="str" cm="1">
        <f t="array" ref="A310">IF(I310='Tables calc'!$D$1+1,"FTE Reduction Exceptions:",IF(I310='Tables calc'!$D$1+2,"Totals:",IF(A309="Totals:","",IF(A309="","",INDEX('Tables calc'!$A$24:$A$539,_xlfn.AGGREGATE(15,3,('Tables calc'!$F$24:$F$539=1)/('Tables calc'!$F$24:$F$539=1)*(ROW('Tables calc'!$F$24:$F$539)-ROW('Tables calc'!$F$23)),I310))))))</f>
        <v/>
      </c>
      <c r="B310" s="598" t="str" cm="1">
        <f t="array" ref="B310">IF(I310='Tables calc'!$D$1+1,"#",IF(I310='Tables calc'!$D$1+2,"#",IF(B309="#","",IF(B309="","",INDEX('Tables calc'!$B$24:$B$539,_xlfn.AGGREGATE(15,3,('Tables calc'!$F$24:$F$539=1)/('Tables calc'!$F$24:$F$539=1)*(ROW('Tables calc'!$F$24:$F$539)-ROW('Tables calc'!$F$23)),I310))))))</f>
        <v/>
      </c>
      <c r="C310" s="599" t="str">
        <f t="shared" si="44"/>
        <v/>
      </c>
      <c r="D310" s="600" t="str" cm="1">
        <f t="array" ref="D310">IF(I310='Tables calc'!$D$1+1,"*",IF(I310='Tables calc'!$D$1+2,'Tables calc'!$H$24,IF(D309='Tables calc'!$H$24,"",IF(D309="","",INDEX('Tables calc'!$C$24:$C$539,_xlfn.AGGREGATE(15,3,('Tables calc'!$F$24:$F$539=1)/('Tables calc'!$F$24:$F$539=1)*(ROW('Tables calc'!$F$24:$F$539)-ROW('Tables calc'!$F$23)),I310))))))</f>
        <v/>
      </c>
      <c r="E310" s="601" t="str">
        <f t="shared" si="45"/>
        <v/>
      </c>
      <c r="F310" s="602" t="str" cm="1">
        <f t="array" ref="F310">IF(I310='Tables calc'!$D$1+1,'Tables calc'!$H$23,IF(I310='Tables calc'!$D$1+2,'Tables calc'!$H$25,IF(E309="Box 2","",IF(F309="","",INDEX('Tables calc'!$D$24:$D$539,_xlfn.AGGREGATE(15,3,('Tables calc'!$F$24:$F$539=1)/('Tables calc'!$F$24:$F$539=1)*(ROW('Tables calc'!$F$24:$F$539)-ROW('Tables calc'!$F$23)),I310))))))</f>
        <v/>
      </c>
      <c r="G310" s="599" t="str">
        <f t="shared" si="46"/>
        <v/>
      </c>
      <c r="H310" s="600" t="str" cm="1">
        <f t="array" ref="H310">IF(I310='Tables calc'!$D$1+1,"*",IF(I310='Tables calc'!$D$1+2,'Tables calc'!$H$26,IF(E309="Box 2","",IF(F309="","",INDEX('Tables calc'!$E$24:$E$539,_xlfn.AGGREGATE(15,3,('Tables calc'!$F$24:$F$539=1)/('Tables calc'!$F$24:$F$539=1)*(ROW('Tables calc'!$F$24:$F$539)-ROW('Tables calc'!$F$23)),I310))))))</f>
        <v/>
      </c>
      <c r="I310" s="69">
        <v>309</v>
      </c>
      <c r="J310" s="69" t="str">
        <f t="shared" si="47"/>
        <v/>
      </c>
      <c r="K310" s="69" t="str">
        <f t="shared" si="48"/>
        <v/>
      </c>
      <c r="L310" s="69" t="str">
        <f t="shared" si="49"/>
        <v/>
      </c>
      <c r="M310" s="69" t="str">
        <f t="shared" si="50"/>
        <v/>
      </c>
      <c r="N310" s="69" t="str">
        <f t="shared" si="51"/>
        <v/>
      </c>
      <c r="O310" s="69" t="str">
        <f t="shared" si="52"/>
        <v/>
      </c>
      <c r="P310" s="69" t="str">
        <f t="shared" si="53"/>
        <v/>
      </c>
      <c r="Q310" s="69" t="str">
        <f t="shared" si="54"/>
        <v/>
      </c>
    </row>
    <row r="311" spans="1:17" x14ac:dyDescent="0.3">
      <c r="A311" s="598" t="str" cm="1">
        <f t="array" ref="A311">IF(I311='Tables calc'!$D$1+1,"FTE Reduction Exceptions:",IF(I311='Tables calc'!$D$1+2,"Totals:",IF(A310="Totals:","",IF(A310="","",INDEX('Tables calc'!$A$24:$A$539,_xlfn.AGGREGATE(15,3,('Tables calc'!$F$24:$F$539=1)/('Tables calc'!$F$24:$F$539=1)*(ROW('Tables calc'!$F$24:$F$539)-ROW('Tables calc'!$F$23)),I311))))))</f>
        <v/>
      </c>
      <c r="B311" s="598" t="str" cm="1">
        <f t="array" ref="B311">IF(I311='Tables calc'!$D$1+1,"#",IF(I311='Tables calc'!$D$1+2,"#",IF(B310="#","",IF(B310="","",INDEX('Tables calc'!$B$24:$B$539,_xlfn.AGGREGATE(15,3,('Tables calc'!$F$24:$F$539=1)/('Tables calc'!$F$24:$F$539=1)*(ROW('Tables calc'!$F$24:$F$539)-ROW('Tables calc'!$F$23)),I311))))))</f>
        <v/>
      </c>
      <c r="C311" s="599" t="str">
        <f t="shared" si="44"/>
        <v/>
      </c>
      <c r="D311" s="600" t="str" cm="1">
        <f t="array" ref="D311">IF(I311='Tables calc'!$D$1+1,"*",IF(I311='Tables calc'!$D$1+2,'Tables calc'!$H$24,IF(D310='Tables calc'!$H$24,"",IF(D310="","",INDEX('Tables calc'!$C$24:$C$539,_xlfn.AGGREGATE(15,3,('Tables calc'!$F$24:$F$539=1)/('Tables calc'!$F$24:$F$539=1)*(ROW('Tables calc'!$F$24:$F$539)-ROW('Tables calc'!$F$23)),I311))))))</f>
        <v/>
      </c>
      <c r="E311" s="601" t="str">
        <f t="shared" si="45"/>
        <v/>
      </c>
      <c r="F311" s="602" t="str" cm="1">
        <f t="array" ref="F311">IF(I311='Tables calc'!$D$1+1,'Tables calc'!$H$23,IF(I311='Tables calc'!$D$1+2,'Tables calc'!$H$25,IF(E310="Box 2","",IF(F310="","",INDEX('Tables calc'!$D$24:$D$539,_xlfn.AGGREGATE(15,3,('Tables calc'!$F$24:$F$539=1)/('Tables calc'!$F$24:$F$539=1)*(ROW('Tables calc'!$F$24:$F$539)-ROW('Tables calc'!$F$23)),I311))))))</f>
        <v/>
      </c>
      <c r="G311" s="599" t="str">
        <f t="shared" si="46"/>
        <v/>
      </c>
      <c r="H311" s="600" t="str" cm="1">
        <f t="array" ref="H311">IF(I311='Tables calc'!$D$1+1,"*",IF(I311='Tables calc'!$D$1+2,'Tables calc'!$H$26,IF(E310="Box 2","",IF(F310="","",INDEX('Tables calc'!$E$24:$E$539,_xlfn.AGGREGATE(15,3,('Tables calc'!$F$24:$F$539=1)/('Tables calc'!$F$24:$F$539=1)*(ROW('Tables calc'!$F$24:$F$539)-ROW('Tables calc'!$F$23)),I311))))))</f>
        <v/>
      </c>
      <c r="I311" s="69">
        <v>310</v>
      </c>
      <c r="J311" s="69" t="str">
        <f t="shared" si="47"/>
        <v/>
      </c>
      <c r="K311" s="69" t="str">
        <f t="shared" si="48"/>
        <v/>
      </c>
      <c r="L311" s="69" t="str">
        <f t="shared" si="49"/>
        <v/>
      </c>
      <c r="M311" s="69" t="str">
        <f t="shared" si="50"/>
        <v/>
      </c>
      <c r="N311" s="69" t="str">
        <f t="shared" si="51"/>
        <v/>
      </c>
      <c r="O311" s="69" t="str">
        <f t="shared" si="52"/>
        <v/>
      </c>
      <c r="P311" s="69" t="str">
        <f t="shared" si="53"/>
        <v/>
      </c>
      <c r="Q311" s="69" t="str">
        <f t="shared" si="54"/>
        <v/>
      </c>
    </row>
    <row r="312" spans="1:17" x14ac:dyDescent="0.3">
      <c r="A312" s="598" t="str" cm="1">
        <f t="array" ref="A312">IF(I312='Tables calc'!$D$1+1,"FTE Reduction Exceptions:",IF(I312='Tables calc'!$D$1+2,"Totals:",IF(A311="Totals:","",IF(A311="","",INDEX('Tables calc'!$A$24:$A$539,_xlfn.AGGREGATE(15,3,('Tables calc'!$F$24:$F$539=1)/('Tables calc'!$F$24:$F$539=1)*(ROW('Tables calc'!$F$24:$F$539)-ROW('Tables calc'!$F$23)),I312))))))</f>
        <v/>
      </c>
      <c r="B312" s="598" t="str" cm="1">
        <f t="array" ref="B312">IF(I312='Tables calc'!$D$1+1,"#",IF(I312='Tables calc'!$D$1+2,"#",IF(B311="#","",IF(B311="","",INDEX('Tables calc'!$B$24:$B$539,_xlfn.AGGREGATE(15,3,('Tables calc'!$F$24:$F$539=1)/('Tables calc'!$F$24:$F$539=1)*(ROW('Tables calc'!$F$24:$F$539)-ROW('Tables calc'!$F$23)),I312))))))</f>
        <v/>
      </c>
      <c r="C312" s="599" t="str">
        <f t="shared" si="44"/>
        <v/>
      </c>
      <c r="D312" s="600" t="str" cm="1">
        <f t="array" ref="D312">IF(I312='Tables calc'!$D$1+1,"*",IF(I312='Tables calc'!$D$1+2,'Tables calc'!$H$24,IF(D311='Tables calc'!$H$24,"",IF(D311="","",INDEX('Tables calc'!$C$24:$C$539,_xlfn.AGGREGATE(15,3,('Tables calc'!$F$24:$F$539=1)/('Tables calc'!$F$24:$F$539=1)*(ROW('Tables calc'!$F$24:$F$539)-ROW('Tables calc'!$F$23)),I312))))))</f>
        <v/>
      </c>
      <c r="E312" s="601" t="str">
        <f t="shared" si="45"/>
        <v/>
      </c>
      <c r="F312" s="602" t="str" cm="1">
        <f t="array" ref="F312">IF(I312='Tables calc'!$D$1+1,'Tables calc'!$H$23,IF(I312='Tables calc'!$D$1+2,'Tables calc'!$H$25,IF(E311="Box 2","",IF(F311="","",INDEX('Tables calc'!$D$24:$D$539,_xlfn.AGGREGATE(15,3,('Tables calc'!$F$24:$F$539=1)/('Tables calc'!$F$24:$F$539=1)*(ROW('Tables calc'!$F$24:$F$539)-ROW('Tables calc'!$F$23)),I312))))))</f>
        <v/>
      </c>
      <c r="G312" s="599" t="str">
        <f t="shared" si="46"/>
        <v/>
      </c>
      <c r="H312" s="600" t="str" cm="1">
        <f t="array" ref="H312">IF(I312='Tables calc'!$D$1+1,"*",IF(I312='Tables calc'!$D$1+2,'Tables calc'!$H$26,IF(E311="Box 2","",IF(F311="","",INDEX('Tables calc'!$E$24:$E$539,_xlfn.AGGREGATE(15,3,('Tables calc'!$F$24:$F$539=1)/('Tables calc'!$F$24:$F$539=1)*(ROW('Tables calc'!$F$24:$F$539)-ROW('Tables calc'!$F$23)),I312))))))</f>
        <v/>
      </c>
      <c r="I312" s="69">
        <v>311</v>
      </c>
      <c r="J312" s="69" t="str">
        <f t="shared" si="47"/>
        <v/>
      </c>
      <c r="K312" s="69" t="str">
        <f t="shared" si="48"/>
        <v/>
      </c>
      <c r="L312" s="69" t="str">
        <f t="shared" si="49"/>
        <v/>
      </c>
      <c r="M312" s="69" t="str">
        <f t="shared" si="50"/>
        <v/>
      </c>
      <c r="N312" s="69" t="str">
        <f t="shared" si="51"/>
        <v/>
      </c>
      <c r="O312" s="69" t="str">
        <f t="shared" si="52"/>
        <v/>
      </c>
      <c r="P312" s="69" t="str">
        <f t="shared" si="53"/>
        <v/>
      </c>
      <c r="Q312" s="69" t="str">
        <f t="shared" si="54"/>
        <v/>
      </c>
    </row>
    <row r="313" spans="1:17" x14ac:dyDescent="0.3">
      <c r="A313" s="598" t="str" cm="1">
        <f t="array" ref="A313">IF(I313='Tables calc'!$D$1+1,"FTE Reduction Exceptions:",IF(I313='Tables calc'!$D$1+2,"Totals:",IF(A312="Totals:","",IF(A312="","",INDEX('Tables calc'!$A$24:$A$539,_xlfn.AGGREGATE(15,3,('Tables calc'!$F$24:$F$539=1)/('Tables calc'!$F$24:$F$539=1)*(ROW('Tables calc'!$F$24:$F$539)-ROW('Tables calc'!$F$23)),I313))))))</f>
        <v/>
      </c>
      <c r="B313" s="598" t="str" cm="1">
        <f t="array" ref="B313">IF(I313='Tables calc'!$D$1+1,"#",IF(I313='Tables calc'!$D$1+2,"#",IF(B312="#","",IF(B312="","",INDEX('Tables calc'!$B$24:$B$539,_xlfn.AGGREGATE(15,3,('Tables calc'!$F$24:$F$539=1)/('Tables calc'!$F$24:$F$539=1)*(ROW('Tables calc'!$F$24:$F$539)-ROW('Tables calc'!$F$23)),I313))))))</f>
        <v/>
      </c>
      <c r="C313" s="599" t="str">
        <f t="shared" si="44"/>
        <v/>
      </c>
      <c r="D313" s="600" t="str" cm="1">
        <f t="array" ref="D313">IF(I313='Tables calc'!$D$1+1,"*",IF(I313='Tables calc'!$D$1+2,'Tables calc'!$H$24,IF(D312='Tables calc'!$H$24,"",IF(D312="","",INDEX('Tables calc'!$C$24:$C$539,_xlfn.AGGREGATE(15,3,('Tables calc'!$F$24:$F$539=1)/('Tables calc'!$F$24:$F$539=1)*(ROW('Tables calc'!$F$24:$F$539)-ROW('Tables calc'!$F$23)),I313))))))</f>
        <v/>
      </c>
      <c r="E313" s="601" t="str">
        <f t="shared" si="45"/>
        <v/>
      </c>
      <c r="F313" s="602" t="str" cm="1">
        <f t="array" ref="F313">IF(I313='Tables calc'!$D$1+1,'Tables calc'!$H$23,IF(I313='Tables calc'!$D$1+2,'Tables calc'!$H$25,IF(E312="Box 2","",IF(F312="","",INDEX('Tables calc'!$D$24:$D$539,_xlfn.AGGREGATE(15,3,('Tables calc'!$F$24:$F$539=1)/('Tables calc'!$F$24:$F$539=1)*(ROW('Tables calc'!$F$24:$F$539)-ROW('Tables calc'!$F$23)),I313))))))</f>
        <v/>
      </c>
      <c r="G313" s="599" t="str">
        <f t="shared" si="46"/>
        <v/>
      </c>
      <c r="H313" s="600" t="str" cm="1">
        <f t="array" ref="H313">IF(I313='Tables calc'!$D$1+1,"*",IF(I313='Tables calc'!$D$1+2,'Tables calc'!$H$26,IF(E312="Box 2","",IF(F312="","",INDEX('Tables calc'!$E$24:$E$539,_xlfn.AGGREGATE(15,3,('Tables calc'!$F$24:$F$539=1)/('Tables calc'!$F$24:$F$539=1)*(ROW('Tables calc'!$F$24:$F$539)-ROW('Tables calc'!$F$23)),I313))))))</f>
        <v/>
      </c>
      <c r="I313" s="69">
        <v>312</v>
      </c>
      <c r="J313" s="69" t="str">
        <f t="shared" si="47"/>
        <v/>
      </c>
      <c r="K313" s="69" t="str">
        <f t="shared" si="48"/>
        <v/>
      </c>
      <c r="L313" s="69" t="str">
        <f t="shared" si="49"/>
        <v/>
      </c>
      <c r="M313" s="69" t="str">
        <f t="shared" si="50"/>
        <v/>
      </c>
      <c r="N313" s="69" t="str">
        <f t="shared" si="51"/>
        <v/>
      </c>
      <c r="O313" s="69" t="str">
        <f t="shared" si="52"/>
        <v/>
      </c>
      <c r="P313" s="69" t="str">
        <f t="shared" si="53"/>
        <v/>
      </c>
      <c r="Q313" s="69" t="str">
        <f t="shared" si="54"/>
        <v/>
      </c>
    </row>
    <row r="314" spans="1:17" x14ac:dyDescent="0.3">
      <c r="A314" s="598" t="str" cm="1">
        <f t="array" ref="A314">IF(I314='Tables calc'!$D$1+1,"FTE Reduction Exceptions:",IF(I314='Tables calc'!$D$1+2,"Totals:",IF(A313="Totals:","",IF(A313="","",INDEX('Tables calc'!$A$24:$A$539,_xlfn.AGGREGATE(15,3,('Tables calc'!$F$24:$F$539=1)/('Tables calc'!$F$24:$F$539=1)*(ROW('Tables calc'!$F$24:$F$539)-ROW('Tables calc'!$F$23)),I314))))))</f>
        <v/>
      </c>
      <c r="B314" s="598" t="str" cm="1">
        <f t="array" ref="B314">IF(I314='Tables calc'!$D$1+1,"#",IF(I314='Tables calc'!$D$1+2,"#",IF(B313="#","",IF(B313="","",INDEX('Tables calc'!$B$24:$B$539,_xlfn.AGGREGATE(15,3,('Tables calc'!$F$24:$F$539=1)/('Tables calc'!$F$24:$F$539=1)*(ROW('Tables calc'!$F$24:$F$539)-ROW('Tables calc'!$F$23)),I314))))))</f>
        <v/>
      </c>
      <c r="C314" s="599" t="str">
        <f t="shared" si="44"/>
        <v/>
      </c>
      <c r="D314" s="600" t="str" cm="1">
        <f t="array" ref="D314">IF(I314='Tables calc'!$D$1+1,"*",IF(I314='Tables calc'!$D$1+2,'Tables calc'!$H$24,IF(D313='Tables calc'!$H$24,"",IF(D313="","",INDEX('Tables calc'!$C$24:$C$539,_xlfn.AGGREGATE(15,3,('Tables calc'!$F$24:$F$539=1)/('Tables calc'!$F$24:$F$539=1)*(ROW('Tables calc'!$F$24:$F$539)-ROW('Tables calc'!$F$23)),I314))))))</f>
        <v/>
      </c>
      <c r="E314" s="601" t="str">
        <f t="shared" si="45"/>
        <v/>
      </c>
      <c r="F314" s="602" t="str" cm="1">
        <f t="array" ref="F314">IF(I314='Tables calc'!$D$1+1,'Tables calc'!$H$23,IF(I314='Tables calc'!$D$1+2,'Tables calc'!$H$25,IF(E313="Box 2","",IF(F313="","",INDEX('Tables calc'!$D$24:$D$539,_xlfn.AGGREGATE(15,3,('Tables calc'!$F$24:$F$539=1)/('Tables calc'!$F$24:$F$539=1)*(ROW('Tables calc'!$F$24:$F$539)-ROW('Tables calc'!$F$23)),I314))))))</f>
        <v/>
      </c>
      <c r="G314" s="599" t="str">
        <f t="shared" si="46"/>
        <v/>
      </c>
      <c r="H314" s="600" t="str" cm="1">
        <f t="array" ref="H314">IF(I314='Tables calc'!$D$1+1,"*",IF(I314='Tables calc'!$D$1+2,'Tables calc'!$H$26,IF(E313="Box 2","",IF(F313="","",INDEX('Tables calc'!$E$24:$E$539,_xlfn.AGGREGATE(15,3,('Tables calc'!$F$24:$F$539=1)/('Tables calc'!$F$24:$F$539=1)*(ROW('Tables calc'!$F$24:$F$539)-ROW('Tables calc'!$F$23)),I314))))))</f>
        <v/>
      </c>
      <c r="I314" s="69">
        <v>313</v>
      </c>
      <c r="J314" s="69" t="str">
        <f t="shared" si="47"/>
        <v/>
      </c>
      <c r="K314" s="69" t="str">
        <f t="shared" si="48"/>
        <v/>
      </c>
      <c r="L314" s="69" t="str">
        <f t="shared" si="49"/>
        <v/>
      </c>
      <c r="M314" s="69" t="str">
        <f t="shared" si="50"/>
        <v/>
      </c>
      <c r="N314" s="69" t="str">
        <f t="shared" si="51"/>
        <v/>
      </c>
      <c r="O314" s="69" t="str">
        <f t="shared" si="52"/>
        <v/>
      </c>
      <c r="P314" s="69" t="str">
        <f t="shared" si="53"/>
        <v/>
      </c>
      <c r="Q314" s="69" t="str">
        <f t="shared" si="54"/>
        <v/>
      </c>
    </row>
    <row r="315" spans="1:17" x14ac:dyDescent="0.3">
      <c r="A315" s="598" t="str" cm="1">
        <f t="array" ref="A315">IF(I315='Tables calc'!$D$1+1,"FTE Reduction Exceptions:",IF(I315='Tables calc'!$D$1+2,"Totals:",IF(A314="Totals:","",IF(A314="","",INDEX('Tables calc'!$A$24:$A$539,_xlfn.AGGREGATE(15,3,('Tables calc'!$F$24:$F$539=1)/('Tables calc'!$F$24:$F$539=1)*(ROW('Tables calc'!$F$24:$F$539)-ROW('Tables calc'!$F$23)),I315))))))</f>
        <v/>
      </c>
      <c r="B315" s="598" t="str" cm="1">
        <f t="array" ref="B315">IF(I315='Tables calc'!$D$1+1,"#",IF(I315='Tables calc'!$D$1+2,"#",IF(B314="#","",IF(B314="","",INDEX('Tables calc'!$B$24:$B$539,_xlfn.AGGREGATE(15,3,('Tables calc'!$F$24:$F$539=1)/('Tables calc'!$F$24:$F$539=1)*(ROW('Tables calc'!$F$24:$F$539)-ROW('Tables calc'!$F$23)),I315))))))</f>
        <v/>
      </c>
      <c r="C315" s="599" t="str">
        <f t="shared" si="44"/>
        <v/>
      </c>
      <c r="D315" s="600" t="str" cm="1">
        <f t="array" ref="D315">IF(I315='Tables calc'!$D$1+1,"*",IF(I315='Tables calc'!$D$1+2,'Tables calc'!$H$24,IF(D314='Tables calc'!$H$24,"",IF(D314="","",INDEX('Tables calc'!$C$24:$C$539,_xlfn.AGGREGATE(15,3,('Tables calc'!$F$24:$F$539=1)/('Tables calc'!$F$24:$F$539=1)*(ROW('Tables calc'!$F$24:$F$539)-ROW('Tables calc'!$F$23)),I315))))))</f>
        <v/>
      </c>
      <c r="E315" s="601" t="str">
        <f t="shared" si="45"/>
        <v/>
      </c>
      <c r="F315" s="602" t="str" cm="1">
        <f t="array" ref="F315">IF(I315='Tables calc'!$D$1+1,'Tables calc'!$H$23,IF(I315='Tables calc'!$D$1+2,'Tables calc'!$H$25,IF(E314="Box 2","",IF(F314="","",INDEX('Tables calc'!$D$24:$D$539,_xlfn.AGGREGATE(15,3,('Tables calc'!$F$24:$F$539=1)/('Tables calc'!$F$24:$F$539=1)*(ROW('Tables calc'!$F$24:$F$539)-ROW('Tables calc'!$F$23)),I315))))))</f>
        <v/>
      </c>
      <c r="G315" s="599" t="str">
        <f t="shared" si="46"/>
        <v/>
      </c>
      <c r="H315" s="600" t="str" cm="1">
        <f t="array" ref="H315">IF(I315='Tables calc'!$D$1+1,"*",IF(I315='Tables calc'!$D$1+2,'Tables calc'!$H$26,IF(E314="Box 2","",IF(F314="","",INDEX('Tables calc'!$E$24:$E$539,_xlfn.AGGREGATE(15,3,('Tables calc'!$F$24:$F$539=1)/('Tables calc'!$F$24:$F$539=1)*(ROW('Tables calc'!$F$24:$F$539)-ROW('Tables calc'!$F$23)),I315))))))</f>
        <v/>
      </c>
      <c r="I315" s="69">
        <v>314</v>
      </c>
      <c r="J315" s="69" t="str">
        <f t="shared" si="47"/>
        <v/>
      </c>
      <c r="K315" s="69" t="str">
        <f t="shared" si="48"/>
        <v/>
      </c>
      <c r="L315" s="69" t="str">
        <f t="shared" si="49"/>
        <v/>
      </c>
      <c r="M315" s="69" t="str">
        <f t="shared" si="50"/>
        <v/>
      </c>
      <c r="N315" s="69" t="str">
        <f t="shared" si="51"/>
        <v/>
      </c>
      <c r="O315" s="69" t="str">
        <f t="shared" si="52"/>
        <v/>
      </c>
      <c r="P315" s="69" t="str">
        <f t="shared" si="53"/>
        <v/>
      </c>
      <c r="Q315" s="69" t="str">
        <f t="shared" si="54"/>
        <v/>
      </c>
    </row>
    <row r="316" spans="1:17" x14ac:dyDescent="0.3">
      <c r="A316" s="598" t="str" cm="1">
        <f t="array" ref="A316">IF(I316='Tables calc'!$D$1+1,"FTE Reduction Exceptions:",IF(I316='Tables calc'!$D$1+2,"Totals:",IF(A315="Totals:","",IF(A315="","",INDEX('Tables calc'!$A$24:$A$539,_xlfn.AGGREGATE(15,3,('Tables calc'!$F$24:$F$539=1)/('Tables calc'!$F$24:$F$539=1)*(ROW('Tables calc'!$F$24:$F$539)-ROW('Tables calc'!$F$23)),I316))))))</f>
        <v/>
      </c>
      <c r="B316" s="598" t="str" cm="1">
        <f t="array" ref="B316">IF(I316='Tables calc'!$D$1+1,"#",IF(I316='Tables calc'!$D$1+2,"#",IF(B315="#","",IF(B315="","",INDEX('Tables calc'!$B$24:$B$539,_xlfn.AGGREGATE(15,3,('Tables calc'!$F$24:$F$539=1)/('Tables calc'!$F$24:$F$539=1)*(ROW('Tables calc'!$F$24:$F$539)-ROW('Tables calc'!$F$23)),I316))))))</f>
        <v/>
      </c>
      <c r="C316" s="599" t="str">
        <f t="shared" si="44"/>
        <v/>
      </c>
      <c r="D316" s="600" t="str" cm="1">
        <f t="array" ref="D316">IF(I316='Tables calc'!$D$1+1,"*",IF(I316='Tables calc'!$D$1+2,'Tables calc'!$H$24,IF(D315='Tables calc'!$H$24,"",IF(D315="","",INDEX('Tables calc'!$C$24:$C$539,_xlfn.AGGREGATE(15,3,('Tables calc'!$F$24:$F$539=1)/('Tables calc'!$F$24:$F$539=1)*(ROW('Tables calc'!$F$24:$F$539)-ROW('Tables calc'!$F$23)),I316))))))</f>
        <v/>
      </c>
      <c r="E316" s="601" t="str">
        <f t="shared" si="45"/>
        <v/>
      </c>
      <c r="F316" s="602" t="str" cm="1">
        <f t="array" ref="F316">IF(I316='Tables calc'!$D$1+1,'Tables calc'!$H$23,IF(I316='Tables calc'!$D$1+2,'Tables calc'!$H$25,IF(E315="Box 2","",IF(F315="","",INDEX('Tables calc'!$D$24:$D$539,_xlfn.AGGREGATE(15,3,('Tables calc'!$F$24:$F$539=1)/('Tables calc'!$F$24:$F$539=1)*(ROW('Tables calc'!$F$24:$F$539)-ROW('Tables calc'!$F$23)),I316))))))</f>
        <v/>
      </c>
      <c r="G316" s="599" t="str">
        <f t="shared" si="46"/>
        <v/>
      </c>
      <c r="H316" s="600" t="str" cm="1">
        <f t="array" ref="H316">IF(I316='Tables calc'!$D$1+1,"*",IF(I316='Tables calc'!$D$1+2,'Tables calc'!$H$26,IF(E315="Box 2","",IF(F315="","",INDEX('Tables calc'!$E$24:$E$539,_xlfn.AGGREGATE(15,3,('Tables calc'!$F$24:$F$539=1)/('Tables calc'!$F$24:$F$539=1)*(ROW('Tables calc'!$F$24:$F$539)-ROW('Tables calc'!$F$23)),I316))))))</f>
        <v/>
      </c>
      <c r="I316" s="69">
        <v>315</v>
      </c>
      <c r="J316" s="69" t="str">
        <f t="shared" si="47"/>
        <v/>
      </c>
      <c r="K316" s="69" t="str">
        <f t="shared" si="48"/>
        <v/>
      </c>
      <c r="L316" s="69" t="str">
        <f t="shared" si="49"/>
        <v/>
      </c>
      <c r="M316" s="69" t="str">
        <f t="shared" si="50"/>
        <v/>
      </c>
      <c r="N316" s="69" t="str">
        <f t="shared" si="51"/>
        <v/>
      </c>
      <c r="O316" s="69" t="str">
        <f t="shared" si="52"/>
        <v/>
      </c>
      <c r="P316" s="69" t="str">
        <f t="shared" si="53"/>
        <v/>
      </c>
      <c r="Q316" s="69" t="str">
        <f t="shared" si="54"/>
        <v/>
      </c>
    </row>
    <row r="317" spans="1:17" x14ac:dyDescent="0.3">
      <c r="A317" s="598" t="str" cm="1">
        <f t="array" ref="A317">IF(I317='Tables calc'!$D$1+1,"FTE Reduction Exceptions:",IF(I317='Tables calc'!$D$1+2,"Totals:",IF(A316="Totals:","",IF(A316="","",INDEX('Tables calc'!$A$24:$A$539,_xlfn.AGGREGATE(15,3,('Tables calc'!$F$24:$F$539=1)/('Tables calc'!$F$24:$F$539=1)*(ROW('Tables calc'!$F$24:$F$539)-ROW('Tables calc'!$F$23)),I317))))))</f>
        <v/>
      </c>
      <c r="B317" s="598" t="str" cm="1">
        <f t="array" ref="B317">IF(I317='Tables calc'!$D$1+1,"#",IF(I317='Tables calc'!$D$1+2,"#",IF(B316="#","",IF(B316="","",INDEX('Tables calc'!$B$24:$B$539,_xlfn.AGGREGATE(15,3,('Tables calc'!$F$24:$F$539=1)/('Tables calc'!$F$24:$F$539=1)*(ROW('Tables calc'!$F$24:$F$539)-ROW('Tables calc'!$F$23)),I317))))))</f>
        <v/>
      </c>
      <c r="C317" s="599" t="str">
        <f t="shared" si="44"/>
        <v/>
      </c>
      <c r="D317" s="600" t="str" cm="1">
        <f t="array" ref="D317">IF(I317='Tables calc'!$D$1+1,"*",IF(I317='Tables calc'!$D$1+2,'Tables calc'!$H$24,IF(D316='Tables calc'!$H$24,"",IF(D316="","",INDEX('Tables calc'!$C$24:$C$539,_xlfn.AGGREGATE(15,3,('Tables calc'!$F$24:$F$539=1)/('Tables calc'!$F$24:$F$539=1)*(ROW('Tables calc'!$F$24:$F$539)-ROW('Tables calc'!$F$23)),I317))))))</f>
        <v/>
      </c>
      <c r="E317" s="601" t="str">
        <f t="shared" si="45"/>
        <v/>
      </c>
      <c r="F317" s="602" t="str" cm="1">
        <f t="array" ref="F317">IF(I317='Tables calc'!$D$1+1,'Tables calc'!$H$23,IF(I317='Tables calc'!$D$1+2,'Tables calc'!$H$25,IF(E316="Box 2","",IF(F316="","",INDEX('Tables calc'!$D$24:$D$539,_xlfn.AGGREGATE(15,3,('Tables calc'!$F$24:$F$539=1)/('Tables calc'!$F$24:$F$539=1)*(ROW('Tables calc'!$F$24:$F$539)-ROW('Tables calc'!$F$23)),I317))))))</f>
        <v/>
      </c>
      <c r="G317" s="599" t="str">
        <f t="shared" si="46"/>
        <v/>
      </c>
      <c r="H317" s="600" t="str" cm="1">
        <f t="array" ref="H317">IF(I317='Tables calc'!$D$1+1,"*",IF(I317='Tables calc'!$D$1+2,'Tables calc'!$H$26,IF(E316="Box 2","",IF(F316="","",INDEX('Tables calc'!$E$24:$E$539,_xlfn.AGGREGATE(15,3,('Tables calc'!$F$24:$F$539=1)/('Tables calc'!$F$24:$F$539=1)*(ROW('Tables calc'!$F$24:$F$539)-ROW('Tables calc'!$F$23)),I317))))))</f>
        <v/>
      </c>
      <c r="I317" s="69">
        <v>316</v>
      </c>
      <c r="J317" s="69" t="str">
        <f t="shared" si="47"/>
        <v/>
      </c>
      <c r="K317" s="69" t="str">
        <f t="shared" si="48"/>
        <v/>
      </c>
      <c r="L317" s="69" t="str">
        <f t="shared" si="49"/>
        <v/>
      </c>
      <c r="M317" s="69" t="str">
        <f t="shared" si="50"/>
        <v/>
      </c>
      <c r="N317" s="69" t="str">
        <f t="shared" si="51"/>
        <v/>
      </c>
      <c r="O317" s="69" t="str">
        <f t="shared" si="52"/>
        <v/>
      </c>
      <c r="P317" s="69" t="str">
        <f t="shared" si="53"/>
        <v/>
      </c>
      <c r="Q317" s="69" t="str">
        <f t="shared" si="54"/>
        <v/>
      </c>
    </row>
    <row r="318" spans="1:17" x14ac:dyDescent="0.3">
      <c r="A318" s="598" t="str" cm="1">
        <f t="array" ref="A318">IF(I318='Tables calc'!$D$1+1,"FTE Reduction Exceptions:",IF(I318='Tables calc'!$D$1+2,"Totals:",IF(A317="Totals:","",IF(A317="","",INDEX('Tables calc'!$A$24:$A$539,_xlfn.AGGREGATE(15,3,('Tables calc'!$F$24:$F$539=1)/('Tables calc'!$F$24:$F$539=1)*(ROW('Tables calc'!$F$24:$F$539)-ROW('Tables calc'!$F$23)),I318))))))</f>
        <v/>
      </c>
      <c r="B318" s="598" t="str" cm="1">
        <f t="array" ref="B318">IF(I318='Tables calc'!$D$1+1,"#",IF(I318='Tables calc'!$D$1+2,"#",IF(B317="#","",IF(B317="","",INDEX('Tables calc'!$B$24:$B$539,_xlfn.AGGREGATE(15,3,('Tables calc'!$F$24:$F$539=1)/('Tables calc'!$F$24:$F$539=1)*(ROW('Tables calc'!$F$24:$F$539)-ROW('Tables calc'!$F$23)),I318))))))</f>
        <v/>
      </c>
      <c r="C318" s="599" t="str">
        <f t="shared" si="44"/>
        <v/>
      </c>
      <c r="D318" s="600" t="str" cm="1">
        <f t="array" ref="D318">IF(I318='Tables calc'!$D$1+1,"*",IF(I318='Tables calc'!$D$1+2,'Tables calc'!$H$24,IF(D317='Tables calc'!$H$24,"",IF(D317="","",INDEX('Tables calc'!$C$24:$C$539,_xlfn.AGGREGATE(15,3,('Tables calc'!$F$24:$F$539=1)/('Tables calc'!$F$24:$F$539=1)*(ROW('Tables calc'!$F$24:$F$539)-ROW('Tables calc'!$F$23)),I318))))))</f>
        <v/>
      </c>
      <c r="E318" s="601" t="str">
        <f t="shared" si="45"/>
        <v/>
      </c>
      <c r="F318" s="602" t="str" cm="1">
        <f t="array" ref="F318">IF(I318='Tables calc'!$D$1+1,'Tables calc'!$H$23,IF(I318='Tables calc'!$D$1+2,'Tables calc'!$H$25,IF(E317="Box 2","",IF(F317="","",INDEX('Tables calc'!$D$24:$D$539,_xlfn.AGGREGATE(15,3,('Tables calc'!$F$24:$F$539=1)/('Tables calc'!$F$24:$F$539=1)*(ROW('Tables calc'!$F$24:$F$539)-ROW('Tables calc'!$F$23)),I318))))))</f>
        <v/>
      </c>
      <c r="G318" s="599" t="str">
        <f t="shared" si="46"/>
        <v/>
      </c>
      <c r="H318" s="600" t="str" cm="1">
        <f t="array" ref="H318">IF(I318='Tables calc'!$D$1+1,"*",IF(I318='Tables calc'!$D$1+2,'Tables calc'!$H$26,IF(E317="Box 2","",IF(F317="","",INDEX('Tables calc'!$E$24:$E$539,_xlfn.AGGREGATE(15,3,('Tables calc'!$F$24:$F$539=1)/('Tables calc'!$F$24:$F$539=1)*(ROW('Tables calc'!$F$24:$F$539)-ROW('Tables calc'!$F$23)),I318))))))</f>
        <v/>
      </c>
      <c r="I318" s="69">
        <v>317</v>
      </c>
      <c r="J318" s="69" t="str">
        <f t="shared" si="47"/>
        <v/>
      </c>
      <c r="K318" s="69" t="str">
        <f t="shared" si="48"/>
        <v/>
      </c>
      <c r="L318" s="69" t="str">
        <f t="shared" si="49"/>
        <v/>
      </c>
      <c r="M318" s="69" t="str">
        <f t="shared" si="50"/>
        <v/>
      </c>
      <c r="N318" s="69" t="str">
        <f t="shared" si="51"/>
        <v/>
      </c>
      <c r="O318" s="69" t="str">
        <f t="shared" si="52"/>
        <v/>
      </c>
      <c r="P318" s="69" t="str">
        <f t="shared" si="53"/>
        <v/>
      </c>
      <c r="Q318" s="69" t="str">
        <f t="shared" si="54"/>
        <v/>
      </c>
    </row>
    <row r="319" spans="1:17" x14ac:dyDescent="0.3">
      <c r="A319" s="598" t="str" cm="1">
        <f t="array" ref="A319">IF(I319='Tables calc'!$D$1+1,"FTE Reduction Exceptions:",IF(I319='Tables calc'!$D$1+2,"Totals:",IF(A318="Totals:","",IF(A318="","",INDEX('Tables calc'!$A$24:$A$539,_xlfn.AGGREGATE(15,3,('Tables calc'!$F$24:$F$539=1)/('Tables calc'!$F$24:$F$539=1)*(ROW('Tables calc'!$F$24:$F$539)-ROW('Tables calc'!$F$23)),I319))))))</f>
        <v/>
      </c>
      <c r="B319" s="598" t="str" cm="1">
        <f t="array" ref="B319">IF(I319='Tables calc'!$D$1+1,"#",IF(I319='Tables calc'!$D$1+2,"#",IF(B318="#","",IF(B318="","",INDEX('Tables calc'!$B$24:$B$539,_xlfn.AGGREGATE(15,3,('Tables calc'!$F$24:$F$539=1)/('Tables calc'!$F$24:$F$539=1)*(ROW('Tables calc'!$F$24:$F$539)-ROW('Tables calc'!$F$23)),I319))))))</f>
        <v/>
      </c>
      <c r="C319" s="599" t="str">
        <f t="shared" si="44"/>
        <v/>
      </c>
      <c r="D319" s="600" t="str" cm="1">
        <f t="array" ref="D319">IF(I319='Tables calc'!$D$1+1,"*",IF(I319='Tables calc'!$D$1+2,'Tables calc'!$H$24,IF(D318='Tables calc'!$H$24,"",IF(D318="","",INDEX('Tables calc'!$C$24:$C$539,_xlfn.AGGREGATE(15,3,('Tables calc'!$F$24:$F$539=1)/('Tables calc'!$F$24:$F$539=1)*(ROW('Tables calc'!$F$24:$F$539)-ROW('Tables calc'!$F$23)),I319))))))</f>
        <v/>
      </c>
      <c r="E319" s="601" t="str">
        <f t="shared" si="45"/>
        <v/>
      </c>
      <c r="F319" s="602" t="str" cm="1">
        <f t="array" ref="F319">IF(I319='Tables calc'!$D$1+1,'Tables calc'!$H$23,IF(I319='Tables calc'!$D$1+2,'Tables calc'!$H$25,IF(E318="Box 2","",IF(F318="","",INDEX('Tables calc'!$D$24:$D$539,_xlfn.AGGREGATE(15,3,('Tables calc'!$F$24:$F$539=1)/('Tables calc'!$F$24:$F$539=1)*(ROW('Tables calc'!$F$24:$F$539)-ROW('Tables calc'!$F$23)),I319))))))</f>
        <v/>
      </c>
      <c r="G319" s="599" t="str">
        <f t="shared" si="46"/>
        <v/>
      </c>
      <c r="H319" s="600" t="str" cm="1">
        <f t="array" ref="H319">IF(I319='Tables calc'!$D$1+1,"*",IF(I319='Tables calc'!$D$1+2,'Tables calc'!$H$26,IF(E318="Box 2","",IF(F318="","",INDEX('Tables calc'!$E$24:$E$539,_xlfn.AGGREGATE(15,3,('Tables calc'!$F$24:$F$539=1)/('Tables calc'!$F$24:$F$539=1)*(ROW('Tables calc'!$F$24:$F$539)-ROW('Tables calc'!$F$23)),I319))))))</f>
        <v/>
      </c>
      <c r="I319" s="69">
        <v>318</v>
      </c>
      <c r="J319" s="69" t="str">
        <f t="shared" si="47"/>
        <v/>
      </c>
      <c r="K319" s="69" t="str">
        <f t="shared" si="48"/>
        <v/>
      </c>
      <c r="L319" s="69" t="str">
        <f t="shared" si="49"/>
        <v/>
      </c>
      <c r="M319" s="69" t="str">
        <f t="shared" si="50"/>
        <v/>
      </c>
      <c r="N319" s="69" t="str">
        <f t="shared" si="51"/>
        <v/>
      </c>
      <c r="O319" s="69" t="str">
        <f t="shared" si="52"/>
        <v/>
      </c>
      <c r="P319" s="69" t="str">
        <f t="shared" si="53"/>
        <v/>
      </c>
      <c r="Q319" s="69" t="str">
        <f t="shared" si="54"/>
        <v/>
      </c>
    </row>
    <row r="320" spans="1:17" x14ac:dyDescent="0.3">
      <c r="A320" s="598" t="str" cm="1">
        <f t="array" ref="A320">IF(I320='Tables calc'!$D$1+1,"FTE Reduction Exceptions:",IF(I320='Tables calc'!$D$1+2,"Totals:",IF(A319="Totals:","",IF(A319="","",INDEX('Tables calc'!$A$24:$A$539,_xlfn.AGGREGATE(15,3,('Tables calc'!$F$24:$F$539=1)/('Tables calc'!$F$24:$F$539=1)*(ROW('Tables calc'!$F$24:$F$539)-ROW('Tables calc'!$F$23)),I320))))))</f>
        <v/>
      </c>
      <c r="B320" s="598" t="str" cm="1">
        <f t="array" ref="B320">IF(I320='Tables calc'!$D$1+1,"#",IF(I320='Tables calc'!$D$1+2,"#",IF(B319="#","",IF(B319="","",INDEX('Tables calc'!$B$24:$B$539,_xlfn.AGGREGATE(15,3,('Tables calc'!$F$24:$F$539=1)/('Tables calc'!$F$24:$F$539=1)*(ROW('Tables calc'!$F$24:$F$539)-ROW('Tables calc'!$F$23)),I320))))))</f>
        <v/>
      </c>
      <c r="C320" s="599" t="str">
        <f t="shared" si="44"/>
        <v/>
      </c>
      <c r="D320" s="600" t="str" cm="1">
        <f t="array" ref="D320">IF(I320='Tables calc'!$D$1+1,"*",IF(I320='Tables calc'!$D$1+2,'Tables calc'!$H$24,IF(D319='Tables calc'!$H$24,"",IF(D319="","",INDEX('Tables calc'!$C$24:$C$539,_xlfn.AGGREGATE(15,3,('Tables calc'!$F$24:$F$539=1)/('Tables calc'!$F$24:$F$539=1)*(ROW('Tables calc'!$F$24:$F$539)-ROW('Tables calc'!$F$23)),I320))))))</f>
        <v/>
      </c>
      <c r="E320" s="601" t="str">
        <f t="shared" si="45"/>
        <v/>
      </c>
      <c r="F320" s="602" t="str" cm="1">
        <f t="array" ref="F320">IF(I320='Tables calc'!$D$1+1,'Tables calc'!$H$23,IF(I320='Tables calc'!$D$1+2,'Tables calc'!$H$25,IF(E319="Box 2","",IF(F319="","",INDEX('Tables calc'!$D$24:$D$539,_xlfn.AGGREGATE(15,3,('Tables calc'!$F$24:$F$539=1)/('Tables calc'!$F$24:$F$539=1)*(ROW('Tables calc'!$F$24:$F$539)-ROW('Tables calc'!$F$23)),I320))))))</f>
        <v/>
      </c>
      <c r="G320" s="599" t="str">
        <f t="shared" si="46"/>
        <v/>
      </c>
      <c r="H320" s="600" t="str" cm="1">
        <f t="array" ref="H320">IF(I320='Tables calc'!$D$1+1,"*",IF(I320='Tables calc'!$D$1+2,'Tables calc'!$H$26,IF(E319="Box 2","",IF(F319="","",INDEX('Tables calc'!$E$24:$E$539,_xlfn.AGGREGATE(15,3,('Tables calc'!$F$24:$F$539=1)/('Tables calc'!$F$24:$F$539=1)*(ROW('Tables calc'!$F$24:$F$539)-ROW('Tables calc'!$F$23)),I320))))))</f>
        <v/>
      </c>
      <c r="I320" s="69">
        <v>319</v>
      </c>
      <c r="J320" s="69" t="str">
        <f t="shared" si="47"/>
        <v/>
      </c>
      <c r="K320" s="69" t="str">
        <f t="shared" si="48"/>
        <v/>
      </c>
      <c r="L320" s="69" t="str">
        <f t="shared" si="49"/>
        <v/>
      </c>
      <c r="M320" s="69" t="str">
        <f t="shared" si="50"/>
        <v/>
      </c>
      <c r="N320" s="69" t="str">
        <f t="shared" si="51"/>
        <v/>
      </c>
      <c r="O320" s="69" t="str">
        <f t="shared" si="52"/>
        <v/>
      </c>
      <c r="P320" s="69" t="str">
        <f t="shared" si="53"/>
        <v/>
      </c>
      <c r="Q320" s="69" t="str">
        <f t="shared" si="54"/>
        <v/>
      </c>
    </row>
    <row r="321" spans="1:17" x14ac:dyDescent="0.3">
      <c r="A321" s="598" t="str" cm="1">
        <f t="array" ref="A321">IF(I321='Tables calc'!$D$1+1,"FTE Reduction Exceptions:",IF(I321='Tables calc'!$D$1+2,"Totals:",IF(A320="Totals:","",IF(A320="","",INDEX('Tables calc'!$A$24:$A$539,_xlfn.AGGREGATE(15,3,('Tables calc'!$F$24:$F$539=1)/('Tables calc'!$F$24:$F$539=1)*(ROW('Tables calc'!$F$24:$F$539)-ROW('Tables calc'!$F$23)),I321))))))</f>
        <v/>
      </c>
      <c r="B321" s="598" t="str" cm="1">
        <f t="array" ref="B321">IF(I321='Tables calc'!$D$1+1,"#",IF(I321='Tables calc'!$D$1+2,"#",IF(B320="#","",IF(B320="","",INDEX('Tables calc'!$B$24:$B$539,_xlfn.AGGREGATE(15,3,('Tables calc'!$F$24:$F$539=1)/('Tables calc'!$F$24:$F$539=1)*(ROW('Tables calc'!$F$24:$F$539)-ROW('Tables calc'!$F$23)),I321))))))</f>
        <v/>
      </c>
      <c r="C321" s="599" t="str">
        <f t="shared" si="44"/>
        <v/>
      </c>
      <c r="D321" s="600" t="str" cm="1">
        <f t="array" ref="D321">IF(I321='Tables calc'!$D$1+1,"*",IF(I321='Tables calc'!$D$1+2,'Tables calc'!$H$24,IF(D320='Tables calc'!$H$24,"",IF(D320="","",INDEX('Tables calc'!$C$24:$C$539,_xlfn.AGGREGATE(15,3,('Tables calc'!$F$24:$F$539=1)/('Tables calc'!$F$24:$F$539=1)*(ROW('Tables calc'!$F$24:$F$539)-ROW('Tables calc'!$F$23)),I321))))))</f>
        <v/>
      </c>
      <c r="E321" s="601" t="str">
        <f t="shared" si="45"/>
        <v/>
      </c>
      <c r="F321" s="602" t="str" cm="1">
        <f t="array" ref="F321">IF(I321='Tables calc'!$D$1+1,'Tables calc'!$H$23,IF(I321='Tables calc'!$D$1+2,'Tables calc'!$H$25,IF(E320="Box 2","",IF(F320="","",INDEX('Tables calc'!$D$24:$D$539,_xlfn.AGGREGATE(15,3,('Tables calc'!$F$24:$F$539=1)/('Tables calc'!$F$24:$F$539=1)*(ROW('Tables calc'!$F$24:$F$539)-ROW('Tables calc'!$F$23)),I321))))))</f>
        <v/>
      </c>
      <c r="G321" s="599" t="str">
        <f t="shared" si="46"/>
        <v/>
      </c>
      <c r="H321" s="600" t="str" cm="1">
        <f t="array" ref="H321">IF(I321='Tables calc'!$D$1+1,"*",IF(I321='Tables calc'!$D$1+2,'Tables calc'!$H$26,IF(E320="Box 2","",IF(F320="","",INDEX('Tables calc'!$E$24:$E$539,_xlfn.AGGREGATE(15,3,('Tables calc'!$F$24:$F$539=1)/('Tables calc'!$F$24:$F$539=1)*(ROW('Tables calc'!$F$24:$F$539)-ROW('Tables calc'!$F$23)),I321))))))</f>
        <v/>
      </c>
      <c r="I321" s="69">
        <v>320</v>
      </c>
      <c r="J321" s="69" t="str">
        <f t="shared" si="47"/>
        <v/>
      </c>
      <c r="K321" s="69" t="str">
        <f t="shared" si="48"/>
        <v/>
      </c>
      <c r="L321" s="69" t="str">
        <f t="shared" si="49"/>
        <v/>
      </c>
      <c r="M321" s="69" t="str">
        <f t="shared" si="50"/>
        <v/>
      </c>
      <c r="N321" s="69" t="str">
        <f t="shared" si="51"/>
        <v/>
      </c>
      <c r="O321" s="69" t="str">
        <f t="shared" si="52"/>
        <v/>
      </c>
      <c r="P321" s="69" t="str">
        <f t="shared" si="53"/>
        <v/>
      </c>
      <c r="Q321" s="69" t="str">
        <f t="shared" si="54"/>
        <v/>
      </c>
    </row>
    <row r="322" spans="1:17" x14ac:dyDescent="0.3">
      <c r="A322" s="598" t="str" cm="1">
        <f t="array" ref="A322">IF(I322='Tables calc'!$D$1+1,"FTE Reduction Exceptions:",IF(I322='Tables calc'!$D$1+2,"Totals:",IF(A321="Totals:","",IF(A321="","",INDEX('Tables calc'!$A$24:$A$539,_xlfn.AGGREGATE(15,3,('Tables calc'!$F$24:$F$539=1)/('Tables calc'!$F$24:$F$539=1)*(ROW('Tables calc'!$F$24:$F$539)-ROW('Tables calc'!$F$23)),I322))))))</f>
        <v/>
      </c>
      <c r="B322" s="598" t="str" cm="1">
        <f t="array" ref="B322">IF(I322='Tables calc'!$D$1+1,"#",IF(I322='Tables calc'!$D$1+2,"#",IF(B321="#","",IF(B321="","",INDEX('Tables calc'!$B$24:$B$539,_xlfn.AGGREGATE(15,3,('Tables calc'!$F$24:$F$539=1)/('Tables calc'!$F$24:$F$539=1)*(ROW('Tables calc'!$F$24:$F$539)-ROW('Tables calc'!$F$23)),I322))))))</f>
        <v/>
      </c>
      <c r="C322" s="599" t="str">
        <f t="shared" si="44"/>
        <v/>
      </c>
      <c r="D322" s="600" t="str" cm="1">
        <f t="array" ref="D322">IF(I322='Tables calc'!$D$1+1,"*",IF(I322='Tables calc'!$D$1+2,'Tables calc'!$H$24,IF(D321='Tables calc'!$H$24,"",IF(D321="","",INDEX('Tables calc'!$C$24:$C$539,_xlfn.AGGREGATE(15,3,('Tables calc'!$F$24:$F$539=1)/('Tables calc'!$F$24:$F$539=1)*(ROW('Tables calc'!$F$24:$F$539)-ROW('Tables calc'!$F$23)),I322))))))</f>
        <v/>
      </c>
      <c r="E322" s="601" t="str">
        <f t="shared" si="45"/>
        <v/>
      </c>
      <c r="F322" s="602" t="str" cm="1">
        <f t="array" ref="F322">IF(I322='Tables calc'!$D$1+1,'Tables calc'!$H$23,IF(I322='Tables calc'!$D$1+2,'Tables calc'!$H$25,IF(E321="Box 2","",IF(F321="","",INDEX('Tables calc'!$D$24:$D$539,_xlfn.AGGREGATE(15,3,('Tables calc'!$F$24:$F$539=1)/('Tables calc'!$F$24:$F$539=1)*(ROW('Tables calc'!$F$24:$F$539)-ROW('Tables calc'!$F$23)),I322))))))</f>
        <v/>
      </c>
      <c r="G322" s="599" t="str">
        <f t="shared" si="46"/>
        <v/>
      </c>
      <c r="H322" s="600" t="str" cm="1">
        <f t="array" ref="H322">IF(I322='Tables calc'!$D$1+1,"*",IF(I322='Tables calc'!$D$1+2,'Tables calc'!$H$26,IF(E321="Box 2","",IF(F321="","",INDEX('Tables calc'!$E$24:$E$539,_xlfn.AGGREGATE(15,3,('Tables calc'!$F$24:$F$539=1)/('Tables calc'!$F$24:$F$539=1)*(ROW('Tables calc'!$F$24:$F$539)-ROW('Tables calc'!$F$23)),I322))))))</f>
        <v/>
      </c>
      <c r="I322" s="69">
        <v>321</v>
      </c>
      <c r="J322" s="69" t="str">
        <f t="shared" si="47"/>
        <v/>
      </c>
      <c r="K322" s="69" t="str">
        <f t="shared" si="48"/>
        <v/>
      </c>
      <c r="L322" s="69" t="str">
        <f t="shared" si="49"/>
        <v/>
      </c>
      <c r="M322" s="69" t="str">
        <f t="shared" si="50"/>
        <v/>
      </c>
      <c r="N322" s="69" t="str">
        <f t="shared" si="51"/>
        <v/>
      </c>
      <c r="O322" s="69" t="str">
        <f t="shared" si="52"/>
        <v/>
      </c>
      <c r="P322" s="69" t="str">
        <f t="shared" si="53"/>
        <v/>
      </c>
      <c r="Q322" s="69" t="str">
        <f t="shared" si="54"/>
        <v/>
      </c>
    </row>
    <row r="323" spans="1:17" x14ac:dyDescent="0.3">
      <c r="A323" s="598" t="str" cm="1">
        <f t="array" ref="A323">IF(I323='Tables calc'!$D$1+1,"FTE Reduction Exceptions:",IF(I323='Tables calc'!$D$1+2,"Totals:",IF(A322="Totals:","",IF(A322="","",INDEX('Tables calc'!$A$24:$A$539,_xlfn.AGGREGATE(15,3,('Tables calc'!$F$24:$F$539=1)/('Tables calc'!$F$24:$F$539=1)*(ROW('Tables calc'!$F$24:$F$539)-ROW('Tables calc'!$F$23)),I323))))))</f>
        <v/>
      </c>
      <c r="B323" s="598" t="str" cm="1">
        <f t="array" ref="B323">IF(I323='Tables calc'!$D$1+1,"#",IF(I323='Tables calc'!$D$1+2,"#",IF(B322="#","",IF(B322="","",INDEX('Tables calc'!$B$24:$B$539,_xlfn.AGGREGATE(15,3,('Tables calc'!$F$24:$F$539=1)/('Tables calc'!$F$24:$F$539=1)*(ROW('Tables calc'!$F$24:$F$539)-ROW('Tables calc'!$F$23)),I323))))))</f>
        <v/>
      </c>
      <c r="C323" s="599" t="str">
        <f t="shared" ref="C323:C386" si="55">IF(A323="Totals:","Box 1",IF(A323="FTE Reduction Exceptions:","*",""))</f>
        <v/>
      </c>
      <c r="D323" s="600" t="str" cm="1">
        <f t="array" ref="D323">IF(I323='Tables calc'!$D$1+1,"*",IF(I323='Tables calc'!$D$1+2,'Tables calc'!$H$24,IF(D322='Tables calc'!$H$24,"",IF(D322="","",INDEX('Tables calc'!$C$24:$C$539,_xlfn.AGGREGATE(15,3,('Tables calc'!$F$24:$F$539=1)/('Tables calc'!$F$24:$F$539=1)*(ROW('Tables calc'!$F$24:$F$539)-ROW('Tables calc'!$F$23)),I323))))))</f>
        <v/>
      </c>
      <c r="E323" s="601" t="str">
        <f t="shared" ref="E323:E386" si="56">IF(A323="Totals:","Box 2",IF(A323="FTE Reduction Exceptions:","*",""))</f>
        <v/>
      </c>
      <c r="F323" s="602" t="str" cm="1">
        <f t="array" ref="F323">IF(I323='Tables calc'!$D$1+1,'Tables calc'!$H$23,IF(I323='Tables calc'!$D$1+2,'Tables calc'!$H$25,IF(E322="Box 2","",IF(F322="","",INDEX('Tables calc'!$D$24:$D$539,_xlfn.AGGREGATE(15,3,('Tables calc'!$F$24:$F$539=1)/('Tables calc'!$F$24:$F$539=1)*(ROW('Tables calc'!$F$24:$F$539)-ROW('Tables calc'!$F$23)),I323))))))</f>
        <v/>
      </c>
      <c r="G323" s="599" t="str">
        <f t="shared" ref="G323:G386" si="57">IF(A323="Totals:","Box 3",IF(A323="FTE Reduction Exceptions:","*",""))</f>
        <v/>
      </c>
      <c r="H323" s="600" t="str" cm="1">
        <f t="array" ref="H323">IF(I323='Tables calc'!$D$1+1,"*",IF(I323='Tables calc'!$D$1+2,'Tables calc'!$H$26,IF(E322="Box 2","",IF(F322="","",INDEX('Tables calc'!$E$24:$E$539,_xlfn.AGGREGATE(15,3,('Tables calc'!$F$24:$F$539=1)/('Tables calc'!$F$24:$F$539=1)*(ROW('Tables calc'!$F$24:$F$539)-ROW('Tables calc'!$F$23)),I323))))))</f>
        <v/>
      </c>
      <c r="I323" s="69">
        <v>322</v>
      </c>
      <c r="J323" s="69" t="str">
        <f t="shared" ref="J323:J386" si="58">IF(A323="Totals:","STOP",IF(J322="STOP","",IF(J322="","","GO")))</f>
        <v/>
      </c>
      <c r="K323" s="69" t="str">
        <f t="shared" ref="K323:K386" si="59">IF(A323="Totals:","STOP",IF(K322="STOP","",IF(K322="","","GO")))</f>
        <v/>
      </c>
      <c r="L323" s="69" t="str">
        <f t="shared" ref="L323:L386" si="60">IF(A323="Totals:","STOP",IF(L322="STOP","",IF(J322="","","GO")))</f>
        <v/>
      </c>
      <c r="M323" s="69" t="str">
        <f t="shared" ref="M323:M386" si="61">IF(A323="Totals:","STOP",IF(M322="STOP","",IF(M322="","","GO")))</f>
        <v/>
      </c>
      <c r="N323" s="69" t="str">
        <f t="shared" ref="N323:N386" si="62">IF(A323="Totals:","STOP",IF(N322="STOP","",IF(N322="","","GO")))</f>
        <v/>
      </c>
      <c r="O323" s="69" t="str">
        <f t="shared" ref="O323:O386" si="63">IF(A323="Totals:","STOP",IF(O322="STOP","",IF(O322="","","GO")))</f>
        <v/>
      </c>
      <c r="P323" s="69" t="str">
        <f t="shared" ref="P323:P386" si="64">IF(A323="Totals:","STOP",IF(P322="STOP","",IF(P322="","","GO")))</f>
        <v/>
      </c>
      <c r="Q323" s="69" t="str">
        <f t="shared" ref="Q323:Q386" si="65">IF(A323="Totals:","STOP",IF(Q322="STOP","",IF(Q322="","","GO")))</f>
        <v/>
      </c>
    </row>
    <row r="324" spans="1:17" x14ac:dyDescent="0.3">
      <c r="A324" s="598" t="str" cm="1">
        <f t="array" ref="A324">IF(I324='Tables calc'!$D$1+1,"FTE Reduction Exceptions:",IF(I324='Tables calc'!$D$1+2,"Totals:",IF(A323="Totals:","",IF(A323="","",INDEX('Tables calc'!$A$24:$A$539,_xlfn.AGGREGATE(15,3,('Tables calc'!$F$24:$F$539=1)/('Tables calc'!$F$24:$F$539=1)*(ROW('Tables calc'!$F$24:$F$539)-ROW('Tables calc'!$F$23)),I324))))))</f>
        <v/>
      </c>
      <c r="B324" s="598" t="str" cm="1">
        <f t="array" ref="B324">IF(I324='Tables calc'!$D$1+1,"#",IF(I324='Tables calc'!$D$1+2,"#",IF(B323="#","",IF(B323="","",INDEX('Tables calc'!$B$24:$B$539,_xlfn.AGGREGATE(15,3,('Tables calc'!$F$24:$F$539=1)/('Tables calc'!$F$24:$F$539=1)*(ROW('Tables calc'!$F$24:$F$539)-ROW('Tables calc'!$F$23)),I324))))))</f>
        <v/>
      </c>
      <c r="C324" s="599" t="str">
        <f t="shared" si="55"/>
        <v/>
      </c>
      <c r="D324" s="600" t="str" cm="1">
        <f t="array" ref="D324">IF(I324='Tables calc'!$D$1+1,"*",IF(I324='Tables calc'!$D$1+2,'Tables calc'!$H$24,IF(D323='Tables calc'!$H$24,"",IF(D323="","",INDEX('Tables calc'!$C$24:$C$539,_xlfn.AGGREGATE(15,3,('Tables calc'!$F$24:$F$539=1)/('Tables calc'!$F$24:$F$539=1)*(ROW('Tables calc'!$F$24:$F$539)-ROW('Tables calc'!$F$23)),I324))))))</f>
        <v/>
      </c>
      <c r="E324" s="601" t="str">
        <f t="shared" si="56"/>
        <v/>
      </c>
      <c r="F324" s="602" t="str" cm="1">
        <f t="array" ref="F324">IF(I324='Tables calc'!$D$1+1,'Tables calc'!$H$23,IF(I324='Tables calc'!$D$1+2,'Tables calc'!$H$25,IF(E323="Box 2","",IF(F323="","",INDEX('Tables calc'!$D$24:$D$539,_xlfn.AGGREGATE(15,3,('Tables calc'!$F$24:$F$539=1)/('Tables calc'!$F$24:$F$539=1)*(ROW('Tables calc'!$F$24:$F$539)-ROW('Tables calc'!$F$23)),I324))))))</f>
        <v/>
      </c>
      <c r="G324" s="599" t="str">
        <f t="shared" si="57"/>
        <v/>
      </c>
      <c r="H324" s="600" t="str" cm="1">
        <f t="array" ref="H324">IF(I324='Tables calc'!$D$1+1,"*",IF(I324='Tables calc'!$D$1+2,'Tables calc'!$H$26,IF(E323="Box 2","",IF(F323="","",INDEX('Tables calc'!$E$24:$E$539,_xlfn.AGGREGATE(15,3,('Tables calc'!$F$24:$F$539=1)/('Tables calc'!$F$24:$F$539=1)*(ROW('Tables calc'!$F$24:$F$539)-ROW('Tables calc'!$F$23)),I324))))))</f>
        <v/>
      </c>
      <c r="I324" s="69">
        <v>323</v>
      </c>
      <c r="J324" s="69" t="str">
        <f t="shared" si="58"/>
        <v/>
      </c>
      <c r="K324" s="69" t="str">
        <f t="shared" si="59"/>
        <v/>
      </c>
      <c r="L324" s="69" t="str">
        <f t="shared" si="60"/>
        <v/>
      </c>
      <c r="M324" s="69" t="str">
        <f t="shared" si="61"/>
        <v/>
      </c>
      <c r="N324" s="69" t="str">
        <f t="shared" si="62"/>
        <v/>
      </c>
      <c r="O324" s="69" t="str">
        <f t="shared" si="63"/>
        <v/>
      </c>
      <c r="P324" s="69" t="str">
        <f t="shared" si="64"/>
        <v/>
      </c>
      <c r="Q324" s="69" t="str">
        <f t="shared" si="65"/>
        <v/>
      </c>
    </row>
    <row r="325" spans="1:17" x14ac:dyDescent="0.3">
      <c r="A325" s="598" t="str" cm="1">
        <f t="array" ref="A325">IF(I325='Tables calc'!$D$1+1,"FTE Reduction Exceptions:",IF(I325='Tables calc'!$D$1+2,"Totals:",IF(A324="Totals:","",IF(A324="","",INDEX('Tables calc'!$A$24:$A$539,_xlfn.AGGREGATE(15,3,('Tables calc'!$F$24:$F$539=1)/('Tables calc'!$F$24:$F$539=1)*(ROW('Tables calc'!$F$24:$F$539)-ROW('Tables calc'!$F$23)),I325))))))</f>
        <v/>
      </c>
      <c r="B325" s="598" t="str" cm="1">
        <f t="array" ref="B325">IF(I325='Tables calc'!$D$1+1,"#",IF(I325='Tables calc'!$D$1+2,"#",IF(B324="#","",IF(B324="","",INDEX('Tables calc'!$B$24:$B$539,_xlfn.AGGREGATE(15,3,('Tables calc'!$F$24:$F$539=1)/('Tables calc'!$F$24:$F$539=1)*(ROW('Tables calc'!$F$24:$F$539)-ROW('Tables calc'!$F$23)),I325))))))</f>
        <v/>
      </c>
      <c r="C325" s="599" t="str">
        <f t="shared" si="55"/>
        <v/>
      </c>
      <c r="D325" s="600" t="str" cm="1">
        <f t="array" ref="D325">IF(I325='Tables calc'!$D$1+1,"*",IF(I325='Tables calc'!$D$1+2,'Tables calc'!$H$24,IF(D324='Tables calc'!$H$24,"",IF(D324="","",INDEX('Tables calc'!$C$24:$C$539,_xlfn.AGGREGATE(15,3,('Tables calc'!$F$24:$F$539=1)/('Tables calc'!$F$24:$F$539=1)*(ROW('Tables calc'!$F$24:$F$539)-ROW('Tables calc'!$F$23)),I325))))))</f>
        <v/>
      </c>
      <c r="E325" s="601" t="str">
        <f t="shared" si="56"/>
        <v/>
      </c>
      <c r="F325" s="602" t="str" cm="1">
        <f t="array" ref="F325">IF(I325='Tables calc'!$D$1+1,'Tables calc'!$H$23,IF(I325='Tables calc'!$D$1+2,'Tables calc'!$H$25,IF(E324="Box 2","",IF(F324="","",INDEX('Tables calc'!$D$24:$D$539,_xlfn.AGGREGATE(15,3,('Tables calc'!$F$24:$F$539=1)/('Tables calc'!$F$24:$F$539=1)*(ROW('Tables calc'!$F$24:$F$539)-ROW('Tables calc'!$F$23)),I325))))))</f>
        <v/>
      </c>
      <c r="G325" s="599" t="str">
        <f t="shared" si="57"/>
        <v/>
      </c>
      <c r="H325" s="600" t="str" cm="1">
        <f t="array" ref="H325">IF(I325='Tables calc'!$D$1+1,"*",IF(I325='Tables calc'!$D$1+2,'Tables calc'!$H$26,IF(E324="Box 2","",IF(F324="","",INDEX('Tables calc'!$E$24:$E$539,_xlfn.AGGREGATE(15,3,('Tables calc'!$F$24:$F$539=1)/('Tables calc'!$F$24:$F$539=1)*(ROW('Tables calc'!$F$24:$F$539)-ROW('Tables calc'!$F$23)),I325))))))</f>
        <v/>
      </c>
      <c r="I325" s="69">
        <v>324</v>
      </c>
      <c r="J325" s="69" t="str">
        <f t="shared" si="58"/>
        <v/>
      </c>
      <c r="K325" s="69" t="str">
        <f t="shared" si="59"/>
        <v/>
      </c>
      <c r="L325" s="69" t="str">
        <f t="shared" si="60"/>
        <v/>
      </c>
      <c r="M325" s="69" t="str">
        <f t="shared" si="61"/>
        <v/>
      </c>
      <c r="N325" s="69" t="str">
        <f t="shared" si="62"/>
        <v/>
      </c>
      <c r="O325" s="69" t="str">
        <f t="shared" si="63"/>
        <v/>
      </c>
      <c r="P325" s="69" t="str">
        <f t="shared" si="64"/>
        <v/>
      </c>
      <c r="Q325" s="69" t="str">
        <f t="shared" si="65"/>
        <v/>
      </c>
    </row>
    <row r="326" spans="1:17" x14ac:dyDescent="0.3">
      <c r="A326" s="598" t="str" cm="1">
        <f t="array" ref="A326">IF(I326='Tables calc'!$D$1+1,"FTE Reduction Exceptions:",IF(I326='Tables calc'!$D$1+2,"Totals:",IF(A325="Totals:","",IF(A325="","",INDEX('Tables calc'!$A$24:$A$539,_xlfn.AGGREGATE(15,3,('Tables calc'!$F$24:$F$539=1)/('Tables calc'!$F$24:$F$539=1)*(ROW('Tables calc'!$F$24:$F$539)-ROW('Tables calc'!$F$23)),I326))))))</f>
        <v/>
      </c>
      <c r="B326" s="598" t="str" cm="1">
        <f t="array" ref="B326">IF(I326='Tables calc'!$D$1+1,"#",IF(I326='Tables calc'!$D$1+2,"#",IF(B325="#","",IF(B325="","",INDEX('Tables calc'!$B$24:$B$539,_xlfn.AGGREGATE(15,3,('Tables calc'!$F$24:$F$539=1)/('Tables calc'!$F$24:$F$539=1)*(ROW('Tables calc'!$F$24:$F$539)-ROW('Tables calc'!$F$23)),I326))))))</f>
        <v/>
      </c>
      <c r="C326" s="599" t="str">
        <f t="shared" si="55"/>
        <v/>
      </c>
      <c r="D326" s="600" t="str" cm="1">
        <f t="array" ref="D326">IF(I326='Tables calc'!$D$1+1,"*",IF(I326='Tables calc'!$D$1+2,'Tables calc'!$H$24,IF(D325='Tables calc'!$H$24,"",IF(D325="","",INDEX('Tables calc'!$C$24:$C$539,_xlfn.AGGREGATE(15,3,('Tables calc'!$F$24:$F$539=1)/('Tables calc'!$F$24:$F$539=1)*(ROW('Tables calc'!$F$24:$F$539)-ROW('Tables calc'!$F$23)),I326))))))</f>
        <v/>
      </c>
      <c r="E326" s="601" t="str">
        <f t="shared" si="56"/>
        <v/>
      </c>
      <c r="F326" s="602" t="str" cm="1">
        <f t="array" ref="F326">IF(I326='Tables calc'!$D$1+1,'Tables calc'!$H$23,IF(I326='Tables calc'!$D$1+2,'Tables calc'!$H$25,IF(E325="Box 2","",IF(F325="","",INDEX('Tables calc'!$D$24:$D$539,_xlfn.AGGREGATE(15,3,('Tables calc'!$F$24:$F$539=1)/('Tables calc'!$F$24:$F$539=1)*(ROW('Tables calc'!$F$24:$F$539)-ROW('Tables calc'!$F$23)),I326))))))</f>
        <v/>
      </c>
      <c r="G326" s="599" t="str">
        <f t="shared" si="57"/>
        <v/>
      </c>
      <c r="H326" s="600" t="str" cm="1">
        <f t="array" ref="H326">IF(I326='Tables calc'!$D$1+1,"*",IF(I326='Tables calc'!$D$1+2,'Tables calc'!$H$26,IF(E325="Box 2","",IF(F325="","",INDEX('Tables calc'!$E$24:$E$539,_xlfn.AGGREGATE(15,3,('Tables calc'!$F$24:$F$539=1)/('Tables calc'!$F$24:$F$539=1)*(ROW('Tables calc'!$F$24:$F$539)-ROW('Tables calc'!$F$23)),I326))))))</f>
        <v/>
      </c>
      <c r="I326" s="69">
        <v>325</v>
      </c>
      <c r="J326" s="69" t="str">
        <f t="shared" si="58"/>
        <v/>
      </c>
      <c r="K326" s="69" t="str">
        <f t="shared" si="59"/>
        <v/>
      </c>
      <c r="L326" s="69" t="str">
        <f t="shared" si="60"/>
        <v/>
      </c>
      <c r="M326" s="69" t="str">
        <f t="shared" si="61"/>
        <v/>
      </c>
      <c r="N326" s="69" t="str">
        <f t="shared" si="62"/>
        <v/>
      </c>
      <c r="O326" s="69" t="str">
        <f t="shared" si="63"/>
        <v/>
      </c>
      <c r="P326" s="69" t="str">
        <f t="shared" si="64"/>
        <v/>
      </c>
      <c r="Q326" s="69" t="str">
        <f t="shared" si="65"/>
        <v/>
      </c>
    </row>
    <row r="327" spans="1:17" x14ac:dyDescent="0.3">
      <c r="A327" s="598" t="str" cm="1">
        <f t="array" ref="A327">IF(I327='Tables calc'!$D$1+1,"FTE Reduction Exceptions:",IF(I327='Tables calc'!$D$1+2,"Totals:",IF(A326="Totals:","",IF(A326="","",INDEX('Tables calc'!$A$24:$A$539,_xlfn.AGGREGATE(15,3,('Tables calc'!$F$24:$F$539=1)/('Tables calc'!$F$24:$F$539=1)*(ROW('Tables calc'!$F$24:$F$539)-ROW('Tables calc'!$F$23)),I327))))))</f>
        <v/>
      </c>
      <c r="B327" s="598" t="str" cm="1">
        <f t="array" ref="B327">IF(I327='Tables calc'!$D$1+1,"#",IF(I327='Tables calc'!$D$1+2,"#",IF(B326="#","",IF(B326="","",INDEX('Tables calc'!$B$24:$B$539,_xlfn.AGGREGATE(15,3,('Tables calc'!$F$24:$F$539=1)/('Tables calc'!$F$24:$F$539=1)*(ROW('Tables calc'!$F$24:$F$539)-ROW('Tables calc'!$F$23)),I327))))))</f>
        <v/>
      </c>
      <c r="C327" s="599" t="str">
        <f t="shared" si="55"/>
        <v/>
      </c>
      <c r="D327" s="600" t="str" cm="1">
        <f t="array" ref="D327">IF(I327='Tables calc'!$D$1+1,"*",IF(I327='Tables calc'!$D$1+2,'Tables calc'!$H$24,IF(D326='Tables calc'!$H$24,"",IF(D326="","",INDEX('Tables calc'!$C$24:$C$539,_xlfn.AGGREGATE(15,3,('Tables calc'!$F$24:$F$539=1)/('Tables calc'!$F$24:$F$539=1)*(ROW('Tables calc'!$F$24:$F$539)-ROW('Tables calc'!$F$23)),I327))))))</f>
        <v/>
      </c>
      <c r="E327" s="601" t="str">
        <f t="shared" si="56"/>
        <v/>
      </c>
      <c r="F327" s="602" t="str" cm="1">
        <f t="array" ref="F327">IF(I327='Tables calc'!$D$1+1,'Tables calc'!$H$23,IF(I327='Tables calc'!$D$1+2,'Tables calc'!$H$25,IF(E326="Box 2","",IF(F326="","",INDEX('Tables calc'!$D$24:$D$539,_xlfn.AGGREGATE(15,3,('Tables calc'!$F$24:$F$539=1)/('Tables calc'!$F$24:$F$539=1)*(ROW('Tables calc'!$F$24:$F$539)-ROW('Tables calc'!$F$23)),I327))))))</f>
        <v/>
      </c>
      <c r="G327" s="599" t="str">
        <f t="shared" si="57"/>
        <v/>
      </c>
      <c r="H327" s="600" t="str" cm="1">
        <f t="array" ref="H327">IF(I327='Tables calc'!$D$1+1,"*",IF(I327='Tables calc'!$D$1+2,'Tables calc'!$H$26,IF(E326="Box 2","",IF(F326="","",INDEX('Tables calc'!$E$24:$E$539,_xlfn.AGGREGATE(15,3,('Tables calc'!$F$24:$F$539=1)/('Tables calc'!$F$24:$F$539=1)*(ROW('Tables calc'!$F$24:$F$539)-ROW('Tables calc'!$F$23)),I327))))))</f>
        <v/>
      </c>
      <c r="I327" s="69">
        <v>326</v>
      </c>
      <c r="J327" s="69" t="str">
        <f t="shared" si="58"/>
        <v/>
      </c>
      <c r="K327" s="69" t="str">
        <f t="shared" si="59"/>
        <v/>
      </c>
      <c r="L327" s="69" t="str">
        <f t="shared" si="60"/>
        <v/>
      </c>
      <c r="M327" s="69" t="str">
        <f t="shared" si="61"/>
        <v/>
      </c>
      <c r="N327" s="69" t="str">
        <f t="shared" si="62"/>
        <v/>
      </c>
      <c r="O327" s="69" t="str">
        <f t="shared" si="63"/>
        <v/>
      </c>
      <c r="P327" s="69" t="str">
        <f t="shared" si="64"/>
        <v/>
      </c>
      <c r="Q327" s="69" t="str">
        <f t="shared" si="65"/>
        <v/>
      </c>
    </row>
    <row r="328" spans="1:17" x14ac:dyDescent="0.3">
      <c r="A328" s="598" t="str" cm="1">
        <f t="array" ref="A328">IF(I328='Tables calc'!$D$1+1,"FTE Reduction Exceptions:",IF(I328='Tables calc'!$D$1+2,"Totals:",IF(A327="Totals:","",IF(A327="","",INDEX('Tables calc'!$A$24:$A$539,_xlfn.AGGREGATE(15,3,('Tables calc'!$F$24:$F$539=1)/('Tables calc'!$F$24:$F$539=1)*(ROW('Tables calc'!$F$24:$F$539)-ROW('Tables calc'!$F$23)),I328))))))</f>
        <v/>
      </c>
      <c r="B328" s="598" t="str" cm="1">
        <f t="array" ref="B328">IF(I328='Tables calc'!$D$1+1,"#",IF(I328='Tables calc'!$D$1+2,"#",IF(B327="#","",IF(B327="","",INDEX('Tables calc'!$B$24:$B$539,_xlfn.AGGREGATE(15,3,('Tables calc'!$F$24:$F$539=1)/('Tables calc'!$F$24:$F$539=1)*(ROW('Tables calc'!$F$24:$F$539)-ROW('Tables calc'!$F$23)),I328))))))</f>
        <v/>
      </c>
      <c r="C328" s="599" t="str">
        <f t="shared" si="55"/>
        <v/>
      </c>
      <c r="D328" s="600" t="str" cm="1">
        <f t="array" ref="D328">IF(I328='Tables calc'!$D$1+1,"*",IF(I328='Tables calc'!$D$1+2,'Tables calc'!$H$24,IF(D327='Tables calc'!$H$24,"",IF(D327="","",INDEX('Tables calc'!$C$24:$C$539,_xlfn.AGGREGATE(15,3,('Tables calc'!$F$24:$F$539=1)/('Tables calc'!$F$24:$F$539=1)*(ROW('Tables calc'!$F$24:$F$539)-ROW('Tables calc'!$F$23)),I328))))))</f>
        <v/>
      </c>
      <c r="E328" s="601" t="str">
        <f t="shared" si="56"/>
        <v/>
      </c>
      <c r="F328" s="602" t="str" cm="1">
        <f t="array" ref="F328">IF(I328='Tables calc'!$D$1+1,'Tables calc'!$H$23,IF(I328='Tables calc'!$D$1+2,'Tables calc'!$H$25,IF(E327="Box 2","",IF(F327="","",INDEX('Tables calc'!$D$24:$D$539,_xlfn.AGGREGATE(15,3,('Tables calc'!$F$24:$F$539=1)/('Tables calc'!$F$24:$F$539=1)*(ROW('Tables calc'!$F$24:$F$539)-ROW('Tables calc'!$F$23)),I328))))))</f>
        <v/>
      </c>
      <c r="G328" s="599" t="str">
        <f t="shared" si="57"/>
        <v/>
      </c>
      <c r="H328" s="600" t="str" cm="1">
        <f t="array" ref="H328">IF(I328='Tables calc'!$D$1+1,"*",IF(I328='Tables calc'!$D$1+2,'Tables calc'!$H$26,IF(E327="Box 2","",IF(F327="","",INDEX('Tables calc'!$E$24:$E$539,_xlfn.AGGREGATE(15,3,('Tables calc'!$F$24:$F$539=1)/('Tables calc'!$F$24:$F$539=1)*(ROW('Tables calc'!$F$24:$F$539)-ROW('Tables calc'!$F$23)),I328))))))</f>
        <v/>
      </c>
      <c r="I328" s="69">
        <v>327</v>
      </c>
      <c r="J328" s="69" t="str">
        <f t="shared" si="58"/>
        <v/>
      </c>
      <c r="K328" s="69" t="str">
        <f t="shared" si="59"/>
        <v/>
      </c>
      <c r="L328" s="69" t="str">
        <f t="shared" si="60"/>
        <v/>
      </c>
      <c r="M328" s="69" t="str">
        <f t="shared" si="61"/>
        <v/>
      </c>
      <c r="N328" s="69" t="str">
        <f t="shared" si="62"/>
        <v/>
      </c>
      <c r="O328" s="69" t="str">
        <f t="shared" si="63"/>
        <v/>
      </c>
      <c r="P328" s="69" t="str">
        <f t="shared" si="64"/>
        <v/>
      </c>
      <c r="Q328" s="69" t="str">
        <f t="shared" si="65"/>
        <v/>
      </c>
    </row>
    <row r="329" spans="1:17" x14ac:dyDescent="0.3">
      <c r="A329" s="598" t="str" cm="1">
        <f t="array" ref="A329">IF(I329='Tables calc'!$D$1+1,"FTE Reduction Exceptions:",IF(I329='Tables calc'!$D$1+2,"Totals:",IF(A328="Totals:","",IF(A328="","",INDEX('Tables calc'!$A$24:$A$539,_xlfn.AGGREGATE(15,3,('Tables calc'!$F$24:$F$539=1)/('Tables calc'!$F$24:$F$539=1)*(ROW('Tables calc'!$F$24:$F$539)-ROW('Tables calc'!$F$23)),I329))))))</f>
        <v/>
      </c>
      <c r="B329" s="598" t="str" cm="1">
        <f t="array" ref="B329">IF(I329='Tables calc'!$D$1+1,"#",IF(I329='Tables calc'!$D$1+2,"#",IF(B328="#","",IF(B328="","",INDEX('Tables calc'!$B$24:$B$539,_xlfn.AGGREGATE(15,3,('Tables calc'!$F$24:$F$539=1)/('Tables calc'!$F$24:$F$539=1)*(ROW('Tables calc'!$F$24:$F$539)-ROW('Tables calc'!$F$23)),I329))))))</f>
        <v/>
      </c>
      <c r="C329" s="599" t="str">
        <f t="shared" si="55"/>
        <v/>
      </c>
      <c r="D329" s="600" t="str" cm="1">
        <f t="array" ref="D329">IF(I329='Tables calc'!$D$1+1,"*",IF(I329='Tables calc'!$D$1+2,'Tables calc'!$H$24,IF(D328='Tables calc'!$H$24,"",IF(D328="","",INDEX('Tables calc'!$C$24:$C$539,_xlfn.AGGREGATE(15,3,('Tables calc'!$F$24:$F$539=1)/('Tables calc'!$F$24:$F$539=1)*(ROW('Tables calc'!$F$24:$F$539)-ROW('Tables calc'!$F$23)),I329))))))</f>
        <v/>
      </c>
      <c r="E329" s="601" t="str">
        <f t="shared" si="56"/>
        <v/>
      </c>
      <c r="F329" s="602" t="str" cm="1">
        <f t="array" ref="F329">IF(I329='Tables calc'!$D$1+1,'Tables calc'!$H$23,IF(I329='Tables calc'!$D$1+2,'Tables calc'!$H$25,IF(E328="Box 2","",IF(F328="","",INDEX('Tables calc'!$D$24:$D$539,_xlfn.AGGREGATE(15,3,('Tables calc'!$F$24:$F$539=1)/('Tables calc'!$F$24:$F$539=1)*(ROW('Tables calc'!$F$24:$F$539)-ROW('Tables calc'!$F$23)),I329))))))</f>
        <v/>
      </c>
      <c r="G329" s="599" t="str">
        <f t="shared" si="57"/>
        <v/>
      </c>
      <c r="H329" s="600" t="str" cm="1">
        <f t="array" ref="H329">IF(I329='Tables calc'!$D$1+1,"*",IF(I329='Tables calc'!$D$1+2,'Tables calc'!$H$26,IF(E328="Box 2","",IF(F328="","",INDEX('Tables calc'!$E$24:$E$539,_xlfn.AGGREGATE(15,3,('Tables calc'!$F$24:$F$539=1)/('Tables calc'!$F$24:$F$539=1)*(ROW('Tables calc'!$F$24:$F$539)-ROW('Tables calc'!$F$23)),I329))))))</f>
        <v/>
      </c>
      <c r="I329" s="69">
        <v>328</v>
      </c>
      <c r="J329" s="69" t="str">
        <f t="shared" si="58"/>
        <v/>
      </c>
      <c r="K329" s="69" t="str">
        <f t="shared" si="59"/>
        <v/>
      </c>
      <c r="L329" s="69" t="str">
        <f t="shared" si="60"/>
        <v/>
      </c>
      <c r="M329" s="69" t="str">
        <f t="shared" si="61"/>
        <v/>
      </c>
      <c r="N329" s="69" t="str">
        <f t="shared" si="62"/>
        <v/>
      </c>
      <c r="O329" s="69" t="str">
        <f t="shared" si="63"/>
        <v/>
      </c>
      <c r="P329" s="69" t="str">
        <f t="shared" si="64"/>
        <v/>
      </c>
      <c r="Q329" s="69" t="str">
        <f t="shared" si="65"/>
        <v/>
      </c>
    </row>
    <row r="330" spans="1:17" x14ac:dyDescent="0.3">
      <c r="A330" s="598" t="str" cm="1">
        <f t="array" ref="A330">IF(I330='Tables calc'!$D$1+1,"FTE Reduction Exceptions:",IF(I330='Tables calc'!$D$1+2,"Totals:",IF(A329="Totals:","",IF(A329="","",INDEX('Tables calc'!$A$24:$A$539,_xlfn.AGGREGATE(15,3,('Tables calc'!$F$24:$F$539=1)/('Tables calc'!$F$24:$F$539=1)*(ROW('Tables calc'!$F$24:$F$539)-ROW('Tables calc'!$F$23)),I330))))))</f>
        <v/>
      </c>
      <c r="B330" s="598" t="str" cm="1">
        <f t="array" ref="B330">IF(I330='Tables calc'!$D$1+1,"#",IF(I330='Tables calc'!$D$1+2,"#",IF(B329="#","",IF(B329="","",INDEX('Tables calc'!$B$24:$B$539,_xlfn.AGGREGATE(15,3,('Tables calc'!$F$24:$F$539=1)/('Tables calc'!$F$24:$F$539=1)*(ROW('Tables calc'!$F$24:$F$539)-ROW('Tables calc'!$F$23)),I330))))))</f>
        <v/>
      </c>
      <c r="C330" s="599" t="str">
        <f t="shared" si="55"/>
        <v/>
      </c>
      <c r="D330" s="600" t="str" cm="1">
        <f t="array" ref="D330">IF(I330='Tables calc'!$D$1+1,"*",IF(I330='Tables calc'!$D$1+2,'Tables calc'!$H$24,IF(D329='Tables calc'!$H$24,"",IF(D329="","",INDEX('Tables calc'!$C$24:$C$539,_xlfn.AGGREGATE(15,3,('Tables calc'!$F$24:$F$539=1)/('Tables calc'!$F$24:$F$539=1)*(ROW('Tables calc'!$F$24:$F$539)-ROW('Tables calc'!$F$23)),I330))))))</f>
        <v/>
      </c>
      <c r="E330" s="601" t="str">
        <f t="shared" si="56"/>
        <v/>
      </c>
      <c r="F330" s="602" t="str" cm="1">
        <f t="array" ref="F330">IF(I330='Tables calc'!$D$1+1,'Tables calc'!$H$23,IF(I330='Tables calc'!$D$1+2,'Tables calc'!$H$25,IF(E329="Box 2","",IF(F329="","",INDEX('Tables calc'!$D$24:$D$539,_xlfn.AGGREGATE(15,3,('Tables calc'!$F$24:$F$539=1)/('Tables calc'!$F$24:$F$539=1)*(ROW('Tables calc'!$F$24:$F$539)-ROW('Tables calc'!$F$23)),I330))))))</f>
        <v/>
      </c>
      <c r="G330" s="599" t="str">
        <f t="shared" si="57"/>
        <v/>
      </c>
      <c r="H330" s="600" t="str" cm="1">
        <f t="array" ref="H330">IF(I330='Tables calc'!$D$1+1,"*",IF(I330='Tables calc'!$D$1+2,'Tables calc'!$H$26,IF(E329="Box 2","",IF(F329="","",INDEX('Tables calc'!$E$24:$E$539,_xlfn.AGGREGATE(15,3,('Tables calc'!$F$24:$F$539=1)/('Tables calc'!$F$24:$F$539=1)*(ROW('Tables calc'!$F$24:$F$539)-ROW('Tables calc'!$F$23)),I330))))))</f>
        <v/>
      </c>
      <c r="I330" s="69">
        <v>329</v>
      </c>
      <c r="J330" s="69" t="str">
        <f t="shared" si="58"/>
        <v/>
      </c>
      <c r="K330" s="69" t="str">
        <f t="shared" si="59"/>
        <v/>
      </c>
      <c r="L330" s="69" t="str">
        <f t="shared" si="60"/>
        <v/>
      </c>
      <c r="M330" s="69" t="str">
        <f t="shared" si="61"/>
        <v/>
      </c>
      <c r="N330" s="69" t="str">
        <f t="shared" si="62"/>
        <v/>
      </c>
      <c r="O330" s="69" t="str">
        <f t="shared" si="63"/>
        <v/>
      </c>
      <c r="P330" s="69" t="str">
        <f t="shared" si="64"/>
        <v/>
      </c>
      <c r="Q330" s="69" t="str">
        <f t="shared" si="65"/>
        <v/>
      </c>
    </row>
    <row r="331" spans="1:17" x14ac:dyDescent="0.3">
      <c r="A331" s="598" t="str" cm="1">
        <f t="array" ref="A331">IF(I331='Tables calc'!$D$1+1,"FTE Reduction Exceptions:",IF(I331='Tables calc'!$D$1+2,"Totals:",IF(A330="Totals:","",IF(A330="","",INDEX('Tables calc'!$A$24:$A$539,_xlfn.AGGREGATE(15,3,('Tables calc'!$F$24:$F$539=1)/('Tables calc'!$F$24:$F$539=1)*(ROW('Tables calc'!$F$24:$F$539)-ROW('Tables calc'!$F$23)),I331))))))</f>
        <v/>
      </c>
      <c r="B331" s="598" t="str" cm="1">
        <f t="array" ref="B331">IF(I331='Tables calc'!$D$1+1,"#",IF(I331='Tables calc'!$D$1+2,"#",IF(B330="#","",IF(B330="","",INDEX('Tables calc'!$B$24:$B$539,_xlfn.AGGREGATE(15,3,('Tables calc'!$F$24:$F$539=1)/('Tables calc'!$F$24:$F$539=1)*(ROW('Tables calc'!$F$24:$F$539)-ROW('Tables calc'!$F$23)),I331))))))</f>
        <v/>
      </c>
      <c r="C331" s="599" t="str">
        <f t="shared" si="55"/>
        <v/>
      </c>
      <c r="D331" s="600" t="str" cm="1">
        <f t="array" ref="D331">IF(I331='Tables calc'!$D$1+1,"*",IF(I331='Tables calc'!$D$1+2,'Tables calc'!$H$24,IF(D330='Tables calc'!$H$24,"",IF(D330="","",INDEX('Tables calc'!$C$24:$C$539,_xlfn.AGGREGATE(15,3,('Tables calc'!$F$24:$F$539=1)/('Tables calc'!$F$24:$F$539=1)*(ROW('Tables calc'!$F$24:$F$539)-ROW('Tables calc'!$F$23)),I331))))))</f>
        <v/>
      </c>
      <c r="E331" s="601" t="str">
        <f t="shared" si="56"/>
        <v/>
      </c>
      <c r="F331" s="602" t="str" cm="1">
        <f t="array" ref="F331">IF(I331='Tables calc'!$D$1+1,'Tables calc'!$H$23,IF(I331='Tables calc'!$D$1+2,'Tables calc'!$H$25,IF(E330="Box 2","",IF(F330="","",INDEX('Tables calc'!$D$24:$D$539,_xlfn.AGGREGATE(15,3,('Tables calc'!$F$24:$F$539=1)/('Tables calc'!$F$24:$F$539=1)*(ROW('Tables calc'!$F$24:$F$539)-ROW('Tables calc'!$F$23)),I331))))))</f>
        <v/>
      </c>
      <c r="G331" s="599" t="str">
        <f t="shared" si="57"/>
        <v/>
      </c>
      <c r="H331" s="600" t="str" cm="1">
        <f t="array" ref="H331">IF(I331='Tables calc'!$D$1+1,"*",IF(I331='Tables calc'!$D$1+2,'Tables calc'!$H$26,IF(E330="Box 2","",IF(F330="","",INDEX('Tables calc'!$E$24:$E$539,_xlfn.AGGREGATE(15,3,('Tables calc'!$F$24:$F$539=1)/('Tables calc'!$F$24:$F$539=1)*(ROW('Tables calc'!$F$24:$F$539)-ROW('Tables calc'!$F$23)),I331))))))</f>
        <v/>
      </c>
      <c r="I331" s="69">
        <v>330</v>
      </c>
      <c r="J331" s="69" t="str">
        <f t="shared" si="58"/>
        <v/>
      </c>
      <c r="K331" s="69" t="str">
        <f t="shared" si="59"/>
        <v/>
      </c>
      <c r="L331" s="69" t="str">
        <f t="shared" si="60"/>
        <v/>
      </c>
      <c r="M331" s="69" t="str">
        <f t="shared" si="61"/>
        <v/>
      </c>
      <c r="N331" s="69" t="str">
        <f t="shared" si="62"/>
        <v/>
      </c>
      <c r="O331" s="69" t="str">
        <f t="shared" si="63"/>
        <v/>
      </c>
      <c r="P331" s="69" t="str">
        <f t="shared" si="64"/>
        <v/>
      </c>
      <c r="Q331" s="69" t="str">
        <f t="shared" si="65"/>
        <v/>
      </c>
    </row>
    <row r="332" spans="1:17" x14ac:dyDescent="0.3">
      <c r="A332" s="598" t="str" cm="1">
        <f t="array" ref="A332">IF(I332='Tables calc'!$D$1+1,"FTE Reduction Exceptions:",IF(I332='Tables calc'!$D$1+2,"Totals:",IF(A331="Totals:","",IF(A331="","",INDEX('Tables calc'!$A$24:$A$539,_xlfn.AGGREGATE(15,3,('Tables calc'!$F$24:$F$539=1)/('Tables calc'!$F$24:$F$539=1)*(ROW('Tables calc'!$F$24:$F$539)-ROW('Tables calc'!$F$23)),I332))))))</f>
        <v/>
      </c>
      <c r="B332" s="598" t="str" cm="1">
        <f t="array" ref="B332">IF(I332='Tables calc'!$D$1+1,"#",IF(I332='Tables calc'!$D$1+2,"#",IF(B331="#","",IF(B331="","",INDEX('Tables calc'!$B$24:$B$539,_xlfn.AGGREGATE(15,3,('Tables calc'!$F$24:$F$539=1)/('Tables calc'!$F$24:$F$539=1)*(ROW('Tables calc'!$F$24:$F$539)-ROW('Tables calc'!$F$23)),I332))))))</f>
        <v/>
      </c>
      <c r="C332" s="599" t="str">
        <f t="shared" si="55"/>
        <v/>
      </c>
      <c r="D332" s="600" t="str" cm="1">
        <f t="array" ref="D332">IF(I332='Tables calc'!$D$1+1,"*",IF(I332='Tables calc'!$D$1+2,'Tables calc'!$H$24,IF(D331='Tables calc'!$H$24,"",IF(D331="","",INDEX('Tables calc'!$C$24:$C$539,_xlfn.AGGREGATE(15,3,('Tables calc'!$F$24:$F$539=1)/('Tables calc'!$F$24:$F$539=1)*(ROW('Tables calc'!$F$24:$F$539)-ROW('Tables calc'!$F$23)),I332))))))</f>
        <v/>
      </c>
      <c r="E332" s="601" t="str">
        <f t="shared" si="56"/>
        <v/>
      </c>
      <c r="F332" s="602" t="str" cm="1">
        <f t="array" ref="F332">IF(I332='Tables calc'!$D$1+1,'Tables calc'!$H$23,IF(I332='Tables calc'!$D$1+2,'Tables calc'!$H$25,IF(E331="Box 2","",IF(F331="","",INDEX('Tables calc'!$D$24:$D$539,_xlfn.AGGREGATE(15,3,('Tables calc'!$F$24:$F$539=1)/('Tables calc'!$F$24:$F$539=1)*(ROW('Tables calc'!$F$24:$F$539)-ROW('Tables calc'!$F$23)),I332))))))</f>
        <v/>
      </c>
      <c r="G332" s="599" t="str">
        <f t="shared" si="57"/>
        <v/>
      </c>
      <c r="H332" s="600" t="str" cm="1">
        <f t="array" ref="H332">IF(I332='Tables calc'!$D$1+1,"*",IF(I332='Tables calc'!$D$1+2,'Tables calc'!$H$26,IF(E331="Box 2","",IF(F331="","",INDEX('Tables calc'!$E$24:$E$539,_xlfn.AGGREGATE(15,3,('Tables calc'!$F$24:$F$539=1)/('Tables calc'!$F$24:$F$539=1)*(ROW('Tables calc'!$F$24:$F$539)-ROW('Tables calc'!$F$23)),I332))))))</f>
        <v/>
      </c>
      <c r="I332" s="69">
        <v>331</v>
      </c>
      <c r="J332" s="69" t="str">
        <f t="shared" si="58"/>
        <v/>
      </c>
      <c r="K332" s="69" t="str">
        <f t="shared" si="59"/>
        <v/>
      </c>
      <c r="L332" s="69" t="str">
        <f t="shared" si="60"/>
        <v/>
      </c>
      <c r="M332" s="69" t="str">
        <f t="shared" si="61"/>
        <v/>
      </c>
      <c r="N332" s="69" t="str">
        <f t="shared" si="62"/>
        <v/>
      </c>
      <c r="O332" s="69" t="str">
        <f t="shared" si="63"/>
        <v/>
      </c>
      <c r="P332" s="69" t="str">
        <f t="shared" si="64"/>
        <v/>
      </c>
      <c r="Q332" s="69" t="str">
        <f t="shared" si="65"/>
        <v/>
      </c>
    </row>
    <row r="333" spans="1:17" x14ac:dyDescent="0.3">
      <c r="A333" s="598" t="str" cm="1">
        <f t="array" ref="A333">IF(I333='Tables calc'!$D$1+1,"FTE Reduction Exceptions:",IF(I333='Tables calc'!$D$1+2,"Totals:",IF(A332="Totals:","",IF(A332="","",INDEX('Tables calc'!$A$24:$A$539,_xlfn.AGGREGATE(15,3,('Tables calc'!$F$24:$F$539=1)/('Tables calc'!$F$24:$F$539=1)*(ROW('Tables calc'!$F$24:$F$539)-ROW('Tables calc'!$F$23)),I333))))))</f>
        <v/>
      </c>
      <c r="B333" s="598" t="str" cm="1">
        <f t="array" ref="B333">IF(I333='Tables calc'!$D$1+1,"#",IF(I333='Tables calc'!$D$1+2,"#",IF(B332="#","",IF(B332="","",INDEX('Tables calc'!$B$24:$B$539,_xlfn.AGGREGATE(15,3,('Tables calc'!$F$24:$F$539=1)/('Tables calc'!$F$24:$F$539=1)*(ROW('Tables calc'!$F$24:$F$539)-ROW('Tables calc'!$F$23)),I333))))))</f>
        <v/>
      </c>
      <c r="C333" s="599" t="str">
        <f t="shared" si="55"/>
        <v/>
      </c>
      <c r="D333" s="600" t="str" cm="1">
        <f t="array" ref="D333">IF(I333='Tables calc'!$D$1+1,"*",IF(I333='Tables calc'!$D$1+2,'Tables calc'!$H$24,IF(D332='Tables calc'!$H$24,"",IF(D332="","",INDEX('Tables calc'!$C$24:$C$539,_xlfn.AGGREGATE(15,3,('Tables calc'!$F$24:$F$539=1)/('Tables calc'!$F$24:$F$539=1)*(ROW('Tables calc'!$F$24:$F$539)-ROW('Tables calc'!$F$23)),I333))))))</f>
        <v/>
      </c>
      <c r="E333" s="601" t="str">
        <f t="shared" si="56"/>
        <v/>
      </c>
      <c r="F333" s="602" t="str" cm="1">
        <f t="array" ref="F333">IF(I333='Tables calc'!$D$1+1,'Tables calc'!$H$23,IF(I333='Tables calc'!$D$1+2,'Tables calc'!$H$25,IF(E332="Box 2","",IF(F332="","",INDEX('Tables calc'!$D$24:$D$539,_xlfn.AGGREGATE(15,3,('Tables calc'!$F$24:$F$539=1)/('Tables calc'!$F$24:$F$539=1)*(ROW('Tables calc'!$F$24:$F$539)-ROW('Tables calc'!$F$23)),I333))))))</f>
        <v/>
      </c>
      <c r="G333" s="599" t="str">
        <f t="shared" si="57"/>
        <v/>
      </c>
      <c r="H333" s="600" t="str" cm="1">
        <f t="array" ref="H333">IF(I333='Tables calc'!$D$1+1,"*",IF(I333='Tables calc'!$D$1+2,'Tables calc'!$H$26,IF(E332="Box 2","",IF(F332="","",INDEX('Tables calc'!$E$24:$E$539,_xlfn.AGGREGATE(15,3,('Tables calc'!$F$24:$F$539=1)/('Tables calc'!$F$24:$F$539=1)*(ROW('Tables calc'!$F$24:$F$539)-ROW('Tables calc'!$F$23)),I333))))))</f>
        <v/>
      </c>
      <c r="I333" s="69">
        <v>332</v>
      </c>
      <c r="J333" s="69" t="str">
        <f t="shared" si="58"/>
        <v/>
      </c>
      <c r="K333" s="69" t="str">
        <f t="shared" si="59"/>
        <v/>
      </c>
      <c r="L333" s="69" t="str">
        <f t="shared" si="60"/>
        <v/>
      </c>
      <c r="M333" s="69" t="str">
        <f t="shared" si="61"/>
        <v/>
      </c>
      <c r="N333" s="69" t="str">
        <f t="shared" si="62"/>
        <v/>
      </c>
      <c r="O333" s="69" t="str">
        <f t="shared" si="63"/>
        <v/>
      </c>
      <c r="P333" s="69" t="str">
        <f t="shared" si="64"/>
        <v/>
      </c>
      <c r="Q333" s="69" t="str">
        <f t="shared" si="65"/>
        <v/>
      </c>
    </row>
    <row r="334" spans="1:17" x14ac:dyDescent="0.3">
      <c r="A334" s="598" t="str" cm="1">
        <f t="array" ref="A334">IF(I334='Tables calc'!$D$1+1,"FTE Reduction Exceptions:",IF(I334='Tables calc'!$D$1+2,"Totals:",IF(A333="Totals:","",IF(A333="","",INDEX('Tables calc'!$A$24:$A$539,_xlfn.AGGREGATE(15,3,('Tables calc'!$F$24:$F$539=1)/('Tables calc'!$F$24:$F$539=1)*(ROW('Tables calc'!$F$24:$F$539)-ROW('Tables calc'!$F$23)),I334))))))</f>
        <v/>
      </c>
      <c r="B334" s="598" t="str" cm="1">
        <f t="array" ref="B334">IF(I334='Tables calc'!$D$1+1,"#",IF(I334='Tables calc'!$D$1+2,"#",IF(B333="#","",IF(B333="","",INDEX('Tables calc'!$B$24:$B$539,_xlfn.AGGREGATE(15,3,('Tables calc'!$F$24:$F$539=1)/('Tables calc'!$F$24:$F$539=1)*(ROW('Tables calc'!$F$24:$F$539)-ROW('Tables calc'!$F$23)),I334))))))</f>
        <v/>
      </c>
      <c r="C334" s="599" t="str">
        <f t="shared" si="55"/>
        <v/>
      </c>
      <c r="D334" s="600" t="str" cm="1">
        <f t="array" ref="D334">IF(I334='Tables calc'!$D$1+1,"*",IF(I334='Tables calc'!$D$1+2,'Tables calc'!$H$24,IF(D333='Tables calc'!$H$24,"",IF(D333="","",INDEX('Tables calc'!$C$24:$C$539,_xlfn.AGGREGATE(15,3,('Tables calc'!$F$24:$F$539=1)/('Tables calc'!$F$24:$F$539=1)*(ROW('Tables calc'!$F$24:$F$539)-ROW('Tables calc'!$F$23)),I334))))))</f>
        <v/>
      </c>
      <c r="E334" s="601" t="str">
        <f t="shared" si="56"/>
        <v/>
      </c>
      <c r="F334" s="602" t="str" cm="1">
        <f t="array" ref="F334">IF(I334='Tables calc'!$D$1+1,'Tables calc'!$H$23,IF(I334='Tables calc'!$D$1+2,'Tables calc'!$H$25,IF(E333="Box 2","",IF(F333="","",INDEX('Tables calc'!$D$24:$D$539,_xlfn.AGGREGATE(15,3,('Tables calc'!$F$24:$F$539=1)/('Tables calc'!$F$24:$F$539=1)*(ROW('Tables calc'!$F$24:$F$539)-ROW('Tables calc'!$F$23)),I334))))))</f>
        <v/>
      </c>
      <c r="G334" s="599" t="str">
        <f t="shared" si="57"/>
        <v/>
      </c>
      <c r="H334" s="600" t="str" cm="1">
        <f t="array" ref="H334">IF(I334='Tables calc'!$D$1+1,"*",IF(I334='Tables calc'!$D$1+2,'Tables calc'!$H$26,IF(E333="Box 2","",IF(F333="","",INDEX('Tables calc'!$E$24:$E$539,_xlfn.AGGREGATE(15,3,('Tables calc'!$F$24:$F$539=1)/('Tables calc'!$F$24:$F$539=1)*(ROW('Tables calc'!$F$24:$F$539)-ROW('Tables calc'!$F$23)),I334))))))</f>
        <v/>
      </c>
      <c r="I334" s="69">
        <v>333</v>
      </c>
      <c r="J334" s="69" t="str">
        <f t="shared" si="58"/>
        <v/>
      </c>
      <c r="K334" s="69" t="str">
        <f t="shared" si="59"/>
        <v/>
      </c>
      <c r="L334" s="69" t="str">
        <f t="shared" si="60"/>
        <v/>
      </c>
      <c r="M334" s="69" t="str">
        <f t="shared" si="61"/>
        <v/>
      </c>
      <c r="N334" s="69" t="str">
        <f t="shared" si="62"/>
        <v/>
      </c>
      <c r="O334" s="69" t="str">
        <f t="shared" si="63"/>
        <v/>
      </c>
      <c r="P334" s="69" t="str">
        <f t="shared" si="64"/>
        <v/>
      </c>
      <c r="Q334" s="69" t="str">
        <f t="shared" si="65"/>
        <v/>
      </c>
    </row>
    <row r="335" spans="1:17" x14ac:dyDescent="0.3">
      <c r="A335" s="598" t="str" cm="1">
        <f t="array" ref="A335">IF(I335='Tables calc'!$D$1+1,"FTE Reduction Exceptions:",IF(I335='Tables calc'!$D$1+2,"Totals:",IF(A334="Totals:","",IF(A334="","",INDEX('Tables calc'!$A$24:$A$539,_xlfn.AGGREGATE(15,3,('Tables calc'!$F$24:$F$539=1)/('Tables calc'!$F$24:$F$539=1)*(ROW('Tables calc'!$F$24:$F$539)-ROW('Tables calc'!$F$23)),I335))))))</f>
        <v/>
      </c>
      <c r="B335" s="598" t="str" cm="1">
        <f t="array" ref="B335">IF(I335='Tables calc'!$D$1+1,"#",IF(I335='Tables calc'!$D$1+2,"#",IF(B334="#","",IF(B334="","",INDEX('Tables calc'!$B$24:$B$539,_xlfn.AGGREGATE(15,3,('Tables calc'!$F$24:$F$539=1)/('Tables calc'!$F$24:$F$539=1)*(ROW('Tables calc'!$F$24:$F$539)-ROW('Tables calc'!$F$23)),I335))))))</f>
        <v/>
      </c>
      <c r="C335" s="599" t="str">
        <f t="shared" si="55"/>
        <v/>
      </c>
      <c r="D335" s="600" t="str" cm="1">
        <f t="array" ref="D335">IF(I335='Tables calc'!$D$1+1,"*",IF(I335='Tables calc'!$D$1+2,'Tables calc'!$H$24,IF(D334='Tables calc'!$H$24,"",IF(D334="","",INDEX('Tables calc'!$C$24:$C$539,_xlfn.AGGREGATE(15,3,('Tables calc'!$F$24:$F$539=1)/('Tables calc'!$F$24:$F$539=1)*(ROW('Tables calc'!$F$24:$F$539)-ROW('Tables calc'!$F$23)),I335))))))</f>
        <v/>
      </c>
      <c r="E335" s="601" t="str">
        <f t="shared" si="56"/>
        <v/>
      </c>
      <c r="F335" s="602" t="str" cm="1">
        <f t="array" ref="F335">IF(I335='Tables calc'!$D$1+1,'Tables calc'!$H$23,IF(I335='Tables calc'!$D$1+2,'Tables calc'!$H$25,IF(E334="Box 2","",IF(F334="","",INDEX('Tables calc'!$D$24:$D$539,_xlfn.AGGREGATE(15,3,('Tables calc'!$F$24:$F$539=1)/('Tables calc'!$F$24:$F$539=1)*(ROW('Tables calc'!$F$24:$F$539)-ROW('Tables calc'!$F$23)),I335))))))</f>
        <v/>
      </c>
      <c r="G335" s="599" t="str">
        <f t="shared" si="57"/>
        <v/>
      </c>
      <c r="H335" s="600" t="str" cm="1">
        <f t="array" ref="H335">IF(I335='Tables calc'!$D$1+1,"*",IF(I335='Tables calc'!$D$1+2,'Tables calc'!$H$26,IF(E334="Box 2","",IF(F334="","",INDEX('Tables calc'!$E$24:$E$539,_xlfn.AGGREGATE(15,3,('Tables calc'!$F$24:$F$539=1)/('Tables calc'!$F$24:$F$539=1)*(ROW('Tables calc'!$F$24:$F$539)-ROW('Tables calc'!$F$23)),I335))))))</f>
        <v/>
      </c>
      <c r="I335" s="69">
        <v>334</v>
      </c>
      <c r="J335" s="69" t="str">
        <f t="shared" si="58"/>
        <v/>
      </c>
      <c r="K335" s="69" t="str">
        <f t="shared" si="59"/>
        <v/>
      </c>
      <c r="L335" s="69" t="str">
        <f t="shared" si="60"/>
        <v/>
      </c>
      <c r="M335" s="69" t="str">
        <f t="shared" si="61"/>
        <v/>
      </c>
      <c r="N335" s="69" t="str">
        <f t="shared" si="62"/>
        <v/>
      </c>
      <c r="O335" s="69" t="str">
        <f t="shared" si="63"/>
        <v/>
      </c>
      <c r="P335" s="69" t="str">
        <f t="shared" si="64"/>
        <v/>
      </c>
      <c r="Q335" s="69" t="str">
        <f t="shared" si="65"/>
        <v/>
      </c>
    </row>
    <row r="336" spans="1:17" x14ac:dyDescent="0.3">
      <c r="A336" s="598" t="str" cm="1">
        <f t="array" ref="A336">IF(I336='Tables calc'!$D$1+1,"FTE Reduction Exceptions:",IF(I336='Tables calc'!$D$1+2,"Totals:",IF(A335="Totals:","",IF(A335="","",INDEX('Tables calc'!$A$24:$A$539,_xlfn.AGGREGATE(15,3,('Tables calc'!$F$24:$F$539=1)/('Tables calc'!$F$24:$F$539=1)*(ROW('Tables calc'!$F$24:$F$539)-ROW('Tables calc'!$F$23)),I336))))))</f>
        <v/>
      </c>
      <c r="B336" s="598" t="str" cm="1">
        <f t="array" ref="B336">IF(I336='Tables calc'!$D$1+1,"#",IF(I336='Tables calc'!$D$1+2,"#",IF(B335="#","",IF(B335="","",INDEX('Tables calc'!$B$24:$B$539,_xlfn.AGGREGATE(15,3,('Tables calc'!$F$24:$F$539=1)/('Tables calc'!$F$24:$F$539=1)*(ROW('Tables calc'!$F$24:$F$539)-ROW('Tables calc'!$F$23)),I336))))))</f>
        <v/>
      </c>
      <c r="C336" s="599" t="str">
        <f t="shared" si="55"/>
        <v/>
      </c>
      <c r="D336" s="600" t="str" cm="1">
        <f t="array" ref="D336">IF(I336='Tables calc'!$D$1+1,"*",IF(I336='Tables calc'!$D$1+2,'Tables calc'!$H$24,IF(D335='Tables calc'!$H$24,"",IF(D335="","",INDEX('Tables calc'!$C$24:$C$539,_xlfn.AGGREGATE(15,3,('Tables calc'!$F$24:$F$539=1)/('Tables calc'!$F$24:$F$539=1)*(ROW('Tables calc'!$F$24:$F$539)-ROW('Tables calc'!$F$23)),I336))))))</f>
        <v/>
      </c>
      <c r="E336" s="601" t="str">
        <f t="shared" si="56"/>
        <v/>
      </c>
      <c r="F336" s="602" t="str" cm="1">
        <f t="array" ref="F336">IF(I336='Tables calc'!$D$1+1,'Tables calc'!$H$23,IF(I336='Tables calc'!$D$1+2,'Tables calc'!$H$25,IF(E335="Box 2","",IF(F335="","",INDEX('Tables calc'!$D$24:$D$539,_xlfn.AGGREGATE(15,3,('Tables calc'!$F$24:$F$539=1)/('Tables calc'!$F$24:$F$539=1)*(ROW('Tables calc'!$F$24:$F$539)-ROW('Tables calc'!$F$23)),I336))))))</f>
        <v/>
      </c>
      <c r="G336" s="599" t="str">
        <f t="shared" si="57"/>
        <v/>
      </c>
      <c r="H336" s="600" t="str" cm="1">
        <f t="array" ref="H336">IF(I336='Tables calc'!$D$1+1,"*",IF(I336='Tables calc'!$D$1+2,'Tables calc'!$H$26,IF(E335="Box 2","",IF(F335="","",INDEX('Tables calc'!$E$24:$E$539,_xlfn.AGGREGATE(15,3,('Tables calc'!$F$24:$F$539=1)/('Tables calc'!$F$24:$F$539=1)*(ROW('Tables calc'!$F$24:$F$539)-ROW('Tables calc'!$F$23)),I336))))))</f>
        <v/>
      </c>
      <c r="I336" s="69">
        <v>335</v>
      </c>
      <c r="J336" s="69" t="str">
        <f t="shared" si="58"/>
        <v/>
      </c>
      <c r="K336" s="69" t="str">
        <f t="shared" si="59"/>
        <v/>
      </c>
      <c r="L336" s="69" t="str">
        <f t="shared" si="60"/>
        <v/>
      </c>
      <c r="M336" s="69" t="str">
        <f t="shared" si="61"/>
        <v/>
      </c>
      <c r="N336" s="69" t="str">
        <f t="shared" si="62"/>
        <v/>
      </c>
      <c r="O336" s="69" t="str">
        <f t="shared" si="63"/>
        <v/>
      </c>
      <c r="P336" s="69" t="str">
        <f t="shared" si="64"/>
        <v/>
      </c>
      <c r="Q336" s="69" t="str">
        <f t="shared" si="65"/>
        <v/>
      </c>
    </row>
    <row r="337" spans="1:17" x14ac:dyDescent="0.3">
      <c r="A337" s="598" t="str" cm="1">
        <f t="array" ref="A337">IF(I337='Tables calc'!$D$1+1,"FTE Reduction Exceptions:",IF(I337='Tables calc'!$D$1+2,"Totals:",IF(A336="Totals:","",IF(A336="","",INDEX('Tables calc'!$A$24:$A$539,_xlfn.AGGREGATE(15,3,('Tables calc'!$F$24:$F$539=1)/('Tables calc'!$F$24:$F$539=1)*(ROW('Tables calc'!$F$24:$F$539)-ROW('Tables calc'!$F$23)),I337))))))</f>
        <v/>
      </c>
      <c r="B337" s="598" t="str" cm="1">
        <f t="array" ref="B337">IF(I337='Tables calc'!$D$1+1,"#",IF(I337='Tables calc'!$D$1+2,"#",IF(B336="#","",IF(B336="","",INDEX('Tables calc'!$B$24:$B$539,_xlfn.AGGREGATE(15,3,('Tables calc'!$F$24:$F$539=1)/('Tables calc'!$F$24:$F$539=1)*(ROW('Tables calc'!$F$24:$F$539)-ROW('Tables calc'!$F$23)),I337))))))</f>
        <v/>
      </c>
      <c r="C337" s="599" t="str">
        <f t="shared" si="55"/>
        <v/>
      </c>
      <c r="D337" s="600" t="str" cm="1">
        <f t="array" ref="D337">IF(I337='Tables calc'!$D$1+1,"*",IF(I337='Tables calc'!$D$1+2,'Tables calc'!$H$24,IF(D336='Tables calc'!$H$24,"",IF(D336="","",INDEX('Tables calc'!$C$24:$C$539,_xlfn.AGGREGATE(15,3,('Tables calc'!$F$24:$F$539=1)/('Tables calc'!$F$24:$F$539=1)*(ROW('Tables calc'!$F$24:$F$539)-ROW('Tables calc'!$F$23)),I337))))))</f>
        <v/>
      </c>
      <c r="E337" s="601" t="str">
        <f t="shared" si="56"/>
        <v/>
      </c>
      <c r="F337" s="602" t="str" cm="1">
        <f t="array" ref="F337">IF(I337='Tables calc'!$D$1+1,'Tables calc'!$H$23,IF(I337='Tables calc'!$D$1+2,'Tables calc'!$H$25,IF(E336="Box 2","",IF(F336="","",INDEX('Tables calc'!$D$24:$D$539,_xlfn.AGGREGATE(15,3,('Tables calc'!$F$24:$F$539=1)/('Tables calc'!$F$24:$F$539=1)*(ROW('Tables calc'!$F$24:$F$539)-ROW('Tables calc'!$F$23)),I337))))))</f>
        <v/>
      </c>
      <c r="G337" s="599" t="str">
        <f t="shared" si="57"/>
        <v/>
      </c>
      <c r="H337" s="600" t="str" cm="1">
        <f t="array" ref="H337">IF(I337='Tables calc'!$D$1+1,"*",IF(I337='Tables calc'!$D$1+2,'Tables calc'!$H$26,IF(E336="Box 2","",IF(F336="","",INDEX('Tables calc'!$E$24:$E$539,_xlfn.AGGREGATE(15,3,('Tables calc'!$F$24:$F$539=1)/('Tables calc'!$F$24:$F$539=1)*(ROW('Tables calc'!$F$24:$F$539)-ROW('Tables calc'!$F$23)),I337))))))</f>
        <v/>
      </c>
      <c r="I337" s="69">
        <v>336</v>
      </c>
      <c r="J337" s="69" t="str">
        <f t="shared" si="58"/>
        <v/>
      </c>
      <c r="K337" s="69" t="str">
        <f t="shared" si="59"/>
        <v/>
      </c>
      <c r="L337" s="69" t="str">
        <f t="shared" si="60"/>
        <v/>
      </c>
      <c r="M337" s="69" t="str">
        <f t="shared" si="61"/>
        <v/>
      </c>
      <c r="N337" s="69" t="str">
        <f t="shared" si="62"/>
        <v/>
      </c>
      <c r="O337" s="69" t="str">
        <f t="shared" si="63"/>
        <v/>
      </c>
      <c r="P337" s="69" t="str">
        <f t="shared" si="64"/>
        <v/>
      </c>
      <c r="Q337" s="69" t="str">
        <f t="shared" si="65"/>
        <v/>
      </c>
    </row>
    <row r="338" spans="1:17" x14ac:dyDescent="0.3">
      <c r="A338" s="598" t="str" cm="1">
        <f t="array" ref="A338">IF(I338='Tables calc'!$D$1+1,"FTE Reduction Exceptions:",IF(I338='Tables calc'!$D$1+2,"Totals:",IF(A337="Totals:","",IF(A337="","",INDEX('Tables calc'!$A$24:$A$539,_xlfn.AGGREGATE(15,3,('Tables calc'!$F$24:$F$539=1)/('Tables calc'!$F$24:$F$539=1)*(ROW('Tables calc'!$F$24:$F$539)-ROW('Tables calc'!$F$23)),I338))))))</f>
        <v/>
      </c>
      <c r="B338" s="598" t="str" cm="1">
        <f t="array" ref="B338">IF(I338='Tables calc'!$D$1+1,"#",IF(I338='Tables calc'!$D$1+2,"#",IF(B337="#","",IF(B337="","",INDEX('Tables calc'!$B$24:$B$539,_xlfn.AGGREGATE(15,3,('Tables calc'!$F$24:$F$539=1)/('Tables calc'!$F$24:$F$539=1)*(ROW('Tables calc'!$F$24:$F$539)-ROW('Tables calc'!$F$23)),I338))))))</f>
        <v/>
      </c>
      <c r="C338" s="599" t="str">
        <f t="shared" si="55"/>
        <v/>
      </c>
      <c r="D338" s="600" t="str" cm="1">
        <f t="array" ref="D338">IF(I338='Tables calc'!$D$1+1,"*",IF(I338='Tables calc'!$D$1+2,'Tables calc'!$H$24,IF(D337='Tables calc'!$H$24,"",IF(D337="","",INDEX('Tables calc'!$C$24:$C$539,_xlfn.AGGREGATE(15,3,('Tables calc'!$F$24:$F$539=1)/('Tables calc'!$F$24:$F$539=1)*(ROW('Tables calc'!$F$24:$F$539)-ROW('Tables calc'!$F$23)),I338))))))</f>
        <v/>
      </c>
      <c r="E338" s="601" t="str">
        <f t="shared" si="56"/>
        <v/>
      </c>
      <c r="F338" s="602" t="str" cm="1">
        <f t="array" ref="F338">IF(I338='Tables calc'!$D$1+1,'Tables calc'!$H$23,IF(I338='Tables calc'!$D$1+2,'Tables calc'!$H$25,IF(E337="Box 2","",IF(F337="","",INDEX('Tables calc'!$D$24:$D$539,_xlfn.AGGREGATE(15,3,('Tables calc'!$F$24:$F$539=1)/('Tables calc'!$F$24:$F$539=1)*(ROW('Tables calc'!$F$24:$F$539)-ROW('Tables calc'!$F$23)),I338))))))</f>
        <v/>
      </c>
      <c r="G338" s="599" t="str">
        <f t="shared" si="57"/>
        <v/>
      </c>
      <c r="H338" s="600" t="str" cm="1">
        <f t="array" ref="H338">IF(I338='Tables calc'!$D$1+1,"*",IF(I338='Tables calc'!$D$1+2,'Tables calc'!$H$26,IF(E337="Box 2","",IF(F337="","",INDEX('Tables calc'!$E$24:$E$539,_xlfn.AGGREGATE(15,3,('Tables calc'!$F$24:$F$539=1)/('Tables calc'!$F$24:$F$539=1)*(ROW('Tables calc'!$F$24:$F$539)-ROW('Tables calc'!$F$23)),I338))))))</f>
        <v/>
      </c>
      <c r="I338" s="69">
        <v>337</v>
      </c>
      <c r="J338" s="69" t="str">
        <f t="shared" si="58"/>
        <v/>
      </c>
      <c r="K338" s="69" t="str">
        <f t="shared" si="59"/>
        <v/>
      </c>
      <c r="L338" s="69" t="str">
        <f t="shared" si="60"/>
        <v/>
      </c>
      <c r="M338" s="69" t="str">
        <f t="shared" si="61"/>
        <v/>
      </c>
      <c r="N338" s="69" t="str">
        <f t="shared" si="62"/>
        <v/>
      </c>
      <c r="O338" s="69" t="str">
        <f t="shared" si="63"/>
        <v/>
      </c>
      <c r="P338" s="69" t="str">
        <f t="shared" si="64"/>
        <v/>
      </c>
      <c r="Q338" s="69" t="str">
        <f t="shared" si="65"/>
        <v/>
      </c>
    </row>
    <row r="339" spans="1:17" x14ac:dyDescent="0.3">
      <c r="A339" s="598" t="str" cm="1">
        <f t="array" ref="A339">IF(I339='Tables calc'!$D$1+1,"FTE Reduction Exceptions:",IF(I339='Tables calc'!$D$1+2,"Totals:",IF(A338="Totals:","",IF(A338="","",INDEX('Tables calc'!$A$24:$A$539,_xlfn.AGGREGATE(15,3,('Tables calc'!$F$24:$F$539=1)/('Tables calc'!$F$24:$F$539=1)*(ROW('Tables calc'!$F$24:$F$539)-ROW('Tables calc'!$F$23)),I339))))))</f>
        <v/>
      </c>
      <c r="B339" s="598" t="str" cm="1">
        <f t="array" ref="B339">IF(I339='Tables calc'!$D$1+1,"#",IF(I339='Tables calc'!$D$1+2,"#",IF(B338="#","",IF(B338="","",INDEX('Tables calc'!$B$24:$B$539,_xlfn.AGGREGATE(15,3,('Tables calc'!$F$24:$F$539=1)/('Tables calc'!$F$24:$F$539=1)*(ROW('Tables calc'!$F$24:$F$539)-ROW('Tables calc'!$F$23)),I339))))))</f>
        <v/>
      </c>
      <c r="C339" s="599" t="str">
        <f t="shared" si="55"/>
        <v/>
      </c>
      <c r="D339" s="600" t="str" cm="1">
        <f t="array" ref="D339">IF(I339='Tables calc'!$D$1+1,"*",IF(I339='Tables calc'!$D$1+2,'Tables calc'!$H$24,IF(D338='Tables calc'!$H$24,"",IF(D338="","",INDEX('Tables calc'!$C$24:$C$539,_xlfn.AGGREGATE(15,3,('Tables calc'!$F$24:$F$539=1)/('Tables calc'!$F$24:$F$539=1)*(ROW('Tables calc'!$F$24:$F$539)-ROW('Tables calc'!$F$23)),I339))))))</f>
        <v/>
      </c>
      <c r="E339" s="601" t="str">
        <f t="shared" si="56"/>
        <v/>
      </c>
      <c r="F339" s="602" t="str" cm="1">
        <f t="array" ref="F339">IF(I339='Tables calc'!$D$1+1,'Tables calc'!$H$23,IF(I339='Tables calc'!$D$1+2,'Tables calc'!$H$25,IF(E338="Box 2","",IF(F338="","",INDEX('Tables calc'!$D$24:$D$539,_xlfn.AGGREGATE(15,3,('Tables calc'!$F$24:$F$539=1)/('Tables calc'!$F$24:$F$539=1)*(ROW('Tables calc'!$F$24:$F$539)-ROW('Tables calc'!$F$23)),I339))))))</f>
        <v/>
      </c>
      <c r="G339" s="599" t="str">
        <f t="shared" si="57"/>
        <v/>
      </c>
      <c r="H339" s="600" t="str" cm="1">
        <f t="array" ref="H339">IF(I339='Tables calc'!$D$1+1,"*",IF(I339='Tables calc'!$D$1+2,'Tables calc'!$H$26,IF(E338="Box 2","",IF(F338="","",INDEX('Tables calc'!$E$24:$E$539,_xlfn.AGGREGATE(15,3,('Tables calc'!$F$24:$F$539=1)/('Tables calc'!$F$24:$F$539=1)*(ROW('Tables calc'!$F$24:$F$539)-ROW('Tables calc'!$F$23)),I339))))))</f>
        <v/>
      </c>
      <c r="I339" s="69">
        <v>338</v>
      </c>
      <c r="J339" s="69" t="str">
        <f t="shared" si="58"/>
        <v/>
      </c>
      <c r="K339" s="69" t="str">
        <f t="shared" si="59"/>
        <v/>
      </c>
      <c r="L339" s="69" t="str">
        <f t="shared" si="60"/>
        <v/>
      </c>
      <c r="M339" s="69" t="str">
        <f t="shared" si="61"/>
        <v/>
      </c>
      <c r="N339" s="69" t="str">
        <f t="shared" si="62"/>
        <v/>
      </c>
      <c r="O339" s="69" t="str">
        <f t="shared" si="63"/>
        <v/>
      </c>
      <c r="P339" s="69" t="str">
        <f t="shared" si="64"/>
        <v/>
      </c>
      <c r="Q339" s="69" t="str">
        <f t="shared" si="65"/>
        <v/>
      </c>
    </row>
    <row r="340" spans="1:17" x14ac:dyDescent="0.3">
      <c r="A340" s="598" t="str" cm="1">
        <f t="array" ref="A340">IF(I340='Tables calc'!$D$1+1,"FTE Reduction Exceptions:",IF(I340='Tables calc'!$D$1+2,"Totals:",IF(A339="Totals:","",IF(A339="","",INDEX('Tables calc'!$A$24:$A$539,_xlfn.AGGREGATE(15,3,('Tables calc'!$F$24:$F$539=1)/('Tables calc'!$F$24:$F$539=1)*(ROW('Tables calc'!$F$24:$F$539)-ROW('Tables calc'!$F$23)),I340))))))</f>
        <v/>
      </c>
      <c r="B340" s="598" t="str" cm="1">
        <f t="array" ref="B340">IF(I340='Tables calc'!$D$1+1,"#",IF(I340='Tables calc'!$D$1+2,"#",IF(B339="#","",IF(B339="","",INDEX('Tables calc'!$B$24:$B$539,_xlfn.AGGREGATE(15,3,('Tables calc'!$F$24:$F$539=1)/('Tables calc'!$F$24:$F$539=1)*(ROW('Tables calc'!$F$24:$F$539)-ROW('Tables calc'!$F$23)),I340))))))</f>
        <v/>
      </c>
      <c r="C340" s="599" t="str">
        <f t="shared" si="55"/>
        <v/>
      </c>
      <c r="D340" s="600" t="str" cm="1">
        <f t="array" ref="D340">IF(I340='Tables calc'!$D$1+1,"*",IF(I340='Tables calc'!$D$1+2,'Tables calc'!$H$24,IF(D339='Tables calc'!$H$24,"",IF(D339="","",INDEX('Tables calc'!$C$24:$C$539,_xlfn.AGGREGATE(15,3,('Tables calc'!$F$24:$F$539=1)/('Tables calc'!$F$24:$F$539=1)*(ROW('Tables calc'!$F$24:$F$539)-ROW('Tables calc'!$F$23)),I340))))))</f>
        <v/>
      </c>
      <c r="E340" s="601" t="str">
        <f t="shared" si="56"/>
        <v/>
      </c>
      <c r="F340" s="602" t="str" cm="1">
        <f t="array" ref="F340">IF(I340='Tables calc'!$D$1+1,'Tables calc'!$H$23,IF(I340='Tables calc'!$D$1+2,'Tables calc'!$H$25,IF(E339="Box 2","",IF(F339="","",INDEX('Tables calc'!$D$24:$D$539,_xlfn.AGGREGATE(15,3,('Tables calc'!$F$24:$F$539=1)/('Tables calc'!$F$24:$F$539=1)*(ROW('Tables calc'!$F$24:$F$539)-ROW('Tables calc'!$F$23)),I340))))))</f>
        <v/>
      </c>
      <c r="G340" s="599" t="str">
        <f t="shared" si="57"/>
        <v/>
      </c>
      <c r="H340" s="600" t="str" cm="1">
        <f t="array" ref="H340">IF(I340='Tables calc'!$D$1+1,"*",IF(I340='Tables calc'!$D$1+2,'Tables calc'!$H$26,IF(E339="Box 2","",IF(F339="","",INDEX('Tables calc'!$E$24:$E$539,_xlfn.AGGREGATE(15,3,('Tables calc'!$F$24:$F$539=1)/('Tables calc'!$F$24:$F$539=1)*(ROW('Tables calc'!$F$24:$F$539)-ROW('Tables calc'!$F$23)),I340))))))</f>
        <v/>
      </c>
      <c r="I340" s="69">
        <v>339</v>
      </c>
      <c r="J340" s="69" t="str">
        <f t="shared" si="58"/>
        <v/>
      </c>
      <c r="K340" s="69" t="str">
        <f t="shared" si="59"/>
        <v/>
      </c>
      <c r="L340" s="69" t="str">
        <f t="shared" si="60"/>
        <v/>
      </c>
      <c r="M340" s="69" t="str">
        <f t="shared" si="61"/>
        <v/>
      </c>
      <c r="N340" s="69" t="str">
        <f t="shared" si="62"/>
        <v/>
      </c>
      <c r="O340" s="69" t="str">
        <f t="shared" si="63"/>
        <v/>
      </c>
      <c r="P340" s="69" t="str">
        <f t="shared" si="64"/>
        <v/>
      </c>
      <c r="Q340" s="69" t="str">
        <f t="shared" si="65"/>
        <v/>
      </c>
    </row>
    <row r="341" spans="1:17" x14ac:dyDescent="0.3">
      <c r="A341" s="598" t="str" cm="1">
        <f t="array" ref="A341">IF(I341='Tables calc'!$D$1+1,"FTE Reduction Exceptions:",IF(I341='Tables calc'!$D$1+2,"Totals:",IF(A340="Totals:","",IF(A340="","",INDEX('Tables calc'!$A$24:$A$539,_xlfn.AGGREGATE(15,3,('Tables calc'!$F$24:$F$539=1)/('Tables calc'!$F$24:$F$539=1)*(ROW('Tables calc'!$F$24:$F$539)-ROW('Tables calc'!$F$23)),I341))))))</f>
        <v/>
      </c>
      <c r="B341" s="598" t="str" cm="1">
        <f t="array" ref="B341">IF(I341='Tables calc'!$D$1+1,"#",IF(I341='Tables calc'!$D$1+2,"#",IF(B340="#","",IF(B340="","",INDEX('Tables calc'!$B$24:$B$539,_xlfn.AGGREGATE(15,3,('Tables calc'!$F$24:$F$539=1)/('Tables calc'!$F$24:$F$539=1)*(ROW('Tables calc'!$F$24:$F$539)-ROW('Tables calc'!$F$23)),I341))))))</f>
        <v/>
      </c>
      <c r="C341" s="599" t="str">
        <f t="shared" si="55"/>
        <v/>
      </c>
      <c r="D341" s="600" t="str" cm="1">
        <f t="array" ref="D341">IF(I341='Tables calc'!$D$1+1,"*",IF(I341='Tables calc'!$D$1+2,'Tables calc'!$H$24,IF(D340='Tables calc'!$H$24,"",IF(D340="","",INDEX('Tables calc'!$C$24:$C$539,_xlfn.AGGREGATE(15,3,('Tables calc'!$F$24:$F$539=1)/('Tables calc'!$F$24:$F$539=1)*(ROW('Tables calc'!$F$24:$F$539)-ROW('Tables calc'!$F$23)),I341))))))</f>
        <v/>
      </c>
      <c r="E341" s="601" t="str">
        <f t="shared" si="56"/>
        <v/>
      </c>
      <c r="F341" s="602" t="str" cm="1">
        <f t="array" ref="F341">IF(I341='Tables calc'!$D$1+1,'Tables calc'!$H$23,IF(I341='Tables calc'!$D$1+2,'Tables calc'!$H$25,IF(E340="Box 2","",IF(F340="","",INDEX('Tables calc'!$D$24:$D$539,_xlfn.AGGREGATE(15,3,('Tables calc'!$F$24:$F$539=1)/('Tables calc'!$F$24:$F$539=1)*(ROW('Tables calc'!$F$24:$F$539)-ROW('Tables calc'!$F$23)),I341))))))</f>
        <v/>
      </c>
      <c r="G341" s="599" t="str">
        <f t="shared" si="57"/>
        <v/>
      </c>
      <c r="H341" s="600" t="str" cm="1">
        <f t="array" ref="H341">IF(I341='Tables calc'!$D$1+1,"*",IF(I341='Tables calc'!$D$1+2,'Tables calc'!$H$26,IF(E340="Box 2","",IF(F340="","",INDEX('Tables calc'!$E$24:$E$539,_xlfn.AGGREGATE(15,3,('Tables calc'!$F$24:$F$539=1)/('Tables calc'!$F$24:$F$539=1)*(ROW('Tables calc'!$F$24:$F$539)-ROW('Tables calc'!$F$23)),I341))))))</f>
        <v/>
      </c>
      <c r="I341" s="69">
        <v>340</v>
      </c>
      <c r="J341" s="69" t="str">
        <f t="shared" si="58"/>
        <v/>
      </c>
      <c r="K341" s="69" t="str">
        <f t="shared" si="59"/>
        <v/>
      </c>
      <c r="L341" s="69" t="str">
        <f t="shared" si="60"/>
        <v/>
      </c>
      <c r="M341" s="69" t="str">
        <f t="shared" si="61"/>
        <v/>
      </c>
      <c r="N341" s="69" t="str">
        <f t="shared" si="62"/>
        <v/>
      </c>
      <c r="O341" s="69" t="str">
        <f t="shared" si="63"/>
        <v/>
      </c>
      <c r="P341" s="69" t="str">
        <f t="shared" si="64"/>
        <v/>
      </c>
      <c r="Q341" s="69" t="str">
        <f t="shared" si="65"/>
        <v/>
      </c>
    </row>
    <row r="342" spans="1:17" x14ac:dyDescent="0.3">
      <c r="A342" s="598" t="str" cm="1">
        <f t="array" ref="A342">IF(I342='Tables calc'!$D$1+1,"FTE Reduction Exceptions:",IF(I342='Tables calc'!$D$1+2,"Totals:",IF(A341="Totals:","",IF(A341="","",INDEX('Tables calc'!$A$24:$A$539,_xlfn.AGGREGATE(15,3,('Tables calc'!$F$24:$F$539=1)/('Tables calc'!$F$24:$F$539=1)*(ROW('Tables calc'!$F$24:$F$539)-ROW('Tables calc'!$F$23)),I342))))))</f>
        <v/>
      </c>
      <c r="B342" s="598" t="str" cm="1">
        <f t="array" ref="B342">IF(I342='Tables calc'!$D$1+1,"#",IF(I342='Tables calc'!$D$1+2,"#",IF(B341="#","",IF(B341="","",INDEX('Tables calc'!$B$24:$B$539,_xlfn.AGGREGATE(15,3,('Tables calc'!$F$24:$F$539=1)/('Tables calc'!$F$24:$F$539=1)*(ROW('Tables calc'!$F$24:$F$539)-ROW('Tables calc'!$F$23)),I342))))))</f>
        <v/>
      </c>
      <c r="C342" s="599" t="str">
        <f t="shared" si="55"/>
        <v/>
      </c>
      <c r="D342" s="600" t="str" cm="1">
        <f t="array" ref="D342">IF(I342='Tables calc'!$D$1+1,"*",IF(I342='Tables calc'!$D$1+2,'Tables calc'!$H$24,IF(D341='Tables calc'!$H$24,"",IF(D341="","",INDEX('Tables calc'!$C$24:$C$539,_xlfn.AGGREGATE(15,3,('Tables calc'!$F$24:$F$539=1)/('Tables calc'!$F$24:$F$539=1)*(ROW('Tables calc'!$F$24:$F$539)-ROW('Tables calc'!$F$23)),I342))))))</f>
        <v/>
      </c>
      <c r="E342" s="601" t="str">
        <f t="shared" si="56"/>
        <v/>
      </c>
      <c r="F342" s="602" t="str" cm="1">
        <f t="array" ref="F342">IF(I342='Tables calc'!$D$1+1,'Tables calc'!$H$23,IF(I342='Tables calc'!$D$1+2,'Tables calc'!$H$25,IF(E341="Box 2","",IF(F341="","",INDEX('Tables calc'!$D$24:$D$539,_xlfn.AGGREGATE(15,3,('Tables calc'!$F$24:$F$539=1)/('Tables calc'!$F$24:$F$539=1)*(ROW('Tables calc'!$F$24:$F$539)-ROW('Tables calc'!$F$23)),I342))))))</f>
        <v/>
      </c>
      <c r="G342" s="599" t="str">
        <f t="shared" si="57"/>
        <v/>
      </c>
      <c r="H342" s="600" t="str" cm="1">
        <f t="array" ref="H342">IF(I342='Tables calc'!$D$1+1,"*",IF(I342='Tables calc'!$D$1+2,'Tables calc'!$H$26,IF(E341="Box 2","",IF(F341="","",INDEX('Tables calc'!$E$24:$E$539,_xlfn.AGGREGATE(15,3,('Tables calc'!$F$24:$F$539=1)/('Tables calc'!$F$24:$F$539=1)*(ROW('Tables calc'!$F$24:$F$539)-ROW('Tables calc'!$F$23)),I342))))))</f>
        <v/>
      </c>
      <c r="I342" s="69">
        <v>341</v>
      </c>
      <c r="J342" s="69" t="str">
        <f t="shared" si="58"/>
        <v/>
      </c>
      <c r="K342" s="69" t="str">
        <f t="shared" si="59"/>
        <v/>
      </c>
      <c r="L342" s="69" t="str">
        <f t="shared" si="60"/>
        <v/>
      </c>
      <c r="M342" s="69" t="str">
        <f t="shared" si="61"/>
        <v/>
      </c>
      <c r="N342" s="69" t="str">
        <f t="shared" si="62"/>
        <v/>
      </c>
      <c r="O342" s="69" t="str">
        <f t="shared" si="63"/>
        <v/>
      </c>
      <c r="P342" s="69" t="str">
        <f t="shared" si="64"/>
        <v/>
      </c>
      <c r="Q342" s="69" t="str">
        <f t="shared" si="65"/>
        <v/>
      </c>
    </row>
    <row r="343" spans="1:17" x14ac:dyDescent="0.3">
      <c r="A343" s="598" t="str" cm="1">
        <f t="array" ref="A343">IF(I343='Tables calc'!$D$1+1,"FTE Reduction Exceptions:",IF(I343='Tables calc'!$D$1+2,"Totals:",IF(A342="Totals:","",IF(A342="","",INDEX('Tables calc'!$A$24:$A$539,_xlfn.AGGREGATE(15,3,('Tables calc'!$F$24:$F$539=1)/('Tables calc'!$F$24:$F$539=1)*(ROW('Tables calc'!$F$24:$F$539)-ROW('Tables calc'!$F$23)),I343))))))</f>
        <v/>
      </c>
      <c r="B343" s="598" t="str" cm="1">
        <f t="array" ref="B343">IF(I343='Tables calc'!$D$1+1,"#",IF(I343='Tables calc'!$D$1+2,"#",IF(B342="#","",IF(B342="","",INDEX('Tables calc'!$B$24:$B$539,_xlfn.AGGREGATE(15,3,('Tables calc'!$F$24:$F$539=1)/('Tables calc'!$F$24:$F$539=1)*(ROW('Tables calc'!$F$24:$F$539)-ROW('Tables calc'!$F$23)),I343))))))</f>
        <v/>
      </c>
      <c r="C343" s="599" t="str">
        <f t="shared" si="55"/>
        <v/>
      </c>
      <c r="D343" s="600" t="str" cm="1">
        <f t="array" ref="D343">IF(I343='Tables calc'!$D$1+1,"*",IF(I343='Tables calc'!$D$1+2,'Tables calc'!$H$24,IF(D342='Tables calc'!$H$24,"",IF(D342="","",INDEX('Tables calc'!$C$24:$C$539,_xlfn.AGGREGATE(15,3,('Tables calc'!$F$24:$F$539=1)/('Tables calc'!$F$24:$F$539=1)*(ROW('Tables calc'!$F$24:$F$539)-ROW('Tables calc'!$F$23)),I343))))))</f>
        <v/>
      </c>
      <c r="E343" s="601" t="str">
        <f t="shared" si="56"/>
        <v/>
      </c>
      <c r="F343" s="602" t="str" cm="1">
        <f t="array" ref="F343">IF(I343='Tables calc'!$D$1+1,'Tables calc'!$H$23,IF(I343='Tables calc'!$D$1+2,'Tables calc'!$H$25,IF(E342="Box 2","",IF(F342="","",INDEX('Tables calc'!$D$24:$D$539,_xlfn.AGGREGATE(15,3,('Tables calc'!$F$24:$F$539=1)/('Tables calc'!$F$24:$F$539=1)*(ROW('Tables calc'!$F$24:$F$539)-ROW('Tables calc'!$F$23)),I343))))))</f>
        <v/>
      </c>
      <c r="G343" s="599" t="str">
        <f t="shared" si="57"/>
        <v/>
      </c>
      <c r="H343" s="600" t="str" cm="1">
        <f t="array" ref="H343">IF(I343='Tables calc'!$D$1+1,"*",IF(I343='Tables calc'!$D$1+2,'Tables calc'!$H$26,IF(E342="Box 2","",IF(F342="","",INDEX('Tables calc'!$E$24:$E$539,_xlfn.AGGREGATE(15,3,('Tables calc'!$F$24:$F$539=1)/('Tables calc'!$F$24:$F$539=1)*(ROW('Tables calc'!$F$24:$F$539)-ROW('Tables calc'!$F$23)),I343))))))</f>
        <v/>
      </c>
      <c r="I343" s="69">
        <v>342</v>
      </c>
      <c r="J343" s="69" t="str">
        <f t="shared" si="58"/>
        <v/>
      </c>
      <c r="K343" s="69" t="str">
        <f t="shared" si="59"/>
        <v/>
      </c>
      <c r="L343" s="69" t="str">
        <f t="shared" si="60"/>
        <v/>
      </c>
      <c r="M343" s="69" t="str">
        <f t="shared" si="61"/>
        <v/>
      </c>
      <c r="N343" s="69" t="str">
        <f t="shared" si="62"/>
        <v/>
      </c>
      <c r="O343" s="69" t="str">
        <f t="shared" si="63"/>
        <v/>
      </c>
      <c r="P343" s="69" t="str">
        <f t="shared" si="64"/>
        <v/>
      </c>
      <c r="Q343" s="69" t="str">
        <f t="shared" si="65"/>
        <v/>
      </c>
    </row>
    <row r="344" spans="1:17" x14ac:dyDescent="0.3">
      <c r="A344" s="598" t="str" cm="1">
        <f t="array" ref="A344">IF(I344='Tables calc'!$D$1+1,"FTE Reduction Exceptions:",IF(I344='Tables calc'!$D$1+2,"Totals:",IF(A343="Totals:","",IF(A343="","",INDEX('Tables calc'!$A$24:$A$539,_xlfn.AGGREGATE(15,3,('Tables calc'!$F$24:$F$539=1)/('Tables calc'!$F$24:$F$539=1)*(ROW('Tables calc'!$F$24:$F$539)-ROW('Tables calc'!$F$23)),I344))))))</f>
        <v/>
      </c>
      <c r="B344" s="598" t="str" cm="1">
        <f t="array" ref="B344">IF(I344='Tables calc'!$D$1+1,"#",IF(I344='Tables calc'!$D$1+2,"#",IF(B343="#","",IF(B343="","",INDEX('Tables calc'!$B$24:$B$539,_xlfn.AGGREGATE(15,3,('Tables calc'!$F$24:$F$539=1)/('Tables calc'!$F$24:$F$539=1)*(ROW('Tables calc'!$F$24:$F$539)-ROW('Tables calc'!$F$23)),I344))))))</f>
        <v/>
      </c>
      <c r="C344" s="599" t="str">
        <f t="shared" si="55"/>
        <v/>
      </c>
      <c r="D344" s="600" t="str" cm="1">
        <f t="array" ref="D344">IF(I344='Tables calc'!$D$1+1,"*",IF(I344='Tables calc'!$D$1+2,'Tables calc'!$H$24,IF(D343='Tables calc'!$H$24,"",IF(D343="","",INDEX('Tables calc'!$C$24:$C$539,_xlfn.AGGREGATE(15,3,('Tables calc'!$F$24:$F$539=1)/('Tables calc'!$F$24:$F$539=1)*(ROW('Tables calc'!$F$24:$F$539)-ROW('Tables calc'!$F$23)),I344))))))</f>
        <v/>
      </c>
      <c r="E344" s="601" t="str">
        <f t="shared" si="56"/>
        <v/>
      </c>
      <c r="F344" s="602" t="str" cm="1">
        <f t="array" ref="F344">IF(I344='Tables calc'!$D$1+1,'Tables calc'!$H$23,IF(I344='Tables calc'!$D$1+2,'Tables calc'!$H$25,IF(E343="Box 2","",IF(F343="","",INDEX('Tables calc'!$D$24:$D$539,_xlfn.AGGREGATE(15,3,('Tables calc'!$F$24:$F$539=1)/('Tables calc'!$F$24:$F$539=1)*(ROW('Tables calc'!$F$24:$F$539)-ROW('Tables calc'!$F$23)),I344))))))</f>
        <v/>
      </c>
      <c r="G344" s="599" t="str">
        <f t="shared" si="57"/>
        <v/>
      </c>
      <c r="H344" s="600" t="str" cm="1">
        <f t="array" ref="H344">IF(I344='Tables calc'!$D$1+1,"*",IF(I344='Tables calc'!$D$1+2,'Tables calc'!$H$26,IF(E343="Box 2","",IF(F343="","",INDEX('Tables calc'!$E$24:$E$539,_xlfn.AGGREGATE(15,3,('Tables calc'!$F$24:$F$539=1)/('Tables calc'!$F$24:$F$539=1)*(ROW('Tables calc'!$F$24:$F$539)-ROW('Tables calc'!$F$23)),I344))))))</f>
        <v/>
      </c>
      <c r="I344" s="69">
        <v>343</v>
      </c>
      <c r="J344" s="69" t="str">
        <f t="shared" si="58"/>
        <v/>
      </c>
      <c r="K344" s="69" t="str">
        <f t="shared" si="59"/>
        <v/>
      </c>
      <c r="L344" s="69" t="str">
        <f t="shared" si="60"/>
        <v/>
      </c>
      <c r="M344" s="69" t="str">
        <f t="shared" si="61"/>
        <v/>
      </c>
      <c r="N344" s="69" t="str">
        <f t="shared" si="62"/>
        <v/>
      </c>
      <c r="O344" s="69" t="str">
        <f t="shared" si="63"/>
        <v/>
      </c>
      <c r="P344" s="69" t="str">
        <f t="shared" si="64"/>
        <v/>
      </c>
      <c r="Q344" s="69" t="str">
        <f t="shared" si="65"/>
        <v/>
      </c>
    </row>
    <row r="345" spans="1:17" x14ac:dyDescent="0.3">
      <c r="A345" s="598" t="str" cm="1">
        <f t="array" ref="A345">IF(I345='Tables calc'!$D$1+1,"FTE Reduction Exceptions:",IF(I345='Tables calc'!$D$1+2,"Totals:",IF(A344="Totals:","",IF(A344="","",INDEX('Tables calc'!$A$24:$A$539,_xlfn.AGGREGATE(15,3,('Tables calc'!$F$24:$F$539=1)/('Tables calc'!$F$24:$F$539=1)*(ROW('Tables calc'!$F$24:$F$539)-ROW('Tables calc'!$F$23)),I345))))))</f>
        <v/>
      </c>
      <c r="B345" s="598" t="str" cm="1">
        <f t="array" ref="B345">IF(I345='Tables calc'!$D$1+1,"#",IF(I345='Tables calc'!$D$1+2,"#",IF(B344="#","",IF(B344="","",INDEX('Tables calc'!$B$24:$B$539,_xlfn.AGGREGATE(15,3,('Tables calc'!$F$24:$F$539=1)/('Tables calc'!$F$24:$F$539=1)*(ROW('Tables calc'!$F$24:$F$539)-ROW('Tables calc'!$F$23)),I345))))))</f>
        <v/>
      </c>
      <c r="C345" s="599" t="str">
        <f t="shared" si="55"/>
        <v/>
      </c>
      <c r="D345" s="600" t="str" cm="1">
        <f t="array" ref="D345">IF(I345='Tables calc'!$D$1+1,"*",IF(I345='Tables calc'!$D$1+2,'Tables calc'!$H$24,IF(D344='Tables calc'!$H$24,"",IF(D344="","",INDEX('Tables calc'!$C$24:$C$539,_xlfn.AGGREGATE(15,3,('Tables calc'!$F$24:$F$539=1)/('Tables calc'!$F$24:$F$539=1)*(ROW('Tables calc'!$F$24:$F$539)-ROW('Tables calc'!$F$23)),I345))))))</f>
        <v/>
      </c>
      <c r="E345" s="601" t="str">
        <f t="shared" si="56"/>
        <v/>
      </c>
      <c r="F345" s="602" t="str" cm="1">
        <f t="array" ref="F345">IF(I345='Tables calc'!$D$1+1,'Tables calc'!$H$23,IF(I345='Tables calc'!$D$1+2,'Tables calc'!$H$25,IF(E344="Box 2","",IF(F344="","",INDEX('Tables calc'!$D$24:$D$539,_xlfn.AGGREGATE(15,3,('Tables calc'!$F$24:$F$539=1)/('Tables calc'!$F$24:$F$539=1)*(ROW('Tables calc'!$F$24:$F$539)-ROW('Tables calc'!$F$23)),I345))))))</f>
        <v/>
      </c>
      <c r="G345" s="599" t="str">
        <f t="shared" si="57"/>
        <v/>
      </c>
      <c r="H345" s="600" t="str" cm="1">
        <f t="array" ref="H345">IF(I345='Tables calc'!$D$1+1,"*",IF(I345='Tables calc'!$D$1+2,'Tables calc'!$H$26,IF(E344="Box 2","",IF(F344="","",INDEX('Tables calc'!$E$24:$E$539,_xlfn.AGGREGATE(15,3,('Tables calc'!$F$24:$F$539=1)/('Tables calc'!$F$24:$F$539=1)*(ROW('Tables calc'!$F$24:$F$539)-ROW('Tables calc'!$F$23)),I345))))))</f>
        <v/>
      </c>
      <c r="I345" s="69">
        <v>344</v>
      </c>
      <c r="J345" s="69" t="str">
        <f t="shared" si="58"/>
        <v/>
      </c>
      <c r="K345" s="69" t="str">
        <f t="shared" si="59"/>
        <v/>
      </c>
      <c r="L345" s="69" t="str">
        <f t="shared" si="60"/>
        <v/>
      </c>
      <c r="M345" s="69" t="str">
        <f t="shared" si="61"/>
        <v/>
      </c>
      <c r="N345" s="69" t="str">
        <f t="shared" si="62"/>
        <v/>
      </c>
      <c r="O345" s="69" t="str">
        <f t="shared" si="63"/>
        <v/>
      </c>
      <c r="P345" s="69" t="str">
        <f t="shared" si="64"/>
        <v/>
      </c>
      <c r="Q345" s="69" t="str">
        <f t="shared" si="65"/>
        <v/>
      </c>
    </row>
    <row r="346" spans="1:17" x14ac:dyDescent="0.3">
      <c r="A346" s="598" t="str" cm="1">
        <f t="array" ref="A346">IF(I346='Tables calc'!$D$1+1,"FTE Reduction Exceptions:",IF(I346='Tables calc'!$D$1+2,"Totals:",IF(A345="Totals:","",IF(A345="","",INDEX('Tables calc'!$A$24:$A$539,_xlfn.AGGREGATE(15,3,('Tables calc'!$F$24:$F$539=1)/('Tables calc'!$F$24:$F$539=1)*(ROW('Tables calc'!$F$24:$F$539)-ROW('Tables calc'!$F$23)),I346))))))</f>
        <v/>
      </c>
      <c r="B346" s="598" t="str" cm="1">
        <f t="array" ref="B346">IF(I346='Tables calc'!$D$1+1,"#",IF(I346='Tables calc'!$D$1+2,"#",IF(B345="#","",IF(B345="","",INDEX('Tables calc'!$B$24:$B$539,_xlfn.AGGREGATE(15,3,('Tables calc'!$F$24:$F$539=1)/('Tables calc'!$F$24:$F$539=1)*(ROW('Tables calc'!$F$24:$F$539)-ROW('Tables calc'!$F$23)),I346))))))</f>
        <v/>
      </c>
      <c r="C346" s="599" t="str">
        <f t="shared" si="55"/>
        <v/>
      </c>
      <c r="D346" s="600" t="str" cm="1">
        <f t="array" ref="D346">IF(I346='Tables calc'!$D$1+1,"*",IF(I346='Tables calc'!$D$1+2,'Tables calc'!$H$24,IF(D345='Tables calc'!$H$24,"",IF(D345="","",INDEX('Tables calc'!$C$24:$C$539,_xlfn.AGGREGATE(15,3,('Tables calc'!$F$24:$F$539=1)/('Tables calc'!$F$24:$F$539=1)*(ROW('Tables calc'!$F$24:$F$539)-ROW('Tables calc'!$F$23)),I346))))))</f>
        <v/>
      </c>
      <c r="E346" s="601" t="str">
        <f t="shared" si="56"/>
        <v/>
      </c>
      <c r="F346" s="602" t="str" cm="1">
        <f t="array" ref="F346">IF(I346='Tables calc'!$D$1+1,'Tables calc'!$H$23,IF(I346='Tables calc'!$D$1+2,'Tables calc'!$H$25,IF(E345="Box 2","",IF(F345="","",INDEX('Tables calc'!$D$24:$D$539,_xlfn.AGGREGATE(15,3,('Tables calc'!$F$24:$F$539=1)/('Tables calc'!$F$24:$F$539=1)*(ROW('Tables calc'!$F$24:$F$539)-ROW('Tables calc'!$F$23)),I346))))))</f>
        <v/>
      </c>
      <c r="G346" s="599" t="str">
        <f t="shared" si="57"/>
        <v/>
      </c>
      <c r="H346" s="600" t="str" cm="1">
        <f t="array" ref="H346">IF(I346='Tables calc'!$D$1+1,"*",IF(I346='Tables calc'!$D$1+2,'Tables calc'!$H$26,IF(E345="Box 2","",IF(F345="","",INDEX('Tables calc'!$E$24:$E$539,_xlfn.AGGREGATE(15,3,('Tables calc'!$F$24:$F$539=1)/('Tables calc'!$F$24:$F$539=1)*(ROW('Tables calc'!$F$24:$F$539)-ROW('Tables calc'!$F$23)),I346))))))</f>
        <v/>
      </c>
      <c r="I346" s="69">
        <v>345</v>
      </c>
      <c r="J346" s="69" t="str">
        <f t="shared" si="58"/>
        <v/>
      </c>
      <c r="K346" s="69" t="str">
        <f t="shared" si="59"/>
        <v/>
      </c>
      <c r="L346" s="69" t="str">
        <f t="shared" si="60"/>
        <v/>
      </c>
      <c r="M346" s="69" t="str">
        <f t="shared" si="61"/>
        <v/>
      </c>
      <c r="N346" s="69" t="str">
        <f t="shared" si="62"/>
        <v/>
      </c>
      <c r="O346" s="69" t="str">
        <f t="shared" si="63"/>
        <v/>
      </c>
      <c r="P346" s="69" t="str">
        <f t="shared" si="64"/>
        <v/>
      </c>
      <c r="Q346" s="69" t="str">
        <f t="shared" si="65"/>
        <v/>
      </c>
    </row>
    <row r="347" spans="1:17" x14ac:dyDescent="0.3">
      <c r="A347" s="598" t="str" cm="1">
        <f t="array" ref="A347">IF(I347='Tables calc'!$D$1+1,"FTE Reduction Exceptions:",IF(I347='Tables calc'!$D$1+2,"Totals:",IF(A346="Totals:","",IF(A346="","",INDEX('Tables calc'!$A$24:$A$539,_xlfn.AGGREGATE(15,3,('Tables calc'!$F$24:$F$539=1)/('Tables calc'!$F$24:$F$539=1)*(ROW('Tables calc'!$F$24:$F$539)-ROW('Tables calc'!$F$23)),I347))))))</f>
        <v/>
      </c>
      <c r="B347" s="598" t="str" cm="1">
        <f t="array" ref="B347">IF(I347='Tables calc'!$D$1+1,"#",IF(I347='Tables calc'!$D$1+2,"#",IF(B346="#","",IF(B346="","",INDEX('Tables calc'!$B$24:$B$539,_xlfn.AGGREGATE(15,3,('Tables calc'!$F$24:$F$539=1)/('Tables calc'!$F$24:$F$539=1)*(ROW('Tables calc'!$F$24:$F$539)-ROW('Tables calc'!$F$23)),I347))))))</f>
        <v/>
      </c>
      <c r="C347" s="599" t="str">
        <f t="shared" si="55"/>
        <v/>
      </c>
      <c r="D347" s="600" t="str" cm="1">
        <f t="array" ref="D347">IF(I347='Tables calc'!$D$1+1,"*",IF(I347='Tables calc'!$D$1+2,'Tables calc'!$H$24,IF(D346='Tables calc'!$H$24,"",IF(D346="","",INDEX('Tables calc'!$C$24:$C$539,_xlfn.AGGREGATE(15,3,('Tables calc'!$F$24:$F$539=1)/('Tables calc'!$F$24:$F$539=1)*(ROW('Tables calc'!$F$24:$F$539)-ROW('Tables calc'!$F$23)),I347))))))</f>
        <v/>
      </c>
      <c r="E347" s="601" t="str">
        <f t="shared" si="56"/>
        <v/>
      </c>
      <c r="F347" s="602" t="str" cm="1">
        <f t="array" ref="F347">IF(I347='Tables calc'!$D$1+1,'Tables calc'!$H$23,IF(I347='Tables calc'!$D$1+2,'Tables calc'!$H$25,IF(E346="Box 2","",IF(F346="","",INDEX('Tables calc'!$D$24:$D$539,_xlfn.AGGREGATE(15,3,('Tables calc'!$F$24:$F$539=1)/('Tables calc'!$F$24:$F$539=1)*(ROW('Tables calc'!$F$24:$F$539)-ROW('Tables calc'!$F$23)),I347))))))</f>
        <v/>
      </c>
      <c r="G347" s="599" t="str">
        <f t="shared" si="57"/>
        <v/>
      </c>
      <c r="H347" s="600" t="str" cm="1">
        <f t="array" ref="H347">IF(I347='Tables calc'!$D$1+1,"*",IF(I347='Tables calc'!$D$1+2,'Tables calc'!$H$26,IF(E346="Box 2","",IF(F346="","",INDEX('Tables calc'!$E$24:$E$539,_xlfn.AGGREGATE(15,3,('Tables calc'!$F$24:$F$539=1)/('Tables calc'!$F$24:$F$539=1)*(ROW('Tables calc'!$F$24:$F$539)-ROW('Tables calc'!$F$23)),I347))))))</f>
        <v/>
      </c>
      <c r="I347" s="69">
        <v>346</v>
      </c>
      <c r="J347" s="69" t="str">
        <f t="shared" si="58"/>
        <v/>
      </c>
      <c r="K347" s="69" t="str">
        <f t="shared" si="59"/>
        <v/>
      </c>
      <c r="L347" s="69" t="str">
        <f t="shared" si="60"/>
        <v/>
      </c>
      <c r="M347" s="69" t="str">
        <f t="shared" si="61"/>
        <v/>
      </c>
      <c r="N347" s="69" t="str">
        <f t="shared" si="62"/>
        <v/>
      </c>
      <c r="O347" s="69" t="str">
        <f t="shared" si="63"/>
        <v/>
      </c>
      <c r="P347" s="69" t="str">
        <f t="shared" si="64"/>
        <v/>
      </c>
      <c r="Q347" s="69" t="str">
        <f t="shared" si="65"/>
        <v/>
      </c>
    </row>
    <row r="348" spans="1:17" x14ac:dyDescent="0.3">
      <c r="A348" s="598" t="str" cm="1">
        <f t="array" ref="A348">IF(I348='Tables calc'!$D$1+1,"FTE Reduction Exceptions:",IF(I348='Tables calc'!$D$1+2,"Totals:",IF(A347="Totals:","",IF(A347="","",INDEX('Tables calc'!$A$24:$A$539,_xlfn.AGGREGATE(15,3,('Tables calc'!$F$24:$F$539=1)/('Tables calc'!$F$24:$F$539=1)*(ROW('Tables calc'!$F$24:$F$539)-ROW('Tables calc'!$F$23)),I348))))))</f>
        <v/>
      </c>
      <c r="B348" s="598" t="str" cm="1">
        <f t="array" ref="B348">IF(I348='Tables calc'!$D$1+1,"#",IF(I348='Tables calc'!$D$1+2,"#",IF(B347="#","",IF(B347="","",INDEX('Tables calc'!$B$24:$B$539,_xlfn.AGGREGATE(15,3,('Tables calc'!$F$24:$F$539=1)/('Tables calc'!$F$24:$F$539=1)*(ROW('Tables calc'!$F$24:$F$539)-ROW('Tables calc'!$F$23)),I348))))))</f>
        <v/>
      </c>
      <c r="C348" s="599" t="str">
        <f t="shared" si="55"/>
        <v/>
      </c>
      <c r="D348" s="600" t="str" cm="1">
        <f t="array" ref="D348">IF(I348='Tables calc'!$D$1+1,"*",IF(I348='Tables calc'!$D$1+2,'Tables calc'!$H$24,IF(D347='Tables calc'!$H$24,"",IF(D347="","",INDEX('Tables calc'!$C$24:$C$539,_xlfn.AGGREGATE(15,3,('Tables calc'!$F$24:$F$539=1)/('Tables calc'!$F$24:$F$539=1)*(ROW('Tables calc'!$F$24:$F$539)-ROW('Tables calc'!$F$23)),I348))))))</f>
        <v/>
      </c>
      <c r="E348" s="601" t="str">
        <f t="shared" si="56"/>
        <v/>
      </c>
      <c r="F348" s="602" t="str" cm="1">
        <f t="array" ref="F348">IF(I348='Tables calc'!$D$1+1,'Tables calc'!$H$23,IF(I348='Tables calc'!$D$1+2,'Tables calc'!$H$25,IF(E347="Box 2","",IF(F347="","",INDEX('Tables calc'!$D$24:$D$539,_xlfn.AGGREGATE(15,3,('Tables calc'!$F$24:$F$539=1)/('Tables calc'!$F$24:$F$539=1)*(ROW('Tables calc'!$F$24:$F$539)-ROW('Tables calc'!$F$23)),I348))))))</f>
        <v/>
      </c>
      <c r="G348" s="599" t="str">
        <f t="shared" si="57"/>
        <v/>
      </c>
      <c r="H348" s="600" t="str" cm="1">
        <f t="array" ref="H348">IF(I348='Tables calc'!$D$1+1,"*",IF(I348='Tables calc'!$D$1+2,'Tables calc'!$H$26,IF(E347="Box 2","",IF(F347="","",INDEX('Tables calc'!$E$24:$E$539,_xlfn.AGGREGATE(15,3,('Tables calc'!$F$24:$F$539=1)/('Tables calc'!$F$24:$F$539=1)*(ROW('Tables calc'!$F$24:$F$539)-ROW('Tables calc'!$F$23)),I348))))))</f>
        <v/>
      </c>
      <c r="I348" s="69">
        <v>347</v>
      </c>
      <c r="J348" s="69" t="str">
        <f t="shared" si="58"/>
        <v/>
      </c>
      <c r="K348" s="69" t="str">
        <f t="shared" si="59"/>
        <v/>
      </c>
      <c r="L348" s="69" t="str">
        <f t="shared" si="60"/>
        <v/>
      </c>
      <c r="M348" s="69" t="str">
        <f t="shared" si="61"/>
        <v/>
      </c>
      <c r="N348" s="69" t="str">
        <f t="shared" si="62"/>
        <v/>
      </c>
      <c r="O348" s="69" t="str">
        <f t="shared" si="63"/>
        <v/>
      </c>
      <c r="P348" s="69" t="str">
        <f t="shared" si="64"/>
        <v/>
      </c>
      <c r="Q348" s="69" t="str">
        <f t="shared" si="65"/>
        <v/>
      </c>
    </row>
    <row r="349" spans="1:17" x14ac:dyDescent="0.3">
      <c r="A349" s="598" t="str" cm="1">
        <f t="array" ref="A349">IF(I349='Tables calc'!$D$1+1,"FTE Reduction Exceptions:",IF(I349='Tables calc'!$D$1+2,"Totals:",IF(A348="Totals:","",IF(A348="","",INDEX('Tables calc'!$A$24:$A$539,_xlfn.AGGREGATE(15,3,('Tables calc'!$F$24:$F$539=1)/('Tables calc'!$F$24:$F$539=1)*(ROW('Tables calc'!$F$24:$F$539)-ROW('Tables calc'!$F$23)),I349))))))</f>
        <v/>
      </c>
      <c r="B349" s="598" t="str" cm="1">
        <f t="array" ref="B349">IF(I349='Tables calc'!$D$1+1,"#",IF(I349='Tables calc'!$D$1+2,"#",IF(B348="#","",IF(B348="","",INDEX('Tables calc'!$B$24:$B$539,_xlfn.AGGREGATE(15,3,('Tables calc'!$F$24:$F$539=1)/('Tables calc'!$F$24:$F$539=1)*(ROW('Tables calc'!$F$24:$F$539)-ROW('Tables calc'!$F$23)),I349))))))</f>
        <v/>
      </c>
      <c r="C349" s="599" t="str">
        <f t="shared" si="55"/>
        <v/>
      </c>
      <c r="D349" s="600" t="str" cm="1">
        <f t="array" ref="D349">IF(I349='Tables calc'!$D$1+1,"*",IF(I349='Tables calc'!$D$1+2,'Tables calc'!$H$24,IF(D348='Tables calc'!$H$24,"",IF(D348="","",INDEX('Tables calc'!$C$24:$C$539,_xlfn.AGGREGATE(15,3,('Tables calc'!$F$24:$F$539=1)/('Tables calc'!$F$24:$F$539=1)*(ROW('Tables calc'!$F$24:$F$539)-ROW('Tables calc'!$F$23)),I349))))))</f>
        <v/>
      </c>
      <c r="E349" s="601" t="str">
        <f t="shared" si="56"/>
        <v/>
      </c>
      <c r="F349" s="602" t="str" cm="1">
        <f t="array" ref="F349">IF(I349='Tables calc'!$D$1+1,'Tables calc'!$H$23,IF(I349='Tables calc'!$D$1+2,'Tables calc'!$H$25,IF(E348="Box 2","",IF(F348="","",INDEX('Tables calc'!$D$24:$D$539,_xlfn.AGGREGATE(15,3,('Tables calc'!$F$24:$F$539=1)/('Tables calc'!$F$24:$F$539=1)*(ROW('Tables calc'!$F$24:$F$539)-ROW('Tables calc'!$F$23)),I349))))))</f>
        <v/>
      </c>
      <c r="G349" s="599" t="str">
        <f t="shared" si="57"/>
        <v/>
      </c>
      <c r="H349" s="600" t="str" cm="1">
        <f t="array" ref="H349">IF(I349='Tables calc'!$D$1+1,"*",IF(I349='Tables calc'!$D$1+2,'Tables calc'!$H$26,IF(E348="Box 2","",IF(F348="","",INDEX('Tables calc'!$E$24:$E$539,_xlfn.AGGREGATE(15,3,('Tables calc'!$F$24:$F$539=1)/('Tables calc'!$F$24:$F$539=1)*(ROW('Tables calc'!$F$24:$F$539)-ROW('Tables calc'!$F$23)),I349))))))</f>
        <v/>
      </c>
      <c r="I349" s="69">
        <v>348</v>
      </c>
      <c r="J349" s="69" t="str">
        <f t="shared" si="58"/>
        <v/>
      </c>
      <c r="K349" s="69" t="str">
        <f t="shared" si="59"/>
        <v/>
      </c>
      <c r="L349" s="69" t="str">
        <f t="shared" si="60"/>
        <v/>
      </c>
      <c r="M349" s="69" t="str">
        <f t="shared" si="61"/>
        <v/>
      </c>
      <c r="N349" s="69" t="str">
        <f t="shared" si="62"/>
        <v/>
      </c>
      <c r="O349" s="69" t="str">
        <f t="shared" si="63"/>
        <v/>
      </c>
      <c r="P349" s="69" t="str">
        <f t="shared" si="64"/>
        <v/>
      </c>
      <c r="Q349" s="69" t="str">
        <f t="shared" si="65"/>
        <v/>
      </c>
    </row>
    <row r="350" spans="1:17" x14ac:dyDescent="0.3">
      <c r="A350" s="598" t="str" cm="1">
        <f t="array" ref="A350">IF(I350='Tables calc'!$D$1+1,"FTE Reduction Exceptions:",IF(I350='Tables calc'!$D$1+2,"Totals:",IF(A349="Totals:","",IF(A349="","",INDEX('Tables calc'!$A$24:$A$539,_xlfn.AGGREGATE(15,3,('Tables calc'!$F$24:$F$539=1)/('Tables calc'!$F$24:$F$539=1)*(ROW('Tables calc'!$F$24:$F$539)-ROW('Tables calc'!$F$23)),I350))))))</f>
        <v/>
      </c>
      <c r="B350" s="598" t="str" cm="1">
        <f t="array" ref="B350">IF(I350='Tables calc'!$D$1+1,"#",IF(I350='Tables calc'!$D$1+2,"#",IF(B349="#","",IF(B349="","",INDEX('Tables calc'!$B$24:$B$539,_xlfn.AGGREGATE(15,3,('Tables calc'!$F$24:$F$539=1)/('Tables calc'!$F$24:$F$539=1)*(ROW('Tables calc'!$F$24:$F$539)-ROW('Tables calc'!$F$23)),I350))))))</f>
        <v/>
      </c>
      <c r="C350" s="599" t="str">
        <f t="shared" si="55"/>
        <v/>
      </c>
      <c r="D350" s="600" t="str" cm="1">
        <f t="array" ref="D350">IF(I350='Tables calc'!$D$1+1,"*",IF(I350='Tables calc'!$D$1+2,'Tables calc'!$H$24,IF(D349='Tables calc'!$H$24,"",IF(D349="","",INDEX('Tables calc'!$C$24:$C$539,_xlfn.AGGREGATE(15,3,('Tables calc'!$F$24:$F$539=1)/('Tables calc'!$F$24:$F$539=1)*(ROW('Tables calc'!$F$24:$F$539)-ROW('Tables calc'!$F$23)),I350))))))</f>
        <v/>
      </c>
      <c r="E350" s="601" t="str">
        <f t="shared" si="56"/>
        <v/>
      </c>
      <c r="F350" s="602" t="str" cm="1">
        <f t="array" ref="F350">IF(I350='Tables calc'!$D$1+1,'Tables calc'!$H$23,IF(I350='Tables calc'!$D$1+2,'Tables calc'!$H$25,IF(E349="Box 2","",IF(F349="","",INDEX('Tables calc'!$D$24:$D$539,_xlfn.AGGREGATE(15,3,('Tables calc'!$F$24:$F$539=1)/('Tables calc'!$F$24:$F$539=1)*(ROW('Tables calc'!$F$24:$F$539)-ROW('Tables calc'!$F$23)),I350))))))</f>
        <v/>
      </c>
      <c r="G350" s="599" t="str">
        <f t="shared" si="57"/>
        <v/>
      </c>
      <c r="H350" s="600" t="str" cm="1">
        <f t="array" ref="H350">IF(I350='Tables calc'!$D$1+1,"*",IF(I350='Tables calc'!$D$1+2,'Tables calc'!$H$26,IF(E349="Box 2","",IF(F349="","",INDEX('Tables calc'!$E$24:$E$539,_xlfn.AGGREGATE(15,3,('Tables calc'!$F$24:$F$539=1)/('Tables calc'!$F$24:$F$539=1)*(ROW('Tables calc'!$F$24:$F$539)-ROW('Tables calc'!$F$23)),I350))))))</f>
        <v/>
      </c>
      <c r="I350" s="69">
        <v>349</v>
      </c>
      <c r="J350" s="69" t="str">
        <f t="shared" si="58"/>
        <v/>
      </c>
      <c r="K350" s="69" t="str">
        <f t="shared" si="59"/>
        <v/>
      </c>
      <c r="L350" s="69" t="str">
        <f t="shared" si="60"/>
        <v/>
      </c>
      <c r="M350" s="69" t="str">
        <f t="shared" si="61"/>
        <v/>
      </c>
      <c r="N350" s="69" t="str">
        <f t="shared" si="62"/>
        <v/>
      </c>
      <c r="O350" s="69" t="str">
        <f t="shared" si="63"/>
        <v/>
      </c>
      <c r="P350" s="69" t="str">
        <f t="shared" si="64"/>
        <v/>
      </c>
      <c r="Q350" s="69" t="str">
        <f t="shared" si="65"/>
        <v/>
      </c>
    </row>
    <row r="351" spans="1:17" x14ac:dyDescent="0.3">
      <c r="A351" s="598" t="str" cm="1">
        <f t="array" ref="A351">IF(I351='Tables calc'!$D$1+1,"FTE Reduction Exceptions:",IF(I351='Tables calc'!$D$1+2,"Totals:",IF(A350="Totals:","",IF(A350="","",INDEX('Tables calc'!$A$24:$A$539,_xlfn.AGGREGATE(15,3,('Tables calc'!$F$24:$F$539=1)/('Tables calc'!$F$24:$F$539=1)*(ROW('Tables calc'!$F$24:$F$539)-ROW('Tables calc'!$F$23)),I351))))))</f>
        <v/>
      </c>
      <c r="B351" s="598" t="str" cm="1">
        <f t="array" ref="B351">IF(I351='Tables calc'!$D$1+1,"#",IF(I351='Tables calc'!$D$1+2,"#",IF(B350="#","",IF(B350="","",INDEX('Tables calc'!$B$24:$B$539,_xlfn.AGGREGATE(15,3,('Tables calc'!$F$24:$F$539=1)/('Tables calc'!$F$24:$F$539=1)*(ROW('Tables calc'!$F$24:$F$539)-ROW('Tables calc'!$F$23)),I351))))))</f>
        <v/>
      </c>
      <c r="C351" s="599" t="str">
        <f t="shared" si="55"/>
        <v/>
      </c>
      <c r="D351" s="600" t="str" cm="1">
        <f t="array" ref="D351">IF(I351='Tables calc'!$D$1+1,"*",IF(I351='Tables calc'!$D$1+2,'Tables calc'!$H$24,IF(D350='Tables calc'!$H$24,"",IF(D350="","",INDEX('Tables calc'!$C$24:$C$539,_xlfn.AGGREGATE(15,3,('Tables calc'!$F$24:$F$539=1)/('Tables calc'!$F$24:$F$539=1)*(ROW('Tables calc'!$F$24:$F$539)-ROW('Tables calc'!$F$23)),I351))))))</f>
        <v/>
      </c>
      <c r="E351" s="601" t="str">
        <f t="shared" si="56"/>
        <v/>
      </c>
      <c r="F351" s="602" t="str" cm="1">
        <f t="array" ref="F351">IF(I351='Tables calc'!$D$1+1,'Tables calc'!$H$23,IF(I351='Tables calc'!$D$1+2,'Tables calc'!$H$25,IF(E350="Box 2","",IF(F350="","",INDEX('Tables calc'!$D$24:$D$539,_xlfn.AGGREGATE(15,3,('Tables calc'!$F$24:$F$539=1)/('Tables calc'!$F$24:$F$539=1)*(ROW('Tables calc'!$F$24:$F$539)-ROW('Tables calc'!$F$23)),I351))))))</f>
        <v/>
      </c>
      <c r="G351" s="599" t="str">
        <f t="shared" si="57"/>
        <v/>
      </c>
      <c r="H351" s="600" t="str" cm="1">
        <f t="array" ref="H351">IF(I351='Tables calc'!$D$1+1,"*",IF(I351='Tables calc'!$D$1+2,'Tables calc'!$H$26,IF(E350="Box 2","",IF(F350="","",INDEX('Tables calc'!$E$24:$E$539,_xlfn.AGGREGATE(15,3,('Tables calc'!$F$24:$F$539=1)/('Tables calc'!$F$24:$F$539=1)*(ROW('Tables calc'!$F$24:$F$539)-ROW('Tables calc'!$F$23)),I351))))))</f>
        <v/>
      </c>
      <c r="I351" s="69">
        <v>350</v>
      </c>
      <c r="J351" s="69" t="str">
        <f t="shared" si="58"/>
        <v/>
      </c>
      <c r="K351" s="69" t="str">
        <f t="shared" si="59"/>
        <v/>
      </c>
      <c r="L351" s="69" t="str">
        <f t="shared" si="60"/>
        <v/>
      </c>
      <c r="M351" s="69" t="str">
        <f t="shared" si="61"/>
        <v/>
      </c>
      <c r="N351" s="69" t="str">
        <f t="shared" si="62"/>
        <v/>
      </c>
      <c r="O351" s="69" t="str">
        <f t="shared" si="63"/>
        <v/>
      </c>
      <c r="P351" s="69" t="str">
        <f t="shared" si="64"/>
        <v/>
      </c>
      <c r="Q351" s="69" t="str">
        <f t="shared" si="65"/>
        <v/>
      </c>
    </row>
    <row r="352" spans="1:17" x14ac:dyDescent="0.3">
      <c r="A352" s="598" t="str" cm="1">
        <f t="array" ref="A352">IF(I352='Tables calc'!$D$1+1,"FTE Reduction Exceptions:",IF(I352='Tables calc'!$D$1+2,"Totals:",IF(A351="Totals:","",IF(A351="","",INDEX('Tables calc'!$A$24:$A$539,_xlfn.AGGREGATE(15,3,('Tables calc'!$F$24:$F$539=1)/('Tables calc'!$F$24:$F$539=1)*(ROW('Tables calc'!$F$24:$F$539)-ROW('Tables calc'!$F$23)),I352))))))</f>
        <v/>
      </c>
      <c r="B352" s="598" t="str" cm="1">
        <f t="array" ref="B352">IF(I352='Tables calc'!$D$1+1,"#",IF(I352='Tables calc'!$D$1+2,"#",IF(B351="#","",IF(B351="","",INDEX('Tables calc'!$B$24:$B$539,_xlfn.AGGREGATE(15,3,('Tables calc'!$F$24:$F$539=1)/('Tables calc'!$F$24:$F$539=1)*(ROW('Tables calc'!$F$24:$F$539)-ROW('Tables calc'!$F$23)),I352))))))</f>
        <v/>
      </c>
      <c r="C352" s="599" t="str">
        <f t="shared" si="55"/>
        <v/>
      </c>
      <c r="D352" s="600" t="str" cm="1">
        <f t="array" ref="D352">IF(I352='Tables calc'!$D$1+1,"*",IF(I352='Tables calc'!$D$1+2,'Tables calc'!$H$24,IF(D351='Tables calc'!$H$24,"",IF(D351="","",INDEX('Tables calc'!$C$24:$C$539,_xlfn.AGGREGATE(15,3,('Tables calc'!$F$24:$F$539=1)/('Tables calc'!$F$24:$F$539=1)*(ROW('Tables calc'!$F$24:$F$539)-ROW('Tables calc'!$F$23)),I352))))))</f>
        <v/>
      </c>
      <c r="E352" s="601" t="str">
        <f t="shared" si="56"/>
        <v/>
      </c>
      <c r="F352" s="602" t="str" cm="1">
        <f t="array" ref="F352">IF(I352='Tables calc'!$D$1+1,'Tables calc'!$H$23,IF(I352='Tables calc'!$D$1+2,'Tables calc'!$H$25,IF(E351="Box 2","",IF(F351="","",INDEX('Tables calc'!$D$24:$D$539,_xlfn.AGGREGATE(15,3,('Tables calc'!$F$24:$F$539=1)/('Tables calc'!$F$24:$F$539=1)*(ROW('Tables calc'!$F$24:$F$539)-ROW('Tables calc'!$F$23)),I352))))))</f>
        <v/>
      </c>
      <c r="G352" s="599" t="str">
        <f t="shared" si="57"/>
        <v/>
      </c>
      <c r="H352" s="600" t="str" cm="1">
        <f t="array" ref="H352">IF(I352='Tables calc'!$D$1+1,"*",IF(I352='Tables calc'!$D$1+2,'Tables calc'!$H$26,IF(E351="Box 2","",IF(F351="","",INDEX('Tables calc'!$E$24:$E$539,_xlfn.AGGREGATE(15,3,('Tables calc'!$F$24:$F$539=1)/('Tables calc'!$F$24:$F$539=1)*(ROW('Tables calc'!$F$24:$F$539)-ROW('Tables calc'!$F$23)),I352))))))</f>
        <v/>
      </c>
      <c r="I352" s="69">
        <v>351</v>
      </c>
      <c r="J352" s="69" t="str">
        <f t="shared" si="58"/>
        <v/>
      </c>
      <c r="K352" s="69" t="str">
        <f t="shared" si="59"/>
        <v/>
      </c>
      <c r="L352" s="69" t="str">
        <f t="shared" si="60"/>
        <v/>
      </c>
      <c r="M352" s="69" t="str">
        <f t="shared" si="61"/>
        <v/>
      </c>
      <c r="N352" s="69" t="str">
        <f t="shared" si="62"/>
        <v/>
      </c>
      <c r="O352" s="69" t="str">
        <f t="shared" si="63"/>
        <v/>
      </c>
      <c r="P352" s="69" t="str">
        <f t="shared" si="64"/>
        <v/>
      </c>
      <c r="Q352" s="69" t="str">
        <f t="shared" si="65"/>
        <v/>
      </c>
    </row>
    <row r="353" spans="1:17" x14ac:dyDescent="0.3">
      <c r="A353" s="598" t="str" cm="1">
        <f t="array" ref="A353">IF(I353='Tables calc'!$D$1+1,"FTE Reduction Exceptions:",IF(I353='Tables calc'!$D$1+2,"Totals:",IF(A352="Totals:","",IF(A352="","",INDEX('Tables calc'!$A$24:$A$539,_xlfn.AGGREGATE(15,3,('Tables calc'!$F$24:$F$539=1)/('Tables calc'!$F$24:$F$539=1)*(ROW('Tables calc'!$F$24:$F$539)-ROW('Tables calc'!$F$23)),I353))))))</f>
        <v/>
      </c>
      <c r="B353" s="598" t="str" cm="1">
        <f t="array" ref="B353">IF(I353='Tables calc'!$D$1+1,"#",IF(I353='Tables calc'!$D$1+2,"#",IF(B352="#","",IF(B352="","",INDEX('Tables calc'!$B$24:$B$539,_xlfn.AGGREGATE(15,3,('Tables calc'!$F$24:$F$539=1)/('Tables calc'!$F$24:$F$539=1)*(ROW('Tables calc'!$F$24:$F$539)-ROW('Tables calc'!$F$23)),I353))))))</f>
        <v/>
      </c>
      <c r="C353" s="599" t="str">
        <f t="shared" si="55"/>
        <v/>
      </c>
      <c r="D353" s="600" t="str" cm="1">
        <f t="array" ref="D353">IF(I353='Tables calc'!$D$1+1,"*",IF(I353='Tables calc'!$D$1+2,'Tables calc'!$H$24,IF(D352='Tables calc'!$H$24,"",IF(D352="","",INDEX('Tables calc'!$C$24:$C$539,_xlfn.AGGREGATE(15,3,('Tables calc'!$F$24:$F$539=1)/('Tables calc'!$F$24:$F$539=1)*(ROW('Tables calc'!$F$24:$F$539)-ROW('Tables calc'!$F$23)),I353))))))</f>
        <v/>
      </c>
      <c r="E353" s="601" t="str">
        <f t="shared" si="56"/>
        <v/>
      </c>
      <c r="F353" s="602" t="str" cm="1">
        <f t="array" ref="F353">IF(I353='Tables calc'!$D$1+1,'Tables calc'!$H$23,IF(I353='Tables calc'!$D$1+2,'Tables calc'!$H$25,IF(E352="Box 2","",IF(F352="","",INDEX('Tables calc'!$D$24:$D$539,_xlfn.AGGREGATE(15,3,('Tables calc'!$F$24:$F$539=1)/('Tables calc'!$F$24:$F$539=1)*(ROW('Tables calc'!$F$24:$F$539)-ROW('Tables calc'!$F$23)),I353))))))</f>
        <v/>
      </c>
      <c r="G353" s="599" t="str">
        <f t="shared" si="57"/>
        <v/>
      </c>
      <c r="H353" s="600" t="str" cm="1">
        <f t="array" ref="H353">IF(I353='Tables calc'!$D$1+1,"*",IF(I353='Tables calc'!$D$1+2,'Tables calc'!$H$26,IF(E352="Box 2","",IF(F352="","",INDEX('Tables calc'!$E$24:$E$539,_xlfn.AGGREGATE(15,3,('Tables calc'!$F$24:$F$539=1)/('Tables calc'!$F$24:$F$539=1)*(ROW('Tables calc'!$F$24:$F$539)-ROW('Tables calc'!$F$23)),I353))))))</f>
        <v/>
      </c>
      <c r="I353" s="69">
        <v>352</v>
      </c>
      <c r="J353" s="69" t="str">
        <f t="shared" si="58"/>
        <v/>
      </c>
      <c r="K353" s="69" t="str">
        <f t="shared" si="59"/>
        <v/>
      </c>
      <c r="L353" s="69" t="str">
        <f t="shared" si="60"/>
        <v/>
      </c>
      <c r="M353" s="69" t="str">
        <f t="shared" si="61"/>
        <v/>
      </c>
      <c r="N353" s="69" t="str">
        <f t="shared" si="62"/>
        <v/>
      </c>
      <c r="O353" s="69" t="str">
        <f t="shared" si="63"/>
        <v/>
      </c>
      <c r="P353" s="69" t="str">
        <f t="shared" si="64"/>
        <v/>
      </c>
      <c r="Q353" s="69" t="str">
        <f t="shared" si="65"/>
        <v/>
      </c>
    </row>
    <row r="354" spans="1:17" x14ac:dyDescent="0.3">
      <c r="A354" s="598" t="str" cm="1">
        <f t="array" ref="A354">IF(I354='Tables calc'!$D$1+1,"FTE Reduction Exceptions:",IF(I354='Tables calc'!$D$1+2,"Totals:",IF(A353="Totals:","",IF(A353="","",INDEX('Tables calc'!$A$24:$A$539,_xlfn.AGGREGATE(15,3,('Tables calc'!$F$24:$F$539=1)/('Tables calc'!$F$24:$F$539=1)*(ROW('Tables calc'!$F$24:$F$539)-ROW('Tables calc'!$F$23)),I354))))))</f>
        <v/>
      </c>
      <c r="B354" s="598" t="str" cm="1">
        <f t="array" ref="B354">IF(I354='Tables calc'!$D$1+1,"#",IF(I354='Tables calc'!$D$1+2,"#",IF(B353="#","",IF(B353="","",INDEX('Tables calc'!$B$24:$B$539,_xlfn.AGGREGATE(15,3,('Tables calc'!$F$24:$F$539=1)/('Tables calc'!$F$24:$F$539=1)*(ROW('Tables calc'!$F$24:$F$539)-ROW('Tables calc'!$F$23)),I354))))))</f>
        <v/>
      </c>
      <c r="C354" s="599" t="str">
        <f t="shared" si="55"/>
        <v/>
      </c>
      <c r="D354" s="600" t="str" cm="1">
        <f t="array" ref="D354">IF(I354='Tables calc'!$D$1+1,"*",IF(I354='Tables calc'!$D$1+2,'Tables calc'!$H$24,IF(D353='Tables calc'!$H$24,"",IF(D353="","",INDEX('Tables calc'!$C$24:$C$539,_xlfn.AGGREGATE(15,3,('Tables calc'!$F$24:$F$539=1)/('Tables calc'!$F$24:$F$539=1)*(ROW('Tables calc'!$F$24:$F$539)-ROW('Tables calc'!$F$23)),I354))))))</f>
        <v/>
      </c>
      <c r="E354" s="601" t="str">
        <f t="shared" si="56"/>
        <v/>
      </c>
      <c r="F354" s="602" t="str" cm="1">
        <f t="array" ref="F354">IF(I354='Tables calc'!$D$1+1,'Tables calc'!$H$23,IF(I354='Tables calc'!$D$1+2,'Tables calc'!$H$25,IF(E353="Box 2","",IF(F353="","",INDEX('Tables calc'!$D$24:$D$539,_xlfn.AGGREGATE(15,3,('Tables calc'!$F$24:$F$539=1)/('Tables calc'!$F$24:$F$539=1)*(ROW('Tables calc'!$F$24:$F$539)-ROW('Tables calc'!$F$23)),I354))))))</f>
        <v/>
      </c>
      <c r="G354" s="599" t="str">
        <f t="shared" si="57"/>
        <v/>
      </c>
      <c r="H354" s="600" t="str" cm="1">
        <f t="array" ref="H354">IF(I354='Tables calc'!$D$1+1,"*",IF(I354='Tables calc'!$D$1+2,'Tables calc'!$H$26,IF(E353="Box 2","",IF(F353="","",INDEX('Tables calc'!$E$24:$E$539,_xlfn.AGGREGATE(15,3,('Tables calc'!$F$24:$F$539=1)/('Tables calc'!$F$24:$F$539=1)*(ROW('Tables calc'!$F$24:$F$539)-ROW('Tables calc'!$F$23)),I354))))))</f>
        <v/>
      </c>
      <c r="I354" s="69">
        <v>353</v>
      </c>
      <c r="J354" s="69" t="str">
        <f t="shared" si="58"/>
        <v/>
      </c>
      <c r="K354" s="69" t="str">
        <f t="shared" si="59"/>
        <v/>
      </c>
      <c r="L354" s="69" t="str">
        <f t="shared" si="60"/>
        <v/>
      </c>
      <c r="M354" s="69" t="str">
        <f t="shared" si="61"/>
        <v/>
      </c>
      <c r="N354" s="69" t="str">
        <f t="shared" si="62"/>
        <v/>
      </c>
      <c r="O354" s="69" t="str">
        <f t="shared" si="63"/>
        <v/>
      </c>
      <c r="P354" s="69" t="str">
        <f t="shared" si="64"/>
        <v/>
      </c>
      <c r="Q354" s="69" t="str">
        <f t="shared" si="65"/>
        <v/>
      </c>
    </row>
    <row r="355" spans="1:17" x14ac:dyDescent="0.3">
      <c r="A355" s="598" t="str" cm="1">
        <f t="array" ref="A355">IF(I355='Tables calc'!$D$1+1,"FTE Reduction Exceptions:",IF(I355='Tables calc'!$D$1+2,"Totals:",IF(A354="Totals:","",IF(A354="","",INDEX('Tables calc'!$A$24:$A$539,_xlfn.AGGREGATE(15,3,('Tables calc'!$F$24:$F$539=1)/('Tables calc'!$F$24:$F$539=1)*(ROW('Tables calc'!$F$24:$F$539)-ROW('Tables calc'!$F$23)),I355))))))</f>
        <v/>
      </c>
      <c r="B355" s="598" t="str" cm="1">
        <f t="array" ref="B355">IF(I355='Tables calc'!$D$1+1,"#",IF(I355='Tables calc'!$D$1+2,"#",IF(B354="#","",IF(B354="","",INDEX('Tables calc'!$B$24:$B$539,_xlfn.AGGREGATE(15,3,('Tables calc'!$F$24:$F$539=1)/('Tables calc'!$F$24:$F$539=1)*(ROW('Tables calc'!$F$24:$F$539)-ROW('Tables calc'!$F$23)),I355))))))</f>
        <v/>
      </c>
      <c r="C355" s="599" t="str">
        <f t="shared" si="55"/>
        <v/>
      </c>
      <c r="D355" s="600" t="str" cm="1">
        <f t="array" ref="D355">IF(I355='Tables calc'!$D$1+1,"*",IF(I355='Tables calc'!$D$1+2,'Tables calc'!$H$24,IF(D354='Tables calc'!$H$24,"",IF(D354="","",INDEX('Tables calc'!$C$24:$C$539,_xlfn.AGGREGATE(15,3,('Tables calc'!$F$24:$F$539=1)/('Tables calc'!$F$24:$F$539=1)*(ROW('Tables calc'!$F$24:$F$539)-ROW('Tables calc'!$F$23)),I355))))))</f>
        <v/>
      </c>
      <c r="E355" s="601" t="str">
        <f t="shared" si="56"/>
        <v/>
      </c>
      <c r="F355" s="602" t="str" cm="1">
        <f t="array" ref="F355">IF(I355='Tables calc'!$D$1+1,'Tables calc'!$H$23,IF(I355='Tables calc'!$D$1+2,'Tables calc'!$H$25,IF(E354="Box 2","",IF(F354="","",INDEX('Tables calc'!$D$24:$D$539,_xlfn.AGGREGATE(15,3,('Tables calc'!$F$24:$F$539=1)/('Tables calc'!$F$24:$F$539=1)*(ROW('Tables calc'!$F$24:$F$539)-ROW('Tables calc'!$F$23)),I355))))))</f>
        <v/>
      </c>
      <c r="G355" s="599" t="str">
        <f t="shared" si="57"/>
        <v/>
      </c>
      <c r="H355" s="600" t="str" cm="1">
        <f t="array" ref="H355">IF(I355='Tables calc'!$D$1+1,"*",IF(I355='Tables calc'!$D$1+2,'Tables calc'!$H$26,IF(E354="Box 2","",IF(F354="","",INDEX('Tables calc'!$E$24:$E$539,_xlfn.AGGREGATE(15,3,('Tables calc'!$F$24:$F$539=1)/('Tables calc'!$F$24:$F$539=1)*(ROW('Tables calc'!$F$24:$F$539)-ROW('Tables calc'!$F$23)),I355))))))</f>
        <v/>
      </c>
      <c r="I355" s="69">
        <v>354</v>
      </c>
      <c r="J355" s="69" t="str">
        <f t="shared" si="58"/>
        <v/>
      </c>
      <c r="K355" s="69" t="str">
        <f t="shared" si="59"/>
        <v/>
      </c>
      <c r="L355" s="69" t="str">
        <f t="shared" si="60"/>
        <v/>
      </c>
      <c r="M355" s="69" t="str">
        <f t="shared" si="61"/>
        <v/>
      </c>
      <c r="N355" s="69" t="str">
        <f t="shared" si="62"/>
        <v/>
      </c>
      <c r="O355" s="69" t="str">
        <f t="shared" si="63"/>
        <v/>
      </c>
      <c r="P355" s="69" t="str">
        <f t="shared" si="64"/>
        <v/>
      </c>
      <c r="Q355" s="69" t="str">
        <f t="shared" si="65"/>
        <v/>
      </c>
    </row>
    <row r="356" spans="1:17" x14ac:dyDescent="0.3">
      <c r="A356" s="598" t="str" cm="1">
        <f t="array" ref="A356">IF(I356='Tables calc'!$D$1+1,"FTE Reduction Exceptions:",IF(I356='Tables calc'!$D$1+2,"Totals:",IF(A355="Totals:","",IF(A355="","",INDEX('Tables calc'!$A$24:$A$539,_xlfn.AGGREGATE(15,3,('Tables calc'!$F$24:$F$539=1)/('Tables calc'!$F$24:$F$539=1)*(ROW('Tables calc'!$F$24:$F$539)-ROW('Tables calc'!$F$23)),I356))))))</f>
        <v/>
      </c>
      <c r="B356" s="598" t="str" cm="1">
        <f t="array" ref="B356">IF(I356='Tables calc'!$D$1+1,"#",IF(I356='Tables calc'!$D$1+2,"#",IF(B355="#","",IF(B355="","",INDEX('Tables calc'!$B$24:$B$539,_xlfn.AGGREGATE(15,3,('Tables calc'!$F$24:$F$539=1)/('Tables calc'!$F$24:$F$539=1)*(ROW('Tables calc'!$F$24:$F$539)-ROW('Tables calc'!$F$23)),I356))))))</f>
        <v/>
      </c>
      <c r="C356" s="599" t="str">
        <f t="shared" si="55"/>
        <v/>
      </c>
      <c r="D356" s="600" t="str" cm="1">
        <f t="array" ref="D356">IF(I356='Tables calc'!$D$1+1,"*",IF(I356='Tables calc'!$D$1+2,'Tables calc'!$H$24,IF(D355='Tables calc'!$H$24,"",IF(D355="","",INDEX('Tables calc'!$C$24:$C$539,_xlfn.AGGREGATE(15,3,('Tables calc'!$F$24:$F$539=1)/('Tables calc'!$F$24:$F$539=1)*(ROW('Tables calc'!$F$24:$F$539)-ROW('Tables calc'!$F$23)),I356))))))</f>
        <v/>
      </c>
      <c r="E356" s="601" t="str">
        <f t="shared" si="56"/>
        <v/>
      </c>
      <c r="F356" s="602" t="str" cm="1">
        <f t="array" ref="F356">IF(I356='Tables calc'!$D$1+1,'Tables calc'!$H$23,IF(I356='Tables calc'!$D$1+2,'Tables calc'!$H$25,IF(E355="Box 2","",IF(F355="","",INDEX('Tables calc'!$D$24:$D$539,_xlfn.AGGREGATE(15,3,('Tables calc'!$F$24:$F$539=1)/('Tables calc'!$F$24:$F$539=1)*(ROW('Tables calc'!$F$24:$F$539)-ROW('Tables calc'!$F$23)),I356))))))</f>
        <v/>
      </c>
      <c r="G356" s="599" t="str">
        <f t="shared" si="57"/>
        <v/>
      </c>
      <c r="H356" s="600" t="str" cm="1">
        <f t="array" ref="H356">IF(I356='Tables calc'!$D$1+1,"*",IF(I356='Tables calc'!$D$1+2,'Tables calc'!$H$26,IF(E355="Box 2","",IF(F355="","",INDEX('Tables calc'!$E$24:$E$539,_xlfn.AGGREGATE(15,3,('Tables calc'!$F$24:$F$539=1)/('Tables calc'!$F$24:$F$539=1)*(ROW('Tables calc'!$F$24:$F$539)-ROW('Tables calc'!$F$23)),I356))))))</f>
        <v/>
      </c>
      <c r="I356" s="69">
        <v>355</v>
      </c>
      <c r="J356" s="69" t="str">
        <f t="shared" si="58"/>
        <v/>
      </c>
      <c r="K356" s="69" t="str">
        <f t="shared" si="59"/>
        <v/>
      </c>
      <c r="L356" s="69" t="str">
        <f t="shared" si="60"/>
        <v/>
      </c>
      <c r="M356" s="69" t="str">
        <f t="shared" si="61"/>
        <v/>
      </c>
      <c r="N356" s="69" t="str">
        <f t="shared" si="62"/>
        <v/>
      </c>
      <c r="O356" s="69" t="str">
        <f t="shared" si="63"/>
        <v/>
      </c>
      <c r="P356" s="69" t="str">
        <f t="shared" si="64"/>
        <v/>
      </c>
      <c r="Q356" s="69" t="str">
        <f t="shared" si="65"/>
        <v/>
      </c>
    </row>
    <row r="357" spans="1:17" x14ac:dyDescent="0.3">
      <c r="A357" s="598" t="str" cm="1">
        <f t="array" ref="A357">IF(I357='Tables calc'!$D$1+1,"FTE Reduction Exceptions:",IF(I357='Tables calc'!$D$1+2,"Totals:",IF(A356="Totals:","",IF(A356="","",INDEX('Tables calc'!$A$24:$A$539,_xlfn.AGGREGATE(15,3,('Tables calc'!$F$24:$F$539=1)/('Tables calc'!$F$24:$F$539=1)*(ROW('Tables calc'!$F$24:$F$539)-ROW('Tables calc'!$F$23)),I357))))))</f>
        <v/>
      </c>
      <c r="B357" s="598" t="str" cm="1">
        <f t="array" ref="B357">IF(I357='Tables calc'!$D$1+1,"#",IF(I357='Tables calc'!$D$1+2,"#",IF(B356="#","",IF(B356="","",INDEX('Tables calc'!$B$24:$B$539,_xlfn.AGGREGATE(15,3,('Tables calc'!$F$24:$F$539=1)/('Tables calc'!$F$24:$F$539=1)*(ROW('Tables calc'!$F$24:$F$539)-ROW('Tables calc'!$F$23)),I357))))))</f>
        <v/>
      </c>
      <c r="C357" s="599" t="str">
        <f t="shared" si="55"/>
        <v/>
      </c>
      <c r="D357" s="600" t="str" cm="1">
        <f t="array" ref="D357">IF(I357='Tables calc'!$D$1+1,"*",IF(I357='Tables calc'!$D$1+2,'Tables calc'!$H$24,IF(D356='Tables calc'!$H$24,"",IF(D356="","",INDEX('Tables calc'!$C$24:$C$539,_xlfn.AGGREGATE(15,3,('Tables calc'!$F$24:$F$539=1)/('Tables calc'!$F$24:$F$539=1)*(ROW('Tables calc'!$F$24:$F$539)-ROW('Tables calc'!$F$23)),I357))))))</f>
        <v/>
      </c>
      <c r="E357" s="601" t="str">
        <f t="shared" si="56"/>
        <v/>
      </c>
      <c r="F357" s="602" t="str" cm="1">
        <f t="array" ref="F357">IF(I357='Tables calc'!$D$1+1,'Tables calc'!$H$23,IF(I357='Tables calc'!$D$1+2,'Tables calc'!$H$25,IF(E356="Box 2","",IF(F356="","",INDEX('Tables calc'!$D$24:$D$539,_xlfn.AGGREGATE(15,3,('Tables calc'!$F$24:$F$539=1)/('Tables calc'!$F$24:$F$539=1)*(ROW('Tables calc'!$F$24:$F$539)-ROW('Tables calc'!$F$23)),I357))))))</f>
        <v/>
      </c>
      <c r="G357" s="599" t="str">
        <f t="shared" si="57"/>
        <v/>
      </c>
      <c r="H357" s="600" t="str" cm="1">
        <f t="array" ref="H357">IF(I357='Tables calc'!$D$1+1,"*",IF(I357='Tables calc'!$D$1+2,'Tables calc'!$H$26,IF(E356="Box 2","",IF(F356="","",INDEX('Tables calc'!$E$24:$E$539,_xlfn.AGGREGATE(15,3,('Tables calc'!$F$24:$F$539=1)/('Tables calc'!$F$24:$F$539=1)*(ROW('Tables calc'!$F$24:$F$539)-ROW('Tables calc'!$F$23)),I357))))))</f>
        <v/>
      </c>
      <c r="I357" s="69">
        <v>356</v>
      </c>
      <c r="J357" s="69" t="str">
        <f t="shared" si="58"/>
        <v/>
      </c>
      <c r="K357" s="69" t="str">
        <f t="shared" si="59"/>
        <v/>
      </c>
      <c r="L357" s="69" t="str">
        <f t="shared" si="60"/>
        <v/>
      </c>
      <c r="M357" s="69" t="str">
        <f t="shared" si="61"/>
        <v/>
      </c>
      <c r="N357" s="69" t="str">
        <f t="shared" si="62"/>
        <v/>
      </c>
      <c r="O357" s="69" t="str">
        <f t="shared" si="63"/>
        <v/>
      </c>
      <c r="P357" s="69" t="str">
        <f t="shared" si="64"/>
        <v/>
      </c>
      <c r="Q357" s="69" t="str">
        <f t="shared" si="65"/>
        <v/>
      </c>
    </row>
    <row r="358" spans="1:17" x14ac:dyDescent="0.3">
      <c r="A358" s="598" t="str" cm="1">
        <f t="array" ref="A358">IF(I358='Tables calc'!$D$1+1,"FTE Reduction Exceptions:",IF(I358='Tables calc'!$D$1+2,"Totals:",IF(A357="Totals:","",IF(A357="","",INDEX('Tables calc'!$A$24:$A$539,_xlfn.AGGREGATE(15,3,('Tables calc'!$F$24:$F$539=1)/('Tables calc'!$F$24:$F$539=1)*(ROW('Tables calc'!$F$24:$F$539)-ROW('Tables calc'!$F$23)),I358))))))</f>
        <v/>
      </c>
      <c r="B358" s="598" t="str" cm="1">
        <f t="array" ref="B358">IF(I358='Tables calc'!$D$1+1,"#",IF(I358='Tables calc'!$D$1+2,"#",IF(B357="#","",IF(B357="","",INDEX('Tables calc'!$B$24:$B$539,_xlfn.AGGREGATE(15,3,('Tables calc'!$F$24:$F$539=1)/('Tables calc'!$F$24:$F$539=1)*(ROW('Tables calc'!$F$24:$F$539)-ROW('Tables calc'!$F$23)),I358))))))</f>
        <v/>
      </c>
      <c r="C358" s="599" t="str">
        <f t="shared" si="55"/>
        <v/>
      </c>
      <c r="D358" s="600" t="str" cm="1">
        <f t="array" ref="D358">IF(I358='Tables calc'!$D$1+1,"*",IF(I358='Tables calc'!$D$1+2,'Tables calc'!$H$24,IF(D357='Tables calc'!$H$24,"",IF(D357="","",INDEX('Tables calc'!$C$24:$C$539,_xlfn.AGGREGATE(15,3,('Tables calc'!$F$24:$F$539=1)/('Tables calc'!$F$24:$F$539=1)*(ROW('Tables calc'!$F$24:$F$539)-ROW('Tables calc'!$F$23)),I358))))))</f>
        <v/>
      </c>
      <c r="E358" s="601" t="str">
        <f t="shared" si="56"/>
        <v/>
      </c>
      <c r="F358" s="602" t="str" cm="1">
        <f t="array" ref="F358">IF(I358='Tables calc'!$D$1+1,'Tables calc'!$H$23,IF(I358='Tables calc'!$D$1+2,'Tables calc'!$H$25,IF(E357="Box 2","",IF(F357="","",INDEX('Tables calc'!$D$24:$D$539,_xlfn.AGGREGATE(15,3,('Tables calc'!$F$24:$F$539=1)/('Tables calc'!$F$24:$F$539=1)*(ROW('Tables calc'!$F$24:$F$539)-ROW('Tables calc'!$F$23)),I358))))))</f>
        <v/>
      </c>
      <c r="G358" s="599" t="str">
        <f t="shared" si="57"/>
        <v/>
      </c>
      <c r="H358" s="600" t="str" cm="1">
        <f t="array" ref="H358">IF(I358='Tables calc'!$D$1+1,"*",IF(I358='Tables calc'!$D$1+2,'Tables calc'!$H$26,IF(E357="Box 2","",IF(F357="","",INDEX('Tables calc'!$E$24:$E$539,_xlfn.AGGREGATE(15,3,('Tables calc'!$F$24:$F$539=1)/('Tables calc'!$F$24:$F$539=1)*(ROW('Tables calc'!$F$24:$F$539)-ROW('Tables calc'!$F$23)),I358))))))</f>
        <v/>
      </c>
      <c r="I358" s="69">
        <v>357</v>
      </c>
      <c r="J358" s="69" t="str">
        <f t="shared" si="58"/>
        <v/>
      </c>
      <c r="K358" s="69" t="str">
        <f t="shared" si="59"/>
        <v/>
      </c>
      <c r="L358" s="69" t="str">
        <f t="shared" si="60"/>
        <v/>
      </c>
      <c r="M358" s="69" t="str">
        <f t="shared" si="61"/>
        <v/>
      </c>
      <c r="N358" s="69" t="str">
        <f t="shared" si="62"/>
        <v/>
      </c>
      <c r="O358" s="69" t="str">
        <f t="shared" si="63"/>
        <v/>
      </c>
      <c r="P358" s="69" t="str">
        <f t="shared" si="64"/>
        <v/>
      </c>
      <c r="Q358" s="69" t="str">
        <f t="shared" si="65"/>
        <v/>
      </c>
    </row>
    <row r="359" spans="1:17" x14ac:dyDescent="0.3">
      <c r="A359" s="598" t="str" cm="1">
        <f t="array" ref="A359">IF(I359='Tables calc'!$D$1+1,"FTE Reduction Exceptions:",IF(I359='Tables calc'!$D$1+2,"Totals:",IF(A358="Totals:","",IF(A358="","",INDEX('Tables calc'!$A$24:$A$539,_xlfn.AGGREGATE(15,3,('Tables calc'!$F$24:$F$539=1)/('Tables calc'!$F$24:$F$539=1)*(ROW('Tables calc'!$F$24:$F$539)-ROW('Tables calc'!$F$23)),I359))))))</f>
        <v/>
      </c>
      <c r="B359" s="598" t="str" cm="1">
        <f t="array" ref="B359">IF(I359='Tables calc'!$D$1+1,"#",IF(I359='Tables calc'!$D$1+2,"#",IF(B358="#","",IF(B358="","",INDEX('Tables calc'!$B$24:$B$539,_xlfn.AGGREGATE(15,3,('Tables calc'!$F$24:$F$539=1)/('Tables calc'!$F$24:$F$539=1)*(ROW('Tables calc'!$F$24:$F$539)-ROW('Tables calc'!$F$23)),I359))))))</f>
        <v/>
      </c>
      <c r="C359" s="599" t="str">
        <f t="shared" si="55"/>
        <v/>
      </c>
      <c r="D359" s="600" t="str" cm="1">
        <f t="array" ref="D359">IF(I359='Tables calc'!$D$1+1,"*",IF(I359='Tables calc'!$D$1+2,'Tables calc'!$H$24,IF(D358='Tables calc'!$H$24,"",IF(D358="","",INDEX('Tables calc'!$C$24:$C$539,_xlfn.AGGREGATE(15,3,('Tables calc'!$F$24:$F$539=1)/('Tables calc'!$F$24:$F$539=1)*(ROW('Tables calc'!$F$24:$F$539)-ROW('Tables calc'!$F$23)),I359))))))</f>
        <v/>
      </c>
      <c r="E359" s="601" t="str">
        <f t="shared" si="56"/>
        <v/>
      </c>
      <c r="F359" s="602" t="str" cm="1">
        <f t="array" ref="F359">IF(I359='Tables calc'!$D$1+1,'Tables calc'!$H$23,IF(I359='Tables calc'!$D$1+2,'Tables calc'!$H$25,IF(E358="Box 2","",IF(F358="","",INDEX('Tables calc'!$D$24:$D$539,_xlfn.AGGREGATE(15,3,('Tables calc'!$F$24:$F$539=1)/('Tables calc'!$F$24:$F$539=1)*(ROW('Tables calc'!$F$24:$F$539)-ROW('Tables calc'!$F$23)),I359))))))</f>
        <v/>
      </c>
      <c r="G359" s="599" t="str">
        <f t="shared" si="57"/>
        <v/>
      </c>
      <c r="H359" s="600" t="str" cm="1">
        <f t="array" ref="H359">IF(I359='Tables calc'!$D$1+1,"*",IF(I359='Tables calc'!$D$1+2,'Tables calc'!$H$26,IF(E358="Box 2","",IF(F358="","",INDEX('Tables calc'!$E$24:$E$539,_xlfn.AGGREGATE(15,3,('Tables calc'!$F$24:$F$539=1)/('Tables calc'!$F$24:$F$539=1)*(ROW('Tables calc'!$F$24:$F$539)-ROW('Tables calc'!$F$23)),I359))))))</f>
        <v/>
      </c>
      <c r="I359" s="69">
        <v>358</v>
      </c>
      <c r="J359" s="69" t="str">
        <f t="shared" si="58"/>
        <v/>
      </c>
      <c r="K359" s="69" t="str">
        <f t="shared" si="59"/>
        <v/>
      </c>
      <c r="L359" s="69" t="str">
        <f t="shared" si="60"/>
        <v/>
      </c>
      <c r="M359" s="69" t="str">
        <f t="shared" si="61"/>
        <v/>
      </c>
      <c r="N359" s="69" t="str">
        <f t="shared" si="62"/>
        <v/>
      </c>
      <c r="O359" s="69" t="str">
        <f t="shared" si="63"/>
        <v/>
      </c>
      <c r="P359" s="69" t="str">
        <f t="shared" si="64"/>
        <v/>
      </c>
      <c r="Q359" s="69" t="str">
        <f t="shared" si="65"/>
        <v/>
      </c>
    </row>
    <row r="360" spans="1:17" x14ac:dyDescent="0.3">
      <c r="A360" s="598" t="str" cm="1">
        <f t="array" ref="A360">IF(I360='Tables calc'!$D$1+1,"FTE Reduction Exceptions:",IF(I360='Tables calc'!$D$1+2,"Totals:",IF(A359="Totals:","",IF(A359="","",INDEX('Tables calc'!$A$24:$A$539,_xlfn.AGGREGATE(15,3,('Tables calc'!$F$24:$F$539=1)/('Tables calc'!$F$24:$F$539=1)*(ROW('Tables calc'!$F$24:$F$539)-ROW('Tables calc'!$F$23)),I360))))))</f>
        <v/>
      </c>
      <c r="B360" s="598" t="str" cm="1">
        <f t="array" ref="B360">IF(I360='Tables calc'!$D$1+1,"#",IF(I360='Tables calc'!$D$1+2,"#",IF(B359="#","",IF(B359="","",INDEX('Tables calc'!$B$24:$B$539,_xlfn.AGGREGATE(15,3,('Tables calc'!$F$24:$F$539=1)/('Tables calc'!$F$24:$F$539=1)*(ROW('Tables calc'!$F$24:$F$539)-ROW('Tables calc'!$F$23)),I360))))))</f>
        <v/>
      </c>
      <c r="C360" s="599" t="str">
        <f t="shared" si="55"/>
        <v/>
      </c>
      <c r="D360" s="600" t="str" cm="1">
        <f t="array" ref="D360">IF(I360='Tables calc'!$D$1+1,"*",IF(I360='Tables calc'!$D$1+2,'Tables calc'!$H$24,IF(D359='Tables calc'!$H$24,"",IF(D359="","",INDEX('Tables calc'!$C$24:$C$539,_xlfn.AGGREGATE(15,3,('Tables calc'!$F$24:$F$539=1)/('Tables calc'!$F$24:$F$539=1)*(ROW('Tables calc'!$F$24:$F$539)-ROW('Tables calc'!$F$23)),I360))))))</f>
        <v/>
      </c>
      <c r="E360" s="601" t="str">
        <f t="shared" si="56"/>
        <v/>
      </c>
      <c r="F360" s="602" t="str" cm="1">
        <f t="array" ref="F360">IF(I360='Tables calc'!$D$1+1,'Tables calc'!$H$23,IF(I360='Tables calc'!$D$1+2,'Tables calc'!$H$25,IF(E359="Box 2","",IF(F359="","",INDEX('Tables calc'!$D$24:$D$539,_xlfn.AGGREGATE(15,3,('Tables calc'!$F$24:$F$539=1)/('Tables calc'!$F$24:$F$539=1)*(ROW('Tables calc'!$F$24:$F$539)-ROW('Tables calc'!$F$23)),I360))))))</f>
        <v/>
      </c>
      <c r="G360" s="599" t="str">
        <f t="shared" si="57"/>
        <v/>
      </c>
      <c r="H360" s="600" t="str" cm="1">
        <f t="array" ref="H360">IF(I360='Tables calc'!$D$1+1,"*",IF(I360='Tables calc'!$D$1+2,'Tables calc'!$H$26,IF(E359="Box 2","",IF(F359="","",INDEX('Tables calc'!$E$24:$E$539,_xlfn.AGGREGATE(15,3,('Tables calc'!$F$24:$F$539=1)/('Tables calc'!$F$24:$F$539=1)*(ROW('Tables calc'!$F$24:$F$539)-ROW('Tables calc'!$F$23)),I360))))))</f>
        <v/>
      </c>
      <c r="I360" s="69">
        <v>359</v>
      </c>
      <c r="J360" s="69" t="str">
        <f t="shared" si="58"/>
        <v/>
      </c>
      <c r="K360" s="69" t="str">
        <f t="shared" si="59"/>
        <v/>
      </c>
      <c r="L360" s="69" t="str">
        <f t="shared" si="60"/>
        <v/>
      </c>
      <c r="M360" s="69" t="str">
        <f t="shared" si="61"/>
        <v/>
      </c>
      <c r="N360" s="69" t="str">
        <f t="shared" si="62"/>
        <v/>
      </c>
      <c r="O360" s="69" t="str">
        <f t="shared" si="63"/>
        <v/>
      </c>
      <c r="P360" s="69" t="str">
        <f t="shared" si="64"/>
        <v/>
      </c>
      <c r="Q360" s="69" t="str">
        <f t="shared" si="65"/>
        <v/>
      </c>
    </row>
    <row r="361" spans="1:17" x14ac:dyDescent="0.3">
      <c r="A361" s="598" t="str" cm="1">
        <f t="array" ref="A361">IF(I361='Tables calc'!$D$1+1,"FTE Reduction Exceptions:",IF(I361='Tables calc'!$D$1+2,"Totals:",IF(A360="Totals:","",IF(A360="","",INDEX('Tables calc'!$A$24:$A$539,_xlfn.AGGREGATE(15,3,('Tables calc'!$F$24:$F$539=1)/('Tables calc'!$F$24:$F$539=1)*(ROW('Tables calc'!$F$24:$F$539)-ROW('Tables calc'!$F$23)),I361))))))</f>
        <v/>
      </c>
      <c r="B361" s="598" t="str" cm="1">
        <f t="array" ref="B361">IF(I361='Tables calc'!$D$1+1,"#",IF(I361='Tables calc'!$D$1+2,"#",IF(B360="#","",IF(B360="","",INDEX('Tables calc'!$B$24:$B$539,_xlfn.AGGREGATE(15,3,('Tables calc'!$F$24:$F$539=1)/('Tables calc'!$F$24:$F$539=1)*(ROW('Tables calc'!$F$24:$F$539)-ROW('Tables calc'!$F$23)),I361))))))</f>
        <v/>
      </c>
      <c r="C361" s="599" t="str">
        <f t="shared" si="55"/>
        <v/>
      </c>
      <c r="D361" s="600" t="str" cm="1">
        <f t="array" ref="D361">IF(I361='Tables calc'!$D$1+1,"*",IF(I361='Tables calc'!$D$1+2,'Tables calc'!$H$24,IF(D360='Tables calc'!$H$24,"",IF(D360="","",INDEX('Tables calc'!$C$24:$C$539,_xlfn.AGGREGATE(15,3,('Tables calc'!$F$24:$F$539=1)/('Tables calc'!$F$24:$F$539=1)*(ROW('Tables calc'!$F$24:$F$539)-ROW('Tables calc'!$F$23)),I361))))))</f>
        <v/>
      </c>
      <c r="E361" s="601" t="str">
        <f t="shared" si="56"/>
        <v/>
      </c>
      <c r="F361" s="602" t="str" cm="1">
        <f t="array" ref="F361">IF(I361='Tables calc'!$D$1+1,'Tables calc'!$H$23,IF(I361='Tables calc'!$D$1+2,'Tables calc'!$H$25,IF(E360="Box 2","",IF(F360="","",INDEX('Tables calc'!$D$24:$D$539,_xlfn.AGGREGATE(15,3,('Tables calc'!$F$24:$F$539=1)/('Tables calc'!$F$24:$F$539=1)*(ROW('Tables calc'!$F$24:$F$539)-ROW('Tables calc'!$F$23)),I361))))))</f>
        <v/>
      </c>
      <c r="G361" s="599" t="str">
        <f t="shared" si="57"/>
        <v/>
      </c>
      <c r="H361" s="600" t="str" cm="1">
        <f t="array" ref="H361">IF(I361='Tables calc'!$D$1+1,"*",IF(I361='Tables calc'!$D$1+2,'Tables calc'!$H$26,IF(E360="Box 2","",IF(F360="","",INDEX('Tables calc'!$E$24:$E$539,_xlfn.AGGREGATE(15,3,('Tables calc'!$F$24:$F$539=1)/('Tables calc'!$F$24:$F$539=1)*(ROW('Tables calc'!$F$24:$F$539)-ROW('Tables calc'!$F$23)),I361))))))</f>
        <v/>
      </c>
      <c r="I361" s="69">
        <v>360</v>
      </c>
      <c r="J361" s="69" t="str">
        <f t="shared" si="58"/>
        <v/>
      </c>
      <c r="K361" s="69" t="str">
        <f t="shared" si="59"/>
        <v/>
      </c>
      <c r="L361" s="69" t="str">
        <f t="shared" si="60"/>
        <v/>
      </c>
      <c r="M361" s="69" t="str">
        <f t="shared" si="61"/>
        <v/>
      </c>
      <c r="N361" s="69" t="str">
        <f t="shared" si="62"/>
        <v/>
      </c>
      <c r="O361" s="69" t="str">
        <f t="shared" si="63"/>
        <v/>
      </c>
      <c r="P361" s="69" t="str">
        <f t="shared" si="64"/>
        <v/>
      </c>
      <c r="Q361" s="69" t="str">
        <f t="shared" si="65"/>
        <v/>
      </c>
    </row>
    <row r="362" spans="1:17" x14ac:dyDescent="0.3">
      <c r="A362" s="598" t="str" cm="1">
        <f t="array" ref="A362">IF(I362='Tables calc'!$D$1+1,"FTE Reduction Exceptions:",IF(I362='Tables calc'!$D$1+2,"Totals:",IF(A361="Totals:","",IF(A361="","",INDEX('Tables calc'!$A$24:$A$539,_xlfn.AGGREGATE(15,3,('Tables calc'!$F$24:$F$539=1)/('Tables calc'!$F$24:$F$539=1)*(ROW('Tables calc'!$F$24:$F$539)-ROW('Tables calc'!$F$23)),I362))))))</f>
        <v/>
      </c>
      <c r="B362" s="598" t="str" cm="1">
        <f t="array" ref="B362">IF(I362='Tables calc'!$D$1+1,"#",IF(I362='Tables calc'!$D$1+2,"#",IF(B361="#","",IF(B361="","",INDEX('Tables calc'!$B$24:$B$539,_xlfn.AGGREGATE(15,3,('Tables calc'!$F$24:$F$539=1)/('Tables calc'!$F$24:$F$539=1)*(ROW('Tables calc'!$F$24:$F$539)-ROW('Tables calc'!$F$23)),I362))))))</f>
        <v/>
      </c>
      <c r="C362" s="599" t="str">
        <f t="shared" si="55"/>
        <v/>
      </c>
      <c r="D362" s="600" t="str" cm="1">
        <f t="array" ref="D362">IF(I362='Tables calc'!$D$1+1,"*",IF(I362='Tables calc'!$D$1+2,'Tables calc'!$H$24,IF(D361='Tables calc'!$H$24,"",IF(D361="","",INDEX('Tables calc'!$C$24:$C$539,_xlfn.AGGREGATE(15,3,('Tables calc'!$F$24:$F$539=1)/('Tables calc'!$F$24:$F$539=1)*(ROW('Tables calc'!$F$24:$F$539)-ROW('Tables calc'!$F$23)),I362))))))</f>
        <v/>
      </c>
      <c r="E362" s="601" t="str">
        <f t="shared" si="56"/>
        <v/>
      </c>
      <c r="F362" s="602" t="str" cm="1">
        <f t="array" ref="F362">IF(I362='Tables calc'!$D$1+1,'Tables calc'!$H$23,IF(I362='Tables calc'!$D$1+2,'Tables calc'!$H$25,IF(E361="Box 2","",IF(F361="","",INDEX('Tables calc'!$D$24:$D$539,_xlfn.AGGREGATE(15,3,('Tables calc'!$F$24:$F$539=1)/('Tables calc'!$F$24:$F$539=1)*(ROW('Tables calc'!$F$24:$F$539)-ROW('Tables calc'!$F$23)),I362))))))</f>
        <v/>
      </c>
      <c r="G362" s="599" t="str">
        <f t="shared" si="57"/>
        <v/>
      </c>
      <c r="H362" s="600" t="str" cm="1">
        <f t="array" ref="H362">IF(I362='Tables calc'!$D$1+1,"*",IF(I362='Tables calc'!$D$1+2,'Tables calc'!$H$26,IF(E361="Box 2","",IF(F361="","",INDEX('Tables calc'!$E$24:$E$539,_xlfn.AGGREGATE(15,3,('Tables calc'!$F$24:$F$539=1)/('Tables calc'!$F$24:$F$539=1)*(ROW('Tables calc'!$F$24:$F$539)-ROW('Tables calc'!$F$23)),I362))))))</f>
        <v/>
      </c>
      <c r="I362" s="69">
        <v>361</v>
      </c>
      <c r="J362" s="69" t="str">
        <f t="shared" si="58"/>
        <v/>
      </c>
      <c r="K362" s="69" t="str">
        <f t="shared" si="59"/>
        <v/>
      </c>
      <c r="L362" s="69" t="str">
        <f t="shared" si="60"/>
        <v/>
      </c>
      <c r="M362" s="69" t="str">
        <f t="shared" si="61"/>
        <v/>
      </c>
      <c r="N362" s="69" t="str">
        <f t="shared" si="62"/>
        <v/>
      </c>
      <c r="O362" s="69" t="str">
        <f t="shared" si="63"/>
        <v/>
      </c>
      <c r="P362" s="69" t="str">
        <f t="shared" si="64"/>
        <v/>
      </c>
      <c r="Q362" s="69" t="str">
        <f t="shared" si="65"/>
        <v/>
      </c>
    </row>
    <row r="363" spans="1:17" x14ac:dyDescent="0.3">
      <c r="A363" s="598" t="str" cm="1">
        <f t="array" ref="A363">IF(I363='Tables calc'!$D$1+1,"FTE Reduction Exceptions:",IF(I363='Tables calc'!$D$1+2,"Totals:",IF(A362="Totals:","",IF(A362="","",INDEX('Tables calc'!$A$24:$A$539,_xlfn.AGGREGATE(15,3,('Tables calc'!$F$24:$F$539=1)/('Tables calc'!$F$24:$F$539=1)*(ROW('Tables calc'!$F$24:$F$539)-ROW('Tables calc'!$F$23)),I363))))))</f>
        <v/>
      </c>
      <c r="B363" s="598" t="str" cm="1">
        <f t="array" ref="B363">IF(I363='Tables calc'!$D$1+1,"#",IF(I363='Tables calc'!$D$1+2,"#",IF(B362="#","",IF(B362="","",INDEX('Tables calc'!$B$24:$B$539,_xlfn.AGGREGATE(15,3,('Tables calc'!$F$24:$F$539=1)/('Tables calc'!$F$24:$F$539=1)*(ROW('Tables calc'!$F$24:$F$539)-ROW('Tables calc'!$F$23)),I363))))))</f>
        <v/>
      </c>
      <c r="C363" s="599" t="str">
        <f t="shared" si="55"/>
        <v/>
      </c>
      <c r="D363" s="600" t="str" cm="1">
        <f t="array" ref="D363">IF(I363='Tables calc'!$D$1+1,"*",IF(I363='Tables calc'!$D$1+2,'Tables calc'!$H$24,IF(D362='Tables calc'!$H$24,"",IF(D362="","",INDEX('Tables calc'!$C$24:$C$539,_xlfn.AGGREGATE(15,3,('Tables calc'!$F$24:$F$539=1)/('Tables calc'!$F$24:$F$539=1)*(ROW('Tables calc'!$F$24:$F$539)-ROW('Tables calc'!$F$23)),I363))))))</f>
        <v/>
      </c>
      <c r="E363" s="601" t="str">
        <f t="shared" si="56"/>
        <v/>
      </c>
      <c r="F363" s="602" t="str" cm="1">
        <f t="array" ref="F363">IF(I363='Tables calc'!$D$1+1,'Tables calc'!$H$23,IF(I363='Tables calc'!$D$1+2,'Tables calc'!$H$25,IF(E362="Box 2","",IF(F362="","",INDEX('Tables calc'!$D$24:$D$539,_xlfn.AGGREGATE(15,3,('Tables calc'!$F$24:$F$539=1)/('Tables calc'!$F$24:$F$539=1)*(ROW('Tables calc'!$F$24:$F$539)-ROW('Tables calc'!$F$23)),I363))))))</f>
        <v/>
      </c>
      <c r="G363" s="599" t="str">
        <f t="shared" si="57"/>
        <v/>
      </c>
      <c r="H363" s="600" t="str" cm="1">
        <f t="array" ref="H363">IF(I363='Tables calc'!$D$1+1,"*",IF(I363='Tables calc'!$D$1+2,'Tables calc'!$H$26,IF(E362="Box 2","",IF(F362="","",INDEX('Tables calc'!$E$24:$E$539,_xlfn.AGGREGATE(15,3,('Tables calc'!$F$24:$F$539=1)/('Tables calc'!$F$24:$F$539=1)*(ROW('Tables calc'!$F$24:$F$539)-ROW('Tables calc'!$F$23)),I363))))))</f>
        <v/>
      </c>
      <c r="I363" s="69">
        <v>362</v>
      </c>
      <c r="J363" s="69" t="str">
        <f t="shared" si="58"/>
        <v/>
      </c>
      <c r="K363" s="69" t="str">
        <f t="shared" si="59"/>
        <v/>
      </c>
      <c r="L363" s="69" t="str">
        <f t="shared" si="60"/>
        <v/>
      </c>
      <c r="M363" s="69" t="str">
        <f t="shared" si="61"/>
        <v/>
      </c>
      <c r="N363" s="69" t="str">
        <f t="shared" si="62"/>
        <v/>
      </c>
      <c r="O363" s="69" t="str">
        <f t="shared" si="63"/>
        <v/>
      </c>
      <c r="P363" s="69" t="str">
        <f t="shared" si="64"/>
        <v/>
      </c>
      <c r="Q363" s="69" t="str">
        <f t="shared" si="65"/>
        <v/>
      </c>
    </row>
    <row r="364" spans="1:17" x14ac:dyDescent="0.3">
      <c r="A364" s="598" t="str" cm="1">
        <f t="array" ref="A364">IF(I364='Tables calc'!$D$1+1,"FTE Reduction Exceptions:",IF(I364='Tables calc'!$D$1+2,"Totals:",IF(A363="Totals:","",IF(A363="","",INDEX('Tables calc'!$A$24:$A$539,_xlfn.AGGREGATE(15,3,('Tables calc'!$F$24:$F$539=1)/('Tables calc'!$F$24:$F$539=1)*(ROW('Tables calc'!$F$24:$F$539)-ROW('Tables calc'!$F$23)),I364))))))</f>
        <v/>
      </c>
      <c r="B364" s="598" t="str" cm="1">
        <f t="array" ref="B364">IF(I364='Tables calc'!$D$1+1,"#",IF(I364='Tables calc'!$D$1+2,"#",IF(B363="#","",IF(B363="","",INDEX('Tables calc'!$B$24:$B$539,_xlfn.AGGREGATE(15,3,('Tables calc'!$F$24:$F$539=1)/('Tables calc'!$F$24:$F$539=1)*(ROW('Tables calc'!$F$24:$F$539)-ROW('Tables calc'!$F$23)),I364))))))</f>
        <v/>
      </c>
      <c r="C364" s="599" t="str">
        <f t="shared" si="55"/>
        <v/>
      </c>
      <c r="D364" s="600" t="str" cm="1">
        <f t="array" ref="D364">IF(I364='Tables calc'!$D$1+1,"*",IF(I364='Tables calc'!$D$1+2,'Tables calc'!$H$24,IF(D363='Tables calc'!$H$24,"",IF(D363="","",INDEX('Tables calc'!$C$24:$C$539,_xlfn.AGGREGATE(15,3,('Tables calc'!$F$24:$F$539=1)/('Tables calc'!$F$24:$F$539=1)*(ROW('Tables calc'!$F$24:$F$539)-ROW('Tables calc'!$F$23)),I364))))))</f>
        <v/>
      </c>
      <c r="E364" s="601" t="str">
        <f t="shared" si="56"/>
        <v/>
      </c>
      <c r="F364" s="602" t="str" cm="1">
        <f t="array" ref="F364">IF(I364='Tables calc'!$D$1+1,'Tables calc'!$H$23,IF(I364='Tables calc'!$D$1+2,'Tables calc'!$H$25,IF(E363="Box 2","",IF(F363="","",INDEX('Tables calc'!$D$24:$D$539,_xlfn.AGGREGATE(15,3,('Tables calc'!$F$24:$F$539=1)/('Tables calc'!$F$24:$F$539=1)*(ROW('Tables calc'!$F$24:$F$539)-ROW('Tables calc'!$F$23)),I364))))))</f>
        <v/>
      </c>
      <c r="G364" s="599" t="str">
        <f t="shared" si="57"/>
        <v/>
      </c>
      <c r="H364" s="600" t="str" cm="1">
        <f t="array" ref="H364">IF(I364='Tables calc'!$D$1+1,"*",IF(I364='Tables calc'!$D$1+2,'Tables calc'!$H$26,IF(E363="Box 2","",IF(F363="","",INDEX('Tables calc'!$E$24:$E$539,_xlfn.AGGREGATE(15,3,('Tables calc'!$F$24:$F$539=1)/('Tables calc'!$F$24:$F$539=1)*(ROW('Tables calc'!$F$24:$F$539)-ROW('Tables calc'!$F$23)),I364))))))</f>
        <v/>
      </c>
      <c r="I364" s="69">
        <v>363</v>
      </c>
      <c r="J364" s="69" t="str">
        <f t="shared" si="58"/>
        <v/>
      </c>
      <c r="K364" s="69" t="str">
        <f t="shared" si="59"/>
        <v/>
      </c>
      <c r="L364" s="69" t="str">
        <f t="shared" si="60"/>
        <v/>
      </c>
      <c r="M364" s="69" t="str">
        <f t="shared" si="61"/>
        <v/>
      </c>
      <c r="N364" s="69" t="str">
        <f t="shared" si="62"/>
        <v/>
      </c>
      <c r="O364" s="69" t="str">
        <f t="shared" si="63"/>
        <v/>
      </c>
      <c r="P364" s="69" t="str">
        <f t="shared" si="64"/>
        <v/>
      </c>
      <c r="Q364" s="69" t="str">
        <f t="shared" si="65"/>
        <v/>
      </c>
    </row>
    <row r="365" spans="1:17" x14ac:dyDescent="0.3">
      <c r="A365" s="598" t="str" cm="1">
        <f t="array" ref="A365">IF(I365='Tables calc'!$D$1+1,"FTE Reduction Exceptions:",IF(I365='Tables calc'!$D$1+2,"Totals:",IF(A364="Totals:","",IF(A364="","",INDEX('Tables calc'!$A$24:$A$539,_xlfn.AGGREGATE(15,3,('Tables calc'!$F$24:$F$539=1)/('Tables calc'!$F$24:$F$539=1)*(ROW('Tables calc'!$F$24:$F$539)-ROW('Tables calc'!$F$23)),I365))))))</f>
        <v/>
      </c>
      <c r="B365" s="598" t="str" cm="1">
        <f t="array" ref="B365">IF(I365='Tables calc'!$D$1+1,"#",IF(I365='Tables calc'!$D$1+2,"#",IF(B364="#","",IF(B364="","",INDEX('Tables calc'!$B$24:$B$539,_xlfn.AGGREGATE(15,3,('Tables calc'!$F$24:$F$539=1)/('Tables calc'!$F$24:$F$539=1)*(ROW('Tables calc'!$F$24:$F$539)-ROW('Tables calc'!$F$23)),I365))))))</f>
        <v/>
      </c>
      <c r="C365" s="599" t="str">
        <f t="shared" si="55"/>
        <v/>
      </c>
      <c r="D365" s="600" t="str" cm="1">
        <f t="array" ref="D365">IF(I365='Tables calc'!$D$1+1,"*",IF(I365='Tables calc'!$D$1+2,'Tables calc'!$H$24,IF(D364='Tables calc'!$H$24,"",IF(D364="","",INDEX('Tables calc'!$C$24:$C$539,_xlfn.AGGREGATE(15,3,('Tables calc'!$F$24:$F$539=1)/('Tables calc'!$F$24:$F$539=1)*(ROW('Tables calc'!$F$24:$F$539)-ROW('Tables calc'!$F$23)),I365))))))</f>
        <v/>
      </c>
      <c r="E365" s="601" t="str">
        <f t="shared" si="56"/>
        <v/>
      </c>
      <c r="F365" s="602" t="str" cm="1">
        <f t="array" ref="F365">IF(I365='Tables calc'!$D$1+1,'Tables calc'!$H$23,IF(I365='Tables calc'!$D$1+2,'Tables calc'!$H$25,IF(E364="Box 2","",IF(F364="","",INDEX('Tables calc'!$D$24:$D$539,_xlfn.AGGREGATE(15,3,('Tables calc'!$F$24:$F$539=1)/('Tables calc'!$F$24:$F$539=1)*(ROW('Tables calc'!$F$24:$F$539)-ROW('Tables calc'!$F$23)),I365))))))</f>
        <v/>
      </c>
      <c r="G365" s="599" t="str">
        <f t="shared" si="57"/>
        <v/>
      </c>
      <c r="H365" s="600" t="str" cm="1">
        <f t="array" ref="H365">IF(I365='Tables calc'!$D$1+1,"*",IF(I365='Tables calc'!$D$1+2,'Tables calc'!$H$26,IF(E364="Box 2","",IF(F364="","",INDEX('Tables calc'!$E$24:$E$539,_xlfn.AGGREGATE(15,3,('Tables calc'!$F$24:$F$539=1)/('Tables calc'!$F$24:$F$539=1)*(ROW('Tables calc'!$F$24:$F$539)-ROW('Tables calc'!$F$23)),I365))))))</f>
        <v/>
      </c>
      <c r="I365" s="69">
        <v>364</v>
      </c>
      <c r="J365" s="69" t="str">
        <f t="shared" si="58"/>
        <v/>
      </c>
      <c r="K365" s="69" t="str">
        <f t="shared" si="59"/>
        <v/>
      </c>
      <c r="L365" s="69" t="str">
        <f t="shared" si="60"/>
        <v/>
      </c>
      <c r="M365" s="69" t="str">
        <f t="shared" si="61"/>
        <v/>
      </c>
      <c r="N365" s="69" t="str">
        <f t="shared" si="62"/>
        <v/>
      </c>
      <c r="O365" s="69" t="str">
        <f t="shared" si="63"/>
        <v/>
      </c>
      <c r="P365" s="69" t="str">
        <f t="shared" si="64"/>
        <v/>
      </c>
      <c r="Q365" s="69" t="str">
        <f t="shared" si="65"/>
        <v/>
      </c>
    </row>
    <row r="366" spans="1:17" x14ac:dyDescent="0.3">
      <c r="A366" s="598" t="str" cm="1">
        <f t="array" ref="A366">IF(I366='Tables calc'!$D$1+1,"FTE Reduction Exceptions:",IF(I366='Tables calc'!$D$1+2,"Totals:",IF(A365="Totals:","",IF(A365="","",INDEX('Tables calc'!$A$24:$A$539,_xlfn.AGGREGATE(15,3,('Tables calc'!$F$24:$F$539=1)/('Tables calc'!$F$24:$F$539=1)*(ROW('Tables calc'!$F$24:$F$539)-ROW('Tables calc'!$F$23)),I366))))))</f>
        <v/>
      </c>
      <c r="B366" s="598" t="str" cm="1">
        <f t="array" ref="B366">IF(I366='Tables calc'!$D$1+1,"#",IF(I366='Tables calc'!$D$1+2,"#",IF(B365="#","",IF(B365="","",INDEX('Tables calc'!$B$24:$B$539,_xlfn.AGGREGATE(15,3,('Tables calc'!$F$24:$F$539=1)/('Tables calc'!$F$24:$F$539=1)*(ROW('Tables calc'!$F$24:$F$539)-ROW('Tables calc'!$F$23)),I366))))))</f>
        <v/>
      </c>
      <c r="C366" s="599" t="str">
        <f t="shared" si="55"/>
        <v/>
      </c>
      <c r="D366" s="600" t="str" cm="1">
        <f t="array" ref="D366">IF(I366='Tables calc'!$D$1+1,"*",IF(I366='Tables calc'!$D$1+2,'Tables calc'!$H$24,IF(D365='Tables calc'!$H$24,"",IF(D365="","",INDEX('Tables calc'!$C$24:$C$539,_xlfn.AGGREGATE(15,3,('Tables calc'!$F$24:$F$539=1)/('Tables calc'!$F$24:$F$539=1)*(ROW('Tables calc'!$F$24:$F$539)-ROW('Tables calc'!$F$23)),I366))))))</f>
        <v/>
      </c>
      <c r="E366" s="601" t="str">
        <f t="shared" si="56"/>
        <v/>
      </c>
      <c r="F366" s="602" t="str" cm="1">
        <f t="array" ref="F366">IF(I366='Tables calc'!$D$1+1,'Tables calc'!$H$23,IF(I366='Tables calc'!$D$1+2,'Tables calc'!$H$25,IF(E365="Box 2","",IF(F365="","",INDEX('Tables calc'!$D$24:$D$539,_xlfn.AGGREGATE(15,3,('Tables calc'!$F$24:$F$539=1)/('Tables calc'!$F$24:$F$539=1)*(ROW('Tables calc'!$F$24:$F$539)-ROW('Tables calc'!$F$23)),I366))))))</f>
        <v/>
      </c>
      <c r="G366" s="599" t="str">
        <f t="shared" si="57"/>
        <v/>
      </c>
      <c r="H366" s="600" t="str" cm="1">
        <f t="array" ref="H366">IF(I366='Tables calc'!$D$1+1,"*",IF(I366='Tables calc'!$D$1+2,'Tables calc'!$H$26,IF(E365="Box 2","",IF(F365="","",INDEX('Tables calc'!$E$24:$E$539,_xlfn.AGGREGATE(15,3,('Tables calc'!$F$24:$F$539=1)/('Tables calc'!$F$24:$F$539=1)*(ROW('Tables calc'!$F$24:$F$539)-ROW('Tables calc'!$F$23)),I366))))))</f>
        <v/>
      </c>
      <c r="I366" s="69">
        <v>365</v>
      </c>
      <c r="J366" s="69" t="str">
        <f t="shared" si="58"/>
        <v/>
      </c>
      <c r="K366" s="69" t="str">
        <f t="shared" si="59"/>
        <v/>
      </c>
      <c r="L366" s="69" t="str">
        <f t="shared" si="60"/>
        <v/>
      </c>
      <c r="M366" s="69" t="str">
        <f t="shared" si="61"/>
        <v/>
      </c>
      <c r="N366" s="69" t="str">
        <f t="shared" si="62"/>
        <v/>
      </c>
      <c r="O366" s="69" t="str">
        <f t="shared" si="63"/>
        <v/>
      </c>
      <c r="P366" s="69" t="str">
        <f t="shared" si="64"/>
        <v/>
      </c>
      <c r="Q366" s="69" t="str">
        <f t="shared" si="65"/>
        <v/>
      </c>
    </row>
    <row r="367" spans="1:17" x14ac:dyDescent="0.3">
      <c r="A367" s="598" t="str" cm="1">
        <f t="array" ref="A367">IF(I367='Tables calc'!$D$1+1,"FTE Reduction Exceptions:",IF(I367='Tables calc'!$D$1+2,"Totals:",IF(A366="Totals:","",IF(A366="","",INDEX('Tables calc'!$A$24:$A$539,_xlfn.AGGREGATE(15,3,('Tables calc'!$F$24:$F$539=1)/('Tables calc'!$F$24:$F$539=1)*(ROW('Tables calc'!$F$24:$F$539)-ROW('Tables calc'!$F$23)),I367))))))</f>
        <v/>
      </c>
      <c r="B367" s="598" t="str" cm="1">
        <f t="array" ref="B367">IF(I367='Tables calc'!$D$1+1,"#",IF(I367='Tables calc'!$D$1+2,"#",IF(B366="#","",IF(B366="","",INDEX('Tables calc'!$B$24:$B$539,_xlfn.AGGREGATE(15,3,('Tables calc'!$F$24:$F$539=1)/('Tables calc'!$F$24:$F$539=1)*(ROW('Tables calc'!$F$24:$F$539)-ROW('Tables calc'!$F$23)),I367))))))</f>
        <v/>
      </c>
      <c r="C367" s="599" t="str">
        <f t="shared" si="55"/>
        <v/>
      </c>
      <c r="D367" s="600" t="str" cm="1">
        <f t="array" ref="D367">IF(I367='Tables calc'!$D$1+1,"*",IF(I367='Tables calc'!$D$1+2,'Tables calc'!$H$24,IF(D366='Tables calc'!$H$24,"",IF(D366="","",INDEX('Tables calc'!$C$24:$C$539,_xlfn.AGGREGATE(15,3,('Tables calc'!$F$24:$F$539=1)/('Tables calc'!$F$24:$F$539=1)*(ROW('Tables calc'!$F$24:$F$539)-ROW('Tables calc'!$F$23)),I367))))))</f>
        <v/>
      </c>
      <c r="E367" s="601" t="str">
        <f t="shared" si="56"/>
        <v/>
      </c>
      <c r="F367" s="602" t="str" cm="1">
        <f t="array" ref="F367">IF(I367='Tables calc'!$D$1+1,'Tables calc'!$H$23,IF(I367='Tables calc'!$D$1+2,'Tables calc'!$H$25,IF(E366="Box 2","",IF(F366="","",INDEX('Tables calc'!$D$24:$D$539,_xlfn.AGGREGATE(15,3,('Tables calc'!$F$24:$F$539=1)/('Tables calc'!$F$24:$F$539=1)*(ROW('Tables calc'!$F$24:$F$539)-ROW('Tables calc'!$F$23)),I367))))))</f>
        <v/>
      </c>
      <c r="G367" s="599" t="str">
        <f t="shared" si="57"/>
        <v/>
      </c>
      <c r="H367" s="600" t="str" cm="1">
        <f t="array" ref="H367">IF(I367='Tables calc'!$D$1+1,"*",IF(I367='Tables calc'!$D$1+2,'Tables calc'!$H$26,IF(E366="Box 2","",IF(F366="","",INDEX('Tables calc'!$E$24:$E$539,_xlfn.AGGREGATE(15,3,('Tables calc'!$F$24:$F$539=1)/('Tables calc'!$F$24:$F$539=1)*(ROW('Tables calc'!$F$24:$F$539)-ROW('Tables calc'!$F$23)),I367))))))</f>
        <v/>
      </c>
      <c r="I367" s="69">
        <v>366</v>
      </c>
      <c r="J367" s="69" t="str">
        <f t="shared" si="58"/>
        <v/>
      </c>
      <c r="K367" s="69" t="str">
        <f t="shared" si="59"/>
        <v/>
      </c>
      <c r="L367" s="69" t="str">
        <f t="shared" si="60"/>
        <v/>
      </c>
      <c r="M367" s="69" t="str">
        <f t="shared" si="61"/>
        <v/>
      </c>
      <c r="N367" s="69" t="str">
        <f t="shared" si="62"/>
        <v/>
      </c>
      <c r="O367" s="69" t="str">
        <f t="shared" si="63"/>
        <v/>
      </c>
      <c r="P367" s="69" t="str">
        <f t="shared" si="64"/>
        <v/>
      </c>
      <c r="Q367" s="69" t="str">
        <f t="shared" si="65"/>
        <v/>
      </c>
    </row>
    <row r="368" spans="1:17" x14ac:dyDescent="0.3">
      <c r="A368" s="598" t="str" cm="1">
        <f t="array" ref="A368">IF(I368='Tables calc'!$D$1+1,"FTE Reduction Exceptions:",IF(I368='Tables calc'!$D$1+2,"Totals:",IF(A367="Totals:","",IF(A367="","",INDEX('Tables calc'!$A$24:$A$539,_xlfn.AGGREGATE(15,3,('Tables calc'!$F$24:$F$539=1)/('Tables calc'!$F$24:$F$539=1)*(ROW('Tables calc'!$F$24:$F$539)-ROW('Tables calc'!$F$23)),I368))))))</f>
        <v/>
      </c>
      <c r="B368" s="598" t="str" cm="1">
        <f t="array" ref="B368">IF(I368='Tables calc'!$D$1+1,"#",IF(I368='Tables calc'!$D$1+2,"#",IF(B367="#","",IF(B367="","",INDEX('Tables calc'!$B$24:$B$539,_xlfn.AGGREGATE(15,3,('Tables calc'!$F$24:$F$539=1)/('Tables calc'!$F$24:$F$539=1)*(ROW('Tables calc'!$F$24:$F$539)-ROW('Tables calc'!$F$23)),I368))))))</f>
        <v/>
      </c>
      <c r="C368" s="599" t="str">
        <f t="shared" si="55"/>
        <v/>
      </c>
      <c r="D368" s="600" t="str" cm="1">
        <f t="array" ref="D368">IF(I368='Tables calc'!$D$1+1,"*",IF(I368='Tables calc'!$D$1+2,'Tables calc'!$H$24,IF(D367='Tables calc'!$H$24,"",IF(D367="","",INDEX('Tables calc'!$C$24:$C$539,_xlfn.AGGREGATE(15,3,('Tables calc'!$F$24:$F$539=1)/('Tables calc'!$F$24:$F$539=1)*(ROW('Tables calc'!$F$24:$F$539)-ROW('Tables calc'!$F$23)),I368))))))</f>
        <v/>
      </c>
      <c r="E368" s="601" t="str">
        <f t="shared" si="56"/>
        <v/>
      </c>
      <c r="F368" s="602" t="str" cm="1">
        <f t="array" ref="F368">IF(I368='Tables calc'!$D$1+1,'Tables calc'!$H$23,IF(I368='Tables calc'!$D$1+2,'Tables calc'!$H$25,IF(E367="Box 2","",IF(F367="","",INDEX('Tables calc'!$D$24:$D$539,_xlfn.AGGREGATE(15,3,('Tables calc'!$F$24:$F$539=1)/('Tables calc'!$F$24:$F$539=1)*(ROW('Tables calc'!$F$24:$F$539)-ROW('Tables calc'!$F$23)),I368))))))</f>
        <v/>
      </c>
      <c r="G368" s="599" t="str">
        <f t="shared" si="57"/>
        <v/>
      </c>
      <c r="H368" s="600" t="str" cm="1">
        <f t="array" ref="H368">IF(I368='Tables calc'!$D$1+1,"*",IF(I368='Tables calc'!$D$1+2,'Tables calc'!$H$26,IF(E367="Box 2","",IF(F367="","",INDEX('Tables calc'!$E$24:$E$539,_xlfn.AGGREGATE(15,3,('Tables calc'!$F$24:$F$539=1)/('Tables calc'!$F$24:$F$539=1)*(ROW('Tables calc'!$F$24:$F$539)-ROW('Tables calc'!$F$23)),I368))))))</f>
        <v/>
      </c>
      <c r="I368" s="69">
        <v>367</v>
      </c>
      <c r="J368" s="69" t="str">
        <f t="shared" si="58"/>
        <v/>
      </c>
      <c r="K368" s="69" t="str">
        <f t="shared" si="59"/>
        <v/>
      </c>
      <c r="L368" s="69" t="str">
        <f t="shared" si="60"/>
        <v/>
      </c>
      <c r="M368" s="69" t="str">
        <f t="shared" si="61"/>
        <v/>
      </c>
      <c r="N368" s="69" t="str">
        <f t="shared" si="62"/>
        <v/>
      </c>
      <c r="O368" s="69" t="str">
        <f t="shared" si="63"/>
        <v/>
      </c>
      <c r="P368" s="69" t="str">
        <f t="shared" si="64"/>
        <v/>
      </c>
      <c r="Q368" s="69" t="str">
        <f t="shared" si="65"/>
        <v/>
      </c>
    </row>
    <row r="369" spans="1:17" x14ac:dyDescent="0.3">
      <c r="A369" s="598" t="str" cm="1">
        <f t="array" ref="A369">IF(I369='Tables calc'!$D$1+1,"FTE Reduction Exceptions:",IF(I369='Tables calc'!$D$1+2,"Totals:",IF(A368="Totals:","",IF(A368="","",INDEX('Tables calc'!$A$24:$A$539,_xlfn.AGGREGATE(15,3,('Tables calc'!$F$24:$F$539=1)/('Tables calc'!$F$24:$F$539=1)*(ROW('Tables calc'!$F$24:$F$539)-ROW('Tables calc'!$F$23)),I369))))))</f>
        <v/>
      </c>
      <c r="B369" s="598" t="str" cm="1">
        <f t="array" ref="B369">IF(I369='Tables calc'!$D$1+1,"#",IF(I369='Tables calc'!$D$1+2,"#",IF(B368="#","",IF(B368="","",INDEX('Tables calc'!$B$24:$B$539,_xlfn.AGGREGATE(15,3,('Tables calc'!$F$24:$F$539=1)/('Tables calc'!$F$24:$F$539=1)*(ROW('Tables calc'!$F$24:$F$539)-ROW('Tables calc'!$F$23)),I369))))))</f>
        <v/>
      </c>
      <c r="C369" s="599" t="str">
        <f t="shared" si="55"/>
        <v/>
      </c>
      <c r="D369" s="600" t="str" cm="1">
        <f t="array" ref="D369">IF(I369='Tables calc'!$D$1+1,"*",IF(I369='Tables calc'!$D$1+2,'Tables calc'!$H$24,IF(D368='Tables calc'!$H$24,"",IF(D368="","",INDEX('Tables calc'!$C$24:$C$539,_xlfn.AGGREGATE(15,3,('Tables calc'!$F$24:$F$539=1)/('Tables calc'!$F$24:$F$539=1)*(ROW('Tables calc'!$F$24:$F$539)-ROW('Tables calc'!$F$23)),I369))))))</f>
        <v/>
      </c>
      <c r="E369" s="601" t="str">
        <f t="shared" si="56"/>
        <v/>
      </c>
      <c r="F369" s="602" t="str" cm="1">
        <f t="array" ref="F369">IF(I369='Tables calc'!$D$1+1,'Tables calc'!$H$23,IF(I369='Tables calc'!$D$1+2,'Tables calc'!$H$25,IF(E368="Box 2","",IF(F368="","",INDEX('Tables calc'!$D$24:$D$539,_xlfn.AGGREGATE(15,3,('Tables calc'!$F$24:$F$539=1)/('Tables calc'!$F$24:$F$539=1)*(ROW('Tables calc'!$F$24:$F$539)-ROW('Tables calc'!$F$23)),I369))))))</f>
        <v/>
      </c>
      <c r="G369" s="599" t="str">
        <f t="shared" si="57"/>
        <v/>
      </c>
      <c r="H369" s="600" t="str" cm="1">
        <f t="array" ref="H369">IF(I369='Tables calc'!$D$1+1,"*",IF(I369='Tables calc'!$D$1+2,'Tables calc'!$H$26,IF(E368="Box 2","",IF(F368="","",INDEX('Tables calc'!$E$24:$E$539,_xlfn.AGGREGATE(15,3,('Tables calc'!$F$24:$F$539=1)/('Tables calc'!$F$24:$F$539=1)*(ROW('Tables calc'!$F$24:$F$539)-ROW('Tables calc'!$F$23)),I369))))))</f>
        <v/>
      </c>
      <c r="I369" s="69">
        <v>368</v>
      </c>
      <c r="J369" s="69" t="str">
        <f t="shared" si="58"/>
        <v/>
      </c>
      <c r="K369" s="69" t="str">
        <f t="shared" si="59"/>
        <v/>
      </c>
      <c r="L369" s="69" t="str">
        <f t="shared" si="60"/>
        <v/>
      </c>
      <c r="M369" s="69" t="str">
        <f t="shared" si="61"/>
        <v/>
      </c>
      <c r="N369" s="69" t="str">
        <f t="shared" si="62"/>
        <v/>
      </c>
      <c r="O369" s="69" t="str">
        <f t="shared" si="63"/>
        <v/>
      </c>
      <c r="P369" s="69" t="str">
        <f t="shared" si="64"/>
        <v/>
      </c>
      <c r="Q369" s="69" t="str">
        <f t="shared" si="65"/>
        <v/>
      </c>
    </row>
    <row r="370" spans="1:17" x14ac:dyDescent="0.3">
      <c r="A370" s="598" t="str" cm="1">
        <f t="array" ref="A370">IF(I370='Tables calc'!$D$1+1,"FTE Reduction Exceptions:",IF(I370='Tables calc'!$D$1+2,"Totals:",IF(A369="Totals:","",IF(A369="","",INDEX('Tables calc'!$A$24:$A$539,_xlfn.AGGREGATE(15,3,('Tables calc'!$F$24:$F$539=1)/('Tables calc'!$F$24:$F$539=1)*(ROW('Tables calc'!$F$24:$F$539)-ROW('Tables calc'!$F$23)),I370))))))</f>
        <v/>
      </c>
      <c r="B370" s="598" t="str" cm="1">
        <f t="array" ref="B370">IF(I370='Tables calc'!$D$1+1,"#",IF(I370='Tables calc'!$D$1+2,"#",IF(B369="#","",IF(B369="","",INDEX('Tables calc'!$B$24:$B$539,_xlfn.AGGREGATE(15,3,('Tables calc'!$F$24:$F$539=1)/('Tables calc'!$F$24:$F$539=1)*(ROW('Tables calc'!$F$24:$F$539)-ROW('Tables calc'!$F$23)),I370))))))</f>
        <v/>
      </c>
      <c r="C370" s="599" t="str">
        <f t="shared" si="55"/>
        <v/>
      </c>
      <c r="D370" s="600" t="str" cm="1">
        <f t="array" ref="D370">IF(I370='Tables calc'!$D$1+1,"*",IF(I370='Tables calc'!$D$1+2,'Tables calc'!$H$24,IF(D369='Tables calc'!$H$24,"",IF(D369="","",INDEX('Tables calc'!$C$24:$C$539,_xlfn.AGGREGATE(15,3,('Tables calc'!$F$24:$F$539=1)/('Tables calc'!$F$24:$F$539=1)*(ROW('Tables calc'!$F$24:$F$539)-ROW('Tables calc'!$F$23)),I370))))))</f>
        <v/>
      </c>
      <c r="E370" s="601" t="str">
        <f t="shared" si="56"/>
        <v/>
      </c>
      <c r="F370" s="602" t="str" cm="1">
        <f t="array" ref="F370">IF(I370='Tables calc'!$D$1+1,'Tables calc'!$H$23,IF(I370='Tables calc'!$D$1+2,'Tables calc'!$H$25,IF(E369="Box 2","",IF(F369="","",INDEX('Tables calc'!$D$24:$D$539,_xlfn.AGGREGATE(15,3,('Tables calc'!$F$24:$F$539=1)/('Tables calc'!$F$24:$F$539=1)*(ROW('Tables calc'!$F$24:$F$539)-ROW('Tables calc'!$F$23)),I370))))))</f>
        <v/>
      </c>
      <c r="G370" s="599" t="str">
        <f t="shared" si="57"/>
        <v/>
      </c>
      <c r="H370" s="600" t="str" cm="1">
        <f t="array" ref="H370">IF(I370='Tables calc'!$D$1+1,"*",IF(I370='Tables calc'!$D$1+2,'Tables calc'!$H$26,IF(E369="Box 2","",IF(F369="","",INDEX('Tables calc'!$E$24:$E$539,_xlfn.AGGREGATE(15,3,('Tables calc'!$F$24:$F$539=1)/('Tables calc'!$F$24:$F$539=1)*(ROW('Tables calc'!$F$24:$F$539)-ROW('Tables calc'!$F$23)),I370))))))</f>
        <v/>
      </c>
      <c r="I370" s="69">
        <v>369</v>
      </c>
      <c r="J370" s="69" t="str">
        <f t="shared" si="58"/>
        <v/>
      </c>
      <c r="K370" s="69" t="str">
        <f t="shared" si="59"/>
        <v/>
      </c>
      <c r="L370" s="69" t="str">
        <f t="shared" si="60"/>
        <v/>
      </c>
      <c r="M370" s="69" t="str">
        <f t="shared" si="61"/>
        <v/>
      </c>
      <c r="N370" s="69" t="str">
        <f t="shared" si="62"/>
        <v/>
      </c>
      <c r="O370" s="69" t="str">
        <f t="shared" si="63"/>
        <v/>
      </c>
      <c r="P370" s="69" t="str">
        <f t="shared" si="64"/>
        <v/>
      </c>
      <c r="Q370" s="69" t="str">
        <f t="shared" si="65"/>
        <v/>
      </c>
    </row>
    <row r="371" spans="1:17" x14ac:dyDescent="0.3">
      <c r="A371" s="598" t="str" cm="1">
        <f t="array" ref="A371">IF(I371='Tables calc'!$D$1+1,"FTE Reduction Exceptions:",IF(I371='Tables calc'!$D$1+2,"Totals:",IF(A370="Totals:","",IF(A370="","",INDEX('Tables calc'!$A$24:$A$539,_xlfn.AGGREGATE(15,3,('Tables calc'!$F$24:$F$539=1)/('Tables calc'!$F$24:$F$539=1)*(ROW('Tables calc'!$F$24:$F$539)-ROW('Tables calc'!$F$23)),I371))))))</f>
        <v/>
      </c>
      <c r="B371" s="598" t="str" cm="1">
        <f t="array" ref="B371">IF(I371='Tables calc'!$D$1+1,"#",IF(I371='Tables calc'!$D$1+2,"#",IF(B370="#","",IF(B370="","",INDEX('Tables calc'!$B$24:$B$539,_xlfn.AGGREGATE(15,3,('Tables calc'!$F$24:$F$539=1)/('Tables calc'!$F$24:$F$539=1)*(ROW('Tables calc'!$F$24:$F$539)-ROW('Tables calc'!$F$23)),I371))))))</f>
        <v/>
      </c>
      <c r="C371" s="599" t="str">
        <f t="shared" si="55"/>
        <v/>
      </c>
      <c r="D371" s="600" t="str" cm="1">
        <f t="array" ref="D371">IF(I371='Tables calc'!$D$1+1,"*",IF(I371='Tables calc'!$D$1+2,'Tables calc'!$H$24,IF(D370='Tables calc'!$H$24,"",IF(D370="","",INDEX('Tables calc'!$C$24:$C$539,_xlfn.AGGREGATE(15,3,('Tables calc'!$F$24:$F$539=1)/('Tables calc'!$F$24:$F$539=1)*(ROW('Tables calc'!$F$24:$F$539)-ROW('Tables calc'!$F$23)),I371))))))</f>
        <v/>
      </c>
      <c r="E371" s="601" t="str">
        <f t="shared" si="56"/>
        <v/>
      </c>
      <c r="F371" s="602" t="str" cm="1">
        <f t="array" ref="F371">IF(I371='Tables calc'!$D$1+1,'Tables calc'!$H$23,IF(I371='Tables calc'!$D$1+2,'Tables calc'!$H$25,IF(E370="Box 2","",IF(F370="","",INDEX('Tables calc'!$D$24:$D$539,_xlfn.AGGREGATE(15,3,('Tables calc'!$F$24:$F$539=1)/('Tables calc'!$F$24:$F$539=1)*(ROW('Tables calc'!$F$24:$F$539)-ROW('Tables calc'!$F$23)),I371))))))</f>
        <v/>
      </c>
      <c r="G371" s="599" t="str">
        <f t="shared" si="57"/>
        <v/>
      </c>
      <c r="H371" s="600" t="str" cm="1">
        <f t="array" ref="H371">IF(I371='Tables calc'!$D$1+1,"*",IF(I371='Tables calc'!$D$1+2,'Tables calc'!$H$26,IF(E370="Box 2","",IF(F370="","",INDEX('Tables calc'!$E$24:$E$539,_xlfn.AGGREGATE(15,3,('Tables calc'!$F$24:$F$539=1)/('Tables calc'!$F$24:$F$539=1)*(ROW('Tables calc'!$F$24:$F$539)-ROW('Tables calc'!$F$23)),I371))))))</f>
        <v/>
      </c>
      <c r="I371" s="69">
        <v>370</v>
      </c>
      <c r="J371" s="69" t="str">
        <f t="shared" si="58"/>
        <v/>
      </c>
      <c r="K371" s="69" t="str">
        <f t="shared" si="59"/>
        <v/>
      </c>
      <c r="L371" s="69" t="str">
        <f t="shared" si="60"/>
        <v/>
      </c>
      <c r="M371" s="69" t="str">
        <f t="shared" si="61"/>
        <v/>
      </c>
      <c r="N371" s="69" t="str">
        <f t="shared" si="62"/>
        <v/>
      </c>
      <c r="O371" s="69" t="str">
        <f t="shared" si="63"/>
        <v/>
      </c>
      <c r="P371" s="69" t="str">
        <f t="shared" si="64"/>
        <v/>
      </c>
      <c r="Q371" s="69" t="str">
        <f t="shared" si="65"/>
        <v/>
      </c>
    </row>
    <row r="372" spans="1:17" x14ac:dyDescent="0.3">
      <c r="A372" s="598" t="str" cm="1">
        <f t="array" ref="A372">IF(I372='Tables calc'!$D$1+1,"FTE Reduction Exceptions:",IF(I372='Tables calc'!$D$1+2,"Totals:",IF(A371="Totals:","",IF(A371="","",INDEX('Tables calc'!$A$24:$A$539,_xlfn.AGGREGATE(15,3,('Tables calc'!$F$24:$F$539=1)/('Tables calc'!$F$24:$F$539=1)*(ROW('Tables calc'!$F$24:$F$539)-ROW('Tables calc'!$F$23)),I372))))))</f>
        <v/>
      </c>
      <c r="B372" s="598" t="str" cm="1">
        <f t="array" ref="B372">IF(I372='Tables calc'!$D$1+1,"#",IF(I372='Tables calc'!$D$1+2,"#",IF(B371="#","",IF(B371="","",INDEX('Tables calc'!$B$24:$B$539,_xlfn.AGGREGATE(15,3,('Tables calc'!$F$24:$F$539=1)/('Tables calc'!$F$24:$F$539=1)*(ROW('Tables calc'!$F$24:$F$539)-ROW('Tables calc'!$F$23)),I372))))))</f>
        <v/>
      </c>
      <c r="C372" s="599" t="str">
        <f t="shared" si="55"/>
        <v/>
      </c>
      <c r="D372" s="600" t="str" cm="1">
        <f t="array" ref="D372">IF(I372='Tables calc'!$D$1+1,"*",IF(I372='Tables calc'!$D$1+2,'Tables calc'!$H$24,IF(D371='Tables calc'!$H$24,"",IF(D371="","",INDEX('Tables calc'!$C$24:$C$539,_xlfn.AGGREGATE(15,3,('Tables calc'!$F$24:$F$539=1)/('Tables calc'!$F$24:$F$539=1)*(ROW('Tables calc'!$F$24:$F$539)-ROW('Tables calc'!$F$23)),I372))))))</f>
        <v/>
      </c>
      <c r="E372" s="601" t="str">
        <f t="shared" si="56"/>
        <v/>
      </c>
      <c r="F372" s="602" t="str" cm="1">
        <f t="array" ref="F372">IF(I372='Tables calc'!$D$1+1,'Tables calc'!$H$23,IF(I372='Tables calc'!$D$1+2,'Tables calc'!$H$25,IF(E371="Box 2","",IF(F371="","",INDEX('Tables calc'!$D$24:$D$539,_xlfn.AGGREGATE(15,3,('Tables calc'!$F$24:$F$539=1)/('Tables calc'!$F$24:$F$539=1)*(ROW('Tables calc'!$F$24:$F$539)-ROW('Tables calc'!$F$23)),I372))))))</f>
        <v/>
      </c>
      <c r="G372" s="599" t="str">
        <f t="shared" si="57"/>
        <v/>
      </c>
      <c r="H372" s="600" t="str" cm="1">
        <f t="array" ref="H372">IF(I372='Tables calc'!$D$1+1,"*",IF(I372='Tables calc'!$D$1+2,'Tables calc'!$H$26,IF(E371="Box 2","",IF(F371="","",INDEX('Tables calc'!$E$24:$E$539,_xlfn.AGGREGATE(15,3,('Tables calc'!$F$24:$F$539=1)/('Tables calc'!$F$24:$F$539=1)*(ROW('Tables calc'!$F$24:$F$539)-ROW('Tables calc'!$F$23)),I372))))))</f>
        <v/>
      </c>
      <c r="I372" s="69">
        <v>371</v>
      </c>
      <c r="J372" s="69" t="str">
        <f t="shared" si="58"/>
        <v/>
      </c>
      <c r="K372" s="69" t="str">
        <f t="shared" si="59"/>
        <v/>
      </c>
      <c r="L372" s="69" t="str">
        <f t="shared" si="60"/>
        <v/>
      </c>
      <c r="M372" s="69" t="str">
        <f t="shared" si="61"/>
        <v/>
      </c>
      <c r="N372" s="69" t="str">
        <f t="shared" si="62"/>
        <v/>
      </c>
      <c r="O372" s="69" t="str">
        <f t="shared" si="63"/>
        <v/>
      </c>
      <c r="P372" s="69" t="str">
        <f t="shared" si="64"/>
        <v/>
      </c>
      <c r="Q372" s="69" t="str">
        <f t="shared" si="65"/>
        <v/>
      </c>
    </row>
    <row r="373" spans="1:17" x14ac:dyDescent="0.3">
      <c r="A373" s="598" t="str" cm="1">
        <f t="array" ref="A373">IF(I373='Tables calc'!$D$1+1,"FTE Reduction Exceptions:",IF(I373='Tables calc'!$D$1+2,"Totals:",IF(A372="Totals:","",IF(A372="","",INDEX('Tables calc'!$A$24:$A$539,_xlfn.AGGREGATE(15,3,('Tables calc'!$F$24:$F$539=1)/('Tables calc'!$F$24:$F$539=1)*(ROW('Tables calc'!$F$24:$F$539)-ROW('Tables calc'!$F$23)),I373))))))</f>
        <v/>
      </c>
      <c r="B373" s="598" t="str" cm="1">
        <f t="array" ref="B373">IF(I373='Tables calc'!$D$1+1,"#",IF(I373='Tables calc'!$D$1+2,"#",IF(B372="#","",IF(B372="","",INDEX('Tables calc'!$B$24:$B$539,_xlfn.AGGREGATE(15,3,('Tables calc'!$F$24:$F$539=1)/('Tables calc'!$F$24:$F$539=1)*(ROW('Tables calc'!$F$24:$F$539)-ROW('Tables calc'!$F$23)),I373))))))</f>
        <v/>
      </c>
      <c r="C373" s="599" t="str">
        <f t="shared" si="55"/>
        <v/>
      </c>
      <c r="D373" s="600" t="str" cm="1">
        <f t="array" ref="D373">IF(I373='Tables calc'!$D$1+1,"*",IF(I373='Tables calc'!$D$1+2,'Tables calc'!$H$24,IF(D372='Tables calc'!$H$24,"",IF(D372="","",INDEX('Tables calc'!$C$24:$C$539,_xlfn.AGGREGATE(15,3,('Tables calc'!$F$24:$F$539=1)/('Tables calc'!$F$24:$F$539=1)*(ROW('Tables calc'!$F$24:$F$539)-ROW('Tables calc'!$F$23)),I373))))))</f>
        <v/>
      </c>
      <c r="E373" s="601" t="str">
        <f t="shared" si="56"/>
        <v/>
      </c>
      <c r="F373" s="602" t="str" cm="1">
        <f t="array" ref="F373">IF(I373='Tables calc'!$D$1+1,'Tables calc'!$H$23,IF(I373='Tables calc'!$D$1+2,'Tables calc'!$H$25,IF(E372="Box 2","",IF(F372="","",INDEX('Tables calc'!$D$24:$D$539,_xlfn.AGGREGATE(15,3,('Tables calc'!$F$24:$F$539=1)/('Tables calc'!$F$24:$F$539=1)*(ROW('Tables calc'!$F$24:$F$539)-ROW('Tables calc'!$F$23)),I373))))))</f>
        <v/>
      </c>
      <c r="G373" s="599" t="str">
        <f t="shared" si="57"/>
        <v/>
      </c>
      <c r="H373" s="600" t="str" cm="1">
        <f t="array" ref="H373">IF(I373='Tables calc'!$D$1+1,"*",IF(I373='Tables calc'!$D$1+2,'Tables calc'!$H$26,IF(E372="Box 2","",IF(F372="","",INDEX('Tables calc'!$E$24:$E$539,_xlfn.AGGREGATE(15,3,('Tables calc'!$F$24:$F$539=1)/('Tables calc'!$F$24:$F$539=1)*(ROW('Tables calc'!$F$24:$F$539)-ROW('Tables calc'!$F$23)),I373))))))</f>
        <v/>
      </c>
      <c r="I373" s="69">
        <v>372</v>
      </c>
      <c r="J373" s="69" t="str">
        <f t="shared" si="58"/>
        <v/>
      </c>
      <c r="K373" s="69" t="str">
        <f t="shared" si="59"/>
        <v/>
      </c>
      <c r="L373" s="69" t="str">
        <f t="shared" si="60"/>
        <v/>
      </c>
      <c r="M373" s="69" t="str">
        <f t="shared" si="61"/>
        <v/>
      </c>
      <c r="N373" s="69" t="str">
        <f t="shared" si="62"/>
        <v/>
      </c>
      <c r="O373" s="69" t="str">
        <f t="shared" si="63"/>
        <v/>
      </c>
      <c r="P373" s="69" t="str">
        <f t="shared" si="64"/>
        <v/>
      </c>
      <c r="Q373" s="69" t="str">
        <f t="shared" si="65"/>
        <v/>
      </c>
    </row>
    <row r="374" spans="1:17" x14ac:dyDescent="0.3">
      <c r="A374" s="598" t="str" cm="1">
        <f t="array" ref="A374">IF(I374='Tables calc'!$D$1+1,"FTE Reduction Exceptions:",IF(I374='Tables calc'!$D$1+2,"Totals:",IF(A373="Totals:","",IF(A373="","",INDEX('Tables calc'!$A$24:$A$539,_xlfn.AGGREGATE(15,3,('Tables calc'!$F$24:$F$539=1)/('Tables calc'!$F$24:$F$539=1)*(ROW('Tables calc'!$F$24:$F$539)-ROW('Tables calc'!$F$23)),I374))))))</f>
        <v/>
      </c>
      <c r="B374" s="598" t="str" cm="1">
        <f t="array" ref="B374">IF(I374='Tables calc'!$D$1+1,"#",IF(I374='Tables calc'!$D$1+2,"#",IF(B373="#","",IF(B373="","",INDEX('Tables calc'!$B$24:$B$539,_xlfn.AGGREGATE(15,3,('Tables calc'!$F$24:$F$539=1)/('Tables calc'!$F$24:$F$539=1)*(ROW('Tables calc'!$F$24:$F$539)-ROW('Tables calc'!$F$23)),I374))))))</f>
        <v/>
      </c>
      <c r="C374" s="599" t="str">
        <f t="shared" si="55"/>
        <v/>
      </c>
      <c r="D374" s="600" t="str" cm="1">
        <f t="array" ref="D374">IF(I374='Tables calc'!$D$1+1,"*",IF(I374='Tables calc'!$D$1+2,'Tables calc'!$H$24,IF(D373='Tables calc'!$H$24,"",IF(D373="","",INDEX('Tables calc'!$C$24:$C$539,_xlfn.AGGREGATE(15,3,('Tables calc'!$F$24:$F$539=1)/('Tables calc'!$F$24:$F$539=1)*(ROW('Tables calc'!$F$24:$F$539)-ROW('Tables calc'!$F$23)),I374))))))</f>
        <v/>
      </c>
      <c r="E374" s="601" t="str">
        <f t="shared" si="56"/>
        <v/>
      </c>
      <c r="F374" s="602" t="str" cm="1">
        <f t="array" ref="F374">IF(I374='Tables calc'!$D$1+1,'Tables calc'!$H$23,IF(I374='Tables calc'!$D$1+2,'Tables calc'!$H$25,IF(E373="Box 2","",IF(F373="","",INDEX('Tables calc'!$D$24:$D$539,_xlfn.AGGREGATE(15,3,('Tables calc'!$F$24:$F$539=1)/('Tables calc'!$F$24:$F$539=1)*(ROW('Tables calc'!$F$24:$F$539)-ROW('Tables calc'!$F$23)),I374))))))</f>
        <v/>
      </c>
      <c r="G374" s="599" t="str">
        <f t="shared" si="57"/>
        <v/>
      </c>
      <c r="H374" s="600" t="str" cm="1">
        <f t="array" ref="H374">IF(I374='Tables calc'!$D$1+1,"*",IF(I374='Tables calc'!$D$1+2,'Tables calc'!$H$26,IF(E373="Box 2","",IF(F373="","",INDEX('Tables calc'!$E$24:$E$539,_xlfn.AGGREGATE(15,3,('Tables calc'!$F$24:$F$539=1)/('Tables calc'!$F$24:$F$539=1)*(ROW('Tables calc'!$F$24:$F$539)-ROW('Tables calc'!$F$23)),I374))))))</f>
        <v/>
      </c>
      <c r="I374" s="69">
        <v>373</v>
      </c>
      <c r="J374" s="69" t="str">
        <f t="shared" si="58"/>
        <v/>
      </c>
      <c r="K374" s="69" t="str">
        <f t="shared" si="59"/>
        <v/>
      </c>
      <c r="L374" s="69" t="str">
        <f t="shared" si="60"/>
        <v/>
      </c>
      <c r="M374" s="69" t="str">
        <f t="shared" si="61"/>
        <v/>
      </c>
      <c r="N374" s="69" t="str">
        <f t="shared" si="62"/>
        <v/>
      </c>
      <c r="O374" s="69" t="str">
        <f t="shared" si="63"/>
        <v/>
      </c>
      <c r="P374" s="69" t="str">
        <f t="shared" si="64"/>
        <v/>
      </c>
      <c r="Q374" s="69" t="str">
        <f t="shared" si="65"/>
        <v/>
      </c>
    </row>
    <row r="375" spans="1:17" x14ac:dyDescent="0.3">
      <c r="A375" s="598" t="str" cm="1">
        <f t="array" ref="A375">IF(I375='Tables calc'!$D$1+1,"FTE Reduction Exceptions:",IF(I375='Tables calc'!$D$1+2,"Totals:",IF(A374="Totals:","",IF(A374="","",INDEX('Tables calc'!$A$24:$A$539,_xlfn.AGGREGATE(15,3,('Tables calc'!$F$24:$F$539=1)/('Tables calc'!$F$24:$F$539=1)*(ROW('Tables calc'!$F$24:$F$539)-ROW('Tables calc'!$F$23)),I375))))))</f>
        <v/>
      </c>
      <c r="B375" s="598" t="str" cm="1">
        <f t="array" ref="B375">IF(I375='Tables calc'!$D$1+1,"#",IF(I375='Tables calc'!$D$1+2,"#",IF(B374="#","",IF(B374="","",INDEX('Tables calc'!$B$24:$B$539,_xlfn.AGGREGATE(15,3,('Tables calc'!$F$24:$F$539=1)/('Tables calc'!$F$24:$F$539=1)*(ROW('Tables calc'!$F$24:$F$539)-ROW('Tables calc'!$F$23)),I375))))))</f>
        <v/>
      </c>
      <c r="C375" s="599" t="str">
        <f t="shared" si="55"/>
        <v/>
      </c>
      <c r="D375" s="600" t="str" cm="1">
        <f t="array" ref="D375">IF(I375='Tables calc'!$D$1+1,"*",IF(I375='Tables calc'!$D$1+2,'Tables calc'!$H$24,IF(D374='Tables calc'!$H$24,"",IF(D374="","",INDEX('Tables calc'!$C$24:$C$539,_xlfn.AGGREGATE(15,3,('Tables calc'!$F$24:$F$539=1)/('Tables calc'!$F$24:$F$539=1)*(ROW('Tables calc'!$F$24:$F$539)-ROW('Tables calc'!$F$23)),I375))))))</f>
        <v/>
      </c>
      <c r="E375" s="601" t="str">
        <f t="shared" si="56"/>
        <v/>
      </c>
      <c r="F375" s="602" t="str" cm="1">
        <f t="array" ref="F375">IF(I375='Tables calc'!$D$1+1,'Tables calc'!$H$23,IF(I375='Tables calc'!$D$1+2,'Tables calc'!$H$25,IF(E374="Box 2","",IF(F374="","",INDEX('Tables calc'!$D$24:$D$539,_xlfn.AGGREGATE(15,3,('Tables calc'!$F$24:$F$539=1)/('Tables calc'!$F$24:$F$539=1)*(ROW('Tables calc'!$F$24:$F$539)-ROW('Tables calc'!$F$23)),I375))))))</f>
        <v/>
      </c>
      <c r="G375" s="599" t="str">
        <f t="shared" si="57"/>
        <v/>
      </c>
      <c r="H375" s="600" t="str" cm="1">
        <f t="array" ref="H375">IF(I375='Tables calc'!$D$1+1,"*",IF(I375='Tables calc'!$D$1+2,'Tables calc'!$H$26,IF(E374="Box 2","",IF(F374="","",INDEX('Tables calc'!$E$24:$E$539,_xlfn.AGGREGATE(15,3,('Tables calc'!$F$24:$F$539=1)/('Tables calc'!$F$24:$F$539=1)*(ROW('Tables calc'!$F$24:$F$539)-ROW('Tables calc'!$F$23)),I375))))))</f>
        <v/>
      </c>
      <c r="I375" s="69">
        <v>374</v>
      </c>
      <c r="J375" s="69" t="str">
        <f t="shared" si="58"/>
        <v/>
      </c>
      <c r="K375" s="69" t="str">
        <f t="shared" si="59"/>
        <v/>
      </c>
      <c r="L375" s="69" t="str">
        <f t="shared" si="60"/>
        <v/>
      </c>
      <c r="M375" s="69" t="str">
        <f t="shared" si="61"/>
        <v/>
      </c>
      <c r="N375" s="69" t="str">
        <f t="shared" si="62"/>
        <v/>
      </c>
      <c r="O375" s="69" t="str">
        <f t="shared" si="63"/>
        <v/>
      </c>
      <c r="P375" s="69" t="str">
        <f t="shared" si="64"/>
        <v/>
      </c>
      <c r="Q375" s="69" t="str">
        <f t="shared" si="65"/>
        <v/>
      </c>
    </row>
    <row r="376" spans="1:17" x14ac:dyDescent="0.3">
      <c r="A376" s="598" t="str" cm="1">
        <f t="array" ref="A376">IF(I376='Tables calc'!$D$1+1,"FTE Reduction Exceptions:",IF(I376='Tables calc'!$D$1+2,"Totals:",IF(A375="Totals:","",IF(A375="","",INDEX('Tables calc'!$A$24:$A$539,_xlfn.AGGREGATE(15,3,('Tables calc'!$F$24:$F$539=1)/('Tables calc'!$F$24:$F$539=1)*(ROW('Tables calc'!$F$24:$F$539)-ROW('Tables calc'!$F$23)),I376))))))</f>
        <v/>
      </c>
      <c r="B376" s="598" t="str" cm="1">
        <f t="array" ref="B376">IF(I376='Tables calc'!$D$1+1,"#",IF(I376='Tables calc'!$D$1+2,"#",IF(B375="#","",IF(B375="","",INDEX('Tables calc'!$B$24:$B$539,_xlfn.AGGREGATE(15,3,('Tables calc'!$F$24:$F$539=1)/('Tables calc'!$F$24:$F$539=1)*(ROW('Tables calc'!$F$24:$F$539)-ROW('Tables calc'!$F$23)),I376))))))</f>
        <v/>
      </c>
      <c r="C376" s="599" t="str">
        <f t="shared" si="55"/>
        <v/>
      </c>
      <c r="D376" s="600" t="str" cm="1">
        <f t="array" ref="D376">IF(I376='Tables calc'!$D$1+1,"*",IF(I376='Tables calc'!$D$1+2,'Tables calc'!$H$24,IF(D375='Tables calc'!$H$24,"",IF(D375="","",INDEX('Tables calc'!$C$24:$C$539,_xlfn.AGGREGATE(15,3,('Tables calc'!$F$24:$F$539=1)/('Tables calc'!$F$24:$F$539=1)*(ROW('Tables calc'!$F$24:$F$539)-ROW('Tables calc'!$F$23)),I376))))))</f>
        <v/>
      </c>
      <c r="E376" s="601" t="str">
        <f t="shared" si="56"/>
        <v/>
      </c>
      <c r="F376" s="602" t="str" cm="1">
        <f t="array" ref="F376">IF(I376='Tables calc'!$D$1+1,'Tables calc'!$H$23,IF(I376='Tables calc'!$D$1+2,'Tables calc'!$H$25,IF(E375="Box 2","",IF(F375="","",INDEX('Tables calc'!$D$24:$D$539,_xlfn.AGGREGATE(15,3,('Tables calc'!$F$24:$F$539=1)/('Tables calc'!$F$24:$F$539=1)*(ROW('Tables calc'!$F$24:$F$539)-ROW('Tables calc'!$F$23)),I376))))))</f>
        <v/>
      </c>
      <c r="G376" s="599" t="str">
        <f t="shared" si="57"/>
        <v/>
      </c>
      <c r="H376" s="600" t="str" cm="1">
        <f t="array" ref="H376">IF(I376='Tables calc'!$D$1+1,"*",IF(I376='Tables calc'!$D$1+2,'Tables calc'!$H$26,IF(E375="Box 2","",IF(F375="","",INDEX('Tables calc'!$E$24:$E$539,_xlfn.AGGREGATE(15,3,('Tables calc'!$F$24:$F$539=1)/('Tables calc'!$F$24:$F$539=1)*(ROW('Tables calc'!$F$24:$F$539)-ROW('Tables calc'!$F$23)),I376))))))</f>
        <v/>
      </c>
      <c r="I376" s="69">
        <v>375</v>
      </c>
      <c r="J376" s="69" t="str">
        <f t="shared" si="58"/>
        <v/>
      </c>
      <c r="K376" s="69" t="str">
        <f t="shared" si="59"/>
        <v/>
      </c>
      <c r="L376" s="69" t="str">
        <f t="shared" si="60"/>
        <v/>
      </c>
      <c r="M376" s="69" t="str">
        <f t="shared" si="61"/>
        <v/>
      </c>
      <c r="N376" s="69" t="str">
        <f t="shared" si="62"/>
        <v/>
      </c>
      <c r="O376" s="69" t="str">
        <f t="shared" si="63"/>
        <v/>
      </c>
      <c r="P376" s="69" t="str">
        <f t="shared" si="64"/>
        <v/>
      </c>
      <c r="Q376" s="69" t="str">
        <f t="shared" si="65"/>
        <v/>
      </c>
    </row>
    <row r="377" spans="1:17" x14ac:dyDescent="0.3">
      <c r="A377" s="598" t="str" cm="1">
        <f t="array" ref="A377">IF(I377='Tables calc'!$D$1+1,"FTE Reduction Exceptions:",IF(I377='Tables calc'!$D$1+2,"Totals:",IF(A376="Totals:","",IF(A376="","",INDEX('Tables calc'!$A$24:$A$539,_xlfn.AGGREGATE(15,3,('Tables calc'!$F$24:$F$539=1)/('Tables calc'!$F$24:$F$539=1)*(ROW('Tables calc'!$F$24:$F$539)-ROW('Tables calc'!$F$23)),I377))))))</f>
        <v/>
      </c>
      <c r="B377" s="598" t="str" cm="1">
        <f t="array" ref="B377">IF(I377='Tables calc'!$D$1+1,"#",IF(I377='Tables calc'!$D$1+2,"#",IF(B376="#","",IF(B376="","",INDEX('Tables calc'!$B$24:$B$539,_xlfn.AGGREGATE(15,3,('Tables calc'!$F$24:$F$539=1)/('Tables calc'!$F$24:$F$539=1)*(ROW('Tables calc'!$F$24:$F$539)-ROW('Tables calc'!$F$23)),I377))))))</f>
        <v/>
      </c>
      <c r="C377" s="599" t="str">
        <f t="shared" si="55"/>
        <v/>
      </c>
      <c r="D377" s="600" t="str" cm="1">
        <f t="array" ref="D377">IF(I377='Tables calc'!$D$1+1,"*",IF(I377='Tables calc'!$D$1+2,'Tables calc'!$H$24,IF(D376='Tables calc'!$H$24,"",IF(D376="","",INDEX('Tables calc'!$C$24:$C$539,_xlfn.AGGREGATE(15,3,('Tables calc'!$F$24:$F$539=1)/('Tables calc'!$F$24:$F$539=1)*(ROW('Tables calc'!$F$24:$F$539)-ROW('Tables calc'!$F$23)),I377))))))</f>
        <v/>
      </c>
      <c r="E377" s="601" t="str">
        <f t="shared" si="56"/>
        <v/>
      </c>
      <c r="F377" s="602" t="str" cm="1">
        <f t="array" ref="F377">IF(I377='Tables calc'!$D$1+1,'Tables calc'!$H$23,IF(I377='Tables calc'!$D$1+2,'Tables calc'!$H$25,IF(E376="Box 2","",IF(F376="","",INDEX('Tables calc'!$D$24:$D$539,_xlfn.AGGREGATE(15,3,('Tables calc'!$F$24:$F$539=1)/('Tables calc'!$F$24:$F$539=1)*(ROW('Tables calc'!$F$24:$F$539)-ROW('Tables calc'!$F$23)),I377))))))</f>
        <v/>
      </c>
      <c r="G377" s="599" t="str">
        <f t="shared" si="57"/>
        <v/>
      </c>
      <c r="H377" s="600" t="str" cm="1">
        <f t="array" ref="H377">IF(I377='Tables calc'!$D$1+1,"*",IF(I377='Tables calc'!$D$1+2,'Tables calc'!$H$26,IF(E376="Box 2","",IF(F376="","",INDEX('Tables calc'!$E$24:$E$539,_xlfn.AGGREGATE(15,3,('Tables calc'!$F$24:$F$539=1)/('Tables calc'!$F$24:$F$539=1)*(ROW('Tables calc'!$F$24:$F$539)-ROW('Tables calc'!$F$23)),I377))))))</f>
        <v/>
      </c>
      <c r="I377" s="69">
        <v>376</v>
      </c>
      <c r="J377" s="69" t="str">
        <f t="shared" si="58"/>
        <v/>
      </c>
      <c r="K377" s="69" t="str">
        <f t="shared" si="59"/>
        <v/>
      </c>
      <c r="L377" s="69" t="str">
        <f t="shared" si="60"/>
        <v/>
      </c>
      <c r="M377" s="69" t="str">
        <f t="shared" si="61"/>
        <v/>
      </c>
      <c r="N377" s="69" t="str">
        <f t="shared" si="62"/>
        <v/>
      </c>
      <c r="O377" s="69" t="str">
        <f t="shared" si="63"/>
        <v/>
      </c>
      <c r="P377" s="69" t="str">
        <f t="shared" si="64"/>
        <v/>
      </c>
      <c r="Q377" s="69" t="str">
        <f t="shared" si="65"/>
        <v/>
      </c>
    </row>
    <row r="378" spans="1:17" x14ac:dyDescent="0.3">
      <c r="A378" s="598" t="str" cm="1">
        <f t="array" ref="A378">IF(I378='Tables calc'!$D$1+1,"FTE Reduction Exceptions:",IF(I378='Tables calc'!$D$1+2,"Totals:",IF(A377="Totals:","",IF(A377="","",INDEX('Tables calc'!$A$24:$A$539,_xlfn.AGGREGATE(15,3,('Tables calc'!$F$24:$F$539=1)/('Tables calc'!$F$24:$F$539=1)*(ROW('Tables calc'!$F$24:$F$539)-ROW('Tables calc'!$F$23)),I378))))))</f>
        <v/>
      </c>
      <c r="B378" s="598" t="str" cm="1">
        <f t="array" ref="B378">IF(I378='Tables calc'!$D$1+1,"#",IF(I378='Tables calc'!$D$1+2,"#",IF(B377="#","",IF(B377="","",INDEX('Tables calc'!$B$24:$B$539,_xlfn.AGGREGATE(15,3,('Tables calc'!$F$24:$F$539=1)/('Tables calc'!$F$24:$F$539=1)*(ROW('Tables calc'!$F$24:$F$539)-ROW('Tables calc'!$F$23)),I378))))))</f>
        <v/>
      </c>
      <c r="C378" s="599" t="str">
        <f t="shared" si="55"/>
        <v/>
      </c>
      <c r="D378" s="600" t="str" cm="1">
        <f t="array" ref="D378">IF(I378='Tables calc'!$D$1+1,"*",IF(I378='Tables calc'!$D$1+2,'Tables calc'!$H$24,IF(D377='Tables calc'!$H$24,"",IF(D377="","",INDEX('Tables calc'!$C$24:$C$539,_xlfn.AGGREGATE(15,3,('Tables calc'!$F$24:$F$539=1)/('Tables calc'!$F$24:$F$539=1)*(ROW('Tables calc'!$F$24:$F$539)-ROW('Tables calc'!$F$23)),I378))))))</f>
        <v/>
      </c>
      <c r="E378" s="601" t="str">
        <f t="shared" si="56"/>
        <v/>
      </c>
      <c r="F378" s="602" t="str" cm="1">
        <f t="array" ref="F378">IF(I378='Tables calc'!$D$1+1,'Tables calc'!$H$23,IF(I378='Tables calc'!$D$1+2,'Tables calc'!$H$25,IF(E377="Box 2","",IF(F377="","",INDEX('Tables calc'!$D$24:$D$539,_xlfn.AGGREGATE(15,3,('Tables calc'!$F$24:$F$539=1)/('Tables calc'!$F$24:$F$539=1)*(ROW('Tables calc'!$F$24:$F$539)-ROW('Tables calc'!$F$23)),I378))))))</f>
        <v/>
      </c>
      <c r="G378" s="599" t="str">
        <f t="shared" si="57"/>
        <v/>
      </c>
      <c r="H378" s="600" t="str" cm="1">
        <f t="array" ref="H378">IF(I378='Tables calc'!$D$1+1,"*",IF(I378='Tables calc'!$D$1+2,'Tables calc'!$H$26,IF(E377="Box 2","",IF(F377="","",INDEX('Tables calc'!$E$24:$E$539,_xlfn.AGGREGATE(15,3,('Tables calc'!$F$24:$F$539=1)/('Tables calc'!$F$24:$F$539=1)*(ROW('Tables calc'!$F$24:$F$539)-ROW('Tables calc'!$F$23)),I378))))))</f>
        <v/>
      </c>
      <c r="I378" s="69">
        <v>377</v>
      </c>
      <c r="J378" s="69" t="str">
        <f t="shared" si="58"/>
        <v/>
      </c>
      <c r="K378" s="69" t="str">
        <f t="shared" si="59"/>
        <v/>
      </c>
      <c r="L378" s="69" t="str">
        <f t="shared" si="60"/>
        <v/>
      </c>
      <c r="M378" s="69" t="str">
        <f t="shared" si="61"/>
        <v/>
      </c>
      <c r="N378" s="69" t="str">
        <f t="shared" si="62"/>
        <v/>
      </c>
      <c r="O378" s="69" t="str">
        <f t="shared" si="63"/>
        <v/>
      </c>
      <c r="P378" s="69" t="str">
        <f t="shared" si="64"/>
        <v/>
      </c>
      <c r="Q378" s="69" t="str">
        <f t="shared" si="65"/>
        <v/>
      </c>
    </row>
    <row r="379" spans="1:17" x14ac:dyDescent="0.3">
      <c r="A379" s="598" t="str" cm="1">
        <f t="array" ref="A379">IF(I379='Tables calc'!$D$1+1,"FTE Reduction Exceptions:",IF(I379='Tables calc'!$D$1+2,"Totals:",IF(A378="Totals:","",IF(A378="","",INDEX('Tables calc'!$A$24:$A$539,_xlfn.AGGREGATE(15,3,('Tables calc'!$F$24:$F$539=1)/('Tables calc'!$F$24:$F$539=1)*(ROW('Tables calc'!$F$24:$F$539)-ROW('Tables calc'!$F$23)),I379))))))</f>
        <v/>
      </c>
      <c r="B379" s="598" t="str" cm="1">
        <f t="array" ref="B379">IF(I379='Tables calc'!$D$1+1,"#",IF(I379='Tables calc'!$D$1+2,"#",IF(B378="#","",IF(B378="","",INDEX('Tables calc'!$B$24:$B$539,_xlfn.AGGREGATE(15,3,('Tables calc'!$F$24:$F$539=1)/('Tables calc'!$F$24:$F$539=1)*(ROW('Tables calc'!$F$24:$F$539)-ROW('Tables calc'!$F$23)),I379))))))</f>
        <v/>
      </c>
      <c r="C379" s="599" t="str">
        <f t="shared" si="55"/>
        <v/>
      </c>
      <c r="D379" s="600" t="str" cm="1">
        <f t="array" ref="D379">IF(I379='Tables calc'!$D$1+1,"*",IF(I379='Tables calc'!$D$1+2,'Tables calc'!$H$24,IF(D378='Tables calc'!$H$24,"",IF(D378="","",INDEX('Tables calc'!$C$24:$C$539,_xlfn.AGGREGATE(15,3,('Tables calc'!$F$24:$F$539=1)/('Tables calc'!$F$24:$F$539=1)*(ROW('Tables calc'!$F$24:$F$539)-ROW('Tables calc'!$F$23)),I379))))))</f>
        <v/>
      </c>
      <c r="E379" s="601" t="str">
        <f t="shared" si="56"/>
        <v/>
      </c>
      <c r="F379" s="602" t="str" cm="1">
        <f t="array" ref="F379">IF(I379='Tables calc'!$D$1+1,'Tables calc'!$H$23,IF(I379='Tables calc'!$D$1+2,'Tables calc'!$H$25,IF(E378="Box 2","",IF(F378="","",INDEX('Tables calc'!$D$24:$D$539,_xlfn.AGGREGATE(15,3,('Tables calc'!$F$24:$F$539=1)/('Tables calc'!$F$24:$F$539=1)*(ROW('Tables calc'!$F$24:$F$539)-ROW('Tables calc'!$F$23)),I379))))))</f>
        <v/>
      </c>
      <c r="G379" s="599" t="str">
        <f t="shared" si="57"/>
        <v/>
      </c>
      <c r="H379" s="600" t="str" cm="1">
        <f t="array" ref="H379">IF(I379='Tables calc'!$D$1+1,"*",IF(I379='Tables calc'!$D$1+2,'Tables calc'!$H$26,IF(E378="Box 2","",IF(F378="","",INDEX('Tables calc'!$E$24:$E$539,_xlfn.AGGREGATE(15,3,('Tables calc'!$F$24:$F$539=1)/('Tables calc'!$F$24:$F$539=1)*(ROW('Tables calc'!$F$24:$F$539)-ROW('Tables calc'!$F$23)),I379))))))</f>
        <v/>
      </c>
      <c r="I379" s="69">
        <v>378</v>
      </c>
      <c r="J379" s="69" t="str">
        <f t="shared" si="58"/>
        <v/>
      </c>
      <c r="K379" s="69" t="str">
        <f t="shared" si="59"/>
        <v/>
      </c>
      <c r="L379" s="69" t="str">
        <f t="shared" si="60"/>
        <v/>
      </c>
      <c r="M379" s="69" t="str">
        <f t="shared" si="61"/>
        <v/>
      </c>
      <c r="N379" s="69" t="str">
        <f t="shared" si="62"/>
        <v/>
      </c>
      <c r="O379" s="69" t="str">
        <f t="shared" si="63"/>
        <v/>
      </c>
      <c r="P379" s="69" t="str">
        <f t="shared" si="64"/>
        <v/>
      </c>
      <c r="Q379" s="69" t="str">
        <f t="shared" si="65"/>
        <v/>
      </c>
    </row>
    <row r="380" spans="1:17" x14ac:dyDescent="0.3">
      <c r="A380" s="598" t="str" cm="1">
        <f t="array" ref="A380">IF(I380='Tables calc'!$D$1+1,"FTE Reduction Exceptions:",IF(I380='Tables calc'!$D$1+2,"Totals:",IF(A379="Totals:","",IF(A379="","",INDEX('Tables calc'!$A$24:$A$539,_xlfn.AGGREGATE(15,3,('Tables calc'!$F$24:$F$539=1)/('Tables calc'!$F$24:$F$539=1)*(ROW('Tables calc'!$F$24:$F$539)-ROW('Tables calc'!$F$23)),I380))))))</f>
        <v/>
      </c>
      <c r="B380" s="598" t="str" cm="1">
        <f t="array" ref="B380">IF(I380='Tables calc'!$D$1+1,"#",IF(I380='Tables calc'!$D$1+2,"#",IF(B379="#","",IF(B379="","",INDEX('Tables calc'!$B$24:$B$539,_xlfn.AGGREGATE(15,3,('Tables calc'!$F$24:$F$539=1)/('Tables calc'!$F$24:$F$539=1)*(ROW('Tables calc'!$F$24:$F$539)-ROW('Tables calc'!$F$23)),I380))))))</f>
        <v/>
      </c>
      <c r="C380" s="599" t="str">
        <f t="shared" si="55"/>
        <v/>
      </c>
      <c r="D380" s="600" t="str" cm="1">
        <f t="array" ref="D380">IF(I380='Tables calc'!$D$1+1,"*",IF(I380='Tables calc'!$D$1+2,'Tables calc'!$H$24,IF(D379='Tables calc'!$H$24,"",IF(D379="","",INDEX('Tables calc'!$C$24:$C$539,_xlfn.AGGREGATE(15,3,('Tables calc'!$F$24:$F$539=1)/('Tables calc'!$F$24:$F$539=1)*(ROW('Tables calc'!$F$24:$F$539)-ROW('Tables calc'!$F$23)),I380))))))</f>
        <v/>
      </c>
      <c r="E380" s="601" t="str">
        <f t="shared" si="56"/>
        <v/>
      </c>
      <c r="F380" s="602" t="str" cm="1">
        <f t="array" ref="F380">IF(I380='Tables calc'!$D$1+1,'Tables calc'!$H$23,IF(I380='Tables calc'!$D$1+2,'Tables calc'!$H$25,IF(E379="Box 2","",IF(F379="","",INDEX('Tables calc'!$D$24:$D$539,_xlfn.AGGREGATE(15,3,('Tables calc'!$F$24:$F$539=1)/('Tables calc'!$F$24:$F$539=1)*(ROW('Tables calc'!$F$24:$F$539)-ROW('Tables calc'!$F$23)),I380))))))</f>
        <v/>
      </c>
      <c r="G380" s="599" t="str">
        <f t="shared" si="57"/>
        <v/>
      </c>
      <c r="H380" s="600" t="str" cm="1">
        <f t="array" ref="H380">IF(I380='Tables calc'!$D$1+1,"*",IF(I380='Tables calc'!$D$1+2,'Tables calc'!$H$26,IF(E379="Box 2","",IF(F379="","",INDEX('Tables calc'!$E$24:$E$539,_xlfn.AGGREGATE(15,3,('Tables calc'!$F$24:$F$539=1)/('Tables calc'!$F$24:$F$539=1)*(ROW('Tables calc'!$F$24:$F$539)-ROW('Tables calc'!$F$23)),I380))))))</f>
        <v/>
      </c>
      <c r="I380" s="69">
        <v>379</v>
      </c>
      <c r="J380" s="69" t="str">
        <f t="shared" si="58"/>
        <v/>
      </c>
      <c r="K380" s="69" t="str">
        <f t="shared" si="59"/>
        <v/>
      </c>
      <c r="L380" s="69" t="str">
        <f t="shared" si="60"/>
        <v/>
      </c>
      <c r="M380" s="69" t="str">
        <f t="shared" si="61"/>
        <v/>
      </c>
      <c r="N380" s="69" t="str">
        <f t="shared" si="62"/>
        <v/>
      </c>
      <c r="O380" s="69" t="str">
        <f t="shared" si="63"/>
        <v/>
      </c>
      <c r="P380" s="69" t="str">
        <f t="shared" si="64"/>
        <v/>
      </c>
      <c r="Q380" s="69" t="str">
        <f t="shared" si="65"/>
        <v/>
      </c>
    </row>
    <row r="381" spans="1:17" x14ac:dyDescent="0.3">
      <c r="A381" s="598" t="str" cm="1">
        <f t="array" ref="A381">IF(I381='Tables calc'!$D$1+1,"FTE Reduction Exceptions:",IF(I381='Tables calc'!$D$1+2,"Totals:",IF(A380="Totals:","",IF(A380="","",INDEX('Tables calc'!$A$24:$A$539,_xlfn.AGGREGATE(15,3,('Tables calc'!$F$24:$F$539=1)/('Tables calc'!$F$24:$F$539=1)*(ROW('Tables calc'!$F$24:$F$539)-ROW('Tables calc'!$F$23)),I381))))))</f>
        <v/>
      </c>
      <c r="B381" s="598" t="str" cm="1">
        <f t="array" ref="B381">IF(I381='Tables calc'!$D$1+1,"#",IF(I381='Tables calc'!$D$1+2,"#",IF(B380="#","",IF(B380="","",INDEX('Tables calc'!$B$24:$B$539,_xlfn.AGGREGATE(15,3,('Tables calc'!$F$24:$F$539=1)/('Tables calc'!$F$24:$F$539=1)*(ROW('Tables calc'!$F$24:$F$539)-ROW('Tables calc'!$F$23)),I381))))))</f>
        <v/>
      </c>
      <c r="C381" s="599" t="str">
        <f t="shared" si="55"/>
        <v/>
      </c>
      <c r="D381" s="600" t="str" cm="1">
        <f t="array" ref="D381">IF(I381='Tables calc'!$D$1+1,"*",IF(I381='Tables calc'!$D$1+2,'Tables calc'!$H$24,IF(D380='Tables calc'!$H$24,"",IF(D380="","",INDEX('Tables calc'!$C$24:$C$539,_xlfn.AGGREGATE(15,3,('Tables calc'!$F$24:$F$539=1)/('Tables calc'!$F$24:$F$539=1)*(ROW('Tables calc'!$F$24:$F$539)-ROW('Tables calc'!$F$23)),I381))))))</f>
        <v/>
      </c>
      <c r="E381" s="601" t="str">
        <f t="shared" si="56"/>
        <v/>
      </c>
      <c r="F381" s="602" t="str" cm="1">
        <f t="array" ref="F381">IF(I381='Tables calc'!$D$1+1,'Tables calc'!$H$23,IF(I381='Tables calc'!$D$1+2,'Tables calc'!$H$25,IF(E380="Box 2","",IF(F380="","",INDEX('Tables calc'!$D$24:$D$539,_xlfn.AGGREGATE(15,3,('Tables calc'!$F$24:$F$539=1)/('Tables calc'!$F$24:$F$539=1)*(ROW('Tables calc'!$F$24:$F$539)-ROW('Tables calc'!$F$23)),I381))))))</f>
        <v/>
      </c>
      <c r="G381" s="599" t="str">
        <f t="shared" si="57"/>
        <v/>
      </c>
      <c r="H381" s="600" t="str" cm="1">
        <f t="array" ref="H381">IF(I381='Tables calc'!$D$1+1,"*",IF(I381='Tables calc'!$D$1+2,'Tables calc'!$H$26,IF(E380="Box 2","",IF(F380="","",INDEX('Tables calc'!$E$24:$E$539,_xlfn.AGGREGATE(15,3,('Tables calc'!$F$24:$F$539=1)/('Tables calc'!$F$24:$F$539=1)*(ROW('Tables calc'!$F$24:$F$539)-ROW('Tables calc'!$F$23)),I381))))))</f>
        <v/>
      </c>
      <c r="I381" s="69">
        <v>380</v>
      </c>
      <c r="J381" s="69" t="str">
        <f t="shared" si="58"/>
        <v/>
      </c>
      <c r="K381" s="69" t="str">
        <f t="shared" si="59"/>
        <v/>
      </c>
      <c r="L381" s="69" t="str">
        <f t="shared" si="60"/>
        <v/>
      </c>
      <c r="M381" s="69" t="str">
        <f t="shared" si="61"/>
        <v/>
      </c>
      <c r="N381" s="69" t="str">
        <f t="shared" si="62"/>
        <v/>
      </c>
      <c r="O381" s="69" t="str">
        <f t="shared" si="63"/>
        <v/>
      </c>
      <c r="P381" s="69" t="str">
        <f t="shared" si="64"/>
        <v/>
      </c>
      <c r="Q381" s="69" t="str">
        <f t="shared" si="65"/>
        <v/>
      </c>
    </row>
    <row r="382" spans="1:17" x14ac:dyDescent="0.3">
      <c r="A382" s="598" t="str" cm="1">
        <f t="array" ref="A382">IF(I382='Tables calc'!$D$1+1,"FTE Reduction Exceptions:",IF(I382='Tables calc'!$D$1+2,"Totals:",IF(A381="Totals:","",IF(A381="","",INDEX('Tables calc'!$A$24:$A$539,_xlfn.AGGREGATE(15,3,('Tables calc'!$F$24:$F$539=1)/('Tables calc'!$F$24:$F$539=1)*(ROW('Tables calc'!$F$24:$F$539)-ROW('Tables calc'!$F$23)),I382))))))</f>
        <v/>
      </c>
      <c r="B382" s="598" t="str" cm="1">
        <f t="array" ref="B382">IF(I382='Tables calc'!$D$1+1,"#",IF(I382='Tables calc'!$D$1+2,"#",IF(B381="#","",IF(B381="","",INDEX('Tables calc'!$B$24:$B$539,_xlfn.AGGREGATE(15,3,('Tables calc'!$F$24:$F$539=1)/('Tables calc'!$F$24:$F$539=1)*(ROW('Tables calc'!$F$24:$F$539)-ROW('Tables calc'!$F$23)),I382))))))</f>
        <v/>
      </c>
      <c r="C382" s="599" t="str">
        <f t="shared" si="55"/>
        <v/>
      </c>
      <c r="D382" s="600" t="str" cm="1">
        <f t="array" ref="D382">IF(I382='Tables calc'!$D$1+1,"*",IF(I382='Tables calc'!$D$1+2,'Tables calc'!$H$24,IF(D381='Tables calc'!$H$24,"",IF(D381="","",INDEX('Tables calc'!$C$24:$C$539,_xlfn.AGGREGATE(15,3,('Tables calc'!$F$24:$F$539=1)/('Tables calc'!$F$24:$F$539=1)*(ROW('Tables calc'!$F$24:$F$539)-ROW('Tables calc'!$F$23)),I382))))))</f>
        <v/>
      </c>
      <c r="E382" s="601" t="str">
        <f t="shared" si="56"/>
        <v/>
      </c>
      <c r="F382" s="602" t="str" cm="1">
        <f t="array" ref="F382">IF(I382='Tables calc'!$D$1+1,'Tables calc'!$H$23,IF(I382='Tables calc'!$D$1+2,'Tables calc'!$H$25,IF(E381="Box 2","",IF(F381="","",INDEX('Tables calc'!$D$24:$D$539,_xlfn.AGGREGATE(15,3,('Tables calc'!$F$24:$F$539=1)/('Tables calc'!$F$24:$F$539=1)*(ROW('Tables calc'!$F$24:$F$539)-ROW('Tables calc'!$F$23)),I382))))))</f>
        <v/>
      </c>
      <c r="G382" s="599" t="str">
        <f t="shared" si="57"/>
        <v/>
      </c>
      <c r="H382" s="600" t="str" cm="1">
        <f t="array" ref="H382">IF(I382='Tables calc'!$D$1+1,"*",IF(I382='Tables calc'!$D$1+2,'Tables calc'!$H$26,IF(E381="Box 2","",IF(F381="","",INDEX('Tables calc'!$E$24:$E$539,_xlfn.AGGREGATE(15,3,('Tables calc'!$F$24:$F$539=1)/('Tables calc'!$F$24:$F$539=1)*(ROW('Tables calc'!$F$24:$F$539)-ROW('Tables calc'!$F$23)),I382))))))</f>
        <v/>
      </c>
      <c r="I382" s="69">
        <v>381</v>
      </c>
      <c r="J382" s="69" t="str">
        <f t="shared" si="58"/>
        <v/>
      </c>
      <c r="K382" s="69" t="str">
        <f t="shared" si="59"/>
        <v/>
      </c>
      <c r="L382" s="69" t="str">
        <f t="shared" si="60"/>
        <v/>
      </c>
      <c r="M382" s="69" t="str">
        <f t="shared" si="61"/>
        <v/>
      </c>
      <c r="N382" s="69" t="str">
        <f t="shared" si="62"/>
        <v/>
      </c>
      <c r="O382" s="69" t="str">
        <f t="shared" si="63"/>
        <v/>
      </c>
      <c r="P382" s="69" t="str">
        <f t="shared" si="64"/>
        <v/>
      </c>
      <c r="Q382" s="69" t="str">
        <f t="shared" si="65"/>
        <v/>
      </c>
    </row>
    <row r="383" spans="1:17" x14ac:dyDescent="0.3">
      <c r="A383" s="598" t="str" cm="1">
        <f t="array" ref="A383">IF(I383='Tables calc'!$D$1+1,"FTE Reduction Exceptions:",IF(I383='Tables calc'!$D$1+2,"Totals:",IF(A382="Totals:","",IF(A382="","",INDEX('Tables calc'!$A$24:$A$539,_xlfn.AGGREGATE(15,3,('Tables calc'!$F$24:$F$539=1)/('Tables calc'!$F$24:$F$539=1)*(ROW('Tables calc'!$F$24:$F$539)-ROW('Tables calc'!$F$23)),I383))))))</f>
        <v/>
      </c>
      <c r="B383" s="598" t="str" cm="1">
        <f t="array" ref="B383">IF(I383='Tables calc'!$D$1+1,"#",IF(I383='Tables calc'!$D$1+2,"#",IF(B382="#","",IF(B382="","",INDEX('Tables calc'!$B$24:$B$539,_xlfn.AGGREGATE(15,3,('Tables calc'!$F$24:$F$539=1)/('Tables calc'!$F$24:$F$539=1)*(ROW('Tables calc'!$F$24:$F$539)-ROW('Tables calc'!$F$23)),I383))))))</f>
        <v/>
      </c>
      <c r="C383" s="599" t="str">
        <f t="shared" si="55"/>
        <v/>
      </c>
      <c r="D383" s="600" t="str" cm="1">
        <f t="array" ref="D383">IF(I383='Tables calc'!$D$1+1,"*",IF(I383='Tables calc'!$D$1+2,'Tables calc'!$H$24,IF(D382='Tables calc'!$H$24,"",IF(D382="","",INDEX('Tables calc'!$C$24:$C$539,_xlfn.AGGREGATE(15,3,('Tables calc'!$F$24:$F$539=1)/('Tables calc'!$F$24:$F$539=1)*(ROW('Tables calc'!$F$24:$F$539)-ROW('Tables calc'!$F$23)),I383))))))</f>
        <v/>
      </c>
      <c r="E383" s="601" t="str">
        <f t="shared" si="56"/>
        <v/>
      </c>
      <c r="F383" s="602" t="str" cm="1">
        <f t="array" ref="F383">IF(I383='Tables calc'!$D$1+1,'Tables calc'!$H$23,IF(I383='Tables calc'!$D$1+2,'Tables calc'!$H$25,IF(E382="Box 2","",IF(F382="","",INDEX('Tables calc'!$D$24:$D$539,_xlfn.AGGREGATE(15,3,('Tables calc'!$F$24:$F$539=1)/('Tables calc'!$F$24:$F$539=1)*(ROW('Tables calc'!$F$24:$F$539)-ROW('Tables calc'!$F$23)),I383))))))</f>
        <v/>
      </c>
      <c r="G383" s="599" t="str">
        <f t="shared" si="57"/>
        <v/>
      </c>
      <c r="H383" s="600" t="str" cm="1">
        <f t="array" ref="H383">IF(I383='Tables calc'!$D$1+1,"*",IF(I383='Tables calc'!$D$1+2,'Tables calc'!$H$26,IF(E382="Box 2","",IF(F382="","",INDEX('Tables calc'!$E$24:$E$539,_xlfn.AGGREGATE(15,3,('Tables calc'!$F$24:$F$539=1)/('Tables calc'!$F$24:$F$539=1)*(ROW('Tables calc'!$F$24:$F$539)-ROW('Tables calc'!$F$23)),I383))))))</f>
        <v/>
      </c>
      <c r="I383" s="69">
        <v>382</v>
      </c>
      <c r="J383" s="69" t="str">
        <f t="shared" si="58"/>
        <v/>
      </c>
      <c r="K383" s="69" t="str">
        <f t="shared" si="59"/>
        <v/>
      </c>
      <c r="L383" s="69" t="str">
        <f t="shared" si="60"/>
        <v/>
      </c>
      <c r="M383" s="69" t="str">
        <f t="shared" si="61"/>
        <v/>
      </c>
      <c r="N383" s="69" t="str">
        <f t="shared" si="62"/>
        <v/>
      </c>
      <c r="O383" s="69" t="str">
        <f t="shared" si="63"/>
        <v/>
      </c>
      <c r="P383" s="69" t="str">
        <f t="shared" si="64"/>
        <v/>
      </c>
      <c r="Q383" s="69" t="str">
        <f t="shared" si="65"/>
        <v/>
      </c>
    </row>
    <row r="384" spans="1:17" x14ac:dyDescent="0.3">
      <c r="A384" s="598" t="str" cm="1">
        <f t="array" ref="A384">IF(I384='Tables calc'!$D$1+1,"FTE Reduction Exceptions:",IF(I384='Tables calc'!$D$1+2,"Totals:",IF(A383="Totals:","",IF(A383="","",INDEX('Tables calc'!$A$24:$A$539,_xlfn.AGGREGATE(15,3,('Tables calc'!$F$24:$F$539=1)/('Tables calc'!$F$24:$F$539=1)*(ROW('Tables calc'!$F$24:$F$539)-ROW('Tables calc'!$F$23)),I384))))))</f>
        <v/>
      </c>
      <c r="B384" s="598" t="str" cm="1">
        <f t="array" ref="B384">IF(I384='Tables calc'!$D$1+1,"#",IF(I384='Tables calc'!$D$1+2,"#",IF(B383="#","",IF(B383="","",INDEX('Tables calc'!$B$24:$B$539,_xlfn.AGGREGATE(15,3,('Tables calc'!$F$24:$F$539=1)/('Tables calc'!$F$24:$F$539=1)*(ROW('Tables calc'!$F$24:$F$539)-ROW('Tables calc'!$F$23)),I384))))))</f>
        <v/>
      </c>
      <c r="C384" s="599" t="str">
        <f t="shared" si="55"/>
        <v/>
      </c>
      <c r="D384" s="600" t="str" cm="1">
        <f t="array" ref="D384">IF(I384='Tables calc'!$D$1+1,"*",IF(I384='Tables calc'!$D$1+2,'Tables calc'!$H$24,IF(D383='Tables calc'!$H$24,"",IF(D383="","",INDEX('Tables calc'!$C$24:$C$539,_xlfn.AGGREGATE(15,3,('Tables calc'!$F$24:$F$539=1)/('Tables calc'!$F$24:$F$539=1)*(ROW('Tables calc'!$F$24:$F$539)-ROW('Tables calc'!$F$23)),I384))))))</f>
        <v/>
      </c>
      <c r="E384" s="601" t="str">
        <f t="shared" si="56"/>
        <v/>
      </c>
      <c r="F384" s="602" t="str" cm="1">
        <f t="array" ref="F384">IF(I384='Tables calc'!$D$1+1,'Tables calc'!$H$23,IF(I384='Tables calc'!$D$1+2,'Tables calc'!$H$25,IF(E383="Box 2","",IF(F383="","",INDEX('Tables calc'!$D$24:$D$539,_xlfn.AGGREGATE(15,3,('Tables calc'!$F$24:$F$539=1)/('Tables calc'!$F$24:$F$539=1)*(ROW('Tables calc'!$F$24:$F$539)-ROW('Tables calc'!$F$23)),I384))))))</f>
        <v/>
      </c>
      <c r="G384" s="599" t="str">
        <f t="shared" si="57"/>
        <v/>
      </c>
      <c r="H384" s="600" t="str" cm="1">
        <f t="array" ref="H384">IF(I384='Tables calc'!$D$1+1,"*",IF(I384='Tables calc'!$D$1+2,'Tables calc'!$H$26,IF(E383="Box 2","",IF(F383="","",INDEX('Tables calc'!$E$24:$E$539,_xlfn.AGGREGATE(15,3,('Tables calc'!$F$24:$F$539=1)/('Tables calc'!$F$24:$F$539=1)*(ROW('Tables calc'!$F$24:$F$539)-ROW('Tables calc'!$F$23)),I384))))))</f>
        <v/>
      </c>
      <c r="I384" s="69">
        <v>383</v>
      </c>
      <c r="J384" s="69" t="str">
        <f t="shared" si="58"/>
        <v/>
      </c>
      <c r="K384" s="69" t="str">
        <f t="shared" si="59"/>
        <v/>
      </c>
      <c r="L384" s="69" t="str">
        <f t="shared" si="60"/>
        <v/>
      </c>
      <c r="M384" s="69" t="str">
        <f t="shared" si="61"/>
        <v/>
      </c>
      <c r="N384" s="69" t="str">
        <f t="shared" si="62"/>
        <v/>
      </c>
      <c r="O384" s="69" t="str">
        <f t="shared" si="63"/>
        <v/>
      </c>
      <c r="P384" s="69" t="str">
        <f t="shared" si="64"/>
        <v/>
      </c>
      <c r="Q384" s="69" t="str">
        <f t="shared" si="65"/>
        <v/>
      </c>
    </row>
    <row r="385" spans="1:17" x14ac:dyDescent="0.3">
      <c r="A385" s="598" t="str" cm="1">
        <f t="array" ref="A385">IF(I385='Tables calc'!$D$1+1,"FTE Reduction Exceptions:",IF(I385='Tables calc'!$D$1+2,"Totals:",IF(A384="Totals:","",IF(A384="","",INDEX('Tables calc'!$A$24:$A$539,_xlfn.AGGREGATE(15,3,('Tables calc'!$F$24:$F$539=1)/('Tables calc'!$F$24:$F$539=1)*(ROW('Tables calc'!$F$24:$F$539)-ROW('Tables calc'!$F$23)),I385))))))</f>
        <v/>
      </c>
      <c r="B385" s="598" t="str" cm="1">
        <f t="array" ref="B385">IF(I385='Tables calc'!$D$1+1,"#",IF(I385='Tables calc'!$D$1+2,"#",IF(B384="#","",IF(B384="","",INDEX('Tables calc'!$B$24:$B$539,_xlfn.AGGREGATE(15,3,('Tables calc'!$F$24:$F$539=1)/('Tables calc'!$F$24:$F$539=1)*(ROW('Tables calc'!$F$24:$F$539)-ROW('Tables calc'!$F$23)),I385))))))</f>
        <v/>
      </c>
      <c r="C385" s="599" t="str">
        <f t="shared" si="55"/>
        <v/>
      </c>
      <c r="D385" s="600" t="str" cm="1">
        <f t="array" ref="D385">IF(I385='Tables calc'!$D$1+1,"*",IF(I385='Tables calc'!$D$1+2,'Tables calc'!$H$24,IF(D384='Tables calc'!$H$24,"",IF(D384="","",INDEX('Tables calc'!$C$24:$C$539,_xlfn.AGGREGATE(15,3,('Tables calc'!$F$24:$F$539=1)/('Tables calc'!$F$24:$F$539=1)*(ROW('Tables calc'!$F$24:$F$539)-ROW('Tables calc'!$F$23)),I385))))))</f>
        <v/>
      </c>
      <c r="E385" s="601" t="str">
        <f t="shared" si="56"/>
        <v/>
      </c>
      <c r="F385" s="602" t="str" cm="1">
        <f t="array" ref="F385">IF(I385='Tables calc'!$D$1+1,'Tables calc'!$H$23,IF(I385='Tables calc'!$D$1+2,'Tables calc'!$H$25,IF(E384="Box 2","",IF(F384="","",INDEX('Tables calc'!$D$24:$D$539,_xlfn.AGGREGATE(15,3,('Tables calc'!$F$24:$F$539=1)/('Tables calc'!$F$24:$F$539=1)*(ROW('Tables calc'!$F$24:$F$539)-ROW('Tables calc'!$F$23)),I385))))))</f>
        <v/>
      </c>
      <c r="G385" s="599" t="str">
        <f t="shared" si="57"/>
        <v/>
      </c>
      <c r="H385" s="600" t="str" cm="1">
        <f t="array" ref="H385">IF(I385='Tables calc'!$D$1+1,"*",IF(I385='Tables calc'!$D$1+2,'Tables calc'!$H$26,IF(E384="Box 2","",IF(F384="","",INDEX('Tables calc'!$E$24:$E$539,_xlfn.AGGREGATE(15,3,('Tables calc'!$F$24:$F$539=1)/('Tables calc'!$F$24:$F$539=1)*(ROW('Tables calc'!$F$24:$F$539)-ROW('Tables calc'!$F$23)),I385))))))</f>
        <v/>
      </c>
      <c r="I385" s="69">
        <v>384</v>
      </c>
      <c r="J385" s="69" t="str">
        <f t="shared" si="58"/>
        <v/>
      </c>
      <c r="K385" s="69" t="str">
        <f t="shared" si="59"/>
        <v/>
      </c>
      <c r="L385" s="69" t="str">
        <f t="shared" si="60"/>
        <v/>
      </c>
      <c r="M385" s="69" t="str">
        <f t="shared" si="61"/>
        <v/>
      </c>
      <c r="N385" s="69" t="str">
        <f t="shared" si="62"/>
        <v/>
      </c>
      <c r="O385" s="69" t="str">
        <f t="shared" si="63"/>
        <v/>
      </c>
      <c r="P385" s="69" t="str">
        <f t="shared" si="64"/>
        <v/>
      </c>
      <c r="Q385" s="69" t="str">
        <f t="shared" si="65"/>
        <v/>
      </c>
    </row>
    <row r="386" spans="1:17" x14ac:dyDescent="0.3">
      <c r="A386" s="598" t="str" cm="1">
        <f t="array" ref="A386">IF(I386='Tables calc'!$D$1+1,"FTE Reduction Exceptions:",IF(I386='Tables calc'!$D$1+2,"Totals:",IF(A385="Totals:","",IF(A385="","",INDEX('Tables calc'!$A$24:$A$539,_xlfn.AGGREGATE(15,3,('Tables calc'!$F$24:$F$539=1)/('Tables calc'!$F$24:$F$539=1)*(ROW('Tables calc'!$F$24:$F$539)-ROW('Tables calc'!$F$23)),I386))))))</f>
        <v/>
      </c>
      <c r="B386" s="598" t="str" cm="1">
        <f t="array" ref="B386">IF(I386='Tables calc'!$D$1+1,"#",IF(I386='Tables calc'!$D$1+2,"#",IF(B385="#","",IF(B385="","",INDEX('Tables calc'!$B$24:$B$539,_xlfn.AGGREGATE(15,3,('Tables calc'!$F$24:$F$539=1)/('Tables calc'!$F$24:$F$539=1)*(ROW('Tables calc'!$F$24:$F$539)-ROW('Tables calc'!$F$23)),I386))))))</f>
        <v/>
      </c>
      <c r="C386" s="599" t="str">
        <f t="shared" si="55"/>
        <v/>
      </c>
      <c r="D386" s="600" t="str" cm="1">
        <f t="array" ref="D386">IF(I386='Tables calc'!$D$1+1,"*",IF(I386='Tables calc'!$D$1+2,'Tables calc'!$H$24,IF(D385='Tables calc'!$H$24,"",IF(D385="","",INDEX('Tables calc'!$C$24:$C$539,_xlfn.AGGREGATE(15,3,('Tables calc'!$F$24:$F$539=1)/('Tables calc'!$F$24:$F$539=1)*(ROW('Tables calc'!$F$24:$F$539)-ROW('Tables calc'!$F$23)),I386))))))</f>
        <v/>
      </c>
      <c r="E386" s="601" t="str">
        <f t="shared" si="56"/>
        <v/>
      </c>
      <c r="F386" s="602" t="str" cm="1">
        <f t="array" ref="F386">IF(I386='Tables calc'!$D$1+1,'Tables calc'!$H$23,IF(I386='Tables calc'!$D$1+2,'Tables calc'!$H$25,IF(E385="Box 2","",IF(F385="","",INDEX('Tables calc'!$D$24:$D$539,_xlfn.AGGREGATE(15,3,('Tables calc'!$F$24:$F$539=1)/('Tables calc'!$F$24:$F$539=1)*(ROW('Tables calc'!$F$24:$F$539)-ROW('Tables calc'!$F$23)),I386))))))</f>
        <v/>
      </c>
      <c r="G386" s="599" t="str">
        <f t="shared" si="57"/>
        <v/>
      </c>
      <c r="H386" s="600" t="str" cm="1">
        <f t="array" ref="H386">IF(I386='Tables calc'!$D$1+1,"*",IF(I386='Tables calc'!$D$1+2,'Tables calc'!$H$26,IF(E385="Box 2","",IF(F385="","",INDEX('Tables calc'!$E$24:$E$539,_xlfn.AGGREGATE(15,3,('Tables calc'!$F$24:$F$539=1)/('Tables calc'!$F$24:$F$539=1)*(ROW('Tables calc'!$F$24:$F$539)-ROW('Tables calc'!$F$23)),I386))))))</f>
        <v/>
      </c>
      <c r="I386" s="69">
        <v>385</v>
      </c>
      <c r="J386" s="69" t="str">
        <f t="shared" si="58"/>
        <v/>
      </c>
      <c r="K386" s="69" t="str">
        <f t="shared" si="59"/>
        <v/>
      </c>
      <c r="L386" s="69" t="str">
        <f t="shared" si="60"/>
        <v/>
      </c>
      <c r="M386" s="69" t="str">
        <f t="shared" si="61"/>
        <v/>
      </c>
      <c r="N386" s="69" t="str">
        <f t="shared" si="62"/>
        <v/>
      </c>
      <c r="O386" s="69" t="str">
        <f t="shared" si="63"/>
        <v/>
      </c>
      <c r="P386" s="69" t="str">
        <f t="shared" si="64"/>
        <v/>
      </c>
      <c r="Q386" s="69" t="str">
        <f t="shared" si="65"/>
        <v/>
      </c>
    </row>
    <row r="387" spans="1:17" x14ac:dyDescent="0.3">
      <c r="A387" s="598" t="str" cm="1">
        <f t="array" ref="A387">IF(I387='Tables calc'!$D$1+1,"FTE Reduction Exceptions:",IF(I387='Tables calc'!$D$1+2,"Totals:",IF(A386="Totals:","",IF(A386="","",INDEX('Tables calc'!$A$24:$A$539,_xlfn.AGGREGATE(15,3,('Tables calc'!$F$24:$F$539=1)/('Tables calc'!$F$24:$F$539=1)*(ROW('Tables calc'!$F$24:$F$539)-ROW('Tables calc'!$F$23)),I387))))))</f>
        <v/>
      </c>
      <c r="B387" s="598" t="str" cm="1">
        <f t="array" ref="B387">IF(I387='Tables calc'!$D$1+1,"#",IF(I387='Tables calc'!$D$1+2,"#",IF(B386="#","",IF(B386="","",INDEX('Tables calc'!$B$24:$B$539,_xlfn.AGGREGATE(15,3,('Tables calc'!$F$24:$F$539=1)/('Tables calc'!$F$24:$F$539=1)*(ROW('Tables calc'!$F$24:$F$539)-ROW('Tables calc'!$F$23)),I387))))))</f>
        <v/>
      </c>
      <c r="C387" s="599" t="str">
        <f t="shared" ref="C387:C450" si="66">IF(A387="Totals:","Box 1",IF(A387="FTE Reduction Exceptions:","*",""))</f>
        <v/>
      </c>
      <c r="D387" s="600" t="str" cm="1">
        <f t="array" ref="D387">IF(I387='Tables calc'!$D$1+1,"*",IF(I387='Tables calc'!$D$1+2,'Tables calc'!$H$24,IF(D386='Tables calc'!$H$24,"",IF(D386="","",INDEX('Tables calc'!$C$24:$C$539,_xlfn.AGGREGATE(15,3,('Tables calc'!$F$24:$F$539=1)/('Tables calc'!$F$24:$F$539=1)*(ROW('Tables calc'!$F$24:$F$539)-ROW('Tables calc'!$F$23)),I387))))))</f>
        <v/>
      </c>
      <c r="E387" s="601" t="str">
        <f t="shared" ref="E387:E450" si="67">IF(A387="Totals:","Box 2",IF(A387="FTE Reduction Exceptions:","*",""))</f>
        <v/>
      </c>
      <c r="F387" s="602" t="str" cm="1">
        <f t="array" ref="F387">IF(I387='Tables calc'!$D$1+1,'Tables calc'!$H$23,IF(I387='Tables calc'!$D$1+2,'Tables calc'!$H$25,IF(E386="Box 2","",IF(F386="","",INDEX('Tables calc'!$D$24:$D$539,_xlfn.AGGREGATE(15,3,('Tables calc'!$F$24:$F$539=1)/('Tables calc'!$F$24:$F$539=1)*(ROW('Tables calc'!$F$24:$F$539)-ROW('Tables calc'!$F$23)),I387))))))</f>
        <v/>
      </c>
      <c r="G387" s="599" t="str">
        <f t="shared" ref="G387:G450" si="68">IF(A387="Totals:","Box 3",IF(A387="FTE Reduction Exceptions:","*",""))</f>
        <v/>
      </c>
      <c r="H387" s="600" t="str" cm="1">
        <f t="array" ref="H387">IF(I387='Tables calc'!$D$1+1,"*",IF(I387='Tables calc'!$D$1+2,'Tables calc'!$H$26,IF(E386="Box 2","",IF(F386="","",INDEX('Tables calc'!$E$24:$E$539,_xlfn.AGGREGATE(15,3,('Tables calc'!$F$24:$F$539=1)/('Tables calc'!$F$24:$F$539=1)*(ROW('Tables calc'!$F$24:$F$539)-ROW('Tables calc'!$F$23)),I387))))))</f>
        <v/>
      </c>
      <c r="I387" s="69">
        <v>386</v>
      </c>
      <c r="J387" s="69" t="str">
        <f t="shared" ref="J387:J450" si="69">IF(A387="Totals:","STOP",IF(J386="STOP","",IF(J386="","","GO")))</f>
        <v/>
      </c>
      <c r="K387" s="69" t="str">
        <f t="shared" ref="K387:K450" si="70">IF(A387="Totals:","STOP",IF(K386="STOP","",IF(K386="","","GO")))</f>
        <v/>
      </c>
      <c r="L387" s="69" t="str">
        <f t="shared" ref="L387:L450" si="71">IF(A387="Totals:","STOP",IF(L386="STOP","",IF(J386="","","GO")))</f>
        <v/>
      </c>
      <c r="M387" s="69" t="str">
        <f t="shared" ref="M387:M450" si="72">IF(A387="Totals:","STOP",IF(M386="STOP","",IF(M386="","","GO")))</f>
        <v/>
      </c>
      <c r="N387" s="69" t="str">
        <f t="shared" ref="N387:N450" si="73">IF(A387="Totals:","STOP",IF(N386="STOP","",IF(N386="","","GO")))</f>
        <v/>
      </c>
      <c r="O387" s="69" t="str">
        <f t="shared" ref="O387:O450" si="74">IF(A387="Totals:","STOP",IF(O386="STOP","",IF(O386="","","GO")))</f>
        <v/>
      </c>
      <c r="P387" s="69" t="str">
        <f t="shared" ref="P387:P450" si="75">IF(A387="Totals:","STOP",IF(P386="STOP","",IF(P386="","","GO")))</f>
        <v/>
      </c>
      <c r="Q387" s="69" t="str">
        <f t="shared" ref="Q387:Q450" si="76">IF(A387="Totals:","STOP",IF(Q386="STOP","",IF(Q386="","","GO")))</f>
        <v/>
      </c>
    </row>
    <row r="388" spans="1:17" x14ac:dyDescent="0.3">
      <c r="A388" s="598" t="str" cm="1">
        <f t="array" ref="A388">IF(I388='Tables calc'!$D$1+1,"FTE Reduction Exceptions:",IF(I388='Tables calc'!$D$1+2,"Totals:",IF(A387="Totals:","",IF(A387="","",INDEX('Tables calc'!$A$24:$A$539,_xlfn.AGGREGATE(15,3,('Tables calc'!$F$24:$F$539=1)/('Tables calc'!$F$24:$F$539=1)*(ROW('Tables calc'!$F$24:$F$539)-ROW('Tables calc'!$F$23)),I388))))))</f>
        <v/>
      </c>
      <c r="B388" s="598" t="str" cm="1">
        <f t="array" ref="B388">IF(I388='Tables calc'!$D$1+1,"#",IF(I388='Tables calc'!$D$1+2,"#",IF(B387="#","",IF(B387="","",INDEX('Tables calc'!$B$24:$B$539,_xlfn.AGGREGATE(15,3,('Tables calc'!$F$24:$F$539=1)/('Tables calc'!$F$24:$F$539=1)*(ROW('Tables calc'!$F$24:$F$539)-ROW('Tables calc'!$F$23)),I388))))))</f>
        <v/>
      </c>
      <c r="C388" s="599" t="str">
        <f t="shared" si="66"/>
        <v/>
      </c>
      <c r="D388" s="600" t="str" cm="1">
        <f t="array" ref="D388">IF(I388='Tables calc'!$D$1+1,"*",IF(I388='Tables calc'!$D$1+2,'Tables calc'!$H$24,IF(D387='Tables calc'!$H$24,"",IF(D387="","",INDEX('Tables calc'!$C$24:$C$539,_xlfn.AGGREGATE(15,3,('Tables calc'!$F$24:$F$539=1)/('Tables calc'!$F$24:$F$539=1)*(ROW('Tables calc'!$F$24:$F$539)-ROW('Tables calc'!$F$23)),I388))))))</f>
        <v/>
      </c>
      <c r="E388" s="601" t="str">
        <f t="shared" si="67"/>
        <v/>
      </c>
      <c r="F388" s="602" t="str" cm="1">
        <f t="array" ref="F388">IF(I388='Tables calc'!$D$1+1,'Tables calc'!$H$23,IF(I388='Tables calc'!$D$1+2,'Tables calc'!$H$25,IF(E387="Box 2","",IF(F387="","",INDEX('Tables calc'!$D$24:$D$539,_xlfn.AGGREGATE(15,3,('Tables calc'!$F$24:$F$539=1)/('Tables calc'!$F$24:$F$539=1)*(ROW('Tables calc'!$F$24:$F$539)-ROW('Tables calc'!$F$23)),I388))))))</f>
        <v/>
      </c>
      <c r="G388" s="599" t="str">
        <f t="shared" si="68"/>
        <v/>
      </c>
      <c r="H388" s="600" t="str" cm="1">
        <f t="array" ref="H388">IF(I388='Tables calc'!$D$1+1,"*",IF(I388='Tables calc'!$D$1+2,'Tables calc'!$H$26,IF(E387="Box 2","",IF(F387="","",INDEX('Tables calc'!$E$24:$E$539,_xlfn.AGGREGATE(15,3,('Tables calc'!$F$24:$F$539=1)/('Tables calc'!$F$24:$F$539=1)*(ROW('Tables calc'!$F$24:$F$539)-ROW('Tables calc'!$F$23)),I388))))))</f>
        <v/>
      </c>
      <c r="I388" s="69">
        <v>387</v>
      </c>
      <c r="J388" s="69" t="str">
        <f t="shared" si="69"/>
        <v/>
      </c>
      <c r="K388" s="69" t="str">
        <f t="shared" si="70"/>
        <v/>
      </c>
      <c r="L388" s="69" t="str">
        <f t="shared" si="71"/>
        <v/>
      </c>
      <c r="M388" s="69" t="str">
        <f t="shared" si="72"/>
        <v/>
      </c>
      <c r="N388" s="69" t="str">
        <f t="shared" si="73"/>
        <v/>
      </c>
      <c r="O388" s="69" t="str">
        <f t="shared" si="74"/>
        <v/>
      </c>
      <c r="P388" s="69" t="str">
        <f t="shared" si="75"/>
        <v/>
      </c>
      <c r="Q388" s="69" t="str">
        <f t="shared" si="76"/>
        <v/>
      </c>
    </row>
    <row r="389" spans="1:17" x14ac:dyDescent="0.3">
      <c r="A389" s="598" t="str" cm="1">
        <f t="array" ref="A389">IF(I389='Tables calc'!$D$1+1,"FTE Reduction Exceptions:",IF(I389='Tables calc'!$D$1+2,"Totals:",IF(A388="Totals:","",IF(A388="","",INDEX('Tables calc'!$A$24:$A$539,_xlfn.AGGREGATE(15,3,('Tables calc'!$F$24:$F$539=1)/('Tables calc'!$F$24:$F$539=1)*(ROW('Tables calc'!$F$24:$F$539)-ROW('Tables calc'!$F$23)),I389))))))</f>
        <v/>
      </c>
      <c r="B389" s="598" t="str" cm="1">
        <f t="array" ref="B389">IF(I389='Tables calc'!$D$1+1,"#",IF(I389='Tables calc'!$D$1+2,"#",IF(B388="#","",IF(B388="","",INDEX('Tables calc'!$B$24:$B$539,_xlfn.AGGREGATE(15,3,('Tables calc'!$F$24:$F$539=1)/('Tables calc'!$F$24:$F$539=1)*(ROW('Tables calc'!$F$24:$F$539)-ROW('Tables calc'!$F$23)),I389))))))</f>
        <v/>
      </c>
      <c r="C389" s="599" t="str">
        <f t="shared" si="66"/>
        <v/>
      </c>
      <c r="D389" s="600" t="str" cm="1">
        <f t="array" ref="D389">IF(I389='Tables calc'!$D$1+1,"*",IF(I389='Tables calc'!$D$1+2,'Tables calc'!$H$24,IF(D388='Tables calc'!$H$24,"",IF(D388="","",INDEX('Tables calc'!$C$24:$C$539,_xlfn.AGGREGATE(15,3,('Tables calc'!$F$24:$F$539=1)/('Tables calc'!$F$24:$F$539=1)*(ROW('Tables calc'!$F$24:$F$539)-ROW('Tables calc'!$F$23)),I389))))))</f>
        <v/>
      </c>
      <c r="E389" s="601" t="str">
        <f t="shared" si="67"/>
        <v/>
      </c>
      <c r="F389" s="602" t="str" cm="1">
        <f t="array" ref="F389">IF(I389='Tables calc'!$D$1+1,'Tables calc'!$H$23,IF(I389='Tables calc'!$D$1+2,'Tables calc'!$H$25,IF(E388="Box 2","",IF(F388="","",INDEX('Tables calc'!$D$24:$D$539,_xlfn.AGGREGATE(15,3,('Tables calc'!$F$24:$F$539=1)/('Tables calc'!$F$24:$F$539=1)*(ROW('Tables calc'!$F$24:$F$539)-ROW('Tables calc'!$F$23)),I389))))))</f>
        <v/>
      </c>
      <c r="G389" s="599" t="str">
        <f t="shared" si="68"/>
        <v/>
      </c>
      <c r="H389" s="600" t="str" cm="1">
        <f t="array" ref="H389">IF(I389='Tables calc'!$D$1+1,"*",IF(I389='Tables calc'!$D$1+2,'Tables calc'!$H$26,IF(E388="Box 2","",IF(F388="","",INDEX('Tables calc'!$E$24:$E$539,_xlfn.AGGREGATE(15,3,('Tables calc'!$F$24:$F$539=1)/('Tables calc'!$F$24:$F$539=1)*(ROW('Tables calc'!$F$24:$F$539)-ROW('Tables calc'!$F$23)),I389))))))</f>
        <v/>
      </c>
      <c r="I389" s="69">
        <v>388</v>
      </c>
      <c r="J389" s="69" t="str">
        <f t="shared" si="69"/>
        <v/>
      </c>
      <c r="K389" s="69" t="str">
        <f t="shared" si="70"/>
        <v/>
      </c>
      <c r="L389" s="69" t="str">
        <f t="shared" si="71"/>
        <v/>
      </c>
      <c r="M389" s="69" t="str">
        <f t="shared" si="72"/>
        <v/>
      </c>
      <c r="N389" s="69" t="str">
        <f t="shared" si="73"/>
        <v/>
      </c>
      <c r="O389" s="69" t="str">
        <f t="shared" si="74"/>
        <v/>
      </c>
      <c r="P389" s="69" t="str">
        <f t="shared" si="75"/>
        <v/>
      </c>
      <c r="Q389" s="69" t="str">
        <f t="shared" si="76"/>
        <v/>
      </c>
    </row>
    <row r="390" spans="1:17" x14ac:dyDescent="0.3">
      <c r="A390" s="598" t="str" cm="1">
        <f t="array" ref="A390">IF(I390='Tables calc'!$D$1+1,"FTE Reduction Exceptions:",IF(I390='Tables calc'!$D$1+2,"Totals:",IF(A389="Totals:","",IF(A389="","",INDEX('Tables calc'!$A$24:$A$539,_xlfn.AGGREGATE(15,3,('Tables calc'!$F$24:$F$539=1)/('Tables calc'!$F$24:$F$539=1)*(ROW('Tables calc'!$F$24:$F$539)-ROW('Tables calc'!$F$23)),I390))))))</f>
        <v/>
      </c>
      <c r="B390" s="598" t="str" cm="1">
        <f t="array" ref="B390">IF(I390='Tables calc'!$D$1+1,"#",IF(I390='Tables calc'!$D$1+2,"#",IF(B389="#","",IF(B389="","",INDEX('Tables calc'!$B$24:$B$539,_xlfn.AGGREGATE(15,3,('Tables calc'!$F$24:$F$539=1)/('Tables calc'!$F$24:$F$539=1)*(ROW('Tables calc'!$F$24:$F$539)-ROW('Tables calc'!$F$23)),I390))))))</f>
        <v/>
      </c>
      <c r="C390" s="599" t="str">
        <f t="shared" si="66"/>
        <v/>
      </c>
      <c r="D390" s="600" t="str" cm="1">
        <f t="array" ref="D390">IF(I390='Tables calc'!$D$1+1,"*",IF(I390='Tables calc'!$D$1+2,'Tables calc'!$H$24,IF(D389='Tables calc'!$H$24,"",IF(D389="","",INDEX('Tables calc'!$C$24:$C$539,_xlfn.AGGREGATE(15,3,('Tables calc'!$F$24:$F$539=1)/('Tables calc'!$F$24:$F$539=1)*(ROW('Tables calc'!$F$24:$F$539)-ROW('Tables calc'!$F$23)),I390))))))</f>
        <v/>
      </c>
      <c r="E390" s="601" t="str">
        <f t="shared" si="67"/>
        <v/>
      </c>
      <c r="F390" s="602" t="str" cm="1">
        <f t="array" ref="F390">IF(I390='Tables calc'!$D$1+1,'Tables calc'!$H$23,IF(I390='Tables calc'!$D$1+2,'Tables calc'!$H$25,IF(E389="Box 2","",IF(F389="","",INDEX('Tables calc'!$D$24:$D$539,_xlfn.AGGREGATE(15,3,('Tables calc'!$F$24:$F$539=1)/('Tables calc'!$F$24:$F$539=1)*(ROW('Tables calc'!$F$24:$F$539)-ROW('Tables calc'!$F$23)),I390))))))</f>
        <v/>
      </c>
      <c r="G390" s="599" t="str">
        <f t="shared" si="68"/>
        <v/>
      </c>
      <c r="H390" s="600" t="str" cm="1">
        <f t="array" ref="H390">IF(I390='Tables calc'!$D$1+1,"*",IF(I390='Tables calc'!$D$1+2,'Tables calc'!$H$26,IF(E389="Box 2","",IF(F389="","",INDEX('Tables calc'!$E$24:$E$539,_xlfn.AGGREGATE(15,3,('Tables calc'!$F$24:$F$539=1)/('Tables calc'!$F$24:$F$539=1)*(ROW('Tables calc'!$F$24:$F$539)-ROW('Tables calc'!$F$23)),I390))))))</f>
        <v/>
      </c>
      <c r="I390" s="69">
        <v>389</v>
      </c>
      <c r="J390" s="69" t="str">
        <f t="shared" si="69"/>
        <v/>
      </c>
      <c r="K390" s="69" t="str">
        <f t="shared" si="70"/>
        <v/>
      </c>
      <c r="L390" s="69" t="str">
        <f t="shared" si="71"/>
        <v/>
      </c>
      <c r="M390" s="69" t="str">
        <f t="shared" si="72"/>
        <v/>
      </c>
      <c r="N390" s="69" t="str">
        <f t="shared" si="73"/>
        <v/>
      </c>
      <c r="O390" s="69" t="str">
        <f t="shared" si="74"/>
        <v/>
      </c>
      <c r="P390" s="69" t="str">
        <f t="shared" si="75"/>
        <v/>
      </c>
      <c r="Q390" s="69" t="str">
        <f t="shared" si="76"/>
        <v/>
      </c>
    </row>
    <row r="391" spans="1:17" x14ac:dyDescent="0.3">
      <c r="A391" s="598" t="str" cm="1">
        <f t="array" ref="A391">IF(I391='Tables calc'!$D$1+1,"FTE Reduction Exceptions:",IF(I391='Tables calc'!$D$1+2,"Totals:",IF(A390="Totals:","",IF(A390="","",INDEX('Tables calc'!$A$24:$A$539,_xlfn.AGGREGATE(15,3,('Tables calc'!$F$24:$F$539=1)/('Tables calc'!$F$24:$F$539=1)*(ROW('Tables calc'!$F$24:$F$539)-ROW('Tables calc'!$F$23)),I391))))))</f>
        <v/>
      </c>
      <c r="B391" s="598" t="str" cm="1">
        <f t="array" ref="B391">IF(I391='Tables calc'!$D$1+1,"#",IF(I391='Tables calc'!$D$1+2,"#",IF(B390="#","",IF(B390="","",INDEX('Tables calc'!$B$24:$B$539,_xlfn.AGGREGATE(15,3,('Tables calc'!$F$24:$F$539=1)/('Tables calc'!$F$24:$F$539=1)*(ROW('Tables calc'!$F$24:$F$539)-ROW('Tables calc'!$F$23)),I391))))))</f>
        <v/>
      </c>
      <c r="C391" s="599" t="str">
        <f t="shared" si="66"/>
        <v/>
      </c>
      <c r="D391" s="600" t="str" cm="1">
        <f t="array" ref="D391">IF(I391='Tables calc'!$D$1+1,"*",IF(I391='Tables calc'!$D$1+2,'Tables calc'!$H$24,IF(D390='Tables calc'!$H$24,"",IF(D390="","",INDEX('Tables calc'!$C$24:$C$539,_xlfn.AGGREGATE(15,3,('Tables calc'!$F$24:$F$539=1)/('Tables calc'!$F$24:$F$539=1)*(ROW('Tables calc'!$F$24:$F$539)-ROW('Tables calc'!$F$23)),I391))))))</f>
        <v/>
      </c>
      <c r="E391" s="601" t="str">
        <f t="shared" si="67"/>
        <v/>
      </c>
      <c r="F391" s="602" t="str" cm="1">
        <f t="array" ref="F391">IF(I391='Tables calc'!$D$1+1,'Tables calc'!$H$23,IF(I391='Tables calc'!$D$1+2,'Tables calc'!$H$25,IF(E390="Box 2","",IF(F390="","",INDEX('Tables calc'!$D$24:$D$539,_xlfn.AGGREGATE(15,3,('Tables calc'!$F$24:$F$539=1)/('Tables calc'!$F$24:$F$539=1)*(ROW('Tables calc'!$F$24:$F$539)-ROW('Tables calc'!$F$23)),I391))))))</f>
        <v/>
      </c>
      <c r="G391" s="599" t="str">
        <f t="shared" si="68"/>
        <v/>
      </c>
      <c r="H391" s="600" t="str" cm="1">
        <f t="array" ref="H391">IF(I391='Tables calc'!$D$1+1,"*",IF(I391='Tables calc'!$D$1+2,'Tables calc'!$H$26,IF(E390="Box 2","",IF(F390="","",INDEX('Tables calc'!$E$24:$E$539,_xlfn.AGGREGATE(15,3,('Tables calc'!$F$24:$F$539=1)/('Tables calc'!$F$24:$F$539=1)*(ROW('Tables calc'!$F$24:$F$539)-ROW('Tables calc'!$F$23)),I391))))))</f>
        <v/>
      </c>
      <c r="I391" s="69">
        <v>390</v>
      </c>
      <c r="J391" s="69" t="str">
        <f t="shared" si="69"/>
        <v/>
      </c>
      <c r="K391" s="69" t="str">
        <f t="shared" si="70"/>
        <v/>
      </c>
      <c r="L391" s="69" t="str">
        <f t="shared" si="71"/>
        <v/>
      </c>
      <c r="M391" s="69" t="str">
        <f t="shared" si="72"/>
        <v/>
      </c>
      <c r="N391" s="69" t="str">
        <f t="shared" si="73"/>
        <v/>
      </c>
      <c r="O391" s="69" t="str">
        <f t="shared" si="74"/>
        <v/>
      </c>
      <c r="P391" s="69" t="str">
        <f t="shared" si="75"/>
        <v/>
      </c>
      <c r="Q391" s="69" t="str">
        <f t="shared" si="76"/>
        <v/>
      </c>
    </row>
    <row r="392" spans="1:17" x14ac:dyDescent="0.3">
      <c r="A392" s="598" t="str" cm="1">
        <f t="array" ref="A392">IF(I392='Tables calc'!$D$1+1,"FTE Reduction Exceptions:",IF(I392='Tables calc'!$D$1+2,"Totals:",IF(A391="Totals:","",IF(A391="","",INDEX('Tables calc'!$A$24:$A$539,_xlfn.AGGREGATE(15,3,('Tables calc'!$F$24:$F$539=1)/('Tables calc'!$F$24:$F$539=1)*(ROW('Tables calc'!$F$24:$F$539)-ROW('Tables calc'!$F$23)),I392))))))</f>
        <v/>
      </c>
      <c r="B392" s="598" t="str" cm="1">
        <f t="array" ref="B392">IF(I392='Tables calc'!$D$1+1,"#",IF(I392='Tables calc'!$D$1+2,"#",IF(B391="#","",IF(B391="","",INDEX('Tables calc'!$B$24:$B$539,_xlfn.AGGREGATE(15,3,('Tables calc'!$F$24:$F$539=1)/('Tables calc'!$F$24:$F$539=1)*(ROW('Tables calc'!$F$24:$F$539)-ROW('Tables calc'!$F$23)),I392))))))</f>
        <v/>
      </c>
      <c r="C392" s="599" t="str">
        <f t="shared" si="66"/>
        <v/>
      </c>
      <c r="D392" s="600" t="str" cm="1">
        <f t="array" ref="D392">IF(I392='Tables calc'!$D$1+1,"*",IF(I392='Tables calc'!$D$1+2,'Tables calc'!$H$24,IF(D391='Tables calc'!$H$24,"",IF(D391="","",INDEX('Tables calc'!$C$24:$C$539,_xlfn.AGGREGATE(15,3,('Tables calc'!$F$24:$F$539=1)/('Tables calc'!$F$24:$F$539=1)*(ROW('Tables calc'!$F$24:$F$539)-ROW('Tables calc'!$F$23)),I392))))))</f>
        <v/>
      </c>
      <c r="E392" s="601" t="str">
        <f t="shared" si="67"/>
        <v/>
      </c>
      <c r="F392" s="602" t="str" cm="1">
        <f t="array" ref="F392">IF(I392='Tables calc'!$D$1+1,'Tables calc'!$H$23,IF(I392='Tables calc'!$D$1+2,'Tables calc'!$H$25,IF(E391="Box 2","",IF(F391="","",INDEX('Tables calc'!$D$24:$D$539,_xlfn.AGGREGATE(15,3,('Tables calc'!$F$24:$F$539=1)/('Tables calc'!$F$24:$F$539=1)*(ROW('Tables calc'!$F$24:$F$539)-ROW('Tables calc'!$F$23)),I392))))))</f>
        <v/>
      </c>
      <c r="G392" s="599" t="str">
        <f t="shared" si="68"/>
        <v/>
      </c>
      <c r="H392" s="600" t="str" cm="1">
        <f t="array" ref="H392">IF(I392='Tables calc'!$D$1+1,"*",IF(I392='Tables calc'!$D$1+2,'Tables calc'!$H$26,IF(E391="Box 2","",IF(F391="","",INDEX('Tables calc'!$E$24:$E$539,_xlfn.AGGREGATE(15,3,('Tables calc'!$F$24:$F$539=1)/('Tables calc'!$F$24:$F$539=1)*(ROW('Tables calc'!$F$24:$F$539)-ROW('Tables calc'!$F$23)),I392))))))</f>
        <v/>
      </c>
      <c r="I392" s="69">
        <v>391</v>
      </c>
      <c r="J392" s="69" t="str">
        <f t="shared" si="69"/>
        <v/>
      </c>
      <c r="K392" s="69" t="str">
        <f t="shared" si="70"/>
        <v/>
      </c>
      <c r="L392" s="69" t="str">
        <f t="shared" si="71"/>
        <v/>
      </c>
      <c r="M392" s="69" t="str">
        <f t="shared" si="72"/>
        <v/>
      </c>
      <c r="N392" s="69" t="str">
        <f t="shared" si="73"/>
        <v/>
      </c>
      <c r="O392" s="69" t="str">
        <f t="shared" si="74"/>
        <v/>
      </c>
      <c r="P392" s="69" t="str">
        <f t="shared" si="75"/>
        <v/>
      </c>
      <c r="Q392" s="69" t="str">
        <f t="shared" si="76"/>
        <v/>
      </c>
    </row>
    <row r="393" spans="1:17" x14ac:dyDescent="0.3">
      <c r="A393" s="598" t="str" cm="1">
        <f t="array" ref="A393">IF(I393='Tables calc'!$D$1+1,"FTE Reduction Exceptions:",IF(I393='Tables calc'!$D$1+2,"Totals:",IF(A392="Totals:","",IF(A392="","",INDEX('Tables calc'!$A$24:$A$539,_xlfn.AGGREGATE(15,3,('Tables calc'!$F$24:$F$539=1)/('Tables calc'!$F$24:$F$539=1)*(ROW('Tables calc'!$F$24:$F$539)-ROW('Tables calc'!$F$23)),I393))))))</f>
        <v/>
      </c>
      <c r="B393" s="598" t="str" cm="1">
        <f t="array" ref="B393">IF(I393='Tables calc'!$D$1+1,"#",IF(I393='Tables calc'!$D$1+2,"#",IF(B392="#","",IF(B392="","",INDEX('Tables calc'!$B$24:$B$539,_xlfn.AGGREGATE(15,3,('Tables calc'!$F$24:$F$539=1)/('Tables calc'!$F$24:$F$539=1)*(ROW('Tables calc'!$F$24:$F$539)-ROW('Tables calc'!$F$23)),I393))))))</f>
        <v/>
      </c>
      <c r="C393" s="599" t="str">
        <f t="shared" si="66"/>
        <v/>
      </c>
      <c r="D393" s="600" t="str" cm="1">
        <f t="array" ref="D393">IF(I393='Tables calc'!$D$1+1,"*",IF(I393='Tables calc'!$D$1+2,'Tables calc'!$H$24,IF(D392='Tables calc'!$H$24,"",IF(D392="","",INDEX('Tables calc'!$C$24:$C$539,_xlfn.AGGREGATE(15,3,('Tables calc'!$F$24:$F$539=1)/('Tables calc'!$F$24:$F$539=1)*(ROW('Tables calc'!$F$24:$F$539)-ROW('Tables calc'!$F$23)),I393))))))</f>
        <v/>
      </c>
      <c r="E393" s="601" t="str">
        <f t="shared" si="67"/>
        <v/>
      </c>
      <c r="F393" s="602" t="str" cm="1">
        <f t="array" ref="F393">IF(I393='Tables calc'!$D$1+1,'Tables calc'!$H$23,IF(I393='Tables calc'!$D$1+2,'Tables calc'!$H$25,IF(E392="Box 2","",IF(F392="","",INDEX('Tables calc'!$D$24:$D$539,_xlfn.AGGREGATE(15,3,('Tables calc'!$F$24:$F$539=1)/('Tables calc'!$F$24:$F$539=1)*(ROW('Tables calc'!$F$24:$F$539)-ROW('Tables calc'!$F$23)),I393))))))</f>
        <v/>
      </c>
      <c r="G393" s="599" t="str">
        <f t="shared" si="68"/>
        <v/>
      </c>
      <c r="H393" s="600" t="str" cm="1">
        <f t="array" ref="H393">IF(I393='Tables calc'!$D$1+1,"*",IF(I393='Tables calc'!$D$1+2,'Tables calc'!$H$26,IF(E392="Box 2","",IF(F392="","",INDEX('Tables calc'!$E$24:$E$539,_xlfn.AGGREGATE(15,3,('Tables calc'!$F$24:$F$539=1)/('Tables calc'!$F$24:$F$539=1)*(ROW('Tables calc'!$F$24:$F$539)-ROW('Tables calc'!$F$23)),I393))))))</f>
        <v/>
      </c>
      <c r="I393" s="69">
        <v>392</v>
      </c>
      <c r="J393" s="69" t="str">
        <f t="shared" si="69"/>
        <v/>
      </c>
      <c r="K393" s="69" t="str">
        <f t="shared" si="70"/>
        <v/>
      </c>
      <c r="L393" s="69" t="str">
        <f t="shared" si="71"/>
        <v/>
      </c>
      <c r="M393" s="69" t="str">
        <f t="shared" si="72"/>
        <v/>
      </c>
      <c r="N393" s="69" t="str">
        <f t="shared" si="73"/>
        <v/>
      </c>
      <c r="O393" s="69" t="str">
        <f t="shared" si="74"/>
        <v/>
      </c>
      <c r="P393" s="69" t="str">
        <f t="shared" si="75"/>
        <v/>
      </c>
      <c r="Q393" s="69" t="str">
        <f t="shared" si="76"/>
        <v/>
      </c>
    </row>
    <row r="394" spans="1:17" x14ac:dyDescent="0.3">
      <c r="A394" s="598" t="str" cm="1">
        <f t="array" ref="A394">IF(I394='Tables calc'!$D$1+1,"FTE Reduction Exceptions:",IF(I394='Tables calc'!$D$1+2,"Totals:",IF(A393="Totals:","",IF(A393="","",INDEX('Tables calc'!$A$24:$A$539,_xlfn.AGGREGATE(15,3,('Tables calc'!$F$24:$F$539=1)/('Tables calc'!$F$24:$F$539=1)*(ROW('Tables calc'!$F$24:$F$539)-ROW('Tables calc'!$F$23)),I394))))))</f>
        <v/>
      </c>
      <c r="B394" s="598" t="str" cm="1">
        <f t="array" ref="B394">IF(I394='Tables calc'!$D$1+1,"#",IF(I394='Tables calc'!$D$1+2,"#",IF(B393="#","",IF(B393="","",INDEX('Tables calc'!$B$24:$B$539,_xlfn.AGGREGATE(15,3,('Tables calc'!$F$24:$F$539=1)/('Tables calc'!$F$24:$F$539=1)*(ROW('Tables calc'!$F$24:$F$539)-ROW('Tables calc'!$F$23)),I394))))))</f>
        <v/>
      </c>
      <c r="C394" s="599" t="str">
        <f t="shared" si="66"/>
        <v/>
      </c>
      <c r="D394" s="600" t="str" cm="1">
        <f t="array" ref="D394">IF(I394='Tables calc'!$D$1+1,"*",IF(I394='Tables calc'!$D$1+2,'Tables calc'!$H$24,IF(D393='Tables calc'!$H$24,"",IF(D393="","",INDEX('Tables calc'!$C$24:$C$539,_xlfn.AGGREGATE(15,3,('Tables calc'!$F$24:$F$539=1)/('Tables calc'!$F$24:$F$539=1)*(ROW('Tables calc'!$F$24:$F$539)-ROW('Tables calc'!$F$23)),I394))))))</f>
        <v/>
      </c>
      <c r="E394" s="601" t="str">
        <f t="shared" si="67"/>
        <v/>
      </c>
      <c r="F394" s="602" t="str" cm="1">
        <f t="array" ref="F394">IF(I394='Tables calc'!$D$1+1,'Tables calc'!$H$23,IF(I394='Tables calc'!$D$1+2,'Tables calc'!$H$25,IF(E393="Box 2","",IF(F393="","",INDEX('Tables calc'!$D$24:$D$539,_xlfn.AGGREGATE(15,3,('Tables calc'!$F$24:$F$539=1)/('Tables calc'!$F$24:$F$539=1)*(ROW('Tables calc'!$F$24:$F$539)-ROW('Tables calc'!$F$23)),I394))))))</f>
        <v/>
      </c>
      <c r="G394" s="599" t="str">
        <f t="shared" si="68"/>
        <v/>
      </c>
      <c r="H394" s="600" t="str" cm="1">
        <f t="array" ref="H394">IF(I394='Tables calc'!$D$1+1,"*",IF(I394='Tables calc'!$D$1+2,'Tables calc'!$H$26,IF(E393="Box 2","",IF(F393="","",INDEX('Tables calc'!$E$24:$E$539,_xlfn.AGGREGATE(15,3,('Tables calc'!$F$24:$F$539=1)/('Tables calc'!$F$24:$F$539=1)*(ROW('Tables calc'!$F$24:$F$539)-ROW('Tables calc'!$F$23)),I394))))))</f>
        <v/>
      </c>
      <c r="I394" s="69">
        <v>393</v>
      </c>
      <c r="J394" s="69" t="str">
        <f t="shared" si="69"/>
        <v/>
      </c>
      <c r="K394" s="69" t="str">
        <f t="shared" si="70"/>
        <v/>
      </c>
      <c r="L394" s="69" t="str">
        <f t="shared" si="71"/>
        <v/>
      </c>
      <c r="M394" s="69" t="str">
        <f t="shared" si="72"/>
        <v/>
      </c>
      <c r="N394" s="69" t="str">
        <f t="shared" si="73"/>
        <v/>
      </c>
      <c r="O394" s="69" t="str">
        <f t="shared" si="74"/>
        <v/>
      </c>
      <c r="P394" s="69" t="str">
        <f t="shared" si="75"/>
        <v/>
      </c>
      <c r="Q394" s="69" t="str">
        <f t="shared" si="76"/>
        <v/>
      </c>
    </row>
    <row r="395" spans="1:17" x14ac:dyDescent="0.3">
      <c r="A395" s="598" t="str" cm="1">
        <f t="array" ref="A395">IF(I395='Tables calc'!$D$1+1,"FTE Reduction Exceptions:",IF(I395='Tables calc'!$D$1+2,"Totals:",IF(A394="Totals:","",IF(A394="","",INDEX('Tables calc'!$A$24:$A$539,_xlfn.AGGREGATE(15,3,('Tables calc'!$F$24:$F$539=1)/('Tables calc'!$F$24:$F$539=1)*(ROW('Tables calc'!$F$24:$F$539)-ROW('Tables calc'!$F$23)),I395))))))</f>
        <v/>
      </c>
      <c r="B395" s="598" t="str" cm="1">
        <f t="array" ref="B395">IF(I395='Tables calc'!$D$1+1,"#",IF(I395='Tables calc'!$D$1+2,"#",IF(B394="#","",IF(B394="","",INDEX('Tables calc'!$B$24:$B$539,_xlfn.AGGREGATE(15,3,('Tables calc'!$F$24:$F$539=1)/('Tables calc'!$F$24:$F$539=1)*(ROW('Tables calc'!$F$24:$F$539)-ROW('Tables calc'!$F$23)),I395))))))</f>
        <v/>
      </c>
      <c r="C395" s="599" t="str">
        <f t="shared" si="66"/>
        <v/>
      </c>
      <c r="D395" s="600" t="str" cm="1">
        <f t="array" ref="D395">IF(I395='Tables calc'!$D$1+1,"*",IF(I395='Tables calc'!$D$1+2,'Tables calc'!$H$24,IF(D394='Tables calc'!$H$24,"",IF(D394="","",INDEX('Tables calc'!$C$24:$C$539,_xlfn.AGGREGATE(15,3,('Tables calc'!$F$24:$F$539=1)/('Tables calc'!$F$24:$F$539=1)*(ROW('Tables calc'!$F$24:$F$539)-ROW('Tables calc'!$F$23)),I395))))))</f>
        <v/>
      </c>
      <c r="E395" s="601" t="str">
        <f t="shared" si="67"/>
        <v/>
      </c>
      <c r="F395" s="602" t="str" cm="1">
        <f t="array" ref="F395">IF(I395='Tables calc'!$D$1+1,'Tables calc'!$H$23,IF(I395='Tables calc'!$D$1+2,'Tables calc'!$H$25,IF(E394="Box 2","",IF(F394="","",INDEX('Tables calc'!$D$24:$D$539,_xlfn.AGGREGATE(15,3,('Tables calc'!$F$24:$F$539=1)/('Tables calc'!$F$24:$F$539=1)*(ROW('Tables calc'!$F$24:$F$539)-ROW('Tables calc'!$F$23)),I395))))))</f>
        <v/>
      </c>
      <c r="G395" s="599" t="str">
        <f t="shared" si="68"/>
        <v/>
      </c>
      <c r="H395" s="600" t="str" cm="1">
        <f t="array" ref="H395">IF(I395='Tables calc'!$D$1+1,"*",IF(I395='Tables calc'!$D$1+2,'Tables calc'!$H$26,IF(E394="Box 2","",IF(F394="","",INDEX('Tables calc'!$E$24:$E$539,_xlfn.AGGREGATE(15,3,('Tables calc'!$F$24:$F$539=1)/('Tables calc'!$F$24:$F$539=1)*(ROW('Tables calc'!$F$24:$F$539)-ROW('Tables calc'!$F$23)),I395))))))</f>
        <v/>
      </c>
      <c r="I395" s="69">
        <v>394</v>
      </c>
      <c r="J395" s="69" t="str">
        <f t="shared" si="69"/>
        <v/>
      </c>
      <c r="K395" s="69" t="str">
        <f t="shared" si="70"/>
        <v/>
      </c>
      <c r="L395" s="69" t="str">
        <f t="shared" si="71"/>
        <v/>
      </c>
      <c r="M395" s="69" t="str">
        <f t="shared" si="72"/>
        <v/>
      </c>
      <c r="N395" s="69" t="str">
        <f t="shared" si="73"/>
        <v/>
      </c>
      <c r="O395" s="69" t="str">
        <f t="shared" si="74"/>
        <v/>
      </c>
      <c r="P395" s="69" t="str">
        <f t="shared" si="75"/>
        <v/>
      </c>
      <c r="Q395" s="69" t="str">
        <f t="shared" si="76"/>
        <v/>
      </c>
    </row>
    <row r="396" spans="1:17" x14ac:dyDescent="0.3">
      <c r="A396" s="598" t="str" cm="1">
        <f t="array" ref="A396">IF(I396='Tables calc'!$D$1+1,"FTE Reduction Exceptions:",IF(I396='Tables calc'!$D$1+2,"Totals:",IF(A395="Totals:","",IF(A395="","",INDEX('Tables calc'!$A$24:$A$539,_xlfn.AGGREGATE(15,3,('Tables calc'!$F$24:$F$539=1)/('Tables calc'!$F$24:$F$539=1)*(ROW('Tables calc'!$F$24:$F$539)-ROW('Tables calc'!$F$23)),I396))))))</f>
        <v/>
      </c>
      <c r="B396" s="598" t="str" cm="1">
        <f t="array" ref="B396">IF(I396='Tables calc'!$D$1+1,"#",IF(I396='Tables calc'!$D$1+2,"#",IF(B395="#","",IF(B395="","",INDEX('Tables calc'!$B$24:$B$539,_xlfn.AGGREGATE(15,3,('Tables calc'!$F$24:$F$539=1)/('Tables calc'!$F$24:$F$539=1)*(ROW('Tables calc'!$F$24:$F$539)-ROW('Tables calc'!$F$23)),I396))))))</f>
        <v/>
      </c>
      <c r="C396" s="599" t="str">
        <f t="shared" si="66"/>
        <v/>
      </c>
      <c r="D396" s="600" t="str" cm="1">
        <f t="array" ref="D396">IF(I396='Tables calc'!$D$1+1,"*",IF(I396='Tables calc'!$D$1+2,'Tables calc'!$H$24,IF(D395='Tables calc'!$H$24,"",IF(D395="","",INDEX('Tables calc'!$C$24:$C$539,_xlfn.AGGREGATE(15,3,('Tables calc'!$F$24:$F$539=1)/('Tables calc'!$F$24:$F$539=1)*(ROW('Tables calc'!$F$24:$F$539)-ROW('Tables calc'!$F$23)),I396))))))</f>
        <v/>
      </c>
      <c r="E396" s="601" t="str">
        <f t="shared" si="67"/>
        <v/>
      </c>
      <c r="F396" s="602" t="str" cm="1">
        <f t="array" ref="F396">IF(I396='Tables calc'!$D$1+1,'Tables calc'!$H$23,IF(I396='Tables calc'!$D$1+2,'Tables calc'!$H$25,IF(E395="Box 2","",IF(F395="","",INDEX('Tables calc'!$D$24:$D$539,_xlfn.AGGREGATE(15,3,('Tables calc'!$F$24:$F$539=1)/('Tables calc'!$F$24:$F$539=1)*(ROW('Tables calc'!$F$24:$F$539)-ROW('Tables calc'!$F$23)),I396))))))</f>
        <v/>
      </c>
      <c r="G396" s="599" t="str">
        <f t="shared" si="68"/>
        <v/>
      </c>
      <c r="H396" s="600" t="str" cm="1">
        <f t="array" ref="H396">IF(I396='Tables calc'!$D$1+1,"*",IF(I396='Tables calc'!$D$1+2,'Tables calc'!$H$26,IF(E395="Box 2","",IF(F395="","",INDEX('Tables calc'!$E$24:$E$539,_xlfn.AGGREGATE(15,3,('Tables calc'!$F$24:$F$539=1)/('Tables calc'!$F$24:$F$539=1)*(ROW('Tables calc'!$F$24:$F$539)-ROW('Tables calc'!$F$23)),I396))))))</f>
        <v/>
      </c>
      <c r="I396" s="69">
        <v>395</v>
      </c>
      <c r="J396" s="69" t="str">
        <f t="shared" si="69"/>
        <v/>
      </c>
      <c r="K396" s="69" t="str">
        <f t="shared" si="70"/>
        <v/>
      </c>
      <c r="L396" s="69" t="str">
        <f t="shared" si="71"/>
        <v/>
      </c>
      <c r="M396" s="69" t="str">
        <f t="shared" si="72"/>
        <v/>
      </c>
      <c r="N396" s="69" t="str">
        <f t="shared" si="73"/>
        <v/>
      </c>
      <c r="O396" s="69" t="str">
        <f t="shared" si="74"/>
        <v/>
      </c>
      <c r="P396" s="69" t="str">
        <f t="shared" si="75"/>
        <v/>
      </c>
      <c r="Q396" s="69" t="str">
        <f t="shared" si="76"/>
        <v/>
      </c>
    </row>
    <row r="397" spans="1:17" x14ac:dyDescent="0.3">
      <c r="A397" s="598" t="str" cm="1">
        <f t="array" ref="A397">IF(I397='Tables calc'!$D$1+1,"FTE Reduction Exceptions:",IF(I397='Tables calc'!$D$1+2,"Totals:",IF(A396="Totals:","",IF(A396="","",INDEX('Tables calc'!$A$24:$A$539,_xlfn.AGGREGATE(15,3,('Tables calc'!$F$24:$F$539=1)/('Tables calc'!$F$24:$F$539=1)*(ROW('Tables calc'!$F$24:$F$539)-ROW('Tables calc'!$F$23)),I397))))))</f>
        <v/>
      </c>
      <c r="B397" s="598" t="str" cm="1">
        <f t="array" ref="B397">IF(I397='Tables calc'!$D$1+1,"#",IF(I397='Tables calc'!$D$1+2,"#",IF(B396="#","",IF(B396="","",INDEX('Tables calc'!$B$24:$B$539,_xlfn.AGGREGATE(15,3,('Tables calc'!$F$24:$F$539=1)/('Tables calc'!$F$24:$F$539=1)*(ROW('Tables calc'!$F$24:$F$539)-ROW('Tables calc'!$F$23)),I397))))))</f>
        <v/>
      </c>
      <c r="C397" s="599" t="str">
        <f t="shared" si="66"/>
        <v/>
      </c>
      <c r="D397" s="600" t="str" cm="1">
        <f t="array" ref="D397">IF(I397='Tables calc'!$D$1+1,"*",IF(I397='Tables calc'!$D$1+2,'Tables calc'!$H$24,IF(D396='Tables calc'!$H$24,"",IF(D396="","",INDEX('Tables calc'!$C$24:$C$539,_xlfn.AGGREGATE(15,3,('Tables calc'!$F$24:$F$539=1)/('Tables calc'!$F$24:$F$539=1)*(ROW('Tables calc'!$F$24:$F$539)-ROW('Tables calc'!$F$23)),I397))))))</f>
        <v/>
      </c>
      <c r="E397" s="601" t="str">
        <f t="shared" si="67"/>
        <v/>
      </c>
      <c r="F397" s="602" t="str" cm="1">
        <f t="array" ref="F397">IF(I397='Tables calc'!$D$1+1,'Tables calc'!$H$23,IF(I397='Tables calc'!$D$1+2,'Tables calc'!$H$25,IF(E396="Box 2","",IF(F396="","",INDEX('Tables calc'!$D$24:$D$539,_xlfn.AGGREGATE(15,3,('Tables calc'!$F$24:$F$539=1)/('Tables calc'!$F$24:$F$539=1)*(ROW('Tables calc'!$F$24:$F$539)-ROW('Tables calc'!$F$23)),I397))))))</f>
        <v/>
      </c>
      <c r="G397" s="599" t="str">
        <f t="shared" si="68"/>
        <v/>
      </c>
      <c r="H397" s="600" t="str" cm="1">
        <f t="array" ref="H397">IF(I397='Tables calc'!$D$1+1,"*",IF(I397='Tables calc'!$D$1+2,'Tables calc'!$H$26,IF(E396="Box 2","",IF(F396="","",INDEX('Tables calc'!$E$24:$E$539,_xlfn.AGGREGATE(15,3,('Tables calc'!$F$24:$F$539=1)/('Tables calc'!$F$24:$F$539=1)*(ROW('Tables calc'!$F$24:$F$539)-ROW('Tables calc'!$F$23)),I397))))))</f>
        <v/>
      </c>
      <c r="I397" s="69">
        <v>396</v>
      </c>
      <c r="J397" s="69" t="str">
        <f t="shared" si="69"/>
        <v/>
      </c>
      <c r="K397" s="69" t="str">
        <f t="shared" si="70"/>
        <v/>
      </c>
      <c r="L397" s="69" t="str">
        <f t="shared" si="71"/>
        <v/>
      </c>
      <c r="M397" s="69" t="str">
        <f t="shared" si="72"/>
        <v/>
      </c>
      <c r="N397" s="69" t="str">
        <f t="shared" si="73"/>
        <v/>
      </c>
      <c r="O397" s="69" t="str">
        <f t="shared" si="74"/>
        <v/>
      </c>
      <c r="P397" s="69" t="str">
        <f t="shared" si="75"/>
        <v/>
      </c>
      <c r="Q397" s="69" t="str">
        <f t="shared" si="76"/>
        <v/>
      </c>
    </row>
    <row r="398" spans="1:17" x14ac:dyDescent="0.3">
      <c r="A398" s="598" t="str" cm="1">
        <f t="array" ref="A398">IF(I398='Tables calc'!$D$1+1,"FTE Reduction Exceptions:",IF(I398='Tables calc'!$D$1+2,"Totals:",IF(A397="Totals:","",IF(A397="","",INDEX('Tables calc'!$A$24:$A$539,_xlfn.AGGREGATE(15,3,('Tables calc'!$F$24:$F$539=1)/('Tables calc'!$F$24:$F$539=1)*(ROW('Tables calc'!$F$24:$F$539)-ROW('Tables calc'!$F$23)),I398))))))</f>
        <v/>
      </c>
      <c r="B398" s="598" t="str" cm="1">
        <f t="array" ref="B398">IF(I398='Tables calc'!$D$1+1,"#",IF(I398='Tables calc'!$D$1+2,"#",IF(B397="#","",IF(B397="","",INDEX('Tables calc'!$B$24:$B$539,_xlfn.AGGREGATE(15,3,('Tables calc'!$F$24:$F$539=1)/('Tables calc'!$F$24:$F$539=1)*(ROW('Tables calc'!$F$24:$F$539)-ROW('Tables calc'!$F$23)),I398))))))</f>
        <v/>
      </c>
      <c r="C398" s="599" t="str">
        <f t="shared" si="66"/>
        <v/>
      </c>
      <c r="D398" s="600" t="str" cm="1">
        <f t="array" ref="D398">IF(I398='Tables calc'!$D$1+1,"*",IF(I398='Tables calc'!$D$1+2,'Tables calc'!$H$24,IF(D397='Tables calc'!$H$24,"",IF(D397="","",INDEX('Tables calc'!$C$24:$C$539,_xlfn.AGGREGATE(15,3,('Tables calc'!$F$24:$F$539=1)/('Tables calc'!$F$24:$F$539=1)*(ROW('Tables calc'!$F$24:$F$539)-ROW('Tables calc'!$F$23)),I398))))))</f>
        <v/>
      </c>
      <c r="E398" s="601" t="str">
        <f t="shared" si="67"/>
        <v/>
      </c>
      <c r="F398" s="602" t="str" cm="1">
        <f t="array" ref="F398">IF(I398='Tables calc'!$D$1+1,'Tables calc'!$H$23,IF(I398='Tables calc'!$D$1+2,'Tables calc'!$H$25,IF(E397="Box 2","",IF(F397="","",INDEX('Tables calc'!$D$24:$D$539,_xlfn.AGGREGATE(15,3,('Tables calc'!$F$24:$F$539=1)/('Tables calc'!$F$24:$F$539=1)*(ROW('Tables calc'!$F$24:$F$539)-ROW('Tables calc'!$F$23)),I398))))))</f>
        <v/>
      </c>
      <c r="G398" s="599" t="str">
        <f t="shared" si="68"/>
        <v/>
      </c>
      <c r="H398" s="600" t="str" cm="1">
        <f t="array" ref="H398">IF(I398='Tables calc'!$D$1+1,"*",IF(I398='Tables calc'!$D$1+2,'Tables calc'!$H$26,IF(E397="Box 2","",IF(F397="","",INDEX('Tables calc'!$E$24:$E$539,_xlfn.AGGREGATE(15,3,('Tables calc'!$F$24:$F$539=1)/('Tables calc'!$F$24:$F$539=1)*(ROW('Tables calc'!$F$24:$F$539)-ROW('Tables calc'!$F$23)),I398))))))</f>
        <v/>
      </c>
      <c r="I398" s="69">
        <v>397</v>
      </c>
      <c r="J398" s="69" t="str">
        <f t="shared" si="69"/>
        <v/>
      </c>
      <c r="K398" s="69" t="str">
        <f t="shared" si="70"/>
        <v/>
      </c>
      <c r="L398" s="69" t="str">
        <f t="shared" si="71"/>
        <v/>
      </c>
      <c r="M398" s="69" t="str">
        <f t="shared" si="72"/>
        <v/>
      </c>
      <c r="N398" s="69" t="str">
        <f t="shared" si="73"/>
        <v/>
      </c>
      <c r="O398" s="69" t="str">
        <f t="shared" si="74"/>
        <v/>
      </c>
      <c r="P398" s="69" t="str">
        <f t="shared" si="75"/>
        <v/>
      </c>
      <c r="Q398" s="69" t="str">
        <f t="shared" si="76"/>
        <v/>
      </c>
    </row>
    <row r="399" spans="1:17" x14ac:dyDescent="0.3">
      <c r="A399" s="598" t="str" cm="1">
        <f t="array" ref="A399">IF(I399='Tables calc'!$D$1+1,"FTE Reduction Exceptions:",IF(I399='Tables calc'!$D$1+2,"Totals:",IF(A398="Totals:","",IF(A398="","",INDEX('Tables calc'!$A$24:$A$539,_xlfn.AGGREGATE(15,3,('Tables calc'!$F$24:$F$539=1)/('Tables calc'!$F$24:$F$539=1)*(ROW('Tables calc'!$F$24:$F$539)-ROW('Tables calc'!$F$23)),I399))))))</f>
        <v/>
      </c>
      <c r="B399" s="598" t="str" cm="1">
        <f t="array" ref="B399">IF(I399='Tables calc'!$D$1+1,"#",IF(I399='Tables calc'!$D$1+2,"#",IF(B398="#","",IF(B398="","",INDEX('Tables calc'!$B$24:$B$539,_xlfn.AGGREGATE(15,3,('Tables calc'!$F$24:$F$539=1)/('Tables calc'!$F$24:$F$539=1)*(ROW('Tables calc'!$F$24:$F$539)-ROW('Tables calc'!$F$23)),I399))))))</f>
        <v/>
      </c>
      <c r="C399" s="599" t="str">
        <f t="shared" si="66"/>
        <v/>
      </c>
      <c r="D399" s="600" t="str" cm="1">
        <f t="array" ref="D399">IF(I399='Tables calc'!$D$1+1,"*",IF(I399='Tables calc'!$D$1+2,'Tables calc'!$H$24,IF(D398='Tables calc'!$H$24,"",IF(D398="","",INDEX('Tables calc'!$C$24:$C$539,_xlfn.AGGREGATE(15,3,('Tables calc'!$F$24:$F$539=1)/('Tables calc'!$F$24:$F$539=1)*(ROW('Tables calc'!$F$24:$F$539)-ROW('Tables calc'!$F$23)),I399))))))</f>
        <v/>
      </c>
      <c r="E399" s="601" t="str">
        <f t="shared" si="67"/>
        <v/>
      </c>
      <c r="F399" s="602" t="str" cm="1">
        <f t="array" ref="F399">IF(I399='Tables calc'!$D$1+1,'Tables calc'!$H$23,IF(I399='Tables calc'!$D$1+2,'Tables calc'!$H$25,IF(E398="Box 2","",IF(F398="","",INDEX('Tables calc'!$D$24:$D$539,_xlfn.AGGREGATE(15,3,('Tables calc'!$F$24:$F$539=1)/('Tables calc'!$F$24:$F$539=1)*(ROW('Tables calc'!$F$24:$F$539)-ROW('Tables calc'!$F$23)),I399))))))</f>
        <v/>
      </c>
      <c r="G399" s="599" t="str">
        <f t="shared" si="68"/>
        <v/>
      </c>
      <c r="H399" s="600" t="str" cm="1">
        <f t="array" ref="H399">IF(I399='Tables calc'!$D$1+1,"*",IF(I399='Tables calc'!$D$1+2,'Tables calc'!$H$26,IF(E398="Box 2","",IF(F398="","",INDEX('Tables calc'!$E$24:$E$539,_xlfn.AGGREGATE(15,3,('Tables calc'!$F$24:$F$539=1)/('Tables calc'!$F$24:$F$539=1)*(ROW('Tables calc'!$F$24:$F$539)-ROW('Tables calc'!$F$23)),I399))))))</f>
        <v/>
      </c>
      <c r="I399" s="69">
        <v>398</v>
      </c>
      <c r="J399" s="69" t="str">
        <f t="shared" si="69"/>
        <v/>
      </c>
      <c r="K399" s="69" t="str">
        <f t="shared" si="70"/>
        <v/>
      </c>
      <c r="L399" s="69" t="str">
        <f t="shared" si="71"/>
        <v/>
      </c>
      <c r="M399" s="69" t="str">
        <f t="shared" si="72"/>
        <v/>
      </c>
      <c r="N399" s="69" t="str">
        <f t="shared" si="73"/>
        <v/>
      </c>
      <c r="O399" s="69" t="str">
        <f t="shared" si="74"/>
        <v/>
      </c>
      <c r="P399" s="69" t="str">
        <f t="shared" si="75"/>
        <v/>
      </c>
      <c r="Q399" s="69" t="str">
        <f t="shared" si="76"/>
        <v/>
      </c>
    </row>
    <row r="400" spans="1:17" x14ac:dyDescent="0.3">
      <c r="A400" s="598" t="str" cm="1">
        <f t="array" ref="A400">IF(I400='Tables calc'!$D$1+1,"FTE Reduction Exceptions:",IF(I400='Tables calc'!$D$1+2,"Totals:",IF(A399="Totals:","",IF(A399="","",INDEX('Tables calc'!$A$24:$A$539,_xlfn.AGGREGATE(15,3,('Tables calc'!$F$24:$F$539=1)/('Tables calc'!$F$24:$F$539=1)*(ROW('Tables calc'!$F$24:$F$539)-ROW('Tables calc'!$F$23)),I400))))))</f>
        <v/>
      </c>
      <c r="B400" s="598" t="str" cm="1">
        <f t="array" ref="B400">IF(I400='Tables calc'!$D$1+1,"#",IF(I400='Tables calc'!$D$1+2,"#",IF(B399="#","",IF(B399="","",INDEX('Tables calc'!$B$24:$B$539,_xlfn.AGGREGATE(15,3,('Tables calc'!$F$24:$F$539=1)/('Tables calc'!$F$24:$F$539=1)*(ROW('Tables calc'!$F$24:$F$539)-ROW('Tables calc'!$F$23)),I400))))))</f>
        <v/>
      </c>
      <c r="C400" s="599" t="str">
        <f t="shared" si="66"/>
        <v/>
      </c>
      <c r="D400" s="600" t="str" cm="1">
        <f t="array" ref="D400">IF(I400='Tables calc'!$D$1+1,"*",IF(I400='Tables calc'!$D$1+2,'Tables calc'!$H$24,IF(D399='Tables calc'!$H$24,"",IF(D399="","",INDEX('Tables calc'!$C$24:$C$539,_xlfn.AGGREGATE(15,3,('Tables calc'!$F$24:$F$539=1)/('Tables calc'!$F$24:$F$539=1)*(ROW('Tables calc'!$F$24:$F$539)-ROW('Tables calc'!$F$23)),I400))))))</f>
        <v/>
      </c>
      <c r="E400" s="601" t="str">
        <f t="shared" si="67"/>
        <v/>
      </c>
      <c r="F400" s="602" t="str" cm="1">
        <f t="array" ref="F400">IF(I400='Tables calc'!$D$1+1,'Tables calc'!$H$23,IF(I400='Tables calc'!$D$1+2,'Tables calc'!$H$25,IF(E399="Box 2","",IF(F399="","",INDEX('Tables calc'!$D$24:$D$539,_xlfn.AGGREGATE(15,3,('Tables calc'!$F$24:$F$539=1)/('Tables calc'!$F$24:$F$539=1)*(ROW('Tables calc'!$F$24:$F$539)-ROW('Tables calc'!$F$23)),I400))))))</f>
        <v/>
      </c>
      <c r="G400" s="599" t="str">
        <f t="shared" si="68"/>
        <v/>
      </c>
      <c r="H400" s="600" t="str" cm="1">
        <f t="array" ref="H400">IF(I400='Tables calc'!$D$1+1,"*",IF(I400='Tables calc'!$D$1+2,'Tables calc'!$H$26,IF(E399="Box 2","",IF(F399="","",INDEX('Tables calc'!$E$24:$E$539,_xlfn.AGGREGATE(15,3,('Tables calc'!$F$24:$F$539=1)/('Tables calc'!$F$24:$F$539=1)*(ROW('Tables calc'!$F$24:$F$539)-ROW('Tables calc'!$F$23)),I400))))))</f>
        <v/>
      </c>
      <c r="I400" s="69">
        <v>399</v>
      </c>
      <c r="J400" s="69" t="str">
        <f t="shared" si="69"/>
        <v/>
      </c>
      <c r="K400" s="69" t="str">
        <f t="shared" si="70"/>
        <v/>
      </c>
      <c r="L400" s="69" t="str">
        <f t="shared" si="71"/>
        <v/>
      </c>
      <c r="M400" s="69" t="str">
        <f t="shared" si="72"/>
        <v/>
      </c>
      <c r="N400" s="69" t="str">
        <f t="shared" si="73"/>
        <v/>
      </c>
      <c r="O400" s="69" t="str">
        <f t="shared" si="74"/>
        <v/>
      </c>
      <c r="P400" s="69" t="str">
        <f t="shared" si="75"/>
        <v/>
      </c>
      <c r="Q400" s="69" t="str">
        <f t="shared" si="76"/>
        <v/>
      </c>
    </row>
    <row r="401" spans="1:17" x14ac:dyDescent="0.3">
      <c r="A401" s="598" t="str" cm="1">
        <f t="array" ref="A401">IF(I401='Tables calc'!$D$1+1,"FTE Reduction Exceptions:",IF(I401='Tables calc'!$D$1+2,"Totals:",IF(A400="Totals:","",IF(A400="","",INDEX('Tables calc'!$A$24:$A$539,_xlfn.AGGREGATE(15,3,('Tables calc'!$F$24:$F$539=1)/('Tables calc'!$F$24:$F$539=1)*(ROW('Tables calc'!$F$24:$F$539)-ROW('Tables calc'!$F$23)),I401))))))</f>
        <v/>
      </c>
      <c r="B401" s="598" t="str" cm="1">
        <f t="array" ref="B401">IF(I401='Tables calc'!$D$1+1,"#",IF(I401='Tables calc'!$D$1+2,"#",IF(B400="#","",IF(B400="","",INDEX('Tables calc'!$B$24:$B$539,_xlfn.AGGREGATE(15,3,('Tables calc'!$F$24:$F$539=1)/('Tables calc'!$F$24:$F$539=1)*(ROW('Tables calc'!$F$24:$F$539)-ROW('Tables calc'!$F$23)),I401))))))</f>
        <v/>
      </c>
      <c r="C401" s="599" t="str">
        <f t="shared" si="66"/>
        <v/>
      </c>
      <c r="D401" s="600" t="str" cm="1">
        <f t="array" ref="D401">IF(I401='Tables calc'!$D$1+1,"*",IF(I401='Tables calc'!$D$1+2,'Tables calc'!$H$24,IF(D400='Tables calc'!$H$24,"",IF(D400="","",INDEX('Tables calc'!$C$24:$C$539,_xlfn.AGGREGATE(15,3,('Tables calc'!$F$24:$F$539=1)/('Tables calc'!$F$24:$F$539=1)*(ROW('Tables calc'!$F$24:$F$539)-ROW('Tables calc'!$F$23)),I401))))))</f>
        <v/>
      </c>
      <c r="E401" s="601" t="str">
        <f t="shared" si="67"/>
        <v/>
      </c>
      <c r="F401" s="602" t="str" cm="1">
        <f t="array" ref="F401">IF(I401='Tables calc'!$D$1+1,'Tables calc'!$H$23,IF(I401='Tables calc'!$D$1+2,'Tables calc'!$H$25,IF(E400="Box 2","",IF(F400="","",INDEX('Tables calc'!$D$24:$D$539,_xlfn.AGGREGATE(15,3,('Tables calc'!$F$24:$F$539=1)/('Tables calc'!$F$24:$F$539=1)*(ROW('Tables calc'!$F$24:$F$539)-ROW('Tables calc'!$F$23)),I401))))))</f>
        <v/>
      </c>
      <c r="G401" s="599" t="str">
        <f t="shared" si="68"/>
        <v/>
      </c>
      <c r="H401" s="600" t="str" cm="1">
        <f t="array" ref="H401">IF(I401='Tables calc'!$D$1+1,"*",IF(I401='Tables calc'!$D$1+2,'Tables calc'!$H$26,IF(E400="Box 2","",IF(F400="","",INDEX('Tables calc'!$E$24:$E$539,_xlfn.AGGREGATE(15,3,('Tables calc'!$F$24:$F$539=1)/('Tables calc'!$F$24:$F$539=1)*(ROW('Tables calc'!$F$24:$F$539)-ROW('Tables calc'!$F$23)),I401))))))</f>
        <v/>
      </c>
      <c r="I401" s="69">
        <v>400</v>
      </c>
      <c r="J401" s="69" t="str">
        <f t="shared" si="69"/>
        <v/>
      </c>
      <c r="K401" s="69" t="str">
        <f t="shared" si="70"/>
        <v/>
      </c>
      <c r="L401" s="69" t="str">
        <f t="shared" si="71"/>
        <v/>
      </c>
      <c r="M401" s="69" t="str">
        <f t="shared" si="72"/>
        <v/>
      </c>
      <c r="N401" s="69" t="str">
        <f t="shared" si="73"/>
        <v/>
      </c>
      <c r="O401" s="69" t="str">
        <f t="shared" si="74"/>
        <v/>
      </c>
      <c r="P401" s="69" t="str">
        <f t="shared" si="75"/>
        <v/>
      </c>
      <c r="Q401" s="69" t="str">
        <f t="shared" si="76"/>
        <v/>
      </c>
    </row>
    <row r="402" spans="1:17" x14ac:dyDescent="0.3">
      <c r="A402" s="598" t="str" cm="1">
        <f t="array" ref="A402">IF(I402='Tables calc'!$D$1+1,"FTE Reduction Exceptions:",IF(I402='Tables calc'!$D$1+2,"Totals:",IF(A401="Totals:","",IF(A401="","",INDEX('Tables calc'!$A$24:$A$539,_xlfn.AGGREGATE(15,3,('Tables calc'!$F$24:$F$539=1)/('Tables calc'!$F$24:$F$539=1)*(ROW('Tables calc'!$F$24:$F$539)-ROW('Tables calc'!$F$23)),I402))))))</f>
        <v/>
      </c>
      <c r="B402" s="598" t="str" cm="1">
        <f t="array" ref="B402">IF(I402='Tables calc'!$D$1+1,"#",IF(I402='Tables calc'!$D$1+2,"#",IF(B401="#","",IF(B401="","",INDEX('Tables calc'!$B$24:$B$539,_xlfn.AGGREGATE(15,3,('Tables calc'!$F$24:$F$539=1)/('Tables calc'!$F$24:$F$539=1)*(ROW('Tables calc'!$F$24:$F$539)-ROW('Tables calc'!$F$23)),I402))))))</f>
        <v/>
      </c>
      <c r="C402" s="599" t="str">
        <f t="shared" si="66"/>
        <v/>
      </c>
      <c r="D402" s="600" t="str" cm="1">
        <f t="array" ref="D402">IF(I402='Tables calc'!$D$1+1,"*",IF(I402='Tables calc'!$D$1+2,'Tables calc'!$H$24,IF(D401='Tables calc'!$H$24,"",IF(D401="","",INDEX('Tables calc'!$C$24:$C$539,_xlfn.AGGREGATE(15,3,('Tables calc'!$F$24:$F$539=1)/('Tables calc'!$F$24:$F$539=1)*(ROW('Tables calc'!$F$24:$F$539)-ROW('Tables calc'!$F$23)),I402))))))</f>
        <v/>
      </c>
      <c r="E402" s="601" t="str">
        <f t="shared" si="67"/>
        <v/>
      </c>
      <c r="F402" s="602" t="str" cm="1">
        <f t="array" ref="F402">IF(I402='Tables calc'!$D$1+1,'Tables calc'!$H$23,IF(I402='Tables calc'!$D$1+2,'Tables calc'!$H$25,IF(E401="Box 2","",IF(F401="","",INDEX('Tables calc'!$D$24:$D$539,_xlfn.AGGREGATE(15,3,('Tables calc'!$F$24:$F$539=1)/('Tables calc'!$F$24:$F$539=1)*(ROW('Tables calc'!$F$24:$F$539)-ROW('Tables calc'!$F$23)),I402))))))</f>
        <v/>
      </c>
      <c r="G402" s="599" t="str">
        <f t="shared" si="68"/>
        <v/>
      </c>
      <c r="H402" s="600" t="str" cm="1">
        <f t="array" ref="H402">IF(I402='Tables calc'!$D$1+1,"*",IF(I402='Tables calc'!$D$1+2,'Tables calc'!$H$26,IF(E401="Box 2","",IF(F401="","",INDEX('Tables calc'!$E$24:$E$539,_xlfn.AGGREGATE(15,3,('Tables calc'!$F$24:$F$539=1)/('Tables calc'!$F$24:$F$539=1)*(ROW('Tables calc'!$F$24:$F$539)-ROW('Tables calc'!$F$23)),I402))))))</f>
        <v/>
      </c>
      <c r="I402" s="69">
        <v>401</v>
      </c>
      <c r="J402" s="69" t="str">
        <f t="shared" si="69"/>
        <v/>
      </c>
      <c r="K402" s="69" t="str">
        <f t="shared" si="70"/>
        <v/>
      </c>
      <c r="L402" s="69" t="str">
        <f t="shared" si="71"/>
        <v/>
      </c>
      <c r="M402" s="69" t="str">
        <f t="shared" si="72"/>
        <v/>
      </c>
      <c r="N402" s="69" t="str">
        <f t="shared" si="73"/>
        <v/>
      </c>
      <c r="O402" s="69" t="str">
        <f t="shared" si="74"/>
        <v/>
      </c>
      <c r="P402" s="69" t="str">
        <f t="shared" si="75"/>
        <v/>
      </c>
      <c r="Q402" s="69" t="str">
        <f t="shared" si="76"/>
        <v/>
      </c>
    </row>
    <row r="403" spans="1:17" x14ac:dyDescent="0.3">
      <c r="A403" s="598" t="str" cm="1">
        <f t="array" ref="A403">IF(I403='Tables calc'!$D$1+1,"FTE Reduction Exceptions:",IF(I403='Tables calc'!$D$1+2,"Totals:",IF(A402="Totals:","",IF(A402="","",INDEX('Tables calc'!$A$24:$A$539,_xlfn.AGGREGATE(15,3,('Tables calc'!$F$24:$F$539=1)/('Tables calc'!$F$24:$F$539=1)*(ROW('Tables calc'!$F$24:$F$539)-ROW('Tables calc'!$F$23)),I403))))))</f>
        <v/>
      </c>
      <c r="B403" s="598" t="str" cm="1">
        <f t="array" ref="B403">IF(I403='Tables calc'!$D$1+1,"#",IF(I403='Tables calc'!$D$1+2,"#",IF(B402="#","",IF(B402="","",INDEX('Tables calc'!$B$24:$B$539,_xlfn.AGGREGATE(15,3,('Tables calc'!$F$24:$F$539=1)/('Tables calc'!$F$24:$F$539=1)*(ROW('Tables calc'!$F$24:$F$539)-ROW('Tables calc'!$F$23)),I403))))))</f>
        <v/>
      </c>
      <c r="C403" s="599" t="str">
        <f t="shared" si="66"/>
        <v/>
      </c>
      <c r="D403" s="600" t="str" cm="1">
        <f t="array" ref="D403">IF(I403='Tables calc'!$D$1+1,"*",IF(I403='Tables calc'!$D$1+2,'Tables calc'!$H$24,IF(D402='Tables calc'!$H$24,"",IF(D402="","",INDEX('Tables calc'!$C$24:$C$539,_xlfn.AGGREGATE(15,3,('Tables calc'!$F$24:$F$539=1)/('Tables calc'!$F$24:$F$539=1)*(ROW('Tables calc'!$F$24:$F$539)-ROW('Tables calc'!$F$23)),I403))))))</f>
        <v/>
      </c>
      <c r="E403" s="601" t="str">
        <f t="shared" si="67"/>
        <v/>
      </c>
      <c r="F403" s="602" t="str" cm="1">
        <f t="array" ref="F403">IF(I403='Tables calc'!$D$1+1,'Tables calc'!$H$23,IF(I403='Tables calc'!$D$1+2,'Tables calc'!$H$25,IF(E402="Box 2","",IF(F402="","",INDEX('Tables calc'!$D$24:$D$539,_xlfn.AGGREGATE(15,3,('Tables calc'!$F$24:$F$539=1)/('Tables calc'!$F$24:$F$539=1)*(ROW('Tables calc'!$F$24:$F$539)-ROW('Tables calc'!$F$23)),I403))))))</f>
        <v/>
      </c>
      <c r="G403" s="599" t="str">
        <f t="shared" si="68"/>
        <v/>
      </c>
      <c r="H403" s="600" t="str" cm="1">
        <f t="array" ref="H403">IF(I403='Tables calc'!$D$1+1,"*",IF(I403='Tables calc'!$D$1+2,'Tables calc'!$H$26,IF(E402="Box 2","",IF(F402="","",INDEX('Tables calc'!$E$24:$E$539,_xlfn.AGGREGATE(15,3,('Tables calc'!$F$24:$F$539=1)/('Tables calc'!$F$24:$F$539=1)*(ROW('Tables calc'!$F$24:$F$539)-ROW('Tables calc'!$F$23)),I403))))))</f>
        <v/>
      </c>
      <c r="I403" s="69">
        <v>402</v>
      </c>
      <c r="J403" s="69" t="str">
        <f t="shared" si="69"/>
        <v/>
      </c>
      <c r="K403" s="69" t="str">
        <f t="shared" si="70"/>
        <v/>
      </c>
      <c r="L403" s="69" t="str">
        <f t="shared" si="71"/>
        <v/>
      </c>
      <c r="M403" s="69" t="str">
        <f t="shared" si="72"/>
        <v/>
      </c>
      <c r="N403" s="69" t="str">
        <f t="shared" si="73"/>
        <v/>
      </c>
      <c r="O403" s="69" t="str">
        <f t="shared" si="74"/>
        <v/>
      </c>
      <c r="P403" s="69" t="str">
        <f t="shared" si="75"/>
        <v/>
      </c>
      <c r="Q403" s="69" t="str">
        <f t="shared" si="76"/>
        <v/>
      </c>
    </row>
    <row r="404" spans="1:17" x14ac:dyDescent="0.3">
      <c r="A404" s="598" t="str" cm="1">
        <f t="array" ref="A404">IF(I404='Tables calc'!$D$1+1,"FTE Reduction Exceptions:",IF(I404='Tables calc'!$D$1+2,"Totals:",IF(A403="Totals:","",IF(A403="","",INDEX('Tables calc'!$A$24:$A$539,_xlfn.AGGREGATE(15,3,('Tables calc'!$F$24:$F$539=1)/('Tables calc'!$F$24:$F$539=1)*(ROW('Tables calc'!$F$24:$F$539)-ROW('Tables calc'!$F$23)),I404))))))</f>
        <v/>
      </c>
      <c r="B404" s="598" t="str" cm="1">
        <f t="array" ref="B404">IF(I404='Tables calc'!$D$1+1,"#",IF(I404='Tables calc'!$D$1+2,"#",IF(B403="#","",IF(B403="","",INDEX('Tables calc'!$B$24:$B$539,_xlfn.AGGREGATE(15,3,('Tables calc'!$F$24:$F$539=1)/('Tables calc'!$F$24:$F$539=1)*(ROW('Tables calc'!$F$24:$F$539)-ROW('Tables calc'!$F$23)),I404))))))</f>
        <v/>
      </c>
      <c r="C404" s="599" t="str">
        <f t="shared" si="66"/>
        <v/>
      </c>
      <c r="D404" s="600" t="str" cm="1">
        <f t="array" ref="D404">IF(I404='Tables calc'!$D$1+1,"*",IF(I404='Tables calc'!$D$1+2,'Tables calc'!$H$24,IF(D403='Tables calc'!$H$24,"",IF(D403="","",INDEX('Tables calc'!$C$24:$C$539,_xlfn.AGGREGATE(15,3,('Tables calc'!$F$24:$F$539=1)/('Tables calc'!$F$24:$F$539=1)*(ROW('Tables calc'!$F$24:$F$539)-ROW('Tables calc'!$F$23)),I404))))))</f>
        <v/>
      </c>
      <c r="E404" s="601" t="str">
        <f t="shared" si="67"/>
        <v/>
      </c>
      <c r="F404" s="602" t="str" cm="1">
        <f t="array" ref="F404">IF(I404='Tables calc'!$D$1+1,'Tables calc'!$H$23,IF(I404='Tables calc'!$D$1+2,'Tables calc'!$H$25,IF(E403="Box 2","",IF(F403="","",INDEX('Tables calc'!$D$24:$D$539,_xlfn.AGGREGATE(15,3,('Tables calc'!$F$24:$F$539=1)/('Tables calc'!$F$24:$F$539=1)*(ROW('Tables calc'!$F$24:$F$539)-ROW('Tables calc'!$F$23)),I404))))))</f>
        <v/>
      </c>
      <c r="G404" s="599" t="str">
        <f t="shared" si="68"/>
        <v/>
      </c>
      <c r="H404" s="600" t="str" cm="1">
        <f t="array" ref="H404">IF(I404='Tables calc'!$D$1+1,"*",IF(I404='Tables calc'!$D$1+2,'Tables calc'!$H$26,IF(E403="Box 2","",IF(F403="","",INDEX('Tables calc'!$E$24:$E$539,_xlfn.AGGREGATE(15,3,('Tables calc'!$F$24:$F$539=1)/('Tables calc'!$F$24:$F$539=1)*(ROW('Tables calc'!$F$24:$F$539)-ROW('Tables calc'!$F$23)),I404))))))</f>
        <v/>
      </c>
      <c r="I404" s="69">
        <v>403</v>
      </c>
      <c r="J404" s="69" t="str">
        <f t="shared" si="69"/>
        <v/>
      </c>
      <c r="K404" s="69" t="str">
        <f t="shared" si="70"/>
        <v/>
      </c>
      <c r="L404" s="69" t="str">
        <f t="shared" si="71"/>
        <v/>
      </c>
      <c r="M404" s="69" t="str">
        <f t="shared" si="72"/>
        <v/>
      </c>
      <c r="N404" s="69" t="str">
        <f t="shared" si="73"/>
        <v/>
      </c>
      <c r="O404" s="69" t="str">
        <f t="shared" si="74"/>
        <v/>
      </c>
      <c r="P404" s="69" t="str">
        <f t="shared" si="75"/>
        <v/>
      </c>
      <c r="Q404" s="69" t="str">
        <f t="shared" si="76"/>
        <v/>
      </c>
    </row>
    <row r="405" spans="1:17" x14ac:dyDescent="0.3">
      <c r="A405" s="598" t="str" cm="1">
        <f t="array" ref="A405">IF(I405='Tables calc'!$D$1+1,"FTE Reduction Exceptions:",IF(I405='Tables calc'!$D$1+2,"Totals:",IF(A404="Totals:","",IF(A404="","",INDEX('Tables calc'!$A$24:$A$539,_xlfn.AGGREGATE(15,3,('Tables calc'!$F$24:$F$539=1)/('Tables calc'!$F$24:$F$539=1)*(ROW('Tables calc'!$F$24:$F$539)-ROW('Tables calc'!$F$23)),I405))))))</f>
        <v/>
      </c>
      <c r="B405" s="598" t="str" cm="1">
        <f t="array" ref="B405">IF(I405='Tables calc'!$D$1+1,"#",IF(I405='Tables calc'!$D$1+2,"#",IF(B404="#","",IF(B404="","",INDEX('Tables calc'!$B$24:$B$539,_xlfn.AGGREGATE(15,3,('Tables calc'!$F$24:$F$539=1)/('Tables calc'!$F$24:$F$539=1)*(ROW('Tables calc'!$F$24:$F$539)-ROW('Tables calc'!$F$23)),I405))))))</f>
        <v/>
      </c>
      <c r="C405" s="599" t="str">
        <f t="shared" si="66"/>
        <v/>
      </c>
      <c r="D405" s="600" t="str" cm="1">
        <f t="array" ref="D405">IF(I405='Tables calc'!$D$1+1,"*",IF(I405='Tables calc'!$D$1+2,'Tables calc'!$H$24,IF(D404='Tables calc'!$H$24,"",IF(D404="","",INDEX('Tables calc'!$C$24:$C$539,_xlfn.AGGREGATE(15,3,('Tables calc'!$F$24:$F$539=1)/('Tables calc'!$F$24:$F$539=1)*(ROW('Tables calc'!$F$24:$F$539)-ROW('Tables calc'!$F$23)),I405))))))</f>
        <v/>
      </c>
      <c r="E405" s="601" t="str">
        <f t="shared" si="67"/>
        <v/>
      </c>
      <c r="F405" s="602" t="str" cm="1">
        <f t="array" ref="F405">IF(I405='Tables calc'!$D$1+1,'Tables calc'!$H$23,IF(I405='Tables calc'!$D$1+2,'Tables calc'!$H$25,IF(E404="Box 2","",IF(F404="","",INDEX('Tables calc'!$D$24:$D$539,_xlfn.AGGREGATE(15,3,('Tables calc'!$F$24:$F$539=1)/('Tables calc'!$F$24:$F$539=1)*(ROW('Tables calc'!$F$24:$F$539)-ROW('Tables calc'!$F$23)),I405))))))</f>
        <v/>
      </c>
      <c r="G405" s="599" t="str">
        <f t="shared" si="68"/>
        <v/>
      </c>
      <c r="H405" s="600" t="str" cm="1">
        <f t="array" ref="H405">IF(I405='Tables calc'!$D$1+1,"*",IF(I405='Tables calc'!$D$1+2,'Tables calc'!$H$26,IF(E404="Box 2","",IF(F404="","",INDEX('Tables calc'!$E$24:$E$539,_xlfn.AGGREGATE(15,3,('Tables calc'!$F$24:$F$539=1)/('Tables calc'!$F$24:$F$539=1)*(ROW('Tables calc'!$F$24:$F$539)-ROW('Tables calc'!$F$23)),I405))))))</f>
        <v/>
      </c>
      <c r="I405" s="69">
        <v>404</v>
      </c>
      <c r="J405" s="69" t="str">
        <f t="shared" si="69"/>
        <v/>
      </c>
      <c r="K405" s="69" t="str">
        <f t="shared" si="70"/>
        <v/>
      </c>
      <c r="L405" s="69" t="str">
        <f t="shared" si="71"/>
        <v/>
      </c>
      <c r="M405" s="69" t="str">
        <f t="shared" si="72"/>
        <v/>
      </c>
      <c r="N405" s="69" t="str">
        <f t="shared" si="73"/>
        <v/>
      </c>
      <c r="O405" s="69" t="str">
        <f t="shared" si="74"/>
        <v/>
      </c>
      <c r="P405" s="69" t="str">
        <f t="shared" si="75"/>
        <v/>
      </c>
      <c r="Q405" s="69" t="str">
        <f t="shared" si="76"/>
        <v/>
      </c>
    </row>
    <row r="406" spans="1:17" x14ac:dyDescent="0.3">
      <c r="A406" s="598" t="str" cm="1">
        <f t="array" ref="A406">IF(I406='Tables calc'!$D$1+1,"FTE Reduction Exceptions:",IF(I406='Tables calc'!$D$1+2,"Totals:",IF(A405="Totals:","",IF(A405="","",INDEX('Tables calc'!$A$24:$A$539,_xlfn.AGGREGATE(15,3,('Tables calc'!$F$24:$F$539=1)/('Tables calc'!$F$24:$F$539=1)*(ROW('Tables calc'!$F$24:$F$539)-ROW('Tables calc'!$F$23)),I406))))))</f>
        <v/>
      </c>
      <c r="B406" s="598" t="str" cm="1">
        <f t="array" ref="B406">IF(I406='Tables calc'!$D$1+1,"#",IF(I406='Tables calc'!$D$1+2,"#",IF(B405="#","",IF(B405="","",INDEX('Tables calc'!$B$24:$B$539,_xlfn.AGGREGATE(15,3,('Tables calc'!$F$24:$F$539=1)/('Tables calc'!$F$24:$F$539=1)*(ROW('Tables calc'!$F$24:$F$539)-ROW('Tables calc'!$F$23)),I406))))))</f>
        <v/>
      </c>
      <c r="C406" s="599" t="str">
        <f t="shared" si="66"/>
        <v/>
      </c>
      <c r="D406" s="600" t="str" cm="1">
        <f t="array" ref="D406">IF(I406='Tables calc'!$D$1+1,"*",IF(I406='Tables calc'!$D$1+2,'Tables calc'!$H$24,IF(D405='Tables calc'!$H$24,"",IF(D405="","",INDEX('Tables calc'!$C$24:$C$539,_xlfn.AGGREGATE(15,3,('Tables calc'!$F$24:$F$539=1)/('Tables calc'!$F$24:$F$539=1)*(ROW('Tables calc'!$F$24:$F$539)-ROW('Tables calc'!$F$23)),I406))))))</f>
        <v/>
      </c>
      <c r="E406" s="601" t="str">
        <f t="shared" si="67"/>
        <v/>
      </c>
      <c r="F406" s="602" t="str" cm="1">
        <f t="array" ref="F406">IF(I406='Tables calc'!$D$1+1,'Tables calc'!$H$23,IF(I406='Tables calc'!$D$1+2,'Tables calc'!$H$25,IF(E405="Box 2","",IF(F405="","",INDEX('Tables calc'!$D$24:$D$539,_xlfn.AGGREGATE(15,3,('Tables calc'!$F$24:$F$539=1)/('Tables calc'!$F$24:$F$539=1)*(ROW('Tables calc'!$F$24:$F$539)-ROW('Tables calc'!$F$23)),I406))))))</f>
        <v/>
      </c>
      <c r="G406" s="599" t="str">
        <f t="shared" si="68"/>
        <v/>
      </c>
      <c r="H406" s="600" t="str" cm="1">
        <f t="array" ref="H406">IF(I406='Tables calc'!$D$1+1,"*",IF(I406='Tables calc'!$D$1+2,'Tables calc'!$H$26,IF(E405="Box 2","",IF(F405="","",INDEX('Tables calc'!$E$24:$E$539,_xlfn.AGGREGATE(15,3,('Tables calc'!$F$24:$F$539=1)/('Tables calc'!$F$24:$F$539=1)*(ROW('Tables calc'!$F$24:$F$539)-ROW('Tables calc'!$F$23)),I406))))))</f>
        <v/>
      </c>
      <c r="I406" s="69">
        <v>405</v>
      </c>
      <c r="J406" s="69" t="str">
        <f t="shared" si="69"/>
        <v/>
      </c>
      <c r="K406" s="69" t="str">
        <f t="shared" si="70"/>
        <v/>
      </c>
      <c r="L406" s="69" t="str">
        <f t="shared" si="71"/>
        <v/>
      </c>
      <c r="M406" s="69" t="str">
        <f t="shared" si="72"/>
        <v/>
      </c>
      <c r="N406" s="69" t="str">
        <f t="shared" si="73"/>
        <v/>
      </c>
      <c r="O406" s="69" t="str">
        <f t="shared" si="74"/>
        <v/>
      </c>
      <c r="P406" s="69" t="str">
        <f t="shared" si="75"/>
        <v/>
      </c>
      <c r="Q406" s="69" t="str">
        <f t="shared" si="76"/>
        <v/>
      </c>
    </row>
    <row r="407" spans="1:17" x14ac:dyDescent="0.3">
      <c r="A407" s="598" t="str" cm="1">
        <f t="array" ref="A407">IF(I407='Tables calc'!$D$1+1,"FTE Reduction Exceptions:",IF(I407='Tables calc'!$D$1+2,"Totals:",IF(A406="Totals:","",IF(A406="","",INDEX('Tables calc'!$A$24:$A$539,_xlfn.AGGREGATE(15,3,('Tables calc'!$F$24:$F$539=1)/('Tables calc'!$F$24:$F$539=1)*(ROW('Tables calc'!$F$24:$F$539)-ROW('Tables calc'!$F$23)),I407))))))</f>
        <v/>
      </c>
      <c r="B407" s="598" t="str" cm="1">
        <f t="array" ref="B407">IF(I407='Tables calc'!$D$1+1,"#",IF(I407='Tables calc'!$D$1+2,"#",IF(B406="#","",IF(B406="","",INDEX('Tables calc'!$B$24:$B$539,_xlfn.AGGREGATE(15,3,('Tables calc'!$F$24:$F$539=1)/('Tables calc'!$F$24:$F$539=1)*(ROW('Tables calc'!$F$24:$F$539)-ROW('Tables calc'!$F$23)),I407))))))</f>
        <v/>
      </c>
      <c r="C407" s="599" t="str">
        <f t="shared" si="66"/>
        <v/>
      </c>
      <c r="D407" s="600" t="str" cm="1">
        <f t="array" ref="D407">IF(I407='Tables calc'!$D$1+1,"*",IF(I407='Tables calc'!$D$1+2,'Tables calc'!$H$24,IF(D406='Tables calc'!$H$24,"",IF(D406="","",INDEX('Tables calc'!$C$24:$C$539,_xlfn.AGGREGATE(15,3,('Tables calc'!$F$24:$F$539=1)/('Tables calc'!$F$24:$F$539=1)*(ROW('Tables calc'!$F$24:$F$539)-ROW('Tables calc'!$F$23)),I407))))))</f>
        <v/>
      </c>
      <c r="E407" s="601" t="str">
        <f t="shared" si="67"/>
        <v/>
      </c>
      <c r="F407" s="602" t="str" cm="1">
        <f t="array" ref="F407">IF(I407='Tables calc'!$D$1+1,'Tables calc'!$H$23,IF(I407='Tables calc'!$D$1+2,'Tables calc'!$H$25,IF(E406="Box 2","",IF(F406="","",INDEX('Tables calc'!$D$24:$D$539,_xlfn.AGGREGATE(15,3,('Tables calc'!$F$24:$F$539=1)/('Tables calc'!$F$24:$F$539=1)*(ROW('Tables calc'!$F$24:$F$539)-ROW('Tables calc'!$F$23)),I407))))))</f>
        <v/>
      </c>
      <c r="G407" s="599" t="str">
        <f t="shared" si="68"/>
        <v/>
      </c>
      <c r="H407" s="600" t="str" cm="1">
        <f t="array" ref="H407">IF(I407='Tables calc'!$D$1+1,"*",IF(I407='Tables calc'!$D$1+2,'Tables calc'!$H$26,IF(E406="Box 2","",IF(F406="","",INDEX('Tables calc'!$E$24:$E$539,_xlfn.AGGREGATE(15,3,('Tables calc'!$F$24:$F$539=1)/('Tables calc'!$F$24:$F$539=1)*(ROW('Tables calc'!$F$24:$F$539)-ROW('Tables calc'!$F$23)),I407))))))</f>
        <v/>
      </c>
      <c r="I407" s="69">
        <v>406</v>
      </c>
      <c r="J407" s="69" t="str">
        <f t="shared" si="69"/>
        <v/>
      </c>
      <c r="K407" s="69" t="str">
        <f t="shared" si="70"/>
        <v/>
      </c>
      <c r="L407" s="69" t="str">
        <f t="shared" si="71"/>
        <v/>
      </c>
      <c r="M407" s="69" t="str">
        <f t="shared" si="72"/>
        <v/>
      </c>
      <c r="N407" s="69" t="str">
        <f t="shared" si="73"/>
        <v/>
      </c>
      <c r="O407" s="69" t="str">
        <f t="shared" si="74"/>
        <v/>
      </c>
      <c r="P407" s="69" t="str">
        <f t="shared" si="75"/>
        <v/>
      </c>
      <c r="Q407" s="69" t="str">
        <f t="shared" si="76"/>
        <v/>
      </c>
    </row>
    <row r="408" spans="1:17" x14ac:dyDescent="0.3">
      <c r="A408" s="598" t="str" cm="1">
        <f t="array" ref="A408">IF(I408='Tables calc'!$D$1+1,"FTE Reduction Exceptions:",IF(I408='Tables calc'!$D$1+2,"Totals:",IF(A407="Totals:","",IF(A407="","",INDEX('Tables calc'!$A$24:$A$539,_xlfn.AGGREGATE(15,3,('Tables calc'!$F$24:$F$539=1)/('Tables calc'!$F$24:$F$539=1)*(ROW('Tables calc'!$F$24:$F$539)-ROW('Tables calc'!$F$23)),I408))))))</f>
        <v/>
      </c>
      <c r="B408" s="598" t="str" cm="1">
        <f t="array" ref="B408">IF(I408='Tables calc'!$D$1+1,"#",IF(I408='Tables calc'!$D$1+2,"#",IF(B407="#","",IF(B407="","",INDEX('Tables calc'!$B$24:$B$539,_xlfn.AGGREGATE(15,3,('Tables calc'!$F$24:$F$539=1)/('Tables calc'!$F$24:$F$539=1)*(ROW('Tables calc'!$F$24:$F$539)-ROW('Tables calc'!$F$23)),I408))))))</f>
        <v/>
      </c>
      <c r="C408" s="599" t="str">
        <f t="shared" si="66"/>
        <v/>
      </c>
      <c r="D408" s="600" t="str" cm="1">
        <f t="array" ref="D408">IF(I408='Tables calc'!$D$1+1,"*",IF(I408='Tables calc'!$D$1+2,'Tables calc'!$H$24,IF(D407='Tables calc'!$H$24,"",IF(D407="","",INDEX('Tables calc'!$C$24:$C$539,_xlfn.AGGREGATE(15,3,('Tables calc'!$F$24:$F$539=1)/('Tables calc'!$F$24:$F$539=1)*(ROW('Tables calc'!$F$24:$F$539)-ROW('Tables calc'!$F$23)),I408))))))</f>
        <v/>
      </c>
      <c r="E408" s="601" t="str">
        <f t="shared" si="67"/>
        <v/>
      </c>
      <c r="F408" s="602" t="str" cm="1">
        <f t="array" ref="F408">IF(I408='Tables calc'!$D$1+1,'Tables calc'!$H$23,IF(I408='Tables calc'!$D$1+2,'Tables calc'!$H$25,IF(E407="Box 2","",IF(F407="","",INDEX('Tables calc'!$D$24:$D$539,_xlfn.AGGREGATE(15,3,('Tables calc'!$F$24:$F$539=1)/('Tables calc'!$F$24:$F$539=1)*(ROW('Tables calc'!$F$24:$F$539)-ROW('Tables calc'!$F$23)),I408))))))</f>
        <v/>
      </c>
      <c r="G408" s="599" t="str">
        <f t="shared" si="68"/>
        <v/>
      </c>
      <c r="H408" s="600" t="str" cm="1">
        <f t="array" ref="H408">IF(I408='Tables calc'!$D$1+1,"*",IF(I408='Tables calc'!$D$1+2,'Tables calc'!$H$26,IF(E407="Box 2","",IF(F407="","",INDEX('Tables calc'!$E$24:$E$539,_xlfn.AGGREGATE(15,3,('Tables calc'!$F$24:$F$539=1)/('Tables calc'!$F$24:$F$539=1)*(ROW('Tables calc'!$F$24:$F$539)-ROW('Tables calc'!$F$23)),I408))))))</f>
        <v/>
      </c>
      <c r="I408" s="69">
        <v>407</v>
      </c>
      <c r="J408" s="69" t="str">
        <f t="shared" si="69"/>
        <v/>
      </c>
      <c r="K408" s="69" t="str">
        <f t="shared" si="70"/>
        <v/>
      </c>
      <c r="L408" s="69" t="str">
        <f t="shared" si="71"/>
        <v/>
      </c>
      <c r="M408" s="69" t="str">
        <f t="shared" si="72"/>
        <v/>
      </c>
      <c r="N408" s="69" t="str">
        <f t="shared" si="73"/>
        <v/>
      </c>
      <c r="O408" s="69" t="str">
        <f t="shared" si="74"/>
        <v/>
      </c>
      <c r="P408" s="69" t="str">
        <f t="shared" si="75"/>
        <v/>
      </c>
      <c r="Q408" s="69" t="str">
        <f t="shared" si="76"/>
        <v/>
      </c>
    </row>
    <row r="409" spans="1:17" x14ac:dyDescent="0.3">
      <c r="A409" s="598" t="str" cm="1">
        <f t="array" ref="A409">IF(I409='Tables calc'!$D$1+1,"FTE Reduction Exceptions:",IF(I409='Tables calc'!$D$1+2,"Totals:",IF(A408="Totals:","",IF(A408="","",INDEX('Tables calc'!$A$24:$A$539,_xlfn.AGGREGATE(15,3,('Tables calc'!$F$24:$F$539=1)/('Tables calc'!$F$24:$F$539=1)*(ROW('Tables calc'!$F$24:$F$539)-ROW('Tables calc'!$F$23)),I409))))))</f>
        <v/>
      </c>
      <c r="B409" s="598" t="str" cm="1">
        <f t="array" ref="B409">IF(I409='Tables calc'!$D$1+1,"#",IF(I409='Tables calc'!$D$1+2,"#",IF(B408="#","",IF(B408="","",INDEX('Tables calc'!$B$24:$B$539,_xlfn.AGGREGATE(15,3,('Tables calc'!$F$24:$F$539=1)/('Tables calc'!$F$24:$F$539=1)*(ROW('Tables calc'!$F$24:$F$539)-ROW('Tables calc'!$F$23)),I409))))))</f>
        <v/>
      </c>
      <c r="C409" s="599" t="str">
        <f t="shared" si="66"/>
        <v/>
      </c>
      <c r="D409" s="600" t="str" cm="1">
        <f t="array" ref="D409">IF(I409='Tables calc'!$D$1+1,"*",IF(I409='Tables calc'!$D$1+2,'Tables calc'!$H$24,IF(D408='Tables calc'!$H$24,"",IF(D408="","",INDEX('Tables calc'!$C$24:$C$539,_xlfn.AGGREGATE(15,3,('Tables calc'!$F$24:$F$539=1)/('Tables calc'!$F$24:$F$539=1)*(ROW('Tables calc'!$F$24:$F$539)-ROW('Tables calc'!$F$23)),I409))))))</f>
        <v/>
      </c>
      <c r="E409" s="601" t="str">
        <f t="shared" si="67"/>
        <v/>
      </c>
      <c r="F409" s="602" t="str" cm="1">
        <f t="array" ref="F409">IF(I409='Tables calc'!$D$1+1,'Tables calc'!$H$23,IF(I409='Tables calc'!$D$1+2,'Tables calc'!$H$25,IF(E408="Box 2","",IF(F408="","",INDEX('Tables calc'!$D$24:$D$539,_xlfn.AGGREGATE(15,3,('Tables calc'!$F$24:$F$539=1)/('Tables calc'!$F$24:$F$539=1)*(ROW('Tables calc'!$F$24:$F$539)-ROW('Tables calc'!$F$23)),I409))))))</f>
        <v/>
      </c>
      <c r="G409" s="599" t="str">
        <f t="shared" si="68"/>
        <v/>
      </c>
      <c r="H409" s="600" t="str" cm="1">
        <f t="array" ref="H409">IF(I409='Tables calc'!$D$1+1,"*",IF(I409='Tables calc'!$D$1+2,'Tables calc'!$H$26,IF(E408="Box 2","",IF(F408="","",INDEX('Tables calc'!$E$24:$E$539,_xlfn.AGGREGATE(15,3,('Tables calc'!$F$24:$F$539=1)/('Tables calc'!$F$24:$F$539=1)*(ROW('Tables calc'!$F$24:$F$539)-ROW('Tables calc'!$F$23)),I409))))))</f>
        <v/>
      </c>
      <c r="I409" s="69">
        <v>408</v>
      </c>
      <c r="J409" s="69" t="str">
        <f t="shared" si="69"/>
        <v/>
      </c>
      <c r="K409" s="69" t="str">
        <f t="shared" si="70"/>
        <v/>
      </c>
      <c r="L409" s="69" t="str">
        <f t="shared" si="71"/>
        <v/>
      </c>
      <c r="M409" s="69" t="str">
        <f t="shared" si="72"/>
        <v/>
      </c>
      <c r="N409" s="69" t="str">
        <f t="shared" si="73"/>
        <v/>
      </c>
      <c r="O409" s="69" t="str">
        <f t="shared" si="74"/>
        <v/>
      </c>
      <c r="P409" s="69" t="str">
        <f t="shared" si="75"/>
        <v/>
      </c>
      <c r="Q409" s="69" t="str">
        <f t="shared" si="76"/>
        <v/>
      </c>
    </row>
    <row r="410" spans="1:17" x14ac:dyDescent="0.3">
      <c r="A410" s="598" t="str" cm="1">
        <f t="array" ref="A410">IF(I410='Tables calc'!$D$1+1,"FTE Reduction Exceptions:",IF(I410='Tables calc'!$D$1+2,"Totals:",IF(A409="Totals:","",IF(A409="","",INDEX('Tables calc'!$A$24:$A$539,_xlfn.AGGREGATE(15,3,('Tables calc'!$F$24:$F$539=1)/('Tables calc'!$F$24:$F$539=1)*(ROW('Tables calc'!$F$24:$F$539)-ROW('Tables calc'!$F$23)),I410))))))</f>
        <v/>
      </c>
      <c r="B410" s="598" t="str" cm="1">
        <f t="array" ref="B410">IF(I410='Tables calc'!$D$1+1,"#",IF(I410='Tables calc'!$D$1+2,"#",IF(B409="#","",IF(B409="","",INDEX('Tables calc'!$B$24:$B$539,_xlfn.AGGREGATE(15,3,('Tables calc'!$F$24:$F$539=1)/('Tables calc'!$F$24:$F$539=1)*(ROW('Tables calc'!$F$24:$F$539)-ROW('Tables calc'!$F$23)),I410))))))</f>
        <v/>
      </c>
      <c r="C410" s="599" t="str">
        <f t="shared" si="66"/>
        <v/>
      </c>
      <c r="D410" s="600" t="str" cm="1">
        <f t="array" ref="D410">IF(I410='Tables calc'!$D$1+1,"*",IF(I410='Tables calc'!$D$1+2,'Tables calc'!$H$24,IF(D409='Tables calc'!$H$24,"",IF(D409="","",INDEX('Tables calc'!$C$24:$C$539,_xlfn.AGGREGATE(15,3,('Tables calc'!$F$24:$F$539=1)/('Tables calc'!$F$24:$F$539=1)*(ROW('Tables calc'!$F$24:$F$539)-ROW('Tables calc'!$F$23)),I410))))))</f>
        <v/>
      </c>
      <c r="E410" s="601" t="str">
        <f t="shared" si="67"/>
        <v/>
      </c>
      <c r="F410" s="602" t="str" cm="1">
        <f t="array" ref="F410">IF(I410='Tables calc'!$D$1+1,'Tables calc'!$H$23,IF(I410='Tables calc'!$D$1+2,'Tables calc'!$H$25,IF(E409="Box 2","",IF(F409="","",INDEX('Tables calc'!$D$24:$D$539,_xlfn.AGGREGATE(15,3,('Tables calc'!$F$24:$F$539=1)/('Tables calc'!$F$24:$F$539=1)*(ROW('Tables calc'!$F$24:$F$539)-ROW('Tables calc'!$F$23)),I410))))))</f>
        <v/>
      </c>
      <c r="G410" s="599" t="str">
        <f t="shared" si="68"/>
        <v/>
      </c>
      <c r="H410" s="600" t="str" cm="1">
        <f t="array" ref="H410">IF(I410='Tables calc'!$D$1+1,"*",IF(I410='Tables calc'!$D$1+2,'Tables calc'!$H$26,IF(E409="Box 2","",IF(F409="","",INDEX('Tables calc'!$E$24:$E$539,_xlfn.AGGREGATE(15,3,('Tables calc'!$F$24:$F$539=1)/('Tables calc'!$F$24:$F$539=1)*(ROW('Tables calc'!$F$24:$F$539)-ROW('Tables calc'!$F$23)),I410))))))</f>
        <v/>
      </c>
      <c r="I410" s="69">
        <v>409</v>
      </c>
      <c r="J410" s="69" t="str">
        <f t="shared" si="69"/>
        <v/>
      </c>
      <c r="K410" s="69" t="str">
        <f t="shared" si="70"/>
        <v/>
      </c>
      <c r="L410" s="69" t="str">
        <f t="shared" si="71"/>
        <v/>
      </c>
      <c r="M410" s="69" t="str">
        <f t="shared" si="72"/>
        <v/>
      </c>
      <c r="N410" s="69" t="str">
        <f t="shared" si="73"/>
        <v/>
      </c>
      <c r="O410" s="69" t="str">
        <f t="shared" si="74"/>
        <v/>
      </c>
      <c r="P410" s="69" t="str">
        <f t="shared" si="75"/>
        <v/>
      </c>
      <c r="Q410" s="69" t="str">
        <f t="shared" si="76"/>
        <v/>
      </c>
    </row>
    <row r="411" spans="1:17" x14ac:dyDescent="0.3">
      <c r="A411" s="598" t="str" cm="1">
        <f t="array" ref="A411">IF(I411='Tables calc'!$D$1+1,"FTE Reduction Exceptions:",IF(I411='Tables calc'!$D$1+2,"Totals:",IF(A410="Totals:","",IF(A410="","",INDEX('Tables calc'!$A$24:$A$539,_xlfn.AGGREGATE(15,3,('Tables calc'!$F$24:$F$539=1)/('Tables calc'!$F$24:$F$539=1)*(ROW('Tables calc'!$F$24:$F$539)-ROW('Tables calc'!$F$23)),I411))))))</f>
        <v/>
      </c>
      <c r="B411" s="598" t="str" cm="1">
        <f t="array" ref="B411">IF(I411='Tables calc'!$D$1+1,"#",IF(I411='Tables calc'!$D$1+2,"#",IF(B410="#","",IF(B410="","",INDEX('Tables calc'!$B$24:$B$539,_xlfn.AGGREGATE(15,3,('Tables calc'!$F$24:$F$539=1)/('Tables calc'!$F$24:$F$539=1)*(ROW('Tables calc'!$F$24:$F$539)-ROW('Tables calc'!$F$23)),I411))))))</f>
        <v/>
      </c>
      <c r="C411" s="599" t="str">
        <f t="shared" si="66"/>
        <v/>
      </c>
      <c r="D411" s="600" t="str" cm="1">
        <f t="array" ref="D411">IF(I411='Tables calc'!$D$1+1,"*",IF(I411='Tables calc'!$D$1+2,'Tables calc'!$H$24,IF(D410='Tables calc'!$H$24,"",IF(D410="","",INDEX('Tables calc'!$C$24:$C$539,_xlfn.AGGREGATE(15,3,('Tables calc'!$F$24:$F$539=1)/('Tables calc'!$F$24:$F$539=1)*(ROW('Tables calc'!$F$24:$F$539)-ROW('Tables calc'!$F$23)),I411))))))</f>
        <v/>
      </c>
      <c r="E411" s="601" t="str">
        <f t="shared" si="67"/>
        <v/>
      </c>
      <c r="F411" s="602" t="str" cm="1">
        <f t="array" ref="F411">IF(I411='Tables calc'!$D$1+1,'Tables calc'!$H$23,IF(I411='Tables calc'!$D$1+2,'Tables calc'!$H$25,IF(E410="Box 2","",IF(F410="","",INDEX('Tables calc'!$D$24:$D$539,_xlfn.AGGREGATE(15,3,('Tables calc'!$F$24:$F$539=1)/('Tables calc'!$F$24:$F$539=1)*(ROW('Tables calc'!$F$24:$F$539)-ROW('Tables calc'!$F$23)),I411))))))</f>
        <v/>
      </c>
      <c r="G411" s="599" t="str">
        <f t="shared" si="68"/>
        <v/>
      </c>
      <c r="H411" s="600" t="str" cm="1">
        <f t="array" ref="H411">IF(I411='Tables calc'!$D$1+1,"*",IF(I411='Tables calc'!$D$1+2,'Tables calc'!$H$26,IF(E410="Box 2","",IF(F410="","",INDEX('Tables calc'!$E$24:$E$539,_xlfn.AGGREGATE(15,3,('Tables calc'!$F$24:$F$539=1)/('Tables calc'!$F$24:$F$539=1)*(ROW('Tables calc'!$F$24:$F$539)-ROW('Tables calc'!$F$23)),I411))))))</f>
        <v/>
      </c>
      <c r="I411" s="69">
        <v>410</v>
      </c>
      <c r="J411" s="69" t="str">
        <f t="shared" si="69"/>
        <v/>
      </c>
      <c r="K411" s="69" t="str">
        <f t="shared" si="70"/>
        <v/>
      </c>
      <c r="L411" s="69" t="str">
        <f t="shared" si="71"/>
        <v/>
      </c>
      <c r="M411" s="69" t="str">
        <f t="shared" si="72"/>
        <v/>
      </c>
      <c r="N411" s="69" t="str">
        <f t="shared" si="73"/>
        <v/>
      </c>
      <c r="O411" s="69" t="str">
        <f t="shared" si="74"/>
        <v/>
      </c>
      <c r="P411" s="69" t="str">
        <f t="shared" si="75"/>
        <v/>
      </c>
      <c r="Q411" s="69" t="str">
        <f t="shared" si="76"/>
        <v/>
      </c>
    </row>
    <row r="412" spans="1:17" x14ac:dyDescent="0.3">
      <c r="A412" s="598" t="str" cm="1">
        <f t="array" ref="A412">IF(I412='Tables calc'!$D$1+1,"FTE Reduction Exceptions:",IF(I412='Tables calc'!$D$1+2,"Totals:",IF(A411="Totals:","",IF(A411="","",INDEX('Tables calc'!$A$24:$A$539,_xlfn.AGGREGATE(15,3,('Tables calc'!$F$24:$F$539=1)/('Tables calc'!$F$24:$F$539=1)*(ROW('Tables calc'!$F$24:$F$539)-ROW('Tables calc'!$F$23)),I412))))))</f>
        <v/>
      </c>
      <c r="B412" s="598" t="str" cm="1">
        <f t="array" ref="B412">IF(I412='Tables calc'!$D$1+1,"#",IF(I412='Tables calc'!$D$1+2,"#",IF(B411="#","",IF(B411="","",INDEX('Tables calc'!$B$24:$B$539,_xlfn.AGGREGATE(15,3,('Tables calc'!$F$24:$F$539=1)/('Tables calc'!$F$24:$F$539=1)*(ROW('Tables calc'!$F$24:$F$539)-ROW('Tables calc'!$F$23)),I412))))))</f>
        <v/>
      </c>
      <c r="C412" s="599" t="str">
        <f t="shared" si="66"/>
        <v/>
      </c>
      <c r="D412" s="600" t="str" cm="1">
        <f t="array" ref="D412">IF(I412='Tables calc'!$D$1+1,"*",IF(I412='Tables calc'!$D$1+2,'Tables calc'!$H$24,IF(D411='Tables calc'!$H$24,"",IF(D411="","",INDEX('Tables calc'!$C$24:$C$539,_xlfn.AGGREGATE(15,3,('Tables calc'!$F$24:$F$539=1)/('Tables calc'!$F$24:$F$539=1)*(ROW('Tables calc'!$F$24:$F$539)-ROW('Tables calc'!$F$23)),I412))))))</f>
        <v/>
      </c>
      <c r="E412" s="601" t="str">
        <f t="shared" si="67"/>
        <v/>
      </c>
      <c r="F412" s="602" t="str" cm="1">
        <f t="array" ref="F412">IF(I412='Tables calc'!$D$1+1,'Tables calc'!$H$23,IF(I412='Tables calc'!$D$1+2,'Tables calc'!$H$25,IF(E411="Box 2","",IF(F411="","",INDEX('Tables calc'!$D$24:$D$539,_xlfn.AGGREGATE(15,3,('Tables calc'!$F$24:$F$539=1)/('Tables calc'!$F$24:$F$539=1)*(ROW('Tables calc'!$F$24:$F$539)-ROW('Tables calc'!$F$23)),I412))))))</f>
        <v/>
      </c>
      <c r="G412" s="599" t="str">
        <f t="shared" si="68"/>
        <v/>
      </c>
      <c r="H412" s="600" t="str" cm="1">
        <f t="array" ref="H412">IF(I412='Tables calc'!$D$1+1,"*",IF(I412='Tables calc'!$D$1+2,'Tables calc'!$H$26,IF(E411="Box 2","",IF(F411="","",INDEX('Tables calc'!$E$24:$E$539,_xlfn.AGGREGATE(15,3,('Tables calc'!$F$24:$F$539=1)/('Tables calc'!$F$24:$F$539=1)*(ROW('Tables calc'!$F$24:$F$539)-ROW('Tables calc'!$F$23)),I412))))))</f>
        <v/>
      </c>
      <c r="I412" s="69">
        <v>411</v>
      </c>
      <c r="J412" s="69" t="str">
        <f t="shared" si="69"/>
        <v/>
      </c>
      <c r="K412" s="69" t="str">
        <f t="shared" si="70"/>
        <v/>
      </c>
      <c r="L412" s="69" t="str">
        <f t="shared" si="71"/>
        <v/>
      </c>
      <c r="M412" s="69" t="str">
        <f t="shared" si="72"/>
        <v/>
      </c>
      <c r="N412" s="69" t="str">
        <f t="shared" si="73"/>
        <v/>
      </c>
      <c r="O412" s="69" t="str">
        <f t="shared" si="74"/>
        <v/>
      </c>
      <c r="P412" s="69" t="str">
        <f t="shared" si="75"/>
        <v/>
      </c>
      <c r="Q412" s="69" t="str">
        <f t="shared" si="76"/>
        <v/>
      </c>
    </row>
    <row r="413" spans="1:17" x14ac:dyDescent="0.3">
      <c r="A413" s="598" t="str" cm="1">
        <f t="array" ref="A413">IF(I413='Tables calc'!$D$1+1,"FTE Reduction Exceptions:",IF(I413='Tables calc'!$D$1+2,"Totals:",IF(A412="Totals:","",IF(A412="","",INDEX('Tables calc'!$A$24:$A$539,_xlfn.AGGREGATE(15,3,('Tables calc'!$F$24:$F$539=1)/('Tables calc'!$F$24:$F$539=1)*(ROW('Tables calc'!$F$24:$F$539)-ROW('Tables calc'!$F$23)),I413))))))</f>
        <v/>
      </c>
      <c r="B413" s="598" t="str" cm="1">
        <f t="array" ref="B413">IF(I413='Tables calc'!$D$1+1,"#",IF(I413='Tables calc'!$D$1+2,"#",IF(B412="#","",IF(B412="","",INDEX('Tables calc'!$B$24:$B$539,_xlfn.AGGREGATE(15,3,('Tables calc'!$F$24:$F$539=1)/('Tables calc'!$F$24:$F$539=1)*(ROW('Tables calc'!$F$24:$F$539)-ROW('Tables calc'!$F$23)),I413))))))</f>
        <v/>
      </c>
      <c r="C413" s="599" t="str">
        <f t="shared" si="66"/>
        <v/>
      </c>
      <c r="D413" s="600" t="str" cm="1">
        <f t="array" ref="D413">IF(I413='Tables calc'!$D$1+1,"*",IF(I413='Tables calc'!$D$1+2,'Tables calc'!$H$24,IF(D412='Tables calc'!$H$24,"",IF(D412="","",INDEX('Tables calc'!$C$24:$C$539,_xlfn.AGGREGATE(15,3,('Tables calc'!$F$24:$F$539=1)/('Tables calc'!$F$24:$F$539=1)*(ROW('Tables calc'!$F$24:$F$539)-ROW('Tables calc'!$F$23)),I413))))))</f>
        <v/>
      </c>
      <c r="E413" s="601" t="str">
        <f t="shared" si="67"/>
        <v/>
      </c>
      <c r="F413" s="602" t="str" cm="1">
        <f t="array" ref="F413">IF(I413='Tables calc'!$D$1+1,'Tables calc'!$H$23,IF(I413='Tables calc'!$D$1+2,'Tables calc'!$H$25,IF(E412="Box 2","",IF(F412="","",INDEX('Tables calc'!$D$24:$D$539,_xlfn.AGGREGATE(15,3,('Tables calc'!$F$24:$F$539=1)/('Tables calc'!$F$24:$F$539=1)*(ROW('Tables calc'!$F$24:$F$539)-ROW('Tables calc'!$F$23)),I413))))))</f>
        <v/>
      </c>
      <c r="G413" s="599" t="str">
        <f t="shared" si="68"/>
        <v/>
      </c>
      <c r="H413" s="600" t="str" cm="1">
        <f t="array" ref="H413">IF(I413='Tables calc'!$D$1+1,"*",IF(I413='Tables calc'!$D$1+2,'Tables calc'!$H$26,IF(E412="Box 2","",IF(F412="","",INDEX('Tables calc'!$E$24:$E$539,_xlfn.AGGREGATE(15,3,('Tables calc'!$F$24:$F$539=1)/('Tables calc'!$F$24:$F$539=1)*(ROW('Tables calc'!$F$24:$F$539)-ROW('Tables calc'!$F$23)),I413))))))</f>
        <v/>
      </c>
      <c r="I413" s="69">
        <v>412</v>
      </c>
      <c r="J413" s="69" t="str">
        <f t="shared" si="69"/>
        <v/>
      </c>
      <c r="K413" s="69" t="str">
        <f t="shared" si="70"/>
        <v/>
      </c>
      <c r="L413" s="69" t="str">
        <f t="shared" si="71"/>
        <v/>
      </c>
      <c r="M413" s="69" t="str">
        <f t="shared" si="72"/>
        <v/>
      </c>
      <c r="N413" s="69" t="str">
        <f t="shared" si="73"/>
        <v/>
      </c>
      <c r="O413" s="69" t="str">
        <f t="shared" si="74"/>
        <v/>
      </c>
      <c r="P413" s="69" t="str">
        <f t="shared" si="75"/>
        <v/>
      </c>
      <c r="Q413" s="69" t="str">
        <f t="shared" si="76"/>
        <v/>
      </c>
    </row>
    <row r="414" spans="1:17" x14ac:dyDescent="0.3">
      <c r="A414" s="598" t="str" cm="1">
        <f t="array" ref="A414">IF(I414='Tables calc'!$D$1+1,"FTE Reduction Exceptions:",IF(I414='Tables calc'!$D$1+2,"Totals:",IF(A413="Totals:","",IF(A413="","",INDEX('Tables calc'!$A$24:$A$539,_xlfn.AGGREGATE(15,3,('Tables calc'!$F$24:$F$539=1)/('Tables calc'!$F$24:$F$539=1)*(ROW('Tables calc'!$F$24:$F$539)-ROW('Tables calc'!$F$23)),I414))))))</f>
        <v/>
      </c>
      <c r="B414" s="598" t="str" cm="1">
        <f t="array" ref="B414">IF(I414='Tables calc'!$D$1+1,"#",IF(I414='Tables calc'!$D$1+2,"#",IF(B413="#","",IF(B413="","",INDEX('Tables calc'!$B$24:$B$539,_xlfn.AGGREGATE(15,3,('Tables calc'!$F$24:$F$539=1)/('Tables calc'!$F$24:$F$539=1)*(ROW('Tables calc'!$F$24:$F$539)-ROW('Tables calc'!$F$23)),I414))))))</f>
        <v/>
      </c>
      <c r="C414" s="599" t="str">
        <f t="shared" si="66"/>
        <v/>
      </c>
      <c r="D414" s="600" t="str" cm="1">
        <f t="array" ref="D414">IF(I414='Tables calc'!$D$1+1,"*",IF(I414='Tables calc'!$D$1+2,'Tables calc'!$H$24,IF(D413='Tables calc'!$H$24,"",IF(D413="","",INDEX('Tables calc'!$C$24:$C$539,_xlfn.AGGREGATE(15,3,('Tables calc'!$F$24:$F$539=1)/('Tables calc'!$F$24:$F$539=1)*(ROW('Tables calc'!$F$24:$F$539)-ROW('Tables calc'!$F$23)),I414))))))</f>
        <v/>
      </c>
      <c r="E414" s="601" t="str">
        <f t="shared" si="67"/>
        <v/>
      </c>
      <c r="F414" s="602" t="str" cm="1">
        <f t="array" ref="F414">IF(I414='Tables calc'!$D$1+1,'Tables calc'!$H$23,IF(I414='Tables calc'!$D$1+2,'Tables calc'!$H$25,IF(E413="Box 2","",IF(F413="","",INDEX('Tables calc'!$D$24:$D$539,_xlfn.AGGREGATE(15,3,('Tables calc'!$F$24:$F$539=1)/('Tables calc'!$F$24:$F$539=1)*(ROW('Tables calc'!$F$24:$F$539)-ROW('Tables calc'!$F$23)),I414))))))</f>
        <v/>
      </c>
      <c r="G414" s="599" t="str">
        <f t="shared" si="68"/>
        <v/>
      </c>
      <c r="H414" s="600" t="str" cm="1">
        <f t="array" ref="H414">IF(I414='Tables calc'!$D$1+1,"*",IF(I414='Tables calc'!$D$1+2,'Tables calc'!$H$26,IF(E413="Box 2","",IF(F413="","",INDEX('Tables calc'!$E$24:$E$539,_xlfn.AGGREGATE(15,3,('Tables calc'!$F$24:$F$539=1)/('Tables calc'!$F$24:$F$539=1)*(ROW('Tables calc'!$F$24:$F$539)-ROW('Tables calc'!$F$23)),I414))))))</f>
        <v/>
      </c>
      <c r="I414" s="69">
        <v>413</v>
      </c>
      <c r="J414" s="69" t="str">
        <f t="shared" si="69"/>
        <v/>
      </c>
      <c r="K414" s="69" t="str">
        <f t="shared" si="70"/>
        <v/>
      </c>
      <c r="L414" s="69" t="str">
        <f t="shared" si="71"/>
        <v/>
      </c>
      <c r="M414" s="69" t="str">
        <f t="shared" si="72"/>
        <v/>
      </c>
      <c r="N414" s="69" t="str">
        <f t="shared" si="73"/>
        <v/>
      </c>
      <c r="O414" s="69" t="str">
        <f t="shared" si="74"/>
        <v/>
      </c>
      <c r="P414" s="69" t="str">
        <f t="shared" si="75"/>
        <v/>
      </c>
      <c r="Q414" s="69" t="str">
        <f t="shared" si="76"/>
        <v/>
      </c>
    </row>
    <row r="415" spans="1:17" x14ac:dyDescent="0.3">
      <c r="A415" s="598" t="str" cm="1">
        <f t="array" ref="A415">IF(I415='Tables calc'!$D$1+1,"FTE Reduction Exceptions:",IF(I415='Tables calc'!$D$1+2,"Totals:",IF(A414="Totals:","",IF(A414="","",INDEX('Tables calc'!$A$24:$A$539,_xlfn.AGGREGATE(15,3,('Tables calc'!$F$24:$F$539=1)/('Tables calc'!$F$24:$F$539=1)*(ROW('Tables calc'!$F$24:$F$539)-ROW('Tables calc'!$F$23)),I415))))))</f>
        <v/>
      </c>
      <c r="B415" s="598" t="str" cm="1">
        <f t="array" ref="B415">IF(I415='Tables calc'!$D$1+1,"#",IF(I415='Tables calc'!$D$1+2,"#",IF(B414="#","",IF(B414="","",INDEX('Tables calc'!$B$24:$B$539,_xlfn.AGGREGATE(15,3,('Tables calc'!$F$24:$F$539=1)/('Tables calc'!$F$24:$F$539=1)*(ROW('Tables calc'!$F$24:$F$539)-ROW('Tables calc'!$F$23)),I415))))))</f>
        <v/>
      </c>
      <c r="C415" s="599" t="str">
        <f t="shared" si="66"/>
        <v/>
      </c>
      <c r="D415" s="600" t="str" cm="1">
        <f t="array" ref="D415">IF(I415='Tables calc'!$D$1+1,"*",IF(I415='Tables calc'!$D$1+2,'Tables calc'!$H$24,IF(D414='Tables calc'!$H$24,"",IF(D414="","",INDEX('Tables calc'!$C$24:$C$539,_xlfn.AGGREGATE(15,3,('Tables calc'!$F$24:$F$539=1)/('Tables calc'!$F$24:$F$539=1)*(ROW('Tables calc'!$F$24:$F$539)-ROW('Tables calc'!$F$23)),I415))))))</f>
        <v/>
      </c>
      <c r="E415" s="601" t="str">
        <f t="shared" si="67"/>
        <v/>
      </c>
      <c r="F415" s="602" t="str" cm="1">
        <f t="array" ref="F415">IF(I415='Tables calc'!$D$1+1,'Tables calc'!$H$23,IF(I415='Tables calc'!$D$1+2,'Tables calc'!$H$25,IF(E414="Box 2","",IF(F414="","",INDEX('Tables calc'!$D$24:$D$539,_xlfn.AGGREGATE(15,3,('Tables calc'!$F$24:$F$539=1)/('Tables calc'!$F$24:$F$539=1)*(ROW('Tables calc'!$F$24:$F$539)-ROW('Tables calc'!$F$23)),I415))))))</f>
        <v/>
      </c>
      <c r="G415" s="599" t="str">
        <f t="shared" si="68"/>
        <v/>
      </c>
      <c r="H415" s="600" t="str" cm="1">
        <f t="array" ref="H415">IF(I415='Tables calc'!$D$1+1,"*",IF(I415='Tables calc'!$D$1+2,'Tables calc'!$H$26,IF(E414="Box 2","",IF(F414="","",INDEX('Tables calc'!$E$24:$E$539,_xlfn.AGGREGATE(15,3,('Tables calc'!$F$24:$F$539=1)/('Tables calc'!$F$24:$F$539=1)*(ROW('Tables calc'!$F$24:$F$539)-ROW('Tables calc'!$F$23)),I415))))))</f>
        <v/>
      </c>
      <c r="I415" s="69">
        <v>414</v>
      </c>
      <c r="J415" s="69" t="str">
        <f t="shared" si="69"/>
        <v/>
      </c>
      <c r="K415" s="69" t="str">
        <f t="shared" si="70"/>
        <v/>
      </c>
      <c r="L415" s="69" t="str">
        <f t="shared" si="71"/>
        <v/>
      </c>
      <c r="M415" s="69" t="str">
        <f t="shared" si="72"/>
        <v/>
      </c>
      <c r="N415" s="69" t="str">
        <f t="shared" si="73"/>
        <v/>
      </c>
      <c r="O415" s="69" t="str">
        <f t="shared" si="74"/>
        <v/>
      </c>
      <c r="P415" s="69" t="str">
        <f t="shared" si="75"/>
        <v/>
      </c>
      <c r="Q415" s="69" t="str">
        <f t="shared" si="76"/>
        <v/>
      </c>
    </row>
    <row r="416" spans="1:17" x14ac:dyDescent="0.3">
      <c r="A416" s="598" t="str" cm="1">
        <f t="array" ref="A416">IF(I416='Tables calc'!$D$1+1,"FTE Reduction Exceptions:",IF(I416='Tables calc'!$D$1+2,"Totals:",IF(A415="Totals:","",IF(A415="","",INDEX('Tables calc'!$A$24:$A$539,_xlfn.AGGREGATE(15,3,('Tables calc'!$F$24:$F$539=1)/('Tables calc'!$F$24:$F$539=1)*(ROW('Tables calc'!$F$24:$F$539)-ROW('Tables calc'!$F$23)),I416))))))</f>
        <v/>
      </c>
      <c r="B416" s="598" t="str" cm="1">
        <f t="array" ref="B416">IF(I416='Tables calc'!$D$1+1,"#",IF(I416='Tables calc'!$D$1+2,"#",IF(B415="#","",IF(B415="","",INDEX('Tables calc'!$B$24:$B$539,_xlfn.AGGREGATE(15,3,('Tables calc'!$F$24:$F$539=1)/('Tables calc'!$F$24:$F$539=1)*(ROW('Tables calc'!$F$24:$F$539)-ROW('Tables calc'!$F$23)),I416))))))</f>
        <v/>
      </c>
      <c r="C416" s="599" t="str">
        <f t="shared" si="66"/>
        <v/>
      </c>
      <c r="D416" s="600" t="str" cm="1">
        <f t="array" ref="D416">IF(I416='Tables calc'!$D$1+1,"*",IF(I416='Tables calc'!$D$1+2,'Tables calc'!$H$24,IF(D415='Tables calc'!$H$24,"",IF(D415="","",INDEX('Tables calc'!$C$24:$C$539,_xlfn.AGGREGATE(15,3,('Tables calc'!$F$24:$F$539=1)/('Tables calc'!$F$24:$F$539=1)*(ROW('Tables calc'!$F$24:$F$539)-ROW('Tables calc'!$F$23)),I416))))))</f>
        <v/>
      </c>
      <c r="E416" s="601" t="str">
        <f t="shared" si="67"/>
        <v/>
      </c>
      <c r="F416" s="602" t="str" cm="1">
        <f t="array" ref="F416">IF(I416='Tables calc'!$D$1+1,'Tables calc'!$H$23,IF(I416='Tables calc'!$D$1+2,'Tables calc'!$H$25,IF(E415="Box 2","",IF(F415="","",INDEX('Tables calc'!$D$24:$D$539,_xlfn.AGGREGATE(15,3,('Tables calc'!$F$24:$F$539=1)/('Tables calc'!$F$24:$F$539=1)*(ROW('Tables calc'!$F$24:$F$539)-ROW('Tables calc'!$F$23)),I416))))))</f>
        <v/>
      </c>
      <c r="G416" s="599" t="str">
        <f t="shared" si="68"/>
        <v/>
      </c>
      <c r="H416" s="600" t="str" cm="1">
        <f t="array" ref="H416">IF(I416='Tables calc'!$D$1+1,"*",IF(I416='Tables calc'!$D$1+2,'Tables calc'!$H$26,IF(E415="Box 2","",IF(F415="","",INDEX('Tables calc'!$E$24:$E$539,_xlfn.AGGREGATE(15,3,('Tables calc'!$F$24:$F$539=1)/('Tables calc'!$F$24:$F$539=1)*(ROW('Tables calc'!$F$24:$F$539)-ROW('Tables calc'!$F$23)),I416))))))</f>
        <v/>
      </c>
      <c r="I416" s="69">
        <v>415</v>
      </c>
      <c r="J416" s="69" t="str">
        <f t="shared" si="69"/>
        <v/>
      </c>
      <c r="K416" s="69" t="str">
        <f t="shared" si="70"/>
        <v/>
      </c>
      <c r="L416" s="69" t="str">
        <f t="shared" si="71"/>
        <v/>
      </c>
      <c r="M416" s="69" t="str">
        <f t="shared" si="72"/>
        <v/>
      </c>
      <c r="N416" s="69" t="str">
        <f t="shared" si="73"/>
        <v/>
      </c>
      <c r="O416" s="69" t="str">
        <f t="shared" si="74"/>
        <v/>
      </c>
      <c r="P416" s="69" t="str">
        <f t="shared" si="75"/>
        <v/>
      </c>
      <c r="Q416" s="69" t="str">
        <f t="shared" si="76"/>
        <v/>
      </c>
    </row>
    <row r="417" spans="1:17" x14ac:dyDescent="0.3">
      <c r="A417" s="598" t="str" cm="1">
        <f t="array" ref="A417">IF(I417='Tables calc'!$D$1+1,"FTE Reduction Exceptions:",IF(I417='Tables calc'!$D$1+2,"Totals:",IF(A416="Totals:","",IF(A416="","",INDEX('Tables calc'!$A$24:$A$539,_xlfn.AGGREGATE(15,3,('Tables calc'!$F$24:$F$539=1)/('Tables calc'!$F$24:$F$539=1)*(ROW('Tables calc'!$F$24:$F$539)-ROW('Tables calc'!$F$23)),I417))))))</f>
        <v/>
      </c>
      <c r="B417" s="598" t="str" cm="1">
        <f t="array" ref="B417">IF(I417='Tables calc'!$D$1+1,"#",IF(I417='Tables calc'!$D$1+2,"#",IF(B416="#","",IF(B416="","",INDEX('Tables calc'!$B$24:$B$539,_xlfn.AGGREGATE(15,3,('Tables calc'!$F$24:$F$539=1)/('Tables calc'!$F$24:$F$539=1)*(ROW('Tables calc'!$F$24:$F$539)-ROW('Tables calc'!$F$23)),I417))))))</f>
        <v/>
      </c>
      <c r="C417" s="599" t="str">
        <f t="shared" si="66"/>
        <v/>
      </c>
      <c r="D417" s="600" t="str" cm="1">
        <f t="array" ref="D417">IF(I417='Tables calc'!$D$1+1,"*",IF(I417='Tables calc'!$D$1+2,'Tables calc'!$H$24,IF(D416='Tables calc'!$H$24,"",IF(D416="","",INDEX('Tables calc'!$C$24:$C$539,_xlfn.AGGREGATE(15,3,('Tables calc'!$F$24:$F$539=1)/('Tables calc'!$F$24:$F$539=1)*(ROW('Tables calc'!$F$24:$F$539)-ROW('Tables calc'!$F$23)),I417))))))</f>
        <v/>
      </c>
      <c r="E417" s="601" t="str">
        <f t="shared" si="67"/>
        <v/>
      </c>
      <c r="F417" s="602" t="str" cm="1">
        <f t="array" ref="F417">IF(I417='Tables calc'!$D$1+1,'Tables calc'!$H$23,IF(I417='Tables calc'!$D$1+2,'Tables calc'!$H$25,IF(E416="Box 2","",IF(F416="","",INDEX('Tables calc'!$D$24:$D$539,_xlfn.AGGREGATE(15,3,('Tables calc'!$F$24:$F$539=1)/('Tables calc'!$F$24:$F$539=1)*(ROW('Tables calc'!$F$24:$F$539)-ROW('Tables calc'!$F$23)),I417))))))</f>
        <v/>
      </c>
      <c r="G417" s="599" t="str">
        <f t="shared" si="68"/>
        <v/>
      </c>
      <c r="H417" s="600" t="str" cm="1">
        <f t="array" ref="H417">IF(I417='Tables calc'!$D$1+1,"*",IF(I417='Tables calc'!$D$1+2,'Tables calc'!$H$26,IF(E416="Box 2","",IF(F416="","",INDEX('Tables calc'!$E$24:$E$539,_xlfn.AGGREGATE(15,3,('Tables calc'!$F$24:$F$539=1)/('Tables calc'!$F$24:$F$539=1)*(ROW('Tables calc'!$F$24:$F$539)-ROW('Tables calc'!$F$23)),I417))))))</f>
        <v/>
      </c>
      <c r="I417" s="69">
        <v>416</v>
      </c>
      <c r="J417" s="69" t="str">
        <f t="shared" si="69"/>
        <v/>
      </c>
      <c r="K417" s="69" t="str">
        <f t="shared" si="70"/>
        <v/>
      </c>
      <c r="L417" s="69" t="str">
        <f t="shared" si="71"/>
        <v/>
      </c>
      <c r="M417" s="69" t="str">
        <f t="shared" si="72"/>
        <v/>
      </c>
      <c r="N417" s="69" t="str">
        <f t="shared" si="73"/>
        <v/>
      </c>
      <c r="O417" s="69" t="str">
        <f t="shared" si="74"/>
        <v/>
      </c>
      <c r="P417" s="69" t="str">
        <f t="shared" si="75"/>
        <v/>
      </c>
      <c r="Q417" s="69" t="str">
        <f t="shared" si="76"/>
        <v/>
      </c>
    </row>
    <row r="418" spans="1:17" x14ac:dyDescent="0.3">
      <c r="A418" s="598" t="str" cm="1">
        <f t="array" ref="A418">IF(I418='Tables calc'!$D$1+1,"FTE Reduction Exceptions:",IF(I418='Tables calc'!$D$1+2,"Totals:",IF(A417="Totals:","",IF(A417="","",INDEX('Tables calc'!$A$24:$A$539,_xlfn.AGGREGATE(15,3,('Tables calc'!$F$24:$F$539=1)/('Tables calc'!$F$24:$F$539=1)*(ROW('Tables calc'!$F$24:$F$539)-ROW('Tables calc'!$F$23)),I418))))))</f>
        <v/>
      </c>
      <c r="B418" s="598" t="str" cm="1">
        <f t="array" ref="B418">IF(I418='Tables calc'!$D$1+1,"#",IF(I418='Tables calc'!$D$1+2,"#",IF(B417="#","",IF(B417="","",INDEX('Tables calc'!$B$24:$B$539,_xlfn.AGGREGATE(15,3,('Tables calc'!$F$24:$F$539=1)/('Tables calc'!$F$24:$F$539=1)*(ROW('Tables calc'!$F$24:$F$539)-ROW('Tables calc'!$F$23)),I418))))))</f>
        <v/>
      </c>
      <c r="C418" s="599" t="str">
        <f t="shared" si="66"/>
        <v/>
      </c>
      <c r="D418" s="600" t="str" cm="1">
        <f t="array" ref="D418">IF(I418='Tables calc'!$D$1+1,"*",IF(I418='Tables calc'!$D$1+2,'Tables calc'!$H$24,IF(D417='Tables calc'!$H$24,"",IF(D417="","",INDEX('Tables calc'!$C$24:$C$539,_xlfn.AGGREGATE(15,3,('Tables calc'!$F$24:$F$539=1)/('Tables calc'!$F$24:$F$539=1)*(ROW('Tables calc'!$F$24:$F$539)-ROW('Tables calc'!$F$23)),I418))))))</f>
        <v/>
      </c>
      <c r="E418" s="601" t="str">
        <f t="shared" si="67"/>
        <v/>
      </c>
      <c r="F418" s="602" t="str" cm="1">
        <f t="array" ref="F418">IF(I418='Tables calc'!$D$1+1,'Tables calc'!$H$23,IF(I418='Tables calc'!$D$1+2,'Tables calc'!$H$25,IF(E417="Box 2","",IF(F417="","",INDEX('Tables calc'!$D$24:$D$539,_xlfn.AGGREGATE(15,3,('Tables calc'!$F$24:$F$539=1)/('Tables calc'!$F$24:$F$539=1)*(ROW('Tables calc'!$F$24:$F$539)-ROW('Tables calc'!$F$23)),I418))))))</f>
        <v/>
      </c>
      <c r="G418" s="599" t="str">
        <f t="shared" si="68"/>
        <v/>
      </c>
      <c r="H418" s="600" t="str" cm="1">
        <f t="array" ref="H418">IF(I418='Tables calc'!$D$1+1,"*",IF(I418='Tables calc'!$D$1+2,'Tables calc'!$H$26,IF(E417="Box 2","",IF(F417="","",INDEX('Tables calc'!$E$24:$E$539,_xlfn.AGGREGATE(15,3,('Tables calc'!$F$24:$F$539=1)/('Tables calc'!$F$24:$F$539=1)*(ROW('Tables calc'!$F$24:$F$539)-ROW('Tables calc'!$F$23)),I418))))))</f>
        <v/>
      </c>
      <c r="I418" s="69">
        <v>417</v>
      </c>
      <c r="J418" s="69" t="str">
        <f t="shared" si="69"/>
        <v/>
      </c>
      <c r="K418" s="69" t="str">
        <f t="shared" si="70"/>
        <v/>
      </c>
      <c r="L418" s="69" t="str">
        <f t="shared" si="71"/>
        <v/>
      </c>
      <c r="M418" s="69" t="str">
        <f t="shared" si="72"/>
        <v/>
      </c>
      <c r="N418" s="69" t="str">
        <f t="shared" si="73"/>
        <v/>
      </c>
      <c r="O418" s="69" t="str">
        <f t="shared" si="74"/>
        <v/>
      </c>
      <c r="P418" s="69" t="str">
        <f t="shared" si="75"/>
        <v/>
      </c>
      <c r="Q418" s="69" t="str">
        <f t="shared" si="76"/>
        <v/>
      </c>
    </row>
    <row r="419" spans="1:17" x14ac:dyDescent="0.3">
      <c r="A419" s="598" t="str" cm="1">
        <f t="array" ref="A419">IF(I419='Tables calc'!$D$1+1,"FTE Reduction Exceptions:",IF(I419='Tables calc'!$D$1+2,"Totals:",IF(A418="Totals:","",IF(A418="","",INDEX('Tables calc'!$A$24:$A$539,_xlfn.AGGREGATE(15,3,('Tables calc'!$F$24:$F$539=1)/('Tables calc'!$F$24:$F$539=1)*(ROW('Tables calc'!$F$24:$F$539)-ROW('Tables calc'!$F$23)),I419))))))</f>
        <v/>
      </c>
      <c r="B419" s="598" t="str" cm="1">
        <f t="array" ref="B419">IF(I419='Tables calc'!$D$1+1,"#",IF(I419='Tables calc'!$D$1+2,"#",IF(B418="#","",IF(B418="","",INDEX('Tables calc'!$B$24:$B$539,_xlfn.AGGREGATE(15,3,('Tables calc'!$F$24:$F$539=1)/('Tables calc'!$F$24:$F$539=1)*(ROW('Tables calc'!$F$24:$F$539)-ROW('Tables calc'!$F$23)),I419))))))</f>
        <v/>
      </c>
      <c r="C419" s="599" t="str">
        <f t="shared" si="66"/>
        <v/>
      </c>
      <c r="D419" s="600" t="str" cm="1">
        <f t="array" ref="D419">IF(I419='Tables calc'!$D$1+1,"*",IF(I419='Tables calc'!$D$1+2,'Tables calc'!$H$24,IF(D418='Tables calc'!$H$24,"",IF(D418="","",INDEX('Tables calc'!$C$24:$C$539,_xlfn.AGGREGATE(15,3,('Tables calc'!$F$24:$F$539=1)/('Tables calc'!$F$24:$F$539=1)*(ROW('Tables calc'!$F$24:$F$539)-ROW('Tables calc'!$F$23)),I419))))))</f>
        <v/>
      </c>
      <c r="E419" s="601" t="str">
        <f t="shared" si="67"/>
        <v/>
      </c>
      <c r="F419" s="602" t="str" cm="1">
        <f t="array" ref="F419">IF(I419='Tables calc'!$D$1+1,'Tables calc'!$H$23,IF(I419='Tables calc'!$D$1+2,'Tables calc'!$H$25,IF(E418="Box 2","",IF(F418="","",INDEX('Tables calc'!$D$24:$D$539,_xlfn.AGGREGATE(15,3,('Tables calc'!$F$24:$F$539=1)/('Tables calc'!$F$24:$F$539=1)*(ROW('Tables calc'!$F$24:$F$539)-ROW('Tables calc'!$F$23)),I419))))))</f>
        <v/>
      </c>
      <c r="G419" s="599" t="str">
        <f t="shared" si="68"/>
        <v/>
      </c>
      <c r="H419" s="600" t="str" cm="1">
        <f t="array" ref="H419">IF(I419='Tables calc'!$D$1+1,"*",IF(I419='Tables calc'!$D$1+2,'Tables calc'!$H$26,IF(E418="Box 2","",IF(F418="","",INDEX('Tables calc'!$E$24:$E$539,_xlfn.AGGREGATE(15,3,('Tables calc'!$F$24:$F$539=1)/('Tables calc'!$F$24:$F$539=1)*(ROW('Tables calc'!$F$24:$F$539)-ROW('Tables calc'!$F$23)),I419))))))</f>
        <v/>
      </c>
      <c r="I419" s="69">
        <v>418</v>
      </c>
      <c r="J419" s="69" t="str">
        <f t="shared" si="69"/>
        <v/>
      </c>
      <c r="K419" s="69" t="str">
        <f t="shared" si="70"/>
        <v/>
      </c>
      <c r="L419" s="69" t="str">
        <f t="shared" si="71"/>
        <v/>
      </c>
      <c r="M419" s="69" t="str">
        <f t="shared" si="72"/>
        <v/>
      </c>
      <c r="N419" s="69" t="str">
        <f t="shared" si="73"/>
        <v/>
      </c>
      <c r="O419" s="69" t="str">
        <f t="shared" si="74"/>
        <v/>
      </c>
      <c r="P419" s="69" t="str">
        <f t="shared" si="75"/>
        <v/>
      </c>
      <c r="Q419" s="69" t="str">
        <f t="shared" si="76"/>
        <v/>
      </c>
    </row>
    <row r="420" spans="1:17" x14ac:dyDescent="0.3">
      <c r="A420" s="598" t="str" cm="1">
        <f t="array" ref="A420">IF(I420='Tables calc'!$D$1+1,"FTE Reduction Exceptions:",IF(I420='Tables calc'!$D$1+2,"Totals:",IF(A419="Totals:","",IF(A419="","",INDEX('Tables calc'!$A$24:$A$539,_xlfn.AGGREGATE(15,3,('Tables calc'!$F$24:$F$539=1)/('Tables calc'!$F$24:$F$539=1)*(ROW('Tables calc'!$F$24:$F$539)-ROW('Tables calc'!$F$23)),I420))))))</f>
        <v/>
      </c>
      <c r="B420" s="598" t="str" cm="1">
        <f t="array" ref="B420">IF(I420='Tables calc'!$D$1+1,"#",IF(I420='Tables calc'!$D$1+2,"#",IF(B419="#","",IF(B419="","",INDEX('Tables calc'!$B$24:$B$539,_xlfn.AGGREGATE(15,3,('Tables calc'!$F$24:$F$539=1)/('Tables calc'!$F$24:$F$539=1)*(ROW('Tables calc'!$F$24:$F$539)-ROW('Tables calc'!$F$23)),I420))))))</f>
        <v/>
      </c>
      <c r="C420" s="599" t="str">
        <f t="shared" si="66"/>
        <v/>
      </c>
      <c r="D420" s="600" t="str" cm="1">
        <f t="array" ref="D420">IF(I420='Tables calc'!$D$1+1,"*",IF(I420='Tables calc'!$D$1+2,'Tables calc'!$H$24,IF(D419='Tables calc'!$H$24,"",IF(D419="","",INDEX('Tables calc'!$C$24:$C$539,_xlfn.AGGREGATE(15,3,('Tables calc'!$F$24:$F$539=1)/('Tables calc'!$F$24:$F$539=1)*(ROW('Tables calc'!$F$24:$F$539)-ROW('Tables calc'!$F$23)),I420))))))</f>
        <v/>
      </c>
      <c r="E420" s="601" t="str">
        <f t="shared" si="67"/>
        <v/>
      </c>
      <c r="F420" s="602" t="str" cm="1">
        <f t="array" ref="F420">IF(I420='Tables calc'!$D$1+1,'Tables calc'!$H$23,IF(I420='Tables calc'!$D$1+2,'Tables calc'!$H$25,IF(E419="Box 2","",IF(F419="","",INDEX('Tables calc'!$D$24:$D$539,_xlfn.AGGREGATE(15,3,('Tables calc'!$F$24:$F$539=1)/('Tables calc'!$F$24:$F$539=1)*(ROW('Tables calc'!$F$24:$F$539)-ROW('Tables calc'!$F$23)),I420))))))</f>
        <v/>
      </c>
      <c r="G420" s="599" t="str">
        <f t="shared" si="68"/>
        <v/>
      </c>
      <c r="H420" s="600" t="str" cm="1">
        <f t="array" ref="H420">IF(I420='Tables calc'!$D$1+1,"*",IF(I420='Tables calc'!$D$1+2,'Tables calc'!$H$26,IF(E419="Box 2","",IF(F419="","",INDEX('Tables calc'!$E$24:$E$539,_xlfn.AGGREGATE(15,3,('Tables calc'!$F$24:$F$539=1)/('Tables calc'!$F$24:$F$539=1)*(ROW('Tables calc'!$F$24:$F$539)-ROW('Tables calc'!$F$23)),I420))))))</f>
        <v/>
      </c>
      <c r="I420" s="69">
        <v>419</v>
      </c>
      <c r="J420" s="69" t="str">
        <f t="shared" si="69"/>
        <v/>
      </c>
      <c r="K420" s="69" t="str">
        <f t="shared" si="70"/>
        <v/>
      </c>
      <c r="L420" s="69" t="str">
        <f t="shared" si="71"/>
        <v/>
      </c>
      <c r="M420" s="69" t="str">
        <f t="shared" si="72"/>
        <v/>
      </c>
      <c r="N420" s="69" t="str">
        <f t="shared" si="73"/>
        <v/>
      </c>
      <c r="O420" s="69" t="str">
        <f t="shared" si="74"/>
        <v/>
      </c>
      <c r="P420" s="69" t="str">
        <f t="shared" si="75"/>
        <v/>
      </c>
      <c r="Q420" s="69" t="str">
        <f t="shared" si="76"/>
        <v/>
      </c>
    </row>
    <row r="421" spans="1:17" x14ac:dyDescent="0.3">
      <c r="A421" s="598" t="str" cm="1">
        <f t="array" ref="A421">IF(I421='Tables calc'!$D$1+1,"FTE Reduction Exceptions:",IF(I421='Tables calc'!$D$1+2,"Totals:",IF(A420="Totals:","",IF(A420="","",INDEX('Tables calc'!$A$24:$A$539,_xlfn.AGGREGATE(15,3,('Tables calc'!$F$24:$F$539=1)/('Tables calc'!$F$24:$F$539=1)*(ROW('Tables calc'!$F$24:$F$539)-ROW('Tables calc'!$F$23)),I421))))))</f>
        <v/>
      </c>
      <c r="B421" s="598" t="str" cm="1">
        <f t="array" ref="B421">IF(I421='Tables calc'!$D$1+1,"#",IF(I421='Tables calc'!$D$1+2,"#",IF(B420="#","",IF(B420="","",INDEX('Tables calc'!$B$24:$B$539,_xlfn.AGGREGATE(15,3,('Tables calc'!$F$24:$F$539=1)/('Tables calc'!$F$24:$F$539=1)*(ROW('Tables calc'!$F$24:$F$539)-ROW('Tables calc'!$F$23)),I421))))))</f>
        <v/>
      </c>
      <c r="C421" s="599" t="str">
        <f t="shared" si="66"/>
        <v/>
      </c>
      <c r="D421" s="600" t="str" cm="1">
        <f t="array" ref="D421">IF(I421='Tables calc'!$D$1+1,"*",IF(I421='Tables calc'!$D$1+2,'Tables calc'!$H$24,IF(D420='Tables calc'!$H$24,"",IF(D420="","",INDEX('Tables calc'!$C$24:$C$539,_xlfn.AGGREGATE(15,3,('Tables calc'!$F$24:$F$539=1)/('Tables calc'!$F$24:$F$539=1)*(ROW('Tables calc'!$F$24:$F$539)-ROW('Tables calc'!$F$23)),I421))))))</f>
        <v/>
      </c>
      <c r="E421" s="601" t="str">
        <f t="shared" si="67"/>
        <v/>
      </c>
      <c r="F421" s="602" t="str" cm="1">
        <f t="array" ref="F421">IF(I421='Tables calc'!$D$1+1,'Tables calc'!$H$23,IF(I421='Tables calc'!$D$1+2,'Tables calc'!$H$25,IF(E420="Box 2","",IF(F420="","",INDEX('Tables calc'!$D$24:$D$539,_xlfn.AGGREGATE(15,3,('Tables calc'!$F$24:$F$539=1)/('Tables calc'!$F$24:$F$539=1)*(ROW('Tables calc'!$F$24:$F$539)-ROW('Tables calc'!$F$23)),I421))))))</f>
        <v/>
      </c>
      <c r="G421" s="599" t="str">
        <f t="shared" si="68"/>
        <v/>
      </c>
      <c r="H421" s="600" t="str" cm="1">
        <f t="array" ref="H421">IF(I421='Tables calc'!$D$1+1,"*",IF(I421='Tables calc'!$D$1+2,'Tables calc'!$H$26,IF(E420="Box 2","",IF(F420="","",INDEX('Tables calc'!$E$24:$E$539,_xlfn.AGGREGATE(15,3,('Tables calc'!$F$24:$F$539=1)/('Tables calc'!$F$24:$F$539=1)*(ROW('Tables calc'!$F$24:$F$539)-ROW('Tables calc'!$F$23)),I421))))))</f>
        <v/>
      </c>
      <c r="I421" s="69">
        <v>420</v>
      </c>
      <c r="J421" s="69" t="str">
        <f t="shared" si="69"/>
        <v/>
      </c>
      <c r="K421" s="69" t="str">
        <f t="shared" si="70"/>
        <v/>
      </c>
      <c r="L421" s="69" t="str">
        <f t="shared" si="71"/>
        <v/>
      </c>
      <c r="M421" s="69" t="str">
        <f t="shared" si="72"/>
        <v/>
      </c>
      <c r="N421" s="69" t="str">
        <f t="shared" si="73"/>
        <v/>
      </c>
      <c r="O421" s="69" t="str">
        <f t="shared" si="74"/>
        <v/>
      </c>
      <c r="P421" s="69" t="str">
        <f t="shared" si="75"/>
        <v/>
      </c>
      <c r="Q421" s="69" t="str">
        <f t="shared" si="76"/>
        <v/>
      </c>
    </row>
    <row r="422" spans="1:17" x14ac:dyDescent="0.3">
      <c r="A422" s="598" t="str" cm="1">
        <f t="array" ref="A422">IF(I422='Tables calc'!$D$1+1,"FTE Reduction Exceptions:",IF(I422='Tables calc'!$D$1+2,"Totals:",IF(A421="Totals:","",IF(A421="","",INDEX('Tables calc'!$A$24:$A$539,_xlfn.AGGREGATE(15,3,('Tables calc'!$F$24:$F$539=1)/('Tables calc'!$F$24:$F$539=1)*(ROW('Tables calc'!$F$24:$F$539)-ROW('Tables calc'!$F$23)),I422))))))</f>
        <v/>
      </c>
      <c r="B422" s="598" t="str" cm="1">
        <f t="array" ref="B422">IF(I422='Tables calc'!$D$1+1,"#",IF(I422='Tables calc'!$D$1+2,"#",IF(B421="#","",IF(B421="","",INDEX('Tables calc'!$B$24:$B$539,_xlfn.AGGREGATE(15,3,('Tables calc'!$F$24:$F$539=1)/('Tables calc'!$F$24:$F$539=1)*(ROW('Tables calc'!$F$24:$F$539)-ROW('Tables calc'!$F$23)),I422))))))</f>
        <v/>
      </c>
      <c r="C422" s="599" t="str">
        <f t="shared" si="66"/>
        <v/>
      </c>
      <c r="D422" s="600" t="str" cm="1">
        <f t="array" ref="D422">IF(I422='Tables calc'!$D$1+1,"*",IF(I422='Tables calc'!$D$1+2,'Tables calc'!$H$24,IF(D421='Tables calc'!$H$24,"",IF(D421="","",INDEX('Tables calc'!$C$24:$C$539,_xlfn.AGGREGATE(15,3,('Tables calc'!$F$24:$F$539=1)/('Tables calc'!$F$24:$F$539=1)*(ROW('Tables calc'!$F$24:$F$539)-ROW('Tables calc'!$F$23)),I422))))))</f>
        <v/>
      </c>
      <c r="E422" s="601" t="str">
        <f t="shared" si="67"/>
        <v/>
      </c>
      <c r="F422" s="602" t="str" cm="1">
        <f t="array" ref="F422">IF(I422='Tables calc'!$D$1+1,'Tables calc'!$H$23,IF(I422='Tables calc'!$D$1+2,'Tables calc'!$H$25,IF(E421="Box 2","",IF(F421="","",INDEX('Tables calc'!$D$24:$D$539,_xlfn.AGGREGATE(15,3,('Tables calc'!$F$24:$F$539=1)/('Tables calc'!$F$24:$F$539=1)*(ROW('Tables calc'!$F$24:$F$539)-ROW('Tables calc'!$F$23)),I422))))))</f>
        <v/>
      </c>
      <c r="G422" s="599" t="str">
        <f t="shared" si="68"/>
        <v/>
      </c>
      <c r="H422" s="600" t="str" cm="1">
        <f t="array" ref="H422">IF(I422='Tables calc'!$D$1+1,"*",IF(I422='Tables calc'!$D$1+2,'Tables calc'!$H$26,IF(E421="Box 2","",IF(F421="","",INDEX('Tables calc'!$E$24:$E$539,_xlfn.AGGREGATE(15,3,('Tables calc'!$F$24:$F$539=1)/('Tables calc'!$F$24:$F$539=1)*(ROW('Tables calc'!$F$24:$F$539)-ROW('Tables calc'!$F$23)),I422))))))</f>
        <v/>
      </c>
      <c r="I422" s="69">
        <v>421</v>
      </c>
      <c r="J422" s="69" t="str">
        <f t="shared" si="69"/>
        <v/>
      </c>
      <c r="K422" s="69" t="str">
        <f t="shared" si="70"/>
        <v/>
      </c>
      <c r="L422" s="69" t="str">
        <f t="shared" si="71"/>
        <v/>
      </c>
      <c r="M422" s="69" t="str">
        <f t="shared" si="72"/>
        <v/>
      </c>
      <c r="N422" s="69" t="str">
        <f t="shared" si="73"/>
        <v/>
      </c>
      <c r="O422" s="69" t="str">
        <f t="shared" si="74"/>
        <v/>
      </c>
      <c r="P422" s="69" t="str">
        <f t="shared" si="75"/>
        <v/>
      </c>
      <c r="Q422" s="69" t="str">
        <f t="shared" si="76"/>
        <v/>
      </c>
    </row>
    <row r="423" spans="1:17" x14ac:dyDescent="0.3">
      <c r="A423" s="598" t="str" cm="1">
        <f t="array" ref="A423">IF(I423='Tables calc'!$D$1+1,"FTE Reduction Exceptions:",IF(I423='Tables calc'!$D$1+2,"Totals:",IF(A422="Totals:","",IF(A422="","",INDEX('Tables calc'!$A$24:$A$539,_xlfn.AGGREGATE(15,3,('Tables calc'!$F$24:$F$539=1)/('Tables calc'!$F$24:$F$539=1)*(ROW('Tables calc'!$F$24:$F$539)-ROW('Tables calc'!$F$23)),I423))))))</f>
        <v/>
      </c>
      <c r="B423" s="598" t="str" cm="1">
        <f t="array" ref="B423">IF(I423='Tables calc'!$D$1+1,"#",IF(I423='Tables calc'!$D$1+2,"#",IF(B422="#","",IF(B422="","",INDEX('Tables calc'!$B$24:$B$539,_xlfn.AGGREGATE(15,3,('Tables calc'!$F$24:$F$539=1)/('Tables calc'!$F$24:$F$539=1)*(ROW('Tables calc'!$F$24:$F$539)-ROW('Tables calc'!$F$23)),I423))))))</f>
        <v/>
      </c>
      <c r="C423" s="599" t="str">
        <f t="shared" si="66"/>
        <v/>
      </c>
      <c r="D423" s="600" t="str" cm="1">
        <f t="array" ref="D423">IF(I423='Tables calc'!$D$1+1,"*",IF(I423='Tables calc'!$D$1+2,'Tables calc'!$H$24,IF(D422='Tables calc'!$H$24,"",IF(D422="","",INDEX('Tables calc'!$C$24:$C$539,_xlfn.AGGREGATE(15,3,('Tables calc'!$F$24:$F$539=1)/('Tables calc'!$F$24:$F$539=1)*(ROW('Tables calc'!$F$24:$F$539)-ROW('Tables calc'!$F$23)),I423))))))</f>
        <v/>
      </c>
      <c r="E423" s="601" t="str">
        <f t="shared" si="67"/>
        <v/>
      </c>
      <c r="F423" s="602" t="str" cm="1">
        <f t="array" ref="F423">IF(I423='Tables calc'!$D$1+1,'Tables calc'!$H$23,IF(I423='Tables calc'!$D$1+2,'Tables calc'!$H$25,IF(E422="Box 2","",IF(F422="","",INDEX('Tables calc'!$D$24:$D$539,_xlfn.AGGREGATE(15,3,('Tables calc'!$F$24:$F$539=1)/('Tables calc'!$F$24:$F$539=1)*(ROW('Tables calc'!$F$24:$F$539)-ROW('Tables calc'!$F$23)),I423))))))</f>
        <v/>
      </c>
      <c r="G423" s="599" t="str">
        <f t="shared" si="68"/>
        <v/>
      </c>
      <c r="H423" s="600" t="str" cm="1">
        <f t="array" ref="H423">IF(I423='Tables calc'!$D$1+1,"*",IF(I423='Tables calc'!$D$1+2,'Tables calc'!$H$26,IF(E422="Box 2","",IF(F422="","",INDEX('Tables calc'!$E$24:$E$539,_xlfn.AGGREGATE(15,3,('Tables calc'!$F$24:$F$539=1)/('Tables calc'!$F$24:$F$539=1)*(ROW('Tables calc'!$F$24:$F$539)-ROW('Tables calc'!$F$23)),I423))))))</f>
        <v/>
      </c>
      <c r="I423" s="69">
        <v>422</v>
      </c>
      <c r="J423" s="69" t="str">
        <f t="shared" si="69"/>
        <v/>
      </c>
      <c r="K423" s="69" t="str">
        <f t="shared" si="70"/>
        <v/>
      </c>
      <c r="L423" s="69" t="str">
        <f t="shared" si="71"/>
        <v/>
      </c>
      <c r="M423" s="69" t="str">
        <f t="shared" si="72"/>
        <v/>
      </c>
      <c r="N423" s="69" t="str">
        <f t="shared" si="73"/>
        <v/>
      </c>
      <c r="O423" s="69" t="str">
        <f t="shared" si="74"/>
        <v/>
      </c>
      <c r="P423" s="69" t="str">
        <f t="shared" si="75"/>
        <v/>
      </c>
      <c r="Q423" s="69" t="str">
        <f t="shared" si="76"/>
        <v/>
      </c>
    </row>
    <row r="424" spans="1:17" x14ac:dyDescent="0.3">
      <c r="A424" s="598" t="str" cm="1">
        <f t="array" ref="A424">IF(I424='Tables calc'!$D$1+1,"FTE Reduction Exceptions:",IF(I424='Tables calc'!$D$1+2,"Totals:",IF(A423="Totals:","",IF(A423="","",INDEX('Tables calc'!$A$24:$A$539,_xlfn.AGGREGATE(15,3,('Tables calc'!$F$24:$F$539=1)/('Tables calc'!$F$24:$F$539=1)*(ROW('Tables calc'!$F$24:$F$539)-ROW('Tables calc'!$F$23)),I424))))))</f>
        <v/>
      </c>
      <c r="B424" s="598" t="str" cm="1">
        <f t="array" ref="B424">IF(I424='Tables calc'!$D$1+1,"#",IF(I424='Tables calc'!$D$1+2,"#",IF(B423="#","",IF(B423="","",INDEX('Tables calc'!$B$24:$B$539,_xlfn.AGGREGATE(15,3,('Tables calc'!$F$24:$F$539=1)/('Tables calc'!$F$24:$F$539=1)*(ROW('Tables calc'!$F$24:$F$539)-ROW('Tables calc'!$F$23)),I424))))))</f>
        <v/>
      </c>
      <c r="C424" s="599" t="str">
        <f t="shared" si="66"/>
        <v/>
      </c>
      <c r="D424" s="600" t="str" cm="1">
        <f t="array" ref="D424">IF(I424='Tables calc'!$D$1+1,"*",IF(I424='Tables calc'!$D$1+2,'Tables calc'!$H$24,IF(D423='Tables calc'!$H$24,"",IF(D423="","",INDEX('Tables calc'!$C$24:$C$539,_xlfn.AGGREGATE(15,3,('Tables calc'!$F$24:$F$539=1)/('Tables calc'!$F$24:$F$539=1)*(ROW('Tables calc'!$F$24:$F$539)-ROW('Tables calc'!$F$23)),I424))))))</f>
        <v/>
      </c>
      <c r="E424" s="601" t="str">
        <f t="shared" si="67"/>
        <v/>
      </c>
      <c r="F424" s="602" t="str" cm="1">
        <f t="array" ref="F424">IF(I424='Tables calc'!$D$1+1,'Tables calc'!$H$23,IF(I424='Tables calc'!$D$1+2,'Tables calc'!$H$25,IF(E423="Box 2","",IF(F423="","",INDEX('Tables calc'!$D$24:$D$539,_xlfn.AGGREGATE(15,3,('Tables calc'!$F$24:$F$539=1)/('Tables calc'!$F$24:$F$539=1)*(ROW('Tables calc'!$F$24:$F$539)-ROW('Tables calc'!$F$23)),I424))))))</f>
        <v/>
      </c>
      <c r="G424" s="599" t="str">
        <f t="shared" si="68"/>
        <v/>
      </c>
      <c r="H424" s="600" t="str" cm="1">
        <f t="array" ref="H424">IF(I424='Tables calc'!$D$1+1,"*",IF(I424='Tables calc'!$D$1+2,'Tables calc'!$H$26,IF(E423="Box 2","",IF(F423="","",INDEX('Tables calc'!$E$24:$E$539,_xlfn.AGGREGATE(15,3,('Tables calc'!$F$24:$F$539=1)/('Tables calc'!$F$24:$F$539=1)*(ROW('Tables calc'!$F$24:$F$539)-ROW('Tables calc'!$F$23)),I424))))))</f>
        <v/>
      </c>
      <c r="I424" s="69">
        <v>423</v>
      </c>
      <c r="J424" s="69" t="str">
        <f t="shared" si="69"/>
        <v/>
      </c>
      <c r="K424" s="69" t="str">
        <f t="shared" si="70"/>
        <v/>
      </c>
      <c r="L424" s="69" t="str">
        <f t="shared" si="71"/>
        <v/>
      </c>
      <c r="M424" s="69" t="str">
        <f t="shared" si="72"/>
        <v/>
      </c>
      <c r="N424" s="69" t="str">
        <f t="shared" si="73"/>
        <v/>
      </c>
      <c r="O424" s="69" t="str">
        <f t="shared" si="74"/>
        <v/>
      </c>
      <c r="P424" s="69" t="str">
        <f t="shared" si="75"/>
        <v/>
      </c>
      <c r="Q424" s="69" t="str">
        <f t="shared" si="76"/>
        <v/>
      </c>
    </row>
    <row r="425" spans="1:17" x14ac:dyDescent="0.3">
      <c r="A425" s="598" t="str" cm="1">
        <f t="array" ref="A425">IF(I425='Tables calc'!$D$1+1,"FTE Reduction Exceptions:",IF(I425='Tables calc'!$D$1+2,"Totals:",IF(A424="Totals:","",IF(A424="","",INDEX('Tables calc'!$A$24:$A$539,_xlfn.AGGREGATE(15,3,('Tables calc'!$F$24:$F$539=1)/('Tables calc'!$F$24:$F$539=1)*(ROW('Tables calc'!$F$24:$F$539)-ROW('Tables calc'!$F$23)),I425))))))</f>
        <v/>
      </c>
      <c r="B425" s="598" t="str" cm="1">
        <f t="array" ref="B425">IF(I425='Tables calc'!$D$1+1,"#",IF(I425='Tables calc'!$D$1+2,"#",IF(B424="#","",IF(B424="","",INDEX('Tables calc'!$B$24:$B$539,_xlfn.AGGREGATE(15,3,('Tables calc'!$F$24:$F$539=1)/('Tables calc'!$F$24:$F$539=1)*(ROW('Tables calc'!$F$24:$F$539)-ROW('Tables calc'!$F$23)),I425))))))</f>
        <v/>
      </c>
      <c r="C425" s="599" t="str">
        <f t="shared" si="66"/>
        <v/>
      </c>
      <c r="D425" s="600" t="str" cm="1">
        <f t="array" ref="D425">IF(I425='Tables calc'!$D$1+1,"*",IF(I425='Tables calc'!$D$1+2,'Tables calc'!$H$24,IF(D424='Tables calc'!$H$24,"",IF(D424="","",INDEX('Tables calc'!$C$24:$C$539,_xlfn.AGGREGATE(15,3,('Tables calc'!$F$24:$F$539=1)/('Tables calc'!$F$24:$F$539=1)*(ROW('Tables calc'!$F$24:$F$539)-ROW('Tables calc'!$F$23)),I425))))))</f>
        <v/>
      </c>
      <c r="E425" s="601" t="str">
        <f t="shared" si="67"/>
        <v/>
      </c>
      <c r="F425" s="602" t="str" cm="1">
        <f t="array" ref="F425">IF(I425='Tables calc'!$D$1+1,'Tables calc'!$H$23,IF(I425='Tables calc'!$D$1+2,'Tables calc'!$H$25,IF(E424="Box 2","",IF(F424="","",INDEX('Tables calc'!$D$24:$D$539,_xlfn.AGGREGATE(15,3,('Tables calc'!$F$24:$F$539=1)/('Tables calc'!$F$24:$F$539=1)*(ROW('Tables calc'!$F$24:$F$539)-ROW('Tables calc'!$F$23)),I425))))))</f>
        <v/>
      </c>
      <c r="G425" s="599" t="str">
        <f t="shared" si="68"/>
        <v/>
      </c>
      <c r="H425" s="600" t="str" cm="1">
        <f t="array" ref="H425">IF(I425='Tables calc'!$D$1+1,"*",IF(I425='Tables calc'!$D$1+2,'Tables calc'!$H$26,IF(E424="Box 2","",IF(F424="","",INDEX('Tables calc'!$E$24:$E$539,_xlfn.AGGREGATE(15,3,('Tables calc'!$F$24:$F$539=1)/('Tables calc'!$F$24:$F$539=1)*(ROW('Tables calc'!$F$24:$F$539)-ROW('Tables calc'!$F$23)),I425))))))</f>
        <v/>
      </c>
      <c r="I425" s="69">
        <v>424</v>
      </c>
      <c r="J425" s="69" t="str">
        <f t="shared" si="69"/>
        <v/>
      </c>
      <c r="K425" s="69" t="str">
        <f t="shared" si="70"/>
        <v/>
      </c>
      <c r="L425" s="69" t="str">
        <f t="shared" si="71"/>
        <v/>
      </c>
      <c r="M425" s="69" t="str">
        <f t="shared" si="72"/>
        <v/>
      </c>
      <c r="N425" s="69" t="str">
        <f t="shared" si="73"/>
        <v/>
      </c>
      <c r="O425" s="69" t="str">
        <f t="shared" si="74"/>
        <v/>
      </c>
      <c r="P425" s="69" t="str">
        <f t="shared" si="75"/>
        <v/>
      </c>
      <c r="Q425" s="69" t="str">
        <f t="shared" si="76"/>
        <v/>
      </c>
    </row>
    <row r="426" spans="1:17" x14ac:dyDescent="0.3">
      <c r="A426" s="598" t="str" cm="1">
        <f t="array" ref="A426">IF(I426='Tables calc'!$D$1+1,"FTE Reduction Exceptions:",IF(I426='Tables calc'!$D$1+2,"Totals:",IF(A425="Totals:","",IF(A425="","",INDEX('Tables calc'!$A$24:$A$539,_xlfn.AGGREGATE(15,3,('Tables calc'!$F$24:$F$539=1)/('Tables calc'!$F$24:$F$539=1)*(ROW('Tables calc'!$F$24:$F$539)-ROW('Tables calc'!$F$23)),I426))))))</f>
        <v/>
      </c>
      <c r="B426" s="598" t="str" cm="1">
        <f t="array" ref="B426">IF(I426='Tables calc'!$D$1+1,"#",IF(I426='Tables calc'!$D$1+2,"#",IF(B425="#","",IF(B425="","",INDEX('Tables calc'!$B$24:$B$539,_xlfn.AGGREGATE(15,3,('Tables calc'!$F$24:$F$539=1)/('Tables calc'!$F$24:$F$539=1)*(ROW('Tables calc'!$F$24:$F$539)-ROW('Tables calc'!$F$23)),I426))))))</f>
        <v/>
      </c>
      <c r="C426" s="599" t="str">
        <f t="shared" si="66"/>
        <v/>
      </c>
      <c r="D426" s="600" t="str" cm="1">
        <f t="array" ref="D426">IF(I426='Tables calc'!$D$1+1,"*",IF(I426='Tables calc'!$D$1+2,'Tables calc'!$H$24,IF(D425='Tables calc'!$H$24,"",IF(D425="","",INDEX('Tables calc'!$C$24:$C$539,_xlfn.AGGREGATE(15,3,('Tables calc'!$F$24:$F$539=1)/('Tables calc'!$F$24:$F$539=1)*(ROW('Tables calc'!$F$24:$F$539)-ROW('Tables calc'!$F$23)),I426))))))</f>
        <v/>
      </c>
      <c r="E426" s="601" t="str">
        <f t="shared" si="67"/>
        <v/>
      </c>
      <c r="F426" s="602" t="str" cm="1">
        <f t="array" ref="F426">IF(I426='Tables calc'!$D$1+1,'Tables calc'!$H$23,IF(I426='Tables calc'!$D$1+2,'Tables calc'!$H$25,IF(E425="Box 2","",IF(F425="","",INDEX('Tables calc'!$D$24:$D$539,_xlfn.AGGREGATE(15,3,('Tables calc'!$F$24:$F$539=1)/('Tables calc'!$F$24:$F$539=1)*(ROW('Tables calc'!$F$24:$F$539)-ROW('Tables calc'!$F$23)),I426))))))</f>
        <v/>
      </c>
      <c r="G426" s="599" t="str">
        <f t="shared" si="68"/>
        <v/>
      </c>
      <c r="H426" s="600" t="str" cm="1">
        <f t="array" ref="H426">IF(I426='Tables calc'!$D$1+1,"*",IF(I426='Tables calc'!$D$1+2,'Tables calc'!$H$26,IF(E425="Box 2","",IF(F425="","",INDEX('Tables calc'!$E$24:$E$539,_xlfn.AGGREGATE(15,3,('Tables calc'!$F$24:$F$539=1)/('Tables calc'!$F$24:$F$539=1)*(ROW('Tables calc'!$F$24:$F$539)-ROW('Tables calc'!$F$23)),I426))))))</f>
        <v/>
      </c>
      <c r="I426" s="69">
        <v>425</v>
      </c>
      <c r="J426" s="69" t="str">
        <f t="shared" si="69"/>
        <v/>
      </c>
      <c r="K426" s="69" t="str">
        <f t="shared" si="70"/>
        <v/>
      </c>
      <c r="L426" s="69" t="str">
        <f t="shared" si="71"/>
        <v/>
      </c>
      <c r="M426" s="69" t="str">
        <f t="shared" si="72"/>
        <v/>
      </c>
      <c r="N426" s="69" t="str">
        <f t="shared" si="73"/>
        <v/>
      </c>
      <c r="O426" s="69" t="str">
        <f t="shared" si="74"/>
        <v/>
      </c>
      <c r="P426" s="69" t="str">
        <f t="shared" si="75"/>
        <v/>
      </c>
      <c r="Q426" s="69" t="str">
        <f t="shared" si="76"/>
        <v/>
      </c>
    </row>
    <row r="427" spans="1:17" x14ac:dyDescent="0.3">
      <c r="A427" s="598" t="str" cm="1">
        <f t="array" ref="A427">IF(I427='Tables calc'!$D$1+1,"FTE Reduction Exceptions:",IF(I427='Tables calc'!$D$1+2,"Totals:",IF(A426="Totals:","",IF(A426="","",INDEX('Tables calc'!$A$24:$A$539,_xlfn.AGGREGATE(15,3,('Tables calc'!$F$24:$F$539=1)/('Tables calc'!$F$24:$F$539=1)*(ROW('Tables calc'!$F$24:$F$539)-ROW('Tables calc'!$F$23)),I427))))))</f>
        <v/>
      </c>
      <c r="B427" s="598" t="str" cm="1">
        <f t="array" ref="B427">IF(I427='Tables calc'!$D$1+1,"#",IF(I427='Tables calc'!$D$1+2,"#",IF(B426="#","",IF(B426="","",INDEX('Tables calc'!$B$24:$B$539,_xlfn.AGGREGATE(15,3,('Tables calc'!$F$24:$F$539=1)/('Tables calc'!$F$24:$F$539=1)*(ROW('Tables calc'!$F$24:$F$539)-ROW('Tables calc'!$F$23)),I427))))))</f>
        <v/>
      </c>
      <c r="C427" s="599" t="str">
        <f t="shared" si="66"/>
        <v/>
      </c>
      <c r="D427" s="600" t="str" cm="1">
        <f t="array" ref="D427">IF(I427='Tables calc'!$D$1+1,"*",IF(I427='Tables calc'!$D$1+2,'Tables calc'!$H$24,IF(D426='Tables calc'!$H$24,"",IF(D426="","",INDEX('Tables calc'!$C$24:$C$539,_xlfn.AGGREGATE(15,3,('Tables calc'!$F$24:$F$539=1)/('Tables calc'!$F$24:$F$539=1)*(ROW('Tables calc'!$F$24:$F$539)-ROW('Tables calc'!$F$23)),I427))))))</f>
        <v/>
      </c>
      <c r="E427" s="601" t="str">
        <f t="shared" si="67"/>
        <v/>
      </c>
      <c r="F427" s="602" t="str" cm="1">
        <f t="array" ref="F427">IF(I427='Tables calc'!$D$1+1,'Tables calc'!$H$23,IF(I427='Tables calc'!$D$1+2,'Tables calc'!$H$25,IF(E426="Box 2","",IF(F426="","",INDEX('Tables calc'!$D$24:$D$539,_xlfn.AGGREGATE(15,3,('Tables calc'!$F$24:$F$539=1)/('Tables calc'!$F$24:$F$539=1)*(ROW('Tables calc'!$F$24:$F$539)-ROW('Tables calc'!$F$23)),I427))))))</f>
        <v/>
      </c>
      <c r="G427" s="599" t="str">
        <f t="shared" si="68"/>
        <v/>
      </c>
      <c r="H427" s="600" t="str" cm="1">
        <f t="array" ref="H427">IF(I427='Tables calc'!$D$1+1,"*",IF(I427='Tables calc'!$D$1+2,'Tables calc'!$H$26,IF(E426="Box 2","",IF(F426="","",INDEX('Tables calc'!$E$24:$E$539,_xlfn.AGGREGATE(15,3,('Tables calc'!$F$24:$F$539=1)/('Tables calc'!$F$24:$F$539=1)*(ROW('Tables calc'!$F$24:$F$539)-ROW('Tables calc'!$F$23)),I427))))))</f>
        <v/>
      </c>
      <c r="I427" s="69">
        <v>426</v>
      </c>
      <c r="J427" s="69" t="str">
        <f t="shared" si="69"/>
        <v/>
      </c>
      <c r="K427" s="69" t="str">
        <f t="shared" si="70"/>
        <v/>
      </c>
      <c r="L427" s="69" t="str">
        <f t="shared" si="71"/>
        <v/>
      </c>
      <c r="M427" s="69" t="str">
        <f t="shared" si="72"/>
        <v/>
      </c>
      <c r="N427" s="69" t="str">
        <f t="shared" si="73"/>
        <v/>
      </c>
      <c r="O427" s="69" t="str">
        <f t="shared" si="74"/>
        <v/>
      </c>
      <c r="P427" s="69" t="str">
        <f t="shared" si="75"/>
        <v/>
      </c>
      <c r="Q427" s="69" t="str">
        <f t="shared" si="76"/>
        <v/>
      </c>
    </row>
    <row r="428" spans="1:17" x14ac:dyDescent="0.3">
      <c r="A428" s="598" t="str" cm="1">
        <f t="array" ref="A428">IF(I428='Tables calc'!$D$1+1,"FTE Reduction Exceptions:",IF(I428='Tables calc'!$D$1+2,"Totals:",IF(A427="Totals:","",IF(A427="","",INDEX('Tables calc'!$A$24:$A$539,_xlfn.AGGREGATE(15,3,('Tables calc'!$F$24:$F$539=1)/('Tables calc'!$F$24:$F$539=1)*(ROW('Tables calc'!$F$24:$F$539)-ROW('Tables calc'!$F$23)),I428))))))</f>
        <v/>
      </c>
      <c r="B428" s="598" t="str" cm="1">
        <f t="array" ref="B428">IF(I428='Tables calc'!$D$1+1,"#",IF(I428='Tables calc'!$D$1+2,"#",IF(B427="#","",IF(B427="","",INDEX('Tables calc'!$B$24:$B$539,_xlfn.AGGREGATE(15,3,('Tables calc'!$F$24:$F$539=1)/('Tables calc'!$F$24:$F$539=1)*(ROW('Tables calc'!$F$24:$F$539)-ROW('Tables calc'!$F$23)),I428))))))</f>
        <v/>
      </c>
      <c r="C428" s="599" t="str">
        <f t="shared" si="66"/>
        <v/>
      </c>
      <c r="D428" s="600" t="str" cm="1">
        <f t="array" ref="D428">IF(I428='Tables calc'!$D$1+1,"*",IF(I428='Tables calc'!$D$1+2,'Tables calc'!$H$24,IF(D427='Tables calc'!$H$24,"",IF(D427="","",INDEX('Tables calc'!$C$24:$C$539,_xlfn.AGGREGATE(15,3,('Tables calc'!$F$24:$F$539=1)/('Tables calc'!$F$24:$F$539=1)*(ROW('Tables calc'!$F$24:$F$539)-ROW('Tables calc'!$F$23)),I428))))))</f>
        <v/>
      </c>
      <c r="E428" s="601" t="str">
        <f t="shared" si="67"/>
        <v/>
      </c>
      <c r="F428" s="602" t="str" cm="1">
        <f t="array" ref="F428">IF(I428='Tables calc'!$D$1+1,'Tables calc'!$H$23,IF(I428='Tables calc'!$D$1+2,'Tables calc'!$H$25,IF(E427="Box 2","",IF(F427="","",INDEX('Tables calc'!$D$24:$D$539,_xlfn.AGGREGATE(15,3,('Tables calc'!$F$24:$F$539=1)/('Tables calc'!$F$24:$F$539=1)*(ROW('Tables calc'!$F$24:$F$539)-ROW('Tables calc'!$F$23)),I428))))))</f>
        <v/>
      </c>
      <c r="G428" s="599" t="str">
        <f t="shared" si="68"/>
        <v/>
      </c>
      <c r="H428" s="600" t="str" cm="1">
        <f t="array" ref="H428">IF(I428='Tables calc'!$D$1+1,"*",IF(I428='Tables calc'!$D$1+2,'Tables calc'!$H$26,IF(E427="Box 2","",IF(F427="","",INDEX('Tables calc'!$E$24:$E$539,_xlfn.AGGREGATE(15,3,('Tables calc'!$F$24:$F$539=1)/('Tables calc'!$F$24:$F$539=1)*(ROW('Tables calc'!$F$24:$F$539)-ROW('Tables calc'!$F$23)),I428))))))</f>
        <v/>
      </c>
      <c r="I428" s="69">
        <v>427</v>
      </c>
      <c r="J428" s="69" t="str">
        <f t="shared" si="69"/>
        <v/>
      </c>
      <c r="K428" s="69" t="str">
        <f t="shared" si="70"/>
        <v/>
      </c>
      <c r="L428" s="69" t="str">
        <f t="shared" si="71"/>
        <v/>
      </c>
      <c r="M428" s="69" t="str">
        <f t="shared" si="72"/>
        <v/>
      </c>
      <c r="N428" s="69" t="str">
        <f t="shared" si="73"/>
        <v/>
      </c>
      <c r="O428" s="69" t="str">
        <f t="shared" si="74"/>
        <v/>
      </c>
      <c r="P428" s="69" t="str">
        <f t="shared" si="75"/>
        <v/>
      </c>
      <c r="Q428" s="69" t="str">
        <f t="shared" si="76"/>
        <v/>
      </c>
    </row>
    <row r="429" spans="1:17" x14ac:dyDescent="0.3">
      <c r="A429" s="598" t="str" cm="1">
        <f t="array" ref="A429">IF(I429='Tables calc'!$D$1+1,"FTE Reduction Exceptions:",IF(I429='Tables calc'!$D$1+2,"Totals:",IF(A428="Totals:","",IF(A428="","",INDEX('Tables calc'!$A$24:$A$539,_xlfn.AGGREGATE(15,3,('Tables calc'!$F$24:$F$539=1)/('Tables calc'!$F$24:$F$539=1)*(ROW('Tables calc'!$F$24:$F$539)-ROW('Tables calc'!$F$23)),I429))))))</f>
        <v/>
      </c>
      <c r="B429" s="598" t="str" cm="1">
        <f t="array" ref="B429">IF(I429='Tables calc'!$D$1+1,"#",IF(I429='Tables calc'!$D$1+2,"#",IF(B428="#","",IF(B428="","",INDEX('Tables calc'!$B$24:$B$539,_xlfn.AGGREGATE(15,3,('Tables calc'!$F$24:$F$539=1)/('Tables calc'!$F$24:$F$539=1)*(ROW('Tables calc'!$F$24:$F$539)-ROW('Tables calc'!$F$23)),I429))))))</f>
        <v/>
      </c>
      <c r="C429" s="599" t="str">
        <f t="shared" si="66"/>
        <v/>
      </c>
      <c r="D429" s="600" t="str" cm="1">
        <f t="array" ref="D429">IF(I429='Tables calc'!$D$1+1,"*",IF(I429='Tables calc'!$D$1+2,'Tables calc'!$H$24,IF(D428='Tables calc'!$H$24,"",IF(D428="","",INDEX('Tables calc'!$C$24:$C$539,_xlfn.AGGREGATE(15,3,('Tables calc'!$F$24:$F$539=1)/('Tables calc'!$F$24:$F$539=1)*(ROW('Tables calc'!$F$24:$F$539)-ROW('Tables calc'!$F$23)),I429))))))</f>
        <v/>
      </c>
      <c r="E429" s="601" t="str">
        <f t="shared" si="67"/>
        <v/>
      </c>
      <c r="F429" s="602" t="str" cm="1">
        <f t="array" ref="F429">IF(I429='Tables calc'!$D$1+1,'Tables calc'!$H$23,IF(I429='Tables calc'!$D$1+2,'Tables calc'!$H$25,IF(E428="Box 2","",IF(F428="","",INDEX('Tables calc'!$D$24:$D$539,_xlfn.AGGREGATE(15,3,('Tables calc'!$F$24:$F$539=1)/('Tables calc'!$F$24:$F$539=1)*(ROW('Tables calc'!$F$24:$F$539)-ROW('Tables calc'!$F$23)),I429))))))</f>
        <v/>
      </c>
      <c r="G429" s="599" t="str">
        <f t="shared" si="68"/>
        <v/>
      </c>
      <c r="H429" s="600" t="str" cm="1">
        <f t="array" ref="H429">IF(I429='Tables calc'!$D$1+1,"*",IF(I429='Tables calc'!$D$1+2,'Tables calc'!$H$26,IF(E428="Box 2","",IF(F428="","",INDEX('Tables calc'!$E$24:$E$539,_xlfn.AGGREGATE(15,3,('Tables calc'!$F$24:$F$539=1)/('Tables calc'!$F$24:$F$539=1)*(ROW('Tables calc'!$F$24:$F$539)-ROW('Tables calc'!$F$23)),I429))))))</f>
        <v/>
      </c>
      <c r="I429" s="69">
        <v>428</v>
      </c>
      <c r="J429" s="69" t="str">
        <f t="shared" si="69"/>
        <v/>
      </c>
      <c r="K429" s="69" t="str">
        <f t="shared" si="70"/>
        <v/>
      </c>
      <c r="L429" s="69" t="str">
        <f t="shared" si="71"/>
        <v/>
      </c>
      <c r="M429" s="69" t="str">
        <f t="shared" si="72"/>
        <v/>
      </c>
      <c r="N429" s="69" t="str">
        <f t="shared" si="73"/>
        <v/>
      </c>
      <c r="O429" s="69" t="str">
        <f t="shared" si="74"/>
        <v/>
      </c>
      <c r="P429" s="69" t="str">
        <f t="shared" si="75"/>
        <v/>
      </c>
      <c r="Q429" s="69" t="str">
        <f t="shared" si="76"/>
        <v/>
      </c>
    </row>
    <row r="430" spans="1:17" x14ac:dyDescent="0.3">
      <c r="A430" s="598" t="str" cm="1">
        <f t="array" ref="A430">IF(I430='Tables calc'!$D$1+1,"FTE Reduction Exceptions:",IF(I430='Tables calc'!$D$1+2,"Totals:",IF(A429="Totals:","",IF(A429="","",INDEX('Tables calc'!$A$24:$A$539,_xlfn.AGGREGATE(15,3,('Tables calc'!$F$24:$F$539=1)/('Tables calc'!$F$24:$F$539=1)*(ROW('Tables calc'!$F$24:$F$539)-ROW('Tables calc'!$F$23)),I430))))))</f>
        <v/>
      </c>
      <c r="B430" s="598" t="str" cm="1">
        <f t="array" ref="B430">IF(I430='Tables calc'!$D$1+1,"#",IF(I430='Tables calc'!$D$1+2,"#",IF(B429="#","",IF(B429="","",INDEX('Tables calc'!$B$24:$B$539,_xlfn.AGGREGATE(15,3,('Tables calc'!$F$24:$F$539=1)/('Tables calc'!$F$24:$F$539=1)*(ROW('Tables calc'!$F$24:$F$539)-ROW('Tables calc'!$F$23)),I430))))))</f>
        <v/>
      </c>
      <c r="C430" s="599" t="str">
        <f t="shared" si="66"/>
        <v/>
      </c>
      <c r="D430" s="600" t="str" cm="1">
        <f t="array" ref="D430">IF(I430='Tables calc'!$D$1+1,"*",IF(I430='Tables calc'!$D$1+2,'Tables calc'!$H$24,IF(D429='Tables calc'!$H$24,"",IF(D429="","",INDEX('Tables calc'!$C$24:$C$539,_xlfn.AGGREGATE(15,3,('Tables calc'!$F$24:$F$539=1)/('Tables calc'!$F$24:$F$539=1)*(ROW('Tables calc'!$F$24:$F$539)-ROW('Tables calc'!$F$23)),I430))))))</f>
        <v/>
      </c>
      <c r="E430" s="601" t="str">
        <f t="shared" si="67"/>
        <v/>
      </c>
      <c r="F430" s="602" t="str" cm="1">
        <f t="array" ref="F430">IF(I430='Tables calc'!$D$1+1,'Tables calc'!$H$23,IF(I430='Tables calc'!$D$1+2,'Tables calc'!$H$25,IF(E429="Box 2","",IF(F429="","",INDEX('Tables calc'!$D$24:$D$539,_xlfn.AGGREGATE(15,3,('Tables calc'!$F$24:$F$539=1)/('Tables calc'!$F$24:$F$539=1)*(ROW('Tables calc'!$F$24:$F$539)-ROW('Tables calc'!$F$23)),I430))))))</f>
        <v/>
      </c>
      <c r="G430" s="599" t="str">
        <f t="shared" si="68"/>
        <v/>
      </c>
      <c r="H430" s="600" t="str" cm="1">
        <f t="array" ref="H430">IF(I430='Tables calc'!$D$1+1,"*",IF(I430='Tables calc'!$D$1+2,'Tables calc'!$H$26,IF(E429="Box 2","",IF(F429="","",INDEX('Tables calc'!$E$24:$E$539,_xlfn.AGGREGATE(15,3,('Tables calc'!$F$24:$F$539=1)/('Tables calc'!$F$24:$F$539=1)*(ROW('Tables calc'!$F$24:$F$539)-ROW('Tables calc'!$F$23)),I430))))))</f>
        <v/>
      </c>
      <c r="I430" s="69">
        <v>429</v>
      </c>
      <c r="J430" s="69" t="str">
        <f t="shared" si="69"/>
        <v/>
      </c>
      <c r="K430" s="69" t="str">
        <f t="shared" si="70"/>
        <v/>
      </c>
      <c r="L430" s="69" t="str">
        <f t="shared" si="71"/>
        <v/>
      </c>
      <c r="M430" s="69" t="str">
        <f t="shared" si="72"/>
        <v/>
      </c>
      <c r="N430" s="69" t="str">
        <f t="shared" si="73"/>
        <v/>
      </c>
      <c r="O430" s="69" t="str">
        <f t="shared" si="74"/>
        <v/>
      </c>
      <c r="P430" s="69" t="str">
        <f t="shared" si="75"/>
        <v/>
      </c>
      <c r="Q430" s="69" t="str">
        <f t="shared" si="76"/>
        <v/>
      </c>
    </row>
    <row r="431" spans="1:17" x14ac:dyDescent="0.3">
      <c r="A431" s="598" t="str" cm="1">
        <f t="array" ref="A431">IF(I431='Tables calc'!$D$1+1,"FTE Reduction Exceptions:",IF(I431='Tables calc'!$D$1+2,"Totals:",IF(A430="Totals:","",IF(A430="","",INDEX('Tables calc'!$A$24:$A$539,_xlfn.AGGREGATE(15,3,('Tables calc'!$F$24:$F$539=1)/('Tables calc'!$F$24:$F$539=1)*(ROW('Tables calc'!$F$24:$F$539)-ROW('Tables calc'!$F$23)),I431))))))</f>
        <v/>
      </c>
      <c r="B431" s="598" t="str" cm="1">
        <f t="array" ref="B431">IF(I431='Tables calc'!$D$1+1,"#",IF(I431='Tables calc'!$D$1+2,"#",IF(B430="#","",IF(B430="","",INDEX('Tables calc'!$B$24:$B$539,_xlfn.AGGREGATE(15,3,('Tables calc'!$F$24:$F$539=1)/('Tables calc'!$F$24:$F$539=1)*(ROW('Tables calc'!$F$24:$F$539)-ROW('Tables calc'!$F$23)),I431))))))</f>
        <v/>
      </c>
      <c r="C431" s="599" t="str">
        <f t="shared" si="66"/>
        <v/>
      </c>
      <c r="D431" s="600" t="str" cm="1">
        <f t="array" ref="D431">IF(I431='Tables calc'!$D$1+1,"*",IF(I431='Tables calc'!$D$1+2,'Tables calc'!$H$24,IF(D430='Tables calc'!$H$24,"",IF(D430="","",INDEX('Tables calc'!$C$24:$C$539,_xlfn.AGGREGATE(15,3,('Tables calc'!$F$24:$F$539=1)/('Tables calc'!$F$24:$F$539=1)*(ROW('Tables calc'!$F$24:$F$539)-ROW('Tables calc'!$F$23)),I431))))))</f>
        <v/>
      </c>
      <c r="E431" s="601" t="str">
        <f t="shared" si="67"/>
        <v/>
      </c>
      <c r="F431" s="602" t="str" cm="1">
        <f t="array" ref="F431">IF(I431='Tables calc'!$D$1+1,'Tables calc'!$H$23,IF(I431='Tables calc'!$D$1+2,'Tables calc'!$H$25,IF(E430="Box 2","",IF(F430="","",INDEX('Tables calc'!$D$24:$D$539,_xlfn.AGGREGATE(15,3,('Tables calc'!$F$24:$F$539=1)/('Tables calc'!$F$24:$F$539=1)*(ROW('Tables calc'!$F$24:$F$539)-ROW('Tables calc'!$F$23)),I431))))))</f>
        <v/>
      </c>
      <c r="G431" s="599" t="str">
        <f t="shared" si="68"/>
        <v/>
      </c>
      <c r="H431" s="600" t="str" cm="1">
        <f t="array" ref="H431">IF(I431='Tables calc'!$D$1+1,"*",IF(I431='Tables calc'!$D$1+2,'Tables calc'!$H$26,IF(E430="Box 2","",IF(F430="","",INDEX('Tables calc'!$E$24:$E$539,_xlfn.AGGREGATE(15,3,('Tables calc'!$F$24:$F$539=1)/('Tables calc'!$F$24:$F$539=1)*(ROW('Tables calc'!$F$24:$F$539)-ROW('Tables calc'!$F$23)),I431))))))</f>
        <v/>
      </c>
      <c r="I431" s="69">
        <v>430</v>
      </c>
      <c r="J431" s="69" t="str">
        <f t="shared" si="69"/>
        <v/>
      </c>
      <c r="K431" s="69" t="str">
        <f t="shared" si="70"/>
        <v/>
      </c>
      <c r="L431" s="69" t="str">
        <f t="shared" si="71"/>
        <v/>
      </c>
      <c r="M431" s="69" t="str">
        <f t="shared" si="72"/>
        <v/>
      </c>
      <c r="N431" s="69" t="str">
        <f t="shared" si="73"/>
        <v/>
      </c>
      <c r="O431" s="69" t="str">
        <f t="shared" si="74"/>
        <v/>
      </c>
      <c r="P431" s="69" t="str">
        <f t="shared" si="75"/>
        <v/>
      </c>
      <c r="Q431" s="69" t="str">
        <f t="shared" si="76"/>
        <v/>
      </c>
    </row>
    <row r="432" spans="1:17" x14ac:dyDescent="0.3">
      <c r="A432" s="598" t="str" cm="1">
        <f t="array" ref="A432">IF(I432='Tables calc'!$D$1+1,"FTE Reduction Exceptions:",IF(I432='Tables calc'!$D$1+2,"Totals:",IF(A431="Totals:","",IF(A431="","",INDEX('Tables calc'!$A$24:$A$539,_xlfn.AGGREGATE(15,3,('Tables calc'!$F$24:$F$539=1)/('Tables calc'!$F$24:$F$539=1)*(ROW('Tables calc'!$F$24:$F$539)-ROW('Tables calc'!$F$23)),I432))))))</f>
        <v/>
      </c>
      <c r="B432" s="598" t="str" cm="1">
        <f t="array" ref="B432">IF(I432='Tables calc'!$D$1+1,"#",IF(I432='Tables calc'!$D$1+2,"#",IF(B431="#","",IF(B431="","",INDEX('Tables calc'!$B$24:$B$539,_xlfn.AGGREGATE(15,3,('Tables calc'!$F$24:$F$539=1)/('Tables calc'!$F$24:$F$539=1)*(ROW('Tables calc'!$F$24:$F$539)-ROW('Tables calc'!$F$23)),I432))))))</f>
        <v/>
      </c>
      <c r="C432" s="599" t="str">
        <f t="shared" si="66"/>
        <v/>
      </c>
      <c r="D432" s="600" t="str" cm="1">
        <f t="array" ref="D432">IF(I432='Tables calc'!$D$1+1,"*",IF(I432='Tables calc'!$D$1+2,'Tables calc'!$H$24,IF(D431='Tables calc'!$H$24,"",IF(D431="","",INDEX('Tables calc'!$C$24:$C$539,_xlfn.AGGREGATE(15,3,('Tables calc'!$F$24:$F$539=1)/('Tables calc'!$F$24:$F$539=1)*(ROW('Tables calc'!$F$24:$F$539)-ROW('Tables calc'!$F$23)),I432))))))</f>
        <v/>
      </c>
      <c r="E432" s="601" t="str">
        <f t="shared" si="67"/>
        <v/>
      </c>
      <c r="F432" s="602" t="str" cm="1">
        <f t="array" ref="F432">IF(I432='Tables calc'!$D$1+1,'Tables calc'!$H$23,IF(I432='Tables calc'!$D$1+2,'Tables calc'!$H$25,IF(E431="Box 2","",IF(F431="","",INDEX('Tables calc'!$D$24:$D$539,_xlfn.AGGREGATE(15,3,('Tables calc'!$F$24:$F$539=1)/('Tables calc'!$F$24:$F$539=1)*(ROW('Tables calc'!$F$24:$F$539)-ROW('Tables calc'!$F$23)),I432))))))</f>
        <v/>
      </c>
      <c r="G432" s="599" t="str">
        <f t="shared" si="68"/>
        <v/>
      </c>
      <c r="H432" s="600" t="str" cm="1">
        <f t="array" ref="H432">IF(I432='Tables calc'!$D$1+1,"*",IF(I432='Tables calc'!$D$1+2,'Tables calc'!$H$26,IF(E431="Box 2","",IF(F431="","",INDEX('Tables calc'!$E$24:$E$539,_xlfn.AGGREGATE(15,3,('Tables calc'!$F$24:$F$539=1)/('Tables calc'!$F$24:$F$539=1)*(ROW('Tables calc'!$F$24:$F$539)-ROW('Tables calc'!$F$23)),I432))))))</f>
        <v/>
      </c>
      <c r="I432" s="69">
        <v>431</v>
      </c>
      <c r="J432" s="69" t="str">
        <f t="shared" si="69"/>
        <v/>
      </c>
      <c r="K432" s="69" t="str">
        <f t="shared" si="70"/>
        <v/>
      </c>
      <c r="L432" s="69" t="str">
        <f t="shared" si="71"/>
        <v/>
      </c>
      <c r="M432" s="69" t="str">
        <f t="shared" si="72"/>
        <v/>
      </c>
      <c r="N432" s="69" t="str">
        <f t="shared" si="73"/>
        <v/>
      </c>
      <c r="O432" s="69" t="str">
        <f t="shared" si="74"/>
        <v/>
      </c>
      <c r="P432" s="69" t="str">
        <f t="shared" si="75"/>
        <v/>
      </c>
      <c r="Q432" s="69" t="str">
        <f t="shared" si="76"/>
        <v/>
      </c>
    </row>
    <row r="433" spans="1:17" x14ac:dyDescent="0.3">
      <c r="A433" s="598" t="str" cm="1">
        <f t="array" ref="A433">IF(I433='Tables calc'!$D$1+1,"FTE Reduction Exceptions:",IF(I433='Tables calc'!$D$1+2,"Totals:",IF(A432="Totals:","",IF(A432="","",INDEX('Tables calc'!$A$24:$A$539,_xlfn.AGGREGATE(15,3,('Tables calc'!$F$24:$F$539=1)/('Tables calc'!$F$24:$F$539=1)*(ROW('Tables calc'!$F$24:$F$539)-ROW('Tables calc'!$F$23)),I433))))))</f>
        <v/>
      </c>
      <c r="B433" s="598" t="str" cm="1">
        <f t="array" ref="B433">IF(I433='Tables calc'!$D$1+1,"#",IF(I433='Tables calc'!$D$1+2,"#",IF(B432="#","",IF(B432="","",INDEX('Tables calc'!$B$24:$B$539,_xlfn.AGGREGATE(15,3,('Tables calc'!$F$24:$F$539=1)/('Tables calc'!$F$24:$F$539=1)*(ROW('Tables calc'!$F$24:$F$539)-ROW('Tables calc'!$F$23)),I433))))))</f>
        <v/>
      </c>
      <c r="C433" s="599" t="str">
        <f t="shared" si="66"/>
        <v/>
      </c>
      <c r="D433" s="600" t="str" cm="1">
        <f t="array" ref="D433">IF(I433='Tables calc'!$D$1+1,"*",IF(I433='Tables calc'!$D$1+2,'Tables calc'!$H$24,IF(D432='Tables calc'!$H$24,"",IF(D432="","",INDEX('Tables calc'!$C$24:$C$539,_xlfn.AGGREGATE(15,3,('Tables calc'!$F$24:$F$539=1)/('Tables calc'!$F$24:$F$539=1)*(ROW('Tables calc'!$F$24:$F$539)-ROW('Tables calc'!$F$23)),I433))))))</f>
        <v/>
      </c>
      <c r="E433" s="601" t="str">
        <f t="shared" si="67"/>
        <v/>
      </c>
      <c r="F433" s="602" t="str" cm="1">
        <f t="array" ref="F433">IF(I433='Tables calc'!$D$1+1,'Tables calc'!$H$23,IF(I433='Tables calc'!$D$1+2,'Tables calc'!$H$25,IF(E432="Box 2","",IF(F432="","",INDEX('Tables calc'!$D$24:$D$539,_xlfn.AGGREGATE(15,3,('Tables calc'!$F$24:$F$539=1)/('Tables calc'!$F$24:$F$539=1)*(ROW('Tables calc'!$F$24:$F$539)-ROW('Tables calc'!$F$23)),I433))))))</f>
        <v/>
      </c>
      <c r="G433" s="599" t="str">
        <f t="shared" si="68"/>
        <v/>
      </c>
      <c r="H433" s="600" t="str" cm="1">
        <f t="array" ref="H433">IF(I433='Tables calc'!$D$1+1,"*",IF(I433='Tables calc'!$D$1+2,'Tables calc'!$H$26,IF(E432="Box 2","",IF(F432="","",INDEX('Tables calc'!$E$24:$E$539,_xlfn.AGGREGATE(15,3,('Tables calc'!$F$24:$F$539=1)/('Tables calc'!$F$24:$F$539=1)*(ROW('Tables calc'!$F$24:$F$539)-ROW('Tables calc'!$F$23)),I433))))))</f>
        <v/>
      </c>
      <c r="I433" s="69">
        <v>432</v>
      </c>
      <c r="J433" s="69" t="str">
        <f t="shared" si="69"/>
        <v/>
      </c>
      <c r="K433" s="69" t="str">
        <f t="shared" si="70"/>
        <v/>
      </c>
      <c r="L433" s="69" t="str">
        <f t="shared" si="71"/>
        <v/>
      </c>
      <c r="M433" s="69" t="str">
        <f t="shared" si="72"/>
        <v/>
      </c>
      <c r="N433" s="69" t="str">
        <f t="shared" si="73"/>
        <v/>
      </c>
      <c r="O433" s="69" t="str">
        <f t="shared" si="74"/>
        <v/>
      </c>
      <c r="P433" s="69" t="str">
        <f t="shared" si="75"/>
        <v/>
      </c>
      <c r="Q433" s="69" t="str">
        <f t="shared" si="76"/>
        <v/>
      </c>
    </row>
    <row r="434" spans="1:17" x14ac:dyDescent="0.3">
      <c r="A434" s="598" t="str" cm="1">
        <f t="array" ref="A434">IF(I434='Tables calc'!$D$1+1,"FTE Reduction Exceptions:",IF(I434='Tables calc'!$D$1+2,"Totals:",IF(A433="Totals:","",IF(A433="","",INDEX('Tables calc'!$A$24:$A$539,_xlfn.AGGREGATE(15,3,('Tables calc'!$F$24:$F$539=1)/('Tables calc'!$F$24:$F$539=1)*(ROW('Tables calc'!$F$24:$F$539)-ROW('Tables calc'!$F$23)),I434))))))</f>
        <v/>
      </c>
      <c r="B434" s="598" t="str" cm="1">
        <f t="array" ref="B434">IF(I434='Tables calc'!$D$1+1,"#",IF(I434='Tables calc'!$D$1+2,"#",IF(B433="#","",IF(B433="","",INDEX('Tables calc'!$B$24:$B$539,_xlfn.AGGREGATE(15,3,('Tables calc'!$F$24:$F$539=1)/('Tables calc'!$F$24:$F$539=1)*(ROW('Tables calc'!$F$24:$F$539)-ROW('Tables calc'!$F$23)),I434))))))</f>
        <v/>
      </c>
      <c r="C434" s="599" t="str">
        <f t="shared" si="66"/>
        <v/>
      </c>
      <c r="D434" s="600" t="str" cm="1">
        <f t="array" ref="D434">IF(I434='Tables calc'!$D$1+1,"*",IF(I434='Tables calc'!$D$1+2,'Tables calc'!$H$24,IF(D433='Tables calc'!$H$24,"",IF(D433="","",INDEX('Tables calc'!$C$24:$C$539,_xlfn.AGGREGATE(15,3,('Tables calc'!$F$24:$F$539=1)/('Tables calc'!$F$24:$F$539=1)*(ROW('Tables calc'!$F$24:$F$539)-ROW('Tables calc'!$F$23)),I434))))))</f>
        <v/>
      </c>
      <c r="E434" s="601" t="str">
        <f t="shared" si="67"/>
        <v/>
      </c>
      <c r="F434" s="602" t="str" cm="1">
        <f t="array" ref="F434">IF(I434='Tables calc'!$D$1+1,'Tables calc'!$H$23,IF(I434='Tables calc'!$D$1+2,'Tables calc'!$H$25,IF(E433="Box 2","",IF(F433="","",INDEX('Tables calc'!$D$24:$D$539,_xlfn.AGGREGATE(15,3,('Tables calc'!$F$24:$F$539=1)/('Tables calc'!$F$24:$F$539=1)*(ROW('Tables calc'!$F$24:$F$539)-ROW('Tables calc'!$F$23)),I434))))))</f>
        <v/>
      </c>
      <c r="G434" s="599" t="str">
        <f t="shared" si="68"/>
        <v/>
      </c>
      <c r="H434" s="600" t="str" cm="1">
        <f t="array" ref="H434">IF(I434='Tables calc'!$D$1+1,"*",IF(I434='Tables calc'!$D$1+2,'Tables calc'!$H$26,IF(E433="Box 2","",IF(F433="","",INDEX('Tables calc'!$E$24:$E$539,_xlfn.AGGREGATE(15,3,('Tables calc'!$F$24:$F$539=1)/('Tables calc'!$F$24:$F$539=1)*(ROW('Tables calc'!$F$24:$F$539)-ROW('Tables calc'!$F$23)),I434))))))</f>
        <v/>
      </c>
      <c r="I434" s="69">
        <v>433</v>
      </c>
      <c r="J434" s="69" t="str">
        <f t="shared" si="69"/>
        <v/>
      </c>
      <c r="K434" s="69" t="str">
        <f t="shared" si="70"/>
        <v/>
      </c>
      <c r="L434" s="69" t="str">
        <f t="shared" si="71"/>
        <v/>
      </c>
      <c r="M434" s="69" t="str">
        <f t="shared" si="72"/>
        <v/>
      </c>
      <c r="N434" s="69" t="str">
        <f t="shared" si="73"/>
        <v/>
      </c>
      <c r="O434" s="69" t="str">
        <f t="shared" si="74"/>
        <v/>
      </c>
      <c r="P434" s="69" t="str">
        <f t="shared" si="75"/>
        <v/>
      </c>
      <c r="Q434" s="69" t="str">
        <f t="shared" si="76"/>
        <v/>
      </c>
    </row>
    <row r="435" spans="1:17" x14ac:dyDescent="0.3">
      <c r="A435" s="598" t="str" cm="1">
        <f t="array" ref="A435">IF(I435='Tables calc'!$D$1+1,"FTE Reduction Exceptions:",IF(I435='Tables calc'!$D$1+2,"Totals:",IF(A434="Totals:","",IF(A434="","",INDEX('Tables calc'!$A$24:$A$539,_xlfn.AGGREGATE(15,3,('Tables calc'!$F$24:$F$539=1)/('Tables calc'!$F$24:$F$539=1)*(ROW('Tables calc'!$F$24:$F$539)-ROW('Tables calc'!$F$23)),I435))))))</f>
        <v/>
      </c>
      <c r="B435" s="598" t="str" cm="1">
        <f t="array" ref="B435">IF(I435='Tables calc'!$D$1+1,"#",IF(I435='Tables calc'!$D$1+2,"#",IF(B434="#","",IF(B434="","",INDEX('Tables calc'!$B$24:$B$539,_xlfn.AGGREGATE(15,3,('Tables calc'!$F$24:$F$539=1)/('Tables calc'!$F$24:$F$539=1)*(ROW('Tables calc'!$F$24:$F$539)-ROW('Tables calc'!$F$23)),I435))))))</f>
        <v/>
      </c>
      <c r="C435" s="599" t="str">
        <f t="shared" si="66"/>
        <v/>
      </c>
      <c r="D435" s="600" t="str" cm="1">
        <f t="array" ref="D435">IF(I435='Tables calc'!$D$1+1,"*",IF(I435='Tables calc'!$D$1+2,'Tables calc'!$H$24,IF(D434='Tables calc'!$H$24,"",IF(D434="","",INDEX('Tables calc'!$C$24:$C$539,_xlfn.AGGREGATE(15,3,('Tables calc'!$F$24:$F$539=1)/('Tables calc'!$F$24:$F$539=1)*(ROW('Tables calc'!$F$24:$F$539)-ROW('Tables calc'!$F$23)),I435))))))</f>
        <v/>
      </c>
      <c r="E435" s="601" t="str">
        <f t="shared" si="67"/>
        <v/>
      </c>
      <c r="F435" s="602" t="str" cm="1">
        <f t="array" ref="F435">IF(I435='Tables calc'!$D$1+1,'Tables calc'!$H$23,IF(I435='Tables calc'!$D$1+2,'Tables calc'!$H$25,IF(E434="Box 2","",IF(F434="","",INDEX('Tables calc'!$D$24:$D$539,_xlfn.AGGREGATE(15,3,('Tables calc'!$F$24:$F$539=1)/('Tables calc'!$F$24:$F$539=1)*(ROW('Tables calc'!$F$24:$F$539)-ROW('Tables calc'!$F$23)),I435))))))</f>
        <v/>
      </c>
      <c r="G435" s="599" t="str">
        <f t="shared" si="68"/>
        <v/>
      </c>
      <c r="H435" s="600" t="str" cm="1">
        <f t="array" ref="H435">IF(I435='Tables calc'!$D$1+1,"*",IF(I435='Tables calc'!$D$1+2,'Tables calc'!$H$26,IF(E434="Box 2","",IF(F434="","",INDEX('Tables calc'!$E$24:$E$539,_xlfn.AGGREGATE(15,3,('Tables calc'!$F$24:$F$539=1)/('Tables calc'!$F$24:$F$539=1)*(ROW('Tables calc'!$F$24:$F$539)-ROW('Tables calc'!$F$23)),I435))))))</f>
        <v/>
      </c>
      <c r="I435" s="69">
        <v>434</v>
      </c>
      <c r="J435" s="69" t="str">
        <f t="shared" si="69"/>
        <v/>
      </c>
      <c r="K435" s="69" t="str">
        <f t="shared" si="70"/>
        <v/>
      </c>
      <c r="L435" s="69" t="str">
        <f t="shared" si="71"/>
        <v/>
      </c>
      <c r="M435" s="69" t="str">
        <f t="shared" si="72"/>
        <v/>
      </c>
      <c r="N435" s="69" t="str">
        <f t="shared" si="73"/>
        <v/>
      </c>
      <c r="O435" s="69" t="str">
        <f t="shared" si="74"/>
        <v/>
      </c>
      <c r="P435" s="69" t="str">
        <f t="shared" si="75"/>
        <v/>
      </c>
      <c r="Q435" s="69" t="str">
        <f t="shared" si="76"/>
        <v/>
      </c>
    </row>
    <row r="436" spans="1:17" x14ac:dyDescent="0.3">
      <c r="A436" s="598" t="str" cm="1">
        <f t="array" ref="A436">IF(I436='Tables calc'!$D$1+1,"FTE Reduction Exceptions:",IF(I436='Tables calc'!$D$1+2,"Totals:",IF(A435="Totals:","",IF(A435="","",INDEX('Tables calc'!$A$24:$A$539,_xlfn.AGGREGATE(15,3,('Tables calc'!$F$24:$F$539=1)/('Tables calc'!$F$24:$F$539=1)*(ROW('Tables calc'!$F$24:$F$539)-ROW('Tables calc'!$F$23)),I436))))))</f>
        <v/>
      </c>
      <c r="B436" s="598" t="str" cm="1">
        <f t="array" ref="B436">IF(I436='Tables calc'!$D$1+1,"#",IF(I436='Tables calc'!$D$1+2,"#",IF(B435="#","",IF(B435="","",INDEX('Tables calc'!$B$24:$B$539,_xlfn.AGGREGATE(15,3,('Tables calc'!$F$24:$F$539=1)/('Tables calc'!$F$24:$F$539=1)*(ROW('Tables calc'!$F$24:$F$539)-ROW('Tables calc'!$F$23)),I436))))))</f>
        <v/>
      </c>
      <c r="C436" s="599" t="str">
        <f t="shared" si="66"/>
        <v/>
      </c>
      <c r="D436" s="600" t="str" cm="1">
        <f t="array" ref="D436">IF(I436='Tables calc'!$D$1+1,"*",IF(I436='Tables calc'!$D$1+2,'Tables calc'!$H$24,IF(D435='Tables calc'!$H$24,"",IF(D435="","",INDEX('Tables calc'!$C$24:$C$539,_xlfn.AGGREGATE(15,3,('Tables calc'!$F$24:$F$539=1)/('Tables calc'!$F$24:$F$539=1)*(ROW('Tables calc'!$F$24:$F$539)-ROW('Tables calc'!$F$23)),I436))))))</f>
        <v/>
      </c>
      <c r="E436" s="601" t="str">
        <f t="shared" si="67"/>
        <v/>
      </c>
      <c r="F436" s="602" t="str" cm="1">
        <f t="array" ref="F436">IF(I436='Tables calc'!$D$1+1,'Tables calc'!$H$23,IF(I436='Tables calc'!$D$1+2,'Tables calc'!$H$25,IF(E435="Box 2","",IF(F435="","",INDEX('Tables calc'!$D$24:$D$539,_xlfn.AGGREGATE(15,3,('Tables calc'!$F$24:$F$539=1)/('Tables calc'!$F$24:$F$539=1)*(ROW('Tables calc'!$F$24:$F$539)-ROW('Tables calc'!$F$23)),I436))))))</f>
        <v/>
      </c>
      <c r="G436" s="599" t="str">
        <f t="shared" si="68"/>
        <v/>
      </c>
      <c r="H436" s="600" t="str" cm="1">
        <f t="array" ref="H436">IF(I436='Tables calc'!$D$1+1,"*",IF(I436='Tables calc'!$D$1+2,'Tables calc'!$H$26,IF(E435="Box 2","",IF(F435="","",INDEX('Tables calc'!$E$24:$E$539,_xlfn.AGGREGATE(15,3,('Tables calc'!$F$24:$F$539=1)/('Tables calc'!$F$24:$F$539=1)*(ROW('Tables calc'!$F$24:$F$539)-ROW('Tables calc'!$F$23)),I436))))))</f>
        <v/>
      </c>
      <c r="I436" s="69">
        <v>435</v>
      </c>
      <c r="J436" s="69" t="str">
        <f t="shared" si="69"/>
        <v/>
      </c>
      <c r="K436" s="69" t="str">
        <f t="shared" si="70"/>
        <v/>
      </c>
      <c r="L436" s="69" t="str">
        <f t="shared" si="71"/>
        <v/>
      </c>
      <c r="M436" s="69" t="str">
        <f t="shared" si="72"/>
        <v/>
      </c>
      <c r="N436" s="69" t="str">
        <f t="shared" si="73"/>
        <v/>
      </c>
      <c r="O436" s="69" t="str">
        <f t="shared" si="74"/>
        <v/>
      </c>
      <c r="P436" s="69" t="str">
        <f t="shared" si="75"/>
        <v/>
      </c>
      <c r="Q436" s="69" t="str">
        <f t="shared" si="76"/>
        <v/>
      </c>
    </row>
    <row r="437" spans="1:17" x14ac:dyDescent="0.3">
      <c r="A437" s="598" t="str" cm="1">
        <f t="array" ref="A437">IF(I437='Tables calc'!$D$1+1,"FTE Reduction Exceptions:",IF(I437='Tables calc'!$D$1+2,"Totals:",IF(A436="Totals:","",IF(A436="","",INDEX('Tables calc'!$A$24:$A$539,_xlfn.AGGREGATE(15,3,('Tables calc'!$F$24:$F$539=1)/('Tables calc'!$F$24:$F$539=1)*(ROW('Tables calc'!$F$24:$F$539)-ROW('Tables calc'!$F$23)),I437))))))</f>
        <v/>
      </c>
      <c r="B437" s="598" t="str" cm="1">
        <f t="array" ref="B437">IF(I437='Tables calc'!$D$1+1,"#",IF(I437='Tables calc'!$D$1+2,"#",IF(B436="#","",IF(B436="","",INDEX('Tables calc'!$B$24:$B$539,_xlfn.AGGREGATE(15,3,('Tables calc'!$F$24:$F$539=1)/('Tables calc'!$F$24:$F$539=1)*(ROW('Tables calc'!$F$24:$F$539)-ROW('Tables calc'!$F$23)),I437))))))</f>
        <v/>
      </c>
      <c r="C437" s="599" t="str">
        <f t="shared" si="66"/>
        <v/>
      </c>
      <c r="D437" s="600" t="str" cm="1">
        <f t="array" ref="D437">IF(I437='Tables calc'!$D$1+1,"*",IF(I437='Tables calc'!$D$1+2,'Tables calc'!$H$24,IF(D436='Tables calc'!$H$24,"",IF(D436="","",INDEX('Tables calc'!$C$24:$C$539,_xlfn.AGGREGATE(15,3,('Tables calc'!$F$24:$F$539=1)/('Tables calc'!$F$24:$F$539=1)*(ROW('Tables calc'!$F$24:$F$539)-ROW('Tables calc'!$F$23)),I437))))))</f>
        <v/>
      </c>
      <c r="E437" s="601" t="str">
        <f t="shared" si="67"/>
        <v/>
      </c>
      <c r="F437" s="602" t="str" cm="1">
        <f t="array" ref="F437">IF(I437='Tables calc'!$D$1+1,'Tables calc'!$H$23,IF(I437='Tables calc'!$D$1+2,'Tables calc'!$H$25,IF(E436="Box 2","",IF(F436="","",INDEX('Tables calc'!$D$24:$D$539,_xlfn.AGGREGATE(15,3,('Tables calc'!$F$24:$F$539=1)/('Tables calc'!$F$24:$F$539=1)*(ROW('Tables calc'!$F$24:$F$539)-ROW('Tables calc'!$F$23)),I437))))))</f>
        <v/>
      </c>
      <c r="G437" s="599" t="str">
        <f t="shared" si="68"/>
        <v/>
      </c>
      <c r="H437" s="600" t="str" cm="1">
        <f t="array" ref="H437">IF(I437='Tables calc'!$D$1+1,"*",IF(I437='Tables calc'!$D$1+2,'Tables calc'!$H$26,IF(E436="Box 2","",IF(F436="","",INDEX('Tables calc'!$E$24:$E$539,_xlfn.AGGREGATE(15,3,('Tables calc'!$F$24:$F$539=1)/('Tables calc'!$F$24:$F$539=1)*(ROW('Tables calc'!$F$24:$F$539)-ROW('Tables calc'!$F$23)),I437))))))</f>
        <v/>
      </c>
      <c r="I437" s="69">
        <v>436</v>
      </c>
      <c r="J437" s="69" t="str">
        <f t="shared" si="69"/>
        <v/>
      </c>
      <c r="K437" s="69" t="str">
        <f t="shared" si="70"/>
        <v/>
      </c>
      <c r="L437" s="69" t="str">
        <f t="shared" si="71"/>
        <v/>
      </c>
      <c r="M437" s="69" t="str">
        <f t="shared" si="72"/>
        <v/>
      </c>
      <c r="N437" s="69" t="str">
        <f t="shared" si="73"/>
        <v/>
      </c>
      <c r="O437" s="69" t="str">
        <f t="shared" si="74"/>
        <v/>
      </c>
      <c r="P437" s="69" t="str">
        <f t="shared" si="75"/>
        <v/>
      </c>
      <c r="Q437" s="69" t="str">
        <f t="shared" si="76"/>
        <v/>
      </c>
    </row>
    <row r="438" spans="1:17" x14ac:dyDescent="0.3">
      <c r="A438" s="598" t="str" cm="1">
        <f t="array" ref="A438">IF(I438='Tables calc'!$D$1+1,"FTE Reduction Exceptions:",IF(I438='Tables calc'!$D$1+2,"Totals:",IF(A437="Totals:","",IF(A437="","",INDEX('Tables calc'!$A$24:$A$539,_xlfn.AGGREGATE(15,3,('Tables calc'!$F$24:$F$539=1)/('Tables calc'!$F$24:$F$539=1)*(ROW('Tables calc'!$F$24:$F$539)-ROW('Tables calc'!$F$23)),I438))))))</f>
        <v/>
      </c>
      <c r="B438" s="598" t="str" cm="1">
        <f t="array" ref="B438">IF(I438='Tables calc'!$D$1+1,"#",IF(I438='Tables calc'!$D$1+2,"#",IF(B437="#","",IF(B437="","",INDEX('Tables calc'!$B$24:$B$539,_xlfn.AGGREGATE(15,3,('Tables calc'!$F$24:$F$539=1)/('Tables calc'!$F$24:$F$539=1)*(ROW('Tables calc'!$F$24:$F$539)-ROW('Tables calc'!$F$23)),I438))))))</f>
        <v/>
      </c>
      <c r="C438" s="599" t="str">
        <f t="shared" si="66"/>
        <v/>
      </c>
      <c r="D438" s="600" t="str" cm="1">
        <f t="array" ref="D438">IF(I438='Tables calc'!$D$1+1,"*",IF(I438='Tables calc'!$D$1+2,'Tables calc'!$H$24,IF(D437='Tables calc'!$H$24,"",IF(D437="","",INDEX('Tables calc'!$C$24:$C$539,_xlfn.AGGREGATE(15,3,('Tables calc'!$F$24:$F$539=1)/('Tables calc'!$F$24:$F$539=1)*(ROW('Tables calc'!$F$24:$F$539)-ROW('Tables calc'!$F$23)),I438))))))</f>
        <v/>
      </c>
      <c r="E438" s="601" t="str">
        <f t="shared" si="67"/>
        <v/>
      </c>
      <c r="F438" s="602" t="str" cm="1">
        <f t="array" ref="F438">IF(I438='Tables calc'!$D$1+1,'Tables calc'!$H$23,IF(I438='Tables calc'!$D$1+2,'Tables calc'!$H$25,IF(E437="Box 2","",IF(F437="","",INDEX('Tables calc'!$D$24:$D$539,_xlfn.AGGREGATE(15,3,('Tables calc'!$F$24:$F$539=1)/('Tables calc'!$F$24:$F$539=1)*(ROW('Tables calc'!$F$24:$F$539)-ROW('Tables calc'!$F$23)),I438))))))</f>
        <v/>
      </c>
      <c r="G438" s="599" t="str">
        <f t="shared" si="68"/>
        <v/>
      </c>
      <c r="H438" s="600" t="str" cm="1">
        <f t="array" ref="H438">IF(I438='Tables calc'!$D$1+1,"*",IF(I438='Tables calc'!$D$1+2,'Tables calc'!$H$26,IF(E437="Box 2","",IF(F437="","",INDEX('Tables calc'!$E$24:$E$539,_xlfn.AGGREGATE(15,3,('Tables calc'!$F$24:$F$539=1)/('Tables calc'!$F$24:$F$539=1)*(ROW('Tables calc'!$F$24:$F$539)-ROW('Tables calc'!$F$23)),I438))))))</f>
        <v/>
      </c>
      <c r="I438" s="69">
        <v>437</v>
      </c>
      <c r="J438" s="69" t="str">
        <f t="shared" si="69"/>
        <v/>
      </c>
      <c r="K438" s="69" t="str">
        <f t="shared" si="70"/>
        <v/>
      </c>
      <c r="L438" s="69" t="str">
        <f t="shared" si="71"/>
        <v/>
      </c>
      <c r="M438" s="69" t="str">
        <f t="shared" si="72"/>
        <v/>
      </c>
      <c r="N438" s="69" t="str">
        <f t="shared" si="73"/>
        <v/>
      </c>
      <c r="O438" s="69" t="str">
        <f t="shared" si="74"/>
        <v/>
      </c>
      <c r="P438" s="69" t="str">
        <f t="shared" si="75"/>
        <v/>
      </c>
      <c r="Q438" s="69" t="str">
        <f t="shared" si="76"/>
        <v/>
      </c>
    </row>
    <row r="439" spans="1:17" x14ac:dyDescent="0.3">
      <c r="A439" s="598" t="str" cm="1">
        <f t="array" ref="A439">IF(I439='Tables calc'!$D$1+1,"FTE Reduction Exceptions:",IF(I439='Tables calc'!$D$1+2,"Totals:",IF(A438="Totals:","",IF(A438="","",INDEX('Tables calc'!$A$24:$A$539,_xlfn.AGGREGATE(15,3,('Tables calc'!$F$24:$F$539=1)/('Tables calc'!$F$24:$F$539=1)*(ROW('Tables calc'!$F$24:$F$539)-ROW('Tables calc'!$F$23)),I439))))))</f>
        <v/>
      </c>
      <c r="B439" s="598" t="str" cm="1">
        <f t="array" ref="B439">IF(I439='Tables calc'!$D$1+1,"#",IF(I439='Tables calc'!$D$1+2,"#",IF(B438="#","",IF(B438="","",INDEX('Tables calc'!$B$24:$B$539,_xlfn.AGGREGATE(15,3,('Tables calc'!$F$24:$F$539=1)/('Tables calc'!$F$24:$F$539=1)*(ROW('Tables calc'!$F$24:$F$539)-ROW('Tables calc'!$F$23)),I439))))))</f>
        <v/>
      </c>
      <c r="C439" s="599" t="str">
        <f t="shared" si="66"/>
        <v/>
      </c>
      <c r="D439" s="600" t="str" cm="1">
        <f t="array" ref="D439">IF(I439='Tables calc'!$D$1+1,"*",IF(I439='Tables calc'!$D$1+2,'Tables calc'!$H$24,IF(D438='Tables calc'!$H$24,"",IF(D438="","",INDEX('Tables calc'!$C$24:$C$539,_xlfn.AGGREGATE(15,3,('Tables calc'!$F$24:$F$539=1)/('Tables calc'!$F$24:$F$539=1)*(ROW('Tables calc'!$F$24:$F$539)-ROW('Tables calc'!$F$23)),I439))))))</f>
        <v/>
      </c>
      <c r="E439" s="601" t="str">
        <f t="shared" si="67"/>
        <v/>
      </c>
      <c r="F439" s="602" t="str" cm="1">
        <f t="array" ref="F439">IF(I439='Tables calc'!$D$1+1,'Tables calc'!$H$23,IF(I439='Tables calc'!$D$1+2,'Tables calc'!$H$25,IF(E438="Box 2","",IF(F438="","",INDEX('Tables calc'!$D$24:$D$539,_xlfn.AGGREGATE(15,3,('Tables calc'!$F$24:$F$539=1)/('Tables calc'!$F$24:$F$539=1)*(ROW('Tables calc'!$F$24:$F$539)-ROW('Tables calc'!$F$23)),I439))))))</f>
        <v/>
      </c>
      <c r="G439" s="599" t="str">
        <f t="shared" si="68"/>
        <v/>
      </c>
      <c r="H439" s="600" t="str" cm="1">
        <f t="array" ref="H439">IF(I439='Tables calc'!$D$1+1,"*",IF(I439='Tables calc'!$D$1+2,'Tables calc'!$H$26,IF(E438="Box 2","",IF(F438="","",INDEX('Tables calc'!$E$24:$E$539,_xlfn.AGGREGATE(15,3,('Tables calc'!$F$24:$F$539=1)/('Tables calc'!$F$24:$F$539=1)*(ROW('Tables calc'!$F$24:$F$539)-ROW('Tables calc'!$F$23)),I439))))))</f>
        <v/>
      </c>
      <c r="I439" s="69">
        <v>438</v>
      </c>
      <c r="J439" s="69" t="str">
        <f t="shared" si="69"/>
        <v/>
      </c>
      <c r="K439" s="69" t="str">
        <f t="shared" si="70"/>
        <v/>
      </c>
      <c r="L439" s="69" t="str">
        <f t="shared" si="71"/>
        <v/>
      </c>
      <c r="M439" s="69" t="str">
        <f t="shared" si="72"/>
        <v/>
      </c>
      <c r="N439" s="69" t="str">
        <f t="shared" si="73"/>
        <v/>
      </c>
      <c r="O439" s="69" t="str">
        <f t="shared" si="74"/>
        <v/>
      </c>
      <c r="P439" s="69" t="str">
        <f t="shared" si="75"/>
        <v/>
      </c>
      <c r="Q439" s="69" t="str">
        <f t="shared" si="76"/>
        <v/>
      </c>
    </row>
    <row r="440" spans="1:17" x14ac:dyDescent="0.3">
      <c r="A440" s="598" t="str" cm="1">
        <f t="array" ref="A440">IF(I440='Tables calc'!$D$1+1,"FTE Reduction Exceptions:",IF(I440='Tables calc'!$D$1+2,"Totals:",IF(A439="Totals:","",IF(A439="","",INDEX('Tables calc'!$A$24:$A$539,_xlfn.AGGREGATE(15,3,('Tables calc'!$F$24:$F$539=1)/('Tables calc'!$F$24:$F$539=1)*(ROW('Tables calc'!$F$24:$F$539)-ROW('Tables calc'!$F$23)),I440))))))</f>
        <v/>
      </c>
      <c r="B440" s="598" t="str" cm="1">
        <f t="array" ref="B440">IF(I440='Tables calc'!$D$1+1,"#",IF(I440='Tables calc'!$D$1+2,"#",IF(B439="#","",IF(B439="","",INDEX('Tables calc'!$B$24:$B$539,_xlfn.AGGREGATE(15,3,('Tables calc'!$F$24:$F$539=1)/('Tables calc'!$F$24:$F$539=1)*(ROW('Tables calc'!$F$24:$F$539)-ROW('Tables calc'!$F$23)),I440))))))</f>
        <v/>
      </c>
      <c r="C440" s="599" t="str">
        <f t="shared" si="66"/>
        <v/>
      </c>
      <c r="D440" s="600" t="str" cm="1">
        <f t="array" ref="D440">IF(I440='Tables calc'!$D$1+1,"*",IF(I440='Tables calc'!$D$1+2,'Tables calc'!$H$24,IF(D439='Tables calc'!$H$24,"",IF(D439="","",INDEX('Tables calc'!$C$24:$C$539,_xlfn.AGGREGATE(15,3,('Tables calc'!$F$24:$F$539=1)/('Tables calc'!$F$24:$F$539=1)*(ROW('Tables calc'!$F$24:$F$539)-ROW('Tables calc'!$F$23)),I440))))))</f>
        <v/>
      </c>
      <c r="E440" s="601" t="str">
        <f t="shared" si="67"/>
        <v/>
      </c>
      <c r="F440" s="602" t="str" cm="1">
        <f t="array" ref="F440">IF(I440='Tables calc'!$D$1+1,'Tables calc'!$H$23,IF(I440='Tables calc'!$D$1+2,'Tables calc'!$H$25,IF(E439="Box 2","",IF(F439="","",INDEX('Tables calc'!$D$24:$D$539,_xlfn.AGGREGATE(15,3,('Tables calc'!$F$24:$F$539=1)/('Tables calc'!$F$24:$F$539=1)*(ROW('Tables calc'!$F$24:$F$539)-ROW('Tables calc'!$F$23)),I440))))))</f>
        <v/>
      </c>
      <c r="G440" s="599" t="str">
        <f t="shared" si="68"/>
        <v/>
      </c>
      <c r="H440" s="600" t="str" cm="1">
        <f t="array" ref="H440">IF(I440='Tables calc'!$D$1+1,"*",IF(I440='Tables calc'!$D$1+2,'Tables calc'!$H$26,IF(E439="Box 2","",IF(F439="","",INDEX('Tables calc'!$E$24:$E$539,_xlfn.AGGREGATE(15,3,('Tables calc'!$F$24:$F$539=1)/('Tables calc'!$F$24:$F$539=1)*(ROW('Tables calc'!$F$24:$F$539)-ROW('Tables calc'!$F$23)),I440))))))</f>
        <v/>
      </c>
      <c r="I440" s="69">
        <v>439</v>
      </c>
      <c r="J440" s="69" t="str">
        <f t="shared" si="69"/>
        <v/>
      </c>
      <c r="K440" s="69" t="str">
        <f t="shared" si="70"/>
        <v/>
      </c>
      <c r="L440" s="69" t="str">
        <f t="shared" si="71"/>
        <v/>
      </c>
      <c r="M440" s="69" t="str">
        <f t="shared" si="72"/>
        <v/>
      </c>
      <c r="N440" s="69" t="str">
        <f t="shared" si="73"/>
        <v/>
      </c>
      <c r="O440" s="69" t="str">
        <f t="shared" si="74"/>
        <v/>
      </c>
      <c r="P440" s="69" t="str">
        <f t="shared" si="75"/>
        <v/>
      </c>
      <c r="Q440" s="69" t="str">
        <f t="shared" si="76"/>
        <v/>
      </c>
    </row>
    <row r="441" spans="1:17" x14ac:dyDescent="0.3">
      <c r="A441" s="598" t="str" cm="1">
        <f t="array" ref="A441">IF(I441='Tables calc'!$D$1+1,"FTE Reduction Exceptions:",IF(I441='Tables calc'!$D$1+2,"Totals:",IF(A440="Totals:","",IF(A440="","",INDEX('Tables calc'!$A$24:$A$539,_xlfn.AGGREGATE(15,3,('Tables calc'!$F$24:$F$539=1)/('Tables calc'!$F$24:$F$539=1)*(ROW('Tables calc'!$F$24:$F$539)-ROW('Tables calc'!$F$23)),I441))))))</f>
        <v/>
      </c>
      <c r="B441" s="598" t="str" cm="1">
        <f t="array" ref="B441">IF(I441='Tables calc'!$D$1+1,"#",IF(I441='Tables calc'!$D$1+2,"#",IF(B440="#","",IF(B440="","",INDEX('Tables calc'!$B$24:$B$539,_xlfn.AGGREGATE(15,3,('Tables calc'!$F$24:$F$539=1)/('Tables calc'!$F$24:$F$539=1)*(ROW('Tables calc'!$F$24:$F$539)-ROW('Tables calc'!$F$23)),I441))))))</f>
        <v/>
      </c>
      <c r="C441" s="599" t="str">
        <f t="shared" si="66"/>
        <v/>
      </c>
      <c r="D441" s="600" t="str" cm="1">
        <f t="array" ref="D441">IF(I441='Tables calc'!$D$1+1,"*",IF(I441='Tables calc'!$D$1+2,'Tables calc'!$H$24,IF(D440='Tables calc'!$H$24,"",IF(D440="","",INDEX('Tables calc'!$C$24:$C$539,_xlfn.AGGREGATE(15,3,('Tables calc'!$F$24:$F$539=1)/('Tables calc'!$F$24:$F$539=1)*(ROW('Tables calc'!$F$24:$F$539)-ROW('Tables calc'!$F$23)),I441))))))</f>
        <v/>
      </c>
      <c r="E441" s="601" t="str">
        <f t="shared" si="67"/>
        <v/>
      </c>
      <c r="F441" s="602" t="str" cm="1">
        <f t="array" ref="F441">IF(I441='Tables calc'!$D$1+1,'Tables calc'!$H$23,IF(I441='Tables calc'!$D$1+2,'Tables calc'!$H$25,IF(E440="Box 2","",IF(F440="","",INDEX('Tables calc'!$D$24:$D$539,_xlfn.AGGREGATE(15,3,('Tables calc'!$F$24:$F$539=1)/('Tables calc'!$F$24:$F$539=1)*(ROW('Tables calc'!$F$24:$F$539)-ROW('Tables calc'!$F$23)),I441))))))</f>
        <v/>
      </c>
      <c r="G441" s="599" t="str">
        <f t="shared" si="68"/>
        <v/>
      </c>
      <c r="H441" s="600" t="str" cm="1">
        <f t="array" ref="H441">IF(I441='Tables calc'!$D$1+1,"*",IF(I441='Tables calc'!$D$1+2,'Tables calc'!$H$26,IF(E440="Box 2","",IF(F440="","",INDEX('Tables calc'!$E$24:$E$539,_xlfn.AGGREGATE(15,3,('Tables calc'!$F$24:$F$539=1)/('Tables calc'!$F$24:$F$539=1)*(ROW('Tables calc'!$F$24:$F$539)-ROW('Tables calc'!$F$23)),I441))))))</f>
        <v/>
      </c>
      <c r="I441" s="69">
        <v>440</v>
      </c>
      <c r="J441" s="69" t="str">
        <f t="shared" si="69"/>
        <v/>
      </c>
      <c r="K441" s="69" t="str">
        <f t="shared" si="70"/>
        <v/>
      </c>
      <c r="L441" s="69" t="str">
        <f t="shared" si="71"/>
        <v/>
      </c>
      <c r="M441" s="69" t="str">
        <f t="shared" si="72"/>
        <v/>
      </c>
      <c r="N441" s="69" t="str">
        <f t="shared" si="73"/>
        <v/>
      </c>
      <c r="O441" s="69" t="str">
        <f t="shared" si="74"/>
        <v/>
      </c>
      <c r="P441" s="69" t="str">
        <f t="shared" si="75"/>
        <v/>
      </c>
      <c r="Q441" s="69" t="str">
        <f t="shared" si="76"/>
        <v/>
      </c>
    </row>
    <row r="442" spans="1:17" x14ac:dyDescent="0.3">
      <c r="A442" s="598" t="str" cm="1">
        <f t="array" ref="A442">IF(I442='Tables calc'!$D$1+1,"FTE Reduction Exceptions:",IF(I442='Tables calc'!$D$1+2,"Totals:",IF(A441="Totals:","",IF(A441="","",INDEX('Tables calc'!$A$24:$A$539,_xlfn.AGGREGATE(15,3,('Tables calc'!$F$24:$F$539=1)/('Tables calc'!$F$24:$F$539=1)*(ROW('Tables calc'!$F$24:$F$539)-ROW('Tables calc'!$F$23)),I442))))))</f>
        <v/>
      </c>
      <c r="B442" s="598" t="str" cm="1">
        <f t="array" ref="B442">IF(I442='Tables calc'!$D$1+1,"#",IF(I442='Tables calc'!$D$1+2,"#",IF(B441="#","",IF(B441="","",INDEX('Tables calc'!$B$24:$B$539,_xlfn.AGGREGATE(15,3,('Tables calc'!$F$24:$F$539=1)/('Tables calc'!$F$24:$F$539=1)*(ROW('Tables calc'!$F$24:$F$539)-ROW('Tables calc'!$F$23)),I442))))))</f>
        <v/>
      </c>
      <c r="C442" s="599" t="str">
        <f t="shared" si="66"/>
        <v/>
      </c>
      <c r="D442" s="600" t="str" cm="1">
        <f t="array" ref="D442">IF(I442='Tables calc'!$D$1+1,"*",IF(I442='Tables calc'!$D$1+2,'Tables calc'!$H$24,IF(D441='Tables calc'!$H$24,"",IF(D441="","",INDEX('Tables calc'!$C$24:$C$539,_xlfn.AGGREGATE(15,3,('Tables calc'!$F$24:$F$539=1)/('Tables calc'!$F$24:$F$539=1)*(ROW('Tables calc'!$F$24:$F$539)-ROW('Tables calc'!$F$23)),I442))))))</f>
        <v/>
      </c>
      <c r="E442" s="601" t="str">
        <f t="shared" si="67"/>
        <v/>
      </c>
      <c r="F442" s="602" t="str" cm="1">
        <f t="array" ref="F442">IF(I442='Tables calc'!$D$1+1,'Tables calc'!$H$23,IF(I442='Tables calc'!$D$1+2,'Tables calc'!$H$25,IF(E441="Box 2","",IF(F441="","",INDEX('Tables calc'!$D$24:$D$539,_xlfn.AGGREGATE(15,3,('Tables calc'!$F$24:$F$539=1)/('Tables calc'!$F$24:$F$539=1)*(ROW('Tables calc'!$F$24:$F$539)-ROW('Tables calc'!$F$23)),I442))))))</f>
        <v/>
      </c>
      <c r="G442" s="599" t="str">
        <f t="shared" si="68"/>
        <v/>
      </c>
      <c r="H442" s="600" t="str" cm="1">
        <f t="array" ref="H442">IF(I442='Tables calc'!$D$1+1,"*",IF(I442='Tables calc'!$D$1+2,'Tables calc'!$H$26,IF(E441="Box 2","",IF(F441="","",INDEX('Tables calc'!$E$24:$E$539,_xlfn.AGGREGATE(15,3,('Tables calc'!$F$24:$F$539=1)/('Tables calc'!$F$24:$F$539=1)*(ROW('Tables calc'!$F$24:$F$539)-ROW('Tables calc'!$F$23)),I442))))))</f>
        <v/>
      </c>
      <c r="I442" s="69">
        <v>441</v>
      </c>
      <c r="J442" s="69" t="str">
        <f t="shared" si="69"/>
        <v/>
      </c>
      <c r="K442" s="69" t="str">
        <f t="shared" si="70"/>
        <v/>
      </c>
      <c r="L442" s="69" t="str">
        <f t="shared" si="71"/>
        <v/>
      </c>
      <c r="M442" s="69" t="str">
        <f t="shared" si="72"/>
        <v/>
      </c>
      <c r="N442" s="69" t="str">
        <f t="shared" si="73"/>
        <v/>
      </c>
      <c r="O442" s="69" t="str">
        <f t="shared" si="74"/>
        <v/>
      </c>
      <c r="P442" s="69" t="str">
        <f t="shared" si="75"/>
        <v/>
      </c>
      <c r="Q442" s="69" t="str">
        <f t="shared" si="76"/>
        <v/>
      </c>
    </row>
    <row r="443" spans="1:17" x14ac:dyDescent="0.3">
      <c r="A443" s="598" t="str" cm="1">
        <f t="array" ref="A443">IF(I443='Tables calc'!$D$1+1,"FTE Reduction Exceptions:",IF(I443='Tables calc'!$D$1+2,"Totals:",IF(A442="Totals:","",IF(A442="","",INDEX('Tables calc'!$A$24:$A$539,_xlfn.AGGREGATE(15,3,('Tables calc'!$F$24:$F$539=1)/('Tables calc'!$F$24:$F$539=1)*(ROW('Tables calc'!$F$24:$F$539)-ROW('Tables calc'!$F$23)),I443))))))</f>
        <v/>
      </c>
      <c r="B443" s="598" t="str" cm="1">
        <f t="array" ref="B443">IF(I443='Tables calc'!$D$1+1,"#",IF(I443='Tables calc'!$D$1+2,"#",IF(B442="#","",IF(B442="","",INDEX('Tables calc'!$B$24:$B$539,_xlfn.AGGREGATE(15,3,('Tables calc'!$F$24:$F$539=1)/('Tables calc'!$F$24:$F$539=1)*(ROW('Tables calc'!$F$24:$F$539)-ROW('Tables calc'!$F$23)),I443))))))</f>
        <v/>
      </c>
      <c r="C443" s="599" t="str">
        <f t="shared" si="66"/>
        <v/>
      </c>
      <c r="D443" s="600" t="str" cm="1">
        <f t="array" ref="D443">IF(I443='Tables calc'!$D$1+1,"*",IF(I443='Tables calc'!$D$1+2,'Tables calc'!$H$24,IF(D442='Tables calc'!$H$24,"",IF(D442="","",INDEX('Tables calc'!$C$24:$C$539,_xlfn.AGGREGATE(15,3,('Tables calc'!$F$24:$F$539=1)/('Tables calc'!$F$24:$F$539=1)*(ROW('Tables calc'!$F$24:$F$539)-ROW('Tables calc'!$F$23)),I443))))))</f>
        <v/>
      </c>
      <c r="E443" s="601" t="str">
        <f t="shared" si="67"/>
        <v/>
      </c>
      <c r="F443" s="602" t="str" cm="1">
        <f t="array" ref="F443">IF(I443='Tables calc'!$D$1+1,'Tables calc'!$H$23,IF(I443='Tables calc'!$D$1+2,'Tables calc'!$H$25,IF(E442="Box 2","",IF(F442="","",INDEX('Tables calc'!$D$24:$D$539,_xlfn.AGGREGATE(15,3,('Tables calc'!$F$24:$F$539=1)/('Tables calc'!$F$24:$F$539=1)*(ROW('Tables calc'!$F$24:$F$539)-ROW('Tables calc'!$F$23)),I443))))))</f>
        <v/>
      </c>
      <c r="G443" s="599" t="str">
        <f t="shared" si="68"/>
        <v/>
      </c>
      <c r="H443" s="600" t="str" cm="1">
        <f t="array" ref="H443">IF(I443='Tables calc'!$D$1+1,"*",IF(I443='Tables calc'!$D$1+2,'Tables calc'!$H$26,IF(E442="Box 2","",IF(F442="","",INDEX('Tables calc'!$E$24:$E$539,_xlfn.AGGREGATE(15,3,('Tables calc'!$F$24:$F$539=1)/('Tables calc'!$F$24:$F$539=1)*(ROW('Tables calc'!$F$24:$F$539)-ROW('Tables calc'!$F$23)),I443))))))</f>
        <v/>
      </c>
      <c r="I443" s="69">
        <v>442</v>
      </c>
      <c r="J443" s="69" t="str">
        <f t="shared" si="69"/>
        <v/>
      </c>
      <c r="K443" s="69" t="str">
        <f t="shared" si="70"/>
        <v/>
      </c>
      <c r="L443" s="69" t="str">
        <f t="shared" si="71"/>
        <v/>
      </c>
      <c r="M443" s="69" t="str">
        <f t="shared" si="72"/>
        <v/>
      </c>
      <c r="N443" s="69" t="str">
        <f t="shared" si="73"/>
        <v/>
      </c>
      <c r="O443" s="69" t="str">
        <f t="shared" si="74"/>
        <v/>
      </c>
      <c r="P443" s="69" t="str">
        <f t="shared" si="75"/>
        <v/>
      </c>
      <c r="Q443" s="69" t="str">
        <f t="shared" si="76"/>
        <v/>
      </c>
    </row>
    <row r="444" spans="1:17" x14ac:dyDescent="0.3">
      <c r="A444" s="598" t="str" cm="1">
        <f t="array" ref="A444">IF(I444='Tables calc'!$D$1+1,"FTE Reduction Exceptions:",IF(I444='Tables calc'!$D$1+2,"Totals:",IF(A443="Totals:","",IF(A443="","",INDEX('Tables calc'!$A$24:$A$539,_xlfn.AGGREGATE(15,3,('Tables calc'!$F$24:$F$539=1)/('Tables calc'!$F$24:$F$539=1)*(ROW('Tables calc'!$F$24:$F$539)-ROW('Tables calc'!$F$23)),I444))))))</f>
        <v/>
      </c>
      <c r="B444" s="598" t="str" cm="1">
        <f t="array" ref="B444">IF(I444='Tables calc'!$D$1+1,"#",IF(I444='Tables calc'!$D$1+2,"#",IF(B443="#","",IF(B443="","",INDEX('Tables calc'!$B$24:$B$539,_xlfn.AGGREGATE(15,3,('Tables calc'!$F$24:$F$539=1)/('Tables calc'!$F$24:$F$539=1)*(ROW('Tables calc'!$F$24:$F$539)-ROW('Tables calc'!$F$23)),I444))))))</f>
        <v/>
      </c>
      <c r="C444" s="599" t="str">
        <f t="shared" si="66"/>
        <v/>
      </c>
      <c r="D444" s="600" t="str" cm="1">
        <f t="array" ref="D444">IF(I444='Tables calc'!$D$1+1,"*",IF(I444='Tables calc'!$D$1+2,'Tables calc'!$H$24,IF(D443='Tables calc'!$H$24,"",IF(D443="","",INDEX('Tables calc'!$C$24:$C$539,_xlfn.AGGREGATE(15,3,('Tables calc'!$F$24:$F$539=1)/('Tables calc'!$F$24:$F$539=1)*(ROW('Tables calc'!$F$24:$F$539)-ROW('Tables calc'!$F$23)),I444))))))</f>
        <v/>
      </c>
      <c r="E444" s="601" t="str">
        <f t="shared" si="67"/>
        <v/>
      </c>
      <c r="F444" s="602" t="str" cm="1">
        <f t="array" ref="F444">IF(I444='Tables calc'!$D$1+1,'Tables calc'!$H$23,IF(I444='Tables calc'!$D$1+2,'Tables calc'!$H$25,IF(E443="Box 2","",IF(F443="","",INDEX('Tables calc'!$D$24:$D$539,_xlfn.AGGREGATE(15,3,('Tables calc'!$F$24:$F$539=1)/('Tables calc'!$F$24:$F$539=1)*(ROW('Tables calc'!$F$24:$F$539)-ROW('Tables calc'!$F$23)),I444))))))</f>
        <v/>
      </c>
      <c r="G444" s="599" t="str">
        <f t="shared" si="68"/>
        <v/>
      </c>
      <c r="H444" s="600" t="str" cm="1">
        <f t="array" ref="H444">IF(I444='Tables calc'!$D$1+1,"*",IF(I444='Tables calc'!$D$1+2,'Tables calc'!$H$26,IF(E443="Box 2","",IF(F443="","",INDEX('Tables calc'!$E$24:$E$539,_xlfn.AGGREGATE(15,3,('Tables calc'!$F$24:$F$539=1)/('Tables calc'!$F$24:$F$539=1)*(ROW('Tables calc'!$F$24:$F$539)-ROW('Tables calc'!$F$23)),I444))))))</f>
        <v/>
      </c>
      <c r="I444" s="69">
        <v>443</v>
      </c>
      <c r="J444" s="69" t="str">
        <f t="shared" si="69"/>
        <v/>
      </c>
      <c r="K444" s="69" t="str">
        <f t="shared" si="70"/>
        <v/>
      </c>
      <c r="L444" s="69" t="str">
        <f t="shared" si="71"/>
        <v/>
      </c>
      <c r="M444" s="69" t="str">
        <f t="shared" si="72"/>
        <v/>
      </c>
      <c r="N444" s="69" t="str">
        <f t="shared" si="73"/>
        <v/>
      </c>
      <c r="O444" s="69" t="str">
        <f t="shared" si="74"/>
        <v/>
      </c>
      <c r="P444" s="69" t="str">
        <f t="shared" si="75"/>
        <v/>
      </c>
      <c r="Q444" s="69" t="str">
        <f t="shared" si="76"/>
        <v/>
      </c>
    </row>
    <row r="445" spans="1:17" x14ac:dyDescent="0.3">
      <c r="A445" s="598" t="str" cm="1">
        <f t="array" ref="A445">IF(I445='Tables calc'!$D$1+1,"FTE Reduction Exceptions:",IF(I445='Tables calc'!$D$1+2,"Totals:",IF(A444="Totals:","",IF(A444="","",INDEX('Tables calc'!$A$24:$A$539,_xlfn.AGGREGATE(15,3,('Tables calc'!$F$24:$F$539=1)/('Tables calc'!$F$24:$F$539=1)*(ROW('Tables calc'!$F$24:$F$539)-ROW('Tables calc'!$F$23)),I445))))))</f>
        <v/>
      </c>
      <c r="B445" s="598" t="str" cm="1">
        <f t="array" ref="B445">IF(I445='Tables calc'!$D$1+1,"#",IF(I445='Tables calc'!$D$1+2,"#",IF(B444="#","",IF(B444="","",INDEX('Tables calc'!$B$24:$B$539,_xlfn.AGGREGATE(15,3,('Tables calc'!$F$24:$F$539=1)/('Tables calc'!$F$24:$F$539=1)*(ROW('Tables calc'!$F$24:$F$539)-ROW('Tables calc'!$F$23)),I445))))))</f>
        <v/>
      </c>
      <c r="C445" s="599" t="str">
        <f t="shared" si="66"/>
        <v/>
      </c>
      <c r="D445" s="600" t="str" cm="1">
        <f t="array" ref="D445">IF(I445='Tables calc'!$D$1+1,"*",IF(I445='Tables calc'!$D$1+2,'Tables calc'!$H$24,IF(D444='Tables calc'!$H$24,"",IF(D444="","",INDEX('Tables calc'!$C$24:$C$539,_xlfn.AGGREGATE(15,3,('Tables calc'!$F$24:$F$539=1)/('Tables calc'!$F$24:$F$539=1)*(ROW('Tables calc'!$F$24:$F$539)-ROW('Tables calc'!$F$23)),I445))))))</f>
        <v/>
      </c>
      <c r="E445" s="601" t="str">
        <f t="shared" si="67"/>
        <v/>
      </c>
      <c r="F445" s="602" t="str" cm="1">
        <f t="array" ref="F445">IF(I445='Tables calc'!$D$1+1,'Tables calc'!$H$23,IF(I445='Tables calc'!$D$1+2,'Tables calc'!$H$25,IF(E444="Box 2","",IF(F444="","",INDEX('Tables calc'!$D$24:$D$539,_xlfn.AGGREGATE(15,3,('Tables calc'!$F$24:$F$539=1)/('Tables calc'!$F$24:$F$539=1)*(ROW('Tables calc'!$F$24:$F$539)-ROW('Tables calc'!$F$23)),I445))))))</f>
        <v/>
      </c>
      <c r="G445" s="599" t="str">
        <f t="shared" si="68"/>
        <v/>
      </c>
      <c r="H445" s="600" t="str" cm="1">
        <f t="array" ref="H445">IF(I445='Tables calc'!$D$1+1,"*",IF(I445='Tables calc'!$D$1+2,'Tables calc'!$H$26,IF(E444="Box 2","",IF(F444="","",INDEX('Tables calc'!$E$24:$E$539,_xlfn.AGGREGATE(15,3,('Tables calc'!$F$24:$F$539=1)/('Tables calc'!$F$24:$F$539=1)*(ROW('Tables calc'!$F$24:$F$539)-ROW('Tables calc'!$F$23)),I445))))))</f>
        <v/>
      </c>
      <c r="I445" s="69">
        <v>444</v>
      </c>
      <c r="J445" s="69" t="str">
        <f t="shared" si="69"/>
        <v/>
      </c>
      <c r="K445" s="69" t="str">
        <f t="shared" si="70"/>
        <v/>
      </c>
      <c r="L445" s="69" t="str">
        <f t="shared" si="71"/>
        <v/>
      </c>
      <c r="M445" s="69" t="str">
        <f t="shared" si="72"/>
        <v/>
      </c>
      <c r="N445" s="69" t="str">
        <f t="shared" si="73"/>
        <v/>
      </c>
      <c r="O445" s="69" t="str">
        <f t="shared" si="74"/>
        <v/>
      </c>
      <c r="P445" s="69" t="str">
        <f t="shared" si="75"/>
        <v/>
      </c>
      <c r="Q445" s="69" t="str">
        <f t="shared" si="76"/>
        <v/>
      </c>
    </row>
    <row r="446" spans="1:17" x14ac:dyDescent="0.3">
      <c r="A446" s="598" t="str" cm="1">
        <f t="array" ref="A446">IF(I446='Tables calc'!$D$1+1,"FTE Reduction Exceptions:",IF(I446='Tables calc'!$D$1+2,"Totals:",IF(A445="Totals:","",IF(A445="","",INDEX('Tables calc'!$A$24:$A$539,_xlfn.AGGREGATE(15,3,('Tables calc'!$F$24:$F$539=1)/('Tables calc'!$F$24:$F$539=1)*(ROW('Tables calc'!$F$24:$F$539)-ROW('Tables calc'!$F$23)),I446))))))</f>
        <v/>
      </c>
      <c r="B446" s="598" t="str" cm="1">
        <f t="array" ref="B446">IF(I446='Tables calc'!$D$1+1,"#",IF(I446='Tables calc'!$D$1+2,"#",IF(B445="#","",IF(B445="","",INDEX('Tables calc'!$B$24:$B$539,_xlfn.AGGREGATE(15,3,('Tables calc'!$F$24:$F$539=1)/('Tables calc'!$F$24:$F$539=1)*(ROW('Tables calc'!$F$24:$F$539)-ROW('Tables calc'!$F$23)),I446))))))</f>
        <v/>
      </c>
      <c r="C446" s="599" t="str">
        <f t="shared" si="66"/>
        <v/>
      </c>
      <c r="D446" s="600" t="str" cm="1">
        <f t="array" ref="D446">IF(I446='Tables calc'!$D$1+1,"*",IF(I446='Tables calc'!$D$1+2,'Tables calc'!$H$24,IF(D445='Tables calc'!$H$24,"",IF(D445="","",INDEX('Tables calc'!$C$24:$C$539,_xlfn.AGGREGATE(15,3,('Tables calc'!$F$24:$F$539=1)/('Tables calc'!$F$24:$F$539=1)*(ROW('Tables calc'!$F$24:$F$539)-ROW('Tables calc'!$F$23)),I446))))))</f>
        <v/>
      </c>
      <c r="E446" s="601" t="str">
        <f t="shared" si="67"/>
        <v/>
      </c>
      <c r="F446" s="602" t="str" cm="1">
        <f t="array" ref="F446">IF(I446='Tables calc'!$D$1+1,'Tables calc'!$H$23,IF(I446='Tables calc'!$D$1+2,'Tables calc'!$H$25,IF(E445="Box 2","",IF(F445="","",INDEX('Tables calc'!$D$24:$D$539,_xlfn.AGGREGATE(15,3,('Tables calc'!$F$24:$F$539=1)/('Tables calc'!$F$24:$F$539=1)*(ROW('Tables calc'!$F$24:$F$539)-ROW('Tables calc'!$F$23)),I446))))))</f>
        <v/>
      </c>
      <c r="G446" s="599" t="str">
        <f t="shared" si="68"/>
        <v/>
      </c>
      <c r="H446" s="600" t="str" cm="1">
        <f t="array" ref="H446">IF(I446='Tables calc'!$D$1+1,"*",IF(I446='Tables calc'!$D$1+2,'Tables calc'!$H$26,IF(E445="Box 2","",IF(F445="","",INDEX('Tables calc'!$E$24:$E$539,_xlfn.AGGREGATE(15,3,('Tables calc'!$F$24:$F$539=1)/('Tables calc'!$F$24:$F$539=1)*(ROW('Tables calc'!$F$24:$F$539)-ROW('Tables calc'!$F$23)),I446))))))</f>
        <v/>
      </c>
      <c r="I446" s="69">
        <v>445</v>
      </c>
      <c r="J446" s="69" t="str">
        <f t="shared" si="69"/>
        <v/>
      </c>
      <c r="K446" s="69" t="str">
        <f t="shared" si="70"/>
        <v/>
      </c>
      <c r="L446" s="69" t="str">
        <f t="shared" si="71"/>
        <v/>
      </c>
      <c r="M446" s="69" t="str">
        <f t="shared" si="72"/>
        <v/>
      </c>
      <c r="N446" s="69" t="str">
        <f t="shared" si="73"/>
        <v/>
      </c>
      <c r="O446" s="69" t="str">
        <f t="shared" si="74"/>
        <v/>
      </c>
      <c r="P446" s="69" t="str">
        <f t="shared" si="75"/>
        <v/>
      </c>
      <c r="Q446" s="69" t="str">
        <f t="shared" si="76"/>
        <v/>
      </c>
    </row>
    <row r="447" spans="1:17" x14ac:dyDescent="0.3">
      <c r="A447" s="598" t="str" cm="1">
        <f t="array" ref="A447">IF(I447='Tables calc'!$D$1+1,"FTE Reduction Exceptions:",IF(I447='Tables calc'!$D$1+2,"Totals:",IF(A446="Totals:","",IF(A446="","",INDEX('Tables calc'!$A$24:$A$539,_xlfn.AGGREGATE(15,3,('Tables calc'!$F$24:$F$539=1)/('Tables calc'!$F$24:$F$539=1)*(ROW('Tables calc'!$F$24:$F$539)-ROW('Tables calc'!$F$23)),I447))))))</f>
        <v/>
      </c>
      <c r="B447" s="598" t="str" cm="1">
        <f t="array" ref="B447">IF(I447='Tables calc'!$D$1+1,"#",IF(I447='Tables calc'!$D$1+2,"#",IF(B446="#","",IF(B446="","",INDEX('Tables calc'!$B$24:$B$539,_xlfn.AGGREGATE(15,3,('Tables calc'!$F$24:$F$539=1)/('Tables calc'!$F$24:$F$539=1)*(ROW('Tables calc'!$F$24:$F$539)-ROW('Tables calc'!$F$23)),I447))))))</f>
        <v/>
      </c>
      <c r="C447" s="599" t="str">
        <f t="shared" si="66"/>
        <v/>
      </c>
      <c r="D447" s="600" t="str" cm="1">
        <f t="array" ref="D447">IF(I447='Tables calc'!$D$1+1,"*",IF(I447='Tables calc'!$D$1+2,'Tables calc'!$H$24,IF(D446='Tables calc'!$H$24,"",IF(D446="","",INDEX('Tables calc'!$C$24:$C$539,_xlfn.AGGREGATE(15,3,('Tables calc'!$F$24:$F$539=1)/('Tables calc'!$F$24:$F$539=1)*(ROW('Tables calc'!$F$24:$F$539)-ROW('Tables calc'!$F$23)),I447))))))</f>
        <v/>
      </c>
      <c r="E447" s="601" t="str">
        <f t="shared" si="67"/>
        <v/>
      </c>
      <c r="F447" s="602" t="str" cm="1">
        <f t="array" ref="F447">IF(I447='Tables calc'!$D$1+1,'Tables calc'!$H$23,IF(I447='Tables calc'!$D$1+2,'Tables calc'!$H$25,IF(E446="Box 2","",IF(F446="","",INDEX('Tables calc'!$D$24:$D$539,_xlfn.AGGREGATE(15,3,('Tables calc'!$F$24:$F$539=1)/('Tables calc'!$F$24:$F$539=1)*(ROW('Tables calc'!$F$24:$F$539)-ROW('Tables calc'!$F$23)),I447))))))</f>
        <v/>
      </c>
      <c r="G447" s="599" t="str">
        <f t="shared" si="68"/>
        <v/>
      </c>
      <c r="H447" s="600" t="str" cm="1">
        <f t="array" ref="H447">IF(I447='Tables calc'!$D$1+1,"*",IF(I447='Tables calc'!$D$1+2,'Tables calc'!$H$26,IF(E446="Box 2","",IF(F446="","",INDEX('Tables calc'!$E$24:$E$539,_xlfn.AGGREGATE(15,3,('Tables calc'!$F$24:$F$539=1)/('Tables calc'!$F$24:$F$539=1)*(ROW('Tables calc'!$F$24:$F$539)-ROW('Tables calc'!$F$23)),I447))))))</f>
        <v/>
      </c>
      <c r="I447" s="69">
        <v>446</v>
      </c>
      <c r="J447" s="69" t="str">
        <f t="shared" si="69"/>
        <v/>
      </c>
      <c r="K447" s="69" t="str">
        <f t="shared" si="70"/>
        <v/>
      </c>
      <c r="L447" s="69" t="str">
        <f t="shared" si="71"/>
        <v/>
      </c>
      <c r="M447" s="69" t="str">
        <f t="shared" si="72"/>
        <v/>
      </c>
      <c r="N447" s="69" t="str">
        <f t="shared" si="73"/>
        <v/>
      </c>
      <c r="O447" s="69" t="str">
        <f t="shared" si="74"/>
        <v/>
      </c>
      <c r="P447" s="69" t="str">
        <f t="shared" si="75"/>
        <v/>
      </c>
      <c r="Q447" s="69" t="str">
        <f t="shared" si="76"/>
        <v/>
      </c>
    </row>
    <row r="448" spans="1:17" x14ac:dyDescent="0.3">
      <c r="A448" s="598" t="str" cm="1">
        <f t="array" ref="A448">IF(I448='Tables calc'!$D$1+1,"FTE Reduction Exceptions:",IF(I448='Tables calc'!$D$1+2,"Totals:",IF(A447="Totals:","",IF(A447="","",INDEX('Tables calc'!$A$24:$A$539,_xlfn.AGGREGATE(15,3,('Tables calc'!$F$24:$F$539=1)/('Tables calc'!$F$24:$F$539=1)*(ROW('Tables calc'!$F$24:$F$539)-ROW('Tables calc'!$F$23)),I448))))))</f>
        <v/>
      </c>
      <c r="B448" s="598" t="str" cm="1">
        <f t="array" ref="B448">IF(I448='Tables calc'!$D$1+1,"#",IF(I448='Tables calc'!$D$1+2,"#",IF(B447="#","",IF(B447="","",INDEX('Tables calc'!$B$24:$B$539,_xlfn.AGGREGATE(15,3,('Tables calc'!$F$24:$F$539=1)/('Tables calc'!$F$24:$F$539=1)*(ROW('Tables calc'!$F$24:$F$539)-ROW('Tables calc'!$F$23)),I448))))))</f>
        <v/>
      </c>
      <c r="C448" s="599" t="str">
        <f t="shared" si="66"/>
        <v/>
      </c>
      <c r="D448" s="600" t="str" cm="1">
        <f t="array" ref="D448">IF(I448='Tables calc'!$D$1+1,"*",IF(I448='Tables calc'!$D$1+2,'Tables calc'!$H$24,IF(D447='Tables calc'!$H$24,"",IF(D447="","",INDEX('Tables calc'!$C$24:$C$539,_xlfn.AGGREGATE(15,3,('Tables calc'!$F$24:$F$539=1)/('Tables calc'!$F$24:$F$539=1)*(ROW('Tables calc'!$F$24:$F$539)-ROW('Tables calc'!$F$23)),I448))))))</f>
        <v/>
      </c>
      <c r="E448" s="601" t="str">
        <f t="shared" si="67"/>
        <v/>
      </c>
      <c r="F448" s="602" t="str" cm="1">
        <f t="array" ref="F448">IF(I448='Tables calc'!$D$1+1,'Tables calc'!$H$23,IF(I448='Tables calc'!$D$1+2,'Tables calc'!$H$25,IF(E447="Box 2","",IF(F447="","",INDEX('Tables calc'!$D$24:$D$539,_xlfn.AGGREGATE(15,3,('Tables calc'!$F$24:$F$539=1)/('Tables calc'!$F$24:$F$539=1)*(ROW('Tables calc'!$F$24:$F$539)-ROW('Tables calc'!$F$23)),I448))))))</f>
        <v/>
      </c>
      <c r="G448" s="599" t="str">
        <f t="shared" si="68"/>
        <v/>
      </c>
      <c r="H448" s="600" t="str" cm="1">
        <f t="array" ref="H448">IF(I448='Tables calc'!$D$1+1,"*",IF(I448='Tables calc'!$D$1+2,'Tables calc'!$H$26,IF(E447="Box 2","",IF(F447="","",INDEX('Tables calc'!$E$24:$E$539,_xlfn.AGGREGATE(15,3,('Tables calc'!$F$24:$F$539=1)/('Tables calc'!$F$24:$F$539=1)*(ROW('Tables calc'!$F$24:$F$539)-ROW('Tables calc'!$F$23)),I448))))))</f>
        <v/>
      </c>
      <c r="I448" s="69">
        <v>447</v>
      </c>
      <c r="J448" s="69" t="str">
        <f t="shared" si="69"/>
        <v/>
      </c>
      <c r="K448" s="69" t="str">
        <f t="shared" si="70"/>
        <v/>
      </c>
      <c r="L448" s="69" t="str">
        <f t="shared" si="71"/>
        <v/>
      </c>
      <c r="M448" s="69" t="str">
        <f t="shared" si="72"/>
        <v/>
      </c>
      <c r="N448" s="69" t="str">
        <f t="shared" si="73"/>
        <v/>
      </c>
      <c r="O448" s="69" t="str">
        <f t="shared" si="74"/>
        <v/>
      </c>
      <c r="P448" s="69" t="str">
        <f t="shared" si="75"/>
        <v/>
      </c>
      <c r="Q448" s="69" t="str">
        <f t="shared" si="76"/>
        <v/>
      </c>
    </row>
    <row r="449" spans="1:17" x14ac:dyDescent="0.3">
      <c r="A449" s="598" t="str" cm="1">
        <f t="array" ref="A449">IF(I449='Tables calc'!$D$1+1,"FTE Reduction Exceptions:",IF(I449='Tables calc'!$D$1+2,"Totals:",IF(A448="Totals:","",IF(A448="","",INDEX('Tables calc'!$A$24:$A$539,_xlfn.AGGREGATE(15,3,('Tables calc'!$F$24:$F$539=1)/('Tables calc'!$F$24:$F$539=1)*(ROW('Tables calc'!$F$24:$F$539)-ROW('Tables calc'!$F$23)),I449))))))</f>
        <v/>
      </c>
      <c r="B449" s="598" t="str" cm="1">
        <f t="array" ref="B449">IF(I449='Tables calc'!$D$1+1,"#",IF(I449='Tables calc'!$D$1+2,"#",IF(B448="#","",IF(B448="","",INDEX('Tables calc'!$B$24:$B$539,_xlfn.AGGREGATE(15,3,('Tables calc'!$F$24:$F$539=1)/('Tables calc'!$F$24:$F$539=1)*(ROW('Tables calc'!$F$24:$F$539)-ROW('Tables calc'!$F$23)),I449))))))</f>
        <v/>
      </c>
      <c r="C449" s="599" t="str">
        <f t="shared" si="66"/>
        <v/>
      </c>
      <c r="D449" s="600" t="str" cm="1">
        <f t="array" ref="D449">IF(I449='Tables calc'!$D$1+1,"*",IF(I449='Tables calc'!$D$1+2,'Tables calc'!$H$24,IF(D448='Tables calc'!$H$24,"",IF(D448="","",INDEX('Tables calc'!$C$24:$C$539,_xlfn.AGGREGATE(15,3,('Tables calc'!$F$24:$F$539=1)/('Tables calc'!$F$24:$F$539=1)*(ROW('Tables calc'!$F$24:$F$539)-ROW('Tables calc'!$F$23)),I449))))))</f>
        <v/>
      </c>
      <c r="E449" s="601" t="str">
        <f t="shared" si="67"/>
        <v/>
      </c>
      <c r="F449" s="602" t="str" cm="1">
        <f t="array" ref="F449">IF(I449='Tables calc'!$D$1+1,'Tables calc'!$H$23,IF(I449='Tables calc'!$D$1+2,'Tables calc'!$H$25,IF(E448="Box 2","",IF(F448="","",INDEX('Tables calc'!$D$24:$D$539,_xlfn.AGGREGATE(15,3,('Tables calc'!$F$24:$F$539=1)/('Tables calc'!$F$24:$F$539=1)*(ROW('Tables calc'!$F$24:$F$539)-ROW('Tables calc'!$F$23)),I449))))))</f>
        <v/>
      </c>
      <c r="G449" s="599" t="str">
        <f t="shared" si="68"/>
        <v/>
      </c>
      <c r="H449" s="600" t="str" cm="1">
        <f t="array" ref="H449">IF(I449='Tables calc'!$D$1+1,"*",IF(I449='Tables calc'!$D$1+2,'Tables calc'!$H$26,IF(E448="Box 2","",IF(F448="","",INDEX('Tables calc'!$E$24:$E$539,_xlfn.AGGREGATE(15,3,('Tables calc'!$F$24:$F$539=1)/('Tables calc'!$F$24:$F$539=1)*(ROW('Tables calc'!$F$24:$F$539)-ROW('Tables calc'!$F$23)),I449))))))</f>
        <v/>
      </c>
      <c r="I449" s="69">
        <v>448</v>
      </c>
      <c r="J449" s="69" t="str">
        <f t="shared" si="69"/>
        <v/>
      </c>
      <c r="K449" s="69" t="str">
        <f t="shared" si="70"/>
        <v/>
      </c>
      <c r="L449" s="69" t="str">
        <f t="shared" si="71"/>
        <v/>
      </c>
      <c r="M449" s="69" t="str">
        <f t="shared" si="72"/>
        <v/>
      </c>
      <c r="N449" s="69" t="str">
        <f t="shared" si="73"/>
        <v/>
      </c>
      <c r="O449" s="69" t="str">
        <f t="shared" si="74"/>
        <v/>
      </c>
      <c r="P449" s="69" t="str">
        <f t="shared" si="75"/>
        <v/>
      </c>
      <c r="Q449" s="69" t="str">
        <f t="shared" si="76"/>
        <v/>
      </c>
    </row>
    <row r="450" spans="1:17" x14ac:dyDescent="0.3">
      <c r="A450" s="598" t="str" cm="1">
        <f t="array" ref="A450">IF(I450='Tables calc'!$D$1+1,"FTE Reduction Exceptions:",IF(I450='Tables calc'!$D$1+2,"Totals:",IF(A449="Totals:","",IF(A449="","",INDEX('Tables calc'!$A$24:$A$539,_xlfn.AGGREGATE(15,3,('Tables calc'!$F$24:$F$539=1)/('Tables calc'!$F$24:$F$539=1)*(ROW('Tables calc'!$F$24:$F$539)-ROW('Tables calc'!$F$23)),I450))))))</f>
        <v/>
      </c>
      <c r="B450" s="598" t="str" cm="1">
        <f t="array" ref="B450">IF(I450='Tables calc'!$D$1+1,"#",IF(I450='Tables calc'!$D$1+2,"#",IF(B449="#","",IF(B449="","",INDEX('Tables calc'!$B$24:$B$539,_xlfn.AGGREGATE(15,3,('Tables calc'!$F$24:$F$539=1)/('Tables calc'!$F$24:$F$539=1)*(ROW('Tables calc'!$F$24:$F$539)-ROW('Tables calc'!$F$23)),I450))))))</f>
        <v/>
      </c>
      <c r="C450" s="599" t="str">
        <f t="shared" si="66"/>
        <v/>
      </c>
      <c r="D450" s="600" t="str" cm="1">
        <f t="array" ref="D450">IF(I450='Tables calc'!$D$1+1,"*",IF(I450='Tables calc'!$D$1+2,'Tables calc'!$H$24,IF(D449='Tables calc'!$H$24,"",IF(D449="","",INDEX('Tables calc'!$C$24:$C$539,_xlfn.AGGREGATE(15,3,('Tables calc'!$F$24:$F$539=1)/('Tables calc'!$F$24:$F$539=1)*(ROW('Tables calc'!$F$24:$F$539)-ROW('Tables calc'!$F$23)),I450))))))</f>
        <v/>
      </c>
      <c r="E450" s="601" t="str">
        <f t="shared" si="67"/>
        <v/>
      </c>
      <c r="F450" s="602" t="str" cm="1">
        <f t="array" ref="F450">IF(I450='Tables calc'!$D$1+1,'Tables calc'!$H$23,IF(I450='Tables calc'!$D$1+2,'Tables calc'!$H$25,IF(E449="Box 2","",IF(F449="","",INDEX('Tables calc'!$D$24:$D$539,_xlfn.AGGREGATE(15,3,('Tables calc'!$F$24:$F$539=1)/('Tables calc'!$F$24:$F$539=1)*(ROW('Tables calc'!$F$24:$F$539)-ROW('Tables calc'!$F$23)),I450))))))</f>
        <v/>
      </c>
      <c r="G450" s="599" t="str">
        <f t="shared" si="68"/>
        <v/>
      </c>
      <c r="H450" s="600" t="str" cm="1">
        <f t="array" ref="H450">IF(I450='Tables calc'!$D$1+1,"*",IF(I450='Tables calc'!$D$1+2,'Tables calc'!$H$26,IF(E449="Box 2","",IF(F449="","",INDEX('Tables calc'!$E$24:$E$539,_xlfn.AGGREGATE(15,3,('Tables calc'!$F$24:$F$539=1)/('Tables calc'!$F$24:$F$539=1)*(ROW('Tables calc'!$F$24:$F$539)-ROW('Tables calc'!$F$23)),I450))))))</f>
        <v/>
      </c>
      <c r="I450" s="69">
        <v>449</v>
      </c>
      <c r="J450" s="69" t="str">
        <f t="shared" si="69"/>
        <v/>
      </c>
      <c r="K450" s="69" t="str">
        <f t="shared" si="70"/>
        <v/>
      </c>
      <c r="L450" s="69" t="str">
        <f t="shared" si="71"/>
        <v/>
      </c>
      <c r="M450" s="69" t="str">
        <f t="shared" si="72"/>
        <v/>
      </c>
      <c r="N450" s="69" t="str">
        <f t="shared" si="73"/>
        <v/>
      </c>
      <c r="O450" s="69" t="str">
        <f t="shared" si="74"/>
        <v/>
      </c>
      <c r="P450" s="69" t="str">
        <f t="shared" si="75"/>
        <v/>
      </c>
      <c r="Q450" s="69" t="str">
        <f t="shared" si="76"/>
        <v/>
      </c>
    </row>
    <row r="451" spans="1:17" x14ac:dyDescent="0.3">
      <c r="A451" s="598" t="str" cm="1">
        <f t="array" ref="A451">IF(I451='Tables calc'!$D$1+1,"FTE Reduction Exceptions:",IF(I451='Tables calc'!$D$1+2,"Totals:",IF(A450="Totals:","",IF(A450="","",INDEX('Tables calc'!$A$24:$A$539,_xlfn.AGGREGATE(15,3,('Tables calc'!$F$24:$F$539=1)/('Tables calc'!$F$24:$F$539=1)*(ROW('Tables calc'!$F$24:$F$539)-ROW('Tables calc'!$F$23)),I451))))))</f>
        <v/>
      </c>
      <c r="B451" s="598" t="str" cm="1">
        <f t="array" ref="B451">IF(I451='Tables calc'!$D$1+1,"#",IF(I451='Tables calc'!$D$1+2,"#",IF(B450="#","",IF(B450="","",INDEX('Tables calc'!$B$24:$B$539,_xlfn.AGGREGATE(15,3,('Tables calc'!$F$24:$F$539=1)/('Tables calc'!$F$24:$F$539=1)*(ROW('Tables calc'!$F$24:$F$539)-ROW('Tables calc'!$F$23)),I451))))))</f>
        <v/>
      </c>
      <c r="C451" s="599" t="str">
        <f t="shared" ref="C451:C514" si="77">IF(A451="Totals:","Box 1",IF(A451="FTE Reduction Exceptions:","*",""))</f>
        <v/>
      </c>
      <c r="D451" s="600" t="str" cm="1">
        <f t="array" ref="D451">IF(I451='Tables calc'!$D$1+1,"*",IF(I451='Tables calc'!$D$1+2,'Tables calc'!$H$24,IF(D450='Tables calc'!$H$24,"",IF(D450="","",INDEX('Tables calc'!$C$24:$C$539,_xlfn.AGGREGATE(15,3,('Tables calc'!$F$24:$F$539=1)/('Tables calc'!$F$24:$F$539=1)*(ROW('Tables calc'!$F$24:$F$539)-ROW('Tables calc'!$F$23)),I451))))))</f>
        <v/>
      </c>
      <c r="E451" s="601" t="str">
        <f t="shared" ref="E451:E514" si="78">IF(A451="Totals:","Box 2",IF(A451="FTE Reduction Exceptions:","*",""))</f>
        <v/>
      </c>
      <c r="F451" s="602" t="str" cm="1">
        <f t="array" ref="F451">IF(I451='Tables calc'!$D$1+1,'Tables calc'!$H$23,IF(I451='Tables calc'!$D$1+2,'Tables calc'!$H$25,IF(E450="Box 2","",IF(F450="","",INDEX('Tables calc'!$D$24:$D$539,_xlfn.AGGREGATE(15,3,('Tables calc'!$F$24:$F$539=1)/('Tables calc'!$F$24:$F$539=1)*(ROW('Tables calc'!$F$24:$F$539)-ROW('Tables calc'!$F$23)),I451))))))</f>
        <v/>
      </c>
      <c r="G451" s="599" t="str">
        <f t="shared" ref="G451:G514" si="79">IF(A451="Totals:","Box 3",IF(A451="FTE Reduction Exceptions:","*",""))</f>
        <v/>
      </c>
      <c r="H451" s="600" t="str" cm="1">
        <f t="array" ref="H451">IF(I451='Tables calc'!$D$1+1,"*",IF(I451='Tables calc'!$D$1+2,'Tables calc'!$H$26,IF(E450="Box 2","",IF(F450="","",INDEX('Tables calc'!$E$24:$E$539,_xlfn.AGGREGATE(15,3,('Tables calc'!$F$24:$F$539=1)/('Tables calc'!$F$24:$F$539=1)*(ROW('Tables calc'!$F$24:$F$539)-ROW('Tables calc'!$F$23)),I451))))))</f>
        <v/>
      </c>
      <c r="I451" s="69">
        <v>450</v>
      </c>
      <c r="J451" s="69" t="str">
        <f t="shared" ref="J451:J514" si="80">IF(A451="Totals:","STOP",IF(J450="STOP","",IF(J450="","","GO")))</f>
        <v/>
      </c>
      <c r="K451" s="69" t="str">
        <f t="shared" ref="K451:K514" si="81">IF(A451="Totals:","STOP",IF(K450="STOP","",IF(K450="","","GO")))</f>
        <v/>
      </c>
      <c r="L451" s="69" t="str">
        <f t="shared" ref="L451:L514" si="82">IF(A451="Totals:","STOP",IF(L450="STOP","",IF(J450="","","GO")))</f>
        <v/>
      </c>
      <c r="M451" s="69" t="str">
        <f t="shared" ref="M451:M514" si="83">IF(A451="Totals:","STOP",IF(M450="STOP","",IF(M450="","","GO")))</f>
        <v/>
      </c>
      <c r="N451" s="69" t="str">
        <f t="shared" ref="N451:N514" si="84">IF(A451="Totals:","STOP",IF(N450="STOP","",IF(N450="","","GO")))</f>
        <v/>
      </c>
      <c r="O451" s="69" t="str">
        <f t="shared" ref="O451:O514" si="85">IF(A451="Totals:","STOP",IF(O450="STOP","",IF(O450="","","GO")))</f>
        <v/>
      </c>
      <c r="P451" s="69" t="str">
        <f t="shared" ref="P451:P514" si="86">IF(A451="Totals:","STOP",IF(P450="STOP","",IF(P450="","","GO")))</f>
        <v/>
      </c>
      <c r="Q451" s="69" t="str">
        <f t="shared" ref="Q451:Q514" si="87">IF(A451="Totals:","STOP",IF(Q450="STOP","",IF(Q450="","","GO")))</f>
        <v/>
      </c>
    </row>
    <row r="452" spans="1:17" x14ac:dyDescent="0.3">
      <c r="A452" s="598" t="str" cm="1">
        <f t="array" ref="A452">IF(I452='Tables calc'!$D$1+1,"FTE Reduction Exceptions:",IF(I452='Tables calc'!$D$1+2,"Totals:",IF(A451="Totals:","",IF(A451="","",INDEX('Tables calc'!$A$24:$A$539,_xlfn.AGGREGATE(15,3,('Tables calc'!$F$24:$F$539=1)/('Tables calc'!$F$24:$F$539=1)*(ROW('Tables calc'!$F$24:$F$539)-ROW('Tables calc'!$F$23)),I452))))))</f>
        <v/>
      </c>
      <c r="B452" s="598" t="str" cm="1">
        <f t="array" ref="B452">IF(I452='Tables calc'!$D$1+1,"#",IF(I452='Tables calc'!$D$1+2,"#",IF(B451="#","",IF(B451="","",INDEX('Tables calc'!$B$24:$B$539,_xlfn.AGGREGATE(15,3,('Tables calc'!$F$24:$F$539=1)/('Tables calc'!$F$24:$F$539=1)*(ROW('Tables calc'!$F$24:$F$539)-ROW('Tables calc'!$F$23)),I452))))))</f>
        <v/>
      </c>
      <c r="C452" s="599" t="str">
        <f t="shared" si="77"/>
        <v/>
      </c>
      <c r="D452" s="600" t="str" cm="1">
        <f t="array" ref="D452">IF(I452='Tables calc'!$D$1+1,"*",IF(I452='Tables calc'!$D$1+2,'Tables calc'!$H$24,IF(D451='Tables calc'!$H$24,"",IF(D451="","",INDEX('Tables calc'!$C$24:$C$539,_xlfn.AGGREGATE(15,3,('Tables calc'!$F$24:$F$539=1)/('Tables calc'!$F$24:$F$539=1)*(ROW('Tables calc'!$F$24:$F$539)-ROW('Tables calc'!$F$23)),I452))))))</f>
        <v/>
      </c>
      <c r="E452" s="601" t="str">
        <f t="shared" si="78"/>
        <v/>
      </c>
      <c r="F452" s="602" t="str" cm="1">
        <f t="array" ref="F452">IF(I452='Tables calc'!$D$1+1,'Tables calc'!$H$23,IF(I452='Tables calc'!$D$1+2,'Tables calc'!$H$25,IF(E451="Box 2","",IF(F451="","",INDEX('Tables calc'!$D$24:$D$539,_xlfn.AGGREGATE(15,3,('Tables calc'!$F$24:$F$539=1)/('Tables calc'!$F$24:$F$539=1)*(ROW('Tables calc'!$F$24:$F$539)-ROW('Tables calc'!$F$23)),I452))))))</f>
        <v/>
      </c>
      <c r="G452" s="599" t="str">
        <f t="shared" si="79"/>
        <v/>
      </c>
      <c r="H452" s="600" t="str" cm="1">
        <f t="array" ref="H452">IF(I452='Tables calc'!$D$1+1,"*",IF(I452='Tables calc'!$D$1+2,'Tables calc'!$H$26,IF(E451="Box 2","",IF(F451="","",INDEX('Tables calc'!$E$24:$E$539,_xlfn.AGGREGATE(15,3,('Tables calc'!$F$24:$F$539=1)/('Tables calc'!$F$24:$F$539=1)*(ROW('Tables calc'!$F$24:$F$539)-ROW('Tables calc'!$F$23)),I452))))))</f>
        <v/>
      </c>
      <c r="I452" s="69">
        <v>451</v>
      </c>
      <c r="J452" s="69" t="str">
        <f t="shared" si="80"/>
        <v/>
      </c>
      <c r="K452" s="69" t="str">
        <f t="shared" si="81"/>
        <v/>
      </c>
      <c r="L452" s="69" t="str">
        <f t="shared" si="82"/>
        <v/>
      </c>
      <c r="M452" s="69" t="str">
        <f t="shared" si="83"/>
        <v/>
      </c>
      <c r="N452" s="69" t="str">
        <f t="shared" si="84"/>
        <v/>
      </c>
      <c r="O452" s="69" t="str">
        <f t="shared" si="85"/>
        <v/>
      </c>
      <c r="P452" s="69" t="str">
        <f t="shared" si="86"/>
        <v/>
      </c>
      <c r="Q452" s="69" t="str">
        <f t="shared" si="87"/>
        <v/>
      </c>
    </row>
    <row r="453" spans="1:17" x14ac:dyDescent="0.3">
      <c r="A453" s="598" t="str" cm="1">
        <f t="array" ref="A453">IF(I453='Tables calc'!$D$1+1,"FTE Reduction Exceptions:",IF(I453='Tables calc'!$D$1+2,"Totals:",IF(A452="Totals:","",IF(A452="","",INDEX('Tables calc'!$A$24:$A$539,_xlfn.AGGREGATE(15,3,('Tables calc'!$F$24:$F$539=1)/('Tables calc'!$F$24:$F$539=1)*(ROW('Tables calc'!$F$24:$F$539)-ROW('Tables calc'!$F$23)),I453))))))</f>
        <v/>
      </c>
      <c r="B453" s="598" t="str" cm="1">
        <f t="array" ref="B453">IF(I453='Tables calc'!$D$1+1,"#",IF(I453='Tables calc'!$D$1+2,"#",IF(B452="#","",IF(B452="","",INDEX('Tables calc'!$B$24:$B$539,_xlfn.AGGREGATE(15,3,('Tables calc'!$F$24:$F$539=1)/('Tables calc'!$F$24:$F$539=1)*(ROW('Tables calc'!$F$24:$F$539)-ROW('Tables calc'!$F$23)),I453))))))</f>
        <v/>
      </c>
      <c r="C453" s="599" t="str">
        <f t="shared" si="77"/>
        <v/>
      </c>
      <c r="D453" s="600" t="str" cm="1">
        <f t="array" ref="D453">IF(I453='Tables calc'!$D$1+1,"*",IF(I453='Tables calc'!$D$1+2,'Tables calc'!$H$24,IF(D452='Tables calc'!$H$24,"",IF(D452="","",INDEX('Tables calc'!$C$24:$C$539,_xlfn.AGGREGATE(15,3,('Tables calc'!$F$24:$F$539=1)/('Tables calc'!$F$24:$F$539=1)*(ROW('Tables calc'!$F$24:$F$539)-ROW('Tables calc'!$F$23)),I453))))))</f>
        <v/>
      </c>
      <c r="E453" s="601" t="str">
        <f t="shared" si="78"/>
        <v/>
      </c>
      <c r="F453" s="602" t="str" cm="1">
        <f t="array" ref="F453">IF(I453='Tables calc'!$D$1+1,'Tables calc'!$H$23,IF(I453='Tables calc'!$D$1+2,'Tables calc'!$H$25,IF(E452="Box 2","",IF(F452="","",INDEX('Tables calc'!$D$24:$D$539,_xlfn.AGGREGATE(15,3,('Tables calc'!$F$24:$F$539=1)/('Tables calc'!$F$24:$F$539=1)*(ROW('Tables calc'!$F$24:$F$539)-ROW('Tables calc'!$F$23)),I453))))))</f>
        <v/>
      </c>
      <c r="G453" s="599" t="str">
        <f t="shared" si="79"/>
        <v/>
      </c>
      <c r="H453" s="600" t="str" cm="1">
        <f t="array" ref="H453">IF(I453='Tables calc'!$D$1+1,"*",IF(I453='Tables calc'!$D$1+2,'Tables calc'!$H$26,IF(E452="Box 2","",IF(F452="","",INDEX('Tables calc'!$E$24:$E$539,_xlfn.AGGREGATE(15,3,('Tables calc'!$F$24:$F$539=1)/('Tables calc'!$F$24:$F$539=1)*(ROW('Tables calc'!$F$24:$F$539)-ROW('Tables calc'!$F$23)),I453))))))</f>
        <v/>
      </c>
      <c r="I453" s="69">
        <v>452</v>
      </c>
      <c r="J453" s="69" t="str">
        <f t="shared" si="80"/>
        <v/>
      </c>
      <c r="K453" s="69" t="str">
        <f t="shared" si="81"/>
        <v/>
      </c>
      <c r="L453" s="69" t="str">
        <f t="shared" si="82"/>
        <v/>
      </c>
      <c r="M453" s="69" t="str">
        <f t="shared" si="83"/>
        <v/>
      </c>
      <c r="N453" s="69" t="str">
        <f t="shared" si="84"/>
        <v/>
      </c>
      <c r="O453" s="69" t="str">
        <f t="shared" si="85"/>
        <v/>
      </c>
      <c r="P453" s="69" t="str">
        <f t="shared" si="86"/>
        <v/>
      </c>
      <c r="Q453" s="69" t="str">
        <f t="shared" si="87"/>
        <v/>
      </c>
    </row>
    <row r="454" spans="1:17" x14ac:dyDescent="0.3">
      <c r="A454" s="598" t="str" cm="1">
        <f t="array" ref="A454">IF(I454='Tables calc'!$D$1+1,"FTE Reduction Exceptions:",IF(I454='Tables calc'!$D$1+2,"Totals:",IF(A453="Totals:","",IF(A453="","",INDEX('Tables calc'!$A$24:$A$539,_xlfn.AGGREGATE(15,3,('Tables calc'!$F$24:$F$539=1)/('Tables calc'!$F$24:$F$539=1)*(ROW('Tables calc'!$F$24:$F$539)-ROW('Tables calc'!$F$23)),I454))))))</f>
        <v/>
      </c>
      <c r="B454" s="598" t="str" cm="1">
        <f t="array" ref="B454">IF(I454='Tables calc'!$D$1+1,"#",IF(I454='Tables calc'!$D$1+2,"#",IF(B453="#","",IF(B453="","",INDEX('Tables calc'!$B$24:$B$539,_xlfn.AGGREGATE(15,3,('Tables calc'!$F$24:$F$539=1)/('Tables calc'!$F$24:$F$539=1)*(ROW('Tables calc'!$F$24:$F$539)-ROW('Tables calc'!$F$23)),I454))))))</f>
        <v/>
      </c>
      <c r="C454" s="599" t="str">
        <f t="shared" si="77"/>
        <v/>
      </c>
      <c r="D454" s="600" t="str" cm="1">
        <f t="array" ref="D454">IF(I454='Tables calc'!$D$1+1,"*",IF(I454='Tables calc'!$D$1+2,'Tables calc'!$H$24,IF(D453='Tables calc'!$H$24,"",IF(D453="","",INDEX('Tables calc'!$C$24:$C$539,_xlfn.AGGREGATE(15,3,('Tables calc'!$F$24:$F$539=1)/('Tables calc'!$F$24:$F$539=1)*(ROW('Tables calc'!$F$24:$F$539)-ROW('Tables calc'!$F$23)),I454))))))</f>
        <v/>
      </c>
      <c r="E454" s="601" t="str">
        <f t="shared" si="78"/>
        <v/>
      </c>
      <c r="F454" s="602" t="str" cm="1">
        <f t="array" ref="F454">IF(I454='Tables calc'!$D$1+1,'Tables calc'!$H$23,IF(I454='Tables calc'!$D$1+2,'Tables calc'!$H$25,IF(E453="Box 2","",IF(F453="","",INDEX('Tables calc'!$D$24:$D$539,_xlfn.AGGREGATE(15,3,('Tables calc'!$F$24:$F$539=1)/('Tables calc'!$F$24:$F$539=1)*(ROW('Tables calc'!$F$24:$F$539)-ROW('Tables calc'!$F$23)),I454))))))</f>
        <v/>
      </c>
      <c r="G454" s="599" t="str">
        <f t="shared" si="79"/>
        <v/>
      </c>
      <c r="H454" s="600" t="str" cm="1">
        <f t="array" ref="H454">IF(I454='Tables calc'!$D$1+1,"*",IF(I454='Tables calc'!$D$1+2,'Tables calc'!$H$26,IF(E453="Box 2","",IF(F453="","",INDEX('Tables calc'!$E$24:$E$539,_xlfn.AGGREGATE(15,3,('Tables calc'!$F$24:$F$539=1)/('Tables calc'!$F$24:$F$539=1)*(ROW('Tables calc'!$F$24:$F$539)-ROW('Tables calc'!$F$23)),I454))))))</f>
        <v/>
      </c>
      <c r="I454" s="69">
        <v>453</v>
      </c>
      <c r="J454" s="69" t="str">
        <f t="shared" si="80"/>
        <v/>
      </c>
      <c r="K454" s="69" t="str">
        <f t="shared" si="81"/>
        <v/>
      </c>
      <c r="L454" s="69" t="str">
        <f t="shared" si="82"/>
        <v/>
      </c>
      <c r="M454" s="69" t="str">
        <f t="shared" si="83"/>
        <v/>
      </c>
      <c r="N454" s="69" t="str">
        <f t="shared" si="84"/>
        <v/>
      </c>
      <c r="O454" s="69" t="str">
        <f t="shared" si="85"/>
        <v/>
      </c>
      <c r="P454" s="69" t="str">
        <f t="shared" si="86"/>
        <v/>
      </c>
      <c r="Q454" s="69" t="str">
        <f t="shared" si="87"/>
        <v/>
      </c>
    </row>
    <row r="455" spans="1:17" x14ac:dyDescent="0.3">
      <c r="A455" s="598" t="str" cm="1">
        <f t="array" ref="A455">IF(I455='Tables calc'!$D$1+1,"FTE Reduction Exceptions:",IF(I455='Tables calc'!$D$1+2,"Totals:",IF(A454="Totals:","",IF(A454="","",INDEX('Tables calc'!$A$24:$A$539,_xlfn.AGGREGATE(15,3,('Tables calc'!$F$24:$F$539=1)/('Tables calc'!$F$24:$F$539=1)*(ROW('Tables calc'!$F$24:$F$539)-ROW('Tables calc'!$F$23)),I455))))))</f>
        <v/>
      </c>
      <c r="B455" s="598" t="str" cm="1">
        <f t="array" ref="B455">IF(I455='Tables calc'!$D$1+1,"#",IF(I455='Tables calc'!$D$1+2,"#",IF(B454="#","",IF(B454="","",INDEX('Tables calc'!$B$24:$B$539,_xlfn.AGGREGATE(15,3,('Tables calc'!$F$24:$F$539=1)/('Tables calc'!$F$24:$F$539=1)*(ROW('Tables calc'!$F$24:$F$539)-ROW('Tables calc'!$F$23)),I455))))))</f>
        <v/>
      </c>
      <c r="C455" s="599" t="str">
        <f t="shared" si="77"/>
        <v/>
      </c>
      <c r="D455" s="600" t="str" cm="1">
        <f t="array" ref="D455">IF(I455='Tables calc'!$D$1+1,"*",IF(I455='Tables calc'!$D$1+2,'Tables calc'!$H$24,IF(D454='Tables calc'!$H$24,"",IF(D454="","",INDEX('Tables calc'!$C$24:$C$539,_xlfn.AGGREGATE(15,3,('Tables calc'!$F$24:$F$539=1)/('Tables calc'!$F$24:$F$539=1)*(ROW('Tables calc'!$F$24:$F$539)-ROW('Tables calc'!$F$23)),I455))))))</f>
        <v/>
      </c>
      <c r="E455" s="601" t="str">
        <f t="shared" si="78"/>
        <v/>
      </c>
      <c r="F455" s="602" t="str" cm="1">
        <f t="array" ref="F455">IF(I455='Tables calc'!$D$1+1,'Tables calc'!$H$23,IF(I455='Tables calc'!$D$1+2,'Tables calc'!$H$25,IF(E454="Box 2","",IF(F454="","",INDEX('Tables calc'!$D$24:$D$539,_xlfn.AGGREGATE(15,3,('Tables calc'!$F$24:$F$539=1)/('Tables calc'!$F$24:$F$539=1)*(ROW('Tables calc'!$F$24:$F$539)-ROW('Tables calc'!$F$23)),I455))))))</f>
        <v/>
      </c>
      <c r="G455" s="599" t="str">
        <f t="shared" si="79"/>
        <v/>
      </c>
      <c r="H455" s="600" t="str" cm="1">
        <f t="array" ref="H455">IF(I455='Tables calc'!$D$1+1,"*",IF(I455='Tables calc'!$D$1+2,'Tables calc'!$H$26,IF(E454="Box 2","",IF(F454="","",INDEX('Tables calc'!$E$24:$E$539,_xlfn.AGGREGATE(15,3,('Tables calc'!$F$24:$F$539=1)/('Tables calc'!$F$24:$F$539=1)*(ROW('Tables calc'!$F$24:$F$539)-ROW('Tables calc'!$F$23)),I455))))))</f>
        <v/>
      </c>
      <c r="I455" s="69">
        <v>454</v>
      </c>
      <c r="J455" s="69" t="str">
        <f t="shared" si="80"/>
        <v/>
      </c>
      <c r="K455" s="69" t="str">
        <f t="shared" si="81"/>
        <v/>
      </c>
      <c r="L455" s="69" t="str">
        <f t="shared" si="82"/>
        <v/>
      </c>
      <c r="M455" s="69" t="str">
        <f t="shared" si="83"/>
        <v/>
      </c>
      <c r="N455" s="69" t="str">
        <f t="shared" si="84"/>
        <v/>
      </c>
      <c r="O455" s="69" t="str">
        <f t="shared" si="85"/>
        <v/>
      </c>
      <c r="P455" s="69" t="str">
        <f t="shared" si="86"/>
        <v/>
      </c>
      <c r="Q455" s="69" t="str">
        <f t="shared" si="87"/>
        <v/>
      </c>
    </row>
    <row r="456" spans="1:17" x14ac:dyDescent="0.3">
      <c r="A456" s="598" t="str" cm="1">
        <f t="array" ref="A456">IF(I456='Tables calc'!$D$1+1,"FTE Reduction Exceptions:",IF(I456='Tables calc'!$D$1+2,"Totals:",IF(A455="Totals:","",IF(A455="","",INDEX('Tables calc'!$A$24:$A$539,_xlfn.AGGREGATE(15,3,('Tables calc'!$F$24:$F$539=1)/('Tables calc'!$F$24:$F$539=1)*(ROW('Tables calc'!$F$24:$F$539)-ROW('Tables calc'!$F$23)),I456))))))</f>
        <v/>
      </c>
      <c r="B456" s="598" t="str" cm="1">
        <f t="array" ref="B456">IF(I456='Tables calc'!$D$1+1,"#",IF(I456='Tables calc'!$D$1+2,"#",IF(B455="#","",IF(B455="","",INDEX('Tables calc'!$B$24:$B$539,_xlfn.AGGREGATE(15,3,('Tables calc'!$F$24:$F$539=1)/('Tables calc'!$F$24:$F$539=1)*(ROW('Tables calc'!$F$24:$F$539)-ROW('Tables calc'!$F$23)),I456))))))</f>
        <v/>
      </c>
      <c r="C456" s="599" t="str">
        <f t="shared" si="77"/>
        <v/>
      </c>
      <c r="D456" s="600" t="str" cm="1">
        <f t="array" ref="D456">IF(I456='Tables calc'!$D$1+1,"*",IF(I456='Tables calc'!$D$1+2,'Tables calc'!$H$24,IF(D455='Tables calc'!$H$24,"",IF(D455="","",INDEX('Tables calc'!$C$24:$C$539,_xlfn.AGGREGATE(15,3,('Tables calc'!$F$24:$F$539=1)/('Tables calc'!$F$24:$F$539=1)*(ROW('Tables calc'!$F$24:$F$539)-ROW('Tables calc'!$F$23)),I456))))))</f>
        <v/>
      </c>
      <c r="E456" s="601" t="str">
        <f t="shared" si="78"/>
        <v/>
      </c>
      <c r="F456" s="602" t="str" cm="1">
        <f t="array" ref="F456">IF(I456='Tables calc'!$D$1+1,'Tables calc'!$H$23,IF(I456='Tables calc'!$D$1+2,'Tables calc'!$H$25,IF(E455="Box 2","",IF(F455="","",INDEX('Tables calc'!$D$24:$D$539,_xlfn.AGGREGATE(15,3,('Tables calc'!$F$24:$F$539=1)/('Tables calc'!$F$24:$F$539=1)*(ROW('Tables calc'!$F$24:$F$539)-ROW('Tables calc'!$F$23)),I456))))))</f>
        <v/>
      </c>
      <c r="G456" s="599" t="str">
        <f t="shared" si="79"/>
        <v/>
      </c>
      <c r="H456" s="600" t="str" cm="1">
        <f t="array" ref="H456">IF(I456='Tables calc'!$D$1+1,"*",IF(I456='Tables calc'!$D$1+2,'Tables calc'!$H$26,IF(E455="Box 2","",IF(F455="","",INDEX('Tables calc'!$E$24:$E$539,_xlfn.AGGREGATE(15,3,('Tables calc'!$F$24:$F$539=1)/('Tables calc'!$F$24:$F$539=1)*(ROW('Tables calc'!$F$24:$F$539)-ROW('Tables calc'!$F$23)),I456))))))</f>
        <v/>
      </c>
      <c r="I456" s="69">
        <v>455</v>
      </c>
      <c r="J456" s="69" t="str">
        <f t="shared" si="80"/>
        <v/>
      </c>
      <c r="K456" s="69" t="str">
        <f t="shared" si="81"/>
        <v/>
      </c>
      <c r="L456" s="69" t="str">
        <f t="shared" si="82"/>
        <v/>
      </c>
      <c r="M456" s="69" t="str">
        <f t="shared" si="83"/>
        <v/>
      </c>
      <c r="N456" s="69" t="str">
        <f t="shared" si="84"/>
        <v/>
      </c>
      <c r="O456" s="69" t="str">
        <f t="shared" si="85"/>
        <v/>
      </c>
      <c r="P456" s="69" t="str">
        <f t="shared" si="86"/>
        <v/>
      </c>
      <c r="Q456" s="69" t="str">
        <f t="shared" si="87"/>
        <v/>
      </c>
    </row>
    <row r="457" spans="1:17" x14ac:dyDescent="0.3">
      <c r="A457" s="598" t="str" cm="1">
        <f t="array" ref="A457">IF(I457='Tables calc'!$D$1+1,"FTE Reduction Exceptions:",IF(I457='Tables calc'!$D$1+2,"Totals:",IF(A456="Totals:","",IF(A456="","",INDEX('Tables calc'!$A$24:$A$539,_xlfn.AGGREGATE(15,3,('Tables calc'!$F$24:$F$539=1)/('Tables calc'!$F$24:$F$539=1)*(ROW('Tables calc'!$F$24:$F$539)-ROW('Tables calc'!$F$23)),I457))))))</f>
        <v/>
      </c>
      <c r="B457" s="598" t="str" cm="1">
        <f t="array" ref="B457">IF(I457='Tables calc'!$D$1+1,"#",IF(I457='Tables calc'!$D$1+2,"#",IF(B456="#","",IF(B456="","",INDEX('Tables calc'!$B$24:$B$539,_xlfn.AGGREGATE(15,3,('Tables calc'!$F$24:$F$539=1)/('Tables calc'!$F$24:$F$539=1)*(ROW('Tables calc'!$F$24:$F$539)-ROW('Tables calc'!$F$23)),I457))))))</f>
        <v/>
      </c>
      <c r="C457" s="599" t="str">
        <f t="shared" si="77"/>
        <v/>
      </c>
      <c r="D457" s="600" t="str" cm="1">
        <f t="array" ref="D457">IF(I457='Tables calc'!$D$1+1,"*",IF(I457='Tables calc'!$D$1+2,'Tables calc'!$H$24,IF(D456='Tables calc'!$H$24,"",IF(D456="","",INDEX('Tables calc'!$C$24:$C$539,_xlfn.AGGREGATE(15,3,('Tables calc'!$F$24:$F$539=1)/('Tables calc'!$F$24:$F$539=1)*(ROW('Tables calc'!$F$24:$F$539)-ROW('Tables calc'!$F$23)),I457))))))</f>
        <v/>
      </c>
      <c r="E457" s="601" t="str">
        <f t="shared" si="78"/>
        <v/>
      </c>
      <c r="F457" s="602" t="str" cm="1">
        <f t="array" ref="F457">IF(I457='Tables calc'!$D$1+1,'Tables calc'!$H$23,IF(I457='Tables calc'!$D$1+2,'Tables calc'!$H$25,IF(E456="Box 2","",IF(F456="","",INDEX('Tables calc'!$D$24:$D$539,_xlfn.AGGREGATE(15,3,('Tables calc'!$F$24:$F$539=1)/('Tables calc'!$F$24:$F$539=1)*(ROW('Tables calc'!$F$24:$F$539)-ROW('Tables calc'!$F$23)),I457))))))</f>
        <v/>
      </c>
      <c r="G457" s="599" t="str">
        <f t="shared" si="79"/>
        <v/>
      </c>
      <c r="H457" s="600" t="str" cm="1">
        <f t="array" ref="H457">IF(I457='Tables calc'!$D$1+1,"*",IF(I457='Tables calc'!$D$1+2,'Tables calc'!$H$26,IF(E456="Box 2","",IF(F456="","",INDEX('Tables calc'!$E$24:$E$539,_xlfn.AGGREGATE(15,3,('Tables calc'!$F$24:$F$539=1)/('Tables calc'!$F$24:$F$539=1)*(ROW('Tables calc'!$F$24:$F$539)-ROW('Tables calc'!$F$23)),I457))))))</f>
        <v/>
      </c>
      <c r="I457" s="69">
        <v>456</v>
      </c>
      <c r="J457" s="69" t="str">
        <f t="shared" si="80"/>
        <v/>
      </c>
      <c r="K457" s="69" t="str">
        <f t="shared" si="81"/>
        <v/>
      </c>
      <c r="L457" s="69" t="str">
        <f t="shared" si="82"/>
        <v/>
      </c>
      <c r="M457" s="69" t="str">
        <f t="shared" si="83"/>
        <v/>
      </c>
      <c r="N457" s="69" t="str">
        <f t="shared" si="84"/>
        <v/>
      </c>
      <c r="O457" s="69" t="str">
        <f t="shared" si="85"/>
        <v/>
      </c>
      <c r="P457" s="69" t="str">
        <f t="shared" si="86"/>
        <v/>
      </c>
      <c r="Q457" s="69" t="str">
        <f t="shared" si="87"/>
        <v/>
      </c>
    </row>
    <row r="458" spans="1:17" x14ac:dyDescent="0.3">
      <c r="A458" s="598" t="str" cm="1">
        <f t="array" ref="A458">IF(I458='Tables calc'!$D$1+1,"FTE Reduction Exceptions:",IF(I458='Tables calc'!$D$1+2,"Totals:",IF(A457="Totals:","",IF(A457="","",INDEX('Tables calc'!$A$24:$A$539,_xlfn.AGGREGATE(15,3,('Tables calc'!$F$24:$F$539=1)/('Tables calc'!$F$24:$F$539=1)*(ROW('Tables calc'!$F$24:$F$539)-ROW('Tables calc'!$F$23)),I458))))))</f>
        <v/>
      </c>
      <c r="B458" s="598" t="str" cm="1">
        <f t="array" ref="B458">IF(I458='Tables calc'!$D$1+1,"#",IF(I458='Tables calc'!$D$1+2,"#",IF(B457="#","",IF(B457="","",INDEX('Tables calc'!$B$24:$B$539,_xlfn.AGGREGATE(15,3,('Tables calc'!$F$24:$F$539=1)/('Tables calc'!$F$24:$F$539=1)*(ROW('Tables calc'!$F$24:$F$539)-ROW('Tables calc'!$F$23)),I458))))))</f>
        <v/>
      </c>
      <c r="C458" s="599" t="str">
        <f t="shared" si="77"/>
        <v/>
      </c>
      <c r="D458" s="600" t="str" cm="1">
        <f t="array" ref="D458">IF(I458='Tables calc'!$D$1+1,"*",IF(I458='Tables calc'!$D$1+2,'Tables calc'!$H$24,IF(D457='Tables calc'!$H$24,"",IF(D457="","",INDEX('Tables calc'!$C$24:$C$539,_xlfn.AGGREGATE(15,3,('Tables calc'!$F$24:$F$539=1)/('Tables calc'!$F$24:$F$539=1)*(ROW('Tables calc'!$F$24:$F$539)-ROW('Tables calc'!$F$23)),I458))))))</f>
        <v/>
      </c>
      <c r="E458" s="601" t="str">
        <f t="shared" si="78"/>
        <v/>
      </c>
      <c r="F458" s="602" t="str" cm="1">
        <f t="array" ref="F458">IF(I458='Tables calc'!$D$1+1,'Tables calc'!$H$23,IF(I458='Tables calc'!$D$1+2,'Tables calc'!$H$25,IF(E457="Box 2","",IF(F457="","",INDEX('Tables calc'!$D$24:$D$539,_xlfn.AGGREGATE(15,3,('Tables calc'!$F$24:$F$539=1)/('Tables calc'!$F$24:$F$539=1)*(ROW('Tables calc'!$F$24:$F$539)-ROW('Tables calc'!$F$23)),I458))))))</f>
        <v/>
      </c>
      <c r="G458" s="599" t="str">
        <f t="shared" si="79"/>
        <v/>
      </c>
      <c r="H458" s="600" t="str" cm="1">
        <f t="array" ref="H458">IF(I458='Tables calc'!$D$1+1,"*",IF(I458='Tables calc'!$D$1+2,'Tables calc'!$H$26,IF(E457="Box 2","",IF(F457="","",INDEX('Tables calc'!$E$24:$E$539,_xlfn.AGGREGATE(15,3,('Tables calc'!$F$24:$F$539=1)/('Tables calc'!$F$24:$F$539=1)*(ROW('Tables calc'!$F$24:$F$539)-ROW('Tables calc'!$F$23)),I458))))))</f>
        <v/>
      </c>
      <c r="I458" s="69">
        <v>457</v>
      </c>
      <c r="J458" s="69" t="str">
        <f t="shared" si="80"/>
        <v/>
      </c>
      <c r="K458" s="69" t="str">
        <f t="shared" si="81"/>
        <v/>
      </c>
      <c r="L458" s="69" t="str">
        <f t="shared" si="82"/>
        <v/>
      </c>
      <c r="M458" s="69" t="str">
        <f t="shared" si="83"/>
        <v/>
      </c>
      <c r="N458" s="69" t="str">
        <f t="shared" si="84"/>
        <v/>
      </c>
      <c r="O458" s="69" t="str">
        <f t="shared" si="85"/>
        <v/>
      </c>
      <c r="P458" s="69" t="str">
        <f t="shared" si="86"/>
        <v/>
      </c>
      <c r="Q458" s="69" t="str">
        <f t="shared" si="87"/>
        <v/>
      </c>
    </row>
    <row r="459" spans="1:17" x14ac:dyDescent="0.3">
      <c r="A459" s="598" t="str" cm="1">
        <f t="array" ref="A459">IF(I459='Tables calc'!$D$1+1,"FTE Reduction Exceptions:",IF(I459='Tables calc'!$D$1+2,"Totals:",IF(A458="Totals:","",IF(A458="","",INDEX('Tables calc'!$A$24:$A$539,_xlfn.AGGREGATE(15,3,('Tables calc'!$F$24:$F$539=1)/('Tables calc'!$F$24:$F$539=1)*(ROW('Tables calc'!$F$24:$F$539)-ROW('Tables calc'!$F$23)),I459))))))</f>
        <v/>
      </c>
      <c r="B459" s="598" t="str" cm="1">
        <f t="array" ref="B459">IF(I459='Tables calc'!$D$1+1,"#",IF(I459='Tables calc'!$D$1+2,"#",IF(B458="#","",IF(B458="","",INDEX('Tables calc'!$B$24:$B$539,_xlfn.AGGREGATE(15,3,('Tables calc'!$F$24:$F$539=1)/('Tables calc'!$F$24:$F$539=1)*(ROW('Tables calc'!$F$24:$F$539)-ROW('Tables calc'!$F$23)),I459))))))</f>
        <v/>
      </c>
      <c r="C459" s="599" t="str">
        <f t="shared" si="77"/>
        <v/>
      </c>
      <c r="D459" s="600" t="str" cm="1">
        <f t="array" ref="D459">IF(I459='Tables calc'!$D$1+1,"*",IF(I459='Tables calc'!$D$1+2,'Tables calc'!$H$24,IF(D458='Tables calc'!$H$24,"",IF(D458="","",INDEX('Tables calc'!$C$24:$C$539,_xlfn.AGGREGATE(15,3,('Tables calc'!$F$24:$F$539=1)/('Tables calc'!$F$24:$F$539=1)*(ROW('Tables calc'!$F$24:$F$539)-ROW('Tables calc'!$F$23)),I459))))))</f>
        <v/>
      </c>
      <c r="E459" s="601" t="str">
        <f t="shared" si="78"/>
        <v/>
      </c>
      <c r="F459" s="602" t="str" cm="1">
        <f t="array" ref="F459">IF(I459='Tables calc'!$D$1+1,'Tables calc'!$H$23,IF(I459='Tables calc'!$D$1+2,'Tables calc'!$H$25,IF(E458="Box 2","",IF(F458="","",INDEX('Tables calc'!$D$24:$D$539,_xlfn.AGGREGATE(15,3,('Tables calc'!$F$24:$F$539=1)/('Tables calc'!$F$24:$F$539=1)*(ROW('Tables calc'!$F$24:$F$539)-ROW('Tables calc'!$F$23)),I459))))))</f>
        <v/>
      </c>
      <c r="G459" s="599" t="str">
        <f t="shared" si="79"/>
        <v/>
      </c>
      <c r="H459" s="600" t="str" cm="1">
        <f t="array" ref="H459">IF(I459='Tables calc'!$D$1+1,"*",IF(I459='Tables calc'!$D$1+2,'Tables calc'!$H$26,IF(E458="Box 2","",IF(F458="","",INDEX('Tables calc'!$E$24:$E$539,_xlfn.AGGREGATE(15,3,('Tables calc'!$F$24:$F$539=1)/('Tables calc'!$F$24:$F$539=1)*(ROW('Tables calc'!$F$24:$F$539)-ROW('Tables calc'!$F$23)),I459))))))</f>
        <v/>
      </c>
      <c r="I459" s="69">
        <v>458</v>
      </c>
      <c r="J459" s="69" t="str">
        <f t="shared" si="80"/>
        <v/>
      </c>
      <c r="K459" s="69" t="str">
        <f t="shared" si="81"/>
        <v/>
      </c>
      <c r="L459" s="69" t="str">
        <f t="shared" si="82"/>
        <v/>
      </c>
      <c r="M459" s="69" t="str">
        <f t="shared" si="83"/>
        <v/>
      </c>
      <c r="N459" s="69" t="str">
        <f t="shared" si="84"/>
        <v/>
      </c>
      <c r="O459" s="69" t="str">
        <f t="shared" si="85"/>
        <v/>
      </c>
      <c r="P459" s="69" t="str">
        <f t="shared" si="86"/>
        <v/>
      </c>
      <c r="Q459" s="69" t="str">
        <f t="shared" si="87"/>
        <v/>
      </c>
    </row>
    <row r="460" spans="1:17" x14ac:dyDescent="0.3">
      <c r="A460" s="598" t="str" cm="1">
        <f t="array" ref="A460">IF(I460='Tables calc'!$D$1+1,"FTE Reduction Exceptions:",IF(I460='Tables calc'!$D$1+2,"Totals:",IF(A459="Totals:","",IF(A459="","",INDEX('Tables calc'!$A$24:$A$539,_xlfn.AGGREGATE(15,3,('Tables calc'!$F$24:$F$539=1)/('Tables calc'!$F$24:$F$539=1)*(ROW('Tables calc'!$F$24:$F$539)-ROW('Tables calc'!$F$23)),I460))))))</f>
        <v/>
      </c>
      <c r="B460" s="598" t="str" cm="1">
        <f t="array" ref="B460">IF(I460='Tables calc'!$D$1+1,"#",IF(I460='Tables calc'!$D$1+2,"#",IF(B459="#","",IF(B459="","",INDEX('Tables calc'!$B$24:$B$539,_xlfn.AGGREGATE(15,3,('Tables calc'!$F$24:$F$539=1)/('Tables calc'!$F$24:$F$539=1)*(ROW('Tables calc'!$F$24:$F$539)-ROW('Tables calc'!$F$23)),I460))))))</f>
        <v/>
      </c>
      <c r="C460" s="599" t="str">
        <f t="shared" si="77"/>
        <v/>
      </c>
      <c r="D460" s="600" t="str" cm="1">
        <f t="array" ref="D460">IF(I460='Tables calc'!$D$1+1,"*",IF(I460='Tables calc'!$D$1+2,'Tables calc'!$H$24,IF(D459='Tables calc'!$H$24,"",IF(D459="","",INDEX('Tables calc'!$C$24:$C$539,_xlfn.AGGREGATE(15,3,('Tables calc'!$F$24:$F$539=1)/('Tables calc'!$F$24:$F$539=1)*(ROW('Tables calc'!$F$24:$F$539)-ROW('Tables calc'!$F$23)),I460))))))</f>
        <v/>
      </c>
      <c r="E460" s="601" t="str">
        <f t="shared" si="78"/>
        <v/>
      </c>
      <c r="F460" s="602" t="str" cm="1">
        <f t="array" ref="F460">IF(I460='Tables calc'!$D$1+1,'Tables calc'!$H$23,IF(I460='Tables calc'!$D$1+2,'Tables calc'!$H$25,IF(E459="Box 2","",IF(F459="","",INDEX('Tables calc'!$D$24:$D$539,_xlfn.AGGREGATE(15,3,('Tables calc'!$F$24:$F$539=1)/('Tables calc'!$F$24:$F$539=1)*(ROW('Tables calc'!$F$24:$F$539)-ROW('Tables calc'!$F$23)),I460))))))</f>
        <v/>
      </c>
      <c r="G460" s="599" t="str">
        <f t="shared" si="79"/>
        <v/>
      </c>
      <c r="H460" s="600" t="str" cm="1">
        <f t="array" ref="H460">IF(I460='Tables calc'!$D$1+1,"*",IF(I460='Tables calc'!$D$1+2,'Tables calc'!$H$26,IF(E459="Box 2","",IF(F459="","",INDEX('Tables calc'!$E$24:$E$539,_xlfn.AGGREGATE(15,3,('Tables calc'!$F$24:$F$539=1)/('Tables calc'!$F$24:$F$539=1)*(ROW('Tables calc'!$F$24:$F$539)-ROW('Tables calc'!$F$23)),I460))))))</f>
        <v/>
      </c>
      <c r="I460" s="69">
        <v>459</v>
      </c>
      <c r="J460" s="69" t="str">
        <f t="shared" si="80"/>
        <v/>
      </c>
      <c r="K460" s="69" t="str">
        <f t="shared" si="81"/>
        <v/>
      </c>
      <c r="L460" s="69" t="str">
        <f t="shared" si="82"/>
        <v/>
      </c>
      <c r="M460" s="69" t="str">
        <f t="shared" si="83"/>
        <v/>
      </c>
      <c r="N460" s="69" t="str">
        <f t="shared" si="84"/>
        <v/>
      </c>
      <c r="O460" s="69" t="str">
        <f t="shared" si="85"/>
        <v/>
      </c>
      <c r="P460" s="69" t="str">
        <f t="shared" si="86"/>
        <v/>
      </c>
      <c r="Q460" s="69" t="str">
        <f t="shared" si="87"/>
        <v/>
      </c>
    </row>
    <row r="461" spans="1:17" x14ac:dyDescent="0.3">
      <c r="A461" s="598" t="str" cm="1">
        <f t="array" ref="A461">IF(I461='Tables calc'!$D$1+1,"FTE Reduction Exceptions:",IF(I461='Tables calc'!$D$1+2,"Totals:",IF(A460="Totals:","",IF(A460="","",INDEX('Tables calc'!$A$24:$A$539,_xlfn.AGGREGATE(15,3,('Tables calc'!$F$24:$F$539=1)/('Tables calc'!$F$24:$F$539=1)*(ROW('Tables calc'!$F$24:$F$539)-ROW('Tables calc'!$F$23)),I461))))))</f>
        <v/>
      </c>
      <c r="B461" s="598" t="str" cm="1">
        <f t="array" ref="B461">IF(I461='Tables calc'!$D$1+1,"#",IF(I461='Tables calc'!$D$1+2,"#",IF(B460="#","",IF(B460="","",INDEX('Tables calc'!$B$24:$B$539,_xlfn.AGGREGATE(15,3,('Tables calc'!$F$24:$F$539=1)/('Tables calc'!$F$24:$F$539=1)*(ROW('Tables calc'!$F$24:$F$539)-ROW('Tables calc'!$F$23)),I461))))))</f>
        <v/>
      </c>
      <c r="C461" s="599" t="str">
        <f t="shared" si="77"/>
        <v/>
      </c>
      <c r="D461" s="600" t="str" cm="1">
        <f t="array" ref="D461">IF(I461='Tables calc'!$D$1+1,"*",IF(I461='Tables calc'!$D$1+2,'Tables calc'!$H$24,IF(D460='Tables calc'!$H$24,"",IF(D460="","",INDEX('Tables calc'!$C$24:$C$539,_xlfn.AGGREGATE(15,3,('Tables calc'!$F$24:$F$539=1)/('Tables calc'!$F$24:$F$539=1)*(ROW('Tables calc'!$F$24:$F$539)-ROW('Tables calc'!$F$23)),I461))))))</f>
        <v/>
      </c>
      <c r="E461" s="601" t="str">
        <f t="shared" si="78"/>
        <v/>
      </c>
      <c r="F461" s="602" t="str" cm="1">
        <f t="array" ref="F461">IF(I461='Tables calc'!$D$1+1,'Tables calc'!$H$23,IF(I461='Tables calc'!$D$1+2,'Tables calc'!$H$25,IF(E460="Box 2","",IF(F460="","",INDEX('Tables calc'!$D$24:$D$539,_xlfn.AGGREGATE(15,3,('Tables calc'!$F$24:$F$539=1)/('Tables calc'!$F$24:$F$539=1)*(ROW('Tables calc'!$F$24:$F$539)-ROW('Tables calc'!$F$23)),I461))))))</f>
        <v/>
      </c>
      <c r="G461" s="599" t="str">
        <f t="shared" si="79"/>
        <v/>
      </c>
      <c r="H461" s="600" t="str" cm="1">
        <f t="array" ref="H461">IF(I461='Tables calc'!$D$1+1,"*",IF(I461='Tables calc'!$D$1+2,'Tables calc'!$H$26,IF(E460="Box 2","",IF(F460="","",INDEX('Tables calc'!$E$24:$E$539,_xlfn.AGGREGATE(15,3,('Tables calc'!$F$24:$F$539=1)/('Tables calc'!$F$24:$F$539=1)*(ROW('Tables calc'!$F$24:$F$539)-ROW('Tables calc'!$F$23)),I461))))))</f>
        <v/>
      </c>
      <c r="I461" s="69">
        <v>460</v>
      </c>
      <c r="J461" s="69" t="str">
        <f t="shared" si="80"/>
        <v/>
      </c>
      <c r="K461" s="69" t="str">
        <f t="shared" si="81"/>
        <v/>
      </c>
      <c r="L461" s="69" t="str">
        <f t="shared" si="82"/>
        <v/>
      </c>
      <c r="M461" s="69" t="str">
        <f t="shared" si="83"/>
        <v/>
      </c>
      <c r="N461" s="69" t="str">
        <f t="shared" si="84"/>
        <v/>
      </c>
      <c r="O461" s="69" t="str">
        <f t="shared" si="85"/>
        <v/>
      </c>
      <c r="P461" s="69" t="str">
        <f t="shared" si="86"/>
        <v/>
      </c>
      <c r="Q461" s="69" t="str">
        <f t="shared" si="87"/>
        <v/>
      </c>
    </row>
    <row r="462" spans="1:17" x14ac:dyDescent="0.3">
      <c r="A462" s="598" t="str" cm="1">
        <f t="array" ref="A462">IF(I462='Tables calc'!$D$1+1,"FTE Reduction Exceptions:",IF(I462='Tables calc'!$D$1+2,"Totals:",IF(A461="Totals:","",IF(A461="","",INDEX('Tables calc'!$A$24:$A$539,_xlfn.AGGREGATE(15,3,('Tables calc'!$F$24:$F$539=1)/('Tables calc'!$F$24:$F$539=1)*(ROW('Tables calc'!$F$24:$F$539)-ROW('Tables calc'!$F$23)),I462))))))</f>
        <v/>
      </c>
      <c r="B462" s="598" t="str" cm="1">
        <f t="array" ref="B462">IF(I462='Tables calc'!$D$1+1,"#",IF(I462='Tables calc'!$D$1+2,"#",IF(B461="#","",IF(B461="","",INDEX('Tables calc'!$B$24:$B$539,_xlfn.AGGREGATE(15,3,('Tables calc'!$F$24:$F$539=1)/('Tables calc'!$F$24:$F$539=1)*(ROW('Tables calc'!$F$24:$F$539)-ROW('Tables calc'!$F$23)),I462))))))</f>
        <v/>
      </c>
      <c r="C462" s="599" t="str">
        <f t="shared" si="77"/>
        <v/>
      </c>
      <c r="D462" s="600" t="str" cm="1">
        <f t="array" ref="D462">IF(I462='Tables calc'!$D$1+1,"*",IF(I462='Tables calc'!$D$1+2,'Tables calc'!$H$24,IF(D461='Tables calc'!$H$24,"",IF(D461="","",INDEX('Tables calc'!$C$24:$C$539,_xlfn.AGGREGATE(15,3,('Tables calc'!$F$24:$F$539=1)/('Tables calc'!$F$24:$F$539=1)*(ROW('Tables calc'!$F$24:$F$539)-ROW('Tables calc'!$F$23)),I462))))))</f>
        <v/>
      </c>
      <c r="E462" s="601" t="str">
        <f t="shared" si="78"/>
        <v/>
      </c>
      <c r="F462" s="602" t="str" cm="1">
        <f t="array" ref="F462">IF(I462='Tables calc'!$D$1+1,'Tables calc'!$H$23,IF(I462='Tables calc'!$D$1+2,'Tables calc'!$H$25,IF(E461="Box 2","",IF(F461="","",INDEX('Tables calc'!$D$24:$D$539,_xlfn.AGGREGATE(15,3,('Tables calc'!$F$24:$F$539=1)/('Tables calc'!$F$24:$F$539=1)*(ROW('Tables calc'!$F$24:$F$539)-ROW('Tables calc'!$F$23)),I462))))))</f>
        <v/>
      </c>
      <c r="G462" s="599" t="str">
        <f t="shared" si="79"/>
        <v/>
      </c>
      <c r="H462" s="600" t="str" cm="1">
        <f t="array" ref="H462">IF(I462='Tables calc'!$D$1+1,"*",IF(I462='Tables calc'!$D$1+2,'Tables calc'!$H$26,IF(E461="Box 2","",IF(F461="","",INDEX('Tables calc'!$E$24:$E$539,_xlfn.AGGREGATE(15,3,('Tables calc'!$F$24:$F$539=1)/('Tables calc'!$F$24:$F$539=1)*(ROW('Tables calc'!$F$24:$F$539)-ROW('Tables calc'!$F$23)),I462))))))</f>
        <v/>
      </c>
      <c r="I462" s="69">
        <v>461</v>
      </c>
      <c r="J462" s="69" t="str">
        <f t="shared" si="80"/>
        <v/>
      </c>
      <c r="K462" s="69" t="str">
        <f t="shared" si="81"/>
        <v/>
      </c>
      <c r="L462" s="69" t="str">
        <f t="shared" si="82"/>
        <v/>
      </c>
      <c r="M462" s="69" t="str">
        <f t="shared" si="83"/>
        <v/>
      </c>
      <c r="N462" s="69" t="str">
        <f t="shared" si="84"/>
        <v/>
      </c>
      <c r="O462" s="69" t="str">
        <f t="shared" si="85"/>
        <v/>
      </c>
      <c r="P462" s="69" t="str">
        <f t="shared" si="86"/>
        <v/>
      </c>
      <c r="Q462" s="69" t="str">
        <f t="shared" si="87"/>
        <v/>
      </c>
    </row>
    <row r="463" spans="1:17" x14ac:dyDescent="0.3">
      <c r="A463" s="598" t="str" cm="1">
        <f t="array" ref="A463">IF(I463='Tables calc'!$D$1+1,"FTE Reduction Exceptions:",IF(I463='Tables calc'!$D$1+2,"Totals:",IF(A462="Totals:","",IF(A462="","",INDEX('Tables calc'!$A$24:$A$539,_xlfn.AGGREGATE(15,3,('Tables calc'!$F$24:$F$539=1)/('Tables calc'!$F$24:$F$539=1)*(ROW('Tables calc'!$F$24:$F$539)-ROW('Tables calc'!$F$23)),I463))))))</f>
        <v/>
      </c>
      <c r="B463" s="598" t="str" cm="1">
        <f t="array" ref="B463">IF(I463='Tables calc'!$D$1+1,"#",IF(I463='Tables calc'!$D$1+2,"#",IF(B462="#","",IF(B462="","",INDEX('Tables calc'!$B$24:$B$539,_xlfn.AGGREGATE(15,3,('Tables calc'!$F$24:$F$539=1)/('Tables calc'!$F$24:$F$539=1)*(ROW('Tables calc'!$F$24:$F$539)-ROW('Tables calc'!$F$23)),I463))))))</f>
        <v/>
      </c>
      <c r="C463" s="599" t="str">
        <f t="shared" si="77"/>
        <v/>
      </c>
      <c r="D463" s="600" t="str" cm="1">
        <f t="array" ref="D463">IF(I463='Tables calc'!$D$1+1,"*",IF(I463='Tables calc'!$D$1+2,'Tables calc'!$H$24,IF(D462='Tables calc'!$H$24,"",IF(D462="","",INDEX('Tables calc'!$C$24:$C$539,_xlfn.AGGREGATE(15,3,('Tables calc'!$F$24:$F$539=1)/('Tables calc'!$F$24:$F$539=1)*(ROW('Tables calc'!$F$24:$F$539)-ROW('Tables calc'!$F$23)),I463))))))</f>
        <v/>
      </c>
      <c r="E463" s="601" t="str">
        <f t="shared" si="78"/>
        <v/>
      </c>
      <c r="F463" s="602" t="str" cm="1">
        <f t="array" ref="F463">IF(I463='Tables calc'!$D$1+1,'Tables calc'!$H$23,IF(I463='Tables calc'!$D$1+2,'Tables calc'!$H$25,IF(E462="Box 2","",IF(F462="","",INDEX('Tables calc'!$D$24:$D$539,_xlfn.AGGREGATE(15,3,('Tables calc'!$F$24:$F$539=1)/('Tables calc'!$F$24:$F$539=1)*(ROW('Tables calc'!$F$24:$F$539)-ROW('Tables calc'!$F$23)),I463))))))</f>
        <v/>
      </c>
      <c r="G463" s="599" t="str">
        <f t="shared" si="79"/>
        <v/>
      </c>
      <c r="H463" s="600" t="str" cm="1">
        <f t="array" ref="H463">IF(I463='Tables calc'!$D$1+1,"*",IF(I463='Tables calc'!$D$1+2,'Tables calc'!$H$26,IF(E462="Box 2","",IF(F462="","",INDEX('Tables calc'!$E$24:$E$539,_xlfn.AGGREGATE(15,3,('Tables calc'!$F$24:$F$539=1)/('Tables calc'!$F$24:$F$539=1)*(ROW('Tables calc'!$F$24:$F$539)-ROW('Tables calc'!$F$23)),I463))))))</f>
        <v/>
      </c>
      <c r="I463" s="69">
        <v>462</v>
      </c>
      <c r="J463" s="69" t="str">
        <f t="shared" si="80"/>
        <v/>
      </c>
      <c r="K463" s="69" t="str">
        <f t="shared" si="81"/>
        <v/>
      </c>
      <c r="L463" s="69" t="str">
        <f t="shared" si="82"/>
        <v/>
      </c>
      <c r="M463" s="69" t="str">
        <f t="shared" si="83"/>
        <v/>
      </c>
      <c r="N463" s="69" t="str">
        <f t="shared" si="84"/>
        <v/>
      </c>
      <c r="O463" s="69" t="str">
        <f t="shared" si="85"/>
        <v/>
      </c>
      <c r="P463" s="69" t="str">
        <f t="shared" si="86"/>
        <v/>
      </c>
      <c r="Q463" s="69" t="str">
        <f t="shared" si="87"/>
        <v/>
      </c>
    </row>
    <row r="464" spans="1:17" x14ac:dyDescent="0.3">
      <c r="A464" s="598" t="str" cm="1">
        <f t="array" ref="A464">IF(I464='Tables calc'!$D$1+1,"FTE Reduction Exceptions:",IF(I464='Tables calc'!$D$1+2,"Totals:",IF(A463="Totals:","",IF(A463="","",INDEX('Tables calc'!$A$24:$A$539,_xlfn.AGGREGATE(15,3,('Tables calc'!$F$24:$F$539=1)/('Tables calc'!$F$24:$F$539=1)*(ROW('Tables calc'!$F$24:$F$539)-ROW('Tables calc'!$F$23)),I464))))))</f>
        <v/>
      </c>
      <c r="B464" s="598" t="str" cm="1">
        <f t="array" ref="B464">IF(I464='Tables calc'!$D$1+1,"#",IF(I464='Tables calc'!$D$1+2,"#",IF(B463="#","",IF(B463="","",INDEX('Tables calc'!$B$24:$B$539,_xlfn.AGGREGATE(15,3,('Tables calc'!$F$24:$F$539=1)/('Tables calc'!$F$24:$F$539=1)*(ROW('Tables calc'!$F$24:$F$539)-ROW('Tables calc'!$F$23)),I464))))))</f>
        <v/>
      </c>
      <c r="C464" s="599" t="str">
        <f t="shared" si="77"/>
        <v/>
      </c>
      <c r="D464" s="600" t="str" cm="1">
        <f t="array" ref="D464">IF(I464='Tables calc'!$D$1+1,"*",IF(I464='Tables calc'!$D$1+2,'Tables calc'!$H$24,IF(D463='Tables calc'!$H$24,"",IF(D463="","",INDEX('Tables calc'!$C$24:$C$539,_xlfn.AGGREGATE(15,3,('Tables calc'!$F$24:$F$539=1)/('Tables calc'!$F$24:$F$539=1)*(ROW('Tables calc'!$F$24:$F$539)-ROW('Tables calc'!$F$23)),I464))))))</f>
        <v/>
      </c>
      <c r="E464" s="601" t="str">
        <f t="shared" si="78"/>
        <v/>
      </c>
      <c r="F464" s="602" t="str" cm="1">
        <f t="array" ref="F464">IF(I464='Tables calc'!$D$1+1,'Tables calc'!$H$23,IF(I464='Tables calc'!$D$1+2,'Tables calc'!$H$25,IF(E463="Box 2","",IF(F463="","",INDEX('Tables calc'!$D$24:$D$539,_xlfn.AGGREGATE(15,3,('Tables calc'!$F$24:$F$539=1)/('Tables calc'!$F$24:$F$539=1)*(ROW('Tables calc'!$F$24:$F$539)-ROW('Tables calc'!$F$23)),I464))))))</f>
        <v/>
      </c>
      <c r="G464" s="599" t="str">
        <f t="shared" si="79"/>
        <v/>
      </c>
      <c r="H464" s="600" t="str" cm="1">
        <f t="array" ref="H464">IF(I464='Tables calc'!$D$1+1,"*",IF(I464='Tables calc'!$D$1+2,'Tables calc'!$H$26,IF(E463="Box 2","",IF(F463="","",INDEX('Tables calc'!$E$24:$E$539,_xlfn.AGGREGATE(15,3,('Tables calc'!$F$24:$F$539=1)/('Tables calc'!$F$24:$F$539=1)*(ROW('Tables calc'!$F$24:$F$539)-ROW('Tables calc'!$F$23)),I464))))))</f>
        <v/>
      </c>
      <c r="I464" s="69">
        <v>463</v>
      </c>
      <c r="J464" s="69" t="str">
        <f t="shared" si="80"/>
        <v/>
      </c>
      <c r="K464" s="69" t="str">
        <f t="shared" si="81"/>
        <v/>
      </c>
      <c r="L464" s="69" t="str">
        <f t="shared" si="82"/>
        <v/>
      </c>
      <c r="M464" s="69" t="str">
        <f t="shared" si="83"/>
        <v/>
      </c>
      <c r="N464" s="69" t="str">
        <f t="shared" si="84"/>
        <v/>
      </c>
      <c r="O464" s="69" t="str">
        <f t="shared" si="85"/>
        <v/>
      </c>
      <c r="P464" s="69" t="str">
        <f t="shared" si="86"/>
        <v/>
      </c>
      <c r="Q464" s="69" t="str">
        <f t="shared" si="87"/>
        <v/>
      </c>
    </row>
    <row r="465" spans="1:17" x14ac:dyDescent="0.3">
      <c r="A465" s="598" t="str" cm="1">
        <f t="array" ref="A465">IF(I465='Tables calc'!$D$1+1,"FTE Reduction Exceptions:",IF(I465='Tables calc'!$D$1+2,"Totals:",IF(A464="Totals:","",IF(A464="","",INDEX('Tables calc'!$A$24:$A$539,_xlfn.AGGREGATE(15,3,('Tables calc'!$F$24:$F$539=1)/('Tables calc'!$F$24:$F$539=1)*(ROW('Tables calc'!$F$24:$F$539)-ROW('Tables calc'!$F$23)),I465))))))</f>
        <v/>
      </c>
      <c r="B465" s="598" t="str" cm="1">
        <f t="array" ref="B465">IF(I465='Tables calc'!$D$1+1,"#",IF(I465='Tables calc'!$D$1+2,"#",IF(B464="#","",IF(B464="","",INDEX('Tables calc'!$B$24:$B$539,_xlfn.AGGREGATE(15,3,('Tables calc'!$F$24:$F$539=1)/('Tables calc'!$F$24:$F$539=1)*(ROW('Tables calc'!$F$24:$F$539)-ROW('Tables calc'!$F$23)),I465))))))</f>
        <v/>
      </c>
      <c r="C465" s="599" t="str">
        <f t="shared" si="77"/>
        <v/>
      </c>
      <c r="D465" s="600" t="str" cm="1">
        <f t="array" ref="D465">IF(I465='Tables calc'!$D$1+1,"*",IF(I465='Tables calc'!$D$1+2,'Tables calc'!$H$24,IF(D464='Tables calc'!$H$24,"",IF(D464="","",INDEX('Tables calc'!$C$24:$C$539,_xlfn.AGGREGATE(15,3,('Tables calc'!$F$24:$F$539=1)/('Tables calc'!$F$24:$F$539=1)*(ROW('Tables calc'!$F$24:$F$539)-ROW('Tables calc'!$F$23)),I465))))))</f>
        <v/>
      </c>
      <c r="E465" s="601" t="str">
        <f t="shared" si="78"/>
        <v/>
      </c>
      <c r="F465" s="602" t="str" cm="1">
        <f t="array" ref="F465">IF(I465='Tables calc'!$D$1+1,'Tables calc'!$H$23,IF(I465='Tables calc'!$D$1+2,'Tables calc'!$H$25,IF(E464="Box 2","",IF(F464="","",INDEX('Tables calc'!$D$24:$D$539,_xlfn.AGGREGATE(15,3,('Tables calc'!$F$24:$F$539=1)/('Tables calc'!$F$24:$F$539=1)*(ROW('Tables calc'!$F$24:$F$539)-ROW('Tables calc'!$F$23)),I465))))))</f>
        <v/>
      </c>
      <c r="G465" s="599" t="str">
        <f t="shared" si="79"/>
        <v/>
      </c>
      <c r="H465" s="600" t="str" cm="1">
        <f t="array" ref="H465">IF(I465='Tables calc'!$D$1+1,"*",IF(I465='Tables calc'!$D$1+2,'Tables calc'!$H$26,IF(E464="Box 2","",IF(F464="","",INDEX('Tables calc'!$E$24:$E$539,_xlfn.AGGREGATE(15,3,('Tables calc'!$F$24:$F$539=1)/('Tables calc'!$F$24:$F$539=1)*(ROW('Tables calc'!$F$24:$F$539)-ROW('Tables calc'!$F$23)),I465))))))</f>
        <v/>
      </c>
      <c r="I465" s="69">
        <v>464</v>
      </c>
      <c r="J465" s="69" t="str">
        <f t="shared" si="80"/>
        <v/>
      </c>
      <c r="K465" s="69" t="str">
        <f t="shared" si="81"/>
        <v/>
      </c>
      <c r="L465" s="69" t="str">
        <f t="shared" si="82"/>
        <v/>
      </c>
      <c r="M465" s="69" t="str">
        <f t="shared" si="83"/>
        <v/>
      </c>
      <c r="N465" s="69" t="str">
        <f t="shared" si="84"/>
        <v/>
      </c>
      <c r="O465" s="69" t="str">
        <f t="shared" si="85"/>
        <v/>
      </c>
      <c r="P465" s="69" t="str">
        <f t="shared" si="86"/>
        <v/>
      </c>
      <c r="Q465" s="69" t="str">
        <f t="shared" si="87"/>
        <v/>
      </c>
    </row>
    <row r="466" spans="1:17" x14ac:dyDescent="0.3">
      <c r="A466" s="598" t="str" cm="1">
        <f t="array" ref="A466">IF(I466='Tables calc'!$D$1+1,"FTE Reduction Exceptions:",IF(I466='Tables calc'!$D$1+2,"Totals:",IF(A465="Totals:","",IF(A465="","",INDEX('Tables calc'!$A$24:$A$539,_xlfn.AGGREGATE(15,3,('Tables calc'!$F$24:$F$539=1)/('Tables calc'!$F$24:$F$539=1)*(ROW('Tables calc'!$F$24:$F$539)-ROW('Tables calc'!$F$23)),I466))))))</f>
        <v/>
      </c>
      <c r="B466" s="598" t="str" cm="1">
        <f t="array" ref="B466">IF(I466='Tables calc'!$D$1+1,"#",IF(I466='Tables calc'!$D$1+2,"#",IF(B465="#","",IF(B465="","",INDEX('Tables calc'!$B$24:$B$539,_xlfn.AGGREGATE(15,3,('Tables calc'!$F$24:$F$539=1)/('Tables calc'!$F$24:$F$539=1)*(ROW('Tables calc'!$F$24:$F$539)-ROW('Tables calc'!$F$23)),I466))))))</f>
        <v/>
      </c>
      <c r="C466" s="599" t="str">
        <f t="shared" si="77"/>
        <v/>
      </c>
      <c r="D466" s="600" t="str" cm="1">
        <f t="array" ref="D466">IF(I466='Tables calc'!$D$1+1,"*",IF(I466='Tables calc'!$D$1+2,'Tables calc'!$H$24,IF(D465='Tables calc'!$H$24,"",IF(D465="","",INDEX('Tables calc'!$C$24:$C$539,_xlfn.AGGREGATE(15,3,('Tables calc'!$F$24:$F$539=1)/('Tables calc'!$F$24:$F$539=1)*(ROW('Tables calc'!$F$24:$F$539)-ROW('Tables calc'!$F$23)),I466))))))</f>
        <v/>
      </c>
      <c r="E466" s="601" t="str">
        <f t="shared" si="78"/>
        <v/>
      </c>
      <c r="F466" s="602" t="str" cm="1">
        <f t="array" ref="F466">IF(I466='Tables calc'!$D$1+1,'Tables calc'!$H$23,IF(I466='Tables calc'!$D$1+2,'Tables calc'!$H$25,IF(E465="Box 2","",IF(F465="","",INDEX('Tables calc'!$D$24:$D$539,_xlfn.AGGREGATE(15,3,('Tables calc'!$F$24:$F$539=1)/('Tables calc'!$F$24:$F$539=1)*(ROW('Tables calc'!$F$24:$F$539)-ROW('Tables calc'!$F$23)),I466))))))</f>
        <v/>
      </c>
      <c r="G466" s="599" t="str">
        <f t="shared" si="79"/>
        <v/>
      </c>
      <c r="H466" s="600" t="str" cm="1">
        <f t="array" ref="H466">IF(I466='Tables calc'!$D$1+1,"*",IF(I466='Tables calc'!$D$1+2,'Tables calc'!$H$26,IF(E465="Box 2","",IF(F465="","",INDEX('Tables calc'!$E$24:$E$539,_xlfn.AGGREGATE(15,3,('Tables calc'!$F$24:$F$539=1)/('Tables calc'!$F$24:$F$539=1)*(ROW('Tables calc'!$F$24:$F$539)-ROW('Tables calc'!$F$23)),I466))))))</f>
        <v/>
      </c>
      <c r="I466" s="69">
        <v>465</v>
      </c>
      <c r="J466" s="69" t="str">
        <f t="shared" si="80"/>
        <v/>
      </c>
      <c r="K466" s="69" t="str">
        <f t="shared" si="81"/>
        <v/>
      </c>
      <c r="L466" s="69" t="str">
        <f t="shared" si="82"/>
        <v/>
      </c>
      <c r="M466" s="69" t="str">
        <f t="shared" si="83"/>
        <v/>
      </c>
      <c r="N466" s="69" t="str">
        <f t="shared" si="84"/>
        <v/>
      </c>
      <c r="O466" s="69" t="str">
        <f t="shared" si="85"/>
        <v/>
      </c>
      <c r="P466" s="69" t="str">
        <f t="shared" si="86"/>
        <v/>
      </c>
      <c r="Q466" s="69" t="str">
        <f t="shared" si="87"/>
        <v/>
      </c>
    </row>
    <row r="467" spans="1:17" x14ac:dyDescent="0.3">
      <c r="A467" s="598" t="str" cm="1">
        <f t="array" ref="A467">IF(I467='Tables calc'!$D$1+1,"FTE Reduction Exceptions:",IF(I467='Tables calc'!$D$1+2,"Totals:",IF(A466="Totals:","",IF(A466="","",INDEX('Tables calc'!$A$24:$A$539,_xlfn.AGGREGATE(15,3,('Tables calc'!$F$24:$F$539=1)/('Tables calc'!$F$24:$F$539=1)*(ROW('Tables calc'!$F$24:$F$539)-ROW('Tables calc'!$F$23)),I467))))))</f>
        <v/>
      </c>
      <c r="B467" s="598" t="str" cm="1">
        <f t="array" ref="B467">IF(I467='Tables calc'!$D$1+1,"#",IF(I467='Tables calc'!$D$1+2,"#",IF(B466="#","",IF(B466="","",INDEX('Tables calc'!$B$24:$B$539,_xlfn.AGGREGATE(15,3,('Tables calc'!$F$24:$F$539=1)/('Tables calc'!$F$24:$F$539=1)*(ROW('Tables calc'!$F$24:$F$539)-ROW('Tables calc'!$F$23)),I467))))))</f>
        <v/>
      </c>
      <c r="C467" s="599" t="str">
        <f t="shared" si="77"/>
        <v/>
      </c>
      <c r="D467" s="600" t="str" cm="1">
        <f t="array" ref="D467">IF(I467='Tables calc'!$D$1+1,"*",IF(I467='Tables calc'!$D$1+2,'Tables calc'!$H$24,IF(D466='Tables calc'!$H$24,"",IF(D466="","",INDEX('Tables calc'!$C$24:$C$539,_xlfn.AGGREGATE(15,3,('Tables calc'!$F$24:$F$539=1)/('Tables calc'!$F$24:$F$539=1)*(ROW('Tables calc'!$F$24:$F$539)-ROW('Tables calc'!$F$23)),I467))))))</f>
        <v/>
      </c>
      <c r="E467" s="601" t="str">
        <f t="shared" si="78"/>
        <v/>
      </c>
      <c r="F467" s="602" t="str" cm="1">
        <f t="array" ref="F467">IF(I467='Tables calc'!$D$1+1,'Tables calc'!$H$23,IF(I467='Tables calc'!$D$1+2,'Tables calc'!$H$25,IF(E466="Box 2","",IF(F466="","",INDEX('Tables calc'!$D$24:$D$539,_xlfn.AGGREGATE(15,3,('Tables calc'!$F$24:$F$539=1)/('Tables calc'!$F$24:$F$539=1)*(ROW('Tables calc'!$F$24:$F$539)-ROW('Tables calc'!$F$23)),I467))))))</f>
        <v/>
      </c>
      <c r="G467" s="599" t="str">
        <f t="shared" si="79"/>
        <v/>
      </c>
      <c r="H467" s="600" t="str" cm="1">
        <f t="array" ref="H467">IF(I467='Tables calc'!$D$1+1,"*",IF(I467='Tables calc'!$D$1+2,'Tables calc'!$H$26,IF(E466="Box 2","",IF(F466="","",INDEX('Tables calc'!$E$24:$E$539,_xlfn.AGGREGATE(15,3,('Tables calc'!$F$24:$F$539=1)/('Tables calc'!$F$24:$F$539=1)*(ROW('Tables calc'!$F$24:$F$539)-ROW('Tables calc'!$F$23)),I467))))))</f>
        <v/>
      </c>
      <c r="I467" s="69">
        <v>466</v>
      </c>
      <c r="J467" s="69" t="str">
        <f t="shared" si="80"/>
        <v/>
      </c>
      <c r="K467" s="69" t="str">
        <f t="shared" si="81"/>
        <v/>
      </c>
      <c r="L467" s="69" t="str">
        <f t="shared" si="82"/>
        <v/>
      </c>
      <c r="M467" s="69" t="str">
        <f t="shared" si="83"/>
        <v/>
      </c>
      <c r="N467" s="69" t="str">
        <f t="shared" si="84"/>
        <v/>
      </c>
      <c r="O467" s="69" t="str">
        <f t="shared" si="85"/>
        <v/>
      </c>
      <c r="P467" s="69" t="str">
        <f t="shared" si="86"/>
        <v/>
      </c>
      <c r="Q467" s="69" t="str">
        <f t="shared" si="87"/>
        <v/>
      </c>
    </row>
    <row r="468" spans="1:17" x14ac:dyDescent="0.3">
      <c r="A468" s="598" t="str" cm="1">
        <f t="array" ref="A468">IF(I468='Tables calc'!$D$1+1,"FTE Reduction Exceptions:",IF(I468='Tables calc'!$D$1+2,"Totals:",IF(A467="Totals:","",IF(A467="","",INDEX('Tables calc'!$A$24:$A$539,_xlfn.AGGREGATE(15,3,('Tables calc'!$F$24:$F$539=1)/('Tables calc'!$F$24:$F$539=1)*(ROW('Tables calc'!$F$24:$F$539)-ROW('Tables calc'!$F$23)),I468))))))</f>
        <v/>
      </c>
      <c r="B468" s="598" t="str" cm="1">
        <f t="array" ref="B468">IF(I468='Tables calc'!$D$1+1,"#",IF(I468='Tables calc'!$D$1+2,"#",IF(B467="#","",IF(B467="","",INDEX('Tables calc'!$B$24:$B$539,_xlfn.AGGREGATE(15,3,('Tables calc'!$F$24:$F$539=1)/('Tables calc'!$F$24:$F$539=1)*(ROW('Tables calc'!$F$24:$F$539)-ROW('Tables calc'!$F$23)),I468))))))</f>
        <v/>
      </c>
      <c r="C468" s="599" t="str">
        <f t="shared" si="77"/>
        <v/>
      </c>
      <c r="D468" s="600" t="str" cm="1">
        <f t="array" ref="D468">IF(I468='Tables calc'!$D$1+1,"*",IF(I468='Tables calc'!$D$1+2,'Tables calc'!$H$24,IF(D467='Tables calc'!$H$24,"",IF(D467="","",INDEX('Tables calc'!$C$24:$C$539,_xlfn.AGGREGATE(15,3,('Tables calc'!$F$24:$F$539=1)/('Tables calc'!$F$24:$F$539=1)*(ROW('Tables calc'!$F$24:$F$539)-ROW('Tables calc'!$F$23)),I468))))))</f>
        <v/>
      </c>
      <c r="E468" s="601" t="str">
        <f t="shared" si="78"/>
        <v/>
      </c>
      <c r="F468" s="602" t="str" cm="1">
        <f t="array" ref="F468">IF(I468='Tables calc'!$D$1+1,'Tables calc'!$H$23,IF(I468='Tables calc'!$D$1+2,'Tables calc'!$H$25,IF(E467="Box 2","",IF(F467="","",INDEX('Tables calc'!$D$24:$D$539,_xlfn.AGGREGATE(15,3,('Tables calc'!$F$24:$F$539=1)/('Tables calc'!$F$24:$F$539=1)*(ROW('Tables calc'!$F$24:$F$539)-ROW('Tables calc'!$F$23)),I468))))))</f>
        <v/>
      </c>
      <c r="G468" s="599" t="str">
        <f t="shared" si="79"/>
        <v/>
      </c>
      <c r="H468" s="600" t="str" cm="1">
        <f t="array" ref="H468">IF(I468='Tables calc'!$D$1+1,"*",IF(I468='Tables calc'!$D$1+2,'Tables calc'!$H$26,IF(E467="Box 2","",IF(F467="","",INDEX('Tables calc'!$E$24:$E$539,_xlfn.AGGREGATE(15,3,('Tables calc'!$F$24:$F$539=1)/('Tables calc'!$F$24:$F$539=1)*(ROW('Tables calc'!$F$24:$F$539)-ROW('Tables calc'!$F$23)),I468))))))</f>
        <v/>
      </c>
      <c r="I468" s="69">
        <v>467</v>
      </c>
      <c r="J468" s="69" t="str">
        <f t="shared" si="80"/>
        <v/>
      </c>
      <c r="K468" s="69" t="str">
        <f t="shared" si="81"/>
        <v/>
      </c>
      <c r="L468" s="69" t="str">
        <f t="shared" si="82"/>
        <v/>
      </c>
      <c r="M468" s="69" t="str">
        <f t="shared" si="83"/>
        <v/>
      </c>
      <c r="N468" s="69" t="str">
        <f t="shared" si="84"/>
        <v/>
      </c>
      <c r="O468" s="69" t="str">
        <f t="shared" si="85"/>
        <v/>
      </c>
      <c r="P468" s="69" t="str">
        <f t="shared" si="86"/>
        <v/>
      </c>
      <c r="Q468" s="69" t="str">
        <f t="shared" si="87"/>
        <v/>
      </c>
    </row>
    <row r="469" spans="1:17" x14ac:dyDescent="0.3">
      <c r="A469" s="598" t="str" cm="1">
        <f t="array" ref="A469">IF(I469='Tables calc'!$D$1+1,"FTE Reduction Exceptions:",IF(I469='Tables calc'!$D$1+2,"Totals:",IF(A468="Totals:","",IF(A468="","",INDEX('Tables calc'!$A$24:$A$539,_xlfn.AGGREGATE(15,3,('Tables calc'!$F$24:$F$539=1)/('Tables calc'!$F$24:$F$539=1)*(ROW('Tables calc'!$F$24:$F$539)-ROW('Tables calc'!$F$23)),I469))))))</f>
        <v/>
      </c>
      <c r="B469" s="598" t="str" cm="1">
        <f t="array" ref="B469">IF(I469='Tables calc'!$D$1+1,"#",IF(I469='Tables calc'!$D$1+2,"#",IF(B468="#","",IF(B468="","",INDEX('Tables calc'!$B$24:$B$539,_xlfn.AGGREGATE(15,3,('Tables calc'!$F$24:$F$539=1)/('Tables calc'!$F$24:$F$539=1)*(ROW('Tables calc'!$F$24:$F$539)-ROW('Tables calc'!$F$23)),I469))))))</f>
        <v/>
      </c>
      <c r="C469" s="599" t="str">
        <f t="shared" si="77"/>
        <v/>
      </c>
      <c r="D469" s="600" t="str" cm="1">
        <f t="array" ref="D469">IF(I469='Tables calc'!$D$1+1,"*",IF(I469='Tables calc'!$D$1+2,'Tables calc'!$H$24,IF(D468='Tables calc'!$H$24,"",IF(D468="","",INDEX('Tables calc'!$C$24:$C$539,_xlfn.AGGREGATE(15,3,('Tables calc'!$F$24:$F$539=1)/('Tables calc'!$F$24:$F$539=1)*(ROW('Tables calc'!$F$24:$F$539)-ROW('Tables calc'!$F$23)),I469))))))</f>
        <v/>
      </c>
      <c r="E469" s="601" t="str">
        <f t="shared" si="78"/>
        <v/>
      </c>
      <c r="F469" s="602" t="str" cm="1">
        <f t="array" ref="F469">IF(I469='Tables calc'!$D$1+1,'Tables calc'!$H$23,IF(I469='Tables calc'!$D$1+2,'Tables calc'!$H$25,IF(E468="Box 2","",IF(F468="","",INDEX('Tables calc'!$D$24:$D$539,_xlfn.AGGREGATE(15,3,('Tables calc'!$F$24:$F$539=1)/('Tables calc'!$F$24:$F$539=1)*(ROW('Tables calc'!$F$24:$F$539)-ROW('Tables calc'!$F$23)),I469))))))</f>
        <v/>
      </c>
      <c r="G469" s="599" t="str">
        <f t="shared" si="79"/>
        <v/>
      </c>
      <c r="H469" s="600" t="str" cm="1">
        <f t="array" ref="H469">IF(I469='Tables calc'!$D$1+1,"*",IF(I469='Tables calc'!$D$1+2,'Tables calc'!$H$26,IF(E468="Box 2","",IF(F468="","",INDEX('Tables calc'!$E$24:$E$539,_xlfn.AGGREGATE(15,3,('Tables calc'!$F$24:$F$539=1)/('Tables calc'!$F$24:$F$539=1)*(ROW('Tables calc'!$F$24:$F$539)-ROW('Tables calc'!$F$23)),I469))))))</f>
        <v/>
      </c>
      <c r="I469" s="69">
        <v>468</v>
      </c>
      <c r="J469" s="69" t="str">
        <f t="shared" si="80"/>
        <v/>
      </c>
      <c r="K469" s="69" t="str">
        <f t="shared" si="81"/>
        <v/>
      </c>
      <c r="L469" s="69" t="str">
        <f t="shared" si="82"/>
        <v/>
      </c>
      <c r="M469" s="69" t="str">
        <f t="shared" si="83"/>
        <v/>
      </c>
      <c r="N469" s="69" t="str">
        <f t="shared" si="84"/>
        <v/>
      </c>
      <c r="O469" s="69" t="str">
        <f t="shared" si="85"/>
        <v/>
      </c>
      <c r="P469" s="69" t="str">
        <f t="shared" si="86"/>
        <v/>
      </c>
      <c r="Q469" s="69" t="str">
        <f t="shared" si="87"/>
        <v/>
      </c>
    </row>
    <row r="470" spans="1:17" x14ac:dyDescent="0.3">
      <c r="A470" s="598" t="str" cm="1">
        <f t="array" ref="A470">IF(I470='Tables calc'!$D$1+1,"FTE Reduction Exceptions:",IF(I470='Tables calc'!$D$1+2,"Totals:",IF(A469="Totals:","",IF(A469="","",INDEX('Tables calc'!$A$24:$A$539,_xlfn.AGGREGATE(15,3,('Tables calc'!$F$24:$F$539=1)/('Tables calc'!$F$24:$F$539=1)*(ROW('Tables calc'!$F$24:$F$539)-ROW('Tables calc'!$F$23)),I470))))))</f>
        <v/>
      </c>
      <c r="B470" s="598" t="str" cm="1">
        <f t="array" ref="B470">IF(I470='Tables calc'!$D$1+1,"#",IF(I470='Tables calc'!$D$1+2,"#",IF(B469="#","",IF(B469="","",INDEX('Tables calc'!$B$24:$B$539,_xlfn.AGGREGATE(15,3,('Tables calc'!$F$24:$F$539=1)/('Tables calc'!$F$24:$F$539=1)*(ROW('Tables calc'!$F$24:$F$539)-ROW('Tables calc'!$F$23)),I470))))))</f>
        <v/>
      </c>
      <c r="C470" s="599" t="str">
        <f t="shared" si="77"/>
        <v/>
      </c>
      <c r="D470" s="600" t="str" cm="1">
        <f t="array" ref="D470">IF(I470='Tables calc'!$D$1+1,"*",IF(I470='Tables calc'!$D$1+2,'Tables calc'!$H$24,IF(D469='Tables calc'!$H$24,"",IF(D469="","",INDEX('Tables calc'!$C$24:$C$539,_xlfn.AGGREGATE(15,3,('Tables calc'!$F$24:$F$539=1)/('Tables calc'!$F$24:$F$539=1)*(ROW('Tables calc'!$F$24:$F$539)-ROW('Tables calc'!$F$23)),I470))))))</f>
        <v/>
      </c>
      <c r="E470" s="601" t="str">
        <f t="shared" si="78"/>
        <v/>
      </c>
      <c r="F470" s="602" t="str" cm="1">
        <f t="array" ref="F470">IF(I470='Tables calc'!$D$1+1,'Tables calc'!$H$23,IF(I470='Tables calc'!$D$1+2,'Tables calc'!$H$25,IF(E469="Box 2","",IF(F469="","",INDEX('Tables calc'!$D$24:$D$539,_xlfn.AGGREGATE(15,3,('Tables calc'!$F$24:$F$539=1)/('Tables calc'!$F$24:$F$539=1)*(ROW('Tables calc'!$F$24:$F$539)-ROW('Tables calc'!$F$23)),I470))))))</f>
        <v/>
      </c>
      <c r="G470" s="599" t="str">
        <f t="shared" si="79"/>
        <v/>
      </c>
      <c r="H470" s="600" t="str" cm="1">
        <f t="array" ref="H470">IF(I470='Tables calc'!$D$1+1,"*",IF(I470='Tables calc'!$D$1+2,'Tables calc'!$H$26,IF(E469="Box 2","",IF(F469="","",INDEX('Tables calc'!$E$24:$E$539,_xlfn.AGGREGATE(15,3,('Tables calc'!$F$24:$F$539=1)/('Tables calc'!$F$24:$F$539=1)*(ROW('Tables calc'!$F$24:$F$539)-ROW('Tables calc'!$F$23)),I470))))))</f>
        <v/>
      </c>
      <c r="I470" s="69">
        <v>469</v>
      </c>
      <c r="J470" s="69" t="str">
        <f t="shared" si="80"/>
        <v/>
      </c>
      <c r="K470" s="69" t="str">
        <f t="shared" si="81"/>
        <v/>
      </c>
      <c r="L470" s="69" t="str">
        <f t="shared" si="82"/>
        <v/>
      </c>
      <c r="M470" s="69" t="str">
        <f t="shared" si="83"/>
        <v/>
      </c>
      <c r="N470" s="69" t="str">
        <f t="shared" si="84"/>
        <v/>
      </c>
      <c r="O470" s="69" t="str">
        <f t="shared" si="85"/>
        <v/>
      </c>
      <c r="P470" s="69" t="str">
        <f t="shared" si="86"/>
        <v/>
      </c>
      <c r="Q470" s="69" t="str">
        <f t="shared" si="87"/>
        <v/>
      </c>
    </row>
    <row r="471" spans="1:17" x14ac:dyDescent="0.3">
      <c r="A471" s="598" t="str" cm="1">
        <f t="array" ref="A471">IF(I471='Tables calc'!$D$1+1,"FTE Reduction Exceptions:",IF(I471='Tables calc'!$D$1+2,"Totals:",IF(A470="Totals:","",IF(A470="","",INDEX('Tables calc'!$A$24:$A$539,_xlfn.AGGREGATE(15,3,('Tables calc'!$F$24:$F$539=1)/('Tables calc'!$F$24:$F$539=1)*(ROW('Tables calc'!$F$24:$F$539)-ROW('Tables calc'!$F$23)),I471))))))</f>
        <v/>
      </c>
      <c r="B471" s="598" t="str" cm="1">
        <f t="array" ref="B471">IF(I471='Tables calc'!$D$1+1,"#",IF(I471='Tables calc'!$D$1+2,"#",IF(B470="#","",IF(B470="","",INDEX('Tables calc'!$B$24:$B$539,_xlfn.AGGREGATE(15,3,('Tables calc'!$F$24:$F$539=1)/('Tables calc'!$F$24:$F$539=1)*(ROW('Tables calc'!$F$24:$F$539)-ROW('Tables calc'!$F$23)),I471))))))</f>
        <v/>
      </c>
      <c r="C471" s="599" t="str">
        <f t="shared" si="77"/>
        <v/>
      </c>
      <c r="D471" s="600" t="str" cm="1">
        <f t="array" ref="D471">IF(I471='Tables calc'!$D$1+1,"*",IF(I471='Tables calc'!$D$1+2,'Tables calc'!$H$24,IF(D470='Tables calc'!$H$24,"",IF(D470="","",INDEX('Tables calc'!$C$24:$C$539,_xlfn.AGGREGATE(15,3,('Tables calc'!$F$24:$F$539=1)/('Tables calc'!$F$24:$F$539=1)*(ROW('Tables calc'!$F$24:$F$539)-ROW('Tables calc'!$F$23)),I471))))))</f>
        <v/>
      </c>
      <c r="E471" s="601" t="str">
        <f t="shared" si="78"/>
        <v/>
      </c>
      <c r="F471" s="602" t="str" cm="1">
        <f t="array" ref="F471">IF(I471='Tables calc'!$D$1+1,'Tables calc'!$H$23,IF(I471='Tables calc'!$D$1+2,'Tables calc'!$H$25,IF(E470="Box 2","",IF(F470="","",INDEX('Tables calc'!$D$24:$D$539,_xlfn.AGGREGATE(15,3,('Tables calc'!$F$24:$F$539=1)/('Tables calc'!$F$24:$F$539=1)*(ROW('Tables calc'!$F$24:$F$539)-ROW('Tables calc'!$F$23)),I471))))))</f>
        <v/>
      </c>
      <c r="G471" s="599" t="str">
        <f t="shared" si="79"/>
        <v/>
      </c>
      <c r="H471" s="600" t="str" cm="1">
        <f t="array" ref="H471">IF(I471='Tables calc'!$D$1+1,"*",IF(I471='Tables calc'!$D$1+2,'Tables calc'!$H$26,IF(E470="Box 2","",IF(F470="","",INDEX('Tables calc'!$E$24:$E$539,_xlfn.AGGREGATE(15,3,('Tables calc'!$F$24:$F$539=1)/('Tables calc'!$F$24:$F$539=1)*(ROW('Tables calc'!$F$24:$F$539)-ROW('Tables calc'!$F$23)),I471))))))</f>
        <v/>
      </c>
      <c r="I471" s="69">
        <v>470</v>
      </c>
      <c r="J471" s="69" t="str">
        <f t="shared" si="80"/>
        <v/>
      </c>
      <c r="K471" s="69" t="str">
        <f t="shared" si="81"/>
        <v/>
      </c>
      <c r="L471" s="69" t="str">
        <f t="shared" si="82"/>
        <v/>
      </c>
      <c r="M471" s="69" t="str">
        <f t="shared" si="83"/>
        <v/>
      </c>
      <c r="N471" s="69" t="str">
        <f t="shared" si="84"/>
        <v/>
      </c>
      <c r="O471" s="69" t="str">
        <f t="shared" si="85"/>
        <v/>
      </c>
      <c r="P471" s="69" t="str">
        <f t="shared" si="86"/>
        <v/>
      </c>
      <c r="Q471" s="69" t="str">
        <f t="shared" si="87"/>
        <v/>
      </c>
    </row>
    <row r="472" spans="1:17" x14ac:dyDescent="0.3">
      <c r="A472" s="598" t="str" cm="1">
        <f t="array" ref="A472">IF(I472='Tables calc'!$D$1+1,"FTE Reduction Exceptions:",IF(I472='Tables calc'!$D$1+2,"Totals:",IF(A471="Totals:","",IF(A471="","",INDEX('Tables calc'!$A$24:$A$539,_xlfn.AGGREGATE(15,3,('Tables calc'!$F$24:$F$539=1)/('Tables calc'!$F$24:$F$539=1)*(ROW('Tables calc'!$F$24:$F$539)-ROW('Tables calc'!$F$23)),I472))))))</f>
        <v/>
      </c>
      <c r="B472" s="598" t="str" cm="1">
        <f t="array" ref="B472">IF(I472='Tables calc'!$D$1+1,"#",IF(I472='Tables calc'!$D$1+2,"#",IF(B471="#","",IF(B471="","",INDEX('Tables calc'!$B$24:$B$539,_xlfn.AGGREGATE(15,3,('Tables calc'!$F$24:$F$539=1)/('Tables calc'!$F$24:$F$539=1)*(ROW('Tables calc'!$F$24:$F$539)-ROW('Tables calc'!$F$23)),I472))))))</f>
        <v/>
      </c>
      <c r="C472" s="599" t="str">
        <f t="shared" si="77"/>
        <v/>
      </c>
      <c r="D472" s="600" t="str" cm="1">
        <f t="array" ref="D472">IF(I472='Tables calc'!$D$1+1,"*",IF(I472='Tables calc'!$D$1+2,'Tables calc'!$H$24,IF(D471='Tables calc'!$H$24,"",IF(D471="","",INDEX('Tables calc'!$C$24:$C$539,_xlfn.AGGREGATE(15,3,('Tables calc'!$F$24:$F$539=1)/('Tables calc'!$F$24:$F$539=1)*(ROW('Tables calc'!$F$24:$F$539)-ROW('Tables calc'!$F$23)),I472))))))</f>
        <v/>
      </c>
      <c r="E472" s="601" t="str">
        <f t="shared" si="78"/>
        <v/>
      </c>
      <c r="F472" s="602" t="str" cm="1">
        <f t="array" ref="F472">IF(I472='Tables calc'!$D$1+1,'Tables calc'!$H$23,IF(I472='Tables calc'!$D$1+2,'Tables calc'!$H$25,IF(E471="Box 2","",IF(F471="","",INDEX('Tables calc'!$D$24:$D$539,_xlfn.AGGREGATE(15,3,('Tables calc'!$F$24:$F$539=1)/('Tables calc'!$F$24:$F$539=1)*(ROW('Tables calc'!$F$24:$F$539)-ROW('Tables calc'!$F$23)),I472))))))</f>
        <v/>
      </c>
      <c r="G472" s="599" t="str">
        <f t="shared" si="79"/>
        <v/>
      </c>
      <c r="H472" s="600" t="str" cm="1">
        <f t="array" ref="H472">IF(I472='Tables calc'!$D$1+1,"*",IF(I472='Tables calc'!$D$1+2,'Tables calc'!$H$26,IF(E471="Box 2","",IF(F471="","",INDEX('Tables calc'!$E$24:$E$539,_xlfn.AGGREGATE(15,3,('Tables calc'!$F$24:$F$539=1)/('Tables calc'!$F$24:$F$539=1)*(ROW('Tables calc'!$F$24:$F$539)-ROW('Tables calc'!$F$23)),I472))))))</f>
        <v/>
      </c>
      <c r="I472" s="69">
        <v>471</v>
      </c>
      <c r="J472" s="69" t="str">
        <f t="shared" si="80"/>
        <v/>
      </c>
      <c r="K472" s="69" t="str">
        <f t="shared" si="81"/>
        <v/>
      </c>
      <c r="L472" s="69" t="str">
        <f t="shared" si="82"/>
        <v/>
      </c>
      <c r="M472" s="69" t="str">
        <f t="shared" si="83"/>
        <v/>
      </c>
      <c r="N472" s="69" t="str">
        <f t="shared" si="84"/>
        <v/>
      </c>
      <c r="O472" s="69" t="str">
        <f t="shared" si="85"/>
        <v/>
      </c>
      <c r="P472" s="69" t="str">
        <f t="shared" si="86"/>
        <v/>
      </c>
      <c r="Q472" s="69" t="str">
        <f t="shared" si="87"/>
        <v/>
      </c>
    </row>
    <row r="473" spans="1:17" x14ac:dyDescent="0.3">
      <c r="A473" s="598" t="str" cm="1">
        <f t="array" ref="A473">IF(I473='Tables calc'!$D$1+1,"FTE Reduction Exceptions:",IF(I473='Tables calc'!$D$1+2,"Totals:",IF(A472="Totals:","",IF(A472="","",INDEX('Tables calc'!$A$24:$A$539,_xlfn.AGGREGATE(15,3,('Tables calc'!$F$24:$F$539=1)/('Tables calc'!$F$24:$F$539=1)*(ROW('Tables calc'!$F$24:$F$539)-ROW('Tables calc'!$F$23)),I473))))))</f>
        <v/>
      </c>
      <c r="B473" s="598" t="str" cm="1">
        <f t="array" ref="B473">IF(I473='Tables calc'!$D$1+1,"#",IF(I473='Tables calc'!$D$1+2,"#",IF(B472="#","",IF(B472="","",INDEX('Tables calc'!$B$24:$B$539,_xlfn.AGGREGATE(15,3,('Tables calc'!$F$24:$F$539=1)/('Tables calc'!$F$24:$F$539=1)*(ROW('Tables calc'!$F$24:$F$539)-ROW('Tables calc'!$F$23)),I473))))))</f>
        <v/>
      </c>
      <c r="C473" s="599" t="str">
        <f t="shared" si="77"/>
        <v/>
      </c>
      <c r="D473" s="600" t="str" cm="1">
        <f t="array" ref="D473">IF(I473='Tables calc'!$D$1+1,"*",IF(I473='Tables calc'!$D$1+2,'Tables calc'!$H$24,IF(D472='Tables calc'!$H$24,"",IF(D472="","",INDEX('Tables calc'!$C$24:$C$539,_xlfn.AGGREGATE(15,3,('Tables calc'!$F$24:$F$539=1)/('Tables calc'!$F$24:$F$539=1)*(ROW('Tables calc'!$F$24:$F$539)-ROW('Tables calc'!$F$23)),I473))))))</f>
        <v/>
      </c>
      <c r="E473" s="601" t="str">
        <f t="shared" si="78"/>
        <v/>
      </c>
      <c r="F473" s="602" t="str" cm="1">
        <f t="array" ref="F473">IF(I473='Tables calc'!$D$1+1,'Tables calc'!$H$23,IF(I473='Tables calc'!$D$1+2,'Tables calc'!$H$25,IF(E472="Box 2","",IF(F472="","",INDEX('Tables calc'!$D$24:$D$539,_xlfn.AGGREGATE(15,3,('Tables calc'!$F$24:$F$539=1)/('Tables calc'!$F$24:$F$539=1)*(ROW('Tables calc'!$F$24:$F$539)-ROW('Tables calc'!$F$23)),I473))))))</f>
        <v/>
      </c>
      <c r="G473" s="599" t="str">
        <f t="shared" si="79"/>
        <v/>
      </c>
      <c r="H473" s="600" t="str" cm="1">
        <f t="array" ref="H473">IF(I473='Tables calc'!$D$1+1,"*",IF(I473='Tables calc'!$D$1+2,'Tables calc'!$H$26,IF(E472="Box 2","",IF(F472="","",INDEX('Tables calc'!$E$24:$E$539,_xlfn.AGGREGATE(15,3,('Tables calc'!$F$24:$F$539=1)/('Tables calc'!$F$24:$F$539=1)*(ROW('Tables calc'!$F$24:$F$539)-ROW('Tables calc'!$F$23)),I473))))))</f>
        <v/>
      </c>
      <c r="I473" s="69">
        <v>472</v>
      </c>
      <c r="J473" s="69" t="str">
        <f t="shared" si="80"/>
        <v/>
      </c>
      <c r="K473" s="69" t="str">
        <f t="shared" si="81"/>
        <v/>
      </c>
      <c r="L473" s="69" t="str">
        <f t="shared" si="82"/>
        <v/>
      </c>
      <c r="M473" s="69" t="str">
        <f t="shared" si="83"/>
        <v/>
      </c>
      <c r="N473" s="69" t="str">
        <f t="shared" si="84"/>
        <v/>
      </c>
      <c r="O473" s="69" t="str">
        <f t="shared" si="85"/>
        <v/>
      </c>
      <c r="P473" s="69" t="str">
        <f t="shared" si="86"/>
        <v/>
      </c>
      <c r="Q473" s="69" t="str">
        <f t="shared" si="87"/>
        <v/>
      </c>
    </row>
    <row r="474" spans="1:17" x14ac:dyDescent="0.3">
      <c r="A474" s="598" t="str" cm="1">
        <f t="array" ref="A474">IF(I474='Tables calc'!$D$1+1,"FTE Reduction Exceptions:",IF(I474='Tables calc'!$D$1+2,"Totals:",IF(A473="Totals:","",IF(A473="","",INDEX('Tables calc'!$A$24:$A$539,_xlfn.AGGREGATE(15,3,('Tables calc'!$F$24:$F$539=1)/('Tables calc'!$F$24:$F$539=1)*(ROW('Tables calc'!$F$24:$F$539)-ROW('Tables calc'!$F$23)),I474))))))</f>
        <v/>
      </c>
      <c r="B474" s="598" t="str" cm="1">
        <f t="array" ref="B474">IF(I474='Tables calc'!$D$1+1,"#",IF(I474='Tables calc'!$D$1+2,"#",IF(B473="#","",IF(B473="","",INDEX('Tables calc'!$B$24:$B$539,_xlfn.AGGREGATE(15,3,('Tables calc'!$F$24:$F$539=1)/('Tables calc'!$F$24:$F$539=1)*(ROW('Tables calc'!$F$24:$F$539)-ROW('Tables calc'!$F$23)),I474))))))</f>
        <v/>
      </c>
      <c r="C474" s="599" t="str">
        <f t="shared" si="77"/>
        <v/>
      </c>
      <c r="D474" s="600" t="str" cm="1">
        <f t="array" ref="D474">IF(I474='Tables calc'!$D$1+1,"*",IF(I474='Tables calc'!$D$1+2,'Tables calc'!$H$24,IF(D473='Tables calc'!$H$24,"",IF(D473="","",INDEX('Tables calc'!$C$24:$C$539,_xlfn.AGGREGATE(15,3,('Tables calc'!$F$24:$F$539=1)/('Tables calc'!$F$24:$F$539=1)*(ROW('Tables calc'!$F$24:$F$539)-ROW('Tables calc'!$F$23)),I474))))))</f>
        <v/>
      </c>
      <c r="E474" s="601" t="str">
        <f t="shared" si="78"/>
        <v/>
      </c>
      <c r="F474" s="602" t="str" cm="1">
        <f t="array" ref="F474">IF(I474='Tables calc'!$D$1+1,'Tables calc'!$H$23,IF(I474='Tables calc'!$D$1+2,'Tables calc'!$H$25,IF(E473="Box 2","",IF(F473="","",INDEX('Tables calc'!$D$24:$D$539,_xlfn.AGGREGATE(15,3,('Tables calc'!$F$24:$F$539=1)/('Tables calc'!$F$24:$F$539=1)*(ROW('Tables calc'!$F$24:$F$539)-ROW('Tables calc'!$F$23)),I474))))))</f>
        <v/>
      </c>
      <c r="G474" s="599" t="str">
        <f t="shared" si="79"/>
        <v/>
      </c>
      <c r="H474" s="600" t="str" cm="1">
        <f t="array" ref="H474">IF(I474='Tables calc'!$D$1+1,"*",IF(I474='Tables calc'!$D$1+2,'Tables calc'!$H$26,IF(E473="Box 2","",IF(F473="","",INDEX('Tables calc'!$E$24:$E$539,_xlfn.AGGREGATE(15,3,('Tables calc'!$F$24:$F$539=1)/('Tables calc'!$F$24:$F$539=1)*(ROW('Tables calc'!$F$24:$F$539)-ROW('Tables calc'!$F$23)),I474))))))</f>
        <v/>
      </c>
      <c r="I474" s="69">
        <v>473</v>
      </c>
      <c r="J474" s="69" t="str">
        <f t="shared" si="80"/>
        <v/>
      </c>
      <c r="K474" s="69" t="str">
        <f t="shared" si="81"/>
        <v/>
      </c>
      <c r="L474" s="69" t="str">
        <f t="shared" si="82"/>
        <v/>
      </c>
      <c r="M474" s="69" t="str">
        <f t="shared" si="83"/>
        <v/>
      </c>
      <c r="N474" s="69" t="str">
        <f t="shared" si="84"/>
        <v/>
      </c>
      <c r="O474" s="69" t="str">
        <f t="shared" si="85"/>
        <v/>
      </c>
      <c r="P474" s="69" t="str">
        <f t="shared" si="86"/>
        <v/>
      </c>
      <c r="Q474" s="69" t="str">
        <f t="shared" si="87"/>
        <v/>
      </c>
    </row>
    <row r="475" spans="1:17" x14ac:dyDescent="0.3">
      <c r="A475" s="598" t="str" cm="1">
        <f t="array" ref="A475">IF(I475='Tables calc'!$D$1+1,"FTE Reduction Exceptions:",IF(I475='Tables calc'!$D$1+2,"Totals:",IF(A474="Totals:","",IF(A474="","",INDEX('Tables calc'!$A$24:$A$539,_xlfn.AGGREGATE(15,3,('Tables calc'!$F$24:$F$539=1)/('Tables calc'!$F$24:$F$539=1)*(ROW('Tables calc'!$F$24:$F$539)-ROW('Tables calc'!$F$23)),I475))))))</f>
        <v/>
      </c>
      <c r="B475" s="598" t="str" cm="1">
        <f t="array" ref="B475">IF(I475='Tables calc'!$D$1+1,"#",IF(I475='Tables calc'!$D$1+2,"#",IF(B474="#","",IF(B474="","",INDEX('Tables calc'!$B$24:$B$539,_xlfn.AGGREGATE(15,3,('Tables calc'!$F$24:$F$539=1)/('Tables calc'!$F$24:$F$539=1)*(ROW('Tables calc'!$F$24:$F$539)-ROW('Tables calc'!$F$23)),I475))))))</f>
        <v/>
      </c>
      <c r="C475" s="599" t="str">
        <f t="shared" si="77"/>
        <v/>
      </c>
      <c r="D475" s="600" t="str" cm="1">
        <f t="array" ref="D475">IF(I475='Tables calc'!$D$1+1,"*",IF(I475='Tables calc'!$D$1+2,'Tables calc'!$H$24,IF(D474='Tables calc'!$H$24,"",IF(D474="","",INDEX('Tables calc'!$C$24:$C$539,_xlfn.AGGREGATE(15,3,('Tables calc'!$F$24:$F$539=1)/('Tables calc'!$F$24:$F$539=1)*(ROW('Tables calc'!$F$24:$F$539)-ROW('Tables calc'!$F$23)),I475))))))</f>
        <v/>
      </c>
      <c r="E475" s="601" t="str">
        <f t="shared" si="78"/>
        <v/>
      </c>
      <c r="F475" s="602" t="str" cm="1">
        <f t="array" ref="F475">IF(I475='Tables calc'!$D$1+1,'Tables calc'!$H$23,IF(I475='Tables calc'!$D$1+2,'Tables calc'!$H$25,IF(E474="Box 2","",IF(F474="","",INDEX('Tables calc'!$D$24:$D$539,_xlfn.AGGREGATE(15,3,('Tables calc'!$F$24:$F$539=1)/('Tables calc'!$F$24:$F$539=1)*(ROW('Tables calc'!$F$24:$F$539)-ROW('Tables calc'!$F$23)),I475))))))</f>
        <v/>
      </c>
      <c r="G475" s="599" t="str">
        <f t="shared" si="79"/>
        <v/>
      </c>
      <c r="H475" s="600" t="str" cm="1">
        <f t="array" ref="H475">IF(I475='Tables calc'!$D$1+1,"*",IF(I475='Tables calc'!$D$1+2,'Tables calc'!$H$26,IF(E474="Box 2","",IF(F474="","",INDEX('Tables calc'!$E$24:$E$539,_xlfn.AGGREGATE(15,3,('Tables calc'!$F$24:$F$539=1)/('Tables calc'!$F$24:$F$539=1)*(ROW('Tables calc'!$F$24:$F$539)-ROW('Tables calc'!$F$23)),I475))))))</f>
        <v/>
      </c>
      <c r="I475" s="69">
        <v>474</v>
      </c>
      <c r="J475" s="69" t="str">
        <f t="shared" si="80"/>
        <v/>
      </c>
      <c r="K475" s="69" t="str">
        <f t="shared" si="81"/>
        <v/>
      </c>
      <c r="L475" s="69" t="str">
        <f t="shared" si="82"/>
        <v/>
      </c>
      <c r="M475" s="69" t="str">
        <f t="shared" si="83"/>
        <v/>
      </c>
      <c r="N475" s="69" t="str">
        <f t="shared" si="84"/>
        <v/>
      </c>
      <c r="O475" s="69" t="str">
        <f t="shared" si="85"/>
        <v/>
      </c>
      <c r="P475" s="69" t="str">
        <f t="shared" si="86"/>
        <v/>
      </c>
      <c r="Q475" s="69" t="str">
        <f t="shared" si="87"/>
        <v/>
      </c>
    </row>
    <row r="476" spans="1:17" x14ac:dyDescent="0.3">
      <c r="A476" s="598" t="str" cm="1">
        <f t="array" ref="A476">IF(I476='Tables calc'!$D$1+1,"FTE Reduction Exceptions:",IF(I476='Tables calc'!$D$1+2,"Totals:",IF(A475="Totals:","",IF(A475="","",INDEX('Tables calc'!$A$24:$A$539,_xlfn.AGGREGATE(15,3,('Tables calc'!$F$24:$F$539=1)/('Tables calc'!$F$24:$F$539=1)*(ROW('Tables calc'!$F$24:$F$539)-ROW('Tables calc'!$F$23)),I476))))))</f>
        <v/>
      </c>
      <c r="B476" s="598" t="str" cm="1">
        <f t="array" ref="B476">IF(I476='Tables calc'!$D$1+1,"#",IF(I476='Tables calc'!$D$1+2,"#",IF(B475="#","",IF(B475="","",INDEX('Tables calc'!$B$24:$B$539,_xlfn.AGGREGATE(15,3,('Tables calc'!$F$24:$F$539=1)/('Tables calc'!$F$24:$F$539=1)*(ROW('Tables calc'!$F$24:$F$539)-ROW('Tables calc'!$F$23)),I476))))))</f>
        <v/>
      </c>
      <c r="C476" s="599" t="str">
        <f t="shared" si="77"/>
        <v/>
      </c>
      <c r="D476" s="600" t="str" cm="1">
        <f t="array" ref="D476">IF(I476='Tables calc'!$D$1+1,"*",IF(I476='Tables calc'!$D$1+2,'Tables calc'!$H$24,IF(D475='Tables calc'!$H$24,"",IF(D475="","",INDEX('Tables calc'!$C$24:$C$539,_xlfn.AGGREGATE(15,3,('Tables calc'!$F$24:$F$539=1)/('Tables calc'!$F$24:$F$539=1)*(ROW('Tables calc'!$F$24:$F$539)-ROW('Tables calc'!$F$23)),I476))))))</f>
        <v/>
      </c>
      <c r="E476" s="601" t="str">
        <f t="shared" si="78"/>
        <v/>
      </c>
      <c r="F476" s="602" t="str" cm="1">
        <f t="array" ref="F476">IF(I476='Tables calc'!$D$1+1,'Tables calc'!$H$23,IF(I476='Tables calc'!$D$1+2,'Tables calc'!$H$25,IF(E475="Box 2","",IF(F475="","",INDEX('Tables calc'!$D$24:$D$539,_xlfn.AGGREGATE(15,3,('Tables calc'!$F$24:$F$539=1)/('Tables calc'!$F$24:$F$539=1)*(ROW('Tables calc'!$F$24:$F$539)-ROW('Tables calc'!$F$23)),I476))))))</f>
        <v/>
      </c>
      <c r="G476" s="599" t="str">
        <f t="shared" si="79"/>
        <v/>
      </c>
      <c r="H476" s="600" t="str" cm="1">
        <f t="array" ref="H476">IF(I476='Tables calc'!$D$1+1,"*",IF(I476='Tables calc'!$D$1+2,'Tables calc'!$H$26,IF(E475="Box 2","",IF(F475="","",INDEX('Tables calc'!$E$24:$E$539,_xlfn.AGGREGATE(15,3,('Tables calc'!$F$24:$F$539=1)/('Tables calc'!$F$24:$F$539=1)*(ROW('Tables calc'!$F$24:$F$539)-ROW('Tables calc'!$F$23)),I476))))))</f>
        <v/>
      </c>
      <c r="I476" s="69">
        <v>475</v>
      </c>
      <c r="J476" s="69" t="str">
        <f t="shared" si="80"/>
        <v/>
      </c>
      <c r="K476" s="69" t="str">
        <f t="shared" si="81"/>
        <v/>
      </c>
      <c r="L476" s="69" t="str">
        <f t="shared" si="82"/>
        <v/>
      </c>
      <c r="M476" s="69" t="str">
        <f t="shared" si="83"/>
        <v/>
      </c>
      <c r="N476" s="69" t="str">
        <f t="shared" si="84"/>
        <v/>
      </c>
      <c r="O476" s="69" t="str">
        <f t="shared" si="85"/>
        <v/>
      </c>
      <c r="P476" s="69" t="str">
        <f t="shared" si="86"/>
        <v/>
      </c>
      <c r="Q476" s="69" t="str">
        <f t="shared" si="87"/>
        <v/>
      </c>
    </row>
    <row r="477" spans="1:17" x14ac:dyDescent="0.3">
      <c r="A477" s="598" t="str" cm="1">
        <f t="array" ref="A477">IF(I477='Tables calc'!$D$1+1,"FTE Reduction Exceptions:",IF(I477='Tables calc'!$D$1+2,"Totals:",IF(A476="Totals:","",IF(A476="","",INDEX('Tables calc'!$A$24:$A$539,_xlfn.AGGREGATE(15,3,('Tables calc'!$F$24:$F$539=1)/('Tables calc'!$F$24:$F$539=1)*(ROW('Tables calc'!$F$24:$F$539)-ROW('Tables calc'!$F$23)),I477))))))</f>
        <v/>
      </c>
      <c r="B477" s="598" t="str" cm="1">
        <f t="array" ref="B477">IF(I477='Tables calc'!$D$1+1,"#",IF(I477='Tables calc'!$D$1+2,"#",IF(B476="#","",IF(B476="","",INDEX('Tables calc'!$B$24:$B$539,_xlfn.AGGREGATE(15,3,('Tables calc'!$F$24:$F$539=1)/('Tables calc'!$F$24:$F$539=1)*(ROW('Tables calc'!$F$24:$F$539)-ROW('Tables calc'!$F$23)),I477))))))</f>
        <v/>
      </c>
      <c r="C477" s="599" t="str">
        <f t="shared" si="77"/>
        <v/>
      </c>
      <c r="D477" s="600" t="str" cm="1">
        <f t="array" ref="D477">IF(I477='Tables calc'!$D$1+1,"*",IF(I477='Tables calc'!$D$1+2,'Tables calc'!$H$24,IF(D476='Tables calc'!$H$24,"",IF(D476="","",INDEX('Tables calc'!$C$24:$C$539,_xlfn.AGGREGATE(15,3,('Tables calc'!$F$24:$F$539=1)/('Tables calc'!$F$24:$F$539=1)*(ROW('Tables calc'!$F$24:$F$539)-ROW('Tables calc'!$F$23)),I477))))))</f>
        <v/>
      </c>
      <c r="E477" s="601" t="str">
        <f t="shared" si="78"/>
        <v/>
      </c>
      <c r="F477" s="602" t="str" cm="1">
        <f t="array" ref="F477">IF(I477='Tables calc'!$D$1+1,'Tables calc'!$H$23,IF(I477='Tables calc'!$D$1+2,'Tables calc'!$H$25,IF(E476="Box 2","",IF(F476="","",INDEX('Tables calc'!$D$24:$D$539,_xlfn.AGGREGATE(15,3,('Tables calc'!$F$24:$F$539=1)/('Tables calc'!$F$24:$F$539=1)*(ROW('Tables calc'!$F$24:$F$539)-ROW('Tables calc'!$F$23)),I477))))))</f>
        <v/>
      </c>
      <c r="G477" s="599" t="str">
        <f t="shared" si="79"/>
        <v/>
      </c>
      <c r="H477" s="600" t="str" cm="1">
        <f t="array" ref="H477">IF(I477='Tables calc'!$D$1+1,"*",IF(I477='Tables calc'!$D$1+2,'Tables calc'!$H$26,IF(E476="Box 2","",IF(F476="","",INDEX('Tables calc'!$E$24:$E$539,_xlfn.AGGREGATE(15,3,('Tables calc'!$F$24:$F$539=1)/('Tables calc'!$F$24:$F$539=1)*(ROW('Tables calc'!$F$24:$F$539)-ROW('Tables calc'!$F$23)),I477))))))</f>
        <v/>
      </c>
      <c r="I477" s="69">
        <v>476</v>
      </c>
      <c r="J477" s="69" t="str">
        <f t="shared" si="80"/>
        <v/>
      </c>
      <c r="K477" s="69" t="str">
        <f t="shared" si="81"/>
        <v/>
      </c>
      <c r="L477" s="69" t="str">
        <f t="shared" si="82"/>
        <v/>
      </c>
      <c r="M477" s="69" t="str">
        <f t="shared" si="83"/>
        <v/>
      </c>
      <c r="N477" s="69" t="str">
        <f t="shared" si="84"/>
        <v/>
      </c>
      <c r="O477" s="69" t="str">
        <f t="shared" si="85"/>
        <v/>
      </c>
      <c r="P477" s="69" t="str">
        <f t="shared" si="86"/>
        <v/>
      </c>
      <c r="Q477" s="69" t="str">
        <f t="shared" si="87"/>
        <v/>
      </c>
    </row>
    <row r="478" spans="1:17" x14ac:dyDescent="0.3">
      <c r="A478" s="598" t="str" cm="1">
        <f t="array" ref="A478">IF(I478='Tables calc'!$D$1+1,"FTE Reduction Exceptions:",IF(I478='Tables calc'!$D$1+2,"Totals:",IF(A477="Totals:","",IF(A477="","",INDEX('Tables calc'!$A$24:$A$539,_xlfn.AGGREGATE(15,3,('Tables calc'!$F$24:$F$539=1)/('Tables calc'!$F$24:$F$539=1)*(ROW('Tables calc'!$F$24:$F$539)-ROW('Tables calc'!$F$23)),I478))))))</f>
        <v/>
      </c>
      <c r="B478" s="598" t="str" cm="1">
        <f t="array" ref="B478">IF(I478='Tables calc'!$D$1+1,"#",IF(I478='Tables calc'!$D$1+2,"#",IF(B477="#","",IF(B477="","",INDEX('Tables calc'!$B$24:$B$539,_xlfn.AGGREGATE(15,3,('Tables calc'!$F$24:$F$539=1)/('Tables calc'!$F$24:$F$539=1)*(ROW('Tables calc'!$F$24:$F$539)-ROW('Tables calc'!$F$23)),I478))))))</f>
        <v/>
      </c>
      <c r="C478" s="599" t="str">
        <f t="shared" si="77"/>
        <v/>
      </c>
      <c r="D478" s="600" t="str" cm="1">
        <f t="array" ref="D478">IF(I478='Tables calc'!$D$1+1,"*",IF(I478='Tables calc'!$D$1+2,'Tables calc'!$H$24,IF(D477='Tables calc'!$H$24,"",IF(D477="","",INDEX('Tables calc'!$C$24:$C$539,_xlfn.AGGREGATE(15,3,('Tables calc'!$F$24:$F$539=1)/('Tables calc'!$F$24:$F$539=1)*(ROW('Tables calc'!$F$24:$F$539)-ROW('Tables calc'!$F$23)),I478))))))</f>
        <v/>
      </c>
      <c r="E478" s="601" t="str">
        <f t="shared" si="78"/>
        <v/>
      </c>
      <c r="F478" s="602" t="str" cm="1">
        <f t="array" ref="F478">IF(I478='Tables calc'!$D$1+1,'Tables calc'!$H$23,IF(I478='Tables calc'!$D$1+2,'Tables calc'!$H$25,IF(E477="Box 2","",IF(F477="","",INDEX('Tables calc'!$D$24:$D$539,_xlfn.AGGREGATE(15,3,('Tables calc'!$F$24:$F$539=1)/('Tables calc'!$F$24:$F$539=1)*(ROW('Tables calc'!$F$24:$F$539)-ROW('Tables calc'!$F$23)),I478))))))</f>
        <v/>
      </c>
      <c r="G478" s="599" t="str">
        <f t="shared" si="79"/>
        <v/>
      </c>
      <c r="H478" s="600" t="str" cm="1">
        <f t="array" ref="H478">IF(I478='Tables calc'!$D$1+1,"*",IF(I478='Tables calc'!$D$1+2,'Tables calc'!$H$26,IF(E477="Box 2","",IF(F477="","",INDEX('Tables calc'!$E$24:$E$539,_xlfn.AGGREGATE(15,3,('Tables calc'!$F$24:$F$539=1)/('Tables calc'!$F$24:$F$539=1)*(ROW('Tables calc'!$F$24:$F$539)-ROW('Tables calc'!$F$23)),I478))))))</f>
        <v/>
      </c>
      <c r="I478" s="69">
        <v>477</v>
      </c>
      <c r="J478" s="69" t="str">
        <f t="shared" si="80"/>
        <v/>
      </c>
      <c r="K478" s="69" t="str">
        <f t="shared" si="81"/>
        <v/>
      </c>
      <c r="L478" s="69" t="str">
        <f t="shared" si="82"/>
        <v/>
      </c>
      <c r="M478" s="69" t="str">
        <f t="shared" si="83"/>
        <v/>
      </c>
      <c r="N478" s="69" t="str">
        <f t="shared" si="84"/>
        <v/>
      </c>
      <c r="O478" s="69" t="str">
        <f t="shared" si="85"/>
        <v/>
      </c>
      <c r="P478" s="69" t="str">
        <f t="shared" si="86"/>
        <v/>
      </c>
      <c r="Q478" s="69" t="str">
        <f t="shared" si="87"/>
        <v/>
      </c>
    </row>
    <row r="479" spans="1:17" x14ac:dyDescent="0.3">
      <c r="A479" s="598" t="str" cm="1">
        <f t="array" ref="A479">IF(I479='Tables calc'!$D$1+1,"FTE Reduction Exceptions:",IF(I479='Tables calc'!$D$1+2,"Totals:",IF(A478="Totals:","",IF(A478="","",INDEX('Tables calc'!$A$24:$A$539,_xlfn.AGGREGATE(15,3,('Tables calc'!$F$24:$F$539=1)/('Tables calc'!$F$24:$F$539=1)*(ROW('Tables calc'!$F$24:$F$539)-ROW('Tables calc'!$F$23)),I479))))))</f>
        <v/>
      </c>
      <c r="B479" s="598" t="str" cm="1">
        <f t="array" ref="B479">IF(I479='Tables calc'!$D$1+1,"#",IF(I479='Tables calc'!$D$1+2,"#",IF(B478="#","",IF(B478="","",INDEX('Tables calc'!$B$24:$B$539,_xlfn.AGGREGATE(15,3,('Tables calc'!$F$24:$F$539=1)/('Tables calc'!$F$24:$F$539=1)*(ROW('Tables calc'!$F$24:$F$539)-ROW('Tables calc'!$F$23)),I479))))))</f>
        <v/>
      </c>
      <c r="C479" s="599" t="str">
        <f t="shared" si="77"/>
        <v/>
      </c>
      <c r="D479" s="600" t="str" cm="1">
        <f t="array" ref="D479">IF(I479='Tables calc'!$D$1+1,"*",IF(I479='Tables calc'!$D$1+2,'Tables calc'!$H$24,IF(D478='Tables calc'!$H$24,"",IF(D478="","",INDEX('Tables calc'!$C$24:$C$539,_xlfn.AGGREGATE(15,3,('Tables calc'!$F$24:$F$539=1)/('Tables calc'!$F$24:$F$539=1)*(ROW('Tables calc'!$F$24:$F$539)-ROW('Tables calc'!$F$23)),I479))))))</f>
        <v/>
      </c>
      <c r="E479" s="601" t="str">
        <f t="shared" si="78"/>
        <v/>
      </c>
      <c r="F479" s="602" t="str" cm="1">
        <f t="array" ref="F479">IF(I479='Tables calc'!$D$1+1,'Tables calc'!$H$23,IF(I479='Tables calc'!$D$1+2,'Tables calc'!$H$25,IF(E478="Box 2","",IF(F478="","",INDEX('Tables calc'!$D$24:$D$539,_xlfn.AGGREGATE(15,3,('Tables calc'!$F$24:$F$539=1)/('Tables calc'!$F$24:$F$539=1)*(ROW('Tables calc'!$F$24:$F$539)-ROW('Tables calc'!$F$23)),I479))))))</f>
        <v/>
      </c>
      <c r="G479" s="599" t="str">
        <f t="shared" si="79"/>
        <v/>
      </c>
      <c r="H479" s="600" t="str" cm="1">
        <f t="array" ref="H479">IF(I479='Tables calc'!$D$1+1,"*",IF(I479='Tables calc'!$D$1+2,'Tables calc'!$H$26,IF(E478="Box 2","",IF(F478="","",INDEX('Tables calc'!$E$24:$E$539,_xlfn.AGGREGATE(15,3,('Tables calc'!$F$24:$F$539=1)/('Tables calc'!$F$24:$F$539=1)*(ROW('Tables calc'!$F$24:$F$539)-ROW('Tables calc'!$F$23)),I479))))))</f>
        <v/>
      </c>
      <c r="I479" s="69">
        <v>478</v>
      </c>
      <c r="J479" s="69" t="str">
        <f t="shared" si="80"/>
        <v/>
      </c>
      <c r="K479" s="69" t="str">
        <f t="shared" si="81"/>
        <v/>
      </c>
      <c r="L479" s="69" t="str">
        <f t="shared" si="82"/>
        <v/>
      </c>
      <c r="M479" s="69" t="str">
        <f t="shared" si="83"/>
        <v/>
      </c>
      <c r="N479" s="69" t="str">
        <f t="shared" si="84"/>
        <v/>
      </c>
      <c r="O479" s="69" t="str">
        <f t="shared" si="85"/>
        <v/>
      </c>
      <c r="P479" s="69" t="str">
        <f t="shared" si="86"/>
        <v/>
      </c>
      <c r="Q479" s="69" t="str">
        <f t="shared" si="87"/>
        <v/>
      </c>
    </row>
    <row r="480" spans="1:17" x14ac:dyDescent="0.3">
      <c r="A480" s="598" t="str" cm="1">
        <f t="array" ref="A480">IF(I480='Tables calc'!$D$1+1,"FTE Reduction Exceptions:",IF(I480='Tables calc'!$D$1+2,"Totals:",IF(A479="Totals:","",IF(A479="","",INDEX('Tables calc'!$A$24:$A$539,_xlfn.AGGREGATE(15,3,('Tables calc'!$F$24:$F$539=1)/('Tables calc'!$F$24:$F$539=1)*(ROW('Tables calc'!$F$24:$F$539)-ROW('Tables calc'!$F$23)),I480))))))</f>
        <v/>
      </c>
      <c r="B480" s="598" t="str" cm="1">
        <f t="array" ref="B480">IF(I480='Tables calc'!$D$1+1,"#",IF(I480='Tables calc'!$D$1+2,"#",IF(B479="#","",IF(B479="","",INDEX('Tables calc'!$B$24:$B$539,_xlfn.AGGREGATE(15,3,('Tables calc'!$F$24:$F$539=1)/('Tables calc'!$F$24:$F$539=1)*(ROW('Tables calc'!$F$24:$F$539)-ROW('Tables calc'!$F$23)),I480))))))</f>
        <v/>
      </c>
      <c r="C480" s="599" t="str">
        <f t="shared" si="77"/>
        <v/>
      </c>
      <c r="D480" s="600" t="str" cm="1">
        <f t="array" ref="D480">IF(I480='Tables calc'!$D$1+1,"*",IF(I480='Tables calc'!$D$1+2,'Tables calc'!$H$24,IF(D479='Tables calc'!$H$24,"",IF(D479="","",INDEX('Tables calc'!$C$24:$C$539,_xlfn.AGGREGATE(15,3,('Tables calc'!$F$24:$F$539=1)/('Tables calc'!$F$24:$F$539=1)*(ROW('Tables calc'!$F$24:$F$539)-ROW('Tables calc'!$F$23)),I480))))))</f>
        <v/>
      </c>
      <c r="E480" s="601" t="str">
        <f t="shared" si="78"/>
        <v/>
      </c>
      <c r="F480" s="602" t="str" cm="1">
        <f t="array" ref="F480">IF(I480='Tables calc'!$D$1+1,'Tables calc'!$H$23,IF(I480='Tables calc'!$D$1+2,'Tables calc'!$H$25,IF(E479="Box 2","",IF(F479="","",INDEX('Tables calc'!$D$24:$D$539,_xlfn.AGGREGATE(15,3,('Tables calc'!$F$24:$F$539=1)/('Tables calc'!$F$24:$F$539=1)*(ROW('Tables calc'!$F$24:$F$539)-ROW('Tables calc'!$F$23)),I480))))))</f>
        <v/>
      </c>
      <c r="G480" s="599" t="str">
        <f t="shared" si="79"/>
        <v/>
      </c>
      <c r="H480" s="600" t="str" cm="1">
        <f t="array" ref="H480">IF(I480='Tables calc'!$D$1+1,"*",IF(I480='Tables calc'!$D$1+2,'Tables calc'!$H$26,IF(E479="Box 2","",IF(F479="","",INDEX('Tables calc'!$E$24:$E$539,_xlfn.AGGREGATE(15,3,('Tables calc'!$F$24:$F$539=1)/('Tables calc'!$F$24:$F$539=1)*(ROW('Tables calc'!$F$24:$F$539)-ROW('Tables calc'!$F$23)),I480))))))</f>
        <v/>
      </c>
      <c r="I480" s="69">
        <v>479</v>
      </c>
      <c r="J480" s="69" t="str">
        <f t="shared" si="80"/>
        <v/>
      </c>
      <c r="K480" s="69" t="str">
        <f t="shared" si="81"/>
        <v/>
      </c>
      <c r="L480" s="69" t="str">
        <f t="shared" si="82"/>
        <v/>
      </c>
      <c r="M480" s="69" t="str">
        <f t="shared" si="83"/>
        <v/>
      </c>
      <c r="N480" s="69" t="str">
        <f t="shared" si="84"/>
        <v/>
      </c>
      <c r="O480" s="69" t="str">
        <f t="shared" si="85"/>
        <v/>
      </c>
      <c r="P480" s="69" t="str">
        <f t="shared" si="86"/>
        <v/>
      </c>
      <c r="Q480" s="69" t="str">
        <f t="shared" si="87"/>
        <v/>
      </c>
    </row>
    <row r="481" spans="1:17" x14ac:dyDescent="0.3">
      <c r="A481" s="598" t="str" cm="1">
        <f t="array" ref="A481">IF(I481='Tables calc'!$D$1+1,"FTE Reduction Exceptions:",IF(I481='Tables calc'!$D$1+2,"Totals:",IF(A480="Totals:","",IF(A480="","",INDEX('Tables calc'!$A$24:$A$539,_xlfn.AGGREGATE(15,3,('Tables calc'!$F$24:$F$539=1)/('Tables calc'!$F$24:$F$539=1)*(ROW('Tables calc'!$F$24:$F$539)-ROW('Tables calc'!$F$23)),I481))))))</f>
        <v/>
      </c>
      <c r="B481" s="598" t="str" cm="1">
        <f t="array" ref="B481">IF(I481='Tables calc'!$D$1+1,"#",IF(I481='Tables calc'!$D$1+2,"#",IF(B480="#","",IF(B480="","",INDEX('Tables calc'!$B$24:$B$539,_xlfn.AGGREGATE(15,3,('Tables calc'!$F$24:$F$539=1)/('Tables calc'!$F$24:$F$539=1)*(ROW('Tables calc'!$F$24:$F$539)-ROW('Tables calc'!$F$23)),I481))))))</f>
        <v/>
      </c>
      <c r="C481" s="599" t="str">
        <f t="shared" si="77"/>
        <v/>
      </c>
      <c r="D481" s="600" t="str" cm="1">
        <f t="array" ref="D481">IF(I481='Tables calc'!$D$1+1,"*",IF(I481='Tables calc'!$D$1+2,'Tables calc'!$H$24,IF(D480='Tables calc'!$H$24,"",IF(D480="","",INDEX('Tables calc'!$C$24:$C$539,_xlfn.AGGREGATE(15,3,('Tables calc'!$F$24:$F$539=1)/('Tables calc'!$F$24:$F$539=1)*(ROW('Tables calc'!$F$24:$F$539)-ROW('Tables calc'!$F$23)),I481))))))</f>
        <v/>
      </c>
      <c r="E481" s="601" t="str">
        <f t="shared" si="78"/>
        <v/>
      </c>
      <c r="F481" s="602" t="str" cm="1">
        <f t="array" ref="F481">IF(I481='Tables calc'!$D$1+1,'Tables calc'!$H$23,IF(I481='Tables calc'!$D$1+2,'Tables calc'!$H$25,IF(E480="Box 2","",IF(F480="","",INDEX('Tables calc'!$D$24:$D$539,_xlfn.AGGREGATE(15,3,('Tables calc'!$F$24:$F$539=1)/('Tables calc'!$F$24:$F$539=1)*(ROW('Tables calc'!$F$24:$F$539)-ROW('Tables calc'!$F$23)),I481))))))</f>
        <v/>
      </c>
      <c r="G481" s="599" t="str">
        <f t="shared" si="79"/>
        <v/>
      </c>
      <c r="H481" s="600" t="str" cm="1">
        <f t="array" ref="H481">IF(I481='Tables calc'!$D$1+1,"*",IF(I481='Tables calc'!$D$1+2,'Tables calc'!$H$26,IF(E480="Box 2","",IF(F480="","",INDEX('Tables calc'!$E$24:$E$539,_xlfn.AGGREGATE(15,3,('Tables calc'!$F$24:$F$539=1)/('Tables calc'!$F$24:$F$539=1)*(ROW('Tables calc'!$F$24:$F$539)-ROW('Tables calc'!$F$23)),I481))))))</f>
        <v/>
      </c>
      <c r="I481" s="69">
        <v>480</v>
      </c>
      <c r="J481" s="69" t="str">
        <f t="shared" si="80"/>
        <v/>
      </c>
      <c r="K481" s="69" t="str">
        <f t="shared" si="81"/>
        <v/>
      </c>
      <c r="L481" s="69" t="str">
        <f t="shared" si="82"/>
        <v/>
      </c>
      <c r="M481" s="69" t="str">
        <f t="shared" si="83"/>
        <v/>
      </c>
      <c r="N481" s="69" t="str">
        <f t="shared" si="84"/>
        <v/>
      </c>
      <c r="O481" s="69" t="str">
        <f t="shared" si="85"/>
        <v/>
      </c>
      <c r="P481" s="69" t="str">
        <f t="shared" si="86"/>
        <v/>
      </c>
      <c r="Q481" s="69" t="str">
        <f t="shared" si="87"/>
        <v/>
      </c>
    </row>
    <row r="482" spans="1:17" x14ac:dyDescent="0.3">
      <c r="A482" s="598" t="str" cm="1">
        <f t="array" ref="A482">IF(I482='Tables calc'!$D$1+1,"FTE Reduction Exceptions:",IF(I482='Tables calc'!$D$1+2,"Totals:",IF(A481="Totals:","",IF(A481="","",INDEX('Tables calc'!$A$24:$A$539,_xlfn.AGGREGATE(15,3,('Tables calc'!$F$24:$F$539=1)/('Tables calc'!$F$24:$F$539=1)*(ROW('Tables calc'!$F$24:$F$539)-ROW('Tables calc'!$F$23)),I482))))))</f>
        <v/>
      </c>
      <c r="B482" s="598" t="str" cm="1">
        <f t="array" ref="B482">IF(I482='Tables calc'!$D$1+1,"#",IF(I482='Tables calc'!$D$1+2,"#",IF(B481="#","",IF(B481="","",INDEX('Tables calc'!$B$24:$B$539,_xlfn.AGGREGATE(15,3,('Tables calc'!$F$24:$F$539=1)/('Tables calc'!$F$24:$F$539=1)*(ROW('Tables calc'!$F$24:$F$539)-ROW('Tables calc'!$F$23)),I482))))))</f>
        <v/>
      </c>
      <c r="C482" s="599" t="str">
        <f t="shared" si="77"/>
        <v/>
      </c>
      <c r="D482" s="600" t="str" cm="1">
        <f t="array" ref="D482">IF(I482='Tables calc'!$D$1+1,"*",IF(I482='Tables calc'!$D$1+2,'Tables calc'!$H$24,IF(D481='Tables calc'!$H$24,"",IF(D481="","",INDEX('Tables calc'!$C$24:$C$539,_xlfn.AGGREGATE(15,3,('Tables calc'!$F$24:$F$539=1)/('Tables calc'!$F$24:$F$539=1)*(ROW('Tables calc'!$F$24:$F$539)-ROW('Tables calc'!$F$23)),I482))))))</f>
        <v/>
      </c>
      <c r="E482" s="601" t="str">
        <f t="shared" si="78"/>
        <v/>
      </c>
      <c r="F482" s="602" t="str" cm="1">
        <f t="array" ref="F482">IF(I482='Tables calc'!$D$1+1,'Tables calc'!$H$23,IF(I482='Tables calc'!$D$1+2,'Tables calc'!$H$25,IF(E481="Box 2","",IF(F481="","",INDEX('Tables calc'!$D$24:$D$539,_xlfn.AGGREGATE(15,3,('Tables calc'!$F$24:$F$539=1)/('Tables calc'!$F$24:$F$539=1)*(ROW('Tables calc'!$F$24:$F$539)-ROW('Tables calc'!$F$23)),I482))))))</f>
        <v/>
      </c>
      <c r="G482" s="599" t="str">
        <f t="shared" si="79"/>
        <v/>
      </c>
      <c r="H482" s="600" t="str" cm="1">
        <f t="array" ref="H482">IF(I482='Tables calc'!$D$1+1,"*",IF(I482='Tables calc'!$D$1+2,'Tables calc'!$H$26,IF(E481="Box 2","",IF(F481="","",INDEX('Tables calc'!$E$24:$E$539,_xlfn.AGGREGATE(15,3,('Tables calc'!$F$24:$F$539=1)/('Tables calc'!$F$24:$F$539=1)*(ROW('Tables calc'!$F$24:$F$539)-ROW('Tables calc'!$F$23)),I482))))))</f>
        <v/>
      </c>
      <c r="I482" s="69">
        <v>481</v>
      </c>
      <c r="J482" s="69" t="str">
        <f t="shared" si="80"/>
        <v/>
      </c>
      <c r="K482" s="69" t="str">
        <f t="shared" si="81"/>
        <v/>
      </c>
      <c r="L482" s="69" t="str">
        <f t="shared" si="82"/>
        <v/>
      </c>
      <c r="M482" s="69" t="str">
        <f t="shared" si="83"/>
        <v/>
      </c>
      <c r="N482" s="69" t="str">
        <f t="shared" si="84"/>
        <v/>
      </c>
      <c r="O482" s="69" t="str">
        <f t="shared" si="85"/>
        <v/>
      </c>
      <c r="P482" s="69" t="str">
        <f t="shared" si="86"/>
        <v/>
      </c>
      <c r="Q482" s="69" t="str">
        <f t="shared" si="87"/>
        <v/>
      </c>
    </row>
    <row r="483" spans="1:17" x14ac:dyDescent="0.3">
      <c r="A483" s="598" t="str" cm="1">
        <f t="array" ref="A483">IF(I483='Tables calc'!$D$1+1,"FTE Reduction Exceptions:",IF(I483='Tables calc'!$D$1+2,"Totals:",IF(A482="Totals:","",IF(A482="","",INDEX('Tables calc'!$A$24:$A$539,_xlfn.AGGREGATE(15,3,('Tables calc'!$F$24:$F$539=1)/('Tables calc'!$F$24:$F$539=1)*(ROW('Tables calc'!$F$24:$F$539)-ROW('Tables calc'!$F$23)),I483))))))</f>
        <v/>
      </c>
      <c r="B483" s="598" t="str" cm="1">
        <f t="array" ref="B483">IF(I483='Tables calc'!$D$1+1,"#",IF(I483='Tables calc'!$D$1+2,"#",IF(B482="#","",IF(B482="","",INDEX('Tables calc'!$B$24:$B$539,_xlfn.AGGREGATE(15,3,('Tables calc'!$F$24:$F$539=1)/('Tables calc'!$F$24:$F$539=1)*(ROW('Tables calc'!$F$24:$F$539)-ROW('Tables calc'!$F$23)),I483))))))</f>
        <v/>
      </c>
      <c r="C483" s="599" t="str">
        <f t="shared" si="77"/>
        <v/>
      </c>
      <c r="D483" s="600" t="str" cm="1">
        <f t="array" ref="D483">IF(I483='Tables calc'!$D$1+1,"*",IF(I483='Tables calc'!$D$1+2,'Tables calc'!$H$24,IF(D482='Tables calc'!$H$24,"",IF(D482="","",INDEX('Tables calc'!$C$24:$C$539,_xlfn.AGGREGATE(15,3,('Tables calc'!$F$24:$F$539=1)/('Tables calc'!$F$24:$F$539=1)*(ROW('Tables calc'!$F$24:$F$539)-ROW('Tables calc'!$F$23)),I483))))))</f>
        <v/>
      </c>
      <c r="E483" s="601" t="str">
        <f t="shared" si="78"/>
        <v/>
      </c>
      <c r="F483" s="602" t="str" cm="1">
        <f t="array" ref="F483">IF(I483='Tables calc'!$D$1+1,'Tables calc'!$H$23,IF(I483='Tables calc'!$D$1+2,'Tables calc'!$H$25,IF(E482="Box 2","",IF(F482="","",INDEX('Tables calc'!$D$24:$D$539,_xlfn.AGGREGATE(15,3,('Tables calc'!$F$24:$F$539=1)/('Tables calc'!$F$24:$F$539=1)*(ROW('Tables calc'!$F$24:$F$539)-ROW('Tables calc'!$F$23)),I483))))))</f>
        <v/>
      </c>
      <c r="G483" s="599" t="str">
        <f t="shared" si="79"/>
        <v/>
      </c>
      <c r="H483" s="600" t="str" cm="1">
        <f t="array" ref="H483">IF(I483='Tables calc'!$D$1+1,"*",IF(I483='Tables calc'!$D$1+2,'Tables calc'!$H$26,IF(E482="Box 2","",IF(F482="","",INDEX('Tables calc'!$E$24:$E$539,_xlfn.AGGREGATE(15,3,('Tables calc'!$F$24:$F$539=1)/('Tables calc'!$F$24:$F$539=1)*(ROW('Tables calc'!$F$24:$F$539)-ROW('Tables calc'!$F$23)),I483))))))</f>
        <v/>
      </c>
      <c r="I483" s="69">
        <v>482</v>
      </c>
      <c r="J483" s="69" t="str">
        <f t="shared" si="80"/>
        <v/>
      </c>
      <c r="K483" s="69" t="str">
        <f t="shared" si="81"/>
        <v/>
      </c>
      <c r="L483" s="69" t="str">
        <f t="shared" si="82"/>
        <v/>
      </c>
      <c r="M483" s="69" t="str">
        <f t="shared" si="83"/>
        <v/>
      </c>
      <c r="N483" s="69" t="str">
        <f t="shared" si="84"/>
        <v/>
      </c>
      <c r="O483" s="69" t="str">
        <f t="shared" si="85"/>
        <v/>
      </c>
      <c r="P483" s="69" t="str">
        <f t="shared" si="86"/>
        <v/>
      </c>
      <c r="Q483" s="69" t="str">
        <f t="shared" si="87"/>
        <v/>
      </c>
    </row>
    <row r="484" spans="1:17" x14ac:dyDescent="0.3">
      <c r="A484" s="598" t="str" cm="1">
        <f t="array" ref="A484">IF(I484='Tables calc'!$D$1+1,"FTE Reduction Exceptions:",IF(I484='Tables calc'!$D$1+2,"Totals:",IF(A483="Totals:","",IF(A483="","",INDEX('Tables calc'!$A$24:$A$539,_xlfn.AGGREGATE(15,3,('Tables calc'!$F$24:$F$539=1)/('Tables calc'!$F$24:$F$539=1)*(ROW('Tables calc'!$F$24:$F$539)-ROW('Tables calc'!$F$23)),I484))))))</f>
        <v/>
      </c>
      <c r="B484" s="598" t="str" cm="1">
        <f t="array" ref="B484">IF(I484='Tables calc'!$D$1+1,"#",IF(I484='Tables calc'!$D$1+2,"#",IF(B483="#","",IF(B483="","",INDEX('Tables calc'!$B$24:$B$539,_xlfn.AGGREGATE(15,3,('Tables calc'!$F$24:$F$539=1)/('Tables calc'!$F$24:$F$539=1)*(ROW('Tables calc'!$F$24:$F$539)-ROW('Tables calc'!$F$23)),I484))))))</f>
        <v/>
      </c>
      <c r="C484" s="599" t="str">
        <f t="shared" si="77"/>
        <v/>
      </c>
      <c r="D484" s="600" t="str" cm="1">
        <f t="array" ref="D484">IF(I484='Tables calc'!$D$1+1,"*",IF(I484='Tables calc'!$D$1+2,'Tables calc'!$H$24,IF(D483='Tables calc'!$H$24,"",IF(D483="","",INDEX('Tables calc'!$C$24:$C$539,_xlfn.AGGREGATE(15,3,('Tables calc'!$F$24:$F$539=1)/('Tables calc'!$F$24:$F$539=1)*(ROW('Tables calc'!$F$24:$F$539)-ROW('Tables calc'!$F$23)),I484))))))</f>
        <v/>
      </c>
      <c r="E484" s="601" t="str">
        <f t="shared" si="78"/>
        <v/>
      </c>
      <c r="F484" s="602" t="str" cm="1">
        <f t="array" ref="F484">IF(I484='Tables calc'!$D$1+1,'Tables calc'!$H$23,IF(I484='Tables calc'!$D$1+2,'Tables calc'!$H$25,IF(E483="Box 2","",IF(F483="","",INDEX('Tables calc'!$D$24:$D$539,_xlfn.AGGREGATE(15,3,('Tables calc'!$F$24:$F$539=1)/('Tables calc'!$F$24:$F$539=1)*(ROW('Tables calc'!$F$24:$F$539)-ROW('Tables calc'!$F$23)),I484))))))</f>
        <v/>
      </c>
      <c r="G484" s="599" t="str">
        <f t="shared" si="79"/>
        <v/>
      </c>
      <c r="H484" s="600" t="str" cm="1">
        <f t="array" ref="H484">IF(I484='Tables calc'!$D$1+1,"*",IF(I484='Tables calc'!$D$1+2,'Tables calc'!$H$26,IF(E483="Box 2","",IF(F483="","",INDEX('Tables calc'!$E$24:$E$539,_xlfn.AGGREGATE(15,3,('Tables calc'!$F$24:$F$539=1)/('Tables calc'!$F$24:$F$539=1)*(ROW('Tables calc'!$F$24:$F$539)-ROW('Tables calc'!$F$23)),I484))))))</f>
        <v/>
      </c>
      <c r="I484" s="69">
        <v>483</v>
      </c>
      <c r="J484" s="69" t="str">
        <f t="shared" si="80"/>
        <v/>
      </c>
      <c r="K484" s="69" t="str">
        <f t="shared" si="81"/>
        <v/>
      </c>
      <c r="L484" s="69" t="str">
        <f t="shared" si="82"/>
        <v/>
      </c>
      <c r="M484" s="69" t="str">
        <f t="shared" si="83"/>
        <v/>
      </c>
      <c r="N484" s="69" t="str">
        <f t="shared" si="84"/>
        <v/>
      </c>
      <c r="O484" s="69" t="str">
        <f t="shared" si="85"/>
        <v/>
      </c>
      <c r="P484" s="69" t="str">
        <f t="shared" si="86"/>
        <v/>
      </c>
      <c r="Q484" s="69" t="str">
        <f t="shared" si="87"/>
        <v/>
      </c>
    </row>
    <row r="485" spans="1:17" x14ac:dyDescent="0.3">
      <c r="A485" s="598" t="str" cm="1">
        <f t="array" ref="A485">IF(I485='Tables calc'!$D$1+1,"FTE Reduction Exceptions:",IF(I485='Tables calc'!$D$1+2,"Totals:",IF(A484="Totals:","",IF(A484="","",INDEX('Tables calc'!$A$24:$A$539,_xlfn.AGGREGATE(15,3,('Tables calc'!$F$24:$F$539=1)/('Tables calc'!$F$24:$F$539=1)*(ROW('Tables calc'!$F$24:$F$539)-ROW('Tables calc'!$F$23)),I485))))))</f>
        <v/>
      </c>
      <c r="B485" s="598" t="str" cm="1">
        <f t="array" ref="B485">IF(I485='Tables calc'!$D$1+1,"#",IF(I485='Tables calc'!$D$1+2,"#",IF(B484="#","",IF(B484="","",INDEX('Tables calc'!$B$24:$B$539,_xlfn.AGGREGATE(15,3,('Tables calc'!$F$24:$F$539=1)/('Tables calc'!$F$24:$F$539=1)*(ROW('Tables calc'!$F$24:$F$539)-ROW('Tables calc'!$F$23)),I485))))))</f>
        <v/>
      </c>
      <c r="C485" s="599" t="str">
        <f t="shared" si="77"/>
        <v/>
      </c>
      <c r="D485" s="600" t="str" cm="1">
        <f t="array" ref="D485">IF(I485='Tables calc'!$D$1+1,"*",IF(I485='Tables calc'!$D$1+2,'Tables calc'!$H$24,IF(D484='Tables calc'!$H$24,"",IF(D484="","",INDEX('Tables calc'!$C$24:$C$539,_xlfn.AGGREGATE(15,3,('Tables calc'!$F$24:$F$539=1)/('Tables calc'!$F$24:$F$539=1)*(ROW('Tables calc'!$F$24:$F$539)-ROW('Tables calc'!$F$23)),I485))))))</f>
        <v/>
      </c>
      <c r="E485" s="601" t="str">
        <f t="shared" si="78"/>
        <v/>
      </c>
      <c r="F485" s="602" t="str" cm="1">
        <f t="array" ref="F485">IF(I485='Tables calc'!$D$1+1,'Tables calc'!$H$23,IF(I485='Tables calc'!$D$1+2,'Tables calc'!$H$25,IF(E484="Box 2","",IF(F484="","",INDEX('Tables calc'!$D$24:$D$539,_xlfn.AGGREGATE(15,3,('Tables calc'!$F$24:$F$539=1)/('Tables calc'!$F$24:$F$539=1)*(ROW('Tables calc'!$F$24:$F$539)-ROW('Tables calc'!$F$23)),I485))))))</f>
        <v/>
      </c>
      <c r="G485" s="599" t="str">
        <f t="shared" si="79"/>
        <v/>
      </c>
      <c r="H485" s="600" t="str" cm="1">
        <f t="array" ref="H485">IF(I485='Tables calc'!$D$1+1,"*",IF(I485='Tables calc'!$D$1+2,'Tables calc'!$H$26,IF(E484="Box 2","",IF(F484="","",INDEX('Tables calc'!$E$24:$E$539,_xlfn.AGGREGATE(15,3,('Tables calc'!$F$24:$F$539=1)/('Tables calc'!$F$24:$F$539=1)*(ROW('Tables calc'!$F$24:$F$539)-ROW('Tables calc'!$F$23)),I485))))))</f>
        <v/>
      </c>
      <c r="I485" s="69">
        <v>484</v>
      </c>
      <c r="J485" s="69" t="str">
        <f t="shared" si="80"/>
        <v/>
      </c>
      <c r="K485" s="69" t="str">
        <f t="shared" si="81"/>
        <v/>
      </c>
      <c r="L485" s="69" t="str">
        <f t="shared" si="82"/>
        <v/>
      </c>
      <c r="M485" s="69" t="str">
        <f t="shared" si="83"/>
        <v/>
      </c>
      <c r="N485" s="69" t="str">
        <f t="shared" si="84"/>
        <v/>
      </c>
      <c r="O485" s="69" t="str">
        <f t="shared" si="85"/>
        <v/>
      </c>
      <c r="P485" s="69" t="str">
        <f t="shared" si="86"/>
        <v/>
      </c>
      <c r="Q485" s="69" t="str">
        <f t="shared" si="87"/>
        <v/>
      </c>
    </row>
    <row r="486" spans="1:17" x14ac:dyDescent="0.3">
      <c r="A486" s="598" t="str" cm="1">
        <f t="array" ref="A486">IF(I486='Tables calc'!$D$1+1,"FTE Reduction Exceptions:",IF(I486='Tables calc'!$D$1+2,"Totals:",IF(A485="Totals:","",IF(A485="","",INDEX('Tables calc'!$A$24:$A$539,_xlfn.AGGREGATE(15,3,('Tables calc'!$F$24:$F$539=1)/('Tables calc'!$F$24:$F$539=1)*(ROW('Tables calc'!$F$24:$F$539)-ROW('Tables calc'!$F$23)),I486))))))</f>
        <v/>
      </c>
      <c r="B486" s="598" t="str" cm="1">
        <f t="array" ref="B486">IF(I486='Tables calc'!$D$1+1,"#",IF(I486='Tables calc'!$D$1+2,"#",IF(B485="#","",IF(B485="","",INDEX('Tables calc'!$B$24:$B$539,_xlfn.AGGREGATE(15,3,('Tables calc'!$F$24:$F$539=1)/('Tables calc'!$F$24:$F$539=1)*(ROW('Tables calc'!$F$24:$F$539)-ROW('Tables calc'!$F$23)),I486))))))</f>
        <v/>
      </c>
      <c r="C486" s="599" t="str">
        <f t="shared" si="77"/>
        <v/>
      </c>
      <c r="D486" s="600" t="str" cm="1">
        <f t="array" ref="D486">IF(I486='Tables calc'!$D$1+1,"*",IF(I486='Tables calc'!$D$1+2,'Tables calc'!$H$24,IF(D485='Tables calc'!$H$24,"",IF(D485="","",INDEX('Tables calc'!$C$24:$C$539,_xlfn.AGGREGATE(15,3,('Tables calc'!$F$24:$F$539=1)/('Tables calc'!$F$24:$F$539=1)*(ROW('Tables calc'!$F$24:$F$539)-ROW('Tables calc'!$F$23)),I486))))))</f>
        <v/>
      </c>
      <c r="E486" s="601" t="str">
        <f t="shared" si="78"/>
        <v/>
      </c>
      <c r="F486" s="602" t="str" cm="1">
        <f t="array" ref="F486">IF(I486='Tables calc'!$D$1+1,'Tables calc'!$H$23,IF(I486='Tables calc'!$D$1+2,'Tables calc'!$H$25,IF(E485="Box 2","",IF(F485="","",INDEX('Tables calc'!$D$24:$D$539,_xlfn.AGGREGATE(15,3,('Tables calc'!$F$24:$F$539=1)/('Tables calc'!$F$24:$F$539=1)*(ROW('Tables calc'!$F$24:$F$539)-ROW('Tables calc'!$F$23)),I486))))))</f>
        <v/>
      </c>
      <c r="G486" s="599" t="str">
        <f t="shared" si="79"/>
        <v/>
      </c>
      <c r="H486" s="600" t="str" cm="1">
        <f t="array" ref="H486">IF(I486='Tables calc'!$D$1+1,"*",IF(I486='Tables calc'!$D$1+2,'Tables calc'!$H$26,IF(E485="Box 2","",IF(F485="","",INDEX('Tables calc'!$E$24:$E$539,_xlfn.AGGREGATE(15,3,('Tables calc'!$F$24:$F$539=1)/('Tables calc'!$F$24:$F$539=1)*(ROW('Tables calc'!$F$24:$F$539)-ROW('Tables calc'!$F$23)),I486))))))</f>
        <v/>
      </c>
      <c r="I486" s="69">
        <v>485</v>
      </c>
      <c r="J486" s="69" t="str">
        <f t="shared" si="80"/>
        <v/>
      </c>
      <c r="K486" s="69" t="str">
        <f t="shared" si="81"/>
        <v/>
      </c>
      <c r="L486" s="69" t="str">
        <f t="shared" si="82"/>
        <v/>
      </c>
      <c r="M486" s="69" t="str">
        <f t="shared" si="83"/>
        <v/>
      </c>
      <c r="N486" s="69" t="str">
        <f t="shared" si="84"/>
        <v/>
      </c>
      <c r="O486" s="69" t="str">
        <f t="shared" si="85"/>
        <v/>
      </c>
      <c r="P486" s="69" t="str">
        <f t="shared" si="86"/>
        <v/>
      </c>
      <c r="Q486" s="69" t="str">
        <f t="shared" si="87"/>
        <v/>
      </c>
    </row>
    <row r="487" spans="1:17" x14ac:dyDescent="0.3">
      <c r="A487" s="598" t="str" cm="1">
        <f t="array" ref="A487">IF(I487='Tables calc'!$D$1+1,"FTE Reduction Exceptions:",IF(I487='Tables calc'!$D$1+2,"Totals:",IF(A486="Totals:","",IF(A486="","",INDEX('Tables calc'!$A$24:$A$539,_xlfn.AGGREGATE(15,3,('Tables calc'!$F$24:$F$539=1)/('Tables calc'!$F$24:$F$539=1)*(ROW('Tables calc'!$F$24:$F$539)-ROW('Tables calc'!$F$23)),I487))))))</f>
        <v/>
      </c>
      <c r="B487" s="598" t="str" cm="1">
        <f t="array" ref="B487">IF(I487='Tables calc'!$D$1+1,"#",IF(I487='Tables calc'!$D$1+2,"#",IF(B486="#","",IF(B486="","",INDEX('Tables calc'!$B$24:$B$539,_xlfn.AGGREGATE(15,3,('Tables calc'!$F$24:$F$539=1)/('Tables calc'!$F$24:$F$539=1)*(ROW('Tables calc'!$F$24:$F$539)-ROW('Tables calc'!$F$23)),I487))))))</f>
        <v/>
      </c>
      <c r="C487" s="599" t="str">
        <f t="shared" si="77"/>
        <v/>
      </c>
      <c r="D487" s="600" t="str" cm="1">
        <f t="array" ref="D487">IF(I487='Tables calc'!$D$1+1,"*",IF(I487='Tables calc'!$D$1+2,'Tables calc'!$H$24,IF(D486='Tables calc'!$H$24,"",IF(D486="","",INDEX('Tables calc'!$C$24:$C$539,_xlfn.AGGREGATE(15,3,('Tables calc'!$F$24:$F$539=1)/('Tables calc'!$F$24:$F$539=1)*(ROW('Tables calc'!$F$24:$F$539)-ROW('Tables calc'!$F$23)),I487))))))</f>
        <v/>
      </c>
      <c r="E487" s="601" t="str">
        <f t="shared" si="78"/>
        <v/>
      </c>
      <c r="F487" s="602" t="str" cm="1">
        <f t="array" ref="F487">IF(I487='Tables calc'!$D$1+1,'Tables calc'!$H$23,IF(I487='Tables calc'!$D$1+2,'Tables calc'!$H$25,IF(E486="Box 2","",IF(F486="","",INDEX('Tables calc'!$D$24:$D$539,_xlfn.AGGREGATE(15,3,('Tables calc'!$F$24:$F$539=1)/('Tables calc'!$F$24:$F$539=1)*(ROW('Tables calc'!$F$24:$F$539)-ROW('Tables calc'!$F$23)),I487))))))</f>
        <v/>
      </c>
      <c r="G487" s="599" t="str">
        <f t="shared" si="79"/>
        <v/>
      </c>
      <c r="H487" s="600" t="str" cm="1">
        <f t="array" ref="H487">IF(I487='Tables calc'!$D$1+1,"*",IF(I487='Tables calc'!$D$1+2,'Tables calc'!$H$26,IF(E486="Box 2","",IF(F486="","",INDEX('Tables calc'!$E$24:$E$539,_xlfn.AGGREGATE(15,3,('Tables calc'!$F$24:$F$539=1)/('Tables calc'!$F$24:$F$539=1)*(ROW('Tables calc'!$F$24:$F$539)-ROW('Tables calc'!$F$23)),I487))))))</f>
        <v/>
      </c>
      <c r="I487" s="69">
        <v>486</v>
      </c>
      <c r="J487" s="69" t="str">
        <f t="shared" si="80"/>
        <v/>
      </c>
      <c r="K487" s="69" t="str">
        <f t="shared" si="81"/>
        <v/>
      </c>
      <c r="L487" s="69" t="str">
        <f t="shared" si="82"/>
        <v/>
      </c>
      <c r="M487" s="69" t="str">
        <f t="shared" si="83"/>
        <v/>
      </c>
      <c r="N487" s="69" t="str">
        <f t="shared" si="84"/>
        <v/>
      </c>
      <c r="O487" s="69" t="str">
        <f t="shared" si="85"/>
        <v/>
      </c>
      <c r="P487" s="69" t="str">
        <f t="shared" si="86"/>
        <v/>
      </c>
      <c r="Q487" s="69" t="str">
        <f t="shared" si="87"/>
        <v/>
      </c>
    </row>
    <row r="488" spans="1:17" x14ac:dyDescent="0.3">
      <c r="A488" s="598" t="str" cm="1">
        <f t="array" ref="A488">IF(I488='Tables calc'!$D$1+1,"FTE Reduction Exceptions:",IF(I488='Tables calc'!$D$1+2,"Totals:",IF(A487="Totals:","",IF(A487="","",INDEX('Tables calc'!$A$24:$A$539,_xlfn.AGGREGATE(15,3,('Tables calc'!$F$24:$F$539=1)/('Tables calc'!$F$24:$F$539=1)*(ROW('Tables calc'!$F$24:$F$539)-ROW('Tables calc'!$F$23)),I488))))))</f>
        <v/>
      </c>
      <c r="B488" s="598" t="str" cm="1">
        <f t="array" ref="B488">IF(I488='Tables calc'!$D$1+1,"#",IF(I488='Tables calc'!$D$1+2,"#",IF(B487="#","",IF(B487="","",INDEX('Tables calc'!$B$24:$B$539,_xlfn.AGGREGATE(15,3,('Tables calc'!$F$24:$F$539=1)/('Tables calc'!$F$24:$F$539=1)*(ROW('Tables calc'!$F$24:$F$539)-ROW('Tables calc'!$F$23)),I488))))))</f>
        <v/>
      </c>
      <c r="C488" s="599" t="str">
        <f t="shared" si="77"/>
        <v/>
      </c>
      <c r="D488" s="600" t="str" cm="1">
        <f t="array" ref="D488">IF(I488='Tables calc'!$D$1+1,"*",IF(I488='Tables calc'!$D$1+2,'Tables calc'!$H$24,IF(D487='Tables calc'!$H$24,"",IF(D487="","",INDEX('Tables calc'!$C$24:$C$539,_xlfn.AGGREGATE(15,3,('Tables calc'!$F$24:$F$539=1)/('Tables calc'!$F$24:$F$539=1)*(ROW('Tables calc'!$F$24:$F$539)-ROW('Tables calc'!$F$23)),I488))))))</f>
        <v/>
      </c>
      <c r="E488" s="601" t="str">
        <f t="shared" si="78"/>
        <v/>
      </c>
      <c r="F488" s="602" t="str" cm="1">
        <f t="array" ref="F488">IF(I488='Tables calc'!$D$1+1,'Tables calc'!$H$23,IF(I488='Tables calc'!$D$1+2,'Tables calc'!$H$25,IF(E487="Box 2","",IF(F487="","",INDEX('Tables calc'!$D$24:$D$539,_xlfn.AGGREGATE(15,3,('Tables calc'!$F$24:$F$539=1)/('Tables calc'!$F$24:$F$539=1)*(ROW('Tables calc'!$F$24:$F$539)-ROW('Tables calc'!$F$23)),I488))))))</f>
        <v/>
      </c>
      <c r="G488" s="599" t="str">
        <f t="shared" si="79"/>
        <v/>
      </c>
      <c r="H488" s="600" t="str" cm="1">
        <f t="array" ref="H488">IF(I488='Tables calc'!$D$1+1,"*",IF(I488='Tables calc'!$D$1+2,'Tables calc'!$H$26,IF(E487="Box 2","",IF(F487="","",INDEX('Tables calc'!$E$24:$E$539,_xlfn.AGGREGATE(15,3,('Tables calc'!$F$24:$F$539=1)/('Tables calc'!$F$24:$F$539=1)*(ROW('Tables calc'!$F$24:$F$539)-ROW('Tables calc'!$F$23)),I488))))))</f>
        <v/>
      </c>
      <c r="I488" s="69">
        <v>487</v>
      </c>
      <c r="J488" s="69" t="str">
        <f t="shared" si="80"/>
        <v/>
      </c>
      <c r="K488" s="69" t="str">
        <f t="shared" si="81"/>
        <v/>
      </c>
      <c r="L488" s="69" t="str">
        <f t="shared" si="82"/>
        <v/>
      </c>
      <c r="M488" s="69" t="str">
        <f t="shared" si="83"/>
        <v/>
      </c>
      <c r="N488" s="69" t="str">
        <f t="shared" si="84"/>
        <v/>
      </c>
      <c r="O488" s="69" t="str">
        <f t="shared" si="85"/>
        <v/>
      </c>
      <c r="P488" s="69" t="str">
        <f t="shared" si="86"/>
        <v/>
      </c>
      <c r="Q488" s="69" t="str">
        <f t="shared" si="87"/>
        <v/>
      </c>
    </row>
    <row r="489" spans="1:17" x14ac:dyDescent="0.3">
      <c r="A489" s="598" t="str" cm="1">
        <f t="array" ref="A489">IF(I489='Tables calc'!$D$1+1,"FTE Reduction Exceptions:",IF(I489='Tables calc'!$D$1+2,"Totals:",IF(A488="Totals:","",IF(A488="","",INDEX('Tables calc'!$A$24:$A$539,_xlfn.AGGREGATE(15,3,('Tables calc'!$F$24:$F$539=1)/('Tables calc'!$F$24:$F$539=1)*(ROW('Tables calc'!$F$24:$F$539)-ROW('Tables calc'!$F$23)),I489))))))</f>
        <v/>
      </c>
      <c r="B489" s="598" t="str" cm="1">
        <f t="array" ref="B489">IF(I489='Tables calc'!$D$1+1,"#",IF(I489='Tables calc'!$D$1+2,"#",IF(B488="#","",IF(B488="","",INDEX('Tables calc'!$B$24:$B$539,_xlfn.AGGREGATE(15,3,('Tables calc'!$F$24:$F$539=1)/('Tables calc'!$F$24:$F$539=1)*(ROW('Tables calc'!$F$24:$F$539)-ROW('Tables calc'!$F$23)),I489))))))</f>
        <v/>
      </c>
      <c r="C489" s="599" t="str">
        <f t="shared" si="77"/>
        <v/>
      </c>
      <c r="D489" s="600" t="str" cm="1">
        <f t="array" ref="D489">IF(I489='Tables calc'!$D$1+1,"*",IF(I489='Tables calc'!$D$1+2,'Tables calc'!$H$24,IF(D488='Tables calc'!$H$24,"",IF(D488="","",INDEX('Tables calc'!$C$24:$C$539,_xlfn.AGGREGATE(15,3,('Tables calc'!$F$24:$F$539=1)/('Tables calc'!$F$24:$F$539=1)*(ROW('Tables calc'!$F$24:$F$539)-ROW('Tables calc'!$F$23)),I489))))))</f>
        <v/>
      </c>
      <c r="E489" s="601" t="str">
        <f t="shared" si="78"/>
        <v/>
      </c>
      <c r="F489" s="602" t="str" cm="1">
        <f t="array" ref="F489">IF(I489='Tables calc'!$D$1+1,'Tables calc'!$H$23,IF(I489='Tables calc'!$D$1+2,'Tables calc'!$H$25,IF(E488="Box 2","",IF(F488="","",INDEX('Tables calc'!$D$24:$D$539,_xlfn.AGGREGATE(15,3,('Tables calc'!$F$24:$F$539=1)/('Tables calc'!$F$24:$F$539=1)*(ROW('Tables calc'!$F$24:$F$539)-ROW('Tables calc'!$F$23)),I489))))))</f>
        <v/>
      </c>
      <c r="G489" s="599" t="str">
        <f t="shared" si="79"/>
        <v/>
      </c>
      <c r="H489" s="600" t="str" cm="1">
        <f t="array" ref="H489">IF(I489='Tables calc'!$D$1+1,"*",IF(I489='Tables calc'!$D$1+2,'Tables calc'!$H$26,IF(E488="Box 2","",IF(F488="","",INDEX('Tables calc'!$E$24:$E$539,_xlfn.AGGREGATE(15,3,('Tables calc'!$F$24:$F$539=1)/('Tables calc'!$F$24:$F$539=1)*(ROW('Tables calc'!$F$24:$F$539)-ROW('Tables calc'!$F$23)),I489))))))</f>
        <v/>
      </c>
      <c r="I489" s="69">
        <v>488</v>
      </c>
      <c r="J489" s="69" t="str">
        <f t="shared" si="80"/>
        <v/>
      </c>
      <c r="K489" s="69" t="str">
        <f t="shared" si="81"/>
        <v/>
      </c>
      <c r="L489" s="69" t="str">
        <f t="shared" si="82"/>
        <v/>
      </c>
      <c r="M489" s="69" t="str">
        <f t="shared" si="83"/>
        <v/>
      </c>
      <c r="N489" s="69" t="str">
        <f t="shared" si="84"/>
        <v/>
      </c>
      <c r="O489" s="69" t="str">
        <f t="shared" si="85"/>
        <v/>
      </c>
      <c r="P489" s="69" t="str">
        <f t="shared" si="86"/>
        <v/>
      </c>
      <c r="Q489" s="69" t="str">
        <f t="shared" si="87"/>
        <v/>
      </c>
    </row>
    <row r="490" spans="1:17" x14ac:dyDescent="0.3">
      <c r="A490" s="598" t="str" cm="1">
        <f t="array" ref="A490">IF(I490='Tables calc'!$D$1+1,"FTE Reduction Exceptions:",IF(I490='Tables calc'!$D$1+2,"Totals:",IF(A489="Totals:","",IF(A489="","",INDEX('Tables calc'!$A$24:$A$539,_xlfn.AGGREGATE(15,3,('Tables calc'!$F$24:$F$539=1)/('Tables calc'!$F$24:$F$539=1)*(ROW('Tables calc'!$F$24:$F$539)-ROW('Tables calc'!$F$23)),I490))))))</f>
        <v/>
      </c>
      <c r="B490" s="598" t="str" cm="1">
        <f t="array" ref="B490">IF(I490='Tables calc'!$D$1+1,"#",IF(I490='Tables calc'!$D$1+2,"#",IF(B489="#","",IF(B489="","",INDEX('Tables calc'!$B$24:$B$539,_xlfn.AGGREGATE(15,3,('Tables calc'!$F$24:$F$539=1)/('Tables calc'!$F$24:$F$539=1)*(ROW('Tables calc'!$F$24:$F$539)-ROW('Tables calc'!$F$23)),I490))))))</f>
        <v/>
      </c>
      <c r="C490" s="599" t="str">
        <f t="shared" si="77"/>
        <v/>
      </c>
      <c r="D490" s="600" t="str" cm="1">
        <f t="array" ref="D490">IF(I490='Tables calc'!$D$1+1,"*",IF(I490='Tables calc'!$D$1+2,'Tables calc'!$H$24,IF(D489='Tables calc'!$H$24,"",IF(D489="","",INDEX('Tables calc'!$C$24:$C$539,_xlfn.AGGREGATE(15,3,('Tables calc'!$F$24:$F$539=1)/('Tables calc'!$F$24:$F$539=1)*(ROW('Tables calc'!$F$24:$F$539)-ROW('Tables calc'!$F$23)),I490))))))</f>
        <v/>
      </c>
      <c r="E490" s="601" t="str">
        <f t="shared" si="78"/>
        <v/>
      </c>
      <c r="F490" s="602" t="str" cm="1">
        <f t="array" ref="F490">IF(I490='Tables calc'!$D$1+1,'Tables calc'!$H$23,IF(I490='Tables calc'!$D$1+2,'Tables calc'!$H$25,IF(E489="Box 2","",IF(F489="","",INDEX('Tables calc'!$D$24:$D$539,_xlfn.AGGREGATE(15,3,('Tables calc'!$F$24:$F$539=1)/('Tables calc'!$F$24:$F$539=1)*(ROW('Tables calc'!$F$24:$F$539)-ROW('Tables calc'!$F$23)),I490))))))</f>
        <v/>
      </c>
      <c r="G490" s="599" t="str">
        <f t="shared" si="79"/>
        <v/>
      </c>
      <c r="H490" s="600" t="str" cm="1">
        <f t="array" ref="H490">IF(I490='Tables calc'!$D$1+1,"*",IF(I490='Tables calc'!$D$1+2,'Tables calc'!$H$26,IF(E489="Box 2","",IF(F489="","",INDEX('Tables calc'!$E$24:$E$539,_xlfn.AGGREGATE(15,3,('Tables calc'!$F$24:$F$539=1)/('Tables calc'!$F$24:$F$539=1)*(ROW('Tables calc'!$F$24:$F$539)-ROW('Tables calc'!$F$23)),I490))))))</f>
        <v/>
      </c>
      <c r="I490" s="69">
        <v>489</v>
      </c>
      <c r="J490" s="69" t="str">
        <f t="shared" si="80"/>
        <v/>
      </c>
      <c r="K490" s="69" t="str">
        <f t="shared" si="81"/>
        <v/>
      </c>
      <c r="L490" s="69" t="str">
        <f t="shared" si="82"/>
        <v/>
      </c>
      <c r="M490" s="69" t="str">
        <f t="shared" si="83"/>
        <v/>
      </c>
      <c r="N490" s="69" t="str">
        <f t="shared" si="84"/>
        <v/>
      </c>
      <c r="O490" s="69" t="str">
        <f t="shared" si="85"/>
        <v/>
      </c>
      <c r="P490" s="69" t="str">
        <f t="shared" si="86"/>
        <v/>
      </c>
      <c r="Q490" s="69" t="str">
        <f t="shared" si="87"/>
        <v/>
      </c>
    </row>
    <row r="491" spans="1:17" x14ac:dyDescent="0.3">
      <c r="A491" s="598" t="str" cm="1">
        <f t="array" ref="A491">IF(I491='Tables calc'!$D$1+1,"FTE Reduction Exceptions:",IF(I491='Tables calc'!$D$1+2,"Totals:",IF(A490="Totals:","",IF(A490="","",INDEX('Tables calc'!$A$24:$A$539,_xlfn.AGGREGATE(15,3,('Tables calc'!$F$24:$F$539=1)/('Tables calc'!$F$24:$F$539=1)*(ROW('Tables calc'!$F$24:$F$539)-ROW('Tables calc'!$F$23)),I491))))))</f>
        <v/>
      </c>
      <c r="B491" s="598" t="str" cm="1">
        <f t="array" ref="B491">IF(I491='Tables calc'!$D$1+1,"#",IF(I491='Tables calc'!$D$1+2,"#",IF(B490="#","",IF(B490="","",INDEX('Tables calc'!$B$24:$B$539,_xlfn.AGGREGATE(15,3,('Tables calc'!$F$24:$F$539=1)/('Tables calc'!$F$24:$F$539=1)*(ROW('Tables calc'!$F$24:$F$539)-ROW('Tables calc'!$F$23)),I491))))))</f>
        <v/>
      </c>
      <c r="C491" s="599" t="str">
        <f t="shared" si="77"/>
        <v/>
      </c>
      <c r="D491" s="600" t="str" cm="1">
        <f t="array" ref="D491">IF(I491='Tables calc'!$D$1+1,"*",IF(I491='Tables calc'!$D$1+2,'Tables calc'!$H$24,IF(D490='Tables calc'!$H$24,"",IF(D490="","",INDEX('Tables calc'!$C$24:$C$539,_xlfn.AGGREGATE(15,3,('Tables calc'!$F$24:$F$539=1)/('Tables calc'!$F$24:$F$539=1)*(ROW('Tables calc'!$F$24:$F$539)-ROW('Tables calc'!$F$23)),I491))))))</f>
        <v/>
      </c>
      <c r="E491" s="601" t="str">
        <f t="shared" si="78"/>
        <v/>
      </c>
      <c r="F491" s="602" t="str" cm="1">
        <f t="array" ref="F491">IF(I491='Tables calc'!$D$1+1,'Tables calc'!$H$23,IF(I491='Tables calc'!$D$1+2,'Tables calc'!$H$25,IF(E490="Box 2","",IF(F490="","",INDEX('Tables calc'!$D$24:$D$539,_xlfn.AGGREGATE(15,3,('Tables calc'!$F$24:$F$539=1)/('Tables calc'!$F$24:$F$539=1)*(ROW('Tables calc'!$F$24:$F$539)-ROW('Tables calc'!$F$23)),I491))))))</f>
        <v/>
      </c>
      <c r="G491" s="599" t="str">
        <f t="shared" si="79"/>
        <v/>
      </c>
      <c r="H491" s="600" t="str" cm="1">
        <f t="array" ref="H491">IF(I491='Tables calc'!$D$1+1,"*",IF(I491='Tables calc'!$D$1+2,'Tables calc'!$H$26,IF(E490="Box 2","",IF(F490="","",INDEX('Tables calc'!$E$24:$E$539,_xlfn.AGGREGATE(15,3,('Tables calc'!$F$24:$F$539=1)/('Tables calc'!$F$24:$F$539=1)*(ROW('Tables calc'!$F$24:$F$539)-ROW('Tables calc'!$F$23)),I491))))))</f>
        <v/>
      </c>
      <c r="I491" s="69">
        <v>490</v>
      </c>
      <c r="J491" s="69" t="str">
        <f t="shared" si="80"/>
        <v/>
      </c>
      <c r="K491" s="69" t="str">
        <f t="shared" si="81"/>
        <v/>
      </c>
      <c r="L491" s="69" t="str">
        <f t="shared" si="82"/>
        <v/>
      </c>
      <c r="M491" s="69" t="str">
        <f t="shared" si="83"/>
        <v/>
      </c>
      <c r="N491" s="69" t="str">
        <f t="shared" si="84"/>
        <v/>
      </c>
      <c r="O491" s="69" t="str">
        <f t="shared" si="85"/>
        <v/>
      </c>
      <c r="P491" s="69" t="str">
        <f t="shared" si="86"/>
        <v/>
      </c>
      <c r="Q491" s="69" t="str">
        <f t="shared" si="87"/>
        <v/>
      </c>
    </row>
    <row r="492" spans="1:17" x14ac:dyDescent="0.3">
      <c r="A492" s="598" t="str" cm="1">
        <f t="array" ref="A492">IF(I492='Tables calc'!$D$1+1,"FTE Reduction Exceptions:",IF(I492='Tables calc'!$D$1+2,"Totals:",IF(A491="Totals:","",IF(A491="","",INDEX('Tables calc'!$A$24:$A$539,_xlfn.AGGREGATE(15,3,('Tables calc'!$F$24:$F$539=1)/('Tables calc'!$F$24:$F$539=1)*(ROW('Tables calc'!$F$24:$F$539)-ROW('Tables calc'!$F$23)),I492))))))</f>
        <v/>
      </c>
      <c r="B492" s="598" t="str" cm="1">
        <f t="array" ref="B492">IF(I492='Tables calc'!$D$1+1,"#",IF(I492='Tables calc'!$D$1+2,"#",IF(B491="#","",IF(B491="","",INDEX('Tables calc'!$B$24:$B$539,_xlfn.AGGREGATE(15,3,('Tables calc'!$F$24:$F$539=1)/('Tables calc'!$F$24:$F$539=1)*(ROW('Tables calc'!$F$24:$F$539)-ROW('Tables calc'!$F$23)),I492))))))</f>
        <v/>
      </c>
      <c r="C492" s="599" t="str">
        <f t="shared" si="77"/>
        <v/>
      </c>
      <c r="D492" s="600" t="str" cm="1">
        <f t="array" ref="D492">IF(I492='Tables calc'!$D$1+1,"*",IF(I492='Tables calc'!$D$1+2,'Tables calc'!$H$24,IF(D491='Tables calc'!$H$24,"",IF(D491="","",INDEX('Tables calc'!$C$24:$C$539,_xlfn.AGGREGATE(15,3,('Tables calc'!$F$24:$F$539=1)/('Tables calc'!$F$24:$F$539=1)*(ROW('Tables calc'!$F$24:$F$539)-ROW('Tables calc'!$F$23)),I492))))))</f>
        <v/>
      </c>
      <c r="E492" s="601" t="str">
        <f t="shared" si="78"/>
        <v/>
      </c>
      <c r="F492" s="602" t="str" cm="1">
        <f t="array" ref="F492">IF(I492='Tables calc'!$D$1+1,'Tables calc'!$H$23,IF(I492='Tables calc'!$D$1+2,'Tables calc'!$H$25,IF(E491="Box 2","",IF(F491="","",INDEX('Tables calc'!$D$24:$D$539,_xlfn.AGGREGATE(15,3,('Tables calc'!$F$24:$F$539=1)/('Tables calc'!$F$24:$F$539=1)*(ROW('Tables calc'!$F$24:$F$539)-ROW('Tables calc'!$F$23)),I492))))))</f>
        <v/>
      </c>
      <c r="G492" s="599" t="str">
        <f t="shared" si="79"/>
        <v/>
      </c>
      <c r="H492" s="600" t="str" cm="1">
        <f t="array" ref="H492">IF(I492='Tables calc'!$D$1+1,"*",IF(I492='Tables calc'!$D$1+2,'Tables calc'!$H$26,IF(E491="Box 2","",IF(F491="","",INDEX('Tables calc'!$E$24:$E$539,_xlfn.AGGREGATE(15,3,('Tables calc'!$F$24:$F$539=1)/('Tables calc'!$F$24:$F$539=1)*(ROW('Tables calc'!$F$24:$F$539)-ROW('Tables calc'!$F$23)),I492))))))</f>
        <v/>
      </c>
      <c r="I492" s="69">
        <v>491</v>
      </c>
      <c r="J492" s="69" t="str">
        <f t="shared" si="80"/>
        <v/>
      </c>
      <c r="K492" s="69" t="str">
        <f t="shared" si="81"/>
        <v/>
      </c>
      <c r="L492" s="69" t="str">
        <f t="shared" si="82"/>
        <v/>
      </c>
      <c r="M492" s="69" t="str">
        <f t="shared" si="83"/>
        <v/>
      </c>
      <c r="N492" s="69" t="str">
        <f t="shared" si="84"/>
        <v/>
      </c>
      <c r="O492" s="69" t="str">
        <f t="shared" si="85"/>
        <v/>
      </c>
      <c r="P492" s="69" t="str">
        <f t="shared" si="86"/>
        <v/>
      </c>
      <c r="Q492" s="69" t="str">
        <f t="shared" si="87"/>
        <v/>
      </c>
    </row>
    <row r="493" spans="1:17" x14ac:dyDescent="0.3">
      <c r="A493" s="598" t="str" cm="1">
        <f t="array" ref="A493">IF(I493='Tables calc'!$D$1+1,"FTE Reduction Exceptions:",IF(I493='Tables calc'!$D$1+2,"Totals:",IF(A492="Totals:","",IF(A492="","",INDEX('Tables calc'!$A$24:$A$539,_xlfn.AGGREGATE(15,3,('Tables calc'!$F$24:$F$539=1)/('Tables calc'!$F$24:$F$539=1)*(ROW('Tables calc'!$F$24:$F$539)-ROW('Tables calc'!$F$23)),I493))))))</f>
        <v/>
      </c>
      <c r="B493" s="598" t="str" cm="1">
        <f t="array" ref="B493">IF(I493='Tables calc'!$D$1+1,"#",IF(I493='Tables calc'!$D$1+2,"#",IF(B492="#","",IF(B492="","",INDEX('Tables calc'!$B$24:$B$539,_xlfn.AGGREGATE(15,3,('Tables calc'!$F$24:$F$539=1)/('Tables calc'!$F$24:$F$539=1)*(ROW('Tables calc'!$F$24:$F$539)-ROW('Tables calc'!$F$23)),I493))))))</f>
        <v/>
      </c>
      <c r="C493" s="599" t="str">
        <f t="shared" si="77"/>
        <v/>
      </c>
      <c r="D493" s="600" t="str" cm="1">
        <f t="array" ref="D493">IF(I493='Tables calc'!$D$1+1,"*",IF(I493='Tables calc'!$D$1+2,'Tables calc'!$H$24,IF(D492='Tables calc'!$H$24,"",IF(D492="","",INDEX('Tables calc'!$C$24:$C$539,_xlfn.AGGREGATE(15,3,('Tables calc'!$F$24:$F$539=1)/('Tables calc'!$F$24:$F$539=1)*(ROW('Tables calc'!$F$24:$F$539)-ROW('Tables calc'!$F$23)),I493))))))</f>
        <v/>
      </c>
      <c r="E493" s="601" t="str">
        <f t="shared" si="78"/>
        <v/>
      </c>
      <c r="F493" s="602" t="str" cm="1">
        <f t="array" ref="F493">IF(I493='Tables calc'!$D$1+1,'Tables calc'!$H$23,IF(I493='Tables calc'!$D$1+2,'Tables calc'!$H$25,IF(E492="Box 2","",IF(F492="","",INDEX('Tables calc'!$D$24:$D$539,_xlfn.AGGREGATE(15,3,('Tables calc'!$F$24:$F$539=1)/('Tables calc'!$F$24:$F$539=1)*(ROW('Tables calc'!$F$24:$F$539)-ROW('Tables calc'!$F$23)),I493))))))</f>
        <v/>
      </c>
      <c r="G493" s="599" t="str">
        <f t="shared" si="79"/>
        <v/>
      </c>
      <c r="H493" s="600" t="str" cm="1">
        <f t="array" ref="H493">IF(I493='Tables calc'!$D$1+1,"*",IF(I493='Tables calc'!$D$1+2,'Tables calc'!$H$26,IF(E492="Box 2","",IF(F492="","",INDEX('Tables calc'!$E$24:$E$539,_xlfn.AGGREGATE(15,3,('Tables calc'!$F$24:$F$539=1)/('Tables calc'!$F$24:$F$539=1)*(ROW('Tables calc'!$F$24:$F$539)-ROW('Tables calc'!$F$23)),I493))))))</f>
        <v/>
      </c>
      <c r="I493" s="69">
        <v>492</v>
      </c>
      <c r="J493" s="69" t="str">
        <f t="shared" si="80"/>
        <v/>
      </c>
      <c r="K493" s="69" t="str">
        <f t="shared" si="81"/>
        <v/>
      </c>
      <c r="L493" s="69" t="str">
        <f t="shared" si="82"/>
        <v/>
      </c>
      <c r="M493" s="69" t="str">
        <f t="shared" si="83"/>
        <v/>
      </c>
      <c r="N493" s="69" t="str">
        <f t="shared" si="84"/>
        <v/>
      </c>
      <c r="O493" s="69" t="str">
        <f t="shared" si="85"/>
        <v/>
      </c>
      <c r="P493" s="69" t="str">
        <f t="shared" si="86"/>
        <v/>
      </c>
      <c r="Q493" s="69" t="str">
        <f t="shared" si="87"/>
        <v/>
      </c>
    </row>
    <row r="494" spans="1:17" x14ac:dyDescent="0.3">
      <c r="A494" s="598" t="str" cm="1">
        <f t="array" ref="A494">IF(I494='Tables calc'!$D$1+1,"FTE Reduction Exceptions:",IF(I494='Tables calc'!$D$1+2,"Totals:",IF(A493="Totals:","",IF(A493="","",INDEX('Tables calc'!$A$24:$A$539,_xlfn.AGGREGATE(15,3,('Tables calc'!$F$24:$F$539=1)/('Tables calc'!$F$24:$F$539=1)*(ROW('Tables calc'!$F$24:$F$539)-ROW('Tables calc'!$F$23)),I494))))))</f>
        <v/>
      </c>
      <c r="B494" s="598" t="str" cm="1">
        <f t="array" ref="B494">IF(I494='Tables calc'!$D$1+1,"#",IF(I494='Tables calc'!$D$1+2,"#",IF(B493="#","",IF(B493="","",INDEX('Tables calc'!$B$24:$B$539,_xlfn.AGGREGATE(15,3,('Tables calc'!$F$24:$F$539=1)/('Tables calc'!$F$24:$F$539=1)*(ROW('Tables calc'!$F$24:$F$539)-ROW('Tables calc'!$F$23)),I494))))))</f>
        <v/>
      </c>
      <c r="C494" s="599" t="str">
        <f t="shared" si="77"/>
        <v/>
      </c>
      <c r="D494" s="600" t="str" cm="1">
        <f t="array" ref="D494">IF(I494='Tables calc'!$D$1+1,"*",IF(I494='Tables calc'!$D$1+2,'Tables calc'!$H$24,IF(D493='Tables calc'!$H$24,"",IF(D493="","",INDEX('Tables calc'!$C$24:$C$539,_xlfn.AGGREGATE(15,3,('Tables calc'!$F$24:$F$539=1)/('Tables calc'!$F$24:$F$539=1)*(ROW('Tables calc'!$F$24:$F$539)-ROW('Tables calc'!$F$23)),I494))))))</f>
        <v/>
      </c>
      <c r="E494" s="601" t="str">
        <f t="shared" si="78"/>
        <v/>
      </c>
      <c r="F494" s="602" t="str" cm="1">
        <f t="array" ref="F494">IF(I494='Tables calc'!$D$1+1,'Tables calc'!$H$23,IF(I494='Tables calc'!$D$1+2,'Tables calc'!$H$25,IF(E493="Box 2","",IF(F493="","",INDEX('Tables calc'!$D$24:$D$539,_xlfn.AGGREGATE(15,3,('Tables calc'!$F$24:$F$539=1)/('Tables calc'!$F$24:$F$539=1)*(ROW('Tables calc'!$F$24:$F$539)-ROW('Tables calc'!$F$23)),I494))))))</f>
        <v/>
      </c>
      <c r="G494" s="599" t="str">
        <f t="shared" si="79"/>
        <v/>
      </c>
      <c r="H494" s="600" t="str" cm="1">
        <f t="array" ref="H494">IF(I494='Tables calc'!$D$1+1,"*",IF(I494='Tables calc'!$D$1+2,'Tables calc'!$H$26,IF(E493="Box 2","",IF(F493="","",INDEX('Tables calc'!$E$24:$E$539,_xlfn.AGGREGATE(15,3,('Tables calc'!$F$24:$F$539=1)/('Tables calc'!$F$24:$F$539=1)*(ROW('Tables calc'!$F$24:$F$539)-ROW('Tables calc'!$F$23)),I494))))))</f>
        <v/>
      </c>
      <c r="I494" s="69">
        <v>493</v>
      </c>
      <c r="J494" s="69" t="str">
        <f t="shared" si="80"/>
        <v/>
      </c>
      <c r="K494" s="69" t="str">
        <f t="shared" si="81"/>
        <v/>
      </c>
      <c r="L494" s="69" t="str">
        <f t="shared" si="82"/>
        <v/>
      </c>
      <c r="M494" s="69" t="str">
        <f t="shared" si="83"/>
        <v/>
      </c>
      <c r="N494" s="69" t="str">
        <f t="shared" si="84"/>
        <v/>
      </c>
      <c r="O494" s="69" t="str">
        <f t="shared" si="85"/>
        <v/>
      </c>
      <c r="P494" s="69" t="str">
        <f t="shared" si="86"/>
        <v/>
      </c>
      <c r="Q494" s="69" t="str">
        <f t="shared" si="87"/>
        <v/>
      </c>
    </row>
    <row r="495" spans="1:17" x14ac:dyDescent="0.3">
      <c r="A495" s="598" t="str" cm="1">
        <f t="array" ref="A495">IF(I495='Tables calc'!$D$1+1,"FTE Reduction Exceptions:",IF(I495='Tables calc'!$D$1+2,"Totals:",IF(A494="Totals:","",IF(A494="","",INDEX('Tables calc'!$A$24:$A$539,_xlfn.AGGREGATE(15,3,('Tables calc'!$F$24:$F$539=1)/('Tables calc'!$F$24:$F$539=1)*(ROW('Tables calc'!$F$24:$F$539)-ROW('Tables calc'!$F$23)),I495))))))</f>
        <v/>
      </c>
      <c r="B495" s="598" t="str" cm="1">
        <f t="array" ref="B495">IF(I495='Tables calc'!$D$1+1,"#",IF(I495='Tables calc'!$D$1+2,"#",IF(B494="#","",IF(B494="","",INDEX('Tables calc'!$B$24:$B$539,_xlfn.AGGREGATE(15,3,('Tables calc'!$F$24:$F$539=1)/('Tables calc'!$F$24:$F$539=1)*(ROW('Tables calc'!$F$24:$F$539)-ROW('Tables calc'!$F$23)),I495))))))</f>
        <v/>
      </c>
      <c r="C495" s="599" t="str">
        <f t="shared" si="77"/>
        <v/>
      </c>
      <c r="D495" s="600" t="str" cm="1">
        <f t="array" ref="D495">IF(I495='Tables calc'!$D$1+1,"*",IF(I495='Tables calc'!$D$1+2,'Tables calc'!$H$24,IF(D494='Tables calc'!$H$24,"",IF(D494="","",INDEX('Tables calc'!$C$24:$C$539,_xlfn.AGGREGATE(15,3,('Tables calc'!$F$24:$F$539=1)/('Tables calc'!$F$24:$F$539=1)*(ROW('Tables calc'!$F$24:$F$539)-ROW('Tables calc'!$F$23)),I495))))))</f>
        <v/>
      </c>
      <c r="E495" s="601" t="str">
        <f t="shared" si="78"/>
        <v/>
      </c>
      <c r="F495" s="602" t="str" cm="1">
        <f t="array" ref="F495">IF(I495='Tables calc'!$D$1+1,'Tables calc'!$H$23,IF(I495='Tables calc'!$D$1+2,'Tables calc'!$H$25,IF(E494="Box 2","",IF(F494="","",INDEX('Tables calc'!$D$24:$D$539,_xlfn.AGGREGATE(15,3,('Tables calc'!$F$24:$F$539=1)/('Tables calc'!$F$24:$F$539=1)*(ROW('Tables calc'!$F$24:$F$539)-ROW('Tables calc'!$F$23)),I495))))))</f>
        <v/>
      </c>
      <c r="G495" s="599" t="str">
        <f t="shared" si="79"/>
        <v/>
      </c>
      <c r="H495" s="600" t="str" cm="1">
        <f t="array" ref="H495">IF(I495='Tables calc'!$D$1+1,"*",IF(I495='Tables calc'!$D$1+2,'Tables calc'!$H$26,IF(E494="Box 2","",IF(F494="","",INDEX('Tables calc'!$E$24:$E$539,_xlfn.AGGREGATE(15,3,('Tables calc'!$F$24:$F$539=1)/('Tables calc'!$F$24:$F$539=1)*(ROW('Tables calc'!$F$24:$F$539)-ROW('Tables calc'!$F$23)),I495))))))</f>
        <v/>
      </c>
      <c r="I495" s="69">
        <v>494</v>
      </c>
      <c r="J495" s="69" t="str">
        <f t="shared" si="80"/>
        <v/>
      </c>
      <c r="K495" s="69" t="str">
        <f t="shared" si="81"/>
        <v/>
      </c>
      <c r="L495" s="69" t="str">
        <f t="shared" si="82"/>
        <v/>
      </c>
      <c r="M495" s="69" t="str">
        <f t="shared" si="83"/>
        <v/>
      </c>
      <c r="N495" s="69" t="str">
        <f t="shared" si="84"/>
        <v/>
      </c>
      <c r="O495" s="69" t="str">
        <f t="shared" si="85"/>
        <v/>
      </c>
      <c r="P495" s="69" t="str">
        <f t="shared" si="86"/>
        <v/>
      </c>
      <c r="Q495" s="69" t="str">
        <f t="shared" si="87"/>
        <v/>
      </c>
    </row>
    <row r="496" spans="1:17" x14ac:dyDescent="0.3">
      <c r="A496" s="598" t="str" cm="1">
        <f t="array" ref="A496">IF(I496='Tables calc'!$D$1+1,"FTE Reduction Exceptions:",IF(I496='Tables calc'!$D$1+2,"Totals:",IF(A495="Totals:","",IF(A495="","",INDEX('Tables calc'!$A$24:$A$539,_xlfn.AGGREGATE(15,3,('Tables calc'!$F$24:$F$539=1)/('Tables calc'!$F$24:$F$539=1)*(ROW('Tables calc'!$F$24:$F$539)-ROW('Tables calc'!$F$23)),I496))))))</f>
        <v/>
      </c>
      <c r="B496" s="598" t="str" cm="1">
        <f t="array" ref="B496">IF(I496='Tables calc'!$D$1+1,"#",IF(I496='Tables calc'!$D$1+2,"#",IF(B495="#","",IF(B495="","",INDEX('Tables calc'!$B$24:$B$539,_xlfn.AGGREGATE(15,3,('Tables calc'!$F$24:$F$539=1)/('Tables calc'!$F$24:$F$539=1)*(ROW('Tables calc'!$F$24:$F$539)-ROW('Tables calc'!$F$23)),I496))))))</f>
        <v/>
      </c>
      <c r="C496" s="599" t="str">
        <f t="shared" si="77"/>
        <v/>
      </c>
      <c r="D496" s="600" t="str" cm="1">
        <f t="array" ref="D496">IF(I496='Tables calc'!$D$1+1,"*",IF(I496='Tables calc'!$D$1+2,'Tables calc'!$H$24,IF(D495='Tables calc'!$H$24,"",IF(D495="","",INDEX('Tables calc'!$C$24:$C$539,_xlfn.AGGREGATE(15,3,('Tables calc'!$F$24:$F$539=1)/('Tables calc'!$F$24:$F$539=1)*(ROW('Tables calc'!$F$24:$F$539)-ROW('Tables calc'!$F$23)),I496))))))</f>
        <v/>
      </c>
      <c r="E496" s="601" t="str">
        <f t="shared" si="78"/>
        <v/>
      </c>
      <c r="F496" s="602" t="str" cm="1">
        <f t="array" ref="F496">IF(I496='Tables calc'!$D$1+1,'Tables calc'!$H$23,IF(I496='Tables calc'!$D$1+2,'Tables calc'!$H$25,IF(E495="Box 2","",IF(F495="","",INDEX('Tables calc'!$D$24:$D$539,_xlfn.AGGREGATE(15,3,('Tables calc'!$F$24:$F$539=1)/('Tables calc'!$F$24:$F$539=1)*(ROW('Tables calc'!$F$24:$F$539)-ROW('Tables calc'!$F$23)),I496))))))</f>
        <v/>
      </c>
      <c r="G496" s="599" t="str">
        <f t="shared" si="79"/>
        <v/>
      </c>
      <c r="H496" s="600" t="str" cm="1">
        <f t="array" ref="H496">IF(I496='Tables calc'!$D$1+1,"*",IF(I496='Tables calc'!$D$1+2,'Tables calc'!$H$26,IF(E495="Box 2","",IF(F495="","",INDEX('Tables calc'!$E$24:$E$539,_xlfn.AGGREGATE(15,3,('Tables calc'!$F$24:$F$539=1)/('Tables calc'!$F$24:$F$539=1)*(ROW('Tables calc'!$F$24:$F$539)-ROW('Tables calc'!$F$23)),I496))))))</f>
        <v/>
      </c>
      <c r="I496" s="69">
        <v>495</v>
      </c>
      <c r="J496" s="69" t="str">
        <f t="shared" si="80"/>
        <v/>
      </c>
      <c r="K496" s="69" t="str">
        <f t="shared" si="81"/>
        <v/>
      </c>
      <c r="L496" s="69" t="str">
        <f t="shared" si="82"/>
        <v/>
      </c>
      <c r="M496" s="69" t="str">
        <f t="shared" si="83"/>
        <v/>
      </c>
      <c r="N496" s="69" t="str">
        <f t="shared" si="84"/>
        <v/>
      </c>
      <c r="O496" s="69" t="str">
        <f t="shared" si="85"/>
        <v/>
      </c>
      <c r="P496" s="69" t="str">
        <f t="shared" si="86"/>
        <v/>
      </c>
      <c r="Q496" s="69" t="str">
        <f t="shared" si="87"/>
        <v/>
      </c>
    </row>
    <row r="497" spans="1:17" x14ac:dyDescent="0.3">
      <c r="A497" s="598" t="str" cm="1">
        <f t="array" ref="A497">IF(I497='Tables calc'!$D$1+1,"FTE Reduction Exceptions:",IF(I497='Tables calc'!$D$1+2,"Totals:",IF(A496="Totals:","",IF(A496="","",INDEX('Tables calc'!$A$24:$A$539,_xlfn.AGGREGATE(15,3,('Tables calc'!$F$24:$F$539=1)/('Tables calc'!$F$24:$F$539=1)*(ROW('Tables calc'!$F$24:$F$539)-ROW('Tables calc'!$F$23)),I497))))))</f>
        <v/>
      </c>
      <c r="B497" s="598" t="str" cm="1">
        <f t="array" ref="B497">IF(I497='Tables calc'!$D$1+1,"#",IF(I497='Tables calc'!$D$1+2,"#",IF(B496="#","",IF(B496="","",INDEX('Tables calc'!$B$24:$B$539,_xlfn.AGGREGATE(15,3,('Tables calc'!$F$24:$F$539=1)/('Tables calc'!$F$24:$F$539=1)*(ROW('Tables calc'!$F$24:$F$539)-ROW('Tables calc'!$F$23)),I497))))))</f>
        <v/>
      </c>
      <c r="C497" s="599" t="str">
        <f t="shared" si="77"/>
        <v/>
      </c>
      <c r="D497" s="600" t="str" cm="1">
        <f t="array" ref="D497">IF(I497='Tables calc'!$D$1+1,"*",IF(I497='Tables calc'!$D$1+2,'Tables calc'!$H$24,IF(D496='Tables calc'!$H$24,"",IF(D496="","",INDEX('Tables calc'!$C$24:$C$539,_xlfn.AGGREGATE(15,3,('Tables calc'!$F$24:$F$539=1)/('Tables calc'!$F$24:$F$539=1)*(ROW('Tables calc'!$F$24:$F$539)-ROW('Tables calc'!$F$23)),I497))))))</f>
        <v/>
      </c>
      <c r="E497" s="601" t="str">
        <f t="shared" si="78"/>
        <v/>
      </c>
      <c r="F497" s="602" t="str" cm="1">
        <f t="array" ref="F497">IF(I497='Tables calc'!$D$1+1,'Tables calc'!$H$23,IF(I497='Tables calc'!$D$1+2,'Tables calc'!$H$25,IF(E496="Box 2","",IF(F496="","",INDEX('Tables calc'!$D$24:$D$539,_xlfn.AGGREGATE(15,3,('Tables calc'!$F$24:$F$539=1)/('Tables calc'!$F$24:$F$539=1)*(ROW('Tables calc'!$F$24:$F$539)-ROW('Tables calc'!$F$23)),I497))))))</f>
        <v/>
      </c>
      <c r="G497" s="599" t="str">
        <f t="shared" si="79"/>
        <v/>
      </c>
      <c r="H497" s="600" t="str" cm="1">
        <f t="array" ref="H497">IF(I497='Tables calc'!$D$1+1,"*",IF(I497='Tables calc'!$D$1+2,'Tables calc'!$H$26,IF(E496="Box 2","",IF(F496="","",INDEX('Tables calc'!$E$24:$E$539,_xlfn.AGGREGATE(15,3,('Tables calc'!$F$24:$F$539=1)/('Tables calc'!$F$24:$F$539=1)*(ROW('Tables calc'!$F$24:$F$539)-ROW('Tables calc'!$F$23)),I497))))))</f>
        <v/>
      </c>
      <c r="I497" s="69">
        <v>496</v>
      </c>
      <c r="J497" s="69" t="str">
        <f t="shared" si="80"/>
        <v/>
      </c>
      <c r="K497" s="69" t="str">
        <f t="shared" si="81"/>
        <v/>
      </c>
      <c r="L497" s="69" t="str">
        <f t="shared" si="82"/>
        <v/>
      </c>
      <c r="M497" s="69" t="str">
        <f t="shared" si="83"/>
        <v/>
      </c>
      <c r="N497" s="69" t="str">
        <f t="shared" si="84"/>
        <v/>
      </c>
      <c r="O497" s="69" t="str">
        <f t="shared" si="85"/>
        <v/>
      </c>
      <c r="P497" s="69" t="str">
        <f t="shared" si="86"/>
        <v/>
      </c>
      <c r="Q497" s="69" t="str">
        <f t="shared" si="87"/>
        <v/>
      </c>
    </row>
    <row r="498" spans="1:17" x14ac:dyDescent="0.3">
      <c r="A498" s="598" t="str" cm="1">
        <f t="array" ref="A498">IF(I498='Tables calc'!$D$1+1,"FTE Reduction Exceptions:",IF(I498='Tables calc'!$D$1+2,"Totals:",IF(A497="Totals:","",IF(A497="","",INDEX('Tables calc'!$A$24:$A$539,_xlfn.AGGREGATE(15,3,('Tables calc'!$F$24:$F$539=1)/('Tables calc'!$F$24:$F$539=1)*(ROW('Tables calc'!$F$24:$F$539)-ROW('Tables calc'!$F$23)),I498))))))</f>
        <v/>
      </c>
      <c r="B498" s="598" t="str" cm="1">
        <f t="array" ref="B498">IF(I498='Tables calc'!$D$1+1,"#",IF(I498='Tables calc'!$D$1+2,"#",IF(B497="#","",IF(B497="","",INDEX('Tables calc'!$B$24:$B$539,_xlfn.AGGREGATE(15,3,('Tables calc'!$F$24:$F$539=1)/('Tables calc'!$F$24:$F$539=1)*(ROW('Tables calc'!$F$24:$F$539)-ROW('Tables calc'!$F$23)),I498))))))</f>
        <v/>
      </c>
      <c r="C498" s="599" t="str">
        <f t="shared" si="77"/>
        <v/>
      </c>
      <c r="D498" s="600" t="str" cm="1">
        <f t="array" ref="D498">IF(I498='Tables calc'!$D$1+1,"*",IF(I498='Tables calc'!$D$1+2,'Tables calc'!$H$24,IF(D497='Tables calc'!$H$24,"",IF(D497="","",INDEX('Tables calc'!$C$24:$C$539,_xlfn.AGGREGATE(15,3,('Tables calc'!$F$24:$F$539=1)/('Tables calc'!$F$24:$F$539=1)*(ROW('Tables calc'!$F$24:$F$539)-ROW('Tables calc'!$F$23)),I498))))))</f>
        <v/>
      </c>
      <c r="E498" s="601" t="str">
        <f t="shared" si="78"/>
        <v/>
      </c>
      <c r="F498" s="602" t="str" cm="1">
        <f t="array" ref="F498">IF(I498='Tables calc'!$D$1+1,'Tables calc'!$H$23,IF(I498='Tables calc'!$D$1+2,'Tables calc'!$H$25,IF(E497="Box 2","",IF(F497="","",INDEX('Tables calc'!$D$24:$D$539,_xlfn.AGGREGATE(15,3,('Tables calc'!$F$24:$F$539=1)/('Tables calc'!$F$24:$F$539=1)*(ROW('Tables calc'!$F$24:$F$539)-ROW('Tables calc'!$F$23)),I498))))))</f>
        <v/>
      </c>
      <c r="G498" s="599" t="str">
        <f t="shared" si="79"/>
        <v/>
      </c>
      <c r="H498" s="600" t="str" cm="1">
        <f t="array" ref="H498">IF(I498='Tables calc'!$D$1+1,"*",IF(I498='Tables calc'!$D$1+2,'Tables calc'!$H$26,IF(E497="Box 2","",IF(F497="","",INDEX('Tables calc'!$E$24:$E$539,_xlfn.AGGREGATE(15,3,('Tables calc'!$F$24:$F$539=1)/('Tables calc'!$F$24:$F$539=1)*(ROW('Tables calc'!$F$24:$F$539)-ROW('Tables calc'!$F$23)),I498))))))</f>
        <v/>
      </c>
      <c r="I498" s="69">
        <v>497</v>
      </c>
      <c r="J498" s="69" t="str">
        <f t="shared" si="80"/>
        <v/>
      </c>
      <c r="K498" s="69" t="str">
        <f t="shared" si="81"/>
        <v/>
      </c>
      <c r="L498" s="69" t="str">
        <f t="shared" si="82"/>
        <v/>
      </c>
      <c r="M498" s="69" t="str">
        <f t="shared" si="83"/>
        <v/>
      </c>
      <c r="N498" s="69" t="str">
        <f t="shared" si="84"/>
        <v/>
      </c>
      <c r="O498" s="69" t="str">
        <f t="shared" si="85"/>
        <v/>
      </c>
      <c r="P498" s="69" t="str">
        <f t="shared" si="86"/>
        <v/>
      </c>
      <c r="Q498" s="69" t="str">
        <f t="shared" si="87"/>
        <v/>
      </c>
    </row>
    <row r="499" spans="1:17" x14ac:dyDescent="0.3">
      <c r="A499" s="598" t="str" cm="1">
        <f t="array" ref="A499">IF(I499='Tables calc'!$D$1+1,"FTE Reduction Exceptions:",IF(I499='Tables calc'!$D$1+2,"Totals:",IF(A498="Totals:","",IF(A498="","",INDEX('Tables calc'!$A$24:$A$539,_xlfn.AGGREGATE(15,3,('Tables calc'!$F$24:$F$539=1)/('Tables calc'!$F$24:$F$539=1)*(ROW('Tables calc'!$F$24:$F$539)-ROW('Tables calc'!$F$23)),I499))))))</f>
        <v/>
      </c>
      <c r="B499" s="598" t="str" cm="1">
        <f t="array" ref="B499">IF(I499='Tables calc'!$D$1+1,"#",IF(I499='Tables calc'!$D$1+2,"#",IF(B498="#","",IF(B498="","",INDEX('Tables calc'!$B$24:$B$539,_xlfn.AGGREGATE(15,3,('Tables calc'!$F$24:$F$539=1)/('Tables calc'!$F$24:$F$539=1)*(ROW('Tables calc'!$F$24:$F$539)-ROW('Tables calc'!$F$23)),I499))))))</f>
        <v/>
      </c>
      <c r="C499" s="599" t="str">
        <f t="shared" si="77"/>
        <v/>
      </c>
      <c r="D499" s="600" t="str" cm="1">
        <f t="array" ref="D499">IF(I499='Tables calc'!$D$1+1,"*",IF(I499='Tables calc'!$D$1+2,'Tables calc'!$H$24,IF(D498='Tables calc'!$H$24,"",IF(D498="","",INDEX('Tables calc'!$C$24:$C$539,_xlfn.AGGREGATE(15,3,('Tables calc'!$F$24:$F$539=1)/('Tables calc'!$F$24:$F$539=1)*(ROW('Tables calc'!$F$24:$F$539)-ROW('Tables calc'!$F$23)),I499))))))</f>
        <v/>
      </c>
      <c r="E499" s="601" t="str">
        <f t="shared" si="78"/>
        <v/>
      </c>
      <c r="F499" s="602" t="str" cm="1">
        <f t="array" ref="F499">IF(I499='Tables calc'!$D$1+1,'Tables calc'!$H$23,IF(I499='Tables calc'!$D$1+2,'Tables calc'!$H$25,IF(E498="Box 2","",IF(F498="","",INDEX('Tables calc'!$D$24:$D$539,_xlfn.AGGREGATE(15,3,('Tables calc'!$F$24:$F$539=1)/('Tables calc'!$F$24:$F$539=1)*(ROW('Tables calc'!$F$24:$F$539)-ROW('Tables calc'!$F$23)),I499))))))</f>
        <v/>
      </c>
      <c r="G499" s="599" t="str">
        <f t="shared" si="79"/>
        <v/>
      </c>
      <c r="H499" s="600" t="str" cm="1">
        <f t="array" ref="H499">IF(I499='Tables calc'!$D$1+1,"*",IF(I499='Tables calc'!$D$1+2,'Tables calc'!$H$26,IF(E498="Box 2","",IF(F498="","",INDEX('Tables calc'!$E$24:$E$539,_xlfn.AGGREGATE(15,3,('Tables calc'!$F$24:$F$539=1)/('Tables calc'!$F$24:$F$539=1)*(ROW('Tables calc'!$F$24:$F$539)-ROW('Tables calc'!$F$23)),I499))))))</f>
        <v/>
      </c>
      <c r="I499" s="69">
        <v>498</v>
      </c>
      <c r="J499" s="69" t="str">
        <f t="shared" si="80"/>
        <v/>
      </c>
      <c r="K499" s="69" t="str">
        <f t="shared" si="81"/>
        <v/>
      </c>
      <c r="L499" s="69" t="str">
        <f t="shared" si="82"/>
        <v/>
      </c>
      <c r="M499" s="69" t="str">
        <f t="shared" si="83"/>
        <v/>
      </c>
      <c r="N499" s="69" t="str">
        <f t="shared" si="84"/>
        <v/>
      </c>
      <c r="O499" s="69" t="str">
        <f t="shared" si="85"/>
        <v/>
      </c>
      <c r="P499" s="69" t="str">
        <f t="shared" si="86"/>
        <v/>
      </c>
      <c r="Q499" s="69" t="str">
        <f t="shared" si="87"/>
        <v/>
      </c>
    </row>
    <row r="500" spans="1:17" x14ac:dyDescent="0.3">
      <c r="A500" s="598" t="str" cm="1">
        <f t="array" ref="A500">IF(I500='Tables calc'!$D$1+1,"FTE Reduction Exceptions:",IF(I500='Tables calc'!$D$1+2,"Totals:",IF(A499="Totals:","",IF(A499="","",INDEX('Tables calc'!$A$24:$A$539,_xlfn.AGGREGATE(15,3,('Tables calc'!$F$24:$F$539=1)/('Tables calc'!$F$24:$F$539=1)*(ROW('Tables calc'!$F$24:$F$539)-ROW('Tables calc'!$F$23)),I500))))))</f>
        <v/>
      </c>
      <c r="B500" s="598" t="str" cm="1">
        <f t="array" ref="B500">IF(I500='Tables calc'!$D$1+1,"#",IF(I500='Tables calc'!$D$1+2,"#",IF(B499="#","",IF(B499="","",INDEX('Tables calc'!$B$24:$B$539,_xlfn.AGGREGATE(15,3,('Tables calc'!$F$24:$F$539=1)/('Tables calc'!$F$24:$F$539=1)*(ROW('Tables calc'!$F$24:$F$539)-ROW('Tables calc'!$F$23)),I500))))))</f>
        <v/>
      </c>
      <c r="C500" s="599" t="str">
        <f t="shared" si="77"/>
        <v/>
      </c>
      <c r="D500" s="600" t="str" cm="1">
        <f t="array" ref="D500">IF(I500='Tables calc'!$D$1+1,"*",IF(I500='Tables calc'!$D$1+2,'Tables calc'!$H$24,IF(D499='Tables calc'!$H$24,"",IF(D499="","",INDEX('Tables calc'!$C$24:$C$539,_xlfn.AGGREGATE(15,3,('Tables calc'!$F$24:$F$539=1)/('Tables calc'!$F$24:$F$539=1)*(ROW('Tables calc'!$F$24:$F$539)-ROW('Tables calc'!$F$23)),I500))))))</f>
        <v/>
      </c>
      <c r="E500" s="601" t="str">
        <f t="shared" si="78"/>
        <v/>
      </c>
      <c r="F500" s="602" t="str" cm="1">
        <f t="array" ref="F500">IF(I500='Tables calc'!$D$1+1,'Tables calc'!$H$23,IF(I500='Tables calc'!$D$1+2,'Tables calc'!$H$25,IF(E499="Box 2","",IF(F499="","",INDEX('Tables calc'!$D$24:$D$539,_xlfn.AGGREGATE(15,3,('Tables calc'!$F$24:$F$539=1)/('Tables calc'!$F$24:$F$539=1)*(ROW('Tables calc'!$F$24:$F$539)-ROW('Tables calc'!$F$23)),I500))))))</f>
        <v/>
      </c>
      <c r="G500" s="599" t="str">
        <f t="shared" si="79"/>
        <v/>
      </c>
      <c r="H500" s="600" t="str" cm="1">
        <f t="array" ref="H500">IF(I500='Tables calc'!$D$1+1,"*",IF(I500='Tables calc'!$D$1+2,'Tables calc'!$H$26,IF(E499="Box 2","",IF(F499="","",INDEX('Tables calc'!$E$24:$E$539,_xlfn.AGGREGATE(15,3,('Tables calc'!$F$24:$F$539=1)/('Tables calc'!$F$24:$F$539=1)*(ROW('Tables calc'!$F$24:$F$539)-ROW('Tables calc'!$F$23)),I500))))))</f>
        <v/>
      </c>
      <c r="I500" s="69">
        <v>499</v>
      </c>
      <c r="J500" s="69" t="str">
        <f t="shared" si="80"/>
        <v/>
      </c>
      <c r="K500" s="69" t="str">
        <f t="shared" si="81"/>
        <v/>
      </c>
      <c r="L500" s="69" t="str">
        <f t="shared" si="82"/>
        <v/>
      </c>
      <c r="M500" s="69" t="str">
        <f t="shared" si="83"/>
        <v/>
      </c>
      <c r="N500" s="69" t="str">
        <f t="shared" si="84"/>
        <v/>
      </c>
      <c r="O500" s="69" t="str">
        <f t="shared" si="85"/>
        <v/>
      </c>
      <c r="P500" s="69" t="str">
        <f t="shared" si="86"/>
        <v/>
      </c>
      <c r="Q500" s="69" t="str">
        <f t="shared" si="87"/>
        <v/>
      </c>
    </row>
    <row r="501" spans="1:17" x14ac:dyDescent="0.3">
      <c r="A501" s="598" t="str" cm="1">
        <f t="array" ref="A501">IF(I501='Tables calc'!$D$1+1,"FTE Reduction Exceptions:",IF(I501='Tables calc'!$D$1+2,"Totals:",IF(A500="Totals:","",IF(A500="","",INDEX('Tables calc'!$A$24:$A$539,_xlfn.AGGREGATE(15,3,('Tables calc'!$F$24:$F$539=1)/('Tables calc'!$F$24:$F$539=1)*(ROW('Tables calc'!$F$24:$F$539)-ROW('Tables calc'!$F$23)),I501))))))</f>
        <v/>
      </c>
      <c r="B501" s="598" t="str" cm="1">
        <f t="array" ref="B501">IF(I501='Tables calc'!$D$1+1,"#",IF(I501='Tables calc'!$D$1+2,"#",IF(B500="#","",IF(B500="","",INDEX('Tables calc'!$B$24:$B$539,_xlfn.AGGREGATE(15,3,('Tables calc'!$F$24:$F$539=1)/('Tables calc'!$F$24:$F$539=1)*(ROW('Tables calc'!$F$24:$F$539)-ROW('Tables calc'!$F$23)),I501))))))</f>
        <v/>
      </c>
      <c r="C501" s="599" t="str">
        <f t="shared" si="77"/>
        <v/>
      </c>
      <c r="D501" s="600" t="str" cm="1">
        <f t="array" ref="D501">IF(I501='Tables calc'!$D$1+1,"*",IF(I501='Tables calc'!$D$1+2,'Tables calc'!$H$24,IF(D500='Tables calc'!$H$24,"",IF(D500="","",INDEX('Tables calc'!$C$24:$C$539,_xlfn.AGGREGATE(15,3,('Tables calc'!$F$24:$F$539=1)/('Tables calc'!$F$24:$F$539=1)*(ROW('Tables calc'!$F$24:$F$539)-ROW('Tables calc'!$F$23)),I501))))))</f>
        <v/>
      </c>
      <c r="E501" s="601" t="str">
        <f t="shared" si="78"/>
        <v/>
      </c>
      <c r="F501" s="602" t="str" cm="1">
        <f t="array" ref="F501">IF(I501='Tables calc'!$D$1+1,'Tables calc'!$H$23,IF(I501='Tables calc'!$D$1+2,'Tables calc'!$H$25,IF(E500="Box 2","",IF(F500="","",INDEX('Tables calc'!$D$24:$D$539,_xlfn.AGGREGATE(15,3,('Tables calc'!$F$24:$F$539=1)/('Tables calc'!$F$24:$F$539=1)*(ROW('Tables calc'!$F$24:$F$539)-ROW('Tables calc'!$F$23)),I501))))))</f>
        <v/>
      </c>
      <c r="G501" s="599" t="str">
        <f t="shared" si="79"/>
        <v/>
      </c>
      <c r="H501" s="600" t="str" cm="1">
        <f t="array" ref="H501">IF(I501='Tables calc'!$D$1+1,"*",IF(I501='Tables calc'!$D$1+2,'Tables calc'!$H$26,IF(E500="Box 2","",IF(F500="","",INDEX('Tables calc'!$E$24:$E$539,_xlfn.AGGREGATE(15,3,('Tables calc'!$F$24:$F$539=1)/('Tables calc'!$F$24:$F$539=1)*(ROW('Tables calc'!$F$24:$F$539)-ROW('Tables calc'!$F$23)),I501))))))</f>
        <v/>
      </c>
      <c r="I501" s="69">
        <v>500</v>
      </c>
      <c r="J501" s="69" t="str">
        <f t="shared" si="80"/>
        <v/>
      </c>
      <c r="K501" s="69" t="str">
        <f t="shared" si="81"/>
        <v/>
      </c>
      <c r="L501" s="69" t="str">
        <f t="shared" si="82"/>
        <v/>
      </c>
      <c r="M501" s="69" t="str">
        <f t="shared" si="83"/>
        <v/>
      </c>
      <c r="N501" s="69" t="str">
        <f t="shared" si="84"/>
        <v/>
      </c>
      <c r="O501" s="69" t="str">
        <f t="shared" si="85"/>
        <v/>
      </c>
      <c r="P501" s="69" t="str">
        <f t="shared" si="86"/>
        <v/>
      </c>
      <c r="Q501" s="69" t="str">
        <f t="shared" si="87"/>
        <v/>
      </c>
    </row>
    <row r="502" spans="1:17" x14ac:dyDescent="0.3">
      <c r="A502" s="598" t="str" cm="1">
        <f t="array" ref="A502">IF(I502='Tables calc'!$D$1+1,"FTE Reduction Exceptions:",IF(I502='Tables calc'!$D$1+2,"Totals:",IF(A501="Totals:","",IF(A501="","",INDEX('Tables calc'!$A$24:$A$539,_xlfn.AGGREGATE(15,3,('Tables calc'!$F$24:$F$539=1)/('Tables calc'!$F$24:$F$539=1)*(ROW('Tables calc'!$F$24:$F$539)-ROW('Tables calc'!$F$23)),I502))))))</f>
        <v/>
      </c>
      <c r="B502" s="598" t="str" cm="1">
        <f t="array" ref="B502">IF(I502='Tables calc'!$D$1+1,"#",IF(I502='Tables calc'!$D$1+2,"#",IF(B501="#","",IF(B501="","",INDEX('Tables calc'!$B$24:$B$539,_xlfn.AGGREGATE(15,3,('Tables calc'!$F$24:$F$539=1)/('Tables calc'!$F$24:$F$539=1)*(ROW('Tables calc'!$F$24:$F$539)-ROW('Tables calc'!$F$23)),I502))))))</f>
        <v/>
      </c>
      <c r="C502" s="599" t="str">
        <f t="shared" si="77"/>
        <v/>
      </c>
      <c r="D502" s="600" t="str" cm="1">
        <f t="array" ref="D502">IF(I502='Tables calc'!$D$1+1,"*",IF(I502='Tables calc'!$D$1+2,'Tables calc'!$H$24,IF(D501='Tables calc'!$H$24,"",IF(D501="","",INDEX('Tables calc'!$C$24:$C$539,_xlfn.AGGREGATE(15,3,('Tables calc'!$F$24:$F$539=1)/('Tables calc'!$F$24:$F$539=1)*(ROW('Tables calc'!$F$24:$F$539)-ROW('Tables calc'!$F$23)),I502))))))</f>
        <v/>
      </c>
      <c r="E502" s="601" t="str">
        <f t="shared" si="78"/>
        <v/>
      </c>
      <c r="F502" s="602" t="str" cm="1">
        <f t="array" ref="F502">IF(I502='Tables calc'!$D$1+1,'Tables calc'!$H$23,IF(I502='Tables calc'!$D$1+2,'Tables calc'!$H$25,IF(E501="Box 2","",IF(F501="","",INDEX('Tables calc'!$D$24:$D$539,_xlfn.AGGREGATE(15,3,('Tables calc'!$F$24:$F$539=1)/('Tables calc'!$F$24:$F$539=1)*(ROW('Tables calc'!$F$24:$F$539)-ROW('Tables calc'!$F$23)),I502))))))</f>
        <v/>
      </c>
      <c r="G502" s="599" t="str">
        <f t="shared" si="79"/>
        <v/>
      </c>
      <c r="H502" s="600" t="str" cm="1">
        <f t="array" ref="H502">IF(I502='Tables calc'!$D$1+1,"*",IF(I502='Tables calc'!$D$1+2,'Tables calc'!$H$26,IF(E501="Box 2","",IF(F501="","",INDEX('Tables calc'!$E$24:$E$539,_xlfn.AGGREGATE(15,3,('Tables calc'!$F$24:$F$539=1)/('Tables calc'!$F$24:$F$539=1)*(ROW('Tables calc'!$F$24:$F$539)-ROW('Tables calc'!$F$23)),I502))))))</f>
        <v/>
      </c>
      <c r="I502" s="69">
        <v>501</v>
      </c>
      <c r="J502" s="69" t="str">
        <f t="shared" si="80"/>
        <v/>
      </c>
      <c r="K502" s="69" t="str">
        <f t="shared" si="81"/>
        <v/>
      </c>
      <c r="L502" s="69" t="str">
        <f t="shared" si="82"/>
        <v/>
      </c>
      <c r="M502" s="69" t="str">
        <f t="shared" si="83"/>
        <v/>
      </c>
      <c r="N502" s="69" t="str">
        <f t="shared" si="84"/>
        <v/>
      </c>
      <c r="O502" s="69" t="str">
        <f t="shared" si="85"/>
        <v/>
      </c>
      <c r="P502" s="69" t="str">
        <f t="shared" si="86"/>
        <v/>
      </c>
      <c r="Q502" s="69" t="str">
        <f t="shared" si="87"/>
        <v/>
      </c>
    </row>
    <row r="503" spans="1:17" x14ac:dyDescent="0.3">
      <c r="A503" s="598" t="str" cm="1">
        <f t="array" ref="A503">IF(I503='Tables calc'!$D$1+1,"FTE Reduction Exceptions:",IF(I503='Tables calc'!$D$1+2,"Totals:",IF(A502="Totals:","",IF(A502="","",INDEX('Tables calc'!$A$24:$A$539,_xlfn.AGGREGATE(15,3,('Tables calc'!$F$24:$F$539=1)/('Tables calc'!$F$24:$F$539=1)*(ROW('Tables calc'!$F$24:$F$539)-ROW('Tables calc'!$F$23)),I503))))))</f>
        <v/>
      </c>
      <c r="B503" s="598" t="str" cm="1">
        <f t="array" ref="B503">IF(I503='Tables calc'!$D$1+1,"#",IF(I503='Tables calc'!$D$1+2,"#",IF(B502="#","",IF(B502="","",INDEX('Tables calc'!$B$24:$B$539,_xlfn.AGGREGATE(15,3,('Tables calc'!$F$24:$F$539=1)/('Tables calc'!$F$24:$F$539=1)*(ROW('Tables calc'!$F$24:$F$539)-ROW('Tables calc'!$F$23)),I503))))))</f>
        <v/>
      </c>
      <c r="C503" s="599" t="str">
        <f t="shared" si="77"/>
        <v/>
      </c>
      <c r="D503" s="600" t="str" cm="1">
        <f t="array" ref="D503">IF(I503='Tables calc'!$D$1+1,"*",IF(I503='Tables calc'!$D$1+2,'Tables calc'!$H$24,IF(D502='Tables calc'!$H$24,"",IF(D502="","",INDEX('Tables calc'!$C$24:$C$539,_xlfn.AGGREGATE(15,3,('Tables calc'!$F$24:$F$539=1)/('Tables calc'!$F$24:$F$539=1)*(ROW('Tables calc'!$F$24:$F$539)-ROW('Tables calc'!$F$23)),I503))))))</f>
        <v/>
      </c>
      <c r="E503" s="601" t="str">
        <f t="shared" si="78"/>
        <v/>
      </c>
      <c r="F503" s="602" t="str" cm="1">
        <f t="array" ref="F503">IF(I503='Tables calc'!$D$1+1,'Tables calc'!$H$23,IF(I503='Tables calc'!$D$1+2,'Tables calc'!$H$25,IF(E502="Box 2","",IF(F502="","",INDEX('Tables calc'!$D$24:$D$539,_xlfn.AGGREGATE(15,3,('Tables calc'!$F$24:$F$539=1)/('Tables calc'!$F$24:$F$539=1)*(ROW('Tables calc'!$F$24:$F$539)-ROW('Tables calc'!$F$23)),I503))))))</f>
        <v/>
      </c>
      <c r="G503" s="599" t="str">
        <f t="shared" si="79"/>
        <v/>
      </c>
      <c r="H503" s="600" t="str" cm="1">
        <f t="array" ref="H503">IF(I503='Tables calc'!$D$1+1,"*",IF(I503='Tables calc'!$D$1+2,'Tables calc'!$H$26,IF(E502="Box 2","",IF(F502="","",INDEX('Tables calc'!$E$24:$E$539,_xlfn.AGGREGATE(15,3,('Tables calc'!$F$24:$F$539=1)/('Tables calc'!$F$24:$F$539=1)*(ROW('Tables calc'!$F$24:$F$539)-ROW('Tables calc'!$F$23)),I503))))))</f>
        <v/>
      </c>
      <c r="I503" s="69">
        <v>502</v>
      </c>
      <c r="J503" s="69" t="str">
        <f t="shared" si="80"/>
        <v/>
      </c>
      <c r="K503" s="69" t="str">
        <f t="shared" si="81"/>
        <v/>
      </c>
      <c r="L503" s="69" t="str">
        <f t="shared" si="82"/>
        <v/>
      </c>
      <c r="M503" s="69" t="str">
        <f t="shared" si="83"/>
        <v/>
      </c>
      <c r="N503" s="69" t="str">
        <f t="shared" si="84"/>
        <v/>
      </c>
      <c r="O503" s="69" t="str">
        <f t="shared" si="85"/>
        <v/>
      </c>
      <c r="P503" s="69" t="str">
        <f t="shared" si="86"/>
        <v/>
      </c>
      <c r="Q503" s="69" t="str">
        <f t="shared" si="87"/>
        <v/>
      </c>
    </row>
    <row r="504" spans="1:17" x14ac:dyDescent="0.3">
      <c r="A504" s="598" t="str" cm="1">
        <f t="array" ref="A504">IF(I504='Tables calc'!$D$1+1,"FTE Reduction Exceptions:",IF(I504='Tables calc'!$D$1+2,"Totals:",IF(A503="Totals:","",IF(A503="","",INDEX('Tables calc'!$A$24:$A$539,_xlfn.AGGREGATE(15,3,('Tables calc'!$F$24:$F$539=1)/('Tables calc'!$F$24:$F$539=1)*(ROW('Tables calc'!$F$24:$F$539)-ROW('Tables calc'!$F$23)),I504))))))</f>
        <v/>
      </c>
      <c r="B504" s="598" t="str" cm="1">
        <f t="array" ref="B504">IF(I504='Tables calc'!$D$1+1,"#",IF(I504='Tables calc'!$D$1+2,"#",IF(B503="#","",IF(B503="","",INDEX('Tables calc'!$B$24:$B$539,_xlfn.AGGREGATE(15,3,('Tables calc'!$F$24:$F$539=1)/('Tables calc'!$F$24:$F$539=1)*(ROW('Tables calc'!$F$24:$F$539)-ROW('Tables calc'!$F$23)),I504))))))</f>
        <v/>
      </c>
      <c r="C504" s="599" t="str">
        <f t="shared" si="77"/>
        <v/>
      </c>
      <c r="D504" s="600" t="str" cm="1">
        <f t="array" ref="D504">IF(I504='Tables calc'!$D$1+1,"*",IF(I504='Tables calc'!$D$1+2,'Tables calc'!$H$24,IF(D503='Tables calc'!$H$24,"",IF(D503="","",INDEX('Tables calc'!$C$24:$C$539,_xlfn.AGGREGATE(15,3,('Tables calc'!$F$24:$F$539=1)/('Tables calc'!$F$24:$F$539=1)*(ROW('Tables calc'!$F$24:$F$539)-ROW('Tables calc'!$F$23)),I504))))))</f>
        <v/>
      </c>
      <c r="E504" s="601" t="str">
        <f t="shared" si="78"/>
        <v/>
      </c>
      <c r="F504" s="602" t="str" cm="1">
        <f t="array" ref="F504">IF(I504='Tables calc'!$D$1+1,'Tables calc'!$H$23,IF(I504='Tables calc'!$D$1+2,'Tables calc'!$H$25,IF(E503="Box 2","",IF(F503="","",INDEX('Tables calc'!$D$24:$D$539,_xlfn.AGGREGATE(15,3,('Tables calc'!$F$24:$F$539=1)/('Tables calc'!$F$24:$F$539=1)*(ROW('Tables calc'!$F$24:$F$539)-ROW('Tables calc'!$F$23)),I504))))))</f>
        <v/>
      </c>
      <c r="G504" s="599" t="str">
        <f t="shared" si="79"/>
        <v/>
      </c>
      <c r="H504" s="600" t="str" cm="1">
        <f t="array" ref="H504">IF(I504='Tables calc'!$D$1+1,"*",IF(I504='Tables calc'!$D$1+2,'Tables calc'!$H$26,IF(E503="Box 2","",IF(F503="","",INDEX('Tables calc'!$E$24:$E$539,_xlfn.AGGREGATE(15,3,('Tables calc'!$F$24:$F$539=1)/('Tables calc'!$F$24:$F$539=1)*(ROW('Tables calc'!$F$24:$F$539)-ROW('Tables calc'!$F$23)),I504))))))</f>
        <v/>
      </c>
      <c r="I504" s="69">
        <v>503</v>
      </c>
      <c r="J504" s="69" t="str">
        <f t="shared" si="80"/>
        <v/>
      </c>
      <c r="K504" s="69" t="str">
        <f t="shared" si="81"/>
        <v/>
      </c>
      <c r="L504" s="69" t="str">
        <f t="shared" si="82"/>
        <v/>
      </c>
      <c r="M504" s="69" t="str">
        <f t="shared" si="83"/>
        <v/>
      </c>
      <c r="N504" s="69" t="str">
        <f t="shared" si="84"/>
        <v/>
      </c>
      <c r="O504" s="69" t="str">
        <f t="shared" si="85"/>
        <v/>
      </c>
      <c r="P504" s="69" t="str">
        <f t="shared" si="86"/>
        <v/>
      </c>
      <c r="Q504" s="69" t="str">
        <f t="shared" si="87"/>
        <v/>
      </c>
    </row>
    <row r="505" spans="1:17" x14ac:dyDescent="0.3">
      <c r="A505" s="598" t="str" cm="1">
        <f t="array" ref="A505">IF(I505='Tables calc'!$D$1+1,"FTE Reduction Exceptions:",IF(I505='Tables calc'!$D$1+2,"Totals:",IF(A504="Totals:","",IF(A504="","",INDEX('Tables calc'!$A$24:$A$539,_xlfn.AGGREGATE(15,3,('Tables calc'!$F$24:$F$539=1)/('Tables calc'!$F$24:$F$539=1)*(ROW('Tables calc'!$F$24:$F$539)-ROW('Tables calc'!$F$23)),I505))))))</f>
        <v/>
      </c>
      <c r="B505" s="598" t="str" cm="1">
        <f t="array" ref="B505">IF(I505='Tables calc'!$D$1+1,"#",IF(I505='Tables calc'!$D$1+2,"#",IF(B504="#","",IF(B504="","",INDEX('Tables calc'!$B$24:$B$539,_xlfn.AGGREGATE(15,3,('Tables calc'!$F$24:$F$539=1)/('Tables calc'!$F$24:$F$539=1)*(ROW('Tables calc'!$F$24:$F$539)-ROW('Tables calc'!$F$23)),I505))))))</f>
        <v/>
      </c>
      <c r="C505" s="599" t="str">
        <f t="shared" si="77"/>
        <v/>
      </c>
      <c r="D505" s="600" t="str" cm="1">
        <f t="array" ref="D505">IF(I505='Tables calc'!$D$1+1,"*",IF(I505='Tables calc'!$D$1+2,'Tables calc'!$H$24,IF(D504='Tables calc'!$H$24,"",IF(D504="","",INDEX('Tables calc'!$C$24:$C$539,_xlfn.AGGREGATE(15,3,('Tables calc'!$F$24:$F$539=1)/('Tables calc'!$F$24:$F$539=1)*(ROW('Tables calc'!$F$24:$F$539)-ROW('Tables calc'!$F$23)),I505))))))</f>
        <v/>
      </c>
      <c r="E505" s="601" t="str">
        <f t="shared" si="78"/>
        <v/>
      </c>
      <c r="F505" s="602" t="str" cm="1">
        <f t="array" ref="F505">IF(I505='Tables calc'!$D$1+1,'Tables calc'!$H$23,IF(I505='Tables calc'!$D$1+2,'Tables calc'!$H$25,IF(E504="Box 2","",IF(F504="","",INDEX('Tables calc'!$D$24:$D$539,_xlfn.AGGREGATE(15,3,('Tables calc'!$F$24:$F$539=1)/('Tables calc'!$F$24:$F$539=1)*(ROW('Tables calc'!$F$24:$F$539)-ROW('Tables calc'!$F$23)),I505))))))</f>
        <v/>
      </c>
      <c r="G505" s="599" t="str">
        <f t="shared" si="79"/>
        <v/>
      </c>
      <c r="H505" s="600" t="str" cm="1">
        <f t="array" ref="H505">IF(I505='Tables calc'!$D$1+1,"*",IF(I505='Tables calc'!$D$1+2,'Tables calc'!$H$26,IF(E504="Box 2","",IF(F504="","",INDEX('Tables calc'!$E$24:$E$539,_xlfn.AGGREGATE(15,3,('Tables calc'!$F$24:$F$539=1)/('Tables calc'!$F$24:$F$539=1)*(ROW('Tables calc'!$F$24:$F$539)-ROW('Tables calc'!$F$23)),I505))))))</f>
        <v/>
      </c>
      <c r="I505" s="69">
        <v>504</v>
      </c>
      <c r="J505" s="69" t="str">
        <f t="shared" si="80"/>
        <v/>
      </c>
      <c r="K505" s="69" t="str">
        <f t="shared" si="81"/>
        <v/>
      </c>
      <c r="L505" s="69" t="str">
        <f t="shared" si="82"/>
        <v/>
      </c>
      <c r="M505" s="69" t="str">
        <f t="shared" si="83"/>
        <v/>
      </c>
      <c r="N505" s="69" t="str">
        <f t="shared" si="84"/>
        <v/>
      </c>
      <c r="O505" s="69" t="str">
        <f t="shared" si="85"/>
        <v/>
      </c>
      <c r="P505" s="69" t="str">
        <f t="shared" si="86"/>
        <v/>
      </c>
      <c r="Q505" s="69" t="str">
        <f t="shared" si="87"/>
        <v/>
      </c>
    </row>
    <row r="506" spans="1:17" x14ac:dyDescent="0.3">
      <c r="A506" s="598" t="str" cm="1">
        <f t="array" ref="A506">IF(I506='Tables calc'!$D$1+1,"FTE Reduction Exceptions:",IF(I506='Tables calc'!$D$1+2,"Totals:",IF(A505="Totals:","",IF(A505="","",INDEX('Tables calc'!$A$24:$A$539,_xlfn.AGGREGATE(15,3,('Tables calc'!$F$24:$F$539=1)/('Tables calc'!$F$24:$F$539=1)*(ROW('Tables calc'!$F$24:$F$539)-ROW('Tables calc'!$F$23)),I506))))))</f>
        <v/>
      </c>
      <c r="B506" s="598" t="str" cm="1">
        <f t="array" ref="B506">IF(I506='Tables calc'!$D$1+1,"#",IF(I506='Tables calc'!$D$1+2,"#",IF(B505="#","",IF(B505="","",INDEX('Tables calc'!$B$24:$B$539,_xlfn.AGGREGATE(15,3,('Tables calc'!$F$24:$F$539=1)/('Tables calc'!$F$24:$F$539=1)*(ROW('Tables calc'!$F$24:$F$539)-ROW('Tables calc'!$F$23)),I506))))))</f>
        <v/>
      </c>
      <c r="C506" s="599" t="str">
        <f t="shared" si="77"/>
        <v/>
      </c>
      <c r="D506" s="600" t="str" cm="1">
        <f t="array" ref="D506">IF(I506='Tables calc'!$D$1+1,"*",IF(I506='Tables calc'!$D$1+2,'Tables calc'!$H$24,IF(D505='Tables calc'!$H$24,"",IF(D505="","",INDEX('Tables calc'!$C$24:$C$539,_xlfn.AGGREGATE(15,3,('Tables calc'!$F$24:$F$539=1)/('Tables calc'!$F$24:$F$539=1)*(ROW('Tables calc'!$F$24:$F$539)-ROW('Tables calc'!$F$23)),I506))))))</f>
        <v/>
      </c>
      <c r="E506" s="601" t="str">
        <f t="shared" si="78"/>
        <v/>
      </c>
      <c r="F506" s="602" t="str" cm="1">
        <f t="array" ref="F506">IF(I506='Tables calc'!$D$1+1,'Tables calc'!$H$23,IF(I506='Tables calc'!$D$1+2,'Tables calc'!$H$25,IF(E505="Box 2","",IF(F505="","",INDEX('Tables calc'!$D$24:$D$539,_xlfn.AGGREGATE(15,3,('Tables calc'!$F$24:$F$539=1)/('Tables calc'!$F$24:$F$539=1)*(ROW('Tables calc'!$F$24:$F$539)-ROW('Tables calc'!$F$23)),I506))))))</f>
        <v/>
      </c>
      <c r="G506" s="599" t="str">
        <f t="shared" si="79"/>
        <v/>
      </c>
      <c r="H506" s="600" t="str" cm="1">
        <f t="array" ref="H506">IF(I506='Tables calc'!$D$1+1,"*",IF(I506='Tables calc'!$D$1+2,'Tables calc'!$H$26,IF(E505="Box 2","",IF(F505="","",INDEX('Tables calc'!$E$24:$E$539,_xlfn.AGGREGATE(15,3,('Tables calc'!$F$24:$F$539=1)/('Tables calc'!$F$24:$F$539=1)*(ROW('Tables calc'!$F$24:$F$539)-ROW('Tables calc'!$F$23)),I506))))))</f>
        <v/>
      </c>
      <c r="I506" s="69">
        <v>505</v>
      </c>
      <c r="J506" s="69" t="str">
        <f t="shared" si="80"/>
        <v/>
      </c>
      <c r="K506" s="69" t="str">
        <f t="shared" si="81"/>
        <v/>
      </c>
      <c r="L506" s="69" t="str">
        <f t="shared" si="82"/>
        <v/>
      </c>
      <c r="M506" s="69" t="str">
        <f t="shared" si="83"/>
        <v/>
      </c>
      <c r="N506" s="69" t="str">
        <f t="shared" si="84"/>
        <v/>
      </c>
      <c r="O506" s="69" t="str">
        <f t="shared" si="85"/>
        <v/>
      </c>
      <c r="P506" s="69" t="str">
        <f t="shared" si="86"/>
        <v/>
      </c>
      <c r="Q506" s="69" t="str">
        <f t="shared" si="87"/>
        <v/>
      </c>
    </row>
    <row r="507" spans="1:17" x14ac:dyDescent="0.3">
      <c r="A507" s="598" t="str" cm="1">
        <f t="array" ref="A507">IF(I507='Tables calc'!$D$1+1,"FTE Reduction Exceptions:",IF(I507='Tables calc'!$D$1+2,"Totals:",IF(A506="Totals:","",IF(A506="","",INDEX('Tables calc'!$A$24:$A$539,_xlfn.AGGREGATE(15,3,('Tables calc'!$F$24:$F$539=1)/('Tables calc'!$F$24:$F$539=1)*(ROW('Tables calc'!$F$24:$F$539)-ROW('Tables calc'!$F$23)),I507))))))</f>
        <v/>
      </c>
      <c r="B507" s="598" t="str" cm="1">
        <f t="array" ref="B507">IF(I507='Tables calc'!$D$1+1,"#",IF(I507='Tables calc'!$D$1+2,"#",IF(B506="#","",IF(B506="","",INDEX('Tables calc'!$B$24:$B$539,_xlfn.AGGREGATE(15,3,('Tables calc'!$F$24:$F$539=1)/('Tables calc'!$F$24:$F$539=1)*(ROW('Tables calc'!$F$24:$F$539)-ROW('Tables calc'!$F$23)),I507))))))</f>
        <v/>
      </c>
      <c r="C507" s="599" t="str">
        <f t="shared" si="77"/>
        <v/>
      </c>
      <c r="D507" s="600" t="str" cm="1">
        <f t="array" ref="D507">IF(I507='Tables calc'!$D$1+1,"*",IF(I507='Tables calc'!$D$1+2,'Tables calc'!$H$24,IF(D506='Tables calc'!$H$24,"",IF(D506="","",INDEX('Tables calc'!$C$24:$C$539,_xlfn.AGGREGATE(15,3,('Tables calc'!$F$24:$F$539=1)/('Tables calc'!$F$24:$F$539=1)*(ROW('Tables calc'!$F$24:$F$539)-ROW('Tables calc'!$F$23)),I507))))))</f>
        <v/>
      </c>
      <c r="E507" s="601" t="str">
        <f t="shared" si="78"/>
        <v/>
      </c>
      <c r="F507" s="602" t="str" cm="1">
        <f t="array" ref="F507">IF(I507='Tables calc'!$D$1+1,'Tables calc'!$H$23,IF(I507='Tables calc'!$D$1+2,'Tables calc'!$H$25,IF(E506="Box 2","",IF(F506="","",INDEX('Tables calc'!$D$24:$D$539,_xlfn.AGGREGATE(15,3,('Tables calc'!$F$24:$F$539=1)/('Tables calc'!$F$24:$F$539=1)*(ROW('Tables calc'!$F$24:$F$539)-ROW('Tables calc'!$F$23)),I507))))))</f>
        <v/>
      </c>
      <c r="G507" s="599" t="str">
        <f t="shared" si="79"/>
        <v/>
      </c>
      <c r="H507" s="600" t="str" cm="1">
        <f t="array" ref="H507">IF(I507='Tables calc'!$D$1+1,"*",IF(I507='Tables calc'!$D$1+2,'Tables calc'!$H$26,IF(E506="Box 2","",IF(F506="","",INDEX('Tables calc'!$E$24:$E$539,_xlfn.AGGREGATE(15,3,('Tables calc'!$F$24:$F$539=1)/('Tables calc'!$F$24:$F$539=1)*(ROW('Tables calc'!$F$24:$F$539)-ROW('Tables calc'!$F$23)),I507))))))</f>
        <v/>
      </c>
      <c r="I507" s="69">
        <v>506</v>
      </c>
      <c r="J507" s="69" t="str">
        <f t="shared" si="80"/>
        <v/>
      </c>
      <c r="K507" s="69" t="str">
        <f t="shared" si="81"/>
        <v/>
      </c>
      <c r="L507" s="69" t="str">
        <f t="shared" si="82"/>
        <v/>
      </c>
      <c r="M507" s="69" t="str">
        <f t="shared" si="83"/>
        <v/>
      </c>
      <c r="N507" s="69" t="str">
        <f t="shared" si="84"/>
        <v/>
      </c>
      <c r="O507" s="69" t="str">
        <f t="shared" si="85"/>
        <v/>
      </c>
      <c r="P507" s="69" t="str">
        <f t="shared" si="86"/>
        <v/>
      </c>
      <c r="Q507" s="69" t="str">
        <f t="shared" si="87"/>
        <v/>
      </c>
    </row>
    <row r="508" spans="1:17" x14ac:dyDescent="0.3">
      <c r="A508" s="598" t="str" cm="1">
        <f t="array" ref="A508">IF(I508='Tables calc'!$D$1+1,"FTE Reduction Exceptions:",IF(I508='Tables calc'!$D$1+2,"Totals:",IF(A507="Totals:","",IF(A507="","",INDEX('Tables calc'!$A$24:$A$539,_xlfn.AGGREGATE(15,3,('Tables calc'!$F$24:$F$539=1)/('Tables calc'!$F$24:$F$539=1)*(ROW('Tables calc'!$F$24:$F$539)-ROW('Tables calc'!$F$23)),I508))))))</f>
        <v/>
      </c>
      <c r="B508" s="598" t="str" cm="1">
        <f t="array" ref="B508">IF(I508='Tables calc'!$D$1+1,"#",IF(I508='Tables calc'!$D$1+2,"#",IF(B507="#","",IF(B507="","",INDEX('Tables calc'!$B$24:$B$539,_xlfn.AGGREGATE(15,3,('Tables calc'!$F$24:$F$539=1)/('Tables calc'!$F$24:$F$539=1)*(ROW('Tables calc'!$F$24:$F$539)-ROW('Tables calc'!$F$23)),I508))))))</f>
        <v/>
      </c>
      <c r="C508" s="599" t="str">
        <f t="shared" si="77"/>
        <v/>
      </c>
      <c r="D508" s="600" t="str" cm="1">
        <f t="array" ref="D508">IF(I508='Tables calc'!$D$1+1,"*",IF(I508='Tables calc'!$D$1+2,'Tables calc'!$H$24,IF(D507='Tables calc'!$H$24,"",IF(D507="","",INDEX('Tables calc'!$C$24:$C$539,_xlfn.AGGREGATE(15,3,('Tables calc'!$F$24:$F$539=1)/('Tables calc'!$F$24:$F$539=1)*(ROW('Tables calc'!$F$24:$F$539)-ROW('Tables calc'!$F$23)),I508))))))</f>
        <v/>
      </c>
      <c r="E508" s="601" t="str">
        <f t="shared" si="78"/>
        <v/>
      </c>
      <c r="F508" s="602" t="str" cm="1">
        <f t="array" ref="F508">IF(I508='Tables calc'!$D$1+1,'Tables calc'!$H$23,IF(I508='Tables calc'!$D$1+2,'Tables calc'!$H$25,IF(E507="Box 2","",IF(F507="","",INDEX('Tables calc'!$D$24:$D$539,_xlfn.AGGREGATE(15,3,('Tables calc'!$F$24:$F$539=1)/('Tables calc'!$F$24:$F$539=1)*(ROW('Tables calc'!$F$24:$F$539)-ROW('Tables calc'!$F$23)),I508))))))</f>
        <v/>
      </c>
      <c r="G508" s="599" t="str">
        <f t="shared" si="79"/>
        <v/>
      </c>
      <c r="H508" s="600" t="str" cm="1">
        <f t="array" ref="H508">IF(I508='Tables calc'!$D$1+1,"*",IF(I508='Tables calc'!$D$1+2,'Tables calc'!$H$26,IF(E507="Box 2","",IF(F507="","",INDEX('Tables calc'!$E$24:$E$539,_xlfn.AGGREGATE(15,3,('Tables calc'!$F$24:$F$539=1)/('Tables calc'!$F$24:$F$539=1)*(ROW('Tables calc'!$F$24:$F$539)-ROW('Tables calc'!$F$23)),I508))))))</f>
        <v/>
      </c>
      <c r="I508" s="69">
        <v>507</v>
      </c>
      <c r="J508" s="69" t="str">
        <f t="shared" si="80"/>
        <v/>
      </c>
      <c r="K508" s="69" t="str">
        <f t="shared" si="81"/>
        <v/>
      </c>
      <c r="L508" s="69" t="str">
        <f t="shared" si="82"/>
        <v/>
      </c>
      <c r="M508" s="69" t="str">
        <f t="shared" si="83"/>
        <v/>
      </c>
      <c r="N508" s="69" t="str">
        <f t="shared" si="84"/>
        <v/>
      </c>
      <c r="O508" s="69" t="str">
        <f t="shared" si="85"/>
        <v/>
      </c>
      <c r="P508" s="69" t="str">
        <f t="shared" si="86"/>
        <v/>
      </c>
      <c r="Q508" s="69" t="str">
        <f t="shared" si="87"/>
        <v/>
      </c>
    </row>
    <row r="509" spans="1:17" x14ac:dyDescent="0.3">
      <c r="A509" s="598" t="str" cm="1">
        <f t="array" ref="A509">IF(I509='Tables calc'!$D$1+1,"FTE Reduction Exceptions:",IF(I509='Tables calc'!$D$1+2,"Totals:",IF(A508="Totals:","",IF(A508="","",INDEX('Tables calc'!$A$24:$A$539,_xlfn.AGGREGATE(15,3,('Tables calc'!$F$24:$F$539=1)/('Tables calc'!$F$24:$F$539=1)*(ROW('Tables calc'!$F$24:$F$539)-ROW('Tables calc'!$F$23)),I509))))))</f>
        <v/>
      </c>
      <c r="B509" s="598" t="str" cm="1">
        <f t="array" ref="B509">IF(I509='Tables calc'!$D$1+1,"#",IF(I509='Tables calc'!$D$1+2,"#",IF(B508="#","",IF(B508="","",INDEX('Tables calc'!$B$24:$B$539,_xlfn.AGGREGATE(15,3,('Tables calc'!$F$24:$F$539=1)/('Tables calc'!$F$24:$F$539=1)*(ROW('Tables calc'!$F$24:$F$539)-ROW('Tables calc'!$F$23)),I509))))))</f>
        <v/>
      </c>
      <c r="C509" s="599" t="str">
        <f t="shared" si="77"/>
        <v/>
      </c>
      <c r="D509" s="600" t="str" cm="1">
        <f t="array" ref="D509">IF(I509='Tables calc'!$D$1+1,"*",IF(I509='Tables calc'!$D$1+2,'Tables calc'!$H$24,IF(D508='Tables calc'!$H$24,"",IF(D508="","",INDEX('Tables calc'!$C$24:$C$539,_xlfn.AGGREGATE(15,3,('Tables calc'!$F$24:$F$539=1)/('Tables calc'!$F$24:$F$539=1)*(ROW('Tables calc'!$F$24:$F$539)-ROW('Tables calc'!$F$23)),I509))))))</f>
        <v/>
      </c>
      <c r="E509" s="601" t="str">
        <f t="shared" si="78"/>
        <v/>
      </c>
      <c r="F509" s="602" t="str" cm="1">
        <f t="array" ref="F509">IF(I509='Tables calc'!$D$1+1,'Tables calc'!$H$23,IF(I509='Tables calc'!$D$1+2,'Tables calc'!$H$25,IF(E508="Box 2","",IF(F508="","",INDEX('Tables calc'!$D$24:$D$539,_xlfn.AGGREGATE(15,3,('Tables calc'!$F$24:$F$539=1)/('Tables calc'!$F$24:$F$539=1)*(ROW('Tables calc'!$F$24:$F$539)-ROW('Tables calc'!$F$23)),I509))))))</f>
        <v/>
      </c>
      <c r="G509" s="599" t="str">
        <f t="shared" si="79"/>
        <v/>
      </c>
      <c r="H509" s="600" t="str" cm="1">
        <f t="array" ref="H509">IF(I509='Tables calc'!$D$1+1,"*",IF(I509='Tables calc'!$D$1+2,'Tables calc'!$H$26,IF(E508="Box 2","",IF(F508="","",INDEX('Tables calc'!$E$24:$E$539,_xlfn.AGGREGATE(15,3,('Tables calc'!$F$24:$F$539=1)/('Tables calc'!$F$24:$F$539=1)*(ROW('Tables calc'!$F$24:$F$539)-ROW('Tables calc'!$F$23)),I509))))))</f>
        <v/>
      </c>
      <c r="I509" s="69">
        <v>508</v>
      </c>
      <c r="J509" s="69" t="str">
        <f t="shared" si="80"/>
        <v/>
      </c>
      <c r="K509" s="69" t="str">
        <f t="shared" si="81"/>
        <v/>
      </c>
      <c r="L509" s="69" t="str">
        <f t="shared" si="82"/>
        <v/>
      </c>
      <c r="M509" s="69" t="str">
        <f t="shared" si="83"/>
        <v/>
      </c>
      <c r="N509" s="69" t="str">
        <f t="shared" si="84"/>
        <v/>
      </c>
      <c r="O509" s="69" t="str">
        <f t="shared" si="85"/>
        <v/>
      </c>
      <c r="P509" s="69" t="str">
        <f t="shared" si="86"/>
        <v/>
      </c>
      <c r="Q509" s="69" t="str">
        <f t="shared" si="87"/>
        <v/>
      </c>
    </row>
    <row r="510" spans="1:17" x14ac:dyDescent="0.3">
      <c r="A510" s="598" t="str" cm="1">
        <f t="array" ref="A510">IF(I510='Tables calc'!$D$1+1,"FTE Reduction Exceptions:",IF(I510='Tables calc'!$D$1+2,"Totals:",IF(A509="Totals:","",IF(A509="","",INDEX('Tables calc'!$A$24:$A$539,_xlfn.AGGREGATE(15,3,('Tables calc'!$F$24:$F$539=1)/('Tables calc'!$F$24:$F$539=1)*(ROW('Tables calc'!$F$24:$F$539)-ROW('Tables calc'!$F$23)),I510))))))</f>
        <v/>
      </c>
      <c r="B510" s="598" t="str" cm="1">
        <f t="array" ref="B510">IF(I510='Tables calc'!$D$1+1,"#",IF(I510='Tables calc'!$D$1+2,"#",IF(B509="#","",IF(B509="","",INDEX('Tables calc'!$B$24:$B$539,_xlfn.AGGREGATE(15,3,('Tables calc'!$F$24:$F$539=1)/('Tables calc'!$F$24:$F$539=1)*(ROW('Tables calc'!$F$24:$F$539)-ROW('Tables calc'!$F$23)),I510))))))</f>
        <v/>
      </c>
      <c r="C510" s="599" t="str">
        <f t="shared" si="77"/>
        <v/>
      </c>
      <c r="D510" s="600" t="str" cm="1">
        <f t="array" ref="D510">IF(I510='Tables calc'!$D$1+1,"*",IF(I510='Tables calc'!$D$1+2,'Tables calc'!$H$24,IF(D509='Tables calc'!$H$24,"",IF(D509="","",INDEX('Tables calc'!$C$24:$C$539,_xlfn.AGGREGATE(15,3,('Tables calc'!$F$24:$F$539=1)/('Tables calc'!$F$24:$F$539=1)*(ROW('Tables calc'!$F$24:$F$539)-ROW('Tables calc'!$F$23)),I510))))))</f>
        <v/>
      </c>
      <c r="E510" s="601" t="str">
        <f t="shared" si="78"/>
        <v/>
      </c>
      <c r="F510" s="602" t="str" cm="1">
        <f t="array" ref="F510">IF(I510='Tables calc'!$D$1+1,'Tables calc'!$H$23,IF(I510='Tables calc'!$D$1+2,'Tables calc'!$H$25,IF(E509="Box 2","",IF(F509="","",INDEX('Tables calc'!$D$24:$D$539,_xlfn.AGGREGATE(15,3,('Tables calc'!$F$24:$F$539=1)/('Tables calc'!$F$24:$F$539=1)*(ROW('Tables calc'!$F$24:$F$539)-ROW('Tables calc'!$F$23)),I510))))))</f>
        <v/>
      </c>
      <c r="G510" s="599" t="str">
        <f t="shared" si="79"/>
        <v/>
      </c>
      <c r="H510" s="600" t="str" cm="1">
        <f t="array" ref="H510">IF(I510='Tables calc'!$D$1+1,"*",IF(I510='Tables calc'!$D$1+2,'Tables calc'!$H$26,IF(E509="Box 2","",IF(F509="","",INDEX('Tables calc'!$E$24:$E$539,_xlfn.AGGREGATE(15,3,('Tables calc'!$F$24:$F$539=1)/('Tables calc'!$F$24:$F$539=1)*(ROW('Tables calc'!$F$24:$F$539)-ROW('Tables calc'!$F$23)),I510))))))</f>
        <v/>
      </c>
      <c r="I510" s="69">
        <v>509</v>
      </c>
      <c r="J510" s="69" t="str">
        <f t="shared" si="80"/>
        <v/>
      </c>
      <c r="K510" s="69" t="str">
        <f t="shared" si="81"/>
        <v/>
      </c>
      <c r="L510" s="69" t="str">
        <f t="shared" si="82"/>
        <v/>
      </c>
      <c r="M510" s="69" t="str">
        <f t="shared" si="83"/>
        <v/>
      </c>
      <c r="N510" s="69" t="str">
        <f t="shared" si="84"/>
        <v/>
      </c>
      <c r="O510" s="69" t="str">
        <f t="shared" si="85"/>
        <v/>
      </c>
      <c r="P510" s="69" t="str">
        <f t="shared" si="86"/>
        <v/>
      </c>
      <c r="Q510" s="69" t="str">
        <f t="shared" si="87"/>
        <v/>
      </c>
    </row>
    <row r="511" spans="1:17" x14ac:dyDescent="0.3">
      <c r="A511" s="598" t="str" cm="1">
        <f t="array" ref="A511">IF(I511='Tables calc'!$D$1+1,"FTE Reduction Exceptions:",IF(I511='Tables calc'!$D$1+2,"Totals:",IF(A510="Totals:","",IF(A510="","",INDEX('Tables calc'!$A$24:$A$539,_xlfn.AGGREGATE(15,3,('Tables calc'!$F$24:$F$539=1)/('Tables calc'!$F$24:$F$539=1)*(ROW('Tables calc'!$F$24:$F$539)-ROW('Tables calc'!$F$23)),I511))))))</f>
        <v/>
      </c>
      <c r="B511" s="598" t="str" cm="1">
        <f t="array" ref="B511">IF(I511='Tables calc'!$D$1+1,"#",IF(I511='Tables calc'!$D$1+2,"#",IF(B510="#","",IF(B510="","",INDEX('Tables calc'!$B$24:$B$539,_xlfn.AGGREGATE(15,3,('Tables calc'!$F$24:$F$539=1)/('Tables calc'!$F$24:$F$539=1)*(ROW('Tables calc'!$F$24:$F$539)-ROW('Tables calc'!$F$23)),I511))))))</f>
        <v/>
      </c>
      <c r="C511" s="599" t="str">
        <f t="shared" si="77"/>
        <v/>
      </c>
      <c r="D511" s="600" t="str" cm="1">
        <f t="array" ref="D511">IF(I511='Tables calc'!$D$1+1,"*",IF(I511='Tables calc'!$D$1+2,'Tables calc'!$H$24,IF(D510='Tables calc'!$H$24,"",IF(D510="","",INDEX('Tables calc'!$C$24:$C$539,_xlfn.AGGREGATE(15,3,('Tables calc'!$F$24:$F$539=1)/('Tables calc'!$F$24:$F$539=1)*(ROW('Tables calc'!$F$24:$F$539)-ROW('Tables calc'!$F$23)),I511))))))</f>
        <v/>
      </c>
      <c r="E511" s="601" t="str">
        <f t="shared" si="78"/>
        <v/>
      </c>
      <c r="F511" s="602" t="str" cm="1">
        <f t="array" ref="F511">IF(I511='Tables calc'!$D$1+1,'Tables calc'!$H$23,IF(I511='Tables calc'!$D$1+2,'Tables calc'!$H$25,IF(E510="Box 2","",IF(F510="","",INDEX('Tables calc'!$D$24:$D$539,_xlfn.AGGREGATE(15,3,('Tables calc'!$F$24:$F$539=1)/('Tables calc'!$F$24:$F$539=1)*(ROW('Tables calc'!$F$24:$F$539)-ROW('Tables calc'!$F$23)),I511))))))</f>
        <v/>
      </c>
      <c r="G511" s="599" t="str">
        <f t="shared" si="79"/>
        <v/>
      </c>
      <c r="H511" s="600" t="str" cm="1">
        <f t="array" ref="H511">IF(I511='Tables calc'!$D$1+1,"*",IF(I511='Tables calc'!$D$1+2,'Tables calc'!$H$26,IF(E510="Box 2","",IF(F510="","",INDEX('Tables calc'!$E$24:$E$539,_xlfn.AGGREGATE(15,3,('Tables calc'!$F$24:$F$539=1)/('Tables calc'!$F$24:$F$539=1)*(ROW('Tables calc'!$F$24:$F$539)-ROW('Tables calc'!$F$23)),I511))))))</f>
        <v/>
      </c>
      <c r="I511" s="69">
        <v>510</v>
      </c>
      <c r="J511" s="69" t="str">
        <f t="shared" si="80"/>
        <v/>
      </c>
      <c r="K511" s="69" t="str">
        <f t="shared" si="81"/>
        <v/>
      </c>
      <c r="L511" s="69" t="str">
        <f t="shared" si="82"/>
        <v/>
      </c>
      <c r="M511" s="69" t="str">
        <f t="shared" si="83"/>
        <v/>
      </c>
      <c r="N511" s="69" t="str">
        <f t="shared" si="84"/>
        <v/>
      </c>
      <c r="O511" s="69" t="str">
        <f t="shared" si="85"/>
        <v/>
      </c>
      <c r="P511" s="69" t="str">
        <f t="shared" si="86"/>
        <v/>
      </c>
      <c r="Q511" s="69" t="str">
        <f t="shared" si="87"/>
        <v/>
      </c>
    </row>
    <row r="512" spans="1:17" x14ac:dyDescent="0.3">
      <c r="A512" s="598" t="str" cm="1">
        <f t="array" ref="A512">IF(I512='Tables calc'!$D$1+1,"FTE Reduction Exceptions:",IF(I512='Tables calc'!$D$1+2,"Totals:",IF(A511="Totals:","",IF(A511="","",INDEX('Tables calc'!$A$24:$A$539,_xlfn.AGGREGATE(15,3,('Tables calc'!$F$24:$F$539=1)/('Tables calc'!$F$24:$F$539=1)*(ROW('Tables calc'!$F$24:$F$539)-ROW('Tables calc'!$F$23)),I512))))))</f>
        <v/>
      </c>
      <c r="B512" s="598" t="str" cm="1">
        <f t="array" ref="B512">IF(I512='Tables calc'!$D$1+1,"#",IF(I512='Tables calc'!$D$1+2,"#",IF(B511="#","",IF(B511="","",INDEX('Tables calc'!$B$24:$B$539,_xlfn.AGGREGATE(15,3,('Tables calc'!$F$24:$F$539=1)/('Tables calc'!$F$24:$F$539=1)*(ROW('Tables calc'!$F$24:$F$539)-ROW('Tables calc'!$F$23)),I512))))))</f>
        <v/>
      </c>
      <c r="C512" s="599" t="str">
        <f t="shared" si="77"/>
        <v/>
      </c>
      <c r="D512" s="600" t="str" cm="1">
        <f t="array" ref="D512">IF(I512='Tables calc'!$D$1+1,"*",IF(I512='Tables calc'!$D$1+2,'Tables calc'!$H$24,IF(D511='Tables calc'!$H$24,"",IF(D511="","",INDEX('Tables calc'!$C$24:$C$539,_xlfn.AGGREGATE(15,3,('Tables calc'!$F$24:$F$539=1)/('Tables calc'!$F$24:$F$539=1)*(ROW('Tables calc'!$F$24:$F$539)-ROW('Tables calc'!$F$23)),I512))))))</f>
        <v/>
      </c>
      <c r="E512" s="601" t="str">
        <f t="shared" si="78"/>
        <v/>
      </c>
      <c r="F512" s="602" t="str" cm="1">
        <f t="array" ref="F512">IF(I512='Tables calc'!$D$1+1,'Tables calc'!$H$23,IF(I512='Tables calc'!$D$1+2,'Tables calc'!$H$25,IF(E511="Box 2","",IF(F511="","",INDEX('Tables calc'!$D$24:$D$539,_xlfn.AGGREGATE(15,3,('Tables calc'!$F$24:$F$539=1)/('Tables calc'!$F$24:$F$539=1)*(ROW('Tables calc'!$F$24:$F$539)-ROW('Tables calc'!$F$23)),I512))))))</f>
        <v/>
      </c>
      <c r="G512" s="599" t="str">
        <f t="shared" si="79"/>
        <v/>
      </c>
      <c r="H512" s="600" t="str" cm="1">
        <f t="array" ref="H512">IF(I512='Tables calc'!$D$1+1,"*",IF(I512='Tables calc'!$D$1+2,'Tables calc'!$H$26,IF(E511="Box 2","",IF(F511="","",INDEX('Tables calc'!$E$24:$E$539,_xlfn.AGGREGATE(15,3,('Tables calc'!$F$24:$F$539=1)/('Tables calc'!$F$24:$F$539=1)*(ROW('Tables calc'!$F$24:$F$539)-ROW('Tables calc'!$F$23)),I512))))))</f>
        <v/>
      </c>
      <c r="I512" s="69">
        <v>511</v>
      </c>
      <c r="J512" s="69" t="str">
        <f t="shared" si="80"/>
        <v/>
      </c>
      <c r="K512" s="69" t="str">
        <f t="shared" si="81"/>
        <v/>
      </c>
      <c r="L512" s="69" t="str">
        <f t="shared" si="82"/>
        <v/>
      </c>
      <c r="M512" s="69" t="str">
        <f t="shared" si="83"/>
        <v/>
      </c>
      <c r="N512" s="69" t="str">
        <f t="shared" si="84"/>
        <v/>
      </c>
      <c r="O512" s="69" t="str">
        <f t="shared" si="85"/>
        <v/>
      </c>
      <c r="P512" s="69" t="str">
        <f t="shared" si="86"/>
        <v/>
      </c>
      <c r="Q512" s="69" t="str">
        <f t="shared" si="87"/>
        <v/>
      </c>
    </row>
    <row r="513" spans="1:17" x14ac:dyDescent="0.3">
      <c r="A513" s="598" t="str" cm="1">
        <f t="array" ref="A513">IF(I513='Tables calc'!$D$1+1,"FTE Reduction Exceptions:",IF(I513='Tables calc'!$D$1+2,"Totals:",IF(A512="Totals:","",IF(A512="","",INDEX('Tables calc'!$A$24:$A$539,_xlfn.AGGREGATE(15,3,('Tables calc'!$F$24:$F$539=1)/('Tables calc'!$F$24:$F$539=1)*(ROW('Tables calc'!$F$24:$F$539)-ROW('Tables calc'!$F$23)),I513))))))</f>
        <v/>
      </c>
      <c r="B513" s="598" t="str" cm="1">
        <f t="array" ref="B513">IF(I513='Tables calc'!$D$1+1,"#",IF(I513='Tables calc'!$D$1+2,"#",IF(B512="#","",IF(B512="","",INDEX('Tables calc'!$B$24:$B$539,_xlfn.AGGREGATE(15,3,('Tables calc'!$F$24:$F$539=1)/('Tables calc'!$F$24:$F$539=1)*(ROW('Tables calc'!$F$24:$F$539)-ROW('Tables calc'!$F$23)),I513))))))</f>
        <v/>
      </c>
      <c r="C513" s="599" t="str">
        <f t="shared" si="77"/>
        <v/>
      </c>
      <c r="D513" s="600" t="str" cm="1">
        <f t="array" ref="D513">IF(I513='Tables calc'!$D$1+1,"*",IF(I513='Tables calc'!$D$1+2,'Tables calc'!$H$24,IF(D512='Tables calc'!$H$24,"",IF(D512="","",INDEX('Tables calc'!$C$24:$C$539,_xlfn.AGGREGATE(15,3,('Tables calc'!$F$24:$F$539=1)/('Tables calc'!$F$24:$F$539=1)*(ROW('Tables calc'!$F$24:$F$539)-ROW('Tables calc'!$F$23)),I513))))))</f>
        <v/>
      </c>
      <c r="E513" s="601" t="str">
        <f t="shared" si="78"/>
        <v/>
      </c>
      <c r="F513" s="602" t="str" cm="1">
        <f t="array" ref="F513">IF(I513='Tables calc'!$D$1+1,'Tables calc'!$H$23,IF(I513='Tables calc'!$D$1+2,'Tables calc'!$H$25,IF(E512="Box 2","",IF(F512="","",INDEX('Tables calc'!$D$24:$D$539,_xlfn.AGGREGATE(15,3,('Tables calc'!$F$24:$F$539=1)/('Tables calc'!$F$24:$F$539=1)*(ROW('Tables calc'!$F$24:$F$539)-ROW('Tables calc'!$F$23)),I513))))))</f>
        <v/>
      </c>
      <c r="G513" s="599" t="str">
        <f t="shared" si="79"/>
        <v/>
      </c>
      <c r="H513" s="600" t="str" cm="1">
        <f t="array" ref="H513">IF(I513='Tables calc'!$D$1+1,"*",IF(I513='Tables calc'!$D$1+2,'Tables calc'!$H$26,IF(E512="Box 2","",IF(F512="","",INDEX('Tables calc'!$E$24:$E$539,_xlfn.AGGREGATE(15,3,('Tables calc'!$F$24:$F$539=1)/('Tables calc'!$F$24:$F$539=1)*(ROW('Tables calc'!$F$24:$F$539)-ROW('Tables calc'!$F$23)),I513))))))</f>
        <v/>
      </c>
      <c r="I513" s="69">
        <v>512</v>
      </c>
      <c r="J513" s="69" t="str">
        <f t="shared" si="80"/>
        <v/>
      </c>
      <c r="K513" s="69" t="str">
        <f t="shared" si="81"/>
        <v/>
      </c>
      <c r="L513" s="69" t="str">
        <f t="shared" si="82"/>
        <v/>
      </c>
      <c r="M513" s="69" t="str">
        <f t="shared" si="83"/>
        <v/>
      </c>
      <c r="N513" s="69" t="str">
        <f t="shared" si="84"/>
        <v/>
      </c>
      <c r="O513" s="69" t="str">
        <f t="shared" si="85"/>
        <v/>
      </c>
      <c r="P513" s="69" t="str">
        <f t="shared" si="86"/>
        <v/>
      </c>
      <c r="Q513" s="69" t="str">
        <f t="shared" si="87"/>
        <v/>
      </c>
    </row>
    <row r="514" spans="1:17" x14ac:dyDescent="0.3">
      <c r="A514" s="598" t="str" cm="1">
        <f t="array" ref="A514">IF(I514='Tables calc'!$D$1+1,"FTE Reduction Exceptions:",IF(I514='Tables calc'!$D$1+2,"Totals:",IF(A513="Totals:","",IF(A513="","",INDEX('Tables calc'!$A$24:$A$539,_xlfn.AGGREGATE(15,3,('Tables calc'!$F$24:$F$539=1)/('Tables calc'!$F$24:$F$539=1)*(ROW('Tables calc'!$F$24:$F$539)-ROW('Tables calc'!$F$23)),I514))))))</f>
        <v/>
      </c>
      <c r="B514" s="598" t="str" cm="1">
        <f t="array" ref="B514">IF(I514='Tables calc'!$D$1+1,"#",IF(I514='Tables calc'!$D$1+2,"#",IF(B513="#","",IF(B513="","",INDEX('Tables calc'!$B$24:$B$539,_xlfn.AGGREGATE(15,3,('Tables calc'!$F$24:$F$539=1)/('Tables calc'!$F$24:$F$539=1)*(ROW('Tables calc'!$F$24:$F$539)-ROW('Tables calc'!$F$23)),I514))))))</f>
        <v/>
      </c>
      <c r="C514" s="599" t="str">
        <f t="shared" si="77"/>
        <v/>
      </c>
      <c r="D514" s="600" t="str" cm="1">
        <f t="array" ref="D514">IF(I514='Tables calc'!$D$1+1,"*",IF(I514='Tables calc'!$D$1+2,'Tables calc'!$H$24,IF(D513='Tables calc'!$H$24,"",IF(D513="","",INDEX('Tables calc'!$C$24:$C$539,_xlfn.AGGREGATE(15,3,('Tables calc'!$F$24:$F$539=1)/('Tables calc'!$F$24:$F$539=1)*(ROW('Tables calc'!$F$24:$F$539)-ROW('Tables calc'!$F$23)),I514))))))</f>
        <v/>
      </c>
      <c r="E514" s="601" t="str">
        <f t="shared" si="78"/>
        <v/>
      </c>
      <c r="F514" s="602" t="str" cm="1">
        <f t="array" ref="F514">IF(I514='Tables calc'!$D$1+1,'Tables calc'!$H$23,IF(I514='Tables calc'!$D$1+2,'Tables calc'!$H$25,IF(E513="Box 2","",IF(F513="","",INDEX('Tables calc'!$D$24:$D$539,_xlfn.AGGREGATE(15,3,('Tables calc'!$F$24:$F$539=1)/('Tables calc'!$F$24:$F$539=1)*(ROW('Tables calc'!$F$24:$F$539)-ROW('Tables calc'!$F$23)),I514))))))</f>
        <v/>
      </c>
      <c r="G514" s="599" t="str">
        <f t="shared" si="79"/>
        <v/>
      </c>
      <c r="H514" s="600" t="str" cm="1">
        <f t="array" ref="H514">IF(I514='Tables calc'!$D$1+1,"*",IF(I514='Tables calc'!$D$1+2,'Tables calc'!$H$26,IF(E513="Box 2","",IF(F513="","",INDEX('Tables calc'!$E$24:$E$539,_xlfn.AGGREGATE(15,3,('Tables calc'!$F$24:$F$539=1)/('Tables calc'!$F$24:$F$539=1)*(ROW('Tables calc'!$F$24:$F$539)-ROW('Tables calc'!$F$23)),I514))))))</f>
        <v/>
      </c>
      <c r="I514" s="69">
        <v>513</v>
      </c>
      <c r="J514" s="69" t="str">
        <f t="shared" si="80"/>
        <v/>
      </c>
      <c r="K514" s="69" t="str">
        <f t="shared" si="81"/>
        <v/>
      </c>
      <c r="L514" s="69" t="str">
        <f t="shared" si="82"/>
        <v/>
      </c>
      <c r="M514" s="69" t="str">
        <f t="shared" si="83"/>
        <v/>
      </c>
      <c r="N514" s="69" t="str">
        <f t="shared" si="84"/>
        <v/>
      </c>
      <c r="O514" s="69" t="str">
        <f t="shared" si="85"/>
        <v/>
      </c>
      <c r="P514" s="69" t="str">
        <f t="shared" si="86"/>
        <v/>
      </c>
      <c r="Q514" s="69" t="str">
        <f t="shared" si="87"/>
        <v/>
      </c>
    </row>
    <row r="515" spans="1:17" x14ac:dyDescent="0.3">
      <c r="A515" s="598" t="str" cm="1">
        <f t="array" ref="A515">IF(I515='Tables calc'!$D$1+1,"FTE Reduction Exceptions:",IF(I515='Tables calc'!$D$1+2,"Totals:",IF(A514="Totals:","",IF(A514="","",INDEX('Tables calc'!$A$24:$A$539,_xlfn.AGGREGATE(15,3,('Tables calc'!$F$24:$F$539=1)/('Tables calc'!$F$24:$F$539=1)*(ROW('Tables calc'!$F$24:$F$539)-ROW('Tables calc'!$F$23)),I515))))))</f>
        <v/>
      </c>
      <c r="B515" s="598" t="str" cm="1">
        <f t="array" ref="B515">IF(I515='Tables calc'!$D$1+1,"#",IF(I515='Tables calc'!$D$1+2,"#",IF(B514="#","",IF(B514="","",INDEX('Tables calc'!$B$24:$B$539,_xlfn.AGGREGATE(15,3,('Tables calc'!$F$24:$F$539=1)/('Tables calc'!$F$24:$F$539=1)*(ROW('Tables calc'!$F$24:$F$539)-ROW('Tables calc'!$F$23)),I515))))))</f>
        <v/>
      </c>
      <c r="C515" s="599" t="str">
        <f t="shared" ref="C515:C519" si="88">IF(A515="Totals:","Box 1",IF(A515="FTE Reduction Exceptions:","*",""))</f>
        <v/>
      </c>
      <c r="D515" s="600" t="str" cm="1">
        <f t="array" ref="D515">IF(I515='Tables calc'!$D$1+1,"*",IF(I515='Tables calc'!$D$1+2,'Tables calc'!$H$24,IF(D514='Tables calc'!$H$24,"",IF(D514="","",INDEX('Tables calc'!$C$24:$C$539,_xlfn.AGGREGATE(15,3,('Tables calc'!$F$24:$F$539=1)/('Tables calc'!$F$24:$F$539=1)*(ROW('Tables calc'!$F$24:$F$539)-ROW('Tables calc'!$F$23)),I515))))))</f>
        <v/>
      </c>
      <c r="E515" s="601" t="str">
        <f t="shared" ref="E515:E519" si="89">IF(A515="Totals:","Box 2",IF(A515="FTE Reduction Exceptions:","*",""))</f>
        <v/>
      </c>
      <c r="F515" s="602" t="str" cm="1">
        <f t="array" ref="F515">IF(I515='Tables calc'!$D$1+1,'Tables calc'!$H$23,IF(I515='Tables calc'!$D$1+2,'Tables calc'!$H$25,IF(E514="Box 2","",IF(F514="","",INDEX('Tables calc'!$D$24:$D$539,_xlfn.AGGREGATE(15,3,('Tables calc'!$F$24:$F$539=1)/('Tables calc'!$F$24:$F$539=1)*(ROW('Tables calc'!$F$24:$F$539)-ROW('Tables calc'!$F$23)),I515))))))</f>
        <v/>
      </c>
      <c r="G515" s="599" t="str">
        <f t="shared" ref="G515:G519" si="90">IF(A515="Totals:","Box 3",IF(A515="FTE Reduction Exceptions:","*",""))</f>
        <v/>
      </c>
      <c r="H515" s="600" t="str" cm="1">
        <f t="array" ref="H515">IF(I515='Tables calc'!$D$1+1,"*",IF(I515='Tables calc'!$D$1+2,'Tables calc'!$H$26,IF(E514="Box 2","",IF(F514="","",INDEX('Tables calc'!$E$24:$E$539,_xlfn.AGGREGATE(15,3,('Tables calc'!$F$24:$F$539=1)/('Tables calc'!$F$24:$F$539=1)*(ROW('Tables calc'!$F$24:$F$539)-ROW('Tables calc'!$F$23)),I515))))))</f>
        <v/>
      </c>
      <c r="I515" s="69">
        <v>514</v>
      </c>
      <c r="J515" s="69" t="str">
        <f t="shared" ref="J515:J519" si="91">IF(A515="Totals:","STOP",IF(J514="STOP","",IF(J514="","","GO")))</f>
        <v/>
      </c>
      <c r="K515" s="69" t="str">
        <f t="shared" ref="K515:K519" si="92">IF(A515="Totals:","STOP",IF(K514="STOP","",IF(K514="","","GO")))</f>
        <v/>
      </c>
      <c r="L515" s="69" t="str">
        <f t="shared" ref="L515:L519" si="93">IF(A515="Totals:","STOP",IF(L514="STOP","",IF(J514="","","GO")))</f>
        <v/>
      </c>
      <c r="M515" s="69" t="str">
        <f t="shared" ref="M515:M519" si="94">IF(A515="Totals:","STOP",IF(M514="STOP","",IF(M514="","","GO")))</f>
        <v/>
      </c>
      <c r="N515" s="69" t="str">
        <f t="shared" ref="N515:N519" si="95">IF(A515="Totals:","STOP",IF(N514="STOP","",IF(N514="","","GO")))</f>
        <v/>
      </c>
      <c r="O515" s="69" t="str">
        <f t="shared" ref="O515:O519" si="96">IF(A515="Totals:","STOP",IF(O514="STOP","",IF(O514="","","GO")))</f>
        <v/>
      </c>
      <c r="P515" s="69" t="str">
        <f t="shared" ref="P515:P519" si="97">IF(A515="Totals:","STOP",IF(P514="STOP","",IF(P514="","","GO")))</f>
        <v/>
      </c>
      <c r="Q515" s="69" t="str">
        <f t="shared" ref="Q515:Q519" si="98">IF(A515="Totals:","STOP",IF(Q514="STOP","",IF(Q514="","","GO")))</f>
        <v/>
      </c>
    </row>
    <row r="516" spans="1:17" x14ac:dyDescent="0.3">
      <c r="A516" s="598" t="str" cm="1">
        <f t="array" ref="A516">IF(I516='Tables calc'!$D$1+1,"FTE Reduction Exceptions:",IF(I516='Tables calc'!$D$1+2,"Totals:",IF(A515="Totals:","",IF(A515="","",INDEX('Tables calc'!$A$24:$A$539,_xlfn.AGGREGATE(15,3,('Tables calc'!$F$24:$F$539=1)/('Tables calc'!$F$24:$F$539=1)*(ROW('Tables calc'!$F$24:$F$539)-ROW('Tables calc'!$F$23)),I516))))))</f>
        <v/>
      </c>
      <c r="B516" s="598" t="str" cm="1">
        <f t="array" ref="B516">IF(I516='Tables calc'!$D$1+1,"#",IF(I516='Tables calc'!$D$1+2,"#",IF(B515="#","",IF(B515="","",INDEX('Tables calc'!$B$24:$B$539,_xlfn.AGGREGATE(15,3,('Tables calc'!$F$24:$F$539=1)/('Tables calc'!$F$24:$F$539=1)*(ROW('Tables calc'!$F$24:$F$539)-ROW('Tables calc'!$F$23)),I516))))))</f>
        <v/>
      </c>
      <c r="C516" s="599" t="str">
        <f t="shared" si="88"/>
        <v/>
      </c>
      <c r="D516" s="600" t="str" cm="1">
        <f t="array" ref="D516">IF(I516='Tables calc'!$D$1+1,"*",IF(I516='Tables calc'!$D$1+2,'Tables calc'!$H$24,IF(D515='Tables calc'!$H$24,"",IF(D515="","",INDEX('Tables calc'!$C$24:$C$539,_xlfn.AGGREGATE(15,3,('Tables calc'!$F$24:$F$539=1)/('Tables calc'!$F$24:$F$539=1)*(ROW('Tables calc'!$F$24:$F$539)-ROW('Tables calc'!$F$23)),I516))))))</f>
        <v/>
      </c>
      <c r="E516" s="601" t="str">
        <f t="shared" si="89"/>
        <v/>
      </c>
      <c r="F516" s="602" t="str" cm="1">
        <f t="array" ref="F516">IF(I516='Tables calc'!$D$1+1,'Tables calc'!$H$23,IF(I516='Tables calc'!$D$1+2,'Tables calc'!$H$25,IF(E515="Box 2","",IF(F515="","",INDEX('Tables calc'!$D$24:$D$539,_xlfn.AGGREGATE(15,3,('Tables calc'!$F$24:$F$539=1)/('Tables calc'!$F$24:$F$539=1)*(ROW('Tables calc'!$F$24:$F$539)-ROW('Tables calc'!$F$23)),I516))))))</f>
        <v/>
      </c>
      <c r="G516" s="599" t="str">
        <f t="shared" si="90"/>
        <v/>
      </c>
      <c r="H516" s="600" t="str" cm="1">
        <f t="array" ref="H516">IF(I516='Tables calc'!$D$1+1,"*",IF(I516='Tables calc'!$D$1+2,'Tables calc'!$H$26,IF(E515="Box 2","",IF(F515="","",INDEX('Tables calc'!$E$24:$E$539,_xlfn.AGGREGATE(15,3,('Tables calc'!$F$24:$F$539=1)/('Tables calc'!$F$24:$F$539=1)*(ROW('Tables calc'!$F$24:$F$539)-ROW('Tables calc'!$F$23)),I516))))))</f>
        <v/>
      </c>
      <c r="I516" s="69">
        <v>515</v>
      </c>
      <c r="J516" s="69" t="str">
        <f t="shared" si="91"/>
        <v/>
      </c>
      <c r="K516" s="69" t="str">
        <f t="shared" si="92"/>
        <v/>
      </c>
      <c r="L516" s="69" t="str">
        <f t="shared" si="93"/>
        <v/>
      </c>
      <c r="M516" s="69" t="str">
        <f t="shared" si="94"/>
        <v/>
      </c>
      <c r="N516" s="69" t="str">
        <f t="shared" si="95"/>
        <v/>
      </c>
      <c r="O516" s="69" t="str">
        <f t="shared" si="96"/>
        <v/>
      </c>
      <c r="P516" s="69" t="str">
        <f t="shared" si="97"/>
        <v/>
      </c>
      <c r="Q516" s="69" t="str">
        <f t="shared" si="98"/>
        <v/>
      </c>
    </row>
    <row r="517" spans="1:17" x14ac:dyDescent="0.3">
      <c r="A517" s="598" t="str" cm="1">
        <f t="array" ref="A517">IF(I517='Tables calc'!$D$1+1,"FTE Reduction Exceptions:",IF(I517='Tables calc'!$D$1+2,"Totals:",IF(A516="Totals:","",IF(A516="","",INDEX('Tables calc'!$A$24:$A$539,_xlfn.AGGREGATE(15,3,('Tables calc'!$F$24:$F$539=1)/('Tables calc'!$F$24:$F$539=1)*(ROW('Tables calc'!$F$24:$F$539)-ROW('Tables calc'!$F$23)),I517))))))</f>
        <v/>
      </c>
      <c r="B517" s="598" t="str" cm="1">
        <f t="array" ref="B517">IF(I517='Tables calc'!$D$1+1,"#",IF(I517='Tables calc'!$D$1+2,"#",IF(B516="#","",IF(B516="","",INDEX('Tables calc'!$B$24:$B$539,_xlfn.AGGREGATE(15,3,('Tables calc'!$F$24:$F$539=1)/('Tables calc'!$F$24:$F$539=1)*(ROW('Tables calc'!$F$24:$F$539)-ROW('Tables calc'!$F$23)),I517))))))</f>
        <v/>
      </c>
      <c r="C517" s="599" t="str">
        <f t="shared" si="88"/>
        <v/>
      </c>
      <c r="D517" s="600" t="str" cm="1">
        <f t="array" ref="D517">IF(I517='Tables calc'!$D$1+1,"*",IF(I517='Tables calc'!$D$1+2,'Tables calc'!$H$24,IF(D516='Tables calc'!$H$24,"",IF(D516="","",INDEX('Tables calc'!$C$24:$C$539,_xlfn.AGGREGATE(15,3,('Tables calc'!$F$24:$F$539=1)/('Tables calc'!$F$24:$F$539=1)*(ROW('Tables calc'!$F$24:$F$539)-ROW('Tables calc'!$F$23)),I517))))))</f>
        <v/>
      </c>
      <c r="E517" s="601" t="str">
        <f t="shared" si="89"/>
        <v/>
      </c>
      <c r="F517" s="602" t="str" cm="1">
        <f t="array" ref="F517">IF(I517='Tables calc'!$D$1+1,'Tables calc'!$H$23,IF(I517='Tables calc'!$D$1+2,'Tables calc'!$H$25,IF(E516="Box 2","",IF(F516="","",INDEX('Tables calc'!$D$24:$D$539,_xlfn.AGGREGATE(15,3,('Tables calc'!$F$24:$F$539=1)/('Tables calc'!$F$24:$F$539=1)*(ROW('Tables calc'!$F$24:$F$539)-ROW('Tables calc'!$F$23)),I517))))))</f>
        <v/>
      </c>
      <c r="G517" s="599" t="str">
        <f t="shared" si="90"/>
        <v/>
      </c>
      <c r="H517" s="600" t="str" cm="1">
        <f t="array" ref="H517">IF(I517='Tables calc'!$D$1+1,"*",IF(I517='Tables calc'!$D$1+2,'Tables calc'!$H$26,IF(E516="Box 2","",IF(F516="","",INDEX('Tables calc'!$E$24:$E$539,_xlfn.AGGREGATE(15,3,('Tables calc'!$F$24:$F$539=1)/('Tables calc'!$F$24:$F$539=1)*(ROW('Tables calc'!$F$24:$F$539)-ROW('Tables calc'!$F$23)),I517))))))</f>
        <v/>
      </c>
      <c r="I517" s="69">
        <v>516</v>
      </c>
      <c r="J517" s="69" t="str">
        <f t="shared" si="91"/>
        <v/>
      </c>
      <c r="K517" s="69" t="str">
        <f t="shared" si="92"/>
        <v/>
      </c>
      <c r="L517" s="69" t="str">
        <f t="shared" si="93"/>
        <v/>
      </c>
      <c r="M517" s="69" t="str">
        <f t="shared" si="94"/>
        <v/>
      </c>
      <c r="N517" s="69" t="str">
        <f t="shared" si="95"/>
        <v/>
      </c>
      <c r="O517" s="69" t="str">
        <f t="shared" si="96"/>
        <v/>
      </c>
      <c r="P517" s="69" t="str">
        <f t="shared" si="97"/>
        <v/>
      </c>
      <c r="Q517" s="69" t="str">
        <f t="shared" si="98"/>
        <v/>
      </c>
    </row>
    <row r="518" spans="1:17" x14ac:dyDescent="0.3">
      <c r="A518" s="598" t="str" cm="1">
        <f t="array" ref="A518">IF(I518='Tables calc'!$D$1+1,"FTE Reduction Exceptions:",IF(I518='Tables calc'!$D$1+2,"Totals:",IF(A517="Totals:","",IF(A517="","",INDEX('Tables calc'!$A$24:$A$539,_xlfn.AGGREGATE(15,3,('Tables calc'!$F$24:$F$539=1)/('Tables calc'!$F$24:$F$539=1)*(ROW('Tables calc'!$F$24:$F$539)-ROW('Tables calc'!$F$23)),I518))))))</f>
        <v/>
      </c>
      <c r="B518" s="598" t="str" cm="1">
        <f t="array" ref="B518">IF(I518='Tables calc'!$D$1+1,"#",IF(I518='Tables calc'!$D$1+2,"#",IF(B517="#","",IF(B517="","",INDEX('Tables calc'!$B$24:$B$539,_xlfn.AGGREGATE(15,3,('Tables calc'!$F$24:$F$539=1)/('Tables calc'!$F$24:$F$539=1)*(ROW('Tables calc'!$F$24:$F$539)-ROW('Tables calc'!$F$23)),I518))))))</f>
        <v/>
      </c>
      <c r="C518" s="599" t="str">
        <f t="shared" si="88"/>
        <v/>
      </c>
      <c r="D518" s="600" t="str" cm="1">
        <f t="array" ref="D518">IF(I518='Tables calc'!$D$1+1,"*",IF(I518='Tables calc'!$D$1+2,'Tables calc'!$H$24,IF(D517='Tables calc'!$H$24,"",IF(D517="","",INDEX('Tables calc'!$C$24:$C$539,_xlfn.AGGREGATE(15,3,('Tables calc'!$F$24:$F$539=1)/('Tables calc'!$F$24:$F$539=1)*(ROW('Tables calc'!$F$24:$F$539)-ROW('Tables calc'!$F$23)),I518))))))</f>
        <v/>
      </c>
      <c r="E518" s="601" t="str">
        <f t="shared" si="89"/>
        <v/>
      </c>
      <c r="F518" s="602" t="str" cm="1">
        <f t="array" ref="F518">IF(I518='Tables calc'!$D$1+1,'Tables calc'!$H$23,IF(I518='Tables calc'!$D$1+2,'Tables calc'!$H$25,IF(E517="Box 2","",IF(F517="","",INDEX('Tables calc'!$D$24:$D$539,_xlfn.AGGREGATE(15,3,('Tables calc'!$F$24:$F$539=1)/('Tables calc'!$F$24:$F$539=1)*(ROW('Tables calc'!$F$24:$F$539)-ROW('Tables calc'!$F$23)),I518))))))</f>
        <v/>
      </c>
      <c r="G518" s="599" t="str">
        <f t="shared" si="90"/>
        <v/>
      </c>
      <c r="H518" s="600" t="str" cm="1">
        <f t="array" ref="H518">IF(I518='Tables calc'!$D$1+1,"*",IF(I518='Tables calc'!$D$1+2,'Tables calc'!$H$26,IF(E517="Box 2","",IF(F517="","",INDEX('Tables calc'!$E$24:$E$539,_xlfn.AGGREGATE(15,3,('Tables calc'!$F$24:$F$539=1)/('Tables calc'!$F$24:$F$539=1)*(ROW('Tables calc'!$F$24:$F$539)-ROW('Tables calc'!$F$23)),I518))))))</f>
        <v/>
      </c>
      <c r="J518" s="69" t="str">
        <f t="shared" si="91"/>
        <v/>
      </c>
      <c r="K518" s="69" t="str">
        <f t="shared" si="92"/>
        <v/>
      </c>
      <c r="L518" s="69" t="str">
        <f t="shared" si="93"/>
        <v/>
      </c>
      <c r="M518" s="69" t="str">
        <f t="shared" si="94"/>
        <v/>
      </c>
      <c r="N518" s="69" t="str">
        <f t="shared" si="95"/>
        <v/>
      </c>
      <c r="O518" s="69" t="str">
        <f t="shared" si="96"/>
        <v/>
      </c>
      <c r="P518" s="69" t="str">
        <f t="shared" si="97"/>
        <v/>
      </c>
      <c r="Q518" s="69" t="str">
        <f t="shared" si="98"/>
        <v/>
      </c>
    </row>
    <row r="519" spans="1:17" x14ac:dyDescent="0.3">
      <c r="A519" s="598" t="str" cm="1">
        <f t="array" ref="A519">IF(I519='Tables calc'!$D$1+1,"FTE Reduction Exceptions:",IF(I519='Tables calc'!$D$1+2,"Totals:",IF(A518="Totals:","",IF(A518="","",INDEX('Tables calc'!$A$24:$A$539,_xlfn.AGGREGATE(15,3,('Tables calc'!$F$24:$F$539=1)/('Tables calc'!$F$24:$F$539=1)*(ROW('Tables calc'!$F$24:$F$539)-ROW('Tables calc'!$F$23)),I519))))))</f>
        <v/>
      </c>
      <c r="B519" s="598" t="str" cm="1">
        <f t="array" ref="B519">IF(I519='Tables calc'!$D$1+1,"#",IF(I519='Tables calc'!$D$1+2,"#",IF(B518="#","",IF(B518="","",INDEX('Tables calc'!$B$24:$B$539,_xlfn.AGGREGATE(15,3,('Tables calc'!$F$24:$F$539=1)/('Tables calc'!$F$24:$F$539=1)*(ROW('Tables calc'!$F$24:$F$539)-ROW('Tables calc'!$F$23)),I519))))))</f>
        <v/>
      </c>
      <c r="C519" s="599" t="str">
        <f t="shared" si="88"/>
        <v/>
      </c>
      <c r="D519" s="600" t="str" cm="1">
        <f t="array" ref="D519">IF(I519='Tables calc'!$D$1+1,"*",IF(I519='Tables calc'!$D$1+2,'Tables calc'!$H$24,IF(D518='Tables calc'!$H$24,"",IF(D518="","",INDEX('Tables calc'!$C$24:$C$539,_xlfn.AGGREGATE(15,3,('Tables calc'!$F$24:$F$539=1)/('Tables calc'!$F$24:$F$539=1)*(ROW('Tables calc'!$F$24:$F$539)-ROW('Tables calc'!$F$23)),I519))))))</f>
        <v/>
      </c>
      <c r="E519" s="601" t="str">
        <f t="shared" si="89"/>
        <v/>
      </c>
      <c r="F519" s="602" t="str" cm="1">
        <f t="array" ref="F519">IF(I519='Tables calc'!$D$1+1,'Tables calc'!$H$23,IF(I519='Tables calc'!$D$1+2,'Tables calc'!$H$25,IF(E518="Box 2","",IF(F518="","",INDEX('Tables calc'!$D$24:$D$539,_xlfn.AGGREGATE(15,3,('Tables calc'!$F$24:$F$539=1)/('Tables calc'!$F$24:$F$539=1)*(ROW('Tables calc'!$F$24:$F$539)-ROW('Tables calc'!$F$23)),I519))))))</f>
        <v/>
      </c>
      <c r="G519" s="599" t="str">
        <f t="shared" si="90"/>
        <v/>
      </c>
      <c r="H519" s="600" t="str" cm="1">
        <f t="array" ref="H519">IF(I519='Tables calc'!$D$1+1,"*",IF(I519='Tables calc'!$D$1+2,'Tables calc'!$H$26,IF(E518="Box 2","",IF(F518="","",INDEX('Tables calc'!$E$24:$E$539,_xlfn.AGGREGATE(15,3,('Tables calc'!$F$24:$F$539=1)/('Tables calc'!$F$24:$F$539=1)*(ROW('Tables calc'!$F$24:$F$539)-ROW('Tables calc'!$F$23)),I519))))))</f>
        <v/>
      </c>
      <c r="J519" s="69" t="str">
        <f t="shared" si="91"/>
        <v/>
      </c>
      <c r="K519" s="69" t="str">
        <f t="shared" si="92"/>
        <v/>
      </c>
      <c r="L519" s="69" t="str">
        <f t="shared" si="93"/>
        <v/>
      </c>
      <c r="M519" s="69" t="str">
        <f t="shared" si="94"/>
        <v/>
      </c>
      <c r="N519" s="69" t="str">
        <f t="shared" si="95"/>
        <v/>
      </c>
      <c r="O519" s="69" t="str">
        <f t="shared" si="96"/>
        <v/>
      </c>
      <c r="P519" s="69" t="str">
        <f t="shared" si="97"/>
        <v/>
      </c>
      <c r="Q519" s="69" t="str">
        <f t="shared" si="98"/>
        <v/>
      </c>
    </row>
  </sheetData>
  <sheetProtection algorithmName="SHA-512" hashValue="KOU6/YcWXZEdYhJ4pQPNRIVqFIzUXr5UbidaSCjQessoBc+ktd6NaT/eB7ZsNFnInvXW7gA28GatjZBS3zqvdw==" saltValue="RHPOYx/IL+LyJIaoairTLA==" spinCount="100000" sheet="1" objects="1" scenarios="1"/>
  <mergeCells count="3">
    <mergeCell ref="C1:D1"/>
    <mergeCell ref="E1:F1"/>
    <mergeCell ref="G1:H1"/>
  </mergeCells>
  <conditionalFormatting sqref="H2:H519">
    <cfRule type="expression" dxfId="40" priority="7">
      <formula>H2="Totals:"</formula>
    </cfRule>
    <cfRule type="expression" dxfId="39" priority="8">
      <formula>H2="FTE Reduction Exceptions:"</formula>
    </cfRule>
  </conditionalFormatting>
  <conditionalFormatting sqref="A2:H517 C3:G519 H4:H519">
    <cfRule type="expression" dxfId="38" priority="9">
      <formula>A2="#"</formula>
    </cfRule>
  </conditionalFormatting>
  <conditionalFormatting sqref="F2:G519">
    <cfRule type="expression" dxfId="37" priority="127">
      <formula>F2="Totals:"</formula>
    </cfRule>
    <cfRule type="expression" dxfId="36" priority="128">
      <formula>F2="FTE Reduction Exceptions:"</formula>
    </cfRule>
  </conditionalFormatting>
  <conditionalFormatting sqref="A2:C519">
    <cfRule type="expression" dxfId="35" priority="133">
      <formula>A2="Totals:"</formula>
    </cfRule>
    <cfRule type="expression" dxfId="34" priority="134">
      <formula>A2="FTE Reduction Exceptions:"</formula>
    </cfRule>
  </conditionalFormatting>
  <conditionalFormatting sqref="D2:E519">
    <cfRule type="expression" dxfId="33" priority="139">
      <formula>D2="Totals:"</formula>
    </cfRule>
    <cfRule type="expression" dxfId="32" priority="140">
      <formula>D2="FTE Reduction Exceptions:"</formula>
    </cfRule>
  </conditionalFormatting>
  <conditionalFormatting sqref="A2:B517">
    <cfRule type="expression" dxfId="31" priority="6">
      <formula>J2="GO"</formula>
    </cfRule>
  </conditionalFormatting>
  <conditionalFormatting sqref="C2:C519 E2:E519 G2:G519">
    <cfRule type="expression" dxfId="30" priority="3">
      <formula>L2="STOP"</formula>
    </cfRule>
    <cfRule type="expression" dxfId="29" priority="5">
      <formula>L2="GO"</formula>
    </cfRule>
  </conditionalFormatting>
  <conditionalFormatting sqref="D2:D520 F2:F520 H2:H520">
    <cfRule type="expression" dxfId="28" priority="4">
      <formula>M2="GO"</formula>
    </cfRule>
  </conditionalFormatting>
  <conditionalFormatting sqref="D2:D519 F2:F519 H2:H519">
    <cfRule type="expression" dxfId="27" priority="2">
      <formula>M2="STOP"</formula>
    </cfRule>
  </conditionalFormatting>
  <conditionalFormatting sqref="A2:H519">
    <cfRule type="expression" dxfId="26" priority="1">
      <formula>A2="*"</formula>
    </cfRule>
  </conditionalFormatting>
  <pageMargins left="0.7" right="0.7" top="0.75" bottom="0.75" header="0.3" footer="0.3"/>
  <pageSetup orientation="portrait" horizontalDpi="1200" verticalDpi="1200" r:id="rId1"/>
  <headerFooter>
    <oddHeader>&amp;CTable 1</oddHead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O519"/>
  <sheetViews>
    <sheetView showGridLines="0" workbookViewId="0"/>
  </sheetViews>
  <sheetFormatPr defaultColWidth="9.109375" defaultRowHeight="14.4" x14ac:dyDescent="0.3"/>
  <cols>
    <col min="1" max="1" width="35.44140625" style="69" customWidth="1"/>
    <col min="2" max="2" width="9.88671875" style="235" bestFit="1" customWidth="1"/>
    <col min="3" max="3" width="5.6640625" style="603" bestFit="1" customWidth="1"/>
    <col min="4" max="4" width="14.44140625" style="604" customWidth="1"/>
    <col min="5" max="5" width="7.109375" style="605" bestFit="1" customWidth="1"/>
    <col min="6" max="6" width="11.88671875" style="612" customWidth="1"/>
    <col min="7" max="15" width="0" style="69" hidden="1" customWidth="1"/>
    <col min="16" max="16384" width="9.109375" style="69"/>
  </cols>
  <sheetData>
    <row r="1" spans="1:15" ht="45" customHeight="1" x14ac:dyDescent="0.3">
      <c r="A1" s="595" t="s">
        <v>370</v>
      </c>
      <c r="B1" s="596" t="s">
        <v>432</v>
      </c>
      <c r="C1" s="772" t="s">
        <v>371</v>
      </c>
      <c r="D1" s="773"/>
      <c r="E1" s="774" t="s">
        <v>372</v>
      </c>
      <c r="F1" s="775"/>
      <c r="G1" s="597" t="s">
        <v>328</v>
      </c>
      <c r="H1" s="529" t="s">
        <v>328</v>
      </c>
      <c r="I1" s="529" t="s">
        <v>328</v>
      </c>
      <c r="J1" s="529" t="s">
        <v>434</v>
      </c>
      <c r="K1" s="529" t="s">
        <v>328</v>
      </c>
      <c r="L1" s="529" t="s">
        <v>434</v>
      </c>
      <c r="M1" s="529" t="s">
        <v>328</v>
      </c>
      <c r="N1" s="529" t="s">
        <v>434</v>
      </c>
      <c r="O1" s="529" t="s">
        <v>328</v>
      </c>
    </row>
    <row r="2" spans="1:15" x14ac:dyDescent="0.3">
      <c r="A2" s="606" t="str" cm="1">
        <f t="array" ref="A2">IF(G2='Tables calc'!$M$1+1,"Totals:",IF(A1="Totals:","",IF(A1="","",INDEX('Tables calc'!$J$24:$J$539,_xlfn.AGGREGATE(15,3,('Tables calc'!$N$24:$N$539=1)/('Tables calc'!$N$24:$N$539=1)*(ROW('Tables calc'!$N$24:$N$539)-ROW('Tables calc'!$N$23)),G2)))))</f>
        <v>Totals:</v>
      </c>
      <c r="B2" s="606" t="str" cm="1">
        <f t="array" ref="B2">IF(G2='Tables calc'!$M$1+1,"#",IF(B1="#","",IF(B1="","",INDEX('Tables calc'!$K$24:$K$539,_xlfn.AGGREGATE(15,3,('Tables calc'!$N$24:$N$539=1)/('Tables calc'!$N$24:$N$539=1)*(ROW('Tables calc'!$N$24:$N$539)-ROW('Tables calc'!$N$23)),G2)))))</f>
        <v>#</v>
      </c>
      <c r="C2" s="607" t="str">
        <f>IF(A2="Totals:","Box 4",IF(A2="FTE Reduction Exceptions:","*",""))</f>
        <v>Box 4</v>
      </c>
      <c r="D2" s="608" t="str" cm="1">
        <f t="array" ref="D2">IF(G2='Tables calc'!$M$1+1,"",IF(G2='Tables calc'!$M$1+2,'Tables calc'!$P$24,INDEX('Tables calc'!$L$24:$L$539,_xlfn.AGGREGATE(15,3,('Tables calc'!$N$24:$N$539=1)/('Tables calc'!$N$24:$N$539=1)*(ROW('Tables calc'!$N$24:$N$539)-ROW('Tables calc'!$N$23)),G2))))</f>
        <v/>
      </c>
      <c r="E2" s="601" t="str">
        <f>IF(A2="Totals:","Box 5",IF(A2="FTE Reduction Exceptions:","*",""))</f>
        <v>Box 5</v>
      </c>
      <c r="F2" s="613" cm="1">
        <f t="array" ref="F2">IF(G2='Tables calc'!$M$1+1,'Tables calc'!$P$24,INDEX('Tables calc'!$M$24:$M$539,_xlfn.AGGREGATE(15,3,('Tables calc'!$N$24:$N$539=1)/('Tables calc'!$N$24:$N$539=1)*(ROW('Tables calc'!$N$24:$N$539)-ROW('Tables calc'!$N$23)),G2)))</f>
        <v>0</v>
      </c>
      <c r="G2" s="69">
        <v>1</v>
      </c>
      <c r="H2" s="69" t="str">
        <f t="shared" ref="H2:H65" si="0">IF(A2="Totals:","STOP",IF(H1="STOP","",IF(H1="","","GO")))</f>
        <v>STOP</v>
      </c>
      <c r="I2" s="69" t="str">
        <f t="shared" ref="I2:I65" si="1">IF(A2="Totals:","STOP",IF(I1="STOP","",IF(I1="","","GO")))</f>
        <v>STOP</v>
      </c>
      <c r="J2" s="69" t="str">
        <f>IF(A2="Totals:","STOP",IF(J1="STOP","",IF(J1="","","GO")))</f>
        <v>STOP</v>
      </c>
      <c r="K2" s="69" t="str">
        <f t="shared" ref="K2:K65" si="2">IF(A2="Totals:","STOP",IF(K1="STOP","",IF(K1="","","GO")))</f>
        <v>STOP</v>
      </c>
      <c r="L2" s="69" t="str">
        <f t="shared" ref="L2:L65" si="3">IF(A2="Totals:","STOP",IF(L1="STOP","",IF(L1="","","GO")))</f>
        <v>STOP</v>
      </c>
      <c r="M2" s="69" t="str">
        <f t="shared" ref="M2:M65" si="4">IF(A2="Totals:","STOP",IF(M1="STOP","",IF(M1="","","GO")))</f>
        <v>STOP</v>
      </c>
      <c r="N2" s="69" t="str">
        <f t="shared" ref="N2:N65" si="5">IF(A2="Totals:","STOP",IF(N1="STOP","",IF(N1="","","GO")))</f>
        <v>STOP</v>
      </c>
      <c r="O2" s="69" t="str">
        <f t="shared" ref="O2:O65" si="6">IF(A2="Totals:","STOP",IF(O1="STOP","",IF(O1="","","GO")))</f>
        <v>STOP</v>
      </c>
    </row>
    <row r="3" spans="1:15" x14ac:dyDescent="0.3">
      <c r="A3" s="606" t="str" cm="1">
        <f t="array" ref="A3">IF(G3='Tables calc'!$M$1+1,"Totals:",IF(A2="Totals:","",IF(A2="","",INDEX('Tables calc'!$J$24:$J$539,_xlfn.AGGREGATE(15,3,('Tables calc'!$N$24:$N$539=1)/('Tables calc'!$N$24:$N$539=1)*(ROW('Tables calc'!$N$24:$N$539)-ROW('Tables calc'!$N$23)),G3)))))</f>
        <v/>
      </c>
      <c r="B3" s="606" t="str" cm="1">
        <f t="array" ref="B3">IF(G3='Tables calc'!$M$1+1,"#",IF(B2="#","",IF(B2="","",INDEX('Tables calc'!$K$24:$K$539,_xlfn.AGGREGATE(15,3,('Tables calc'!$N$24:$N$539=1)/('Tables calc'!$N$24:$N$539=1)*(ROW('Tables calc'!$N$24:$N$539)-ROW('Tables calc'!$N$23)),G3)))))</f>
        <v/>
      </c>
      <c r="C3" s="607" t="str">
        <f t="shared" ref="C3:C66" si="7">IF(A3="Totals:","Box 4",IF(A3="FTE Reduction Exceptions:","*",""))</f>
        <v/>
      </c>
      <c r="D3" s="608" t="str" cm="1">
        <f t="array" ref="D3">IF(G3='Tables calc'!$M$1+1,'Tables calc'!$P$23,IF(D2='Tables calc'!$P$23,"",IF(D2="","",INDEX('Tables calc'!$L$24:$L$539,_xlfn.AGGREGATE(15,3,('Tables calc'!$N$24:$N$539=1)/('Tables calc'!$N$24:$N$539=1)*(ROW('Tables calc'!$N$24:$N$539)-ROW('Tables calc'!$N$23)),G3)))))</f>
        <v/>
      </c>
      <c r="E3" s="601" t="str">
        <f t="shared" ref="E3:E66" si="8">IF(A3="Totals:","Box 5",IF(A3="FTE Reduction Exceptions:","*",""))</f>
        <v/>
      </c>
      <c r="F3" s="613" t="str" cm="1">
        <f t="array" ref="F3">IF(G3='Tables calc'!$M$1+1,'Tables calc'!$P$24,IF(E2="Box 5","",IF(F2="","",INDEX('Tables calc'!$M$24:$M$539,_xlfn.AGGREGATE(15,3,('Tables calc'!$N$24:$N$539=1)/('Tables calc'!$N$24:$N$539=1)*(ROW('Tables calc'!$N$24:$N$539)-ROW('Tables calc'!$N$23)),G3)))))</f>
        <v/>
      </c>
      <c r="G3" s="69">
        <v>2</v>
      </c>
      <c r="H3" s="69" t="str">
        <f t="shared" si="0"/>
        <v/>
      </c>
      <c r="I3" s="69" t="str">
        <f t="shared" si="1"/>
        <v/>
      </c>
      <c r="J3" s="69" t="str">
        <f t="shared" ref="J3:J66" si="9">IF(A3="Totals:","STOP",IF(J2="STOP","",IF(H2="","","GO")))</f>
        <v/>
      </c>
      <c r="K3" s="69" t="str">
        <f t="shared" si="2"/>
        <v/>
      </c>
      <c r="L3" s="69" t="str">
        <f t="shared" si="3"/>
        <v/>
      </c>
      <c r="M3" s="69" t="str">
        <f t="shared" si="4"/>
        <v/>
      </c>
      <c r="N3" s="69" t="str">
        <f t="shared" si="5"/>
        <v/>
      </c>
      <c r="O3" s="69" t="str">
        <f t="shared" si="6"/>
        <v/>
      </c>
    </row>
    <row r="4" spans="1:15" x14ac:dyDescent="0.3">
      <c r="A4" s="606" t="str" cm="1">
        <f t="array" ref="A4">IF(G4='Tables calc'!$M$1+1,"Totals:",IF(A3="Totals:","",IF(A3="","",INDEX('Tables calc'!$J$24:$J$539,_xlfn.AGGREGATE(15,3,('Tables calc'!$N$24:$N$539=1)/('Tables calc'!$N$24:$N$539=1)*(ROW('Tables calc'!$N$24:$N$539)-ROW('Tables calc'!$N$23)),G4)))))</f>
        <v/>
      </c>
      <c r="B4" s="606" t="str" cm="1">
        <f t="array" ref="B4">IF(G4='Tables calc'!$M$1+1,"#",IF(B3="#","",IF(B3="","",INDEX('Tables calc'!$K$24:$K$539,_xlfn.AGGREGATE(15,3,('Tables calc'!$N$24:$N$539=1)/('Tables calc'!$N$24:$N$539=1)*(ROW('Tables calc'!$N$24:$N$539)-ROW('Tables calc'!$N$23)),G4)))))</f>
        <v/>
      </c>
      <c r="C4" s="607" t="str">
        <f t="shared" si="7"/>
        <v/>
      </c>
      <c r="D4" s="608" t="str" cm="1">
        <f t="array" ref="D4">IF(G4='Tables calc'!$M$1+1,'Tables calc'!$P$23,IF(D3='Tables calc'!$P$23,"",IF(D3="","",INDEX('Tables calc'!$L$24:$L$539,_xlfn.AGGREGATE(15,3,('Tables calc'!$N$24:$N$539=1)/('Tables calc'!$N$24:$N$539=1)*(ROW('Tables calc'!$N$24:$N$539)-ROW('Tables calc'!$N$23)),G4)))))</f>
        <v/>
      </c>
      <c r="E4" s="601" t="str">
        <f t="shared" si="8"/>
        <v/>
      </c>
      <c r="F4" s="613" t="str" cm="1">
        <f t="array" ref="F4">IF(G4='Tables calc'!$M$1+1,'Tables calc'!$P$24,IF(E3="Box 5","",IF(F3="","",INDEX('Tables calc'!$M$24:$M$539,_xlfn.AGGREGATE(15,3,('Tables calc'!$N$24:$N$539=1)/('Tables calc'!$N$24:$N$539=1)*(ROW('Tables calc'!$N$24:$N$539)-ROW('Tables calc'!$N$23)),G4)))))</f>
        <v/>
      </c>
      <c r="G4" s="69">
        <v>3</v>
      </c>
      <c r="H4" s="69" t="str">
        <f t="shared" si="0"/>
        <v/>
      </c>
      <c r="I4" s="69" t="str">
        <f t="shared" si="1"/>
        <v/>
      </c>
      <c r="J4" s="69" t="str">
        <f t="shared" si="9"/>
        <v/>
      </c>
      <c r="K4" s="69" t="str">
        <f t="shared" si="2"/>
        <v/>
      </c>
      <c r="L4" s="69" t="str">
        <f t="shared" si="3"/>
        <v/>
      </c>
      <c r="M4" s="69" t="str">
        <f t="shared" si="4"/>
        <v/>
      </c>
      <c r="N4" s="69" t="str">
        <f t="shared" si="5"/>
        <v/>
      </c>
      <c r="O4" s="69" t="str">
        <f t="shared" si="6"/>
        <v/>
      </c>
    </row>
    <row r="5" spans="1:15" x14ac:dyDescent="0.3">
      <c r="A5" s="606" t="str" cm="1">
        <f t="array" ref="A5">IF(G5='Tables calc'!$M$1+1,"Totals:",IF(A4="Totals:","",IF(A4="","",INDEX('Tables calc'!$J$24:$J$539,_xlfn.AGGREGATE(15,3,('Tables calc'!$N$24:$N$539=1)/('Tables calc'!$N$24:$N$539=1)*(ROW('Tables calc'!$N$24:$N$539)-ROW('Tables calc'!$N$23)),G5)))))</f>
        <v/>
      </c>
      <c r="B5" s="606" t="str" cm="1">
        <f t="array" ref="B5">IF(G5='Tables calc'!$M$1+1,"#",IF(B4="#","",IF(B4="","",INDEX('Tables calc'!$K$24:$K$539,_xlfn.AGGREGATE(15,3,('Tables calc'!$N$24:$N$539=1)/('Tables calc'!$N$24:$N$539=1)*(ROW('Tables calc'!$N$24:$N$539)-ROW('Tables calc'!$N$23)),G5)))))</f>
        <v/>
      </c>
      <c r="C5" s="607" t="str">
        <f t="shared" si="7"/>
        <v/>
      </c>
      <c r="D5" s="608" t="str" cm="1">
        <f t="array" ref="D5">IF(G5='Tables calc'!$M$1+1,'Tables calc'!$P$23,IF(D4='Tables calc'!$P$23,"",IF(D4="","",INDEX('Tables calc'!$L$24:$L$539,_xlfn.AGGREGATE(15,3,('Tables calc'!$N$24:$N$539=1)/('Tables calc'!$N$24:$N$539=1)*(ROW('Tables calc'!$N$24:$N$539)-ROW('Tables calc'!$N$23)),G5)))))</f>
        <v/>
      </c>
      <c r="E5" s="601" t="str">
        <f t="shared" si="8"/>
        <v/>
      </c>
      <c r="F5" s="613" t="str" cm="1">
        <f t="array" ref="F5">IF(G5='Tables calc'!$M$1+1,'Tables calc'!$P$24,IF(E4="Box 5","",IF(F4="","",INDEX('Tables calc'!$M$24:$M$539,_xlfn.AGGREGATE(15,3,('Tables calc'!$N$24:$N$539=1)/('Tables calc'!$N$24:$N$539=1)*(ROW('Tables calc'!$N$24:$N$539)-ROW('Tables calc'!$N$23)),G5)))))</f>
        <v/>
      </c>
      <c r="G5" s="69">
        <v>4</v>
      </c>
      <c r="H5" s="69" t="str">
        <f t="shared" si="0"/>
        <v/>
      </c>
      <c r="I5" s="69" t="str">
        <f t="shared" si="1"/>
        <v/>
      </c>
      <c r="J5" s="69" t="str">
        <f t="shared" si="9"/>
        <v/>
      </c>
      <c r="K5" s="69" t="str">
        <f t="shared" si="2"/>
        <v/>
      </c>
      <c r="L5" s="69" t="str">
        <f t="shared" si="3"/>
        <v/>
      </c>
      <c r="M5" s="69" t="str">
        <f t="shared" si="4"/>
        <v/>
      </c>
      <c r="N5" s="69" t="str">
        <f t="shared" si="5"/>
        <v/>
      </c>
      <c r="O5" s="69" t="str">
        <f t="shared" si="6"/>
        <v/>
      </c>
    </row>
    <row r="6" spans="1:15" x14ac:dyDescent="0.3">
      <c r="A6" s="606" t="str" cm="1">
        <f t="array" ref="A6">IF(G6='Tables calc'!$M$1+1,"Totals:",IF(A5="Totals:","",IF(A5="","",INDEX('Tables calc'!$J$24:$J$539,_xlfn.AGGREGATE(15,3,('Tables calc'!$N$24:$N$539=1)/('Tables calc'!$N$24:$N$539=1)*(ROW('Tables calc'!$N$24:$N$539)-ROW('Tables calc'!$N$23)),G6)))))</f>
        <v/>
      </c>
      <c r="B6" s="606" t="str" cm="1">
        <f t="array" ref="B6">IF(G6='Tables calc'!$M$1+1,"#",IF(B5="#","",IF(B5="","",INDEX('Tables calc'!$K$24:$K$539,_xlfn.AGGREGATE(15,3,('Tables calc'!$N$24:$N$539=1)/('Tables calc'!$N$24:$N$539=1)*(ROW('Tables calc'!$N$24:$N$539)-ROW('Tables calc'!$N$23)),G6)))))</f>
        <v/>
      </c>
      <c r="C6" s="607" t="str">
        <f t="shared" si="7"/>
        <v/>
      </c>
      <c r="D6" s="608" t="str" cm="1">
        <f t="array" ref="D6">IF(G6='Tables calc'!$M$1+1,'Tables calc'!$P$23,IF(D5='Tables calc'!$P$23,"",IF(D5="","",INDEX('Tables calc'!$L$24:$L$539,_xlfn.AGGREGATE(15,3,('Tables calc'!$N$24:$N$539=1)/('Tables calc'!$N$24:$N$539=1)*(ROW('Tables calc'!$N$24:$N$539)-ROW('Tables calc'!$N$23)),G6)))))</f>
        <v/>
      </c>
      <c r="E6" s="601" t="str">
        <f t="shared" si="8"/>
        <v/>
      </c>
      <c r="F6" s="613" t="str" cm="1">
        <f t="array" ref="F6">IF(G6='Tables calc'!$M$1+1,'Tables calc'!$P$24,IF(E5="Box 5","",IF(F5="","",INDEX('Tables calc'!$M$24:$M$539,_xlfn.AGGREGATE(15,3,('Tables calc'!$N$24:$N$539=1)/('Tables calc'!$N$24:$N$539=1)*(ROW('Tables calc'!$N$24:$N$539)-ROW('Tables calc'!$N$23)),G6)))))</f>
        <v/>
      </c>
      <c r="G6" s="69">
        <v>5</v>
      </c>
      <c r="H6" s="69" t="str">
        <f t="shared" si="0"/>
        <v/>
      </c>
      <c r="I6" s="69" t="str">
        <f t="shared" si="1"/>
        <v/>
      </c>
      <c r="J6" s="69" t="str">
        <f t="shared" si="9"/>
        <v/>
      </c>
      <c r="K6" s="69" t="str">
        <f t="shared" si="2"/>
        <v/>
      </c>
      <c r="L6" s="69" t="str">
        <f t="shared" si="3"/>
        <v/>
      </c>
      <c r="M6" s="69" t="str">
        <f t="shared" si="4"/>
        <v/>
      </c>
      <c r="N6" s="69" t="str">
        <f t="shared" si="5"/>
        <v/>
      </c>
      <c r="O6" s="69" t="str">
        <f t="shared" si="6"/>
        <v/>
      </c>
    </row>
    <row r="7" spans="1:15" x14ac:dyDescent="0.3">
      <c r="A7" s="606" t="str" cm="1">
        <f t="array" ref="A7">IF(G7='Tables calc'!$M$1+1,"Totals:",IF(A6="Totals:","",IF(A6="","",INDEX('Tables calc'!$J$24:$J$539,_xlfn.AGGREGATE(15,3,('Tables calc'!$N$24:$N$539=1)/('Tables calc'!$N$24:$N$539=1)*(ROW('Tables calc'!$N$24:$N$539)-ROW('Tables calc'!$N$23)),G7)))))</f>
        <v/>
      </c>
      <c r="B7" s="606" t="str" cm="1">
        <f t="array" ref="B7">IF(G7='Tables calc'!$M$1+1,"#",IF(B6="#","",IF(B6="","",INDEX('Tables calc'!$K$24:$K$539,_xlfn.AGGREGATE(15,3,('Tables calc'!$N$24:$N$539=1)/('Tables calc'!$N$24:$N$539=1)*(ROW('Tables calc'!$N$24:$N$539)-ROW('Tables calc'!$N$23)),G7)))))</f>
        <v/>
      </c>
      <c r="C7" s="607" t="str">
        <f t="shared" si="7"/>
        <v/>
      </c>
      <c r="D7" s="608" t="str" cm="1">
        <f t="array" ref="D7">IF(G7='Tables calc'!$M$1+1,'Tables calc'!$P$23,IF(D6='Tables calc'!$P$23,"",IF(D6="","",INDEX('Tables calc'!$L$24:$L$539,_xlfn.AGGREGATE(15,3,('Tables calc'!$N$24:$N$539=1)/('Tables calc'!$N$24:$N$539=1)*(ROW('Tables calc'!$N$24:$N$539)-ROW('Tables calc'!$N$23)),G7)))))</f>
        <v/>
      </c>
      <c r="E7" s="601" t="str">
        <f t="shared" si="8"/>
        <v/>
      </c>
      <c r="F7" s="613" t="str" cm="1">
        <f t="array" ref="F7">IF(G7='Tables calc'!$M$1+1,'Tables calc'!$P$24,IF(E6="Box 5","",IF(F6="","",INDEX('Tables calc'!$M$24:$M$539,_xlfn.AGGREGATE(15,3,('Tables calc'!$N$24:$N$539=1)/('Tables calc'!$N$24:$N$539=1)*(ROW('Tables calc'!$N$24:$N$539)-ROW('Tables calc'!$N$23)),G7)))))</f>
        <v/>
      </c>
      <c r="G7" s="69">
        <v>6</v>
      </c>
      <c r="H7" s="69" t="str">
        <f t="shared" si="0"/>
        <v/>
      </c>
      <c r="I7" s="69" t="str">
        <f t="shared" si="1"/>
        <v/>
      </c>
      <c r="J7" s="69" t="str">
        <f t="shared" si="9"/>
        <v/>
      </c>
      <c r="K7" s="69" t="str">
        <f t="shared" si="2"/>
        <v/>
      </c>
      <c r="L7" s="69" t="str">
        <f t="shared" si="3"/>
        <v/>
      </c>
      <c r="M7" s="69" t="str">
        <f t="shared" si="4"/>
        <v/>
      </c>
      <c r="N7" s="69" t="str">
        <f t="shared" si="5"/>
        <v/>
      </c>
      <c r="O7" s="69" t="str">
        <f t="shared" si="6"/>
        <v/>
      </c>
    </row>
    <row r="8" spans="1:15" x14ac:dyDescent="0.3">
      <c r="A8" s="606" t="str" cm="1">
        <f t="array" ref="A8">IF(G8='Tables calc'!$M$1+1,"Totals:",IF(A7="Totals:","",IF(A7="","",INDEX('Tables calc'!$J$24:$J$539,_xlfn.AGGREGATE(15,3,('Tables calc'!$N$24:$N$539=1)/('Tables calc'!$N$24:$N$539=1)*(ROW('Tables calc'!$N$24:$N$539)-ROW('Tables calc'!$N$23)),G8)))))</f>
        <v/>
      </c>
      <c r="B8" s="606" t="str" cm="1">
        <f t="array" ref="B8">IF(G8='Tables calc'!$M$1+1,"#",IF(B7="#","",IF(B7="","",INDEX('Tables calc'!$K$24:$K$539,_xlfn.AGGREGATE(15,3,('Tables calc'!$N$24:$N$539=1)/('Tables calc'!$N$24:$N$539=1)*(ROW('Tables calc'!$N$24:$N$539)-ROW('Tables calc'!$N$23)),G8)))))</f>
        <v/>
      </c>
      <c r="C8" s="607" t="str">
        <f t="shared" si="7"/>
        <v/>
      </c>
      <c r="D8" s="608" t="str" cm="1">
        <f t="array" ref="D8">IF(G8='Tables calc'!$M$1+1,'Tables calc'!$P$23,IF(D7='Tables calc'!$P$23,"",IF(D7="","",INDEX('Tables calc'!$L$24:$L$539,_xlfn.AGGREGATE(15,3,('Tables calc'!$N$24:$N$539=1)/('Tables calc'!$N$24:$N$539=1)*(ROW('Tables calc'!$N$24:$N$539)-ROW('Tables calc'!$N$23)),G8)))))</f>
        <v/>
      </c>
      <c r="E8" s="601" t="str">
        <f t="shared" si="8"/>
        <v/>
      </c>
      <c r="F8" s="613" t="str" cm="1">
        <f t="array" ref="F8">IF(G8='Tables calc'!$M$1+1,'Tables calc'!$P$24,IF(E7="Box 5","",IF(F7="","",INDEX('Tables calc'!$M$24:$M$539,_xlfn.AGGREGATE(15,3,('Tables calc'!$N$24:$N$539=1)/('Tables calc'!$N$24:$N$539=1)*(ROW('Tables calc'!$N$24:$N$539)-ROW('Tables calc'!$N$23)),G8)))))</f>
        <v/>
      </c>
      <c r="G8" s="69">
        <v>7</v>
      </c>
      <c r="H8" s="69" t="str">
        <f t="shared" si="0"/>
        <v/>
      </c>
      <c r="I8" s="69" t="str">
        <f t="shared" si="1"/>
        <v/>
      </c>
      <c r="J8" s="69" t="str">
        <f t="shared" si="9"/>
        <v/>
      </c>
      <c r="K8" s="69" t="str">
        <f t="shared" si="2"/>
        <v/>
      </c>
      <c r="L8" s="69" t="str">
        <f t="shared" si="3"/>
        <v/>
      </c>
      <c r="M8" s="69" t="str">
        <f t="shared" si="4"/>
        <v/>
      </c>
      <c r="N8" s="69" t="str">
        <f t="shared" si="5"/>
        <v/>
      </c>
      <c r="O8" s="69" t="str">
        <f t="shared" si="6"/>
        <v/>
      </c>
    </row>
    <row r="9" spans="1:15" x14ac:dyDescent="0.3">
      <c r="A9" s="606" t="str" cm="1">
        <f t="array" ref="A9">IF(G9='Tables calc'!$M$1+1,"Totals:",IF(A8="Totals:","",IF(A8="","",INDEX('Tables calc'!$J$24:$J$539,_xlfn.AGGREGATE(15,3,('Tables calc'!$N$24:$N$539=1)/('Tables calc'!$N$24:$N$539=1)*(ROW('Tables calc'!$N$24:$N$539)-ROW('Tables calc'!$N$23)),G9)))))</f>
        <v/>
      </c>
      <c r="B9" s="606" t="str" cm="1">
        <f t="array" ref="B9">IF(G9='Tables calc'!$M$1+1,"#",IF(B8="#","",IF(B8="","",INDEX('Tables calc'!$K$24:$K$539,_xlfn.AGGREGATE(15,3,('Tables calc'!$N$24:$N$539=1)/('Tables calc'!$N$24:$N$539=1)*(ROW('Tables calc'!$N$24:$N$539)-ROW('Tables calc'!$N$23)),G9)))))</f>
        <v/>
      </c>
      <c r="C9" s="607" t="str">
        <f t="shared" si="7"/>
        <v/>
      </c>
      <c r="D9" s="608" t="str" cm="1">
        <f t="array" ref="D9">IF(G9='Tables calc'!$M$1+1,'Tables calc'!$P$23,IF(D8='Tables calc'!$P$23,"",IF(D8="","",INDEX('Tables calc'!$L$24:$L$539,_xlfn.AGGREGATE(15,3,('Tables calc'!$N$24:$N$539=1)/('Tables calc'!$N$24:$N$539=1)*(ROW('Tables calc'!$N$24:$N$539)-ROW('Tables calc'!$N$23)),G9)))))</f>
        <v/>
      </c>
      <c r="E9" s="601" t="str">
        <f t="shared" si="8"/>
        <v/>
      </c>
      <c r="F9" s="613" t="str" cm="1">
        <f t="array" ref="F9">IF(G9='Tables calc'!$M$1+1,'Tables calc'!$P$24,IF(E8="Box 5","",IF(F8="","",INDEX('Tables calc'!$M$24:$M$539,_xlfn.AGGREGATE(15,3,('Tables calc'!$N$24:$N$539=1)/('Tables calc'!$N$24:$N$539=1)*(ROW('Tables calc'!$N$24:$N$539)-ROW('Tables calc'!$N$23)),G9)))))</f>
        <v/>
      </c>
      <c r="G9" s="69">
        <v>8</v>
      </c>
      <c r="H9" s="69" t="str">
        <f t="shared" si="0"/>
        <v/>
      </c>
      <c r="I9" s="69" t="str">
        <f t="shared" si="1"/>
        <v/>
      </c>
      <c r="J9" s="69" t="str">
        <f t="shared" si="9"/>
        <v/>
      </c>
      <c r="K9" s="69" t="str">
        <f t="shared" si="2"/>
        <v/>
      </c>
      <c r="L9" s="69" t="str">
        <f t="shared" si="3"/>
        <v/>
      </c>
      <c r="M9" s="69" t="str">
        <f t="shared" si="4"/>
        <v/>
      </c>
      <c r="N9" s="69" t="str">
        <f t="shared" si="5"/>
        <v/>
      </c>
      <c r="O9" s="69" t="str">
        <f t="shared" si="6"/>
        <v/>
      </c>
    </row>
    <row r="10" spans="1:15" x14ac:dyDescent="0.3">
      <c r="A10" s="606" t="str" cm="1">
        <f t="array" ref="A10">IF(G10='Tables calc'!$M$1+1,"Totals:",IF(A9="Totals:","",IF(A9="","",INDEX('Tables calc'!$J$24:$J$539,_xlfn.AGGREGATE(15,3,('Tables calc'!$N$24:$N$539=1)/('Tables calc'!$N$24:$N$539=1)*(ROW('Tables calc'!$N$24:$N$539)-ROW('Tables calc'!$N$23)),G10)))))</f>
        <v/>
      </c>
      <c r="B10" s="606" t="str" cm="1">
        <f t="array" ref="B10">IF(G10='Tables calc'!$M$1+1,"#",IF(B9="#","",IF(B9="","",INDEX('Tables calc'!$K$24:$K$539,_xlfn.AGGREGATE(15,3,('Tables calc'!$N$24:$N$539=1)/('Tables calc'!$N$24:$N$539=1)*(ROW('Tables calc'!$N$24:$N$539)-ROW('Tables calc'!$N$23)),G10)))))</f>
        <v/>
      </c>
      <c r="C10" s="607" t="str">
        <f t="shared" si="7"/>
        <v/>
      </c>
      <c r="D10" s="608" t="str" cm="1">
        <f t="array" ref="D10">IF(G10='Tables calc'!$M$1+1,'Tables calc'!$P$23,IF(D9='Tables calc'!$P$23,"",IF(D9="","",INDEX('Tables calc'!$L$24:$L$539,_xlfn.AGGREGATE(15,3,('Tables calc'!$N$24:$N$539=1)/('Tables calc'!$N$24:$N$539=1)*(ROW('Tables calc'!$N$24:$N$539)-ROW('Tables calc'!$N$23)),G10)))))</f>
        <v/>
      </c>
      <c r="E10" s="601" t="str">
        <f t="shared" si="8"/>
        <v/>
      </c>
      <c r="F10" s="613" t="str" cm="1">
        <f t="array" ref="F10">IF(G10='Tables calc'!$M$1+1,'Tables calc'!$P$24,IF(E9="Box 5","",IF(F9="","",INDEX('Tables calc'!$M$24:$M$539,_xlfn.AGGREGATE(15,3,('Tables calc'!$N$24:$N$539=1)/('Tables calc'!$N$24:$N$539=1)*(ROW('Tables calc'!$N$24:$N$539)-ROW('Tables calc'!$N$23)),G10)))))</f>
        <v/>
      </c>
      <c r="G10" s="69">
        <v>9</v>
      </c>
      <c r="H10" s="69" t="str">
        <f t="shared" si="0"/>
        <v/>
      </c>
      <c r="I10" s="69" t="str">
        <f t="shared" si="1"/>
        <v/>
      </c>
      <c r="J10" s="69" t="str">
        <f t="shared" si="9"/>
        <v/>
      </c>
      <c r="K10" s="69" t="str">
        <f t="shared" si="2"/>
        <v/>
      </c>
      <c r="L10" s="69" t="str">
        <f t="shared" si="3"/>
        <v/>
      </c>
      <c r="M10" s="69" t="str">
        <f t="shared" si="4"/>
        <v/>
      </c>
      <c r="N10" s="69" t="str">
        <f t="shared" si="5"/>
        <v/>
      </c>
      <c r="O10" s="69" t="str">
        <f t="shared" si="6"/>
        <v/>
      </c>
    </row>
    <row r="11" spans="1:15" x14ac:dyDescent="0.3">
      <c r="A11" s="606" t="str" cm="1">
        <f t="array" ref="A11">IF(G11='Tables calc'!$M$1+1,"Totals:",IF(A10="Totals:","",IF(A10="","",INDEX('Tables calc'!$J$24:$J$539,_xlfn.AGGREGATE(15,3,('Tables calc'!$N$24:$N$539=1)/('Tables calc'!$N$24:$N$539=1)*(ROW('Tables calc'!$N$24:$N$539)-ROW('Tables calc'!$N$23)),G11)))))</f>
        <v/>
      </c>
      <c r="B11" s="606" t="str" cm="1">
        <f t="array" ref="B11">IF(G11='Tables calc'!$M$1+1,"#",IF(B10="#","",IF(B10="","",INDEX('Tables calc'!$K$24:$K$539,_xlfn.AGGREGATE(15,3,('Tables calc'!$N$24:$N$539=1)/('Tables calc'!$N$24:$N$539=1)*(ROW('Tables calc'!$N$24:$N$539)-ROW('Tables calc'!$N$23)),G11)))))</f>
        <v/>
      </c>
      <c r="C11" s="607" t="str">
        <f t="shared" si="7"/>
        <v/>
      </c>
      <c r="D11" s="608" t="str" cm="1">
        <f t="array" ref="D11">IF(G11='Tables calc'!$M$1+1,'Tables calc'!$P$23,IF(D10='Tables calc'!$P$23,"",IF(D10="","",INDEX('Tables calc'!$L$24:$L$539,_xlfn.AGGREGATE(15,3,('Tables calc'!$N$24:$N$539=1)/('Tables calc'!$N$24:$N$539=1)*(ROW('Tables calc'!$N$24:$N$539)-ROW('Tables calc'!$N$23)),G11)))))</f>
        <v/>
      </c>
      <c r="E11" s="601" t="str">
        <f t="shared" si="8"/>
        <v/>
      </c>
      <c r="F11" s="613" t="str" cm="1">
        <f t="array" ref="F11">IF(G11='Tables calc'!$M$1+1,'Tables calc'!$P$24,IF(E10="Box 5","",IF(F10="","",INDEX('Tables calc'!$M$24:$M$539,_xlfn.AGGREGATE(15,3,('Tables calc'!$N$24:$N$539=1)/('Tables calc'!$N$24:$N$539=1)*(ROW('Tables calc'!$N$24:$N$539)-ROW('Tables calc'!$N$23)),G11)))))</f>
        <v/>
      </c>
      <c r="G11" s="69">
        <v>10</v>
      </c>
      <c r="H11" s="69" t="str">
        <f t="shared" si="0"/>
        <v/>
      </c>
      <c r="I11" s="69" t="str">
        <f t="shared" si="1"/>
        <v/>
      </c>
      <c r="J11" s="69" t="str">
        <f t="shared" si="9"/>
        <v/>
      </c>
      <c r="K11" s="69" t="str">
        <f t="shared" si="2"/>
        <v/>
      </c>
      <c r="L11" s="69" t="str">
        <f t="shared" si="3"/>
        <v/>
      </c>
      <c r="M11" s="69" t="str">
        <f t="shared" si="4"/>
        <v/>
      </c>
      <c r="N11" s="69" t="str">
        <f t="shared" si="5"/>
        <v/>
      </c>
      <c r="O11" s="69" t="str">
        <f t="shared" si="6"/>
        <v/>
      </c>
    </row>
    <row r="12" spans="1:15" x14ac:dyDescent="0.3">
      <c r="A12" s="606" t="str" cm="1">
        <f t="array" ref="A12">IF(G12='Tables calc'!$M$1+1,"Totals:",IF(A11="Totals:","",IF(A11="","",INDEX('Tables calc'!$J$24:$J$539,_xlfn.AGGREGATE(15,3,('Tables calc'!$N$24:$N$539=1)/('Tables calc'!$N$24:$N$539=1)*(ROW('Tables calc'!$N$24:$N$539)-ROW('Tables calc'!$N$23)),G12)))))</f>
        <v/>
      </c>
      <c r="B12" s="606" t="str" cm="1">
        <f t="array" ref="B12">IF(G12='Tables calc'!$M$1+1,"#",IF(B11="#","",IF(B11="","",INDEX('Tables calc'!$K$24:$K$539,_xlfn.AGGREGATE(15,3,('Tables calc'!$N$24:$N$539=1)/('Tables calc'!$N$24:$N$539=1)*(ROW('Tables calc'!$N$24:$N$539)-ROW('Tables calc'!$N$23)),G12)))))</f>
        <v/>
      </c>
      <c r="C12" s="607" t="str">
        <f t="shared" si="7"/>
        <v/>
      </c>
      <c r="D12" s="608" t="str" cm="1">
        <f t="array" ref="D12">IF(G12='Tables calc'!$M$1+1,'Tables calc'!$P$23,IF(D11='Tables calc'!$P$23,"",IF(D11="","",INDEX('Tables calc'!$L$24:$L$539,_xlfn.AGGREGATE(15,3,('Tables calc'!$N$24:$N$539=1)/('Tables calc'!$N$24:$N$539=1)*(ROW('Tables calc'!$N$24:$N$539)-ROW('Tables calc'!$N$23)),G12)))))</f>
        <v/>
      </c>
      <c r="E12" s="601" t="str">
        <f t="shared" si="8"/>
        <v/>
      </c>
      <c r="F12" s="613" t="str" cm="1">
        <f t="array" ref="F12">IF(G12='Tables calc'!$M$1+1,'Tables calc'!$P$24,IF(E11="Box 5","",IF(F11="","",INDEX('Tables calc'!$M$24:$M$539,_xlfn.AGGREGATE(15,3,('Tables calc'!$N$24:$N$539=1)/('Tables calc'!$N$24:$N$539=1)*(ROW('Tables calc'!$N$24:$N$539)-ROW('Tables calc'!$N$23)),G12)))))</f>
        <v/>
      </c>
      <c r="G12" s="69">
        <v>11</v>
      </c>
      <c r="H12" s="69" t="str">
        <f t="shared" si="0"/>
        <v/>
      </c>
      <c r="I12" s="69" t="str">
        <f t="shared" si="1"/>
        <v/>
      </c>
      <c r="J12" s="69" t="str">
        <f t="shared" si="9"/>
        <v/>
      </c>
      <c r="K12" s="69" t="str">
        <f t="shared" si="2"/>
        <v/>
      </c>
      <c r="L12" s="69" t="str">
        <f t="shared" si="3"/>
        <v/>
      </c>
      <c r="M12" s="69" t="str">
        <f t="shared" si="4"/>
        <v/>
      </c>
      <c r="N12" s="69" t="str">
        <f t="shared" si="5"/>
        <v/>
      </c>
      <c r="O12" s="69" t="str">
        <f t="shared" si="6"/>
        <v/>
      </c>
    </row>
    <row r="13" spans="1:15" x14ac:dyDescent="0.3">
      <c r="A13" s="606" t="str" cm="1">
        <f t="array" ref="A13">IF(G13='Tables calc'!$M$1+1,"Totals:",IF(A12="Totals:","",IF(A12="","",INDEX('Tables calc'!$J$24:$J$539,_xlfn.AGGREGATE(15,3,('Tables calc'!$N$24:$N$539=1)/('Tables calc'!$N$24:$N$539=1)*(ROW('Tables calc'!$N$24:$N$539)-ROW('Tables calc'!$N$23)),G13)))))</f>
        <v/>
      </c>
      <c r="B13" s="606" t="str" cm="1">
        <f t="array" ref="B13">IF(G13='Tables calc'!$M$1+1,"#",IF(B12="#","",IF(B12="","",INDEX('Tables calc'!$K$24:$K$539,_xlfn.AGGREGATE(15,3,('Tables calc'!$N$24:$N$539=1)/('Tables calc'!$N$24:$N$539=1)*(ROW('Tables calc'!$N$24:$N$539)-ROW('Tables calc'!$N$23)),G13)))))</f>
        <v/>
      </c>
      <c r="C13" s="607" t="str">
        <f t="shared" si="7"/>
        <v/>
      </c>
      <c r="D13" s="608" t="str" cm="1">
        <f t="array" ref="D13">IF(G13='Tables calc'!$M$1+1,'Tables calc'!$P$23,IF(D12='Tables calc'!$P$23,"",IF(D12="","",INDEX('Tables calc'!$L$24:$L$539,_xlfn.AGGREGATE(15,3,('Tables calc'!$N$24:$N$539=1)/('Tables calc'!$N$24:$N$539=1)*(ROW('Tables calc'!$N$24:$N$539)-ROW('Tables calc'!$N$23)),G13)))))</f>
        <v/>
      </c>
      <c r="E13" s="601" t="str">
        <f t="shared" si="8"/>
        <v/>
      </c>
      <c r="F13" s="613" t="str" cm="1">
        <f t="array" ref="F13">IF(G13='Tables calc'!$M$1+1,'Tables calc'!$P$24,IF(E12="Box 5","",IF(F12="","",INDEX('Tables calc'!$M$24:$M$539,_xlfn.AGGREGATE(15,3,('Tables calc'!$N$24:$N$539=1)/('Tables calc'!$N$24:$N$539=1)*(ROW('Tables calc'!$N$24:$N$539)-ROW('Tables calc'!$N$23)),G13)))))</f>
        <v/>
      </c>
      <c r="G13" s="69">
        <v>12</v>
      </c>
      <c r="H13" s="69" t="str">
        <f t="shared" si="0"/>
        <v/>
      </c>
      <c r="I13" s="69" t="str">
        <f t="shared" si="1"/>
        <v/>
      </c>
      <c r="J13" s="69" t="str">
        <f t="shared" si="9"/>
        <v/>
      </c>
      <c r="K13" s="69" t="str">
        <f t="shared" si="2"/>
        <v/>
      </c>
      <c r="L13" s="69" t="str">
        <f t="shared" si="3"/>
        <v/>
      </c>
      <c r="M13" s="69" t="str">
        <f t="shared" si="4"/>
        <v/>
      </c>
      <c r="N13" s="69" t="str">
        <f t="shared" si="5"/>
        <v/>
      </c>
      <c r="O13" s="69" t="str">
        <f t="shared" si="6"/>
        <v/>
      </c>
    </row>
    <row r="14" spans="1:15" x14ac:dyDescent="0.3">
      <c r="A14" s="606" t="str" cm="1">
        <f t="array" ref="A14">IF(G14='Tables calc'!$M$1+1,"Totals:",IF(A13="Totals:","",IF(A13="","",INDEX('Tables calc'!$J$24:$J$539,_xlfn.AGGREGATE(15,3,('Tables calc'!$N$24:$N$539=1)/('Tables calc'!$N$24:$N$539=1)*(ROW('Tables calc'!$N$24:$N$539)-ROW('Tables calc'!$N$23)),G14)))))</f>
        <v/>
      </c>
      <c r="B14" s="606" t="str" cm="1">
        <f t="array" ref="B14">IF(G14='Tables calc'!$M$1+1,"#",IF(B13="#","",IF(B13="","",INDEX('Tables calc'!$K$24:$K$539,_xlfn.AGGREGATE(15,3,('Tables calc'!$N$24:$N$539=1)/('Tables calc'!$N$24:$N$539=1)*(ROW('Tables calc'!$N$24:$N$539)-ROW('Tables calc'!$N$23)),G14)))))</f>
        <v/>
      </c>
      <c r="C14" s="607" t="str">
        <f t="shared" si="7"/>
        <v/>
      </c>
      <c r="D14" s="608" t="str" cm="1">
        <f t="array" ref="D14">IF(G14='Tables calc'!$M$1+1,'Tables calc'!$P$23,IF(D13='Tables calc'!$P$23,"",IF(D13="","",INDEX('Tables calc'!$L$24:$L$539,_xlfn.AGGREGATE(15,3,('Tables calc'!$N$24:$N$539=1)/('Tables calc'!$N$24:$N$539=1)*(ROW('Tables calc'!$N$24:$N$539)-ROW('Tables calc'!$N$23)),G14)))))</f>
        <v/>
      </c>
      <c r="E14" s="601" t="str">
        <f t="shared" si="8"/>
        <v/>
      </c>
      <c r="F14" s="613" t="str" cm="1">
        <f t="array" ref="F14">IF(G14='Tables calc'!$M$1+1,'Tables calc'!$P$24,IF(E13="Box 5","",IF(F13="","",INDEX('Tables calc'!$M$24:$M$539,_xlfn.AGGREGATE(15,3,('Tables calc'!$N$24:$N$539=1)/('Tables calc'!$N$24:$N$539=1)*(ROW('Tables calc'!$N$24:$N$539)-ROW('Tables calc'!$N$23)),G14)))))</f>
        <v/>
      </c>
      <c r="G14" s="69">
        <v>13</v>
      </c>
      <c r="H14" s="69" t="str">
        <f t="shared" si="0"/>
        <v/>
      </c>
      <c r="I14" s="69" t="str">
        <f t="shared" si="1"/>
        <v/>
      </c>
      <c r="J14" s="69" t="str">
        <f t="shared" si="9"/>
        <v/>
      </c>
      <c r="K14" s="69" t="str">
        <f t="shared" si="2"/>
        <v/>
      </c>
      <c r="L14" s="69" t="str">
        <f t="shared" si="3"/>
        <v/>
      </c>
      <c r="M14" s="69" t="str">
        <f t="shared" si="4"/>
        <v/>
      </c>
      <c r="N14" s="69" t="str">
        <f t="shared" si="5"/>
        <v/>
      </c>
      <c r="O14" s="69" t="str">
        <f t="shared" si="6"/>
        <v/>
      </c>
    </row>
    <row r="15" spans="1:15" x14ac:dyDescent="0.3">
      <c r="A15" s="606" t="str" cm="1">
        <f t="array" ref="A15">IF(G15='Tables calc'!$M$1+1,"Totals:",IF(A14="Totals:","",IF(A14="","",INDEX('Tables calc'!$J$24:$J$539,_xlfn.AGGREGATE(15,3,('Tables calc'!$N$24:$N$539=1)/('Tables calc'!$N$24:$N$539=1)*(ROW('Tables calc'!$N$24:$N$539)-ROW('Tables calc'!$N$23)),G15)))))</f>
        <v/>
      </c>
      <c r="B15" s="606" t="str" cm="1">
        <f t="array" ref="B15">IF(G15='Tables calc'!$M$1+1,"#",IF(B14="#","",IF(B14="","",INDEX('Tables calc'!$K$24:$K$539,_xlfn.AGGREGATE(15,3,('Tables calc'!$N$24:$N$539=1)/('Tables calc'!$N$24:$N$539=1)*(ROW('Tables calc'!$N$24:$N$539)-ROW('Tables calc'!$N$23)),G15)))))</f>
        <v/>
      </c>
      <c r="C15" s="607" t="str">
        <f t="shared" si="7"/>
        <v/>
      </c>
      <c r="D15" s="608" t="str" cm="1">
        <f t="array" ref="D15">IF(G15='Tables calc'!$M$1+1,'Tables calc'!$P$23,IF(D14='Tables calc'!$P$23,"",IF(D14="","",INDEX('Tables calc'!$L$24:$L$539,_xlfn.AGGREGATE(15,3,('Tables calc'!$N$24:$N$539=1)/('Tables calc'!$N$24:$N$539=1)*(ROW('Tables calc'!$N$24:$N$539)-ROW('Tables calc'!$N$23)),G15)))))</f>
        <v/>
      </c>
      <c r="E15" s="601" t="str">
        <f t="shared" si="8"/>
        <v/>
      </c>
      <c r="F15" s="613" t="str" cm="1">
        <f t="array" ref="F15">IF(G15='Tables calc'!$M$1+1,'Tables calc'!$P$24,IF(E14="Box 5","",IF(F14="","",INDEX('Tables calc'!$M$24:$M$539,_xlfn.AGGREGATE(15,3,('Tables calc'!$N$24:$N$539=1)/('Tables calc'!$N$24:$N$539=1)*(ROW('Tables calc'!$N$24:$N$539)-ROW('Tables calc'!$N$23)),G15)))))</f>
        <v/>
      </c>
      <c r="G15" s="69">
        <v>14</v>
      </c>
      <c r="H15" s="69" t="str">
        <f t="shared" si="0"/>
        <v/>
      </c>
      <c r="I15" s="69" t="str">
        <f t="shared" si="1"/>
        <v/>
      </c>
      <c r="J15" s="69" t="str">
        <f t="shared" si="9"/>
        <v/>
      </c>
      <c r="K15" s="69" t="str">
        <f t="shared" si="2"/>
        <v/>
      </c>
      <c r="L15" s="69" t="str">
        <f t="shared" si="3"/>
        <v/>
      </c>
      <c r="M15" s="69" t="str">
        <f t="shared" si="4"/>
        <v/>
      </c>
      <c r="N15" s="69" t="str">
        <f t="shared" si="5"/>
        <v/>
      </c>
      <c r="O15" s="69" t="str">
        <f t="shared" si="6"/>
        <v/>
      </c>
    </row>
    <row r="16" spans="1:15" x14ac:dyDescent="0.3">
      <c r="A16" s="606" t="str" cm="1">
        <f t="array" ref="A16">IF(G16='Tables calc'!$M$1+1,"Totals:",IF(A15="Totals:","",IF(A15="","",INDEX('Tables calc'!$J$24:$J$539,_xlfn.AGGREGATE(15,3,('Tables calc'!$N$24:$N$539=1)/('Tables calc'!$N$24:$N$539=1)*(ROW('Tables calc'!$N$24:$N$539)-ROW('Tables calc'!$N$23)),G16)))))</f>
        <v/>
      </c>
      <c r="B16" s="606" t="str" cm="1">
        <f t="array" ref="B16">IF(G16='Tables calc'!$M$1+1,"#",IF(B15="#","",IF(B15="","",INDEX('Tables calc'!$K$24:$K$539,_xlfn.AGGREGATE(15,3,('Tables calc'!$N$24:$N$539=1)/('Tables calc'!$N$24:$N$539=1)*(ROW('Tables calc'!$N$24:$N$539)-ROW('Tables calc'!$N$23)),G16)))))</f>
        <v/>
      </c>
      <c r="C16" s="607" t="str">
        <f t="shared" si="7"/>
        <v/>
      </c>
      <c r="D16" s="608" t="str" cm="1">
        <f t="array" ref="D16">IF(G16='Tables calc'!$M$1+1,'Tables calc'!$P$23,IF(D15='Tables calc'!$P$23,"",IF(D15="","",INDEX('Tables calc'!$L$24:$L$539,_xlfn.AGGREGATE(15,3,('Tables calc'!$N$24:$N$539=1)/('Tables calc'!$N$24:$N$539=1)*(ROW('Tables calc'!$N$24:$N$539)-ROW('Tables calc'!$N$23)),G16)))))</f>
        <v/>
      </c>
      <c r="E16" s="601" t="str">
        <f t="shared" si="8"/>
        <v/>
      </c>
      <c r="F16" s="613" t="str" cm="1">
        <f t="array" ref="F16">IF(G16='Tables calc'!$M$1+1,'Tables calc'!$P$24,IF(E15="Box 5","",IF(F15="","",INDEX('Tables calc'!$M$24:$M$539,_xlfn.AGGREGATE(15,3,('Tables calc'!$N$24:$N$539=1)/('Tables calc'!$N$24:$N$539=1)*(ROW('Tables calc'!$N$24:$N$539)-ROW('Tables calc'!$N$23)),G16)))))</f>
        <v/>
      </c>
      <c r="G16" s="69">
        <v>15</v>
      </c>
      <c r="H16" s="69" t="str">
        <f t="shared" si="0"/>
        <v/>
      </c>
      <c r="I16" s="69" t="str">
        <f t="shared" si="1"/>
        <v/>
      </c>
      <c r="J16" s="69" t="str">
        <f t="shared" si="9"/>
        <v/>
      </c>
      <c r="K16" s="69" t="str">
        <f t="shared" si="2"/>
        <v/>
      </c>
      <c r="L16" s="69" t="str">
        <f t="shared" si="3"/>
        <v/>
      </c>
      <c r="M16" s="69" t="str">
        <f t="shared" si="4"/>
        <v/>
      </c>
      <c r="N16" s="69" t="str">
        <f t="shared" si="5"/>
        <v/>
      </c>
      <c r="O16" s="69" t="str">
        <f t="shared" si="6"/>
        <v/>
      </c>
    </row>
    <row r="17" spans="1:15" x14ac:dyDescent="0.3">
      <c r="A17" s="606" t="str" cm="1">
        <f t="array" ref="A17">IF(G17='Tables calc'!$M$1+1,"Totals:",IF(A16="Totals:","",IF(A16="","",INDEX('Tables calc'!$J$24:$J$539,_xlfn.AGGREGATE(15,3,('Tables calc'!$N$24:$N$539=1)/('Tables calc'!$N$24:$N$539=1)*(ROW('Tables calc'!$N$24:$N$539)-ROW('Tables calc'!$N$23)),G17)))))</f>
        <v/>
      </c>
      <c r="B17" s="606" t="str" cm="1">
        <f t="array" ref="B17">IF(G17='Tables calc'!$M$1+1,"#",IF(B16="#","",IF(B16="","",INDEX('Tables calc'!$K$24:$K$539,_xlfn.AGGREGATE(15,3,('Tables calc'!$N$24:$N$539=1)/('Tables calc'!$N$24:$N$539=1)*(ROW('Tables calc'!$N$24:$N$539)-ROW('Tables calc'!$N$23)),G17)))))</f>
        <v/>
      </c>
      <c r="C17" s="607" t="str">
        <f t="shared" si="7"/>
        <v/>
      </c>
      <c r="D17" s="608" t="str" cm="1">
        <f t="array" ref="D17">IF(G17='Tables calc'!$M$1+1,'Tables calc'!$P$23,IF(D16='Tables calc'!$P$23,"",IF(D16="","",INDEX('Tables calc'!$L$24:$L$539,_xlfn.AGGREGATE(15,3,('Tables calc'!$N$24:$N$539=1)/('Tables calc'!$N$24:$N$539=1)*(ROW('Tables calc'!$N$24:$N$539)-ROW('Tables calc'!$N$23)),G17)))))</f>
        <v/>
      </c>
      <c r="E17" s="601" t="str">
        <f t="shared" si="8"/>
        <v/>
      </c>
      <c r="F17" s="613" t="str" cm="1">
        <f t="array" ref="F17">IF(G17='Tables calc'!$M$1+1,'Tables calc'!$P$24,IF(E16="Box 5","",IF(F16="","",INDEX('Tables calc'!$M$24:$M$539,_xlfn.AGGREGATE(15,3,('Tables calc'!$N$24:$N$539=1)/('Tables calc'!$N$24:$N$539=1)*(ROW('Tables calc'!$N$24:$N$539)-ROW('Tables calc'!$N$23)),G17)))))</f>
        <v/>
      </c>
      <c r="G17" s="69">
        <v>16</v>
      </c>
      <c r="H17" s="69" t="str">
        <f t="shared" si="0"/>
        <v/>
      </c>
      <c r="I17" s="69" t="str">
        <f t="shared" si="1"/>
        <v/>
      </c>
      <c r="J17" s="69" t="str">
        <f t="shared" si="9"/>
        <v/>
      </c>
      <c r="K17" s="69" t="str">
        <f t="shared" si="2"/>
        <v/>
      </c>
      <c r="L17" s="69" t="str">
        <f t="shared" si="3"/>
        <v/>
      </c>
      <c r="M17" s="69" t="str">
        <f t="shared" si="4"/>
        <v/>
      </c>
      <c r="N17" s="69" t="str">
        <f t="shared" si="5"/>
        <v/>
      </c>
      <c r="O17" s="69" t="str">
        <f t="shared" si="6"/>
        <v/>
      </c>
    </row>
    <row r="18" spans="1:15" x14ac:dyDescent="0.3">
      <c r="A18" s="606" t="str" cm="1">
        <f t="array" ref="A18">IF(G18='Tables calc'!$M$1+1,"Totals:",IF(A17="Totals:","",IF(A17="","",INDEX('Tables calc'!$J$24:$J$539,_xlfn.AGGREGATE(15,3,('Tables calc'!$N$24:$N$539=1)/('Tables calc'!$N$24:$N$539=1)*(ROW('Tables calc'!$N$24:$N$539)-ROW('Tables calc'!$N$23)),G18)))))</f>
        <v/>
      </c>
      <c r="B18" s="606" t="str" cm="1">
        <f t="array" ref="B18">IF(G18='Tables calc'!$M$1+1,"#",IF(B17="#","",IF(B17="","",INDEX('Tables calc'!$K$24:$K$539,_xlfn.AGGREGATE(15,3,('Tables calc'!$N$24:$N$539=1)/('Tables calc'!$N$24:$N$539=1)*(ROW('Tables calc'!$N$24:$N$539)-ROW('Tables calc'!$N$23)),G18)))))</f>
        <v/>
      </c>
      <c r="C18" s="607" t="str">
        <f t="shared" si="7"/>
        <v/>
      </c>
      <c r="D18" s="608" t="str" cm="1">
        <f t="array" ref="D18">IF(G18='Tables calc'!$M$1+1,'Tables calc'!$P$23,IF(D17='Tables calc'!$P$23,"",IF(D17="","",INDEX('Tables calc'!$L$24:$L$539,_xlfn.AGGREGATE(15,3,('Tables calc'!$N$24:$N$539=1)/('Tables calc'!$N$24:$N$539=1)*(ROW('Tables calc'!$N$24:$N$539)-ROW('Tables calc'!$N$23)),G18)))))</f>
        <v/>
      </c>
      <c r="E18" s="601" t="str">
        <f t="shared" si="8"/>
        <v/>
      </c>
      <c r="F18" s="613" t="str" cm="1">
        <f t="array" ref="F18">IF(G18='Tables calc'!$M$1+1,'Tables calc'!$P$24,IF(E17="Box 5","",IF(F17="","",INDEX('Tables calc'!$M$24:$M$539,_xlfn.AGGREGATE(15,3,('Tables calc'!$N$24:$N$539=1)/('Tables calc'!$N$24:$N$539=1)*(ROW('Tables calc'!$N$24:$N$539)-ROW('Tables calc'!$N$23)),G18)))))</f>
        <v/>
      </c>
      <c r="G18" s="69">
        <v>17</v>
      </c>
      <c r="H18" s="69" t="str">
        <f t="shared" si="0"/>
        <v/>
      </c>
      <c r="I18" s="69" t="str">
        <f t="shared" si="1"/>
        <v/>
      </c>
      <c r="J18" s="69" t="str">
        <f t="shared" si="9"/>
        <v/>
      </c>
      <c r="K18" s="69" t="str">
        <f t="shared" si="2"/>
        <v/>
      </c>
      <c r="L18" s="69" t="str">
        <f t="shared" si="3"/>
        <v/>
      </c>
      <c r="M18" s="69" t="str">
        <f t="shared" si="4"/>
        <v/>
      </c>
      <c r="N18" s="69" t="str">
        <f t="shared" si="5"/>
        <v/>
      </c>
      <c r="O18" s="69" t="str">
        <f t="shared" si="6"/>
        <v/>
      </c>
    </row>
    <row r="19" spans="1:15" x14ac:dyDescent="0.3">
      <c r="A19" s="606" t="str" cm="1">
        <f t="array" ref="A19">IF(G19='Tables calc'!$M$1+1,"Totals:",IF(A18="Totals:","",IF(A18="","",INDEX('Tables calc'!$J$24:$J$539,_xlfn.AGGREGATE(15,3,('Tables calc'!$N$24:$N$539=1)/('Tables calc'!$N$24:$N$539=1)*(ROW('Tables calc'!$N$24:$N$539)-ROW('Tables calc'!$N$23)),G19)))))</f>
        <v/>
      </c>
      <c r="B19" s="606" t="str" cm="1">
        <f t="array" ref="B19">IF(G19='Tables calc'!$M$1+1,"#",IF(B18="#","",IF(B18="","",INDEX('Tables calc'!$K$24:$K$539,_xlfn.AGGREGATE(15,3,('Tables calc'!$N$24:$N$539=1)/('Tables calc'!$N$24:$N$539=1)*(ROW('Tables calc'!$N$24:$N$539)-ROW('Tables calc'!$N$23)),G19)))))</f>
        <v/>
      </c>
      <c r="C19" s="607" t="str">
        <f t="shared" si="7"/>
        <v/>
      </c>
      <c r="D19" s="608" t="str" cm="1">
        <f t="array" ref="D19">IF(G19='Tables calc'!$M$1+1,'Tables calc'!$P$23,IF(D18='Tables calc'!$P$23,"",IF(D18="","",INDEX('Tables calc'!$L$24:$L$539,_xlfn.AGGREGATE(15,3,('Tables calc'!$N$24:$N$539=1)/('Tables calc'!$N$24:$N$539=1)*(ROW('Tables calc'!$N$24:$N$539)-ROW('Tables calc'!$N$23)),G19)))))</f>
        <v/>
      </c>
      <c r="E19" s="601" t="str">
        <f t="shared" si="8"/>
        <v/>
      </c>
      <c r="F19" s="613" t="str" cm="1">
        <f t="array" ref="F19">IF(G19='Tables calc'!$M$1+1,'Tables calc'!$P$24,IF(E18="Box 5","",IF(F18="","",INDEX('Tables calc'!$M$24:$M$539,_xlfn.AGGREGATE(15,3,('Tables calc'!$N$24:$N$539=1)/('Tables calc'!$N$24:$N$539=1)*(ROW('Tables calc'!$N$24:$N$539)-ROW('Tables calc'!$N$23)),G19)))))</f>
        <v/>
      </c>
      <c r="G19" s="69">
        <v>18</v>
      </c>
      <c r="H19" s="69" t="str">
        <f t="shared" si="0"/>
        <v/>
      </c>
      <c r="I19" s="69" t="str">
        <f t="shared" si="1"/>
        <v/>
      </c>
      <c r="J19" s="69" t="str">
        <f t="shared" si="9"/>
        <v/>
      </c>
      <c r="K19" s="69" t="str">
        <f t="shared" si="2"/>
        <v/>
      </c>
      <c r="L19" s="69" t="str">
        <f t="shared" si="3"/>
        <v/>
      </c>
      <c r="M19" s="69" t="str">
        <f t="shared" si="4"/>
        <v/>
      </c>
      <c r="N19" s="69" t="str">
        <f t="shared" si="5"/>
        <v/>
      </c>
      <c r="O19" s="69" t="str">
        <f t="shared" si="6"/>
        <v/>
      </c>
    </row>
    <row r="20" spans="1:15" x14ac:dyDescent="0.3">
      <c r="A20" s="606" t="str" cm="1">
        <f t="array" ref="A20">IF(G20='Tables calc'!$M$1+1,"Totals:",IF(A19="Totals:","",IF(A19="","",INDEX('Tables calc'!$J$24:$J$539,_xlfn.AGGREGATE(15,3,('Tables calc'!$N$24:$N$539=1)/('Tables calc'!$N$24:$N$539=1)*(ROW('Tables calc'!$N$24:$N$539)-ROW('Tables calc'!$N$23)),G20)))))</f>
        <v/>
      </c>
      <c r="B20" s="606" t="str" cm="1">
        <f t="array" ref="B20">IF(G20='Tables calc'!$M$1+1,"#",IF(B19="#","",IF(B19="","",INDEX('Tables calc'!$K$24:$K$539,_xlfn.AGGREGATE(15,3,('Tables calc'!$N$24:$N$539=1)/('Tables calc'!$N$24:$N$539=1)*(ROW('Tables calc'!$N$24:$N$539)-ROW('Tables calc'!$N$23)),G20)))))</f>
        <v/>
      </c>
      <c r="C20" s="607" t="str">
        <f t="shared" si="7"/>
        <v/>
      </c>
      <c r="D20" s="608" t="str" cm="1">
        <f t="array" ref="D20">IF(G20='Tables calc'!$M$1+1,'Tables calc'!$P$23,IF(D19='Tables calc'!$P$23,"",IF(D19="","",INDEX('Tables calc'!$L$24:$L$539,_xlfn.AGGREGATE(15,3,('Tables calc'!$N$24:$N$539=1)/('Tables calc'!$N$24:$N$539=1)*(ROW('Tables calc'!$N$24:$N$539)-ROW('Tables calc'!$N$23)),G20)))))</f>
        <v/>
      </c>
      <c r="E20" s="601" t="str">
        <f t="shared" si="8"/>
        <v/>
      </c>
      <c r="F20" s="613" t="str" cm="1">
        <f t="array" ref="F20">IF(G20='Tables calc'!$M$1+1,'Tables calc'!$P$24,IF(E19="Box 5","",IF(F19="","",INDEX('Tables calc'!$M$24:$M$539,_xlfn.AGGREGATE(15,3,('Tables calc'!$N$24:$N$539=1)/('Tables calc'!$N$24:$N$539=1)*(ROW('Tables calc'!$N$24:$N$539)-ROW('Tables calc'!$N$23)),G20)))))</f>
        <v/>
      </c>
      <c r="G20" s="69">
        <v>19</v>
      </c>
      <c r="H20" s="69" t="str">
        <f t="shared" si="0"/>
        <v/>
      </c>
      <c r="I20" s="69" t="str">
        <f t="shared" si="1"/>
        <v/>
      </c>
      <c r="J20" s="69" t="str">
        <f t="shared" si="9"/>
        <v/>
      </c>
      <c r="K20" s="69" t="str">
        <f t="shared" si="2"/>
        <v/>
      </c>
      <c r="L20" s="69" t="str">
        <f t="shared" si="3"/>
        <v/>
      </c>
      <c r="M20" s="69" t="str">
        <f t="shared" si="4"/>
        <v/>
      </c>
      <c r="N20" s="69" t="str">
        <f t="shared" si="5"/>
        <v/>
      </c>
      <c r="O20" s="69" t="str">
        <f t="shared" si="6"/>
        <v/>
      </c>
    </row>
    <row r="21" spans="1:15" x14ac:dyDescent="0.3">
      <c r="A21" s="606" t="str" cm="1">
        <f t="array" ref="A21">IF(G21='Tables calc'!$M$1+1,"Totals:",IF(A20="Totals:","",IF(A20="","",INDEX('Tables calc'!$J$24:$J$539,_xlfn.AGGREGATE(15,3,('Tables calc'!$N$24:$N$539=1)/('Tables calc'!$N$24:$N$539=1)*(ROW('Tables calc'!$N$24:$N$539)-ROW('Tables calc'!$N$23)),G21)))))</f>
        <v/>
      </c>
      <c r="B21" s="606" t="str" cm="1">
        <f t="array" ref="B21">IF(G21='Tables calc'!$M$1+1,"#",IF(B20="#","",IF(B20="","",INDEX('Tables calc'!$K$24:$K$539,_xlfn.AGGREGATE(15,3,('Tables calc'!$N$24:$N$539=1)/('Tables calc'!$N$24:$N$539=1)*(ROW('Tables calc'!$N$24:$N$539)-ROW('Tables calc'!$N$23)),G21)))))</f>
        <v/>
      </c>
      <c r="C21" s="607" t="str">
        <f t="shared" si="7"/>
        <v/>
      </c>
      <c r="D21" s="608" t="str" cm="1">
        <f t="array" ref="D21">IF(G21='Tables calc'!$M$1+1,'Tables calc'!$P$23,IF(D20='Tables calc'!$P$23,"",IF(D20="","",INDEX('Tables calc'!$L$24:$L$539,_xlfn.AGGREGATE(15,3,('Tables calc'!$N$24:$N$539=1)/('Tables calc'!$N$24:$N$539=1)*(ROW('Tables calc'!$N$24:$N$539)-ROW('Tables calc'!$N$23)),G21)))))</f>
        <v/>
      </c>
      <c r="E21" s="601" t="str">
        <f t="shared" si="8"/>
        <v/>
      </c>
      <c r="F21" s="613" t="str" cm="1">
        <f t="array" ref="F21">IF(G21='Tables calc'!$M$1+1,'Tables calc'!$P$24,IF(E20="Box 5","",IF(F20="","",INDEX('Tables calc'!$M$24:$M$539,_xlfn.AGGREGATE(15,3,('Tables calc'!$N$24:$N$539=1)/('Tables calc'!$N$24:$N$539=1)*(ROW('Tables calc'!$N$24:$N$539)-ROW('Tables calc'!$N$23)),G21)))))</f>
        <v/>
      </c>
      <c r="G21" s="69">
        <v>20</v>
      </c>
      <c r="H21" s="69" t="str">
        <f t="shared" si="0"/>
        <v/>
      </c>
      <c r="I21" s="69" t="str">
        <f t="shared" si="1"/>
        <v/>
      </c>
      <c r="J21" s="69" t="str">
        <f t="shared" si="9"/>
        <v/>
      </c>
      <c r="K21" s="69" t="str">
        <f t="shared" si="2"/>
        <v/>
      </c>
      <c r="L21" s="69" t="str">
        <f t="shared" si="3"/>
        <v/>
      </c>
      <c r="M21" s="69" t="str">
        <f t="shared" si="4"/>
        <v/>
      </c>
      <c r="N21" s="69" t="str">
        <f t="shared" si="5"/>
        <v/>
      </c>
      <c r="O21" s="69" t="str">
        <f t="shared" si="6"/>
        <v/>
      </c>
    </row>
    <row r="22" spans="1:15" x14ac:dyDescent="0.3">
      <c r="A22" s="606" t="str" cm="1">
        <f t="array" ref="A22">IF(G22='Tables calc'!$M$1+1,"Totals:",IF(A21="Totals:","",IF(A21="","",INDEX('Tables calc'!$J$24:$J$539,_xlfn.AGGREGATE(15,3,('Tables calc'!$N$24:$N$539=1)/('Tables calc'!$N$24:$N$539=1)*(ROW('Tables calc'!$N$24:$N$539)-ROW('Tables calc'!$N$23)),G22)))))</f>
        <v/>
      </c>
      <c r="B22" s="606" t="str" cm="1">
        <f t="array" ref="B22">IF(G22='Tables calc'!$M$1+1,"#",IF(B21="#","",IF(B21="","",INDEX('Tables calc'!$K$24:$K$539,_xlfn.AGGREGATE(15,3,('Tables calc'!$N$24:$N$539=1)/('Tables calc'!$N$24:$N$539=1)*(ROW('Tables calc'!$N$24:$N$539)-ROW('Tables calc'!$N$23)),G22)))))</f>
        <v/>
      </c>
      <c r="C22" s="607" t="str">
        <f t="shared" si="7"/>
        <v/>
      </c>
      <c r="D22" s="608" t="str" cm="1">
        <f t="array" ref="D22">IF(G22='Tables calc'!$M$1+1,'Tables calc'!$P$23,IF(D21='Tables calc'!$P$23,"",IF(D21="","",INDEX('Tables calc'!$L$24:$L$539,_xlfn.AGGREGATE(15,3,('Tables calc'!$N$24:$N$539=1)/('Tables calc'!$N$24:$N$539=1)*(ROW('Tables calc'!$N$24:$N$539)-ROW('Tables calc'!$N$23)),G22)))))</f>
        <v/>
      </c>
      <c r="E22" s="601" t="str">
        <f t="shared" si="8"/>
        <v/>
      </c>
      <c r="F22" s="613" t="str" cm="1">
        <f t="array" ref="F22">IF(G22='Tables calc'!$M$1+1,'Tables calc'!$P$24,IF(E21="Box 5","",IF(F21="","",INDEX('Tables calc'!$M$24:$M$539,_xlfn.AGGREGATE(15,3,('Tables calc'!$N$24:$N$539=1)/('Tables calc'!$N$24:$N$539=1)*(ROW('Tables calc'!$N$24:$N$539)-ROW('Tables calc'!$N$23)),G22)))))</f>
        <v/>
      </c>
      <c r="G22" s="69">
        <v>21</v>
      </c>
      <c r="H22" s="69" t="str">
        <f t="shared" si="0"/>
        <v/>
      </c>
      <c r="I22" s="69" t="str">
        <f t="shared" si="1"/>
        <v/>
      </c>
      <c r="J22" s="69" t="str">
        <f t="shared" si="9"/>
        <v/>
      </c>
      <c r="K22" s="69" t="str">
        <f t="shared" si="2"/>
        <v/>
      </c>
      <c r="L22" s="69" t="str">
        <f t="shared" si="3"/>
        <v/>
      </c>
      <c r="M22" s="69" t="str">
        <f t="shared" si="4"/>
        <v/>
      </c>
      <c r="N22" s="69" t="str">
        <f t="shared" si="5"/>
        <v/>
      </c>
      <c r="O22" s="69" t="str">
        <f t="shared" si="6"/>
        <v/>
      </c>
    </row>
    <row r="23" spans="1:15" x14ac:dyDescent="0.3">
      <c r="A23" s="606" t="str" cm="1">
        <f t="array" ref="A23">IF(G23='Tables calc'!$M$1+1,"Totals:",IF(A22="Totals:","",IF(A22="","",INDEX('Tables calc'!$J$24:$J$539,_xlfn.AGGREGATE(15,3,('Tables calc'!$N$24:$N$539=1)/('Tables calc'!$N$24:$N$539=1)*(ROW('Tables calc'!$N$24:$N$539)-ROW('Tables calc'!$N$23)),G23)))))</f>
        <v/>
      </c>
      <c r="B23" s="606" t="str" cm="1">
        <f t="array" ref="B23">IF(G23='Tables calc'!$M$1+1,"#",IF(B22="#","",IF(B22="","",INDEX('Tables calc'!$K$24:$K$539,_xlfn.AGGREGATE(15,3,('Tables calc'!$N$24:$N$539=1)/('Tables calc'!$N$24:$N$539=1)*(ROW('Tables calc'!$N$24:$N$539)-ROW('Tables calc'!$N$23)),G23)))))</f>
        <v/>
      </c>
      <c r="C23" s="607" t="str">
        <f t="shared" si="7"/>
        <v/>
      </c>
      <c r="D23" s="608" t="str" cm="1">
        <f t="array" ref="D23">IF(G23='Tables calc'!$M$1+1,'Tables calc'!$P$23,IF(D22='Tables calc'!$P$23,"",IF(D22="","",INDEX('Tables calc'!$L$24:$L$539,_xlfn.AGGREGATE(15,3,('Tables calc'!$N$24:$N$539=1)/('Tables calc'!$N$24:$N$539=1)*(ROW('Tables calc'!$N$24:$N$539)-ROW('Tables calc'!$N$23)),G23)))))</f>
        <v/>
      </c>
      <c r="E23" s="601" t="str">
        <f t="shared" si="8"/>
        <v/>
      </c>
      <c r="F23" s="613" t="str" cm="1">
        <f t="array" ref="F23">IF(G23='Tables calc'!$M$1+1,'Tables calc'!$P$24,IF(E22="Box 5","",IF(F22="","",INDEX('Tables calc'!$M$24:$M$539,_xlfn.AGGREGATE(15,3,('Tables calc'!$N$24:$N$539=1)/('Tables calc'!$N$24:$N$539=1)*(ROW('Tables calc'!$N$24:$N$539)-ROW('Tables calc'!$N$23)),G23)))))</f>
        <v/>
      </c>
      <c r="G23" s="69">
        <v>22</v>
      </c>
      <c r="H23" s="69" t="str">
        <f t="shared" si="0"/>
        <v/>
      </c>
      <c r="I23" s="69" t="str">
        <f t="shared" si="1"/>
        <v/>
      </c>
      <c r="J23" s="69" t="str">
        <f t="shared" si="9"/>
        <v/>
      </c>
      <c r="K23" s="69" t="str">
        <f t="shared" si="2"/>
        <v/>
      </c>
      <c r="L23" s="69" t="str">
        <f t="shared" si="3"/>
        <v/>
      </c>
      <c r="M23" s="69" t="str">
        <f t="shared" si="4"/>
        <v/>
      </c>
      <c r="N23" s="69" t="str">
        <f t="shared" si="5"/>
        <v/>
      </c>
      <c r="O23" s="69" t="str">
        <f t="shared" si="6"/>
        <v/>
      </c>
    </row>
    <row r="24" spans="1:15" x14ac:dyDescent="0.3">
      <c r="A24" s="606" t="str" cm="1">
        <f t="array" ref="A24">IF(G24='Tables calc'!$M$1+1,"Totals:",IF(A23="Totals:","",IF(A23="","",INDEX('Tables calc'!$J$24:$J$539,_xlfn.AGGREGATE(15,3,('Tables calc'!$N$24:$N$539=1)/('Tables calc'!$N$24:$N$539=1)*(ROW('Tables calc'!$N$24:$N$539)-ROW('Tables calc'!$N$23)),G24)))))</f>
        <v/>
      </c>
      <c r="B24" s="606" t="str" cm="1">
        <f t="array" ref="B24">IF(G24='Tables calc'!$M$1+1,"#",IF(B23="#","",IF(B23="","",INDEX('Tables calc'!$K$24:$K$539,_xlfn.AGGREGATE(15,3,('Tables calc'!$N$24:$N$539=1)/('Tables calc'!$N$24:$N$539=1)*(ROW('Tables calc'!$N$24:$N$539)-ROW('Tables calc'!$N$23)),G24)))))</f>
        <v/>
      </c>
      <c r="C24" s="607" t="str">
        <f t="shared" si="7"/>
        <v/>
      </c>
      <c r="D24" s="608" t="str" cm="1">
        <f t="array" ref="D24">IF(G24='Tables calc'!$M$1+1,'Tables calc'!$P$23,IF(D23='Tables calc'!$P$23,"",IF(D23="","",INDEX('Tables calc'!$L$24:$L$539,_xlfn.AGGREGATE(15,3,('Tables calc'!$N$24:$N$539=1)/('Tables calc'!$N$24:$N$539=1)*(ROW('Tables calc'!$N$24:$N$539)-ROW('Tables calc'!$N$23)),G24)))))</f>
        <v/>
      </c>
      <c r="E24" s="601" t="str">
        <f t="shared" si="8"/>
        <v/>
      </c>
      <c r="F24" s="613" t="str" cm="1">
        <f t="array" ref="F24">IF(G24='Tables calc'!$M$1+1,'Tables calc'!$P$24,IF(E23="Box 5","",IF(F23="","",INDEX('Tables calc'!$M$24:$M$539,_xlfn.AGGREGATE(15,3,('Tables calc'!$N$24:$N$539=1)/('Tables calc'!$N$24:$N$539=1)*(ROW('Tables calc'!$N$24:$N$539)-ROW('Tables calc'!$N$23)),G24)))))</f>
        <v/>
      </c>
      <c r="G24" s="69">
        <v>23</v>
      </c>
      <c r="H24" s="69" t="str">
        <f t="shared" si="0"/>
        <v/>
      </c>
      <c r="I24" s="69" t="str">
        <f t="shared" si="1"/>
        <v/>
      </c>
      <c r="J24" s="69" t="str">
        <f t="shared" si="9"/>
        <v/>
      </c>
      <c r="K24" s="69" t="str">
        <f t="shared" si="2"/>
        <v/>
      </c>
      <c r="L24" s="69" t="str">
        <f t="shared" si="3"/>
        <v/>
      </c>
      <c r="M24" s="69" t="str">
        <f t="shared" si="4"/>
        <v/>
      </c>
      <c r="N24" s="69" t="str">
        <f t="shared" si="5"/>
        <v/>
      </c>
      <c r="O24" s="69" t="str">
        <f t="shared" si="6"/>
        <v/>
      </c>
    </row>
    <row r="25" spans="1:15" x14ac:dyDescent="0.3">
      <c r="A25" s="606" t="str" cm="1">
        <f t="array" ref="A25">IF(G25='Tables calc'!$M$1+1,"Totals:",IF(A24="Totals:","",IF(A24="","",INDEX('Tables calc'!$J$24:$J$539,_xlfn.AGGREGATE(15,3,('Tables calc'!$N$24:$N$539=1)/('Tables calc'!$N$24:$N$539=1)*(ROW('Tables calc'!$N$24:$N$539)-ROW('Tables calc'!$N$23)),G25)))))</f>
        <v/>
      </c>
      <c r="B25" s="606" t="str" cm="1">
        <f t="array" ref="B25">IF(G25='Tables calc'!$M$1+1,"#",IF(B24="#","",IF(B24="","",INDEX('Tables calc'!$K$24:$K$539,_xlfn.AGGREGATE(15,3,('Tables calc'!$N$24:$N$539=1)/('Tables calc'!$N$24:$N$539=1)*(ROW('Tables calc'!$N$24:$N$539)-ROW('Tables calc'!$N$23)),G25)))))</f>
        <v/>
      </c>
      <c r="C25" s="607" t="str">
        <f t="shared" si="7"/>
        <v/>
      </c>
      <c r="D25" s="608" t="str" cm="1">
        <f t="array" ref="D25">IF(G25='Tables calc'!$M$1+1,'Tables calc'!$P$23,IF(D24='Tables calc'!$P$23,"",IF(D24="","",INDEX('Tables calc'!$L$24:$L$539,_xlfn.AGGREGATE(15,3,('Tables calc'!$N$24:$N$539=1)/('Tables calc'!$N$24:$N$539=1)*(ROW('Tables calc'!$N$24:$N$539)-ROW('Tables calc'!$N$23)),G25)))))</f>
        <v/>
      </c>
      <c r="E25" s="601" t="str">
        <f t="shared" si="8"/>
        <v/>
      </c>
      <c r="F25" s="613" t="str" cm="1">
        <f t="array" ref="F25">IF(G25='Tables calc'!$M$1+1,'Tables calc'!$P$24,IF(E24="Box 5","",IF(F24="","",INDEX('Tables calc'!$M$24:$M$539,_xlfn.AGGREGATE(15,3,('Tables calc'!$N$24:$N$539=1)/('Tables calc'!$N$24:$N$539=1)*(ROW('Tables calc'!$N$24:$N$539)-ROW('Tables calc'!$N$23)),G25)))))</f>
        <v/>
      </c>
      <c r="G25" s="69">
        <v>24</v>
      </c>
      <c r="H25" s="69" t="str">
        <f t="shared" si="0"/>
        <v/>
      </c>
      <c r="I25" s="69" t="str">
        <f t="shared" si="1"/>
        <v/>
      </c>
      <c r="J25" s="69" t="str">
        <f t="shared" si="9"/>
        <v/>
      </c>
      <c r="K25" s="69" t="str">
        <f t="shared" si="2"/>
        <v/>
      </c>
      <c r="L25" s="69" t="str">
        <f t="shared" si="3"/>
        <v/>
      </c>
      <c r="M25" s="69" t="str">
        <f t="shared" si="4"/>
        <v/>
      </c>
      <c r="N25" s="69" t="str">
        <f t="shared" si="5"/>
        <v/>
      </c>
      <c r="O25" s="69" t="str">
        <f t="shared" si="6"/>
        <v/>
      </c>
    </row>
    <row r="26" spans="1:15" x14ac:dyDescent="0.3">
      <c r="A26" s="606" t="str" cm="1">
        <f t="array" ref="A26">IF(G26='Tables calc'!$M$1+1,"Totals:",IF(A25="Totals:","",IF(A25="","",INDEX('Tables calc'!$J$24:$J$539,_xlfn.AGGREGATE(15,3,('Tables calc'!$N$24:$N$539=1)/('Tables calc'!$N$24:$N$539=1)*(ROW('Tables calc'!$N$24:$N$539)-ROW('Tables calc'!$N$23)),G26)))))</f>
        <v/>
      </c>
      <c r="B26" s="606" t="str" cm="1">
        <f t="array" ref="B26">IF(G26='Tables calc'!$M$1+1,"#",IF(B25="#","",IF(B25="","",INDEX('Tables calc'!$K$24:$K$539,_xlfn.AGGREGATE(15,3,('Tables calc'!$N$24:$N$539=1)/('Tables calc'!$N$24:$N$539=1)*(ROW('Tables calc'!$N$24:$N$539)-ROW('Tables calc'!$N$23)),G26)))))</f>
        <v/>
      </c>
      <c r="C26" s="607" t="str">
        <f t="shared" si="7"/>
        <v/>
      </c>
      <c r="D26" s="608" t="str" cm="1">
        <f t="array" ref="D26">IF(G26='Tables calc'!$M$1+1,'Tables calc'!$P$23,IF(D25='Tables calc'!$P$23,"",IF(D25="","",INDEX('Tables calc'!$L$24:$L$539,_xlfn.AGGREGATE(15,3,('Tables calc'!$N$24:$N$539=1)/('Tables calc'!$N$24:$N$539=1)*(ROW('Tables calc'!$N$24:$N$539)-ROW('Tables calc'!$N$23)),G26)))))</f>
        <v/>
      </c>
      <c r="E26" s="601" t="str">
        <f t="shared" si="8"/>
        <v/>
      </c>
      <c r="F26" s="613" t="str" cm="1">
        <f t="array" ref="F26">IF(G26='Tables calc'!$M$1+1,'Tables calc'!$P$24,IF(E25="Box 5","",IF(F25="","",INDEX('Tables calc'!$M$24:$M$539,_xlfn.AGGREGATE(15,3,('Tables calc'!$N$24:$N$539=1)/('Tables calc'!$N$24:$N$539=1)*(ROW('Tables calc'!$N$24:$N$539)-ROW('Tables calc'!$N$23)),G26)))))</f>
        <v/>
      </c>
      <c r="G26" s="69">
        <v>25</v>
      </c>
      <c r="H26" s="69" t="str">
        <f t="shared" si="0"/>
        <v/>
      </c>
      <c r="I26" s="69" t="str">
        <f t="shared" si="1"/>
        <v/>
      </c>
      <c r="J26" s="69" t="str">
        <f t="shared" si="9"/>
        <v/>
      </c>
      <c r="K26" s="69" t="str">
        <f t="shared" si="2"/>
        <v/>
      </c>
      <c r="L26" s="69" t="str">
        <f t="shared" si="3"/>
        <v/>
      </c>
      <c r="M26" s="69" t="str">
        <f t="shared" si="4"/>
        <v/>
      </c>
      <c r="N26" s="69" t="str">
        <f t="shared" si="5"/>
        <v/>
      </c>
      <c r="O26" s="69" t="str">
        <f t="shared" si="6"/>
        <v/>
      </c>
    </row>
    <row r="27" spans="1:15" x14ac:dyDescent="0.3">
      <c r="A27" s="606" t="str" cm="1">
        <f t="array" ref="A27">IF(G27='Tables calc'!$M$1+1,"Totals:",IF(A26="Totals:","",IF(A26="","",INDEX('Tables calc'!$J$24:$J$539,_xlfn.AGGREGATE(15,3,('Tables calc'!$N$24:$N$539=1)/('Tables calc'!$N$24:$N$539=1)*(ROW('Tables calc'!$N$24:$N$539)-ROW('Tables calc'!$N$23)),G27)))))</f>
        <v/>
      </c>
      <c r="B27" s="606" t="str" cm="1">
        <f t="array" ref="B27">IF(G27='Tables calc'!$M$1+1,"#",IF(B26="#","",IF(B26="","",INDEX('Tables calc'!$K$24:$K$539,_xlfn.AGGREGATE(15,3,('Tables calc'!$N$24:$N$539=1)/('Tables calc'!$N$24:$N$539=1)*(ROW('Tables calc'!$N$24:$N$539)-ROW('Tables calc'!$N$23)),G27)))))</f>
        <v/>
      </c>
      <c r="C27" s="607" t="str">
        <f t="shared" si="7"/>
        <v/>
      </c>
      <c r="D27" s="608" t="str" cm="1">
        <f t="array" ref="D27">IF(G27='Tables calc'!$M$1+1,'Tables calc'!$P$23,IF(D26='Tables calc'!$P$23,"",IF(D26="","",INDEX('Tables calc'!$L$24:$L$539,_xlfn.AGGREGATE(15,3,('Tables calc'!$N$24:$N$539=1)/('Tables calc'!$N$24:$N$539=1)*(ROW('Tables calc'!$N$24:$N$539)-ROW('Tables calc'!$N$23)),G27)))))</f>
        <v/>
      </c>
      <c r="E27" s="601" t="str">
        <f t="shared" si="8"/>
        <v/>
      </c>
      <c r="F27" s="613" t="str" cm="1">
        <f t="array" ref="F27">IF(G27='Tables calc'!$M$1+1,'Tables calc'!$P$24,IF(E26="Box 5","",IF(F26="","",INDEX('Tables calc'!$M$24:$M$539,_xlfn.AGGREGATE(15,3,('Tables calc'!$N$24:$N$539=1)/('Tables calc'!$N$24:$N$539=1)*(ROW('Tables calc'!$N$24:$N$539)-ROW('Tables calc'!$N$23)),G27)))))</f>
        <v/>
      </c>
      <c r="G27" s="69">
        <v>26</v>
      </c>
      <c r="H27" s="69" t="str">
        <f t="shared" si="0"/>
        <v/>
      </c>
      <c r="I27" s="69" t="str">
        <f t="shared" si="1"/>
        <v/>
      </c>
      <c r="J27" s="69" t="str">
        <f t="shared" si="9"/>
        <v/>
      </c>
      <c r="K27" s="69" t="str">
        <f t="shared" si="2"/>
        <v/>
      </c>
      <c r="L27" s="69" t="str">
        <f t="shared" si="3"/>
        <v/>
      </c>
      <c r="M27" s="69" t="str">
        <f t="shared" si="4"/>
        <v/>
      </c>
      <c r="N27" s="69" t="str">
        <f t="shared" si="5"/>
        <v/>
      </c>
      <c r="O27" s="69" t="str">
        <f t="shared" si="6"/>
        <v/>
      </c>
    </row>
    <row r="28" spans="1:15" x14ac:dyDescent="0.3">
      <c r="A28" s="606" t="str" cm="1">
        <f t="array" ref="A28">IF(G28='Tables calc'!$M$1+1,"Totals:",IF(A27="Totals:","",IF(A27="","",INDEX('Tables calc'!$J$24:$J$539,_xlfn.AGGREGATE(15,3,('Tables calc'!$N$24:$N$539=1)/('Tables calc'!$N$24:$N$539=1)*(ROW('Tables calc'!$N$24:$N$539)-ROW('Tables calc'!$N$23)),G28)))))</f>
        <v/>
      </c>
      <c r="B28" s="606" t="str" cm="1">
        <f t="array" ref="B28">IF(G28='Tables calc'!$M$1+1,"#",IF(B27="#","",IF(B27="","",INDEX('Tables calc'!$K$24:$K$539,_xlfn.AGGREGATE(15,3,('Tables calc'!$N$24:$N$539=1)/('Tables calc'!$N$24:$N$539=1)*(ROW('Tables calc'!$N$24:$N$539)-ROW('Tables calc'!$N$23)),G28)))))</f>
        <v/>
      </c>
      <c r="C28" s="607" t="str">
        <f t="shared" si="7"/>
        <v/>
      </c>
      <c r="D28" s="608" t="str" cm="1">
        <f t="array" ref="D28">IF(G28='Tables calc'!$M$1+1,'Tables calc'!$P$23,IF(D27='Tables calc'!$P$23,"",IF(D27="","",INDEX('Tables calc'!$L$24:$L$539,_xlfn.AGGREGATE(15,3,('Tables calc'!$N$24:$N$539=1)/('Tables calc'!$N$24:$N$539=1)*(ROW('Tables calc'!$N$24:$N$539)-ROW('Tables calc'!$N$23)),G28)))))</f>
        <v/>
      </c>
      <c r="E28" s="601" t="str">
        <f t="shared" si="8"/>
        <v/>
      </c>
      <c r="F28" s="613" t="str" cm="1">
        <f t="array" ref="F28">IF(G28='Tables calc'!$M$1+1,'Tables calc'!$P$24,IF(E27="Box 5","",IF(F27="","",INDEX('Tables calc'!$M$24:$M$539,_xlfn.AGGREGATE(15,3,('Tables calc'!$N$24:$N$539=1)/('Tables calc'!$N$24:$N$539=1)*(ROW('Tables calc'!$N$24:$N$539)-ROW('Tables calc'!$N$23)),G28)))))</f>
        <v/>
      </c>
      <c r="G28" s="69">
        <v>27</v>
      </c>
      <c r="H28" s="69" t="str">
        <f t="shared" si="0"/>
        <v/>
      </c>
      <c r="I28" s="69" t="str">
        <f t="shared" si="1"/>
        <v/>
      </c>
      <c r="J28" s="69" t="str">
        <f t="shared" si="9"/>
        <v/>
      </c>
      <c r="K28" s="69" t="str">
        <f t="shared" si="2"/>
        <v/>
      </c>
      <c r="L28" s="69" t="str">
        <f t="shared" si="3"/>
        <v/>
      </c>
      <c r="M28" s="69" t="str">
        <f t="shared" si="4"/>
        <v/>
      </c>
      <c r="N28" s="69" t="str">
        <f t="shared" si="5"/>
        <v/>
      </c>
      <c r="O28" s="69" t="str">
        <f t="shared" si="6"/>
        <v/>
      </c>
    </row>
    <row r="29" spans="1:15" x14ac:dyDescent="0.3">
      <c r="A29" s="606" t="str" cm="1">
        <f t="array" ref="A29">IF(G29='Tables calc'!$M$1+1,"Totals:",IF(A28="Totals:","",IF(A28="","",INDEX('Tables calc'!$J$24:$J$539,_xlfn.AGGREGATE(15,3,('Tables calc'!$N$24:$N$539=1)/('Tables calc'!$N$24:$N$539=1)*(ROW('Tables calc'!$N$24:$N$539)-ROW('Tables calc'!$N$23)),G29)))))</f>
        <v/>
      </c>
      <c r="B29" s="606" t="str" cm="1">
        <f t="array" ref="B29">IF(G29='Tables calc'!$M$1+1,"#",IF(B28="#","",IF(B28="","",INDEX('Tables calc'!$K$24:$K$539,_xlfn.AGGREGATE(15,3,('Tables calc'!$N$24:$N$539=1)/('Tables calc'!$N$24:$N$539=1)*(ROW('Tables calc'!$N$24:$N$539)-ROW('Tables calc'!$N$23)),G29)))))</f>
        <v/>
      </c>
      <c r="C29" s="607" t="str">
        <f t="shared" si="7"/>
        <v/>
      </c>
      <c r="D29" s="608" t="str" cm="1">
        <f t="array" ref="D29">IF(G29='Tables calc'!$M$1+1,'Tables calc'!$P$23,IF(D28='Tables calc'!$P$23,"",IF(D28="","",INDEX('Tables calc'!$L$24:$L$539,_xlfn.AGGREGATE(15,3,('Tables calc'!$N$24:$N$539=1)/('Tables calc'!$N$24:$N$539=1)*(ROW('Tables calc'!$N$24:$N$539)-ROW('Tables calc'!$N$23)),G29)))))</f>
        <v/>
      </c>
      <c r="E29" s="601" t="str">
        <f t="shared" si="8"/>
        <v/>
      </c>
      <c r="F29" s="613" t="str" cm="1">
        <f t="array" ref="F29">IF(G29='Tables calc'!$M$1+1,'Tables calc'!$P$24,IF(E28="Box 5","",IF(F28="","",INDEX('Tables calc'!$M$24:$M$539,_xlfn.AGGREGATE(15,3,('Tables calc'!$N$24:$N$539=1)/('Tables calc'!$N$24:$N$539=1)*(ROW('Tables calc'!$N$24:$N$539)-ROW('Tables calc'!$N$23)),G29)))))</f>
        <v/>
      </c>
      <c r="G29" s="69">
        <v>28</v>
      </c>
      <c r="H29" s="69" t="str">
        <f t="shared" si="0"/>
        <v/>
      </c>
      <c r="I29" s="69" t="str">
        <f t="shared" si="1"/>
        <v/>
      </c>
      <c r="J29" s="69" t="str">
        <f t="shared" si="9"/>
        <v/>
      </c>
      <c r="K29" s="69" t="str">
        <f t="shared" si="2"/>
        <v/>
      </c>
      <c r="L29" s="69" t="str">
        <f t="shared" si="3"/>
        <v/>
      </c>
      <c r="M29" s="69" t="str">
        <f t="shared" si="4"/>
        <v/>
      </c>
      <c r="N29" s="69" t="str">
        <f t="shared" si="5"/>
        <v/>
      </c>
      <c r="O29" s="69" t="str">
        <f t="shared" si="6"/>
        <v/>
      </c>
    </row>
    <row r="30" spans="1:15" x14ac:dyDescent="0.3">
      <c r="A30" s="606" t="str" cm="1">
        <f t="array" ref="A30">IF(G30='Tables calc'!$M$1+1,"Totals:",IF(A29="Totals:","",IF(A29="","",INDEX('Tables calc'!$J$24:$J$539,_xlfn.AGGREGATE(15,3,('Tables calc'!$N$24:$N$539=1)/('Tables calc'!$N$24:$N$539=1)*(ROW('Tables calc'!$N$24:$N$539)-ROW('Tables calc'!$N$23)),G30)))))</f>
        <v/>
      </c>
      <c r="B30" s="606" t="str" cm="1">
        <f t="array" ref="B30">IF(G30='Tables calc'!$M$1+1,"#",IF(B29="#","",IF(B29="","",INDEX('Tables calc'!$K$24:$K$539,_xlfn.AGGREGATE(15,3,('Tables calc'!$N$24:$N$539=1)/('Tables calc'!$N$24:$N$539=1)*(ROW('Tables calc'!$N$24:$N$539)-ROW('Tables calc'!$N$23)),G30)))))</f>
        <v/>
      </c>
      <c r="C30" s="607" t="str">
        <f t="shared" si="7"/>
        <v/>
      </c>
      <c r="D30" s="608" t="str" cm="1">
        <f t="array" ref="D30">IF(G30='Tables calc'!$M$1+1,'Tables calc'!$P$23,IF(D29='Tables calc'!$P$23,"",IF(D29="","",INDEX('Tables calc'!$L$24:$L$539,_xlfn.AGGREGATE(15,3,('Tables calc'!$N$24:$N$539=1)/('Tables calc'!$N$24:$N$539=1)*(ROW('Tables calc'!$N$24:$N$539)-ROW('Tables calc'!$N$23)),G30)))))</f>
        <v/>
      </c>
      <c r="E30" s="601" t="str">
        <f t="shared" si="8"/>
        <v/>
      </c>
      <c r="F30" s="613" t="str" cm="1">
        <f t="array" ref="F30">IF(G30='Tables calc'!$M$1+1,'Tables calc'!$P$24,IF(E29="Box 5","",IF(F29="","",INDEX('Tables calc'!$M$24:$M$539,_xlfn.AGGREGATE(15,3,('Tables calc'!$N$24:$N$539=1)/('Tables calc'!$N$24:$N$539=1)*(ROW('Tables calc'!$N$24:$N$539)-ROW('Tables calc'!$N$23)),G30)))))</f>
        <v/>
      </c>
      <c r="G30" s="69">
        <v>29</v>
      </c>
      <c r="H30" s="69" t="str">
        <f t="shared" si="0"/>
        <v/>
      </c>
      <c r="I30" s="69" t="str">
        <f t="shared" si="1"/>
        <v/>
      </c>
      <c r="J30" s="69" t="str">
        <f t="shared" si="9"/>
        <v/>
      </c>
      <c r="K30" s="69" t="str">
        <f t="shared" si="2"/>
        <v/>
      </c>
      <c r="L30" s="69" t="str">
        <f t="shared" si="3"/>
        <v/>
      </c>
      <c r="M30" s="69" t="str">
        <f t="shared" si="4"/>
        <v/>
      </c>
      <c r="N30" s="69" t="str">
        <f t="shared" si="5"/>
        <v/>
      </c>
      <c r="O30" s="69" t="str">
        <f t="shared" si="6"/>
        <v/>
      </c>
    </row>
    <row r="31" spans="1:15" x14ac:dyDescent="0.3">
      <c r="A31" s="606" t="str" cm="1">
        <f t="array" ref="A31">IF(G31='Tables calc'!$M$1+1,"Totals:",IF(A30="Totals:","",IF(A30="","",INDEX('Tables calc'!$J$24:$J$539,_xlfn.AGGREGATE(15,3,('Tables calc'!$N$24:$N$539=1)/('Tables calc'!$N$24:$N$539=1)*(ROW('Tables calc'!$N$24:$N$539)-ROW('Tables calc'!$N$23)),G31)))))</f>
        <v/>
      </c>
      <c r="B31" s="606" t="str" cm="1">
        <f t="array" ref="B31">IF(G31='Tables calc'!$M$1+1,"#",IF(B30="#","",IF(B30="","",INDEX('Tables calc'!$K$24:$K$539,_xlfn.AGGREGATE(15,3,('Tables calc'!$N$24:$N$539=1)/('Tables calc'!$N$24:$N$539=1)*(ROW('Tables calc'!$N$24:$N$539)-ROW('Tables calc'!$N$23)),G31)))))</f>
        <v/>
      </c>
      <c r="C31" s="607" t="str">
        <f t="shared" si="7"/>
        <v/>
      </c>
      <c r="D31" s="608" t="str" cm="1">
        <f t="array" ref="D31">IF(G31='Tables calc'!$M$1+1,'Tables calc'!$P$23,IF(D30='Tables calc'!$P$23,"",IF(D30="","",INDEX('Tables calc'!$L$24:$L$539,_xlfn.AGGREGATE(15,3,('Tables calc'!$N$24:$N$539=1)/('Tables calc'!$N$24:$N$539=1)*(ROW('Tables calc'!$N$24:$N$539)-ROW('Tables calc'!$N$23)),G31)))))</f>
        <v/>
      </c>
      <c r="E31" s="601" t="str">
        <f t="shared" si="8"/>
        <v/>
      </c>
      <c r="F31" s="613" t="str" cm="1">
        <f t="array" ref="F31">IF(G31='Tables calc'!$M$1+1,'Tables calc'!$P$24,IF(E30="Box 5","",IF(F30="","",INDEX('Tables calc'!$M$24:$M$539,_xlfn.AGGREGATE(15,3,('Tables calc'!$N$24:$N$539=1)/('Tables calc'!$N$24:$N$539=1)*(ROW('Tables calc'!$N$24:$N$539)-ROW('Tables calc'!$N$23)),G31)))))</f>
        <v/>
      </c>
      <c r="G31" s="69">
        <v>30</v>
      </c>
      <c r="H31" s="69" t="str">
        <f t="shared" si="0"/>
        <v/>
      </c>
      <c r="I31" s="69" t="str">
        <f t="shared" si="1"/>
        <v/>
      </c>
      <c r="J31" s="69" t="str">
        <f t="shared" si="9"/>
        <v/>
      </c>
      <c r="K31" s="69" t="str">
        <f t="shared" si="2"/>
        <v/>
      </c>
      <c r="L31" s="69" t="str">
        <f t="shared" si="3"/>
        <v/>
      </c>
      <c r="M31" s="69" t="str">
        <f t="shared" si="4"/>
        <v/>
      </c>
      <c r="N31" s="69" t="str">
        <f t="shared" si="5"/>
        <v/>
      </c>
      <c r="O31" s="69" t="str">
        <f t="shared" si="6"/>
        <v/>
      </c>
    </row>
    <row r="32" spans="1:15" x14ac:dyDescent="0.3">
      <c r="A32" s="606" t="str" cm="1">
        <f t="array" ref="A32">IF(G32='Tables calc'!$M$1+1,"Totals:",IF(A31="Totals:","",IF(A31="","",INDEX('Tables calc'!$J$24:$J$539,_xlfn.AGGREGATE(15,3,('Tables calc'!$N$24:$N$539=1)/('Tables calc'!$N$24:$N$539=1)*(ROW('Tables calc'!$N$24:$N$539)-ROW('Tables calc'!$N$23)),G32)))))</f>
        <v/>
      </c>
      <c r="B32" s="606" t="str" cm="1">
        <f t="array" ref="B32">IF(G32='Tables calc'!$M$1+1,"#",IF(B31="#","",IF(B31="","",INDEX('Tables calc'!$K$24:$K$539,_xlfn.AGGREGATE(15,3,('Tables calc'!$N$24:$N$539=1)/('Tables calc'!$N$24:$N$539=1)*(ROW('Tables calc'!$N$24:$N$539)-ROW('Tables calc'!$N$23)),G32)))))</f>
        <v/>
      </c>
      <c r="C32" s="607" t="str">
        <f t="shared" si="7"/>
        <v/>
      </c>
      <c r="D32" s="608" t="str" cm="1">
        <f t="array" ref="D32">IF(G32='Tables calc'!$M$1+1,'Tables calc'!$P$23,IF(D31='Tables calc'!$P$23,"",IF(D31="","",INDEX('Tables calc'!$L$24:$L$539,_xlfn.AGGREGATE(15,3,('Tables calc'!$N$24:$N$539=1)/('Tables calc'!$N$24:$N$539=1)*(ROW('Tables calc'!$N$24:$N$539)-ROW('Tables calc'!$N$23)),G32)))))</f>
        <v/>
      </c>
      <c r="E32" s="601" t="str">
        <f t="shared" si="8"/>
        <v/>
      </c>
      <c r="F32" s="613" t="str" cm="1">
        <f t="array" ref="F32">IF(G32='Tables calc'!$M$1+1,'Tables calc'!$P$24,IF(E31="Box 5","",IF(F31="","",INDEX('Tables calc'!$M$24:$M$539,_xlfn.AGGREGATE(15,3,('Tables calc'!$N$24:$N$539=1)/('Tables calc'!$N$24:$N$539=1)*(ROW('Tables calc'!$N$24:$N$539)-ROW('Tables calc'!$N$23)),G32)))))</f>
        <v/>
      </c>
      <c r="G32" s="69">
        <v>31</v>
      </c>
      <c r="H32" s="69" t="str">
        <f t="shared" si="0"/>
        <v/>
      </c>
      <c r="I32" s="69" t="str">
        <f t="shared" si="1"/>
        <v/>
      </c>
      <c r="J32" s="69" t="str">
        <f t="shared" si="9"/>
        <v/>
      </c>
      <c r="K32" s="69" t="str">
        <f t="shared" si="2"/>
        <v/>
      </c>
      <c r="L32" s="69" t="str">
        <f t="shared" si="3"/>
        <v/>
      </c>
      <c r="M32" s="69" t="str">
        <f t="shared" si="4"/>
        <v/>
      </c>
      <c r="N32" s="69" t="str">
        <f t="shared" si="5"/>
        <v/>
      </c>
      <c r="O32" s="69" t="str">
        <f t="shared" si="6"/>
        <v/>
      </c>
    </row>
    <row r="33" spans="1:15" x14ac:dyDescent="0.3">
      <c r="A33" s="606" t="str" cm="1">
        <f t="array" ref="A33">IF(G33='Tables calc'!$M$1+1,"Totals:",IF(A32="Totals:","",IF(A32="","",INDEX('Tables calc'!$J$24:$J$539,_xlfn.AGGREGATE(15,3,('Tables calc'!$N$24:$N$539=1)/('Tables calc'!$N$24:$N$539=1)*(ROW('Tables calc'!$N$24:$N$539)-ROW('Tables calc'!$N$23)),G33)))))</f>
        <v/>
      </c>
      <c r="B33" s="606" t="str" cm="1">
        <f t="array" ref="B33">IF(G33='Tables calc'!$M$1+1,"#",IF(B32="#","",IF(B32="","",INDEX('Tables calc'!$K$24:$K$539,_xlfn.AGGREGATE(15,3,('Tables calc'!$N$24:$N$539=1)/('Tables calc'!$N$24:$N$539=1)*(ROW('Tables calc'!$N$24:$N$539)-ROW('Tables calc'!$N$23)),G33)))))</f>
        <v/>
      </c>
      <c r="C33" s="607" t="str">
        <f t="shared" si="7"/>
        <v/>
      </c>
      <c r="D33" s="608" t="str" cm="1">
        <f t="array" ref="D33">IF(G33='Tables calc'!$M$1+1,'Tables calc'!$P$23,IF(D32='Tables calc'!$P$23,"",IF(D32="","",INDEX('Tables calc'!$L$24:$L$539,_xlfn.AGGREGATE(15,3,('Tables calc'!$N$24:$N$539=1)/('Tables calc'!$N$24:$N$539=1)*(ROW('Tables calc'!$N$24:$N$539)-ROW('Tables calc'!$N$23)),G33)))))</f>
        <v/>
      </c>
      <c r="E33" s="601" t="str">
        <f t="shared" si="8"/>
        <v/>
      </c>
      <c r="F33" s="613" t="str" cm="1">
        <f t="array" ref="F33">IF(G33='Tables calc'!$M$1+1,'Tables calc'!$P$24,IF(E32="Box 5","",IF(F32="","",INDEX('Tables calc'!$M$24:$M$539,_xlfn.AGGREGATE(15,3,('Tables calc'!$N$24:$N$539=1)/('Tables calc'!$N$24:$N$539=1)*(ROW('Tables calc'!$N$24:$N$539)-ROW('Tables calc'!$N$23)),G33)))))</f>
        <v/>
      </c>
      <c r="G33" s="69">
        <v>32</v>
      </c>
      <c r="H33" s="69" t="str">
        <f t="shared" si="0"/>
        <v/>
      </c>
      <c r="I33" s="69" t="str">
        <f t="shared" si="1"/>
        <v/>
      </c>
      <c r="J33" s="69" t="str">
        <f t="shared" si="9"/>
        <v/>
      </c>
      <c r="K33" s="69" t="str">
        <f t="shared" si="2"/>
        <v/>
      </c>
      <c r="L33" s="69" t="str">
        <f t="shared" si="3"/>
        <v/>
      </c>
      <c r="M33" s="69" t="str">
        <f t="shared" si="4"/>
        <v/>
      </c>
      <c r="N33" s="69" t="str">
        <f t="shared" si="5"/>
        <v/>
      </c>
      <c r="O33" s="69" t="str">
        <f t="shared" si="6"/>
        <v/>
      </c>
    </row>
    <row r="34" spans="1:15" x14ac:dyDescent="0.3">
      <c r="A34" s="606" t="str" cm="1">
        <f t="array" ref="A34">IF(G34='Tables calc'!$M$1+1,"Totals:",IF(A33="Totals:","",IF(A33="","",INDEX('Tables calc'!$J$24:$J$539,_xlfn.AGGREGATE(15,3,('Tables calc'!$N$24:$N$539=1)/('Tables calc'!$N$24:$N$539=1)*(ROW('Tables calc'!$N$24:$N$539)-ROW('Tables calc'!$N$23)),G34)))))</f>
        <v/>
      </c>
      <c r="B34" s="606" t="str" cm="1">
        <f t="array" ref="B34">IF(G34='Tables calc'!$M$1+1,"#",IF(B33="#","",IF(B33="","",INDEX('Tables calc'!$K$24:$K$539,_xlfn.AGGREGATE(15,3,('Tables calc'!$N$24:$N$539=1)/('Tables calc'!$N$24:$N$539=1)*(ROW('Tables calc'!$N$24:$N$539)-ROW('Tables calc'!$N$23)),G34)))))</f>
        <v/>
      </c>
      <c r="C34" s="607" t="str">
        <f t="shared" si="7"/>
        <v/>
      </c>
      <c r="D34" s="608" t="str" cm="1">
        <f t="array" ref="D34">IF(G34='Tables calc'!$M$1+1,'Tables calc'!$P$23,IF(D33='Tables calc'!$P$23,"",IF(D33="","",INDEX('Tables calc'!$L$24:$L$539,_xlfn.AGGREGATE(15,3,('Tables calc'!$N$24:$N$539=1)/('Tables calc'!$N$24:$N$539=1)*(ROW('Tables calc'!$N$24:$N$539)-ROW('Tables calc'!$N$23)),G34)))))</f>
        <v/>
      </c>
      <c r="E34" s="601" t="str">
        <f t="shared" si="8"/>
        <v/>
      </c>
      <c r="F34" s="613" t="str" cm="1">
        <f t="array" ref="F34">IF(G34='Tables calc'!$M$1+1,'Tables calc'!$P$24,IF(E33="Box 5","",IF(F33="","",INDEX('Tables calc'!$M$24:$M$539,_xlfn.AGGREGATE(15,3,('Tables calc'!$N$24:$N$539=1)/('Tables calc'!$N$24:$N$539=1)*(ROW('Tables calc'!$N$24:$N$539)-ROW('Tables calc'!$N$23)),G34)))))</f>
        <v/>
      </c>
      <c r="G34" s="69">
        <v>33</v>
      </c>
      <c r="H34" s="69" t="str">
        <f t="shared" si="0"/>
        <v/>
      </c>
      <c r="I34" s="69" t="str">
        <f t="shared" si="1"/>
        <v/>
      </c>
      <c r="J34" s="69" t="str">
        <f t="shared" si="9"/>
        <v/>
      </c>
      <c r="K34" s="69" t="str">
        <f t="shared" si="2"/>
        <v/>
      </c>
      <c r="L34" s="69" t="str">
        <f t="shared" si="3"/>
        <v/>
      </c>
      <c r="M34" s="69" t="str">
        <f t="shared" si="4"/>
        <v/>
      </c>
      <c r="N34" s="69" t="str">
        <f t="shared" si="5"/>
        <v/>
      </c>
      <c r="O34" s="69" t="str">
        <f t="shared" si="6"/>
        <v/>
      </c>
    </row>
    <row r="35" spans="1:15" x14ac:dyDescent="0.3">
      <c r="A35" s="606" t="str" cm="1">
        <f t="array" ref="A35">IF(G35='Tables calc'!$M$1+1,"Totals:",IF(A34="Totals:","",IF(A34="","",INDEX('Tables calc'!$J$24:$J$539,_xlfn.AGGREGATE(15,3,('Tables calc'!$N$24:$N$539=1)/('Tables calc'!$N$24:$N$539=1)*(ROW('Tables calc'!$N$24:$N$539)-ROW('Tables calc'!$N$23)),G35)))))</f>
        <v/>
      </c>
      <c r="B35" s="606" t="str" cm="1">
        <f t="array" ref="B35">IF(G35='Tables calc'!$M$1+1,"#",IF(B34="#","",IF(B34="","",INDEX('Tables calc'!$K$24:$K$539,_xlfn.AGGREGATE(15,3,('Tables calc'!$N$24:$N$539=1)/('Tables calc'!$N$24:$N$539=1)*(ROW('Tables calc'!$N$24:$N$539)-ROW('Tables calc'!$N$23)),G35)))))</f>
        <v/>
      </c>
      <c r="C35" s="607" t="str">
        <f t="shared" si="7"/>
        <v/>
      </c>
      <c r="D35" s="608" t="str" cm="1">
        <f t="array" ref="D35">IF(G35='Tables calc'!$M$1+1,'Tables calc'!$P$23,IF(D34='Tables calc'!$P$23,"",IF(D34="","",INDEX('Tables calc'!$L$24:$L$539,_xlfn.AGGREGATE(15,3,('Tables calc'!$N$24:$N$539=1)/('Tables calc'!$N$24:$N$539=1)*(ROW('Tables calc'!$N$24:$N$539)-ROW('Tables calc'!$N$23)),G35)))))</f>
        <v/>
      </c>
      <c r="E35" s="601" t="str">
        <f t="shared" si="8"/>
        <v/>
      </c>
      <c r="F35" s="613" t="str" cm="1">
        <f t="array" ref="F35">IF(G35='Tables calc'!$M$1+1,'Tables calc'!$P$24,IF(E34="Box 5","",IF(F34="","",INDEX('Tables calc'!$M$24:$M$539,_xlfn.AGGREGATE(15,3,('Tables calc'!$N$24:$N$539=1)/('Tables calc'!$N$24:$N$539=1)*(ROW('Tables calc'!$N$24:$N$539)-ROW('Tables calc'!$N$23)),G35)))))</f>
        <v/>
      </c>
      <c r="G35" s="69">
        <v>34</v>
      </c>
      <c r="H35" s="69" t="str">
        <f t="shared" si="0"/>
        <v/>
      </c>
      <c r="I35" s="69" t="str">
        <f t="shared" si="1"/>
        <v/>
      </c>
      <c r="J35" s="69" t="str">
        <f t="shared" si="9"/>
        <v/>
      </c>
      <c r="K35" s="69" t="str">
        <f t="shared" si="2"/>
        <v/>
      </c>
      <c r="L35" s="69" t="str">
        <f t="shared" si="3"/>
        <v/>
      </c>
      <c r="M35" s="69" t="str">
        <f t="shared" si="4"/>
        <v/>
      </c>
      <c r="N35" s="69" t="str">
        <f t="shared" si="5"/>
        <v/>
      </c>
      <c r="O35" s="69" t="str">
        <f t="shared" si="6"/>
        <v/>
      </c>
    </row>
    <row r="36" spans="1:15" x14ac:dyDescent="0.3">
      <c r="A36" s="606" t="str" cm="1">
        <f t="array" ref="A36">IF(G36='Tables calc'!$M$1+1,"Totals:",IF(A35="Totals:","",IF(A35="","",INDEX('Tables calc'!$J$24:$J$539,_xlfn.AGGREGATE(15,3,('Tables calc'!$N$24:$N$539=1)/('Tables calc'!$N$24:$N$539=1)*(ROW('Tables calc'!$N$24:$N$539)-ROW('Tables calc'!$N$23)),G36)))))</f>
        <v/>
      </c>
      <c r="B36" s="606" t="str" cm="1">
        <f t="array" ref="B36">IF(G36='Tables calc'!$M$1+1,"#",IF(B35="#","",IF(B35="","",INDEX('Tables calc'!$K$24:$K$539,_xlfn.AGGREGATE(15,3,('Tables calc'!$N$24:$N$539=1)/('Tables calc'!$N$24:$N$539=1)*(ROW('Tables calc'!$N$24:$N$539)-ROW('Tables calc'!$N$23)),G36)))))</f>
        <v/>
      </c>
      <c r="C36" s="607" t="str">
        <f t="shared" si="7"/>
        <v/>
      </c>
      <c r="D36" s="608" t="str" cm="1">
        <f t="array" ref="D36">IF(G36='Tables calc'!$M$1+1,'Tables calc'!$P$23,IF(D35='Tables calc'!$P$23,"",IF(D35="","",INDEX('Tables calc'!$L$24:$L$539,_xlfn.AGGREGATE(15,3,('Tables calc'!$N$24:$N$539=1)/('Tables calc'!$N$24:$N$539=1)*(ROW('Tables calc'!$N$24:$N$539)-ROW('Tables calc'!$N$23)),G36)))))</f>
        <v/>
      </c>
      <c r="E36" s="601" t="str">
        <f t="shared" si="8"/>
        <v/>
      </c>
      <c r="F36" s="613" t="str" cm="1">
        <f t="array" ref="F36">IF(G36='Tables calc'!$M$1+1,'Tables calc'!$P$24,IF(E35="Box 5","",IF(F35="","",INDEX('Tables calc'!$M$24:$M$539,_xlfn.AGGREGATE(15,3,('Tables calc'!$N$24:$N$539=1)/('Tables calc'!$N$24:$N$539=1)*(ROW('Tables calc'!$N$24:$N$539)-ROW('Tables calc'!$N$23)),G36)))))</f>
        <v/>
      </c>
      <c r="G36" s="69">
        <v>35</v>
      </c>
      <c r="H36" s="69" t="str">
        <f t="shared" si="0"/>
        <v/>
      </c>
      <c r="I36" s="69" t="str">
        <f t="shared" si="1"/>
        <v/>
      </c>
      <c r="J36" s="69" t="str">
        <f t="shared" si="9"/>
        <v/>
      </c>
      <c r="K36" s="69" t="str">
        <f t="shared" si="2"/>
        <v/>
      </c>
      <c r="L36" s="69" t="str">
        <f t="shared" si="3"/>
        <v/>
      </c>
      <c r="M36" s="69" t="str">
        <f t="shared" si="4"/>
        <v/>
      </c>
      <c r="N36" s="69" t="str">
        <f t="shared" si="5"/>
        <v/>
      </c>
      <c r="O36" s="69" t="str">
        <f t="shared" si="6"/>
        <v/>
      </c>
    </row>
    <row r="37" spans="1:15" x14ac:dyDescent="0.3">
      <c r="A37" s="606" t="str" cm="1">
        <f t="array" ref="A37">IF(G37='Tables calc'!$M$1+1,"Totals:",IF(A36="Totals:","",IF(A36="","",INDEX('Tables calc'!$J$24:$J$539,_xlfn.AGGREGATE(15,3,('Tables calc'!$N$24:$N$539=1)/('Tables calc'!$N$24:$N$539=1)*(ROW('Tables calc'!$N$24:$N$539)-ROW('Tables calc'!$N$23)),G37)))))</f>
        <v/>
      </c>
      <c r="B37" s="606" t="str" cm="1">
        <f t="array" ref="B37">IF(G37='Tables calc'!$M$1+1,"#",IF(B36="#","",IF(B36="","",INDEX('Tables calc'!$K$24:$K$539,_xlfn.AGGREGATE(15,3,('Tables calc'!$N$24:$N$539=1)/('Tables calc'!$N$24:$N$539=1)*(ROW('Tables calc'!$N$24:$N$539)-ROW('Tables calc'!$N$23)),G37)))))</f>
        <v/>
      </c>
      <c r="C37" s="607" t="str">
        <f t="shared" si="7"/>
        <v/>
      </c>
      <c r="D37" s="608" t="str" cm="1">
        <f t="array" ref="D37">IF(G37='Tables calc'!$M$1+1,'Tables calc'!$P$23,IF(D36='Tables calc'!$P$23,"",IF(D36="","",INDEX('Tables calc'!$L$24:$L$539,_xlfn.AGGREGATE(15,3,('Tables calc'!$N$24:$N$539=1)/('Tables calc'!$N$24:$N$539=1)*(ROW('Tables calc'!$N$24:$N$539)-ROW('Tables calc'!$N$23)),G37)))))</f>
        <v/>
      </c>
      <c r="E37" s="601" t="str">
        <f t="shared" si="8"/>
        <v/>
      </c>
      <c r="F37" s="613" t="str" cm="1">
        <f t="array" ref="F37">IF(G37='Tables calc'!$M$1+1,'Tables calc'!$P$24,IF(E36="Box 5","",IF(F36="","",INDEX('Tables calc'!$M$24:$M$539,_xlfn.AGGREGATE(15,3,('Tables calc'!$N$24:$N$539=1)/('Tables calc'!$N$24:$N$539=1)*(ROW('Tables calc'!$N$24:$N$539)-ROW('Tables calc'!$N$23)),G37)))))</f>
        <v/>
      </c>
      <c r="G37" s="69">
        <v>36</v>
      </c>
      <c r="H37" s="69" t="str">
        <f t="shared" si="0"/>
        <v/>
      </c>
      <c r="I37" s="69" t="str">
        <f t="shared" si="1"/>
        <v/>
      </c>
      <c r="J37" s="69" t="str">
        <f t="shared" si="9"/>
        <v/>
      </c>
      <c r="K37" s="69" t="str">
        <f t="shared" si="2"/>
        <v/>
      </c>
      <c r="L37" s="69" t="str">
        <f t="shared" si="3"/>
        <v/>
      </c>
      <c r="M37" s="69" t="str">
        <f t="shared" si="4"/>
        <v/>
      </c>
      <c r="N37" s="69" t="str">
        <f t="shared" si="5"/>
        <v/>
      </c>
      <c r="O37" s="69" t="str">
        <f t="shared" si="6"/>
        <v/>
      </c>
    </row>
    <row r="38" spans="1:15" x14ac:dyDescent="0.3">
      <c r="A38" s="606" t="str" cm="1">
        <f t="array" ref="A38">IF(G38='Tables calc'!$M$1+1,"Totals:",IF(A37="Totals:","",IF(A37="","",INDEX('Tables calc'!$J$24:$J$539,_xlfn.AGGREGATE(15,3,('Tables calc'!$N$24:$N$539=1)/('Tables calc'!$N$24:$N$539=1)*(ROW('Tables calc'!$N$24:$N$539)-ROW('Tables calc'!$N$23)),G38)))))</f>
        <v/>
      </c>
      <c r="B38" s="606" t="str" cm="1">
        <f t="array" ref="B38">IF(G38='Tables calc'!$M$1+1,"#",IF(B37="#","",IF(B37="","",INDEX('Tables calc'!$K$24:$K$539,_xlfn.AGGREGATE(15,3,('Tables calc'!$N$24:$N$539=1)/('Tables calc'!$N$24:$N$539=1)*(ROW('Tables calc'!$N$24:$N$539)-ROW('Tables calc'!$N$23)),G38)))))</f>
        <v/>
      </c>
      <c r="C38" s="607" t="str">
        <f t="shared" si="7"/>
        <v/>
      </c>
      <c r="D38" s="608" t="str" cm="1">
        <f t="array" ref="D38">IF(G38='Tables calc'!$M$1+1,'Tables calc'!$P$23,IF(D37='Tables calc'!$P$23,"",IF(D37="","",INDEX('Tables calc'!$L$24:$L$539,_xlfn.AGGREGATE(15,3,('Tables calc'!$N$24:$N$539=1)/('Tables calc'!$N$24:$N$539=1)*(ROW('Tables calc'!$N$24:$N$539)-ROW('Tables calc'!$N$23)),G38)))))</f>
        <v/>
      </c>
      <c r="E38" s="601" t="str">
        <f t="shared" si="8"/>
        <v/>
      </c>
      <c r="F38" s="613" t="str" cm="1">
        <f t="array" ref="F38">IF(G38='Tables calc'!$M$1+1,'Tables calc'!$P$24,IF(E37="Box 5","",IF(F37="","",INDEX('Tables calc'!$M$24:$M$539,_xlfn.AGGREGATE(15,3,('Tables calc'!$N$24:$N$539=1)/('Tables calc'!$N$24:$N$539=1)*(ROW('Tables calc'!$N$24:$N$539)-ROW('Tables calc'!$N$23)),G38)))))</f>
        <v/>
      </c>
      <c r="G38" s="69">
        <v>37</v>
      </c>
      <c r="H38" s="69" t="str">
        <f t="shared" si="0"/>
        <v/>
      </c>
      <c r="I38" s="69" t="str">
        <f t="shared" si="1"/>
        <v/>
      </c>
      <c r="J38" s="69" t="str">
        <f t="shared" si="9"/>
        <v/>
      </c>
      <c r="K38" s="69" t="str">
        <f t="shared" si="2"/>
        <v/>
      </c>
      <c r="L38" s="69" t="str">
        <f t="shared" si="3"/>
        <v/>
      </c>
      <c r="M38" s="69" t="str">
        <f t="shared" si="4"/>
        <v/>
      </c>
      <c r="N38" s="69" t="str">
        <f t="shared" si="5"/>
        <v/>
      </c>
      <c r="O38" s="69" t="str">
        <f t="shared" si="6"/>
        <v/>
      </c>
    </row>
    <row r="39" spans="1:15" x14ac:dyDescent="0.3">
      <c r="A39" s="606" t="str" cm="1">
        <f t="array" ref="A39">IF(G39='Tables calc'!$M$1+1,"Totals:",IF(A38="Totals:","",IF(A38="","",INDEX('Tables calc'!$J$24:$J$539,_xlfn.AGGREGATE(15,3,('Tables calc'!$N$24:$N$539=1)/('Tables calc'!$N$24:$N$539=1)*(ROW('Tables calc'!$N$24:$N$539)-ROW('Tables calc'!$N$23)),G39)))))</f>
        <v/>
      </c>
      <c r="B39" s="606" t="str" cm="1">
        <f t="array" ref="B39">IF(G39='Tables calc'!$M$1+1,"#",IF(B38="#","",IF(B38="","",INDEX('Tables calc'!$K$24:$K$539,_xlfn.AGGREGATE(15,3,('Tables calc'!$N$24:$N$539=1)/('Tables calc'!$N$24:$N$539=1)*(ROW('Tables calc'!$N$24:$N$539)-ROW('Tables calc'!$N$23)),G39)))))</f>
        <v/>
      </c>
      <c r="C39" s="607" t="str">
        <f t="shared" si="7"/>
        <v/>
      </c>
      <c r="D39" s="608" t="str" cm="1">
        <f t="array" ref="D39">IF(G39='Tables calc'!$M$1+1,'Tables calc'!$P$23,IF(D38='Tables calc'!$P$23,"",IF(D38="","",INDEX('Tables calc'!$L$24:$L$539,_xlfn.AGGREGATE(15,3,('Tables calc'!$N$24:$N$539=1)/('Tables calc'!$N$24:$N$539=1)*(ROW('Tables calc'!$N$24:$N$539)-ROW('Tables calc'!$N$23)),G39)))))</f>
        <v/>
      </c>
      <c r="E39" s="601" t="str">
        <f t="shared" si="8"/>
        <v/>
      </c>
      <c r="F39" s="613" t="str" cm="1">
        <f t="array" ref="F39">IF(G39='Tables calc'!$M$1+1,'Tables calc'!$P$24,IF(E38="Box 5","",IF(F38="","",INDEX('Tables calc'!$M$24:$M$539,_xlfn.AGGREGATE(15,3,('Tables calc'!$N$24:$N$539=1)/('Tables calc'!$N$24:$N$539=1)*(ROW('Tables calc'!$N$24:$N$539)-ROW('Tables calc'!$N$23)),G39)))))</f>
        <v/>
      </c>
      <c r="G39" s="69">
        <v>38</v>
      </c>
      <c r="H39" s="69" t="str">
        <f t="shared" si="0"/>
        <v/>
      </c>
      <c r="I39" s="69" t="str">
        <f t="shared" si="1"/>
        <v/>
      </c>
      <c r="J39" s="69" t="str">
        <f t="shared" si="9"/>
        <v/>
      </c>
      <c r="K39" s="69" t="str">
        <f t="shared" si="2"/>
        <v/>
      </c>
      <c r="L39" s="69" t="str">
        <f t="shared" si="3"/>
        <v/>
      </c>
      <c r="M39" s="69" t="str">
        <f t="shared" si="4"/>
        <v/>
      </c>
      <c r="N39" s="69" t="str">
        <f t="shared" si="5"/>
        <v/>
      </c>
      <c r="O39" s="69" t="str">
        <f t="shared" si="6"/>
        <v/>
      </c>
    </row>
    <row r="40" spans="1:15" x14ac:dyDescent="0.3">
      <c r="A40" s="606" t="str" cm="1">
        <f t="array" ref="A40">IF(G40='Tables calc'!$M$1+1,"Totals:",IF(A39="Totals:","",IF(A39="","",INDEX('Tables calc'!$J$24:$J$539,_xlfn.AGGREGATE(15,3,('Tables calc'!$N$24:$N$539=1)/('Tables calc'!$N$24:$N$539=1)*(ROW('Tables calc'!$N$24:$N$539)-ROW('Tables calc'!$N$23)),G40)))))</f>
        <v/>
      </c>
      <c r="B40" s="606" t="str" cm="1">
        <f t="array" ref="B40">IF(G40='Tables calc'!$M$1+1,"#",IF(B39="#","",IF(B39="","",INDEX('Tables calc'!$K$24:$K$539,_xlfn.AGGREGATE(15,3,('Tables calc'!$N$24:$N$539=1)/('Tables calc'!$N$24:$N$539=1)*(ROW('Tables calc'!$N$24:$N$539)-ROW('Tables calc'!$N$23)),G40)))))</f>
        <v/>
      </c>
      <c r="C40" s="607" t="str">
        <f t="shared" si="7"/>
        <v/>
      </c>
      <c r="D40" s="608" t="str" cm="1">
        <f t="array" ref="D40">IF(G40='Tables calc'!$M$1+1,'Tables calc'!$P$23,IF(D39='Tables calc'!$P$23,"",IF(D39="","",INDEX('Tables calc'!$L$24:$L$539,_xlfn.AGGREGATE(15,3,('Tables calc'!$N$24:$N$539=1)/('Tables calc'!$N$24:$N$539=1)*(ROW('Tables calc'!$N$24:$N$539)-ROW('Tables calc'!$N$23)),G40)))))</f>
        <v/>
      </c>
      <c r="E40" s="601" t="str">
        <f t="shared" si="8"/>
        <v/>
      </c>
      <c r="F40" s="613" t="str" cm="1">
        <f t="array" ref="F40">IF(G40='Tables calc'!$M$1+1,'Tables calc'!$P$24,IF(E39="Box 5","",IF(F39="","",INDEX('Tables calc'!$M$24:$M$539,_xlfn.AGGREGATE(15,3,('Tables calc'!$N$24:$N$539=1)/('Tables calc'!$N$24:$N$539=1)*(ROW('Tables calc'!$N$24:$N$539)-ROW('Tables calc'!$N$23)),G40)))))</f>
        <v/>
      </c>
      <c r="G40" s="69">
        <v>39</v>
      </c>
      <c r="H40" s="69" t="str">
        <f t="shared" si="0"/>
        <v/>
      </c>
      <c r="I40" s="69" t="str">
        <f t="shared" si="1"/>
        <v/>
      </c>
      <c r="J40" s="69" t="str">
        <f t="shared" si="9"/>
        <v/>
      </c>
      <c r="K40" s="69" t="str">
        <f t="shared" si="2"/>
        <v/>
      </c>
      <c r="L40" s="69" t="str">
        <f t="shared" si="3"/>
        <v/>
      </c>
      <c r="M40" s="69" t="str">
        <f t="shared" si="4"/>
        <v/>
      </c>
      <c r="N40" s="69" t="str">
        <f t="shared" si="5"/>
        <v/>
      </c>
      <c r="O40" s="69" t="str">
        <f t="shared" si="6"/>
        <v/>
      </c>
    </row>
    <row r="41" spans="1:15" x14ac:dyDescent="0.3">
      <c r="A41" s="606" t="str" cm="1">
        <f t="array" ref="A41">IF(G41='Tables calc'!$M$1+1,"Totals:",IF(A40="Totals:","",IF(A40="","",INDEX('Tables calc'!$J$24:$J$539,_xlfn.AGGREGATE(15,3,('Tables calc'!$N$24:$N$539=1)/('Tables calc'!$N$24:$N$539=1)*(ROW('Tables calc'!$N$24:$N$539)-ROW('Tables calc'!$N$23)),G41)))))</f>
        <v/>
      </c>
      <c r="B41" s="606" t="str" cm="1">
        <f t="array" ref="B41">IF(G41='Tables calc'!$M$1+1,"#",IF(B40="#","",IF(B40="","",INDEX('Tables calc'!$K$24:$K$539,_xlfn.AGGREGATE(15,3,('Tables calc'!$N$24:$N$539=1)/('Tables calc'!$N$24:$N$539=1)*(ROW('Tables calc'!$N$24:$N$539)-ROW('Tables calc'!$N$23)),G41)))))</f>
        <v/>
      </c>
      <c r="C41" s="607" t="str">
        <f t="shared" si="7"/>
        <v/>
      </c>
      <c r="D41" s="608" t="str" cm="1">
        <f t="array" ref="D41">IF(G41='Tables calc'!$M$1+1,'Tables calc'!$P$23,IF(D40='Tables calc'!$P$23,"",IF(D40="","",INDEX('Tables calc'!$L$24:$L$539,_xlfn.AGGREGATE(15,3,('Tables calc'!$N$24:$N$539=1)/('Tables calc'!$N$24:$N$539=1)*(ROW('Tables calc'!$N$24:$N$539)-ROW('Tables calc'!$N$23)),G41)))))</f>
        <v/>
      </c>
      <c r="E41" s="601" t="str">
        <f t="shared" si="8"/>
        <v/>
      </c>
      <c r="F41" s="613" t="str" cm="1">
        <f t="array" ref="F41">IF(G41='Tables calc'!$M$1+1,'Tables calc'!$P$24,IF(E40="Box 5","",IF(F40="","",INDEX('Tables calc'!$M$24:$M$539,_xlfn.AGGREGATE(15,3,('Tables calc'!$N$24:$N$539=1)/('Tables calc'!$N$24:$N$539=1)*(ROW('Tables calc'!$N$24:$N$539)-ROW('Tables calc'!$N$23)),G41)))))</f>
        <v/>
      </c>
      <c r="G41" s="69">
        <v>40</v>
      </c>
      <c r="H41" s="69" t="str">
        <f t="shared" si="0"/>
        <v/>
      </c>
      <c r="I41" s="69" t="str">
        <f t="shared" si="1"/>
        <v/>
      </c>
      <c r="J41" s="69" t="str">
        <f t="shared" si="9"/>
        <v/>
      </c>
      <c r="K41" s="69" t="str">
        <f t="shared" si="2"/>
        <v/>
      </c>
      <c r="L41" s="69" t="str">
        <f t="shared" si="3"/>
        <v/>
      </c>
      <c r="M41" s="69" t="str">
        <f t="shared" si="4"/>
        <v/>
      </c>
      <c r="N41" s="69" t="str">
        <f t="shared" si="5"/>
        <v/>
      </c>
      <c r="O41" s="69" t="str">
        <f t="shared" si="6"/>
        <v/>
      </c>
    </row>
    <row r="42" spans="1:15" x14ac:dyDescent="0.3">
      <c r="A42" s="606" t="str" cm="1">
        <f t="array" ref="A42">IF(G42='Tables calc'!$M$1+1,"Totals:",IF(A41="Totals:","",IF(A41="","",INDEX('Tables calc'!$J$24:$J$539,_xlfn.AGGREGATE(15,3,('Tables calc'!$N$24:$N$539=1)/('Tables calc'!$N$24:$N$539=1)*(ROW('Tables calc'!$N$24:$N$539)-ROW('Tables calc'!$N$23)),G42)))))</f>
        <v/>
      </c>
      <c r="B42" s="606" t="str" cm="1">
        <f t="array" ref="B42">IF(G42='Tables calc'!$M$1+1,"#",IF(B41="#","",IF(B41="","",INDEX('Tables calc'!$K$24:$K$539,_xlfn.AGGREGATE(15,3,('Tables calc'!$N$24:$N$539=1)/('Tables calc'!$N$24:$N$539=1)*(ROW('Tables calc'!$N$24:$N$539)-ROW('Tables calc'!$N$23)),G42)))))</f>
        <v/>
      </c>
      <c r="C42" s="607" t="str">
        <f t="shared" si="7"/>
        <v/>
      </c>
      <c r="D42" s="608" t="str" cm="1">
        <f t="array" ref="D42">IF(G42='Tables calc'!$M$1+1,'Tables calc'!$P$23,IF(D41='Tables calc'!$P$23,"",IF(D41="","",INDEX('Tables calc'!$L$24:$L$539,_xlfn.AGGREGATE(15,3,('Tables calc'!$N$24:$N$539=1)/('Tables calc'!$N$24:$N$539=1)*(ROW('Tables calc'!$N$24:$N$539)-ROW('Tables calc'!$N$23)),G42)))))</f>
        <v/>
      </c>
      <c r="E42" s="601" t="str">
        <f t="shared" si="8"/>
        <v/>
      </c>
      <c r="F42" s="613" t="str" cm="1">
        <f t="array" ref="F42">IF(G42='Tables calc'!$M$1+1,'Tables calc'!$P$24,IF(E41="Box 5","",IF(F41="","",INDEX('Tables calc'!$M$24:$M$539,_xlfn.AGGREGATE(15,3,('Tables calc'!$N$24:$N$539=1)/('Tables calc'!$N$24:$N$539=1)*(ROW('Tables calc'!$N$24:$N$539)-ROW('Tables calc'!$N$23)),G42)))))</f>
        <v/>
      </c>
      <c r="G42" s="69">
        <v>41</v>
      </c>
      <c r="H42" s="69" t="str">
        <f t="shared" si="0"/>
        <v/>
      </c>
      <c r="I42" s="69" t="str">
        <f t="shared" si="1"/>
        <v/>
      </c>
      <c r="J42" s="69" t="str">
        <f t="shared" si="9"/>
        <v/>
      </c>
      <c r="K42" s="69" t="str">
        <f t="shared" si="2"/>
        <v/>
      </c>
      <c r="L42" s="69" t="str">
        <f t="shared" si="3"/>
        <v/>
      </c>
      <c r="M42" s="69" t="str">
        <f t="shared" si="4"/>
        <v/>
      </c>
      <c r="N42" s="69" t="str">
        <f t="shared" si="5"/>
        <v/>
      </c>
      <c r="O42" s="69" t="str">
        <f t="shared" si="6"/>
        <v/>
      </c>
    </row>
    <row r="43" spans="1:15" x14ac:dyDescent="0.3">
      <c r="A43" s="606" t="str" cm="1">
        <f t="array" ref="A43">IF(G43='Tables calc'!$M$1+1,"Totals:",IF(A42="Totals:","",IF(A42="","",INDEX('Tables calc'!$J$24:$J$539,_xlfn.AGGREGATE(15,3,('Tables calc'!$N$24:$N$539=1)/('Tables calc'!$N$24:$N$539=1)*(ROW('Tables calc'!$N$24:$N$539)-ROW('Tables calc'!$N$23)),G43)))))</f>
        <v/>
      </c>
      <c r="B43" s="606" t="str" cm="1">
        <f t="array" ref="B43">IF(G43='Tables calc'!$M$1+1,"#",IF(B42="#","",IF(B42="","",INDEX('Tables calc'!$K$24:$K$539,_xlfn.AGGREGATE(15,3,('Tables calc'!$N$24:$N$539=1)/('Tables calc'!$N$24:$N$539=1)*(ROW('Tables calc'!$N$24:$N$539)-ROW('Tables calc'!$N$23)),G43)))))</f>
        <v/>
      </c>
      <c r="C43" s="607" t="str">
        <f t="shared" si="7"/>
        <v/>
      </c>
      <c r="D43" s="608" t="str" cm="1">
        <f t="array" ref="D43">IF(G43='Tables calc'!$M$1+1,'Tables calc'!$P$23,IF(D42='Tables calc'!$P$23,"",IF(D42="","",INDEX('Tables calc'!$L$24:$L$539,_xlfn.AGGREGATE(15,3,('Tables calc'!$N$24:$N$539=1)/('Tables calc'!$N$24:$N$539=1)*(ROW('Tables calc'!$N$24:$N$539)-ROW('Tables calc'!$N$23)),G43)))))</f>
        <v/>
      </c>
      <c r="E43" s="601" t="str">
        <f t="shared" si="8"/>
        <v/>
      </c>
      <c r="F43" s="613" t="str" cm="1">
        <f t="array" ref="F43">IF(G43='Tables calc'!$M$1+1,'Tables calc'!$P$24,IF(E42="Box 5","",IF(F42="","",INDEX('Tables calc'!$M$24:$M$539,_xlfn.AGGREGATE(15,3,('Tables calc'!$N$24:$N$539=1)/('Tables calc'!$N$24:$N$539=1)*(ROW('Tables calc'!$N$24:$N$539)-ROW('Tables calc'!$N$23)),G43)))))</f>
        <v/>
      </c>
      <c r="G43" s="69">
        <v>42</v>
      </c>
      <c r="H43" s="69" t="str">
        <f t="shared" si="0"/>
        <v/>
      </c>
      <c r="I43" s="69" t="str">
        <f t="shared" si="1"/>
        <v/>
      </c>
      <c r="J43" s="69" t="str">
        <f t="shared" si="9"/>
        <v/>
      </c>
      <c r="K43" s="69" t="str">
        <f t="shared" si="2"/>
        <v/>
      </c>
      <c r="L43" s="69" t="str">
        <f t="shared" si="3"/>
        <v/>
      </c>
      <c r="M43" s="69" t="str">
        <f t="shared" si="4"/>
        <v/>
      </c>
      <c r="N43" s="69" t="str">
        <f t="shared" si="5"/>
        <v/>
      </c>
      <c r="O43" s="69" t="str">
        <f t="shared" si="6"/>
        <v/>
      </c>
    </row>
    <row r="44" spans="1:15" x14ac:dyDescent="0.3">
      <c r="A44" s="606" t="str" cm="1">
        <f t="array" ref="A44">IF(G44='Tables calc'!$M$1+1,"Totals:",IF(A43="Totals:","",IF(A43="","",INDEX('Tables calc'!$J$24:$J$539,_xlfn.AGGREGATE(15,3,('Tables calc'!$N$24:$N$539=1)/('Tables calc'!$N$24:$N$539=1)*(ROW('Tables calc'!$N$24:$N$539)-ROW('Tables calc'!$N$23)),G44)))))</f>
        <v/>
      </c>
      <c r="B44" s="606" t="str" cm="1">
        <f t="array" ref="B44">IF(G44='Tables calc'!$M$1+1,"#",IF(B43="#","",IF(B43="","",INDEX('Tables calc'!$K$24:$K$539,_xlfn.AGGREGATE(15,3,('Tables calc'!$N$24:$N$539=1)/('Tables calc'!$N$24:$N$539=1)*(ROW('Tables calc'!$N$24:$N$539)-ROW('Tables calc'!$N$23)),G44)))))</f>
        <v/>
      </c>
      <c r="C44" s="607" t="str">
        <f t="shared" si="7"/>
        <v/>
      </c>
      <c r="D44" s="608" t="str" cm="1">
        <f t="array" ref="D44">IF(G44='Tables calc'!$M$1+1,'Tables calc'!$P$23,IF(D43='Tables calc'!$P$23,"",IF(D43="","",INDEX('Tables calc'!$L$24:$L$539,_xlfn.AGGREGATE(15,3,('Tables calc'!$N$24:$N$539=1)/('Tables calc'!$N$24:$N$539=1)*(ROW('Tables calc'!$N$24:$N$539)-ROW('Tables calc'!$N$23)),G44)))))</f>
        <v/>
      </c>
      <c r="E44" s="601" t="str">
        <f t="shared" si="8"/>
        <v/>
      </c>
      <c r="F44" s="613" t="str" cm="1">
        <f t="array" ref="F44">IF(G44='Tables calc'!$M$1+1,'Tables calc'!$P$24,IF(E43="Box 5","",IF(F43="","",INDEX('Tables calc'!$M$24:$M$539,_xlfn.AGGREGATE(15,3,('Tables calc'!$N$24:$N$539=1)/('Tables calc'!$N$24:$N$539=1)*(ROW('Tables calc'!$N$24:$N$539)-ROW('Tables calc'!$N$23)),G44)))))</f>
        <v/>
      </c>
      <c r="G44" s="69">
        <v>43</v>
      </c>
      <c r="H44" s="69" t="str">
        <f t="shared" si="0"/>
        <v/>
      </c>
      <c r="I44" s="69" t="str">
        <f t="shared" si="1"/>
        <v/>
      </c>
      <c r="J44" s="69" t="str">
        <f t="shared" si="9"/>
        <v/>
      </c>
      <c r="K44" s="69" t="str">
        <f t="shared" si="2"/>
        <v/>
      </c>
      <c r="L44" s="69" t="str">
        <f t="shared" si="3"/>
        <v/>
      </c>
      <c r="M44" s="69" t="str">
        <f t="shared" si="4"/>
        <v/>
      </c>
      <c r="N44" s="69" t="str">
        <f t="shared" si="5"/>
        <v/>
      </c>
      <c r="O44" s="69" t="str">
        <f t="shared" si="6"/>
        <v/>
      </c>
    </row>
    <row r="45" spans="1:15" x14ac:dyDescent="0.3">
      <c r="A45" s="606" t="str" cm="1">
        <f t="array" ref="A45">IF(G45='Tables calc'!$M$1+1,"Totals:",IF(A44="Totals:","",IF(A44="","",INDEX('Tables calc'!$J$24:$J$539,_xlfn.AGGREGATE(15,3,('Tables calc'!$N$24:$N$539=1)/('Tables calc'!$N$24:$N$539=1)*(ROW('Tables calc'!$N$24:$N$539)-ROW('Tables calc'!$N$23)),G45)))))</f>
        <v/>
      </c>
      <c r="B45" s="606" t="str" cm="1">
        <f t="array" ref="B45">IF(G45='Tables calc'!$M$1+1,"#",IF(B44="#","",IF(B44="","",INDEX('Tables calc'!$K$24:$K$539,_xlfn.AGGREGATE(15,3,('Tables calc'!$N$24:$N$539=1)/('Tables calc'!$N$24:$N$539=1)*(ROW('Tables calc'!$N$24:$N$539)-ROW('Tables calc'!$N$23)),G45)))))</f>
        <v/>
      </c>
      <c r="C45" s="607" t="str">
        <f t="shared" si="7"/>
        <v/>
      </c>
      <c r="D45" s="608" t="str" cm="1">
        <f t="array" ref="D45">IF(G45='Tables calc'!$M$1+1,'Tables calc'!$P$23,IF(D44='Tables calc'!$P$23,"",IF(D44="","",INDEX('Tables calc'!$L$24:$L$539,_xlfn.AGGREGATE(15,3,('Tables calc'!$N$24:$N$539=1)/('Tables calc'!$N$24:$N$539=1)*(ROW('Tables calc'!$N$24:$N$539)-ROW('Tables calc'!$N$23)),G45)))))</f>
        <v/>
      </c>
      <c r="E45" s="601" t="str">
        <f t="shared" si="8"/>
        <v/>
      </c>
      <c r="F45" s="613" t="str" cm="1">
        <f t="array" ref="F45">IF(G45='Tables calc'!$M$1+1,'Tables calc'!$P$24,IF(E44="Box 5","",IF(F44="","",INDEX('Tables calc'!$M$24:$M$539,_xlfn.AGGREGATE(15,3,('Tables calc'!$N$24:$N$539=1)/('Tables calc'!$N$24:$N$539=1)*(ROW('Tables calc'!$N$24:$N$539)-ROW('Tables calc'!$N$23)),G45)))))</f>
        <v/>
      </c>
      <c r="G45" s="69">
        <v>44</v>
      </c>
      <c r="H45" s="69" t="str">
        <f t="shared" si="0"/>
        <v/>
      </c>
      <c r="I45" s="69" t="str">
        <f t="shared" si="1"/>
        <v/>
      </c>
      <c r="J45" s="69" t="str">
        <f t="shared" si="9"/>
        <v/>
      </c>
      <c r="K45" s="69" t="str">
        <f t="shared" si="2"/>
        <v/>
      </c>
      <c r="L45" s="69" t="str">
        <f t="shared" si="3"/>
        <v/>
      </c>
      <c r="M45" s="69" t="str">
        <f t="shared" si="4"/>
        <v/>
      </c>
      <c r="N45" s="69" t="str">
        <f t="shared" si="5"/>
        <v/>
      </c>
      <c r="O45" s="69" t="str">
        <f t="shared" si="6"/>
        <v/>
      </c>
    </row>
    <row r="46" spans="1:15" x14ac:dyDescent="0.3">
      <c r="A46" s="606" t="str" cm="1">
        <f t="array" ref="A46">IF(G46='Tables calc'!$M$1+1,"Totals:",IF(A45="Totals:","",IF(A45="","",INDEX('Tables calc'!$J$24:$J$539,_xlfn.AGGREGATE(15,3,('Tables calc'!$N$24:$N$539=1)/('Tables calc'!$N$24:$N$539=1)*(ROW('Tables calc'!$N$24:$N$539)-ROW('Tables calc'!$N$23)),G46)))))</f>
        <v/>
      </c>
      <c r="B46" s="606" t="str" cm="1">
        <f t="array" ref="B46">IF(G46='Tables calc'!$M$1+1,"#",IF(B45="#","",IF(B45="","",INDEX('Tables calc'!$K$24:$K$539,_xlfn.AGGREGATE(15,3,('Tables calc'!$N$24:$N$539=1)/('Tables calc'!$N$24:$N$539=1)*(ROW('Tables calc'!$N$24:$N$539)-ROW('Tables calc'!$N$23)),G46)))))</f>
        <v/>
      </c>
      <c r="C46" s="607" t="str">
        <f t="shared" si="7"/>
        <v/>
      </c>
      <c r="D46" s="608" t="str" cm="1">
        <f t="array" ref="D46">IF(G46='Tables calc'!$M$1+1,'Tables calc'!$P$23,IF(D45='Tables calc'!$P$23,"",IF(D45="","",INDEX('Tables calc'!$L$24:$L$539,_xlfn.AGGREGATE(15,3,('Tables calc'!$N$24:$N$539=1)/('Tables calc'!$N$24:$N$539=1)*(ROW('Tables calc'!$N$24:$N$539)-ROW('Tables calc'!$N$23)),G46)))))</f>
        <v/>
      </c>
      <c r="E46" s="601" t="str">
        <f t="shared" si="8"/>
        <v/>
      </c>
      <c r="F46" s="613" t="str" cm="1">
        <f t="array" ref="F46">IF(G46='Tables calc'!$M$1+1,'Tables calc'!$P$24,IF(E45="Box 5","",IF(F45="","",INDEX('Tables calc'!$M$24:$M$539,_xlfn.AGGREGATE(15,3,('Tables calc'!$N$24:$N$539=1)/('Tables calc'!$N$24:$N$539=1)*(ROW('Tables calc'!$N$24:$N$539)-ROW('Tables calc'!$N$23)),G46)))))</f>
        <v/>
      </c>
      <c r="G46" s="69">
        <v>45</v>
      </c>
      <c r="H46" s="69" t="str">
        <f t="shared" si="0"/>
        <v/>
      </c>
      <c r="I46" s="69" t="str">
        <f t="shared" si="1"/>
        <v/>
      </c>
      <c r="J46" s="69" t="str">
        <f t="shared" si="9"/>
        <v/>
      </c>
      <c r="K46" s="69" t="str">
        <f t="shared" si="2"/>
        <v/>
      </c>
      <c r="L46" s="69" t="str">
        <f t="shared" si="3"/>
        <v/>
      </c>
      <c r="M46" s="69" t="str">
        <f t="shared" si="4"/>
        <v/>
      </c>
      <c r="N46" s="69" t="str">
        <f t="shared" si="5"/>
        <v/>
      </c>
      <c r="O46" s="69" t="str">
        <f t="shared" si="6"/>
        <v/>
      </c>
    </row>
    <row r="47" spans="1:15" x14ac:dyDescent="0.3">
      <c r="A47" s="606" t="str" cm="1">
        <f t="array" ref="A47">IF(G47='Tables calc'!$M$1+1,"Totals:",IF(A46="Totals:","",IF(A46="","",INDEX('Tables calc'!$J$24:$J$539,_xlfn.AGGREGATE(15,3,('Tables calc'!$N$24:$N$539=1)/('Tables calc'!$N$24:$N$539=1)*(ROW('Tables calc'!$N$24:$N$539)-ROW('Tables calc'!$N$23)),G47)))))</f>
        <v/>
      </c>
      <c r="B47" s="606" t="str" cm="1">
        <f t="array" ref="B47">IF(G47='Tables calc'!$M$1+1,"#",IF(B46="#","",IF(B46="","",INDEX('Tables calc'!$K$24:$K$539,_xlfn.AGGREGATE(15,3,('Tables calc'!$N$24:$N$539=1)/('Tables calc'!$N$24:$N$539=1)*(ROW('Tables calc'!$N$24:$N$539)-ROW('Tables calc'!$N$23)),G47)))))</f>
        <v/>
      </c>
      <c r="C47" s="607" t="str">
        <f t="shared" si="7"/>
        <v/>
      </c>
      <c r="D47" s="608" t="str" cm="1">
        <f t="array" ref="D47">IF(G47='Tables calc'!$M$1+1,'Tables calc'!$P$23,IF(D46='Tables calc'!$P$23,"",IF(D46="","",INDEX('Tables calc'!$L$24:$L$539,_xlfn.AGGREGATE(15,3,('Tables calc'!$N$24:$N$539=1)/('Tables calc'!$N$24:$N$539=1)*(ROW('Tables calc'!$N$24:$N$539)-ROW('Tables calc'!$N$23)),G47)))))</f>
        <v/>
      </c>
      <c r="E47" s="601" t="str">
        <f t="shared" si="8"/>
        <v/>
      </c>
      <c r="F47" s="613" t="str" cm="1">
        <f t="array" ref="F47">IF(G47='Tables calc'!$M$1+1,'Tables calc'!$P$24,IF(E46="Box 5","",IF(F46="","",INDEX('Tables calc'!$M$24:$M$539,_xlfn.AGGREGATE(15,3,('Tables calc'!$N$24:$N$539=1)/('Tables calc'!$N$24:$N$539=1)*(ROW('Tables calc'!$N$24:$N$539)-ROW('Tables calc'!$N$23)),G47)))))</f>
        <v/>
      </c>
      <c r="G47" s="69">
        <v>46</v>
      </c>
      <c r="H47" s="69" t="str">
        <f t="shared" si="0"/>
        <v/>
      </c>
      <c r="I47" s="69" t="str">
        <f t="shared" si="1"/>
        <v/>
      </c>
      <c r="J47" s="69" t="str">
        <f t="shared" si="9"/>
        <v/>
      </c>
      <c r="K47" s="69" t="str">
        <f t="shared" si="2"/>
        <v/>
      </c>
      <c r="L47" s="69" t="str">
        <f t="shared" si="3"/>
        <v/>
      </c>
      <c r="M47" s="69" t="str">
        <f t="shared" si="4"/>
        <v/>
      </c>
      <c r="N47" s="69" t="str">
        <f t="shared" si="5"/>
        <v/>
      </c>
      <c r="O47" s="69" t="str">
        <f t="shared" si="6"/>
        <v/>
      </c>
    </row>
    <row r="48" spans="1:15" x14ac:dyDescent="0.3">
      <c r="A48" s="606" t="str" cm="1">
        <f t="array" ref="A48">IF(G48='Tables calc'!$M$1+1,"Totals:",IF(A47="Totals:","",IF(A47="","",INDEX('Tables calc'!$J$24:$J$539,_xlfn.AGGREGATE(15,3,('Tables calc'!$N$24:$N$539=1)/('Tables calc'!$N$24:$N$539=1)*(ROW('Tables calc'!$N$24:$N$539)-ROW('Tables calc'!$N$23)),G48)))))</f>
        <v/>
      </c>
      <c r="B48" s="606" t="str" cm="1">
        <f t="array" ref="B48">IF(G48='Tables calc'!$M$1+1,"#",IF(B47="#","",IF(B47="","",INDEX('Tables calc'!$K$24:$K$539,_xlfn.AGGREGATE(15,3,('Tables calc'!$N$24:$N$539=1)/('Tables calc'!$N$24:$N$539=1)*(ROW('Tables calc'!$N$24:$N$539)-ROW('Tables calc'!$N$23)),G48)))))</f>
        <v/>
      </c>
      <c r="C48" s="607" t="str">
        <f t="shared" si="7"/>
        <v/>
      </c>
      <c r="D48" s="608" t="str" cm="1">
        <f t="array" ref="D48">IF(G48='Tables calc'!$M$1+1,'Tables calc'!$P$23,IF(D47='Tables calc'!$P$23,"",IF(D47="","",INDEX('Tables calc'!$L$24:$L$539,_xlfn.AGGREGATE(15,3,('Tables calc'!$N$24:$N$539=1)/('Tables calc'!$N$24:$N$539=1)*(ROW('Tables calc'!$N$24:$N$539)-ROW('Tables calc'!$N$23)),G48)))))</f>
        <v/>
      </c>
      <c r="E48" s="601" t="str">
        <f t="shared" si="8"/>
        <v/>
      </c>
      <c r="F48" s="613" t="str" cm="1">
        <f t="array" ref="F48">IF(G48='Tables calc'!$M$1+1,'Tables calc'!$P$24,IF(E47="Box 5","",IF(F47="","",INDEX('Tables calc'!$M$24:$M$539,_xlfn.AGGREGATE(15,3,('Tables calc'!$N$24:$N$539=1)/('Tables calc'!$N$24:$N$539=1)*(ROW('Tables calc'!$N$24:$N$539)-ROW('Tables calc'!$N$23)),G48)))))</f>
        <v/>
      </c>
      <c r="G48" s="69">
        <v>47</v>
      </c>
      <c r="H48" s="69" t="str">
        <f t="shared" si="0"/>
        <v/>
      </c>
      <c r="I48" s="69" t="str">
        <f t="shared" si="1"/>
        <v/>
      </c>
      <c r="J48" s="69" t="str">
        <f t="shared" si="9"/>
        <v/>
      </c>
      <c r="K48" s="69" t="str">
        <f t="shared" si="2"/>
        <v/>
      </c>
      <c r="L48" s="69" t="str">
        <f t="shared" si="3"/>
        <v/>
      </c>
      <c r="M48" s="69" t="str">
        <f t="shared" si="4"/>
        <v/>
      </c>
      <c r="N48" s="69" t="str">
        <f t="shared" si="5"/>
        <v/>
      </c>
      <c r="O48" s="69" t="str">
        <f t="shared" si="6"/>
        <v/>
      </c>
    </row>
    <row r="49" spans="1:15" x14ac:dyDescent="0.3">
      <c r="A49" s="606" t="str" cm="1">
        <f t="array" ref="A49">IF(G49='Tables calc'!$M$1+1,"Totals:",IF(A48="Totals:","",IF(A48="","",INDEX('Tables calc'!$J$24:$J$539,_xlfn.AGGREGATE(15,3,('Tables calc'!$N$24:$N$539=1)/('Tables calc'!$N$24:$N$539=1)*(ROW('Tables calc'!$N$24:$N$539)-ROW('Tables calc'!$N$23)),G49)))))</f>
        <v/>
      </c>
      <c r="B49" s="606" t="str" cm="1">
        <f t="array" ref="B49">IF(G49='Tables calc'!$M$1+1,"#",IF(B48="#","",IF(B48="","",INDEX('Tables calc'!$K$24:$K$539,_xlfn.AGGREGATE(15,3,('Tables calc'!$N$24:$N$539=1)/('Tables calc'!$N$24:$N$539=1)*(ROW('Tables calc'!$N$24:$N$539)-ROW('Tables calc'!$N$23)),G49)))))</f>
        <v/>
      </c>
      <c r="C49" s="607" t="str">
        <f t="shared" si="7"/>
        <v/>
      </c>
      <c r="D49" s="608" t="str" cm="1">
        <f t="array" ref="D49">IF(G49='Tables calc'!$M$1+1,'Tables calc'!$P$23,IF(D48='Tables calc'!$P$23,"",IF(D48="","",INDEX('Tables calc'!$L$24:$L$539,_xlfn.AGGREGATE(15,3,('Tables calc'!$N$24:$N$539=1)/('Tables calc'!$N$24:$N$539=1)*(ROW('Tables calc'!$N$24:$N$539)-ROW('Tables calc'!$N$23)),G49)))))</f>
        <v/>
      </c>
      <c r="E49" s="601" t="str">
        <f t="shared" si="8"/>
        <v/>
      </c>
      <c r="F49" s="613" t="str" cm="1">
        <f t="array" ref="F49">IF(G49='Tables calc'!$M$1+1,'Tables calc'!$P$24,IF(E48="Box 5","",IF(F48="","",INDEX('Tables calc'!$M$24:$M$539,_xlfn.AGGREGATE(15,3,('Tables calc'!$N$24:$N$539=1)/('Tables calc'!$N$24:$N$539=1)*(ROW('Tables calc'!$N$24:$N$539)-ROW('Tables calc'!$N$23)),G49)))))</f>
        <v/>
      </c>
      <c r="G49" s="69">
        <v>48</v>
      </c>
      <c r="H49" s="69" t="str">
        <f t="shared" si="0"/>
        <v/>
      </c>
      <c r="I49" s="69" t="str">
        <f t="shared" si="1"/>
        <v/>
      </c>
      <c r="J49" s="69" t="str">
        <f t="shared" si="9"/>
        <v/>
      </c>
      <c r="K49" s="69" t="str">
        <f t="shared" si="2"/>
        <v/>
      </c>
      <c r="L49" s="69" t="str">
        <f t="shared" si="3"/>
        <v/>
      </c>
      <c r="M49" s="69" t="str">
        <f t="shared" si="4"/>
        <v/>
      </c>
      <c r="N49" s="69" t="str">
        <f t="shared" si="5"/>
        <v/>
      </c>
      <c r="O49" s="69" t="str">
        <f t="shared" si="6"/>
        <v/>
      </c>
    </row>
    <row r="50" spans="1:15" x14ac:dyDescent="0.3">
      <c r="A50" s="606" t="str" cm="1">
        <f t="array" ref="A50">IF(G50='Tables calc'!$M$1+1,"Totals:",IF(A49="Totals:","",IF(A49="","",INDEX('Tables calc'!$J$24:$J$539,_xlfn.AGGREGATE(15,3,('Tables calc'!$N$24:$N$539=1)/('Tables calc'!$N$24:$N$539=1)*(ROW('Tables calc'!$N$24:$N$539)-ROW('Tables calc'!$N$23)),G50)))))</f>
        <v/>
      </c>
      <c r="B50" s="606" t="str" cm="1">
        <f t="array" ref="B50">IF(G50='Tables calc'!$M$1+1,"#",IF(B49="#","",IF(B49="","",INDEX('Tables calc'!$K$24:$K$539,_xlfn.AGGREGATE(15,3,('Tables calc'!$N$24:$N$539=1)/('Tables calc'!$N$24:$N$539=1)*(ROW('Tables calc'!$N$24:$N$539)-ROW('Tables calc'!$N$23)),G50)))))</f>
        <v/>
      </c>
      <c r="C50" s="607" t="str">
        <f t="shared" si="7"/>
        <v/>
      </c>
      <c r="D50" s="608" t="str" cm="1">
        <f t="array" ref="D50">IF(G50='Tables calc'!$M$1+1,'Tables calc'!$P$23,IF(D49='Tables calc'!$P$23,"",IF(D49="","",INDEX('Tables calc'!$L$24:$L$539,_xlfn.AGGREGATE(15,3,('Tables calc'!$N$24:$N$539=1)/('Tables calc'!$N$24:$N$539=1)*(ROW('Tables calc'!$N$24:$N$539)-ROW('Tables calc'!$N$23)),G50)))))</f>
        <v/>
      </c>
      <c r="E50" s="601" t="str">
        <f t="shared" si="8"/>
        <v/>
      </c>
      <c r="F50" s="613" t="str" cm="1">
        <f t="array" ref="F50">IF(G50='Tables calc'!$M$1+1,'Tables calc'!$P$24,IF(E49="Box 5","",IF(F49="","",INDEX('Tables calc'!$M$24:$M$539,_xlfn.AGGREGATE(15,3,('Tables calc'!$N$24:$N$539=1)/('Tables calc'!$N$24:$N$539=1)*(ROW('Tables calc'!$N$24:$N$539)-ROW('Tables calc'!$N$23)),G50)))))</f>
        <v/>
      </c>
      <c r="G50" s="69">
        <v>49</v>
      </c>
      <c r="H50" s="69" t="str">
        <f t="shared" si="0"/>
        <v/>
      </c>
      <c r="I50" s="69" t="str">
        <f t="shared" si="1"/>
        <v/>
      </c>
      <c r="J50" s="69" t="str">
        <f t="shared" si="9"/>
        <v/>
      </c>
      <c r="K50" s="69" t="str">
        <f t="shared" si="2"/>
        <v/>
      </c>
      <c r="L50" s="69" t="str">
        <f t="shared" si="3"/>
        <v/>
      </c>
      <c r="M50" s="69" t="str">
        <f t="shared" si="4"/>
        <v/>
      </c>
      <c r="N50" s="69" t="str">
        <f t="shared" si="5"/>
        <v/>
      </c>
      <c r="O50" s="69" t="str">
        <f t="shared" si="6"/>
        <v/>
      </c>
    </row>
    <row r="51" spans="1:15" x14ac:dyDescent="0.3">
      <c r="A51" s="606" t="str" cm="1">
        <f t="array" ref="A51">IF(G51='Tables calc'!$M$1+1,"Totals:",IF(A50="Totals:","",IF(A50="","",INDEX('Tables calc'!$J$24:$J$539,_xlfn.AGGREGATE(15,3,('Tables calc'!$N$24:$N$539=1)/('Tables calc'!$N$24:$N$539=1)*(ROW('Tables calc'!$N$24:$N$539)-ROW('Tables calc'!$N$23)),G51)))))</f>
        <v/>
      </c>
      <c r="B51" s="606" t="str" cm="1">
        <f t="array" ref="B51">IF(G51='Tables calc'!$M$1+1,"#",IF(B50="#","",IF(B50="","",INDEX('Tables calc'!$K$24:$K$539,_xlfn.AGGREGATE(15,3,('Tables calc'!$N$24:$N$539=1)/('Tables calc'!$N$24:$N$539=1)*(ROW('Tables calc'!$N$24:$N$539)-ROW('Tables calc'!$N$23)),G51)))))</f>
        <v/>
      </c>
      <c r="C51" s="607" t="str">
        <f t="shared" si="7"/>
        <v/>
      </c>
      <c r="D51" s="608" t="str" cm="1">
        <f t="array" ref="D51">IF(G51='Tables calc'!$M$1+1,'Tables calc'!$P$23,IF(D50='Tables calc'!$P$23,"",IF(D50="","",INDEX('Tables calc'!$L$24:$L$539,_xlfn.AGGREGATE(15,3,('Tables calc'!$N$24:$N$539=1)/('Tables calc'!$N$24:$N$539=1)*(ROW('Tables calc'!$N$24:$N$539)-ROW('Tables calc'!$N$23)),G51)))))</f>
        <v/>
      </c>
      <c r="E51" s="601" t="str">
        <f t="shared" si="8"/>
        <v/>
      </c>
      <c r="F51" s="613" t="str" cm="1">
        <f t="array" ref="F51">IF(G51='Tables calc'!$M$1+1,'Tables calc'!$P$24,IF(E50="Box 5","",IF(F50="","",INDEX('Tables calc'!$M$24:$M$539,_xlfn.AGGREGATE(15,3,('Tables calc'!$N$24:$N$539=1)/('Tables calc'!$N$24:$N$539=1)*(ROW('Tables calc'!$N$24:$N$539)-ROW('Tables calc'!$N$23)),G51)))))</f>
        <v/>
      </c>
      <c r="G51" s="69">
        <v>50</v>
      </c>
      <c r="H51" s="69" t="str">
        <f t="shared" si="0"/>
        <v/>
      </c>
      <c r="I51" s="69" t="str">
        <f t="shared" si="1"/>
        <v/>
      </c>
      <c r="J51" s="69" t="str">
        <f t="shared" si="9"/>
        <v/>
      </c>
      <c r="K51" s="69" t="str">
        <f t="shared" si="2"/>
        <v/>
      </c>
      <c r="L51" s="69" t="str">
        <f t="shared" si="3"/>
        <v/>
      </c>
      <c r="M51" s="69" t="str">
        <f t="shared" si="4"/>
        <v/>
      </c>
      <c r="N51" s="69" t="str">
        <f t="shared" si="5"/>
        <v/>
      </c>
      <c r="O51" s="69" t="str">
        <f t="shared" si="6"/>
        <v/>
      </c>
    </row>
    <row r="52" spans="1:15" x14ac:dyDescent="0.3">
      <c r="A52" s="606" t="str" cm="1">
        <f t="array" ref="A52">IF(G52='Tables calc'!$M$1+1,"Totals:",IF(A51="Totals:","",IF(A51="","",INDEX('Tables calc'!$J$24:$J$539,_xlfn.AGGREGATE(15,3,('Tables calc'!$N$24:$N$539=1)/('Tables calc'!$N$24:$N$539=1)*(ROW('Tables calc'!$N$24:$N$539)-ROW('Tables calc'!$N$23)),G52)))))</f>
        <v/>
      </c>
      <c r="B52" s="606" t="str" cm="1">
        <f t="array" ref="B52">IF(G52='Tables calc'!$M$1+1,"#",IF(B51="#","",IF(B51="","",INDEX('Tables calc'!$K$24:$K$539,_xlfn.AGGREGATE(15,3,('Tables calc'!$N$24:$N$539=1)/('Tables calc'!$N$24:$N$539=1)*(ROW('Tables calc'!$N$24:$N$539)-ROW('Tables calc'!$N$23)),G52)))))</f>
        <v/>
      </c>
      <c r="C52" s="607" t="str">
        <f t="shared" si="7"/>
        <v/>
      </c>
      <c r="D52" s="608" t="str" cm="1">
        <f t="array" ref="D52">IF(G52='Tables calc'!$M$1+1,'Tables calc'!$P$23,IF(D51='Tables calc'!$P$23,"",IF(D51="","",INDEX('Tables calc'!$L$24:$L$539,_xlfn.AGGREGATE(15,3,('Tables calc'!$N$24:$N$539=1)/('Tables calc'!$N$24:$N$539=1)*(ROW('Tables calc'!$N$24:$N$539)-ROW('Tables calc'!$N$23)),G52)))))</f>
        <v/>
      </c>
      <c r="E52" s="601" t="str">
        <f t="shared" si="8"/>
        <v/>
      </c>
      <c r="F52" s="613" t="str" cm="1">
        <f t="array" ref="F52">IF(G52='Tables calc'!$M$1+1,'Tables calc'!$P$24,IF(E51="Box 5","",IF(F51="","",INDEX('Tables calc'!$M$24:$M$539,_xlfn.AGGREGATE(15,3,('Tables calc'!$N$24:$N$539=1)/('Tables calc'!$N$24:$N$539=1)*(ROW('Tables calc'!$N$24:$N$539)-ROW('Tables calc'!$N$23)),G52)))))</f>
        <v/>
      </c>
      <c r="G52" s="69">
        <v>51</v>
      </c>
      <c r="H52" s="69" t="str">
        <f t="shared" si="0"/>
        <v/>
      </c>
      <c r="I52" s="69" t="str">
        <f t="shared" si="1"/>
        <v/>
      </c>
      <c r="J52" s="69" t="str">
        <f t="shared" si="9"/>
        <v/>
      </c>
      <c r="K52" s="69" t="str">
        <f t="shared" si="2"/>
        <v/>
      </c>
      <c r="L52" s="69" t="str">
        <f t="shared" si="3"/>
        <v/>
      </c>
      <c r="M52" s="69" t="str">
        <f t="shared" si="4"/>
        <v/>
      </c>
      <c r="N52" s="69" t="str">
        <f t="shared" si="5"/>
        <v/>
      </c>
      <c r="O52" s="69" t="str">
        <f t="shared" si="6"/>
        <v/>
      </c>
    </row>
    <row r="53" spans="1:15" x14ac:dyDescent="0.3">
      <c r="A53" s="606" t="str" cm="1">
        <f t="array" ref="A53">IF(G53='Tables calc'!$M$1+1,"Totals:",IF(A52="Totals:","",IF(A52="","",INDEX('Tables calc'!$J$24:$J$539,_xlfn.AGGREGATE(15,3,('Tables calc'!$N$24:$N$539=1)/('Tables calc'!$N$24:$N$539=1)*(ROW('Tables calc'!$N$24:$N$539)-ROW('Tables calc'!$N$23)),G53)))))</f>
        <v/>
      </c>
      <c r="B53" s="606" t="str" cm="1">
        <f t="array" ref="B53">IF(G53='Tables calc'!$M$1+1,"#",IF(B52="#","",IF(B52="","",INDEX('Tables calc'!$K$24:$K$539,_xlfn.AGGREGATE(15,3,('Tables calc'!$N$24:$N$539=1)/('Tables calc'!$N$24:$N$539=1)*(ROW('Tables calc'!$N$24:$N$539)-ROW('Tables calc'!$N$23)),G53)))))</f>
        <v/>
      </c>
      <c r="C53" s="607" t="str">
        <f t="shared" si="7"/>
        <v/>
      </c>
      <c r="D53" s="608" t="str" cm="1">
        <f t="array" ref="D53">IF(G53='Tables calc'!$M$1+1,'Tables calc'!$P$23,IF(D52='Tables calc'!$P$23,"",IF(D52="","",INDEX('Tables calc'!$L$24:$L$539,_xlfn.AGGREGATE(15,3,('Tables calc'!$N$24:$N$539=1)/('Tables calc'!$N$24:$N$539=1)*(ROW('Tables calc'!$N$24:$N$539)-ROW('Tables calc'!$N$23)),G53)))))</f>
        <v/>
      </c>
      <c r="E53" s="601" t="str">
        <f t="shared" si="8"/>
        <v/>
      </c>
      <c r="F53" s="613" t="str" cm="1">
        <f t="array" ref="F53">IF(G53='Tables calc'!$M$1+1,'Tables calc'!$P$24,IF(E52="Box 5","",IF(F52="","",INDEX('Tables calc'!$M$24:$M$539,_xlfn.AGGREGATE(15,3,('Tables calc'!$N$24:$N$539=1)/('Tables calc'!$N$24:$N$539=1)*(ROW('Tables calc'!$N$24:$N$539)-ROW('Tables calc'!$N$23)),G53)))))</f>
        <v/>
      </c>
      <c r="G53" s="69">
        <v>52</v>
      </c>
      <c r="H53" s="69" t="str">
        <f t="shared" si="0"/>
        <v/>
      </c>
      <c r="I53" s="69" t="str">
        <f t="shared" si="1"/>
        <v/>
      </c>
      <c r="J53" s="69" t="str">
        <f t="shared" si="9"/>
        <v/>
      </c>
      <c r="K53" s="69" t="str">
        <f t="shared" si="2"/>
        <v/>
      </c>
      <c r="L53" s="69" t="str">
        <f t="shared" si="3"/>
        <v/>
      </c>
      <c r="M53" s="69" t="str">
        <f t="shared" si="4"/>
        <v/>
      </c>
      <c r="N53" s="69" t="str">
        <f t="shared" si="5"/>
        <v/>
      </c>
      <c r="O53" s="69" t="str">
        <f t="shared" si="6"/>
        <v/>
      </c>
    </row>
    <row r="54" spans="1:15" x14ac:dyDescent="0.3">
      <c r="A54" s="606" t="str" cm="1">
        <f t="array" ref="A54">IF(G54='Tables calc'!$M$1+1,"Totals:",IF(A53="Totals:","",IF(A53="","",INDEX('Tables calc'!$J$24:$J$539,_xlfn.AGGREGATE(15,3,('Tables calc'!$N$24:$N$539=1)/('Tables calc'!$N$24:$N$539=1)*(ROW('Tables calc'!$N$24:$N$539)-ROW('Tables calc'!$N$23)),G54)))))</f>
        <v/>
      </c>
      <c r="B54" s="606" t="str" cm="1">
        <f t="array" ref="B54">IF(G54='Tables calc'!$M$1+1,"#",IF(B53="#","",IF(B53="","",INDEX('Tables calc'!$K$24:$K$539,_xlfn.AGGREGATE(15,3,('Tables calc'!$N$24:$N$539=1)/('Tables calc'!$N$24:$N$539=1)*(ROW('Tables calc'!$N$24:$N$539)-ROW('Tables calc'!$N$23)),G54)))))</f>
        <v/>
      </c>
      <c r="C54" s="607" t="str">
        <f t="shared" si="7"/>
        <v/>
      </c>
      <c r="D54" s="608" t="str" cm="1">
        <f t="array" ref="D54">IF(G54='Tables calc'!$M$1+1,'Tables calc'!$P$23,IF(D53='Tables calc'!$P$23,"",IF(D53="","",INDEX('Tables calc'!$L$24:$L$539,_xlfn.AGGREGATE(15,3,('Tables calc'!$N$24:$N$539=1)/('Tables calc'!$N$24:$N$539=1)*(ROW('Tables calc'!$N$24:$N$539)-ROW('Tables calc'!$N$23)),G54)))))</f>
        <v/>
      </c>
      <c r="E54" s="601" t="str">
        <f t="shared" si="8"/>
        <v/>
      </c>
      <c r="F54" s="613" t="str" cm="1">
        <f t="array" ref="F54">IF(G54='Tables calc'!$M$1+1,'Tables calc'!$P$24,IF(E53="Box 5","",IF(F53="","",INDEX('Tables calc'!$M$24:$M$539,_xlfn.AGGREGATE(15,3,('Tables calc'!$N$24:$N$539=1)/('Tables calc'!$N$24:$N$539=1)*(ROW('Tables calc'!$N$24:$N$539)-ROW('Tables calc'!$N$23)),G54)))))</f>
        <v/>
      </c>
      <c r="G54" s="69">
        <v>53</v>
      </c>
      <c r="H54" s="69" t="str">
        <f t="shared" si="0"/>
        <v/>
      </c>
      <c r="I54" s="69" t="str">
        <f t="shared" si="1"/>
        <v/>
      </c>
      <c r="J54" s="69" t="str">
        <f t="shared" si="9"/>
        <v/>
      </c>
      <c r="K54" s="69" t="str">
        <f t="shared" si="2"/>
        <v/>
      </c>
      <c r="L54" s="69" t="str">
        <f t="shared" si="3"/>
        <v/>
      </c>
      <c r="M54" s="69" t="str">
        <f t="shared" si="4"/>
        <v/>
      </c>
      <c r="N54" s="69" t="str">
        <f t="shared" si="5"/>
        <v/>
      </c>
      <c r="O54" s="69" t="str">
        <f t="shared" si="6"/>
        <v/>
      </c>
    </row>
    <row r="55" spans="1:15" x14ac:dyDescent="0.3">
      <c r="A55" s="606" t="str" cm="1">
        <f t="array" ref="A55">IF(G55='Tables calc'!$M$1+1,"Totals:",IF(A54="Totals:","",IF(A54="","",INDEX('Tables calc'!$J$24:$J$539,_xlfn.AGGREGATE(15,3,('Tables calc'!$N$24:$N$539=1)/('Tables calc'!$N$24:$N$539=1)*(ROW('Tables calc'!$N$24:$N$539)-ROW('Tables calc'!$N$23)),G55)))))</f>
        <v/>
      </c>
      <c r="B55" s="606" t="str" cm="1">
        <f t="array" ref="B55">IF(G55='Tables calc'!$M$1+1,"#",IF(B54="#","",IF(B54="","",INDEX('Tables calc'!$K$24:$K$539,_xlfn.AGGREGATE(15,3,('Tables calc'!$N$24:$N$539=1)/('Tables calc'!$N$24:$N$539=1)*(ROW('Tables calc'!$N$24:$N$539)-ROW('Tables calc'!$N$23)),G55)))))</f>
        <v/>
      </c>
      <c r="C55" s="607" t="str">
        <f t="shared" si="7"/>
        <v/>
      </c>
      <c r="D55" s="608" t="str" cm="1">
        <f t="array" ref="D55">IF(G55='Tables calc'!$M$1+1,'Tables calc'!$P$23,IF(D54='Tables calc'!$P$23,"",IF(D54="","",INDEX('Tables calc'!$L$24:$L$539,_xlfn.AGGREGATE(15,3,('Tables calc'!$N$24:$N$539=1)/('Tables calc'!$N$24:$N$539=1)*(ROW('Tables calc'!$N$24:$N$539)-ROW('Tables calc'!$N$23)),G55)))))</f>
        <v/>
      </c>
      <c r="E55" s="601" t="str">
        <f t="shared" si="8"/>
        <v/>
      </c>
      <c r="F55" s="613" t="str" cm="1">
        <f t="array" ref="F55">IF(G55='Tables calc'!$M$1+1,'Tables calc'!$P$24,IF(E54="Box 5","",IF(F54="","",INDEX('Tables calc'!$M$24:$M$539,_xlfn.AGGREGATE(15,3,('Tables calc'!$N$24:$N$539=1)/('Tables calc'!$N$24:$N$539=1)*(ROW('Tables calc'!$N$24:$N$539)-ROW('Tables calc'!$N$23)),G55)))))</f>
        <v/>
      </c>
      <c r="G55" s="69">
        <v>54</v>
      </c>
      <c r="H55" s="69" t="str">
        <f t="shared" si="0"/>
        <v/>
      </c>
      <c r="I55" s="69" t="str">
        <f t="shared" si="1"/>
        <v/>
      </c>
      <c r="J55" s="69" t="str">
        <f t="shared" si="9"/>
        <v/>
      </c>
      <c r="K55" s="69" t="str">
        <f t="shared" si="2"/>
        <v/>
      </c>
      <c r="L55" s="69" t="str">
        <f t="shared" si="3"/>
        <v/>
      </c>
      <c r="M55" s="69" t="str">
        <f t="shared" si="4"/>
        <v/>
      </c>
      <c r="N55" s="69" t="str">
        <f t="shared" si="5"/>
        <v/>
      </c>
      <c r="O55" s="69" t="str">
        <f t="shared" si="6"/>
        <v/>
      </c>
    </row>
    <row r="56" spans="1:15" x14ac:dyDescent="0.3">
      <c r="A56" s="606" t="str" cm="1">
        <f t="array" ref="A56">IF(G56='Tables calc'!$M$1+1,"Totals:",IF(A55="Totals:","",IF(A55="","",INDEX('Tables calc'!$J$24:$J$539,_xlfn.AGGREGATE(15,3,('Tables calc'!$N$24:$N$539=1)/('Tables calc'!$N$24:$N$539=1)*(ROW('Tables calc'!$N$24:$N$539)-ROW('Tables calc'!$N$23)),G56)))))</f>
        <v/>
      </c>
      <c r="B56" s="606" t="str" cm="1">
        <f t="array" ref="B56">IF(G56='Tables calc'!$M$1+1,"#",IF(B55="#","",IF(B55="","",INDEX('Tables calc'!$K$24:$K$539,_xlfn.AGGREGATE(15,3,('Tables calc'!$N$24:$N$539=1)/('Tables calc'!$N$24:$N$539=1)*(ROW('Tables calc'!$N$24:$N$539)-ROW('Tables calc'!$N$23)),G56)))))</f>
        <v/>
      </c>
      <c r="C56" s="607" t="str">
        <f t="shared" si="7"/>
        <v/>
      </c>
      <c r="D56" s="608" t="str" cm="1">
        <f t="array" ref="D56">IF(G56='Tables calc'!$M$1+1,'Tables calc'!$P$23,IF(D55='Tables calc'!$P$23,"",IF(D55="","",INDEX('Tables calc'!$L$24:$L$539,_xlfn.AGGREGATE(15,3,('Tables calc'!$N$24:$N$539=1)/('Tables calc'!$N$24:$N$539=1)*(ROW('Tables calc'!$N$24:$N$539)-ROW('Tables calc'!$N$23)),G56)))))</f>
        <v/>
      </c>
      <c r="E56" s="601" t="str">
        <f t="shared" si="8"/>
        <v/>
      </c>
      <c r="F56" s="613" t="str" cm="1">
        <f t="array" ref="F56">IF(G56='Tables calc'!$M$1+1,'Tables calc'!$P$24,IF(E55="Box 5","",IF(F55="","",INDEX('Tables calc'!$M$24:$M$539,_xlfn.AGGREGATE(15,3,('Tables calc'!$N$24:$N$539=1)/('Tables calc'!$N$24:$N$539=1)*(ROW('Tables calc'!$N$24:$N$539)-ROW('Tables calc'!$N$23)),G56)))))</f>
        <v/>
      </c>
      <c r="G56" s="69">
        <v>55</v>
      </c>
      <c r="H56" s="69" t="str">
        <f t="shared" si="0"/>
        <v/>
      </c>
      <c r="I56" s="69" t="str">
        <f t="shared" si="1"/>
        <v/>
      </c>
      <c r="J56" s="69" t="str">
        <f t="shared" si="9"/>
        <v/>
      </c>
      <c r="K56" s="69" t="str">
        <f t="shared" si="2"/>
        <v/>
      </c>
      <c r="L56" s="69" t="str">
        <f t="shared" si="3"/>
        <v/>
      </c>
      <c r="M56" s="69" t="str">
        <f t="shared" si="4"/>
        <v/>
      </c>
      <c r="N56" s="69" t="str">
        <f t="shared" si="5"/>
        <v/>
      </c>
      <c r="O56" s="69" t="str">
        <f t="shared" si="6"/>
        <v/>
      </c>
    </row>
    <row r="57" spans="1:15" x14ac:dyDescent="0.3">
      <c r="A57" s="606" t="str" cm="1">
        <f t="array" ref="A57">IF(G57='Tables calc'!$M$1+1,"Totals:",IF(A56="Totals:","",IF(A56="","",INDEX('Tables calc'!$J$24:$J$539,_xlfn.AGGREGATE(15,3,('Tables calc'!$N$24:$N$539=1)/('Tables calc'!$N$24:$N$539=1)*(ROW('Tables calc'!$N$24:$N$539)-ROW('Tables calc'!$N$23)),G57)))))</f>
        <v/>
      </c>
      <c r="B57" s="606" t="str" cm="1">
        <f t="array" ref="B57">IF(G57='Tables calc'!$M$1+1,"#",IF(B56="#","",IF(B56="","",INDEX('Tables calc'!$K$24:$K$539,_xlfn.AGGREGATE(15,3,('Tables calc'!$N$24:$N$539=1)/('Tables calc'!$N$24:$N$539=1)*(ROW('Tables calc'!$N$24:$N$539)-ROW('Tables calc'!$N$23)),G57)))))</f>
        <v/>
      </c>
      <c r="C57" s="607" t="str">
        <f t="shared" si="7"/>
        <v/>
      </c>
      <c r="D57" s="608" t="str" cm="1">
        <f t="array" ref="D57">IF(G57='Tables calc'!$M$1+1,'Tables calc'!$P$23,IF(D56='Tables calc'!$P$23,"",IF(D56="","",INDEX('Tables calc'!$L$24:$L$539,_xlfn.AGGREGATE(15,3,('Tables calc'!$N$24:$N$539=1)/('Tables calc'!$N$24:$N$539=1)*(ROW('Tables calc'!$N$24:$N$539)-ROW('Tables calc'!$N$23)),G57)))))</f>
        <v/>
      </c>
      <c r="E57" s="601" t="str">
        <f t="shared" si="8"/>
        <v/>
      </c>
      <c r="F57" s="613" t="str" cm="1">
        <f t="array" ref="F57">IF(G57='Tables calc'!$M$1+1,'Tables calc'!$P$24,IF(E56="Box 5","",IF(F56="","",INDEX('Tables calc'!$M$24:$M$539,_xlfn.AGGREGATE(15,3,('Tables calc'!$N$24:$N$539=1)/('Tables calc'!$N$24:$N$539=1)*(ROW('Tables calc'!$N$24:$N$539)-ROW('Tables calc'!$N$23)),G57)))))</f>
        <v/>
      </c>
      <c r="G57" s="69">
        <v>56</v>
      </c>
      <c r="H57" s="69" t="str">
        <f t="shared" si="0"/>
        <v/>
      </c>
      <c r="I57" s="69" t="str">
        <f t="shared" si="1"/>
        <v/>
      </c>
      <c r="J57" s="69" t="str">
        <f t="shared" si="9"/>
        <v/>
      </c>
      <c r="K57" s="69" t="str">
        <f t="shared" si="2"/>
        <v/>
      </c>
      <c r="L57" s="69" t="str">
        <f t="shared" si="3"/>
        <v/>
      </c>
      <c r="M57" s="69" t="str">
        <f t="shared" si="4"/>
        <v/>
      </c>
      <c r="N57" s="69" t="str">
        <f t="shared" si="5"/>
        <v/>
      </c>
      <c r="O57" s="69" t="str">
        <f t="shared" si="6"/>
        <v/>
      </c>
    </row>
    <row r="58" spans="1:15" x14ac:dyDescent="0.3">
      <c r="A58" s="606" t="str" cm="1">
        <f t="array" ref="A58">IF(G58='Tables calc'!$M$1+1,"Totals:",IF(A57="Totals:","",IF(A57="","",INDEX('Tables calc'!$J$24:$J$539,_xlfn.AGGREGATE(15,3,('Tables calc'!$N$24:$N$539=1)/('Tables calc'!$N$24:$N$539=1)*(ROW('Tables calc'!$N$24:$N$539)-ROW('Tables calc'!$N$23)),G58)))))</f>
        <v/>
      </c>
      <c r="B58" s="606" t="str" cm="1">
        <f t="array" ref="B58">IF(G58='Tables calc'!$M$1+1,"#",IF(B57="#","",IF(B57="","",INDEX('Tables calc'!$K$24:$K$539,_xlfn.AGGREGATE(15,3,('Tables calc'!$N$24:$N$539=1)/('Tables calc'!$N$24:$N$539=1)*(ROW('Tables calc'!$N$24:$N$539)-ROW('Tables calc'!$N$23)),G58)))))</f>
        <v/>
      </c>
      <c r="C58" s="607" t="str">
        <f t="shared" si="7"/>
        <v/>
      </c>
      <c r="D58" s="608" t="str" cm="1">
        <f t="array" ref="D58">IF(G58='Tables calc'!$M$1+1,'Tables calc'!$P$23,IF(D57='Tables calc'!$P$23,"",IF(D57="","",INDEX('Tables calc'!$L$24:$L$539,_xlfn.AGGREGATE(15,3,('Tables calc'!$N$24:$N$539=1)/('Tables calc'!$N$24:$N$539=1)*(ROW('Tables calc'!$N$24:$N$539)-ROW('Tables calc'!$N$23)),G58)))))</f>
        <v/>
      </c>
      <c r="E58" s="601" t="str">
        <f t="shared" si="8"/>
        <v/>
      </c>
      <c r="F58" s="613" t="str" cm="1">
        <f t="array" ref="F58">IF(G58='Tables calc'!$M$1+1,'Tables calc'!$P$24,IF(E57="Box 5","",IF(F57="","",INDEX('Tables calc'!$M$24:$M$539,_xlfn.AGGREGATE(15,3,('Tables calc'!$N$24:$N$539=1)/('Tables calc'!$N$24:$N$539=1)*(ROW('Tables calc'!$N$24:$N$539)-ROW('Tables calc'!$N$23)),G58)))))</f>
        <v/>
      </c>
      <c r="G58" s="69">
        <v>57</v>
      </c>
      <c r="H58" s="69" t="str">
        <f t="shared" si="0"/>
        <v/>
      </c>
      <c r="I58" s="69" t="str">
        <f t="shared" si="1"/>
        <v/>
      </c>
      <c r="J58" s="69" t="str">
        <f t="shared" si="9"/>
        <v/>
      </c>
      <c r="K58" s="69" t="str">
        <f t="shared" si="2"/>
        <v/>
      </c>
      <c r="L58" s="69" t="str">
        <f t="shared" si="3"/>
        <v/>
      </c>
      <c r="M58" s="69" t="str">
        <f t="shared" si="4"/>
        <v/>
      </c>
      <c r="N58" s="69" t="str">
        <f t="shared" si="5"/>
        <v/>
      </c>
      <c r="O58" s="69" t="str">
        <f t="shared" si="6"/>
        <v/>
      </c>
    </row>
    <row r="59" spans="1:15" x14ac:dyDescent="0.3">
      <c r="A59" s="606" t="str" cm="1">
        <f t="array" ref="A59">IF(G59='Tables calc'!$M$1+1,"Totals:",IF(A58="Totals:","",IF(A58="","",INDEX('Tables calc'!$J$24:$J$539,_xlfn.AGGREGATE(15,3,('Tables calc'!$N$24:$N$539=1)/('Tables calc'!$N$24:$N$539=1)*(ROW('Tables calc'!$N$24:$N$539)-ROW('Tables calc'!$N$23)),G59)))))</f>
        <v/>
      </c>
      <c r="B59" s="606" t="str" cm="1">
        <f t="array" ref="B59">IF(G59='Tables calc'!$M$1+1,"#",IF(B58="#","",IF(B58="","",INDEX('Tables calc'!$K$24:$K$539,_xlfn.AGGREGATE(15,3,('Tables calc'!$N$24:$N$539=1)/('Tables calc'!$N$24:$N$539=1)*(ROW('Tables calc'!$N$24:$N$539)-ROW('Tables calc'!$N$23)),G59)))))</f>
        <v/>
      </c>
      <c r="C59" s="607" t="str">
        <f t="shared" si="7"/>
        <v/>
      </c>
      <c r="D59" s="608" t="str" cm="1">
        <f t="array" ref="D59">IF(G59='Tables calc'!$M$1+1,'Tables calc'!$P$23,IF(D58='Tables calc'!$P$23,"",IF(D58="","",INDEX('Tables calc'!$L$24:$L$539,_xlfn.AGGREGATE(15,3,('Tables calc'!$N$24:$N$539=1)/('Tables calc'!$N$24:$N$539=1)*(ROW('Tables calc'!$N$24:$N$539)-ROW('Tables calc'!$N$23)),G59)))))</f>
        <v/>
      </c>
      <c r="E59" s="601" t="str">
        <f t="shared" si="8"/>
        <v/>
      </c>
      <c r="F59" s="613" t="str" cm="1">
        <f t="array" ref="F59">IF(G59='Tables calc'!$M$1+1,'Tables calc'!$P$24,IF(E58="Box 5","",IF(F58="","",INDEX('Tables calc'!$M$24:$M$539,_xlfn.AGGREGATE(15,3,('Tables calc'!$N$24:$N$539=1)/('Tables calc'!$N$24:$N$539=1)*(ROW('Tables calc'!$N$24:$N$539)-ROW('Tables calc'!$N$23)),G59)))))</f>
        <v/>
      </c>
      <c r="G59" s="69">
        <v>58</v>
      </c>
      <c r="H59" s="69" t="str">
        <f t="shared" si="0"/>
        <v/>
      </c>
      <c r="I59" s="69" t="str">
        <f t="shared" si="1"/>
        <v/>
      </c>
      <c r="J59" s="69" t="str">
        <f t="shared" si="9"/>
        <v/>
      </c>
      <c r="K59" s="69" t="str">
        <f t="shared" si="2"/>
        <v/>
      </c>
      <c r="L59" s="69" t="str">
        <f t="shared" si="3"/>
        <v/>
      </c>
      <c r="M59" s="69" t="str">
        <f t="shared" si="4"/>
        <v/>
      </c>
      <c r="N59" s="69" t="str">
        <f t="shared" si="5"/>
        <v/>
      </c>
      <c r="O59" s="69" t="str">
        <f t="shared" si="6"/>
        <v/>
      </c>
    </row>
    <row r="60" spans="1:15" x14ac:dyDescent="0.3">
      <c r="A60" s="606" t="str" cm="1">
        <f t="array" ref="A60">IF(G60='Tables calc'!$M$1+1,"Totals:",IF(A59="Totals:","",IF(A59="","",INDEX('Tables calc'!$J$24:$J$539,_xlfn.AGGREGATE(15,3,('Tables calc'!$N$24:$N$539=1)/('Tables calc'!$N$24:$N$539=1)*(ROW('Tables calc'!$N$24:$N$539)-ROW('Tables calc'!$N$23)),G60)))))</f>
        <v/>
      </c>
      <c r="B60" s="606" t="str" cm="1">
        <f t="array" ref="B60">IF(G60='Tables calc'!$M$1+1,"#",IF(B59="#","",IF(B59="","",INDEX('Tables calc'!$K$24:$K$539,_xlfn.AGGREGATE(15,3,('Tables calc'!$N$24:$N$539=1)/('Tables calc'!$N$24:$N$539=1)*(ROW('Tables calc'!$N$24:$N$539)-ROW('Tables calc'!$N$23)),G60)))))</f>
        <v/>
      </c>
      <c r="C60" s="607" t="str">
        <f t="shared" si="7"/>
        <v/>
      </c>
      <c r="D60" s="608" t="str" cm="1">
        <f t="array" ref="D60">IF(G60='Tables calc'!$M$1+1,'Tables calc'!$P$23,IF(D59='Tables calc'!$P$23,"",IF(D59="","",INDEX('Tables calc'!$L$24:$L$539,_xlfn.AGGREGATE(15,3,('Tables calc'!$N$24:$N$539=1)/('Tables calc'!$N$24:$N$539=1)*(ROW('Tables calc'!$N$24:$N$539)-ROW('Tables calc'!$N$23)),G60)))))</f>
        <v/>
      </c>
      <c r="E60" s="601" t="str">
        <f t="shared" si="8"/>
        <v/>
      </c>
      <c r="F60" s="613" t="str" cm="1">
        <f t="array" ref="F60">IF(G60='Tables calc'!$M$1+1,'Tables calc'!$P$24,IF(E59="Box 5","",IF(F59="","",INDEX('Tables calc'!$M$24:$M$539,_xlfn.AGGREGATE(15,3,('Tables calc'!$N$24:$N$539=1)/('Tables calc'!$N$24:$N$539=1)*(ROW('Tables calc'!$N$24:$N$539)-ROW('Tables calc'!$N$23)),G60)))))</f>
        <v/>
      </c>
      <c r="G60" s="69">
        <v>59</v>
      </c>
      <c r="H60" s="69" t="str">
        <f t="shared" si="0"/>
        <v/>
      </c>
      <c r="I60" s="69" t="str">
        <f t="shared" si="1"/>
        <v/>
      </c>
      <c r="J60" s="69" t="str">
        <f t="shared" si="9"/>
        <v/>
      </c>
      <c r="K60" s="69" t="str">
        <f t="shared" si="2"/>
        <v/>
      </c>
      <c r="L60" s="69" t="str">
        <f t="shared" si="3"/>
        <v/>
      </c>
      <c r="M60" s="69" t="str">
        <f t="shared" si="4"/>
        <v/>
      </c>
      <c r="N60" s="69" t="str">
        <f t="shared" si="5"/>
        <v/>
      </c>
      <c r="O60" s="69" t="str">
        <f t="shared" si="6"/>
        <v/>
      </c>
    </row>
    <row r="61" spans="1:15" x14ac:dyDescent="0.3">
      <c r="A61" s="606" t="str" cm="1">
        <f t="array" ref="A61">IF(G61='Tables calc'!$M$1+1,"Totals:",IF(A60="Totals:","",IF(A60="","",INDEX('Tables calc'!$J$24:$J$539,_xlfn.AGGREGATE(15,3,('Tables calc'!$N$24:$N$539=1)/('Tables calc'!$N$24:$N$539=1)*(ROW('Tables calc'!$N$24:$N$539)-ROW('Tables calc'!$N$23)),G61)))))</f>
        <v/>
      </c>
      <c r="B61" s="606" t="str" cm="1">
        <f t="array" ref="B61">IF(G61='Tables calc'!$M$1+1,"#",IF(B60="#","",IF(B60="","",INDEX('Tables calc'!$K$24:$K$539,_xlfn.AGGREGATE(15,3,('Tables calc'!$N$24:$N$539=1)/('Tables calc'!$N$24:$N$539=1)*(ROW('Tables calc'!$N$24:$N$539)-ROW('Tables calc'!$N$23)),G61)))))</f>
        <v/>
      </c>
      <c r="C61" s="607" t="str">
        <f t="shared" si="7"/>
        <v/>
      </c>
      <c r="D61" s="608" t="str" cm="1">
        <f t="array" ref="D61">IF(G61='Tables calc'!$M$1+1,'Tables calc'!$P$23,IF(D60='Tables calc'!$P$23,"",IF(D60="","",INDEX('Tables calc'!$L$24:$L$539,_xlfn.AGGREGATE(15,3,('Tables calc'!$N$24:$N$539=1)/('Tables calc'!$N$24:$N$539=1)*(ROW('Tables calc'!$N$24:$N$539)-ROW('Tables calc'!$N$23)),G61)))))</f>
        <v/>
      </c>
      <c r="E61" s="601" t="str">
        <f t="shared" si="8"/>
        <v/>
      </c>
      <c r="F61" s="613" t="str" cm="1">
        <f t="array" ref="F61">IF(G61='Tables calc'!$M$1+1,'Tables calc'!$P$24,IF(E60="Box 5","",IF(F60="","",INDEX('Tables calc'!$M$24:$M$539,_xlfn.AGGREGATE(15,3,('Tables calc'!$N$24:$N$539=1)/('Tables calc'!$N$24:$N$539=1)*(ROW('Tables calc'!$N$24:$N$539)-ROW('Tables calc'!$N$23)),G61)))))</f>
        <v/>
      </c>
      <c r="G61" s="69">
        <v>60</v>
      </c>
      <c r="H61" s="69" t="str">
        <f t="shared" si="0"/>
        <v/>
      </c>
      <c r="I61" s="69" t="str">
        <f t="shared" si="1"/>
        <v/>
      </c>
      <c r="J61" s="69" t="str">
        <f t="shared" si="9"/>
        <v/>
      </c>
      <c r="K61" s="69" t="str">
        <f t="shared" si="2"/>
        <v/>
      </c>
      <c r="L61" s="69" t="str">
        <f t="shared" si="3"/>
        <v/>
      </c>
      <c r="M61" s="69" t="str">
        <f t="shared" si="4"/>
        <v/>
      </c>
      <c r="N61" s="69" t="str">
        <f t="shared" si="5"/>
        <v/>
      </c>
      <c r="O61" s="69" t="str">
        <f t="shared" si="6"/>
        <v/>
      </c>
    </row>
    <row r="62" spans="1:15" x14ac:dyDescent="0.3">
      <c r="A62" s="606" t="str" cm="1">
        <f t="array" ref="A62">IF(G62='Tables calc'!$M$1+1,"Totals:",IF(A61="Totals:","",IF(A61="","",INDEX('Tables calc'!$J$24:$J$539,_xlfn.AGGREGATE(15,3,('Tables calc'!$N$24:$N$539=1)/('Tables calc'!$N$24:$N$539=1)*(ROW('Tables calc'!$N$24:$N$539)-ROW('Tables calc'!$N$23)),G62)))))</f>
        <v/>
      </c>
      <c r="B62" s="606" t="str" cm="1">
        <f t="array" ref="B62">IF(G62='Tables calc'!$M$1+1,"#",IF(B61="#","",IF(B61="","",INDEX('Tables calc'!$K$24:$K$539,_xlfn.AGGREGATE(15,3,('Tables calc'!$N$24:$N$539=1)/('Tables calc'!$N$24:$N$539=1)*(ROW('Tables calc'!$N$24:$N$539)-ROW('Tables calc'!$N$23)),G62)))))</f>
        <v/>
      </c>
      <c r="C62" s="607" t="str">
        <f t="shared" si="7"/>
        <v/>
      </c>
      <c r="D62" s="608" t="str" cm="1">
        <f t="array" ref="D62">IF(G62='Tables calc'!$M$1+1,'Tables calc'!$P$23,IF(D61='Tables calc'!$P$23,"",IF(D61="","",INDEX('Tables calc'!$L$24:$L$539,_xlfn.AGGREGATE(15,3,('Tables calc'!$N$24:$N$539=1)/('Tables calc'!$N$24:$N$539=1)*(ROW('Tables calc'!$N$24:$N$539)-ROW('Tables calc'!$N$23)),G62)))))</f>
        <v/>
      </c>
      <c r="E62" s="601" t="str">
        <f t="shared" si="8"/>
        <v/>
      </c>
      <c r="F62" s="613" t="str" cm="1">
        <f t="array" ref="F62">IF(G62='Tables calc'!$M$1+1,'Tables calc'!$P$24,IF(E61="Box 5","",IF(F61="","",INDEX('Tables calc'!$M$24:$M$539,_xlfn.AGGREGATE(15,3,('Tables calc'!$N$24:$N$539=1)/('Tables calc'!$N$24:$N$539=1)*(ROW('Tables calc'!$N$24:$N$539)-ROW('Tables calc'!$N$23)),G62)))))</f>
        <v/>
      </c>
      <c r="G62" s="69">
        <v>61</v>
      </c>
      <c r="H62" s="69" t="str">
        <f t="shared" si="0"/>
        <v/>
      </c>
      <c r="I62" s="69" t="str">
        <f t="shared" si="1"/>
        <v/>
      </c>
      <c r="J62" s="69" t="str">
        <f t="shared" si="9"/>
        <v/>
      </c>
      <c r="K62" s="69" t="str">
        <f t="shared" si="2"/>
        <v/>
      </c>
      <c r="L62" s="69" t="str">
        <f t="shared" si="3"/>
        <v/>
      </c>
      <c r="M62" s="69" t="str">
        <f t="shared" si="4"/>
        <v/>
      </c>
      <c r="N62" s="69" t="str">
        <f t="shared" si="5"/>
        <v/>
      </c>
      <c r="O62" s="69" t="str">
        <f t="shared" si="6"/>
        <v/>
      </c>
    </row>
    <row r="63" spans="1:15" x14ac:dyDescent="0.3">
      <c r="A63" s="606" t="str" cm="1">
        <f t="array" ref="A63">IF(G63='Tables calc'!$M$1+1,"Totals:",IF(A62="Totals:","",IF(A62="","",INDEX('Tables calc'!$J$24:$J$539,_xlfn.AGGREGATE(15,3,('Tables calc'!$N$24:$N$539=1)/('Tables calc'!$N$24:$N$539=1)*(ROW('Tables calc'!$N$24:$N$539)-ROW('Tables calc'!$N$23)),G63)))))</f>
        <v/>
      </c>
      <c r="B63" s="606" t="str" cm="1">
        <f t="array" ref="B63">IF(G63='Tables calc'!$M$1+1,"#",IF(B62="#","",IF(B62="","",INDEX('Tables calc'!$K$24:$K$539,_xlfn.AGGREGATE(15,3,('Tables calc'!$N$24:$N$539=1)/('Tables calc'!$N$24:$N$539=1)*(ROW('Tables calc'!$N$24:$N$539)-ROW('Tables calc'!$N$23)),G63)))))</f>
        <v/>
      </c>
      <c r="C63" s="607" t="str">
        <f t="shared" si="7"/>
        <v/>
      </c>
      <c r="D63" s="608" t="str" cm="1">
        <f t="array" ref="D63">IF(G63='Tables calc'!$M$1+1,'Tables calc'!$P$23,IF(D62='Tables calc'!$P$23,"",IF(D62="","",INDEX('Tables calc'!$L$24:$L$539,_xlfn.AGGREGATE(15,3,('Tables calc'!$N$24:$N$539=1)/('Tables calc'!$N$24:$N$539=1)*(ROW('Tables calc'!$N$24:$N$539)-ROW('Tables calc'!$N$23)),G63)))))</f>
        <v/>
      </c>
      <c r="E63" s="601" t="str">
        <f t="shared" si="8"/>
        <v/>
      </c>
      <c r="F63" s="613" t="str" cm="1">
        <f t="array" ref="F63">IF(G63='Tables calc'!$M$1+1,'Tables calc'!$P$24,IF(E62="Box 5","",IF(F62="","",INDEX('Tables calc'!$M$24:$M$539,_xlfn.AGGREGATE(15,3,('Tables calc'!$N$24:$N$539=1)/('Tables calc'!$N$24:$N$539=1)*(ROW('Tables calc'!$N$24:$N$539)-ROW('Tables calc'!$N$23)),G63)))))</f>
        <v/>
      </c>
      <c r="G63" s="69">
        <v>62</v>
      </c>
      <c r="H63" s="69" t="str">
        <f t="shared" si="0"/>
        <v/>
      </c>
      <c r="I63" s="69" t="str">
        <f t="shared" si="1"/>
        <v/>
      </c>
      <c r="J63" s="69" t="str">
        <f t="shared" si="9"/>
        <v/>
      </c>
      <c r="K63" s="69" t="str">
        <f t="shared" si="2"/>
        <v/>
      </c>
      <c r="L63" s="69" t="str">
        <f t="shared" si="3"/>
        <v/>
      </c>
      <c r="M63" s="69" t="str">
        <f t="shared" si="4"/>
        <v/>
      </c>
      <c r="N63" s="69" t="str">
        <f t="shared" si="5"/>
        <v/>
      </c>
      <c r="O63" s="69" t="str">
        <f t="shared" si="6"/>
        <v/>
      </c>
    </row>
    <row r="64" spans="1:15" x14ac:dyDescent="0.3">
      <c r="A64" s="606" t="str" cm="1">
        <f t="array" ref="A64">IF(G64='Tables calc'!$M$1+1,"Totals:",IF(A63="Totals:","",IF(A63="","",INDEX('Tables calc'!$J$24:$J$539,_xlfn.AGGREGATE(15,3,('Tables calc'!$N$24:$N$539=1)/('Tables calc'!$N$24:$N$539=1)*(ROW('Tables calc'!$N$24:$N$539)-ROW('Tables calc'!$N$23)),G64)))))</f>
        <v/>
      </c>
      <c r="B64" s="606" t="str" cm="1">
        <f t="array" ref="B64">IF(G64='Tables calc'!$M$1+1,"#",IF(B63="#","",IF(B63="","",INDEX('Tables calc'!$K$24:$K$539,_xlfn.AGGREGATE(15,3,('Tables calc'!$N$24:$N$539=1)/('Tables calc'!$N$24:$N$539=1)*(ROW('Tables calc'!$N$24:$N$539)-ROW('Tables calc'!$N$23)),G64)))))</f>
        <v/>
      </c>
      <c r="C64" s="607" t="str">
        <f t="shared" si="7"/>
        <v/>
      </c>
      <c r="D64" s="608" t="str" cm="1">
        <f t="array" ref="D64">IF(G64='Tables calc'!$M$1+1,'Tables calc'!$P$23,IF(D63='Tables calc'!$P$23,"",IF(D63="","",INDEX('Tables calc'!$L$24:$L$539,_xlfn.AGGREGATE(15,3,('Tables calc'!$N$24:$N$539=1)/('Tables calc'!$N$24:$N$539=1)*(ROW('Tables calc'!$N$24:$N$539)-ROW('Tables calc'!$N$23)),G64)))))</f>
        <v/>
      </c>
      <c r="E64" s="601" t="str">
        <f t="shared" si="8"/>
        <v/>
      </c>
      <c r="F64" s="613" t="str" cm="1">
        <f t="array" ref="F64">IF(G64='Tables calc'!$M$1+1,'Tables calc'!$P$24,IF(E63="Box 5","",IF(F63="","",INDEX('Tables calc'!$M$24:$M$539,_xlfn.AGGREGATE(15,3,('Tables calc'!$N$24:$N$539=1)/('Tables calc'!$N$24:$N$539=1)*(ROW('Tables calc'!$N$24:$N$539)-ROW('Tables calc'!$N$23)),G64)))))</f>
        <v/>
      </c>
      <c r="G64" s="69">
        <v>63</v>
      </c>
      <c r="H64" s="69" t="str">
        <f t="shared" si="0"/>
        <v/>
      </c>
      <c r="I64" s="69" t="str">
        <f t="shared" si="1"/>
        <v/>
      </c>
      <c r="J64" s="69" t="str">
        <f t="shared" si="9"/>
        <v/>
      </c>
      <c r="K64" s="69" t="str">
        <f t="shared" si="2"/>
        <v/>
      </c>
      <c r="L64" s="69" t="str">
        <f t="shared" si="3"/>
        <v/>
      </c>
      <c r="M64" s="69" t="str">
        <f t="shared" si="4"/>
        <v/>
      </c>
      <c r="N64" s="69" t="str">
        <f t="shared" si="5"/>
        <v/>
      </c>
      <c r="O64" s="69" t="str">
        <f t="shared" si="6"/>
        <v/>
      </c>
    </row>
    <row r="65" spans="1:15" x14ac:dyDescent="0.3">
      <c r="A65" s="606" t="str" cm="1">
        <f t="array" ref="A65">IF(G65='Tables calc'!$M$1+1,"Totals:",IF(A64="Totals:","",IF(A64="","",INDEX('Tables calc'!$J$24:$J$539,_xlfn.AGGREGATE(15,3,('Tables calc'!$N$24:$N$539=1)/('Tables calc'!$N$24:$N$539=1)*(ROW('Tables calc'!$N$24:$N$539)-ROW('Tables calc'!$N$23)),G65)))))</f>
        <v/>
      </c>
      <c r="B65" s="606" t="str" cm="1">
        <f t="array" ref="B65">IF(G65='Tables calc'!$M$1+1,"#",IF(B64="#","",IF(B64="","",INDEX('Tables calc'!$K$24:$K$539,_xlfn.AGGREGATE(15,3,('Tables calc'!$N$24:$N$539=1)/('Tables calc'!$N$24:$N$539=1)*(ROW('Tables calc'!$N$24:$N$539)-ROW('Tables calc'!$N$23)),G65)))))</f>
        <v/>
      </c>
      <c r="C65" s="607" t="str">
        <f t="shared" si="7"/>
        <v/>
      </c>
      <c r="D65" s="608" t="str" cm="1">
        <f t="array" ref="D65">IF(G65='Tables calc'!$M$1+1,'Tables calc'!$P$23,IF(D64='Tables calc'!$P$23,"",IF(D64="","",INDEX('Tables calc'!$L$24:$L$539,_xlfn.AGGREGATE(15,3,('Tables calc'!$N$24:$N$539=1)/('Tables calc'!$N$24:$N$539=1)*(ROW('Tables calc'!$N$24:$N$539)-ROW('Tables calc'!$N$23)),G65)))))</f>
        <v/>
      </c>
      <c r="E65" s="601" t="str">
        <f t="shared" si="8"/>
        <v/>
      </c>
      <c r="F65" s="613" t="str" cm="1">
        <f t="array" ref="F65">IF(G65='Tables calc'!$M$1+1,'Tables calc'!$P$24,IF(E64="Box 5","",IF(F64="","",INDEX('Tables calc'!$M$24:$M$539,_xlfn.AGGREGATE(15,3,('Tables calc'!$N$24:$N$539=1)/('Tables calc'!$N$24:$N$539=1)*(ROW('Tables calc'!$N$24:$N$539)-ROW('Tables calc'!$N$23)),G65)))))</f>
        <v/>
      </c>
      <c r="G65" s="69">
        <v>64</v>
      </c>
      <c r="H65" s="69" t="str">
        <f t="shared" si="0"/>
        <v/>
      </c>
      <c r="I65" s="69" t="str">
        <f t="shared" si="1"/>
        <v/>
      </c>
      <c r="J65" s="69" t="str">
        <f t="shared" si="9"/>
        <v/>
      </c>
      <c r="K65" s="69" t="str">
        <f t="shared" si="2"/>
        <v/>
      </c>
      <c r="L65" s="69" t="str">
        <f t="shared" si="3"/>
        <v/>
      </c>
      <c r="M65" s="69" t="str">
        <f t="shared" si="4"/>
        <v/>
      </c>
      <c r="N65" s="69" t="str">
        <f t="shared" si="5"/>
        <v/>
      </c>
      <c r="O65" s="69" t="str">
        <f t="shared" si="6"/>
        <v/>
      </c>
    </row>
    <row r="66" spans="1:15" x14ac:dyDescent="0.3">
      <c r="A66" s="606" t="str" cm="1">
        <f t="array" ref="A66">IF(G66='Tables calc'!$M$1+1,"Totals:",IF(A65="Totals:","",IF(A65="","",INDEX('Tables calc'!$J$24:$J$539,_xlfn.AGGREGATE(15,3,('Tables calc'!$N$24:$N$539=1)/('Tables calc'!$N$24:$N$539=1)*(ROW('Tables calc'!$N$24:$N$539)-ROW('Tables calc'!$N$23)),G66)))))</f>
        <v/>
      </c>
      <c r="B66" s="606" t="str" cm="1">
        <f t="array" ref="B66">IF(G66='Tables calc'!$M$1+1,"#",IF(B65="#","",IF(B65="","",INDEX('Tables calc'!$K$24:$K$539,_xlfn.AGGREGATE(15,3,('Tables calc'!$N$24:$N$539=1)/('Tables calc'!$N$24:$N$539=1)*(ROW('Tables calc'!$N$24:$N$539)-ROW('Tables calc'!$N$23)),G66)))))</f>
        <v/>
      </c>
      <c r="C66" s="607" t="str">
        <f t="shared" si="7"/>
        <v/>
      </c>
      <c r="D66" s="608" t="str" cm="1">
        <f t="array" ref="D66">IF(G66='Tables calc'!$M$1+1,'Tables calc'!$P$23,IF(D65='Tables calc'!$P$23,"",IF(D65="","",INDEX('Tables calc'!$L$24:$L$539,_xlfn.AGGREGATE(15,3,('Tables calc'!$N$24:$N$539=1)/('Tables calc'!$N$24:$N$539=1)*(ROW('Tables calc'!$N$24:$N$539)-ROW('Tables calc'!$N$23)),G66)))))</f>
        <v/>
      </c>
      <c r="E66" s="601" t="str">
        <f t="shared" si="8"/>
        <v/>
      </c>
      <c r="F66" s="613" t="str" cm="1">
        <f t="array" ref="F66">IF(G66='Tables calc'!$M$1+1,'Tables calc'!$P$24,IF(E65="Box 5","",IF(F65="","",INDEX('Tables calc'!$M$24:$M$539,_xlfn.AGGREGATE(15,3,('Tables calc'!$N$24:$N$539=1)/('Tables calc'!$N$24:$N$539=1)*(ROW('Tables calc'!$N$24:$N$539)-ROW('Tables calc'!$N$23)),G66)))))</f>
        <v/>
      </c>
      <c r="G66" s="69">
        <v>65</v>
      </c>
      <c r="H66" s="69" t="str">
        <f t="shared" ref="H66:H129" si="10">IF(A66="Totals:","STOP",IF(H65="STOP","",IF(H65="","","GO")))</f>
        <v/>
      </c>
      <c r="I66" s="69" t="str">
        <f t="shared" ref="I66:I129" si="11">IF(A66="Totals:","STOP",IF(I65="STOP","",IF(I65="","","GO")))</f>
        <v/>
      </c>
      <c r="J66" s="69" t="str">
        <f t="shared" si="9"/>
        <v/>
      </c>
      <c r="K66" s="69" t="str">
        <f t="shared" ref="K66:K129" si="12">IF(A66="Totals:","STOP",IF(K65="STOP","",IF(K65="","","GO")))</f>
        <v/>
      </c>
      <c r="L66" s="69" t="str">
        <f t="shared" ref="L66:L129" si="13">IF(A66="Totals:","STOP",IF(L65="STOP","",IF(L65="","","GO")))</f>
        <v/>
      </c>
      <c r="M66" s="69" t="str">
        <f t="shared" ref="M66:M129" si="14">IF(A66="Totals:","STOP",IF(M65="STOP","",IF(M65="","","GO")))</f>
        <v/>
      </c>
      <c r="N66" s="69" t="str">
        <f t="shared" ref="N66:N129" si="15">IF(A66="Totals:","STOP",IF(N65="STOP","",IF(N65="","","GO")))</f>
        <v/>
      </c>
      <c r="O66" s="69" t="str">
        <f t="shared" ref="O66:O129" si="16">IF(A66="Totals:","STOP",IF(O65="STOP","",IF(O65="","","GO")))</f>
        <v/>
      </c>
    </row>
    <row r="67" spans="1:15" x14ac:dyDescent="0.3">
      <c r="A67" s="606" t="str" cm="1">
        <f t="array" ref="A67">IF(G67='Tables calc'!$M$1+1,"Totals:",IF(A66="Totals:","",IF(A66="","",INDEX('Tables calc'!$J$24:$J$539,_xlfn.AGGREGATE(15,3,('Tables calc'!$N$24:$N$539=1)/('Tables calc'!$N$24:$N$539=1)*(ROW('Tables calc'!$N$24:$N$539)-ROW('Tables calc'!$N$23)),G67)))))</f>
        <v/>
      </c>
      <c r="B67" s="606" t="str" cm="1">
        <f t="array" ref="B67">IF(G67='Tables calc'!$M$1+1,"#",IF(B66="#","",IF(B66="","",INDEX('Tables calc'!$K$24:$K$539,_xlfn.AGGREGATE(15,3,('Tables calc'!$N$24:$N$539=1)/('Tables calc'!$N$24:$N$539=1)*(ROW('Tables calc'!$N$24:$N$539)-ROW('Tables calc'!$N$23)),G67)))))</f>
        <v/>
      </c>
      <c r="C67" s="607" t="str">
        <f t="shared" ref="C67:C130" si="17">IF(A67="Totals:","Box 4",IF(A67="FTE Reduction Exceptions:","*",""))</f>
        <v/>
      </c>
      <c r="D67" s="608" t="str" cm="1">
        <f t="array" ref="D67">IF(G67='Tables calc'!$M$1+1,'Tables calc'!$P$23,IF(D66='Tables calc'!$P$23,"",IF(D66="","",INDEX('Tables calc'!$L$24:$L$539,_xlfn.AGGREGATE(15,3,('Tables calc'!$N$24:$N$539=1)/('Tables calc'!$N$24:$N$539=1)*(ROW('Tables calc'!$N$24:$N$539)-ROW('Tables calc'!$N$23)),G67)))))</f>
        <v/>
      </c>
      <c r="E67" s="601" t="str">
        <f t="shared" ref="E67:E130" si="18">IF(A67="Totals:","Box 5",IF(A67="FTE Reduction Exceptions:","*",""))</f>
        <v/>
      </c>
      <c r="F67" s="613" t="str" cm="1">
        <f t="array" ref="F67">IF(G67='Tables calc'!$M$1+1,'Tables calc'!$P$24,IF(E66="Box 5","",IF(F66="","",INDEX('Tables calc'!$M$24:$M$539,_xlfn.AGGREGATE(15,3,('Tables calc'!$N$24:$N$539=1)/('Tables calc'!$N$24:$N$539=1)*(ROW('Tables calc'!$N$24:$N$539)-ROW('Tables calc'!$N$23)),G67)))))</f>
        <v/>
      </c>
      <c r="G67" s="69">
        <v>66</v>
      </c>
      <c r="H67" s="69" t="str">
        <f t="shared" si="10"/>
        <v/>
      </c>
      <c r="I67" s="69" t="str">
        <f t="shared" si="11"/>
        <v/>
      </c>
      <c r="J67" s="69" t="str">
        <f t="shared" ref="J67:J130" si="19">IF(A67="Totals:","STOP",IF(J66="STOP","",IF(H66="","","GO")))</f>
        <v/>
      </c>
      <c r="K67" s="69" t="str">
        <f t="shared" si="12"/>
        <v/>
      </c>
      <c r="L67" s="69" t="str">
        <f t="shared" si="13"/>
        <v/>
      </c>
      <c r="M67" s="69" t="str">
        <f t="shared" si="14"/>
        <v/>
      </c>
      <c r="N67" s="69" t="str">
        <f t="shared" si="15"/>
        <v/>
      </c>
      <c r="O67" s="69" t="str">
        <f t="shared" si="16"/>
        <v/>
      </c>
    </row>
    <row r="68" spans="1:15" x14ac:dyDescent="0.3">
      <c r="A68" s="606" t="str" cm="1">
        <f t="array" ref="A68">IF(G68='Tables calc'!$M$1+1,"Totals:",IF(A67="Totals:","",IF(A67="","",INDEX('Tables calc'!$J$24:$J$539,_xlfn.AGGREGATE(15,3,('Tables calc'!$N$24:$N$539=1)/('Tables calc'!$N$24:$N$539=1)*(ROW('Tables calc'!$N$24:$N$539)-ROW('Tables calc'!$N$23)),G68)))))</f>
        <v/>
      </c>
      <c r="B68" s="606" t="str" cm="1">
        <f t="array" ref="B68">IF(G68='Tables calc'!$M$1+1,"#",IF(B67="#","",IF(B67="","",INDEX('Tables calc'!$K$24:$K$539,_xlfn.AGGREGATE(15,3,('Tables calc'!$N$24:$N$539=1)/('Tables calc'!$N$24:$N$539=1)*(ROW('Tables calc'!$N$24:$N$539)-ROW('Tables calc'!$N$23)),G68)))))</f>
        <v/>
      </c>
      <c r="C68" s="607" t="str">
        <f t="shared" si="17"/>
        <v/>
      </c>
      <c r="D68" s="608" t="str" cm="1">
        <f t="array" ref="D68">IF(G68='Tables calc'!$M$1+1,'Tables calc'!$P$23,IF(D67='Tables calc'!$P$23,"",IF(D67="","",INDEX('Tables calc'!$L$24:$L$539,_xlfn.AGGREGATE(15,3,('Tables calc'!$N$24:$N$539=1)/('Tables calc'!$N$24:$N$539=1)*(ROW('Tables calc'!$N$24:$N$539)-ROW('Tables calc'!$N$23)),G68)))))</f>
        <v/>
      </c>
      <c r="E68" s="601" t="str">
        <f t="shared" si="18"/>
        <v/>
      </c>
      <c r="F68" s="613" t="str" cm="1">
        <f t="array" ref="F68">IF(G68='Tables calc'!$M$1+1,'Tables calc'!$P$24,IF(E67="Box 5","",IF(F67="","",INDEX('Tables calc'!$M$24:$M$539,_xlfn.AGGREGATE(15,3,('Tables calc'!$N$24:$N$539=1)/('Tables calc'!$N$24:$N$539=1)*(ROW('Tables calc'!$N$24:$N$539)-ROW('Tables calc'!$N$23)),G68)))))</f>
        <v/>
      </c>
      <c r="G68" s="69">
        <v>67</v>
      </c>
      <c r="H68" s="69" t="str">
        <f t="shared" si="10"/>
        <v/>
      </c>
      <c r="I68" s="69" t="str">
        <f t="shared" si="11"/>
        <v/>
      </c>
      <c r="J68" s="69" t="str">
        <f t="shared" si="19"/>
        <v/>
      </c>
      <c r="K68" s="69" t="str">
        <f t="shared" si="12"/>
        <v/>
      </c>
      <c r="L68" s="69" t="str">
        <f t="shared" si="13"/>
        <v/>
      </c>
      <c r="M68" s="69" t="str">
        <f t="shared" si="14"/>
        <v/>
      </c>
      <c r="N68" s="69" t="str">
        <f t="shared" si="15"/>
        <v/>
      </c>
      <c r="O68" s="69" t="str">
        <f t="shared" si="16"/>
        <v/>
      </c>
    </row>
    <row r="69" spans="1:15" x14ac:dyDescent="0.3">
      <c r="A69" s="606" t="str" cm="1">
        <f t="array" ref="A69">IF(G69='Tables calc'!$M$1+1,"Totals:",IF(A68="Totals:","",IF(A68="","",INDEX('Tables calc'!$J$24:$J$539,_xlfn.AGGREGATE(15,3,('Tables calc'!$N$24:$N$539=1)/('Tables calc'!$N$24:$N$539=1)*(ROW('Tables calc'!$N$24:$N$539)-ROW('Tables calc'!$N$23)),G69)))))</f>
        <v/>
      </c>
      <c r="B69" s="606" t="str" cm="1">
        <f t="array" ref="B69">IF(G69='Tables calc'!$M$1+1,"#",IF(B68="#","",IF(B68="","",INDEX('Tables calc'!$K$24:$K$539,_xlfn.AGGREGATE(15,3,('Tables calc'!$N$24:$N$539=1)/('Tables calc'!$N$24:$N$539=1)*(ROW('Tables calc'!$N$24:$N$539)-ROW('Tables calc'!$N$23)),G69)))))</f>
        <v/>
      </c>
      <c r="C69" s="607" t="str">
        <f t="shared" si="17"/>
        <v/>
      </c>
      <c r="D69" s="608" t="str" cm="1">
        <f t="array" ref="D69">IF(G69='Tables calc'!$M$1+1,'Tables calc'!$P$23,IF(D68='Tables calc'!$P$23,"",IF(D68="","",INDEX('Tables calc'!$L$24:$L$539,_xlfn.AGGREGATE(15,3,('Tables calc'!$N$24:$N$539=1)/('Tables calc'!$N$24:$N$539=1)*(ROW('Tables calc'!$N$24:$N$539)-ROW('Tables calc'!$N$23)),G69)))))</f>
        <v/>
      </c>
      <c r="E69" s="601" t="str">
        <f t="shared" si="18"/>
        <v/>
      </c>
      <c r="F69" s="613" t="str" cm="1">
        <f t="array" ref="F69">IF(G69='Tables calc'!$M$1+1,'Tables calc'!$P$24,IF(E68="Box 5","",IF(F68="","",INDEX('Tables calc'!$M$24:$M$539,_xlfn.AGGREGATE(15,3,('Tables calc'!$N$24:$N$539=1)/('Tables calc'!$N$24:$N$539=1)*(ROW('Tables calc'!$N$24:$N$539)-ROW('Tables calc'!$N$23)),G69)))))</f>
        <v/>
      </c>
      <c r="G69" s="69">
        <v>68</v>
      </c>
      <c r="H69" s="69" t="str">
        <f t="shared" si="10"/>
        <v/>
      </c>
      <c r="I69" s="69" t="str">
        <f t="shared" si="11"/>
        <v/>
      </c>
      <c r="J69" s="69" t="str">
        <f t="shared" si="19"/>
        <v/>
      </c>
      <c r="K69" s="69" t="str">
        <f t="shared" si="12"/>
        <v/>
      </c>
      <c r="L69" s="69" t="str">
        <f t="shared" si="13"/>
        <v/>
      </c>
      <c r="M69" s="69" t="str">
        <f t="shared" si="14"/>
        <v/>
      </c>
      <c r="N69" s="69" t="str">
        <f t="shared" si="15"/>
        <v/>
      </c>
      <c r="O69" s="69" t="str">
        <f t="shared" si="16"/>
        <v/>
      </c>
    </row>
    <row r="70" spans="1:15" x14ac:dyDescent="0.3">
      <c r="A70" s="606" t="str" cm="1">
        <f t="array" ref="A70">IF(G70='Tables calc'!$M$1+1,"Totals:",IF(A69="Totals:","",IF(A69="","",INDEX('Tables calc'!$J$24:$J$539,_xlfn.AGGREGATE(15,3,('Tables calc'!$N$24:$N$539=1)/('Tables calc'!$N$24:$N$539=1)*(ROW('Tables calc'!$N$24:$N$539)-ROW('Tables calc'!$N$23)),G70)))))</f>
        <v/>
      </c>
      <c r="B70" s="606" t="str" cm="1">
        <f t="array" ref="B70">IF(G70='Tables calc'!$M$1+1,"#",IF(B69="#","",IF(B69="","",INDEX('Tables calc'!$K$24:$K$539,_xlfn.AGGREGATE(15,3,('Tables calc'!$N$24:$N$539=1)/('Tables calc'!$N$24:$N$539=1)*(ROW('Tables calc'!$N$24:$N$539)-ROW('Tables calc'!$N$23)),G70)))))</f>
        <v/>
      </c>
      <c r="C70" s="607" t="str">
        <f t="shared" si="17"/>
        <v/>
      </c>
      <c r="D70" s="608" t="str" cm="1">
        <f t="array" ref="D70">IF(G70='Tables calc'!$M$1+1,'Tables calc'!$P$23,IF(D69='Tables calc'!$P$23,"",IF(D69="","",INDEX('Tables calc'!$L$24:$L$539,_xlfn.AGGREGATE(15,3,('Tables calc'!$N$24:$N$539=1)/('Tables calc'!$N$24:$N$539=1)*(ROW('Tables calc'!$N$24:$N$539)-ROW('Tables calc'!$N$23)),G70)))))</f>
        <v/>
      </c>
      <c r="E70" s="601" t="str">
        <f t="shared" si="18"/>
        <v/>
      </c>
      <c r="F70" s="613" t="str" cm="1">
        <f t="array" ref="F70">IF(G70='Tables calc'!$M$1+1,'Tables calc'!$P$24,IF(E69="Box 5","",IF(F69="","",INDEX('Tables calc'!$M$24:$M$539,_xlfn.AGGREGATE(15,3,('Tables calc'!$N$24:$N$539=1)/('Tables calc'!$N$24:$N$539=1)*(ROW('Tables calc'!$N$24:$N$539)-ROW('Tables calc'!$N$23)),G70)))))</f>
        <v/>
      </c>
      <c r="G70" s="69">
        <v>69</v>
      </c>
      <c r="H70" s="69" t="str">
        <f t="shared" si="10"/>
        <v/>
      </c>
      <c r="I70" s="69" t="str">
        <f t="shared" si="11"/>
        <v/>
      </c>
      <c r="J70" s="69" t="str">
        <f t="shared" si="19"/>
        <v/>
      </c>
      <c r="K70" s="69" t="str">
        <f t="shared" si="12"/>
        <v/>
      </c>
      <c r="L70" s="69" t="str">
        <f t="shared" si="13"/>
        <v/>
      </c>
      <c r="M70" s="69" t="str">
        <f t="shared" si="14"/>
        <v/>
      </c>
      <c r="N70" s="69" t="str">
        <f t="shared" si="15"/>
        <v/>
      </c>
      <c r="O70" s="69" t="str">
        <f t="shared" si="16"/>
        <v/>
      </c>
    </row>
    <row r="71" spans="1:15" x14ac:dyDescent="0.3">
      <c r="A71" s="606" t="str" cm="1">
        <f t="array" ref="A71">IF(G71='Tables calc'!$M$1+1,"Totals:",IF(A70="Totals:","",IF(A70="","",INDEX('Tables calc'!$J$24:$J$539,_xlfn.AGGREGATE(15,3,('Tables calc'!$N$24:$N$539=1)/('Tables calc'!$N$24:$N$539=1)*(ROW('Tables calc'!$N$24:$N$539)-ROW('Tables calc'!$N$23)),G71)))))</f>
        <v/>
      </c>
      <c r="B71" s="606" t="str" cm="1">
        <f t="array" ref="B71">IF(G71='Tables calc'!$M$1+1,"#",IF(B70="#","",IF(B70="","",INDEX('Tables calc'!$K$24:$K$539,_xlfn.AGGREGATE(15,3,('Tables calc'!$N$24:$N$539=1)/('Tables calc'!$N$24:$N$539=1)*(ROW('Tables calc'!$N$24:$N$539)-ROW('Tables calc'!$N$23)),G71)))))</f>
        <v/>
      </c>
      <c r="C71" s="607" t="str">
        <f t="shared" si="17"/>
        <v/>
      </c>
      <c r="D71" s="608" t="str" cm="1">
        <f t="array" ref="D71">IF(G71='Tables calc'!$M$1+1,'Tables calc'!$P$23,IF(D70='Tables calc'!$P$23,"",IF(D70="","",INDEX('Tables calc'!$L$24:$L$539,_xlfn.AGGREGATE(15,3,('Tables calc'!$N$24:$N$539=1)/('Tables calc'!$N$24:$N$539=1)*(ROW('Tables calc'!$N$24:$N$539)-ROW('Tables calc'!$N$23)),G71)))))</f>
        <v/>
      </c>
      <c r="E71" s="601" t="str">
        <f t="shared" si="18"/>
        <v/>
      </c>
      <c r="F71" s="613" t="str" cm="1">
        <f t="array" ref="F71">IF(G71='Tables calc'!$M$1+1,'Tables calc'!$P$24,IF(E70="Box 5","",IF(F70="","",INDEX('Tables calc'!$M$24:$M$539,_xlfn.AGGREGATE(15,3,('Tables calc'!$N$24:$N$539=1)/('Tables calc'!$N$24:$N$539=1)*(ROW('Tables calc'!$N$24:$N$539)-ROW('Tables calc'!$N$23)),G71)))))</f>
        <v/>
      </c>
      <c r="G71" s="69">
        <v>70</v>
      </c>
      <c r="H71" s="69" t="str">
        <f t="shared" si="10"/>
        <v/>
      </c>
      <c r="I71" s="69" t="str">
        <f t="shared" si="11"/>
        <v/>
      </c>
      <c r="J71" s="69" t="str">
        <f t="shared" si="19"/>
        <v/>
      </c>
      <c r="K71" s="69" t="str">
        <f t="shared" si="12"/>
        <v/>
      </c>
      <c r="L71" s="69" t="str">
        <f t="shared" si="13"/>
        <v/>
      </c>
      <c r="M71" s="69" t="str">
        <f t="shared" si="14"/>
        <v/>
      </c>
      <c r="N71" s="69" t="str">
        <f t="shared" si="15"/>
        <v/>
      </c>
      <c r="O71" s="69" t="str">
        <f t="shared" si="16"/>
        <v/>
      </c>
    </row>
    <row r="72" spans="1:15" x14ac:dyDescent="0.3">
      <c r="A72" s="606" t="str" cm="1">
        <f t="array" ref="A72">IF(G72='Tables calc'!$M$1+1,"Totals:",IF(A71="Totals:","",IF(A71="","",INDEX('Tables calc'!$J$24:$J$539,_xlfn.AGGREGATE(15,3,('Tables calc'!$N$24:$N$539=1)/('Tables calc'!$N$24:$N$539=1)*(ROW('Tables calc'!$N$24:$N$539)-ROW('Tables calc'!$N$23)),G72)))))</f>
        <v/>
      </c>
      <c r="B72" s="606" t="str" cm="1">
        <f t="array" ref="B72">IF(G72='Tables calc'!$M$1+1,"#",IF(B71="#","",IF(B71="","",INDEX('Tables calc'!$K$24:$K$539,_xlfn.AGGREGATE(15,3,('Tables calc'!$N$24:$N$539=1)/('Tables calc'!$N$24:$N$539=1)*(ROW('Tables calc'!$N$24:$N$539)-ROW('Tables calc'!$N$23)),G72)))))</f>
        <v/>
      </c>
      <c r="C72" s="607" t="str">
        <f t="shared" si="17"/>
        <v/>
      </c>
      <c r="D72" s="608" t="str" cm="1">
        <f t="array" ref="D72">IF(G72='Tables calc'!$M$1+1,'Tables calc'!$P$23,IF(D71='Tables calc'!$P$23,"",IF(D71="","",INDEX('Tables calc'!$L$24:$L$539,_xlfn.AGGREGATE(15,3,('Tables calc'!$N$24:$N$539=1)/('Tables calc'!$N$24:$N$539=1)*(ROW('Tables calc'!$N$24:$N$539)-ROW('Tables calc'!$N$23)),G72)))))</f>
        <v/>
      </c>
      <c r="E72" s="601" t="str">
        <f t="shared" si="18"/>
        <v/>
      </c>
      <c r="F72" s="613" t="str" cm="1">
        <f t="array" ref="F72">IF(G72='Tables calc'!$M$1+1,'Tables calc'!$P$24,IF(E71="Box 5","",IF(F71="","",INDEX('Tables calc'!$M$24:$M$539,_xlfn.AGGREGATE(15,3,('Tables calc'!$N$24:$N$539=1)/('Tables calc'!$N$24:$N$539=1)*(ROW('Tables calc'!$N$24:$N$539)-ROW('Tables calc'!$N$23)),G72)))))</f>
        <v/>
      </c>
      <c r="G72" s="69">
        <v>71</v>
      </c>
      <c r="H72" s="69" t="str">
        <f t="shared" si="10"/>
        <v/>
      </c>
      <c r="I72" s="69" t="str">
        <f t="shared" si="11"/>
        <v/>
      </c>
      <c r="J72" s="69" t="str">
        <f t="shared" si="19"/>
        <v/>
      </c>
      <c r="K72" s="69" t="str">
        <f t="shared" si="12"/>
        <v/>
      </c>
      <c r="L72" s="69" t="str">
        <f t="shared" si="13"/>
        <v/>
      </c>
      <c r="M72" s="69" t="str">
        <f t="shared" si="14"/>
        <v/>
      </c>
      <c r="N72" s="69" t="str">
        <f t="shared" si="15"/>
        <v/>
      </c>
      <c r="O72" s="69" t="str">
        <f t="shared" si="16"/>
        <v/>
      </c>
    </row>
    <row r="73" spans="1:15" x14ac:dyDescent="0.3">
      <c r="A73" s="606" t="str" cm="1">
        <f t="array" ref="A73">IF(G73='Tables calc'!$M$1+1,"Totals:",IF(A72="Totals:","",IF(A72="","",INDEX('Tables calc'!$J$24:$J$539,_xlfn.AGGREGATE(15,3,('Tables calc'!$N$24:$N$539=1)/('Tables calc'!$N$24:$N$539=1)*(ROW('Tables calc'!$N$24:$N$539)-ROW('Tables calc'!$N$23)),G73)))))</f>
        <v/>
      </c>
      <c r="B73" s="606" t="str" cm="1">
        <f t="array" ref="B73">IF(G73='Tables calc'!$M$1+1,"#",IF(B72="#","",IF(B72="","",INDEX('Tables calc'!$K$24:$K$539,_xlfn.AGGREGATE(15,3,('Tables calc'!$N$24:$N$539=1)/('Tables calc'!$N$24:$N$539=1)*(ROW('Tables calc'!$N$24:$N$539)-ROW('Tables calc'!$N$23)),G73)))))</f>
        <v/>
      </c>
      <c r="C73" s="607" t="str">
        <f t="shared" si="17"/>
        <v/>
      </c>
      <c r="D73" s="608" t="str" cm="1">
        <f t="array" ref="D73">IF(G73='Tables calc'!$M$1+1,'Tables calc'!$P$23,IF(D72='Tables calc'!$P$23,"",IF(D72="","",INDEX('Tables calc'!$L$24:$L$539,_xlfn.AGGREGATE(15,3,('Tables calc'!$N$24:$N$539=1)/('Tables calc'!$N$24:$N$539=1)*(ROW('Tables calc'!$N$24:$N$539)-ROW('Tables calc'!$N$23)),G73)))))</f>
        <v/>
      </c>
      <c r="E73" s="601" t="str">
        <f t="shared" si="18"/>
        <v/>
      </c>
      <c r="F73" s="613" t="str" cm="1">
        <f t="array" ref="F73">IF(G73='Tables calc'!$M$1+1,'Tables calc'!$P$24,IF(E72="Box 5","",IF(F72="","",INDEX('Tables calc'!$M$24:$M$539,_xlfn.AGGREGATE(15,3,('Tables calc'!$N$24:$N$539=1)/('Tables calc'!$N$24:$N$539=1)*(ROW('Tables calc'!$N$24:$N$539)-ROW('Tables calc'!$N$23)),G73)))))</f>
        <v/>
      </c>
      <c r="G73" s="69">
        <v>72</v>
      </c>
      <c r="H73" s="69" t="str">
        <f t="shared" si="10"/>
        <v/>
      </c>
      <c r="I73" s="69" t="str">
        <f t="shared" si="11"/>
        <v/>
      </c>
      <c r="J73" s="69" t="str">
        <f t="shared" si="19"/>
        <v/>
      </c>
      <c r="K73" s="69" t="str">
        <f t="shared" si="12"/>
        <v/>
      </c>
      <c r="L73" s="69" t="str">
        <f t="shared" si="13"/>
        <v/>
      </c>
      <c r="M73" s="69" t="str">
        <f t="shared" si="14"/>
        <v/>
      </c>
      <c r="N73" s="69" t="str">
        <f t="shared" si="15"/>
        <v/>
      </c>
      <c r="O73" s="69" t="str">
        <f t="shared" si="16"/>
        <v/>
      </c>
    </row>
    <row r="74" spans="1:15" x14ac:dyDescent="0.3">
      <c r="A74" s="606" t="str" cm="1">
        <f t="array" ref="A74">IF(G74='Tables calc'!$M$1+1,"Totals:",IF(A73="Totals:","",IF(A73="","",INDEX('Tables calc'!$J$24:$J$539,_xlfn.AGGREGATE(15,3,('Tables calc'!$N$24:$N$539=1)/('Tables calc'!$N$24:$N$539=1)*(ROW('Tables calc'!$N$24:$N$539)-ROW('Tables calc'!$N$23)),G74)))))</f>
        <v/>
      </c>
      <c r="B74" s="606" t="str" cm="1">
        <f t="array" ref="B74">IF(G74='Tables calc'!$M$1+1,"#",IF(B73="#","",IF(B73="","",INDEX('Tables calc'!$K$24:$K$539,_xlfn.AGGREGATE(15,3,('Tables calc'!$N$24:$N$539=1)/('Tables calc'!$N$24:$N$539=1)*(ROW('Tables calc'!$N$24:$N$539)-ROW('Tables calc'!$N$23)),G74)))))</f>
        <v/>
      </c>
      <c r="C74" s="607" t="str">
        <f t="shared" si="17"/>
        <v/>
      </c>
      <c r="D74" s="608" t="str" cm="1">
        <f t="array" ref="D74">IF(G74='Tables calc'!$M$1+1,'Tables calc'!$P$23,IF(D73='Tables calc'!$P$23,"",IF(D73="","",INDEX('Tables calc'!$L$24:$L$539,_xlfn.AGGREGATE(15,3,('Tables calc'!$N$24:$N$539=1)/('Tables calc'!$N$24:$N$539=1)*(ROW('Tables calc'!$N$24:$N$539)-ROW('Tables calc'!$N$23)),G74)))))</f>
        <v/>
      </c>
      <c r="E74" s="601" t="str">
        <f t="shared" si="18"/>
        <v/>
      </c>
      <c r="F74" s="613" t="str" cm="1">
        <f t="array" ref="F74">IF(G74='Tables calc'!$M$1+1,'Tables calc'!$P$24,IF(E73="Box 5","",IF(F73="","",INDEX('Tables calc'!$M$24:$M$539,_xlfn.AGGREGATE(15,3,('Tables calc'!$N$24:$N$539=1)/('Tables calc'!$N$24:$N$539=1)*(ROW('Tables calc'!$N$24:$N$539)-ROW('Tables calc'!$N$23)),G74)))))</f>
        <v/>
      </c>
      <c r="G74" s="69">
        <v>73</v>
      </c>
      <c r="H74" s="69" t="str">
        <f t="shared" si="10"/>
        <v/>
      </c>
      <c r="I74" s="69" t="str">
        <f t="shared" si="11"/>
        <v/>
      </c>
      <c r="J74" s="69" t="str">
        <f t="shared" si="19"/>
        <v/>
      </c>
      <c r="K74" s="69" t="str">
        <f t="shared" si="12"/>
        <v/>
      </c>
      <c r="L74" s="69" t="str">
        <f t="shared" si="13"/>
        <v/>
      </c>
      <c r="M74" s="69" t="str">
        <f t="shared" si="14"/>
        <v/>
      </c>
      <c r="N74" s="69" t="str">
        <f t="shared" si="15"/>
        <v/>
      </c>
      <c r="O74" s="69" t="str">
        <f t="shared" si="16"/>
        <v/>
      </c>
    </row>
    <row r="75" spans="1:15" x14ac:dyDescent="0.3">
      <c r="A75" s="606" t="str" cm="1">
        <f t="array" ref="A75">IF(G75='Tables calc'!$M$1+1,"Totals:",IF(A74="Totals:","",IF(A74="","",INDEX('Tables calc'!$J$24:$J$539,_xlfn.AGGREGATE(15,3,('Tables calc'!$N$24:$N$539=1)/('Tables calc'!$N$24:$N$539=1)*(ROW('Tables calc'!$N$24:$N$539)-ROW('Tables calc'!$N$23)),G75)))))</f>
        <v/>
      </c>
      <c r="B75" s="606" t="str" cm="1">
        <f t="array" ref="B75">IF(G75='Tables calc'!$M$1+1,"#",IF(B74="#","",IF(B74="","",INDEX('Tables calc'!$K$24:$K$539,_xlfn.AGGREGATE(15,3,('Tables calc'!$N$24:$N$539=1)/('Tables calc'!$N$24:$N$539=1)*(ROW('Tables calc'!$N$24:$N$539)-ROW('Tables calc'!$N$23)),G75)))))</f>
        <v/>
      </c>
      <c r="C75" s="607" t="str">
        <f t="shared" si="17"/>
        <v/>
      </c>
      <c r="D75" s="608" t="str" cm="1">
        <f t="array" ref="D75">IF(G75='Tables calc'!$M$1+1,'Tables calc'!$P$23,IF(D74='Tables calc'!$P$23,"",IF(D74="","",INDEX('Tables calc'!$L$24:$L$539,_xlfn.AGGREGATE(15,3,('Tables calc'!$N$24:$N$539=1)/('Tables calc'!$N$24:$N$539=1)*(ROW('Tables calc'!$N$24:$N$539)-ROW('Tables calc'!$N$23)),G75)))))</f>
        <v/>
      </c>
      <c r="E75" s="601" t="str">
        <f t="shared" si="18"/>
        <v/>
      </c>
      <c r="F75" s="613" t="str" cm="1">
        <f t="array" ref="F75">IF(G75='Tables calc'!$M$1+1,'Tables calc'!$P$24,IF(E74="Box 5","",IF(F74="","",INDEX('Tables calc'!$M$24:$M$539,_xlfn.AGGREGATE(15,3,('Tables calc'!$N$24:$N$539=1)/('Tables calc'!$N$24:$N$539=1)*(ROW('Tables calc'!$N$24:$N$539)-ROW('Tables calc'!$N$23)),G75)))))</f>
        <v/>
      </c>
      <c r="G75" s="69">
        <v>74</v>
      </c>
      <c r="H75" s="69" t="str">
        <f t="shared" si="10"/>
        <v/>
      </c>
      <c r="I75" s="69" t="str">
        <f t="shared" si="11"/>
        <v/>
      </c>
      <c r="J75" s="69" t="str">
        <f t="shared" si="19"/>
        <v/>
      </c>
      <c r="K75" s="69" t="str">
        <f t="shared" si="12"/>
        <v/>
      </c>
      <c r="L75" s="69" t="str">
        <f t="shared" si="13"/>
        <v/>
      </c>
      <c r="M75" s="69" t="str">
        <f t="shared" si="14"/>
        <v/>
      </c>
      <c r="N75" s="69" t="str">
        <f t="shared" si="15"/>
        <v/>
      </c>
      <c r="O75" s="69" t="str">
        <f t="shared" si="16"/>
        <v/>
      </c>
    </row>
    <row r="76" spans="1:15" x14ac:dyDescent="0.3">
      <c r="A76" s="606" t="str" cm="1">
        <f t="array" ref="A76">IF(G76='Tables calc'!$M$1+1,"Totals:",IF(A75="Totals:","",IF(A75="","",INDEX('Tables calc'!$J$24:$J$539,_xlfn.AGGREGATE(15,3,('Tables calc'!$N$24:$N$539=1)/('Tables calc'!$N$24:$N$539=1)*(ROW('Tables calc'!$N$24:$N$539)-ROW('Tables calc'!$N$23)),G76)))))</f>
        <v/>
      </c>
      <c r="B76" s="606" t="str" cm="1">
        <f t="array" ref="B76">IF(G76='Tables calc'!$M$1+1,"#",IF(B75="#","",IF(B75="","",INDEX('Tables calc'!$K$24:$K$539,_xlfn.AGGREGATE(15,3,('Tables calc'!$N$24:$N$539=1)/('Tables calc'!$N$24:$N$539=1)*(ROW('Tables calc'!$N$24:$N$539)-ROW('Tables calc'!$N$23)),G76)))))</f>
        <v/>
      </c>
      <c r="C76" s="607" t="str">
        <f t="shared" si="17"/>
        <v/>
      </c>
      <c r="D76" s="608" t="str" cm="1">
        <f t="array" ref="D76">IF(G76='Tables calc'!$M$1+1,'Tables calc'!$P$23,IF(D75='Tables calc'!$P$23,"",IF(D75="","",INDEX('Tables calc'!$L$24:$L$539,_xlfn.AGGREGATE(15,3,('Tables calc'!$N$24:$N$539=1)/('Tables calc'!$N$24:$N$539=1)*(ROW('Tables calc'!$N$24:$N$539)-ROW('Tables calc'!$N$23)),G76)))))</f>
        <v/>
      </c>
      <c r="E76" s="601" t="str">
        <f t="shared" si="18"/>
        <v/>
      </c>
      <c r="F76" s="613" t="str" cm="1">
        <f t="array" ref="F76">IF(G76='Tables calc'!$M$1+1,'Tables calc'!$P$24,IF(E75="Box 5","",IF(F75="","",INDEX('Tables calc'!$M$24:$M$539,_xlfn.AGGREGATE(15,3,('Tables calc'!$N$24:$N$539=1)/('Tables calc'!$N$24:$N$539=1)*(ROW('Tables calc'!$N$24:$N$539)-ROW('Tables calc'!$N$23)),G76)))))</f>
        <v/>
      </c>
      <c r="G76" s="69">
        <v>75</v>
      </c>
      <c r="H76" s="69" t="str">
        <f t="shared" si="10"/>
        <v/>
      </c>
      <c r="I76" s="69" t="str">
        <f t="shared" si="11"/>
        <v/>
      </c>
      <c r="J76" s="69" t="str">
        <f t="shared" si="19"/>
        <v/>
      </c>
      <c r="K76" s="69" t="str">
        <f t="shared" si="12"/>
        <v/>
      </c>
      <c r="L76" s="69" t="str">
        <f t="shared" si="13"/>
        <v/>
      </c>
      <c r="M76" s="69" t="str">
        <f t="shared" si="14"/>
        <v/>
      </c>
      <c r="N76" s="69" t="str">
        <f t="shared" si="15"/>
        <v/>
      </c>
      <c r="O76" s="69" t="str">
        <f t="shared" si="16"/>
        <v/>
      </c>
    </row>
    <row r="77" spans="1:15" x14ac:dyDescent="0.3">
      <c r="A77" s="606" t="str" cm="1">
        <f t="array" ref="A77">IF(G77='Tables calc'!$M$1+1,"Totals:",IF(A76="Totals:","",IF(A76="","",INDEX('Tables calc'!$J$24:$J$539,_xlfn.AGGREGATE(15,3,('Tables calc'!$N$24:$N$539=1)/('Tables calc'!$N$24:$N$539=1)*(ROW('Tables calc'!$N$24:$N$539)-ROW('Tables calc'!$N$23)),G77)))))</f>
        <v/>
      </c>
      <c r="B77" s="606" t="str" cm="1">
        <f t="array" ref="B77">IF(G77='Tables calc'!$M$1+1,"#",IF(B76="#","",IF(B76="","",INDEX('Tables calc'!$K$24:$K$539,_xlfn.AGGREGATE(15,3,('Tables calc'!$N$24:$N$539=1)/('Tables calc'!$N$24:$N$539=1)*(ROW('Tables calc'!$N$24:$N$539)-ROW('Tables calc'!$N$23)),G77)))))</f>
        <v/>
      </c>
      <c r="C77" s="607" t="str">
        <f t="shared" si="17"/>
        <v/>
      </c>
      <c r="D77" s="608" t="str" cm="1">
        <f t="array" ref="D77">IF(G77='Tables calc'!$M$1+1,'Tables calc'!$P$23,IF(D76='Tables calc'!$P$23,"",IF(D76="","",INDEX('Tables calc'!$L$24:$L$539,_xlfn.AGGREGATE(15,3,('Tables calc'!$N$24:$N$539=1)/('Tables calc'!$N$24:$N$539=1)*(ROW('Tables calc'!$N$24:$N$539)-ROW('Tables calc'!$N$23)),G77)))))</f>
        <v/>
      </c>
      <c r="E77" s="601" t="str">
        <f t="shared" si="18"/>
        <v/>
      </c>
      <c r="F77" s="613" t="str" cm="1">
        <f t="array" ref="F77">IF(G77='Tables calc'!$M$1+1,'Tables calc'!$P$24,IF(E76="Box 5","",IF(F76="","",INDEX('Tables calc'!$M$24:$M$539,_xlfn.AGGREGATE(15,3,('Tables calc'!$N$24:$N$539=1)/('Tables calc'!$N$24:$N$539=1)*(ROW('Tables calc'!$N$24:$N$539)-ROW('Tables calc'!$N$23)),G77)))))</f>
        <v/>
      </c>
      <c r="G77" s="69">
        <v>76</v>
      </c>
      <c r="H77" s="69" t="str">
        <f t="shared" si="10"/>
        <v/>
      </c>
      <c r="I77" s="69" t="str">
        <f t="shared" si="11"/>
        <v/>
      </c>
      <c r="J77" s="69" t="str">
        <f t="shared" si="19"/>
        <v/>
      </c>
      <c r="K77" s="69" t="str">
        <f t="shared" si="12"/>
        <v/>
      </c>
      <c r="L77" s="69" t="str">
        <f t="shared" si="13"/>
        <v/>
      </c>
      <c r="M77" s="69" t="str">
        <f t="shared" si="14"/>
        <v/>
      </c>
      <c r="N77" s="69" t="str">
        <f t="shared" si="15"/>
        <v/>
      </c>
      <c r="O77" s="69" t="str">
        <f t="shared" si="16"/>
        <v/>
      </c>
    </row>
    <row r="78" spans="1:15" x14ac:dyDescent="0.3">
      <c r="A78" s="606" t="str" cm="1">
        <f t="array" ref="A78">IF(G78='Tables calc'!$M$1+1,"Totals:",IF(A77="Totals:","",IF(A77="","",INDEX('Tables calc'!$J$24:$J$539,_xlfn.AGGREGATE(15,3,('Tables calc'!$N$24:$N$539=1)/('Tables calc'!$N$24:$N$539=1)*(ROW('Tables calc'!$N$24:$N$539)-ROW('Tables calc'!$N$23)),G78)))))</f>
        <v/>
      </c>
      <c r="B78" s="606" t="str" cm="1">
        <f t="array" ref="B78">IF(G78='Tables calc'!$M$1+1,"#",IF(B77="#","",IF(B77="","",INDEX('Tables calc'!$K$24:$K$539,_xlfn.AGGREGATE(15,3,('Tables calc'!$N$24:$N$539=1)/('Tables calc'!$N$24:$N$539=1)*(ROW('Tables calc'!$N$24:$N$539)-ROW('Tables calc'!$N$23)),G78)))))</f>
        <v/>
      </c>
      <c r="C78" s="607" t="str">
        <f t="shared" si="17"/>
        <v/>
      </c>
      <c r="D78" s="608" t="str" cm="1">
        <f t="array" ref="D78">IF(G78='Tables calc'!$M$1+1,'Tables calc'!$P$23,IF(D77='Tables calc'!$P$23,"",IF(D77="","",INDEX('Tables calc'!$L$24:$L$539,_xlfn.AGGREGATE(15,3,('Tables calc'!$N$24:$N$539=1)/('Tables calc'!$N$24:$N$539=1)*(ROW('Tables calc'!$N$24:$N$539)-ROW('Tables calc'!$N$23)),G78)))))</f>
        <v/>
      </c>
      <c r="E78" s="601" t="str">
        <f t="shared" si="18"/>
        <v/>
      </c>
      <c r="F78" s="613" t="str" cm="1">
        <f t="array" ref="F78">IF(G78='Tables calc'!$M$1+1,'Tables calc'!$P$24,IF(E77="Box 5","",IF(F77="","",INDEX('Tables calc'!$M$24:$M$539,_xlfn.AGGREGATE(15,3,('Tables calc'!$N$24:$N$539=1)/('Tables calc'!$N$24:$N$539=1)*(ROW('Tables calc'!$N$24:$N$539)-ROW('Tables calc'!$N$23)),G78)))))</f>
        <v/>
      </c>
      <c r="G78" s="69">
        <v>77</v>
      </c>
      <c r="H78" s="69" t="str">
        <f t="shared" si="10"/>
        <v/>
      </c>
      <c r="I78" s="69" t="str">
        <f t="shared" si="11"/>
        <v/>
      </c>
      <c r="J78" s="69" t="str">
        <f t="shared" si="19"/>
        <v/>
      </c>
      <c r="K78" s="69" t="str">
        <f t="shared" si="12"/>
        <v/>
      </c>
      <c r="L78" s="69" t="str">
        <f t="shared" si="13"/>
        <v/>
      </c>
      <c r="M78" s="69" t="str">
        <f t="shared" si="14"/>
        <v/>
      </c>
      <c r="N78" s="69" t="str">
        <f t="shared" si="15"/>
        <v/>
      </c>
      <c r="O78" s="69" t="str">
        <f t="shared" si="16"/>
        <v/>
      </c>
    </row>
    <row r="79" spans="1:15" x14ac:dyDescent="0.3">
      <c r="A79" s="606" t="str" cm="1">
        <f t="array" ref="A79">IF(G79='Tables calc'!$M$1+1,"Totals:",IF(A78="Totals:","",IF(A78="","",INDEX('Tables calc'!$J$24:$J$539,_xlfn.AGGREGATE(15,3,('Tables calc'!$N$24:$N$539=1)/('Tables calc'!$N$24:$N$539=1)*(ROW('Tables calc'!$N$24:$N$539)-ROW('Tables calc'!$N$23)),G79)))))</f>
        <v/>
      </c>
      <c r="B79" s="606" t="str" cm="1">
        <f t="array" ref="B79">IF(G79='Tables calc'!$M$1+1,"#",IF(B78="#","",IF(B78="","",INDEX('Tables calc'!$K$24:$K$539,_xlfn.AGGREGATE(15,3,('Tables calc'!$N$24:$N$539=1)/('Tables calc'!$N$24:$N$539=1)*(ROW('Tables calc'!$N$24:$N$539)-ROW('Tables calc'!$N$23)),G79)))))</f>
        <v/>
      </c>
      <c r="C79" s="607" t="str">
        <f t="shared" si="17"/>
        <v/>
      </c>
      <c r="D79" s="608" t="str" cm="1">
        <f t="array" ref="D79">IF(G79='Tables calc'!$M$1+1,'Tables calc'!$P$23,IF(D78='Tables calc'!$P$23,"",IF(D78="","",INDEX('Tables calc'!$L$24:$L$539,_xlfn.AGGREGATE(15,3,('Tables calc'!$N$24:$N$539=1)/('Tables calc'!$N$24:$N$539=1)*(ROW('Tables calc'!$N$24:$N$539)-ROW('Tables calc'!$N$23)),G79)))))</f>
        <v/>
      </c>
      <c r="E79" s="601" t="str">
        <f t="shared" si="18"/>
        <v/>
      </c>
      <c r="F79" s="613" t="str" cm="1">
        <f t="array" ref="F79">IF(G79='Tables calc'!$M$1+1,'Tables calc'!$P$24,IF(E78="Box 5","",IF(F78="","",INDEX('Tables calc'!$M$24:$M$539,_xlfn.AGGREGATE(15,3,('Tables calc'!$N$24:$N$539=1)/('Tables calc'!$N$24:$N$539=1)*(ROW('Tables calc'!$N$24:$N$539)-ROW('Tables calc'!$N$23)),G79)))))</f>
        <v/>
      </c>
      <c r="G79" s="69">
        <v>78</v>
      </c>
      <c r="H79" s="69" t="str">
        <f t="shared" si="10"/>
        <v/>
      </c>
      <c r="I79" s="69" t="str">
        <f t="shared" si="11"/>
        <v/>
      </c>
      <c r="J79" s="69" t="str">
        <f t="shared" si="19"/>
        <v/>
      </c>
      <c r="K79" s="69" t="str">
        <f t="shared" si="12"/>
        <v/>
      </c>
      <c r="L79" s="69" t="str">
        <f t="shared" si="13"/>
        <v/>
      </c>
      <c r="M79" s="69" t="str">
        <f t="shared" si="14"/>
        <v/>
      </c>
      <c r="N79" s="69" t="str">
        <f t="shared" si="15"/>
        <v/>
      </c>
      <c r="O79" s="69" t="str">
        <f t="shared" si="16"/>
        <v/>
      </c>
    </row>
    <row r="80" spans="1:15" x14ac:dyDescent="0.3">
      <c r="A80" s="606" t="str" cm="1">
        <f t="array" ref="A80">IF(G80='Tables calc'!$M$1+1,"Totals:",IF(A79="Totals:","",IF(A79="","",INDEX('Tables calc'!$J$24:$J$539,_xlfn.AGGREGATE(15,3,('Tables calc'!$N$24:$N$539=1)/('Tables calc'!$N$24:$N$539=1)*(ROW('Tables calc'!$N$24:$N$539)-ROW('Tables calc'!$N$23)),G80)))))</f>
        <v/>
      </c>
      <c r="B80" s="606" t="str" cm="1">
        <f t="array" ref="B80">IF(G80='Tables calc'!$M$1+1,"#",IF(B79="#","",IF(B79="","",INDEX('Tables calc'!$K$24:$K$539,_xlfn.AGGREGATE(15,3,('Tables calc'!$N$24:$N$539=1)/('Tables calc'!$N$24:$N$539=1)*(ROW('Tables calc'!$N$24:$N$539)-ROW('Tables calc'!$N$23)),G80)))))</f>
        <v/>
      </c>
      <c r="C80" s="607" t="str">
        <f t="shared" si="17"/>
        <v/>
      </c>
      <c r="D80" s="608" t="str" cm="1">
        <f t="array" ref="D80">IF(G80='Tables calc'!$M$1+1,'Tables calc'!$P$23,IF(D79='Tables calc'!$P$23,"",IF(D79="","",INDEX('Tables calc'!$L$24:$L$539,_xlfn.AGGREGATE(15,3,('Tables calc'!$N$24:$N$539=1)/('Tables calc'!$N$24:$N$539=1)*(ROW('Tables calc'!$N$24:$N$539)-ROW('Tables calc'!$N$23)),G80)))))</f>
        <v/>
      </c>
      <c r="E80" s="601" t="str">
        <f t="shared" si="18"/>
        <v/>
      </c>
      <c r="F80" s="613" t="str" cm="1">
        <f t="array" ref="F80">IF(G80='Tables calc'!$M$1+1,'Tables calc'!$P$24,IF(E79="Box 5","",IF(F79="","",INDEX('Tables calc'!$M$24:$M$539,_xlfn.AGGREGATE(15,3,('Tables calc'!$N$24:$N$539=1)/('Tables calc'!$N$24:$N$539=1)*(ROW('Tables calc'!$N$24:$N$539)-ROW('Tables calc'!$N$23)),G80)))))</f>
        <v/>
      </c>
      <c r="G80" s="69">
        <v>79</v>
      </c>
      <c r="H80" s="69" t="str">
        <f t="shared" si="10"/>
        <v/>
      </c>
      <c r="I80" s="69" t="str">
        <f t="shared" si="11"/>
        <v/>
      </c>
      <c r="J80" s="69" t="str">
        <f t="shared" si="19"/>
        <v/>
      </c>
      <c r="K80" s="69" t="str">
        <f t="shared" si="12"/>
        <v/>
      </c>
      <c r="L80" s="69" t="str">
        <f t="shared" si="13"/>
        <v/>
      </c>
      <c r="M80" s="69" t="str">
        <f t="shared" si="14"/>
        <v/>
      </c>
      <c r="N80" s="69" t="str">
        <f t="shared" si="15"/>
        <v/>
      </c>
      <c r="O80" s="69" t="str">
        <f t="shared" si="16"/>
        <v/>
      </c>
    </row>
    <row r="81" spans="1:15" x14ac:dyDescent="0.3">
      <c r="A81" s="606" t="str" cm="1">
        <f t="array" ref="A81">IF(G81='Tables calc'!$M$1+1,"Totals:",IF(A80="Totals:","",IF(A80="","",INDEX('Tables calc'!$J$24:$J$539,_xlfn.AGGREGATE(15,3,('Tables calc'!$N$24:$N$539=1)/('Tables calc'!$N$24:$N$539=1)*(ROW('Tables calc'!$N$24:$N$539)-ROW('Tables calc'!$N$23)),G81)))))</f>
        <v/>
      </c>
      <c r="B81" s="606" t="str" cm="1">
        <f t="array" ref="B81">IF(G81='Tables calc'!$M$1+1,"#",IF(B80="#","",IF(B80="","",INDEX('Tables calc'!$K$24:$K$539,_xlfn.AGGREGATE(15,3,('Tables calc'!$N$24:$N$539=1)/('Tables calc'!$N$24:$N$539=1)*(ROW('Tables calc'!$N$24:$N$539)-ROW('Tables calc'!$N$23)),G81)))))</f>
        <v/>
      </c>
      <c r="C81" s="607" t="str">
        <f t="shared" si="17"/>
        <v/>
      </c>
      <c r="D81" s="608" t="str" cm="1">
        <f t="array" ref="D81">IF(G81='Tables calc'!$M$1+1,'Tables calc'!$P$23,IF(D80='Tables calc'!$P$23,"",IF(D80="","",INDEX('Tables calc'!$L$24:$L$539,_xlfn.AGGREGATE(15,3,('Tables calc'!$N$24:$N$539=1)/('Tables calc'!$N$24:$N$539=1)*(ROW('Tables calc'!$N$24:$N$539)-ROW('Tables calc'!$N$23)),G81)))))</f>
        <v/>
      </c>
      <c r="E81" s="601" t="str">
        <f t="shared" si="18"/>
        <v/>
      </c>
      <c r="F81" s="613" t="str" cm="1">
        <f t="array" ref="F81">IF(G81='Tables calc'!$M$1+1,'Tables calc'!$P$24,IF(E80="Box 5","",IF(F80="","",INDEX('Tables calc'!$M$24:$M$539,_xlfn.AGGREGATE(15,3,('Tables calc'!$N$24:$N$539=1)/('Tables calc'!$N$24:$N$539=1)*(ROW('Tables calc'!$N$24:$N$539)-ROW('Tables calc'!$N$23)),G81)))))</f>
        <v/>
      </c>
      <c r="G81" s="69">
        <v>80</v>
      </c>
      <c r="H81" s="69" t="str">
        <f t="shared" si="10"/>
        <v/>
      </c>
      <c r="I81" s="69" t="str">
        <f t="shared" si="11"/>
        <v/>
      </c>
      <c r="J81" s="69" t="str">
        <f t="shared" si="19"/>
        <v/>
      </c>
      <c r="K81" s="69" t="str">
        <f t="shared" si="12"/>
        <v/>
      </c>
      <c r="L81" s="69" t="str">
        <f t="shared" si="13"/>
        <v/>
      </c>
      <c r="M81" s="69" t="str">
        <f t="shared" si="14"/>
        <v/>
      </c>
      <c r="N81" s="69" t="str">
        <f t="shared" si="15"/>
        <v/>
      </c>
      <c r="O81" s="69" t="str">
        <f t="shared" si="16"/>
        <v/>
      </c>
    </row>
    <row r="82" spans="1:15" x14ac:dyDescent="0.3">
      <c r="A82" s="606" t="str" cm="1">
        <f t="array" ref="A82">IF(G82='Tables calc'!$M$1+1,"Totals:",IF(A81="Totals:","",IF(A81="","",INDEX('Tables calc'!$J$24:$J$539,_xlfn.AGGREGATE(15,3,('Tables calc'!$N$24:$N$539=1)/('Tables calc'!$N$24:$N$539=1)*(ROW('Tables calc'!$N$24:$N$539)-ROW('Tables calc'!$N$23)),G82)))))</f>
        <v/>
      </c>
      <c r="B82" s="606" t="str" cm="1">
        <f t="array" ref="B82">IF(G82='Tables calc'!$M$1+1,"#",IF(B81="#","",IF(B81="","",INDEX('Tables calc'!$K$24:$K$539,_xlfn.AGGREGATE(15,3,('Tables calc'!$N$24:$N$539=1)/('Tables calc'!$N$24:$N$539=1)*(ROW('Tables calc'!$N$24:$N$539)-ROW('Tables calc'!$N$23)),G82)))))</f>
        <v/>
      </c>
      <c r="C82" s="607" t="str">
        <f t="shared" si="17"/>
        <v/>
      </c>
      <c r="D82" s="608" t="str" cm="1">
        <f t="array" ref="D82">IF(G82='Tables calc'!$M$1+1,'Tables calc'!$P$23,IF(D81='Tables calc'!$P$23,"",IF(D81="","",INDEX('Tables calc'!$L$24:$L$539,_xlfn.AGGREGATE(15,3,('Tables calc'!$N$24:$N$539=1)/('Tables calc'!$N$24:$N$539=1)*(ROW('Tables calc'!$N$24:$N$539)-ROW('Tables calc'!$N$23)),G82)))))</f>
        <v/>
      </c>
      <c r="E82" s="601" t="str">
        <f t="shared" si="18"/>
        <v/>
      </c>
      <c r="F82" s="613" t="str" cm="1">
        <f t="array" ref="F82">IF(G82='Tables calc'!$M$1+1,'Tables calc'!$P$24,IF(E81="Box 5","",IF(F81="","",INDEX('Tables calc'!$M$24:$M$539,_xlfn.AGGREGATE(15,3,('Tables calc'!$N$24:$N$539=1)/('Tables calc'!$N$24:$N$539=1)*(ROW('Tables calc'!$N$24:$N$539)-ROW('Tables calc'!$N$23)),G82)))))</f>
        <v/>
      </c>
      <c r="G82" s="69">
        <v>81</v>
      </c>
      <c r="H82" s="69" t="str">
        <f t="shared" si="10"/>
        <v/>
      </c>
      <c r="I82" s="69" t="str">
        <f t="shared" si="11"/>
        <v/>
      </c>
      <c r="J82" s="69" t="str">
        <f t="shared" si="19"/>
        <v/>
      </c>
      <c r="K82" s="69" t="str">
        <f t="shared" si="12"/>
        <v/>
      </c>
      <c r="L82" s="69" t="str">
        <f t="shared" si="13"/>
        <v/>
      </c>
      <c r="M82" s="69" t="str">
        <f t="shared" si="14"/>
        <v/>
      </c>
      <c r="N82" s="69" t="str">
        <f t="shared" si="15"/>
        <v/>
      </c>
      <c r="O82" s="69" t="str">
        <f t="shared" si="16"/>
        <v/>
      </c>
    </row>
    <row r="83" spans="1:15" x14ac:dyDescent="0.3">
      <c r="A83" s="606" t="str" cm="1">
        <f t="array" ref="A83">IF(G83='Tables calc'!$M$1+1,"Totals:",IF(A82="Totals:","",IF(A82="","",INDEX('Tables calc'!$J$24:$J$539,_xlfn.AGGREGATE(15,3,('Tables calc'!$N$24:$N$539=1)/('Tables calc'!$N$24:$N$539=1)*(ROW('Tables calc'!$N$24:$N$539)-ROW('Tables calc'!$N$23)),G83)))))</f>
        <v/>
      </c>
      <c r="B83" s="606" t="str" cm="1">
        <f t="array" ref="B83">IF(G83='Tables calc'!$M$1+1,"#",IF(B82="#","",IF(B82="","",INDEX('Tables calc'!$K$24:$K$539,_xlfn.AGGREGATE(15,3,('Tables calc'!$N$24:$N$539=1)/('Tables calc'!$N$24:$N$539=1)*(ROW('Tables calc'!$N$24:$N$539)-ROW('Tables calc'!$N$23)),G83)))))</f>
        <v/>
      </c>
      <c r="C83" s="607" t="str">
        <f t="shared" si="17"/>
        <v/>
      </c>
      <c r="D83" s="608" t="str" cm="1">
        <f t="array" ref="D83">IF(G83='Tables calc'!$M$1+1,'Tables calc'!$P$23,IF(D82='Tables calc'!$P$23,"",IF(D82="","",INDEX('Tables calc'!$L$24:$L$539,_xlfn.AGGREGATE(15,3,('Tables calc'!$N$24:$N$539=1)/('Tables calc'!$N$24:$N$539=1)*(ROW('Tables calc'!$N$24:$N$539)-ROW('Tables calc'!$N$23)),G83)))))</f>
        <v/>
      </c>
      <c r="E83" s="601" t="str">
        <f t="shared" si="18"/>
        <v/>
      </c>
      <c r="F83" s="613" t="str" cm="1">
        <f t="array" ref="F83">IF(G83='Tables calc'!$M$1+1,'Tables calc'!$P$24,IF(E82="Box 5","",IF(F82="","",INDEX('Tables calc'!$M$24:$M$539,_xlfn.AGGREGATE(15,3,('Tables calc'!$N$24:$N$539=1)/('Tables calc'!$N$24:$N$539=1)*(ROW('Tables calc'!$N$24:$N$539)-ROW('Tables calc'!$N$23)),G83)))))</f>
        <v/>
      </c>
      <c r="G83" s="69">
        <v>82</v>
      </c>
      <c r="H83" s="69" t="str">
        <f t="shared" si="10"/>
        <v/>
      </c>
      <c r="I83" s="69" t="str">
        <f t="shared" si="11"/>
        <v/>
      </c>
      <c r="J83" s="69" t="str">
        <f t="shared" si="19"/>
        <v/>
      </c>
      <c r="K83" s="69" t="str">
        <f t="shared" si="12"/>
        <v/>
      </c>
      <c r="L83" s="69" t="str">
        <f t="shared" si="13"/>
        <v/>
      </c>
      <c r="M83" s="69" t="str">
        <f t="shared" si="14"/>
        <v/>
      </c>
      <c r="N83" s="69" t="str">
        <f t="shared" si="15"/>
        <v/>
      </c>
      <c r="O83" s="69" t="str">
        <f t="shared" si="16"/>
        <v/>
      </c>
    </row>
    <row r="84" spans="1:15" x14ac:dyDescent="0.3">
      <c r="A84" s="606" t="str" cm="1">
        <f t="array" ref="A84">IF(G84='Tables calc'!$M$1+1,"Totals:",IF(A83="Totals:","",IF(A83="","",INDEX('Tables calc'!$J$24:$J$539,_xlfn.AGGREGATE(15,3,('Tables calc'!$N$24:$N$539=1)/('Tables calc'!$N$24:$N$539=1)*(ROW('Tables calc'!$N$24:$N$539)-ROW('Tables calc'!$N$23)),G84)))))</f>
        <v/>
      </c>
      <c r="B84" s="606" t="str" cm="1">
        <f t="array" ref="B84">IF(G84='Tables calc'!$M$1+1,"#",IF(B83="#","",IF(B83="","",INDEX('Tables calc'!$K$24:$K$539,_xlfn.AGGREGATE(15,3,('Tables calc'!$N$24:$N$539=1)/('Tables calc'!$N$24:$N$539=1)*(ROW('Tables calc'!$N$24:$N$539)-ROW('Tables calc'!$N$23)),G84)))))</f>
        <v/>
      </c>
      <c r="C84" s="607" t="str">
        <f t="shared" si="17"/>
        <v/>
      </c>
      <c r="D84" s="608" t="str" cm="1">
        <f t="array" ref="D84">IF(G84='Tables calc'!$M$1+1,'Tables calc'!$P$23,IF(D83='Tables calc'!$P$23,"",IF(D83="","",INDEX('Tables calc'!$L$24:$L$539,_xlfn.AGGREGATE(15,3,('Tables calc'!$N$24:$N$539=1)/('Tables calc'!$N$24:$N$539=1)*(ROW('Tables calc'!$N$24:$N$539)-ROW('Tables calc'!$N$23)),G84)))))</f>
        <v/>
      </c>
      <c r="E84" s="601" t="str">
        <f t="shared" si="18"/>
        <v/>
      </c>
      <c r="F84" s="613" t="str" cm="1">
        <f t="array" ref="F84">IF(G84='Tables calc'!$M$1+1,'Tables calc'!$P$24,IF(E83="Box 5","",IF(F83="","",INDEX('Tables calc'!$M$24:$M$539,_xlfn.AGGREGATE(15,3,('Tables calc'!$N$24:$N$539=1)/('Tables calc'!$N$24:$N$539=1)*(ROW('Tables calc'!$N$24:$N$539)-ROW('Tables calc'!$N$23)),G84)))))</f>
        <v/>
      </c>
      <c r="G84" s="69">
        <v>83</v>
      </c>
      <c r="H84" s="69" t="str">
        <f t="shared" si="10"/>
        <v/>
      </c>
      <c r="I84" s="69" t="str">
        <f t="shared" si="11"/>
        <v/>
      </c>
      <c r="J84" s="69" t="str">
        <f t="shared" si="19"/>
        <v/>
      </c>
      <c r="K84" s="69" t="str">
        <f t="shared" si="12"/>
        <v/>
      </c>
      <c r="L84" s="69" t="str">
        <f t="shared" si="13"/>
        <v/>
      </c>
      <c r="M84" s="69" t="str">
        <f t="shared" si="14"/>
        <v/>
      </c>
      <c r="N84" s="69" t="str">
        <f t="shared" si="15"/>
        <v/>
      </c>
      <c r="O84" s="69" t="str">
        <f t="shared" si="16"/>
        <v/>
      </c>
    </row>
    <row r="85" spans="1:15" x14ac:dyDescent="0.3">
      <c r="A85" s="606" t="str" cm="1">
        <f t="array" ref="A85">IF(G85='Tables calc'!$M$1+1,"Totals:",IF(A84="Totals:","",IF(A84="","",INDEX('Tables calc'!$J$24:$J$539,_xlfn.AGGREGATE(15,3,('Tables calc'!$N$24:$N$539=1)/('Tables calc'!$N$24:$N$539=1)*(ROW('Tables calc'!$N$24:$N$539)-ROW('Tables calc'!$N$23)),G85)))))</f>
        <v/>
      </c>
      <c r="B85" s="606" t="str" cm="1">
        <f t="array" ref="B85">IF(G85='Tables calc'!$M$1+1,"#",IF(B84="#","",IF(B84="","",INDEX('Tables calc'!$K$24:$K$539,_xlfn.AGGREGATE(15,3,('Tables calc'!$N$24:$N$539=1)/('Tables calc'!$N$24:$N$539=1)*(ROW('Tables calc'!$N$24:$N$539)-ROW('Tables calc'!$N$23)),G85)))))</f>
        <v/>
      </c>
      <c r="C85" s="607" t="str">
        <f t="shared" si="17"/>
        <v/>
      </c>
      <c r="D85" s="608" t="str" cm="1">
        <f t="array" ref="D85">IF(G85='Tables calc'!$M$1+1,'Tables calc'!$P$23,IF(D84='Tables calc'!$P$23,"",IF(D84="","",INDEX('Tables calc'!$L$24:$L$539,_xlfn.AGGREGATE(15,3,('Tables calc'!$N$24:$N$539=1)/('Tables calc'!$N$24:$N$539=1)*(ROW('Tables calc'!$N$24:$N$539)-ROW('Tables calc'!$N$23)),G85)))))</f>
        <v/>
      </c>
      <c r="E85" s="601" t="str">
        <f t="shared" si="18"/>
        <v/>
      </c>
      <c r="F85" s="613" t="str" cm="1">
        <f t="array" ref="F85">IF(G85='Tables calc'!$M$1+1,'Tables calc'!$P$24,IF(E84="Box 5","",IF(F84="","",INDEX('Tables calc'!$M$24:$M$539,_xlfn.AGGREGATE(15,3,('Tables calc'!$N$24:$N$539=1)/('Tables calc'!$N$24:$N$539=1)*(ROW('Tables calc'!$N$24:$N$539)-ROW('Tables calc'!$N$23)),G85)))))</f>
        <v/>
      </c>
      <c r="G85" s="69">
        <v>84</v>
      </c>
      <c r="H85" s="69" t="str">
        <f t="shared" si="10"/>
        <v/>
      </c>
      <c r="I85" s="69" t="str">
        <f t="shared" si="11"/>
        <v/>
      </c>
      <c r="J85" s="69" t="str">
        <f t="shared" si="19"/>
        <v/>
      </c>
      <c r="K85" s="69" t="str">
        <f t="shared" si="12"/>
        <v/>
      </c>
      <c r="L85" s="69" t="str">
        <f t="shared" si="13"/>
        <v/>
      </c>
      <c r="M85" s="69" t="str">
        <f t="shared" si="14"/>
        <v/>
      </c>
      <c r="N85" s="69" t="str">
        <f t="shared" si="15"/>
        <v/>
      </c>
      <c r="O85" s="69" t="str">
        <f t="shared" si="16"/>
        <v/>
      </c>
    </row>
    <row r="86" spans="1:15" x14ac:dyDescent="0.3">
      <c r="A86" s="606" t="str" cm="1">
        <f t="array" ref="A86">IF(G86='Tables calc'!$M$1+1,"Totals:",IF(A85="Totals:","",IF(A85="","",INDEX('Tables calc'!$J$24:$J$539,_xlfn.AGGREGATE(15,3,('Tables calc'!$N$24:$N$539=1)/('Tables calc'!$N$24:$N$539=1)*(ROW('Tables calc'!$N$24:$N$539)-ROW('Tables calc'!$N$23)),G86)))))</f>
        <v/>
      </c>
      <c r="B86" s="606" t="str" cm="1">
        <f t="array" ref="B86">IF(G86='Tables calc'!$M$1+1,"#",IF(B85="#","",IF(B85="","",INDEX('Tables calc'!$K$24:$K$539,_xlfn.AGGREGATE(15,3,('Tables calc'!$N$24:$N$539=1)/('Tables calc'!$N$24:$N$539=1)*(ROW('Tables calc'!$N$24:$N$539)-ROW('Tables calc'!$N$23)),G86)))))</f>
        <v/>
      </c>
      <c r="C86" s="607" t="str">
        <f t="shared" si="17"/>
        <v/>
      </c>
      <c r="D86" s="608" t="str" cm="1">
        <f t="array" ref="D86">IF(G86='Tables calc'!$M$1+1,'Tables calc'!$P$23,IF(D85='Tables calc'!$P$23,"",IF(D85="","",INDEX('Tables calc'!$L$24:$L$539,_xlfn.AGGREGATE(15,3,('Tables calc'!$N$24:$N$539=1)/('Tables calc'!$N$24:$N$539=1)*(ROW('Tables calc'!$N$24:$N$539)-ROW('Tables calc'!$N$23)),G86)))))</f>
        <v/>
      </c>
      <c r="E86" s="601" t="str">
        <f t="shared" si="18"/>
        <v/>
      </c>
      <c r="F86" s="613" t="str" cm="1">
        <f t="array" ref="F86">IF(G86='Tables calc'!$M$1+1,'Tables calc'!$P$24,IF(E85="Box 5","",IF(F85="","",INDEX('Tables calc'!$M$24:$M$539,_xlfn.AGGREGATE(15,3,('Tables calc'!$N$24:$N$539=1)/('Tables calc'!$N$24:$N$539=1)*(ROW('Tables calc'!$N$24:$N$539)-ROW('Tables calc'!$N$23)),G86)))))</f>
        <v/>
      </c>
      <c r="G86" s="69">
        <v>85</v>
      </c>
      <c r="H86" s="69" t="str">
        <f t="shared" si="10"/>
        <v/>
      </c>
      <c r="I86" s="69" t="str">
        <f t="shared" si="11"/>
        <v/>
      </c>
      <c r="J86" s="69" t="str">
        <f t="shared" si="19"/>
        <v/>
      </c>
      <c r="K86" s="69" t="str">
        <f t="shared" si="12"/>
        <v/>
      </c>
      <c r="L86" s="69" t="str">
        <f t="shared" si="13"/>
        <v/>
      </c>
      <c r="M86" s="69" t="str">
        <f t="shared" si="14"/>
        <v/>
      </c>
      <c r="N86" s="69" t="str">
        <f t="shared" si="15"/>
        <v/>
      </c>
      <c r="O86" s="69" t="str">
        <f t="shared" si="16"/>
        <v/>
      </c>
    </row>
    <row r="87" spans="1:15" x14ac:dyDescent="0.3">
      <c r="A87" s="606" t="str" cm="1">
        <f t="array" ref="A87">IF(G87='Tables calc'!$M$1+1,"Totals:",IF(A86="Totals:","",IF(A86="","",INDEX('Tables calc'!$J$24:$J$539,_xlfn.AGGREGATE(15,3,('Tables calc'!$N$24:$N$539=1)/('Tables calc'!$N$24:$N$539=1)*(ROW('Tables calc'!$N$24:$N$539)-ROW('Tables calc'!$N$23)),G87)))))</f>
        <v/>
      </c>
      <c r="B87" s="606" t="str" cm="1">
        <f t="array" ref="B87">IF(G87='Tables calc'!$M$1+1,"#",IF(B86="#","",IF(B86="","",INDEX('Tables calc'!$K$24:$K$539,_xlfn.AGGREGATE(15,3,('Tables calc'!$N$24:$N$539=1)/('Tables calc'!$N$24:$N$539=1)*(ROW('Tables calc'!$N$24:$N$539)-ROW('Tables calc'!$N$23)),G87)))))</f>
        <v/>
      </c>
      <c r="C87" s="607" t="str">
        <f t="shared" si="17"/>
        <v/>
      </c>
      <c r="D87" s="608" t="str" cm="1">
        <f t="array" ref="D87">IF(G87='Tables calc'!$M$1+1,'Tables calc'!$P$23,IF(D86='Tables calc'!$P$23,"",IF(D86="","",INDEX('Tables calc'!$L$24:$L$539,_xlfn.AGGREGATE(15,3,('Tables calc'!$N$24:$N$539=1)/('Tables calc'!$N$24:$N$539=1)*(ROW('Tables calc'!$N$24:$N$539)-ROW('Tables calc'!$N$23)),G87)))))</f>
        <v/>
      </c>
      <c r="E87" s="601" t="str">
        <f t="shared" si="18"/>
        <v/>
      </c>
      <c r="F87" s="613" t="str" cm="1">
        <f t="array" ref="F87">IF(G87='Tables calc'!$M$1+1,'Tables calc'!$P$24,IF(E86="Box 5","",IF(F86="","",INDEX('Tables calc'!$M$24:$M$539,_xlfn.AGGREGATE(15,3,('Tables calc'!$N$24:$N$539=1)/('Tables calc'!$N$24:$N$539=1)*(ROW('Tables calc'!$N$24:$N$539)-ROW('Tables calc'!$N$23)),G87)))))</f>
        <v/>
      </c>
      <c r="G87" s="69">
        <v>86</v>
      </c>
      <c r="H87" s="69" t="str">
        <f t="shared" si="10"/>
        <v/>
      </c>
      <c r="I87" s="69" t="str">
        <f t="shared" si="11"/>
        <v/>
      </c>
      <c r="J87" s="69" t="str">
        <f t="shared" si="19"/>
        <v/>
      </c>
      <c r="K87" s="69" t="str">
        <f t="shared" si="12"/>
        <v/>
      </c>
      <c r="L87" s="69" t="str">
        <f t="shared" si="13"/>
        <v/>
      </c>
      <c r="M87" s="69" t="str">
        <f t="shared" si="14"/>
        <v/>
      </c>
      <c r="N87" s="69" t="str">
        <f t="shared" si="15"/>
        <v/>
      </c>
      <c r="O87" s="69" t="str">
        <f t="shared" si="16"/>
        <v/>
      </c>
    </row>
    <row r="88" spans="1:15" x14ac:dyDescent="0.3">
      <c r="A88" s="606" t="str" cm="1">
        <f t="array" ref="A88">IF(G88='Tables calc'!$M$1+1,"Totals:",IF(A87="Totals:","",IF(A87="","",INDEX('Tables calc'!$J$24:$J$539,_xlfn.AGGREGATE(15,3,('Tables calc'!$N$24:$N$539=1)/('Tables calc'!$N$24:$N$539=1)*(ROW('Tables calc'!$N$24:$N$539)-ROW('Tables calc'!$N$23)),G88)))))</f>
        <v/>
      </c>
      <c r="B88" s="606" t="str" cm="1">
        <f t="array" ref="B88">IF(G88='Tables calc'!$M$1+1,"#",IF(B87="#","",IF(B87="","",INDEX('Tables calc'!$K$24:$K$539,_xlfn.AGGREGATE(15,3,('Tables calc'!$N$24:$N$539=1)/('Tables calc'!$N$24:$N$539=1)*(ROW('Tables calc'!$N$24:$N$539)-ROW('Tables calc'!$N$23)),G88)))))</f>
        <v/>
      </c>
      <c r="C88" s="607" t="str">
        <f t="shared" si="17"/>
        <v/>
      </c>
      <c r="D88" s="608" t="str" cm="1">
        <f t="array" ref="D88">IF(G88='Tables calc'!$M$1+1,'Tables calc'!$P$23,IF(D87='Tables calc'!$P$23,"",IF(D87="","",INDEX('Tables calc'!$L$24:$L$539,_xlfn.AGGREGATE(15,3,('Tables calc'!$N$24:$N$539=1)/('Tables calc'!$N$24:$N$539=1)*(ROW('Tables calc'!$N$24:$N$539)-ROW('Tables calc'!$N$23)),G88)))))</f>
        <v/>
      </c>
      <c r="E88" s="601" t="str">
        <f t="shared" si="18"/>
        <v/>
      </c>
      <c r="F88" s="613" t="str" cm="1">
        <f t="array" ref="F88">IF(G88='Tables calc'!$M$1+1,'Tables calc'!$P$24,IF(E87="Box 5","",IF(F87="","",INDEX('Tables calc'!$M$24:$M$539,_xlfn.AGGREGATE(15,3,('Tables calc'!$N$24:$N$539=1)/('Tables calc'!$N$24:$N$539=1)*(ROW('Tables calc'!$N$24:$N$539)-ROW('Tables calc'!$N$23)),G88)))))</f>
        <v/>
      </c>
      <c r="G88" s="69">
        <v>87</v>
      </c>
      <c r="H88" s="69" t="str">
        <f t="shared" si="10"/>
        <v/>
      </c>
      <c r="I88" s="69" t="str">
        <f t="shared" si="11"/>
        <v/>
      </c>
      <c r="J88" s="69" t="str">
        <f t="shared" si="19"/>
        <v/>
      </c>
      <c r="K88" s="69" t="str">
        <f t="shared" si="12"/>
        <v/>
      </c>
      <c r="L88" s="69" t="str">
        <f t="shared" si="13"/>
        <v/>
      </c>
      <c r="M88" s="69" t="str">
        <f t="shared" si="14"/>
        <v/>
      </c>
      <c r="N88" s="69" t="str">
        <f t="shared" si="15"/>
        <v/>
      </c>
      <c r="O88" s="69" t="str">
        <f t="shared" si="16"/>
        <v/>
      </c>
    </row>
    <row r="89" spans="1:15" x14ac:dyDescent="0.3">
      <c r="A89" s="606" t="str" cm="1">
        <f t="array" ref="A89">IF(G89='Tables calc'!$M$1+1,"Totals:",IF(A88="Totals:","",IF(A88="","",INDEX('Tables calc'!$J$24:$J$539,_xlfn.AGGREGATE(15,3,('Tables calc'!$N$24:$N$539=1)/('Tables calc'!$N$24:$N$539=1)*(ROW('Tables calc'!$N$24:$N$539)-ROW('Tables calc'!$N$23)),G89)))))</f>
        <v/>
      </c>
      <c r="B89" s="606" t="str" cm="1">
        <f t="array" ref="B89">IF(G89='Tables calc'!$M$1+1,"#",IF(B88="#","",IF(B88="","",INDEX('Tables calc'!$K$24:$K$539,_xlfn.AGGREGATE(15,3,('Tables calc'!$N$24:$N$539=1)/('Tables calc'!$N$24:$N$539=1)*(ROW('Tables calc'!$N$24:$N$539)-ROW('Tables calc'!$N$23)),G89)))))</f>
        <v/>
      </c>
      <c r="C89" s="607" t="str">
        <f t="shared" si="17"/>
        <v/>
      </c>
      <c r="D89" s="608" t="str" cm="1">
        <f t="array" ref="D89">IF(G89='Tables calc'!$M$1+1,'Tables calc'!$P$23,IF(D88='Tables calc'!$P$23,"",IF(D88="","",INDEX('Tables calc'!$L$24:$L$539,_xlfn.AGGREGATE(15,3,('Tables calc'!$N$24:$N$539=1)/('Tables calc'!$N$24:$N$539=1)*(ROW('Tables calc'!$N$24:$N$539)-ROW('Tables calc'!$N$23)),G89)))))</f>
        <v/>
      </c>
      <c r="E89" s="601" t="str">
        <f t="shared" si="18"/>
        <v/>
      </c>
      <c r="F89" s="613" t="str" cm="1">
        <f t="array" ref="F89">IF(G89='Tables calc'!$M$1+1,'Tables calc'!$P$24,IF(E88="Box 5","",IF(F88="","",INDEX('Tables calc'!$M$24:$M$539,_xlfn.AGGREGATE(15,3,('Tables calc'!$N$24:$N$539=1)/('Tables calc'!$N$24:$N$539=1)*(ROW('Tables calc'!$N$24:$N$539)-ROW('Tables calc'!$N$23)),G89)))))</f>
        <v/>
      </c>
      <c r="G89" s="69">
        <v>88</v>
      </c>
      <c r="H89" s="69" t="str">
        <f t="shared" si="10"/>
        <v/>
      </c>
      <c r="I89" s="69" t="str">
        <f t="shared" si="11"/>
        <v/>
      </c>
      <c r="J89" s="69" t="str">
        <f t="shared" si="19"/>
        <v/>
      </c>
      <c r="K89" s="69" t="str">
        <f t="shared" si="12"/>
        <v/>
      </c>
      <c r="L89" s="69" t="str">
        <f t="shared" si="13"/>
        <v/>
      </c>
      <c r="M89" s="69" t="str">
        <f t="shared" si="14"/>
        <v/>
      </c>
      <c r="N89" s="69" t="str">
        <f t="shared" si="15"/>
        <v/>
      </c>
      <c r="O89" s="69" t="str">
        <f t="shared" si="16"/>
        <v/>
      </c>
    </row>
    <row r="90" spans="1:15" x14ac:dyDescent="0.3">
      <c r="A90" s="606" t="str" cm="1">
        <f t="array" ref="A90">IF(G90='Tables calc'!$M$1+1,"Totals:",IF(A89="Totals:","",IF(A89="","",INDEX('Tables calc'!$J$24:$J$539,_xlfn.AGGREGATE(15,3,('Tables calc'!$N$24:$N$539=1)/('Tables calc'!$N$24:$N$539=1)*(ROW('Tables calc'!$N$24:$N$539)-ROW('Tables calc'!$N$23)),G90)))))</f>
        <v/>
      </c>
      <c r="B90" s="606" t="str" cm="1">
        <f t="array" ref="B90">IF(G90='Tables calc'!$M$1+1,"#",IF(B89="#","",IF(B89="","",INDEX('Tables calc'!$K$24:$K$539,_xlfn.AGGREGATE(15,3,('Tables calc'!$N$24:$N$539=1)/('Tables calc'!$N$24:$N$539=1)*(ROW('Tables calc'!$N$24:$N$539)-ROW('Tables calc'!$N$23)),G90)))))</f>
        <v/>
      </c>
      <c r="C90" s="607" t="str">
        <f t="shared" si="17"/>
        <v/>
      </c>
      <c r="D90" s="608" t="str" cm="1">
        <f t="array" ref="D90">IF(G90='Tables calc'!$M$1+1,'Tables calc'!$P$23,IF(D89='Tables calc'!$P$23,"",IF(D89="","",INDEX('Tables calc'!$L$24:$L$539,_xlfn.AGGREGATE(15,3,('Tables calc'!$N$24:$N$539=1)/('Tables calc'!$N$24:$N$539=1)*(ROW('Tables calc'!$N$24:$N$539)-ROW('Tables calc'!$N$23)),G90)))))</f>
        <v/>
      </c>
      <c r="E90" s="601" t="str">
        <f t="shared" si="18"/>
        <v/>
      </c>
      <c r="F90" s="613" t="str" cm="1">
        <f t="array" ref="F90">IF(G90='Tables calc'!$M$1+1,'Tables calc'!$P$24,IF(E89="Box 5","",IF(F89="","",INDEX('Tables calc'!$M$24:$M$539,_xlfn.AGGREGATE(15,3,('Tables calc'!$N$24:$N$539=1)/('Tables calc'!$N$24:$N$539=1)*(ROW('Tables calc'!$N$24:$N$539)-ROW('Tables calc'!$N$23)),G90)))))</f>
        <v/>
      </c>
      <c r="G90" s="69">
        <v>89</v>
      </c>
      <c r="H90" s="69" t="str">
        <f t="shared" si="10"/>
        <v/>
      </c>
      <c r="I90" s="69" t="str">
        <f t="shared" si="11"/>
        <v/>
      </c>
      <c r="J90" s="69" t="str">
        <f t="shared" si="19"/>
        <v/>
      </c>
      <c r="K90" s="69" t="str">
        <f t="shared" si="12"/>
        <v/>
      </c>
      <c r="L90" s="69" t="str">
        <f t="shared" si="13"/>
        <v/>
      </c>
      <c r="M90" s="69" t="str">
        <f t="shared" si="14"/>
        <v/>
      </c>
      <c r="N90" s="69" t="str">
        <f t="shared" si="15"/>
        <v/>
      </c>
      <c r="O90" s="69" t="str">
        <f t="shared" si="16"/>
        <v/>
      </c>
    </row>
    <row r="91" spans="1:15" x14ac:dyDescent="0.3">
      <c r="A91" s="606" t="str" cm="1">
        <f t="array" ref="A91">IF(G91='Tables calc'!$M$1+1,"Totals:",IF(A90="Totals:","",IF(A90="","",INDEX('Tables calc'!$J$24:$J$539,_xlfn.AGGREGATE(15,3,('Tables calc'!$N$24:$N$539=1)/('Tables calc'!$N$24:$N$539=1)*(ROW('Tables calc'!$N$24:$N$539)-ROW('Tables calc'!$N$23)),G91)))))</f>
        <v/>
      </c>
      <c r="B91" s="606" t="str" cm="1">
        <f t="array" ref="B91">IF(G91='Tables calc'!$M$1+1,"#",IF(B90="#","",IF(B90="","",INDEX('Tables calc'!$K$24:$K$539,_xlfn.AGGREGATE(15,3,('Tables calc'!$N$24:$N$539=1)/('Tables calc'!$N$24:$N$539=1)*(ROW('Tables calc'!$N$24:$N$539)-ROW('Tables calc'!$N$23)),G91)))))</f>
        <v/>
      </c>
      <c r="C91" s="607" t="str">
        <f t="shared" si="17"/>
        <v/>
      </c>
      <c r="D91" s="608" t="str" cm="1">
        <f t="array" ref="D91">IF(G91='Tables calc'!$M$1+1,'Tables calc'!$P$23,IF(D90='Tables calc'!$P$23,"",IF(D90="","",INDEX('Tables calc'!$L$24:$L$539,_xlfn.AGGREGATE(15,3,('Tables calc'!$N$24:$N$539=1)/('Tables calc'!$N$24:$N$539=1)*(ROW('Tables calc'!$N$24:$N$539)-ROW('Tables calc'!$N$23)),G91)))))</f>
        <v/>
      </c>
      <c r="E91" s="601" t="str">
        <f t="shared" si="18"/>
        <v/>
      </c>
      <c r="F91" s="613" t="str" cm="1">
        <f t="array" ref="F91">IF(G91='Tables calc'!$M$1+1,'Tables calc'!$P$24,IF(E90="Box 5","",IF(F90="","",INDEX('Tables calc'!$M$24:$M$539,_xlfn.AGGREGATE(15,3,('Tables calc'!$N$24:$N$539=1)/('Tables calc'!$N$24:$N$539=1)*(ROW('Tables calc'!$N$24:$N$539)-ROW('Tables calc'!$N$23)),G91)))))</f>
        <v/>
      </c>
      <c r="G91" s="69">
        <v>90</v>
      </c>
      <c r="H91" s="69" t="str">
        <f t="shared" si="10"/>
        <v/>
      </c>
      <c r="I91" s="69" t="str">
        <f t="shared" si="11"/>
        <v/>
      </c>
      <c r="J91" s="69" t="str">
        <f t="shared" si="19"/>
        <v/>
      </c>
      <c r="K91" s="69" t="str">
        <f t="shared" si="12"/>
        <v/>
      </c>
      <c r="L91" s="69" t="str">
        <f t="shared" si="13"/>
        <v/>
      </c>
      <c r="M91" s="69" t="str">
        <f t="shared" si="14"/>
        <v/>
      </c>
      <c r="N91" s="69" t="str">
        <f t="shared" si="15"/>
        <v/>
      </c>
      <c r="O91" s="69" t="str">
        <f t="shared" si="16"/>
        <v/>
      </c>
    </row>
    <row r="92" spans="1:15" x14ac:dyDescent="0.3">
      <c r="A92" s="606" t="str" cm="1">
        <f t="array" ref="A92">IF(G92='Tables calc'!$M$1+1,"Totals:",IF(A91="Totals:","",IF(A91="","",INDEX('Tables calc'!$J$24:$J$539,_xlfn.AGGREGATE(15,3,('Tables calc'!$N$24:$N$539=1)/('Tables calc'!$N$24:$N$539=1)*(ROW('Tables calc'!$N$24:$N$539)-ROW('Tables calc'!$N$23)),G92)))))</f>
        <v/>
      </c>
      <c r="B92" s="606" t="str" cm="1">
        <f t="array" ref="B92">IF(G92='Tables calc'!$M$1+1,"#",IF(B91="#","",IF(B91="","",INDEX('Tables calc'!$K$24:$K$539,_xlfn.AGGREGATE(15,3,('Tables calc'!$N$24:$N$539=1)/('Tables calc'!$N$24:$N$539=1)*(ROW('Tables calc'!$N$24:$N$539)-ROW('Tables calc'!$N$23)),G92)))))</f>
        <v/>
      </c>
      <c r="C92" s="607" t="str">
        <f t="shared" si="17"/>
        <v/>
      </c>
      <c r="D92" s="608" t="str" cm="1">
        <f t="array" ref="D92">IF(G92='Tables calc'!$M$1+1,'Tables calc'!$P$23,IF(D91='Tables calc'!$P$23,"",IF(D91="","",INDEX('Tables calc'!$L$24:$L$539,_xlfn.AGGREGATE(15,3,('Tables calc'!$N$24:$N$539=1)/('Tables calc'!$N$24:$N$539=1)*(ROW('Tables calc'!$N$24:$N$539)-ROW('Tables calc'!$N$23)),G92)))))</f>
        <v/>
      </c>
      <c r="E92" s="601" t="str">
        <f t="shared" si="18"/>
        <v/>
      </c>
      <c r="F92" s="613" t="str" cm="1">
        <f t="array" ref="F92">IF(G92='Tables calc'!$M$1+1,'Tables calc'!$P$24,IF(E91="Box 5","",IF(F91="","",INDEX('Tables calc'!$M$24:$M$539,_xlfn.AGGREGATE(15,3,('Tables calc'!$N$24:$N$539=1)/('Tables calc'!$N$24:$N$539=1)*(ROW('Tables calc'!$N$24:$N$539)-ROW('Tables calc'!$N$23)),G92)))))</f>
        <v/>
      </c>
      <c r="G92" s="69">
        <v>91</v>
      </c>
      <c r="H92" s="69" t="str">
        <f t="shared" si="10"/>
        <v/>
      </c>
      <c r="I92" s="69" t="str">
        <f t="shared" si="11"/>
        <v/>
      </c>
      <c r="J92" s="69" t="str">
        <f t="shared" si="19"/>
        <v/>
      </c>
      <c r="K92" s="69" t="str">
        <f t="shared" si="12"/>
        <v/>
      </c>
      <c r="L92" s="69" t="str">
        <f t="shared" si="13"/>
        <v/>
      </c>
      <c r="M92" s="69" t="str">
        <f t="shared" si="14"/>
        <v/>
      </c>
      <c r="N92" s="69" t="str">
        <f t="shared" si="15"/>
        <v/>
      </c>
      <c r="O92" s="69" t="str">
        <f t="shared" si="16"/>
        <v/>
      </c>
    </row>
    <row r="93" spans="1:15" x14ac:dyDescent="0.3">
      <c r="A93" s="606" t="str" cm="1">
        <f t="array" ref="A93">IF(G93='Tables calc'!$M$1+1,"Totals:",IF(A92="Totals:","",IF(A92="","",INDEX('Tables calc'!$J$24:$J$539,_xlfn.AGGREGATE(15,3,('Tables calc'!$N$24:$N$539=1)/('Tables calc'!$N$24:$N$539=1)*(ROW('Tables calc'!$N$24:$N$539)-ROW('Tables calc'!$N$23)),G93)))))</f>
        <v/>
      </c>
      <c r="B93" s="606" t="str" cm="1">
        <f t="array" ref="B93">IF(G93='Tables calc'!$M$1+1,"#",IF(B92="#","",IF(B92="","",INDEX('Tables calc'!$K$24:$K$539,_xlfn.AGGREGATE(15,3,('Tables calc'!$N$24:$N$539=1)/('Tables calc'!$N$24:$N$539=1)*(ROW('Tables calc'!$N$24:$N$539)-ROW('Tables calc'!$N$23)),G93)))))</f>
        <v/>
      </c>
      <c r="C93" s="607" t="str">
        <f t="shared" si="17"/>
        <v/>
      </c>
      <c r="D93" s="608" t="str" cm="1">
        <f t="array" ref="D93">IF(G93='Tables calc'!$M$1+1,'Tables calc'!$P$23,IF(D92='Tables calc'!$P$23,"",IF(D92="","",INDEX('Tables calc'!$L$24:$L$539,_xlfn.AGGREGATE(15,3,('Tables calc'!$N$24:$N$539=1)/('Tables calc'!$N$24:$N$539=1)*(ROW('Tables calc'!$N$24:$N$539)-ROW('Tables calc'!$N$23)),G93)))))</f>
        <v/>
      </c>
      <c r="E93" s="601" t="str">
        <f t="shared" si="18"/>
        <v/>
      </c>
      <c r="F93" s="613" t="str" cm="1">
        <f t="array" ref="F93">IF(G93='Tables calc'!$M$1+1,'Tables calc'!$P$24,IF(E92="Box 5","",IF(F92="","",INDEX('Tables calc'!$M$24:$M$539,_xlfn.AGGREGATE(15,3,('Tables calc'!$N$24:$N$539=1)/('Tables calc'!$N$24:$N$539=1)*(ROW('Tables calc'!$N$24:$N$539)-ROW('Tables calc'!$N$23)),G93)))))</f>
        <v/>
      </c>
      <c r="G93" s="69">
        <v>92</v>
      </c>
      <c r="H93" s="69" t="str">
        <f t="shared" si="10"/>
        <v/>
      </c>
      <c r="I93" s="69" t="str">
        <f t="shared" si="11"/>
        <v/>
      </c>
      <c r="J93" s="69" t="str">
        <f t="shared" si="19"/>
        <v/>
      </c>
      <c r="K93" s="69" t="str">
        <f t="shared" si="12"/>
        <v/>
      </c>
      <c r="L93" s="69" t="str">
        <f t="shared" si="13"/>
        <v/>
      </c>
      <c r="M93" s="69" t="str">
        <f t="shared" si="14"/>
        <v/>
      </c>
      <c r="N93" s="69" t="str">
        <f t="shared" si="15"/>
        <v/>
      </c>
      <c r="O93" s="69" t="str">
        <f t="shared" si="16"/>
        <v/>
      </c>
    </row>
    <row r="94" spans="1:15" x14ac:dyDescent="0.3">
      <c r="A94" s="606" t="str" cm="1">
        <f t="array" ref="A94">IF(G94='Tables calc'!$M$1+1,"Totals:",IF(A93="Totals:","",IF(A93="","",INDEX('Tables calc'!$J$24:$J$539,_xlfn.AGGREGATE(15,3,('Tables calc'!$N$24:$N$539=1)/('Tables calc'!$N$24:$N$539=1)*(ROW('Tables calc'!$N$24:$N$539)-ROW('Tables calc'!$N$23)),G94)))))</f>
        <v/>
      </c>
      <c r="B94" s="606" t="str" cm="1">
        <f t="array" ref="B94">IF(G94='Tables calc'!$M$1+1,"#",IF(B93="#","",IF(B93="","",INDEX('Tables calc'!$K$24:$K$539,_xlfn.AGGREGATE(15,3,('Tables calc'!$N$24:$N$539=1)/('Tables calc'!$N$24:$N$539=1)*(ROW('Tables calc'!$N$24:$N$539)-ROW('Tables calc'!$N$23)),G94)))))</f>
        <v/>
      </c>
      <c r="C94" s="607" t="str">
        <f t="shared" si="17"/>
        <v/>
      </c>
      <c r="D94" s="608" t="str" cm="1">
        <f t="array" ref="D94">IF(G94='Tables calc'!$M$1+1,'Tables calc'!$P$23,IF(D93='Tables calc'!$P$23,"",IF(D93="","",INDEX('Tables calc'!$L$24:$L$539,_xlfn.AGGREGATE(15,3,('Tables calc'!$N$24:$N$539=1)/('Tables calc'!$N$24:$N$539=1)*(ROW('Tables calc'!$N$24:$N$539)-ROW('Tables calc'!$N$23)),G94)))))</f>
        <v/>
      </c>
      <c r="E94" s="601" t="str">
        <f t="shared" si="18"/>
        <v/>
      </c>
      <c r="F94" s="613" t="str" cm="1">
        <f t="array" ref="F94">IF(G94='Tables calc'!$M$1+1,'Tables calc'!$P$24,IF(E93="Box 5","",IF(F93="","",INDEX('Tables calc'!$M$24:$M$539,_xlfn.AGGREGATE(15,3,('Tables calc'!$N$24:$N$539=1)/('Tables calc'!$N$24:$N$539=1)*(ROW('Tables calc'!$N$24:$N$539)-ROW('Tables calc'!$N$23)),G94)))))</f>
        <v/>
      </c>
      <c r="G94" s="69">
        <v>93</v>
      </c>
      <c r="H94" s="69" t="str">
        <f t="shared" si="10"/>
        <v/>
      </c>
      <c r="I94" s="69" t="str">
        <f t="shared" si="11"/>
        <v/>
      </c>
      <c r="J94" s="69" t="str">
        <f t="shared" si="19"/>
        <v/>
      </c>
      <c r="K94" s="69" t="str">
        <f t="shared" si="12"/>
        <v/>
      </c>
      <c r="L94" s="69" t="str">
        <f t="shared" si="13"/>
        <v/>
      </c>
      <c r="M94" s="69" t="str">
        <f t="shared" si="14"/>
        <v/>
      </c>
      <c r="N94" s="69" t="str">
        <f t="shared" si="15"/>
        <v/>
      </c>
      <c r="O94" s="69" t="str">
        <f t="shared" si="16"/>
        <v/>
      </c>
    </row>
    <row r="95" spans="1:15" x14ac:dyDescent="0.3">
      <c r="A95" s="606" t="str" cm="1">
        <f t="array" ref="A95">IF(G95='Tables calc'!$M$1+1,"Totals:",IF(A94="Totals:","",IF(A94="","",INDEX('Tables calc'!$J$24:$J$539,_xlfn.AGGREGATE(15,3,('Tables calc'!$N$24:$N$539=1)/('Tables calc'!$N$24:$N$539=1)*(ROW('Tables calc'!$N$24:$N$539)-ROW('Tables calc'!$N$23)),G95)))))</f>
        <v/>
      </c>
      <c r="B95" s="606" t="str" cm="1">
        <f t="array" ref="B95">IF(G95='Tables calc'!$M$1+1,"#",IF(B94="#","",IF(B94="","",INDEX('Tables calc'!$K$24:$K$539,_xlfn.AGGREGATE(15,3,('Tables calc'!$N$24:$N$539=1)/('Tables calc'!$N$24:$N$539=1)*(ROW('Tables calc'!$N$24:$N$539)-ROW('Tables calc'!$N$23)),G95)))))</f>
        <v/>
      </c>
      <c r="C95" s="607" t="str">
        <f t="shared" si="17"/>
        <v/>
      </c>
      <c r="D95" s="608" t="str" cm="1">
        <f t="array" ref="D95">IF(G95='Tables calc'!$M$1+1,'Tables calc'!$P$23,IF(D94='Tables calc'!$P$23,"",IF(D94="","",INDEX('Tables calc'!$L$24:$L$539,_xlfn.AGGREGATE(15,3,('Tables calc'!$N$24:$N$539=1)/('Tables calc'!$N$24:$N$539=1)*(ROW('Tables calc'!$N$24:$N$539)-ROW('Tables calc'!$N$23)),G95)))))</f>
        <v/>
      </c>
      <c r="E95" s="601" t="str">
        <f t="shared" si="18"/>
        <v/>
      </c>
      <c r="F95" s="613" t="str" cm="1">
        <f t="array" ref="F95">IF(G95='Tables calc'!$M$1+1,'Tables calc'!$P$24,IF(E94="Box 5","",IF(F94="","",INDEX('Tables calc'!$M$24:$M$539,_xlfn.AGGREGATE(15,3,('Tables calc'!$N$24:$N$539=1)/('Tables calc'!$N$24:$N$539=1)*(ROW('Tables calc'!$N$24:$N$539)-ROW('Tables calc'!$N$23)),G95)))))</f>
        <v/>
      </c>
      <c r="G95" s="69">
        <v>94</v>
      </c>
      <c r="H95" s="69" t="str">
        <f t="shared" si="10"/>
        <v/>
      </c>
      <c r="I95" s="69" t="str">
        <f t="shared" si="11"/>
        <v/>
      </c>
      <c r="J95" s="69" t="str">
        <f t="shared" si="19"/>
        <v/>
      </c>
      <c r="K95" s="69" t="str">
        <f t="shared" si="12"/>
        <v/>
      </c>
      <c r="L95" s="69" t="str">
        <f t="shared" si="13"/>
        <v/>
      </c>
      <c r="M95" s="69" t="str">
        <f t="shared" si="14"/>
        <v/>
      </c>
      <c r="N95" s="69" t="str">
        <f t="shared" si="15"/>
        <v/>
      </c>
      <c r="O95" s="69" t="str">
        <f t="shared" si="16"/>
        <v/>
      </c>
    </row>
    <row r="96" spans="1:15" x14ac:dyDescent="0.3">
      <c r="A96" s="606" t="str" cm="1">
        <f t="array" ref="A96">IF(G96='Tables calc'!$M$1+1,"Totals:",IF(A95="Totals:","",IF(A95="","",INDEX('Tables calc'!$J$24:$J$539,_xlfn.AGGREGATE(15,3,('Tables calc'!$N$24:$N$539=1)/('Tables calc'!$N$24:$N$539=1)*(ROW('Tables calc'!$N$24:$N$539)-ROW('Tables calc'!$N$23)),G96)))))</f>
        <v/>
      </c>
      <c r="B96" s="606" t="str" cm="1">
        <f t="array" ref="B96">IF(G96='Tables calc'!$M$1+1,"#",IF(B95="#","",IF(B95="","",INDEX('Tables calc'!$K$24:$K$539,_xlfn.AGGREGATE(15,3,('Tables calc'!$N$24:$N$539=1)/('Tables calc'!$N$24:$N$539=1)*(ROW('Tables calc'!$N$24:$N$539)-ROW('Tables calc'!$N$23)),G96)))))</f>
        <v/>
      </c>
      <c r="C96" s="607" t="str">
        <f t="shared" si="17"/>
        <v/>
      </c>
      <c r="D96" s="608" t="str" cm="1">
        <f t="array" ref="D96">IF(G96='Tables calc'!$M$1+1,'Tables calc'!$P$23,IF(D95='Tables calc'!$P$23,"",IF(D95="","",INDEX('Tables calc'!$L$24:$L$539,_xlfn.AGGREGATE(15,3,('Tables calc'!$N$24:$N$539=1)/('Tables calc'!$N$24:$N$539=1)*(ROW('Tables calc'!$N$24:$N$539)-ROW('Tables calc'!$N$23)),G96)))))</f>
        <v/>
      </c>
      <c r="E96" s="601" t="str">
        <f t="shared" si="18"/>
        <v/>
      </c>
      <c r="F96" s="613" t="str" cm="1">
        <f t="array" ref="F96">IF(G96='Tables calc'!$M$1+1,'Tables calc'!$P$24,IF(E95="Box 5","",IF(F95="","",INDEX('Tables calc'!$M$24:$M$539,_xlfn.AGGREGATE(15,3,('Tables calc'!$N$24:$N$539=1)/('Tables calc'!$N$24:$N$539=1)*(ROW('Tables calc'!$N$24:$N$539)-ROW('Tables calc'!$N$23)),G96)))))</f>
        <v/>
      </c>
      <c r="G96" s="69">
        <v>95</v>
      </c>
      <c r="H96" s="69" t="str">
        <f t="shared" si="10"/>
        <v/>
      </c>
      <c r="I96" s="69" t="str">
        <f t="shared" si="11"/>
        <v/>
      </c>
      <c r="J96" s="69" t="str">
        <f t="shared" si="19"/>
        <v/>
      </c>
      <c r="K96" s="69" t="str">
        <f t="shared" si="12"/>
        <v/>
      </c>
      <c r="L96" s="69" t="str">
        <f t="shared" si="13"/>
        <v/>
      </c>
      <c r="M96" s="69" t="str">
        <f t="shared" si="14"/>
        <v/>
      </c>
      <c r="N96" s="69" t="str">
        <f t="shared" si="15"/>
        <v/>
      </c>
      <c r="O96" s="69" t="str">
        <f t="shared" si="16"/>
        <v/>
      </c>
    </row>
    <row r="97" spans="1:15" x14ac:dyDescent="0.3">
      <c r="A97" s="606" t="str" cm="1">
        <f t="array" ref="A97">IF(G97='Tables calc'!$M$1+1,"Totals:",IF(A96="Totals:","",IF(A96="","",INDEX('Tables calc'!$J$24:$J$539,_xlfn.AGGREGATE(15,3,('Tables calc'!$N$24:$N$539=1)/('Tables calc'!$N$24:$N$539=1)*(ROW('Tables calc'!$N$24:$N$539)-ROW('Tables calc'!$N$23)),G97)))))</f>
        <v/>
      </c>
      <c r="B97" s="606" t="str" cm="1">
        <f t="array" ref="B97">IF(G97='Tables calc'!$M$1+1,"#",IF(B96="#","",IF(B96="","",INDEX('Tables calc'!$K$24:$K$539,_xlfn.AGGREGATE(15,3,('Tables calc'!$N$24:$N$539=1)/('Tables calc'!$N$24:$N$539=1)*(ROW('Tables calc'!$N$24:$N$539)-ROW('Tables calc'!$N$23)),G97)))))</f>
        <v/>
      </c>
      <c r="C97" s="607" t="str">
        <f t="shared" si="17"/>
        <v/>
      </c>
      <c r="D97" s="608" t="str" cm="1">
        <f t="array" ref="D97">IF(G97='Tables calc'!$M$1+1,'Tables calc'!$P$23,IF(D96='Tables calc'!$P$23,"",IF(D96="","",INDEX('Tables calc'!$L$24:$L$539,_xlfn.AGGREGATE(15,3,('Tables calc'!$N$24:$N$539=1)/('Tables calc'!$N$24:$N$539=1)*(ROW('Tables calc'!$N$24:$N$539)-ROW('Tables calc'!$N$23)),G97)))))</f>
        <v/>
      </c>
      <c r="E97" s="601" t="str">
        <f t="shared" si="18"/>
        <v/>
      </c>
      <c r="F97" s="613" t="str" cm="1">
        <f t="array" ref="F97">IF(G97='Tables calc'!$M$1+1,'Tables calc'!$P$24,IF(E96="Box 5","",IF(F96="","",INDEX('Tables calc'!$M$24:$M$539,_xlfn.AGGREGATE(15,3,('Tables calc'!$N$24:$N$539=1)/('Tables calc'!$N$24:$N$539=1)*(ROW('Tables calc'!$N$24:$N$539)-ROW('Tables calc'!$N$23)),G97)))))</f>
        <v/>
      </c>
      <c r="G97" s="69">
        <v>96</v>
      </c>
      <c r="H97" s="69" t="str">
        <f t="shared" si="10"/>
        <v/>
      </c>
      <c r="I97" s="69" t="str">
        <f t="shared" si="11"/>
        <v/>
      </c>
      <c r="J97" s="69" t="str">
        <f t="shared" si="19"/>
        <v/>
      </c>
      <c r="K97" s="69" t="str">
        <f t="shared" si="12"/>
        <v/>
      </c>
      <c r="L97" s="69" t="str">
        <f t="shared" si="13"/>
        <v/>
      </c>
      <c r="M97" s="69" t="str">
        <f t="shared" si="14"/>
        <v/>
      </c>
      <c r="N97" s="69" t="str">
        <f t="shared" si="15"/>
        <v/>
      </c>
      <c r="O97" s="69" t="str">
        <f t="shared" si="16"/>
        <v/>
      </c>
    </row>
    <row r="98" spans="1:15" x14ac:dyDescent="0.3">
      <c r="A98" s="606" t="str" cm="1">
        <f t="array" ref="A98">IF(G98='Tables calc'!$M$1+1,"Totals:",IF(A97="Totals:","",IF(A97="","",INDEX('Tables calc'!$J$24:$J$539,_xlfn.AGGREGATE(15,3,('Tables calc'!$N$24:$N$539=1)/('Tables calc'!$N$24:$N$539=1)*(ROW('Tables calc'!$N$24:$N$539)-ROW('Tables calc'!$N$23)),G98)))))</f>
        <v/>
      </c>
      <c r="B98" s="606" t="str" cm="1">
        <f t="array" ref="B98">IF(G98='Tables calc'!$M$1+1,"#",IF(B97="#","",IF(B97="","",INDEX('Tables calc'!$K$24:$K$539,_xlfn.AGGREGATE(15,3,('Tables calc'!$N$24:$N$539=1)/('Tables calc'!$N$24:$N$539=1)*(ROW('Tables calc'!$N$24:$N$539)-ROW('Tables calc'!$N$23)),G98)))))</f>
        <v/>
      </c>
      <c r="C98" s="607" t="str">
        <f t="shared" si="17"/>
        <v/>
      </c>
      <c r="D98" s="608" t="str" cm="1">
        <f t="array" ref="D98">IF(G98='Tables calc'!$M$1+1,'Tables calc'!$P$23,IF(D97='Tables calc'!$P$23,"",IF(D97="","",INDEX('Tables calc'!$L$24:$L$539,_xlfn.AGGREGATE(15,3,('Tables calc'!$N$24:$N$539=1)/('Tables calc'!$N$24:$N$539=1)*(ROW('Tables calc'!$N$24:$N$539)-ROW('Tables calc'!$N$23)),G98)))))</f>
        <v/>
      </c>
      <c r="E98" s="601" t="str">
        <f t="shared" si="18"/>
        <v/>
      </c>
      <c r="F98" s="613" t="str" cm="1">
        <f t="array" ref="F98">IF(G98='Tables calc'!$M$1+1,'Tables calc'!$P$24,IF(E97="Box 5","",IF(F97="","",INDEX('Tables calc'!$M$24:$M$539,_xlfn.AGGREGATE(15,3,('Tables calc'!$N$24:$N$539=1)/('Tables calc'!$N$24:$N$539=1)*(ROW('Tables calc'!$N$24:$N$539)-ROW('Tables calc'!$N$23)),G98)))))</f>
        <v/>
      </c>
      <c r="G98" s="69">
        <v>97</v>
      </c>
      <c r="H98" s="69" t="str">
        <f t="shared" si="10"/>
        <v/>
      </c>
      <c r="I98" s="69" t="str">
        <f t="shared" si="11"/>
        <v/>
      </c>
      <c r="J98" s="69" t="str">
        <f t="shared" si="19"/>
        <v/>
      </c>
      <c r="K98" s="69" t="str">
        <f t="shared" si="12"/>
        <v/>
      </c>
      <c r="L98" s="69" t="str">
        <f t="shared" si="13"/>
        <v/>
      </c>
      <c r="M98" s="69" t="str">
        <f t="shared" si="14"/>
        <v/>
      </c>
      <c r="N98" s="69" t="str">
        <f t="shared" si="15"/>
        <v/>
      </c>
      <c r="O98" s="69" t="str">
        <f t="shared" si="16"/>
        <v/>
      </c>
    </row>
    <row r="99" spans="1:15" x14ac:dyDescent="0.3">
      <c r="A99" s="606" t="str" cm="1">
        <f t="array" ref="A99">IF(G99='Tables calc'!$M$1+1,"Totals:",IF(A98="Totals:","",IF(A98="","",INDEX('Tables calc'!$J$24:$J$539,_xlfn.AGGREGATE(15,3,('Tables calc'!$N$24:$N$539=1)/('Tables calc'!$N$24:$N$539=1)*(ROW('Tables calc'!$N$24:$N$539)-ROW('Tables calc'!$N$23)),G99)))))</f>
        <v/>
      </c>
      <c r="B99" s="606" t="str" cm="1">
        <f t="array" ref="B99">IF(G99='Tables calc'!$M$1+1,"#",IF(B98="#","",IF(B98="","",INDEX('Tables calc'!$K$24:$K$539,_xlfn.AGGREGATE(15,3,('Tables calc'!$N$24:$N$539=1)/('Tables calc'!$N$24:$N$539=1)*(ROW('Tables calc'!$N$24:$N$539)-ROW('Tables calc'!$N$23)),G99)))))</f>
        <v/>
      </c>
      <c r="C99" s="607" t="str">
        <f t="shared" si="17"/>
        <v/>
      </c>
      <c r="D99" s="608" t="str" cm="1">
        <f t="array" ref="D99">IF(G99='Tables calc'!$M$1+1,'Tables calc'!$P$23,IF(D98='Tables calc'!$P$23,"",IF(D98="","",INDEX('Tables calc'!$L$24:$L$539,_xlfn.AGGREGATE(15,3,('Tables calc'!$N$24:$N$539=1)/('Tables calc'!$N$24:$N$539=1)*(ROW('Tables calc'!$N$24:$N$539)-ROW('Tables calc'!$N$23)),G99)))))</f>
        <v/>
      </c>
      <c r="E99" s="601" t="str">
        <f t="shared" si="18"/>
        <v/>
      </c>
      <c r="F99" s="613" t="str" cm="1">
        <f t="array" ref="F99">IF(G99='Tables calc'!$M$1+1,'Tables calc'!$P$24,IF(E98="Box 5","",IF(F98="","",INDEX('Tables calc'!$M$24:$M$539,_xlfn.AGGREGATE(15,3,('Tables calc'!$N$24:$N$539=1)/('Tables calc'!$N$24:$N$539=1)*(ROW('Tables calc'!$N$24:$N$539)-ROW('Tables calc'!$N$23)),G99)))))</f>
        <v/>
      </c>
      <c r="G99" s="69">
        <v>98</v>
      </c>
      <c r="H99" s="69" t="str">
        <f t="shared" si="10"/>
        <v/>
      </c>
      <c r="I99" s="69" t="str">
        <f t="shared" si="11"/>
        <v/>
      </c>
      <c r="J99" s="69" t="str">
        <f t="shared" si="19"/>
        <v/>
      </c>
      <c r="K99" s="69" t="str">
        <f t="shared" si="12"/>
        <v/>
      </c>
      <c r="L99" s="69" t="str">
        <f t="shared" si="13"/>
        <v/>
      </c>
      <c r="M99" s="69" t="str">
        <f t="shared" si="14"/>
        <v/>
      </c>
      <c r="N99" s="69" t="str">
        <f t="shared" si="15"/>
        <v/>
      </c>
      <c r="O99" s="69" t="str">
        <f t="shared" si="16"/>
        <v/>
      </c>
    </row>
    <row r="100" spans="1:15" x14ac:dyDescent="0.3">
      <c r="A100" s="606" t="str" cm="1">
        <f t="array" ref="A100">IF(G100='Tables calc'!$M$1+1,"Totals:",IF(A99="Totals:","",IF(A99="","",INDEX('Tables calc'!$J$24:$J$539,_xlfn.AGGREGATE(15,3,('Tables calc'!$N$24:$N$539=1)/('Tables calc'!$N$24:$N$539=1)*(ROW('Tables calc'!$N$24:$N$539)-ROW('Tables calc'!$N$23)),G100)))))</f>
        <v/>
      </c>
      <c r="B100" s="606" t="str" cm="1">
        <f t="array" ref="B100">IF(G100='Tables calc'!$M$1+1,"#",IF(B99="#","",IF(B99="","",INDEX('Tables calc'!$K$24:$K$539,_xlfn.AGGREGATE(15,3,('Tables calc'!$N$24:$N$539=1)/('Tables calc'!$N$24:$N$539=1)*(ROW('Tables calc'!$N$24:$N$539)-ROW('Tables calc'!$N$23)),G100)))))</f>
        <v/>
      </c>
      <c r="C100" s="607" t="str">
        <f t="shared" si="17"/>
        <v/>
      </c>
      <c r="D100" s="608" t="str" cm="1">
        <f t="array" ref="D100">IF(G100='Tables calc'!$M$1+1,'Tables calc'!$P$23,IF(D99='Tables calc'!$P$23,"",IF(D99="","",INDEX('Tables calc'!$L$24:$L$539,_xlfn.AGGREGATE(15,3,('Tables calc'!$N$24:$N$539=1)/('Tables calc'!$N$24:$N$539=1)*(ROW('Tables calc'!$N$24:$N$539)-ROW('Tables calc'!$N$23)),G100)))))</f>
        <v/>
      </c>
      <c r="E100" s="601" t="str">
        <f t="shared" si="18"/>
        <v/>
      </c>
      <c r="F100" s="613" t="str" cm="1">
        <f t="array" ref="F100">IF(G100='Tables calc'!$M$1+1,'Tables calc'!$P$24,IF(E99="Box 5","",IF(F99="","",INDEX('Tables calc'!$M$24:$M$539,_xlfn.AGGREGATE(15,3,('Tables calc'!$N$24:$N$539=1)/('Tables calc'!$N$24:$N$539=1)*(ROW('Tables calc'!$N$24:$N$539)-ROW('Tables calc'!$N$23)),G100)))))</f>
        <v/>
      </c>
      <c r="G100" s="69">
        <v>99</v>
      </c>
      <c r="H100" s="69" t="str">
        <f t="shared" si="10"/>
        <v/>
      </c>
      <c r="I100" s="69" t="str">
        <f t="shared" si="11"/>
        <v/>
      </c>
      <c r="J100" s="69" t="str">
        <f t="shared" si="19"/>
        <v/>
      </c>
      <c r="K100" s="69" t="str">
        <f t="shared" si="12"/>
        <v/>
      </c>
      <c r="L100" s="69" t="str">
        <f t="shared" si="13"/>
        <v/>
      </c>
      <c r="M100" s="69" t="str">
        <f t="shared" si="14"/>
        <v/>
      </c>
      <c r="N100" s="69" t="str">
        <f t="shared" si="15"/>
        <v/>
      </c>
      <c r="O100" s="69" t="str">
        <f t="shared" si="16"/>
        <v/>
      </c>
    </row>
    <row r="101" spans="1:15" x14ac:dyDescent="0.3">
      <c r="A101" s="606" t="str" cm="1">
        <f t="array" ref="A101">IF(G101='Tables calc'!$M$1+1,"Totals:",IF(A100="Totals:","",IF(A100="","",INDEX('Tables calc'!$J$24:$J$539,_xlfn.AGGREGATE(15,3,('Tables calc'!$N$24:$N$539=1)/('Tables calc'!$N$24:$N$539=1)*(ROW('Tables calc'!$N$24:$N$539)-ROW('Tables calc'!$N$23)),G101)))))</f>
        <v/>
      </c>
      <c r="B101" s="606" t="str" cm="1">
        <f t="array" ref="B101">IF(G101='Tables calc'!$M$1+1,"#",IF(B100="#","",IF(B100="","",INDEX('Tables calc'!$K$24:$K$539,_xlfn.AGGREGATE(15,3,('Tables calc'!$N$24:$N$539=1)/('Tables calc'!$N$24:$N$539=1)*(ROW('Tables calc'!$N$24:$N$539)-ROW('Tables calc'!$N$23)),G101)))))</f>
        <v/>
      </c>
      <c r="C101" s="607" t="str">
        <f t="shared" si="17"/>
        <v/>
      </c>
      <c r="D101" s="608" t="str" cm="1">
        <f t="array" ref="D101">IF(G101='Tables calc'!$M$1+1,'Tables calc'!$P$23,IF(D100='Tables calc'!$P$23,"",IF(D100="","",INDEX('Tables calc'!$L$24:$L$539,_xlfn.AGGREGATE(15,3,('Tables calc'!$N$24:$N$539=1)/('Tables calc'!$N$24:$N$539=1)*(ROW('Tables calc'!$N$24:$N$539)-ROW('Tables calc'!$N$23)),G101)))))</f>
        <v/>
      </c>
      <c r="E101" s="601" t="str">
        <f t="shared" si="18"/>
        <v/>
      </c>
      <c r="F101" s="613" t="str" cm="1">
        <f t="array" ref="F101">IF(G101='Tables calc'!$M$1+1,'Tables calc'!$P$24,IF(E100="Box 5","",IF(F100="","",INDEX('Tables calc'!$M$24:$M$539,_xlfn.AGGREGATE(15,3,('Tables calc'!$N$24:$N$539=1)/('Tables calc'!$N$24:$N$539=1)*(ROW('Tables calc'!$N$24:$N$539)-ROW('Tables calc'!$N$23)),G101)))))</f>
        <v/>
      </c>
      <c r="G101" s="69">
        <v>100</v>
      </c>
      <c r="H101" s="69" t="str">
        <f t="shared" si="10"/>
        <v/>
      </c>
      <c r="I101" s="69" t="str">
        <f t="shared" si="11"/>
        <v/>
      </c>
      <c r="J101" s="69" t="str">
        <f t="shared" si="19"/>
        <v/>
      </c>
      <c r="K101" s="69" t="str">
        <f t="shared" si="12"/>
        <v/>
      </c>
      <c r="L101" s="69" t="str">
        <f t="shared" si="13"/>
        <v/>
      </c>
      <c r="M101" s="69" t="str">
        <f t="shared" si="14"/>
        <v/>
      </c>
      <c r="N101" s="69" t="str">
        <f t="shared" si="15"/>
        <v/>
      </c>
      <c r="O101" s="69" t="str">
        <f t="shared" si="16"/>
        <v/>
      </c>
    </row>
    <row r="102" spans="1:15" x14ac:dyDescent="0.3">
      <c r="A102" s="606" t="str" cm="1">
        <f t="array" ref="A102">IF(G102='Tables calc'!$M$1+1,"Totals:",IF(A101="Totals:","",IF(A101="","",INDEX('Tables calc'!$J$24:$J$539,_xlfn.AGGREGATE(15,3,('Tables calc'!$N$24:$N$539=1)/('Tables calc'!$N$24:$N$539=1)*(ROW('Tables calc'!$N$24:$N$539)-ROW('Tables calc'!$N$23)),G102)))))</f>
        <v/>
      </c>
      <c r="B102" s="606" t="str" cm="1">
        <f t="array" ref="B102">IF(G102='Tables calc'!$M$1+1,"#",IF(B101="#","",IF(B101="","",INDEX('Tables calc'!$K$24:$K$539,_xlfn.AGGREGATE(15,3,('Tables calc'!$N$24:$N$539=1)/('Tables calc'!$N$24:$N$539=1)*(ROW('Tables calc'!$N$24:$N$539)-ROW('Tables calc'!$N$23)),G102)))))</f>
        <v/>
      </c>
      <c r="C102" s="607" t="str">
        <f t="shared" si="17"/>
        <v/>
      </c>
      <c r="D102" s="608" t="str" cm="1">
        <f t="array" ref="D102">IF(G102='Tables calc'!$M$1+1,'Tables calc'!$P$23,IF(D101='Tables calc'!$P$23,"",IF(D101="","",INDEX('Tables calc'!$L$24:$L$539,_xlfn.AGGREGATE(15,3,('Tables calc'!$N$24:$N$539=1)/('Tables calc'!$N$24:$N$539=1)*(ROW('Tables calc'!$N$24:$N$539)-ROW('Tables calc'!$N$23)),G102)))))</f>
        <v/>
      </c>
      <c r="E102" s="601" t="str">
        <f t="shared" si="18"/>
        <v/>
      </c>
      <c r="F102" s="613" t="str" cm="1">
        <f t="array" ref="F102">IF(G102='Tables calc'!$M$1+1,'Tables calc'!$P$24,IF(E101="Box 5","",IF(F101="","",INDEX('Tables calc'!$M$24:$M$539,_xlfn.AGGREGATE(15,3,('Tables calc'!$N$24:$N$539=1)/('Tables calc'!$N$24:$N$539=1)*(ROW('Tables calc'!$N$24:$N$539)-ROW('Tables calc'!$N$23)),G102)))))</f>
        <v/>
      </c>
      <c r="G102" s="69">
        <v>101</v>
      </c>
      <c r="H102" s="69" t="str">
        <f t="shared" si="10"/>
        <v/>
      </c>
      <c r="I102" s="69" t="str">
        <f t="shared" si="11"/>
        <v/>
      </c>
      <c r="J102" s="69" t="str">
        <f t="shared" si="19"/>
        <v/>
      </c>
      <c r="K102" s="69" t="str">
        <f t="shared" si="12"/>
        <v/>
      </c>
      <c r="L102" s="69" t="str">
        <f t="shared" si="13"/>
        <v/>
      </c>
      <c r="M102" s="69" t="str">
        <f t="shared" si="14"/>
        <v/>
      </c>
      <c r="N102" s="69" t="str">
        <f t="shared" si="15"/>
        <v/>
      </c>
      <c r="O102" s="69" t="str">
        <f t="shared" si="16"/>
        <v/>
      </c>
    </row>
    <row r="103" spans="1:15" x14ac:dyDescent="0.3">
      <c r="A103" s="606" t="str" cm="1">
        <f t="array" ref="A103">IF(G103='Tables calc'!$M$1+1,"Totals:",IF(A102="Totals:","",IF(A102="","",INDEX('Tables calc'!$J$24:$J$539,_xlfn.AGGREGATE(15,3,('Tables calc'!$N$24:$N$539=1)/('Tables calc'!$N$24:$N$539=1)*(ROW('Tables calc'!$N$24:$N$539)-ROW('Tables calc'!$N$23)),G103)))))</f>
        <v/>
      </c>
      <c r="B103" s="606" t="str" cm="1">
        <f t="array" ref="B103">IF(G103='Tables calc'!$M$1+1,"#",IF(B102="#","",IF(B102="","",INDEX('Tables calc'!$K$24:$K$539,_xlfn.AGGREGATE(15,3,('Tables calc'!$N$24:$N$539=1)/('Tables calc'!$N$24:$N$539=1)*(ROW('Tables calc'!$N$24:$N$539)-ROW('Tables calc'!$N$23)),G103)))))</f>
        <v/>
      </c>
      <c r="C103" s="607" t="str">
        <f t="shared" si="17"/>
        <v/>
      </c>
      <c r="D103" s="608" t="str" cm="1">
        <f t="array" ref="D103">IF(G103='Tables calc'!$M$1+1,'Tables calc'!$P$23,IF(D102='Tables calc'!$P$23,"",IF(D102="","",INDEX('Tables calc'!$L$24:$L$539,_xlfn.AGGREGATE(15,3,('Tables calc'!$N$24:$N$539=1)/('Tables calc'!$N$24:$N$539=1)*(ROW('Tables calc'!$N$24:$N$539)-ROW('Tables calc'!$N$23)),G103)))))</f>
        <v/>
      </c>
      <c r="E103" s="601" t="str">
        <f t="shared" si="18"/>
        <v/>
      </c>
      <c r="F103" s="613" t="str" cm="1">
        <f t="array" ref="F103">IF(G103='Tables calc'!$M$1+1,'Tables calc'!$P$24,IF(E102="Box 5","",IF(F102="","",INDEX('Tables calc'!$M$24:$M$539,_xlfn.AGGREGATE(15,3,('Tables calc'!$N$24:$N$539=1)/('Tables calc'!$N$24:$N$539=1)*(ROW('Tables calc'!$N$24:$N$539)-ROW('Tables calc'!$N$23)),G103)))))</f>
        <v/>
      </c>
      <c r="G103" s="69">
        <v>102</v>
      </c>
      <c r="H103" s="69" t="str">
        <f t="shared" si="10"/>
        <v/>
      </c>
      <c r="I103" s="69" t="str">
        <f t="shared" si="11"/>
        <v/>
      </c>
      <c r="J103" s="69" t="str">
        <f t="shared" si="19"/>
        <v/>
      </c>
      <c r="K103" s="69" t="str">
        <f t="shared" si="12"/>
        <v/>
      </c>
      <c r="L103" s="69" t="str">
        <f t="shared" si="13"/>
        <v/>
      </c>
      <c r="M103" s="69" t="str">
        <f t="shared" si="14"/>
        <v/>
      </c>
      <c r="N103" s="69" t="str">
        <f t="shared" si="15"/>
        <v/>
      </c>
      <c r="O103" s="69" t="str">
        <f t="shared" si="16"/>
        <v/>
      </c>
    </row>
    <row r="104" spans="1:15" x14ac:dyDescent="0.3">
      <c r="A104" s="606" t="str" cm="1">
        <f t="array" ref="A104">IF(G104='Tables calc'!$M$1+1,"Totals:",IF(A103="Totals:","",IF(A103="","",INDEX('Tables calc'!$J$24:$J$539,_xlfn.AGGREGATE(15,3,('Tables calc'!$N$24:$N$539=1)/('Tables calc'!$N$24:$N$539=1)*(ROW('Tables calc'!$N$24:$N$539)-ROW('Tables calc'!$N$23)),G104)))))</f>
        <v/>
      </c>
      <c r="B104" s="606" t="str" cm="1">
        <f t="array" ref="B104">IF(G104='Tables calc'!$M$1+1,"#",IF(B103="#","",IF(B103="","",INDEX('Tables calc'!$K$24:$K$539,_xlfn.AGGREGATE(15,3,('Tables calc'!$N$24:$N$539=1)/('Tables calc'!$N$24:$N$539=1)*(ROW('Tables calc'!$N$24:$N$539)-ROW('Tables calc'!$N$23)),G104)))))</f>
        <v/>
      </c>
      <c r="C104" s="607" t="str">
        <f t="shared" si="17"/>
        <v/>
      </c>
      <c r="D104" s="608" t="str" cm="1">
        <f t="array" ref="D104">IF(G104='Tables calc'!$M$1+1,'Tables calc'!$P$23,IF(D103='Tables calc'!$P$23,"",IF(D103="","",INDEX('Tables calc'!$L$24:$L$539,_xlfn.AGGREGATE(15,3,('Tables calc'!$N$24:$N$539=1)/('Tables calc'!$N$24:$N$539=1)*(ROW('Tables calc'!$N$24:$N$539)-ROW('Tables calc'!$N$23)),G104)))))</f>
        <v/>
      </c>
      <c r="E104" s="601" t="str">
        <f t="shared" si="18"/>
        <v/>
      </c>
      <c r="F104" s="613" t="str" cm="1">
        <f t="array" ref="F104">IF(G104='Tables calc'!$M$1+1,'Tables calc'!$P$24,IF(E103="Box 5","",IF(F103="","",INDEX('Tables calc'!$M$24:$M$539,_xlfn.AGGREGATE(15,3,('Tables calc'!$N$24:$N$539=1)/('Tables calc'!$N$24:$N$539=1)*(ROW('Tables calc'!$N$24:$N$539)-ROW('Tables calc'!$N$23)),G104)))))</f>
        <v/>
      </c>
      <c r="G104" s="69">
        <v>103</v>
      </c>
      <c r="H104" s="69" t="str">
        <f t="shared" si="10"/>
        <v/>
      </c>
      <c r="I104" s="69" t="str">
        <f t="shared" si="11"/>
        <v/>
      </c>
      <c r="J104" s="69" t="str">
        <f t="shared" si="19"/>
        <v/>
      </c>
      <c r="K104" s="69" t="str">
        <f t="shared" si="12"/>
        <v/>
      </c>
      <c r="L104" s="69" t="str">
        <f t="shared" si="13"/>
        <v/>
      </c>
      <c r="M104" s="69" t="str">
        <f t="shared" si="14"/>
        <v/>
      </c>
      <c r="N104" s="69" t="str">
        <f t="shared" si="15"/>
        <v/>
      </c>
      <c r="O104" s="69" t="str">
        <f t="shared" si="16"/>
        <v/>
      </c>
    </row>
    <row r="105" spans="1:15" x14ac:dyDescent="0.3">
      <c r="A105" s="606" t="str" cm="1">
        <f t="array" ref="A105">IF(G105='Tables calc'!$M$1+1,"Totals:",IF(A104="Totals:","",IF(A104="","",INDEX('Tables calc'!$J$24:$J$539,_xlfn.AGGREGATE(15,3,('Tables calc'!$N$24:$N$539=1)/('Tables calc'!$N$24:$N$539=1)*(ROW('Tables calc'!$N$24:$N$539)-ROW('Tables calc'!$N$23)),G105)))))</f>
        <v/>
      </c>
      <c r="B105" s="606" t="str" cm="1">
        <f t="array" ref="B105">IF(G105='Tables calc'!$M$1+1,"#",IF(B104="#","",IF(B104="","",INDEX('Tables calc'!$K$24:$K$539,_xlfn.AGGREGATE(15,3,('Tables calc'!$N$24:$N$539=1)/('Tables calc'!$N$24:$N$539=1)*(ROW('Tables calc'!$N$24:$N$539)-ROW('Tables calc'!$N$23)),G105)))))</f>
        <v/>
      </c>
      <c r="C105" s="607" t="str">
        <f t="shared" si="17"/>
        <v/>
      </c>
      <c r="D105" s="608" t="str" cm="1">
        <f t="array" ref="D105">IF(G105='Tables calc'!$M$1+1,'Tables calc'!$P$23,IF(D104='Tables calc'!$P$23,"",IF(D104="","",INDEX('Tables calc'!$L$24:$L$539,_xlfn.AGGREGATE(15,3,('Tables calc'!$N$24:$N$539=1)/('Tables calc'!$N$24:$N$539=1)*(ROW('Tables calc'!$N$24:$N$539)-ROW('Tables calc'!$N$23)),G105)))))</f>
        <v/>
      </c>
      <c r="E105" s="601" t="str">
        <f t="shared" si="18"/>
        <v/>
      </c>
      <c r="F105" s="613" t="str" cm="1">
        <f t="array" ref="F105">IF(G105='Tables calc'!$M$1+1,'Tables calc'!$P$24,IF(E104="Box 5","",IF(F104="","",INDEX('Tables calc'!$M$24:$M$539,_xlfn.AGGREGATE(15,3,('Tables calc'!$N$24:$N$539=1)/('Tables calc'!$N$24:$N$539=1)*(ROW('Tables calc'!$N$24:$N$539)-ROW('Tables calc'!$N$23)),G105)))))</f>
        <v/>
      </c>
      <c r="G105" s="69">
        <v>104</v>
      </c>
      <c r="H105" s="69" t="str">
        <f t="shared" si="10"/>
        <v/>
      </c>
      <c r="I105" s="69" t="str">
        <f t="shared" si="11"/>
        <v/>
      </c>
      <c r="J105" s="69" t="str">
        <f t="shared" si="19"/>
        <v/>
      </c>
      <c r="K105" s="69" t="str">
        <f t="shared" si="12"/>
        <v/>
      </c>
      <c r="L105" s="69" t="str">
        <f t="shared" si="13"/>
        <v/>
      </c>
      <c r="M105" s="69" t="str">
        <f t="shared" si="14"/>
        <v/>
      </c>
      <c r="N105" s="69" t="str">
        <f t="shared" si="15"/>
        <v/>
      </c>
      <c r="O105" s="69" t="str">
        <f t="shared" si="16"/>
        <v/>
      </c>
    </row>
    <row r="106" spans="1:15" x14ac:dyDescent="0.3">
      <c r="A106" s="606" t="str" cm="1">
        <f t="array" ref="A106">IF(G106='Tables calc'!$M$1+1,"Totals:",IF(A105="Totals:","",IF(A105="","",INDEX('Tables calc'!$J$24:$J$539,_xlfn.AGGREGATE(15,3,('Tables calc'!$N$24:$N$539=1)/('Tables calc'!$N$24:$N$539=1)*(ROW('Tables calc'!$N$24:$N$539)-ROW('Tables calc'!$N$23)),G106)))))</f>
        <v/>
      </c>
      <c r="B106" s="606" t="str" cm="1">
        <f t="array" ref="B106">IF(G106='Tables calc'!$M$1+1,"#",IF(B105="#","",IF(B105="","",INDEX('Tables calc'!$K$24:$K$539,_xlfn.AGGREGATE(15,3,('Tables calc'!$N$24:$N$539=1)/('Tables calc'!$N$24:$N$539=1)*(ROW('Tables calc'!$N$24:$N$539)-ROW('Tables calc'!$N$23)),G106)))))</f>
        <v/>
      </c>
      <c r="C106" s="607" t="str">
        <f t="shared" si="17"/>
        <v/>
      </c>
      <c r="D106" s="608" t="str" cm="1">
        <f t="array" ref="D106">IF(G106='Tables calc'!$M$1+1,'Tables calc'!$P$23,IF(D105='Tables calc'!$P$23,"",IF(D105="","",INDEX('Tables calc'!$L$24:$L$539,_xlfn.AGGREGATE(15,3,('Tables calc'!$N$24:$N$539=1)/('Tables calc'!$N$24:$N$539=1)*(ROW('Tables calc'!$N$24:$N$539)-ROW('Tables calc'!$N$23)),G106)))))</f>
        <v/>
      </c>
      <c r="E106" s="601" t="str">
        <f t="shared" si="18"/>
        <v/>
      </c>
      <c r="F106" s="613" t="str" cm="1">
        <f t="array" ref="F106">IF(G106='Tables calc'!$M$1+1,'Tables calc'!$P$24,IF(E105="Box 5","",IF(F105="","",INDEX('Tables calc'!$M$24:$M$539,_xlfn.AGGREGATE(15,3,('Tables calc'!$N$24:$N$539=1)/('Tables calc'!$N$24:$N$539=1)*(ROW('Tables calc'!$N$24:$N$539)-ROW('Tables calc'!$N$23)),G106)))))</f>
        <v/>
      </c>
      <c r="G106" s="69">
        <v>105</v>
      </c>
      <c r="H106" s="69" t="str">
        <f t="shared" si="10"/>
        <v/>
      </c>
      <c r="I106" s="69" t="str">
        <f t="shared" si="11"/>
        <v/>
      </c>
      <c r="J106" s="69" t="str">
        <f t="shared" si="19"/>
        <v/>
      </c>
      <c r="K106" s="69" t="str">
        <f t="shared" si="12"/>
        <v/>
      </c>
      <c r="L106" s="69" t="str">
        <f t="shared" si="13"/>
        <v/>
      </c>
      <c r="M106" s="69" t="str">
        <f t="shared" si="14"/>
        <v/>
      </c>
      <c r="N106" s="69" t="str">
        <f t="shared" si="15"/>
        <v/>
      </c>
      <c r="O106" s="69" t="str">
        <f t="shared" si="16"/>
        <v/>
      </c>
    </row>
    <row r="107" spans="1:15" x14ac:dyDescent="0.3">
      <c r="A107" s="606" t="str" cm="1">
        <f t="array" ref="A107">IF(G107='Tables calc'!$M$1+1,"Totals:",IF(A106="Totals:","",IF(A106="","",INDEX('Tables calc'!$J$24:$J$539,_xlfn.AGGREGATE(15,3,('Tables calc'!$N$24:$N$539=1)/('Tables calc'!$N$24:$N$539=1)*(ROW('Tables calc'!$N$24:$N$539)-ROW('Tables calc'!$N$23)),G107)))))</f>
        <v/>
      </c>
      <c r="B107" s="606" t="str" cm="1">
        <f t="array" ref="B107">IF(G107='Tables calc'!$M$1+1,"#",IF(B106="#","",IF(B106="","",INDEX('Tables calc'!$K$24:$K$539,_xlfn.AGGREGATE(15,3,('Tables calc'!$N$24:$N$539=1)/('Tables calc'!$N$24:$N$539=1)*(ROW('Tables calc'!$N$24:$N$539)-ROW('Tables calc'!$N$23)),G107)))))</f>
        <v/>
      </c>
      <c r="C107" s="607" t="str">
        <f t="shared" si="17"/>
        <v/>
      </c>
      <c r="D107" s="608" t="str" cm="1">
        <f t="array" ref="D107">IF(G107='Tables calc'!$M$1+1,'Tables calc'!$P$23,IF(D106='Tables calc'!$P$23,"",IF(D106="","",INDEX('Tables calc'!$L$24:$L$539,_xlfn.AGGREGATE(15,3,('Tables calc'!$N$24:$N$539=1)/('Tables calc'!$N$24:$N$539=1)*(ROW('Tables calc'!$N$24:$N$539)-ROW('Tables calc'!$N$23)),G107)))))</f>
        <v/>
      </c>
      <c r="E107" s="601" t="str">
        <f t="shared" si="18"/>
        <v/>
      </c>
      <c r="F107" s="613" t="str" cm="1">
        <f t="array" ref="F107">IF(G107='Tables calc'!$M$1+1,'Tables calc'!$P$24,IF(E106="Box 5","",IF(F106="","",INDEX('Tables calc'!$M$24:$M$539,_xlfn.AGGREGATE(15,3,('Tables calc'!$N$24:$N$539=1)/('Tables calc'!$N$24:$N$539=1)*(ROW('Tables calc'!$N$24:$N$539)-ROW('Tables calc'!$N$23)),G107)))))</f>
        <v/>
      </c>
      <c r="G107" s="69">
        <v>106</v>
      </c>
      <c r="H107" s="69" t="str">
        <f t="shared" si="10"/>
        <v/>
      </c>
      <c r="I107" s="69" t="str">
        <f t="shared" si="11"/>
        <v/>
      </c>
      <c r="J107" s="69" t="str">
        <f t="shared" si="19"/>
        <v/>
      </c>
      <c r="K107" s="69" t="str">
        <f t="shared" si="12"/>
        <v/>
      </c>
      <c r="L107" s="69" t="str">
        <f t="shared" si="13"/>
        <v/>
      </c>
      <c r="M107" s="69" t="str">
        <f t="shared" si="14"/>
        <v/>
      </c>
      <c r="N107" s="69" t="str">
        <f t="shared" si="15"/>
        <v/>
      </c>
      <c r="O107" s="69" t="str">
        <f t="shared" si="16"/>
        <v/>
      </c>
    </row>
    <row r="108" spans="1:15" x14ac:dyDescent="0.3">
      <c r="A108" s="606" t="str" cm="1">
        <f t="array" ref="A108">IF(G108='Tables calc'!$M$1+1,"Totals:",IF(A107="Totals:","",IF(A107="","",INDEX('Tables calc'!$J$24:$J$539,_xlfn.AGGREGATE(15,3,('Tables calc'!$N$24:$N$539=1)/('Tables calc'!$N$24:$N$539=1)*(ROW('Tables calc'!$N$24:$N$539)-ROW('Tables calc'!$N$23)),G108)))))</f>
        <v/>
      </c>
      <c r="B108" s="606" t="str" cm="1">
        <f t="array" ref="B108">IF(G108='Tables calc'!$M$1+1,"#",IF(B107="#","",IF(B107="","",INDEX('Tables calc'!$K$24:$K$539,_xlfn.AGGREGATE(15,3,('Tables calc'!$N$24:$N$539=1)/('Tables calc'!$N$24:$N$539=1)*(ROW('Tables calc'!$N$24:$N$539)-ROW('Tables calc'!$N$23)),G108)))))</f>
        <v/>
      </c>
      <c r="C108" s="607" t="str">
        <f t="shared" si="17"/>
        <v/>
      </c>
      <c r="D108" s="608" t="str" cm="1">
        <f t="array" ref="D108">IF(G108='Tables calc'!$M$1+1,'Tables calc'!$P$23,IF(D107='Tables calc'!$P$23,"",IF(D107="","",INDEX('Tables calc'!$L$24:$L$539,_xlfn.AGGREGATE(15,3,('Tables calc'!$N$24:$N$539=1)/('Tables calc'!$N$24:$N$539=1)*(ROW('Tables calc'!$N$24:$N$539)-ROW('Tables calc'!$N$23)),G108)))))</f>
        <v/>
      </c>
      <c r="E108" s="601" t="str">
        <f t="shared" si="18"/>
        <v/>
      </c>
      <c r="F108" s="613" t="str" cm="1">
        <f t="array" ref="F108">IF(G108='Tables calc'!$M$1+1,'Tables calc'!$P$24,IF(E107="Box 5","",IF(F107="","",INDEX('Tables calc'!$M$24:$M$539,_xlfn.AGGREGATE(15,3,('Tables calc'!$N$24:$N$539=1)/('Tables calc'!$N$24:$N$539=1)*(ROW('Tables calc'!$N$24:$N$539)-ROW('Tables calc'!$N$23)),G108)))))</f>
        <v/>
      </c>
      <c r="G108" s="69">
        <v>107</v>
      </c>
      <c r="H108" s="69" t="str">
        <f t="shared" si="10"/>
        <v/>
      </c>
      <c r="I108" s="69" t="str">
        <f t="shared" si="11"/>
        <v/>
      </c>
      <c r="J108" s="69" t="str">
        <f t="shared" si="19"/>
        <v/>
      </c>
      <c r="K108" s="69" t="str">
        <f t="shared" si="12"/>
        <v/>
      </c>
      <c r="L108" s="69" t="str">
        <f t="shared" si="13"/>
        <v/>
      </c>
      <c r="M108" s="69" t="str">
        <f t="shared" si="14"/>
        <v/>
      </c>
      <c r="N108" s="69" t="str">
        <f t="shared" si="15"/>
        <v/>
      </c>
      <c r="O108" s="69" t="str">
        <f t="shared" si="16"/>
        <v/>
      </c>
    </row>
    <row r="109" spans="1:15" x14ac:dyDescent="0.3">
      <c r="A109" s="606" t="str" cm="1">
        <f t="array" ref="A109">IF(G109='Tables calc'!$M$1+1,"Totals:",IF(A108="Totals:","",IF(A108="","",INDEX('Tables calc'!$J$24:$J$539,_xlfn.AGGREGATE(15,3,('Tables calc'!$N$24:$N$539=1)/('Tables calc'!$N$24:$N$539=1)*(ROW('Tables calc'!$N$24:$N$539)-ROW('Tables calc'!$N$23)),G109)))))</f>
        <v/>
      </c>
      <c r="B109" s="606" t="str" cm="1">
        <f t="array" ref="B109">IF(G109='Tables calc'!$M$1+1,"#",IF(B108="#","",IF(B108="","",INDEX('Tables calc'!$K$24:$K$539,_xlfn.AGGREGATE(15,3,('Tables calc'!$N$24:$N$539=1)/('Tables calc'!$N$24:$N$539=1)*(ROW('Tables calc'!$N$24:$N$539)-ROW('Tables calc'!$N$23)),G109)))))</f>
        <v/>
      </c>
      <c r="C109" s="607" t="str">
        <f t="shared" si="17"/>
        <v/>
      </c>
      <c r="D109" s="608" t="str" cm="1">
        <f t="array" ref="D109">IF(G109='Tables calc'!$M$1+1,'Tables calc'!$P$23,IF(D108='Tables calc'!$P$23,"",IF(D108="","",INDEX('Tables calc'!$L$24:$L$539,_xlfn.AGGREGATE(15,3,('Tables calc'!$N$24:$N$539=1)/('Tables calc'!$N$24:$N$539=1)*(ROW('Tables calc'!$N$24:$N$539)-ROW('Tables calc'!$N$23)),G109)))))</f>
        <v/>
      </c>
      <c r="E109" s="601" t="str">
        <f t="shared" si="18"/>
        <v/>
      </c>
      <c r="F109" s="613" t="str" cm="1">
        <f t="array" ref="F109">IF(G109='Tables calc'!$M$1+1,'Tables calc'!$P$24,IF(E108="Box 5","",IF(F108="","",INDEX('Tables calc'!$M$24:$M$539,_xlfn.AGGREGATE(15,3,('Tables calc'!$N$24:$N$539=1)/('Tables calc'!$N$24:$N$539=1)*(ROW('Tables calc'!$N$24:$N$539)-ROW('Tables calc'!$N$23)),G109)))))</f>
        <v/>
      </c>
      <c r="G109" s="69">
        <v>108</v>
      </c>
      <c r="H109" s="69" t="str">
        <f t="shared" si="10"/>
        <v/>
      </c>
      <c r="I109" s="69" t="str">
        <f t="shared" si="11"/>
        <v/>
      </c>
      <c r="J109" s="69" t="str">
        <f t="shared" si="19"/>
        <v/>
      </c>
      <c r="K109" s="69" t="str">
        <f t="shared" si="12"/>
        <v/>
      </c>
      <c r="L109" s="69" t="str">
        <f t="shared" si="13"/>
        <v/>
      </c>
      <c r="M109" s="69" t="str">
        <f t="shared" si="14"/>
        <v/>
      </c>
      <c r="N109" s="69" t="str">
        <f t="shared" si="15"/>
        <v/>
      </c>
      <c r="O109" s="69" t="str">
        <f t="shared" si="16"/>
        <v/>
      </c>
    </row>
    <row r="110" spans="1:15" x14ac:dyDescent="0.3">
      <c r="A110" s="606" t="str" cm="1">
        <f t="array" ref="A110">IF(G110='Tables calc'!$M$1+1,"Totals:",IF(A109="Totals:","",IF(A109="","",INDEX('Tables calc'!$J$24:$J$539,_xlfn.AGGREGATE(15,3,('Tables calc'!$N$24:$N$539=1)/('Tables calc'!$N$24:$N$539=1)*(ROW('Tables calc'!$N$24:$N$539)-ROW('Tables calc'!$N$23)),G110)))))</f>
        <v/>
      </c>
      <c r="B110" s="606" t="str" cm="1">
        <f t="array" ref="B110">IF(G110='Tables calc'!$M$1+1,"#",IF(B109="#","",IF(B109="","",INDEX('Tables calc'!$K$24:$K$539,_xlfn.AGGREGATE(15,3,('Tables calc'!$N$24:$N$539=1)/('Tables calc'!$N$24:$N$539=1)*(ROW('Tables calc'!$N$24:$N$539)-ROW('Tables calc'!$N$23)),G110)))))</f>
        <v/>
      </c>
      <c r="C110" s="607" t="str">
        <f t="shared" si="17"/>
        <v/>
      </c>
      <c r="D110" s="608" t="str" cm="1">
        <f t="array" ref="D110">IF(G110='Tables calc'!$M$1+1,'Tables calc'!$P$23,IF(D109='Tables calc'!$P$23,"",IF(D109="","",INDEX('Tables calc'!$L$24:$L$539,_xlfn.AGGREGATE(15,3,('Tables calc'!$N$24:$N$539=1)/('Tables calc'!$N$24:$N$539=1)*(ROW('Tables calc'!$N$24:$N$539)-ROW('Tables calc'!$N$23)),G110)))))</f>
        <v/>
      </c>
      <c r="E110" s="601" t="str">
        <f t="shared" si="18"/>
        <v/>
      </c>
      <c r="F110" s="613" t="str" cm="1">
        <f t="array" ref="F110">IF(G110='Tables calc'!$M$1+1,'Tables calc'!$P$24,IF(E109="Box 5","",IF(F109="","",INDEX('Tables calc'!$M$24:$M$539,_xlfn.AGGREGATE(15,3,('Tables calc'!$N$24:$N$539=1)/('Tables calc'!$N$24:$N$539=1)*(ROW('Tables calc'!$N$24:$N$539)-ROW('Tables calc'!$N$23)),G110)))))</f>
        <v/>
      </c>
      <c r="G110" s="69">
        <v>109</v>
      </c>
      <c r="H110" s="69" t="str">
        <f t="shared" si="10"/>
        <v/>
      </c>
      <c r="I110" s="69" t="str">
        <f t="shared" si="11"/>
        <v/>
      </c>
      <c r="J110" s="69" t="str">
        <f t="shared" si="19"/>
        <v/>
      </c>
      <c r="K110" s="69" t="str">
        <f t="shared" si="12"/>
        <v/>
      </c>
      <c r="L110" s="69" t="str">
        <f t="shared" si="13"/>
        <v/>
      </c>
      <c r="M110" s="69" t="str">
        <f t="shared" si="14"/>
        <v/>
      </c>
      <c r="N110" s="69" t="str">
        <f t="shared" si="15"/>
        <v/>
      </c>
      <c r="O110" s="69" t="str">
        <f t="shared" si="16"/>
        <v/>
      </c>
    </row>
    <row r="111" spans="1:15" x14ac:dyDescent="0.3">
      <c r="A111" s="606" t="str" cm="1">
        <f t="array" ref="A111">IF(G111='Tables calc'!$M$1+1,"Totals:",IF(A110="Totals:","",IF(A110="","",INDEX('Tables calc'!$J$24:$J$539,_xlfn.AGGREGATE(15,3,('Tables calc'!$N$24:$N$539=1)/('Tables calc'!$N$24:$N$539=1)*(ROW('Tables calc'!$N$24:$N$539)-ROW('Tables calc'!$N$23)),G111)))))</f>
        <v/>
      </c>
      <c r="B111" s="606" t="str" cm="1">
        <f t="array" ref="B111">IF(G111='Tables calc'!$M$1+1,"#",IF(B110="#","",IF(B110="","",INDEX('Tables calc'!$K$24:$K$539,_xlfn.AGGREGATE(15,3,('Tables calc'!$N$24:$N$539=1)/('Tables calc'!$N$24:$N$539=1)*(ROW('Tables calc'!$N$24:$N$539)-ROW('Tables calc'!$N$23)),G111)))))</f>
        <v/>
      </c>
      <c r="C111" s="607" t="str">
        <f t="shared" si="17"/>
        <v/>
      </c>
      <c r="D111" s="608" t="str" cm="1">
        <f t="array" ref="D111">IF(G111='Tables calc'!$M$1+1,'Tables calc'!$P$23,IF(D110='Tables calc'!$P$23,"",IF(D110="","",INDEX('Tables calc'!$L$24:$L$539,_xlfn.AGGREGATE(15,3,('Tables calc'!$N$24:$N$539=1)/('Tables calc'!$N$24:$N$539=1)*(ROW('Tables calc'!$N$24:$N$539)-ROW('Tables calc'!$N$23)),G111)))))</f>
        <v/>
      </c>
      <c r="E111" s="601" t="str">
        <f t="shared" si="18"/>
        <v/>
      </c>
      <c r="F111" s="613" t="str" cm="1">
        <f t="array" ref="F111">IF(G111='Tables calc'!$M$1+1,'Tables calc'!$P$24,IF(E110="Box 5","",IF(F110="","",INDEX('Tables calc'!$M$24:$M$539,_xlfn.AGGREGATE(15,3,('Tables calc'!$N$24:$N$539=1)/('Tables calc'!$N$24:$N$539=1)*(ROW('Tables calc'!$N$24:$N$539)-ROW('Tables calc'!$N$23)),G111)))))</f>
        <v/>
      </c>
      <c r="G111" s="69">
        <v>110</v>
      </c>
      <c r="H111" s="69" t="str">
        <f t="shared" si="10"/>
        <v/>
      </c>
      <c r="I111" s="69" t="str">
        <f t="shared" si="11"/>
        <v/>
      </c>
      <c r="J111" s="69" t="str">
        <f t="shared" si="19"/>
        <v/>
      </c>
      <c r="K111" s="69" t="str">
        <f t="shared" si="12"/>
        <v/>
      </c>
      <c r="L111" s="69" t="str">
        <f t="shared" si="13"/>
        <v/>
      </c>
      <c r="M111" s="69" t="str">
        <f t="shared" si="14"/>
        <v/>
      </c>
      <c r="N111" s="69" t="str">
        <f t="shared" si="15"/>
        <v/>
      </c>
      <c r="O111" s="69" t="str">
        <f t="shared" si="16"/>
        <v/>
      </c>
    </row>
    <row r="112" spans="1:15" x14ac:dyDescent="0.3">
      <c r="A112" s="606" t="str" cm="1">
        <f t="array" ref="A112">IF(G112='Tables calc'!$M$1+1,"Totals:",IF(A111="Totals:","",IF(A111="","",INDEX('Tables calc'!$J$24:$J$539,_xlfn.AGGREGATE(15,3,('Tables calc'!$N$24:$N$539=1)/('Tables calc'!$N$24:$N$539=1)*(ROW('Tables calc'!$N$24:$N$539)-ROW('Tables calc'!$N$23)),G112)))))</f>
        <v/>
      </c>
      <c r="B112" s="606" t="str" cm="1">
        <f t="array" ref="B112">IF(G112='Tables calc'!$M$1+1,"#",IF(B111="#","",IF(B111="","",INDEX('Tables calc'!$K$24:$K$539,_xlfn.AGGREGATE(15,3,('Tables calc'!$N$24:$N$539=1)/('Tables calc'!$N$24:$N$539=1)*(ROW('Tables calc'!$N$24:$N$539)-ROW('Tables calc'!$N$23)),G112)))))</f>
        <v/>
      </c>
      <c r="C112" s="607" t="str">
        <f t="shared" si="17"/>
        <v/>
      </c>
      <c r="D112" s="608" t="str" cm="1">
        <f t="array" ref="D112">IF(G112='Tables calc'!$M$1+1,'Tables calc'!$P$23,IF(D111='Tables calc'!$P$23,"",IF(D111="","",INDEX('Tables calc'!$L$24:$L$539,_xlfn.AGGREGATE(15,3,('Tables calc'!$N$24:$N$539=1)/('Tables calc'!$N$24:$N$539=1)*(ROW('Tables calc'!$N$24:$N$539)-ROW('Tables calc'!$N$23)),G112)))))</f>
        <v/>
      </c>
      <c r="E112" s="601" t="str">
        <f t="shared" si="18"/>
        <v/>
      </c>
      <c r="F112" s="613" t="str" cm="1">
        <f t="array" ref="F112">IF(G112='Tables calc'!$M$1+1,'Tables calc'!$P$24,IF(E111="Box 5","",IF(F111="","",INDEX('Tables calc'!$M$24:$M$539,_xlfn.AGGREGATE(15,3,('Tables calc'!$N$24:$N$539=1)/('Tables calc'!$N$24:$N$539=1)*(ROW('Tables calc'!$N$24:$N$539)-ROW('Tables calc'!$N$23)),G112)))))</f>
        <v/>
      </c>
      <c r="G112" s="69">
        <v>111</v>
      </c>
      <c r="H112" s="69" t="str">
        <f t="shared" si="10"/>
        <v/>
      </c>
      <c r="I112" s="69" t="str">
        <f t="shared" si="11"/>
        <v/>
      </c>
      <c r="J112" s="69" t="str">
        <f t="shared" si="19"/>
        <v/>
      </c>
      <c r="K112" s="69" t="str">
        <f t="shared" si="12"/>
        <v/>
      </c>
      <c r="L112" s="69" t="str">
        <f t="shared" si="13"/>
        <v/>
      </c>
      <c r="M112" s="69" t="str">
        <f t="shared" si="14"/>
        <v/>
      </c>
      <c r="N112" s="69" t="str">
        <f t="shared" si="15"/>
        <v/>
      </c>
      <c r="O112" s="69" t="str">
        <f t="shared" si="16"/>
        <v/>
      </c>
    </row>
    <row r="113" spans="1:15" x14ac:dyDescent="0.3">
      <c r="A113" s="606" t="str" cm="1">
        <f t="array" ref="A113">IF(G113='Tables calc'!$M$1+1,"Totals:",IF(A112="Totals:","",IF(A112="","",INDEX('Tables calc'!$J$24:$J$539,_xlfn.AGGREGATE(15,3,('Tables calc'!$N$24:$N$539=1)/('Tables calc'!$N$24:$N$539=1)*(ROW('Tables calc'!$N$24:$N$539)-ROW('Tables calc'!$N$23)),G113)))))</f>
        <v/>
      </c>
      <c r="B113" s="606" t="str" cm="1">
        <f t="array" ref="B113">IF(G113='Tables calc'!$M$1+1,"#",IF(B112="#","",IF(B112="","",INDEX('Tables calc'!$K$24:$K$539,_xlfn.AGGREGATE(15,3,('Tables calc'!$N$24:$N$539=1)/('Tables calc'!$N$24:$N$539=1)*(ROW('Tables calc'!$N$24:$N$539)-ROW('Tables calc'!$N$23)),G113)))))</f>
        <v/>
      </c>
      <c r="C113" s="607" t="str">
        <f t="shared" si="17"/>
        <v/>
      </c>
      <c r="D113" s="608" t="str" cm="1">
        <f t="array" ref="D113">IF(G113='Tables calc'!$M$1+1,'Tables calc'!$P$23,IF(D112='Tables calc'!$P$23,"",IF(D112="","",INDEX('Tables calc'!$L$24:$L$539,_xlfn.AGGREGATE(15,3,('Tables calc'!$N$24:$N$539=1)/('Tables calc'!$N$24:$N$539=1)*(ROW('Tables calc'!$N$24:$N$539)-ROW('Tables calc'!$N$23)),G113)))))</f>
        <v/>
      </c>
      <c r="E113" s="601" t="str">
        <f t="shared" si="18"/>
        <v/>
      </c>
      <c r="F113" s="613" t="str" cm="1">
        <f t="array" ref="F113">IF(G113='Tables calc'!$M$1+1,'Tables calc'!$P$24,IF(E112="Box 5","",IF(F112="","",INDEX('Tables calc'!$M$24:$M$539,_xlfn.AGGREGATE(15,3,('Tables calc'!$N$24:$N$539=1)/('Tables calc'!$N$24:$N$539=1)*(ROW('Tables calc'!$N$24:$N$539)-ROW('Tables calc'!$N$23)),G113)))))</f>
        <v/>
      </c>
      <c r="G113" s="69">
        <v>112</v>
      </c>
      <c r="H113" s="69" t="str">
        <f t="shared" si="10"/>
        <v/>
      </c>
      <c r="I113" s="69" t="str">
        <f t="shared" si="11"/>
        <v/>
      </c>
      <c r="J113" s="69" t="str">
        <f t="shared" si="19"/>
        <v/>
      </c>
      <c r="K113" s="69" t="str">
        <f t="shared" si="12"/>
        <v/>
      </c>
      <c r="L113" s="69" t="str">
        <f t="shared" si="13"/>
        <v/>
      </c>
      <c r="M113" s="69" t="str">
        <f t="shared" si="14"/>
        <v/>
      </c>
      <c r="N113" s="69" t="str">
        <f t="shared" si="15"/>
        <v/>
      </c>
      <c r="O113" s="69" t="str">
        <f t="shared" si="16"/>
        <v/>
      </c>
    </row>
    <row r="114" spans="1:15" x14ac:dyDescent="0.3">
      <c r="A114" s="606" t="str" cm="1">
        <f t="array" ref="A114">IF(G114='Tables calc'!$M$1+1,"Totals:",IF(A113="Totals:","",IF(A113="","",INDEX('Tables calc'!$J$24:$J$539,_xlfn.AGGREGATE(15,3,('Tables calc'!$N$24:$N$539=1)/('Tables calc'!$N$24:$N$539=1)*(ROW('Tables calc'!$N$24:$N$539)-ROW('Tables calc'!$N$23)),G114)))))</f>
        <v/>
      </c>
      <c r="B114" s="606" t="str" cm="1">
        <f t="array" ref="B114">IF(G114='Tables calc'!$M$1+1,"#",IF(B113="#","",IF(B113="","",INDEX('Tables calc'!$K$24:$K$539,_xlfn.AGGREGATE(15,3,('Tables calc'!$N$24:$N$539=1)/('Tables calc'!$N$24:$N$539=1)*(ROW('Tables calc'!$N$24:$N$539)-ROW('Tables calc'!$N$23)),G114)))))</f>
        <v/>
      </c>
      <c r="C114" s="607" t="str">
        <f t="shared" si="17"/>
        <v/>
      </c>
      <c r="D114" s="608" t="str" cm="1">
        <f t="array" ref="D114">IF(G114='Tables calc'!$M$1+1,'Tables calc'!$P$23,IF(D113='Tables calc'!$P$23,"",IF(D113="","",INDEX('Tables calc'!$L$24:$L$539,_xlfn.AGGREGATE(15,3,('Tables calc'!$N$24:$N$539=1)/('Tables calc'!$N$24:$N$539=1)*(ROW('Tables calc'!$N$24:$N$539)-ROW('Tables calc'!$N$23)),G114)))))</f>
        <v/>
      </c>
      <c r="E114" s="601" t="str">
        <f t="shared" si="18"/>
        <v/>
      </c>
      <c r="F114" s="613" t="str" cm="1">
        <f t="array" ref="F114">IF(G114='Tables calc'!$M$1+1,'Tables calc'!$P$24,IF(E113="Box 5","",IF(F113="","",INDEX('Tables calc'!$M$24:$M$539,_xlfn.AGGREGATE(15,3,('Tables calc'!$N$24:$N$539=1)/('Tables calc'!$N$24:$N$539=1)*(ROW('Tables calc'!$N$24:$N$539)-ROW('Tables calc'!$N$23)),G114)))))</f>
        <v/>
      </c>
      <c r="G114" s="69">
        <v>113</v>
      </c>
      <c r="H114" s="69" t="str">
        <f t="shared" si="10"/>
        <v/>
      </c>
      <c r="I114" s="69" t="str">
        <f t="shared" si="11"/>
        <v/>
      </c>
      <c r="J114" s="69" t="str">
        <f t="shared" si="19"/>
        <v/>
      </c>
      <c r="K114" s="69" t="str">
        <f t="shared" si="12"/>
        <v/>
      </c>
      <c r="L114" s="69" t="str">
        <f t="shared" si="13"/>
        <v/>
      </c>
      <c r="M114" s="69" t="str">
        <f t="shared" si="14"/>
        <v/>
      </c>
      <c r="N114" s="69" t="str">
        <f t="shared" si="15"/>
        <v/>
      </c>
      <c r="O114" s="69" t="str">
        <f t="shared" si="16"/>
        <v/>
      </c>
    </row>
    <row r="115" spans="1:15" x14ac:dyDescent="0.3">
      <c r="A115" s="606" t="str" cm="1">
        <f t="array" ref="A115">IF(G115='Tables calc'!$M$1+1,"Totals:",IF(A114="Totals:","",IF(A114="","",INDEX('Tables calc'!$J$24:$J$539,_xlfn.AGGREGATE(15,3,('Tables calc'!$N$24:$N$539=1)/('Tables calc'!$N$24:$N$539=1)*(ROW('Tables calc'!$N$24:$N$539)-ROW('Tables calc'!$N$23)),G115)))))</f>
        <v/>
      </c>
      <c r="B115" s="606" t="str" cm="1">
        <f t="array" ref="B115">IF(G115='Tables calc'!$M$1+1,"#",IF(B114="#","",IF(B114="","",INDEX('Tables calc'!$K$24:$K$539,_xlfn.AGGREGATE(15,3,('Tables calc'!$N$24:$N$539=1)/('Tables calc'!$N$24:$N$539=1)*(ROW('Tables calc'!$N$24:$N$539)-ROW('Tables calc'!$N$23)),G115)))))</f>
        <v/>
      </c>
      <c r="C115" s="607" t="str">
        <f t="shared" si="17"/>
        <v/>
      </c>
      <c r="D115" s="608" t="str" cm="1">
        <f t="array" ref="D115">IF(G115='Tables calc'!$M$1+1,'Tables calc'!$P$23,IF(D114='Tables calc'!$P$23,"",IF(D114="","",INDEX('Tables calc'!$L$24:$L$539,_xlfn.AGGREGATE(15,3,('Tables calc'!$N$24:$N$539=1)/('Tables calc'!$N$24:$N$539=1)*(ROW('Tables calc'!$N$24:$N$539)-ROW('Tables calc'!$N$23)),G115)))))</f>
        <v/>
      </c>
      <c r="E115" s="601" t="str">
        <f t="shared" si="18"/>
        <v/>
      </c>
      <c r="F115" s="613" t="str" cm="1">
        <f t="array" ref="F115">IF(G115='Tables calc'!$M$1+1,'Tables calc'!$P$24,IF(E114="Box 5","",IF(F114="","",INDEX('Tables calc'!$M$24:$M$539,_xlfn.AGGREGATE(15,3,('Tables calc'!$N$24:$N$539=1)/('Tables calc'!$N$24:$N$539=1)*(ROW('Tables calc'!$N$24:$N$539)-ROW('Tables calc'!$N$23)),G115)))))</f>
        <v/>
      </c>
      <c r="G115" s="69">
        <v>114</v>
      </c>
      <c r="H115" s="69" t="str">
        <f t="shared" si="10"/>
        <v/>
      </c>
      <c r="I115" s="69" t="str">
        <f t="shared" si="11"/>
        <v/>
      </c>
      <c r="J115" s="69" t="str">
        <f t="shared" si="19"/>
        <v/>
      </c>
      <c r="K115" s="69" t="str">
        <f t="shared" si="12"/>
        <v/>
      </c>
      <c r="L115" s="69" t="str">
        <f t="shared" si="13"/>
        <v/>
      </c>
      <c r="M115" s="69" t="str">
        <f t="shared" si="14"/>
        <v/>
      </c>
      <c r="N115" s="69" t="str">
        <f t="shared" si="15"/>
        <v/>
      </c>
      <c r="O115" s="69" t="str">
        <f t="shared" si="16"/>
        <v/>
      </c>
    </row>
    <row r="116" spans="1:15" x14ac:dyDescent="0.3">
      <c r="A116" s="606" t="str" cm="1">
        <f t="array" ref="A116">IF(G116='Tables calc'!$M$1+1,"Totals:",IF(A115="Totals:","",IF(A115="","",INDEX('Tables calc'!$J$24:$J$539,_xlfn.AGGREGATE(15,3,('Tables calc'!$N$24:$N$539=1)/('Tables calc'!$N$24:$N$539=1)*(ROW('Tables calc'!$N$24:$N$539)-ROW('Tables calc'!$N$23)),G116)))))</f>
        <v/>
      </c>
      <c r="B116" s="606" t="str" cm="1">
        <f t="array" ref="B116">IF(G116='Tables calc'!$M$1+1,"#",IF(B115="#","",IF(B115="","",INDEX('Tables calc'!$K$24:$K$539,_xlfn.AGGREGATE(15,3,('Tables calc'!$N$24:$N$539=1)/('Tables calc'!$N$24:$N$539=1)*(ROW('Tables calc'!$N$24:$N$539)-ROW('Tables calc'!$N$23)),G116)))))</f>
        <v/>
      </c>
      <c r="C116" s="607" t="str">
        <f t="shared" si="17"/>
        <v/>
      </c>
      <c r="D116" s="608" t="str" cm="1">
        <f t="array" ref="D116">IF(G116='Tables calc'!$M$1+1,'Tables calc'!$P$23,IF(D115='Tables calc'!$P$23,"",IF(D115="","",INDEX('Tables calc'!$L$24:$L$539,_xlfn.AGGREGATE(15,3,('Tables calc'!$N$24:$N$539=1)/('Tables calc'!$N$24:$N$539=1)*(ROW('Tables calc'!$N$24:$N$539)-ROW('Tables calc'!$N$23)),G116)))))</f>
        <v/>
      </c>
      <c r="E116" s="601" t="str">
        <f t="shared" si="18"/>
        <v/>
      </c>
      <c r="F116" s="613" t="str" cm="1">
        <f t="array" ref="F116">IF(G116='Tables calc'!$M$1+1,'Tables calc'!$P$24,IF(E115="Box 5","",IF(F115="","",INDEX('Tables calc'!$M$24:$M$539,_xlfn.AGGREGATE(15,3,('Tables calc'!$N$24:$N$539=1)/('Tables calc'!$N$24:$N$539=1)*(ROW('Tables calc'!$N$24:$N$539)-ROW('Tables calc'!$N$23)),G116)))))</f>
        <v/>
      </c>
      <c r="G116" s="69">
        <v>115</v>
      </c>
      <c r="H116" s="69" t="str">
        <f t="shared" si="10"/>
        <v/>
      </c>
      <c r="I116" s="69" t="str">
        <f t="shared" si="11"/>
        <v/>
      </c>
      <c r="J116" s="69" t="str">
        <f t="shared" si="19"/>
        <v/>
      </c>
      <c r="K116" s="69" t="str">
        <f t="shared" si="12"/>
        <v/>
      </c>
      <c r="L116" s="69" t="str">
        <f t="shared" si="13"/>
        <v/>
      </c>
      <c r="M116" s="69" t="str">
        <f t="shared" si="14"/>
        <v/>
      </c>
      <c r="N116" s="69" t="str">
        <f t="shared" si="15"/>
        <v/>
      </c>
      <c r="O116" s="69" t="str">
        <f t="shared" si="16"/>
        <v/>
      </c>
    </row>
    <row r="117" spans="1:15" x14ac:dyDescent="0.3">
      <c r="A117" s="606" t="str" cm="1">
        <f t="array" ref="A117">IF(G117='Tables calc'!$M$1+1,"Totals:",IF(A116="Totals:","",IF(A116="","",INDEX('Tables calc'!$J$24:$J$539,_xlfn.AGGREGATE(15,3,('Tables calc'!$N$24:$N$539=1)/('Tables calc'!$N$24:$N$539=1)*(ROW('Tables calc'!$N$24:$N$539)-ROW('Tables calc'!$N$23)),G117)))))</f>
        <v/>
      </c>
      <c r="B117" s="606" t="str" cm="1">
        <f t="array" ref="B117">IF(G117='Tables calc'!$M$1+1,"#",IF(B116="#","",IF(B116="","",INDEX('Tables calc'!$K$24:$K$539,_xlfn.AGGREGATE(15,3,('Tables calc'!$N$24:$N$539=1)/('Tables calc'!$N$24:$N$539=1)*(ROW('Tables calc'!$N$24:$N$539)-ROW('Tables calc'!$N$23)),G117)))))</f>
        <v/>
      </c>
      <c r="C117" s="607" t="str">
        <f t="shared" si="17"/>
        <v/>
      </c>
      <c r="D117" s="608" t="str" cm="1">
        <f t="array" ref="D117">IF(G117='Tables calc'!$M$1+1,'Tables calc'!$P$23,IF(D116='Tables calc'!$P$23,"",IF(D116="","",INDEX('Tables calc'!$L$24:$L$539,_xlfn.AGGREGATE(15,3,('Tables calc'!$N$24:$N$539=1)/('Tables calc'!$N$24:$N$539=1)*(ROW('Tables calc'!$N$24:$N$539)-ROW('Tables calc'!$N$23)),G117)))))</f>
        <v/>
      </c>
      <c r="E117" s="601" t="str">
        <f t="shared" si="18"/>
        <v/>
      </c>
      <c r="F117" s="613" t="str" cm="1">
        <f t="array" ref="F117">IF(G117='Tables calc'!$M$1+1,'Tables calc'!$P$24,IF(E116="Box 5","",IF(F116="","",INDEX('Tables calc'!$M$24:$M$539,_xlfn.AGGREGATE(15,3,('Tables calc'!$N$24:$N$539=1)/('Tables calc'!$N$24:$N$539=1)*(ROW('Tables calc'!$N$24:$N$539)-ROW('Tables calc'!$N$23)),G117)))))</f>
        <v/>
      </c>
      <c r="G117" s="69">
        <v>116</v>
      </c>
      <c r="H117" s="69" t="str">
        <f t="shared" si="10"/>
        <v/>
      </c>
      <c r="I117" s="69" t="str">
        <f t="shared" si="11"/>
        <v/>
      </c>
      <c r="J117" s="69" t="str">
        <f t="shared" si="19"/>
        <v/>
      </c>
      <c r="K117" s="69" t="str">
        <f t="shared" si="12"/>
        <v/>
      </c>
      <c r="L117" s="69" t="str">
        <f t="shared" si="13"/>
        <v/>
      </c>
      <c r="M117" s="69" t="str">
        <f t="shared" si="14"/>
        <v/>
      </c>
      <c r="N117" s="69" t="str">
        <f t="shared" si="15"/>
        <v/>
      </c>
      <c r="O117" s="69" t="str">
        <f t="shared" si="16"/>
        <v/>
      </c>
    </row>
    <row r="118" spans="1:15" x14ac:dyDescent="0.3">
      <c r="A118" s="606" t="str" cm="1">
        <f t="array" ref="A118">IF(G118='Tables calc'!$M$1+1,"Totals:",IF(A117="Totals:","",IF(A117="","",INDEX('Tables calc'!$J$24:$J$539,_xlfn.AGGREGATE(15,3,('Tables calc'!$N$24:$N$539=1)/('Tables calc'!$N$24:$N$539=1)*(ROW('Tables calc'!$N$24:$N$539)-ROW('Tables calc'!$N$23)),G118)))))</f>
        <v/>
      </c>
      <c r="B118" s="606" t="str" cm="1">
        <f t="array" ref="B118">IF(G118='Tables calc'!$M$1+1,"#",IF(B117="#","",IF(B117="","",INDEX('Tables calc'!$K$24:$K$539,_xlfn.AGGREGATE(15,3,('Tables calc'!$N$24:$N$539=1)/('Tables calc'!$N$24:$N$539=1)*(ROW('Tables calc'!$N$24:$N$539)-ROW('Tables calc'!$N$23)),G118)))))</f>
        <v/>
      </c>
      <c r="C118" s="607" t="str">
        <f t="shared" si="17"/>
        <v/>
      </c>
      <c r="D118" s="608" t="str" cm="1">
        <f t="array" ref="D118">IF(G118='Tables calc'!$M$1+1,'Tables calc'!$P$23,IF(D117='Tables calc'!$P$23,"",IF(D117="","",INDEX('Tables calc'!$L$24:$L$539,_xlfn.AGGREGATE(15,3,('Tables calc'!$N$24:$N$539=1)/('Tables calc'!$N$24:$N$539=1)*(ROW('Tables calc'!$N$24:$N$539)-ROW('Tables calc'!$N$23)),G118)))))</f>
        <v/>
      </c>
      <c r="E118" s="601" t="str">
        <f t="shared" si="18"/>
        <v/>
      </c>
      <c r="F118" s="613" t="str" cm="1">
        <f t="array" ref="F118">IF(G118='Tables calc'!$M$1+1,'Tables calc'!$P$24,IF(E117="Box 5","",IF(F117="","",INDEX('Tables calc'!$M$24:$M$539,_xlfn.AGGREGATE(15,3,('Tables calc'!$N$24:$N$539=1)/('Tables calc'!$N$24:$N$539=1)*(ROW('Tables calc'!$N$24:$N$539)-ROW('Tables calc'!$N$23)),G118)))))</f>
        <v/>
      </c>
      <c r="G118" s="69">
        <v>117</v>
      </c>
      <c r="H118" s="69" t="str">
        <f t="shared" si="10"/>
        <v/>
      </c>
      <c r="I118" s="69" t="str">
        <f t="shared" si="11"/>
        <v/>
      </c>
      <c r="J118" s="69" t="str">
        <f t="shared" si="19"/>
        <v/>
      </c>
      <c r="K118" s="69" t="str">
        <f t="shared" si="12"/>
        <v/>
      </c>
      <c r="L118" s="69" t="str">
        <f t="shared" si="13"/>
        <v/>
      </c>
      <c r="M118" s="69" t="str">
        <f t="shared" si="14"/>
        <v/>
      </c>
      <c r="N118" s="69" t="str">
        <f t="shared" si="15"/>
        <v/>
      </c>
      <c r="O118" s="69" t="str">
        <f t="shared" si="16"/>
        <v/>
      </c>
    </row>
    <row r="119" spans="1:15" x14ac:dyDescent="0.3">
      <c r="A119" s="606" t="str" cm="1">
        <f t="array" ref="A119">IF(G119='Tables calc'!$M$1+1,"Totals:",IF(A118="Totals:","",IF(A118="","",INDEX('Tables calc'!$J$24:$J$539,_xlfn.AGGREGATE(15,3,('Tables calc'!$N$24:$N$539=1)/('Tables calc'!$N$24:$N$539=1)*(ROW('Tables calc'!$N$24:$N$539)-ROW('Tables calc'!$N$23)),G119)))))</f>
        <v/>
      </c>
      <c r="B119" s="606" t="str" cm="1">
        <f t="array" ref="B119">IF(G119='Tables calc'!$M$1+1,"#",IF(B118="#","",IF(B118="","",INDEX('Tables calc'!$K$24:$K$539,_xlfn.AGGREGATE(15,3,('Tables calc'!$N$24:$N$539=1)/('Tables calc'!$N$24:$N$539=1)*(ROW('Tables calc'!$N$24:$N$539)-ROW('Tables calc'!$N$23)),G119)))))</f>
        <v/>
      </c>
      <c r="C119" s="607" t="str">
        <f t="shared" si="17"/>
        <v/>
      </c>
      <c r="D119" s="608" t="str" cm="1">
        <f t="array" ref="D119">IF(G119='Tables calc'!$M$1+1,'Tables calc'!$P$23,IF(D118='Tables calc'!$P$23,"",IF(D118="","",INDEX('Tables calc'!$L$24:$L$539,_xlfn.AGGREGATE(15,3,('Tables calc'!$N$24:$N$539=1)/('Tables calc'!$N$24:$N$539=1)*(ROW('Tables calc'!$N$24:$N$539)-ROW('Tables calc'!$N$23)),G119)))))</f>
        <v/>
      </c>
      <c r="E119" s="601" t="str">
        <f t="shared" si="18"/>
        <v/>
      </c>
      <c r="F119" s="613" t="str" cm="1">
        <f t="array" ref="F119">IF(G119='Tables calc'!$M$1+1,'Tables calc'!$P$24,IF(E118="Box 5","",IF(F118="","",INDEX('Tables calc'!$M$24:$M$539,_xlfn.AGGREGATE(15,3,('Tables calc'!$N$24:$N$539=1)/('Tables calc'!$N$24:$N$539=1)*(ROW('Tables calc'!$N$24:$N$539)-ROW('Tables calc'!$N$23)),G119)))))</f>
        <v/>
      </c>
      <c r="G119" s="69">
        <v>118</v>
      </c>
      <c r="H119" s="69" t="str">
        <f t="shared" si="10"/>
        <v/>
      </c>
      <c r="I119" s="69" t="str">
        <f t="shared" si="11"/>
        <v/>
      </c>
      <c r="J119" s="69" t="str">
        <f t="shared" si="19"/>
        <v/>
      </c>
      <c r="K119" s="69" t="str">
        <f t="shared" si="12"/>
        <v/>
      </c>
      <c r="L119" s="69" t="str">
        <f t="shared" si="13"/>
        <v/>
      </c>
      <c r="M119" s="69" t="str">
        <f t="shared" si="14"/>
        <v/>
      </c>
      <c r="N119" s="69" t="str">
        <f t="shared" si="15"/>
        <v/>
      </c>
      <c r="O119" s="69" t="str">
        <f t="shared" si="16"/>
        <v/>
      </c>
    </row>
    <row r="120" spans="1:15" x14ac:dyDescent="0.3">
      <c r="A120" s="606" t="str" cm="1">
        <f t="array" ref="A120">IF(G120='Tables calc'!$M$1+1,"Totals:",IF(A119="Totals:","",IF(A119="","",INDEX('Tables calc'!$J$24:$J$539,_xlfn.AGGREGATE(15,3,('Tables calc'!$N$24:$N$539=1)/('Tables calc'!$N$24:$N$539=1)*(ROW('Tables calc'!$N$24:$N$539)-ROW('Tables calc'!$N$23)),G120)))))</f>
        <v/>
      </c>
      <c r="B120" s="606" t="str" cm="1">
        <f t="array" ref="B120">IF(G120='Tables calc'!$M$1+1,"#",IF(B119="#","",IF(B119="","",INDEX('Tables calc'!$K$24:$K$539,_xlfn.AGGREGATE(15,3,('Tables calc'!$N$24:$N$539=1)/('Tables calc'!$N$24:$N$539=1)*(ROW('Tables calc'!$N$24:$N$539)-ROW('Tables calc'!$N$23)),G120)))))</f>
        <v/>
      </c>
      <c r="C120" s="607" t="str">
        <f t="shared" si="17"/>
        <v/>
      </c>
      <c r="D120" s="608" t="str" cm="1">
        <f t="array" ref="D120">IF(G120='Tables calc'!$M$1+1,'Tables calc'!$P$23,IF(D119='Tables calc'!$P$23,"",IF(D119="","",INDEX('Tables calc'!$L$24:$L$539,_xlfn.AGGREGATE(15,3,('Tables calc'!$N$24:$N$539=1)/('Tables calc'!$N$24:$N$539=1)*(ROW('Tables calc'!$N$24:$N$539)-ROW('Tables calc'!$N$23)),G120)))))</f>
        <v/>
      </c>
      <c r="E120" s="601" t="str">
        <f t="shared" si="18"/>
        <v/>
      </c>
      <c r="F120" s="613" t="str" cm="1">
        <f t="array" ref="F120">IF(G120='Tables calc'!$M$1+1,'Tables calc'!$P$24,IF(E119="Box 5","",IF(F119="","",INDEX('Tables calc'!$M$24:$M$539,_xlfn.AGGREGATE(15,3,('Tables calc'!$N$24:$N$539=1)/('Tables calc'!$N$24:$N$539=1)*(ROW('Tables calc'!$N$24:$N$539)-ROW('Tables calc'!$N$23)),G120)))))</f>
        <v/>
      </c>
      <c r="G120" s="69">
        <v>119</v>
      </c>
      <c r="H120" s="69" t="str">
        <f t="shared" si="10"/>
        <v/>
      </c>
      <c r="I120" s="69" t="str">
        <f t="shared" si="11"/>
        <v/>
      </c>
      <c r="J120" s="69" t="str">
        <f t="shared" si="19"/>
        <v/>
      </c>
      <c r="K120" s="69" t="str">
        <f t="shared" si="12"/>
        <v/>
      </c>
      <c r="L120" s="69" t="str">
        <f t="shared" si="13"/>
        <v/>
      </c>
      <c r="M120" s="69" t="str">
        <f t="shared" si="14"/>
        <v/>
      </c>
      <c r="N120" s="69" t="str">
        <f t="shared" si="15"/>
        <v/>
      </c>
      <c r="O120" s="69" t="str">
        <f t="shared" si="16"/>
        <v/>
      </c>
    </row>
    <row r="121" spans="1:15" x14ac:dyDescent="0.3">
      <c r="A121" s="606" t="str" cm="1">
        <f t="array" ref="A121">IF(G121='Tables calc'!$M$1+1,"Totals:",IF(A120="Totals:","",IF(A120="","",INDEX('Tables calc'!$J$24:$J$539,_xlfn.AGGREGATE(15,3,('Tables calc'!$N$24:$N$539=1)/('Tables calc'!$N$24:$N$539=1)*(ROW('Tables calc'!$N$24:$N$539)-ROW('Tables calc'!$N$23)),G121)))))</f>
        <v/>
      </c>
      <c r="B121" s="606" t="str" cm="1">
        <f t="array" ref="B121">IF(G121='Tables calc'!$M$1+1,"#",IF(B120="#","",IF(B120="","",INDEX('Tables calc'!$K$24:$K$539,_xlfn.AGGREGATE(15,3,('Tables calc'!$N$24:$N$539=1)/('Tables calc'!$N$24:$N$539=1)*(ROW('Tables calc'!$N$24:$N$539)-ROW('Tables calc'!$N$23)),G121)))))</f>
        <v/>
      </c>
      <c r="C121" s="607" t="str">
        <f t="shared" si="17"/>
        <v/>
      </c>
      <c r="D121" s="608" t="str" cm="1">
        <f t="array" ref="D121">IF(G121='Tables calc'!$M$1+1,'Tables calc'!$P$23,IF(D120='Tables calc'!$P$23,"",IF(D120="","",INDEX('Tables calc'!$L$24:$L$539,_xlfn.AGGREGATE(15,3,('Tables calc'!$N$24:$N$539=1)/('Tables calc'!$N$24:$N$539=1)*(ROW('Tables calc'!$N$24:$N$539)-ROW('Tables calc'!$N$23)),G121)))))</f>
        <v/>
      </c>
      <c r="E121" s="601" t="str">
        <f t="shared" si="18"/>
        <v/>
      </c>
      <c r="F121" s="613" t="str" cm="1">
        <f t="array" ref="F121">IF(G121='Tables calc'!$M$1+1,'Tables calc'!$P$24,IF(E120="Box 5","",IF(F120="","",INDEX('Tables calc'!$M$24:$M$539,_xlfn.AGGREGATE(15,3,('Tables calc'!$N$24:$N$539=1)/('Tables calc'!$N$24:$N$539=1)*(ROW('Tables calc'!$N$24:$N$539)-ROW('Tables calc'!$N$23)),G121)))))</f>
        <v/>
      </c>
      <c r="G121" s="69">
        <v>120</v>
      </c>
      <c r="H121" s="69" t="str">
        <f t="shared" si="10"/>
        <v/>
      </c>
      <c r="I121" s="69" t="str">
        <f t="shared" si="11"/>
        <v/>
      </c>
      <c r="J121" s="69" t="str">
        <f t="shared" si="19"/>
        <v/>
      </c>
      <c r="K121" s="69" t="str">
        <f t="shared" si="12"/>
        <v/>
      </c>
      <c r="L121" s="69" t="str">
        <f t="shared" si="13"/>
        <v/>
      </c>
      <c r="M121" s="69" t="str">
        <f t="shared" si="14"/>
        <v/>
      </c>
      <c r="N121" s="69" t="str">
        <f t="shared" si="15"/>
        <v/>
      </c>
      <c r="O121" s="69" t="str">
        <f t="shared" si="16"/>
        <v/>
      </c>
    </row>
    <row r="122" spans="1:15" x14ac:dyDescent="0.3">
      <c r="A122" s="606" t="str" cm="1">
        <f t="array" ref="A122">IF(G122='Tables calc'!$M$1+1,"Totals:",IF(A121="Totals:","",IF(A121="","",INDEX('Tables calc'!$J$24:$J$539,_xlfn.AGGREGATE(15,3,('Tables calc'!$N$24:$N$539=1)/('Tables calc'!$N$24:$N$539=1)*(ROW('Tables calc'!$N$24:$N$539)-ROW('Tables calc'!$N$23)),G122)))))</f>
        <v/>
      </c>
      <c r="B122" s="606" t="str" cm="1">
        <f t="array" ref="B122">IF(G122='Tables calc'!$M$1+1,"#",IF(B121="#","",IF(B121="","",INDEX('Tables calc'!$K$24:$K$539,_xlfn.AGGREGATE(15,3,('Tables calc'!$N$24:$N$539=1)/('Tables calc'!$N$24:$N$539=1)*(ROW('Tables calc'!$N$24:$N$539)-ROW('Tables calc'!$N$23)),G122)))))</f>
        <v/>
      </c>
      <c r="C122" s="607" t="str">
        <f t="shared" si="17"/>
        <v/>
      </c>
      <c r="D122" s="608" t="str" cm="1">
        <f t="array" ref="D122">IF(G122='Tables calc'!$M$1+1,'Tables calc'!$P$23,IF(D121='Tables calc'!$P$23,"",IF(D121="","",INDEX('Tables calc'!$L$24:$L$539,_xlfn.AGGREGATE(15,3,('Tables calc'!$N$24:$N$539=1)/('Tables calc'!$N$24:$N$539=1)*(ROW('Tables calc'!$N$24:$N$539)-ROW('Tables calc'!$N$23)),G122)))))</f>
        <v/>
      </c>
      <c r="E122" s="601" t="str">
        <f t="shared" si="18"/>
        <v/>
      </c>
      <c r="F122" s="613" t="str" cm="1">
        <f t="array" ref="F122">IF(G122='Tables calc'!$M$1+1,'Tables calc'!$P$24,IF(E121="Box 5","",IF(F121="","",INDEX('Tables calc'!$M$24:$M$539,_xlfn.AGGREGATE(15,3,('Tables calc'!$N$24:$N$539=1)/('Tables calc'!$N$24:$N$539=1)*(ROW('Tables calc'!$N$24:$N$539)-ROW('Tables calc'!$N$23)),G122)))))</f>
        <v/>
      </c>
      <c r="G122" s="69">
        <v>121</v>
      </c>
      <c r="H122" s="69" t="str">
        <f t="shared" si="10"/>
        <v/>
      </c>
      <c r="I122" s="69" t="str">
        <f t="shared" si="11"/>
        <v/>
      </c>
      <c r="J122" s="69" t="str">
        <f t="shared" si="19"/>
        <v/>
      </c>
      <c r="K122" s="69" t="str">
        <f t="shared" si="12"/>
        <v/>
      </c>
      <c r="L122" s="69" t="str">
        <f t="shared" si="13"/>
        <v/>
      </c>
      <c r="M122" s="69" t="str">
        <f t="shared" si="14"/>
        <v/>
      </c>
      <c r="N122" s="69" t="str">
        <f t="shared" si="15"/>
        <v/>
      </c>
      <c r="O122" s="69" t="str">
        <f t="shared" si="16"/>
        <v/>
      </c>
    </row>
    <row r="123" spans="1:15" x14ac:dyDescent="0.3">
      <c r="A123" s="606" t="str" cm="1">
        <f t="array" ref="A123">IF(G123='Tables calc'!$M$1+1,"Totals:",IF(A122="Totals:","",IF(A122="","",INDEX('Tables calc'!$J$24:$J$539,_xlfn.AGGREGATE(15,3,('Tables calc'!$N$24:$N$539=1)/('Tables calc'!$N$24:$N$539=1)*(ROW('Tables calc'!$N$24:$N$539)-ROW('Tables calc'!$N$23)),G123)))))</f>
        <v/>
      </c>
      <c r="B123" s="606" t="str" cm="1">
        <f t="array" ref="B123">IF(G123='Tables calc'!$M$1+1,"#",IF(B122="#","",IF(B122="","",INDEX('Tables calc'!$K$24:$K$539,_xlfn.AGGREGATE(15,3,('Tables calc'!$N$24:$N$539=1)/('Tables calc'!$N$24:$N$539=1)*(ROW('Tables calc'!$N$24:$N$539)-ROW('Tables calc'!$N$23)),G123)))))</f>
        <v/>
      </c>
      <c r="C123" s="607" t="str">
        <f t="shared" si="17"/>
        <v/>
      </c>
      <c r="D123" s="608" t="str" cm="1">
        <f t="array" ref="D123">IF(G123='Tables calc'!$M$1+1,'Tables calc'!$P$23,IF(D122='Tables calc'!$P$23,"",IF(D122="","",INDEX('Tables calc'!$L$24:$L$539,_xlfn.AGGREGATE(15,3,('Tables calc'!$N$24:$N$539=1)/('Tables calc'!$N$24:$N$539=1)*(ROW('Tables calc'!$N$24:$N$539)-ROW('Tables calc'!$N$23)),G123)))))</f>
        <v/>
      </c>
      <c r="E123" s="601" t="str">
        <f t="shared" si="18"/>
        <v/>
      </c>
      <c r="F123" s="613" t="str" cm="1">
        <f t="array" ref="F123">IF(G123='Tables calc'!$M$1+1,'Tables calc'!$P$24,IF(E122="Box 5","",IF(F122="","",INDEX('Tables calc'!$M$24:$M$539,_xlfn.AGGREGATE(15,3,('Tables calc'!$N$24:$N$539=1)/('Tables calc'!$N$24:$N$539=1)*(ROW('Tables calc'!$N$24:$N$539)-ROW('Tables calc'!$N$23)),G123)))))</f>
        <v/>
      </c>
      <c r="G123" s="69">
        <v>122</v>
      </c>
      <c r="H123" s="69" t="str">
        <f t="shared" si="10"/>
        <v/>
      </c>
      <c r="I123" s="69" t="str">
        <f t="shared" si="11"/>
        <v/>
      </c>
      <c r="J123" s="69" t="str">
        <f t="shared" si="19"/>
        <v/>
      </c>
      <c r="K123" s="69" t="str">
        <f t="shared" si="12"/>
        <v/>
      </c>
      <c r="L123" s="69" t="str">
        <f t="shared" si="13"/>
        <v/>
      </c>
      <c r="M123" s="69" t="str">
        <f t="shared" si="14"/>
        <v/>
      </c>
      <c r="N123" s="69" t="str">
        <f t="shared" si="15"/>
        <v/>
      </c>
      <c r="O123" s="69" t="str">
        <f t="shared" si="16"/>
        <v/>
      </c>
    </row>
    <row r="124" spans="1:15" x14ac:dyDescent="0.3">
      <c r="A124" s="606" t="str" cm="1">
        <f t="array" ref="A124">IF(G124='Tables calc'!$M$1+1,"Totals:",IF(A123="Totals:","",IF(A123="","",INDEX('Tables calc'!$J$24:$J$539,_xlfn.AGGREGATE(15,3,('Tables calc'!$N$24:$N$539=1)/('Tables calc'!$N$24:$N$539=1)*(ROW('Tables calc'!$N$24:$N$539)-ROW('Tables calc'!$N$23)),G124)))))</f>
        <v/>
      </c>
      <c r="B124" s="606" t="str" cm="1">
        <f t="array" ref="B124">IF(G124='Tables calc'!$M$1+1,"#",IF(B123="#","",IF(B123="","",INDEX('Tables calc'!$K$24:$K$539,_xlfn.AGGREGATE(15,3,('Tables calc'!$N$24:$N$539=1)/('Tables calc'!$N$24:$N$539=1)*(ROW('Tables calc'!$N$24:$N$539)-ROW('Tables calc'!$N$23)),G124)))))</f>
        <v/>
      </c>
      <c r="C124" s="607" t="str">
        <f t="shared" si="17"/>
        <v/>
      </c>
      <c r="D124" s="608" t="str" cm="1">
        <f t="array" ref="D124">IF(G124='Tables calc'!$M$1+1,'Tables calc'!$P$23,IF(D123='Tables calc'!$P$23,"",IF(D123="","",INDEX('Tables calc'!$L$24:$L$539,_xlfn.AGGREGATE(15,3,('Tables calc'!$N$24:$N$539=1)/('Tables calc'!$N$24:$N$539=1)*(ROW('Tables calc'!$N$24:$N$539)-ROW('Tables calc'!$N$23)),G124)))))</f>
        <v/>
      </c>
      <c r="E124" s="601" t="str">
        <f t="shared" si="18"/>
        <v/>
      </c>
      <c r="F124" s="613" t="str" cm="1">
        <f t="array" ref="F124">IF(G124='Tables calc'!$M$1+1,'Tables calc'!$P$24,IF(E123="Box 5","",IF(F123="","",INDEX('Tables calc'!$M$24:$M$539,_xlfn.AGGREGATE(15,3,('Tables calc'!$N$24:$N$539=1)/('Tables calc'!$N$24:$N$539=1)*(ROW('Tables calc'!$N$24:$N$539)-ROW('Tables calc'!$N$23)),G124)))))</f>
        <v/>
      </c>
      <c r="G124" s="69">
        <v>123</v>
      </c>
      <c r="H124" s="69" t="str">
        <f t="shared" si="10"/>
        <v/>
      </c>
      <c r="I124" s="69" t="str">
        <f t="shared" si="11"/>
        <v/>
      </c>
      <c r="J124" s="69" t="str">
        <f t="shared" si="19"/>
        <v/>
      </c>
      <c r="K124" s="69" t="str">
        <f t="shared" si="12"/>
        <v/>
      </c>
      <c r="L124" s="69" t="str">
        <f t="shared" si="13"/>
        <v/>
      </c>
      <c r="M124" s="69" t="str">
        <f t="shared" si="14"/>
        <v/>
      </c>
      <c r="N124" s="69" t="str">
        <f t="shared" si="15"/>
        <v/>
      </c>
      <c r="O124" s="69" t="str">
        <f t="shared" si="16"/>
        <v/>
      </c>
    </row>
    <row r="125" spans="1:15" x14ac:dyDescent="0.3">
      <c r="A125" s="606" t="str" cm="1">
        <f t="array" ref="A125">IF(G125='Tables calc'!$M$1+1,"Totals:",IF(A124="Totals:","",IF(A124="","",INDEX('Tables calc'!$J$24:$J$539,_xlfn.AGGREGATE(15,3,('Tables calc'!$N$24:$N$539=1)/('Tables calc'!$N$24:$N$539=1)*(ROW('Tables calc'!$N$24:$N$539)-ROW('Tables calc'!$N$23)),G125)))))</f>
        <v/>
      </c>
      <c r="B125" s="606" t="str" cm="1">
        <f t="array" ref="B125">IF(G125='Tables calc'!$M$1+1,"#",IF(B124="#","",IF(B124="","",INDEX('Tables calc'!$K$24:$K$539,_xlfn.AGGREGATE(15,3,('Tables calc'!$N$24:$N$539=1)/('Tables calc'!$N$24:$N$539=1)*(ROW('Tables calc'!$N$24:$N$539)-ROW('Tables calc'!$N$23)),G125)))))</f>
        <v/>
      </c>
      <c r="C125" s="607" t="str">
        <f t="shared" si="17"/>
        <v/>
      </c>
      <c r="D125" s="608" t="str" cm="1">
        <f t="array" ref="D125">IF(G125='Tables calc'!$M$1+1,'Tables calc'!$P$23,IF(D124='Tables calc'!$P$23,"",IF(D124="","",INDEX('Tables calc'!$L$24:$L$539,_xlfn.AGGREGATE(15,3,('Tables calc'!$N$24:$N$539=1)/('Tables calc'!$N$24:$N$539=1)*(ROW('Tables calc'!$N$24:$N$539)-ROW('Tables calc'!$N$23)),G125)))))</f>
        <v/>
      </c>
      <c r="E125" s="601" t="str">
        <f t="shared" si="18"/>
        <v/>
      </c>
      <c r="F125" s="613" t="str" cm="1">
        <f t="array" ref="F125">IF(G125='Tables calc'!$M$1+1,'Tables calc'!$P$24,IF(E124="Box 5","",IF(F124="","",INDEX('Tables calc'!$M$24:$M$539,_xlfn.AGGREGATE(15,3,('Tables calc'!$N$24:$N$539=1)/('Tables calc'!$N$24:$N$539=1)*(ROW('Tables calc'!$N$24:$N$539)-ROW('Tables calc'!$N$23)),G125)))))</f>
        <v/>
      </c>
      <c r="G125" s="69">
        <v>124</v>
      </c>
      <c r="H125" s="69" t="str">
        <f t="shared" si="10"/>
        <v/>
      </c>
      <c r="I125" s="69" t="str">
        <f t="shared" si="11"/>
        <v/>
      </c>
      <c r="J125" s="69" t="str">
        <f t="shared" si="19"/>
        <v/>
      </c>
      <c r="K125" s="69" t="str">
        <f t="shared" si="12"/>
        <v/>
      </c>
      <c r="L125" s="69" t="str">
        <f t="shared" si="13"/>
        <v/>
      </c>
      <c r="M125" s="69" t="str">
        <f t="shared" si="14"/>
        <v/>
      </c>
      <c r="N125" s="69" t="str">
        <f t="shared" si="15"/>
        <v/>
      </c>
      <c r="O125" s="69" t="str">
        <f t="shared" si="16"/>
        <v/>
      </c>
    </row>
    <row r="126" spans="1:15" x14ac:dyDescent="0.3">
      <c r="A126" s="606" t="str" cm="1">
        <f t="array" ref="A126">IF(G126='Tables calc'!$M$1+1,"Totals:",IF(A125="Totals:","",IF(A125="","",INDEX('Tables calc'!$J$24:$J$539,_xlfn.AGGREGATE(15,3,('Tables calc'!$N$24:$N$539=1)/('Tables calc'!$N$24:$N$539=1)*(ROW('Tables calc'!$N$24:$N$539)-ROW('Tables calc'!$N$23)),G126)))))</f>
        <v/>
      </c>
      <c r="B126" s="606" t="str" cm="1">
        <f t="array" ref="B126">IF(G126='Tables calc'!$M$1+1,"#",IF(B125="#","",IF(B125="","",INDEX('Tables calc'!$K$24:$K$539,_xlfn.AGGREGATE(15,3,('Tables calc'!$N$24:$N$539=1)/('Tables calc'!$N$24:$N$539=1)*(ROW('Tables calc'!$N$24:$N$539)-ROW('Tables calc'!$N$23)),G126)))))</f>
        <v/>
      </c>
      <c r="C126" s="607" t="str">
        <f t="shared" si="17"/>
        <v/>
      </c>
      <c r="D126" s="608" t="str" cm="1">
        <f t="array" ref="D126">IF(G126='Tables calc'!$M$1+1,'Tables calc'!$P$23,IF(D125='Tables calc'!$P$23,"",IF(D125="","",INDEX('Tables calc'!$L$24:$L$539,_xlfn.AGGREGATE(15,3,('Tables calc'!$N$24:$N$539=1)/('Tables calc'!$N$24:$N$539=1)*(ROW('Tables calc'!$N$24:$N$539)-ROW('Tables calc'!$N$23)),G126)))))</f>
        <v/>
      </c>
      <c r="E126" s="601" t="str">
        <f t="shared" si="18"/>
        <v/>
      </c>
      <c r="F126" s="613" t="str" cm="1">
        <f t="array" ref="F126">IF(G126='Tables calc'!$M$1+1,'Tables calc'!$P$24,IF(E125="Box 5","",IF(F125="","",INDEX('Tables calc'!$M$24:$M$539,_xlfn.AGGREGATE(15,3,('Tables calc'!$N$24:$N$539=1)/('Tables calc'!$N$24:$N$539=1)*(ROW('Tables calc'!$N$24:$N$539)-ROW('Tables calc'!$N$23)),G126)))))</f>
        <v/>
      </c>
      <c r="G126" s="69">
        <v>125</v>
      </c>
      <c r="H126" s="69" t="str">
        <f t="shared" si="10"/>
        <v/>
      </c>
      <c r="I126" s="69" t="str">
        <f t="shared" si="11"/>
        <v/>
      </c>
      <c r="J126" s="69" t="str">
        <f t="shared" si="19"/>
        <v/>
      </c>
      <c r="K126" s="69" t="str">
        <f t="shared" si="12"/>
        <v/>
      </c>
      <c r="L126" s="69" t="str">
        <f t="shared" si="13"/>
        <v/>
      </c>
      <c r="M126" s="69" t="str">
        <f t="shared" si="14"/>
        <v/>
      </c>
      <c r="N126" s="69" t="str">
        <f t="shared" si="15"/>
        <v/>
      </c>
      <c r="O126" s="69" t="str">
        <f t="shared" si="16"/>
        <v/>
      </c>
    </row>
    <row r="127" spans="1:15" x14ac:dyDescent="0.3">
      <c r="A127" s="606" t="str" cm="1">
        <f t="array" ref="A127">IF(G127='Tables calc'!$M$1+1,"Totals:",IF(A126="Totals:","",IF(A126="","",INDEX('Tables calc'!$J$24:$J$539,_xlfn.AGGREGATE(15,3,('Tables calc'!$N$24:$N$539=1)/('Tables calc'!$N$24:$N$539=1)*(ROW('Tables calc'!$N$24:$N$539)-ROW('Tables calc'!$N$23)),G127)))))</f>
        <v/>
      </c>
      <c r="B127" s="606" t="str" cm="1">
        <f t="array" ref="B127">IF(G127='Tables calc'!$M$1+1,"#",IF(B126="#","",IF(B126="","",INDEX('Tables calc'!$K$24:$K$539,_xlfn.AGGREGATE(15,3,('Tables calc'!$N$24:$N$539=1)/('Tables calc'!$N$24:$N$539=1)*(ROW('Tables calc'!$N$24:$N$539)-ROW('Tables calc'!$N$23)),G127)))))</f>
        <v/>
      </c>
      <c r="C127" s="607" t="str">
        <f t="shared" si="17"/>
        <v/>
      </c>
      <c r="D127" s="608" t="str" cm="1">
        <f t="array" ref="D127">IF(G127='Tables calc'!$M$1+1,'Tables calc'!$P$23,IF(D126='Tables calc'!$P$23,"",IF(D126="","",INDEX('Tables calc'!$L$24:$L$539,_xlfn.AGGREGATE(15,3,('Tables calc'!$N$24:$N$539=1)/('Tables calc'!$N$24:$N$539=1)*(ROW('Tables calc'!$N$24:$N$539)-ROW('Tables calc'!$N$23)),G127)))))</f>
        <v/>
      </c>
      <c r="E127" s="601" t="str">
        <f t="shared" si="18"/>
        <v/>
      </c>
      <c r="F127" s="613" t="str" cm="1">
        <f t="array" ref="F127">IF(G127='Tables calc'!$M$1+1,'Tables calc'!$P$24,IF(E126="Box 5","",IF(F126="","",INDEX('Tables calc'!$M$24:$M$539,_xlfn.AGGREGATE(15,3,('Tables calc'!$N$24:$N$539=1)/('Tables calc'!$N$24:$N$539=1)*(ROW('Tables calc'!$N$24:$N$539)-ROW('Tables calc'!$N$23)),G127)))))</f>
        <v/>
      </c>
      <c r="G127" s="69">
        <v>126</v>
      </c>
      <c r="H127" s="69" t="str">
        <f t="shared" si="10"/>
        <v/>
      </c>
      <c r="I127" s="69" t="str">
        <f t="shared" si="11"/>
        <v/>
      </c>
      <c r="J127" s="69" t="str">
        <f t="shared" si="19"/>
        <v/>
      </c>
      <c r="K127" s="69" t="str">
        <f t="shared" si="12"/>
        <v/>
      </c>
      <c r="L127" s="69" t="str">
        <f t="shared" si="13"/>
        <v/>
      </c>
      <c r="M127" s="69" t="str">
        <f t="shared" si="14"/>
        <v/>
      </c>
      <c r="N127" s="69" t="str">
        <f t="shared" si="15"/>
        <v/>
      </c>
      <c r="O127" s="69" t="str">
        <f t="shared" si="16"/>
        <v/>
      </c>
    </row>
    <row r="128" spans="1:15" x14ac:dyDescent="0.3">
      <c r="A128" s="606" t="str" cm="1">
        <f t="array" ref="A128">IF(G128='Tables calc'!$M$1+1,"Totals:",IF(A127="Totals:","",IF(A127="","",INDEX('Tables calc'!$J$24:$J$539,_xlfn.AGGREGATE(15,3,('Tables calc'!$N$24:$N$539=1)/('Tables calc'!$N$24:$N$539=1)*(ROW('Tables calc'!$N$24:$N$539)-ROW('Tables calc'!$N$23)),G128)))))</f>
        <v/>
      </c>
      <c r="B128" s="606" t="str" cm="1">
        <f t="array" ref="B128">IF(G128='Tables calc'!$M$1+1,"#",IF(B127="#","",IF(B127="","",INDEX('Tables calc'!$K$24:$K$539,_xlfn.AGGREGATE(15,3,('Tables calc'!$N$24:$N$539=1)/('Tables calc'!$N$24:$N$539=1)*(ROW('Tables calc'!$N$24:$N$539)-ROW('Tables calc'!$N$23)),G128)))))</f>
        <v/>
      </c>
      <c r="C128" s="607" t="str">
        <f t="shared" si="17"/>
        <v/>
      </c>
      <c r="D128" s="608" t="str" cm="1">
        <f t="array" ref="D128">IF(G128='Tables calc'!$M$1+1,'Tables calc'!$P$23,IF(D127='Tables calc'!$P$23,"",IF(D127="","",INDEX('Tables calc'!$L$24:$L$539,_xlfn.AGGREGATE(15,3,('Tables calc'!$N$24:$N$539=1)/('Tables calc'!$N$24:$N$539=1)*(ROW('Tables calc'!$N$24:$N$539)-ROW('Tables calc'!$N$23)),G128)))))</f>
        <v/>
      </c>
      <c r="E128" s="601" t="str">
        <f t="shared" si="18"/>
        <v/>
      </c>
      <c r="F128" s="613" t="str" cm="1">
        <f t="array" ref="F128">IF(G128='Tables calc'!$M$1+1,'Tables calc'!$P$24,IF(E127="Box 5","",IF(F127="","",INDEX('Tables calc'!$M$24:$M$539,_xlfn.AGGREGATE(15,3,('Tables calc'!$N$24:$N$539=1)/('Tables calc'!$N$24:$N$539=1)*(ROW('Tables calc'!$N$24:$N$539)-ROW('Tables calc'!$N$23)),G128)))))</f>
        <v/>
      </c>
      <c r="G128" s="69">
        <v>127</v>
      </c>
      <c r="H128" s="69" t="str">
        <f t="shared" si="10"/>
        <v/>
      </c>
      <c r="I128" s="69" t="str">
        <f t="shared" si="11"/>
        <v/>
      </c>
      <c r="J128" s="69" t="str">
        <f t="shared" si="19"/>
        <v/>
      </c>
      <c r="K128" s="69" t="str">
        <f t="shared" si="12"/>
        <v/>
      </c>
      <c r="L128" s="69" t="str">
        <f t="shared" si="13"/>
        <v/>
      </c>
      <c r="M128" s="69" t="str">
        <f t="shared" si="14"/>
        <v/>
      </c>
      <c r="N128" s="69" t="str">
        <f t="shared" si="15"/>
        <v/>
      </c>
      <c r="O128" s="69" t="str">
        <f t="shared" si="16"/>
        <v/>
      </c>
    </row>
    <row r="129" spans="1:15" x14ac:dyDescent="0.3">
      <c r="A129" s="606" t="str" cm="1">
        <f t="array" ref="A129">IF(G129='Tables calc'!$M$1+1,"Totals:",IF(A128="Totals:","",IF(A128="","",INDEX('Tables calc'!$J$24:$J$539,_xlfn.AGGREGATE(15,3,('Tables calc'!$N$24:$N$539=1)/('Tables calc'!$N$24:$N$539=1)*(ROW('Tables calc'!$N$24:$N$539)-ROW('Tables calc'!$N$23)),G129)))))</f>
        <v/>
      </c>
      <c r="B129" s="606" t="str" cm="1">
        <f t="array" ref="B129">IF(G129='Tables calc'!$M$1+1,"#",IF(B128="#","",IF(B128="","",INDEX('Tables calc'!$K$24:$K$539,_xlfn.AGGREGATE(15,3,('Tables calc'!$N$24:$N$539=1)/('Tables calc'!$N$24:$N$539=1)*(ROW('Tables calc'!$N$24:$N$539)-ROW('Tables calc'!$N$23)),G129)))))</f>
        <v/>
      </c>
      <c r="C129" s="607" t="str">
        <f t="shared" si="17"/>
        <v/>
      </c>
      <c r="D129" s="608" t="str" cm="1">
        <f t="array" ref="D129">IF(G129='Tables calc'!$M$1+1,'Tables calc'!$P$23,IF(D128='Tables calc'!$P$23,"",IF(D128="","",INDEX('Tables calc'!$L$24:$L$539,_xlfn.AGGREGATE(15,3,('Tables calc'!$N$24:$N$539=1)/('Tables calc'!$N$24:$N$539=1)*(ROW('Tables calc'!$N$24:$N$539)-ROW('Tables calc'!$N$23)),G129)))))</f>
        <v/>
      </c>
      <c r="E129" s="601" t="str">
        <f t="shared" si="18"/>
        <v/>
      </c>
      <c r="F129" s="613" t="str" cm="1">
        <f t="array" ref="F129">IF(G129='Tables calc'!$M$1+1,'Tables calc'!$P$24,IF(E128="Box 5","",IF(F128="","",INDEX('Tables calc'!$M$24:$M$539,_xlfn.AGGREGATE(15,3,('Tables calc'!$N$24:$N$539=1)/('Tables calc'!$N$24:$N$539=1)*(ROW('Tables calc'!$N$24:$N$539)-ROW('Tables calc'!$N$23)),G129)))))</f>
        <v/>
      </c>
      <c r="G129" s="69">
        <v>128</v>
      </c>
      <c r="H129" s="69" t="str">
        <f t="shared" si="10"/>
        <v/>
      </c>
      <c r="I129" s="69" t="str">
        <f t="shared" si="11"/>
        <v/>
      </c>
      <c r="J129" s="69" t="str">
        <f t="shared" si="19"/>
        <v/>
      </c>
      <c r="K129" s="69" t="str">
        <f t="shared" si="12"/>
        <v/>
      </c>
      <c r="L129" s="69" t="str">
        <f t="shared" si="13"/>
        <v/>
      </c>
      <c r="M129" s="69" t="str">
        <f t="shared" si="14"/>
        <v/>
      </c>
      <c r="N129" s="69" t="str">
        <f t="shared" si="15"/>
        <v/>
      </c>
      <c r="O129" s="69" t="str">
        <f t="shared" si="16"/>
        <v/>
      </c>
    </row>
    <row r="130" spans="1:15" x14ac:dyDescent="0.3">
      <c r="A130" s="606" t="str" cm="1">
        <f t="array" ref="A130">IF(G130='Tables calc'!$M$1+1,"Totals:",IF(A129="Totals:","",IF(A129="","",INDEX('Tables calc'!$J$24:$J$539,_xlfn.AGGREGATE(15,3,('Tables calc'!$N$24:$N$539=1)/('Tables calc'!$N$24:$N$539=1)*(ROW('Tables calc'!$N$24:$N$539)-ROW('Tables calc'!$N$23)),G130)))))</f>
        <v/>
      </c>
      <c r="B130" s="606" t="str" cm="1">
        <f t="array" ref="B130">IF(G130='Tables calc'!$M$1+1,"#",IF(B129="#","",IF(B129="","",INDEX('Tables calc'!$K$24:$K$539,_xlfn.AGGREGATE(15,3,('Tables calc'!$N$24:$N$539=1)/('Tables calc'!$N$24:$N$539=1)*(ROW('Tables calc'!$N$24:$N$539)-ROW('Tables calc'!$N$23)),G130)))))</f>
        <v/>
      </c>
      <c r="C130" s="607" t="str">
        <f t="shared" si="17"/>
        <v/>
      </c>
      <c r="D130" s="608" t="str" cm="1">
        <f t="array" ref="D130">IF(G130='Tables calc'!$M$1+1,'Tables calc'!$P$23,IF(D129='Tables calc'!$P$23,"",IF(D129="","",INDEX('Tables calc'!$L$24:$L$539,_xlfn.AGGREGATE(15,3,('Tables calc'!$N$24:$N$539=1)/('Tables calc'!$N$24:$N$539=1)*(ROW('Tables calc'!$N$24:$N$539)-ROW('Tables calc'!$N$23)),G130)))))</f>
        <v/>
      </c>
      <c r="E130" s="601" t="str">
        <f t="shared" si="18"/>
        <v/>
      </c>
      <c r="F130" s="613" t="str" cm="1">
        <f t="array" ref="F130">IF(G130='Tables calc'!$M$1+1,'Tables calc'!$P$24,IF(E129="Box 5","",IF(F129="","",INDEX('Tables calc'!$M$24:$M$539,_xlfn.AGGREGATE(15,3,('Tables calc'!$N$24:$N$539=1)/('Tables calc'!$N$24:$N$539=1)*(ROW('Tables calc'!$N$24:$N$539)-ROW('Tables calc'!$N$23)),G130)))))</f>
        <v/>
      </c>
      <c r="G130" s="69">
        <v>129</v>
      </c>
      <c r="H130" s="69" t="str">
        <f t="shared" ref="H130:H193" si="20">IF(A130="Totals:","STOP",IF(H129="STOP","",IF(H129="","","GO")))</f>
        <v/>
      </c>
      <c r="I130" s="69" t="str">
        <f t="shared" ref="I130:I193" si="21">IF(A130="Totals:","STOP",IF(I129="STOP","",IF(I129="","","GO")))</f>
        <v/>
      </c>
      <c r="J130" s="69" t="str">
        <f t="shared" si="19"/>
        <v/>
      </c>
      <c r="K130" s="69" t="str">
        <f t="shared" ref="K130:K193" si="22">IF(A130="Totals:","STOP",IF(K129="STOP","",IF(K129="","","GO")))</f>
        <v/>
      </c>
      <c r="L130" s="69" t="str">
        <f t="shared" ref="L130:L193" si="23">IF(A130="Totals:","STOP",IF(L129="STOP","",IF(L129="","","GO")))</f>
        <v/>
      </c>
      <c r="M130" s="69" t="str">
        <f t="shared" ref="M130:M193" si="24">IF(A130="Totals:","STOP",IF(M129="STOP","",IF(M129="","","GO")))</f>
        <v/>
      </c>
      <c r="N130" s="69" t="str">
        <f t="shared" ref="N130:N193" si="25">IF(A130="Totals:","STOP",IF(N129="STOP","",IF(N129="","","GO")))</f>
        <v/>
      </c>
      <c r="O130" s="69" t="str">
        <f t="shared" ref="O130:O193" si="26">IF(A130="Totals:","STOP",IF(O129="STOP","",IF(O129="","","GO")))</f>
        <v/>
      </c>
    </row>
    <row r="131" spans="1:15" x14ac:dyDescent="0.3">
      <c r="A131" s="606" t="str" cm="1">
        <f t="array" ref="A131">IF(G131='Tables calc'!$M$1+1,"Totals:",IF(A130="Totals:","",IF(A130="","",INDEX('Tables calc'!$J$24:$J$539,_xlfn.AGGREGATE(15,3,('Tables calc'!$N$24:$N$539=1)/('Tables calc'!$N$24:$N$539=1)*(ROW('Tables calc'!$N$24:$N$539)-ROW('Tables calc'!$N$23)),G131)))))</f>
        <v/>
      </c>
      <c r="B131" s="606" t="str" cm="1">
        <f t="array" ref="B131">IF(G131='Tables calc'!$M$1+1,"#",IF(B130="#","",IF(B130="","",INDEX('Tables calc'!$K$24:$K$539,_xlfn.AGGREGATE(15,3,('Tables calc'!$N$24:$N$539=1)/('Tables calc'!$N$24:$N$539=1)*(ROW('Tables calc'!$N$24:$N$539)-ROW('Tables calc'!$N$23)),G131)))))</f>
        <v/>
      </c>
      <c r="C131" s="607" t="str">
        <f t="shared" ref="C131:C194" si="27">IF(A131="Totals:","Box 4",IF(A131="FTE Reduction Exceptions:","*",""))</f>
        <v/>
      </c>
      <c r="D131" s="608" t="str" cm="1">
        <f t="array" ref="D131">IF(G131='Tables calc'!$M$1+1,'Tables calc'!$P$23,IF(D130='Tables calc'!$P$23,"",IF(D130="","",INDEX('Tables calc'!$L$24:$L$539,_xlfn.AGGREGATE(15,3,('Tables calc'!$N$24:$N$539=1)/('Tables calc'!$N$24:$N$539=1)*(ROW('Tables calc'!$N$24:$N$539)-ROW('Tables calc'!$N$23)),G131)))))</f>
        <v/>
      </c>
      <c r="E131" s="601" t="str">
        <f t="shared" ref="E131:E194" si="28">IF(A131="Totals:","Box 5",IF(A131="FTE Reduction Exceptions:","*",""))</f>
        <v/>
      </c>
      <c r="F131" s="613" t="str" cm="1">
        <f t="array" ref="F131">IF(G131='Tables calc'!$M$1+1,'Tables calc'!$P$24,IF(E130="Box 5","",IF(F130="","",INDEX('Tables calc'!$M$24:$M$539,_xlfn.AGGREGATE(15,3,('Tables calc'!$N$24:$N$539=1)/('Tables calc'!$N$24:$N$539=1)*(ROW('Tables calc'!$N$24:$N$539)-ROW('Tables calc'!$N$23)),G131)))))</f>
        <v/>
      </c>
      <c r="G131" s="69">
        <v>130</v>
      </c>
      <c r="H131" s="69" t="str">
        <f t="shared" si="20"/>
        <v/>
      </c>
      <c r="I131" s="69" t="str">
        <f t="shared" si="21"/>
        <v/>
      </c>
      <c r="J131" s="69" t="str">
        <f t="shared" ref="J131:J194" si="29">IF(A131="Totals:","STOP",IF(J130="STOP","",IF(H130="","","GO")))</f>
        <v/>
      </c>
      <c r="K131" s="69" t="str">
        <f t="shared" si="22"/>
        <v/>
      </c>
      <c r="L131" s="69" t="str">
        <f t="shared" si="23"/>
        <v/>
      </c>
      <c r="M131" s="69" t="str">
        <f t="shared" si="24"/>
        <v/>
      </c>
      <c r="N131" s="69" t="str">
        <f t="shared" si="25"/>
        <v/>
      </c>
      <c r="O131" s="69" t="str">
        <f t="shared" si="26"/>
        <v/>
      </c>
    </row>
    <row r="132" spans="1:15" x14ac:dyDescent="0.3">
      <c r="A132" s="606" t="str" cm="1">
        <f t="array" ref="A132">IF(G132='Tables calc'!$M$1+1,"Totals:",IF(A131="Totals:","",IF(A131="","",INDEX('Tables calc'!$J$24:$J$539,_xlfn.AGGREGATE(15,3,('Tables calc'!$N$24:$N$539=1)/('Tables calc'!$N$24:$N$539=1)*(ROW('Tables calc'!$N$24:$N$539)-ROW('Tables calc'!$N$23)),G132)))))</f>
        <v/>
      </c>
      <c r="B132" s="606" t="str" cm="1">
        <f t="array" ref="B132">IF(G132='Tables calc'!$M$1+1,"#",IF(B131="#","",IF(B131="","",INDEX('Tables calc'!$K$24:$K$539,_xlfn.AGGREGATE(15,3,('Tables calc'!$N$24:$N$539=1)/('Tables calc'!$N$24:$N$539=1)*(ROW('Tables calc'!$N$24:$N$539)-ROW('Tables calc'!$N$23)),G132)))))</f>
        <v/>
      </c>
      <c r="C132" s="607" t="str">
        <f t="shared" si="27"/>
        <v/>
      </c>
      <c r="D132" s="608" t="str" cm="1">
        <f t="array" ref="D132">IF(G132='Tables calc'!$M$1+1,'Tables calc'!$P$23,IF(D131='Tables calc'!$P$23,"",IF(D131="","",INDEX('Tables calc'!$L$24:$L$539,_xlfn.AGGREGATE(15,3,('Tables calc'!$N$24:$N$539=1)/('Tables calc'!$N$24:$N$539=1)*(ROW('Tables calc'!$N$24:$N$539)-ROW('Tables calc'!$N$23)),G132)))))</f>
        <v/>
      </c>
      <c r="E132" s="601" t="str">
        <f t="shared" si="28"/>
        <v/>
      </c>
      <c r="F132" s="613" t="str" cm="1">
        <f t="array" ref="F132">IF(G132='Tables calc'!$M$1+1,'Tables calc'!$P$24,IF(E131="Box 5","",IF(F131="","",INDEX('Tables calc'!$M$24:$M$539,_xlfn.AGGREGATE(15,3,('Tables calc'!$N$24:$N$539=1)/('Tables calc'!$N$24:$N$539=1)*(ROW('Tables calc'!$N$24:$N$539)-ROW('Tables calc'!$N$23)),G132)))))</f>
        <v/>
      </c>
      <c r="G132" s="69">
        <v>131</v>
      </c>
      <c r="H132" s="69" t="str">
        <f t="shared" si="20"/>
        <v/>
      </c>
      <c r="I132" s="69" t="str">
        <f t="shared" si="21"/>
        <v/>
      </c>
      <c r="J132" s="69" t="str">
        <f t="shared" si="29"/>
        <v/>
      </c>
      <c r="K132" s="69" t="str">
        <f t="shared" si="22"/>
        <v/>
      </c>
      <c r="L132" s="69" t="str">
        <f t="shared" si="23"/>
        <v/>
      </c>
      <c r="M132" s="69" t="str">
        <f t="shared" si="24"/>
        <v/>
      </c>
      <c r="N132" s="69" t="str">
        <f t="shared" si="25"/>
        <v/>
      </c>
      <c r="O132" s="69" t="str">
        <f t="shared" si="26"/>
        <v/>
      </c>
    </row>
    <row r="133" spans="1:15" x14ac:dyDescent="0.3">
      <c r="A133" s="606" t="str" cm="1">
        <f t="array" ref="A133">IF(G133='Tables calc'!$M$1+1,"Totals:",IF(A132="Totals:","",IF(A132="","",INDEX('Tables calc'!$J$24:$J$539,_xlfn.AGGREGATE(15,3,('Tables calc'!$N$24:$N$539=1)/('Tables calc'!$N$24:$N$539=1)*(ROW('Tables calc'!$N$24:$N$539)-ROW('Tables calc'!$N$23)),G133)))))</f>
        <v/>
      </c>
      <c r="B133" s="606" t="str" cm="1">
        <f t="array" ref="B133">IF(G133='Tables calc'!$M$1+1,"#",IF(B132="#","",IF(B132="","",INDEX('Tables calc'!$K$24:$K$539,_xlfn.AGGREGATE(15,3,('Tables calc'!$N$24:$N$539=1)/('Tables calc'!$N$24:$N$539=1)*(ROW('Tables calc'!$N$24:$N$539)-ROW('Tables calc'!$N$23)),G133)))))</f>
        <v/>
      </c>
      <c r="C133" s="607" t="str">
        <f t="shared" si="27"/>
        <v/>
      </c>
      <c r="D133" s="608" t="str" cm="1">
        <f t="array" ref="D133">IF(G133='Tables calc'!$M$1+1,'Tables calc'!$P$23,IF(D132='Tables calc'!$P$23,"",IF(D132="","",INDEX('Tables calc'!$L$24:$L$539,_xlfn.AGGREGATE(15,3,('Tables calc'!$N$24:$N$539=1)/('Tables calc'!$N$24:$N$539=1)*(ROW('Tables calc'!$N$24:$N$539)-ROW('Tables calc'!$N$23)),G133)))))</f>
        <v/>
      </c>
      <c r="E133" s="601" t="str">
        <f t="shared" si="28"/>
        <v/>
      </c>
      <c r="F133" s="613" t="str" cm="1">
        <f t="array" ref="F133">IF(G133='Tables calc'!$M$1+1,'Tables calc'!$P$24,IF(E132="Box 5","",IF(F132="","",INDEX('Tables calc'!$M$24:$M$539,_xlfn.AGGREGATE(15,3,('Tables calc'!$N$24:$N$539=1)/('Tables calc'!$N$24:$N$539=1)*(ROW('Tables calc'!$N$24:$N$539)-ROW('Tables calc'!$N$23)),G133)))))</f>
        <v/>
      </c>
      <c r="G133" s="69">
        <v>132</v>
      </c>
      <c r="H133" s="69" t="str">
        <f t="shared" si="20"/>
        <v/>
      </c>
      <c r="I133" s="69" t="str">
        <f t="shared" si="21"/>
        <v/>
      </c>
      <c r="J133" s="69" t="str">
        <f t="shared" si="29"/>
        <v/>
      </c>
      <c r="K133" s="69" t="str">
        <f t="shared" si="22"/>
        <v/>
      </c>
      <c r="L133" s="69" t="str">
        <f t="shared" si="23"/>
        <v/>
      </c>
      <c r="M133" s="69" t="str">
        <f t="shared" si="24"/>
        <v/>
      </c>
      <c r="N133" s="69" t="str">
        <f t="shared" si="25"/>
        <v/>
      </c>
      <c r="O133" s="69" t="str">
        <f t="shared" si="26"/>
        <v/>
      </c>
    </row>
    <row r="134" spans="1:15" x14ac:dyDescent="0.3">
      <c r="A134" s="606" t="str" cm="1">
        <f t="array" ref="A134">IF(G134='Tables calc'!$M$1+1,"Totals:",IF(A133="Totals:","",IF(A133="","",INDEX('Tables calc'!$J$24:$J$539,_xlfn.AGGREGATE(15,3,('Tables calc'!$N$24:$N$539=1)/('Tables calc'!$N$24:$N$539=1)*(ROW('Tables calc'!$N$24:$N$539)-ROW('Tables calc'!$N$23)),G134)))))</f>
        <v/>
      </c>
      <c r="B134" s="606" t="str" cm="1">
        <f t="array" ref="B134">IF(G134='Tables calc'!$M$1+1,"#",IF(B133="#","",IF(B133="","",INDEX('Tables calc'!$K$24:$K$539,_xlfn.AGGREGATE(15,3,('Tables calc'!$N$24:$N$539=1)/('Tables calc'!$N$24:$N$539=1)*(ROW('Tables calc'!$N$24:$N$539)-ROW('Tables calc'!$N$23)),G134)))))</f>
        <v/>
      </c>
      <c r="C134" s="607" t="str">
        <f t="shared" si="27"/>
        <v/>
      </c>
      <c r="D134" s="608" t="str" cm="1">
        <f t="array" ref="D134">IF(G134='Tables calc'!$M$1+1,'Tables calc'!$P$23,IF(D133='Tables calc'!$P$23,"",IF(D133="","",INDEX('Tables calc'!$L$24:$L$539,_xlfn.AGGREGATE(15,3,('Tables calc'!$N$24:$N$539=1)/('Tables calc'!$N$24:$N$539=1)*(ROW('Tables calc'!$N$24:$N$539)-ROW('Tables calc'!$N$23)),G134)))))</f>
        <v/>
      </c>
      <c r="E134" s="601" t="str">
        <f t="shared" si="28"/>
        <v/>
      </c>
      <c r="F134" s="613" t="str" cm="1">
        <f t="array" ref="F134">IF(G134='Tables calc'!$M$1+1,'Tables calc'!$P$24,IF(E133="Box 5","",IF(F133="","",INDEX('Tables calc'!$M$24:$M$539,_xlfn.AGGREGATE(15,3,('Tables calc'!$N$24:$N$539=1)/('Tables calc'!$N$24:$N$539=1)*(ROW('Tables calc'!$N$24:$N$539)-ROW('Tables calc'!$N$23)),G134)))))</f>
        <v/>
      </c>
      <c r="G134" s="69">
        <v>133</v>
      </c>
      <c r="H134" s="69" t="str">
        <f t="shared" si="20"/>
        <v/>
      </c>
      <c r="I134" s="69" t="str">
        <f t="shared" si="21"/>
        <v/>
      </c>
      <c r="J134" s="69" t="str">
        <f t="shared" si="29"/>
        <v/>
      </c>
      <c r="K134" s="69" t="str">
        <f t="shared" si="22"/>
        <v/>
      </c>
      <c r="L134" s="69" t="str">
        <f t="shared" si="23"/>
        <v/>
      </c>
      <c r="M134" s="69" t="str">
        <f t="shared" si="24"/>
        <v/>
      </c>
      <c r="N134" s="69" t="str">
        <f t="shared" si="25"/>
        <v/>
      </c>
      <c r="O134" s="69" t="str">
        <f t="shared" si="26"/>
        <v/>
      </c>
    </row>
    <row r="135" spans="1:15" x14ac:dyDescent="0.3">
      <c r="A135" s="606" t="str" cm="1">
        <f t="array" ref="A135">IF(G135='Tables calc'!$M$1+1,"Totals:",IF(A134="Totals:","",IF(A134="","",INDEX('Tables calc'!$J$24:$J$539,_xlfn.AGGREGATE(15,3,('Tables calc'!$N$24:$N$539=1)/('Tables calc'!$N$24:$N$539=1)*(ROW('Tables calc'!$N$24:$N$539)-ROW('Tables calc'!$N$23)),G135)))))</f>
        <v/>
      </c>
      <c r="B135" s="606" t="str" cm="1">
        <f t="array" ref="B135">IF(G135='Tables calc'!$M$1+1,"#",IF(B134="#","",IF(B134="","",INDEX('Tables calc'!$K$24:$K$539,_xlfn.AGGREGATE(15,3,('Tables calc'!$N$24:$N$539=1)/('Tables calc'!$N$24:$N$539=1)*(ROW('Tables calc'!$N$24:$N$539)-ROW('Tables calc'!$N$23)),G135)))))</f>
        <v/>
      </c>
      <c r="C135" s="607" t="str">
        <f t="shared" si="27"/>
        <v/>
      </c>
      <c r="D135" s="608" t="str" cm="1">
        <f t="array" ref="D135">IF(G135='Tables calc'!$M$1+1,'Tables calc'!$P$23,IF(D134='Tables calc'!$P$23,"",IF(D134="","",INDEX('Tables calc'!$L$24:$L$539,_xlfn.AGGREGATE(15,3,('Tables calc'!$N$24:$N$539=1)/('Tables calc'!$N$24:$N$539=1)*(ROW('Tables calc'!$N$24:$N$539)-ROW('Tables calc'!$N$23)),G135)))))</f>
        <v/>
      </c>
      <c r="E135" s="601" t="str">
        <f t="shared" si="28"/>
        <v/>
      </c>
      <c r="F135" s="613" t="str" cm="1">
        <f t="array" ref="F135">IF(G135='Tables calc'!$M$1+1,'Tables calc'!$P$24,IF(E134="Box 5","",IF(F134="","",INDEX('Tables calc'!$M$24:$M$539,_xlfn.AGGREGATE(15,3,('Tables calc'!$N$24:$N$539=1)/('Tables calc'!$N$24:$N$539=1)*(ROW('Tables calc'!$N$24:$N$539)-ROW('Tables calc'!$N$23)),G135)))))</f>
        <v/>
      </c>
      <c r="G135" s="69">
        <v>134</v>
      </c>
      <c r="H135" s="69" t="str">
        <f t="shared" si="20"/>
        <v/>
      </c>
      <c r="I135" s="69" t="str">
        <f t="shared" si="21"/>
        <v/>
      </c>
      <c r="J135" s="69" t="str">
        <f t="shared" si="29"/>
        <v/>
      </c>
      <c r="K135" s="69" t="str">
        <f t="shared" si="22"/>
        <v/>
      </c>
      <c r="L135" s="69" t="str">
        <f t="shared" si="23"/>
        <v/>
      </c>
      <c r="M135" s="69" t="str">
        <f t="shared" si="24"/>
        <v/>
      </c>
      <c r="N135" s="69" t="str">
        <f t="shared" si="25"/>
        <v/>
      </c>
      <c r="O135" s="69" t="str">
        <f t="shared" si="26"/>
        <v/>
      </c>
    </row>
    <row r="136" spans="1:15" x14ac:dyDescent="0.3">
      <c r="A136" s="606" t="str" cm="1">
        <f t="array" ref="A136">IF(G136='Tables calc'!$M$1+1,"Totals:",IF(A135="Totals:","",IF(A135="","",INDEX('Tables calc'!$J$24:$J$539,_xlfn.AGGREGATE(15,3,('Tables calc'!$N$24:$N$539=1)/('Tables calc'!$N$24:$N$539=1)*(ROW('Tables calc'!$N$24:$N$539)-ROW('Tables calc'!$N$23)),G136)))))</f>
        <v/>
      </c>
      <c r="B136" s="606" t="str" cm="1">
        <f t="array" ref="B136">IF(G136='Tables calc'!$M$1+1,"#",IF(B135="#","",IF(B135="","",INDEX('Tables calc'!$K$24:$K$539,_xlfn.AGGREGATE(15,3,('Tables calc'!$N$24:$N$539=1)/('Tables calc'!$N$24:$N$539=1)*(ROW('Tables calc'!$N$24:$N$539)-ROW('Tables calc'!$N$23)),G136)))))</f>
        <v/>
      </c>
      <c r="C136" s="607" t="str">
        <f t="shared" si="27"/>
        <v/>
      </c>
      <c r="D136" s="608" t="str" cm="1">
        <f t="array" ref="D136">IF(G136='Tables calc'!$M$1+1,'Tables calc'!$P$23,IF(D135='Tables calc'!$P$23,"",IF(D135="","",INDEX('Tables calc'!$L$24:$L$539,_xlfn.AGGREGATE(15,3,('Tables calc'!$N$24:$N$539=1)/('Tables calc'!$N$24:$N$539=1)*(ROW('Tables calc'!$N$24:$N$539)-ROW('Tables calc'!$N$23)),G136)))))</f>
        <v/>
      </c>
      <c r="E136" s="601" t="str">
        <f t="shared" si="28"/>
        <v/>
      </c>
      <c r="F136" s="613" t="str" cm="1">
        <f t="array" ref="F136">IF(G136='Tables calc'!$M$1+1,'Tables calc'!$P$24,IF(E135="Box 5","",IF(F135="","",INDEX('Tables calc'!$M$24:$M$539,_xlfn.AGGREGATE(15,3,('Tables calc'!$N$24:$N$539=1)/('Tables calc'!$N$24:$N$539=1)*(ROW('Tables calc'!$N$24:$N$539)-ROW('Tables calc'!$N$23)),G136)))))</f>
        <v/>
      </c>
      <c r="G136" s="69">
        <v>135</v>
      </c>
      <c r="H136" s="69" t="str">
        <f t="shared" si="20"/>
        <v/>
      </c>
      <c r="I136" s="69" t="str">
        <f t="shared" si="21"/>
        <v/>
      </c>
      <c r="J136" s="69" t="str">
        <f t="shared" si="29"/>
        <v/>
      </c>
      <c r="K136" s="69" t="str">
        <f t="shared" si="22"/>
        <v/>
      </c>
      <c r="L136" s="69" t="str">
        <f t="shared" si="23"/>
        <v/>
      </c>
      <c r="M136" s="69" t="str">
        <f t="shared" si="24"/>
        <v/>
      </c>
      <c r="N136" s="69" t="str">
        <f t="shared" si="25"/>
        <v/>
      </c>
      <c r="O136" s="69" t="str">
        <f t="shared" si="26"/>
        <v/>
      </c>
    </row>
    <row r="137" spans="1:15" x14ac:dyDescent="0.3">
      <c r="A137" s="606" t="str" cm="1">
        <f t="array" ref="A137">IF(G137='Tables calc'!$M$1+1,"Totals:",IF(A136="Totals:","",IF(A136="","",INDEX('Tables calc'!$J$24:$J$539,_xlfn.AGGREGATE(15,3,('Tables calc'!$N$24:$N$539=1)/('Tables calc'!$N$24:$N$539=1)*(ROW('Tables calc'!$N$24:$N$539)-ROW('Tables calc'!$N$23)),G137)))))</f>
        <v/>
      </c>
      <c r="B137" s="606" t="str" cm="1">
        <f t="array" ref="B137">IF(G137='Tables calc'!$M$1+1,"#",IF(B136="#","",IF(B136="","",INDEX('Tables calc'!$K$24:$K$539,_xlfn.AGGREGATE(15,3,('Tables calc'!$N$24:$N$539=1)/('Tables calc'!$N$24:$N$539=1)*(ROW('Tables calc'!$N$24:$N$539)-ROW('Tables calc'!$N$23)),G137)))))</f>
        <v/>
      </c>
      <c r="C137" s="607" t="str">
        <f t="shared" si="27"/>
        <v/>
      </c>
      <c r="D137" s="608" t="str" cm="1">
        <f t="array" ref="D137">IF(G137='Tables calc'!$M$1+1,'Tables calc'!$P$23,IF(D136='Tables calc'!$P$23,"",IF(D136="","",INDEX('Tables calc'!$L$24:$L$539,_xlfn.AGGREGATE(15,3,('Tables calc'!$N$24:$N$539=1)/('Tables calc'!$N$24:$N$539=1)*(ROW('Tables calc'!$N$24:$N$539)-ROW('Tables calc'!$N$23)),G137)))))</f>
        <v/>
      </c>
      <c r="E137" s="601" t="str">
        <f t="shared" si="28"/>
        <v/>
      </c>
      <c r="F137" s="613" t="str" cm="1">
        <f t="array" ref="F137">IF(G137='Tables calc'!$M$1+1,'Tables calc'!$P$24,IF(E136="Box 5","",IF(F136="","",INDEX('Tables calc'!$M$24:$M$539,_xlfn.AGGREGATE(15,3,('Tables calc'!$N$24:$N$539=1)/('Tables calc'!$N$24:$N$539=1)*(ROW('Tables calc'!$N$24:$N$539)-ROW('Tables calc'!$N$23)),G137)))))</f>
        <v/>
      </c>
      <c r="G137" s="69">
        <v>136</v>
      </c>
      <c r="H137" s="69" t="str">
        <f t="shared" si="20"/>
        <v/>
      </c>
      <c r="I137" s="69" t="str">
        <f t="shared" si="21"/>
        <v/>
      </c>
      <c r="J137" s="69" t="str">
        <f t="shared" si="29"/>
        <v/>
      </c>
      <c r="K137" s="69" t="str">
        <f t="shared" si="22"/>
        <v/>
      </c>
      <c r="L137" s="69" t="str">
        <f t="shared" si="23"/>
        <v/>
      </c>
      <c r="M137" s="69" t="str">
        <f t="shared" si="24"/>
        <v/>
      </c>
      <c r="N137" s="69" t="str">
        <f t="shared" si="25"/>
        <v/>
      </c>
      <c r="O137" s="69" t="str">
        <f t="shared" si="26"/>
        <v/>
      </c>
    </row>
    <row r="138" spans="1:15" x14ac:dyDescent="0.3">
      <c r="A138" s="606" t="str" cm="1">
        <f t="array" ref="A138">IF(G138='Tables calc'!$M$1+1,"Totals:",IF(A137="Totals:","",IF(A137="","",INDEX('Tables calc'!$J$24:$J$539,_xlfn.AGGREGATE(15,3,('Tables calc'!$N$24:$N$539=1)/('Tables calc'!$N$24:$N$539=1)*(ROW('Tables calc'!$N$24:$N$539)-ROW('Tables calc'!$N$23)),G138)))))</f>
        <v/>
      </c>
      <c r="B138" s="606" t="str" cm="1">
        <f t="array" ref="B138">IF(G138='Tables calc'!$M$1+1,"#",IF(B137="#","",IF(B137="","",INDEX('Tables calc'!$K$24:$K$539,_xlfn.AGGREGATE(15,3,('Tables calc'!$N$24:$N$539=1)/('Tables calc'!$N$24:$N$539=1)*(ROW('Tables calc'!$N$24:$N$539)-ROW('Tables calc'!$N$23)),G138)))))</f>
        <v/>
      </c>
      <c r="C138" s="607" t="str">
        <f t="shared" si="27"/>
        <v/>
      </c>
      <c r="D138" s="608" t="str" cm="1">
        <f t="array" ref="D138">IF(G138='Tables calc'!$M$1+1,'Tables calc'!$P$23,IF(D137='Tables calc'!$P$23,"",IF(D137="","",INDEX('Tables calc'!$L$24:$L$539,_xlfn.AGGREGATE(15,3,('Tables calc'!$N$24:$N$539=1)/('Tables calc'!$N$24:$N$539=1)*(ROW('Tables calc'!$N$24:$N$539)-ROW('Tables calc'!$N$23)),G138)))))</f>
        <v/>
      </c>
      <c r="E138" s="601" t="str">
        <f t="shared" si="28"/>
        <v/>
      </c>
      <c r="F138" s="613" t="str" cm="1">
        <f t="array" ref="F138">IF(G138='Tables calc'!$M$1+1,'Tables calc'!$P$24,IF(E137="Box 5","",IF(F137="","",INDEX('Tables calc'!$M$24:$M$539,_xlfn.AGGREGATE(15,3,('Tables calc'!$N$24:$N$539=1)/('Tables calc'!$N$24:$N$539=1)*(ROW('Tables calc'!$N$24:$N$539)-ROW('Tables calc'!$N$23)),G138)))))</f>
        <v/>
      </c>
      <c r="G138" s="69">
        <v>137</v>
      </c>
      <c r="H138" s="69" t="str">
        <f t="shared" si="20"/>
        <v/>
      </c>
      <c r="I138" s="69" t="str">
        <f t="shared" si="21"/>
        <v/>
      </c>
      <c r="J138" s="69" t="str">
        <f t="shared" si="29"/>
        <v/>
      </c>
      <c r="K138" s="69" t="str">
        <f t="shared" si="22"/>
        <v/>
      </c>
      <c r="L138" s="69" t="str">
        <f t="shared" si="23"/>
        <v/>
      </c>
      <c r="M138" s="69" t="str">
        <f t="shared" si="24"/>
        <v/>
      </c>
      <c r="N138" s="69" t="str">
        <f t="shared" si="25"/>
        <v/>
      </c>
      <c r="O138" s="69" t="str">
        <f t="shared" si="26"/>
        <v/>
      </c>
    </row>
    <row r="139" spans="1:15" x14ac:dyDescent="0.3">
      <c r="A139" s="606" t="str" cm="1">
        <f t="array" ref="A139">IF(G139='Tables calc'!$M$1+1,"Totals:",IF(A138="Totals:","",IF(A138="","",INDEX('Tables calc'!$J$24:$J$539,_xlfn.AGGREGATE(15,3,('Tables calc'!$N$24:$N$539=1)/('Tables calc'!$N$24:$N$539=1)*(ROW('Tables calc'!$N$24:$N$539)-ROW('Tables calc'!$N$23)),G139)))))</f>
        <v/>
      </c>
      <c r="B139" s="606" t="str" cm="1">
        <f t="array" ref="B139">IF(G139='Tables calc'!$M$1+1,"#",IF(B138="#","",IF(B138="","",INDEX('Tables calc'!$K$24:$K$539,_xlfn.AGGREGATE(15,3,('Tables calc'!$N$24:$N$539=1)/('Tables calc'!$N$24:$N$539=1)*(ROW('Tables calc'!$N$24:$N$539)-ROW('Tables calc'!$N$23)),G139)))))</f>
        <v/>
      </c>
      <c r="C139" s="607" t="str">
        <f t="shared" si="27"/>
        <v/>
      </c>
      <c r="D139" s="608" t="str" cm="1">
        <f t="array" ref="D139">IF(G139='Tables calc'!$M$1+1,'Tables calc'!$P$23,IF(D138='Tables calc'!$P$23,"",IF(D138="","",INDEX('Tables calc'!$L$24:$L$539,_xlfn.AGGREGATE(15,3,('Tables calc'!$N$24:$N$539=1)/('Tables calc'!$N$24:$N$539=1)*(ROW('Tables calc'!$N$24:$N$539)-ROW('Tables calc'!$N$23)),G139)))))</f>
        <v/>
      </c>
      <c r="E139" s="601" t="str">
        <f t="shared" si="28"/>
        <v/>
      </c>
      <c r="F139" s="613" t="str" cm="1">
        <f t="array" ref="F139">IF(G139='Tables calc'!$M$1+1,'Tables calc'!$P$24,IF(E138="Box 5","",IF(F138="","",INDEX('Tables calc'!$M$24:$M$539,_xlfn.AGGREGATE(15,3,('Tables calc'!$N$24:$N$539=1)/('Tables calc'!$N$24:$N$539=1)*(ROW('Tables calc'!$N$24:$N$539)-ROW('Tables calc'!$N$23)),G139)))))</f>
        <v/>
      </c>
      <c r="G139" s="69">
        <v>138</v>
      </c>
      <c r="H139" s="69" t="str">
        <f t="shared" si="20"/>
        <v/>
      </c>
      <c r="I139" s="69" t="str">
        <f t="shared" si="21"/>
        <v/>
      </c>
      <c r="J139" s="69" t="str">
        <f t="shared" si="29"/>
        <v/>
      </c>
      <c r="K139" s="69" t="str">
        <f t="shared" si="22"/>
        <v/>
      </c>
      <c r="L139" s="69" t="str">
        <f t="shared" si="23"/>
        <v/>
      </c>
      <c r="M139" s="69" t="str">
        <f t="shared" si="24"/>
        <v/>
      </c>
      <c r="N139" s="69" t="str">
        <f t="shared" si="25"/>
        <v/>
      </c>
      <c r="O139" s="69" t="str">
        <f t="shared" si="26"/>
        <v/>
      </c>
    </row>
    <row r="140" spans="1:15" x14ac:dyDescent="0.3">
      <c r="A140" s="606" t="str" cm="1">
        <f t="array" ref="A140">IF(G140='Tables calc'!$M$1+1,"Totals:",IF(A139="Totals:","",IF(A139="","",INDEX('Tables calc'!$J$24:$J$539,_xlfn.AGGREGATE(15,3,('Tables calc'!$N$24:$N$539=1)/('Tables calc'!$N$24:$N$539=1)*(ROW('Tables calc'!$N$24:$N$539)-ROW('Tables calc'!$N$23)),G140)))))</f>
        <v/>
      </c>
      <c r="B140" s="606" t="str" cm="1">
        <f t="array" ref="B140">IF(G140='Tables calc'!$M$1+1,"#",IF(B139="#","",IF(B139="","",INDEX('Tables calc'!$K$24:$K$539,_xlfn.AGGREGATE(15,3,('Tables calc'!$N$24:$N$539=1)/('Tables calc'!$N$24:$N$539=1)*(ROW('Tables calc'!$N$24:$N$539)-ROW('Tables calc'!$N$23)),G140)))))</f>
        <v/>
      </c>
      <c r="C140" s="607" t="str">
        <f t="shared" si="27"/>
        <v/>
      </c>
      <c r="D140" s="608" t="str" cm="1">
        <f t="array" ref="D140">IF(G140='Tables calc'!$M$1+1,'Tables calc'!$P$23,IF(D139='Tables calc'!$P$23,"",IF(D139="","",INDEX('Tables calc'!$L$24:$L$539,_xlfn.AGGREGATE(15,3,('Tables calc'!$N$24:$N$539=1)/('Tables calc'!$N$24:$N$539=1)*(ROW('Tables calc'!$N$24:$N$539)-ROW('Tables calc'!$N$23)),G140)))))</f>
        <v/>
      </c>
      <c r="E140" s="601" t="str">
        <f t="shared" si="28"/>
        <v/>
      </c>
      <c r="F140" s="613" t="str" cm="1">
        <f t="array" ref="F140">IF(G140='Tables calc'!$M$1+1,'Tables calc'!$P$24,IF(E139="Box 5","",IF(F139="","",INDEX('Tables calc'!$M$24:$M$539,_xlfn.AGGREGATE(15,3,('Tables calc'!$N$24:$N$539=1)/('Tables calc'!$N$24:$N$539=1)*(ROW('Tables calc'!$N$24:$N$539)-ROW('Tables calc'!$N$23)),G140)))))</f>
        <v/>
      </c>
      <c r="G140" s="69">
        <v>139</v>
      </c>
      <c r="H140" s="69" t="str">
        <f t="shared" si="20"/>
        <v/>
      </c>
      <c r="I140" s="69" t="str">
        <f t="shared" si="21"/>
        <v/>
      </c>
      <c r="J140" s="69" t="str">
        <f t="shared" si="29"/>
        <v/>
      </c>
      <c r="K140" s="69" t="str">
        <f t="shared" si="22"/>
        <v/>
      </c>
      <c r="L140" s="69" t="str">
        <f t="shared" si="23"/>
        <v/>
      </c>
      <c r="M140" s="69" t="str">
        <f t="shared" si="24"/>
        <v/>
      </c>
      <c r="N140" s="69" t="str">
        <f t="shared" si="25"/>
        <v/>
      </c>
      <c r="O140" s="69" t="str">
        <f t="shared" si="26"/>
        <v/>
      </c>
    </row>
    <row r="141" spans="1:15" x14ac:dyDescent="0.3">
      <c r="A141" s="606" t="str" cm="1">
        <f t="array" ref="A141">IF(G141='Tables calc'!$M$1+1,"Totals:",IF(A140="Totals:","",IF(A140="","",INDEX('Tables calc'!$J$24:$J$539,_xlfn.AGGREGATE(15,3,('Tables calc'!$N$24:$N$539=1)/('Tables calc'!$N$24:$N$539=1)*(ROW('Tables calc'!$N$24:$N$539)-ROW('Tables calc'!$N$23)),G141)))))</f>
        <v/>
      </c>
      <c r="B141" s="606" t="str" cm="1">
        <f t="array" ref="B141">IF(G141='Tables calc'!$M$1+1,"#",IF(B140="#","",IF(B140="","",INDEX('Tables calc'!$K$24:$K$539,_xlfn.AGGREGATE(15,3,('Tables calc'!$N$24:$N$539=1)/('Tables calc'!$N$24:$N$539=1)*(ROW('Tables calc'!$N$24:$N$539)-ROW('Tables calc'!$N$23)),G141)))))</f>
        <v/>
      </c>
      <c r="C141" s="607" t="str">
        <f t="shared" si="27"/>
        <v/>
      </c>
      <c r="D141" s="608" t="str" cm="1">
        <f t="array" ref="D141">IF(G141='Tables calc'!$M$1+1,'Tables calc'!$P$23,IF(D140='Tables calc'!$P$23,"",IF(D140="","",INDEX('Tables calc'!$L$24:$L$539,_xlfn.AGGREGATE(15,3,('Tables calc'!$N$24:$N$539=1)/('Tables calc'!$N$24:$N$539=1)*(ROW('Tables calc'!$N$24:$N$539)-ROW('Tables calc'!$N$23)),G141)))))</f>
        <v/>
      </c>
      <c r="E141" s="601" t="str">
        <f t="shared" si="28"/>
        <v/>
      </c>
      <c r="F141" s="613" t="str" cm="1">
        <f t="array" ref="F141">IF(G141='Tables calc'!$M$1+1,'Tables calc'!$P$24,IF(E140="Box 5","",IF(F140="","",INDEX('Tables calc'!$M$24:$M$539,_xlfn.AGGREGATE(15,3,('Tables calc'!$N$24:$N$539=1)/('Tables calc'!$N$24:$N$539=1)*(ROW('Tables calc'!$N$24:$N$539)-ROW('Tables calc'!$N$23)),G141)))))</f>
        <v/>
      </c>
      <c r="G141" s="69">
        <v>140</v>
      </c>
      <c r="H141" s="69" t="str">
        <f t="shared" si="20"/>
        <v/>
      </c>
      <c r="I141" s="69" t="str">
        <f t="shared" si="21"/>
        <v/>
      </c>
      <c r="J141" s="69" t="str">
        <f t="shared" si="29"/>
        <v/>
      </c>
      <c r="K141" s="69" t="str">
        <f t="shared" si="22"/>
        <v/>
      </c>
      <c r="L141" s="69" t="str">
        <f t="shared" si="23"/>
        <v/>
      </c>
      <c r="M141" s="69" t="str">
        <f t="shared" si="24"/>
        <v/>
      </c>
      <c r="N141" s="69" t="str">
        <f t="shared" si="25"/>
        <v/>
      </c>
      <c r="O141" s="69" t="str">
        <f t="shared" si="26"/>
        <v/>
      </c>
    </row>
    <row r="142" spans="1:15" x14ac:dyDescent="0.3">
      <c r="A142" s="606" t="str" cm="1">
        <f t="array" ref="A142">IF(G142='Tables calc'!$M$1+1,"Totals:",IF(A141="Totals:","",IF(A141="","",INDEX('Tables calc'!$J$24:$J$539,_xlfn.AGGREGATE(15,3,('Tables calc'!$N$24:$N$539=1)/('Tables calc'!$N$24:$N$539=1)*(ROW('Tables calc'!$N$24:$N$539)-ROW('Tables calc'!$N$23)),G142)))))</f>
        <v/>
      </c>
      <c r="B142" s="606" t="str" cm="1">
        <f t="array" ref="B142">IF(G142='Tables calc'!$M$1+1,"#",IF(B141="#","",IF(B141="","",INDEX('Tables calc'!$K$24:$K$539,_xlfn.AGGREGATE(15,3,('Tables calc'!$N$24:$N$539=1)/('Tables calc'!$N$24:$N$539=1)*(ROW('Tables calc'!$N$24:$N$539)-ROW('Tables calc'!$N$23)),G142)))))</f>
        <v/>
      </c>
      <c r="C142" s="607" t="str">
        <f t="shared" si="27"/>
        <v/>
      </c>
      <c r="D142" s="608" t="str" cm="1">
        <f t="array" ref="D142">IF(G142='Tables calc'!$M$1+1,'Tables calc'!$P$23,IF(D141='Tables calc'!$P$23,"",IF(D141="","",INDEX('Tables calc'!$L$24:$L$539,_xlfn.AGGREGATE(15,3,('Tables calc'!$N$24:$N$539=1)/('Tables calc'!$N$24:$N$539=1)*(ROW('Tables calc'!$N$24:$N$539)-ROW('Tables calc'!$N$23)),G142)))))</f>
        <v/>
      </c>
      <c r="E142" s="601" t="str">
        <f t="shared" si="28"/>
        <v/>
      </c>
      <c r="F142" s="613" t="str" cm="1">
        <f t="array" ref="F142">IF(G142='Tables calc'!$M$1+1,'Tables calc'!$P$24,IF(E141="Box 5","",IF(F141="","",INDEX('Tables calc'!$M$24:$M$539,_xlfn.AGGREGATE(15,3,('Tables calc'!$N$24:$N$539=1)/('Tables calc'!$N$24:$N$539=1)*(ROW('Tables calc'!$N$24:$N$539)-ROW('Tables calc'!$N$23)),G142)))))</f>
        <v/>
      </c>
      <c r="G142" s="69">
        <v>141</v>
      </c>
      <c r="H142" s="69" t="str">
        <f t="shared" si="20"/>
        <v/>
      </c>
      <c r="I142" s="69" t="str">
        <f t="shared" si="21"/>
        <v/>
      </c>
      <c r="J142" s="69" t="str">
        <f t="shared" si="29"/>
        <v/>
      </c>
      <c r="K142" s="69" t="str">
        <f t="shared" si="22"/>
        <v/>
      </c>
      <c r="L142" s="69" t="str">
        <f t="shared" si="23"/>
        <v/>
      </c>
      <c r="M142" s="69" t="str">
        <f t="shared" si="24"/>
        <v/>
      </c>
      <c r="N142" s="69" t="str">
        <f t="shared" si="25"/>
        <v/>
      </c>
      <c r="O142" s="69" t="str">
        <f t="shared" si="26"/>
        <v/>
      </c>
    </row>
    <row r="143" spans="1:15" x14ac:dyDescent="0.3">
      <c r="A143" s="606" t="str" cm="1">
        <f t="array" ref="A143">IF(G143='Tables calc'!$M$1+1,"Totals:",IF(A142="Totals:","",IF(A142="","",INDEX('Tables calc'!$J$24:$J$539,_xlfn.AGGREGATE(15,3,('Tables calc'!$N$24:$N$539=1)/('Tables calc'!$N$24:$N$539=1)*(ROW('Tables calc'!$N$24:$N$539)-ROW('Tables calc'!$N$23)),G143)))))</f>
        <v/>
      </c>
      <c r="B143" s="606" t="str" cm="1">
        <f t="array" ref="B143">IF(G143='Tables calc'!$M$1+1,"#",IF(B142="#","",IF(B142="","",INDEX('Tables calc'!$K$24:$K$539,_xlfn.AGGREGATE(15,3,('Tables calc'!$N$24:$N$539=1)/('Tables calc'!$N$24:$N$539=1)*(ROW('Tables calc'!$N$24:$N$539)-ROW('Tables calc'!$N$23)),G143)))))</f>
        <v/>
      </c>
      <c r="C143" s="607" t="str">
        <f t="shared" si="27"/>
        <v/>
      </c>
      <c r="D143" s="608" t="str" cm="1">
        <f t="array" ref="D143">IF(G143='Tables calc'!$M$1+1,'Tables calc'!$P$23,IF(D142='Tables calc'!$P$23,"",IF(D142="","",INDEX('Tables calc'!$L$24:$L$539,_xlfn.AGGREGATE(15,3,('Tables calc'!$N$24:$N$539=1)/('Tables calc'!$N$24:$N$539=1)*(ROW('Tables calc'!$N$24:$N$539)-ROW('Tables calc'!$N$23)),G143)))))</f>
        <v/>
      </c>
      <c r="E143" s="601" t="str">
        <f t="shared" si="28"/>
        <v/>
      </c>
      <c r="F143" s="613" t="str" cm="1">
        <f t="array" ref="F143">IF(G143='Tables calc'!$M$1+1,'Tables calc'!$P$24,IF(E142="Box 5","",IF(F142="","",INDEX('Tables calc'!$M$24:$M$539,_xlfn.AGGREGATE(15,3,('Tables calc'!$N$24:$N$539=1)/('Tables calc'!$N$24:$N$539=1)*(ROW('Tables calc'!$N$24:$N$539)-ROW('Tables calc'!$N$23)),G143)))))</f>
        <v/>
      </c>
      <c r="G143" s="69">
        <v>142</v>
      </c>
      <c r="H143" s="69" t="str">
        <f t="shared" si="20"/>
        <v/>
      </c>
      <c r="I143" s="69" t="str">
        <f t="shared" si="21"/>
        <v/>
      </c>
      <c r="J143" s="69" t="str">
        <f t="shared" si="29"/>
        <v/>
      </c>
      <c r="K143" s="69" t="str">
        <f t="shared" si="22"/>
        <v/>
      </c>
      <c r="L143" s="69" t="str">
        <f t="shared" si="23"/>
        <v/>
      </c>
      <c r="M143" s="69" t="str">
        <f t="shared" si="24"/>
        <v/>
      </c>
      <c r="N143" s="69" t="str">
        <f t="shared" si="25"/>
        <v/>
      </c>
      <c r="O143" s="69" t="str">
        <f t="shared" si="26"/>
        <v/>
      </c>
    </row>
    <row r="144" spans="1:15" x14ac:dyDescent="0.3">
      <c r="A144" s="606" t="str" cm="1">
        <f t="array" ref="A144">IF(G144='Tables calc'!$M$1+1,"Totals:",IF(A143="Totals:","",IF(A143="","",INDEX('Tables calc'!$J$24:$J$539,_xlfn.AGGREGATE(15,3,('Tables calc'!$N$24:$N$539=1)/('Tables calc'!$N$24:$N$539=1)*(ROW('Tables calc'!$N$24:$N$539)-ROW('Tables calc'!$N$23)),G144)))))</f>
        <v/>
      </c>
      <c r="B144" s="606" t="str" cm="1">
        <f t="array" ref="B144">IF(G144='Tables calc'!$M$1+1,"#",IF(B143="#","",IF(B143="","",INDEX('Tables calc'!$K$24:$K$539,_xlfn.AGGREGATE(15,3,('Tables calc'!$N$24:$N$539=1)/('Tables calc'!$N$24:$N$539=1)*(ROW('Tables calc'!$N$24:$N$539)-ROW('Tables calc'!$N$23)),G144)))))</f>
        <v/>
      </c>
      <c r="C144" s="607" t="str">
        <f t="shared" si="27"/>
        <v/>
      </c>
      <c r="D144" s="608" t="str" cm="1">
        <f t="array" ref="D144">IF(G144='Tables calc'!$M$1+1,'Tables calc'!$P$23,IF(D143='Tables calc'!$P$23,"",IF(D143="","",INDEX('Tables calc'!$L$24:$L$539,_xlfn.AGGREGATE(15,3,('Tables calc'!$N$24:$N$539=1)/('Tables calc'!$N$24:$N$539=1)*(ROW('Tables calc'!$N$24:$N$539)-ROW('Tables calc'!$N$23)),G144)))))</f>
        <v/>
      </c>
      <c r="E144" s="601" t="str">
        <f t="shared" si="28"/>
        <v/>
      </c>
      <c r="F144" s="613" t="str" cm="1">
        <f t="array" ref="F144">IF(G144='Tables calc'!$M$1+1,'Tables calc'!$P$24,IF(E143="Box 5","",IF(F143="","",INDEX('Tables calc'!$M$24:$M$539,_xlfn.AGGREGATE(15,3,('Tables calc'!$N$24:$N$539=1)/('Tables calc'!$N$24:$N$539=1)*(ROW('Tables calc'!$N$24:$N$539)-ROW('Tables calc'!$N$23)),G144)))))</f>
        <v/>
      </c>
      <c r="G144" s="69">
        <v>143</v>
      </c>
      <c r="H144" s="69" t="str">
        <f t="shared" si="20"/>
        <v/>
      </c>
      <c r="I144" s="69" t="str">
        <f t="shared" si="21"/>
        <v/>
      </c>
      <c r="J144" s="69" t="str">
        <f t="shared" si="29"/>
        <v/>
      </c>
      <c r="K144" s="69" t="str">
        <f t="shared" si="22"/>
        <v/>
      </c>
      <c r="L144" s="69" t="str">
        <f t="shared" si="23"/>
        <v/>
      </c>
      <c r="M144" s="69" t="str">
        <f t="shared" si="24"/>
        <v/>
      </c>
      <c r="N144" s="69" t="str">
        <f t="shared" si="25"/>
        <v/>
      </c>
      <c r="O144" s="69" t="str">
        <f t="shared" si="26"/>
        <v/>
      </c>
    </row>
    <row r="145" spans="1:15" x14ac:dyDescent="0.3">
      <c r="A145" s="606" t="str" cm="1">
        <f t="array" ref="A145">IF(G145='Tables calc'!$M$1+1,"Totals:",IF(A144="Totals:","",IF(A144="","",INDEX('Tables calc'!$J$24:$J$539,_xlfn.AGGREGATE(15,3,('Tables calc'!$N$24:$N$539=1)/('Tables calc'!$N$24:$N$539=1)*(ROW('Tables calc'!$N$24:$N$539)-ROW('Tables calc'!$N$23)),G145)))))</f>
        <v/>
      </c>
      <c r="B145" s="606" t="str" cm="1">
        <f t="array" ref="B145">IF(G145='Tables calc'!$M$1+1,"#",IF(B144="#","",IF(B144="","",INDEX('Tables calc'!$K$24:$K$539,_xlfn.AGGREGATE(15,3,('Tables calc'!$N$24:$N$539=1)/('Tables calc'!$N$24:$N$539=1)*(ROW('Tables calc'!$N$24:$N$539)-ROW('Tables calc'!$N$23)),G145)))))</f>
        <v/>
      </c>
      <c r="C145" s="607" t="str">
        <f t="shared" si="27"/>
        <v/>
      </c>
      <c r="D145" s="608" t="str" cm="1">
        <f t="array" ref="D145">IF(G145='Tables calc'!$M$1+1,'Tables calc'!$P$23,IF(D144='Tables calc'!$P$23,"",IF(D144="","",INDEX('Tables calc'!$L$24:$L$539,_xlfn.AGGREGATE(15,3,('Tables calc'!$N$24:$N$539=1)/('Tables calc'!$N$24:$N$539=1)*(ROW('Tables calc'!$N$24:$N$539)-ROW('Tables calc'!$N$23)),G145)))))</f>
        <v/>
      </c>
      <c r="E145" s="601" t="str">
        <f t="shared" si="28"/>
        <v/>
      </c>
      <c r="F145" s="613" t="str" cm="1">
        <f t="array" ref="F145">IF(G145='Tables calc'!$M$1+1,'Tables calc'!$P$24,IF(E144="Box 5","",IF(F144="","",INDEX('Tables calc'!$M$24:$M$539,_xlfn.AGGREGATE(15,3,('Tables calc'!$N$24:$N$539=1)/('Tables calc'!$N$24:$N$539=1)*(ROW('Tables calc'!$N$24:$N$539)-ROW('Tables calc'!$N$23)),G145)))))</f>
        <v/>
      </c>
      <c r="G145" s="69">
        <v>144</v>
      </c>
      <c r="H145" s="69" t="str">
        <f t="shared" si="20"/>
        <v/>
      </c>
      <c r="I145" s="69" t="str">
        <f t="shared" si="21"/>
        <v/>
      </c>
      <c r="J145" s="69" t="str">
        <f t="shared" si="29"/>
        <v/>
      </c>
      <c r="K145" s="69" t="str">
        <f t="shared" si="22"/>
        <v/>
      </c>
      <c r="L145" s="69" t="str">
        <f t="shared" si="23"/>
        <v/>
      </c>
      <c r="M145" s="69" t="str">
        <f t="shared" si="24"/>
        <v/>
      </c>
      <c r="N145" s="69" t="str">
        <f t="shared" si="25"/>
        <v/>
      </c>
      <c r="O145" s="69" t="str">
        <f t="shared" si="26"/>
        <v/>
      </c>
    </row>
    <row r="146" spans="1:15" x14ac:dyDescent="0.3">
      <c r="A146" s="606" t="str" cm="1">
        <f t="array" ref="A146">IF(G146='Tables calc'!$M$1+1,"Totals:",IF(A145="Totals:","",IF(A145="","",INDEX('Tables calc'!$J$24:$J$539,_xlfn.AGGREGATE(15,3,('Tables calc'!$N$24:$N$539=1)/('Tables calc'!$N$24:$N$539=1)*(ROW('Tables calc'!$N$24:$N$539)-ROW('Tables calc'!$N$23)),G146)))))</f>
        <v/>
      </c>
      <c r="B146" s="606" t="str" cm="1">
        <f t="array" ref="B146">IF(G146='Tables calc'!$M$1+1,"#",IF(B145="#","",IF(B145="","",INDEX('Tables calc'!$K$24:$K$539,_xlfn.AGGREGATE(15,3,('Tables calc'!$N$24:$N$539=1)/('Tables calc'!$N$24:$N$539=1)*(ROW('Tables calc'!$N$24:$N$539)-ROW('Tables calc'!$N$23)),G146)))))</f>
        <v/>
      </c>
      <c r="C146" s="607" t="str">
        <f t="shared" si="27"/>
        <v/>
      </c>
      <c r="D146" s="608" t="str" cm="1">
        <f t="array" ref="D146">IF(G146='Tables calc'!$M$1+1,'Tables calc'!$P$23,IF(D145='Tables calc'!$P$23,"",IF(D145="","",INDEX('Tables calc'!$L$24:$L$539,_xlfn.AGGREGATE(15,3,('Tables calc'!$N$24:$N$539=1)/('Tables calc'!$N$24:$N$539=1)*(ROW('Tables calc'!$N$24:$N$539)-ROW('Tables calc'!$N$23)),G146)))))</f>
        <v/>
      </c>
      <c r="E146" s="601" t="str">
        <f t="shared" si="28"/>
        <v/>
      </c>
      <c r="F146" s="613" t="str" cm="1">
        <f t="array" ref="F146">IF(G146='Tables calc'!$M$1+1,'Tables calc'!$P$24,IF(E145="Box 5","",IF(F145="","",INDEX('Tables calc'!$M$24:$M$539,_xlfn.AGGREGATE(15,3,('Tables calc'!$N$24:$N$539=1)/('Tables calc'!$N$24:$N$539=1)*(ROW('Tables calc'!$N$24:$N$539)-ROW('Tables calc'!$N$23)),G146)))))</f>
        <v/>
      </c>
      <c r="G146" s="69">
        <v>145</v>
      </c>
      <c r="H146" s="69" t="str">
        <f t="shared" si="20"/>
        <v/>
      </c>
      <c r="I146" s="69" t="str">
        <f t="shared" si="21"/>
        <v/>
      </c>
      <c r="J146" s="69" t="str">
        <f t="shared" si="29"/>
        <v/>
      </c>
      <c r="K146" s="69" t="str">
        <f t="shared" si="22"/>
        <v/>
      </c>
      <c r="L146" s="69" t="str">
        <f t="shared" si="23"/>
        <v/>
      </c>
      <c r="M146" s="69" t="str">
        <f t="shared" si="24"/>
        <v/>
      </c>
      <c r="N146" s="69" t="str">
        <f t="shared" si="25"/>
        <v/>
      </c>
      <c r="O146" s="69" t="str">
        <f t="shared" si="26"/>
        <v/>
      </c>
    </row>
    <row r="147" spans="1:15" x14ac:dyDescent="0.3">
      <c r="A147" s="606" t="str" cm="1">
        <f t="array" ref="A147">IF(G147='Tables calc'!$M$1+1,"Totals:",IF(A146="Totals:","",IF(A146="","",INDEX('Tables calc'!$J$24:$J$539,_xlfn.AGGREGATE(15,3,('Tables calc'!$N$24:$N$539=1)/('Tables calc'!$N$24:$N$539=1)*(ROW('Tables calc'!$N$24:$N$539)-ROW('Tables calc'!$N$23)),G147)))))</f>
        <v/>
      </c>
      <c r="B147" s="606" t="str" cm="1">
        <f t="array" ref="B147">IF(G147='Tables calc'!$M$1+1,"#",IF(B146="#","",IF(B146="","",INDEX('Tables calc'!$K$24:$K$539,_xlfn.AGGREGATE(15,3,('Tables calc'!$N$24:$N$539=1)/('Tables calc'!$N$24:$N$539=1)*(ROW('Tables calc'!$N$24:$N$539)-ROW('Tables calc'!$N$23)),G147)))))</f>
        <v/>
      </c>
      <c r="C147" s="607" t="str">
        <f t="shared" si="27"/>
        <v/>
      </c>
      <c r="D147" s="608" t="str" cm="1">
        <f t="array" ref="D147">IF(G147='Tables calc'!$M$1+1,'Tables calc'!$P$23,IF(D146='Tables calc'!$P$23,"",IF(D146="","",INDEX('Tables calc'!$L$24:$L$539,_xlfn.AGGREGATE(15,3,('Tables calc'!$N$24:$N$539=1)/('Tables calc'!$N$24:$N$539=1)*(ROW('Tables calc'!$N$24:$N$539)-ROW('Tables calc'!$N$23)),G147)))))</f>
        <v/>
      </c>
      <c r="E147" s="601" t="str">
        <f t="shared" si="28"/>
        <v/>
      </c>
      <c r="F147" s="613" t="str" cm="1">
        <f t="array" ref="F147">IF(G147='Tables calc'!$M$1+1,'Tables calc'!$P$24,IF(E146="Box 5","",IF(F146="","",INDEX('Tables calc'!$M$24:$M$539,_xlfn.AGGREGATE(15,3,('Tables calc'!$N$24:$N$539=1)/('Tables calc'!$N$24:$N$539=1)*(ROW('Tables calc'!$N$24:$N$539)-ROW('Tables calc'!$N$23)),G147)))))</f>
        <v/>
      </c>
      <c r="G147" s="69">
        <v>146</v>
      </c>
      <c r="H147" s="69" t="str">
        <f t="shared" si="20"/>
        <v/>
      </c>
      <c r="I147" s="69" t="str">
        <f t="shared" si="21"/>
        <v/>
      </c>
      <c r="J147" s="69" t="str">
        <f t="shared" si="29"/>
        <v/>
      </c>
      <c r="K147" s="69" t="str">
        <f t="shared" si="22"/>
        <v/>
      </c>
      <c r="L147" s="69" t="str">
        <f t="shared" si="23"/>
        <v/>
      </c>
      <c r="M147" s="69" t="str">
        <f t="shared" si="24"/>
        <v/>
      </c>
      <c r="N147" s="69" t="str">
        <f t="shared" si="25"/>
        <v/>
      </c>
      <c r="O147" s="69" t="str">
        <f t="shared" si="26"/>
        <v/>
      </c>
    </row>
    <row r="148" spans="1:15" x14ac:dyDescent="0.3">
      <c r="A148" s="606" t="str" cm="1">
        <f t="array" ref="A148">IF(G148='Tables calc'!$M$1+1,"Totals:",IF(A147="Totals:","",IF(A147="","",INDEX('Tables calc'!$J$24:$J$539,_xlfn.AGGREGATE(15,3,('Tables calc'!$N$24:$N$539=1)/('Tables calc'!$N$24:$N$539=1)*(ROW('Tables calc'!$N$24:$N$539)-ROW('Tables calc'!$N$23)),G148)))))</f>
        <v/>
      </c>
      <c r="B148" s="606" t="str" cm="1">
        <f t="array" ref="B148">IF(G148='Tables calc'!$M$1+1,"#",IF(B147="#","",IF(B147="","",INDEX('Tables calc'!$K$24:$K$539,_xlfn.AGGREGATE(15,3,('Tables calc'!$N$24:$N$539=1)/('Tables calc'!$N$24:$N$539=1)*(ROW('Tables calc'!$N$24:$N$539)-ROW('Tables calc'!$N$23)),G148)))))</f>
        <v/>
      </c>
      <c r="C148" s="607" t="str">
        <f t="shared" si="27"/>
        <v/>
      </c>
      <c r="D148" s="608" t="str" cm="1">
        <f t="array" ref="D148">IF(G148='Tables calc'!$M$1+1,'Tables calc'!$P$23,IF(D147='Tables calc'!$P$23,"",IF(D147="","",INDEX('Tables calc'!$L$24:$L$539,_xlfn.AGGREGATE(15,3,('Tables calc'!$N$24:$N$539=1)/('Tables calc'!$N$24:$N$539=1)*(ROW('Tables calc'!$N$24:$N$539)-ROW('Tables calc'!$N$23)),G148)))))</f>
        <v/>
      </c>
      <c r="E148" s="601" t="str">
        <f t="shared" si="28"/>
        <v/>
      </c>
      <c r="F148" s="613" t="str" cm="1">
        <f t="array" ref="F148">IF(G148='Tables calc'!$M$1+1,'Tables calc'!$P$24,IF(E147="Box 5","",IF(F147="","",INDEX('Tables calc'!$M$24:$M$539,_xlfn.AGGREGATE(15,3,('Tables calc'!$N$24:$N$539=1)/('Tables calc'!$N$24:$N$539=1)*(ROW('Tables calc'!$N$24:$N$539)-ROW('Tables calc'!$N$23)),G148)))))</f>
        <v/>
      </c>
      <c r="G148" s="69">
        <v>147</v>
      </c>
      <c r="H148" s="69" t="str">
        <f t="shared" si="20"/>
        <v/>
      </c>
      <c r="I148" s="69" t="str">
        <f t="shared" si="21"/>
        <v/>
      </c>
      <c r="J148" s="69" t="str">
        <f t="shared" si="29"/>
        <v/>
      </c>
      <c r="K148" s="69" t="str">
        <f t="shared" si="22"/>
        <v/>
      </c>
      <c r="L148" s="69" t="str">
        <f t="shared" si="23"/>
        <v/>
      </c>
      <c r="M148" s="69" t="str">
        <f t="shared" si="24"/>
        <v/>
      </c>
      <c r="N148" s="69" t="str">
        <f t="shared" si="25"/>
        <v/>
      </c>
      <c r="O148" s="69" t="str">
        <f t="shared" si="26"/>
        <v/>
      </c>
    </row>
    <row r="149" spans="1:15" x14ac:dyDescent="0.3">
      <c r="A149" s="606" t="str" cm="1">
        <f t="array" ref="A149">IF(G149='Tables calc'!$M$1+1,"Totals:",IF(A148="Totals:","",IF(A148="","",INDEX('Tables calc'!$J$24:$J$539,_xlfn.AGGREGATE(15,3,('Tables calc'!$N$24:$N$539=1)/('Tables calc'!$N$24:$N$539=1)*(ROW('Tables calc'!$N$24:$N$539)-ROW('Tables calc'!$N$23)),G149)))))</f>
        <v/>
      </c>
      <c r="B149" s="606" t="str" cm="1">
        <f t="array" ref="B149">IF(G149='Tables calc'!$M$1+1,"#",IF(B148="#","",IF(B148="","",INDEX('Tables calc'!$K$24:$K$539,_xlfn.AGGREGATE(15,3,('Tables calc'!$N$24:$N$539=1)/('Tables calc'!$N$24:$N$539=1)*(ROW('Tables calc'!$N$24:$N$539)-ROW('Tables calc'!$N$23)),G149)))))</f>
        <v/>
      </c>
      <c r="C149" s="607" t="str">
        <f t="shared" si="27"/>
        <v/>
      </c>
      <c r="D149" s="608" t="str" cm="1">
        <f t="array" ref="D149">IF(G149='Tables calc'!$M$1+1,'Tables calc'!$P$23,IF(D148='Tables calc'!$P$23,"",IF(D148="","",INDEX('Tables calc'!$L$24:$L$539,_xlfn.AGGREGATE(15,3,('Tables calc'!$N$24:$N$539=1)/('Tables calc'!$N$24:$N$539=1)*(ROW('Tables calc'!$N$24:$N$539)-ROW('Tables calc'!$N$23)),G149)))))</f>
        <v/>
      </c>
      <c r="E149" s="601" t="str">
        <f t="shared" si="28"/>
        <v/>
      </c>
      <c r="F149" s="613" t="str" cm="1">
        <f t="array" ref="F149">IF(G149='Tables calc'!$M$1+1,'Tables calc'!$P$24,IF(E148="Box 5","",IF(F148="","",INDEX('Tables calc'!$M$24:$M$539,_xlfn.AGGREGATE(15,3,('Tables calc'!$N$24:$N$539=1)/('Tables calc'!$N$24:$N$539=1)*(ROW('Tables calc'!$N$24:$N$539)-ROW('Tables calc'!$N$23)),G149)))))</f>
        <v/>
      </c>
      <c r="G149" s="69">
        <v>148</v>
      </c>
      <c r="H149" s="69" t="str">
        <f t="shared" si="20"/>
        <v/>
      </c>
      <c r="I149" s="69" t="str">
        <f t="shared" si="21"/>
        <v/>
      </c>
      <c r="J149" s="69" t="str">
        <f t="shared" si="29"/>
        <v/>
      </c>
      <c r="K149" s="69" t="str">
        <f t="shared" si="22"/>
        <v/>
      </c>
      <c r="L149" s="69" t="str">
        <f t="shared" si="23"/>
        <v/>
      </c>
      <c r="M149" s="69" t="str">
        <f t="shared" si="24"/>
        <v/>
      </c>
      <c r="N149" s="69" t="str">
        <f t="shared" si="25"/>
        <v/>
      </c>
      <c r="O149" s="69" t="str">
        <f t="shared" si="26"/>
        <v/>
      </c>
    </row>
    <row r="150" spans="1:15" x14ac:dyDescent="0.3">
      <c r="A150" s="606" t="str" cm="1">
        <f t="array" ref="A150">IF(G150='Tables calc'!$M$1+1,"Totals:",IF(A149="Totals:","",IF(A149="","",INDEX('Tables calc'!$J$24:$J$539,_xlfn.AGGREGATE(15,3,('Tables calc'!$N$24:$N$539=1)/('Tables calc'!$N$24:$N$539=1)*(ROW('Tables calc'!$N$24:$N$539)-ROW('Tables calc'!$N$23)),G150)))))</f>
        <v/>
      </c>
      <c r="B150" s="606" t="str" cm="1">
        <f t="array" ref="B150">IF(G150='Tables calc'!$M$1+1,"#",IF(B149="#","",IF(B149="","",INDEX('Tables calc'!$K$24:$K$539,_xlfn.AGGREGATE(15,3,('Tables calc'!$N$24:$N$539=1)/('Tables calc'!$N$24:$N$539=1)*(ROW('Tables calc'!$N$24:$N$539)-ROW('Tables calc'!$N$23)),G150)))))</f>
        <v/>
      </c>
      <c r="C150" s="607" t="str">
        <f t="shared" si="27"/>
        <v/>
      </c>
      <c r="D150" s="608" t="str" cm="1">
        <f t="array" ref="D150">IF(G150='Tables calc'!$M$1+1,'Tables calc'!$P$23,IF(D149='Tables calc'!$P$23,"",IF(D149="","",INDEX('Tables calc'!$L$24:$L$539,_xlfn.AGGREGATE(15,3,('Tables calc'!$N$24:$N$539=1)/('Tables calc'!$N$24:$N$539=1)*(ROW('Tables calc'!$N$24:$N$539)-ROW('Tables calc'!$N$23)),G150)))))</f>
        <v/>
      </c>
      <c r="E150" s="601" t="str">
        <f t="shared" si="28"/>
        <v/>
      </c>
      <c r="F150" s="613" t="str" cm="1">
        <f t="array" ref="F150">IF(G150='Tables calc'!$M$1+1,'Tables calc'!$P$24,IF(E149="Box 5","",IF(F149="","",INDEX('Tables calc'!$M$24:$M$539,_xlfn.AGGREGATE(15,3,('Tables calc'!$N$24:$N$539=1)/('Tables calc'!$N$24:$N$539=1)*(ROW('Tables calc'!$N$24:$N$539)-ROW('Tables calc'!$N$23)),G150)))))</f>
        <v/>
      </c>
      <c r="G150" s="69">
        <v>149</v>
      </c>
      <c r="H150" s="69" t="str">
        <f t="shared" si="20"/>
        <v/>
      </c>
      <c r="I150" s="69" t="str">
        <f t="shared" si="21"/>
        <v/>
      </c>
      <c r="J150" s="69" t="str">
        <f t="shared" si="29"/>
        <v/>
      </c>
      <c r="K150" s="69" t="str">
        <f t="shared" si="22"/>
        <v/>
      </c>
      <c r="L150" s="69" t="str">
        <f t="shared" si="23"/>
        <v/>
      </c>
      <c r="M150" s="69" t="str">
        <f t="shared" si="24"/>
        <v/>
      </c>
      <c r="N150" s="69" t="str">
        <f t="shared" si="25"/>
        <v/>
      </c>
      <c r="O150" s="69" t="str">
        <f t="shared" si="26"/>
        <v/>
      </c>
    </row>
    <row r="151" spans="1:15" x14ac:dyDescent="0.3">
      <c r="A151" s="606" t="str" cm="1">
        <f t="array" ref="A151">IF(G151='Tables calc'!$M$1+1,"Totals:",IF(A150="Totals:","",IF(A150="","",INDEX('Tables calc'!$J$24:$J$539,_xlfn.AGGREGATE(15,3,('Tables calc'!$N$24:$N$539=1)/('Tables calc'!$N$24:$N$539=1)*(ROW('Tables calc'!$N$24:$N$539)-ROW('Tables calc'!$N$23)),G151)))))</f>
        <v/>
      </c>
      <c r="B151" s="606" t="str" cm="1">
        <f t="array" ref="B151">IF(G151='Tables calc'!$M$1+1,"#",IF(B150="#","",IF(B150="","",INDEX('Tables calc'!$K$24:$K$539,_xlfn.AGGREGATE(15,3,('Tables calc'!$N$24:$N$539=1)/('Tables calc'!$N$24:$N$539=1)*(ROW('Tables calc'!$N$24:$N$539)-ROW('Tables calc'!$N$23)),G151)))))</f>
        <v/>
      </c>
      <c r="C151" s="607" t="str">
        <f t="shared" si="27"/>
        <v/>
      </c>
      <c r="D151" s="608" t="str" cm="1">
        <f t="array" ref="D151">IF(G151='Tables calc'!$M$1+1,'Tables calc'!$P$23,IF(D150='Tables calc'!$P$23,"",IF(D150="","",INDEX('Tables calc'!$L$24:$L$539,_xlfn.AGGREGATE(15,3,('Tables calc'!$N$24:$N$539=1)/('Tables calc'!$N$24:$N$539=1)*(ROW('Tables calc'!$N$24:$N$539)-ROW('Tables calc'!$N$23)),G151)))))</f>
        <v/>
      </c>
      <c r="E151" s="601" t="str">
        <f t="shared" si="28"/>
        <v/>
      </c>
      <c r="F151" s="613" t="str" cm="1">
        <f t="array" ref="F151">IF(G151='Tables calc'!$M$1+1,'Tables calc'!$P$24,IF(E150="Box 5","",IF(F150="","",INDEX('Tables calc'!$M$24:$M$539,_xlfn.AGGREGATE(15,3,('Tables calc'!$N$24:$N$539=1)/('Tables calc'!$N$24:$N$539=1)*(ROW('Tables calc'!$N$24:$N$539)-ROW('Tables calc'!$N$23)),G151)))))</f>
        <v/>
      </c>
      <c r="G151" s="69">
        <v>150</v>
      </c>
      <c r="H151" s="69" t="str">
        <f t="shared" si="20"/>
        <v/>
      </c>
      <c r="I151" s="69" t="str">
        <f t="shared" si="21"/>
        <v/>
      </c>
      <c r="J151" s="69" t="str">
        <f t="shared" si="29"/>
        <v/>
      </c>
      <c r="K151" s="69" t="str">
        <f t="shared" si="22"/>
        <v/>
      </c>
      <c r="L151" s="69" t="str">
        <f t="shared" si="23"/>
        <v/>
      </c>
      <c r="M151" s="69" t="str">
        <f t="shared" si="24"/>
        <v/>
      </c>
      <c r="N151" s="69" t="str">
        <f t="shared" si="25"/>
        <v/>
      </c>
      <c r="O151" s="69" t="str">
        <f t="shared" si="26"/>
        <v/>
      </c>
    </row>
    <row r="152" spans="1:15" x14ac:dyDescent="0.3">
      <c r="A152" s="606" t="str" cm="1">
        <f t="array" ref="A152">IF(G152='Tables calc'!$M$1+1,"Totals:",IF(A151="Totals:","",IF(A151="","",INDEX('Tables calc'!$J$24:$J$539,_xlfn.AGGREGATE(15,3,('Tables calc'!$N$24:$N$539=1)/('Tables calc'!$N$24:$N$539=1)*(ROW('Tables calc'!$N$24:$N$539)-ROW('Tables calc'!$N$23)),G152)))))</f>
        <v/>
      </c>
      <c r="B152" s="606" t="str" cm="1">
        <f t="array" ref="B152">IF(G152='Tables calc'!$M$1+1,"#",IF(B151="#","",IF(B151="","",INDEX('Tables calc'!$K$24:$K$539,_xlfn.AGGREGATE(15,3,('Tables calc'!$N$24:$N$539=1)/('Tables calc'!$N$24:$N$539=1)*(ROW('Tables calc'!$N$24:$N$539)-ROW('Tables calc'!$N$23)),G152)))))</f>
        <v/>
      </c>
      <c r="C152" s="607" t="str">
        <f t="shared" si="27"/>
        <v/>
      </c>
      <c r="D152" s="608" t="str" cm="1">
        <f t="array" ref="D152">IF(G152='Tables calc'!$M$1+1,'Tables calc'!$P$23,IF(D151='Tables calc'!$P$23,"",IF(D151="","",INDEX('Tables calc'!$L$24:$L$539,_xlfn.AGGREGATE(15,3,('Tables calc'!$N$24:$N$539=1)/('Tables calc'!$N$24:$N$539=1)*(ROW('Tables calc'!$N$24:$N$539)-ROW('Tables calc'!$N$23)),G152)))))</f>
        <v/>
      </c>
      <c r="E152" s="601" t="str">
        <f t="shared" si="28"/>
        <v/>
      </c>
      <c r="F152" s="613" t="str" cm="1">
        <f t="array" ref="F152">IF(G152='Tables calc'!$M$1+1,'Tables calc'!$P$24,IF(E151="Box 5","",IF(F151="","",INDEX('Tables calc'!$M$24:$M$539,_xlfn.AGGREGATE(15,3,('Tables calc'!$N$24:$N$539=1)/('Tables calc'!$N$24:$N$539=1)*(ROW('Tables calc'!$N$24:$N$539)-ROW('Tables calc'!$N$23)),G152)))))</f>
        <v/>
      </c>
      <c r="G152" s="69">
        <v>151</v>
      </c>
      <c r="H152" s="69" t="str">
        <f t="shared" si="20"/>
        <v/>
      </c>
      <c r="I152" s="69" t="str">
        <f t="shared" si="21"/>
        <v/>
      </c>
      <c r="J152" s="69" t="str">
        <f t="shared" si="29"/>
        <v/>
      </c>
      <c r="K152" s="69" t="str">
        <f t="shared" si="22"/>
        <v/>
      </c>
      <c r="L152" s="69" t="str">
        <f t="shared" si="23"/>
        <v/>
      </c>
      <c r="M152" s="69" t="str">
        <f t="shared" si="24"/>
        <v/>
      </c>
      <c r="N152" s="69" t="str">
        <f t="shared" si="25"/>
        <v/>
      </c>
      <c r="O152" s="69" t="str">
        <f t="shared" si="26"/>
        <v/>
      </c>
    </row>
    <row r="153" spans="1:15" x14ac:dyDescent="0.3">
      <c r="A153" s="606" t="str" cm="1">
        <f t="array" ref="A153">IF(G153='Tables calc'!$M$1+1,"Totals:",IF(A152="Totals:","",IF(A152="","",INDEX('Tables calc'!$J$24:$J$539,_xlfn.AGGREGATE(15,3,('Tables calc'!$N$24:$N$539=1)/('Tables calc'!$N$24:$N$539=1)*(ROW('Tables calc'!$N$24:$N$539)-ROW('Tables calc'!$N$23)),G153)))))</f>
        <v/>
      </c>
      <c r="B153" s="606" t="str" cm="1">
        <f t="array" ref="B153">IF(G153='Tables calc'!$M$1+1,"#",IF(B152="#","",IF(B152="","",INDEX('Tables calc'!$K$24:$K$539,_xlfn.AGGREGATE(15,3,('Tables calc'!$N$24:$N$539=1)/('Tables calc'!$N$24:$N$539=1)*(ROW('Tables calc'!$N$24:$N$539)-ROW('Tables calc'!$N$23)),G153)))))</f>
        <v/>
      </c>
      <c r="C153" s="607" t="str">
        <f t="shared" si="27"/>
        <v/>
      </c>
      <c r="D153" s="608" t="str" cm="1">
        <f t="array" ref="D153">IF(G153='Tables calc'!$M$1+1,'Tables calc'!$P$23,IF(D152='Tables calc'!$P$23,"",IF(D152="","",INDEX('Tables calc'!$L$24:$L$539,_xlfn.AGGREGATE(15,3,('Tables calc'!$N$24:$N$539=1)/('Tables calc'!$N$24:$N$539=1)*(ROW('Tables calc'!$N$24:$N$539)-ROW('Tables calc'!$N$23)),G153)))))</f>
        <v/>
      </c>
      <c r="E153" s="601" t="str">
        <f t="shared" si="28"/>
        <v/>
      </c>
      <c r="F153" s="613" t="str" cm="1">
        <f t="array" ref="F153">IF(G153='Tables calc'!$M$1+1,'Tables calc'!$P$24,IF(E152="Box 5","",IF(F152="","",INDEX('Tables calc'!$M$24:$M$539,_xlfn.AGGREGATE(15,3,('Tables calc'!$N$24:$N$539=1)/('Tables calc'!$N$24:$N$539=1)*(ROW('Tables calc'!$N$24:$N$539)-ROW('Tables calc'!$N$23)),G153)))))</f>
        <v/>
      </c>
      <c r="G153" s="69">
        <v>152</v>
      </c>
      <c r="H153" s="69" t="str">
        <f t="shared" si="20"/>
        <v/>
      </c>
      <c r="I153" s="69" t="str">
        <f t="shared" si="21"/>
        <v/>
      </c>
      <c r="J153" s="69" t="str">
        <f t="shared" si="29"/>
        <v/>
      </c>
      <c r="K153" s="69" t="str">
        <f t="shared" si="22"/>
        <v/>
      </c>
      <c r="L153" s="69" t="str">
        <f t="shared" si="23"/>
        <v/>
      </c>
      <c r="M153" s="69" t="str">
        <f t="shared" si="24"/>
        <v/>
      </c>
      <c r="N153" s="69" t="str">
        <f t="shared" si="25"/>
        <v/>
      </c>
      <c r="O153" s="69" t="str">
        <f t="shared" si="26"/>
        <v/>
      </c>
    </row>
    <row r="154" spans="1:15" x14ac:dyDescent="0.3">
      <c r="A154" s="606" t="str" cm="1">
        <f t="array" ref="A154">IF(G154='Tables calc'!$M$1+1,"Totals:",IF(A153="Totals:","",IF(A153="","",INDEX('Tables calc'!$J$24:$J$539,_xlfn.AGGREGATE(15,3,('Tables calc'!$N$24:$N$539=1)/('Tables calc'!$N$24:$N$539=1)*(ROW('Tables calc'!$N$24:$N$539)-ROW('Tables calc'!$N$23)),G154)))))</f>
        <v/>
      </c>
      <c r="B154" s="606" t="str" cm="1">
        <f t="array" ref="B154">IF(G154='Tables calc'!$M$1+1,"#",IF(B153="#","",IF(B153="","",INDEX('Tables calc'!$K$24:$K$539,_xlfn.AGGREGATE(15,3,('Tables calc'!$N$24:$N$539=1)/('Tables calc'!$N$24:$N$539=1)*(ROW('Tables calc'!$N$24:$N$539)-ROW('Tables calc'!$N$23)),G154)))))</f>
        <v/>
      </c>
      <c r="C154" s="607" t="str">
        <f t="shared" si="27"/>
        <v/>
      </c>
      <c r="D154" s="608" t="str" cm="1">
        <f t="array" ref="D154">IF(G154='Tables calc'!$M$1+1,'Tables calc'!$P$23,IF(D153='Tables calc'!$P$23,"",IF(D153="","",INDEX('Tables calc'!$L$24:$L$539,_xlfn.AGGREGATE(15,3,('Tables calc'!$N$24:$N$539=1)/('Tables calc'!$N$24:$N$539=1)*(ROW('Tables calc'!$N$24:$N$539)-ROW('Tables calc'!$N$23)),G154)))))</f>
        <v/>
      </c>
      <c r="E154" s="601" t="str">
        <f t="shared" si="28"/>
        <v/>
      </c>
      <c r="F154" s="613" t="str" cm="1">
        <f t="array" ref="F154">IF(G154='Tables calc'!$M$1+1,'Tables calc'!$P$24,IF(E153="Box 5","",IF(F153="","",INDEX('Tables calc'!$M$24:$M$539,_xlfn.AGGREGATE(15,3,('Tables calc'!$N$24:$N$539=1)/('Tables calc'!$N$24:$N$539=1)*(ROW('Tables calc'!$N$24:$N$539)-ROW('Tables calc'!$N$23)),G154)))))</f>
        <v/>
      </c>
      <c r="G154" s="69">
        <v>153</v>
      </c>
      <c r="H154" s="69" t="str">
        <f t="shared" si="20"/>
        <v/>
      </c>
      <c r="I154" s="69" t="str">
        <f t="shared" si="21"/>
        <v/>
      </c>
      <c r="J154" s="69" t="str">
        <f t="shared" si="29"/>
        <v/>
      </c>
      <c r="K154" s="69" t="str">
        <f t="shared" si="22"/>
        <v/>
      </c>
      <c r="L154" s="69" t="str">
        <f t="shared" si="23"/>
        <v/>
      </c>
      <c r="M154" s="69" t="str">
        <f t="shared" si="24"/>
        <v/>
      </c>
      <c r="N154" s="69" t="str">
        <f t="shared" si="25"/>
        <v/>
      </c>
      <c r="O154" s="69" t="str">
        <f t="shared" si="26"/>
        <v/>
      </c>
    </row>
    <row r="155" spans="1:15" x14ac:dyDescent="0.3">
      <c r="A155" s="606" t="str" cm="1">
        <f t="array" ref="A155">IF(G155='Tables calc'!$M$1+1,"Totals:",IF(A154="Totals:","",IF(A154="","",INDEX('Tables calc'!$J$24:$J$539,_xlfn.AGGREGATE(15,3,('Tables calc'!$N$24:$N$539=1)/('Tables calc'!$N$24:$N$539=1)*(ROW('Tables calc'!$N$24:$N$539)-ROW('Tables calc'!$N$23)),G155)))))</f>
        <v/>
      </c>
      <c r="B155" s="606" t="str" cm="1">
        <f t="array" ref="B155">IF(G155='Tables calc'!$M$1+1,"#",IF(B154="#","",IF(B154="","",INDEX('Tables calc'!$K$24:$K$539,_xlfn.AGGREGATE(15,3,('Tables calc'!$N$24:$N$539=1)/('Tables calc'!$N$24:$N$539=1)*(ROW('Tables calc'!$N$24:$N$539)-ROW('Tables calc'!$N$23)),G155)))))</f>
        <v/>
      </c>
      <c r="C155" s="607" t="str">
        <f t="shared" si="27"/>
        <v/>
      </c>
      <c r="D155" s="608" t="str" cm="1">
        <f t="array" ref="D155">IF(G155='Tables calc'!$M$1+1,'Tables calc'!$P$23,IF(D154='Tables calc'!$P$23,"",IF(D154="","",INDEX('Tables calc'!$L$24:$L$539,_xlfn.AGGREGATE(15,3,('Tables calc'!$N$24:$N$539=1)/('Tables calc'!$N$24:$N$539=1)*(ROW('Tables calc'!$N$24:$N$539)-ROW('Tables calc'!$N$23)),G155)))))</f>
        <v/>
      </c>
      <c r="E155" s="601" t="str">
        <f t="shared" si="28"/>
        <v/>
      </c>
      <c r="F155" s="613" t="str" cm="1">
        <f t="array" ref="F155">IF(G155='Tables calc'!$M$1+1,'Tables calc'!$P$24,IF(E154="Box 5","",IF(F154="","",INDEX('Tables calc'!$M$24:$M$539,_xlfn.AGGREGATE(15,3,('Tables calc'!$N$24:$N$539=1)/('Tables calc'!$N$24:$N$539=1)*(ROW('Tables calc'!$N$24:$N$539)-ROW('Tables calc'!$N$23)),G155)))))</f>
        <v/>
      </c>
      <c r="G155" s="69">
        <v>154</v>
      </c>
      <c r="H155" s="69" t="str">
        <f t="shared" si="20"/>
        <v/>
      </c>
      <c r="I155" s="69" t="str">
        <f t="shared" si="21"/>
        <v/>
      </c>
      <c r="J155" s="69" t="str">
        <f t="shared" si="29"/>
        <v/>
      </c>
      <c r="K155" s="69" t="str">
        <f t="shared" si="22"/>
        <v/>
      </c>
      <c r="L155" s="69" t="str">
        <f t="shared" si="23"/>
        <v/>
      </c>
      <c r="M155" s="69" t="str">
        <f t="shared" si="24"/>
        <v/>
      </c>
      <c r="N155" s="69" t="str">
        <f t="shared" si="25"/>
        <v/>
      </c>
      <c r="O155" s="69" t="str">
        <f t="shared" si="26"/>
        <v/>
      </c>
    </row>
    <row r="156" spans="1:15" x14ac:dyDescent="0.3">
      <c r="A156" s="606" t="str" cm="1">
        <f t="array" ref="A156">IF(G156='Tables calc'!$M$1+1,"Totals:",IF(A155="Totals:","",IF(A155="","",INDEX('Tables calc'!$J$24:$J$539,_xlfn.AGGREGATE(15,3,('Tables calc'!$N$24:$N$539=1)/('Tables calc'!$N$24:$N$539=1)*(ROW('Tables calc'!$N$24:$N$539)-ROW('Tables calc'!$N$23)),G156)))))</f>
        <v/>
      </c>
      <c r="B156" s="606" t="str" cm="1">
        <f t="array" ref="B156">IF(G156='Tables calc'!$M$1+1,"#",IF(B155="#","",IF(B155="","",INDEX('Tables calc'!$K$24:$K$539,_xlfn.AGGREGATE(15,3,('Tables calc'!$N$24:$N$539=1)/('Tables calc'!$N$24:$N$539=1)*(ROW('Tables calc'!$N$24:$N$539)-ROW('Tables calc'!$N$23)),G156)))))</f>
        <v/>
      </c>
      <c r="C156" s="607" t="str">
        <f t="shared" si="27"/>
        <v/>
      </c>
      <c r="D156" s="608" t="str" cm="1">
        <f t="array" ref="D156">IF(G156='Tables calc'!$M$1+1,'Tables calc'!$P$23,IF(D155='Tables calc'!$P$23,"",IF(D155="","",INDEX('Tables calc'!$L$24:$L$539,_xlfn.AGGREGATE(15,3,('Tables calc'!$N$24:$N$539=1)/('Tables calc'!$N$24:$N$539=1)*(ROW('Tables calc'!$N$24:$N$539)-ROW('Tables calc'!$N$23)),G156)))))</f>
        <v/>
      </c>
      <c r="E156" s="601" t="str">
        <f t="shared" si="28"/>
        <v/>
      </c>
      <c r="F156" s="613" t="str" cm="1">
        <f t="array" ref="F156">IF(G156='Tables calc'!$M$1+1,'Tables calc'!$P$24,IF(E155="Box 5","",IF(F155="","",INDEX('Tables calc'!$M$24:$M$539,_xlfn.AGGREGATE(15,3,('Tables calc'!$N$24:$N$539=1)/('Tables calc'!$N$24:$N$539=1)*(ROW('Tables calc'!$N$24:$N$539)-ROW('Tables calc'!$N$23)),G156)))))</f>
        <v/>
      </c>
      <c r="G156" s="69">
        <v>155</v>
      </c>
      <c r="H156" s="69" t="str">
        <f t="shared" si="20"/>
        <v/>
      </c>
      <c r="I156" s="69" t="str">
        <f t="shared" si="21"/>
        <v/>
      </c>
      <c r="J156" s="69" t="str">
        <f t="shared" si="29"/>
        <v/>
      </c>
      <c r="K156" s="69" t="str">
        <f t="shared" si="22"/>
        <v/>
      </c>
      <c r="L156" s="69" t="str">
        <f t="shared" si="23"/>
        <v/>
      </c>
      <c r="M156" s="69" t="str">
        <f t="shared" si="24"/>
        <v/>
      </c>
      <c r="N156" s="69" t="str">
        <f t="shared" si="25"/>
        <v/>
      </c>
      <c r="O156" s="69" t="str">
        <f t="shared" si="26"/>
        <v/>
      </c>
    </row>
    <row r="157" spans="1:15" x14ac:dyDescent="0.3">
      <c r="A157" s="606" t="str" cm="1">
        <f t="array" ref="A157">IF(G157='Tables calc'!$M$1+1,"Totals:",IF(A156="Totals:","",IF(A156="","",INDEX('Tables calc'!$J$24:$J$539,_xlfn.AGGREGATE(15,3,('Tables calc'!$N$24:$N$539=1)/('Tables calc'!$N$24:$N$539=1)*(ROW('Tables calc'!$N$24:$N$539)-ROW('Tables calc'!$N$23)),G157)))))</f>
        <v/>
      </c>
      <c r="B157" s="606" t="str" cm="1">
        <f t="array" ref="B157">IF(G157='Tables calc'!$M$1+1,"#",IF(B156="#","",IF(B156="","",INDEX('Tables calc'!$K$24:$K$539,_xlfn.AGGREGATE(15,3,('Tables calc'!$N$24:$N$539=1)/('Tables calc'!$N$24:$N$539=1)*(ROW('Tables calc'!$N$24:$N$539)-ROW('Tables calc'!$N$23)),G157)))))</f>
        <v/>
      </c>
      <c r="C157" s="607" t="str">
        <f t="shared" si="27"/>
        <v/>
      </c>
      <c r="D157" s="608" t="str" cm="1">
        <f t="array" ref="D157">IF(G157='Tables calc'!$M$1+1,'Tables calc'!$P$23,IF(D156='Tables calc'!$P$23,"",IF(D156="","",INDEX('Tables calc'!$L$24:$L$539,_xlfn.AGGREGATE(15,3,('Tables calc'!$N$24:$N$539=1)/('Tables calc'!$N$24:$N$539=1)*(ROW('Tables calc'!$N$24:$N$539)-ROW('Tables calc'!$N$23)),G157)))))</f>
        <v/>
      </c>
      <c r="E157" s="601" t="str">
        <f t="shared" si="28"/>
        <v/>
      </c>
      <c r="F157" s="613" t="str" cm="1">
        <f t="array" ref="F157">IF(G157='Tables calc'!$M$1+1,'Tables calc'!$P$24,IF(E156="Box 5","",IF(F156="","",INDEX('Tables calc'!$M$24:$M$539,_xlfn.AGGREGATE(15,3,('Tables calc'!$N$24:$N$539=1)/('Tables calc'!$N$24:$N$539=1)*(ROW('Tables calc'!$N$24:$N$539)-ROW('Tables calc'!$N$23)),G157)))))</f>
        <v/>
      </c>
      <c r="G157" s="69">
        <v>156</v>
      </c>
      <c r="H157" s="69" t="str">
        <f t="shared" si="20"/>
        <v/>
      </c>
      <c r="I157" s="69" t="str">
        <f t="shared" si="21"/>
        <v/>
      </c>
      <c r="J157" s="69" t="str">
        <f t="shared" si="29"/>
        <v/>
      </c>
      <c r="K157" s="69" t="str">
        <f t="shared" si="22"/>
        <v/>
      </c>
      <c r="L157" s="69" t="str">
        <f t="shared" si="23"/>
        <v/>
      </c>
      <c r="M157" s="69" t="str">
        <f t="shared" si="24"/>
        <v/>
      </c>
      <c r="N157" s="69" t="str">
        <f t="shared" si="25"/>
        <v/>
      </c>
      <c r="O157" s="69" t="str">
        <f t="shared" si="26"/>
        <v/>
      </c>
    </row>
    <row r="158" spans="1:15" x14ac:dyDescent="0.3">
      <c r="A158" s="606" t="str" cm="1">
        <f t="array" ref="A158">IF(G158='Tables calc'!$M$1+1,"Totals:",IF(A157="Totals:","",IF(A157="","",INDEX('Tables calc'!$J$24:$J$539,_xlfn.AGGREGATE(15,3,('Tables calc'!$N$24:$N$539=1)/('Tables calc'!$N$24:$N$539=1)*(ROW('Tables calc'!$N$24:$N$539)-ROW('Tables calc'!$N$23)),G158)))))</f>
        <v/>
      </c>
      <c r="B158" s="606" t="str" cm="1">
        <f t="array" ref="B158">IF(G158='Tables calc'!$M$1+1,"#",IF(B157="#","",IF(B157="","",INDEX('Tables calc'!$K$24:$K$539,_xlfn.AGGREGATE(15,3,('Tables calc'!$N$24:$N$539=1)/('Tables calc'!$N$24:$N$539=1)*(ROW('Tables calc'!$N$24:$N$539)-ROW('Tables calc'!$N$23)),G158)))))</f>
        <v/>
      </c>
      <c r="C158" s="607" t="str">
        <f t="shared" si="27"/>
        <v/>
      </c>
      <c r="D158" s="608" t="str" cm="1">
        <f t="array" ref="D158">IF(G158='Tables calc'!$M$1+1,'Tables calc'!$P$23,IF(D157='Tables calc'!$P$23,"",IF(D157="","",INDEX('Tables calc'!$L$24:$L$539,_xlfn.AGGREGATE(15,3,('Tables calc'!$N$24:$N$539=1)/('Tables calc'!$N$24:$N$539=1)*(ROW('Tables calc'!$N$24:$N$539)-ROW('Tables calc'!$N$23)),G158)))))</f>
        <v/>
      </c>
      <c r="E158" s="601" t="str">
        <f t="shared" si="28"/>
        <v/>
      </c>
      <c r="F158" s="613" t="str" cm="1">
        <f t="array" ref="F158">IF(G158='Tables calc'!$M$1+1,'Tables calc'!$P$24,IF(E157="Box 5","",IF(F157="","",INDEX('Tables calc'!$M$24:$M$539,_xlfn.AGGREGATE(15,3,('Tables calc'!$N$24:$N$539=1)/('Tables calc'!$N$24:$N$539=1)*(ROW('Tables calc'!$N$24:$N$539)-ROW('Tables calc'!$N$23)),G158)))))</f>
        <v/>
      </c>
      <c r="G158" s="69">
        <v>157</v>
      </c>
      <c r="H158" s="69" t="str">
        <f t="shared" si="20"/>
        <v/>
      </c>
      <c r="I158" s="69" t="str">
        <f t="shared" si="21"/>
        <v/>
      </c>
      <c r="J158" s="69" t="str">
        <f t="shared" si="29"/>
        <v/>
      </c>
      <c r="K158" s="69" t="str">
        <f t="shared" si="22"/>
        <v/>
      </c>
      <c r="L158" s="69" t="str">
        <f t="shared" si="23"/>
        <v/>
      </c>
      <c r="M158" s="69" t="str">
        <f t="shared" si="24"/>
        <v/>
      </c>
      <c r="N158" s="69" t="str">
        <f t="shared" si="25"/>
        <v/>
      </c>
      <c r="O158" s="69" t="str">
        <f t="shared" si="26"/>
        <v/>
      </c>
    </row>
    <row r="159" spans="1:15" x14ac:dyDescent="0.3">
      <c r="A159" s="606" t="str" cm="1">
        <f t="array" ref="A159">IF(G159='Tables calc'!$M$1+1,"Totals:",IF(A158="Totals:","",IF(A158="","",INDEX('Tables calc'!$J$24:$J$539,_xlfn.AGGREGATE(15,3,('Tables calc'!$N$24:$N$539=1)/('Tables calc'!$N$24:$N$539=1)*(ROW('Tables calc'!$N$24:$N$539)-ROW('Tables calc'!$N$23)),G159)))))</f>
        <v/>
      </c>
      <c r="B159" s="606" t="str" cm="1">
        <f t="array" ref="B159">IF(G159='Tables calc'!$M$1+1,"#",IF(B158="#","",IF(B158="","",INDEX('Tables calc'!$K$24:$K$539,_xlfn.AGGREGATE(15,3,('Tables calc'!$N$24:$N$539=1)/('Tables calc'!$N$24:$N$539=1)*(ROW('Tables calc'!$N$24:$N$539)-ROW('Tables calc'!$N$23)),G159)))))</f>
        <v/>
      </c>
      <c r="C159" s="607" t="str">
        <f t="shared" si="27"/>
        <v/>
      </c>
      <c r="D159" s="608" t="str" cm="1">
        <f t="array" ref="D159">IF(G159='Tables calc'!$M$1+1,'Tables calc'!$P$23,IF(D158='Tables calc'!$P$23,"",IF(D158="","",INDEX('Tables calc'!$L$24:$L$539,_xlfn.AGGREGATE(15,3,('Tables calc'!$N$24:$N$539=1)/('Tables calc'!$N$24:$N$539=1)*(ROW('Tables calc'!$N$24:$N$539)-ROW('Tables calc'!$N$23)),G159)))))</f>
        <v/>
      </c>
      <c r="E159" s="601" t="str">
        <f t="shared" si="28"/>
        <v/>
      </c>
      <c r="F159" s="613" t="str" cm="1">
        <f t="array" ref="F159">IF(G159='Tables calc'!$M$1+1,'Tables calc'!$P$24,IF(E158="Box 5","",IF(F158="","",INDEX('Tables calc'!$M$24:$M$539,_xlfn.AGGREGATE(15,3,('Tables calc'!$N$24:$N$539=1)/('Tables calc'!$N$24:$N$539=1)*(ROW('Tables calc'!$N$24:$N$539)-ROW('Tables calc'!$N$23)),G159)))))</f>
        <v/>
      </c>
      <c r="G159" s="69">
        <v>158</v>
      </c>
      <c r="H159" s="69" t="str">
        <f t="shared" si="20"/>
        <v/>
      </c>
      <c r="I159" s="69" t="str">
        <f t="shared" si="21"/>
        <v/>
      </c>
      <c r="J159" s="69" t="str">
        <f t="shared" si="29"/>
        <v/>
      </c>
      <c r="K159" s="69" t="str">
        <f t="shared" si="22"/>
        <v/>
      </c>
      <c r="L159" s="69" t="str">
        <f t="shared" si="23"/>
        <v/>
      </c>
      <c r="M159" s="69" t="str">
        <f t="shared" si="24"/>
        <v/>
      </c>
      <c r="N159" s="69" t="str">
        <f t="shared" si="25"/>
        <v/>
      </c>
      <c r="O159" s="69" t="str">
        <f t="shared" si="26"/>
        <v/>
      </c>
    </row>
    <row r="160" spans="1:15" x14ac:dyDescent="0.3">
      <c r="A160" s="606" t="str" cm="1">
        <f t="array" ref="A160">IF(G160='Tables calc'!$M$1+1,"Totals:",IF(A159="Totals:","",IF(A159="","",INDEX('Tables calc'!$J$24:$J$539,_xlfn.AGGREGATE(15,3,('Tables calc'!$N$24:$N$539=1)/('Tables calc'!$N$24:$N$539=1)*(ROW('Tables calc'!$N$24:$N$539)-ROW('Tables calc'!$N$23)),G160)))))</f>
        <v/>
      </c>
      <c r="B160" s="606" t="str" cm="1">
        <f t="array" ref="B160">IF(G160='Tables calc'!$M$1+1,"#",IF(B159="#","",IF(B159="","",INDEX('Tables calc'!$K$24:$K$539,_xlfn.AGGREGATE(15,3,('Tables calc'!$N$24:$N$539=1)/('Tables calc'!$N$24:$N$539=1)*(ROW('Tables calc'!$N$24:$N$539)-ROW('Tables calc'!$N$23)),G160)))))</f>
        <v/>
      </c>
      <c r="C160" s="607" t="str">
        <f t="shared" si="27"/>
        <v/>
      </c>
      <c r="D160" s="608" t="str" cm="1">
        <f t="array" ref="D160">IF(G160='Tables calc'!$M$1+1,'Tables calc'!$P$23,IF(D159='Tables calc'!$P$23,"",IF(D159="","",INDEX('Tables calc'!$L$24:$L$539,_xlfn.AGGREGATE(15,3,('Tables calc'!$N$24:$N$539=1)/('Tables calc'!$N$24:$N$539=1)*(ROW('Tables calc'!$N$24:$N$539)-ROW('Tables calc'!$N$23)),G160)))))</f>
        <v/>
      </c>
      <c r="E160" s="601" t="str">
        <f t="shared" si="28"/>
        <v/>
      </c>
      <c r="F160" s="613" t="str" cm="1">
        <f t="array" ref="F160">IF(G160='Tables calc'!$M$1+1,'Tables calc'!$P$24,IF(E159="Box 5","",IF(F159="","",INDEX('Tables calc'!$M$24:$M$539,_xlfn.AGGREGATE(15,3,('Tables calc'!$N$24:$N$539=1)/('Tables calc'!$N$24:$N$539=1)*(ROW('Tables calc'!$N$24:$N$539)-ROW('Tables calc'!$N$23)),G160)))))</f>
        <v/>
      </c>
      <c r="G160" s="69">
        <v>159</v>
      </c>
      <c r="H160" s="69" t="str">
        <f t="shared" si="20"/>
        <v/>
      </c>
      <c r="I160" s="69" t="str">
        <f t="shared" si="21"/>
        <v/>
      </c>
      <c r="J160" s="69" t="str">
        <f t="shared" si="29"/>
        <v/>
      </c>
      <c r="K160" s="69" t="str">
        <f t="shared" si="22"/>
        <v/>
      </c>
      <c r="L160" s="69" t="str">
        <f t="shared" si="23"/>
        <v/>
      </c>
      <c r="M160" s="69" t="str">
        <f t="shared" si="24"/>
        <v/>
      </c>
      <c r="N160" s="69" t="str">
        <f t="shared" si="25"/>
        <v/>
      </c>
      <c r="O160" s="69" t="str">
        <f t="shared" si="26"/>
        <v/>
      </c>
    </row>
    <row r="161" spans="1:15" x14ac:dyDescent="0.3">
      <c r="A161" s="606" t="str" cm="1">
        <f t="array" ref="A161">IF(G161='Tables calc'!$M$1+1,"Totals:",IF(A160="Totals:","",IF(A160="","",INDEX('Tables calc'!$J$24:$J$539,_xlfn.AGGREGATE(15,3,('Tables calc'!$N$24:$N$539=1)/('Tables calc'!$N$24:$N$539=1)*(ROW('Tables calc'!$N$24:$N$539)-ROW('Tables calc'!$N$23)),G161)))))</f>
        <v/>
      </c>
      <c r="B161" s="606" t="str" cm="1">
        <f t="array" ref="B161">IF(G161='Tables calc'!$M$1+1,"#",IF(B160="#","",IF(B160="","",INDEX('Tables calc'!$K$24:$K$539,_xlfn.AGGREGATE(15,3,('Tables calc'!$N$24:$N$539=1)/('Tables calc'!$N$24:$N$539=1)*(ROW('Tables calc'!$N$24:$N$539)-ROW('Tables calc'!$N$23)),G161)))))</f>
        <v/>
      </c>
      <c r="C161" s="607" t="str">
        <f t="shared" si="27"/>
        <v/>
      </c>
      <c r="D161" s="608" t="str" cm="1">
        <f t="array" ref="D161">IF(G161='Tables calc'!$M$1+1,'Tables calc'!$P$23,IF(D160='Tables calc'!$P$23,"",IF(D160="","",INDEX('Tables calc'!$L$24:$L$539,_xlfn.AGGREGATE(15,3,('Tables calc'!$N$24:$N$539=1)/('Tables calc'!$N$24:$N$539=1)*(ROW('Tables calc'!$N$24:$N$539)-ROW('Tables calc'!$N$23)),G161)))))</f>
        <v/>
      </c>
      <c r="E161" s="601" t="str">
        <f t="shared" si="28"/>
        <v/>
      </c>
      <c r="F161" s="613" t="str" cm="1">
        <f t="array" ref="F161">IF(G161='Tables calc'!$M$1+1,'Tables calc'!$P$24,IF(E160="Box 5","",IF(F160="","",INDEX('Tables calc'!$M$24:$M$539,_xlfn.AGGREGATE(15,3,('Tables calc'!$N$24:$N$539=1)/('Tables calc'!$N$24:$N$539=1)*(ROW('Tables calc'!$N$24:$N$539)-ROW('Tables calc'!$N$23)),G161)))))</f>
        <v/>
      </c>
      <c r="G161" s="69">
        <v>160</v>
      </c>
      <c r="H161" s="69" t="str">
        <f t="shared" si="20"/>
        <v/>
      </c>
      <c r="I161" s="69" t="str">
        <f t="shared" si="21"/>
        <v/>
      </c>
      <c r="J161" s="69" t="str">
        <f t="shared" si="29"/>
        <v/>
      </c>
      <c r="K161" s="69" t="str">
        <f t="shared" si="22"/>
        <v/>
      </c>
      <c r="L161" s="69" t="str">
        <f t="shared" si="23"/>
        <v/>
      </c>
      <c r="M161" s="69" t="str">
        <f t="shared" si="24"/>
        <v/>
      </c>
      <c r="N161" s="69" t="str">
        <f t="shared" si="25"/>
        <v/>
      </c>
      <c r="O161" s="69" t="str">
        <f t="shared" si="26"/>
        <v/>
      </c>
    </row>
    <row r="162" spans="1:15" x14ac:dyDescent="0.3">
      <c r="A162" s="606" t="str" cm="1">
        <f t="array" ref="A162">IF(G162='Tables calc'!$M$1+1,"Totals:",IF(A161="Totals:","",IF(A161="","",INDEX('Tables calc'!$J$24:$J$539,_xlfn.AGGREGATE(15,3,('Tables calc'!$N$24:$N$539=1)/('Tables calc'!$N$24:$N$539=1)*(ROW('Tables calc'!$N$24:$N$539)-ROW('Tables calc'!$N$23)),G162)))))</f>
        <v/>
      </c>
      <c r="B162" s="606" t="str" cm="1">
        <f t="array" ref="B162">IF(G162='Tables calc'!$M$1+1,"#",IF(B161="#","",IF(B161="","",INDEX('Tables calc'!$K$24:$K$539,_xlfn.AGGREGATE(15,3,('Tables calc'!$N$24:$N$539=1)/('Tables calc'!$N$24:$N$539=1)*(ROW('Tables calc'!$N$24:$N$539)-ROW('Tables calc'!$N$23)),G162)))))</f>
        <v/>
      </c>
      <c r="C162" s="607" t="str">
        <f t="shared" si="27"/>
        <v/>
      </c>
      <c r="D162" s="608" t="str" cm="1">
        <f t="array" ref="D162">IF(G162='Tables calc'!$M$1+1,'Tables calc'!$P$23,IF(D161='Tables calc'!$P$23,"",IF(D161="","",INDEX('Tables calc'!$L$24:$L$539,_xlfn.AGGREGATE(15,3,('Tables calc'!$N$24:$N$539=1)/('Tables calc'!$N$24:$N$539=1)*(ROW('Tables calc'!$N$24:$N$539)-ROW('Tables calc'!$N$23)),G162)))))</f>
        <v/>
      </c>
      <c r="E162" s="601" t="str">
        <f t="shared" si="28"/>
        <v/>
      </c>
      <c r="F162" s="613" t="str" cm="1">
        <f t="array" ref="F162">IF(G162='Tables calc'!$M$1+1,'Tables calc'!$P$24,IF(E161="Box 5","",IF(F161="","",INDEX('Tables calc'!$M$24:$M$539,_xlfn.AGGREGATE(15,3,('Tables calc'!$N$24:$N$539=1)/('Tables calc'!$N$24:$N$539=1)*(ROW('Tables calc'!$N$24:$N$539)-ROW('Tables calc'!$N$23)),G162)))))</f>
        <v/>
      </c>
      <c r="G162" s="69">
        <v>161</v>
      </c>
      <c r="H162" s="69" t="str">
        <f t="shared" si="20"/>
        <v/>
      </c>
      <c r="I162" s="69" t="str">
        <f t="shared" si="21"/>
        <v/>
      </c>
      <c r="J162" s="69" t="str">
        <f t="shared" si="29"/>
        <v/>
      </c>
      <c r="K162" s="69" t="str">
        <f t="shared" si="22"/>
        <v/>
      </c>
      <c r="L162" s="69" t="str">
        <f t="shared" si="23"/>
        <v/>
      </c>
      <c r="M162" s="69" t="str">
        <f t="shared" si="24"/>
        <v/>
      </c>
      <c r="N162" s="69" t="str">
        <f t="shared" si="25"/>
        <v/>
      </c>
      <c r="O162" s="69" t="str">
        <f t="shared" si="26"/>
        <v/>
      </c>
    </row>
    <row r="163" spans="1:15" x14ac:dyDescent="0.3">
      <c r="A163" s="606" t="str" cm="1">
        <f t="array" ref="A163">IF(G163='Tables calc'!$M$1+1,"Totals:",IF(A162="Totals:","",IF(A162="","",INDEX('Tables calc'!$J$24:$J$539,_xlfn.AGGREGATE(15,3,('Tables calc'!$N$24:$N$539=1)/('Tables calc'!$N$24:$N$539=1)*(ROW('Tables calc'!$N$24:$N$539)-ROW('Tables calc'!$N$23)),G163)))))</f>
        <v/>
      </c>
      <c r="B163" s="606" t="str" cm="1">
        <f t="array" ref="B163">IF(G163='Tables calc'!$M$1+1,"#",IF(B162="#","",IF(B162="","",INDEX('Tables calc'!$K$24:$K$539,_xlfn.AGGREGATE(15,3,('Tables calc'!$N$24:$N$539=1)/('Tables calc'!$N$24:$N$539=1)*(ROW('Tables calc'!$N$24:$N$539)-ROW('Tables calc'!$N$23)),G163)))))</f>
        <v/>
      </c>
      <c r="C163" s="607" t="str">
        <f t="shared" si="27"/>
        <v/>
      </c>
      <c r="D163" s="608" t="str" cm="1">
        <f t="array" ref="D163">IF(G163='Tables calc'!$M$1+1,'Tables calc'!$P$23,IF(D162='Tables calc'!$P$23,"",IF(D162="","",INDEX('Tables calc'!$L$24:$L$539,_xlfn.AGGREGATE(15,3,('Tables calc'!$N$24:$N$539=1)/('Tables calc'!$N$24:$N$539=1)*(ROW('Tables calc'!$N$24:$N$539)-ROW('Tables calc'!$N$23)),G163)))))</f>
        <v/>
      </c>
      <c r="E163" s="601" t="str">
        <f t="shared" si="28"/>
        <v/>
      </c>
      <c r="F163" s="613" t="str" cm="1">
        <f t="array" ref="F163">IF(G163='Tables calc'!$M$1+1,'Tables calc'!$P$24,IF(E162="Box 5","",IF(F162="","",INDEX('Tables calc'!$M$24:$M$539,_xlfn.AGGREGATE(15,3,('Tables calc'!$N$24:$N$539=1)/('Tables calc'!$N$24:$N$539=1)*(ROW('Tables calc'!$N$24:$N$539)-ROW('Tables calc'!$N$23)),G163)))))</f>
        <v/>
      </c>
      <c r="G163" s="69">
        <v>162</v>
      </c>
      <c r="H163" s="69" t="str">
        <f t="shared" si="20"/>
        <v/>
      </c>
      <c r="I163" s="69" t="str">
        <f t="shared" si="21"/>
        <v/>
      </c>
      <c r="J163" s="69" t="str">
        <f t="shared" si="29"/>
        <v/>
      </c>
      <c r="K163" s="69" t="str">
        <f t="shared" si="22"/>
        <v/>
      </c>
      <c r="L163" s="69" t="str">
        <f t="shared" si="23"/>
        <v/>
      </c>
      <c r="M163" s="69" t="str">
        <f t="shared" si="24"/>
        <v/>
      </c>
      <c r="N163" s="69" t="str">
        <f t="shared" si="25"/>
        <v/>
      </c>
      <c r="O163" s="69" t="str">
        <f t="shared" si="26"/>
        <v/>
      </c>
    </row>
    <row r="164" spans="1:15" x14ac:dyDescent="0.3">
      <c r="A164" s="606" t="str" cm="1">
        <f t="array" ref="A164">IF(G164='Tables calc'!$M$1+1,"Totals:",IF(A163="Totals:","",IF(A163="","",INDEX('Tables calc'!$J$24:$J$539,_xlfn.AGGREGATE(15,3,('Tables calc'!$N$24:$N$539=1)/('Tables calc'!$N$24:$N$539=1)*(ROW('Tables calc'!$N$24:$N$539)-ROW('Tables calc'!$N$23)),G164)))))</f>
        <v/>
      </c>
      <c r="B164" s="606" t="str" cm="1">
        <f t="array" ref="B164">IF(G164='Tables calc'!$M$1+1,"#",IF(B163="#","",IF(B163="","",INDEX('Tables calc'!$K$24:$K$539,_xlfn.AGGREGATE(15,3,('Tables calc'!$N$24:$N$539=1)/('Tables calc'!$N$24:$N$539=1)*(ROW('Tables calc'!$N$24:$N$539)-ROW('Tables calc'!$N$23)),G164)))))</f>
        <v/>
      </c>
      <c r="C164" s="607" t="str">
        <f t="shared" si="27"/>
        <v/>
      </c>
      <c r="D164" s="608" t="str" cm="1">
        <f t="array" ref="D164">IF(G164='Tables calc'!$M$1+1,'Tables calc'!$P$23,IF(D163='Tables calc'!$P$23,"",IF(D163="","",INDEX('Tables calc'!$L$24:$L$539,_xlfn.AGGREGATE(15,3,('Tables calc'!$N$24:$N$539=1)/('Tables calc'!$N$24:$N$539=1)*(ROW('Tables calc'!$N$24:$N$539)-ROW('Tables calc'!$N$23)),G164)))))</f>
        <v/>
      </c>
      <c r="E164" s="601" t="str">
        <f t="shared" si="28"/>
        <v/>
      </c>
      <c r="F164" s="613" t="str" cm="1">
        <f t="array" ref="F164">IF(G164='Tables calc'!$M$1+1,'Tables calc'!$P$24,IF(E163="Box 5","",IF(F163="","",INDEX('Tables calc'!$M$24:$M$539,_xlfn.AGGREGATE(15,3,('Tables calc'!$N$24:$N$539=1)/('Tables calc'!$N$24:$N$539=1)*(ROW('Tables calc'!$N$24:$N$539)-ROW('Tables calc'!$N$23)),G164)))))</f>
        <v/>
      </c>
      <c r="G164" s="69">
        <v>163</v>
      </c>
      <c r="H164" s="69" t="str">
        <f t="shared" si="20"/>
        <v/>
      </c>
      <c r="I164" s="69" t="str">
        <f t="shared" si="21"/>
        <v/>
      </c>
      <c r="J164" s="69" t="str">
        <f t="shared" si="29"/>
        <v/>
      </c>
      <c r="K164" s="69" t="str">
        <f t="shared" si="22"/>
        <v/>
      </c>
      <c r="L164" s="69" t="str">
        <f t="shared" si="23"/>
        <v/>
      </c>
      <c r="M164" s="69" t="str">
        <f t="shared" si="24"/>
        <v/>
      </c>
      <c r="N164" s="69" t="str">
        <f t="shared" si="25"/>
        <v/>
      </c>
      <c r="O164" s="69" t="str">
        <f t="shared" si="26"/>
        <v/>
      </c>
    </row>
    <row r="165" spans="1:15" x14ac:dyDescent="0.3">
      <c r="A165" s="606" t="str" cm="1">
        <f t="array" ref="A165">IF(G165='Tables calc'!$M$1+1,"Totals:",IF(A164="Totals:","",IF(A164="","",INDEX('Tables calc'!$J$24:$J$539,_xlfn.AGGREGATE(15,3,('Tables calc'!$N$24:$N$539=1)/('Tables calc'!$N$24:$N$539=1)*(ROW('Tables calc'!$N$24:$N$539)-ROW('Tables calc'!$N$23)),G165)))))</f>
        <v/>
      </c>
      <c r="B165" s="606" t="str" cm="1">
        <f t="array" ref="B165">IF(G165='Tables calc'!$M$1+1,"#",IF(B164="#","",IF(B164="","",INDEX('Tables calc'!$K$24:$K$539,_xlfn.AGGREGATE(15,3,('Tables calc'!$N$24:$N$539=1)/('Tables calc'!$N$24:$N$539=1)*(ROW('Tables calc'!$N$24:$N$539)-ROW('Tables calc'!$N$23)),G165)))))</f>
        <v/>
      </c>
      <c r="C165" s="607" t="str">
        <f t="shared" si="27"/>
        <v/>
      </c>
      <c r="D165" s="608" t="str" cm="1">
        <f t="array" ref="D165">IF(G165='Tables calc'!$M$1+1,'Tables calc'!$P$23,IF(D164='Tables calc'!$P$23,"",IF(D164="","",INDEX('Tables calc'!$L$24:$L$539,_xlfn.AGGREGATE(15,3,('Tables calc'!$N$24:$N$539=1)/('Tables calc'!$N$24:$N$539=1)*(ROW('Tables calc'!$N$24:$N$539)-ROW('Tables calc'!$N$23)),G165)))))</f>
        <v/>
      </c>
      <c r="E165" s="601" t="str">
        <f t="shared" si="28"/>
        <v/>
      </c>
      <c r="F165" s="613" t="str" cm="1">
        <f t="array" ref="F165">IF(G165='Tables calc'!$M$1+1,'Tables calc'!$P$24,IF(E164="Box 5","",IF(F164="","",INDEX('Tables calc'!$M$24:$M$539,_xlfn.AGGREGATE(15,3,('Tables calc'!$N$24:$N$539=1)/('Tables calc'!$N$24:$N$539=1)*(ROW('Tables calc'!$N$24:$N$539)-ROW('Tables calc'!$N$23)),G165)))))</f>
        <v/>
      </c>
      <c r="G165" s="69">
        <v>164</v>
      </c>
      <c r="H165" s="69" t="str">
        <f t="shared" si="20"/>
        <v/>
      </c>
      <c r="I165" s="69" t="str">
        <f t="shared" si="21"/>
        <v/>
      </c>
      <c r="J165" s="69" t="str">
        <f t="shared" si="29"/>
        <v/>
      </c>
      <c r="K165" s="69" t="str">
        <f t="shared" si="22"/>
        <v/>
      </c>
      <c r="L165" s="69" t="str">
        <f t="shared" si="23"/>
        <v/>
      </c>
      <c r="M165" s="69" t="str">
        <f t="shared" si="24"/>
        <v/>
      </c>
      <c r="N165" s="69" t="str">
        <f t="shared" si="25"/>
        <v/>
      </c>
      <c r="O165" s="69" t="str">
        <f t="shared" si="26"/>
        <v/>
      </c>
    </row>
    <row r="166" spans="1:15" x14ac:dyDescent="0.3">
      <c r="A166" s="606" t="str" cm="1">
        <f t="array" ref="A166">IF(G166='Tables calc'!$M$1+1,"Totals:",IF(A165="Totals:","",IF(A165="","",INDEX('Tables calc'!$J$24:$J$539,_xlfn.AGGREGATE(15,3,('Tables calc'!$N$24:$N$539=1)/('Tables calc'!$N$24:$N$539=1)*(ROW('Tables calc'!$N$24:$N$539)-ROW('Tables calc'!$N$23)),G166)))))</f>
        <v/>
      </c>
      <c r="B166" s="606" t="str" cm="1">
        <f t="array" ref="B166">IF(G166='Tables calc'!$M$1+1,"#",IF(B165="#","",IF(B165="","",INDEX('Tables calc'!$K$24:$K$539,_xlfn.AGGREGATE(15,3,('Tables calc'!$N$24:$N$539=1)/('Tables calc'!$N$24:$N$539=1)*(ROW('Tables calc'!$N$24:$N$539)-ROW('Tables calc'!$N$23)),G166)))))</f>
        <v/>
      </c>
      <c r="C166" s="607" t="str">
        <f t="shared" si="27"/>
        <v/>
      </c>
      <c r="D166" s="608" t="str" cm="1">
        <f t="array" ref="D166">IF(G166='Tables calc'!$M$1+1,'Tables calc'!$P$23,IF(D165='Tables calc'!$P$23,"",IF(D165="","",INDEX('Tables calc'!$L$24:$L$539,_xlfn.AGGREGATE(15,3,('Tables calc'!$N$24:$N$539=1)/('Tables calc'!$N$24:$N$539=1)*(ROW('Tables calc'!$N$24:$N$539)-ROW('Tables calc'!$N$23)),G166)))))</f>
        <v/>
      </c>
      <c r="E166" s="601" t="str">
        <f t="shared" si="28"/>
        <v/>
      </c>
      <c r="F166" s="613" t="str" cm="1">
        <f t="array" ref="F166">IF(G166='Tables calc'!$M$1+1,'Tables calc'!$P$24,IF(E165="Box 5","",IF(F165="","",INDEX('Tables calc'!$M$24:$M$539,_xlfn.AGGREGATE(15,3,('Tables calc'!$N$24:$N$539=1)/('Tables calc'!$N$24:$N$539=1)*(ROW('Tables calc'!$N$24:$N$539)-ROW('Tables calc'!$N$23)),G166)))))</f>
        <v/>
      </c>
      <c r="G166" s="69">
        <v>165</v>
      </c>
      <c r="H166" s="69" t="str">
        <f t="shared" si="20"/>
        <v/>
      </c>
      <c r="I166" s="69" t="str">
        <f t="shared" si="21"/>
        <v/>
      </c>
      <c r="J166" s="69" t="str">
        <f t="shared" si="29"/>
        <v/>
      </c>
      <c r="K166" s="69" t="str">
        <f t="shared" si="22"/>
        <v/>
      </c>
      <c r="L166" s="69" t="str">
        <f t="shared" si="23"/>
        <v/>
      </c>
      <c r="M166" s="69" t="str">
        <f t="shared" si="24"/>
        <v/>
      </c>
      <c r="N166" s="69" t="str">
        <f t="shared" si="25"/>
        <v/>
      </c>
      <c r="O166" s="69" t="str">
        <f t="shared" si="26"/>
        <v/>
      </c>
    </row>
    <row r="167" spans="1:15" x14ac:dyDescent="0.3">
      <c r="A167" s="606" t="str" cm="1">
        <f t="array" ref="A167">IF(G167='Tables calc'!$M$1+1,"Totals:",IF(A166="Totals:","",IF(A166="","",INDEX('Tables calc'!$J$24:$J$539,_xlfn.AGGREGATE(15,3,('Tables calc'!$N$24:$N$539=1)/('Tables calc'!$N$24:$N$539=1)*(ROW('Tables calc'!$N$24:$N$539)-ROW('Tables calc'!$N$23)),G167)))))</f>
        <v/>
      </c>
      <c r="B167" s="606" t="str" cm="1">
        <f t="array" ref="B167">IF(G167='Tables calc'!$M$1+1,"#",IF(B166="#","",IF(B166="","",INDEX('Tables calc'!$K$24:$K$539,_xlfn.AGGREGATE(15,3,('Tables calc'!$N$24:$N$539=1)/('Tables calc'!$N$24:$N$539=1)*(ROW('Tables calc'!$N$24:$N$539)-ROW('Tables calc'!$N$23)),G167)))))</f>
        <v/>
      </c>
      <c r="C167" s="607" t="str">
        <f t="shared" si="27"/>
        <v/>
      </c>
      <c r="D167" s="608" t="str" cm="1">
        <f t="array" ref="D167">IF(G167='Tables calc'!$M$1+1,'Tables calc'!$P$23,IF(D166='Tables calc'!$P$23,"",IF(D166="","",INDEX('Tables calc'!$L$24:$L$539,_xlfn.AGGREGATE(15,3,('Tables calc'!$N$24:$N$539=1)/('Tables calc'!$N$24:$N$539=1)*(ROW('Tables calc'!$N$24:$N$539)-ROW('Tables calc'!$N$23)),G167)))))</f>
        <v/>
      </c>
      <c r="E167" s="601" t="str">
        <f t="shared" si="28"/>
        <v/>
      </c>
      <c r="F167" s="613" t="str" cm="1">
        <f t="array" ref="F167">IF(G167='Tables calc'!$M$1+1,'Tables calc'!$P$24,IF(E166="Box 5","",IF(F166="","",INDEX('Tables calc'!$M$24:$M$539,_xlfn.AGGREGATE(15,3,('Tables calc'!$N$24:$N$539=1)/('Tables calc'!$N$24:$N$539=1)*(ROW('Tables calc'!$N$24:$N$539)-ROW('Tables calc'!$N$23)),G167)))))</f>
        <v/>
      </c>
      <c r="G167" s="69">
        <v>166</v>
      </c>
      <c r="H167" s="69" t="str">
        <f t="shared" si="20"/>
        <v/>
      </c>
      <c r="I167" s="69" t="str">
        <f t="shared" si="21"/>
        <v/>
      </c>
      <c r="J167" s="69" t="str">
        <f t="shared" si="29"/>
        <v/>
      </c>
      <c r="K167" s="69" t="str">
        <f t="shared" si="22"/>
        <v/>
      </c>
      <c r="L167" s="69" t="str">
        <f t="shared" si="23"/>
        <v/>
      </c>
      <c r="M167" s="69" t="str">
        <f t="shared" si="24"/>
        <v/>
      </c>
      <c r="N167" s="69" t="str">
        <f t="shared" si="25"/>
        <v/>
      </c>
      <c r="O167" s="69" t="str">
        <f t="shared" si="26"/>
        <v/>
      </c>
    </row>
    <row r="168" spans="1:15" x14ac:dyDescent="0.3">
      <c r="A168" s="606" t="str" cm="1">
        <f t="array" ref="A168">IF(G168='Tables calc'!$M$1+1,"Totals:",IF(A167="Totals:","",IF(A167="","",INDEX('Tables calc'!$J$24:$J$539,_xlfn.AGGREGATE(15,3,('Tables calc'!$N$24:$N$539=1)/('Tables calc'!$N$24:$N$539=1)*(ROW('Tables calc'!$N$24:$N$539)-ROW('Tables calc'!$N$23)),G168)))))</f>
        <v/>
      </c>
      <c r="B168" s="606" t="str" cm="1">
        <f t="array" ref="B168">IF(G168='Tables calc'!$M$1+1,"#",IF(B167="#","",IF(B167="","",INDEX('Tables calc'!$K$24:$K$539,_xlfn.AGGREGATE(15,3,('Tables calc'!$N$24:$N$539=1)/('Tables calc'!$N$24:$N$539=1)*(ROW('Tables calc'!$N$24:$N$539)-ROW('Tables calc'!$N$23)),G168)))))</f>
        <v/>
      </c>
      <c r="C168" s="607" t="str">
        <f t="shared" si="27"/>
        <v/>
      </c>
      <c r="D168" s="608" t="str" cm="1">
        <f t="array" ref="D168">IF(G168='Tables calc'!$M$1+1,'Tables calc'!$P$23,IF(D167='Tables calc'!$P$23,"",IF(D167="","",INDEX('Tables calc'!$L$24:$L$539,_xlfn.AGGREGATE(15,3,('Tables calc'!$N$24:$N$539=1)/('Tables calc'!$N$24:$N$539=1)*(ROW('Tables calc'!$N$24:$N$539)-ROW('Tables calc'!$N$23)),G168)))))</f>
        <v/>
      </c>
      <c r="E168" s="601" t="str">
        <f t="shared" si="28"/>
        <v/>
      </c>
      <c r="F168" s="613" t="str" cm="1">
        <f t="array" ref="F168">IF(G168='Tables calc'!$M$1+1,'Tables calc'!$P$24,IF(E167="Box 5","",IF(F167="","",INDEX('Tables calc'!$M$24:$M$539,_xlfn.AGGREGATE(15,3,('Tables calc'!$N$24:$N$539=1)/('Tables calc'!$N$24:$N$539=1)*(ROW('Tables calc'!$N$24:$N$539)-ROW('Tables calc'!$N$23)),G168)))))</f>
        <v/>
      </c>
      <c r="G168" s="69">
        <v>167</v>
      </c>
      <c r="H168" s="69" t="str">
        <f t="shared" si="20"/>
        <v/>
      </c>
      <c r="I168" s="69" t="str">
        <f t="shared" si="21"/>
        <v/>
      </c>
      <c r="J168" s="69" t="str">
        <f t="shared" si="29"/>
        <v/>
      </c>
      <c r="K168" s="69" t="str">
        <f t="shared" si="22"/>
        <v/>
      </c>
      <c r="L168" s="69" t="str">
        <f t="shared" si="23"/>
        <v/>
      </c>
      <c r="M168" s="69" t="str">
        <f t="shared" si="24"/>
        <v/>
      </c>
      <c r="N168" s="69" t="str">
        <f t="shared" si="25"/>
        <v/>
      </c>
      <c r="O168" s="69" t="str">
        <f t="shared" si="26"/>
        <v/>
      </c>
    </row>
    <row r="169" spans="1:15" x14ac:dyDescent="0.3">
      <c r="A169" s="606" t="str" cm="1">
        <f t="array" ref="A169">IF(G169='Tables calc'!$M$1+1,"Totals:",IF(A168="Totals:","",IF(A168="","",INDEX('Tables calc'!$J$24:$J$539,_xlfn.AGGREGATE(15,3,('Tables calc'!$N$24:$N$539=1)/('Tables calc'!$N$24:$N$539=1)*(ROW('Tables calc'!$N$24:$N$539)-ROW('Tables calc'!$N$23)),G169)))))</f>
        <v/>
      </c>
      <c r="B169" s="606" t="str" cm="1">
        <f t="array" ref="B169">IF(G169='Tables calc'!$M$1+1,"#",IF(B168="#","",IF(B168="","",INDEX('Tables calc'!$K$24:$K$539,_xlfn.AGGREGATE(15,3,('Tables calc'!$N$24:$N$539=1)/('Tables calc'!$N$24:$N$539=1)*(ROW('Tables calc'!$N$24:$N$539)-ROW('Tables calc'!$N$23)),G169)))))</f>
        <v/>
      </c>
      <c r="C169" s="607" t="str">
        <f t="shared" si="27"/>
        <v/>
      </c>
      <c r="D169" s="608" t="str" cm="1">
        <f t="array" ref="D169">IF(G169='Tables calc'!$M$1+1,'Tables calc'!$P$23,IF(D168='Tables calc'!$P$23,"",IF(D168="","",INDEX('Tables calc'!$L$24:$L$539,_xlfn.AGGREGATE(15,3,('Tables calc'!$N$24:$N$539=1)/('Tables calc'!$N$24:$N$539=1)*(ROW('Tables calc'!$N$24:$N$539)-ROW('Tables calc'!$N$23)),G169)))))</f>
        <v/>
      </c>
      <c r="E169" s="601" t="str">
        <f t="shared" si="28"/>
        <v/>
      </c>
      <c r="F169" s="613" t="str" cm="1">
        <f t="array" ref="F169">IF(G169='Tables calc'!$M$1+1,'Tables calc'!$P$24,IF(E168="Box 5","",IF(F168="","",INDEX('Tables calc'!$M$24:$M$539,_xlfn.AGGREGATE(15,3,('Tables calc'!$N$24:$N$539=1)/('Tables calc'!$N$24:$N$539=1)*(ROW('Tables calc'!$N$24:$N$539)-ROW('Tables calc'!$N$23)),G169)))))</f>
        <v/>
      </c>
      <c r="G169" s="69">
        <v>168</v>
      </c>
      <c r="H169" s="69" t="str">
        <f t="shared" si="20"/>
        <v/>
      </c>
      <c r="I169" s="69" t="str">
        <f t="shared" si="21"/>
        <v/>
      </c>
      <c r="J169" s="69" t="str">
        <f t="shared" si="29"/>
        <v/>
      </c>
      <c r="K169" s="69" t="str">
        <f t="shared" si="22"/>
        <v/>
      </c>
      <c r="L169" s="69" t="str">
        <f t="shared" si="23"/>
        <v/>
      </c>
      <c r="M169" s="69" t="str">
        <f t="shared" si="24"/>
        <v/>
      </c>
      <c r="N169" s="69" t="str">
        <f t="shared" si="25"/>
        <v/>
      </c>
      <c r="O169" s="69" t="str">
        <f t="shared" si="26"/>
        <v/>
      </c>
    </row>
    <row r="170" spans="1:15" x14ac:dyDescent="0.3">
      <c r="A170" s="606" t="str" cm="1">
        <f t="array" ref="A170">IF(G170='Tables calc'!$M$1+1,"Totals:",IF(A169="Totals:","",IF(A169="","",INDEX('Tables calc'!$J$24:$J$539,_xlfn.AGGREGATE(15,3,('Tables calc'!$N$24:$N$539=1)/('Tables calc'!$N$24:$N$539=1)*(ROW('Tables calc'!$N$24:$N$539)-ROW('Tables calc'!$N$23)),G170)))))</f>
        <v/>
      </c>
      <c r="B170" s="606" t="str" cm="1">
        <f t="array" ref="B170">IF(G170='Tables calc'!$M$1+1,"#",IF(B169="#","",IF(B169="","",INDEX('Tables calc'!$K$24:$K$539,_xlfn.AGGREGATE(15,3,('Tables calc'!$N$24:$N$539=1)/('Tables calc'!$N$24:$N$539=1)*(ROW('Tables calc'!$N$24:$N$539)-ROW('Tables calc'!$N$23)),G170)))))</f>
        <v/>
      </c>
      <c r="C170" s="607" t="str">
        <f t="shared" si="27"/>
        <v/>
      </c>
      <c r="D170" s="608" t="str" cm="1">
        <f t="array" ref="D170">IF(G170='Tables calc'!$M$1+1,'Tables calc'!$P$23,IF(D169='Tables calc'!$P$23,"",IF(D169="","",INDEX('Tables calc'!$L$24:$L$539,_xlfn.AGGREGATE(15,3,('Tables calc'!$N$24:$N$539=1)/('Tables calc'!$N$24:$N$539=1)*(ROW('Tables calc'!$N$24:$N$539)-ROW('Tables calc'!$N$23)),G170)))))</f>
        <v/>
      </c>
      <c r="E170" s="601" t="str">
        <f t="shared" si="28"/>
        <v/>
      </c>
      <c r="F170" s="613" t="str" cm="1">
        <f t="array" ref="F170">IF(G170='Tables calc'!$M$1+1,'Tables calc'!$P$24,IF(E169="Box 5","",IF(F169="","",INDEX('Tables calc'!$M$24:$M$539,_xlfn.AGGREGATE(15,3,('Tables calc'!$N$24:$N$539=1)/('Tables calc'!$N$24:$N$539=1)*(ROW('Tables calc'!$N$24:$N$539)-ROW('Tables calc'!$N$23)),G170)))))</f>
        <v/>
      </c>
      <c r="G170" s="69">
        <v>169</v>
      </c>
      <c r="H170" s="69" t="str">
        <f t="shared" si="20"/>
        <v/>
      </c>
      <c r="I170" s="69" t="str">
        <f t="shared" si="21"/>
        <v/>
      </c>
      <c r="J170" s="69" t="str">
        <f t="shared" si="29"/>
        <v/>
      </c>
      <c r="K170" s="69" t="str">
        <f t="shared" si="22"/>
        <v/>
      </c>
      <c r="L170" s="69" t="str">
        <f t="shared" si="23"/>
        <v/>
      </c>
      <c r="M170" s="69" t="str">
        <f t="shared" si="24"/>
        <v/>
      </c>
      <c r="N170" s="69" t="str">
        <f t="shared" si="25"/>
        <v/>
      </c>
      <c r="O170" s="69" t="str">
        <f t="shared" si="26"/>
        <v/>
      </c>
    </row>
    <row r="171" spans="1:15" x14ac:dyDescent="0.3">
      <c r="A171" s="606" t="str" cm="1">
        <f t="array" ref="A171">IF(G171='Tables calc'!$M$1+1,"Totals:",IF(A170="Totals:","",IF(A170="","",INDEX('Tables calc'!$J$24:$J$539,_xlfn.AGGREGATE(15,3,('Tables calc'!$N$24:$N$539=1)/('Tables calc'!$N$24:$N$539=1)*(ROW('Tables calc'!$N$24:$N$539)-ROW('Tables calc'!$N$23)),G171)))))</f>
        <v/>
      </c>
      <c r="B171" s="606" t="str" cm="1">
        <f t="array" ref="B171">IF(G171='Tables calc'!$M$1+1,"#",IF(B170="#","",IF(B170="","",INDEX('Tables calc'!$K$24:$K$539,_xlfn.AGGREGATE(15,3,('Tables calc'!$N$24:$N$539=1)/('Tables calc'!$N$24:$N$539=1)*(ROW('Tables calc'!$N$24:$N$539)-ROW('Tables calc'!$N$23)),G171)))))</f>
        <v/>
      </c>
      <c r="C171" s="607" t="str">
        <f t="shared" si="27"/>
        <v/>
      </c>
      <c r="D171" s="608" t="str" cm="1">
        <f t="array" ref="D171">IF(G171='Tables calc'!$M$1+1,'Tables calc'!$P$23,IF(D170='Tables calc'!$P$23,"",IF(D170="","",INDEX('Tables calc'!$L$24:$L$539,_xlfn.AGGREGATE(15,3,('Tables calc'!$N$24:$N$539=1)/('Tables calc'!$N$24:$N$539=1)*(ROW('Tables calc'!$N$24:$N$539)-ROW('Tables calc'!$N$23)),G171)))))</f>
        <v/>
      </c>
      <c r="E171" s="601" t="str">
        <f t="shared" si="28"/>
        <v/>
      </c>
      <c r="F171" s="613" t="str" cm="1">
        <f t="array" ref="F171">IF(G171='Tables calc'!$M$1+1,'Tables calc'!$P$24,IF(E170="Box 5","",IF(F170="","",INDEX('Tables calc'!$M$24:$M$539,_xlfn.AGGREGATE(15,3,('Tables calc'!$N$24:$N$539=1)/('Tables calc'!$N$24:$N$539=1)*(ROW('Tables calc'!$N$24:$N$539)-ROW('Tables calc'!$N$23)),G171)))))</f>
        <v/>
      </c>
      <c r="G171" s="69">
        <v>170</v>
      </c>
      <c r="H171" s="69" t="str">
        <f t="shared" si="20"/>
        <v/>
      </c>
      <c r="I171" s="69" t="str">
        <f t="shared" si="21"/>
        <v/>
      </c>
      <c r="J171" s="69" t="str">
        <f t="shared" si="29"/>
        <v/>
      </c>
      <c r="K171" s="69" t="str">
        <f t="shared" si="22"/>
        <v/>
      </c>
      <c r="L171" s="69" t="str">
        <f t="shared" si="23"/>
        <v/>
      </c>
      <c r="M171" s="69" t="str">
        <f t="shared" si="24"/>
        <v/>
      </c>
      <c r="N171" s="69" t="str">
        <f t="shared" si="25"/>
        <v/>
      </c>
      <c r="O171" s="69" t="str">
        <f t="shared" si="26"/>
        <v/>
      </c>
    </row>
    <row r="172" spans="1:15" x14ac:dyDescent="0.3">
      <c r="A172" s="606" t="str" cm="1">
        <f t="array" ref="A172">IF(G172='Tables calc'!$M$1+1,"Totals:",IF(A171="Totals:","",IF(A171="","",INDEX('Tables calc'!$J$24:$J$539,_xlfn.AGGREGATE(15,3,('Tables calc'!$N$24:$N$539=1)/('Tables calc'!$N$24:$N$539=1)*(ROW('Tables calc'!$N$24:$N$539)-ROW('Tables calc'!$N$23)),G172)))))</f>
        <v/>
      </c>
      <c r="B172" s="606" t="str" cm="1">
        <f t="array" ref="B172">IF(G172='Tables calc'!$M$1+1,"#",IF(B171="#","",IF(B171="","",INDEX('Tables calc'!$K$24:$K$539,_xlfn.AGGREGATE(15,3,('Tables calc'!$N$24:$N$539=1)/('Tables calc'!$N$24:$N$539=1)*(ROW('Tables calc'!$N$24:$N$539)-ROW('Tables calc'!$N$23)),G172)))))</f>
        <v/>
      </c>
      <c r="C172" s="607" t="str">
        <f t="shared" si="27"/>
        <v/>
      </c>
      <c r="D172" s="608" t="str" cm="1">
        <f t="array" ref="D172">IF(G172='Tables calc'!$M$1+1,'Tables calc'!$P$23,IF(D171='Tables calc'!$P$23,"",IF(D171="","",INDEX('Tables calc'!$L$24:$L$539,_xlfn.AGGREGATE(15,3,('Tables calc'!$N$24:$N$539=1)/('Tables calc'!$N$24:$N$539=1)*(ROW('Tables calc'!$N$24:$N$539)-ROW('Tables calc'!$N$23)),G172)))))</f>
        <v/>
      </c>
      <c r="E172" s="601" t="str">
        <f t="shared" si="28"/>
        <v/>
      </c>
      <c r="F172" s="613" t="str" cm="1">
        <f t="array" ref="F172">IF(G172='Tables calc'!$M$1+1,'Tables calc'!$P$24,IF(E171="Box 5","",IF(F171="","",INDEX('Tables calc'!$M$24:$M$539,_xlfn.AGGREGATE(15,3,('Tables calc'!$N$24:$N$539=1)/('Tables calc'!$N$24:$N$539=1)*(ROW('Tables calc'!$N$24:$N$539)-ROW('Tables calc'!$N$23)),G172)))))</f>
        <v/>
      </c>
      <c r="G172" s="69">
        <v>171</v>
      </c>
      <c r="H172" s="69" t="str">
        <f t="shared" si="20"/>
        <v/>
      </c>
      <c r="I172" s="69" t="str">
        <f t="shared" si="21"/>
        <v/>
      </c>
      <c r="J172" s="69" t="str">
        <f t="shared" si="29"/>
        <v/>
      </c>
      <c r="K172" s="69" t="str">
        <f t="shared" si="22"/>
        <v/>
      </c>
      <c r="L172" s="69" t="str">
        <f t="shared" si="23"/>
        <v/>
      </c>
      <c r="M172" s="69" t="str">
        <f t="shared" si="24"/>
        <v/>
      </c>
      <c r="N172" s="69" t="str">
        <f t="shared" si="25"/>
        <v/>
      </c>
      <c r="O172" s="69" t="str">
        <f t="shared" si="26"/>
        <v/>
      </c>
    </row>
    <row r="173" spans="1:15" x14ac:dyDescent="0.3">
      <c r="A173" s="606" t="str" cm="1">
        <f t="array" ref="A173">IF(G173='Tables calc'!$M$1+1,"Totals:",IF(A172="Totals:","",IF(A172="","",INDEX('Tables calc'!$J$24:$J$539,_xlfn.AGGREGATE(15,3,('Tables calc'!$N$24:$N$539=1)/('Tables calc'!$N$24:$N$539=1)*(ROW('Tables calc'!$N$24:$N$539)-ROW('Tables calc'!$N$23)),G173)))))</f>
        <v/>
      </c>
      <c r="B173" s="606" t="str" cm="1">
        <f t="array" ref="B173">IF(G173='Tables calc'!$M$1+1,"#",IF(B172="#","",IF(B172="","",INDEX('Tables calc'!$K$24:$K$539,_xlfn.AGGREGATE(15,3,('Tables calc'!$N$24:$N$539=1)/('Tables calc'!$N$24:$N$539=1)*(ROW('Tables calc'!$N$24:$N$539)-ROW('Tables calc'!$N$23)),G173)))))</f>
        <v/>
      </c>
      <c r="C173" s="607" t="str">
        <f t="shared" si="27"/>
        <v/>
      </c>
      <c r="D173" s="608" t="str" cm="1">
        <f t="array" ref="D173">IF(G173='Tables calc'!$M$1+1,'Tables calc'!$P$23,IF(D172='Tables calc'!$P$23,"",IF(D172="","",INDEX('Tables calc'!$L$24:$L$539,_xlfn.AGGREGATE(15,3,('Tables calc'!$N$24:$N$539=1)/('Tables calc'!$N$24:$N$539=1)*(ROW('Tables calc'!$N$24:$N$539)-ROW('Tables calc'!$N$23)),G173)))))</f>
        <v/>
      </c>
      <c r="E173" s="601" t="str">
        <f t="shared" si="28"/>
        <v/>
      </c>
      <c r="F173" s="613" t="str" cm="1">
        <f t="array" ref="F173">IF(G173='Tables calc'!$M$1+1,'Tables calc'!$P$24,IF(E172="Box 5","",IF(F172="","",INDEX('Tables calc'!$M$24:$M$539,_xlfn.AGGREGATE(15,3,('Tables calc'!$N$24:$N$539=1)/('Tables calc'!$N$24:$N$539=1)*(ROW('Tables calc'!$N$24:$N$539)-ROW('Tables calc'!$N$23)),G173)))))</f>
        <v/>
      </c>
      <c r="G173" s="69">
        <v>172</v>
      </c>
      <c r="H173" s="69" t="str">
        <f t="shared" si="20"/>
        <v/>
      </c>
      <c r="I173" s="69" t="str">
        <f t="shared" si="21"/>
        <v/>
      </c>
      <c r="J173" s="69" t="str">
        <f t="shared" si="29"/>
        <v/>
      </c>
      <c r="K173" s="69" t="str">
        <f t="shared" si="22"/>
        <v/>
      </c>
      <c r="L173" s="69" t="str">
        <f t="shared" si="23"/>
        <v/>
      </c>
      <c r="M173" s="69" t="str">
        <f t="shared" si="24"/>
        <v/>
      </c>
      <c r="N173" s="69" t="str">
        <f t="shared" si="25"/>
        <v/>
      </c>
      <c r="O173" s="69" t="str">
        <f t="shared" si="26"/>
        <v/>
      </c>
    </row>
    <row r="174" spans="1:15" x14ac:dyDescent="0.3">
      <c r="A174" s="606" t="str" cm="1">
        <f t="array" ref="A174">IF(G174='Tables calc'!$M$1+1,"Totals:",IF(A173="Totals:","",IF(A173="","",INDEX('Tables calc'!$J$24:$J$539,_xlfn.AGGREGATE(15,3,('Tables calc'!$N$24:$N$539=1)/('Tables calc'!$N$24:$N$539=1)*(ROW('Tables calc'!$N$24:$N$539)-ROW('Tables calc'!$N$23)),G174)))))</f>
        <v/>
      </c>
      <c r="B174" s="606" t="str" cm="1">
        <f t="array" ref="B174">IF(G174='Tables calc'!$M$1+1,"#",IF(B173="#","",IF(B173="","",INDEX('Tables calc'!$K$24:$K$539,_xlfn.AGGREGATE(15,3,('Tables calc'!$N$24:$N$539=1)/('Tables calc'!$N$24:$N$539=1)*(ROW('Tables calc'!$N$24:$N$539)-ROW('Tables calc'!$N$23)),G174)))))</f>
        <v/>
      </c>
      <c r="C174" s="607" t="str">
        <f t="shared" si="27"/>
        <v/>
      </c>
      <c r="D174" s="608" t="str" cm="1">
        <f t="array" ref="D174">IF(G174='Tables calc'!$M$1+1,'Tables calc'!$P$23,IF(D173='Tables calc'!$P$23,"",IF(D173="","",INDEX('Tables calc'!$L$24:$L$539,_xlfn.AGGREGATE(15,3,('Tables calc'!$N$24:$N$539=1)/('Tables calc'!$N$24:$N$539=1)*(ROW('Tables calc'!$N$24:$N$539)-ROW('Tables calc'!$N$23)),G174)))))</f>
        <v/>
      </c>
      <c r="E174" s="601" t="str">
        <f t="shared" si="28"/>
        <v/>
      </c>
      <c r="F174" s="613" t="str" cm="1">
        <f t="array" ref="F174">IF(G174='Tables calc'!$M$1+1,'Tables calc'!$P$24,IF(E173="Box 5","",IF(F173="","",INDEX('Tables calc'!$M$24:$M$539,_xlfn.AGGREGATE(15,3,('Tables calc'!$N$24:$N$539=1)/('Tables calc'!$N$24:$N$539=1)*(ROW('Tables calc'!$N$24:$N$539)-ROW('Tables calc'!$N$23)),G174)))))</f>
        <v/>
      </c>
      <c r="G174" s="69">
        <v>173</v>
      </c>
      <c r="H174" s="69" t="str">
        <f t="shared" si="20"/>
        <v/>
      </c>
      <c r="I174" s="69" t="str">
        <f t="shared" si="21"/>
        <v/>
      </c>
      <c r="J174" s="69" t="str">
        <f t="shared" si="29"/>
        <v/>
      </c>
      <c r="K174" s="69" t="str">
        <f t="shared" si="22"/>
        <v/>
      </c>
      <c r="L174" s="69" t="str">
        <f t="shared" si="23"/>
        <v/>
      </c>
      <c r="M174" s="69" t="str">
        <f t="shared" si="24"/>
        <v/>
      </c>
      <c r="N174" s="69" t="str">
        <f t="shared" si="25"/>
        <v/>
      </c>
      <c r="O174" s="69" t="str">
        <f t="shared" si="26"/>
        <v/>
      </c>
    </row>
    <row r="175" spans="1:15" x14ac:dyDescent="0.3">
      <c r="A175" s="606" t="str" cm="1">
        <f t="array" ref="A175">IF(G175='Tables calc'!$M$1+1,"Totals:",IF(A174="Totals:","",IF(A174="","",INDEX('Tables calc'!$J$24:$J$539,_xlfn.AGGREGATE(15,3,('Tables calc'!$N$24:$N$539=1)/('Tables calc'!$N$24:$N$539=1)*(ROW('Tables calc'!$N$24:$N$539)-ROW('Tables calc'!$N$23)),G175)))))</f>
        <v/>
      </c>
      <c r="B175" s="606" t="str" cm="1">
        <f t="array" ref="B175">IF(G175='Tables calc'!$M$1+1,"#",IF(B174="#","",IF(B174="","",INDEX('Tables calc'!$K$24:$K$539,_xlfn.AGGREGATE(15,3,('Tables calc'!$N$24:$N$539=1)/('Tables calc'!$N$24:$N$539=1)*(ROW('Tables calc'!$N$24:$N$539)-ROW('Tables calc'!$N$23)),G175)))))</f>
        <v/>
      </c>
      <c r="C175" s="607" t="str">
        <f t="shared" si="27"/>
        <v/>
      </c>
      <c r="D175" s="608" t="str" cm="1">
        <f t="array" ref="D175">IF(G175='Tables calc'!$M$1+1,'Tables calc'!$P$23,IF(D174='Tables calc'!$P$23,"",IF(D174="","",INDEX('Tables calc'!$L$24:$L$539,_xlfn.AGGREGATE(15,3,('Tables calc'!$N$24:$N$539=1)/('Tables calc'!$N$24:$N$539=1)*(ROW('Tables calc'!$N$24:$N$539)-ROW('Tables calc'!$N$23)),G175)))))</f>
        <v/>
      </c>
      <c r="E175" s="601" t="str">
        <f t="shared" si="28"/>
        <v/>
      </c>
      <c r="F175" s="613" t="str" cm="1">
        <f t="array" ref="F175">IF(G175='Tables calc'!$M$1+1,'Tables calc'!$P$24,IF(E174="Box 5","",IF(F174="","",INDEX('Tables calc'!$M$24:$M$539,_xlfn.AGGREGATE(15,3,('Tables calc'!$N$24:$N$539=1)/('Tables calc'!$N$24:$N$539=1)*(ROW('Tables calc'!$N$24:$N$539)-ROW('Tables calc'!$N$23)),G175)))))</f>
        <v/>
      </c>
      <c r="G175" s="69">
        <v>174</v>
      </c>
      <c r="H175" s="69" t="str">
        <f t="shared" si="20"/>
        <v/>
      </c>
      <c r="I175" s="69" t="str">
        <f t="shared" si="21"/>
        <v/>
      </c>
      <c r="J175" s="69" t="str">
        <f t="shared" si="29"/>
        <v/>
      </c>
      <c r="K175" s="69" t="str">
        <f t="shared" si="22"/>
        <v/>
      </c>
      <c r="L175" s="69" t="str">
        <f t="shared" si="23"/>
        <v/>
      </c>
      <c r="M175" s="69" t="str">
        <f t="shared" si="24"/>
        <v/>
      </c>
      <c r="N175" s="69" t="str">
        <f t="shared" si="25"/>
        <v/>
      </c>
      <c r="O175" s="69" t="str">
        <f t="shared" si="26"/>
        <v/>
      </c>
    </row>
    <row r="176" spans="1:15" x14ac:dyDescent="0.3">
      <c r="A176" s="606" t="str" cm="1">
        <f t="array" ref="A176">IF(G176='Tables calc'!$M$1+1,"Totals:",IF(A175="Totals:","",IF(A175="","",INDEX('Tables calc'!$J$24:$J$539,_xlfn.AGGREGATE(15,3,('Tables calc'!$N$24:$N$539=1)/('Tables calc'!$N$24:$N$539=1)*(ROW('Tables calc'!$N$24:$N$539)-ROW('Tables calc'!$N$23)),G176)))))</f>
        <v/>
      </c>
      <c r="B176" s="606" t="str" cm="1">
        <f t="array" ref="B176">IF(G176='Tables calc'!$M$1+1,"#",IF(B175="#","",IF(B175="","",INDEX('Tables calc'!$K$24:$K$539,_xlfn.AGGREGATE(15,3,('Tables calc'!$N$24:$N$539=1)/('Tables calc'!$N$24:$N$539=1)*(ROW('Tables calc'!$N$24:$N$539)-ROW('Tables calc'!$N$23)),G176)))))</f>
        <v/>
      </c>
      <c r="C176" s="607" t="str">
        <f t="shared" si="27"/>
        <v/>
      </c>
      <c r="D176" s="608" t="str" cm="1">
        <f t="array" ref="D176">IF(G176='Tables calc'!$M$1+1,'Tables calc'!$P$23,IF(D175='Tables calc'!$P$23,"",IF(D175="","",INDEX('Tables calc'!$L$24:$L$539,_xlfn.AGGREGATE(15,3,('Tables calc'!$N$24:$N$539=1)/('Tables calc'!$N$24:$N$539=1)*(ROW('Tables calc'!$N$24:$N$539)-ROW('Tables calc'!$N$23)),G176)))))</f>
        <v/>
      </c>
      <c r="E176" s="601" t="str">
        <f t="shared" si="28"/>
        <v/>
      </c>
      <c r="F176" s="613" t="str" cm="1">
        <f t="array" ref="F176">IF(G176='Tables calc'!$M$1+1,'Tables calc'!$P$24,IF(E175="Box 5","",IF(F175="","",INDEX('Tables calc'!$M$24:$M$539,_xlfn.AGGREGATE(15,3,('Tables calc'!$N$24:$N$539=1)/('Tables calc'!$N$24:$N$539=1)*(ROW('Tables calc'!$N$24:$N$539)-ROW('Tables calc'!$N$23)),G176)))))</f>
        <v/>
      </c>
      <c r="G176" s="69">
        <v>175</v>
      </c>
      <c r="H176" s="69" t="str">
        <f t="shared" si="20"/>
        <v/>
      </c>
      <c r="I176" s="69" t="str">
        <f t="shared" si="21"/>
        <v/>
      </c>
      <c r="J176" s="69" t="str">
        <f t="shared" si="29"/>
        <v/>
      </c>
      <c r="K176" s="69" t="str">
        <f t="shared" si="22"/>
        <v/>
      </c>
      <c r="L176" s="69" t="str">
        <f t="shared" si="23"/>
        <v/>
      </c>
      <c r="M176" s="69" t="str">
        <f t="shared" si="24"/>
        <v/>
      </c>
      <c r="N176" s="69" t="str">
        <f t="shared" si="25"/>
        <v/>
      </c>
      <c r="O176" s="69" t="str">
        <f t="shared" si="26"/>
        <v/>
      </c>
    </row>
    <row r="177" spans="1:15" x14ac:dyDescent="0.3">
      <c r="A177" s="606" t="str" cm="1">
        <f t="array" ref="A177">IF(G177='Tables calc'!$M$1+1,"Totals:",IF(A176="Totals:","",IF(A176="","",INDEX('Tables calc'!$J$24:$J$539,_xlfn.AGGREGATE(15,3,('Tables calc'!$N$24:$N$539=1)/('Tables calc'!$N$24:$N$539=1)*(ROW('Tables calc'!$N$24:$N$539)-ROW('Tables calc'!$N$23)),G177)))))</f>
        <v/>
      </c>
      <c r="B177" s="606" t="str" cm="1">
        <f t="array" ref="B177">IF(G177='Tables calc'!$M$1+1,"#",IF(B176="#","",IF(B176="","",INDEX('Tables calc'!$K$24:$K$539,_xlfn.AGGREGATE(15,3,('Tables calc'!$N$24:$N$539=1)/('Tables calc'!$N$24:$N$539=1)*(ROW('Tables calc'!$N$24:$N$539)-ROW('Tables calc'!$N$23)),G177)))))</f>
        <v/>
      </c>
      <c r="C177" s="607" t="str">
        <f t="shared" si="27"/>
        <v/>
      </c>
      <c r="D177" s="608" t="str" cm="1">
        <f t="array" ref="D177">IF(G177='Tables calc'!$M$1+1,'Tables calc'!$P$23,IF(D176='Tables calc'!$P$23,"",IF(D176="","",INDEX('Tables calc'!$L$24:$L$539,_xlfn.AGGREGATE(15,3,('Tables calc'!$N$24:$N$539=1)/('Tables calc'!$N$24:$N$539=1)*(ROW('Tables calc'!$N$24:$N$539)-ROW('Tables calc'!$N$23)),G177)))))</f>
        <v/>
      </c>
      <c r="E177" s="601" t="str">
        <f t="shared" si="28"/>
        <v/>
      </c>
      <c r="F177" s="613" t="str" cm="1">
        <f t="array" ref="F177">IF(G177='Tables calc'!$M$1+1,'Tables calc'!$P$24,IF(E176="Box 5","",IF(F176="","",INDEX('Tables calc'!$M$24:$M$539,_xlfn.AGGREGATE(15,3,('Tables calc'!$N$24:$N$539=1)/('Tables calc'!$N$24:$N$539=1)*(ROW('Tables calc'!$N$24:$N$539)-ROW('Tables calc'!$N$23)),G177)))))</f>
        <v/>
      </c>
      <c r="G177" s="69">
        <v>176</v>
      </c>
      <c r="H177" s="69" t="str">
        <f t="shared" si="20"/>
        <v/>
      </c>
      <c r="I177" s="69" t="str">
        <f t="shared" si="21"/>
        <v/>
      </c>
      <c r="J177" s="69" t="str">
        <f t="shared" si="29"/>
        <v/>
      </c>
      <c r="K177" s="69" t="str">
        <f t="shared" si="22"/>
        <v/>
      </c>
      <c r="L177" s="69" t="str">
        <f t="shared" si="23"/>
        <v/>
      </c>
      <c r="M177" s="69" t="str">
        <f t="shared" si="24"/>
        <v/>
      </c>
      <c r="N177" s="69" t="str">
        <f t="shared" si="25"/>
        <v/>
      </c>
      <c r="O177" s="69" t="str">
        <f t="shared" si="26"/>
        <v/>
      </c>
    </row>
    <row r="178" spans="1:15" x14ac:dyDescent="0.3">
      <c r="A178" s="606" t="str" cm="1">
        <f t="array" ref="A178">IF(G178='Tables calc'!$M$1+1,"Totals:",IF(A177="Totals:","",IF(A177="","",INDEX('Tables calc'!$J$24:$J$539,_xlfn.AGGREGATE(15,3,('Tables calc'!$N$24:$N$539=1)/('Tables calc'!$N$24:$N$539=1)*(ROW('Tables calc'!$N$24:$N$539)-ROW('Tables calc'!$N$23)),G178)))))</f>
        <v/>
      </c>
      <c r="B178" s="606" t="str" cm="1">
        <f t="array" ref="B178">IF(G178='Tables calc'!$M$1+1,"#",IF(B177="#","",IF(B177="","",INDEX('Tables calc'!$K$24:$K$539,_xlfn.AGGREGATE(15,3,('Tables calc'!$N$24:$N$539=1)/('Tables calc'!$N$24:$N$539=1)*(ROW('Tables calc'!$N$24:$N$539)-ROW('Tables calc'!$N$23)),G178)))))</f>
        <v/>
      </c>
      <c r="C178" s="607" t="str">
        <f t="shared" si="27"/>
        <v/>
      </c>
      <c r="D178" s="608" t="str" cm="1">
        <f t="array" ref="D178">IF(G178='Tables calc'!$M$1+1,'Tables calc'!$P$23,IF(D177='Tables calc'!$P$23,"",IF(D177="","",INDEX('Tables calc'!$L$24:$L$539,_xlfn.AGGREGATE(15,3,('Tables calc'!$N$24:$N$539=1)/('Tables calc'!$N$24:$N$539=1)*(ROW('Tables calc'!$N$24:$N$539)-ROW('Tables calc'!$N$23)),G178)))))</f>
        <v/>
      </c>
      <c r="E178" s="601" t="str">
        <f t="shared" si="28"/>
        <v/>
      </c>
      <c r="F178" s="613" t="str" cm="1">
        <f t="array" ref="F178">IF(G178='Tables calc'!$M$1+1,'Tables calc'!$P$24,IF(E177="Box 5","",IF(F177="","",INDEX('Tables calc'!$M$24:$M$539,_xlfn.AGGREGATE(15,3,('Tables calc'!$N$24:$N$539=1)/('Tables calc'!$N$24:$N$539=1)*(ROW('Tables calc'!$N$24:$N$539)-ROW('Tables calc'!$N$23)),G178)))))</f>
        <v/>
      </c>
      <c r="G178" s="69">
        <v>177</v>
      </c>
      <c r="H178" s="69" t="str">
        <f t="shared" si="20"/>
        <v/>
      </c>
      <c r="I178" s="69" t="str">
        <f t="shared" si="21"/>
        <v/>
      </c>
      <c r="J178" s="69" t="str">
        <f t="shared" si="29"/>
        <v/>
      </c>
      <c r="K178" s="69" t="str">
        <f t="shared" si="22"/>
        <v/>
      </c>
      <c r="L178" s="69" t="str">
        <f t="shared" si="23"/>
        <v/>
      </c>
      <c r="M178" s="69" t="str">
        <f t="shared" si="24"/>
        <v/>
      </c>
      <c r="N178" s="69" t="str">
        <f t="shared" si="25"/>
        <v/>
      </c>
      <c r="O178" s="69" t="str">
        <f t="shared" si="26"/>
        <v/>
      </c>
    </row>
    <row r="179" spans="1:15" x14ac:dyDescent="0.3">
      <c r="A179" s="606" t="str" cm="1">
        <f t="array" ref="A179">IF(G179='Tables calc'!$M$1+1,"Totals:",IF(A178="Totals:","",IF(A178="","",INDEX('Tables calc'!$J$24:$J$539,_xlfn.AGGREGATE(15,3,('Tables calc'!$N$24:$N$539=1)/('Tables calc'!$N$24:$N$539=1)*(ROW('Tables calc'!$N$24:$N$539)-ROW('Tables calc'!$N$23)),G179)))))</f>
        <v/>
      </c>
      <c r="B179" s="606" t="str" cm="1">
        <f t="array" ref="B179">IF(G179='Tables calc'!$M$1+1,"#",IF(B178="#","",IF(B178="","",INDEX('Tables calc'!$K$24:$K$539,_xlfn.AGGREGATE(15,3,('Tables calc'!$N$24:$N$539=1)/('Tables calc'!$N$24:$N$539=1)*(ROW('Tables calc'!$N$24:$N$539)-ROW('Tables calc'!$N$23)),G179)))))</f>
        <v/>
      </c>
      <c r="C179" s="607" t="str">
        <f t="shared" si="27"/>
        <v/>
      </c>
      <c r="D179" s="608" t="str" cm="1">
        <f t="array" ref="D179">IF(G179='Tables calc'!$M$1+1,'Tables calc'!$P$23,IF(D178='Tables calc'!$P$23,"",IF(D178="","",INDEX('Tables calc'!$L$24:$L$539,_xlfn.AGGREGATE(15,3,('Tables calc'!$N$24:$N$539=1)/('Tables calc'!$N$24:$N$539=1)*(ROW('Tables calc'!$N$24:$N$539)-ROW('Tables calc'!$N$23)),G179)))))</f>
        <v/>
      </c>
      <c r="E179" s="601" t="str">
        <f t="shared" si="28"/>
        <v/>
      </c>
      <c r="F179" s="613" t="str" cm="1">
        <f t="array" ref="F179">IF(G179='Tables calc'!$M$1+1,'Tables calc'!$P$24,IF(E178="Box 5","",IF(F178="","",INDEX('Tables calc'!$M$24:$M$539,_xlfn.AGGREGATE(15,3,('Tables calc'!$N$24:$N$539=1)/('Tables calc'!$N$24:$N$539=1)*(ROW('Tables calc'!$N$24:$N$539)-ROW('Tables calc'!$N$23)),G179)))))</f>
        <v/>
      </c>
      <c r="G179" s="69">
        <v>178</v>
      </c>
      <c r="H179" s="69" t="str">
        <f t="shared" si="20"/>
        <v/>
      </c>
      <c r="I179" s="69" t="str">
        <f t="shared" si="21"/>
        <v/>
      </c>
      <c r="J179" s="69" t="str">
        <f t="shared" si="29"/>
        <v/>
      </c>
      <c r="K179" s="69" t="str">
        <f t="shared" si="22"/>
        <v/>
      </c>
      <c r="L179" s="69" t="str">
        <f t="shared" si="23"/>
        <v/>
      </c>
      <c r="M179" s="69" t="str">
        <f t="shared" si="24"/>
        <v/>
      </c>
      <c r="N179" s="69" t="str">
        <f t="shared" si="25"/>
        <v/>
      </c>
      <c r="O179" s="69" t="str">
        <f t="shared" si="26"/>
        <v/>
      </c>
    </row>
    <row r="180" spans="1:15" x14ac:dyDescent="0.3">
      <c r="A180" s="606" t="str" cm="1">
        <f t="array" ref="A180">IF(G180='Tables calc'!$M$1+1,"Totals:",IF(A179="Totals:","",IF(A179="","",INDEX('Tables calc'!$J$24:$J$539,_xlfn.AGGREGATE(15,3,('Tables calc'!$N$24:$N$539=1)/('Tables calc'!$N$24:$N$539=1)*(ROW('Tables calc'!$N$24:$N$539)-ROW('Tables calc'!$N$23)),G180)))))</f>
        <v/>
      </c>
      <c r="B180" s="606" t="str" cm="1">
        <f t="array" ref="B180">IF(G180='Tables calc'!$M$1+1,"#",IF(B179="#","",IF(B179="","",INDEX('Tables calc'!$K$24:$K$539,_xlfn.AGGREGATE(15,3,('Tables calc'!$N$24:$N$539=1)/('Tables calc'!$N$24:$N$539=1)*(ROW('Tables calc'!$N$24:$N$539)-ROW('Tables calc'!$N$23)),G180)))))</f>
        <v/>
      </c>
      <c r="C180" s="607" t="str">
        <f t="shared" si="27"/>
        <v/>
      </c>
      <c r="D180" s="608" t="str" cm="1">
        <f t="array" ref="D180">IF(G180='Tables calc'!$M$1+1,'Tables calc'!$P$23,IF(D179='Tables calc'!$P$23,"",IF(D179="","",INDEX('Tables calc'!$L$24:$L$539,_xlfn.AGGREGATE(15,3,('Tables calc'!$N$24:$N$539=1)/('Tables calc'!$N$24:$N$539=1)*(ROW('Tables calc'!$N$24:$N$539)-ROW('Tables calc'!$N$23)),G180)))))</f>
        <v/>
      </c>
      <c r="E180" s="601" t="str">
        <f t="shared" si="28"/>
        <v/>
      </c>
      <c r="F180" s="613" t="str" cm="1">
        <f t="array" ref="F180">IF(G180='Tables calc'!$M$1+1,'Tables calc'!$P$24,IF(E179="Box 5","",IF(F179="","",INDEX('Tables calc'!$M$24:$M$539,_xlfn.AGGREGATE(15,3,('Tables calc'!$N$24:$N$539=1)/('Tables calc'!$N$24:$N$539=1)*(ROW('Tables calc'!$N$24:$N$539)-ROW('Tables calc'!$N$23)),G180)))))</f>
        <v/>
      </c>
      <c r="G180" s="69">
        <v>179</v>
      </c>
      <c r="H180" s="69" t="str">
        <f t="shared" si="20"/>
        <v/>
      </c>
      <c r="I180" s="69" t="str">
        <f t="shared" si="21"/>
        <v/>
      </c>
      <c r="J180" s="69" t="str">
        <f t="shared" si="29"/>
        <v/>
      </c>
      <c r="K180" s="69" t="str">
        <f t="shared" si="22"/>
        <v/>
      </c>
      <c r="L180" s="69" t="str">
        <f t="shared" si="23"/>
        <v/>
      </c>
      <c r="M180" s="69" t="str">
        <f t="shared" si="24"/>
        <v/>
      </c>
      <c r="N180" s="69" t="str">
        <f t="shared" si="25"/>
        <v/>
      </c>
      <c r="O180" s="69" t="str">
        <f t="shared" si="26"/>
        <v/>
      </c>
    </row>
    <row r="181" spans="1:15" x14ac:dyDescent="0.3">
      <c r="A181" s="606" t="str" cm="1">
        <f t="array" ref="A181">IF(G181='Tables calc'!$M$1+1,"Totals:",IF(A180="Totals:","",IF(A180="","",INDEX('Tables calc'!$J$24:$J$539,_xlfn.AGGREGATE(15,3,('Tables calc'!$N$24:$N$539=1)/('Tables calc'!$N$24:$N$539=1)*(ROW('Tables calc'!$N$24:$N$539)-ROW('Tables calc'!$N$23)),G181)))))</f>
        <v/>
      </c>
      <c r="B181" s="606" t="str" cm="1">
        <f t="array" ref="B181">IF(G181='Tables calc'!$M$1+1,"#",IF(B180="#","",IF(B180="","",INDEX('Tables calc'!$K$24:$K$539,_xlfn.AGGREGATE(15,3,('Tables calc'!$N$24:$N$539=1)/('Tables calc'!$N$24:$N$539=1)*(ROW('Tables calc'!$N$24:$N$539)-ROW('Tables calc'!$N$23)),G181)))))</f>
        <v/>
      </c>
      <c r="C181" s="607" t="str">
        <f t="shared" si="27"/>
        <v/>
      </c>
      <c r="D181" s="608" t="str" cm="1">
        <f t="array" ref="D181">IF(G181='Tables calc'!$M$1+1,'Tables calc'!$P$23,IF(D180='Tables calc'!$P$23,"",IF(D180="","",INDEX('Tables calc'!$L$24:$L$539,_xlfn.AGGREGATE(15,3,('Tables calc'!$N$24:$N$539=1)/('Tables calc'!$N$24:$N$539=1)*(ROW('Tables calc'!$N$24:$N$539)-ROW('Tables calc'!$N$23)),G181)))))</f>
        <v/>
      </c>
      <c r="E181" s="601" t="str">
        <f t="shared" si="28"/>
        <v/>
      </c>
      <c r="F181" s="613" t="str" cm="1">
        <f t="array" ref="F181">IF(G181='Tables calc'!$M$1+1,'Tables calc'!$P$24,IF(E180="Box 5","",IF(F180="","",INDEX('Tables calc'!$M$24:$M$539,_xlfn.AGGREGATE(15,3,('Tables calc'!$N$24:$N$539=1)/('Tables calc'!$N$24:$N$539=1)*(ROW('Tables calc'!$N$24:$N$539)-ROW('Tables calc'!$N$23)),G181)))))</f>
        <v/>
      </c>
      <c r="G181" s="69">
        <v>180</v>
      </c>
      <c r="H181" s="69" t="str">
        <f t="shared" si="20"/>
        <v/>
      </c>
      <c r="I181" s="69" t="str">
        <f t="shared" si="21"/>
        <v/>
      </c>
      <c r="J181" s="69" t="str">
        <f t="shared" si="29"/>
        <v/>
      </c>
      <c r="K181" s="69" t="str">
        <f t="shared" si="22"/>
        <v/>
      </c>
      <c r="L181" s="69" t="str">
        <f t="shared" si="23"/>
        <v/>
      </c>
      <c r="M181" s="69" t="str">
        <f t="shared" si="24"/>
        <v/>
      </c>
      <c r="N181" s="69" t="str">
        <f t="shared" si="25"/>
        <v/>
      </c>
      <c r="O181" s="69" t="str">
        <f t="shared" si="26"/>
        <v/>
      </c>
    </row>
    <row r="182" spans="1:15" x14ac:dyDescent="0.3">
      <c r="A182" s="606" t="str" cm="1">
        <f t="array" ref="A182">IF(G182='Tables calc'!$M$1+1,"Totals:",IF(A181="Totals:","",IF(A181="","",INDEX('Tables calc'!$J$24:$J$539,_xlfn.AGGREGATE(15,3,('Tables calc'!$N$24:$N$539=1)/('Tables calc'!$N$24:$N$539=1)*(ROW('Tables calc'!$N$24:$N$539)-ROW('Tables calc'!$N$23)),G182)))))</f>
        <v/>
      </c>
      <c r="B182" s="606" t="str" cm="1">
        <f t="array" ref="B182">IF(G182='Tables calc'!$M$1+1,"#",IF(B181="#","",IF(B181="","",INDEX('Tables calc'!$K$24:$K$539,_xlfn.AGGREGATE(15,3,('Tables calc'!$N$24:$N$539=1)/('Tables calc'!$N$24:$N$539=1)*(ROW('Tables calc'!$N$24:$N$539)-ROW('Tables calc'!$N$23)),G182)))))</f>
        <v/>
      </c>
      <c r="C182" s="607" t="str">
        <f t="shared" si="27"/>
        <v/>
      </c>
      <c r="D182" s="608" t="str" cm="1">
        <f t="array" ref="D182">IF(G182='Tables calc'!$M$1+1,'Tables calc'!$P$23,IF(D181='Tables calc'!$P$23,"",IF(D181="","",INDEX('Tables calc'!$L$24:$L$539,_xlfn.AGGREGATE(15,3,('Tables calc'!$N$24:$N$539=1)/('Tables calc'!$N$24:$N$539=1)*(ROW('Tables calc'!$N$24:$N$539)-ROW('Tables calc'!$N$23)),G182)))))</f>
        <v/>
      </c>
      <c r="E182" s="601" t="str">
        <f t="shared" si="28"/>
        <v/>
      </c>
      <c r="F182" s="613" t="str" cm="1">
        <f t="array" ref="F182">IF(G182='Tables calc'!$M$1+1,'Tables calc'!$P$24,IF(E181="Box 5","",IF(F181="","",INDEX('Tables calc'!$M$24:$M$539,_xlfn.AGGREGATE(15,3,('Tables calc'!$N$24:$N$539=1)/('Tables calc'!$N$24:$N$539=1)*(ROW('Tables calc'!$N$24:$N$539)-ROW('Tables calc'!$N$23)),G182)))))</f>
        <v/>
      </c>
      <c r="G182" s="69">
        <v>181</v>
      </c>
      <c r="H182" s="69" t="str">
        <f t="shared" si="20"/>
        <v/>
      </c>
      <c r="I182" s="69" t="str">
        <f t="shared" si="21"/>
        <v/>
      </c>
      <c r="J182" s="69" t="str">
        <f t="shared" si="29"/>
        <v/>
      </c>
      <c r="K182" s="69" t="str">
        <f t="shared" si="22"/>
        <v/>
      </c>
      <c r="L182" s="69" t="str">
        <f t="shared" si="23"/>
        <v/>
      </c>
      <c r="M182" s="69" t="str">
        <f t="shared" si="24"/>
        <v/>
      </c>
      <c r="N182" s="69" t="str">
        <f t="shared" si="25"/>
        <v/>
      </c>
      <c r="O182" s="69" t="str">
        <f t="shared" si="26"/>
        <v/>
      </c>
    </row>
    <row r="183" spans="1:15" x14ac:dyDescent="0.3">
      <c r="A183" s="606" t="str" cm="1">
        <f t="array" ref="A183">IF(G183='Tables calc'!$M$1+1,"Totals:",IF(A182="Totals:","",IF(A182="","",INDEX('Tables calc'!$J$24:$J$539,_xlfn.AGGREGATE(15,3,('Tables calc'!$N$24:$N$539=1)/('Tables calc'!$N$24:$N$539=1)*(ROW('Tables calc'!$N$24:$N$539)-ROW('Tables calc'!$N$23)),G183)))))</f>
        <v/>
      </c>
      <c r="B183" s="606" t="str" cm="1">
        <f t="array" ref="B183">IF(G183='Tables calc'!$M$1+1,"#",IF(B182="#","",IF(B182="","",INDEX('Tables calc'!$K$24:$K$539,_xlfn.AGGREGATE(15,3,('Tables calc'!$N$24:$N$539=1)/('Tables calc'!$N$24:$N$539=1)*(ROW('Tables calc'!$N$24:$N$539)-ROW('Tables calc'!$N$23)),G183)))))</f>
        <v/>
      </c>
      <c r="C183" s="607" t="str">
        <f t="shared" si="27"/>
        <v/>
      </c>
      <c r="D183" s="608" t="str" cm="1">
        <f t="array" ref="D183">IF(G183='Tables calc'!$M$1+1,'Tables calc'!$P$23,IF(D182='Tables calc'!$P$23,"",IF(D182="","",INDEX('Tables calc'!$L$24:$L$539,_xlfn.AGGREGATE(15,3,('Tables calc'!$N$24:$N$539=1)/('Tables calc'!$N$24:$N$539=1)*(ROW('Tables calc'!$N$24:$N$539)-ROW('Tables calc'!$N$23)),G183)))))</f>
        <v/>
      </c>
      <c r="E183" s="601" t="str">
        <f t="shared" si="28"/>
        <v/>
      </c>
      <c r="F183" s="613" t="str" cm="1">
        <f t="array" ref="F183">IF(G183='Tables calc'!$M$1+1,'Tables calc'!$P$24,IF(E182="Box 5","",IF(F182="","",INDEX('Tables calc'!$M$24:$M$539,_xlfn.AGGREGATE(15,3,('Tables calc'!$N$24:$N$539=1)/('Tables calc'!$N$24:$N$539=1)*(ROW('Tables calc'!$N$24:$N$539)-ROW('Tables calc'!$N$23)),G183)))))</f>
        <v/>
      </c>
      <c r="G183" s="69">
        <v>182</v>
      </c>
      <c r="H183" s="69" t="str">
        <f t="shared" si="20"/>
        <v/>
      </c>
      <c r="I183" s="69" t="str">
        <f t="shared" si="21"/>
        <v/>
      </c>
      <c r="J183" s="69" t="str">
        <f t="shared" si="29"/>
        <v/>
      </c>
      <c r="K183" s="69" t="str">
        <f t="shared" si="22"/>
        <v/>
      </c>
      <c r="L183" s="69" t="str">
        <f t="shared" si="23"/>
        <v/>
      </c>
      <c r="M183" s="69" t="str">
        <f t="shared" si="24"/>
        <v/>
      </c>
      <c r="N183" s="69" t="str">
        <f t="shared" si="25"/>
        <v/>
      </c>
      <c r="O183" s="69" t="str">
        <f t="shared" si="26"/>
        <v/>
      </c>
    </row>
    <row r="184" spans="1:15" x14ac:dyDescent="0.3">
      <c r="A184" s="606" t="str" cm="1">
        <f t="array" ref="A184">IF(G184='Tables calc'!$M$1+1,"Totals:",IF(A183="Totals:","",IF(A183="","",INDEX('Tables calc'!$J$24:$J$539,_xlfn.AGGREGATE(15,3,('Tables calc'!$N$24:$N$539=1)/('Tables calc'!$N$24:$N$539=1)*(ROW('Tables calc'!$N$24:$N$539)-ROW('Tables calc'!$N$23)),G184)))))</f>
        <v/>
      </c>
      <c r="B184" s="606" t="str" cm="1">
        <f t="array" ref="B184">IF(G184='Tables calc'!$M$1+1,"#",IF(B183="#","",IF(B183="","",INDEX('Tables calc'!$K$24:$K$539,_xlfn.AGGREGATE(15,3,('Tables calc'!$N$24:$N$539=1)/('Tables calc'!$N$24:$N$539=1)*(ROW('Tables calc'!$N$24:$N$539)-ROW('Tables calc'!$N$23)),G184)))))</f>
        <v/>
      </c>
      <c r="C184" s="607" t="str">
        <f t="shared" si="27"/>
        <v/>
      </c>
      <c r="D184" s="608" t="str" cm="1">
        <f t="array" ref="D184">IF(G184='Tables calc'!$M$1+1,'Tables calc'!$P$23,IF(D183='Tables calc'!$P$23,"",IF(D183="","",INDEX('Tables calc'!$L$24:$L$539,_xlfn.AGGREGATE(15,3,('Tables calc'!$N$24:$N$539=1)/('Tables calc'!$N$24:$N$539=1)*(ROW('Tables calc'!$N$24:$N$539)-ROW('Tables calc'!$N$23)),G184)))))</f>
        <v/>
      </c>
      <c r="E184" s="601" t="str">
        <f t="shared" si="28"/>
        <v/>
      </c>
      <c r="F184" s="613" t="str" cm="1">
        <f t="array" ref="F184">IF(G184='Tables calc'!$M$1+1,'Tables calc'!$P$24,IF(E183="Box 5","",IF(F183="","",INDEX('Tables calc'!$M$24:$M$539,_xlfn.AGGREGATE(15,3,('Tables calc'!$N$24:$N$539=1)/('Tables calc'!$N$24:$N$539=1)*(ROW('Tables calc'!$N$24:$N$539)-ROW('Tables calc'!$N$23)),G184)))))</f>
        <v/>
      </c>
      <c r="G184" s="69">
        <v>183</v>
      </c>
      <c r="H184" s="69" t="str">
        <f t="shared" si="20"/>
        <v/>
      </c>
      <c r="I184" s="69" t="str">
        <f t="shared" si="21"/>
        <v/>
      </c>
      <c r="J184" s="69" t="str">
        <f t="shared" si="29"/>
        <v/>
      </c>
      <c r="K184" s="69" t="str">
        <f t="shared" si="22"/>
        <v/>
      </c>
      <c r="L184" s="69" t="str">
        <f t="shared" si="23"/>
        <v/>
      </c>
      <c r="M184" s="69" t="str">
        <f t="shared" si="24"/>
        <v/>
      </c>
      <c r="N184" s="69" t="str">
        <f t="shared" si="25"/>
        <v/>
      </c>
      <c r="O184" s="69" t="str">
        <f t="shared" si="26"/>
        <v/>
      </c>
    </row>
    <row r="185" spans="1:15" x14ac:dyDescent="0.3">
      <c r="A185" s="606" t="str" cm="1">
        <f t="array" ref="A185">IF(G185='Tables calc'!$M$1+1,"Totals:",IF(A184="Totals:","",IF(A184="","",INDEX('Tables calc'!$J$24:$J$539,_xlfn.AGGREGATE(15,3,('Tables calc'!$N$24:$N$539=1)/('Tables calc'!$N$24:$N$539=1)*(ROW('Tables calc'!$N$24:$N$539)-ROW('Tables calc'!$N$23)),G185)))))</f>
        <v/>
      </c>
      <c r="B185" s="606" t="str" cm="1">
        <f t="array" ref="B185">IF(G185='Tables calc'!$M$1+1,"#",IF(B184="#","",IF(B184="","",INDEX('Tables calc'!$K$24:$K$539,_xlfn.AGGREGATE(15,3,('Tables calc'!$N$24:$N$539=1)/('Tables calc'!$N$24:$N$539=1)*(ROW('Tables calc'!$N$24:$N$539)-ROW('Tables calc'!$N$23)),G185)))))</f>
        <v/>
      </c>
      <c r="C185" s="607" t="str">
        <f t="shared" si="27"/>
        <v/>
      </c>
      <c r="D185" s="608" t="str" cm="1">
        <f t="array" ref="D185">IF(G185='Tables calc'!$M$1+1,'Tables calc'!$P$23,IF(D184='Tables calc'!$P$23,"",IF(D184="","",INDEX('Tables calc'!$L$24:$L$539,_xlfn.AGGREGATE(15,3,('Tables calc'!$N$24:$N$539=1)/('Tables calc'!$N$24:$N$539=1)*(ROW('Tables calc'!$N$24:$N$539)-ROW('Tables calc'!$N$23)),G185)))))</f>
        <v/>
      </c>
      <c r="E185" s="601" t="str">
        <f t="shared" si="28"/>
        <v/>
      </c>
      <c r="F185" s="613" t="str" cm="1">
        <f t="array" ref="F185">IF(G185='Tables calc'!$M$1+1,'Tables calc'!$P$24,IF(E184="Box 5","",IF(F184="","",INDEX('Tables calc'!$M$24:$M$539,_xlfn.AGGREGATE(15,3,('Tables calc'!$N$24:$N$539=1)/('Tables calc'!$N$24:$N$539=1)*(ROW('Tables calc'!$N$24:$N$539)-ROW('Tables calc'!$N$23)),G185)))))</f>
        <v/>
      </c>
      <c r="G185" s="69">
        <v>184</v>
      </c>
      <c r="H185" s="69" t="str">
        <f t="shared" si="20"/>
        <v/>
      </c>
      <c r="I185" s="69" t="str">
        <f t="shared" si="21"/>
        <v/>
      </c>
      <c r="J185" s="69" t="str">
        <f t="shared" si="29"/>
        <v/>
      </c>
      <c r="K185" s="69" t="str">
        <f t="shared" si="22"/>
        <v/>
      </c>
      <c r="L185" s="69" t="str">
        <f t="shared" si="23"/>
        <v/>
      </c>
      <c r="M185" s="69" t="str">
        <f t="shared" si="24"/>
        <v/>
      </c>
      <c r="N185" s="69" t="str">
        <f t="shared" si="25"/>
        <v/>
      </c>
      <c r="O185" s="69" t="str">
        <f t="shared" si="26"/>
        <v/>
      </c>
    </row>
    <row r="186" spans="1:15" x14ac:dyDescent="0.3">
      <c r="A186" s="606" t="str" cm="1">
        <f t="array" ref="A186">IF(G186='Tables calc'!$M$1+1,"Totals:",IF(A185="Totals:","",IF(A185="","",INDEX('Tables calc'!$J$24:$J$539,_xlfn.AGGREGATE(15,3,('Tables calc'!$N$24:$N$539=1)/('Tables calc'!$N$24:$N$539=1)*(ROW('Tables calc'!$N$24:$N$539)-ROW('Tables calc'!$N$23)),G186)))))</f>
        <v/>
      </c>
      <c r="B186" s="606" t="str" cm="1">
        <f t="array" ref="B186">IF(G186='Tables calc'!$M$1+1,"#",IF(B185="#","",IF(B185="","",INDEX('Tables calc'!$K$24:$K$539,_xlfn.AGGREGATE(15,3,('Tables calc'!$N$24:$N$539=1)/('Tables calc'!$N$24:$N$539=1)*(ROW('Tables calc'!$N$24:$N$539)-ROW('Tables calc'!$N$23)),G186)))))</f>
        <v/>
      </c>
      <c r="C186" s="607" t="str">
        <f t="shared" si="27"/>
        <v/>
      </c>
      <c r="D186" s="608" t="str" cm="1">
        <f t="array" ref="D186">IF(G186='Tables calc'!$M$1+1,'Tables calc'!$P$23,IF(D185='Tables calc'!$P$23,"",IF(D185="","",INDEX('Tables calc'!$L$24:$L$539,_xlfn.AGGREGATE(15,3,('Tables calc'!$N$24:$N$539=1)/('Tables calc'!$N$24:$N$539=1)*(ROW('Tables calc'!$N$24:$N$539)-ROW('Tables calc'!$N$23)),G186)))))</f>
        <v/>
      </c>
      <c r="E186" s="601" t="str">
        <f t="shared" si="28"/>
        <v/>
      </c>
      <c r="F186" s="613" t="str" cm="1">
        <f t="array" ref="F186">IF(G186='Tables calc'!$M$1+1,'Tables calc'!$P$24,IF(E185="Box 5","",IF(F185="","",INDEX('Tables calc'!$M$24:$M$539,_xlfn.AGGREGATE(15,3,('Tables calc'!$N$24:$N$539=1)/('Tables calc'!$N$24:$N$539=1)*(ROW('Tables calc'!$N$24:$N$539)-ROW('Tables calc'!$N$23)),G186)))))</f>
        <v/>
      </c>
      <c r="G186" s="69">
        <v>185</v>
      </c>
      <c r="H186" s="69" t="str">
        <f t="shared" si="20"/>
        <v/>
      </c>
      <c r="I186" s="69" t="str">
        <f t="shared" si="21"/>
        <v/>
      </c>
      <c r="J186" s="69" t="str">
        <f t="shared" si="29"/>
        <v/>
      </c>
      <c r="K186" s="69" t="str">
        <f t="shared" si="22"/>
        <v/>
      </c>
      <c r="L186" s="69" t="str">
        <f t="shared" si="23"/>
        <v/>
      </c>
      <c r="M186" s="69" t="str">
        <f t="shared" si="24"/>
        <v/>
      </c>
      <c r="N186" s="69" t="str">
        <f t="shared" si="25"/>
        <v/>
      </c>
      <c r="O186" s="69" t="str">
        <f t="shared" si="26"/>
        <v/>
      </c>
    </row>
    <row r="187" spans="1:15" x14ac:dyDescent="0.3">
      <c r="A187" s="606" t="str" cm="1">
        <f t="array" ref="A187">IF(G187='Tables calc'!$M$1+1,"Totals:",IF(A186="Totals:","",IF(A186="","",INDEX('Tables calc'!$J$24:$J$539,_xlfn.AGGREGATE(15,3,('Tables calc'!$N$24:$N$539=1)/('Tables calc'!$N$24:$N$539=1)*(ROW('Tables calc'!$N$24:$N$539)-ROW('Tables calc'!$N$23)),G187)))))</f>
        <v/>
      </c>
      <c r="B187" s="606" t="str" cm="1">
        <f t="array" ref="B187">IF(G187='Tables calc'!$M$1+1,"#",IF(B186="#","",IF(B186="","",INDEX('Tables calc'!$K$24:$K$539,_xlfn.AGGREGATE(15,3,('Tables calc'!$N$24:$N$539=1)/('Tables calc'!$N$24:$N$539=1)*(ROW('Tables calc'!$N$24:$N$539)-ROW('Tables calc'!$N$23)),G187)))))</f>
        <v/>
      </c>
      <c r="C187" s="607" t="str">
        <f t="shared" si="27"/>
        <v/>
      </c>
      <c r="D187" s="608" t="str" cm="1">
        <f t="array" ref="D187">IF(G187='Tables calc'!$M$1+1,'Tables calc'!$P$23,IF(D186='Tables calc'!$P$23,"",IF(D186="","",INDEX('Tables calc'!$L$24:$L$539,_xlfn.AGGREGATE(15,3,('Tables calc'!$N$24:$N$539=1)/('Tables calc'!$N$24:$N$539=1)*(ROW('Tables calc'!$N$24:$N$539)-ROW('Tables calc'!$N$23)),G187)))))</f>
        <v/>
      </c>
      <c r="E187" s="601" t="str">
        <f t="shared" si="28"/>
        <v/>
      </c>
      <c r="F187" s="613" t="str" cm="1">
        <f t="array" ref="F187">IF(G187='Tables calc'!$M$1+1,'Tables calc'!$P$24,IF(E186="Box 5","",IF(F186="","",INDEX('Tables calc'!$M$24:$M$539,_xlfn.AGGREGATE(15,3,('Tables calc'!$N$24:$N$539=1)/('Tables calc'!$N$24:$N$539=1)*(ROW('Tables calc'!$N$24:$N$539)-ROW('Tables calc'!$N$23)),G187)))))</f>
        <v/>
      </c>
      <c r="G187" s="69">
        <v>186</v>
      </c>
      <c r="H187" s="69" t="str">
        <f t="shared" si="20"/>
        <v/>
      </c>
      <c r="I187" s="69" t="str">
        <f t="shared" si="21"/>
        <v/>
      </c>
      <c r="J187" s="69" t="str">
        <f t="shared" si="29"/>
        <v/>
      </c>
      <c r="K187" s="69" t="str">
        <f t="shared" si="22"/>
        <v/>
      </c>
      <c r="L187" s="69" t="str">
        <f t="shared" si="23"/>
        <v/>
      </c>
      <c r="M187" s="69" t="str">
        <f t="shared" si="24"/>
        <v/>
      </c>
      <c r="N187" s="69" t="str">
        <f t="shared" si="25"/>
        <v/>
      </c>
      <c r="O187" s="69" t="str">
        <f t="shared" si="26"/>
        <v/>
      </c>
    </row>
    <row r="188" spans="1:15" x14ac:dyDescent="0.3">
      <c r="A188" s="606" t="str" cm="1">
        <f t="array" ref="A188">IF(G188='Tables calc'!$M$1+1,"Totals:",IF(A187="Totals:","",IF(A187="","",INDEX('Tables calc'!$J$24:$J$539,_xlfn.AGGREGATE(15,3,('Tables calc'!$N$24:$N$539=1)/('Tables calc'!$N$24:$N$539=1)*(ROW('Tables calc'!$N$24:$N$539)-ROW('Tables calc'!$N$23)),G188)))))</f>
        <v/>
      </c>
      <c r="B188" s="606" t="str" cm="1">
        <f t="array" ref="B188">IF(G188='Tables calc'!$M$1+1,"#",IF(B187="#","",IF(B187="","",INDEX('Tables calc'!$K$24:$K$539,_xlfn.AGGREGATE(15,3,('Tables calc'!$N$24:$N$539=1)/('Tables calc'!$N$24:$N$539=1)*(ROW('Tables calc'!$N$24:$N$539)-ROW('Tables calc'!$N$23)),G188)))))</f>
        <v/>
      </c>
      <c r="C188" s="607" t="str">
        <f t="shared" si="27"/>
        <v/>
      </c>
      <c r="D188" s="608" t="str" cm="1">
        <f t="array" ref="D188">IF(G188='Tables calc'!$M$1+1,'Tables calc'!$P$23,IF(D187='Tables calc'!$P$23,"",IF(D187="","",INDEX('Tables calc'!$L$24:$L$539,_xlfn.AGGREGATE(15,3,('Tables calc'!$N$24:$N$539=1)/('Tables calc'!$N$24:$N$539=1)*(ROW('Tables calc'!$N$24:$N$539)-ROW('Tables calc'!$N$23)),G188)))))</f>
        <v/>
      </c>
      <c r="E188" s="601" t="str">
        <f t="shared" si="28"/>
        <v/>
      </c>
      <c r="F188" s="613" t="str" cm="1">
        <f t="array" ref="F188">IF(G188='Tables calc'!$M$1+1,'Tables calc'!$P$24,IF(E187="Box 5","",IF(F187="","",INDEX('Tables calc'!$M$24:$M$539,_xlfn.AGGREGATE(15,3,('Tables calc'!$N$24:$N$539=1)/('Tables calc'!$N$24:$N$539=1)*(ROW('Tables calc'!$N$24:$N$539)-ROW('Tables calc'!$N$23)),G188)))))</f>
        <v/>
      </c>
      <c r="G188" s="69">
        <v>187</v>
      </c>
      <c r="H188" s="69" t="str">
        <f t="shared" si="20"/>
        <v/>
      </c>
      <c r="I188" s="69" t="str">
        <f t="shared" si="21"/>
        <v/>
      </c>
      <c r="J188" s="69" t="str">
        <f t="shared" si="29"/>
        <v/>
      </c>
      <c r="K188" s="69" t="str">
        <f t="shared" si="22"/>
        <v/>
      </c>
      <c r="L188" s="69" t="str">
        <f t="shared" si="23"/>
        <v/>
      </c>
      <c r="M188" s="69" t="str">
        <f t="shared" si="24"/>
        <v/>
      </c>
      <c r="N188" s="69" t="str">
        <f t="shared" si="25"/>
        <v/>
      </c>
      <c r="O188" s="69" t="str">
        <f t="shared" si="26"/>
        <v/>
      </c>
    </row>
    <row r="189" spans="1:15" x14ac:dyDescent="0.3">
      <c r="A189" s="606" t="str" cm="1">
        <f t="array" ref="A189">IF(G189='Tables calc'!$M$1+1,"Totals:",IF(A188="Totals:","",IF(A188="","",INDEX('Tables calc'!$J$24:$J$539,_xlfn.AGGREGATE(15,3,('Tables calc'!$N$24:$N$539=1)/('Tables calc'!$N$24:$N$539=1)*(ROW('Tables calc'!$N$24:$N$539)-ROW('Tables calc'!$N$23)),G189)))))</f>
        <v/>
      </c>
      <c r="B189" s="606" t="str" cm="1">
        <f t="array" ref="B189">IF(G189='Tables calc'!$M$1+1,"#",IF(B188="#","",IF(B188="","",INDEX('Tables calc'!$K$24:$K$539,_xlfn.AGGREGATE(15,3,('Tables calc'!$N$24:$N$539=1)/('Tables calc'!$N$24:$N$539=1)*(ROW('Tables calc'!$N$24:$N$539)-ROW('Tables calc'!$N$23)),G189)))))</f>
        <v/>
      </c>
      <c r="C189" s="607" t="str">
        <f t="shared" si="27"/>
        <v/>
      </c>
      <c r="D189" s="608" t="str" cm="1">
        <f t="array" ref="D189">IF(G189='Tables calc'!$M$1+1,'Tables calc'!$P$23,IF(D188='Tables calc'!$P$23,"",IF(D188="","",INDEX('Tables calc'!$L$24:$L$539,_xlfn.AGGREGATE(15,3,('Tables calc'!$N$24:$N$539=1)/('Tables calc'!$N$24:$N$539=1)*(ROW('Tables calc'!$N$24:$N$539)-ROW('Tables calc'!$N$23)),G189)))))</f>
        <v/>
      </c>
      <c r="E189" s="601" t="str">
        <f t="shared" si="28"/>
        <v/>
      </c>
      <c r="F189" s="613" t="str" cm="1">
        <f t="array" ref="F189">IF(G189='Tables calc'!$M$1+1,'Tables calc'!$P$24,IF(E188="Box 5","",IF(F188="","",INDEX('Tables calc'!$M$24:$M$539,_xlfn.AGGREGATE(15,3,('Tables calc'!$N$24:$N$539=1)/('Tables calc'!$N$24:$N$539=1)*(ROW('Tables calc'!$N$24:$N$539)-ROW('Tables calc'!$N$23)),G189)))))</f>
        <v/>
      </c>
      <c r="G189" s="69">
        <v>188</v>
      </c>
      <c r="H189" s="69" t="str">
        <f t="shared" si="20"/>
        <v/>
      </c>
      <c r="I189" s="69" t="str">
        <f t="shared" si="21"/>
        <v/>
      </c>
      <c r="J189" s="69" t="str">
        <f t="shared" si="29"/>
        <v/>
      </c>
      <c r="K189" s="69" t="str">
        <f t="shared" si="22"/>
        <v/>
      </c>
      <c r="L189" s="69" t="str">
        <f t="shared" si="23"/>
        <v/>
      </c>
      <c r="M189" s="69" t="str">
        <f t="shared" si="24"/>
        <v/>
      </c>
      <c r="N189" s="69" t="str">
        <f t="shared" si="25"/>
        <v/>
      </c>
      <c r="O189" s="69" t="str">
        <f t="shared" si="26"/>
        <v/>
      </c>
    </row>
    <row r="190" spans="1:15" x14ac:dyDescent="0.3">
      <c r="A190" s="606" t="str" cm="1">
        <f t="array" ref="A190">IF(G190='Tables calc'!$M$1+1,"Totals:",IF(A189="Totals:","",IF(A189="","",INDEX('Tables calc'!$J$24:$J$539,_xlfn.AGGREGATE(15,3,('Tables calc'!$N$24:$N$539=1)/('Tables calc'!$N$24:$N$539=1)*(ROW('Tables calc'!$N$24:$N$539)-ROW('Tables calc'!$N$23)),G190)))))</f>
        <v/>
      </c>
      <c r="B190" s="606" t="str" cm="1">
        <f t="array" ref="B190">IF(G190='Tables calc'!$M$1+1,"#",IF(B189="#","",IF(B189="","",INDEX('Tables calc'!$K$24:$K$539,_xlfn.AGGREGATE(15,3,('Tables calc'!$N$24:$N$539=1)/('Tables calc'!$N$24:$N$539=1)*(ROW('Tables calc'!$N$24:$N$539)-ROW('Tables calc'!$N$23)),G190)))))</f>
        <v/>
      </c>
      <c r="C190" s="607" t="str">
        <f t="shared" si="27"/>
        <v/>
      </c>
      <c r="D190" s="608" t="str" cm="1">
        <f t="array" ref="D190">IF(G190='Tables calc'!$M$1+1,'Tables calc'!$P$23,IF(D189='Tables calc'!$P$23,"",IF(D189="","",INDEX('Tables calc'!$L$24:$L$539,_xlfn.AGGREGATE(15,3,('Tables calc'!$N$24:$N$539=1)/('Tables calc'!$N$24:$N$539=1)*(ROW('Tables calc'!$N$24:$N$539)-ROW('Tables calc'!$N$23)),G190)))))</f>
        <v/>
      </c>
      <c r="E190" s="601" t="str">
        <f t="shared" si="28"/>
        <v/>
      </c>
      <c r="F190" s="613" t="str" cm="1">
        <f t="array" ref="F190">IF(G190='Tables calc'!$M$1+1,'Tables calc'!$P$24,IF(E189="Box 5","",IF(F189="","",INDEX('Tables calc'!$M$24:$M$539,_xlfn.AGGREGATE(15,3,('Tables calc'!$N$24:$N$539=1)/('Tables calc'!$N$24:$N$539=1)*(ROW('Tables calc'!$N$24:$N$539)-ROW('Tables calc'!$N$23)),G190)))))</f>
        <v/>
      </c>
      <c r="G190" s="69">
        <v>189</v>
      </c>
      <c r="H190" s="69" t="str">
        <f t="shared" si="20"/>
        <v/>
      </c>
      <c r="I190" s="69" t="str">
        <f t="shared" si="21"/>
        <v/>
      </c>
      <c r="J190" s="69" t="str">
        <f t="shared" si="29"/>
        <v/>
      </c>
      <c r="K190" s="69" t="str">
        <f t="shared" si="22"/>
        <v/>
      </c>
      <c r="L190" s="69" t="str">
        <f t="shared" si="23"/>
        <v/>
      </c>
      <c r="M190" s="69" t="str">
        <f t="shared" si="24"/>
        <v/>
      </c>
      <c r="N190" s="69" t="str">
        <f t="shared" si="25"/>
        <v/>
      </c>
      <c r="O190" s="69" t="str">
        <f t="shared" si="26"/>
        <v/>
      </c>
    </row>
    <row r="191" spans="1:15" x14ac:dyDescent="0.3">
      <c r="A191" s="606" t="str" cm="1">
        <f t="array" ref="A191">IF(G191='Tables calc'!$M$1+1,"Totals:",IF(A190="Totals:","",IF(A190="","",INDEX('Tables calc'!$J$24:$J$539,_xlfn.AGGREGATE(15,3,('Tables calc'!$N$24:$N$539=1)/('Tables calc'!$N$24:$N$539=1)*(ROW('Tables calc'!$N$24:$N$539)-ROW('Tables calc'!$N$23)),G191)))))</f>
        <v/>
      </c>
      <c r="B191" s="606" t="str" cm="1">
        <f t="array" ref="B191">IF(G191='Tables calc'!$M$1+1,"#",IF(B190="#","",IF(B190="","",INDEX('Tables calc'!$K$24:$K$539,_xlfn.AGGREGATE(15,3,('Tables calc'!$N$24:$N$539=1)/('Tables calc'!$N$24:$N$539=1)*(ROW('Tables calc'!$N$24:$N$539)-ROW('Tables calc'!$N$23)),G191)))))</f>
        <v/>
      </c>
      <c r="C191" s="607" t="str">
        <f t="shared" si="27"/>
        <v/>
      </c>
      <c r="D191" s="608" t="str" cm="1">
        <f t="array" ref="D191">IF(G191='Tables calc'!$M$1+1,'Tables calc'!$P$23,IF(D190='Tables calc'!$P$23,"",IF(D190="","",INDEX('Tables calc'!$L$24:$L$539,_xlfn.AGGREGATE(15,3,('Tables calc'!$N$24:$N$539=1)/('Tables calc'!$N$24:$N$539=1)*(ROW('Tables calc'!$N$24:$N$539)-ROW('Tables calc'!$N$23)),G191)))))</f>
        <v/>
      </c>
      <c r="E191" s="601" t="str">
        <f t="shared" si="28"/>
        <v/>
      </c>
      <c r="F191" s="613" t="str" cm="1">
        <f t="array" ref="F191">IF(G191='Tables calc'!$M$1+1,'Tables calc'!$P$24,IF(E190="Box 5","",IF(F190="","",INDEX('Tables calc'!$M$24:$M$539,_xlfn.AGGREGATE(15,3,('Tables calc'!$N$24:$N$539=1)/('Tables calc'!$N$24:$N$539=1)*(ROW('Tables calc'!$N$24:$N$539)-ROW('Tables calc'!$N$23)),G191)))))</f>
        <v/>
      </c>
      <c r="G191" s="69">
        <v>190</v>
      </c>
      <c r="H191" s="69" t="str">
        <f t="shared" si="20"/>
        <v/>
      </c>
      <c r="I191" s="69" t="str">
        <f t="shared" si="21"/>
        <v/>
      </c>
      <c r="J191" s="69" t="str">
        <f t="shared" si="29"/>
        <v/>
      </c>
      <c r="K191" s="69" t="str">
        <f t="shared" si="22"/>
        <v/>
      </c>
      <c r="L191" s="69" t="str">
        <f t="shared" si="23"/>
        <v/>
      </c>
      <c r="M191" s="69" t="str">
        <f t="shared" si="24"/>
        <v/>
      </c>
      <c r="N191" s="69" t="str">
        <f t="shared" si="25"/>
        <v/>
      </c>
      <c r="O191" s="69" t="str">
        <f t="shared" si="26"/>
        <v/>
      </c>
    </row>
    <row r="192" spans="1:15" x14ac:dyDescent="0.3">
      <c r="A192" s="606" t="str" cm="1">
        <f t="array" ref="A192">IF(G192='Tables calc'!$M$1+1,"Totals:",IF(A191="Totals:","",IF(A191="","",INDEX('Tables calc'!$J$24:$J$539,_xlfn.AGGREGATE(15,3,('Tables calc'!$N$24:$N$539=1)/('Tables calc'!$N$24:$N$539=1)*(ROW('Tables calc'!$N$24:$N$539)-ROW('Tables calc'!$N$23)),G192)))))</f>
        <v/>
      </c>
      <c r="B192" s="606" t="str" cm="1">
        <f t="array" ref="B192">IF(G192='Tables calc'!$M$1+1,"#",IF(B191="#","",IF(B191="","",INDEX('Tables calc'!$K$24:$K$539,_xlfn.AGGREGATE(15,3,('Tables calc'!$N$24:$N$539=1)/('Tables calc'!$N$24:$N$539=1)*(ROW('Tables calc'!$N$24:$N$539)-ROW('Tables calc'!$N$23)),G192)))))</f>
        <v/>
      </c>
      <c r="C192" s="607" t="str">
        <f t="shared" si="27"/>
        <v/>
      </c>
      <c r="D192" s="608" t="str" cm="1">
        <f t="array" ref="D192">IF(G192='Tables calc'!$M$1+1,'Tables calc'!$P$23,IF(D191='Tables calc'!$P$23,"",IF(D191="","",INDEX('Tables calc'!$L$24:$L$539,_xlfn.AGGREGATE(15,3,('Tables calc'!$N$24:$N$539=1)/('Tables calc'!$N$24:$N$539=1)*(ROW('Tables calc'!$N$24:$N$539)-ROW('Tables calc'!$N$23)),G192)))))</f>
        <v/>
      </c>
      <c r="E192" s="601" t="str">
        <f t="shared" si="28"/>
        <v/>
      </c>
      <c r="F192" s="613" t="str" cm="1">
        <f t="array" ref="F192">IF(G192='Tables calc'!$M$1+1,'Tables calc'!$P$24,IF(E191="Box 5","",IF(F191="","",INDEX('Tables calc'!$M$24:$M$539,_xlfn.AGGREGATE(15,3,('Tables calc'!$N$24:$N$539=1)/('Tables calc'!$N$24:$N$539=1)*(ROW('Tables calc'!$N$24:$N$539)-ROW('Tables calc'!$N$23)),G192)))))</f>
        <v/>
      </c>
      <c r="G192" s="69">
        <v>191</v>
      </c>
      <c r="H192" s="69" t="str">
        <f t="shared" si="20"/>
        <v/>
      </c>
      <c r="I192" s="69" t="str">
        <f t="shared" si="21"/>
        <v/>
      </c>
      <c r="J192" s="69" t="str">
        <f t="shared" si="29"/>
        <v/>
      </c>
      <c r="K192" s="69" t="str">
        <f t="shared" si="22"/>
        <v/>
      </c>
      <c r="L192" s="69" t="str">
        <f t="shared" si="23"/>
        <v/>
      </c>
      <c r="M192" s="69" t="str">
        <f t="shared" si="24"/>
        <v/>
      </c>
      <c r="N192" s="69" t="str">
        <f t="shared" si="25"/>
        <v/>
      </c>
      <c r="O192" s="69" t="str">
        <f t="shared" si="26"/>
        <v/>
      </c>
    </row>
    <row r="193" spans="1:15" x14ac:dyDescent="0.3">
      <c r="A193" s="606" t="str" cm="1">
        <f t="array" ref="A193">IF(G193='Tables calc'!$M$1+1,"Totals:",IF(A192="Totals:","",IF(A192="","",INDEX('Tables calc'!$J$24:$J$539,_xlfn.AGGREGATE(15,3,('Tables calc'!$N$24:$N$539=1)/('Tables calc'!$N$24:$N$539=1)*(ROW('Tables calc'!$N$24:$N$539)-ROW('Tables calc'!$N$23)),G193)))))</f>
        <v/>
      </c>
      <c r="B193" s="606" t="str" cm="1">
        <f t="array" ref="B193">IF(G193='Tables calc'!$M$1+1,"#",IF(B192="#","",IF(B192="","",INDEX('Tables calc'!$K$24:$K$539,_xlfn.AGGREGATE(15,3,('Tables calc'!$N$24:$N$539=1)/('Tables calc'!$N$24:$N$539=1)*(ROW('Tables calc'!$N$24:$N$539)-ROW('Tables calc'!$N$23)),G193)))))</f>
        <v/>
      </c>
      <c r="C193" s="607" t="str">
        <f t="shared" si="27"/>
        <v/>
      </c>
      <c r="D193" s="608" t="str" cm="1">
        <f t="array" ref="D193">IF(G193='Tables calc'!$M$1+1,'Tables calc'!$P$23,IF(D192='Tables calc'!$P$23,"",IF(D192="","",INDEX('Tables calc'!$L$24:$L$539,_xlfn.AGGREGATE(15,3,('Tables calc'!$N$24:$N$539=1)/('Tables calc'!$N$24:$N$539=1)*(ROW('Tables calc'!$N$24:$N$539)-ROW('Tables calc'!$N$23)),G193)))))</f>
        <v/>
      </c>
      <c r="E193" s="601" t="str">
        <f t="shared" si="28"/>
        <v/>
      </c>
      <c r="F193" s="613" t="str" cm="1">
        <f t="array" ref="F193">IF(G193='Tables calc'!$M$1+1,'Tables calc'!$P$24,IF(E192="Box 5","",IF(F192="","",INDEX('Tables calc'!$M$24:$M$539,_xlfn.AGGREGATE(15,3,('Tables calc'!$N$24:$N$539=1)/('Tables calc'!$N$24:$N$539=1)*(ROW('Tables calc'!$N$24:$N$539)-ROW('Tables calc'!$N$23)),G193)))))</f>
        <v/>
      </c>
      <c r="G193" s="69">
        <v>192</v>
      </c>
      <c r="H193" s="69" t="str">
        <f t="shared" si="20"/>
        <v/>
      </c>
      <c r="I193" s="69" t="str">
        <f t="shared" si="21"/>
        <v/>
      </c>
      <c r="J193" s="69" t="str">
        <f t="shared" si="29"/>
        <v/>
      </c>
      <c r="K193" s="69" t="str">
        <f t="shared" si="22"/>
        <v/>
      </c>
      <c r="L193" s="69" t="str">
        <f t="shared" si="23"/>
        <v/>
      </c>
      <c r="M193" s="69" t="str">
        <f t="shared" si="24"/>
        <v/>
      </c>
      <c r="N193" s="69" t="str">
        <f t="shared" si="25"/>
        <v/>
      </c>
      <c r="O193" s="69" t="str">
        <f t="shared" si="26"/>
        <v/>
      </c>
    </row>
    <row r="194" spans="1:15" x14ac:dyDescent="0.3">
      <c r="A194" s="606" t="str" cm="1">
        <f t="array" ref="A194">IF(G194='Tables calc'!$M$1+1,"Totals:",IF(A193="Totals:","",IF(A193="","",INDEX('Tables calc'!$J$24:$J$539,_xlfn.AGGREGATE(15,3,('Tables calc'!$N$24:$N$539=1)/('Tables calc'!$N$24:$N$539=1)*(ROW('Tables calc'!$N$24:$N$539)-ROW('Tables calc'!$N$23)),G194)))))</f>
        <v/>
      </c>
      <c r="B194" s="606" t="str" cm="1">
        <f t="array" ref="B194">IF(G194='Tables calc'!$M$1+1,"#",IF(B193="#","",IF(B193="","",INDEX('Tables calc'!$K$24:$K$539,_xlfn.AGGREGATE(15,3,('Tables calc'!$N$24:$N$539=1)/('Tables calc'!$N$24:$N$539=1)*(ROW('Tables calc'!$N$24:$N$539)-ROW('Tables calc'!$N$23)),G194)))))</f>
        <v/>
      </c>
      <c r="C194" s="607" t="str">
        <f t="shared" si="27"/>
        <v/>
      </c>
      <c r="D194" s="608" t="str" cm="1">
        <f t="array" ref="D194">IF(G194='Tables calc'!$M$1+1,'Tables calc'!$P$23,IF(D193='Tables calc'!$P$23,"",IF(D193="","",INDEX('Tables calc'!$L$24:$L$539,_xlfn.AGGREGATE(15,3,('Tables calc'!$N$24:$N$539=1)/('Tables calc'!$N$24:$N$539=1)*(ROW('Tables calc'!$N$24:$N$539)-ROW('Tables calc'!$N$23)),G194)))))</f>
        <v/>
      </c>
      <c r="E194" s="601" t="str">
        <f t="shared" si="28"/>
        <v/>
      </c>
      <c r="F194" s="613" t="str" cm="1">
        <f t="array" ref="F194">IF(G194='Tables calc'!$M$1+1,'Tables calc'!$P$24,IF(E193="Box 5","",IF(F193="","",INDEX('Tables calc'!$M$24:$M$539,_xlfn.AGGREGATE(15,3,('Tables calc'!$N$24:$N$539=1)/('Tables calc'!$N$24:$N$539=1)*(ROW('Tables calc'!$N$24:$N$539)-ROW('Tables calc'!$N$23)),G194)))))</f>
        <v/>
      </c>
      <c r="G194" s="69">
        <v>193</v>
      </c>
      <c r="H194" s="69" t="str">
        <f t="shared" ref="H194:H257" si="30">IF(A194="Totals:","STOP",IF(H193="STOP","",IF(H193="","","GO")))</f>
        <v/>
      </c>
      <c r="I194" s="69" t="str">
        <f t="shared" ref="I194:I257" si="31">IF(A194="Totals:","STOP",IF(I193="STOP","",IF(I193="","","GO")))</f>
        <v/>
      </c>
      <c r="J194" s="69" t="str">
        <f t="shared" si="29"/>
        <v/>
      </c>
      <c r="K194" s="69" t="str">
        <f t="shared" ref="K194:K257" si="32">IF(A194="Totals:","STOP",IF(K193="STOP","",IF(K193="","","GO")))</f>
        <v/>
      </c>
      <c r="L194" s="69" t="str">
        <f t="shared" ref="L194:L257" si="33">IF(A194="Totals:","STOP",IF(L193="STOP","",IF(L193="","","GO")))</f>
        <v/>
      </c>
      <c r="M194" s="69" t="str">
        <f t="shared" ref="M194:M257" si="34">IF(A194="Totals:","STOP",IF(M193="STOP","",IF(M193="","","GO")))</f>
        <v/>
      </c>
      <c r="N194" s="69" t="str">
        <f t="shared" ref="N194:N257" si="35">IF(A194="Totals:","STOP",IF(N193="STOP","",IF(N193="","","GO")))</f>
        <v/>
      </c>
      <c r="O194" s="69" t="str">
        <f t="shared" ref="O194:O257" si="36">IF(A194="Totals:","STOP",IF(O193="STOP","",IF(O193="","","GO")))</f>
        <v/>
      </c>
    </row>
    <row r="195" spans="1:15" x14ac:dyDescent="0.3">
      <c r="A195" s="606" t="str" cm="1">
        <f t="array" ref="A195">IF(G195='Tables calc'!$M$1+1,"Totals:",IF(A194="Totals:","",IF(A194="","",INDEX('Tables calc'!$J$24:$J$539,_xlfn.AGGREGATE(15,3,('Tables calc'!$N$24:$N$539=1)/('Tables calc'!$N$24:$N$539=1)*(ROW('Tables calc'!$N$24:$N$539)-ROW('Tables calc'!$N$23)),G195)))))</f>
        <v/>
      </c>
      <c r="B195" s="606" t="str" cm="1">
        <f t="array" ref="B195">IF(G195='Tables calc'!$M$1+1,"#",IF(B194="#","",IF(B194="","",INDEX('Tables calc'!$K$24:$K$539,_xlfn.AGGREGATE(15,3,('Tables calc'!$N$24:$N$539=1)/('Tables calc'!$N$24:$N$539=1)*(ROW('Tables calc'!$N$24:$N$539)-ROW('Tables calc'!$N$23)),G195)))))</f>
        <v/>
      </c>
      <c r="C195" s="607" t="str">
        <f t="shared" ref="C195:C258" si="37">IF(A195="Totals:","Box 4",IF(A195="FTE Reduction Exceptions:","*",""))</f>
        <v/>
      </c>
      <c r="D195" s="608" t="str" cm="1">
        <f t="array" ref="D195">IF(G195='Tables calc'!$M$1+1,'Tables calc'!$P$23,IF(D194='Tables calc'!$P$23,"",IF(D194="","",INDEX('Tables calc'!$L$24:$L$539,_xlfn.AGGREGATE(15,3,('Tables calc'!$N$24:$N$539=1)/('Tables calc'!$N$24:$N$539=1)*(ROW('Tables calc'!$N$24:$N$539)-ROW('Tables calc'!$N$23)),G195)))))</f>
        <v/>
      </c>
      <c r="E195" s="601" t="str">
        <f t="shared" ref="E195:E258" si="38">IF(A195="Totals:","Box 5",IF(A195="FTE Reduction Exceptions:","*",""))</f>
        <v/>
      </c>
      <c r="F195" s="613" t="str" cm="1">
        <f t="array" ref="F195">IF(G195='Tables calc'!$M$1+1,'Tables calc'!$P$24,IF(E194="Box 5","",IF(F194="","",INDEX('Tables calc'!$M$24:$M$539,_xlfn.AGGREGATE(15,3,('Tables calc'!$N$24:$N$539=1)/('Tables calc'!$N$24:$N$539=1)*(ROW('Tables calc'!$N$24:$N$539)-ROW('Tables calc'!$N$23)),G195)))))</f>
        <v/>
      </c>
      <c r="G195" s="69">
        <v>194</v>
      </c>
      <c r="H195" s="69" t="str">
        <f t="shared" si="30"/>
        <v/>
      </c>
      <c r="I195" s="69" t="str">
        <f t="shared" si="31"/>
        <v/>
      </c>
      <c r="J195" s="69" t="str">
        <f t="shared" ref="J195:J258" si="39">IF(A195="Totals:","STOP",IF(J194="STOP","",IF(H194="","","GO")))</f>
        <v/>
      </c>
      <c r="K195" s="69" t="str">
        <f t="shared" si="32"/>
        <v/>
      </c>
      <c r="L195" s="69" t="str">
        <f t="shared" si="33"/>
        <v/>
      </c>
      <c r="M195" s="69" t="str">
        <f t="shared" si="34"/>
        <v/>
      </c>
      <c r="N195" s="69" t="str">
        <f t="shared" si="35"/>
        <v/>
      </c>
      <c r="O195" s="69" t="str">
        <f t="shared" si="36"/>
        <v/>
      </c>
    </row>
    <row r="196" spans="1:15" x14ac:dyDescent="0.3">
      <c r="A196" s="606" t="str" cm="1">
        <f t="array" ref="A196">IF(G196='Tables calc'!$M$1+1,"Totals:",IF(A195="Totals:","",IF(A195="","",INDEX('Tables calc'!$J$24:$J$539,_xlfn.AGGREGATE(15,3,('Tables calc'!$N$24:$N$539=1)/('Tables calc'!$N$24:$N$539=1)*(ROW('Tables calc'!$N$24:$N$539)-ROW('Tables calc'!$N$23)),G196)))))</f>
        <v/>
      </c>
      <c r="B196" s="606" t="str" cm="1">
        <f t="array" ref="B196">IF(G196='Tables calc'!$M$1+1,"#",IF(B195="#","",IF(B195="","",INDEX('Tables calc'!$K$24:$K$539,_xlfn.AGGREGATE(15,3,('Tables calc'!$N$24:$N$539=1)/('Tables calc'!$N$24:$N$539=1)*(ROW('Tables calc'!$N$24:$N$539)-ROW('Tables calc'!$N$23)),G196)))))</f>
        <v/>
      </c>
      <c r="C196" s="607" t="str">
        <f t="shared" si="37"/>
        <v/>
      </c>
      <c r="D196" s="608" t="str" cm="1">
        <f t="array" ref="D196">IF(G196='Tables calc'!$M$1+1,'Tables calc'!$P$23,IF(D195='Tables calc'!$P$23,"",IF(D195="","",INDEX('Tables calc'!$L$24:$L$539,_xlfn.AGGREGATE(15,3,('Tables calc'!$N$24:$N$539=1)/('Tables calc'!$N$24:$N$539=1)*(ROW('Tables calc'!$N$24:$N$539)-ROW('Tables calc'!$N$23)),G196)))))</f>
        <v/>
      </c>
      <c r="E196" s="601" t="str">
        <f t="shared" si="38"/>
        <v/>
      </c>
      <c r="F196" s="613" t="str" cm="1">
        <f t="array" ref="F196">IF(G196='Tables calc'!$M$1+1,'Tables calc'!$P$24,IF(E195="Box 5","",IF(F195="","",INDEX('Tables calc'!$M$24:$M$539,_xlfn.AGGREGATE(15,3,('Tables calc'!$N$24:$N$539=1)/('Tables calc'!$N$24:$N$539=1)*(ROW('Tables calc'!$N$24:$N$539)-ROW('Tables calc'!$N$23)),G196)))))</f>
        <v/>
      </c>
      <c r="G196" s="69">
        <v>195</v>
      </c>
      <c r="H196" s="69" t="str">
        <f t="shared" si="30"/>
        <v/>
      </c>
      <c r="I196" s="69" t="str">
        <f t="shared" si="31"/>
        <v/>
      </c>
      <c r="J196" s="69" t="str">
        <f t="shared" si="39"/>
        <v/>
      </c>
      <c r="K196" s="69" t="str">
        <f t="shared" si="32"/>
        <v/>
      </c>
      <c r="L196" s="69" t="str">
        <f t="shared" si="33"/>
        <v/>
      </c>
      <c r="M196" s="69" t="str">
        <f t="shared" si="34"/>
        <v/>
      </c>
      <c r="N196" s="69" t="str">
        <f t="shared" si="35"/>
        <v/>
      </c>
      <c r="O196" s="69" t="str">
        <f t="shared" si="36"/>
        <v/>
      </c>
    </row>
    <row r="197" spans="1:15" x14ac:dyDescent="0.3">
      <c r="A197" s="606" t="str" cm="1">
        <f t="array" ref="A197">IF(G197='Tables calc'!$M$1+1,"Totals:",IF(A196="Totals:","",IF(A196="","",INDEX('Tables calc'!$J$24:$J$539,_xlfn.AGGREGATE(15,3,('Tables calc'!$N$24:$N$539=1)/('Tables calc'!$N$24:$N$539=1)*(ROW('Tables calc'!$N$24:$N$539)-ROW('Tables calc'!$N$23)),G197)))))</f>
        <v/>
      </c>
      <c r="B197" s="606" t="str" cm="1">
        <f t="array" ref="B197">IF(G197='Tables calc'!$M$1+1,"#",IF(B196="#","",IF(B196="","",INDEX('Tables calc'!$K$24:$K$539,_xlfn.AGGREGATE(15,3,('Tables calc'!$N$24:$N$539=1)/('Tables calc'!$N$24:$N$539=1)*(ROW('Tables calc'!$N$24:$N$539)-ROW('Tables calc'!$N$23)),G197)))))</f>
        <v/>
      </c>
      <c r="C197" s="607" t="str">
        <f t="shared" si="37"/>
        <v/>
      </c>
      <c r="D197" s="608" t="str" cm="1">
        <f t="array" ref="D197">IF(G197='Tables calc'!$M$1+1,'Tables calc'!$P$23,IF(D196='Tables calc'!$P$23,"",IF(D196="","",INDEX('Tables calc'!$L$24:$L$539,_xlfn.AGGREGATE(15,3,('Tables calc'!$N$24:$N$539=1)/('Tables calc'!$N$24:$N$539=1)*(ROW('Tables calc'!$N$24:$N$539)-ROW('Tables calc'!$N$23)),G197)))))</f>
        <v/>
      </c>
      <c r="E197" s="601" t="str">
        <f t="shared" si="38"/>
        <v/>
      </c>
      <c r="F197" s="613" t="str" cm="1">
        <f t="array" ref="F197">IF(G197='Tables calc'!$M$1+1,'Tables calc'!$P$24,IF(E196="Box 5","",IF(F196="","",INDEX('Tables calc'!$M$24:$M$539,_xlfn.AGGREGATE(15,3,('Tables calc'!$N$24:$N$539=1)/('Tables calc'!$N$24:$N$539=1)*(ROW('Tables calc'!$N$24:$N$539)-ROW('Tables calc'!$N$23)),G197)))))</f>
        <v/>
      </c>
      <c r="G197" s="69">
        <v>196</v>
      </c>
      <c r="H197" s="69" t="str">
        <f t="shared" si="30"/>
        <v/>
      </c>
      <c r="I197" s="69" t="str">
        <f t="shared" si="31"/>
        <v/>
      </c>
      <c r="J197" s="69" t="str">
        <f t="shared" si="39"/>
        <v/>
      </c>
      <c r="K197" s="69" t="str">
        <f t="shared" si="32"/>
        <v/>
      </c>
      <c r="L197" s="69" t="str">
        <f t="shared" si="33"/>
        <v/>
      </c>
      <c r="M197" s="69" t="str">
        <f t="shared" si="34"/>
        <v/>
      </c>
      <c r="N197" s="69" t="str">
        <f t="shared" si="35"/>
        <v/>
      </c>
      <c r="O197" s="69" t="str">
        <f t="shared" si="36"/>
        <v/>
      </c>
    </row>
    <row r="198" spans="1:15" x14ac:dyDescent="0.3">
      <c r="A198" s="606" t="str" cm="1">
        <f t="array" ref="A198">IF(G198='Tables calc'!$M$1+1,"Totals:",IF(A197="Totals:","",IF(A197="","",INDEX('Tables calc'!$J$24:$J$539,_xlfn.AGGREGATE(15,3,('Tables calc'!$N$24:$N$539=1)/('Tables calc'!$N$24:$N$539=1)*(ROW('Tables calc'!$N$24:$N$539)-ROW('Tables calc'!$N$23)),G198)))))</f>
        <v/>
      </c>
      <c r="B198" s="606" t="str" cm="1">
        <f t="array" ref="B198">IF(G198='Tables calc'!$M$1+1,"#",IF(B197="#","",IF(B197="","",INDEX('Tables calc'!$K$24:$K$539,_xlfn.AGGREGATE(15,3,('Tables calc'!$N$24:$N$539=1)/('Tables calc'!$N$24:$N$539=1)*(ROW('Tables calc'!$N$24:$N$539)-ROW('Tables calc'!$N$23)),G198)))))</f>
        <v/>
      </c>
      <c r="C198" s="607" t="str">
        <f t="shared" si="37"/>
        <v/>
      </c>
      <c r="D198" s="608" t="str" cm="1">
        <f t="array" ref="D198">IF(G198='Tables calc'!$M$1+1,'Tables calc'!$P$23,IF(D197='Tables calc'!$P$23,"",IF(D197="","",INDEX('Tables calc'!$L$24:$L$539,_xlfn.AGGREGATE(15,3,('Tables calc'!$N$24:$N$539=1)/('Tables calc'!$N$24:$N$539=1)*(ROW('Tables calc'!$N$24:$N$539)-ROW('Tables calc'!$N$23)),G198)))))</f>
        <v/>
      </c>
      <c r="E198" s="601" t="str">
        <f t="shared" si="38"/>
        <v/>
      </c>
      <c r="F198" s="613" t="str" cm="1">
        <f t="array" ref="F198">IF(G198='Tables calc'!$M$1+1,'Tables calc'!$P$24,IF(E197="Box 5","",IF(F197="","",INDEX('Tables calc'!$M$24:$M$539,_xlfn.AGGREGATE(15,3,('Tables calc'!$N$24:$N$539=1)/('Tables calc'!$N$24:$N$539=1)*(ROW('Tables calc'!$N$24:$N$539)-ROW('Tables calc'!$N$23)),G198)))))</f>
        <v/>
      </c>
      <c r="G198" s="69">
        <v>197</v>
      </c>
      <c r="H198" s="69" t="str">
        <f t="shared" si="30"/>
        <v/>
      </c>
      <c r="I198" s="69" t="str">
        <f t="shared" si="31"/>
        <v/>
      </c>
      <c r="J198" s="69" t="str">
        <f t="shared" si="39"/>
        <v/>
      </c>
      <c r="K198" s="69" t="str">
        <f t="shared" si="32"/>
        <v/>
      </c>
      <c r="L198" s="69" t="str">
        <f t="shared" si="33"/>
        <v/>
      </c>
      <c r="M198" s="69" t="str">
        <f t="shared" si="34"/>
        <v/>
      </c>
      <c r="N198" s="69" t="str">
        <f t="shared" si="35"/>
        <v/>
      </c>
      <c r="O198" s="69" t="str">
        <f t="shared" si="36"/>
        <v/>
      </c>
    </row>
    <row r="199" spans="1:15" x14ac:dyDescent="0.3">
      <c r="A199" s="606" t="str" cm="1">
        <f t="array" ref="A199">IF(G199='Tables calc'!$M$1+1,"Totals:",IF(A198="Totals:","",IF(A198="","",INDEX('Tables calc'!$J$24:$J$539,_xlfn.AGGREGATE(15,3,('Tables calc'!$N$24:$N$539=1)/('Tables calc'!$N$24:$N$539=1)*(ROW('Tables calc'!$N$24:$N$539)-ROW('Tables calc'!$N$23)),G199)))))</f>
        <v/>
      </c>
      <c r="B199" s="606" t="str" cm="1">
        <f t="array" ref="B199">IF(G199='Tables calc'!$M$1+1,"#",IF(B198="#","",IF(B198="","",INDEX('Tables calc'!$K$24:$K$539,_xlfn.AGGREGATE(15,3,('Tables calc'!$N$24:$N$539=1)/('Tables calc'!$N$24:$N$539=1)*(ROW('Tables calc'!$N$24:$N$539)-ROW('Tables calc'!$N$23)),G199)))))</f>
        <v/>
      </c>
      <c r="C199" s="607" t="str">
        <f t="shared" si="37"/>
        <v/>
      </c>
      <c r="D199" s="608" t="str" cm="1">
        <f t="array" ref="D199">IF(G199='Tables calc'!$M$1+1,'Tables calc'!$P$23,IF(D198='Tables calc'!$P$23,"",IF(D198="","",INDEX('Tables calc'!$L$24:$L$539,_xlfn.AGGREGATE(15,3,('Tables calc'!$N$24:$N$539=1)/('Tables calc'!$N$24:$N$539=1)*(ROW('Tables calc'!$N$24:$N$539)-ROW('Tables calc'!$N$23)),G199)))))</f>
        <v/>
      </c>
      <c r="E199" s="601" t="str">
        <f t="shared" si="38"/>
        <v/>
      </c>
      <c r="F199" s="613" t="str" cm="1">
        <f t="array" ref="F199">IF(G199='Tables calc'!$M$1+1,'Tables calc'!$P$24,IF(E198="Box 5","",IF(F198="","",INDEX('Tables calc'!$M$24:$M$539,_xlfn.AGGREGATE(15,3,('Tables calc'!$N$24:$N$539=1)/('Tables calc'!$N$24:$N$539=1)*(ROW('Tables calc'!$N$24:$N$539)-ROW('Tables calc'!$N$23)),G199)))))</f>
        <v/>
      </c>
      <c r="G199" s="69">
        <v>198</v>
      </c>
      <c r="H199" s="69" t="str">
        <f t="shared" si="30"/>
        <v/>
      </c>
      <c r="I199" s="69" t="str">
        <f t="shared" si="31"/>
        <v/>
      </c>
      <c r="J199" s="69" t="str">
        <f t="shared" si="39"/>
        <v/>
      </c>
      <c r="K199" s="69" t="str">
        <f t="shared" si="32"/>
        <v/>
      </c>
      <c r="L199" s="69" t="str">
        <f t="shared" si="33"/>
        <v/>
      </c>
      <c r="M199" s="69" t="str">
        <f t="shared" si="34"/>
        <v/>
      </c>
      <c r="N199" s="69" t="str">
        <f t="shared" si="35"/>
        <v/>
      </c>
      <c r="O199" s="69" t="str">
        <f t="shared" si="36"/>
        <v/>
      </c>
    </row>
    <row r="200" spans="1:15" x14ac:dyDescent="0.3">
      <c r="A200" s="606" t="str" cm="1">
        <f t="array" ref="A200">IF(G200='Tables calc'!$M$1+1,"Totals:",IF(A199="Totals:","",IF(A199="","",INDEX('Tables calc'!$J$24:$J$539,_xlfn.AGGREGATE(15,3,('Tables calc'!$N$24:$N$539=1)/('Tables calc'!$N$24:$N$539=1)*(ROW('Tables calc'!$N$24:$N$539)-ROW('Tables calc'!$N$23)),G200)))))</f>
        <v/>
      </c>
      <c r="B200" s="606" t="str" cm="1">
        <f t="array" ref="B200">IF(G200='Tables calc'!$M$1+1,"#",IF(B199="#","",IF(B199="","",INDEX('Tables calc'!$K$24:$K$539,_xlfn.AGGREGATE(15,3,('Tables calc'!$N$24:$N$539=1)/('Tables calc'!$N$24:$N$539=1)*(ROW('Tables calc'!$N$24:$N$539)-ROW('Tables calc'!$N$23)),G200)))))</f>
        <v/>
      </c>
      <c r="C200" s="607" t="str">
        <f t="shared" si="37"/>
        <v/>
      </c>
      <c r="D200" s="608" t="str" cm="1">
        <f t="array" ref="D200">IF(G200='Tables calc'!$M$1+1,'Tables calc'!$P$23,IF(D199='Tables calc'!$P$23,"",IF(D199="","",INDEX('Tables calc'!$L$24:$L$539,_xlfn.AGGREGATE(15,3,('Tables calc'!$N$24:$N$539=1)/('Tables calc'!$N$24:$N$539=1)*(ROW('Tables calc'!$N$24:$N$539)-ROW('Tables calc'!$N$23)),G200)))))</f>
        <v/>
      </c>
      <c r="E200" s="601" t="str">
        <f t="shared" si="38"/>
        <v/>
      </c>
      <c r="F200" s="613" t="str" cm="1">
        <f t="array" ref="F200">IF(G200='Tables calc'!$M$1+1,'Tables calc'!$P$24,IF(E199="Box 5","",IF(F199="","",INDEX('Tables calc'!$M$24:$M$539,_xlfn.AGGREGATE(15,3,('Tables calc'!$N$24:$N$539=1)/('Tables calc'!$N$24:$N$539=1)*(ROW('Tables calc'!$N$24:$N$539)-ROW('Tables calc'!$N$23)),G200)))))</f>
        <v/>
      </c>
      <c r="G200" s="69">
        <v>199</v>
      </c>
      <c r="H200" s="69" t="str">
        <f t="shared" si="30"/>
        <v/>
      </c>
      <c r="I200" s="69" t="str">
        <f t="shared" si="31"/>
        <v/>
      </c>
      <c r="J200" s="69" t="str">
        <f t="shared" si="39"/>
        <v/>
      </c>
      <c r="K200" s="69" t="str">
        <f t="shared" si="32"/>
        <v/>
      </c>
      <c r="L200" s="69" t="str">
        <f t="shared" si="33"/>
        <v/>
      </c>
      <c r="M200" s="69" t="str">
        <f t="shared" si="34"/>
        <v/>
      </c>
      <c r="N200" s="69" t="str">
        <f t="shared" si="35"/>
        <v/>
      </c>
      <c r="O200" s="69" t="str">
        <f t="shared" si="36"/>
        <v/>
      </c>
    </row>
    <row r="201" spans="1:15" x14ac:dyDescent="0.3">
      <c r="A201" s="606" t="str" cm="1">
        <f t="array" ref="A201">IF(G201='Tables calc'!$M$1+1,"Totals:",IF(A200="Totals:","",IF(A200="","",INDEX('Tables calc'!$J$24:$J$539,_xlfn.AGGREGATE(15,3,('Tables calc'!$N$24:$N$539=1)/('Tables calc'!$N$24:$N$539=1)*(ROW('Tables calc'!$N$24:$N$539)-ROW('Tables calc'!$N$23)),G201)))))</f>
        <v/>
      </c>
      <c r="B201" s="606" t="str" cm="1">
        <f t="array" ref="B201">IF(G201='Tables calc'!$M$1+1,"#",IF(B200="#","",IF(B200="","",INDEX('Tables calc'!$K$24:$K$539,_xlfn.AGGREGATE(15,3,('Tables calc'!$N$24:$N$539=1)/('Tables calc'!$N$24:$N$539=1)*(ROW('Tables calc'!$N$24:$N$539)-ROW('Tables calc'!$N$23)),G201)))))</f>
        <v/>
      </c>
      <c r="C201" s="607" t="str">
        <f t="shared" si="37"/>
        <v/>
      </c>
      <c r="D201" s="608" t="str" cm="1">
        <f t="array" ref="D201">IF(G201='Tables calc'!$M$1+1,'Tables calc'!$P$23,IF(D200='Tables calc'!$P$23,"",IF(D200="","",INDEX('Tables calc'!$L$24:$L$539,_xlfn.AGGREGATE(15,3,('Tables calc'!$N$24:$N$539=1)/('Tables calc'!$N$24:$N$539=1)*(ROW('Tables calc'!$N$24:$N$539)-ROW('Tables calc'!$N$23)),G201)))))</f>
        <v/>
      </c>
      <c r="E201" s="601" t="str">
        <f t="shared" si="38"/>
        <v/>
      </c>
      <c r="F201" s="613" t="str" cm="1">
        <f t="array" ref="F201">IF(G201='Tables calc'!$M$1+1,'Tables calc'!$P$24,IF(E200="Box 5","",IF(F200="","",INDEX('Tables calc'!$M$24:$M$539,_xlfn.AGGREGATE(15,3,('Tables calc'!$N$24:$N$539=1)/('Tables calc'!$N$24:$N$539=1)*(ROW('Tables calc'!$N$24:$N$539)-ROW('Tables calc'!$N$23)),G201)))))</f>
        <v/>
      </c>
      <c r="G201" s="69">
        <v>200</v>
      </c>
      <c r="H201" s="69" t="str">
        <f t="shared" si="30"/>
        <v/>
      </c>
      <c r="I201" s="69" t="str">
        <f t="shared" si="31"/>
        <v/>
      </c>
      <c r="J201" s="69" t="str">
        <f t="shared" si="39"/>
        <v/>
      </c>
      <c r="K201" s="69" t="str">
        <f t="shared" si="32"/>
        <v/>
      </c>
      <c r="L201" s="69" t="str">
        <f t="shared" si="33"/>
        <v/>
      </c>
      <c r="M201" s="69" t="str">
        <f t="shared" si="34"/>
        <v/>
      </c>
      <c r="N201" s="69" t="str">
        <f t="shared" si="35"/>
        <v/>
      </c>
      <c r="O201" s="69" t="str">
        <f t="shared" si="36"/>
        <v/>
      </c>
    </row>
    <row r="202" spans="1:15" x14ac:dyDescent="0.3">
      <c r="A202" s="606" t="str" cm="1">
        <f t="array" ref="A202">IF(G202='Tables calc'!$M$1+1,"Totals:",IF(A201="Totals:","",IF(A201="","",INDEX('Tables calc'!$J$24:$J$539,_xlfn.AGGREGATE(15,3,('Tables calc'!$N$24:$N$539=1)/('Tables calc'!$N$24:$N$539=1)*(ROW('Tables calc'!$N$24:$N$539)-ROW('Tables calc'!$N$23)),G202)))))</f>
        <v/>
      </c>
      <c r="B202" s="606" t="str" cm="1">
        <f t="array" ref="B202">IF(G202='Tables calc'!$M$1+1,"#",IF(B201="#","",IF(B201="","",INDEX('Tables calc'!$K$24:$K$539,_xlfn.AGGREGATE(15,3,('Tables calc'!$N$24:$N$539=1)/('Tables calc'!$N$24:$N$539=1)*(ROW('Tables calc'!$N$24:$N$539)-ROW('Tables calc'!$N$23)),G202)))))</f>
        <v/>
      </c>
      <c r="C202" s="607" t="str">
        <f t="shared" si="37"/>
        <v/>
      </c>
      <c r="D202" s="608" t="str" cm="1">
        <f t="array" ref="D202">IF(G202='Tables calc'!$M$1+1,'Tables calc'!$P$23,IF(D201='Tables calc'!$P$23,"",IF(D201="","",INDEX('Tables calc'!$L$24:$L$539,_xlfn.AGGREGATE(15,3,('Tables calc'!$N$24:$N$539=1)/('Tables calc'!$N$24:$N$539=1)*(ROW('Tables calc'!$N$24:$N$539)-ROW('Tables calc'!$N$23)),G202)))))</f>
        <v/>
      </c>
      <c r="E202" s="601" t="str">
        <f t="shared" si="38"/>
        <v/>
      </c>
      <c r="F202" s="613" t="str" cm="1">
        <f t="array" ref="F202">IF(G202='Tables calc'!$M$1+1,'Tables calc'!$P$24,IF(E201="Box 5","",IF(F201="","",INDEX('Tables calc'!$M$24:$M$539,_xlfn.AGGREGATE(15,3,('Tables calc'!$N$24:$N$539=1)/('Tables calc'!$N$24:$N$539=1)*(ROW('Tables calc'!$N$24:$N$539)-ROW('Tables calc'!$N$23)),G202)))))</f>
        <v/>
      </c>
      <c r="G202" s="69">
        <v>201</v>
      </c>
      <c r="H202" s="69" t="str">
        <f t="shared" si="30"/>
        <v/>
      </c>
      <c r="I202" s="69" t="str">
        <f t="shared" si="31"/>
        <v/>
      </c>
      <c r="J202" s="69" t="str">
        <f t="shared" si="39"/>
        <v/>
      </c>
      <c r="K202" s="69" t="str">
        <f t="shared" si="32"/>
        <v/>
      </c>
      <c r="L202" s="69" t="str">
        <f t="shared" si="33"/>
        <v/>
      </c>
      <c r="M202" s="69" t="str">
        <f t="shared" si="34"/>
        <v/>
      </c>
      <c r="N202" s="69" t="str">
        <f t="shared" si="35"/>
        <v/>
      </c>
      <c r="O202" s="69" t="str">
        <f t="shared" si="36"/>
        <v/>
      </c>
    </row>
    <row r="203" spans="1:15" x14ac:dyDescent="0.3">
      <c r="A203" s="606" t="str" cm="1">
        <f t="array" ref="A203">IF(G203='Tables calc'!$M$1+1,"Totals:",IF(A202="Totals:","",IF(A202="","",INDEX('Tables calc'!$J$24:$J$539,_xlfn.AGGREGATE(15,3,('Tables calc'!$N$24:$N$539=1)/('Tables calc'!$N$24:$N$539=1)*(ROW('Tables calc'!$N$24:$N$539)-ROW('Tables calc'!$N$23)),G203)))))</f>
        <v/>
      </c>
      <c r="B203" s="606" t="str" cm="1">
        <f t="array" ref="B203">IF(G203='Tables calc'!$M$1+1,"#",IF(B202="#","",IF(B202="","",INDEX('Tables calc'!$K$24:$K$539,_xlfn.AGGREGATE(15,3,('Tables calc'!$N$24:$N$539=1)/('Tables calc'!$N$24:$N$539=1)*(ROW('Tables calc'!$N$24:$N$539)-ROW('Tables calc'!$N$23)),G203)))))</f>
        <v/>
      </c>
      <c r="C203" s="607" t="str">
        <f t="shared" si="37"/>
        <v/>
      </c>
      <c r="D203" s="608" t="str" cm="1">
        <f t="array" ref="D203">IF(G203='Tables calc'!$M$1+1,'Tables calc'!$P$23,IF(D202='Tables calc'!$P$23,"",IF(D202="","",INDEX('Tables calc'!$L$24:$L$539,_xlfn.AGGREGATE(15,3,('Tables calc'!$N$24:$N$539=1)/('Tables calc'!$N$24:$N$539=1)*(ROW('Tables calc'!$N$24:$N$539)-ROW('Tables calc'!$N$23)),G203)))))</f>
        <v/>
      </c>
      <c r="E203" s="601" t="str">
        <f t="shared" si="38"/>
        <v/>
      </c>
      <c r="F203" s="613" t="str" cm="1">
        <f t="array" ref="F203">IF(G203='Tables calc'!$M$1+1,'Tables calc'!$P$24,IF(E202="Box 5","",IF(F202="","",INDEX('Tables calc'!$M$24:$M$539,_xlfn.AGGREGATE(15,3,('Tables calc'!$N$24:$N$539=1)/('Tables calc'!$N$24:$N$539=1)*(ROW('Tables calc'!$N$24:$N$539)-ROW('Tables calc'!$N$23)),G203)))))</f>
        <v/>
      </c>
      <c r="G203" s="69">
        <v>202</v>
      </c>
      <c r="H203" s="69" t="str">
        <f t="shared" si="30"/>
        <v/>
      </c>
      <c r="I203" s="69" t="str">
        <f t="shared" si="31"/>
        <v/>
      </c>
      <c r="J203" s="69" t="str">
        <f t="shared" si="39"/>
        <v/>
      </c>
      <c r="K203" s="69" t="str">
        <f t="shared" si="32"/>
        <v/>
      </c>
      <c r="L203" s="69" t="str">
        <f t="shared" si="33"/>
        <v/>
      </c>
      <c r="M203" s="69" t="str">
        <f t="shared" si="34"/>
        <v/>
      </c>
      <c r="N203" s="69" t="str">
        <f t="shared" si="35"/>
        <v/>
      </c>
      <c r="O203" s="69" t="str">
        <f t="shared" si="36"/>
        <v/>
      </c>
    </row>
    <row r="204" spans="1:15" x14ac:dyDescent="0.3">
      <c r="A204" s="606" t="str" cm="1">
        <f t="array" ref="A204">IF(G204='Tables calc'!$M$1+1,"Totals:",IF(A203="Totals:","",IF(A203="","",INDEX('Tables calc'!$J$24:$J$539,_xlfn.AGGREGATE(15,3,('Tables calc'!$N$24:$N$539=1)/('Tables calc'!$N$24:$N$539=1)*(ROW('Tables calc'!$N$24:$N$539)-ROW('Tables calc'!$N$23)),G204)))))</f>
        <v/>
      </c>
      <c r="B204" s="606" t="str" cm="1">
        <f t="array" ref="B204">IF(G204='Tables calc'!$M$1+1,"#",IF(B203="#","",IF(B203="","",INDEX('Tables calc'!$K$24:$K$539,_xlfn.AGGREGATE(15,3,('Tables calc'!$N$24:$N$539=1)/('Tables calc'!$N$24:$N$539=1)*(ROW('Tables calc'!$N$24:$N$539)-ROW('Tables calc'!$N$23)),G204)))))</f>
        <v/>
      </c>
      <c r="C204" s="607" t="str">
        <f t="shared" si="37"/>
        <v/>
      </c>
      <c r="D204" s="608" t="str" cm="1">
        <f t="array" ref="D204">IF(G204='Tables calc'!$M$1+1,'Tables calc'!$P$23,IF(D203='Tables calc'!$P$23,"",IF(D203="","",INDEX('Tables calc'!$L$24:$L$539,_xlfn.AGGREGATE(15,3,('Tables calc'!$N$24:$N$539=1)/('Tables calc'!$N$24:$N$539=1)*(ROW('Tables calc'!$N$24:$N$539)-ROW('Tables calc'!$N$23)),G204)))))</f>
        <v/>
      </c>
      <c r="E204" s="601" t="str">
        <f t="shared" si="38"/>
        <v/>
      </c>
      <c r="F204" s="613" t="str" cm="1">
        <f t="array" ref="F204">IF(G204='Tables calc'!$M$1+1,'Tables calc'!$P$24,IF(E203="Box 5","",IF(F203="","",INDEX('Tables calc'!$M$24:$M$539,_xlfn.AGGREGATE(15,3,('Tables calc'!$N$24:$N$539=1)/('Tables calc'!$N$24:$N$539=1)*(ROW('Tables calc'!$N$24:$N$539)-ROW('Tables calc'!$N$23)),G204)))))</f>
        <v/>
      </c>
      <c r="G204" s="69">
        <v>203</v>
      </c>
      <c r="H204" s="69" t="str">
        <f t="shared" si="30"/>
        <v/>
      </c>
      <c r="I204" s="69" t="str">
        <f t="shared" si="31"/>
        <v/>
      </c>
      <c r="J204" s="69" t="str">
        <f t="shared" si="39"/>
        <v/>
      </c>
      <c r="K204" s="69" t="str">
        <f t="shared" si="32"/>
        <v/>
      </c>
      <c r="L204" s="69" t="str">
        <f t="shared" si="33"/>
        <v/>
      </c>
      <c r="M204" s="69" t="str">
        <f t="shared" si="34"/>
        <v/>
      </c>
      <c r="N204" s="69" t="str">
        <f t="shared" si="35"/>
        <v/>
      </c>
      <c r="O204" s="69" t="str">
        <f t="shared" si="36"/>
        <v/>
      </c>
    </row>
    <row r="205" spans="1:15" x14ac:dyDescent="0.3">
      <c r="A205" s="606" t="str" cm="1">
        <f t="array" ref="A205">IF(G205='Tables calc'!$M$1+1,"Totals:",IF(A204="Totals:","",IF(A204="","",INDEX('Tables calc'!$J$24:$J$539,_xlfn.AGGREGATE(15,3,('Tables calc'!$N$24:$N$539=1)/('Tables calc'!$N$24:$N$539=1)*(ROW('Tables calc'!$N$24:$N$539)-ROW('Tables calc'!$N$23)),G205)))))</f>
        <v/>
      </c>
      <c r="B205" s="606" t="str" cm="1">
        <f t="array" ref="B205">IF(G205='Tables calc'!$M$1+1,"#",IF(B204="#","",IF(B204="","",INDEX('Tables calc'!$K$24:$K$539,_xlfn.AGGREGATE(15,3,('Tables calc'!$N$24:$N$539=1)/('Tables calc'!$N$24:$N$539=1)*(ROW('Tables calc'!$N$24:$N$539)-ROW('Tables calc'!$N$23)),G205)))))</f>
        <v/>
      </c>
      <c r="C205" s="607" t="str">
        <f t="shared" si="37"/>
        <v/>
      </c>
      <c r="D205" s="608" t="str" cm="1">
        <f t="array" ref="D205">IF(G205='Tables calc'!$M$1+1,'Tables calc'!$P$23,IF(D204='Tables calc'!$P$23,"",IF(D204="","",INDEX('Tables calc'!$L$24:$L$539,_xlfn.AGGREGATE(15,3,('Tables calc'!$N$24:$N$539=1)/('Tables calc'!$N$24:$N$539=1)*(ROW('Tables calc'!$N$24:$N$539)-ROW('Tables calc'!$N$23)),G205)))))</f>
        <v/>
      </c>
      <c r="E205" s="601" t="str">
        <f t="shared" si="38"/>
        <v/>
      </c>
      <c r="F205" s="613" t="str" cm="1">
        <f t="array" ref="F205">IF(G205='Tables calc'!$M$1+1,'Tables calc'!$P$24,IF(E204="Box 5","",IF(F204="","",INDEX('Tables calc'!$M$24:$M$539,_xlfn.AGGREGATE(15,3,('Tables calc'!$N$24:$N$539=1)/('Tables calc'!$N$24:$N$539=1)*(ROW('Tables calc'!$N$24:$N$539)-ROW('Tables calc'!$N$23)),G205)))))</f>
        <v/>
      </c>
      <c r="G205" s="69">
        <v>204</v>
      </c>
      <c r="H205" s="69" t="str">
        <f t="shared" si="30"/>
        <v/>
      </c>
      <c r="I205" s="69" t="str">
        <f t="shared" si="31"/>
        <v/>
      </c>
      <c r="J205" s="69" t="str">
        <f t="shared" si="39"/>
        <v/>
      </c>
      <c r="K205" s="69" t="str">
        <f t="shared" si="32"/>
        <v/>
      </c>
      <c r="L205" s="69" t="str">
        <f t="shared" si="33"/>
        <v/>
      </c>
      <c r="M205" s="69" t="str">
        <f t="shared" si="34"/>
        <v/>
      </c>
      <c r="N205" s="69" t="str">
        <f t="shared" si="35"/>
        <v/>
      </c>
      <c r="O205" s="69" t="str">
        <f t="shared" si="36"/>
        <v/>
      </c>
    </row>
    <row r="206" spans="1:15" x14ac:dyDescent="0.3">
      <c r="A206" s="606" t="str" cm="1">
        <f t="array" ref="A206">IF(G206='Tables calc'!$M$1+1,"Totals:",IF(A205="Totals:","",IF(A205="","",INDEX('Tables calc'!$J$24:$J$539,_xlfn.AGGREGATE(15,3,('Tables calc'!$N$24:$N$539=1)/('Tables calc'!$N$24:$N$539=1)*(ROW('Tables calc'!$N$24:$N$539)-ROW('Tables calc'!$N$23)),G206)))))</f>
        <v/>
      </c>
      <c r="B206" s="606" t="str" cm="1">
        <f t="array" ref="B206">IF(G206='Tables calc'!$M$1+1,"#",IF(B205="#","",IF(B205="","",INDEX('Tables calc'!$K$24:$K$539,_xlfn.AGGREGATE(15,3,('Tables calc'!$N$24:$N$539=1)/('Tables calc'!$N$24:$N$539=1)*(ROW('Tables calc'!$N$24:$N$539)-ROW('Tables calc'!$N$23)),G206)))))</f>
        <v/>
      </c>
      <c r="C206" s="607" t="str">
        <f t="shared" si="37"/>
        <v/>
      </c>
      <c r="D206" s="608" t="str" cm="1">
        <f t="array" ref="D206">IF(G206='Tables calc'!$M$1+1,'Tables calc'!$P$23,IF(D205='Tables calc'!$P$23,"",IF(D205="","",INDEX('Tables calc'!$L$24:$L$539,_xlfn.AGGREGATE(15,3,('Tables calc'!$N$24:$N$539=1)/('Tables calc'!$N$24:$N$539=1)*(ROW('Tables calc'!$N$24:$N$539)-ROW('Tables calc'!$N$23)),G206)))))</f>
        <v/>
      </c>
      <c r="E206" s="601" t="str">
        <f t="shared" si="38"/>
        <v/>
      </c>
      <c r="F206" s="613" t="str" cm="1">
        <f t="array" ref="F206">IF(G206='Tables calc'!$M$1+1,'Tables calc'!$P$24,IF(E205="Box 5","",IF(F205="","",INDEX('Tables calc'!$M$24:$M$539,_xlfn.AGGREGATE(15,3,('Tables calc'!$N$24:$N$539=1)/('Tables calc'!$N$24:$N$539=1)*(ROW('Tables calc'!$N$24:$N$539)-ROW('Tables calc'!$N$23)),G206)))))</f>
        <v/>
      </c>
      <c r="G206" s="69">
        <v>205</v>
      </c>
      <c r="H206" s="69" t="str">
        <f t="shared" si="30"/>
        <v/>
      </c>
      <c r="I206" s="69" t="str">
        <f t="shared" si="31"/>
        <v/>
      </c>
      <c r="J206" s="69" t="str">
        <f t="shared" si="39"/>
        <v/>
      </c>
      <c r="K206" s="69" t="str">
        <f t="shared" si="32"/>
        <v/>
      </c>
      <c r="L206" s="69" t="str">
        <f t="shared" si="33"/>
        <v/>
      </c>
      <c r="M206" s="69" t="str">
        <f t="shared" si="34"/>
        <v/>
      </c>
      <c r="N206" s="69" t="str">
        <f t="shared" si="35"/>
        <v/>
      </c>
      <c r="O206" s="69" t="str">
        <f t="shared" si="36"/>
        <v/>
      </c>
    </row>
    <row r="207" spans="1:15" x14ac:dyDescent="0.3">
      <c r="A207" s="606" t="str" cm="1">
        <f t="array" ref="A207">IF(G207='Tables calc'!$M$1+1,"Totals:",IF(A206="Totals:","",IF(A206="","",INDEX('Tables calc'!$J$24:$J$539,_xlfn.AGGREGATE(15,3,('Tables calc'!$N$24:$N$539=1)/('Tables calc'!$N$24:$N$539=1)*(ROW('Tables calc'!$N$24:$N$539)-ROW('Tables calc'!$N$23)),G207)))))</f>
        <v/>
      </c>
      <c r="B207" s="606" t="str" cm="1">
        <f t="array" ref="B207">IF(G207='Tables calc'!$M$1+1,"#",IF(B206="#","",IF(B206="","",INDEX('Tables calc'!$K$24:$K$539,_xlfn.AGGREGATE(15,3,('Tables calc'!$N$24:$N$539=1)/('Tables calc'!$N$24:$N$539=1)*(ROW('Tables calc'!$N$24:$N$539)-ROW('Tables calc'!$N$23)),G207)))))</f>
        <v/>
      </c>
      <c r="C207" s="607" t="str">
        <f t="shared" si="37"/>
        <v/>
      </c>
      <c r="D207" s="608" t="str" cm="1">
        <f t="array" ref="D207">IF(G207='Tables calc'!$M$1+1,'Tables calc'!$P$23,IF(D206='Tables calc'!$P$23,"",IF(D206="","",INDEX('Tables calc'!$L$24:$L$539,_xlfn.AGGREGATE(15,3,('Tables calc'!$N$24:$N$539=1)/('Tables calc'!$N$24:$N$539=1)*(ROW('Tables calc'!$N$24:$N$539)-ROW('Tables calc'!$N$23)),G207)))))</f>
        <v/>
      </c>
      <c r="E207" s="601" t="str">
        <f t="shared" si="38"/>
        <v/>
      </c>
      <c r="F207" s="613" t="str" cm="1">
        <f t="array" ref="F207">IF(G207='Tables calc'!$M$1+1,'Tables calc'!$P$24,IF(E206="Box 5","",IF(F206="","",INDEX('Tables calc'!$M$24:$M$539,_xlfn.AGGREGATE(15,3,('Tables calc'!$N$24:$N$539=1)/('Tables calc'!$N$24:$N$539=1)*(ROW('Tables calc'!$N$24:$N$539)-ROW('Tables calc'!$N$23)),G207)))))</f>
        <v/>
      </c>
      <c r="G207" s="69">
        <v>206</v>
      </c>
      <c r="H207" s="69" t="str">
        <f t="shared" si="30"/>
        <v/>
      </c>
      <c r="I207" s="69" t="str">
        <f t="shared" si="31"/>
        <v/>
      </c>
      <c r="J207" s="69" t="str">
        <f t="shared" si="39"/>
        <v/>
      </c>
      <c r="K207" s="69" t="str">
        <f t="shared" si="32"/>
        <v/>
      </c>
      <c r="L207" s="69" t="str">
        <f t="shared" si="33"/>
        <v/>
      </c>
      <c r="M207" s="69" t="str">
        <f t="shared" si="34"/>
        <v/>
      </c>
      <c r="N207" s="69" t="str">
        <f t="shared" si="35"/>
        <v/>
      </c>
      <c r="O207" s="69" t="str">
        <f t="shared" si="36"/>
        <v/>
      </c>
    </row>
    <row r="208" spans="1:15" x14ac:dyDescent="0.3">
      <c r="A208" s="606" t="str" cm="1">
        <f t="array" ref="A208">IF(G208='Tables calc'!$M$1+1,"Totals:",IF(A207="Totals:","",IF(A207="","",INDEX('Tables calc'!$J$24:$J$539,_xlfn.AGGREGATE(15,3,('Tables calc'!$N$24:$N$539=1)/('Tables calc'!$N$24:$N$539=1)*(ROW('Tables calc'!$N$24:$N$539)-ROW('Tables calc'!$N$23)),G208)))))</f>
        <v/>
      </c>
      <c r="B208" s="606" t="str" cm="1">
        <f t="array" ref="B208">IF(G208='Tables calc'!$M$1+1,"#",IF(B207="#","",IF(B207="","",INDEX('Tables calc'!$K$24:$K$539,_xlfn.AGGREGATE(15,3,('Tables calc'!$N$24:$N$539=1)/('Tables calc'!$N$24:$N$539=1)*(ROW('Tables calc'!$N$24:$N$539)-ROW('Tables calc'!$N$23)),G208)))))</f>
        <v/>
      </c>
      <c r="C208" s="607" t="str">
        <f t="shared" si="37"/>
        <v/>
      </c>
      <c r="D208" s="608" t="str" cm="1">
        <f t="array" ref="D208">IF(G208='Tables calc'!$M$1+1,'Tables calc'!$P$23,IF(D207='Tables calc'!$P$23,"",IF(D207="","",INDEX('Tables calc'!$L$24:$L$539,_xlfn.AGGREGATE(15,3,('Tables calc'!$N$24:$N$539=1)/('Tables calc'!$N$24:$N$539=1)*(ROW('Tables calc'!$N$24:$N$539)-ROW('Tables calc'!$N$23)),G208)))))</f>
        <v/>
      </c>
      <c r="E208" s="601" t="str">
        <f t="shared" si="38"/>
        <v/>
      </c>
      <c r="F208" s="613" t="str" cm="1">
        <f t="array" ref="F208">IF(G208='Tables calc'!$M$1+1,'Tables calc'!$P$24,IF(E207="Box 5","",IF(F207="","",INDEX('Tables calc'!$M$24:$M$539,_xlfn.AGGREGATE(15,3,('Tables calc'!$N$24:$N$539=1)/('Tables calc'!$N$24:$N$539=1)*(ROW('Tables calc'!$N$24:$N$539)-ROW('Tables calc'!$N$23)),G208)))))</f>
        <v/>
      </c>
      <c r="G208" s="69">
        <v>207</v>
      </c>
      <c r="H208" s="69" t="str">
        <f t="shared" si="30"/>
        <v/>
      </c>
      <c r="I208" s="69" t="str">
        <f t="shared" si="31"/>
        <v/>
      </c>
      <c r="J208" s="69" t="str">
        <f t="shared" si="39"/>
        <v/>
      </c>
      <c r="K208" s="69" t="str">
        <f t="shared" si="32"/>
        <v/>
      </c>
      <c r="L208" s="69" t="str">
        <f t="shared" si="33"/>
        <v/>
      </c>
      <c r="M208" s="69" t="str">
        <f t="shared" si="34"/>
        <v/>
      </c>
      <c r="N208" s="69" t="str">
        <f t="shared" si="35"/>
        <v/>
      </c>
      <c r="O208" s="69" t="str">
        <f t="shared" si="36"/>
        <v/>
      </c>
    </row>
    <row r="209" spans="1:15" x14ac:dyDescent="0.3">
      <c r="A209" s="606" t="str" cm="1">
        <f t="array" ref="A209">IF(G209='Tables calc'!$M$1+1,"Totals:",IF(A208="Totals:","",IF(A208="","",INDEX('Tables calc'!$J$24:$J$539,_xlfn.AGGREGATE(15,3,('Tables calc'!$N$24:$N$539=1)/('Tables calc'!$N$24:$N$539=1)*(ROW('Tables calc'!$N$24:$N$539)-ROW('Tables calc'!$N$23)),G209)))))</f>
        <v/>
      </c>
      <c r="B209" s="606" t="str" cm="1">
        <f t="array" ref="B209">IF(G209='Tables calc'!$M$1+1,"#",IF(B208="#","",IF(B208="","",INDEX('Tables calc'!$K$24:$K$539,_xlfn.AGGREGATE(15,3,('Tables calc'!$N$24:$N$539=1)/('Tables calc'!$N$24:$N$539=1)*(ROW('Tables calc'!$N$24:$N$539)-ROW('Tables calc'!$N$23)),G209)))))</f>
        <v/>
      </c>
      <c r="C209" s="607" t="str">
        <f t="shared" si="37"/>
        <v/>
      </c>
      <c r="D209" s="608" t="str" cm="1">
        <f t="array" ref="D209">IF(G209='Tables calc'!$M$1+1,'Tables calc'!$P$23,IF(D208='Tables calc'!$P$23,"",IF(D208="","",INDEX('Tables calc'!$L$24:$L$539,_xlfn.AGGREGATE(15,3,('Tables calc'!$N$24:$N$539=1)/('Tables calc'!$N$24:$N$539=1)*(ROW('Tables calc'!$N$24:$N$539)-ROW('Tables calc'!$N$23)),G209)))))</f>
        <v/>
      </c>
      <c r="E209" s="601" t="str">
        <f t="shared" si="38"/>
        <v/>
      </c>
      <c r="F209" s="613" t="str" cm="1">
        <f t="array" ref="F209">IF(G209='Tables calc'!$M$1+1,'Tables calc'!$P$24,IF(E208="Box 5","",IF(F208="","",INDEX('Tables calc'!$M$24:$M$539,_xlfn.AGGREGATE(15,3,('Tables calc'!$N$24:$N$539=1)/('Tables calc'!$N$24:$N$539=1)*(ROW('Tables calc'!$N$24:$N$539)-ROW('Tables calc'!$N$23)),G209)))))</f>
        <v/>
      </c>
      <c r="G209" s="69">
        <v>208</v>
      </c>
      <c r="H209" s="69" t="str">
        <f t="shared" si="30"/>
        <v/>
      </c>
      <c r="I209" s="69" t="str">
        <f t="shared" si="31"/>
        <v/>
      </c>
      <c r="J209" s="69" t="str">
        <f t="shared" si="39"/>
        <v/>
      </c>
      <c r="K209" s="69" t="str">
        <f t="shared" si="32"/>
        <v/>
      </c>
      <c r="L209" s="69" t="str">
        <f t="shared" si="33"/>
        <v/>
      </c>
      <c r="M209" s="69" t="str">
        <f t="shared" si="34"/>
        <v/>
      </c>
      <c r="N209" s="69" t="str">
        <f t="shared" si="35"/>
        <v/>
      </c>
      <c r="O209" s="69" t="str">
        <f t="shared" si="36"/>
        <v/>
      </c>
    </row>
    <row r="210" spans="1:15" x14ac:dyDescent="0.3">
      <c r="A210" s="606" t="str" cm="1">
        <f t="array" ref="A210">IF(G210='Tables calc'!$M$1+1,"Totals:",IF(A209="Totals:","",IF(A209="","",INDEX('Tables calc'!$J$24:$J$539,_xlfn.AGGREGATE(15,3,('Tables calc'!$N$24:$N$539=1)/('Tables calc'!$N$24:$N$539=1)*(ROW('Tables calc'!$N$24:$N$539)-ROW('Tables calc'!$N$23)),G210)))))</f>
        <v/>
      </c>
      <c r="B210" s="606" t="str" cm="1">
        <f t="array" ref="B210">IF(G210='Tables calc'!$M$1+1,"#",IF(B209="#","",IF(B209="","",INDEX('Tables calc'!$K$24:$K$539,_xlfn.AGGREGATE(15,3,('Tables calc'!$N$24:$N$539=1)/('Tables calc'!$N$24:$N$539=1)*(ROW('Tables calc'!$N$24:$N$539)-ROW('Tables calc'!$N$23)),G210)))))</f>
        <v/>
      </c>
      <c r="C210" s="607" t="str">
        <f t="shared" si="37"/>
        <v/>
      </c>
      <c r="D210" s="608" t="str" cm="1">
        <f t="array" ref="D210">IF(G210='Tables calc'!$M$1+1,'Tables calc'!$P$23,IF(D209='Tables calc'!$P$23,"",IF(D209="","",INDEX('Tables calc'!$L$24:$L$539,_xlfn.AGGREGATE(15,3,('Tables calc'!$N$24:$N$539=1)/('Tables calc'!$N$24:$N$539=1)*(ROW('Tables calc'!$N$24:$N$539)-ROW('Tables calc'!$N$23)),G210)))))</f>
        <v/>
      </c>
      <c r="E210" s="601" t="str">
        <f t="shared" si="38"/>
        <v/>
      </c>
      <c r="F210" s="613" t="str" cm="1">
        <f t="array" ref="F210">IF(G210='Tables calc'!$M$1+1,'Tables calc'!$P$24,IF(E209="Box 5","",IF(F209="","",INDEX('Tables calc'!$M$24:$M$539,_xlfn.AGGREGATE(15,3,('Tables calc'!$N$24:$N$539=1)/('Tables calc'!$N$24:$N$539=1)*(ROW('Tables calc'!$N$24:$N$539)-ROW('Tables calc'!$N$23)),G210)))))</f>
        <v/>
      </c>
      <c r="G210" s="69">
        <v>209</v>
      </c>
      <c r="H210" s="69" t="str">
        <f t="shared" si="30"/>
        <v/>
      </c>
      <c r="I210" s="69" t="str">
        <f t="shared" si="31"/>
        <v/>
      </c>
      <c r="J210" s="69" t="str">
        <f t="shared" si="39"/>
        <v/>
      </c>
      <c r="K210" s="69" t="str">
        <f t="shared" si="32"/>
        <v/>
      </c>
      <c r="L210" s="69" t="str">
        <f t="shared" si="33"/>
        <v/>
      </c>
      <c r="M210" s="69" t="str">
        <f t="shared" si="34"/>
        <v/>
      </c>
      <c r="N210" s="69" t="str">
        <f t="shared" si="35"/>
        <v/>
      </c>
      <c r="O210" s="69" t="str">
        <f t="shared" si="36"/>
        <v/>
      </c>
    </row>
    <row r="211" spans="1:15" x14ac:dyDescent="0.3">
      <c r="A211" s="606" t="str" cm="1">
        <f t="array" ref="A211">IF(G211='Tables calc'!$M$1+1,"Totals:",IF(A210="Totals:","",IF(A210="","",INDEX('Tables calc'!$J$24:$J$539,_xlfn.AGGREGATE(15,3,('Tables calc'!$N$24:$N$539=1)/('Tables calc'!$N$24:$N$539=1)*(ROW('Tables calc'!$N$24:$N$539)-ROW('Tables calc'!$N$23)),G211)))))</f>
        <v/>
      </c>
      <c r="B211" s="606" t="str" cm="1">
        <f t="array" ref="B211">IF(G211='Tables calc'!$M$1+1,"#",IF(B210="#","",IF(B210="","",INDEX('Tables calc'!$K$24:$K$539,_xlfn.AGGREGATE(15,3,('Tables calc'!$N$24:$N$539=1)/('Tables calc'!$N$24:$N$539=1)*(ROW('Tables calc'!$N$24:$N$539)-ROW('Tables calc'!$N$23)),G211)))))</f>
        <v/>
      </c>
      <c r="C211" s="607" t="str">
        <f t="shared" si="37"/>
        <v/>
      </c>
      <c r="D211" s="608" t="str" cm="1">
        <f t="array" ref="D211">IF(G211='Tables calc'!$M$1+1,'Tables calc'!$P$23,IF(D210='Tables calc'!$P$23,"",IF(D210="","",INDEX('Tables calc'!$L$24:$L$539,_xlfn.AGGREGATE(15,3,('Tables calc'!$N$24:$N$539=1)/('Tables calc'!$N$24:$N$539=1)*(ROW('Tables calc'!$N$24:$N$539)-ROW('Tables calc'!$N$23)),G211)))))</f>
        <v/>
      </c>
      <c r="E211" s="601" t="str">
        <f t="shared" si="38"/>
        <v/>
      </c>
      <c r="F211" s="613" t="str" cm="1">
        <f t="array" ref="F211">IF(G211='Tables calc'!$M$1+1,'Tables calc'!$P$24,IF(E210="Box 5","",IF(F210="","",INDEX('Tables calc'!$M$24:$M$539,_xlfn.AGGREGATE(15,3,('Tables calc'!$N$24:$N$539=1)/('Tables calc'!$N$24:$N$539=1)*(ROW('Tables calc'!$N$24:$N$539)-ROW('Tables calc'!$N$23)),G211)))))</f>
        <v/>
      </c>
      <c r="G211" s="69">
        <v>210</v>
      </c>
      <c r="H211" s="69" t="str">
        <f t="shared" si="30"/>
        <v/>
      </c>
      <c r="I211" s="69" t="str">
        <f t="shared" si="31"/>
        <v/>
      </c>
      <c r="J211" s="69" t="str">
        <f t="shared" si="39"/>
        <v/>
      </c>
      <c r="K211" s="69" t="str">
        <f t="shared" si="32"/>
        <v/>
      </c>
      <c r="L211" s="69" t="str">
        <f t="shared" si="33"/>
        <v/>
      </c>
      <c r="M211" s="69" t="str">
        <f t="shared" si="34"/>
        <v/>
      </c>
      <c r="N211" s="69" t="str">
        <f t="shared" si="35"/>
        <v/>
      </c>
      <c r="O211" s="69" t="str">
        <f t="shared" si="36"/>
        <v/>
      </c>
    </row>
    <row r="212" spans="1:15" x14ac:dyDescent="0.3">
      <c r="A212" s="606" t="str" cm="1">
        <f t="array" ref="A212">IF(G212='Tables calc'!$M$1+1,"Totals:",IF(A211="Totals:","",IF(A211="","",INDEX('Tables calc'!$J$24:$J$539,_xlfn.AGGREGATE(15,3,('Tables calc'!$N$24:$N$539=1)/('Tables calc'!$N$24:$N$539=1)*(ROW('Tables calc'!$N$24:$N$539)-ROW('Tables calc'!$N$23)),G212)))))</f>
        <v/>
      </c>
      <c r="B212" s="606" t="str" cm="1">
        <f t="array" ref="B212">IF(G212='Tables calc'!$M$1+1,"#",IF(B211="#","",IF(B211="","",INDEX('Tables calc'!$K$24:$K$539,_xlfn.AGGREGATE(15,3,('Tables calc'!$N$24:$N$539=1)/('Tables calc'!$N$24:$N$539=1)*(ROW('Tables calc'!$N$24:$N$539)-ROW('Tables calc'!$N$23)),G212)))))</f>
        <v/>
      </c>
      <c r="C212" s="607" t="str">
        <f t="shared" si="37"/>
        <v/>
      </c>
      <c r="D212" s="608" t="str" cm="1">
        <f t="array" ref="D212">IF(G212='Tables calc'!$M$1+1,'Tables calc'!$P$23,IF(D211='Tables calc'!$P$23,"",IF(D211="","",INDEX('Tables calc'!$L$24:$L$539,_xlfn.AGGREGATE(15,3,('Tables calc'!$N$24:$N$539=1)/('Tables calc'!$N$24:$N$539=1)*(ROW('Tables calc'!$N$24:$N$539)-ROW('Tables calc'!$N$23)),G212)))))</f>
        <v/>
      </c>
      <c r="E212" s="601" t="str">
        <f t="shared" si="38"/>
        <v/>
      </c>
      <c r="F212" s="613" t="str" cm="1">
        <f t="array" ref="F212">IF(G212='Tables calc'!$M$1+1,'Tables calc'!$P$24,IF(E211="Box 5","",IF(F211="","",INDEX('Tables calc'!$M$24:$M$539,_xlfn.AGGREGATE(15,3,('Tables calc'!$N$24:$N$539=1)/('Tables calc'!$N$24:$N$539=1)*(ROW('Tables calc'!$N$24:$N$539)-ROW('Tables calc'!$N$23)),G212)))))</f>
        <v/>
      </c>
      <c r="G212" s="69">
        <v>211</v>
      </c>
      <c r="H212" s="69" t="str">
        <f t="shared" si="30"/>
        <v/>
      </c>
      <c r="I212" s="69" t="str">
        <f t="shared" si="31"/>
        <v/>
      </c>
      <c r="J212" s="69" t="str">
        <f t="shared" si="39"/>
        <v/>
      </c>
      <c r="K212" s="69" t="str">
        <f t="shared" si="32"/>
        <v/>
      </c>
      <c r="L212" s="69" t="str">
        <f t="shared" si="33"/>
        <v/>
      </c>
      <c r="M212" s="69" t="str">
        <f t="shared" si="34"/>
        <v/>
      </c>
      <c r="N212" s="69" t="str">
        <f t="shared" si="35"/>
        <v/>
      </c>
      <c r="O212" s="69" t="str">
        <f t="shared" si="36"/>
        <v/>
      </c>
    </row>
    <row r="213" spans="1:15" x14ac:dyDescent="0.3">
      <c r="A213" s="606" t="str" cm="1">
        <f t="array" ref="A213">IF(G213='Tables calc'!$M$1+1,"Totals:",IF(A212="Totals:","",IF(A212="","",INDEX('Tables calc'!$J$24:$J$539,_xlfn.AGGREGATE(15,3,('Tables calc'!$N$24:$N$539=1)/('Tables calc'!$N$24:$N$539=1)*(ROW('Tables calc'!$N$24:$N$539)-ROW('Tables calc'!$N$23)),G213)))))</f>
        <v/>
      </c>
      <c r="B213" s="606" t="str" cm="1">
        <f t="array" ref="B213">IF(G213='Tables calc'!$M$1+1,"#",IF(B212="#","",IF(B212="","",INDEX('Tables calc'!$K$24:$K$539,_xlfn.AGGREGATE(15,3,('Tables calc'!$N$24:$N$539=1)/('Tables calc'!$N$24:$N$539=1)*(ROW('Tables calc'!$N$24:$N$539)-ROW('Tables calc'!$N$23)),G213)))))</f>
        <v/>
      </c>
      <c r="C213" s="607" t="str">
        <f t="shared" si="37"/>
        <v/>
      </c>
      <c r="D213" s="608" t="str" cm="1">
        <f t="array" ref="D213">IF(G213='Tables calc'!$M$1+1,'Tables calc'!$P$23,IF(D212='Tables calc'!$P$23,"",IF(D212="","",INDEX('Tables calc'!$L$24:$L$539,_xlfn.AGGREGATE(15,3,('Tables calc'!$N$24:$N$539=1)/('Tables calc'!$N$24:$N$539=1)*(ROW('Tables calc'!$N$24:$N$539)-ROW('Tables calc'!$N$23)),G213)))))</f>
        <v/>
      </c>
      <c r="E213" s="601" t="str">
        <f t="shared" si="38"/>
        <v/>
      </c>
      <c r="F213" s="613" t="str" cm="1">
        <f t="array" ref="F213">IF(G213='Tables calc'!$M$1+1,'Tables calc'!$P$24,IF(E212="Box 5","",IF(F212="","",INDEX('Tables calc'!$M$24:$M$539,_xlfn.AGGREGATE(15,3,('Tables calc'!$N$24:$N$539=1)/('Tables calc'!$N$24:$N$539=1)*(ROW('Tables calc'!$N$24:$N$539)-ROW('Tables calc'!$N$23)),G213)))))</f>
        <v/>
      </c>
      <c r="G213" s="69">
        <v>212</v>
      </c>
      <c r="H213" s="69" t="str">
        <f t="shared" si="30"/>
        <v/>
      </c>
      <c r="I213" s="69" t="str">
        <f t="shared" si="31"/>
        <v/>
      </c>
      <c r="J213" s="69" t="str">
        <f t="shared" si="39"/>
        <v/>
      </c>
      <c r="K213" s="69" t="str">
        <f t="shared" si="32"/>
        <v/>
      </c>
      <c r="L213" s="69" t="str">
        <f t="shared" si="33"/>
        <v/>
      </c>
      <c r="M213" s="69" t="str">
        <f t="shared" si="34"/>
        <v/>
      </c>
      <c r="N213" s="69" t="str">
        <f t="shared" si="35"/>
        <v/>
      </c>
      <c r="O213" s="69" t="str">
        <f t="shared" si="36"/>
        <v/>
      </c>
    </row>
    <row r="214" spans="1:15" x14ac:dyDescent="0.3">
      <c r="A214" s="606" t="str" cm="1">
        <f t="array" ref="A214">IF(G214='Tables calc'!$M$1+1,"Totals:",IF(A213="Totals:","",IF(A213="","",INDEX('Tables calc'!$J$24:$J$539,_xlfn.AGGREGATE(15,3,('Tables calc'!$N$24:$N$539=1)/('Tables calc'!$N$24:$N$539=1)*(ROW('Tables calc'!$N$24:$N$539)-ROW('Tables calc'!$N$23)),G214)))))</f>
        <v/>
      </c>
      <c r="B214" s="606" t="str" cm="1">
        <f t="array" ref="B214">IF(G214='Tables calc'!$M$1+1,"#",IF(B213="#","",IF(B213="","",INDEX('Tables calc'!$K$24:$K$539,_xlfn.AGGREGATE(15,3,('Tables calc'!$N$24:$N$539=1)/('Tables calc'!$N$24:$N$539=1)*(ROW('Tables calc'!$N$24:$N$539)-ROW('Tables calc'!$N$23)),G214)))))</f>
        <v/>
      </c>
      <c r="C214" s="607" t="str">
        <f t="shared" si="37"/>
        <v/>
      </c>
      <c r="D214" s="608" t="str" cm="1">
        <f t="array" ref="D214">IF(G214='Tables calc'!$M$1+1,'Tables calc'!$P$23,IF(D213='Tables calc'!$P$23,"",IF(D213="","",INDEX('Tables calc'!$L$24:$L$539,_xlfn.AGGREGATE(15,3,('Tables calc'!$N$24:$N$539=1)/('Tables calc'!$N$24:$N$539=1)*(ROW('Tables calc'!$N$24:$N$539)-ROW('Tables calc'!$N$23)),G214)))))</f>
        <v/>
      </c>
      <c r="E214" s="601" t="str">
        <f t="shared" si="38"/>
        <v/>
      </c>
      <c r="F214" s="613" t="str" cm="1">
        <f t="array" ref="F214">IF(G214='Tables calc'!$M$1+1,'Tables calc'!$P$24,IF(E213="Box 5","",IF(F213="","",INDEX('Tables calc'!$M$24:$M$539,_xlfn.AGGREGATE(15,3,('Tables calc'!$N$24:$N$539=1)/('Tables calc'!$N$24:$N$539=1)*(ROW('Tables calc'!$N$24:$N$539)-ROW('Tables calc'!$N$23)),G214)))))</f>
        <v/>
      </c>
      <c r="G214" s="69">
        <v>213</v>
      </c>
      <c r="H214" s="69" t="str">
        <f t="shared" si="30"/>
        <v/>
      </c>
      <c r="I214" s="69" t="str">
        <f t="shared" si="31"/>
        <v/>
      </c>
      <c r="J214" s="69" t="str">
        <f t="shared" si="39"/>
        <v/>
      </c>
      <c r="K214" s="69" t="str">
        <f t="shared" si="32"/>
        <v/>
      </c>
      <c r="L214" s="69" t="str">
        <f t="shared" si="33"/>
        <v/>
      </c>
      <c r="M214" s="69" t="str">
        <f t="shared" si="34"/>
        <v/>
      </c>
      <c r="N214" s="69" t="str">
        <f t="shared" si="35"/>
        <v/>
      </c>
      <c r="O214" s="69" t="str">
        <f t="shared" si="36"/>
        <v/>
      </c>
    </row>
    <row r="215" spans="1:15" x14ac:dyDescent="0.3">
      <c r="A215" s="606" t="str" cm="1">
        <f t="array" ref="A215">IF(G215='Tables calc'!$M$1+1,"Totals:",IF(A214="Totals:","",IF(A214="","",INDEX('Tables calc'!$J$24:$J$539,_xlfn.AGGREGATE(15,3,('Tables calc'!$N$24:$N$539=1)/('Tables calc'!$N$24:$N$539=1)*(ROW('Tables calc'!$N$24:$N$539)-ROW('Tables calc'!$N$23)),G215)))))</f>
        <v/>
      </c>
      <c r="B215" s="606" t="str" cm="1">
        <f t="array" ref="B215">IF(G215='Tables calc'!$M$1+1,"#",IF(B214="#","",IF(B214="","",INDEX('Tables calc'!$K$24:$K$539,_xlfn.AGGREGATE(15,3,('Tables calc'!$N$24:$N$539=1)/('Tables calc'!$N$24:$N$539=1)*(ROW('Tables calc'!$N$24:$N$539)-ROW('Tables calc'!$N$23)),G215)))))</f>
        <v/>
      </c>
      <c r="C215" s="607" t="str">
        <f t="shared" si="37"/>
        <v/>
      </c>
      <c r="D215" s="608" t="str" cm="1">
        <f t="array" ref="D215">IF(G215='Tables calc'!$M$1+1,'Tables calc'!$P$23,IF(D214='Tables calc'!$P$23,"",IF(D214="","",INDEX('Tables calc'!$L$24:$L$539,_xlfn.AGGREGATE(15,3,('Tables calc'!$N$24:$N$539=1)/('Tables calc'!$N$24:$N$539=1)*(ROW('Tables calc'!$N$24:$N$539)-ROW('Tables calc'!$N$23)),G215)))))</f>
        <v/>
      </c>
      <c r="E215" s="601" t="str">
        <f t="shared" si="38"/>
        <v/>
      </c>
      <c r="F215" s="613" t="str" cm="1">
        <f t="array" ref="F215">IF(G215='Tables calc'!$M$1+1,'Tables calc'!$P$24,IF(E214="Box 5","",IF(F214="","",INDEX('Tables calc'!$M$24:$M$539,_xlfn.AGGREGATE(15,3,('Tables calc'!$N$24:$N$539=1)/('Tables calc'!$N$24:$N$539=1)*(ROW('Tables calc'!$N$24:$N$539)-ROW('Tables calc'!$N$23)),G215)))))</f>
        <v/>
      </c>
      <c r="G215" s="69">
        <v>214</v>
      </c>
      <c r="H215" s="69" t="str">
        <f t="shared" si="30"/>
        <v/>
      </c>
      <c r="I215" s="69" t="str">
        <f t="shared" si="31"/>
        <v/>
      </c>
      <c r="J215" s="69" t="str">
        <f t="shared" si="39"/>
        <v/>
      </c>
      <c r="K215" s="69" t="str">
        <f t="shared" si="32"/>
        <v/>
      </c>
      <c r="L215" s="69" t="str">
        <f t="shared" si="33"/>
        <v/>
      </c>
      <c r="M215" s="69" t="str">
        <f t="shared" si="34"/>
        <v/>
      </c>
      <c r="N215" s="69" t="str">
        <f t="shared" si="35"/>
        <v/>
      </c>
      <c r="O215" s="69" t="str">
        <f t="shared" si="36"/>
        <v/>
      </c>
    </row>
    <row r="216" spans="1:15" x14ac:dyDescent="0.3">
      <c r="A216" s="606" t="str" cm="1">
        <f t="array" ref="A216">IF(G216='Tables calc'!$M$1+1,"Totals:",IF(A215="Totals:","",IF(A215="","",INDEX('Tables calc'!$J$24:$J$539,_xlfn.AGGREGATE(15,3,('Tables calc'!$N$24:$N$539=1)/('Tables calc'!$N$24:$N$539=1)*(ROW('Tables calc'!$N$24:$N$539)-ROW('Tables calc'!$N$23)),G216)))))</f>
        <v/>
      </c>
      <c r="B216" s="606" t="str" cm="1">
        <f t="array" ref="B216">IF(G216='Tables calc'!$M$1+1,"#",IF(B215="#","",IF(B215="","",INDEX('Tables calc'!$K$24:$K$539,_xlfn.AGGREGATE(15,3,('Tables calc'!$N$24:$N$539=1)/('Tables calc'!$N$24:$N$539=1)*(ROW('Tables calc'!$N$24:$N$539)-ROW('Tables calc'!$N$23)),G216)))))</f>
        <v/>
      </c>
      <c r="C216" s="607" t="str">
        <f t="shared" si="37"/>
        <v/>
      </c>
      <c r="D216" s="608" t="str" cm="1">
        <f t="array" ref="D216">IF(G216='Tables calc'!$M$1+1,'Tables calc'!$P$23,IF(D215='Tables calc'!$P$23,"",IF(D215="","",INDEX('Tables calc'!$L$24:$L$539,_xlfn.AGGREGATE(15,3,('Tables calc'!$N$24:$N$539=1)/('Tables calc'!$N$24:$N$539=1)*(ROW('Tables calc'!$N$24:$N$539)-ROW('Tables calc'!$N$23)),G216)))))</f>
        <v/>
      </c>
      <c r="E216" s="601" t="str">
        <f t="shared" si="38"/>
        <v/>
      </c>
      <c r="F216" s="613" t="str" cm="1">
        <f t="array" ref="F216">IF(G216='Tables calc'!$M$1+1,'Tables calc'!$P$24,IF(E215="Box 5","",IF(F215="","",INDEX('Tables calc'!$M$24:$M$539,_xlfn.AGGREGATE(15,3,('Tables calc'!$N$24:$N$539=1)/('Tables calc'!$N$24:$N$539=1)*(ROW('Tables calc'!$N$24:$N$539)-ROW('Tables calc'!$N$23)),G216)))))</f>
        <v/>
      </c>
      <c r="G216" s="69">
        <v>215</v>
      </c>
      <c r="H216" s="69" t="str">
        <f t="shared" si="30"/>
        <v/>
      </c>
      <c r="I216" s="69" t="str">
        <f t="shared" si="31"/>
        <v/>
      </c>
      <c r="J216" s="69" t="str">
        <f t="shared" si="39"/>
        <v/>
      </c>
      <c r="K216" s="69" t="str">
        <f t="shared" si="32"/>
        <v/>
      </c>
      <c r="L216" s="69" t="str">
        <f t="shared" si="33"/>
        <v/>
      </c>
      <c r="M216" s="69" t="str">
        <f t="shared" si="34"/>
        <v/>
      </c>
      <c r="N216" s="69" t="str">
        <f t="shared" si="35"/>
        <v/>
      </c>
      <c r="O216" s="69" t="str">
        <f t="shared" si="36"/>
        <v/>
      </c>
    </row>
    <row r="217" spans="1:15" x14ac:dyDescent="0.3">
      <c r="A217" s="606" t="str" cm="1">
        <f t="array" ref="A217">IF(G217='Tables calc'!$M$1+1,"Totals:",IF(A216="Totals:","",IF(A216="","",INDEX('Tables calc'!$J$24:$J$539,_xlfn.AGGREGATE(15,3,('Tables calc'!$N$24:$N$539=1)/('Tables calc'!$N$24:$N$539=1)*(ROW('Tables calc'!$N$24:$N$539)-ROW('Tables calc'!$N$23)),G217)))))</f>
        <v/>
      </c>
      <c r="B217" s="606" t="str" cm="1">
        <f t="array" ref="B217">IF(G217='Tables calc'!$M$1+1,"#",IF(B216="#","",IF(B216="","",INDEX('Tables calc'!$K$24:$K$539,_xlfn.AGGREGATE(15,3,('Tables calc'!$N$24:$N$539=1)/('Tables calc'!$N$24:$N$539=1)*(ROW('Tables calc'!$N$24:$N$539)-ROW('Tables calc'!$N$23)),G217)))))</f>
        <v/>
      </c>
      <c r="C217" s="607" t="str">
        <f t="shared" si="37"/>
        <v/>
      </c>
      <c r="D217" s="608" t="str" cm="1">
        <f t="array" ref="D217">IF(G217='Tables calc'!$M$1+1,'Tables calc'!$P$23,IF(D216='Tables calc'!$P$23,"",IF(D216="","",INDEX('Tables calc'!$L$24:$L$539,_xlfn.AGGREGATE(15,3,('Tables calc'!$N$24:$N$539=1)/('Tables calc'!$N$24:$N$539=1)*(ROW('Tables calc'!$N$24:$N$539)-ROW('Tables calc'!$N$23)),G217)))))</f>
        <v/>
      </c>
      <c r="E217" s="601" t="str">
        <f t="shared" si="38"/>
        <v/>
      </c>
      <c r="F217" s="613" t="str" cm="1">
        <f t="array" ref="F217">IF(G217='Tables calc'!$M$1+1,'Tables calc'!$P$24,IF(E216="Box 5","",IF(F216="","",INDEX('Tables calc'!$M$24:$M$539,_xlfn.AGGREGATE(15,3,('Tables calc'!$N$24:$N$539=1)/('Tables calc'!$N$24:$N$539=1)*(ROW('Tables calc'!$N$24:$N$539)-ROW('Tables calc'!$N$23)),G217)))))</f>
        <v/>
      </c>
      <c r="G217" s="69">
        <v>216</v>
      </c>
      <c r="H217" s="69" t="str">
        <f t="shared" si="30"/>
        <v/>
      </c>
      <c r="I217" s="69" t="str">
        <f t="shared" si="31"/>
        <v/>
      </c>
      <c r="J217" s="69" t="str">
        <f t="shared" si="39"/>
        <v/>
      </c>
      <c r="K217" s="69" t="str">
        <f t="shared" si="32"/>
        <v/>
      </c>
      <c r="L217" s="69" t="str">
        <f t="shared" si="33"/>
        <v/>
      </c>
      <c r="M217" s="69" t="str">
        <f t="shared" si="34"/>
        <v/>
      </c>
      <c r="N217" s="69" t="str">
        <f t="shared" si="35"/>
        <v/>
      </c>
      <c r="O217" s="69" t="str">
        <f t="shared" si="36"/>
        <v/>
      </c>
    </row>
    <row r="218" spans="1:15" x14ac:dyDescent="0.3">
      <c r="A218" s="606" t="str" cm="1">
        <f t="array" ref="A218">IF(G218='Tables calc'!$M$1+1,"Totals:",IF(A217="Totals:","",IF(A217="","",INDEX('Tables calc'!$J$24:$J$539,_xlfn.AGGREGATE(15,3,('Tables calc'!$N$24:$N$539=1)/('Tables calc'!$N$24:$N$539=1)*(ROW('Tables calc'!$N$24:$N$539)-ROW('Tables calc'!$N$23)),G218)))))</f>
        <v/>
      </c>
      <c r="B218" s="606" t="str" cm="1">
        <f t="array" ref="B218">IF(G218='Tables calc'!$M$1+1,"#",IF(B217="#","",IF(B217="","",INDEX('Tables calc'!$K$24:$K$539,_xlfn.AGGREGATE(15,3,('Tables calc'!$N$24:$N$539=1)/('Tables calc'!$N$24:$N$539=1)*(ROW('Tables calc'!$N$24:$N$539)-ROW('Tables calc'!$N$23)),G218)))))</f>
        <v/>
      </c>
      <c r="C218" s="607" t="str">
        <f t="shared" si="37"/>
        <v/>
      </c>
      <c r="D218" s="608" t="str" cm="1">
        <f t="array" ref="D218">IF(G218='Tables calc'!$M$1+1,'Tables calc'!$P$23,IF(D217='Tables calc'!$P$23,"",IF(D217="","",INDEX('Tables calc'!$L$24:$L$539,_xlfn.AGGREGATE(15,3,('Tables calc'!$N$24:$N$539=1)/('Tables calc'!$N$24:$N$539=1)*(ROW('Tables calc'!$N$24:$N$539)-ROW('Tables calc'!$N$23)),G218)))))</f>
        <v/>
      </c>
      <c r="E218" s="601" t="str">
        <f t="shared" si="38"/>
        <v/>
      </c>
      <c r="F218" s="613" t="str" cm="1">
        <f t="array" ref="F218">IF(G218='Tables calc'!$M$1+1,'Tables calc'!$P$24,IF(E217="Box 5","",IF(F217="","",INDEX('Tables calc'!$M$24:$M$539,_xlfn.AGGREGATE(15,3,('Tables calc'!$N$24:$N$539=1)/('Tables calc'!$N$24:$N$539=1)*(ROW('Tables calc'!$N$24:$N$539)-ROW('Tables calc'!$N$23)),G218)))))</f>
        <v/>
      </c>
      <c r="G218" s="69">
        <v>217</v>
      </c>
      <c r="H218" s="69" t="str">
        <f t="shared" si="30"/>
        <v/>
      </c>
      <c r="I218" s="69" t="str">
        <f t="shared" si="31"/>
        <v/>
      </c>
      <c r="J218" s="69" t="str">
        <f t="shared" si="39"/>
        <v/>
      </c>
      <c r="K218" s="69" t="str">
        <f t="shared" si="32"/>
        <v/>
      </c>
      <c r="L218" s="69" t="str">
        <f t="shared" si="33"/>
        <v/>
      </c>
      <c r="M218" s="69" t="str">
        <f t="shared" si="34"/>
        <v/>
      </c>
      <c r="N218" s="69" t="str">
        <f t="shared" si="35"/>
        <v/>
      </c>
      <c r="O218" s="69" t="str">
        <f t="shared" si="36"/>
        <v/>
      </c>
    </row>
    <row r="219" spans="1:15" x14ac:dyDescent="0.3">
      <c r="A219" s="606" t="str" cm="1">
        <f t="array" ref="A219">IF(G219='Tables calc'!$M$1+1,"Totals:",IF(A218="Totals:","",IF(A218="","",INDEX('Tables calc'!$J$24:$J$539,_xlfn.AGGREGATE(15,3,('Tables calc'!$N$24:$N$539=1)/('Tables calc'!$N$24:$N$539=1)*(ROW('Tables calc'!$N$24:$N$539)-ROW('Tables calc'!$N$23)),G219)))))</f>
        <v/>
      </c>
      <c r="B219" s="606" t="str" cm="1">
        <f t="array" ref="B219">IF(G219='Tables calc'!$M$1+1,"#",IF(B218="#","",IF(B218="","",INDEX('Tables calc'!$K$24:$K$539,_xlfn.AGGREGATE(15,3,('Tables calc'!$N$24:$N$539=1)/('Tables calc'!$N$24:$N$539=1)*(ROW('Tables calc'!$N$24:$N$539)-ROW('Tables calc'!$N$23)),G219)))))</f>
        <v/>
      </c>
      <c r="C219" s="607" t="str">
        <f t="shared" si="37"/>
        <v/>
      </c>
      <c r="D219" s="608" t="str" cm="1">
        <f t="array" ref="D219">IF(G219='Tables calc'!$M$1+1,'Tables calc'!$P$23,IF(D218='Tables calc'!$P$23,"",IF(D218="","",INDEX('Tables calc'!$L$24:$L$539,_xlfn.AGGREGATE(15,3,('Tables calc'!$N$24:$N$539=1)/('Tables calc'!$N$24:$N$539=1)*(ROW('Tables calc'!$N$24:$N$539)-ROW('Tables calc'!$N$23)),G219)))))</f>
        <v/>
      </c>
      <c r="E219" s="601" t="str">
        <f t="shared" si="38"/>
        <v/>
      </c>
      <c r="F219" s="613" t="str" cm="1">
        <f t="array" ref="F219">IF(G219='Tables calc'!$M$1+1,'Tables calc'!$P$24,IF(E218="Box 5","",IF(F218="","",INDEX('Tables calc'!$M$24:$M$539,_xlfn.AGGREGATE(15,3,('Tables calc'!$N$24:$N$539=1)/('Tables calc'!$N$24:$N$539=1)*(ROW('Tables calc'!$N$24:$N$539)-ROW('Tables calc'!$N$23)),G219)))))</f>
        <v/>
      </c>
      <c r="G219" s="69">
        <v>218</v>
      </c>
      <c r="H219" s="69" t="str">
        <f t="shared" si="30"/>
        <v/>
      </c>
      <c r="I219" s="69" t="str">
        <f t="shared" si="31"/>
        <v/>
      </c>
      <c r="J219" s="69" t="str">
        <f t="shared" si="39"/>
        <v/>
      </c>
      <c r="K219" s="69" t="str">
        <f t="shared" si="32"/>
        <v/>
      </c>
      <c r="L219" s="69" t="str">
        <f t="shared" si="33"/>
        <v/>
      </c>
      <c r="M219" s="69" t="str">
        <f t="shared" si="34"/>
        <v/>
      </c>
      <c r="N219" s="69" t="str">
        <f t="shared" si="35"/>
        <v/>
      </c>
      <c r="O219" s="69" t="str">
        <f t="shared" si="36"/>
        <v/>
      </c>
    </row>
    <row r="220" spans="1:15" x14ac:dyDescent="0.3">
      <c r="A220" s="606" t="str" cm="1">
        <f t="array" ref="A220">IF(G220='Tables calc'!$M$1+1,"Totals:",IF(A219="Totals:","",IF(A219="","",INDEX('Tables calc'!$J$24:$J$539,_xlfn.AGGREGATE(15,3,('Tables calc'!$N$24:$N$539=1)/('Tables calc'!$N$24:$N$539=1)*(ROW('Tables calc'!$N$24:$N$539)-ROW('Tables calc'!$N$23)),G220)))))</f>
        <v/>
      </c>
      <c r="B220" s="606" t="str" cm="1">
        <f t="array" ref="B220">IF(G220='Tables calc'!$M$1+1,"#",IF(B219="#","",IF(B219="","",INDEX('Tables calc'!$K$24:$K$539,_xlfn.AGGREGATE(15,3,('Tables calc'!$N$24:$N$539=1)/('Tables calc'!$N$24:$N$539=1)*(ROW('Tables calc'!$N$24:$N$539)-ROW('Tables calc'!$N$23)),G220)))))</f>
        <v/>
      </c>
      <c r="C220" s="607" t="str">
        <f t="shared" si="37"/>
        <v/>
      </c>
      <c r="D220" s="608" t="str" cm="1">
        <f t="array" ref="D220">IF(G220='Tables calc'!$M$1+1,'Tables calc'!$P$23,IF(D219='Tables calc'!$P$23,"",IF(D219="","",INDEX('Tables calc'!$L$24:$L$539,_xlfn.AGGREGATE(15,3,('Tables calc'!$N$24:$N$539=1)/('Tables calc'!$N$24:$N$539=1)*(ROW('Tables calc'!$N$24:$N$539)-ROW('Tables calc'!$N$23)),G220)))))</f>
        <v/>
      </c>
      <c r="E220" s="601" t="str">
        <f t="shared" si="38"/>
        <v/>
      </c>
      <c r="F220" s="613" t="str" cm="1">
        <f t="array" ref="F220">IF(G220='Tables calc'!$M$1+1,'Tables calc'!$P$24,IF(E219="Box 5","",IF(F219="","",INDEX('Tables calc'!$M$24:$M$539,_xlfn.AGGREGATE(15,3,('Tables calc'!$N$24:$N$539=1)/('Tables calc'!$N$24:$N$539=1)*(ROW('Tables calc'!$N$24:$N$539)-ROW('Tables calc'!$N$23)),G220)))))</f>
        <v/>
      </c>
      <c r="G220" s="69">
        <v>219</v>
      </c>
      <c r="H220" s="69" t="str">
        <f t="shared" si="30"/>
        <v/>
      </c>
      <c r="I220" s="69" t="str">
        <f t="shared" si="31"/>
        <v/>
      </c>
      <c r="J220" s="69" t="str">
        <f t="shared" si="39"/>
        <v/>
      </c>
      <c r="K220" s="69" t="str">
        <f t="shared" si="32"/>
        <v/>
      </c>
      <c r="L220" s="69" t="str">
        <f t="shared" si="33"/>
        <v/>
      </c>
      <c r="M220" s="69" t="str">
        <f t="shared" si="34"/>
        <v/>
      </c>
      <c r="N220" s="69" t="str">
        <f t="shared" si="35"/>
        <v/>
      </c>
      <c r="O220" s="69" t="str">
        <f t="shared" si="36"/>
        <v/>
      </c>
    </row>
    <row r="221" spans="1:15" x14ac:dyDescent="0.3">
      <c r="A221" s="606" t="str" cm="1">
        <f t="array" ref="A221">IF(G221='Tables calc'!$M$1+1,"Totals:",IF(A220="Totals:","",IF(A220="","",INDEX('Tables calc'!$J$24:$J$539,_xlfn.AGGREGATE(15,3,('Tables calc'!$N$24:$N$539=1)/('Tables calc'!$N$24:$N$539=1)*(ROW('Tables calc'!$N$24:$N$539)-ROW('Tables calc'!$N$23)),G221)))))</f>
        <v/>
      </c>
      <c r="B221" s="606" t="str" cm="1">
        <f t="array" ref="B221">IF(G221='Tables calc'!$M$1+1,"#",IF(B220="#","",IF(B220="","",INDEX('Tables calc'!$K$24:$K$539,_xlfn.AGGREGATE(15,3,('Tables calc'!$N$24:$N$539=1)/('Tables calc'!$N$24:$N$539=1)*(ROW('Tables calc'!$N$24:$N$539)-ROW('Tables calc'!$N$23)),G221)))))</f>
        <v/>
      </c>
      <c r="C221" s="607" t="str">
        <f t="shared" si="37"/>
        <v/>
      </c>
      <c r="D221" s="608" t="str" cm="1">
        <f t="array" ref="D221">IF(G221='Tables calc'!$M$1+1,'Tables calc'!$P$23,IF(D220='Tables calc'!$P$23,"",IF(D220="","",INDEX('Tables calc'!$L$24:$L$539,_xlfn.AGGREGATE(15,3,('Tables calc'!$N$24:$N$539=1)/('Tables calc'!$N$24:$N$539=1)*(ROW('Tables calc'!$N$24:$N$539)-ROW('Tables calc'!$N$23)),G221)))))</f>
        <v/>
      </c>
      <c r="E221" s="601" t="str">
        <f t="shared" si="38"/>
        <v/>
      </c>
      <c r="F221" s="613" t="str" cm="1">
        <f t="array" ref="F221">IF(G221='Tables calc'!$M$1+1,'Tables calc'!$P$24,IF(E220="Box 5","",IF(F220="","",INDEX('Tables calc'!$M$24:$M$539,_xlfn.AGGREGATE(15,3,('Tables calc'!$N$24:$N$539=1)/('Tables calc'!$N$24:$N$539=1)*(ROW('Tables calc'!$N$24:$N$539)-ROW('Tables calc'!$N$23)),G221)))))</f>
        <v/>
      </c>
      <c r="G221" s="69">
        <v>220</v>
      </c>
      <c r="H221" s="69" t="str">
        <f t="shared" si="30"/>
        <v/>
      </c>
      <c r="I221" s="69" t="str">
        <f t="shared" si="31"/>
        <v/>
      </c>
      <c r="J221" s="69" t="str">
        <f t="shared" si="39"/>
        <v/>
      </c>
      <c r="K221" s="69" t="str">
        <f t="shared" si="32"/>
        <v/>
      </c>
      <c r="L221" s="69" t="str">
        <f t="shared" si="33"/>
        <v/>
      </c>
      <c r="M221" s="69" t="str">
        <f t="shared" si="34"/>
        <v/>
      </c>
      <c r="N221" s="69" t="str">
        <f t="shared" si="35"/>
        <v/>
      </c>
      <c r="O221" s="69" t="str">
        <f t="shared" si="36"/>
        <v/>
      </c>
    </row>
    <row r="222" spans="1:15" x14ac:dyDescent="0.3">
      <c r="A222" s="606" t="str" cm="1">
        <f t="array" ref="A222">IF(G222='Tables calc'!$M$1+1,"Totals:",IF(A221="Totals:","",IF(A221="","",INDEX('Tables calc'!$J$24:$J$539,_xlfn.AGGREGATE(15,3,('Tables calc'!$N$24:$N$539=1)/('Tables calc'!$N$24:$N$539=1)*(ROW('Tables calc'!$N$24:$N$539)-ROW('Tables calc'!$N$23)),G222)))))</f>
        <v/>
      </c>
      <c r="B222" s="606" t="str" cm="1">
        <f t="array" ref="B222">IF(G222='Tables calc'!$M$1+1,"#",IF(B221="#","",IF(B221="","",INDEX('Tables calc'!$K$24:$K$539,_xlfn.AGGREGATE(15,3,('Tables calc'!$N$24:$N$539=1)/('Tables calc'!$N$24:$N$539=1)*(ROW('Tables calc'!$N$24:$N$539)-ROW('Tables calc'!$N$23)),G222)))))</f>
        <v/>
      </c>
      <c r="C222" s="607" t="str">
        <f t="shared" si="37"/>
        <v/>
      </c>
      <c r="D222" s="608" t="str" cm="1">
        <f t="array" ref="D222">IF(G222='Tables calc'!$M$1+1,'Tables calc'!$P$23,IF(D221='Tables calc'!$P$23,"",IF(D221="","",INDEX('Tables calc'!$L$24:$L$539,_xlfn.AGGREGATE(15,3,('Tables calc'!$N$24:$N$539=1)/('Tables calc'!$N$24:$N$539=1)*(ROW('Tables calc'!$N$24:$N$539)-ROW('Tables calc'!$N$23)),G222)))))</f>
        <v/>
      </c>
      <c r="E222" s="601" t="str">
        <f t="shared" si="38"/>
        <v/>
      </c>
      <c r="F222" s="613" t="str" cm="1">
        <f t="array" ref="F222">IF(G222='Tables calc'!$M$1+1,'Tables calc'!$P$24,IF(E221="Box 5","",IF(F221="","",INDEX('Tables calc'!$M$24:$M$539,_xlfn.AGGREGATE(15,3,('Tables calc'!$N$24:$N$539=1)/('Tables calc'!$N$24:$N$539=1)*(ROW('Tables calc'!$N$24:$N$539)-ROW('Tables calc'!$N$23)),G222)))))</f>
        <v/>
      </c>
      <c r="G222" s="69">
        <v>221</v>
      </c>
      <c r="H222" s="69" t="str">
        <f t="shared" si="30"/>
        <v/>
      </c>
      <c r="I222" s="69" t="str">
        <f t="shared" si="31"/>
        <v/>
      </c>
      <c r="J222" s="69" t="str">
        <f t="shared" si="39"/>
        <v/>
      </c>
      <c r="K222" s="69" t="str">
        <f t="shared" si="32"/>
        <v/>
      </c>
      <c r="L222" s="69" t="str">
        <f t="shared" si="33"/>
        <v/>
      </c>
      <c r="M222" s="69" t="str">
        <f t="shared" si="34"/>
        <v/>
      </c>
      <c r="N222" s="69" t="str">
        <f t="shared" si="35"/>
        <v/>
      </c>
      <c r="O222" s="69" t="str">
        <f t="shared" si="36"/>
        <v/>
      </c>
    </row>
    <row r="223" spans="1:15" x14ac:dyDescent="0.3">
      <c r="A223" s="606" t="str" cm="1">
        <f t="array" ref="A223">IF(G223='Tables calc'!$M$1+1,"Totals:",IF(A222="Totals:","",IF(A222="","",INDEX('Tables calc'!$J$24:$J$539,_xlfn.AGGREGATE(15,3,('Tables calc'!$N$24:$N$539=1)/('Tables calc'!$N$24:$N$539=1)*(ROW('Tables calc'!$N$24:$N$539)-ROW('Tables calc'!$N$23)),G223)))))</f>
        <v/>
      </c>
      <c r="B223" s="606" t="str" cm="1">
        <f t="array" ref="B223">IF(G223='Tables calc'!$M$1+1,"#",IF(B222="#","",IF(B222="","",INDEX('Tables calc'!$K$24:$K$539,_xlfn.AGGREGATE(15,3,('Tables calc'!$N$24:$N$539=1)/('Tables calc'!$N$24:$N$539=1)*(ROW('Tables calc'!$N$24:$N$539)-ROW('Tables calc'!$N$23)),G223)))))</f>
        <v/>
      </c>
      <c r="C223" s="607" t="str">
        <f t="shared" si="37"/>
        <v/>
      </c>
      <c r="D223" s="608" t="str" cm="1">
        <f t="array" ref="D223">IF(G223='Tables calc'!$M$1+1,'Tables calc'!$P$23,IF(D222='Tables calc'!$P$23,"",IF(D222="","",INDEX('Tables calc'!$L$24:$L$539,_xlfn.AGGREGATE(15,3,('Tables calc'!$N$24:$N$539=1)/('Tables calc'!$N$24:$N$539=1)*(ROW('Tables calc'!$N$24:$N$539)-ROW('Tables calc'!$N$23)),G223)))))</f>
        <v/>
      </c>
      <c r="E223" s="601" t="str">
        <f t="shared" si="38"/>
        <v/>
      </c>
      <c r="F223" s="613" t="str" cm="1">
        <f t="array" ref="F223">IF(G223='Tables calc'!$M$1+1,'Tables calc'!$P$24,IF(E222="Box 5","",IF(F222="","",INDEX('Tables calc'!$M$24:$M$539,_xlfn.AGGREGATE(15,3,('Tables calc'!$N$24:$N$539=1)/('Tables calc'!$N$24:$N$539=1)*(ROW('Tables calc'!$N$24:$N$539)-ROW('Tables calc'!$N$23)),G223)))))</f>
        <v/>
      </c>
      <c r="G223" s="69">
        <v>222</v>
      </c>
      <c r="H223" s="69" t="str">
        <f t="shared" si="30"/>
        <v/>
      </c>
      <c r="I223" s="69" t="str">
        <f t="shared" si="31"/>
        <v/>
      </c>
      <c r="J223" s="69" t="str">
        <f t="shared" si="39"/>
        <v/>
      </c>
      <c r="K223" s="69" t="str">
        <f t="shared" si="32"/>
        <v/>
      </c>
      <c r="L223" s="69" t="str">
        <f t="shared" si="33"/>
        <v/>
      </c>
      <c r="M223" s="69" t="str">
        <f t="shared" si="34"/>
        <v/>
      </c>
      <c r="N223" s="69" t="str">
        <f t="shared" si="35"/>
        <v/>
      </c>
      <c r="O223" s="69" t="str">
        <f t="shared" si="36"/>
        <v/>
      </c>
    </row>
    <row r="224" spans="1:15" x14ac:dyDescent="0.3">
      <c r="A224" s="606" t="str" cm="1">
        <f t="array" ref="A224">IF(G224='Tables calc'!$M$1+1,"Totals:",IF(A223="Totals:","",IF(A223="","",INDEX('Tables calc'!$J$24:$J$539,_xlfn.AGGREGATE(15,3,('Tables calc'!$N$24:$N$539=1)/('Tables calc'!$N$24:$N$539=1)*(ROW('Tables calc'!$N$24:$N$539)-ROW('Tables calc'!$N$23)),G224)))))</f>
        <v/>
      </c>
      <c r="B224" s="606" t="str" cm="1">
        <f t="array" ref="B224">IF(G224='Tables calc'!$M$1+1,"#",IF(B223="#","",IF(B223="","",INDEX('Tables calc'!$K$24:$K$539,_xlfn.AGGREGATE(15,3,('Tables calc'!$N$24:$N$539=1)/('Tables calc'!$N$24:$N$539=1)*(ROW('Tables calc'!$N$24:$N$539)-ROW('Tables calc'!$N$23)),G224)))))</f>
        <v/>
      </c>
      <c r="C224" s="607" t="str">
        <f t="shared" si="37"/>
        <v/>
      </c>
      <c r="D224" s="608" t="str" cm="1">
        <f t="array" ref="D224">IF(G224='Tables calc'!$M$1+1,'Tables calc'!$P$23,IF(D223='Tables calc'!$P$23,"",IF(D223="","",INDEX('Tables calc'!$L$24:$L$539,_xlfn.AGGREGATE(15,3,('Tables calc'!$N$24:$N$539=1)/('Tables calc'!$N$24:$N$539=1)*(ROW('Tables calc'!$N$24:$N$539)-ROW('Tables calc'!$N$23)),G224)))))</f>
        <v/>
      </c>
      <c r="E224" s="601" t="str">
        <f t="shared" si="38"/>
        <v/>
      </c>
      <c r="F224" s="613" t="str" cm="1">
        <f t="array" ref="F224">IF(G224='Tables calc'!$M$1+1,'Tables calc'!$P$24,IF(E223="Box 5","",IF(F223="","",INDEX('Tables calc'!$M$24:$M$539,_xlfn.AGGREGATE(15,3,('Tables calc'!$N$24:$N$539=1)/('Tables calc'!$N$24:$N$539=1)*(ROW('Tables calc'!$N$24:$N$539)-ROW('Tables calc'!$N$23)),G224)))))</f>
        <v/>
      </c>
      <c r="G224" s="69">
        <v>223</v>
      </c>
      <c r="H224" s="69" t="str">
        <f t="shared" si="30"/>
        <v/>
      </c>
      <c r="I224" s="69" t="str">
        <f t="shared" si="31"/>
        <v/>
      </c>
      <c r="J224" s="69" t="str">
        <f t="shared" si="39"/>
        <v/>
      </c>
      <c r="K224" s="69" t="str">
        <f t="shared" si="32"/>
        <v/>
      </c>
      <c r="L224" s="69" t="str">
        <f t="shared" si="33"/>
        <v/>
      </c>
      <c r="M224" s="69" t="str">
        <f t="shared" si="34"/>
        <v/>
      </c>
      <c r="N224" s="69" t="str">
        <f t="shared" si="35"/>
        <v/>
      </c>
      <c r="O224" s="69" t="str">
        <f t="shared" si="36"/>
        <v/>
      </c>
    </row>
    <row r="225" spans="1:15" x14ac:dyDescent="0.3">
      <c r="A225" s="606" t="str" cm="1">
        <f t="array" ref="A225">IF(G225='Tables calc'!$M$1+1,"Totals:",IF(A224="Totals:","",IF(A224="","",INDEX('Tables calc'!$J$24:$J$539,_xlfn.AGGREGATE(15,3,('Tables calc'!$N$24:$N$539=1)/('Tables calc'!$N$24:$N$539=1)*(ROW('Tables calc'!$N$24:$N$539)-ROW('Tables calc'!$N$23)),G225)))))</f>
        <v/>
      </c>
      <c r="B225" s="606" t="str" cm="1">
        <f t="array" ref="B225">IF(G225='Tables calc'!$M$1+1,"#",IF(B224="#","",IF(B224="","",INDEX('Tables calc'!$K$24:$K$539,_xlfn.AGGREGATE(15,3,('Tables calc'!$N$24:$N$539=1)/('Tables calc'!$N$24:$N$539=1)*(ROW('Tables calc'!$N$24:$N$539)-ROW('Tables calc'!$N$23)),G225)))))</f>
        <v/>
      </c>
      <c r="C225" s="607" t="str">
        <f t="shared" si="37"/>
        <v/>
      </c>
      <c r="D225" s="608" t="str" cm="1">
        <f t="array" ref="D225">IF(G225='Tables calc'!$M$1+1,'Tables calc'!$P$23,IF(D224='Tables calc'!$P$23,"",IF(D224="","",INDEX('Tables calc'!$L$24:$L$539,_xlfn.AGGREGATE(15,3,('Tables calc'!$N$24:$N$539=1)/('Tables calc'!$N$24:$N$539=1)*(ROW('Tables calc'!$N$24:$N$539)-ROW('Tables calc'!$N$23)),G225)))))</f>
        <v/>
      </c>
      <c r="E225" s="601" t="str">
        <f t="shared" si="38"/>
        <v/>
      </c>
      <c r="F225" s="613" t="str" cm="1">
        <f t="array" ref="F225">IF(G225='Tables calc'!$M$1+1,'Tables calc'!$P$24,IF(E224="Box 5","",IF(F224="","",INDEX('Tables calc'!$M$24:$M$539,_xlfn.AGGREGATE(15,3,('Tables calc'!$N$24:$N$539=1)/('Tables calc'!$N$24:$N$539=1)*(ROW('Tables calc'!$N$24:$N$539)-ROW('Tables calc'!$N$23)),G225)))))</f>
        <v/>
      </c>
      <c r="G225" s="69">
        <v>224</v>
      </c>
      <c r="H225" s="69" t="str">
        <f t="shared" si="30"/>
        <v/>
      </c>
      <c r="I225" s="69" t="str">
        <f t="shared" si="31"/>
        <v/>
      </c>
      <c r="J225" s="69" t="str">
        <f t="shared" si="39"/>
        <v/>
      </c>
      <c r="K225" s="69" t="str">
        <f t="shared" si="32"/>
        <v/>
      </c>
      <c r="L225" s="69" t="str">
        <f t="shared" si="33"/>
        <v/>
      </c>
      <c r="M225" s="69" t="str">
        <f t="shared" si="34"/>
        <v/>
      </c>
      <c r="N225" s="69" t="str">
        <f t="shared" si="35"/>
        <v/>
      </c>
      <c r="O225" s="69" t="str">
        <f t="shared" si="36"/>
        <v/>
      </c>
    </row>
    <row r="226" spans="1:15" x14ac:dyDescent="0.3">
      <c r="A226" s="606" t="str" cm="1">
        <f t="array" ref="A226">IF(G226='Tables calc'!$M$1+1,"Totals:",IF(A225="Totals:","",IF(A225="","",INDEX('Tables calc'!$J$24:$J$539,_xlfn.AGGREGATE(15,3,('Tables calc'!$N$24:$N$539=1)/('Tables calc'!$N$24:$N$539=1)*(ROW('Tables calc'!$N$24:$N$539)-ROW('Tables calc'!$N$23)),G226)))))</f>
        <v/>
      </c>
      <c r="B226" s="606" t="str" cm="1">
        <f t="array" ref="B226">IF(G226='Tables calc'!$M$1+1,"#",IF(B225="#","",IF(B225="","",INDEX('Tables calc'!$K$24:$K$539,_xlfn.AGGREGATE(15,3,('Tables calc'!$N$24:$N$539=1)/('Tables calc'!$N$24:$N$539=1)*(ROW('Tables calc'!$N$24:$N$539)-ROW('Tables calc'!$N$23)),G226)))))</f>
        <v/>
      </c>
      <c r="C226" s="607" t="str">
        <f t="shared" si="37"/>
        <v/>
      </c>
      <c r="D226" s="608" t="str" cm="1">
        <f t="array" ref="D226">IF(G226='Tables calc'!$M$1+1,'Tables calc'!$P$23,IF(D225='Tables calc'!$P$23,"",IF(D225="","",INDEX('Tables calc'!$L$24:$L$539,_xlfn.AGGREGATE(15,3,('Tables calc'!$N$24:$N$539=1)/('Tables calc'!$N$24:$N$539=1)*(ROW('Tables calc'!$N$24:$N$539)-ROW('Tables calc'!$N$23)),G226)))))</f>
        <v/>
      </c>
      <c r="E226" s="601" t="str">
        <f t="shared" si="38"/>
        <v/>
      </c>
      <c r="F226" s="613" t="str" cm="1">
        <f t="array" ref="F226">IF(G226='Tables calc'!$M$1+1,'Tables calc'!$P$24,IF(E225="Box 5","",IF(F225="","",INDEX('Tables calc'!$M$24:$M$539,_xlfn.AGGREGATE(15,3,('Tables calc'!$N$24:$N$539=1)/('Tables calc'!$N$24:$N$539=1)*(ROW('Tables calc'!$N$24:$N$539)-ROW('Tables calc'!$N$23)),G226)))))</f>
        <v/>
      </c>
      <c r="G226" s="69">
        <v>225</v>
      </c>
      <c r="H226" s="69" t="str">
        <f t="shared" si="30"/>
        <v/>
      </c>
      <c r="I226" s="69" t="str">
        <f t="shared" si="31"/>
        <v/>
      </c>
      <c r="J226" s="69" t="str">
        <f t="shared" si="39"/>
        <v/>
      </c>
      <c r="K226" s="69" t="str">
        <f t="shared" si="32"/>
        <v/>
      </c>
      <c r="L226" s="69" t="str">
        <f t="shared" si="33"/>
        <v/>
      </c>
      <c r="M226" s="69" t="str">
        <f t="shared" si="34"/>
        <v/>
      </c>
      <c r="N226" s="69" t="str">
        <f t="shared" si="35"/>
        <v/>
      </c>
      <c r="O226" s="69" t="str">
        <f t="shared" si="36"/>
        <v/>
      </c>
    </row>
    <row r="227" spans="1:15" x14ac:dyDescent="0.3">
      <c r="A227" s="606" t="str" cm="1">
        <f t="array" ref="A227">IF(G227='Tables calc'!$M$1+1,"Totals:",IF(A226="Totals:","",IF(A226="","",INDEX('Tables calc'!$J$24:$J$539,_xlfn.AGGREGATE(15,3,('Tables calc'!$N$24:$N$539=1)/('Tables calc'!$N$24:$N$539=1)*(ROW('Tables calc'!$N$24:$N$539)-ROW('Tables calc'!$N$23)),G227)))))</f>
        <v/>
      </c>
      <c r="B227" s="606" t="str" cm="1">
        <f t="array" ref="B227">IF(G227='Tables calc'!$M$1+1,"#",IF(B226="#","",IF(B226="","",INDEX('Tables calc'!$K$24:$K$539,_xlfn.AGGREGATE(15,3,('Tables calc'!$N$24:$N$539=1)/('Tables calc'!$N$24:$N$539=1)*(ROW('Tables calc'!$N$24:$N$539)-ROW('Tables calc'!$N$23)),G227)))))</f>
        <v/>
      </c>
      <c r="C227" s="607" t="str">
        <f t="shared" si="37"/>
        <v/>
      </c>
      <c r="D227" s="608" t="str" cm="1">
        <f t="array" ref="D227">IF(G227='Tables calc'!$M$1+1,'Tables calc'!$P$23,IF(D226='Tables calc'!$P$23,"",IF(D226="","",INDEX('Tables calc'!$L$24:$L$539,_xlfn.AGGREGATE(15,3,('Tables calc'!$N$24:$N$539=1)/('Tables calc'!$N$24:$N$539=1)*(ROW('Tables calc'!$N$24:$N$539)-ROW('Tables calc'!$N$23)),G227)))))</f>
        <v/>
      </c>
      <c r="E227" s="601" t="str">
        <f t="shared" si="38"/>
        <v/>
      </c>
      <c r="F227" s="613" t="str" cm="1">
        <f t="array" ref="F227">IF(G227='Tables calc'!$M$1+1,'Tables calc'!$P$24,IF(E226="Box 5","",IF(F226="","",INDEX('Tables calc'!$M$24:$M$539,_xlfn.AGGREGATE(15,3,('Tables calc'!$N$24:$N$539=1)/('Tables calc'!$N$24:$N$539=1)*(ROW('Tables calc'!$N$24:$N$539)-ROW('Tables calc'!$N$23)),G227)))))</f>
        <v/>
      </c>
      <c r="G227" s="69">
        <v>226</v>
      </c>
      <c r="H227" s="69" t="str">
        <f t="shared" si="30"/>
        <v/>
      </c>
      <c r="I227" s="69" t="str">
        <f t="shared" si="31"/>
        <v/>
      </c>
      <c r="J227" s="69" t="str">
        <f t="shared" si="39"/>
        <v/>
      </c>
      <c r="K227" s="69" t="str">
        <f t="shared" si="32"/>
        <v/>
      </c>
      <c r="L227" s="69" t="str">
        <f t="shared" si="33"/>
        <v/>
      </c>
      <c r="M227" s="69" t="str">
        <f t="shared" si="34"/>
        <v/>
      </c>
      <c r="N227" s="69" t="str">
        <f t="shared" si="35"/>
        <v/>
      </c>
      <c r="O227" s="69" t="str">
        <f t="shared" si="36"/>
        <v/>
      </c>
    </row>
    <row r="228" spans="1:15" x14ac:dyDescent="0.3">
      <c r="A228" s="606" t="str" cm="1">
        <f t="array" ref="A228">IF(G228='Tables calc'!$M$1+1,"Totals:",IF(A227="Totals:","",IF(A227="","",INDEX('Tables calc'!$J$24:$J$539,_xlfn.AGGREGATE(15,3,('Tables calc'!$N$24:$N$539=1)/('Tables calc'!$N$24:$N$539=1)*(ROW('Tables calc'!$N$24:$N$539)-ROW('Tables calc'!$N$23)),G228)))))</f>
        <v/>
      </c>
      <c r="B228" s="606" t="str" cm="1">
        <f t="array" ref="B228">IF(G228='Tables calc'!$M$1+1,"#",IF(B227="#","",IF(B227="","",INDEX('Tables calc'!$K$24:$K$539,_xlfn.AGGREGATE(15,3,('Tables calc'!$N$24:$N$539=1)/('Tables calc'!$N$24:$N$539=1)*(ROW('Tables calc'!$N$24:$N$539)-ROW('Tables calc'!$N$23)),G228)))))</f>
        <v/>
      </c>
      <c r="C228" s="607" t="str">
        <f t="shared" si="37"/>
        <v/>
      </c>
      <c r="D228" s="608" t="str" cm="1">
        <f t="array" ref="D228">IF(G228='Tables calc'!$M$1+1,'Tables calc'!$P$23,IF(D227='Tables calc'!$P$23,"",IF(D227="","",INDEX('Tables calc'!$L$24:$L$539,_xlfn.AGGREGATE(15,3,('Tables calc'!$N$24:$N$539=1)/('Tables calc'!$N$24:$N$539=1)*(ROW('Tables calc'!$N$24:$N$539)-ROW('Tables calc'!$N$23)),G228)))))</f>
        <v/>
      </c>
      <c r="E228" s="601" t="str">
        <f t="shared" si="38"/>
        <v/>
      </c>
      <c r="F228" s="613" t="str" cm="1">
        <f t="array" ref="F228">IF(G228='Tables calc'!$M$1+1,'Tables calc'!$P$24,IF(E227="Box 5","",IF(F227="","",INDEX('Tables calc'!$M$24:$M$539,_xlfn.AGGREGATE(15,3,('Tables calc'!$N$24:$N$539=1)/('Tables calc'!$N$24:$N$539=1)*(ROW('Tables calc'!$N$24:$N$539)-ROW('Tables calc'!$N$23)),G228)))))</f>
        <v/>
      </c>
      <c r="G228" s="69">
        <v>227</v>
      </c>
      <c r="H228" s="69" t="str">
        <f t="shared" si="30"/>
        <v/>
      </c>
      <c r="I228" s="69" t="str">
        <f t="shared" si="31"/>
        <v/>
      </c>
      <c r="J228" s="69" t="str">
        <f t="shared" si="39"/>
        <v/>
      </c>
      <c r="K228" s="69" t="str">
        <f t="shared" si="32"/>
        <v/>
      </c>
      <c r="L228" s="69" t="str">
        <f t="shared" si="33"/>
        <v/>
      </c>
      <c r="M228" s="69" t="str">
        <f t="shared" si="34"/>
        <v/>
      </c>
      <c r="N228" s="69" t="str">
        <f t="shared" si="35"/>
        <v/>
      </c>
      <c r="O228" s="69" t="str">
        <f t="shared" si="36"/>
        <v/>
      </c>
    </row>
    <row r="229" spans="1:15" x14ac:dyDescent="0.3">
      <c r="A229" s="606" t="str" cm="1">
        <f t="array" ref="A229">IF(G229='Tables calc'!$M$1+1,"Totals:",IF(A228="Totals:","",IF(A228="","",INDEX('Tables calc'!$J$24:$J$539,_xlfn.AGGREGATE(15,3,('Tables calc'!$N$24:$N$539=1)/('Tables calc'!$N$24:$N$539=1)*(ROW('Tables calc'!$N$24:$N$539)-ROW('Tables calc'!$N$23)),G229)))))</f>
        <v/>
      </c>
      <c r="B229" s="606" t="str" cm="1">
        <f t="array" ref="B229">IF(G229='Tables calc'!$M$1+1,"#",IF(B228="#","",IF(B228="","",INDEX('Tables calc'!$K$24:$K$539,_xlfn.AGGREGATE(15,3,('Tables calc'!$N$24:$N$539=1)/('Tables calc'!$N$24:$N$539=1)*(ROW('Tables calc'!$N$24:$N$539)-ROW('Tables calc'!$N$23)),G229)))))</f>
        <v/>
      </c>
      <c r="C229" s="607" t="str">
        <f t="shared" si="37"/>
        <v/>
      </c>
      <c r="D229" s="608" t="str" cm="1">
        <f t="array" ref="D229">IF(G229='Tables calc'!$M$1+1,'Tables calc'!$P$23,IF(D228='Tables calc'!$P$23,"",IF(D228="","",INDEX('Tables calc'!$L$24:$L$539,_xlfn.AGGREGATE(15,3,('Tables calc'!$N$24:$N$539=1)/('Tables calc'!$N$24:$N$539=1)*(ROW('Tables calc'!$N$24:$N$539)-ROW('Tables calc'!$N$23)),G229)))))</f>
        <v/>
      </c>
      <c r="E229" s="601" t="str">
        <f t="shared" si="38"/>
        <v/>
      </c>
      <c r="F229" s="613" t="str" cm="1">
        <f t="array" ref="F229">IF(G229='Tables calc'!$M$1+1,'Tables calc'!$P$24,IF(E228="Box 5","",IF(F228="","",INDEX('Tables calc'!$M$24:$M$539,_xlfn.AGGREGATE(15,3,('Tables calc'!$N$24:$N$539=1)/('Tables calc'!$N$24:$N$539=1)*(ROW('Tables calc'!$N$24:$N$539)-ROW('Tables calc'!$N$23)),G229)))))</f>
        <v/>
      </c>
      <c r="G229" s="69">
        <v>228</v>
      </c>
      <c r="H229" s="69" t="str">
        <f t="shared" si="30"/>
        <v/>
      </c>
      <c r="I229" s="69" t="str">
        <f t="shared" si="31"/>
        <v/>
      </c>
      <c r="J229" s="69" t="str">
        <f t="shared" si="39"/>
        <v/>
      </c>
      <c r="K229" s="69" t="str">
        <f t="shared" si="32"/>
        <v/>
      </c>
      <c r="L229" s="69" t="str">
        <f t="shared" si="33"/>
        <v/>
      </c>
      <c r="M229" s="69" t="str">
        <f t="shared" si="34"/>
        <v/>
      </c>
      <c r="N229" s="69" t="str">
        <f t="shared" si="35"/>
        <v/>
      </c>
      <c r="O229" s="69" t="str">
        <f t="shared" si="36"/>
        <v/>
      </c>
    </row>
    <row r="230" spans="1:15" x14ac:dyDescent="0.3">
      <c r="A230" s="606" t="str" cm="1">
        <f t="array" ref="A230">IF(G230='Tables calc'!$M$1+1,"Totals:",IF(A229="Totals:","",IF(A229="","",INDEX('Tables calc'!$J$24:$J$539,_xlfn.AGGREGATE(15,3,('Tables calc'!$N$24:$N$539=1)/('Tables calc'!$N$24:$N$539=1)*(ROW('Tables calc'!$N$24:$N$539)-ROW('Tables calc'!$N$23)),G230)))))</f>
        <v/>
      </c>
      <c r="B230" s="606" t="str" cm="1">
        <f t="array" ref="B230">IF(G230='Tables calc'!$M$1+1,"#",IF(B229="#","",IF(B229="","",INDEX('Tables calc'!$K$24:$K$539,_xlfn.AGGREGATE(15,3,('Tables calc'!$N$24:$N$539=1)/('Tables calc'!$N$24:$N$539=1)*(ROW('Tables calc'!$N$24:$N$539)-ROW('Tables calc'!$N$23)),G230)))))</f>
        <v/>
      </c>
      <c r="C230" s="607" t="str">
        <f t="shared" si="37"/>
        <v/>
      </c>
      <c r="D230" s="608" t="str" cm="1">
        <f t="array" ref="D230">IF(G230='Tables calc'!$M$1+1,'Tables calc'!$P$23,IF(D229='Tables calc'!$P$23,"",IF(D229="","",INDEX('Tables calc'!$L$24:$L$539,_xlfn.AGGREGATE(15,3,('Tables calc'!$N$24:$N$539=1)/('Tables calc'!$N$24:$N$539=1)*(ROW('Tables calc'!$N$24:$N$539)-ROW('Tables calc'!$N$23)),G230)))))</f>
        <v/>
      </c>
      <c r="E230" s="601" t="str">
        <f t="shared" si="38"/>
        <v/>
      </c>
      <c r="F230" s="613" t="str" cm="1">
        <f t="array" ref="F230">IF(G230='Tables calc'!$M$1+1,'Tables calc'!$P$24,IF(E229="Box 5","",IF(F229="","",INDEX('Tables calc'!$M$24:$M$539,_xlfn.AGGREGATE(15,3,('Tables calc'!$N$24:$N$539=1)/('Tables calc'!$N$24:$N$539=1)*(ROW('Tables calc'!$N$24:$N$539)-ROW('Tables calc'!$N$23)),G230)))))</f>
        <v/>
      </c>
      <c r="G230" s="69">
        <v>229</v>
      </c>
      <c r="H230" s="69" t="str">
        <f t="shared" si="30"/>
        <v/>
      </c>
      <c r="I230" s="69" t="str">
        <f t="shared" si="31"/>
        <v/>
      </c>
      <c r="J230" s="69" t="str">
        <f t="shared" si="39"/>
        <v/>
      </c>
      <c r="K230" s="69" t="str">
        <f t="shared" si="32"/>
        <v/>
      </c>
      <c r="L230" s="69" t="str">
        <f t="shared" si="33"/>
        <v/>
      </c>
      <c r="M230" s="69" t="str">
        <f t="shared" si="34"/>
        <v/>
      </c>
      <c r="N230" s="69" t="str">
        <f t="shared" si="35"/>
        <v/>
      </c>
      <c r="O230" s="69" t="str">
        <f t="shared" si="36"/>
        <v/>
      </c>
    </row>
    <row r="231" spans="1:15" x14ac:dyDescent="0.3">
      <c r="A231" s="606" t="str" cm="1">
        <f t="array" ref="A231">IF(G231='Tables calc'!$M$1+1,"Totals:",IF(A230="Totals:","",IF(A230="","",INDEX('Tables calc'!$J$24:$J$539,_xlfn.AGGREGATE(15,3,('Tables calc'!$N$24:$N$539=1)/('Tables calc'!$N$24:$N$539=1)*(ROW('Tables calc'!$N$24:$N$539)-ROW('Tables calc'!$N$23)),G231)))))</f>
        <v/>
      </c>
      <c r="B231" s="606" t="str" cm="1">
        <f t="array" ref="B231">IF(G231='Tables calc'!$M$1+1,"#",IF(B230="#","",IF(B230="","",INDEX('Tables calc'!$K$24:$K$539,_xlfn.AGGREGATE(15,3,('Tables calc'!$N$24:$N$539=1)/('Tables calc'!$N$24:$N$539=1)*(ROW('Tables calc'!$N$24:$N$539)-ROW('Tables calc'!$N$23)),G231)))))</f>
        <v/>
      </c>
      <c r="C231" s="607" t="str">
        <f t="shared" si="37"/>
        <v/>
      </c>
      <c r="D231" s="608" t="str" cm="1">
        <f t="array" ref="D231">IF(G231='Tables calc'!$M$1+1,'Tables calc'!$P$23,IF(D230='Tables calc'!$P$23,"",IF(D230="","",INDEX('Tables calc'!$L$24:$L$539,_xlfn.AGGREGATE(15,3,('Tables calc'!$N$24:$N$539=1)/('Tables calc'!$N$24:$N$539=1)*(ROW('Tables calc'!$N$24:$N$539)-ROW('Tables calc'!$N$23)),G231)))))</f>
        <v/>
      </c>
      <c r="E231" s="601" t="str">
        <f t="shared" si="38"/>
        <v/>
      </c>
      <c r="F231" s="613" t="str" cm="1">
        <f t="array" ref="F231">IF(G231='Tables calc'!$M$1+1,'Tables calc'!$P$24,IF(E230="Box 5","",IF(F230="","",INDEX('Tables calc'!$M$24:$M$539,_xlfn.AGGREGATE(15,3,('Tables calc'!$N$24:$N$539=1)/('Tables calc'!$N$24:$N$539=1)*(ROW('Tables calc'!$N$24:$N$539)-ROW('Tables calc'!$N$23)),G231)))))</f>
        <v/>
      </c>
      <c r="G231" s="69">
        <v>230</v>
      </c>
      <c r="H231" s="69" t="str">
        <f t="shared" si="30"/>
        <v/>
      </c>
      <c r="I231" s="69" t="str">
        <f t="shared" si="31"/>
        <v/>
      </c>
      <c r="J231" s="69" t="str">
        <f t="shared" si="39"/>
        <v/>
      </c>
      <c r="K231" s="69" t="str">
        <f t="shared" si="32"/>
        <v/>
      </c>
      <c r="L231" s="69" t="str">
        <f t="shared" si="33"/>
        <v/>
      </c>
      <c r="M231" s="69" t="str">
        <f t="shared" si="34"/>
        <v/>
      </c>
      <c r="N231" s="69" t="str">
        <f t="shared" si="35"/>
        <v/>
      </c>
      <c r="O231" s="69" t="str">
        <f t="shared" si="36"/>
        <v/>
      </c>
    </row>
    <row r="232" spans="1:15" x14ac:dyDescent="0.3">
      <c r="A232" s="606" t="str" cm="1">
        <f t="array" ref="A232">IF(G232='Tables calc'!$M$1+1,"Totals:",IF(A231="Totals:","",IF(A231="","",INDEX('Tables calc'!$J$24:$J$539,_xlfn.AGGREGATE(15,3,('Tables calc'!$N$24:$N$539=1)/('Tables calc'!$N$24:$N$539=1)*(ROW('Tables calc'!$N$24:$N$539)-ROW('Tables calc'!$N$23)),G232)))))</f>
        <v/>
      </c>
      <c r="B232" s="606" t="str" cm="1">
        <f t="array" ref="B232">IF(G232='Tables calc'!$M$1+1,"#",IF(B231="#","",IF(B231="","",INDEX('Tables calc'!$K$24:$K$539,_xlfn.AGGREGATE(15,3,('Tables calc'!$N$24:$N$539=1)/('Tables calc'!$N$24:$N$539=1)*(ROW('Tables calc'!$N$24:$N$539)-ROW('Tables calc'!$N$23)),G232)))))</f>
        <v/>
      </c>
      <c r="C232" s="607" t="str">
        <f t="shared" si="37"/>
        <v/>
      </c>
      <c r="D232" s="608" t="str" cm="1">
        <f t="array" ref="D232">IF(G232='Tables calc'!$M$1+1,'Tables calc'!$P$23,IF(D231='Tables calc'!$P$23,"",IF(D231="","",INDEX('Tables calc'!$L$24:$L$539,_xlfn.AGGREGATE(15,3,('Tables calc'!$N$24:$N$539=1)/('Tables calc'!$N$24:$N$539=1)*(ROW('Tables calc'!$N$24:$N$539)-ROW('Tables calc'!$N$23)),G232)))))</f>
        <v/>
      </c>
      <c r="E232" s="601" t="str">
        <f t="shared" si="38"/>
        <v/>
      </c>
      <c r="F232" s="613" t="str" cm="1">
        <f t="array" ref="F232">IF(G232='Tables calc'!$M$1+1,'Tables calc'!$P$24,IF(E231="Box 5","",IF(F231="","",INDEX('Tables calc'!$M$24:$M$539,_xlfn.AGGREGATE(15,3,('Tables calc'!$N$24:$N$539=1)/('Tables calc'!$N$24:$N$539=1)*(ROW('Tables calc'!$N$24:$N$539)-ROW('Tables calc'!$N$23)),G232)))))</f>
        <v/>
      </c>
      <c r="G232" s="69">
        <v>231</v>
      </c>
      <c r="H232" s="69" t="str">
        <f t="shared" si="30"/>
        <v/>
      </c>
      <c r="I232" s="69" t="str">
        <f t="shared" si="31"/>
        <v/>
      </c>
      <c r="J232" s="69" t="str">
        <f t="shared" si="39"/>
        <v/>
      </c>
      <c r="K232" s="69" t="str">
        <f t="shared" si="32"/>
        <v/>
      </c>
      <c r="L232" s="69" t="str">
        <f t="shared" si="33"/>
        <v/>
      </c>
      <c r="M232" s="69" t="str">
        <f t="shared" si="34"/>
        <v/>
      </c>
      <c r="N232" s="69" t="str">
        <f t="shared" si="35"/>
        <v/>
      </c>
      <c r="O232" s="69" t="str">
        <f t="shared" si="36"/>
        <v/>
      </c>
    </row>
    <row r="233" spans="1:15" x14ac:dyDescent="0.3">
      <c r="A233" s="606" t="str" cm="1">
        <f t="array" ref="A233">IF(G233='Tables calc'!$M$1+1,"Totals:",IF(A232="Totals:","",IF(A232="","",INDEX('Tables calc'!$J$24:$J$539,_xlfn.AGGREGATE(15,3,('Tables calc'!$N$24:$N$539=1)/('Tables calc'!$N$24:$N$539=1)*(ROW('Tables calc'!$N$24:$N$539)-ROW('Tables calc'!$N$23)),G233)))))</f>
        <v/>
      </c>
      <c r="B233" s="606" t="str" cm="1">
        <f t="array" ref="B233">IF(G233='Tables calc'!$M$1+1,"#",IF(B232="#","",IF(B232="","",INDEX('Tables calc'!$K$24:$K$539,_xlfn.AGGREGATE(15,3,('Tables calc'!$N$24:$N$539=1)/('Tables calc'!$N$24:$N$539=1)*(ROW('Tables calc'!$N$24:$N$539)-ROW('Tables calc'!$N$23)),G233)))))</f>
        <v/>
      </c>
      <c r="C233" s="607" t="str">
        <f t="shared" si="37"/>
        <v/>
      </c>
      <c r="D233" s="608" t="str" cm="1">
        <f t="array" ref="D233">IF(G233='Tables calc'!$M$1+1,'Tables calc'!$P$23,IF(D232='Tables calc'!$P$23,"",IF(D232="","",INDEX('Tables calc'!$L$24:$L$539,_xlfn.AGGREGATE(15,3,('Tables calc'!$N$24:$N$539=1)/('Tables calc'!$N$24:$N$539=1)*(ROW('Tables calc'!$N$24:$N$539)-ROW('Tables calc'!$N$23)),G233)))))</f>
        <v/>
      </c>
      <c r="E233" s="601" t="str">
        <f t="shared" si="38"/>
        <v/>
      </c>
      <c r="F233" s="613" t="str" cm="1">
        <f t="array" ref="F233">IF(G233='Tables calc'!$M$1+1,'Tables calc'!$P$24,IF(E232="Box 5","",IF(F232="","",INDEX('Tables calc'!$M$24:$M$539,_xlfn.AGGREGATE(15,3,('Tables calc'!$N$24:$N$539=1)/('Tables calc'!$N$24:$N$539=1)*(ROW('Tables calc'!$N$24:$N$539)-ROW('Tables calc'!$N$23)),G233)))))</f>
        <v/>
      </c>
      <c r="G233" s="69">
        <v>232</v>
      </c>
      <c r="H233" s="69" t="str">
        <f t="shared" si="30"/>
        <v/>
      </c>
      <c r="I233" s="69" t="str">
        <f t="shared" si="31"/>
        <v/>
      </c>
      <c r="J233" s="69" t="str">
        <f t="shared" si="39"/>
        <v/>
      </c>
      <c r="K233" s="69" t="str">
        <f t="shared" si="32"/>
        <v/>
      </c>
      <c r="L233" s="69" t="str">
        <f t="shared" si="33"/>
        <v/>
      </c>
      <c r="M233" s="69" t="str">
        <f t="shared" si="34"/>
        <v/>
      </c>
      <c r="N233" s="69" t="str">
        <f t="shared" si="35"/>
        <v/>
      </c>
      <c r="O233" s="69" t="str">
        <f t="shared" si="36"/>
        <v/>
      </c>
    </row>
    <row r="234" spans="1:15" x14ac:dyDescent="0.3">
      <c r="A234" s="606" t="str" cm="1">
        <f t="array" ref="A234">IF(G234='Tables calc'!$M$1+1,"Totals:",IF(A233="Totals:","",IF(A233="","",INDEX('Tables calc'!$J$24:$J$539,_xlfn.AGGREGATE(15,3,('Tables calc'!$N$24:$N$539=1)/('Tables calc'!$N$24:$N$539=1)*(ROW('Tables calc'!$N$24:$N$539)-ROW('Tables calc'!$N$23)),G234)))))</f>
        <v/>
      </c>
      <c r="B234" s="606" t="str" cm="1">
        <f t="array" ref="B234">IF(G234='Tables calc'!$M$1+1,"#",IF(B233="#","",IF(B233="","",INDEX('Tables calc'!$K$24:$K$539,_xlfn.AGGREGATE(15,3,('Tables calc'!$N$24:$N$539=1)/('Tables calc'!$N$24:$N$539=1)*(ROW('Tables calc'!$N$24:$N$539)-ROW('Tables calc'!$N$23)),G234)))))</f>
        <v/>
      </c>
      <c r="C234" s="607" t="str">
        <f t="shared" si="37"/>
        <v/>
      </c>
      <c r="D234" s="608" t="str" cm="1">
        <f t="array" ref="D234">IF(G234='Tables calc'!$M$1+1,'Tables calc'!$P$23,IF(D233='Tables calc'!$P$23,"",IF(D233="","",INDEX('Tables calc'!$L$24:$L$539,_xlfn.AGGREGATE(15,3,('Tables calc'!$N$24:$N$539=1)/('Tables calc'!$N$24:$N$539=1)*(ROW('Tables calc'!$N$24:$N$539)-ROW('Tables calc'!$N$23)),G234)))))</f>
        <v/>
      </c>
      <c r="E234" s="601" t="str">
        <f t="shared" si="38"/>
        <v/>
      </c>
      <c r="F234" s="613" t="str" cm="1">
        <f t="array" ref="F234">IF(G234='Tables calc'!$M$1+1,'Tables calc'!$P$24,IF(E233="Box 5","",IF(F233="","",INDEX('Tables calc'!$M$24:$M$539,_xlfn.AGGREGATE(15,3,('Tables calc'!$N$24:$N$539=1)/('Tables calc'!$N$24:$N$539=1)*(ROW('Tables calc'!$N$24:$N$539)-ROW('Tables calc'!$N$23)),G234)))))</f>
        <v/>
      </c>
      <c r="G234" s="69">
        <v>233</v>
      </c>
      <c r="H234" s="69" t="str">
        <f t="shared" si="30"/>
        <v/>
      </c>
      <c r="I234" s="69" t="str">
        <f t="shared" si="31"/>
        <v/>
      </c>
      <c r="J234" s="69" t="str">
        <f t="shared" si="39"/>
        <v/>
      </c>
      <c r="K234" s="69" t="str">
        <f t="shared" si="32"/>
        <v/>
      </c>
      <c r="L234" s="69" t="str">
        <f t="shared" si="33"/>
        <v/>
      </c>
      <c r="M234" s="69" t="str">
        <f t="shared" si="34"/>
        <v/>
      </c>
      <c r="N234" s="69" t="str">
        <f t="shared" si="35"/>
        <v/>
      </c>
      <c r="O234" s="69" t="str">
        <f t="shared" si="36"/>
        <v/>
      </c>
    </row>
    <row r="235" spans="1:15" x14ac:dyDescent="0.3">
      <c r="A235" s="606" t="str" cm="1">
        <f t="array" ref="A235">IF(G235='Tables calc'!$M$1+1,"Totals:",IF(A234="Totals:","",IF(A234="","",INDEX('Tables calc'!$J$24:$J$539,_xlfn.AGGREGATE(15,3,('Tables calc'!$N$24:$N$539=1)/('Tables calc'!$N$24:$N$539=1)*(ROW('Tables calc'!$N$24:$N$539)-ROW('Tables calc'!$N$23)),G235)))))</f>
        <v/>
      </c>
      <c r="B235" s="606" t="str" cm="1">
        <f t="array" ref="B235">IF(G235='Tables calc'!$M$1+1,"#",IF(B234="#","",IF(B234="","",INDEX('Tables calc'!$K$24:$K$539,_xlfn.AGGREGATE(15,3,('Tables calc'!$N$24:$N$539=1)/('Tables calc'!$N$24:$N$539=1)*(ROW('Tables calc'!$N$24:$N$539)-ROW('Tables calc'!$N$23)),G235)))))</f>
        <v/>
      </c>
      <c r="C235" s="607" t="str">
        <f t="shared" si="37"/>
        <v/>
      </c>
      <c r="D235" s="608" t="str" cm="1">
        <f t="array" ref="D235">IF(G235='Tables calc'!$M$1+1,'Tables calc'!$P$23,IF(D234='Tables calc'!$P$23,"",IF(D234="","",INDEX('Tables calc'!$L$24:$L$539,_xlfn.AGGREGATE(15,3,('Tables calc'!$N$24:$N$539=1)/('Tables calc'!$N$24:$N$539=1)*(ROW('Tables calc'!$N$24:$N$539)-ROW('Tables calc'!$N$23)),G235)))))</f>
        <v/>
      </c>
      <c r="E235" s="601" t="str">
        <f t="shared" si="38"/>
        <v/>
      </c>
      <c r="F235" s="613" t="str" cm="1">
        <f t="array" ref="F235">IF(G235='Tables calc'!$M$1+1,'Tables calc'!$P$24,IF(E234="Box 5","",IF(F234="","",INDEX('Tables calc'!$M$24:$M$539,_xlfn.AGGREGATE(15,3,('Tables calc'!$N$24:$N$539=1)/('Tables calc'!$N$24:$N$539=1)*(ROW('Tables calc'!$N$24:$N$539)-ROW('Tables calc'!$N$23)),G235)))))</f>
        <v/>
      </c>
      <c r="G235" s="69">
        <v>234</v>
      </c>
      <c r="H235" s="69" t="str">
        <f t="shared" si="30"/>
        <v/>
      </c>
      <c r="I235" s="69" t="str">
        <f t="shared" si="31"/>
        <v/>
      </c>
      <c r="J235" s="69" t="str">
        <f t="shared" si="39"/>
        <v/>
      </c>
      <c r="K235" s="69" t="str">
        <f t="shared" si="32"/>
        <v/>
      </c>
      <c r="L235" s="69" t="str">
        <f t="shared" si="33"/>
        <v/>
      </c>
      <c r="M235" s="69" t="str">
        <f t="shared" si="34"/>
        <v/>
      </c>
      <c r="N235" s="69" t="str">
        <f t="shared" si="35"/>
        <v/>
      </c>
      <c r="O235" s="69" t="str">
        <f t="shared" si="36"/>
        <v/>
      </c>
    </row>
    <row r="236" spans="1:15" x14ac:dyDescent="0.3">
      <c r="A236" s="606" t="str" cm="1">
        <f t="array" ref="A236">IF(G236='Tables calc'!$M$1+1,"Totals:",IF(A235="Totals:","",IF(A235="","",INDEX('Tables calc'!$J$24:$J$539,_xlfn.AGGREGATE(15,3,('Tables calc'!$N$24:$N$539=1)/('Tables calc'!$N$24:$N$539=1)*(ROW('Tables calc'!$N$24:$N$539)-ROW('Tables calc'!$N$23)),G236)))))</f>
        <v/>
      </c>
      <c r="B236" s="606" t="str" cm="1">
        <f t="array" ref="B236">IF(G236='Tables calc'!$M$1+1,"#",IF(B235="#","",IF(B235="","",INDEX('Tables calc'!$K$24:$K$539,_xlfn.AGGREGATE(15,3,('Tables calc'!$N$24:$N$539=1)/('Tables calc'!$N$24:$N$539=1)*(ROW('Tables calc'!$N$24:$N$539)-ROW('Tables calc'!$N$23)),G236)))))</f>
        <v/>
      </c>
      <c r="C236" s="607" t="str">
        <f t="shared" si="37"/>
        <v/>
      </c>
      <c r="D236" s="608" t="str" cm="1">
        <f t="array" ref="D236">IF(G236='Tables calc'!$M$1+1,'Tables calc'!$P$23,IF(D235='Tables calc'!$P$23,"",IF(D235="","",INDEX('Tables calc'!$L$24:$L$539,_xlfn.AGGREGATE(15,3,('Tables calc'!$N$24:$N$539=1)/('Tables calc'!$N$24:$N$539=1)*(ROW('Tables calc'!$N$24:$N$539)-ROW('Tables calc'!$N$23)),G236)))))</f>
        <v/>
      </c>
      <c r="E236" s="601" t="str">
        <f t="shared" si="38"/>
        <v/>
      </c>
      <c r="F236" s="613" t="str" cm="1">
        <f t="array" ref="F236">IF(G236='Tables calc'!$M$1+1,'Tables calc'!$P$24,IF(E235="Box 5","",IF(F235="","",INDEX('Tables calc'!$M$24:$M$539,_xlfn.AGGREGATE(15,3,('Tables calc'!$N$24:$N$539=1)/('Tables calc'!$N$24:$N$539=1)*(ROW('Tables calc'!$N$24:$N$539)-ROW('Tables calc'!$N$23)),G236)))))</f>
        <v/>
      </c>
      <c r="G236" s="69">
        <v>235</v>
      </c>
      <c r="H236" s="69" t="str">
        <f t="shared" si="30"/>
        <v/>
      </c>
      <c r="I236" s="69" t="str">
        <f t="shared" si="31"/>
        <v/>
      </c>
      <c r="J236" s="69" t="str">
        <f t="shared" si="39"/>
        <v/>
      </c>
      <c r="K236" s="69" t="str">
        <f t="shared" si="32"/>
        <v/>
      </c>
      <c r="L236" s="69" t="str">
        <f t="shared" si="33"/>
        <v/>
      </c>
      <c r="M236" s="69" t="str">
        <f t="shared" si="34"/>
        <v/>
      </c>
      <c r="N236" s="69" t="str">
        <f t="shared" si="35"/>
        <v/>
      </c>
      <c r="O236" s="69" t="str">
        <f t="shared" si="36"/>
        <v/>
      </c>
    </row>
    <row r="237" spans="1:15" x14ac:dyDescent="0.3">
      <c r="A237" s="606" t="str" cm="1">
        <f t="array" ref="A237">IF(G237='Tables calc'!$M$1+1,"Totals:",IF(A236="Totals:","",IF(A236="","",INDEX('Tables calc'!$J$24:$J$539,_xlfn.AGGREGATE(15,3,('Tables calc'!$N$24:$N$539=1)/('Tables calc'!$N$24:$N$539=1)*(ROW('Tables calc'!$N$24:$N$539)-ROW('Tables calc'!$N$23)),G237)))))</f>
        <v/>
      </c>
      <c r="B237" s="606" t="str" cm="1">
        <f t="array" ref="B237">IF(G237='Tables calc'!$M$1+1,"#",IF(B236="#","",IF(B236="","",INDEX('Tables calc'!$K$24:$K$539,_xlfn.AGGREGATE(15,3,('Tables calc'!$N$24:$N$539=1)/('Tables calc'!$N$24:$N$539=1)*(ROW('Tables calc'!$N$24:$N$539)-ROW('Tables calc'!$N$23)),G237)))))</f>
        <v/>
      </c>
      <c r="C237" s="607" t="str">
        <f t="shared" si="37"/>
        <v/>
      </c>
      <c r="D237" s="608" t="str" cm="1">
        <f t="array" ref="D237">IF(G237='Tables calc'!$M$1+1,'Tables calc'!$P$23,IF(D236='Tables calc'!$P$23,"",IF(D236="","",INDEX('Tables calc'!$L$24:$L$539,_xlfn.AGGREGATE(15,3,('Tables calc'!$N$24:$N$539=1)/('Tables calc'!$N$24:$N$539=1)*(ROW('Tables calc'!$N$24:$N$539)-ROW('Tables calc'!$N$23)),G237)))))</f>
        <v/>
      </c>
      <c r="E237" s="601" t="str">
        <f t="shared" si="38"/>
        <v/>
      </c>
      <c r="F237" s="613" t="str" cm="1">
        <f t="array" ref="F237">IF(G237='Tables calc'!$M$1+1,'Tables calc'!$P$24,IF(E236="Box 5","",IF(F236="","",INDEX('Tables calc'!$M$24:$M$539,_xlfn.AGGREGATE(15,3,('Tables calc'!$N$24:$N$539=1)/('Tables calc'!$N$24:$N$539=1)*(ROW('Tables calc'!$N$24:$N$539)-ROW('Tables calc'!$N$23)),G237)))))</f>
        <v/>
      </c>
      <c r="G237" s="69">
        <v>236</v>
      </c>
      <c r="H237" s="69" t="str">
        <f t="shared" si="30"/>
        <v/>
      </c>
      <c r="I237" s="69" t="str">
        <f t="shared" si="31"/>
        <v/>
      </c>
      <c r="J237" s="69" t="str">
        <f t="shared" si="39"/>
        <v/>
      </c>
      <c r="K237" s="69" t="str">
        <f t="shared" si="32"/>
        <v/>
      </c>
      <c r="L237" s="69" t="str">
        <f t="shared" si="33"/>
        <v/>
      </c>
      <c r="M237" s="69" t="str">
        <f t="shared" si="34"/>
        <v/>
      </c>
      <c r="N237" s="69" t="str">
        <f t="shared" si="35"/>
        <v/>
      </c>
      <c r="O237" s="69" t="str">
        <f t="shared" si="36"/>
        <v/>
      </c>
    </row>
    <row r="238" spans="1:15" x14ac:dyDescent="0.3">
      <c r="A238" s="606" t="str" cm="1">
        <f t="array" ref="A238">IF(G238='Tables calc'!$M$1+1,"Totals:",IF(A237="Totals:","",IF(A237="","",INDEX('Tables calc'!$J$24:$J$539,_xlfn.AGGREGATE(15,3,('Tables calc'!$N$24:$N$539=1)/('Tables calc'!$N$24:$N$539=1)*(ROW('Tables calc'!$N$24:$N$539)-ROW('Tables calc'!$N$23)),G238)))))</f>
        <v/>
      </c>
      <c r="B238" s="606" t="str" cm="1">
        <f t="array" ref="B238">IF(G238='Tables calc'!$M$1+1,"#",IF(B237="#","",IF(B237="","",INDEX('Tables calc'!$K$24:$K$539,_xlfn.AGGREGATE(15,3,('Tables calc'!$N$24:$N$539=1)/('Tables calc'!$N$24:$N$539=1)*(ROW('Tables calc'!$N$24:$N$539)-ROW('Tables calc'!$N$23)),G238)))))</f>
        <v/>
      </c>
      <c r="C238" s="607" t="str">
        <f t="shared" si="37"/>
        <v/>
      </c>
      <c r="D238" s="608" t="str" cm="1">
        <f t="array" ref="D238">IF(G238='Tables calc'!$M$1+1,'Tables calc'!$P$23,IF(D237='Tables calc'!$P$23,"",IF(D237="","",INDEX('Tables calc'!$L$24:$L$539,_xlfn.AGGREGATE(15,3,('Tables calc'!$N$24:$N$539=1)/('Tables calc'!$N$24:$N$539=1)*(ROW('Tables calc'!$N$24:$N$539)-ROW('Tables calc'!$N$23)),G238)))))</f>
        <v/>
      </c>
      <c r="E238" s="601" t="str">
        <f t="shared" si="38"/>
        <v/>
      </c>
      <c r="F238" s="613" t="str" cm="1">
        <f t="array" ref="F238">IF(G238='Tables calc'!$M$1+1,'Tables calc'!$P$24,IF(E237="Box 5","",IF(F237="","",INDEX('Tables calc'!$M$24:$M$539,_xlfn.AGGREGATE(15,3,('Tables calc'!$N$24:$N$539=1)/('Tables calc'!$N$24:$N$539=1)*(ROW('Tables calc'!$N$24:$N$539)-ROW('Tables calc'!$N$23)),G238)))))</f>
        <v/>
      </c>
      <c r="G238" s="69">
        <v>237</v>
      </c>
      <c r="H238" s="69" t="str">
        <f t="shared" si="30"/>
        <v/>
      </c>
      <c r="I238" s="69" t="str">
        <f t="shared" si="31"/>
        <v/>
      </c>
      <c r="J238" s="69" t="str">
        <f t="shared" si="39"/>
        <v/>
      </c>
      <c r="K238" s="69" t="str">
        <f t="shared" si="32"/>
        <v/>
      </c>
      <c r="L238" s="69" t="str">
        <f t="shared" si="33"/>
        <v/>
      </c>
      <c r="M238" s="69" t="str">
        <f t="shared" si="34"/>
        <v/>
      </c>
      <c r="N238" s="69" t="str">
        <f t="shared" si="35"/>
        <v/>
      </c>
      <c r="O238" s="69" t="str">
        <f t="shared" si="36"/>
        <v/>
      </c>
    </row>
    <row r="239" spans="1:15" x14ac:dyDescent="0.3">
      <c r="A239" s="606" t="str" cm="1">
        <f t="array" ref="A239">IF(G239='Tables calc'!$M$1+1,"Totals:",IF(A238="Totals:","",IF(A238="","",INDEX('Tables calc'!$J$24:$J$539,_xlfn.AGGREGATE(15,3,('Tables calc'!$N$24:$N$539=1)/('Tables calc'!$N$24:$N$539=1)*(ROW('Tables calc'!$N$24:$N$539)-ROW('Tables calc'!$N$23)),G239)))))</f>
        <v/>
      </c>
      <c r="B239" s="606" t="str" cm="1">
        <f t="array" ref="B239">IF(G239='Tables calc'!$M$1+1,"#",IF(B238="#","",IF(B238="","",INDEX('Tables calc'!$K$24:$K$539,_xlfn.AGGREGATE(15,3,('Tables calc'!$N$24:$N$539=1)/('Tables calc'!$N$24:$N$539=1)*(ROW('Tables calc'!$N$24:$N$539)-ROW('Tables calc'!$N$23)),G239)))))</f>
        <v/>
      </c>
      <c r="C239" s="607" t="str">
        <f t="shared" si="37"/>
        <v/>
      </c>
      <c r="D239" s="608" t="str" cm="1">
        <f t="array" ref="D239">IF(G239='Tables calc'!$M$1+1,'Tables calc'!$P$23,IF(D238='Tables calc'!$P$23,"",IF(D238="","",INDEX('Tables calc'!$L$24:$L$539,_xlfn.AGGREGATE(15,3,('Tables calc'!$N$24:$N$539=1)/('Tables calc'!$N$24:$N$539=1)*(ROW('Tables calc'!$N$24:$N$539)-ROW('Tables calc'!$N$23)),G239)))))</f>
        <v/>
      </c>
      <c r="E239" s="601" t="str">
        <f t="shared" si="38"/>
        <v/>
      </c>
      <c r="F239" s="613" t="str" cm="1">
        <f t="array" ref="F239">IF(G239='Tables calc'!$M$1+1,'Tables calc'!$P$24,IF(E238="Box 5","",IF(F238="","",INDEX('Tables calc'!$M$24:$M$539,_xlfn.AGGREGATE(15,3,('Tables calc'!$N$24:$N$539=1)/('Tables calc'!$N$24:$N$539=1)*(ROW('Tables calc'!$N$24:$N$539)-ROW('Tables calc'!$N$23)),G239)))))</f>
        <v/>
      </c>
      <c r="G239" s="69">
        <v>238</v>
      </c>
      <c r="H239" s="69" t="str">
        <f t="shared" si="30"/>
        <v/>
      </c>
      <c r="I239" s="69" t="str">
        <f t="shared" si="31"/>
        <v/>
      </c>
      <c r="J239" s="69" t="str">
        <f t="shared" si="39"/>
        <v/>
      </c>
      <c r="K239" s="69" t="str">
        <f t="shared" si="32"/>
        <v/>
      </c>
      <c r="L239" s="69" t="str">
        <f t="shared" si="33"/>
        <v/>
      </c>
      <c r="M239" s="69" t="str">
        <f t="shared" si="34"/>
        <v/>
      </c>
      <c r="N239" s="69" t="str">
        <f t="shared" si="35"/>
        <v/>
      </c>
      <c r="O239" s="69" t="str">
        <f t="shared" si="36"/>
        <v/>
      </c>
    </row>
    <row r="240" spans="1:15" x14ac:dyDescent="0.3">
      <c r="A240" s="606" t="str" cm="1">
        <f t="array" ref="A240">IF(G240='Tables calc'!$M$1+1,"Totals:",IF(A239="Totals:","",IF(A239="","",INDEX('Tables calc'!$J$24:$J$539,_xlfn.AGGREGATE(15,3,('Tables calc'!$N$24:$N$539=1)/('Tables calc'!$N$24:$N$539=1)*(ROW('Tables calc'!$N$24:$N$539)-ROW('Tables calc'!$N$23)),G240)))))</f>
        <v/>
      </c>
      <c r="B240" s="606" t="str" cm="1">
        <f t="array" ref="B240">IF(G240='Tables calc'!$M$1+1,"#",IF(B239="#","",IF(B239="","",INDEX('Tables calc'!$K$24:$K$539,_xlfn.AGGREGATE(15,3,('Tables calc'!$N$24:$N$539=1)/('Tables calc'!$N$24:$N$539=1)*(ROW('Tables calc'!$N$24:$N$539)-ROW('Tables calc'!$N$23)),G240)))))</f>
        <v/>
      </c>
      <c r="C240" s="607" t="str">
        <f t="shared" si="37"/>
        <v/>
      </c>
      <c r="D240" s="608" t="str" cm="1">
        <f t="array" ref="D240">IF(G240='Tables calc'!$M$1+1,'Tables calc'!$P$23,IF(D239='Tables calc'!$P$23,"",IF(D239="","",INDEX('Tables calc'!$L$24:$L$539,_xlfn.AGGREGATE(15,3,('Tables calc'!$N$24:$N$539=1)/('Tables calc'!$N$24:$N$539=1)*(ROW('Tables calc'!$N$24:$N$539)-ROW('Tables calc'!$N$23)),G240)))))</f>
        <v/>
      </c>
      <c r="E240" s="601" t="str">
        <f t="shared" si="38"/>
        <v/>
      </c>
      <c r="F240" s="613" t="str" cm="1">
        <f t="array" ref="F240">IF(G240='Tables calc'!$M$1+1,'Tables calc'!$P$24,IF(E239="Box 5","",IF(F239="","",INDEX('Tables calc'!$M$24:$M$539,_xlfn.AGGREGATE(15,3,('Tables calc'!$N$24:$N$539=1)/('Tables calc'!$N$24:$N$539=1)*(ROW('Tables calc'!$N$24:$N$539)-ROW('Tables calc'!$N$23)),G240)))))</f>
        <v/>
      </c>
      <c r="G240" s="69">
        <v>239</v>
      </c>
      <c r="H240" s="69" t="str">
        <f t="shared" si="30"/>
        <v/>
      </c>
      <c r="I240" s="69" t="str">
        <f t="shared" si="31"/>
        <v/>
      </c>
      <c r="J240" s="69" t="str">
        <f t="shared" si="39"/>
        <v/>
      </c>
      <c r="K240" s="69" t="str">
        <f t="shared" si="32"/>
        <v/>
      </c>
      <c r="L240" s="69" t="str">
        <f t="shared" si="33"/>
        <v/>
      </c>
      <c r="M240" s="69" t="str">
        <f t="shared" si="34"/>
        <v/>
      </c>
      <c r="N240" s="69" t="str">
        <f t="shared" si="35"/>
        <v/>
      </c>
      <c r="O240" s="69" t="str">
        <f t="shared" si="36"/>
        <v/>
      </c>
    </row>
    <row r="241" spans="1:15" x14ac:dyDescent="0.3">
      <c r="A241" s="606" t="str" cm="1">
        <f t="array" ref="A241">IF(G241='Tables calc'!$M$1+1,"Totals:",IF(A240="Totals:","",IF(A240="","",INDEX('Tables calc'!$J$24:$J$539,_xlfn.AGGREGATE(15,3,('Tables calc'!$N$24:$N$539=1)/('Tables calc'!$N$24:$N$539=1)*(ROW('Tables calc'!$N$24:$N$539)-ROW('Tables calc'!$N$23)),G241)))))</f>
        <v/>
      </c>
      <c r="B241" s="606" t="str" cm="1">
        <f t="array" ref="B241">IF(G241='Tables calc'!$M$1+1,"#",IF(B240="#","",IF(B240="","",INDEX('Tables calc'!$K$24:$K$539,_xlfn.AGGREGATE(15,3,('Tables calc'!$N$24:$N$539=1)/('Tables calc'!$N$24:$N$539=1)*(ROW('Tables calc'!$N$24:$N$539)-ROW('Tables calc'!$N$23)),G241)))))</f>
        <v/>
      </c>
      <c r="C241" s="607" t="str">
        <f t="shared" si="37"/>
        <v/>
      </c>
      <c r="D241" s="608" t="str" cm="1">
        <f t="array" ref="D241">IF(G241='Tables calc'!$M$1+1,'Tables calc'!$P$23,IF(D240='Tables calc'!$P$23,"",IF(D240="","",INDEX('Tables calc'!$L$24:$L$539,_xlfn.AGGREGATE(15,3,('Tables calc'!$N$24:$N$539=1)/('Tables calc'!$N$24:$N$539=1)*(ROW('Tables calc'!$N$24:$N$539)-ROW('Tables calc'!$N$23)),G241)))))</f>
        <v/>
      </c>
      <c r="E241" s="601" t="str">
        <f t="shared" si="38"/>
        <v/>
      </c>
      <c r="F241" s="613" t="str" cm="1">
        <f t="array" ref="F241">IF(G241='Tables calc'!$M$1+1,'Tables calc'!$P$24,IF(E240="Box 5","",IF(F240="","",INDEX('Tables calc'!$M$24:$M$539,_xlfn.AGGREGATE(15,3,('Tables calc'!$N$24:$N$539=1)/('Tables calc'!$N$24:$N$539=1)*(ROW('Tables calc'!$N$24:$N$539)-ROW('Tables calc'!$N$23)),G241)))))</f>
        <v/>
      </c>
      <c r="G241" s="69">
        <v>240</v>
      </c>
      <c r="H241" s="69" t="str">
        <f t="shared" si="30"/>
        <v/>
      </c>
      <c r="I241" s="69" t="str">
        <f t="shared" si="31"/>
        <v/>
      </c>
      <c r="J241" s="69" t="str">
        <f t="shared" si="39"/>
        <v/>
      </c>
      <c r="K241" s="69" t="str">
        <f t="shared" si="32"/>
        <v/>
      </c>
      <c r="L241" s="69" t="str">
        <f t="shared" si="33"/>
        <v/>
      </c>
      <c r="M241" s="69" t="str">
        <f t="shared" si="34"/>
        <v/>
      </c>
      <c r="N241" s="69" t="str">
        <f t="shared" si="35"/>
        <v/>
      </c>
      <c r="O241" s="69" t="str">
        <f t="shared" si="36"/>
        <v/>
      </c>
    </row>
    <row r="242" spans="1:15" x14ac:dyDescent="0.3">
      <c r="A242" s="606" t="str" cm="1">
        <f t="array" ref="A242">IF(G242='Tables calc'!$M$1+1,"Totals:",IF(A241="Totals:","",IF(A241="","",INDEX('Tables calc'!$J$24:$J$539,_xlfn.AGGREGATE(15,3,('Tables calc'!$N$24:$N$539=1)/('Tables calc'!$N$24:$N$539=1)*(ROW('Tables calc'!$N$24:$N$539)-ROW('Tables calc'!$N$23)),G242)))))</f>
        <v/>
      </c>
      <c r="B242" s="606" t="str" cm="1">
        <f t="array" ref="B242">IF(G242='Tables calc'!$M$1+1,"#",IF(B241="#","",IF(B241="","",INDEX('Tables calc'!$K$24:$K$539,_xlfn.AGGREGATE(15,3,('Tables calc'!$N$24:$N$539=1)/('Tables calc'!$N$24:$N$539=1)*(ROW('Tables calc'!$N$24:$N$539)-ROW('Tables calc'!$N$23)),G242)))))</f>
        <v/>
      </c>
      <c r="C242" s="607" t="str">
        <f t="shared" si="37"/>
        <v/>
      </c>
      <c r="D242" s="608" t="str" cm="1">
        <f t="array" ref="D242">IF(G242='Tables calc'!$M$1+1,'Tables calc'!$P$23,IF(D241='Tables calc'!$P$23,"",IF(D241="","",INDEX('Tables calc'!$L$24:$L$539,_xlfn.AGGREGATE(15,3,('Tables calc'!$N$24:$N$539=1)/('Tables calc'!$N$24:$N$539=1)*(ROW('Tables calc'!$N$24:$N$539)-ROW('Tables calc'!$N$23)),G242)))))</f>
        <v/>
      </c>
      <c r="E242" s="601" t="str">
        <f t="shared" si="38"/>
        <v/>
      </c>
      <c r="F242" s="613" t="str" cm="1">
        <f t="array" ref="F242">IF(G242='Tables calc'!$M$1+1,'Tables calc'!$P$24,IF(E241="Box 5","",IF(F241="","",INDEX('Tables calc'!$M$24:$M$539,_xlfn.AGGREGATE(15,3,('Tables calc'!$N$24:$N$539=1)/('Tables calc'!$N$24:$N$539=1)*(ROW('Tables calc'!$N$24:$N$539)-ROW('Tables calc'!$N$23)),G242)))))</f>
        <v/>
      </c>
      <c r="G242" s="69">
        <v>241</v>
      </c>
      <c r="H242" s="69" t="str">
        <f t="shared" si="30"/>
        <v/>
      </c>
      <c r="I242" s="69" t="str">
        <f t="shared" si="31"/>
        <v/>
      </c>
      <c r="J242" s="69" t="str">
        <f t="shared" si="39"/>
        <v/>
      </c>
      <c r="K242" s="69" t="str">
        <f t="shared" si="32"/>
        <v/>
      </c>
      <c r="L242" s="69" t="str">
        <f t="shared" si="33"/>
        <v/>
      </c>
      <c r="M242" s="69" t="str">
        <f t="shared" si="34"/>
        <v/>
      </c>
      <c r="N242" s="69" t="str">
        <f t="shared" si="35"/>
        <v/>
      </c>
      <c r="O242" s="69" t="str">
        <f t="shared" si="36"/>
        <v/>
      </c>
    </row>
    <row r="243" spans="1:15" x14ac:dyDescent="0.3">
      <c r="A243" s="606" t="str" cm="1">
        <f t="array" ref="A243">IF(G243='Tables calc'!$M$1+1,"Totals:",IF(A242="Totals:","",IF(A242="","",INDEX('Tables calc'!$J$24:$J$539,_xlfn.AGGREGATE(15,3,('Tables calc'!$N$24:$N$539=1)/('Tables calc'!$N$24:$N$539=1)*(ROW('Tables calc'!$N$24:$N$539)-ROW('Tables calc'!$N$23)),G243)))))</f>
        <v/>
      </c>
      <c r="B243" s="606" t="str" cm="1">
        <f t="array" ref="B243">IF(G243='Tables calc'!$M$1+1,"#",IF(B242="#","",IF(B242="","",INDEX('Tables calc'!$K$24:$K$539,_xlfn.AGGREGATE(15,3,('Tables calc'!$N$24:$N$539=1)/('Tables calc'!$N$24:$N$539=1)*(ROW('Tables calc'!$N$24:$N$539)-ROW('Tables calc'!$N$23)),G243)))))</f>
        <v/>
      </c>
      <c r="C243" s="607" t="str">
        <f t="shared" si="37"/>
        <v/>
      </c>
      <c r="D243" s="608" t="str" cm="1">
        <f t="array" ref="D243">IF(G243='Tables calc'!$M$1+1,'Tables calc'!$P$23,IF(D242='Tables calc'!$P$23,"",IF(D242="","",INDEX('Tables calc'!$L$24:$L$539,_xlfn.AGGREGATE(15,3,('Tables calc'!$N$24:$N$539=1)/('Tables calc'!$N$24:$N$539=1)*(ROW('Tables calc'!$N$24:$N$539)-ROW('Tables calc'!$N$23)),G243)))))</f>
        <v/>
      </c>
      <c r="E243" s="601" t="str">
        <f t="shared" si="38"/>
        <v/>
      </c>
      <c r="F243" s="613" t="str" cm="1">
        <f t="array" ref="F243">IF(G243='Tables calc'!$M$1+1,'Tables calc'!$P$24,IF(E242="Box 5","",IF(F242="","",INDEX('Tables calc'!$M$24:$M$539,_xlfn.AGGREGATE(15,3,('Tables calc'!$N$24:$N$539=1)/('Tables calc'!$N$24:$N$539=1)*(ROW('Tables calc'!$N$24:$N$539)-ROW('Tables calc'!$N$23)),G243)))))</f>
        <v/>
      </c>
      <c r="G243" s="69">
        <v>242</v>
      </c>
      <c r="H243" s="69" t="str">
        <f t="shared" si="30"/>
        <v/>
      </c>
      <c r="I243" s="69" t="str">
        <f t="shared" si="31"/>
        <v/>
      </c>
      <c r="J243" s="69" t="str">
        <f t="shared" si="39"/>
        <v/>
      </c>
      <c r="K243" s="69" t="str">
        <f t="shared" si="32"/>
        <v/>
      </c>
      <c r="L243" s="69" t="str">
        <f t="shared" si="33"/>
        <v/>
      </c>
      <c r="M243" s="69" t="str">
        <f t="shared" si="34"/>
        <v/>
      </c>
      <c r="N243" s="69" t="str">
        <f t="shared" si="35"/>
        <v/>
      </c>
      <c r="O243" s="69" t="str">
        <f t="shared" si="36"/>
        <v/>
      </c>
    </row>
    <row r="244" spans="1:15" x14ac:dyDescent="0.3">
      <c r="A244" s="606" t="str" cm="1">
        <f t="array" ref="A244">IF(G244='Tables calc'!$M$1+1,"Totals:",IF(A243="Totals:","",IF(A243="","",INDEX('Tables calc'!$J$24:$J$539,_xlfn.AGGREGATE(15,3,('Tables calc'!$N$24:$N$539=1)/('Tables calc'!$N$24:$N$539=1)*(ROW('Tables calc'!$N$24:$N$539)-ROW('Tables calc'!$N$23)),G244)))))</f>
        <v/>
      </c>
      <c r="B244" s="606" t="str" cm="1">
        <f t="array" ref="B244">IF(G244='Tables calc'!$M$1+1,"#",IF(B243="#","",IF(B243="","",INDEX('Tables calc'!$K$24:$K$539,_xlfn.AGGREGATE(15,3,('Tables calc'!$N$24:$N$539=1)/('Tables calc'!$N$24:$N$539=1)*(ROW('Tables calc'!$N$24:$N$539)-ROW('Tables calc'!$N$23)),G244)))))</f>
        <v/>
      </c>
      <c r="C244" s="607" t="str">
        <f t="shared" si="37"/>
        <v/>
      </c>
      <c r="D244" s="608" t="str" cm="1">
        <f t="array" ref="D244">IF(G244='Tables calc'!$M$1+1,'Tables calc'!$P$23,IF(D243='Tables calc'!$P$23,"",IF(D243="","",INDEX('Tables calc'!$L$24:$L$539,_xlfn.AGGREGATE(15,3,('Tables calc'!$N$24:$N$539=1)/('Tables calc'!$N$24:$N$539=1)*(ROW('Tables calc'!$N$24:$N$539)-ROW('Tables calc'!$N$23)),G244)))))</f>
        <v/>
      </c>
      <c r="E244" s="601" t="str">
        <f t="shared" si="38"/>
        <v/>
      </c>
      <c r="F244" s="613" t="str" cm="1">
        <f t="array" ref="F244">IF(G244='Tables calc'!$M$1+1,'Tables calc'!$P$24,IF(E243="Box 5","",IF(F243="","",INDEX('Tables calc'!$M$24:$M$539,_xlfn.AGGREGATE(15,3,('Tables calc'!$N$24:$N$539=1)/('Tables calc'!$N$24:$N$539=1)*(ROW('Tables calc'!$N$24:$N$539)-ROW('Tables calc'!$N$23)),G244)))))</f>
        <v/>
      </c>
      <c r="G244" s="69">
        <v>243</v>
      </c>
      <c r="H244" s="69" t="str">
        <f t="shared" si="30"/>
        <v/>
      </c>
      <c r="I244" s="69" t="str">
        <f t="shared" si="31"/>
        <v/>
      </c>
      <c r="J244" s="69" t="str">
        <f t="shared" si="39"/>
        <v/>
      </c>
      <c r="K244" s="69" t="str">
        <f t="shared" si="32"/>
        <v/>
      </c>
      <c r="L244" s="69" t="str">
        <f t="shared" si="33"/>
        <v/>
      </c>
      <c r="M244" s="69" t="str">
        <f t="shared" si="34"/>
        <v/>
      </c>
      <c r="N244" s="69" t="str">
        <f t="shared" si="35"/>
        <v/>
      </c>
      <c r="O244" s="69" t="str">
        <f t="shared" si="36"/>
        <v/>
      </c>
    </row>
    <row r="245" spans="1:15" x14ac:dyDescent="0.3">
      <c r="A245" s="606" t="str" cm="1">
        <f t="array" ref="A245">IF(G245='Tables calc'!$M$1+1,"Totals:",IF(A244="Totals:","",IF(A244="","",INDEX('Tables calc'!$J$24:$J$539,_xlfn.AGGREGATE(15,3,('Tables calc'!$N$24:$N$539=1)/('Tables calc'!$N$24:$N$539=1)*(ROW('Tables calc'!$N$24:$N$539)-ROW('Tables calc'!$N$23)),G245)))))</f>
        <v/>
      </c>
      <c r="B245" s="606" t="str" cm="1">
        <f t="array" ref="B245">IF(G245='Tables calc'!$M$1+1,"#",IF(B244="#","",IF(B244="","",INDEX('Tables calc'!$K$24:$K$539,_xlfn.AGGREGATE(15,3,('Tables calc'!$N$24:$N$539=1)/('Tables calc'!$N$24:$N$539=1)*(ROW('Tables calc'!$N$24:$N$539)-ROW('Tables calc'!$N$23)),G245)))))</f>
        <v/>
      </c>
      <c r="C245" s="607" t="str">
        <f t="shared" si="37"/>
        <v/>
      </c>
      <c r="D245" s="608" t="str" cm="1">
        <f t="array" ref="D245">IF(G245='Tables calc'!$M$1+1,'Tables calc'!$P$23,IF(D244='Tables calc'!$P$23,"",IF(D244="","",INDEX('Tables calc'!$L$24:$L$539,_xlfn.AGGREGATE(15,3,('Tables calc'!$N$24:$N$539=1)/('Tables calc'!$N$24:$N$539=1)*(ROW('Tables calc'!$N$24:$N$539)-ROW('Tables calc'!$N$23)),G245)))))</f>
        <v/>
      </c>
      <c r="E245" s="601" t="str">
        <f t="shared" si="38"/>
        <v/>
      </c>
      <c r="F245" s="613" t="str" cm="1">
        <f t="array" ref="F245">IF(G245='Tables calc'!$M$1+1,'Tables calc'!$P$24,IF(E244="Box 5","",IF(F244="","",INDEX('Tables calc'!$M$24:$M$539,_xlfn.AGGREGATE(15,3,('Tables calc'!$N$24:$N$539=1)/('Tables calc'!$N$24:$N$539=1)*(ROW('Tables calc'!$N$24:$N$539)-ROW('Tables calc'!$N$23)),G245)))))</f>
        <v/>
      </c>
      <c r="G245" s="69">
        <v>244</v>
      </c>
      <c r="H245" s="69" t="str">
        <f t="shared" si="30"/>
        <v/>
      </c>
      <c r="I245" s="69" t="str">
        <f t="shared" si="31"/>
        <v/>
      </c>
      <c r="J245" s="69" t="str">
        <f t="shared" si="39"/>
        <v/>
      </c>
      <c r="K245" s="69" t="str">
        <f t="shared" si="32"/>
        <v/>
      </c>
      <c r="L245" s="69" t="str">
        <f t="shared" si="33"/>
        <v/>
      </c>
      <c r="M245" s="69" t="str">
        <f t="shared" si="34"/>
        <v/>
      </c>
      <c r="N245" s="69" t="str">
        <f t="shared" si="35"/>
        <v/>
      </c>
      <c r="O245" s="69" t="str">
        <f t="shared" si="36"/>
        <v/>
      </c>
    </row>
    <row r="246" spans="1:15" x14ac:dyDescent="0.3">
      <c r="A246" s="606" t="str" cm="1">
        <f t="array" ref="A246">IF(G246='Tables calc'!$M$1+1,"Totals:",IF(A245="Totals:","",IF(A245="","",INDEX('Tables calc'!$J$24:$J$539,_xlfn.AGGREGATE(15,3,('Tables calc'!$N$24:$N$539=1)/('Tables calc'!$N$24:$N$539=1)*(ROW('Tables calc'!$N$24:$N$539)-ROW('Tables calc'!$N$23)),G246)))))</f>
        <v/>
      </c>
      <c r="B246" s="606" t="str" cm="1">
        <f t="array" ref="B246">IF(G246='Tables calc'!$M$1+1,"#",IF(B245="#","",IF(B245="","",INDEX('Tables calc'!$K$24:$K$539,_xlfn.AGGREGATE(15,3,('Tables calc'!$N$24:$N$539=1)/('Tables calc'!$N$24:$N$539=1)*(ROW('Tables calc'!$N$24:$N$539)-ROW('Tables calc'!$N$23)),G246)))))</f>
        <v/>
      </c>
      <c r="C246" s="607" t="str">
        <f t="shared" si="37"/>
        <v/>
      </c>
      <c r="D246" s="608" t="str" cm="1">
        <f t="array" ref="D246">IF(G246='Tables calc'!$M$1+1,'Tables calc'!$P$23,IF(D245='Tables calc'!$P$23,"",IF(D245="","",INDEX('Tables calc'!$L$24:$L$539,_xlfn.AGGREGATE(15,3,('Tables calc'!$N$24:$N$539=1)/('Tables calc'!$N$24:$N$539=1)*(ROW('Tables calc'!$N$24:$N$539)-ROW('Tables calc'!$N$23)),G246)))))</f>
        <v/>
      </c>
      <c r="E246" s="601" t="str">
        <f t="shared" si="38"/>
        <v/>
      </c>
      <c r="F246" s="613" t="str" cm="1">
        <f t="array" ref="F246">IF(G246='Tables calc'!$M$1+1,'Tables calc'!$P$24,IF(E245="Box 5","",IF(F245="","",INDEX('Tables calc'!$M$24:$M$539,_xlfn.AGGREGATE(15,3,('Tables calc'!$N$24:$N$539=1)/('Tables calc'!$N$24:$N$539=1)*(ROW('Tables calc'!$N$24:$N$539)-ROW('Tables calc'!$N$23)),G246)))))</f>
        <v/>
      </c>
      <c r="G246" s="69">
        <v>245</v>
      </c>
      <c r="H246" s="69" t="str">
        <f t="shared" si="30"/>
        <v/>
      </c>
      <c r="I246" s="69" t="str">
        <f t="shared" si="31"/>
        <v/>
      </c>
      <c r="J246" s="69" t="str">
        <f t="shared" si="39"/>
        <v/>
      </c>
      <c r="K246" s="69" t="str">
        <f t="shared" si="32"/>
        <v/>
      </c>
      <c r="L246" s="69" t="str">
        <f t="shared" si="33"/>
        <v/>
      </c>
      <c r="M246" s="69" t="str">
        <f t="shared" si="34"/>
        <v/>
      </c>
      <c r="N246" s="69" t="str">
        <f t="shared" si="35"/>
        <v/>
      </c>
      <c r="O246" s="69" t="str">
        <f t="shared" si="36"/>
        <v/>
      </c>
    </row>
    <row r="247" spans="1:15" x14ac:dyDescent="0.3">
      <c r="A247" s="606" t="str" cm="1">
        <f t="array" ref="A247">IF(G247='Tables calc'!$M$1+1,"Totals:",IF(A246="Totals:","",IF(A246="","",INDEX('Tables calc'!$J$24:$J$539,_xlfn.AGGREGATE(15,3,('Tables calc'!$N$24:$N$539=1)/('Tables calc'!$N$24:$N$539=1)*(ROW('Tables calc'!$N$24:$N$539)-ROW('Tables calc'!$N$23)),G247)))))</f>
        <v/>
      </c>
      <c r="B247" s="606" t="str" cm="1">
        <f t="array" ref="B247">IF(G247='Tables calc'!$M$1+1,"#",IF(B246="#","",IF(B246="","",INDEX('Tables calc'!$K$24:$K$539,_xlfn.AGGREGATE(15,3,('Tables calc'!$N$24:$N$539=1)/('Tables calc'!$N$24:$N$539=1)*(ROW('Tables calc'!$N$24:$N$539)-ROW('Tables calc'!$N$23)),G247)))))</f>
        <v/>
      </c>
      <c r="C247" s="607" t="str">
        <f t="shared" si="37"/>
        <v/>
      </c>
      <c r="D247" s="608" t="str" cm="1">
        <f t="array" ref="D247">IF(G247='Tables calc'!$M$1+1,'Tables calc'!$P$23,IF(D246='Tables calc'!$P$23,"",IF(D246="","",INDEX('Tables calc'!$L$24:$L$539,_xlfn.AGGREGATE(15,3,('Tables calc'!$N$24:$N$539=1)/('Tables calc'!$N$24:$N$539=1)*(ROW('Tables calc'!$N$24:$N$539)-ROW('Tables calc'!$N$23)),G247)))))</f>
        <v/>
      </c>
      <c r="E247" s="601" t="str">
        <f t="shared" si="38"/>
        <v/>
      </c>
      <c r="F247" s="613" t="str" cm="1">
        <f t="array" ref="F247">IF(G247='Tables calc'!$M$1+1,'Tables calc'!$P$24,IF(E246="Box 5","",IF(F246="","",INDEX('Tables calc'!$M$24:$M$539,_xlfn.AGGREGATE(15,3,('Tables calc'!$N$24:$N$539=1)/('Tables calc'!$N$24:$N$539=1)*(ROW('Tables calc'!$N$24:$N$539)-ROW('Tables calc'!$N$23)),G247)))))</f>
        <v/>
      </c>
      <c r="G247" s="69">
        <v>246</v>
      </c>
      <c r="H247" s="69" t="str">
        <f t="shared" si="30"/>
        <v/>
      </c>
      <c r="I247" s="69" t="str">
        <f t="shared" si="31"/>
        <v/>
      </c>
      <c r="J247" s="69" t="str">
        <f t="shared" si="39"/>
        <v/>
      </c>
      <c r="K247" s="69" t="str">
        <f t="shared" si="32"/>
        <v/>
      </c>
      <c r="L247" s="69" t="str">
        <f t="shared" si="33"/>
        <v/>
      </c>
      <c r="M247" s="69" t="str">
        <f t="shared" si="34"/>
        <v/>
      </c>
      <c r="N247" s="69" t="str">
        <f t="shared" si="35"/>
        <v/>
      </c>
      <c r="O247" s="69" t="str">
        <f t="shared" si="36"/>
        <v/>
      </c>
    </row>
    <row r="248" spans="1:15" x14ac:dyDescent="0.3">
      <c r="A248" s="606" t="str" cm="1">
        <f t="array" ref="A248">IF(G248='Tables calc'!$M$1+1,"Totals:",IF(A247="Totals:","",IF(A247="","",INDEX('Tables calc'!$J$24:$J$539,_xlfn.AGGREGATE(15,3,('Tables calc'!$N$24:$N$539=1)/('Tables calc'!$N$24:$N$539=1)*(ROW('Tables calc'!$N$24:$N$539)-ROW('Tables calc'!$N$23)),G248)))))</f>
        <v/>
      </c>
      <c r="B248" s="606" t="str" cm="1">
        <f t="array" ref="B248">IF(G248='Tables calc'!$M$1+1,"#",IF(B247="#","",IF(B247="","",INDEX('Tables calc'!$K$24:$K$539,_xlfn.AGGREGATE(15,3,('Tables calc'!$N$24:$N$539=1)/('Tables calc'!$N$24:$N$539=1)*(ROW('Tables calc'!$N$24:$N$539)-ROW('Tables calc'!$N$23)),G248)))))</f>
        <v/>
      </c>
      <c r="C248" s="607" t="str">
        <f t="shared" si="37"/>
        <v/>
      </c>
      <c r="D248" s="608" t="str" cm="1">
        <f t="array" ref="D248">IF(G248='Tables calc'!$M$1+1,'Tables calc'!$P$23,IF(D247='Tables calc'!$P$23,"",IF(D247="","",INDEX('Tables calc'!$L$24:$L$539,_xlfn.AGGREGATE(15,3,('Tables calc'!$N$24:$N$539=1)/('Tables calc'!$N$24:$N$539=1)*(ROW('Tables calc'!$N$24:$N$539)-ROW('Tables calc'!$N$23)),G248)))))</f>
        <v/>
      </c>
      <c r="E248" s="601" t="str">
        <f t="shared" si="38"/>
        <v/>
      </c>
      <c r="F248" s="613" t="str" cm="1">
        <f t="array" ref="F248">IF(G248='Tables calc'!$M$1+1,'Tables calc'!$P$24,IF(E247="Box 5","",IF(F247="","",INDEX('Tables calc'!$M$24:$M$539,_xlfn.AGGREGATE(15,3,('Tables calc'!$N$24:$N$539=1)/('Tables calc'!$N$24:$N$539=1)*(ROW('Tables calc'!$N$24:$N$539)-ROW('Tables calc'!$N$23)),G248)))))</f>
        <v/>
      </c>
      <c r="G248" s="69">
        <v>247</v>
      </c>
      <c r="H248" s="69" t="str">
        <f t="shared" si="30"/>
        <v/>
      </c>
      <c r="I248" s="69" t="str">
        <f t="shared" si="31"/>
        <v/>
      </c>
      <c r="J248" s="69" t="str">
        <f t="shared" si="39"/>
        <v/>
      </c>
      <c r="K248" s="69" t="str">
        <f t="shared" si="32"/>
        <v/>
      </c>
      <c r="L248" s="69" t="str">
        <f t="shared" si="33"/>
        <v/>
      </c>
      <c r="M248" s="69" t="str">
        <f t="shared" si="34"/>
        <v/>
      </c>
      <c r="N248" s="69" t="str">
        <f t="shared" si="35"/>
        <v/>
      </c>
      <c r="O248" s="69" t="str">
        <f t="shared" si="36"/>
        <v/>
      </c>
    </row>
    <row r="249" spans="1:15" x14ac:dyDescent="0.3">
      <c r="A249" s="606" t="str" cm="1">
        <f t="array" ref="A249">IF(G249='Tables calc'!$M$1+1,"Totals:",IF(A248="Totals:","",IF(A248="","",INDEX('Tables calc'!$J$24:$J$539,_xlfn.AGGREGATE(15,3,('Tables calc'!$N$24:$N$539=1)/('Tables calc'!$N$24:$N$539=1)*(ROW('Tables calc'!$N$24:$N$539)-ROW('Tables calc'!$N$23)),G249)))))</f>
        <v/>
      </c>
      <c r="B249" s="606" t="str" cm="1">
        <f t="array" ref="B249">IF(G249='Tables calc'!$M$1+1,"#",IF(B248="#","",IF(B248="","",INDEX('Tables calc'!$K$24:$K$539,_xlfn.AGGREGATE(15,3,('Tables calc'!$N$24:$N$539=1)/('Tables calc'!$N$24:$N$539=1)*(ROW('Tables calc'!$N$24:$N$539)-ROW('Tables calc'!$N$23)),G249)))))</f>
        <v/>
      </c>
      <c r="C249" s="607" t="str">
        <f t="shared" si="37"/>
        <v/>
      </c>
      <c r="D249" s="608" t="str" cm="1">
        <f t="array" ref="D249">IF(G249='Tables calc'!$M$1+1,'Tables calc'!$P$23,IF(D248='Tables calc'!$P$23,"",IF(D248="","",INDEX('Tables calc'!$L$24:$L$539,_xlfn.AGGREGATE(15,3,('Tables calc'!$N$24:$N$539=1)/('Tables calc'!$N$24:$N$539=1)*(ROW('Tables calc'!$N$24:$N$539)-ROW('Tables calc'!$N$23)),G249)))))</f>
        <v/>
      </c>
      <c r="E249" s="601" t="str">
        <f t="shared" si="38"/>
        <v/>
      </c>
      <c r="F249" s="613" t="str" cm="1">
        <f t="array" ref="F249">IF(G249='Tables calc'!$M$1+1,'Tables calc'!$P$24,IF(E248="Box 5","",IF(F248="","",INDEX('Tables calc'!$M$24:$M$539,_xlfn.AGGREGATE(15,3,('Tables calc'!$N$24:$N$539=1)/('Tables calc'!$N$24:$N$539=1)*(ROW('Tables calc'!$N$24:$N$539)-ROW('Tables calc'!$N$23)),G249)))))</f>
        <v/>
      </c>
      <c r="G249" s="69">
        <v>248</v>
      </c>
      <c r="H249" s="69" t="str">
        <f t="shared" si="30"/>
        <v/>
      </c>
      <c r="I249" s="69" t="str">
        <f t="shared" si="31"/>
        <v/>
      </c>
      <c r="J249" s="69" t="str">
        <f t="shared" si="39"/>
        <v/>
      </c>
      <c r="K249" s="69" t="str">
        <f t="shared" si="32"/>
        <v/>
      </c>
      <c r="L249" s="69" t="str">
        <f t="shared" si="33"/>
        <v/>
      </c>
      <c r="M249" s="69" t="str">
        <f t="shared" si="34"/>
        <v/>
      </c>
      <c r="N249" s="69" t="str">
        <f t="shared" si="35"/>
        <v/>
      </c>
      <c r="O249" s="69" t="str">
        <f t="shared" si="36"/>
        <v/>
      </c>
    </row>
    <row r="250" spans="1:15" x14ac:dyDescent="0.3">
      <c r="A250" s="606" t="str" cm="1">
        <f t="array" ref="A250">IF(G250='Tables calc'!$M$1+1,"Totals:",IF(A249="Totals:","",IF(A249="","",INDEX('Tables calc'!$J$24:$J$539,_xlfn.AGGREGATE(15,3,('Tables calc'!$N$24:$N$539=1)/('Tables calc'!$N$24:$N$539=1)*(ROW('Tables calc'!$N$24:$N$539)-ROW('Tables calc'!$N$23)),G250)))))</f>
        <v/>
      </c>
      <c r="B250" s="606" t="str" cm="1">
        <f t="array" ref="B250">IF(G250='Tables calc'!$M$1+1,"#",IF(B249="#","",IF(B249="","",INDEX('Tables calc'!$K$24:$K$539,_xlfn.AGGREGATE(15,3,('Tables calc'!$N$24:$N$539=1)/('Tables calc'!$N$24:$N$539=1)*(ROW('Tables calc'!$N$24:$N$539)-ROW('Tables calc'!$N$23)),G250)))))</f>
        <v/>
      </c>
      <c r="C250" s="607" t="str">
        <f t="shared" si="37"/>
        <v/>
      </c>
      <c r="D250" s="608" t="str" cm="1">
        <f t="array" ref="D250">IF(G250='Tables calc'!$M$1+1,'Tables calc'!$P$23,IF(D249='Tables calc'!$P$23,"",IF(D249="","",INDEX('Tables calc'!$L$24:$L$539,_xlfn.AGGREGATE(15,3,('Tables calc'!$N$24:$N$539=1)/('Tables calc'!$N$24:$N$539=1)*(ROW('Tables calc'!$N$24:$N$539)-ROW('Tables calc'!$N$23)),G250)))))</f>
        <v/>
      </c>
      <c r="E250" s="601" t="str">
        <f t="shared" si="38"/>
        <v/>
      </c>
      <c r="F250" s="613" t="str" cm="1">
        <f t="array" ref="F250">IF(G250='Tables calc'!$M$1+1,'Tables calc'!$P$24,IF(E249="Box 5","",IF(F249="","",INDEX('Tables calc'!$M$24:$M$539,_xlfn.AGGREGATE(15,3,('Tables calc'!$N$24:$N$539=1)/('Tables calc'!$N$24:$N$539=1)*(ROW('Tables calc'!$N$24:$N$539)-ROW('Tables calc'!$N$23)),G250)))))</f>
        <v/>
      </c>
      <c r="G250" s="69">
        <v>249</v>
      </c>
      <c r="H250" s="69" t="str">
        <f t="shared" si="30"/>
        <v/>
      </c>
      <c r="I250" s="69" t="str">
        <f t="shared" si="31"/>
        <v/>
      </c>
      <c r="J250" s="69" t="str">
        <f t="shared" si="39"/>
        <v/>
      </c>
      <c r="K250" s="69" t="str">
        <f t="shared" si="32"/>
        <v/>
      </c>
      <c r="L250" s="69" t="str">
        <f t="shared" si="33"/>
        <v/>
      </c>
      <c r="M250" s="69" t="str">
        <f t="shared" si="34"/>
        <v/>
      </c>
      <c r="N250" s="69" t="str">
        <f t="shared" si="35"/>
        <v/>
      </c>
      <c r="O250" s="69" t="str">
        <f t="shared" si="36"/>
        <v/>
      </c>
    </row>
    <row r="251" spans="1:15" x14ac:dyDescent="0.3">
      <c r="A251" s="606" t="str" cm="1">
        <f t="array" ref="A251">IF(G251='Tables calc'!$M$1+1,"Totals:",IF(A250="Totals:","",IF(A250="","",INDEX('Tables calc'!$J$24:$J$539,_xlfn.AGGREGATE(15,3,('Tables calc'!$N$24:$N$539=1)/('Tables calc'!$N$24:$N$539=1)*(ROW('Tables calc'!$N$24:$N$539)-ROW('Tables calc'!$N$23)),G251)))))</f>
        <v/>
      </c>
      <c r="B251" s="606" t="str" cm="1">
        <f t="array" ref="B251">IF(G251='Tables calc'!$M$1+1,"#",IF(B250="#","",IF(B250="","",INDEX('Tables calc'!$K$24:$K$539,_xlfn.AGGREGATE(15,3,('Tables calc'!$N$24:$N$539=1)/('Tables calc'!$N$24:$N$539=1)*(ROW('Tables calc'!$N$24:$N$539)-ROW('Tables calc'!$N$23)),G251)))))</f>
        <v/>
      </c>
      <c r="C251" s="607" t="str">
        <f t="shared" si="37"/>
        <v/>
      </c>
      <c r="D251" s="608" t="str" cm="1">
        <f t="array" ref="D251">IF(G251='Tables calc'!$M$1+1,'Tables calc'!$P$23,IF(D250='Tables calc'!$P$23,"",IF(D250="","",INDEX('Tables calc'!$L$24:$L$539,_xlfn.AGGREGATE(15,3,('Tables calc'!$N$24:$N$539=1)/('Tables calc'!$N$24:$N$539=1)*(ROW('Tables calc'!$N$24:$N$539)-ROW('Tables calc'!$N$23)),G251)))))</f>
        <v/>
      </c>
      <c r="E251" s="601" t="str">
        <f t="shared" si="38"/>
        <v/>
      </c>
      <c r="F251" s="613" t="str" cm="1">
        <f t="array" ref="F251">IF(G251='Tables calc'!$M$1+1,'Tables calc'!$P$24,IF(E250="Box 5","",IF(F250="","",INDEX('Tables calc'!$M$24:$M$539,_xlfn.AGGREGATE(15,3,('Tables calc'!$N$24:$N$539=1)/('Tables calc'!$N$24:$N$539=1)*(ROW('Tables calc'!$N$24:$N$539)-ROW('Tables calc'!$N$23)),G251)))))</f>
        <v/>
      </c>
      <c r="G251" s="69">
        <v>250</v>
      </c>
      <c r="H251" s="69" t="str">
        <f t="shared" si="30"/>
        <v/>
      </c>
      <c r="I251" s="69" t="str">
        <f t="shared" si="31"/>
        <v/>
      </c>
      <c r="J251" s="69" t="str">
        <f t="shared" si="39"/>
        <v/>
      </c>
      <c r="K251" s="69" t="str">
        <f t="shared" si="32"/>
        <v/>
      </c>
      <c r="L251" s="69" t="str">
        <f t="shared" si="33"/>
        <v/>
      </c>
      <c r="M251" s="69" t="str">
        <f t="shared" si="34"/>
        <v/>
      </c>
      <c r="N251" s="69" t="str">
        <f t="shared" si="35"/>
        <v/>
      </c>
      <c r="O251" s="69" t="str">
        <f t="shared" si="36"/>
        <v/>
      </c>
    </row>
    <row r="252" spans="1:15" x14ac:dyDescent="0.3">
      <c r="A252" s="606" t="str" cm="1">
        <f t="array" ref="A252">IF(G252='Tables calc'!$M$1+1,"Totals:",IF(A251="Totals:","",IF(A251="","",INDEX('Tables calc'!$J$24:$J$539,_xlfn.AGGREGATE(15,3,('Tables calc'!$N$24:$N$539=1)/('Tables calc'!$N$24:$N$539=1)*(ROW('Tables calc'!$N$24:$N$539)-ROW('Tables calc'!$N$23)),G252)))))</f>
        <v/>
      </c>
      <c r="B252" s="606" t="str" cm="1">
        <f t="array" ref="B252">IF(G252='Tables calc'!$M$1+1,"#",IF(B251="#","",IF(B251="","",INDEX('Tables calc'!$K$24:$K$539,_xlfn.AGGREGATE(15,3,('Tables calc'!$N$24:$N$539=1)/('Tables calc'!$N$24:$N$539=1)*(ROW('Tables calc'!$N$24:$N$539)-ROW('Tables calc'!$N$23)),G252)))))</f>
        <v/>
      </c>
      <c r="C252" s="607" t="str">
        <f t="shared" si="37"/>
        <v/>
      </c>
      <c r="D252" s="608" t="str" cm="1">
        <f t="array" ref="D252">IF(G252='Tables calc'!$M$1+1,'Tables calc'!$P$23,IF(D251='Tables calc'!$P$23,"",IF(D251="","",INDEX('Tables calc'!$L$24:$L$539,_xlfn.AGGREGATE(15,3,('Tables calc'!$N$24:$N$539=1)/('Tables calc'!$N$24:$N$539=1)*(ROW('Tables calc'!$N$24:$N$539)-ROW('Tables calc'!$N$23)),G252)))))</f>
        <v/>
      </c>
      <c r="E252" s="601" t="str">
        <f t="shared" si="38"/>
        <v/>
      </c>
      <c r="F252" s="613" t="str" cm="1">
        <f t="array" ref="F252">IF(G252='Tables calc'!$M$1+1,'Tables calc'!$P$24,IF(E251="Box 5","",IF(F251="","",INDEX('Tables calc'!$M$24:$M$539,_xlfn.AGGREGATE(15,3,('Tables calc'!$N$24:$N$539=1)/('Tables calc'!$N$24:$N$539=1)*(ROW('Tables calc'!$N$24:$N$539)-ROW('Tables calc'!$N$23)),G252)))))</f>
        <v/>
      </c>
      <c r="G252" s="69">
        <v>251</v>
      </c>
      <c r="H252" s="69" t="str">
        <f t="shared" si="30"/>
        <v/>
      </c>
      <c r="I252" s="69" t="str">
        <f t="shared" si="31"/>
        <v/>
      </c>
      <c r="J252" s="69" t="str">
        <f t="shared" si="39"/>
        <v/>
      </c>
      <c r="K252" s="69" t="str">
        <f t="shared" si="32"/>
        <v/>
      </c>
      <c r="L252" s="69" t="str">
        <f t="shared" si="33"/>
        <v/>
      </c>
      <c r="M252" s="69" t="str">
        <f t="shared" si="34"/>
        <v/>
      </c>
      <c r="N252" s="69" t="str">
        <f t="shared" si="35"/>
        <v/>
      </c>
      <c r="O252" s="69" t="str">
        <f t="shared" si="36"/>
        <v/>
      </c>
    </row>
    <row r="253" spans="1:15" x14ac:dyDescent="0.3">
      <c r="A253" s="606" t="str" cm="1">
        <f t="array" ref="A253">IF(G253='Tables calc'!$M$1+1,"Totals:",IF(A252="Totals:","",IF(A252="","",INDEX('Tables calc'!$J$24:$J$539,_xlfn.AGGREGATE(15,3,('Tables calc'!$N$24:$N$539=1)/('Tables calc'!$N$24:$N$539=1)*(ROW('Tables calc'!$N$24:$N$539)-ROW('Tables calc'!$N$23)),G253)))))</f>
        <v/>
      </c>
      <c r="B253" s="606" t="str" cm="1">
        <f t="array" ref="B253">IF(G253='Tables calc'!$M$1+1,"#",IF(B252="#","",IF(B252="","",INDEX('Tables calc'!$K$24:$K$539,_xlfn.AGGREGATE(15,3,('Tables calc'!$N$24:$N$539=1)/('Tables calc'!$N$24:$N$539=1)*(ROW('Tables calc'!$N$24:$N$539)-ROW('Tables calc'!$N$23)),G253)))))</f>
        <v/>
      </c>
      <c r="C253" s="607" t="str">
        <f t="shared" si="37"/>
        <v/>
      </c>
      <c r="D253" s="608" t="str" cm="1">
        <f t="array" ref="D253">IF(G253='Tables calc'!$M$1+1,'Tables calc'!$P$23,IF(D252='Tables calc'!$P$23,"",IF(D252="","",INDEX('Tables calc'!$L$24:$L$539,_xlfn.AGGREGATE(15,3,('Tables calc'!$N$24:$N$539=1)/('Tables calc'!$N$24:$N$539=1)*(ROW('Tables calc'!$N$24:$N$539)-ROW('Tables calc'!$N$23)),G253)))))</f>
        <v/>
      </c>
      <c r="E253" s="601" t="str">
        <f t="shared" si="38"/>
        <v/>
      </c>
      <c r="F253" s="613" t="str" cm="1">
        <f t="array" ref="F253">IF(G253='Tables calc'!$M$1+1,'Tables calc'!$P$24,IF(E252="Box 5","",IF(F252="","",INDEX('Tables calc'!$M$24:$M$539,_xlfn.AGGREGATE(15,3,('Tables calc'!$N$24:$N$539=1)/('Tables calc'!$N$24:$N$539=1)*(ROW('Tables calc'!$N$24:$N$539)-ROW('Tables calc'!$N$23)),G253)))))</f>
        <v/>
      </c>
      <c r="G253" s="69">
        <v>252</v>
      </c>
      <c r="H253" s="69" t="str">
        <f t="shared" si="30"/>
        <v/>
      </c>
      <c r="I253" s="69" t="str">
        <f t="shared" si="31"/>
        <v/>
      </c>
      <c r="J253" s="69" t="str">
        <f t="shared" si="39"/>
        <v/>
      </c>
      <c r="K253" s="69" t="str">
        <f t="shared" si="32"/>
        <v/>
      </c>
      <c r="L253" s="69" t="str">
        <f t="shared" si="33"/>
        <v/>
      </c>
      <c r="M253" s="69" t="str">
        <f t="shared" si="34"/>
        <v/>
      </c>
      <c r="N253" s="69" t="str">
        <f t="shared" si="35"/>
        <v/>
      </c>
      <c r="O253" s="69" t="str">
        <f t="shared" si="36"/>
        <v/>
      </c>
    </row>
    <row r="254" spans="1:15" x14ac:dyDescent="0.3">
      <c r="A254" s="606" t="str" cm="1">
        <f t="array" ref="A254">IF(G254='Tables calc'!$M$1+1,"Totals:",IF(A253="Totals:","",IF(A253="","",INDEX('Tables calc'!$J$24:$J$539,_xlfn.AGGREGATE(15,3,('Tables calc'!$N$24:$N$539=1)/('Tables calc'!$N$24:$N$539=1)*(ROW('Tables calc'!$N$24:$N$539)-ROW('Tables calc'!$N$23)),G254)))))</f>
        <v/>
      </c>
      <c r="B254" s="606" t="str" cm="1">
        <f t="array" ref="B254">IF(G254='Tables calc'!$M$1+1,"#",IF(B253="#","",IF(B253="","",INDEX('Tables calc'!$K$24:$K$539,_xlfn.AGGREGATE(15,3,('Tables calc'!$N$24:$N$539=1)/('Tables calc'!$N$24:$N$539=1)*(ROW('Tables calc'!$N$24:$N$539)-ROW('Tables calc'!$N$23)),G254)))))</f>
        <v/>
      </c>
      <c r="C254" s="607" t="str">
        <f t="shared" si="37"/>
        <v/>
      </c>
      <c r="D254" s="608" t="str" cm="1">
        <f t="array" ref="D254">IF(G254='Tables calc'!$M$1+1,'Tables calc'!$P$23,IF(D253='Tables calc'!$P$23,"",IF(D253="","",INDEX('Tables calc'!$L$24:$L$539,_xlfn.AGGREGATE(15,3,('Tables calc'!$N$24:$N$539=1)/('Tables calc'!$N$24:$N$539=1)*(ROW('Tables calc'!$N$24:$N$539)-ROW('Tables calc'!$N$23)),G254)))))</f>
        <v/>
      </c>
      <c r="E254" s="601" t="str">
        <f t="shared" si="38"/>
        <v/>
      </c>
      <c r="F254" s="613" t="str" cm="1">
        <f t="array" ref="F254">IF(G254='Tables calc'!$M$1+1,'Tables calc'!$P$24,IF(E253="Box 5","",IF(F253="","",INDEX('Tables calc'!$M$24:$M$539,_xlfn.AGGREGATE(15,3,('Tables calc'!$N$24:$N$539=1)/('Tables calc'!$N$24:$N$539=1)*(ROW('Tables calc'!$N$24:$N$539)-ROW('Tables calc'!$N$23)),G254)))))</f>
        <v/>
      </c>
      <c r="G254" s="69">
        <v>253</v>
      </c>
      <c r="H254" s="69" t="str">
        <f t="shared" si="30"/>
        <v/>
      </c>
      <c r="I254" s="69" t="str">
        <f t="shared" si="31"/>
        <v/>
      </c>
      <c r="J254" s="69" t="str">
        <f t="shared" si="39"/>
        <v/>
      </c>
      <c r="K254" s="69" t="str">
        <f t="shared" si="32"/>
        <v/>
      </c>
      <c r="L254" s="69" t="str">
        <f t="shared" si="33"/>
        <v/>
      </c>
      <c r="M254" s="69" t="str">
        <f t="shared" si="34"/>
        <v/>
      </c>
      <c r="N254" s="69" t="str">
        <f t="shared" si="35"/>
        <v/>
      </c>
      <c r="O254" s="69" t="str">
        <f t="shared" si="36"/>
        <v/>
      </c>
    </row>
    <row r="255" spans="1:15" x14ac:dyDescent="0.3">
      <c r="A255" s="606" t="str" cm="1">
        <f t="array" ref="A255">IF(G255='Tables calc'!$M$1+1,"Totals:",IF(A254="Totals:","",IF(A254="","",INDEX('Tables calc'!$J$24:$J$539,_xlfn.AGGREGATE(15,3,('Tables calc'!$N$24:$N$539=1)/('Tables calc'!$N$24:$N$539=1)*(ROW('Tables calc'!$N$24:$N$539)-ROW('Tables calc'!$N$23)),G255)))))</f>
        <v/>
      </c>
      <c r="B255" s="606" t="str" cm="1">
        <f t="array" ref="B255">IF(G255='Tables calc'!$M$1+1,"#",IF(B254="#","",IF(B254="","",INDEX('Tables calc'!$K$24:$K$539,_xlfn.AGGREGATE(15,3,('Tables calc'!$N$24:$N$539=1)/('Tables calc'!$N$24:$N$539=1)*(ROW('Tables calc'!$N$24:$N$539)-ROW('Tables calc'!$N$23)),G255)))))</f>
        <v/>
      </c>
      <c r="C255" s="607" t="str">
        <f t="shared" si="37"/>
        <v/>
      </c>
      <c r="D255" s="608" t="str" cm="1">
        <f t="array" ref="D255">IF(G255='Tables calc'!$M$1+1,'Tables calc'!$P$23,IF(D254='Tables calc'!$P$23,"",IF(D254="","",INDEX('Tables calc'!$L$24:$L$539,_xlfn.AGGREGATE(15,3,('Tables calc'!$N$24:$N$539=1)/('Tables calc'!$N$24:$N$539=1)*(ROW('Tables calc'!$N$24:$N$539)-ROW('Tables calc'!$N$23)),G255)))))</f>
        <v/>
      </c>
      <c r="E255" s="601" t="str">
        <f t="shared" si="38"/>
        <v/>
      </c>
      <c r="F255" s="613" t="str" cm="1">
        <f t="array" ref="F255">IF(G255='Tables calc'!$M$1+1,'Tables calc'!$P$24,IF(E254="Box 5","",IF(F254="","",INDEX('Tables calc'!$M$24:$M$539,_xlfn.AGGREGATE(15,3,('Tables calc'!$N$24:$N$539=1)/('Tables calc'!$N$24:$N$539=1)*(ROW('Tables calc'!$N$24:$N$539)-ROW('Tables calc'!$N$23)),G255)))))</f>
        <v/>
      </c>
      <c r="G255" s="69">
        <v>254</v>
      </c>
      <c r="H255" s="69" t="str">
        <f t="shared" si="30"/>
        <v/>
      </c>
      <c r="I255" s="69" t="str">
        <f t="shared" si="31"/>
        <v/>
      </c>
      <c r="J255" s="69" t="str">
        <f t="shared" si="39"/>
        <v/>
      </c>
      <c r="K255" s="69" t="str">
        <f t="shared" si="32"/>
        <v/>
      </c>
      <c r="L255" s="69" t="str">
        <f t="shared" si="33"/>
        <v/>
      </c>
      <c r="M255" s="69" t="str">
        <f t="shared" si="34"/>
        <v/>
      </c>
      <c r="N255" s="69" t="str">
        <f t="shared" si="35"/>
        <v/>
      </c>
      <c r="O255" s="69" t="str">
        <f t="shared" si="36"/>
        <v/>
      </c>
    </row>
    <row r="256" spans="1:15" x14ac:dyDescent="0.3">
      <c r="A256" s="606" t="str" cm="1">
        <f t="array" ref="A256">IF(G256='Tables calc'!$M$1+1,"Totals:",IF(A255="Totals:","",IF(A255="","",INDEX('Tables calc'!$J$24:$J$539,_xlfn.AGGREGATE(15,3,('Tables calc'!$N$24:$N$539=1)/('Tables calc'!$N$24:$N$539=1)*(ROW('Tables calc'!$N$24:$N$539)-ROW('Tables calc'!$N$23)),G256)))))</f>
        <v/>
      </c>
      <c r="B256" s="606" t="str" cm="1">
        <f t="array" ref="B256">IF(G256='Tables calc'!$M$1+1,"#",IF(B255="#","",IF(B255="","",INDEX('Tables calc'!$K$24:$K$539,_xlfn.AGGREGATE(15,3,('Tables calc'!$N$24:$N$539=1)/('Tables calc'!$N$24:$N$539=1)*(ROW('Tables calc'!$N$24:$N$539)-ROW('Tables calc'!$N$23)),G256)))))</f>
        <v/>
      </c>
      <c r="C256" s="607" t="str">
        <f t="shared" si="37"/>
        <v/>
      </c>
      <c r="D256" s="608" t="str" cm="1">
        <f t="array" ref="D256">IF(G256='Tables calc'!$M$1+1,'Tables calc'!$P$23,IF(D255='Tables calc'!$P$23,"",IF(D255="","",INDEX('Tables calc'!$L$24:$L$539,_xlfn.AGGREGATE(15,3,('Tables calc'!$N$24:$N$539=1)/('Tables calc'!$N$24:$N$539=1)*(ROW('Tables calc'!$N$24:$N$539)-ROW('Tables calc'!$N$23)),G256)))))</f>
        <v/>
      </c>
      <c r="E256" s="601" t="str">
        <f t="shared" si="38"/>
        <v/>
      </c>
      <c r="F256" s="613" t="str" cm="1">
        <f t="array" ref="F256">IF(G256='Tables calc'!$M$1+1,'Tables calc'!$P$24,IF(E255="Box 5","",IF(F255="","",INDEX('Tables calc'!$M$24:$M$539,_xlfn.AGGREGATE(15,3,('Tables calc'!$N$24:$N$539=1)/('Tables calc'!$N$24:$N$539=1)*(ROW('Tables calc'!$N$24:$N$539)-ROW('Tables calc'!$N$23)),G256)))))</f>
        <v/>
      </c>
      <c r="G256" s="69">
        <v>255</v>
      </c>
      <c r="H256" s="69" t="str">
        <f t="shared" si="30"/>
        <v/>
      </c>
      <c r="I256" s="69" t="str">
        <f t="shared" si="31"/>
        <v/>
      </c>
      <c r="J256" s="69" t="str">
        <f t="shared" si="39"/>
        <v/>
      </c>
      <c r="K256" s="69" t="str">
        <f t="shared" si="32"/>
        <v/>
      </c>
      <c r="L256" s="69" t="str">
        <f t="shared" si="33"/>
        <v/>
      </c>
      <c r="M256" s="69" t="str">
        <f t="shared" si="34"/>
        <v/>
      </c>
      <c r="N256" s="69" t="str">
        <f t="shared" si="35"/>
        <v/>
      </c>
      <c r="O256" s="69" t="str">
        <f t="shared" si="36"/>
        <v/>
      </c>
    </row>
    <row r="257" spans="1:15" x14ac:dyDescent="0.3">
      <c r="A257" s="606" t="str" cm="1">
        <f t="array" ref="A257">IF(G257='Tables calc'!$M$1+1,"Totals:",IF(A256="Totals:","",IF(A256="","",INDEX('Tables calc'!$J$24:$J$539,_xlfn.AGGREGATE(15,3,('Tables calc'!$N$24:$N$539=1)/('Tables calc'!$N$24:$N$539=1)*(ROW('Tables calc'!$N$24:$N$539)-ROW('Tables calc'!$N$23)),G257)))))</f>
        <v/>
      </c>
      <c r="B257" s="606" t="str" cm="1">
        <f t="array" ref="B257">IF(G257='Tables calc'!$M$1+1,"#",IF(B256="#","",IF(B256="","",INDEX('Tables calc'!$K$24:$K$539,_xlfn.AGGREGATE(15,3,('Tables calc'!$N$24:$N$539=1)/('Tables calc'!$N$24:$N$539=1)*(ROW('Tables calc'!$N$24:$N$539)-ROW('Tables calc'!$N$23)),G257)))))</f>
        <v/>
      </c>
      <c r="C257" s="607" t="str">
        <f t="shared" si="37"/>
        <v/>
      </c>
      <c r="D257" s="608" t="str" cm="1">
        <f t="array" ref="D257">IF(G257='Tables calc'!$M$1+1,'Tables calc'!$P$23,IF(D256='Tables calc'!$P$23,"",IF(D256="","",INDEX('Tables calc'!$L$24:$L$539,_xlfn.AGGREGATE(15,3,('Tables calc'!$N$24:$N$539=1)/('Tables calc'!$N$24:$N$539=1)*(ROW('Tables calc'!$N$24:$N$539)-ROW('Tables calc'!$N$23)),G257)))))</f>
        <v/>
      </c>
      <c r="E257" s="601" t="str">
        <f t="shared" si="38"/>
        <v/>
      </c>
      <c r="F257" s="613" t="str" cm="1">
        <f t="array" ref="F257">IF(G257='Tables calc'!$M$1+1,'Tables calc'!$P$24,IF(E256="Box 5","",IF(F256="","",INDEX('Tables calc'!$M$24:$M$539,_xlfn.AGGREGATE(15,3,('Tables calc'!$N$24:$N$539=1)/('Tables calc'!$N$24:$N$539=1)*(ROW('Tables calc'!$N$24:$N$539)-ROW('Tables calc'!$N$23)),G257)))))</f>
        <v/>
      </c>
      <c r="G257" s="69">
        <v>256</v>
      </c>
      <c r="H257" s="69" t="str">
        <f t="shared" si="30"/>
        <v/>
      </c>
      <c r="I257" s="69" t="str">
        <f t="shared" si="31"/>
        <v/>
      </c>
      <c r="J257" s="69" t="str">
        <f t="shared" si="39"/>
        <v/>
      </c>
      <c r="K257" s="69" t="str">
        <f t="shared" si="32"/>
        <v/>
      </c>
      <c r="L257" s="69" t="str">
        <f t="shared" si="33"/>
        <v/>
      </c>
      <c r="M257" s="69" t="str">
        <f t="shared" si="34"/>
        <v/>
      </c>
      <c r="N257" s="69" t="str">
        <f t="shared" si="35"/>
        <v/>
      </c>
      <c r="O257" s="69" t="str">
        <f t="shared" si="36"/>
        <v/>
      </c>
    </row>
    <row r="258" spans="1:15" x14ac:dyDescent="0.3">
      <c r="A258" s="606" t="str" cm="1">
        <f t="array" ref="A258">IF(G258='Tables calc'!$M$1+1,"Totals:",IF(A257="Totals:","",IF(A257="","",INDEX('Tables calc'!$J$24:$J$539,_xlfn.AGGREGATE(15,3,('Tables calc'!$N$24:$N$539=1)/('Tables calc'!$N$24:$N$539=1)*(ROW('Tables calc'!$N$24:$N$539)-ROW('Tables calc'!$N$23)),G258)))))</f>
        <v/>
      </c>
      <c r="B258" s="606" t="str" cm="1">
        <f t="array" ref="B258">IF(G258='Tables calc'!$M$1+1,"#",IF(B257="#","",IF(B257="","",INDEX('Tables calc'!$K$24:$K$539,_xlfn.AGGREGATE(15,3,('Tables calc'!$N$24:$N$539=1)/('Tables calc'!$N$24:$N$539=1)*(ROW('Tables calc'!$N$24:$N$539)-ROW('Tables calc'!$N$23)),G258)))))</f>
        <v/>
      </c>
      <c r="C258" s="607" t="str">
        <f t="shared" si="37"/>
        <v/>
      </c>
      <c r="D258" s="608" t="str" cm="1">
        <f t="array" ref="D258">IF(G258='Tables calc'!$M$1+1,'Tables calc'!$P$23,IF(D257='Tables calc'!$P$23,"",IF(D257="","",INDEX('Tables calc'!$L$24:$L$539,_xlfn.AGGREGATE(15,3,('Tables calc'!$N$24:$N$539=1)/('Tables calc'!$N$24:$N$539=1)*(ROW('Tables calc'!$N$24:$N$539)-ROW('Tables calc'!$N$23)),G258)))))</f>
        <v/>
      </c>
      <c r="E258" s="601" t="str">
        <f t="shared" si="38"/>
        <v/>
      </c>
      <c r="F258" s="613" t="str" cm="1">
        <f t="array" ref="F258">IF(G258='Tables calc'!$M$1+1,'Tables calc'!$P$24,IF(E257="Box 5","",IF(F257="","",INDEX('Tables calc'!$M$24:$M$539,_xlfn.AGGREGATE(15,3,('Tables calc'!$N$24:$N$539=1)/('Tables calc'!$N$24:$N$539=1)*(ROW('Tables calc'!$N$24:$N$539)-ROW('Tables calc'!$N$23)),G258)))))</f>
        <v/>
      </c>
      <c r="G258" s="69">
        <v>257</v>
      </c>
      <c r="H258" s="69" t="str">
        <f t="shared" ref="H258:H321" si="40">IF(A258="Totals:","STOP",IF(H257="STOP","",IF(H257="","","GO")))</f>
        <v/>
      </c>
      <c r="I258" s="69" t="str">
        <f t="shared" ref="I258:I321" si="41">IF(A258="Totals:","STOP",IF(I257="STOP","",IF(I257="","","GO")))</f>
        <v/>
      </c>
      <c r="J258" s="69" t="str">
        <f t="shared" si="39"/>
        <v/>
      </c>
      <c r="K258" s="69" t="str">
        <f t="shared" ref="K258:K321" si="42">IF(A258="Totals:","STOP",IF(K257="STOP","",IF(K257="","","GO")))</f>
        <v/>
      </c>
      <c r="L258" s="69" t="str">
        <f t="shared" ref="L258:L321" si="43">IF(A258="Totals:","STOP",IF(L257="STOP","",IF(L257="","","GO")))</f>
        <v/>
      </c>
      <c r="M258" s="69" t="str">
        <f t="shared" ref="M258:M321" si="44">IF(A258="Totals:","STOP",IF(M257="STOP","",IF(M257="","","GO")))</f>
        <v/>
      </c>
      <c r="N258" s="69" t="str">
        <f t="shared" ref="N258:N321" si="45">IF(A258="Totals:","STOP",IF(N257="STOP","",IF(N257="","","GO")))</f>
        <v/>
      </c>
      <c r="O258" s="69" t="str">
        <f t="shared" ref="O258:O321" si="46">IF(A258="Totals:","STOP",IF(O257="STOP","",IF(O257="","","GO")))</f>
        <v/>
      </c>
    </row>
    <row r="259" spans="1:15" x14ac:dyDescent="0.3">
      <c r="A259" s="606" t="str" cm="1">
        <f t="array" ref="A259">IF(G259='Tables calc'!$M$1+1,"Totals:",IF(A258="Totals:","",IF(A258="","",INDEX('Tables calc'!$J$24:$J$539,_xlfn.AGGREGATE(15,3,('Tables calc'!$N$24:$N$539=1)/('Tables calc'!$N$24:$N$539=1)*(ROW('Tables calc'!$N$24:$N$539)-ROW('Tables calc'!$N$23)),G259)))))</f>
        <v/>
      </c>
      <c r="B259" s="606" t="str" cm="1">
        <f t="array" ref="B259">IF(G259='Tables calc'!$M$1+1,"#",IF(B258="#","",IF(B258="","",INDEX('Tables calc'!$K$24:$K$539,_xlfn.AGGREGATE(15,3,('Tables calc'!$N$24:$N$539=1)/('Tables calc'!$N$24:$N$539=1)*(ROW('Tables calc'!$N$24:$N$539)-ROW('Tables calc'!$N$23)),G259)))))</f>
        <v/>
      </c>
      <c r="C259" s="607" t="str">
        <f t="shared" ref="C259:C322" si="47">IF(A259="Totals:","Box 4",IF(A259="FTE Reduction Exceptions:","*",""))</f>
        <v/>
      </c>
      <c r="D259" s="608" t="str" cm="1">
        <f t="array" ref="D259">IF(G259='Tables calc'!$M$1+1,'Tables calc'!$P$23,IF(D258='Tables calc'!$P$23,"",IF(D258="","",INDEX('Tables calc'!$L$24:$L$539,_xlfn.AGGREGATE(15,3,('Tables calc'!$N$24:$N$539=1)/('Tables calc'!$N$24:$N$539=1)*(ROW('Tables calc'!$N$24:$N$539)-ROW('Tables calc'!$N$23)),G259)))))</f>
        <v/>
      </c>
      <c r="E259" s="601" t="str">
        <f t="shared" ref="E259:E322" si="48">IF(A259="Totals:","Box 5",IF(A259="FTE Reduction Exceptions:","*",""))</f>
        <v/>
      </c>
      <c r="F259" s="613" t="str" cm="1">
        <f t="array" ref="F259">IF(G259='Tables calc'!$M$1+1,'Tables calc'!$P$24,IF(E258="Box 5","",IF(F258="","",INDEX('Tables calc'!$M$24:$M$539,_xlfn.AGGREGATE(15,3,('Tables calc'!$N$24:$N$539=1)/('Tables calc'!$N$24:$N$539=1)*(ROW('Tables calc'!$N$24:$N$539)-ROW('Tables calc'!$N$23)),G259)))))</f>
        <v/>
      </c>
      <c r="G259" s="69">
        <v>258</v>
      </c>
      <c r="H259" s="69" t="str">
        <f t="shared" si="40"/>
        <v/>
      </c>
      <c r="I259" s="69" t="str">
        <f t="shared" si="41"/>
        <v/>
      </c>
      <c r="J259" s="69" t="str">
        <f t="shared" ref="J259:J322" si="49">IF(A259="Totals:","STOP",IF(J258="STOP","",IF(H258="","","GO")))</f>
        <v/>
      </c>
      <c r="K259" s="69" t="str">
        <f t="shared" si="42"/>
        <v/>
      </c>
      <c r="L259" s="69" t="str">
        <f t="shared" si="43"/>
        <v/>
      </c>
      <c r="M259" s="69" t="str">
        <f t="shared" si="44"/>
        <v/>
      </c>
      <c r="N259" s="69" t="str">
        <f t="shared" si="45"/>
        <v/>
      </c>
      <c r="O259" s="69" t="str">
        <f t="shared" si="46"/>
        <v/>
      </c>
    </row>
    <row r="260" spans="1:15" x14ac:dyDescent="0.3">
      <c r="A260" s="606" t="str" cm="1">
        <f t="array" ref="A260">IF(G260='Tables calc'!$M$1+1,"Totals:",IF(A259="Totals:","",IF(A259="","",INDEX('Tables calc'!$J$24:$J$539,_xlfn.AGGREGATE(15,3,('Tables calc'!$N$24:$N$539=1)/('Tables calc'!$N$24:$N$539=1)*(ROW('Tables calc'!$N$24:$N$539)-ROW('Tables calc'!$N$23)),G260)))))</f>
        <v/>
      </c>
      <c r="B260" s="606" t="str" cm="1">
        <f t="array" ref="B260">IF(G260='Tables calc'!$M$1+1,"#",IF(B259="#","",IF(B259="","",INDEX('Tables calc'!$K$24:$K$539,_xlfn.AGGREGATE(15,3,('Tables calc'!$N$24:$N$539=1)/('Tables calc'!$N$24:$N$539=1)*(ROW('Tables calc'!$N$24:$N$539)-ROW('Tables calc'!$N$23)),G260)))))</f>
        <v/>
      </c>
      <c r="C260" s="607" t="str">
        <f t="shared" si="47"/>
        <v/>
      </c>
      <c r="D260" s="608" t="str" cm="1">
        <f t="array" ref="D260">IF(G260='Tables calc'!$M$1+1,'Tables calc'!$P$23,IF(D259='Tables calc'!$P$23,"",IF(D259="","",INDEX('Tables calc'!$L$24:$L$539,_xlfn.AGGREGATE(15,3,('Tables calc'!$N$24:$N$539=1)/('Tables calc'!$N$24:$N$539=1)*(ROW('Tables calc'!$N$24:$N$539)-ROW('Tables calc'!$N$23)),G260)))))</f>
        <v/>
      </c>
      <c r="E260" s="601" t="str">
        <f t="shared" si="48"/>
        <v/>
      </c>
      <c r="F260" s="613" t="str" cm="1">
        <f t="array" ref="F260">IF(G260='Tables calc'!$M$1+1,'Tables calc'!$P$24,IF(E259="Box 5","",IF(F259="","",INDEX('Tables calc'!$M$24:$M$539,_xlfn.AGGREGATE(15,3,('Tables calc'!$N$24:$N$539=1)/('Tables calc'!$N$24:$N$539=1)*(ROW('Tables calc'!$N$24:$N$539)-ROW('Tables calc'!$N$23)),G260)))))</f>
        <v/>
      </c>
      <c r="G260" s="69">
        <v>259</v>
      </c>
      <c r="H260" s="69" t="str">
        <f t="shared" si="40"/>
        <v/>
      </c>
      <c r="I260" s="69" t="str">
        <f t="shared" si="41"/>
        <v/>
      </c>
      <c r="J260" s="69" t="str">
        <f t="shared" si="49"/>
        <v/>
      </c>
      <c r="K260" s="69" t="str">
        <f t="shared" si="42"/>
        <v/>
      </c>
      <c r="L260" s="69" t="str">
        <f t="shared" si="43"/>
        <v/>
      </c>
      <c r="M260" s="69" t="str">
        <f t="shared" si="44"/>
        <v/>
      </c>
      <c r="N260" s="69" t="str">
        <f t="shared" si="45"/>
        <v/>
      </c>
      <c r="O260" s="69" t="str">
        <f t="shared" si="46"/>
        <v/>
      </c>
    </row>
    <row r="261" spans="1:15" x14ac:dyDescent="0.3">
      <c r="A261" s="606" t="str" cm="1">
        <f t="array" ref="A261">IF(G261='Tables calc'!$M$1+1,"Totals:",IF(A260="Totals:","",IF(A260="","",INDEX('Tables calc'!$J$24:$J$539,_xlfn.AGGREGATE(15,3,('Tables calc'!$N$24:$N$539=1)/('Tables calc'!$N$24:$N$539=1)*(ROW('Tables calc'!$N$24:$N$539)-ROW('Tables calc'!$N$23)),G261)))))</f>
        <v/>
      </c>
      <c r="B261" s="606" t="str" cm="1">
        <f t="array" ref="B261">IF(G261='Tables calc'!$M$1+1,"#",IF(B260="#","",IF(B260="","",INDEX('Tables calc'!$K$24:$K$539,_xlfn.AGGREGATE(15,3,('Tables calc'!$N$24:$N$539=1)/('Tables calc'!$N$24:$N$539=1)*(ROW('Tables calc'!$N$24:$N$539)-ROW('Tables calc'!$N$23)),G261)))))</f>
        <v/>
      </c>
      <c r="C261" s="607" t="str">
        <f t="shared" si="47"/>
        <v/>
      </c>
      <c r="D261" s="608" t="str" cm="1">
        <f t="array" ref="D261">IF(G261='Tables calc'!$M$1+1,'Tables calc'!$P$23,IF(D260='Tables calc'!$P$23,"",IF(D260="","",INDEX('Tables calc'!$L$24:$L$539,_xlfn.AGGREGATE(15,3,('Tables calc'!$N$24:$N$539=1)/('Tables calc'!$N$24:$N$539=1)*(ROW('Tables calc'!$N$24:$N$539)-ROW('Tables calc'!$N$23)),G261)))))</f>
        <v/>
      </c>
      <c r="E261" s="601" t="str">
        <f t="shared" si="48"/>
        <v/>
      </c>
      <c r="F261" s="613" t="str" cm="1">
        <f t="array" ref="F261">IF(G261='Tables calc'!$M$1+1,'Tables calc'!$P$24,IF(E260="Box 5","",IF(F260="","",INDEX('Tables calc'!$M$24:$M$539,_xlfn.AGGREGATE(15,3,('Tables calc'!$N$24:$N$539=1)/('Tables calc'!$N$24:$N$539=1)*(ROW('Tables calc'!$N$24:$N$539)-ROW('Tables calc'!$N$23)),G261)))))</f>
        <v/>
      </c>
      <c r="G261" s="69">
        <v>260</v>
      </c>
      <c r="H261" s="69" t="str">
        <f t="shared" si="40"/>
        <v/>
      </c>
      <c r="I261" s="69" t="str">
        <f t="shared" si="41"/>
        <v/>
      </c>
      <c r="J261" s="69" t="str">
        <f t="shared" si="49"/>
        <v/>
      </c>
      <c r="K261" s="69" t="str">
        <f t="shared" si="42"/>
        <v/>
      </c>
      <c r="L261" s="69" t="str">
        <f t="shared" si="43"/>
        <v/>
      </c>
      <c r="M261" s="69" t="str">
        <f t="shared" si="44"/>
        <v/>
      </c>
      <c r="N261" s="69" t="str">
        <f t="shared" si="45"/>
        <v/>
      </c>
      <c r="O261" s="69" t="str">
        <f t="shared" si="46"/>
        <v/>
      </c>
    </row>
    <row r="262" spans="1:15" x14ac:dyDescent="0.3">
      <c r="A262" s="606" t="str" cm="1">
        <f t="array" ref="A262">IF(G262='Tables calc'!$M$1+1,"Totals:",IF(A261="Totals:","",IF(A261="","",INDEX('Tables calc'!$J$24:$J$539,_xlfn.AGGREGATE(15,3,('Tables calc'!$N$24:$N$539=1)/('Tables calc'!$N$24:$N$539=1)*(ROW('Tables calc'!$N$24:$N$539)-ROW('Tables calc'!$N$23)),G262)))))</f>
        <v/>
      </c>
      <c r="B262" s="606" t="str" cm="1">
        <f t="array" ref="B262">IF(G262='Tables calc'!$M$1+1,"#",IF(B261="#","",IF(B261="","",INDEX('Tables calc'!$K$24:$K$539,_xlfn.AGGREGATE(15,3,('Tables calc'!$N$24:$N$539=1)/('Tables calc'!$N$24:$N$539=1)*(ROW('Tables calc'!$N$24:$N$539)-ROW('Tables calc'!$N$23)),G262)))))</f>
        <v/>
      </c>
      <c r="C262" s="607" t="str">
        <f t="shared" si="47"/>
        <v/>
      </c>
      <c r="D262" s="608" t="str" cm="1">
        <f t="array" ref="D262">IF(G262='Tables calc'!$M$1+1,'Tables calc'!$P$23,IF(D261='Tables calc'!$P$23,"",IF(D261="","",INDEX('Tables calc'!$L$24:$L$539,_xlfn.AGGREGATE(15,3,('Tables calc'!$N$24:$N$539=1)/('Tables calc'!$N$24:$N$539=1)*(ROW('Tables calc'!$N$24:$N$539)-ROW('Tables calc'!$N$23)),G262)))))</f>
        <v/>
      </c>
      <c r="E262" s="601" t="str">
        <f t="shared" si="48"/>
        <v/>
      </c>
      <c r="F262" s="613" t="str" cm="1">
        <f t="array" ref="F262">IF(G262='Tables calc'!$M$1+1,'Tables calc'!$P$24,IF(E261="Box 5","",IF(F261="","",INDEX('Tables calc'!$M$24:$M$539,_xlfn.AGGREGATE(15,3,('Tables calc'!$N$24:$N$539=1)/('Tables calc'!$N$24:$N$539=1)*(ROW('Tables calc'!$N$24:$N$539)-ROW('Tables calc'!$N$23)),G262)))))</f>
        <v/>
      </c>
      <c r="G262" s="69">
        <v>261</v>
      </c>
      <c r="H262" s="69" t="str">
        <f t="shared" si="40"/>
        <v/>
      </c>
      <c r="I262" s="69" t="str">
        <f t="shared" si="41"/>
        <v/>
      </c>
      <c r="J262" s="69" t="str">
        <f t="shared" si="49"/>
        <v/>
      </c>
      <c r="K262" s="69" t="str">
        <f t="shared" si="42"/>
        <v/>
      </c>
      <c r="L262" s="69" t="str">
        <f t="shared" si="43"/>
        <v/>
      </c>
      <c r="M262" s="69" t="str">
        <f t="shared" si="44"/>
        <v/>
      </c>
      <c r="N262" s="69" t="str">
        <f t="shared" si="45"/>
        <v/>
      </c>
      <c r="O262" s="69" t="str">
        <f t="shared" si="46"/>
        <v/>
      </c>
    </row>
    <row r="263" spans="1:15" x14ac:dyDescent="0.3">
      <c r="A263" s="606" t="str" cm="1">
        <f t="array" ref="A263">IF(G263='Tables calc'!$M$1+1,"Totals:",IF(A262="Totals:","",IF(A262="","",INDEX('Tables calc'!$J$24:$J$539,_xlfn.AGGREGATE(15,3,('Tables calc'!$N$24:$N$539=1)/('Tables calc'!$N$24:$N$539=1)*(ROW('Tables calc'!$N$24:$N$539)-ROW('Tables calc'!$N$23)),G263)))))</f>
        <v/>
      </c>
      <c r="B263" s="606" t="str" cm="1">
        <f t="array" ref="B263">IF(G263='Tables calc'!$M$1+1,"#",IF(B262="#","",IF(B262="","",INDEX('Tables calc'!$K$24:$K$539,_xlfn.AGGREGATE(15,3,('Tables calc'!$N$24:$N$539=1)/('Tables calc'!$N$24:$N$539=1)*(ROW('Tables calc'!$N$24:$N$539)-ROW('Tables calc'!$N$23)),G263)))))</f>
        <v/>
      </c>
      <c r="C263" s="607" t="str">
        <f t="shared" si="47"/>
        <v/>
      </c>
      <c r="D263" s="608" t="str" cm="1">
        <f t="array" ref="D263">IF(G263='Tables calc'!$M$1+1,'Tables calc'!$P$23,IF(D262='Tables calc'!$P$23,"",IF(D262="","",INDEX('Tables calc'!$L$24:$L$539,_xlfn.AGGREGATE(15,3,('Tables calc'!$N$24:$N$539=1)/('Tables calc'!$N$24:$N$539=1)*(ROW('Tables calc'!$N$24:$N$539)-ROW('Tables calc'!$N$23)),G263)))))</f>
        <v/>
      </c>
      <c r="E263" s="601" t="str">
        <f t="shared" si="48"/>
        <v/>
      </c>
      <c r="F263" s="613" t="str" cm="1">
        <f t="array" ref="F263">IF(G263='Tables calc'!$M$1+1,'Tables calc'!$P$24,IF(E262="Box 5","",IF(F262="","",INDEX('Tables calc'!$M$24:$M$539,_xlfn.AGGREGATE(15,3,('Tables calc'!$N$24:$N$539=1)/('Tables calc'!$N$24:$N$539=1)*(ROW('Tables calc'!$N$24:$N$539)-ROW('Tables calc'!$N$23)),G263)))))</f>
        <v/>
      </c>
      <c r="G263" s="69">
        <v>262</v>
      </c>
      <c r="H263" s="69" t="str">
        <f t="shared" si="40"/>
        <v/>
      </c>
      <c r="I263" s="69" t="str">
        <f t="shared" si="41"/>
        <v/>
      </c>
      <c r="J263" s="69" t="str">
        <f t="shared" si="49"/>
        <v/>
      </c>
      <c r="K263" s="69" t="str">
        <f t="shared" si="42"/>
        <v/>
      </c>
      <c r="L263" s="69" t="str">
        <f t="shared" si="43"/>
        <v/>
      </c>
      <c r="M263" s="69" t="str">
        <f t="shared" si="44"/>
        <v/>
      </c>
      <c r="N263" s="69" t="str">
        <f t="shared" si="45"/>
        <v/>
      </c>
      <c r="O263" s="69" t="str">
        <f t="shared" si="46"/>
        <v/>
      </c>
    </row>
    <row r="264" spans="1:15" x14ac:dyDescent="0.3">
      <c r="A264" s="606" t="str" cm="1">
        <f t="array" ref="A264">IF(G264='Tables calc'!$M$1+1,"Totals:",IF(A263="Totals:","",IF(A263="","",INDEX('Tables calc'!$J$24:$J$539,_xlfn.AGGREGATE(15,3,('Tables calc'!$N$24:$N$539=1)/('Tables calc'!$N$24:$N$539=1)*(ROW('Tables calc'!$N$24:$N$539)-ROW('Tables calc'!$N$23)),G264)))))</f>
        <v/>
      </c>
      <c r="B264" s="606" t="str" cm="1">
        <f t="array" ref="B264">IF(G264='Tables calc'!$M$1+1,"#",IF(B263="#","",IF(B263="","",INDEX('Tables calc'!$K$24:$K$539,_xlfn.AGGREGATE(15,3,('Tables calc'!$N$24:$N$539=1)/('Tables calc'!$N$24:$N$539=1)*(ROW('Tables calc'!$N$24:$N$539)-ROW('Tables calc'!$N$23)),G264)))))</f>
        <v/>
      </c>
      <c r="C264" s="607" t="str">
        <f t="shared" si="47"/>
        <v/>
      </c>
      <c r="D264" s="608" t="str" cm="1">
        <f t="array" ref="D264">IF(G264='Tables calc'!$M$1+1,'Tables calc'!$P$23,IF(D263='Tables calc'!$P$23,"",IF(D263="","",INDEX('Tables calc'!$L$24:$L$539,_xlfn.AGGREGATE(15,3,('Tables calc'!$N$24:$N$539=1)/('Tables calc'!$N$24:$N$539=1)*(ROW('Tables calc'!$N$24:$N$539)-ROW('Tables calc'!$N$23)),G264)))))</f>
        <v/>
      </c>
      <c r="E264" s="601" t="str">
        <f t="shared" si="48"/>
        <v/>
      </c>
      <c r="F264" s="613" t="str" cm="1">
        <f t="array" ref="F264">IF(G264='Tables calc'!$M$1+1,'Tables calc'!$P$24,IF(E263="Box 5","",IF(F263="","",INDEX('Tables calc'!$M$24:$M$539,_xlfn.AGGREGATE(15,3,('Tables calc'!$N$24:$N$539=1)/('Tables calc'!$N$24:$N$539=1)*(ROW('Tables calc'!$N$24:$N$539)-ROW('Tables calc'!$N$23)),G264)))))</f>
        <v/>
      </c>
      <c r="G264" s="69">
        <v>263</v>
      </c>
      <c r="H264" s="69" t="str">
        <f t="shared" si="40"/>
        <v/>
      </c>
      <c r="I264" s="69" t="str">
        <f t="shared" si="41"/>
        <v/>
      </c>
      <c r="J264" s="69" t="str">
        <f t="shared" si="49"/>
        <v/>
      </c>
      <c r="K264" s="69" t="str">
        <f t="shared" si="42"/>
        <v/>
      </c>
      <c r="L264" s="69" t="str">
        <f t="shared" si="43"/>
        <v/>
      </c>
      <c r="M264" s="69" t="str">
        <f t="shared" si="44"/>
        <v/>
      </c>
      <c r="N264" s="69" t="str">
        <f t="shared" si="45"/>
        <v/>
      </c>
      <c r="O264" s="69" t="str">
        <f t="shared" si="46"/>
        <v/>
      </c>
    </row>
    <row r="265" spans="1:15" x14ac:dyDescent="0.3">
      <c r="A265" s="606" t="str" cm="1">
        <f t="array" ref="A265">IF(G265='Tables calc'!$M$1+1,"Totals:",IF(A264="Totals:","",IF(A264="","",INDEX('Tables calc'!$J$24:$J$539,_xlfn.AGGREGATE(15,3,('Tables calc'!$N$24:$N$539=1)/('Tables calc'!$N$24:$N$539=1)*(ROW('Tables calc'!$N$24:$N$539)-ROW('Tables calc'!$N$23)),G265)))))</f>
        <v/>
      </c>
      <c r="B265" s="606" t="str" cm="1">
        <f t="array" ref="B265">IF(G265='Tables calc'!$M$1+1,"#",IF(B264="#","",IF(B264="","",INDEX('Tables calc'!$K$24:$K$539,_xlfn.AGGREGATE(15,3,('Tables calc'!$N$24:$N$539=1)/('Tables calc'!$N$24:$N$539=1)*(ROW('Tables calc'!$N$24:$N$539)-ROW('Tables calc'!$N$23)),G265)))))</f>
        <v/>
      </c>
      <c r="C265" s="607" t="str">
        <f t="shared" si="47"/>
        <v/>
      </c>
      <c r="D265" s="608" t="str" cm="1">
        <f t="array" ref="D265">IF(G265='Tables calc'!$M$1+1,'Tables calc'!$P$23,IF(D264='Tables calc'!$P$23,"",IF(D264="","",INDEX('Tables calc'!$L$24:$L$539,_xlfn.AGGREGATE(15,3,('Tables calc'!$N$24:$N$539=1)/('Tables calc'!$N$24:$N$539=1)*(ROW('Tables calc'!$N$24:$N$539)-ROW('Tables calc'!$N$23)),G265)))))</f>
        <v/>
      </c>
      <c r="E265" s="601" t="str">
        <f t="shared" si="48"/>
        <v/>
      </c>
      <c r="F265" s="613" t="str" cm="1">
        <f t="array" ref="F265">IF(G265='Tables calc'!$M$1+1,'Tables calc'!$P$24,IF(E264="Box 5","",IF(F264="","",INDEX('Tables calc'!$M$24:$M$539,_xlfn.AGGREGATE(15,3,('Tables calc'!$N$24:$N$539=1)/('Tables calc'!$N$24:$N$539=1)*(ROW('Tables calc'!$N$24:$N$539)-ROW('Tables calc'!$N$23)),G265)))))</f>
        <v/>
      </c>
      <c r="G265" s="69">
        <v>264</v>
      </c>
      <c r="H265" s="69" t="str">
        <f t="shared" si="40"/>
        <v/>
      </c>
      <c r="I265" s="69" t="str">
        <f t="shared" si="41"/>
        <v/>
      </c>
      <c r="J265" s="69" t="str">
        <f t="shared" si="49"/>
        <v/>
      </c>
      <c r="K265" s="69" t="str">
        <f t="shared" si="42"/>
        <v/>
      </c>
      <c r="L265" s="69" t="str">
        <f t="shared" si="43"/>
        <v/>
      </c>
      <c r="M265" s="69" t="str">
        <f t="shared" si="44"/>
        <v/>
      </c>
      <c r="N265" s="69" t="str">
        <f t="shared" si="45"/>
        <v/>
      </c>
      <c r="O265" s="69" t="str">
        <f t="shared" si="46"/>
        <v/>
      </c>
    </row>
    <row r="266" spans="1:15" x14ac:dyDescent="0.3">
      <c r="A266" s="606" t="str" cm="1">
        <f t="array" ref="A266">IF(G266='Tables calc'!$M$1+1,"Totals:",IF(A265="Totals:","",IF(A265="","",INDEX('Tables calc'!$J$24:$J$539,_xlfn.AGGREGATE(15,3,('Tables calc'!$N$24:$N$539=1)/('Tables calc'!$N$24:$N$539=1)*(ROW('Tables calc'!$N$24:$N$539)-ROW('Tables calc'!$N$23)),G266)))))</f>
        <v/>
      </c>
      <c r="B266" s="606" t="str" cm="1">
        <f t="array" ref="B266">IF(G266='Tables calc'!$M$1+1,"#",IF(B265="#","",IF(B265="","",INDEX('Tables calc'!$K$24:$K$539,_xlfn.AGGREGATE(15,3,('Tables calc'!$N$24:$N$539=1)/('Tables calc'!$N$24:$N$539=1)*(ROW('Tables calc'!$N$24:$N$539)-ROW('Tables calc'!$N$23)),G266)))))</f>
        <v/>
      </c>
      <c r="C266" s="607" t="str">
        <f t="shared" si="47"/>
        <v/>
      </c>
      <c r="D266" s="608" t="str" cm="1">
        <f t="array" ref="D266">IF(G266='Tables calc'!$M$1+1,'Tables calc'!$P$23,IF(D265='Tables calc'!$P$23,"",IF(D265="","",INDEX('Tables calc'!$L$24:$L$539,_xlfn.AGGREGATE(15,3,('Tables calc'!$N$24:$N$539=1)/('Tables calc'!$N$24:$N$539=1)*(ROW('Tables calc'!$N$24:$N$539)-ROW('Tables calc'!$N$23)),G266)))))</f>
        <v/>
      </c>
      <c r="E266" s="601" t="str">
        <f t="shared" si="48"/>
        <v/>
      </c>
      <c r="F266" s="613" t="str" cm="1">
        <f t="array" ref="F266">IF(G266='Tables calc'!$M$1+1,'Tables calc'!$P$24,IF(E265="Box 5","",IF(F265="","",INDEX('Tables calc'!$M$24:$M$539,_xlfn.AGGREGATE(15,3,('Tables calc'!$N$24:$N$539=1)/('Tables calc'!$N$24:$N$539=1)*(ROW('Tables calc'!$N$24:$N$539)-ROW('Tables calc'!$N$23)),G266)))))</f>
        <v/>
      </c>
      <c r="G266" s="69">
        <v>265</v>
      </c>
      <c r="H266" s="69" t="str">
        <f t="shared" si="40"/>
        <v/>
      </c>
      <c r="I266" s="69" t="str">
        <f t="shared" si="41"/>
        <v/>
      </c>
      <c r="J266" s="69" t="str">
        <f t="shared" si="49"/>
        <v/>
      </c>
      <c r="K266" s="69" t="str">
        <f t="shared" si="42"/>
        <v/>
      </c>
      <c r="L266" s="69" t="str">
        <f t="shared" si="43"/>
        <v/>
      </c>
      <c r="M266" s="69" t="str">
        <f t="shared" si="44"/>
        <v/>
      </c>
      <c r="N266" s="69" t="str">
        <f t="shared" si="45"/>
        <v/>
      </c>
      <c r="O266" s="69" t="str">
        <f t="shared" si="46"/>
        <v/>
      </c>
    </row>
    <row r="267" spans="1:15" x14ac:dyDescent="0.3">
      <c r="A267" s="606" t="str" cm="1">
        <f t="array" ref="A267">IF(G267='Tables calc'!$M$1+1,"Totals:",IF(A266="Totals:","",IF(A266="","",INDEX('Tables calc'!$J$24:$J$539,_xlfn.AGGREGATE(15,3,('Tables calc'!$N$24:$N$539=1)/('Tables calc'!$N$24:$N$539=1)*(ROW('Tables calc'!$N$24:$N$539)-ROW('Tables calc'!$N$23)),G267)))))</f>
        <v/>
      </c>
      <c r="B267" s="606" t="str" cm="1">
        <f t="array" ref="B267">IF(G267='Tables calc'!$M$1+1,"#",IF(B266="#","",IF(B266="","",INDEX('Tables calc'!$K$24:$K$539,_xlfn.AGGREGATE(15,3,('Tables calc'!$N$24:$N$539=1)/('Tables calc'!$N$24:$N$539=1)*(ROW('Tables calc'!$N$24:$N$539)-ROW('Tables calc'!$N$23)),G267)))))</f>
        <v/>
      </c>
      <c r="C267" s="607" t="str">
        <f t="shared" si="47"/>
        <v/>
      </c>
      <c r="D267" s="608" t="str" cm="1">
        <f t="array" ref="D267">IF(G267='Tables calc'!$M$1+1,'Tables calc'!$P$23,IF(D266='Tables calc'!$P$23,"",IF(D266="","",INDEX('Tables calc'!$L$24:$L$539,_xlfn.AGGREGATE(15,3,('Tables calc'!$N$24:$N$539=1)/('Tables calc'!$N$24:$N$539=1)*(ROW('Tables calc'!$N$24:$N$539)-ROW('Tables calc'!$N$23)),G267)))))</f>
        <v/>
      </c>
      <c r="E267" s="601" t="str">
        <f t="shared" si="48"/>
        <v/>
      </c>
      <c r="F267" s="613" t="str" cm="1">
        <f t="array" ref="F267">IF(G267='Tables calc'!$M$1+1,'Tables calc'!$P$24,IF(E266="Box 5","",IF(F266="","",INDEX('Tables calc'!$M$24:$M$539,_xlfn.AGGREGATE(15,3,('Tables calc'!$N$24:$N$539=1)/('Tables calc'!$N$24:$N$539=1)*(ROW('Tables calc'!$N$24:$N$539)-ROW('Tables calc'!$N$23)),G267)))))</f>
        <v/>
      </c>
      <c r="G267" s="69">
        <v>266</v>
      </c>
      <c r="H267" s="69" t="str">
        <f t="shared" si="40"/>
        <v/>
      </c>
      <c r="I267" s="69" t="str">
        <f t="shared" si="41"/>
        <v/>
      </c>
      <c r="J267" s="69" t="str">
        <f t="shared" si="49"/>
        <v/>
      </c>
      <c r="K267" s="69" t="str">
        <f t="shared" si="42"/>
        <v/>
      </c>
      <c r="L267" s="69" t="str">
        <f t="shared" si="43"/>
        <v/>
      </c>
      <c r="M267" s="69" t="str">
        <f t="shared" si="44"/>
        <v/>
      </c>
      <c r="N267" s="69" t="str">
        <f t="shared" si="45"/>
        <v/>
      </c>
      <c r="O267" s="69" t="str">
        <f t="shared" si="46"/>
        <v/>
      </c>
    </row>
    <row r="268" spans="1:15" x14ac:dyDescent="0.3">
      <c r="A268" s="606" t="str" cm="1">
        <f t="array" ref="A268">IF(G268='Tables calc'!$M$1+1,"Totals:",IF(A267="Totals:","",IF(A267="","",INDEX('Tables calc'!$J$24:$J$539,_xlfn.AGGREGATE(15,3,('Tables calc'!$N$24:$N$539=1)/('Tables calc'!$N$24:$N$539=1)*(ROW('Tables calc'!$N$24:$N$539)-ROW('Tables calc'!$N$23)),G268)))))</f>
        <v/>
      </c>
      <c r="B268" s="606" t="str" cm="1">
        <f t="array" ref="B268">IF(G268='Tables calc'!$M$1+1,"#",IF(B267="#","",IF(B267="","",INDEX('Tables calc'!$K$24:$K$539,_xlfn.AGGREGATE(15,3,('Tables calc'!$N$24:$N$539=1)/('Tables calc'!$N$24:$N$539=1)*(ROW('Tables calc'!$N$24:$N$539)-ROW('Tables calc'!$N$23)),G268)))))</f>
        <v/>
      </c>
      <c r="C268" s="607" t="str">
        <f t="shared" si="47"/>
        <v/>
      </c>
      <c r="D268" s="608" t="str" cm="1">
        <f t="array" ref="D268">IF(G268='Tables calc'!$M$1+1,'Tables calc'!$P$23,IF(D267='Tables calc'!$P$23,"",IF(D267="","",INDEX('Tables calc'!$L$24:$L$539,_xlfn.AGGREGATE(15,3,('Tables calc'!$N$24:$N$539=1)/('Tables calc'!$N$24:$N$539=1)*(ROW('Tables calc'!$N$24:$N$539)-ROW('Tables calc'!$N$23)),G268)))))</f>
        <v/>
      </c>
      <c r="E268" s="601" t="str">
        <f t="shared" si="48"/>
        <v/>
      </c>
      <c r="F268" s="613" t="str" cm="1">
        <f t="array" ref="F268">IF(G268='Tables calc'!$M$1+1,'Tables calc'!$P$24,IF(E267="Box 5","",IF(F267="","",INDEX('Tables calc'!$M$24:$M$539,_xlfn.AGGREGATE(15,3,('Tables calc'!$N$24:$N$539=1)/('Tables calc'!$N$24:$N$539=1)*(ROW('Tables calc'!$N$24:$N$539)-ROW('Tables calc'!$N$23)),G268)))))</f>
        <v/>
      </c>
      <c r="G268" s="69">
        <v>267</v>
      </c>
      <c r="H268" s="69" t="str">
        <f t="shared" si="40"/>
        <v/>
      </c>
      <c r="I268" s="69" t="str">
        <f t="shared" si="41"/>
        <v/>
      </c>
      <c r="J268" s="69" t="str">
        <f t="shared" si="49"/>
        <v/>
      </c>
      <c r="K268" s="69" t="str">
        <f t="shared" si="42"/>
        <v/>
      </c>
      <c r="L268" s="69" t="str">
        <f t="shared" si="43"/>
        <v/>
      </c>
      <c r="M268" s="69" t="str">
        <f t="shared" si="44"/>
        <v/>
      </c>
      <c r="N268" s="69" t="str">
        <f t="shared" si="45"/>
        <v/>
      </c>
      <c r="O268" s="69" t="str">
        <f t="shared" si="46"/>
        <v/>
      </c>
    </row>
    <row r="269" spans="1:15" x14ac:dyDescent="0.3">
      <c r="A269" s="606" t="str" cm="1">
        <f t="array" ref="A269">IF(G269='Tables calc'!$M$1+1,"Totals:",IF(A268="Totals:","",IF(A268="","",INDEX('Tables calc'!$J$24:$J$539,_xlfn.AGGREGATE(15,3,('Tables calc'!$N$24:$N$539=1)/('Tables calc'!$N$24:$N$539=1)*(ROW('Tables calc'!$N$24:$N$539)-ROW('Tables calc'!$N$23)),G269)))))</f>
        <v/>
      </c>
      <c r="B269" s="606" t="str" cm="1">
        <f t="array" ref="B269">IF(G269='Tables calc'!$M$1+1,"#",IF(B268="#","",IF(B268="","",INDEX('Tables calc'!$K$24:$K$539,_xlfn.AGGREGATE(15,3,('Tables calc'!$N$24:$N$539=1)/('Tables calc'!$N$24:$N$539=1)*(ROW('Tables calc'!$N$24:$N$539)-ROW('Tables calc'!$N$23)),G269)))))</f>
        <v/>
      </c>
      <c r="C269" s="607" t="str">
        <f t="shared" si="47"/>
        <v/>
      </c>
      <c r="D269" s="608" t="str" cm="1">
        <f t="array" ref="D269">IF(G269='Tables calc'!$M$1+1,'Tables calc'!$P$23,IF(D268='Tables calc'!$P$23,"",IF(D268="","",INDEX('Tables calc'!$L$24:$L$539,_xlfn.AGGREGATE(15,3,('Tables calc'!$N$24:$N$539=1)/('Tables calc'!$N$24:$N$539=1)*(ROW('Tables calc'!$N$24:$N$539)-ROW('Tables calc'!$N$23)),G269)))))</f>
        <v/>
      </c>
      <c r="E269" s="601" t="str">
        <f t="shared" si="48"/>
        <v/>
      </c>
      <c r="F269" s="613" t="str" cm="1">
        <f t="array" ref="F269">IF(G269='Tables calc'!$M$1+1,'Tables calc'!$P$24,IF(E268="Box 5","",IF(F268="","",INDEX('Tables calc'!$M$24:$M$539,_xlfn.AGGREGATE(15,3,('Tables calc'!$N$24:$N$539=1)/('Tables calc'!$N$24:$N$539=1)*(ROW('Tables calc'!$N$24:$N$539)-ROW('Tables calc'!$N$23)),G269)))))</f>
        <v/>
      </c>
      <c r="G269" s="69">
        <v>268</v>
      </c>
      <c r="H269" s="69" t="str">
        <f t="shared" si="40"/>
        <v/>
      </c>
      <c r="I269" s="69" t="str">
        <f t="shared" si="41"/>
        <v/>
      </c>
      <c r="J269" s="69" t="str">
        <f t="shared" si="49"/>
        <v/>
      </c>
      <c r="K269" s="69" t="str">
        <f t="shared" si="42"/>
        <v/>
      </c>
      <c r="L269" s="69" t="str">
        <f t="shared" si="43"/>
        <v/>
      </c>
      <c r="M269" s="69" t="str">
        <f t="shared" si="44"/>
        <v/>
      </c>
      <c r="N269" s="69" t="str">
        <f t="shared" si="45"/>
        <v/>
      </c>
      <c r="O269" s="69" t="str">
        <f t="shared" si="46"/>
        <v/>
      </c>
    </row>
    <row r="270" spans="1:15" x14ac:dyDescent="0.3">
      <c r="A270" s="606" t="str" cm="1">
        <f t="array" ref="A270">IF(G270='Tables calc'!$M$1+1,"Totals:",IF(A269="Totals:","",IF(A269="","",INDEX('Tables calc'!$J$24:$J$539,_xlfn.AGGREGATE(15,3,('Tables calc'!$N$24:$N$539=1)/('Tables calc'!$N$24:$N$539=1)*(ROW('Tables calc'!$N$24:$N$539)-ROW('Tables calc'!$N$23)),G270)))))</f>
        <v/>
      </c>
      <c r="B270" s="606" t="str" cm="1">
        <f t="array" ref="B270">IF(G270='Tables calc'!$M$1+1,"#",IF(B269="#","",IF(B269="","",INDEX('Tables calc'!$K$24:$K$539,_xlfn.AGGREGATE(15,3,('Tables calc'!$N$24:$N$539=1)/('Tables calc'!$N$24:$N$539=1)*(ROW('Tables calc'!$N$24:$N$539)-ROW('Tables calc'!$N$23)),G270)))))</f>
        <v/>
      </c>
      <c r="C270" s="607" t="str">
        <f t="shared" si="47"/>
        <v/>
      </c>
      <c r="D270" s="608" t="str" cm="1">
        <f t="array" ref="D270">IF(G270='Tables calc'!$M$1+1,'Tables calc'!$P$23,IF(D269='Tables calc'!$P$23,"",IF(D269="","",INDEX('Tables calc'!$L$24:$L$539,_xlfn.AGGREGATE(15,3,('Tables calc'!$N$24:$N$539=1)/('Tables calc'!$N$24:$N$539=1)*(ROW('Tables calc'!$N$24:$N$539)-ROW('Tables calc'!$N$23)),G270)))))</f>
        <v/>
      </c>
      <c r="E270" s="601" t="str">
        <f t="shared" si="48"/>
        <v/>
      </c>
      <c r="F270" s="613" t="str" cm="1">
        <f t="array" ref="F270">IF(G270='Tables calc'!$M$1+1,'Tables calc'!$P$24,IF(E269="Box 5","",IF(F269="","",INDEX('Tables calc'!$M$24:$M$539,_xlfn.AGGREGATE(15,3,('Tables calc'!$N$24:$N$539=1)/('Tables calc'!$N$24:$N$539=1)*(ROW('Tables calc'!$N$24:$N$539)-ROW('Tables calc'!$N$23)),G270)))))</f>
        <v/>
      </c>
      <c r="G270" s="69">
        <v>269</v>
      </c>
      <c r="H270" s="69" t="str">
        <f t="shared" si="40"/>
        <v/>
      </c>
      <c r="I270" s="69" t="str">
        <f t="shared" si="41"/>
        <v/>
      </c>
      <c r="J270" s="69" t="str">
        <f t="shared" si="49"/>
        <v/>
      </c>
      <c r="K270" s="69" t="str">
        <f t="shared" si="42"/>
        <v/>
      </c>
      <c r="L270" s="69" t="str">
        <f t="shared" si="43"/>
        <v/>
      </c>
      <c r="M270" s="69" t="str">
        <f t="shared" si="44"/>
        <v/>
      </c>
      <c r="N270" s="69" t="str">
        <f t="shared" si="45"/>
        <v/>
      </c>
      <c r="O270" s="69" t="str">
        <f t="shared" si="46"/>
        <v/>
      </c>
    </row>
    <row r="271" spans="1:15" x14ac:dyDescent="0.3">
      <c r="A271" s="606" t="str" cm="1">
        <f t="array" ref="A271">IF(G271='Tables calc'!$M$1+1,"Totals:",IF(A270="Totals:","",IF(A270="","",INDEX('Tables calc'!$J$24:$J$539,_xlfn.AGGREGATE(15,3,('Tables calc'!$N$24:$N$539=1)/('Tables calc'!$N$24:$N$539=1)*(ROW('Tables calc'!$N$24:$N$539)-ROW('Tables calc'!$N$23)),G271)))))</f>
        <v/>
      </c>
      <c r="B271" s="606" t="str" cm="1">
        <f t="array" ref="B271">IF(G271='Tables calc'!$M$1+1,"#",IF(B270="#","",IF(B270="","",INDEX('Tables calc'!$K$24:$K$539,_xlfn.AGGREGATE(15,3,('Tables calc'!$N$24:$N$539=1)/('Tables calc'!$N$24:$N$539=1)*(ROW('Tables calc'!$N$24:$N$539)-ROW('Tables calc'!$N$23)),G271)))))</f>
        <v/>
      </c>
      <c r="C271" s="607" t="str">
        <f t="shared" si="47"/>
        <v/>
      </c>
      <c r="D271" s="608" t="str" cm="1">
        <f t="array" ref="D271">IF(G271='Tables calc'!$M$1+1,'Tables calc'!$P$23,IF(D270='Tables calc'!$P$23,"",IF(D270="","",INDEX('Tables calc'!$L$24:$L$539,_xlfn.AGGREGATE(15,3,('Tables calc'!$N$24:$N$539=1)/('Tables calc'!$N$24:$N$539=1)*(ROW('Tables calc'!$N$24:$N$539)-ROW('Tables calc'!$N$23)),G271)))))</f>
        <v/>
      </c>
      <c r="E271" s="601" t="str">
        <f t="shared" si="48"/>
        <v/>
      </c>
      <c r="F271" s="613" t="str" cm="1">
        <f t="array" ref="F271">IF(G271='Tables calc'!$M$1+1,'Tables calc'!$P$24,IF(E270="Box 5","",IF(F270="","",INDEX('Tables calc'!$M$24:$M$539,_xlfn.AGGREGATE(15,3,('Tables calc'!$N$24:$N$539=1)/('Tables calc'!$N$24:$N$539=1)*(ROW('Tables calc'!$N$24:$N$539)-ROW('Tables calc'!$N$23)),G271)))))</f>
        <v/>
      </c>
      <c r="G271" s="69">
        <v>270</v>
      </c>
      <c r="H271" s="69" t="str">
        <f t="shared" si="40"/>
        <v/>
      </c>
      <c r="I271" s="69" t="str">
        <f t="shared" si="41"/>
        <v/>
      </c>
      <c r="J271" s="69" t="str">
        <f t="shared" si="49"/>
        <v/>
      </c>
      <c r="K271" s="69" t="str">
        <f t="shared" si="42"/>
        <v/>
      </c>
      <c r="L271" s="69" t="str">
        <f t="shared" si="43"/>
        <v/>
      </c>
      <c r="M271" s="69" t="str">
        <f t="shared" si="44"/>
        <v/>
      </c>
      <c r="N271" s="69" t="str">
        <f t="shared" si="45"/>
        <v/>
      </c>
      <c r="O271" s="69" t="str">
        <f t="shared" si="46"/>
        <v/>
      </c>
    </row>
    <row r="272" spans="1:15" x14ac:dyDescent="0.3">
      <c r="A272" s="606" t="str" cm="1">
        <f t="array" ref="A272">IF(G272='Tables calc'!$M$1+1,"Totals:",IF(A271="Totals:","",IF(A271="","",INDEX('Tables calc'!$J$24:$J$539,_xlfn.AGGREGATE(15,3,('Tables calc'!$N$24:$N$539=1)/('Tables calc'!$N$24:$N$539=1)*(ROW('Tables calc'!$N$24:$N$539)-ROW('Tables calc'!$N$23)),G272)))))</f>
        <v/>
      </c>
      <c r="B272" s="606" t="str" cm="1">
        <f t="array" ref="B272">IF(G272='Tables calc'!$M$1+1,"#",IF(B271="#","",IF(B271="","",INDEX('Tables calc'!$K$24:$K$539,_xlfn.AGGREGATE(15,3,('Tables calc'!$N$24:$N$539=1)/('Tables calc'!$N$24:$N$539=1)*(ROW('Tables calc'!$N$24:$N$539)-ROW('Tables calc'!$N$23)),G272)))))</f>
        <v/>
      </c>
      <c r="C272" s="607" t="str">
        <f t="shared" si="47"/>
        <v/>
      </c>
      <c r="D272" s="608" t="str" cm="1">
        <f t="array" ref="D272">IF(G272='Tables calc'!$M$1+1,'Tables calc'!$P$23,IF(D271='Tables calc'!$P$23,"",IF(D271="","",INDEX('Tables calc'!$L$24:$L$539,_xlfn.AGGREGATE(15,3,('Tables calc'!$N$24:$N$539=1)/('Tables calc'!$N$24:$N$539=1)*(ROW('Tables calc'!$N$24:$N$539)-ROW('Tables calc'!$N$23)),G272)))))</f>
        <v/>
      </c>
      <c r="E272" s="601" t="str">
        <f t="shared" si="48"/>
        <v/>
      </c>
      <c r="F272" s="613" t="str" cm="1">
        <f t="array" ref="F272">IF(G272='Tables calc'!$M$1+1,'Tables calc'!$P$24,IF(E271="Box 5","",IF(F271="","",INDEX('Tables calc'!$M$24:$M$539,_xlfn.AGGREGATE(15,3,('Tables calc'!$N$24:$N$539=1)/('Tables calc'!$N$24:$N$539=1)*(ROW('Tables calc'!$N$24:$N$539)-ROW('Tables calc'!$N$23)),G272)))))</f>
        <v/>
      </c>
      <c r="G272" s="69">
        <v>271</v>
      </c>
      <c r="H272" s="69" t="str">
        <f t="shared" si="40"/>
        <v/>
      </c>
      <c r="I272" s="69" t="str">
        <f t="shared" si="41"/>
        <v/>
      </c>
      <c r="J272" s="69" t="str">
        <f t="shared" si="49"/>
        <v/>
      </c>
      <c r="K272" s="69" t="str">
        <f t="shared" si="42"/>
        <v/>
      </c>
      <c r="L272" s="69" t="str">
        <f t="shared" si="43"/>
        <v/>
      </c>
      <c r="M272" s="69" t="str">
        <f t="shared" si="44"/>
        <v/>
      </c>
      <c r="N272" s="69" t="str">
        <f t="shared" si="45"/>
        <v/>
      </c>
      <c r="O272" s="69" t="str">
        <f t="shared" si="46"/>
        <v/>
      </c>
    </row>
    <row r="273" spans="1:15" x14ac:dyDescent="0.3">
      <c r="A273" s="606" t="str" cm="1">
        <f t="array" ref="A273">IF(G273='Tables calc'!$M$1+1,"Totals:",IF(A272="Totals:","",IF(A272="","",INDEX('Tables calc'!$J$24:$J$539,_xlfn.AGGREGATE(15,3,('Tables calc'!$N$24:$N$539=1)/('Tables calc'!$N$24:$N$539=1)*(ROW('Tables calc'!$N$24:$N$539)-ROW('Tables calc'!$N$23)),G273)))))</f>
        <v/>
      </c>
      <c r="B273" s="606" t="str" cm="1">
        <f t="array" ref="B273">IF(G273='Tables calc'!$M$1+1,"#",IF(B272="#","",IF(B272="","",INDEX('Tables calc'!$K$24:$K$539,_xlfn.AGGREGATE(15,3,('Tables calc'!$N$24:$N$539=1)/('Tables calc'!$N$24:$N$539=1)*(ROW('Tables calc'!$N$24:$N$539)-ROW('Tables calc'!$N$23)),G273)))))</f>
        <v/>
      </c>
      <c r="C273" s="607" t="str">
        <f t="shared" si="47"/>
        <v/>
      </c>
      <c r="D273" s="608" t="str" cm="1">
        <f t="array" ref="D273">IF(G273='Tables calc'!$M$1+1,'Tables calc'!$P$23,IF(D272='Tables calc'!$P$23,"",IF(D272="","",INDEX('Tables calc'!$L$24:$L$539,_xlfn.AGGREGATE(15,3,('Tables calc'!$N$24:$N$539=1)/('Tables calc'!$N$24:$N$539=1)*(ROW('Tables calc'!$N$24:$N$539)-ROW('Tables calc'!$N$23)),G273)))))</f>
        <v/>
      </c>
      <c r="E273" s="601" t="str">
        <f t="shared" si="48"/>
        <v/>
      </c>
      <c r="F273" s="613" t="str" cm="1">
        <f t="array" ref="F273">IF(G273='Tables calc'!$M$1+1,'Tables calc'!$P$24,IF(E272="Box 5","",IF(F272="","",INDEX('Tables calc'!$M$24:$M$539,_xlfn.AGGREGATE(15,3,('Tables calc'!$N$24:$N$539=1)/('Tables calc'!$N$24:$N$539=1)*(ROW('Tables calc'!$N$24:$N$539)-ROW('Tables calc'!$N$23)),G273)))))</f>
        <v/>
      </c>
      <c r="G273" s="69">
        <v>272</v>
      </c>
      <c r="H273" s="69" t="str">
        <f t="shared" si="40"/>
        <v/>
      </c>
      <c r="I273" s="69" t="str">
        <f t="shared" si="41"/>
        <v/>
      </c>
      <c r="J273" s="69" t="str">
        <f t="shared" si="49"/>
        <v/>
      </c>
      <c r="K273" s="69" t="str">
        <f t="shared" si="42"/>
        <v/>
      </c>
      <c r="L273" s="69" t="str">
        <f t="shared" si="43"/>
        <v/>
      </c>
      <c r="M273" s="69" t="str">
        <f t="shared" si="44"/>
        <v/>
      </c>
      <c r="N273" s="69" t="str">
        <f t="shared" si="45"/>
        <v/>
      </c>
      <c r="O273" s="69" t="str">
        <f t="shared" si="46"/>
        <v/>
      </c>
    </row>
    <row r="274" spans="1:15" x14ac:dyDescent="0.3">
      <c r="A274" s="606" t="str" cm="1">
        <f t="array" ref="A274">IF(G274='Tables calc'!$M$1+1,"Totals:",IF(A273="Totals:","",IF(A273="","",INDEX('Tables calc'!$J$24:$J$539,_xlfn.AGGREGATE(15,3,('Tables calc'!$N$24:$N$539=1)/('Tables calc'!$N$24:$N$539=1)*(ROW('Tables calc'!$N$24:$N$539)-ROW('Tables calc'!$N$23)),G274)))))</f>
        <v/>
      </c>
      <c r="B274" s="606" t="str" cm="1">
        <f t="array" ref="B274">IF(G274='Tables calc'!$M$1+1,"#",IF(B273="#","",IF(B273="","",INDEX('Tables calc'!$K$24:$K$539,_xlfn.AGGREGATE(15,3,('Tables calc'!$N$24:$N$539=1)/('Tables calc'!$N$24:$N$539=1)*(ROW('Tables calc'!$N$24:$N$539)-ROW('Tables calc'!$N$23)),G274)))))</f>
        <v/>
      </c>
      <c r="C274" s="607" t="str">
        <f t="shared" si="47"/>
        <v/>
      </c>
      <c r="D274" s="608" t="str" cm="1">
        <f t="array" ref="D274">IF(G274='Tables calc'!$M$1+1,'Tables calc'!$P$23,IF(D273='Tables calc'!$P$23,"",IF(D273="","",INDEX('Tables calc'!$L$24:$L$539,_xlfn.AGGREGATE(15,3,('Tables calc'!$N$24:$N$539=1)/('Tables calc'!$N$24:$N$539=1)*(ROW('Tables calc'!$N$24:$N$539)-ROW('Tables calc'!$N$23)),G274)))))</f>
        <v/>
      </c>
      <c r="E274" s="601" t="str">
        <f t="shared" si="48"/>
        <v/>
      </c>
      <c r="F274" s="613" t="str" cm="1">
        <f t="array" ref="F274">IF(G274='Tables calc'!$M$1+1,'Tables calc'!$P$24,IF(E273="Box 5","",IF(F273="","",INDEX('Tables calc'!$M$24:$M$539,_xlfn.AGGREGATE(15,3,('Tables calc'!$N$24:$N$539=1)/('Tables calc'!$N$24:$N$539=1)*(ROW('Tables calc'!$N$24:$N$539)-ROW('Tables calc'!$N$23)),G274)))))</f>
        <v/>
      </c>
      <c r="G274" s="69">
        <v>273</v>
      </c>
      <c r="H274" s="69" t="str">
        <f t="shared" si="40"/>
        <v/>
      </c>
      <c r="I274" s="69" t="str">
        <f t="shared" si="41"/>
        <v/>
      </c>
      <c r="J274" s="69" t="str">
        <f t="shared" si="49"/>
        <v/>
      </c>
      <c r="K274" s="69" t="str">
        <f t="shared" si="42"/>
        <v/>
      </c>
      <c r="L274" s="69" t="str">
        <f t="shared" si="43"/>
        <v/>
      </c>
      <c r="M274" s="69" t="str">
        <f t="shared" si="44"/>
        <v/>
      </c>
      <c r="N274" s="69" t="str">
        <f t="shared" si="45"/>
        <v/>
      </c>
      <c r="O274" s="69" t="str">
        <f t="shared" si="46"/>
        <v/>
      </c>
    </row>
    <row r="275" spans="1:15" x14ac:dyDescent="0.3">
      <c r="A275" s="606" t="str" cm="1">
        <f t="array" ref="A275">IF(G275='Tables calc'!$M$1+1,"Totals:",IF(A274="Totals:","",IF(A274="","",INDEX('Tables calc'!$J$24:$J$539,_xlfn.AGGREGATE(15,3,('Tables calc'!$N$24:$N$539=1)/('Tables calc'!$N$24:$N$539=1)*(ROW('Tables calc'!$N$24:$N$539)-ROW('Tables calc'!$N$23)),G275)))))</f>
        <v/>
      </c>
      <c r="B275" s="606" t="str" cm="1">
        <f t="array" ref="B275">IF(G275='Tables calc'!$M$1+1,"#",IF(B274="#","",IF(B274="","",INDEX('Tables calc'!$K$24:$K$539,_xlfn.AGGREGATE(15,3,('Tables calc'!$N$24:$N$539=1)/('Tables calc'!$N$24:$N$539=1)*(ROW('Tables calc'!$N$24:$N$539)-ROW('Tables calc'!$N$23)),G275)))))</f>
        <v/>
      </c>
      <c r="C275" s="607" t="str">
        <f t="shared" si="47"/>
        <v/>
      </c>
      <c r="D275" s="608" t="str" cm="1">
        <f t="array" ref="D275">IF(G275='Tables calc'!$M$1+1,'Tables calc'!$P$23,IF(D274='Tables calc'!$P$23,"",IF(D274="","",INDEX('Tables calc'!$L$24:$L$539,_xlfn.AGGREGATE(15,3,('Tables calc'!$N$24:$N$539=1)/('Tables calc'!$N$24:$N$539=1)*(ROW('Tables calc'!$N$24:$N$539)-ROW('Tables calc'!$N$23)),G275)))))</f>
        <v/>
      </c>
      <c r="E275" s="601" t="str">
        <f t="shared" si="48"/>
        <v/>
      </c>
      <c r="F275" s="613" t="str" cm="1">
        <f t="array" ref="F275">IF(G275='Tables calc'!$M$1+1,'Tables calc'!$P$24,IF(E274="Box 5","",IF(F274="","",INDEX('Tables calc'!$M$24:$M$539,_xlfn.AGGREGATE(15,3,('Tables calc'!$N$24:$N$539=1)/('Tables calc'!$N$24:$N$539=1)*(ROW('Tables calc'!$N$24:$N$539)-ROW('Tables calc'!$N$23)),G275)))))</f>
        <v/>
      </c>
      <c r="G275" s="69">
        <v>274</v>
      </c>
      <c r="H275" s="69" t="str">
        <f t="shared" si="40"/>
        <v/>
      </c>
      <c r="I275" s="69" t="str">
        <f t="shared" si="41"/>
        <v/>
      </c>
      <c r="J275" s="69" t="str">
        <f t="shared" si="49"/>
        <v/>
      </c>
      <c r="K275" s="69" t="str">
        <f t="shared" si="42"/>
        <v/>
      </c>
      <c r="L275" s="69" t="str">
        <f t="shared" si="43"/>
        <v/>
      </c>
      <c r="M275" s="69" t="str">
        <f t="shared" si="44"/>
        <v/>
      </c>
      <c r="N275" s="69" t="str">
        <f t="shared" si="45"/>
        <v/>
      </c>
      <c r="O275" s="69" t="str">
        <f t="shared" si="46"/>
        <v/>
      </c>
    </row>
    <row r="276" spans="1:15" x14ac:dyDescent="0.3">
      <c r="A276" s="606" t="str" cm="1">
        <f t="array" ref="A276">IF(G276='Tables calc'!$M$1+1,"Totals:",IF(A275="Totals:","",IF(A275="","",INDEX('Tables calc'!$J$24:$J$539,_xlfn.AGGREGATE(15,3,('Tables calc'!$N$24:$N$539=1)/('Tables calc'!$N$24:$N$539=1)*(ROW('Tables calc'!$N$24:$N$539)-ROW('Tables calc'!$N$23)),G276)))))</f>
        <v/>
      </c>
      <c r="B276" s="606" t="str" cm="1">
        <f t="array" ref="B276">IF(G276='Tables calc'!$M$1+1,"#",IF(B275="#","",IF(B275="","",INDEX('Tables calc'!$K$24:$K$539,_xlfn.AGGREGATE(15,3,('Tables calc'!$N$24:$N$539=1)/('Tables calc'!$N$24:$N$539=1)*(ROW('Tables calc'!$N$24:$N$539)-ROW('Tables calc'!$N$23)),G276)))))</f>
        <v/>
      </c>
      <c r="C276" s="607" t="str">
        <f t="shared" si="47"/>
        <v/>
      </c>
      <c r="D276" s="608" t="str" cm="1">
        <f t="array" ref="D276">IF(G276='Tables calc'!$M$1+1,'Tables calc'!$P$23,IF(D275='Tables calc'!$P$23,"",IF(D275="","",INDEX('Tables calc'!$L$24:$L$539,_xlfn.AGGREGATE(15,3,('Tables calc'!$N$24:$N$539=1)/('Tables calc'!$N$24:$N$539=1)*(ROW('Tables calc'!$N$24:$N$539)-ROW('Tables calc'!$N$23)),G276)))))</f>
        <v/>
      </c>
      <c r="E276" s="601" t="str">
        <f t="shared" si="48"/>
        <v/>
      </c>
      <c r="F276" s="613" t="str" cm="1">
        <f t="array" ref="F276">IF(G276='Tables calc'!$M$1+1,'Tables calc'!$P$24,IF(E275="Box 5","",IF(F275="","",INDEX('Tables calc'!$M$24:$M$539,_xlfn.AGGREGATE(15,3,('Tables calc'!$N$24:$N$539=1)/('Tables calc'!$N$24:$N$539=1)*(ROW('Tables calc'!$N$24:$N$539)-ROW('Tables calc'!$N$23)),G276)))))</f>
        <v/>
      </c>
      <c r="G276" s="69">
        <v>275</v>
      </c>
      <c r="H276" s="69" t="str">
        <f t="shared" si="40"/>
        <v/>
      </c>
      <c r="I276" s="69" t="str">
        <f t="shared" si="41"/>
        <v/>
      </c>
      <c r="J276" s="69" t="str">
        <f t="shared" si="49"/>
        <v/>
      </c>
      <c r="K276" s="69" t="str">
        <f t="shared" si="42"/>
        <v/>
      </c>
      <c r="L276" s="69" t="str">
        <f t="shared" si="43"/>
        <v/>
      </c>
      <c r="M276" s="69" t="str">
        <f t="shared" si="44"/>
        <v/>
      </c>
      <c r="N276" s="69" t="str">
        <f t="shared" si="45"/>
        <v/>
      </c>
      <c r="O276" s="69" t="str">
        <f t="shared" si="46"/>
        <v/>
      </c>
    </row>
    <row r="277" spans="1:15" x14ac:dyDescent="0.3">
      <c r="A277" s="606" t="str" cm="1">
        <f t="array" ref="A277">IF(G277='Tables calc'!$M$1+1,"Totals:",IF(A276="Totals:","",IF(A276="","",INDEX('Tables calc'!$J$24:$J$539,_xlfn.AGGREGATE(15,3,('Tables calc'!$N$24:$N$539=1)/('Tables calc'!$N$24:$N$539=1)*(ROW('Tables calc'!$N$24:$N$539)-ROW('Tables calc'!$N$23)),G277)))))</f>
        <v/>
      </c>
      <c r="B277" s="606" t="str" cm="1">
        <f t="array" ref="B277">IF(G277='Tables calc'!$M$1+1,"#",IF(B276="#","",IF(B276="","",INDEX('Tables calc'!$K$24:$K$539,_xlfn.AGGREGATE(15,3,('Tables calc'!$N$24:$N$539=1)/('Tables calc'!$N$24:$N$539=1)*(ROW('Tables calc'!$N$24:$N$539)-ROW('Tables calc'!$N$23)),G277)))))</f>
        <v/>
      </c>
      <c r="C277" s="607" t="str">
        <f t="shared" si="47"/>
        <v/>
      </c>
      <c r="D277" s="608" t="str" cm="1">
        <f t="array" ref="D277">IF(G277='Tables calc'!$M$1+1,'Tables calc'!$P$23,IF(D276='Tables calc'!$P$23,"",IF(D276="","",INDEX('Tables calc'!$L$24:$L$539,_xlfn.AGGREGATE(15,3,('Tables calc'!$N$24:$N$539=1)/('Tables calc'!$N$24:$N$539=1)*(ROW('Tables calc'!$N$24:$N$539)-ROW('Tables calc'!$N$23)),G277)))))</f>
        <v/>
      </c>
      <c r="E277" s="601" t="str">
        <f t="shared" si="48"/>
        <v/>
      </c>
      <c r="F277" s="613" t="str" cm="1">
        <f t="array" ref="F277">IF(G277='Tables calc'!$M$1+1,'Tables calc'!$P$24,IF(E276="Box 5","",IF(F276="","",INDEX('Tables calc'!$M$24:$M$539,_xlfn.AGGREGATE(15,3,('Tables calc'!$N$24:$N$539=1)/('Tables calc'!$N$24:$N$539=1)*(ROW('Tables calc'!$N$24:$N$539)-ROW('Tables calc'!$N$23)),G277)))))</f>
        <v/>
      </c>
      <c r="G277" s="69">
        <v>276</v>
      </c>
      <c r="H277" s="69" t="str">
        <f t="shared" si="40"/>
        <v/>
      </c>
      <c r="I277" s="69" t="str">
        <f t="shared" si="41"/>
        <v/>
      </c>
      <c r="J277" s="69" t="str">
        <f t="shared" si="49"/>
        <v/>
      </c>
      <c r="K277" s="69" t="str">
        <f t="shared" si="42"/>
        <v/>
      </c>
      <c r="L277" s="69" t="str">
        <f t="shared" si="43"/>
        <v/>
      </c>
      <c r="M277" s="69" t="str">
        <f t="shared" si="44"/>
        <v/>
      </c>
      <c r="N277" s="69" t="str">
        <f t="shared" si="45"/>
        <v/>
      </c>
      <c r="O277" s="69" t="str">
        <f t="shared" si="46"/>
        <v/>
      </c>
    </row>
    <row r="278" spans="1:15" x14ac:dyDescent="0.3">
      <c r="A278" s="606" t="str" cm="1">
        <f t="array" ref="A278">IF(G278='Tables calc'!$M$1+1,"Totals:",IF(A277="Totals:","",IF(A277="","",INDEX('Tables calc'!$J$24:$J$539,_xlfn.AGGREGATE(15,3,('Tables calc'!$N$24:$N$539=1)/('Tables calc'!$N$24:$N$539=1)*(ROW('Tables calc'!$N$24:$N$539)-ROW('Tables calc'!$N$23)),G278)))))</f>
        <v/>
      </c>
      <c r="B278" s="606" t="str" cm="1">
        <f t="array" ref="B278">IF(G278='Tables calc'!$M$1+1,"#",IF(B277="#","",IF(B277="","",INDEX('Tables calc'!$K$24:$K$539,_xlfn.AGGREGATE(15,3,('Tables calc'!$N$24:$N$539=1)/('Tables calc'!$N$24:$N$539=1)*(ROW('Tables calc'!$N$24:$N$539)-ROW('Tables calc'!$N$23)),G278)))))</f>
        <v/>
      </c>
      <c r="C278" s="607" t="str">
        <f t="shared" si="47"/>
        <v/>
      </c>
      <c r="D278" s="608" t="str" cm="1">
        <f t="array" ref="D278">IF(G278='Tables calc'!$M$1+1,'Tables calc'!$P$23,IF(D277='Tables calc'!$P$23,"",IF(D277="","",INDEX('Tables calc'!$L$24:$L$539,_xlfn.AGGREGATE(15,3,('Tables calc'!$N$24:$N$539=1)/('Tables calc'!$N$24:$N$539=1)*(ROW('Tables calc'!$N$24:$N$539)-ROW('Tables calc'!$N$23)),G278)))))</f>
        <v/>
      </c>
      <c r="E278" s="601" t="str">
        <f t="shared" si="48"/>
        <v/>
      </c>
      <c r="F278" s="613" t="str" cm="1">
        <f t="array" ref="F278">IF(G278='Tables calc'!$M$1+1,'Tables calc'!$P$24,IF(E277="Box 5","",IF(F277="","",INDEX('Tables calc'!$M$24:$M$539,_xlfn.AGGREGATE(15,3,('Tables calc'!$N$24:$N$539=1)/('Tables calc'!$N$24:$N$539=1)*(ROW('Tables calc'!$N$24:$N$539)-ROW('Tables calc'!$N$23)),G278)))))</f>
        <v/>
      </c>
      <c r="G278" s="69">
        <v>277</v>
      </c>
      <c r="H278" s="69" t="str">
        <f t="shared" si="40"/>
        <v/>
      </c>
      <c r="I278" s="69" t="str">
        <f t="shared" si="41"/>
        <v/>
      </c>
      <c r="J278" s="69" t="str">
        <f t="shared" si="49"/>
        <v/>
      </c>
      <c r="K278" s="69" t="str">
        <f t="shared" si="42"/>
        <v/>
      </c>
      <c r="L278" s="69" t="str">
        <f t="shared" si="43"/>
        <v/>
      </c>
      <c r="M278" s="69" t="str">
        <f t="shared" si="44"/>
        <v/>
      </c>
      <c r="N278" s="69" t="str">
        <f t="shared" si="45"/>
        <v/>
      </c>
      <c r="O278" s="69" t="str">
        <f t="shared" si="46"/>
        <v/>
      </c>
    </row>
    <row r="279" spans="1:15" x14ac:dyDescent="0.3">
      <c r="A279" s="606" t="str" cm="1">
        <f t="array" ref="A279">IF(G279='Tables calc'!$M$1+1,"Totals:",IF(A278="Totals:","",IF(A278="","",INDEX('Tables calc'!$J$24:$J$539,_xlfn.AGGREGATE(15,3,('Tables calc'!$N$24:$N$539=1)/('Tables calc'!$N$24:$N$539=1)*(ROW('Tables calc'!$N$24:$N$539)-ROW('Tables calc'!$N$23)),G279)))))</f>
        <v/>
      </c>
      <c r="B279" s="606" t="str" cm="1">
        <f t="array" ref="B279">IF(G279='Tables calc'!$M$1+1,"#",IF(B278="#","",IF(B278="","",INDEX('Tables calc'!$K$24:$K$539,_xlfn.AGGREGATE(15,3,('Tables calc'!$N$24:$N$539=1)/('Tables calc'!$N$24:$N$539=1)*(ROW('Tables calc'!$N$24:$N$539)-ROW('Tables calc'!$N$23)),G279)))))</f>
        <v/>
      </c>
      <c r="C279" s="607" t="str">
        <f t="shared" si="47"/>
        <v/>
      </c>
      <c r="D279" s="608" t="str" cm="1">
        <f t="array" ref="D279">IF(G279='Tables calc'!$M$1+1,'Tables calc'!$P$23,IF(D278='Tables calc'!$P$23,"",IF(D278="","",INDEX('Tables calc'!$L$24:$L$539,_xlfn.AGGREGATE(15,3,('Tables calc'!$N$24:$N$539=1)/('Tables calc'!$N$24:$N$539=1)*(ROW('Tables calc'!$N$24:$N$539)-ROW('Tables calc'!$N$23)),G279)))))</f>
        <v/>
      </c>
      <c r="E279" s="601" t="str">
        <f t="shared" si="48"/>
        <v/>
      </c>
      <c r="F279" s="613" t="str" cm="1">
        <f t="array" ref="F279">IF(G279='Tables calc'!$M$1+1,'Tables calc'!$P$24,IF(E278="Box 5","",IF(F278="","",INDEX('Tables calc'!$M$24:$M$539,_xlfn.AGGREGATE(15,3,('Tables calc'!$N$24:$N$539=1)/('Tables calc'!$N$24:$N$539=1)*(ROW('Tables calc'!$N$24:$N$539)-ROW('Tables calc'!$N$23)),G279)))))</f>
        <v/>
      </c>
      <c r="G279" s="69">
        <v>278</v>
      </c>
      <c r="H279" s="69" t="str">
        <f t="shared" si="40"/>
        <v/>
      </c>
      <c r="I279" s="69" t="str">
        <f t="shared" si="41"/>
        <v/>
      </c>
      <c r="J279" s="69" t="str">
        <f t="shared" si="49"/>
        <v/>
      </c>
      <c r="K279" s="69" t="str">
        <f t="shared" si="42"/>
        <v/>
      </c>
      <c r="L279" s="69" t="str">
        <f t="shared" si="43"/>
        <v/>
      </c>
      <c r="M279" s="69" t="str">
        <f t="shared" si="44"/>
        <v/>
      </c>
      <c r="N279" s="69" t="str">
        <f t="shared" si="45"/>
        <v/>
      </c>
      <c r="O279" s="69" t="str">
        <f t="shared" si="46"/>
        <v/>
      </c>
    </row>
    <row r="280" spans="1:15" x14ac:dyDescent="0.3">
      <c r="A280" s="606" t="str" cm="1">
        <f t="array" ref="A280">IF(G280='Tables calc'!$M$1+1,"Totals:",IF(A279="Totals:","",IF(A279="","",INDEX('Tables calc'!$J$24:$J$539,_xlfn.AGGREGATE(15,3,('Tables calc'!$N$24:$N$539=1)/('Tables calc'!$N$24:$N$539=1)*(ROW('Tables calc'!$N$24:$N$539)-ROW('Tables calc'!$N$23)),G280)))))</f>
        <v/>
      </c>
      <c r="B280" s="606" t="str" cm="1">
        <f t="array" ref="B280">IF(G280='Tables calc'!$M$1+1,"#",IF(B279="#","",IF(B279="","",INDEX('Tables calc'!$K$24:$K$539,_xlfn.AGGREGATE(15,3,('Tables calc'!$N$24:$N$539=1)/('Tables calc'!$N$24:$N$539=1)*(ROW('Tables calc'!$N$24:$N$539)-ROW('Tables calc'!$N$23)),G280)))))</f>
        <v/>
      </c>
      <c r="C280" s="607" t="str">
        <f t="shared" si="47"/>
        <v/>
      </c>
      <c r="D280" s="608" t="str" cm="1">
        <f t="array" ref="D280">IF(G280='Tables calc'!$M$1+1,'Tables calc'!$P$23,IF(D279='Tables calc'!$P$23,"",IF(D279="","",INDEX('Tables calc'!$L$24:$L$539,_xlfn.AGGREGATE(15,3,('Tables calc'!$N$24:$N$539=1)/('Tables calc'!$N$24:$N$539=1)*(ROW('Tables calc'!$N$24:$N$539)-ROW('Tables calc'!$N$23)),G280)))))</f>
        <v/>
      </c>
      <c r="E280" s="601" t="str">
        <f t="shared" si="48"/>
        <v/>
      </c>
      <c r="F280" s="613" t="str" cm="1">
        <f t="array" ref="F280">IF(G280='Tables calc'!$M$1+1,'Tables calc'!$P$24,IF(E279="Box 5","",IF(F279="","",INDEX('Tables calc'!$M$24:$M$539,_xlfn.AGGREGATE(15,3,('Tables calc'!$N$24:$N$539=1)/('Tables calc'!$N$24:$N$539=1)*(ROW('Tables calc'!$N$24:$N$539)-ROW('Tables calc'!$N$23)),G280)))))</f>
        <v/>
      </c>
      <c r="G280" s="69">
        <v>279</v>
      </c>
      <c r="H280" s="69" t="str">
        <f t="shared" si="40"/>
        <v/>
      </c>
      <c r="I280" s="69" t="str">
        <f t="shared" si="41"/>
        <v/>
      </c>
      <c r="J280" s="69" t="str">
        <f t="shared" si="49"/>
        <v/>
      </c>
      <c r="K280" s="69" t="str">
        <f t="shared" si="42"/>
        <v/>
      </c>
      <c r="L280" s="69" t="str">
        <f t="shared" si="43"/>
        <v/>
      </c>
      <c r="M280" s="69" t="str">
        <f t="shared" si="44"/>
        <v/>
      </c>
      <c r="N280" s="69" t="str">
        <f t="shared" si="45"/>
        <v/>
      </c>
      <c r="O280" s="69" t="str">
        <f t="shared" si="46"/>
        <v/>
      </c>
    </row>
    <row r="281" spans="1:15" x14ac:dyDescent="0.3">
      <c r="A281" s="606" t="str" cm="1">
        <f t="array" ref="A281">IF(G281='Tables calc'!$M$1+1,"Totals:",IF(A280="Totals:","",IF(A280="","",INDEX('Tables calc'!$J$24:$J$539,_xlfn.AGGREGATE(15,3,('Tables calc'!$N$24:$N$539=1)/('Tables calc'!$N$24:$N$539=1)*(ROW('Tables calc'!$N$24:$N$539)-ROW('Tables calc'!$N$23)),G281)))))</f>
        <v/>
      </c>
      <c r="B281" s="606" t="str" cm="1">
        <f t="array" ref="B281">IF(G281='Tables calc'!$M$1+1,"#",IF(B280="#","",IF(B280="","",INDEX('Tables calc'!$K$24:$K$539,_xlfn.AGGREGATE(15,3,('Tables calc'!$N$24:$N$539=1)/('Tables calc'!$N$24:$N$539=1)*(ROW('Tables calc'!$N$24:$N$539)-ROW('Tables calc'!$N$23)),G281)))))</f>
        <v/>
      </c>
      <c r="C281" s="607" t="str">
        <f t="shared" si="47"/>
        <v/>
      </c>
      <c r="D281" s="608" t="str" cm="1">
        <f t="array" ref="D281">IF(G281='Tables calc'!$M$1+1,'Tables calc'!$P$23,IF(D280='Tables calc'!$P$23,"",IF(D280="","",INDEX('Tables calc'!$L$24:$L$539,_xlfn.AGGREGATE(15,3,('Tables calc'!$N$24:$N$539=1)/('Tables calc'!$N$24:$N$539=1)*(ROW('Tables calc'!$N$24:$N$539)-ROW('Tables calc'!$N$23)),G281)))))</f>
        <v/>
      </c>
      <c r="E281" s="601" t="str">
        <f t="shared" si="48"/>
        <v/>
      </c>
      <c r="F281" s="613" t="str" cm="1">
        <f t="array" ref="F281">IF(G281='Tables calc'!$M$1+1,'Tables calc'!$P$24,IF(E280="Box 5","",IF(F280="","",INDEX('Tables calc'!$M$24:$M$539,_xlfn.AGGREGATE(15,3,('Tables calc'!$N$24:$N$539=1)/('Tables calc'!$N$24:$N$539=1)*(ROW('Tables calc'!$N$24:$N$539)-ROW('Tables calc'!$N$23)),G281)))))</f>
        <v/>
      </c>
      <c r="G281" s="69">
        <v>280</v>
      </c>
      <c r="H281" s="69" t="str">
        <f t="shared" si="40"/>
        <v/>
      </c>
      <c r="I281" s="69" t="str">
        <f t="shared" si="41"/>
        <v/>
      </c>
      <c r="J281" s="69" t="str">
        <f t="shared" si="49"/>
        <v/>
      </c>
      <c r="K281" s="69" t="str">
        <f t="shared" si="42"/>
        <v/>
      </c>
      <c r="L281" s="69" t="str">
        <f t="shared" si="43"/>
        <v/>
      </c>
      <c r="M281" s="69" t="str">
        <f t="shared" si="44"/>
        <v/>
      </c>
      <c r="N281" s="69" t="str">
        <f t="shared" si="45"/>
        <v/>
      </c>
      <c r="O281" s="69" t="str">
        <f t="shared" si="46"/>
        <v/>
      </c>
    </row>
    <row r="282" spans="1:15" x14ac:dyDescent="0.3">
      <c r="A282" s="606" t="str" cm="1">
        <f t="array" ref="A282">IF(G282='Tables calc'!$M$1+1,"Totals:",IF(A281="Totals:","",IF(A281="","",INDEX('Tables calc'!$J$24:$J$539,_xlfn.AGGREGATE(15,3,('Tables calc'!$N$24:$N$539=1)/('Tables calc'!$N$24:$N$539=1)*(ROW('Tables calc'!$N$24:$N$539)-ROW('Tables calc'!$N$23)),G282)))))</f>
        <v/>
      </c>
      <c r="B282" s="606" t="str" cm="1">
        <f t="array" ref="B282">IF(G282='Tables calc'!$M$1+1,"#",IF(B281="#","",IF(B281="","",INDEX('Tables calc'!$K$24:$K$539,_xlfn.AGGREGATE(15,3,('Tables calc'!$N$24:$N$539=1)/('Tables calc'!$N$24:$N$539=1)*(ROW('Tables calc'!$N$24:$N$539)-ROW('Tables calc'!$N$23)),G282)))))</f>
        <v/>
      </c>
      <c r="C282" s="607" t="str">
        <f t="shared" si="47"/>
        <v/>
      </c>
      <c r="D282" s="608" t="str" cm="1">
        <f t="array" ref="D282">IF(G282='Tables calc'!$M$1+1,'Tables calc'!$P$23,IF(D281='Tables calc'!$P$23,"",IF(D281="","",INDEX('Tables calc'!$L$24:$L$539,_xlfn.AGGREGATE(15,3,('Tables calc'!$N$24:$N$539=1)/('Tables calc'!$N$24:$N$539=1)*(ROW('Tables calc'!$N$24:$N$539)-ROW('Tables calc'!$N$23)),G282)))))</f>
        <v/>
      </c>
      <c r="E282" s="601" t="str">
        <f t="shared" si="48"/>
        <v/>
      </c>
      <c r="F282" s="613" t="str" cm="1">
        <f t="array" ref="F282">IF(G282='Tables calc'!$M$1+1,'Tables calc'!$P$24,IF(E281="Box 5","",IF(F281="","",INDEX('Tables calc'!$M$24:$M$539,_xlfn.AGGREGATE(15,3,('Tables calc'!$N$24:$N$539=1)/('Tables calc'!$N$24:$N$539=1)*(ROW('Tables calc'!$N$24:$N$539)-ROW('Tables calc'!$N$23)),G282)))))</f>
        <v/>
      </c>
      <c r="G282" s="69">
        <v>281</v>
      </c>
      <c r="H282" s="69" t="str">
        <f t="shared" si="40"/>
        <v/>
      </c>
      <c r="I282" s="69" t="str">
        <f t="shared" si="41"/>
        <v/>
      </c>
      <c r="J282" s="69" t="str">
        <f t="shared" si="49"/>
        <v/>
      </c>
      <c r="K282" s="69" t="str">
        <f t="shared" si="42"/>
        <v/>
      </c>
      <c r="L282" s="69" t="str">
        <f t="shared" si="43"/>
        <v/>
      </c>
      <c r="M282" s="69" t="str">
        <f t="shared" si="44"/>
        <v/>
      </c>
      <c r="N282" s="69" t="str">
        <f t="shared" si="45"/>
        <v/>
      </c>
      <c r="O282" s="69" t="str">
        <f t="shared" si="46"/>
        <v/>
      </c>
    </row>
    <row r="283" spans="1:15" x14ac:dyDescent="0.3">
      <c r="A283" s="606" t="str" cm="1">
        <f t="array" ref="A283">IF(G283='Tables calc'!$M$1+1,"Totals:",IF(A282="Totals:","",IF(A282="","",INDEX('Tables calc'!$J$24:$J$539,_xlfn.AGGREGATE(15,3,('Tables calc'!$N$24:$N$539=1)/('Tables calc'!$N$24:$N$539=1)*(ROW('Tables calc'!$N$24:$N$539)-ROW('Tables calc'!$N$23)),G283)))))</f>
        <v/>
      </c>
      <c r="B283" s="606" t="str" cm="1">
        <f t="array" ref="B283">IF(G283='Tables calc'!$M$1+1,"#",IF(B282="#","",IF(B282="","",INDEX('Tables calc'!$K$24:$K$539,_xlfn.AGGREGATE(15,3,('Tables calc'!$N$24:$N$539=1)/('Tables calc'!$N$24:$N$539=1)*(ROW('Tables calc'!$N$24:$N$539)-ROW('Tables calc'!$N$23)),G283)))))</f>
        <v/>
      </c>
      <c r="C283" s="607" t="str">
        <f t="shared" si="47"/>
        <v/>
      </c>
      <c r="D283" s="608" t="str" cm="1">
        <f t="array" ref="D283">IF(G283='Tables calc'!$M$1+1,'Tables calc'!$P$23,IF(D282='Tables calc'!$P$23,"",IF(D282="","",INDEX('Tables calc'!$L$24:$L$539,_xlfn.AGGREGATE(15,3,('Tables calc'!$N$24:$N$539=1)/('Tables calc'!$N$24:$N$539=1)*(ROW('Tables calc'!$N$24:$N$539)-ROW('Tables calc'!$N$23)),G283)))))</f>
        <v/>
      </c>
      <c r="E283" s="601" t="str">
        <f t="shared" si="48"/>
        <v/>
      </c>
      <c r="F283" s="613" t="str" cm="1">
        <f t="array" ref="F283">IF(G283='Tables calc'!$M$1+1,'Tables calc'!$P$24,IF(E282="Box 5","",IF(F282="","",INDEX('Tables calc'!$M$24:$M$539,_xlfn.AGGREGATE(15,3,('Tables calc'!$N$24:$N$539=1)/('Tables calc'!$N$24:$N$539=1)*(ROW('Tables calc'!$N$24:$N$539)-ROW('Tables calc'!$N$23)),G283)))))</f>
        <v/>
      </c>
      <c r="G283" s="69">
        <v>282</v>
      </c>
      <c r="H283" s="69" t="str">
        <f t="shared" si="40"/>
        <v/>
      </c>
      <c r="I283" s="69" t="str">
        <f t="shared" si="41"/>
        <v/>
      </c>
      <c r="J283" s="69" t="str">
        <f t="shared" si="49"/>
        <v/>
      </c>
      <c r="K283" s="69" t="str">
        <f t="shared" si="42"/>
        <v/>
      </c>
      <c r="L283" s="69" t="str">
        <f t="shared" si="43"/>
        <v/>
      </c>
      <c r="M283" s="69" t="str">
        <f t="shared" si="44"/>
        <v/>
      </c>
      <c r="N283" s="69" t="str">
        <f t="shared" si="45"/>
        <v/>
      </c>
      <c r="O283" s="69" t="str">
        <f t="shared" si="46"/>
        <v/>
      </c>
    </row>
    <row r="284" spans="1:15" x14ac:dyDescent="0.3">
      <c r="A284" s="606" t="str" cm="1">
        <f t="array" ref="A284">IF(G284='Tables calc'!$M$1+1,"Totals:",IF(A283="Totals:","",IF(A283="","",INDEX('Tables calc'!$J$24:$J$539,_xlfn.AGGREGATE(15,3,('Tables calc'!$N$24:$N$539=1)/('Tables calc'!$N$24:$N$539=1)*(ROW('Tables calc'!$N$24:$N$539)-ROW('Tables calc'!$N$23)),G284)))))</f>
        <v/>
      </c>
      <c r="B284" s="606" t="str" cm="1">
        <f t="array" ref="B284">IF(G284='Tables calc'!$M$1+1,"#",IF(B283="#","",IF(B283="","",INDEX('Tables calc'!$K$24:$K$539,_xlfn.AGGREGATE(15,3,('Tables calc'!$N$24:$N$539=1)/('Tables calc'!$N$24:$N$539=1)*(ROW('Tables calc'!$N$24:$N$539)-ROW('Tables calc'!$N$23)),G284)))))</f>
        <v/>
      </c>
      <c r="C284" s="607" t="str">
        <f t="shared" si="47"/>
        <v/>
      </c>
      <c r="D284" s="608" t="str" cm="1">
        <f t="array" ref="D284">IF(G284='Tables calc'!$M$1+1,'Tables calc'!$P$23,IF(D283='Tables calc'!$P$23,"",IF(D283="","",INDEX('Tables calc'!$L$24:$L$539,_xlfn.AGGREGATE(15,3,('Tables calc'!$N$24:$N$539=1)/('Tables calc'!$N$24:$N$539=1)*(ROW('Tables calc'!$N$24:$N$539)-ROW('Tables calc'!$N$23)),G284)))))</f>
        <v/>
      </c>
      <c r="E284" s="601" t="str">
        <f t="shared" si="48"/>
        <v/>
      </c>
      <c r="F284" s="613" t="str" cm="1">
        <f t="array" ref="F284">IF(G284='Tables calc'!$M$1+1,'Tables calc'!$P$24,IF(E283="Box 5","",IF(F283="","",INDEX('Tables calc'!$M$24:$M$539,_xlfn.AGGREGATE(15,3,('Tables calc'!$N$24:$N$539=1)/('Tables calc'!$N$24:$N$539=1)*(ROW('Tables calc'!$N$24:$N$539)-ROW('Tables calc'!$N$23)),G284)))))</f>
        <v/>
      </c>
      <c r="G284" s="69">
        <v>283</v>
      </c>
      <c r="H284" s="69" t="str">
        <f t="shared" si="40"/>
        <v/>
      </c>
      <c r="I284" s="69" t="str">
        <f t="shared" si="41"/>
        <v/>
      </c>
      <c r="J284" s="69" t="str">
        <f t="shared" si="49"/>
        <v/>
      </c>
      <c r="K284" s="69" t="str">
        <f t="shared" si="42"/>
        <v/>
      </c>
      <c r="L284" s="69" t="str">
        <f t="shared" si="43"/>
        <v/>
      </c>
      <c r="M284" s="69" t="str">
        <f t="shared" si="44"/>
        <v/>
      </c>
      <c r="N284" s="69" t="str">
        <f t="shared" si="45"/>
        <v/>
      </c>
      <c r="O284" s="69" t="str">
        <f t="shared" si="46"/>
        <v/>
      </c>
    </row>
    <row r="285" spans="1:15" x14ac:dyDescent="0.3">
      <c r="A285" s="606" t="str" cm="1">
        <f t="array" ref="A285">IF(G285='Tables calc'!$M$1+1,"Totals:",IF(A284="Totals:","",IF(A284="","",INDEX('Tables calc'!$J$24:$J$539,_xlfn.AGGREGATE(15,3,('Tables calc'!$N$24:$N$539=1)/('Tables calc'!$N$24:$N$539=1)*(ROW('Tables calc'!$N$24:$N$539)-ROW('Tables calc'!$N$23)),G285)))))</f>
        <v/>
      </c>
      <c r="B285" s="606" t="str" cm="1">
        <f t="array" ref="B285">IF(G285='Tables calc'!$M$1+1,"#",IF(B284="#","",IF(B284="","",INDEX('Tables calc'!$K$24:$K$539,_xlfn.AGGREGATE(15,3,('Tables calc'!$N$24:$N$539=1)/('Tables calc'!$N$24:$N$539=1)*(ROW('Tables calc'!$N$24:$N$539)-ROW('Tables calc'!$N$23)),G285)))))</f>
        <v/>
      </c>
      <c r="C285" s="607" t="str">
        <f t="shared" si="47"/>
        <v/>
      </c>
      <c r="D285" s="608" t="str" cm="1">
        <f t="array" ref="D285">IF(G285='Tables calc'!$M$1+1,'Tables calc'!$P$23,IF(D284='Tables calc'!$P$23,"",IF(D284="","",INDEX('Tables calc'!$L$24:$L$539,_xlfn.AGGREGATE(15,3,('Tables calc'!$N$24:$N$539=1)/('Tables calc'!$N$24:$N$539=1)*(ROW('Tables calc'!$N$24:$N$539)-ROW('Tables calc'!$N$23)),G285)))))</f>
        <v/>
      </c>
      <c r="E285" s="601" t="str">
        <f t="shared" si="48"/>
        <v/>
      </c>
      <c r="F285" s="613" t="str" cm="1">
        <f t="array" ref="F285">IF(G285='Tables calc'!$M$1+1,'Tables calc'!$P$24,IF(E284="Box 5","",IF(F284="","",INDEX('Tables calc'!$M$24:$M$539,_xlfn.AGGREGATE(15,3,('Tables calc'!$N$24:$N$539=1)/('Tables calc'!$N$24:$N$539=1)*(ROW('Tables calc'!$N$24:$N$539)-ROW('Tables calc'!$N$23)),G285)))))</f>
        <v/>
      </c>
      <c r="G285" s="69">
        <v>284</v>
      </c>
      <c r="H285" s="69" t="str">
        <f t="shared" si="40"/>
        <v/>
      </c>
      <c r="I285" s="69" t="str">
        <f t="shared" si="41"/>
        <v/>
      </c>
      <c r="J285" s="69" t="str">
        <f t="shared" si="49"/>
        <v/>
      </c>
      <c r="K285" s="69" t="str">
        <f t="shared" si="42"/>
        <v/>
      </c>
      <c r="L285" s="69" t="str">
        <f t="shared" si="43"/>
        <v/>
      </c>
      <c r="M285" s="69" t="str">
        <f t="shared" si="44"/>
        <v/>
      </c>
      <c r="N285" s="69" t="str">
        <f t="shared" si="45"/>
        <v/>
      </c>
      <c r="O285" s="69" t="str">
        <f t="shared" si="46"/>
        <v/>
      </c>
    </row>
    <row r="286" spans="1:15" x14ac:dyDescent="0.3">
      <c r="A286" s="606" t="str" cm="1">
        <f t="array" ref="A286">IF(G286='Tables calc'!$M$1+1,"Totals:",IF(A285="Totals:","",IF(A285="","",INDEX('Tables calc'!$J$24:$J$539,_xlfn.AGGREGATE(15,3,('Tables calc'!$N$24:$N$539=1)/('Tables calc'!$N$24:$N$539=1)*(ROW('Tables calc'!$N$24:$N$539)-ROW('Tables calc'!$N$23)),G286)))))</f>
        <v/>
      </c>
      <c r="B286" s="606" t="str" cm="1">
        <f t="array" ref="B286">IF(G286='Tables calc'!$M$1+1,"#",IF(B285="#","",IF(B285="","",INDEX('Tables calc'!$K$24:$K$539,_xlfn.AGGREGATE(15,3,('Tables calc'!$N$24:$N$539=1)/('Tables calc'!$N$24:$N$539=1)*(ROW('Tables calc'!$N$24:$N$539)-ROW('Tables calc'!$N$23)),G286)))))</f>
        <v/>
      </c>
      <c r="C286" s="607" t="str">
        <f t="shared" si="47"/>
        <v/>
      </c>
      <c r="D286" s="608" t="str" cm="1">
        <f t="array" ref="D286">IF(G286='Tables calc'!$M$1+1,'Tables calc'!$P$23,IF(D285='Tables calc'!$P$23,"",IF(D285="","",INDEX('Tables calc'!$L$24:$L$539,_xlfn.AGGREGATE(15,3,('Tables calc'!$N$24:$N$539=1)/('Tables calc'!$N$24:$N$539=1)*(ROW('Tables calc'!$N$24:$N$539)-ROW('Tables calc'!$N$23)),G286)))))</f>
        <v/>
      </c>
      <c r="E286" s="601" t="str">
        <f t="shared" si="48"/>
        <v/>
      </c>
      <c r="F286" s="613" t="str" cm="1">
        <f t="array" ref="F286">IF(G286='Tables calc'!$M$1+1,'Tables calc'!$P$24,IF(E285="Box 5","",IF(F285="","",INDEX('Tables calc'!$M$24:$M$539,_xlfn.AGGREGATE(15,3,('Tables calc'!$N$24:$N$539=1)/('Tables calc'!$N$24:$N$539=1)*(ROW('Tables calc'!$N$24:$N$539)-ROW('Tables calc'!$N$23)),G286)))))</f>
        <v/>
      </c>
      <c r="G286" s="69">
        <v>285</v>
      </c>
      <c r="H286" s="69" t="str">
        <f t="shared" si="40"/>
        <v/>
      </c>
      <c r="I286" s="69" t="str">
        <f t="shared" si="41"/>
        <v/>
      </c>
      <c r="J286" s="69" t="str">
        <f t="shared" si="49"/>
        <v/>
      </c>
      <c r="K286" s="69" t="str">
        <f t="shared" si="42"/>
        <v/>
      </c>
      <c r="L286" s="69" t="str">
        <f t="shared" si="43"/>
        <v/>
      </c>
      <c r="M286" s="69" t="str">
        <f t="shared" si="44"/>
        <v/>
      </c>
      <c r="N286" s="69" t="str">
        <f t="shared" si="45"/>
        <v/>
      </c>
      <c r="O286" s="69" t="str">
        <f t="shared" si="46"/>
        <v/>
      </c>
    </row>
    <row r="287" spans="1:15" x14ac:dyDescent="0.3">
      <c r="A287" s="606" t="str" cm="1">
        <f t="array" ref="A287">IF(G287='Tables calc'!$M$1+1,"Totals:",IF(A286="Totals:","",IF(A286="","",INDEX('Tables calc'!$J$24:$J$539,_xlfn.AGGREGATE(15,3,('Tables calc'!$N$24:$N$539=1)/('Tables calc'!$N$24:$N$539=1)*(ROW('Tables calc'!$N$24:$N$539)-ROW('Tables calc'!$N$23)),G287)))))</f>
        <v/>
      </c>
      <c r="B287" s="606" t="str" cm="1">
        <f t="array" ref="B287">IF(G287='Tables calc'!$M$1+1,"#",IF(B286="#","",IF(B286="","",INDEX('Tables calc'!$K$24:$K$539,_xlfn.AGGREGATE(15,3,('Tables calc'!$N$24:$N$539=1)/('Tables calc'!$N$24:$N$539=1)*(ROW('Tables calc'!$N$24:$N$539)-ROW('Tables calc'!$N$23)),G287)))))</f>
        <v/>
      </c>
      <c r="C287" s="607" t="str">
        <f t="shared" si="47"/>
        <v/>
      </c>
      <c r="D287" s="608" t="str" cm="1">
        <f t="array" ref="D287">IF(G287='Tables calc'!$M$1+1,'Tables calc'!$P$23,IF(D286='Tables calc'!$P$23,"",IF(D286="","",INDEX('Tables calc'!$L$24:$L$539,_xlfn.AGGREGATE(15,3,('Tables calc'!$N$24:$N$539=1)/('Tables calc'!$N$24:$N$539=1)*(ROW('Tables calc'!$N$24:$N$539)-ROW('Tables calc'!$N$23)),G287)))))</f>
        <v/>
      </c>
      <c r="E287" s="601" t="str">
        <f t="shared" si="48"/>
        <v/>
      </c>
      <c r="F287" s="613" t="str" cm="1">
        <f t="array" ref="F287">IF(G287='Tables calc'!$M$1+1,'Tables calc'!$P$24,IF(E286="Box 5","",IF(F286="","",INDEX('Tables calc'!$M$24:$M$539,_xlfn.AGGREGATE(15,3,('Tables calc'!$N$24:$N$539=1)/('Tables calc'!$N$24:$N$539=1)*(ROW('Tables calc'!$N$24:$N$539)-ROW('Tables calc'!$N$23)),G287)))))</f>
        <v/>
      </c>
      <c r="G287" s="69">
        <v>286</v>
      </c>
      <c r="H287" s="69" t="str">
        <f t="shared" si="40"/>
        <v/>
      </c>
      <c r="I287" s="69" t="str">
        <f t="shared" si="41"/>
        <v/>
      </c>
      <c r="J287" s="69" t="str">
        <f t="shared" si="49"/>
        <v/>
      </c>
      <c r="K287" s="69" t="str">
        <f t="shared" si="42"/>
        <v/>
      </c>
      <c r="L287" s="69" t="str">
        <f t="shared" si="43"/>
        <v/>
      </c>
      <c r="M287" s="69" t="str">
        <f t="shared" si="44"/>
        <v/>
      </c>
      <c r="N287" s="69" t="str">
        <f t="shared" si="45"/>
        <v/>
      </c>
      <c r="O287" s="69" t="str">
        <f t="shared" si="46"/>
        <v/>
      </c>
    </row>
    <row r="288" spans="1:15" x14ac:dyDescent="0.3">
      <c r="A288" s="606" t="str" cm="1">
        <f t="array" ref="A288">IF(G288='Tables calc'!$M$1+1,"Totals:",IF(A287="Totals:","",IF(A287="","",INDEX('Tables calc'!$J$24:$J$539,_xlfn.AGGREGATE(15,3,('Tables calc'!$N$24:$N$539=1)/('Tables calc'!$N$24:$N$539=1)*(ROW('Tables calc'!$N$24:$N$539)-ROW('Tables calc'!$N$23)),G288)))))</f>
        <v/>
      </c>
      <c r="B288" s="606" t="str" cm="1">
        <f t="array" ref="B288">IF(G288='Tables calc'!$M$1+1,"#",IF(B287="#","",IF(B287="","",INDEX('Tables calc'!$K$24:$K$539,_xlfn.AGGREGATE(15,3,('Tables calc'!$N$24:$N$539=1)/('Tables calc'!$N$24:$N$539=1)*(ROW('Tables calc'!$N$24:$N$539)-ROW('Tables calc'!$N$23)),G288)))))</f>
        <v/>
      </c>
      <c r="C288" s="607" t="str">
        <f t="shared" si="47"/>
        <v/>
      </c>
      <c r="D288" s="608" t="str" cm="1">
        <f t="array" ref="D288">IF(G288='Tables calc'!$M$1+1,'Tables calc'!$P$23,IF(D287='Tables calc'!$P$23,"",IF(D287="","",INDEX('Tables calc'!$L$24:$L$539,_xlfn.AGGREGATE(15,3,('Tables calc'!$N$24:$N$539=1)/('Tables calc'!$N$24:$N$539=1)*(ROW('Tables calc'!$N$24:$N$539)-ROW('Tables calc'!$N$23)),G288)))))</f>
        <v/>
      </c>
      <c r="E288" s="601" t="str">
        <f t="shared" si="48"/>
        <v/>
      </c>
      <c r="F288" s="613" t="str" cm="1">
        <f t="array" ref="F288">IF(G288='Tables calc'!$M$1+1,'Tables calc'!$P$24,IF(E287="Box 5","",IF(F287="","",INDEX('Tables calc'!$M$24:$M$539,_xlfn.AGGREGATE(15,3,('Tables calc'!$N$24:$N$539=1)/('Tables calc'!$N$24:$N$539=1)*(ROW('Tables calc'!$N$24:$N$539)-ROW('Tables calc'!$N$23)),G288)))))</f>
        <v/>
      </c>
      <c r="G288" s="69">
        <v>287</v>
      </c>
      <c r="H288" s="69" t="str">
        <f t="shared" si="40"/>
        <v/>
      </c>
      <c r="I288" s="69" t="str">
        <f t="shared" si="41"/>
        <v/>
      </c>
      <c r="J288" s="69" t="str">
        <f t="shared" si="49"/>
        <v/>
      </c>
      <c r="K288" s="69" t="str">
        <f t="shared" si="42"/>
        <v/>
      </c>
      <c r="L288" s="69" t="str">
        <f t="shared" si="43"/>
        <v/>
      </c>
      <c r="M288" s="69" t="str">
        <f t="shared" si="44"/>
        <v/>
      </c>
      <c r="N288" s="69" t="str">
        <f t="shared" si="45"/>
        <v/>
      </c>
      <c r="O288" s="69" t="str">
        <f t="shared" si="46"/>
        <v/>
      </c>
    </row>
    <row r="289" spans="1:15" x14ac:dyDescent="0.3">
      <c r="A289" s="606" t="str" cm="1">
        <f t="array" ref="A289">IF(G289='Tables calc'!$M$1+1,"Totals:",IF(A288="Totals:","",IF(A288="","",INDEX('Tables calc'!$J$24:$J$539,_xlfn.AGGREGATE(15,3,('Tables calc'!$N$24:$N$539=1)/('Tables calc'!$N$24:$N$539=1)*(ROW('Tables calc'!$N$24:$N$539)-ROW('Tables calc'!$N$23)),G289)))))</f>
        <v/>
      </c>
      <c r="B289" s="606" t="str" cm="1">
        <f t="array" ref="B289">IF(G289='Tables calc'!$M$1+1,"#",IF(B288="#","",IF(B288="","",INDEX('Tables calc'!$K$24:$K$539,_xlfn.AGGREGATE(15,3,('Tables calc'!$N$24:$N$539=1)/('Tables calc'!$N$24:$N$539=1)*(ROW('Tables calc'!$N$24:$N$539)-ROW('Tables calc'!$N$23)),G289)))))</f>
        <v/>
      </c>
      <c r="C289" s="607" t="str">
        <f t="shared" si="47"/>
        <v/>
      </c>
      <c r="D289" s="608" t="str" cm="1">
        <f t="array" ref="D289">IF(G289='Tables calc'!$M$1+1,'Tables calc'!$P$23,IF(D288='Tables calc'!$P$23,"",IF(D288="","",INDEX('Tables calc'!$L$24:$L$539,_xlfn.AGGREGATE(15,3,('Tables calc'!$N$24:$N$539=1)/('Tables calc'!$N$24:$N$539=1)*(ROW('Tables calc'!$N$24:$N$539)-ROW('Tables calc'!$N$23)),G289)))))</f>
        <v/>
      </c>
      <c r="E289" s="601" t="str">
        <f t="shared" si="48"/>
        <v/>
      </c>
      <c r="F289" s="613" t="str" cm="1">
        <f t="array" ref="F289">IF(G289='Tables calc'!$M$1+1,'Tables calc'!$P$24,IF(E288="Box 5","",IF(F288="","",INDEX('Tables calc'!$M$24:$M$539,_xlfn.AGGREGATE(15,3,('Tables calc'!$N$24:$N$539=1)/('Tables calc'!$N$24:$N$539=1)*(ROW('Tables calc'!$N$24:$N$539)-ROW('Tables calc'!$N$23)),G289)))))</f>
        <v/>
      </c>
      <c r="G289" s="69">
        <v>288</v>
      </c>
      <c r="H289" s="69" t="str">
        <f t="shared" si="40"/>
        <v/>
      </c>
      <c r="I289" s="69" t="str">
        <f t="shared" si="41"/>
        <v/>
      </c>
      <c r="J289" s="69" t="str">
        <f t="shared" si="49"/>
        <v/>
      </c>
      <c r="K289" s="69" t="str">
        <f t="shared" si="42"/>
        <v/>
      </c>
      <c r="L289" s="69" t="str">
        <f t="shared" si="43"/>
        <v/>
      </c>
      <c r="M289" s="69" t="str">
        <f t="shared" si="44"/>
        <v/>
      </c>
      <c r="N289" s="69" t="str">
        <f t="shared" si="45"/>
        <v/>
      </c>
      <c r="O289" s="69" t="str">
        <f t="shared" si="46"/>
        <v/>
      </c>
    </row>
    <row r="290" spans="1:15" x14ac:dyDescent="0.3">
      <c r="A290" s="606" t="str" cm="1">
        <f t="array" ref="A290">IF(G290='Tables calc'!$M$1+1,"Totals:",IF(A289="Totals:","",IF(A289="","",INDEX('Tables calc'!$J$24:$J$539,_xlfn.AGGREGATE(15,3,('Tables calc'!$N$24:$N$539=1)/('Tables calc'!$N$24:$N$539=1)*(ROW('Tables calc'!$N$24:$N$539)-ROW('Tables calc'!$N$23)),G290)))))</f>
        <v/>
      </c>
      <c r="B290" s="606" t="str" cm="1">
        <f t="array" ref="B290">IF(G290='Tables calc'!$M$1+1,"#",IF(B289="#","",IF(B289="","",INDEX('Tables calc'!$K$24:$K$539,_xlfn.AGGREGATE(15,3,('Tables calc'!$N$24:$N$539=1)/('Tables calc'!$N$24:$N$539=1)*(ROW('Tables calc'!$N$24:$N$539)-ROW('Tables calc'!$N$23)),G290)))))</f>
        <v/>
      </c>
      <c r="C290" s="607" t="str">
        <f t="shared" si="47"/>
        <v/>
      </c>
      <c r="D290" s="608" t="str" cm="1">
        <f t="array" ref="D290">IF(G290='Tables calc'!$M$1+1,'Tables calc'!$P$23,IF(D289='Tables calc'!$P$23,"",IF(D289="","",INDEX('Tables calc'!$L$24:$L$539,_xlfn.AGGREGATE(15,3,('Tables calc'!$N$24:$N$539=1)/('Tables calc'!$N$24:$N$539=1)*(ROW('Tables calc'!$N$24:$N$539)-ROW('Tables calc'!$N$23)),G290)))))</f>
        <v/>
      </c>
      <c r="E290" s="601" t="str">
        <f t="shared" si="48"/>
        <v/>
      </c>
      <c r="F290" s="613" t="str" cm="1">
        <f t="array" ref="F290">IF(G290='Tables calc'!$M$1+1,'Tables calc'!$P$24,IF(E289="Box 5","",IF(F289="","",INDEX('Tables calc'!$M$24:$M$539,_xlfn.AGGREGATE(15,3,('Tables calc'!$N$24:$N$539=1)/('Tables calc'!$N$24:$N$539=1)*(ROW('Tables calc'!$N$24:$N$539)-ROW('Tables calc'!$N$23)),G290)))))</f>
        <v/>
      </c>
      <c r="G290" s="69">
        <v>289</v>
      </c>
      <c r="H290" s="69" t="str">
        <f t="shared" si="40"/>
        <v/>
      </c>
      <c r="I290" s="69" t="str">
        <f t="shared" si="41"/>
        <v/>
      </c>
      <c r="J290" s="69" t="str">
        <f t="shared" si="49"/>
        <v/>
      </c>
      <c r="K290" s="69" t="str">
        <f t="shared" si="42"/>
        <v/>
      </c>
      <c r="L290" s="69" t="str">
        <f t="shared" si="43"/>
        <v/>
      </c>
      <c r="M290" s="69" t="str">
        <f t="shared" si="44"/>
        <v/>
      </c>
      <c r="N290" s="69" t="str">
        <f t="shared" si="45"/>
        <v/>
      </c>
      <c r="O290" s="69" t="str">
        <f t="shared" si="46"/>
        <v/>
      </c>
    </row>
    <row r="291" spans="1:15" x14ac:dyDescent="0.3">
      <c r="A291" s="606" t="str" cm="1">
        <f t="array" ref="A291">IF(G291='Tables calc'!$M$1+1,"Totals:",IF(A290="Totals:","",IF(A290="","",INDEX('Tables calc'!$J$24:$J$539,_xlfn.AGGREGATE(15,3,('Tables calc'!$N$24:$N$539=1)/('Tables calc'!$N$24:$N$539=1)*(ROW('Tables calc'!$N$24:$N$539)-ROW('Tables calc'!$N$23)),G291)))))</f>
        <v/>
      </c>
      <c r="B291" s="606" t="str" cm="1">
        <f t="array" ref="B291">IF(G291='Tables calc'!$M$1+1,"#",IF(B290="#","",IF(B290="","",INDEX('Tables calc'!$K$24:$K$539,_xlfn.AGGREGATE(15,3,('Tables calc'!$N$24:$N$539=1)/('Tables calc'!$N$24:$N$539=1)*(ROW('Tables calc'!$N$24:$N$539)-ROW('Tables calc'!$N$23)),G291)))))</f>
        <v/>
      </c>
      <c r="C291" s="607" t="str">
        <f t="shared" si="47"/>
        <v/>
      </c>
      <c r="D291" s="608" t="str" cm="1">
        <f t="array" ref="D291">IF(G291='Tables calc'!$M$1+1,'Tables calc'!$P$23,IF(D290='Tables calc'!$P$23,"",IF(D290="","",INDEX('Tables calc'!$L$24:$L$539,_xlfn.AGGREGATE(15,3,('Tables calc'!$N$24:$N$539=1)/('Tables calc'!$N$24:$N$539=1)*(ROW('Tables calc'!$N$24:$N$539)-ROW('Tables calc'!$N$23)),G291)))))</f>
        <v/>
      </c>
      <c r="E291" s="601" t="str">
        <f t="shared" si="48"/>
        <v/>
      </c>
      <c r="F291" s="613" t="str" cm="1">
        <f t="array" ref="F291">IF(G291='Tables calc'!$M$1+1,'Tables calc'!$P$24,IF(E290="Box 5","",IF(F290="","",INDEX('Tables calc'!$M$24:$M$539,_xlfn.AGGREGATE(15,3,('Tables calc'!$N$24:$N$539=1)/('Tables calc'!$N$24:$N$539=1)*(ROW('Tables calc'!$N$24:$N$539)-ROW('Tables calc'!$N$23)),G291)))))</f>
        <v/>
      </c>
      <c r="G291" s="69">
        <v>290</v>
      </c>
      <c r="H291" s="69" t="str">
        <f t="shared" si="40"/>
        <v/>
      </c>
      <c r="I291" s="69" t="str">
        <f t="shared" si="41"/>
        <v/>
      </c>
      <c r="J291" s="69" t="str">
        <f t="shared" si="49"/>
        <v/>
      </c>
      <c r="K291" s="69" t="str">
        <f t="shared" si="42"/>
        <v/>
      </c>
      <c r="L291" s="69" t="str">
        <f t="shared" si="43"/>
        <v/>
      </c>
      <c r="M291" s="69" t="str">
        <f t="shared" si="44"/>
        <v/>
      </c>
      <c r="N291" s="69" t="str">
        <f t="shared" si="45"/>
        <v/>
      </c>
      <c r="O291" s="69" t="str">
        <f t="shared" si="46"/>
        <v/>
      </c>
    </row>
    <row r="292" spans="1:15" x14ac:dyDescent="0.3">
      <c r="A292" s="606" t="str" cm="1">
        <f t="array" ref="A292">IF(G292='Tables calc'!$M$1+1,"Totals:",IF(A291="Totals:","",IF(A291="","",INDEX('Tables calc'!$J$24:$J$539,_xlfn.AGGREGATE(15,3,('Tables calc'!$N$24:$N$539=1)/('Tables calc'!$N$24:$N$539=1)*(ROW('Tables calc'!$N$24:$N$539)-ROW('Tables calc'!$N$23)),G292)))))</f>
        <v/>
      </c>
      <c r="B292" s="606" t="str" cm="1">
        <f t="array" ref="B292">IF(G292='Tables calc'!$M$1+1,"#",IF(B291="#","",IF(B291="","",INDEX('Tables calc'!$K$24:$K$539,_xlfn.AGGREGATE(15,3,('Tables calc'!$N$24:$N$539=1)/('Tables calc'!$N$24:$N$539=1)*(ROW('Tables calc'!$N$24:$N$539)-ROW('Tables calc'!$N$23)),G292)))))</f>
        <v/>
      </c>
      <c r="C292" s="607" t="str">
        <f t="shared" si="47"/>
        <v/>
      </c>
      <c r="D292" s="608" t="str" cm="1">
        <f t="array" ref="D292">IF(G292='Tables calc'!$M$1+1,'Tables calc'!$P$23,IF(D291='Tables calc'!$P$23,"",IF(D291="","",INDEX('Tables calc'!$L$24:$L$539,_xlfn.AGGREGATE(15,3,('Tables calc'!$N$24:$N$539=1)/('Tables calc'!$N$24:$N$539=1)*(ROW('Tables calc'!$N$24:$N$539)-ROW('Tables calc'!$N$23)),G292)))))</f>
        <v/>
      </c>
      <c r="E292" s="601" t="str">
        <f t="shared" si="48"/>
        <v/>
      </c>
      <c r="F292" s="613" t="str" cm="1">
        <f t="array" ref="F292">IF(G292='Tables calc'!$M$1+1,'Tables calc'!$P$24,IF(E291="Box 5","",IF(F291="","",INDEX('Tables calc'!$M$24:$M$539,_xlfn.AGGREGATE(15,3,('Tables calc'!$N$24:$N$539=1)/('Tables calc'!$N$24:$N$539=1)*(ROW('Tables calc'!$N$24:$N$539)-ROW('Tables calc'!$N$23)),G292)))))</f>
        <v/>
      </c>
      <c r="G292" s="69">
        <v>291</v>
      </c>
      <c r="H292" s="69" t="str">
        <f t="shared" si="40"/>
        <v/>
      </c>
      <c r="I292" s="69" t="str">
        <f t="shared" si="41"/>
        <v/>
      </c>
      <c r="J292" s="69" t="str">
        <f t="shared" si="49"/>
        <v/>
      </c>
      <c r="K292" s="69" t="str">
        <f t="shared" si="42"/>
        <v/>
      </c>
      <c r="L292" s="69" t="str">
        <f t="shared" si="43"/>
        <v/>
      </c>
      <c r="M292" s="69" t="str">
        <f t="shared" si="44"/>
        <v/>
      </c>
      <c r="N292" s="69" t="str">
        <f t="shared" si="45"/>
        <v/>
      </c>
      <c r="O292" s="69" t="str">
        <f t="shared" si="46"/>
        <v/>
      </c>
    </row>
    <row r="293" spans="1:15" x14ac:dyDescent="0.3">
      <c r="A293" s="606" t="str" cm="1">
        <f t="array" ref="A293">IF(G293='Tables calc'!$M$1+1,"Totals:",IF(A292="Totals:","",IF(A292="","",INDEX('Tables calc'!$J$24:$J$539,_xlfn.AGGREGATE(15,3,('Tables calc'!$N$24:$N$539=1)/('Tables calc'!$N$24:$N$539=1)*(ROW('Tables calc'!$N$24:$N$539)-ROW('Tables calc'!$N$23)),G293)))))</f>
        <v/>
      </c>
      <c r="B293" s="606" t="str" cm="1">
        <f t="array" ref="B293">IF(G293='Tables calc'!$M$1+1,"#",IF(B292="#","",IF(B292="","",INDEX('Tables calc'!$K$24:$K$539,_xlfn.AGGREGATE(15,3,('Tables calc'!$N$24:$N$539=1)/('Tables calc'!$N$24:$N$539=1)*(ROW('Tables calc'!$N$24:$N$539)-ROW('Tables calc'!$N$23)),G293)))))</f>
        <v/>
      </c>
      <c r="C293" s="607" t="str">
        <f t="shared" si="47"/>
        <v/>
      </c>
      <c r="D293" s="608" t="str" cm="1">
        <f t="array" ref="D293">IF(G293='Tables calc'!$M$1+1,'Tables calc'!$P$23,IF(D292='Tables calc'!$P$23,"",IF(D292="","",INDEX('Tables calc'!$L$24:$L$539,_xlfn.AGGREGATE(15,3,('Tables calc'!$N$24:$N$539=1)/('Tables calc'!$N$24:$N$539=1)*(ROW('Tables calc'!$N$24:$N$539)-ROW('Tables calc'!$N$23)),G293)))))</f>
        <v/>
      </c>
      <c r="E293" s="601" t="str">
        <f t="shared" si="48"/>
        <v/>
      </c>
      <c r="F293" s="613" t="str" cm="1">
        <f t="array" ref="F293">IF(G293='Tables calc'!$M$1+1,'Tables calc'!$P$24,IF(E292="Box 5","",IF(F292="","",INDEX('Tables calc'!$M$24:$M$539,_xlfn.AGGREGATE(15,3,('Tables calc'!$N$24:$N$539=1)/('Tables calc'!$N$24:$N$539=1)*(ROW('Tables calc'!$N$24:$N$539)-ROW('Tables calc'!$N$23)),G293)))))</f>
        <v/>
      </c>
      <c r="G293" s="69">
        <v>292</v>
      </c>
      <c r="H293" s="69" t="str">
        <f t="shared" si="40"/>
        <v/>
      </c>
      <c r="I293" s="69" t="str">
        <f t="shared" si="41"/>
        <v/>
      </c>
      <c r="J293" s="69" t="str">
        <f t="shared" si="49"/>
        <v/>
      </c>
      <c r="K293" s="69" t="str">
        <f t="shared" si="42"/>
        <v/>
      </c>
      <c r="L293" s="69" t="str">
        <f t="shared" si="43"/>
        <v/>
      </c>
      <c r="M293" s="69" t="str">
        <f t="shared" si="44"/>
        <v/>
      </c>
      <c r="N293" s="69" t="str">
        <f t="shared" si="45"/>
        <v/>
      </c>
      <c r="O293" s="69" t="str">
        <f t="shared" si="46"/>
        <v/>
      </c>
    </row>
    <row r="294" spans="1:15" x14ac:dyDescent="0.3">
      <c r="A294" s="606" t="str" cm="1">
        <f t="array" ref="A294">IF(G294='Tables calc'!$M$1+1,"Totals:",IF(A293="Totals:","",IF(A293="","",INDEX('Tables calc'!$J$24:$J$539,_xlfn.AGGREGATE(15,3,('Tables calc'!$N$24:$N$539=1)/('Tables calc'!$N$24:$N$539=1)*(ROW('Tables calc'!$N$24:$N$539)-ROW('Tables calc'!$N$23)),G294)))))</f>
        <v/>
      </c>
      <c r="B294" s="606" t="str" cm="1">
        <f t="array" ref="B294">IF(G294='Tables calc'!$M$1+1,"#",IF(B293="#","",IF(B293="","",INDEX('Tables calc'!$K$24:$K$539,_xlfn.AGGREGATE(15,3,('Tables calc'!$N$24:$N$539=1)/('Tables calc'!$N$24:$N$539=1)*(ROW('Tables calc'!$N$24:$N$539)-ROW('Tables calc'!$N$23)),G294)))))</f>
        <v/>
      </c>
      <c r="C294" s="607" t="str">
        <f t="shared" si="47"/>
        <v/>
      </c>
      <c r="D294" s="608" t="str" cm="1">
        <f t="array" ref="D294">IF(G294='Tables calc'!$M$1+1,'Tables calc'!$P$23,IF(D293='Tables calc'!$P$23,"",IF(D293="","",INDEX('Tables calc'!$L$24:$L$539,_xlfn.AGGREGATE(15,3,('Tables calc'!$N$24:$N$539=1)/('Tables calc'!$N$24:$N$539=1)*(ROW('Tables calc'!$N$24:$N$539)-ROW('Tables calc'!$N$23)),G294)))))</f>
        <v/>
      </c>
      <c r="E294" s="601" t="str">
        <f t="shared" si="48"/>
        <v/>
      </c>
      <c r="F294" s="613" t="str" cm="1">
        <f t="array" ref="F294">IF(G294='Tables calc'!$M$1+1,'Tables calc'!$P$24,IF(E293="Box 5","",IF(F293="","",INDEX('Tables calc'!$M$24:$M$539,_xlfn.AGGREGATE(15,3,('Tables calc'!$N$24:$N$539=1)/('Tables calc'!$N$24:$N$539=1)*(ROW('Tables calc'!$N$24:$N$539)-ROW('Tables calc'!$N$23)),G294)))))</f>
        <v/>
      </c>
      <c r="G294" s="69">
        <v>293</v>
      </c>
      <c r="H294" s="69" t="str">
        <f t="shared" si="40"/>
        <v/>
      </c>
      <c r="I294" s="69" t="str">
        <f t="shared" si="41"/>
        <v/>
      </c>
      <c r="J294" s="69" t="str">
        <f t="shared" si="49"/>
        <v/>
      </c>
      <c r="K294" s="69" t="str">
        <f t="shared" si="42"/>
        <v/>
      </c>
      <c r="L294" s="69" t="str">
        <f t="shared" si="43"/>
        <v/>
      </c>
      <c r="M294" s="69" t="str">
        <f t="shared" si="44"/>
        <v/>
      </c>
      <c r="N294" s="69" t="str">
        <f t="shared" si="45"/>
        <v/>
      </c>
      <c r="O294" s="69" t="str">
        <f t="shared" si="46"/>
        <v/>
      </c>
    </row>
    <row r="295" spans="1:15" x14ac:dyDescent="0.3">
      <c r="A295" s="606" t="str" cm="1">
        <f t="array" ref="A295">IF(G295='Tables calc'!$M$1+1,"Totals:",IF(A294="Totals:","",IF(A294="","",INDEX('Tables calc'!$J$24:$J$539,_xlfn.AGGREGATE(15,3,('Tables calc'!$N$24:$N$539=1)/('Tables calc'!$N$24:$N$539=1)*(ROW('Tables calc'!$N$24:$N$539)-ROW('Tables calc'!$N$23)),G295)))))</f>
        <v/>
      </c>
      <c r="B295" s="606" t="str" cm="1">
        <f t="array" ref="B295">IF(G295='Tables calc'!$M$1+1,"#",IF(B294="#","",IF(B294="","",INDEX('Tables calc'!$K$24:$K$539,_xlfn.AGGREGATE(15,3,('Tables calc'!$N$24:$N$539=1)/('Tables calc'!$N$24:$N$539=1)*(ROW('Tables calc'!$N$24:$N$539)-ROW('Tables calc'!$N$23)),G295)))))</f>
        <v/>
      </c>
      <c r="C295" s="607" t="str">
        <f t="shared" si="47"/>
        <v/>
      </c>
      <c r="D295" s="608" t="str" cm="1">
        <f t="array" ref="D295">IF(G295='Tables calc'!$M$1+1,'Tables calc'!$P$23,IF(D294='Tables calc'!$P$23,"",IF(D294="","",INDEX('Tables calc'!$L$24:$L$539,_xlfn.AGGREGATE(15,3,('Tables calc'!$N$24:$N$539=1)/('Tables calc'!$N$24:$N$539=1)*(ROW('Tables calc'!$N$24:$N$539)-ROW('Tables calc'!$N$23)),G295)))))</f>
        <v/>
      </c>
      <c r="E295" s="601" t="str">
        <f t="shared" si="48"/>
        <v/>
      </c>
      <c r="F295" s="613" t="str" cm="1">
        <f t="array" ref="F295">IF(G295='Tables calc'!$M$1+1,'Tables calc'!$P$24,IF(E294="Box 5","",IF(F294="","",INDEX('Tables calc'!$M$24:$M$539,_xlfn.AGGREGATE(15,3,('Tables calc'!$N$24:$N$539=1)/('Tables calc'!$N$24:$N$539=1)*(ROW('Tables calc'!$N$24:$N$539)-ROW('Tables calc'!$N$23)),G295)))))</f>
        <v/>
      </c>
      <c r="G295" s="69">
        <v>294</v>
      </c>
      <c r="H295" s="69" t="str">
        <f t="shared" si="40"/>
        <v/>
      </c>
      <c r="I295" s="69" t="str">
        <f t="shared" si="41"/>
        <v/>
      </c>
      <c r="J295" s="69" t="str">
        <f t="shared" si="49"/>
        <v/>
      </c>
      <c r="K295" s="69" t="str">
        <f t="shared" si="42"/>
        <v/>
      </c>
      <c r="L295" s="69" t="str">
        <f t="shared" si="43"/>
        <v/>
      </c>
      <c r="M295" s="69" t="str">
        <f t="shared" si="44"/>
        <v/>
      </c>
      <c r="N295" s="69" t="str">
        <f t="shared" si="45"/>
        <v/>
      </c>
      <c r="O295" s="69" t="str">
        <f t="shared" si="46"/>
        <v/>
      </c>
    </row>
    <row r="296" spans="1:15" x14ac:dyDescent="0.3">
      <c r="A296" s="606" t="str" cm="1">
        <f t="array" ref="A296">IF(G296='Tables calc'!$M$1+1,"Totals:",IF(A295="Totals:","",IF(A295="","",INDEX('Tables calc'!$J$24:$J$539,_xlfn.AGGREGATE(15,3,('Tables calc'!$N$24:$N$539=1)/('Tables calc'!$N$24:$N$539=1)*(ROW('Tables calc'!$N$24:$N$539)-ROW('Tables calc'!$N$23)),G296)))))</f>
        <v/>
      </c>
      <c r="B296" s="606" t="str" cm="1">
        <f t="array" ref="B296">IF(G296='Tables calc'!$M$1+1,"#",IF(B295="#","",IF(B295="","",INDEX('Tables calc'!$K$24:$K$539,_xlfn.AGGREGATE(15,3,('Tables calc'!$N$24:$N$539=1)/('Tables calc'!$N$24:$N$539=1)*(ROW('Tables calc'!$N$24:$N$539)-ROW('Tables calc'!$N$23)),G296)))))</f>
        <v/>
      </c>
      <c r="C296" s="607" t="str">
        <f t="shared" si="47"/>
        <v/>
      </c>
      <c r="D296" s="608" t="str" cm="1">
        <f t="array" ref="D296">IF(G296='Tables calc'!$M$1+1,'Tables calc'!$P$23,IF(D295='Tables calc'!$P$23,"",IF(D295="","",INDEX('Tables calc'!$L$24:$L$539,_xlfn.AGGREGATE(15,3,('Tables calc'!$N$24:$N$539=1)/('Tables calc'!$N$24:$N$539=1)*(ROW('Tables calc'!$N$24:$N$539)-ROW('Tables calc'!$N$23)),G296)))))</f>
        <v/>
      </c>
      <c r="E296" s="601" t="str">
        <f t="shared" si="48"/>
        <v/>
      </c>
      <c r="F296" s="613" t="str" cm="1">
        <f t="array" ref="F296">IF(G296='Tables calc'!$M$1+1,'Tables calc'!$P$24,IF(E295="Box 5","",IF(F295="","",INDEX('Tables calc'!$M$24:$M$539,_xlfn.AGGREGATE(15,3,('Tables calc'!$N$24:$N$539=1)/('Tables calc'!$N$24:$N$539=1)*(ROW('Tables calc'!$N$24:$N$539)-ROW('Tables calc'!$N$23)),G296)))))</f>
        <v/>
      </c>
      <c r="G296" s="69">
        <v>295</v>
      </c>
      <c r="H296" s="69" t="str">
        <f t="shared" si="40"/>
        <v/>
      </c>
      <c r="I296" s="69" t="str">
        <f t="shared" si="41"/>
        <v/>
      </c>
      <c r="J296" s="69" t="str">
        <f t="shared" si="49"/>
        <v/>
      </c>
      <c r="K296" s="69" t="str">
        <f t="shared" si="42"/>
        <v/>
      </c>
      <c r="L296" s="69" t="str">
        <f t="shared" si="43"/>
        <v/>
      </c>
      <c r="M296" s="69" t="str">
        <f t="shared" si="44"/>
        <v/>
      </c>
      <c r="N296" s="69" t="str">
        <f t="shared" si="45"/>
        <v/>
      </c>
      <c r="O296" s="69" t="str">
        <f t="shared" si="46"/>
        <v/>
      </c>
    </row>
    <row r="297" spans="1:15" x14ac:dyDescent="0.3">
      <c r="A297" s="606" t="str" cm="1">
        <f t="array" ref="A297">IF(G297='Tables calc'!$M$1+1,"Totals:",IF(A296="Totals:","",IF(A296="","",INDEX('Tables calc'!$J$24:$J$539,_xlfn.AGGREGATE(15,3,('Tables calc'!$N$24:$N$539=1)/('Tables calc'!$N$24:$N$539=1)*(ROW('Tables calc'!$N$24:$N$539)-ROW('Tables calc'!$N$23)),G297)))))</f>
        <v/>
      </c>
      <c r="B297" s="606" t="str" cm="1">
        <f t="array" ref="B297">IF(G297='Tables calc'!$M$1+1,"#",IF(B296="#","",IF(B296="","",INDEX('Tables calc'!$K$24:$K$539,_xlfn.AGGREGATE(15,3,('Tables calc'!$N$24:$N$539=1)/('Tables calc'!$N$24:$N$539=1)*(ROW('Tables calc'!$N$24:$N$539)-ROW('Tables calc'!$N$23)),G297)))))</f>
        <v/>
      </c>
      <c r="C297" s="607" t="str">
        <f t="shared" si="47"/>
        <v/>
      </c>
      <c r="D297" s="608" t="str" cm="1">
        <f t="array" ref="D297">IF(G297='Tables calc'!$M$1+1,'Tables calc'!$P$23,IF(D296='Tables calc'!$P$23,"",IF(D296="","",INDEX('Tables calc'!$L$24:$L$539,_xlfn.AGGREGATE(15,3,('Tables calc'!$N$24:$N$539=1)/('Tables calc'!$N$24:$N$539=1)*(ROW('Tables calc'!$N$24:$N$539)-ROW('Tables calc'!$N$23)),G297)))))</f>
        <v/>
      </c>
      <c r="E297" s="601" t="str">
        <f t="shared" si="48"/>
        <v/>
      </c>
      <c r="F297" s="613" t="str" cm="1">
        <f t="array" ref="F297">IF(G297='Tables calc'!$M$1+1,'Tables calc'!$P$24,IF(E296="Box 5","",IF(F296="","",INDEX('Tables calc'!$M$24:$M$539,_xlfn.AGGREGATE(15,3,('Tables calc'!$N$24:$N$539=1)/('Tables calc'!$N$24:$N$539=1)*(ROW('Tables calc'!$N$24:$N$539)-ROW('Tables calc'!$N$23)),G297)))))</f>
        <v/>
      </c>
      <c r="G297" s="69">
        <v>296</v>
      </c>
      <c r="H297" s="69" t="str">
        <f t="shared" si="40"/>
        <v/>
      </c>
      <c r="I297" s="69" t="str">
        <f t="shared" si="41"/>
        <v/>
      </c>
      <c r="J297" s="69" t="str">
        <f t="shared" si="49"/>
        <v/>
      </c>
      <c r="K297" s="69" t="str">
        <f t="shared" si="42"/>
        <v/>
      </c>
      <c r="L297" s="69" t="str">
        <f t="shared" si="43"/>
        <v/>
      </c>
      <c r="M297" s="69" t="str">
        <f t="shared" si="44"/>
        <v/>
      </c>
      <c r="N297" s="69" t="str">
        <f t="shared" si="45"/>
        <v/>
      </c>
      <c r="O297" s="69" t="str">
        <f t="shared" si="46"/>
        <v/>
      </c>
    </row>
    <row r="298" spans="1:15" x14ac:dyDescent="0.3">
      <c r="A298" s="606" t="str" cm="1">
        <f t="array" ref="A298">IF(G298='Tables calc'!$M$1+1,"Totals:",IF(A297="Totals:","",IF(A297="","",INDEX('Tables calc'!$J$24:$J$539,_xlfn.AGGREGATE(15,3,('Tables calc'!$N$24:$N$539=1)/('Tables calc'!$N$24:$N$539=1)*(ROW('Tables calc'!$N$24:$N$539)-ROW('Tables calc'!$N$23)),G298)))))</f>
        <v/>
      </c>
      <c r="B298" s="606" t="str" cm="1">
        <f t="array" ref="B298">IF(G298='Tables calc'!$M$1+1,"#",IF(B297="#","",IF(B297="","",INDEX('Tables calc'!$K$24:$K$539,_xlfn.AGGREGATE(15,3,('Tables calc'!$N$24:$N$539=1)/('Tables calc'!$N$24:$N$539=1)*(ROW('Tables calc'!$N$24:$N$539)-ROW('Tables calc'!$N$23)),G298)))))</f>
        <v/>
      </c>
      <c r="C298" s="607" t="str">
        <f t="shared" si="47"/>
        <v/>
      </c>
      <c r="D298" s="608" t="str" cm="1">
        <f t="array" ref="D298">IF(G298='Tables calc'!$M$1+1,'Tables calc'!$P$23,IF(D297='Tables calc'!$P$23,"",IF(D297="","",INDEX('Tables calc'!$L$24:$L$539,_xlfn.AGGREGATE(15,3,('Tables calc'!$N$24:$N$539=1)/('Tables calc'!$N$24:$N$539=1)*(ROW('Tables calc'!$N$24:$N$539)-ROW('Tables calc'!$N$23)),G298)))))</f>
        <v/>
      </c>
      <c r="E298" s="601" t="str">
        <f t="shared" si="48"/>
        <v/>
      </c>
      <c r="F298" s="613" t="str" cm="1">
        <f t="array" ref="F298">IF(G298='Tables calc'!$M$1+1,'Tables calc'!$P$24,IF(E297="Box 5","",IF(F297="","",INDEX('Tables calc'!$M$24:$M$539,_xlfn.AGGREGATE(15,3,('Tables calc'!$N$24:$N$539=1)/('Tables calc'!$N$24:$N$539=1)*(ROW('Tables calc'!$N$24:$N$539)-ROW('Tables calc'!$N$23)),G298)))))</f>
        <v/>
      </c>
      <c r="G298" s="69">
        <v>297</v>
      </c>
      <c r="H298" s="69" t="str">
        <f t="shared" si="40"/>
        <v/>
      </c>
      <c r="I298" s="69" t="str">
        <f t="shared" si="41"/>
        <v/>
      </c>
      <c r="J298" s="69" t="str">
        <f t="shared" si="49"/>
        <v/>
      </c>
      <c r="K298" s="69" t="str">
        <f t="shared" si="42"/>
        <v/>
      </c>
      <c r="L298" s="69" t="str">
        <f t="shared" si="43"/>
        <v/>
      </c>
      <c r="M298" s="69" t="str">
        <f t="shared" si="44"/>
        <v/>
      </c>
      <c r="N298" s="69" t="str">
        <f t="shared" si="45"/>
        <v/>
      </c>
      <c r="O298" s="69" t="str">
        <f t="shared" si="46"/>
        <v/>
      </c>
    </row>
    <row r="299" spans="1:15" x14ac:dyDescent="0.3">
      <c r="A299" s="606" t="str" cm="1">
        <f t="array" ref="A299">IF(G299='Tables calc'!$M$1+1,"Totals:",IF(A298="Totals:","",IF(A298="","",INDEX('Tables calc'!$J$24:$J$539,_xlfn.AGGREGATE(15,3,('Tables calc'!$N$24:$N$539=1)/('Tables calc'!$N$24:$N$539=1)*(ROW('Tables calc'!$N$24:$N$539)-ROW('Tables calc'!$N$23)),G299)))))</f>
        <v/>
      </c>
      <c r="B299" s="606" t="str" cm="1">
        <f t="array" ref="B299">IF(G299='Tables calc'!$M$1+1,"#",IF(B298="#","",IF(B298="","",INDEX('Tables calc'!$K$24:$K$539,_xlfn.AGGREGATE(15,3,('Tables calc'!$N$24:$N$539=1)/('Tables calc'!$N$24:$N$539=1)*(ROW('Tables calc'!$N$24:$N$539)-ROW('Tables calc'!$N$23)),G299)))))</f>
        <v/>
      </c>
      <c r="C299" s="607" t="str">
        <f t="shared" si="47"/>
        <v/>
      </c>
      <c r="D299" s="608" t="str" cm="1">
        <f t="array" ref="D299">IF(G299='Tables calc'!$M$1+1,'Tables calc'!$P$23,IF(D298='Tables calc'!$P$23,"",IF(D298="","",INDEX('Tables calc'!$L$24:$L$539,_xlfn.AGGREGATE(15,3,('Tables calc'!$N$24:$N$539=1)/('Tables calc'!$N$24:$N$539=1)*(ROW('Tables calc'!$N$24:$N$539)-ROW('Tables calc'!$N$23)),G299)))))</f>
        <v/>
      </c>
      <c r="E299" s="601" t="str">
        <f t="shared" si="48"/>
        <v/>
      </c>
      <c r="F299" s="613" t="str" cm="1">
        <f t="array" ref="F299">IF(G299='Tables calc'!$M$1+1,'Tables calc'!$P$24,IF(E298="Box 5","",IF(F298="","",INDEX('Tables calc'!$M$24:$M$539,_xlfn.AGGREGATE(15,3,('Tables calc'!$N$24:$N$539=1)/('Tables calc'!$N$24:$N$539=1)*(ROW('Tables calc'!$N$24:$N$539)-ROW('Tables calc'!$N$23)),G299)))))</f>
        <v/>
      </c>
      <c r="G299" s="69">
        <v>298</v>
      </c>
      <c r="H299" s="69" t="str">
        <f t="shared" si="40"/>
        <v/>
      </c>
      <c r="I299" s="69" t="str">
        <f t="shared" si="41"/>
        <v/>
      </c>
      <c r="J299" s="69" t="str">
        <f t="shared" si="49"/>
        <v/>
      </c>
      <c r="K299" s="69" t="str">
        <f t="shared" si="42"/>
        <v/>
      </c>
      <c r="L299" s="69" t="str">
        <f t="shared" si="43"/>
        <v/>
      </c>
      <c r="M299" s="69" t="str">
        <f t="shared" si="44"/>
        <v/>
      </c>
      <c r="N299" s="69" t="str">
        <f t="shared" si="45"/>
        <v/>
      </c>
      <c r="O299" s="69" t="str">
        <f t="shared" si="46"/>
        <v/>
      </c>
    </row>
    <row r="300" spans="1:15" x14ac:dyDescent="0.3">
      <c r="A300" s="606" t="str" cm="1">
        <f t="array" ref="A300">IF(G300='Tables calc'!$M$1+1,"Totals:",IF(A299="Totals:","",IF(A299="","",INDEX('Tables calc'!$J$24:$J$539,_xlfn.AGGREGATE(15,3,('Tables calc'!$N$24:$N$539=1)/('Tables calc'!$N$24:$N$539=1)*(ROW('Tables calc'!$N$24:$N$539)-ROW('Tables calc'!$N$23)),G300)))))</f>
        <v/>
      </c>
      <c r="B300" s="606" t="str" cm="1">
        <f t="array" ref="B300">IF(G300='Tables calc'!$M$1+1,"#",IF(B299="#","",IF(B299="","",INDEX('Tables calc'!$K$24:$K$539,_xlfn.AGGREGATE(15,3,('Tables calc'!$N$24:$N$539=1)/('Tables calc'!$N$24:$N$539=1)*(ROW('Tables calc'!$N$24:$N$539)-ROW('Tables calc'!$N$23)),G300)))))</f>
        <v/>
      </c>
      <c r="C300" s="607" t="str">
        <f t="shared" si="47"/>
        <v/>
      </c>
      <c r="D300" s="608" t="str" cm="1">
        <f t="array" ref="D300">IF(G300='Tables calc'!$M$1+1,'Tables calc'!$P$23,IF(D299='Tables calc'!$P$23,"",IF(D299="","",INDEX('Tables calc'!$L$24:$L$539,_xlfn.AGGREGATE(15,3,('Tables calc'!$N$24:$N$539=1)/('Tables calc'!$N$24:$N$539=1)*(ROW('Tables calc'!$N$24:$N$539)-ROW('Tables calc'!$N$23)),G300)))))</f>
        <v/>
      </c>
      <c r="E300" s="601" t="str">
        <f t="shared" si="48"/>
        <v/>
      </c>
      <c r="F300" s="613" t="str" cm="1">
        <f t="array" ref="F300">IF(G300='Tables calc'!$M$1+1,'Tables calc'!$P$24,IF(E299="Box 5","",IF(F299="","",INDEX('Tables calc'!$M$24:$M$539,_xlfn.AGGREGATE(15,3,('Tables calc'!$N$24:$N$539=1)/('Tables calc'!$N$24:$N$539=1)*(ROW('Tables calc'!$N$24:$N$539)-ROW('Tables calc'!$N$23)),G300)))))</f>
        <v/>
      </c>
      <c r="G300" s="69">
        <v>299</v>
      </c>
      <c r="H300" s="69" t="str">
        <f t="shared" si="40"/>
        <v/>
      </c>
      <c r="I300" s="69" t="str">
        <f t="shared" si="41"/>
        <v/>
      </c>
      <c r="J300" s="69" t="str">
        <f t="shared" si="49"/>
        <v/>
      </c>
      <c r="K300" s="69" t="str">
        <f t="shared" si="42"/>
        <v/>
      </c>
      <c r="L300" s="69" t="str">
        <f t="shared" si="43"/>
        <v/>
      </c>
      <c r="M300" s="69" t="str">
        <f t="shared" si="44"/>
        <v/>
      </c>
      <c r="N300" s="69" t="str">
        <f t="shared" si="45"/>
        <v/>
      </c>
      <c r="O300" s="69" t="str">
        <f t="shared" si="46"/>
        <v/>
      </c>
    </row>
    <row r="301" spans="1:15" x14ac:dyDescent="0.3">
      <c r="A301" s="606" t="str" cm="1">
        <f t="array" ref="A301">IF(G301='Tables calc'!$M$1+1,"Totals:",IF(A300="Totals:","",IF(A300="","",INDEX('Tables calc'!$J$24:$J$539,_xlfn.AGGREGATE(15,3,('Tables calc'!$N$24:$N$539=1)/('Tables calc'!$N$24:$N$539=1)*(ROW('Tables calc'!$N$24:$N$539)-ROW('Tables calc'!$N$23)),G301)))))</f>
        <v/>
      </c>
      <c r="B301" s="606" t="str" cm="1">
        <f t="array" ref="B301">IF(G301='Tables calc'!$M$1+1,"#",IF(B300="#","",IF(B300="","",INDEX('Tables calc'!$K$24:$K$539,_xlfn.AGGREGATE(15,3,('Tables calc'!$N$24:$N$539=1)/('Tables calc'!$N$24:$N$539=1)*(ROW('Tables calc'!$N$24:$N$539)-ROW('Tables calc'!$N$23)),G301)))))</f>
        <v/>
      </c>
      <c r="C301" s="607" t="str">
        <f t="shared" si="47"/>
        <v/>
      </c>
      <c r="D301" s="608" t="str" cm="1">
        <f t="array" ref="D301">IF(G301='Tables calc'!$M$1+1,'Tables calc'!$P$23,IF(D300='Tables calc'!$P$23,"",IF(D300="","",INDEX('Tables calc'!$L$24:$L$539,_xlfn.AGGREGATE(15,3,('Tables calc'!$N$24:$N$539=1)/('Tables calc'!$N$24:$N$539=1)*(ROW('Tables calc'!$N$24:$N$539)-ROW('Tables calc'!$N$23)),G301)))))</f>
        <v/>
      </c>
      <c r="E301" s="601" t="str">
        <f t="shared" si="48"/>
        <v/>
      </c>
      <c r="F301" s="613" t="str" cm="1">
        <f t="array" ref="F301">IF(G301='Tables calc'!$M$1+1,'Tables calc'!$P$24,IF(E300="Box 5","",IF(F300="","",INDEX('Tables calc'!$M$24:$M$539,_xlfn.AGGREGATE(15,3,('Tables calc'!$N$24:$N$539=1)/('Tables calc'!$N$24:$N$539=1)*(ROW('Tables calc'!$N$24:$N$539)-ROW('Tables calc'!$N$23)),G301)))))</f>
        <v/>
      </c>
      <c r="G301" s="69">
        <v>300</v>
      </c>
      <c r="H301" s="69" t="str">
        <f t="shared" si="40"/>
        <v/>
      </c>
      <c r="I301" s="69" t="str">
        <f t="shared" si="41"/>
        <v/>
      </c>
      <c r="J301" s="69" t="str">
        <f t="shared" si="49"/>
        <v/>
      </c>
      <c r="K301" s="69" t="str">
        <f t="shared" si="42"/>
        <v/>
      </c>
      <c r="L301" s="69" t="str">
        <f t="shared" si="43"/>
        <v/>
      </c>
      <c r="M301" s="69" t="str">
        <f t="shared" si="44"/>
        <v/>
      </c>
      <c r="N301" s="69" t="str">
        <f t="shared" si="45"/>
        <v/>
      </c>
      <c r="O301" s="69" t="str">
        <f t="shared" si="46"/>
        <v/>
      </c>
    </row>
    <row r="302" spans="1:15" x14ac:dyDescent="0.3">
      <c r="A302" s="606" t="str" cm="1">
        <f t="array" ref="A302">IF(G302='Tables calc'!$M$1+1,"Totals:",IF(A301="Totals:","",IF(A301="","",INDEX('Tables calc'!$J$24:$J$539,_xlfn.AGGREGATE(15,3,('Tables calc'!$N$24:$N$539=1)/('Tables calc'!$N$24:$N$539=1)*(ROW('Tables calc'!$N$24:$N$539)-ROW('Tables calc'!$N$23)),G302)))))</f>
        <v/>
      </c>
      <c r="B302" s="606" t="str" cm="1">
        <f t="array" ref="B302">IF(G302='Tables calc'!$M$1+1,"#",IF(B301="#","",IF(B301="","",INDEX('Tables calc'!$K$24:$K$539,_xlfn.AGGREGATE(15,3,('Tables calc'!$N$24:$N$539=1)/('Tables calc'!$N$24:$N$539=1)*(ROW('Tables calc'!$N$24:$N$539)-ROW('Tables calc'!$N$23)),G302)))))</f>
        <v/>
      </c>
      <c r="C302" s="607" t="str">
        <f t="shared" si="47"/>
        <v/>
      </c>
      <c r="D302" s="608" t="str" cm="1">
        <f t="array" ref="D302">IF(G302='Tables calc'!$M$1+1,'Tables calc'!$P$23,IF(D301='Tables calc'!$P$23,"",IF(D301="","",INDEX('Tables calc'!$L$24:$L$539,_xlfn.AGGREGATE(15,3,('Tables calc'!$N$24:$N$539=1)/('Tables calc'!$N$24:$N$539=1)*(ROW('Tables calc'!$N$24:$N$539)-ROW('Tables calc'!$N$23)),G302)))))</f>
        <v/>
      </c>
      <c r="E302" s="601" t="str">
        <f t="shared" si="48"/>
        <v/>
      </c>
      <c r="F302" s="613" t="str" cm="1">
        <f t="array" ref="F302">IF(G302='Tables calc'!$M$1+1,'Tables calc'!$P$24,IF(E301="Box 5","",IF(F301="","",INDEX('Tables calc'!$M$24:$M$539,_xlfn.AGGREGATE(15,3,('Tables calc'!$N$24:$N$539=1)/('Tables calc'!$N$24:$N$539=1)*(ROW('Tables calc'!$N$24:$N$539)-ROW('Tables calc'!$N$23)),G302)))))</f>
        <v/>
      </c>
      <c r="G302" s="69">
        <v>301</v>
      </c>
      <c r="H302" s="69" t="str">
        <f t="shared" si="40"/>
        <v/>
      </c>
      <c r="I302" s="69" t="str">
        <f t="shared" si="41"/>
        <v/>
      </c>
      <c r="J302" s="69" t="str">
        <f t="shared" si="49"/>
        <v/>
      </c>
      <c r="K302" s="69" t="str">
        <f t="shared" si="42"/>
        <v/>
      </c>
      <c r="L302" s="69" t="str">
        <f t="shared" si="43"/>
        <v/>
      </c>
      <c r="M302" s="69" t="str">
        <f t="shared" si="44"/>
        <v/>
      </c>
      <c r="N302" s="69" t="str">
        <f t="shared" si="45"/>
        <v/>
      </c>
      <c r="O302" s="69" t="str">
        <f t="shared" si="46"/>
        <v/>
      </c>
    </row>
    <row r="303" spans="1:15" x14ac:dyDescent="0.3">
      <c r="A303" s="606" t="str" cm="1">
        <f t="array" ref="A303">IF(G303='Tables calc'!$M$1+1,"Totals:",IF(A302="Totals:","",IF(A302="","",INDEX('Tables calc'!$J$24:$J$539,_xlfn.AGGREGATE(15,3,('Tables calc'!$N$24:$N$539=1)/('Tables calc'!$N$24:$N$539=1)*(ROW('Tables calc'!$N$24:$N$539)-ROW('Tables calc'!$N$23)),G303)))))</f>
        <v/>
      </c>
      <c r="B303" s="606" t="str" cm="1">
        <f t="array" ref="B303">IF(G303='Tables calc'!$M$1+1,"#",IF(B302="#","",IF(B302="","",INDEX('Tables calc'!$K$24:$K$539,_xlfn.AGGREGATE(15,3,('Tables calc'!$N$24:$N$539=1)/('Tables calc'!$N$24:$N$539=1)*(ROW('Tables calc'!$N$24:$N$539)-ROW('Tables calc'!$N$23)),G303)))))</f>
        <v/>
      </c>
      <c r="C303" s="607" t="str">
        <f t="shared" si="47"/>
        <v/>
      </c>
      <c r="D303" s="608" t="str" cm="1">
        <f t="array" ref="D303">IF(G303='Tables calc'!$M$1+1,'Tables calc'!$P$23,IF(D302='Tables calc'!$P$23,"",IF(D302="","",INDEX('Tables calc'!$L$24:$L$539,_xlfn.AGGREGATE(15,3,('Tables calc'!$N$24:$N$539=1)/('Tables calc'!$N$24:$N$539=1)*(ROW('Tables calc'!$N$24:$N$539)-ROW('Tables calc'!$N$23)),G303)))))</f>
        <v/>
      </c>
      <c r="E303" s="601" t="str">
        <f t="shared" si="48"/>
        <v/>
      </c>
      <c r="F303" s="613" t="str" cm="1">
        <f t="array" ref="F303">IF(G303='Tables calc'!$M$1+1,'Tables calc'!$P$24,IF(E302="Box 5","",IF(F302="","",INDEX('Tables calc'!$M$24:$M$539,_xlfn.AGGREGATE(15,3,('Tables calc'!$N$24:$N$539=1)/('Tables calc'!$N$24:$N$539=1)*(ROW('Tables calc'!$N$24:$N$539)-ROW('Tables calc'!$N$23)),G303)))))</f>
        <v/>
      </c>
      <c r="G303" s="69">
        <v>302</v>
      </c>
      <c r="H303" s="69" t="str">
        <f t="shared" si="40"/>
        <v/>
      </c>
      <c r="I303" s="69" t="str">
        <f t="shared" si="41"/>
        <v/>
      </c>
      <c r="J303" s="69" t="str">
        <f t="shared" si="49"/>
        <v/>
      </c>
      <c r="K303" s="69" t="str">
        <f t="shared" si="42"/>
        <v/>
      </c>
      <c r="L303" s="69" t="str">
        <f t="shared" si="43"/>
        <v/>
      </c>
      <c r="M303" s="69" t="str">
        <f t="shared" si="44"/>
        <v/>
      </c>
      <c r="N303" s="69" t="str">
        <f t="shared" si="45"/>
        <v/>
      </c>
      <c r="O303" s="69" t="str">
        <f t="shared" si="46"/>
        <v/>
      </c>
    </row>
    <row r="304" spans="1:15" x14ac:dyDescent="0.3">
      <c r="A304" s="606" t="str" cm="1">
        <f t="array" ref="A304">IF(G304='Tables calc'!$M$1+1,"Totals:",IF(A303="Totals:","",IF(A303="","",INDEX('Tables calc'!$J$24:$J$539,_xlfn.AGGREGATE(15,3,('Tables calc'!$N$24:$N$539=1)/('Tables calc'!$N$24:$N$539=1)*(ROW('Tables calc'!$N$24:$N$539)-ROW('Tables calc'!$N$23)),G304)))))</f>
        <v/>
      </c>
      <c r="B304" s="606" t="str" cm="1">
        <f t="array" ref="B304">IF(G304='Tables calc'!$M$1+1,"#",IF(B303="#","",IF(B303="","",INDEX('Tables calc'!$K$24:$K$539,_xlfn.AGGREGATE(15,3,('Tables calc'!$N$24:$N$539=1)/('Tables calc'!$N$24:$N$539=1)*(ROW('Tables calc'!$N$24:$N$539)-ROW('Tables calc'!$N$23)),G304)))))</f>
        <v/>
      </c>
      <c r="C304" s="607" t="str">
        <f t="shared" si="47"/>
        <v/>
      </c>
      <c r="D304" s="608" t="str" cm="1">
        <f t="array" ref="D304">IF(G304='Tables calc'!$M$1+1,'Tables calc'!$P$23,IF(D303='Tables calc'!$P$23,"",IF(D303="","",INDEX('Tables calc'!$L$24:$L$539,_xlfn.AGGREGATE(15,3,('Tables calc'!$N$24:$N$539=1)/('Tables calc'!$N$24:$N$539=1)*(ROW('Tables calc'!$N$24:$N$539)-ROW('Tables calc'!$N$23)),G304)))))</f>
        <v/>
      </c>
      <c r="E304" s="601" t="str">
        <f t="shared" si="48"/>
        <v/>
      </c>
      <c r="F304" s="613" t="str" cm="1">
        <f t="array" ref="F304">IF(G304='Tables calc'!$M$1+1,'Tables calc'!$P$24,IF(E303="Box 5","",IF(F303="","",INDEX('Tables calc'!$M$24:$M$539,_xlfn.AGGREGATE(15,3,('Tables calc'!$N$24:$N$539=1)/('Tables calc'!$N$24:$N$539=1)*(ROW('Tables calc'!$N$24:$N$539)-ROW('Tables calc'!$N$23)),G304)))))</f>
        <v/>
      </c>
      <c r="G304" s="69">
        <v>303</v>
      </c>
      <c r="H304" s="69" t="str">
        <f t="shared" si="40"/>
        <v/>
      </c>
      <c r="I304" s="69" t="str">
        <f t="shared" si="41"/>
        <v/>
      </c>
      <c r="J304" s="69" t="str">
        <f t="shared" si="49"/>
        <v/>
      </c>
      <c r="K304" s="69" t="str">
        <f t="shared" si="42"/>
        <v/>
      </c>
      <c r="L304" s="69" t="str">
        <f t="shared" si="43"/>
        <v/>
      </c>
      <c r="M304" s="69" t="str">
        <f t="shared" si="44"/>
        <v/>
      </c>
      <c r="N304" s="69" t="str">
        <f t="shared" si="45"/>
        <v/>
      </c>
      <c r="O304" s="69" t="str">
        <f t="shared" si="46"/>
        <v/>
      </c>
    </row>
    <row r="305" spans="1:15" x14ac:dyDescent="0.3">
      <c r="A305" s="606" t="str" cm="1">
        <f t="array" ref="A305">IF(G305='Tables calc'!$M$1+1,"Totals:",IF(A304="Totals:","",IF(A304="","",INDEX('Tables calc'!$J$24:$J$539,_xlfn.AGGREGATE(15,3,('Tables calc'!$N$24:$N$539=1)/('Tables calc'!$N$24:$N$539=1)*(ROW('Tables calc'!$N$24:$N$539)-ROW('Tables calc'!$N$23)),G305)))))</f>
        <v/>
      </c>
      <c r="B305" s="606" t="str" cm="1">
        <f t="array" ref="B305">IF(G305='Tables calc'!$M$1+1,"#",IF(B304="#","",IF(B304="","",INDEX('Tables calc'!$K$24:$K$539,_xlfn.AGGREGATE(15,3,('Tables calc'!$N$24:$N$539=1)/('Tables calc'!$N$24:$N$539=1)*(ROW('Tables calc'!$N$24:$N$539)-ROW('Tables calc'!$N$23)),G305)))))</f>
        <v/>
      </c>
      <c r="C305" s="607" t="str">
        <f t="shared" si="47"/>
        <v/>
      </c>
      <c r="D305" s="608" t="str" cm="1">
        <f t="array" ref="D305">IF(G305='Tables calc'!$M$1+1,'Tables calc'!$P$23,IF(D304='Tables calc'!$P$23,"",IF(D304="","",INDEX('Tables calc'!$L$24:$L$539,_xlfn.AGGREGATE(15,3,('Tables calc'!$N$24:$N$539=1)/('Tables calc'!$N$24:$N$539=1)*(ROW('Tables calc'!$N$24:$N$539)-ROW('Tables calc'!$N$23)),G305)))))</f>
        <v/>
      </c>
      <c r="E305" s="601" t="str">
        <f t="shared" si="48"/>
        <v/>
      </c>
      <c r="F305" s="613" t="str" cm="1">
        <f t="array" ref="F305">IF(G305='Tables calc'!$M$1+1,'Tables calc'!$P$24,IF(E304="Box 5","",IF(F304="","",INDEX('Tables calc'!$M$24:$M$539,_xlfn.AGGREGATE(15,3,('Tables calc'!$N$24:$N$539=1)/('Tables calc'!$N$24:$N$539=1)*(ROW('Tables calc'!$N$24:$N$539)-ROW('Tables calc'!$N$23)),G305)))))</f>
        <v/>
      </c>
      <c r="G305" s="69">
        <v>304</v>
      </c>
      <c r="H305" s="69" t="str">
        <f t="shared" si="40"/>
        <v/>
      </c>
      <c r="I305" s="69" t="str">
        <f t="shared" si="41"/>
        <v/>
      </c>
      <c r="J305" s="69" t="str">
        <f t="shared" si="49"/>
        <v/>
      </c>
      <c r="K305" s="69" t="str">
        <f t="shared" si="42"/>
        <v/>
      </c>
      <c r="L305" s="69" t="str">
        <f t="shared" si="43"/>
        <v/>
      </c>
      <c r="M305" s="69" t="str">
        <f t="shared" si="44"/>
        <v/>
      </c>
      <c r="N305" s="69" t="str">
        <f t="shared" si="45"/>
        <v/>
      </c>
      <c r="O305" s="69" t="str">
        <f t="shared" si="46"/>
        <v/>
      </c>
    </row>
    <row r="306" spans="1:15" x14ac:dyDescent="0.3">
      <c r="A306" s="606" t="str" cm="1">
        <f t="array" ref="A306">IF(G306='Tables calc'!$M$1+1,"Totals:",IF(A305="Totals:","",IF(A305="","",INDEX('Tables calc'!$J$24:$J$539,_xlfn.AGGREGATE(15,3,('Tables calc'!$N$24:$N$539=1)/('Tables calc'!$N$24:$N$539=1)*(ROW('Tables calc'!$N$24:$N$539)-ROW('Tables calc'!$N$23)),G306)))))</f>
        <v/>
      </c>
      <c r="B306" s="606" t="str" cm="1">
        <f t="array" ref="B306">IF(G306='Tables calc'!$M$1+1,"#",IF(B305="#","",IF(B305="","",INDEX('Tables calc'!$K$24:$K$539,_xlfn.AGGREGATE(15,3,('Tables calc'!$N$24:$N$539=1)/('Tables calc'!$N$24:$N$539=1)*(ROW('Tables calc'!$N$24:$N$539)-ROW('Tables calc'!$N$23)),G306)))))</f>
        <v/>
      </c>
      <c r="C306" s="607" t="str">
        <f t="shared" si="47"/>
        <v/>
      </c>
      <c r="D306" s="608" t="str" cm="1">
        <f t="array" ref="D306">IF(G306='Tables calc'!$M$1+1,'Tables calc'!$P$23,IF(D305='Tables calc'!$P$23,"",IF(D305="","",INDEX('Tables calc'!$L$24:$L$539,_xlfn.AGGREGATE(15,3,('Tables calc'!$N$24:$N$539=1)/('Tables calc'!$N$24:$N$539=1)*(ROW('Tables calc'!$N$24:$N$539)-ROW('Tables calc'!$N$23)),G306)))))</f>
        <v/>
      </c>
      <c r="E306" s="601" t="str">
        <f t="shared" si="48"/>
        <v/>
      </c>
      <c r="F306" s="613" t="str" cm="1">
        <f t="array" ref="F306">IF(G306='Tables calc'!$M$1+1,'Tables calc'!$P$24,IF(E305="Box 5","",IF(F305="","",INDEX('Tables calc'!$M$24:$M$539,_xlfn.AGGREGATE(15,3,('Tables calc'!$N$24:$N$539=1)/('Tables calc'!$N$24:$N$539=1)*(ROW('Tables calc'!$N$24:$N$539)-ROW('Tables calc'!$N$23)),G306)))))</f>
        <v/>
      </c>
      <c r="G306" s="69">
        <v>305</v>
      </c>
      <c r="H306" s="69" t="str">
        <f t="shared" si="40"/>
        <v/>
      </c>
      <c r="I306" s="69" t="str">
        <f t="shared" si="41"/>
        <v/>
      </c>
      <c r="J306" s="69" t="str">
        <f t="shared" si="49"/>
        <v/>
      </c>
      <c r="K306" s="69" t="str">
        <f t="shared" si="42"/>
        <v/>
      </c>
      <c r="L306" s="69" t="str">
        <f t="shared" si="43"/>
        <v/>
      </c>
      <c r="M306" s="69" t="str">
        <f t="shared" si="44"/>
        <v/>
      </c>
      <c r="N306" s="69" t="str">
        <f t="shared" si="45"/>
        <v/>
      </c>
      <c r="O306" s="69" t="str">
        <f t="shared" si="46"/>
        <v/>
      </c>
    </row>
    <row r="307" spans="1:15" x14ac:dyDescent="0.3">
      <c r="A307" s="606" t="str" cm="1">
        <f t="array" ref="A307">IF(G307='Tables calc'!$M$1+1,"Totals:",IF(A306="Totals:","",IF(A306="","",INDEX('Tables calc'!$J$24:$J$539,_xlfn.AGGREGATE(15,3,('Tables calc'!$N$24:$N$539=1)/('Tables calc'!$N$24:$N$539=1)*(ROW('Tables calc'!$N$24:$N$539)-ROW('Tables calc'!$N$23)),G307)))))</f>
        <v/>
      </c>
      <c r="B307" s="606" t="str" cm="1">
        <f t="array" ref="B307">IF(G307='Tables calc'!$M$1+1,"#",IF(B306="#","",IF(B306="","",INDEX('Tables calc'!$K$24:$K$539,_xlfn.AGGREGATE(15,3,('Tables calc'!$N$24:$N$539=1)/('Tables calc'!$N$24:$N$539=1)*(ROW('Tables calc'!$N$24:$N$539)-ROW('Tables calc'!$N$23)),G307)))))</f>
        <v/>
      </c>
      <c r="C307" s="607" t="str">
        <f t="shared" si="47"/>
        <v/>
      </c>
      <c r="D307" s="608" t="str" cm="1">
        <f t="array" ref="D307">IF(G307='Tables calc'!$M$1+1,'Tables calc'!$P$23,IF(D306='Tables calc'!$P$23,"",IF(D306="","",INDEX('Tables calc'!$L$24:$L$539,_xlfn.AGGREGATE(15,3,('Tables calc'!$N$24:$N$539=1)/('Tables calc'!$N$24:$N$539=1)*(ROW('Tables calc'!$N$24:$N$539)-ROW('Tables calc'!$N$23)),G307)))))</f>
        <v/>
      </c>
      <c r="E307" s="601" t="str">
        <f t="shared" si="48"/>
        <v/>
      </c>
      <c r="F307" s="613" t="str" cm="1">
        <f t="array" ref="F307">IF(G307='Tables calc'!$M$1+1,'Tables calc'!$P$24,IF(E306="Box 5","",IF(F306="","",INDEX('Tables calc'!$M$24:$M$539,_xlfn.AGGREGATE(15,3,('Tables calc'!$N$24:$N$539=1)/('Tables calc'!$N$24:$N$539=1)*(ROW('Tables calc'!$N$24:$N$539)-ROW('Tables calc'!$N$23)),G307)))))</f>
        <v/>
      </c>
      <c r="G307" s="69">
        <v>306</v>
      </c>
      <c r="H307" s="69" t="str">
        <f t="shared" si="40"/>
        <v/>
      </c>
      <c r="I307" s="69" t="str">
        <f t="shared" si="41"/>
        <v/>
      </c>
      <c r="J307" s="69" t="str">
        <f t="shared" si="49"/>
        <v/>
      </c>
      <c r="K307" s="69" t="str">
        <f t="shared" si="42"/>
        <v/>
      </c>
      <c r="L307" s="69" t="str">
        <f t="shared" si="43"/>
        <v/>
      </c>
      <c r="M307" s="69" t="str">
        <f t="shared" si="44"/>
        <v/>
      </c>
      <c r="N307" s="69" t="str">
        <f t="shared" si="45"/>
        <v/>
      </c>
      <c r="O307" s="69" t="str">
        <f t="shared" si="46"/>
        <v/>
      </c>
    </row>
    <row r="308" spans="1:15" x14ac:dyDescent="0.3">
      <c r="A308" s="606" t="str" cm="1">
        <f t="array" ref="A308">IF(G308='Tables calc'!$M$1+1,"Totals:",IF(A307="Totals:","",IF(A307="","",INDEX('Tables calc'!$J$24:$J$539,_xlfn.AGGREGATE(15,3,('Tables calc'!$N$24:$N$539=1)/('Tables calc'!$N$24:$N$539=1)*(ROW('Tables calc'!$N$24:$N$539)-ROW('Tables calc'!$N$23)),G308)))))</f>
        <v/>
      </c>
      <c r="B308" s="606" t="str" cm="1">
        <f t="array" ref="B308">IF(G308='Tables calc'!$M$1+1,"#",IF(B307="#","",IF(B307="","",INDEX('Tables calc'!$K$24:$K$539,_xlfn.AGGREGATE(15,3,('Tables calc'!$N$24:$N$539=1)/('Tables calc'!$N$24:$N$539=1)*(ROW('Tables calc'!$N$24:$N$539)-ROW('Tables calc'!$N$23)),G308)))))</f>
        <v/>
      </c>
      <c r="C308" s="607" t="str">
        <f t="shared" si="47"/>
        <v/>
      </c>
      <c r="D308" s="608" t="str" cm="1">
        <f t="array" ref="D308">IF(G308='Tables calc'!$M$1+1,'Tables calc'!$P$23,IF(D307='Tables calc'!$P$23,"",IF(D307="","",INDEX('Tables calc'!$L$24:$L$539,_xlfn.AGGREGATE(15,3,('Tables calc'!$N$24:$N$539=1)/('Tables calc'!$N$24:$N$539=1)*(ROW('Tables calc'!$N$24:$N$539)-ROW('Tables calc'!$N$23)),G308)))))</f>
        <v/>
      </c>
      <c r="E308" s="601" t="str">
        <f t="shared" si="48"/>
        <v/>
      </c>
      <c r="F308" s="613" t="str" cm="1">
        <f t="array" ref="F308">IF(G308='Tables calc'!$M$1+1,'Tables calc'!$P$24,IF(E307="Box 5","",IF(F307="","",INDEX('Tables calc'!$M$24:$M$539,_xlfn.AGGREGATE(15,3,('Tables calc'!$N$24:$N$539=1)/('Tables calc'!$N$24:$N$539=1)*(ROW('Tables calc'!$N$24:$N$539)-ROW('Tables calc'!$N$23)),G308)))))</f>
        <v/>
      </c>
      <c r="G308" s="69">
        <v>307</v>
      </c>
      <c r="H308" s="69" t="str">
        <f t="shared" si="40"/>
        <v/>
      </c>
      <c r="I308" s="69" t="str">
        <f t="shared" si="41"/>
        <v/>
      </c>
      <c r="J308" s="69" t="str">
        <f t="shared" si="49"/>
        <v/>
      </c>
      <c r="K308" s="69" t="str">
        <f t="shared" si="42"/>
        <v/>
      </c>
      <c r="L308" s="69" t="str">
        <f t="shared" si="43"/>
        <v/>
      </c>
      <c r="M308" s="69" t="str">
        <f t="shared" si="44"/>
        <v/>
      </c>
      <c r="N308" s="69" t="str">
        <f t="shared" si="45"/>
        <v/>
      </c>
      <c r="O308" s="69" t="str">
        <f t="shared" si="46"/>
        <v/>
      </c>
    </row>
    <row r="309" spans="1:15" x14ac:dyDescent="0.3">
      <c r="A309" s="606" t="str" cm="1">
        <f t="array" ref="A309">IF(G309='Tables calc'!$M$1+1,"Totals:",IF(A308="Totals:","",IF(A308="","",INDEX('Tables calc'!$J$24:$J$539,_xlfn.AGGREGATE(15,3,('Tables calc'!$N$24:$N$539=1)/('Tables calc'!$N$24:$N$539=1)*(ROW('Tables calc'!$N$24:$N$539)-ROW('Tables calc'!$N$23)),G309)))))</f>
        <v/>
      </c>
      <c r="B309" s="606" t="str" cm="1">
        <f t="array" ref="B309">IF(G309='Tables calc'!$M$1+1,"#",IF(B308="#","",IF(B308="","",INDEX('Tables calc'!$K$24:$K$539,_xlfn.AGGREGATE(15,3,('Tables calc'!$N$24:$N$539=1)/('Tables calc'!$N$24:$N$539=1)*(ROW('Tables calc'!$N$24:$N$539)-ROW('Tables calc'!$N$23)),G309)))))</f>
        <v/>
      </c>
      <c r="C309" s="607" t="str">
        <f t="shared" si="47"/>
        <v/>
      </c>
      <c r="D309" s="608" t="str" cm="1">
        <f t="array" ref="D309">IF(G309='Tables calc'!$M$1+1,'Tables calc'!$P$23,IF(D308='Tables calc'!$P$23,"",IF(D308="","",INDEX('Tables calc'!$L$24:$L$539,_xlfn.AGGREGATE(15,3,('Tables calc'!$N$24:$N$539=1)/('Tables calc'!$N$24:$N$539=1)*(ROW('Tables calc'!$N$24:$N$539)-ROW('Tables calc'!$N$23)),G309)))))</f>
        <v/>
      </c>
      <c r="E309" s="601" t="str">
        <f t="shared" si="48"/>
        <v/>
      </c>
      <c r="F309" s="613" t="str" cm="1">
        <f t="array" ref="F309">IF(G309='Tables calc'!$M$1+1,'Tables calc'!$P$24,IF(E308="Box 5","",IF(F308="","",INDEX('Tables calc'!$M$24:$M$539,_xlfn.AGGREGATE(15,3,('Tables calc'!$N$24:$N$539=1)/('Tables calc'!$N$24:$N$539=1)*(ROW('Tables calc'!$N$24:$N$539)-ROW('Tables calc'!$N$23)),G309)))))</f>
        <v/>
      </c>
      <c r="G309" s="69">
        <v>308</v>
      </c>
      <c r="H309" s="69" t="str">
        <f t="shared" si="40"/>
        <v/>
      </c>
      <c r="I309" s="69" t="str">
        <f t="shared" si="41"/>
        <v/>
      </c>
      <c r="J309" s="69" t="str">
        <f t="shared" si="49"/>
        <v/>
      </c>
      <c r="K309" s="69" t="str">
        <f t="shared" si="42"/>
        <v/>
      </c>
      <c r="L309" s="69" t="str">
        <f t="shared" si="43"/>
        <v/>
      </c>
      <c r="M309" s="69" t="str">
        <f t="shared" si="44"/>
        <v/>
      </c>
      <c r="N309" s="69" t="str">
        <f t="shared" si="45"/>
        <v/>
      </c>
      <c r="O309" s="69" t="str">
        <f t="shared" si="46"/>
        <v/>
      </c>
    </row>
    <row r="310" spans="1:15" x14ac:dyDescent="0.3">
      <c r="A310" s="606" t="str" cm="1">
        <f t="array" ref="A310">IF(G310='Tables calc'!$M$1+1,"Totals:",IF(A309="Totals:","",IF(A309="","",INDEX('Tables calc'!$J$24:$J$539,_xlfn.AGGREGATE(15,3,('Tables calc'!$N$24:$N$539=1)/('Tables calc'!$N$24:$N$539=1)*(ROW('Tables calc'!$N$24:$N$539)-ROW('Tables calc'!$N$23)),G310)))))</f>
        <v/>
      </c>
      <c r="B310" s="606" t="str" cm="1">
        <f t="array" ref="B310">IF(G310='Tables calc'!$M$1+1,"#",IF(B309="#","",IF(B309="","",INDEX('Tables calc'!$K$24:$K$539,_xlfn.AGGREGATE(15,3,('Tables calc'!$N$24:$N$539=1)/('Tables calc'!$N$24:$N$539=1)*(ROW('Tables calc'!$N$24:$N$539)-ROW('Tables calc'!$N$23)),G310)))))</f>
        <v/>
      </c>
      <c r="C310" s="607" t="str">
        <f t="shared" si="47"/>
        <v/>
      </c>
      <c r="D310" s="608" t="str" cm="1">
        <f t="array" ref="D310">IF(G310='Tables calc'!$M$1+1,'Tables calc'!$P$23,IF(D309='Tables calc'!$P$23,"",IF(D309="","",INDEX('Tables calc'!$L$24:$L$539,_xlfn.AGGREGATE(15,3,('Tables calc'!$N$24:$N$539=1)/('Tables calc'!$N$24:$N$539=1)*(ROW('Tables calc'!$N$24:$N$539)-ROW('Tables calc'!$N$23)),G310)))))</f>
        <v/>
      </c>
      <c r="E310" s="601" t="str">
        <f t="shared" si="48"/>
        <v/>
      </c>
      <c r="F310" s="613" t="str" cm="1">
        <f t="array" ref="F310">IF(G310='Tables calc'!$M$1+1,'Tables calc'!$P$24,IF(E309="Box 5","",IF(F309="","",INDEX('Tables calc'!$M$24:$M$539,_xlfn.AGGREGATE(15,3,('Tables calc'!$N$24:$N$539=1)/('Tables calc'!$N$24:$N$539=1)*(ROW('Tables calc'!$N$24:$N$539)-ROW('Tables calc'!$N$23)),G310)))))</f>
        <v/>
      </c>
      <c r="G310" s="69">
        <v>309</v>
      </c>
      <c r="H310" s="69" t="str">
        <f t="shared" si="40"/>
        <v/>
      </c>
      <c r="I310" s="69" t="str">
        <f t="shared" si="41"/>
        <v/>
      </c>
      <c r="J310" s="69" t="str">
        <f t="shared" si="49"/>
        <v/>
      </c>
      <c r="K310" s="69" t="str">
        <f t="shared" si="42"/>
        <v/>
      </c>
      <c r="L310" s="69" t="str">
        <f t="shared" si="43"/>
        <v/>
      </c>
      <c r="M310" s="69" t="str">
        <f t="shared" si="44"/>
        <v/>
      </c>
      <c r="N310" s="69" t="str">
        <f t="shared" si="45"/>
        <v/>
      </c>
      <c r="O310" s="69" t="str">
        <f t="shared" si="46"/>
        <v/>
      </c>
    </row>
    <row r="311" spans="1:15" x14ac:dyDescent="0.3">
      <c r="A311" s="606" t="str" cm="1">
        <f t="array" ref="A311">IF(G311='Tables calc'!$M$1+1,"Totals:",IF(A310="Totals:","",IF(A310="","",INDEX('Tables calc'!$J$24:$J$539,_xlfn.AGGREGATE(15,3,('Tables calc'!$N$24:$N$539=1)/('Tables calc'!$N$24:$N$539=1)*(ROW('Tables calc'!$N$24:$N$539)-ROW('Tables calc'!$N$23)),G311)))))</f>
        <v/>
      </c>
      <c r="B311" s="606" t="str" cm="1">
        <f t="array" ref="B311">IF(G311='Tables calc'!$M$1+1,"#",IF(B310="#","",IF(B310="","",INDEX('Tables calc'!$K$24:$K$539,_xlfn.AGGREGATE(15,3,('Tables calc'!$N$24:$N$539=1)/('Tables calc'!$N$24:$N$539=1)*(ROW('Tables calc'!$N$24:$N$539)-ROW('Tables calc'!$N$23)),G311)))))</f>
        <v/>
      </c>
      <c r="C311" s="607" t="str">
        <f t="shared" si="47"/>
        <v/>
      </c>
      <c r="D311" s="608" t="str" cm="1">
        <f t="array" ref="D311">IF(G311='Tables calc'!$M$1+1,'Tables calc'!$P$23,IF(D310='Tables calc'!$P$23,"",IF(D310="","",INDEX('Tables calc'!$L$24:$L$539,_xlfn.AGGREGATE(15,3,('Tables calc'!$N$24:$N$539=1)/('Tables calc'!$N$24:$N$539=1)*(ROW('Tables calc'!$N$24:$N$539)-ROW('Tables calc'!$N$23)),G311)))))</f>
        <v/>
      </c>
      <c r="E311" s="601" t="str">
        <f t="shared" si="48"/>
        <v/>
      </c>
      <c r="F311" s="613" t="str" cm="1">
        <f t="array" ref="F311">IF(G311='Tables calc'!$M$1+1,'Tables calc'!$P$24,IF(E310="Box 5","",IF(F310="","",INDEX('Tables calc'!$M$24:$M$539,_xlfn.AGGREGATE(15,3,('Tables calc'!$N$24:$N$539=1)/('Tables calc'!$N$24:$N$539=1)*(ROW('Tables calc'!$N$24:$N$539)-ROW('Tables calc'!$N$23)),G311)))))</f>
        <v/>
      </c>
      <c r="G311" s="69">
        <v>310</v>
      </c>
      <c r="H311" s="69" t="str">
        <f t="shared" si="40"/>
        <v/>
      </c>
      <c r="I311" s="69" t="str">
        <f t="shared" si="41"/>
        <v/>
      </c>
      <c r="J311" s="69" t="str">
        <f t="shared" si="49"/>
        <v/>
      </c>
      <c r="K311" s="69" t="str">
        <f t="shared" si="42"/>
        <v/>
      </c>
      <c r="L311" s="69" t="str">
        <f t="shared" si="43"/>
        <v/>
      </c>
      <c r="M311" s="69" t="str">
        <f t="shared" si="44"/>
        <v/>
      </c>
      <c r="N311" s="69" t="str">
        <f t="shared" si="45"/>
        <v/>
      </c>
      <c r="O311" s="69" t="str">
        <f t="shared" si="46"/>
        <v/>
      </c>
    </row>
    <row r="312" spans="1:15" x14ac:dyDescent="0.3">
      <c r="A312" s="606" t="str" cm="1">
        <f t="array" ref="A312">IF(G312='Tables calc'!$M$1+1,"Totals:",IF(A311="Totals:","",IF(A311="","",INDEX('Tables calc'!$J$24:$J$539,_xlfn.AGGREGATE(15,3,('Tables calc'!$N$24:$N$539=1)/('Tables calc'!$N$24:$N$539=1)*(ROW('Tables calc'!$N$24:$N$539)-ROW('Tables calc'!$N$23)),G312)))))</f>
        <v/>
      </c>
      <c r="B312" s="606" t="str" cm="1">
        <f t="array" ref="B312">IF(G312='Tables calc'!$M$1+1,"#",IF(B311="#","",IF(B311="","",INDEX('Tables calc'!$K$24:$K$539,_xlfn.AGGREGATE(15,3,('Tables calc'!$N$24:$N$539=1)/('Tables calc'!$N$24:$N$539=1)*(ROW('Tables calc'!$N$24:$N$539)-ROW('Tables calc'!$N$23)),G312)))))</f>
        <v/>
      </c>
      <c r="C312" s="607" t="str">
        <f t="shared" si="47"/>
        <v/>
      </c>
      <c r="D312" s="608" t="str" cm="1">
        <f t="array" ref="D312">IF(G312='Tables calc'!$M$1+1,'Tables calc'!$P$23,IF(D311='Tables calc'!$P$23,"",IF(D311="","",INDEX('Tables calc'!$L$24:$L$539,_xlfn.AGGREGATE(15,3,('Tables calc'!$N$24:$N$539=1)/('Tables calc'!$N$24:$N$539=1)*(ROW('Tables calc'!$N$24:$N$539)-ROW('Tables calc'!$N$23)),G312)))))</f>
        <v/>
      </c>
      <c r="E312" s="601" t="str">
        <f t="shared" si="48"/>
        <v/>
      </c>
      <c r="F312" s="613" t="str" cm="1">
        <f t="array" ref="F312">IF(G312='Tables calc'!$M$1+1,'Tables calc'!$P$24,IF(E311="Box 5","",IF(F311="","",INDEX('Tables calc'!$M$24:$M$539,_xlfn.AGGREGATE(15,3,('Tables calc'!$N$24:$N$539=1)/('Tables calc'!$N$24:$N$539=1)*(ROW('Tables calc'!$N$24:$N$539)-ROW('Tables calc'!$N$23)),G312)))))</f>
        <v/>
      </c>
      <c r="G312" s="69">
        <v>311</v>
      </c>
      <c r="H312" s="69" t="str">
        <f t="shared" si="40"/>
        <v/>
      </c>
      <c r="I312" s="69" t="str">
        <f t="shared" si="41"/>
        <v/>
      </c>
      <c r="J312" s="69" t="str">
        <f t="shared" si="49"/>
        <v/>
      </c>
      <c r="K312" s="69" t="str">
        <f t="shared" si="42"/>
        <v/>
      </c>
      <c r="L312" s="69" t="str">
        <f t="shared" si="43"/>
        <v/>
      </c>
      <c r="M312" s="69" t="str">
        <f t="shared" si="44"/>
        <v/>
      </c>
      <c r="N312" s="69" t="str">
        <f t="shared" si="45"/>
        <v/>
      </c>
      <c r="O312" s="69" t="str">
        <f t="shared" si="46"/>
        <v/>
      </c>
    </row>
    <row r="313" spans="1:15" x14ac:dyDescent="0.3">
      <c r="A313" s="606" t="str" cm="1">
        <f t="array" ref="A313">IF(G313='Tables calc'!$M$1+1,"Totals:",IF(A312="Totals:","",IF(A312="","",INDEX('Tables calc'!$J$24:$J$539,_xlfn.AGGREGATE(15,3,('Tables calc'!$N$24:$N$539=1)/('Tables calc'!$N$24:$N$539=1)*(ROW('Tables calc'!$N$24:$N$539)-ROW('Tables calc'!$N$23)),G313)))))</f>
        <v/>
      </c>
      <c r="B313" s="606" t="str" cm="1">
        <f t="array" ref="B313">IF(G313='Tables calc'!$M$1+1,"#",IF(B312="#","",IF(B312="","",INDEX('Tables calc'!$K$24:$K$539,_xlfn.AGGREGATE(15,3,('Tables calc'!$N$24:$N$539=1)/('Tables calc'!$N$24:$N$539=1)*(ROW('Tables calc'!$N$24:$N$539)-ROW('Tables calc'!$N$23)),G313)))))</f>
        <v/>
      </c>
      <c r="C313" s="607" t="str">
        <f t="shared" si="47"/>
        <v/>
      </c>
      <c r="D313" s="608" t="str" cm="1">
        <f t="array" ref="D313">IF(G313='Tables calc'!$M$1+1,'Tables calc'!$P$23,IF(D312='Tables calc'!$P$23,"",IF(D312="","",INDEX('Tables calc'!$L$24:$L$539,_xlfn.AGGREGATE(15,3,('Tables calc'!$N$24:$N$539=1)/('Tables calc'!$N$24:$N$539=1)*(ROW('Tables calc'!$N$24:$N$539)-ROW('Tables calc'!$N$23)),G313)))))</f>
        <v/>
      </c>
      <c r="E313" s="601" t="str">
        <f t="shared" si="48"/>
        <v/>
      </c>
      <c r="F313" s="613" t="str" cm="1">
        <f t="array" ref="F313">IF(G313='Tables calc'!$M$1+1,'Tables calc'!$P$24,IF(E312="Box 5","",IF(F312="","",INDEX('Tables calc'!$M$24:$M$539,_xlfn.AGGREGATE(15,3,('Tables calc'!$N$24:$N$539=1)/('Tables calc'!$N$24:$N$539=1)*(ROW('Tables calc'!$N$24:$N$539)-ROW('Tables calc'!$N$23)),G313)))))</f>
        <v/>
      </c>
      <c r="G313" s="69">
        <v>312</v>
      </c>
      <c r="H313" s="69" t="str">
        <f t="shared" si="40"/>
        <v/>
      </c>
      <c r="I313" s="69" t="str">
        <f t="shared" si="41"/>
        <v/>
      </c>
      <c r="J313" s="69" t="str">
        <f t="shared" si="49"/>
        <v/>
      </c>
      <c r="K313" s="69" t="str">
        <f t="shared" si="42"/>
        <v/>
      </c>
      <c r="L313" s="69" t="str">
        <f t="shared" si="43"/>
        <v/>
      </c>
      <c r="M313" s="69" t="str">
        <f t="shared" si="44"/>
        <v/>
      </c>
      <c r="N313" s="69" t="str">
        <f t="shared" si="45"/>
        <v/>
      </c>
      <c r="O313" s="69" t="str">
        <f t="shared" si="46"/>
        <v/>
      </c>
    </row>
    <row r="314" spans="1:15" x14ac:dyDescent="0.3">
      <c r="A314" s="606" t="str" cm="1">
        <f t="array" ref="A314">IF(G314='Tables calc'!$M$1+1,"Totals:",IF(A313="Totals:","",IF(A313="","",INDEX('Tables calc'!$J$24:$J$539,_xlfn.AGGREGATE(15,3,('Tables calc'!$N$24:$N$539=1)/('Tables calc'!$N$24:$N$539=1)*(ROW('Tables calc'!$N$24:$N$539)-ROW('Tables calc'!$N$23)),G314)))))</f>
        <v/>
      </c>
      <c r="B314" s="606" t="str" cm="1">
        <f t="array" ref="B314">IF(G314='Tables calc'!$M$1+1,"#",IF(B313="#","",IF(B313="","",INDEX('Tables calc'!$K$24:$K$539,_xlfn.AGGREGATE(15,3,('Tables calc'!$N$24:$N$539=1)/('Tables calc'!$N$24:$N$539=1)*(ROW('Tables calc'!$N$24:$N$539)-ROW('Tables calc'!$N$23)),G314)))))</f>
        <v/>
      </c>
      <c r="C314" s="607" t="str">
        <f t="shared" si="47"/>
        <v/>
      </c>
      <c r="D314" s="608" t="str" cm="1">
        <f t="array" ref="D314">IF(G314='Tables calc'!$M$1+1,'Tables calc'!$P$23,IF(D313='Tables calc'!$P$23,"",IF(D313="","",INDEX('Tables calc'!$L$24:$L$539,_xlfn.AGGREGATE(15,3,('Tables calc'!$N$24:$N$539=1)/('Tables calc'!$N$24:$N$539=1)*(ROW('Tables calc'!$N$24:$N$539)-ROW('Tables calc'!$N$23)),G314)))))</f>
        <v/>
      </c>
      <c r="E314" s="601" t="str">
        <f t="shared" si="48"/>
        <v/>
      </c>
      <c r="F314" s="613" t="str" cm="1">
        <f t="array" ref="F314">IF(G314='Tables calc'!$M$1+1,'Tables calc'!$P$24,IF(E313="Box 5","",IF(F313="","",INDEX('Tables calc'!$M$24:$M$539,_xlfn.AGGREGATE(15,3,('Tables calc'!$N$24:$N$539=1)/('Tables calc'!$N$24:$N$539=1)*(ROW('Tables calc'!$N$24:$N$539)-ROW('Tables calc'!$N$23)),G314)))))</f>
        <v/>
      </c>
      <c r="G314" s="69">
        <v>313</v>
      </c>
      <c r="H314" s="69" t="str">
        <f t="shared" si="40"/>
        <v/>
      </c>
      <c r="I314" s="69" t="str">
        <f t="shared" si="41"/>
        <v/>
      </c>
      <c r="J314" s="69" t="str">
        <f t="shared" si="49"/>
        <v/>
      </c>
      <c r="K314" s="69" t="str">
        <f t="shared" si="42"/>
        <v/>
      </c>
      <c r="L314" s="69" t="str">
        <f t="shared" si="43"/>
        <v/>
      </c>
      <c r="M314" s="69" t="str">
        <f t="shared" si="44"/>
        <v/>
      </c>
      <c r="N314" s="69" t="str">
        <f t="shared" si="45"/>
        <v/>
      </c>
      <c r="O314" s="69" t="str">
        <f t="shared" si="46"/>
        <v/>
      </c>
    </row>
    <row r="315" spans="1:15" x14ac:dyDescent="0.3">
      <c r="A315" s="606" t="str" cm="1">
        <f t="array" ref="A315">IF(G315='Tables calc'!$M$1+1,"Totals:",IF(A314="Totals:","",IF(A314="","",INDEX('Tables calc'!$J$24:$J$539,_xlfn.AGGREGATE(15,3,('Tables calc'!$N$24:$N$539=1)/('Tables calc'!$N$24:$N$539=1)*(ROW('Tables calc'!$N$24:$N$539)-ROW('Tables calc'!$N$23)),G315)))))</f>
        <v/>
      </c>
      <c r="B315" s="606" t="str" cm="1">
        <f t="array" ref="B315">IF(G315='Tables calc'!$M$1+1,"#",IF(B314="#","",IF(B314="","",INDEX('Tables calc'!$K$24:$K$539,_xlfn.AGGREGATE(15,3,('Tables calc'!$N$24:$N$539=1)/('Tables calc'!$N$24:$N$539=1)*(ROW('Tables calc'!$N$24:$N$539)-ROW('Tables calc'!$N$23)),G315)))))</f>
        <v/>
      </c>
      <c r="C315" s="607" t="str">
        <f t="shared" si="47"/>
        <v/>
      </c>
      <c r="D315" s="608" t="str" cm="1">
        <f t="array" ref="D315">IF(G315='Tables calc'!$M$1+1,'Tables calc'!$P$23,IF(D314='Tables calc'!$P$23,"",IF(D314="","",INDEX('Tables calc'!$L$24:$L$539,_xlfn.AGGREGATE(15,3,('Tables calc'!$N$24:$N$539=1)/('Tables calc'!$N$24:$N$539=1)*(ROW('Tables calc'!$N$24:$N$539)-ROW('Tables calc'!$N$23)),G315)))))</f>
        <v/>
      </c>
      <c r="E315" s="601" t="str">
        <f t="shared" si="48"/>
        <v/>
      </c>
      <c r="F315" s="613" t="str" cm="1">
        <f t="array" ref="F315">IF(G315='Tables calc'!$M$1+1,'Tables calc'!$P$24,IF(E314="Box 5","",IF(F314="","",INDEX('Tables calc'!$M$24:$M$539,_xlfn.AGGREGATE(15,3,('Tables calc'!$N$24:$N$539=1)/('Tables calc'!$N$24:$N$539=1)*(ROW('Tables calc'!$N$24:$N$539)-ROW('Tables calc'!$N$23)),G315)))))</f>
        <v/>
      </c>
      <c r="G315" s="69">
        <v>314</v>
      </c>
      <c r="H315" s="69" t="str">
        <f t="shared" si="40"/>
        <v/>
      </c>
      <c r="I315" s="69" t="str">
        <f t="shared" si="41"/>
        <v/>
      </c>
      <c r="J315" s="69" t="str">
        <f t="shared" si="49"/>
        <v/>
      </c>
      <c r="K315" s="69" t="str">
        <f t="shared" si="42"/>
        <v/>
      </c>
      <c r="L315" s="69" t="str">
        <f t="shared" si="43"/>
        <v/>
      </c>
      <c r="M315" s="69" t="str">
        <f t="shared" si="44"/>
        <v/>
      </c>
      <c r="N315" s="69" t="str">
        <f t="shared" si="45"/>
        <v/>
      </c>
      <c r="O315" s="69" t="str">
        <f t="shared" si="46"/>
        <v/>
      </c>
    </row>
    <row r="316" spans="1:15" x14ac:dyDescent="0.3">
      <c r="A316" s="606" t="str" cm="1">
        <f t="array" ref="A316">IF(G316='Tables calc'!$M$1+1,"Totals:",IF(A315="Totals:","",IF(A315="","",INDEX('Tables calc'!$J$24:$J$539,_xlfn.AGGREGATE(15,3,('Tables calc'!$N$24:$N$539=1)/('Tables calc'!$N$24:$N$539=1)*(ROW('Tables calc'!$N$24:$N$539)-ROW('Tables calc'!$N$23)),G316)))))</f>
        <v/>
      </c>
      <c r="B316" s="606" t="str" cm="1">
        <f t="array" ref="B316">IF(G316='Tables calc'!$M$1+1,"#",IF(B315="#","",IF(B315="","",INDEX('Tables calc'!$K$24:$K$539,_xlfn.AGGREGATE(15,3,('Tables calc'!$N$24:$N$539=1)/('Tables calc'!$N$24:$N$539=1)*(ROW('Tables calc'!$N$24:$N$539)-ROW('Tables calc'!$N$23)),G316)))))</f>
        <v/>
      </c>
      <c r="C316" s="607" t="str">
        <f t="shared" si="47"/>
        <v/>
      </c>
      <c r="D316" s="608" t="str" cm="1">
        <f t="array" ref="D316">IF(G316='Tables calc'!$M$1+1,'Tables calc'!$P$23,IF(D315='Tables calc'!$P$23,"",IF(D315="","",INDEX('Tables calc'!$L$24:$L$539,_xlfn.AGGREGATE(15,3,('Tables calc'!$N$24:$N$539=1)/('Tables calc'!$N$24:$N$539=1)*(ROW('Tables calc'!$N$24:$N$539)-ROW('Tables calc'!$N$23)),G316)))))</f>
        <v/>
      </c>
      <c r="E316" s="601" t="str">
        <f t="shared" si="48"/>
        <v/>
      </c>
      <c r="F316" s="613" t="str" cm="1">
        <f t="array" ref="F316">IF(G316='Tables calc'!$M$1+1,'Tables calc'!$P$24,IF(E315="Box 5","",IF(F315="","",INDEX('Tables calc'!$M$24:$M$539,_xlfn.AGGREGATE(15,3,('Tables calc'!$N$24:$N$539=1)/('Tables calc'!$N$24:$N$539=1)*(ROW('Tables calc'!$N$24:$N$539)-ROW('Tables calc'!$N$23)),G316)))))</f>
        <v/>
      </c>
      <c r="G316" s="69">
        <v>315</v>
      </c>
      <c r="H316" s="69" t="str">
        <f t="shared" si="40"/>
        <v/>
      </c>
      <c r="I316" s="69" t="str">
        <f t="shared" si="41"/>
        <v/>
      </c>
      <c r="J316" s="69" t="str">
        <f t="shared" si="49"/>
        <v/>
      </c>
      <c r="K316" s="69" t="str">
        <f t="shared" si="42"/>
        <v/>
      </c>
      <c r="L316" s="69" t="str">
        <f t="shared" si="43"/>
        <v/>
      </c>
      <c r="M316" s="69" t="str">
        <f t="shared" si="44"/>
        <v/>
      </c>
      <c r="N316" s="69" t="str">
        <f t="shared" si="45"/>
        <v/>
      </c>
      <c r="O316" s="69" t="str">
        <f t="shared" si="46"/>
        <v/>
      </c>
    </row>
    <row r="317" spans="1:15" x14ac:dyDescent="0.3">
      <c r="A317" s="606" t="str" cm="1">
        <f t="array" ref="A317">IF(G317='Tables calc'!$M$1+1,"Totals:",IF(A316="Totals:","",IF(A316="","",INDEX('Tables calc'!$J$24:$J$539,_xlfn.AGGREGATE(15,3,('Tables calc'!$N$24:$N$539=1)/('Tables calc'!$N$24:$N$539=1)*(ROW('Tables calc'!$N$24:$N$539)-ROW('Tables calc'!$N$23)),G317)))))</f>
        <v/>
      </c>
      <c r="B317" s="606" t="str" cm="1">
        <f t="array" ref="B317">IF(G317='Tables calc'!$M$1+1,"#",IF(B316="#","",IF(B316="","",INDEX('Tables calc'!$K$24:$K$539,_xlfn.AGGREGATE(15,3,('Tables calc'!$N$24:$N$539=1)/('Tables calc'!$N$24:$N$539=1)*(ROW('Tables calc'!$N$24:$N$539)-ROW('Tables calc'!$N$23)),G317)))))</f>
        <v/>
      </c>
      <c r="C317" s="607" t="str">
        <f t="shared" si="47"/>
        <v/>
      </c>
      <c r="D317" s="608" t="str" cm="1">
        <f t="array" ref="D317">IF(G317='Tables calc'!$M$1+1,'Tables calc'!$P$23,IF(D316='Tables calc'!$P$23,"",IF(D316="","",INDEX('Tables calc'!$L$24:$L$539,_xlfn.AGGREGATE(15,3,('Tables calc'!$N$24:$N$539=1)/('Tables calc'!$N$24:$N$539=1)*(ROW('Tables calc'!$N$24:$N$539)-ROW('Tables calc'!$N$23)),G317)))))</f>
        <v/>
      </c>
      <c r="E317" s="601" t="str">
        <f t="shared" si="48"/>
        <v/>
      </c>
      <c r="F317" s="613" t="str" cm="1">
        <f t="array" ref="F317">IF(G317='Tables calc'!$M$1+1,'Tables calc'!$P$24,IF(E316="Box 5","",IF(F316="","",INDEX('Tables calc'!$M$24:$M$539,_xlfn.AGGREGATE(15,3,('Tables calc'!$N$24:$N$539=1)/('Tables calc'!$N$24:$N$539=1)*(ROW('Tables calc'!$N$24:$N$539)-ROW('Tables calc'!$N$23)),G317)))))</f>
        <v/>
      </c>
      <c r="G317" s="69">
        <v>316</v>
      </c>
      <c r="H317" s="69" t="str">
        <f t="shared" si="40"/>
        <v/>
      </c>
      <c r="I317" s="69" t="str">
        <f t="shared" si="41"/>
        <v/>
      </c>
      <c r="J317" s="69" t="str">
        <f t="shared" si="49"/>
        <v/>
      </c>
      <c r="K317" s="69" t="str">
        <f t="shared" si="42"/>
        <v/>
      </c>
      <c r="L317" s="69" t="str">
        <f t="shared" si="43"/>
        <v/>
      </c>
      <c r="M317" s="69" t="str">
        <f t="shared" si="44"/>
        <v/>
      </c>
      <c r="N317" s="69" t="str">
        <f t="shared" si="45"/>
        <v/>
      </c>
      <c r="O317" s="69" t="str">
        <f t="shared" si="46"/>
        <v/>
      </c>
    </row>
    <row r="318" spans="1:15" x14ac:dyDescent="0.3">
      <c r="A318" s="606" t="str" cm="1">
        <f t="array" ref="A318">IF(G318='Tables calc'!$M$1+1,"Totals:",IF(A317="Totals:","",IF(A317="","",INDEX('Tables calc'!$J$24:$J$539,_xlfn.AGGREGATE(15,3,('Tables calc'!$N$24:$N$539=1)/('Tables calc'!$N$24:$N$539=1)*(ROW('Tables calc'!$N$24:$N$539)-ROW('Tables calc'!$N$23)),G318)))))</f>
        <v/>
      </c>
      <c r="B318" s="606" t="str" cm="1">
        <f t="array" ref="B318">IF(G318='Tables calc'!$M$1+1,"#",IF(B317="#","",IF(B317="","",INDEX('Tables calc'!$K$24:$K$539,_xlfn.AGGREGATE(15,3,('Tables calc'!$N$24:$N$539=1)/('Tables calc'!$N$24:$N$539=1)*(ROW('Tables calc'!$N$24:$N$539)-ROW('Tables calc'!$N$23)),G318)))))</f>
        <v/>
      </c>
      <c r="C318" s="607" t="str">
        <f t="shared" si="47"/>
        <v/>
      </c>
      <c r="D318" s="608" t="str" cm="1">
        <f t="array" ref="D318">IF(G318='Tables calc'!$M$1+1,'Tables calc'!$P$23,IF(D317='Tables calc'!$P$23,"",IF(D317="","",INDEX('Tables calc'!$L$24:$L$539,_xlfn.AGGREGATE(15,3,('Tables calc'!$N$24:$N$539=1)/('Tables calc'!$N$24:$N$539=1)*(ROW('Tables calc'!$N$24:$N$539)-ROW('Tables calc'!$N$23)),G318)))))</f>
        <v/>
      </c>
      <c r="E318" s="601" t="str">
        <f t="shared" si="48"/>
        <v/>
      </c>
      <c r="F318" s="613" t="str" cm="1">
        <f t="array" ref="F318">IF(G318='Tables calc'!$M$1+1,'Tables calc'!$P$24,IF(E317="Box 5","",IF(F317="","",INDEX('Tables calc'!$M$24:$M$539,_xlfn.AGGREGATE(15,3,('Tables calc'!$N$24:$N$539=1)/('Tables calc'!$N$24:$N$539=1)*(ROW('Tables calc'!$N$24:$N$539)-ROW('Tables calc'!$N$23)),G318)))))</f>
        <v/>
      </c>
      <c r="G318" s="69">
        <v>317</v>
      </c>
      <c r="H318" s="69" t="str">
        <f t="shared" si="40"/>
        <v/>
      </c>
      <c r="I318" s="69" t="str">
        <f t="shared" si="41"/>
        <v/>
      </c>
      <c r="J318" s="69" t="str">
        <f t="shared" si="49"/>
        <v/>
      </c>
      <c r="K318" s="69" t="str">
        <f t="shared" si="42"/>
        <v/>
      </c>
      <c r="L318" s="69" t="str">
        <f t="shared" si="43"/>
        <v/>
      </c>
      <c r="M318" s="69" t="str">
        <f t="shared" si="44"/>
        <v/>
      </c>
      <c r="N318" s="69" t="str">
        <f t="shared" si="45"/>
        <v/>
      </c>
      <c r="O318" s="69" t="str">
        <f t="shared" si="46"/>
        <v/>
      </c>
    </row>
    <row r="319" spans="1:15" x14ac:dyDescent="0.3">
      <c r="A319" s="606" t="str" cm="1">
        <f t="array" ref="A319">IF(G319='Tables calc'!$M$1+1,"Totals:",IF(A318="Totals:","",IF(A318="","",INDEX('Tables calc'!$J$24:$J$539,_xlfn.AGGREGATE(15,3,('Tables calc'!$N$24:$N$539=1)/('Tables calc'!$N$24:$N$539=1)*(ROW('Tables calc'!$N$24:$N$539)-ROW('Tables calc'!$N$23)),G319)))))</f>
        <v/>
      </c>
      <c r="B319" s="606" t="str" cm="1">
        <f t="array" ref="B319">IF(G319='Tables calc'!$M$1+1,"#",IF(B318="#","",IF(B318="","",INDEX('Tables calc'!$K$24:$K$539,_xlfn.AGGREGATE(15,3,('Tables calc'!$N$24:$N$539=1)/('Tables calc'!$N$24:$N$539=1)*(ROW('Tables calc'!$N$24:$N$539)-ROW('Tables calc'!$N$23)),G319)))))</f>
        <v/>
      </c>
      <c r="C319" s="607" t="str">
        <f t="shared" si="47"/>
        <v/>
      </c>
      <c r="D319" s="608" t="str" cm="1">
        <f t="array" ref="D319">IF(G319='Tables calc'!$M$1+1,'Tables calc'!$P$23,IF(D318='Tables calc'!$P$23,"",IF(D318="","",INDEX('Tables calc'!$L$24:$L$539,_xlfn.AGGREGATE(15,3,('Tables calc'!$N$24:$N$539=1)/('Tables calc'!$N$24:$N$539=1)*(ROW('Tables calc'!$N$24:$N$539)-ROW('Tables calc'!$N$23)),G319)))))</f>
        <v/>
      </c>
      <c r="E319" s="601" t="str">
        <f t="shared" si="48"/>
        <v/>
      </c>
      <c r="F319" s="613" t="str" cm="1">
        <f t="array" ref="F319">IF(G319='Tables calc'!$M$1+1,'Tables calc'!$P$24,IF(E318="Box 5","",IF(F318="","",INDEX('Tables calc'!$M$24:$M$539,_xlfn.AGGREGATE(15,3,('Tables calc'!$N$24:$N$539=1)/('Tables calc'!$N$24:$N$539=1)*(ROW('Tables calc'!$N$24:$N$539)-ROW('Tables calc'!$N$23)),G319)))))</f>
        <v/>
      </c>
      <c r="G319" s="69">
        <v>318</v>
      </c>
      <c r="H319" s="69" t="str">
        <f t="shared" si="40"/>
        <v/>
      </c>
      <c r="I319" s="69" t="str">
        <f t="shared" si="41"/>
        <v/>
      </c>
      <c r="J319" s="69" t="str">
        <f t="shared" si="49"/>
        <v/>
      </c>
      <c r="K319" s="69" t="str">
        <f t="shared" si="42"/>
        <v/>
      </c>
      <c r="L319" s="69" t="str">
        <f t="shared" si="43"/>
        <v/>
      </c>
      <c r="M319" s="69" t="str">
        <f t="shared" si="44"/>
        <v/>
      </c>
      <c r="N319" s="69" t="str">
        <f t="shared" si="45"/>
        <v/>
      </c>
      <c r="O319" s="69" t="str">
        <f t="shared" si="46"/>
        <v/>
      </c>
    </row>
    <row r="320" spans="1:15" x14ac:dyDescent="0.3">
      <c r="A320" s="606" t="str" cm="1">
        <f t="array" ref="A320">IF(G320='Tables calc'!$M$1+1,"Totals:",IF(A319="Totals:","",IF(A319="","",INDEX('Tables calc'!$J$24:$J$539,_xlfn.AGGREGATE(15,3,('Tables calc'!$N$24:$N$539=1)/('Tables calc'!$N$24:$N$539=1)*(ROW('Tables calc'!$N$24:$N$539)-ROW('Tables calc'!$N$23)),G320)))))</f>
        <v/>
      </c>
      <c r="B320" s="606" t="str" cm="1">
        <f t="array" ref="B320">IF(G320='Tables calc'!$M$1+1,"#",IF(B319="#","",IF(B319="","",INDEX('Tables calc'!$K$24:$K$539,_xlfn.AGGREGATE(15,3,('Tables calc'!$N$24:$N$539=1)/('Tables calc'!$N$24:$N$539=1)*(ROW('Tables calc'!$N$24:$N$539)-ROW('Tables calc'!$N$23)),G320)))))</f>
        <v/>
      </c>
      <c r="C320" s="607" t="str">
        <f t="shared" si="47"/>
        <v/>
      </c>
      <c r="D320" s="608" t="str" cm="1">
        <f t="array" ref="D320">IF(G320='Tables calc'!$M$1+1,'Tables calc'!$P$23,IF(D319='Tables calc'!$P$23,"",IF(D319="","",INDEX('Tables calc'!$L$24:$L$539,_xlfn.AGGREGATE(15,3,('Tables calc'!$N$24:$N$539=1)/('Tables calc'!$N$24:$N$539=1)*(ROW('Tables calc'!$N$24:$N$539)-ROW('Tables calc'!$N$23)),G320)))))</f>
        <v/>
      </c>
      <c r="E320" s="601" t="str">
        <f t="shared" si="48"/>
        <v/>
      </c>
      <c r="F320" s="613" t="str" cm="1">
        <f t="array" ref="F320">IF(G320='Tables calc'!$M$1+1,'Tables calc'!$P$24,IF(E319="Box 5","",IF(F319="","",INDEX('Tables calc'!$M$24:$M$539,_xlfn.AGGREGATE(15,3,('Tables calc'!$N$24:$N$539=1)/('Tables calc'!$N$24:$N$539=1)*(ROW('Tables calc'!$N$24:$N$539)-ROW('Tables calc'!$N$23)),G320)))))</f>
        <v/>
      </c>
      <c r="G320" s="69">
        <v>319</v>
      </c>
      <c r="H320" s="69" t="str">
        <f t="shared" si="40"/>
        <v/>
      </c>
      <c r="I320" s="69" t="str">
        <f t="shared" si="41"/>
        <v/>
      </c>
      <c r="J320" s="69" t="str">
        <f t="shared" si="49"/>
        <v/>
      </c>
      <c r="K320" s="69" t="str">
        <f t="shared" si="42"/>
        <v/>
      </c>
      <c r="L320" s="69" t="str">
        <f t="shared" si="43"/>
        <v/>
      </c>
      <c r="M320" s="69" t="str">
        <f t="shared" si="44"/>
        <v/>
      </c>
      <c r="N320" s="69" t="str">
        <f t="shared" si="45"/>
        <v/>
      </c>
      <c r="O320" s="69" t="str">
        <f t="shared" si="46"/>
        <v/>
      </c>
    </row>
    <row r="321" spans="1:15" x14ac:dyDescent="0.3">
      <c r="A321" s="606" t="str" cm="1">
        <f t="array" ref="A321">IF(G321='Tables calc'!$M$1+1,"Totals:",IF(A320="Totals:","",IF(A320="","",INDEX('Tables calc'!$J$24:$J$539,_xlfn.AGGREGATE(15,3,('Tables calc'!$N$24:$N$539=1)/('Tables calc'!$N$24:$N$539=1)*(ROW('Tables calc'!$N$24:$N$539)-ROW('Tables calc'!$N$23)),G321)))))</f>
        <v/>
      </c>
      <c r="B321" s="606" t="str" cm="1">
        <f t="array" ref="B321">IF(G321='Tables calc'!$M$1+1,"#",IF(B320="#","",IF(B320="","",INDEX('Tables calc'!$K$24:$K$539,_xlfn.AGGREGATE(15,3,('Tables calc'!$N$24:$N$539=1)/('Tables calc'!$N$24:$N$539=1)*(ROW('Tables calc'!$N$24:$N$539)-ROW('Tables calc'!$N$23)),G321)))))</f>
        <v/>
      </c>
      <c r="C321" s="607" t="str">
        <f t="shared" si="47"/>
        <v/>
      </c>
      <c r="D321" s="608" t="str" cm="1">
        <f t="array" ref="D321">IF(G321='Tables calc'!$M$1+1,'Tables calc'!$P$23,IF(D320='Tables calc'!$P$23,"",IF(D320="","",INDEX('Tables calc'!$L$24:$L$539,_xlfn.AGGREGATE(15,3,('Tables calc'!$N$24:$N$539=1)/('Tables calc'!$N$24:$N$539=1)*(ROW('Tables calc'!$N$24:$N$539)-ROW('Tables calc'!$N$23)),G321)))))</f>
        <v/>
      </c>
      <c r="E321" s="601" t="str">
        <f t="shared" si="48"/>
        <v/>
      </c>
      <c r="F321" s="613" t="str" cm="1">
        <f t="array" ref="F321">IF(G321='Tables calc'!$M$1+1,'Tables calc'!$P$24,IF(E320="Box 5","",IF(F320="","",INDEX('Tables calc'!$M$24:$M$539,_xlfn.AGGREGATE(15,3,('Tables calc'!$N$24:$N$539=1)/('Tables calc'!$N$24:$N$539=1)*(ROW('Tables calc'!$N$24:$N$539)-ROW('Tables calc'!$N$23)),G321)))))</f>
        <v/>
      </c>
      <c r="G321" s="69">
        <v>320</v>
      </c>
      <c r="H321" s="69" t="str">
        <f t="shared" si="40"/>
        <v/>
      </c>
      <c r="I321" s="69" t="str">
        <f t="shared" si="41"/>
        <v/>
      </c>
      <c r="J321" s="69" t="str">
        <f t="shared" si="49"/>
        <v/>
      </c>
      <c r="K321" s="69" t="str">
        <f t="shared" si="42"/>
        <v/>
      </c>
      <c r="L321" s="69" t="str">
        <f t="shared" si="43"/>
        <v/>
      </c>
      <c r="M321" s="69" t="str">
        <f t="shared" si="44"/>
        <v/>
      </c>
      <c r="N321" s="69" t="str">
        <f t="shared" si="45"/>
        <v/>
      </c>
      <c r="O321" s="69" t="str">
        <f t="shared" si="46"/>
        <v/>
      </c>
    </row>
    <row r="322" spans="1:15" x14ac:dyDescent="0.3">
      <c r="A322" s="606" t="str" cm="1">
        <f t="array" ref="A322">IF(G322='Tables calc'!$M$1+1,"Totals:",IF(A321="Totals:","",IF(A321="","",INDEX('Tables calc'!$J$24:$J$539,_xlfn.AGGREGATE(15,3,('Tables calc'!$N$24:$N$539=1)/('Tables calc'!$N$24:$N$539=1)*(ROW('Tables calc'!$N$24:$N$539)-ROW('Tables calc'!$N$23)),G322)))))</f>
        <v/>
      </c>
      <c r="B322" s="606" t="str" cm="1">
        <f t="array" ref="B322">IF(G322='Tables calc'!$M$1+1,"#",IF(B321="#","",IF(B321="","",INDEX('Tables calc'!$K$24:$K$539,_xlfn.AGGREGATE(15,3,('Tables calc'!$N$24:$N$539=1)/('Tables calc'!$N$24:$N$539=1)*(ROW('Tables calc'!$N$24:$N$539)-ROW('Tables calc'!$N$23)),G322)))))</f>
        <v/>
      </c>
      <c r="C322" s="607" t="str">
        <f t="shared" si="47"/>
        <v/>
      </c>
      <c r="D322" s="608" t="str" cm="1">
        <f t="array" ref="D322">IF(G322='Tables calc'!$M$1+1,'Tables calc'!$P$23,IF(D321='Tables calc'!$P$23,"",IF(D321="","",INDEX('Tables calc'!$L$24:$L$539,_xlfn.AGGREGATE(15,3,('Tables calc'!$N$24:$N$539=1)/('Tables calc'!$N$24:$N$539=1)*(ROW('Tables calc'!$N$24:$N$539)-ROW('Tables calc'!$N$23)),G322)))))</f>
        <v/>
      </c>
      <c r="E322" s="601" t="str">
        <f t="shared" si="48"/>
        <v/>
      </c>
      <c r="F322" s="613" t="str" cm="1">
        <f t="array" ref="F322">IF(G322='Tables calc'!$M$1+1,'Tables calc'!$P$24,IF(E321="Box 5","",IF(F321="","",INDEX('Tables calc'!$M$24:$M$539,_xlfn.AGGREGATE(15,3,('Tables calc'!$N$24:$N$539=1)/('Tables calc'!$N$24:$N$539=1)*(ROW('Tables calc'!$N$24:$N$539)-ROW('Tables calc'!$N$23)),G322)))))</f>
        <v/>
      </c>
      <c r="G322" s="69">
        <v>321</v>
      </c>
      <c r="H322" s="69" t="str">
        <f t="shared" ref="H322:H385" si="50">IF(A322="Totals:","STOP",IF(H321="STOP","",IF(H321="","","GO")))</f>
        <v/>
      </c>
      <c r="I322" s="69" t="str">
        <f t="shared" ref="I322:I385" si="51">IF(A322="Totals:","STOP",IF(I321="STOP","",IF(I321="","","GO")))</f>
        <v/>
      </c>
      <c r="J322" s="69" t="str">
        <f t="shared" si="49"/>
        <v/>
      </c>
      <c r="K322" s="69" t="str">
        <f t="shared" ref="K322:K385" si="52">IF(A322="Totals:","STOP",IF(K321="STOP","",IF(K321="","","GO")))</f>
        <v/>
      </c>
      <c r="L322" s="69" t="str">
        <f t="shared" ref="L322:L385" si="53">IF(A322="Totals:","STOP",IF(L321="STOP","",IF(L321="","","GO")))</f>
        <v/>
      </c>
      <c r="M322" s="69" t="str">
        <f t="shared" ref="M322:M385" si="54">IF(A322="Totals:","STOP",IF(M321="STOP","",IF(M321="","","GO")))</f>
        <v/>
      </c>
      <c r="N322" s="69" t="str">
        <f t="shared" ref="N322:N385" si="55">IF(A322="Totals:","STOP",IF(N321="STOP","",IF(N321="","","GO")))</f>
        <v/>
      </c>
      <c r="O322" s="69" t="str">
        <f t="shared" ref="O322:O385" si="56">IF(A322="Totals:","STOP",IF(O321="STOP","",IF(O321="","","GO")))</f>
        <v/>
      </c>
    </row>
    <row r="323" spans="1:15" x14ac:dyDescent="0.3">
      <c r="A323" s="606" t="str" cm="1">
        <f t="array" ref="A323">IF(G323='Tables calc'!$M$1+1,"Totals:",IF(A322="Totals:","",IF(A322="","",INDEX('Tables calc'!$J$24:$J$539,_xlfn.AGGREGATE(15,3,('Tables calc'!$N$24:$N$539=1)/('Tables calc'!$N$24:$N$539=1)*(ROW('Tables calc'!$N$24:$N$539)-ROW('Tables calc'!$N$23)),G323)))))</f>
        <v/>
      </c>
      <c r="B323" s="606" t="str" cm="1">
        <f t="array" ref="B323">IF(G323='Tables calc'!$M$1+1,"#",IF(B322="#","",IF(B322="","",INDEX('Tables calc'!$K$24:$K$539,_xlfn.AGGREGATE(15,3,('Tables calc'!$N$24:$N$539=1)/('Tables calc'!$N$24:$N$539=1)*(ROW('Tables calc'!$N$24:$N$539)-ROW('Tables calc'!$N$23)),G323)))))</f>
        <v/>
      </c>
      <c r="C323" s="607" t="str">
        <f t="shared" ref="C323:C386" si="57">IF(A323="Totals:","Box 4",IF(A323="FTE Reduction Exceptions:","*",""))</f>
        <v/>
      </c>
      <c r="D323" s="608" t="str" cm="1">
        <f t="array" ref="D323">IF(G323='Tables calc'!$M$1+1,'Tables calc'!$P$23,IF(D322='Tables calc'!$P$23,"",IF(D322="","",INDEX('Tables calc'!$L$24:$L$539,_xlfn.AGGREGATE(15,3,('Tables calc'!$N$24:$N$539=1)/('Tables calc'!$N$24:$N$539=1)*(ROW('Tables calc'!$N$24:$N$539)-ROW('Tables calc'!$N$23)),G323)))))</f>
        <v/>
      </c>
      <c r="E323" s="601" t="str">
        <f t="shared" ref="E323:E386" si="58">IF(A323="Totals:","Box 5",IF(A323="FTE Reduction Exceptions:","*",""))</f>
        <v/>
      </c>
      <c r="F323" s="613" t="str" cm="1">
        <f t="array" ref="F323">IF(G323='Tables calc'!$M$1+1,'Tables calc'!$P$24,IF(E322="Box 5","",IF(F322="","",INDEX('Tables calc'!$M$24:$M$539,_xlfn.AGGREGATE(15,3,('Tables calc'!$N$24:$N$539=1)/('Tables calc'!$N$24:$N$539=1)*(ROW('Tables calc'!$N$24:$N$539)-ROW('Tables calc'!$N$23)),G323)))))</f>
        <v/>
      </c>
      <c r="G323" s="69">
        <v>322</v>
      </c>
      <c r="H323" s="69" t="str">
        <f t="shared" si="50"/>
        <v/>
      </c>
      <c r="I323" s="69" t="str">
        <f t="shared" si="51"/>
        <v/>
      </c>
      <c r="J323" s="69" t="str">
        <f t="shared" ref="J323:J386" si="59">IF(A323="Totals:","STOP",IF(J322="STOP","",IF(H322="","","GO")))</f>
        <v/>
      </c>
      <c r="K323" s="69" t="str">
        <f t="shared" si="52"/>
        <v/>
      </c>
      <c r="L323" s="69" t="str">
        <f t="shared" si="53"/>
        <v/>
      </c>
      <c r="M323" s="69" t="str">
        <f t="shared" si="54"/>
        <v/>
      </c>
      <c r="N323" s="69" t="str">
        <f t="shared" si="55"/>
        <v/>
      </c>
      <c r="O323" s="69" t="str">
        <f t="shared" si="56"/>
        <v/>
      </c>
    </row>
    <row r="324" spans="1:15" x14ac:dyDescent="0.3">
      <c r="A324" s="606" t="str" cm="1">
        <f t="array" ref="A324">IF(G324='Tables calc'!$M$1+1,"Totals:",IF(A323="Totals:","",IF(A323="","",INDEX('Tables calc'!$J$24:$J$539,_xlfn.AGGREGATE(15,3,('Tables calc'!$N$24:$N$539=1)/('Tables calc'!$N$24:$N$539=1)*(ROW('Tables calc'!$N$24:$N$539)-ROW('Tables calc'!$N$23)),G324)))))</f>
        <v/>
      </c>
      <c r="B324" s="606" t="str" cm="1">
        <f t="array" ref="B324">IF(G324='Tables calc'!$M$1+1,"#",IF(B323="#","",IF(B323="","",INDEX('Tables calc'!$K$24:$K$539,_xlfn.AGGREGATE(15,3,('Tables calc'!$N$24:$N$539=1)/('Tables calc'!$N$24:$N$539=1)*(ROW('Tables calc'!$N$24:$N$539)-ROW('Tables calc'!$N$23)),G324)))))</f>
        <v/>
      </c>
      <c r="C324" s="607" t="str">
        <f t="shared" si="57"/>
        <v/>
      </c>
      <c r="D324" s="608" t="str" cm="1">
        <f t="array" ref="D324">IF(G324='Tables calc'!$M$1+1,'Tables calc'!$P$23,IF(D323='Tables calc'!$P$23,"",IF(D323="","",INDEX('Tables calc'!$L$24:$L$539,_xlfn.AGGREGATE(15,3,('Tables calc'!$N$24:$N$539=1)/('Tables calc'!$N$24:$N$539=1)*(ROW('Tables calc'!$N$24:$N$539)-ROW('Tables calc'!$N$23)),G324)))))</f>
        <v/>
      </c>
      <c r="E324" s="601" t="str">
        <f t="shared" si="58"/>
        <v/>
      </c>
      <c r="F324" s="613" t="str" cm="1">
        <f t="array" ref="F324">IF(G324='Tables calc'!$M$1+1,'Tables calc'!$P$24,IF(E323="Box 5","",IF(F323="","",INDEX('Tables calc'!$M$24:$M$539,_xlfn.AGGREGATE(15,3,('Tables calc'!$N$24:$N$539=1)/('Tables calc'!$N$24:$N$539=1)*(ROW('Tables calc'!$N$24:$N$539)-ROW('Tables calc'!$N$23)),G324)))))</f>
        <v/>
      </c>
      <c r="G324" s="69">
        <v>323</v>
      </c>
      <c r="H324" s="69" t="str">
        <f t="shared" si="50"/>
        <v/>
      </c>
      <c r="I324" s="69" t="str">
        <f t="shared" si="51"/>
        <v/>
      </c>
      <c r="J324" s="69" t="str">
        <f t="shared" si="59"/>
        <v/>
      </c>
      <c r="K324" s="69" t="str">
        <f t="shared" si="52"/>
        <v/>
      </c>
      <c r="L324" s="69" t="str">
        <f t="shared" si="53"/>
        <v/>
      </c>
      <c r="M324" s="69" t="str">
        <f t="shared" si="54"/>
        <v/>
      </c>
      <c r="N324" s="69" t="str">
        <f t="shared" si="55"/>
        <v/>
      </c>
      <c r="O324" s="69" t="str">
        <f t="shared" si="56"/>
        <v/>
      </c>
    </row>
    <row r="325" spans="1:15" x14ac:dyDescent="0.3">
      <c r="A325" s="606" t="str" cm="1">
        <f t="array" ref="A325">IF(G325='Tables calc'!$M$1+1,"Totals:",IF(A324="Totals:","",IF(A324="","",INDEX('Tables calc'!$J$24:$J$539,_xlfn.AGGREGATE(15,3,('Tables calc'!$N$24:$N$539=1)/('Tables calc'!$N$24:$N$539=1)*(ROW('Tables calc'!$N$24:$N$539)-ROW('Tables calc'!$N$23)),G325)))))</f>
        <v/>
      </c>
      <c r="B325" s="606" t="str" cm="1">
        <f t="array" ref="B325">IF(G325='Tables calc'!$M$1+1,"#",IF(B324="#","",IF(B324="","",INDEX('Tables calc'!$K$24:$K$539,_xlfn.AGGREGATE(15,3,('Tables calc'!$N$24:$N$539=1)/('Tables calc'!$N$24:$N$539=1)*(ROW('Tables calc'!$N$24:$N$539)-ROW('Tables calc'!$N$23)),G325)))))</f>
        <v/>
      </c>
      <c r="C325" s="607" t="str">
        <f t="shared" si="57"/>
        <v/>
      </c>
      <c r="D325" s="608" t="str" cm="1">
        <f t="array" ref="D325">IF(G325='Tables calc'!$M$1+1,'Tables calc'!$P$23,IF(D324='Tables calc'!$P$23,"",IF(D324="","",INDEX('Tables calc'!$L$24:$L$539,_xlfn.AGGREGATE(15,3,('Tables calc'!$N$24:$N$539=1)/('Tables calc'!$N$24:$N$539=1)*(ROW('Tables calc'!$N$24:$N$539)-ROW('Tables calc'!$N$23)),G325)))))</f>
        <v/>
      </c>
      <c r="E325" s="601" t="str">
        <f t="shared" si="58"/>
        <v/>
      </c>
      <c r="F325" s="613" t="str" cm="1">
        <f t="array" ref="F325">IF(G325='Tables calc'!$M$1+1,'Tables calc'!$P$24,IF(E324="Box 5","",IF(F324="","",INDEX('Tables calc'!$M$24:$M$539,_xlfn.AGGREGATE(15,3,('Tables calc'!$N$24:$N$539=1)/('Tables calc'!$N$24:$N$539=1)*(ROW('Tables calc'!$N$24:$N$539)-ROW('Tables calc'!$N$23)),G325)))))</f>
        <v/>
      </c>
      <c r="G325" s="69">
        <v>324</v>
      </c>
      <c r="H325" s="69" t="str">
        <f t="shared" si="50"/>
        <v/>
      </c>
      <c r="I325" s="69" t="str">
        <f t="shared" si="51"/>
        <v/>
      </c>
      <c r="J325" s="69" t="str">
        <f t="shared" si="59"/>
        <v/>
      </c>
      <c r="K325" s="69" t="str">
        <f t="shared" si="52"/>
        <v/>
      </c>
      <c r="L325" s="69" t="str">
        <f t="shared" si="53"/>
        <v/>
      </c>
      <c r="M325" s="69" t="str">
        <f t="shared" si="54"/>
        <v/>
      </c>
      <c r="N325" s="69" t="str">
        <f t="shared" si="55"/>
        <v/>
      </c>
      <c r="O325" s="69" t="str">
        <f t="shared" si="56"/>
        <v/>
      </c>
    </row>
    <row r="326" spans="1:15" x14ac:dyDescent="0.3">
      <c r="A326" s="606" t="str" cm="1">
        <f t="array" ref="A326">IF(G326='Tables calc'!$M$1+1,"Totals:",IF(A325="Totals:","",IF(A325="","",INDEX('Tables calc'!$J$24:$J$539,_xlfn.AGGREGATE(15,3,('Tables calc'!$N$24:$N$539=1)/('Tables calc'!$N$24:$N$539=1)*(ROW('Tables calc'!$N$24:$N$539)-ROW('Tables calc'!$N$23)),G326)))))</f>
        <v/>
      </c>
      <c r="B326" s="606" t="str" cm="1">
        <f t="array" ref="B326">IF(G326='Tables calc'!$M$1+1,"#",IF(B325="#","",IF(B325="","",INDEX('Tables calc'!$K$24:$K$539,_xlfn.AGGREGATE(15,3,('Tables calc'!$N$24:$N$539=1)/('Tables calc'!$N$24:$N$539=1)*(ROW('Tables calc'!$N$24:$N$539)-ROW('Tables calc'!$N$23)),G326)))))</f>
        <v/>
      </c>
      <c r="C326" s="607" t="str">
        <f t="shared" si="57"/>
        <v/>
      </c>
      <c r="D326" s="608" t="str" cm="1">
        <f t="array" ref="D326">IF(G326='Tables calc'!$M$1+1,'Tables calc'!$P$23,IF(D325='Tables calc'!$P$23,"",IF(D325="","",INDEX('Tables calc'!$L$24:$L$539,_xlfn.AGGREGATE(15,3,('Tables calc'!$N$24:$N$539=1)/('Tables calc'!$N$24:$N$539=1)*(ROW('Tables calc'!$N$24:$N$539)-ROW('Tables calc'!$N$23)),G326)))))</f>
        <v/>
      </c>
      <c r="E326" s="601" t="str">
        <f t="shared" si="58"/>
        <v/>
      </c>
      <c r="F326" s="613" t="str" cm="1">
        <f t="array" ref="F326">IF(G326='Tables calc'!$M$1+1,'Tables calc'!$P$24,IF(E325="Box 5","",IF(F325="","",INDEX('Tables calc'!$M$24:$M$539,_xlfn.AGGREGATE(15,3,('Tables calc'!$N$24:$N$539=1)/('Tables calc'!$N$24:$N$539=1)*(ROW('Tables calc'!$N$24:$N$539)-ROW('Tables calc'!$N$23)),G326)))))</f>
        <v/>
      </c>
      <c r="G326" s="69">
        <v>325</v>
      </c>
      <c r="H326" s="69" t="str">
        <f t="shared" si="50"/>
        <v/>
      </c>
      <c r="I326" s="69" t="str">
        <f t="shared" si="51"/>
        <v/>
      </c>
      <c r="J326" s="69" t="str">
        <f t="shared" si="59"/>
        <v/>
      </c>
      <c r="K326" s="69" t="str">
        <f t="shared" si="52"/>
        <v/>
      </c>
      <c r="L326" s="69" t="str">
        <f t="shared" si="53"/>
        <v/>
      </c>
      <c r="M326" s="69" t="str">
        <f t="shared" si="54"/>
        <v/>
      </c>
      <c r="N326" s="69" t="str">
        <f t="shared" si="55"/>
        <v/>
      </c>
      <c r="O326" s="69" t="str">
        <f t="shared" si="56"/>
        <v/>
      </c>
    </row>
    <row r="327" spans="1:15" x14ac:dyDescent="0.3">
      <c r="A327" s="606" t="str" cm="1">
        <f t="array" ref="A327">IF(G327='Tables calc'!$M$1+1,"Totals:",IF(A326="Totals:","",IF(A326="","",INDEX('Tables calc'!$J$24:$J$539,_xlfn.AGGREGATE(15,3,('Tables calc'!$N$24:$N$539=1)/('Tables calc'!$N$24:$N$539=1)*(ROW('Tables calc'!$N$24:$N$539)-ROW('Tables calc'!$N$23)),G327)))))</f>
        <v/>
      </c>
      <c r="B327" s="606" t="str" cm="1">
        <f t="array" ref="B327">IF(G327='Tables calc'!$M$1+1,"#",IF(B326="#","",IF(B326="","",INDEX('Tables calc'!$K$24:$K$539,_xlfn.AGGREGATE(15,3,('Tables calc'!$N$24:$N$539=1)/('Tables calc'!$N$24:$N$539=1)*(ROW('Tables calc'!$N$24:$N$539)-ROW('Tables calc'!$N$23)),G327)))))</f>
        <v/>
      </c>
      <c r="C327" s="607" t="str">
        <f t="shared" si="57"/>
        <v/>
      </c>
      <c r="D327" s="608" t="str" cm="1">
        <f t="array" ref="D327">IF(G327='Tables calc'!$M$1+1,'Tables calc'!$P$23,IF(D326='Tables calc'!$P$23,"",IF(D326="","",INDEX('Tables calc'!$L$24:$L$539,_xlfn.AGGREGATE(15,3,('Tables calc'!$N$24:$N$539=1)/('Tables calc'!$N$24:$N$539=1)*(ROW('Tables calc'!$N$24:$N$539)-ROW('Tables calc'!$N$23)),G327)))))</f>
        <v/>
      </c>
      <c r="E327" s="601" t="str">
        <f t="shared" si="58"/>
        <v/>
      </c>
      <c r="F327" s="613" t="str" cm="1">
        <f t="array" ref="F327">IF(G327='Tables calc'!$M$1+1,'Tables calc'!$P$24,IF(E326="Box 5","",IF(F326="","",INDEX('Tables calc'!$M$24:$M$539,_xlfn.AGGREGATE(15,3,('Tables calc'!$N$24:$N$539=1)/('Tables calc'!$N$24:$N$539=1)*(ROW('Tables calc'!$N$24:$N$539)-ROW('Tables calc'!$N$23)),G327)))))</f>
        <v/>
      </c>
      <c r="G327" s="69">
        <v>326</v>
      </c>
      <c r="H327" s="69" t="str">
        <f t="shared" si="50"/>
        <v/>
      </c>
      <c r="I327" s="69" t="str">
        <f t="shared" si="51"/>
        <v/>
      </c>
      <c r="J327" s="69" t="str">
        <f t="shared" si="59"/>
        <v/>
      </c>
      <c r="K327" s="69" t="str">
        <f t="shared" si="52"/>
        <v/>
      </c>
      <c r="L327" s="69" t="str">
        <f t="shared" si="53"/>
        <v/>
      </c>
      <c r="M327" s="69" t="str">
        <f t="shared" si="54"/>
        <v/>
      </c>
      <c r="N327" s="69" t="str">
        <f t="shared" si="55"/>
        <v/>
      </c>
      <c r="O327" s="69" t="str">
        <f t="shared" si="56"/>
        <v/>
      </c>
    </row>
    <row r="328" spans="1:15" x14ac:dyDescent="0.3">
      <c r="A328" s="606" t="str" cm="1">
        <f t="array" ref="A328">IF(G328='Tables calc'!$M$1+1,"Totals:",IF(A327="Totals:","",IF(A327="","",INDEX('Tables calc'!$J$24:$J$539,_xlfn.AGGREGATE(15,3,('Tables calc'!$N$24:$N$539=1)/('Tables calc'!$N$24:$N$539=1)*(ROW('Tables calc'!$N$24:$N$539)-ROW('Tables calc'!$N$23)),G328)))))</f>
        <v/>
      </c>
      <c r="B328" s="606" t="str" cm="1">
        <f t="array" ref="B328">IF(G328='Tables calc'!$M$1+1,"#",IF(B327="#","",IF(B327="","",INDEX('Tables calc'!$K$24:$K$539,_xlfn.AGGREGATE(15,3,('Tables calc'!$N$24:$N$539=1)/('Tables calc'!$N$24:$N$539=1)*(ROW('Tables calc'!$N$24:$N$539)-ROW('Tables calc'!$N$23)),G328)))))</f>
        <v/>
      </c>
      <c r="C328" s="607" t="str">
        <f t="shared" si="57"/>
        <v/>
      </c>
      <c r="D328" s="608" t="str" cm="1">
        <f t="array" ref="D328">IF(G328='Tables calc'!$M$1+1,'Tables calc'!$P$23,IF(D327='Tables calc'!$P$23,"",IF(D327="","",INDEX('Tables calc'!$L$24:$L$539,_xlfn.AGGREGATE(15,3,('Tables calc'!$N$24:$N$539=1)/('Tables calc'!$N$24:$N$539=1)*(ROW('Tables calc'!$N$24:$N$539)-ROW('Tables calc'!$N$23)),G328)))))</f>
        <v/>
      </c>
      <c r="E328" s="601" t="str">
        <f t="shared" si="58"/>
        <v/>
      </c>
      <c r="F328" s="613" t="str" cm="1">
        <f t="array" ref="F328">IF(G328='Tables calc'!$M$1+1,'Tables calc'!$P$24,IF(E327="Box 5","",IF(F327="","",INDEX('Tables calc'!$M$24:$M$539,_xlfn.AGGREGATE(15,3,('Tables calc'!$N$24:$N$539=1)/('Tables calc'!$N$24:$N$539=1)*(ROW('Tables calc'!$N$24:$N$539)-ROW('Tables calc'!$N$23)),G328)))))</f>
        <v/>
      </c>
      <c r="G328" s="69">
        <v>327</v>
      </c>
      <c r="H328" s="69" t="str">
        <f t="shared" si="50"/>
        <v/>
      </c>
      <c r="I328" s="69" t="str">
        <f t="shared" si="51"/>
        <v/>
      </c>
      <c r="J328" s="69" t="str">
        <f t="shared" si="59"/>
        <v/>
      </c>
      <c r="K328" s="69" t="str">
        <f t="shared" si="52"/>
        <v/>
      </c>
      <c r="L328" s="69" t="str">
        <f t="shared" si="53"/>
        <v/>
      </c>
      <c r="M328" s="69" t="str">
        <f t="shared" si="54"/>
        <v/>
      </c>
      <c r="N328" s="69" t="str">
        <f t="shared" si="55"/>
        <v/>
      </c>
      <c r="O328" s="69" t="str">
        <f t="shared" si="56"/>
        <v/>
      </c>
    </row>
    <row r="329" spans="1:15" x14ac:dyDescent="0.3">
      <c r="A329" s="606" t="str" cm="1">
        <f t="array" ref="A329">IF(G329='Tables calc'!$M$1+1,"Totals:",IF(A328="Totals:","",IF(A328="","",INDEX('Tables calc'!$J$24:$J$539,_xlfn.AGGREGATE(15,3,('Tables calc'!$N$24:$N$539=1)/('Tables calc'!$N$24:$N$539=1)*(ROW('Tables calc'!$N$24:$N$539)-ROW('Tables calc'!$N$23)),G329)))))</f>
        <v/>
      </c>
      <c r="B329" s="606" t="str" cm="1">
        <f t="array" ref="B329">IF(G329='Tables calc'!$M$1+1,"#",IF(B328="#","",IF(B328="","",INDEX('Tables calc'!$K$24:$K$539,_xlfn.AGGREGATE(15,3,('Tables calc'!$N$24:$N$539=1)/('Tables calc'!$N$24:$N$539=1)*(ROW('Tables calc'!$N$24:$N$539)-ROW('Tables calc'!$N$23)),G329)))))</f>
        <v/>
      </c>
      <c r="C329" s="607" t="str">
        <f t="shared" si="57"/>
        <v/>
      </c>
      <c r="D329" s="608" t="str" cm="1">
        <f t="array" ref="D329">IF(G329='Tables calc'!$M$1+1,'Tables calc'!$P$23,IF(D328='Tables calc'!$P$23,"",IF(D328="","",INDEX('Tables calc'!$L$24:$L$539,_xlfn.AGGREGATE(15,3,('Tables calc'!$N$24:$N$539=1)/('Tables calc'!$N$24:$N$539=1)*(ROW('Tables calc'!$N$24:$N$539)-ROW('Tables calc'!$N$23)),G329)))))</f>
        <v/>
      </c>
      <c r="E329" s="601" t="str">
        <f t="shared" si="58"/>
        <v/>
      </c>
      <c r="F329" s="613" t="str" cm="1">
        <f t="array" ref="F329">IF(G329='Tables calc'!$M$1+1,'Tables calc'!$P$24,IF(E328="Box 5","",IF(F328="","",INDEX('Tables calc'!$M$24:$M$539,_xlfn.AGGREGATE(15,3,('Tables calc'!$N$24:$N$539=1)/('Tables calc'!$N$24:$N$539=1)*(ROW('Tables calc'!$N$24:$N$539)-ROW('Tables calc'!$N$23)),G329)))))</f>
        <v/>
      </c>
      <c r="G329" s="69">
        <v>328</v>
      </c>
      <c r="H329" s="69" t="str">
        <f t="shared" si="50"/>
        <v/>
      </c>
      <c r="I329" s="69" t="str">
        <f t="shared" si="51"/>
        <v/>
      </c>
      <c r="J329" s="69" t="str">
        <f t="shared" si="59"/>
        <v/>
      </c>
      <c r="K329" s="69" t="str">
        <f t="shared" si="52"/>
        <v/>
      </c>
      <c r="L329" s="69" t="str">
        <f t="shared" si="53"/>
        <v/>
      </c>
      <c r="M329" s="69" t="str">
        <f t="shared" si="54"/>
        <v/>
      </c>
      <c r="N329" s="69" t="str">
        <f t="shared" si="55"/>
        <v/>
      </c>
      <c r="O329" s="69" t="str">
        <f t="shared" si="56"/>
        <v/>
      </c>
    </row>
    <row r="330" spans="1:15" x14ac:dyDescent="0.3">
      <c r="A330" s="606" t="str" cm="1">
        <f t="array" ref="A330">IF(G330='Tables calc'!$M$1+1,"Totals:",IF(A329="Totals:","",IF(A329="","",INDEX('Tables calc'!$J$24:$J$539,_xlfn.AGGREGATE(15,3,('Tables calc'!$N$24:$N$539=1)/('Tables calc'!$N$24:$N$539=1)*(ROW('Tables calc'!$N$24:$N$539)-ROW('Tables calc'!$N$23)),G330)))))</f>
        <v/>
      </c>
      <c r="B330" s="606" t="str" cm="1">
        <f t="array" ref="B330">IF(G330='Tables calc'!$M$1+1,"#",IF(B329="#","",IF(B329="","",INDEX('Tables calc'!$K$24:$K$539,_xlfn.AGGREGATE(15,3,('Tables calc'!$N$24:$N$539=1)/('Tables calc'!$N$24:$N$539=1)*(ROW('Tables calc'!$N$24:$N$539)-ROW('Tables calc'!$N$23)),G330)))))</f>
        <v/>
      </c>
      <c r="C330" s="607" t="str">
        <f t="shared" si="57"/>
        <v/>
      </c>
      <c r="D330" s="608" t="str" cm="1">
        <f t="array" ref="D330">IF(G330='Tables calc'!$M$1+1,'Tables calc'!$P$23,IF(D329='Tables calc'!$P$23,"",IF(D329="","",INDEX('Tables calc'!$L$24:$L$539,_xlfn.AGGREGATE(15,3,('Tables calc'!$N$24:$N$539=1)/('Tables calc'!$N$24:$N$539=1)*(ROW('Tables calc'!$N$24:$N$539)-ROW('Tables calc'!$N$23)),G330)))))</f>
        <v/>
      </c>
      <c r="E330" s="601" t="str">
        <f t="shared" si="58"/>
        <v/>
      </c>
      <c r="F330" s="613" t="str" cm="1">
        <f t="array" ref="F330">IF(G330='Tables calc'!$M$1+1,'Tables calc'!$P$24,IF(E329="Box 5","",IF(F329="","",INDEX('Tables calc'!$M$24:$M$539,_xlfn.AGGREGATE(15,3,('Tables calc'!$N$24:$N$539=1)/('Tables calc'!$N$24:$N$539=1)*(ROW('Tables calc'!$N$24:$N$539)-ROW('Tables calc'!$N$23)),G330)))))</f>
        <v/>
      </c>
      <c r="G330" s="69">
        <v>329</v>
      </c>
      <c r="H330" s="69" t="str">
        <f t="shared" si="50"/>
        <v/>
      </c>
      <c r="I330" s="69" t="str">
        <f t="shared" si="51"/>
        <v/>
      </c>
      <c r="J330" s="69" t="str">
        <f t="shared" si="59"/>
        <v/>
      </c>
      <c r="K330" s="69" t="str">
        <f t="shared" si="52"/>
        <v/>
      </c>
      <c r="L330" s="69" t="str">
        <f t="shared" si="53"/>
        <v/>
      </c>
      <c r="M330" s="69" t="str">
        <f t="shared" si="54"/>
        <v/>
      </c>
      <c r="N330" s="69" t="str">
        <f t="shared" si="55"/>
        <v/>
      </c>
      <c r="O330" s="69" t="str">
        <f t="shared" si="56"/>
        <v/>
      </c>
    </row>
    <row r="331" spans="1:15" x14ac:dyDescent="0.3">
      <c r="A331" s="606" t="str" cm="1">
        <f t="array" ref="A331">IF(G331='Tables calc'!$M$1+1,"Totals:",IF(A330="Totals:","",IF(A330="","",INDEX('Tables calc'!$J$24:$J$539,_xlfn.AGGREGATE(15,3,('Tables calc'!$N$24:$N$539=1)/('Tables calc'!$N$24:$N$539=1)*(ROW('Tables calc'!$N$24:$N$539)-ROW('Tables calc'!$N$23)),G331)))))</f>
        <v/>
      </c>
      <c r="B331" s="606" t="str" cm="1">
        <f t="array" ref="B331">IF(G331='Tables calc'!$M$1+1,"#",IF(B330="#","",IF(B330="","",INDEX('Tables calc'!$K$24:$K$539,_xlfn.AGGREGATE(15,3,('Tables calc'!$N$24:$N$539=1)/('Tables calc'!$N$24:$N$539=1)*(ROW('Tables calc'!$N$24:$N$539)-ROW('Tables calc'!$N$23)),G331)))))</f>
        <v/>
      </c>
      <c r="C331" s="607" t="str">
        <f t="shared" si="57"/>
        <v/>
      </c>
      <c r="D331" s="608" t="str" cm="1">
        <f t="array" ref="D331">IF(G331='Tables calc'!$M$1+1,'Tables calc'!$P$23,IF(D330='Tables calc'!$P$23,"",IF(D330="","",INDEX('Tables calc'!$L$24:$L$539,_xlfn.AGGREGATE(15,3,('Tables calc'!$N$24:$N$539=1)/('Tables calc'!$N$24:$N$539=1)*(ROW('Tables calc'!$N$24:$N$539)-ROW('Tables calc'!$N$23)),G331)))))</f>
        <v/>
      </c>
      <c r="E331" s="601" t="str">
        <f t="shared" si="58"/>
        <v/>
      </c>
      <c r="F331" s="613" t="str" cm="1">
        <f t="array" ref="F331">IF(G331='Tables calc'!$M$1+1,'Tables calc'!$P$24,IF(E330="Box 5","",IF(F330="","",INDEX('Tables calc'!$M$24:$M$539,_xlfn.AGGREGATE(15,3,('Tables calc'!$N$24:$N$539=1)/('Tables calc'!$N$24:$N$539=1)*(ROW('Tables calc'!$N$24:$N$539)-ROW('Tables calc'!$N$23)),G331)))))</f>
        <v/>
      </c>
      <c r="G331" s="69">
        <v>330</v>
      </c>
      <c r="H331" s="69" t="str">
        <f t="shared" si="50"/>
        <v/>
      </c>
      <c r="I331" s="69" t="str">
        <f t="shared" si="51"/>
        <v/>
      </c>
      <c r="J331" s="69" t="str">
        <f t="shared" si="59"/>
        <v/>
      </c>
      <c r="K331" s="69" t="str">
        <f t="shared" si="52"/>
        <v/>
      </c>
      <c r="L331" s="69" t="str">
        <f t="shared" si="53"/>
        <v/>
      </c>
      <c r="M331" s="69" t="str">
        <f t="shared" si="54"/>
        <v/>
      </c>
      <c r="N331" s="69" t="str">
        <f t="shared" si="55"/>
        <v/>
      </c>
      <c r="O331" s="69" t="str">
        <f t="shared" si="56"/>
        <v/>
      </c>
    </row>
    <row r="332" spans="1:15" x14ac:dyDescent="0.3">
      <c r="A332" s="606" t="str" cm="1">
        <f t="array" ref="A332">IF(G332='Tables calc'!$M$1+1,"Totals:",IF(A331="Totals:","",IF(A331="","",INDEX('Tables calc'!$J$24:$J$539,_xlfn.AGGREGATE(15,3,('Tables calc'!$N$24:$N$539=1)/('Tables calc'!$N$24:$N$539=1)*(ROW('Tables calc'!$N$24:$N$539)-ROW('Tables calc'!$N$23)),G332)))))</f>
        <v/>
      </c>
      <c r="B332" s="606" t="str" cm="1">
        <f t="array" ref="B332">IF(G332='Tables calc'!$M$1+1,"#",IF(B331="#","",IF(B331="","",INDEX('Tables calc'!$K$24:$K$539,_xlfn.AGGREGATE(15,3,('Tables calc'!$N$24:$N$539=1)/('Tables calc'!$N$24:$N$539=1)*(ROW('Tables calc'!$N$24:$N$539)-ROW('Tables calc'!$N$23)),G332)))))</f>
        <v/>
      </c>
      <c r="C332" s="607" t="str">
        <f t="shared" si="57"/>
        <v/>
      </c>
      <c r="D332" s="608" t="str" cm="1">
        <f t="array" ref="D332">IF(G332='Tables calc'!$M$1+1,'Tables calc'!$P$23,IF(D331='Tables calc'!$P$23,"",IF(D331="","",INDEX('Tables calc'!$L$24:$L$539,_xlfn.AGGREGATE(15,3,('Tables calc'!$N$24:$N$539=1)/('Tables calc'!$N$24:$N$539=1)*(ROW('Tables calc'!$N$24:$N$539)-ROW('Tables calc'!$N$23)),G332)))))</f>
        <v/>
      </c>
      <c r="E332" s="601" t="str">
        <f t="shared" si="58"/>
        <v/>
      </c>
      <c r="F332" s="613" t="str" cm="1">
        <f t="array" ref="F332">IF(G332='Tables calc'!$M$1+1,'Tables calc'!$P$24,IF(E331="Box 5","",IF(F331="","",INDEX('Tables calc'!$M$24:$M$539,_xlfn.AGGREGATE(15,3,('Tables calc'!$N$24:$N$539=1)/('Tables calc'!$N$24:$N$539=1)*(ROW('Tables calc'!$N$24:$N$539)-ROW('Tables calc'!$N$23)),G332)))))</f>
        <v/>
      </c>
      <c r="G332" s="69">
        <v>331</v>
      </c>
      <c r="H332" s="69" t="str">
        <f t="shared" si="50"/>
        <v/>
      </c>
      <c r="I332" s="69" t="str">
        <f t="shared" si="51"/>
        <v/>
      </c>
      <c r="J332" s="69" t="str">
        <f t="shared" si="59"/>
        <v/>
      </c>
      <c r="K332" s="69" t="str">
        <f t="shared" si="52"/>
        <v/>
      </c>
      <c r="L332" s="69" t="str">
        <f t="shared" si="53"/>
        <v/>
      </c>
      <c r="M332" s="69" t="str">
        <f t="shared" si="54"/>
        <v/>
      </c>
      <c r="N332" s="69" t="str">
        <f t="shared" si="55"/>
        <v/>
      </c>
      <c r="O332" s="69" t="str">
        <f t="shared" si="56"/>
        <v/>
      </c>
    </row>
    <row r="333" spans="1:15" x14ac:dyDescent="0.3">
      <c r="A333" s="606" t="str" cm="1">
        <f t="array" ref="A333">IF(G333='Tables calc'!$M$1+1,"Totals:",IF(A332="Totals:","",IF(A332="","",INDEX('Tables calc'!$J$24:$J$539,_xlfn.AGGREGATE(15,3,('Tables calc'!$N$24:$N$539=1)/('Tables calc'!$N$24:$N$539=1)*(ROW('Tables calc'!$N$24:$N$539)-ROW('Tables calc'!$N$23)),G333)))))</f>
        <v/>
      </c>
      <c r="B333" s="606" t="str" cm="1">
        <f t="array" ref="B333">IF(G333='Tables calc'!$M$1+1,"#",IF(B332="#","",IF(B332="","",INDEX('Tables calc'!$K$24:$K$539,_xlfn.AGGREGATE(15,3,('Tables calc'!$N$24:$N$539=1)/('Tables calc'!$N$24:$N$539=1)*(ROW('Tables calc'!$N$24:$N$539)-ROW('Tables calc'!$N$23)),G333)))))</f>
        <v/>
      </c>
      <c r="C333" s="607" t="str">
        <f t="shared" si="57"/>
        <v/>
      </c>
      <c r="D333" s="608" t="str" cm="1">
        <f t="array" ref="D333">IF(G333='Tables calc'!$M$1+1,'Tables calc'!$P$23,IF(D332='Tables calc'!$P$23,"",IF(D332="","",INDEX('Tables calc'!$L$24:$L$539,_xlfn.AGGREGATE(15,3,('Tables calc'!$N$24:$N$539=1)/('Tables calc'!$N$24:$N$539=1)*(ROW('Tables calc'!$N$24:$N$539)-ROW('Tables calc'!$N$23)),G333)))))</f>
        <v/>
      </c>
      <c r="E333" s="601" t="str">
        <f t="shared" si="58"/>
        <v/>
      </c>
      <c r="F333" s="613" t="str" cm="1">
        <f t="array" ref="F333">IF(G333='Tables calc'!$M$1+1,'Tables calc'!$P$24,IF(E332="Box 5","",IF(F332="","",INDEX('Tables calc'!$M$24:$M$539,_xlfn.AGGREGATE(15,3,('Tables calc'!$N$24:$N$539=1)/('Tables calc'!$N$24:$N$539=1)*(ROW('Tables calc'!$N$24:$N$539)-ROW('Tables calc'!$N$23)),G333)))))</f>
        <v/>
      </c>
      <c r="G333" s="69">
        <v>332</v>
      </c>
      <c r="H333" s="69" t="str">
        <f t="shared" si="50"/>
        <v/>
      </c>
      <c r="I333" s="69" t="str">
        <f t="shared" si="51"/>
        <v/>
      </c>
      <c r="J333" s="69" t="str">
        <f t="shared" si="59"/>
        <v/>
      </c>
      <c r="K333" s="69" t="str">
        <f t="shared" si="52"/>
        <v/>
      </c>
      <c r="L333" s="69" t="str">
        <f t="shared" si="53"/>
        <v/>
      </c>
      <c r="M333" s="69" t="str">
        <f t="shared" si="54"/>
        <v/>
      </c>
      <c r="N333" s="69" t="str">
        <f t="shared" si="55"/>
        <v/>
      </c>
      <c r="O333" s="69" t="str">
        <f t="shared" si="56"/>
        <v/>
      </c>
    </row>
    <row r="334" spans="1:15" x14ac:dyDescent="0.3">
      <c r="A334" s="606" t="str" cm="1">
        <f t="array" ref="A334">IF(G334='Tables calc'!$M$1+1,"Totals:",IF(A333="Totals:","",IF(A333="","",INDEX('Tables calc'!$J$24:$J$539,_xlfn.AGGREGATE(15,3,('Tables calc'!$N$24:$N$539=1)/('Tables calc'!$N$24:$N$539=1)*(ROW('Tables calc'!$N$24:$N$539)-ROW('Tables calc'!$N$23)),G334)))))</f>
        <v/>
      </c>
      <c r="B334" s="606" t="str" cm="1">
        <f t="array" ref="B334">IF(G334='Tables calc'!$M$1+1,"#",IF(B333="#","",IF(B333="","",INDEX('Tables calc'!$K$24:$K$539,_xlfn.AGGREGATE(15,3,('Tables calc'!$N$24:$N$539=1)/('Tables calc'!$N$24:$N$539=1)*(ROW('Tables calc'!$N$24:$N$539)-ROW('Tables calc'!$N$23)),G334)))))</f>
        <v/>
      </c>
      <c r="C334" s="607" t="str">
        <f t="shared" si="57"/>
        <v/>
      </c>
      <c r="D334" s="608" t="str" cm="1">
        <f t="array" ref="D334">IF(G334='Tables calc'!$M$1+1,'Tables calc'!$P$23,IF(D333='Tables calc'!$P$23,"",IF(D333="","",INDEX('Tables calc'!$L$24:$L$539,_xlfn.AGGREGATE(15,3,('Tables calc'!$N$24:$N$539=1)/('Tables calc'!$N$24:$N$539=1)*(ROW('Tables calc'!$N$24:$N$539)-ROW('Tables calc'!$N$23)),G334)))))</f>
        <v/>
      </c>
      <c r="E334" s="601" t="str">
        <f t="shared" si="58"/>
        <v/>
      </c>
      <c r="F334" s="613" t="str" cm="1">
        <f t="array" ref="F334">IF(G334='Tables calc'!$M$1+1,'Tables calc'!$P$24,IF(E333="Box 5","",IF(F333="","",INDEX('Tables calc'!$M$24:$M$539,_xlfn.AGGREGATE(15,3,('Tables calc'!$N$24:$N$539=1)/('Tables calc'!$N$24:$N$539=1)*(ROW('Tables calc'!$N$24:$N$539)-ROW('Tables calc'!$N$23)),G334)))))</f>
        <v/>
      </c>
      <c r="G334" s="69">
        <v>333</v>
      </c>
      <c r="H334" s="69" t="str">
        <f t="shared" si="50"/>
        <v/>
      </c>
      <c r="I334" s="69" t="str">
        <f t="shared" si="51"/>
        <v/>
      </c>
      <c r="J334" s="69" t="str">
        <f t="shared" si="59"/>
        <v/>
      </c>
      <c r="K334" s="69" t="str">
        <f t="shared" si="52"/>
        <v/>
      </c>
      <c r="L334" s="69" t="str">
        <f t="shared" si="53"/>
        <v/>
      </c>
      <c r="M334" s="69" t="str">
        <f t="shared" si="54"/>
        <v/>
      </c>
      <c r="N334" s="69" t="str">
        <f t="shared" si="55"/>
        <v/>
      </c>
      <c r="O334" s="69" t="str">
        <f t="shared" si="56"/>
        <v/>
      </c>
    </row>
    <row r="335" spans="1:15" x14ac:dyDescent="0.3">
      <c r="A335" s="606" t="str" cm="1">
        <f t="array" ref="A335">IF(G335='Tables calc'!$M$1+1,"Totals:",IF(A334="Totals:","",IF(A334="","",INDEX('Tables calc'!$J$24:$J$539,_xlfn.AGGREGATE(15,3,('Tables calc'!$N$24:$N$539=1)/('Tables calc'!$N$24:$N$539=1)*(ROW('Tables calc'!$N$24:$N$539)-ROW('Tables calc'!$N$23)),G335)))))</f>
        <v/>
      </c>
      <c r="B335" s="606" t="str" cm="1">
        <f t="array" ref="B335">IF(G335='Tables calc'!$M$1+1,"#",IF(B334="#","",IF(B334="","",INDEX('Tables calc'!$K$24:$K$539,_xlfn.AGGREGATE(15,3,('Tables calc'!$N$24:$N$539=1)/('Tables calc'!$N$24:$N$539=1)*(ROW('Tables calc'!$N$24:$N$539)-ROW('Tables calc'!$N$23)),G335)))))</f>
        <v/>
      </c>
      <c r="C335" s="607" t="str">
        <f t="shared" si="57"/>
        <v/>
      </c>
      <c r="D335" s="608" t="str" cm="1">
        <f t="array" ref="D335">IF(G335='Tables calc'!$M$1+1,'Tables calc'!$P$23,IF(D334='Tables calc'!$P$23,"",IF(D334="","",INDEX('Tables calc'!$L$24:$L$539,_xlfn.AGGREGATE(15,3,('Tables calc'!$N$24:$N$539=1)/('Tables calc'!$N$24:$N$539=1)*(ROW('Tables calc'!$N$24:$N$539)-ROW('Tables calc'!$N$23)),G335)))))</f>
        <v/>
      </c>
      <c r="E335" s="601" t="str">
        <f t="shared" si="58"/>
        <v/>
      </c>
      <c r="F335" s="613" t="str" cm="1">
        <f t="array" ref="F335">IF(G335='Tables calc'!$M$1+1,'Tables calc'!$P$24,IF(E334="Box 5","",IF(F334="","",INDEX('Tables calc'!$M$24:$M$539,_xlfn.AGGREGATE(15,3,('Tables calc'!$N$24:$N$539=1)/('Tables calc'!$N$24:$N$539=1)*(ROW('Tables calc'!$N$24:$N$539)-ROW('Tables calc'!$N$23)),G335)))))</f>
        <v/>
      </c>
      <c r="G335" s="69">
        <v>334</v>
      </c>
      <c r="H335" s="69" t="str">
        <f t="shared" si="50"/>
        <v/>
      </c>
      <c r="I335" s="69" t="str">
        <f t="shared" si="51"/>
        <v/>
      </c>
      <c r="J335" s="69" t="str">
        <f t="shared" si="59"/>
        <v/>
      </c>
      <c r="K335" s="69" t="str">
        <f t="shared" si="52"/>
        <v/>
      </c>
      <c r="L335" s="69" t="str">
        <f t="shared" si="53"/>
        <v/>
      </c>
      <c r="M335" s="69" t="str">
        <f t="shared" si="54"/>
        <v/>
      </c>
      <c r="N335" s="69" t="str">
        <f t="shared" si="55"/>
        <v/>
      </c>
      <c r="O335" s="69" t="str">
        <f t="shared" si="56"/>
        <v/>
      </c>
    </row>
    <row r="336" spans="1:15" x14ac:dyDescent="0.3">
      <c r="A336" s="606" t="str" cm="1">
        <f t="array" ref="A336">IF(G336='Tables calc'!$M$1+1,"Totals:",IF(A335="Totals:","",IF(A335="","",INDEX('Tables calc'!$J$24:$J$539,_xlfn.AGGREGATE(15,3,('Tables calc'!$N$24:$N$539=1)/('Tables calc'!$N$24:$N$539=1)*(ROW('Tables calc'!$N$24:$N$539)-ROW('Tables calc'!$N$23)),G336)))))</f>
        <v/>
      </c>
      <c r="B336" s="606" t="str" cm="1">
        <f t="array" ref="B336">IF(G336='Tables calc'!$M$1+1,"#",IF(B335="#","",IF(B335="","",INDEX('Tables calc'!$K$24:$K$539,_xlfn.AGGREGATE(15,3,('Tables calc'!$N$24:$N$539=1)/('Tables calc'!$N$24:$N$539=1)*(ROW('Tables calc'!$N$24:$N$539)-ROW('Tables calc'!$N$23)),G336)))))</f>
        <v/>
      </c>
      <c r="C336" s="607" t="str">
        <f t="shared" si="57"/>
        <v/>
      </c>
      <c r="D336" s="608" t="str" cm="1">
        <f t="array" ref="D336">IF(G336='Tables calc'!$M$1+1,'Tables calc'!$P$23,IF(D335='Tables calc'!$P$23,"",IF(D335="","",INDEX('Tables calc'!$L$24:$L$539,_xlfn.AGGREGATE(15,3,('Tables calc'!$N$24:$N$539=1)/('Tables calc'!$N$24:$N$539=1)*(ROW('Tables calc'!$N$24:$N$539)-ROW('Tables calc'!$N$23)),G336)))))</f>
        <v/>
      </c>
      <c r="E336" s="601" t="str">
        <f t="shared" si="58"/>
        <v/>
      </c>
      <c r="F336" s="613" t="str" cm="1">
        <f t="array" ref="F336">IF(G336='Tables calc'!$M$1+1,'Tables calc'!$P$24,IF(E335="Box 5","",IF(F335="","",INDEX('Tables calc'!$M$24:$M$539,_xlfn.AGGREGATE(15,3,('Tables calc'!$N$24:$N$539=1)/('Tables calc'!$N$24:$N$539=1)*(ROW('Tables calc'!$N$24:$N$539)-ROW('Tables calc'!$N$23)),G336)))))</f>
        <v/>
      </c>
      <c r="G336" s="69">
        <v>335</v>
      </c>
      <c r="H336" s="69" t="str">
        <f t="shared" si="50"/>
        <v/>
      </c>
      <c r="I336" s="69" t="str">
        <f t="shared" si="51"/>
        <v/>
      </c>
      <c r="J336" s="69" t="str">
        <f t="shared" si="59"/>
        <v/>
      </c>
      <c r="K336" s="69" t="str">
        <f t="shared" si="52"/>
        <v/>
      </c>
      <c r="L336" s="69" t="str">
        <f t="shared" si="53"/>
        <v/>
      </c>
      <c r="M336" s="69" t="str">
        <f t="shared" si="54"/>
        <v/>
      </c>
      <c r="N336" s="69" t="str">
        <f t="shared" si="55"/>
        <v/>
      </c>
      <c r="O336" s="69" t="str">
        <f t="shared" si="56"/>
        <v/>
      </c>
    </row>
    <row r="337" spans="1:15" x14ac:dyDescent="0.3">
      <c r="A337" s="606" t="str" cm="1">
        <f t="array" ref="A337">IF(G337='Tables calc'!$M$1+1,"Totals:",IF(A336="Totals:","",IF(A336="","",INDEX('Tables calc'!$J$24:$J$539,_xlfn.AGGREGATE(15,3,('Tables calc'!$N$24:$N$539=1)/('Tables calc'!$N$24:$N$539=1)*(ROW('Tables calc'!$N$24:$N$539)-ROW('Tables calc'!$N$23)),G337)))))</f>
        <v/>
      </c>
      <c r="B337" s="606" t="str" cm="1">
        <f t="array" ref="B337">IF(G337='Tables calc'!$M$1+1,"#",IF(B336="#","",IF(B336="","",INDEX('Tables calc'!$K$24:$K$539,_xlfn.AGGREGATE(15,3,('Tables calc'!$N$24:$N$539=1)/('Tables calc'!$N$24:$N$539=1)*(ROW('Tables calc'!$N$24:$N$539)-ROW('Tables calc'!$N$23)),G337)))))</f>
        <v/>
      </c>
      <c r="C337" s="607" t="str">
        <f t="shared" si="57"/>
        <v/>
      </c>
      <c r="D337" s="608" t="str" cm="1">
        <f t="array" ref="D337">IF(G337='Tables calc'!$M$1+1,'Tables calc'!$P$23,IF(D336='Tables calc'!$P$23,"",IF(D336="","",INDEX('Tables calc'!$L$24:$L$539,_xlfn.AGGREGATE(15,3,('Tables calc'!$N$24:$N$539=1)/('Tables calc'!$N$24:$N$539=1)*(ROW('Tables calc'!$N$24:$N$539)-ROW('Tables calc'!$N$23)),G337)))))</f>
        <v/>
      </c>
      <c r="E337" s="601" t="str">
        <f t="shared" si="58"/>
        <v/>
      </c>
      <c r="F337" s="613" t="str" cm="1">
        <f t="array" ref="F337">IF(G337='Tables calc'!$M$1+1,'Tables calc'!$P$24,IF(E336="Box 5","",IF(F336="","",INDEX('Tables calc'!$M$24:$M$539,_xlfn.AGGREGATE(15,3,('Tables calc'!$N$24:$N$539=1)/('Tables calc'!$N$24:$N$539=1)*(ROW('Tables calc'!$N$24:$N$539)-ROW('Tables calc'!$N$23)),G337)))))</f>
        <v/>
      </c>
      <c r="G337" s="69">
        <v>336</v>
      </c>
      <c r="H337" s="69" t="str">
        <f t="shared" si="50"/>
        <v/>
      </c>
      <c r="I337" s="69" t="str">
        <f t="shared" si="51"/>
        <v/>
      </c>
      <c r="J337" s="69" t="str">
        <f t="shared" si="59"/>
        <v/>
      </c>
      <c r="K337" s="69" t="str">
        <f t="shared" si="52"/>
        <v/>
      </c>
      <c r="L337" s="69" t="str">
        <f t="shared" si="53"/>
        <v/>
      </c>
      <c r="M337" s="69" t="str">
        <f t="shared" si="54"/>
        <v/>
      </c>
      <c r="N337" s="69" t="str">
        <f t="shared" si="55"/>
        <v/>
      </c>
      <c r="O337" s="69" t="str">
        <f t="shared" si="56"/>
        <v/>
      </c>
    </row>
    <row r="338" spans="1:15" x14ac:dyDescent="0.3">
      <c r="A338" s="606" t="str" cm="1">
        <f t="array" ref="A338">IF(G338='Tables calc'!$M$1+1,"Totals:",IF(A337="Totals:","",IF(A337="","",INDEX('Tables calc'!$J$24:$J$539,_xlfn.AGGREGATE(15,3,('Tables calc'!$N$24:$N$539=1)/('Tables calc'!$N$24:$N$539=1)*(ROW('Tables calc'!$N$24:$N$539)-ROW('Tables calc'!$N$23)),G338)))))</f>
        <v/>
      </c>
      <c r="B338" s="606" t="str" cm="1">
        <f t="array" ref="B338">IF(G338='Tables calc'!$M$1+1,"#",IF(B337="#","",IF(B337="","",INDEX('Tables calc'!$K$24:$K$539,_xlfn.AGGREGATE(15,3,('Tables calc'!$N$24:$N$539=1)/('Tables calc'!$N$24:$N$539=1)*(ROW('Tables calc'!$N$24:$N$539)-ROW('Tables calc'!$N$23)),G338)))))</f>
        <v/>
      </c>
      <c r="C338" s="607" t="str">
        <f t="shared" si="57"/>
        <v/>
      </c>
      <c r="D338" s="608" t="str" cm="1">
        <f t="array" ref="D338">IF(G338='Tables calc'!$M$1+1,'Tables calc'!$P$23,IF(D337='Tables calc'!$P$23,"",IF(D337="","",INDEX('Tables calc'!$L$24:$L$539,_xlfn.AGGREGATE(15,3,('Tables calc'!$N$24:$N$539=1)/('Tables calc'!$N$24:$N$539=1)*(ROW('Tables calc'!$N$24:$N$539)-ROW('Tables calc'!$N$23)),G338)))))</f>
        <v/>
      </c>
      <c r="E338" s="601" t="str">
        <f t="shared" si="58"/>
        <v/>
      </c>
      <c r="F338" s="613" t="str" cm="1">
        <f t="array" ref="F338">IF(G338='Tables calc'!$M$1+1,'Tables calc'!$P$24,IF(E337="Box 5","",IF(F337="","",INDEX('Tables calc'!$M$24:$M$539,_xlfn.AGGREGATE(15,3,('Tables calc'!$N$24:$N$539=1)/('Tables calc'!$N$24:$N$539=1)*(ROW('Tables calc'!$N$24:$N$539)-ROW('Tables calc'!$N$23)),G338)))))</f>
        <v/>
      </c>
      <c r="G338" s="69">
        <v>337</v>
      </c>
      <c r="H338" s="69" t="str">
        <f t="shared" si="50"/>
        <v/>
      </c>
      <c r="I338" s="69" t="str">
        <f t="shared" si="51"/>
        <v/>
      </c>
      <c r="J338" s="69" t="str">
        <f t="shared" si="59"/>
        <v/>
      </c>
      <c r="K338" s="69" t="str">
        <f t="shared" si="52"/>
        <v/>
      </c>
      <c r="L338" s="69" t="str">
        <f t="shared" si="53"/>
        <v/>
      </c>
      <c r="M338" s="69" t="str">
        <f t="shared" si="54"/>
        <v/>
      </c>
      <c r="N338" s="69" t="str">
        <f t="shared" si="55"/>
        <v/>
      </c>
      <c r="O338" s="69" t="str">
        <f t="shared" si="56"/>
        <v/>
      </c>
    </row>
    <row r="339" spans="1:15" x14ac:dyDescent="0.3">
      <c r="A339" s="606" t="str" cm="1">
        <f t="array" ref="A339">IF(G339='Tables calc'!$M$1+1,"Totals:",IF(A338="Totals:","",IF(A338="","",INDEX('Tables calc'!$J$24:$J$539,_xlfn.AGGREGATE(15,3,('Tables calc'!$N$24:$N$539=1)/('Tables calc'!$N$24:$N$539=1)*(ROW('Tables calc'!$N$24:$N$539)-ROW('Tables calc'!$N$23)),G339)))))</f>
        <v/>
      </c>
      <c r="B339" s="606" t="str" cm="1">
        <f t="array" ref="B339">IF(G339='Tables calc'!$M$1+1,"#",IF(B338="#","",IF(B338="","",INDEX('Tables calc'!$K$24:$K$539,_xlfn.AGGREGATE(15,3,('Tables calc'!$N$24:$N$539=1)/('Tables calc'!$N$24:$N$539=1)*(ROW('Tables calc'!$N$24:$N$539)-ROW('Tables calc'!$N$23)),G339)))))</f>
        <v/>
      </c>
      <c r="C339" s="607" t="str">
        <f t="shared" si="57"/>
        <v/>
      </c>
      <c r="D339" s="608" t="str" cm="1">
        <f t="array" ref="D339">IF(G339='Tables calc'!$M$1+1,'Tables calc'!$P$23,IF(D338='Tables calc'!$P$23,"",IF(D338="","",INDEX('Tables calc'!$L$24:$L$539,_xlfn.AGGREGATE(15,3,('Tables calc'!$N$24:$N$539=1)/('Tables calc'!$N$24:$N$539=1)*(ROW('Tables calc'!$N$24:$N$539)-ROW('Tables calc'!$N$23)),G339)))))</f>
        <v/>
      </c>
      <c r="E339" s="601" t="str">
        <f t="shared" si="58"/>
        <v/>
      </c>
      <c r="F339" s="613" t="str" cm="1">
        <f t="array" ref="F339">IF(G339='Tables calc'!$M$1+1,'Tables calc'!$P$24,IF(E338="Box 5","",IF(F338="","",INDEX('Tables calc'!$M$24:$M$539,_xlfn.AGGREGATE(15,3,('Tables calc'!$N$24:$N$539=1)/('Tables calc'!$N$24:$N$539=1)*(ROW('Tables calc'!$N$24:$N$539)-ROW('Tables calc'!$N$23)),G339)))))</f>
        <v/>
      </c>
      <c r="G339" s="69">
        <v>338</v>
      </c>
      <c r="H339" s="69" t="str">
        <f t="shared" si="50"/>
        <v/>
      </c>
      <c r="I339" s="69" t="str">
        <f t="shared" si="51"/>
        <v/>
      </c>
      <c r="J339" s="69" t="str">
        <f t="shared" si="59"/>
        <v/>
      </c>
      <c r="K339" s="69" t="str">
        <f t="shared" si="52"/>
        <v/>
      </c>
      <c r="L339" s="69" t="str">
        <f t="shared" si="53"/>
        <v/>
      </c>
      <c r="M339" s="69" t="str">
        <f t="shared" si="54"/>
        <v/>
      </c>
      <c r="N339" s="69" t="str">
        <f t="shared" si="55"/>
        <v/>
      </c>
      <c r="O339" s="69" t="str">
        <f t="shared" si="56"/>
        <v/>
      </c>
    </row>
    <row r="340" spans="1:15" x14ac:dyDescent="0.3">
      <c r="A340" s="606" t="str" cm="1">
        <f t="array" ref="A340">IF(G340='Tables calc'!$M$1+1,"Totals:",IF(A339="Totals:","",IF(A339="","",INDEX('Tables calc'!$J$24:$J$539,_xlfn.AGGREGATE(15,3,('Tables calc'!$N$24:$N$539=1)/('Tables calc'!$N$24:$N$539=1)*(ROW('Tables calc'!$N$24:$N$539)-ROW('Tables calc'!$N$23)),G340)))))</f>
        <v/>
      </c>
      <c r="B340" s="606" t="str" cm="1">
        <f t="array" ref="B340">IF(G340='Tables calc'!$M$1+1,"#",IF(B339="#","",IF(B339="","",INDEX('Tables calc'!$K$24:$K$539,_xlfn.AGGREGATE(15,3,('Tables calc'!$N$24:$N$539=1)/('Tables calc'!$N$24:$N$539=1)*(ROW('Tables calc'!$N$24:$N$539)-ROW('Tables calc'!$N$23)),G340)))))</f>
        <v/>
      </c>
      <c r="C340" s="607" t="str">
        <f t="shared" si="57"/>
        <v/>
      </c>
      <c r="D340" s="608" t="str" cm="1">
        <f t="array" ref="D340">IF(G340='Tables calc'!$M$1+1,'Tables calc'!$P$23,IF(D339='Tables calc'!$P$23,"",IF(D339="","",INDEX('Tables calc'!$L$24:$L$539,_xlfn.AGGREGATE(15,3,('Tables calc'!$N$24:$N$539=1)/('Tables calc'!$N$24:$N$539=1)*(ROW('Tables calc'!$N$24:$N$539)-ROW('Tables calc'!$N$23)),G340)))))</f>
        <v/>
      </c>
      <c r="E340" s="601" t="str">
        <f t="shared" si="58"/>
        <v/>
      </c>
      <c r="F340" s="613" t="str" cm="1">
        <f t="array" ref="F340">IF(G340='Tables calc'!$M$1+1,'Tables calc'!$P$24,IF(E339="Box 5","",IF(F339="","",INDEX('Tables calc'!$M$24:$M$539,_xlfn.AGGREGATE(15,3,('Tables calc'!$N$24:$N$539=1)/('Tables calc'!$N$24:$N$539=1)*(ROW('Tables calc'!$N$24:$N$539)-ROW('Tables calc'!$N$23)),G340)))))</f>
        <v/>
      </c>
      <c r="G340" s="69">
        <v>339</v>
      </c>
      <c r="H340" s="69" t="str">
        <f t="shared" si="50"/>
        <v/>
      </c>
      <c r="I340" s="69" t="str">
        <f t="shared" si="51"/>
        <v/>
      </c>
      <c r="J340" s="69" t="str">
        <f t="shared" si="59"/>
        <v/>
      </c>
      <c r="K340" s="69" t="str">
        <f t="shared" si="52"/>
        <v/>
      </c>
      <c r="L340" s="69" t="str">
        <f t="shared" si="53"/>
        <v/>
      </c>
      <c r="M340" s="69" t="str">
        <f t="shared" si="54"/>
        <v/>
      </c>
      <c r="N340" s="69" t="str">
        <f t="shared" si="55"/>
        <v/>
      </c>
      <c r="O340" s="69" t="str">
        <f t="shared" si="56"/>
        <v/>
      </c>
    </row>
    <row r="341" spans="1:15" x14ac:dyDescent="0.3">
      <c r="A341" s="606" t="str" cm="1">
        <f t="array" ref="A341">IF(G341='Tables calc'!$M$1+1,"Totals:",IF(A340="Totals:","",IF(A340="","",INDEX('Tables calc'!$J$24:$J$539,_xlfn.AGGREGATE(15,3,('Tables calc'!$N$24:$N$539=1)/('Tables calc'!$N$24:$N$539=1)*(ROW('Tables calc'!$N$24:$N$539)-ROW('Tables calc'!$N$23)),G341)))))</f>
        <v/>
      </c>
      <c r="B341" s="606" t="str" cm="1">
        <f t="array" ref="B341">IF(G341='Tables calc'!$M$1+1,"#",IF(B340="#","",IF(B340="","",INDEX('Tables calc'!$K$24:$K$539,_xlfn.AGGREGATE(15,3,('Tables calc'!$N$24:$N$539=1)/('Tables calc'!$N$24:$N$539=1)*(ROW('Tables calc'!$N$24:$N$539)-ROW('Tables calc'!$N$23)),G341)))))</f>
        <v/>
      </c>
      <c r="C341" s="607" t="str">
        <f t="shared" si="57"/>
        <v/>
      </c>
      <c r="D341" s="608" t="str" cm="1">
        <f t="array" ref="D341">IF(G341='Tables calc'!$M$1+1,'Tables calc'!$P$23,IF(D340='Tables calc'!$P$23,"",IF(D340="","",INDEX('Tables calc'!$L$24:$L$539,_xlfn.AGGREGATE(15,3,('Tables calc'!$N$24:$N$539=1)/('Tables calc'!$N$24:$N$539=1)*(ROW('Tables calc'!$N$24:$N$539)-ROW('Tables calc'!$N$23)),G341)))))</f>
        <v/>
      </c>
      <c r="E341" s="601" t="str">
        <f t="shared" si="58"/>
        <v/>
      </c>
      <c r="F341" s="613" t="str" cm="1">
        <f t="array" ref="F341">IF(G341='Tables calc'!$M$1+1,'Tables calc'!$P$24,IF(E340="Box 5","",IF(F340="","",INDEX('Tables calc'!$M$24:$M$539,_xlfn.AGGREGATE(15,3,('Tables calc'!$N$24:$N$539=1)/('Tables calc'!$N$24:$N$539=1)*(ROW('Tables calc'!$N$24:$N$539)-ROW('Tables calc'!$N$23)),G341)))))</f>
        <v/>
      </c>
      <c r="G341" s="69">
        <v>340</v>
      </c>
      <c r="H341" s="69" t="str">
        <f t="shared" si="50"/>
        <v/>
      </c>
      <c r="I341" s="69" t="str">
        <f t="shared" si="51"/>
        <v/>
      </c>
      <c r="J341" s="69" t="str">
        <f t="shared" si="59"/>
        <v/>
      </c>
      <c r="K341" s="69" t="str">
        <f t="shared" si="52"/>
        <v/>
      </c>
      <c r="L341" s="69" t="str">
        <f t="shared" si="53"/>
        <v/>
      </c>
      <c r="M341" s="69" t="str">
        <f t="shared" si="54"/>
        <v/>
      </c>
      <c r="N341" s="69" t="str">
        <f t="shared" si="55"/>
        <v/>
      </c>
      <c r="O341" s="69" t="str">
        <f t="shared" si="56"/>
        <v/>
      </c>
    </row>
    <row r="342" spans="1:15" x14ac:dyDescent="0.3">
      <c r="A342" s="606" t="str" cm="1">
        <f t="array" ref="A342">IF(G342='Tables calc'!$M$1+1,"Totals:",IF(A341="Totals:","",IF(A341="","",INDEX('Tables calc'!$J$24:$J$539,_xlfn.AGGREGATE(15,3,('Tables calc'!$N$24:$N$539=1)/('Tables calc'!$N$24:$N$539=1)*(ROW('Tables calc'!$N$24:$N$539)-ROW('Tables calc'!$N$23)),G342)))))</f>
        <v/>
      </c>
      <c r="B342" s="606" t="str" cm="1">
        <f t="array" ref="B342">IF(G342='Tables calc'!$M$1+1,"#",IF(B341="#","",IF(B341="","",INDEX('Tables calc'!$K$24:$K$539,_xlfn.AGGREGATE(15,3,('Tables calc'!$N$24:$N$539=1)/('Tables calc'!$N$24:$N$539=1)*(ROW('Tables calc'!$N$24:$N$539)-ROW('Tables calc'!$N$23)),G342)))))</f>
        <v/>
      </c>
      <c r="C342" s="607" t="str">
        <f t="shared" si="57"/>
        <v/>
      </c>
      <c r="D342" s="608" t="str" cm="1">
        <f t="array" ref="D342">IF(G342='Tables calc'!$M$1+1,'Tables calc'!$P$23,IF(D341='Tables calc'!$P$23,"",IF(D341="","",INDEX('Tables calc'!$L$24:$L$539,_xlfn.AGGREGATE(15,3,('Tables calc'!$N$24:$N$539=1)/('Tables calc'!$N$24:$N$539=1)*(ROW('Tables calc'!$N$24:$N$539)-ROW('Tables calc'!$N$23)),G342)))))</f>
        <v/>
      </c>
      <c r="E342" s="601" t="str">
        <f t="shared" si="58"/>
        <v/>
      </c>
      <c r="F342" s="613" t="str" cm="1">
        <f t="array" ref="F342">IF(G342='Tables calc'!$M$1+1,'Tables calc'!$P$24,IF(E341="Box 5","",IF(F341="","",INDEX('Tables calc'!$M$24:$M$539,_xlfn.AGGREGATE(15,3,('Tables calc'!$N$24:$N$539=1)/('Tables calc'!$N$24:$N$539=1)*(ROW('Tables calc'!$N$24:$N$539)-ROW('Tables calc'!$N$23)),G342)))))</f>
        <v/>
      </c>
      <c r="G342" s="69">
        <v>341</v>
      </c>
      <c r="H342" s="69" t="str">
        <f t="shared" si="50"/>
        <v/>
      </c>
      <c r="I342" s="69" t="str">
        <f t="shared" si="51"/>
        <v/>
      </c>
      <c r="J342" s="69" t="str">
        <f t="shared" si="59"/>
        <v/>
      </c>
      <c r="K342" s="69" t="str">
        <f t="shared" si="52"/>
        <v/>
      </c>
      <c r="L342" s="69" t="str">
        <f t="shared" si="53"/>
        <v/>
      </c>
      <c r="M342" s="69" t="str">
        <f t="shared" si="54"/>
        <v/>
      </c>
      <c r="N342" s="69" t="str">
        <f t="shared" si="55"/>
        <v/>
      </c>
      <c r="O342" s="69" t="str">
        <f t="shared" si="56"/>
        <v/>
      </c>
    </row>
    <row r="343" spans="1:15" x14ac:dyDescent="0.3">
      <c r="A343" s="606" t="str" cm="1">
        <f t="array" ref="A343">IF(G343='Tables calc'!$M$1+1,"Totals:",IF(A342="Totals:","",IF(A342="","",INDEX('Tables calc'!$J$24:$J$539,_xlfn.AGGREGATE(15,3,('Tables calc'!$N$24:$N$539=1)/('Tables calc'!$N$24:$N$539=1)*(ROW('Tables calc'!$N$24:$N$539)-ROW('Tables calc'!$N$23)),G343)))))</f>
        <v/>
      </c>
      <c r="B343" s="606" t="str" cm="1">
        <f t="array" ref="B343">IF(G343='Tables calc'!$M$1+1,"#",IF(B342="#","",IF(B342="","",INDEX('Tables calc'!$K$24:$K$539,_xlfn.AGGREGATE(15,3,('Tables calc'!$N$24:$N$539=1)/('Tables calc'!$N$24:$N$539=1)*(ROW('Tables calc'!$N$24:$N$539)-ROW('Tables calc'!$N$23)),G343)))))</f>
        <v/>
      </c>
      <c r="C343" s="607" t="str">
        <f t="shared" si="57"/>
        <v/>
      </c>
      <c r="D343" s="608" t="str" cm="1">
        <f t="array" ref="D343">IF(G343='Tables calc'!$M$1+1,'Tables calc'!$P$23,IF(D342='Tables calc'!$P$23,"",IF(D342="","",INDEX('Tables calc'!$L$24:$L$539,_xlfn.AGGREGATE(15,3,('Tables calc'!$N$24:$N$539=1)/('Tables calc'!$N$24:$N$539=1)*(ROW('Tables calc'!$N$24:$N$539)-ROW('Tables calc'!$N$23)),G343)))))</f>
        <v/>
      </c>
      <c r="E343" s="601" t="str">
        <f t="shared" si="58"/>
        <v/>
      </c>
      <c r="F343" s="613" t="str" cm="1">
        <f t="array" ref="F343">IF(G343='Tables calc'!$M$1+1,'Tables calc'!$P$24,IF(E342="Box 5","",IF(F342="","",INDEX('Tables calc'!$M$24:$M$539,_xlfn.AGGREGATE(15,3,('Tables calc'!$N$24:$N$539=1)/('Tables calc'!$N$24:$N$539=1)*(ROW('Tables calc'!$N$24:$N$539)-ROW('Tables calc'!$N$23)),G343)))))</f>
        <v/>
      </c>
      <c r="G343" s="69">
        <v>342</v>
      </c>
      <c r="H343" s="69" t="str">
        <f t="shared" si="50"/>
        <v/>
      </c>
      <c r="I343" s="69" t="str">
        <f t="shared" si="51"/>
        <v/>
      </c>
      <c r="J343" s="69" t="str">
        <f t="shared" si="59"/>
        <v/>
      </c>
      <c r="K343" s="69" t="str">
        <f t="shared" si="52"/>
        <v/>
      </c>
      <c r="L343" s="69" t="str">
        <f t="shared" si="53"/>
        <v/>
      </c>
      <c r="M343" s="69" t="str">
        <f t="shared" si="54"/>
        <v/>
      </c>
      <c r="N343" s="69" t="str">
        <f t="shared" si="55"/>
        <v/>
      </c>
      <c r="O343" s="69" t="str">
        <f t="shared" si="56"/>
        <v/>
      </c>
    </row>
    <row r="344" spans="1:15" x14ac:dyDescent="0.3">
      <c r="A344" s="606" t="str" cm="1">
        <f t="array" ref="A344">IF(G344='Tables calc'!$M$1+1,"Totals:",IF(A343="Totals:","",IF(A343="","",INDEX('Tables calc'!$J$24:$J$539,_xlfn.AGGREGATE(15,3,('Tables calc'!$N$24:$N$539=1)/('Tables calc'!$N$24:$N$539=1)*(ROW('Tables calc'!$N$24:$N$539)-ROW('Tables calc'!$N$23)),G344)))))</f>
        <v/>
      </c>
      <c r="B344" s="606" t="str" cm="1">
        <f t="array" ref="B344">IF(G344='Tables calc'!$M$1+1,"#",IF(B343="#","",IF(B343="","",INDEX('Tables calc'!$K$24:$K$539,_xlfn.AGGREGATE(15,3,('Tables calc'!$N$24:$N$539=1)/('Tables calc'!$N$24:$N$539=1)*(ROW('Tables calc'!$N$24:$N$539)-ROW('Tables calc'!$N$23)),G344)))))</f>
        <v/>
      </c>
      <c r="C344" s="607" t="str">
        <f t="shared" si="57"/>
        <v/>
      </c>
      <c r="D344" s="608" t="str" cm="1">
        <f t="array" ref="D344">IF(G344='Tables calc'!$M$1+1,'Tables calc'!$P$23,IF(D343='Tables calc'!$P$23,"",IF(D343="","",INDEX('Tables calc'!$L$24:$L$539,_xlfn.AGGREGATE(15,3,('Tables calc'!$N$24:$N$539=1)/('Tables calc'!$N$24:$N$539=1)*(ROW('Tables calc'!$N$24:$N$539)-ROW('Tables calc'!$N$23)),G344)))))</f>
        <v/>
      </c>
      <c r="E344" s="601" t="str">
        <f t="shared" si="58"/>
        <v/>
      </c>
      <c r="F344" s="613" t="str" cm="1">
        <f t="array" ref="F344">IF(G344='Tables calc'!$M$1+1,'Tables calc'!$P$24,IF(E343="Box 5","",IF(F343="","",INDEX('Tables calc'!$M$24:$M$539,_xlfn.AGGREGATE(15,3,('Tables calc'!$N$24:$N$539=1)/('Tables calc'!$N$24:$N$539=1)*(ROW('Tables calc'!$N$24:$N$539)-ROW('Tables calc'!$N$23)),G344)))))</f>
        <v/>
      </c>
      <c r="G344" s="69">
        <v>343</v>
      </c>
      <c r="H344" s="69" t="str">
        <f t="shared" si="50"/>
        <v/>
      </c>
      <c r="I344" s="69" t="str">
        <f t="shared" si="51"/>
        <v/>
      </c>
      <c r="J344" s="69" t="str">
        <f t="shared" si="59"/>
        <v/>
      </c>
      <c r="K344" s="69" t="str">
        <f t="shared" si="52"/>
        <v/>
      </c>
      <c r="L344" s="69" t="str">
        <f t="shared" si="53"/>
        <v/>
      </c>
      <c r="M344" s="69" t="str">
        <f t="shared" si="54"/>
        <v/>
      </c>
      <c r="N344" s="69" t="str">
        <f t="shared" si="55"/>
        <v/>
      </c>
      <c r="O344" s="69" t="str">
        <f t="shared" si="56"/>
        <v/>
      </c>
    </row>
    <row r="345" spans="1:15" x14ac:dyDescent="0.3">
      <c r="A345" s="606" t="str" cm="1">
        <f t="array" ref="A345">IF(G345='Tables calc'!$M$1+1,"Totals:",IF(A344="Totals:","",IF(A344="","",INDEX('Tables calc'!$J$24:$J$539,_xlfn.AGGREGATE(15,3,('Tables calc'!$N$24:$N$539=1)/('Tables calc'!$N$24:$N$539=1)*(ROW('Tables calc'!$N$24:$N$539)-ROW('Tables calc'!$N$23)),G345)))))</f>
        <v/>
      </c>
      <c r="B345" s="606" t="str" cm="1">
        <f t="array" ref="B345">IF(G345='Tables calc'!$M$1+1,"#",IF(B344="#","",IF(B344="","",INDEX('Tables calc'!$K$24:$K$539,_xlfn.AGGREGATE(15,3,('Tables calc'!$N$24:$N$539=1)/('Tables calc'!$N$24:$N$539=1)*(ROW('Tables calc'!$N$24:$N$539)-ROW('Tables calc'!$N$23)),G345)))))</f>
        <v/>
      </c>
      <c r="C345" s="607" t="str">
        <f t="shared" si="57"/>
        <v/>
      </c>
      <c r="D345" s="608" t="str" cm="1">
        <f t="array" ref="D345">IF(G345='Tables calc'!$M$1+1,'Tables calc'!$P$23,IF(D344='Tables calc'!$P$23,"",IF(D344="","",INDEX('Tables calc'!$L$24:$L$539,_xlfn.AGGREGATE(15,3,('Tables calc'!$N$24:$N$539=1)/('Tables calc'!$N$24:$N$539=1)*(ROW('Tables calc'!$N$24:$N$539)-ROW('Tables calc'!$N$23)),G345)))))</f>
        <v/>
      </c>
      <c r="E345" s="601" t="str">
        <f t="shared" si="58"/>
        <v/>
      </c>
      <c r="F345" s="613" t="str" cm="1">
        <f t="array" ref="F345">IF(G345='Tables calc'!$M$1+1,'Tables calc'!$P$24,IF(E344="Box 5","",IF(F344="","",INDEX('Tables calc'!$M$24:$M$539,_xlfn.AGGREGATE(15,3,('Tables calc'!$N$24:$N$539=1)/('Tables calc'!$N$24:$N$539=1)*(ROW('Tables calc'!$N$24:$N$539)-ROW('Tables calc'!$N$23)),G345)))))</f>
        <v/>
      </c>
      <c r="G345" s="69">
        <v>344</v>
      </c>
      <c r="H345" s="69" t="str">
        <f t="shared" si="50"/>
        <v/>
      </c>
      <c r="I345" s="69" t="str">
        <f t="shared" si="51"/>
        <v/>
      </c>
      <c r="J345" s="69" t="str">
        <f t="shared" si="59"/>
        <v/>
      </c>
      <c r="K345" s="69" t="str">
        <f t="shared" si="52"/>
        <v/>
      </c>
      <c r="L345" s="69" t="str">
        <f t="shared" si="53"/>
        <v/>
      </c>
      <c r="M345" s="69" t="str">
        <f t="shared" si="54"/>
        <v/>
      </c>
      <c r="N345" s="69" t="str">
        <f t="shared" si="55"/>
        <v/>
      </c>
      <c r="O345" s="69" t="str">
        <f t="shared" si="56"/>
        <v/>
      </c>
    </row>
    <row r="346" spans="1:15" x14ac:dyDescent="0.3">
      <c r="A346" s="606" t="str" cm="1">
        <f t="array" ref="A346">IF(G346='Tables calc'!$M$1+1,"Totals:",IF(A345="Totals:","",IF(A345="","",INDEX('Tables calc'!$J$24:$J$539,_xlfn.AGGREGATE(15,3,('Tables calc'!$N$24:$N$539=1)/('Tables calc'!$N$24:$N$539=1)*(ROW('Tables calc'!$N$24:$N$539)-ROW('Tables calc'!$N$23)),G346)))))</f>
        <v/>
      </c>
      <c r="B346" s="606" t="str" cm="1">
        <f t="array" ref="B346">IF(G346='Tables calc'!$M$1+1,"#",IF(B345="#","",IF(B345="","",INDEX('Tables calc'!$K$24:$K$539,_xlfn.AGGREGATE(15,3,('Tables calc'!$N$24:$N$539=1)/('Tables calc'!$N$24:$N$539=1)*(ROW('Tables calc'!$N$24:$N$539)-ROW('Tables calc'!$N$23)),G346)))))</f>
        <v/>
      </c>
      <c r="C346" s="607" t="str">
        <f t="shared" si="57"/>
        <v/>
      </c>
      <c r="D346" s="608" t="str" cm="1">
        <f t="array" ref="D346">IF(G346='Tables calc'!$M$1+1,'Tables calc'!$P$23,IF(D345='Tables calc'!$P$23,"",IF(D345="","",INDEX('Tables calc'!$L$24:$L$539,_xlfn.AGGREGATE(15,3,('Tables calc'!$N$24:$N$539=1)/('Tables calc'!$N$24:$N$539=1)*(ROW('Tables calc'!$N$24:$N$539)-ROW('Tables calc'!$N$23)),G346)))))</f>
        <v/>
      </c>
      <c r="E346" s="601" t="str">
        <f t="shared" si="58"/>
        <v/>
      </c>
      <c r="F346" s="613" t="str" cm="1">
        <f t="array" ref="F346">IF(G346='Tables calc'!$M$1+1,'Tables calc'!$P$24,IF(E345="Box 5","",IF(F345="","",INDEX('Tables calc'!$M$24:$M$539,_xlfn.AGGREGATE(15,3,('Tables calc'!$N$24:$N$539=1)/('Tables calc'!$N$24:$N$539=1)*(ROW('Tables calc'!$N$24:$N$539)-ROW('Tables calc'!$N$23)),G346)))))</f>
        <v/>
      </c>
      <c r="G346" s="69">
        <v>345</v>
      </c>
      <c r="H346" s="69" t="str">
        <f t="shared" si="50"/>
        <v/>
      </c>
      <c r="I346" s="69" t="str">
        <f t="shared" si="51"/>
        <v/>
      </c>
      <c r="J346" s="69" t="str">
        <f t="shared" si="59"/>
        <v/>
      </c>
      <c r="K346" s="69" t="str">
        <f t="shared" si="52"/>
        <v/>
      </c>
      <c r="L346" s="69" t="str">
        <f t="shared" si="53"/>
        <v/>
      </c>
      <c r="M346" s="69" t="str">
        <f t="shared" si="54"/>
        <v/>
      </c>
      <c r="N346" s="69" t="str">
        <f t="shared" si="55"/>
        <v/>
      </c>
      <c r="O346" s="69" t="str">
        <f t="shared" si="56"/>
        <v/>
      </c>
    </row>
    <row r="347" spans="1:15" x14ac:dyDescent="0.3">
      <c r="A347" s="606" t="str" cm="1">
        <f t="array" ref="A347">IF(G347='Tables calc'!$M$1+1,"Totals:",IF(A346="Totals:","",IF(A346="","",INDEX('Tables calc'!$J$24:$J$539,_xlfn.AGGREGATE(15,3,('Tables calc'!$N$24:$N$539=1)/('Tables calc'!$N$24:$N$539=1)*(ROW('Tables calc'!$N$24:$N$539)-ROW('Tables calc'!$N$23)),G347)))))</f>
        <v/>
      </c>
      <c r="B347" s="606" t="str" cm="1">
        <f t="array" ref="B347">IF(G347='Tables calc'!$M$1+1,"#",IF(B346="#","",IF(B346="","",INDEX('Tables calc'!$K$24:$K$539,_xlfn.AGGREGATE(15,3,('Tables calc'!$N$24:$N$539=1)/('Tables calc'!$N$24:$N$539=1)*(ROW('Tables calc'!$N$24:$N$539)-ROW('Tables calc'!$N$23)),G347)))))</f>
        <v/>
      </c>
      <c r="C347" s="607" t="str">
        <f t="shared" si="57"/>
        <v/>
      </c>
      <c r="D347" s="608" t="str" cm="1">
        <f t="array" ref="D347">IF(G347='Tables calc'!$M$1+1,'Tables calc'!$P$23,IF(D346='Tables calc'!$P$23,"",IF(D346="","",INDEX('Tables calc'!$L$24:$L$539,_xlfn.AGGREGATE(15,3,('Tables calc'!$N$24:$N$539=1)/('Tables calc'!$N$24:$N$539=1)*(ROW('Tables calc'!$N$24:$N$539)-ROW('Tables calc'!$N$23)),G347)))))</f>
        <v/>
      </c>
      <c r="E347" s="601" t="str">
        <f t="shared" si="58"/>
        <v/>
      </c>
      <c r="F347" s="613" t="str" cm="1">
        <f t="array" ref="F347">IF(G347='Tables calc'!$M$1+1,'Tables calc'!$P$24,IF(E346="Box 5","",IF(F346="","",INDEX('Tables calc'!$M$24:$M$539,_xlfn.AGGREGATE(15,3,('Tables calc'!$N$24:$N$539=1)/('Tables calc'!$N$24:$N$539=1)*(ROW('Tables calc'!$N$24:$N$539)-ROW('Tables calc'!$N$23)),G347)))))</f>
        <v/>
      </c>
      <c r="G347" s="69">
        <v>346</v>
      </c>
      <c r="H347" s="69" t="str">
        <f t="shared" si="50"/>
        <v/>
      </c>
      <c r="I347" s="69" t="str">
        <f t="shared" si="51"/>
        <v/>
      </c>
      <c r="J347" s="69" t="str">
        <f t="shared" si="59"/>
        <v/>
      </c>
      <c r="K347" s="69" t="str">
        <f t="shared" si="52"/>
        <v/>
      </c>
      <c r="L347" s="69" t="str">
        <f t="shared" si="53"/>
        <v/>
      </c>
      <c r="M347" s="69" t="str">
        <f t="shared" si="54"/>
        <v/>
      </c>
      <c r="N347" s="69" t="str">
        <f t="shared" si="55"/>
        <v/>
      </c>
      <c r="O347" s="69" t="str">
        <f t="shared" si="56"/>
        <v/>
      </c>
    </row>
    <row r="348" spans="1:15" x14ac:dyDescent="0.3">
      <c r="A348" s="606" t="str" cm="1">
        <f t="array" ref="A348">IF(G348='Tables calc'!$M$1+1,"Totals:",IF(A347="Totals:","",IF(A347="","",INDEX('Tables calc'!$J$24:$J$539,_xlfn.AGGREGATE(15,3,('Tables calc'!$N$24:$N$539=1)/('Tables calc'!$N$24:$N$539=1)*(ROW('Tables calc'!$N$24:$N$539)-ROW('Tables calc'!$N$23)),G348)))))</f>
        <v/>
      </c>
      <c r="B348" s="606" t="str" cm="1">
        <f t="array" ref="B348">IF(G348='Tables calc'!$M$1+1,"#",IF(B347="#","",IF(B347="","",INDEX('Tables calc'!$K$24:$K$539,_xlfn.AGGREGATE(15,3,('Tables calc'!$N$24:$N$539=1)/('Tables calc'!$N$24:$N$539=1)*(ROW('Tables calc'!$N$24:$N$539)-ROW('Tables calc'!$N$23)),G348)))))</f>
        <v/>
      </c>
      <c r="C348" s="607" t="str">
        <f t="shared" si="57"/>
        <v/>
      </c>
      <c r="D348" s="608" t="str" cm="1">
        <f t="array" ref="D348">IF(G348='Tables calc'!$M$1+1,'Tables calc'!$P$23,IF(D347='Tables calc'!$P$23,"",IF(D347="","",INDEX('Tables calc'!$L$24:$L$539,_xlfn.AGGREGATE(15,3,('Tables calc'!$N$24:$N$539=1)/('Tables calc'!$N$24:$N$539=1)*(ROW('Tables calc'!$N$24:$N$539)-ROW('Tables calc'!$N$23)),G348)))))</f>
        <v/>
      </c>
      <c r="E348" s="601" t="str">
        <f t="shared" si="58"/>
        <v/>
      </c>
      <c r="F348" s="613" t="str" cm="1">
        <f t="array" ref="F348">IF(G348='Tables calc'!$M$1+1,'Tables calc'!$P$24,IF(E347="Box 5","",IF(F347="","",INDEX('Tables calc'!$M$24:$M$539,_xlfn.AGGREGATE(15,3,('Tables calc'!$N$24:$N$539=1)/('Tables calc'!$N$24:$N$539=1)*(ROW('Tables calc'!$N$24:$N$539)-ROW('Tables calc'!$N$23)),G348)))))</f>
        <v/>
      </c>
      <c r="G348" s="69">
        <v>347</v>
      </c>
      <c r="H348" s="69" t="str">
        <f t="shared" si="50"/>
        <v/>
      </c>
      <c r="I348" s="69" t="str">
        <f t="shared" si="51"/>
        <v/>
      </c>
      <c r="J348" s="69" t="str">
        <f t="shared" si="59"/>
        <v/>
      </c>
      <c r="K348" s="69" t="str">
        <f t="shared" si="52"/>
        <v/>
      </c>
      <c r="L348" s="69" t="str">
        <f t="shared" si="53"/>
        <v/>
      </c>
      <c r="M348" s="69" t="str">
        <f t="shared" si="54"/>
        <v/>
      </c>
      <c r="N348" s="69" t="str">
        <f t="shared" si="55"/>
        <v/>
      </c>
      <c r="O348" s="69" t="str">
        <f t="shared" si="56"/>
        <v/>
      </c>
    </row>
    <row r="349" spans="1:15" x14ac:dyDescent="0.3">
      <c r="A349" s="606" t="str" cm="1">
        <f t="array" ref="A349">IF(G349='Tables calc'!$M$1+1,"Totals:",IF(A348="Totals:","",IF(A348="","",INDEX('Tables calc'!$J$24:$J$539,_xlfn.AGGREGATE(15,3,('Tables calc'!$N$24:$N$539=1)/('Tables calc'!$N$24:$N$539=1)*(ROW('Tables calc'!$N$24:$N$539)-ROW('Tables calc'!$N$23)),G349)))))</f>
        <v/>
      </c>
      <c r="B349" s="606" t="str" cm="1">
        <f t="array" ref="B349">IF(G349='Tables calc'!$M$1+1,"#",IF(B348="#","",IF(B348="","",INDEX('Tables calc'!$K$24:$K$539,_xlfn.AGGREGATE(15,3,('Tables calc'!$N$24:$N$539=1)/('Tables calc'!$N$24:$N$539=1)*(ROW('Tables calc'!$N$24:$N$539)-ROW('Tables calc'!$N$23)),G349)))))</f>
        <v/>
      </c>
      <c r="C349" s="607" t="str">
        <f t="shared" si="57"/>
        <v/>
      </c>
      <c r="D349" s="608" t="str" cm="1">
        <f t="array" ref="D349">IF(G349='Tables calc'!$M$1+1,'Tables calc'!$P$23,IF(D348='Tables calc'!$P$23,"",IF(D348="","",INDEX('Tables calc'!$L$24:$L$539,_xlfn.AGGREGATE(15,3,('Tables calc'!$N$24:$N$539=1)/('Tables calc'!$N$24:$N$539=1)*(ROW('Tables calc'!$N$24:$N$539)-ROW('Tables calc'!$N$23)),G349)))))</f>
        <v/>
      </c>
      <c r="E349" s="601" t="str">
        <f t="shared" si="58"/>
        <v/>
      </c>
      <c r="F349" s="613" t="str" cm="1">
        <f t="array" ref="F349">IF(G349='Tables calc'!$M$1+1,'Tables calc'!$P$24,IF(E348="Box 5","",IF(F348="","",INDEX('Tables calc'!$M$24:$M$539,_xlfn.AGGREGATE(15,3,('Tables calc'!$N$24:$N$539=1)/('Tables calc'!$N$24:$N$539=1)*(ROW('Tables calc'!$N$24:$N$539)-ROW('Tables calc'!$N$23)),G349)))))</f>
        <v/>
      </c>
      <c r="G349" s="69">
        <v>348</v>
      </c>
      <c r="H349" s="69" t="str">
        <f t="shared" si="50"/>
        <v/>
      </c>
      <c r="I349" s="69" t="str">
        <f t="shared" si="51"/>
        <v/>
      </c>
      <c r="J349" s="69" t="str">
        <f t="shared" si="59"/>
        <v/>
      </c>
      <c r="K349" s="69" t="str">
        <f t="shared" si="52"/>
        <v/>
      </c>
      <c r="L349" s="69" t="str">
        <f t="shared" si="53"/>
        <v/>
      </c>
      <c r="M349" s="69" t="str">
        <f t="shared" si="54"/>
        <v/>
      </c>
      <c r="N349" s="69" t="str">
        <f t="shared" si="55"/>
        <v/>
      </c>
      <c r="O349" s="69" t="str">
        <f t="shared" si="56"/>
        <v/>
      </c>
    </row>
    <row r="350" spans="1:15" x14ac:dyDescent="0.3">
      <c r="A350" s="606" t="str" cm="1">
        <f t="array" ref="A350">IF(G350='Tables calc'!$M$1+1,"Totals:",IF(A349="Totals:","",IF(A349="","",INDEX('Tables calc'!$J$24:$J$539,_xlfn.AGGREGATE(15,3,('Tables calc'!$N$24:$N$539=1)/('Tables calc'!$N$24:$N$539=1)*(ROW('Tables calc'!$N$24:$N$539)-ROW('Tables calc'!$N$23)),G350)))))</f>
        <v/>
      </c>
      <c r="B350" s="606" t="str" cm="1">
        <f t="array" ref="B350">IF(G350='Tables calc'!$M$1+1,"#",IF(B349="#","",IF(B349="","",INDEX('Tables calc'!$K$24:$K$539,_xlfn.AGGREGATE(15,3,('Tables calc'!$N$24:$N$539=1)/('Tables calc'!$N$24:$N$539=1)*(ROW('Tables calc'!$N$24:$N$539)-ROW('Tables calc'!$N$23)),G350)))))</f>
        <v/>
      </c>
      <c r="C350" s="607" t="str">
        <f t="shared" si="57"/>
        <v/>
      </c>
      <c r="D350" s="608" t="str" cm="1">
        <f t="array" ref="D350">IF(G350='Tables calc'!$M$1+1,'Tables calc'!$P$23,IF(D349='Tables calc'!$P$23,"",IF(D349="","",INDEX('Tables calc'!$L$24:$L$539,_xlfn.AGGREGATE(15,3,('Tables calc'!$N$24:$N$539=1)/('Tables calc'!$N$24:$N$539=1)*(ROW('Tables calc'!$N$24:$N$539)-ROW('Tables calc'!$N$23)),G350)))))</f>
        <v/>
      </c>
      <c r="E350" s="601" t="str">
        <f t="shared" si="58"/>
        <v/>
      </c>
      <c r="F350" s="613" t="str" cm="1">
        <f t="array" ref="F350">IF(G350='Tables calc'!$M$1+1,'Tables calc'!$P$24,IF(E349="Box 5","",IF(F349="","",INDEX('Tables calc'!$M$24:$M$539,_xlfn.AGGREGATE(15,3,('Tables calc'!$N$24:$N$539=1)/('Tables calc'!$N$24:$N$539=1)*(ROW('Tables calc'!$N$24:$N$539)-ROW('Tables calc'!$N$23)),G350)))))</f>
        <v/>
      </c>
      <c r="G350" s="69">
        <v>349</v>
      </c>
      <c r="H350" s="69" t="str">
        <f t="shared" si="50"/>
        <v/>
      </c>
      <c r="I350" s="69" t="str">
        <f t="shared" si="51"/>
        <v/>
      </c>
      <c r="J350" s="69" t="str">
        <f t="shared" si="59"/>
        <v/>
      </c>
      <c r="K350" s="69" t="str">
        <f t="shared" si="52"/>
        <v/>
      </c>
      <c r="L350" s="69" t="str">
        <f t="shared" si="53"/>
        <v/>
      </c>
      <c r="M350" s="69" t="str">
        <f t="shared" si="54"/>
        <v/>
      </c>
      <c r="N350" s="69" t="str">
        <f t="shared" si="55"/>
        <v/>
      </c>
      <c r="O350" s="69" t="str">
        <f t="shared" si="56"/>
        <v/>
      </c>
    </row>
    <row r="351" spans="1:15" x14ac:dyDescent="0.3">
      <c r="A351" s="606" t="str" cm="1">
        <f t="array" ref="A351">IF(G351='Tables calc'!$M$1+1,"Totals:",IF(A350="Totals:","",IF(A350="","",INDEX('Tables calc'!$J$24:$J$539,_xlfn.AGGREGATE(15,3,('Tables calc'!$N$24:$N$539=1)/('Tables calc'!$N$24:$N$539=1)*(ROW('Tables calc'!$N$24:$N$539)-ROW('Tables calc'!$N$23)),G351)))))</f>
        <v/>
      </c>
      <c r="B351" s="606" t="str" cm="1">
        <f t="array" ref="B351">IF(G351='Tables calc'!$M$1+1,"#",IF(B350="#","",IF(B350="","",INDEX('Tables calc'!$K$24:$K$539,_xlfn.AGGREGATE(15,3,('Tables calc'!$N$24:$N$539=1)/('Tables calc'!$N$24:$N$539=1)*(ROW('Tables calc'!$N$24:$N$539)-ROW('Tables calc'!$N$23)),G351)))))</f>
        <v/>
      </c>
      <c r="C351" s="607" t="str">
        <f t="shared" si="57"/>
        <v/>
      </c>
      <c r="D351" s="608" t="str" cm="1">
        <f t="array" ref="D351">IF(G351='Tables calc'!$M$1+1,'Tables calc'!$P$23,IF(D350='Tables calc'!$P$23,"",IF(D350="","",INDEX('Tables calc'!$L$24:$L$539,_xlfn.AGGREGATE(15,3,('Tables calc'!$N$24:$N$539=1)/('Tables calc'!$N$24:$N$539=1)*(ROW('Tables calc'!$N$24:$N$539)-ROW('Tables calc'!$N$23)),G351)))))</f>
        <v/>
      </c>
      <c r="E351" s="601" t="str">
        <f t="shared" si="58"/>
        <v/>
      </c>
      <c r="F351" s="613" t="str" cm="1">
        <f t="array" ref="F351">IF(G351='Tables calc'!$M$1+1,'Tables calc'!$P$24,IF(E350="Box 5","",IF(F350="","",INDEX('Tables calc'!$M$24:$M$539,_xlfn.AGGREGATE(15,3,('Tables calc'!$N$24:$N$539=1)/('Tables calc'!$N$24:$N$539=1)*(ROW('Tables calc'!$N$24:$N$539)-ROW('Tables calc'!$N$23)),G351)))))</f>
        <v/>
      </c>
      <c r="G351" s="69">
        <v>350</v>
      </c>
      <c r="H351" s="69" t="str">
        <f t="shared" si="50"/>
        <v/>
      </c>
      <c r="I351" s="69" t="str">
        <f t="shared" si="51"/>
        <v/>
      </c>
      <c r="J351" s="69" t="str">
        <f t="shared" si="59"/>
        <v/>
      </c>
      <c r="K351" s="69" t="str">
        <f t="shared" si="52"/>
        <v/>
      </c>
      <c r="L351" s="69" t="str">
        <f t="shared" si="53"/>
        <v/>
      </c>
      <c r="M351" s="69" t="str">
        <f t="shared" si="54"/>
        <v/>
      </c>
      <c r="N351" s="69" t="str">
        <f t="shared" si="55"/>
        <v/>
      </c>
      <c r="O351" s="69" t="str">
        <f t="shared" si="56"/>
        <v/>
      </c>
    </row>
    <row r="352" spans="1:15" x14ac:dyDescent="0.3">
      <c r="A352" s="606" t="str" cm="1">
        <f t="array" ref="A352">IF(G352='Tables calc'!$M$1+1,"Totals:",IF(A351="Totals:","",IF(A351="","",INDEX('Tables calc'!$J$24:$J$539,_xlfn.AGGREGATE(15,3,('Tables calc'!$N$24:$N$539=1)/('Tables calc'!$N$24:$N$539=1)*(ROW('Tables calc'!$N$24:$N$539)-ROW('Tables calc'!$N$23)),G352)))))</f>
        <v/>
      </c>
      <c r="B352" s="606" t="str" cm="1">
        <f t="array" ref="B352">IF(G352='Tables calc'!$M$1+1,"#",IF(B351="#","",IF(B351="","",INDEX('Tables calc'!$K$24:$K$539,_xlfn.AGGREGATE(15,3,('Tables calc'!$N$24:$N$539=1)/('Tables calc'!$N$24:$N$539=1)*(ROW('Tables calc'!$N$24:$N$539)-ROW('Tables calc'!$N$23)),G352)))))</f>
        <v/>
      </c>
      <c r="C352" s="607" t="str">
        <f t="shared" si="57"/>
        <v/>
      </c>
      <c r="D352" s="608" t="str" cm="1">
        <f t="array" ref="D352">IF(G352='Tables calc'!$M$1+1,'Tables calc'!$P$23,IF(D351='Tables calc'!$P$23,"",IF(D351="","",INDEX('Tables calc'!$L$24:$L$539,_xlfn.AGGREGATE(15,3,('Tables calc'!$N$24:$N$539=1)/('Tables calc'!$N$24:$N$539=1)*(ROW('Tables calc'!$N$24:$N$539)-ROW('Tables calc'!$N$23)),G352)))))</f>
        <v/>
      </c>
      <c r="E352" s="601" t="str">
        <f t="shared" si="58"/>
        <v/>
      </c>
      <c r="F352" s="613" t="str" cm="1">
        <f t="array" ref="F352">IF(G352='Tables calc'!$M$1+1,'Tables calc'!$P$24,IF(E351="Box 5","",IF(F351="","",INDEX('Tables calc'!$M$24:$M$539,_xlfn.AGGREGATE(15,3,('Tables calc'!$N$24:$N$539=1)/('Tables calc'!$N$24:$N$539=1)*(ROW('Tables calc'!$N$24:$N$539)-ROW('Tables calc'!$N$23)),G352)))))</f>
        <v/>
      </c>
      <c r="G352" s="69">
        <v>351</v>
      </c>
      <c r="H352" s="69" t="str">
        <f t="shared" si="50"/>
        <v/>
      </c>
      <c r="I352" s="69" t="str">
        <f t="shared" si="51"/>
        <v/>
      </c>
      <c r="J352" s="69" t="str">
        <f t="shared" si="59"/>
        <v/>
      </c>
      <c r="K352" s="69" t="str">
        <f t="shared" si="52"/>
        <v/>
      </c>
      <c r="L352" s="69" t="str">
        <f t="shared" si="53"/>
        <v/>
      </c>
      <c r="M352" s="69" t="str">
        <f t="shared" si="54"/>
        <v/>
      </c>
      <c r="N352" s="69" t="str">
        <f t="shared" si="55"/>
        <v/>
      </c>
      <c r="O352" s="69" t="str">
        <f t="shared" si="56"/>
        <v/>
      </c>
    </row>
    <row r="353" spans="1:15" x14ac:dyDescent="0.3">
      <c r="A353" s="606" t="str" cm="1">
        <f t="array" ref="A353">IF(G353='Tables calc'!$M$1+1,"Totals:",IF(A352="Totals:","",IF(A352="","",INDEX('Tables calc'!$J$24:$J$539,_xlfn.AGGREGATE(15,3,('Tables calc'!$N$24:$N$539=1)/('Tables calc'!$N$24:$N$539=1)*(ROW('Tables calc'!$N$24:$N$539)-ROW('Tables calc'!$N$23)),G353)))))</f>
        <v/>
      </c>
      <c r="B353" s="606" t="str" cm="1">
        <f t="array" ref="B353">IF(G353='Tables calc'!$M$1+1,"#",IF(B352="#","",IF(B352="","",INDEX('Tables calc'!$K$24:$K$539,_xlfn.AGGREGATE(15,3,('Tables calc'!$N$24:$N$539=1)/('Tables calc'!$N$24:$N$539=1)*(ROW('Tables calc'!$N$24:$N$539)-ROW('Tables calc'!$N$23)),G353)))))</f>
        <v/>
      </c>
      <c r="C353" s="607" t="str">
        <f t="shared" si="57"/>
        <v/>
      </c>
      <c r="D353" s="608" t="str" cm="1">
        <f t="array" ref="D353">IF(G353='Tables calc'!$M$1+1,'Tables calc'!$P$23,IF(D352='Tables calc'!$P$23,"",IF(D352="","",INDEX('Tables calc'!$L$24:$L$539,_xlfn.AGGREGATE(15,3,('Tables calc'!$N$24:$N$539=1)/('Tables calc'!$N$24:$N$539=1)*(ROW('Tables calc'!$N$24:$N$539)-ROW('Tables calc'!$N$23)),G353)))))</f>
        <v/>
      </c>
      <c r="E353" s="601" t="str">
        <f t="shared" si="58"/>
        <v/>
      </c>
      <c r="F353" s="613" t="str" cm="1">
        <f t="array" ref="F353">IF(G353='Tables calc'!$M$1+1,'Tables calc'!$P$24,IF(E352="Box 5","",IF(F352="","",INDEX('Tables calc'!$M$24:$M$539,_xlfn.AGGREGATE(15,3,('Tables calc'!$N$24:$N$539=1)/('Tables calc'!$N$24:$N$539=1)*(ROW('Tables calc'!$N$24:$N$539)-ROW('Tables calc'!$N$23)),G353)))))</f>
        <v/>
      </c>
      <c r="G353" s="69">
        <v>352</v>
      </c>
      <c r="H353" s="69" t="str">
        <f t="shared" si="50"/>
        <v/>
      </c>
      <c r="I353" s="69" t="str">
        <f t="shared" si="51"/>
        <v/>
      </c>
      <c r="J353" s="69" t="str">
        <f t="shared" si="59"/>
        <v/>
      </c>
      <c r="K353" s="69" t="str">
        <f t="shared" si="52"/>
        <v/>
      </c>
      <c r="L353" s="69" t="str">
        <f t="shared" si="53"/>
        <v/>
      </c>
      <c r="M353" s="69" t="str">
        <f t="shared" si="54"/>
        <v/>
      </c>
      <c r="N353" s="69" t="str">
        <f t="shared" si="55"/>
        <v/>
      </c>
      <c r="O353" s="69" t="str">
        <f t="shared" si="56"/>
        <v/>
      </c>
    </row>
    <row r="354" spans="1:15" x14ac:dyDescent="0.3">
      <c r="A354" s="606" t="str" cm="1">
        <f t="array" ref="A354">IF(G354='Tables calc'!$M$1+1,"Totals:",IF(A353="Totals:","",IF(A353="","",INDEX('Tables calc'!$J$24:$J$539,_xlfn.AGGREGATE(15,3,('Tables calc'!$N$24:$N$539=1)/('Tables calc'!$N$24:$N$539=1)*(ROW('Tables calc'!$N$24:$N$539)-ROW('Tables calc'!$N$23)),G354)))))</f>
        <v/>
      </c>
      <c r="B354" s="606" t="str" cm="1">
        <f t="array" ref="B354">IF(G354='Tables calc'!$M$1+1,"#",IF(B353="#","",IF(B353="","",INDEX('Tables calc'!$K$24:$K$539,_xlfn.AGGREGATE(15,3,('Tables calc'!$N$24:$N$539=1)/('Tables calc'!$N$24:$N$539=1)*(ROW('Tables calc'!$N$24:$N$539)-ROW('Tables calc'!$N$23)),G354)))))</f>
        <v/>
      </c>
      <c r="C354" s="607" t="str">
        <f t="shared" si="57"/>
        <v/>
      </c>
      <c r="D354" s="608" t="str" cm="1">
        <f t="array" ref="D354">IF(G354='Tables calc'!$M$1+1,'Tables calc'!$P$23,IF(D353='Tables calc'!$P$23,"",IF(D353="","",INDEX('Tables calc'!$L$24:$L$539,_xlfn.AGGREGATE(15,3,('Tables calc'!$N$24:$N$539=1)/('Tables calc'!$N$24:$N$539=1)*(ROW('Tables calc'!$N$24:$N$539)-ROW('Tables calc'!$N$23)),G354)))))</f>
        <v/>
      </c>
      <c r="E354" s="601" t="str">
        <f t="shared" si="58"/>
        <v/>
      </c>
      <c r="F354" s="613" t="str" cm="1">
        <f t="array" ref="F354">IF(G354='Tables calc'!$M$1+1,'Tables calc'!$P$24,IF(E353="Box 5","",IF(F353="","",INDEX('Tables calc'!$M$24:$M$539,_xlfn.AGGREGATE(15,3,('Tables calc'!$N$24:$N$539=1)/('Tables calc'!$N$24:$N$539=1)*(ROW('Tables calc'!$N$24:$N$539)-ROW('Tables calc'!$N$23)),G354)))))</f>
        <v/>
      </c>
      <c r="G354" s="69">
        <v>353</v>
      </c>
      <c r="H354" s="69" t="str">
        <f t="shared" si="50"/>
        <v/>
      </c>
      <c r="I354" s="69" t="str">
        <f t="shared" si="51"/>
        <v/>
      </c>
      <c r="J354" s="69" t="str">
        <f t="shared" si="59"/>
        <v/>
      </c>
      <c r="K354" s="69" t="str">
        <f t="shared" si="52"/>
        <v/>
      </c>
      <c r="L354" s="69" t="str">
        <f t="shared" si="53"/>
        <v/>
      </c>
      <c r="M354" s="69" t="str">
        <f t="shared" si="54"/>
        <v/>
      </c>
      <c r="N354" s="69" t="str">
        <f t="shared" si="55"/>
        <v/>
      </c>
      <c r="O354" s="69" t="str">
        <f t="shared" si="56"/>
        <v/>
      </c>
    </row>
    <row r="355" spans="1:15" x14ac:dyDescent="0.3">
      <c r="A355" s="606" t="str" cm="1">
        <f t="array" ref="A355">IF(G355='Tables calc'!$M$1+1,"Totals:",IF(A354="Totals:","",IF(A354="","",INDEX('Tables calc'!$J$24:$J$539,_xlfn.AGGREGATE(15,3,('Tables calc'!$N$24:$N$539=1)/('Tables calc'!$N$24:$N$539=1)*(ROW('Tables calc'!$N$24:$N$539)-ROW('Tables calc'!$N$23)),G355)))))</f>
        <v/>
      </c>
      <c r="B355" s="606" t="str" cm="1">
        <f t="array" ref="B355">IF(G355='Tables calc'!$M$1+1,"#",IF(B354="#","",IF(B354="","",INDEX('Tables calc'!$K$24:$K$539,_xlfn.AGGREGATE(15,3,('Tables calc'!$N$24:$N$539=1)/('Tables calc'!$N$24:$N$539=1)*(ROW('Tables calc'!$N$24:$N$539)-ROW('Tables calc'!$N$23)),G355)))))</f>
        <v/>
      </c>
      <c r="C355" s="607" t="str">
        <f t="shared" si="57"/>
        <v/>
      </c>
      <c r="D355" s="608" t="str" cm="1">
        <f t="array" ref="D355">IF(G355='Tables calc'!$M$1+1,'Tables calc'!$P$23,IF(D354='Tables calc'!$P$23,"",IF(D354="","",INDEX('Tables calc'!$L$24:$L$539,_xlfn.AGGREGATE(15,3,('Tables calc'!$N$24:$N$539=1)/('Tables calc'!$N$24:$N$539=1)*(ROW('Tables calc'!$N$24:$N$539)-ROW('Tables calc'!$N$23)),G355)))))</f>
        <v/>
      </c>
      <c r="E355" s="601" t="str">
        <f t="shared" si="58"/>
        <v/>
      </c>
      <c r="F355" s="613" t="str" cm="1">
        <f t="array" ref="F355">IF(G355='Tables calc'!$M$1+1,'Tables calc'!$P$24,IF(E354="Box 5","",IF(F354="","",INDEX('Tables calc'!$M$24:$M$539,_xlfn.AGGREGATE(15,3,('Tables calc'!$N$24:$N$539=1)/('Tables calc'!$N$24:$N$539=1)*(ROW('Tables calc'!$N$24:$N$539)-ROW('Tables calc'!$N$23)),G355)))))</f>
        <v/>
      </c>
      <c r="G355" s="69">
        <v>354</v>
      </c>
      <c r="H355" s="69" t="str">
        <f t="shared" si="50"/>
        <v/>
      </c>
      <c r="I355" s="69" t="str">
        <f t="shared" si="51"/>
        <v/>
      </c>
      <c r="J355" s="69" t="str">
        <f t="shared" si="59"/>
        <v/>
      </c>
      <c r="K355" s="69" t="str">
        <f t="shared" si="52"/>
        <v/>
      </c>
      <c r="L355" s="69" t="str">
        <f t="shared" si="53"/>
        <v/>
      </c>
      <c r="M355" s="69" t="str">
        <f t="shared" si="54"/>
        <v/>
      </c>
      <c r="N355" s="69" t="str">
        <f t="shared" si="55"/>
        <v/>
      </c>
      <c r="O355" s="69" t="str">
        <f t="shared" si="56"/>
        <v/>
      </c>
    </row>
    <row r="356" spans="1:15" x14ac:dyDescent="0.3">
      <c r="A356" s="606" t="str" cm="1">
        <f t="array" ref="A356">IF(G356='Tables calc'!$M$1+1,"Totals:",IF(A355="Totals:","",IF(A355="","",INDEX('Tables calc'!$J$24:$J$539,_xlfn.AGGREGATE(15,3,('Tables calc'!$N$24:$N$539=1)/('Tables calc'!$N$24:$N$539=1)*(ROW('Tables calc'!$N$24:$N$539)-ROW('Tables calc'!$N$23)),G356)))))</f>
        <v/>
      </c>
      <c r="B356" s="606" t="str" cm="1">
        <f t="array" ref="B356">IF(G356='Tables calc'!$M$1+1,"#",IF(B355="#","",IF(B355="","",INDEX('Tables calc'!$K$24:$K$539,_xlfn.AGGREGATE(15,3,('Tables calc'!$N$24:$N$539=1)/('Tables calc'!$N$24:$N$539=1)*(ROW('Tables calc'!$N$24:$N$539)-ROW('Tables calc'!$N$23)),G356)))))</f>
        <v/>
      </c>
      <c r="C356" s="607" t="str">
        <f t="shared" si="57"/>
        <v/>
      </c>
      <c r="D356" s="608" t="str" cm="1">
        <f t="array" ref="D356">IF(G356='Tables calc'!$M$1+1,'Tables calc'!$P$23,IF(D355='Tables calc'!$P$23,"",IF(D355="","",INDEX('Tables calc'!$L$24:$L$539,_xlfn.AGGREGATE(15,3,('Tables calc'!$N$24:$N$539=1)/('Tables calc'!$N$24:$N$539=1)*(ROW('Tables calc'!$N$24:$N$539)-ROW('Tables calc'!$N$23)),G356)))))</f>
        <v/>
      </c>
      <c r="E356" s="601" t="str">
        <f t="shared" si="58"/>
        <v/>
      </c>
      <c r="F356" s="613" t="str" cm="1">
        <f t="array" ref="F356">IF(G356='Tables calc'!$M$1+1,'Tables calc'!$P$24,IF(E355="Box 5","",IF(F355="","",INDEX('Tables calc'!$M$24:$M$539,_xlfn.AGGREGATE(15,3,('Tables calc'!$N$24:$N$539=1)/('Tables calc'!$N$24:$N$539=1)*(ROW('Tables calc'!$N$24:$N$539)-ROW('Tables calc'!$N$23)),G356)))))</f>
        <v/>
      </c>
      <c r="G356" s="69">
        <v>355</v>
      </c>
      <c r="H356" s="69" t="str">
        <f t="shared" si="50"/>
        <v/>
      </c>
      <c r="I356" s="69" t="str">
        <f t="shared" si="51"/>
        <v/>
      </c>
      <c r="J356" s="69" t="str">
        <f t="shared" si="59"/>
        <v/>
      </c>
      <c r="K356" s="69" t="str">
        <f t="shared" si="52"/>
        <v/>
      </c>
      <c r="L356" s="69" t="str">
        <f t="shared" si="53"/>
        <v/>
      </c>
      <c r="M356" s="69" t="str">
        <f t="shared" si="54"/>
        <v/>
      </c>
      <c r="N356" s="69" t="str">
        <f t="shared" si="55"/>
        <v/>
      </c>
      <c r="O356" s="69" t="str">
        <f t="shared" si="56"/>
        <v/>
      </c>
    </row>
    <row r="357" spans="1:15" x14ac:dyDescent="0.3">
      <c r="A357" s="606" t="str" cm="1">
        <f t="array" ref="A357">IF(G357='Tables calc'!$M$1+1,"Totals:",IF(A356="Totals:","",IF(A356="","",INDEX('Tables calc'!$J$24:$J$539,_xlfn.AGGREGATE(15,3,('Tables calc'!$N$24:$N$539=1)/('Tables calc'!$N$24:$N$539=1)*(ROW('Tables calc'!$N$24:$N$539)-ROW('Tables calc'!$N$23)),G357)))))</f>
        <v/>
      </c>
      <c r="B357" s="606" t="str" cm="1">
        <f t="array" ref="B357">IF(G357='Tables calc'!$M$1+1,"#",IF(B356="#","",IF(B356="","",INDEX('Tables calc'!$K$24:$K$539,_xlfn.AGGREGATE(15,3,('Tables calc'!$N$24:$N$539=1)/('Tables calc'!$N$24:$N$539=1)*(ROW('Tables calc'!$N$24:$N$539)-ROW('Tables calc'!$N$23)),G357)))))</f>
        <v/>
      </c>
      <c r="C357" s="607" t="str">
        <f t="shared" si="57"/>
        <v/>
      </c>
      <c r="D357" s="608" t="str" cm="1">
        <f t="array" ref="D357">IF(G357='Tables calc'!$M$1+1,'Tables calc'!$P$23,IF(D356='Tables calc'!$P$23,"",IF(D356="","",INDEX('Tables calc'!$L$24:$L$539,_xlfn.AGGREGATE(15,3,('Tables calc'!$N$24:$N$539=1)/('Tables calc'!$N$24:$N$539=1)*(ROW('Tables calc'!$N$24:$N$539)-ROW('Tables calc'!$N$23)),G357)))))</f>
        <v/>
      </c>
      <c r="E357" s="601" t="str">
        <f t="shared" si="58"/>
        <v/>
      </c>
      <c r="F357" s="613" t="str" cm="1">
        <f t="array" ref="F357">IF(G357='Tables calc'!$M$1+1,'Tables calc'!$P$24,IF(E356="Box 5","",IF(F356="","",INDEX('Tables calc'!$M$24:$M$539,_xlfn.AGGREGATE(15,3,('Tables calc'!$N$24:$N$539=1)/('Tables calc'!$N$24:$N$539=1)*(ROW('Tables calc'!$N$24:$N$539)-ROW('Tables calc'!$N$23)),G357)))))</f>
        <v/>
      </c>
      <c r="G357" s="69">
        <v>356</v>
      </c>
      <c r="H357" s="69" t="str">
        <f t="shared" si="50"/>
        <v/>
      </c>
      <c r="I357" s="69" t="str">
        <f t="shared" si="51"/>
        <v/>
      </c>
      <c r="J357" s="69" t="str">
        <f t="shared" si="59"/>
        <v/>
      </c>
      <c r="K357" s="69" t="str">
        <f t="shared" si="52"/>
        <v/>
      </c>
      <c r="L357" s="69" t="str">
        <f t="shared" si="53"/>
        <v/>
      </c>
      <c r="M357" s="69" t="str">
        <f t="shared" si="54"/>
        <v/>
      </c>
      <c r="N357" s="69" t="str">
        <f t="shared" si="55"/>
        <v/>
      </c>
      <c r="O357" s="69" t="str">
        <f t="shared" si="56"/>
        <v/>
      </c>
    </row>
    <row r="358" spans="1:15" x14ac:dyDescent="0.3">
      <c r="A358" s="606" t="str" cm="1">
        <f t="array" ref="A358">IF(G358='Tables calc'!$M$1+1,"Totals:",IF(A357="Totals:","",IF(A357="","",INDEX('Tables calc'!$J$24:$J$539,_xlfn.AGGREGATE(15,3,('Tables calc'!$N$24:$N$539=1)/('Tables calc'!$N$24:$N$539=1)*(ROW('Tables calc'!$N$24:$N$539)-ROW('Tables calc'!$N$23)),G358)))))</f>
        <v/>
      </c>
      <c r="B358" s="606" t="str" cm="1">
        <f t="array" ref="B358">IF(G358='Tables calc'!$M$1+1,"#",IF(B357="#","",IF(B357="","",INDEX('Tables calc'!$K$24:$K$539,_xlfn.AGGREGATE(15,3,('Tables calc'!$N$24:$N$539=1)/('Tables calc'!$N$24:$N$539=1)*(ROW('Tables calc'!$N$24:$N$539)-ROW('Tables calc'!$N$23)),G358)))))</f>
        <v/>
      </c>
      <c r="C358" s="607" t="str">
        <f t="shared" si="57"/>
        <v/>
      </c>
      <c r="D358" s="608" t="str" cm="1">
        <f t="array" ref="D358">IF(G358='Tables calc'!$M$1+1,'Tables calc'!$P$23,IF(D357='Tables calc'!$P$23,"",IF(D357="","",INDEX('Tables calc'!$L$24:$L$539,_xlfn.AGGREGATE(15,3,('Tables calc'!$N$24:$N$539=1)/('Tables calc'!$N$24:$N$539=1)*(ROW('Tables calc'!$N$24:$N$539)-ROW('Tables calc'!$N$23)),G358)))))</f>
        <v/>
      </c>
      <c r="E358" s="601" t="str">
        <f t="shared" si="58"/>
        <v/>
      </c>
      <c r="F358" s="613" t="str" cm="1">
        <f t="array" ref="F358">IF(G358='Tables calc'!$M$1+1,'Tables calc'!$P$24,IF(E357="Box 5","",IF(F357="","",INDEX('Tables calc'!$M$24:$M$539,_xlfn.AGGREGATE(15,3,('Tables calc'!$N$24:$N$539=1)/('Tables calc'!$N$24:$N$539=1)*(ROW('Tables calc'!$N$24:$N$539)-ROW('Tables calc'!$N$23)),G358)))))</f>
        <v/>
      </c>
      <c r="G358" s="69">
        <v>357</v>
      </c>
      <c r="H358" s="69" t="str">
        <f t="shared" si="50"/>
        <v/>
      </c>
      <c r="I358" s="69" t="str">
        <f t="shared" si="51"/>
        <v/>
      </c>
      <c r="J358" s="69" t="str">
        <f t="shared" si="59"/>
        <v/>
      </c>
      <c r="K358" s="69" t="str">
        <f t="shared" si="52"/>
        <v/>
      </c>
      <c r="L358" s="69" t="str">
        <f t="shared" si="53"/>
        <v/>
      </c>
      <c r="M358" s="69" t="str">
        <f t="shared" si="54"/>
        <v/>
      </c>
      <c r="N358" s="69" t="str">
        <f t="shared" si="55"/>
        <v/>
      </c>
      <c r="O358" s="69" t="str">
        <f t="shared" si="56"/>
        <v/>
      </c>
    </row>
    <row r="359" spans="1:15" x14ac:dyDescent="0.3">
      <c r="A359" s="606" t="str" cm="1">
        <f t="array" ref="A359">IF(G359='Tables calc'!$M$1+1,"Totals:",IF(A358="Totals:","",IF(A358="","",INDEX('Tables calc'!$J$24:$J$539,_xlfn.AGGREGATE(15,3,('Tables calc'!$N$24:$N$539=1)/('Tables calc'!$N$24:$N$539=1)*(ROW('Tables calc'!$N$24:$N$539)-ROW('Tables calc'!$N$23)),G359)))))</f>
        <v/>
      </c>
      <c r="B359" s="606" t="str" cm="1">
        <f t="array" ref="B359">IF(G359='Tables calc'!$M$1+1,"#",IF(B358="#","",IF(B358="","",INDEX('Tables calc'!$K$24:$K$539,_xlfn.AGGREGATE(15,3,('Tables calc'!$N$24:$N$539=1)/('Tables calc'!$N$24:$N$539=1)*(ROW('Tables calc'!$N$24:$N$539)-ROW('Tables calc'!$N$23)),G359)))))</f>
        <v/>
      </c>
      <c r="C359" s="607" t="str">
        <f t="shared" si="57"/>
        <v/>
      </c>
      <c r="D359" s="608" t="str" cm="1">
        <f t="array" ref="D359">IF(G359='Tables calc'!$M$1+1,'Tables calc'!$P$23,IF(D358='Tables calc'!$P$23,"",IF(D358="","",INDEX('Tables calc'!$L$24:$L$539,_xlfn.AGGREGATE(15,3,('Tables calc'!$N$24:$N$539=1)/('Tables calc'!$N$24:$N$539=1)*(ROW('Tables calc'!$N$24:$N$539)-ROW('Tables calc'!$N$23)),G359)))))</f>
        <v/>
      </c>
      <c r="E359" s="601" t="str">
        <f t="shared" si="58"/>
        <v/>
      </c>
      <c r="F359" s="613" t="str" cm="1">
        <f t="array" ref="F359">IF(G359='Tables calc'!$M$1+1,'Tables calc'!$P$24,IF(E358="Box 5","",IF(F358="","",INDEX('Tables calc'!$M$24:$M$539,_xlfn.AGGREGATE(15,3,('Tables calc'!$N$24:$N$539=1)/('Tables calc'!$N$24:$N$539=1)*(ROW('Tables calc'!$N$24:$N$539)-ROW('Tables calc'!$N$23)),G359)))))</f>
        <v/>
      </c>
      <c r="G359" s="69">
        <v>358</v>
      </c>
      <c r="H359" s="69" t="str">
        <f t="shared" si="50"/>
        <v/>
      </c>
      <c r="I359" s="69" t="str">
        <f t="shared" si="51"/>
        <v/>
      </c>
      <c r="J359" s="69" t="str">
        <f t="shared" si="59"/>
        <v/>
      </c>
      <c r="K359" s="69" t="str">
        <f t="shared" si="52"/>
        <v/>
      </c>
      <c r="L359" s="69" t="str">
        <f t="shared" si="53"/>
        <v/>
      </c>
      <c r="M359" s="69" t="str">
        <f t="shared" si="54"/>
        <v/>
      </c>
      <c r="N359" s="69" t="str">
        <f t="shared" si="55"/>
        <v/>
      </c>
      <c r="O359" s="69" t="str">
        <f t="shared" si="56"/>
        <v/>
      </c>
    </row>
    <row r="360" spans="1:15" x14ac:dyDescent="0.3">
      <c r="A360" s="606" t="str" cm="1">
        <f t="array" ref="A360">IF(G360='Tables calc'!$M$1+1,"Totals:",IF(A359="Totals:","",IF(A359="","",INDEX('Tables calc'!$J$24:$J$539,_xlfn.AGGREGATE(15,3,('Tables calc'!$N$24:$N$539=1)/('Tables calc'!$N$24:$N$539=1)*(ROW('Tables calc'!$N$24:$N$539)-ROW('Tables calc'!$N$23)),G360)))))</f>
        <v/>
      </c>
      <c r="B360" s="606" t="str" cm="1">
        <f t="array" ref="B360">IF(G360='Tables calc'!$M$1+1,"#",IF(B359="#","",IF(B359="","",INDEX('Tables calc'!$K$24:$K$539,_xlfn.AGGREGATE(15,3,('Tables calc'!$N$24:$N$539=1)/('Tables calc'!$N$24:$N$539=1)*(ROW('Tables calc'!$N$24:$N$539)-ROW('Tables calc'!$N$23)),G360)))))</f>
        <v/>
      </c>
      <c r="C360" s="607" t="str">
        <f t="shared" si="57"/>
        <v/>
      </c>
      <c r="D360" s="608" t="str" cm="1">
        <f t="array" ref="D360">IF(G360='Tables calc'!$M$1+1,'Tables calc'!$P$23,IF(D359='Tables calc'!$P$23,"",IF(D359="","",INDEX('Tables calc'!$L$24:$L$539,_xlfn.AGGREGATE(15,3,('Tables calc'!$N$24:$N$539=1)/('Tables calc'!$N$24:$N$539=1)*(ROW('Tables calc'!$N$24:$N$539)-ROW('Tables calc'!$N$23)),G360)))))</f>
        <v/>
      </c>
      <c r="E360" s="601" t="str">
        <f t="shared" si="58"/>
        <v/>
      </c>
      <c r="F360" s="613" t="str" cm="1">
        <f t="array" ref="F360">IF(G360='Tables calc'!$M$1+1,'Tables calc'!$P$24,IF(E359="Box 5","",IF(F359="","",INDEX('Tables calc'!$M$24:$M$539,_xlfn.AGGREGATE(15,3,('Tables calc'!$N$24:$N$539=1)/('Tables calc'!$N$24:$N$539=1)*(ROW('Tables calc'!$N$24:$N$539)-ROW('Tables calc'!$N$23)),G360)))))</f>
        <v/>
      </c>
      <c r="G360" s="69">
        <v>359</v>
      </c>
      <c r="H360" s="69" t="str">
        <f t="shared" si="50"/>
        <v/>
      </c>
      <c r="I360" s="69" t="str">
        <f t="shared" si="51"/>
        <v/>
      </c>
      <c r="J360" s="69" t="str">
        <f t="shared" si="59"/>
        <v/>
      </c>
      <c r="K360" s="69" t="str">
        <f t="shared" si="52"/>
        <v/>
      </c>
      <c r="L360" s="69" t="str">
        <f t="shared" si="53"/>
        <v/>
      </c>
      <c r="M360" s="69" t="str">
        <f t="shared" si="54"/>
        <v/>
      </c>
      <c r="N360" s="69" t="str">
        <f t="shared" si="55"/>
        <v/>
      </c>
      <c r="O360" s="69" t="str">
        <f t="shared" si="56"/>
        <v/>
      </c>
    </row>
    <row r="361" spans="1:15" x14ac:dyDescent="0.3">
      <c r="A361" s="606" t="str" cm="1">
        <f t="array" ref="A361">IF(G361='Tables calc'!$M$1+1,"Totals:",IF(A360="Totals:","",IF(A360="","",INDEX('Tables calc'!$J$24:$J$539,_xlfn.AGGREGATE(15,3,('Tables calc'!$N$24:$N$539=1)/('Tables calc'!$N$24:$N$539=1)*(ROW('Tables calc'!$N$24:$N$539)-ROW('Tables calc'!$N$23)),G361)))))</f>
        <v/>
      </c>
      <c r="B361" s="606" t="str" cm="1">
        <f t="array" ref="B361">IF(G361='Tables calc'!$M$1+1,"#",IF(B360="#","",IF(B360="","",INDEX('Tables calc'!$K$24:$K$539,_xlfn.AGGREGATE(15,3,('Tables calc'!$N$24:$N$539=1)/('Tables calc'!$N$24:$N$539=1)*(ROW('Tables calc'!$N$24:$N$539)-ROW('Tables calc'!$N$23)),G361)))))</f>
        <v/>
      </c>
      <c r="C361" s="607" t="str">
        <f t="shared" si="57"/>
        <v/>
      </c>
      <c r="D361" s="608" t="str" cm="1">
        <f t="array" ref="D361">IF(G361='Tables calc'!$M$1+1,'Tables calc'!$P$23,IF(D360='Tables calc'!$P$23,"",IF(D360="","",INDEX('Tables calc'!$L$24:$L$539,_xlfn.AGGREGATE(15,3,('Tables calc'!$N$24:$N$539=1)/('Tables calc'!$N$24:$N$539=1)*(ROW('Tables calc'!$N$24:$N$539)-ROW('Tables calc'!$N$23)),G361)))))</f>
        <v/>
      </c>
      <c r="E361" s="601" t="str">
        <f t="shared" si="58"/>
        <v/>
      </c>
      <c r="F361" s="613" t="str" cm="1">
        <f t="array" ref="F361">IF(G361='Tables calc'!$M$1+1,'Tables calc'!$P$24,IF(E360="Box 5","",IF(F360="","",INDEX('Tables calc'!$M$24:$M$539,_xlfn.AGGREGATE(15,3,('Tables calc'!$N$24:$N$539=1)/('Tables calc'!$N$24:$N$539=1)*(ROW('Tables calc'!$N$24:$N$539)-ROW('Tables calc'!$N$23)),G361)))))</f>
        <v/>
      </c>
      <c r="G361" s="69">
        <v>360</v>
      </c>
      <c r="H361" s="69" t="str">
        <f t="shared" si="50"/>
        <v/>
      </c>
      <c r="I361" s="69" t="str">
        <f t="shared" si="51"/>
        <v/>
      </c>
      <c r="J361" s="69" t="str">
        <f t="shared" si="59"/>
        <v/>
      </c>
      <c r="K361" s="69" t="str">
        <f t="shared" si="52"/>
        <v/>
      </c>
      <c r="L361" s="69" t="str">
        <f t="shared" si="53"/>
        <v/>
      </c>
      <c r="M361" s="69" t="str">
        <f t="shared" si="54"/>
        <v/>
      </c>
      <c r="N361" s="69" t="str">
        <f t="shared" si="55"/>
        <v/>
      </c>
      <c r="O361" s="69" t="str">
        <f t="shared" si="56"/>
        <v/>
      </c>
    </row>
    <row r="362" spans="1:15" x14ac:dyDescent="0.3">
      <c r="A362" s="606" t="str" cm="1">
        <f t="array" ref="A362">IF(G362='Tables calc'!$M$1+1,"Totals:",IF(A361="Totals:","",IF(A361="","",INDEX('Tables calc'!$J$24:$J$539,_xlfn.AGGREGATE(15,3,('Tables calc'!$N$24:$N$539=1)/('Tables calc'!$N$24:$N$539=1)*(ROW('Tables calc'!$N$24:$N$539)-ROW('Tables calc'!$N$23)),G362)))))</f>
        <v/>
      </c>
      <c r="B362" s="606" t="str" cm="1">
        <f t="array" ref="B362">IF(G362='Tables calc'!$M$1+1,"#",IF(B361="#","",IF(B361="","",INDEX('Tables calc'!$K$24:$K$539,_xlfn.AGGREGATE(15,3,('Tables calc'!$N$24:$N$539=1)/('Tables calc'!$N$24:$N$539=1)*(ROW('Tables calc'!$N$24:$N$539)-ROW('Tables calc'!$N$23)),G362)))))</f>
        <v/>
      </c>
      <c r="C362" s="607" t="str">
        <f t="shared" si="57"/>
        <v/>
      </c>
      <c r="D362" s="608" t="str" cm="1">
        <f t="array" ref="D362">IF(G362='Tables calc'!$M$1+1,'Tables calc'!$P$23,IF(D361='Tables calc'!$P$23,"",IF(D361="","",INDEX('Tables calc'!$L$24:$L$539,_xlfn.AGGREGATE(15,3,('Tables calc'!$N$24:$N$539=1)/('Tables calc'!$N$24:$N$539=1)*(ROW('Tables calc'!$N$24:$N$539)-ROW('Tables calc'!$N$23)),G362)))))</f>
        <v/>
      </c>
      <c r="E362" s="601" t="str">
        <f t="shared" si="58"/>
        <v/>
      </c>
      <c r="F362" s="613" t="str" cm="1">
        <f t="array" ref="F362">IF(G362='Tables calc'!$M$1+1,'Tables calc'!$P$24,IF(E361="Box 5","",IF(F361="","",INDEX('Tables calc'!$M$24:$M$539,_xlfn.AGGREGATE(15,3,('Tables calc'!$N$24:$N$539=1)/('Tables calc'!$N$24:$N$539=1)*(ROW('Tables calc'!$N$24:$N$539)-ROW('Tables calc'!$N$23)),G362)))))</f>
        <v/>
      </c>
      <c r="G362" s="69">
        <v>361</v>
      </c>
      <c r="H362" s="69" t="str">
        <f t="shared" si="50"/>
        <v/>
      </c>
      <c r="I362" s="69" t="str">
        <f t="shared" si="51"/>
        <v/>
      </c>
      <c r="J362" s="69" t="str">
        <f t="shared" si="59"/>
        <v/>
      </c>
      <c r="K362" s="69" t="str">
        <f t="shared" si="52"/>
        <v/>
      </c>
      <c r="L362" s="69" t="str">
        <f t="shared" si="53"/>
        <v/>
      </c>
      <c r="M362" s="69" t="str">
        <f t="shared" si="54"/>
        <v/>
      </c>
      <c r="N362" s="69" t="str">
        <f t="shared" si="55"/>
        <v/>
      </c>
      <c r="O362" s="69" t="str">
        <f t="shared" si="56"/>
        <v/>
      </c>
    </row>
    <row r="363" spans="1:15" x14ac:dyDescent="0.3">
      <c r="A363" s="606" t="str" cm="1">
        <f t="array" ref="A363">IF(G363='Tables calc'!$M$1+1,"Totals:",IF(A362="Totals:","",IF(A362="","",INDEX('Tables calc'!$J$24:$J$539,_xlfn.AGGREGATE(15,3,('Tables calc'!$N$24:$N$539=1)/('Tables calc'!$N$24:$N$539=1)*(ROW('Tables calc'!$N$24:$N$539)-ROW('Tables calc'!$N$23)),G363)))))</f>
        <v/>
      </c>
      <c r="B363" s="606" t="str" cm="1">
        <f t="array" ref="B363">IF(G363='Tables calc'!$M$1+1,"#",IF(B362="#","",IF(B362="","",INDEX('Tables calc'!$K$24:$K$539,_xlfn.AGGREGATE(15,3,('Tables calc'!$N$24:$N$539=1)/('Tables calc'!$N$24:$N$539=1)*(ROW('Tables calc'!$N$24:$N$539)-ROW('Tables calc'!$N$23)),G363)))))</f>
        <v/>
      </c>
      <c r="C363" s="607" t="str">
        <f t="shared" si="57"/>
        <v/>
      </c>
      <c r="D363" s="608" t="str" cm="1">
        <f t="array" ref="D363">IF(G363='Tables calc'!$M$1+1,'Tables calc'!$P$23,IF(D362='Tables calc'!$P$23,"",IF(D362="","",INDEX('Tables calc'!$L$24:$L$539,_xlfn.AGGREGATE(15,3,('Tables calc'!$N$24:$N$539=1)/('Tables calc'!$N$24:$N$539=1)*(ROW('Tables calc'!$N$24:$N$539)-ROW('Tables calc'!$N$23)),G363)))))</f>
        <v/>
      </c>
      <c r="E363" s="601" t="str">
        <f t="shared" si="58"/>
        <v/>
      </c>
      <c r="F363" s="613" t="str" cm="1">
        <f t="array" ref="F363">IF(G363='Tables calc'!$M$1+1,'Tables calc'!$P$24,IF(E362="Box 5","",IF(F362="","",INDEX('Tables calc'!$M$24:$M$539,_xlfn.AGGREGATE(15,3,('Tables calc'!$N$24:$N$539=1)/('Tables calc'!$N$24:$N$539=1)*(ROW('Tables calc'!$N$24:$N$539)-ROW('Tables calc'!$N$23)),G363)))))</f>
        <v/>
      </c>
      <c r="G363" s="69">
        <v>362</v>
      </c>
      <c r="H363" s="69" t="str">
        <f t="shared" si="50"/>
        <v/>
      </c>
      <c r="I363" s="69" t="str">
        <f t="shared" si="51"/>
        <v/>
      </c>
      <c r="J363" s="69" t="str">
        <f t="shared" si="59"/>
        <v/>
      </c>
      <c r="K363" s="69" t="str">
        <f t="shared" si="52"/>
        <v/>
      </c>
      <c r="L363" s="69" t="str">
        <f t="shared" si="53"/>
        <v/>
      </c>
      <c r="M363" s="69" t="str">
        <f t="shared" si="54"/>
        <v/>
      </c>
      <c r="N363" s="69" t="str">
        <f t="shared" si="55"/>
        <v/>
      </c>
      <c r="O363" s="69" t="str">
        <f t="shared" si="56"/>
        <v/>
      </c>
    </row>
    <row r="364" spans="1:15" x14ac:dyDescent="0.3">
      <c r="A364" s="606" t="str" cm="1">
        <f t="array" ref="A364">IF(G364='Tables calc'!$M$1+1,"Totals:",IF(A363="Totals:","",IF(A363="","",INDEX('Tables calc'!$J$24:$J$539,_xlfn.AGGREGATE(15,3,('Tables calc'!$N$24:$N$539=1)/('Tables calc'!$N$24:$N$539=1)*(ROW('Tables calc'!$N$24:$N$539)-ROW('Tables calc'!$N$23)),G364)))))</f>
        <v/>
      </c>
      <c r="B364" s="606" t="str" cm="1">
        <f t="array" ref="B364">IF(G364='Tables calc'!$M$1+1,"#",IF(B363="#","",IF(B363="","",INDEX('Tables calc'!$K$24:$K$539,_xlfn.AGGREGATE(15,3,('Tables calc'!$N$24:$N$539=1)/('Tables calc'!$N$24:$N$539=1)*(ROW('Tables calc'!$N$24:$N$539)-ROW('Tables calc'!$N$23)),G364)))))</f>
        <v/>
      </c>
      <c r="C364" s="607" t="str">
        <f t="shared" si="57"/>
        <v/>
      </c>
      <c r="D364" s="608" t="str" cm="1">
        <f t="array" ref="D364">IF(G364='Tables calc'!$M$1+1,'Tables calc'!$P$23,IF(D363='Tables calc'!$P$23,"",IF(D363="","",INDEX('Tables calc'!$L$24:$L$539,_xlfn.AGGREGATE(15,3,('Tables calc'!$N$24:$N$539=1)/('Tables calc'!$N$24:$N$539=1)*(ROW('Tables calc'!$N$24:$N$539)-ROW('Tables calc'!$N$23)),G364)))))</f>
        <v/>
      </c>
      <c r="E364" s="601" t="str">
        <f t="shared" si="58"/>
        <v/>
      </c>
      <c r="F364" s="613" t="str" cm="1">
        <f t="array" ref="F364">IF(G364='Tables calc'!$M$1+1,'Tables calc'!$P$24,IF(E363="Box 5","",IF(F363="","",INDEX('Tables calc'!$M$24:$M$539,_xlfn.AGGREGATE(15,3,('Tables calc'!$N$24:$N$539=1)/('Tables calc'!$N$24:$N$539=1)*(ROW('Tables calc'!$N$24:$N$539)-ROW('Tables calc'!$N$23)),G364)))))</f>
        <v/>
      </c>
      <c r="G364" s="69">
        <v>363</v>
      </c>
      <c r="H364" s="69" t="str">
        <f t="shared" si="50"/>
        <v/>
      </c>
      <c r="I364" s="69" t="str">
        <f t="shared" si="51"/>
        <v/>
      </c>
      <c r="J364" s="69" t="str">
        <f t="shared" si="59"/>
        <v/>
      </c>
      <c r="K364" s="69" t="str">
        <f t="shared" si="52"/>
        <v/>
      </c>
      <c r="L364" s="69" t="str">
        <f t="shared" si="53"/>
        <v/>
      </c>
      <c r="M364" s="69" t="str">
        <f t="shared" si="54"/>
        <v/>
      </c>
      <c r="N364" s="69" t="str">
        <f t="shared" si="55"/>
        <v/>
      </c>
      <c r="O364" s="69" t="str">
        <f t="shared" si="56"/>
        <v/>
      </c>
    </row>
    <row r="365" spans="1:15" x14ac:dyDescent="0.3">
      <c r="A365" s="606" t="str" cm="1">
        <f t="array" ref="A365">IF(G365='Tables calc'!$M$1+1,"Totals:",IF(A364="Totals:","",IF(A364="","",INDEX('Tables calc'!$J$24:$J$539,_xlfn.AGGREGATE(15,3,('Tables calc'!$N$24:$N$539=1)/('Tables calc'!$N$24:$N$539=1)*(ROW('Tables calc'!$N$24:$N$539)-ROW('Tables calc'!$N$23)),G365)))))</f>
        <v/>
      </c>
      <c r="B365" s="606" t="str" cm="1">
        <f t="array" ref="B365">IF(G365='Tables calc'!$M$1+1,"#",IF(B364="#","",IF(B364="","",INDEX('Tables calc'!$K$24:$K$539,_xlfn.AGGREGATE(15,3,('Tables calc'!$N$24:$N$539=1)/('Tables calc'!$N$24:$N$539=1)*(ROW('Tables calc'!$N$24:$N$539)-ROW('Tables calc'!$N$23)),G365)))))</f>
        <v/>
      </c>
      <c r="C365" s="607" t="str">
        <f t="shared" si="57"/>
        <v/>
      </c>
      <c r="D365" s="608" t="str" cm="1">
        <f t="array" ref="D365">IF(G365='Tables calc'!$M$1+1,'Tables calc'!$P$23,IF(D364='Tables calc'!$P$23,"",IF(D364="","",INDEX('Tables calc'!$L$24:$L$539,_xlfn.AGGREGATE(15,3,('Tables calc'!$N$24:$N$539=1)/('Tables calc'!$N$24:$N$539=1)*(ROW('Tables calc'!$N$24:$N$539)-ROW('Tables calc'!$N$23)),G365)))))</f>
        <v/>
      </c>
      <c r="E365" s="601" t="str">
        <f t="shared" si="58"/>
        <v/>
      </c>
      <c r="F365" s="613" t="str" cm="1">
        <f t="array" ref="F365">IF(G365='Tables calc'!$M$1+1,'Tables calc'!$P$24,IF(E364="Box 5","",IF(F364="","",INDEX('Tables calc'!$M$24:$M$539,_xlfn.AGGREGATE(15,3,('Tables calc'!$N$24:$N$539=1)/('Tables calc'!$N$24:$N$539=1)*(ROW('Tables calc'!$N$24:$N$539)-ROW('Tables calc'!$N$23)),G365)))))</f>
        <v/>
      </c>
      <c r="G365" s="69">
        <v>364</v>
      </c>
      <c r="H365" s="69" t="str">
        <f t="shared" si="50"/>
        <v/>
      </c>
      <c r="I365" s="69" t="str">
        <f t="shared" si="51"/>
        <v/>
      </c>
      <c r="J365" s="69" t="str">
        <f t="shared" si="59"/>
        <v/>
      </c>
      <c r="K365" s="69" t="str">
        <f t="shared" si="52"/>
        <v/>
      </c>
      <c r="L365" s="69" t="str">
        <f t="shared" si="53"/>
        <v/>
      </c>
      <c r="M365" s="69" t="str">
        <f t="shared" si="54"/>
        <v/>
      </c>
      <c r="N365" s="69" t="str">
        <f t="shared" si="55"/>
        <v/>
      </c>
      <c r="O365" s="69" t="str">
        <f t="shared" si="56"/>
        <v/>
      </c>
    </row>
    <row r="366" spans="1:15" x14ac:dyDescent="0.3">
      <c r="A366" s="606" t="str" cm="1">
        <f t="array" ref="A366">IF(G366='Tables calc'!$M$1+1,"Totals:",IF(A365="Totals:","",IF(A365="","",INDEX('Tables calc'!$J$24:$J$539,_xlfn.AGGREGATE(15,3,('Tables calc'!$N$24:$N$539=1)/('Tables calc'!$N$24:$N$539=1)*(ROW('Tables calc'!$N$24:$N$539)-ROW('Tables calc'!$N$23)),G366)))))</f>
        <v/>
      </c>
      <c r="B366" s="606" t="str" cm="1">
        <f t="array" ref="B366">IF(G366='Tables calc'!$M$1+1,"#",IF(B365="#","",IF(B365="","",INDEX('Tables calc'!$K$24:$K$539,_xlfn.AGGREGATE(15,3,('Tables calc'!$N$24:$N$539=1)/('Tables calc'!$N$24:$N$539=1)*(ROW('Tables calc'!$N$24:$N$539)-ROW('Tables calc'!$N$23)),G366)))))</f>
        <v/>
      </c>
      <c r="C366" s="607" t="str">
        <f t="shared" si="57"/>
        <v/>
      </c>
      <c r="D366" s="608" t="str" cm="1">
        <f t="array" ref="D366">IF(G366='Tables calc'!$M$1+1,'Tables calc'!$P$23,IF(D365='Tables calc'!$P$23,"",IF(D365="","",INDEX('Tables calc'!$L$24:$L$539,_xlfn.AGGREGATE(15,3,('Tables calc'!$N$24:$N$539=1)/('Tables calc'!$N$24:$N$539=1)*(ROW('Tables calc'!$N$24:$N$539)-ROW('Tables calc'!$N$23)),G366)))))</f>
        <v/>
      </c>
      <c r="E366" s="601" t="str">
        <f t="shared" si="58"/>
        <v/>
      </c>
      <c r="F366" s="613" t="str" cm="1">
        <f t="array" ref="F366">IF(G366='Tables calc'!$M$1+1,'Tables calc'!$P$24,IF(E365="Box 5","",IF(F365="","",INDEX('Tables calc'!$M$24:$M$539,_xlfn.AGGREGATE(15,3,('Tables calc'!$N$24:$N$539=1)/('Tables calc'!$N$24:$N$539=1)*(ROW('Tables calc'!$N$24:$N$539)-ROW('Tables calc'!$N$23)),G366)))))</f>
        <v/>
      </c>
      <c r="G366" s="69">
        <v>365</v>
      </c>
      <c r="H366" s="69" t="str">
        <f t="shared" si="50"/>
        <v/>
      </c>
      <c r="I366" s="69" t="str">
        <f t="shared" si="51"/>
        <v/>
      </c>
      <c r="J366" s="69" t="str">
        <f t="shared" si="59"/>
        <v/>
      </c>
      <c r="K366" s="69" t="str">
        <f t="shared" si="52"/>
        <v/>
      </c>
      <c r="L366" s="69" t="str">
        <f t="shared" si="53"/>
        <v/>
      </c>
      <c r="M366" s="69" t="str">
        <f t="shared" si="54"/>
        <v/>
      </c>
      <c r="N366" s="69" t="str">
        <f t="shared" si="55"/>
        <v/>
      </c>
      <c r="O366" s="69" t="str">
        <f t="shared" si="56"/>
        <v/>
      </c>
    </row>
    <row r="367" spans="1:15" x14ac:dyDescent="0.3">
      <c r="A367" s="606" t="str" cm="1">
        <f t="array" ref="A367">IF(G367='Tables calc'!$M$1+1,"Totals:",IF(A366="Totals:","",IF(A366="","",INDEX('Tables calc'!$J$24:$J$539,_xlfn.AGGREGATE(15,3,('Tables calc'!$N$24:$N$539=1)/('Tables calc'!$N$24:$N$539=1)*(ROW('Tables calc'!$N$24:$N$539)-ROW('Tables calc'!$N$23)),G367)))))</f>
        <v/>
      </c>
      <c r="B367" s="606" t="str" cm="1">
        <f t="array" ref="B367">IF(G367='Tables calc'!$M$1+1,"#",IF(B366="#","",IF(B366="","",INDEX('Tables calc'!$K$24:$K$539,_xlfn.AGGREGATE(15,3,('Tables calc'!$N$24:$N$539=1)/('Tables calc'!$N$24:$N$539=1)*(ROW('Tables calc'!$N$24:$N$539)-ROW('Tables calc'!$N$23)),G367)))))</f>
        <v/>
      </c>
      <c r="C367" s="607" t="str">
        <f t="shared" si="57"/>
        <v/>
      </c>
      <c r="D367" s="608" t="str" cm="1">
        <f t="array" ref="D367">IF(G367='Tables calc'!$M$1+1,'Tables calc'!$P$23,IF(D366='Tables calc'!$P$23,"",IF(D366="","",INDEX('Tables calc'!$L$24:$L$539,_xlfn.AGGREGATE(15,3,('Tables calc'!$N$24:$N$539=1)/('Tables calc'!$N$24:$N$539=1)*(ROW('Tables calc'!$N$24:$N$539)-ROW('Tables calc'!$N$23)),G367)))))</f>
        <v/>
      </c>
      <c r="E367" s="601" t="str">
        <f t="shared" si="58"/>
        <v/>
      </c>
      <c r="F367" s="613" t="str" cm="1">
        <f t="array" ref="F367">IF(G367='Tables calc'!$M$1+1,'Tables calc'!$P$24,IF(E366="Box 5","",IF(F366="","",INDEX('Tables calc'!$M$24:$M$539,_xlfn.AGGREGATE(15,3,('Tables calc'!$N$24:$N$539=1)/('Tables calc'!$N$24:$N$539=1)*(ROW('Tables calc'!$N$24:$N$539)-ROW('Tables calc'!$N$23)),G367)))))</f>
        <v/>
      </c>
      <c r="G367" s="69">
        <v>366</v>
      </c>
      <c r="H367" s="69" t="str">
        <f t="shared" si="50"/>
        <v/>
      </c>
      <c r="I367" s="69" t="str">
        <f t="shared" si="51"/>
        <v/>
      </c>
      <c r="J367" s="69" t="str">
        <f t="shared" si="59"/>
        <v/>
      </c>
      <c r="K367" s="69" t="str">
        <f t="shared" si="52"/>
        <v/>
      </c>
      <c r="L367" s="69" t="str">
        <f t="shared" si="53"/>
        <v/>
      </c>
      <c r="M367" s="69" t="str">
        <f t="shared" si="54"/>
        <v/>
      </c>
      <c r="N367" s="69" t="str">
        <f t="shared" si="55"/>
        <v/>
      </c>
      <c r="O367" s="69" t="str">
        <f t="shared" si="56"/>
        <v/>
      </c>
    </row>
    <row r="368" spans="1:15" x14ac:dyDescent="0.3">
      <c r="A368" s="606" t="str" cm="1">
        <f t="array" ref="A368">IF(G368='Tables calc'!$M$1+1,"Totals:",IF(A367="Totals:","",IF(A367="","",INDEX('Tables calc'!$J$24:$J$539,_xlfn.AGGREGATE(15,3,('Tables calc'!$N$24:$N$539=1)/('Tables calc'!$N$24:$N$539=1)*(ROW('Tables calc'!$N$24:$N$539)-ROW('Tables calc'!$N$23)),G368)))))</f>
        <v/>
      </c>
      <c r="B368" s="606" t="str" cm="1">
        <f t="array" ref="B368">IF(G368='Tables calc'!$M$1+1,"#",IF(B367="#","",IF(B367="","",INDEX('Tables calc'!$K$24:$K$539,_xlfn.AGGREGATE(15,3,('Tables calc'!$N$24:$N$539=1)/('Tables calc'!$N$24:$N$539=1)*(ROW('Tables calc'!$N$24:$N$539)-ROW('Tables calc'!$N$23)),G368)))))</f>
        <v/>
      </c>
      <c r="C368" s="607" t="str">
        <f t="shared" si="57"/>
        <v/>
      </c>
      <c r="D368" s="608" t="str" cm="1">
        <f t="array" ref="D368">IF(G368='Tables calc'!$M$1+1,'Tables calc'!$P$23,IF(D367='Tables calc'!$P$23,"",IF(D367="","",INDEX('Tables calc'!$L$24:$L$539,_xlfn.AGGREGATE(15,3,('Tables calc'!$N$24:$N$539=1)/('Tables calc'!$N$24:$N$539=1)*(ROW('Tables calc'!$N$24:$N$539)-ROW('Tables calc'!$N$23)),G368)))))</f>
        <v/>
      </c>
      <c r="E368" s="601" t="str">
        <f t="shared" si="58"/>
        <v/>
      </c>
      <c r="F368" s="613" t="str" cm="1">
        <f t="array" ref="F368">IF(G368='Tables calc'!$M$1+1,'Tables calc'!$P$24,IF(E367="Box 5","",IF(F367="","",INDEX('Tables calc'!$M$24:$M$539,_xlfn.AGGREGATE(15,3,('Tables calc'!$N$24:$N$539=1)/('Tables calc'!$N$24:$N$539=1)*(ROW('Tables calc'!$N$24:$N$539)-ROW('Tables calc'!$N$23)),G368)))))</f>
        <v/>
      </c>
      <c r="G368" s="69">
        <v>367</v>
      </c>
      <c r="H368" s="69" t="str">
        <f t="shared" si="50"/>
        <v/>
      </c>
      <c r="I368" s="69" t="str">
        <f t="shared" si="51"/>
        <v/>
      </c>
      <c r="J368" s="69" t="str">
        <f t="shared" si="59"/>
        <v/>
      </c>
      <c r="K368" s="69" t="str">
        <f t="shared" si="52"/>
        <v/>
      </c>
      <c r="L368" s="69" t="str">
        <f t="shared" si="53"/>
        <v/>
      </c>
      <c r="M368" s="69" t="str">
        <f t="shared" si="54"/>
        <v/>
      </c>
      <c r="N368" s="69" t="str">
        <f t="shared" si="55"/>
        <v/>
      </c>
      <c r="O368" s="69" t="str">
        <f t="shared" si="56"/>
        <v/>
      </c>
    </row>
    <row r="369" spans="1:15" x14ac:dyDescent="0.3">
      <c r="A369" s="606" t="str" cm="1">
        <f t="array" ref="A369">IF(G369='Tables calc'!$M$1+1,"Totals:",IF(A368="Totals:","",IF(A368="","",INDEX('Tables calc'!$J$24:$J$539,_xlfn.AGGREGATE(15,3,('Tables calc'!$N$24:$N$539=1)/('Tables calc'!$N$24:$N$539=1)*(ROW('Tables calc'!$N$24:$N$539)-ROW('Tables calc'!$N$23)),G369)))))</f>
        <v/>
      </c>
      <c r="B369" s="606" t="str" cm="1">
        <f t="array" ref="B369">IF(G369='Tables calc'!$M$1+1,"#",IF(B368="#","",IF(B368="","",INDEX('Tables calc'!$K$24:$K$539,_xlfn.AGGREGATE(15,3,('Tables calc'!$N$24:$N$539=1)/('Tables calc'!$N$24:$N$539=1)*(ROW('Tables calc'!$N$24:$N$539)-ROW('Tables calc'!$N$23)),G369)))))</f>
        <v/>
      </c>
      <c r="C369" s="607" t="str">
        <f t="shared" si="57"/>
        <v/>
      </c>
      <c r="D369" s="608" t="str" cm="1">
        <f t="array" ref="D369">IF(G369='Tables calc'!$M$1+1,'Tables calc'!$P$23,IF(D368='Tables calc'!$P$23,"",IF(D368="","",INDEX('Tables calc'!$L$24:$L$539,_xlfn.AGGREGATE(15,3,('Tables calc'!$N$24:$N$539=1)/('Tables calc'!$N$24:$N$539=1)*(ROW('Tables calc'!$N$24:$N$539)-ROW('Tables calc'!$N$23)),G369)))))</f>
        <v/>
      </c>
      <c r="E369" s="601" t="str">
        <f t="shared" si="58"/>
        <v/>
      </c>
      <c r="F369" s="613" t="str" cm="1">
        <f t="array" ref="F369">IF(G369='Tables calc'!$M$1+1,'Tables calc'!$P$24,IF(E368="Box 5","",IF(F368="","",INDEX('Tables calc'!$M$24:$M$539,_xlfn.AGGREGATE(15,3,('Tables calc'!$N$24:$N$539=1)/('Tables calc'!$N$24:$N$539=1)*(ROW('Tables calc'!$N$24:$N$539)-ROW('Tables calc'!$N$23)),G369)))))</f>
        <v/>
      </c>
      <c r="G369" s="69">
        <v>368</v>
      </c>
      <c r="H369" s="69" t="str">
        <f t="shared" si="50"/>
        <v/>
      </c>
      <c r="I369" s="69" t="str">
        <f t="shared" si="51"/>
        <v/>
      </c>
      <c r="J369" s="69" t="str">
        <f t="shared" si="59"/>
        <v/>
      </c>
      <c r="K369" s="69" t="str">
        <f t="shared" si="52"/>
        <v/>
      </c>
      <c r="L369" s="69" t="str">
        <f t="shared" si="53"/>
        <v/>
      </c>
      <c r="M369" s="69" t="str">
        <f t="shared" si="54"/>
        <v/>
      </c>
      <c r="N369" s="69" t="str">
        <f t="shared" si="55"/>
        <v/>
      </c>
      <c r="O369" s="69" t="str">
        <f t="shared" si="56"/>
        <v/>
      </c>
    </row>
    <row r="370" spans="1:15" x14ac:dyDescent="0.3">
      <c r="A370" s="606" t="str" cm="1">
        <f t="array" ref="A370">IF(G370='Tables calc'!$M$1+1,"Totals:",IF(A369="Totals:","",IF(A369="","",INDEX('Tables calc'!$J$24:$J$539,_xlfn.AGGREGATE(15,3,('Tables calc'!$N$24:$N$539=1)/('Tables calc'!$N$24:$N$539=1)*(ROW('Tables calc'!$N$24:$N$539)-ROW('Tables calc'!$N$23)),G370)))))</f>
        <v/>
      </c>
      <c r="B370" s="606" t="str" cm="1">
        <f t="array" ref="B370">IF(G370='Tables calc'!$M$1+1,"#",IF(B369="#","",IF(B369="","",INDEX('Tables calc'!$K$24:$K$539,_xlfn.AGGREGATE(15,3,('Tables calc'!$N$24:$N$539=1)/('Tables calc'!$N$24:$N$539=1)*(ROW('Tables calc'!$N$24:$N$539)-ROW('Tables calc'!$N$23)),G370)))))</f>
        <v/>
      </c>
      <c r="C370" s="607" t="str">
        <f t="shared" si="57"/>
        <v/>
      </c>
      <c r="D370" s="608" t="str" cm="1">
        <f t="array" ref="D370">IF(G370='Tables calc'!$M$1+1,'Tables calc'!$P$23,IF(D369='Tables calc'!$P$23,"",IF(D369="","",INDEX('Tables calc'!$L$24:$L$539,_xlfn.AGGREGATE(15,3,('Tables calc'!$N$24:$N$539=1)/('Tables calc'!$N$24:$N$539=1)*(ROW('Tables calc'!$N$24:$N$539)-ROW('Tables calc'!$N$23)),G370)))))</f>
        <v/>
      </c>
      <c r="E370" s="601" t="str">
        <f t="shared" si="58"/>
        <v/>
      </c>
      <c r="F370" s="613" t="str" cm="1">
        <f t="array" ref="F370">IF(G370='Tables calc'!$M$1+1,'Tables calc'!$P$24,IF(E369="Box 5","",IF(F369="","",INDEX('Tables calc'!$M$24:$M$539,_xlfn.AGGREGATE(15,3,('Tables calc'!$N$24:$N$539=1)/('Tables calc'!$N$24:$N$539=1)*(ROW('Tables calc'!$N$24:$N$539)-ROW('Tables calc'!$N$23)),G370)))))</f>
        <v/>
      </c>
      <c r="G370" s="69">
        <v>369</v>
      </c>
      <c r="H370" s="69" t="str">
        <f t="shared" si="50"/>
        <v/>
      </c>
      <c r="I370" s="69" t="str">
        <f t="shared" si="51"/>
        <v/>
      </c>
      <c r="J370" s="69" t="str">
        <f t="shared" si="59"/>
        <v/>
      </c>
      <c r="K370" s="69" t="str">
        <f t="shared" si="52"/>
        <v/>
      </c>
      <c r="L370" s="69" t="str">
        <f t="shared" si="53"/>
        <v/>
      </c>
      <c r="M370" s="69" t="str">
        <f t="shared" si="54"/>
        <v/>
      </c>
      <c r="N370" s="69" t="str">
        <f t="shared" si="55"/>
        <v/>
      </c>
      <c r="O370" s="69" t="str">
        <f t="shared" si="56"/>
        <v/>
      </c>
    </row>
    <row r="371" spans="1:15" x14ac:dyDescent="0.3">
      <c r="A371" s="606" t="str" cm="1">
        <f t="array" ref="A371">IF(G371='Tables calc'!$M$1+1,"Totals:",IF(A370="Totals:","",IF(A370="","",INDEX('Tables calc'!$J$24:$J$539,_xlfn.AGGREGATE(15,3,('Tables calc'!$N$24:$N$539=1)/('Tables calc'!$N$24:$N$539=1)*(ROW('Tables calc'!$N$24:$N$539)-ROW('Tables calc'!$N$23)),G371)))))</f>
        <v/>
      </c>
      <c r="B371" s="606" t="str" cm="1">
        <f t="array" ref="B371">IF(G371='Tables calc'!$M$1+1,"#",IF(B370="#","",IF(B370="","",INDEX('Tables calc'!$K$24:$K$539,_xlfn.AGGREGATE(15,3,('Tables calc'!$N$24:$N$539=1)/('Tables calc'!$N$24:$N$539=1)*(ROW('Tables calc'!$N$24:$N$539)-ROW('Tables calc'!$N$23)),G371)))))</f>
        <v/>
      </c>
      <c r="C371" s="607" t="str">
        <f t="shared" si="57"/>
        <v/>
      </c>
      <c r="D371" s="608" t="str" cm="1">
        <f t="array" ref="D371">IF(G371='Tables calc'!$M$1+1,'Tables calc'!$P$23,IF(D370='Tables calc'!$P$23,"",IF(D370="","",INDEX('Tables calc'!$L$24:$L$539,_xlfn.AGGREGATE(15,3,('Tables calc'!$N$24:$N$539=1)/('Tables calc'!$N$24:$N$539=1)*(ROW('Tables calc'!$N$24:$N$539)-ROW('Tables calc'!$N$23)),G371)))))</f>
        <v/>
      </c>
      <c r="E371" s="601" t="str">
        <f t="shared" si="58"/>
        <v/>
      </c>
      <c r="F371" s="613" t="str" cm="1">
        <f t="array" ref="F371">IF(G371='Tables calc'!$M$1+1,'Tables calc'!$P$24,IF(E370="Box 5","",IF(F370="","",INDEX('Tables calc'!$M$24:$M$539,_xlfn.AGGREGATE(15,3,('Tables calc'!$N$24:$N$539=1)/('Tables calc'!$N$24:$N$539=1)*(ROW('Tables calc'!$N$24:$N$539)-ROW('Tables calc'!$N$23)),G371)))))</f>
        <v/>
      </c>
      <c r="G371" s="69">
        <v>370</v>
      </c>
      <c r="H371" s="69" t="str">
        <f t="shared" si="50"/>
        <v/>
      </c>
      <c r="I371" s="69" t="str">
        <f t="shared" si="51"/>
        <v/>
      </c>
      <c r="J371" s="69" t="str">
        <f t="shared" si="59"/>
        <v/>
      </c>
      <c r="K371" s="69" t="str">
        <f t="shared" si="52"/>
        <v/>
      </c>
      <c r="L371" s="69" t="str">
        <f t="shared" si="53"/>
        <v/>
      </c>
      <c r="M371" s="69" t="str">
        <f t="shared" si="54"/>
        <v/>
      </c>
      <c r="N371" s="69" t="str">
        <f t="shared" si="55"/>
        <v/>
      </c>
      <c r="O371" s="69" t="str">
        <f t="shared" si="56"/>
        <v/>
      </c>
    </row>
    <row r="372" spans="1:15" x14ac:dyDescent="0.3">
      <c r="A372" s="606" t="str" cm="1">
        <f t="array" ref="A372">IF(G372='Tables calc'!$M$1+1,"Totals:",IF(A371="Totals:","",IF(A371="","",INDEX('Tables calc'!$J$24:$J$539,_xlfn.AGGREGATE(15,3,('Tables calc'!$N$24:$N$539=1)/('Tables calc'!$N$24:$N$539=1)*(ROW('Tables calc'!$N$24:$N$539)-ROW('Tables calc'!$N$23)),G372)))))</f>
        <v/>
      </c>
      <c r="B372" s="606" t="str" cm="1">
        <f t="array" ref="B372">IF(G372='Tables calc'!$M$1+1,"#",IF(B371="#","",IF(B371="","",INDEX('Tables calc'!$K$24:$K$539,_xlfn.AGGREGATE(15,3,('Tables calc'!$N$24:$N$539=1)/('Tables calc'!$N$24:$N$539=1)*(ROW('Tables calc'!$N$24:$N$539)-ROW('Tables calc'!$N$23)),G372)))))</f>
        <v/>
      </c>
      <c r="C372" s="607" t="str">
        <f t="shared" si="57"/>
        <v/>
      </c>
      <c r="D372" s="608" t="str" cm="1">
        <f t="array" ref="D372">IF(G372='Tables calc'!$M$1+1,'Tables calc'!$P$23,IF(D371='Tables calc'!$P$23,"",IF(D371="","",INDEX('Tables calc'!$L$24:$L$539,_xlfn.AGGREGATE(15,3,('Tables calc'!$N$24:$N$539=1)/('Tables calc'!$N$24:$N$539=1)*(ROW('Tables calc'!$N$24:$N$539)-ROW('Tables calc'!$N$23)),G372)))))</f>
        <v/>
      </c>
      <c r="E372" s="601" t="str">
        <f t="shared" si="58"/>
        <v/>
      </c>
      <c r="F372" s="613" t="str" cm="1">
        <f t="array" ref="F372">IF(G372='Tables calc'!$M$1+1,'Tables calc'!$P$24,IF(E371="Box 5","",IF(F371="","",INDEX('Tables calc'!$M$24:$M$539,_xlfn.AGGREGATE(15,3,('Tables calc'!$N$24:$N$539=1)/('Tables calc'!$N$24:$N$539=1)*(ROW('Tables calc'!$N$24:$N$539)-ROW('Tables calc'!$N$23)),G372)))))</f>
        <v/>
      </c>
      <c r="G372" s="69">
        <v>371</v>
      </c>
      <c r="H372" s="69" t="str">
        <f t="shared" si="50"/>
        <v/>
      </c>
      <c r="I372" s="69" t="str">
        <f t="shared" si="51"/>
        <v/>
      </c>
      <c r="J372" s="69" t="str">
        <f t="shared" si="59"/>
        <v/>
      </c>
      <c r="K372" s="69" t="str">
        <f t="shared" si="52"/>
        <v/>
      </c>
      <c r="L372" s="69" t="str">
        <f t="shared" si="53"/>
        <v/>
      </c>
      <c r="M372" s="69" t="str">
        <f t="shared" si="54"/>
        <v/>
      </c>
      <c r="N372" s="69" t="str">
        <f t="shared" si="55"/>
        <v/>
      </c>
      <c r="O372" s="69" t="str">
        <f t="shared" si="56"/>
        <v/>
      </c>
    </row>
    <row r="373" spans="1:15" x14ac:dyDescent="0.3">
      <c r="A373" s="606" t="str" cm="1">
        <f t="array" ref="A373">IF(G373='Tables calc'!$M$1+1,"Totals:",IF(A372="Totals:","",IF(A372="","",INDEX('Tables calc'!$J$24:$J$539,_xlfn.AGGREGATE(15,3,('Tables calc'!$N$24:$N$539=1)/('Tables calc'!$N$24:$N$539=1)*(ROW('Tables calc'!$N$24:$N$539)-ROW('Tables calc'!$N$23)),G373)))))</f>
        <v/>
      </c>
      <c r="B373" s="606" t="str" cm="1">
        <f t="array" ref="B373">IF(G373='Tables calc'!$M$1+1,"#",IF(B372="#","",IF(B372="","",INDEX('Tables calc'!$K$24:$K$539,_xlfn.AGGREGATE(15,3,('Tables calc'!$N$24:$N$539=1)/('Tables calc'!$N$24:$N$539=1)*(ROW('Tables calc'!$N$24:$N$539)-ROW('Tables calc'!$N$23)),G373)))))</f>
        <v/>
      </c>
      <c r="C373" s="607" t="str">
        <f t="shared" si="57"/>
        <v/>
      </c>
      <c r="D373" s="608" t="str" cm="1">
        <f t="array" ref="D373">IF(G373='Tables calc'!$M$1+1,'Tables calc'!$P$23,IF(D372='Tables calc'!$P$23,"",IF(D372="","",INDEX('Tables calc'!$L$24:$L$539,_xlfn.AGGREGATE(15,3,('Tables calc'!$N$24:$N$539=1)/('Tables calc'!$N$24:$N$539=1)*(ROW('Tables calc'!$N$24:$N$539)-ROW('Tables calc'!$N$23)),G373)))))</f>
        <v/>
      </c>
      <c r="E373" s="601" t="str">
        <f t="shared" si="58"/>
        <v/>
      </c>
      <c r="F373" s="613" t="str" cm="1">
        <f t="array" ref="F373">IF(G373='Tables calc'!$M$1+1,'Tables calc'!$P$24,IF(E372="Box 5","",IF(F372="","",INDEX('Tables calc'!$M$24:$M$539,_xlfn.AGGREGATE(15,3,('Tables calc'!$N$24:$N$539=1)/('Tables calc'!$N$24:$N$539=1)*(ROW('Tables calc'!$N$24:$N$539)-ROW('Tables calc'!$N$23)),G373)))))</f>
        <v/>
      </c>
      <c r="G373" s="69">
        <v>372</v>
      </c>
      <c r="H373" s="69" t="str">
        <f t="shared" si="50"/>
        <v/>
      </c>
      <c r="I373" s="69" t="str">
        <f t="shared" si="51"/>
        <v/>
      </c>
      <c r="J373" s="69" t="str">
        <f t="shared" si="59"/>
        <v/>
      </c>
      <c r="K373" s="69" t="str">
        <f t="shared" si="52"/>
        <v/>
      </c>
      <c r="L373" s="69" t="str">
        <f t="shared" si="53"/>
        <v/>
      </c>
      <c r="M373" s="69" t="str">
        <f t="shared" si="54"/>
        <v/>
      </c>
      <c r="N373" s="69" t="str">
        <f t="shared" si="55"/>
        <v/>
      </c>
      <c r="O373" s="69" t="str">
        <f t="shared" si="56"/>
        <v/>
      </c>
    </row>
    <row r="374" spans="1:15" x14ac:dyDescent="0.3">
      <c r="A374" s="606" t="str" cm="1">
        <f t="array" ref="A374">IF(G374='Tables calc'!$M$1+1,"Totals:",IF(A373="Totals:","",IF(A373="","",INDEX('Tables calc'!$J$24:$J$539,_xlfn.AGGREGATE(15,3,('Tables calc'!$N$24:$N$539=1)/('Tables calc'!$N$24:$N$539=1)*(ROW('Tables calc'!$N$24:$N$539)-ROW('Tables calc'!$N$23)),G374)))))</f>
        <v/>
      </c>
      <c r="B374" s="606" t="str" cm="1">
        <f t="array" ref="B374">IF(G374='Tables calc'!$M$1+1,"#",IF(B373="#","",IF(B373="","",INDEX('Tables calc'!$K$24:$K$539,_xlfn.AGGREGATE(15,3,('Tables calc'!$N$24:$N$539=1)/('Tables calc'!$N$24:$N$539=1)*(ROW('Tables calc'!$N$24:$N$539)-ROW('Tables calc'!$N$23)),G374)))))</f>
        <v/>
      </c>
      <c r="C374" s="607" t="str">
        <f t="shared" si="57"/>
        <v/>
      </c>
      <c r="D374" s="608" t="str" cm="1">
        <f t="array" ref="D374">IF(G374='Tables calc'!$M$1+1,'Tables calc'!$P$23,IF(D373='Tables calc'!$P$23,"",IF(D373="","",INDEX('Tables calc'!$L$24:$L$539,_xlfn.AGGREGATE(15,3,('Tables calc'!$N$24:$N$539=1)/('Tables calc'!$N$24:$N$539=1)*(ROW('Tables calc'!$N$24:$N$539)-ROW('Tables calc'!$N$23)),G374)))))</f>
        <v/>
      </c>
      <c r="E374" s="601" t="str">
        <f t="shared" si="58"/>
        <v/>
      </c>
      <c r="F374" s="613" t="str" cm="1">
        <f t="array" ref="F374">IF(G374='Tables calc'!$M$1+1,'Tables calc'!$P$24,IF(E373="Box 5","",IF(F373="","",INDEX('Tables calc'!$M$24:$M$539,_xlfn.AGGREGATE(15,3,('Tables calc'!$N$24:$N$539=1)/('Tables calc'!$N$24:$N$539=1)*(ROW('Tables calc'!$N$24:$N$539)-ROW('Tables calc'!$N$23)),G374)))))</f>
        <v/>
      </c>
      <c r="G374" s="69">
        <v>373</v>
      </c>
      <c r="H374" s="69" t="str">
        <f t="shared" si="50"/>
        <v/>
      </c>
      <c r="I374" s="69" t="str">
        <f t="shared" si="51"/>
        <v/>
      </c>
      <c r="J374" s="69" t="str">
        <f t="shared" si="59"/>
        <v/>
      </c>
      <c r="K374" s="69" t="str">
        <f t="shared" si="52"/>
        <v/>
      </c>
      <c r="L374" s="69" t="str">
        <f t="shared" si="53"/>
        <v/>
      </c>
      <c r="M374" s="69" t="str">
        <f t="shared" si="54"/>
        <v/>
      </c>
      <c r="N374" s="69" t="str">
        <f t="shared" si="55"/>
        <v/>
      </c>
      <c r="O374" s="69" t="str">
        <f t="shared" si="56"/>
        <v/>
      </c>
    </row>
    <row r="375" spans="1:15" x14ac:dyDescent="0.3">
      <c r="A375" s="606" t="str" cm="1">
        <f t="array" ref="A375">IF(G375='Tables calc'!$M$1+1,"Totals:",IF(A374="Totals:","",IF(A374="","",INDEX('Tables calc'!$J$24:$J$539,_xlfn.AGGREGATE(15,3,('Tables calc'!$N$24:$N$539=1)/('Tables calc'!$N$24:$N$539=1)*(ROW('Tables calc'!$N$24:$N$539)-ROW('Tables calc'!$N$23)),G375)))))</f>
        <v/>
      </c>
      <c r="B375" s="606" t="str" cm="1">
        <f t="array" ref="B375">IF(G375='Tables calc'!$M$1+1,"#",IF(B374="#","",IF(B374="","",INDEX('Tables calc'!$K$24:$K$539,_xlfn.AGGREGATE(15,3,('Tables calc'!$N$24:$N$539=1)/('Tables calc'!$N$24:$N$539=1)*(ROW('Tables calc'!$N$24:$N$539)-ROW('Tables calc'!$N$23)),G375)))))</f>
        <v/>
      </c>
      <c r="C375" s="607" t="str">
        <f t="shared" si="57"/>
        <v/>
      </c>
      <c r="D375" s="608" t="str" cm="1">
        <f t="array" ref="D375">IF(G375='Tables calc'!$M$1+1,'Tables calc'!$P$23,IF(D374='Tables calc'!$P$23,"",IF(D374="","",INDEX('Tables calc'!$L$24:$L$539,_xlfn.AGGREGATE(15,3,('Tables calc'!$N$24:$N$539=1)/('Tables calc'!$N$24:$N$539=1)*(ROW('Tables calc'!$N$24:$N$539)-ROW('Tables calc'!$N$23)),G375)))))</f>
        <v/>
      </c>
      <c r="E375" s="601" t="str">
        <f t="shared" si="58"/>
        <v/>
      </c>
      <c r="F375" s="613" t="str" cm="1">
        <f t="array" ref="F375">IF(G375='Tables calc'!$M$1+1,'Tables calc'!$P$24,IF(E374="Box 5","",IF(F374="","",INDEX('Tables calc'!$M$24:$M$539,_xlfn.AGGREGATE(15,3,('Tables calc'!$N$24:$N$539=1)/('Tables calc'!$N$24:$N$539=1)*(ROW('Tables calc'!$N$24:$N$539)-ROW('Tables calc'!$N$23)),G375)))))</f>
        <v/>
      </c>
      <c r="G375" s="69">
        <v>374</v>
      </c>
      <c r="H375" s="69" t="str">
        <f t="shared" si="50"/>
        <v/>
      </c>
      <c r="I375" s="69" t="str">
        <f t="shared" si="51"/>
        <v/>
      </c>
      <c r="J375" s="69" t="str">
        <f t="shared" si="59"/>
        <v/>
      </c>
      <c r="K375" s="69" t="str">
        <f t="shared" si="52"/>
        <v/>
      </c>
      <c r="L375" s="69" t="str">
        <f t="shared" si="53"/>
        <v/>
      </c>
      <c r="M375" s="69" t="str">
        <f t="shared" si="54"/>
        <v/>
      </c>
      <c r="N375" s="69" t="str">
        <f t="shared" si="55"/>
        <v/>
      </c>
      <c r="O375" s="69" t="str">
        <f t="shared" si="56"/>
        <v/>
      </c>
    </row>
    <row r="376" spans="1:15" x14ac:dyDescent="0.3">
      <c r="A376" s="606" t="str" cm="1">
        <f t="array" ref="A376">IF(G376='Tables calc'!$M$1+1,"Totals:",IF(A375="Totals:","",IF(A375="","",INDEX('Tables calc'!$J$24:$J$539,_xlfn.AGGREGATE(15,3,('Tables calc'!$N$24:$N$539=1)/('Tables calc'!$N$24:$N$539=1)*(ROW('Tables calc'!$N$24:$N$539)-ROW('Tables calc'!$N$23)),G376)))))</f>
        <v/>
      </c>
      <c r="B376" s="606" t="str" cm="1">
        <f t="array" ref="B376">IF(G376='Tables calc'!$M$1+1,"#",IF(B375="#","",IF(B375="","",INDEX('Tables calc'!$K$24:$K$539,_xlfn.AGGREGATE(15,3,('Tables calc'!$N$24:$N$539=1)/('Tables calc'!$N$24:$N$539=1)*(ROW('Tables calc'!$N$24:$N$539)-ROW('Tables calc'!$N$23)),G376)))))</f>
        <v/>
      </c>
      <c r="C376" s="607" t="str">
        <f t="shared" si="57"/>
        <v/>
      </c>
      <c r="D376" s="608" t="str" cm="1">
        <f t="array" ref="D376">IF(G376='Tables calc'!$M$1+1,'Tables calc'!$P$23,IF(D375='Tables calc'!$P$23,"",IF(D375="","",INDEX('Tables calc'!$L$24:$L$539,_xlfn.AGGREGATE(15,3,('Tables calc'!$N$24:$N$539=1)/('Tables calc'!$N$24:$N$539=1)*(ROW('Tables calc'!$N$24:$N$539)-ROW('Tables calc'!$N$23)),G376)))))</f>
        <v/>
      </c>
      <c r="E376" s="601" t="str">
        <f t="shared" si="58"/>
        <v/>
      </c>
      <c r="F376" s="613" t="str" cm="1">
        <f t="array" ref="F376">IF(G376='Tables calc'!$M$1+1,'Tables calc'!$P$24,IF(E375="Box 5","",IF(F375="","",INDEX('Tables calc'!$M$24:$M$539,_xlfn.AGGREGATE(15,3,('Tables calc'!$N$24:$N$539=1)/('Tables calc'!$N$24:$N$539=1)*(ROW('Tables calc'!$N$24:$N$539)-ROW('Tables calc'!$N$23)),G376)))))</f>
        <v/>
      </c>
      <c r="G376" s="69">
        <v>375</v>
      </c>
      <c r="H376" s="69" t="str">
        <f t="shared" si="50"/>
        <v/>
      </c>
      <c r="I376" s="69" t="str">
        <f t="shared" si="51"/>
        <v/>
      </c>
      <c r="J376" s="69" t="str">
        <f t="shared" si="59"/>
        <v/>
      </c>
      <c r="K376" s="69" t="str">
        <f t="shared" si="52"/>
        <v/>
      </c>
      <c r="L376" s="69" t="str">
        <f t="shared" si="53"/>
        <v/>
      </c>
      <c r="M376" s="69" t="str">
        <f t="shared" si="54"/>
        <v/>
      </c>
      <c r="N376" s="69" t="str">
        <f t="shared" si="55"/>
        <v/>
      </c>
      <c r="O376" s="69" t="str">
        <f t="shared" si="56"/>
        <v/>
      </c>
    </row>
    <row r="377" spans="1:15" x14ac:dyDescent="0.3">
      <c r="A377" s="606" t="str" cm="1">
        <f t="array" ref="A377">IF(G377='Tables calc'!$M$1+1,"Totals:",IF(A376="Totals:","",IF(A376="","",INDEX('Tables calc'!$J$24:$J$539,_xlfn.AGGREGATE(15,3,('Tables calc'!$N$24:$N$539=1)/('Tables calc'!$N$24:$N$539=1)*(ROW('Tables calc'!$N$24:$N$539)-ROW('Tables calc'!$N$23)),G377)))))</f>
        <v/>
      </c>
      <c r="B377" s="606" t="str" cm="1">
        <f t="array" ref="B377">IF(G377='Tables calc'!$M$1+1,"#",IF(B376="#","",IF(B376="","",INDEX('Tables calc'!$K$24:$K$539,_xlfn.AGGREGATE(15,3,('Tables calc'!$N$24:$N$539=1)/('Tables calc'!$N$24:$N$539=1)*(ROW('Tables calc'!$N$24:$N$539)-ROW('Tables calc'!$N$23)),G377)))))</f>
        <v/>
      </c>
      <c r="C377" s="607" t="str">
        <f t="shared" si="57"/>
        <v/>
      </c>
      <c r="D377" s="608" t="str" cm="1">
        <f t="array" ref="D377">IF(G377='Tables calc'!$M$1+1,'Tables calc'!$P$23,IF(D376='Tables calc'!$P$23,"",IF(D376="","",INDEX('Tables calc'!$L$24:$L$539,_xlfn.AGGREGATE(15,3,('Tables calc'!$N$24:$N$539=1)/('Tables calc'!$N$24:$N$539=1)*(ROW('Tables calc'!$N$24:$N$539)-ROW('Tables calc'!$N$23)),G377)))))</f>
        <v/>
      </c>
      <c r="E377" s="601" t="str">
        <f t="shared" si="58"/>
        <v/>
      </c>
      <c r="F377" s="613" t="str" cm="1">
        <f t="array" ref="F377">IF(G377='Tables calc'!$M$1+1,'Tables calc'!$P$24,IF(E376="Box 5","",IF(F376="","",INDEX('Tables calc'!$M$24:$M$539,_xlfn.AGGREGATE(15,3,('Tables calc'!$N$24:$N$539=1)/('Tables calc'!$N$24:$N$539=1)*(ROW('Tables calc'!$N$24:$N$539)-ROW('Tables calc'!$N$23)),G377)))))</f>
        <v/>
      </c>
      <c r="G377" s="69">
        <v>376</v>
      </c>
      <c r="H377" s="69" t="str">
        <f t="shared" si="50"/>
        <v/>
      </c>
      <c r="I377" s="69" t="str">
        <f t="shared" si="51"/>
        <v/>
      </c>
      <c r="J377" s="69" t="str">
        <f t="shared" si="59"/>
        <v/>
      </c>
      <c r="K377" s="69" t="str">
        <f t="shared" si="52"/>
        <v/>
      </c>
      <c r="L377" s="69" t="str">
        <f t="shared" si="53"/>
        <v/>
      </c>
      <c r="M377" s="69" t="str">
        <f t="shared" si="54"/>
        <v/>
      </c>
      <c r="N377" s="69" t="str">
        <f t="shared" si="55"/>
        <v/>
      </c>
      <c r="O377" s="69" t="str">
        <f t="shared" si="56"/>
        <v/>
      </c>
    </row>
    <row r="378" spans="1:15" x14ac:dyDescent="0.3">
      <c r="A378" s="606" t="str" cm="1">
        <f t="array" ref="A378">IF(G378='Tables calc'!$M$1+1,"Totals:",IF(A377="Totals:","",IF(A377="","",INDEX('Tables calc'!$J$24:$J$539,_xlfn.AGGREGATE(15,3,('Tables calc'!$N$24:$N$539=1)/('Tables calc'!$N$24:$N$539=1)*(ROW('Tables calc'!$N$24:$N$539)-ROW('Tables calc'!$N$23)),G378)))))</f>
        <v/>
      </c>
      <c r="B378" s="606" t="str" cm="1">
        <f t="array" ref="B378">IF(G378='Tables calc'!$M$1+1,"#",IF(B377="#","",IF(B377="","",INDEX('Tables calc'!$K$24:$K$539,_xlfn.AGGREGATE(15,3,('Tables calc'!$N$24:$N$539=1)/('Tables calc'!$N$24:$N$539=1)*(ROW('Tables calc'!$N$24:$N$539)-ROW('Tables calc'!$N$23)),G378)))))</f>
        <v/>
      </c>
      <c r="C378" s="607" t="str">
        <f t="shared" si="57"/>
        <v/>
      </c>
      <c r="D378" s="608" t="str" cm="1">
        <f t="array" ref="D378">IF(G378='Tables calc'!$M$1+1,'Tables calc'!$P$23,IF(D377='Tables calc'!$P$23,"",IF(D377="","",INDEX('Tables calc'!$L$24:$L$539,_xlfn.AGGREGATE(15,3,('Tables calc'!$N$24:$N$539=1)/('Tables calc'!$N$24:$N$539=1)*(ROW('Tables calc'!$N$24:$N$539)-ROW('Tables calc'!$N$23)),G378)))))</f>
        <v/>
      </c>
      <c r="E378" s="601" t="str">
        <f t="shared" si="58"/>
        <v/>
      </c>
      <c r="F378" s="613" t="str" cm="1">
        <f t="array" ref="F378">IF(G378='Tables calc'!$M$1+1,'Tables calc'!$P$24,IF(E377="Box 5","",IF(F377="","",INDEX('Tables calc'!$M$24:$M$539,_xlfn.AGGREGATE(15,3,('Tables calc'!$N$24:$N$539=1)/('Tables calc'!$N$24:$N$539=1)*(ROW('Tables calc'!$N$24:$N$539)-ROW('Tables calc'!$N$23)),G378)))))</f>
        <v/>
      </c>
      <c r="G378" s="69">
        <v>377</v>
      </c>
      <c r="H378" s="69" t="str">
        <f t="shared" si="50"/>
        <v/>
      </c>
      <c r="I378" s="69" t="str">
        <f t="shared" si="51"/>
        <v/>
      </c>
      <c r="J378" s="69" t="str">
        <f t="shared" si="59"/>
        <v/>
      </c>
      <c r="K378" s="69" t="str">
        <f t="shared" si="52"/>
        <v/>
      </c>
      <c r="L378" s="69" t="str">
        <f t="shared" si="53"/>
        <v/>
      </c>
      <c r="M378" s="69" t="str">
        <f t="shared" si="54"/>
        <v/>
      </c>
      <c r="N378" s="69" t="str">
        <f t="shared" si="55"/>
        <v/>
      </c>
      <c r="O378" s="69" t="str">
        <f t="shared" si="56"/>
        <v/>
      </c>
    </row>
    <row r="379" spans="1:15" x14ac:dyDescent="0.3">
      <c r="A379" s="606" t="str" cm="1">
        <f t="array" ref="A379">IF(G379='Tables calc'!$M$1+1,"Totals:",IF(A378="Totals:","",IF(A378="","",INDEX('Tables calc'!$J$24:$J$539,_xlfn.AGGREGATE(15,3,('Tables calc'!$N$24:$N$539=1)/('Tables calc'!$N$24:$N$539=1)*(ROW('Tables calc'!$N$24:$N$539)-ROW('Tables calc'!$N$23)),G379)))))</f>
        <v/>
      </c>
      <c r="B379" s="606" t="str" cm="1">
        <f t="array" ref="B379">IF(G379='Tables calc'!$M$1+1,"#",IF(B378="#","",IF(B378="","",INDEX('Tables calc'!$K$24:$K$539,_xlfn.AGGREGATE(15,3,('Tables calc'!$N$24:$N$539=1)/('Tables calc'!$N$24:$N$539=1)*(ROW('Tables calc'!$N$24:$N$539)-ROW('Tables calc'!$N$23)),G379)))))</f>
        <v/>
      </c>
      <c r="C379" s="607" t="str">
        <f t="shared" si="57"/>
        <v/>
      </c>
      <c r="D379" s="608" t="str" cm="1">
        <f t="array" ref="D379">IF(G379='Tables calc'!$M$1+1,'Tables calc'!$P$23,IF(D378='Tables calc'!$P$23,"",IF(D378="","",INDEX('Tables calc'!$L$24:$L$539,_xlfn.AGGREGATE(15,3,('Tables calc'!$N$24:$N$539=1)/('Tables calc'!$N$24:$N$539=1)*(ROW('Tables calc'!$N$24:$N$539)-ROW('Tables calc'!$N$23)),G379)))))</f>
        <v/>
      </c>
      <c r="E379" s="601" t="str">
        <f t="shared" si="58"/>
        <v/>
      </c>
      <c r="F379" s="613" t="str" cm="1">
        <f t="array" ref="F379">IF(G379='Tables calc'!$M$1+1,'Tables calc'!$P$24,IF(E378="Box 5","",IF(F378="","",INDEX('Tables calc'!$M$24:$M$539,_xlfn.AGGREGATE(15,3,('Tables calc'!$N$24:$N$539=1)/('Tables calc'!$N$24:$N$539=1)*(ROW('Tables calc'!$N$24:$N$539)-ROW('Tables calc'!$N$23)),G379)))))</f>
        <v/>
      </c>
      <c r="G379" s="69">
        <v>378</v>
      </c>
      <c r="H379" s="69" t="str">
        <f t="shared" si="50"/>
        <v/>
      </c>
      <c r="I379" s="69" t="str">
        <f t="shared" si="51"/>
        <v/>
      </c>
      <c r="J379" s="69" t="str">
        <f t="shared" si="59"/>
        <v/>
      </c>
      <c r="K379" s="69" t="str">
        <f t="shared" si="52"/>
        <v/>
      </c>
      <c r="L379" s="69" t="str">
        <f t="shared" si="53"/>
        <v/>
      </c>
      <c r="M379" s="69" t="str">
        <f t="shared" si="54"/>
        <v/>
      </c>
      <c r="N379" s="69" t="str">
        <f t="shared" si="55"/>
        <v/>
      </c>
      <c r="O379" s="69" t="str">
        <f t="shared" si="56"/>
        <v/>
      </c>
    </row>
    <row r="380" spans="1:15" x14ac:dyDescent="0.3">
      <c r="A380" s="606" t="str" cm="1">
        <f t="array" ref="A380">IF(G380='Tables calc'!$M$1+1,"Totals:",IF(A379="Totals:","",IF(A379="","",INDEX('Tables calc'!$J$24:$J$539,_xlfn.AGGREGATE(15,3,('Tables calc'!$N$24:$N$539=1)/('Tables calc'!$N$24:$N$539=1)*(ROW('Tables calc'!$N$24:$N$539)-ROW('Tables calc'!$N$23)),G380)))))</f>
        <v/>
      </c>
      <c r="B380" s="606" t="str" cm="1">
        <f t="array" ref="B380">IF(G380='Tables calc'!$M$1+1,"#",IF(B379="#","",IF(B379="","",INDEX('Tables calc'!$K$24:$K$539,_xlfn.AGGREGATE(15,3,('Tables calc'!$N$24:$N$539=1)/('Tables calc'!$N$24:$N$539=1)*(ROW('Tables calc'!$N$24:$N$539)-ROW('Tables calc'!$N$23)),G380)))))</f>
        <v/>
      </c>
      <c r="C380" s="607" t="str">
        <f t="shared" si="57"/>
        <v/>
      </c>
      <c r="D380" s="608" t="str" cm="1">
        <f t="array" ref="D380">IF(G380='Tables calc'!$M$1+1,'Tables calc'!$P$23,IF(D379='Tables calc'!$P$23,"",IF(D379="","",INDEX('Tables calc'!$L$24:$L$539,_xlfn.AGGREGATE(15,3,('Tables calc'!$N$24:$N$539=1)/('Tables calc'!$N$24:$N$539=1)*(ROW('Tables calc'!$N$24:$N$539)-ROW('Tables calc'!$N$23)),G380)))))</f>
        <v/>
      </c>
      <c r="E380" s="601" t="str">
        <f t="shared" si="58"/>
        <v/>
      </c>
      <c r="F380" s="613" t="str" cm="1">
        <f t="array" ref="F380">IF(G380='Tables calc'!$M$1+1,'Tables calc'!$P$24,IF(E379="Box 5","",IF(F379="","",INDEX('Tables calc'!$M$24:$M$539,_xlfn.AGGREGATE(15,3,('Tables calc'!$N$24:$N$539=1)/('Tables calc'!$N$24:$N$539=1)*(ROW('Tables calc'!$N$24:$N$539)-ROW('Tables calc'!$N$23)),G380)))))</f>
        <v/>
      </c>
      <c r="G380" s="69">
        <v>379</v>
      </c>
      <c r="H380" s="69" t="str">
        <f t="shared" si="50"/>
        <v/>
      </c>
      <c r="I380" s="69" t="str">
        <f t="shared" si="51"/>
        <v/>
      </c>
      <c r="J380" s="69" t="str">
        <f t="shared" si="59"/>
        <v/>
      </c>
      <c r="K380" s="69" t="str">
        <f t="shared" si="52"/>
        <v/>
      </c>
      <c r="L380" s="69" t="str">
        <f t="shared" si="53"/>
        <v/>
      </c>
      <c r="M380" s="69" t="str">
        <f t="shared" si="54"/>
        <v/>
      </c>
      <c r="N380" s="69" t="str">
        <f t="shared" si="55"/>
        <v/>
      </c>
      <c r="O380" s="69" t="str">
        <f t="shared" si="56"/>
        <v/>
      </c>
    </row>
    <row r="381" spans="1:15" x14ac:dyDescent="0.3">
      <c r="A381" s="606" t="str" cm="1">
        <f t="array" ref="A381">IF(G381='Tables calc'!$M$1+1,"Totals:",IF(A380="Totals:","",IF(A380="","",INDEX('Tables calc'!$J$24:$J$539,_xlfn.AGGREGATE(15,3,('Tables calc'!$N$24:$N$539=1)/('Tables calc'!$N$24:$N$539=1)*(ROW('Tables calc'!$N$24:$N$539)-ROW('Tables calc'!$N$23)),G381)))))</f>
        <v/>
      </c>
      <c r="B381" s="606" t="str" cm="1">
        <f t="array" ref="B381">IF(G381='Tables calc'!$M$1+1,"#",IF(B380="#","",IF(B380="","",INDEX('Tables calc'!$K$24:$K$539,_xlfn.AGGREGATE(15,3,('Tables calc'!$N$24:$N$539=1)/('Tables calc'!$N$24:$N$539=1)*(ROW('Tables calc'!$N$24:$N$539)-ROW('Tables calc'!$N$23)),G381)))))</f>
        <v/>
      </c>
      <c r="C381" s="607" t="str">
        <f t="shared" si="57"/>
        <v/>
      </c>
      <c r="D381" s="608" t="str" cm="1">
        <f t="array" ref="D381">IF(G381='Tables calc'!$M$1+1,'Tables calc'!$P$23,IF(D380='Tables calc'!$P$23,"",IF(D380="","",INDEX('Tables calc'!$L$24:$L$539,_xlfn.AGGREGATE(15,3,('Tables calc'!$N$24:$N$539=1)/('Tables calc'!$N$24:$N$539=1)*(ROW('Tables calc'!$N$24:$N$539)-ROW('Tables calc'!$N$23)),G381)))))</f>
        <v/>
      </c>
      <c r="E381" s="601" t="str">
        <f t="shared" si="58"/>
        <v/>
      </c>
      <c r="F381" s="613" t="str" cm="1">
        <f t="array" ref="F381">IF(G381='Tables calc'!$M$1+1,'Tables calc'!$P$24,IF(E380="Box 5","",IF(F380="","",INDEX('Tables calc'!$M$24:$M$539,_xlfn.AGGREGATE(15,3,('Tables calc'!$N$24:$N$539=1)/('Tables calc'!$N$24:$N$539=1)*(ROW('Tables calc'!$N$24:$N$539)-ROW('Tables calc'!$N$23)),G381)))))</f>
        <v/>
      </c>
      <c r="G381" s="69">
        <v>380</v>
      </c>
      <c r="H381" s="69" t="str">
        <f t="shared" si="50"/>
        <v/>
      </c>
      <c r="I381" s="69" t="str">
        <f t="shared" si="51"/>
        <v/>
      </c>
      <c r="J381" s="69" t="str">
        <f t="shared" si="59"/>
        <v/>
      </c>
      <c r="K381" s="69" t="str">
        <f t="shared" si="52"/>
        <v/>
      </c>
      <c r="L381" s="69" t="str">
        <f t="shared" si="53"/>
        <v/>
      </c>
      <c r="M381" s="69" t="str">
        <f t="shared" si="54"/>
        <v/>
      </c>
      <c r="N381" s="69" t="str">
        <f t="shared" si="55"/>
        <v/>
      </c>
      <c r="O381" s="69" t="str">
        <f t="shared" si="56"/>
        <v/>
      </c>
    </row>
    <row r="382" spans="1:15" x14ac:dyDescent="0.3">
      <c r="A382" s="606" t="str" cm="1">
        <f t="array" ref="A382">IF(G382='Tables calc'!$M$1+1,"Totals:",IF(A381="Totals:","",IF(A381="","",INDEX('Tables calc'!$J$24:$J$539,_xlfn.AGGREGATE(15,3,('Tables calc'!$N$24:$N$539=1)/('Tables calc'!$N$24:$N$539=1)*(ROW('Tables calc'!$N$24:$N$539)-ROW('Tables calc'!$N$23)),G382)))))</f>
        <v/>
      </c>
      <c r="B382" s="606" t="str" cm="1">
        <f t="array" ref="B382">IF(G382='Tables calc'!$M$1+1,"#",IF(B381="#","",IF(B381="","",INDEX('Tables calc'!$K$24:$K$539,_xlfn.AGGREGATE(15,3,('Tables calc'!$N$24:$N$539=1)/('Tables calc'!$N$24:$N$539=1)*(ROW('Tables calc'!$N$24:$N$539)-ROW('Tables calc'!$N$23)),G382)))))</f>
        <v/>
      </c>
      <c r="C382" s="607" t="str">
        <f t="shared" si="57"/>
        <v/>
      </c>
      <c r="D382" s="608" t="str" cm="1">
        <f t="array" ref="D382">IF(G382='Tables calc'!$M$1+1,'Tables calc'!$P$23,IF(D381='Tables calc'!$P$23,"",IF(D381="","",INDEX('Tables calc'!$L$24:$L$539,_xlfn.AGGREGATE(15,3,('Tables calc'!$N$24:$N$539=1)/('Tables calc'!$N$24:$N$539=1)*(ROW('Tables calc'!$N$24:$N$539)-ROW('Tables calc'!$N$23)),G382)))))</f>
        <v/>
      </c>
      <c r="E382" s="601" t="str">
        <f t="shared" si="58"/>
        <v/>
      </c>
      <c r="F382" s="613" t="str" cm="1">
        <f t="array" ref="F382">IF(G382='Tables calc'!$M$1+1,'Tables calc'!$P$24,IF(E381="Box 5","",IF(F381="","",INDEX('Tables calc'!$M$24:$M$539,_xlfn.AGGREGATE(15,3,('Tables calc'!$N$24:$N$539=1)/('Tables calc'!$N$24:$N$539=1)*(ROW('Tables calc'!$N$24:$N$539)-ROW('Tables calc'!$N$23)),G382)))))</f>
        <v/>
      </c>
      <c r="G382" s="69">
        <v>381</v>
      </c>
      <c r="H382" s="69" t="str">
        <f t="shared" si="50"/>
        <v/>
      </c>
      <c r="I382" s="69" t="str">
        <f t="shared" si="51"/>
        <v/>
      </c>
      <c r="J382" s="69" t="str">
        <f t="shared" si="59"/>
        <v/>
      </c>
      <c r="K382" s="69" t="str">
        <f t="shared" si="52"/>
        <v/>
      </c>
      <c r="L382" s="69" t="str">
        <f t="shared" si="53"/>
        <v/>
      </c>
      <c r="M382" s="69" t="str">
        <f t="shared" si="54"/>
        <v/>
      </c>
      <c r="N382" s="69" t="str">
        <f t="shared" si="55"/>
        <v/>
      </c>
      <c r="O382" s="69" t="str">
        <f t="shared" si="56"/>
        <v/>
      </c>
    </row>
    <row r="383" spans="1:15" x14ac:dyDescent="0.3">
      <c r="A383" s="606" t="str" cm="1">
        <f t="array" ref="A383">IF(G383='Tables calc'!$M$1+1,"Totals:",IF(A382="Totals:","",IF(A382="","",INDEX('Tables calc'!$J$24:$J$539,_xlfn.AGGREGATE(15,3,('Tables calc'!$N$24:$N$539=1)/('Tables calc'!$N$24:$N$539=1)*(ROW('Tables calc'!$N$24:$N$539)-ROW('Tables calc'!$N$23)),G383)))))</f>
        <v/>
      </c>
      <c r="B383" s="606" t="str" cm="1">
        <f t="array" ref="B383">IF(G383='Tables calc'!$M$1+1,"#",IF(B382="#","",IF(B382="","",INDEX('Tables calc'!$K$24:$K$539,_xlfn.AGGREGATE(15,3,('Tables calc'!$N$24:$N$539=1)/('Tables calc'!$N$24:$N$539=1)*(ROW('Tables calc'!$N$24:$N$539)-ROW('Tables calc'!$N$23)),G383)))))</f>
        <v/>
      </c>
      <c r="C383" s="607" t="str">
        <f t="shared" si="57"/>
        <v/>
      </c>
      <c r="D383" s="608" t="str" cm="1">
        <f t="array" ref="D383">IF(G383='Tables calc'!$M$1+1,'Tables calc'!$P$23,IF(D382='Tables calc'!$P$23,"",IF(D382="","",INDEX('Tables calc'!$L$24:$L$539,_xlfn.AGGREGATE(15,3,('Tables calc'!$N$24:$N$539=1)/('Tables calc'!$N$24:$N$539=1)*(ROW('Tables calc'!$N$24:$N$539)-ROW('Tables calc'!$N$23)),G383)))))</f>
        <v/>
      </c>
      <c r="E383" s="601" t="str">
        <f t="shared" si="58"/>
        <v/>
      </c>
      <c r="F383" s="613" t="str" cm="1">
        <f t="array" ref="F383">IF(G383='Tables calc'!$M$1+1,'Tables calc'!$P$24,IF(E382="Box 5","",IF(F382="","",INDEX('Tables calc'!$M$24:$M$539,_xlfn.AGGREGATE(15,3,('Tables calc'!$N$24:$N$539=1)/('Tables calc'!$N$24:$N$539=1)*(ROW('Tables calc'!$N$24:$N$539)-ROW('Tables calc'!$N$23)),G383)))))</f>
        <v/>
      </c>
      <c r="G383" s="69">
        <v>382</v>
      </c>
      <c r="H383" s="69" t="str">
        <f t="shared" si="50"/>
        <v/>
      </c>
      <c r="I383" s="69" t="str">
        <f t="shared" si="51"/>
        <v/>
      </c>
      <c r="J383" s="69" t="str">
        <f t="shared" si="59"/>
        <v/>
      </c>
      <c r="K383" s="69" t="str">
        <f t="shared" si="52"/>
        <v/>
      </c>
      <c r="L383" s="69" t="str">
        <f t="shared" si="53"/>
        <v/>
      </c>
      <c r="M383" s="69" t="str">
        <f t="shared" si="54"/>
        <v/>
      </c>
      <c r="N383" s="69" t="str">
        <f t="shared" si="55"/>
        <v/>
      </c>
      <c r="O383" s="69" t="str">
        <f t="shared" si="56"/>
        <v/>
      </c>
    </row>
    <row r="384" spans="1:15" x14ac:dyDescent="0.3">
      <c r="A384" s="606" t="str" cm="1">
        <f t="array" ref="A384">IF(G384='Tables calc'!$M$1+1,"Totals:",IF(A383="Totals:","",IF(A383="","",INDEX('Tables calc'!$J$24:$J$539,_xlfn.AGGREGATE(15,3,('Tables calc'!$N$24:$N$539=1)/('Tables calc'!$N$24:$N$539=1)*(ROW('Tables calc'!$N$24:$N$539)-ROW('Tables calc'!$N$23)),G384)))))</f>
        <v/>
      </c>
      <c r="B384" s="606" t="str" cm="1">
        <f t="array" ref="B384">IF(G384='Tables calc'!$M$1+1,"#",IF(B383="#","",IF(B383="","",INDEX('Tables calc'!$K$24:$K$539,_xlfn.AGGREGATE(15,3,('Tables calc'!$N$24:$N$539=1)/('Tables calc'!$N$24:$N$539=1)*(ROW('Tables calc'!$N$24:$N$539)-ROW('Tables calc'!$N$23)),G384)))))</f>
        <v/>
      </c>
      <c r="C384" s="607" t="str">
        <f t="shared" si="57"/>
        <v/>
      </c>
      <c r="D384" s="608" t="str" cm="1">
        <f t="array" ref="D384">IF(G384='Tables calc'!$M$1+1,'Tables calc'!$P$23,IF(D383='Tables calc'!$P$23,"",IF(D383="","",INDEX('Tables calc'!$L$24:$L$539,_xlfn.AGGREGATE(15,3,('Tables calc'!$N$24:$N$539=1)/('Tables calc'!$N$24:$N$539=1)*(ROW('Tables calc'!$N$24:$N$539)-ROW('Tables calc'!$N$23)),G384)))))</f>
        <v/>
      </c>
      <c r="E384" s="601" t="str">
        <f t="shared" si="58"/>
        <v/>
      </c>
      <c r="F384" s="613" t="str" cm="1">
        <f t="array" ref="F384">IF(G384='Tables calc'!$M$1+1,'Tables calc'!$P$24,IF(E383="Box 5","",IF(F383="","",INDEX('Tables calc'!$M$24:$M$539,_xlfn.AGGREGATE(15,3,('Tables calc'!$N$24:$N$539=1)/('Tables calc'!$N$24:$N$539=1)*(ROW('Tables calc'!$N$24:$N$539)-ROW('Tables calc'!$N$23)),G384)))))</f>
        <v/>
      </c>
      <c r="G384" s="69">
        <v>383</v>
      </c>
      <c r="H384" s="69" t="str">
        <f t="shared" si="50"/>
        <v/>
      </c>
      <c r="I384" s="69" t="str">
        <f t="shared" si="51"/>
        <v/>
      </c>
      <c r="J384" s="69" t="str">
        <f t="shared" si="59"/>
        <v/>
      </c>
      <c r="K384" s="69" t="str">
        <f t="shared" si="52"/>
        <v/>
      </c>
      <c r="L384" s="69" t="str">
        <f t="shared" si="53"/>
        <v/>
      </c>
      <c r="M384" s="69" t="str">
        <f t="shared" si="54"/>
        <v/>
      </c>
      <c r="N384" s="69" t="str">
        <f t="shared" si="55"/>
        <v/>
      </c>
      <c r="O384" s="69" t="str">
        <f t="shared" si="56"/>
        <v/>
      </c>
    </row>
    <row r="385" spans="1:15" x14ac:dyDescent="0.3">
      <c r="A385" s="606" t="str" cm="1">
        <f t="array" ref="A385">IF(G385='Tables calc'!$M$1+1,"Totals:",IF(A384="Totals:","",IF(A384="","",INDEX('Tables calc'!$J$24:$J$539,_xlfn.AGGREGATE(15,3,('Tables calc'!$N$24:$N$539=1)/('Tables calc'!$N$24:$N$539=1)*(ROW('Tables calc'!$N$24:$N$539)-ROW('Tables calc'!$N$23)),G385)))))</f>
        <v/>
      </c>
      <c r="B385" s="606" t="str" cm="1">
        <f t="array" ref="B385">IF(G385='Tables calc'!$M$1+1,"#",IF(B384="#","",IF(B384="","",INDEX('Tables calc'!$K$24:$K$539,_xlfn.AGGREGATE(15,3,('Tables calc'!$N$24:$N$539=1)/('Tables calc'!$N$24:$N$539=1)*(ROW('Tables calc'!$N$24:$N$539)-ROW('Tables calc'!$N$23)),G385)))))</f>
        <v/>
      </c>
      <c r="C385" s="607" t="str">
        <f t="shared" si="57"/>
        <v/>
      </c>
      <c r="D385" s="608" t="str" cm="1">
        <f t="array" ref="D385">IF(G385='Tables calc'!$M$1+1,'Tables calc'!$P$23,IF(D384='Tables calc'!$P$23,"",IF(D384="","",INDEX('Tables calc'!$L$24:$L$539,_xlfn.AGGREGATE(15,3,('Tables calc'!$N$24:$N$539=1)/('Tables calc'!$N$24:$N$539=1)*(ROW('Tables calc'!$N$24:$N$539)-ROW('Tables calc'!$N$23)),G385)))))</f>
        <v/>
      </c>
      <c r="E385" s="601" t="str">
        <f t="shared" si="58"/>
        <v/>
      </c>
      <c r="F385" s="613" t="str" cm="1">
        <f t="array" ref="F385">IF(G385='Tables calc'!$M$1+1,'Tables calc'!$P$24,IF(E384="Box 5","",IF(F384="","",INDEX('Tables calc'!$M$24:$M$539,_xlfn.AGGREGATE(15,3,('Tables calc'!$N$24:$N$539=1)/('Tables calc'!$N$24:$N$539=1)*(ROW('Tables calc'!$N$24:$N$539)-ROW('Tables calc'!$N$23)),G385)))))</f>
        <v/>
      </c>
      <c r="G385" s="69">
        <v>384</v>
      </c>
      <c r="H385" s="69" t="str">
        <f t="shared" si="50"/>
        <v/>
      </c>
      <c r="I385" s="69" t="str">
        <f t="shared" si="51"/>
        <v/>
      </c>
      <c r="J385" s="69" t="str">
        <f t="shared" si="59"/>
        <v/>
      </c>
      <c r="K385" s="69" t="str">
        <f t="shared" si="52"/>
        <v/>
      </c>
      <c r="L385" s="69" t="str">
        <f t="shared" si="53"/>
        <v/>
      </c>
      <c r="M385" s="69" t="str">
        <f t="shared" si="54"/>
        <v/>
      </c>
      <c r="N385" s="69" t="str">
        <f t="shared" si="55"/>
        <v/>
      </c>
      <c r="O385" s="69" t="str">
        <f t="shared" si="56"/>
        <v/>
      </c>
    </row>
    <row r="386" spans="1:15" x14ac:dyDescent="0.3">
      <c r="A386" s="606" t="str" cm="1">
        <f t="array" ref="A386">IF(G386='Tables calc'!$M$1+1,"Totals:",IF(A385="Totals:","",IF(A385="","",INDEX('Tables calc'!$J$24:$J$539,_xlfn.AGGREGATE(15,3,('Tables calc'!$N$24:$N$539=1)/('Tables calc'!$N$24:$N$539=1)*(ROW('Tables calc'!$N$24:$N$539)-ROW('Tables calc'!$N$23)),G386)))))</f>
        <v/>
      </c>
      <c r="B386" s="606" t="str" cm="1">
        <f t="array" ref="B386">IF(G386='Tables calc'!$M$1+1,"#",IF(B385="#","",IF(B385="","",INDEX('Tables calc'!$K$24:$K$539,_xlfn.AGGREGATE(15,3,('Tables calc'!$N$24:$N$539=1)/('Tables calc'!$N$24:$N$539=1)*(ROW('Tables calc'!$N$24:$N$539)-ROW('Tables calc'!$N$23)),G386)))))</f>
        <v/>
      </c>
      <c r="C386" s="607" t="str">
        <f t="shared" si="57"/>
        <v/>
      </c>
      <c r="D386" s="608" t="str" cm="1">
        <f t="array" ref="D386">IF(G386='Tables calc'!$M$1+1,'Tables calc'!$P$23,IF(D385='Tables calc'!$P$23,"",IF(D385="","",INDEX('Tables calc'!$L$24:$L$539,_xlfn.AGGREGATE(15,3,('Tables calc'!$N$24:$N$539=1)/('Tables calc'!$N$24:$N$539=1)*(ROW('Tables calc'!$N$24:$N$539)-ROW('Tables calc'!$N$23)),G386)))))</f>
        <v/>
      </c>
      <c r="E386" s="601" t="str">
        <f t="shared" si="58"/>
        <v/>
      </c>
      <c r="F386" s="613" t="str" cm="1">
        <f t="array" ref="F386">IF(G386='Tables calc'!$M$1+1,'Tables calc'!$P$24,IF(E385="Box 5","",IF(F385="","",INDEX('Tables calc'!$M$24:$M$539,_xlfn.AGGREGATE(15,3,('Tables calc'!$N$24:$N$539=1)/('Tables calc'!$N$24:$N$539=1)*(ROW('Tables calc'!$N$24:$N$539)-ROW('Tables calc'!$N$23)),G386)))))</f>
        <v/>
      </c>
      <c r="G386" s="69">
        <v>385</v>
      </c>
      <c r="H386" s="69" t="str">
        <f t="shared" ref="H386:H449" si="60">IF(A386="Totals:","STOP",IF(H385="STOP","",IF(H385="","","GO")))</f>
        <v/>
      </c>
      <c r="I386" s="69" t="str">
        <f t="shared" ref="I386:I449" si="61">IF(A386="Totals:","STOP",IF(I385="STOP","",IF(I385="","","GO")))</f>
        <v/>
      </c>
      <c r="J386" s="69" t="str">
        <f t="shared" si="59"/>
        <v/>
      </c>
      <c r="K386" s="69" t="str">
        <f t="shared" ref="K386:K449" si="62">IF(A386="Totals:","STOP",IF(K385="STOP","",IF(K385="","","GO")))</f>
        <v/>
      </c>
      <c r="L386" s="69" t="str">
        <f t="shared" ref="L386:L449" si="63">IF(A386="Totals:","STOP",IF(L385="STOP","",IF(L385="","","GO")))</f>
        <v/>
      </c>
      <c r="M386" s="69" t="str">
        <f t="shared" ref="M386:M449" si="64">IF(A386="Totals:","STOP",IF(M385="STOP","",IF(M385="","","GO")))</f>
        <v/>
      </c>
      <c r="N386" s="69" t="str">
        <f t="shared" ref="N386:N449" si="65">IF(A386="Totals:","STOP",IF(N385="STOP","",IF(N385="","","GO")))</f>
        <v/>
      </c>
      <c r="O386" s="69" t="str">
        <f t="shared" ref="O386:O449" si="66">IF(A386="Totals:","STOP",IF(O385="STOP","",IF(O385="","","GO")))</f>
        <v/>
      </c>
    </row>
    <row r="387" spans="1:15" x14ac:dyDescent="0.3">
      <c r="A387" s="606" t="str" cm="1">
        <f t="array" ref="A387">IF(G387='Tables calc'!$M$1+1,"Totals:",IF(A386="Totals:","",IF(A386="","",INDEX('Tables calc'!$J$24:$J$539,_xlfn.AGGREGATE(15,3,('Tables calc'!$N$24:$N$539=1)/('Tables calc'!$N$24:$N$539=1)*(ROW('Tables calc'!$N$24:$N$539)-ROW('Tables calc'!$N$23)),G387)))))</f>
        <v/>
      </c>
      <c r="B387" s="606" t="str" cm="1">
        <f t="array" ref="B387">IF(G387='Tables calc'!$M$1+1,"#",IF(B386="#","",IF(B386="","",INDEX('Tables calc'!$K$24:$K$539,_xlfn.AGGREGATE(15,3,('Tables calc'!$N$24:$N$539=1)/('Tables calc'!$N$24:$N$539=1)*(ROW('Tables calc'!$N$24:$N$539)-ROW('Tables calc'!$N$23)),G387)))))</f>
        <v/>
      </c>
      <c r="C387" s="607" t="str">
        <f t="shared" ref="C387:C450" si="67">IF(A387="Totals:","Box 4",IF(A387="FTE Reduction Exceptions:","*",""))</f>
        <v/>
      </c>
      <c r="D387" s="608" t="str" cm="1">
        <f t="array" ref="D387">IF(G387='Tables calc'!$M$1+1,'Tables calc'!$P$23,IF(D386='Tables calc'!$P$23,"",IF(D386="","",INDEX('Tables calc'!$L$24:$L$539,_xlfn.AGGREGATE(15,3,('Tables calc'!$N$24:$N$539=1)/('Tables calc'!$N$24:$N$539=1)*(ROW('Tables calc'!$N$24:$N$539)-ROW('Tables calc'!$N$23)),G387)))))</f>
        <v/>
      </c>
      <c r="E387" s="601" t="str">
        <f t="shared" ref="E387:E450" si="68">IF(A387="Totals:","Box 5",IF(A387="FTE Reduction Exceptions:","*",""))</f>
        <v/>
      </c>
      <c r="F387" s="613" t="str" cm="1">
        <f t="array" ref="F387">IF(G387='Tables calc'!$M$1+1,'Tables calc'!$P$24,IF(E386="Box 5","",IF(F386="","",INDEX('Tables calc'!$M$24:$M$539,_xlfn.AGGREGATE(15,3,('Tables calc'!$N$24:$N$539=1)/('Tables calc'!$N$24:$N$539=1)*(ROW('Tables calc'!$N$24:$N$539)-ROW('Tables calc'!$N$23)),G387)))))</f>
        <v/>
      </c>
      <c r="G387" s="69">
        <v>386</v>
      </c>
      <c r="H387" s="69" t="str">
        <f t="shared" si="60"/>
        <v/>
      </c>
      <c r="I387" s="69" t="str">
        <f t="shared" si="61"/>
        <v/>
      </c>
      <c r="J387" s="69" t="str">
        <f t="shared" ref="J387:J450" si="69">IF(A387="Totals:","STOP",IF(J386="STOP","",IF(H386="","","GO")))</f>
        <v/>
      </c>
      <c r="K387" s="69" t="str">
        <f t="shared" si="62"/>
        <v/>
      </c>
      <c r="L387" s="69" t="str">
        <f t="shared" si="63"/>
        <v/>
      </c>
      <c r="M387" s="69" t="str">
        <f t="shared" si="64"/>
        <v/>
      </c>
      <c r="N387" s="69" t="str">
        <f t="shared" si="65"/>
        <v/>
      </c>
      <c r="O387" s="69" t="str">
        <f t="shared" si="66"/>
        <v/>
      </c>
    </row>
    <row r="388" spans="1:15" x14ac:dyDescent="0.3">
      <c r="A388" s="606" t="str" cm="1">
        <f t="array" ref="A388">IF(G388='Tables calc'!$M$1+1,"Totals:",IF(A387="Totals:","",IF(A387="","",INDEX('Tables calc'!$J$24:$J$539,_xlfn.AGGREGATE(15,3,('Tables calc'!$N$24:$N$539=1)/('Tables calc'!$N$24:$N$539=1)*(ROW('Tables calc'!$N$24:$N$539)-ROW('Tables calc'!$N$23)),G388)))))</f>
        <v/>
      </c>
      <c r="B388" s="606" t="str" cm="1">
        <f t="array" ref="B388">IF(G388='Tables calc'!$M$1+1,"#",IF(B387="#","",IF(B387="","",INDEX('Tables calc'!$K$24:$K$539,_xlfn.AGGREGATE(15,3,('Tables calc'!$N$24:$N$539=1)/('Tables calc'!$N$24:$N$539=1)*(ROW('Tables calc'!$N$24:$N$539)-ROW('Tables calc'!$N$23)),G388)))))</f>
        <v/>
      </c>
      <c r="C388" s="607" t="str">
        <f t="shared" si="67"/>
        <v/>
      </c>
      <c r="D388" s="608" t="str" cm="1">
        <f t="array" ref="D388">IF(G388='Tables calc'!$M$1+1,'Tables calc'!$P$23,IF(D387='Tables calc'!$P$23,"",IF(D387="","",INDEX('Tables calc'!$L$24:$L$539,_xlfn.AGGREGATE(15,3,('Tables calc'!$N$24:$N$539=1)/('Tables calc'!$N$24:$N$539=1)*(ROW('Tables calc'!$N$24:$N$539)-ROW('Tables calc'!$N$23)),G388)))))</f>
        <v/>
      </c>
      <c r="E388" s="601" t="str">
        <f t="shared" si="68"/>
        <v/>
      </c>
      <c r="F388" s="613" t="str" cm="1">
        <f t="array" ref="F388">IF(G388='Tables calc'!$M$1+1,'Tables calc'!$P$24,IF(E387="Box 5","",IF(F387="","",INDEX('Tables calc'!$M$24:$M$539,_xlfn.AGGREGATE(15,3,('Tables calc'!$N$24:$N$539=1)/('Tables calc'!$N$24:$N$539=1)*(ROW('Tables calc'!$N$24:$N$539)-ROW('Tables calc'!$N$23)),G388)))))</f>
        <v/>
      </c>
      <c r="G388" s="69">
        <v>387</v>
      </c>
      <c r="H388" s="69" t="str">
        <f t="shared" si="60"/>
        <v/>
      </c>
      <c r="I388" s="69" t="str">
        <f t="shared" si="61"/>
        <v/>
      </c>
      <c r="J388" s="69" t="str">
        <f t="shared" si="69"/>
        <v/>
      </c>
      <c r="K388" s="69" t="str">
        <f t="shared" si="62"/>
        <v/>
      </c>
      <c r="L388" s="69" t="str">
        <f t="shared" si="63"/>
        <v/>
      </c>
      <c r="M388" s="69" t="str">
        <f t="shared" si="64"/>
        <v/>
      </c>
      <c r="N388" s="69" t="str">
        <f t="shared" si="65"/>
        <v/>
      </c>
      <c r="O388" s="69" t="str">
        <f t="shared" si="66"/>
        <v/>
      </c>
    </row>
    <row r="389" spans="1:15" x14ac:dyDescent="0.3">
      <c r="A389" s="606" t="str" cm="1">
        <f t="array" ref="A389">IF(G389='Tables calc'!$M$1+1,"Totals:",IF(A388="Totals:","",IF(A388="","",INDEX('Tables calc'!$J$24:$J$539,_xlfn.AGGREGATE(15,3,('Tables calc'!$N$24:$N$539=1)/('Tables calc'!$N$24:$N$539=1)*(ROW('Tables calc'!$N$24:$N$539)-ROW('Tables calc'!$N$23)),G389)))))</f>
        <v/>
      </c>
      <c r="B389" s="606" t="str" cm="1">
        <f t="array" ref="B389">IF(G389='Tables calc'!$M$1+1,"#",IF(B388="#","",IF(B388="","",INDEX('Tables calc'!$K$24:$K$539,_xlfn.AGGREGATE(15,3,('Tables calc'!$N$24:$N$539=1)/('Tables calc'!$N$24:$N$539=1)*(ROW('Tables calc'!$N$24:$N$539)-ROW('Tables calc'!$N$23)),G389)))))</f>
        <v/>
      </c>
      <c r="C389" s="607" t="str">
        <f t="shared" si="67"/>
        <v/>
      </c>
      <c r="D389" s="608" t="str" cm="1">
        <f t="array" ref="D389">IF(G389='Tables calc'!$M$1+1,'Tables calc'!$P$23,IF(D388='Tables calc'!$P$23,"",IF(D388="","",INDEX('Tables calc'!$L$24:$L$539,_xlfn.AGGREGATE(15,3,('Tables calc'!$N$24:$N$539=1)/('Tables calc'!$N$24:$N$539=1)*(ROW('Tables calc'!$N$24:$N$539)-ROW('Tables calc'!$N$23)),G389)))))</f>
        <v/>
      </c>
      <c r="E389" s="601" t="str">
        <f t="shared" si="68"/>
        <v/>
      </c>
      <c r="F389" s="613" t="str" cm="1">
        <f t="array" ref="F389">IF(G389='Tables calc'!$M$1+1,'Tables calc'!$P$24,IF(E388="Box 5","",IF(F388="","",INDEX('Tables calc'!$M$24:$M$539,_xlfn.AGGREGATE(15,3,('Tables calc'!$N$24:$N$539=1)/('Tables calc'!$N$24:$N$539=1)*(ROW('Tables calc'!$N$24:$N$539)-ROW('Tables calc'!$N$23)),G389)))))</f>
        <v/>
      </c>
      <c r="G389" s="69">
        <v>388</v>
      </c>
      <c r="H389" s="69" t="str">
        <f t="shared" si="60"/>
        <v/>
      </c>
      <c r="I389" s="69" t="str">
        <f t="shared" si="61"/>
        <v/>
      </c>
      <c r="J389" s="69" t="str">
        <f t="shared" si="69"/>
        <v/>
      </c>
      <c r="K389" s="69" t="str">
        <f t="shared" si="62"/>
        <v/>
      </c>
      <c r="L389" s="69" t="str">
        <f t="shared" si="63"/>
        <v/>
      </c>
      <c r="M389" s="69" t="str">
        <f t="shared" si="64"/>
        <v/>
      </c>
      <c r="N389" s="69" t="str">
        <f t="shared" si="65"/>
        <v/>
      </c>
      <c r="O389" s="69" t="str">
        <f t="shared" si="66"/>
        <v/>
      </c>
    </row>
    <row r="390" spans="1:15" x14ac:dyDescent="0.3">
      <c r="A390" s="606" t="str" cm="1">
        <f t="array" ref="A390">IF(G390='Tables calc'!$M$1+1,"Totals:",IF(A389="Totals:","",IF(A389="","",INDEX('Tables calc'!$J$24:$J$539,_xlfn.AGGREGATE(15,3,('Tables calc'!$N$24:$N$539=1)/('Tables calc'!$N$24:$N$539=1)*(ROW('Tables calc'!$N$24:$N$539)-ROW('Tables calc'!$N$23)),G390)))))</f>
        <v/>
      </c>
      <c r="B390" s="606" t="str" cm="1">
        <f t="array" ref="B390">IF(G390='Tables calc'!$M$1+1,"#",IF(B389="#","",IF(B389="","",INDEX('Tables calc'!$K$24:$K$539,_xlfn.AGGREGATE(15,3,('Tables calc'!$N$24:$N$539=1)/('Tables calc'!$N$24:$N$539=1)*(ROW('Tables calc'!$N$24:$N$539)-ROW('Tables calc'!$N$23)),G390)))))</f>
        <v/>
      </c>
      <c r="C390" s="607" t="str">
        <f t="shared" si="67"/>
        <v/>
      </c>
      <c r="D390" s="608" t="str" cm="1">
        <f t="array" ref="D390">IF(G390='Tables calc'!$M$1+1,'Tables calc'!$P$23,IF(D389='Tables calc'!$P$23,"",IF(D389="","",INDEX('Tables calc'!$L$24:$L$539,_xlfn.AGGREGATE(15,3,('Tables calc'!$N$24:$N$539=1)/('Tables calc'!$N$24:$N$539=1)*(ROW('Tables calc'!$N$24:$N$539)-ROW('Tables calc'!$N$23)),G390)))))</f>
        <v/>
      </c>
      <c r="E390" s="601" t="str">
        <f t="shared" si="68"/>
        <v/>
      </c>
      <c r="F390" s="613" t="str" cm="1">
        <f t="array" ref="F390">IF(G390='Tables calc'!$M$1+1,'Tables calc'!$P$24,IF(E389="Box 5","",IF(F389="","",INDEX('Tables calc'!$M$24:$M$539,_xlfn.AGGREGATE(15,3,('Tables calc'!$N$24:$N$539=1)/('Tables calc'!$N$24:$N$539=1)*(ROW('Tables calc'!$N$24:$N$539)-ROW('Tables calc'!$N$23)),G390)))))</f>
        <v/>
      </c>
      <c r="G390" s="69">
        <v>389</v>
      </c>
      <c r="H390" s="69" t="str">
        <f t="shared" si="60"/>
        <v/>
      </c>
      <c r="I390" s="69" t="str">
        <f t="shared" si="61"/>
        <v/>
      </c>
      <c r="J390" s="69" t="str">
        <f t="shared" si="69"/>
        <v/>
      </c>
      <c r="K390" s="69" t="str">
        <f t="shared" si="62"/>
        <v/>
      </c>
      <c r="L390" s="69" t="str">
        <f t="shared" si="63"/>
        <v/>
      </c>
      <c r="M390" s="69" t="str">
        <f t="shared" si="64"/>
        <v/>
      </c>
      <c r="N390" s="69" t="str">
        <f t="shared" si="65"/>
        <v/>
      </c>
      <c r="O390" s="69" t="str">
        <f t="shared" si="66"/>
        <v/>
      </c>
    </row>
    <row r="391" spans="1:15" x14ac:dyDescent="0.3">
      <c r="A391" s="606" t="str" cm="1">
        <f t="array" ref="A391">IF(G391='Tables calc'!$M$1+1,"Totals:",IF(A390="Totals:","",IF(A390="","",INDEX('Tables calc'!$J$24:$J$539,_xlfn.AGGREGATE(15,3,('Tables calc'!$N$24:$N$539=1)/('Tables calc'!$N$24:$N$539=1)*(ROW('Tables calc'!$N$24:$N$539)-ROW('Tables calc'!$N$23)),G391)))))</f>
        <v/>
      </c>
      <c r="B391" s="606" t="str" cm="1">
        <f t="array" ref="B391">IF(G391='Tables calc'!$M$1+1,"#",IF(B390="#","",IF(B390="","",INDEX('Tables calc'!$K$24:$K$539,_xlfn.AGGREGATE(15,3,('Tables calc'!$N$24:$N$539=1)/('Tables calc'!$N$24:$N$539=1)*(ROW('Tables calc'!$N$24:$N$539)-ROW('Tables calc'!$N$23)),G391)))))</f>
        <v/>
      </c>
      <c r="C391" s="607" t="str">
        <f t="shared" si="67"/>
        <v/>
      </c>
      <c r="D391" s="608" t="str" cm="1">
        <f t="array" ref="D391">IF(G391='Tables calc'!$M$1+1,'Tables calc'!$P$23,IF(D390='Tables calc'!$P$23,"",IF(D390="","",INDEX('Tables calc'!$L$24:$L$539,_xlfn.AGGREGATE(15,3,('Tables calc'!$N$24:$N$539=1)/('Tables calc'!$N$24:$N$539=1)*(ROW('Tables calc'!$N$24:$N$539)-ROW('Tables calc'!$N$23)),G391)))))</f>
        <v/>
      </c>
      <c r="E391" s="601" t="str">
        <f t="shared" si="68"/>
        <v/>
      </c>
      <c r="F391" s="613" t="str" cm="1">
        <f t="array" ref="F391">IF(G391='Tables calc'!$M$1+1,'Tables calc'!$P$24,IF(E390="Box 5","",IF(F390="","",INDEX('Tables calc'!$M$24:$M$539,_xlfn.AGGREGATE(15,3,('Tables calc'!$N$24:$N$539=1)/('Tables calc'!$N$24:$N$539=1)*(ROW('Tables calc'!$N$24:$N$539)-ROW('Tables calc'!$N$23)),G391)))))</f>
        <v/>
      </c>
      <c r="G391" s="69">
        <v>390</v>
      </c>
      <c r="H391" s="69" t="str">
        <f t="shared" si="60"/>
        <v/>
      </c>
      <c r="I391" s="69" t="str">
        <f t="shared" si="61"/>
        <v/>
      </c>
      <c r="J391" s="69" t="str">
        <f t="shared" si="69"/>
        <v/>
      </c>
      <c r="K391" s="69" t="str">
        <f t="shared" si="62"/>
        <v/>
      </c>
      <c r="L391" s="69" t="str">
        <f t="shared" si="63"/>
        <v/>
      </c>
      <c r="M391" s="69" t="str">
        <f t="shared" si="64"/>
        <v/>
      </c>
      <c r="N391" s="69" t="str">
        <f t="shared" si="65"/>
        <v/>
      </c>
      <c r="O391" s="69" t="str">
        <f t="shared" si="66"/>
        <v/>
      </c>
    </row>
    <row r="392" spans="1:15" x14ac:dyDescent="0.3">
      <c r="A392" s="606" t="str" cm="1">
        <f t="array" ref="A392">IF(G392='Tables calc'!$M$1+1,"Totals:",IF(A391="Totals:","",IF(A391="","",INDEX('Tables calc'!$J$24:$J$539,_xlfn.AGGREGATE(15,3,('Tables calc'!$N$24:$N$539=1)/('Tables calc'!$N$24:$N$539=1)*(ROW('Tables calc'!$N$24:$N$539)-ROW('Tables calc'!$N$23)),G392)))))</f>
        <v/>
      </c>
      <c r="B392" s="606" t="str" cm="1">
        <f t="array" ref="B392">IF(G392='Tables calc'!$M$1+1,"#",IF(B391="#","",IF(B391="","",INDEX('Tables calc'!$K$24:$K$539,_xlfn.AGGREGATE(15,3,('Tables calc'!$N$24:$N$539=1)/('Tables calc'!$N$24:$N$539=1)*(ROW('Tables calc'!$N$24:$N$539)-ROW('Tables calc'!$N$23)),G392)))))</f>
        <v/>
      </c>
      <c r="C392" s="607" t="str">
        <f t="shared" si="67"/>
        <v/>
      </c>
      <c r="D392" s="608" t="str" cm="1">
        <f t="array" ref="D392">IF(G392='Tables calc'!$M$1+1,'Tables calc'!$P$23,IF(D391='Tables calc'!$P$23,"",IF(D391="","",INDEX('Tables calc'!$L$24:$L$539,_xlfn.AGGREGATE(15,3,('Tables calc'!$N$24:$N$539=1)/('Tables calc'!$N$24:$N$539=1)*(ROW('Tables calc'!$N$24:$N$539)-ROW('Tables calc'!$N$23)),G392)))))</f>
        <v/>
      </c>
      <c r="E392" s="601" t="str">
        <f t="shared" si="68"/>
        <v/>
      </c>
      <c r="F392" s="613" t="str" cm="1">
        <f t="array" ref="F392">IF(G392='Tables calc'!$M$1+1,'Tables calc'!$P$24,IF(E391="Box 5","",IF(F391="","",INDEX('Tables calc'!$M$24:$M$539,_xlfn.AGGREGATE(15,3,('Tables calc'!$N$24:$N$539=1)/('Tables calc'!$N$24:$N$539=1)*(ROW('Tables calc'!$N$24:$N$539)-ROW('Tables calc'!$N$23)),G392)))))</f>
        <v/>
      </c>
      <c r="G392" s="69">
        <v>391</v>
      </c>
      <c r="H392" s="69" t="str">
        <f t="shared" si="60"/>
        <v/>
      </c>
      <c r="I392" s="69" t="str">
        <f t="shared" si="61"/>
        <v/>
      </c>
      <c r="J392" s="69" t="str">
        <f t="shared" si="69"/>
        <v/>
      </c>
      <c r="K392" s="69" t="str">
        <f t="shared" si="62"/>
        <v/>
      </c>
      <c r="L392" s="69" t="str">
        <f t="shared" si="63"/>
        <v/>
      </c>
      <c r="M392" s="69" t="str">
        <f t="shared" si="64"/>
        <v/>
      </c>
      <c r="N392" s="69" t="str">
        <f t="shared" si="65"/>
        <v/>
      </c>
      <c r="O392" s="69" t="str">
        <f t="shared" si="66"/>
        <v/>
      </c>
    </row>
    <row r="393" spans="1:15" x14ac:dyDescent="0.3">
      <c r="A393" s="606" t="str" cm="1">
        <f t="array" ref="A393">IF(G393='Tables calc'!$M$1+1,"Totals:",IF(A392="Totals:","",IF(A392="","",INDEX('Tables calc'!$J$24:$J$539,_xlfn.AGGREGATE(15,3,('Tables calc'!$N$24:$N$539=1)/('Tables calc'!$N$24:$N$539=1)*(ROW('Tables calc'!$N$24:$N$539)-ROW('Tables calc'!$N$23)),G393)))))</f>
        <v/>
      </c>
      <c r="B393" s="606" t="str" cm="1">
        <f t="array" ref="B393">IF(G393='Tables calc'!$M$1+1,"#",IF(B392="#","",IF(B392="","",INDEX('Tables calc'!$K$24:$K$539,_xlfn.AGGREGATE(15,3,('Tables calc'!$N$24:$N$539=1)/('Tables calc'!$N$24:$N$539=1)*(ROW('Tables calc'!$N$24:$N$539)-ROW('Tables calc'!$N$23)),G393)))))</f>
        <v/>
      </c>
      <c r="C393" s="607" t="str">
        <f t="shared" si="67"/>
        <v/>
      </c>
      <c r="D393" s="608" t="str" cm="1">
        <f t="array" ref="D393">IF(G393='Tables calc'!$M$1+1,'Tables calc'!$P$23,IF(D392='Tables calc'!$P$23,"",IF(D392="","",INDEX('Tables calc'!$L$24:$L$539,_xlfn.AGGREGATE(15,3,('Tables calc'!$N$24:$N$539=1)/('Tables calc'!$N$24:$N$539=1)*(ROW('Tables calc'!$N$24:$N$539)-ROW('Tables calc'!$N$23)),G393)))))</f>
        <v/>
      </c>
      <c r="E393" s="601" t="str">
        <f t="shared" si="68"/>
        <v/>
      </c>
      <c r="F393" s="613" t="str" cm="1">
        <f t="array" ref="F393">IF(G393='Tables calc'!$M$1+1,'Tables calc'!$P$24,IF(E392="Box 5","",IF(F392="","",INDEX('Tables calc'!$M$24:$M$539,_xlfn.AGGREGATE(15,3,('Tables calc'!$N$24:$N$539=1)/('Tables calc'!$N$24:$N$539=1)*(ROW('Tables calc'!$N$24:$N$539)-ROW('Tables calc'!$N$23)),G393)))))</f>
        <v/>
      </c>
      <c r="G393" s="69">
        <v>392</v>
      </c>
      <c r="H393" s="69" t="str">
        <f t="shared" si="60"/>
        <v/>
      </c>
      <c r="I393" s="69" t="str">
        <f t="shared" si="61"/>
        <v/>
      </c>
      <c r="J393" s="69" t="str">
        <f t="shared" si="69"/>
        <v/>
      </c>
      <c r="K393" s="69" t="str">
        <f t="shared" si="62"/>
        <v/>
      </c>
      <c r="L393" s="69" t="str">
        <f t="shared" si="63"/>
        <v/>
      </c>
      <c r="M393" s="69" t="str">
        <f t="shared" si="64"/>
        <v/>
      </c>
      <c r="N393" s="69" t="str">
        <f t="shared" si="65"/>
        <v/>
      </c>
      <c r="O393" s="69" t="str">
        <f t="shared" si="66"/>
        <v/>
      </c>
    </row>
    <row r="394" spans="1:15" x14ac:dyDescent="0.3">
      <c r="A394" s="606" t="str" cm="1">
        <f t="array" ref="A394">IF(G394='Tables calc'!$M$1+1,"Totals:",IF(A393="Totals:","",IF(A393="","",INDEX('Tables calc'!$J$24:$J$539,_xlfn.AGGREGATE(15,3,('Tables calc'!$N$24:$N$539=1)/('Tables calc'!$N$24:$N$539=1)*(ROW('Tables calc'!$N$24:$N$539)-ROW('Tables calc'!$N$23)),G394)))))</f>
        <v/>
      </c>
      <c r="B394" s="606" t="str" cm="1">
        <f t="array" ref="B394">IF(G394='Tables calc'!$M$1+1,"#",IF(B393="#","",IF(B393="","",INDEX('Tables calc'!$K$24:$K$539,_xlfn.AGGREGATE(15,3,('Tables calc'!$N$24:$N$539=1)/('Tables calc'!$N$24:$N$539=1)*(ROW('Tables calc'!$N$24:$N$539)-ROW('Tables calc'!$N$23)),G394)))))</f>
        <v/>
      </c>
      <c r="C394" s="607" t="str">
        <f t="shared" si="67"/>
        <v/>
      </c>
      <c r="D394" s="608" t="str" cm="1">
        <f t="array" ref="D394">IF(G394='Tables calc'!$M$1+1,'Tables calc'!$P$23,IF(D393='Tables calc'!$P$23,"",IF(D393="","",INDEX('Tables calc'!$L$24:$L$539,_xlfn.AGGREGATE(15,3,('Tables calc'!$N$24:$N$539=1)/('Tables calc'!$N$24:$N$539=1)*(ROW('Tables calc'!$N$24:$N$539)-ROW('Tables calc'!$N$23)),G394)))))</f>
        <v/>
      </c>
      <c r="E394" s="601" t="str">
        <f t="shared" si="68"/>
        <v/>
      </c>
      <c r="F394" s="613" t="str" cm="1">
        <f t="array" ref="F394">IF(G394='Tables calc'!$M$1+1,'Tables calc'!$P$24,IF(E393="Box 5","",IF(F393="","",INDEX('Tables calc'!$M$24:$M$539,_xlfn.AGGREGATE(15,3,('Tables calc'!$N$24:$N$539=1)/('Tables calc'!$N$24:$N$539=1)*(ROW('Tables calc'!$N$24:$N$539)-ROW('Tables calc'!$N$23)),G394)))))</f>
        <v/>
      </c>
      <c r="G394" s="69">
        <v>393</v>
      </c>
      <c r="H394" s="69" t="str">
        <f t="shared" si="60"/>
        <v/>
      </c>
      <c r="I394" s="69" t="str">
        <f t="shared" si="61"/>
        <v/>
      </c>
      <c r="J394" s="69" t="str">
        <f t="shared" si="69"/>
        <v/>
      </c>
      <c r="K394" s="69" t="str">
        <f t="shared" si="62"/>
        <v/>
      </c>
      <c r="L394" s="69" t="str">
        <f t="shared" si="63"/>
        <v/>
      </c>
      <c r="M394" s="69" t="str">
        <f t="shared" si="64"/>
        <v/>
      </c>
      <c r="N394" s="69" t="str">
        <f t="shared" si="65"/>
        <v/>
      </c>
      <c r="O394" s="69" t="str">
        <f t="shared" si="66"/>
        <v/>
      </c>
    </row>
    <row r="395" spans="1:15" x14ac:dyDescent="0.3">
      <c r="A395" s="606" t="str" cm="1">
        <f t="array" ref="A395">IF(G395='Tables calc'!$M$1+1,"Totals:",IF(A394="Totals:","",IF(A394="","",INDEX('Tables calc'!$J$24:$J$539,_xlfn.AGGREGATE(15,3,('Tables calc'!$N$24:$N$539=1)/('Tables calc'!$N$24:$N$539=1)*(ROW('Tables calc'!$N$24:$N$539)-ROW('Tables calc'!$N$23)),G395)))))</f>
        <v/>
      </c>
      <c r="B395" s="606" t="str" cm="1">
        <f t="array" ref="B395">IF(G395='Tables calc'!$M$1+1,"#",IF(B394="#","",IF(B394="","",INDEX('Tables calc'!$K$24:$K$539,_xlfn.AGGREGATE(15,3,('Tables calc'!$N$24:$N$539=1)/('Tables calc'!$N$24:$N$539=1)*(ROW('Tables calc'!$N$24:$N$539)-ROW('Tables calc'!$N$23)),G395)))))</f>
        <v/>
      </c>
      <c r="C395" s="607" t="str">
        <f t="shared" si="67"/>
        <v/>
      </c>
      <c r="D395" s="608" t="str" cm="1">
        <f t="array" ref="D395">IF(G395='Tables calc'!$M$1+1,'Tables calc'!$P$23,IF(D394='Tables calc'!$P$23,"",IF(D394="","",INDEX('Tables calc'!$L$24:$L$539,_xlfn.AGGREGATE(15,3,('Tables calc'!$N$24:$N$539=1)/('Tables calc'!$N$24:$N$539=1)*(ROW('Tables calc'!$N$24:$N$539)-ROW('Tables calc'!$N$23)),G395)))))</f>
        <v/>
      </c>
      <c r="E395" s="601" t="str">
        <f t="shared" si="68"/>
        <v/>
      </c>
      <c r="F395" s="613" t="str" cm="1">
        <f t="array" ref="F395">IF(G395='Tables calc'!$M$1+1,'Tables calc'!$P$24,IF(E394="Box 5","",IF(F394="","",INDEX('Tables calc'!$M$24:$M$539,_xlfn.AGGREGATE(15,3,('Tables calc'!$N$24:$N$539=1)/('Tables calc'!$N$24:$N$539=1)*(ROW('Tables calc'!$N$24:$N$539)-ROW('Tables calc'!$N$23)),G395)))))</f>
        <v/>
      </c>
      <c r="G395" s="69">
        <v>394</v>
      </c>
      <c r="H395" s="69" t="str">
        <f t="shared" si="60"/>
        <v/>
      </c>
      <c r="I395" s="69" t="str">
        <f t="shared" si="61"/>
        <v/>
      </c>
      <c r="J395" s="69" t="str">
        <f t="shared" si="69"/>
        <v/>
      </c>
      <c r="K395" s="69" t="str">
        <f t="shared" si="62"/>
        <v/>
      </c>
      <c r="L395" s="69" t="str">
        <f t="shared" si="63"/>
        <v/>
      </c>
      <c r="M395" s="69" t="str">
        <f t="shared" si="64"/>
        <v/>
      </c>
      <c r="N395" s="69" t="str">
        <f t="shared" si="65"/>
        <v/>
      </c>
      <c r="O395" s="69" t="str">
        <f t="shared" si="66"/>
        <v/>
      </c>
    </row>
    <row r="396" spans="1:15" x14ac:dyDescent="0.3">
      <c r="A396" s="606" t="str" cm="1">
        <f t="array" ref="A396">IF(G396='Tables calc'!$M$1+1,"Totals:",IF(A395="Totals:","",IF(A395="","",INDEX('Tables calc'!$J$24:$J$539,_xlfn.AGGREGATE(15,3,('Tables calc'!$N$24:$N$539=1)/('Tables calc'!$N$24:$N$539=1)*(ROW('Tables calc'!$N$24:$N$539)-ROW('Tables calc'!$N$23)),G396)))))</f>
        <v/>
      </c>
      <c r="B396" s="606" t="str" cm="1">
        <f t="array" ref="B396">IF(G396='Tables calc'!$M$1+1,"#",IF(B395="#","",IF(B395="","",INDEX('Tables calc'!$K$24:$K$539,_xlfn.AGGREGATE(15,3,('Tables calc'!$N$24:$N$539=1)/('Tables calc'!$N$24:$N$539=1)*(ROW('Tables calc'!$N$24:$N$539)-ROW('Tables calc'!$N$23)),G396)))))</f>
        <v/>
      </c>
      <c r="C396" s="607" t="str">
        <f t="shared" si="67"/>
        <v/>
      </c>
      <c r="D396" s="608" t="str" cm="1">
        <f t="array" ref="D396">IF(G396='Tables calc'!$M$1+1,'Tables calc'!$P$23,IF(D395='Tables calc'!$P$23,"",IF(D395="","",INDEX('Tables calc'!$L$24:$L$539,_xlfn.AGGREGATE(15,3,('Tables calc'!$N$24:$N$539=1)/('Tables calc'!$N$24:$N$539=1)*(ROW('Tables calc'!$N$24:$N$539)-ROW('Tables calc'!$N$23)),G396)))))</f>
        <v/>
      </c>
      <c r="E396" s="601" t="str">
        <f t="shared" si="68"/>
        <v/>
      </c>
      <c r="F396" s="613" t="str" cm="1">
        <f t="array" ref="F396">IF(G396='Tables calc'!$M$1+1,'Tables calc'!$P$24,IF(E395="Box 5","",IF(F395="","",INDEX('Tables calc'!$M$24:$M$539,_xlfn.AGGREGATE(15,3,('Tables calc'!$N$24:$N$539=1)/('Tables calc'!$N$24:$N$539=1)*(ROW('Tables calc'!$N$24:$N$539)-ROW('Tables calc'!$N$23)),G396)))))</f>
        <v/>
      </c>
      <c r="G396" s="69">
        <v>395</v>
      </c>
      <c r="H396" s="69" t="str">
        <f t="shared" si="60"/>
        <v/>
      </c>
      <c r="I396" s="69" t="str">
        <f t="shared" si="61"/>
        <v/>
      </c>
      <c r="J396" s="69" t="str">
        <f t="shared" si="69"/>
        <v/>
      </c>
      <c r="K396" s="69" t="str">
        <f t="shared" si="62"/>
        <v/>
      </c>
      <c r="L396" s="69" t="str">
        <f t="shared" si="63"/>
        <v/>
      </c>
      <c r="M396" s="69" t="str">
        <f t="shared" si="64"/>
        <v/>
      </c>
      <c r="N396" s="69" t="str">
        <f t="shared" si="65"/>
        <v/>
      </c>
      <c r="O396" s="69" t="str">
        <f t="shared" si="66"/>
        <v/>
      </c>
    </row>
    <row r="397" spans="1:15" x14ac:dyDescent="0.3">
      <c r="A397" s="606" t="str" cm="1">
        <f t="array" ref="A397">IF(G397='Tables calc'!$M$1+1,"Totals:",IF(A396="Totals:","",IF(A396="","",INDEX('Tables calc'!$J$24:$J$539,_xlfn.AGGREGATE(15,3,('Tables calc'!$N$24:$N$539=1)/('Tables calc'!$N$24:$N$539=1)*(ROW('Tables calc'!$N$24:$N$539)-ROW('Tables calc'!$N$23)),G397)))))</f>
        <v/>
      </c>
      <c r="B397" s="606" t="str" cm="1">
        <f t="array" ref="B397">IF(G397='Tables calc'!$M$1+1,"#",IF(B396="#","",IF(B396="","",INDEX('Tables calc'!$K$24:$K$539,_xlfn.AGGREGATE(15,3,('Tables calc'!$N$24:$N$539=1)/('Tables calc'!$N$24:$N$539=1)*(ROW('Tables calc'!$N$24:$N$539)-ROW('Tables calc'!$N$23)),G397)))))</f>
        <v/>
      </c>
      <c r="C397" s="607" t="str">
        <f t="shared" si="67"/>
        <v/>
      </c>
      <c r="D397" s="608" t="str" cm="1">
        <f t="array" ref="D397">IF(G397='Tables calc'!$M$1+1,'Tables calc'!$P$23,IF(D396='Tables calc'!$P$23,"",IF(D396="","",INDEX('Tables calc'!$L$24:$L$539,_xlfn.AGGREGATE(15,3,('Tables calc'!$N$24:$N$539=1)/('Tables calc'!$N$24:$N$539=1)*(ROW('Tables calc'!$N$24:$N$539)-ROW('Tables calc'!$N$23)),G397)))))</f>
        <v/>
      </c>
      <c r="E397" s="601" t="str">
        <f t="shared" si="68"/>
        <v/>
      </c>
      <c r="F397" s="613" t="str" cm="1">
        <f t="array" ref="F397">IF(G397='Tables calc'!$M$1+1,'Tables calc'!$P$24,IF(E396="Box 5","",IF(F396="","",INDEX('Tables calc'!$M$24:$M$539,_xlfn.AGGREGATE(15,3,('Tables calc'!$N$24:$N$539=1)/('Tables calc'!$N$24:$N$539=1)*(ROW('Tables calc'!$N$24:$N$539)-ROW('Tables calc'!$N$23)),G397)))))</f>
        <v/>
      </c>
      <c r="G397" s="69">
        <v>396</v>
      </c>
      <c r="H397" s="69" t="str">
        <f t="shared" si="60"/>
        <v/>
      </c>
      <c r="I397" s="69" t="str">
        <f t="shared" si="61"/>
        <v/>
      </c>
      <c r="J397" s="69" t="str">
        <f t="shared" si="69"/>
        <v/>
      </c>
      <c r="K397" s="69" t="str">
        <f t="shared" si="62"/>
        <v/>
      </c>
      <c r="L397" s="69" t="str">
        <f t="shared" si="63"/>
        <v/>
      </c>
      <c r="M397" s="69" t="str">
        <f t="shared" si="64"/>
        <v/>
      </c>
      <c r="N397" s="69" t="str">
        <f t="shared" si="65"/>
        <v/>
      </c>
      <c r="O397" s="69" t="str">
        <f t="shared" si="66"/>
        <v/>
      </c>
    </row>
    <row r="398" spans="1:15" x14ac:dyDescent="0.3">
      <c r="A398" s="606" t="str" cm="1">
        <f t="array" ref="A398">IF(G398='Tables calc'!$M$1+1,"Totals:",IF(A397="Totals:","",IF(A397="","",INDEX('Tables calc'!$J$24:$J$539,_xlfn.AGGREGATE(15,3,('Tables calc'!$N$24:$N$539=1)/('Tables calc'!$N$24:$N$539=1)*(ROW('Tables calc'!$N$24:$N$539)-ROW('Tables calc'!$N$23)),G398)))))</f>
        <v/>
      </c>
      <c r="B398" s="606" t="str" cm="1">
        <f t="array" ref="B398">IF(G398='Tables calc'!$M$1+1,"#",IF(B397="#","",IF(B397="","",INDEX('Tables calc'!$K$24:$K$539,_xlfn.AGGREGATE(15,3,('Tables calc'!$N$24:$N$539=1)/('Tables calc'!$N$24:$N$539=1)*(ROW('Tables calc'!$N$24:$N$539)-ROW('Tables calc'!$N$23)),G398)))))</f>
        <v/>
      </c>
      <c r="C398" s="607" t="str">
        <f t="shared" si="67"/>
        <v/>
      </c>
      <c r="D398" s="608" t="str" cm="1">
        <f t="array" ref="D398">IF(G398='Tables calc'!$M$1+1,'Tables calc'!$P$23,IF(D397='Tables calc'!$P$23,"",IF(D397="","",INDEX('Tables calc'!$L$24:$L$539,_xlfn.AGGREGATE(15,3,('Tables calc'!$N$24:$N$539=1)/('Tables calc'!$N$24:$N$539=1)*(ROW('Tables calc'!$N$24:$N$539)-ROW('Tables calc'!$N$23)),G398)))))</f>
        <v/>
      </c>
      <c r="E398" s="601" t="str">
        <f t="shared" si="68"/>
        <v/>
      </c>
      <c r="F398" s="613" t="str" cm="1">
        <f t="array" ref="F398">IF(G398='Tables calc'!$M$1+1,'Tables calc'!$P$24,IF(E397="Box 5","",IF(F397="","",INDEX('Tables calc'!$M$24:$M$539,_xlfn.AGGREGATE(15,3,('Tables calc'!$N$24:$N$539=1)/('Tables calc'!$N$24:$N$539=1)*(ROW('Tables calc'!$N$24:$N$539)-ROW('Tables calc'!$N$23)),G398)))))</f>
        <v/>
      </c>
      <c r="G398" s="69">
        <v>397</v>
      </c>
      <c r="H398" s="69" t="str">
        <f t="shared" si="60"/>
        <v/>
      </c>
      <c r="I398" s="69" t="str">
        <f t="shared" si="61"/>
        <v/>
      </c>
      <c r="J398" s="69" t="str">
        <f t="shared" si="69"/>
        <v/>
      </c>
      <c r="K398" s="69" t="str">
        <f t="shared" si="62"/>
        <v/>
      </c>
      <c r="L398" s="69" t="str">
        <f t="shared" si="63"/>
        <v/>
      </c>
      <c r="M398" s="69" t="str">
        <f t="shared" si="64"/>
        <v/>
      </c>
      <c r="N398" s="69" t="str">
        <f t="shared" si="65"/>
        <v/>
      </c>
      <c r="O398" s="69" t="str">
        <f t="shared" si="66"/>
        <v/>
      </c>
    </row>
    <row r="399" spans="1:15" x14ac:dyDescent="0.3">
      <c r="A399" s="606" t="str" cm="1">
        <f t="array" ref="A399">IF(G399='Tables calc'!$M$1+1,"Totals:",IF(A398="Totals:","",IF(A398="","",INDEX('Tables calc'!$J$24:$J$539,_xlfn.AGGREGATE(15,3,('Tables calc'!$N$24:$N$539=1)/('Tables calc'!$N$24:$N$539=1)*(ROW('Tables calc'!$N$24:$N$539)-ROW('Tables calc'!$N$23)),G399)))))</f>
        <v/>
      </c>
      <c r="B399" s="606" t="str" cm="1">
        <f t="array" ref="B399">IF(G399='Tables calc'!$M$1+1,"#",IF(B398="#","",IF(B398="","",INDEX('Tables calc'!$K$24:$K$539,_xlfn.AGGREGATE(15,3,('Tables calc'!$N$24:$N$539=1)/('Tables calc'!$N$24:$N$539=1)*(ROW('Tables calc'!$N$24:$N$539)-ROW('Tables calc'!$N$23)),G399)))))</f>
        <v/>
      </c>
      <c r="C399" s="607" t="str">
        <f t="shared" si="67"/>
        <v/>
      </c>
      <c r="D399" s="608" t="str" cm="1">
        <f t="array" ref="D399">IF(G399='Tables calc'!$M$1+1,'Tables calc'!$P$23,IF(D398='Tables calc'!$P$23,"",IF(D398="","",INDEX('Tables calc'!$L$24:$L$539,_xlfn.AGGREGATE(15,3,('Tables calc'!$N$24:$N$539=1)/('Tables calc'!$N$24:$N$539=1)*(ROW('Tables calc'!$N$24:$N$539)-ROW('Tables calc'!$N$23)),G399)))))</f>
        <v/>
      </c>
      <c r="E399" s="601" t="str">
        <f t="shared" si="68"/>
        <v/>
      </c>
      <c r="F399" s="613" t="str" cm="1">
        <f t="array" ref="F399">IF(G399='Tables calc'!$M$1+1,'Tables calc'!$P$24,IF(E398="Box 5","",IF(F398="","",INDEX('Tables calc'!$M$24:$M$539,_xlfn.AGGREGATE(15,3,('Tables calc'!$N$24:$N$539=1)/('Tables calc'!$N$24:$N$539=1)*(ROW('Tables calc'!$N$24:$N$539)-ROW('Tables calc'!$N$23)),G399)))))</f>
        <v/>
      </c>
      <c r="G399" s="69">
        <v>398</v>
      </c>
      <c r="H399" s="69" t="str">
        <f t="shared" si="60"/>
        <v/>
      </c>
      <c r="I399" s="69" t="str">
        <f t="shared" si="61"/>
        <v/>
      </c>
      <c r="J399" s="69" t="str">
        <f t="shared" si="69"/>
        <v/>
      </c>
      <c r="K399" s="69" t="str">
        <f t="shared" si="62"/>
        <v/>
      </c>
      <c r="L399" s="69" t="str">
        <f t="shared" si="63"/>
        <v/>
      </c>
      <c r="M399" s="69" t="str">
        <f t="shared" si="64"/>
        <v/>
      </c>
      <c r="N399" s="69" t="str">
        <f t="shared" si="65"/>
        <v/>
      </c>
      <c r="O399" s="69" t="str">
        <f t="shared" si="66"/>
        <v/>
      </c>
    </row>
    <row r="400" spans="1:15" x14ac:dyDescent="0.3">
      <c r="A400" s="606" t="str" cm="1">
        <f t="array" ref="A400">IF(G400='Tables calc'!$M$1+1,"Totals:",IF(A399="Totals:","",IF(A399="","",INDEX('Tables calc'!$J$24:$J$539,_xlfn.AGGREGATE(15,3,('Tables calc'!$N$24:$N$539=1)/('Tables calc'!$N$24:$N$539=1)*(ROW('Tables calc'!$N$24:$N$539)-ROW('Tables calc'!$N$23)),G400)))))</f>
        <v/>
      </c>
      <c r="B400" s="606" t="str" cm="1">
        <f t="array" ref="B400">IF(G400='Tables calc'!$M$1+1,"#",IF(B399="#","",IF(B399="","",INDEX('Tables calc'!$K$24:$K$539,_xlfn.AGGREGATE(15,3,('Tables calc'!$N$24:$N$539=1)/('Tables calc'!$N$24:$N$539=1)*(ROW('Tables calc'!$N$24:$N$539)-ROW('Tables calc'!$N$23)),G400)))))</f>
        <v/>
      </c>
      <c r="C400" s="607" t="str">
        <f t="shared" si="67"/>
        <v/>
      </c>
      <c r="D400" s="608" t="str" cm="1">
        <f t="array" ref="D400">IF(G400='Tables calc'!$M$1+1,'Tables calc'!$P$23,IF(D399='Tables calc'!$P$23,"",IF(D399="","",INDEX('Tables calc'!$L$24:$L$539,_xlfn.AGGREGATE(15,3,('Tables calc'!$N$24:$N$539=1)/('Tables calc'!$N$24:$N$539=1)*(ROW('Tables calc'!$N$24:$N$539)-ROW('Tables calc'!$N$23)),G400)))))</f>
        <v/>
      </c>
      <c r="E400" s="601" t="str">
        <f t="shared" si="68"/>
        <v/>
      </c>
      <c r="F400" s="613" t="str" cm="1">
        <f t="array" ref="F400">IF(G400='Tables calc'!$M$1+1,'Tables calc'!$P$24,IF(E399="Box 5","",IF(F399="","",INDEX('Tables calc'!$M$24:$M$539,_xlfn.AGGREGATE(15,3,('Tables calc'!$N$24:$N$539=1)/('Tables calc'!$N$24:$N$539=1)*(ROW('Tables calc'!$N$24:$N$539)-ROW('Tables calc'!$N$23)),G400)))))</f>
        <v/>
      </c>
      <c r="G400" s="69">
        <v>399</v>
      </c>
      <c r="H400" s="69" t="str">
        <f t="shared" si="60"/>
        <v/>
      </c>
      <c r="I400" s="69" t="str">
        <f t="shared" si="61"/>
        <v/>
      </c>
      <c r="J400" s="69" t="str">
        <f t="shared" si="69"/>
        <v/>
      </c>
      <c r="K400" s="69" t="str">
        <f t="shared" si="62"/>
        <v/>
      </c>
      <c r="L400" s="69" t="str">
        <f t="shared" si="63"/>
        <v/>
      </c>
      <c r="M400" s="69" t="str">
        <f t="shared" si="64"/>
        <v/>
      </c>
      <c r="N400" s="69" t="str">
        <f t="shared" si="65"/>
        <v/>
      </c>
      <c r="O400" s="69" t="str">
        <f t="shared" si="66"/>
        <v/>
      </c>
    </row>
    <row r="401" spans="1:15" x14ac:dyDescent="0.3">
      <c r="A401" s="606" t="str" cm="1">
        <f t="array" ref="A401">IF(G401='Tables calc'!$M$1+1,"Totals:",IF(A400="Totals:","",IF(A400="","",INDEX('Tables calc'!$J$24:$J$539,_xlfn.AGGREGATE(15,3,('Tables calc'!$N$24:$N$539=1)/('Tables calc'!$N$24:$N$539=1)*(ROW('Tables calc'!$N$24:$N$539)-ROW('Tables calc'!$N$23)),G401)))))</f>
        <v/>
      </c>
      <c r="B401" s="606" t="str" cm="1">
        <f t="array" ref="B401">IF(G401='Tables calc'!$M$1+1,"#",IF(B400="#","",IF(B400="","",INDEX('Tables calc'!$K$24:$K$539,_xlfn.AGGREGATE(15,3,('Tables calc'!$N$24:$N$539=1)/('Tables calc'!$N$24:$N$539=1)*(ROW('Tables calc'!$N$24:$N$539)-ROW('Tables calc'!$N$23)),G401)))))</f>
        <v/>
      </c>
      <c r="C401" s="607" t="str">
        <f t="shared" si="67"/>
        <v/>
      </c>
      <c r="D401" s="608" t="str" cm="1">
        <f t="array" ref="D401">IF(G401='Tables calc'!$M$1+1,'Tables calc'!$P$23,IF(D400='Tables calc'!$P$23,"",IF(D400="","",INDEX('Tables calc'!$L$24:$L$539,_xlfn.AGGREGATE(15,3,('Tables calc'!$N$24:$N$539=1)/('Tables calc'!$N$24:$N$539=1)*(ROW('Tables calc'!$N$24:$N$539)-ROW('Tables calc'!$N$23)),G401)))))</f>
        <v/>
      </c>
      <c r="E401" s="601" t="str">
        <f t="shared" si="68"/>
        <v/>
      </c>
      <c r="F401" s="613" t="str" cm="1">
        <f t="array" ref="F401">IF(G401='Tables calc'!$M$1+1,'Tables calc'!$P$24,IF(E400="Box 5","",IF(F400="","",INDEX('Tables calc'!$M$24:$M$539,_xlfn.AGGREGATE(15,3,('Tables calc'!$N$24:$N$539=1)/('Tables calc'!$N$24:$N$539=1)*(ROW('Tables calc'!$N$24:$N$539)-ROW('Tables calc'!$N$23)),G401)))))</f>
        <v/>
      </c>
      <c r="G401" s="69">
        <v>400</v>
      </c>
      <c r="H401" s="69" t="str">
        <f t="shared" si="60"/>
        <v/>
      </c>
      <c r="I401" s="69" t="str">
        <f t="shared" si="61"/>
        <v/>
      </c>
      <c r="J401" s="69" t="str">
        <f t="shared" si="69"/>
        <v/>
      </c>
      <c r="K401" s="69" t="str">
        <f t="shared" si="62"/>
        <v/>
      </c>
      <c r="L401" s="69" t="str">
        <f t="shared" si="63"/>
        <v/>
      </c>
      <c r="M401" s="69" t="str">
        <f t="shared" si="64"/>
        <v/>
      </c>
      <c r="N401" s="69" t="str">
        <f t="shared" si="65"/>
        <v/>
      </c>
      <c r="O401" s="69" t="str">
        <f t="shared" si="66"/>
        <v/>
      </c>
    </row>
    <row r="402" spans="1:15" x14ac:dyDescent="0.3">
      <c r="A402" s="606" t="str" cm="1">
        <f t="array" ref="A402">IF(G402='Tables calc'!$M$1+1,"Totals:",IF(A401="Totals:","",IF(A401="","",INDEX('Tables calc'!$J$24:$J$539,_xlfn.AGGREGATE(15,3,('Tables calc'!$N$24:$N$539=1)/('Tables calc'!$N$24:$N$539=1)*(ROW('Tables calc'!$N$24:$N$539)-ROW('Tables calc'!$N$23)),G402)))))</f>
        <v/>
      </c>
      <c r="B402" s="606" t="str" cm="1">
        <f t="array" ref="B402">IF(G402='Tables calc'!$M$1+1,"#",IF(B401="#","",IF(B401="","",INDEX('Tables calc'!$K$24:$K$539,_xlfn.AGGREGATE(15,3,('Tables calc'!$N$24:$N$539=1)/('Tables calc'!$N$24:$N$539=1)*(ROW('Tables calc'!$N$24:$N$539)-ROW('Tables calc'!$N$23)),G402)))))</f>
        <v/>
      </c>
      <c r="C402" s="607" t="str">
        <f t="shared" si="67"/>
        <v/>
      </c>
      <c r="D402" s="608" t="str" cm="1">
        <f t="array" ref="D402">IF(G402='Tables calc'!$M$1+1,'Tables calc'!$P$23,IF(D401='Tables calc'!$P$23,"",IF(D401="","",INDEX('Tables calc'!$L$24:$L$539,_xlfn.AGGREGATE(15,3,('Tables calc'!$N$24:$N$539=1)/('Tables calc'!$N$24:$N$539=1)*(ROW('Tables calc'!$N$24:$N$539)-ROW('Tables calc'!$N$23)),G402)))))</f>
        <v/>
      </c>
      <c r="E402" s="601" t="str">
        <f t="shared" si="68"/>
        <v/>
      </c>
      <c r="F402" s="613" t="str" cm="1">
        <f t="array" ref="F402">IF(G402='Tables calc'!$M$1+1,'Tables calc'!$P$24,IF(E401="Box 5","",IF(F401="","",INDEX('Tables calc'!$M$24:$M$539,_xlfn.AGGREGATE(15,3,('Tables calc'!$N$24:$N$539=1)/('Tables calc'!$N$24:$N$539=1)*(ROW('Tables calc'!$N$24:$N$539)-ROW('Tables calc'!$N$23)),G402)))))</f>
        <v/>
      </c>
      <c r="G402" s="69">
        <v>401</v>
      </c>
      <c r="H402" s="69" t="str">
        <f t="shared" si="60"/>
        <v/>
      </c>
      <c r="I402" s="69" t="str">
        <f t="shared" si="61"/>
        <v/>
      </c>
      <c r="J402" s="69" t="str">
        <f t="shared" si="69"/>
        <v/>
      </c>
      <c r="K402" s="69" t="str">
        <f t="shared" si="62"/>
        <v/>
      </c>
      <c r="L402" s="69" t="str">
        <f t="shared" si="63"/>
        <v/>
      </c>
      <c r="M402" s="69" t="str">
        <f t="shared" si="64"/>
        <v/>
      </c>
      <c r="N402" s="69" t="str">
        <f t="shared" si="65"/>
        <v/>
      </c>
      <c r="O402" s="69" t="str">
        <f t="shared" si="66"/>
        <v/>
      </c>
    </row>
    <row r="403" spans="1:15" x14ac:dyDescent="0.3">
      <c r="A403" s="606" t="str" cm="1">
        <f t="array" ref="A403">IF(G403='Tables calc'!$M$1+1,"Totals:",IF(A402="Totals:","",IF(A402="","",INDEX('Tables calc'!$J$24:$J$539,_xlfn.AGGREGATE(15,3,('Tables calc'!$N$24:$N$539=1)/('Tables calc'!$N$24:$N$539=1)*(ROW('Tables calc'!$N$24:$N$539)-ROW('Tables calc'!$N$23)),G403)))))</f>
        <v/>
      </c>
      <c r="B403" s="606" t="str" cm="1">
        <f t="array" ref="B403">IF(G403='Tables calc'!$M$1+1,"#",IF(B402="#","",IF(B402="","",INDEX('Tables calc'!$K$24:$K$539,_xlfn.AGGREGATE(15,3,('Tables calc'!$N$24:$N$539=1)/('Tables calc'!$N$24:$N$539=1)*(ROW('Tables calc'!$N$24:$N$539)-ROW('Tables calc'!$N$23)),G403)))))</f>
        <v/>
      </c>
      <c r="C403" s="607" t="str">
        <f t="shared" si="67"/>
        <v/>
      </c>
      <c r="D403" s="608" t="str" cm="1">
        <f t="array" ref="D403">IF(G403='Tables calc'!$M$1+1,'Tables calc'!$P$23,IF(D402='Tables calc'!$P$23,"",IF(D402="","",INDEX('Tables calc'!$L$24:$L$539,_xlfn.AGGREGATE(15,3,('Tables calc'!$N$24:$N$539=1)/('Tables calc'!$N$24:$N$539=1)*(ROW('Tables calc'!$N$24:$N$539)-ROW('Tables calc'!$N$23)),G403)))))</f>
        <v/>
      </c>
      <c r="E403" s="601" t="str">
        <f t="shared" si="68"/>
        <v/>
      </c>
      <c r="F403" s="613" t="str" cm="1">
        <f t="array" ref="F403">IF(G403='Tables calc'!$M$1+1,'Tables calc'!$P$24,IF(E402="Box 5","",IF(F402="","",INDEX('Tables calc'!$M$24:$M$539,_xlfn.AGGREGATE(15,3,('Tables calc'!$N$24:$N$539=1)/('Tables calc'!$N$24:$N$539=1)*(ROW('Tables calc'!$N$24:$N$539)-ROW('Tables calc'!$N$23)),G403)))))</f>
        <v/>
      </c>
      <c r="G403" s="69">
        <v>402</v>
      </c>
      <c r="H403" s="69" t="str">
        <f t="shared" si="60"/>
        <v/>
      </c>
      <c r="I403" s="69" t="str">
        <f t="shared" si="61"/>
        <v/>
      </c>
      <c r="J403" s="69" t="str">
        <f t="shared" si="69"/>
        <v/>
      </c>
      <c r="K403" s="69" t="str">
        <f t="shared" si="62"/>
        <v/>
      </c>
      <c r="L403" s="69" t="str">
        <f t="shared" si="63"/>
        <v/>
      </c>
      <c r="M403" s="69" t="str">
        <f t="shared" si="64"/>
        <v/>
      </c>
      <c r="N403" s="69" t="str">
        <f t="shared" si="65"/>
        <v/>
      </c>
      <c r="O403" s="69" t="str">
        <f t="shared" si="66"/>
        <v/>
      </c>
    </row>
    <row r="404" spans="1:15" x14ac:dyDescent="0.3">
      <c r="A404" s="606" t="str" cm="1">
        <f t="array" ref="A404">IF(G404='Tables calc'!$M$1+1,"Totals:",IF(A403="Totals:","",IF(A403="","",INDEX('Tables calc'!$J$24:$J$539,_xlfn.AGGREGATE(15,3,('Tables calc'!$N$24:$N$539=1)/('Tables calc'!$N$24:$N$539=1)*(ROW('Tables calc'!$N$24:$N$539)-ROW('Tables calc'!$N$23)),G404)))))</f>
        <v/>
      </c>
      <c r="B404" s="606" t="str" cm="1">
        <f t="array" ref="B404">IF(G404='Tables calc'!$M$1+1,"#",IF(B403="#","",IF(B403="","",INDEX('Tables calc'!$K$24:$K$539,_xlfn.AGGREGATE(15,3,('Tables calc'!$N$24:$N$539=1)/('Tables calc'!$N$24:$N$539=1)*(ROW('Tables calc'!$N$24:$N$539)-ROW('Tables calc'!$N$23)),G404)))))</f>
        <v/>
      </c>
      <c r="C404" s="607" t="str">
        <f t="shared" si="67"/>
        <v/>
      </c>
      <c r="D404" s="608" t="str" cm="1">
        <f t="array" ref="D404">IF(G404='Tables calc'!$M$1+1,'Tables calc'!$P$23,IF(D403='Tables calc'!$P$23,"",IF(D403="","",INDEX('Tables calc'!$L$24:$L$539,_xlfn.AGGREGATE(15,3,('Tables calc'!$N$24:$N$539=1)/('Tables calc'!$N$24:$N$539=1)*(ROW('Tables calc'!$N$24:$N$539)-ROW('Tables calc'!$N$23)),G404)))))</f>
        <v/>
      </c>
      <c r="E404" s="601" t="str">
        <f t="shared" si="68"/>
        <v/>
      </c>
      <c r="F404" s="613" t="str" cm="1">
        <f t="array" ref="F404">IF(G404='Tables calc'!$M$1+1,'Tables calc'!$P$24,IF(E403="Box 5","",IF(F403="","",INDEX('Tables calc'!$M$24:$M$539,_xlfn.AGGREGATE(15,3,('Tables calc'!$N$24:$N$539=1)/('Tables calc'!$N$24:$N$539=1)*(ROW('Tables calc'!$N$24:$N$539)-ROW('Tables calc'!$N$23)),G404)))))</f>
        <v/>
      </c>
      <c r="G404" s="69">
        <v>403</v>
      </c>
      <c r="H404" s="69" t="str">
        <f t="shared" si="60"/>
        <v/>
      </c>
      <c r="I404" s="69" t="str">
        <f t="shared" si="61"/>
        <v/>
      </c>
      <c r="J404" s="69" t="str">
        <f t="shared" si="69"/>
        <v/>
      </c>
      <c r="K404" s="69" t="str">
        <f t="shared" si="62"/>
        <v/>
      </c>
      <c r="L404" s="69" t="str">
        <f t="shared" si="63"/>
        <v/>
      </c>
      <c r="M404" s="69" t="str">
        <f t="shared" si="64"/>
        <v/>
      </c>
      <c r="N404" s="69" t="str">
        <f t="shared" si="65"/>
        <v/>
      </c>
      <c r="O404" s="69" t="str">
        <f t="shared" si="66"/>
        <v/>
      </c>
    </row>
    <row r="405" spans="1:15" x14ac:dyDescent="0.3">
      <c r="A405" s="606" t="str" cm="1">
        <f t="array" ref="A405">IF(G405='Tables calc'!$M$1+1,"Totals:",IF(A404="Totals:","",IF(A404="","",INDEX('Tables calc'!$J$24:$J$539,_xlfn.AGGREGATE(15,3,('Tables calc'!$N$24:$N$539=1)/('Tables calc'!$N$24:$N$539=1)*(ROW('Tables calc'!$N$24:$N$539)-ROW('Tables calc'!$N$23)),G405)))))</f>
        <v/>
      </c>
      <c r="B405" s="606" t="str" cm="1">
        <f t="array" ref="B405">IF(G405='Tables calc'!$M$1+1,"#",IF(B404="#","",IF(B404="","",INDEX('Tables calc'!$K$24:$K$539,_xlfn.AGGREGATE(15,3,('Tables calc'!$N$24:$N$539=1)/('Tables calc'!$N$24:$N$539=1)*(ROW('Tables calc'!$N$24:$N$539)-ROW('Tables calc'!$N$23)),G405)))))</f>
        <v/>
      </c>
      <c r="C405" s="607" t="str">
        <f t="shared" si="67"/>
        <v/>
      </c>
      <c r="D405" s="608" t="str" cm="1">
        <f t="array" ref="D405">IF(G405='Tables calc'!$M$1+1,'Tables calc'!$P$23,IF(D404='Tables calc'!$P$23,"",IF(D404="","",INDEX('Tables calc'!$L$24:$L$539,_xlfn.AGGREGATE(15,3,('Tables calc'!$N$24:$N$539=1)/('Tables calc'!$N$24:$N$539=1)*(ROW('Tables calc'!$N$24:$N$539)-ROW('Tables calc'!$N$23)),G405)))))</f>
        <v/>
      </c>
      <c r="E405" s="601" t="str">
        <f t="shared" si="68"/>
        <v/>
      </c>
      <c r="F405" s="613" t="str" cm="1">
        <f t="array" ref="F405">IF(G405='Tables calc'!$M$1+1,'Tables calc'!$P$24,IF(E404="Box 5","",IF(F404="","",INDEX('Tables calc'!$M$24:$M$539,_xlfn.AGGREGATE(15,3,('Tables calc'!$N$24:$N$539=1)/('Tables calc'!$N$24:$N$539=1)*(ROW('Tables calc'!$N$24:$N$539)-ROW('Tables calc'!$N$23)),G405)))))</f>
        <v/>
      </c>
      <c r="G405" s="69">
        <v>404</v>
      </c>
      <c r="H405" s="69" t="str">
        <f t="shared" si="60"/>
        <v/>
      </c>
      <c r="I405" s="69" t="str">
        <f t="shared" si="61"/>
        <v/>
      </c>
      <c r="J405" s="69" t="str">
        <f t="shared" si="69"/>
        <v/>
      </c>
      <c r="K405" s="69" t="str">
        <f t="shared" si="62"/>
        <v/>
      </c>
      <c r="L405" s="69" t="str">
        <f t="shared" si="63"/>
        <v/>
      </c>
      <c r="M405" s="69" t="str">
        <f t="shared" si="64"/>
        <v/>
      </c>
      <c r="N405" s="69" t="str">
        <f t="shared" si="65"/>
        <v/>
      </c>
      <c r="O405" s="69" t="str">
        <f t="shared" si="66"/>
        <v/>
      </c>
    </row>
    <row r="406" spans="1:15" x14ac:dyDescent="0.3">
      <c r="A406" s="606" t="str" cm="1">
        <f t="array" ref="A406">IF(G406='Tables calc'!$M$1+1,"Totals:",IF(A405="Totals:","",IF(A405="","",INDEX('Tables calc'!$J$24:$J$539,_xlfn.AGGREGATE(15,3,('Tables calc'!$N$24:$N$539=1)/('Tables calc'!$N$24:$N$539=1)*(ROW('Tables calc'!$N$24:$N$539)-ROW('Tables calc'!$N$23)),G406)))))</f>
        <v/>
      </c>
      <c r="B406" s="606" t="str" cm="1">
        <f t="array" ref="B406">IF(G406='Tables calc'!$M$1+1,"#",IF(B405="#","",IF(B405="","",INDEX('Tables calc'!$K$24:$K$539,_xlfn.AGGREGATE(15,3,('Tables calc'!$N$24:$N$539=1)/('Tables calc'!$N$24:$N$539=1)*(ROW('Tables calc'!$N$24:$N$539)-ROW('Tables calc'!$N$23)),G406)))))</f>
        <v/>
      </c>
      <c r="C406" s="607" t="str">
        <f t="shared" si="67"/>
        <v/>
      </c>
      <c r="D406" s="608" t="str" cm="1">
        <f t="array" ref="D406">IF(G406='Tables calc'!$M$1+1,'Tables calc'!$P$23,IF(D405='Tables calc'!$P$23,"",IF(D405="","",INDEX('Tables calc'!$L$24:$L$539,_xlfn.AGGREGATE(15,3,('Tables calc'!$N$24:$N$539=1)/('Tables calc'!$N$24:$N$539=1)*(ROW('Tables calc'!$N$24:$N$539)-ROW('Tables calc'!$N$23)),G406)))))</f>
        <v/>
      </c>
      <c r="E406" s="601" t="str">
        <f t="shared" si="68"/>
        <v/>
      </c>
      <c r="F406" s="613" t="str" cm="1">
        <f t="array" ref="F406">IF(G406='Tables calc'!$M$1+1,'Tables calc'!$P$24,IF(E405="Box 5","",IF(F405="","",INDEX('Tables calc'!$M$24:$M$539,_xlfn.AGGREGATE(15,3,('Tables calc'!$N$24:$N$539=1)/('Tables calc'!$N$24:$N$539=1)*(ROW('Tables calc'!$N$24:$N$539)-ROW('Tables calc'!$N$23)),G406)))))</f>
        <v/>
      </c>
      <c r="G406" s="69">
        <v>405</v>
      </c>
      <c r="H406" s="69" t="str">
        <f t="shared" si="60"/>
        <v/>
      </c>
      <c r="I406" s="69" t="str">
        <f t="shared" si="61"/>
        <v/>
      </c>
      <c r="J406" s="69" t="str">
        <f t="shared" si="69"/>
        <v/>
      </c>
      <c r="K406" s="69" t="str">
        <f t="shared" si="62"/>
        <v/>
      </c>
      <c r="L406" s="69" t="str">
        <f t="shared" si="63"/>
        <v/>
      </c>
      <c r="M406" s="69" t="str">
        <f t="shared" si="64"/>
        <v/>
      </c>
      <c r="N406" s="69" t="str">
        <f t="shared" si="65"/>
        <v/>
      </c>
      <c r="O406" s="69" t="str">
        <f t="shared" si="66"/>
        <v/>
      </c>
    </row>
    <row r="407" spans="1:15" x14ac:dyDescent="0.3">
      <c r="A407" s="606" t="str" cm="1">
        <f t="array" ref="A407">IF(G407='Tables calc'!$M$1+1,"Totals:",IF(A406="Totals:","",IF(A406="","",INDEX('Tables calc'!$J$24:$J$539,_xlfn.AGGREGATE(15,3,('Tables calc'!$N$24:$N$539=1)/('Tables calc'!$N$24:$N$539=1)*(ROW('Tables calc'!$N$24:$N$539)-ROW('Tables calc'!$N$23)),G407)))))</f>
        <v/>
      </c>
      <c r="B407" s="606" t="str" cm="1">
        <f t="array" ref="B407">IF(G407='Tables calc'!$M$1+1,"#",IF(B406="#","",IF(B406="","",INDEX('Tables calc'!$K$24:$K$539,_xlfn.AGGREGATE(15,3,('Tables calc'!$N$24:$N$539=1)/('Tables calc'!$N$24:$N$539=1)*(ROW('Tables calc'!$N$24:$N$539)-ROW('Tables calc'!$N$23)),G407)))))</f>
        <v/>
      </c>
      <c r="C407" s="607" t="str">
        <f t="shared" si="67"/>
        <v/>
      </c>
      <c r="D407" s="608" t="str" cm="1">
        <f t="array" ref="D407">IF(G407='Tables calc'!$M$1+1,'Tables calc'!$P$23,IF(D406='Tables calc'!$P$23,"",IF(D406="","",INDEX('Tables calc'!$L$24:$L$539,_xlfn.AGGREGATE(15,3,('Tables calc'!$N$24:$N$539=1)/('Tables calc'!$N$24:$N$539=1)*(ROW('Tables calc'!$N$24:$N$539)-ROW('Tables calc'!$N$23)),G407)))))</f>
        <v/>
      </c>
      <c r="E407" s="601" t="str">
        <f t="shared" si="68"/>
        <v/>
      </c>
      <c r="F407" s="613" t="str" cm="1">
        <f t="array" ref="F407">IF(G407='Tables calc'!$M$1+1,'Tables calc'!$P$24,IF(E406="Box 5","",IF(F406="","",INDEX('Tables calc'!$M$24:$M$539,_xlfn.AGGREGATE(15,3,('Tables calc'!$N$24:$N$539=1)/('Tables calc'!$N$24:$N$539=1)*(ROW('Tables calc'!$N$24:$N$539)-ROW('Tables calc'!$N$23)),G407)))))</f>
        <v/>
      </c>
      <c r="G407" s="69">
        <v>406</v>
      </c>
      <c r="H407" s="69" t="str">
        <f t="shared" si="60"/>
        <v/>
      </c>
      <c r="I407" s="69" t="str">
        <f t="shared" si="61"/>
        <v/>
      </c>
      <c r="J407" s="69" t="str">
        <f t="shared" si="69"/>
        <v/>
      </c>
      <c r="K407" s="69" t="str">
        <f t="shared" si="62"/>
        <v/>
      </c>
      <c r="L407" s="69" t="str">
        <f t="shared" si="63"/>
        <v/>
      </c>
      <c r="M407" s="69" t="str">
        <f t="shared" si="64"/>
        <v/>
      </c>
      <c r="N407" s="69" t="str">
        <f t="shared" si="65"/>
        <v/>
      </c>
      <c r="O407" s="69" t="str">
        <f t="shared" si="66"/>
        <v/>
      </c>
    </row>
    <row r="408" spans="1:15" x14ac:dyDescent="0.3">
      <c r="A408" s="606" t="str" cm="1">
        <f t="array" ref="A408">IF(G408='Tables calc'!$M$1+1,"Totals:",IF(A407="Totals:","",IF(A407="","",INDEX('Tables calc'!$J$24:$J$539,_xlfn.AGGREGATE(15,3,('Tables calc'!$N$24:$N$539=1)/('Tables calc'!$N$24:$N$539=1)*(ROW('Tables calc'!$N$24:$N$539)-ROW('Tables calc'!$N$23)),G408)))))</f>
        <v/>
      </c>
      <c r="B408" s="606" t="str" cm="1">
        <f t="array" ref="B408">IF(G408='Tables calc'!$M$1+1,"#",IF(B407="#","",IF(B407="","",INDEX('Tables calc'!$K$24:$K$539,_xlfn.AGGREGATE(15,3,('Tables calc'!$N$24:$N$539=1)/('Tables calc'!$N$24:$N$539=1)*(ROW('Tables calc'!$N$24:$N$539)-ROW('Tables calc'!$N$23)),G408)))))</f>
        <v/>
      </c>
      <c r="C408" s="607" t="str">
        <f t="shared" si="67"/>
        <v/>
      </c>
      <c r="D408" s="608" t="str" cm="1">
        <f t="array" ref="D408">IF(G408='Tables calc'!$M$1+1,'Tables calc'!$P$23,IF(D407='Tables calc'!$P$23,"",IF(D407="","",INDEX('Tables calc'!$L$24:$L$539,_xlfn.AGGREGATE(15,3,('Tables calc'!$N$24:$N$539=1)/('Tables calc'!$N$24:$N$539=1)*(ROW('Tables calc'!$N$24:$N$539)-ROW('Tables calc'!$N$23)),G408)))))</f>
        <v/>
      </c>
      <c r="E408" s="601" t="str">
        <f t="shared" si="68"/>
        <v/>
      </c>
      <c r="F408" s="613" t="str" cm="1">
        <f t="array" ref="F408">IF(G408='Tables calc'!$M$1+1,'Tables calc'!$P$24,IF(E407="Box 5","",IF(F407="","",INDEX('Tables calc'!$M$24:$M$539,_xlfn.AGGREGATE(15,3,('Tables calc'!$N$24:$N$539=1)/('Tables calc'!$N$24:$N$539=1)*(ROW('Tables calc'!$N$24:$N$539)-ROW('Tables calc'!$N$23)),G408)))))</f>
        <v/>
      </c>
      <c r="G408" s="69">
        <v>407</v>
      </c>
      <c r="H408" s="69" t="str">
        <f t="shared" si="60"/>
        <v/>
      </c>
      <c r="I408" s="69" t="str">
        <f t="shared" si="61"/>
        <v/>
      </c>
      <c r="J408" s="69" t="str">
        <f t="shared" si="69"/>
        <v/>
      </c>
      <c r="K408" s="69" t="str">
        <f t="shared" si="62"/>
        <v/>
      </c>
      <c r="L408" s="69" t="str">
        <f t="shared" si="63"/>
        <v/>
      </c>
      <c r="M408" s="69" t="str">
        <f t="shared" si="64"/>
        <v/>
      </c>
      <c r="N408" s="69" t="str">
        <f t="shared" si="65"/>
        <v/>
      </c>
      <c r="O408" s="69" t="str">
        <f t="shared" si="66"/>
        <v/>
      </c>
    </row>
    <row r="409" spans="1:15" x14ac:dyDescent="0.3">
      <c r="A409" s="606" t="str" cm="1">
        <f t="array" ref="A409">IF(G409='Tables calc'!$M$1+1,"Totals:",IF(A408="Totals:","",IF(A408="","",INDEX('Tables calc'!$J$24:$J$539,_xlfn.AGGREGATE(15,3,('Tables calc'!$N$24:$N$539=1)/('Tables calc'!$N$24:$N$539=1)*(ROW('Tables calc'!$N$24:$N$539)-ROW('Tables calc'!$N$23)),G409)))))</f>
        <v/>
      </c>
      <c r="B409" s="606" t="str" cm="1">
        <f t="array" ref="B409">IF(G409='Tables calc'!$M$1+1,"#",IF(B408="#","",IF(B408="","",INDEX('Tables calc'!$K$24:$K$539,_xlfn.AGGREGATE(15,3,('Tables calc'!$N$24:$N$539=1)/('Tables calc'!$N$24:$N$539=1)*(ROW('Tables calc'!$N$24:$N$539)-ROW('Tables calc'!$N$23)),G409)))))</f>
        <v/>
      </c>
      <c r="C409" s="607" t="str">
        <f t="shared" si="67"/>
        <v/>
      </c>
      <c r="D409" s="608" t="str" cm="1">
        <f t="array" ref="D409">IF(G409='Tables calc'!$M$1+1,'Tables calc'!$P$23,IF(D408='Tables calc'!$P$23,"",IF(D408="","",INDEX('Tables calc'!$L$24:$L$539,_xlfn.AGGREGATE(15,3,('Tables calc'!$N$24:$N$539=1)/('Tables calc'!$N$24:$N$539=1)*(ROW('Tables calc'!$N$24:$N$539)-ROW('Tables calc'!$N$23)),G409)))))</f>
        <v/>
      </c>
      <c r="E409" s="601" t="str">
        <f t="shared" si="68"/>
        <v/>
      </c>
      <c r="F409" s="613" t="str" cm="1">
        <f t="array" ref="F409">IF(G409='Tables calc'!$M$1+1,'Tables calc'!$P$24,IF(E408="Box 5","",IF(F408="","",INDEX('Tables calc'!$M$24:$M$539,_xlfn.AGGREGATE(15,3,('Tables calc'!$N$24:$N$539=1)/('Tables calc'!$N$24:$N$539=1)*(ROW('Tables calc'!$N$24:$N$539)-ROW('Tables calc'!$N$23)),G409)))))</f>
        <v/>
      </c>
      <c r="G409" s="69">
        <v>408</v>
      </c>
      <c r="H409" s="69" t="str">
        <f t="shared" si="60"/>
        <v/>
      </c>
      <c r="I409" s="69" t="str">
        <f t="shared" si="61"/>
        <v/>
      </c>
      <c r="J409" s="69" t="str">
        <f t="shared" si="69"/>
        <v/>
      </c>
      <c r="K409" s="69" t="str">
        <f t="shared" si="62"/>
        <v/>
      </c>
      <c r="L409" s="69" t="str">
        <f t="shared" si="63"/>
        <v/>
      </c>
      <c r="M409" s="69" t="str">
        <f t="shared" si="64"/>
        <v/>
      </c>
      <c r="N409" s="69" t="str">
        <f t="shared" si="65"/>
        <v/>
      </c>
      <c r="O409" s="69" t="str">
        <f t="shared" si="66"/>
        <v/>
      </c>
    </row>
    <row r="410" spans="1:15" x14ac:dyDescent="0.3">
      <c r="A410" s="606" t="str" cm="1">
        <f t="array" ref="A410">IF(G410='Tables calc'!$M$1+1,"Totals:",IF(A409="Totals:","",IF(A409="","",INDEX('Tables calc'!$J$24:$J$539,_xlfn.AGGREGATE(15,3,('Tables calc'!$N$24:$N$539=1)/('Tables calc'!$N$24:$N$539=1)*(ROW('Tables calc'!$N$24:$N$539)-ROW('Tables calc'!$N$23)),G410)))))</f>
        <v/>
      </c>
      <c r="B410" s="606" t="str" cm="1">
        <f t="array" ref="B410">IF(G410='Tables calc'!$M$1+1,"#",IF(B409="#","",IF(B409="","",INDEX('Tables calc'!$K$24:$K$539,_xlfn.AGGREGATE(15,3,('Tables calc'!$N$24:$N$539=1)/('Tables calc'!$N$24:$N$539=1)*(ROW('Tables calc'!$N$24:$N$539)-ROW('Tables calc'!$N$23)),G410)))))</f>
        <v/>
      </c>
      <c r="C410" s="607" t="str">
        <f t="shared" si="67"/>
        <v/>
      </c>
      <c r="D410" s="608" t="str" cm="1">
        <f t="array" ref="D410">IF(G410='Tables calc'!$M$1+1,'Tables calc'!$P$23,IF(D409='Tables calc'!$P$23,"",IF(D409="","",INDEX('Tables calc'!$L$24:$L$539,_xlfn.AGGREGATE(15,3,('Tables calc'!$N$24:$N$539=1)/('Tables calc'!$N$24:$N$539=1)*(ROW('Tables calc'!$N$24:$N$539)-ROW('Tables calc'!$N$23)),G410)))))</f>
        <v/>
      </c>
      <c r="E410" s="601" t="str">
        <f t="shared" si="68"/>
        <v/>
      </c>
      <c r="F410" s="613" t="str" cm="1">
        <f t="array" ref="F410">IF(G410='Tables calc'!$M$1+1,'Tables calc'!$P$24,IF(E409="Box 5","",IF(F409="","",INDEX('Tables calc'!$M$24:$M$539,_xlfn.AGGREGATE(15,3,('Tables calc'!$N$24:$N$539=1)/('Tables calc'!$N$24:$N$539=1)*(ROW('Tables calc'!$N$24:$N$539)-ROW('Tables calc'!$N$23)),G410)))))</f>
        <v/>
      </c>
      <c r="G410" s="69">
        <v>409</v>
      </c>
      <c r="H410" s="69" t="str">
        <f t="shared" si="60"/>
        <v/>
      </c>
      <c r="I410" s="69" t="str">
        <f t="shared" si="61"/>
        <v/>
      </c>
      <c r="J410" s="69" t="str">
        <f t="shared" si="69"/>
        <v/>
      </c>
      <c r="K410" s="69" t="str">
        <f t="shared" si="62"/>
        <v/>
      </c>
      <c r="L410" s="69" t="str">
        <f t="shared" si="63"/>
        <v/>
      </c>
      <c r="M410" s="69" t="str">
        <f t="shared" si="64"/>
        <v/>
      </c>
      <c r="N410" s="69" t="str">
        <f t="shared" si="65"/>
        <v/>
      </c>
      <c r="O410" s="69" t="str">
        <f t="shared" si="66"/>
        <v/>
      </c>
    </row>
    <row r="411" spans="1:15" x14ac:dyDescent="0.3">
      <c r="A411" s="606" t="str" cm="1">
        <f t="array" ref="A411">IF(G411='Tables calc'!$M$1+1,"Totals:",IF(A410="Totals:","",IF(A410="","",INDEX('Tables calc'!$J$24:$J$539,_xlfn.AGGREGATE(15,3,('Tables calc'!$N$24:$N$539=1)/('Tables calc'!$N$24:$N$539=1)*(ROW('Tables calc'!$N$24:$N$539)-ROW('Tables calc'!$N$23)),G411)))))</f>
        <v/>
      </c>
      <c r="B411" s="606" t="str" cm="1">
        <f t="array" ref="B411">IF(G411='Tables calc'!$M$1+1,"#",IF(B410="#","",IF(B410="","",INDEX('Tables calc'!$K$24:$K$539,_xlfn.AGGREGATE(15,3,('Tables calc'!$N$24:$N$539=1)/('Tables calc'!$N$24:$N$539=1)*(ROW('Tables calc'!$N$24:$N$539)-ROW('Tables calc'!$N$23)),G411)))))</f>
        <v/>
      </c>
      <c r="C411" s="607" t="str">
        <f t="shared" si="67"/>
        <v/>
      </c>
      <c r="D411" s="608" t="str" cm="1">
        <f t="array" ref="D411">IF(G411='Tables calc'!$M$1+1,'Tables calc'!$P$23,IF(D410='Tables calc'!$P$23,"",IF(D410="","",INDEX('Tables calc'!$L$24:$L$539,_xlfn.AGGREGATE(15,3,('Tables calc'!$N$24:$N$539=1)/('Tables calc'!$N$24:$N$539=1)*(ROW('Tables calc'!$N$24:$N$539)-ROW('Tables calc'!$N$23)),G411)))))</f>
        <v/>
      </c>
      <c r="E411" s="601" t="str">
        <f t="shared" si="68"/>
        <v/>
      </c>
      <c r="F411" s="613" t="str" cm="1">
        <f t="array" ref="F411">IF(G411='Tables calc'!$M$1+1,'Tables calc'!$P$24,IF(E410="Box 5","",IF(F410="","",INDEX('Tables calc'!$M$24:$M$539,_xlfn.AGGREGATE(15,3,('Tables calc'!$N$24:$N$539=1)/('Tables calc'!$N$24:$N$539=1)*(ROW('Tables calc'!$N$24:$N$539)-ROW('Tables calc'!$N$23)),G411)))))</f>
        <v/>
      </c>
      <c r="G411" s="69">
        <v>410</v>
      </c>
      <c r="H411" s="69" t="str">
        <f t="shared" si="60"/>
        <v/>
      </c>
      <c r="I411" s="69" t="str">
        <f t="shared" si="61"/>
        <v/>
      </c>
      <c r="J411" s="69" t="str">
        <f t="shared" si="69"/>
        <v/>
      </c>
      <c r="K411" s="69" t="str">
        <f t="shared" si="62"/>
        <v/>
      </c>
      <c r="L411" s="69" t="str">
        <f t="shared" si="63"/>
        <v/>
      </c>
      <c r="M411" s="69" t="str">
        <f t="shared" si="64"/>
        <v/>
      </c>
      <c r="N411" s="69" t="str">
        <f t="shared" si="65"/>
        <v/>
      </c>
      <c r="O411" s="69" t="str">
        <f t="shared" si="66"/>
        <v/>
      </c>
    </row>
    <row r="412" spans="1:15" x14ac:dyDescent="0.3">
      <c r="A412" s="606" t="str" cm="1">
        <f t="array" ref="A412">IF(G412='Tables calc'!$M$1+1,"Totals:",IF(A411="Totals:","",IF(A411="","",INDEX('Tables calc'!$J$24:$J$539,_xlfn.AGGREGATE(15,3,('Tables calc'!$N$24:$N$539=1)/('Tables calc'!$N$24:$N$539=1)*(ROW('Tables calc'!$N$24:$N$539)-ROW('Tables calc'!$N$23)),G412)))))</f>
        <v/>
      </c>
      <c r="B412" s="606" t="str" cm="1">
        <f t="array" ref="B412">IF(G412='Tables calc'!$M$1+1,"#",IF(B411="#","",IF(B411="","",INDEX('Tables calc'!$K$24:$K$539,_xlfn.AGGREGATE(15,3,('Tables calc'!$N$24:$N$539=1)/('Tables calc'!$N$24:$N$539=1)*(ROW('Tables calc'!$N$24:$N$539)-ROW('Tables calc'!$N$23)),G412)))))</f>
        <v/>
      </c>
      <c r="C412" s="607" t="str">
        <f t="shared" si="67"/>
        <v/>
      </c>
      <c r="D412" s="608" t="str" cm="1">
        <f t="array" ref="D412">IF(G412='Tables calc'!$M$1+1,'Tables calc'!$P$23,IF(D411='Tables calc'!$P$23,"",IF(D411="","",INDEX('Tables calc'!$L$24:$L$539,_xlfn.AGGREGATE(15,3,('Tables calc'!$N$24:$N$539=1)/('Tables calc'!$N$24:$N$539=1)*(ROW('Tables calc'!$N$24:$N$539)-ROW('Tables calc'!$N$23)),G412)))))</f>
        <v/>
      </c>
      <c r="E412" s="601" t="str">
        <f t="shared" si="68"/>
        <v/>
      </c>
      <c r="F412" s="613" t="str" cm="1">
        <f t="array" ref="F412">IF(G412='Tables calc'!$M$1+1,'Tables calc'!$P$24,IF(E411="Box 5","",IF(F411="","",INDEX('Tables calc'!$M$24:$M$539,_xlfn.AGGREGATE(15,3,('Tables calc'!$N$24:$N$539=1)/('Tables calc'!$N$24:$N$539=1)*(ROW('Tables calc'!$N$24:$N$539)-ROW('Tables calc'!$N$23)),G412)))))</f>
        <v/>
      </c>
      <c r="G412" s="69">
        <v>411</v>
      </c>
      <c r="H412" s="69" t="str">
        <f t="shared" si="60"/>
        <v/>
      </c>
      <c r="I412" s="69" t="str">
        <f t="shared" si="61"/>
        <v/>
      </c>
      <c r="J412" s="69" t="str">
        <f t="shared" si="69"/>
        <v/>
      </c>
      <c r="K412" s="69" t="str">
        <f t="shared" si="62"/>
        <v/>
      </c>
      <c r="L412" s="69" t="str">
        <f t="shared" si="63"/>
        <v/>
      </c>
      <c r="M412" s="69" t="str">
        <f t="shared" si="64"/>
        <v/>
      </c>
      <c r="N412" s="69" t="str">
        <f t="shared" si="65"/>
        <v/>
      </c>
      <c r="O412" s="69" t="str">
        <f t="shared" si="66"/>
        <v/>
      </c>
    </row>
    <row r="413" spans="1:15" x14ac:dyDescent="0.3">
      <c r="A413" s="606" t="str" cm="1">
        <f t="array" ref="A413">IF(G413='Tables calc'!$M$1+1,"Totals:",IF(A412="Totals:","",IF(A412="","",INDEX('Tables calc'!$J$24:$J$539,_xlfn.AGGREGATE(15,3,('Tables calc'!$N$24:$N$539=1)/('Tables calc'!$N$24:$N$539=1)*(ROW('Tables calc'!$N$24:$N$539)-ROW('Tables calc'!$N$23)),G413)))))</f>
        <v/>
      </c>
      <c r="B413" s="606" t="str" cm="1">
        <f t="array" ref="B413">IF(G413='Tables calc'!$M$1+1,"#",IF(B412="#","",IF(B412="","",INDEX('Tables calc'!$K$24:$K$539,_xlfn.AGGREGATE(15,3,('Tables calc'!$N$24:$N$539=1)/('Tables calc'!$N$24:$N$539=1)*(ROW('Tables calc'!$N$24:$N$539)-ROW('Tables calc'!$N$23)),G413)))))</f>
        <v/>
      </c>
      <c r="C413" s="607" t="str">
        <f t="shared" si="67"/>
        <v/>
      </c>
      <c r="D413" s="608" t="str" cm="1">
        <f t="array" ref="D413">IF(G413='Tables calc'!$M$1+1,'Tables calc'!$P$23,IF(D412='Tables calc'!$P$23,"",IF(D412="","",INDEX('Tables calc'!$L$24:$L$539,_xlfn.AGGREGATE(15,3,('Tables calc'!$N$24:$N$539=1)/('Tables calc'!$N$24:$N$539=1)*(ROW('Tables calc'!$N$24:$N$539)-ROW('Tables calc'!$N$23)),G413)))))</f>
        <v/>
      </c>
      <c r="E413" s="601" t="str">
        <f t="shared" si="68"/>
        <v/>
      </c>
      <c r="F413" s="613" t="str" cm="1">
        <f t="array" ref="F413">IF(G413='Tables calc'!$M$1+1,'Tables calc'!$P$24,IF(E412="Box 5","",IF(F412="","",INDEX('Tables calc'!$M$24:$M$539,_xlfn.AGGREGATE(15,3,('Tables calc'!$N$24:$N$539=1)/('Tables calc'!$N$24:$N$539=1)*(ROW('Tables calc'!$N$24:$N$539)-ROW('Tables calc'!$N$23)),G413)))))</f>
        <v/>
      </c>
      <c r="G413" s="69">
        <v>412</v>
      </c>
      <c r="H413" s="69" t="str">
        <f t="shared" si="60"/>
        <v/>
      </c>
      <c r="I413" s="69" t="str">
        <f t="shared" si="61"/>
        <v/>
      </c>
      <c r="J413" s="69" t="str">
        <f t="shared" si="69"/>
        <v/>
      </c>
      <c r="K413" s="69" t="str">
        <f t="shared" si="62"/>
        <v/>
      </c>
      <c r="L413" s="69" t="str">
        <f t="shared" si="63"/>
        <v/>
      </c>
      <c r="M413" s="69" t="str">
        <f t="shared" si="64"/>
        <v/>
      </c>
      <c r="N413" s="69" t="str">
        <f t="shared" si="65"/>
        <v/>
      </c>
      <c r="O413" s="69" t="str">
        <f t="shared" si="66"/>
        <v/>
      </c>
    </row>
    <row r="414" spans="1:15" x14ac:dyDescent="0.3">
      <c r="A414" s="606" t="str" cm="1">
        <f t="array" ref="A414">IF(G414='Tables calc'!$M$1+1,"Totals:",IF(A413="Totals:","",IF(A413="","",INDEX('Tables calc'!$J$24:$J$539,_xlfn.AGGREGATE(15,3,('Tables calc'!$N$24:$N$539=1)/('Tables calc'!$N$24:$N$539=1)*(ROW('Tables calc'!$N$24:$N$539)-ROW('Tables calc'!$N$23)),G414)))))</f>
        <v/>
      </c>
      <c r="B414" s="606" t="str" cm="1">
        <f t="array" ref="B414">IF(G414='Tables calc'!$M$1+1,"#",IF(B413="#","",IF(B413="","",INDEX('Tables calc'!$K$24:$K$539,_xlfn.AGGREGATE(15,3,('Tables calc'!$N$24:$N$539=1)/('Tables calc'!$N$24:$N$539=1)*(ROW('Tables calc'!$N$24:$N$539)-ROW('Tables calc'!$N$23)),G414)))))</f>
        <v/>
      </c>
      <c r="C414" s="607" t="str">
        <f t="shared" si="67"/>
        <v/>
      </c>
      <c r="D414" s="608" t="str" cm="1">
        <f t="array" ref="D414">IF(G414='Tables calc'!$M$1+1,'Tables calc'!$P$23,IF(D413='Tables calc'!$P$23,"",IF(D413="","",INDEX('Tables calc'!$L$24:$L$539,_xlfn.AGGREGATE(15,3,('Tables calc'!$N$24:$N$539=1)/('Tables calc'!$N$24:$N$539=1)*(ROW('Tables calc'!$N$24:$N$539)-ROW('Tables calc'!$N$23)),G414)))))</f>
        <v/>
      </c>
      <c r="E414" s="601" t="str">
        <f t="shared" si="68"/>
        <v/>
      </c>
      <c r="F414" s="613" t="str" cm="1">
        <f t="array" ref="F414">IF(G414='Tables calc'!$M$1+1,'Tables calc'!$P$24,IF(E413="Box 5","",IF(F413="","",INDEX('Tables calc'!$M$24:$M$539,_xlfn.AGGREGATE(15,3,('Tables calc'!$N$24:$N$539=1)/('Tables calc'!$N$24:$N$539=1)*(ROW('Tables calc'!$N$24:$N$539)-ROW('Tables calc'!$N$23)),G414)))))</f>
        <v/>
      </c>
      <c r="G414" s="69">
        <v>413</v>
      </c>
      <c r="H414" s="69" t="str">
        <f t="shared" si="60"/>
        <v/>
      </c>
      <c r="I414" s="69" t="str">
        <f t="shared" si="61"/>
        <v/>
      </c>
      <c r="J414" s="69" t="str">
        <f t="shared" si="69"/>
        <v/>
      </c>
      <c r="K414" s="69" t="str">
        <f t="shared" si="62"/>
        <v/>
      </c>
      <c r="L414" s="69" t="str">
        <f t="shared" si="63"/>
        <v/>
      </c>
      <c r="M414" s="69" t="str">
        <f t="shared" si="64"/>
        <v/>
      </c>
      <c r="N414" s="69" t="str">
        <f t="shared" si="65"/>
        <v/>
      </c>
      <c r="O414" s="69" t="str">
        <f t="shared" si="66"/>
        <v/>
      </c>
    </row>
    <row r="415" spans="1:15" x14ac:dyDescent="0.3">
      <c r="A415" s="606" t="str" cm="1">
        <f t="array" ref="A415">IF(G415='Tables calc'!$M$1+1,"Totals:",IF(A414="Totals:","",IF(A414="","",INDEX('Tables calc'!$J$24:$J$539,_xlfn.AGGREGATE(15,3,('Tables calc'!$N$24:$N$539=1)/('Tables calc'!$N$24:$N$539=1)*(ROW('Tables calc'!$N$24:$N$539)-ROW('Tables calc'!$N$23)),G415)))))</f>
        <v/>
      </c>
      <c r="B415" s="606" t="str" cm="1">
        <f t="array" ref="B415">IF(G415='Tables calc'!$M$1+1,"#",IF(B414="#","",IF(B414="","",INDEX('Tables calc'!$K$24:$K$539,_xlfn.AGGREGATE(15,3,('Tables calc'!$N$24:$N$539=1)/('Tables calc'!$N$24:$N$539=1)*(ROW('Tables calc'!$N$24:$N$539)-ROW('Tables calc'!$N$23)),G415)))))</f>
        <v/>
      </c>
      <c r="C415" s="607" t="str">
        <f t="shared" si="67"/>
        <v/>
      </c>
      <c r="D415" s="608" t="str" cm="1">
        <f t="array" ref="D415">IF(G415='Tables calc'!$M$1+1,'Tables calc'!$P$23,IF(D414='Tables calc'!$P$23,"",IF(D414="","",INDEX('Tables calc'!$L$24:$L$539,_xlfn.AGGREGATE(15,3,('Tables calc'!$N$24:$N$539=1)/('Tables calc'!$N$24:$N$539=1)*(ROW('Tables calc'!$N$24:$N$539)-ROW('Tables calc'!$N$23)),G415)))))</f>
        <v/>
      </c>
      <c r="E415" s="601" t="str">
        <f t="shared" si="68"/>
        <v/>
      </c>
      <c r="F415" s="613" t="str" cm="1">
        <f t="array" ref="F415">IF(G415='Tables calc'!$M$1+1,'Tables calc'!$P$24,IF(E414="Box 5","",IF(F414="","",INDEX('Tables calc'!$M$24:$M$539,_xlfn.AGGREGATE(15,3,('Tables calc'!$N$24:$N$539=1)/('Tables calc'!$N$24:$N$539=1)*(ROW('Tables calc'!$N$24:$N$539)-ROW('Tables calc'!$N$23)),G415)))))</f>
        <v/>
      </c>
      <c r="G415" s="69">
        <v>414</v>
      </c>
      <c r="H415" s="69" t="str">
        <f t="shared" si="60"/>
        <v/>
      </c>
      <c r="I415" s="69" t="str">
        <f t="shared" si="61"/>
        <v/>
      </c>
      <c r="J415" s="69" t="str">
        <f t="shared" si="69"/>
        <v/>
      </c>
      <c r="K415" s="69" t="str">
        <f t="shared" si="62"/>
        <v/>
      </c>
      <c r="L415" s="69" t="str">
        <f t="shared" si="63"/>
        <v/>
      </c>
      <c r="M415" s="69" t="str">
        <f t="shared" si="64"/>
        <v/>
      </c>
      <c r="N415" s="69" t="str">
        <f t="shared" si="65"/>
        <v/>
      </c>
      <c r="O415" s="69" t="str">
        <f t="shared" si="66"/>
        <v/>
      </c>
    </row>
    <row r="416" spans="1:15" x14ac:dyDescent="0.3">
      <c r="A416" s="606" t="str" cm="1">
        <f t="array" ref="A416">IF(G416='Tables calc'!$M$1+1,"Totals:",IF(A415="Totals:","",IF(A415="","",INDEX('Tables calc'!$J$24:$J$539,_xlfn.AGGREGATE(15,3,('Tables calc'!$N$24:$N$539=1)/('Tables calc'!$N$24:$N$539=1)*(ROW('Tables calc'!$N$24:$N$539)-ROW('Tables calc'!$N$23)),G416)))))</f>
        <v/>
      </c>
      <c r="B416" s="606" t="str" cm="1">
        <f t="array" ref="B416">IF(G416='Tables calc'!$M$1+1,"#",IF(B415="#","",IF(B415="","",INDEX('Tables calc'!$K$24:$K$539,_xlfn.AGGREGATE(15,3,('Tables calc'!$N$24:$N$539=1)/('Tables calc'!$N$24:$N$539=1)*(ROW('Tables calc'!$N$24:$N$539)-ROW('Tables calc'!$N$23)),G416)))))</f>
        <v/>
      </c>
      <c r="C416" s="607" t="str">
        <f t="shared" si="67"/>
        <v/>
      </c>
      <c r="D416" s="608" t="str" cm="1">
        <f t="array" ref="D416">IF(G416='Tables calc'!$M$1+1,'Tables calc'!$P$23,IF(D415='Tables calc'!$P$23,"",IF(D415="","",INDEX('Tables calc'!$L$24:$L$539,_xlfn.AGGREGATE(15,3,('Tables calc'!$N$24:$N$539=1)/('Tables calc'!$N$24:$N$539=1)*(ROW('Tables calc'!$N$24:$N$539)-ROW('Tables calc'!$N$23)),G416)))))</f>
        <v/>
      </c>
      <c r="E416" s="601" t="str">
        <f t="shared" si="68"/>
        <v/>
      </c>
      <c r="F416" s="613" t="str" cm="1">
        <f t="array" ref="F416">IF(G416='Tables calc'!$M$1+1,'Tables calc'!$P$24,IF(E415="Box 5","",IF(F415="","",INDEX('Tables calc'!$M$24:$M$539,_xlfn.AGGREGATE(15,3,('Tables calc'!$N$24:$N$539=1)/('Tables calc'!$N$24:$N$539=1)*(ROW('Tables calc'!$N$24:$N$539)-ROW('Tables calc'!$N$23)),G416)))))</f>
        <v/>
      </c>
      <c r="G416" s="69">
        <v>415</v>
      </c>
      <c r="H416" s="69" t="str">
        <f t="shared" si="60"/>
        <v/>
      </c>
      <c r="I416" s="69" t="str">
        <f t="shared" si="61"/>
        <v/>
      </c>
      <c r="J416" s="69" t="str">
        <f t="shared" si="69"/>
        <v/>
      </c>
      <c r="K416" s="69" t="str">
        <f t="shared" si="62"/>
        <v/>
      </c>
      <c r="L416" s="69" t="str">
        <f t="shared" si="63"/>
        <v/>
      </c>
      <c r="M416" s="69" t="str">
        <f t="shared" si="64"/>
        <v/>
      </c>
      <c r="N416" s="69" t="str">
        <f t="shared" si="65"/>
        <v/>
      </c>
      <c r="O416" s="69" t="str">
        <f t="shared" si="66"/>
        <v/>
      </c>
    </row>
    <row r="417" spans="1:15" x14ac:dyDescent="0.3">
      <c r="A417" s="606" t="str" cm="1">
        <f t="array" ref="A417">IF(G417='Tables calc'!$M$1+1,"Totals:",IF(A416="Totals:","",IF(A416="","",INDEX('Tables calc'!$J$24:$J$539,_xlfn.AGGREGATE(15,3,('Tables calc'!$N$24:$N$539=1)/('Tables calc'!$N$24:$N$539=1)*(ROW('Tables calc'!$N$24:$N$539)-ROW('Tables calc'!$N$23)),G417)))))</f>
        <v/>
      </c>
      <c r="B417" s="606" t="str" cm="1">
        <f t="array" ref="B417">IF(G417='Tables calc'!$M$1+1,"#",IF(B416="#","",IF(B416="","",INDEX('Tables calc'!$K$24:$K$539,_xlfn.AGGREGATE(15,3,('Tables calc'!$N$24:$N$539=1)/('Tables calc'!$N$24:$N$539=1)*(ROW('Tables calc'!$N$24:$N$539)-ROW('Tables calc'!$N$23)),G417)))))</f>
        <v/>
      </c>
      <c r="C417" s="607" t="str">
        <f t="shared" si="67"/>
        <v/>
      </c>
      <c r="D417" s="608" t="str" cm="1">
        <f t="array" ref="D417">IF(G417='Tables calc'!$M$1+1,'Tables calc'!$P$23,IF(D416='Tables calc'!$P$23,"",IF(D416="","",INDEX('Tables calc'!$L$24:$L$539,_xlfn.AGGREGATE(15,3,('Tables calc'!$N$24:$N$539=1)/('Tables calc'!$N$24:$N$539=1)*(ROW('Tables calc'!$N$24:$N$539)-ROW('Tables calc'!$N$23)),G417)))))</f>
        <v/>
      </c>
      <c r="E417" s="601" t="str">
        <f t="shared" si="68"/>
        <v/>
      </c>
      <c r="F417" s="613" t="str" cm="1">
        <f t="array" ref="F417">IF(G417='Tables calc'!$M$1+1,'Tables calc'!$P$24,IF(E416="Box 5","",IF(F416="","",INDEX('Tables calc'!$M$24:$M$539,_xlfn.AGGREGATE(15,3,('Tables calc'!$N$24:$N$539=1)/('Tables calc'!$N$24:$N$539=1)*(ROW('Tables calc'!$N$24:$N$539)-ROW('Tables calc'!$N$23)),G417)))))</f>
        <v/>
      </c>
      <c r="G417" s="69">
        <v>416</v>
      </c>
      <c r="H417" s="69" t="str">
        <f t="shared" si="60"/>
        <v/>
      </c>
      <c r="I417" s="69" t="str">
        <f t="shared" si="61"/>
        <v/>
      </c>
      <c r="J417" s="69" t="str">
        <f t="shared" si="69"/>
        <v/>
      </c>
      <c r="K417" s="69" t="str">
        <f t="shared" si="62"/>
        <v/>
      </c>
      <c r="L417" s="69" t="str">
        <f t="shared" si="63"/>
        <v/>
      </c>
      <c r="M417" s="69" t="str">
        <f t="shared" si="64"/>
        <v/>
      </c>
      <c r="N417" s="69" t="str">
        <f t="shared" si="65"/>
        <v/>
      </c>
      <c r="O417" s="69" t="str">
        <f t="shared" si="66"/>
        <v/>
      </c>
    </row>
    <row r="418" spans="1:15" x14ac:dyDescent="0.3">
      <c r="A418" s="606" t="str" cm="1">
        <f t="array" ref="A418">IF(G418='Tables calc'!$M$1+1,"Totals:",IF(A417="Totals:","",IF(A417="","",INDEX('Tables calc'!$J$24:$J$539,_xlfn.AGGREGATE(15,3,('Tables calc'!$N$24:$N$539=1)/('Tables calc'!$N$24:$N$539=1)*(ROW('Tables calc'!$N$24:$N$539)-ROW('Tables calc'!$N$23)),G418)))))</f>
        <v/>
      </c>
      <c r="B418" s="606" t="str" cm="1">
        <f t="array" ref="B418">IF(G418='Tables calc'!$M$1+1,"#",IF(B417="#","",IF(B417="","",INDEX('Tables calc'!$K$24:$K$539,_xlfn.AGGREGATE(15,3,('Tables calc'!$N$24:$N$539=1)/('Tables calc'!$N$24:$N$539=1)*(ROW('Tables calc'!$N$24:$N$539)-ROW('Tables calc'!$N$23)),G418)))))</f>
        <v/>
      </c>
      <c r="C418" s="607" t="str">
        <f t="shared" si="67"/>
        <v/>
      </c>
      <c r="D418" s="608" t="str" cm="1">
        <f t="array" ref="D418">IF(G418='Tables calc'!$M$1+1,'Tables calc'!$P$23,IF(D417='Tables calc'!$P$23,"",IF(D417="","",INDEX('Tables calc'!$L$24:$L$539,_xlfn.AGGREGATE(15,3,('Tables calc'!$N$24:$N$539=1)/('Tables calc'!$N$24:$N$539=1)*(ROW('Tables calc'!$N$24:$N$539)-ROW('Tables calc'!$N$23)),G418)))))</f>
        <v/>
      </c>
      <c r="E418" s="601" t="str">
        <f t="shared" si="68"/>
        <v/>
      </c>
      <c r="F418" s="613" t="str" cm="1">
        <f t="array" ref="F418">IF(G418='Tables calc'!$M$1+1,'Tables calc'!$P$24,IF(E417="Box 5","",IF(F417="","",INDEX('Tables calc'!$M$24:$M$539,_xlfn.AGGREGATE(15,3,('Tables calc'!$N$24:$N$539=1)/('Tables calc'!$N$24:$N$539=1)*(ROW('Tables calc'!$N$24:$N$539)-ROW('Tables calc'!$N$23)),G418)))))</f>
        <v/>
      </c>
      <c r="G418" s="69">
        <v>417</v>
      </c>
      <c r="H418" s="69" t="str">
        <f t="shared" si="60"/>
        <v/>
      </c>
      <c r="I418" s="69" t="str">
        <f t="shared" si="61"/>
        <v/>
      </c>
      <c r="J418" s="69" t="str">
        <f t="shared" si="69"/>
        <v/>
      </c>
      <c r="K418" s="69" t="str">
        <f t="shared" si="62"/>
        <v/>
      </c>
      <c r="L418" s="69" t="str">
        <f t="shared" si="63"/>
        <v/>
      </c>
      <c r="M418" s="69" t="str">
        <f t="shared" si="64"/>
        <v/>
      </c>
      <c r="N418" s="69" t="str">
        <f t="shared" si="65"/>
        <v/>
      </c>
      <c r="O418" s="69" t="str">
        <f t="shared" si="66"/>
        <v/>
      </c>
    </row>
    <row r="419" spans="1:15" x14ac:dyDescent="0.3">
      <c r="A419" s="606" t="str" cm="1">
        <f t="array" ref="A419">IF(G419='Tables calc'!$M$1+1,"Totals:",IF(A418="Totals:","",IF(A418="","",INDEX('Tables calc'!$J$24:$J$539,_xlfn.AGGREGATE(15,3,('Tables calc'!$N$24:$N$539=1)/('Tables calc'!$N$24:$N$539=1)*(ROW('Tables calc'!$N$24:$N$539)-ROW('Tables calc'!$N$23)),G419)))))</f>
        <v/>
      </c>
      <c r="B419" s="606" t="str" cm="1">
        <f t="array" ref="B419">IF(G419='Tables calc'!$M$1+1,"#",IF(B418="#","",IF(B418="","",INDEX('Tables calc'!$K$24:$K$539,_xlfn.AGGREGATE(15,3,('Tables calc'!$N$24:$N$539=1)/('Tables calc'!$N$24:$N$539=1)*(ROW('Tables calc'!$N$24:$N$539)-ROW('Tables calc'!$N$23)),G419)))))</f>
        <v/>
      </c>
      <c r="C419" s="607" t="str">
        <f t="shared" si="67"/>
        <v/>
      </c>
      <c r="D419" s="608" t="str" cm="1">
        <f t="array" ref="D419">IF(G419='Tables calc'!$M$1+1,'Tables calc'!$P$23,IF(D418='Tables calc'!$P$23,"",IF(D418="","",INDEX('Tables calc'!$L$24:$L$539,_xlfn.AGGREGATE(15,3,('Tables calc'!$N$24:$N$539=1)/('Tables calc'!$N$24:$N$539=1)*(ROW('Tables calc'!$N$24:$N$539)-ROW('Tables calc'!$N$23)),G419)))))</f>
        <v/>
      </c>
      <c r="E419" s="601" t="str">
        <f t="shared" si="68"/>
        <v/>
      </c>
      <c r="F419" s="613" t="str" cm="1">
        <f t="array" ref="F419">IF(G419='Tables calc'!$M$1+1,'Tables calc'!$P$24,IF(E418="Box 5","",IF(F418="","",INDEX('Tables calc'!$M$24:$M$539,_xlfn.AGGREGATE(15,3,('Tables calc'!$N$24:$N$539=1)/('Tables calc'!$N$24:$N$539=1)*(ROW('Tables calc'!$N$24:$N$539)-ROW('Tables calc'!$N$23)),G419)))))</f>
        <v/>
      </c>
      <c r="G419" s="69">
        <v>418</v>
      </c>
      <c r="H419" s="69" t="str">
        <f t="shared" si="60"/>
        <v/>
      </c>
      <c r="I419" s="69" t="str">
        <f t="shared" si="61"/>
        <v/>
      </c>
      <c r="J419" s="69" t="str">
        <f t="shared" si="69"/>
        <v/>
      </c>
      <c r="K419" s="69" t="str">
        <f t="shared" si="62"/>
        <v/>
      </c>
      <c r="L419" s="69" t="str">
        <f t="shared" si="63"/>
        <v/>
      </c>
      <c r="M419" s="69" t="str">
        <f t="shared" si="64"/>
        <v/>
      </c>
      <c r="N419" s="69" t="str">
        <f t="shared" si="65"/>
        <v/>
      </c>
      <c r="O419" s="69" t="str">
        <f t="shared" si="66"/>
        <v/>
      </c>
    </row>
    <row r="420" spans="1:15" x14ac:dyDescent="0.3">
      <c r="A420" s="606" t="str" cm="1">
        <f t="array" ref="A420">IF(G420='Tables calc'!$M$1+1,"Totals:",IF(A419="Totals:","",IF(A419="","",INDEX('Tables calc'!$J$24:$J$539,_xlfn.AGGREGATE(15,3,('Tables calc'!$N$24:$N$539=1)/('Tables calc'!$N$24:$N$539=1)*(ROW('Tables calc'!$N$24:$N$539)-ROW('Tables calc'!$N$23)),G420)))))</f>
        <v/>
      </c>
      <c r="B420" s="606" t="str" cm="1">
        <f t="array" ref="B420">IF(G420='Tables calc'!$M$1+1,"#",IF(B419="#","",IF(B419="","",INDEX('Tables calc'!$K$24:$K$539,_xlfn.AGGREGATE(15,3,('Tables calc'!$N$24:$N$539=1)/('Tables calc'!$N$24:$N$539=1)*(ROW('Tables calc'!$N$24:$N$539)-ROW('Tables calc'!$N$23)),G420)))))</f>
        <v/>
      </c>
      <c r="C420" s="607" t="str">
        <f t="shared" si="67"/>
        <v/>
      </c>
      <c r="D420" s="608" t="str" cm="1">
        <f t="array" ref="D420">IF(G420='Tables calc'!$M$1+1,'Tables calc'!$P$23,IF(D419='Tables calc'!$P$23,"",IF(D419="","",INDEX('Tables calc'!$L$24:$L$539,_xlfn.AGGREGATE(15,3,('Tables calc'!$N$24:$N$539=1)/('Tables calc'!$N$24:$N$539=1)*(ROW('Tables calc'!$N$24:$N$539)-ROW('Tables calc'!$N$23)),G420)))))</f>
        <v/>
      </c>
      <c r="E420" s="601" t="str">
        <f t="shared" si="68"/>
        <v/>
      </c>
      <c r="F420" s="613" t="str" cm="1">
        <f t="array" ref="F420">IF(G420='Tables calc'!$M$1+1,'Tables calc'!$P$24,IF(E419="Box 5","",IF(F419="","",INDEX('Tables calc'!$M$24:$M$539,_xlfn.AGGREGATE(15,3,('Tables calc'!$N$24:$N$539=1)/('Tables calc'!$N$24:$N$539=1)*(ROW('Tables calc'!$N$24:$N$539)-ROW('Tables calc'!$N$23)),G420)))))</f>
        <v/>
      </c>
      <c r="G420" s="69">
        <v>419</v>
      </c>
      <c r="H420" s="69" t="str">
        <f t="shared" si="60"/>
        <v/>
      </c>
      <c r="I420" s="69" t="str">
        <f t="shared" si="61"/>
        <v/>
      </c>
      <c r="J420" s="69" t="str">
        <f t="shared" si="69"/>
        <v/>
      </c>
      <c r="K420" s="69" t="str">
        <f t="shared" si="62"/>
        <v/>
      </c>
      <c r="L420" s="69" t="str">
        <f t="shared" si="63"/>
        <v/>
      </c>
      <c r="M420" s="69" t="str">
        <f t="shared" si="64"/>
        <v/>
      </c>
      <c r="N420" s="69" t="str">
        <f t="shared" si="65"/>
        <v/>
      </c>
      <c r="O420" s="69" t="str">
        <f t="shared" si="66"/>
        <v/>
      </c>
    </row>
    <row r="421" spans="1:15" x14ac:dyDescent="0.3">
      <c r="A421" s="606" t="str" cm="1">
        <f t="array" ref="A421">IF(G421='Tables calc'!$M$1+1,"Totals:",IF(A420="Totals:","",IF(A420="","",INDEX('Tables calc'!$J$24:$J$539,_xlfn.AGGREGATE(15,3,('Tables calc'!$N$24:$N$539=1)/('Tables calc'!$N$24:$N$539=1)*(ROW('Tables calc'!$N$24:$N$539)-ROW('Tables calc'!$N$23)),G421)))))</f>
        <v/>
      </c>
      <c r="B421" s="606" t="str" cm="1">
        <f t="array" ref="B421">IF(G421='Tables calc'!$M$1+1,"#",IF(B420="#","",IF(B420="","",INDEX('Tables calc'!$K$24:$K$539,_xlfn.AGGREGATE(15,3,('Tables calc'!$N$24:$N$539=1)/('Tables calc'!$N$24:$N$539=1)*(ROW('Tables calc'!$N$24:$N$539)-ROW('Tables calc'!$N$23)),G421)))))</f>
        <v/>
      </c>
      <c r="C421" s="607" t="str">
        <f t="shared" si="67"/>
        <v/>
      </c>
      <c r="D421" s="608" t="str" cm="1">
        <f t="array" ref="D421">IF(G421='Tables calc'!$M$1+1,'Tables calc'!$P$23,IF(D420='Tables calc'!$P$23,"",IF(D420="","",INDEX('Tables calc'!$L$24:$L$539,_xlfn.AGGREGATE(15,3,('Tables calc'!$N$24:$N$539=1)/('Tables calc'!$N$24:$N$539=1)*(ROW('Tables calc'!$N$24:$N$539)-ROW('Tables calc'!$N$23)),G421)))))</f>
        <v/>
      </c>
      <c r="E421" s="601" t="str">
        <f t="shared" si="68"/>
        <v/>
      </c>
      <c r="F421" s="613" t="str" cm="1">
        <f t="array" ref="F421">IF(G421='Tables calc'!$M$1+1,'Tables calc'!$P$24,IF(E420="Box 5","",IF(F420="","",INDEX('Tables calc'!$M$24:$M$539,_xlfn.AGGREGATE(15,3,('Tables calc'!$N$24:$N$539=1)/('Tables calc'!$N$24:$N$539=1)*(ROW('Tables calc'!$N$24:$N$539)-ROW('Tables calc'!$N$23)),G421)))))</f>
        <v/>
      </c>
      <c r="G421" s="69">
        <v>420</v>
      </c>
      <c r="H421" s="69" t="str">
        <f t="shared" si="60"/>
        <v/>
      </c>
      <c r="I421" s="69" t="str">
        <f t="shared" si="61"/>
        <v/>
      </c>
      <c r="J421" s="69" t="str">
        <f t="shared" si="69"/>
        <v/>
      </c>
      <c r="K421" s="69" t="str">
        <f t="shared" si="62"/>
        <v/>
      </c>
      <c r="L421" s="69" t="str">
        <f t="shared" si="63"/>
        <v/>
      </c>
      <c r="M421" s="69" t="str">
        <f t="shared" si="64"/>
        <v/>
      </c>
      <c r="N421" s="69" t="str">
        <f t="shared" si="65"/>
        <v/>
      </c>
      <c r="O421" s="69" t="str">
        <f t="shared" si="66"/>
        <v/>
      </c>
    </row>
    <row r="422" spans="1:15" x14ac:dyDescent="0.3">
      <c r="A422" s="606" t="str" cm="1">
        <f t="array" ref="A422">IF(G422='Tables calc'!$M$1+1,"Totals:",IF(A421="Totals:","",IF(A421="","",INDEX('Tables calc'!$J$24:$J$539,_xlfn.AGGREGATE(15,3,('Tables calc'!$N$24:$N$539=1)/('Tables calc'!$N$24:$N$539=1)*(ROW('Tables calc'!$N$24:$N$539)-ROW('Tables calc'!$N$23)),G422)))))</f>
        <v/>
      </c>
      <c r="B422" s="606" t="str" cm="1">
        <f t="array" ref="B422">IF(G422='Tables calc'!$M$1+1,"#",IF(B421="#","",IF(B421="","",INDEX('Tables calc'!$K$24:$K$539,_xlfn.AGGREGATE(15,3,('Tables calc'!$N$24:$N$539=1)/('Tables calc'!$N$24:$N$539=1)*(ROW('Tables calc'!$N$24:$N$539)-ROW('Tables calc'!$N$23)),G422)))))</f>
        <v/>
      </c>
      <c r="C422" s="607" t="str">
        <f t="shared" si="67"/>
        <v/>
      </c>
      <c r="D422" s="608" t="str" cm="1">
        <f t="array" ref="D422">IF(G422='Tables calc'!$M$1+1,'Tables calc'!$P$23,IF(D421='Tables calc'!$P$23,"",IF(D421="","",INDEX('Tables calc'!$L$24:$L$539,_xlfn.AGGREGATE(15,3,('Tables calc'!$N$24:$N$539=1)/('Tables calc'!$N$24:$N$539=1)*(ROW('Tables calc'!$N$24:$N$539)-ROW('Tables calc'!$N$23)),G422)))))</f>
        <v/>
      </c>
      <c r="E422" s="601" t="str">
        <f t="shared" si="68"/>
        <v/>
      </c>
      <c r="F422" s="613" t="str" cm="1">
        <f t="array" ref="F422">IF(G422='Tables calc'!$M$1+1,'Tables calc'!$P$24,IF(E421="Box 5","",IF(F421="","",INDEX('Tables calc'!$M$24:$M$539,_xlfn.AGGREGATE(15,3,('Tables calc'!$N$24:$N$539=1)/('Tables calc'!$N$24:$N$539=1)*(ROW('Tables calc'!$N$24:$N$539)-ROW('Tables calc'!$N$23)),G422)))))</f>
        <v/>
      </c>
      <c r="G422" s="69">
        <v>421</v>
      </c>
      <c r="H422" s="69" t="str">
        <f t="shared" si="60"/>
        <v/>
      </c>
      <c r="I422" s="69" t="str">
        <f t="shared" si="61"/>
        <v/>
      </c>
      <c r="J422" s="69" t="str">
        <f t="shared" si="69"/>
        <v/>
      </c>
      <c r="K422" s="69" t="str">
        <f t="shared" si="62"/>
        <v/>
      </c>
      <c r="L422" s="69" t="str">
        <f t="shared" si="63"/>
        <v/>
      </c>
      <c r="M422" s="69" t="str">
        <f t="shared" si="64"/>
        <v/>
      </c>
      <c r="N422" s="69" t="str">
        <f t="shared" si="65"/>
        <v/>
      </c>
      <c r="O422" s="69" t="str">
        <f t="shared" si="66"/>
        <v/>
      </c>
    </row>
    <row r="423" spans="1:15" x14ac:dyDescent="0.3">
      <c r="A423" s="606" t="str" cm="1">
        <f t="array" ref="A423">IF(G423='Tables calc'!$M$1+1,"Totals:",IF(A422="Totals:","",IF(A422="","",INDEX('Tables calc'!$J$24:$J$539,_xlfn.AGGREGATE(15,3,('Tables calc'!$N$24:$N$539=1)/('Tables calc'!$N$24:$N$539=1)*(ROW('Tables calc'!$N$24:$N$539)-ROW('Tables calc'!$N$23)),G423)))))</f>
        <v/>
      </c>
      <c r="B423" s="606" t="str" cm="1">
        <f t="array" ref="B423">IF(G423='Tables calc'!$M$1+1,"#",IF(B422="#","",IF(B422="","",INDEX('Tables calc'!$K$24:$K$539,_xlfn.AGGREGATE(15,3,('Tables calc'!$N$24:$N$539=1)/('Tables calc'!$N$24:$N$539=1)*(ROW('Tables calc'!$N$24:$N$539)-ROW('Tables calc'!$N$23)),G423)))))</f>
        <v/>
      </c>
      <c r="C423" s="607" t="str">
        <f t="shared" si="67"/>
        <v/>
      </c>
      <c r="D423" s="608" t="str" cm="1">
        <f t="array" ref="D423">IF(G423='Tables calc'!$M$1+1,'Tables calc'!$P$23,IF(D422='Tables calc'!$P$23,"",IF(D422="","",INDEX('Tables calc'!$L$24:$L$539,_xlfn.AGGREGATE(15,3,('Tables calc'!$N$24:$N$539=1)/('Tables calc'!$N$24:$N$539=1)*(ROW('Tables calc'!$N$24:$N$539)-ROW('Tables calc'!$N$23)),G423)))))</f>
        <v/>
      </c>
      <c r="E423" s="601" t="str">
        <f t="shared" si="68"/>
        <v/>
      </c>
      <c r="F423" s="613" t="str" cm="1">
        <f t="array" ref="F423">IF(G423='Tables calc'!$M$1+1,'Tables calc'!$P$24,IF(E422="Box 5","",IF(F422="","",INDEX('Tables calc'!$M$24:$M$539,_xlfn.AGGREGATE(15,3,('Tables calc'!$N$24:$N$539=1)/('Tables calc'!$N$24:$N$539=1)*(ROW('Tables calc'!$N$24:$N$539)-ROW('Tables calc'!$N$23)),G423)))))</f>
        <v/>
      </c>
      <c r="G423" s="69">
        <v>422</v>
      </c>
      <c r="H423" s="69" t="str">
        <f t="shared" si="60"/>
        <v/>
      </c>
      <c r="I423" s="69" t="str">
        <f t="shared" si="61"/>
        <v/>
      </c>
      <c r="J423" s="69" t="str">
        <f t="shared" si="69"/>
        <v/>
      </c>
      <c r="K423" s="69" t="str">
        <f t="shared" si="62"/>
        <v/>
      </c>
      <c r="L423" s="69" t="str">
        <f t="shared" si="63"/>
        <v/>
      </c>
      <c r="M423" s="69" t="str">
        <f t="shared" si="64"/>
        <v/>
      </c>
      <c r="N423" s="69" t="str">
        <f t="shared" si="65"/>
        <v/>
      </c>
      <c r="O423" s="69" t="str">
        <f t="shared" si="66"/>
        <v/>
      </c>
    </row>
    <row r="424" spans="1:15" x14ac:dyDescent="0.3">
      <c r="A424" s="606" t="str" cm="1">
        <f t="array" ref="A424">IF(G424='Tables calc'!$M$1+1,"Totals:",IF(A423="Totals:","",IF(A423="","",INDEX('Tables calc'!$J$24:$J$539,_xlfn.AGGREGATE(15,3,('Tables calc'!$N$24:$N$539=1)/('Tables calc'!$N$24:$N$539=1)*(ROW('Tables calc'!$N$24:$N$539)-ROW('Tables calc'!$N$23)),G424)))))</f>
        <v/>
      </c>
      <c r="B424" s="606" t="str" cm="1">
        <f t="array" ref="B424">IF(G424='Tables calc'!$M$1+1,"#",IF(B423="#","",IF(B423="","",INDEX('Tables calc'!$K$24:$K$539,_xlfn.AGGREGATE(15,3,('Tables calc'!$N$24:$N$539=1)/('Tables calc'!$N$24:$N$539=1)*(ROW('Tables calc'!$N$24:$N$539)-ROW('Tables calc'!$N$23)),G424)))))</f>
        <v/>
      </c>
      <c r="C424" s="607" t="str">
        <f t="shared" si="67"/>
        <v/>
      </c>
      <c r="D424" s="608" t="str" cm="1">
        <f t="array" ref="D424">IF(G424='Tables calc'!$M$1+1,'Tables calc'!$P$23,IF(D423='Tables calc'!$P$23,"",IF(D423="","",INDEX('Tables calc'!$L$24:$L$539,_xlfn.AGGREGATE(15,3,('Tables calc'!$N$24:$N$539=1)/('Tables calc'!$N$24:$N$539=1)*(ROW('Tables calc'!$N$24:$N$539)-ROW('Tables calc'!$N$23)),G424)))))</f>
        <v/>
      </c>
      <c r="E424" s="601" t="str">
        <f t="shared" si="68"/>
        <v/>
      </c>
      <c r="F424" s="613" t="str" cm="1">
        <f t="array" ref="F424">IF(G424='Tables calc'!$M$1+1,'Tables calc'!$P$24,IF(E423="Box 5","",IF(F423="","",INDEX('Tables calc'!$M$24:$M$539,_xlfn.AGGREGATE(15,3,('Tables calc'!$N$24:$N$539=1)/('Tables calc'!$N$24:$N$539=1)*(ROW('Tables calc'!$N$24:$N$539)-ROW('Tables calc'!$N$23)),G424)))))</f>
        <v/>
      </c>
      <c r="G424" s="69">
        <v>423</v>
      </c>
      <c r="H424" s="69" t="str">
        <f t="shared" si="60"/>
        <v/>
      </c>
      <c r="I424" s="69" t="str">
        <f t="shared" si="61"/>
        <v/>
      </c>
      <c r="J424" s="69" t="str">
        <f t="shared" si="69"/>
        <v/>
      </c>
      <c r="K424" s="69" t="str">
        <f t="shared" si="62"/>
        <v/>
      </c>
      <c r="L424" s="69" t="str">
        <f t="shared" si="63"/>
        <v/>
      </c>
      <c r="M424" s="69" t="str">
        <f t="shared" si="64"/>
        <v/>
      </c>
      <c r="N424" s="69" t="str">
        <f t="shared" si="65"/>
        <v/>
      </c>
      <c r="O424" s="69" t="str">
        <f t="shared" si="66"/>
        <v/>
      </c>
    </row>
    <row r="425" spans="1:15" x14ac:dyDescent="0.3">
      <c r="A425" s="606" t="str" cm="1">
        <f t="array" ref="A425">IF(G425='Tables calc'!$M$1+1,"Totals:",IF(A424="Totals:","",IF(A424="","",INDEX('Tables calc'!$J$24:$J$539,_xlfn.AGGREGATE(15,3,('Tables calc'!$N$24:$N$539=1)/('Tables calc'!$N$24:$N$539=1)*(ROW('Tables calc'!$N$24:$N$539)-ROW('Tables calc'!$N$23)),G425)))))</f>
        <v/>
      </c>
      <c r="B425" s="606" t="str" cm="1">
        <f t="array" ref="B425">IF(G425='Tables calc'!$M$1+1,"#",IF(B424="#","",IF(B424="","",INDEX('Tables calc'!$K$24:$K$539,_xlfn.AGGREGATE(15,3,('Tables calc'!$N$24:$N$539=1)/('Tables calc'!$N$24:$N$539=1)*(ROW('Tables calc'!$N$24:$N$539)-ROW('Tables calc'!$N$23)),G425)))))</f>
        <v/>
      </c>
      <c r="C425" s="607" t="str">
        <f t="shared" si="67"/>
        <v/>
      </c>
      <c r="D425" s="608" t="str" cm="1">
        <f t="array" ref="D425">IF(G425='Tables calc'!$M$1+1,'Tables calc'!$P$23,IF(D424='Tables calc'!$P$23,"",IF(D424="","",INDEX('Tables calc'!$L$24:$L$539,_xlfn.AGGREGATE(15,3,('Tables calc'!$N$24:$N$539=1)/('Tables calc'!$N$24:$N$539=1)*(ROW('Tables calc'!$N$24:$N$539)-ROW('Tables calc'!$N$23)),G425)))))</f>
        <v/>
      </c>
      <c r="E425" s="601" t="str">
        <f t="shared" si="68"/>
        <v/>
      </c>
      <c r="F425" s="613" t="str" cm="1">
        <f t="array" ref="F425">IF(G425='Tables calc'!$M$1+1,'Tables calc'!$P$24,IF(E424="Box 5","",IF(F424="","",INDEX('Tables calc'!$M$24:$M$539,_xlfn.AGGREGATE(15,3,('Tables calc'!$N$24:$N$539=1)/('Tables calc'!$N$24:$N$539=1)*(ROW('Tables calc'!$N$24:$N$539)-ROW('Tables calc'!$N$23)),G425)))))</f>
        <v/>
      </c>
      <c r="G425" s="69">
        <v>424</v>
      </c>
      <c r="H425" s="69" t="str">
        <f t="shared" si="60"/>
        <v/>
      </c>
      <c r="I425" s="69" t="str">
        <f t="shared" si="61"/>
        <v/>
      </c>
      <c r="J425" s="69" t="str">
        <f t="shared" si="69"/>
        <v/>
      </c>
      <c r="K425" s="69" t="str">
        <f t="shared" si="62"/>
        <v/>
      </c>
      <c r="L425" s="69" t="str">
        <f t="shared" si="63"/>
        <v/>
      </c>
      <c r="M425" s="69" t="str">
        <f t="shared" si="64"/>
        <v/>
      </c>
      <c r="N425" s="69" t="str">
        <f t="shared" si="65"/>
        <v/>
      </c>
      <c r="O425" s="69" t="str">
        <f t="shared" si="66"/>
        <v/>
      </c>
    </row>
    <row r="426" spans="1:15" x14ac:dyDescent="0.3">
      <c r="A426" s="606" t="str" cm="1">
        <f t="array" ref="A426">IF(G426='Tables calc'!$M$1+1,"Totals:",IF(A425="Totals:","",IF(A425="","",INDEX('Tables calc'!$J$24:$J$539,_xlfn.AGGREGATE(15,3,('Tables calc'!$N$24:$N$539=1)/('Tables calc'!$N$24:$N$539=1)*(ROW('Tables calc'!$N$24:$N$539)-ROW('Tables calc'!$N$23)),G426)))))</f>
        <v/>
      </c>
      <c r="B426" s="606" t="str" cm="1">
        <f t="array" ref="B426">IF(G426='Tables calc'!$M$1+1,"#",IF(B425="#","",IF(B425="","",INDEX('Tables calc'!$K$24:$K$539,_xlfn.AGGREGATE(15,3,('Tables calc'!$N$24:$N$539=1)/('Tables calc'!$N$24:$N$539=1)*(ROW('Tables calc'!$N$24:$N$539)-ROW('Tables calc'!$N$23)),G426)))))</f>
        <v/>
      </c>
      <c r="C426" s="607" t="str">
        <f t="shared" si="67"/>
        <v/>
      </c>
      <c r="D426" s="608" t="str" cm="1">
        <f t="array" ref="D426">IF(G426='Tables calc'!$M$1+1,'Tables calc'!$P$23,IF(D425='Tables calc'!$P$23,"",IF(D425="","",INDEX('Tables calc'!$L$24:$L$539,_xlfn.AGGREGATE(15,3,('Tables calc'!$N$24:$N$539=1)/('Tables calc'!$N$24:$N$539=1)*(ROW('Tables calc'!$N$24:$N$539)-ROW('Tables calc'!$N$23)),G426)))))</f>
        <v/>
      </c>
      <c r="E426" s="601" t="str">
        <f t="shared" si="68"/>
        <v/>
      </c>
      <c r="F426" s="613" t="str" cm="1">
        <f t="array" ref="F426">IF(G426='Tables calc'!$M$1+1,'Tables calc'!$P$24,IF(E425="Box 5","",IF(F425="","",INDEX('Tables calc'!$M$24:$M$539,_xlfn.AGGREGATE(15,3,('Tables calc'!$N$24:$N$539=1)/('Tables calc'!$N$24:$N$539=1)*(ROW('Tables calc'!$N$24:$N$539)-ROW('Tables calc'!$N$23)),G426)))))</f>
        <v/>
      </c>
      <c r="G426" s="69">
        <v>425</v>
      </c>
      <c r="H426" s="69" t="str">
        <f t="shared" si="60"/>
        <v/>
      </c>
      <c r="I426" s="69" t="str">
        <f t="shared" si="61"/>
        <v/>
      </c>
      <c r="J426" s="69" t="str">
        <f t="shared" si="69"/>
        <v/>
      </c>
      <c r="K426" s="69" t="str">
        <f t="shared" si="62"/>
        <v/>
      </c>
      <c r="L426" s="69" t="str">
        <f t="shared" si="63"/>
        <v/>
      </c>
      <c r="M426" s="69" t="str">
        <f t="shared" si="64"/>
        <v/>
      </c>
      <c r="N426" s="69" t="str">
        <f t="shared" si="65"/>
        <v/>
      </c>
      <c r="O426" s="69" t="str">
        <f t="shared" si="66"/>
        <v/>
      </c>
    </row>
    <row r="427" spans="1:15" x14ac:dyDescent="0.3">
      <c r="A427" s="606" t="str" cm="1">
        <f t="array" ref="A427">IF(G427='Tables calc'!$M$1+1,"Totals:",IF(A426="Totals:","",IF(A426="","",INDEX('Tables calc'!$J$24:$J$539,_xlfn.AGGREGATE(15,3,('Tables calc'!$N$24:$N$539=1)/('Tables calc'!$N$24:$N$539=1)*(ROW('Tables calc'!$N$24:$N$539)-ROW('Tables calc'!$N$23)),G427)))))</f>
        <v/>
      </c>
      <c r="B427" s="606" t="str" cm="1">
        <f t="array" ref="B427">IF(G427='Tables calc'!$M$1+1,"#",IF(B426="#","",IF(B426="","",INDEX('Tables calc'!$K$24:$K$539,_xlfn.AGGREGATE(15,3,('Tables calc'!$N$24:$N$539=1)/('Tables calc'!$N$24:$N$539=1)*(ROW('Tables calc'!$N$24:$N$539)-ROW('Tables calc'!$N$23)),G427)))))</f>
        <v/>
      </c>
      <c r="C427" s="607" t="str">
        <f t="shared" si="67"/>
        <v/>
      </c>
      <c r="D427" s="608" t="str" cm="1">
        <f t="array" ref="D427">IF(G427='Tables calc'!$M$1+1,'Tables calc'!$P$23,IF(D426='Tables calc'!$P$23,"",IF(D426="","",INDEX('Tables calc'!$L$24:$L$539,_xlfn.AGGREGATE(15,3,('Tables calc'!$N$24:$N$539=1)/('Tables calc'!$N$24:$N$539=1)*(ROW('Tables calc'!$N$24:$N$539)-ROW('Tables calc'!$N$23)),G427)))))</f>
        <v/>
      </c>
      <c r="E427" s="601" t="str">
        <f t="shared" si="68"/>
        <v/>
      </c>
      <c r="F427" s="613" t="str" cm="1">
        <f t="array" ref="F427">IF(G427='Tables calc'!$M$1+1,'Tables calc'!$P$24,IF(E426="Box 5","",IF(F426="","",INDEX('Tables calc'!$M$24:$M$539,_xlfn.AGGREGATE(15,3,('Tables calc'!$N$24:$N$539=1)/('Tables calc'!$N$24:$N$539=1)*(ROW('Tables calc'!$N$24:$N$539)-ROW('Tables calc'!$N$23)),G427)))))</f>
        <v/>
      </c>
      <c r="G427" s="69">
        <v>426</v>
      </c>
      <c r="H427" s="69" t="str">
        <f t="shared" si="60"/>
        <v/>
      </c>
      <c r="I427" s="69" t="str">
        <f t="shared" si="61"/>
        <v/>
      </c>
      <c r="J427" s="69" t="str">
        <f t="shared" si="69"/>
        <v/>
      </c>
      <c r="K427" s="69" t="str">
        <f t="shared" si="62"/>
        <v/>
      </c>
      <c r="L427" s="69" t="str">
        <f t="shared" si="63"/>
        <v/>
      </c>
      <c r="M427" s="69" t="str">
        <f t="shared" si="64"/>
        <v/>
      </c>
      <c r="N427" s="69" t="str">
        <f t="shared" si="65"/>
        <v/>
      </c>
      <c r="O427" s="69" t="str">
        <f t="shared" si="66"/>
        <v/>
      </c>
    </row>
    <row r="428" spans="1:15" x14ac:dyDescent="0.3">
      <c r="A428" s="606" t="str" cm="1">
        <f t="array" ref="A428">IF(G428='Tables calc'!$M$1+1,"Totals:",IF(A427="Totals:","",IF(A427="","",INDEX('Tables calc'!$J$24:$J$539,_xlfn.AGGREGATE(15,3,('Tables calc'!$N$24:$N$539=1)/('Tables calc'!$N$24:$N$539=1)*(ROW('Tables calc'!$N$24:$N$539)-ROW('Tables calc'!$N$23)),G428)))))</f>
        <v/>
      </c>
      <c r="B428" s="606" t="str" cm="1">
        <f t="array" ref="B428">IF(G428='Tables calc'!$M$1+1,"#",IF(B427="#","",IF(B427="","",INDEX('Tables calc'!$K$24:$K$539,_xlfn.AGGREGATE(15,3,('Tables calc'!$N$24:$N$539=1)/('Tables calc'!$N$24:$N$539=1)*(ROW('Tables calc'!$N$24:$N$539)-ROW('Tables calc'!$N$23)),G428)))))</f>
        <v/>
      </c>
      <c r="C428" s="607" t="str">
        <f t="shared" si="67"/>
        <v/>
      </c>
      <c r="D428" s="608" t="str" cm="1">
        <f t="array" ref="D428">IF(G428='Tables calc'!$M$1+1,'Tables calc'!$P$23,IF(D427='Tables calc'!$P$23,"",IF(D427="","",INDEX('Tables calc'!$L$24:$L$539,_xlfn.AGGREGATE(15,3,('Tables calc'!$N$24:$N$539=1)/('Tables calc'!$N$24:$N$539=1)*(ROW('Tables calc'!$N$24:$N$539)-ROW('Tables calc'!$N$23)),G428)))))</f>
        <v/>
      </c>
      <c r="E428" s="601" t="str">
        <f t="shared" si="68"/>
        <v/>
      </c>
      <c r="F428" s="613" t="str" cm="1">
        <f t="array" ref="F428">IF(G428='Tables calc'!$M$1+1,'Tables calc'!$P$24,IF(E427="Box 5","",IF(F427="","",INDEX('Tables calc'!$M$24:$M$539,_xlfn.AGGREGATE(15,3,('Tables calc'!$N$24:$N$539=1)/('Tables calc'!$N$24:$N$539=1)*(ROW('Tables calc'!$N$24:$N$539)-ROW('Tables calc'!$N$23)),G428)))))</f>
        <v/>
      </c>
      <c r="G428" s="69">
        <v>427</v>
      </c>
      <c r="H428" s="69" t="str">
        <f t="shared" si="60"/>
        <v/>
      </c>
      <c r="I428" s="69" t="str">
        <f t="shared" si="61"/>
        <v/>
      </c>
      <c r="J428" s="69" t="str">
        <f t="shared" si="69"/>
        <v/>
      </c>
      <c r="K428" s="69" t="str">
        <f t="shared" si="62"/>
        <v/>
      </c>
      <c r="L428" s="69" t="str">
        <f t="shared" si="63"/>
        <v/>
      </c>
      <c r="M428" s="69" t="str">
        <f t="shared" si="64"/>
        <v/>
      </c>
      <c r="N428" s="69" t="str">
        <f t="shared" si="65"/>
        <v/>
      </c>
      <c r="O428" s="69" t="str">
        <f t="shared" si="66"/>
        <v/>
      </c>
    </row>
    <row r="429" spans="1:15" x14ac:dyDescent="0.3">
      <c r="A429" s="606" t="str" cm="1">
        <f t="array" ref="A429">IF(G429='Tables calc'!$M$1+1,"Totals:",IF(A428="Totals:","",IF(A428="","",INDEX('Tables calc'!$J$24:$J$539,_xlfn.AGGREGATE(15,3,('Tables calc'!$N$24:$N$539=1)/('Tables calc'!$N$24:$N$539=1)*(ROW('Tables calc'!$N$24:$N$539)-ROW('Tables calc'!$N$23)),G429)))))</f>
        <v/>
      </c>
      <c r="B429" s="606" t="str" cm="1">
        <f t="array" ref="B429">IF(G429='Tables calc'!$M$1+1,"#",IF(B428="#","",IF(B428="","",INDEX('Tables calc'!$K$24:$K$539,_xlfn.AGGREGATE(15,3,('Tables calc'!$N$24:$N$539=1)/('Tables calc'!$N$24:$N$539=1)*(ROW('Tables calc'!$N$24:$N$539)-ROW('Tables calc'!$N$23)),G429)))))</f>
        <v/>
      </c>
      <c r="C429" s="607" t="str">
        <f t="shared" si="67"/>
        <v/>
      </c>
      <c r="D429" s="608" t="str" cm="1">
        <f t="array" ref="D429">IF(G429='Tables calc'!$M$1+1,'Tables calc'!$P$23,IF(D428='Tables calc'!$P$23,"",IF(D428="","",INDEX('Tables calc'!$L$24:$L$539,_xlfn.AGGREGATE(15,3,('Tables calc'!$N$24:$N$539=1)/('Tables calc'!$N$24:$N$539=1)*(ROW('Tables calc'!$N$24:$N$539)-ROW('Tables calc'!$N$23)),G429)))))</f>
        <v/>
      </c>
      <c r="E429" s="601" t="str">
        <f t="shared" si="68"/>
        <v/>
      </c>
      <c r="F429" s="613" t="str" cm="1">
        <f t="array" ref="F429">IF(G429='Tables calc'!$M$1+1,'Tables calc'!$P$24,IF(E428="Box 5","",IF(F428="","",INDEX('Tables calc'!$M$24:$M$539,_xlfn.AGGREGATE(15,3,('Tables calc'!$N$24:$N$539=1)/('Tables calc'!$N$24:$N$539=1)*(ROW('Tables calc'!$N$24:$N$539)-ROW('Tables calc'!$N$23)),G429)))))</f>
        <v/>
      </c>
      <c r="G429" s="69">
        <v>428</v>
      </c>
      <c r="H429" s="69" t="str">
        <f t="shared" si="60"/>
        <v/>
      </c>
      <c r="I429" s="69" t="str">
        <f t="shared" si="61"/>
        <v/>
      </c>
      <c r="J429" s="69" t="str">
        <f t="shared" si="69"/>
        <v/>
      </c>
      <c r="K429" s="69" t="str">
        <f t="shared" si="62"/>
        <v/>
      </c>
      <c r="L429" s="69" t="str">
        <f t="shared" si="63"/>
        <v/>
      </c>
      <c r="M429" s="69" t="str">
        <f t="shared" si="64"/>
        <v/>
      </c>
      <c r="N429" s="69" t="str">
        <f t="shared" si="65"/>
        <v/>
      </c>
      <c r="O429" s="69" t="str">
        <f t="shared" si="66"/>
        <v/>
      </c>
    </row>
    <row r="430" spans="1:15" x14ac:dyDescent="0.3">
      <c r="A430" s="606" t="str" cm="1">
        <f t="array" ref="A430">IF(G430='Tables calc'!$M$1+1,"Totals:",IF(A429="Totals:","",IF(A429="","",INDEX('Tables calc'!$J$24:$J$539,_xlfn.AGGREGATE(15,3,('Tables calc'!$N$24:$N$539=1)/('Tables calc'!$N$24:$N$539=1)*(ROW('Tables calc'!$N$24:$N$539)-ROW('Tables calc'!$N$23)),G430)))))</f>
        <v/>
      </c>
      <c r="B430" s="606" t="str" cm="1">
        <f t="array" ref="B430">IF(G430='Tables calc'!$M$1+1,"#",IF(B429="#","",IF(B429="","",INDEX('Tables calc'!$K$24:$K$539,_xlfn.AGGREGATE(15,3,('Tables calc'!$N$24:$N$539=1)/('Tables calc'!$N$24:$N$539=1)*(ROW('Tables calc'!$N$24:$N$539)-ROW('Tables calc'!$N$23)),G430)))))</f>
        <v/>
      </c>
      <c r="C430" s="607" t="str">
        <f t="shared" si="67"/>
        <v/>
      </c>
      <c r="D430" s="608" t="str" cm="1">
        <f t="array" ref="D430">IF(G430='Tables calc'!$M$1+1,'Tables calc'!$P$23,IF(D429='Tables calc'!$P$23,"",IF(D429="","",INDEX('Tables calc'!$L$24:$L$539,_xlfn.AGGREGATE(15,3,('Tables calc'!$N$24:$N$539=1)/('Tables calc'!$N$24:$N$539=1)*(ROW('Tables calc'!$N$24:$N$539)-ROW('Tables calc'!$N$23)),G430)))))</f>
        <v/>
      </c>
      <c r="E430" s="601" t="str">
        <f t="shared" si="68"/>
        <v/>
      </c>
      <c r="F430" s="613" t="str" cm="1">
        <f t="array" ref="F430">IF(G430='Tables calc'!$M$1+1,'Tables calc'!$P$24,IF(E429="Box 5","",IF(F429="","",INDEX('Tables calc'!$M$24:$M$539,_xlfn.AGGREGATE(15,3,('Tables calc'!$N$24:$N$539=1)/('Tables calc'!$N$24:$N$539=1)*(ROW('Tables calc'!$N$24:$N$539)-ROW('Tables calc'!$N$23)),G430)))))</f>
        <v/>
      </c>
      <c r="G430" s="69">
        <v>429</v>
      </c>
      <c r="H430" s="69" t="str">
        <f t="shared" si="60"/>
        <v/>
      </c>
      <c r="I430" s="69" t="str">
        <f t="shared" si="61"/>
        <v/>
      </c>
      <c r="J430" s="69" t="str">
        <f t="shared" si="69"/>
        <v/>
      </c>
      <c r="K430" s="69" t="str">
        <f t="shared" si="62"/>
        <v/>
      </c>
      <c r="L430" s="69" t="str">
        <f t="shared" si="63"/>
        <v/>
      </c>
      <c r="M430" s="69" t="str">
        <f t="shared" si="64"/>
        <v/>
      </c>
      <c r="N430" s="69" t="str">
        <f t="shared" si="65"/>
        <v/>
      </c>
      <c r="O430" s="69" t="str">
        <f t="shared" si="66"/>
        <v/>
      </c>
    </row>
    <row r="431" spans="1:15" x14ac:dyDescent="0.3">
      <c r="A431" s="606" t="str" cm="1">
        <f t="array" ref="A431">IF(G431='Tables calc'!$M$1+1,"Totals:",IF(A430="Totals:","",IF(A430="","",INDEX('Tables calc'!$J$24:$J$539,_xlfn.AGGREGATE(15,3,('Tables calc'!$N$24:$N$539=1)/('Tables calc'!$N$24:$N$539=1)*(ROW('Tables calc'!$N$24:$N$539)-ROW('Tables calc'!$N$23)),G431)))))</f>
        <v/>
      </c>
      <c r="B431" s="606" t="str" cm="1">
        <f t="array" ref="B431">IF(G431='Tables calc'!$M$1+1,"#",IF(B430="#","",IF(B430="","",INDEX('Tables calc'!$K$24:$K$539,_xlfn.AGGREGATE(15,3,('Tables calc'!$N$24:$N$539=1)/('Tables calc'!$N$24:$N$539=1)*(ROW('Tables calc'!$N$24:$N$539)-ROW('Tables calc'!$N$23)),G431)))))</f>
        <v/>
      </c>
      <c r="C431" s="607" t="str">
        <f t="shared" si="67"/>
        <v/>
      </c>
      <c r="D431" s="608" t="str" cm="1">
        <f t="array" ref="D431">IF(G431='Tables calc'!$M$1+1,'Tables calc'!$P$23,IF(D430='Tables calc'!$P$23,"",IF(D430="","",INDEX('Tables calc'!$L$24:$L$539,_xlfn.AGGREGATE(15,3,('Tables calc'!$N$24:$N$539=1)/('Tables calc'!$N$24:$N$539=1)*(ROW('Tables calc'!$N$24:$N$539)-ROW('Tables calc'!$N$23)),G431)))))</f>
        <v/>
      </c>
      <c r="E431" s="601" t="str">
        <f t="shared" si="68"/>
        <v/>
      </c>
      <c r="F431" s="613" t="str" cm="1">
        <f t="array" ref="F431">IF(G431='Tables calc'!$M$1+1,'Tables calc'!$P$24,IF(E430="Box 5","",IF(F430="","",INDEX('Tables calc'!$M$24:$M$539,_xlfn.AGGREGATE(15,3,('Tables calc'!$N$24:$N$539=1)/('Tables calc'!$N$24:$N$539=1)*(ROW('Tables calc'!$N$24:$N$539)-ROW('Tables calc'!$N$23)),G431)))))</f>
        <v/>
      </c>
      <c r="G431" s="69">
        <v>430</v>
      </c>
      <c r="H431" s="69" t="str">
        <f t="shared" si="60"/>
        <v/>
      </c>
      <c r="I431" s="69" t="str">
        <f t="shared" si="61"/>
        <v/>
      </c>
      <c r="J431" s="69" t="str">
        <f t="shared" si="69"/>
        <v/>
      </c>
      <c r="K431" s="69" t="str">
        <f t="shared" si="62"/>
        <v/>
      </c>
      <c r="L431" s="69" t="str">
        <f t="shared" si="63"/>
        <v/>
      </c>
      <c r="M431" s="69" t="str">
        <f t="shared" si="64"/>
        <v/>
      </c>
      <c r="N431" s="69" t="str">
        <f t="shared" si="65"/>
        <v/>
      </c>
      <c r="O431" s="69" t="str">
        <f t="shared" si="66"/>
        <v/>
      </c>
    </row>
    <row r="432" spans="1:15" x14ac:dyDescent="0.3">
      <c r="A432" s="606" t="str" cm="1">
        <f t="array" ref="A432">IF(G432='Tables calc'!$M$1+1,"Totals:",IF(A431="Totals:","",IF(A431="","",INDEX('Tables calc'!$J$24:$J$539,_xlfn.AGGREGATE(15,3,('Tables calc'!$N$24:$N$539=1)/('Tables calc'!$N$24:$N$539=1)*(ROW('Tables calc'!$N$24:$N$539)-ROW('Tables calc'!$N$23)),G432)))))</f>
        <v/>
      </c>
      <c r="B432" s="606" t="str" cm="1">
        <f t="array" ref="B432">IF(G432='Tables calc'!$M$1+1,"#",IF(B431="#","",IF(B431="","",INDEX('Tables calc'!$K$24:$K$539,_xlfn.AGGREGATE(15,3,('Tables calc'!$N$24:$N$539=1)/('Tables calc'!$N$24:$N$539=1)*(ROW('Tables calc'!$N$24:$N$539)-ROW('Tables calc'!$N$23)),G432)))))</f>
        <v/>
      </c>
      <c r="C432" s="607" t="str">
        <f t="shared" si="67"/>
        <v/>
      </c>
      <c r="D432" s="608" t="str" cm="1">
        <f t="array" ref="D432">IF(G432='Tables calc'!$M$1+1,'Tables calc'!$P$23,IF(D431='Tables calc'!$P$23,"",IF(D431="","",INDEX('Tables calc'!$L$24:$L$539,_xlfn.AGGREGATE(15,3,('Tables calc'!$N$24:$N$539=1)/('Tables calc'!$N$24:$N$539=1)*(ROW('Tables calc'!$N$24:$N$539)-ROW('Tables calc'!$N$23)),G432)))))</f>
        <v/>
      </c>
      <c r="E432" s="601" t="str">
        <f t="shared" si="68"/>
        <v/>
      </c>
      <c r="F432" s="613" t="str" cm="1">
        <f t="array" ref="F432">IF(G432='Tables calc'!$M$1+1,'Tables calc'!$P$24,IF(E431="Box 5","",IF(F431="","",INDEX('Tables calc'!$M$24:$M$539,_xlfn.AGGREGATE(15,3,('Tables calc'!$N$24:$N$539=1)/('Tables calc'!$N$24:$N$539=1)*(ROW('Tables calc'!$N$24:$N$539)-ROW('Tables calc'!$N$23)),G432)))))</f>
        <v/>
      </c>
      <c r="G432" s="69">
        <v>431</v>
      </c>
      <c r="H432" s="69" t="str">
        <f t="shared" si="60"/>
        <v/>
      </c>
      <c r="I432" s="69" t="str">
        <f t="shared" si="61"/>
        <v/>
      </c>
      <c r="J432" s="69" t="str">
        <f t="shared" si="69"/>
        <v/>
      </c>
      <c r="K432" s="69" t="str">
        <f t="shared" si="62"/>
        <v/>
      </c>
      <c r="L432" s="69" t="str">
        <f t="shared" si="63"/>
        <v/>
      </c>
      <c r="M432" s="69" t="str">
        <f t="shared" si="64"/>
        <v/>
      </c>
      <c r="N432" s="69" t="str">
        <f t="shared" si="65"/>
        <v/>
      </c>
      <c r="O432" s="69" t="str">
        <f t="shared" si="66"/>
        <v/>
      </c>
    </row>
    <row r="433" spans="1:15" x14ac:dyDescent="0.3">
      <c r="A433" s="606" t="str" cm="1">
        <f t="array" ref="A433">IF(G433='Tables calc'!$M$1+1,"Totals:",IF(A432="Totals:","",IF(A432="","",INDEX('Tables calc'!$J$24:$J$539,_xlfn.AGGREGATE(15,3,('Tables calc'!$N$24:$N$539=1)/('Tables calc'!$N$24:$N$539=1)*(ROW('Tables calc'!$N$24:$N$539)-ROW('Tables calc'!$N$23)),G433)))))</f>
        <v/>
      </c>
      <c r="B433" s="606" t="str" cm="1">
        <f t="array" ref="B433">IF(G433='Tables calc'!$M$1+1,"#",IF(B432="#","",IF(B432="","",INDEX('Tables calc'!$K$24:$K$539,_xlfn.AGGREGATE(15,3,('Tables calc'!$N$24:$N$539=1)/('Tables calc'!$N$24:$N$539=1)*(ROW('Tables calc'!$N$24:$N$539)-ROW('Tables calc'!$N$23)),G433)))))</f>
        <v/>
      </c>
      <c r="C433" s="607" t="str">
        <f t="shared" si="67"/>
        <v/>
      </c>
      <c r="D433" s="608" t="str" cm="1">
        <f t="array" ref="D433">IF(G433='Tables calc'!$M$1+1,'Tables calc'!$P$23,IF(D432='Tables calc'!$P$23,"",IF(D432="","",INDEX('Tables calc'!$L$24:$L$539,_xlfn.AGGREGATE(15,3,('Tables calc'!$N$24:$N$539=1)/('Tables calc'!$N$24:$N$539=1)*(ROW('Tables calc'!$N$24:$N$539)-ROW('Tables calc'!$N$23)),G433)))))</f>
        <v/>
      </c>
      <c r="E433" s="601" t="str">
        <f t="shared" si="68"/>
        <v/>
      </c>
      <c r="F433" s="613" t="str" cm="1">
        <f t="array" ref="F433">IF(G433='Tables calc'!$M$1+1,'Tables calc'!$P$24,IF(E432="Box 5","",IF(F432="","",INDEX('Tables calc'!$M$24:$M$539,_xlfn.AGGREGATE(15,3,('Tables calc'!$N$24:$N$539=1)/('Tables calc'!$N$24:$N$539=1)*(ROW('Tables calc'!$N$24:$N$539)-ROW('Tables calc'!$N$23)),G433)))))</f>
        <v/>
      </c>
      <c r="G433" s="69">
        <v>432</v>
      </c>
      <c r="H433" s="69" t="str">
        <f t="shared" si="60"/>
        <v/>
      </c>
      <c r="I433" s="69" t="str">
        <f t="shared" si="61"/>
        <v/>
      </c>
      <c r="J433" s="69" t="str">
        <f t="shared" si="69"/>
        <v/>
      </c>
      <c r="K433" s="69" t="str">
        <f t="shared" si="62"/>
        <v/>
      </c>
      <c r="L433" s="69" t="str">
        <f t="shared" si="63"/>
        <v/>
      </c>
      <c r="M433" s="69" t="str">
        <f t="shared" si="64"/>
        <v/>
      </c>
      <c r="N433" s="69" t="str">
        <f t="shared" si="65"/>
        <v/>
      </c>
      <c r="O433" s="69" t="str">
        <f t="shared" si="66"/>
        <v/>
      </c>
    </row>
    <row r="434" spans="1:15" x14ac:dyDescent="0.3">
      <c r="A434" s="606" t="str" cm="1">
        <f t="array" ref="A434">IF(G434='Tables calc'!$M$1+1,"Totals:",IF(A433="Totals:","",IF(A433="","",INDEX('Tables calc'!$J$24:$J$539,_xlfn.AGGREGATE(15,3,('Tables calc'!$N$24:$N$539=1)/('Tables calc'!$N$24:$N$539=1)*(ROW('Tables calc'!$N$24:$N$539)-ROW('Tables calc'!$N$23)),G434)))))</f>
        <v/>
      </c>
      <c r="B434" s="606" t="str" cm="1">
        <f t="array" ref="B434">IF(G434='Tables calc'!$M$1+1,"#",IF(B433="#","",IF(B433="","",INDEX('Tables calc'!$K$24:$K$539,_xlfn.AGGREGATE(15,3,('Tables calc'!$N$24:$N$539=1)/('Tables calc'!$N$24:$N$539=1)*(ROW('Tables calc'!$N$24:$N$539)-ROW('Tables calc'!$N$23)),G434)))))</f>
        <v/>
      </c>
      <c r="C434" s="607" t="str">
        <f t="shared" si="67"/>
        <v/>
      </c>
      <c r="D434" s="608" t="str" cm="1">
        <f t="array" ref="D434">IF(G434='Tables calc'!$M$1+1,'Tables calc'!$P$23,IF(D433='Tables calc'!$P$23,"",IF(D433="","",INDEX('Tables calc'!$L$24:$L$539,_xlfn.AGGREGATE(15,3,('Tables calc'!$N$24:$N$539=1)/('Tables calc'!$N$24:$N$539=1)*(ROW('Tables calc'!$N$24:$N$539)-ROW('Tables calc'!$N$23)),G434)))))</f>
        <v/>
      </c>
      <c r="E434" s="601" t="str">
        <f t="shared" si="68"/>
        <v/>
      </c>
      <c r="F434" s="613" t="str" cm="1">
        <f t="array" ref="F434">IF(G434='Tables calc'!$M$1+1,'Tables calc'!$P$24,IF(E433="Box 5","",IF(F433="","",INDEX('Tables calc'!$M$24:$M$539,_xlfn.AGGREGATE(15,3,('Tables calc'!$N$24:$N$539=1)/('Tables calc'!$N$24:$N$539=1)*(ROW('Tables calc'!$N$24:$N$539)-ROW('Tables calc'!$N$23)),G434)))))</f>
        <v/>
      </c>
      <c r="G434" s="69">
        <v>433</v>
      </c>
      <c r="H434" s="69" t="str">
        <f t="shared" si="60"/>
        <v/>
      </c>
      <c r="I434" s="69" t="str">
        <f t="shared" si="61"/>
        <v/>
      </c>
      <c r="J434" s="69" t="str">
        <f t="shared" si="69"/>
        <v/>
      </c>
      <c r="K434" s="69" t="str">
        <f t="shared" si="62"/>
        <v/>
      </c>
      <c r="L434" s="69" t="str">
        <f t="shared" si="63"/>
        <v/>
      </c>
      <c r="M434" s="69" t="str">
        <f t="shared" si="64"/>
        <v/>
      </c>
      <c r="N434" s="69" t="str">
        <f t="shared" si="65"/>
        <v/>
      </c>
      <c r="O434" s="69" t="str">
        <f t="shared" si="66"/>
        <v/>
      </c>
    </row>
    <row r="435" spans="1:15" x14ac:dyDescent="0.3">
      <c r="A435" s="606" t="str" cm="1">
        <f t="array" ref="A435">IF(G435='Tables calc'!$M$1+1,"Totals:",IF(A434="Totals:","",IF(A434="","",INDEX('Tables calc'!$J$24:$J$539,_xlfn.AGGREGATE(15,3,('Tables calc'!$N$24:$N$539=1)/('Tables calc'!$N$24:$N$539=1)*(ROW('Tables calc'!$N$24:$N$539)-ROW('Tables calc'!$N$23)),G435)))))</f>
        <v/>
      </c>
      <c r="B435" s="606" t="str" cm="1">
        <f t="array" ref="B435">IF(G435='Tables calc'!$M$1+1,"#",IF(B434="#","",IF(B434="","",INDEX('Tables calc'!$K$24:$K$539,_xlfn.AGGREGATE(15,3,('Tables calc'!$N$24:$N$539=1)/('Tables calc'!$N$24:$N$539=1)*(ROW('Tables calc'!$N$24:$N$539)-ROW('Tables calc'!$N$23)),G435)))))</f>
        <v/>
      </c>
      <c r="C435" s="607" t="str">
        <f t="shared" si="67"/>
        <v/>
      </c>
      <c r="D435" s="608" t="str" cm="1">
        <f t="array" ref="D435">IF(G435='Tables calc'!$M$1+1,'Tables calc'!$P$23,IF(D434='Tables calc'!$P$23,"",IF(D434="","",INDEX('Tables calc'!$L$24:$L$539,_xlfn.AGGREGATE(15,3,('Tables calc'!$N$24:$N$539=1)/('Tables calc'!$N$24:$N$539=1)*(ROW('Tables calc'!$N$24:$N$539)-ROW('Tables calc'!$N$23)),G435)))))</f>
        <v/>
      </c>
      <c r="E435" s="601" t="str">
        <f t="shared" si="68"/>
        <v/>
      </c>
      <c r="F435" s="613" t="str" cm="1">
        <f t="array" ref="F435">IF(G435='Tables calc'!$M$1+1,'Tables calc'!$P$24,IF(E434="Box 5","",IF(F434="","",INDEX('Tables calc'!$M$24:$M$539,_xlfn.AGGREGATE(15,3,('Tables calc'!$N$24:$N$539=1)/('Tables calc'!$N$24:$N$539=1)*(ROW('Tables calc'!$N$24:$N$539)-ROW('Tables calc'!$N$23)),G435)))))</f>
        <v/>
      </c>
      <c r="G435" s="69">
        <v>434</v>
      </c>
      <c r="H435" s="69" t="str">
        <f t="shared" si="60"/>
        <v/>
      </c>
      <c r="I435" s="69" t="str">
        <f t="shared" si="61"/>
        <v/>
      </c>
      <c r="J435" s="69" t="str">
        <f t="shared" si="69"/>
        <v/>
      </c>
      <c r="K435" s="69" t="str">
        <f t="shared" si="62"/>
        <v/>
      </c>
      <c r="L435" s="69" t="str">
        <f t="shared" si="63"/>
        <v/>
      </c>
      <c r="M435" s="69" t="str">
        <f t="shared" si="64"/>
        <v/>
      </c>
      <c r="N435" s="69" t="str">
        <f t="shared" si="65"/>
        <v/>
      </c>
      <c r="O435" s="69" t="str">
        <f t="shared" si="66"/>
        <v/>
      </c>
    </row>
    <row r="436" spans="1:15" x14ac:dyDescent="0.3">
      <c r="A436" s="606" t="str" cm="1">
        <f t="array" ref="A436">IF(G436='Tables calc'!$M$1+1,"Totals:",IF(A435="Totals:","",IF(A435="","",INDEX('Tables calc'!$J$24:$J$539,_xlfn.AGGREGATE(15,3,('Tables calc'!$N$24:$N$539=1)/('Tables calc'!$N$24:$N$539=1)*(ROW('Tables calc'!$N$24:$N$539)-ROW('Tables calc'!$N$23)),G436)))))</f>
        <v/>
      </c>
      <c r="B436" s="606" t="str" cm="1">
        <f t="array" ref="B436">IF(G436='Tables calc'!$M$1+1,"#",IF(B435="#","",IF(B435="","",INDEX('Tables calc'!$K$24:$K$539,_xlfn.AGGREGATE(15,3,('Tables calc'!$N$24:$N$539=1)/('Tables calc'!$N$24:$N$539=1)*(ROW('Tables calc'!$N$24:$N$539)-ROW('Tables calc'!$N$23)),G436)))))</f>
        <v/>
      </c>
      <c r="C436" s="607" t="str">
        <f t="shared" si="67"/>
        <v/>
      </c>
      <c r="D436" s="608" t="str" cm="1">
        <f t="array" ref="D436">IF(G436='Tables calc'!$M$1+1,'Tables calc'!$P$23,IF(D435='Tables calc'!$P$23,"",IF(D435="","",INDEX('Tables calc'!$L$24:$L$539,_xlfn.AGGREGATE(15,3,('Tables calc'!$N$24:$N$539=1)/('Tables calc'!$N$24:$N$539=1)*(ROW('Tables calc'!$N$24:$N$539)-ROW('Tables calc'!$N$23)),G436)))))</f>
        <v/>
      </c>
      <c r="E436" s="601" t="str">
        <f t="shared" si="68"/>
        <v/>
      </c>
      <c r="F436" s="613" t="str" cm="1">
        <f t="array" ref="F436">IF(G436='Tables calc'!$M$1+1,'Tables calc'!$P$24,IF(E435="Box 5","",IF(F435="","",INDEX('Tables calc'!$M$24:$M$539,_xlfn.AGGREGATE(15,3,('Tables calc'!$N$24:$N$539=1)/('Tables calc'!$N$24:$N$539=1)*(ROW('Tables calc'!$N$24:$N$539)-ROW('Tables calc'!$N$23)),G436)))))</f>
        <v/>
      </c>
      <c r="G436" s="69">
        <v>435</v>
      </c>
      <c r="H436" s="69" t="str">
        <f t="shared" si="60"/>
        <v/>
      </c>
      <c r="I436" s="69" t="str">
        <f t="shared" si="61"/>
        <v/>
      </c>
      <c r="J436" s="69" t="str">
        <f t="shared" si="69"/>
        <v/>
      </c>
      <c r="K436" s="69" t="str">
        <f t="shared" si="62"/>
        <v/>
      </c>
      <c r="L436" s="69" t="str">
        <f t="shared" si="63"/>
        <v/>
      </c>
      <c r="M436" s="69" t="str">
        <f t="shared" si="64"/>
        <v/>
      </c>
      <c r="N436" s="69" t="str">
        <f t="shared" si="65"/>
        <v/>
      </c>
      <c r="O436" s="69" t="str">
        <f t="shared" si="66"/>
        <v/>
      </c>
    </row>
    <row r="437" spans="1:15" x14ac:dyDescent="0.3">
      <c r="A437" s="606" t="str" cm="1">
        <f t="array" ref="A437">IF(G437='Tables calc'!$M$1+1,"Totals:",IF(A436="Totals:","",IF(A436="","",INDEX('Tables calc'!$J$24:$J$539,_xlfn.AGGREGATE(15,3,('Tables calc'!$N$24:$N$539=1)/('Tables calc'!$N$24:$N$539=1)*(ROW('Tables calc'!$N$24:$N$539)-ROW('Tables calc'!$N$23)),G437)))))</f>
        <v/>
      </c>
      <c r="B437" s="606" t="str" cm="1">
        <f t="array" ref="B437">IF(G437='Tables calc'!$M$1+1,"#",IF(B436="#","",IF(B436="","",INDEX('Tables calc'!$K$24:$K$539,_xlfn.AGGREGATE(15,3,('Tables calc'!$N$24:$N$539=1)/('Tables calc'!$N$24:$N$539=1)*(ROW('Tables calc'!$N$24:$N$539)-ROW('Tables calc'!$N$23)),G437)))))</f>
        <v/>
      </c>
      <c r="C437" s="607" t="str">
        <f t="shared" si="67"/>
        <v/>
      </c>
      <c r="D437" s="608" t="str" cm="1">
        <f t="array" ref="D437">IF(G437='Tables calc'!$M$1+1,'Tables calc'!$P$23,IF(D436='Tables calc'!$P$23,"",IF(D436="","",INDEX('Tables calc'!$L$24:$L$539,_xlfn.AGGREGATE(15,3,('Tables calc'!$N$24:$N$539=1)/('Tables calc'!$N$24:$N$539=1)*(ROW('Tables calc'!$N$24:$N$539)-ROW('Tables calc'!$N$23)),G437)))))</f>
        <v/>
      </c>
      <c r="E437" s="601" t="str">
        <f t="shared" si="68"/>
        <v/>
      </c>
      <c r="F437" s="613" t="str" cm="1">
        <f t="array" ref="F437">IF(G437='Tables calc'!$M$1+1,'Tables calc'!$P$24,IF(E436="Box 5","",IF(F436="","",INDEX('Tables calc'!$M$24:$M$539,_xlfn.AGGREGATE(15,3,('Tables calc'!$N$24:$N$539=1)/('Tables calc'!$N$24:$N$539=1)*(ROW('Tables calc'!$N$24:$N$539)-ROW('Tables calc'!$N$23)),G437)))))</f>
        <v/>
      </c>
      <c r="G437" s="69">
        <v>436</v>
      </c>
      <c r="H437" s="69" t="str">
        <f t="shared" si="60"/>
        <v/>
      </c>
      <c r="I437" s="69" t="str">
        <f t="shared" si="61"/>
        <v/>
      </c>
      <c r="J437" s="69" t="str">
        <f t="shared" si="69"/>
        <v/>
      </c>
      <c r="K437" s="69" t="str">
        <f t="shared" si="62"/>
        <v/>
      </c>
      <c r="L437" s="69" t="str">
        <f t="shared" si="63"/>
        <v/>
      </c>
      <c r="M437" s="69" t="str">
        <f t="shared" si="64"/>
        <v/>
      </c>
      <c r="N437" s="69" t="str">
        <f t="shared" si="65"/>
        <v/>
      </c>
      <c r="O437" s="69" t="str">
        <f t="shared" si="66"/>
        <v/>
      </c>
    </row>
    <row r="438" spans="1:15" x14ac:dyDescent="0.3">
      <c r="A438" s="606" t="str" cm="1">
        <f t="array" ref="A438">IF(G438='Tables calc'!$M$1+1,"Totals:",IF(A437="Totals:","",IF(A437="","",INDEX('Tables calc'!$J$24:$J$539,_xlfn.AGGREGATE(15,3,('Tables calc'!$N$24:$N$539=1)/('Tables calc'!$N$24:$N$539=1)*(ROW('Tables calc'!$N$24:$N$539)-ROW('Tables calc'!$N$23)),G438)))))</f>
        <v/>
      </c>
      <c r="B438" s="606" t="str" cm="1">
        <f t="array" ref="B438">IF(G438='Tables calc'!$M$1+1,"#",IF(B437="#","",IF(B437="","",INDEX('Tables calc'!$K$24:$K$539,_xlfn.AGGREGATE(15,3,('Tables calc'!$N$24:$N$539=1)/('Tables calc'!$N$24:$N$539=1)*(ROW('Tables calc'!$N$24:$N$539)-ROW('Tables calc'!$N$23)),G438)))))</f>
        <v/>
      </c>
      <c r="C438" s="607" t="str">
        <f t="shared" si="67"/>
        <v/>
      </c>
      <c r="D438" s="608" t="str" cm="1">
        <f t="array" ref="D438">IF(G438='Tables calc'!$M$1+1,'Tables calc'!$P$23,IF(D437='Tables calc'!$P$23,"",IF(D437="","",INDEX('Tables calc'!$L$24:$L$539,_xlfn.AGGREGATE(15,3,('Tables calc'!$N$24:$N$539=1)/('Tables calc'!$N$24:$N$539=1)*(ROW('Tables calc'!$N$24:$N$539)-ROW('Tables calc'!$N$23)),G438)))))</f>
        <v/>
      </c>
      <c r="E438" s="601" t="str">
        <f t="shared" si="68"/>
        <v/>
      </c>
      <c r="F438" s="613" t="str" cm="1">
        <f t="array" ref="F438">IF(G438='Tables calc'!$M$1+1,'Tables calc'!$P$24,IF(E437="Box 5","",IF(F437="","",INDEX('Tables calc'!$M$24:$M$539,_xlfn.AGGREGATE(15,3,('Tables calc'!$N$24:$N$539=1)/('Tables calc'!$N$24:$N$539=1)*(ROW('Tables calc'!$N$24:$N$539)-ROW('Tables calc'!$N$23)),G438)))))</f>
        <v/>
      </c>
      <c r="G438" s="69">
        <v>437</v>
      </c>
      <c r="H438" s="69" t="str">
        <f t="shared" si="60"/>
        <v/>
      </c>
      <c r="I438" s="69" t="str">
        <f t="shared" si="61"/>
        <v/>
      </c>
      <c r="J438" s="69" t="str">
        <f t="shared" si="69"/>
        <v/>
      </c>
      <c r="K438" s="69" t="str">
        <f t="shared" si="62"/>
        <v/>
      </c>
      <c r="L438" s="69" t="str">
        <f t="shared" si="63"/>
        <v/>
      </c>
      <c r="M438" s="69" t="str">
        <f t="shared" si="64"/>
        <v/>
      </c>
      <c r="N438" s="69" t="str">
        <f t="shared" si="65"/>
        <v/>
      </c>
      <c r="O438" s="69" t="str">
        <f t="shared" si="66"/>
        <v/>
      </c>
    </row>
    <row r="439" spans="1:15" x14ac:dyDescent="0.3">
      <c r="A439" s="606" t="str" cm="1">
        <f t="array" ref="A439">IF(G439='Tables calc'!$M$1+1,"Totals:",IF(A438="Totals:","",IF(A438="","",INDEX('Tables calc'!$J$24:$J$539,_xlfn.AGGREGATE(15,3,('Tables calc'!$N$24:$N$539=1)/('Tables calc'!$N$24:$N$539=1)*(ROW('Tables calc'!$N$24:$N$539)-ROW('Tables calc'!$N$23)),G439)))))</f>
        <v/>
      </c>
      <c r="B439" s="606" t="str" cm="1">
        <f t="array" ref="B439">IF(G439='Tables calc'!$M$1+1,"#",IF(B438="#","",IF(B438="","",INDEX('Tables calc'!$K$24:$K$539,_xlfn.AGGREGATE(15,3,('Tables calc'!$N$24:$N$539=1)/('Tables calc'!$N$24:$N$539=1)*(ROW('Tables calc'!$N$24:$N$539)-ROW('Tables calc'!$N$23)),G439)))))</f>
        <v/>
      </c>
      <c r="C439" s="607" t="str">
        <f t="shared" si="67"/>
        <v/>
      </c>
      <c r="D439" s="608" t="str" cm="1">
        <f t="array" ref="D439">IF(G439='Tables calc'!$M$1+1,'Tables calc'!$P$23,IF(D438='Tables calc'!$P$23,"",IF(D438="","",INDEX('Tables calc'!$L$24:$L$539,_xlfn.AGGREGATE(15,3,('Tables calc'!$N$24:$N$539=1)/('Tables calc'!$N$24:$N$539=1)*(ROW('Tables calc'!$N$24:$N$539)-ROW('Tables calc'!$N$23)),G439)))))</f>
        <v/>
      </c>
      <c r="E439" s="601" t="str">
        <f t="shared" si="68"/>
        <v/>
      </c>
      <c r="F439" s="613" t="str" cm="1">
        <f t="array" ref="F439">IF(G439='Tables calc'!$M$1+1,'Tables calc'!$P$24,IF(E438="Box 5","",IF(F438="","",INDEX('Tables calc'!$M$24:$M$539,_xlfn.AGGREGATE(15,3,('Tables calc'!$N$24:$N$539=1)/('Tables calc'!$N$24:$N$539=1)*(ROW('Tables calc'!$N$24:$N$539)-ROW('Tables calc'!$N$23)),G439)))))</f>
        <v/>
      </c>
      <c r="G439" s="69">
        <v>438</v>
      </c>
      <c r="H439" s="69" t="str">
        <f t="shared" si="60"/>
        <v/>
      </c>
      <c r="I439" s="69" t="str">
        <f t="shared" si="61"/>
        <v/>
      </c>
      <c r="J439" s="69" t="str">
        <f t="shared" si="69"/>
        <v/>
      </c>
      <c r="K439" s="69" t="str">
        <f t="shared" si="62"/>
        <v/>
      </c>
      <c r="L439" s="69" t="str">
        <f t="shared" si="63"/>
        <v/>
      </c>
      <c r="M439" s="69" t="str">
        <f t="shared" si="64"/>
        <v/>
      </c>
      <c r="N439" s="69" t="str">
        <f t="shared" si="65"/>
        <v/>
      </c>
      <c r="O439" s="69" t="str">
        <f t="shared" si="66"/>
        <v/>
      </c>
    </row>
    <row r="440" spans="1:15" x14ac:dyDescent="0.3">
      <c r="A440" s="606" t="str" cm="1">
        <f t="array" ref="A440">IF(G440='Tables calc'!$M$1+1,"Totals:",IF(A439="Totals:","",IF(A439="","",INDEX('Tables calc'!$J$24:$J$539,_xlfn.AGGREGATE(15,3,('Tables calc'!$N$24:$N$539=1)/('Tables calc'!$N$24:$N$539=1)*(ROW('Tables calc'!$N$24:$N$539)-ROW('Tables calc'!$N$23)),G440)))))</f>
        <v/>
      </c>
      <c r="B440" s="606" t="str" cm="1">
        <f t="array" ref="B440">IF(G440='Tables calc'!$M$1+1,"#",IF(B439="#","",IF(B439="","",INDEX('Tables calc'!$K$24:$K$539,_xlfn.AGGREGATE(15,3,('Tables calc'!$N$24:$N$539=1)/('Tables calc'!$N$24:$N$539=1)*(ROW('Tables calc'!$N$24:$N$539)-ROW('Tables calc'!$N$23)),G440)))))</f>
        <v/>
      </c>
      <c r="C440" s="607" t="str">
        <f t="shared" si="67"/>
        <v/>
      </c>
      <c r="D440" s="608" t="str" cm="1">
        <f t="array" ref="D440">IF(G440='Tables calc'!$M$1+1,'Tables calc'!$P$23,IF(D439='Tables calc'!$P$23,"",IF(D439="","",INDEX('Tables calc'!$L$24:$L$539,_xlfn.AGGREGATE(15,3,('Tables calc'!$N$24:$N$539=1)/('Tables calc'!$N$24:$N$539=1)*(ROW('Tables calc'!$N$24:$N$539)-ROW('Tables calc'!$N$23)),G440)))))</f>
        <v/>
      </c>
      <c r="E440" s="601" t="str">
        <f t="shared" si="68"/>
        <v/>
      </c>
      <c r="F440" s="613" t="str" cm="1">
        <f t="array" ref="F440">IF(G440='Tables calc'!$M$1+1,'Tables calc'!$P$24,IF(E439="Box 5","",IF(F439="","",INDEX('Tables calc'!$M$24:$M$539,_xlfn.AGGREGATE(15,3,('Tables calc'!$N$24:$N$539=1)/('Tables calc'!$N$24:$N$539=1)*(ROW('Tables calc'!$N$24:$N$539)-ROW('Tables calc'!$N$23)),G440)))))</f>
        <v/>
      </c>
      <c r="G440" s="69">
        <v>439</v>
      </c>
      <c r="H440" s="69" t="str">
        <f t="shared" si="60"/>
        <v/>
      </c>
      <c r="I440" s="69" t="str">
        <f t="shared" si="61"/>
        <v/>
      </c>
      <c r="J440" s="69" t="str">
        <f t="shared" si="69"/>
        <v/>
      </c>
      <c r="K440" s="69" t="str">
        <f t="shared" si="62"/>
        <v/>
      </c>
      <c r="L440" s="69" t="str">
        <f t="shared" si="63"/>
        <v/>
      </c>
      <c r="M440" s="69" t="str">
        <f t="shared" si="64"/>
        <v/>
      </c>
      <c r="N440" s="69" t="str">
        <f t="shared" si="65"/>
        <v/>
      </c>
      <c r="O440" s="69" t="str">
        <f t="shared" si="66"/>
        <v/>
      </c>
    </row>
    <row r="441" spans="1:15" x14ac:dyDescent="0.3">
      <c r="A441" s="606" t="str" cm="1">
        <f t="array" ref="A441">IF(G441='Tables calc'!$M$1+1,"Totals:",IF(A440="Totals:","",IF(A440="","",INDEX('Tables calc'!$J$24:$J$539,_xlfn.AGGREGATE(15,3,('Tables calc'!$N$24:$N$539=1)/('Tables calc'!$N$24:$N$539=1)*(ROW('Tables calc'!$N$24:$N$539)-ROW('Tables calc'!$N$23)),G441)))))</f>
        <v/>
      </c>
      <c r="B441" s="606" t="str" cm="1">
        <f t="array" ref="B441">IF(G441='Tables calc'!$M$1+1,"#",IF(B440="#","",IF(B440="","",INDEX('Tables calc'!$K$24:$K$539,_xlfn.AGGREGATE(15,3,('Tables calc'!$N$24:$N$539=1)/('Tables calc'!$N$24:$N$539=1)*(ROW('Tables calc'!$N$24:$N$539)-ROW('Tables calc'!$N$23)),G441)))))</f>
        <v/>
      </c>
      <c r="C441" s="607" t="str">
        <f t="shared" si="67"/>
        <v/>
      </c>
      <c r="D441" s="608" t="str" cm="1">
        <f t="array" ref="D441">IF(G441='Tables calc'!$M$1+1,'Tables calc'!$P$23,IF(D440='Tables calc'!$P$23,"",IF(D440="","",INDEX('Tables calc'!$L$24:$L$539,_xlfn.AGGREGATE(15,3,('Tables calc'!$N$24:$N$539=1)/('Tables calc'!$N$24:$N$539=1)*(ROW('Tables calc'!$N$24:$N$539)-ROW('Tables calc'!$N$23)),G441)))))</f>
        <v/>
      </c>
      <c r="E441" s="601" t="str">
        <f t="shared" si="68"/>
        <v/>
      </c>
      <c r="F441" s="613" t="str" cm="1">
        <f t="array" ref="F441">IF(G441='Tables calc'!$M$1+1,'Tables calc'!$P$24,IF(E440="Box 5","",IF(F440="","",INDEX('Tables calc'!$M$24:$M$539,_xlfn.AGGREGATE(15,3,('Tables calc'!$N$24:$N$539=1)/('Tables calc'!$N$24:$N$539=1)*(ROW('Tables calc'!$N$24:$N$539)-ROW('Tables calc'!$N$23)),G441)))))</f>
        <v/>
      </c>
      <c r="G441" s="69">
        <v>440</v>
      </c>
      <c r="H441" s="69" t="str">
        <f t="shared" si="60"/>
        <v/>
      </c>
      <c r="I441" s="69" t="str">
        <f t="shared" si="61"/>
        <v/>
      </c>
      <c r="J441" s="69" t="str">
        <f t="shared" si="69"/>
        <v/>
      </c>
      <c r="K441" s="69" t="str">
        <f t="shared" si="62"/>
        <v/>
      </c>
      <c r="L441" s="69" t="str">
        <f t="shared" si="63"/>
        <v/>
      </c>
      <c r="M441" s="69" t="str">
        <f t="shared" si="64"/>
        <v/>
      </c>
      <c r="N441" s="69" t="str">
        <f t="shared" si="65"/>
        <v/>
      </c>
      <c r="O441" s="69" t="str">
        <f t="shared" si="66"/>
        <v/>
      </c>
    </row>
    <row r="442" spans="1:15" x14ac:dyDescent="0.3">
      <c r="A442" s="606" t="str" cm="1">
        <f t="array" ref="A442">IF(G442='Tables calc'!$M$1+1,"Totals:",IF(A441="Totals:","",IF(A441="","",INDEX('Tables calc'!$J$24:$J$539,_xlfn.AGGREGATE(15,3,('Tables calc'!$N$24:$N$539=1)/('Tables calc'!$N$24:$N$539=1)*(ROW('Tables calc'!$N$24:$N$539)-ROW('Tables calc'!$N$23)),G442)))))</f>
        <v/>
      </c>
      <c r="B442" s="606" t="str" cm="1">
        <f t="array" ref="B442">IF(G442='Tables calc'!$M$1+1,"#",IF(B441="#","",IF(B441="","",INDEX('Tables calc'!$K$24:$K$539,_xlfn.AGGREGATE(15,3,('Tables calc'!$N$24:$N$539=1)/('Tables calc'!$N$24:$N$539=1)*(ROW('Tables calc'!$N$24:$N$539)-ROW('Tables calc'!$N$23)),G442)))))</f>
        <v/>
      </c>
      <c r="C442" s="607" t="str">
        <f t="shared" si="67"/>
        <v/>
      </c>
      <c r="D442" s="608" t="str" cm="1">
        <f t="array" ref="D442">IF(G442='Tables calc'!$M$1+1,'Tables calc'!$P$23,IF(D441='Tables calc'!$P$23,"",IF(D441="","",INDEX('Tables calc'!$L$24:$L$539,_xlfn.AGGREGATE(15,3,('Tables calc'!$N$24:$N$539=1)/('Tables calc'!$N$24:$N$539=1)*(ROW('Tables calc'!$N$24:$N$539)-ROW('Tables calc'!$N$23)),G442)))))</f>
        <v/>
      </c>
      <c r="E442" s="601" t="str">
        <f t="shared" si="68"/>
        <v/>
      </c>
      <c r="F442" s="613" t="str" cm="1">
        <f t="array" ref="F442">IF(G442='Tables calc'!$M$1+1,'Tables calc'!$P$24,IF(E441="Box 5","",IF(F441="","",INDEX('Tables calc'!$M$24:$M$539,_xlfn.AGGREGATE(15,3,('Tables calc'!$N$24:$N$539=1)/('Tables calc'!$N$24:$N$539=1)*(ROW('Tables calc'!$N$24:$N$539)-ROW('Tables calc'!$N$23)),G442)))))</f>
        <v/>
      </c>
      <c r="G442" s="69">
        <v>441</v>
      </c>
      <c r="H442" s="69" t="str">
        <f t="shared" si="60"/>
        <v/>
      </c>
      <c r="I442" s="69" t="str">
        <f t="shared" si="61"/>
        <v/>
      </c>
      <c r="J442" s="69" t="str">
        <f t="shared" si="69"/>
        <v/>
      </c>
      <c r="K442" s="69" t="str">
        <f t="shared" si="62"/>
        <v/>
      </c>
      <c r="L442" s="69" t="str">
        <f t="shared" si="63"/>
        <v/>
      </c>
      <c r="M442" s="69" t="str">
        <f t="shared" si="64"/>
        <v/>
      </c>
      <c r="N442" s="69" t="str">
        <f t="shared" si="65"/>
        <v/>
      </c>
      <c r="O442" s="69" t="str">
        <f t="shared" si="66"/>
        <v/>
      </c>
    </row>
    <row r="443" spans="1:15" x14ac:dyDescent="0.3">
      <c r="A443" s="606" t="str" cm="1">
        <f t="array" ref="A443">IF(G443='Tables calc'!$M$1+1,"Totals:",IF(A442="Totals:","",IF(A442="","",INDEX('Tables calc'!$J$24:$J$539,_xlfn.AGGREGATE(15,3,('Tables calc'!$N$24:$N$539=1)/('Tables calc'!$N$24:$N$539=1)*(ROW('Tables calc'!$N$24:$N$539)-ROW('Tables calc'!$N$23)),G443)))))</f>
        <v/>
      </c>
      <c r="B443" s="606" t="str" cm="1">
        <f t="array" ref="B443">IF(G443='Tables calc'!$M$1+1,"#",IF(B442="#","",IF(B442="","",INDEX('Tables calc'!$K$24:$K$539,_xlfn.AGGREGATE(15,3,('Tables calc'!$N$24:$N$539=1)/('Tables calc'!$N$24:$N$539=1)*(ROW('Tables calc'!$N$24:$N$539)-ROW('Tables calc'!$N$23)),G443)))))</f>
        <v/>
      </c>
      <c r="C443" s="607" t="str">
        <f t="shared" si="67"/>
        <v/>
      </c>
      <c r="D443" s="608" t="str" cm="1">
        <f t="array" ref="D443">IF(G443='Tables calc'!$M$1+1,'Tables calc'!$P$23,IF(D442='Tables calc'!$P$23,"",IF(D442="","",INDEX('Tables calc'!$L$24:$L$539,_xlfn.AGGREGATE(15,3,('Tables calc'!$N$24:$N$539=1)/('Tables calc'!$N$24:$N$539=1)*(ROW('Tables calc'!$N$24:$N$539)-ROW('Tables calc'!$N$23)),G443)))))</f>
        <v/>
      </c>
      <c r="E443" s="601" t="str">
        <f t="shared" si="68"/>
        <v/>
      </c>
      <c r="F443" s="613" t="str" cm="1">
        <f t="array" ref="F443">IF(G443='Tables calc'!$M$1+1,'Tables calc'!$P$24,IF(E442="Box 5","",IF(F442="","",INDEX('Tables calc'!$M$24:$M$539,_xlfn.AGGREGATE(15,3,('Tables calc'!$N$24:$N$539=1)/('Tables calc'!$N$24:$N$539=1)*(ROW('Tables calc'!$N$24:$N$539)-ROW('Tables calc'!$N$23)),G443)))))</f>
        <v/>
      </c>
      <c r="G443" s="69">
        <v>442</v>
      </c>
      <c r="H443" s="69" t="str">
        <f t="shared" si="60"/>
        <v/>
      </c>
      <c r="I443" s="69" t="str">
        <f t="shared" si="61"/>
        <v/>
      </c>
      <c r="J443" s="69" t="str">
        <f t="shared" si="69"/>
        <v/>
      </c>
      <c r="K443" s="69" t="str">
        <f t="shared" si="62"/>
        <v/>
      </c>
      <c r="L443" s="69" t="str">
        <f t="shared" si="63"/>
        <v/>
      </c>
      <c r="M443" s="69" t="str">
        <f t="shared" si="64"/>
        <v/>
      </c>
      <c r="N443" s="69" t="str">
        <f t="shared" si="65"/>
        <v/>
      </c>
      <c r="O443" s="69" t="str">
        <f t="shared" si="66"/>
        <v/>
      </c>
    </row>
    <row r="444" spans="1:15" x14ac:dyDescent="0.3">
      <c r="A444" s="606" t="str" cm="1">
        <f t="array" ref="A444">IF(G444='Tables calc'!$M$1+1,"Totals:",IF(A443="Totals:","",IF(A443="","",INDEX('Tables calc'!$J$24:$J$539,_xlfn.AGGREGATE(15,3,('Tables calc'!$N$24:$N$539=1)/('Tables calc'!$N$24:$N$539=1)*(ROW('Tables calc'!$N$24:$N$539)-ROW('Tables calc'!$N$23)),G444)))))</f>
        <v/>
      </c>
      <c r="B444" s="606" t="str" cm="1">
        <f t="array" ref="B444">IF(G444='Tables calc'!$M$1+1,"#",IF(B443="#","",IF(B443="","",INDEX('Tables calc'!$K$24:$K$539,_xlfn.AGGREGATE(15,3,('Tables calc'!$N$24:$N$539=1)/('Tables calc'!$N$24:$N$539=1)*(ROW('Tables calc'!$N$24:$N$539)-ROW('Tables calc'!$N$23)),G444)))))</f>
        <v/>
      </c>
      <c r="C444" s="607" t="str">
        <f t="shared" si="67"/>
        <v/>
      </c>
      <c r="D444" s="608" t="str" cm="1">
        <f t="array" ref="D444">IF(G444='Tables calc'!$M$1+1,'Tables calc'!$P$23,IF(D443='Tables calc'!$P$23,"",IF(D443="","",INDEX('Tables calc'!$L$24:$L$539,_xlfn.AGGREGATE(15,3,('Tables calc'!$N$24:$N$539=1)/('Tables calc'!$N$24:$N$539=1)*(ROW('Tables calc'!$N$24:$N$539)-ROW('Tables calc'!$N$23)),G444)))))</f>
        <v/>
      </c>
      <c r="E444" s="601" t="str">
        <f t="shared" si="68"/>
        <v/>
      </c>
      <c r="F444" s="613" t="str" cm="1">
        <f t="array" ref="F444">IF(G444='Tables calc'!$M$1+1,'Tables calc'!$P$24,IF(E443="Box 5","",IF(F443="","",INDEX('Tables calc'!$M$24:$M$539,_xlfn.AGGREGATE(15,3,('Tables calc'!$N$24:$N$539=1)/('Tables calc'!$N$24:$N$539=1)*(ROW('Tables calc'!$N$24:$N$539)-ROW('Tables calc'!$N$23)),G444)))))</f>
        <v/>
      </c>
      <c r="G444" s="69">
        <v>443</v>
      </c>
      <c r="H444" s="69" t="str">
        <f t="shared" si="60"/>
        <v/>
      </c>
      <c r="I444" s="69" t="str">
        <f t="shared" si="61"/>
        <v/>
      </c>
      <c r="J444" s="69" t="str">
        <f t="shared" si="69"/>
        <v/>
      </c>
      <c r="K444" s="69" t="str">
        <f t="shared" si="62"/>
        <v/>
      </c>
      <c r="L444" s="69" t="str">
        <f t="shared" si="63"/>
        <v/>
      </c>
      <c r="M444" s="69" t="str">
        <f t="shared" si="64"/>
        <v/>
      </c>
      <c r="N444" s="69" t="str">
        <f t="shared" si="65"/>
        <v/>
      </c>
      <c r="O444" s="69" t="str">
        <f t="shared" si="66"/>
        <v/>
      </c>
    </row>
    <row r="445" spans="1:15" x14ac:dyDescent="0.3">
      <c r="A445" s="606" t="str" cm="1">
        <f t="array" ref="A445">IF(G445='Tables calc'!$M$1+1,"Totals:",IF(A444="Totals:","",IF(A444="","",INDEX('Tables calc'!$J$24:$J$539,_xlfn.AGGREGATE(15,3,('Tables calc'!$N$24:$N$539=1)/('Tables calc'!$N$24:$N$539=1)*(ROW('Tables calc'!$N$24:$N$539)-ROW('Tables calc'!$N$23)),G445)))))</f>
        <v/>
      </c>
      <c r="B445" s="606" t="str" cm="1">
        <f t="array" ref="B445">IF(G445='Tables calc'!$M$1+1,"#",IF(B444="#","",IF(B444="","",INDEX('Tables calc'!$K$24:$K$539,_xlfn.AGGREGATE(15,3,('Tables calc'!$N$24:$N$539=1)/('Tables calc'!$N$24:$N$539=1)*(ROW('Tables calc'!$N$24:$N$539)-ROW('Tables calc'!$N$23)),G445)))))</f>
        <v/>
      </c>
      <c r="C445" s="607" t="str">
        <f t="shared" si="67"/>
        <v/>
      </c>
      <c r="D445" s="608" t="str" cm="1">
        <f t="array" ref="D445">IF(G445='Tables calc'!$M$1+1,'Tables calc'!$P$23,IF(D444='Tables calc'!$P$23,"",IF(D444="","",INDEX('Tables calc'!$L$24:$L$539,_xlfn.AGGREGATE(15,3,('Tables calc'!$N$24:$N$539=1)/('Tables calc'!$N$24:$N$539=1)*(ROW('Tables calc'!$N$24:$N$539)-ROW('Tables calc'!$N$23)),G445)))))</f>
        <v/>
      </c>
      <c r="E445" s="601" t="str">
        <f t="shared" si="68"/>
        <v/>
      </c>
      <c r="F445" s="613" t="str" cm="1">
        <f t="array" ref="F445">IF(G445='Tables calc'!$M$1+1,'Tables calc'!$P$24,IF(E444="Box 5","",IF(F444="","",INDEX('Tables calc'!$M$24:$M$539,_xlfn.AGGREGATE(15,3,('Tables calc'!$N$24:$N$539=1)/('Tables calc'!$N$24:$N$539=1)*(ROW('Tables calc'!$N$24:$N$539)-ROW('Tables calc'!$N$23)),G445)))))</f>
        <v/>
      </c>
      <c r="G445" s="69">
        <v>444</v>
      </c>
      <c r="H445" s="69" t="str">
        <f t="shared" si="60"/>
        <v/>
      </c>
      <c r="I445" s="69" t="str">
        <f t="shared" si="61"/>
        <v/>
      </c>
      <c r="J445" s="69" t="str">
        <f t="shared" si="69"/>
        <v/>
      </c>
      <c r="K445" s="69" t="str">
        <f t="shared" si="62"/>
        <v/>
      </c>
      <c r="L445" s="69" t="str">
        <f t="shared" si="63"/>
        <v/>
      </c>
      <c r="M445" s="69" t="str">
        <f t="shared" si="64"/>
        <v/>
      </c>
      <c r="N445" s="69" t="str">
        <f t="shared" si="65"/>
        <v/>
      </c>
      <c r="O445" s="69" t="str">
        <f t="shared" si="66"/>
        <v/>
      </c>
    </row>
    <row r="446" spans="1:15" x14ac:dyDescent="0.3">
      <c r="A446" s="606" t="str" cm="1">
        <f t="array" ref="A446">IF(G446='Tables calc'!$M$1+1,"Totals:",IF(A445="Totals:","",IF(A445="","",INDEX('Tables calc'!$J$24:$J$539,_xlfn.AGGREGATE(15,3,('Tables calc'!$N$24:$N$539=1)/('Tables calc'!$N$24:$N$539=1)*(ROW('Tables calc'!$N$24:$N$539)-ROW('Tables calc'!$N$23)),G446)))))</f>
        <v/>
      </c>
      <c r="B446" s="606" t="str" cm="1">
        <f t="array" ref="B446">IF(G446='Tables calc'!$M$1+1,"#",IF(B445="#","",IF(B445="","",INDEX('Tables calc'!$K$24:$K$539,_xlfn.AGGREGATE(15,3,('Tables calc'!$N$24:$N$539=1)/('Tables calc'!$N$24:$N$539=1)*(ROW('Tables calc'!$N$24:$N$539)-ROW('Tables calc'!$N$23)),G446)))))</f>
        <v/>
      </c>
      <c r="C446" s="607" t="str">
        <f t="shared" si="67"/>
        <v/>
      </c>
      <c r="D446" s="608" t="str" cm="1">
        <f t="array" ref="D446">IF(G446='Tables calc'!$M$1+1,'Tables calc'!$P$23,IF(D445='Tables calc'!$P$23,"",IF(D445="","",INDEX('Tables calc'!$L$24:$L$539,_xlfn.AGGREGATE(15,3,('Tables calc'!$N$24:$N$539=1)/('Tables calc'!$N$24:$N$539=1)*(ROW('Tables calc'!$N$24:$N$539)-ROW('Tables calc'!$N$23)),G446)))))</f>
        <v/>
      </c>
      <c r="E446" s="601" t="str">
        <f t="shared" si="68"/>
        <v/>
      </c>
      <c r="F446" s="613" t="str" cm="1">
        <f t="array" ref="F446">IF(G446='Tables calc'!$M$1+1,'Tables calc'!$P$24,IF(E445="Box 5","",IF(F445="","",INDEX('Tables calc'!$M$24:$M$539,_xlfn.AGGREGATE(15,3,('Tables calc'!$N$24:$N$539=1)/('Tables calc'!$N$24:$N$539=1)*(ROW('Tables calc'!$N$24:$N$539)-ROW('Tables calc'!$N$23)),G446)))))</f>
        <v/>
      </c>
      <c r="G446" s="69">
        <v>445</v>
      </c>
      <c r="H446" s="69" t="str">
        <f t="shared" si="60"/>
        <v/>
      </c>
      <c r="I446" s="69" t="str">
        <f t="shared" si="61"/>
        <v/>
      </c>
      <c r="J446" s="69" t="str">
        <f t="shared" si="69"/>
        <v/>
      </c>
      <c r="K446" s="69" t="str">
        <f t="shared" si="62"/>
        <v/>
      </c>
      <c r="L446" s="69" t="str">
        <f t="shared" si="63"/>
        <v/>
      </c>
      <c r="M446" s="69" t="str">
        <f t="shared" si="64"/>
        <v/>
      </c>
      <c r="N446" s="69" t="str">
        <f t="shared" si="65"/>
        <v/>
      </c>
      <c r="O446" s="69" t="str">
        <f t="shared" si="66"/>
        <v/>
      </c>
    </row>
    <row r="447" spans="1:15" x14ac:dyDescent="0.3">
      <c r="A447" s="606" t="str" cm="1">
        <f t="array" ref="A447">IF(G447='Tables calc'!$M$1+1,"Totals:",IF(A446="Totals:","",IF(A446="","",INDEX('Tables calc'!$J$24:$J$539,_xlfn.AGGREGATE(15,3,('Tables calc'!$N$24:$N$539=1)/('Tables calc'!$N$24:$N$539=1)*(ROW('Tables calc'!$N$24:$N$539)-ROW('Tables calc'!$N$23)),G447)))))</f>
        <v/>
      </c>
      <c r="B447" s="606" t="str" cm="1">
        <f t="array" ref="B447">IF(G447='Tables calc'!$M$1+1,"#",IF(B446="#","",IF(B446="","",INDEX('Tables calc'!$K$24:$K$539,_xlfn.AGGREGATE(15,3,('Tables calc'!$N$24:$N$539=1)/('Tables calc'!$N$24:$N$539=1)*(ROW('Tables calc'!$N$24:$N$539)-ROW('Tables calc'!$N$23)),G447)))))</f>
        <v/>
      </c>
      <c r="C447" s="607" t="str">
        <f t="shared" si="67"/>
        <v/>
      </c>
      <c r="D447" s="608" t="str" cm="1">
        <f t="array" ref="D447">IF(G447='Tables calc'!$M$1+1,'Tables calc'!$P$23,IF(D446='Tables calc'!$P$23,"",IF(D446="","",INDEX('Tables calc'!$L$24:$L$539,_xlfn.AGGREGATE(15,3,('Tables calc'!$N$24:$N$539=1)/('Tables calc'!$N$24:$N$539=1)*(ROW('Tables calc'!$N$24:$N$539)-ROW('Tables calc'!$N$23)),G447)))))</f>
        <v/>
      </c>
      <c r="E447" s="601" t="str">
        <f t="shared" si="68"/>
        <v/>
      </c>
      <c r="F447" s="613" t="str" cm="1">
        <f t="array" ref="F447">IF(G447='Tables calc'!$M$1+1,'Tables calc'!$P$24,IF(E446="Box 5","",IF(F446="","",INDEX('Tables calc'!$M$24:$M$539,_xlfn.AGGREGATE(15,3,('Tables calc'!$N$24:$N$539=1)/('Tables calc'!$N$24:$N$539=1)*(ROW('Tables calc'!$N$24:$N$539)-ROW('Tables calc'!$N$23)),G447)))))</f>
        <v/>
      </c>
      <c r="G447" s="69">
        <v>446</v>
      </c>
      <c r="H447" s="69" t="str">
        <f t="shared" si="60"/>
        <v/>
      </c>
      <c r="I447" s="69" t="str">
        <f t="shared" si="61"/>
        <v/>
      </c>
      <c r="J447" s="69" t="str">
        <f t="shared" si="69"/>
        <v/>
      </c>
      <c r="K447" s="69" t="str">
        <f t="shared" si="62"/>
        <v/>
      </c>
      <c r="L447" s="69" t="str">
        <f t="shared" si="63"/>
        <v/>
      </c>
      <c r="M447" s="69" t="str">
        <f t="shared" si="64"/>
        <v/>
      </c>
      <c r="N447" s="69" t="str">
        <f t="shared" si="65"/>
        <v/>
      </c>
      <c r="O447" s="69" t="str">
        <f t="shared" si="66"/>
        <v/>
      </c>
    </row>
    <row r="448" spans="1:15" x14ac:dyDescent="0.3">
      <c r="A448" s="606" t="str" cm="1">
        <f t="array" ref="A448">IF(G448='Tables calc'!$M$1+1,"Totals:",IF(A447="Totals:","",IF(A447="","",INDEX('Tables calc'!$J$24:$J$539,_xlfn.AGGREGATE(15,3,('Tables calc'!$N$24:$N$539=1)/('Tables calc'!$N$24:$N$539=1)*(ROW('Tables calc'!$N$24:$N$539)-ROW('Tables calc'!$N$23)),G448)))))</f>
        <v/>
      </c>
      <c r="B448" s="606" t="str" cm="1">
        <f t="array" ref="B448">IF(G448='Tables calc'!$M$1+1,"#",IF(B447="#","",IF(B447="","",INDEX('Tables calc'!$K$24:$K$539,_xlfn.AGGREGATE(15,3,('Tables calc'!$N$24:$N$539=1)/('Tables calc'!$N$24:$N$539=1)*(ROW('Tables calc'!$N$24:$N$539)-ROW('Tables calc'!$N$23)),G448)))))</f>
        <v/>
      </c>
      <c r="C448" s="607" t="str">
        <f t="shared" si="67"/>
        <v/>
      </c>
      <c r="D448" s="608" t="str" cm="1">
        <f t="array" ref="D448">IF(G448='Tables calc'!$M$1+1,'Tables calc'!$P$23,IF(D447='Tables calc'!$P$23,"",IF(D447="","",INDEX('Tables calc'!$L$24:$L$539,_xlfn.AGGREGATE(15,3,('Tables calc'!$N$24:$N$539=1)/('Tables calc'!$N$24:$N$539=1)*(ROW('Tables calc'!$N$24:$N$539)-ROW('Tables calc'!$N$23)),G448)))))</f>
        <v/>
      </c>
      <c r="E448" s="601" t="str">
        <f t="shared" si="68"/>
        <v/>
      </c>
      <c r="F448" s="613" t="str" cm="1">
        <f t="array" ref="F448">IF(G448='Tables calc'!$M$1+1,'Tables calc'!$P$24,IF(E447="Box 5","",IF(F447="","",INDEX('Tables calc'!$M$24:$M$539,_xlfn.AGGREGATE(15,3,('Tables calc'!$N$24:$N$539=1)/('Tables calc'!$N$24:$N$539=1)*(ROW('Tables calc'!$N$24:$N$539)-ROW('Tables calc'!$N$23)),G448)))))</f>
        <v/>
      </c>
      <c r="G448" s="69">
        <v>447</v>
      </c>
      <c r="H448" s="69" t="str">
        <f t="shared" si="60"/>
        <v/>
      </c>
      <c r="I448" s="69" t="str">
        <f t="shared" si="61"/>
        <v/>
      </c>
      <c r="J448" s="69" t="str">
        <f t="shared" si="69"/>
        <v/>
      </c>
      <c r="K448" s="69" t="str">
        <f t="shared" si="62"/>
        <v/>
      </c>
      <c r="L448" s="69" t="str">
        <f t="shared" si="63"/>
        <v/>
      </c>
      <c r="M448" s="69" t="str">
        <f t="shared" si="64"/>
        <v/>
      </c>
      <c r="N448" s="69" t="str">
        <f t="shared" si="65"/>
        <v/>
      </c>
      <c r="O448" s="69" t="str">
        <f t="shared" si="66"/>
        <v/>
      </c>
    </row>
    <row r="449" spans="1:15" x14ac:dyDescent="0.3">
      <c r="A449" s="606" t="str" cm="1">
        <f t="array" ref="A449">IF(G449='Tables calc'!$M$1+1,"Totals:",IF(A448="Totals:","",IF(A448="","",INDEX('Tables calc'!$J$24:$J$539,_xlfn.AGGREGATE(15,3,('Tables calc'!$N$24:$N$539=1)/('Tables calc'!$N$24:$N$539=1)*(ROW('Tables calc'!$N$24:$N$539)-ROW('Tables calc'!$N$23)),G449)))))</f>
        <v/>
      </c>
      <c r="B449" s="606" t="str" cm="1">
        <f t="array" ref="B449">IF(G449='Tables calc'!$M$1+1,"#",IF(B448="#","",IF(B448="","",INDEX('Tables calc'!$K$24:$K$539,_xlfn.AGGREGATE(15,3,('Tables calc'!$N$24:$N$539=1)/('Tables calc'!$N$24:$N$539=1)*(ROW('Tables calc'!$N$24:$N$539)-ROW('Tables calc'!$N$23)),G449)))))</f>
        <v/>
      </c>
      <c r="C449" s="607" t="str">
        <f t="shared" si="67"/>
        <v/>
      </c>
      <c r="D449" s="608" t="str" cm="1">
        <f t="array" ref="D449">IF(G449='Tables calc'!$M$1+1,'Tables calc'!$P$23,IF(D448='Tables calc'!$P$23,"",IF(D448="","",INDEX('Tables calc'!$L$24:$L$539,_xlfn.AGGREGATE(15,3,('Tables calc'!$N$24:$N$539=1)/('Tables calc'!$N$24:$N$539=1)*(ROW('Tables calc'!$N$24:$N$539)-ROW('Tables calc'!$N$23)),G449)))))</f>
        <v/>
      </c>
      <c r="E449" s="601" t="str">
        <f t="shared" si="68"/>
        <v/>
      </c>
      <c r="F449" s="613" t="str" cm="1">
        <f t="array" ref="F449">IF(G449='Tables calc'!$M$1+1,'Tables calc'!$P$24,IF(E448="Box 5","",IF(F448="","",INDEX('Tables calc'!$M$24:$M$539,_xlfn.AGGREGATE(15,3,('Tables calc'!$N$24:$N$539=1)/('Tables calc'!$N$24:$N$539=1)*(ROW('Tables calc'!$N$24:$N$539)-ROW('Tables calc'!$N$23)),G449)))))</f>
        <v/>
      </c>
      <c r="G449" s="69">
        <v>448</v>
      </c>
      <c r="H449" s="69" t="str">
        <f t="shared" si="60"/>
        <v/>
      </c>
      <c r="I449" s="69" t="str">
        <f t="shared" si="61"/>
        <v/>
      </c>
      <c r="J449" s="69" t="str">
        <f t="shared" si="69"/>
        <v/>
      </c>
      <c r="K449" s="69" t="str">
        <f t="shared" si="62"/>
        <v/>
      </c>
      <c r="L449" s="69" t="str">
        <f t="shared" si="63"/>
        <v/>
      </c>
      <c r="M449" s="69" t="str">
        <f t="shared" si="64"/>
        <v/>
      </c>
      <c r="N449" s="69" t="str">
        <f t="shared" si="65"/>
        <v/>
      </c>
      <c r="O449" s="69" t="str">
        <f t="shared" si="66"/>
        <v/>
      </c>
    </row>
    <row r="450" spans="1:15" x14ac:dyDescent="0.3">
      <c r="A450" s="606" t="str" cm="1">
        <f t="array" ref="A450">IF(G450='Tables calc'!$M$1+1,"Totals:",IF(A449="Totals:","",IF(A449="","",INDEX('Tables calc'!$J$24:$J$539,_xlfn.AGGREGATE(15,3,('Tables calc'!$N$24:$N$539=1)/('Tables calc'!$N$24:$N$539=1)*(ROW('Tables calc'!$N$24:$N$539)-ROW('Tables calc'!$N$23)),G450)))))</f>
        <v/>
      </c>
      <c r="B450" s="606" t="str" cm="1">
        <f t="array" ref="B450">IF(G450='Tables calc'!$M$1+1,"#",IF(B449="#","",IF(B449="","",INDEX('Tables calc'!$K$24:$K$539,_xlfn.AGGREGATE(15,3,('Tables calc'!$N$24:$N$539=1)/('Tables calc'!$N$24:$N$539=1)*(ROW('Tables calc'!$N$24:$N$539)-ROW('Tables calc'!$N$23)),G450)))))</f>
        <v/>
      </c>
      <c r="C450" s="607" t="str">
        <f t="shared" si="67"/>
        <v/>
      </c>
      <c r="D450" s="608" t="str" cm="1">
        <f t="array" ref="D450">IF(G450='Tables calc'!$M$1+1,'Tables calc'!$P$23,IF(D449='Tables calc'!$P$23,"",IF(D449="","",INDEX('Tables calc'!$L$24:$L$539,_xlfn.AGGREGATE(15,3,('Tables calc'!$N$24:$N$539=1)/('Tables calc'!$N$24:$N$539=1)*(ROW('Tables calc'!$N$24:$N$539)-ROW('Tables calc'!$N$23)),G450)))))</f>
        <v/>
      </c>
      <c r="E450" s="601" t="str">
        <f t="shared" si="68"/>
        <v/>
      </c>
      <c r="F450" s="613" t="str" cm="1">
        <f t="array" ref="F450">IF(G450='Tables calc'!$M$1+1,'Tables calc'!$P$24,IF(E449="Box 5","",IF(F449="","",INDEX('Tables calc'!$M$24:$M$539,_xlfn.AGGREGATE(15,3,('Tables calc'!$N$24:$N$539=1)/('Tables calc'!$N$24:$N$539=1)*(ROW('Tables calc'!$N$24:$N$539)-ROW('Tables calc'!$N$23)),G450)))))</f>
        <v/>
      </c>
      <c r="G450" s="69">
        <v>449</v>
      </c>
      <c r="H450" s="69" t="str">
        <f t="shared" ref="H450:H513" si="70">IF(A450="Totals:","STOP",IF(H449="STOP","",IF(H449="","","GO")))</f>
        <v/>
      </c>
      <c r="I450" s="69" t="str">
        <f t="shared" ref="I450:I513" si="71">IF(A450="Totals:","STOP",IF(I449="STOP","",IF(I449="","","GO")))</f>
        <v/>
      </c>
      <c r="J450" s="69" t="str">
        <f t="shared" si="69"/>
        <v/>
      </c>
      <c r="K450" s="69" t="str">
        <f t="shared" ref="K450:K513" si="72">IF(A450="Totals:","STOP",IF(K449="STOP","",IF(K449="","","GO")))</f>
        <v/>
      </c>
      <c r="L450" s="69" t="str">
        <f t="shared" ref="L450:L513" si="73">IF(A450="Totals:","STOP",IF(L449="STOP","",IF(L449="","","GO")))</f>
        <v/>
      </c>
      <c r="M450" s="69" t="str">
        <f t="shared" ref="M450:M513" si="74">IF(A450="Totals:","STOP",IF(M449="STOP","",IF(M449="","","GO")))</f>
        <v/>
      </c>
      <c r="N450" s="69" t="str">
        <f t="shared" ref="N450:N513" si="75">IF(A450="Totals:","STOP",IF(N449="STOP","",IF(N449="","","GO")))</f>
        <v/>
      </c>
      <c r="O450" s="69" t="str">
        <f t="shared" ref="O450:O513" si="76">IF(A450="Totals:","STOP",IF(O449="STOP","",IF(O449="","","GO")))</f>
        <v/>
      </c>
    </row>
    <row r="451" spans="1:15" x14ac:dyDescent="0.3">
      <c r="A451" s="606" t="str" cm="1">
        <f t="array" ref="A451">IF(G451='Tables calc'!$M$1+1,"Totals:",IF(A450="Totals:","",IF(A450="","",INDEX('Tables calc'!$J$24:$J$539,_xlfn.AGGREGATE(15,3,('Tables calc'!$N$24:$N$539=1)/('Tables calc'!$N$24:$N$539=1)*(ROW('Tables calc'!$N$24:$N$539)-ROW('Tables calc'!$N$23)),G451)))))</f>
        <v/>
      </c>
      <c r="B451" s="606" t="str" cm="1">
        <f t="array" ref="B451">IF(G451='Tables calc'!$M$1+1,"#",IF(B450="#","",IF(B450="","",INDEX('Tables calc'!$K$24:$K$539,_xlfn.AGGREGATE(15,3,('Tables calc'!$N$24:$N$539=1)/('Tables calc'!$N$24:$N$539=1)*(ROW('Tables calc'!$N$24:$N$539)-ROW('Tables calc'!$N$23)),G451)))))</f>
        <v/>
      </c>
      <c r="C451" s="607" t="str">
        <f t="shared" ref="C451:C514" si="77">IF(A451="Totals:","Box 4",IF(A451="FTE Reduction Exceptions:","*",""))</f>
        <v/>
      </c>
      <c r="D451" s="608" t="str" cm="1">
        <f t="array" ref="D451">IF(G451='Tables calc'!$M$1+1,'Tables calc'!$P$23,IF(D450='Tables calc'!$P$23,"",IF(D450="","",INDEX('Tables calc'!$L$24:$L$539,_xlfn.AGGREGATE(15,3,('Tables calc'!$N$24:$N$539=1)/('Tables calc'!$N$24:$N$539=1)*(ROW('Tables calc'!$N$24:$N$539)-ROW('Tables calc'!$N$23)),G451)))))</f>
        <v/>
      </c>
      <c r="E451" s="601" t="str">
        <f t="shared" ref="E451:E514" si="78">IF(A451="Totals:","Box 5",IF(A451="FTE Reduction Exceptions:","*",""))</f>
        <v/>
      </c>
      <c r="F451" s="613" t="str" cm="1">
        <f t="array" ref="F451">IF(G451='Tables calc'!$M$1+1,'Tables calc'!$P$24,IF(E450="Box 5","",IF(F450="","",INDEX('Tables calc'!$M$24:$M$539,_xlfn.AGGREGATE(15,3,('Tables calc'!$N$24:$N$539=1)/('Tables calc'!$N$24:$N$539=1)*(ROW('Tables calc'!$N$24:$N$539)-ROW('Tables calc'!$N$23)),G451)))))</f>
        <v/>
      </c>
      <c r="G451" s="69">
        <v>450</v>
      </c>
      <c r="H451" s="69" t="str">
        <f t="shared" si="70"/>
        <v/>
      </c>
      <c r="I451" s="69" t="str">
        <f t="shared" si="71"/>
        <v/>
      </c>
      <c r="J451" s="69" t="str">
        <f t="shared" ref="J451:J519" si="79">IF(A451="Totals:","STOP",IF(J450="STOP","",IF(H450="","","GO")))</f>
        <v/>
      </c>
      <c r="K451" s="69" t="str">
        <f t="shared" si="72"/>
        <v/>
      </c>
      <c r="L451" s="69" t="str">
        <f t="shared" si="73"/>
        <v/>
      </c>
      <c r="M451" s="69" t="str">
        <f t="shared" si="74"/>
        <v/>
      </c>
      <c r="N451" s="69" t="str">
        <f t="shared" si="75"/>
        <v/>
      </c>
      <c r="O451" s="69" t="str">
        <f t="shared" si="76"/>
        <v/>
      </c>
    </row>
    <row r="452" spans="1:15" x14ac:dyDescent="0.3">
      <c r="A452" s="606" t="str" cm="1">
        <f t="array" ref="A452">IF(G452='Tables calc'!$M$1+1,"Totals:",IF(A451="Totals:","",IF(A451="","",INDEX('Tables calc'!$J$24:$J$539,_xlfn.AGGREGATE(15,3,('Tables calc'!$N$24:$N$539=1)/('Tables calc'!$N$24:$N$539=1)*(ROW('Tables calc'!$N$24:$N$539)-ROW('Tables calc'!$N$23)),G452)))))</f>
        <v/>
      </c>
      <c r="B452" s="606" t="str" cm="1">
        <f t="array" ref="B452">IF(G452='Tables calc'!$M$1+1,"#",IF(B451="#","",IF(B451="","",INDEX('Tables calc'!$K$24:$K$539,_xlfn.AGGREGATE(15,3,('Tables calc'!$N$24:$N$539=1)/('Tables calc'!$N$24:$N$539=1)*(ROW('Tables calc'!$N$24:$N$539)-ROW('Tables calc'!$N$23)),G452)))))</f>
        <v/>
      </c>
      <c r="C452" s="607" t="str">
        <f t="shared" si="77"/>
        <v/>
      </c>
      <c r="D452" s="608" t="str" cm="1">
        <f t="array" ref="D452">IF(G452='Tables calc'!$M$1+1,'Tables calc'!$P$23,IF(D451='Tables calc'!$P$23,"",IF(D451="","",INDEX('Tables calc'!$L$24:$L$539,_xlfn.AGGREGATE(15,3,('Tables calc'!$N$24:$N$539=1)/('Tables calc'!$N$24:$N$539=1)*(ROW('Tables calc'!$N$24:$N$539)-ROW('Tables calc'!$N$23)),G452)))))</f>
        <v/>
      </c>
      <c r="E452" s="601" t="str">
        <f t="shared" si="78"/>
        <v/>
      </c>
      <c r="F452" s="613" t="str" cm="1">
        <f t="array" ref="F452">IF(G452='Tables calc'!$M$1+1,'Tables calc'!$P$24,IF(E451="Box 5","",IF(F451="","",INDEX('Tables calc'!$M$24:$M$539,_xlfn.AGGREGATE(15,3,('Tables calc'!$N$24:$N$539=1)/('Tables calc'!$N$24:$N$539=1)*(ROW('Tables calc'!$N$24:$N$539)-ROW('Tables calc'!$N$23)),G452)))))</f>
        <v/>
      </c>
      <c r="G452" s="69">
        <v>451</v>
      </c>
      <c r="H452" s="69" t="str">
        <f t="shared" si="70"/>
        <v/>
      </c>
      <c r="I452" s="69" t="str">
        <f t="shared" si="71"/>
        <v/>
      </c>
      <c r="J452" s="69" t="str">
        <f t="shared" si="79"/>
        <v/>
      </c>
      <c r="K452" s="69" t="str">
        <f t="shared" si="72"/>
        <v/>
      </c>
      <c r="L452" s="69" t="str">
        <f t="shared" si="73"/>
        <v/>
      </c>
      <c r="M452" s="69" t="str">
        <f t="shared" si="74"/>
        <v/>
      </c>
      <c r="N452" s="69" t="str">
        <f t="shared" si="75"/>
        <v/>
      </c>
      <c r="O452" s="69" t="str">
        <f t="shared" si="76"/>
        <v/>
      </c>
    </row>
    <row r="453" spans="1:15" x14ac:dyDescent="0.3">
      <c r="A453" s="606" t="str" cm="1">
        <f t="array" ref="A453">IF(G453='Tables calc'!$M$1+1,"Totals:",IF(A452="Totals:","",IF(A452="","",INDEX('Tables calc'!$J$24:$J$539,_xlfn.AGGREGATE(15,3,('Tables calc'!$N$24:$N$539=1)/('Tables calc'!$N$24:$N$539=1)*(ROW('Tables calc'!$N$24:$N$539)-ROW('Tables calc'!$N$23)),G453)))))</f>
        <v/>
      </c>
      <c r="B453" s="606" t="str" cm="1">
        <f t="array" ref="B453">IF(G453='Tables calc'!$M$1+1,"#",IF(B452="#","",IF(B452="","",INDEX('Tables calc'!$K$24:$K$539,_xlfn.AGGREGATE(15,3,('Tables calc'!$N$24:$N$539=1)/('Tables calc'!$N$24:$N$539=1)*(ROW('Tables calc'!$N$24:$N$539)-ROW('Tables calc'!$N$23)),G453)))))</f>
        <v/>
      </c>
      <c r="C453" s="607" t="str">
        <f t="shared" si="77"/>
        <v/>
      </c>
      <c r="D453" s="608" t="str" cm="1">
        <f t="array" ref="D453">IF(G453='Tables calc'!$M$1+1,'Tables calc'!$P$23,IF(D452='Tables calc'!$P$23,"",IF(D452="","",INDEX('Tables calc'!$L$24:$L$539,_xlfn.AGGREGATE(15,3,('Tables calc'!$N$24:$N$539=1)/('Tables calc'!$N$24:$N$539=1)*(ROW('Tables calc'!$N$24:$N$539)-ROW('Tables calc'!$N$23)),G453)))))</f>
        <v/>
      </c>
      <c r="E453" s="601" t="str">
        <f t="shared" si="78"/>
        <v/>
      </c>
      <c r="F453" s="613" t="str" cm="1">
        <f t="array" ref="F453">IF(G453='Tables calc'!$M$1+1,'Tables calc'!$P$24,IF(E452="Box 5","",IF(F452="","",INDEX('Tables calc'!$M$24:$M$539,_xlfn.AGGREGATE(15,3,('Tables calc'!$N$24:$N$539=1)/('Tables calc'!$N$24:$N$539=1)*(ROW('Tables calc'!$N$24:$N$539)-ROW('Tables calc'!$N$23)),G453)))))</f>
        <v/>
      </c>
      <c r="G453" s="69">
        <v>452</v>
      </c>
      <c r="H453" s="69" t="str">
        <f t="shared" si="70"/>
        <v/>
      </c>
      <c r="I453" s="69" t="str">
        <f t="shared" si="71"/>
        <v/>
      </c>
      <c r="J453" s="69" t="str">
        <f t="shared" si="79"/>
        <v/>
      </c>
      <c r="K453" s="69" t="str">
        <f t="shared" si="72"/>
        <v/>
      </c>
      <c r="L453" s="69" t="str">
        <f t="shared" si="73"/>
        <v/>
      </c>
      <c r="M453" s="69" t="str">
        <f t="shared" si="74"/>
        <v/>
      </c>
      <c r="N453" s="69" t="str">
        <f t="shared" si="75"/>
        <v/>
      </c>
      <c r="O453" s="69" t="str">
        <f t="shared" si="76"/>
        <v/>
      </c>
    </row>
    <row r="454" spans="1:15" x14ac:dyDescent="0.3">
      <c r="A454" s="606" t="str" cm="1">
        <f t="array" ref="A454">IF(G454='Tables calc'!$M$1+1,"Totals:",IF(A453="Totals:","",IF(A453="","",INDEX('Tables calc'!$J$24:$J$539,_xlfn.AGGREGATE(15,3,('Tables calc'!$N$24:$N$539=1)/('Tables calc'!$N$24:$N$539=1)*(ROW('Tables calc'!$N$24:$N$539)-ROW('Tables calc'!$N$23)),G454)))))</f>
        <v/>
      </c>
      <c r="B454" s="606" t="str" cm="1">
        <f t="array" ref="B454">IF(G454='Tables calc'!$M$1+1,"#",IF(B453="#","",IF(B453="","",INDEX('Tables calc'!$K$24:$K$539,_xlfn.AGGREGATE(15,3,('Tables calc'!$N$24:$N$539=1)/('Tables calc'!$N$24:$N$539=1)*(ROW('Tables calc'!$N$24:$N$539)-ROW('Tables calc'!$N$23)),G454)))))</f>
        <v/>
      </c>
      <c r="C454" s="607" t="str">
        <f t="shared" si="77"/>
        <v/>
      </c>
      <c r="D454" s="608" t="str" cm="1">
        <f t="array" ref="D454">IF(G454='Tables calc'!$M$1+1,'Tables calc'!$P$23,IF(D453='Tables calc'!$P$23,"",IF(D453="","",INDEX('Tables calc'!$L$24:$L$539,_xlfn.AGGREGATE(15,3,('Tables calc'!$N$24:$N$539=1)/('Tables calc'!$N$24:$N$539=1)*(ROW('Tables calc'!$N$24:$N$539)-ROW('Tables calc'!$N$23)),G454)))))</f>
        <v/>
      </c>
      <c r="E454" s="601" t="str">
        <f t="shared" si="78"/>
        <v/>
      </c>
      <c r="F454" s="613" t="str" cm="1">
        <f t="array" ref="F454">IF(G454='Tables calc'!$M$1+1,'Tables calc'!$P$24,IF(E453="Box 5","",IF(F453="","",INDEX('Tables calc'!$M$24:$M$539,_xlfn.AGGREGATE(15,3,('Tables calc'!$N$24:$N$539=1)/('Tables calc'!$N$24:$N$539=1)*(ROW('Tables calc'!$N$24:$N$539)-ROW('Tables calc'!$N$23)),G454)))))</f>
        <v/>
      </c>
      <c r="G454" s="69">
        <v>453</v>
      </c>
      <c r="H454" s="69" t="str">
        <f t="shared" si="70"/>
        <v/>
      </c>
      <c r="I454" s="69" t="str">
        <f t="shared" si="71"/>
        <v/>
      </c>
      <c r="J454" s="69" t="str">
        <f t="shared" si="79"/>
        <v/>
      </c>
      <c r="K454" s="69" t="str">
        <f t="shared" si="72"/>
        <v/>
      </c>
      <c r="L454" s="69" t="str">
        <f t="shared" si="73"/>
        <v/>
      </c>
      <c r="M454" s="69" t="str">
        <f t="shared" si="74"/>
        <v/>
      </c>
      <c r="N454" s="69" t="str">
        <f t="shared" si="75"/>
        <v/>
      </c>
      <c r="O454" s="69" t="str">
        <f t="shared" si="76"/>
        <v/>
      </c>
    </row>
    <row r="455" spans="1:15" x14ac:dyDescent="0.3">
      <c r="A455" s="606" t="str" cm="1">
        <f t="array" ref="A455">IF(G455='Tables calc'!$M$1+1,"Totals:",IF(A454="Totals:","",IF(A454="","",INDEX('Tables calc'!$J$24:$J$539,_xlfn.AGGREGATE(15,3,('Tables calc'!$N$24:$N$539=1)/('Tables calc'!$N$24:$N$539=1)*(ROW('Tables calc'!$N$24:$N$539)-ROW('Tables calc'!$N$23)),G455)))))</f>
        <v/>
      </c>
      <c r="B455" s="606" t="str" cm="1">
        <f t="array" ref="B455">IF(G455='Tables calc'!$M$1+1,"#",IF(B454="#","",IF(B454="","",INDEX('Tables calc'!$K$24:$K$539,_xlfn.AGGREGATE(15,3,('Tables calc'!$N$24:$N$539=1)/('Tables calc'!$N$24:$N$539=1)*(ROW('Tables calc'!$N$24:$N$539)-ROW('Tables calc'!$N$23)),G455)))))</f>
        <v/>
      </c>
      <c r="C455" s="607" t="str">
        <f t="shared" si="77"/>
        <v/>
      </c>
      <c r="D455" s="608" t="str" cm="1">
        <f t="array" ref="D455">IF(G455='Tables calc'!$M$1+1,'Tables calc'!$P$23,IF(D454='Tables calc'!$P$23,"",IF(D454="","",INDEX('Tables calc'!$L$24:$L$539,_xlfn.AGGREGATE(15,3,('Tables calc'!$N$24:$N$539=1)/('Tables calc'!$N$24:$N$539=1)*(ROW('Tables calc'!$N$24:$N$539)-ROW('Tables calc'!$N$23)),G455)))))</f>
        <v/>
      </c>
      <c r="E455" s="601" t="str">
        <f t="shared" si="78"/>
        <v/>
      </c>
      <c r="F455" s="613" t="str" cm="1">
        <f t="array" ref="F455">IF(G455='Tables calc'!$M$1+1,'Tables calc'!$P$24,IF(E454="Box 5","",IF(F454="","",INDEX('Tables calc'!$M$24:$M$539,_xlfn.AGGREGATE(15,3,('Tables calc'!$N$24:$N$539=1)/('Tables calc'!$N$24:$N$539=1)*(ROW('Tables calc'!$N$24:$N$539)-ROW('Tables calc'!$N$23)),G455)))))</f>
        <v/>
      </c>
      <c r="G455" s="69">
        <v>454</v>
      </c>
      <c r="H455" s="69" t="str">
        <f t="shared" si="70"/>
        <v/>
      </c>
      <c r="I455" s="69" t="str">
        <f t="shared" si="71"/>
        <v/>
      </c>
      <c r="J455" s="69" t="str">
        <f t="shared" si="79"/>
        <v/>
      </c>
      <c r="K455" s="69" t="str">
        <f t="shared" si="72"/>
        <v/>
      </c>
      <c r="L455" s="69" t="str">
        <f t="shared" si="73"/>
        <v/>
      </c>
      <c r="M455" s="69" t="str">
        <f t="shared" si="74"/>
        <v/>
      </c>
      <c r="N455" s="69" t="str">
        <f t="shared" si="75"/>
        <v/>
      </c>
      <c r="O455" s="69" t="str">
        <f t="shared" si="76"/>
        <v/>
      </c>
    </row>
    <row r="456" spans="1:15" x14ac:dyDescent="0.3">
      <c r="A456" s="606" t="str" cm="1">
        <f t="array" ref="A456">IF(G456='Tables calc'!$M$1+1,"Totals:",IF(A455="Totals:","",IF(A455="","",INDEX('Tables calc'!$J$24:$J$539,_xlfn.AGGREGATE(15,3,('Tables calc'!$N$24:$N$539=1)/('Tables calc'!$N$24:$N$539=1)*(ROW('Tables calc'!$N$24:$N$539)-ROW('Tables calc'!$N$23)),G456)))))</f>
        <v/>
      </c>
      <c r="B456" s="606" t="str" cm="1">
        <f t="array" ref="B456">IF(G456='Tables calc'!$M$1+1,"#",IF(B455="#","",IF(B455="","",INDEX('Tables calc'!$K$24:$K$539,_xlfn.AGGREGATE(15,3,('Tables calc'!$N$24:$N$539=1)/('Tables calc'!$N$24:$N$539=1)*(ROW('Tables calc'!$N$24:$N$539)-ROW('Tables calc'!$N$23)),G456)))))</f>
        <v/>
      </c>
      <c r="C456" s="607" t="str">
        <f t="shared" si="77"/>
        <v/>
      </c>
      <c r="D456" s="608" t="str" cm="1">
        <f t="array" ref="D456">IF(G456='Tables calc'!$M$1+1,'Tables calc'!$P$23,IF(D455='Tables calc'!$P$23,"",IF(D455="","",INDEX('Tables calc'!$L$24:$L$539,_xlfn.AGGREGATE(15,3,('Tables calc'!$N$24:$N$539=1)/('Tables calc'!$N$24:$N$539=1)*(ROW('Tables calc'!$N$24:$N$539)-ROW('Tables calc'!$N$23)),G456)))))</f>
        <v/>
      </c>
      <c r="E456" s="601" t="str">
        <f t="shared" si="78"/>
        <v/>
      </c>
      <c r="F456" s="613" t="str" cm="1">
        <f t="array" ref="F456">IF(G456='Tables calc'!$M$1+1,'Tables calc'!$P$24,IF(E455="Box 5","",IF(F455="","",INDEX('Tables calc'!$M$24:$M$539,_xlfn.AGGREGATE(15,3,('Tables calc'!$N$24:$N$539=1)/('Tables calc'!$N$24:$N$539=1)*(ROW('Tables calc'!$N$24:$N$539)-ROW('Tables calc'!$N$23)),G456)))))</f>
        <v/>
      </c>
      <c r="G456" s="69">
        <v>455</v>
      </c>
      <c r="H456" s="69" t="str">
        <f t="shared" si="70"/>
        <v/>
      </c>
      <c r="I456" s="69" t="str">
        <f t="shared" si="71"/>
        <v/>
      </c>
      <c r="J456" s="69" t="str">
        <f t="shared" si="79"/>
        <v/>
      </c>
      <c r="K456" s="69" t="str">
        <f t="shared" si="72"/>
        <v/>
      </c>
      <c r="L456" s="69" t="str">
        <f t="shared" si="73"/>
        <v/>
      </c>
      <c r="M456" s="69" t="str">
        <f t="shared" si="74"/>
        <v/>
      </c>
      <c r="N456" s="69" t="str">
        <f t="shared" si="75"/>
        <v/>
      </c>
      <c r="O456" s="69" t="str">
        <f t="shared" si="76"/>
        <v/>
      </c>
    </row>
    <row r="457" spans="1:15" x14ac:dyDescent="0.3">
      <c r="A457" s="606" t="str" cm="1">
        <f t="array" ref="A457">IF(G457='Tables calc'!$M$1+1,"Totals:",IF(A456="Totals:","",IF(A456="","",INDEX('Tables calc'!$J$24:$J$539,_xlfn.AGGREGATE(15,3,('Tables calc'!$N$24:$N$539=1)/('Tables calc'!$N$24:$N$539=1)*(ROW('Tables calc'!$N$24:$N$539)-ROW('Tables calc'!$N$23)),G457)))))</f>
        <v/>
      </c>
      <c r="B457" s="606" t="str" cm="1">
        <f t="array" ref="B457">IF(G457='Tables calc'!$M$1+1,"#",IF(B456="#","",IF(B456="","",INDEX('Tables calc'!$K$24:$K$539,_xlfn.AGGREGATE(15,3,('Tables calc'!$N$24:$N$539=1)/('Tables calc'!$N$24:$N$539=1)*(ROW('Tables calc'!$N$24:$N$539)-ROW('Tables calc'!$N$23)),G457)))))</f>
        <v/>
      </c>
      <c r="C457" s="607" t="str">
        <f t="shared" si="77"/>
        <v/>
      </c>
      <c r="D457" s="608" t="str" cm="1">
        <f t="array" ref="D457">IF(G457='Tables calc'!$M$1+1,'Tables calc'!$P$23,IF(D456='Tables calc'!$P$23,"",IF(D456="","",INDEX('Tables calc'!$L$24:$L$539,_xlfn.AGGREGATE(15,3,('Tables calc'!$N$24:$N$539=1)/('Tables calc'!$N$24:$N$539=1)*(ROW('Tables calc'!$N$24:$N$539)-ROW('Tables calc'!$N$23)),G457)))))</f>
        <v/>
      </c>
      <c r="E457" s="601" t="str">
        <f t="shared" si="78"/>
        <v/>
      </c>
      <c r="F457" s="613" t="str" cm="1">
        <f t="array" ref="F457">IF(G457='Tables calc'!$M$1+1,'Tables calc'!$P$24,IF(E456="Box 5","",IF(F456="","",INDEX('Tables calc'!$M$24:$M$539,_xlfn.AGGREGATE(15,3,('Tables calc'!$N$24:$N$539=1)/('Tables calc'!$N$24:$N$539=1)*(ROW('Tables calc'!$N$24:$N$539)-ROW('Tables calc'!$N$23)),G457)))))</f>
        <v/>
      </c>
      <c r="G457" s="69">
        <v>456</v>
      </c>
      <c r="H457" s="69" t="str">
        <f t="shared" si="70"/>
        <v/>
      </c>
      <c r="I457" s="69" t="str">
        <f t="shared" si="71"/>
        <v/>
      </c>
      <c r="J457" s="69" t="str">
        <f t="shared" si="79"/>
        <v/>
      </c>
      <c r="K457" s="69" t="str">
        <f t="shared" si="72"/>
        <v/>
      </c>
      <c r="L457" s="69" t="str">
        <f t="shared" si="73"/>
        <v/>
      </c>
      <c r="M457" s="69" t="str">
        <f t="shared" si="74"/>
        <v/>
      </c>
      <c r="N457" s="69" t="str">
        <f t="shared" si="75"/>
        <v/>
      </c>
      <c r="O457" s="69" t="str">
        <f t="shared" si="76"/>
        <v/>
      </c>
    </row>
    <row r="458" spans="1:15" x14ac:dyDescent="0.3">
      <c r="A458" s="606" t="str" cm="1">
        <f t="array" ref="A458">IF(G458='Tables calc'!$M$1+1,"Totals:",IF(A457="Totals:","",IF(A457="","",INDEX('Tables calc'!$J$24:$J$539,_xlfn.AGGREGATE(15,3,('Tables calc'!$N$24:$N$539=1)/('Tables calc'!$N$24:$N$539=1)*(ROW('Tables calc'!$N$24:$N$539)-ROW('Tables calc'!$N$23)),G458)))))</f>
        <v/>
      </c>
      <c r="B458" s="606" t="str" cm="1">
        <f t="array" ref="B458">IF(G458='Tables calc'!$M$1+1,"#",IF(B457="#","",IF(B457="","",INDEX('Tables calc'!$K$24:$K$539,_xlfn.AGGREGATE(15,3,('Tables calc'!$N$24:$N$539=1)/('Tables calc'!$N$24:$N$539=1)*(ROW('Tables calc'!$N$24:$N$539)-ROW('Tables calc'!$N$23)),G458)))))</f>
        <v/>
      </c>
      <c r="C458" s="607" t="str">
        <f t="shared" si="77"/>
        <v/>
      </c>
      <c r="D458" s="608" t="str" cm="1">
        <f t="array" ref="D458">IF(G458='Tables calc'!$M$1+1,'Tables calc'!$P$23,IF(D457='Tables calc'!$P$23,"",IF(D457="","",INDEX('Tables calc'!$L$24:$L$539,_xlfn.AGGREGATE(15,3,('Tables calc'!$N$24:$N$539=1)/('Tables calc'!$N$24:$N$539=1)*(ROW('Tables calc'!$N$24:$N$539)-ROW('Tables calc'!$N$23)),G458)))))</f>
        <v/>
      </c>
      <c r="E458" s="601" t="str">
        <f t="shared" si="78"/>
        <v/>
      </c>
      <c r="F458" s="613" t="str" cm="1">
        <f t="array" ref="F458">IF(G458='Tables calc'!$M$1+1,'Tables calc'!$P$24,IF(E457="Box 5","",IF(F457="","",INDEX('Tables calc'!$M$24:$M$539,_xlfn.AGGREGATE(15,3,('Tables calc'!$N$24:$N$539=1)/('Tables calc'!$N$24:$N$539=1)*(ROW('Tables calc'!$N$24:$N$539)-ROW('Tables calc'!$N$23)),G458)))))</f>
        <v/>
      </c>
      <c r="G458" s="69">
        <v>457</v>
      </c>
      <c r="H458" s="69" t="str">
        <f t="shared" si="70"/>
        <v/>
      </c>
      <c r="I458" s="69" t="str">
        <f t="shared" si="71"/>
        <v/>
      </c>
      <c r="J458" s="69" t="str">
        <f t="shared" si="79"/>
        <v/>
      </c>
      <c r="K458" s="69" t="str">
        <f t="shared" si="72"/>
        <v/>
      </c>
      <c r="L458" s="69" t="str">
        <f t="shared" si="73"/>
        <v/>
      </c>
      <c r="M458" s="69" t="str">
        <f t="shared" si="74"/>
        <v/>
      </c>
      <c r="N458" s="69" t="str">
        <f t="shared" si="75"/>
        <v/>
      </c>
      <c r="O458" s="69" t="str">
        <f t="shared" si="76"/>
        <v/>
      </c>
    </row>
    <row r="459" spans="1:15" x14ac:dyDescent="0.3">
      <c r="A459" s="606" t="str" cm="1">
        <f t="array" ref="A459">IF(G459='Tables calc'!$M$1+1,"Totals:",IF(A458="Totals:","",IF(A458="","",INDEX('Tables calc'!$J$24:$J$539,_xlfn.AGGREGATE(15,3,('Tables calc'!$N$24:$N$539=1)/('Tables calc'!$N$24:$N$539=1)*(ROW('Tables calc'!$N$24:$N$539)-ROW('Tables calc'!$N$23)),G459)))))</f>
        <v/>
      </c>
      <c r="B459" s="606" t="str" cm="1">
        <f t="array" ref="B459">IF(G459='Tables calc'!$M$1+1,"#",IF(B458="#","",IF(B458="","",INDEX('Tables calc'!$K$24:$K$539,_xlfn.AGGREGATE(15,3,('Tables calc'!$N$24:$N$539=1)/('Tables calc'!$N$24:$N$539=1)*(ROW('Tables calc'!$N$24:$N$539)-ROW('Tables calc'!$N$23)),G459)))))</f>
        <v/>
      </c>
      <c r="C459" s="607" t="str">
        <f t="shared" si="77"/>
        <v/>
      </c>
      <c r="D459" s="608" t="str" cm="1">
        <f t="array" ref="D459">IF(G459='Tables calc'!$M$1+1,'Tables calc'!$P$23,IF(D458='Tables calc'!$P$23,"",IF(D458="","",INDEX('Tables calc'!$L$24:$L$539,_xlfn.AGGREGATE(15,3,('Tables calc'!$N$24:$N$539=1)/('Tables calc'!$N$24:$N$539=1)*(ROW('Tables calc'!$N$24:$N$539)-ROW('Tables calc'!$N$23)),G459)))))</f>
        <v/>
      </c>
      <c r="E459" s="601" t="str">
        <f t="shared" si="78"/>
        <v/>
      </c>
      <c r="F459" s="613" t="str" cm="1">
        <f t="array" ref="F459">IF(G459='Tables calc'!$M$1+1,'Tables calc'!$P$24,IF(E458="Box 5","",IF(F458="","",INDEX('Tables calc'!$M$24:$M$539,_xlfn.AGGREGATE(15,3,('Tables calc'!$N$24:$N$539=1)/('Tables calc'!$N$24:$N$539=1)*(ROW('Tables calc'!$N$24:$N$539)-ROW('Tables calc'!$N$23)),G459)))))</f>
        <v/>
      </c>
      <c r="G459" s="69">
        <v>458</v>
      </c>
      <c r="H459" s="69" t="str">
        <f t="shared" si="70"/>
        <v/>
      </c>
      <c r="I459" s="69" t="str">
        <f t="shared" si="71"/>
        <v/>
      </c>
      <c r="J459" s="69" t="str">
        <f t="shared" si="79"/>
        <v/>
      </c>
      <c r="K459" s="69" t="str">
        <f t="shared" si="72"/>
        <v/>
      </c>
      <c r="L459" s="69" t="str">
        <f t="shared" si="73"/>
        <v/>
      </c>
      <c r="M459" s="69" t="str">
        <f t="shared" si="74"/>
        <v/>
      </c>
      <c r="N459" s="69" t="str">
        <f t="shared" si="75"/>
        <v/>
      </c>
      <c r="O459" s="69" t="str">
        <f t="shared" si="76"/>
        <v/>
      </c>
    </row>
    <row r="460" spans="1:15" x14ac:dyDescent="0.3">
      <c r="A460" s="606" t="str" cm="1">
        <f t="array" ref="A460">IF(G460='Tables calc'!$M$1+1,"Totals:",IF(A459="Totals:","",IF(A459="","",INDEX('Tables calc'!$J$24:$J$539,_xlfn.AGGREGATE(15,3,('Tables calc'!$N$24:$N$539=1)/('Tables calc'!$N$24:$N$539=1)*(ROW('Tables calc'!$N$24:$N$539)-ROW('Tables calc'!$N$23)),G460)))))</f>
        <v/>
      </c>
      <c r="B460" s="606" t="str" cm="1">
        <f t="array" ref="B460">IF(G460='Tables calc'!$M$1+1,"#",IF(B459="#","",IF(B459="","",INDEX('Tables calc'!$K$24:$K$539,_xlfn.AGGREGATE(15,3,('Tables calc'!$N$24:$N$539=1)/('Tables calc'!$N$24:$N$539=1)*(ROW('Tables calc'!$N$24:$N$539)-ROW('Tables calc'!$N$23)),G460)))))</f>
        <v/>
      </c>
      <c r="C460" s="607" t="str">
        <f t="shared" si="77"/>
        <v/>
      </c>
      <c r="D460" s="608" t="str" cm="1">
        <f t="array" ref="D460">IF(G460='Tables calc'!$M$1+1,'Tables calc'!$P$23,IF(D459='Tables calc'!$P$23,"",IF(D459="","",INDEX('Tables calc'!$L$24:$L$539,_xlfn.AGGREGATE(15,3,('Tables calc'!$N$24:$N$539=1)/('Tables calc'!$N$24:$N$539=1)*(ROW('Tables calc'!$N$24:$N$539)-ROW('Tables calc'!$N$23)),G460)))))</f>
        <v/>
      </c>
      <c r="E460" s="601" t="str">
        <f t="shared" si="78"/>
        <v/>
      </c>
      <c r="F460" s="613" t="str" cm="1">
        <f t="array" ref="F460">IF(G460='Tables calc'!$M$1+1,'Tables calc'!$P$24,IF(E459="Box 5","",IF(F459="","",INDEX('Tables calc'!$M$24:$M$539,_xlfn.AGGREGATE(15,3,('Tables calc'!$N$24:$N$539=1)/('Tables calc'!$N$24:$N$539=1)*(ROW('Tables calc'!$N$24:$N$539)-ROW('Tables calc'!$N$23)),G460)))))</f>
        <v/>
      </c>
      <c r="G460" s="69">
        <v>459</v>
      </c>
      <c r="H460" s="69" t="str">
        <f t="shared" si="70"/>
        <v/>
      </c>
      <c r="I460" s="69" t="str">
        <f t="shared" si="71"/>
        <v/>
      </c>
      <c r="J460" s="69" t="str">
        <f t="shared" si="79"/>
        <v/>
      </c>
      <c r="K460" s="69" t="str">
        <f t="shared" si="72"/>
        <v/>
      </c>
      <c r="L460" s="69" t="str">
        <f t="shared" si="73"/>
        <v/>
      </c>
      <c r="M460" s="69" t="str">
        <f t="shared" si="74"/>
        <v/>
      </c>
      <c r="N460" s="69" t="str">
        <f t="shared" si="75"/>
        <v/>
      </c>
      <c r="O460" s="69" t="str">
        <f t="shared" si="76"/>
        <v/>
      </c>
    </row>
    <row r="461" spans="1:15" x14ac:dyDescent="0.3">
      <c r="A461" s="606" t="str" cm="1">
        <f t="array" ref="A461">IF(G461='Tables calc'!$M$1+1,"Totals:",IF(A460="Totals:","",IF(A460="","",INDEX('Tables calc'!$J$24:$J$539,_xlfn.AGGREGATE(15,3,('Tables calc'!$N$24:$N$539=1)/('Tables calc'!$N$24:$N$539=1)*(ROW('Tables calc'!$N$24:$N$539)-ROW('Tables calc'!$N$23)),G461)))))</f>
        <v/>
      </c>
      <c r="B461" s="606" t="str" cm="1">
        <f t="array" ref="B461">IF(G461='Tables calc'!$M$1+1,"#",IF(B460="#","",IF(B460="","",INDEX('Tables calc'!$K$24:$K$539,_xlfn.AGGREGATE(15,3,('Tables calc'!$N$24:$N$539=1)/('Tables calc'!$N$24:$N$539=1)*(ROW('Tables calc'!$N$24:$N$539)-ROW('Tables calc'!$N$23)),G461)))))</f>
        <v/>
      </c>
      <c r="C461" s="607" t="str">
        <f t="shared" si="77"/>
        <v/>
      </c>
      <c r="D461" s="608" t="str" cm="1">
        <f t="array" ref="D461">IF(G461='Tables calc'!$M$1+1,'Tables calc'!$P$23,IF(D460='Tables calc'!$P$23,"",IF(D460="","",INDEX('Tables calc'!$L$24:$L$539,_xlfn.AGGREGATE(15,3,('Tables calc'!$N$24:$N$539=1)/('Tables calc'!$N$24:$N$539=1)*(ROW('Tables calc'!$N$24:$N$539)-ROW('Tables calc'!$N$23)),G461)))))</f>
        <v/>
      </c>
      <c r="E461" s="601" t="str">
        <f t="shared" si="78"/>
        <v/>
      </c>
      <c r="F461" s="613" t="str" cm="1">
        <f t="array" ref="F461">IF(G461='Tables calc'!$M$1+1,'Tables calc'!$P$24,IF(E460="Box 5","",IF(F460="","",INDEX('Tables calc'!$M$24:$M$539,_xlfn.AGGREGATE(15,3,('Tables calc'!$N$24:$N$539=1)/('Tables calc'!$N$24:$N$539=1)*(ROW('Tables calc'!$N$24:$N$539)-ROW('Tables calc'!$N$23)),G461)))))</f>
        <v/>
      </c>
      <c r="G461" s="69">
        <v>460</v>
      </c>
      <c r="H461" s="69" t="str">
        <f t="shared" si="70"/>
        <v/>
      </c>
      <c r="I461" s="69" t="str">
        <f t="shared" si="71"/>
        <v/>
      </c>
      <c r="J461" s="69" t="str">
        <f t="shared" si="79"/>
        <v/>
      </c>
      <c r="K461" s="69" t="str">
        <f t="shared" si="72"/>
        <v/>
      </c>
      <c r="L461" s="69" t="str">
        <f t="shared" si="73"/>
        <v/>
      </c>
      <c r="M461" s="69" t="str">
        <f t="shared" si="74"/>
        <v/>
      </c>
      <c r="N461" s="69" t="str">
        <f t="shared" si="75"/>
        <v/>
      </c>
      <c r="O461" s="69" t="str">
        <f t="shared" si="76"/>
        <v/>
      </c>
    </row>
    <row r="462" spans="1:15" x14ac:dyDescent="0.3">
      <c r="A462" s="606" t="str" cm="1">
        <f t="array" ref="A462">IF(G462='Tables calc'!$M$1+1,"Totals:",IF(A461="Totals:","",IF(A461="","",INDEX('Tables calc'!$J$24:$J$539,_xlfn.AGGREGATE(15,3,('Tables calc'!$N$24:$N$539=1)/('Tables calc'!$N$24:$N$539=1)*(ROW('Tables calc'!$N$24:$N$539)-ROW('Tables calc'!$N$23)),G462)))))</f>
        <v/>
      </c>
      <c r="B462" s="606" t="str" cm="1">
        <f t="array" ref="B462">IF(G462='Tables calc'!$M$1+1,"#",IF(B461="#","",IF(B461="","",INDEX('Tables calc'!$K$24:$K$539,_xlfn.AGGREGATE(15,3,('Tables calc'!$N$24:$N$539=1)/('Tables calc'!$N$24:$N$539=1)*(ROW('Tables calc'!$N$24:$N$539)-ROW('Tables calc'!$N$23)),G462)))))</f>
        <v/>
      </c>
      <c r="C462" s="607" t="str">
        <f t="shared" si="77"/>
        <v/>
      </c>
      <c r="D462" s="608" t="str" cm="1">
        <f t="array" ref="D462">IF(G462='Tables calc'!$M$1+1,'Tables calc'!$P$23,IF(D461='Tables calc'!$P$23,"",IF(D461="","",INDEX('Tables calc'!$L$24:$L$539,_xlfn.AGGREGATE(15,3,('Tables calc'!$N$24:$N$539=1)/('Tables calc'!$N$24:$N$539=1)*(ROW('Tables calc'!$N$24:$N$539)-ROW('Tables calc'!$N$23)),G462)))))</f>
        <v/>
      </c>
      <c r="E462" s="601" t="str">
        <f t="shared" si="78"/>
        <v/>
      </c>
      <c r="F462" s="613" t="str" cm="1">
        <f t="array" ref="F462">IF(G462='Tables calc'!$M$1+1,'Tables calc'!$P$24,IF(E461="Box 5","",IF(F461="","",INDEX('Tables calc'!$M$24:$M$539,_xlfn.AGGREGATE(15,3,('Tables calc'!$N$24:$N$539=1)/('Tables calc'!$N$24:$N$539=1)*(ROW('Tables calc'!$N$24:$N$539)-ROW('Tables calc'!$N$23)),G462)))))</f>
        <v/>
      </c>
      <c r="G462" s="69">
        <v>461</v>
      </c>
      <c r="H462" s="69" t="str">
        <f t="shared" si="70"/>
        <v/>
      </c>
      <c r="I462" s="69" t="str">
        <f t="shared" si="71"/>
        <v/>
      </c>
      <c r="J462" s="69" t="str">
        <f t="shared" si="79"/>
        <v/>
      </c>
      <c r="K462" s="69" t="str">
        <f t="shared" si="72"/>
        <v/>
      </c>
      <c r="L462" s="69" t="str">
        <f t="shared" si="73"/>
        <v/>
      </c>
      <c r="M462" s="69" t="str">
        <f t="shared" si="74"/>
        <v/>
      </c>
      <c r="N462" s="69" t="str">
        <f t="shared" si="75"/>
        <v/>
      </c>
      <c r="O462" s="69" t="str">
        <f t="shared" si="76"/>
        <v/>
      </c>
    </row>
    <row r="463" spans="1:15" x14ac:dyDescent="0.3">
      <c r="A463" s="606" t="str" cm="1">
        <f t="array" ref="A463">IF(G463='Tables calc'!$M$1+1,"Totals:",IF(A462="Totals:","",IF(A462="","",INDEX('Tables calc'!$J$24:$J$539,_xlfn.AGGREGATE(15,3,('Tables calc'!$N$24:$N$539=1)/('Tables calc'!$N$24:$N$539=1)*(ROW('Tables calc'!$N$24:$N$539)-ROW('Tables calc'!$N$23)),G463)))))</f>
        <v/>
      </c>
      <c r="B463" s="606" t="str" cm="1">
        <f t="array" ref="B463">IF(G463='Tables calc'!$M$1+1,"#",IF(B462="#","",IF(B462="","",INDEX('Tables calc'!$K$24:$K$539,_xlfn.AGGREGATE(15,3,('Tables calc'!$N$24:$N$539=1)/('Tables calc'!$N$24:$N$539=1)*(ROW('Tables calc'!$N$24:$N$539)-ROW('Tables calc'!$N$23)),G463)))))</f>
        <v/>
      </c>
      <c r="C463" s="607" t="str">
        <f t="shared" si="77"/>
        <v/>
      </c>
      <c r="D463" s="608" t="str" cm="1">
        <f t="array" ref="D463">IF(G463='Tables calc'!$M$1+1,'Tables calc'!$P$23,IF(D462='Tables calc'!$P$23,"",IF(D462="","",INDEX('Tables calc'!$L$24:$L$539,_xlfn.AGGREGATE(15,3,('Tables calc'!$N$24:$N$539=1)/('Tables calc'!$N$24:$N$539=1)*(ROW('Tables calc'!$N$24:$N$539)-ROW('Tables calc'!$N$23)),G463)))))</f>
        <v/>
      </c>
      <c r="E463" s="601" t="str">
        <f t="shared" si="78"/>
        <v/>
      </c>
      <c r="F463" s="613" t="str" cm="1">
        <f t="array" ref="F463">IF(G463='Tables calc'!$M$1+1,'Tables calc'!$P$24,IF(E462="Box 5","",IF(F462="","",INDEX('Tables calc'!$M$24:$M$539,_xlfn.AGGREGATE(15,3,('Tables calc'!$N$24:$N$539=1)/('Tables calc'!$N$24:$N$539=1)*(ROW('Tables calc'!$N$24:$N$539)-ROW('Tables calc'!$N$23)),G463)))))</f>
        <v/>
      </c>
      <c r="G463" s="69">
        <v>462</v>
      </c>
      <c r="H463" s="69" t="str">
        <f t="shared" si="70"/>
        <v/>
      </c>
      <c r="I463" s="69" t="str">
        <f t="shared" si="71"/>
        <v/>
      </c>
      <c r="J463" s="69" t="str">
        <f t="shared" si="79"/>
        <v/>
      </c>
      <c r="K463" s="69" t="str">
        <f t="shared" si="72"/>
        <v/>
      </c>
      <c r="L463" s="69" t="str">
        <f t="shared" si="73"/>
        <v/>
      </c>
      <c r="M463" s="69" t="str">
        <f t="shared" si="74"/>
        <v/>
      </c>
      <c r="N463" s="69" t="str">
        <f t="shared" si="75"/>
        <v/>
      </c>
      <c r="O463" s="69" t="str">
        <f t="shared" si="76"/>
        <v/>
      </c>
    </row>
    <row r="464" spans="1:15" x14ac:dyDescent="0.3">
      <c r="A464" s="606" t="str" cm="1">
        <f t="array" ref="A464">IF(G464='Tables calc'!$M$1+1,"Totals:",IF(A463="Totals:","",IF(A463="","",INDEX('Tables calc'!$J$24:$J$539,_xlfn.AGGREGATE(15,3,('Tables calc'!$N$24:$N$539=1)/('Tables calc'!$N$24:$N$539=1)*(ROW('Tables calc'!$N$24:$N$539)-ROW('Tables calc'!$N$23)),G464)))))</f>
        <v/>
      </c>
      <c r="B464" s="606" t="str" cm="1">
        <f t="array" ref="B464">IF(G464='Tables calc'!$M$1+1,"#",IF(B463="#","",IF(B463="","",INDEX('Tables calc'!$K$24:$K$539,_xlfn.AGGREGATE(15,3,('Tables calc'!$N$24:$N$539=1)/('Tables calc'!$N$24:$N$539=1)*(ROW('Tables calc'!$N$24:$N$539)-ROW('Tables calc'!$N$23)),G464)))))</f>
        <v/>
      </c>
      <c r="C464" s="607" t="str">
        <f t="shared" si="77"/>
        <v/>
      </c>
      <c r="D464" s="608" t="str" cm="1">
        <f t="array" ref="D464">IF(G464='Tables calc'!$M$1+1,'Tables calc'!$P$23,IF(D463='Tables calc'!$P$23,"",IF(D463="","",INDEX('Tables calc'!$L$24:$L$539,_xlfn.AGGREGATE(15,3,('Tables calc'!$N$24:$N$539=1)/('Tables calc'!$N$24:$N$539=1)*(ROW('Tables calc'!$N$24:$N$539)-ROW('Tables calc'!$N$23)),G464)))))</f>
        <v/>
      </c>
      <c r="E464" s="601" t="str">
        <f t="shared" si="78"/>
        <v/>
      </c>
      <c r="F464" s="613" t="str" cm="1">
        <f t="array" ref="F464">IF(G464='Tables calc'!$M$1+1,'Tables calc'!$P$24,IF(E463="Box 5","",IF(F463="","",INDEX('Tables calc'!$M$24:$M$539,_xlfn.AGGREGATE(15,3,('Tables calc'!$N$24:$N$539=1)/('Tables calc'!$N$24:$N$539=1)*(ROW('Tables calc'!$N$24:$N$539)-ROW('Tables calc'!$N$23)),G464)))))</f>
        <v/>
      </c>
      <c r="G464" s="69">
        <v>463</v>
      </c>
      <c r="H464" s="69" t="str">
        <f t="shared" si="70"/>
        <v/>
      </c>
      <c r="I464" s="69" t="str">
        <f t="shared" si="71"/>
        <v/>
      </c>
      <c r="J464" s="69" t="str">
        <f t="shared" si="79"/>
        <v/>
      </c>
      <c r="K464" s="69" t="str">
        <f t="shared" si="72"/>
        <v/>
      </c>
      <c r="L464" s="69" t="str">
        <f t="shared" si="73"/>
        <v/>
      </c>
      <c r="M464" s="69" t="str">
        <f t="shared" si="74"/>
        <v/>
      </c>
      <c r="N464" s="69" t="str">
        <f t="shared" si="75"/>
        <v/>
      </c>
      <c r="O464" s="69" t="str">
        <f t="shared" si="76"/>
        <v/>
      </c>
    </row>
    <row r="465" spans="1:15" x14ac:dyDescent="0.3">
      <c r="A465" s="606" t="str" cm="1">
        <f t="array" ref="A465">IF(G465='Tables calc'!$M$1+1,"Totals:",IF(A464="Totals:","",IF(A464="","",INDEX('Tables calc'!$J$24:$J$539,_xlfn.AGGREGATE(15,3,('Tables calc'!$N$24:$N$539=1)/('Tables calc'!$N$24:$N$539=1)*(ROW('Tables calc'!$N$24:$N$539)-ROW('Tables calc'!$N$23)),G465)))))</f>
        <v/>
      </c>
      <c r="B465" s="606" t="str" cm="1">
        <f t="array" ref="B465">IF(G465='Tables calc'!$M$1+1,"#",IF(B464="#","",IF(B464="","",INDEX('Tables calc'!$K$24:$K$539,_xlfn.AGGREGATE(15,3,('Tables calc'!$N$24:$N$539=1)/('Tables calc'!$N$24:$N$539=1)*(ROW('Tables calc'!$N$24:$N$539)-ROW('Tables calc'!$N$23)),G465)))))</f>
        <v/>
      </c>
      <c r="C465" s="607" t="str">
        <f t="shared" si="77"/>
        <v/>
      </c>
      <c r="D465" s="608" t="str" cm="1">
        <f t="array" ref="D465">IF(G465='Tables calc'!$M$1+1,'Tables calc'!$P$23,IF(D464='Tables calc'!$P$23,"",IF(D464="","",INDEX('Tables calc'!$L$24:$L$539,_xlfn.AGGREGATE(15,3,('Tables calc'!$N$24:$N$539=1)/('Tables calc'!$N$24:$N$539=1)*(ROW('Tables calc'!$N$24:$N$539)-ROW('Tables calc'!$N$23)),G465)))))</f>
        <v/>
      </c>
      <c r="E465" s="601" t="str">
        <f t="shared" si="78"/>
        <v/>
      </c>
      <c r="F465" s="613" t="str" cm="1">
        <f t="array" ref="F465">IF(G465='Tables calc'!$M$1+1,'Tables calc'!$P$24,IF(E464="Box 5","",IF(F464="","",INDEX('Tables calc'!$M$24:$M$539,_xlfn.AGGREGATE(15,3,('Tables calc'!$N$24:$N$539=1)/('Tables calc'!$N$24:$N$539=1)*(ROW('Tables calc'!$N$24:$N$539)-ROW('Tables calc'!$N$23)),G465)))))</f>
        <v/>
      </c>
      <c r="G465" s="69">
        <v>464</v>
      </c>
      <c r="H465" s="69" t="str">
        <f t="shared" si="70"/>
        <v/>
      </c>
      <c r="I465" s="69" t="str">
        <f t="shared" si="71"/>
        <v/>
      </c>
      <c r="J465" s="69" t="str">
        <f t="shared" si="79"/>
        <v/>
      </c>
      <c r="K465" s="69" t="str">
        <f t="shared" si="72"/>
        <v/>
      </c>
      <c r="L465" s="69" t="str">
        <f t="shared" si="73"/>
        <v/>
      </c>
      <c r="M465" s="69" t="str">
        <f t="shared" si="74"/>
        <v/>
      </c>
      <c r="N465" s="69" t="str">
        <f t="shared" si="75"/>
        <v/>
      </c>
      <c r="O465" s="69" t="str">
        <f t="shared" si="76"/>
        <v/>
      </c>
    </row>
    <row r="466" spans="1:15" x14ac:dyDescent="0.3">
      <c r="A466" s="606" t="str" cm="1">
        <f t="array" ref="A466">IF(G466='Tables calc'!$M$1+1,"Totals:",IF(A465="Totals:","",IF(A465="","",INDEX('Tables calc'!$J$24:$J$539,_xlfn.AGGREGATE(15,3,('Tables calc'!$N$24:$N$539=1)/('Tables calc'!$N$24:$N$539=1)*(ROW('Tables calc'!$N$24:$N$539)-ROW('Tables calc'!$N$23)),G466)))))</f>
        <v/>
      </c>
      <c r="B466" s="606" t="str" cm="1">
        <f t="array" ref="B466">IF(G466='Tables calc'!$M$1+1,"#",IF(B465="#","",IF(B465="","",INDEX('Tables calc'!$K$24:$K$539,_xlfn.AGGREGATE(15,3,('Tables calc'!$N$24:$N$539=1)/('Tables calc'!$N$24:$N$539=1)*(ROW('Tables calc'!$N$24:$N$539)-ROW('Tables calc'!$N$23)),G466)))))</f>
        <v/>
      </c>
      <c r="C466" s="607" t="str">
        <f t="shared" si="77"/>
        <v/>
      </c>
      <c r="D466" s="608" t="str" cm="1">
        <f t="array" ref="D466">IF(G466='Tables calc'!$M$1+1,'Tables calc'!$P$23,IF(D465='Tables calc'!$P$23,"",IF(D465="","",INDEX('Tables calc'!$L$24:$L$539,_xlfn.AGGREGATE(15,3,('Tables calc'!$N$24:$N$539=1)/('Tables calc'!$N$24:$N$539=1)*(ROW('Tables calc'!$N$24:$N$539)-ROW('Tables calc'!$N$23)),G466)))))</f>
        <v/>
      </c>
      <c r="E466" s="601" t="str">
        <f t="shared" si="78"/>
        <v/>
      </c>
      <c r="F466" s="613" t="str" cm="1">
        <f t="array" ref="F466">IF(G466='Tables calc'!$M$1+1,'Tables calc'!$P$24,IF(E465="Box 5","",IF(F465="","",INDEX('Tables calc'!$M$24:$M$539,_xlfn.AGGREGATE(15,3,('Tables calc'!$N$24:$N$539=1)/('Tables calc'!$N$24:$N$539=1)*(ROW('Tables calc'!$N$24:$N$539)-ROW('Tables calc'!$N$23)),G466)))))</f>
        <v/>
      </c>
      <c r="G466" s="69">
        <v>465</v>
      </c>
      <c r="H466" s="69" t="str">
        <f t="shared" si="70"/>
        <v/>
      </c>
      <c r="I466" s="69" t="str">
        <f t="shared" si="71"/>
        <v/>
      </c>
      <c r="J466" s="69" t="str">
        <f t="shared" si="79"/>
        <v/>
      </c>
      <c r="K466" s="69" t="str">
        <f t="shared" si="72"/>
        <v/>
      </c>
      <c r="L466" s="69" t="str">
        <f t="shared" si="73"/>
        <v/>
      </c>
      <c r="M466" s="69" t="str">
        <f t="shared" si="74"/>
        <v/>
      </c>
      <c r="N466" s="69" t="str">
        <f t="shared" si="75"/>
        <v/>
      </c>
      <c r="O466" s="69" t="str">
        <f t="shared" si="76"/>
        <v/>
      </c>
    </row>
    <row r="467" spans="1:15" x14ac:dyDescent="0.3">
      <c r="A467" s="606" t="str" cm="1">
        <f t="array" ref="A467">IF(G467='Tables calc'!$M$1+1,"Totals:",IF(A466="Totals:","",IF(A466="","",INDEX('Tables calc'!$J$24:$J$539,_xlfn.AGGREGATE(15,3,('Tables calc'!$N$24:$N$539=1)/('Tables calc'!$N$24:$N$539=1)*(ROW('Tables calc'!$N$24:$N$539)-ROW('Tables calc'!$N$23)),G467)))))</f>
        <v/>
      </c>
      <c r="B467" s="606" t="str" cm="1">
        <f t="array" ref="B467">IF(G467='Tables calc'!$M$1+1,"#",IF(B466="#","",IF(B466="","",INDEX('Tables calc'!$K$24:$K$539,_xlfn.AGGREGATE(15,3,('Tables calc'!$N$24:$N$539=1)/('Tables calc'!$N$24:$N$539=1)*(ROW('Tables calc'!$N$24:$N$539)-ROW('Tables calc'!$N$23)),G467)))))</f>
        <v/>
      </c>
      <c r="C467" s="607" t="str">
        <f t="shared" si="77"/>
        <v/>
      </c>
      <c r="D467" s="608" t="str" cm="1">
        <f t="array" ref="D467">IF(G467='Tables calc'!$M$1+1,'Tables calc'!$P$23,IF(D466='Tables calc'!$P$23,"",IF(D466="","",INDEX('Tables calc'!$L$24:$L$539,_xlfn.AGGREGATE(15,3,('Tables calc'!$N$24:$N$539=1)/('Tables calc'!$N$24:$N$539=1)*(ROW('Tables calc'!$N$24:$N$539)-ROW('Tables calc'!$N$23)),G467)))))</f>
        <v/>
      </c>
      <c r="E467" s="601" t="str">
        <f t="shared" si="78"/>
        <v/>
      </c>
      <c r="F467" s="613" t="str" cm="1">
        <f t="array" ref="F467">IF(G467='Tables calc'!$M$1+1,'Tables calc'!$P$24,IF(E466="Box 5","",IF(F466="","",INDEX('Tables calc'!$M$24:$M$539,_xlfn.AGGREGATE(15,3,('Tables calc'!$N$24:$N$539=1)/('Tables calc'!$N$24:$N$539=1)*(ROW('Tables calc'!$N$24:$N$539)-ROW('Tables calc'!$N$23)),G467)))))</f>
        <v/>
      </c>
      <c r="G467" s="69">
        <v>466</v>
      </c>
      <c r="H467" s="69" t="str">
        <f t="shared" si="70"/>
        <v/>
      </c>
      <c r="I467" s="69" t="str">
        <f t="shared" si="71"/>
        <v/>
      </c>
      <c r="J467" s="69" t="str">
        <f t="shared" si="79"/>
        <v/>
      </c>
      <c r="K467" s="69" t="str">
        <f t="shared" si="72"/>
        <v/>
      </c>
      <c r="L467" s="69" t="str">
        <f t="shared" si="73"/>
        <v/>
      </c>
      <c r="M467" s="69" t="str">
        <f t="shared" si="74"/>
        <v/>
      </c>
      <c r="N467" s="69" t="str">
        <f t="shared" si="75"/>
        <v/>
      </c>
      <c r="O467" s="69" t="str">
        <f t="shared" si="76"/>
        <v/>
      </c>
    </row>
    <row r="468" spans="1:15" x14ac:dyDescent="0.3">
      <c r="A468" s="606" t="str" cm="1">
        <f t="array" ref="A468">IF(G468='Tables calc'!$M$1+1,"Totals:",IF(A467="Totals:","",IF(A467="","",INDEX('Tables calc'!$J$24:$J$539,_xlfn.AGGREGATE(15,3,('Tables calc'!$N$24:$N$539=1)/('Tables calc'!$N$24:$N$539=1)*(ROW('Tables calc'!$N$24:$N$539)-ROW('Tables calc'!$N$23)),G468)))))</f>
        <v/>
      </c>
      <c r="B468" s="606" t="str" cm="1">
        <f t="array" ref="B468">IF(G468='Tables calc'!$M$1+1,"#",IF(B467="#","",IF(B467="","",INDEX('Tables calc'!$K$24:$K$539,_xlfn.AGGREGATE(15,3,('Tables calc'!$N$24:$N$539=1)/('Tables calc'!$N$24:$N$539=1)*(ROW('Tables calc'!$N$24:$N$539)-ROW('Tables calc'!$N$23)),G468)))))</f>
        <v/>
      </c>
      <c r="C468" s="607" t="str">
        <f t="shared" si="77"/>
        <v/>
      </c>
      <c r="D468" s="608" t="str" cm="1">
        <f t="array" ref="D468">IF(G468='Tables calc'!$M$1+1,'Tables calc'!$P$23,IF(D467='Tables calc'!$P$23,"",IF(D467="","",INDEX('Tables calc'!$L$24:$L$539,_xlfn.AGGREGATE(15,3,('Tables calc'!$N$24:$N$539=1)/('Tables calc'!$N$24:$N$539=1)*(ROW('Tables calc'!$N$24:$N$539)-ROW('Tables calc'!$N$23)),G468)))))</f>
        <v/>
      </c>
      <c r="E468" s="601" t="str">
        <f t="shared" si="78"/>
        <v/>
      </c>
      <c r="F468" s="613" t="str" cm="1">
        <f t="array" ref="F468">IF(G468='Tables calc'!$M$1+1,'Tables calc'!$P$24,IF(E467="Box 5","",IF(F467="","",INDEX('Tables calc'!$M$24:$M$539,_xlfn.AGGREGATE(15,3,('Tables calc'!$N$24:$N$539=1)/('Tables calc'!$N$24:$N$539=1)*(ROW('Tables calc'!$N$24:$N$539)-ROW('Tables calc'!$N$23)),G468)))))</f>
        <v/>
      </c>
      <c r="G468" s="69">
        <v>467</v>
      </c>
      <c r="H468" s="69" t="str">
        <f t="shared" si="70"/>
        <v/>
      </c>
      <c r="I468" s="69" t="str">
        <f t="shared" si="71"/>
        <v/>
      </c>
      <c r="J468" s="69" t="str">
        <f t="shared" si="79"/>
        <v/>
      </c>
      <c r="K468" s="69" t="str">
        <f t="shared" si="72"/>
        <v/>
      </c>
      <c r="L468" s="69" t="str">
        <f t="shared" si="73"/>
        <v/>
      </c>
      <c r="M468" s="69" t="str">
        <f t="shared" si="74"/>
        <v/>
      </c>
      <c r="N468" s="69" t="str">
        <f t="shared" si="75"/>
        <v/>
      </c>
      <c r="O468" s="69" t="str">
        <f t="shared" si="76"/>
        <v/>
      </c>
    </row>
    <row r="469" spans="1:15" x14ac:dyDescent="0.3">
      <c r="A469" s="606" t="str" cm="1">
        <f t="array" ref="A469">IF(G469='Tables calc'!$M$1+1,"Totals:",IF(A468="Totals:","",IF(A468="","",INDEX('Tables calc'!$J$24:$J$539,_xlfn.AGGREGATE(15,3,('Tables calc'!$N$24:$N$539=1)/('Tables calc'!$N$24:$N$539=1)*(ROW('Tables calc'!$N$24:$N$539)-ROW('Tables calc'!$N$23)),G469)))))</f>
        <v/>
      </c>
      <c r="B469" s="606" t="str" cm="1">
        <f t="array" ref="B469">IF(G469='Tables calc'!$M$1+1,"#",IF(B468="#","",IF(B468="","",INDEX('Tables calc'!$K$24:$K$539,_xlfn.AGGREGATE(15,3,('Tables calc'!$N$24:$N$539=1)/('Tables calc'!$N$24:$N$539=1)*(ROW('Tables calc'!$N$24:$N$539)-ROW('Tables calc'!$N$23)),G469)))))</f>
        <v/>
      </c>
      <c r="C469" s="607" t="str">
        <f t="shared" si="77"/>
        <v/>
      </c>
      <c r="D469" s="608" t="str" cm="1">
        <f t="array" ref="D469">IF(G469='Tables calc'!$M$1+1,'Tables calc'!$P$23,IF(D468='Tables calc'!$P$23,"",IF(D468="","",INDEX('Tables calc'!$L$24:$L$539,_xlfn.AGGREGATE(15,3,('Tables calc'!$N$24:$N$539=1)/('Tables calc'!$N$24:$N$539=1)*(ROW('Tables calc'!$N$24:$N$539)-ROW('Tables calc'!$N$23)),G469)))))</f>
        <v/>
      </c>
      <c r="E469" s="601" t="str">
        <f t="shared" si="78"/>
        <v/>
      </c>
      <c r="F469" s="613" t="str" cm="1">
        <f t="array" ref="F469">IF(G469='Tables calc'!$M$1+1,'Tables calc'!$P$24,IF(E468="Box 5","",IF(F468="","",INDEX('Tables calc'!$M$24:$M$539,_xlfn.AGGREGATE(15,3,('Tables calc'!$N$24:$N$539=1)/('Tables calc'!$N$24:$N$539=1)*(ROW('Tables calc'!$N$24:$N$539)-ROW('Tables calc'!$N$23)),G469)))))</f>
        <v/>
      </c>
      <c r="G469" s="69">
        <v>468</v>
      </c>
      <c r="H469" s="69" t="str">
        <f t="shared" si="70"/>
        <v/>
      </c>
      <c r="I469" s="69" t="str">
        <f t="shared" si="71"/>
        <v/>
      </c>
      <c r="J469" s="69" t="str">
        <f t="shared" si="79"/>
        <v/>
      </c>
      <c r="K469" s="69" t="str">
        <f t="shared" si="72"/>
        <v/>
      </c>
      <c r="L469" s="69" t="str">
        <f t="shared" si="73"/>
        <v/>
      </c>
      <c r="M469" s="69" t="str">
        <f t="shared" si="74"/>
        <v/>
      </c>
      <c r="N469" s="69" t="str">
        <f t="shared" si="75"/>
        <v/>
      </c>
      <c r="O469" s="69" t="str">
        <f t="shared" si="76"/>
        <v/>
      </c>
    </row>
    <row r="470" spans="1:15" x14ac:dyDescent="0.3">
      <c r="A470" s="606" t="str" cm="1">
        <f t="array" ref="A470">IF(G470='Tables calc'!$M$1+1,"Totals:",IF(A469="Totals:","",IF(A469="","",INDEX('Tables calc'!$J$24:$J$539,_xlfn.AGGREGATE(15,3,('Tables calc'!$N$24:$N$539=1)/('Tables calc'!$N$24:$N$539=1)*(ROW('Tables calc'!$N$24:$N$539)-ROW('Tables calc'!$N$23)),G470)))))</f>
        <v/>
      </c>
      <c r="B470" s="606" t="str" cm="1">
        <f t="array" ref="B470">IF(G470='Tables calc'!$M$1+1,"#",IF(B469="#","",IF(B469="","",INDEX('Tables calc'!$K$24:$K$539,_xlfn.AGGREGATE(15,3,('Tables calc'!$N$24:$N$539=1)/('Tables calc'!$N$24:$N$539=1)*(ROW('Tables calc'!$N$24:$N$539)-ROW('Tables calc'!$N$23)),G470)))))</f>
        <v/>
      </c>
      <c r="C470" s="607" t="str">
        <f t="shared" si="77"/>
        <v/>
      </c>
      <c r="D470" s="608" t="str" cm="1">
        <f t="array" ref="D470">IF(G470='Tables calc'!$M$1+1,'Tables calc'!$P$23,IF(D469='Tables calc'!$P$23,"",IF(D469="","",INDEX('Tables calc'!$L$24:$L$539,_xlfn.AGGREGATE(15,3,('Tables calc'!$N$24:$N$539=1)/('Tables calc'!$N$24:$N$539=1)*(ROW('Tables calc'!$N$24:$N$539)-ROW('Tables calc'!$N$23)),G470)))))</f>
        <v/>
      </c>
      <c r="E470" s="601" t="str">
        <f t="shared" si="78"/>
        <v/>
      </c>
      <c r="F470" s="613" t="str" cm="1">
        <f t="array" ref="F470">IF(G470='Tables calc'!$M$1+1,'Tables calc'!$P$24,IF(E469="Box 5","",IF(F469="","",INDEX('Tables calc'!$M$24:$M$539,_xlfn.AGGREGATE(15,3,('Tables calc'!$N$24:$N$539=1)/('Tables calc'!$N$24:$N$539=1)*(ROW('Tables calc'!$N$24:$N$539)-ROW('Tables calc'!$N$23)),G470)))))</f>
        <v/>
      </c>
      <c r="G470" s="69">
        <v>469</v>
      </c>
      <c r="H470" s="69" t="str">
        <f t="shared" si="70"/>
        <v/>
      </c>
      <c r="I470" s="69" t="str">
        <f t="shared" si="71"/>
        <v/>
      </c>
      <c r="J470" s="69" t="str">
        <f t="shared" si="79"/>
        <v/>
      </c>
      <c r="K470" s="69" t="str">
        <f t="shared" si="72"/>
        <v/>
      </c>
      <c r="L470" s="69" t="str">
        <f t="shared" si="73"/>
        <v/>
      </c>
      <c r="M470" s="69" t="str">
        <f t="shared" si="74"/>
        <v/>
      </c>
      <c r="N470" s="69" t="str">
        <f t="shared" si="75"/>
        <v/>
      </c>
      <c r="O470" s="69" t="str">
        <f t="shared" si="76"/>
        <v/>
      </c>
    </row>
    <row r="471" spans="1:15" x14ac:dyDescent="0.3">
      <c r="A471" s="606" t="str" cm="1">
        <f t="array" ref="A471">IF(G471='Tables calc'!$M$1+1,"Totals:",IF(A470="Totals:","",IF(A470="","",INDEX('Tables calc'!$J$24:$J$539,_xlfn.AGGREGATE(15,3,('Tables calc'!$N$24:$N$539=1)/('Tables calc'!$N$24:$N$539=1)*(ROW('Tables calc'!$N$24:$N$539)-ROW('Tables calc'!$N$23)),G471)))))</f>
        <v/>
      </c>
      <c r="B471" s="606" t="str" cm="1">
        <f t="array" ref="B471">IF(G471='Tables calc'!$M$1+1,"#",IF(B470="#","",IF(B470="","",INDEX('Tables calc'!$K$24:$K$539,_xlfn.AGGREGATE(15,3,('Tables calc'!$N$24:$N$539=1)/('Tables calc'!$N$24:$N$539=1)*(ROW('Tables calc'!$N$24:$N$539)-ROW('Tables calc'!$N$23)),G471)))))</f>
        <v/>
      </c>
      <c r="C471" s="607" t="str">
        <f t="shared" si="77"/>
        <v/>
      </c>
      <c r="D471" s="608" t="str" cm="1">
        <f t="array" ref="D471">IF(G471='Tables calc'!$M$1+1,'Tables calc'!$P$23,IF(D470='Tables calc'!$P$23,"",IF(D470="","",INDEX('Tables calc'!$L$24:$L$539,_xlfn.AGGREGATE(15,3,('Tables calc'!$N$24:$N$539=1)/('Tables calc'!$N$24:$N$539=1)*(ROW('Tables calc'!$N$24:$N$539)-ROW('Tables calc'!$N$23)),G471)))))</f>
        <v/>
      </c>
      <c r="E471" s="601" t="str">
        <f t="shared" si="78"/>
        <v/>
      </c>
      <c r="F471" s="613" t="str" cm="1">
        <f t="array" ref="F471">IF(G471='Tables calc'!$M$1+1,'Tables calc'!$P$24,IF(E470="Box 5","",IF(F470="","",INDEX('Tables calc'!$M$24:$M$539,_xlfn.AGGREGATE(15,3,('Tables calc'!$N$24:$N$539=1)/('Tables calc'!$N$24:$N$539=1)*(ROW('Tables calc'!$N$24:$N$539)-ROW('Tables calc'!$N$23)),G471)))))</f>
        <v/>
      </c>
      <c r="G471" s="69">
        <v>470</v>
      </c>
      <c r="H471" s="69" t="str">
        <f t="shared" si="70"/>
        <v/>
      </c>
      <c r="I471" s="69" t="str">
        <f t="shared" si="71"/>
        <v/>
      </c>
      <c r="J471" s="69" t="str">
        <f t="shared" si="79"/>
        <v/>
      </c>
      <c r="K471" s="69" t="str">
        <f t="shared" si="72"/>
        <v/>
      </c>
      <c r="L471" s="69" t="str">
        <f t="shared" si="73"/>
        <v/>
      </c>
      <c r="M471" s="69" t="str">
        <f t="shared" si="74"/>
        <v/>
      </c>
      <c r="N471" s="69" t="str">
        <f t="shared" si="75"/>
        <v/>
      </c>
      <c r="O471" s="69" t="str">
        <f t="shared" si="76"/>
        <v/>
      </c>
    </row>
    <row r="472" spans="1:15" x14ac:dyDescent="0.3">
      <c r="A472" s="606" t="str" cm="1">
        <f t="array" ref="A472">IF(G472='Tables calc'!$M$1+1,"Totals:",IF(A471="Totals:","",IF(A471="","",INDEX('Tables calc'!$J$24:$J$539,_xlfn.AGGREGATE(15,3,('Tables calc'!$N$24:$N$539=1)/('Tables calc'!$N$24:$N$539=1)*(ROW('Tables calc'!$N$24:$N$539)-ROW('Tables calc'!$N$23)),G472)))))</f>
        <v/>
      </c>
      <c r="B472" s="606" t="str" cm="1">
        <f t="array" ref="B472">IF(G472='Tables calc'!$M$1+1,"#",IF(B471="#","",IF(B471="","",INDEX('Tables calc'!$K$24:$K$539,_xlfn.AGGREGATE(15,3,('Tables calc'!$N$24:$N$539=1)/('Tables calc'!$N$24:$N$539=1)*(ROW('Tables calc'!$N$24:$N$539)-ROW('Tables calc'!$N$23)),G472)))))</f>
        <v/>
      </c>
      <c r="C472" s="607" t="str">
        <f t="shared" si="77"/>
        <v/>
      </c>
      <c r="D472" s="608" t="str" cm="1">
        <f t="array" ref="D472">IF(G472='Tables calc'!$M$1+1,'Tables calc'!$P$23,IF(D471='Tables calc'!$P$23,"",IF(D471="","",INDEX('Tables calc'!$L$24:$L$539,_xlfn.AGGREGATE(15,3,('Tables calc'!$N$24:$N$539=1)/('Tables calc'!$N$24:$N$539=1)*(ROW('Tables calc'!$N$24:$N$539)-ROW('Tables calc'!$N$23)),G472)))))</f>
        <v/>
      </c>
      <c r="E472" s="601" t="str">
        <f t="shared" si="78"/>
        <v/>
      </c>
      <c r="F472" s="613" t="str" cm="1">
        <f t="array" ref="F472">IF(G472='Tables calc'!$M$1+1,'Tables calc'!$P$24,IF(E471="Box 5","",IF(F471="","",INDEX('Tables calc'!$M$24:$M$539,_xlfn.AGGREGATE(15,3,('Tables calc'!$N$24:$N$539=1)/('Tables calc'!$N$24:$N$539=1)*(ROW('Tables calc'!$N$24:$N$539)-ROW('Tables calc'!$N$23)),G472)))))</f>
        <v/>
      </c>
      <c r="G472" s="69">
        <v>471</v>
      </c>
      <c r="H472" s="69" t="str">
        <f t="shared" si="70"/>
        <v/>
      </c>
      <c r="I472" s="69" t="str">
        <f t="shared" si="71"/>
        <v/>
      </c>
      <c r="J472" s="69" t="str">
        <f t="shared" si="79"/>
        <v/>
      </c>
      <c r="K472" s="69" t="str">
        <f t="shared" si="72"/>
        <v/>
      </c>
      <c r="L472" s="69" t="str">
        <f t="shared" si="73"/>
        <v/>
      </c>
      <c r="M472" s="69" t="str">
        <f t="shared" si="74"/>
        <v/>
      </c>
      <c r="N472" s="69" t="str">
        <f t="shared" si="75"/>
        <v/>
      </c>
      <c r="O472" s="69" t="str">
        <f t="shared" si="76"/>
        <v/>
      </c>
    </row>
    <row r="473" spans="1:15" x14ac:dyDescent="0.3">
      <c r="A473" s="606" t="str" cm="1">
        <f t="array" ref="A473">IF(G473='Tables calc'!$M$1+1,"Totals:",IF(A472="Totals:","",IF(A472="","",INDEX('Tables calc'!$J$24:$J$539,_xlfn.AGGREGATE(15,3,('Tables calc'!$N$24:$N$539=1)/('Tables calc'!$N$24:$N$539=1)*(ROW('Tables calc'!$N$24:$N$539)-ROW('Tables calc'!$N$23)),G473)))))</f>
        <v/>
      </c>
      <c r="B473" s="606" t="str" cm="1">
        <f t="array" ref="B473">IF(G473='Tables calc'!$M$1+1,"#",IF(B472="#","",IF(B472="","",INDEX('Tables calc'!$K$24:$K$539,_xlfn.AGGREGATE(15,3,('Tables calc'!$N$24:$N$539=1)/('Tables calc'!$N$24:$N$539=1)*(ROW('Tables calc'!$N$24:$N$539)-ROW('Tables calc'!$N$23)),G473)))))</f>
        <v/>
      </c>
      <c r="C473" s="607" t="str">
        <f t="shared" si="77"/>
        <v/>
      </c>
      <c r="D473" s="608" t="str" cm="1">
        <f t="array" ref="D473">IF(G473='Tables calc'!$M$1+1,'Tables calc'!$P$23,IF(D472='Tables calc'!$P$23,"",IF(D472="","",INDEX('Tables calc'!$L$24:$L$539,_xlfn.AGGREGATE(15,3,('Tables calc'!$N$24:$N$539=1)/('Tables calc'!$N$24:$N$539=1)*(ROW('Tables calc'!$N$24:$N$539)-ROW('Tables calc'!$N$23)),G473)))))</f>
        <v/>
      </c>
      <c r="E473" s="601" t="str">
        <f t="shared" si="78"/>
        <v/>
      </c>
      <c r="F473" s="613" t="str" cm="1">
        <f t="array" ref="F473">IF(G473='Tables calc'!$M$1+1,'Tables calc'!$P$24,IF(E472="Box 5","",IF(F472="","",INDEX('Tables calc'!$M$24:$M$539,_xlfn.AGGREGATE(15,3,('Tables calc'!$N$24:$N$539=1)/('Tables calc'!$N$24:$N$539=1)*(ROW('Tables calc'!$N$24:$N$539)-ROW('Tables calc'!$N$23)),G473)))))</f>
        <v/>
      </c>
      <c r="G473" s="69">
        <v>472</v>
      </c>
      <c r="H473" s="69" t="str">
        <f t="shared" si="70"/>
        <v/>
      </c>
      <c r="I473" s="69" t="str">
        <f t="shared" si="71"/>
        <v/>
      </c>
      <c r="J473" s="69" t="str">
        <f t="shared" si="79"/>
        <v/>
      </c>
      <c r="K473" s="69" t="str">
        <f t="shared" si="72"/>
        <v/>
      </c>
      <c r="L473" s="69" t="str">
        <f t="shared" si="73"/>
        <v/>
      </c>
      <c r="M473" s="69" t="str">
        <f t="shared" si="74"/>
        <v/>
      </c>
      <c r="N473" s="69" t="str">
        <f t="shared" si="75"/>
        <v/>
      </c>
      <c r="O473" s="69" t="str">
        <f t="shared" si="76"/>
        <v/>
      </c>
    </row>
    <row r="474" spans="1:15" x14ac:dyDescent="0.3">
      <c r="A474" s="606" t="str" cm="1">
        <f t="array" ref="A474">IF(G474='Tables calc'!$M$1+1,"Totals:",IF(A473="Totals:","",IF(A473="","",INDEX('Tables calc'!$J$24:$J$539,_xlfn.AGGREGATE(15,3,('Tables calc'!$N$24:$N$539=1)/('Tables calc'!$N$24:$N$539=1)*(ROW('Tables calc'!$N$24:$N$539)-ROW('Tables calc'!$N$23)),G474)))))</f>
        <v/>
      </c>
      <c r="B474" s="606" t="str" cm="1">
        <f t="array" ref="B474">IF(G474='Tables calc'!$M$1+1,"#",IF(B473="#","",IF(B473="","",INDEX('Tables calc'!$K$24:$K$539,_xlfn.AGGREGATE(15,3,('Tables calc'!$N$24:$N$539=1)/('Tables calc'!$N$24:$N$539=1)*(ROW('Tables calc'!$N$24:$N$539)-ROW('Tables calc'!$N$23)),G474)))))</f>
        <v/>
      </c>
      <c r="C474" s="607" t="str">
        <f t="shared" si="77"/>
        <v/>
      </c>
      <c r="D474" s="608" t="str" cm="1">
        <f t="array" ref="D474">IF(G474='Tables calc'!$M$1+1,'Tables calc'!$P$23,IF(D473='Tables calc'!$P$23,"",IF(D473="","",INDEX('Tables calc'!$L$24:$L$539,_xlfn.AGGREGATE(15,3,('Tables calc'!$N$24:$N$539=1)/('Tables calc'!$N$24:$N$539=1)*(ROW('Tables calc'!$N$24:$N$539)-ROW('Tables calc'!$N$23)),G474)))))</f>
        <v/>
      </c>
      <c r="E474" s="601" t="str">
        <f t="shared" si="78"/>
        <v/>
      </c>
      <c r="F474" s="613" t="str" cm="1">
        <f t="array" ref="F474">IF(G474='Tables calc'!$M$1+1,'Tables calc'!$P$24,IF(E473="Box 5","",IF(F473="","",INDEX('Tables calc'!$M$24:$M$539,_xlfn.AGGREGATE(15,3,('Tables calc'!$N$24:$N$539=1)/('Tables calc'!$N$24:$N$539=1)*(ROW('Tables calc'!$N$24:$N$539)-ROW('Tables calc'!$N$23)),G474)))))</f>
        <v/>
      </c>
      <c r="G474" s="69">
        <v>473</v>
      </c>
      <c r="H474" s="69" t="str">
        <f t="shared" si="70"/>
        <v/>
      </c>
      <c r="I474" s="69" t="str">
        <f t="shared" si="71"/>
        <v/>
      </c>
      <c r="J474" s="69" t="str">
        <f t="shared" si="79"/>
        <v/>
      </c>
      <c r="K474" s="69" t="str">
        <f t="shared" si="72"/>
        <v/>
      </c>
      <c r="L474" s="69" t="str">
        <f t="shared" si="73"/>
        <v/>
      </c>
      <c r="M474" s="69" t="str">
        <f t="shared" si="74"/>
        <v/>
      </c>
      <c r="N474" s="69" t="str">
        <f t="shared" si="75"/>
        <v/>
      </c>
      <c r="O474" s="69" t="str">
        <f t="shared" si="76"/>
        <v/>
      </c>
    </row>
    <row r="475" spans="1:15" x14ac:dyDescent="0.3">
      <c r="A475" s="606" t="str" cm="1">
        <f t="array" ref="A475">IF(G475='Tables calc'!$M$1+1,"Totals:",IF(A474="Totals:","",IF(A474="","",INDEX('Tables calc'!$J$24:$J$539,_xlfn.AGGREGATE(15,3,('Tables calc'!$N$24:$N$539=1)/('Tables calc'!$N$24:$N$539=1)*(ROW('Tables calc'!$N$24:$N$539)-ROW('Tables calc'!$N$23)),G475)))))</f>
        <v/>
      </c>
      <c r="B475" s="606" t="str" cm="1">
        <f t="array" ref="B475">IF(G475='Tables calc'!$M$1+1,"#",IF(B474="#","",IF(B474="","",INDEX('Tables calc'!$K$24:$K$539,_xlfn.AGGREGATE(15,3,('Tables calc'!$N$24:$N$539=1)/('Tables calc'!$N$24:$N$539=1)*(ROW('Tables calc'!$N$24:$N$539)-ROW('Tables calc'!$N$23)),G475)))))</f>
        <v/>
      </c>
      <c r="C475" s="607" t="str">
        <f t="shared" si="77"/>
        <v/>
      </c>
      <c r="D475" s="608" t="str" cm="1">
        <f t="array" ref="D475">IF(G475='Tables calc'!$M$1+1,'Tables calc'!$P$23,IF(D474='Tables calc'!$P$23,"",IF(D474="","",INDEX('Tables calc'!$L$24:$L$539,_xlfn.AGGREGATE(15,3,('Tables calc'!$N$24:$N$539=1)/('Tables calc'!$N$24:$N$539=1)*(ROW('Tables calc'!$N$24:$N$539)-ROW('Tables calc'!$N$23)),G475)))))</f>
        <v/>
      </c>
      <c r="E475" s="601" t="str">
        <f t="shared" si="78"/>
        <v/>
      </c>
      <c r="F475" s="613" t="str" cm="1">
        <f t="array" ref="F475">IF(G475='Tables calc'!$M$1+1,'Tables calc'!$P$24,IF(E474="Box 5","",IF(F474="","",INDEX('Tables calc'!$M$24:$M$539,_xlfn.AGGREGATE(15,3,('Tables calc'!$N$24:$N$539=1)/('Tables calc'!$N$24:$N$539=1)*(ROW('Tables calc'!$N$24:$N$539)-ROW('Tables calc'!$N$23)),G475)))))</f>
        <v/>
      </c>
      <c r="G475" s="69">
        <v>474</v>
      </c>
      <c r="H475" s="69" t="str">
        <f t="shared" si="70"/>
        <v/>
      </c>
      <c r="I475" s="69" t="str">
        <f t="shared" si="71"/>
        <v/>
      </c>
      <c r="J475" s="69" t="str">
        <f t="shared" si="79"/>
        <v/>
      </c>
      <c r="K475" s="69" t="str">
        <f t="shared" si="72"/>
        <v/>
      </c>
      <c r="L475" s="69" t="str">
        <f t="shared" si="73"/>
        <v/>
      </c>
      <c r="M475" s="69" t="str">
        <f t="shared" si="74"/>
        <v/>
      </c>
      <c r="N475" s="69" t="str">
        <f t="shared" si="75"/>
        <v/>
      </c>
      <c r="O475" s="69" t="str">
        <f t="shared" si="76"/>
        <v/>
      </c>
    </row>
    <row r="476" spans="1:15" x14ac:dyDescent="0.3">
      <c r="A476" s="606" t="str" cm="1">
        <f t="array" ref="A476">IF(G476='Tables calc'!$M$1+1,"Totals:",IF(A475="Totals:","",IF(A475="","",INDEX('Tables calc'!$J$24:$J$539,_xlfn.AGGREGATE(15,3,('Tables calc'!$N$24:$N$539=1)/('Tables calc'!$N$24:$N$539=1)*(ROW('Tables calc'!$N$24:$N$539)-ROW('Tables calc'!$N$23)),G476)))))</f>
        <v/>
      </c>
      <c r="B476" s="606" t="str" cm="1">
        <f t="array" ref="B476">IF(G476='Tables calc'!$M$1+1,"#",IF(B475="#","",IF(B475="","",INDEX('Tables calc'!$K$24:$K$539,_xlfn.AGGREGATE(15,3,('Tables calc'!$N$24:$N$539=1)/('Tables calc'!$N$24:$N$539=1)*(ROW('Tables calc'!$N$24:$N$539)-ROW('Tables calc'!$N$23)),G476)))))</f>
        <v/>
      </c>
      <c r="C476" s="607" t="str">
        <f t="shared" si="77"/>
        <v/>
      </c>
      <c r="D476" s="608" t="str" cm="1">
        <f t="array" ref="D476">IF(G476='Tables calc'!$M$1+1,'Tables calc'!$P$23,IF(D475='Tables calc'!$P$23,"",IF(D475="","",INDEX('Tables calc'!$L$24:$L$539,_xlfn.AGGREGATE(15,3,('Tables calc'!$N$24:$N$539=1)/('Tables calc'!$N$24:$N$539=1)*(ROW('Tables calc'!$N$24:$N$539)-ROW('Tables calc'!$N$23)),G476)))))</f>
        <v/>
      </c>
      <c r="E476" s="601" t="str">
        <f t="shared" si="78"/>
        <v/>
      </c>
      <c r="F476" s="613" t="str" cm="1">
        <f t="array" ref="F476">IF(G476='Tables calc'!$M$1+1,'Tables calc'!$P$24,IF(E475="Box 5","",IF(F475="","",INDEX('Tables calc'!$M$24:$M$539,_xlfn.AGGREGATE(15,3,('Tables calc'!$N$24:$N$539=1)/('Tables calc'!$N$24:$N$539=1)*(ROW('Tables calc'!$N$24:$N$539)-ROW('Tables calc'!$N$23)),G476)))))</f>
        <v/>
      </c>
      <c r="G476" s="69">
        <v>475</v>
      </c>
      <c r="H476" s="69" t="str">
        <f t="shared" si="70"/>
        <v/>
      </c>
      <c r="I476" s="69" t="str">
        <f t="shared" si="71"/>
        <v/>
      </c>
      <c r="J476" s="69" t="str">
        <f t="shared" si="79"/>
        <v/>
      </c>
      <c r="K476" s="69" t="str">
        <f t="shared" si="72"/>
        <v/>
      </c>
      <c r="L476" s="69" t="str">
        <f t="shared" si="73"/>
        <v/>
      </c>
      <c r="M476" s="69" t="str">
        <f t="shared" si="74"/>
        <v/>
      </c>
      <c r="N476" s="69" t="str">
        <f t="shared" si="75"/>
        <v/>
      </c>
      <c r="O476" s="69" t="str">
        <f t="shared" si="76"/>
        <v/>
      </c>
    </row>
    <row r="477" spans="1:15" x14ac:dyDescent="0.3">
      <c r="A477" s="606" t="str" cm="1">
        <f t="array" ref="A477">IF(G477='Tables calc'!$M$1+1,"Totals:",IF(A476="Totals:","",IF(A476="","",INDEX('Tables calc'!$J$24:$J$539,_xlfn.AGGREGATE(15,3,('Tables calc'!$N$24:$N$539=1)/('Tables calc'!$N$24:$N$539=1)*(ROW('Tables calc'!$N$24:$N$539)-ROW('Tables calc'!$N$23)),G477)))))</f>
        <v/>
      </c>
      <c r="B477" s="606" t="str" cm="1">
        <f t="array" ref="B477">IF(G477='Tables calc'!$M$1+1,"#",IF(B476="#","",IF(B476="","",INDEX('Tables calc'!$K$24:$K$539,_xlfn.AGGREGATE(15,3,('Tables calc'!$N$24:$N$539=1)/('Tables calc'!$N$24:$N$539=1)*(ROW('Tables calc'!$N$24:$N$539)-ROW('Tables calc'!$N$23)),G477)))))</f>
        <v/>
      </c>
      <c r="C477" s="607" t="str">
        <f t="shared" si="77"/>
        <v/>
      </c>
      <c r="D477" s="608" t="str" cm="1">
        <f t="array" ref="D477">IF(G477='Tables calc'!$M$1+1,'Tables calc'!$P$23,IF(D476='Tables calc'!$P$23,"",IF(D476="","",INDEX('Tables calc'!$L$24:$L$539,_xlfn.AGGREGATE(15,3,('Tables calc'!$N$24:$N$539=1)/('Tables calc'!$N$24:$N$539=1)*(ROW('Tables calc'!$N$24:$N$539)-ROW('Tables calc'!$N$23)),G477)))))</f>
        <v/>
      </c>
      <c r="E477" s="601" t="str">
        <f t="shared" si="78"/>
        <v/>
      </c>
      <c r="F477" s="613" t="str" cm="1">
        <f t="array" ref="F477">IF(G477='Tables calc'!$M$1+1,'Tables calc'!$P$24,IF(E476="Box 5","",IF(F476="","",INDEX('Tables calc'!$M$24:$M$539,_xlfn.AGGREGATE(15,3,('Tables calc'!$N$24:$N$539=1)/('Tables calc'!$N$24:$N$539=1)*(ROW('Tables calc'!$N$24:$N$539)-ROW('Tables calc'!$N$23)),G477)))))</f>
        <v/>
      </c>
      <c r="G477" s="69">
        <v>476</v>
      </c>
      <c r="H477" s="69" t="str">
        <f t="shared" si="70"/>
        <v/>
      </c>
      <c r="I477" s="69" t="str">
        <f t="shared" si="71"/>
        <v/>
      </c>
      <c r="J477" s="69" t="str">
        <f t="shared" si="79"/>
        <v/>
      </c>
      <c r="K477" s="69" t="str">
        <f t="shared" si="72"/>
        <v/>
      </c>
      <c r="L477" s="69" t="str">
        <f t="shared" si="73"/>
        <v/>
      </c>
      <c r="M477" s="69" t="str">
        <f t="shared" si="74"/>
        <v/>
      </c>
      <c r="N477" s="69" t="str">
        <f t="shared" si="75"/>
        <v/>
      </c>
      <c r="O477" s="69" t="str">
        <f t="shared" si="76"/>
        <v/>
      </c>
    </row>
    <row r="478" spans="1:15" x14ac:dyDescent="0.3">
      <c r="A478" s="606" t="str" cm="1">
        <f t="array" ref="A478">IF(G478='Tables calc'!$M$1+1,"Totals:",IF(A477="Totals:","",IF(A477="","",INDEX('Tables calc'!$J$24:$J$539,_xlfn.AGGREGATE(15,3,('Tables calc'!$N$24:$N$539=1)/('Tables calc'!$N$24:$N$539=1)*(ROW('Tables calc'!$N$24:$N$539)-ROW('Tables calc'!$N$23)),G478)))))</f>
        <v/>
      </c>
      <c r="B478" s="606" t="str" cm="1">
        <f t="array" ref="B478">IF(G478='Tables calc'!$M$1+1,"#",IF(B477="#","",IF(B477="","",INDEX('Tables calc'!$K$24:$K$539,_xlfn.AGGREGATE(15,3,('Tables calc'!$N$24:$N$539=1)/('Tables calc'!$N$24:$N$539=1)*(ROW('Tables calc'!$N$24:$N$539)-ROW('Tables calc'!$N$23)),G478)))))</f>
        <v/>
      </c>
      <c r="C478" s="607" t="str">
        <f t="shared" si="77"/>
        <v/>
      </c>
      <c r="D478" s="608" t="str" cm="1">
        <f t="array" ref="D478">IF(G478='Tables calc'!$M$1+1,'Tables calc'!$P$23,IF(D477='Tables calc'!$P$23,"",IF(D477="","",INDEX('Tables calc'!$L$24:$L$539,_xlfn.AGGREGATE(15,3,('Tables calc'!$N$24:$N$539=1)/('Tables calc'!$N$24:$N$539=1)*(ROW('Tables calc'!$N$24:$N$539)-ROW('Tables calc'!$N$23)),G478)))))</f>
        <v/>
      </c>
      <c r="E478" s="601" t="str">
        <f t="shared" si="78"/>
        <v/>
      </c>
      <c r="F478" s="613" t="str" cm="1">
        <f t="array" ref="F478">IF(G478='Tables calc'!$M$1+1,'Tables calc'!$P$24,IF(E477="Box 5","",IF(F477="","",INDEX('Tables calc'!$M$24:$M$539,_xlfn.AGGREGATE(15,3,('Tables calc'!$N$24:$N$539=1)/('Tables calc'!$N$24:$N$539=1)*(ROW('Tables calc'!$N$24:$N$539)-ROW('Tables calc'!$N$23)),G478)))))</f>
        <v/>
      </c>
      <c r="G478" s="69">
        <v>477</v>
      </c>
      <c r="H478" s="69" t="str">
        <f t="shared" si="70"/>
        <v/>
      </c>
      <c r="I478" s="69" t="str">
        <f t="shared" si="71"/>
        <v/>
      </c>
      <c r="J478" s="69" t="str">
        <f t="shared" si="79"/>
        <v/>
      </c>
      <c r="K478" s="69" t="str">
        <f t="shared" si="72"/>
        <v/>
      </c>
      <c r="L478" s="69" t="str">
        <f t="shared" si="73"/>
        <v/>
      </c>
      <c r="M478" s="69" t="str">
        <f t="shared" si="74"/>
        <v/>
      </c>
      <c r="N478" s="69" t="str">
        <f t="shared" si="75"/>
        <v/>
      </c>
      <c r="O478" s="69" t="str">
        <f t="shared" si="76"/>
        <v/>
      </c>
    </row>
    <row r="479" spans="1:15" x14ac:dyDescent="0.3">
      <c r="A479" s="606" t="str" cm="1">
        <f t="array" ref="A479">IF(G479='Tables calc'!$M$1+1,"Totals:",IF(A478="Totals:","",IF(A478="","",INDEX('Tables calc'!$J$24:$J$539,_xlfn.AGGREGATE(15,3,('Tables calc'!$N$24:$N$539=1)/('Tables calc'!$N$24:$N$539=1)*(ROW('Tables calc'!$N$24:$N$539)-ROW('Tables calc'!$N$23)),G479)))))</f>
        <v/>
      </c>
      <c r="B479" s="606" t="str" cm="1">
        <f t="array" ref="B479">IF(G479='Tables calc'!$M$1+1,"#",IF(B478="#","",IF(B478="","",INDEX('Tables calc'!$K$24:$K$539,_xlfn.AGGREGATE(15,3,('Tables calc'!$N$24:$N$539=1)/('Tables calc'!$N$24:$N$539=1)*(ROW('Tables calc'!$N$24:$N$539)-ROW('Tables calc'!$N$23)),G479)))))</f>
        <v/>
      </c>
      <c r="C479" s="607" t="str">
        <f t="shared" si="77"/>
        <v/>
      </c>
      <c r="D479" s="608" t="str" cm="1">
        <f t="array" ref="D479">IF(G479='Tables calc'!$M$1+1,'Tables calc'!$P$23,IF(D478='Tables calc'!$P$23,"",IF(D478="","",INDEX('Tables calc'!$L$24:$L$539,_xlfn.AGGREGATE(15,3,('Tables calc'!$N$24:$N$539=1)/('Tables calc'!$N$24:$N$539=1)*(ROW('Tables calc'!$N$24:$N$539)-ROW('Tables calc'!$N$23)),G479)))))</f>
        <v/>
      </c>
      <c r="E479" s="601" t="str">
        <f t="shared" si="78"/>
        <v/>
      </c>
      <c r="F479" s="613" t="str" cm="1">
        <f t="array" ref="F479">IF(G479='Tables calc'!$M$1+1,'Tables calc'!$P$24,IF(E478="Box 5","",IF(F478="","",INDEX('Tables calc'!$M$24:$M$539,_xlfn.AGGREGATE(15,3,('Tables calc'!$N$24:$N$539=1)/('Tables calc'!$N$24:$N$539=1)*(ROW('Tables calc'!$N$24:$N$539)-ROW('Tables calc'!$N$23)),G479)))))</f>
        <v/>
      </c>
      <c r="G479" s="69">
        <v>478</v>
      </c>
      <c r="H479" s="69" t="str">
        <f t="shared" si="70"/>
        <v/>
      </c>
      <c r="I479" s="69" t="str">
        <f t="shared" si="71"/>
        <v/>
      </c>
      <c r="J479" s="69" t="str">
        <f t="shared" si="79"/>
        <v/>
      </c>
      <c r="K479" s="69" t="str">
        <f t="shared" si="72"/>
        <v/>
      </c>
      <c r="L479" s="69" t="str">
        <f t="shared" si="73"/>
        <v/>
      </c>
      <c r="M479" s="69" t="str">
        <f t="shared" si="74"/>
        <v/>
      </c>
      <c r="N479" s="69" t="str">
        <f t="shared" si="75"/>
        <v/>
      </c>
      <c r="O479" s="69" t="str">
        <f t="shared" si="76"/>
        <v/>
      </c>
    </row>
    <row r="480" spans="1:15" x14ac:dyDescent="0.3">
      <c r="A480" s="606" t="str" cm="1">
        <f t="array" ref="A480">IF(G480='Tables calc'!$M$1+1,"Totals:",IF(A479="Totals:","",IF(A479="","",INDEX('Tables calc'!$J$24:$J$539,_xlfn.AGGREGATE(15,3,('Tables calc'!$N$24:$N$539=1)/('Tables calc'!$N$24:$N$539=1)*(ROW('Tables calc'!$N$24:$N$539)-ROW('Tables calc'!$N$23)),G480)))))</f>
        <v/>
      </c>
      <c r="B480" s="606" t="str" cm="1">
        <f t="array" ref="B480">IF(G480='Tables calc'!$M$1+1,"#",IF(B479="#","",IF(B479="","",INDEX('Tables calc'!$K$24:$K$539,_xlfn.AGGREGATE(15,3,('Tables calc'!$N$24:$N$539=1)/('Tables calc'!$N$24:$N$539=1)*(ROW('Tables calc'!$N$24:$N$539)-ROW('Tables calc'!$N$23)),G480)))))</f>
        <v/>
      </c>
      <c r="C480" s="607" t="str">
        <f t="shared" si="77"/>
        <v/>
      </c>
      <c r="D480" s="608" t="str" cm="1">
        <f t="array" ref="D480">IF(G480='Tables calc'!$M$1+1,'Tables calc'!$P$23,IF(D479='Tables calc'!$P$23,"",IF(D479="","",INDEX('Tables calc'!$L$24:$L$539,_xlfn.AGGREGATE(15,3,('Tables calc'!$N$24:$N$539=1)/('Tables calc'!$N$24:$N$539=1)*(ROW('Tables calc'!$N$24:$N$539)-ROW('Tables calc'!$N$23)),G480)))))</f>
        <v/>
      </c>
      <c r="E480" s="601" t="str">
        <f t="shared" si="78"/>
        <v/>
      </c>
      <c r="F480" s="613" t="str" cm="1">
        <f t="array" ref="F480">IF(G480='Tables calc'!$M$1+1,'Tables calc'!$P$24,IF(E479="Box 5","",IF(F479="","",INDEX('Tables calc'!$M$24:$M$539,_xlfn.AGGREGATE(15,3,('Tables calc'!$N$24:$N$539=1)/('Tables calc'!$N$24:$N$539=1)*(ROW('Tables calc'!$N$24:$N$539)-ROW('Tables calc'!$N$23)),G480)))))</f>
        <v/>
      </c>
      <c r="G480" s="69">
        <v>479</v>
      </c>
      <c r="H480" s="69" t="str">
        <f t="shared" si="70"/>
        <v/>
      </c>
      <c r="I480" s="69" t="str">
        <f t="shared" si="71"/>
        <v/>
      </c>
      <c r="J480" s="69" t="str">
        <f t="shared" si="79"/>
        <v/>
      </c>
      <c r="K480" s="69" t="str">
        <f t="shared" si="72"/>
        <v/>
      </c>
      <c r="L480" s="69" t="str">
        <f t="shared" si="73"/>
        <v/>
      </c>
      <c r="M480" s="69" t="str">
        <f t="shared" si="74"/>
        <v/>
      </c>
      <c r="N480" s="69" t="str">
        <f t="shared" si="75"/>
        <v/>
      </c>
      <c r="O480" s="69" t="str">
        <f t="shared" si="76"/>
        <v/>
      </c>
    </row>
    <row r="481" spans="1:15" x14ac:dyDescent="0.3">
      <c r="A481" s="606" t="str" cm="1">
        <f t="array" ref="A481">IF(G481='Tables calc'!$M$1+1,"Totals:",IF(A480="Totals:","",IF(A480="","",INDEX('Tables calc'!$J$24:$J$539,_xlfn.AGGREGATE(15,3,('Tables calc'!$N$24:$N$539=1)/('Tables calc'!$N$24:$N$539=1)*(ROW('Tables calc'!$N$24:$N$539)-ROW('Tables calc'!$N$23)),G481)))))</f>
        <v/>
      </c>
      <c r="B481" s="606" t="str" cm="1">
        <f t="array" ref="B481">IF(G481='Tables calc'!$M$1+1,"#",IF(B480="#","",IF(B480="","",INDEX('Tables calc'!$K$24:$K$539,_xlfn.AGGREGATE(15,3,('Tables calc'!$N$24:$N$539=1)/('Tables calc'!$N$24:$N$539=1)*(ROW('Tables calc'!$N$24:$N$539)-ROW('Tables calc'!$N$23)),G481)))))</f>
        <v/>
      </c>
      <c r="C481" s="607" t="str">
        <f t="shared" si="77"/>
        <v/>
      </c>
      <c r="D481" s="608" t="str" cm="1">
        <f t="array" ref="D481">IF(G481='Tables calc'!$M$1+1,'Tables calc'!$P$23,IF(D480='Tables calc'!$P$23,"",IF(D480="","",INDEX('Tables calc'!$L$24:$L$539,_xlfn.AGGREGATE(15,3,('Tables calc'!$N$24:$N$539=1)/('Tables calc'!$N$24:$N$539=1)*(ROW('Tables calc'!$N$24:$N$539)-ROW('Tables calc'!$N$23)),G481)))))</f>
        <v/>
      </c>
      <c r="E481" s="601" t="str">
        <f t="shared" si="78"/>
        <v/>
      </c>
      <c r="F481" s="613" t="str" cm="1">
        <f t="array" ref="F481">IF(G481='Tables calc'!$M$1+1,'Tables calc'!$P$24,IF(E480="Box 5","",IF(F480="","",INDEX('Tables calc'!$M$24:$M$539,_xlfn.AGGREGATE(15,3,('Tables calc'!$N$24:$N$539=1)/('Tables calc'!$N$24:$N$539=1)*(ROW('Tables calc'!$N$24:$N$539)-ROW('Tables calc'!$N$23)),G481)))))</f>
        <v/>
      </c>
      <c r="G481" s="69">
        <v>480</v>
      </c>
      <c r="H481" s="69" t="str">
        <f t="shared" si="70"/>
        <v/>
      </c>
      <c r="I481" s="69" t="str">
        <f t="shared" si="71"/>
        <v/>
      </c>
      <c r="J481" s="69" t="str">
        <f t="shared" si="79"/>
        <v/>
      </c>
      <c r="K481" s="69" t="str">
        <f t="shared" si="72"/>
        <v/>
      </c>
      <c r="L481" s="69" t="str">
        <f t="shared" si="73"/>
        <v/>
      </c>
      <c r="M481" s="69" t="str">
        <f t="shared" si="74"/>
        <v/>
      </c>
      <c r="N481" s="69" t="str">
        <f t="shared" si="75"/>
        <v/>
      </c>
      <c r="O481" s="69" t="str">
        <f t="shared" si="76"/>
        <v/>
      </c>
    </row>
    <row r="482" spans="1:15" x14ac:dyDescent="0.3">
      <c r="A482" s="606" t="str" cm="1">
        <f t="array" ref="A482">IF(G482='Tables calc'!$M$1+1,"Totals:",IF(A481="Totals:","",IF(A481="","",INDEX('Tables calc'!$J$24:$J$539,_xlfn.AGGREGATE(15,3,('Tables calc'!$N$24:$N$539=1)/('Tables calc'!$N$24:$N$539=1)*(ROW('Tables calc'!$N$24:$N$539)-ROW('Tables calc'!$N$23)),G482)))))</f>
        <v/>
      </c>
      <c r="B482" s="606" t="str" cm="1">
        <f t="array" ref="B482">IF(G482='Tables calc'!$M$1+1,"#",IF(B481="#","",IF(B481="","",INDEX('Tables calc'!$K$24:$K$539,_xlfn.AGGREGATE(15,3,('Tables calc'!$N$24:$N$539=1)/('Tables calc'!$N$24:$N$539=1)*(ROW('Tables calc'!$N$24:$N$539)-ROW('Tables calc'!$N$23)),G482)))))</f>
        <v/>
      </c>
      <c r="C482" s="607" t="str">
        <f t="shared" si="77"/>
        <v/>
      </c>
      <c r="D482" s="608" t="str" cm="1">
        <f t="array" ref="D482">IF(G482='Tables calc'!$M$1+1,'Tables calc'!$P$23,IF(D481='Tables calc'!$P$23,"",IF(D481="","",INDEX('Tables calc'!$L$24:$L$539,_xlfn.AGGREGATE(15,3,('Tables calc'!$N$24:$N$539=1)/('Tables calc'!$N$24:$N$539=1)*(ROW('Tables calc'!$N$24:$N$539)-ROW('Tables calc'!$N$23)),G482)))))</f>
        <v/>
      </c>
      <c r="E482" s="601" t="str">
        <f t="shared" si="78"/>
        <v/>
      </c>
      <c r="F482" s="613" t="str" cm="1">
        <f t="array" ref="F482">IF(G482='Tables calc'!$M$1+1,'Tables calc'!$P$24,IF(E481="Box 5","",IF(F481="","",INDEX('Tables calc'!$M$24:$M$539,_xlfn.AGGREGATE(15,3,('Tables calc'!$N$24:$N$539=1)/('Tables calc'!$N$24:$N$539=1)*(ROW('Tables calc'!$N$24:$N$539)-ROW('Tables calc'!$N$23)),G482)))))</f>
        <v/>
      </c>
      <c r="G482" s="69">
        <v>481</v>
      </c>
      <c r="H482" s="69" t="str">
        <f t="shared" si="70"/>
        <v/>
      </c>
      <c r="I482" s="69" t="str">
        <f t="shared" si="71"/>
        <v/>
      </c>
      <c r="J482" s="69" t="str">
        <f t="shared" si="79"/>
        <v/>
      </c>
      <c r="K482" s="69" t="str">
        <f t="shared" si="72"/>
        <v/>
      </c>
      <c r="L482" s="69" t="str">
        <f t="shared" si="73"/>
        <v/>
      </c>
      <c r="M482" s="69" t="str">
        <f t="shared" si="74"/>
        <v/>
      </c>
      <c r="N482" s="69" t="str">
        <f t="shared" si="75"/>
        <v/>
      </c>
      <c r="O482" s="69" t="str">
        <f t="shared" si="76"/>
        <v/>
      </c>
    </row>
    <row r="483" spans="1:15" x14ac:dyDescent="0.3">
      <c r="A483" s="606" t="str" cm="1">
        <f t="array" ref="A483">IF(G483='Tables calc'!$M$1+1,"Totals:",IF(A482="Totals:","",IF(A482="","",INDEX('Tables calc'!$J$24:$J$539,_xlfn.AGGREGATE(15,3,('Tables calc'!$N$24:$N$539=1)/('Tables calc'!$N$24:$N$539=1)*(ROW('Tables calc'!$N$24:$N$539)-ROW('Tables calc'!$N$23)),G483)))))</f>
        <v/>
      </c>
      <c r="B483" s="606" t="str" cm="1">
        <f t="array" ref="B483">IF(G483='Tables calc'!$M$1+1,"#",IF(B482="#","",IF(B482="","",INDEX('Tables calc'!$K$24:$K$539,_xlfn.AGGREGATE(15,3,('Tables calc'!$N$24:$N$539=1)/('Tables calc'!$N$24:$N$539=1)*(ROW('Tables calc'!$N$24:$N$539)-ROW('Tables calc'!$N$23)),G483)))))</f>
        <v/>
      </c>
      <c r="C483" s="607" t="str">
        <f t="shared" si="77"/>
        <v/>
      </c>
      <c r="D483" s="608" t="str" cm="1">
        <f t="array" ref="D483">IF(G483='Tables calc'!$M$1+1,'Tables calc'!$P$23,IF(D482='Tables calc'!$P$23,"",IF(D482="","",INDEX('Tables calc'!$L$24:$L$539,_xlfn.AGGREGATE(15,3,('Tables calc'!$N$24:$N$539=1)/('Tables calc'!$N$24:$N$539=1)*(ROW('Tables calc'!$N$24:$N$539)-ROW('Tables calc'!$N$23)),G483)))))</f>
        <v/>
      </c>
      <c r="E483" s="601" t="str">
        <f t="shared" si="78"/>
        <v/>
      </c>
      <c r="F483" s="613" t="str" cm="1">
        <f t="array" ref="F483">IF(G483='Tables calc'!$M$1+1,'Tables calc'!$P$24,IF(E482="Box 5","",IF(F482="","",INDEX('Tables calc'!$M$24:$M$539,_xlfn.AGGREGATE(15,3,('Tables calc'!$N$24:$N$539=1)/('Tables calc'!$N$24:$N$539=1)*(ROW('Tables calc'!$N$24:$N$539)-ROW('Tables calc'!$N$23)),G483)))))</f>
        <v/>
      </c>
      <c r="G483" s="69">
        <v>482</v>
      </c>
      <c r="H483" s="69" t="str">
        <f t="shared" si="70"/>
        <v/>
      </c>
      <c r="I483" s="69" t="str">
        <f t="shared" si="71"/>
        <v/>
      </c>
      <c r="J483" s="69" t="str">
        <f t="shared" si="79"/>
        <v/>
      </c>
      <c r="K483" s="69" t="str">
        <f t="shared" si="72"/>
        <v/>
      </c>
      <c r="L483" s="69" t="str">
        <f t="shared" si="73"/>
        <v/>
      </c>
      <c r="M483" s="69" t="str">
        <f t="shared" si="74"/>
        <v/>
      </c>
      <c r="N483" s="69" t="str">
        <f t="shared" si="75"/>
        <v/>
      </c>
      <c r="O483" s="69" t="str">
        <f t="shared" si="76"/>
        <v/>
      </c>
    </row>
    <row r="484" spans="1:15" x14ac:dyDescent="0.3">
      <c r="A484" s="606" t="str" cm="1">
        <f t="array" ref="A484">IF(G484='Tables calc'!$M$1+1,"Totals:",IF(A483="Totals:","",IF(A483="","",INDEX('Tables calc'!$J$24:$J$539,_xlfn.AGGREGATE(15,3,('Tables calc'!$N$24:$N$539=1)/('Tables calc'!$N$24:$N$539=1)*(ROW('Tables calc'!$N$24:$N$539)-ROW('Tables calc'!$N$23)),G484)))))</f>
        <v/>
      </c>
      <c r="B484" s="606" t="str" cm="1">
        <f t="array" ref="B484">IF(G484='Tables calc'!$M$1+1,"#",IF(B483="#","",IF(B483="","",INDEX('Tables calc'!$K$24:$K$539,_xlfn.AGGREGATE(15,3,('Tables calc'!$N$24:$N$539=1)/('Tables calc'!$N$24:$N$539=1)*(ROW('Tables calc'!$N$24:$N$539)-ROW('Tables calc'!$N$23)),G484)))))</f>
        <v/>
      </c>
      <c r="C484" s="607" t="str">
        <f t="shared" si="77"/>
        <v/>
      </c>
      <c r="D484" s="608" t="str" cm="1">
        <f t="array" ref="D484">IF(G484='Tables calc'!$M$1+1,'Tables calc'!$P$23,IF(D483='Tables calc'!$P$23,"",IF(D483="","",INDEX('Tables calc'!$L$24:$L$539,_xlfn.AGGREGATE(15,3,('Tables calc'!$N$24:$N$539=1)/('Tables calc'!$N$24:$N$539=1)*(ROW('Tables calc'!$N$24:$N$539)-ROW('Tables calc'!$N$23)),G484)))))</f>
        <v/>
      </c>
      <c r="E484" s="601" t="str">
        <f t="shared" si="78"/>
        <v/>
      </c>
      <c r="F484" s="613" t="str" cm="1">
        <f t="array" ref="F484">IF(G484='Tables calc'!$M$1+1,'Tables calc'!$P$24,IF(E483="Box 5","",IF(F483="","",INDEX('Tables calc'!$M$24:$M$539,_xlfn.AGGREGATE(15,3,('Tables calc'!$N$24:$N$539=1)/('Tables calc'!$N$24:$N$539=1)*(ROW('Tables calc'!$N$24:$N$539)-ROW('Tables calc'!$N$23)),G484)))))</f>
        <v/>
      </c>
      <c r="G484" s="69">
        <v>483</v>
      </c>
      <c r="H484" s="69" t="str">
        <f t="shared" si="70"/>
        <v/>
      </c>
      <c r="I484" s="69" t="str">
        <f t="shared" si="71"/>
        <v/>
      </c>
      <c r="J484" s="69" t="str">
        <f t="shared" si="79"/>
        <v/>
      </c>
      <c r="K484" s="69" t="str">
        <f t="shared" si="72"/>
        <v/>
      </c>
      <c r="L484" s="69" t="str">
        <f t="shared" si="73"/>
        <v/>
      </c>
      <c r="M484" s="69" t="str">
        <f t="shared" si="74"/>
        <v/>
      </c>
      <c r="N484" s="69" t="str">
        <f t="shared" si="75"/>
        <v/>
      </c>
      <c r="O484" s="69" t="str">
        <f t="shared" si="76"/>
        <v/>
      </c>
    </row>
    <row r="485" spans="1:15" x14ac:dyDescent="0.3">
      <c r="A485" s="606" t="str" cm="1">
        <f t="array" ref="A485">IF(G485='Tables calc'!$M$1+1,"Totals:",IF(A484="Totals:","",IF(A484="","",INDEX('Tables calc'!$J$24:$J$539,_xlfn.AGGREGATE(15,3,('Tables calc'!$N$24:$N$539=1)/('Tables calc'!$N$24:$N$539=1)*(ROW('Tables calc'!$N$24:$N$539)-ROW('Tables calc'!$N$23)),G485)))))</f>
        <v/>
      </c>
      <c r="B485" s="606" t="str" cm="1">
        <f t="array" ref="B485">IF(G485='Tables calc'!$M$1+1,"#",IF(B484="#","",IF(B484="","",INDEX('Tables calc'!$K$24:$K$539,_xlfn.AGGREGATE(15,3,('Tables calc'!$N$24:$N$539=1)/('Tables calc'!$N$24:$N$539=1)*(ROW('Tables calc'!$N$24:$N$539)-ROW('Tables calc'!$N$23)),G485)))))</f>
        <v/>
      </c>
      <c r="C485" s="607" t="str">
        <f t="shared" si="77"/>
        <v/>
      </c>
      <c r="D485" s="608" t="str" cm="1">
        <f t="array" ref="D485">IF(G485='Tables calc'!$M$1+1,'Tables calc'!$P$23,IF(D484='Tables calc'!$P$23,"",IF(D484="","",INDEX('Tables calc'!$L$24:$L$539,_xlfn.AGGREGATE(15,3,('Tables calc'!$N$24:$N$539=1)/('Tables calc'!$N$24:$N$539=1)*(ROW('Tables calc'!$N$24:$N$539)-ROW('Tables calc'!$N$23)),G485)))))</f>
        <v/>
      </c>
      <c r="E485" s="601" t="str">
        <f t="shared" si="78"/>
        <v/>
      </c>
      <c r="F485" s="613" t="str" cm="1">
        <f t="array" ref="F485">IF(G485='Tables calc'!$M$1+1,'Tables calc'!$P$24,IF(E484="Box 5","",IF(F484="","",INDEX('Tables calc'!$M$24:$M$539,_xlfn.AGGREGATE(15,3,('Tables calc'!$N$24:$N$539=1)/('Tables calc'!$N$24:$N$539=1)*(ROW('Tables calc'!$N$24:$N$539)-ROW('Tables calc'!$N$23)),G485)))))</f>
        <v/>
      </c>
      <c r="G485" s="69">
        <v>484</v>
      </c>
      <c r="H485" s="69" t="str">
        <f t="shared" si="70"/>
        <v/>
      </c>
      <c r="I485" s="69" t="str">
        <f t="shared" si="71"/>
        <v/>
      </c>
      <c r="J485" s="69" t="str">
        <f t="shared" si="79"/>
        <v/>
      </c>
      <c r="K485" s="69" t="str">
        <f t="shared" si="72"/>
        <v/>
      </c>
      <c r="L485" s="69" t="str">
        <f t="shared" si="73"/>
        <v/>
      </c>
      <c r="M485" s="69" t="str">
        <f t="shared" si="74"/>
        <v/>
      </c>
      <c r="N485" s="69" t="str">
        <f t="shared" si="75"/>
        <v/>
      </c>
      <c r="O485" s="69" t="str">
        <f t="shared" si="76"/>
        <v/>
      </c>
    </row>
    <row r="486" spans="1:15" x14ac:dyDescent="0.3">
      <c r="A486" s="606" t="str" cm="1">
        <f t="array" ref="A486">IF(G486='Tables calc'!$M$1+1,"Totals:",IF(A485="Totals:","",IF(A485="","",INDEX('Tables calc'!$J$24:$J$539,_xlfn.AGGREGATE(15,3,('Tables calc'!$N$24:$N$539=1)/('Tables calc'!$N$24:$N$539=1)*(ROW('Tables calc'!$N$24:$N$539)-ROW('Tables calc'!$N$23)),G486)))))</f>
        <v/>
      </c>
      <c r="B486" s="606" t="str" cm="1">
        <f t="array" ref="B486">IF(G486='Tables calc'!$M$1+1,"#",IF(B485="#","",IF(B485="","",INDEX('Tables calc'!$K$24:$K$539,_xlfn.AGGREGATE(15,3,('Tables calc'!$N$24:$N$539=1)/('Tables calc'!$N$24:$N$539=1)*(ROW('Tables calc'!$N$24:$N$539)-ROW('Tables calc'!$N$23)),G486)))))</f>
        <v/>
      </c>
      <c r="C486" s="607" t="str">
        <f t="shared" si="77"/>
        <v/>
      </c>
      <c r="D486" s="608" t="str" cm="1">
        <f t="array" ref="D486">IF(G486='Tables calc'!$M$1+1,'Tables calc'!$P$23,IF(D485='Tables calc'!$P$23,"",IF(D485="","",INDEX('Tables calc'!$L$24:$L$539,_xlfn.AGGREGATE(15,3,('Tables calc'!$N$24:$N$539=1)/('Tables calc'!$N$24:$N$539=1)*(ROW('Tables calc'!$N$24:$N$539)-ROW('Tables calc'!$N$23)),G486)))))</f>
        <v/>
      </c>
      <c r="E486" s="601" t="str">
        <f t="shared" si="78"/>
        <v/>
      </c>
      <c r="F486" s="613" t="str" cm="1">
        <f t="array" ref="F486">IF(G486='Tables calc'!$M$1+1,'Tables calc'!$P$24,IF(E485="Box 5","",IF(F485="","",INDEX('Tables calc'!$M$24:$M$539,_xlfn.AGGREGATE(15,3,('Tables calc'!$N$24:$N$539=1)/('Tables calc'!$N$24:$N$539=1)*(ROW('Tables calc'!$N$24:$N$539)-ROW('Tables calc'!$N$23)),G486)))))</f>
        <v/>
      </c>
      <c r="G486" s="69">
        <v>485</v>
      </c>
      <c r="H486" s="69" t="str">
        <f t="shared" si="70"/>
        <v/>
      </c>
      <c r="I486" s="69" t="str">
        <f t="shared" si="71"/>
        <v/>
      </c>
      <c r="J486" s="69" t="str">
        <f t="shared" si="79"/>
        <v/>
      </c>
      <c r="K486" s="69" t="str">
        <f t="shared" si="72"/>
        <v/>
      </c>
      <c r="L486" s="69" t="str">
        <f t="shared" si="73"/>
        <v/>
      </c>
      <c r="M486" s="69" t="str">
        <f t="shared" si="74"/>
        <v/>
      </c>
      <c r="N486" s="69" t="str">
        <f t="shared" si="75"/>
        <v/>
      </c>
      <c r="O486" s="69" t="str">
        <f t="shared" si="76"/>
        <v/>
      </c>
    </row>
    <row r="487" spans="1:15" x14ac:dyDescent="0.3">
      <c r="A487" s="606" t="str" cm="1">
        <f t="array" ref="A487">IF(G487='Tables calc'!$M$1+1,"Totals:",IF(A486="Totals:","",IF(A486="","",INDEX('Tables calc'!$J$24:$J$539,_xlfn.AGGREGATE(15,3,('Tables calc'!$N$24:$N$539=1)/('Tables calc'!$N$24:$N$539=1)*(ROW('Tables calc'!$N$24:$N$539)-ROW('Tables calc'!$N$23)),G487)))))</f>
        <v/>
      </c>
      <c r="B487" s="606" t="str" cm="1">
        <f t="array" ref="B487">IF(G487='Tables calc'!$M$1+1,"#",IF(B486="#","",IF(B486="","",INDEX('Tables calc'!$K$24:$K$539,_xlfn.AGGREGATE(15,3,('Tables calc'!$N$24:$N$539=1)/('Tables calc'!$N$24:$N$539=1)*(ROW('Tables calc'!$N$24:$N$539)-ROW('Tables calc'!$N$23)),G487)))))</f>
        <v/>
      </c>
      <c r="C487" s="607" t="str">
        <f t="shared" si="77"/>
        <v/>
      </c>
      <c r="D487" s="608" t="str" cm="1">
        <f t="array" ref="D487">IF(G487='Tables calc'!$M$1+1,'Tables calc'!$P$23,IF(D486='Tables calc'!$P$23,"",IF(D486="","",INDEX('Tables calc'!$L$24:$L$539,_xlfn.AGGREGATE(15,3,('Tables calc'!$N$24:$N$539=1)/('Tables calc'!$N$24:$N$539=1)*(ROW('Tables calc'!$N$24:$N$539)-ROW('Tables calc'!$N$23)),G487)))))</f>
        <v/>
      </c>
      <c r="E487" s="601" t="str">
        <f t="shared" si="78"/>
        <v/>
      </c>
      <c r="F487" s="613" t="str" cm="1">
        <f t="array" ref="F487">IF(G487='Tables calc'!$M$1+1,'Tables calc'!$P$24,IF(E486="Box 5","",IF(F486="","",INDEX('Tables calc'!$M$24:$M$539,_xlfn.AGGREGATE(15,3,('Tables calc'!$N$24:$N$539=1)/('Tables calc'!$N$24:$N$539=1)*(ROW('Tables calc'!$N$24:$N$539)-ROW('Tables calc'!$N$23)),G487)))))</f>
        <v/>
      </c>
      <c r="G487" s="69">
        <v>486</v>
      </c>
      <c r="H487" s="69" t="str">
        <f t="shared" si="70"/>
        <v/>
      </c>
      <c r="I487" s="69" t="str">
        <f t="shared" si="71"/>
        <v/>
      </c>
      <c r="J487" s="69" t="str">
        <f t="shared" si="79"/>
        <v/>
      </c>
      <c r="K487" s="69" t="str">
        <f t="shared" si="72"/>
        <v/>
      </c>
      <c r="L487" s="69" t="str">
        <f t="shared" si="73"/>
        <v/>
      </c>
      <c r="M487" s="69" t="str">
        <f t="shared" si="74"/>
        <v/>
      </c>
      <c r="N487" s="69" t="str">
        <f t="shared" si="75"/>
        <v/>
      </c>
      <c r="O487" s="69" t="str">
        <f t="shared" si="76"/>
        <v/>
      </c>
    </row>
    <row r="488" spans="1:15" x14ac:dyDescent="0.3">
      <c r="A488" s="606" t="str" cm="1">
        <f t="array" ref="A488">IF(G488='Tables calc'!$M$1+1,"Totals:",IF(A487="Totals:","",IF(A487="","",INDEX('Tables calc'!$J$24:$J$539,_xlfn.AGGREGATE(15,3,('Tables calc'!$N$24:$N$539=1)/('Tables calc'!$N$24:$N$539=1)*(ROW('Tables calc'!$N$24:$N$539)-ROW('Tables calc'!$N$23)),G488)))))</f>
        <v/>
      </c>
      <c r="B488" s="606" t="str" cm="1">
        <f t="array" ref="B488">IF(G488='Tables calc'!$M$1+1,"#",IF(B487="#","",IF(B487="","",INDEX('Tables calc'!$K$24:$K$539,_xlfn.AGGREGATE(15,3,('Tables calc'!$N$24:$N$539=1)/('Tables calc'!$N$24:$N$539=1)*(ROW('Tables calc'!$N$24:$N$539)-ROW('Tables calc'!$N$23)),G488)))))</f>
        <v/>
      </c>
      <c r="C488" s="607" t="str">
        <f t="shared" si="77"/>
        <v/>
      </c>
      <c r="D488" s="608" t="str" cm="1">
        <f t="array" ref="D488">IF(G488='Tables calc'!$M$1+1,'Tables calc'!$P$23,IF(D487='Tables calc'!$P$23,"",IF(D487="","",INDEX('Tables calc'!$L$24:$L$539,_xlfn.AGGREGATE(15,3,('Tables calc'!$N$24:$N$539=1)/('Tables calc'!$N$24:$N$539=1)*(ROW('Tables calc'!$N$24:$N$539)-ROW('Tables calc'!$N$23)),G488)))))</f>
        <v/>
      </c>
      <c r="E488" s="601" t="str">
        <f t="shared" si="78"/>
        <v/>
      </c>
      <c r="F488" s="613" t="str" cm="1">
        <f t="array" ref="F488">IF(G488='Tables calc'!$M$1+1,'Tables calc'!$P$24,IF(E487="Box 5","",IF(F487="","",INDEX('Tables calc'!$M$24:$M$539,_xlfn.AGGREGATE(15,3,('Tables calc'!$N$24:$N$539=1)/('Tables calc'!$N$24:$N$539=1)*(ROW('Tables calc'!$N$24:$N$539)-ROW('Tables calc'!$N$23)),G488)))))</f>
        <v/>
      </c>
      <c r="G488" s="69">
        <v>487</v>
      </c>
      <c r="H488" s="69" t="str">
        <f t="shared" si="70"/>
        <v/>
      </c>
      <c r="I488" s="69" t="str">
        <f t="shared" si="71"/>
        <v/>
      </c>
      <c r="J488" s="69" t="str">
        <f t="shared" si="79"/>
        <v/>
      </c>
      <c r="K488" s="69" t="str">
        <f t="shared" si="72"/>
        <v/>
      </c>
      <c r="L488" s="69" t="str">
        <f t="shared" si="73"/>
        <v/>
      </c>
      <c r="M488" s="69" t="str">
        <f t="shared" si="74"/>
        <v/>
      </c>
      <c r="N488" s="69" t="str">
        <f t="shared" si="75"/>
        <v/>
      </c>
      <c r="O488" s="69" t="str">
        <f t="shared" si="76"/>
        <v/>
      </c>
    </row>
    <row r="489" spans="1:15" x14ac:dyDescent="0.3">
      <c r="A489" s="606" t="str" cm="1">
        <f t="array" ref="A489">IF(G489='Tables calc'!$M$1+1,"Totals:",IF(A488="Totals:","",IF(A488="","",INDEX('Tables calc'!$J$24:$J$539,_xlfn.AGGREGATE(15,3,('Tables calc'!$N$24:$N$539=1)/('Tables calc'!$N$24:$N$539=1)*(ROW('Tables calc'!$N$24:$N$539)-ROW('Tables calc'!$N$23)),G489)))))</f>
        <v/>
      </c>
      <c r="B489" s="606" t="str" cm="1">
        <f t="array" ref="B489">IF(G489='Tables calc'!$M$1+1,"#",IF(B488="#","",IF(B488="","",INDEX('Tables calc'!$K$24:$K$539,_xlfn.AGGREGATE(15,3,('Tables calc'!$N$24:$N$539=1)/('Tables calc'!$N$24:$N$539=1)*(ROW('Tables calc'!$N$24:$N$539)-ROW('Tables calc'!$N$23)),G489)))))</f>
        <v/>
      </c>
      <c r="C489" s="607" t="str">
        <f t="shared" si="77"/>
        <v/>
      </c>
      <c r="D489" s="608" t="str" cm="1">
        <f t="array" ref="D489">IF(G489='Tables calc'!$M$1+1,'Tables calc'!$P$23,IF(D488='Tables calc'!$P$23,"",IF(D488="","",INDEX('Tables calc'!$L$24:$L$539,_xlfn.AGGREGATE(15,3,('Tables calc'!$N$24:$N$539=1)/('Tables calc'!$N$24:$N$539=1)*(ROW('Tables calc'!$N$24:$N$539)-ROW('Tables calc'!$N$23)),G489)))))</f>
        <v/>
      </c>
      <c r="E489" s="601" t="str">
        <f t="shared" si="78"/>
        <v/>
      </c>
      <c r="F489" s="613" t="str" cm="1">
        <f t="array" ref="F489">IF(G489='Tables calc'!$M$1+1,'Tables calc'!$P$24,IF(E488="Box 5","",IF(F488="","",INDEX('Tables calc'!$M$24:$M$539,_xlfn.AGGREGATE(15,3,('Tables calc'!$N$24:$N$539=1)/('Tables calc'!$N$24:$N$539=1)*(ROW('Tables calc'!$N$24:$N$539)-ROW('Tables calc'!$N$23)),G489)))))</f>
        <v/>
      </c>
      <c r="G489" s="69">
        <v>488</v>
      </c>
      <c r="H489" s="69" t="str">
        <f t="shared" si="70"/>
        <v/>
      </c>
      <c r="I489" s="69" t="str">
        <f t="shared" si="71"/>
        <v/>
      </c>
      <c r="J489" s="69" t="str">
        <f t="shared" si="79"/>
        <v/>
      </c>
      <c r="K489" s="69" t="str">
        <f t="shared" si="72"/>
        <v/>
      </c>
      <c r="L489" s="69" t="str">
        <f t="shared" si="73"/>
        <v/>
      </c>
      <c r="M489" s="69" t="str">
        <f t="shared" si="74"/>
        <v/>
      </c>
      <c r="N489" s="69" t="str">
        <f t="shared" si="75"/>
        <v/>
      </c>
      <c r="O489" s="69" t="str">
        <f t="shared" si="76"/>
        <v/>
      </c>
    </row>
    <row r="490" spans="1:15" x14ac:dyDescent="0.3">
      <c r="A490" s="606" t="str" cm="1">
        <f t="array" ref="A490">IF(G490='Tables calc'!$M$1+1,"Totals:",IF(A489="Totals:","",IF(A489="","",INDEX('Tables calc'!$J$24:$J$539,_xlfn.AGGREGATE(15,3,('Tables calc'!$N$24:$N$539=1)/('Tables calc'!$N$24:$N$539=1)*(ROW('Tables calc'!$N$24:$N$539)-ROW('Tables calc'!$N$23)),G490)))))</f>
        <v/>
      </c>
      <c r="B490" s="606" t="str" cm="1">
        <f t="array" ref="B490">IF(G490='Tables calc'!$M$1+1,"#",IF(B489="#","",IF(B489="","",INDEX('Tables calc'!$K$24:$K$539,_xlfn.AGGREGATE(15,3,('Tables calc'!$N$24:$N$539=1)/('Tables calc'!$N$24:$N$539=1)*(ROW('Tables calc'!$N$24:$N$539)-ROW('Tables calc'!$N$23)),G490)))))</f>
        <v/>
      </c>
      <c r="C490" s="607" t="str">
        <f t="shared" si="77"/>
        <v/>
      </c>
      <c r="D490" s="608" t="str" cm="1">
        <f t="array" ref="D490">IF(G490='Tables calc'!$M$1+1,'Tables calc'!$P$23,IF(D489='Tables calc'!$P$23,"",IF(D489="","",INDEX('Tables calc'!$L$24:$L$539,_xlfn.AGGREGATE(15,3,('Tables calc'!$N$24:$N$539=1)/('Tables calc'!$N$24:$N$539=1)*(ROW('Tables calc'!$N$24:$N$539)-ROW('Tables calc'!$N$23)),G490)))))</f>
        <v/>
      </c>
      <c r="E490" s="601" t="str">
        <f t="shared" si="78"/>
        <v/>
      </c>
      <c r="F490" s="613" t="str" cm="1">
        <f t="array" ref="F490">IF(G490='Tables calc'!$M$1+1,'Tables calc'!$P$24,IF(E489="Box 5","",IF(F489="","",INDEX('Tables calc'!$M$24:$M$539,_xlfn.AGGREGATE(15,3,('Tables calc'!$N$24:$N$539=1)/('Tables calc'!$N$24:$N$539=1)*(ROW('Tables calc'!$N$24:$N$539)-ROW('Tables calc'!$N$23)),G490)))))</f>
        <v/>
      </c>
      <c r="G490" s="69">
        <v>489</v>
      </c>
      <c r="H490" s="69" t="str">
        <f t="shared" si="70"/>
        <v/>
      </c>
      <c r="I490" s="69" t="str">
        <f t="shared" si="71"/>
        <v/>
      </c>
      <c r="J490" s="69" t="str">
        <f t="shared" si="79"/>
        <v/>
      </c>
      <c r="K490" s="69" t="str">
        <f t="shared" si="72"/>
        <v/>
      </c>
      <c r="L490" s="69" t="str">
        <f t="shared" si="73"/>
        <v/>
      </c>
      <c r="M490" s="69" t="str">
        <f t="shared" si="74"/>
        <v/>
      </c>
      <c r="N490" s="69" t="str">
        <f t="shared" si="75"/>
        <v/>
      </c>
      <c r="O490" s="69" t="str">
        <f t="shared" si="76"/>
        <v/>
      </c>
    </row>
    <row r="491" spans="1:15" x14ac:dyDescent="0.3">
      <c r="A491" s="606" t="str" cm="1">
        <f t="array" ref="A491">IF(G491='Tables calc'!$M$1+1,"Totals:",IF(A490="Totals:","",IF(A490="","",INDEX('Tables calc'!$J$24:$J$539,_xlfn.AGGREGATE(15,3,('Tables calc'!$N$24:$N$539=1)/('Tables calc'!$N$24:$N$539=1)*(ROW('Tables calc'!$N$24:$N$539)-ROW('Tables calc'!$N$23)),G491)))))</f>
        <v/>
      </c>
      <c r="B491" s="606" t="str" cm="1">
        <f t="array" ref="B491">IF(G491='Tables calc'!$M$1+1,"#",IF(B490="#","",IF(B490="","",INDEX('Tables calc'!$K$24:$K$539,_xlfn.AGGREGATE(15,3,('Tables calc'!$N$24:$N$539=1)/('Tables calc'!$N$24:$N$539=1)*(ROW('Tables calc'!$N$24:$N$539)-ROW('Tables calc'!$N$23)),G491)))))</f>
        <v/>
      </c>
      <c r="C491" s="607" t="str">
        <f t="shared" si="77"/>
        <v/>
      </c>
      <c r="D491" s="608" t="str" cm="1">
        <f t="array" ref="D491">IF(G491='Tables calc'!$M$1+1,'Tables calc'!$P$23,IF(D490='Tables calc'!$P$23,"",IF(D490="","",INDEX('Tables calc'!$L$24:$L$539,_xlfn.AGGREGATE(15,3,('Tables calc'!$N$24:$N$539=1)/('Tables calc'!$N$24:$N$539=1)*(ROW('Tables calc'!$N$24:$N$539)-ROW('Tables calc'!$N$23)),G491)))))</f>
        <v/>
      </c>
      <c r="E491" s="601" t="str">
        <f t="shared" si="78"/>
        <v/>
      </c>
      <c r="F491" s="613" t="str" cm="1">
        <f t="array" ref="F491">IF(G491='Tables calc'!$M$1+1,'Tables calc'!$P$24,IF(E490="Box 5","",IF(F490="","",INDEX('Tables calc'!$M$24:$M$539,_xlfn.AGGREGATE(15,3,('Tables calc'!$N$24:$N$539=1)/('Tables calc'!$N$24:$N$539=1)*(ROW('Tables calc'!$N$24:$N$539)-ROW('Tables calc'!$N$23)),G491)))))</f>
        <v/>
      </c>
      <c r="G491" s="69">
        <v>490</v>
      </c>
      <c r="H491" s="69" t="str">
        <f t="shared" si="70"/>
        <v/>
      </c>
      <c r="I491" s="69" t="str">
        <f t="shared" si="71"/>
        <v/>
      </c>
      <c r="J491" s="69" t="str">
        <f t="shared" si="79"/>
        <v/>
      </c>
      <c r="K491" s="69" t="str">
        <f t="shared" si="72"/>
        <v/>
      </c>
      <c r="L491" s="69" t="str">
        <f t="shared" si="73"/>
        <v/>
      </c>
      <c r="M491" s="69" t="str">
        <f t="shared" si="74"/>
        <v/>
      </c>
      <c r="N491" s="69" t="str">
        <f t="shared" si="75"/>
        <v/>
      </c>
      <c r="O491" s="69" t="str">
        <f t="shared" si="76"/>
        <v/>
      </c>
    </row>
    <row r="492" spans="1:15" x14ac:dyDescent="0.3">
      <c r="A492" s="606" t="str" cm="1">
        <f t="array" ref="A492">IF(G492='Tables calc'!$M$1+1,"Totals:",IF(A491="Totals:","",IF(A491="","",INDEX('Tables calc'!$J$24:$J$539,_xlfn.AGGREGATE(15,3,('Tables calc'!$N$24:$N$539=1)/('Tables calc'!$N$24:$N$539=1)*(ROW('Tables calc'!$N$24:$N$539)-ROW('Tables calc'!$N$23)),G492)))))</f>
        <v/>
      </c>
      <c r="B492" s="606" t="str" cm="1">
        <f t="array" ref="B492">IF(G492='Tables calc'!$M$1+1,"#",IF(B491="#","",IF(B491="","",INDEX('Tables calc'!$K$24:$K$539,_xlfn.AGGREGATE(15,3,('Tables calc'!$N$24:$N$539=1)/('Tables calc'!$N$24:$N$539=1)*(ROW('Tables calc'!$N$24:$N$539)-ROW('Tables calc'!$N$23)),G492)))))</f>
        <v/>
      </c>
      <c r="C492" s="607" t="str">
        <f t="shared" si="77"/>
        <v/>
      </c>
      <c r="D492" s="608" t="str" cm="1">
        <f t="array" ref="D492">IF(G492='Tables calc'!$M$1+1,'Tables calc'!$P$23,IF(D491='Tables calc'!$P$23,"",IF(D491="","",INDEX('Tables calc'!$L$24:$L$539,_xlfn.AGGREGATE(15,3,('Tables calc'!$N$24:$N$539=1)/('Tables calc'!$N$24:$N$539=1)*(ROW('Tables calc'!$N$24:$N$539)-ROW('Tables calc'!$N$23)),G492)))))</f>
        <v/>
      </c>
      <c r="E492" s="601" t="str">
        <f t="shared" si="78"/>
        <v/>
      </c>
      <c r="F492" s="613" t="str" cm="1">
        <f t="array" ref="F492">IF(G492='Tables calc'!$M$1+1,'Tables calc'!$P$24,IF(E491="Box 5","",IF(F491="","",INDEX('Tables calc'!$M$24:$M$539,_xlfn.AGGREGATE(15,3,('Tables calc'!$N$24:$N$539=1)/('Tables calc'!$N$24:$N$539=1)*(ROW('Tables calc'!$N$24:$N$539)-ROW('Tables calc'!$N$23)),G492)))))</f>
        <v/>
      </c>
      <c r="G492" s="69">
        <v>491</v>
      </c>
      <c r="H492" s="69" t="str">
        <f t="shared" si="70"/>
        <v/>
      </c>
      <c r="I492" s="69" t="str">
        <f t="shared" si="71"/>
        <v/>
      </c>
      <c r="J492" s="69" t="str">
        <f t="shared" si="79"/>
        <v/>
      </c>
      <c r="K492" s="69" t="str">
        <f t="shared" si="72"/>
        <v/>
      </c>
      <c r="L492" s="69" t="str">
        <f t="shared" si="73"/>
        <v/>
      </c>
      <c r="M492" s="69" t="str">
        <f t="shared" si="74"/>
        <v/>
      </c>
      <c r="N492" s="69" t="str">
        <f t="shared" si="75"/>
        <v/>
      </c>
      <c r="O492" s="69" t="str">
        <f t="shared" si="76"/>
        <v/>
      </c>
    </row>
    <row r="493" spans="1:15" x14ac:dyDescent="0.3">
      <c r="A493" s="606" t="str" cm="1">
        <f t="array" ref="A493">IF(G493='Tables calc'!$M$1+1,"Totals:",IF(A492="Totals:","",IF(A492="","",INDEX('Tables calc'!$J$24:$J$539,_xlfn.AGGREGATE(15,3,('Tables calc'!$N$24:$N$539=1)/('Tables calc'!$N$24:$N$539=1)*(ROW('Tables calc'!$N$24:$N$539)-ROW('Tables calc'!$N$23)),G493)))))</f>
        <v/>
      </c>
      <c r="B493" s="606" t="str" cm="1">
        <f t="array" ref="B493">IF(G493='Tables calc'!$M$1+1,"#",IF(B492="#","",IF(B492="","",INDEX('Tables calc'!$K$24:$K$539,_xlfn.AGGREGATE(15,3,('Tables calc'!$N$24:$N$539=1)/('Tables calc'!$N$24:$N$539=1)*(ROW('Tables calc'!$N$24:$N$539)-ROW('Tables calc'!$N$23)),G493)))))</f>
        <v/>
      </c>
      <c r="C493" s="607" t="str">
        <f t="shared" si="77"/>
        <v/>
      </c>
      <c r="D493" s="608" t="str" cm="1">
        <f t="array" ref="D493">IF(G493='Tables calc'!$M$1+1,'Tables calc'!$P$23,IF(D492='Tables calc'!$P$23,"",IF(D492="","",INDEX('Tables calc'!$L$24:$L$539,_xlfn.AGGREGATE(15,3,('Tables calc'!$N$24:$N$539=1)/('Tables calc'!$N$24:$N$539=1)*(ROW('Tables calc'!$N$24:$N$539)-ROW('Tables calc'!$N$23)),G493)))))</f>
        <v/>
      </c>
      <c r="E493" s="601" t="str">
        <f t="shared" si="78"/>
        <v/>
      </c>
      <c r="F493" s="613" t="str" cm="1">
        <f t="array" ref="F493">IF(G493='Tables calc'!$M$1+1,'Tables calc'!$P$24,IF(E492="Box 5","",IF(F492="","",INDEX('Tables calc'!$M$24:$M$539,_xlfn.AGGREGATE(15,3,('Tables calc'!$N$24:$N$539=1)/('Tables calc'!$N$24:$N$539=1)*(ROW('Tables calc'!$N$24:$N$539)-ROW('Tables calc'!$N$23)),G493)))))</f>
        <v/>
      </c>
      <c r="G493" s="69">
        <v>492</v>
      </c>
      <c r="H493" s="69" t="str">
        <f t="shared" si="70"/>
        <v/>
      </c>
      <c r="I493" s="69" t="str">
        <f t="shared" si="71"/>
        <v/>
      </c>
      <c r="J493" s="69" t="str">
        <f t="shared" si="79"/>
        <v/>
      </c>
      <c r="K493" s="69" t="str">
        <f t="shared" si="72"/>
        <v/>
      </c>
      <c r="L493" s="69" t="str">
        <f t="shared" si="73"/>
        <v/>
      </c>
      <c r="M493" s="69" t="str">
        <f t="shared" si="74"/>
        <v/>
      </c>
      <c r="N493" s="69" t="str">
        <f t="shared" si="75"/>
        <v/>
      </c>
      <c r="O493" s="69" t="str">
        <f t="shared" si="76"/>
        <v/>
      </c>
    </row>
    <row r="494" spans="1:15" x14ac:dyDescent="0.3">
      <c r="A494" s="606" t="str" cm="1">
        <f t="array" ref="A494">IF(G494='Tables calc'!$M$1+1,"Totals:",IF(A493="Totals:","",IF(A493="","",INDEX('Tables calc'!$J$24:$J$539,_xlfn.AGGREGATE(15,3,('Tables calc'!$N$24:$N$539=1)/('Tables calc'!$N$24:$N$539=1)*(ROW('Tables calc'!$N$24:$N$539)-ROW('Tables calc'!$N$23)),G494)))))</f>
        <v/>
      </c>
      <c r="B494" s="606" t="str" cm="1">
        <f t="array" ref="B494">IF(G494='Tables calc'!$M$1+1,"#",IF(B493="#","",IF(B493="","",INDEX('Tables calc'!$K$24:$K$539,_xlfn.AGGREGATE(15,3,('Tables calc'!$N$24:$N$539=1)/('Tables calc'!$N$24:$N$539=1)*(ROW('Tables calc'!$N$24:$N$539)-ROW('Tables calc'!$N$23)),G494)))))</f>
        <v/>
      </c>
      <c r="C494" s="607" t="str">
        <f t="shared" si="77"/>
        <v/>
      </c>
      <c r="D494" s="608" t="str" cm="1">
        <f t="array" ref="D494">IF(G494='Tables calc'!$M$1+1,'Tables calc'!$P$23,IF(D493='Tables calc'!$P$23,"",IF(D493="","",INDEX('Tables calc'!$L$24:$L$539,_xlfn.AGGREGATE(15,3,('Tables calc'!$N$24:$N$539=1)/('Tables calc'!$N$24:$N$539=1)*(ROW('Tables calc'!$N$24:$N$539)-ROW('Tables calc'!$N$23)),G494)))))</f>
        <v/>
      </c>
      <c r="E494" s="601" t="str">
        <f t="shared" si="78"/>
        <v/>
      </c>
      <c r="F494" s="613" t="str" cm="1">
        <f t="array" ref="F494">IF(G494='Tables calc'!$M$1+1,'Tables calc'!$P$24,IF(E493="Box 5","",IF(F493="","",INDEX('Tables calc'!$M$24:$M$539,_xlfn.AGGREGATE(15,3,('Tables calc'!$N$24:$N$539=1)/('Tables calc'!$N$24:$N$539=1)*(ROW('Tables calc'!$N$24:$N$539)-ROW('Tables calc'!$N$23)),G494)))))</f>
        <v/>
      </c>
      <c r="G494" s="69">
        <v>493</v>
      </c>
      <c r="H494" s="69" t="str">
        <f t="shared" si="70"/>
        <v/>
      </c>
      <c r="I494" s="69" t="str">
        <f t="shared" si="71"/>
        <v/>
      </c>
      <c r="J494" s="69" t="str">
        <f t="shared" si="79"/>
        <v/>
      </c>
      <c r="K494" s="69" t="str">
        <f t="shared" si="72"/>
        <v/>
      </c>
      <c r="L494" s="69" t="str">
        <f t="shared" si="73"/>
        <v/>
      </c>
      <c r="M494" s="69" t="str">
        <f t="shared" si="74"/>
        <v/>
      </c>
      <c r="N494" s="69" t="str">
        <f t="shared" si="75"/>
        <v/>
      </c>
      <c r="O494" s="69" t="str">
        <f t="shared" si="76"/>
        <v/>
      </c>
    </row>
    <row r="495" spans="1:15" x14ac:dyDescent="0.3">
      <c r="A495" s="606" t="str" cm="1">
        <f t="array" ref="A495">IF(G495='Tables calc'!$M$1+1,"Totals:",IF(A494="Totals:","",IF(A494="","",INDEX('Tables calc'!$J$24:$J$539,_xlfn.AGGREGATE(15,3,('Tables calc'!$N$24:$N$539=1)/('Tables calc'!$N$24:$N$539=1)*(ROW('Tables calc'!$N$24:$N$539)-ROW('Tables calc'!$N$23)),G495)))))</f>
        <v/>
      </c>
      <c r="B495" s="606" t="str" cm="1">
        <f t="array" ref="B495">IF(G495='Tables calc'!$M$1+1,"#",IF(B494="#","",IF(B494="","",INDEX('Tables calc'!$K$24:$K$539,_xlfn.AGGREGATE(15,3,('Tables calc'!$N$24:$N$539=1)/('Tables calc'!$N$24:$N$539=1)*(ROW('Tables calc'!$N$24:$N$539)-ROW('Tables calc'!$N$23)),G495)))))</f>
        <v/>
      </c>
      <c r="C495" s="607" t="str">
        <f t="shared" si="77"/>
        <v/>
      </c>
      <c r="D495" s="608" t="str" cm="1">
        <f t="array" ref="D495">IF(G495='Tables calc'!$M$1+1,'Tables calc'!$P$23,IF(D494='Tables calc'!$P$23,"",IF(D494="","",INDEX('Tables calc'!$L$24:$L$539,_xlfn.AGGREGATE(15,3,('Tables calc'!$N$24:$N$539=1)/('Tables calc'!$N$24:$N$539=1)*(ROW('Tables calc'!$N$24:$N$539)-ROW('Tables calc'!$N$23)),G495)))))</f>
        <v/>
      </c>
      <c r="E495" s="601" t="str">
        <f t="shared" si="78"/>
        <v/>
      </c>
      <c r="F495" s="613" t="str" cm="1">
        <f t="array" ref="F495">IF(G495='Tables calc'!$M$1+1,'Tables calc'!$P$24,IF(E494="Box 5","",IF(F494="","",INDEX('Tables calc'!$M$24:$M$539,_xlfn.AGGREGATE(15,3,('Tables calc'!$N$24:$N$539=1)/('Tables calc'!$N$24:$N$539=1)*(ROW('Tables calc'!$N$24:$N$539)-ROW('Tables calc'!$N$23)),G495)))))</f>
        <v/>
      </c>
      <c r="G495" s="69">
        <v>494</v>
      </c>
      <c r="H495" s="69" t="str">
        <f t="shared" si="70"/>
        <v/>
      </c>
      <c r="I495" s="69" t="str">
        <f t="shared" si="71"/>
        <v/>
      </c>
      <c r="J495" s="69" t="str">
        <f t="shared" si="79"/>
        <v/>
      </c>
      <c r="K495" s="69" t="str">
        <f t="shared" si="72"/>
        <v/>
      </c>
      <c r="L495" s="69" t="str">
        <f t="shared" si="73"/>
        <v/>
      </c>
      <c r="M495" s="69" t="str">
        <f t="shared" si="74"/>
        <v/>
      </c>
      <c r="N495" s="69" t="str">
        <f t="shared" si="75"/>
        <v/>
      </c>
      <c r="O495" s="69" t="str">
        <f t="shared" si="76"/>
        <v/>
      </c>
    </row>
    <row r="496" spans="1:15" x14ac:dyDescent="0.3">
      <c r="A496" s="606" t="str" cm="1">
        <f t="array" ref="A496">IF(G496='Tables calc'!$M$1+1,"Totals:",IF(A495="Totals:","",IF(A495="","",INDEX('Tables calc'!$J$24:$J$539,_xlfn.AGGREGATE(15,3,('Tables calc'!$N$24:$N$539=1)/('Tables calc'!$N$24:$N$539=1)*(ROW('Tables calc'!$N$24:$N$539)-ROW('Tables calc'!$N$23)),G496)))))</f>
        <v/>
      </c>
      <c r="B496" s="606" t="str" cm="1">
        <f t="array" ref="B496">IF(G496='Tables calc'!$M$1+1,"#",IF(B495="#","",IF(B495="","",INDEX('Tables calc'!$K$24:$K$539,_xlfn.AGGREGATE(15,3,('Tables calc'!$N$24:$N$539=1)/('Tables calc'!$N$24:$N$539=1)*(ROW('Tables calc'!$N$24:$N$539)-ROW('Tables calc'!$N$23)),G496)))))</f>
        <v/>
      </c>
      <c r="C496" s="607" t="str">
        <f t="shared" si="77"/>
        <v/>
      </c>
      <c r="D496" s="608" t="str" cm="1">
        <f t="array" ref="D496">IF(G496='Tables calc'!$M$1+1,'Tables calc'!$P$23,IF(D495='Tables calc'!$P$23,"",IF(D495="","",INDEX('Tables calc'!$L$24:$L$539,_xlfn.AGGREGATE(15,3,('Tables calc'!$N$24:$N$539=1)/('Tables calc'!$N$24:$N$539=1)*(ROW('Tables calc'!$N$24:$N$539)-ROW('Tables calc'!$N$23)),G496)))))</f>
        <v/>
      </c>
      <c r="E496" s="601" t="str">
        <f t="shared" si="78"/>
        <v/>
      </c>
      <c r="F496" s="613" t="str" cm="1">
        <f t="array" ref="F496">IF(G496='Tables calc'!$M$1+1,'Tables calc'!$P$24,IF(E495="Box 5","",IF(F495="","",INDEX('Tables calc'!$M$24:$M$539,_xlfn.AGGREGATE(15,3,('Tables calc'!$N$24:$N$539=1)/('Tables calc'!$N$24:$N$539=1)*(ROW('Tables calc'!$N$24:$N$539)-ROW('Tables calc'!$N$23)),G496)))))</f>
        <v/>
      </c>
      <c r="G496" s="69">
        <v>495</v>
      </c>
      <c r="H496" s="69" t="str">
        <f t="shared" si="70"/>
        <v/>
      </c>
      <c r="I496" s="69" t="str">
        <f t="shared" si="71"/>
        <v/>
      </c>
      <c r="J496" s="69" t="str">
        <f t="shared" si="79"/>
        <v/>
      </c>
      <c r="K496" s="69" t="str">
        <f t="shared" si="72"/>
        <v/>
      </c>
      <c r="L496" s="69" t="str">
        <f t="shared" si="73"/>
        <v/>
      </c>
      <c r="M496" s="69" t="str">
        <f t="shared" si="74"/>
        <v/>
      </c>
      <c r="N496" s="69" t="str">
        <f t="shared" si="75"/>
        <v/>
      </c>
      <c r="O496" s="69" t="str">
        <f t="shared" si="76"/>
        <v/>
      </c>
    </row>
    <row r="497" spans="1:15" x14ac:dyDescent="0.3">
      <c r="A497" s="606" t="str" cm="1">
        <f t="array" ref="A497">IF(G497='Tables calc'!$M$1+1,"Totals:",IF(A496="Totals:","",IF(A496="","",INDEX('Tables calc'!$J$24:$J$539,_xlfn.AGGREGATE(15,3,('Tables calc'!$N$24:$N$539=1)/('Tables calc'!$N$24:$N$539=1)*(ROW('Tables calc'!$N$24:$N$539)-ROW('Tables calc'!$N$23)),G497)))))</f>
        <v/>
      </c>
      <c r="B497" s="606" t="str" cm="1">
        <f t="array" ref="B497">IF(G497='Tables calc'!$M$1+1,"#",IF(B496="#","",IF(B496="","",INDEX('Tables calc'!$K$24:$K$539,_xlfn.AGGREGATE(15,3,('Tables calc'!$N$24:$N$539=1)/('Tables calc'!$N$24:$N$539=1)*(ROW('Tables calc'!$N$24:$N$539)-ROW('Tables calc'!$N$23)),G497)))))</f>
        <v/>
      </c>
      <c r="C497" s="607" t="str">
        <f t="shared" si="77"/>
        <v/>
      </c>
      <c r="D497" s="608" t="str" cm="1">
        <f t="array" ref="D497">IF(G497='Tables calc'!$M$1+1,'Tables calc'!$P$23,IF(D496='Tables calc'!$P$23,"",IF(D496="","",INDEX('Tables calc'!$L$24:$L$539,_xlfn.AGGREGATE(15,3,('Tables calc'!$N$24:$N$539=1)/('Tables calc'!$N$24:$N$539=1)*(ROW('Tables calc'!$N$24:$N$539)-ROW('Tables calc'!$N$23)),G497)))))</f>
        <v/>
      </c>
      <c r="E497" s="601" t="str">
        <f t="shared" si="78"/>
        <v/>
      </c>
      <c r="F497" s="613" t="str" cm="1">
        <f t="array" ref="F497">IF(G497='Tables calc'!$M$1+1,'Tables calc'!$P$24,IF(E496="Box 5","",IF(F496="","",INDEX('Tables calc'!$M$24:$M$539,_xlfn.AGGREGATE(15,3,('Tables calc'!$N$24:$N$539=1)/('Tables calc'!$N$24:$N$539=1)*(ROW('Tables calc'!$N$24:$N$539)-ROW('Tables calc'!$N$23)),G497)))))</f>
        <v/>
      </c>
      <c r="G497" s="69">
        <v>496</v>
      </c>
      <c r="H497" s="69" t="str">
        <f t="shared" si="70"/>
        <v/>
      </c>
      <c r="I497" s="69" t="str">
        <f t="shared" si="71"/>
        <v/>
      </c>
      <c r="J497" s="69" t="str">
        <f t="shared" si="79"/>
        <v/>
      </c>
      <c r="K497" s="69" t="str">
        <f t="shared" si="72"/>
        <v/>
      </c>
      <c r="L497" s="69" t="str">
        <f t="shared" si="73"/>
        <v/>
      </c>
      <c r="M497" s="69" t="str">
        <f t="shared" si="74"/>
        <v/>
      </c>
      <c r="N497" s="69" t="str">
        <f t="shared" si="75"/>
        <v/>
      </c>
      <c r="O497" s="69" t="str">
        <f t="shared" si="76"/>
        <v/>
      </c>
    </row>
    <row r="498" spans="1:15" x14ac:dyDescent="0.3">
      <c r="A498" s="606" t="str" cm="1">
        <f t="array" ref="A498">IF(G498='Tables calc'!$M$1+1,"Totals:",IF(A497="Totals:","",IF(A497="","",INDEX('Tables calc'!$J$24:$J$539,_xlfn.AGGREGATE(15,3,('Tables calc'!$N$24:$N$539=1)/('Tables calc'!$N$24:$N$539=1)*(ROW('Tables calc'!$N$24:$N$539)-ROW('Tables calc'!$N$23)),G498)))))</f>
        <v/>
      </c>
      <c r="B498" s="606" t="str" cm="1">
        <f t="array" ref="B498">IF(G498='Tables calc'!$M$1+1,"#",IF(B497="#","",IF(B497="","",INDEX('Tables calc'!$K$24:$K$539,_xlfn.AGGREGATE(15,3,('Tables calc'!$N$24:$N$539=1)/('Tables calc'!$N$24:$N$539=1)*(ROW('Tables calc'!$N$24:$N$539)-ROW('Tables calc'!$N$23)),G498)))))</f>
        <v/>
      </c>
      <c r="C498" s="607" t="str">
        <f t="shared" si="77"/>
        <v/>
      </c>
      <c r="D498" s="608" t="str" cm="1">
        <f t="array" ref="D498">IF(G498='Tables calc'!$M$1+1,'Tables calc'!$P$23,IF(D497='Tables calc'!$P$23,"",IF(D497="","",INDEX('Tables calc'!$L$24:$L$539,_xlfn.AGGREGATE(15,3,('Tables calc'!$N$24:$N$539=1)/('Tables calc'!$N$24:$N$539=1)*(ROW('Tables calc'!$N$24:$N$539)-ROW('Tables calc'!$N$23)),G498)))))</f>
        <v/>
      </c>
      <c r="E498" s="601" t="str">
        <f t="shared" si="78"/>
        <v/>
      </c>
      <c r="F498" s="613" t="str" cm="1">
        <f t="array" ref="F498">IF(G498='Tables calc'!$M$1+1,'Tables calc'!$P$24,IF(E497="Box 5","",IF(F497="","",INDEX('Tables calc'!$M$24:$M$539,_xlfn.AGGREGATE(15,3,('Tables calc'!$N$24:$N$539=1)/('Tables calc'!$N$24:$N$539=1)*(ROW('Tables calc'!$N$24:$N$539)-ROW('Tables calc'!$N$23)),G498)))))</f>
        <v/>
      </c>
      <c r="G498" s="69">
        <v>497</v>
      </c>
      <c r="H498" s="69" t="str">
        <f t="shared" si="70"/>
        <v/>
      </c>
      <c r="I498" s="69" t="str">
        <f t="shared" si="71"/>
        <v/>
      </c>
      <c r="J498" s="69" t="str">
        <f t="shared" si="79"/>
        <v/>
      </c>
      <c r="K498" s="69" t="str">
        <f t="shared" si="72"/>
        <v/>
      </c>
      <c r="L498" s="69" t="str">
        <f t="shared" si="73"/>
        <v/>
      </c>
      <c r="M498" s="69" t="str">
        <f t="shared" si="74"/>
        <v/>
      </c>
      <c r="N498" s="69" t="str">
        <f t="shared" si="75"/>
        <v/>
      </c>
      <c r="O498" s="69" t="str">
        <f t="shared" si="76"/>
        <v/>
      </c>
    </row>
    <row r="499" spans="1:15" x14ac:dyDescent="0.3">
      <c r="A499" s="606" t="str" cm="1">
        <f t="array" ref="A499">IF(G499='Tables calc'!$M$1+1,"Totals:",IF(A498="Totals:","",IF(A498="","",INDEX('Tables calc'!$J$24:$J$539,_xlfn.AGGREGATE(15,3,('Tables calc'!$N$24:$N$539=1)/('Tables calc'!$N$24:$N$539=1)*(ROW('Tables calc'!$N$24:$N$539)-ROW('Tables calc'!$N$23)),G499)))))</f>
        <v/>
      </c>
      <c r="B499" s="606" t="str" cm="1">
        <f t="array" ref="B499">IF(G499='Tables calc'!$M$1+1,"#",IF(B498="#","",IF(B498="","",INDEX('Tables calc'!$K$24:$K$539,_xlfn.AGGREGATE(15,3,('Tables calc'!$N$24:$N$539=1)/('Tables calc'!$N$24:$N$539=1)*(ROW('Tables calc'!$N$24:$N$539)-ROW('Tables calc'!$N$23)),G499)))))</f>
        <v/>
      </c>
      <c r="C499" s="607" t="str">
        <f t="shared" si="77"/>
        <v/>
      </c>
      <c r="D499" s="608" t="str" cm="1">
        <f t="array" ref="D499">IF(G499='Tables calc'!$M$1+1,'Tables calc'!$P$23,IF(D498='Tables calc'!$P$23,"",IF(D498="","",INDEX('Tables calc'!$L$24:$L$539,_xlfn.AGGREGATE(15,3,('Tables calc'!$N$24:$N$539=1)/('Tables calc'!$N$24:$N$539=1)*(ROW('Tables calc'!$N$24:$N$539)-ROW('Tables calc'!$N$23)),G499)))))</f>
        <v/>
      </c>
      <c r="E499" s="601" t="str">
        <f t="shared" si="78"/>
        <v/>
      </c>
      <c r="F499" s="613" t="str" cm="1">
        <f t="array" ref="F499">IF(G499='Tables calc'!$M$1+1,'Tables calc'!$P$24,IF(E498="Box 5","",IF(F498="","",INDEX('Tables calc'!$M$24:$M$539,_xlfn.AGGREGATE(15,3,('Tables calc'!$N$24:$N$539=1)/('Tables calc'!$N$24:$N$539=1)*(ROW('Tables calc'!$N$24:$N$539)-ROW('Tables calc'!$N$23)),G499)))))</f>
        <v/>
      </c>
      <c r="G499" s="69">
        <v>498</v>
      </c>
      <c r="H499" s="69" t="str">
        <f t="shared" si="70"/>
        <v/>
      </c>
      <c r="I499" s="69" t="str">
        <f t="shared" si="71"/>
        <v/>
      </c>
      <c r="J499" s="69" t="str">
        <f t="shared" si="79"/>
        <v/>
      </c>
      <c r="K499" s="69" t="str">
        <f t="shared" si="72"/>
        <v/>
      </c>
      <c r="L499" s="69" t="str">
        <f t="shared" si="73"/>
        <v/>
      </c>
      <c r="M499" s="69" t="str">
        <f t="shared" si="74"/>
        <v/>
      </c>
      <c r="N499" s="69" t="str">
        <f t="shared" si="75"/>
        <v/>
      </c>
      <c r="O499" s="69" t="str">
        <f t="shared" si="76"/>
        <v/>
      </c>
    </row>
    <row r="500" spans="1:15" x14ac:dyDescent="0.3">
      <c r="A500" s="606" t="str" cm="1">
        <f t="array" ref="A500">IF(G500='Tables calc'!$M$1+1,"Totals:",IF(A499="Totals:","",IF(A499="","",INDEX('Tables calc'!$J$24:$J$539,_xlfn.AGGREGATE(15,3,('Tables calc'!$N$24:$N$539=1)/('Tables calc'!$N$24:$N$539=1)*(ROW('Tables calc'!$N$24:$N$539)-ROW('Tables calc'!$N$23)),G500)))))</f>
        <v/>
      </c>
      <c r="B500" s="606" t="str" cm="1">
        <f t="array" ref="B500">IF(G500='Tables calc'!$M$1+1,"#",IF(B499="#","",IF(B499="","",INDEX('Tables calc'!$K$24:$K$539,_xlfn.AGGREGATE(15,3,('Tables calc'!$N$24:$N$539=1)/('Tables calc'!$N$24:$N$539=1)*(ROW('Tables calc'!$N$24:$N$539)-ROW('Tables calc'!$N$23)),G500)))))</f>
        <v/>
      </c>
      <c r="C500" s="607" t="str">
        <f t="shared" si="77"/>
        <v/>
      </c>
      <c r="D500" s="608" t="str" cm="1">
        <f t="array" ref="D500">IF(G500='Tables calc'!$M$1+1,'Tables calc'!$P$23,IF(D499='Tables calc'!$P$23,"",IF(D499="","",INDEX('Tables calc'!$L$24:$L$539,_xlfn.AGGREGATE(15,3,('Tables calc'!$N$24:$N$539=1)/('Tables calc'!$N$24:$N$539=1)*(ROW('Tables calc'!$N$24:$N$539)-ROW('Tables calc'!$N$23)),G500)))))</f>
        <v/>
      </c>
      <c r="E500" s="601" t="str">
        <f t="shared" si="78"/>
        <v/>
      </c>
      <c r="F500" s="613" t="str" cm="1">
        <f t="array" ref="F500">IF(G500='Tables calc'!$M$1+1,'Tables calc'!$P$24,IF(E499="Box 5","",IF(F499="","",INDEX('Tables calc'!$M$24:$M$539,_xlfn.AGGREGATE(15,3,('Tables calc'!$N$24:$N$539=1)/('Tables calc'!$N$24:$N$539=1)*(ROW('Tables calc'!$N$24:$N$539)-ROW('Tables calc'!$N$23)),G500)))))</f>
        <v/>
      </c>
      <c r="G500" s="69">
        <v>499</v>
      </c>
      <c r="H500" s="69" t="str">
        <f t="shared" si="70"/>
        <v/>
      </c>
      <c r="I500" s="69" t="str">
        <f t="shared" si="71"/>
        <v/>
      </c>
      <c r="J500" s="69" t="str">
        <f t="shared" si="79"/>
        <v/>
      </c>
      <c r="K500" s="69" t="str">
        <f t="shared" si="72"/>
        <v/>
      </c>
      <c r="L500" s="69" t="str">
        <f t="shared" si="73"/>
        <v/>
      </c>
      <c r="M500" s="69" t="str">
        <f t="shared" si="74"/>
        <v/>
      </c>
      <c r="N500" s="69" t="str">
        <f t="shared" si="75"/>
        <v/>
      </c>
      <c r="O500" s="69" t="str">
        <f t="shared" si="76"/>
        <v/>
      </c>
    </row>
    <row r="501" spans="1:15" x14ac:dyDescent="0.3">
      <c r="A501" s="606" t="str" cm="1">
        <f t="array" ref="A501">IF(G501='Tables calc'!$M$1+1,"Totals:",IF(A500="Totals:","",IF(A500="","",INDEX('Tables calc'!$J$24:$J$539,_xlfn.AGGREGATE(15,3,('Tables calc'!$N$24:$N$539=1)/('Tables calc'!$N$24:$N$539=1)*(ROW('Tables calc'!$N$24:$N$539)-ROW('Tables calc'!$N$23)),G501)))))</f>
        <v/>
      </c>
      <c r="B501" s="606" t="str" cm="1">
        <f t="array" ref="B501">IF(G501='Tables calc'!$M$1+1,"#",IF(B500="#","",IF(B500="","",INDEX('Tables calc'!$K$24:$K$539,_xlfn.AGGREGATE(15,3,('Tables calc'!$N$24:$N$539=1)/('Tables calc'!$N$24:$N$539=1)*(ROW('Tables calc'!$N$24:$N$539)-ROW('Tables calc'!$N$23)),G501)))))</f>
        <v/>
      </c>
      <c r="C501" s="607" t="str">
        <f t="shared" si="77"/>
        <v/>
      </c>
      <c r="D501" s="608" t="str" cm="1">
        <f t="array" ref="D501">IF(G501='Tables calc'!$M$1+1,'Tables calc'!$P$23,IF(D500='Tables calc'!$P$23,"",IF(D500="","",INDEX('Tables calc'!$L$24:$L$539,_xlfn.AGGREGATE(15,3,('Tables calc'!$N$24:$N$539=1)/('Tables calc'!$N$24:$N$539=1)*(ROW('Tables calc'!$N$24:$N$539)-ROW('Tables calc'!$N$23)),G501)))))</f>
        <v/>
      </c>
      <c r="E501" s="601" t="str">
        <f t="shared" si="78"/>
        <v/>
      </c>
      <c r="F501" s="613" t="str" cm="1">
        <f t="array" ref="F501">IF(G501='Tables calc'!$M$1+1,'Tables calc'!$P$24,IF(E500="Box 5","",IF(F500="","",INDEX('Tables calc'!$M$24:$M$539,_xlfn.AGGREGATE(15,3,('Tables calc'!$N$24:$N$539=1)/('Tables calc'!$N$24:$N$539=1)*(ROW('Tables calc'!$N$24:$N$539)-ROW('Tables calc'!$N$23)),G501)))))</f>
        <v/>
      </c>
      <c r="G501" s="69">
        <v>500</v>
      </c>
      <c r="H501" s="69" t="str">
        <f t="shared" si="70"/>
        <v/>
      </c>
      <c r="I501" s="69" t="str">
        <f t="shared" si="71"/>
        <v/>
      </c>
      <c r="J501" s="69" t="str">
        <f t="shared" si="79"/>
        <v/>
      </c>
      <c r="K501" s="69" t="str">
        <f t="shared" si="72"/>
        <v/>
      </c>
      <c r="L501" s="69" t="str">
        <f t="shared" si="73"/>
        <v/>
      </c>
      <c r="M501" s="69" t="str">
        <f t="shared" si="74"/>
        <v/>
      </c>
      <c r="N501" s="69" t="str">
        <f t="shared" si="75"/>
        <v/>
      </c>
      <c r="O501" s="69" t="str">
        <f t="shared" si="76"/>
        <v/>
      </c>
    </row>
    <row r="502" spans="1:15" x14ac:dyDescent="0.3">
      <c r="A502" s="606" t="str" cm="1">
        <f t="array" ref="A502">IF(G502='Tables calc'!$M$1+1,"Totals:",IF(A501="Totals:","",IF(A501="","",INDEX('Tables calc'!$J$24:$J$539,_xlfn.AGGREGATE(15,3,('Tables calc'!$N$24:$N$539=1)/('Tables calc'!$N$24:$N$539=1)*(ROW('Tables calc'!$N$24:$N$539)-ROW('Tables calc'!$N$23)),G502)))))</f>
        <v/>
      </c>
      <c r="B502" s="606" t="str" cm="1">
        <f t="array" ref="B502">IF(G502='Tables calc'!$M$1+1,"#",IF(B501="#","",IF(B501="","",INDEX('Tables calc'!$K$24:$K$539,_xlfn.AGGREGATE(15,3,('Tables calc'!$N$24:$N$539=1)/('Tables calc'!$N$24:$N$539=1)*(ROW('Tables calc'!$N$24:$N$539)-ROW('Tables calc'!$N$23)),G502)))))</f>
        <v/>
      </c>
      <c r="C502" s="607" t="str">
        <f t="shared" si="77"/>
        <v/>
      </c>
      <c r="D502" s="608" t="str" cm="1">
        <f t="array" ref="D502">IF(G502='Tables calc'!$M$1+1,'Tables calc'!$P$23,IF(D501='Tables calc'!$P$23,"",IF(D501="","",INDEX('Tables calc'!$L$24:$L$539,_xlfn.AGGREGATE(15,3,('Tables calc'!$N$24:$N$539=1)/('Tables calc'!$N$24:$N$539=1)*(ROW('Tables calc'!$N$24:$N$539)-ROW('Tables calc'!$N$23)),G502)))))</f>
        <v/>
      </c>
      <c r="E502" s="601" t="str">
        <f t="shared" si="78"/>
        <v/>
      </c>
      <c r="F502" s="613" t="str" cm="1">
        <f t="array" ref="F502">IF(G502='Tables calc'!$M$1+1,'Tables calc'!$P$24,IF(E501="Box 5","",IF(F501="","",INDEX('Tables calc'!$M$24:$M$539,_xlfn.AGGREGATE(15,3,('Tables calc'!$N$24:$N$539=1)/('Tables calc'!$N$24:$N$539=1)*(ROW('Tables calc'!$N$24:$N$539)-ROW('Tables calc'!$N$23)),G502)))))</f>
        <v/>
      </c>
      <c r="G502" s="69">
        <v>501</v>
      </c>
      <c r="H502" s="69" t="str">
        <f t="shared" si="70"/>
        <v/>
      </c>
      <c r="I502" s="69" t="str">
        <f t="shared" si="71"/>
        <v/>
      </c>
      <c r="J502" s="69" t="str">
        <f t="shared" si="79"/>
        <v/>
      </c>
      <c r="K502" s="69" t="str">
        <f t="shared" si="72"/>
        <v/>
      </c>
      <c r="L502" s="69" t="str">
        <f t="shared" si="73"/>
        <v/>
      </c>
      <c r="M502" s="69" t="str">
        <f t="shared" si="74"/>
        <v/>
      </c>
      <c r="N502" s="69" t="str">
        <f t="shared" si="75"/>
        <v/>
      </c>
      <c r="O502" s="69" t="str">
        <f t="shared" si="76"/>
        <v/>
      </c>
    </row>
    <row r="503" spans="1:15" x14ac:dyDescent="0.3">
      <c r="A503" s="606" t="str" cm="1">
        <f t="array" ref="A503">IF(G503='Tables calc'!$M$1+1,"Totals:",IF(A502="Totals:","",IF(A502="","",INDEX('Tables calc'!$J$24:$J$539,_xlfn.AGGREGATE(15,3,('Tables calc'!$N$24:$N$539=1)/('Tables calc'!$N$24:$N$539=1)*(ROW('Tables calc'!$N$24:$N$539)-ROW('Tables calc'!$N$23)),G503)))))</f>
        <v/>
      </c>
      <c r="B503" s="606" t="str" cm="1">
        <f t="array" ref="B503">IF(G503='Tables calc'!$M$1+1,"#",IF(B502="#","",IF(B502="","",INDEX('Tables calc'!$K$24:$K$539,_xlfn.AGGREGATE(15,3,('Tables calc'!$N$24:$N$539=1)/('Tables calc'!$N$24:$N$539=1)*(ROW('Tables calc'!$N$24:$N$539)-ROW('Tables calc'!$N$23)),G503)))))</f>
        <v/>
      </c>
      <c r="C503" s="607" t="str">
        <f t="shared" si="77"/>
        <v/>
      </c>
      <c r="D503" s="608" t="str" cm="1">
        <f t="array" ref="D503">IF(G503='Tables calc'!$M$1+1,'Tables calc'!$P$23,IF(D502='Tables calc'!$P$23,"",IF(D502="","",INDEX('Tables calc'!$L$24:$L$539,_xlfn.AGGREGATE(15,3,('Tables calc'!$N$24:$N$539=1)/('Tables calc'!$N$24:$N$539=1)*(ROW('Tables calc'!$N$24:$N$539)-ROW('Tables calc'!$N$23)),G503)))))</f>
        <v/>
      </c>
      <c r="E503" s="601" t="str">
        <f t="shared" si="78"/>
        <v/>
      </c>
      <c r="F503" s="613" t="str" cm="1">
        <f t="array" ref="F503">IF(G503='Tables calc'!$M$1+1,'Tables calc'!$P$24,IF(E502="Box 5","",IF(F502="","",INDEX('Tables calc'!$M$24:$M$539,_xlfn.AGGREGATE(15,3,('Tables calc'!$N$24:$N$539=1)/('Tables calc'!$N$24:$N$539=1)*(ROW('Tables calc'!$N$24:$N$539)-ROW('Tables calc'!$N$23)),G503)))))</f>
        <v/>
      </c>
      <c r="G503" s="69">
        <v>502</v>
      </c>
      <c r="H503" s="69" t="str">
        <f t="shared" si="70"/>
        <v/>
      </c>
      <c r="I503" s="69" t="str">
        <f t="shared" si="71"/>
        <v/>
      </c>
      <c r="J503" s="69" t="str">
        <f t="shared" si="79"/>
        <v/>
      </c>
      <c r="K503" s="69" t="str">
        <f t="shared" si="72"/>
        <v/>
      </c>
      <c r="L503" s="69" t="str">
        <f t="shared" si="73"/>
        <v/>
      </c>
      <c r="M503" s="69" t="str">
        <f t="shared" si="74"/>
        <v/>
      </c>
      <c r="N503" s="69" t="str">
        <f t="shared" si="75"/>
        <v/>
      </c>
      <c r="O503" s="69" t="str">
        <f t="shared" si="76"/>
        <v/>
      </c>
    </row>
    <row r="504" spans="1:15" x14ac:dyDescent="0.3">
      <c r="A504" s="606" t="str" cm="1">
        <f t="array" ref="A504">IF(G504='Tables calc'!$M$1+1,"Totals:",IF(A503="Totals:","",IF(A503="","",INDEX('Tables calc'!$J$24:$J$539,_xlfn.AGGREGATE(15,3,('Tables calc'!$N$24:$N$539=1)/('Tables calc'!$N$24:$N$539=1)*(ROW('Tables calc'!$N$24:$N$539)-ROW('Tables calc'!$N$23)),G504)))))</f>
        <v/>
      </c>
      <c r="B504" s="606" t="str" cm="1">
        <f t="array" ref="B504">IF(G504='Tables calc'!$M$1+1,"#",IF(B503="#","",IF(B503="","",INDEX('Tables calc'!$K$24:$K$539,_xlfn.AGGREGATE(15,3,('Tables calc'!$N$24:$N$539=1)/('Tables calc'!$N$24:$N$539=1)*(ROW('Tables calc'!$N$24:$N$539)-ROW('Tables calc'!$N$23)),G504)))))</f>
        <v/>
      </c>
      <c r="C504" s="607" t="str">
        <f t="shared" si="77"/>
        <v/>
      </c>
      <c r="D504" s="608" t="str" cm="1">
        <f t="array" ref="D504">IF(G504='Tables calc'!$M$1+1,'Tables calc'!$P$23,IF(D503='Tables calc'!$P$23,"",IF(D503="","",INDEX('Tables calc'!$L$24:$L$539,_xlfn.AGGREGATE(15,3,('Tables calc'!$N$24:$N$539=1)/('Tables calc'!$N$24:$N$539=1)*(ROW('Tables calc'!$N$24:$N$539)-ROW('Tables calc'!$N$23)),G504)))))</f>
        <v/>
      </c>
      <c r="E504" s="601" t="str">
        <f t="shared" si="78"/>
        <v/>
      </c>
      <c r="F504" s="613" t="str" cm="1">
        <f t="array" ref="F504">IF(G504='Tables calc'!$M$1+1,'Tables calc'!$P$24,IF(E503="Box 5","",IF(F503="","",INDEX('Tables calc'!$M$24:$M$539,_xlfn.AGGREGATE(15,3,('Tables calc'!$N$24:$N$539=1)/('Tables calc'!$N$24:$N$539=1)*(ROW('Tables calc'!$N$24:$N$539)-ROW('Tables calc'!$N$23)),G504)))))</f>
        <v/>
      </c>
      <c r="G504" s="69">
        <v>503</v>
      </c>
      <c r="H504" s="69" t="str">
        <f t="shared" si="70"/>
        <v/>
      </c>
      <c r="I504" s="69" t="str">
        <f t="shared" si="71"/>
        <v/>
      </c>
      <c r="J504" s="69" t="str">
        <f t="shared" si="79"/>
        <v/>
      </c>
      <c r="K504" s="69" t="str">
        <f t="shared" si="72"/>
        <v/>
      </c>
      <c r="L504" s="69" t="str">
        <f t="shared" si="73"/>
        <v/>
      </c>
      <c r="M504" s="69" t="str">
        <f t="shared" si="74"/>
        <v/>
      </c>
      <c r="N504" s="69" t="str">
        <f t="shared" si="75"/>
        <v/>
      </c>
      <c r="O504" s="69" t="str">
        <f t="shared" si="76"/>
        <v/>
      </c>
    </row>
    <row r="505" spans="1:15" x14ac:dyDescent="0.3">
      <c r="A505" s="606" t="str" cm="1">
        <f t="array" ref="A505">IF(G505='Tables calc'!$M$1+1,"Totals:",IF(A504="Totals:","",IF(A504="","",INDEX('Tables calc'!$J$24:$J$539,_xlfn.AGGREGATE(15,3,('Tables calc'!$N$24:$N$539=1)/('Tables calc'!$N$24:$N$539=1)*(ROW('Tables calc'!$N$24:$N$539)-ROW('Tables calc'!$N$23)),G505)))))</f>
        <v/>
      </c>
      <c r="B505" s="606" t="str" cm="1">
        <f t="array" ref="B505">IF(G505='Tables calc'!$M$1+1,"#",IF(B504="#","",IF(B504="","",INDEX('Tables calc'!$K$24:$K$539,_xlfn.AGGREGATE(15,3,('Tables calc'!$N$24:$N$539=1)/('Tables calc'!$N$24:$N$539=1)*(ROW('Tables calc'!$N$24:$N$539)-ROW('Tables calc'!$N$23)),G505)))))</f>
        <v/>
      </c>
      <c r="C505" s="607" t="str">
        <f t="shared" si="77"/>
        <v/>
      </c>
      <c r="D505" s="608" t="str" cm="1">
        <f t="array" ref="D505">IF(G505='Tables calc'!$M$1+1,'Tables calc'!$P$23,IF(D504='Tables calc'!$P$23,"",IF(D504="","",INDEX('Tables calc'!$L$24:$L$539,_xlfn.AGGREGATE(15,3,('Tables calc'!$N$24:$N$539=1)/('Tables calc'!$N$24:$N$539=1)*(ROW('Tables calc'!$N$24:$N$539)-ROW('Tables calc'!$N$23)),G505)))))</f>
        <v/>
      </c>
      <c r="E505" s="601" t="str">
        <f t="shared" si="78"/>
        <v/>
      </c>
      <c r="F505" s="613" t="str" cm="1">
        <f t="array" ref="F505">IF(G505='Tables calc'!$M$1+1,'Tables calc'!$P$24,IF(E504="Box 5","",IF(F504="","",INDEX('Tables calc'!$M$24:$M$539,_xlfn.AGGREGATE(15,3,('Tables calc'!$N$24:$N$539=1)/('Tables calc'!$N$24:$N$539=1)*(ROW('Tables calc'!$N$24:$N$539)-ROW('Tables calc'!$N$23)),G505)))))</f>
        <v/>
      </c>
      <c r="G505" s="69">
        <v>504</v>
      </c>
      <c r="H505" s="69" t="str">
        <f t="shared" si="70"/>
        <v/>
      </c>
      <c r="I505" s="69" t="str">
        <f t="shared" si="71"/>
        <v/>
      </c>
      <c r="J505" s="69" t="str">
        <f t="shared" si="79"/>
        <v/>
      </c>
      <c r="K505" s="69" t="str">
        <f t="shared" si="72"/>
        <v/>
      </c>
      <c r="L505" s="69" t="str">
        <f t="shared" si="73"/>
        <v/>
      </c>
      <c r="M505" s="69" t="str">
        <f t="shared" si="74"/>
        <v/>
      </c>
      <c r="N505" s="69" t="str">
        <f t="shared" si="75"/>
        <v/>
      </c>
      <c r="O505" s="69" t="str">
        <f t="shared" si="76"/>
        <v/>
      </c>
    </row>
    <row r="506" spans="1:15" x14ac:dyDescent="0.3">
      <c r="A506" s="606" t="str" cm="1">
        <f t="array" ref="A506">IF(G506='Tables calc'!$M$1+1,"Totals:",IF(A505="Totals:","",IF(A505="","",INDEX('Tables calc'!$J$24:$J$539,_xlfn.AGGREGATE(15,3,('Tables calc'!$N$24:$N$539=1)/('Tables calc'!$N$24:$N$539=1)*(ROW('Tables calc'!$N$24:$N$539)-ROW('Tables calc'!$N$23)),G506)))))</f>
        <v/>
      </c>
      <c r="B506" s="606" t="str" cm="1">
        <f t="array" ref="B506">IF(G506='Tables calc'!$M$1+1,"#",IF(B505="#","",IF(B505="","",INDEX('Tables calc'!$K$24:$K$539,_xlfn.AGGREGATE(15,3,('Tables calc'!$N$24:$N$539=1)/('Tables calc'!$N$24:$N$539=1)*(ROW('Tables calc'!$N$24:$N$539)-ROW('Tables calc'!$N$23)),G506)))))</f>
        <v/>
      </c>
      <c r="C506" s="607" t="str">
        <f t="shared" si="77"/>
        <v/>
      </c>
      <c r="D506" s="608" t="str" cm="1">
        <f t="array" ref="D506">IF(G506='Tables calc'!$M$1+1,'Tables calc'!$P$23,IF(D505='Tables calc'!$P$23,"",IF(D505="","",INDEX('Tables calc'!$L$24:$L$539,_xlfn.AGGREGATE(15,3,('Tables calc'!$N$24:$N$539=1)/('Tables calc'!$N$24:$N$539=1)*(ROW('Tables calc'!$N$24:$N$539)-ROW('Tables calc'!$N$23)),G506)))))</f>
        <v/>
      </c>
      <c r="E506" s="601" t="str">
        <f t="shared" si="78"/>
        <v/>
      </c>
      <c r="F506" s="613" t="str" cm="1">
        <f t="array" ref="F506">IF(G506='Tables calc'!$M$1+1,'Tables calc'!$P$24,IF(E505="Box 5","",IF(F505="","",INDEX('Tables calc'!$M$24:$M$539,_xlfn.AGGREGATE(15,3,('Tables calc'!$N$24:$N$539=1)/('Tables calc'!$N$24:$N$539=1)*(ROW('Tables calc'!$N$24:$N$539)-ROW('Tables calc'!$N$23)),G506)))))</f>
        <v/>
      </c>
      <c r="G506" s="69">
        <v>505</v>
      </c>
      <c r="H506" s="69" t="str">
        <f t="shared" si="70"/>
        <v/>
      </c>
      <c r="I506" s="69" t="str">
        <f t="shared" si="71"/>
        <v/>
      </c>
      <c r="J506" s="69" t="str">
        <f t="shared" si="79"/>
        <v/>
      </c>
      <c r="K506" s="69" t="str">
        <f t="shared" si="72"/>
        <v/>
      </c>
      <c r="L506" s="69" t="str">
        <f t="shared" si="73"/>
        <v/>
      </c>
      <c r="M506" s="69" t="str">
        <f t="shared" si="74"/>
        <v/>
      </c>
      <c r="N506" s="69" t="str">
        <f t="shared" si="75"/>
        <v/>
      </c>
      <c r="O506" s="69" t="str">
        <f t="shared" si="76"/>
        <v/>
      </c>
    </row>
    <row r="507" spans="1:15" x14ac:dyDescent="0.3">
      <c r="A507" s="606" t="str" cm="1">
        <f t="array" ref="A507">IF(G507='Tables calc'!$M$1+1,"Totals:",IF(A506="Totals:","",IF(A506="","",INDEX('Tables calc'!$J$24:$J$539,_xlfn.AGGREGATE(15,3,('Tables calc'!$N$24:$N$539=1)/('Tables calc'!$N$24:$N$539=1)*(ROW('Tables calc'!$N$24:$N$539)-ROW('Tables calc'!$N$23)),G507)))))</f>
        <v/>
      </c>
      <c r="B507" s="606" t="str" cm="1">
        <f t="array" ref="B507">IF(G507='Tables calc'!$M$1+1,"#",IF(B506="#","",IF(B506="","",INDEX('Tables calc'!$K$24:$K$539,_xlfn.AGGREGATE(15,3,('Tables calc'!$N$24:$N$539=1)/('Tables calc'!$N$24:$N$539=1)*(ROW('Tables calc'!$N$24:$N$539)-ROW('Tables calc'!$N$23)),G507)))))</f>
        <v/>
      </c>
      <c r="C507" s="607" t="str">
        <f t="shared" si="77"/>
        <v/>
      </c>
      <c r="D507" s="608" t="str" cm="1">
        <f t="array" ref="D507">IF(G507='Tables calc'!$M$1+1,'Tables calc'!$P$23,IF(D506='Tables calc'!$P$23,"",IF(D506="","",INDEX('Tables calc'!$L$24:$L$539,_xlfn.AGGREGATE(15,3,('Tables calc'!$N$24:$N$539=1)/('Tables calc'!$N$24:$N$539=1)*(ROW('Tables calc'!$N$24:$N$539)-ROW('Tables calc'!$N$23)),G507)))))</f>
        <v/>
      </c>
      <c r="E507" s="601" t="str">
        <f t="shared" si="78"/>
        <v/>
      </c>
      <c r="F507" s="613" t="str" cm="1">
        <f t="array" ref="F507">IF(G507='Tables calc'!$M$1+1,'Tables calc'!$P$24,IF(E506="Box 5","",IF(F506="","",INDEX('Tables calc'!$M$24:$M$539,_xlfn.AGGREGATE(15,3,('Tables calc'!$N$24:$N$539=1)/('Tables calc'!$N$24:$N$539=1)*(ROW('Tables calc'!$N$24:$N$539)-ROW('Tables calc'!$N$23)),G507)))))</f>
        <v/>
      </c>
      <c r="G507" s="69">
        <v>506</v>
      </c>
      <c r="H507" s="69" t="str">
        <f t="shared" si="70"/>
        <v/>
      </c>
      <c r="I507" s="69" t="str">
        <f t="shared" si="71"/>
        <v/>
      </c>
      <c r="J507" s="69" t="str">
        <f t="shared" si="79"/>
        <v/>
      </c>
      <c r="K507" s="69" t="str">
        <f t="shared" si="72"/>
        <v/>
      </c>
      <c r="L507" s="69" t="str">
        <f t="shared" si="73"/>
        <v/>
      </c>
      <c r="M507" s="69" t="str">
        <f t="shared" si="74"/>
        <v/>
      </c>
      <c r="N507" s="69" t="str">
        <f t="shared" si="75"/>
        <v/>
      </c>
      <c r="O507" s="69" t="str">
        <f t="shared" si="76"/>
        <v/>
      </c>
    </row>
    <row r="508" spans="1:15" x14ac:dyDescent="0.3">
      <c r="A508" s="606" t="str" cm="1">
        <f t="array" ref="A508">IF(G508='Tables calc'!$M$1+1,"Totals:",IF(A507="Totals:","",IF(A507="","",INDEX('Tables calc'!$J$24:$J$539,_xlfn.AGGREGATE(15,3,('Tables calc'!$N$24:$N$539=1)/('Tables calc'!$N$24:$N$539=1)*(ROW('Tables calc'!$N$24:$N$539)-ROW('Tables calc'!$N$23)),G508)))))</f>
        <v/>
      </c>
      <c r="B508" s="606" t="str" cm="1">
        <f t="array" ref="B508">IF(G508='Tables calc'!$M$1+1,"#",IF(B507="#","",IF(B507="","",INDEX('Tables calc'!$K$24:$K$539,_xlfn.AGGREGATE(15,3,('Tables calc'!$N$24:$N$539=1)/('Tables calc'!$N$24:$N$539=1)*(ROW('Tables calc'!$N$24:$N$539)-ROW('Tables calc'!$N$23)),G508)))))</f>
        <v/>
      </c>
      <c r="C508" s="607" t="str">
        <f t="shared" si="77"/>
        <v/>
      </c>
      <c r="D508" s="608" t="str" cm="1">
        <f t="array" ref="D508">IF(G508='Tables calc'!$M$1+1,'Tables calc'!$P$23,IF(D507='Tables calc'!$P$23,"",IF(D507="","",INDEX('Tables calc'!$L$24:$L$539,_xlfn.AGGREGATE(15,3,('Tables calc'!$N$24:$N$539=1)/('Tables calc'!$N$24:$N$539=1)*(ROW('Tables calc'!$N$24:$N$539)-ROW('Tables calc'!$N$23)),G508)))))</f>
        <v/>
      </c>
      <c r="E508" s="601" t="str">
        <f t="shared" si="78"/>
        <v/>
      </c>
      <c r="F508" s="613" t="str" cm="1">
        <f t="array" ref="F508">IF(G508='Tables calc'!$M$1+1,'Tables calc'!$P$24,IF(E507="Box 5","",IF(F507="","",INDEX('Tables calc'!$M$24:$M$539,_xlfn.AGGREGATE(15,3,('Tables calc'!$N$24:$N$539=1)/('Tables calc'!$N$24:$N$539=1)*(ROW('Tables calc'!$N$24:$N$539)-ROW('Tables calc'!$N$23)),G508)))))</f>
        <v/>
      </c>
      <c r="G508" s="69">
        <v>507</v>
      </c>
      <c r="H508" s="69" t="str">
        <f t="shared" si="70"/>
        <v/>
      </c>
      <c r="I508" s="69" t="str">
        <f t="shared" si="71"/>
        <v/>
      </c>
      <c r="J508" s="69" t="str">
        <f t="shared" si="79"/>
        <v/>
      </c>
      <c r="K508" s="69" t="str">
        <f t="shared" si="72"/>
        <v/>
      </c>
      <c r="L508" s="69" t="str">
        <f t="shared" si="73"/>
        <v/>
      </c>
      <c r="M508" s="69" t="str">
        <f t="shared" si="74"/>
        <v/>
      </c>
      <c r="N508" s="69" t="str">
        <f t="shared" si="75"/>
        <v/>
      </c>
      <c r="O508" s="69" t="str">
        <f t="shared" si="76"/>
        <v/>
      </c>
    </row>
    <row r="509" spans="1:15" x14ac:dyDescent="0.3">
      <c r="A509" s="606" t="str" cm="1">
        <f t="array" ref="A509">IF(G509='Tables calc'!$M$1+1,"Totals:",IF(A508="Totals:","",IF(A508="","",INDEX('Tables calc'!$J$24:$J$539,_xlfn.AGGREGATE(15,3,('Tables calc'!$N$24:$N$539=1)/('Tables calc'!$N$24:$N$539=1)*(ROW('Tables calc'!$N$24:$N$539)-ROW('Tables calc'!$N$23)),G509)))))</f>
        <v/>
      </c>
      <c r="B509" s="606" t="str" cm="1">
        <f t="array" ref="B509">IF(G509='Tables calc'!$M$1+1,"#",IF(B508="#","",IF(B508="","",INDEX('Tables calc'!$K$24:$K$539,_xlfn.AGGREGATE(15,3,('Tables calc'!$N$24:$N$539=1)/('Tables calc'!$N$24:$N$539=1)*(ROW('Tables calc'!$N$24:$N$539)-ROW('Tables calc'!$N$23)),G509)))))</f>
        <v/>
      </c>
      <c r="C509" s="607" t="str">
        <f t="shared" si="77"/>
        <v/>
      </c>
      <c r="D509" s="608" t="str" cm="1">
        <f t="array" ref="D509">IF(G509='Tables calc'!$M$1+1,'Tables calc'!$P$23,IF(D508='Tables calc'!$P$23,"",IF(D508="","",INDEX('Tables calc'!$L$24:$L$539,_xlfn.AGGREGATE(15,3,('Tables calc'!$N$24:$N$539=1)/('Tables calc'!$N$24:$N$539=1)*(ROW('Tables calc'!$N$24:$N$539)-ROW('Tables calc'!$N$23)),G509)))))</f>
        <v/>
      </c>
      <c r="E509" s="601" t="str">
        <f t="shared" si="78"/>
        <v/>
      </c>
      <c r="F509" s="613" t="str" cm="1">
        <f t="array" ref="F509">IF(G509='Tables calc'!$M$1+1,'Tables calc'!$P$24,IF(E508="Box 5","",IF(F508="","",INDEX('Tables calc'!$M$24:$M$539,_xlfn.AGGREGATE(15,3,('Tables calc'!$N$24:$N$539=1)/('Tables calc'!$N$24:$N$539=1)*(ROW('Tables calc'!$N$24:$N$539)-ROW('Tables calc'!$N$23)),G509)))))</f>
        <v/>
      </c>
      <c r="G509" s="69">
        <v>508</v>
      </c>
      <c r="H509" s="69" t="str">
        <f t="shared" si="70"/>
        <v/>
      </c>
      <c r="I509" s="69" t="str">
        <f t="shared" si="71"/>
        <v/>
      </c>
      <c r="J509" s="69" t="str">
        <f t="shared" si="79"/>
        <v/>
      </c>
      <c r="K509" s="69" t="str">
        <f t="shared" si="72"/>
        <v/>
      </c>
      <c r="L509" s="69" t="str">
        <f t="shared" si="73"/>
        <v/>
      </c>
      <c r="M509" s="69" t="str">
        <f t="shared" si="74"/>
        <v/>
      </c>
      <c r="N509" s="69" t="str">
        <f t="shared" si="75"/>
        <v/>
      </c>
      <c r="O509" s="69" t="str">
        <f t="shared" si="76"/>
        <v/>
      </c>
    </row>
    <row r="510" spans="1:15" x14ac:dyDescent="0.3">
      <c r="A510" s="606" t="str" cm="1">
        <f t="array" ref="A510">IF(G510='Tables calc'!$M$1+1,"Totals:",IF(A509="Totals:","",IF(A509="","",INDEX('Tables calc'!$J$24:$J$539,_xlfn.AGGREGATE(15,3,('Tables calc'!$N$24:$N$539=1)/('Tables calc'!$N$24:$N$539=1)*(ROW('Tables calc'!$N$24:$N$539)-ROW('Tables calc'!$N$23)),G510)))))</f>
        <v/>
      </c>
      <c r="B510" s="606" t="str" cm="1">
        <f t="array" ref="B510">IF(G510='Tables calc'!$M$1+1,"#",IF(B509="#","",IF(B509="","",INDEX('Tables calc'!$K$24:$K$539,_xlfn.AGGREGATE(15,3,('Tables calc'!$N$24:$N$539=1)/('Tables calc'!$N$24:$N$539=1)*(ROW('Tables calc'!$N$24:$N$539)-ROW('Tables calc'!$N$23)),G510)))))</f>
        <v/>
      </c>
      <c r="C510" s="607" t="str">
        <f t="shared" si="77"/>
        <v/>
      </c>
      <c r="D510" s="608" t="str" cm="1">
        <f t="array" ref="D510">IF(G510='Tables calc'!$M$1+1,'Tables calc'!$P$23,IF(D509='Tables calc'!$P$23,"",IF(D509="","",INDEX('Tables calc'!$L$24:$L$539,_xlfn.AGGREGATE(15,3,('Tables calc'!$N$24:$N$539=1)/('Tables calc'!$N$24:$N$539=1)*(ROW('Tables calc'!$N$24:$N$539)-ROW('Tables calc'!$N$23)),G510)))))</f>
        <v/>
      </c>
      <c r="E510" s="601" t="str">
        <f t="shared" si="78"/>
        <v/>
      </c>
      <c r="F510" s="613" t="str" cm="1">
        <f t="array" ref="F510">IF(G510='Tables calc'!$M$1+1,'Tables calc'!$P$24,IF(E509="Box 5","",IF(F509="","",INDEX('Tables calc'!$M$24:$M$539,_xlfn.AGGREGATE(15,3,('Tables calc'!$N$24:$N$539=1)/('Tables calc'!$N$24:$N$539=1)*(ROW('Tables calc'!$N$24:$N$539)-ROW('Tables calc'!$N$23)),G510)))))</f>
        <v/>
      </c>
      <c r="G510" s="69">
        <v>509</v>
      </c>
      <c r="H510" s="69" t="str">
        <f t="shared" si="70"/>
        <v/>
      </c>
      <c r="I510" s="69" t="str">
        <f t="shared" si="71"/>
        <v/>
      </c>
      <c r="J510" s="69" t="str">
        <f t="shared" si="79"/>
        <v/>
      </c>
      <c r="K510" s="69" t="str">
        <f t="shared" si="72"/>
        <v/>
      </c>
      <c r="L510" s="69" t="str">
        <f t="shared" si="73"/>
        <v/>
      </c>
      <c r="M510" s="69" t="str">
        <f t="shared" si="74"/>
        <v/>
      </c>
      <c r="N510" s="69" t="str">
        <f t="shared" si="75"/>
        <v/>
      </c>
      <c r="O510" s="69" t="str">
        <f t="shared" si="76"/>
        <v/>
      </c>
    </row>
    <row r="511" spans="1:15" x14ac:dyDescent="0.3">
      <c r="A511" s="606" t="str" cm="1">
        <f t="array" ref="A511">IF(G511='Tables calc'!$M$1+1,"Totals:",IF(A510="Totals:","",IF(A510="","",INDEX('Tables calc'!$J$24:$J$539,_xlfn.AGGREGATE(15,3,('Tables calc'!$N$24:$N$539=1)/('Tables calc'!$N$24:$N$539=1)*(ROW('Tables calc'!$N$24:$N$539)-ROW('Tables calc'!$N$23)),G511)))))</f>
        <v/>
      </c>
      <c r="B511" s="606" t="str" cm="1">
        <f t="array" ref="B511">IF(G511='Tables calc'!$M$1+1,"#",IF(B510="#","",IF(B510="","",INDEX('Tables calc'!$K$24:$K$539,_xlfn.AGGREGATE(15,3,('Tables calc'!$N$24:$N$539=1)/('Tables calc'!$N$24:$N$539=1)*(ROW('Tables calc'!$N$24:$N$539)-ROW('Tables calc'!$N$23)),G511)))))</f>
        <v/>
      </c>
      <c r="C511" s="607" t="str">
        <f t="shared" si="77"/>
        <v/>
      </c>
      <c r="D511" s="608" t="str" cm="1">
        <f t="array" ref="D511">IF(G511='Tables calc'!$M$1+1,'Tables calc'!$P$23,IF(D510='Tables calc'!$P$23,"",IF(D510="","",INDEX('Tables calc'!$L$24:$L$539,_xlfn.AGGREGATE(15,3,('Tables calc'!$N$24:$N$539=1)/('Tables calc'!$N$24:$N$539=1)*(ROW('Tables calc'!$N$24:$N$539)-ROW('Tables calc'!$N$23)),G511)))))</f>
        <v/>
      </c>
      <c r="E511" s="601" t="str">
        <f t="shared" si="78"/>
        <v/>
      </c>
      <c r="F511" s="613" t="str" cm="1">
        <f t="array" ref="F511">IF(G511='Tables calc'!$M$1+1,'Tables calc'!$P$24,IF(E510="Box 5","",IF(F510="","",INDEX('Tables calc'!$M$24:$M$539,_xlfn.AGGREGATE(15,3,('Tables calc'!$N$24:$N$539=1)/('Tables calc'!$N$24:$N$539=1)*(ROW('Tables calc'!$N$24:$N$539)-ROW('Tables calc'!$N$23)),G511)))))</f>
        <v/>
      </c>
      <c r="G511" s="69">
        <v>510</v>
      </c>
      <c r="H511" s="69" t="str">
        <f t="shared" si="70"/>
        <v/>
      </c>
      <c r="I511" s="69" t="str">
        <f t="shared" si="71"/>
        <v/>
      </c>
      <c r="J511" s="69" t="str">
        <f t="shared" si="79"/>
        <v/>
      </c>
      <c r="K511" s="69" t="str">
        <f t="shared" si="72"/>
        <v/>
      </c>
      <c r="L511" s="69" t="str">
        <f t="shared" si="73"/>
        <v/>
      </c>
      <c r="M511" s="69" t="str">
        <f t="shared" si="74"/>
        <v/>
      </c>
      <c r="N511" s="69" t="str">
        <f t="shared" si="75"/>
        <v/>
      </c>
      <c r="O511" s="69" t="str">
        <f t="shared" si="76"/>
        <v/>
      </c>
    </row>
    <row r="512" spans="1:15" x14ac:dyDescent="0.3">
      <c r="A512" s="606" t="str" cm="1">
        <f t="array" ref="A512">IF(G512='Tables calc'!$M$1+1,"Totals:",IF(A511="Totals:","",IF(A511="","",INDEX('Tables calc'!$J$24:$J$539,_xlfn.AGGREGATE(15,3,('Tables calc'!$N$24:$N$539=1)/('Tables calc'!$N$24:$N$539=1)*(ROW('Tables calc'!$N$24:$N$539)-ROW('Tables calc'!$N$23)),G512)))))</f>
        <v/>
      </c>
      <c r="B512" s="606" t="str" cm="1">
        <f t="array" ref="B512">IF(G512='Tables calc'!$M$1+1,"#",IF(B511="#","",IF(B511="","",INDEX('Tables calc'!$K$24:$K$539,_xlfn.AGGREGATE(15,3,('Tables calc'!$N$24:$N$539=1)/('Tables calc'!$N$24:$N$539=1)*(ROW('Tables calc'!$N$24:$N$539)-ROW('Tables calc'!$N$23)),G512)))))</f>
        <v/>
      </c>
      <c r="C512" s="607" t="str">
        <f t="shared" si="77"/>
        <v/>
      </c>
      <c r="D512" s="608" t="str" cm="1">
        <f t="array" ref="D512">IF(G512='Tables calc'!$M$1+1,'Tables calc'!$P$23,IF(D511='Tables calc'!$P$23,"",IF(D511="","",INDEX('Tables calc'!$L$24:$L$539,_xlfn.AGGREGATE(15,3,('Tables calc'!$N$24:$N$539=1)/('Tables calc'!$N$24:$N$539=1)*(ROW('Tables calc'!$N$24:$N$539)-ROW('Tables calc'!$N$23)),G512)))))</f>
        <v/>
      </c>
      <c r="E512" s="601" t="str">
        <f t="shared" si="78"/>
        <v/>
      </c>
      <c r="F512" s="613" t="str" cm="1">
        <f t="array" ref="F512">IF(G512='Tables calc'!$M$1+1,'Tables calc'!$P$24,IF(E511="Box 5","",IF(F511="","",INDEX('Tables calc'!$M$24:$M$539,_xlfn.AGGREGATE(15,3,('Tables calc'!$N$24:$N$539=1)/('Tables calc'!$N$24:$N$539=1)*(ROW('Tables calc'!$N$24:$N$539)-ROW('Tables calc'!$N$23)),G512)))))</f>
        <v/>
      </c>
      <c r="G512" s="69">
        <v>511</v>
      </c>
      <c r="H512" s="69" t="str">
        <f t="shared" si="70"/>
        <v/>
      </c>
      <c r="I512" s="69" t="str">
        <f t="shared" si="71"/>
        <v/>
      </c>
      <c r="J512" s="69" t="str">
        <f t="shared" si="79"/>
        <v/>
      </c>
      <c r="K512" s="69" t="str">
        <f t="shared" si="72"/>
        <v/>
      </c>
      <c r="L512" s="69" t="str">
        <f t="shared" si="73"/>
        <v/>
      </c>
      <c r="M512" s="69" t="str">
        <f t="shared" si="74"/>
        <v/>
      </c>
      <c r="N512" s="69" t="str">
        <f t="shared" si="75"/>
        <v/>
      </c>
      <c r="O512" s="69" t="str">
        <f t="shared" si="76"/>
        <v/>
      </c>
    </row>
    <row r="513" spans="1:15" x14ac:dyDescent="0.3">
      <c r="A513" s="606" t="str" cm="1">
        <f t="array" ref="A513">IF(G513='Tables calc'!$M$1+1,"Totals:",IF(A512="Totals:","",IF(A512="","",INDEX('Tables calc'!$J$24:$J$539,_xlfn.AGGREGATE(15,3,('Tables calc'!$N$24:$N$539=1)/('Tables calc'!$N$24:$N$539=1)*(ROW('Tables calc'!$N$24:$N$539)-ROW('Tables calc'!$N$23)),G513)))))</f>
        <v/>
      </c>
      <c r="B513" s="606" t="str" cm="1">
        <f t="array" ref="B513">IF(G513='Tables calc'!$M$1+1,"#",IF(B512="#","",IF(B512="","",INDEX('Tables calc'!$K$24:$K$539,_xlfn.AGGREGATE(15,3,('Tables calc'!$N$24:$N$539=1)/('Tables calc'!$N$24:$N$539=1)*(ROW('Tables calc'!$N$24:$N$539)-ROW('Tables calc'!$N$23)),G513)))))</f>
        <v/>
      </c>
      <c r="C513" s="607" t="str">
        <f t="shared" si="77"/>
        <v/>
      </c>
      <c r="D513" s="608" t="str" cm="1">
        <f t="array" ref="D513">IF(G513='Tables calc'!$M$1+1,'Tables calc'!$P$23,IF(D512='Tables calc'!$P$23,"",IF(D512="","",INDEX('Tables calc'!$L$24:$L$539,_xlfn.AGGREGATE(15,3,('Tables calc'!$N$24:$N$539=1)/('Tables calc'!$N$24:$N$539=1)*(ROW('Tables calc'!$N$24:$N$539)-ROW('Tables calc'!$N$23)),G513)))))</f>
        <v/>
      </c>
      <c r="E513" s="601" t="str">
        <f t="shared" si="78"/>
        <v/>
      </c>
      <c r="F513" s="613" t="str" cm="1">
        <f t="array" ref="F513">IF(G513='Tables calc'!$M$1+1,'Tables calc'!$P$24,IF(E512="Box 5","",IF(F512="","",INDEX('Tables calc'!$M$24:$M$539,_xlfn.AGGREGATE(15,3,('Tables calc'!$N$24:$N$539=1)/('Tables calc'!$N$24:$N$539=1)*(ROW('Tables calc'!$N$24:$N$539)-ROW('Tables calc'!$N$23)),G513)))))</f>
        <v/>
      </c>
      <c r="G513" s="69">
        <v>512</v>
      </c>
      <c r="H513" s="69" t="str">
        <f t="shared" si="70"/>
        <v/>
      </c>
      <c r="I513" s="69" t="str">
        <f t="shared" si="71"/>
        <v/>
      </c>
      <c r="J513" s="69" t="str">
        <f t="shared" si="79"/>
        <v/>
      </c>
      <c r="K513" s="69" t="str">
        <f t="shared" si="72"/>
        <v/>
      </c>
      <c r="L513" s="69" t="str">
        <f t="shared" si="73"/>
        <v/>
      </c>
      <c r="M513" s="69" t="str">
        <f t="shared" si="74"/>
        <v/>
      </c>
      <c r="N513" s="69" t="str">
        <f t="shared" si="75"/>
        <v/>
      </c>
      <c r="O513" s="69" t="str">
        <f t="shared" si="76"/>
        <v/>
      </c>
    </row>
    <row r="514" spans="1:15" x14ac:dyDescent="0.3">
      <c r="A514" s="606" t="str" cm="1">
        <f t="array" ref="A514">IF(G514='Tables calc'!$M$1+1,"Totals:",IF(A513="Totals:","",IF(A513="","",INDEX('Tables calc'!$J$24:$J$539,_xlfn.AGGREGATE(15,3,('Tables calc'!$N$24:$N$539=1)/('Tables calc'!$N$24:$N$539=1)*(ROW('Tables calc'!$N$24:$N$539)-ROW('Tables calc'!$N$23)),G514)))))</f>
        <v/>
      </c>
      <c r="B514" s="606" t="str" cm="1">
        <f t="array" ref="B514">IF(G514='Tables calc'!$M$1+1,"#",IF(B513="#","",IF(B513="","",INDEX('Tables calc'!$K$24:$K$539,_xlfn.AGGREGATE(15,3,('Tables calc'!$N$24:$N$539=1)/('Tables calc'!$N$24:$N$539=1)*(ROW('Tables calc'!$N$24:$N$539)-ROW('Tables calc'!$N$23)),G514)))))</f>
        <v/>
      </c>
      <c r="C514" s="607" t="str">
        <f t="shared" si="77"/>
        <v/>
      </c>
      <c r="D514" s="608" t="str" cm="1">
        <f t="array" ref="D514">IF(G514='Tables calc'!$M$1+1,'Tables calc'!$P$23,IF(D513='Tables calc'!$P$23,"",IF(D513="","",INDEX('Tables calc'!$L$24:$L$539,_xlfn.AGGREGATE(15,3,('Tables calc'!$N$24:$N$539=1)/('Tables calc'!$N$24:$N$539=1)*(ROW('Tables calc'!$N$24:$N$539)-ROW('Tables calc'!$N$23)),G514)))))</f>
        <v/>
      </c>
      <c r="E514" s="601" t="str">
        <f t="shared" si="78"/>
        <v/>
      </c>
      <c r="F514" s="613" t="str" cm="1">
        <f t="array" ref="F514">IF(G514='Tables calc'!$M$1+1,'Tables calc'!$P$24,IF(E513="Box 5","",IF(F513="","",INDEX('Tables calc'!$M$24:$M$539,_xlfn.AGGREGATE(15,3,('Tables calc'!$N$24:$N$539=1)/('Tables calc'!$N$24:$N$539=1)*(ROW('Tables calc'!$N$24:$N$539)-ROW('Tables calc'!$N$23)),G514)))))</f>
        <v/>
      </c>
      <c r="G514" s="69">
        <v>513</v>
      </c>
      <c r="H514" s="69" t="str">
        <f t="shared" ref="H514:H519" si="80">IF(A514="Totals:","STOP",IF(H513="STOP","",IF(H513="","","GO")))</f>
        <v/>
      </c>
      <c r="I514" s="69" t="str">
        <f t="shared" ref="I514:I519" si="81">IF(A514="Totals:","STOP",IF(I513="STOP","",IF(I513="","","GO")))</f>
        <v/>
      </c>
      <c r="J514" s="69" t="str">
        <f t="shared" si="79"/>
        <v/>
      </c>
      <c r="K514" s="69" t="str">
        <f t="shared" ref="K514:K519" si="82">IF(A514="Totals:","STOP",IF(K513="STOP","",IF(K513="","","GO")))</f>
        <v/>
      </c>
      <c r="L514" s="69" t="str">
        <f t="shared" ref="L514:L519" si="83">IF(A514="Totals:","STOP",IF(L513="STOP","",IF(L513="","","GO")))</f>
        <v/>
      </c>
      <c r="M514" s="69" t="str">
        <f t="shared" ref="M514:M519" si="84">IF(A514="Totals:","STOP",IF(M513="STOP","",IF(M513="","","GO")))</f>
        <v/>
      </c>
      <c r="N514" s="69" t="str">
        <f t="shared" ref="N514:N519" si="85">IF(A514="Totals:","STOP",IF(N513="STOP","",IF(N513="","","GO")))</f>
        <v/>
      </c>
      <c r="O514" s="69" t="str">
        <f t="shared" ref="O514:O519" si="86">IF(A514="Totals:","STOP",IF(O513="STOP","",IF(O513="","","GO")))</f>
        <v/>
      </c>
    </row>
    <row r="515" spans="1:15" x14ac:dyDescent="0.3">
      <c r="A515" s="606" t="str" cm="1">
        <f t="array" ref="A515">IF(G515='Tables calc'!$M$1+1,"Totals:",IF(A514="Totals:","",IF(A514="","",INDEX('Tables calc'!$J$24:$J$539,_xlfn.AGGREGATE(15,3,('Tables calc'!$N$24:$N$539=1)/('Tables calc'!$N$24:$N$539=1)*(ROW('Tables calc'!$N$24:$N$539)-ROW('Tables calc'!$N$23)),G515)))))</f>
        <v/>
      </c>
      <c r="B515" s="606" t="str" cm="1">
        <f t="array" ref="B515">IF(G515='Tables calc'!$M$1+1,"#",IF(B514="#","",IF(B514="","",INDEX('Tables calc'!$K$24:$K$539,_xlfn.AGGREGATE(15,3,('Tables calc'!$N$24:$N$539=1)/('Tables calc'!$N$24:$N$539=1)*(ROW('Tables calc'!$N$24:$N$539)-ROW('Tables calc'!$N$23)),G515)))))</f>
        <v/>
      </c>
      <c r="C515" s="607" t="str">
        <f t="shared" ref="C515:C519" si="87">IF(A515="Totals:","Box 4",IF(A515="FTE Reduction Exceptions:","*",""))</f>
        <v/>
      </c>
      <c r="D515" s="608" t="str" cm="1">
        <f t="array" ref="D515">IF(G515='Tables calc'!$M$1+1,'Tables calc'!$P$23,IF(D514='Tables calc'!$P$23,"",IF(D514="","",INDEX('Tables calc'!$L$24:$L$539,_xlfn.AGGREGATE(15,3,('Tables calc'!$N$24:$N$539=1)/('Tables calc'!$N$24:$N$539=1)*(ROW('Tables calc'!$N$24:$N$539)-ROW('Tables calc'!$N$23)),G515)))))</f>
        <v/>
      </c>
      <c r="E515" s="601" t="str">
        <f t="shared" ref="E515:E519" si="88">IF(A515="Totals:","Box 5",IF(A515="FTE Reduction Exceptions:","*",""))</f>
        <v/>
      </c>
      <c r="F515" s="613" t="str" cm="1">
        <f t="array" ref="F515">IF(G515='Tables calc'!$M$1+1,'Tables calc'!$P$24,IF(E514="Box 5","",IF(F514="","",INDEX('Tables calc'!$M$24:$M$539,_xlfn.AGGREGATE(15,3,('Tables calc'!$N$24:$N$539=1)/('Tables calc'!$N$24:$N$539=1)*(ROW('Tables calc'!$N$24:$N$539)-ROW('Tables calc'!$N$23)),G515)))))</f>
        <v/>
      </c>
      <c r="G515" s="69">
        <v>514</v>
      </c>
      <c r="H515" s="69" t="str">
        <f t="shared" si="80"/>
        <v/>
      </c>
      <c r="I515" s="69" t="str">
        <f t="shared" si="81"/>
        <v/>
      </c>
      <c r="J515" s="69" t="str">
        <f t="shared" si="79"/>
        <v/>
      </c>
      <c r="K515" s="69" t="str">
        <f t="shared" si="82"/>
        <v/>
      </c>
      <c r="L515" s="69" t="str">
        <f t="shared" si="83"/>
        <v/>
      </c>
      <c r="M515" s="69" t="str">
        <f t="shared" si="84"/>
        <v/>
      </c>
      <c r="N515" s="69" t="str">
        <f t="shared" si="85"/>
        <v/>
      </c>
      <c r="O515" s="69" t="str">
        <f t="shared" si="86"/>
        <v/>
      </c>
    </row>
    <row r="516" spans="1:15" x14ac:dyDescent="0.3">
      <c r="A516" s="606" t="str" cm="1">
        <f t="array" ref="A516">IF(G516='Tables calc'!$M$1+1,"Totals:",IF(A515="Totals:","",IF(A515="","",INDEX('Tables calc'!$J$24:$J$539,_xlfn.AGGREGATE(15,3,('Tables calc'!$N$24:$N$539=1)/('Tables calc'!$N$24:$N$539=1)*(ROW('Tables calc'!$N$24:$N$539)-ROW('Tables calc'!$N$23)),G516)))))</f>
        <v/>
      </c>
      <c r="B516" s="606" t="str" cm="1">
        <f t="array" ref="B516">IF(G516='Tables calc'!$M$1+1,"#",IF(B515="#","",IF(B515="","",INDEX('Tables calc'!$K$24:$K$539,_xlfn.AGGREGATE(15,3,('Tables calc'!$N$24:$N$539=1)/('Tables calc'!$N$24:$N$539=1)*(ROW('Tables calc'!$N$24:$N$539)-ROW('Tables calc'!$N$23)),G516)))))</f>
        <v/>
      </c>
      <c r="C516" s="607" t="str">
        <f t="shared" si="87"/>
        <v/>
      </c>
      <c r="D516" s="608" t="str" cm="1">
        <f t="array" ref="D516">IF(G516='Tables calc'!$M$1+1,'Tables calc'!$P$23,IF(D515='Tables calc'!$P$23,"",IF(D515="","",INDEX('Tables calc'!$L$24:$L$539,_xlfn.AGGREGATE(15,3,('Tables calc'!$N$24:$N$539=1)/('Tables calc'!$N$24:$N$539=1)*(ROW('Tables calc'!$N$24:$N$539)-ROW('Tables calc'!$N$23)),G516)))))</f>
        <v/>
      </c>
      <c r="E516" s="601" t="str">
        <f t="shared" si="88"/>
        <v/>
      </c>
      <c r="F516" s="613" t="str" cm="1">
        <f t="array" ref="F516">IF(G516='Tables calc'!$M$1+1,'Tables calc'!$P$24,IF(E515="Box 5","",IF(F515="","",INDEX('Tables calc'!$M$24:$M$539,_xlfn.AGGREGATE(15,3,('Tables calc'!$N$24:$N$539=1)/('Tables calc'!$N$24:$N$539=1)*(ROW('Tables calc'!$N$24:$N$539)-ROW('Tables calc'!$N$23)),G516)))))</f>
        <v/>
      </c>
      <c r="G516" s="69">
        <v>515</v>
      </c>
      <c r="H516" s="69" t="str">
        <f t="shared" si="80"/>
        <v/>
      </c>
      <c r="I516" s="69" t="str">
        <f t="shared" si="81"/>
        <v/>
      </c>
      <c r="J516" s="69" t="str">
        <f t="shared" si="79"/>
        <v/>
      </c>
      <c r="K516" s="69" t="str">
        <f t="shared" si="82"/>
        <v/>
      </c>
      <c r="L516" s="69" t="str">
        <f t="shared" si="83"/>
        <v/>
      </c>
      <c r="M516" s="69" t="str">
        <f t="shared" si="84"/>
        <v/>
      </c>
      <c r="N516" s="69" t="str">
        <f t="shared" si="85"/>
        <v/>
      </c>
      <c r="O516" s="69" t="str">
        <f t="shared" si="86"/>
        <v/>
      </c>
    </row>
    <row r="517" spans="1:15" x14ac:dyDescent="0.3">
      <c r="A517" s="606" t="str" cm="1">
        <f t="array" ref="A517">IF(G517='Tables calc'!$M$1+1,"Totals:",IF(A516="Totals:","",IF(A516="","",INDEX('Tables calc'!$J$24:$J$539,_xlfn.AGGREGATE(15,3,('Tables calc'!$N$24:$N$539=1)/('Tables calc'!$N$24:$N$539=1)*(ROW('Tables calc'!$N$24:$N$539)-ROW('Tables calc'!$N$23)),G517)))))</f>
        <v/>
      </c>
      <c r="B517" s="606" t="str" cm="1">
        <f t="array" ref="B517">IF(G517='Tables calc'!$M$1+1,"#",IF(B516="#","",IF(B516="","",INDEX('Tables calc'!$K$24:$K$539,_xlfn.AGGREGATE(15,3,('Tables calc'!$N$24:$N$539=1)/('Tables calc'!$N$24:$N$539=1)*(ROW('Tables calc'!$N$24:$N$539)-ROW('Tables calc'!$N$23)),G517)))))</f>
        <v/>
      </c>
      <c r="C517" s="607" t="str">
        <f t="shared" si="87"/>
        <v/>
      </c>
      <c r="D517" s="608" t="str" cm="1">
        <f t="array" ref="D517">IF(G517='Tables calc'!$M$1+1,'Tables calc'!$P$23,IF(D516='Tables calc'!$P$23,"",IF(D516="","",INDEX('Tables calc'!$L$24:$L$539,_xlfn.AGGREGATE(15,3,('Tables calc'!$N$24:$N$539=1)/('Tables calc'!$N$24:$N$539=1)*(ROW('Tables calc'!$N$24:$N$539)-ROW('Tables calc'!$N$23)),G517)))))</f>
        <v/>
      </c>
      <c r="E517" s="601" t="str">
        <f t="shared" si="88"/>
        <v/>
      </c>
      <c r="F517" s="613" t="str" cm="1">
        <f t="array" ref="F517">IF(G517='Tables calc'!$M$1+1,'Tables calc'!$P$24,IF(E516="Box 5","",IF(F516="","",INDEX('Tables calc'!$M$24:$M$539,_xlfn.AGGREGATE(15,3,('Tables calc'!$N$24:$N$539=1)/('Tables calc'!$N$24:$N$539=1)*(ROW('Tables calc'!$N$24:$N$539)-ROW('Tables calc'!$N$23)),G517)))))</f>
        <v/>
      </c>
      <c r="G517" s="69">
        <v>516</v>
      </c>
      <c r="H517" s="69" t="str">
        <f t="shared" si="80"/>
        <v/>
      </c>
      <c r="I517" s="69" t="str">
        <f t="shared" si="81"/>
        <v/>
      </c>
      <c r="J517" s="69" t="str">
        <f t="shared" si="79"/>
        <v/>
      </c>
      <c r="K517" s="69" t="str">
        <f t="shared" si="82"/>
        <v/>
      </c>
      <c r="L517" s="69" t="str">
        <f t="shared" si="83"/>
        <v/>
      </c>
      <c r="M517" s="69" t="str">
        <f t="shared" si="84"/>
        <v/>
      </c>
      <c r="N517" s="69" t="str">
        <f t="shared" si="85"/>
        <v/>
      </c>
      <c r="O517" s="69" t="str">
        <f t="shared" si="86"/>
        <v/>
      </c>
    </row>
    <row r="518" spans="1:15" x14ac:dyDescent="0.3">
      <c r="A518" s="606" t="str" cm="1">
        <f t="array" ref="A518">IF(G518='Tables calc'!$M$1+1,"Totals:",IF(A517="Totals:","",IF(A517="","",INDEX('Tables calc'!$J$24:$J$539,_xlfn.AGGREGATE(15,3,('Tables calc'!$N$24:$N$539=1)/('Tables calc'!$N$24:$N$539=1)*(ROW('Tables calc'!$N$24:$N$539)-ROW('Tables calc'!$N$23)),G518)))))</f>
        <v/>
      </c>
      <c r="B518" s="606" t="str" cm="1">
        <f t="array" ref="B518">IF(G518='Tables calc'!$M$1+1,"#",IF(B517="#","",IF(B517="","",INDEX('Tables calc'!$K$24:$K$539,_xlfn.AGGREGATE(15,3,('Tables calc'!$N$24:$N$539=1)/('Tables calc'!$N$24:$N$539=1)*(ROW('Tables calc'!$N$24:$N$539)-ROW('Tables calc'!$N$23)),G518)))))</f>
        <v/>
      </c>
      <c r="C518" s="607" t="str">
        <f t="shared" si="87"/>
        <v/>
      </c>
      <c r="D518" s="608" t="str" cm="1">
        <f t="array" ref="D518">IF(G518='Tables calc'!$M$1+1,'Tables calc'!$P$23,IF(D517='Tables calc'!$P$23,"",IF(D517="","",INDEX('Tables calc'!$L$24:$L$539,_xlfn.AGGREGATE(15,3,('Tables calc'!$N$24:$N$539=1)/('Tables calc'!$N$24:$N$539=1)*(ROW('Tables calc'!$N$24:$N$539)-ROW('Tables calc'!$N$23)),G518)))))</f>
        <v/>
      </c>
      <c r="E518" s="601" t="str">
        <f t="shared" si="88"/>
        <v/>
      </c>
      <c r="F518" s="613" t="str" cm="1">
        <f t="array" ref="F518">IF(G518='Tables calc'!$M$1+1,'Tables calc'!$P$24,IF(E517="Box 5","",IF(F517="","",INDEX('Tables calc'!$M$24:$M$539,_xlfn.AGGREGATE(15,3,('Tables calc'!$N$24:$N$539=1)/('Tables calc'!$N$24:$N$539=1)*(ROW('Tables calc'!$N$24:$N$539)-ROW('Tables calc'!$N$23)),G518)))))</f>
        <v/>
      </c>
      <c r="H518" s="69" t="str">
        <f t="shared" si="80"/>
        <v/>
      </c>
      <c r="I518" s="69" t="str">
        <f t="shared" si="81"/>
        <v/>
      </c>
      <c r="J518" s="69" t="str">
        <f t="shared" si="79"/>
        <v/>
      </c>
      <c r="K518" s="69" t="str">
        <f t="shared" si="82"/>
        <v/>
      </c>
      <c r="L518" s="69" t="str">
        <f t="shared" si="83"/>
        <v/>
      </c>
      <c r="M518" s="69" t="str">
        <f t="shared" si="84"/>
        <v/>
      </c>
      <c r="N518" s="69" t="str">
        <f t="shared" si="85"/>
        <v/>
      </c>
      <c r="O518" s="69" t="str">
        <f t="shared" si="86"/>
        <v/>
      </c>
    </row>
    <row r="519" spans="1:15" x14ac:dyDescent="0.3">
      <c r="A519" s="606" t="str" cm="1">
        <f t="array" ref="A519">IF(G519='Tables calc'!$M$1+1,"Totals:",IF(A518="Totals:","",IF(A518="","",INDEX('Tables calc'!$J$24:$J$539,_xlfn.AGGREGATE(15,3,('Tables calc'!$N$24:$N$539=1)/('Tables calc'!$N$24:$N$539=1)*(ROW('Tables calc'!$N$24:$N$539)-ROW('Tables calc'!$N$23)),G519)))))</f>
        <v/>
      </c>
      <c r="B519" s="606" t="str" cm="1">
        <f t="array" ref="B519">IF(G519='Tables calc'!$M$1+1,"#",IF(B518="#","",IF(B518="","",INDEX('Tables calc'!$K$24:$K$539,_xlfn.AGGREGATE(15,3,('Tables calc'!$N$24:$N$539=1)/('Tables calc'!$N$24:$N$539=1)*(ROW('Tables calc'!$N$24:$N$539)-ROW('Tables calc'!$N$23)),G519)))))</f>
        <v/>
      </c>
      <c r="C519" s="607" t="str">
        <f t="shared" si="87"/>
        <v/>
      </c>
      <c r="D519" s="608" t="str" cm="1">
        <f t="array" ref="D519">IF(G519='Tables calc'!$M$1+1,'Tables calc'!$P$23,IF(D518='Tables calc'!$P$23,"",IF(D518="","",INDEX('Tables calc'!$L$24:$L$539,_xlfn.AGGREGATE(15,3,('Tables calc'!$N$24:$N$539=1)/('Tables calc'!$N$24:$N$539=1)*(ROW('Tables calc'!$N$24:$N$539)-ROW('Tables calc'!$N$23)),G519)))))</f>
        <v/>
      </c>
      <c r="E519" s="601" t="str">
        <f t="shared" si="88"/>
        <v/>
      </c>
      <c r="F519" s="613" t="str" cm="1">
        <f t="array" ref="F519">IF(G519='Tables calc'!$M$1+1,'Tables calc'!$P$24,IF(E518="Box 5","",IF(F518="","",INDEX('Tables calc'!$M$24:$M$539,_xlfn.AGGREGATE(15,3,('Tables calc'!$N$24:$N$539=1)/('Tables calc'!$N$24:$N$539=1)*(ROW('Tables calc'!$N$24:$N$539)-ROW('Tables calc'!$N$23)),G519)))))</f>
        <v/>
      </c>
      <c r="H519" s="69" t="str">
        <f t="shared" si="80"/>
        <v/>
      </c>
      <c r="I519" s="69" t="str">
        <f t="shared" si="81"/>
        <v/>
      </c>
      <c r="J519" s="69" t="str">
        <f t="shared" si="79"/>
        <v/>
      </c>
      <c r="K519" s="69" t="str">
        <f t="shared" si="82"/>
        <v/>
      </c>
      <c r="L519" s="69" t="str">
        <f t="shared" si="83"/>
        <v/>
      </c>
      <c r="M519" s="69" t="str">
        <f t="shared" si="84"/>
        <v/>
      </c>
      <c r="N519" s="69" t="str">
        <f t="shared" si="85"/>
        <v/>
      </c>
      <c r="O519" s="69" t="str">
        <f t="shared" si="86"/>
        <v/>
      </c>
    </row>
  </sheetData>
  <sheetProtection algorithmName="SHA-512" hashValue="2W6GWTbwCNJ6d/IgjO08NC6DtOhYFjmYx5vTSJqsvH0IJupEFL6o+XyyOd3JBvzpwTeX5Z+xIPRFfRD3pckvqw==" saltValue="o+hYFajBeV/GcFdxa4SYeA==" spinCount="100000" sheet="1" objects="1" scenarios="1"/>
  <mergeCells count="2">
    <mergeCell ref="C1:D1"/>
    <mergeCell ref="E1:F1"/>
  </mergeCells>
  <conditionalFormatting sqref="A2:F517 C518:F519 A3:C519 D4:D519 E3:F519">
    <cfRule type="expression" dxfId="25" priority="9">
      <formula>A2="#"</formula>
    </cfRule>
  </conditionalFormatting>
  <conditionalFormatting sqref="F2:F519">
    <cfRule type="expression" dxfId="24" priority="10">
      <formula>F2="Totals:"</formula>
    </cfRule>
    <cfRule type="expression" dxfId="23" priority="11">
      <formula>F2="FTE Reduction Exceptions:"</formula>
    </cfRule>
  </conditionalFormatting>
  <conditionalFormatting sqref="A2:C519">
    <cfRule type="expression" dxfId="22" priority="12">
      <formula>A2="Totals:"</formula>
    </cfRule>
    <cfRule type="expression" dxfId="21" priority="13">
      <formula>A2="FTE Reduction Exceptions:"</formula>
    </cfRule>
  </conditionalFormatting>
  <conditionalFormatting sqref="D2:E519">
    <cfRule type="expression" dxfId="20" priority="14">
      <formula>D2="Totals:"</formula>
    </cfRule>
    <cfRule type="expression" dxfId="19" priority="15">
      <formula>D2="FTE Reduction Exceptions:"</formula>
    </cfRule>
  </conditionalFormatting>
  <conditionalFormatting sqref="A2:B519">
    <cfRule type="expression" dxfId="18" priority="6">
      <formula>H2="GO"</formula>
    </cfRule>
  </conditionalFormatting>
  <conditionalFormatting sqref="C2:C519 E2:E519">
    <cfRule type="expression" dxfId="17" priority="3">
      <formula>J2="STOP"</formula>
    </cfRule>
    <cfRule type="expression" dxfId="16" priority="5">
      <formula>J2="GO"</formula>
    </cfRule>
  </conditionalFormatting>
  <conditionalFormatting sqref="D2:D520 F2:F520">
    <cfRule type="expression" dxfId="15" priority="4">
      <formula>K2="GO"</formula>
    </cfRule>
  </conditionalFormatting>
  <conditionalFormatting sqref="D2:D519 F2:F519">
    <cfRule type="expression" dxfId="14" priority="2">
      <formula>K2="STOP"</formula>
    </cfRule>
  </conditionalFormatting>
  <conditionalFormatting sqref="A2:F519">
    <cfRule type="expression" dxfId="13" priority="1">
      <formula>A2="*"</formula>
    </cfRule>
  </conditionalFormatting>
  <pageMargins left="0.7" right="0.7" top="0.75" bottom="0.75" header="0.3" footer="0.3"/>
  <pageSetup orientation="portrait" horizontalDpi="1200" verticalDpi="1200" r:id="rId1"/>
  <headerFooter>
    <oddHeader>&amp;CTable 2</oddHead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M519"/>
  <sheetViews>
    <sheetView showGridLines="0" workbookViewId="0"/>
  </sheetViews>
  <sheetFormatPr defaultColWidth="9.109375" defaultRowHeight="14.4" x14ac:dyDescent="0.3"/>
  <cols>
    <col min="1" max="1" width="35.44140625" style="69" customWidth="1"/>
    <col min="2" max="2" width="9.88671875" style="235" bestFit="1" customWidth="1"/>
    <col min="3" max="3" width="5.6640625" style="603" bestFit="1" customWidth="1"/>
    <col min="4" max="4" width="14.44140625" style="604" customWidth="1"/>
    <col min="5" max="13" width="0" style="69" hidden="1" customWidth="1"/>
    <col min="14" max="16384" width="9.109375" style="69"/>
  </cols>
  <sheetData>
    <row r="1" spans="1:13" ht="45" customHeight="1" x14ac:dyDescent="0.3">
      <c r="A1" s="595" t="s">
        <v>370</v>
      </c>
      <c r="B1" s="596" t="s">
        <v>432</v>
      </c>
      <c r="C1" s="772" t="s">
        <v>371</v>
      </c>
      <c r="D1" s="773"/>
      <c r="E1" s="597" t="s">
        <v>328</v>
      </c>
      <c r="F1" s="529" t="s">
        <v>328</v>
      </c>
      <c r="G1" s="529" t="s">
        <v>328</v>
      </c>
      <c r="H1" s="529" t="s">
        <v>434</v>
      </c>
      <c r="I1" s="529" t="s">
        <v>328</v>
      </c>
      <c r="J1" s="529" t="s">
        <v>434</v>
      </c>
      <c r="K1" s="529" t="s">
        <v>328</v>
      </c>
      <c r="L1" s="529" t="s">
        <v>434</v>
      </c>
      <c r="M1" s="529" t="s">
        <v>328</v>
      </c>
    </row>
    <row r="2" spans="1:13" x14ac:dyDescent="0.3">
      <c r="A2" s="606" t="str" cm="1">
        <f t="array" ref="A2">IF(E2='Tables calc'!$U$1+1,"Totals:",IF(A1="Totals:","",IF(A1="","",INDEX('Tables calc'!$R$24:$R$539,_xlfn.AGGREGATE(15,3,('Tables calc'!$V$24:$V$539=1)/('Tables calc'!$V$24:$V$539=1)*(ROW('Tables calc'!$V$24:$V$539)-ROW('Tables calc'!$V$23)),E2)))))</f>
        <v>Totals:</v>
      </c>
      <c r="B2" s="606" t="str" cm="1">
        <f t="array" ref="B2">IF(E2='Tables calc'!$U$1+1,"#",IF(B1="#","",IF(B1="","",INDEX('Tables calc'!$S$24:$S$539,_xlfn.AGGREGATE(15,3,('Tables calc'!$V$24:$V$539=1)/('Tables calc'!$V$24:$V$539=1)*(ROW('Tables calc'!$V$24:$V$539)-ROW('Tables calc'!$V$23)),E2)))))</f>
        <v>#</v>
      </c>
      <c r="C2" s="607" t="str">
        <f>IF(A2="Totals:","",IF(A2="FTE Reduction Exceptions:","*",""))</f>
        <v/>
      </c>
      <c r="D2" s="608" cm="1">
        <f t="array" ref="D2">IF(E2='Tables calc'!$U$1+1,'Tables calc'!$Y$24,IF(E2='Tables calc'!$U$1+2,"",INDEX('Tables calc'!$T$24:$T$539,_xlfn.AGGREGATE(15,3,('Tables calc'!$V$24:$V$539=1)/('Tables calc'!$V$24:$V$539=1)*(ROW('Tables calc'!$V$24:$V$539)-ROW('Tables calc'!$V$23)),E2))))</f>
        <v>0</v>
      </c>
      <c r="E2" s="69">
        <v>1</v>
      </c>
      <c r="F2" s="69" t="str">
        <f t="shared" ref="F2:F65" si="0">IF(A2="Totals:","STOP",IF(F1="STOP","",IF(F1="","","GO")))</f>
        <v>STOP</v>
      </c>
      <c r="G2" s="69" t="str">
        <f t="shared" ref="G2:G65" si="1">IF(A2="Totals:","STOP",IF(G1="STOP","",IF(G1="","","GO")))</f>
        <v>STOP</v>
      </c>
      <c r="H2" s="69" t="str">
        <f>IF(A2="Totals:","STOP",IF(H1="STOP","",IF(H1="","","GO")))</f>
        <v>STOP</v>
      </c>
      <c r="I2" s="69" t="str">
        <f t="shared" ref="I2:I65" si="2">IF(A2="Totals:","STOP",IF(I1="STOP","",IF(I1="","","GO")))</f>
        <v>STOP</v>
      </c>
      <c r="J2" s="69" t="str">
        <f t="shared" ref="J2:J65" si="3">IF(A2="Totals:","STOP",IF(J1="STOP","",IF(J1="","","GO")))</f>
        <v>STOP</v>
      </c>
      <c r="K2" s="69" t="str">
        <f t="shared" ref="K2:K65" si="4">IF(A2="Totals:","STOP",IF(K1="STOP","",IF(K1="","","GO")))</f>
        <v>STOP</v>
      </c>
      <c r="L2" s="69" t="str">
        <f t="shared" ref="L2:L65" si="5">IF(A2="Totals:","STOP",IF(L1="STOP","",IF(L1="","","GO")))</f>
        <v>STOP</v>
      </c>
      <c r="M2" s="69" t="str">
        <f t="shared" ref="M2:M65" si="6">IF(A2="Totals:","STOP",IF(M1="STOP","",IF(M1="","","GO")))</f>
        <v>STOP</v>
      </c>
    </row>
    <row r="3" spans="1:13" x14ac:dyDescent="0.3">
      <c r="A3" s="606" t="str" cm="1">
        <f t="array" ref="A3">IF(E3='Tables calc'!$U$1+1,"Totals:",IF(A2="Totals:","",IF(A2="","",INDEX('Tables calc'!$R$24:$R$539,_xlfn.AGGREGATE(15,3,('Tables calc'!$V$24:$V$539=1)/('Tables calc'!$V$24:$V$539=1)*(ROW('Tables calc'!$V$24:$V$539)-ROW('Tables calc'!$V$23)),E3)))))</f>
        <v/>
      </c>
      <c r="B3" s="606" t="str" cm="1">
        <f t="array" ref="B3">IF(E3='Tables calc'!$U$1+1,"#",IF(B2="#","",IF(B2="","",INDEX('Tables calc'!$S$24:$S$539,_xlfn.AGGREGATE(15,3,('Tables calc'!$V$24:$V$539=1)/('Tables calc'!$V$24:$V$539=1)*(ROW('Tables calc'!$V$24:$V$539)-ROW('Tables calc'!$V$23)),E3)))))</f>
        <v/>
      </c>
      <c r="C3" s="607" t="str">
        <f t="shared" ref="C3:C66" si="7">IF(A3="Totals:","",IF(A3="FTE Reduction Exceptions:","*",""))</f>
        <v/>
      </c>
      <c r="D3" s="608" t="str" cm="1">
        <f t="array" ref="D3">IF(E3='Tables calc'!$U$1+1,'Tables calc'!$Y$24,IF(D2='Tables calc'!$Y$24,"",IF(D2="","",INDEX('Tables calc'!$T$24:$T$539,_xlfn.AGGREGATE(15,3,('Tables calc'!$V$24:$V$539=1)/('Tables calc'!$V$24:$V$539=1)*(ROW('Tables calc'!$V$24:$V$539)-ROW('Tables calc'!$V$23)),E3)))))</f>
        <v/>
      </c>
      <c r="E3" s="69">
        <v>2</v>
      </c>
      <c r="F3" s="69" t="str">
        <f t="shared" si="0"/>
        <v/>
      </c>
      <c r="G3" s="69" t="str">
        <f t="shared" si="1"/>
        <v/>
      </c>
      <c r="H3" s="69" t="str">
        <f t="shared" ref="H3:H66" si="8">IF(A3="Totals:","STOP",IF(H2="STOP","",IF(F2="","","GO")))</f>
        <v/>
      </c>
      <c r="I3" s="69" t="str">
        <f t="shared" si="2"/>
        <v/>
      </c>
      <c r="J3" s="69" t="str">
        <f t="shared" si="3"/>
        <v/>
      </c>
      <c r="K3" s="69" t="str">
        <f t="shared" si="4"/>
        <v/>
      </c>
      <c r="L3" s="69" t="str">
        <f t="shared" si="5"/>
        <v/>
      </c>
      <c r="M3" s="69" t="str">
        <f t="shared" si="6"/>
        <v/>
      </c>
    </row>
    <row r="4" spans="1:13" x14ac:dyDescent="0.3">
      <c r="A4" s="606" t="str" cm="1">
        <f t="array" ref="A4">IF(E4='Tables calc'!$U$1+1,"Totals:",IF(A3="Totals:","",IF(A3="","",INDEX('Tables calc'!$R$24:$R$539,_xlfn.AGGREGATE(15,3,('Tables calc'!$V$24:$V$539=1)/('Tables calc'!$V$24:$V$539=1)*(ROW('Tables calc'!$V$24:$V$539)-ROW('Tables calc'!$V$23)),E4)))))</f>
        <v/>
      </c>
      <c r="B4" s="606" t="str" cm="1">
        <f t="array" ref="B4">IF(E4='Tables calc'!$U$1+1,"#",IF(B3="#","",IF(B3="","",INDEX('Tables calc'!$S$24:$S$539,_xlfn.AGGREGATE(15,3,('Tables calc'!$V$24:$V$539=1)/('Tables calc'!$V$24:$V$539=1)*(ROW('Tables calc'!$V$24:$V$539)-ROW('Tables calc'!$V$23)),E4)))))</f>
        <v/>
      </c>
      <c r="C4" s="607" t="str">
        <f t="shared" si="7"/>
        <v/>
      </c>
      <c r="D4" s="608" t="str" cm="1">
        <f t="array" ref="D4">IF(E4='Tables calc'!$U$1+1,'Tables calc'!$Y$24,IF(D3='Tables calc'!$Y$24,"",IF(D3="","",INDEX('Tables calc'!$T$24:$T$539,_xlfn.AGGREGATE(15,3,('Tables calc'!$V$24:$V$539=1)/('Tables calc'!$V$24:$V$539=1)*(ROW('Tables calc'!$V$24:$V$539)-ROW('Tables calc'!$V$23)),E4)))))</f>
        <v/>
      </c>
      <c r="E4" s="69">
        <v>3</v>
      </c>
      <c r="F4" s="69" t="str">
        <f t="shared" si="0"/>
        <v/>
      </c>
      <c r="G4" s="69" t="str">
        <f t="shared" si="1"/>
        <v/>
      </c>
      <c r="H4" s="69" t="str">
        <f t="shared" si="8"/>
        <v/>
      </c>
      <c r="I4" s="69" t="str">
        <f t="shared" si="2"/>
        <v/>
      </c>
      <c r="J4" s="69" t="str">
        <f t="shared" si="3"/>
        <v/>
      </c>
      <c r="K4" s="69" t="str">
        <f t="shared" si="4"/>
        <v/>
      </c>
      <c r="L4" s="69" t="str">
        <f t="shared" si="5"/>
        <v/>
      </c>
      <c r="M4" s="69" t="str">
        <f t="shared" si="6"/>
        <v/>
      </c>
    </row>
    <row r="5" spans="1:13" x14ac:dyDescent="0.3">
      <c r="A5" s="606" t="str" cm="1">
        <f t="array" ref="A5">IF(E5='Tables calc'!$U$1+1,"Totals:",IF(A4="Totals:","",IF(A4="","",INDEX('Tables calc'!$R$24:$R$539,_xlfn.AGGREGATE(15,3,('Tables calc'!$V$24:$V$539=1)/('Tables calc'!$V$24:$V$539=1)*(ROW('Tables calc'!$V$24:$V$539)-ROW('Tables calc'!$V$23)),E5)))))</f>
        <v/>
      </c>
      <c r="B5" s="606" t="str" cm="1">
        <f t="array" ref="B5">IF(E5='Tables calc'!$U$1+1,"#",IF(B4="#","",IF(B4="","",INDEX('Tables calc'!$S$24:$S$539,_xlfn.AGGREGATE(15,3,('Tables calc'!$V$24:$V$539=1)/('Tables calc'!$V$24:$V$539=1)*(ROW('Tables calc'!$V$24:$V$539)-ROW('Tables calc'!$V$23)),E5)))))</f>
        <v/>
      </c>
      <c r="C5" s="607" t="str">
        <f t="shared" si="7"/>
        <v/>
      </c>
      <c r="D5" s="608" t="str" cm="1">
        <f t="array" ref="D5">IF(E5='Tables calc'!$U$1+1,'Tables calc'!$Y$24,IF(D4='Tables calc'!$Y$24,"",IF(D4="","",INDEX('Tables calc'!$T$24:$T$539,_xlfn.AGGREGATE(15,3,('Tables calc'!$V$24:$V$539=1)/('Tables calc'!$V$24:$V$539=1)*(ROW('Tables calc'!$V$24:$V$539)-ROW('Tables calc'!$V$23)),E5)))))</f>
        <v/>
      </c>
      <c r="E5" s="69">
        <v>4</v>
      </c>
      <c r="F5" s="69" t="str">
        <f t="shared" si="0"/>
        <v/>
      </c>
      <c r="G5" s="69" t="str">
        <f t="shared" si="1"/>
        <v/>
      </c>
      <c r="H5" s="69" t="str">
        <f t="shared" si="8"/>
        <v/>
      </c>
      <c r="I5" s="69" t="str">
        <f t="shared" si="2"/>
        <v/>
      </c>
      <c r="J5" s="69" t="str">
        <f t="shared" si="3"/>
        <v/>
      </c>
      <c r="K5" s="69" t="str">
        <f t="shared" si="4"/>
        <v/>
      </c>
      <c r="L5" s="69" t="str">
        <f t="shared" si="5"/>
        <v/>
      </c>
      <c r="M5" s="69" t="str">
        <f t="shared" si="6"/>
        <v/>
      </c>
    </row>
    <row r="6" spans="1:13" x14ac:dyDescent="0.3">
      <c r="A6" s="606" t="str" cm="1">
        <f t="array" ref="A6">IF(E6='Tables calc'!$U$1+1,"Totals:",IF(A5="Totals:","",IF(A5="","",INDEX('Tables calc'!$R$24:$R$539,_xlfn.AGGREGATE(15,3,('Tables calc'!$V$24:$V$539=1)/('Tables calc'!$V$24:$V$539=1)*(ROW('Tables calc'!$V$24:$V$539)-ROW('Tables calc'!$V$23)),E6)))))</f>
        <v/>
      </c>
      <c r="B6" s="606" t="str" cm="1">
        <f t="array" ref="B6">IF(E6='Tables calc'!$U$1+1,"#",IF(B5="#","",IF(B5="","",INDEX('Tables calc'!$S$24:$S$539,_xlfn.AGGREGATE(15,3,('Tables calc'!$V$24:$V$539=1)/('Tables calc'!$V$24:$V$539=1)*(ROW('Tables calc'!$V$24:$V$539)-ROW('Tables calc'!$V$23)),E6)))))</f>
        <v/>
      </c>
      <c r="C6" s="607" t="str">
        <f t="shared" si="7"/>
        <v/>
      </c>
      <c r="D6" s="608" t="str" cm="1">
        <f t="array" ref="D6">IF(E6='Tables calc'!$U$1+1,'Tables calc'!$Y$24,IF(D5='Tables calc'!$Y$24,"",IF(D5="","",INDEX('Tables calc'!$T$24:$T$539,_xlfn.AGGREGATE(15,3,('Tables calc'!$V$24:$V$539=1)/('Tables calc'!$V$24:$V$539=1)*(ROW('Tables calc'!$V$24:$V$539)-ROW('Tables calc'!$V$23)),E6)))))</f>
        <v/>
      </c>
      <c r="E6" s="69">
        <v>5</v>
      </c>
      <c r="F6" s="69" t="str">
        <f t="shared" si="0"/>
        <v/>
      </c>
      <c r="G6" s="69" t="str">
        <f t="shared" si="1"/>
        <v/>
      </c>
      <c r="H6" s="69" t="str">
        <f t="shared" si="8"/>
        <v/>
      </c>
      <c r="I6" s="69" t="str">
        <f t="shared" si="2"/>
        <v/>
      </c>
      <c r="J6" s="69" t="str">
        <f t="shared" si="3"/>
        <v/>
      </c>
      <c r="K6" s="69" t="str">
        <f t="shared" si="4"/>
        <v/>
      </c>
      <c r="L6" s="69" t="str">
        <f t="shared" si="5"/>
        <v/>
      </c>
      <c r="M6" s="69" t="str">
        <f t="shared" si="6"/>
        <v/>
      </c>
    </row>
    <row r="7" spans="1:13" x14ac:dyDescent="0.3">
      <c r="A7" s="606" t="str" cm="1">
        <f t="array" ref="A7">IF(E7='Tables calc'!$U$1+1,"Totals:",IF(A6="Totals:","",IF(A6="","",INDEX('Tables calc'!$R$24:$R$539,_xlfn.AGGREGATE(15,3,('Tables calc'!$V$24:$V$539=1)/('Tables calc'!$V$24:$V$539=1)*(ROW('Tables calc'!$V$24:$V$539)-ROW('Tables calc'!$V$23)),E7)))))</f>
        <v/>
      </c>
      <c r="B7" s="606" t="str" cm="1">
        <f t="array" ref="B7">IF(E7='Tables calc'!$U$1+1,"#",IF(B6="#","",IF(B6="","",INDEX('Tables calc'!$S$24:$S$539,_xlfn.AGGREGATE(15,3,('Tables calc'!$V$24:$V$539=1)/('Tables calc'!$V$24:$V$539=1)*(ROW('Tables calc'!$V$24:$V$539)-ROW('Tables calc'!$V$23)),E7)))))</f>
        <v/>
      </c>
      <c r="C7" s="607" t="str">
        <f t="shared" si="7"/>
        <v/>
      </c>
      <c r="D7" s="608" t="str" cm="1">
        <f t="array" ref="D7">IF(E7='Tables calc'!$U$1+1,'Tables calc'!$Y$24,IF(D6='Tables calc'!$Y$24,"",IF(D6="","",INDEX('Tables calc'!$T$24:$T$539,_xlfn.AGGREGATE(15,3,('Tables calc'!$V$24:$V$539=1)/('Tables calc'!$V$24:$V$539=1)*(ROW('Tables calc'!$V$24:$V$539)-ROW('Tables calc'!$V$23)),E7)))))</f>
        <v/>
      </c>
      <c r="E7" s="69">
        <v>6</v>
      </c>
      <c r="F7" s="69" t="str">
        <f t="shared" si="0"/>
        <v/>
      </c>
      <c r="G7" s="69" t="str">
        <f t="shared" si="1"/>
        <v/>
      </c>
      <c r="H7" s="69" t="str">
        <f t="shared" si="8"/>
        <v/>
      </c>
      <c r="I7" s="69" t="str">
        <f t="shared" si="2"/>
        <v/>
      </c>
      <c r="J7" s="69" t="str">
        <f t="shared" si="3"/>
        <v/>
      </c>
      <c r="K7" s="69" t="str">
        <f t="shared" si="4"/>
        <v/>
      </c>
      <c r="L7" s="69" t="str">
        <f t="shared" si="5"/>
        <v/>
      </c>
      <c r="M7" s="69" t="str">
        <f t="shared" si="6"/>
        <v/>
      </c>
    </row>
    <row r="8" spans="1:13" x14ac:dyDescent="0.3">
      <c r="A8" s="606" t="str" cm="1">
        <f t="array" ref="A8">IF(E8='Tables calc'!$U$1+1,"Totals:",IF(A7="Totals:","",IF(A7="","",INDEX('Tables calc'!$R$24:$R$539,_xlfn.AGGREGATE(15,3,('Tables calc'!$V$24:$V$539=1)/('Tables calc'!$V$24:$V$539=1)*(ROW('Tables calc'!$V$24:$V$539)-ROW('Tables calc'!$V$23)),E8)))))</f>
        <v/>
      </c>
      <c r="B8" s="606" t="str" cm="1">
        <f t="array" ref="B8">IF(E8='Tables calc'!$U$1+1,"#",IF(B7="#","",IF(B7="","",INDEX('Tables calc'!$S$24:$S$539,_xlfn.AGGREGATE(15,3,('Tables calc'!$V$24:$V$539=1)/('Tables calc'!$V$24:$V$539=1)*(ROW('Tables calc'!$V$24:$V$539)-ROW('Tables calc'!$V$23)),E8)))))</f>
        <v/>
      </c>
      <c r="C8" s="607" t="str">
        <f t="shared" si="7"/>
        <v/>
      </c>
      <c r="D8" s="608" t="str" cm="1">
        <f t="array" ref="D8">IF(E8='Tables calc'!$U$1+1,'Tables calc'!$Y$24,IF(D7='Tables calc'!$Y$24,"",IF(D7="","",INDEX('Tables calc'!$T$24:$T$539,_xlfn.AGGREGATE(15,3,('Tables calc'!$V$24:$V$539=1)/('Tables calc'!$V$24:$V$539=1)*(ROW('Tables calc'!$V$24:$V$539)-ROW('Tables calc'!$V$23)),E8)))))</f>
        <v/>
      </c>
      <c r="E8" s="69">
        <v>7</v>
      </c>
      <c r="F8" s="69" t="str">
        <f t="shared" si="0"/>
        <v/>
      </c>
      <c r="G8" s="69" t="str">
        <f t="shared" si="1"/>
        <v/>
      </c>
      <c r="H8" s="69" t="str">
        <f t="shared" si="8"/>
        <v/>
      </c>
      <c r="I8" s="69" t="str">
        <f t="shared" si="2"/>
        <v/>
      </c>
      <c r="J8" s="69" t="str">
        <f t="shared" si="3"/>
        <v/>
      </c>
      <c r="K8" s="69" t="str">
        <f t="shared" si="4"/>
        <v/>
      </c>
      <c r="L8" s="69" t="str">
        <f t="shared" si="5"/>
        <v/>
      </c>
      <c r="M8" s="69" t="str">
        <f t="shared" si="6"/>
        <v/>
      </c>
    </row>
    <row r="9" spans="1:13" x14ac:dyDescent="0.3">
      <c r="A9" s="606" t="str" cm="1">
        <f t="array" ref="A9">IF(E9='Tables calc'!$U$1+1,"Totals:",IF(A8="Totals:","",IF(A8="","",INDEX('Tables calc'!$R$24:$R$539,_xlfn.AGGREGATE(15,3,('Tables calc'!$V$24:$V$539=1)/('Tables calc'!$V$24:$V$539=1)*(ROW('Tables calc'!$V$24:$V$539)-ROW('Tables calc'!$V$23)),E9)))))</f>
        <v/>
      </c>
      <c r="B9" s="606" t="str" cm="1">
        <f t="array" ref="B9">IF(E9='Tables calc'!$U$1+1,"#",IF(B8="#","",IF(B8="","",INDEX('Tables calc'!$S$24:$S$539,_xlfn.AGGREGATE(15,3,('Tables calc'!$V$24:$V$539=1)/('Tables calc'!$V$24:$V$539=1)*(ROW('Tables calc'!$V$24:$V$539)-ROW('Tables calc'!$V$23)),E9)))))</f>
        <v/>
      </c>
      <c r="C9" s="607" t="str">
        <f t="shared" si="7"/>
        <v/>
      </c>
      <c r="D9" s="608" t="str" cm="1">
        <f t="array" ref="D9">IF(E9='Tables calc'!$U$1+1,'Tables calc'!$Y$24,IF(D8='Tables calc'!$Y$24,"",IF(D8="","",INDEX('Tables calc'!$T$24:$T$539,_xlfn.AGGREGATE(15,3,('Tables calc'!$V$24:$V$539=1)/('Tables calc'!$V$24:$V$539=1)*(ROW('Tables calc'!$V$24:$V$539)-ROW('Tables calc'!$V$23)),E9)))))</f>
        <v/>
      </c>
      <c r="E9" s="69">
        <v>8</v>
      </c>
      <c r="F9" s="69" t="str">
        <f t="shared" si="0"/>
        <v/>
      </c>
      <c r="G9" s="69" t="str">
        <f t="shared" si="1"/>
        <v/>
      </c>
      <c r="H9" s="69" t="str">
        <f t="shared" si="8"/>
        <v/>
      </c>
      <c r="I9" s="69" t="str">
        <f t="shared" si="2"/>
        <v/>
      </c>
      <c r="J9" s="69" t="str">
        <f t="shared" si="3"/>
        <v/>
      </c>
      <c r="K9" s="69" t="str">
        <f t="shared" si="4"/>
        <v/>
      </c>
      <c r="L9" s="69" t="str">
        <f t="shared" si="5"/>
        <v/>
      </c>
      <c r="M9" s="69" t="str">
        <f t="shared" si="6"/>
        <v/>
      </c>
    </row>
    <row r="10" spans="1:13" x14ac:dyDescent="0.3">
      <c r="A10" s="606" t="str" cm="1">
        <f t="array" ref="A10">IF(E10='Tables calc'!$U$1+1,"Totals:",IF(A9="Totals:","",IF(A9="","",INDEX('Tables calc'!$R$24:$R$539,_xlfn.AGGREGATE(15,3,('Tables calc'!$V$24:$V$539=1)/('Tables calc'!$V$24:$V$539=1)*(ROW('Tables calc'!$V$24:$V$539)-ROW('Tables calc'!$V$23)),E10)))))</f>
        <v/>
      </c>
      <c r="B10" s="606" t="str" cm="1">
        <f t="array" ref="B10">IF(E10='Tables calc'!$U$1+1,"#",IF(B9="#","",IF(B9="","",INDEX('Tables calc'!$S$24:$S$539,_xlfn.AGGREGATE(15,3,('Tables calc'!$V$24:$V$539=1)/('Tables calc'!$V$24:$V$539=1)*(ROW('Tables calc'!$V$24:$V$539)-ROW('Tables calc'!$V$23)),E10)))))</f>
        <v/>
      </c>
      <c r="C10" s="607" t="str">
        <f t="shared" si="7"/>
        <v/>
      </c>
      <c r="D10" s="608" t="str" cm="1">
        <f t="array" ref="D10">IF(E10='Tables calc'!$U$1+1,'Tables calc'!$Y$24,IF(D9='Tables calc'!$Y$24,"",IF(D9="","",INDEX('Tables calc'!$T$24:$T$539,_xlfn.AGGREGATE(15,3,('Tables calc'!$V$24:$V$539=1)/('Tables calc'!$V$24:$V$539=1)*(ROW('Tables calc'!$V$24:$V$539)-ROW('Tables calc'!$V$23)),E10)))))</f>
        <v/>
      </c>
      <c r="E10" s="69">
        <v>9</v>
      </c>
      <c r="F10" s="69" t="str">
        <f t="shared" si="0"/>
        <v/>
      </c>
      <c r="G10" s="69" t="str">
        <f t="shared" si="1"/>
        <v/>
      </c>
      <c r="H10" s="69" t="str">
        <f t="shared" si="8"/>
        <v/>
      </c>
      <c r="I10" s="69" t="str">
        <f t="shared" si="2"/>
        <v/>
      </c>
      <c r="J10" s="69" t="str">
        <f t="shared" si="3"/>
        <v/>
      </c>
      <c r="K10" s="69" t="str">
        <f t="shared" si="4"/>
        <v/>
      </c>
      <c r="L10" s="69" t="str">
        <f t="shared" si="5"/>
        <v/>
      </c>
      <c r="M10" s="69" t="str">
        <f t="shared" si="6"/>
        <v/>
      </c>
    </row>
    <row r="11" spans="1:13" x14ac:dyDescent="0.3">
      <c r="A11" s="606" t="str" cm="1">
        <f t="array" ref="A11">IF(E11='Tables calc'!$U$1+1,"Totals:",IF(A10="Totals:","",IF(A10="","",INDEX('Tables calc'!$R$24:$R$539,_xlfn.AGGREGATE(15,3,('Tables calc'!$V$24:$V$539=1)/('Tables calc'!$V$24:$V$539=1)*(ROW('Tables calc'!$V$24:$V$539)-ROW('Tables calc'!$V$23)),E11)))))</f>
        <v/>
      </c>
      <c r="B11" s="606" t="str" cm="1">
        <f t="array" ref="B11">IF(E11='Tables calc'!$U$1+1,"#",IF(B10="#","",IF(B10="","",INDEX('Tables calc'!$S$24:$S$539,_xlfn.AGGREGATE(15,3,('Tables calc'!$V$24:$V$539=1)/('Tables calc'!$V$24:$V$539=1)*(ROW('Tables calc'!$V$24:$V$539)-ROW('Tables calc'!$V$23)),E11)))))</f>
        <v/>
      </c>
      <c r="C11" s="607" t="str">
        <f t="shared" si="7"/>
        <v/>
      </c>
      <c r="D11" s="608" t="str" cm="1">
        <f t="array" ref="D11">IF(E11='Tables calc'!$U$1+1,'Tables calc'!$Y$24,IF(D10='Tables calc'!$Y$24,"",IF(D10="","",INDEX('Tables calc'!$T$24:$T$539,_xlfn.AGGREGATE(15,3,('Tables calc'!$V$24:$V$539=1)/('Tables calc'!$V$24:$V$539=1)*(ROW('Tables calc'!$V$24:$V$539)-ROW('Tables calc'!$V$23)),E11)))))</f>
        <v/>
      </c>
      <c r="E11" s="69">
        <v>10</v>
      </c>
      <c r="F11" s="69" t="str">
        <f t="shared" si="0"/>
        <v/>
      </c>
      <c r="G11" s="69" t="str">
        <f t="shared" si="1"/>
        <v/>
      </c>
      <c r="H11" s="69" t="str">
        <f t="shared" si="8"/>
        <v/>
      </c>
      <c r="I11" s="69" t="str">
        <f t="shared" si="2"/>
        <v/>
      </c>
      <c r="J11" s="69" t="str">
        <f t="shared" si="3"/>
        <v/>
      </c>
      <c r="K11" s="69" t="str">
        <f t="shared" si="4"/>
        <v/>
      </c>
      <c r="L11" s="69" t="str">
        <f t="shared" si="5"/>
        <v/>
      </c>
      <c r="M11" s="69" t="str">
        <f t="shared" si="6"/>
        <v/>
      </c>
    </row>
    <row r="12" spans="1:13" x14ac:dyDescent="0.3">
      <c r="A12" s="606" t="str" cm="1">
        <f t="array" ref="A12">IF(E12='Tables calc'!$U$1+1,"Totals:",IF(A11="Totals:","",IF(A11="","",INDEX('Tables calc'!$R$24:$R$539,_xlfn.AGGREGATE(15,3,('Tables calc'!$V$24:$V$539=1)/('Tables calc'!$V$24:$V$539=1)*(ROW('Tables calc'!$V$24:$V$539)-ROW('Tables calc'!$V$23)),E12)))))</f>
        <v/>
      </c>
      <c r="B12" s="606" t="str" cm="1">
        <f t="array" ref="B12">IF(E12='Tables calc'!$U$1+1,"#",IF(B11="#","",IF(B11="","",INDEX('Tables calc'!$S$24:$S$539,_xlfn.AGGREGATE(15,3,('Tables calc'!$V$24:$V$539=1)/('Tables calc'!$V$24:$V$539=1)*(ROW('Tables calc'!$V$24:$V$539)-ROW('Tables calc'!$V$23)),E12)))))</f>
        <v/>
      </c>
      <c r="C12" s="607" t="str">
        <f t="shared" si="7"/>
        <v/>
      </c>
      <c r="D12" s="608" t="str" cm="1">
        <f t="array" ref="D12">IF(E12='Tables calc'!$U$1+1,'Tables calc'!$Y$24,IF(D11='Tables calc'!$Y$24,"",IF(D11="","",INDEX('Tables calc'!$T$24:$T$539,_xlfn.AGGREGATE(15,3,('Tables calc'!$V$24:$V$539=1)/('Tables calc'!$V$24:$V$539=1)*(ROW('Tables calc'!$V$24:$V$539)-ROW('Tables calc'!$V$23)),E12)))))</f>
        <v/>
      </c>
      <c r="E12" s="69">
        <v>11</v>
      </c>
      <c r="F12" s="69" t="str">
        <f t="shared" si="0"/>
        <v/>
      </c>
      <c r="G12" s="69" t="str">
        <f t="shared" si="1"/>
        <v/>
      </c>
      <c r="H12" s="69" t="str">
        <f t="shared" si="8"/>
        <v/>
      </c>
      <c r="I12" s="69" t="str">
        <f t="shared" si="2"/>
        <v/>
      </c>
      <c r="J12" s="69" t="str">
        <f t="shared" si="3"/>
        <v/>
      </c>
      <c r="K12" s="69" t="str">
        <f t="shared" si="4"/>
        <v/>
      </c>
      <c r="L12" s="69" t="str">
        <f t="shared" si="5"/>
        <v/>
      </c>
      <c r="M12" s="69" t="str">
        <f t="shared" si="6"/>
        <v/>
      </c>
    </row>
    <row r="13" spans="1:13" x14ac:dyDescent="0.3">
      <c r="A13" s="606" t="str" cm="1">
        <f t="array" ref="A13">IF(E13='Tables calc'!$U$1+1,"Totals:",IF(A12="Totals:","",IF(A12="","",INDEX('Tables calc'!$R$24:$R$539,_xlfn.AGGREGATE(15,3,('Tables calc'!$V$24:$V$539=1)/('Tables calc'!$V$24:$V$539=1)*(ROW('Tables calc'!$V$24:$V$539)-ROW('Tables calc'!$V$23)),E13)))))</f>
        <v/>
      </c>
      <c r="B13" s="606" t="str" cm="1">
        <f t="array" ref="B13">IF(E13='Tables calc'!$U$1+1,"#",IF(B12="#","",IF(B12="","",INDEX('Tables calc'!$S$24:$S$539,_xlfn.AGGREGATE(15,3,('Tables calc'!$V$24:$V$539=1)/('Tables calc'!$V$24:$V$539=1)*(ROW('Tables calc'!$V$24:$V$539)-ROW('Tables calc'!$V$23)),E13)))))</f>
        <v/>
      </c>
      <c r="C13" s="607" t="str">
        <f t="shared" si="7"/>
        <v/>
      </c>
      <c r="D13" s="608" t="str" cm="1">
        <f t="array" ref="D13">IF(E13='Tables calc'!$U$1+1,'Tables calc'!$Y$24,IF(D12='Tables calc'!$Y$24,"",IF(D12="","",INDEX('Tables calc'!$T$24:$T$539,_xlfn.AGGREGATE(15,3,('Tables calc'!$V$24:$V$539=1)/('Tables calc'!$V$24:$V$539=1)*(ROW('Tables calc'!$V$24:$V$539)-ROW('Tables calc'!$V$23)),E13)))))</f>
        <v/>
      </c>
      <c r="E13" s="69">
        <v>12</v>
      </c>
      <c r="F13" s="69" t="str">
        <f t="shared" si="0"/>
        <v/>
      </c>
      <c r="G13" s="69" t="str">
        <f t="shared" si="1"/>
        <v/>
      </c>
      <c r="H13" s="69" t="str">
        <f t="shared" si="8"/>
        <v/>
      </c>
      <c r="I13" s="69" t="str">
        <f t="shared" si="2"/>
        <v/>
      </c>
      <c r="J13" s="69" t="str">
        <f t="shared" si="3"/>
        <v/>
      </c>
      <c r="K13" s="69" t="str">
        <f t="shared" si="4"/>
        <v/>
      </c>
      <c r="L13" s="69" t="str">
        <f t="shared" si="5"/>
        <v/>
      </c>
      <c r="M13" s="69" t="str">
        <f t="shared" si="6"/>
        <v/>
      </c>
    </row>
    <row r="14" spans="1:13" x14ac:dyDescent="0.3">
      <c r="A14" s="606" t="str" cm="1">
        <f t="array" ref="A14">IF(E14='Tables calc'!$U$1+1,"Totals:",IF(A13="Totals:","",IF(A13="","",INDEX('Tables calc'!$R$24:$R$539,_xlfn.AGGREGATE(15,3,('Tables calc'!$V$24:$V$539=1)/('Tables calc'!$V$24:$V$539=1)*(ROW('Tables calc'!$V$24:$V$539)-ROW('Tables calc'!$V$23)),E14)))))</f>
        <v/>
      </c>
      <c r="B14" s="606" t="str" cm="1">
        <f t="array" ref="B14">IF(E14='Tables calc'!$U$1+1,"#",IF(B13="#","",IF(B13="","",INDEX('Tables calc'!$S$24:$S$539,_xlfn.AGGREGATE(15,3,('Tables calc'!$V$24:$V$539=1)/('Tables calc'!$V$24:$V$539=1)*(ROW('Tables calc'!$V$24:$V$539)-ROW('Tables calc'!$V$23)),E14)))))</f>
        <v/>
      </c>
      <c r="C14" s="607" t="str">
        <f t="shared" si="7"/>
        <v/>
      </c>
      <c r="D14" s="608" t="str" cm="1">
        <f t="array" ref="D14">IF(E14='Tables calc'!$U$1+1,'Tables calc'!$Y$24,IF(D13='Tables calc'!$Y$24,"",IF(D13="","",INDEX('Tables calc'!$T$24:$T$539,_xlfn.AGGREGATE(15,3,('Tables calc'!$V$24:$V$539=1)/('Tables calc'!$V$24:$V$539=1)*(ROW('Tables calc'!$V$24:$V$539)-ROW('Tables calc'!$V$23)),E14)))))</f>
        <v/>
      </c>
      <c r="E14" s="69">
        <v>13</v>
      </c>
      <c r="F14" s="69" t="str">
        <f t="shared" si="0"/>
        <v/>
      </c>
      <c r="G14" s="69" t="str">
        <f t="shared" si="1"/>
        <v/>
      </c>
      <c r="H14" s="69" t="str">
        <f t="shared" si="8"/>
        <v/>
      </c>
      <c r="I14" s="69" t="str">
        <f t="shared" si="2"/>
        <v/>
      </c>
      <c r="J14" s="69" t="str">
        <f t="shared" si="3"/>
        <v/>
      </c>
      <c r="K14" s="69" t="str">
        <f t="shared" si="4"/>
        <v/>
      </c>
      <c r="L14" s="69" t="str">
        <f t="shared" si="5"/>
        <v/>
      </c>
      <c r="M14" s="69" t="str">
        <f t="shared" si="6"/>
        <v/>
      </c>
    </row>
    <row r="15" spans="1:13" x14ac:dyDescent="0.3">
      <c r="A15" s="606" t="str" cm="1">
        <f t="array" ref="A15">IF(E15='Tables calc'!$U$1+1,"Totals:",IF(A14="Totals:","",IF(A14="","",INDEX('Tables calc'!$R$24:$R$539,_xlfn.AGGREGATE(15,3,('Tables calc'!$V$24:$V$539=1)/('Tables calc'!$V$24:$V$539=1)*(ROW('Tables calc'!$V$24:$V$539)-ROW('Tables calc'!$V$23)),E15)))))</f>
        <v/>
      </c>
      <c r="B15" s="606" t="str" cm="1">
        <f t="array" ref="B15">IF(E15='Tables calc'!$U$1+1,"#",IF(B14="#","",IF(B14="","",INDEX('Tables calc'!$S$24:$S$539,_xlfn.AGGREGATE(15,3,('Tables calc'!$V$24:$V$539=1)/('Tables calc'!$V$24:$V$539=1)*(ROW('Tables calc'!$V$24:$V$539)-ROW('Tables calc'!$V$23)),E15)))))</f>
        <v/>
      </c>
      <c r="C15" s="607" t="str">
        <f t="shared" si="7"/>
        <v/>
      </c>
      <c r="D15" s="608" t="str" cm="1">
        <f t="array" ref="D15">IF(E15='Tables calc'!$U$1+1,'Tables calc'!$Y$24,IF(D14='Tables calc'!$Y$24,"",IF(D14="","",INDEX('Tables calc'!$T$24:$T$539,_xlfn.AGGREGATE(15,3,('Tables calc'!$V$24:$V$539=1)/('Tables calc'!$V$24:$V$539=1)*(ROW('Tables calc'!$V$24:$V$539)-ROW('Tables calc'!$V$23)),E15)))))</f>
        <v/>
      </c>
      <c r="E15" s="69">
        <v>14</v>
      </c>
      <c r="F15" s="69" t="str">
        <f t="shared" si="0"/>
        <v/>
      </c>
      <c r="G15" s="69" t="str">
        <f t="shared" si="1"/>
        <v/>
      </c>
      <c r="H15" s="69" t="str">
        <f t="shared" si="8"/>
        <v/>
      </c>
      <c r="I15" s="69" t="str">
        <f t="shared" si="2"/>
        <v/>
      </c>
      <c r="J15" s="69" t="str">
        <f t="shared" si="3"/>
        <v/>
      </c>
      <c r="K15" s="69" t="str">
        <f t="shared" si="4"/>
        <v/>
      </c>
      <c r="L15" s="69" t="str">
        <f t="shared" si="5"/>
        <v/>
      </c>
      <c r="M15" s="69" t="str">
        <f t="shared" si="6"/>
        <v/>
      </c>
    </row>
    <row r="16" spans="1:13" x14ac:dyDescent="0.3">
      <c r="A16" s="606" t="str" cm="1">
        <f t="array" ref="A16">IF(E16='Tables calc'!$U$1+1,"Totals:",IF(A15="Totals:","",IF(A15="","",INDEX('Tables calc'!$R$24:$R$539,_xlfn.AGGREGATE(15,3,('Tables calc'!$V$24:$V$539=1)/('Tables calc'!$V$24:$V$539=1)*(ROW('Tables calc'!$V$24:$V$539)-ROW('Tables calc'!$V$23)),E16)))))</f>
        <v/>
      </c>
      <c r="B16" s="606" t="str" cm="1">
        <f t="array" ref="B16">IF(E16='Tables calc'!$U$1+1,"#",IF(B15="#","",IF(B15="","",INDEX('Tables calc'!$S$24:$S$539,_xlfn.AGGREGATE(15,3,('Tables calc'!$V$24:$V$539=1)/('Tables calc'!$V$24:$V$539=1)*(ROW('Tables calc'!$V$24:$V$539)-ROW('Tables calc'!$V$23)),E16)))))</f>
        <v/>
      </c>
      <c r="C16" s="607" t="str">
        <f t="shared" si="7"/>
        <v/>
      </c>
      <c r="D16" s="608" t="str" cm="1">
        <f t="array" ref="D16">IF(E16='Tables calc'!$U$1+1,'Tables calc'!$Y$24,IF(D15='Tables calc'!$Y$24,"",IF(D15="","",INDEX('Tables calc'!$T$24:$T$539,_xlfn.AGGREGATE(15,3,('Tables calc'!$V$24:$V$539=1)/('Tables calc'!$V$24:$V$539=1)*(ROW('Tables calc'!$V$24:$V$539)-ROW('Tables calc'!$V$23)),E16)))))</f>
        <v/>
      </c>
      <c r="E16" s="69">
        <v>15</v>
      </c>
      <c r="F16" s="69" t="str">
        <f t="shared" si="0"/>
        <v/>
      </c>
      <c r="G16" s="69" t="str">
        <f t="shared" si="1"/>
        <v/>
      </c>
      <c r="H16" s="69" t="str">
        <f t="shared" si="8"/>
        <v/>
      </c>
      <c r="I16" s="69" t="str">
        <f t="shared" si="2"/>
        <v/>
      </c>
      <c r="J16" s="69" t="str">
        <f t="shared" si="3"/>
        <v/>
      </c>
      <c r="K16" s="69" t="str">
        <f t="shared" si="4"/>
        <v/>
      </c>
      <c r="L16" s="69" t="str">
        <f t="shared" si="5"/>
        <v/>
      </c>
      <c r="M16" s="69" t="str">
        <f t="shared" si="6"/>
        <v/>
      </c>
    </row>
    <row r="17" spans="1:13" x14ac:dyDescent="0.3">
      <c r="A17" s="606" t="str" cm="1">
        <f t="array" ref="A17">IF(E17='Tables calc'!$U$1+1,"Totals:",IF(A16="Totals:","",IF(A16="","",INDEX('Tables calc'!$R$24:$R$539,_xlfn.AGGREGATE(15,3,('Tables calc'!$V$24:$V$539=1)/('Tables calc'!$V$24:$V$539=1)*(ROW('Tables calc'!$V$24:$V$539)-ROW('Tables calc'!$V$23)),E17)))))</f>
        <v/>
      </c>
      <c r="B17" s="606" t="str" cm="1">
        <f t="array" ref="B17">IF(E17='Tables calc'!$U$1+1,"#",IF(B16="#","",IF(B16="","",INDEX('Tables calc'!$S$24:$S$539,_xlfn.AGGREGATE(15,3,('Tables calc'!$V$24:$V$539=1)/('Tables calc'!$V$24:$V$539=1)*(ROW('Tables calc'!$V$24:$V$539)-ROW('Tables calc'!$V$23)),E17)))))</f>
        <v/>
      </c>
      <c r="C17" s="607" t="str">
        <f t="shared" si="7"/>
        <v/>
      </c>
      <c r="D17" s="608" t="str" cm="1">
        <f t="array" ref="D17">IF(E17='Tables calc'!$U$1+1,'Tables calc'!$Y$24,IF(D16='Tables calc'!$Y$24,"",IF(D16="","",INDEX('Tables calc'!$T$24:$T$539,_xlfn.AGGREGATE(15,3,('Tables calc'!$V$24:$V$539=1)/('Tables calc'!$V$24:$V$539=1)*(ROW('Tables calc'!$V$24:$V$539)-ROW('Tables calc'!$V$23)),E17)))))</f>
        <v/>
      </c>
      <c r="E17" s="69">
        <v>16</v>
      </c>
      <c r="F17" s="69" t="str">
        <f t="shared" si="0"/>
        <v/>
      </c>
      <c r="G17" s="69" t="str">
        <f t="shared" si="1"/>
        <v/>
      </c>
      <c r="H17" s="69" t="str">
        <f t="shared" si="8"/>
        <v/>
      </c>
      <c r="I17" s="69" t="str">
        <f t="shared" si="2"/>
        <v/>
      </c>
      <c r="J17" s="69" t="str">
        <f t="shared" si="3"/>
        <v/>
      </c>
      <c r="K17" s="69" t="str">
        <f t="shared" si="4"/>
        <v/>
      </c>
      <c r="L17" s="69" t="str">
        <f t="shared" si="5"/>
        <v/>
      </c>
      <c r="M17" s="69" t="str">
        <f t="shared" si="6"/>
        <v/>
      </c>
    </row>
    <row r="18" spans="1:13" x14ac:dyDescent="0.3">
      <c r="A18" s="606" t="str" cm="1">
        <f t="array" ref="A18">IF(E18='Tables calc'!$U$1+1,"Totals:",IF(A17="Totals:","",IF(A17="","",INDEX('Tables calc'!$R$24:$R$539,_xlfn.AGGREGATE(15,3,('Tables calc'!$V$24:$V$539=1)/('Tables calc'!$V$24:$V$539=1)*(ROW('Tables calc'!$V$24:$V$539)-ROW('Tables calc'!$V$23)),E18)))))</f>
        <v/>
      </c>
      <c r="B18" s="606" t="str" cm="1">
        <f t="array" ref="B18">IF(E18='Tables calc'!$U$1+1,"#",IF(B17="#","",IF(B17="","",INDEX('Tables calc'!$S$24:$S$539,_xlfn.AGGREGATE(15,3,('Tables calc'!$V$24:$V$539=1)/('Tables calc'!$V$24:$V$539=1)*(ROW('Tables calc'!$V$24:$V$539)-ROW('Tables calc'!$V$23)),E18)))))</f>
        <v/>
      </c>
      <c r="C18" s="607" t="str">
        <f t="shared" si="7"/>
        <v/>
      </c>
      <c r="D18" s="608" t="str" cm="1">
        <f t="array" ref="D18">IF(E18='Tables calc'!$U$1+1,'Tables calc'!$Y$24,IF(D17='Tables calc'!$Y$24,"",IF(D17="","",INDEX('Tables calc'!$T$24:$T$539,_xlfn.AGGREGATE(15,3,('Tables calc'!$V$24:$V$539=1)/('Tables calc'!$V$24:$V$539=1)*(ROW('Tables calc'!$V$24:$V$539)-ROW('Tables calc'!$V$23)),E18)))))</f>
        <v/>
      </c>
      <c r="E18" s="69">
        <v>17</v>
      </c>
      <c r="F18" s="69" t="str">
        <f t="shared" si="0"/>
        <v/>
      </c>
      <c r="G18" s="69" t="str">
        <f t="shared" si="1"/>
        <v/>
      </c>
      <c r="H18" s="69" t="str">
        <f t="shared" si="8"/>
        <v/>
      </c>
      <c r="I18" s="69" t="str">
        <f t="shared" si="2"/>
        <v/>
      </c>
      <c r="J18" s="69" t="str">
        <f t="shared" si="3"/>
        <v/>
      </c>
      <c r="K18" s="69" t="str">
        <f t="shared" si="4"/>
        <v/>
      </c>
      <c r="L18" s="69" t="str">
        <f t="shared" si="5"/>
        <v/>
      </c>
      <c r="M18" s="69" t="str">
        <f t="shared" si="6"/>
        <v/>
      </c>
    </row>
    <row r="19" spans="1:13" x14ac:dyDescent="0.3">
      <c r="A19" s="606" t="str" cm="1">
        <f t="array" ref="A19">IF(E19='Tables calc'!$U$1+1,"Totals:",IF(A18="Totals:","",IF(A18="","",INDEX('Tables calc'!$R$24:$R$539,_xlfn.AGGREGATE(15,3,('Tables calc'!$V$24:$V$539=1)/('Tables calc'!$V$24:$V$539=1)*(ROW('Tables calc'!$V$24:$V$539)-ROW('Tables calc'!$V$23)),E19)))))</f>
        <v/>
      </c>
      <c r="B19" s="606" t="str" cm="1">
        <f t="array" ref="B19">IF(E19='Tables calc'!$U$1+1,"#",IF(B18="#","",IF(B18="","",INDEX('Tables calc'!$S$24:$S$539,_xlfn.AGGREGATE(15,3,('Tables calc'!$V$24:$V$539=1)/('Tables calc'!$V$24:$V$539=1)*(ROW('Tables calc'!$V$24:$V$539)-ROW('Tables calc'!$V$23)),E19)))))</f>
        <v/>
      </c>
      <c r="C19" s="607" t="str">
        <f t="shared" si="7"/>
        <v/>
      </c>
      <c r="D19" s="608" t="str" cm="1">
        <f t="array" ref="D19">IF(E19='Tables calc'!$U$1+1,'Tables calc'!$Y$24,IF(D18='Tables calc'!$Y$24,"",IF(D18="","",INDEX('Tables calc'!$T$24:$T$539,_xlfn.AGGREGATE(15,3,('Tables calc'!$V$24:$V$539=1)/('Tables calc'!$V$24:$V$539=1)*(ROW('Tables calc'!$V$24:$V$539)-ROW('Tables calc'!$V$23)),E19)))))</f>
        <v/>
      </c>
      <c r="E19" s="69">
        <v>18</v>
      </c>
      <c r="F19" s="69" t="str">
        <f t="shared" si="0"/>
        <v/>
      </c>
      <c r="G19" s="69" t="str">
        <f t="shared" si="1"/>
        <v/>
      </c>
      <c r="H19" s="69" t="str">
        <f t="shared" si="8"/>
        <v/>
      </c>
      <c r="I19" s="69" t="str">
        <f t="shared" si="2"/>
        <v/>
      </c>
      <c r="J19" s="69" t="str">
        <f t="shared" si="3"/>
        <v/>
      </c>
      <c r="K19" s="69" t="str">
        <f t="shared" si="4"/>
        <v/>
      </c>
      <c r="L19" s="69" t="str">
        <f t="shared" si="5"/>
        <v/>
      </c>
      <c r="M19" s="69" t="str">
        <f t="shared" si="6"/>
        <v/>
      </c>
    </row>
    <row r="20" spans="1:13" x14ac:dyDescent="0.3">
      <c r="A20" s="606" t="str" cm="1">
        <f t="array" ref="A20">IF(E20='Tables calc'!$U$1+1,"Totals:",IF(A19="Totals:","",IF(A19="","",INDEX('Tables calc'!$R$24:$R$539,_xlfn.AGGREGATE(15,3,('Tables calc'!$V$24:$V$539=1)/('Tables calc'!$V$24:$V$539=1)*(ROW('Tables calc'!$V$24:$V$539)-ROW('Tables calc'!$V$23)),E20)))))</f>
        <v/>
      </c>
      <c r="B20" s="606" t="str" cm="1">
        <f t="array" ref="B20">IF(E20='Tables calc'!$U$1+1,"#",IF(B19="#","",IF(B19="","",INDEX('Tables calc'!$S$24:$S$539,_xlfn.AGGREGATE(15,3,('Tables calc'!$V$24:$V$539=1)/('Tables calc'!$V$24:$V$539=1)*(ROW('Tables calc'!$V$24:$V$539)-ROW('Tables calc'!$V$23)),E20)))))</f>
        <v/>
      </c>
      <c r="C20" s="607" t="str">
        <f t="shared" si="7"/>
        <v/>
      </c>
      <c r="D20" s="608" t="str" cm="1">
        <f t="array" ref="D20">IF(E20='Tables calc'!$U$1+1,'Tables calc'!$Y$24,IF(D19='Tables calc'!$Y$24,"",IF(D19="","",INDEX('Tables calc'!$T$24:$T$539,_xlfn.AGGREGATE(15,3,('Tables calc'!$V$24:$V$539=1)/('Tables calc'!$V$24:$V$539=1)*(ROW('Tables calc'!$V$24:$V$539)-ROW('Tables calc'!$V$23)),E20)))))</f>
        <v/>
      </c>
      <c r="E20" s="69">
        <v>19</v>
      </c>
      <c r="F20" s="69" t="str">
        <f t="shared" si="0"/>
        <v/>
      </c>
      <c r="G20" s="69" t="str">
        <f t="shared" si="1"/>
        <v/>
      </c>
      <c r="H20" s="69" t="str">
        <f t="shared" si="8"/>
        <v/>
      </c>
      <c r="I20" s="69" t="str">
        <f t="shared" si="2"/>
        <v/>
      </c>
      <c r="J20" s="69" t="str">
        <f t="shared" si="3"/>
        <v/>
      </c>
      <c r="K20" s="69" t="str">
        <f t="shared" si="4"/>
        <v/>
      </c>
      <c r="L20" s="69" t="str">
        <f t="shared" si="5"/>
        <v/>
      </c>
      <c r="M20" s="69" t="str">
        <f t="shared" si="6"/>
        <v/>
      </c>
    </row>
    <row r="21" spans="1:13" x14ac:dyDescent="0.3">
      <c r="A21" s="606" t="str" cm="1">
        <f t="array" ref="A21">IF(E21='Tables calc'!$U$1+1,"Totals:",IF(A20="Totals:","",IF(A20="","",INDEX('Tables calc'!$R$24:$R$539,_xlfn.AGGREGATE(15,3,('Tables calc'!$V$24:$V$539=1)/('Tables calc'!$V$24:$V$539=1)*(ROW('Tables calc'!$V$24:$V$539)-ROW('Tables calc'!$V$23)),E21)))))</f>
        <v/>
      </c>
      <c r="B21" s="606" t="str" cm="1">
        <f t="array" ref="B21">IF(E21='Tables calc'!$U$1+1,"#",IF(B20="#","",IF(B20="","",INDEX('Tables calc'!$S$24:$S$539,_xlfn.AGGREGATE(15,3,('Tables calc'!$V$24:$V$539=1)/('Tables calc'!$V$24:$V$539=1)*(ROW('Tables calc'!$V$24:$V$539)-ROW('Tables calc'!$V$23)),E21)))))</f>
        <v/>
      </c>
      <c r="C21" s="607" t="str">
        <f t="shared" si="7"/>
        <v/>
      </c>
      <c r="D21" s="608" t="str" cm="1">
        <f t="array" ref="D21">IF(E21='Tables calc'!$U$1+1,'Tables calc'!$Y$24,IF(D20='Tables calc'!$Y$24,"",IF(D20="","",INDEX('Tables calc'!$T$24:$T$539,_xlfn.AGGREGATE(15,3,('Tables calc'!$V$24:$V$539=1)/('Tables calc'!$V$24:$V$539=1)*(ROW('Tables calc'!$V$24:$V$539)-ROW('Tables calc'!$V$23)),E21)))))</f>
        <v/>
      </c>
      <c r="E21" s="69">
        <v>20</v>
      </c>
      <c r="F21" s="69" t="str">
        <f t="shared" si="0"/>
        <v/>
      </c>
      <c r="G21" s="69" t="str">
        <f t="shared" si="1"/>
        <v/>
      </c>
      <c r="H21" s="69" t="str">
        <f t="shared" si="8"/>
        <v/>
      </c>
      <c r="I21" s="69" t="str">
        <f t="shared" si="2"/>
        <v/>
      </c>
      <c r="J21" s="69" t="str">
        <f t="shared" si="3"/>
        <v/>
      </c>
      <c r="K21" s="69" t="str">
        <f t="shared" si="4"/>
        <v/>
      </c>
      <c r="L21" s="69" t="str">
        <f t="shared" si="5"/>
        <v/>
      </c>
      <c r="M21" s="69" t="str">
        <f t="shared" si="6"/>
        <v/>
      </c>
    </row>
    <row r="22" spans="1:13" x14ac:dyDescent="0.3">
      <c r="A22" s="606" t="str" cm="1">
        <f t="array" ref="A22">IF(E22='Tables calc'!$U$1+1,"Totals:",IF(A21="Totals:","",IF(A21="","",INDEX('Tables calc'!$R$24:$R$539,_xlfn.AGGREGATE(15,3,('Tables calc'!$V$24:$V$539=1)/('Tables calc'!$V$24:$V$539=1)*(ROW('Tables calc'!$V$24:$V$539)-ROW('Tables calc'!$V$23)),E22)))))</f>
        <v/>
      </c>
      <c r="B22" s="606" t="str" cm="1">
        <f t="array" ref="B22">IF(E22='Tables calc'!$U$1+1,"#",IF(B21="#","",IF(B21="","",INDEX('Tables calc'!$S$24:$S$539,_xlfn.AGGREGATE(15,3,('Tables calc'!$V$24:$V$539=1)/('Tables calc'!$V$24:$V$539=1)*(ROW('Tables calc'!$V$24:$V$539)-ROW('Tables calc'!$V$23)),E22)))))</f>
        <v/>
      </c>
      <c r="C22" s="607" t="str">
        <f t="shared" si="7"/>
        <v/>
      </c>
      <c r="D22" s="608" t="str" cm="1">
        <f t="array" ref="D22">IF(E22='Tables calc'!$U$1+1,'Tables calc'!$Y$24,IF(D21='Tables calc'!$Y$24,"",IF(D21="","",INDEX('Tables calc'!$T$24:$T$539,_xlfn.AGGREGATE(15,3,('Tables calc'!$V$24:$V$539=1)/('Tables calc'!$V$24:$V$539=1)*(ROW('Tables calc'!$V$24:$V$539)-ROW('Tables calc'!$V$23)),E22)))))</f>
        <v/>
      </c>
      <c r="E22" s="69">
        <v>21</v>
      </c>
      <c r="F22" s="69" t="str">
        <f t="shared" si="0"/>
        <v/>
      </c>
      <c r="G22" s="69" t="str">
        <f t="shared" si="1"/>
        <v/>
      </c>
      <c r="H22" s="69" t="str">
        <f t="shared" si="8"/>
        <v/>
      </c>
      <c r="I22" s="69" t="str">
        <f t="shared" si="2"/>
        <v/>
      </c>
      <c r="J22" s="69" t="str">
        <f t="shared" si="3"/>
        <v/>
      </c>
      <c r="K22" s="69" t="str">
        <f t="shared" si="4"/>
        <v/>
      </c>
      <c r="L22" s="69" t="str">
        <f t="shared" si="5"/>
        <v/>
      </c>
      <c r="M22" s="69" t="str">
        <f t="shared" si="6"/>
        <v/>
      </c>
    </row>
    <row r="23" spans="1:13" x14ac:dyDescent="0.3">
      <c r="A23" s="606" t="str" cm="1">
        <f t="array" ref="A23">IF(E23='Tables calc'!$U$1+1,"Totals:",IF(A22="Totals:","",IF(A22="","",INDEX('Tables calc'!$R$24:$R$539,_xlfn.AGGREGATE(15,3,('Tables calc'!$V$24:$V$539=1)/('Tables calc'!$V$24:$V$539=1)*(ROW('Tables calc'!$V$24:$V$539)-ROW('Tables calc'!$V$23)),E23)))))</f>
        <v/>
      </c>
      <c r="B23" s="606" t="str" cm="1">
        <f t="array" ref="B23">IF(E23='Tables calc'!$U$1+1,"#",IF(B22="#","",IF(B22="","",INDEX('Tables calc'!$S$24:$S$539,_xlfn.AGGREGATE(15,3,('Tables calc'!$V$24:$V$539=1)/('Tables calc'!$V$24:$V$539=1)*(ROW('Tables calc'!$V$24:$V$539)-ROW('Tables calc'!$V$23)),E23)))))</f>
        <v/>
      </c>
      <c r="C23" s="607" t="str">
        <f t="shared" si="7"/>
        <v/>
      </c>
      <c r="D23" s="608" t="str" cm="1">
        <f t="array" ref="D23">IF(E23='Tables calc'!$U$1+1,'Tables calc'!$Y$24,IF(D22='Tables calc'!$Y$24,"",IF(D22="","",INDEX('Tables calc'!$T$24:$T$539,_xlfn.AGGREGATE(15,3,('Tables calc'!$V$24:$V$539=1)/('Tables calc'!$V$24:$V$539=1)*(ROW('Tables calc'!$V$24:$V$539)-ROW('Tables calc'!$V$23)),E23)))))</f>
        <v/>
      </c>
      <c r="E23" s="69">
        <v>22</v>
      </c>
      <c r="F23" s="69" t="str">
        <f t="shared" si="0"/>
        <v/>
      </c>
      <c r="G23" s="69" t="str">
        <f t="shared" si="1"/>
        <v/>
      </c>
      <c r="H23" s="69" t="str">
        <f t="shared" si="8"/>
        <v/>
      </c>
      <c r="I23" s="69" t="str">
        <f t="shared" si="2"/>
        <v/>
      </c>
      <c r="J23" s="69" t="str">
        <f t="shared" si="3"/>
        <v/>
      </c>
      <c r="K23" s="69" t="str">
        <f t="shared" si="4"/>
        <v/>
      </c>
      <c r="L23" s="69" t="str">
        <f t="shared" si="5"/>
        <v/>
      </c>
      <c r="M23" s="69" t="str">
        <f t="shared" si="6"/>
        <v/>
      </c>
    </row>
    <row r="24" spans="1:13" x14ac:dyDescent="0.3">
      <c r="A24" s="606" t="str" cm="1">
        <f t="array" ref="A24">IF(E24='Tables calc'!$U$1+1,"Totals:",IF(A23="Totals:","",IF(A23="","",INDEX('Tables calc'!$R$24:$R$539,_xlfn.AGGREGATE(15,3,('Tables calc'!$V$24:$V$539=1)/('Tables calc'!$V$24:$V$539=1)*(ROW('Tables calc'!$V$24:$V$539)-ROW('Tables calc'!$V$23)),E24)))))</f>
        <v/>
      </c>
      <c r="B24" s="606" t="str" cm="1">
        <f t="array" ref="B24">IF(E24='Tables calc'!$U$1+1,"#",IF(B23="#","",IF(B23="","",INDEX('Tables calc'!$S$24:$S$539,_xlfn.AGGREGATE(15,3,('Tables calc'!$V$24:$V$539=1)/('Tables calc'!$V$24:$V$539=1)*(ROW('Tables calc'!$V$24:$V$539)-ROW('Tables calc'!$V$23)),E24)))))</f>
        <v/>
      </c>
      <c r="C24" s="607" t="str">
        <f t="shared" si="7"/>
        <v/>
      </c>
      <c r="D24" s="608" t="str" cm="1">
        <f t="array" ref="D24">IF(E24='Tables calc'!$U$1+1,'Tables calc'!$Y$24,IF(D23='Tables calc'!$Y$24,"",IF(D23="","",INDEX('Tables calc'!$T$24:$T$539,_xlfn.AGGREGATE(15,3,('Tables calc'!$V$24:$V$539=1)/('Tables calc'!$V$24:$V$539=1)*(ROW('Tables calc'!$V$24:$V$539)-ROW('Tables calc'!$V$23)),E24)))))</f>
        <v/>
      </c>
      <c r="E24" s="69">
        <v>23</v>
      </c>
      <c r="F24" s="69" t="str">
        <f t="shared" si="0"/>
        <v/>
      </c>
      <c r="G24" s="69" t="str">
        <f t="shared" si="1"/>
        <v/>
      </c>
      <c r="H24" s="69" t="str">
        <f t="shared" si="8"/>
        <v/>
      </c>
      <c r="I24" s="69" t="str">
        <f t="shared" si="2"/>
        <v/>
      </c>
      <c r="J24" s="69" t="str">
        <f t="shared" si="3"/>
        <v/>
      </c>
      <c r="K24" s="69" t="str">
        <f t="shared" si="4"/>
        <v/>
      </c>
      <c r="L24" s="69" t="str">
        <f t="shared" si="5"/>
        <v/>
      </c>
      <c r="M24" s="69" t="str">
        <f t="shared" si="6"/>
        <v/>
      </c>
    </row>
    <row r="25" spans="1:13" x14ac:dyDescent="0.3">
      <c r="A25" s="606" t="str" cm="1">
        <f t="array" ref="A25">IF(E25='Tables calc'!$U$1+1,"Totals:",IF(A24="Totals:","",IF(A24="","",INDEX('Tables calc'!$R$24:$R$539,_xlfn.AGGREGATE(15,3,('Tables calc'!$V$24:$V$539=1)/('Tables calc'!$V$24:$V$539=1)*(ROW('Tables calc'!$V$24:$V$539)-ROW('Tables calc'!$V$23)),E25)))))</f>
        <v/>
      </c>
      <c r="B25" s="606" t="str" cm="1">
        <f t="array" ref="B25">IF(E25='Tables calc'!$U$1+1,"#",IF(B24="#","",IF(B24="","",INDEX('Tables calc'!$S$24:$S$539,_xlfn.AGGREGATE(15,3,('Tables calc'!$V$24:$V$539=1)/('Tables calc'!$V$24:$V$539=1)*(ROW('Tables calc'!$V$24:$V$539)-ROW('Tables calc'!$V$23)),E25)))))</f>
        <v/>
      </c>
      <c r="C25" s="607" t="str">
        <f t="shared" si="7"/>
        <v/>
      </c>
      <c r="D25" s="608" t="str" cm="1">
        <f t="array" ref="D25">IF(E25='Tables calc'!$U$1+1,'Tables calc'!$Y$24,IF(D24='Tables calc'!$Y$24,"",IF(D24="","",INDEX('Tables calc'!$T$24:$T$539,_xlfn.AGGREGATE(15,3,('Tables calc'!$V$24:$V$539=1)/('Tables calc'!$V$24:$V$539=1)*(ROW('Tables calc'!$V$24:$V$539)-ROW('Tables calc'!$V$23)),E25)))))</f>
        <v/>
      </c>
      <c r="E25" s="69">
        <v>24</v>
      </c>
      <c r="F25" s="69" t="str">
        <f t="shared" si="0"/>
        <v/>
      </c>
      <c r="G25" s="69" t="str">
        <f t="shared" si="1"/>
        <v/>
      </c>
      <c r="H25" s="69" t="str">
        <f t="shared" si="8"/>
        <v/>
      </c>
      <c r="I25" s="69" t="str">
        <f t="shared" si="2"/>
        <v/>
      </c>
      <c r="J25" s="69" t="str">
        <f t="shared" si="3"/>
        <v/>
      </c>
      <c r="K25" s="69" t="str">
        <f t="shared" si="4"/>
        <v/>
      </c>
      <c r="L25" s="69" t="str">
        <f t="shared" si="5"/>
        <v/>
      </c>
      <c r="M25" s="69" t="str">
        <f t="shared" si="6"/>
        <v/>
      </c>
    </row>
    <row r="26" spans="1:13" x14ac:dyDescent="0.3">
      <c r="A26" s="606" t="str" cm="1">
        <f t="array" ref="A26">IF(E26='Tables calc'!$U$1+1,"Totals:",IF(A25="Totals:","",IF(A25="","",INDEX('Tables calc'!$R$24:$R$539,_xlfn.AGGREGATE(15,3,('Tables calc'!$V$24:$V$539=1)/('Tables calc'!$V$24:$V$539=1)*(ROW('Tables calc'!$V$24:$V$539)-ROW('Tables calc'!$V$23)),E26)))))</f>
        <v/>
      </c>
      <c r="B26" s="606" t="str" cm="1">
        <f t="array" ref="B26">IF(E26='Tables calc'!$U$1+1,"#",IF(B25="#","",IF(B25="","",INDEX('Tables calc'!$S$24:$S$539,_xlfn.AGGREGATE(15,3,('Tables calc'!$V$24:$V$539=1)/('Tables calc'!$V$24:$V$539=1)*(ROW('Tables calc'!$V$24:$V$539)-ROW('Tables calc'!$V$23)),E26)))))</f>
        <v/>
      </c>
      <c r="C26" s="607" t="str">
        <f t="shared" si="7"/>
        <v/>
      </c>
      <c r="D26" s="608" t="str" cm="1">
        <f t="array" ref="D26">IF(E26='Tables calc'!$U$1+1,'Tables calc'!$Y$24,IF(D25='Tables calc'!$Y$24,"",IF(D25="","",INDEX('Tables calc'!$T$24:$T$539,_xlfn.AGGREGATE(15,3,('Tables calc'!$V$24:$V$539=1)/('Tables calc'!$V$24:$V$539=1)*(ROW('Tables calc'!$V$24:$V$539)-ROW('Tables calc'!$V$23)),E26)))))</f>
        <v/>
      </c>
      <c r="E26" s="69">
        <v>25</v>
      </c>
      <c r="F26" s="69" t="str">
        <f t="shared" si="0"/>
        <v/>
      </c>
      <c r="G26" s="69" t="str">
        <f t="shared" si="1"/>
        <v/>
      </c>
      <c r="H26" s="69" t="str">
        <f t="shared" si="8"/>
        <v/>
      </c>
      <c r="I26" s="69" t="str">
        <f t="shared" si="2"/>
        <v/>
      </c>
      <c r="J26" s="69" t="str">
        <f t="shared" si="3"/>
        <v/>
      </c>
      <c r="K26" s="69" t="str">
        <f t="shared" si="4"/>
        <v/>
      </c>
      <c r="L26" s="69" t="str">
        <f t="shared" si="5"/>
        <v/>
      </c>
      <c r="M26" s="69" t="str">
        <f t="shared" si="6"/>
        <v/>
      </c>
    </row>
    <row r="27" spans="1:13" x14ac:dyDescent="0.3">
      <c r="A27" s="606" t="str" cm="1">
        <f t="array" ref="A27">IF(E27='Tables calc'!$U$1+1,"Totals:",IF(A26="Totals:","",IF(A26="","",INDEX('Tables calc'!$R$24:$R$539,_xlfn.AGGREGATE(15,3,('Tables calc'!$V$24:$V$539=1)/('Tables calc'!$V$24:$V$539=1)*(ROW('Tables calc'!$V$24:$V$539)-ROW('Tables calc'!$V$23)),E27)))))</f>
        <v/>
      </c>
      <c r="B27" s="606" t="str" cm="1">
        <f t="array" ref="B27">IF(E27='Tables calc'!$U$1+1,"#",IF(B26="#","",IF(B26="","",INDEX('Tables calc'!$S$24:$S$539,_xlfn.AGGREGATE(15,3,('Tables calc'!$V$24:$V$539=1)/('Tables calc'!$V$24:$V$539=1)*(ROW('Tables calc'!$V$24:$V$539)-ROW('Tables calc'!$V$23)),E27)))))</f>
        <v/>
      </c>
      <c r="C27" s="607" t="str">
        <f t="shared" si="7"/>
        <v/>
      </c>
      <c r="D27" s="608" t="str" cm="1">
        <f t="array" ref="D27">IF(E27='Tables calc'!$U$1+1,'Tables calc'!$Y$24,IF(D26='Tables calc'!$Y$24,"",IF(D26="","",INDEX('Tables calc'!$T$24:$T$539,_xlfn.AGGREGATE(15,3,('Tables calc'!$V$24:$V$539=1)/('Tables calc'!$V$24:$V$539=1)*(ROW('Tables calc'!$V$24:$V$539)-ROW('Tables calc'!$V$23)),E27)))))</f>
        <v/>
      </c>
      <c r="E27" s="69">
        <v>26</v>
      </c>
      <c r="F27" s="69" t="str">
        <f t="shared" si="0"/>
        <v/>
      </c>
      <c r="G27" s="69" t="str">
        <f t="shared" si="1"/>
        <v/>
      </c>
      <c r="H27" s="69" t="str">
        <f t="shared" si="8"/>
        <v/>
      </c>
      <c r="I27" s="69" t="str">
        <f t="shared" si="2"/>
        <v/>
      </c>
      <c r="J27" s="69" t="str">
        <f t="shared" si="3"/>
        <v/>
      </c>
      <c r="K27" s="69" t="str">
        <f t="shared" si="4"/>
        <v/>
      </c>
      <c r="L27" s="69" t="str">
        <f t="shared" si="5"/>
        <v/>
      </c>
      <c r="M27" s="69" t="str">
        <f t="shared" si="6"/>
        <v/>
      </c>
    </row>
    <row r="28" spans="1:13" x14ac:dyDescent="0.3">
      <c r="A28" s="606" t="str" cm="1">
        <f t="array" ref="A28">IF(E28='Tables calc'!$U$1+1,"Totals:",IF(A27="Totals:","",IF(A27="","",INDEX('Tables calc'!$R$24:$R$539,_xlfn.AGGREGATE(15,3,('Tables calc'!$V$24:$V$539=1)/('Tables calc'!$V$24:$V$539=1)*(ROW('Tables calc'!$V$24:$V$539)-ROW('Tables calc'!$V$23)),E28)))))</f>
        <v/>
      </c>
      <c r="B28" s="606" t="str" cm="1">
        <f t="array" ref="B28">IF(E28='Tables calc'!$U$1+1,"#",IF(B27="#","",IF(B27="","",INDEX('Tables calc'!$S$24:$S$539,_xlfn.AGGREGATE(15,3,('Tables calc'!$V$24:$V$539=1)/('Tables calc'!$V$24:$V$539=1)*(ROW('Tables calc'!$V$24:$V$539)-ROW('Tables calc'!$V$23)),E28)))))</f>
        <v/>
      </c>
      <c r="C28" s="607" t="str">
        <f t="shared" si="7"/>
        <v/>
      </c>
      <c r="D28" s="608" t="str" cm="1">
        <f t="array" ref="D28">IF(E28='Tables calc'!$U$1+1,'Tables calc'!$Y$24,IF(D27='Tables calc'!$Y$24,"",IF(D27="","",INDEX('Tables calc'!$T$24:$T$539,_xlfn.AGGREGATE(15,3,('Tables calc'!$V$24:$V$539=1)/('Tables calc'!$V$24:$V$539=1)*(ROW('Tables calc'!$V$24:$V$539)-ROW('Tables calc'!$V$23)),E28)))))</f>
        <v/>
      </c>
      <c r="E28" s="69">
        <v>27</v>
      </c>
      <c r="F28" s="69" t="str">
        <f t="shared" si="0"/>
        <v/>
      </c>
      <c r="G28" s="69" t="str">
        <f t="shared" si="1"/>
        <v/>
      </c>
      <c r="H28" s="69" t="str">
        <f t="shared" si="8"/>
        <v/>
      </c>
      <c r="I28" s="69" t="str">
        <f t="shared" si="2"/>
        <v/>
      </c>
      <c r="J28" s="69" t="str">
        <f t="shared" si="3"/>
        <v/>
      </c>
      <c r="K28" s="69" t="str">
        <f t="shared" si="4"/>
        <v/>
      </c>
      <c r="L28" s="69" t="str">
        <f t="shared" si="5"/>
        <v/>
      </c>
      <c r="M28" s="69" t="str">
        <f t="shared" si="6"/>
        <v/>
      </c>
    </row>
    <row r="29" spans="1:13" x14ac:dyDescent="0.3">
      <c r="A29" s="606" t="str" cm="1">
        <f t="array" ref="A29">IF(E29='Tables calc'!$U$1+1,"Totals:",IF(A28="Totals:","",IF(A28="","",INDEX('Tables calc'!$R$24:$R$539,_xlfn.AGGREGATE(15,3,('Tables calc'!$V$24:$V$539=1)/('Tables calc'!$V$24:$V$539=1)*(ROW('Tables calc'!$V$24:$V$539)-ROW('Tables calc'!$V$23)),E29)))))</f>
        <v/>
      </c>
      <c r="B29" s="606" t="str" cm="1">
        <f t="array" ref="B29">IF(E29='Tables calc'!$U$1+1,"#",IF(B28="#","",IF(B28="","",INDEX('Tables calc'!$S$24:$S$539,_xlfn.AGGREGATE(15,3,('Tables calc'!$V$24:$V$539=1)/('Tables calc'!$V$24:$V$539=1)*(ROW('Tables calc'!$V$24:$V$539)-ROW('Tables calc'!$V$23)),E29)))))</f>
        <v/>
      </c>
      <c r="C29" s="607" t="str">
        <f t="shared" si="7"/>
        <v/>
      </c>
      <c r="D29" s="608" t="str" cm="1">
        <f t="array" ref="D29">IF(E29='Tables calc'!$U$1+1,'Tables calc'!$Y$24,IF(D28='Tables calc'!$Y$24,"",IF(D28="","",INDEX('Tables calc'!$T$24:$T$539,_xlfn.AGGREGATE(15,3,('Tables calc'!$V$24:$V$539=1)/('Tables calc'!$V$24:$V$539=1)*(ROW('Tables calc'!$V$24:$V$539)-ROW('Tables calc'!$V$23)),E29)))))</f>
        <v/>
      </c>
      <c r="E29" s="69">
        <v>28</v>
      </c>
      <c r="F29" s="69" t="str">
        <f t="shared" si="0"/>
        <v/>
      </c>
      <c r="G29" s="69" t="str">
        <f t="shared" si="1"/>
        <v/>
      </c>
      <c r="H29" s="69" t="str">
        <f t="shared" si="8"/>
        <v/>
      </c>
      <c r="I29" s="69" t="str">
        <f t="shared" si="2"/>
        <v/>
      </c>
      <c r="J29" s="69" t="str">
        <f t="shared" si="3"/>
        <v/>
      </c>
      <c r="K29" s="69" t="str">
        <f t="shared" si="4"/>
        <v/>
      </c>
      <c r="L29" s="69" t="str">
        <f t="shared" si="5"/>
        <v/>
      </c>
      <c r="M29" s="69" t="str">
        <f t="shared" si="6"/>
        <v/>
      </c>
    </row>
    <row r="30" spans="1:13" x14ac:dyDescent="0.3">
      <c r="A30" s="606" t="str" cm="1">
        <f t="array" ref="A30">IF(E30='Tables calc'!$U$1+1,"Totals:",IF(A29="Totals:","",IF(A29="","",INDEX('Tables calc'!$R$24:$R$539,_xlfn.AGGREGATE(15,3,('Tables calc'!$V$24:$V$539=1)/('Tables calc'!$V$24:$V$539=1)*(ROW('Tables calc'!$V$24:$V$539)-ROW('Tables calc'!$V$23)),E30)))))</f>
        <v/>
      </c>
      <c r="B30" s="606" t="str" cm="1">
        <f t="array" ref="B30">IF(E30='Tables calc'!$U$1+1,"#",IF(B29="#","",IF(B29="","",INDEX('Tables calc'!$S$24:$S$539,_xlfn.AGGREGATE(15,3,('Tables calc'!$V$24:$V$539=1)/('Tables calc'!$V$24:$V$539=1)*(ROW('Tables calc'!$V$24:$V$539)-ROW('Tables calc'!$V$23)),E30)))))</f>
        <v/>
      </c>
      <c r="C30" s="607" t="str">
        <f t="shared" si="7"/>
        <v/>
      </c>
      <c r="D30" s="608" t="str" cm="1">
        <f t="array" ref="D30">IF(E30='Tables calc'!$U$1+1,'Tables calc'!$Y$24,IF(D29='Tables calc'!$Y$24,"",IF(D29="","",INDEX('Tables calc'!$T$24:$T$539,_xlfn.AGGREGATE(15,3,('Tables calc'!$V$24:$V$539=1)/('Tables calc'!$V$24:$V$539=1)*(ROW('Tables calc'!$V$24:$V$539)-ROW('Tables calc'!$V$23)),E30)))))</f>
        <v/>
      </c>
      <c r="E30" s="69">
        <v>29</v>
      </c>
      <c r="F30" s="69" t="str">
        <f t="shared" si="0"/>
        <v/>
      </c>
      <c r="G30" s="69" t="str">
        <f t="shared" si="1"/>
        <v/>
      </c>
      <c r="H30" s="69" t="str">
        <f t="shared" si="8"/>
        <v/>
      </c>
      <c r="I30" s="69" t="str">
        <f t="shared" si="2"/>
        <v/>
      </c>
      <c r="J30" s="69" t="str">
        <f t="shared" si="3"/>
        <v/>
      </c>
      <c r="K30" s="69" t="str">
        <f t="shared" si="4"/>
        <v/>
      </c>
      <c r="L30" s="69" t="str">
        <f t="shared" si="5"/>
        <v/>
      </c>
      <c r="M30" s="69" t="str">
        <f t="shared" si="6"/>
        <v/>
      </c>
    </row>
    <row r="31" spans="1:13" x14ac:dyDescent="0.3">
      <c r="A31" s="606" t="str" cm="1">
        <f t="array" ref="A31">IF(E31='Tables calc'!$U$1+1,"Totals:",IF(A30="Totals:","",IF(A30="","",INDEX('Tables calc'!$R$24:$R$539,_xlfn.AGGREGATE(15,3,('Tables calc'!$V$24:$V$539=1)/('Tables calc'!$V$24:$V$539=1)*(ROW('Tables calc'!$V$24:$V$539)-ROW('Tables calc'!$V$23)),E31)))))</f>
        <v/>
      </c>
      <c r="B31" s="606" t="str" cm="1">
        <f t="array" ref="B31">IF(E31='Tables calc'!$U$1+1,"#",IF(B30="#","",IF(B30="","",INDEX('Tables calc'!$S$24:$S$539,_xlfn.AGGREGATE(15,3,('Tables calc'!$V$24:$V$539=1)/('Tables calc'!$V$24:$V$539=1)*(ROW('Tables calc'!$V$24:$V$539)-ROW('Tables calc'!$V$23)),E31)))))</f>
        <v/>
      </c>
      <c r="C31" s="607" t="str">
        <f t="shared" si="7"/>
        <v/>
      </c>
      <c r="D31" s="608" t="str" cm="1">
        <f t="array" ref="D31">IF(E31='Tables calc'!$U$1+1,'Tables calc'!$Y$24,IF(D30='Tables calc'!$Y$24,"",IF(D30="","",INDEX('Tables calc'!$T$24:$T$539,_xlfn.AGGREGATE(15,3,('Tables calc'!$V$24:$V$539=1)/('Tables calc'!$V$24:$V$539=1)*(ROW('Tables calc'!$V$24:$V$539)-ROW('Tables calc'!$V$23)),E31)))))</f>
        <v/>
      </c>
      <c r="E31" s="69">
        <v>30</v>
      </c>
      <c r="F31" s="69" t="str">
        <f t="shared" si="0"/>
        <v/>
      </c>
      <c r="G31" s="69" t="str">
        <f t="shared" si="1"/>
        <v/>
      </c>
      <c r="H31" s="69" t="str">
        <f t="shared" si="8"/>
        <v/>
      </c>
      <c r="I31" s="69" t="str">
        <f t="shared" si="2"/>
        <v/>
      </c>
      <c r="J31" s="69" t="str">
        <f t="shared" si="3"/>
        <v/>
      </c>
      <c r="K31" s="69" t="str">
        <f t="shared" si="4"/>
        <v/>
      </c>
      <c r="L31" s="69" t="str">
        <f t="shared" si="5"/>
        <v/>
      </c>
      <c r="M31" s="69" t="str">
        <f t="shared" si="6"/>
        <v/>
      </c>
    </row>
    <row r="32" spans="1:13" x14ac:dyDescent="0.3">
      <c r="A32" s="606" t="str" cm="1">
        <f t="array" ref="A32">IF(E32='Tables calc'!$U$1+1,"Totals:",IF(A31="Totals:","",IF(A31="","",INDEX('Tables calc'!$R$24:$R$539,_xlfn.AGGREGATE(15,3,('Tables calc'!$V$24:$V$539=1)/('Tables calc'!$V$24:$V$539=1)*(ROW('Tables calc'!$V$24:$V$539)-ROW('Tables calc'!$V$23)),E32)))))</f>
        <v/>
      </c>
      <c r="B32" s="606" t="str" cm="1">
        <f t="array" ref="B32">IF(E32='Tables calc'!$U$1+1,"#",IF(B31="#","",IF(B31="","",INDEX('Tables calc'!$S$24:$S$539,_xlfn.AGGREGATE(15,3,('Tables calc'!$V$24:$V$539=1)/('Tables calc'!$V$24:$V$539=1)*(ROW('Tables calc'!$V$24:$V$539)-ROW('Tables calc'!$V$23)),E32)))))</f>
        <v/>
      </c>
      <c r="C32" s="607" t="str">
        <f t="shared" si="7"/>
        <v/>
      </c>
      <c r="D32" s="608" t="str" cm="1">
        <f t="array" ref="D32">IF(E32='Tables calc'!$U$1+1,'Tables calc'!$Y$24,IF(D31='Tables calc'!$Y$24,"",IF(D31="","",INDEX('Tables calc'!$T$24:$T$539,_xlfn.AGGREGATE(15,3,('Tables calc'!$V$24:$V$539=1)/('Tables calc'!$V$24:$V$539=1)*(ROW('Tables calc'!$V$24:$V$539)-ROW('Tables calc'!$V$23)),E32)))))</f>
        <v/>
      </c>
      <c r="E32" s="69">
        <v>31</v>
      </c>
      <c r="F32" s="69" t="str">
        <f t="shared" si="0"/>
        <v/>
      </c>
      <c r="G32" s="69" t="str">
        <f t="shared" si="1"/>
        <v/>
      </c>
      <c r="H32" s="69" t="str">
        <f t="shared" si="8"/>
        <v/>
      </c>
      <c r="I32" s="69" t="str">
        <f t="shared" si="2"/>
        <v/>
      </c>
      <c r="J32" s="69" t="str">
        <f t="shared" si="3"/>
        <v/>
      </c>
      <c r="K32" s="69" t="str">
        <f t="shared" si="4"/>
        <v/>
      </c>
      <c r="L32" s="69" t="str">
        <f t="shared" si="5"/>
        <v/>
      </c>
      <c r="M32" s="69" t="str">
        <f t="shared" si="6"/>
        <v/>
      </c>
    </row>
    <row r="33" spans="1:13" x14ac:dyDescent="0.3">
      <c r="A33" s="606" t="str" cm="1">
        <f t="array" ref="A33">IF(E33='Tables calc'!$U$1+1,"Totals:",IF(A32="Totals:","",IF(A32="","",INDEX('Tables calc'!$R$24:$R$539,_xlfn.AGGREGATE(15,3,('Tables calc'!$V$24:$V$539=1)/('Tables calc'!$V$24:$V$539=1)*(ROW('Tables calc'!$V$24:$V$539)-ROW('Tables calc'!$V$23)),E33)))))</f>
        <v/>
      </c>
      <c r="B33" s="606" t="str" cm="1">
        <f t="array" ref="B33">IF(E33='Tables calc'!$U$1+1,"#",IF(B32="#","",IF(B32="","",INDEX('Tables calc'!$S$24:$S$539,_xlfn.AGGREGATE(15,3,('Tables calc'!$V$24:$V$539=1)/('Tables calc'!$V$24:$V$539=1)*(ROW('Tables calc'!$V$24:$V$539)-ROW('Tables calc'!$V$23)),E33)))))</f>
        <v/>
      </c>
      <c r="C33" s="607" t="str">
        <f t="shared" si="7"/>
        <v/>
      </c>
      <c r="D33" s="608" t="str" cm="1">
        <f t="array" ref="D33">IF(E33='Tables calc'!$U$1+1,'Tables calc'!$Y$24,IF(D32='Tables calc'!$Y$24,"",IF(D32="","",INDEX('Tables calc'!$T$24:$T$539,_xlfn.AGGREGATE(15,3,('Tables calc'!$V$24:$V$539=1)/('Tables calc'!$V$24:$V$539=1)*(ROW('Tables calc'!$V$24:$V$539)-ROW('Tables calc'!$V$23)),E33)))))</f>
        <v/>
      </c>
      <c r="E33" s="69">
        <v>32</v>
      </c>
      <c r="F33" s="69" t="str">
        <f t="shared" si="0"/>
        <v/>
      </c>
      <c r="G33" s="69" t="str">
        <f t="shared" si="1"/>
        <v/>
      </c>
      <c r="H33" s="69" t="str">
        <f t="shared" si="8"/>
        <v/>
      </c>
      <c r="I33" s="69" t="str">
        <f t="shared" si="2"/>
        <v/>
      </c>
      <c r="J33" s="69" t="str">
        <f t="shared" si="3"/>
        <v/>
      </c>
      <c r="K33" s="69" t="str">
        <f t="shared" si="4"/>
        <v/>
      </c>
      <c r="L33" s="69" t="str">
        <f t="shared" si="5"/>
        <v/>
      </c>
      <c r="M33" s="69" t="str">
        <f t="shared" si="6"/>
        <v/>
      </c>
    </row>
    <row r="34" spans="1:13" x14ac:dyDescent="0.3">
      <c r="A34" s="606" t="str" cm="1">
        <f t="array" ref="A34">IF(E34='Tables calc'!$U$1+1,"Totals:",IF(A33="Totals:","",IF(A33="","",INDEX('Tables calc'!$R$24:$R$539,_xlfn.AGGREGATE(15,3,('Tables calc'!$V$24:$V$539=1)/('Tables calc'!$V$24:$V$539=1)*(ROW('Tables calc'!$V$24:$V$539)-ROW('Tables calc'!$V$23)),E34)))))</f>
        <v/>
      </c>
      <c r="B34" s="606" t="str" cm="1">
        <f t="array" ref="B34">IF(E34='Tables calc'!$U$1+1,"#",IF(B33="#","",IF(B33="","",INDEX('Tables calc'!$S$24:$S$539,_xlfn.AGGREGATE(15,3,('Tables calc'!$V$24:$V$539=1)/('Tables calc'!$V$24:$V$539=1)*(ROW('Tables calc'!$V$24:$V$539)-ROW('Tables calc'!$V$23)),E34)))))</f>
        <v/>
      </c>
      <c r="C34" s="607" t="str">
        <f t="shared" si="7"/>
        <v/>
      </c>
      <c r="D34" s="608" t="str" cm="1">
        <f t="array" ref="D34">IF(E34='Tables calc'!$U$1+1,'Tables calc'!$Y$24,IF(D33='Tables calc'!$Y$24,"",IF(D33="","",INDEX('Tables calc'!$T$24:$T$539,_xlfn.AGGREGATE(15,3,('Tables calc'!$V$24:$V$539=1)/('Tables calc'!$V$24:$V$539=1)*(ROW('Tables calc'!$V$24:$V$539)-ROW('Tables calc'!$V$23)),E34)))))</f>
        <v/>
      </c>
      <c r="E34" s="69">
        <v>33</v>
      </c>
      <c r="F34" s="69" t="str">
        <f t="shared" si="0"/>
        <v/>
      </c>
      <c r="G34" s="69" t="str">
        <f t="shared" si="1"/>
        <v/>
      </c>
      <c r="H34" s="69" t="str">
        <f t="shared" si="8"/>
        <v/>
      </c>
      <c r="I34" s="69" t="str">
        <f t="shared" si="2"/>
        <v/>
      </c>
      <c r="J34" s="69" t="str">
        <f t="shared" si="3"/>
        <v/>
      </c>
      <c r="K34" s="69" t="str">
        <f t="shared" si="4"/>
        <v/>
      </c>
      <c r="L34" s="69" t="str">
        <f t="shared" si="5"/>
        <v/>
      </c>
      <c r="M34" s="69" t="str">
        <f t="shared" si="6"/>
        <v/>
      </c>
    </row>
    <row r="35" spans="1:13" x14ac:dyDescent="0.3">
      <c r="A35" s="606" t="str" cm="1">
        <f t="array" ref="A35">IF(E35='Tables calc'!$U$1+1,"Totals:",IF(A34="Totals:","",IF(A34="","",INDEX('Tables calc'!$R$24:$R$539,_xlfn.AGGREGATE(15,3,('Tables calc'!$V$24:$V$539=1)/('Tables calc'!$V$24:$V$539=1)*(ROW('Tables calc'!$V$24:$V$539)-ROW('Tables calc'!$V$23)),E35)))))</f>
        <v/>
      </c>
      <c r="B35" s="606" t="str" cm="1">
        <f t="array" ref="B35">IF(E35='Tables calc'!$U$1+1,"#",IF(B34="#","",IF(B34="","",INDEX('Tables calc'!$S$24:$S$539,_xlfn.AGGREGATE(15,3,('Tables calc'!$V$24:$V$539=1)/('Tables calc'!$V$24:$V$539=1)*(ROW('Tables calc'!$V$24:$V$539)-ROW('Tables calc'!$V$23)),E35)))))</f>
        <v/>
      </c>
      <c r="C35" s="607" t="str">
        <f t="shared" si="7"/>
        <v/>
      </c>
      <c r="D35" s="608" t="str" cm="1">
        <f t="array" ref="D35">IF(E35='Tables calc'!$U$1+1,'Tables calc'!$Y$24,IF(D34='Tables calc'!$Y$24,"",IF(D34="","",INDEX('Tables calc'!$T$24:$T$539,_xlfn.AGGREGATE(15,3,('Tables calc'!$V$24:$V$539=1)/('Tables calc'!$V$24:$V$539=1)*(ROW('Tables calc'!$V$24:$V$539)-ROW('Tables calc'!$V$23)),E35)))))</f>
        <v/>
      </c>
      <c r="E35" s="69">
        <v>34</v>
      </c>
      <c r="F35" s="69" t="str">
        <f t="shared" si="0"/>
        <v/>
      </c>
      <c r="G35" s="69" t="str">
        <f t="shared" si="1"/>
        <v/>
      </c>
      <c r="H35" s="69" t="str">
        <f t="shared" si="8"/>
        <v/>
      </c>
      <c r="I35" s="69" t="str">
        <f t="shared" si="2"/>
        <v/>
      </c>
      <c r="J35" s="69" t="str">
        <f t="shared" si="3"/>
        <v/>
      </c>
      <c r="K35" s="69" t="str">
        <f t="shared" si="4"/>
        <v/>
      </c>
      <c r="L35" s="69" t="str">
        <f t="shared" si="5"/>
        <v/>
      </c>
      <c r="M35" s="69" t="str">
        <f t="shared" si="6"/>
        <v/>
      </c>
    </row>
    <row r="36" spans="1:13" x14ac:dyDescent="0.3">
      <c r="A36" s="606" t="str" cm="1">
        <f t="array" ref="A36">IF(E36='Tables calc'!$U$1+1,"Totals:",IF(A35="Totals:","",IF(A35="","",INDEX('Tables calc'!$R$24:$R$539,_xlfn.AGGREGATE(15,3,('Tables calc'!$V$24:$V$539=1)/('Tables calc'!$V$24:$V$539=1)*(ROW('Tables calc'!$V$24:$V$539)-ROW('Tables calc'!$V$23)),E36)))))</f>
        <v/>
      </c>
      <c r="B36" s="606" t="str" cm="1">
        <f t="array" ref="B36">IF(E36='Tables calc'!$U$1+1,"#",IF(B35="#","",IF(B35="","",INDEX('Tables calc'!$S$24:$S$539,_xlfn.AGGREGATE(15,3,('Tables calc'!$V$24:$V$539=1)/('Tables calc'!$V$24:$V$539=1)*(ROW('Tables calc'!$V$24:$V$539)-ROW('Tables calc'!$V$23)),E36)))))</f>
        <v/>
      </c>
      <c r="C36" s="607" t="str">
        <f t="shared" si="7"/>
        <v/>
      </c>
      <c r="D36" s="608" t="str" cm="1">
        <f t="array" ref="D36">IF(E36='Tables calc'!$U$1+1,'Tables calc'!$Y$24,IF(D35='Tables calc'!$Y$24,"",IF(D35="","",INDEX('Tables calc'!$T$24:$T$539,_xlfn.AGGREGATE(15,3,('Tables calc'!$V$24:$V$539=1)/('Tables calc'!$V$24:$V$539=1)*(ROW('Tables calc'!$V$24:$V$539)-ROW('Tables calc'!$V$23)),E36)))))</f>
        <v/>
      </c>
      <c r="E36" s="69">
        <v>35</v>
      </c>
      <c r="F36" s="69" t="str">
        <f t="shared" si="0"/>
        <v/>
      </c>
      <c r="G36" s="69" t="str">
        <f t="shared" si="1"/>
        <v/>
      </c>
      <c r="H36" s="69" t="str">
        <f t="shared" si="8"/>
        <v/>
      </c>
      <c r="I36" s="69" t="str">
        <f t="shared" si="2"/>
        <v/>
      </c>
      <c r="J36" s="69" t="str">
        <f t="shared" si="3"/>
        <v/>
      </c>
      <c r="K36" s="69" t="str">
        <f t="shared" si="4"/>
        <v/>
      </c>
      <c r="L36" s="69" t="str">
        <f t="shared" si="5"/>
        <v/>
      </c>
      <c r="M36" s="69" t="str">
        <f t="shared" si="6"/>
        <v/>
      </c>
    </row>
    <row r="37" spans="1:13" x14ac:dyDescent="0.3">
      <c r="A37" s="606" t="str" cm="1">
        <f t="array" ref="A37">IF(E37='Tables calc'!$U$1+1,"Totals:",IF(A36="Totals:","",IF(A36="","",INDEX('Tables calc'!$R$24:$R$539,_xlfn.AGGREGATE(15,3,('Tables calc'!$V$24:$V$539=1)/('Tables calc'!$V$24:$V$539=1)*(ROW('Tables calc'!$V$24:$V$539)-ROW('Tables calc'!$V$23)),E37)))))</f>
        <v/>
      </c>
      <c r="B37" s="606" t="str" cm="1">
        <f t="array" ref="B37">IF(E37='Tables calc'!$U$1+1,"#",IF(B36="#","",IF(B36="","",INDEX('Tables calc'!$S$24:$S$539,_xlfn.AGGREGATE(15,3,('Tables calc'!$V$24:$V$539=1)/('Tables calc'!$V$24:$V$539=1)*(ROW('Tables calc'!$V$24:$V$539)-ROW('Tables calc'!$V$23)),E37)))))</f>
        <v/>
      </c>
      <c r="C37" s="607" t="str">
        <f t="shared" si="7"/>
        <v/>
      </c>
      <c r="D37" s="608" t="str" cm="1">
        <f t="array" ref="D37">IF(E37='Tables calc'!$U$1+1,'Tables calc'!$Y$24,IF(D36='Tables calc'!$Y$24,"",IF(D36="","",INDEX('Tables calc'!$T$24:$T$539,_xlfn.AGGREGATE(15,3,('Tables calc'!$V$24:$V$539=1)/('Tables calc'!$V$24:$V$539=1)*(ROW('Tables calc'!$V$24:$V$539)-ROW('Tables calc'!$V$23)),E37)))))</f>
        <v/>
      </c>
      <c r="E37" s="69">
        <v>36</v>
      </c>
      <c r="F37" s="69" t="str">
        <f t="shared" si="0"/>
        <v/>
      </c>
      <c r="G37" s="69" t="str">
        <f t="shared" si="1"/>
        <v/>
      </c>
      <c r="H37" s="69" t="str">
        <f t="shared" si="8"/>
        <v/>
      </c>
      <c r="I37" s="69" t="str">
        <f t="shared" si="2"/>
        <v/>
      </c>
      <c r="J37" s="69" t="str">
        <f t="shared" si="3"/>
        <v/>
      </c>
      <c r="K37" s="69" t="str">
        <f t="shared" si="4"/>
        <v/>
      </c>
      <c r="L37" s="69" t="str">
        <f t="shared" si="5"/>
        <v/>
      </c>
      <c r="M37" s="69" t="str">
        <f t="shared" si="6"/>
        <v/>
      </c>
    </row>
    <row r="38" spans="1:13" x14ac:dyDescent="0.3">
      <c r="A38" s="606" t="str" cm="1">
        <f t="array" ref="A38">IF(E38='Tables calc'!$U$1+1,"Totals:",IF(A37="Totals:","",IF(A37="","",INDEX('Tables calc'!$R$24:$R$539,_xlfn.AGGREGATE(15,3,('Tables calc'!$V$24:$V$539=1)/('Tables calc'!$V$24:$V$539=1)*(ROW('Tables calc'!$V$24:$V$539)-ROW('Tables calc'!$V$23)),E38)))))</f>
        <v/>
      </c>
      <c r="B38" s="606" t="str" cm="1">
        <f t="array" ref="B38">IF(E38='Tables calc'!$U$1+1,"#",IF(B37="#","",IF(B37="","",INDEX('Tables calc'!$S$24:$S$539,_xlfn.AGGREGATE(15,3,('Tables calc'!$V$24:$V$539=1)/('Tables calc'!$V$24:$V$539=1)*(ROW('Tables calc'!$V$24:$V$539)-ROW('Tables calc'!$V$23)),E38)))))</f>
        <v/>
      </c>
      <c r="C38" s="607" t="str">
        <f t="shared" si="7"/>
        <v/>
      </c>
      <c r="D38" s="608" t="str" cm="1">
        <f t="array" ref="D38">IF(E38='Tables calc'!$U$1+1,'Tables calc'!$Y$24,IF(D37='Tables calc'!$Y$24,"",IF(D37="","",INDEX('Tables calc'!$T$24:$T$539,_xlfn.AGGREGATE(15,3,('Tables calc'!$V$24:$V$539=1)/('Tables calc'!$V$24:$V$539=1)*(ROW('Tables calc'!$V$24:$V$539)-ROW('Tables calc'!$V$23)),E38)))))</f>
        <v/>
      </c>
      <c r="E38" s="69">
        <v>37</v>
      </c>
      <c r="F38" s="69" t="str">
        <f t="shared" si="0"/>
        <v/>
      </c>
      <c r="G38" s="69" t="str">
        <f t="shared" si="1"/>
        <v/>
      </c>
      <c r="H38" s="69" t="str">
        <f t="shared" si="8"/>
        <v/>
      </c>
      <c r="I38" s="69" t="str">
        <f t="shared" si="2"/>
        <v/>
      </c>
      <c r="J38" s="69" t="str">
        <f t="shared" si="3"/>
        <v/>
      </c>
      <c r="K38" s="69" t="str">
        <f t="shared" si="4"/>
        <v/>
      </c>
      <c r="L38" s="69" t="str">
        <f t="shared" si="5"/>
        <v/>
      </c>
      <c r="M38" s="69" t="str">
        <f t="shared" si="6"/>
        <v/>
      </c>
    </row>
    <row r="39" spans="1:13" x14ac:dyDescent="0.3">
      <c r="A39" s="606" t="str" cm="1">
        <f t="array" ref="A39">IF(E39='Tables calc'!$U$1+1,"Totals:",IF(A38="Totals:","",IF(A38="","",INDEX('Tables calc'!$R$24:$R$539,_xlfn.AGGREGATE(15,3,('Tables calc'!$V$24:$V$539=1)/('Tables calc'!$V$24:$V$539=1)*(ROW('Tables calc'!$V$24:$V$539)-ROW('Tables calc'!$V$23)),E39)))))</f>
        <v/>
      </c>
      <c r="B39" s="606" t="str" cm="1">
        <f t="array" ref="B39">IF(E39='Tables calc'!$U$1+1,"#",IF(B38="#","",IF(B38="","",INDEX('Tables calc'!$S$24:$S$539,_xlfn.AGGREGATE(15,3,('Tables calc'!$V$24:$V$539=1)/('Tables calc'!$V$24:$V$539=1)*(ROW('Tables calc'!$V$24:$V$539)-ROW('Tables calc'!$V$23)),E39)))))</f>
        <v/>
      </c>
      <c r="C39" s="607" t="str">
        <f t="shared" si="7"/>
        <v/>
      </c>
      <c r="D39" s="608" t="str" cm="1">
        <f t="array" ref="D39">IF(E39='Tables calc'!$U$1+1,'Tables calc'!$Y$24,IF(D38='Tables calc'!$Y$24,"",IF(D38="","",INDEX('Tables calc'!$T$24:$T$539,_xlfn.AGGREGATE(15,3,('Tables calc'!$V$24:$V$539=1)/('Tables calc'!$V$24:$V$539=1)*(ROW('Tables calc'!$V$24:$V$539)-ROW('Tables calc'!$V$23)),E39)))))</f>
        <v/>
      </c>
      <c r="E39" s="69">
        <v>38</v>
      </c>
      <c r="F39" s="69" t="str">
        <f t="shared" si="0"/>
        <v/>
      </c>
      <c r="G39" s="69" t="str">
        <f t="shared" si="1"/>
        <v/>
      </c>
      <c r="H39" s="69" t="str">
        <f t="shared" si="8"/>
        <v/>
      </c>
      <c r="I39" s="69" t="str">
        <f t="shared" si="2"/>
        <v/>
      </c>
      <c r="J39" s="69" t="str">
        <f t="shared" si="3"/>
        <v/>
      </c>
      <c r="K39" s="69" t="str">
        <f t="shared" si="4"/>
        <v/>
      </c>
      <c r="L39" s="69" t="str">
        <f t="shared" si="5"/>
        <v/>
      </c>
      <c r="M39" s="69" t="str">
        <f t="shared" si="6"/>
        <v/>
      </c>
    </row>
    <row r="40" spans="1:13" x14ac:dyDescent="0.3">
      <c r="A40" s="606" t="str" cm="1">
        <f t="array" ref="A40">IF(E40='Tables calc'!$U$1+1,"Totals:",IF(A39="Totals:","",IF(A39="","",INDEX('Tables calc'!$R$24:$R$539,_xlfn.AGGREGATE(15,3,('Tables calc'!$V$24:$V$539=1)/('Tables calc'!$V$24:$V$539=1)*(ROW('Tables calc'!$V$24:$V$539)-ROW('Tables calc'!$V$23)),E40)))))</f>
        <v/>
      </c>
      <c r="B40" s="606" t="str" cm="1">
        <f t="array" ref="B40">IF(E40='Tables calc'!$U$1+1,"#",IF(B39="#","",IF(B39="","",INDEX('Tables calc'!$S$24:$S$539,_xlfn.AGGREGATE(15,3,('Tables calc'!$V$24:$V$539=1)/('Tables calc'!$V$24:$V$539=1)*(ROW('Tables calc'!$V$24:$V$539)-ROW('Tables calc'!$V$23)),E40)))))</f>
        <v/>
      </c>
      <c r="C40" s="607" t="str">
        <f t="shared" si="7"/>
        <v/>
      </c>
      <c r="D40" s="608" t="str" cm="1">
        <f t="array" ref="D40">IF(E40='Tables calc'!$U$1+1,'Tables calc'!$Y$24,IF(D39='Tables calc'!$Y$24,"",IF(D39="","",INDEX('Tables calc'!$T$24:$T$539,_xlfn.AGGREGATE(15,3,('Tables calc'!$V$24:$V$539=1)/('Tables calc'!$V$24:$V$539=1)*(ROW('Tables calc'!$V$24:$V$539)-ROW('Tables calc'!$V$23)),E40)))))</f>
        <v/>
      </c>
      <c r="E40" s="69">
        <v>39</v>
      </c>
      <c r="F40" s="69" t="str">
        <f t="shared" si="0"/>
        <v/>
      </c>
      <c r="G40" s="69" t="str">
        <f t="shared" si="1"/>
        <v/>
      </c>
      <c r="H40" s="69" t="str">
        <f t="shared" si="8"/>
        <v/>
      </c>
      <c r="I40" s="69" t="str">
        <f t="shared" si="2"/>
        <v/>
      </c>
      <c r="J40" s="69" t="str">
        <f t="shared" si="3"/>
        <v/>
      </c>
      <c r="K40" s="69" t="str">
        <f t="shared" si="4"/>
        <v/>
      </c>
      <c r="L40" s="69" t="str">
        <f t="shared" si="5"/>
        <v/>
      </c>
      <c r="M40" s="69" t="str">
        <f t="shared" si="6"/>
        <v/>
      </c>
    </row>
    <row r="41" spans="1:13" x14ac:dyDescent="0.3">
      <c r="A41" s="606" t="str" cm="1">
        <f t="array" ref="A41">IF(E41='Tables calc'!$U$1+1,"Totals:",IF(A40="Totals:","",IF(A40="","",INDEX('Tables calc'!$R$24:$R$539,_xlfn.AGGREGATE(15,3,('Tables calc'!$V$24:$V$539=1)/('Tables calc'!$V$24:$V$539=1)*(ROW('Tables calc'!$V$24:$V$539)-ROW('Tables calc'!$V$23)),E41)))))</f>
        <v/>
      </c>
      <c r="B41" s="606" t="str" cm="1">
        <f t="array" ref="B41">IF(E41='Tables calc'!$U$1+1,"#",IF(B40="#","",IF(B40="","",INDEX('Tables calc'!$S$24:$S$539,_xlfn.AGGREGATE(15,3,('Tables calc'!$V$24:$V$539=1)/('Tables calc'!$V$24:$V$539=1)*(ROW('Tables calc'!$V$24:$V$539)-ROW('Tables calc'!$V$23)),E41)))))</f>
        <v/>
      </c>
      <c r="C41" s="607" t="str">
        <f t="shared" si="7"/>
        <v/>
      </c>
      <c r="D41" s="608" t="str" cm="1">
        <f t="array" ref="D41">IF(E41='Tables calc'!$U$1+1,'Tables calc'!$Y$24,IF(D40='Tables calc'!$Y$24,"",IF(D40="","",INDEX('Tables calc'!$T$24:$T$539,_xlfn.AGGREGATE(15,3,('Tables calc'!$V$24:$V$539=1)/('Tables calc'!$V$24:$V$539=1)*(ROW('Tables calc'!$V$24:$V$539)-ROW('Tables calc'!$V$23)),E41)))))</f>
        <v/>
      </c>
      <c r="E41" s="69">
        <v>40</v>
      </c>
      <c r="F41" s="69" t="str">
        <f t="shared" si="0"/>
        <v/>
      </c>
      <c r="G41" s="69" t="str">
        <f t="shared" si="1"/>
        <v/>
      </c>
      <c r="H41" s="69" t="str">
        <f t="shared" si="8"/>
        <v/>
      </c>
      <c r="I41" s="69" t="str">
        <f t="shared" si="2"/>
        <v/>
      </c>
      <c r="J41" s="69" t="str">
        <f t="shared" si="3"/>
        <v/>
      </c>
      <c r="K41" s="69" t="str">
        <f t="shared" si="4"/>
        <v/>
      </c>
      <c r="L41" s="69" t="str">
        <f t="shared" si="5"/>
        <v/>
      </c>
      <c r="M41" s="69" t="str">
        <f t="shared" si="6"/>
        <v/>
      </c>
    </row>
    <row r="42" spans="1:13" x14ac:dyDescent="0.3">
      <c r="A42" s="606" t="str" cm="1">
        <f t="array" ref="A42">IF(E42='Tables calc'!$U$1+1,"Totals:",IF(A41="Totals:","",IF(A41="","",INDEX('Tables calc'!$R$24:$R$539,_xlfn.AGGREGATE(15,3,('Tables calc'!$V$24:$V$539=1)/('Tables calc'!$V$24:$V$539=1)*(ROW('Tables calc'!$V$24:$V$539)-ROW('Tables calc'!$V$23)),E42)))))</f>
        <v/>
      </c>
      <c r="B42" s="606" t="str" cm="1">
        <f t="array" ref="B42">IF(E42='Tables calc'!$U$1+1,"#",IF(B41="#","",IF(B41="","",INDEX('Tables calc'!$S$24:$S$539,_xlfn.AGGREGATE(15,3,('Tables calc'!$V$24:$V$539=1)/('Tables calc'!$V$24:$V$539=1)*(ROW('Tables calc'!$V$24:$V$539)-ROW('Tables calc'!$V$23)),E42)))))</f>
        <v/>
      </c>
      <c r="C42" s="607" t="str">
        <f t="shared" si="7"/>
        <v/>
      </c>
      <c r="D42" s="608" t="str" cm="1">
        <f t="array" ref="D42">IF(E42='Tables calc'!$U$1+1,'Tables calc'!$Y$24,IF(D41='Tables calc'!$Y$24,"",IF(D41="","",INDEX('Tables calc'!$T$24:$T$539,_xlfn.AGGREGATE(15,3,('Tables calc'!$V$24:$V$539=1)/('Tables calc'!$V$24:$V$539=1)*(ROW('Tables calc'!$V$24:$V$539)-ROW('Tables calc'!$V$23)),E42)))))</f>
        <v/>
      </c>
      <c r="E42" s="69">
        <v>41</v>
      </c>
      <c r="F42" s="69" t="str">
        <f t="shared" si="0"/>
        <v/>
      </c>
      <c r="G42" s="69" t="str">
        <f t="shared" si="1"/>
        <v/>
      </c>
      <c r="H42" s="69" t="str">
        <f t="shared" si="8"/>
        <v/>
      </c>
      <c r="I42" s="69" t="str">
        <f t="shared" si="2"/>
        <v/>
      </c>
      <c r="J42" s="69" t="str">
        <f t="shared" si="3"/>
        <v/>
      </c>
      <c r="K42" s="69" t="str">
        <f t="shared" si="4"/>
        <v/>
      </c>
      <c r="L42" s="69" t="str">
        <f t="shared" si="5"/>
        <v/>
      </c>
      <c r="M42" s="69" t="str">
        <f t="shared" si="6"/>
        <v/>
      </c>
    </row>
    <row r="43" spans="1:13" x14ac:dyDescent="0.3">
      <c r="A43" s="606" t="str" cm="1">
        <f t="array" ref="A43">IF(E43='Tables calc'!$U$1+1,"Totals:",IF(A42="Totals:","",IF(A42="","",INDEX('Tables calc'!$R$24:$R$539,_xlfn.AGGREGATE(15,3,('Tables calc'!$V$24:$V$539=1)/('Tables calc'!$V$24:$V$539=1)*(ROW('Tables calc'!$V$24:$V$539)-ROW('Tables calc'!$V$23)),E43)))))</f>
        <v/>
      </c>
      <c r="B43" s="606" t="str" cm="1">
        <f t="array" ref="B43">IF(E43='Tables calc'!$U$1+1,"#",IF(B42="#","",IF(B42="","",INDEX('Tables calc'!$S$24:$S$539,_xlfn.AGGREGATE(15,3,('Tables calc'!$V$24:$V$539=1)/('Tables calc'!$V$24:$V$539=1)*(ROW('Tables calc'!$V$24:$V$539)-ROW('Tables calc'!$V$23)),E43)))))</f>
        <v/>
      </c>
      <c r="C43" s="607" t="str">
        <f t="shared" si="7"/>
        <v/>
      </c>
      <c r="D43" s="608" t="str" cm="1">
        <f t="array" ref="D43">IF(E43='Tables calc'!$U$1+1,'Tables calc'!$Y$24,IF(D42='Tables calc'!$Y$24,"",IF(D42="","",INDEX('Tables calc'!$T$24:$T$539,_xlfn.AGGREGATE(15,3,('Tables calc'!$V$24:$V$539=1)/('Tables calc'!$V$24:$V$539=1)*(ROW('Tables calc'!$V$24:$V$539)-ROW('Tables calc'!$V$23)),E43)))))</f>
        <v/>
      </c>
      <c r="E43" s="69">
        <v>42</v>
      </c>
      <c r="F43" s="69" t="str">
        <f t="shared" si="0"/>
        <v/>
      </c>
      <c r="G43" s="69" t="str">
        <f t="shared" si="1"/>
        <v/>
      </c>
      <c r="H43" s="69" t="str">
        <f t="shared" si="8"/>
        <v/>
      </c>
      <c r="I43" s="69" t="str">
        <f t="shared" si="2"/>
        <v/>
      </c>
      <c r="J43" s="69" t="str">
        <f t="shared" si="3"/>
        <v/>
      </c>
      <c r="K43" s="69" t="str">
        <f t="shared" si="4"/>
        <v/>
      </c>
      <c r="L43" s="69" t="str">
        <f t="shared" si="5"/>
        <v/>
      </c>
      <c r="M43" s="69" t="str">
        <f t="shared" si="6"/>
        <v/>
      </c>
    </row>
    <row r="44" spans="1:13" x14ac:dyDescent="0.3">
      <c r="A44" s="606" t="str" cm="1">
        <f t="array" ref="A44">IF(E44='Tables calc'!$U$1+1,"Totals:",IF(A43="Totals:","",IF(A43="","",INDEX('Tables calc'!$R$24:$R$539,_xlfn.AGGREGATE(15,3,('Tables calc'!$V$24:$V$539=1)/('Tables calc'!$V$24:$V$539=1)*(ROW('Tables calc'!$V$24:$V$539)-ROW('Tables calc'!$V$23)),E44)))))</f>
        <v/>
      </c>
      <c r="B44" s="606" t="str" cm="1">
        <f t="array" ref="B44">IF(E44='Tables calc'!$U$1+1,"#",IF(B43="#","",IF(B43="","",INDEX('Tables calc'!$S$24:$S$539,_xlfn.AGGREGATE(15,3,('Tables calc'!$V$24:$V$539=1)/('Tables calc'!$V$24:$V$539=1)*(ROW('Tables calc'!$V$24:$V$539)-ROW('Tables calc'!$V$23)),E44)))))</f>
        <v/>
      </c>
      <c r="C44" s="607" t="str">
        <f t="shared" si="7"/>
        <v/>
      </c>
      <c r="D44" s="608" t="str" cm="1">
        <f t="array" ref="D44">IF(E44='Tables calc'!$U$1+1,'Tables calc'!$Y$24,IF(D43='Tables calc'!$Y$24,"",IF(D43="","",INDEX('Tables calc'!$T$24:$T$539,_xlfn.AGGREGATE(15,3,('Tables calc'!$V$24:$V$539=1)/('Tables calc'!$V$24:$V$539=1)*(ROW('Tables calc'!$V$24:$V$539)-ROW('Tables calc'!$V$23)),E44)))))</f>
        <v/>
      </c>
      <c r="E44" s="69">
        <v>43</v>
      </c>
      <c r="F44" s="69" t="str">
        <f t="shared" si="0"/>
        <v/>
      </c>
      <c r="G44" s="69" t="str">
        <f t="shared" si="1"/>
        <v/>
      </c>
      <c r="H44" s="69" t="str">
        <f t="shared" si="8"/>
        <v/>
      </c>
      <c r="I44" s="69" t="str">
        <f t="shared" si="2"/>
        <v/>
      </c>
      <c r="J44" s="69" t="str">
        <f t="shared" si="3"/>
        <v/>
      </c>
      <c r="K44" s="69" t="str">
        <f t="shared" si="4"/>
        <v/>
      </c>
      <c r="L44" s="69" t="str">
        <f t="shared" si="5"/>
        <v/>
      </c>
      <c r="M44" s="69" t="str">
        <f t="shared" si="6"/>
        <v/>
      </c>
    </row>
    <row r="45" spans="1:13" x14ac:dyDescent="0.3">
      <c r="A45" s="606" t="str" cm="1">
        <f t="array" ref="A45">IF(E45='Tables calc'!$U$1+1,"Totals:",IF(A44="Totals:","",IF(A44="","",INDEX('Tables calc'!$R$24:$R$539,_xlfn.AGGREGATE(15,3,('Tables calc'!$V$24:$V$539=1)/('Tables calc'!$V$24:$V$539=1)*(ROW('Tables calc'!$V$24:$V$539)-ROW('Tables calc'!$V$23)),E45)))))</f>
        <v/>
      </c>
      <c r="B45" s="606" t="str" cm="1">
        <f t="array" ref="B45">IF(E45='Tables calc'!$U$1+1,"#",IF(B44="#","",IF(B44="","",INDEX('Tables calc'!$S$24:$S$539,_xlfn.AGGREGATE(15,3,('Tables calc'!$V$24:$V$539=1)/('Tables calc'!$V$24:$V$539=1)*(ROW('Tables calc'!$V$24:$V$539)-ROW('Tables calc'!$V$23)),E45)))))</f>
        <v/>
      </c>
      <c r="C45" s="607" t="str">
        <f t="shared" si="7"/>
        <v/>
      </c>
      <c r="D45" s="608" t="str" cm="1">
        <f t="array" ref="D45">IF(E45='Tables calc'!$U$1+1,'Tables calc'!$Y$24,IF(D44='Tables calc'!$Y$24,"",IF(D44="","",INDEX('Tables calc'!$T$24:$T$539,_xlfn.AGGREGATE(15,3,('Tables calc'!$V$24:$V$539=1)/('Tables calc'!$V$24:$V$539=1)*(ROW('Tables calc'!$V$24:$V$539)-ROW('Tables calc'!$V$23)),E45)))))</f>
        <v/>
      </c>
      <c r="E45" s="69">
        <v>44</v>
      </c>
      <c r="F45" s="69" t="str">
        <f t="shared" si="0"/>
        <v/>
      </c>
      <c r="G45" s="69" t="str">
        <f t="shared" si="1"/>
        <v/>
      </c>
      <c r="H45" s="69" t="str">
        <f t="shared" si="8"/>
        <v/>
      </c>
      <c r="I45" s="69" t="str">
        <f t="shared" si="2"/>
        <v/>
      </c>
      <c r="J45" s="69" t="str">
        <f t="shared" si="3"/>
        <v/>
      </c>
      <c r="K45" s="69" t="str">
        <f t="shared" si="4"/>
        <v/>
      </c>
      <c r="L45" s="69" t="str">
        <f t="shared" si="5"/>
        <v/>
      </c>
      <c r="M45" s="69" t="str">
        <f t="shared" si="6"/>
        <v/>
      </c>
    </row>
    <row r="46" spans="1:13" x14ac:dyDescent="0.3">
      <c r="A46" s="606" t="str" cm="1">
        <f t="array" ref="A46">IF(E46='Tables calc'!$U$1+1,"Totals:",IF(A45="Totals:","",IF(A45="","",INDEX('Tables calc'!$R$24:$R$539,_xlfn.AGGREGATE(15,3,('Tables calc'!$V$24:$V$539=1)/('Tables calc'!$V$24:$V$539=1)*(ROW('Tables calc'!$V$24:$V$539)-ROW('Tables calc'!$V$23)),E46)))))</f>
        <v/>
      </c>
      <c r="B46" s="606" t="str" cm="1">
        <f t="array" ref="B46">IF(E46='Tables calc'!$U$1+1,"#",IF(B45="#","",IF(B45="","",INDEX('Tables calc'!$S$24:$S$539,_xlfn.AGGREGATE(15,3,('Tables calc'!$V$24:$V$539=1)/('Tables calc'!$V$24:$V$539=1)*(ROW('Tables calc'!$V$24:$V$539)-ROW('Tables calc'!$V$23)),E46)))))</f>
        <v/>
      </c>
      <c r="C46" s="607" t="str">
        <f t="shared" si="7"/>
        <v/>
      </c>
      <c r="D46" s="608" t="str" cm="1">
        <f t="array" ref="D46">IF(E46='Tables calc'!$U$1+1,'Tables calc'!$Y$24,IF(D45='Tables calc'!$Y$24,"",IF(D45="","",INDEX('Tables calc'!$T$24:$T$539,_xlfn.AGGREGATE(15,3,('Tables calc'!$V$24:$V$539=1)/('Tables calc'!$V$24:$V$539=1)*(ROW('Tables calc'!$V$24:$V$539)-ROW('Tables calc'!$V$23)),E46)))))</f>
        <v/>
      </c>
      <c r="E46" s="69">
        <v>45</v>
      </c>
      <c r="F46" s="69" t="str">
        <f t="shared" si="0"/>
        <v/>
      </c>
      <c r="G46" s="69" t="str">
        <f t="shared" si="1"/>
        <v/>
      </c>
      <c r="H46" s="69" t="str">
        <f t="shared" si="8"/>
        <v/>
      </c>
      <c r="I46" s="69" t="str">
        <f t="shared" si="2"/>
        <v/>
      </c>
      <c r="J46" s="69" t="str">
        <f t="shared" si="3"/>
        <v/>
      </c>
      <c r="K46" s="69" t="str">
        <f t="shared" si="4"/>
        <v/>
      </c>
      <c r="L46" s="69" t="str">
        <f t="shared" si="5"/>
        <v/>
      </c>
      <c r="M46" s="69" t="str">
        <f t="shared" si="6"/>
        <v/>
      </c>
    </row>
    <row r="47" spans="1:13" x14ac:dyDescent="0.3">
      <c r="A47" s="606" t="str" cm="1">
        <f t="array" ref="A47">IF(E47='Tables calc'!$U$1+1,"Totals:",IF(A46="Totals:","",IF(A46="","",INDEX('Tables calc'!$R$24:$R$539,_xlfn.AGGREGATE(15,3,('Tables calc'!$V$24:$V$539=1)/('Tables calc'!$V$24:$V$539=1)*(ROW('Tables calc'!$V$24:$V$539)-ROW('Tables calc'!$V$23)),E47)))))</f>
        <v/>
      </c>
      <c r="B47" s="606" t="str" cm="1">
        <f t="array" ref="B47">IF(E47='Tables calc'!$U$1+1,"#",IF(B46="#","",IF(B46="","",INDEX('Tables calc'!$S$24:$S$539,_xlfn.AGGREGATE(15,3,('Tables calc'!$V$24:$V$539=1)/('Tables calc'!$V$24:$V$539=1)*(ROW('Tables calc'!$V$24:$V$539)-ROW('Tables calc'!$V$23)),E47)))))</f>
        <v/>
      </c>
      <c r="C47" s="607" t="str">
        <f t="shared" si="7"/>
        <v/>
      </c>
      <c r="D47" s="608" t="str" cm="1">
        <f t="array" ref="D47">IF(E47='Tables calc'!$U$1+1,'Tables calc'!$Y$24,IF(D46='Tables calc'!$Y$24,"",IF(D46="","",INDEX('Tables calc'!$T$24:$T$539,_xlfn.AGGREGATE(15,3,('Tables calc'!$V$24:$V$539=1)/('Tables calc'!$V$24:$V$539=1)*(ROW('Tables calc'!$V$24:$V$539)-ROW('Tables calc'!$V$23)),E47)))))</f>
        <v/>
      </c>
      <c r="E47" s="69">
        <v>46</v>
      </c>
      <c r="F47" s="69" t="str">
        <f t="shared" si="0"/>
        <v/>
      </c>
      <c r="G47" s="69" t="str">
        <f t="shared" si="1"/>
        <v/>
      </c>
      <c r="H47" s="69" t="str">
        <f t="shared" si="8"/>
        <v/>
      </c>
      <c r="I47" s="69" t="str">
        <f t="shared" si="2"/>
        <v/>
      </c>
      <c r="J47" s="69" t="str">
        <f t="shared" si="3"/>
        <v/>
      </c>
      <c r="K47" s="69" t="str">
        <f t="shared" si="4"/>
        <v/>
      </c>
      <c r="L47" s="69" t="str">
        <f t="shared" si="5"/>
        <v/>
      </c>
      <c r="M47" s="69" t="str">
        <f t="shared" si="6"/>
        <v/>
      </c>
    </row>
    <row r="48" spans="1:13" x14ac:dyDescent="0.3">
      <c r="A48" s="606" t="str" cm="1">
        <f t="array" ref="A48">IF(E48='Tables calc'!$U$1+1,"Totals:",IF(A47="Totals:","",IF(A47="","",INDEX('Tables calc'!$R$24:$R$539,_xlfn.AGGREGATE(15,3,('Tables calc'!$V$24:$V$539=1)/('Tables calc'!$V$24:$V$539=1)*(ROW('Tables calc'!$V$24:$V$539)-ROW('Tables calc'!$V$23)),E48)))))</f>
        <v/>
      </c>
      <c r="B48" s="606" t="str" cm="1">
        <f t="array" ref="B48">IF(E48='Tables calc'!$U$1+1,"#",IF(B47="#","",IF(B47="","",INDEX('Tables calc'!$S$24:$S$539,_xlfn.AGGREGATE(15,3,('Tables calc'!$V$24:$V$539=1)/('Tables calc'!$V$24:$V$539=1)*(ROW('Tables calc'!$V$24:$V$539)-ROW('Tables calc'!$V$23)),E48)))))</f>
        <v/>
      </c>
      <c r="C48" s="607" t="str">
        <f t="shared" si="7"/>
        <v/>
      </c>
      <c r="D48" s="608" t="str" cm="1">
        <f t="array" ref="D48">IF(E48='Tables calc'!$U$1+1,'Tables calc'!$Y$24,IF(D47='Tables calc'!$Y$24,"",IF(D47="","",INDEX('Tables calc'!$T$24:$T$539,_xlfn.AGGREGATE(15,3,('Tables calc'!$V$24:$V$539=1)/('Tables calc'!$V$24:$V$539=1)*(ROW('Tables calc'!$V$24:$V$539)-ROW('Tables calc'!$V$23)),E48)))))</f>
        <v/>
      </c>
      <c r="E48" s="69">
        <v>47</v>
      </c>
      <c r="F48" s="69" t="str">
        <f t="shared" si="0"/>
        <v/>
      </c>
      <c r="G48" s="69" t="str">
        <f t="shared" si="1"/>
        <v/>
      </c>
      <c r="H48" s="69" t="str">
        <f t="shared" si="8"/>
        <v/>
      </c>
      <c r="I48" s="69" t="str">
        <f t="shared" si="2"/>
        <v/>
      </c>
      <c r="J48" s="69" t="str">
        <f t="shared" si="3"/>
        <v/>
      </c>
      <c r="K48" s="69" t="str">
        <f t="shared" si="4"/>
        <v/>
      </c>
      <c r="L48" s="69" t="str">
        <f t="shared" si="5"/>
        <v/>
      </c>
      <c r="M48" s="69" t="str">
        <f t="shared" si="6"/>
        <v/>
      </c>
    </row>
    <row r="49" spans="1:13" x14ac:dyDescent="0.3">
      <c r="A49" s="606" t="str" cm="1">
        <f t="array" ref="A49">IF(E49='Tables calc'!$U$1+1,"Totals:",IF(A48="Totals:","",IF(A48="","",INDEX('Tables calc'!$R$24:$R$539,_xlfn.AGGREGATE(15,3,('Tables calc'!$V$24:$V$539=1)/('Tables calc'!$V$24:$V$539=1)*(ROW('Tables calc'!$V$24:$V$539)-ROW('Tables calc'!$V$23)),E49)))))</f>
        <v/>
      </c>
      <c r="B49" s="606" t="str" cm="1">
        <f t="array" ref="B49">IF(E49='Tables calc'!$U$1+1,"#",IF(B48="#","",IF(B48="","",INDEX('Tables calc'!$S$24:$S$539,_xlfn.AGGREGATE(15,3,('Tables calc'!$V$24:$V$539=1)/('Tables calc'!$V$24:$V$539=1)*(ROW('Tables calc'!$V$24:$V$539)-ROW('Tables calc'!$V$23)),E49)))))</f>
        <v/>
      </c>
      <c r="C49" s="607" t="str">
        <f t="shared" si="7"/>
        <v/>
      </c>
      <c r="D49" s="608" t="str" cm="1">
        <f t="array" ref="D49">IF(E49='Tables calc'!$U$1+1,'Tables calc'!$Y$24,IF(D48='Tables calc'!$Y$24,"",IF(D48="","",INDEX('Tables calc'!$T$24:$T$539,_xlfn.AGGREGATE(15,3,('Tables calc'!$V$24:$V$539=1)/('Tables calc'!$V$24:$V$539=1)*(ROW('Tables calc'!$V$24:$V$539)-ROW('Tables calc'!$V$23)),E49)))))</f>
        <v/>
      </c>
      <c r="E49" s="69">
        <v>48</v>
      </c>
      <c r="F49" s="69" t="str">
        <f t="shared" si="0"/>
        <v/>
      </c>
      <c r="G49" s="69" t="str">
        <f t="shared" si="1"/>
        <v/>
      </c>
      <c r="H49" s="69" t="str">
        <f t="shared" si="8"/>
        <v/>
      </c>
      <c r="I49" s="69" t="str">
        <f t="shared" si="2"/>
        <v/>
      </c>
      <c r="J49" s="69" t="str">
        <f t="shared" si="3"/>
        <v/>
      </c>
      <c r="K49" s="69" t="str">
        <f t="shared" si="4"/>
        <v/>
      </c>
      <c r="L49" s="69" t="str">
        <f t="shared" si="5"/>
        <v/>
      </c>
      <c r="M49" s="69" t="str">
        <f t="shared" si="6"/>
        <v/>
      </c>
    </row>
    <row r="50" spans="1:13" x14ac:dyDescent="0.3">
      <c r="A50" s="606" t="str" cm="1">
        <f t="array" ref="A50">IF(E50='Tables calc'!$U$1+1,"Totals:",IF(A49="Totals:","",IF(A49="","",INDEX('Tables calc'!$R$24:$R$539,_xlfn.AGGREGATE(15,3,('Tables calc'!$V$24:$V$539=1)/('Tables calc'!$V$24:$V$539=1)*(ROW('Tables calc'!$V$24:$V$539)-ROW('Tables calc'!$V$23)),E50)))))</f>
        <v/>
      </c>
      <c r="B50" s="606" t="str" cm="1">
        <f t="array" ref="B50">IF(E50='Tables calc'!$U$1+1,"#",IF(B49="#","",IF(B49="","",INDEX('Tables calc'!$S$24:$S$539,_xlfn.AGGREGATE(15,3,('Tables calc'!$V$24:$V$539=1)/('Tables calc'!$V$24:$V$539=1)*(ROW('Tables calc'!$V$24:$V$539)-ROW('Tables calc'!$V$23)),E50)))))</f>
        <v/>
      </c>
      <c r="C50" s="607" t="str">
        <f t="shared" si="7"/>
        <v/>
      </c>
      <c r="D50" s="608" t="str" cm="1">
        <f t="array" ref="D50">IF(E50='Tables calc'!$U$1+1,'Tables calc'!$Y$24,IF(D49='Tables calc'!$Y$24,"",IF(D49="","",INDEX('Tables calc'!$T$24:$T$539,_xlfn.AGGREGATE(15,3,('Tables calc'!$V$24:$V$539=1)/('Tables calc'!$V$24:$V$539=1)*(ROW('Tables calc'!$V$24:$V$539)-ROW('Tables calc'!$V$23)),E50)))))</f>
        <v/>
      </c>
      <c r="E50" s="69">
        <v>49</v>
      </c>
      <c r="F50" s="69" t="str">
        <f t="shared" si="0"/>
        <v/>
      </c>
      <c r="G50" s="69" t="str">
        <f t="shared" si="1"/>
        <v/>
      </c>
      <c r="H50" s="69" t="str">
        <f t="shared" si="8"/>
        <v/>
      </c>
      <c r="I50" s="69" t="str">
        <f t="shared" si="2"/>
        <v/>
      </c>
      <c r="J50" s="69" t="str">
        <f t="shared" si="3"/>
        <v/>
      </c>
      <c r="K50" s="69" t="str">
        <f t="shared" si="4"/>
        <v/>
      </c>
      <c r="L50" s="69" t="str">
        <f t="shared" si="5"/>
        <v/>
      </c>
      <c r="M50" s="69" t="str">
        <f t="shared" si="6"/>
        <v/>
      </c>
    </row>
    <row r="51" spans="1:13" x14ac:dyDescent="0.3">
      <c r="A51" s="606" t="str" cm="1">
        <f t="array" ref="A51">IF(E51='Tables calc'!$U$1+1,"Totals:",IF(A50="Totals:","",IF(A50="","",INDEX('Tables calc'!$R$24:$R$539,_xlfn.AGGREGATE(15,3,('Tables calc'!$V$24:$V$539=1)/('Tables calc'!$V$24:$V$539=1)*(ROW('Tables calc'!$V$24:$V$539)-ROW('Tables calc'!$V$23)),E51)))))</f>
        <v/>
      </c>
      <c r="B51" s="606" t="str" cm="1">
        <f t="array" ref="B51">IF(E51='Tables calc'!$U$1+1,"#",IF(B50="#","",IF(B50="","",INDEX('Tables calc'!$S$24:$S$539,_xlfn.AGGREGATE(15,3,('Tables calc'!$V$24:$V$539=1)/('Tables calc'!$V$24:$V$539=1)*(ROW('Tables calc'!$V$24:$V$539)-ROW('Tables calc'!$V$23)),E51)))))</f>
        <v/>
      </c>
      <c r="C51" s="607" t="str">
        <f t="shared" si="7"/>
        <v/>
      </c>
      <c r="D51" s="608" t="str" cm="1">
        <f t="array" ref="D51">IF(E51='Tables calc'!$U$1+1,'Tables calc'!$Y$24,IF(D50='Tables calc'!$Y$24,"",IF(D50="","",INDEX('Tables calc'!$T$24:$T$539,_xlfn.AGGREGATE(15,3,('Tables calc'!$V$24:$V$539=1)/('Tables calc'!$V$24:$V$539=1)*(ROW('Tables calc'!$V$24:$V$539)-ROW('Tables calc'!$V$23)),E51)))))</f>
        <v/>
      </c>
      <c r="E51" s="69">
        <v>50</v>
      </c>
      <c r="F51" s="69" t="str">
        <f t="shared" si="0"/>
        <v/>
      </c>
      <c r="G51" s="69" t="str">
        <f t="shared" si="1"/>
        <v/>
      </c>
      <c r="H51" s="69" t="str">
        <f t="shared" si="8"/>
        <v/>
      </c>
      <c r="I51" s="69" t="str">
        <f t="shared" si="2"/>
        <v/>
      </c>
      <c r="J51" s="69" t="str">
        <f t="shared" si="3"/>
        <v/>
      </c>
      <c r="K51" s="69" t="str">
        <f t="shared" si="4"/>
        <v/>
      </c>
      <c r="L51" s="69" t="str">
        <f t="shared" si="5"/>
        <v/>
      </c>
      <c r="M51" s="69" t="str">
        <f t="shared" si="6"/>
        <v/>
      </c>
    </row>
    <row r="52" spans="1:13" x14ac:dyDescent="0.3">
      <c r="A52" s="606" t="str" cm="1">
        <f t="array" ref="A52">IF(E52='Tables calc'!$U$1+1,"Totals:",IF(A51="Totals:","",IF(A51="","",INDEX('Tables calc'!$R$24:$R$539,_xlfn.AGGREGATE(15,3,('Tables calc'!$V$24:$V$539=1)/('Tables calc'!$V$24:$V$539=1)*(ROW('Tables calc'!$V$24:$V$539)-ROW('Tables calc'!$V$23)),E52)))))</f>
        <v/>
      </c>
      <c r="B52" s="606" t="str" cm="1">
        <f t="array" ref="B52">IF(E52='Tables calc'!$U$1+1,"#",IF(B51="#","",IF(B51="","",INDEX('Tables calc'!$S$24:$S$539,_xlfn.AGGREGATE(15,3,('Tables calc'!$V$24:$V$539=1)/('Tables calc'!$V$24:$V$539=1)*(ROW('Tables calc'!$V$24:$V$539)-ROW('Tables calc'!$V$23)),E52)))))</f>
        <v/>
      </c>
      <c r="C52" s="607" t="str">
        <f t="shared" si="7"/>
        <v/>
      </c>
      <c r="D52" s="608" t="str" cm="1">
        <f t="array" ref="D52">IF(E52='Tables calc'!$U$1+1,'Tables calc'!$Y$24,IF(D51='Tables calc'!$Y$24,"",IF(D51="","",INDEX('Tables calc'!$T$24:$T$539,_xlfn.AGGREGATE(15,3,('Tables calc'!$V$24:$V$539=1)/('Tables calc'!$V$24:$V$539=1)*(ROW('Tables calc'!$V$24:$V$539)-ROW('Tables calc'!$V$23)),E52)))))</f>
        <v/>
      </c>
      <c r="E52" s="69">
        <v>51</v>
      </c>
      <c r="F52" s="69" t="str">
        <f t="shared" si="0"/>
        <v/>
      </c>
      <c r="G52" s="69" t="str">
        <f t="shared" si="1"/>
        <v/>
      </c>
      <c r="H52" s="69" t="str">
        <f t="shared" si="8"/>
        <v/>
      </c>
      <c r="I52" s="69" t="str">
        <f t="shared" si="2"/>
        <v/>
      </c>
      <c r="J52" s="69" t="str">
        <f t="shared" si="3"/>
        <v/>
      </c>
      <c r="K52" s="69" t="str">
        <f t="shared" si="4"/>
        <v/>
      </c>
      <c r="L52" s="69" t="str">
        <f t="shared" si="5"/>
        <v/>
      </c>
      <c r="M52" s="69" t="str">
        <f t="shared" si="6"/>
        <v/>
      </c>
    </row>
    <row r="53" spans="1:13" x14ac:dyDescent="0.3">
      <c r="A53" s="606" t="str" cm="1">
        <f t="array" ref="A53">IF(E53='Tables calc'!$U$1+1,"Totals:",IF(A52="Totals:","",IF(A52="","",INDEX('Tables calc'!$R$24:$R$539,_xlfn.AGGREGATE(15,3,('Tables calc'!$V$24:$V$539=1)/('Tables calc'!$V$24:$V$539=1)*(ROW('Tables calc'!$V$24:$V$539)-ROW('Tables calc'!$V$23)),E53)))))</f>
        <v/>
      </c>
      <c r="B53" s="606" t="str" cm="1">
        <f t="array" ref="B53">IF(E53='Tables calc'!$U$1+1,"#",IF(B52="#","",IF(B52="","",INDEX('Tables calc'!$S$24:$S$539,_xlfn.AGGREGATE(15,3,('Tables calc'!$V$24:$V$539=1)/('Tables calc'!$V$24:$V$539=1)*(ROW('Tables calc'!$V$24:$V$539)-ROW('Tables calc'!$V$23)),E53)))))</f>
        <v/>
      </c>
      <c r="C53" s="607" t="str">
        <f t="shared" si="7"/>
        <v/>
      </c>
      <c r="D53" s="608" t="str" cm="1">
        <f t="array" ref="D53">IF(E53='Tables calc'!$U$1+1,'Tables calc'!$Y$24,IF(D52='Tables calc'!$Y$24,"",IF(D52="","",INDEX('Tables calc'!$T$24:$T$539,_xlfn.AGGREGATE(15,3,('Tables calc'!$V$24:$V$539=1)/('Tables calc'!$V$24:$V$539=1)*(ROW('Tables calc'!$V$24:$V$539)-ROW('Tables calc'!$V$23)),E53)))))</f>
        <v/>
      </c>
      <c r="E53" s="69">
        <v>52</v>
      </c>
      <c r="F53" s="69" t="str">
        <f t="shared" si="0"/>
        <v/>
      </c>
      <c r="G53" s="69" t="str">
        <f t="shared" si="1"/>
        <v/>
      </c>
      <c r="H53" s="69" t="str">
        <f t="shared" si="8"/>
        <v/>
      </c>
      <c r="I53" s="69" t="str">
        <f t="shared" si="2"/>
        <v/>
      </c>
      <c r="J53" s="69" t="str">
        <f t="shared" si="3"/>
        <v/>
      </c>
      <c r="K53" s="69" t="str">
        <f t="shared" si="4"/>
        <v/>
      </c>
      <c r="L53" s="69" t="str">
        <f t="shared" si="5"/>
        <v/>
      </c>
      <c r="M53" s="69" t="str">
        <f t="shared" si="6"/>
        <v/>
      </c>
    </row>
    <row r="54" spans="1:13" x14ac:dyDescent="0.3">
      <c r="A54" s="606" t="str" cm="1">
        <f t="array" ref="A54">IF(E54='Tables calc'!$U$1+1,"Totals:",IF(A53="Totals:","",IF(A53="","",INDEX('Tables calc'!$R$24:$R$539,_xlfn.AGGREGATE(15,3,('Tables calc'!$V$24:$V$539=1)/('Tables calc'!$V$24:$V$539=1)*(ROW('Tables calc'!$V$24:$V$539)-ROW('Tables calc'!$V$23)),E54)))))</f>
        <v/>
      </c>
      <c r="B54" s="606" t="str" cm="1">
        <f t="array" ref="B54">IF(E54='Tables calc'!$U$1+1,"#",IF(B53="#","",IF(B53="","",INDEX('Tables calc'!$S$24:$S$539,_xlfn.AGGREGATE(15,3,('Tables calc'!$V$24:$V$539=1)/('Tables calc'!$V$24:$V$539=1)*(ROW('Tables calc'!$V$24:$V$539)-ROW('Tables calc'!$V$23)),E54)))))</f>
        <v/>
      </c>
      <c r="C54" s="607" t="str">
        <f t="shared" si="7"/>
        <v/>
      </c>
      <c r="D54" s="608" t="str" cm="1">
        <f t="array" ref="D54">IF(E54='Tables calc'!$U$1+1,'Tables calc'!$Y$24,IF(D53='Tables calc'!$Y$24,"",IF(D53="","",INDEX('Tables calc'!$T$24:$T$539,_xlfn.AGGREGATE(15,3,('Tables calc'!$V$24:$V$539=1)/('Tables calc'!$V$24:$V$539=1)*(ROW('Tables calc'!$V$24:$V$539)-ROW('Tables calc'!$V$23)),E54)))))</f>
        <v/>
      </c>
      <c r="E54" s="69">
        <v>53</v>
      </c>
      <c r="F54" s="69" t="str">
        <f t="shared" si="0"/>
        <v/>
      </c>
      <c r="G54" s="69" t="str">
        <f t="shared" si="1"/>
        <v/>
      </c>
      <c r="H54" s="69" t="str">
        <f t="shared" si="8"/>
        <v/>
      </c>
      <c r="I54" s="69" t="str">
        <f t="shared" si="2"/>
        <v/>
      </c>
      <c r="J54" s="69" t="str">
        <f t="shared" si="3"/>
        <v/>
      </c>
      <c r="K54" s="69" t="str">
        <f t="shared" si="4"/>
        <v/>
      </c>
      <c r="L54" s="69" t="str">
        <f t="shared" si="5"/>
        <v/>
      </c>
      <c r="M54" s="69" t="str">
        <f t="shared" si="6"/>
        <v/>
      </c>
    </row>
    <row r="55" spans="1:13" x14ac:dyDescent="0.3">
      <c r="A55" s="606" t="str" cm="1">
        <f t="array" ref="A55">IF(E55='Tables calc'!$U$1+1,"Totals:",IF(A54="Totals:","",IF(A54="","",INDEX('Tables calc'!$R$24:$R$539,_xlfn.AGGREGATE(15,3,('Tables calc'!$V$24:$V$539=1)/('Tables calc'!$V$24:$V$539=1)*(ROW('Tables calc'!$V$24:$V$539)-ROW('Tables calc'!$V$23)),E55)))))</f>
        <v/>
      </c>
      <c r="B55" s="606" t="str" cm="1">
        <f t="array" ref="B55">IF(E55='Tables calc'!$U$1+1,"#",IF(B54="#","",IF(B54="","",INDEX('Tables calc'!$S$24:$S$539,_xlfn.AGGREGATE(15,3,('Tables calc'!$V$24:$V$539=1)/('Tables calc'!$V$24:$V$539=1)*(ROW('Tables calc'!$V$24:$V$539)-ROW('Tables calc'!$V$23)),E55)))))</f>
        <v/>
      </c>
      <c r="C55" s="607" t="str">
        <f t="shared" si="7"/>
        <v/>
      </c>
      <c r="D55" s="608" t="str" cm="1">
        <f t="array" ref="D55">IF(E55='Tables calc'!$U$1+1,'Tables calc'!$Y$24,IF(D54='Tables calc'!$Y$24,"",IF(D54="","",INDEX('Tables calc'!$T$24:$T$539,_xlfn.AGGREGATE(15,3,('Tables calc'!$V$24:$V$539=1)/('Tables calc'!$V$24:$V$539=1)*(ROW('Tables calc'!$V$24:$V$539)-ROW('Tables calc'!$V$23)),E55)))))</f>
        <v/>
      </c>
      <c r="E55" s="69">
        <v>54</v>
      </c>
      <c r="F55" s="69" t="str">
        <f t="shared" si="0"/>
        <v/>
      </c>
      <c r="G55" s="69" t="str">
        <f t="shared" si="1"/>
        <v/>
      </c>
      <c r="H55" s="69" t="str">
        <f t="shared" si="8"/>
        <v/>
      </c>
      <c r="I55" s="69" t="str">
        <f t="shared" si="2"/>
        <v/>
      </c>
      <c r="J55" s="69" t="str">
        <f t="shared" si="3"/>
        <v/>
      </c>
      <c r="K55" s="69" t="str">
        <f t="shared" si="4"/>
        <v/>
      </c>
      <c r="L55" s="69" t="str">
        <f t="shared" si="5"/>
        <v/>
      </c>
      <c r="M55" s="69" t="str">
        <f t="shared" si="6"/>
        <v/>
      </c>
    </row>
    <row r="56" spans="1:13" x14ac:dyDescent="0.3">
      <c r="A56" s="606" t="str" cm="1">
        <f t="array" ref="A56">IF(E56='Tables calc'!$U$1+1,"Totals:",IF(A55="Totals:","",IF(A55="","",INDEX('Tables calc'!$R$24:$R$539,_xlfn.AGGREGATE(15,3,('Tables calc'!$V$24:$V$539=1)/('Tables calc'!$V$24:$V$539=1)*(ROW('Tables calc'!$V$24:$V$539)-ROW('Tables calc'!$V$23)),E56)))))</f>
        <v/>
      </c>
      <c r="B56" s="606" t="str" cm="1">
        <f t="array" ref="B56">IF(E56='Tables calc'!$U$1+1,"#",IF(B55="#","",IF(B55="","",INDEX('Tables calc'!$S$24:$S$539,_xlfn.AGGREGATE(15,3,('Tables calc'!$V$24:$V$539=1)/('Tables calc'!$V$24:$V$539=1)*(ROW('Tables calc'!$V$24:$V$539)-ROW('Tables calc'!$V$23)),E56)))))</f>
        <v/>
      </c>
      <c r="C56" s="607" t="str">
        <f t="shared" si="7"/>
        <v/>
      </c>
      <c r="D56" s="608" t="str" cm="1">
        <f t="array" ref="D56">IF(E56='Tables calc'!$U$1+1,'Tables calc'!$Y$24,IF(D55='Tables calc'!$Y$24,"",IF(D55="","",INDEX('Tables calc'!$T$24:$T$539,_xlfn.AGGREGATE(15,3,('Tables calc'!$V$24:$V$539=1)/('Tables calc'!$V$24:$V$539=1)*(ROW('Tables calc'!$V$24:$V$539)-ROW('Tables calc'!$V$23)),E56)))))</f>
        <v/>
      </c>
      <c r="E56" s="69">
        <v>55</v>
      </c>
      <c r="F56" s="69" t="str">
        <f t="shared" si="0"/>
        <v/>
      </c>
      <c r="G56" s="69" t="str">
        <f t="shared" si="1"/>
        <v/>
      </c>
      <c r="H56" s="69" t="str">
        <f t="shared" si="8"/>
        <v/>
      </c>
      <c r="I56" s="69" t="str">
        <f t="shared" si="2"/>
        <v/>
      </c>
      <c r="J56" s="69" t="str">
        <f t="shared" si="3"/>
        <v/>
      </c>
      <c r="K56" s="69" t="str">
        <f t="shared" si="4"/>
        <v/>
      </c>
      <c r="L56" s="69" t="str">
        <f t="shared" si="5"/>
        <v/>
      </c>
      <c r="M56" s="69" t="str">
        <f t="shared" si="6"/>
        <v/>
      </c>
    </row>
    <row r="57" spans="1:13" x14ac:dyDescent="0.3">
      <c r="A57" s="606" t="str" cm="1">
        <f t="array" ref="A57">IF(E57='Tables calc'!$U$1+1,"Totals:",IF(A56="Totals:","",IF(A56="","",INDEX('Tables calc'!$R$24:$R$539,_xlfn.AGGREGATE(15,3,('Tables calc'!$V$24:$V$539=1)/('Tables calc'!$V$24:$V$539=1)*(ROW('Tables calc'!$V$24:$V$539)-ROW('Tables calc'!$V$23)),E57)))))</f>
        <v/>
      </c>
      <c r="B57" s="606" t="str" cm="1">
        <f t="array" ref="B57">IF(E57='Tables calc'!$U$1+1,"#",IF(B56="#","",IF(B56="","",INDEX('Tables calc'!$S$24:$S$539,_xlfn.AGGREGATE(15,3,('Tables calc'!$V$24:$V$539=1)/('Tables calc'!$V$24:$V$539=1)*(ROW('Tables calc'!$V$24:$V$539)-ROW('Tables calc'!$V$23)),E57)))))</f>
        <v/>
      </c>
      <c r="C57" s="607" t="str">
        <f t="shared" si="7"/>
        <v/>
      </c>
      <c r="D57" s="608" t="str" cm="1">
        <f t="array" ref="D57">IF(E57='Tables calc'!$U$1+1,'Tables calc'!$Y$24,IF(D56='Tables calc'!$Y$24,"",IF(D56="","",INDEX('Tables calc'!$T$24:$T$539,_xlfn.AGGREGATE(15,3,('Tables calc'!$V$24:$V$539=1)/('Tables calc'!$V$24:$V$539=1)*(ROW('Tables calc'!$V$24:$V$539)-ROW('Tables calc'!$V$23)),E57)))))</f>
        <v/>
      </c>
      <c r="E57" s="69">
        <v>56</v>
      </c>
      <c r="F57" s="69" t="str">
        <f t="shared" si="0"/>
        <v/>
      </c>
      <c r="G57" s="69" t="str">
        <f t="shared" si="1"/>
        <v/>
      </c>
      <c r="H57" s="69" t="str">
        <f t="shared" si="8"/>
        <v/>
      </c>
      <c r="I57" s="69" t="str">
        <f t="shared" si="2"/>
        <v/>
      </c>
      <c r="J57" s="69" t="str">
        <f t="shared" si="3"/>
        <v/>
      </c>
      <c r="K57" s="69" t="str">
        <f t="shared" si="4"/>
        <v/>
      </c>
      <c r="L57" s="69" t="str">
        <f t="shared" si="5"/>
        <v/>
      </c>
      <c r="M57" s="69" t="str">
        <f t="shared" si="6"/>
        <v/>
      </c>
    </row>
    <row r="58" spans="1:13" x14ac:dyDescent="0.3">
      <c r="A58" s="606" t="str" cm="1">
        <f t="array" ref="A58">IF(E58='Tables calc'!$U$1+1,"Totals:",IF(A57="Totals:","",IF(A57="","",INDEX('Tables calc'!$R$24:$R$539,_xlfn.AGGREGATE(15,3,('Tables calc'!$V$24:$V$539=1)/('Tables calc'!$V$24:$V$539=1)*(ROW('Tables calc'!$V$24:$V$539)-ROW('Tables calc'!$V$23)),E58)))))</f>
        <v/>
      </c>
      <c r="B58" s="606" t="str" cm="1">
        <f t="array" ref="B58">IF(E58='Tables calc'!$U$1+1,"#",IF(B57="#","",IF(B57="","",INDEX('Tables calc'!$S$24:$S$539,_xlfn.AGGREGATE(15,3,('Tables calc'!$V$24:$V$539=1)/('Tables calc'!$V$24:$V$539=1)*(ROW('Tables calc'!$V$24:$V$539)-ROW('Tables calc'!$V$23)),E58)))))</f>
        <v/>
      </c>
      <c r="C58" s="607" t="str">
        <f t="shared" si="7"/>
        <v/>
      </c>
      <c r="D58" s="608" t="str" cm="1">
        <f t="array" ref="D58">IF(E58='Tables calc'!$U$1+1,'Tables calc'!$Y$24,IF(D57='Tables calc'!$Y$24,"",IF(D57="","",INDEX('Tables calc'!$T$24:$T$539,_xlfn.AGGREGATE(15,3,('Tables calc'!$V$24:$V$539=1)/('Tables calc'!$V$24:$V$539=1)*(ROW('Tables calc'!$V$24:$V$539)-ROW('Tables calc'!$V$23)),E58)))))</f>
        <v/>
      </c>
      <c r="E58" s="69">
        <v>57</v>
      </c>
      <c r="F58" s="69" t="str">
        <f t="shared" si="0"/>
        <v/>
      </c>
      <c r="G58" s="69" t="str">
        <f t="shared" si="1"/>
        <v/>
      </c>
      <c r="H58" s="69" t="str">
        <f t="shared" si="8"/>
        <v/>
      </c>
      <c r="I58" s="69" t="str">
        <f t="shared" si="2"/>
        <v/>
      </c>
      <c r="J58" s="69" t="str">
        <f t="shared" si="3"/>
        <v/>
      </c>
      <c r="K58" s="69" t="str">
        <f t="shared" si="4"/>
        <v/>
      </c>
      <c r="L58" s="69" t="str">
        <f t="shared" si="5"/>
        <v/>
      </c>
      <c r="M58" s="69" t="str">
        <f t="shared" si="6"/>
        <v/>
      </c>
    </row>
    <row r="59" spans="1:13" x14ac:dyDescent="0.3">
      <c r="A59" s="606" t="str" cm="1">
        <f t="array" ref="A59">IF(E59='Tables calc'!$U$1+1,"Totals:",IF(A58="Totals:","",IF(A58="","",INDEX('Tables calc'!$R$24:$R$539,_xlfn.AGGREGATE(15,3,('Tables calc'!$V$24:$V$539=1)/('Tables calc'!$V$24:$V$539=1)*(ROW('Tables calc'!$V$24:$V$539)-ROW('Tables calc'!$V$23)),E59)))))</f>
        <v/>
      </c>
      <c r="B59" s="606" t="str" cm="1">
        <f t="array" ref="B59">IF(E59='Tables calc'!$U$1+1,"#",IF(B58="#","",IF(B58="","",INDEX('Tables calc'!$S$24:$S$539,_xlfn.AGGREGATE(15,3,('Tables calc'!$V$24:$V$539=1)/('Tables calc'!$V$24:$V$539=1)*(ROW('Tables calc'!$V$24:$V$539)-ROW('Tables calc'!$V$23)),E59)))))</f>
        <v/>
      </c>
      <c r="C59" s="607" t="str">
        <f t="shared" si="7"/>
        <v/>
      </c>
      <c r="D59" s="608" t="str" cm="1">
        <f t="array" ref="D59">IF(E59='Tables calc'!$U$1+1,'Tables calc'!$Y$24,IF(D58='Tables calc'!$Y$24,"",IF(D58="","",INDEX('Tables calc'!$T$24:$T$539,_xlfn.AGGREGATE(15,3,('Tables calc'!$V$24:$V$539=1)/('Tables calc'!$V$24:$V$539=1)*(ROW('Tables calc'!$V$24:$V$539)-ROW('Tables calc'!$V$23)),E59)))))</f>
        <v/>
      </c>
      <c r="E59" s="69">
        <v>58</v>
      </c>
      <c r="F59" s="69" t="str">
        <f t="shared" si="0"/>
        <v/>
      </c>
      <c r="G59" s="69" t="str">
        <f t="shared" si="1"/>
        <v/>
      </c>
      <c r="H59" s="69" t="str">
        <f t="shared" si="8"/>
        <v/>
      </c>
      <c r="I59" s="69" t="str">
        <f t="shared" si="2"/>
        <v/>
      </c>
      <c r="J59" s="69" t="str">
        <f t="shared" si="3"/>
        <v/>
      </c>
      <c r="K59" s="69" t="str">
        <f t="shared" si="4"/>
        <v/>
      </c>
      <c r="L59" s="69" t="str">
        <f t="shared" si="5"/>
        <v/>
      </c>
      <c r="M59" s="69" t="str">
        <f t="shared" si="6"/>
        <v/>
      </c>
    </row>
    <row r="60" spans="1:13" x14ac:dyDescent="0.3">
      <c r="A60" s="606" t="str" cm="1">
        <f t="array" ref="A60">IF(E60='Tables calc'!$U$1+1,"Totals:",IF(A59="Totals:","",IF(A59="","",INDEX('Tables calc'!$R$24:$R$539,_xlfn.AGGREGATE(15,3,('Tables calc'!$V$24:$V$539=1)/('Tables calc'!$V$24:$V$539=1)*(ROW('Tables calc'!$V$24:$V$539)-ROW('Tables calc'!$V$23)),E60)))))</f>
        <v/>
      </c>
      <c r="B60" s="606" t="str" cm="1">
        <f t="array" ref="B60">IF(E60='Tables calc'!$U$1+1,"#",IF(B59="#","",IF(B59="","",INDEX('Tables calc'!$S$24:$S$539,_xlfn.AGGREGATE(15,3,('Tables calc'!$V$24:$V$539=1)/('Tables calc'!$V$24:$V$539=1)*(ROW('Tables calc'!$V$24:$V$539)-ROW('Tables calc'!$V$23)),E60)))))</f>
        <v/>
      </c>
      <c r="C60" s="607" t="str">
        <f t="shared" si="7"/>
        <v/>
      </c>
      <c r="D60" s="608" t="str" cm="1">
        <f t="array" ref="D60">IF(E60='Tables calc'!$U$1+1,'Tables calc'!$Y$24,IF(D59='Tables calc'!$Y$24,"",IF(D59="","",INDEX('Tables calc'!$T$24:$T$539,_xlfn.AGGREGATE(15,3,('Tables calc'!$V$24:$V$539=1)/('Tables calc'!$V$24:$V$539=1)*(ROW('Tables calc'!$V$24:$V$539)-ROW('Tables calc'!$V$23)),E60)))))</f>
        <v/>
      </c>
      <c r="E60" s="69">
        <v>59</v>
      </c>
      <c r="F60" s="69" t="str">
        <f t="shared" si="0"/>
        <v/>
      </c>
      <c r="G60" s="69" t="str">
        <f t="shared" si="1"/>
        <v/>
      </c>
      <c r="H60" s="69" t="str">
        <f t="shared" si="8"/>
        <v/>
      </c>
      <c r="I60" s="69" t="str">
        <f t="shared" si="2"/>
        <v/>
      </c>
      <c r="J60" s="69" t="str">
        <f t="shared" si="3"/>
        <v/>
      </c>
      <c r="K60" s="69" t="str">
        <f t="shared" si="4"/>
        <v/>
      </c>
      <c r="L60" s="69" t="str">
        <f t="shared" si="5"/>
        <v/>
      </c>
      <c r="M60" s="69" t="str">
        <f t="shared" si="6"/>
        <v/>
      </c>
    </row>
    <row r="61" spans="1:13" x14ac:dyDescent="0.3">
      <c r="A61" s="606" t="str" cm="1">
        <f t="array" ref="A61">IF(E61='Tables calc'!$U$1+1,"Totals:",IF(A60="Totals:","",IF(A60="","",INDEX('Tables calc'!$R$24:$R$539,_xlfn.AGGREGATE(15,3,('Tables calc'!$V$24:$V$539=1)/('Tables calc'!$V$24:$V$539=1)*(ROW('Tables calc'!$V$24:$V$539)-ROW('Tables calc'!$V$23)),E61)))))</f>
        <v/>
      </c>
      <c r="B61" s="606" t="str" cm="1">
        <f t="array" ref="B61">IF(E61='Tables calc'!$U$1+1,"#",IF(B60="#","",IF(B60="","",INDEX('Tables calc'!$S$24:$S$539,_xlfn.AGGREGATE(15,3,('Tables calc'!$V$24:$V$539=1)/('Tables calc'!$V$24:$V$539=1)*(ROW('Tables calc'!$V$24:$V$539)-ROW('Tables calc'!$V$23)),E61)))))</f>
        <v/>
      </c>
      <c r="C61" s="607" t="str">
        <f t="shared" si="7"/>
        <v/>
      </c>
      <c r="D61" s="608" t="str" cm="1">
        <f t="array" ref="D61">IF(E61='Tables calc'!$U$1+1,'Tables calc'!$Y$24,IF(D60='Tables calc'!$Y$24,"",IF(D60="","",INDEX('Tables calc'!$T$24:$T$539,_xlfn.AGGREGATE(15,3,('Tables calc'!$V$24:$V$539=1)/('Tables calc'!$V$24:$V$539=1)*(ROW('Tables calc'!$V$24:$V$539)-ROW('Tables calc'!$V$23)),E61)))))</f>
        <v/>
      </c>
      <c r="E61" s="69">
        <v>60</v>
      </c>
      <c r="F61" s="69" t="str">
        <f t="shared" si="0"/>
        <v/>
      </c>
      <c r="G61" s="69" t="str">
        <f t="shared" si="1"/>
        <v/>
      </c>
      <c r="H61" s="69" t="str">
        <f t="shared" si="8"/>
        <v/>
      </c>
      <c r="I61" s="69" t="str">
        <f t="shared" si="2"/>
        <v/>
      </c>
      <c r="J61" s="69" t="str">
        <f t="shared" si="3"/>
        <v/>
      </c>
      <c r="K61" s="69" t="str">
        <f t="shared" si="4"/>
        <v/>
      </c>
      <c r="L61" s="69" t="str">
        <f t="shared" si="5"/>
        <v/>
      </c>
      <c r="M61" s="69" t="str">
        <f t="shared" si="6"/>
        <v/>
      </c>
    </row>
    <row r="62" spans="1:13" x14ac:dyDescent="0.3">
      <c r="A62" s="606" t="str" cm="1">
        <f t="array" ref="A62">IF(E62='Tables calc'!$U$1+1,"Totals:",IF(A61="Totals:","",IF(A61="","",INDEX('Tables calc'!$R$24:$R$539,_xlfn.AGGREGATE(15,3,('Tables calc'!$V$24:$V$539=1)/('Tables calc'!$V$24:$V$539=1)*(ROW('Tables calc'!$V$24:$V$539)-ROW('Tables calc'!$V$23)),E62)))))</f>
        <v/>
      </c>
      <c r="B62" s="606" t="str" cm="1">
        <f t="array" ref="B62">IF(E62='Tables calc'!$U$1+1,"#",IF(B61="#","",IF(B61="","",INDEX('Tables calc'!$S$24:$S$539,_xlfn.AGGREGATE(15,3,('Tables calc'!$V$24:$V$539=1)/('Tables calc'!$V$24:$V$539=1)*(ROW('Tables calc'!$V$24:$V$539)-ROW('Tables calc'!$V$23)),E62)))))</f>
        <v/>
      </c>
      <c r="C62" s="607" t="str">
        <f t="shared" si="7"/>
        <v/>
      </c>
      <c r="D62" s="608" t="str" cm="1">
        <f t="array" ref="D62">IF(E62='Tables calc'!$U$1+1,'Tables calc'!$Y$24,IF(D61='Tables calc'!$Y$24,"",IF(D61="","",INDEX('Tables calc'!$T$24:$T$539,_xlfn.AGGREGATE(15,3,('Tables calc'!$V$24:$V$539=1)/('Tables calc'!$V$24:$V$539=1)*(ROW('Tables calc'!$V$24:$V$539)-ROW('Tables calc'!$V$23)),E62)))))</f>
        <v/>
      </c>
      <c r="E62" s="69">
        <v>61</v>
      </c>
      <c r="F62" s="69" t="str">
        <f t="shared" si="0"/>
        <v/>
      </c>
      <c r="G62" s="69" t="str">
        <f t="shared" si="1"/>
        <v/>
      </c>
      <c r="H62" s="69" t="str">
        <f t="shared" si="8"/>
        <v/>
      </c>
      <c r="I62" s="69" t="str">
        <f t="shared" si="2"/>
        <v/>
      </c>
      <c r="J62" s="69" t="str">
        <f t="shared" si="3"/>
        <v/>
      </c>
      <c r="K62" s="69" t="str">
        <f t="shared" si="4"/>
        <v/>
      </c>
      <c r="L62" s="69" t="str">
        <f t="shared" si="5"/>
        <v/>
      </c>
      <c r="M62" s="69" t="str">
        <f t="shared" si="6"/>
        <v/>
      </c>
    </row>
    <row r="63" spans="1:13" x14ac:dyDescent="0.3">
      <c r="A63" s="606" t="str" cm="1">
        <f t="array" ref="A63">IF(E63='Tables calc'!$U$1+1,"Totals:",IF(A62="Totals:","",IF(A62="","",INDEX('Tables calc'!$R$24:$R$539,_xlfn.AGGREGATE(15,3,('Tables calc'!$V$24:$V$539=1)/('Tables calc'!$V$24:$V$539=1)*(ROW('Tables calc'!$V$24:$V$539)-ROW('Tables calc'!$V$23)),E63)))))</f>
        <v/>
      </c>
      <c r="B63" s="606" t="str" cm="1">
        <f t="array" ref="B63">IF(E63='Tables calc'!$U$1+1,"#",IF(B62="#","",IF(B62="","",INDEX('Tables calc'!$S$24:$S$539,_xlfn.AGGREGATE(15,3,('Tables calc'!$V$24:$V$539=1)/('Tables calc'!$V$24:$V$539=1)*(ROW('Tables calc'!$V$24:$V$539)-ROW('Tables calc'!$V$23)),E63)))))</f>
        <v/>
      </c>
      <c r="C63" s="607" t="str">
        <f t="shared" si="7"/>
        <v/>
      </c>
      <c r="D63" s="608" t="str" cm="1">
        <f t="array" ref="D63">IF(E63='Tables calc'!$U$1+1,'Tables calc'!$Y$24,IF(D62='Tables calc'!$Y$24,"",IF(D62="","",INDEX('Tables calc'!$T$24:$T$539,_xlfn.AGGREGATE(15,3,('Tables calc'!$V$24:$V$539=1)/('Tables calc'!$V$24:$V$539=1)*(ROW('Tables calc'!$V$24:$V$539)-ROW('Tables calc'!$V$23)),E63)))))</f>
        <v/>
      </c>
      <c r="E63" s="69">
        <v>62</v>
      </c>
      <c r="F63" s="69" t="str">
        <f t="shared" si="0"/>
        <v/>
      </c>
      <c r="G63" s="69" t="str">
        <f t="shared" si="1"/>
        <v/>
      </c>
      <c r="H63" s="69" t="str">
        <f t="shared" si="8"/>
        <v/>
      </c>
      <c r="I63" s="69" t="str">
        <f t="shared" si="2"/>
        <v/>
      </c>
      <c r="J63" s="69" t="str">
        <f t="shared" si="3"/>
        <v/>
      </c>
      <c r="K63" s="69" t="str">
        <f t="shared" si="4"/>
        <v/>
      </c>
      <c r="L63" s="69" t="str">
        <f t="shared" si="5"/>
        <v/>
      </c>
      <c r="M63" s="69" t="str">
        <f t="shared" si="6"/>
        <v/>
      </c>
    </row>
    <row r="64" spans="1:13" x14ac:dyDescent="0.3">
      <c r="A64" s="606" t="str" cm="1">
        <f t="array" ref="A64">IF(E64='Tables calc'!$U$1+1,"Totals:",IF(A63="Totals:","",IF(A63="","",INDEX('Tables calc'!$R$24:$R$539,_xlfn.AGGREGATE(15,3,('Tables calc'!$V$24:$V$539=1)/('Tables calc'!$V$24:$V$539=1)*(ROW('Tables calc'!$V$24:$V$539)-ROW('Tables calc'!$V$23)),E64)))))</f>
        <v/>
      </c>
      <c r="B64" s="606" t="str" cm="1">
        <f t="array" ref="B64">IF(E64='Tables calc'!$U$1+1,"#",IF(B63="#","",IF(B63="","",INDEX('Tables calc'!$S$24:$S$539,_xlfn.AGGREGATE(15,3,('Tables calc'!$V$24:$V$539=1)/('Tables calc'!$V$24:$V$539=1)*(ROW('Tables calc'!$V$24:$V$539)-ROW('Tables calc'!$V$23)),E64)))))</f>
        <v/>
      </c>
      <c r="C64" s="607" t="str">
        <f t="shared" si="7"/>
        <v/>
      </c>
      <c r="D64" s="608" t="str" cm="1">
        <f t="array" ref="D64">IF(E64='Tables calc'!$U$1+1,'Tables calc'!$Y$24,IF(D63='Tables calc'!$Y$24,"",IF(D63="","",INDEX('Tables calc'!$T$24:$T$539,_xlfn.AGGREGATE(15,3,('Tables calc'!$V$24:$V$539=1)/('Tables calc'!$V$24:$V$539=1)*(ROW('Tables calc'!$V$24:$V$539)-ROW('Tables calc'!$V$23)),E64)))))</f>
        <v/>
      </c>
      <c r="E64" s="69">
        <v>63</v>
      </c>
      <c r="F64" s="69" t="str">
        <f t="shared" si="0"/>
        <v/>
      </c>
      <c r="G64" s="69" t="str">
        <f t="shared" si="1"/>
        <v/>
      </c>
      <c r="H64" s="69" t="str">
        <f t="shared" si="8"/>
        <v/>
      </c>
      <c r="I64" s="69" t="str">
        <f t="shared" si="2"/>
        <v/>
      </c>
      <c r="J64" s="69" t="str">
        <f t="shared" si="3"/>
        <v/>
      </c>
      <c r="K64" s="69" t="str">
        <f t="shared" si="4"/>
        <v/>
      </c>
      <c r="L64" s="69" t="str">
        <f t="shared" si="5"/>
        <v/>
      </c>
      <c r="M64" s="69" t="str">
        <f t="shared" si="6"/>
        <v/>
      </c>
    </row>
    <row r="65" spans="1:13" x14ac:dyDescent="0.3">
      <c r="A65" s="606" t="str" cm="1">
        <f t="array" ref="A65">IF(E65='Tables calc'!$U$1+1,"Totals:",IF(A64="Totals:","",IF(A64="","",INDEX('Tables calc'!$R$24:$R$539,_xlfn.AGGREGATE(15,3,('Tables calc'!$V$24:$V$539=1)/('Tables calc'!$V$24:$V$539=1)*(ROW('Tables calc'!$V$24:$V$539)-ROW('Tables calc'!$V$23)),E65)))))</f>
        <v/>
      </c>
      <c r="B65" s="606" t="str" cm="1">
        <f t="array" ref="B65">IF(E65='Tables calc'!$U$1+1,"#",IF(B64="#","",IF(B64="","",INDEX('Tables calc'!$S$24:$S$539,_xlfn.AGGREGATE(15,3,('Tables calc'!$V$24:$V$539=1)/('Tables calc'!$V$24:$V$539=1)*(ROW('Tables calc'!$V$24:$V$539)-ROW('Tables calc'!$V$23)),E65)))))</f>
        <v/>
      </c>
      <c r="C65" s="607" t="str">
        <f t="shared" si="7"/>
        <v/>
      </c>
      <c r="D65" s="608" t="str" cm="1">
        <f t="array" ref="D65">IF(E65='Tables calc'!$U$1+1,'Tables calc'!$Y$24,IF(D64='Tables calc'!$Y$24,"",IF(D64="","",INDEX('Tables calc'!$T$24:$T$539,_xlfn.AGGREGATE(15,3,('Tables calc'!$V$24:$V$539=1)/('Tables calc'!$V$24:$V$539=1)*(ROW('Tables calc'!$V$24:$V$539)-ROW('Tables calc'!$V$23)),E65)))))</f>
        <v/>
      </c>
      <c r="E65" s="69">
        <v>64</v>
      </c>
      <c r="F65" s="69" t="str">
        <f t="shared" si="0"/>
        <v/>
      </c>
      <c r="G65" s="69" t="str">
        <f t="shared" si="1"/>
        <v/>
      </c>
      <c r="H65" s="69" t="str">
        <f t="shared" si="8"/>
        <v/>
      </c>
      <c r="I65" s="69" t="str">
        <f t="shared" si="2"/>
        <v/>
      </c>
      <c r="J65" s="69" t="str">
        <f t="shared" si="3"/>
        <v/>
      </c>
      <c r="K65" s="69" t="str">
        <f t="shared" si="4"/>
        <v/>
      </c>
      <c r="L65" s="69" t="str">
        <f t="shared" si="5"/>
        <v/>
      </c>
      <c r="M65" s="69" t="str">
        <f t="shared" si="6"/>
        <v/>
      </c>
    </row>
    <row r="66" spans="1:13" x14ac:dyDescent="0.3">
      <c r="A66" s="606" t="str" cm="1">
        <f t="array" ref="A66">IF(E66='Tables calc'!$U$1+1,"Totals:",IF(A65="Totals:","",IF(A65="","",INDEX('Tables calc'!$R$24:$R$539,_xlfn.AGGREGATE(15,3,('Tables calc'!$V$24:$V$539=1)/('Tables calc'!$V$24:$V$539=1)*(ROW('Tables calc'!$V$24:$V$539)-ROW('Tables calc'!$V$23)),E66)))))</f>
        <v/>
      </c>
      <c r="B66" s="606" t="str" cm="1">
        <f t="array" ref="B66">IF(E66='Tables calc'!$U$1+1,"#",IF(B65="#","",IF(B65="","",INDEX('Tables calc'!$S$24:$S$539,_xlfn.AGGREGATE(15,3,('Tables calc'!$V$24:$V$539=1)/('Tables calc'!$V$24:$V$539=1)*(ROW('Tables calc'!$V$24:$V$539)-ROW('Tables calc'!$V$23)),E66)))))</f>
        <v/>
      </c>
      <c r="C66" s="607" t="str">
        <f t="shared" si="7"/>
        <v/>
      </c>
      <c r="D66" s="608" t="str" cm="1">
        <f t="array" ref="D66">IF(E66='Tables calc'!$U$1+1,'Tables calc'!$Y$24,IF(D65='Tables calc'!$Y$24,"",IF(D65="","",INDEX('Tables calc'!$T$24:$T$539,_xlfn.AGGREGATE(15,3,('Tables calc'!$V$24:$V$539=1)/('Tables calc'!$V$24:$V$539=1)*(ROW('Tables calc'!$V$24:$V$539)-ROW('Tables calc'!$V$23)),E66)))))</f>
        <v/>
      </c>
      <c r="E66" s="69">
        <v>65</v>
      </c>
      <c r="F66" s="69" t="str">
        <f t="shared" ref="F66:F129" si="9">IF(A66="Totals:","STOP",IF(F65="STOP","",IF(F65="","","GO")))</f>
        <v/>
      </c>
      <c r="G66" s="69" t="str">
        <f t="shared" ref="G66:G129" si="10">IF(A66="Totals:","STOP",IF(G65="STOP","",IF(G65="","","GO")))</f>
        <v/>
      </c>
      <c r="H66" s="69" t="str">
        <f t="shared" si="8"/>
        <v/>
      </c>
      <c r="I66" s="69" t="str">
        <f t="shared" ref="I66:I129" si="11">IF(A66="Totals:","STOP",IF(I65="STOP","",IF(I65="","","GO")))</f>
        <v/>
      </c>
      <c r="J66" s="69" t="str">
        <f t="shared" ref="J66:J129" si="12">IF(A66="Totals:","STOP",IF(J65="STOP","",IF(J65="","","GO")))</f>
        <v/>
      </c>
      <c r="K66" s="69" t="str">
        <f t="shared" ref="K66:K129" si="13">IF(A66="Totals:","STOP",IF(K65="STOP","",IF(K65="","","GO")))</f>
        <v/>
      </c>
      <c r="L66" s="69" t="str">
        <f t="shared" ref="L66:L129" si="14">IF(A66="Totals:","STOP",IF(L65="STOP","",IF(L65="","","GO")))</f>
        <v/>
      </c>
      <c r="M66" s="69" t="str">
        <f t="shared" ref="M66:M129" si="15">IF(A66="Totals:","STOP",IF(M65="STOP","",IF(M65="","","GO")))</f>
        <v/>
      </c>
    </row>
    <row r="67" spans="1:13" x14ac:dyDescent="0.3">
      <c r="A67" s="606" t="str" cm="1">
        <f t="array" ref="A67">IF(E67='Tables calc'!$U$1+1,"Totals:",IF(A66="Totals:","",IF(A66="","",INDEX('Tables calc'!$R$24:$R$539,_xlfn.AGGREGATE(15,3,('Tables calc'!$V$24:$V$539=1)/('Tables calc'!$V$24:$V$539=1)*(ROW('Tables calc'!$V$24:$V$539)-ROW('Tables calc'!$V$23)),E67)))))</f>
        <v/>
      </c>
      <c r="B67" s="606" t="str" cm="1">
        <f t="array" ref="B67">IF(E67='Tables calc'!$U$1+1,"#",IF(B66="#","",IF(B66="","",INDEX('Tables calc'!$S$24:$S$539,_xlfn.AGGREGATE(15,3,('Tables calc'!$V$24:$V$539=1)/('Tables calc'!$V$24:$V$539=1)*(ROW('Tables calc'!$V$24:$V$539)-ROW('Tables calc'!$V$23)),E67)))))</f>
        <v/>
      </c>
      <c r="C67" s="607" t="str">
        <f t="shared" ref="C67:C130" si="16">IF(A67="Totals:","",IF(A67="FTE Reduction Exceptions:","*",""))</f>
        <v/>
      </c>
      <c r="D67" s="608" t="str" cm="1">
        <f t="array" ref="D67">IF(E67='Tables calc'!$U$1+1,'Tables calc'!$Y$24,IF(D66='Tables calc'!$Y$24,"",IF(D66="","",INDEX('Tables calc'!$T$24:$T$539,_xlfn.AGGREGATE(15,3,('Tables calc'!$V$24:$V$539=1)/('Tables calc'!$V$24:$V$539=1)*(ROW('Tables calc'!$V$24:$V$539)-ROW('Tables calc'!$V$23)),E67)))))</f>
        <v/>
      </c>
      <c r="E67" s="69">
        <v>66</v>
      </c>
      <c r="F67" s="69" t="str">
        <f t="shared" si="9"/>
        <v/>
      </c>
      <c r="G67" s="69" t="str">
        <f t="shared" si="10"/>
        <v/>
      </c>
      <c r="H67" s="69" t="str">
        <f t="shared" ref="H67:H130" si="17">IF(A67="Totals:","STOP",IF(H66="STOP","",IF(F66="","","GO")))</f>
        <v/>
      </c>
      <c r="I67" s="69" t="str">
        <f t="shared" si="11"/>
        <v/>
      </c>
      <c r="J67" s="69" t="str">
        <f t="shared" si="12"/>
        <v/>
      </c>
      <c r="K67" s="69" t="str">
        <f t="shared" si="13"/>
        <v/>
      </c>
      <c r="L67" s="69" t="str">
        <f t="shared" si="14"/>
        <v/>
      </c>
      <c r="M67" s="69" t="str">
        <f t="shared" si="15"/>
        <v/>
      </c>
    </row>
    <row r="68" spans="1:13" x14ac:dyDescent="0.3">
      <c r="A68" s="606" t="str" cm="1">
        <f t="array" ref="A68">IF(E68='Tables calc'!$U$1+1,"Totals:",IF(A67="Totals:","",IF(A67="","",INDEX('Tables calc'!$R$24:$R$539,_xlfn.AGGREGATE(15,3,('Tables calc'!$V$24:$V$539=1)/('Tables calc'!$V$24:$V$539=1)*(ROW('Tables calc'!$V$24:$V$539)-ROW('Tables calc'!$V$23)),E68)))))</f>
        <v/>
      </c>
      <c r="B68" s="606" t="str" cm="1">
        <f t="array" ref="B68">IF(E68='Tables calc'!$U$1+1,"#",IF(B67="#","",IF(B67="","",INDEX('Tables calc'!$S$24:$S$539,_xlfn.AGGREGATE(15,3,('Tables calc'!$V$24:$V$539=1)/('Tables calc'!$V$24:$V$539=1)*(ROW('Tables calc'!$V$24:$V$539)-ROW('Tables calc'!$V$23)),E68)))))</f>
        <v/>
      </c>
      <c r="C68" s="607" t="str">
        <f t="shared" si="16"/>
        <v/>
      </c>
      <c r="D68" s="608" t="str" cm="1">
        <f t="array" ref="D68">IF(E68='Tables calc'!$U$1+1,'Tables calc'!$Y$24,IF(D67='Tables calc'!$Y$24,"",IF(D67="","",INDEX('Tables calc'!$T$24:$T$539,_xlfn.AGGREGATE(15,3,('Tables calc'!$V$24:$V$539=1)/('Tables calc'!$V$24:$V$539=1)*(ROW('Tables calc'!$V$24:$V$539)-ROW('Tables calc'!$V$23)),E68)))))</f>
        <v/>
      </c>
      <c r="E68" s="69">
        <v>67</v>
      </c>
      <c r="F68" s="69" t="str">
        <f t="shared" si="9"/>
        <v/>
      </c>
      <c r="G68" s="69" t="str">
        <f t="shared" si="10"/>
        <v/>
      </c>
      <c r="H68" s="69" t="str">
        <f t="shared" si="17"/>
        <v/>
      </c>
      <c r="I68" s="69" t="str">
        <f t="shared" si="11"/>
        <v/>
      </c>
      <c r="J68" s="69" t="str">
        <f t="shared" si="12"/>
        <v/>
      </c>
      <c r="K68" s="69" t="str">
        <f t="shared" si="13"/>
        <v/>
      </c>
      <c r="L68" s="69" t="str">
        <f t="shared" si="14"/>
        <v/>
      </c>
      <c r="M68" s="69" t="str">
        <f t="shared" si="15"/>
        <v/>
      </c>
    </row>
    <row r="69" spans="1:13" x14ac:dyDescent="0.3">
      <c r="A69" s="606" t="str" cm="1">
        <f t="array" ref="A69">IF(E69='Tables calc'!$U$1+1,"Totals:",IF(A68="Totals:","",IF(A68="","",INDEX('Tables calc'!$R$24:$R$539,_xlfn.AGGREGATE(15,3,('Tables calc'!$V$24:$V$539=1)/('Tables calc'!$V$24:$V$539=1)*(ROW('Tables calc'!$V$24:$V$539)-ROW('Tables calc'!$V$23)),E69)))))</f>
        <v/>
      </c>
      <c r="B69" s="606" t="str" cm="1">
        <f t="array" ref="B69">IF(E69='Tables calc'!$U$1+1,"#",IF(B68="#","",IF(B68="","",INDEX('Tables calc'!$S$24:$S$539,_xlfn.AGGREGATE(15,3,('Tables calc'!$V$24:$V$539=1)/('Tables calc'!$V$24:$V$539=1)*(ROW('Tables calc'!$V$24:$V$539)-ROW('Tables calc'!$V$23)),E69)))))</f>
        <v/>
      </c>
      <c r="C69" s="607" t="str">
        <f t="shared" si="16"/>
        <v/>
      </c>
      <c r="D69" s="608" t="str" cm="1">
        <f t="array" ref="D69">IF(E69='Tables calc'!$U$1+1,'Tables calc'!$Y$24,IF(D68='Tables calc'!$Y$24,"",IF(D68="","",INDEX('Tables calc'!$T$24:$T$539,_xlfn.AGGREGATE(15,3,('Tables calc'!$V$24:$V$539=1)/('Tables calc'!$V$24:$V$539=1)*(ROW('Tables calc'!$V$24:$V$539)-ROW('Tables calc'!$V$23)),E69)))))</f>
        <v/>
      </c>
      <c r="E69" s="69">
        <v>68</v>
      </c>
      <c r="F69" s="69" t="str">
        <f t="shared" si="9"/>
        <v/>
      </c>
      <c r="G69" s="69" t="str">
        <f t="shared" si="10"/>
        <v/>
      </c>
      <c r="H69" s="69" t="str">
        <f t="shared" si="17"/>
        <v/>
      </c>
      <c r="I69" s="69" t="str">
        <f t="shared" si="11"/>
        <v/>
      </c>
      <c r="J69" s="69" t="str">
        <f t="shared" si="12"/>
        <v/>
      </c>
      <c r="K69" s="69" t="str">
        <f t="shared" si="13"/>
        <v/>
      </c>
      <c r="L69" s="69" t="str">
        <f t="shared" si="14"/>
        <v/>
      </c>
      <c r="M69" s="69" t="str">
        <f t="shared" si="15"/>
        <v/>
      </c>
    </row>
    <row r="70" spans="1:13" x14ac:dyDescent="0.3">
      <c r="A70" s="606" t="str" cm="1">
        <f t="array" ref="A70">IF(E70='Tables calc'!$U$1+1,"Totals:",IF(A69="Totals:","",IF(A69="","",INDEX('Tables calc'!$R$24:$R$539,_xlfn.AGGREGATE(15,3,('Tables calc'!$V$24:$V$539=1)/('Tables calc'!$V$24:$V$539=1)*(ROW('Tables calc'!$V$24:$V$539)-ROW('Tables calc'!$V$23)),E70)))))</f>
        <v/>
      </c>
      <c r="B70" s="606" t="str" cm="1">
        <f t="array" ref="B70">IF(E70='Tables calc'!$U$1+1,"#",IF(B69="#","",IF(B69="","",INDEX('Tables calc'!$S$24:$S$539,_xlfn.AGGREGATE(15,3,('Tables calc'!$V$24:$V$539=1)/('Tables calc'!$V$24:$V$539=1)*(ROW('Tables calc'!$V$24:$V$539)-ROW('Tables calc'!$V$23)),E70)))))</f>
        <v/>
      </c>
      <c r="C70" s="607" t="str">
        <f t="shared" si="16"/>
        <v/>
      </c>
      <c r="D70" s="608" t="str" cm="1">
        <f t="array" ref="D70">IF(E70='Tables calc'!$U$1+1,'Tables calc'!$Y$24,IF(D69='Tables calc'!$Y$24,"",IF(D69="","",INDEX('Tables calc'!$T$24:$T$539,_xlfn.AGGREGATE(15,3,('Tables calc'!$V$24:$V$539=1)/('Tables calc'!$V$24:$V$539=1)*(ROW('Tables calc'!$V$24:$V$539)-ROW('Tables calc'!$V$23)),E70)))))</f>
        <v/>
      </c>
      <c r="E70" s="69">
        <v>69</v>
      </c>
      <c r="F70" s="69" t="str">
        <f t="shared" si="9"/>
        <v/>
      </c>
      <c r="G70" s="69" t="str">
        <f t="shared" si="10"/>
        <v/>
      </c>
      <c r="H70" s="69" t="str">
        <f t="shared" si="17"/>
        <v/>
      </c>
      <c r="I70" s="69" t="str">
        <f t="shared" si="11"/>
        <v/>
      </c>
      <c r="J70" s="69" t="str">
        <f t="shared" si="12"/>
        <v/>
      </c>
      <c r="K70" s="69" t="str">
        <f t="shared" si="13"/>
        <v/>
      </c>
      <c r="L70" s="69" t="str">
        <f t="shared" si="14"/>
        <v/>
      </c>
      <c r="M70" s="69" t="str">
        <f t="shared" si="15"/>
        <v/>
      </c>
    </row>
    <row r="71" spans="1:13" x14ac:dyDescent="0.3">
      <c r="A71" s="606" t="str" cm="1">
        <f t="array" ref="A71">IF(E71='Tables calc'!$U$1+1,"Totals:",IF(A70="Totals:","",IF(A70="","",INDEX('Tables calc'!$R$24:$R$539,_xlfn.AGGREGATE(15,3,('Tables calc'!$V$24:$V$539=1)/('Tables calc'!$V$24:$V$539=1)*(ROW('Tables calc'!$V$24:$V$539)-ROW('Tables calc'!$V$23)),E71)))))</f>
        <v/>
      </c>
      <c r="B71" s="606" t="str" cm="1">
        <f t="array" ref="B71">IF(E71='Tables calc'!$U$1+1,"#",IF(B70="#","",IF(B70="","",INDEX('Tables calc'!$S$24:$S$539,_xlfn.AGGREGATE(15,3,('Tables calc'!$V$24:$V$539=1)/('Tables calc'!$V$24:$V$539=1)*(ROW('Tables calc'!$V$24:$V$539)-ROW('Tables calc'!$V$23)),E71)))))</f>
        <v/>
      </c>
      <c r="C71" s="607" t="str">
        <f t="shared" si="16"/>
        <v/>
      </c>
      <c r="D71" s="608" t="str" cm="1">
        <f t="array" ref="D71">IF(E71='Tables calc'!$U$1+1,'Tables calc'!$Y$24,IF(D70='Tables calc'!$Y$24,"",IF(D70="","",INDEX('Tables calc'!$T$24:$T$539,_xlfn.AGGREGATE(15,3,('Tables calc'!$V$24:$V$539=1)/('Tables calc'!$V$24:$V$539=1)*(ROW('Tables calc'!$V$24:$V$539)-ROW('Tables calc'!$V$23)),E71)))))</f>
        <v/>
      </c>
      <c r="E71" s="69">
        <v>70</v>
      </c>
      <c r="F71" s="69" t="str">
        <f t="shared" si="9"/>
        <v/>
      </c>
      <c r="G71" s="69" t="str">
        <f t="shared" si="10"/>
        <v/>
      </c>
      <c r="H71" s="69" t="str">
        <f t="shared" si="17"/>
        <v/>
      </c>
      <c r="I71" s="69" t="str">
        <f t="shared" si="11"/>
        <v/>
      </c>
      <c r="J71" s="69" t="str">
        <f t="shared" si="12"/>
        <v/>
      </c>
      <c r="K71" s="69" t="str">
        <f t="shared" si="13"/>
        <v/>
      </c>
      <c r="L71" s="69" t="str">
        <f t="shared" si="14"/>
        <v/>
      </c>
      <c r="M71" s="69" t="str">
        <f t="shared" si="15"/>
        <v/>
      </c>
    </row>
    <row r="72" spans="1:13" x14ac:dyDescent="0.3">
      <c r="A72" s="606" t="str" cm="1">
        <f t="array" ref="A72">IF(E72='Tables calc'!$U$1+1,"Totals:",IF(A71="Totals:","",IF(A71="","",INDEX('Tables calc'!$R$24:$R$539,_xlfn.AGGREGATE(15,3,('Tables calc'!$V$24:$V$539=1)/('Tables calc'!$V$24:$V$539=1)*(ROW('Tables calc'!$V$24:$V$539)-ROW('Tables calc'!$V$23)),E72)))))</f>
        <v/>
      </c>
      <c r="B72" s="606" t="str" cm="1">
        <f t="array" ref="B72">IF(E72='Tables calc'!$U$1+1,"#",IF(B71="#","",IF(B71="","",INDEX('Tables calc'!$S$24:$S$539,_xlfn.AGGREGATE(15,3,('Tables calc'!$V$24:$V$539=1)/('Tables calc'!$V$24:$V$539=1)*(ROW('Tables calc'!$V$24:$V$539)-ROW('Tables calc'!$V$23)),E72)))))</f>
        <v/>
      </c>
      <c r="C72" s="607" t="str">
        <f t="shared" si="16"/>
        <v/>
      </c>
      <c r="D72" s="608" t="str" cm="1">
        <f t="array" ref="D72">IF(E72='Tables calc'!$U$1+1,'Tables calc'!$Y$24,IF(D71='Tables calc'!$Y$24,"",IF(D71="","",INDEX('Tables calc'!$T$24:$T$539,_xlfn.AGGREGATE(15,3,('Tables calc'!$V$24:$V$539=1)/('Tables calc'!$V$24:$V$539=1)*(ROW('Tables calc'!$V$24:$V$539)-ROW('Tables calc'!$V$23)),E72)))))</f>
        <v/>
      </c>
      <c r="E72" s="69">
        <v>71</v>
      </c>
      <c r="F72" s="69" t="str">
        <f t="shared" si="9"/>
        <v/>
      </c>
      <c r="G72" s="69" t="str">
        <f t="shared" si="10"/>
        <v/>
      </c>
      <c r="H72" s="69" t="str">
        <f t="shared" si="17"/>
        <v/>
      </c>
      <c r="I72" s="69" t="str">
        <f t="shared" si="11"/>
        <v/>
      </c>
      <c r="J72" s="69" t="str">
        <f t="shared" si="12"/>
        <v/>
      </c>
      <c r="K72" s="69" t="str">
        <f t="shared" si="13"/>
        <v/>
      </c>
      <c r="L72" s="69" t="str">
        <f t="shared" si="14"/>
        <v/>
      </c>
      <c r="M72" s="69" t="str">
        <f t="shared" si="15"/>
        <v/>
      </c>
    </row>
    <row r="73" spans="1:13" x14ac:dyDescent="0.3">
      <c r="A73" s="606" t="str" cm="1">
        <f t="array" ref="A73">IF(E73='Tables calc'!$U$1+1,"Totals:",IF(A72="Totals:","",IF(A72="","",INDEX('Tables calc'!$R$24:$R$539,_xlfn.AGGREGATE(15,3,('Tables calc'!$V$24:$V$539=1)/('Tables calc'!$V$24:$V$539=1)*(ROW('Tables calc'!$V$24:$V$539)-ROW('Tables calc'!$V$23)),E73)))))</f>
        <v/>
      </c>
      <c r="B73" s="606" t="str" cm="1">
        <f t="array" ref="B73">IF(E73='Tables calc'!$U$1+1,"#",IF(B72="#","",IF(B72="","",INDEX('Tables calc'!$S$24:$S$539,_xlfn.AGGREGATE(15,3,('Tables calc'!$V$24:$V$539=1)/('Tables calc'!$V$24:$V$539=1)*(ROW('Tables calc'!$V$24:$V$539)-ROW('Tables calc'!$V$23)),E73)))))</f>
        <v/>
      </c>
      <c r="C73" s="607" t="str">
        <f t="shared" si="16"/>
        <v/>
      </c>
      <c r="D73" s="608" t="str" cm="1">
        <f t="array" ref="D73">IF(E73='Tables calc'!$U$1+1,'Tables calc'!$Y$24,IF(D72='Tables calc'!$Y$24,"",IF(D72="","",INDEX('Tables calc'!$T$24:$T$539,_xlfn.AGGREGATE(15,3,('Tables calc'!$V$24:$V$539=1)/('Tables calc'!$V$24:$V$539=1)*(ROW('Tables calc'!$V$24:$V$539)-ROW('Tables calc'!$V$23)),E73)))))</f>
        <v/>
      </c>
      <c r="E73" s="69">
        <v>72</v>
      </c>
      <c r="F73" s="69" t="str">
        <f t="shared" si="9"/>
        <v/>
      </c>
      <c r="G73" s="69" t="str">
        <f t="shared" si="10"/>
        <v/>
      </c>
      <c r="H73" s="69" t="str">
        <f t="shared" si="17"/>
        <v/>
      </c>
      <c r="I73" s="69" t="str">
        <f t="shared" si="11"/>
        <v/>
      </c>
      <c r="J73" s="69" t="str">
        <f t="shared" si="12"/>
        <v/>
      </c>
      <c r="K73" s="69" t="str">
        <f t="shared" si="13"/>
        <v/>
      </c>
      <c r="L73" s="69" t="str">
        <f t="shared" si="14"/>
        <v/>
      </c>
      <c r="M73" s="69" t="str">
        <f t="shared" si="15"/>
        <v/>
      </c>
    </row>
    <row r="74" spans="1:13" x14ac:dyDescent="0.3">
      <c r="A74" s="606" t="str" cm="1">
        <f t="array" ref="A74">IF(E74='Tables calc'!$U$1+1,"Totals:",IF(A73="Totals:","",IF(A73="","",INDEX('Tables calc'!$R$24:$R$539,_xlfn.AGGREGATE(15,3,('Tables calc'!$V$24:$V$539=1)/('Tables calc'!$V$24:$V$539=1)*(ROW('Tables calc'!$V$24:$V$539)-ROW('Tables calc'!$V$23)),E74)))))</f>
        <v/>
      </c>
      <c r="B74" s="606" t="str" cm="1">
        <f t="array" ref="B74">IF(E74='Tables calc'!$U$1+1,"#",IF(B73="#","",IF(B73="","",INDEX('Tables calc'!$S$24:$S$539,_xlfn.AGGREGATE(15,3,('Tables calc'!$V$24:$V$539=1)/('Tables calc'!$V$24:$V$539=1)*(ROW('Tables calc'!$V$24:$V$539)-ROW('Tables calc'!$V$23)),E74)))))</f>
        <v/>
      </c>
      <c r="C74" s="607" t="str">
        <f t="shared" si="16"/>
        <v/>
      </c>
      <c r="D74" s="608" t="str" cm="1">
        <f t="array" ref="D74">IF(E74='Tables calc'!$U$1+1,'Tables calc'!$Y$24,IF(D73='Tables calc'!$Y$24,"",IF(D73="","",INDEX('Tables calc'!$T$24:$T$539,_xlfn.AGGREGATE(15,3,('Tables calc'!$V$24:$V$539=1)/('Tables calc'!$V$24:$V$539=1)*(ROW('Tables calc'!$V$24:$V$539)-ROW('Tables calc'!$V$23)),E74)))))</f>
        <v/>
      </c>
      <c r="E74" s="69">
        <v>73</v>
      </c>
      <c r="F74" s="69" t="str">
        <f t="shared" si="9"/>
        <v/>
      </c>
      <c r="G74" s="69" t="str">
        <f t="shared" si="10"/>
        <v/>
      </c>
      <c r="H74" s="69" t="str">
        <f t="shared" si="17"/>
        <v/>
      </c>
      <c r="I74" s="69" t="str">
        <f t="shared" si="11"/>
        <v/>
      </c>
      <c r="J74" s="69" t="str">
        <f t="shared" si="12"/>
        <v/>
      </c>
      <c r="K74" s="69" t="str">
        <f t="shared" si="13"/>
        <v/>
      </c>
      <c r="L74" s="69" t="str">
        <f t="shared" si="14"/>
        <v/>
      </c>
      <c r="M74" s="69" t="str">
        <f t="shared" si="15"/>
        <v/>
      </c>
    </row>
    <row r="75" spans="1:13" x14ac:dyDescent="0.3">
      <c r="A75" s="606" t="str" cm="1">
        <f t="array" ref="A75">IF(E75='Tables calc'!$U$1+1,"Totals:",IF(A74="Totals:","",IF(A74="","",INDEX('Tables calc'!$R$24:$R$539,_xlfn.AGGREGATE(15,3,('Tables calc'!$V$24:$V$539=1)/('Tables calc'!$V$24:$V$539=1)*(ROW('Tables calc'!$V$24:$V$539)-ROW('Tables calc'!$V$23)),E75)))))</f>
        <v/>
      </c>
      <c r="B75" s="606" t="str" cm="1">
        <f t="array" ref="B75">IF(E75='Tables calc'!$U$1+1,"#",IF(B74="#","",IF(B74="","",INDEX('Tables calc'!$S$24:$S$539,_xlfn.AGGREGATE(15,3,('Tables calc'!$V$24:$V$539=1)/('Tables calc'!$V$24:$V$539=1)*(ROW('Tables calc'!$V$24:$V$539)-ROW('Tables calc'!$V$23)),E75)))))</f>
        <v/>
      </c>
      <c r="C75" s="607" t="str">
        <f t="shared" si="16"/>
        <v/>
      </c>
      <c r="D75" s="608" t="str" cm="1">
        <f t="array" ref="D75">IF(E75='Tables calc'!$U$1+1,'Tables calc'!$Y$24,IF(D74='Tables calc'!$Y$24,"",IF(D74="","",INDEX('Tables calc'!$T$24:$T$539,_xlfn.AGGREGATE(15,3,('Tables calc'!$V$24:$V$539=1)/('Tables calc'!$V$24:$V$539=1)*(ROW('Tables calc'!$V$24:$V$539)-ROW('Tables calc'!$V$23)),E75)))))</f>
        <v/>
      </c>
      <c r="E75" s="69">
        <v>74</v>
      </c>
      <c r="F75" s="69" t="str">
        <f t="shared" si="9"/>
        <v/>
      </c>
      <c r="G75" s="69" t="str">
        <f t="shared" si="10"/>
        <v/>
      </c>
      <c r="H75" s="69" t="str">
        <f t="shared" si="17"/>
        <v/>
      </c>
      <c r="I75" s="69" t="str">
        <f t="shared" si="11"/>
        <v/>
      </c>
      <c r="J75" s="69" t="str">
        <f t="shared" si="12"/>
        <v/>
      </c>
      <c r="K75" s="69" t="str">
        <f t="shared" si="13"/>
        <v/>
      </c>
      <c r="L75" s="69" t="str">
        <f t="shared" si="14"/>
        <v/>
      </c>
      <c r="M75" s="69" t="str">
        <f t="shared" si="15"/>
        <v/>
      </c>
    </row>
    <row r="76" spans="1:13" x14ac:dyDescent="0.3">
      <c r="A76" s="606" t="str" cm="1">
        <f t="array" ref="A76">IF(E76='Tables calc'!$U$1+1,"Totals:",IF(A75="Totals:","",IF(A75="","",INDEX('Tables calc'!$R$24:$R$539,_xlfn.AGGREGATE(15,3,('Tables calc'!$V$24:$V$539=1)/('Tables calc'!$V$24:$V$539=1)*(ROW('Tables calc'!$V$24:$V$539)-ROW('Tables calc'!$V$23)),E76)))))</f>
        <v/>
      </c>
      <c r="B76" s="606" t="str" cm="1">
        <f t="array" ref="B76">IF(E76='Tables calc'!$U$1+1,"#",IF(B75="#","",IF(B75="","",INDEX('Tables calc'!$S$24:$S$539,_xlfn.AGGREGATE(15,3,('Tables calc'!$V$24:$V$539=1)/('Tables calc'!$V$24:$V$539=1)*(ROW('Tables calc'!$V$24:$V$539)-ROW('Tables calc'!$V$23)),E76)))))</f>
        <v/>
      </c>
      <c r="C76" s="607" t="str">
        <f t="shared" si="16"/>
        <v/>
      </c>
      <c r="D76" s="608" t="str" cm="1">
        <f t="array" ref="D76">IF(E76='Tables calc'!$U$1+1,'Tables calc'!$Y$24,IF(D75='Tables calc'!$Y$24,"",IF(D75="","",INDEX('Tables calc'!$T$24:$T$539,_xlfn.AGGREGATE(15,3,('Tables calc'!$V$24:$V$539=1)/('Tables calc'!$V$24:$V$539=1)*(ROW('Tables calc'!$V$24:$V$539)-ROW('Tables calc'!$V$23)),E76)))))</f>
        <v/>
      </c>
      <c r="E76" s="69">
        <v>75</v>
      </c>
      <c r="F76" s="69" t="str">
        <f t="shared" si="9"/>
        <v/>
      </c>
      <c r="G76" s="69" t="str">
        <f t="shared" si="10"/>
        <v/>
      </c>
      <c r="H76" s="69" t="str">
        <f t="shared" si="17"/>
        <v/>
      </c>
      <c r="I76" s="69" t="str">
        <f t="shared" si="11"/>
        <v/>
      </c>
      <c r="J76" s="69" t="str">
        <f t="shared" si="12"/>
        <v/>
      </c>
      <c r="K76" s="69" t="str">
        <f t="shared" si="13"/>
        <v/>
      </c>
      <c r="L76" s="69" t="str">
        <f t="shared" si="14"/>
        <v/>
      </c>
      <c r="M76" s="69" t="str">
        <f t="shared" si="15"/>
        <v/>
      </c>
    </row>
    <row r="77" spans="1:13" x14ac:dyDescent="0.3">
      <c r="A77" s="606" t="str" cm="1">
        <f t="array" ref="A77">IF(E77='Tables calc'!$U$1+1,"Totals:",IF(A76="Totals:","",IF(A76="","",INDEX('Tables calc'!$R$24:$R$539,_xlfn.AGGREGATE(15,3,('Tables calc'!$V$24:$V$539=1)/('Tables calc'!$V$24:$V$539=1)*(ROW('Tables calc'!$V$24:$V$539)-ROW('Tables calc'!$V$23)),E77)))))</f>
        <v/>
      </c>
      <c r="B77" s="606" t="str" cm="1">
        <f t="array" ref="B77">IF(E77='Tables calc'!$U$1+1,"#",IF(B76="#","",IF(B76="","",INDEX('Tables calc'!$S$24:$S$539,_xlfn.AGGREGATE(15,3,('Tables calc'!$V$24:$V$539=1)/('Tables calc'!$V$24:$V$539=1)*(ROW('Tables calc'!$V$24:$V$539)-ROW('Tables calc'!$V$23)),E77)))))</f>
        <v/>
      </c>
      <c r="C77" s="607" t="str">
        <f t="shared" si="16"/>
        <v/>
      </c>
      <c r="D77" s="608" t="str" cm="1">
        <f t="array" ref="D77">IF(E77='Tables calc'!$U$1+1,'Tables calc'!$Y$24,IF(D76='Tables calc'!$Y$24,"",IF(D76="","",INDEX('Tables calc'!$T$24:$T$539,_xlfn.AGGREGATE(15,3,('Tables calc'!$V$24:$V$539=1)/('Tables calc'!$V$24:$V$539=1)*(ROW('Tables calc'!$V$24:$V$539)-ROW('Tables calc'!$V$23)),E77)))))</f>
        <v/>
      </c>
      <c r="E77" s="69">
        <v>76</v>
      </c>
      <c r="F77" s="69" t="str">
        <f t="shared" si="9"/>
        <v/>
      </c>
      <c r="G77" s="69" t="str">
        <f t="shared" si="10"/>
        <v/>
      </c>
      <c r="H77" s="69" t="str">
        <f t="shared" si="17"/>
        <v/>
      </c>
      <c r="I77" s="69" t="str">
        <f t="shared" si="11"/>
        <v/>
      </c>
      <c r="J77" s="69" t="str">
        <f t="shared" si="12"/>
        <v/>
      </c>
      <c r="K77" s="69" t="str">
        <f t="shared" si="13"/>
        <v/>
      </c>
      <c r="L77" s="69" t="str">
        <f t="shared" si="14"/>
        <v/>
      </c>
      <c r="M77" s="69" t="str">
        <f t="shared" si="15"/>
        <v/>
      </c>
    </row>
    <row r="78" spans="1:13" x14ac:dyDescent="0.3">
      <c r="A78" s="606" t="str" cm="1">
        <f t="array" ref="A78">IF(E78='Tables calc'!$U$1+1,"Totals:",IF(A77="Totals:","",IF(A77="","",INDEX('Tables calc'!$R$24:$R$539,_xlfn.AGGREGATE(15,3,('Tables calc'!$V$24:$V$539=1)/('Tables calc'!$V$24:$V$539=1)*(ROW('Tables calc'!$V$24:$V$539)-ROW('Tables calc'!$V$23)),E78)))))</f>
        <v/>
      </c>
      <c r="B78" s="606" t="str" cm="1">
        <f t="array" ref="B78">IF(E78='Tables calc'!$U$1+1,"#",IF(B77="#","",IF(B77="","",INDEX('Tables calc'!$S$24:$S$539,_xlfn.AGGREGATE(15,3,('Tables calc'!$V$24:$V$539=1)/('Tables calc'!$V$24:$V$539=1)*(ROW('Tables calc'!$V$24:$V$539)-ROW('Tables calc'!$V$23)),E78)))))</f>
        <v/>
      </c>
      <c r="C78" s="607" t="str">
        <f t="shared" si="16"/>
        <v/>
      </c>
      <c r="D78" s="608" t="str" cm="1">
        <f t="array" ref="D78">IF(E78='Tables calc'!$U$1+1,'Tables calc'!$Y$24,IF(D77='Tables calc'!$Y$24,"",IF(D77="","",INDEX('Tables calc'!$T$24:$T$539,_xlfn.AGGREGATE(15,3,('Tables calc'!$V$24:$V$539=1)/('Tables calc'!$V$24:$V$539=1)*(ROW('Tables calc'!$V$24:$V$539)-ROW('Tables calc'!$V$23)),E78)))))</f>
        <v/>
      </c>
      <c r="E78" s="69">
        <v>77</v>
      </c>
      <c r="F78" s="69" t="str">
        <f t="shared" si="9"/>
        <v/>
      </c>
      <c r="G78" s="69" t="str">
        <f t="shared" si="10"/>
        <v/>
      </c>
      <c r="H78" s="69" t="str">
        <f t="shared" si="17"/>
        <v/>
      </c>
      <c r="I78" s="69" t="str">
        <f t="shared" si="11"/>
        <v/>
      </c>
      <c r="J78" s="69" t="str">
        <f t="shared" si="12"/>
        <v/>
      </c>
      <c r="K78" s="69" t="str">
        <f t="shared" si="13"/>
        <v/>
      </c>
      <c r="L78" s="69" t="str">
        <f t="shared" si="14"/>
        <v/>
      </c>
      <c r="M78" s="69" t="str">
        <f t="shared" si="15"/>
        <v/>
      </c>
    </row>
    <row r="79" spans="1:13" x14ac:dyDescent="0.3">
      <c r="A79" s="606" t="str" cm="1">
        <f t="array" ref="A79">IF(E79='Tables calc'!$U$1+1,"Totals:",IF(A78="Totals:","",IF(A78="","",INDEX('Tables calc'!$R$24:$R$539,_xlfn.AGGREGATE(15,3,('Tables calc'!$V$24:$V$539=1)/('Tables calc'!$V$24:$V$539=1)*(ROW('Tables calc'!$V$24:$V$539)-ROW('Tables calc'!$V$23)),E79)))))</f>
        <v/>
      </c>
      <c r="B79" s="606" t="str" cm="1">
        <f t="array" ref="B79">IF(E79='Tables calc'!$U$1+1,"#",IF(B78="#","",IF(B78="","",INDEX('Tables calc'!$S$24:$S$539,_xlfn.AGGREGATE(15,3,('Tables calc'!$V$24:$V$539=1)/('Tables calc'!$V$24:$V$539=1)*(ROW('Tables calc'!$V$24:$V$539)-ROW('Tables calc'!$V$23)),E79)))))</f>
        <v/>
      </c>
      <c r="C79" s="607" t="str">
        <f t="shared" si="16"/>
        <v/>
      </c>
      <c r="D79" s="608" t="str" cm="1">
        <f t="array" ref="D79">IF(E79='Tables calc'!$U$1+1,'Tables calc'!$Y$24,IF(D78='Tables calc'!$Y$24,"",IF(D78="","",INDEX('Tables calc'!$T$24:$T$539,_xlfn.AGGREGATE(15,3,('Tables calc'!$V$24:$V$539=1)/('Tables calc'!$V$24:$V$539=1)*(ROW('Tables calc'!$V$24:$V$539)-ROW('Tables calc'!$V$23)),E79)))))</f>
        <v/>
      </c>
      <c r="E79" s="69">
        <v>78</v>
      </c>
      <c r="F79" s="69" t="str">
        <f t="shared" si="9"/>
        <v/>
      </c>
      <c r="G79" s="69" t="str">
        <f t="shared" si="10"/>
        <v/>
      </c>
      <c r="H79" s="69" t="str">
        <f t="shared" si="17"/>
        <v/>
      </c>
      <c r="I79" s="69" t="str">
        <f t="shared" si="11"/>
        <v/>
      </c>
      <c r="J79" s="69" t="str">
        <f t="shared" si="12"/>
        <v/>
      </c>
      <c r="K79" s="69" t="str">
        <f t="shared" si="13"/>
        <v/>
      </c>
      <c r="L79" s="69" t="str">
        <f t="shared" si="14"/>
        <v/>
      </c>
      <c r="M79" s="69" t="str">
        <f t="shared" si="15"/>
        <v/>
      </c>
    </row>
    <row r="80" spans="1:13" x14ac:dyDescent="0.3">
      <c r="A80" s="606" t="str" cm="1">
        <f t="array" ref="A80">IF(E80='Tables calc'!$U$1+1,"Totals:",IF(A79="Totals:","",IF(A79="","",INDEX('Tables calc'!$R$24:$R$539,_xlfn.AGGREGATE(15,3,('Tables calc'!$V$24:$V$539=1)/('Tables calc'!$V$24:$V$539=1)*(ROW('Tables calc'!$V$24:$V$539)-ROW('Tables calc'!$V$23)),E80)))))</f>
        <v/>
      </c>
      <c r="B80" s="606" t="str" cm="1">
        <f t="array" ref="B80">IF(E80='Tables calc'!$U$1+1,"#",IF(B79="#","",IF(B79="","",INDEX('Tables calc'!$S$24:$S$539,_xlfn.AGGREGATE(15,3,('Tables calc'!$V$24:$V$539=1)/('Tables calc'!$V$24:$V$539=1)*(ROW('Tables calc'!$V$24:$V$539)-ROW('Tables calc'!$V$23)),E80)))))</f>
        <v/>
      </c>
      <c r="C80" s="607" t="str">
        <f t="shared" si="16"/>
        <v/>
      </c>
      <c r="D80" s="608" t="str" cm="1">
        <f t="array" ref="D80">IF(E80='Tables calc'!$U$1+1,'Tables calc'!$Y$24,IF(D79='Tables calc'!$Y$24,"",IF(D79="","",INDEX('Tables calc'!$T$24:$T$539,_xlfn.AGGREGATE(15,3,('Tables calc'!$V$24:$V$539=1)/('Tables calc'!$V$24:$V$539=1)*(ROW('Tables calc'!$V$24:$V$539)-ROW('Tables calc'!$V$23)),E80)))))</f>
        <v/>
      </c>
      <c r="E80" s="69">
        <v>79</v>
      </c>
      <c r="F80" s="69" t="str">
        <f t="shared" si="9"/>
        <v/>
      </c>
      <c r="G80" s="69" t="str">
        <f t="shared" si="10"/>
        <v/>
      </c>
      <c r="H80" s="69" t="str">
        <f t="shared" si="17"/>
        <v/>
      </c>
      <c r="I80" s="69" t="str">
        <f t="shared" si="11"/>
        <v/>
      </c>
      <c r="J80" s="69" t="str">
        <f t="shared" si="12"/>
        <v/>
      </c>
      <c r="K80" s="69" t="str">
        <f t="shared" si="13"/>
        <v/>
      </c>
      <c r="L80" s="69" t="str">
        <f t="shared" si="14"/>
        <v/>
      </c>
      <c r="M80" s="69" t="str">
        <f t="shared" si="15"/>
        <v/>
      </c>
    </row>
    <row r="81" spans="1:13" x14ac:dyDescent="0.3">
      <c r="A81" s="606" t="str" cm="1">
        <f t="array" ref="A81">IF(E81='Tables calc'!$U$1+1,"Totals:",IF(A80="Totals:","",IF(A80="","",INDEX('Tables calc'!$R$24:$R$539,_xlfn.AGGREGATE(15,3,('Tables calc'!$V$24:$V$539=1)/('Tables calc'!$V$24:$V$539=1)*(ROW('Tables calc'!$V$24:$V$539)-ROW('Tables calc'!$V$23)),E81)))))</f>
        <v/>
      </c>
      <c r="B81" s="606" t="str" cm="1">
        <f t="array" ref="B81">IF(E81='Tables calc'!$U$1+1,"#",IF(B80="#","",IF(B80="","",INDEX('Tables calc'!$S$24:$S$539,_xlfn.AGGREGATE(15,3,('Tables calc'!$V$24:$V$539=1)/('Tables calc'!$V$24:$V$539=1)*(ROW('Tables calc'!$V$24:$V$539)-ROW('Tables calc'!$V$23)),E81)))))</f>
        <v/>
      </c>
      <c r="C81" s="607" t="str">
        <f t="shared" si="16"/>
        <v/>
      </c>
      <c r="D81" s="608" t="str" cm="1">
        <f t="array" ref="D81">IF(E81='Tables calc'!$U$1+1,'Tables calc'!$Y$24,IF(D80='Tables calc'!$Y$24,"",IF(D80="","",INDEX('Tables calc'!$T$24:$T$539,_xlfn.AGGREGATE(15,3,('Tables calc'!$V$24:$V$539=1)/('Tables calc'!$V$24:$V$539=1)*(ROW('Tables calc'!$V$24:$V$539)-ROW('Tables calc'!$V$23)),E81)))))</f>
        <v/>
      </c>
      <c r="E81" s="69">
        <v>80</v>
      </c>
      <c r="F81" s="69" t="str">
        <f t="shared" si="9"/>
        <v/>
      </c>
      <c r="G81" s="69" t="str">
        <f t="shared" si="10"/>
        <v/>
      </c>
      <c r="H81" s="69" t="str">
        <f t="shared" si="17"/>
        <v/>
      </c>
      <c r="I81" s="69" t="str">
        <f t="shared" si="11"/>
        <v/>
      </c>
      <c r="J81" s="69" t="str">
        <f t="shared" si="12"/>
        <v/>
      </c>
      <c r="K81" s="69" t="str">
        <f t="shared" si="13"/>
        <v/>
      </c>
      <c r="L81" s="69" t="str">
        <f t="shared" si="14"/>
        <v/>
      </c>
      <c r="M81" s="69" t="str">
        <f t="shared" si="15"/>
        <v/>
      </c>
    </row>
    <row r="82" spans="1:13" x14ac:dyDescent="0.3">
      <c r="A82" s="606" t="str" cm="1">
        <f t="array" ref="A82">IF(E82='Tables calc'!$U$1+1,"Totals:",IF(A81="Totals:","",IF(A81="","",INDEX('Tables calc'!$R$24:$R$539,_xlfn.AGGREGATE(15,3,('Tables calc'!$V$24:$V$539=1)/('Tables calc'!$V$24:$V$539=1)*(ROW('Tables calc'!$V$24:$V$539)-ROW('Tables calc'!$V$23)),E82)))))</f>
        <v/>
      </c>
      <c r="B82" s="606" t="str" cm="1">
        <f t="array" ref="B82">IF(E82='Tables calc'!$U$1+1,"#",IF(B81="#","",IF(B81="","",INDEX('Tables calc'!$S$24:$S$539,_xlfn.AGGREGATE(15,3,('Tables calc'!$V$24:$V$539=1)/('Tables calc'!$V$24:$V$539=1)*(ROW('Tables calc'!$V$24:$V$539)-ROW('Tables calc'!$V$23)),E82)))))</f>
        <v/>
      </c>
      <c r="C82" s="607" t="str">
        <f t="shared" si="16"/>
        <v/>
      </c>
      <c r="D82" s="608" t="str" cm="1">
        <f t="array" ref="D82">IF(E82='Tables calc'!$U$1+1,'Tables calc'!$Y$24,IF(D81='Tables calc'!$Y$24,"",IF(D81="","",INDEX('Tables calc'!$T$24:$T$539,_xlfn.AGGREGATE(15,3,('Tables calc'!$V$24:$V$539=1)/('Tables calc'!$V$24:$V$539=1)*(ROW('Tables calc'!$V$24:$V$539)-ROW('Tables calc'!$V$23)),E82)))))</f>
        <v/>
      </c>
      <c r="E82" s="69">
        <v>81</v>
      </c>
      <c r="F82" s="69" t="str">
        <f t="shared" si="9"/>
        <v/>
      </c>
      <c r="G82" s="69" t="str">
        <f t="shared" si="10"/>
        <v/>
      </c>
      <c r="H82" s="69" t="str">
        <f t="shared" si="17"/>
        <v/>
      </c>
      <c r="I82" s="69" t="str">
        <f t="shared" si="11"/>
        <v/>
      </c>
      <c r="J82" s="69" t="str">
        <f t="shared" si="12"/>
        <v/>
      </c>
      <c r="K82" s="69" t="str">
        <f t="shared" si="13"/>
        <v/>
      </c>
      <c r="L82" s="69" t="str">
        <f t="shared" si="14"/>
        <v/>
      </c>
      <c r="M82" s="69" t="str">
        <f t="shared" si="15"/>
        <v/>
      </c>
    </row>
    <row r="83" spans="1:13" x14ac:dyDescent="0.3">
      <c r="A83" s="606" t="str" cm="1">
        <f t="array" ref="A83">IF(E83='Tables calc'!$U$1+1,"Totals:",IF(A82="Totals:","",IF(A82="","",INDEX('Tables calc'!$R$24:$R$539,_xlfn.AGGREGATE(15,3,('Tables calc'!$V$24:$V$539=1)/('Tables calc'!$V$24:$V$539=1)*(ROW('Tables calc'!$V$24:$V$539)-ROW('Tables calc'!$V$23)),E83)))))</f>
        <v/>
      </c>
      <c r="B83" s="606" t="str" cm="1">
        <f t="array" ref="B83">IF(E83='Tables calc'!$U$1+1,"#",IF(B82="#","",IF(B82="","",INDEX('Tables calc'!$S$24:$S$539,_xlfn.AGGREGATE(15,3,('Tables calc'!$V$24:$V$539=1)/('Tables calc'!$V$24:$V$539=1)*(ROW('Tables calc'!$V$24:$V$539)-ROW('Tables calc'!$V$23)),E83)))))</f>
        <v/>
      </c>
      <c r="C83" s="607" t="str">
        <f t="shared" si="16"/>
        <v/>
      </c>
      <c r="D83" s="608" t="str" cm="1">
        <f t="array" ref="D83">IF(E83='Tables calc'!$U$1+1,'Tables calc'!$Y$24,IF(D82='Tables calc'!$Y$24,"",IF(D82="","",INDEX('Tables calc'!$T$24:$T$539,_xlfn.AGGREGATE(15,3,('Tables calc'!$V$24:$V$539=1)/('Tables calc'!$V$24:$V$539=1)*(ROW('Tables calc'!$V$24:$V$539)-ROW('Tables calc'!$V$23)),E83)))))</f>
        <v/>
      </c>
      <c r="E83" s="69">
        <v>82</v>
      </c>
      <c r="F83" s="69" t="str">
        <f t="shared" si="9"/>
        <v/>
      </c>
      <c r="G83" s="69" t="str">
        <f t="shared" si="10"/>
        <v/>
      </c>
      <c r="H83" s="69" t="str">
        <f t="shared" si="17"/>
        <v/>
      </c>
      <c r="I83" s="69" t="str">
        <f t="shared" si="11"/>
        <v/>
      </c>
      <c r="J83" s="69" t="str">
        <f t="shared" si="12"/>
        <v/>
      </c>
      <c r="K83" s="69" t="str">
        <f t="shared" si="13"/>
        <v/>
      </c>
      <c r="L83" s="69" t="str">
        <f t="shared" si="14"/>
        <v/>
      </c>
      <c r="M83" s="69" t="str">
        <f t="shared" si="15"/>
        <v/>
      </c>
    </row>
    <row r="84" spans="1:13" x14ac:dyDescent="0.3">
      <c r="A84" s="606" t="str" cm="1">
        <f t="array" ref="A84">IF(E84='Tables calc'!$U$1+1,"Totals:",IF(A83="Totals:","",IF(A83="","",INDEX('Tables calc'!$R$24:$R$539,_xlfn.AGGREGATE(15,3,('Tables calc'!$V$24:$V$539=1)/('Tables calc'!$V$24:$V$539=1)*(ROW('Tables calc'!$V$24:$V$539)-ROW('Tables calc'!$V$23)),E84)))))</f>
        <v/>
      </c>
      <c r="B84" s="606" t="str" cm="1">
        <f t="array" ref="B84">IF(E84='Tables calc'!$U$1+1,"#",IF(B83="#","",IF(B83="","",INDEX('Tables calc'!$S$24:$S$539,_xlfn.AGGREGATE(15,3,('Tables calc'!$V$24:$V$539=1)/('Tables calc'!$V$24:$V$539=1)*(ROW('Tables calc'!$V$24:$V$539)-ROW('Tables calc'!$V$23)),E84)))))</f>
        <v/>
      </c>
      <c r="C84" s="607" t="str">
        <f t="shared" si="16"/>
        <v/>
      </c>
      <c r="D84" s="608" t="str" cm="1">
        <f t="array" ref="D84">IF(E84='Tables calc'!$U$1+1,'Tables calc'!$Y$24,IF(D83='Tables calc'!$Y$24,"",IF(D83="","",INDEX('Tables calc'!$T$24:$T$539,_xlfn.AGGREGATE(15,3,('Tables calc'!$V$24:$V$539=1)/('Tables calc'!$V$24:$V$539=1)*(ROW('Tables calc'!$V$24:$V$539)-ROW('Tables calc'!$V$23)),E84)))))</f>
        <v/>
      </c>
      <c r="E84" s="69">
        <v>83</v>
      </c>
      <c r="F84" s="69" t="str">
        <f t="shared" si="9"/>
        <v/>
      </c>
      <c r="G84" s="69" t="str">
        <f t="shared" si="10"/>
        <v/>
      </c>
      <c r="H84" s="69" t="str">
        <f t="shared" si="17"/>
        <v/>
      </c>
      <c r="I84" s="69" t="str">
        <f t="shared" si="11"/>
        <v/>
      </c>
      <c r="J84" s="69" t="str">
        <f t="shared" si="12"/>
        <v/>
      </c>
      <c r="K84" s="69" t="str">
        <f t="shared" si="13"/>
        <v/>
      </c>
      <c r="L84" s="69" t="str">
        <f t="shared" si="14"/>
        <v/>
      </c>
      <c r="M84" s="69" t="str">
        <f t="shared" si="15"/>
        <v/>
      </c>
    </row>
    <row r="85" spans="1:13" x14ac:dyDescent="0.3">
      <c r="A85" s="606" t="str" cm="1">
        <f t="array" ref="A85">IF(E85='Tables calc'!$U$1+1,"Totals:",IF(A84="Totals:","",IF(A84="","",INDEX('Tables calc'!$R$24:$R$539,_xlfn.AGGREGATE(15,3,('Tables calc'!$V$24:$V$539=1)/('Tables calc'!$V$24:$V$539=1)*(ROW('Tables calc'!$V$24:$V$539)-ROW('Tables calc'!$V$23)),E85)))))</f>
        <v/>
      </c>
      <c r="B85" s="606" t="str" cm="1">
        <f t="array" ref="B85">IF(E85='Tables calc'!$U$1+1,"#",IF(B84="#","",IF(B84="","",INDEX('Tables calc'!$S$24:$S$539,_xlfn.AGGREGATE(15,3,('Tables calc'!$V$24:$V$539=1)/('Tables calc'!$V$24:$V$539=1)*(ROW('Tables calc'!$V$24:$V$539)-ROW('Tables calc'!$V$23)),E85)))))</f>
        <v/>
      </c>
      <c r="C85" s="607" t="str">
        <f t="shared" si="16"/>
        <v/>
      </c>
      <c r="D85" s="608" t="str" cm="1">
        <f t="array" ref="D85">IF(E85='Tables calc'!$U$1+1,'Tables calc'!$Y$24,IF(D84='Tables calc'!$Y$24,"",IF(D84="","",INDEX('Tables calc'!$T$24:$T$539,_xlfn.AGGREGATE(15,3,('Tables calc'!$V$24:$V$539=1)/('Tables calc'!$V$24:$V$539=1)*(ROW('Tables calc'!$V$24:$V$539)-ROW('Tables calc'!$V$23)),E85)))))</f>
        <v/>
      </c>
      <c r="E85" s="69">
        <v>84</v>
      </c>
      <c r="F85" s="69" t="str">
        <f t="shared" si="9"/>
        <v/>
      </c>
      <c r="G85" s="69" t="str">
        <f t="shared" si="10"/>
        <v/>
      </c>
      <c r="H85" s="69" t="str">
        <f t="shared" si="17"/>
        <v/>
      </c>
      <c r="I85" s="69" t="str">
        <f t="shared" si="11"/>
        <v/>
      </c>
      <c r="J85" s="69" t="str">
        <f t="shared" si="12"/>
        <v/>
      </c>
      <c r="K85" s="69" t="str">
        <f t="shared" si="13"/>
        <v/>
      </c>
      <c r="L85" s="69" t="str">
        <f t="shared" si="14"/>
        <v/>
      </c>
      <c r="M85" s="69" t="str">
        <f t="shared" si="15"/>
        <v/>
      </c>
    </row>
    <row r="86" spans="1:13" x14ac:dyDescent="0.3">
      <c r="A86" s="606" t="str" cm="1">
        <f t="array" ref="A86">IF(E86='Tables calc'!$U$1+1,"Totals:",IF(A85="Totals:","",IF(A85="","",INDEX('Tables calc'!$R$24:$R$539,_xlfn.AGGREGATE(15,3,('Tables calc'!$V$24:$V$539=1)/('Tables calc'!$V$24:$V$539=1)*(ROW('Tables calc'!$V$24:$V$539)-ROW('Tables calc'!$V$23)),E86)))))</f>
        <v/>
      </c>
      <c r="B86" s="606" t="str" cm="1">
        <f t="array" ref="B86">IF(E86='Tables calc'!$U$1+1,"#",IF(B85="#","",IF(B85="","",INDEX('Tables calc'!$S$24:$S$539,_xlfn.AGGREGATE(15,3,('Tables calc'!$V$24:$V$539=1)/('Tables calc'!$V$24:$V$539=1)*(ROW('Tables calc'!$V$24:$V$539)-ROW('Tables calc'!$V$23)),E86)))))</f>
        <v/>
      </c>
      <c r="C86" s="607" t="str">
        <f t="shared" si="16"/>
        <v/>
      </c>
      <c r="D86" s="608" t="str" cm="1">
        <f t="array" ref="D86">IF(E86='Tables calc'!$U$1+1,'Tables calc'!$Y$24,IF(D85='Tables calc'!$Y$24,"",IF(D85="","",INDEX('Tables calc'!$T$24:$T$539,_xlfn.AGGREGATE(15,3,('Tables calc'!$V$24:$V$539=1)/('Tables calc'!$V$24:$V$539=1)*(ROW('Tables calc'!$V$24:$V$539)-ROW('Tables calc'!$V$23)),E86)))))</f>
        <v/>
      </c>
      <c r="E86" s="69">
        <v>85</v>
      </c>
      <c r="F86" s="69" t="str">
        <f t="shared" si="9"/>
        <v/>
      </c>
      <c r="G86" s="69" t="str">
        <f t="shared" si="10"/>
        <v/>
      </c>
      <c r="H86" s="69" t="str">
        <f t="shared" si="17"/>
        <v/>
      </c>
      <c r="I86" s="69" t="str">
        <f t="shared" si="11"/>
        <v/>
      </c>
      <c r="J86" s="69" t="str">
        <f t="shared" si="12"/>
        <v/>
      </c>
      <c r="K86" s="69" t="str">
        <f t="shared" si="13"/>
        <v/>
      </c>
      <c r="L86" s="69" t="str">
        <f t="shared" si="14"/>
        <v/>
      </c>
      <c r="M86" s="69" t="str">
        <f t="shared" si="15"/>
        <v/>
      </c>
    </row>
    <row r="87" spans="1:13" x14ac:dyDescent="0.3">
      <c r="A87" s="606" t="str" cm="1">
        <f t="array" ref="A87">IF(E87='Tables calc'!$U$1+1,"Totals:",IF(A86="Totals:","",IF(A86="","",INDEX('Tables calc'!$R$24:$R$539,_xlfn.AGGREGATE(15,3,('Tables calc'!$V$24:$V$539=1)/('Tables calc'!$V$24:$V$539=1)*(ROW('Tables calc'!$V$24:$V$539)-ROW('Tables calc'!$V$23)),E87)))))</f>
        <v/>
      </c>
      <c r="B87" s="606" t="str" cm="1">
        <f t="array" ref="B87">IF(E87='Tables calc'!$U$1+1,"#",IF(B86="#","",IF(B86="","",INDEX('Tables calc'!$S$24:$S$539,_xlfn.AGGREGATE(15,3,('Tables calc'!$V$24:$V$539=1)/('Tables calc'!$V$24:$V$539=1)*(ROW('Tables calc'!$V$24:$V$539)-ROW('Tables calc'!$V$23)),E87)))))</f>
        <v/>
      </c>
      <c r="C87" s="607" t="str">
        <f t="shared" si="16"/>
        <v/>
      </c>
      <c r="D87" s="608" t="str" cm="1">
        <f t="array" ref="D87">IF(E87='Tables calc'!$U$1+1,'Tables calc'!$Y$24,IF(D86='Tables calc'!$Y$24,"",IF(D86="","",INDEX('Tables calc'!$T$24:$T$539,_xlfn.AGGREGATE(15,3,('Tables calc'!$V$24:$V$539=1)/('Tables calc'!$V$24:$V$539=1)*(ROW('Tables calc'!$V$24:$V$539)-ROW('Tables calc'!$V$23)),E87)))))</f>
        <v/>
      </c>
      <c r="E87" s="69">
        <v>86</v>
      </c>
      <c r="F87" s="69" t="str">
        <f t="shared" si="9"/>
        <v/>
      </c>
      <c r="G87" s="69" t="str">
        <f t="shared" si="10"/>
        <v/>
      </c>
      <c r="H87" s="69" t="str">
        <f t="shared" si="17"/>
        <v/>
      </c>
      <c r="I87" s="69" t="str">
        <f t="shared" si="11"/>
        <v/>
      </c>
      <c r="J87" s="69" t="str">
        <f t="shared" si="12"/>
        <v/>
      </c>
      <c r="K87" s="69" t="str">
        <f t="shared" si="13"/>
        <v/>
      </c>
      <c r="L87" s="69" t="str">
        <f t="shared" si="14"/>
        <v/>
      </c>
      <c r="M87" s="69" t="str">
        <f t="shared" si="15"/>
        <v/>
      </c>
    </row>
    <row r="88" spans="1:13" x14ac:dyDescent="0.3">
      <c r="A88" s="606" t="str" cm="1">
        <f t="array" ref="A88">IF(E88='Tables calc'!$U$1+1,"Totals:",IF(A87="Totals:","",IF(A87="","",INDEX('Tables calc'!$R$24:$R$539,_xlfn.AGGREGATE(15,3,('Tables calc'!$V$24:$V$539=1)/('Tables calc'!$V$24:$V$539=1)*(ROW('Tables calc'!$V$24:$V$539)-ROW('Tables calc'!$V$23)),E88)))))</f>
        <v/>
      </c>
      <c r="B88" s="606" t="str" cm="1">
        <f t="array" ref="B88">IF(E88='Tables calc'!$U$1+1,"#",IF(B87="#","",IF(B87="","",INDEX('Tables calc'!$S$24:$S$539,_xlfn.AGGREGATE(15,3,('Tables calc'!$V$24:$V$539=1)/('Tables calc'!$V$24:$V$539=1)*(ROW('Tables calc'!$V$24:$V$539)-ROW('Tables calc'!$V$23)),E88)))))</f>
        <v/>
      </c>
      <c r="C88" s="607" t="str">
        <f t="shared" si="16"/>
        <v/>
      </c>
      <c r="D88" s="608" t="str" cm="1">
        <f t="array" ref="D88">IF(E88='Tables calc'!$U$1+1,'Tables calc'!$Y$24,IF(D87='Tables calc'!$Y$24,"",IF(D87="","",INDEX('Tables calc'!$T$24:$T$539,_xlfn.AGGREGATE(15,3,('Tables calc'!$V$24:$V$539=1)/('Tables calc'!$V$24:$V$539=1)*(ROW('Tables calc'!$V$24:$V$539)-ROW('Tables calc'!$V$23)),E88)))))</f>
        <v/>
      </c>
      <c r="E88" s="69">
        <v>87</v>
      </c>
      <c r="F88" s="69" t="str">
        <f t="shared" si="9"/>
        <v/>
      </c>
      <c r="G88" s="69" t="str">
        <f t="shared" si="10"/>
        <v/>
      </c>
      <c r="H88" s="69" t="str">
        <f t="shared" si="17"/>
        <v/>
      </c>
      <c r="I88" s="69" t="str">
        <f t="shared" si="11"/>
        <v/>
      </c>
      <c r="J88" s="69" t="str">
        <f t="shared" si="12"/>
        <v/>
      </c>
      <c r="K88" s="69" t="str">
        <f t="shared" si="13"/>
        <v/>
      </c>
      <c r="L88" s="69" t="str">
        <f t="shared" si="14"/>
        <v/>
      </c>
      <c r="M88" s="69" t="str">
        <f t="shared" si="15"/>
        <v/>
      </c>
    </row>
    <row r="89" spans="1:13" x14ac:dyDescent="0.3">
      <c r="A89" s="606" t="str" cm="1">
        <f t="array" ref="A89">IF(E89='Tables calc'!$U$1+1,"Totals:",IF(A88="Totals:","",IF(A88="","",INDEX('Tables calc'!$R$24:$R$539,_xlfn.AGGREGATE(15,3,('Tables calc'!$V$24:$V$539=1)/('Tables calc'!$V$24:$V$539=1)*(ROW('Tables calc'!$V$24:$V$539)-ROW('Tables calc'!$V$23)),E89)))))</f>
        <v/>
      </c>
      <c r="B89" s="606" t="str" cm="1">
        <f t="array" ref="B89">IF(E89='Tables calc'!$U$1+1,"#",IF(B88="#","",IF(B88="","",INDEX('Tables calc'!$S$24:$S$539,_xlfn.AGGREGATE(15,3,('Tables calc'!$V$24:$V$539=1)/('Tables calc'!$V$24:$V$539=1)*(ROW('Tables calc'!$V$24:$V$539)-ROW('Tables calc'!$V$23)),E89)))))</f>
        <v/>
      </c>
      <c r="C89" s="607" t="str">
        <f t="shared" si="16"/>
        <v/>
      </c>
      <c r="D89" s="608" t="str" cm="1">
        <f t="array" ref="D89">IF(E89='Tables calc'!$U$1+1,'Tables calc'!$Y$24,IF(D88='Tables calc'!$Y$24,"",IF(D88="","",INDEX('Tables calc'!$T$24:$T$539,_xlfn.AGGREGATE(15,3,('Tables calc'!$V$24:$V$539=1)/('Tables calc'!$V$24:$V$539=1)*(ROW('Tables calc'!$V$24:$V$539)-ROW('Tables calc'!$V$23)),E89)))))</f>
        <v/>
      </c>
      <c r="E89" s="69">
        <v>88</v>
      </c>
      <c r="F89" s="69" t="str">
        <f t="shared" si="9"/>
        <v/>
      </c>
      <c r="G89" s="69" t="str">
        <f t="shared" si="10"/>
        <v/>
      </c>
      <c r="H89" s="69" t="str">
        <f t="shared" si="17"/>
        <v/>
      </c>
      <c r="I89" s="69" t="str">
        <f t="shared" si="11"/>
        <v/>
      </c>
      <c r="J89" s="69" t="str">
        <f t="shared" si="12"/>
        <v/>
      </c>
      <c r="K89" s="69" t="str">
        <f t="shared" si="13"/>
        <v/>
      </c>
      <c r="L89" s="69" t="str">
        <f t="shared" si="14"/>
        <v/>
      </c>
      <c r="M89" s="69" t="str">
        <f t="shared" si="15"/>
        <v/>
      </c>
    </row>
    <row r="90" spans="1:13" x14ac:dyDescent="0.3">
      <c r="A90" s="606" t="str" cm="1">
        <f t="array" ref="A90">IF(E90='Tables calc'!$U$1+1,"Totals:",IF(A89="Totals:","",IF(A89="","",INDEX('Tables calc'!$R$24:$R$539,_xlfn.AGGREGATE(15,3,('Tables calc'!$V$24:$V$539=1)/('Tables calc'!$V$24:$V$539=1)*(ROW('Tables calc'!$V$24:$V$539)-ROW('Tables calc'!$V$23)),E90)))))</f>
        <v/>
      </c>
      <c r="B90" s="606" t="str" cm="1">
        <f t="array" ref="B90">IF(E90='Tables calc'!$U$1+1,"#",IF(B89="#","",IF(B89="","",INDEX('Tables calc'!$S$24:$S$539,_xlfn.AGGREGATE(15,3,('Tables calc'!$V$24:$V$539=1)/('Tables calc'!$V$24:$V$539=1)*(ROW('Tables calc'!$V$24:$V$539)-ROW('Tables calc'!$V$23)),E90)))))</f>
        <v/>
      </c>
      <c r="C90" s="607" t="str">
        <f t="shared" si="16"/>
        <v/>
      </c>
      <c r="D90" s="608" t="str" cm="1">
        <f t="array" ref="D90">IF(E90='Tables calc'!$U$1+1,'Tables calc'!$Y$24,IF(D89='Tables calc'!$Y$24,"",IF(D89="","",INDEX('Tables calc'!$T$24:$T$539,_xlfn.AGGREGATE(15,3,('Tables calc'!$V$24:$V$539=1)/('Tables calc'!$V$24:$V$539=1)*(ROW('Tables calc'!$V$24:$V$539)-ROW('Tables calc'!$V$23)),E90)))))</f>
        <v/>
      </c>
      <c r="E90" s="69">
        <v>89</v>
      </c>
      <c r="F90" s="69" t="str">
        <f t="shared" si="9"/>
        <v/>
      </c>
      <c r="G90" s="69" t="str">
        <f t="shared" si="10"/>
        <v/>
      </c>
      <c r="H90" s="69" t="str">
        <f t="shared" si="17"/>
        <v/>
      </c>
      <c r="I90" s="69" t="str">
        <f t="shared" si="11"/>
        <v/>
      </c>
      <c r="J90" s="69" t="str">
        <f t="shared" si="12"/>
        <v/>
      </c>
      <c r="K90" s="69" t="str">
        <f t="shared" si="13"/>
        <v/>
      </c>
      <c r="L90" s="69" t="str">
        <f t="shared" si="14"/>
        <v/>
      </c>
      <c r="M90" s="69" t="str">
        <f t="shared" si="15"/>
        <v/>
      </c>
    </row>
    <row r="91" spans="1:13" x14ac:dyDescent="0.3">
      <c r="A91" s="606" t="str" cm="1">
        <f t="array" ref="A91">IF(E91='Tables calc'!$U$1+1,"Totals:",IF(A90="Totals:","",IF(A90="","",INDEX('Tables calc'!$R$24:$R$539,_xlfn.AGGREGATE(15,3,('Tables calc'!$V$24:$V$539=1)/('Tables calc'!$V$24:$V$539=1)*(ROW('Tables calc'!$V$24:$V$539)-ROW('Tables calc'!$V$23)),E91)))))</f>
        <v/>
      </c>
      <c r="B91" s="606" t="str" cm="1">
        <f t="array" ref="B91">IF(E91='Tables calc'!$U$1+1,"#",IF(B90="#","",IF(B90="","",INDEX('Tables calc'!$S$24:$S$539,_xlfn.AGGREGATE(15,3,('Tables calc'!$V$24:$V$539=1)/('Tables calc'!$V$24:$V$539=1)*(ROW('Tables calc'!$V$24:$V$539)-ROW('Tables calc'!$V$23)),E91)))))</f>
        <v/>
      </c>
      <c r="C91" s="607" t="str">
        <f t="shared" si="16"/>
        <v/>
      </c>
      <c r="D91" s="608" t="str" cm="1">
        <f t="array" ref="D91">IF(E91='Tables calc'!$U$1+1,'Tables calc'!$Y$24,IF(D90='Tables calc'!$Y$24,"",IF(D90="","",INDEX('Tables calc'!$T$24:$T$539,_xlfn.AGGREGATE(15,3,('Tables calc'!$V$24:$V$539=1)/('Tables calc'!$V$24:$V$539=1)*(ROW('Tables calc'!$V$24:$V$539)-ROW('Tables calc'!$V$23)),E91)))))</f>
        <v/>
      </c>
      <c r="E91" s="69">
        <v>90</v>
      </c>
      <c r="F91" s="69" t="str">
        <f t="shared" si="9"/>
        <v/>
      </c>
      <c r="G91" s="69" t="str">
        <f t="shared" si="10"/>
        <v/>
      </c>
      <c r="H91" s="69" t="str">
        <f t="shared" si="17"/>
        <v/>
      </c>
      <c r="I91" s="69" t="str">
        <f t="shared" si="11"/>
        <v/>
      </c>
      <c r="J91" s="69" t="str">
        <f t="shared" si="12"/>
        <v/>
      </c>
      <c r="K91" s="69" t="str">
        <f t="shared" si="13"/>
        <v/>
      </c>
      <c r="L91" s="69" t="str">
        <f t="shared" si="14"/>
        <v/>
      </c>
      <c r="M91" s="69" t="str">
        <f t="shared" si="15"/>
        <v/>
      </c>
    </row>
    <row r="92" spans="1:13" x14ac:dyDescent="0.3">
      <c r="A92" s="606" t="str" cm="1">
        <f t="array" ref="A92">IF(E92='Tables calc'!$U$1+1,"Totals:",IF(A91="Totals:","",IF(A91="","",INDEX('Tables calc'!$R$24:$R$539,_xlfn.AGGREGATE(15,3,('Tables calc'!$V$24:$V$539=1)/('Tables calc'!$V$24:$V$539=1)*(ROW('Tables calc'!$V$24:$V$539)-ROW('Tables calc'!$V$23)),E92)))))</f>
        <v/>
      </c>
      <c r="B92" s="606" t="str" cm="1">
        <f t="array" ref="B92">IF(E92='Tables calc'!$U$1+1,"#",IF(B91="#","",IF(B91="","",INDEX('Tables calc'!$S$24:$S$539,_xlfn.AGGREGATE(15,3,('Tables calc'!$V$24:$V$539=1)/('Tables calc'!$V$24:$V$539=1)*(ROW('Tables calc'!$V$24:$V$539)-ROW('Tables calc'!$V$23)),E92)))))</f>
        <v/>
      </c>
      <c r="C92" s="607" t="str">
        <f t="shared" si="16"/>
        <v/>
      </c>
      <c r="D92" s="608" t="str" cm="1">
        <f t="array" ref="D92">IF(E92='Tables calc'!$U$1+1,'Tables calc'!$Y$24,IF(D91='Tables calc'!$Y$24,"",IF(D91="","",INDEX('Tables calc'!$T$24:$T$539,_xlfn.AGGREGATE(15,3,('Tables calc'!$V$24:$V$539=1)/('Tables calc'!$V$24:$V$539=1)*(ROW('Tables calc'!$V$24:$V$539)-ROW('Tables calc'!$V$23)),E92)))))</f>
        <v/>
      </c>
      <c r="E92" s="69">
        <v>91</v>
      </c>
      <c r="F92" s="69" t="str">
        <f t="shared" si="9"/>
        <v/>
      </c>
      <c r="G92" s="69" t="str">
        <f t="shared" si="10"/>
        <v/>
      </c>
      <c r="H92" s="69" t="str">
        <f t="shared" si="17"/>
        <v/>
      </c>
      <c r="I92" s="69" t="str">
        <f t="shared" si="11"/>
        <v/>
      </c>
      <c r="J92" s="69" t="str">
        <f t="shared" si="12"/>
        <v/>
      </c>
      <c r="K92" s="69" t="str">
        <f t="shared" si="13"/>
        <v/>
      </c>
      <c r="L92" s="69" t="str">
        <f t="shared" si="14"/>
        <v/>
      </c>
      <c r="M92" s="69" t="str">
        <f t="shared" si="15"/>
        <v/>
      </c>
    </row>
    <row r="93" spans="1:13" x14ac:dyDescent="0.3">
      <c r="A93" s="606" t="str" cm="1">
        <f t="array" ref="A93">IF(E93='Tables calc'!$U$1+1,"Totals:",IF(A92="Totals:","",IF(A92="","",INDEX('Tables calc'!$R$24:$R$539,_xlfn.AGGREGATE(15,3,('Tables calc'!$V$24:$V$539=1)/('Tables calc'!$V$24:$V$539=1)*(ROW('Tables calc'!$V$24:$V$539)-ROW('Tables calc'!$V$23)),E93)))))</f>
        <v/>
      </c>
      <c r="B93" s="606" t="str" cm="1">
        <f t="array" ref="B93">IF(E93='Tables calc'!$U$1+1,"#",IF(B92="#","",IF(B92="","",INDEX('Tables calc'!$S$24:$S$539,_xlfn.AGGREGATE(15,3,('Tables calc'!$V$24:$V$539=1)/('Tables calc'!$V$24:$V$539=1)*(ROW('Tables calc'!$V$24:$V$539)-ROW('Tables calc'!$V$23)),E93)))))</f>
        <v/>
      </c>
      <c r="C93" s="607" t="str">
        <f t="shared" si="16"/>
        <v/>
      </c>
      <c r="D93" s="608" t="str" cm="1">
        <f t="array" ref="D93">IF(E93='Tables calc'!$U$1+1,'Tables calc'!$Y$24,IF(D92='Tables calc'!$Y$24,"",IF(D92="","",INDEX('Tables calc'!$T$24:$T$539,_xlfn.AGGREGATE(15,3,('Tables calc'!$V$24:$V$539=1)/('Tables calc'!$V$24:$V$539=1)*(ROW('Tables calc'!$V$24:$V$539)-ROW('Tables calc'!$V$23)),E93)))))</f>
        <v/>
      </c>
      <c r="E93" s="69">
        <v>92</v>
      </c>
      <c r="F93" s="69" t="str">
        <f t="shared" si="9"/>
        <v/>
      </c>
      <c r="G93" s="69" t="str">
        <f t="shared" si="10"/>
        <v/>
      </c>
      <c r="H93" s="69" t="str">
        <f t="shared" si="17"/>
        <v/>
      </c>
      <c r="I93" s="69" t="str">
        <f t="shared" si="11"/>
        <v/>
      </c>
      <c r="J93" s="69" t="str">
        <f t="shared" si="12"/>
        <v/>
      </c>
      <c r="K93" s="69" t="str">
        <f t="shared" si="13"/>
        <v/>
      </c>
      <c r="L93" s="69" t="str">
        <f t="shared" si="14"/>
        <v/>
      </c>
      <c r="M93" s="69" t="str">
        <f t="shared" si="15"/>
        <v/>
      </c>
    </row>
    <row r="94" spans="1:13" x14ac:dyDescent="0.3">
      <c r="A94" s="606" t="str" cm="1">
        <f t="array" ref="A94">IF(E94='Tables calc'!$U$1+1,"Totals:",IF(A93="Totals:","",IF(A93="","",INDEX('Tables calc'!$R$24:$R$539,_xlfn.AGGREGATE(15,3,('Tables calc'!$V$24:$V$539=1)/('Tables calc'!$V$24:$V$539=1)*(ROW('Tables calc'!$V$24:$V$539)-ROW('Tables calc'!$V$23)),E94)))))</f>
        <v/>
      </c>
      <c r="B94" s="606" t="str" cm="1">
        <f t="array" ref="B94">IF(E94='Tables calc'!$U$1+1,"#",IF(B93="#","",IF(B93="","",INDEX('Tables calc'!$S$24:$S$539,_xlfn.AGGREGATE(15,3,('Tables calc'!$V$24:$V$539=1)/('Tables calc'!$V$24:$V$539=1)*(ROW('Tables calc'!$V$24:$V$539)-ROW('Tables calc'!$V$23)),E94)))))</f>
        <v/>
      </c>
      <c r="C94" s="607" t="str">
        <f t="shared" si="16"/>
        <v/>
      </c>
      <c r="D94" s="608" t="str" cm="1">
        <f t="array" ref="D94">IF(E94='Tables calc'!$U$1+1,'Tables calc'!$Y$24,IF(D93='Tables calc'!$Y$24,"",IF(D93="","",INDEX('Tables calc'!$T$24:$T$539,_xlfn.AGGREGATE(15,3,('Tables calc'!$V$24:$V$539=1)/('Tables calc'!$V$24:$V$539=1)*(ROW('Tables calc'!$V$24:$V$539)-ROW('Tables calc'!$V$23)),E94)))))</f>
        <v/>
      </c>
      <c r="E94" s="69">
        <v>93</v>
      </c>
      <c r="F94" s="69" t="str">
        <f t="shared" si="9"/>
        <v/>
      </c>
      <c r="G94" s="69" t="str">
        <f t="shared" si="10"/>
        <v/>
      </c>
      <c r="H94" s="69" t="str">
        <f t="shared" si="17"/>
        <v/>
      </c>
      <c r="I94" s="69" t="str">
        <f t="shared" si="11"/>
        <v/>
      </c>
      <c r="J94" s="69" t="str">
        <f t="shared" si="12"/>
        <v/>
      </c>
      <c r="K94" s="69" t="str">
        <f t="shared" si="13"/>
        <v/>
      </c>
      <c r="L94" s="69" t="str">
        <f t="shared" si="14"/>
        <v/>
      </c>
      <c r="M94" s="69" t="str">
        <f t="shared" si="15"/>
        <v/>
      </c>
    </row>
    <row r="95" spans="1:13" x14ac:dyDescent="0.3">
      <c r="A95" s="606" t="str" cm="1">
        <f t="array" ref="A95">IF(E95='Tables calc'!$U$1+1,"Totals:",IF(A94="Totals:","",IF(A94="","",INDEX('Tables calc'!$R$24:$R$539,_xlfn.AGGREGATE(15,3,('Tables calc'!$V$24:$V$539=1)/('Tables calc'!$V$24:$V$539=1)*(ROW('Tables calc'!$V$24:$V$539)-ROW('Tables calc'!$V$23)),E95)))))</f>
        <v/>
      </c>
      <c r="B95" s="606" t="str" cm="1">
        <f t="array" ref="B95">IF(E95='Tables calc'!$U$1+1,"#",IF(B94="#","",IF(B94="","",INDEX('Tables calc'!$S$24:$S$539,_xlfn.AGGREGATE(15,3,('Tables calc'!$V$24:$V$539=1)/('Tables calc'!$V$24:$V$539=1)*(ROW('Tables calc'!$V$24:$V$539)-ROW('Tables calc'!$V$23)),E95)))))</f>
        <v/>
      </c>
      <c r="C95" s="607" t="str">
        <f t="shared" si="16"/>
        <v/>
      </c>
      <c r="D95" s="608" t="str" cm="1">
        <f t="array" ref="D95">IF(E95='Tables calc'!$U$1+1,'Tables calc'!$Y$24,IF(D94='Tables calc'!$Y$24,"",IF(D94="","",INDEX('Tables calc'!$T$24:$T$539,_xlfn.AGGREGATE(15,3,('Tables calc'!$V$24:$V$539=1)/('Tables calc'!$V$24:$V$539=1)*(ROW('Tables calc'!$V$24:$V$539)-ROW('Tables calc'!$V$23)),E95)))))</f>
        <v/>
      </c>
      <c r="E95" s="69">
        <v>94</v>
      </c>
      <c r="F95" s="69" t="str">
        <f t="shared" si="9"/>
        <v/>
      </c>
      <c r="G95" s="69" t="str">
        <f t="shared" si="10"/>
        <v/>
      </c>
      <c r="H95" s="69" t="str">
        <f t="shared" si="17"/>
        <v/>
      </c>
      <c r="I95" s="69" t="str">
        <f t="shared" si="11"/>
        <v/>
      </c>
      <c r="J95" s="69" t="str">
        <f t="shared" si="12"/>
        <v/>
      </c>
      <c r="K95" s="69" t="str">
        <f t="shared" si="13"/>
        <v/>
      </c>
      <c r="L95" s="69" t="str">
        <f t="shared" si="14"/>
        <v/>
      </c>
      <c r="M95" s="69" t="str">
        <f t="shared" si="15"/>
        <v/>
      </c>
    </row>
    <row r="96" spans="1:13" x14ac:dyDescent="0.3">
      <c r="A96" s="606" t="str" cm="1">
        <f t="array" ref="A96">IF(E96='Tables calc'!$U$1+1,"Totals:",IF(A95="Totals:","",IF(A95="","",INDEX('Tables calc'!$R$24:$R$539,_xlfn.AGGREGATE(15,3,('Tables calc'!$V$24:$V$539=1)/('Tables calc'!$V$24:$V$539=1)*(ROW('Tables calc'!$V$24:$V$539)-ROW('Tables calc'!$V$23)),E96)))))</f>
        <v/>
      </c>
      <c r="B96" s="606" t="str" cm="1">
        <f t="array" ref="B96">IF(E96='Tables calc'!$U$1+1,"#",IF(B95="#","",IF(B95="","",INDEX('Tables calc'!$S$24:$S$539,_xlfn.AGGREGATE(15,3,('Tables calc'!$V$24:$V$539=1)/('Tables calc'!$V$24:$V$539=1)*(ROW('Tables calc'!$V$24:$V$539)-ROW('Tables calc'!$V$23)),E96)))))</f>
        <v/>
      </c>
      <c r="C96" s="607" t="str">
        <f t="shared" si="16"/>
        <v/>
      </c>
      <c r="D96" s="608" t="str" cm="1">
        <f t="array" ref="D96">IF(E96='Tables calc'!$U$1+1,'Tables calc'!$Y$24,IF(D95='Tables calc'!$Y$24,"",IF(D95="","",INDEX('Tables calc'!$T$24:$T$539,_xlfn.AGGREGATE(15,3,('Tables calc'!$V$24:$V$539=1)/('Tables calc'!$V$24:$V$539=1)*(ROW('Tables calc'!$V$24:$V$539)-ROW('Tables calc'!$V$23)),E96)))))</f>
        <v/>
      </c>
      <c r="E96" s="69">
        <v>95</v>
      </c>
      <c r="F96" s="69" t="str">
        <f t="shared" si="9"/>
        <v/>
      </c>
      <c r="G96" s="69" t="str">
        <f t="shared" si="10"/>
        <v/>
      </c>
      <c r="H96" s="69" t="str">
        <f t="shared" si="17"/>
        <v/>
      </c>
      <c r="I96" s="69" t="str">
        <f t="shared" si="11"/>
        <v/>
      </c>
      <c r="J96" s="69" t="str">
        <f t="shared" si="12"/>
        <v/>
      </c>
      <c r="K96" s="69" t="str">
        <f t="shared" si="13"/>
        <v/>
      </c>
      <c r="L96" s="69" t="str">
        <f t="shared" si="14"/>
        <v/>
      </c>
      <c r="M96" s="69" t="str">
        <f t="shared" si="15"/>
        <v/>
      </c>
    </row>
    <row r="97" spans="1:13" x14ac:dyDescent="0.3">
      <c r="A97" s="606" t="str" cm="1">
        <f t="array" ref="A97">IF(E97='Tables calc'!$U$1+1,"Totals:",IF(A96="Totals:","",IF(A96="","",INDEX('Tables calc'!$R$24:$R$539,_xlfn.AGGREGATE(15,3,('Tables calc'!$V$24:$V$539=1)/('Tables calc'!$V$24:$V$539=1)*(ROW('Tables calc'!$V$24:$V$539)-ROW('Tables calc'!$V$23)),E97)))))</f>
        <v/>
      </c>
      <c r="B97" s="606" t="str" cm="1">
        <f t="array" ref="B97">IF(E97='Tables calc'!$U$1+1,"#",IF(B96="#","",IF(B96="","",INDEX('Tables calc'!$S$24:$S$539,_xlfn.AGGREGATE(15,3,('Tables calc'!$V$24:$V$539=1)/('Tables calc'!$V$24:$V$539=1)*(ROW('Tables calc'!$V$24:$V$539)-ROW('Tables calc'!$V$23)),E97)))))</f>
        <v/>
      </c>
      <c r="C97" s="607" t="str">
        <f t="shared" si="16"/>
        <v/>
      </c>
      <c r="D97" s="608" t="str" cm="1">
        <f t="array" ref="D97">IF(E97='Tables calc'!$U$1+1,'Tables calc'!$Y$24,IF(D96='Tables calc'!$Y$24,"",IF(D96="","",INDEX('Tables calc'!$T$24:$T$539,_xlfn.AGGREGATE(15,3,('Tables calc'!$V$24:$V$539=1)/('Tables calc'!$V$24:$V$539=1)*(ROW('Tables calc'!$V$24:$V$539)-ROW('Tables calc'!$V$23)),E97)))))</f>
        <v/>
      </c>
      <c r="E97" s="69">
        <v>96</v>
      </c>
      <c r="F97" s="69" t="str">
        <f t="shared" si="9"/>
        <v/>
      </c>
      <c r="G97" s="69" t="str">
        <f t="shared" si="10"/>
        <v/>
      </c>
      <c r="H97" s="69" t="str">
        <f t="shared" si="17"/>
        <v/>
      </c>
      <c r="I97" s="69" t="str">
        <f t="shared" si="11"/>
        <v/>
      </c>
      <c r="J97" s="69" t="str">
        <f t="shared" si="12"/>
        <v/>
      </c>
      <c r="K97" s="69" t="str">
        <f t="shared" si="13"/>
        <v/>
      </c>
      <c r="L97" s="69" t="str">
        <f t="shared" si="14"/>
        <v/>
      </c>
      <c r="M97" s="69" t="str">
        <f t="shared" si="15"/>
        <v/>
      </c>
    </row>
    <row r="98" spans="1:13" x14ac:dyDescent="0.3">
      <c r="A98" s="606" t="str" cm="1">
        <f t="array" ref="A98">IF(E98='Tables calc'!$U$1+1,"Totals:",IF(A97="Totals:","",IF(A97="","",INDEX('Tables calc'!$R$24:$R$539,_xlfn.AGGREGATE(15,3,('Tables calc'!$V$24:$V$539=1)/('Tables calc'!$V$24:$V$539=1)*(ROW('Tables calc'!$V$24:$V$539)-ROW('Tables calc'!$V$23)),E98)))))</f>
        <v/>
      </c>
      <c r="B98" s="606" t="str" cm="1">
        <f t="array" ref="B98">IF(E98='Tables calc'!$U$1+1,"#",IF(B97="#","",IF(B97="","",INDEX('Tables calc'!$S$24:$S$539,_xlfn.AGGREGATE(15,3,('Tables calc'!$V$24:$V$539=1)/('Tables calc'!$V$24:$V$539=1)*(ROW('Tables calc'!$V$24:$V$539)-ROW('Tables calc'!$V$23)),E98)))))</f>
        <v/>
      </c>
      <c r="C98" s="607" t="str">
        <f t="shared" si="16"/>
        <v/>
      </c>
      <c r="D98" s="608" t="str" cm="1">
        <f t="array" ref="D98">IF(E98='Tables calc'!$U$1+1,'Tables calc'!$Y$24,IF(D97='Tables calc'!$Y$24,"",IF(D97="","",INDEX('Tables calc'!$T$24:$T$539,_xlfn.AGGREGATE(15,3,('Tables calc'!$V$24:$V$539=1)/('Tables calc'!$V$24:$V$539=1)*(ROW('Tables calc'!$V$24:$V$539)-ROW('Tables calc'!$V$23)),E98)))))</f>
        <v/>
      </c>
      <c r="E98" s="69">
        <v>97</v>
      </c>
      <c r="F98" s="69" t="str">
        <f t="shared" si="9"/>
        <v/>
      </c>
      <c r="G98" s="69" t="str">
        <f t="shared" si="10"/>
        <v/>
      </c>
      <c r="H98" s="69" t="str">
        <f t="shared" si="17"/>
        <v/>
      </c>
      <c r="I98" s="69" t="str">
        <f t="shared" si="11"/>
        <v/>
      </c>
      <c r="J98" s="69" t="str">
        <f t="shared" si="12"/>
        <v/>
      </c>
      <c r="K98" s="69" t="str">
        <f t="shared" si="13"/>
        <v/>
      </c>
      <c r="L98" s="69" t="str">
        <f t="shared" si="14"/>
        <v/>
      </c>
      <c r="M98" s="69" t="str">
        <f t="shared" si="15"/>
        <v/>
      </c>
    </row>
    <row r="99" spans="1:13" x14ac:dyDescent="0.3">
      <c r="A99" s="606" t="str" cm="1">
        <f t="array" ref="A99">IF(E99='Tables calc'!$U$1+1,"Totals:",IF(A98="Totals:","",IF(A98="","",INDEX('Tables calc'!$R$24:$R$539,_xlfn.AGGREGATE(15,3,('Tables calc'!$V$24:$V$539=1)/('Tables calc'!$V$24:$V$539=1)*(ROW('Tables calc'!$V$24:$V$539)-ROW('Tables calc'!$V$23)),E99)))))</f>
        <v/>
      </c>
      <c r="B99" s="606" t="str" cm="1">
        <f t="array" ref="B99">IF(E99='Tables calc'!$U$1+1,"#",IF(B98="#","",IF(B98="","",INDEX('Tables calc'!$S$24:$S$539,_xlfn.AGGREGATE(15,3,('Tables calc'!$V$24:$V$539=1)/('Tables calc'!$V$24:$V$539=1)*(ROW('Tables calc'!$V$24:$V$539)-ROW('Tables calc'!$V$23)),E99)))))</f>
        <v/>
      </c>
      <c r="C99" s="607" t="str">
        <f t="shared" si="16"/>
        <v/>
      </c>
      <c r="D99" s="608" t="str" cm="1">
        <f t="array" ref="D99">IF(E99='Tables calc'!$U$1+1,'Tables calc'!$Y$24,IF(D98='Tables calc'!$Y$24,"",IF(D98="","",INDEX('Tables calc'!$T$24:$T$539,_xlfn.AGGREGATE(15,3,('Tables calc'!$V$24:$V$539=1)/('Tables calc'!$V$24:$V$539=1)*(ROW('Tables calc'!$V$24:$V$539)-ROW('Tables calc'!$V$23)),E99)))))</f>
        <v/>
      </c>
      <c r="E99" s="69">
        <v>98</v>
      </c>
      <c r="F99" s="69" t="str">
        <f t="shared" si="9"/>
        <v/>
      </c>
      <c r="G99" s="69" t="str">
        <f t="shared" si="10"/>
        <v/>
      </c>
      <c r="H99" s="69" t="str">
        <f t="shared" si="17"/>
        <v/>
      </c>
      <c r="I99" s="69" t="str">
        <f t="shared" si="11"/>
        <v/>
      </c>
      <c r="J99" s="69" t="str">
        <f t="shared" si="12"/>
        <v/>
      </c>
      <c r="K99" s="69" t="str">
        <f t="shared" si="13"/>
        <v/>
      </c>
      <c r="L99" s="69" t="str">
        <f t="shared" si="14"/>
        <v/>
      </c>
      <c r="M99" s="69" t="str">
        <f t="shared" si="15"/>
        <v/>
      </c>
    </row>
    <row r="100" spans="1:13" x14ac:dyDescent="0.3">
      <c r="A100" s="606" t="str" cm="1">
        <f t="array" ref="A100">IF(E100='Tables calc'!$U$1+1,"Totals:",IF(A99="Totals:","",IF(A99="","",INDEX('Tables calc'!$R$24:$R$539,_xlfn.AGGREGATE(15,3,('Tables calc'!$V$24:$V$539=1)/('Tables calc'!$V$24:$V$539=1)*(ROW('Tables calc'!$V$24:$V$539)-ROW('Tables calc'!$V$23)),E100)))))</f>
        <v/>
      </c>
      <c r="B100" s="606" t="str" cm="1">
        <f t="array" ref="B100">IF(E100='Tables calc'!$U$1+1,"#",IF(B99="#","",IF(B99="","",INDEX('Tables calc'!$S$24:$S$539,_xlfn.AGGREGATE(15,3,('Tables calc'!$V$24:$V$539=1)/('Tables calc'!$V$24:$V$539=1)*(ROW('Tables calc'!$V$24:$V$539)-ROW('Tables calc'!$V$23)),E100)))))</f>
        <v/>
      </c>
      <c r="C100" s="607" t="str">
        <f t="shared" si="16"/>
        <v/>
      </c>
      <c r="D100" s="608" t="str" cm="1">
        <f t="array" ref="D100">IF(E100='Tables calc'!$U$1+1,'Tables calc'!$Y$24,IF(D99='Tables calc'!$Y$24,"",IF(D99="","",INDEX('Tables calc'!$T$24:$T$539,_xlfn.AGGREGATE(15,3,('Tables calc'!$V$24:$V$539=1)/('Tables calc'!$V$24:$V$539=1)*(ROW('Tables calc'!$V$24:$V$539)-ROW('Tables calc'!$V$23)),E100)))))</f>
        <v/>
      </c>
      <c r="E100" s="69">
        <v>99</v>
      </c>
      <c r="F100" s="69" t="str">
        <f t="shared" si="9"/>
        <v/>
      </c>
      <c r="G100" s="69" t="str">
        <f t="shared" si="10"/>
        <v/>
      </c>
      <c r="H100" s="69" t="str">
        <f t="shared" si="17"/>
        <v/>
      </c>
      <c r="I100" s="69" t="str">
        <f t="shared" si="11"/>
        <v/>
      </c>
      <c r="J100" s="69" t="str">
        <f t="shared" si="12"/>
        <v/>
      </c>
      <c r="K100" s="69" t="str">
        <f t="shared" si="13"/>
        <v/>
      </c>
      <c r="L100" s="69" t="str">
        <f t="shared" si="14"/>
        <v/>
      </c>
      <c r="M100" s="69" t="str">
        <f t="shared" si="15"/>
        <v/>
      </c>
    </row>
    <row r="101" spans="1:13" x14ac:dyDescent="0.3">
      <c r="A101" s="606" t="str" cm="1">
        <f t="array" ref="A101">IF(E101='Tables calc'!$U$1+1,"Totals:",IF(A100="Totals:","",IF(A100="","",INDEX('Tables calc'!$R$24:$R$539,_xlfn.AGGREGATE(15,3,('Tables calc'!$V$24:$V$539=1)/('Tables calc'!$V$24:$V$539=1)*(ROW('Tables calc'!$V$24:$V$539)-ROW('Tables calc'!$V$23)),E101)))))</f>
        <v/>
      </c>
      <c r="B101" s="606" t="str" cm="1">
        <f t="array" ref="B101">IF(E101='Tables calc'!$U$1+1,"#",IF(B100="#","",IF(B100="","",INDEX('Tables calc'!$S$24:$S$539,_xlfn.AGGREGATE(15,3,('Tables calc'!$V$24:$V$539=1)/('Tables calc'!$V$24:$V$539=1)*(ROW('Tables calc'!$V$24:$V$539)-ROW('Tables calc'!$V$23)),E101)))))</f>
        <v/>
      </c>
      <c r="C101" s="607" t="str">
        <f t="shared" si="16"/>
        <v/>
      </c>
      <c r="D101" s="608" t="str" cm="1">
        <f t="array" ref="D101">IF(E101='Tables calc'!$U$1+1,'Tables calc'!$Y$24,IF(D100='Tables calc'!$Y$24,"",IF(D100="","",INDEX('Tables calc'!$T$24:$T$539,_xlfn.AGGREGATE(15,3,('Tables calc'!$V$24:$V$539=1)/('Tables calc'!$V$24:$V$539=1)*(ROW('Tables calc'!$V$24:$V$539)-ROW('Tables calc'!$V$23)),E101)))))</f>
        <v/>
      </c>
      <c r="E101" s="69">
        <v>100</v>
      </c>
      <c r="F101" s="69" t="str">
        <f t="shared" si="9"/>
        <v/>
      </c>
      <c r="G101" s="69" t="str">
        <f t="shared" si="10"/>
        <v/>
      </c>
      <c r="H101" s="69" t="str">
        <f t="shared" si="17"/>
        <v/>
      </c>
      <c r="I101" s="69" t="str">
        <f t="shared" si="11"/>
        <v/>
      </c>
      <c r="J101" s="69" t="str">
        <f t="shared" si="12"/>
        <v/>
      </c>
      <c r="K101" s="69" t="str">
        <f t="shared" si="13"/>
        <v/>
      </c>
      <c r="L101" s="69" t="str">
        <f t="shared" si="14"/>
        <v/>
      </c>
      <c r="M101" s="69" t="str">
        <f t="shared" si="15"/>
        <v/>
      </c>
    </row>
    <row r="102" spans="1:13" x14ac:dyDescent="0.3">
      <c r="A102" s="606" t="str" cm="1">
        <f t="array" ref="A102">IF(E102='Tables calc'!$U$1+1,"Totals:",IF(A101="Totals:","",IF(A101="","",INDEX('Tables calc'!$R$24:$R$539,_xlfn.AGGREGATE(15,3,('Tables calc'!$V$24:$V$539=1)/('Tables calc'!$V$24:$V$539=1)*(ROW('Tables calc'!$V$24:$V$539)-ROW('Tables calc'!$V$23)),E102)))))</f>
        <v/>
      </c>
      <c r="B102" s="606" t="str" cm="1">
        <f t="array" ref="B102">IF(E102='Tables calc'!$U$1+1,"#",IF(B101="#","",IF(B101="","",INDEX('Tables calc'!$S$24:$S$539,_xlfn.AGGREGATE(15,3,('Tables calc'!$V$24:$V$539=1)/('Tables calc'!$V$24:$V$539=1)*(ROW('Tables calc'!$V$24:$V$539)-ROW('Tables calc'!$V$23)),E102)))))</f>
        <v/>
      </c>
      <c r="C102" s="607" t="str">
        <f t="shared" si="16"/>
        <v/>
      </c>
      <c r="D102" s="608" t="str" cm="1">
        <f t="array" ref="D102">IF(E102='Tables calc'!$U$1+1,'Tables calc'!$Y$24,IF(D101='Tables calc'!$Y$24,"",IF(D101="","",INDEX('Tables calc'!$T$24:$T$539,_xlfn.AGGREGATE(15,3,('Tables calc'!$V$24:$V$539=1)/('Tables calc'!$V$24:$V$539=1)*(ROW('Tables calc'!$V$24:$V$539)-ROW('Tables calc'!$V$23)),E102)))))</f>
        <v/>
      </c>
      <c r="E102" s="69">
        <v>101</v>
      </c>
      <c r="F102" s="69" t="str">
        <f t="shared" si="9"/>
        <v/>
      </c>
      <c r="G102" s="69" t="str">
        <f t="shared" si="10"/>
        <v/>
      </c>
      <c r="H102" s="69" t="str">
        <f t="shared" si="17"/>
        <v/>
      </c>
      <c r="I102" s="69" t="str">
        <f t="shared" si="11"/>
        <v/>
      </c>
      <c r="J102" s="69" t="str">
        <f t="shared" si="12"/>
        <v/>
      </c>
      <c r="K102" s="69" t="str">
        <f t="shared" si="13"/>
        <v/>
      </c>
      <c r="L102" s="69" t="str">
        <f t="shared" si="14"/>
        <v/>
      </c>
      <c r="M102" s="69" t="str">
        <f t="shared" si="15"/>
        <v/>
      </c>
    </row>
    <row r="103" spans="1:13" x14ac:dyDescent="0.3">
      <c r="A103" s="606" t="str" cm="1">
        <f t="array" ref="A103">IF(E103='Tables calc'!$U$1+1,"Totals:",IF(A102="Totals:","",IF(A102="","",INDEX('Tables calc'!$R$24:$R$539,_xlfn.AGGREGATE(15,3,('Tables calc'!$V$24:$V$539=1)/('Tables calc'!$V$24:$V$539=1)*(ROW('Tables calc'!$V$24:$V$539)-ROW('Tables calc'!$V$23)),E103)))))</f>
        <v/>
      </c>
      <c r="B103" s="606" t="str" cm="1">
        <f t="array" ref="B103">IF(E103='Tables calc'!$U$1+1,"#",IF(B102="#","",IF(B102="","",INDEX('Tables calc'!$S$24:$S$539,_xlfn.AGGREGATE(15,3,('Tables calc'!$V$24:$V$539=1)/('Tables calc'!$V$24:$V$539=1)*(ROW('Tables calc'!$V$24:$V$539)-ROW('Tables calc'!$V$23)),E103)))))</f>
        <v/>
      </c>
      <c r="C103" s="607" t="str">
        <f t="shared" si="16"/>
        <v/>
      </c>
      <c r="D103" s="608" t="str" cm="1">
        <f t="array" ref="D103">IF(E103='Tables calc'!$U$1+1,'Tables calc'!$Y$24,IF(D102='Tables calc'!$Y$24,"",IF(D102="","",INDEX('Tables calc'!$T$24:$T$539,_xlfn.AGGREGATE(15,3,('Tables calc'!$V$24:$V$539=1)/('Tables calc'!$V$24:$V$539=1)*(ROW('Tables calc'!$V$24:$V$539)-ROW('Tables calc'!$V$23)),E103)))))</f>
        <v/>
      </c>
      <c r="E103" s="69">
        <v>102</v>
      </c>
      <c r="F103" s="69" t="str">
        <f t="shared" si="9"/>
        <v/>
      </c>
      <c r="G103" s="69" t="str">
        <f t="shared" si="10"/>
        <v/>
      </c>
      <c r="H103" s="69" t="str">
        <f t="shared" si="17"/>
        <v/>
      </c>
      <c r="I103" s="69" t="str">
        <f t="shared" si="11"/>
        <v/>
      </c>
      <c r="J103" s="69" t="str">
        <f t="shared" si="12"/>
        <v/>
      </c>
      <c r="K103" s="69" t="str">
        <f t="shared" si="13"/>
        <v/>
      </c>
      <c r="L103" s="69" t="str">
        <f t="shared" si="14"/>
        <v/>
      </c>
      <c r="M103" s="69" t="str">
        <f t="shared" si="15"/>
        <v/>
      </c>
    </row>
    <row r="104" spans="1:13" x14ac:dyDescent="0.3">
      <c r="A104" s="606" t="str" cm="1">
        <f t="array" ref="A104">IF(E104='Tables calc'!$U$1+1,"Totals:",IF(A103="Totals:","",IF(A103="","",INDEX('Tables calc'!$R$24:$R$539,_xlfn.AGGREGATE(15,3,('Tables calc'!$V$24:$V$539=1)/('Tables calc'!$V$24:$V$539=1)*(ROW('Tables calc'!$V$24:$V$539)-ROW('Tables calc'!$V$23)),E104)))))</f>
        <v/>
      </c>
      <c r="B104" s="606" t="str" cm="1">
        <f t="array" ref="B104">IF(E104='Tables calc'!$U$1+1,"#",IF(B103="#","",IF(B103="","",INDEX('Tables calc'!$S$24:$S$539,_xlfn.AGGREGATE(15,3,('Tables calc'!$V$24:$V$539=1)/('Tables calc'!$V$24:$V$539=1)*(ROW('Tables calc'!$V$24:$V$539)-ROW('Tables calc'!$V$23)),E104)))))</f>
        <v/>
      </c>
      <c r="C104" s="607" t="str">
        <f t="shared" si="16"/>
        <v/>
      </c>
      <c r="D104" s="608" t="str" cm="1">
        <f t="array" ref="D104">IF(E104='Tables calc'!$U$1+1,'Tables calc'!$Y$24,IF(D103='Tables calc'!$Y$24,"",IF(D103="","",INDEX('Tables calc'!$T$24:$T$539,_xlfn.AGGREGATE(15,3,('Tables calc'!$V$24:$V$539=1)/('Tables calc'!$V$24:$V$539=1)*(ROW('Tables calc'!$V$24:$V$539)-ROW('Tables calc'!$V$23)),E104)))))</f>
        <v/>
      </c>
      <c r="E104" s="69">
        <v>103</v>
      </c>
      <c r="F104" s="69" t="str">
        <f t="shared" si="9"/>
        <v/>
      </c>
      <c r="G104" s="69" t="str">
        <f t="shared" si="10"/>
        <v/>
      </c>
      <c r="H104" s="69" t="str">
        <f t="shared" si="17"/>
        <v/>
      </c>
      <c r="I104" s="69" t="str">
        <f t="shared" si="11"/>
        <v/>
      </c>
      <c r="J104" s="69" t="str">
        <f t="shared" si="12"/>
        <v/>
      </c>
      <c r="K104" s="69" t="str">
        <f t="shared" si="13"/>
        <v/>
      </c>
      <c r="L104" s="69" t="str">
        <f t="shared" si="14"/>
        <v/>
      </c>
      <c r="M104" s="69" t="str">
        <f t="shared" si="15"/>
        <v/>
      </c>
    </row>
    <row r="105" spans="1:13" x14ac:dyDescent="0.3">
      <c r="A105" s="606" t="str" cm="1">
        <f t="array" ref="A105">IF(E105='Tables calc'!$U$1+1,"Totals:",IF(A104="Totals:","",IF(A104="","",INDEX('Tables calc'!$R$24:$R$539,_xlfn.AGGREGATE(15,3,('Tables calc'!$V$24:$V$539=1)/('Tables calc'!$V$24:$V$539=1)*(ROW('Tables calc'!$V$24:$V$539)-ROW('Tables calc'!$V$23)),E105)))))</f>
        <v/>
      </c>
      <c r="B105" s="606" t="str" cm="1">
        <f t="array" ref="B105">IF(E105='Tables calc'!$U$1+1,"#",IF(B104="#","",IF(B104="","",INDEX('Tables calc'!$S$24:$S$539,_xlfn.AGGREGATE(15,3,('Tables calc'!$V$24:$V$539=1)/('Tables calc'!$V$24:$V$539=1)*(ROW('Tables calc'!$V$24:$V$539)-ROW('Tables calc'!$V$23)),E105)))))</f>
        <v/>
      </c>
      <c r="C105" s="607" t="str">
        <f t="shared" si="16"/>
        <v/>
      </c>
      <c r="D105" s="608" t="str" cm="1">
        <f t="array" ref="D105">IF(E105='Tables calc'!$U$1+1,'Tables calc'!$Y$24,IF(D104='Tables calc'!$Y$24,"",IF(D104="","",INDEX('Tables calc'!$T$24:$T$539,_xlfn.AGGREGATE(15,3,('Tables calc'!$V$24:$V$539=1)/('Tables calc'!$V$24:$V$539=1)*(ROW('Tables calc'!$V$24:$V$539)-ROW('Tables calc'!$V$23)),E105)))))</f>
        <v/>
      </c>
      <c r="E105" s="69">
        <v>104</v>
      </c>
      <c r="F105" s="69" t="str">
        <f t="shared" si="9"/>
        <v/>
      </c>
      <c r="G105" s="69" t="str">
        <f t="shared" si="10"/>
        <v/>
      </c>
      <c r="H105" s="69" t="str">
        <f t="shared" si="17"/>
        <v/>
      </c>
      <c r="I105" s="69" t="str">
        <f t="shared" si="11"/>
        <v/>
      </c>
      <c r="J105" s="69" t="str">
        <f t="shared" si="12"/>
        <v/>
      </c>
      <c r="K105" s="69" t="str">
        <f t="shared" si="13"/>
        <v/>
      </c>
      <c r="L105" s="69" t="str">
        <f t="shared" si="14"/>
        <v/>
      </c>
      <c r="M105" s="69" t="str">
        <f t="shared" si="15"/>
        <v/>
      </c>
    </row>
    <row r="106" spans="1:13" x14ac:dyDescent="0.3">
      <c r="A106" s="606" t="str" cm="1">
        <f t="array" ref="A106">IF(E106='Tables calc'!$U$1+1,"Totals:",IF(A105="Totals:","",IF(A105="","",INDEX('Tables calc'!$R$24:$R$539,_xlfn.AGGREGATE(15,3,('Tables calc'!$V$24:$V$539=1)/('Tables calc'!$V$24:$V$539=1)*(ROW('Tables calc'!$V$24:$V$539)-ROW('Tables calc'!$V$23)),E106)))))</f>
        <v/>
      </c>
      <c r="B106" s="606" t="str" cm="1">
        <f t="array" ref="B106">IF(E106='Tables calc'!$U$1+1,"#",IF(B105="#","",IF(B105="","",INDEX('Tables calc'!$S$24:$S$539,_xlfn.AGGREGATE(15,3,('Tables calc'!$V$24:$V$539=1)/('Tables calc'!$V$24:$V$539=1)*(ROW('Tables calc'!$V$24:$V$539)-ROW('Tables calc'!$V$23)),E106)))))</f>
        <v/>
      </c>
      <c r="C106" s="607" t="str">
        <f t="shared" si="16"/>
        <v/>
      </c>
      <c r="D106" s="608" t="str" cm="1">
        <f t="array" ref="D106">IF(E106='Tables calc'!$U$1+1,'Tables calc'!$Y$24,IF(D105='Tables calc'!$Y$24,"",IF(D105="","",INDEX('Tables calc'!$T$24:$T$539,_xlfn.AGGREGATE(15,3,('Tables calc'!$V$24:$V$539=1)/('Tables calc'!$V$24:$V$539=1)*(ROW('Tables calc'!$V$24:$V$539)-ROW('Tables calc'!$V$23)),E106)))))</f>
        <v/>
      </c>
      <c r="E106" s="69">
        <v>105</v>
      </c>
      <c r="F106" s="69" t="str">
        <f t="shared" si="9"/>
        <v/>
      </c>
      <c r="G106" s="69" t="str">
        <f t="shared" si="10"/>
        <v/>
      </c>
      <c r="H106" s="69" t="str">
        <f t="shared" si="17"/>
        <v/>
      </c>
      <c r="I106" s="69" t="str">
        <f t="shared" si="11"/>
        <v/>
      </c>
      <c r="J106" s="69" t="str">
        <f t="shared" si="12"/>
        <v/>
      </c>
      <c r="K106" s="69" t="str">
        <f t="shared" si="13"/>
        <v/>
      </c>
      <c r="L106" s="69" t="str">
        <f t="shared" si="14"/>
        <v/>
      </c>
      <c r="M106" s="69" t="str">
        <f t="shared" si="15"/>
        <v/>
      </c>
    </row>
    <row r="107" spans="1:13" x14ac:dyDescent="0.3">
      <c r="A107" s="606" t="str" cm="1">
        <f t="array" ref="A107">IF(E107='Tables calc'!$U$1+1,"Totals:",IF(A106="Totals:","",IF(A106="","",INDEX('Tables calc'!$R$24:$R$539,_xlfn.AGGREGATE(15,3,('Tables calc'!$V$24:$V$539=1)/('Tables calc'!$V$24:$V$539=1)*(ROW('Tables calc'!$V$24:$V$539)-ROW('Tables calc'!$V$23)),E107)))))</f>
        <v/>
      </c>
      <c r="B107" s="606" t="str" cm="1">
        <f t="array" ref="B107">IF(E107='Tables calc'!$U$1+1,"#",IF(B106="#","",IF(B106="","",INDEX('Tables calc'!$S$24:$S$539,_xlfn.AGGREGATE(15,3,('Tables calc'!$V$24:$V$539=1)/('Tables calc'!$V$24:$V$539=1)*(ROW('Tables calc'!$V$24:$V$539)-ROW('Tables calc'!$V$23)),E107)))))</f>
        <v/>
      </c>
      <c r="C107" s="607" t="str">
        <f t="shared" si="16"/>
        <v/>
      </c>
      <c r="D107" s="608" t="str" cm="1">
        <f t="array" ref="D107">IF(E107='Tables calc'!$U$1+1,'Tables calc'!$Y$24,IF(D106='Tables calc'!$Y$24,"",IF(D106="","",INDEX('Tables calc'!$T$24:$T$539,_xlfn.AGGREGATE(15,3,('Tables calc'!$V$24:$V$539=1)/('Tables calc'!$V$24:$V$539=1)*(ROW('Tables calc'!$V$24:$V$539)-ROW('Tables calc'!$V$23)),E107)))))</f>
        <v/>
      </c>
      <c r="E107" s="69">
        <v>106</v>
      </c>
      <c r="F107" s="69" t="str">
        <f t="shared" si="9"/>
        <v/>
      </c>
      <c r="G107" s="69" t="str">
        <f t="shared" si="10"/>
        <v/>
      </c>
      <c r="H107" s="69" t="str">
        <f t="shared" si="17"/>
        <v/>
      </c>
      <c r="I107" s="69" t="str">
        <f t="shared" si="11"/>
        <v/>
      </c>
      <c r="J107" s="69" t="str">
        <f t="shared" si="12"/>
        <v/>
      </c>
      <c r="K107" s="69" t="str">
        <f t="shared" si="13"/>
        <v/>
      </c>
      <c r="L107" s="69" t="str">
        <f t="shared" si="14"/>
        <v/>
      </c>
      <c r="M107" s="69" t="str">
        <f t="shared" si="15"/>
        <v/>
      </c>
    </row>
    <row r="108" spans="1:13" x14ac:dyDescent="0.3">
      <c r="A108" s="606" t="str" cm="1">
        <f t="array" ref="A108">IF(E108='Tables calc'!$U$1+1,"Totals:",IF(A107="Totals:","",IF(A107="","",INDEX('Tables calc'!$R$24:$R$539,_xlfn.AGGREGATE(15,3,('Tables calc'!$V$24:$V$539=1)/('Tables calc'!$V$24:$V$539=1)*(ROW('Tables calc'!$V$24:$V$539)-ROW('Tables calc'!$V$23)),E108)))))</f>
        <v/>
      </c>
      <c r="B108" s="606" t="str" cm="1">
        <f t="array" ref="B108">IF(E108='Tables calc'!$U$1+1,"#",IF(B107="#","",IF(B107="","",INDEX('Tables calc'!$S$24:$S$539,_xlfn.AGGREGATE(15,3,('Tables calc'!$V$24:$V$539=1)/('Tables calc'!$V$24:$V$539=1)*(ROW('Tables calc'!$V$24:$V$539)-ROW('Tables calc'!$V$23)),E108)))))</f>
        <v/>
      </c>
      <c r="C108" s="607" t="str">
        <f t="shared" si="16"/>
        <v/>
      </c>
      <c r="D108" s="608" t="str" cm="1">
        <f t="array" ref="D108">IF(E108='Tables calc'!$U$1+1,'Tables calc'!$Y$24,IF(D107='Tables calc'!$Y$24,"",IF(D107="","",INDEX('Tables calc'!$T$24:$T$539,_xlfn.AGGREGATE(15,3,('Tables calc'!$V$24:$V$539=1)/('Tables calc'!$V$24:$V$539=1)*(ROW('Tables calc'!$V$24:$V$539)-ROW('Tables calc'!$V$23)),E108)))))</f>
        <v/>
      </c>
      <c r="E108" s="69">
        <v>107</v>
      </c>
      <c r="F108" s="69" t="str">
        <f t="shared" si="9"/>
        <v/>
      </c>
      <c r="G108" s="69" t="str">
        <f t="shared" si="10"/>
        <v/>
      </c>
      <c r="H108" s="69" t="str">
        <f t="shared" si="17"/>
        <v/>
      </c>
      <c r="I108" s="69" t="str">
        <f t="shared" si="11"/>
        <v/>
      </c>
      <c r="J108" s="69" t="str">
        <f t="shared" si="12"/>
        <v/>
      </c>
      <c r="K108" s="69" t="str">
        <f t="shared" si="13"/>
        <v/>
      </c>
      <c r="L108" s="69" t="str">
        <f t="shared" si="14"/>
        <v/>
      </c>
      <c r="M108" s="69" t="str">
        <f t="shared" si="15"/>
        <v/>
      </c>
    </row>
    <row r="109" spans="1:13" x14ac:dyDescent="0.3">
      <c r="A109" s="606" t="str" cm="1">
        <f t="array" ref="A109">IF(E109='Tables calc'!$U$1+1,"Totals:",IF(A108="Totals:","",IF(A108="","",INDEX('Tables calc'!$R$24:$R$539,_xlfn.AGGREGATE(15,3,('Tables calc'!$V$24:$V$539=1)/('Tables calc'!$V$24:$V$539=1)*(ROW('Tables calc'!$V$24:$V$539)-ROW('Tables calc'!$V$23)),E109)))))</f>
        <v/>
      </c>
      <c r="B109" s="606" t="str" cm="1">
        <f t="array" ref="B109">IF(E109='Tables calc'!$U$1+1,"#",IF(B108="#","",IF(B108="","",INDEX('Tables calc'!$S$24:$S$539,_xlfn.AGGREGATE(15,3,('Tables calc'!$V$24:$V$539=1)/('Tables calc'!$V$24:$V$539=1)*(ROW('Tables calc'!$V$24:$V$539)-ROW('Tables calc'!$V$23)),E109)))))</f>
        <v/>
      </c>
      <c r="C109" s="607" t="str">
        <f t="shared" si="16"/>
        <v/>
      </c>
      <c r="D109" s="608" t="str" cm="1">
        <f t="array" ref="D109">IF(E109='Tables calc'!$U$1+1,'Tables calc'!$Y$24,IF(D108='Tables calc'!$Y$24,"",IF(D108="","",INDEX('Tables calc'!$T$24:$T$539,_xlfn.AGGREGATE(15,3,('Tables calc'!$V$24:$V$539=1)/('Tables calc'!$V$24:$V$539=1)*(ROW('Tables calc'!$V$24:$V$539)-ROW('Tables calc'!$V$23)),E109)))))</f>
        <v/>
      </c>
      <c r="E109" s="69">
        <v>108</v>
      </c>
      <c r="F109" s="69" t="str">
        <f t="shared" si="9"/>
        <v/>
      </c>
      <c r="G109" s="69" t="str">
        <f t="shared" si="10"/>
        <v/>
      </c>
      <c r="H109" s="69" t="str">
        <f t="shared" si="17"/>
        <v/>
      </c>
      <c r="I109" s="69" t="str">
        <f t="shared" si="11"/>
        <v/>
      </c>
      <c r="J109" s="69" t="str">
        <f t="shared" si="12"/>
        <v/>
      </c>
      <c r="K109" s="69" t="str">
        <f t="shared" si="13"/>
        <v/>
      </c>
      <c r="L109" s="69" t="str">
        <f t="shared" si="14"/>
        <v/>
      </c>
      <c r="M109" s="69" t="str">
        <f t="shared" si="15"/>
        <v/>
      </c>
    </row>
    <row r="110" spans="1:13" x14ac:dyDescent="0.3">
      <c r="A110" s="606" t="str" cm="1">
        <f t="array" ref="A110">IF(E110='Tables calc'!$U$1+1,"Totals:",IF(A109="Totals:","",IF(A109="","",INDEX('Tables calc'!$R$24:$R$539,_xlfn.AGGREGATE(15,3,('Tables calc'!$V$24:$V$539=1)/('Tables calc'!$V$24:$V$539=1)*(ROW('Tables calc'!$V$24:$V$539)-ROW('Tables calc'!$V$23)),E110)))))</f>
        <v/>
      </c>
      <c r="B110" s="606" t="str" cm="1">
        <f t="array" ref="B110">IF(E110='Tables calc'!$U$1+1,"#",IF(B109="#","",IF(B109="","",INDEX('Tables calc'!$S$24:$S$539,_xlfn.AGGREGATE(15,3,('Tables calc'!$V$24:$V$539=1)/('Tables calc'!$V$24:$V$539=1)*(ROW('Tables calc'!$V$24:$V$539)-ROW('Tables calc'!$V$23)),E110)))))</f>
        <v/>
      </c>
      <c r="C110" s="607" t="str">
        <f t="shared" si="16"/>
        <v/>
      </c>
      <c r="D110" s="608" t="str" cm="1">
        <f t="array" ref="D110">IF(E110='Tables calc'!$U$1+1,'Tables calc'!$Y$24,IF(D109='Tables calc'!$Y$24,"",IF(D109="","",INDEX('Tables calc'!$T$24:$T$539,_xlfn.AGGREGATE(15,3,('Tables calc'!$V$24:$V$539=1)/('Tables calc'!$V$24:$V$539=1)*(ROW('Tables calc'!$V$24:$V$539)-ROW('Tables calc'!$V$23)),E110)))))</f>
        <v/>
      </c>
      <c r="E110" s="69">
        <v>109</v>
      </c>
      <c r="F110" s="69" t="str">
        <f t="shared" si="9"/>
        <v/>
      </c>
      <c r="G110" s="69" t="str">
        <f t="shared" si="10"/>
        <v/>
      </c>
      <c r="H110" s="69" t="str">
        <f t="shared" si="17"/>
        <v/>
      </c>
      <c r="I110" s="69" t="str">
        <f t="shared" si="11"/>
        <v/>
      </c>
      <c r="J110" s="69" t="str">
        <f t="shared" si="12"/>
        <v/>
      </c>
      <c r="K110" s="69" t="str">
        <f t="shared" si="13"/>
        <v/>
      </c>
      <c r="L110" s="69" t="str">
        <f t="shared" si="14"/>
        <v/>
      </c>
      <c r="M110" s="69" t="str">
        <f t="shared" si="15"/>
        <v/>
      </c>
    </row>
    <row r="111" spans="1:13" x14ac:dyDescent="0.3">
      <c r="A111" s="606" t="str" cm="1">
        <f t="array" ref="A111">IF(E111='Tables calc'!$U$1+1,"Totals:",IF(A110="Totals:","",IF(A110="","",INDEX('Tables calc'!$R$24:$R$539,_xlfn.AGGREGATE(15,3,('Tables calc'!$V$24:$V$539=1)/('Tables calc'!$V$24:$V$539=1)*(ROW('Tables calc'!$V$24:$V$539)-ROW('Tables calc'!$V$23)),E111)))))</f>
        <v/>
      </c>
      <c r="B111" s="606" t="str" cm="1">
        <f t="array" ref="B111">IF(E111='Tables calc'!$U$1+1,"#",IF(B110="#","",IF(B110="","",INDEX('Tables calc'!$S$24:$S$539,_xlfn.AGGREGATE(15,3,('Tables calc'!$V$24:$V$539=1)/('Tables calc'!$V$24:$V$539=1)*(ROW('Tables calc'!$V$24:$V$539)-ROW('Tables calc'!$V$23)),E111)))))</f>
        <v/>
      </c>
      <c r="C111" s="607" t="str">
        <f t="shared" si="16"/>
        <v/>
      </c>
      <c r="D111" s="608" t="str" cm="1">
        <f t="array" ref="D111">IF(E111='Tables calc'!$U$1+1,'Tables calc'!$Y$24,IF(D110='Tables calc'!$Y$24,"",IF(D110="","",INDEX('Tables calc'!$T$24:$T$539,_xlfn.AGGREGATE(15,3,('Tables calc'!$V$24:$V$539=1)/('Tables calc'!$V$24:$V$539=1)*(ROW('Tables calc'!$V$24:$V$539)-ROW('Tables calc'!$V$23)),E111)))))</f>
        <v/>
      </c>
      <c r="E111" s="69">
        <v>110</v>
      </c>
      <c r="F111" s="69" t="str">
        <f t="shared" si="9"/>
        <v/>
      </c>
      <c r="G111" s="69" t="str">
        <f t="shared" si="10"/>
        <v/>
      </c>
      <c r="H111" s="69" t="str">
        <f t="shared" si="17"/>
        <v/>
      </c>
      <c r="I111" s="69" t="str">
        <f t="shared" si="11"/>
        <v/>
      </c>
      <c r="J111" s="69" t="str">
        <f t="shared" si="12"/>
        <v/>
      </c>
      <c r="K111" s="69" t="str">
        <f t="shared" si="13"/>
        <v/>
      </c>
      <c r="L111" s="69" t="str">
        <f t="shared" si="14"/>
        <v/>
      </c>
      <c r="M111" s="69" t="str">
        <f t="shared" si="15"/>
        <v/>
      </c>
    </row>
    <row r="112" spans="1:13" x14ac:dyDescent="0.3">
      <c r="A112" s="606" t="str" cm="1">
        <f t="array" ref="A112">IF(E112='Tables calc'!$U$1+1,"Totals:",IF(A111="Totals:","",IF(A111="","",INDEX('Tables calc'!$R$24:$R$539,_xlfn.AGGREGATE(15,3,('Tables calc'!$V$24:$V$539=1)/('Tables calc'!$V$24:$V$539=1)*(ROW('Tables calc'!$V$24:$V$539)-ROW('Tables calc'!$V$23)),E112)))))</f>
        <v/>
      </c>
      <c r="B112" s="606" t="str" cm="1">
        <f t="array" ref="B112">IF(E112='Tables calc'!$U$1+1,"#",IF(B111="#","",IF(B111="","",INDEX('Tables calc'!$S$24:$S$539,_xlfn.AGGREGATE(15,3,('Tables calc'!$V$24:$V$539=1)/('Tables calc'!$V$24:$V$539=1)*(ROW('Tables calc'!$V$24:$V$539)-ROW('Tables calc'!$V$23)),E112)))))</f>
        <v/>
      </c>
      <c r="C112" s="607" t="str">
        <f t="shared" si="16"/>
        <v/>
      </c>
      <c r="D112" s="608" t="str" cm="1">
        <f t="array" ref="D112">IF(E112='Tables calc'!$U$1+1,'Tables calc'!$Y$24,IF(D111='Tables calc'!$Y$24,"",IF(D111="","",INDEX('Tables calc'!$T$24:$T$539,_xlfn.AGGREGATE(15,3,('Tables calc'!$V$24:$V$539=1)/('Tables calc'!$V$24:$V$539=1)*(ROW('Tables calc'!$V$24:$V$539)-ROW('Tables calc'!$V$23)),E112)))))</f>
        <v/>
      </c>
      <c r="E112" s="69">
        <v>111</v>
      </c>
      <c r="F112" s="69" t="str">
        <f t="shared" si="9"/>
        <v/>
      </c>
      <c r="G112" s="69" t="str">
        <f t="shared" si="10"/>
        <v/>
      </c>
      <c r="H112" s="69" t="str">
        <f t="shared" si="17"/>
        <v/>
      </c>
      <c r="I112" s="69" t="str">
        <f t="shared" si="11"/>
        <v/>
      </c>
      <c r="J112" s="69" t="str">
        <f t="shared" si="12"/>
        <v/>
      </c>
      <c r="K112" s="69" t="str">
        <f t="shared" si="13"/>
        <v/>
      </c>
      <c r="L112" s="69" t="str">
        <f t="shared" si="14"/>
        <v/>
      </c>
      <c r="M112" s="69" t="str">
        <f t="shared" si="15"/>
        <v/>
      </c>
    </row>
    <row r="113" spans="1:13" x14ac:dyDescent="0.3">
      <c r="A113" s="606" t="str" cm="1">
        <f t="array" ref="A113">IF(E113='Tables calc'!$U$1+1,"Totals:",IF(A112="Totals:","",IF(A112="","",INDEX('Tables calc'!$R$24:$R$539,_xlfn.AGGREGATE(15,3,('Tables calc'!$V$24:$V$539=1)/('Tables calc'!$V$24:$V$539=1)*(ROW('Tables calc'!$V$24:$V$539)-ROW('Tables calc'!$V$23)),E113)))))</f>
        <v/>
      </c>
      <c r="B113" s="606" t="str" cm="1">
        <f t="array" ref="B113">IF(E113='Tables calc'!$U$1+1,"#",IF(B112="#","",IF(B112="","",INDEX('Tables calc'!$S$24:$S$539,_xlfn.AGGREGATE(15,3,('Tables calc'!$V$24:$V$539=1)/('Tables calc'!$V$24:$V$539=1)*(ROW('Tables calc'!$V$24:$V$539)-ROW('Tables calc'!$V$23)),E113)))))</f>
        <v/>
      </c>
      <c r="C113" s="607" t="str">
        <f t="shared" si="16"/>
        <v/>
      </c>
      <c r="D113" s="608" t="str" cm="1">
        <f t="array" ref="D113">IF(E113='Tables calc'!$U$1+1,'Tables calc'!$Y$24,IF(D112='Tables calc'!$Y$24,"",IF(D112="","",INDEX('Tables calc'!$T$24:$T$539,_xlfn.AGGREGATE(15,3,('Tables calc'!$V$24:$V$539=1)/('Tables calc'!$V$24:$V$539=1)*(ROW('Tables calc'!$V$24:$V$539)-ROW('Tables calc'!$V$23)),E113)))))</f>
        <v/>
      </c>
      <c r="E113" s="69">
        <v>112</v>
      </c>
      <c r="F113" s="69" t="str">
        <f t="shared" si="9"/>
        <v/>
      </c>
      <c r="G113" s="69" t="str">
        <f t="shared" si="10"/>
        <v/>
      </c>
      <c r="H113" s="69" t="str">
        <f t="shared" si="17"/>
        <v/>
      </c>
      <c r="I113" s="69" t="str">
        <f t="shared" si="11"/>
        <v/>
      </c>
      <c r="J113" s="69" t="str">
        <f t="shared" si="12"/>
        <v/>
      </c>
      <c r="K113" s="69" t="str">
        <f t="shared" si="13"/>
        <v/>
      </c>
      <c r="L113" s="69" t="str">
        <f t="shared" si="14"/>
        <v/>
      </c>
      <c r="M113" s="69" t="str">
        <f t="shared" si="15"/>
        <v/>
      </c>
    </row>
    <row r="114" spans="1:13" x14ac:dyDescent="0.3">
      <c r="A114" s="606" t="str" cm="1">
        <f t="array" ref="A114">IF(E114='Tables calc'!$U$1+1,"Totals:",IF(A113="Totals:","",IF(A113="","",INDEX('Tables calc'!$R$24:$R$539,_xlfn.AGGREGATE(15,3,('Tables calc'!$V$24:$V$539=1)/('Tables calc'!$V$24:$V$539=1)*(ROW('Tables calc'!$V$24:$V$539)-ROW('Tables calc'!$V$23)),E114)))))</f>
        <v/>
      </c>
      <c r="B114" s="606" t="str" cm="1">
        <f t="array" ref="B114">IF(E114='Tables calc'!$U$1+1,"#",IF(B113="#","",IF(B113="","",INDEX('Tables calc'!$S$24:$S$539,_xlfn.AGGREGATE(15,3,('Tables calc'!$V$24:$V$539=1)/('Tables calc'!$V$24:$V$539=1)*(ROW('Tables calc'!$V$24:$V$539)-ROW('Tables calc'!$V$23)),E114)))))</f>
        <v/>
      </c>
      <c r="C114" s="607" t="str">
        <f t="shared" si="16"/>
        <v/>
      </c>
      <c r="D114" s="608" t="str" cm="1">
        <f t="array" ref="D114">IF(E114='Tables calc'!$U$1+1,'Tables calc'!$Y$24,IF(D113='Tables calc'!$Y$24,"",IF(D113="","",INDEX('Tables calc'!$T$24:$T$539,_xlfn.AGGREGATE(15,3,('Tables calc'!$V$24:$V$539=1)/('Tables calc'!$V$24:$V$539=1)*(ROW('Tables calc'!$V$24:$V$539)-ROW('Tables calc'!$V$23)),E114)))))</f>
        <v/>
      </c>
      <c r="E114" s="69">
        <v>113</v>
      </c>
      <c r="F114" s="69" t="str">
        <f t="shared" si="9"/>
        <v/>
      </c>
      <c r="G114" s="69" t="str">
        <f t="shared" si="10"/>
        <v/>
      </c>
      <c r="H114" s="69" t="str">
        <f t="shared" si="17"/>
        <v/>
      </c>
      <c r="I114" s="69" t="str">
        <f t="shared" si="11"/>
        <v/>
      </c>
      <c r="J114" s="69" t="str">
        <f t="shared" si="12"/>
        <v/>
      </c>
      <c r="K114" s="69" t="str">
        <f t="shared" si="13"/>
        <v/>
      </c>
      <c r="L114" s="69" t="str">
        <f t="shared" si="14"/>
        <v/>
      </c>
      <c r="M114" s="69" t="str">
        <f t="shared" si="15"/>
        <v/>
      </c>
    </row>
    <row r="115" spans="1:13" x14ac:dyDescent="0.3">
      <c r="A115" s="606" t="str" cm="1">
        <f t="array" ref="A115">IF(E115='Tables calc'!$U$1+1,"Totals:",IF(A114="Totals:","",IF(A114="","",INDEX('Tables calc'!$R$24:$R$539,_xlfn.AGGREGATE(15,3,('Tables calc'!$V$24:$V$539=1)/('Tables calc'!$V$24:$V$539=1)*(ROW('Tables calc'!$V$24:$V$539)-ROW('Tables calc'!$V$23)),E115)))))</f>
        <v/>
      </c>
      <c r="B115" s="606" t="str" cm="1">
        <f t="array" ref="B115">IF(E115='Tables calc'!$U$1+1,"#",IF(B114="#","",IF(B114="","",INDEX('Tables calc'!$S$24:$S$539,_xlfn.AGGREGATE(15,3,('Tables calc'!$V$24:$V$539=1)/('Tables calc'!$V$24:$V$539=1)*(ROW('Tables calc'!$V$24:$V$539)-ROW('Tables calc'!$V$23)),E115)))))</f>
        <v/>
      </c>
      <c r="C115" s="607" t="str">
        <f t="shared" si="16"/>
        <v/>
      </c>
      <c r="D115" s="608" t="str" cm="1">
        <f t="array" ref="D115">IF(E115='Tables calc'!$U$1+1,'Tables calc'!$Y$24,IF(D114='Tables calc'!$Y$24,"",IF(D114="","",INDEX('Tables calc'!$T$24:$T$539,_xlfn.AGGREGATE(15,3,('Tables calc'!$V$24:$V$539=1)/('Tables calc'!$V$24:$V$539=1)*(ROW('Tables calc'!$V$24:$V$539)-ROW('Tables calc'!$V$23)),E115)))))</f>
        <v/>
      </c>
      <c r="E115" s="69">
        <v>114</v>
      </c>
      <c r="F115" s="69" t="str">
        <f t="shared" si="9"/>
        <v/>
      </c>
      <c r="G115" s="69" t="str">
        <f t="shared" si="10"/>
        <v/>
      </c>
      <c r="H115" s="69" t="str">
        <f t="shared" si="17"/>
        <v/>
      </c>
      <c r="I115" s="69" t="str">
        <f t="shared" si="11"/>
        <v/>
      </c>
      <c r="J115" s="69" t="str">
        <f t="shared" si="12"/>
        <v/>
      </c>
      <c r="K115" s="69" t="str">
        <f t="shared" si="13"/>
        <v/>
      </c>
      <c r="L115" s="69" t="str">
        <f t="shared" si="14"/>
        <v/>
      </c>
      <c r="M115" s="69" t="str">
        <f t="shared" si="15"/>
        <v/>
      </c>
    </row>
    <row r="116" spans="1:13" x14ac:dyDescent="0.3">
      <c r="A116" s="606" t="str" cm="1">
        <f t="array" ref="A116">IF(E116='Tables calc'!$U$1+1,"Totals:",IF(A115="Totals:","",IF(A115="","",INDEX('Tables calc'!$R$24:$R$539,_xlfn.AGGREGATE(15,3,('Tables calc'!$V$24:$V$539=1)/('Tables calc'!$V$24:$V$539=1)*(ROW('Tables calc'!$V$24:$V$539)-ROW('Tables calc'!$V$23)),E116)))))</f>
        <v/>
      </c>
      <c r="B116" s="606" t="str" cm="1">
        <f t="array" ref="B116">IF(E116='Tables calc'!$U$1+1,"#",IF(B115="#","",IF(B115="","",INDEX('Tables calc'!$S$24:$S$539,_xlfn.AGGREGATE(15,3,('Tables calc'!$V$24:$V$539=1)/('Tables calc'!$V$24:$V$539=1)*(ROW('Tables calc'!$V$24:$V$539)-ROW('Tables calc'!$V$23)),E116)))))</f>
        <v/>
      </c>
      <c r="C116" s="607" t="str">
        <f t="shared" si="16"/>
        <v/>
      </c>
      <c r="D116" s="608" t="str" cm="1">
        <f t="array" ref="D116">IF(E116='Tables calc'!$U$1+1,'Tables calc'!$Y$24,IF(D115='Tables calc'!$Y$24,"",IF(D115="","",INDEX('Tables calc'!$T$24:$T$539,_xlfn.AGGREGATE(15,3,('Tables calc'!$V$24:$V$539=1)/('Tables calc'!$V$24:$V$539=1)*(ROW('Tables calc'!$V$24:$V$539)-ROW('Tables calc'!$V$23)),E116)))))</f>
        <v/>
      </c>
      <c r="E116" s="69">
        <v>115</v>
      </c>
      <c r="F116" s="69" t="str">
        <f t="shared" si="9"/>
        <v/>
      </c>
      <c r="G116" s="69" t="str">
        <f t="shared" si="10"/>
        <v/>
      </c>
      <c r="H116" s="69" t="str">
        <f t="shared" si="17"/>
        <v/>
      </c>
      <c r="I116" s="69" t="str">
        <f t="shared" si="11"/>
        <v/>
      </c>
      <c r="J116" s="69" t="str">
        <f t="shared" si="12"/>
        <v/>
      </c>
      <c r="K116" s="69" t="str">
        <f t="shared" si="13"/>
        <v/>
      </c>
      <c r="L116" s="69" t="str">
        <f t="shared" si="14"/>
        <v/>
      </c>
      <c r="M116" s="69" t="str">
        <f t="shared" si="15"/>
        <v/>
      </c>
    </row>
    <row r="117" spans="1:13" x14ac:dyDescent="0.3">
      <c r="A117" s="606" t="str" cm="1">
        <f t="array" ref="A117">IF(E117='Tables calc'!$U$1+1,"Totals:",IF(A116="Totals:","",IF(A116="","",INDEX('Tables calc'!$R$24:$R$539,_xlfn.AGGREGATE(15,3,('Tables calc'!$V$24:$V$539=1)/('Tables calc'!$V$24:$V$539=1)*(ROW('Tables calc'!$V$24:$V$539)-ROW('Tables calc'!$V$23)),E117)))))</f>
        <v/>
      </c>
      <c r="B117" s="606" t="str" cm="1">
        <f t="array" ref="B117">IF(E117='Tables calc'!$U$1+1,"#",IF(B116="#","",IF(B116="","",INDEX('Tables calc'!$S$24:$S$539,_xlfn.AGGREGATE(15,3,('Tables calc'!$V$24:$V$539=1)/('Tables calc'!$V$24:$V$539=1)*(ROW('Tables calc'!$V$24:$V$539)-ROW('Tables calc'!$V$23)),E117)))))</f>
        <v/>
      </c>
      <c r="C117" s="607" t="str">
        <f t="shared" si="16"/>
        <v/>
      </c>
      <c r="D117" s="608" t="str" cm="1">
        <f t="array" ref="D117">IF(E117='Tables calc'!$U$1+1,'Tables calc'!$Y$24,IF(D116='Tables calc'!$Y$24,"",IF(D116="","",INDEX('Tables calc'!$T$24:$T$539,_xlfn.AGGREGATE(15,3,('Tables calc'!$V$24:$V$539=1)/('Tables calc'!$V$24:$V$539=1)*(ROW('Tables calc'!$V$24:$V$539)-ROW('Tables calc'!$V$23)),E117)))))</f>
        <v/>
      </c>
      <c r="E117" s="69">
        <v>116</v>
      </c>
      <c r="F117" s="69" t="str">
        <f t="shared" si="9"/>
        <v/>
      </c>
      <c r="G117" s="69" t="str">
        <f t="shared" si="10"/>
        <v/>
      </c>
      <c r="H117" s="69" t="str">
        <f t="shared" si="17"/>
        <v/>
      </c>
      <c r="I117" s="69" t="str">
        <f t="shared" si="11"/>
        <v/>
      </c>
      <c r="J117" s="69" t="str">
        <f t="shared" si="12"/>
        <v/>
      </c>
      <c r="K117" s="69" t="str">
        <f t="shared" si="13"/>
        <v/>
      </c>
      <c r="L117" s="69" t="str">
        <f t="shared" si="14"/>
        <v/>
      </c>
      <c r="M117" s="69" t="str">
        <f t="shared" si="15"/>
        <v/>
      </c>
    </row>
    <row r="118" spans="1:13" x14ac:dyDescent="0.3">
      <c r="A118" s="606" t="str" cm="1">
        <f t="array" ref="A118">IF(E118='Tables calc'!$U$1+1,"Totals:",IF(A117="Totals:","",IF(A117="","",INDEX('Tables calc'!$R$24:$R$539,_xlfn.AGGREGATE(15,3,('Tables calc'!$V$24:$V$539=1)/('Tables calc'!$V$24:$V$539=1)*(ROW('Tables calc'!$V$24:$V$539)-ROW('Tables calc'!$V$23)),E118)))))</f>
        <v/>
      </c>
      <c r="B118" s="606" t="str" cm="1">
        <f t="array" ref="B118">IF(E118='Tables calc'!$U$1+1,"#",IF(B117="#","",IF(B117="","",INDEX('Tables calc'!$S$24:$S$539,_xlfn.AGGREGATE(15,3,('Tables calc'!$V$24:$V$539=1)/('Tables calc'!$V$24:$V$539=1)*(ROW('Tables calc'!$V$24:$V$539)-ROW('Tables calc'!$V$23)),E118)))))</f>
        <v/>
      </c>
      <c r="C118" s="607" t="str">
        <f t="shared" si="16"/>
        <v/>
      </c>
      <c r="D118" s="608" t="str" cm="1">
        <f t="array" ref="D118">IF(E118='Tables calc'!$U$1+1,'Tables calc'!$Y$24,IF(D117='Tables calc'!$Y$24,"",IF(D117="","",INDEX('Tables calc'!$T$24:$T$539,_xlfn.AGGREGATE(15,3,('Tables calc'!$V$24:$V$539=1)/('Tables calc'!$V$24:$V$539=1)*(ROW('Tables calc'!$V$24:$V$539)-ROW('Tables calc'!$V$23)),E118)))))</f>
        <v/>
      </c>
      <c r="E118" s="69">
        <v>117</v>
      </c>
      <c r="F118" s="69" t="str">
        <f t="shared" si="9"/>
        <v/>
      </c>
      <c r="G118" s="69" t="str">
        <f t="shared" si="10"/>
        <v/>
      </c>
      <c r="H118" s="69" t="str">
        <f t="shared" si="17"/>
        <v/>
      </c>
      <c r="I118" s="69" t="str">
        <f t="shared" si="11"/>
        <v/>
      </c>
      <c r="J118" s="69" t="str">
        <f t="shared" si="12"/>
        <v/>
      </c>
      <c r="K118" s="69" t="str">
        <f t="shared" si="13"/>
        <v/>
      </c>
      <c r="L118" s="69" t="str">
        <f t="shared" si="14"/>
        <v/>
      </c>
      <c r="M118" s="69" t="str">
        <f t="shared" si="15"/>
        <v/>
      </c>
    </row>
    <row r="119" spans="1:13" x14ac:dyDescent="0.3">
      <c r="A119" s="606" t="str" cm="1">
        <f t="array" ref="A119">IF(E119='Tables calc'!$U$1+1,"Totals:",IF(A118="Totals:","",IF(A118="","",INDEX('Tables calc'!$R$24:$R$539,_xlfn.AGGREGATE(15,3,('Tables calc'!$V$24:$V$539=1)/('Tables calc'!$V$24:$V$539=1)*(ROW('Tables calc'!$V$24:$V$539)-ROW('Tables calc'!$V$23)),E119)))))</f>
        <v/>
      </c>
      <c r="B119" s="606" t="str" cm="1">
        <f t="array" ref="B119">IF(E119='Tables calc'!$U$1+1,"#",IF(B118="#","",IF(B118="","",INDEX('Tables calc'!$S$24:$S$539,_xlfn.AGGREGATE(15,3,('Tables calc'!$V$24:$V$539=1)/('Tables calc'!$V$24:$V$539=1)*(ROW('Tables calc'!$V$24:$V$539)-ROW('Tables calc'!$V$23)),E119)))))</f>
        <v/>
      </c>
      <c r="C119" s="607" t="str">
        <f t="shared" si="16"/>
        <v/>
      </c>
      <c r="D119" s="608" t="str" cm="1">
        <f t="array" ref="D119">IF(E119='Tables calc'!$U$1+1,'Tables calc'!$Y$24,IF(D118='Tables calc'!$Y$24,"",IF(D118="","",INDEX('Tables calc'!$T$24:$T$539,_xlfn.AGGREGATE(15,3,('Tables calc'!$V$24:$V$539=1)/('Tables calc'!$V$24:$V$539=1)*(ROW('Tables calc'!$V$24:$V$539)-ROW('Tables calc'!$V$23)),E119)))))</f>
        <v/>
      </c>
      <c r="E119" s="69">
        <v>118</v>
      </c>
      <c r="F119" s="69" t="str">
        <f t="shared" si="9"/>
        <v/>
      </c>
      <c r="G119" s="69" t="str">
        <f t="shared" si="10"/>
        <v/>
      </c>
      <c r="H119" s="69" t="str">
        <f t="shared" si="17"/>
        <v/>
      </c>
      <c r="I119" s="69" t="str">
        <f t="shared" si="11"/>
        <v/>
      </c>
      <c r="J119" s="69" t="str">
        <f t="shared" si="12"/>
        <v/>
      </c>
      <c r="K119" s="69" t="str">
        <f t="shared" si="13"/>
        <v/>
      </c>
      <c r="L119" s="69" t="str">
        <f t="shared" si="14"/>
        <v/>
      </c>
      <c r="M119" s="69" t="str">
        <f t="shared" si="15"/>
        <v/>
      </c>
    </row>
    <row r="120" spans="1:13" x14ac:dyDescent="0.3">
      <c r="A120" s="606" t="str" cm="1">
        <f t="array" ref="A120">IF(E120='Tables calc'!$U$1+1,"Totals:",IF(A119="Totals:","",IF(A119="","",INDEX('Tables calc'!$R$24:$R$539,_xlfn.AGGREGATE(15,3,('Tables calc'!$V$24:$V$539=1)/('Tables calc'!$V$24:$V$539=1)*(ROW('Tables calc'!$V$24:$V$539)-ROW('Tables calc'!$V$23)),E120)))))</f>
        <v/>
      </c>
      <c r="B120" s="606" t="str" cm="1">
        <f t="array" ref="B120">IF(E120='Tables calc'!$U$1+1,"#",IF(B119="#","",IF(B119="","",INDEX('Tables calc'!$S$24:$S$539,_xlfn.AGGREGATE(15,3,('Tables calc'!$V$24:$V$539=1)/('Tables calc'!$V$24:$V$539=1)*(ROW('Tables calc'!$V$24:$V$539)-ROW('Tables calc'!$V$23)),E120)))))</f>
        <v/>
      </c>
      <c r="C120" s="607" t="str">
        <f t="shared" si="16"/>
        <v/>
      </c>
      <c r="D120" s="608" t="str" cm="1">
        <f t="array" ref="D120">IF(E120='Tables calc'!$U$1+1,'Tables calc'!$Y$24,IF(D119='Tables calc'!$Y$24,"",IF(D119="","",INDEX('Tables calc'!$T$24:$T$539,_xlfn.AGGREGATE(15,3,('Tables calc'!$V$24:$V$539=1)/('Tables calc'!$V$24:$V$539=1)*(ROW('Tables calc'!$V$24:$V$539)-ROW('Tables calc'!$V$23)),E120)))))</f>
        <v/>
      </c>
      <c r="E120" s="69">
        <v>119</v>
      </c>
      <c r="F120" s="69" t="str">
        <f t="shared" si="9"/>
        <v/>
      </c>
      <c r="G120" s="69" t="str">
        <f t="shared" si="10"/>
        <v/>
      </c>
      <c r="H120" s="69" t="str">
        <f t="shared" si="17"/>
        <v/>
      </c>
      <c r="I120" s="69" t="str">
        <f t="shared" si="11"/>
        <v/>
      </c>
      <c r="J120" s="69" t="str">
        <f t="shared" si="12"/>
        <v/>
      </c>
      <c r="K120" s="69" t="str">
        <f t="shared" si="13"/>
        <v/>
      </c>
      <c r="L120" s="69" t="str">
        <f t="shared" si="14"/>
        <v/>
      </c>
      <c r="M120" s="69" t="str">
        <f t="shared" si="15"/>
        <v/>
      </c>
    </row>
    <row r="121" spans="1:13" x14ac:dyDescent="0.3">
      <c r="A121" s="606" t="str" cm="1">
        <f t="array" ref="A121">IF(E121='Tables calc'!$U$1+1,"Totals:",IF(A120="Totals:","",IF(A120="","",INDEX('Tables calc'!$R$24:$R$539,_xlfn.AGGREGATE(15,3,('Tables calc'!$V$24:$V$539=1)/('Tables calc'!$V$24:$V$539=1)*(ROW('Tables calc'!$V$24:$V$539)-ROW('Tables calc'!$V$23)),E121)))))</f>
        <v/>
      </c>
      <c r="B121" s="606" t="str" cm="1">
        <f t="array" ref="B121">IF(E121='Tables calc'!$U$1+1,"#",IF(B120="#","",IF(B120="","",INDEX('Tables calc'!$S$24:$S$539,_xlfn.AGGREGATE(15,3,('Tables calc'!$V$24:$V$539=1)/('Tables calc'!$V$24:$V$539=1)*(ROW('Tables calc'!$V$24:$V$539)-ROW('Tables calc'!$V$23)),E121)))))</f>
        <v/>
      </c>
      <c r="C121" s="607" t="str">
        <f t="shared" si="16"/>
        <v/>
      </c>
      <c r="D121" s="608" t="str" cm="1">
        <f t="array" ref="D121">IF(E121='Tables calc'!$U$1+1,'Tables calc'!$Y$24,IF(D120='Tables calc'!$Y$24,"",IF(D120="","",INDEX('Tables calc'!$T$24:$T$539,_xlfn.AGGREGATE(15,3,('Tables calc'!$V$24:$V$539=1)/('Tables calc'!$V$24:$V$539=1)*(ROW('Tables calc'!$V$24:$V$539)-ROW('Tables calc'!$V$23)),E121)))))</f>
        <v/>
      </c>
      <c r="E121" s="69">
        <v>120</v>
      </c>
      <c r="F121" s="69" t="str">
        <f t="shared" si="9"/>
        <v/>
      </c>
      <c r="G121" s="69" t="str">
        <f t="shared" si="10"/>
        <v/>
      </c>
      <c r="H121" s="69" t="str">
        <f t="shared" si="17"/>
        <v/>
      </c>
      <c r="I121" s="69" t="str">
        <f t="shared" si="11"/>
        <v/>
      </c>
      <c r="J121" s="69" t="str">
        <f t="shared" si="12"/>
        <v/>
      </c>
      <c r="K121" s="69" t="str">
        <f t="shared" si="13"/>
        <v/>
      </c>
      <c r="L121" s="69" t="str">
        <f t="shared" si="14"/>
        <v/>
      </c>
      <c r="M121" s="69" t="str">
        <f t="shared" si="15"/>
        <v/>
      </c>
    </row>
    <row r="122" spans="1:13" x14ac:dyDescent="0.3">
      <c r="A122" s="606" t="str" cm="1">
        <f t="array" ref="A122">IF(E122='Tables calc'!$U$1+1,"Totals:",IF(A121="Totals:","",IF(A121="","",INDEX('Tables calc'!$R$24:$R$539,_xlfn.AGGREGATE(15,3,('Tables calc'!$V$24:$V$539=1)/('Tables calc'!$V$24:$V$539=1)*(ROW('Tables calc'!$V$24:$V$539)-ROW('Tables calc'!$V$23)),E122)))))</f>
        <v/>
      </c>
      <c r="B122" s="606" t="str" cm="1">
        <f t="array" ref="B122">IF(E122='Tables calc'!$U$1+1,"#",IF(B121="#","",IF(B121="","",INDEX('Tables calc'!$S$24:$S$539,_xlfn.AGGREGATE(15,3,('Tables calc'!$V$24:$V$539=1)/('Tables calc'!$V$24:$V$539=1)*(ROW('Tables calc'!$V$24:$V$539)-ROW('Tables calc'!$V$23)),E122)))))</f>
        <v/>
      </c>
      <c r="C122" s="607" t="str">
        <f t="shared" si="16"/>
        <v/>
      </c>
      <c r="D122" s="608" t="str" cm="1">
        <f t="array" ref="D122">IF(E122='Tables calc'!$U$1+1,'Tables calc'!$Y$24,IF(D121='Tables calc'!$Y$24,"",IF(D121="","",INDEX('Tables calc'!$T$24:$T$539,_xlfn.AGGREGATE(15,3,('Tables calc'!$V$24:$V$539=1)/('Tables calc'!$V$24:$V$539=1)*(ROW('Tables calc'!$V$24:$V$539)-ROW('Tables calc'!$V$23)),E122)))))</f>
        <v/>
      </c>
      <c r="E122" s="69">
        <v>121</v>
      </c>
      <c r="F122" s="69" t="str">
        <f t="shared" si="9"/>
        <v/>
      </c>
      <c r="G122" s="69" t="str">
        <f t="shared" si="10"/>
        <v/>
      </c>
      <c r="H122" s="69" t="str">
        <f t="shared" si="17"/>
        <v/>
      </c>
      <c r="I122" s="69" t="str">
        <f t="shared" si="11"/>
        <v/>
      </c>
      <c r="J122" s="69" t="str">
        <f t="shared" si="12"/>
        <v/>
      </c>
      <c r="K122" s="69" t="str">
        <f t="shared" si="13"/>
        <v/>
      </c>
      <c r="L122" s="69" t="str">
        <f t="shared" si="14"/>
        <v/>
      </c>
      <c r="M122" s="69" t="str">
        <f t="shared" si="15"/>
        <v/>
      </c>
    </row>
    <row r="123" spans="1:13" x14ac:dyDescent="0.3">
      <c r="A123" s="606" t="str" cm="1">
        <f t="array" ref="A123">IF(E123='Tables calc'!$U$1+1,"Totals:",IF(A122="Totals:","",IF(A122="","",INDEX('Tables calc'!$R$24:$R$539,_xlfn.AGGREGATE(15,3,('Tables calc'!$V$24:$V$539=1)/('Tables calc'!$V$24:$V$539=1)*(ROW('Tables calc'!$V$24:$V$539)-ROW('Tables calc'!$V$23)),E123)))))</f>
        <v/>
      </c>
      <c r="B123" s="606" t="str" cm="1">
        <f t="array" ref="B123">IF(E123='Tables calc'!$U$1+1,"#",IF(B122="#","",IF(B122="","",INDEX('Tables calc'!$S$24:$S$539,_xlfn.AGGREGATE(15,3,('Tables calc'!$V$24:$V$539=1)/('Tables calc'!$V$24:$V$539=1)*(ROW('Tables calc'!$V$24:$V$539)-ROW('Tables calc'!$V$23)),E123)))))</f>
        <v/>
      </c>
      <c r="C123" s="607" t="str">
        <f t="shared" si="16"/>
        <v/>
      </c>
      <c r="D123" s="608" t="str" cm="1">
        <f t="array" ref="D123">IF(E123='Tables calc'!$U$1+1,'Tables calc'!$Y$24,IF(D122='Tables calc'!$Y$24,"",IF(D122="","",INDEX('Tables calc'!$T$24:$T$539,_xlfn.AGGREGATE(15,3,('Tables calc'!$V$24:$V$539=1)/('Tables calc'!$V$24:$V$539=1)*(ROW('Tables calc'!$V$24:$V$539)-ROW('Tables calc'!$V$23)),E123)))))</f>
        <v/>
      </c>
      <c r="E123" s="69">
        <v>122</v>
      </c>
      <c r="F123" s="69" t="str">
        <f t="shared" si="9"/>
        <v/>
      </c>
      <c r="G123" s="69" t="str">
        <f t="shared" si="10"/>
        <v/>
      </c>
      <c r="H123" s="69" t="str">
        <f t="shared" si="17"/>
        <v/>
      </c>
      <c r="I123" s="69" t="str">
        <f t="shared" si="11"/>
        <v/>
      </c>
      <c r="J123" s="69" t="str">
        <f t="shared" si="12"/>
        <v/>
      </c>
      <c r="K123" s="69" t="str">
        <f t="shared" si="13"/>
        <v/>
      </c>
      <c r="L123" s="69" t="str">
        <f t="shared" si="14"/>
        <v/>
      </c>
      <c r="M123" s="69" t="str">
        <f t="shared" si="15"/>
        <v/>
      </c>
    </row>
    <row r="124" spans="1:13" x14ac:dyDescent="0.3">
      <c r="A124" s="606" t="str" cm="1">
        <f t="array" ref="A124">IF(E124='Tables calc'!$U$1+1,"Totals:",IF(A123="Totals:","",IF(A123="","",INDEX('Tables calc'!$R$24:$R$539,_xlfn.AGGREGATE(15,3,('Tables calc'!$V$24:$V$539=1)/('Tables calc'!$V$24:$V$539=1)*(ROW('Tables calc'!$V$24:$V$539)-ROW('Tables calc'!$V$23)),E124)))))</f>
        <v/>
      </c>
      <c r="B124" s="606" t="str" cm="1">
        <f t="array" ref="B124">IF(E124='Tables calc'!$U$1+1,"#",IF(B123="#","",IF(B123="","",INDEX('Tables calc'!$S$24:$S$539,_xlfn.AGGREGATE(15,3,('Tables calc'!$V$24:$V$539=1)/('Tables calc'!$V$24:$V$539=1)*(ROW('Tables calc'!$V$24:$V$539)-ROW('Tables calc'!$V$23)),E124)))))</f>
        <v/>
      </c>
      <c r="C124" s="607" t="str">
        <f t="shared" si="16"/>
        <v/>
      </c>
      <c r="D124" s="608" t="str" cm="1">
        <f t="array" ref="D124">IF(E124='Tables calc'!$U$1+1,'Tables calc'!$Y$24,IF(D123='Tables calc'!$Y$24,"",IF(D123="","",INDEX('Tables calc'!$T$24:$T$539,_xlfn.AGGREGATE(15,3,('Tables calc'!$V$24:$V$539=1)/('Tables calc'!$V$24:$V$539=1)*(ROW('Tables calc'!$V$24:$V$539)-ROW('Tables calc'!$V$23)),E124)))))</f>
        <v/>
      </c>
      <c r="E124" s="69">
        <v>123</v>
      </c>
      <c r="F124" s="69" t="str">
        <f t="shared" si="9"/>
        <v/>
      </c>
      <c r="G124" s="69" t="str">
        <f t="shared" si="10"/>
        <v/>
      </c>
      <c r="H124" s="69" t="str">
        <f t="shared" si="17"/>
        <v/>
      </c>
      <c r="I124" s="69" t="str">
        <f t="shared" si="11"/>
        <v/>
      </c>
      <c r="J124" s="69" t="str">
        <f t="shared" si="12"/>
        <v/>
      </c>
      <c r="K124" s="69" t="str">
        <f t="shared" si="13"/>
        <v/>
      </c>
      <c r="L124" s="69" t="str">
        <f t="shared" si="14"/>
        <v/>
      </c>
      <c r="M124" s="69" t="str">
        <f t="shared" si="15"/>
        <v/>
      </c>
    </row>
    <row r="125" spans="1:13" x14ac:dyDescent="0.3">
      <c r="A125" s="606" t="str" cm="1">
        <f t="array" ref="A125">IF(E125='Tables calc'!$U$1+1,"Totals:",IF(A124="Totals:","",IF(A124="","",INDEX('Tables calc'!$R$24:$R$539,_xlfn.AGGREGATE(15,3,('Tables calc'!$V$24:$V$539=1)/('Tables calc'!$V$24:$V$539=1)*(ROW('Tables calc'!$V$24:$V$539)-ROW('Tables calc'!$V$23)),E125)))))</f>
        <v/>
      </c>
      <c r="B125" s="606" t="str" cm="1">
        <f t="array" ref="B125">IF(E125='Tables calc'!$U$1+1,"#",IF(B124="#","",IF(B124="","",INDEX('Tables calc'!$S$24:$S$539,_xlfn.AGGREGATE(15,3,('Tables calc'!$V$24:$V$539=1)/('Tables calc'!$V$24:$V$539=1)*(ROW('Tables calc'!$V$24:$V$539)-ROW('Tables calc'!$V$23)),E125)))))</f>
        <v/>
      </c>
      <c r="C125" s="607" t="str">
        <f t="shared" si="16"/>
        <v/>
      </c>
      <c r="D125" s="608" t="str" cm="1">
        <f t="array" ref="D125">IF(E125='Tables calc'!$U$1+1,'Tables calc'!$Y$24,IF(D124='Tables calc'!$Y$24,"",IF(D124="","",INDEX('Tables calc'!$T$24:$T$539,_xlfn.AGGREGATE(15,3,('Tables calc'!$V$24:$V$539=1)/('Tables calc'!$V$24:$V$539=1)*(ROW('Tables calc'!$V$24:$V$539)-ROW('Tables calc'!$V$23)),E125)))))</f>
        <v/>
      </c>
      <c r="E125" s="69">
        <v>124</v>
      </c>
      <c r="F125" s="69" t="str">
        <f t="shared" si="9"/>
        <v/>
      </c>
      <c r="G125" s="69" t="str">
        <f t="shared" si="10"/>
        <v/>
      </c>
      <c r="H125" s="69" t="str">
        <f t="shared" si="17"/>
        <v/>
      </c>
      <c r="I125" s="69" t="str">
        <f t="shared" si="11"/>
        <v/>
      </c>
      <c r="J125" s="69" t="str">
        <f t="shared" si="12"/>
        <v/>
      </c>
      <c r="K125" s="69" t="str">
        <f t="shared" si="13"/>
        <v/>
      </c>
      <c r="L125" s="69" t="str">
        <f t="shared" si="14"/>
        <v/>
      </c>
      <c r="M125" s="69" t="str">
        <f t="shared" si="15"/>
        <v/>
      </c>
    </row>
    <row r="126" spans="1:13" x14ac:dyDescent="0.3">
      <c r="A126" s="606" t="str" cm="1">
        <f t="array" ref="A126">IF(E126='Tables calc'!$U$1+1,"Totals:",IF(A125="Totals:","",IF(A125="","",INDEX('Tables calc'!$R$24:$R$539,_xlfn.AGGREGATE(15,3,('Tables calc'!$V$24:$V$539=1)/('Tables calc'!$V$24:$V$539=1)*(ROW('Tables calc'!$V$24:$V$539)-ROW('Tables calc'!$V$23)),E126)))))</f>
        <v/>
      </c>
      <c r="B126" s="606" t="str" cm="1">
        <f t="array" ref="B126">IF(E126='Tables calc'!$U$1+1,"#",IF(B125="#","",IF(B125="","",INDEX('Tables calc'!$S$24:$S$539,_xlfn.AGGREGATE(15,3,('Tables calc'!$V$24:$V$539=1)/('Tables calc'!$V$24:$V$539=1)*(ROW('Tables calc'!$V$24:$V$539)-ROW('Tables calc'!$V$23)),E126)))))</f>
        <v/>
      </c>
      <c r="C126" s="607" t="str">
        <f t="shared" si="16"/>
        <v/>
      </c>
      <c r="D126" s="608" t="str" cm="1">
        <f t="array" ref="D126">IF(E126='Tables calc'!$U$1+1,'Tables calc'!$Y$24,IF(D125='Tables calc'!$Y$24,"",IF(D125="","",INDEX('Tables calc'!$T$24:$T$539,_xlfn.AGGREGATE(15,3,('Tables calc'!$V$24:$V$539=1)/('Tables calc'!$V$24:$V$539=1)*(ROW('Tables calc'!$V$24:$V$539)-ROW('Tables calc'!$V$23)),E126)))))</f>
        <v/>
      </c>
      <c r="E126" s="69">
        <v>125</v>
      </c>
      <c r="F126" s="69" t="str">
        <f t="shared" si="9"/>
        <v/>
      </c>
      <c r="G126" s="69" t="str">
        <f t="shared" si="10"/>
        <v/>
      </c>
      <c r="H126" s="69" t="str">
        <f t="shared" si="17"/>
        <v/>
      </c>
      <c r="I126" s="69" t="str">
        <f t="shared" si="11"/>
        <v/>
      </c>
      <c r="J126" s="69" t="str">
        <f t="shared" si="12"/>
        <v/>
      </c>
      <c r="K126" s="69" t="str">
        <f t="shared" si="13"/>
        <v/>
      </c>
      <c r="L126" s="69" t="str">
        <f t="shared" si="14"/>
        <v/>
      </c>
      <c r="M126" s="69" t="str">
        <f t="shared" si="15"/>
        <v/>
      </c>
    </row>
    <row r="127" spans="1:13" x14ac:dyDescent="0.3">
      <c r="A127" s="606" t="str" cm="1">
        <f t="array" ref="A127">IF(E127='Tables calc'!$U$1+1,"Totals:",IF(A126="Totals:","",IF(A126="","",INDEX('Tables calc'!$R$24:$R$539,_xlfn.AGGREGATE(15,3,('Tables calc'!$V$24:$V$539=1)/('Tables calc'!$V$24:$V$539=1)*(ROW('Tables calc'!$V$24:$V$539)-ROW('Tables calc'!$V$23)),E127)))))</f>
        <v/>
      </c>
      <c r="B127" s="606" t="str" cm="1">
        <f t="array" ref="B127">IF(E127='Tables calc'!$U$1+1,"#",IF(B126="#","",IF(B126="","",INDEX('Tables calc'!$S$24:$S$539,_xlfn.AGGREGATE(15,3,('Tables calc'!$V$24:$V$539=1)/('Tables calc'!$V$24:$V$539=1)*(ROW('Tables calc'!$V$24:$V$539)-ROW('Tables calc'!$V$23)),E127)))))</f>
        <v/>
      </c>
      <c r="C127" s="607" t="str">
        <f t="shared" si="16"/>
        <v/>
      </c>
      <c r="D127" s="608" t="str" cm="1">
        <f t="array" ref="D127">IF(E127='Tables calc'!$U$1+1,'Tables calc'!$Y$24,IF(D126='Tables calc'!$Y$24,"",IF(D126="","",INDEX('Tables calc'!$T$24:$T$539,_xlfn.AGGREGATE(15,3,('Tables calc'!$V$24:$V$539=1)/('Tables calc'!$V$24:$V$539=1)*(ROW('Tables calc'!$V$24:$V$539)-ROW('Tables calc'!$V$23)),E127)))))</f>
        <v/>
      </c>
      <c r="E127" s="69">
        <v>126</v>
      </c>
      <c r="F127" s="69" t="str">
        <f t="shared" si="9"/>
        <v/>
      </c>
      <c r="G127" s="69" t="str">
        <f t="shared" si="10"/>
        <v/>
      </c>
      <c r="H127" s="69" t="str">
        <f t="shared" si="17"/>
        <v/>
      </c>
      <c r="I127" s="69" t="str">
        <f t="shared" si="11"/>
        <v/>
      </c>
      <c r="J127" s="69" t="str">
        <f t="shared" si="12"/>
        <v/>
      </c>
      <c r="K127" s="69" t="str">
        <f t="shared" si="13"/>
        <v/>
      </c>
      <c r="L127" s="69" t="str">
        <f t="shared" si="14"/>
        <v/>
      </c>
      <c r="M127" s="69" t="str">
        <f t="shared" si="15"/>
        <v/>
      </c>
    </row>
    <row r="128" spans="1:13" x14ac:dyDescent="0.3">
      <c r="A128" s="606" t="str" cm="1">
        <f t="array" ref="A128">IF(E128='Tables calc'!$U$1+1,"Totals:",IF(A127="Totals:","",IF(A127="","",INDEX('Tables calc'!$R$24:$R$539,_xlfn.AGGREGATE(15,3,('Tables calc'!$V$24:$V$539=1)/('Tables calc'!$V$24:$V$539=1)*(ROW('Tables calc'!$V$24:$V$539)-ROW('Tables calc'!$V$23)),E128)))))</f>
        <v/>
      </c>
      <c r="B128" s="606" t="str" cm="1">
        <f t="array" ref="B128">IF(E128='Tables calc'!$U$1+1,"#",IF(B127="#","",IF(B127="","",INDEX('Tables calc'!$S$24:$S$539,_xlfn.AGGREGATE(15,3,('Tables calc'!$V$24:$V$539=1)/('Tables calc'!$V$24:$V$539=1)*(ROW('Tables calc'!$V$24:$V$539)-ROW('Tables calc'!$V$23)),E128)))))</f>
        <v/>
      </c>
      <c r="C128" s="607" t="str">
        <f t="shared" si="16"/>
        <v/>
      </c>
      <c r="D128" s="608" t="str" cm="1">
        <f t="array" ref="D128">IF(E128='Tables calc'!$U$1+1,'Tables calc'!$Y$24,IF(D127='Tables calc'!$Y$24,"",IF(D127="","",INDEX('Tables calc'!$T$24:$T$539,_xlfn.AGGREGATE(15,3,('Tables calc'!$V$24:$V$539=1)/('Tables calc'!$V$24:$V$539=1)*(ROW('Tables calc'!$V$24:$V$539)-ROW('Tables calc'!$V$23)),E128)))))</f>
        <v/>
      </c>
      <c r="E128" s="69">
        <v>127</v>
      </c>
      <c r="F128" s="69" t="str">
        <f t="shared" si="9"/>
        <v/>
      </c>
      <c r="G128" s="69" t="str">
        <f t="shared" si="10"/>
        <v/>
      </c>
      <c r="H128" s="69" t="str">
        <f t="shared" si="17"/>
        <v/>
      </c>
      <c r="I128" s="69" t="str">
        <f t="shared" si="11"/>
        <v/>
      </c>
      <c r="J128" s="69" t="str">
        <f t="shared" si="12"/>
        <v/>
      </c>
      <c r="K128" s="69" t="str">
        <f t="shared" si="13"/>
        <v/>
      </c>
      <c r="L128" s="69" t="str">
        <f t="shared" si="14"/>
        <v/>
      </c>
      <c r="M128" s="69" t="str">
        <f t="shared" si="15"/>
        <v/>
      </c>
    </row>
    <row r="129" spans="1:13" x14ac:dyDescent="0.3">
      <c r="A129" s="606" t="str" cm="1">
        <f t="array" ref="A129">IF(E129='Tables calc'!$U$1+1,"Totals:",IF(A128="Totals:","",IF(A128="","",INDEX('Tables calc'!$R$24:$R$539,_xlfn.AGGREGATE(15,3,('Tables calc'!$V$24:$V$539=1)/('Tables calc'!$V$24:$V$539=1)*(ROW('Tables calc'!$V$24:$V$539)-ROW('Tables calc'!$V$23)),E129)))))</f>
        <v/>
      </c>
      <c r="B129" s="606" t="str" cm="1">
        <f t="array" ref="B129">IF(E129='Tables calc'!$U$1+1,"#",IF(B128="#","",IF(B128="","",INDEX('Tables calc'!$S$24:$S$539,_xlfn.AGGREGATE(15,3,('Tables calc'!$V$24:$V$539=1)/('Tables calc'!$V$24:$V$539=1)*(ROW('Tables calc'!$V$24:$V$539)-ROW('Tables calc'!$V$23)),E129)))))</f>
        <v/>
      </c>
      <c r="C129" s="607" t="str">
        <f t="shared" si="16"/>
        <v/>
      </c>
      <c r="D129" s="608" t="str" cm="1">
        <f t="array" ref="D129">IF(E129='Tables calc'!$U$1+1,'Tables calc'!$Y$24,IF(D128='Tables calc'!$Y$24,"",IF(D128="","",INDEX('Tables calc'!$T$24:$T$539,_xlfn.AGGREGATE(15,3,('Tables calc'!$V$24:$V$539=1)/('Tables calc'!$V$24:$V$539=1)*(ROW('Tables calc'!$V$24:$V$539)-ROW('Tables calc'!$V$23)),E129)))))</f>
        <v/>
      </c>
      <c r="E129" s="69">
        <v>128</v>
      </c>
      <c r="F129" s="69" t="str">
        <f t="shared" si="9"/>
        <v/>
      </c>
      <c r="G129" s="69" t="str">
        <f t="shared" si="10"/>
        <v/>
      </c>
      <c r="H129" s="69" t="str">
        <f t="shared" si="17"/>
        <v/>
      </c>
      <c r="I129" s="69" t="str">
        <f t="shared" si="11"/>
        <v/>
      </c>
      <c r="J129" s="69" t="str">
        <f t="shared" si="12"/>
        <v/>
      </c>
      <c r="K129" s="69" t="str">
        <f t="shared" si="13"/>
        <v/>
      </c>
      <c r="L129" s="69" t="str">
        <f t="shared" si="14"/>
        <v/>
      </c>
      <c r="M129" s="69" t="str">
        <f t="shared" si="15"/>
        <v/>
      </c>
    </row>
    <row r="130" spans="1:13" x14ac:dyDescent="0.3">
      <c r="A130" s="606" t="str" cm="1">
        <f t="array" ref="A130">IF(E130='Tables calc'!$U$1+1,"Totals:",IF(A129="Totals:","",IF(A129="","",INDEX('Tables calc'!$R$24:$R$539,_xlfn.AGGREGATE(15,3,('Tables calc'!$V$24:$V$539=1)/('Tables calc'!$V$24:$V$539=1)*(ROW('Tables calc'!$V$24:$V$539)-ROW('Tables calc'!$V$23)),E130)))))</f>
        <v/>
      </c>
      <c r="B130" s="606" t="str" cm="1">
        <f t="array" ref="B130">IF(E130='Tables calc'!$U$1+1,"#",IF(B129="#","",IF(B129="","",INDEX('Tables calc'!$S$24:$S$539,_xlfn.AGGREGATE(15,3,('Tables calc'!$V$24:$V$539=1)/('Tables calc'!$V$24:$V$539=1)*(ROW('Tables calc'!$V$24:$V$539)-ROW('Tables calc'!$V$23)),E130)))))</f>
        <v/>
      </c>
      <c r="C130" s="607" t="str">
        <f t="shared" si="16"/>
        <v/>
      </c>
      <c r="D130" s="608" t="str" cm="1">
        <f t="array" ref="D130">IF(E130='Tables calc'!$U$1+1,'Tables calc'!$Y$24,IF(D129='Tables calc'!$Y$24,"",IF(D129="","",INDEX('Tables calc'!$T$24:$T$539,_xlfn.AGGREGATE(15,3,('Tables calc'!$V$24:$V$539=1)/('Tables calc'!$V$24:$V$539=1)*(ROW('Tables calc'!$V$24:$V$539)-ROW('Tables calc'!$V$23)),E130)))))</f>
        <v/>
      </c>
      <c r="E130" s="69">
        <v>129</v>
      </c>
      <c r="F130" s="69" t="str">
        <f t="shared" ref="F130:F193" si="18">IF(A130="Totals:","STOP",IF(F129="STOP","",IF(F129="","","GO")))</f>
        <v/>
      </c>
      <c r="G130" s="69" t="str">
        <f t="shared" ref="G130:G193" si="19">IF(A130="Totals:","STOP",IF(G129="STOP","",IF(G129="","","GO")))</f>
        <v/>
      </c>
      <c r="H130" s="69" t="str">
        <f t="shared" si="17"/>
        <v/>
      </c>
      <c r="I130" s="69" t="str">
        <f t="shared" ref="I130:I193" si="20">IF(A130="Totals:","STOP",IF(I129="STOP","",IF(I129="","","GO")))</f>
        <v/>
      </c>
      <c r="J130" s="69" t="str">
        <f t="shared" ref="J130:J193" si="21">IF(A130="Totals:","STOP",IF(J129="STOP","",IF(J129="","","GO")))</f>
        <v/>
      </c>
      <c r="K130" s="69" t="str">
        <f t="shared" ref="K130:K193" si="22">IF(A130="Totals:","STOP",IF(K129="STOP","",IF(K129="","","GO")))</f>
        <v/>
      </c>
      <c r="L130" s="69" t="str">
        <f t="shared" ref="L130:L193" si="23">IF(A130="Totals:","STOP",IF(L129="STOP","",IF(L129="","","GO")))</f>
        <v/>
      </c>
      <c r="M130" s="69" t="str">
        <f t="shared" ref="M130:M193" si="24">IF(A130="Totals:","STOP",IF(M129="STOP","",IF(M129="","","GO")))</f>
        <v/>
      </c>
    </row>
    <row r="131" spans="1:13" x14ac:dyDescent="0.3">
      <c r="A131" s="606" t="str" cm="1">
        <f t="array" ref="A131">IF(E131='Tables calc'!$U$1+1,"Totals:",IF(A130="Totals:","",IF(A130="","",INDEX('Tables calc'!$R$24:$R$539,_xlfn.AGGREGATE(15,3,('Tables calc'!$V$24:$V$539=1)/('Tables calc'!$V$24:$V$539=1)*(ROW('Tables calc'!$V$24:$V$539)-ROW('Tables calc'!$V$23)),E131)))))</f>
        <v/>
      </c>
      <c r="B131" s="606" t="str" cm="1">
        <f t="array" ref="B131">IF(E131='Tables calc'!$U$1+1,"#",IF(B130="#","",IF(B130="","",INDEX('Tables calc'!$S$24:$S$539,_xlfn.AGGREGATE(15,3,('Tables calc'!$V$24:$V$539=1)/('Tables calc'!$V$24:$V$539=1)*(ROW('Tables calc'!$V$24:$V$539)-ROW('Tables calc'!$V$23)),E131)))))</f>
        <v/>
      </c>
      <c r="C131" s="607" t="str">
        <f t="shared" ref="C131:C194" si="25">IF(A131="Totals:","",IF(A131="FTE Reduction Exceptions:","*",""))</f>
        <v/>
      </c>
      <c r="D131" s="608" t="str" cm="1">
        <f t="array" ref="D131">IF(E131='Tables calc'!$U$1+1,'Tables calc'!$Y$24,IF(D130='Tables calc'!$Y$24,"",IF(D130="","",INDEX('Tables calc'!$T$24:$T$539,_xlfn.AGGREGATE(15,3,('Tables calc'!$V$24:$V$539=1)/('Tables calc'!$V$24:$V$539=1)*(ROW('Tables calc'!$V$24:$V$539)-ROW('Tables calc'!$V$23)),E131)))))</f>
        <v/>
      </c>
      <c r="E131" s="69">
        <v>130</v>
      </c>
      <c r="F131" s="69" t="str">
        <f t="shared" si="18"/>
        <v/>
      </c>
      <c r="G131" s="69" t="str">
        <f t="shared" si="19"/>
        <v/>
      </c>
      <c r="H131" s="69" t="str">
        <f t="shared" ref="H131:H194" si="26">IF(A131="Totals:","STOP",IF(H130="STOP","",IF(F130="","","GO")))</f>
        <v/>
      </c>
      <c r="I131" s="69" t="str">
        <f t="shared" si="20"/>
        <v/>
      </c>
      <c r="J131" s="69" t="str">
        <f t="shared" si="21"/>
        <v/>
      </c>
      <c r="K131" s="69" t="str">
        <f t="shared" si="22"/>
        <v/>
      </c>
      <c r="L131" s="69" t="str">
        <f t="shared" si="23"/>
        <v/>
      </c>
      <c r="M131" s="69" t="str">
        <f t="shared" si="24"/>
        <v/>
      </c>
    </row>
    <row r="132" spans="1:13" x14ac:dyDescent="0.3">
      <c r="A132" s="606" t="str" cm="1">
        <f t="array" ref="A132">IF(E132='Tables calc'!$U$1+1,"Totals:",IF(A131="Totals:","",IF(A131="","",INDEX('Tables calc'!$R$24:$R$539,_xlfn.AGGREGATE(15,3,('Tables calc'!$V$24:$V$539=1)/('Tables calc'!$V$24:$V$539=1)*(ROW('Tables calc'!$V$24:$V$539)-ROW('Tables calc'!$V$23)),E132)))))</f>
        <v/>
      </c>
      <c r="B132" s="606" t="str" cm="1">
        <f t="array" ref="B132">IF(E132='Tables calc'!$U$1+1,"#",IF(B131="#","",IF(B131="","",INDEX('Tables calc'!$S$24:$S$539,_xlfn.AGGREGATE(15,3,('Tables calc'!$V$24:$V$539=1)/('Tables calc'!$V$24:$V$539=1)*(ROW('Tables calc'!$V$24:$V$539)-ROW('Tables calc'!$V$23)),E132)))))</f>
        <v/>
      </c>
      <c r="C132" s="607" t="str">
        <f t="shared" si="25"/>
        <v/>
      </c>
      <c r="D132" s="608" t="str" cm="1">
        <f t="array" ref="D132">IF(E132='Tables calc'!$U$1+1,'Tables calc'!$Y$24,IF(D131='Tables calc'!$Y$24,"",IF(D131="","",INDEX('Tables calc'!$T$24:$T$539,_xlfn.AGGREGATE(15,3,('Tables calc'!$V$24:$V$539=1)/('Tables calc'!$V$24:$V$539=1)*(ROW('Tables calc'!$V$24:$V$539)-ROW('Tables calc'!$V$23)),E132)))))</f>
        <v/>
      </c>
      <c r="E132" s="69">
        <v>131</v>
      </c>
      <c r="F132" s="69" t="str">
        <f t="shared" si="18"/>
        <v/>
      </c>
      <c r="G132" s="69" t="str">
        <f t="shared" si="19"/>
        <v/>
      </c>
      <c r="H132" s="69" t="str">
        <f t="shared" si="26"/>
        <v/>
      </c>
      <c r="I132" s="69" t="str">
        <f t="shared" si="20"/>
        <v/>
      </c>
      <c r="J132" s="69" t="str">
        <f t="shared" si="21"/>
        <v/>
      </c>
      <c r="K132" s="69" t="str">
        <f t="shared" si="22"/>
        <v/>
      </c>
      <c r="L132" s="69" t="str">
        <f t="shared" si="23"/>
        <v/>
      </c>
      <c r="M132" s="69" t="str">
        <f t="shared" si="24"/>
        <v/>
      </c>
    </row>
    <row r="133" spans="1:13" x14ac:dyDescent="0.3">
      <c r="A133" s="606" t="str" cm="1">
        <f t="array" ref="A133">IF(E133='Tables calc'!$U$1+1,"Totals:",IF(A132="Totals:","",IF(A132="","",INDEX('Tables calc'!$R$24:$R$539,_xlfn.AGGREGATE(15,3,('Tables calc'!$V$24:$V$539=1)/('Tables calc'!$V$24:$V$539=1)*(ROW('Tables calc'!$V$24:$V$539)-ROW('Tables calc'!$V$23)),E133)))))</f>
        <v/>
      </c>
      <c r="B133" s="606" t="str" cm="1">
        <f t="array" ref="B133">IF(E133='Tables calc'!$U$1+1,"#",IF(B132="#","",IF(B132="","",INDEX('Tables calc'!$S$24:$S$539,_xlfn.AGGREGATE(15,3,('Tables calc'!$V$24:$V$539=1)/('Tables calc'!$V$24:$V$539=1)*(ROW('Tables calc'!$V$24:$V$539)-ROW('Tables calc'!$V$23)),E133)))))</f>
        <v/>
      </c>
      <c r="C133" s="607" t="str">
        <f t="shared" si="25"/>
        <v/>
      </c>
      <c r="D133" s="608" t="str" cm="1">
        <f t="array" ref="D133">IF(E133='Tables calc'!$U$1+1,'Tables calc'!$Y$24,IF(D132='Tables calc'!$Y$24,"",IF(D132="","",INDEX('Tables calc'!$T$24:$T$539,_xlfn.AGGREGATE(15,3,('Tables calc'!$V$24:$V$539=1)/('Tables calc'!$V$24:$V$539=1)*(ROW('Tables calc'!$V$24:$V$539)-ROW('Tables calc'!$V$23)),E133)))))</f>
        <v/>
      </c>
      <c r="E133" s="69">
        <v>132</v>
      </c>
      <c r="F133" s="69" t="str">
        <f t="shared" si="18"/>
        <v/>
      </c>
      <c r="G133" s="69" t="str">
        <f t="shared" si="19"/>
        <v/>
      </c>
      <c r="H133" s="69" t="str">
        <f t="shared" si="26"/>
        <v/>
      </c>
      <c r="I133" s="69" t="str">
        <f t="shared" si="20"/>
        <v/>
      </c>
      <c r="J133" s="69" t="str">
        <f t="shared" si="21"/>
        <v/>
      </c>
      <c r="K133" s="69" t="str">
        <f t="shared" si="22"/>
        <v/>
      </c>
      <c r="L133" s="69" t="str">
        <f t="shared" si="23"/>
        <v/>
      </c>
      <c r="M133" s="69" t="str">
        <f t="shared" si="24"/>
        <v/>
      </c>
    </row>
    <row r="134" spans="1:13" x14ac:dyDescent="0.3">
      <c r="A134" s="606" t="str" cm="1">
        <f t="array" ref="A134">IF(E134='Tables calc'!$U$1+1,"Totals:",IF(A133="Totals:","",IF(A133="","",INDEX('Tables calc'!$R$24:$R$539,_xlfn.AGGREGATE(15,3,('Tables calc'!$V$24:$V$539=1)/('Tables calc'!$V$24:$V$539=1)*(ROW('Tables calc'!$V$24:$V$539)-ROW('Tables calc'!$V$23)),E134)))))</f>
        <v/>
      </c>
      <c r="B134" s="606" t="str" cm="1">
        <f t="array" ref="B134">IF(E134='Tables calc'!$U$1+1,"#",IF(B133="#","",IF(B133="","",INDEX('Tables calc'!$S$24:$S$539,_xlfn.AGGREGATE(15,3,('Tables calc'!$V$24:$V$539=1)/('Tables calc'!$V$24:$V$539=1)*(ROW('Tables calc'!$V$24:$V$539)-ROW('Tables calc'!$V$23)),E134)))))</f>
        <v/>
      </c>
      <c r="C134" s="607" t="str">
        <f t="shared" si="25"/>
        <v/>
      </c>
      <c r="D134" s="608" t="str" cm="1">
        <f t="array" ref="D134">IF(E134='Tables calc'!$U$1+1,'Tables calc'!$Y$24,IF(D133='Tables calc'!$Y$24,"",IF(D133="","",INDEX('Tables calc'!$T$24:$T$539,_xlfn.AGGREGATE(15,3,('Tables calc'!$V$24:$V$539=1)/('Tables calc'!$V$24:$V$539=1)*(ROW('Tables calc'!$V$24:$V$539)-ROW('Tables calc'!$V$23)),E134)))))</f>
        <v/>
      </c>
      <c r="E134" s="69">
        <v>133</v>
      </c>
      <c r="F134" s="69" t="str">
        <f t="shared" si="18"/>
        <v/>
      </c>
      <c r="G134" s="69" t="str">
        <f t="shared" si="19"/>
        <v/>
      </c>
      <c r="H134" s="69" t="str">
        <f t="shared" si="26"/>
        <v/>
      </c>
      <c r="I134" s="69" t="str">
        <f t="shared" si="20"/>
        <v/>
      </c>
      <c r="J134" s="69" t="str">
        <f t="shared" si="21"/>
        <v/>
      </c>
      <c r="K134" s="69" t="str">
        <f t="shared" si="22"/>
        <v/>
      </c>
      <c r="L134" s="69" t="str">
        <f t="shared" si="23"/>
        <v/>
      </c>
      <c r="M134" s="69" t="str">
        <f t="shared" si="24"/>
        <v/>
      </c>
    </row>
    <row r="135" spans="1:13" x14ac:dyDescent="0.3">
      <c r="A135" s="606" t="str" cm="1">
        <f t="array" ref="A135">IF(E135='Tables calc'!$U$1+1,"Totals:",IF(A134="Totals:","",IF(A134="","",INDEX('Tables calc'!$R$24:$R$539,_xlfn.AGGREGATE(15,3,('Tables calc'!$V$24:$V$539=1)/('Tables calc'!$V$24:$V$539=1)*(ROW('Tables calc'!$V$24:$V$539)-ROW('Tables calc'!$V$23)),E135)))))</f>
        <v/>
      </c>
      <c r="B135" s="606" t="str" cm="1">
        <f t="array" ref="B135">IF(E135='Tables calc'!$U$1+1,"#",IF(B134="#","",IF(B134="","",INDEX('Tables calc'!$S$24:$S$539,_xlfn.AGGREGATE(15,3,('Tables calc'!$V$24:$V$539=1)/('Tables calc'!$V$24:$V$539=1)*(ROW('Tables calc'!$V$24:$V$539)-ROW('Tables calc'!$V$23)),E135)))))</f>
        <v/>
      </c>
      <c r="C135" s="607" t="str">
        <f t="shared" si="25"/>
        <v/>
      </c>
      <c r="D135" s="608" t="str" cm="1">
        <f t="array" ref="D135">IF(E135='Tables calc'!$U$1+1,'Tables calc'!$Y$24,IF(D134='Tables calc'!$Y$24,"",IF(D134="","",INDEX('Tables calc'!$T$24:$T$539,_xlfn.AGGREGATE(15,3,('Tables calc'!$V$24:$V$539=1)/('Tables calc'!$V$24:$V$539=1)*(ROW('Tables calc'!$V$24:$V$539)-ROW('Tables calc'!$V$23)),E135)))))</f>
        <v/>
      </c>
      <c r="E135" s="69">
        <v>134</v>
      </c>
      <c r="F135" s="69" t="str">
        <f t="shared" si="18"/>
        <v/>
      </c>
      <c r="G135" s="69" t="str">
        <f t="shared" si="19"/>
        <v/>
      </c>
      <c r="H135" s="69" t="str">
        <f t="shared" si="26"/>
        <v/>
      </c>
      <c r="I135" s="69" t="str">
        <f t="shared" si="20"/>
        <v/>
      </c>
      <c r="J135" s="69" t="str">
        <f t="shared" si="21"/>
        <v/>
      </c>
      <c r="K135" s="69" t="str">
        <f t="shared" si="22"/>
        <v/>
      </c>
      <c r="L135" s="69" t="str">
        <f t="shared" si="23"/>
        <v/>
      </c>
      <c r="M135" s="69" t="str">
        <f t="shared" si="24"/>
        <v/>
      </c>
    </row>
    <row r="136" spans="1:13" x14ac:dyDescent="0.3">
      <c r="A136" s="606" t="str" cm="1">
        <f t="array" ref="A136">IF(E136='Tables calc'!$U$1+1,"Totals:",IF(A135="Totals:","",IF(A135="","",INDEX('Tables calc'!$R$24:$R$539,_xlfn.AGGREGATE(15,3,('Tables calc'!$V$24:$V$539=1)/('Tables calc'!$V$24:$V$539=1)*(ROW('Tables calc'!$V$24:$V$539)-ROW('Tables calc'!$V$23)),E136)))))</f>
        <v/>
      </c>
      <c r="B136" s="606" t="str" cm="1">
        <f t="array" ref="B136">IF(E136='Tables calc'!$U$1+1,"#",IF(B135="#","",IF(B135="","",INDEX('Tables calc'!$S$24:$S$539,_xlfn.AGGREGATE(15,3,('Tables calc'!$V$24:$V$539=1)/('Tables calc'!$V$24:$V$539=1)*(ROW('Tables calc'!$V$24:$V$539)-ROW('Tables calc'!$V$23)),E136)))))</f>
        <v/>
      </c>
      <c r="C136" s="607" t="str">
        <f t="shared" si="25"/>
        <v/>
      </c>
      <c r="D136" s="608" t="str" cm="1">
        <f t="array" ref="D136">IF(E136='Tables calc'!$U$1+1,'Tables calc'!$Y$24,IF(D135='Tables calc'!$Y$24,"",IF(D135="","",INDEX('Tables calc'!$T$24:$T$539,_xlfn.AGGREGATE(15,3,('Tables calc'!$V$24:$V$539=1)/('Tables calc'!$V$24:$V$539=1)*(ROW('Tables calc'!$V$24:$V$539)-ROW('Tables calc'!$V$23)),E136)))))</f>
        <v/>
      </c>
      <c r="E136" s="69">
        <v>135</v>
      </c>
      <c r="F136" s="69" t="str">
        <f t="shared" si="18"/>
        <v/>
      </c>
      <c r="G136" s="69" t="str">
        <f t="shared" si="19"/>
        <v/>
      </c>
      <c r="H136" s="69" t="str">
        <f t="shared" si="26"/>
        <v/>
      </c>
      <c r="I136" s="69" t="str">
        <f t="shared" si="20"/>
        <v/>
      </c>
      <c r="J136" s="69" t="str">
        <f t="shared" si="21"/>
        <v/>
      </c>
      <c r="K136" s="69" t="str">
        <f t="shared" si="22"/>
        <v/>
      </c>
      <c r="L136" s="69" t="str">
        <f t="shared" si="23"/>
        <v/>
      </c>
      <c r="M136" s="69" t="str">
        <f t="shared" si="24"/>
        <v/>
      </c>
    </row>
    <row r="137" spans="1:13" x14ac:dyDescent="0.3">
      <c r="A137" s="606" t="str" cm="1">
        <f t="array" ref="A137">IF(E137='Tables calc'!$U$1+1,"Totals:",IF(A136="Totals:","",IF(A136="","",INDEX('Tables calc'!$R$24:$R$539,_xlfn.AGGREGATE(15,3,('Tables calc'!$V$24:$V$539=1)/('Tables calc'!$V$24:$V$539=1)*(ROW('Tables calc'!$V$24:$V$539)-ROW('Tables calc'!$V$23)),E137)))))</f>
        <v/>
      </c>
      <c r="B137" s="606" t="str" cm="1">
        <f t="array" ref="B137">IF(E137='Tables calc'!$U$1+1,"#",IF(B136="#","",IF(B136="","",INDEX('Tables calc'!$S$24:$S$539,_xlfn.AGGREGATE(15,3,('Tables calc'!$V$24:$V$539=1)/('Tables calc'!$V$24:$V$539=1)*(ROW('Tables calc'!$V$24:$V$539)-ROW('Tables calc'!$V$23)),E137)))))</f>
        <v/>
      </c>
      <c r="C137" s="607" t="str">
        <f t="shared" si="25"/>
        <v/>
      </c>
      <c r="D137" s="608" t="str" cm="1">
        <f t="array" ref="D137">IF(E137='Tables calc'!$U$1+1,'Tables calc'!$Y$24,IF(D136='Tables calc'!$Y$24,"",IF(D136="","",INDEX('Tables calc'!$T$24:$T$539,_xlfn.AGGREGATE(15,3,('Tables calc'!$V$24:$V$539=1)/('Tables calc'!$V$24:$V$539=1)*(ROW('Tables calc'!$V$24:$V$539)-ROW('Tables calc'!$V$23)),E137)))))</f>
        <v/>
      </c>
      <c r="E137" s="69">
        <v>136</v>
      </c>
      <c r="F137" s="69" t="str">
        <f t="shared" si="18"/>
        <v/>
      </c>
      <c r="G137" s="69" t="str">
        <f t="shared" si="19"/>
        <v/>
      </c>
      <c r="H137" s="69" t="str">
        <f t="shared" si="26"/>
        <v/>
      </c>
      <c r="I137" s="69" t="str">
        <f t="shared" si="20"/>
        <v/>
      </c>
      <c r="J137" s="69" t="str">
        <f t="shared" si="21"/>
        <v/>
      </c>
      <c r="K137" s="69" t="str">
        <f t="shared" si="22"/>
        <v/>
      </c>
      <c r="L137" s="69" t="str">
        <f t="shared" si="23"/>
        <v/>
      </c>
      <c r="M137" s="69" t="str">
        <f t="shared" si="24"/>
        <v/>
      </c>
    </row>
    <row r="138" spans="1:13" x14ac:dyDescent="0.3">
      <c r="A138" s="606" t="str" cm="1">
        <f t="array" ref="A138">IF(E138='Tables calc'!$U$1+1,"Totals:",IF(A137="Totals:","",IF(A137="","",INDEX('Tables calc'!$R$24:$R$539,_xlfn.AGGREGATE(15,3,('Tables calc'!$V$24:$V$539=1)/('Tables calc'!$V$24:$V$539=1)*(ROW('Tables calc'!$V$24:$V$539)-ROW('Tables calc'!$V$23)),E138)))))</f>
        <v/>
      </c>
      <c r="B138" s="606" t="str" cm="1">
        <f t="array" ref="B138">IF(E138='Tables calc'!$U$1+1,"#",IF(B137="#","",IF(B137="","",INDEX('Tables calc'!$S$24:$S$539,_xlfn.AGGREGATE(15,3,('Tables calc'!$V$24:$V$539=1)/('Tables calc'!$V$24:$V$539=1)*(ROW('Tables calc'!$V$24:$V$539)-ROW('Tables calc'!$V$23)),E138)))))</f>
        <v/>
      </c>
      <c r="C138" s="607" t="str">
        <f t="shared" si="25"/>
        <v/>
      </c>
      <c r="D138" s="608" t="str" cm="1">
        <f t="array" ref="D138">IF(E138='Tables calc'!$U$1+1,'Tables calc'!$Y$24,IF(D137='Tables calc'!$Y$24,"",IF(D137="","",INDEX('Tables calc'!$T$24:$T$539,_xlfn.AGGREGATE(15,3,('Tables calc'!$V$24:$V$539=1)/('Tables calc'!$V$24:$V$539=1)*(ROW('Tables calc'!$V$24:$V$539)-ROW('Tables calc'!$V$23)),E138)))))</f>
        <v/>
      </c>
      <c r="E138" s="69">
        <v>137</v>
      </c>
      <c r="F138" s="69" t="str">
        <f t="shared" si="18"/>
        <v/>
      </c>
      <c r="G138" s="69" t="str">
        <f t="shared" si="19"/>
        <v/>
      </c>
      <c r="H138" s="69" t="str">
        <f t="shared" si="26"/>
        <v/>
      </c>
      <c r="I138" s="69" t="str">
        <f t="shared" si="20"/>
        <v/>
      </c>
      <c r="J138" s="69" t="str">
        <f t="shared" si="21"/>
        <v/>
      </c>
      <c r="K138" s="69" t="str">
        <f t="shared" si="22"/>
        <v/>
      </c>
      <c r="L138" s="69" t="str">
        <f t="shared" si="23"/>
        <v/>
      </c>
      <c r="M138" s="69" t="str">
        <f t="shared" si="24"/>
        <v/>
      </c>
    </row>
    <row r="139" spans="1:13" x14ac:dyDescent="0.3">
      <c r="A139" s="606" t="str" cm="1">
        <f t="array" ref="A139">IF(E139='Tables calc'!$U$1+1,"Totals:",IF(A138="Totals:","",IF(A138="","",INDEX('Tables calc'!$R$24:$R$539,_xlfn.AGGREGATE(15,3,('Tables calc'!$V$24:$V$539=1)/('Tables calc'!$V$24:$V$539=1)*(ROW('Tables calc'!$V$24:$V$539)-ROW('Tables calc'!$V$23)),E139)))))</f>
        <v/>
      </c>
      <c r="B139" s="606" t="str" cm="1">
        <f t="array" ref="B139">IF(E139='Tables calc'!$U$1+1,"#",IF(B138="#","",IF(B138="","",INDEX('Tables calc'!$S$24:$S$539,_xlfn.AGGREGATE(15,3,('Tables calc'!$V$24:$V$539=1)/('Tables calc'!$V$24:$V$539=1)*(ROW('Tables calc'!$V$24:$V$539)-ROW('Tables calc'!$V$23)),E139)))))</f>
        <v/>
      </c>
      <c r="C139" s="607" t="str">
        <f t="shared" si="25"/>
        <v/>
      </c>
      <c r="D139" s="608" t="str" cm="1">
        <f t="array" ref="D139">IF(E139='Tables calc'!$U$1+1,'Tables calc'!$Y$24,IF(D138='Tables calc'!$Y$24,"",IF(D138="","",INDEX('Tables calc'!$T$24:$T$539,_xlfn.AGGREGATE(15,3,('Tables calc'!$V$24:$V$539=1)/('Tables calc'!$V$24:$V$539=1)*(ROW('Tables calc'!$V$24:$V$539)-ROW('Tables calc'!$V$23)),E139)))))</f>
        <v/>
      </c>
      <c r="E139" s="69">
        <v>138</v>
      </c>
      <c r="F139" s="69" t="str">
        <f t="shared" si="18"/>
        <v/>
      </c>
      <c r="G139" s="69" t="str">
        <f t="shared" si="19"/>
        <v/>
      </c>
      <c r="H139" s="69" t="str">
        <f t="shared" si="26"/>
        <v/>
      </c>
      <c r="I139" s="69" t="str">
        <f t="shared" si="20"/>
        <v/>
      </c>
      <c r="J139" s="69" t="str">
        <f t="shared" si="21"/>
        <v/>
      </c>
      <c r="K139" s="69" t="str">
        <f t="shared" si="22"/>
        <v/>
      </c>
      <c r="L139" s="69" t="str">
        <f t="shared" si="23"/>
        <v/>
      </c>
      <c r="M139" s="69" t="str">
        <f t="shared" si="24"/>
        <v/>
      </c>
    </row>
    <row r="140" spans="1:13" x14ac:dyDescent="0.3">
      <c r="A140" s="606" t="str" cm="1">
        <f t="array" ref="A140">IF(E140='Tables calc'!$U$1+1,"Totals:",IF(A139="Totals:","",IF(A139="","",INDEX('Tables calc'!$R$24:$R$539,_xlfn.AGGREGATE(15,3,('Tables calc'!$V$24:$V$539=1)/('Tables calc'!$V$24:$V$539=1)*(ROW('Tables calc'!$V$24:$V$539)-ROW('Tables calc'!$V$23)),E140)))))</f>
        <v/>
      </c>
      <c r="B140" s="606" t="str" cm="1">
        <f t="array" ref="B140">IF(E140='Tables calc'!$U$1+1,"#",IF(B139="#","",IF(B139="","",INDEX('Tables calc'!$S$24:$S$539,_xlfn.AGGREGATE(15,3,('Tables calc'!$V$24:$V$539=1)/('Tables calc'!$V$24:$V$539=1)*(ROW('Tables calc'!$V$24:$V$539)-ROW('Tables calc'!$V$23)),E140)))))</f>
        <v/>
      </c>
      <c r="C140" s="607" t="str">
        <f t="shared" si="25"/>
        <v/>
      </c>
      <c r="D140" s="608" t="str" cm="1">
        <f t="array" ref="D140">IF(E140='Tables calc'!$U$1+1,'Tables calc'!$Y$24,IF(D139='Tables calc'!$Y$24,"",IF(D139="","",INDEX('Tables calc'!$T$24:$T$539,_xlfn.AGGREGATE(15,3,('Tables calc'!$V$24:$V$539=1)/('Tables calc'!$V$24:$V$539=1)*(ROW('Tables calc'!$V$24:$V$539)-ROW('Tables calc'!$V$23)),E140)))))</f>
        <v/>
      </c>
      <c r="E140" s="69">
        <v>139</v>
      </c>
      <c r="F140" s="69" t="str">
        <f t="shared" si="18"/>
        <v/>
      </c>
      <c r="G140" s="69" t="str">
        <f t="shared" si="19"/>
        <v/>
      </c>
      <c r="H140" s="69" t="str">
        <f t="shared" si="26"/>
        <v/>
      </c>
      <c r="I140" s="69" t="str">
        <f t="shared" si="20"/>
        <v/>
      </c>
      <c r="J140" s="69" t="str">
        <f t="shared" si="21"/>
        <v/>
      </c>
      <c r="K140" s="69" t="str">
        <f t="shared" si="22"/>
        <v/>
      </c>
      <c r="L140" s="69" t="str">
        <f t="shared" si="23"/>
        <v/>
      </c>
      <c r="M140" s="69" t="str">
        <f t="shared" si="24"/>
        <v/>
      </c>
    </row>
    <row r="141" spans="1:13" x14ac:dyDescent="0.3">
      <c r="A141" s="606" t="str" cm="1">
        <f t="array" ref="A141">IF(E141='Tables calc'!$U$1+1,"Totals:",IF(A140="Totals:","",IF(A140="","",INDEX('Tables calc'!$R$24:$R$539,_xlfn.AGGREGATE(15,3,('Tables calc'!$V$24:$V$539=1)/('Tables calc'!$V$24:$V$539=1)*(ROW('Tables calc'!$V$24:$V$539)-ROW('Tables calc'!$V$23)),E141)))))</f>
        <v/>
      </c>
      <c r="B141" s="606" t="str" cm="1">
        <f t="array" ref="B141">IF(E141='Tables calc'!$U$1+1,"#",IF(B140="#","",IF(B140="","",INDEX('Tables calc'!$S$24:$S$539,_xlfn.AGGREGATE(15,3,('Tables calc'!$V$24:$V$539=1)/('Tables calc'!$V$24:$V$539=1)*(ROW('Tables calc'!$V$24:$V$539)-ROW('Tables calc'!$V$23)),E141)))))</f>
        <v/>
      </c>
      <c r="C141" s="607" t="str">
        <f t="shared" si="25"/>
        <v/>
      </c>
      <c r="D141" s="608" t="str" cm="1">
        <f t="array" ref="D141">IF(E141='Tables calc'!$U$1+1,'Tables calc'!$Y$24,IF(D140='Tables calc'!$Y$24,"",IF(D140="","",INDEX('Tables calc'!$T$24:$T$539,_xlfn.AGGREGATE(15,3,('Tables calc'!$V$24:$V$539=1)/('Tables calc'!$V$24:$V$539=1)*(ROW('Tables calc'!$V$24:$V$539)-ROW('Tables calc'!$V$23)),E141)))))</f>
        <v/>
      </c>
      <c r="E141" s="69">
        <v>140</v>
      </c>
      <c r="F141" s="69" t="str">
        <f t="shared" si="18"/>
        <v/>
      </c>
      <c r="G141" s="69" t="str">
        <f t="shared" si="19"/>
        <v/>
      </c>
      <c r="H141" s="69" t="str">
        <f t="shared" si="26"/>
        <v/>
      </c>
      <c r="I141" s="69" t="str">
        <f t="shared" si="20"/>
        <v/>
      </c>
      <c r="J141" s="69" t="str">
        <f t="shared" si="21"/>
        <v/>
      </c>
      <c r="K141" s="69" t="str">
        <f t="shared" si="22"/>
        <v/>
      </c>
      <c r="L141" s="69" t="str">
        <f t="shared" si="23"/>
        <v/>
      </c>
      <c r="M141" s="69" t="str">
        <f t="shared" si="24"/>
        <v/>
      </c>
    </row>
    <row r="142" spans="1:13" x14ac:dyDescent="0.3">
      <c r="A142" s="606" t="str" cm="1">
        <f t="array" ref="A142">IF(E142='Tables calc'!$U$1+1,"Totals:",IF(A141="Totals:","",IF(A141="","",INDEX('Tables calc'!$R$24:$R$539,_xlfn.AGGREGATE(15,3,('Tables calc'!$V$24:$V$539=1)/('Tables calc'!$V$24:$V$539=1)*(ROW('Tables calc'!$V$24:$V$539)-ROW('Tables calc'!$V$23)),E142)))))</f>
        <v/>
      </c>
      <c r="B142" s="606" t="str" cm="1">
        <f t="array" ref="B142">IF(E142='Tables calc'!$U$1+1,"#",IF(B141="#","",IF(B141="","",INDEX('Tables calc'!$S$24:$S$539,_xlfn.AGGREGATE(15,3,('Tables calc'!$V$24:$V$539=1)/('Tables calc'!$V$24:$V$539=1)*(ROW('Tables calc'!$V$24:$V$539)-ROW('Tables calc'!$V$23)),E142)))))</f>
        <v/>
      </c>
      <c r="C142" s="607" t="str">
        <f t="shared" si="25"/>
        <v/>
      </c>
      <c r="D142" s="608" t="str" cm="1">
        <f t="array" ref="D142">IF(E142='Tables calc'!$U$1+1,'Tables calc'!$Y$24,IF(D141='Tables calc'!$Y$24,"",IF(D141="","",INDEX('Tables calc'!$T$24:$T$539,_xlfn.AGGREGATE(15,3,('Tables calc'!$V$24:$V$539=1)/('Tables calc'!$V$24:$V$539=1)*(ROW('Tables calc'!$V$24:$V$539)-ROW('Tables calc'!$V$23)),E142)))))</f>
        <v/>
      </c>
      <c r="E142" s="69">
        <v>141</v>
      </c>
      <c r="F142" s="69" t="str">
        <f t="shared" si="18"/>
        <v/>
      </c>
      <c r="G142" s="69" t="str">
        <f t="shared" si="19"/>
        <v/>
      </c>
      <c r="H142" s="69" t="str">
        <f t="shared" si="26"/>
        <v/>
      </c>
      <c r="I142" s="69" t="str">
        <f t="shared" si="20"/>
        <v/>
      </c>
      <c r="J142" s="69" t="str">
        <f t="shared" si="21"/>
        <v/>
      </c>
      <c r="K142" s="69" t="str">
        <f t="shared" si="22"/>
        <v/>
      </c>
      <c r="L142" s="69" t="str">
        <f t="shared" si="23"/>
        <v/>
      </c>
      <c r="M142" s="69" t="str">
        <f t="shared" si="24"/>
        <v/>
      </c>
    </row>
    <row r="143" spans="1:13" x14ac:dyDescent="0.3">
      <c r="A143" s="606" t="str" cm="1">
        <f t="array" ref="A143">IF(E143='Tables calc'!$U$1+1,"Totals:",IF(A142="Totals:","",IF(A142="","",INDEX('Tables calc'!$R$24:$R$539,_xlfn.AGGREGATE(15,3,('Tables calc'!$V$24:$V$539=1)/('Tables calc'!$V$24:$V$539=1)*(ROW('Tables calc'!$V$24:$V$539)-ROW('Tables calc'!$V$23)),E143)))))</f>
        <v/>
      </c>
      <c r="B143" s="606" t="str" cm="1">
        <f t="array" ref="B143">IF(E143='Tables calc'!$U$1+1,"#",IF(B142="#","",IF(B142="","",INDEX('Tables calc'!$S$24:$S$539,_xlfn.AGGREGATE(15,3,('Tables calc'!$V$24:$V$539=1)/('Tables calc'!$V$24:$V$539=1)*(ROW('Tables calc'!$V$24:$V$539)-ROW('Tables calc'!$V$23)),E143)))))</f>
        <v/>
      </c>
      <c r="C143" s="607" t="str">
        <f t="shared" si="25"/>
        <v/>
      </c>
      <c r="D143" s="608" t="str" cm="1">
        <f t="array" ref="D143">IF(E143='Tables calc'!$U$1+1,'Tables calc'!$Y$24,IF(D142='Tables calc'!$Y$24,"",IF(D142="","",INDEX('Tables calc'!$T$24:$T$539,_xlfn.AGGREGATE(15,3,('Tables calc'!$V$24:$V$539=1)/('Tables calc'!$V$24:$V$539=1)*(ROW('Tables calc'!$V$24:$V$539)-ROW('Tables calc'!$V$23)),E143)))))</f>
        <v/>
      </c>
      <c r="E143" s="69">
        <v>142</v>
      </c>
      <c r="F143" s="69" t="str">
        <f t="shared" si="18"/>
        <v/>
      </c>
      <c r="G143" s="69" t="str">
        <f t="shared" si="19"/>
        <v/>
      </c>
      <c r="H143" s="69" t="str">
        <f t="shared" si="26"/>
        <v/>
      </c>
      <c r="I143" s="69" t="str">
        <f t="shared" si="20"/>
        <v/>
      </c>
      <c r="J143" s="69" t="str">
        <f t="shared" si="21"/>
        <v/>
      </c>
      <c r="K143" s="69" t="str">
        <f t="shared" si="22"/>
        <v/>
      </c>
      <c r="L143" s="69" t="str">
        <f t="shared" si="23"/>
        <v/>
      </c>
      <c r="M143" s="69" t="str">
        <f t="shared" si="24"/>
        <v/>
      </c>
    </row>
    <row r="144" spans="1:13" x14ac:dyDescent="0.3">
      <c r="A144" s="606" t="str" cm="1">
        <f t="array" ref="A144">IF(E144='Tables calc'!$U$1+1,"Totals:",IF(A143="Totals:","",IF(A143="","",INDEX('Tables calc'!$R$24:$R$539,_xlfn.AGGREGATE(15,3,('Tables calc'!$V$24:$V$539=1)/('Tables calc'!$V$24:$V$539=1)*(ROW('Tables calc'!$V$24:$V$539)-ROW('Tables calc'!$V$23)),E144)))))</f>
        <v/>
      </c>
      <c r="B144" s="606" t="str" cm="1">
        <f t="array" ref="B144">IF(E144='Tables calc'!$U$1+1,"#",IF(B143="#","",IF(B143="","",INDEX('Tables calc'!$S$24:$S$539,_xlfn.AGGREGATE(15,3,('Tables calc'!$V$24:$V$539=1)/('Tables calc'!$V$24:$V$539=1)*(ROW('Tables calc'!$V$24:$V$539)-ROW('Tables calc'!$V$23)),E144)))))</f>
        <v/>
      </c>
      <c r="C144" s="607" t="str">
        <f t="shared" si="25"/>
        <v/>
      </c>
      <c r="D144" s="608" t="str" cm="1">
        <f t="array" ref="D144">IF(E144='Tables calc'!$U$1+1,'Tables calc'!$Y$24,IF(D143='Tables calc'!$Y$24,"",IF(D143="","",INDEX('Tables calc'!$T$24:$T$539,_xlfn.AGGREGATE(15,3,('Tables calc'!$V$24:$V$539=1)/('Tables calc'!$V$24:$V$539=1)*(ROW('Tables calc'!$V$24:$V$539)-ROW('Tables calc'!$V$23)),E144)))))</f>
        <v/>
      </c>
      <c r="E144" s="69">
        <v>143</v>
      </c>
      <c r="F144" s="69" t="str">
        <f t="shared" si="18"/>
        <v/>
      </c>
      <c r="G144" s="69" t="str">
        <f t="shared" si="19"/>
        <v/>
      </c>
      <c r="H144" s="69" t="str">
        <f t="shared" si="26"/>
        <v/>
      </c>
      <c r="I144" s="69" t="str">
        <f t="shared" si="20"/>
        <v/>
      </c>
      <c r="J144" s="69" t="str">
        <f t="shared" si="21"/>
        <v/>
      </c>
      <c r="K144" s="69" t="str">
        <f t="shared" si="22"/>
        <v/>
      </c>
      <c r="L144" s="69" t="str">
        <f t="shared" si="23"/>
        <v/>
      </c>
      <c r="M144" s="69" t="str">
        <f t="shared" si="24"/>
        <v/>
      </c>
    </row>
    <row r="145" spans="1:13" x14ac:dyDescent="0.3">
      <c r="A145" s="606" t="str" cm="1">
        <f t="array" ref="A145">IF(E145='Tables calc'!$U$1+1,"Totals:",IF(A144="Totals:","",IF(A144="","",INDEX('Tables calc'!$R$24:$R$539,_xlfn.AGGREGATE(15,3,('Tables calc'!$V$24:$V$539=1)/('Tables calc'!$V$24:$V$539=1)*(ROW('Tables calc'!$V$24:$V$539)-ROW('Tables calc'!$V$23)),E145)))))</f>
        <v/>
      </c>
      <c r="B145" s="606" t="str" cm="1">
        <f t="array" ref="B145">IF(E145='Tables calc'!$U$1+1,"#",IF(B144="#","",IF(B144="","",INDEX('Tables calc'!$S$24:$S$539,_xlfn.AGGREGATE(15,3,('Tables calc'!$V$24:$V$539=1)/('Tables calc'!$V$24:$V$539=1)*(ROW('Tables calc'!$V$24:$V$539)-ROW('Tables calc'!$V$23)),E145)))))</f>
        <v/>
      </c>
      <c r="C145" s="607" t="str">
        <f t="shared" si="25"/>
        <v/>
      </c>
      <c r="D145" s="608" t="str" cm="1">
        <f t="array" ref="D145">IF(E145='Tables calc'!$U$1+1,'Tables calc'!$Y$24,IF(D144='Tables calc'!$Y$24,"",IF(D144="","",INDEX('Tables calc'!$T$24:$T$539,_xlfn.AGGREGATE(15,3,('Tables calc'!$V$24:$V$539=1)/('Tables calc'!$V$24:$V$539=1)*(ROW('Tables calc'!$V$24:$V$539)-ROW('Tables calc'!$V$23)),E145)))))</f>
        <v/>
      </c>
      <c r="E145" s="69">
        <v>144</v>
      </c>
      <c r="F145" s="69" t="str">
        <f t="shared" si="18"/>
        <v/>
      </c>
      <c r="G145" s="69" t="str">
        <f t="shared" si="19"/>
        <v/>
      </c>
      <c r="H145" s="69" t="str">
        <f t="shared" si="26"/>
        <v/>
      </c>
      <c r="I145" s="69" t="str">
        <f t="shared" si="20"/>
        <v/>
      </c>
      <c r="J145" s="69" t="str">
        <f t="shared" si="21"/>
        <v/>
      </c>
      <c r="K145" s="69" t="str">
        <f t="shared" si="22"/>
        <v/>
      </c>
      <c r="L145" s="69" t="str">
        <f t="shared" si="23"/>
        <v/>
      </c>
      <c r="M145" s="69" t="str">
        <f t="shared" si="24"/>
        <v/>
      </c>
    </row>
    <row r="146" spans="1:13" x14ac:dyDescent="0.3">
      <c r="A146" s="606" t="str" cm="1">
        <f t="array" ref="A146">IF(E146='Tables calc'!$U$1+1,"Totals:",IF(A145="Totals:","",IF(A145="","",INDEX('Tables calc'!$R$24:$R$539,_xlfn.AGGREGATE(15,3,('Tables calc'!$V$24:$V$539=1)/('Tables calc'!$V$24:$V$539=1)*(ROW('Tables calc'!$V$24:$V$539)-ROW('Tables calc'!$V$23)),E146)))))</f>
        <v/>
      </c>
      <c r="B146" s="606" t="str" cm="1">
        <f t="array" ref="B146">IF(E146='Tables calc'!$U$1+1,"#",IF(B145="#","",IF(B145="","",INDEX('Tables calc'!$S$24:$S$539,_xlfn.AGGREGATE(15,3,('Tables calc'!$V$24:$V$539=1)/('Tables calc'!$V$24:$V$539=1)*(ROW('Tables calc'!$V$24:$V$539)-ROW('Tables calc'!$V$23)),E146)))))</f>
        <v/>
      </c>
      <c r="C146" s="607" t="str">
        <f t="shared" si="25"/>
        <v/>
      </c>
      <c r="D146" s="608" t="str" cm="1">
        <f t="array" ref="D146">IF(E146='Tables calc'!$U$1+1,'Tables calc'!$Y$24,IF(D145='Tables calc'!$Y$24,"",IF(D145="","",INDEX('Tables calc'!$T$24:$T$539,_xlfn.AGGREGATE(15,3,('Tables calc'!$V$24:$V$539=1)/('Tables calc'!$V$24:$V$539=1)*(ROW('Tables calc'!$V$24:$V$539)-ROW('Tables calc'!$V$23)),E146)))))</f>
        <v/>
      </c>
      <c r="E146" s="69">
        <v>145</v>
      </c>
      <c r="F146" s="69" t="str">
        <f t="shared" si="18"/>
        <v/>
      </c>
      <c r="G146" s="69" t="str">
        <f t="shared" si="19"/>
        <v/>
      </c>
      <c r="H146" s="69" t="str">
        <f t="shared" si="26"/>
        <v/>
      </c>
      <c r="I146" s="69" t="str">
        <f t="shared" si="20"/>
        <v/>
      </c>
      <c r="J146" s="69" t="str">
        <f t="shared" si="21"/>
        <v/>
      </c>
      <c r="K146" s="69" t="str">
        <f t="shared" si="22"/>
        <v/>
      </c>
      <c r="L146" s="69" t="str">
        <f t="shared" si="23"/>
        <v/>
      </c>
      <c r="M146" s="69" t="str">
        <f t="shared" si="24"/>
        <v/>
      </c>
    </row>
    <row r="147" spans="1:13" x14ac:dyDescent="0.3">
      <c r="A147" s="606" t="str" cm="1">
        <f t="array" ref="A147">IF(E147='Tables calc'!$U$1+1,"Totals:",IF(A146="Totals:","",IF(A146="","",INDEX('Tables calc'!$R$24:$R$539,_xlfn.AGGREGATE(15,3,('Tables calc'!$V$24:$V$539=1)/('Tables calc'!$V$24:$V$539=1)*(ROW('Tables calc'!$V$24:$V$539)-ROW('Tables calc'!$V$23)),E147)))))</f>
        <v/>
      </c>
      <c r="B147" s="606" t="str" cm="1">
        <f t="array" ref="B147">IF(E147='Tables calc'!$U$1+1,"#",IF(B146="#","",IF(B146="","",INDEX('Tables calc'!$S$24:$S$539,_xlfn.AGGREGATE(15,3,('Tables calc'!$V$24:$V$539=1)/('Tables calc'!$V$24:$V$539=1)*(ROW('Tables calc'!$V$24:$V$539)-ROW('Tables calc'!$V$23)),E147)))))</f>
        <v/>
      </c>
      <c r="C147" s="607" t="str">
        <f t="shared" si="25"/>
        <v/>
      </c>
      <c r="D147" s="608" t="str" cm="1">
        <f t="array" ref="D147">IF(E147='Tables calc'!$U$1+1,'Tables calc'!$Y$24,IF(D146='Tables calc'!$Y$24,"",IF(D146="","",INDEX('Tables calc'!$T$24:$T$539,_xlfn.AGGREGATE(15,3,('Tables calc'!$V$24:$V$539=1)/('Tables calc'!$V$24:$V$539=1)*(ROW('Tables calc'!$V$24:$V$539)-ROW('Tables calc'!$V$23)),E147)))))</f>
        <v/>
      </c>
      <c r="E147" s="69">
        <v>146</v>
      </c>
      <c r="F147" s="69" t="str">
        <f t="shared" si="18"/>
        <v/>
      </c>
      <c r="G147" s="69" t="str">
        <f t="shared" si="19"/>
        <v/>
      </c>
      <c r="H147" s="69" t="str">
        <f t="shared" si="26"/>
        <v/>
      </c>
      <c r="I147" s="69" t="str">
        <f t="shared" si="20"/>
        <v/>
      </c>
      <c r="J147" s="69" t="str">
        <f t="shared" si="21"/>
        <v/>
      </c>
      <c r="K147" s="69" t="str">
        <f t="shared" si="22"/>
        <v/>
      </c>
      <c r="L147" s="69" t="str">
        <f t="shared" si="23"/>
        <v/>
      </c>
      <c r="M147" s="69" t="str">
        <f t="shared" si="24"/>
        <v/>
      </c>
    </row>
    <row r="148" spans="1:13" x14ac:dyDescent="0.3">
      <c r="A148" s="606" t="str" cm="1">
        <f t="array" ref="A148">IF(E148='Tables calc'!$U$1+1,"Totals:",IF(A147="Totals:","",IF(A147="","",INDEX('Tables calc'!$R$24:$R$539,_xlfn.AGGREGATE(15,3,('Tables calc'!$V$24:$V$539=1)/('Tables calc'!$V$24:$V$539=1)*(ROW('Tables calc'!$V$24:$V$539)-ROW('Tables calc'!$V$23)),E148)))))</f>
        <v/>
      </c>
      <c r="B148" s="606" t="str" cm="1">
        <f t="array" ref="B148">IF(E148='Tables calc'!$U$1+1,"#",IF(B147="#","",IF(B147="","",INDEX('Tables calc'!$S$24:$S$539,_xlfn.AGGREGATE(15,3,('Tables calc'!$V$24:$V$539=1)/('Tables calc'!$V$24:$V$539=1)*(ROW('Tables calc'!$V$24:$V$539)-ROW('Tables calc'!$V$23)),E148)))))</f>
        <v/>
      </c>
      <c r="C148" s="607" t="str">
        <f t="shared" si="25"/>
        <v/>
      </c>
      <c r="D148" s="608" t="str" cm="1">
        <f t="array" ref="D148">IF(E148='Tables calc'!$U$1+1,'Tables calc'!$Y$24,IF(D147='Tables calc'!$Y$24,"",IF(D147="","",INDEX('Tables calc'!$T$24:$T$539,_xlfn.AGGREGATE(15,3,('Tables calc'!$V$24:$V$539=1)/('Tables calc'!$V$24:$V$539=1)*(ROW('Tables calc'!$V$24:$V$539)-ROW('Tables calc'!$V$23)),E148)))))</f>
        <v/>
      </c>
      <c r="E148" s="69">
        <v>147</v>
      </c>
      <c r="F148" s="69" t="str">
        <f t="shared" si="18"/>
        <v/>
      </c>
      <c r="G148" s="69" t="str">
        <f t="shared" si="19"/>
        <v/>
      </c>
      <c r="H148" s="69" t="str">
        <f t="shared" si="26"/>
        <v/>
      </c>
      <c r="I148" s="69" t="str">
        <f t="shared" si="20"/>
        <v/>
      </c>
      <c r="J148" s="69" t="str">
        <f t="shared" si="21"/>
        <v/>
      </c>
      <c r="K148" s="69" t="str">
        <f t="shared" si="22"/>
        <v/>
      </c>
      <c r="L148" s="69" t="str">
        <f t="shared" si="23"/>
        <v/>
      </c>
      <c r="M148" s="69" t="str">
        <f t="shared" si="24"/>
        <v/>
      </c>
    </row>
    <row r="149" spans="1:13" x14ac:dyDescent="0.3">
      <c r="A149" s="606" t="str" cm="1">
        <f t="array" ref="A149">IF(E149='Tables calc'!$U$1+1,"Totals:",IF(A148="Totals:","",IF(A148="","",INDEX('Tables calc'!$R$24:$R$539,_xlfn.AGGREGATE(15,3,('Tables calc'!$V$24:$V$539=1)/('Tables calc'!$V$24:$V$539=1)*(ROW('Tables calc'!$V$24:$V$539)-ROW('Tables calc'!$V$23)),E149)))))</f>
        <v/>
      </c>
      <c r="B149" s="606" t="str" cm="1">
        <f t="array" ref="B149">IF(E149='Tables calc'!$U$1+1,"#",IF(B148="#","",IF(B148="","",INDEX('Tables calc'!$S$24:$S$539,_xlfn.AGGREGATE(15,3,('Tables calc'!$V$24:$V$539=1)/('Tables calc'!$V$24:$V$539=1)*(ROW('Tables calc'!$V$24:$V$539)-ROW('Tables calc'!$V$23)),E149)))))</f>
        <v/>
      </c>
      <c r="C149" s="607" t="str">
        <f t="shared" si="25"/>
        <v/>
      </c>
      <c r="D149" s="608" t="str" cm="1">
        <f t="array" ref="D149">IF(E149='Tables calc'!$U$1+1,'Tables calc'!$Y$24,IF(D148='Tables calc'!$Y$24,"",IF(D148="","",INDEX('Tables calc'!$T$24:$T$539,_xlfn.AGGREGATE(15,3,('Tables calc'!$V$24:$V$539=1)/('Tables calc'!$V$24:$V$539=1)*(ROW('Tables calc'!$V$24:$V$539)-ROW('Tables calc'!$V$23)),E149)))))</f>
        <v/>
      </c>
      <c r="E149" s="69">
        <v>148</v>
      </c>
      <c r="F149" s="69" t="str">
        <f t="shared" si="18"/>
        <v/>
      </c>
      <c r="G149" s="69" t="str">
        <f t="shared" si="19"/>
        <v/>
      </c>
      <c r="H149" s="69" t="str">
        <f t="shared" si="26"/>
        <v/>
      </c>
      <c r="I149" s="69" t="str">
        <f t="shared" si="20"/>
        <v/>
      </c>
      <c r="J149" s="69" t="str">
        <f t="shared" si="21"/>
        <v/>
      </c>
      <c r="K149" s="69" t="str">
        <f t="shared" si="22"/>
        <v/>
      </c>
      <c r="L149" s="69" t="str">
        <f t="shared" si="23"/>
        <v/>
      </c>
      <c r="M149" s="69" t="str">
        <f t="shared" si="24"/>
        <v/>
      </c>
    </row>
    <row r="150" spans="1:13" x14ac:dyDescent="0.3">
      <c r="A150" s="606" t="str" cm="1">
        <f t="array" ref="A150">IF(E150='Tables calc'!$U$1+1,"Totals:",IF(A149="Totals:","",IF(A149="","",INDEX('Tables calc'!$R$24:$R$539,_xlfn.AGGREGATE(15,3,('Tables calc'!$V$24:$V$539=1)/('Tables calc'!$V$24:$V$539=1)*(ROW('Tables calc'!$V$24:$V$539)-ROW('Tables calc'!$V$23)),E150)))))</f>
        <v/>
      </c>
      <c r="B150" s="606" t="str" cm="1">
        <f t="array" ref="B150">IF(E150='Tables calc'!$U$1+1,"#",IF(B149="#","",IF(B149="","",INDEX('Tables calc'!$S$24:$S$539,_xlfn.AGGREGATE(15,3,('Tables calc'!$V$24:$V$539=1)/('Tables calc'!$V$24:$V$539=1)*(ROW('Tables calc'!$V$24:$V$539)-ROW('Tables calc'!$V$23)),E150)))))</f>
        <v/>
      </c>
      <c r="C150" s="607" t="str">
        <f t="shared" si="25"/>
        <v/>
      </c>
      <c r="D150" s="608" t="str" cm="1">
        <f t="array" ref="D150">IF(E150='Tables calc'!$U$1+1,'Tables calc'!$Y$24,IF(D149='Tables calc'!$Y$24,"",IF(D149="","",INDEX('Tables calc'!$T$24:$T$539,_xlfn.AGGREGATE(15,3,('Tables calc'!$V$24:$V$539=1)/('Tables calc'!$V$24:$V$539=1)*(ROW('Tables calc'!$V$24:$V$539)-ROW('Tables calc'!$V$23)),E150)))))</f>
        <v/>
      </c>
      <c r="E150" s="69">
        <v>149</v>
      </c>
      <c r="F150" s="69" t="str">
        <f t="shared" si="18"/>
        <v/>
      </c>
      <c r="G150" s="69" t="str">
        <f t="shared" si="19"/>
        <v/>
      </c>
      <c r="H150" s="69" t="str">
        <f t="shared" si="26"/>
        <v/>
      </c>
      <c r="I150" s="69" t="str">
        <f t="shared" si="20"/>
        <v/>
      </c>
      <c r="J150" s="69" t="str">
        <f t="shared" si="21"/>
        <v/>
      </c>
      <c r="K150" s="69" t="str">
        <f t="shared" si="22"/>
        <v/>
      </c>
      <c r="L150" s="69" t="str">
        <f t="shared" si="23"/>
        <v/>
      </c>
      <c r="M150" s="69" t="str">
        <f t="shared" si="24"/>
        <v/>
      </c>
    </row>
    <row r="151" spans="1:13" x14ac:dyDescent="0.3">
      <c r="A151" s="606" t="str" cm="1">
        <f t="array" ref="A151">IF(E151='Tables calc'!$U$1+1,"Totals:",IF(A150="Totals:","",IF(A150="","",INDEX('Tables calc'!$R$24:$R$539,_xlfn.AGGREGATE(15,3,('Tables calc'!$V$24:$V$539=1)/('Tables calc'!$V$24:$V$539=1)*(ROW('Tables calc'!$V$24:$V$539)-ROW('Tables calc'!$V$23)),E151)))))</f>
        <v/>
      </c>
      <c r="B151" s="606" t="str" cm="1">
        <f t="array" ref="B151">IF(E151='Tables calc'!$U$1+1,"#",IF(B150="#","",IF(B150="","",INDEX('Tables calc'!$S$24:$S$539,_xlfn.AGGREGATE(15,3,('Tables calc'!$V$24:$V$539=1)/('Tables calc'!$V$24:$V$539=1)*(ROW('Tables calc'!$V$24:$V$539)-ROW('Tables calc'!$V$23)),E151)))))</f>
        <v/>
      </c>
      <c r="C151" s="607" t="str">
        <f t="shared" si="25"/>
        <v/>
      </c>
      <c r="D151" s="608" t="str" cm="1">
        <f t="array" ref="D151">IF(E151='Tables calc'!$U$1+1,'Tables calc'!$Y$24,IF(D150='Tables calc'!$Y$24,"",IF(D150="","",INDEX('Tables calc'!$T$24:$T$539,_xlfn.AGGREGATE(15,3,('Tables calc'!$V$24:$V$539=1)/('Tables calc'!$V$24:$V$539=1)*(ROW('Tables calc'!$V$24:$V$539)-ROW('Tables calc'!$V$23)),E151)))))</f>
        <v/>
      </c>
      <c r="E151" s="69">
        <v>150</v>
      </c>
      <c r="F151" s="69" t="str">
        <f t="shared" si="18"/>
        <v/>
      </c>
      <c r="G151" s="69" t="str">
        <f t="shared" si="19"/>
        <v/>
      </c>
      <c r="H151" s="69" t="str">
        <f t="shared" si="26"/>
        <v/>
      </c>
      <c r="I151" s="69" t="str">
        <f t="shared" si="20"/>
        <v/>
      </c>
      <c r="J151" s="69" t="str">
        <f t="shared" si="21"/>
        <v/>
      </c>
      <c r="K151" s="69" t="str">
        <f t="shared" si="22"/>
        <v/>
      </c>
      <c r="L151" s="69" t="str">
        <f t="shared" si="23"/>
        <v/>
      </c>
      <c r="M151" s="69" t="str">
        <f t="shared" si="24"/>
        <v/>
      </c>
    </row>
    <row r="152" spans="1:13" x14ac:dyDescent="0.3">
      <c r="A152" s="606" t="str" cm="1">
        <f t="array" ref="A152">IF(E152='Tables calc'!$U$1+1,"Totals:",IF(A151="Totals:","",IF(A151="","",INDEX('Tables calc'!$R$24:$R$539,_xlfn.AGGREGATE(15,3,('Tables calc'!$V$24:$V$539=1)/('Tables calc'!$V$24:$V$539=1)*(ROW('Tables calc'!$V$24:$V$539)-ROW('Tables calc'!$V$23)),E152)))))</f>
        <v/>
      </c>
      <c r="B152" s="606" t="str" cm="1">
        <f t="array" ref="B152">IF(E152='Tables calc'!$U$1+1,"#",IF(B151="#","",IF(B151="","",INDEX('Tables calc'!$S$24:$S$539,_xlfn.AGGREGATE(15,3,('Tables calc'!$V$24:$V$539=1)/('Tables calc'!$V$24:$V$539=1)*(ROW('Tables calc'!$V$24:$V$539)-ROW('Tables calc'!$V$23)),E152)))))</f>
        <v/>
      </c>
      <c r="C152" s="607" t="str">
        <f t="shared" si="25"/>
        <v/>
      </c>
      <c r="D152" s="608" t="str" cm="1">
        <f t="array" ref="D152">IF(E152='Tables calc'!$U$1+1,'Tables calc'!$Y$24,IF(D151='Tables calc'!$Y$24,"",IF(D151="","",INDEX('Tables calc'!$T$24:$T$539,_xlfn.AGGREGATE(15,3,('Tables calc'!$V$24:$V$539=1)/('Tables calc'!$V$24:$V$539=1)*(ROW('Tables calc'!$V$24:$V$539)-ROW('Tables calc'!$V$23)),E152)))))</f>
        <v/>
      </c>
      <c r="E152" s="69">
        <v>151</v>
      </c>
      <c r="F152" s="69" t="str">
        <f t="shared" si="18"/>
        <v/>
      </c>
      <c r="G152" s="69" t="str">
        <f t="shared" si="19"/>
        <v/>
      </c>
      <c r="H152" s="69" t="str">
        <f t="shared" si="26"/>
        <v/>
      </c>
      <c r="I152" s="69" t="str">
        <f t="shared" si="20"/>
        <v/>
      </c>
      <c r="J152" s="69" t="str">
        <f t="shared" si="21"/>
        <v/>
      </c>
      <c r="K152" s="69" t="str">
        <f t="shared" si="22"/>
        <v/>
      </c>
      <c r="L152" s="69" t="str">
        <f t="shared" si="23"/>
        <v/>
      </c>
      <c r="M152" s="69" t="str">
        <f t="shared" si="24"/>
        <v/>
      </c>
    </row>
    <row r="153" spans="1:13" x14ac:dyDescent="0.3">
      <c r="A153" s="606" t="str" cm="1">
        <f t="array" ref="A153">IF(E153='Tables calc'!$U$1+1,"Totals:",IF(A152="Totals:","",IF(A152="","",INDEX('Tables calc'!$R$24:$R$539,_xlfn.AGGREGATE(15,3,('Tables calc'!$V$24:$V$539=1)/('Tables calc'!$V$24:$V$539=1)*(ROW('Tables calc'!$V$24:$V$539)-ROW('Tables calc'!$V$23)),E153)))))</f>
        <v/>
      </c>
      <c r="B153" s="606" t="str" cm="1">
        <f t="array" ref="B153">IF(E153='Tables calc'!$U$1+1,"#",IF(B152="#","",IF(B152="","",INDEX('Tables calc'!$S$24:$S$539,_xlfn.AGGREGATE(15,3,('Tables calc'!$V$24:$V$539=1)/('Tables calc'!$V$24:$V$539=1)*(ROW('Tables calc'!$V$24:$V$539)-ROW('Tables calc'!$V$23)),E153)))))</f>
        <v/>
      </c>
      <c r="C153" s="607" t="str">
        <f t="shared" si="25"/>
        <v/>
      </c>
      <c r="D153" s="608" t="str" cm="1">
        <f t="array" ref="D153">IF(E153='Tables calc'!$U$1+1,'Tables calc'!$Y$24,IF(D152='Tables calc'!$Y$24,"",IF(D152="","",INDEX('Tables calc'!$T$24:$T$539,_xlfn.AGGREGATE(15,3,('Tables calc'!$V$24:$V$539=1)/('Tables calc'!$V$24:$V$539=1)*(ROW('Tables calc'!$V$24:$V$539)-ROW('Tables calc'!$V$23)),E153)))))</f>
        <v/>
      </c>
      <c r="E153" s="69">
        <v>152</v>
      </c>
      <c r="F153" s="69" t="str">
        <f t="shared" si="18"/>
        <v/>
      </c>
      <c r="G153" s="69" t="str">
        <f t="shared" si="19"/>
        <v/>
      </c>
      <c r="H153" s="69" t="str">
        <f t="shared" si="26"/>
        <v/>
      </c>
      <c r="I153" s="69" t="str">
        <f t="shared" si="20"/>
        <v/>
      </c>
      <c r="J153" s="69" t="str">
        <f t="shared" si="21"/>
        <v/>
      </c>
      <c r="K153" s="69" t="str">
        <f t="shared" si="22"/>
        <v/>
      </c>
      <c r="L153" s="69" t="str">
        <f t="shared" si="23"/>
        <v/>
      </c>
      <c r="M153" s="69" t="str">
        <f t="shared" si="24"/>
        <v/>
      </c>
    </row>
    <row r="154" spans="1:13" x14ac:dyDescent="0.3">
      <c r="A154" s="606" t="str" cm="1">
        <f t="array" ref="A154">IF(E154='Tables calc'!$U$1+1,"Totals:",IF(A153="Totals:","",IF(A153="","",INDEX('Tables calc'!$R$24:$R$539,_xlfn.AGGREGATE(15,3,('Tables calc'!$V$24:$V$539=1)/('Tables calc'!$V$24:$V$539=1)*(ROW('Tables calc'!$V$24:$V$539)-ROW('Tables calc'!$V$23)),E154)))))</f>
        <v/>
      </c>
      <c r="B154" s="606" t="str" cm="1">
        <f t="array" ref="B154">IF(E154='Tables calc'!$U$1+1,"#",IF(B153="#","",IF(B153="","",INDEX('Tables calc'!$S$24:$S$539,_xlfn.AGGREGATE(15,3,('Tables calc'!$V$24:$V$539=1)/('Tables calc'!$V$24:$V$539=1)*(ROW('Tables calc'!$V$24:$V$539)-ROW('Tables calc'!$V$23)),E154)))))</f>
        <v/>
      </c>
      <c r="C154" s="607" t="str">
        <f t="shared" si="25"/>
        <v/>
      </c>
      <c r="D154" s="608" t="str" cm="1">
        <f t="array" ref="D154">IF(E154='Tables calc'!$U$1+1,'Tables calc'!$Y$24,IF(D153='Tables calc'!$Y$24,"",IF(D153="","",INDEX('Tables calc'!$T$24:$T$539,_xlfn.AGGREGATE(15,3,('Tables calc'!$V$24:$V$539=1)/('Tables calc'!$V$24:$V$539=1)*(ROW('Tables calc'!$V$24:$V$539)-ROW('Tables calc'!$V$23)),E154)))))</f>
        <v/>
      </c>
      <c r="E154" s="69">
        <v>153</v>
      </c>
      <c r="F154" s="69" t="str">
        <f t="shared" si="18"/>
        <v/>
      </c>
      <c r="G154" s="69" t="str">
        <f t="shared" si="19"/>
        <v/>
      </c>
      <c r="H154" s="69" t="str">
        <f t="shared" si="26"/>
        <v/>
      </c>
      <c r="I154" s="69" t="str">
        <f t="shared" si="20"/>
        <v/>
      </c>
      <c r="J154" s="69" t="str">
        <f t="shared" si="21"/>
        <v/>
      </c>
      <c r="K154" s="69" t="str">
        <f t="shared" si="22"/>
        <v/>
      </c>
      <c r="L154" s="69" t="str">
        <f t="shared" si="23"/>
        <v/>
      </c>
      <c r="M154" s="69" t="str">
        <f t="shared" si="24"/>
        <v/>
      </c>
    </row>
    <row r="155" spans="1:13" x14ac:dyDescent="0.3">
      <c r="A155" s="606" t="str" cm="1">
        <f t="array" ref="A155">IF(E155='Tables calc'!$U$1+1,"Totals:",IF(A154="Totals:","",IF(A154="","",INDEX('Tables calc'!$R$24:$R$539,_xlfn.AGGREGATE(15,3,('Tables calc'!$V$24:$V$539=1)/('Tables calc'!$V$24:$V$539=1)*(ROW('Tables calc'!$V$24:$V$539)-ROW('Tables calc'!$V$23)),E155)))))</f>
        <v/>
      </c>
      <c r="B155" s="606" t="str" cm="1">
        <f t="array" ref="B155">IF(E155='Tables calc'!$U$1+1,"#",IF(B154="#","",IF(B154="","",INDEX('Tables calc'!$S$24:$S$539,_xlfn.AGGREGATE(15,3,('Tables calc'!$V$24:$V$539=1)/('Tables calc'!$V$24:$V$539=1)*(ROW('Tables calc'!$V$24:$V$539)-ROW('Tables calc'!$V$23)),E155)))))</f>
        <v/>
      </c>
      <c r="C155" s="607" t="str">
        <f t="shared" si="25"/>
        <v/>
      </c>
      <c r="D155" s="608" t="str" cm="1">
        <f t="array" ref="D155">IF(E155='Tables calc'!$U$1+1,'Tables calc'!$Y$24,IF(D154='Tables calc'!$Y$24,"",IF(D154="","",INDEX('Tables calc'!$T$24:$T$539,_xlfn.AGGREGATE(15,3,('Tables calc'!$V$24:$V$539=1)/('Tables calc'!$V$24:$V$539=1)*(ROW('Tables calc'!$V$24:$V$539)-ROW('Tables calc'!$V$23)),E155)))))</f>
        <v/>
      </c>
      <c r="E155" s="69">
        <v>154</v>
      </c>
      <c r="F155" s="69" t="str">
        <f t="shared" si="18"/>
        <v/>
      </c>
      <c r="G155" s="69" t="str">
        <f t="shared" si="19"/>
        <v/>
      </c>
      <c r="H155" s="69" t="str">
        <f t="shared" si="26"/>
        <v/>
      </c>
      <c r="I155" s="69" t="str">
        <f t="shared" si="20"/>
        <v/>
      </c>
      <c r="J155" s="69" t="str">
        <f t="shared" si="21"/>
        <v/>
      </c>
      <c r="K155" s="69" t="str">
        <f t="shared" si="22"/>
        <v/>
      </c>
      <c r="L155" s="69" t="str">
        <f t="shared" si="23"/>
        <v/>
      </c>
      <c r="M155" s="69" t="str">
        <f t="shared" si="24"/>
        <v/>
      </c>
    </row>
    <row r="156" spans="1:13" x14ac:dyDescent="0.3">
      <c r="A156" s="606" t="str" cm="1">
        <f t="array" ref="A156">IF(E156='Tables calc'!$U$1+1,"Totals:",IF(A155="Totals:","",IF(A155="","",INDEX('Tables calc'!$R$24:$R$539,_xlfn.AGGREGATE(15,3,('Tables calc'!$V$24:$V$539=1)/('Tables calc'!$V$24:$V$539=1)*(ROW('Tables calc'!$V$24:$V$539)-ROW('Tables calc'!$V$23)),E156)))))</f>
        <v/>
      </c>
      <c r="B156" s="606" t="str" cm="1">
        <f t="array" ref="B156">IF(E156='Tables calc'!$U$1+1,"#",IF(B155="#","",IF(B155="","",INDEX('Tables calc'!$S$24:$S$539,_xlfn.AGGREGATE(15,3,('Tables calc'!$V$24:$V$539=1)/('Tables calc'!$V$24:$V$539=1)*(ROW('Tables calc'!$V$24:$V$539)-ROW('Tables calc'!$V$23)),E156)))))</f>
        <v/>
      </c>
      <c r="C156" s="607" t="str">
        <f t="shared" si="25"/>
        <v/>
      </c>
      <c r="D156" s="608" t="str" cm="1">
        <f t="array" ref="D156">IF(E156='Tables calc'!$U$1+1,'Tables calc'!$Y$24,IF(D155='Tables calc'!$Y$24,"",IF(D155="","",INDEX('Tables calc'!$T$24:$T$539,_xlfn.AGGREGATE(15,3,('Tables calc'!$V$24:$V$539=1)/('Tables calc'!$V$24:$V$539=1)*(ROW('Tables calc'!$V$24:$V$539)-ROW('Tables calc'!$V$23)),E156)))))</f>
        <v/>
      </c>
      <c r="E156" s="69">
        <v>155</v>
      </c>
      <c r="F156" s="69" t="str">
        <f t="shared" si="18"/>
        <v/>
      </c>
      <c r="G156" s="69" t="str">
        <f t="shared" si="19"/>
        <v/>
      </c>
      <c r="H156" s="69" t="str">
        <f t="shared" si="26"/>
        <v/>
      </c>
      <c r="I156" s="69" t="str">
        <f t="shared" si="20"/>
        <v/>
      </c>
      <c r="J156" s="69" t="str">
        <f t="shared" si="21"/>
        <v/>
      </c>
      <c r="K156" s="69" t="str">
        <f t="shared" si="22"/>
        <v/>
      </c>
      <c r="L156" s="69" t="str">
        <f t="shared" si="23"/>
        <v/>
      </c>
      <c r="M156" s="69" t="str">
        <f t="shared" si="24"/>
        <v/>
      </c>
    </row>
    <row r="157" spans="1:13" x14ac:dyDescent="0.3">
      <c r="A157" s="606" t="str" cm="1">
        <f t="array" ref="A157">IF(E157='Tables calc'!$U$1+1,"Totals:",IF(A156="Totals:","",IF(A156="","",INDEX('Tables calc'!$R$24:$R$539,_xlfn.AGGREGATE(15,3,('Tables calc'!$V$24:$V$539=1)/('Tables calc'!$V$24:$V$539=1)*(ROW('Tables calc'!$V$24:$V$539)-ROW('Tables calc'!$V$23)),E157)))))</f>
        <v/>
      </c>
      <c r="B157" s="606" t="str" cm="1">
        <f t="array" ref="B157">IF(E157='Tables calc'!$U$1+1,"#",IF(B156="#","",IF(B156="","",INDEX('Tables calc'!$S$24:$S$539,_xlfn.AGGREGATE(15,3,('Tables calc'!$V$24:$V$539=1)/('Tables calc'!$V$24:$V$539=1)*(ROW('Tables calc'!$V$24:$V$539)-ROW('Tables calc'!$V$23)),E157)))))</f>
        <v/>
      </c>
      <c r="C157" s="607" t="str">
        <f t="shared" si="25"/>
        <v/>
      </c>
      <c r="D157" s="608" t="str" cm="1">
        <f t="array" ref="D157">IF(E157='Tables calc'!$U$1+1,'Tables calc'!$Y$24,IF(D156='Tables calc'!$Y$24,"",IF(D156="","",INDEX('Tables calc'!$T$24:$T$539,_xlfn.AGGREGATE(15,3,('Tables calc'!$V$24:$V$539=1)/('Tables calc'!$V$24:$V$539=1)*(ROW('Tables calc'!$V$24:$V$539)-ROW('Tables calc'!$V$23)),E157)))))</f>
        <v/>
      </c>
      <c r="E157" s="69">
        <v>156</v>
      </c>
      <c r="F157" s="69" t="str">
        <f t="shared" si="18"/>
        <v/>
      </c>
      <c r="G157" s="69" t="str">
        <f t="shared" si="19"/>
        <v/>
      </c>
      <c r="H157" s="69" t="str">
        <f t="shared" si="26"/>
        <v/>
      </c>
      <c r="I157" s="69" t="str">
        <f t="shared" si="20"/>
        <v/>
      </c>
      <c r="J157" s="69" t="str">
        <f t="shared" si="21"/>
        <v/>
      </c>
      <c r="K157" s="69" t="str">
        <f t="shared" si="22"/>
        <v/>
      </c>
      <c r="L157" s="69" t="str">
        <f t="shared" si="23"/>
        <v/>
      </c>
      <c r="M157" s="69" t="str">
        <f t="shared" si="24"/>
        <v/>
      </c>
    </row>
    <row r="158" spans="1:13" x14ac:dyDescent="0.3">
      <c r="A158" s="606" t="str" cm="1">
        <f t="array" ref="A158">IF(E158='Tables calc'!$U$1+1,"Totals:",IF(A157="Totals:","",IF(A157="","",INDEX('Tables calc'!$R$24:$R$539,_xlfn.AGGREGATE(15,3,('Tables calc'!$V$24:$V$539=1)/('Tables calc'!$V$24:$V$539=1)*(ROW('Tables calc'!$V$24:$V$539)-ROW('Tables calc'!$V$23)),E158)))))</f>
        <v/>
      </c>
      <c r="B158" s="606" t="str" cm="1">
        <f t="array" ref="B158">IF(E158='Tables calc'!$U$1+1,"#",IF(B157="#","",IF(B157="","",INDEX('Tables calc'!$S$24:$S$539,_xlfn.AGGREGATE(15,3,('Tables calc'!$V$24:$V$539=1)/('Tables calc'!$V$24:$V$539=1)*(ROW('Tables calc'!$V$24:$V$539)-ROW('Tables calc'!$V$23)),E158)))))</f>
        <v/>
      </c>
      <c r="C158" s="607" t="str">
        <f t="shared" si="25"/>
        <v/>
      </c>
      <c r="D158" s="608" t="str" cm="1">
        <f t="array" ref="D158">IF(E158='Tables calc'!$U$1+1,'Tables calc'!$Y$24,IF(D157='Tables calc'!$Y$24,"",IF(D157="","",INDEX('Tables calc'!$T$24:$T$539,_xlfn.AGGREGATE(15,3,('Tables calc'!$V$24:$V$539=1)/('Tables calc'!$V$24:$V$539=1)*(ROW('Tables calc'!$V$24:$V$539)-ROW('Tables calc'!$V$23)),E158)))))</f>
        <v/>
      </c>
      <c r="E158" s="69">
        <v>157</v>
      </c>
      <c r="F158" s="69" t="str">
        <f t="shared" si="18"/>
        <v/>
      </c>
      <c r="G158" s="69" t="str">
        <f t="shared" si="19"/>
        <v/>
      </c>
      <c r="H158" s="69" t="str">
        <f t="shared" si="26"/>
        <v/>
      </c>
      <c r="I158" s="69" t="str">
        <f t="shared" si="20"/>
        <v/>
      </c>
      <c r="J158" s="69" t="str">
        <f t="shared" si="21"/>
        <v/>
      </c>
      <c r="K158" s="69" t="str">
        <f t="shared" si="22"/>
        <v/>
      </c>
      <c r="L158" s="69" t="str">
        <f t="shared" si="23"/>
        <v/>
      </c>
      <c r="M158" s="69" t="str">
        <f t="shared" si="24"/>
        <v/>
      </c>
    </row>
    <row r="159" spans="1:13" x14ac:dyDescent="0.3">
      <c r="A159" s="606" t="str" cm="1">
        <f t="array" ref="A159">IF(E159='Tables calc'!$U$1+1,"Totals:",IF(A158="Totals:","",IF(A158="","",INDEX('Tables calc'!$R$24:$R$539,_xlfn.AGGREGATE(15,3,('Tables calc'!$V$24:$V$539=1)/('Tables calc'!$V$24:$V$539=1)*(ROW('Tables calc'!$V$24:$V$539)-ROW('Tables calc'!$V$23)),E159)))))</f>
        <v/>
      </c>
      <c r="B159" s="606" t="str" cm="1">
        <f t="array" ref="B159">IF(E159='Tables calc'!$U$1+1,"#",IF(B158="#","",IF(B158="","",INDEX('Tables calc'!$S$24:$S$539,_xlfn.AGGREGATE(15,3,('Tables calc'!$V$24:$V$539=1)/('Tables calc'!$V$24:$V$539=1)*(ROW('Tables calc'!$V$24:$V$539)-ROW('Tables calc'!$V$23)),E159)))))</f>
        <v/>
      </c>
      <c r="C159" s="607" t="str">
        <f t="shared" si="25"/>
        <v/>
      </c>
      <c r="D159" s="608" t="str" cm="1">
        <f t="array" ref="D159">IF(E159='Tables calc'!$U$1+1,'Tables calc'!$Y$24,IF(D158='Tables calc'!$Y$24,"",IF(D158="","",INDEX('Tables calc'!$T$24:$T$539,_xlfn.AGGREGATE(15,3,('Tables calc'!$V$24:$V$539=1)/('Tables calc'!$V$24:$V$539=1)*(ROW('Tables calc'!$V$24:$V$539)-ROW('Tables calc'!$V$23)),E159)))))</f>
        <v/>
      </c>
      <c r="E159" s="69">
        <v>158</v>
      </c>
      <c r="F159" s="69" t="str">
        <f t="shared" si="18"/>
        <v/>
      </c>
      <c r="G159" s="69" t="str">
        <f t="shared" si="19"/>
        <v/>
      </c>
      <c r="H159" s="69" t="str">
        <f t="shared" si="26"/>
        <v/>
      </c>
      <c r="I159" s="69" t="str">
        <f t="shared" si="20"/>
        <v/>
      </c>
      <c r="J159" s="69" t="str">
        <f t="shared" si="21"/>
        <v/>
      </c>
      <c r="K159" s="69" t="str">
        <f t="shared" si="22"/>
        <v/>
      </c>
      <c r="L159" s="69" t="str">
        <f t="shared" si="23"/>
        <v/>
      </c>
      <c r="M159" s="69" t="str">
        <f t="shared" si="24"/>
        <v/>
      </c>
    </row>
    <row r="160" spans="1:13" x14ac:dyDescent="0.3">
      <c r="A160" s="606" t="str" cm="1">
        <f t="array" ref="A160">IF(E160='Tables calc'!$U$1+1,"Totals:",IF(A159="Totals:","",IF(A159="","",INDEX('Tables calc'!$R$24:$R$539,_xlfn.AGGREGATE(15,3,('Tables calc'!$V$24:$V$539=1)/('Tables calc'!$V$24:$V$539=1)*(ROW('Tables calc'!$V$24:$V$539)-ROW('Tables calc'!$V$23)),E160)))))</f>
        <v/>
      </c>
      <c r="B160" s="606" t="str" cm="1">
        <f t="array" ref="B160">IF(E160='Tables calc'!$U$1+1,"#",IF(B159="#","",IF(B159="","",INDEX('Tables calc'!$S$24:$S$539,_xlfn.AGGREGATE(15,3,('Tables calc'!$V$24:$V$539=1)/('Tables calc'!$V$24:$V$539=1)*(ROW('Tables calc'!$V$24:$V$539)-ROW('Tables calc'!$V$23)),E160)))))</f>
        <v/>
      </c>
      <c r="C160" s="607" t="str">
        <f t="shared" si="25"/>
        <v/>
      </c>
      <c r="D160" s="608" t="str" cm="1">
        <f t="array" ref="D160">IF(E160='Tables calc'!$U$1+1,'Tables calc'!$Y$24,IF(D159='Tables calc'!$Y$24,"",IF(D159="","",INDEX('Tables calc'!$T$24:$T$539,_xlfn.AGGREGATE(15,3,('Tables calc'!$V$24:$V$539=1)/('Tables calc'!$V$24:$V$539=1)*(ROW('Tables calc'!$V$24:$V$539)-ROW('Tables calc'!$V$23)),E160)))))</f>
        <v/>
      </c>
      <c r="E160" s="69">
        <v>159</v>
      </c>
      <c r="F160" s="69" t="str">
        <f t="shared" si="18"/>
        <v/>
      </c>
      <c r="G160" s="69" t="str">
        <f t="shared" si="19"/>
        <v/>
      </c>
      <c r="H160" s="69" t="str">
        <f t="shared" si="26"/>
        <v/>
      </c>
      <c r="I160" s="69" t="str">
        <f t="shared" si="20"/>
        <v/>
      </c>
      <c r="J160" s="69" t="str">
        <f t="shared" si="21"/>
        <v/>
      </c>
      <c r="K160" s="69" t="str">
        <f t="shared" si="22"/>
        <v/>
      </c>
      <c r="L160" s="69" t="str">
        <f t="shared" si="23"/>
        <v/>
      </c>
      <c r="M160" s="69" t="str">
        <f t="shared" si="24"/>
        <v/>
      </c>
    </row>
    <row r="161" spans="1:13" x14ac:dyDescent="0.3">
      <c r="A161" s="606" t="str" cm="1">
        <f t="array" ref="A161">IF(E161='Tables calc'!$U$1+1,"Totals:",IF(A160="Totals:","",IF(A160="","",INDEX('Tables calc'!$R$24:$R$539,_xlfn.AGGREGATE(15,3,('Tables calc'!$V$24:$V$539=1)/('Tables calc'!$V$24:$V$539=1)*(ROW('Tables calc'!$V$24:$V$539)-ROW('Tables calc'!$V$23)),E161)))))</f>
        <v/>
      </c>
      <c r="B161" s="606" t="str" cm="1">
        <f t="array" ref="B161">IF(E161='Tables calc'!$U$1+1,"#",IF(B160="#","",IF(B160="","",INDEX('Tables calc'!$S$24:$S$539,_xlfn.AGGREGATE(15,3,('Tables calc'!$V$24:$V$539=1)/('Tables calc'!$V$24:$V$539=1)*(ROW('Tables calc'!$V$24:$V$539)-ROW('Tables calc'!$V$23)),E161)))))</f>
        <v/>
      </c>
      <c r="C161" s="607" t="str">
        <f t="shared" si="25"/>
        <v/>
      </c>
      <c r="D161" s="608" t="str" cm="1">
        <f t="array" ref="D161">IF(E161='Tables calc'!$U$1+1,'Tables calc'!$Y$24,IF(D160='Tables calc'!$Y$24,"",IF(D160="","",INDEX('Tables calc'!$T$24:$T$539,_xlfn.AGGREGATE(15,3,('Tables calc'!$V$24:$V$539=1)/('Tables calc'!$V$24:$V$539=1)*(ROW('Tables calc'!$V$24:$V$539)-ROW('Tables calc'!$V$23)),E161)))))</f>
        <v/>
      </c>
      <c r="E161" s="69">
        <v>160</v>
      </c>
      <c r="F161" s="69" t="str">
        <f t="shared" si="18"/>
        <v/>
      </c>
      <c r="G161" s="69" t="str">
        <f t="shared" si="19"/>
        <v/>
      </c>
      <c r="H161" s="69" t="str">
        <f t="shared" si="26"/>
        <v/>
      </c>
      <c r="I161" s="69" t="str">
        <f t="shared" si="20"/>
        <v/>
      </c>
      <c r="J161" s="69" t="str">
        <f t="shared" si="21"/>
        <v/>
      </c>
      <c r="K161" s="69" t="str">
        <f t="shared" si="22"/>
        <v/>
      </c>
      <c r="L161" s="69" t="str">
        <f t="shared" si="23"/>
        <v/>
      </c>
      <c r="M161" s="69" t="str">
        <f t="shared" si="24"/>
        <v/>
      </c>
    </row>
    <row r="162" spans="1:13" x14ac:dyDescent="0.3">
      <c r="A162" s="606" t="str" cm="1">
        <f t="array" ref="A162">IF(E162='Tables calc'!$U$1+1,"Totals:",IF(A161="Totals:","",IF(A161="","",INDEX('Tables calc'!$R$24:$R$539,_xlfn.AGGREGATE(15,3,('Tables calc'!$V$24:$V$539=1)/('Tables calc'!$V$24:$V$539=1)*(ROW('Tables calc'!$V$24:$V$539)-ROW('Tables calc'!$V$23)),E162)))))</f>
        <v/>
      </c>
      <c r="B162" s="606" t="str" cm="1">
        <f t="array" ref="B162">IF(E162='Tables calc'!$U$1+1,"#",IF(B161="#","",IF(B161="","",INDEX('Tables calc'!$S$24:$S$539,_xlfn.AGGREGATE(15,3,('Tables calc'!$V$24:$V$539=1)/('Tables calc'!$V$24:$V$539=1)*(ROW('Tables calc'!$V$24:$V$539)-ROW('Tables calc'!$V$23)),E162)))))</f>
        <v/>
      </c>
      <c r="C162" s="607" t="str">
        <f t="shared" si="25"/>
        <v/>
      </c>
      <c r="D162" s="608" t="str" cm="1">
        <f t="array" ref="D162">IF(E162='Tables calc'!$U$1+1,'Tables calc'!$Y$24,IF(D161='Tables calc'!$Y$24,"",IF(D161="","",INDEX('Tables calc'!$T$24:$T$539,_xlfn.AGGREGATE(15,3,('Tables calc'!$V$24:$V$539=1)/('Tables calc'!$V$24:$V$539=1)*(ROW('Tables calc'!$V$24:$V$539)-ROW('Tables calc'!$V$23)),E162)))))</f>
        <v/>
      </c>
      <c r="E162" s="69">
        <v>161</v>
      </c>
      <c r="F162" s="69" t="str">
        <f t="shared" si="18"/>
        <v/>
      </c>
      <c r="G162" s="69" t="str">
        <f t="shared" si="19"/>
        <v/>
      </c>
      <c r="H162" s="69" t="str">
        <f t="shared" si="26"/>
        <v/>
      </c>
      <c r="I162" s="69" t="str">
        <f t="shared" si="20"/>
        <v/>
      </c>
      <c r="J162" s="69" t="str">
        <f t="shared" si="21"/>
        <v/>
      </c>
      <c r="K162" s="69" t="str">
        <f t="shared" si="22"/>
        <v/>
      </c>
      <c r="L162" s="69" t="str">
        <f t="shared" si="23"/>
        <v/>
      </c>
      <c r="M162" s="69" t="str">
        <f t="shared" si="24"/>
        <v/>
      </c>
    </row>
    <row r="163" spans="1:13" x14ac:dyDescent="0.3">
      <c r="A163" s="606" t="str" cm="1">
        <f t="array" ref="A163">IF(E163='Tables calc'!$U$1+1,"Totals:",IF(A162="Totals:","",IF(A162="","",INDEX('Tables calc'!$R$24:$R$539,_xlfn.AGGREGATE(15,3,('Tables calc'!$V$24:$V$539=1)/('Tables calc'!$V$24:$V$539=1)*(ROW('Tables calc'!$V$24:$V$539)-ROW('Tables calc'!$V$23)),E163)))))</f>
        <v/>
      </c>
      <c r="B163" s="606" t="str" cm="1">
        <f t="array" ref="B163">IF(E163='Tables calc'!$U$1+1,"#",IF(B162="#","",IF(B162="","",INDEX('Tables calc'!$S$24:$S$539,_xlfn.AGGREGATE(15,3,('Tables calc'!$V$24:$V$539=1)/('Tables calc'!$V$24:$V$539=1)*(ROW('Tables calc'!$V$24:$V$539)-ROW('Tables calc'!$V$23)),E163)))))</f>
        <v/>
      </c>
      <c r="C163" s="607" t="str">
        <f t="shared" si="25"/>
        <v/>
      </c>
      <c r="D163" s="608" t="str" cm="1">
        <f t="array" ref="D163">IF(E163='Tables calc'!$U$1+1,'Tables calc'!$Y$24,IF(D162='Tables calc'!$Y$24,"",IF(D162="","",INDEX('Tables calc'!$T$24:$T$539,_xlfn.AGGREGATE(15,3,('Tables calc'!$V$24:$V$539=1)/('Tables calc'!$V$24:$V$539=1)*(ROW('Tables calc'!$V$24:$V$539)-ROW('Tables calc'!$V$23)),E163)))))</f>
        <v/>
      </c>
      <c r="E163" s="69">
        <v>162</v>
      </c>
      <c r="F163" s="69" t="str">
        <f t="shared" si="18"/>
        <v/>
      </c>
      <c r="G163" s="69" t="str">
        <f t="shared" si="19"/>
        <v/>
      </c>
      <c r="H163" s="69" t="str">
        <f t="shared" si="26"/>
        <v/>
      </c>
      <c r="I163" s="69" t="str">
        <f t="shared" si="20"/>
        <v/>
      </c>
      <c r="J163" s="69" t="str">
        <f t="shared" si="21"/>
        <v/>
      </c>
      <c r="K163" s="69" t="str">
        <f t="shared" si="22"/>
        <v/>
      </c>
      <c r="L163" s="69" t="str">
        <f t="shared" si="23"/>
        <v/>
      </c>
      <c r="M163" s="69" t="str">
        <f t="shared" si="24"/>
        <v/>
      </c>
    </row>
    <row r="164" spans="1:13" x14ac:dyDescent="0.3">
      <c r="A164" s="606" t="str" cm="1">
        <f t="array" ref="A164">IF(E164='Tables calc'!$U$1+1,"Totals:",IF(A163="Totals:","",IF(A163="","",INDEX('Tables calc'!$R$24:$R$539,_xlfn.AGGREGATE(15,3,('Tables calc'!$V$24:$V$539=1)/('Tables calc'!$V$24:$V$539=1)*(ROW('Tables calc'!$V$24:$V$539)-ROW('Tables calc'!$V$23)),E164)))))</f>
        <v/>
      </c>
      <c r="B164" s="606" t="str" cm="1">
        <f t="array" ref="B164">IF(E164='Tables calc'!$U$1+1,"#",IF(B163="#","",IF(B163="","",INDEX('Tables calc'!$S$24:$S$539,_xlfn.AGGREGATE(15,3,('Tables calc'!$V$24:$V$539=1)/('Tables calc'!$V$24:$V$539=1)*(ROW('Tables calc'!$V$24:$V$539)-ROW('Tables calc'!$V$23)),E164)))))</f>
        <v/>
      </c>
      <c r="C164" s="607" t="str">
        <f t="shared" si="25"/>
        <v/>
      </c>
      <c r="D164" s="608" t="str" cm="1">
        <f t="array" ref="D164">IF(E164='Tables calc'!$U$1+1,'Tables calc'!$Y$24,IF(D163='Tables calc'!$Y$24,"",IF(D163="","",INDEX('Tables calc'!$T$24:$T$539,_xlfn.AGGREGATE(15,3,('Tables calc'!$V$24:$V$539=1)/('Tables calc'!$V$24:$V$539=1)*(ROW('Tables calc'!$V$24:$V$539)-ROW('Tables calc'!$V$23)),E164)))))</f>
        <v/>
      </c>
      <c r="E164" s="69">
        <v>163</v>
      </c>
      <c r="F164" s="69" t="str">
        <f t="shared" si="18"/>
        <v/>
      </c>
      <c r="G164" s="69" t="str">
        <f t="shared" si="19"/>
        <v/>
      </c>
      <c r="H164" s="69" t="str">
        <f t="shared" si="26"/>
        <v/>
      </c>
      <c r="I164" s="69" t="str">
        <f t="shared" si="20"/>
        <v/>
      </c>
      <c r="J164" s="69" t="str">
        <f t="shared" si="21"/>
        <v/>
      </c>
      <c r="K164" s="69" t="str">
        <f t="shared" si="22"/>
        <v/>
      </c>
      <c r="L164" s="69" t="str">
        <f t="shared" si="23"/>
        <v/>
      </c>
      <c r="M164" s="69" t="str">
        <f t="shared" si="24"/>
        <v/>
      </c>
    </row>
    <row r="165" spans="1:13" x14ac:dyDescent="0.3">
      <c r="A165" s="606" t="str" cm="1">
        <f t="array" ref="A165">IF(E165='Tables calc'!$U$1+1,"Totals:",IF(A164="Totals:","",IF(A164="","",INDEX('Tables calc'!$R$24:$R$539,_xlfn.AGGREGATE(15,3,('Tables calc'!$V$24:$V$539=1)/('Tables calc'!$V$24:$V$539=1)*(ROW('Tables calc'!$V$24:$V$539)-ROW('Tables calc'!$V$23)),E165)))))</f>
        <v/>
      </c>
      <c r="B165" s="606" t="str" cm="1">
        <f t="array" ref="B165">IF(E165='Tables calc'!$U$1+1,"#",IF(B164="#","",IF(B164="","",INDEX('Tables calc'!$S$24:$S$539,_xlfn.AGGREGATE(15,3,('Tables calc'!$V$24:$V$539=1)/('Tables calc'!$V$24:$V$539=1)*(ROW('Tables calc'!$V$24:$V$539)-ROW('Tables calc'!$V$23)),E165)))))</f>
        <v/>
      </c>
      <c r="C165" s="607" t="str">
        <f t="shared" si="25"/>
        <v/>
      </c>
      <c r="D165" s="608" t="str" cm="1">
        <f t="array" ref="D165">IF(E165='Tables calc'!$U$1+1,'Tables calc'!$Y$24,IF(D164='Tables calc'!$Y$24,"",IF(D164="","",INDEX('Tables calc'!$T$24:$T$539,_xlfn.AGGREGATE(15,3,('Tables calc'!$V$24:$V$539=1)/('Tables calc'!$V$24:$V$539=1)*(ROW('Tables calc'!$V$24:$V$539)-ROW('Tables calc'!$V$23)),E165)))))</f>
        <v/>
      </c>
      <c r="E165" s="69">
        <v>164</v>
      </c>
      <c r="F165" s="69" t="str">
        <f t="shared" si="18"/>
        <v/>
      </c>
      <c r="G165" s="69" t="str">
        <f t="shared" si="19"/>
        <v/>
      </c>
      <c r="H165" s="69" t="str">
        <f t="shared" si="26"/>
        <v/>
      </c>
      <c r="I165" s="69" t="str">
        <f t="shared" si="20"/>
        <v/>
      </c>
      <c r="J165" s="69" t="str">
        <f t="shared" si="21"/>
        <v/>
      </c>
      <c r="K165" s="69" t="str">
        <f t="shared" si="22"/>
        <v/>
      </c>
      <c r="L165" s="69" t="str">
        <f t="shared" si="23"/>
        <v/>
      </c>
      <c r="M165" s="69" t="str">
        <f t="shared" si="24"/>
        <v/>
      </c>
    </row>
    <row r="166" spans="1:13" x14ac:dyDescent="0.3">
      <c r="A166" s="606" t="str" cm="1">
        <f t="array" ref="A166">IF(E166='Tables calc'!$U$1+1,"Totals:",IF(A165="Totals:","",IF(A165="","",INDEX('Tables calc'!$R$24:$R$539,_xlfn.AGGREGATE(15,3,('Tables calc'!$V$24:$V$539=1)/('Tables calc'!$V$24:$V$539=1)*(ROW('Tables calc'!$V$24:$V$539)-ROW('Tables calc'!$V$23)),E166)))))</f>
        <v/>
      </c>
      <c r="B166" s="606" t="str" cm="1">
        <f t="array" ref="B166">IF(E166='Tables calc'!$U$1+1,"#",IF(B165="#","",IF(B165="","",INDEX('Tables calc'!$S$24:$S$539,_xlfn.AGGREGATE(15,3,('Tables calc'!$V$24:$V$539=1)/('Tables calc'!$V$24:$V$539=1)*(ROW('Tables calc'!$V$24:$V$539)-ROW('Tables calc'!$V$23)),E166)))))</f>
        <v/>
      </c>
      <c r="C166" s="607" t="str">
        <f t="shared" si="25"/>
        <v/>
      </c>
      <c r="D166" s="608" t="str" cm="1">
        <f t="array" ref="D166">IF(E166='Tables calc'!$U$1+1,'Tables calc'!$Y$24,IF(D165='Tables calc'!$Y$24,"",IF(D165="","",INDEX('Tables calc'!$T$24:$T$539,_xlfn.AGGREGATE(15,3,('Tables calc'!$V$24:$V$539=1)/('Tables calc'!$V$24:$V$539=1)*(ROW('Tables calc'!$V$24:$V$539)-ROW('Tables calc'!$V$23)),E166)))))</f>
        <v/>
      </c>
      <c r="E166" s="69">
        <v>165</v>
      </c>
      <c r="F166" s="69" t="str">
        <f t="shared" si="18"/>
        <v/>
      </c>
      <c r="G166" s="69" t="str">
        <f t="shared" si="19"/>
        <v/>
      </c>
      <c r="H166" s="69" t="str">
        <f t="shared" si="26"/>
        <v/>
      </c>
      <c r="I166" s="69" t="str">
        <f t="shared" si="20"/>
        <v/>
      </c>
      <c r="J166" s="69" t="str">
        <f t="shared" si="21"/>
        <v/>
      </c>
      <c r="K166" s="69" t="str">
        <f t="shared" si="22"/>
        <v/>
      </c>
      <c r="L166" s="69" t="str">
        <f t="shared" si="23"/>
        <v/>
      </c>
      <c r="M166" s="69" t="str">
        <f t="shared" si="24"/>
        <v/>
      </c>
    </row>
    <row r="167" spans="1:13" x14ac:dyDescent="0.3">
      <c r="A167" s="606" t="str" cm="1">
        <f t="array" ref="A167">IF(E167='Tables calc'!$U$1+1,"Totals:",IF(A166="Totals:","",IF(A166="","",INDEX('Tables calc'!$R$24:$R$539,_xlfn.AGGREGATE(15,3,('Tables calc'!$V$24:$V$539=1)/('Tables calc'!$V$24:$V$539=1)*(ROW('Tables calc'!$V$24:$V$539)-ROW('Tables calc'!$V$23)),E167)))))</f>
        <v/>
      </c>
      <c r="B167" s="606" t="str" cm="1">
        <f t="array" ref="B167">IF(E167='Tables calc'!$U$1+1,"#",IF(B166="#","",IF(B166="","",INDEX('Tables calc'!$S$24:$S$539,_xlfn.AGGREGATE(15,3,('Tables calc'!$V$24:$V$539=1)/('Tables calc'!$V$24:$V$539=1)*(ROW('Tables calc'!$V$24:$V$539)-ROW('Tables calc'!$V$23)),E167)))))</f>
        <v/>
      </c>
      <c r="C167" s="607" t="str">
        <f t="shared" si="25"/>
        <v/>
      </c>
      <c r="D167" s="608" t="str" cm="1">
        <f t="array" ref="D167">IF(E167='Tables calc'!$U$1+1,'Tables calc'!$Y$24,IF(D166='Tables calc'!$Y$24,"",IF(D166="","",INDEX('Tables calc'!$T$24:$T$539,_xlfn.AGGREGATE(15,3,('Tables calc'!$V$24:$V$539=1)/('Tables calc'!$V$24:$V$539=1)*(ROW('Tables calc'!$V$24:$V$539)-ROW('Tables calc'!$V$23)),E167)))))</f>
        <v/>
      </c>
      <c r="E167" s="69">
        <v>166</v>
      </c>
      <c r="F167" s="69" t="str">
        <f t="shared" si="18"/>
        <v/>
      </c>
      <c r="G167" s="69" t="str">
        <f t="shared" si="19"/>
        <v/>
      </c>
      <c r="H167" s="69" t="str">
        <f t="shared" si="26"/>
        <v/>
      </c>
      <c r="I167" s="69" t="str">
        <f t="shared" si="20"/>
        <v/>
      </c>
      <c r="J167" s="69" t="str">
        <f t="shared" si="21"/>
        <v/>
      </c>
      <c r="K167" s="69" t="str">
        <f t="shared" si="22"/>
        <v/>
      </c>
      <c r="L167" s="69" t="str">
        <f t="shared" si="23"/>
        <v/>
      </c>
      <c r="M167" s="69" t="str">
        <f t="shared" si="24"/>
        <v/>
      </c>
    </row>
    <row r="168" spans="1:13" x14ac:dyDescent="0.3">
      <c r="A168" s="606" t="str" cm="1">
        <f t="array" ref="A168">IF(E168='Tables calc'!$U$1+1,"Totals:",IF(A167="Totals:","",IF(A167="","",INDEX('Tables calc'!$R$24:$R$539,_xlfn.AGGREGATE(15,3,('Tables calc'!$V$24:$V$539=1)/('Tables calc'!$V$24:$V$539=1)*(ROW('Tables calc'!$V$24:$V$539)-ROW('Tables calc'!$V$23)),E168)))))</f>
        <v/>
      </c>
      <c r="B168" s="606" t="str" cm="1">
        <f t="array" ref="B168">IF(E168='Tables calc'!$U$1+1,"#",IF(B167="#","",IF(B167="","",INDEX('Tables calc'!$S$24:$S$539,_xlfn.AGGREGATE(15,3,('Tables calc'!$V$24:$V$539=1)/('Tables calc'!$V$24:$V$539=1)*(ROW('Tables calc'!$V$24:$V$539)-ROW('Tables calc'!$V$23)),E168)))))</f>
        <v/>
      </c>
      <c r="C168" s="607" t="str">
        <f t="shared" si="25"/>
        <v/>
      </c>
      <c r="D168" s="608" t="str" cm="1">
        <f t="array" ref="D168">IF(E168='Tables calc'!$U$1+1,'Tables calc'!$Y$24,IF(D167='Tables calc'!$Y$24,"",IF(D167="","",INDEX('Tables calc'!$T$24:$T$539,_xlfn.AGGREGATE(15,3,('Tables calc'!$V$24:$V$539=1)/('Tables calc'!$V$24:$V$539=1)*(ROW('Tables calc'!$V$24:$V$539)-ROW('Tables calc'!$V$23)),E168)))))</f>
        <v/>
      </c>
      <c r="E168" s="69">
        <v>167</v>
      </c>
      <c r="F168" s="69" t="str">
        <f t="shared" si="18"/>
        <v/>
      </c>
      <c r="G168" s="69" t="str">
        <f t="shared" si="19"/>
        <v/>
      </c>
      <c r="H168" s="69" t="str">
        <f t="shared" si="26"/>
        <v/>
      </c>
      <c r="I168" s="69" t="str">
        <f t="shared" si="20"/>
        <v/>
      </c>
      <c r="J168" s="69" t="str">
        <f t="shared" si="21"/>
        <v/>
      </c>
      <c r="K168" s="69" t="str">
        <f t="shared" si="22"/>
        <v/>
      </c>
      <c r="L168" s="69" t="str">
        <f t="shared" si="23"/>
        <v/>
      </c>
      <c r="M168" s="69" t="str">
        <f t="shared" si="24"/>
        <v/>
      </c>
    </row>
    <row r="169" spans="1:13" x14ac:dyDescent="0.3">
      <c r="A169" s="606" t="str" cm="1">
        <f t="array" ref="A169">IF(E169='Tables calc'!$U$1+1,"Totals:",IF(A168="Totals:","",IF(A168="","",INDEX('Tables calc'!$R$24:$R$539,_xlfn.AGGREGATE(15,3,('Tables calc'!$V$24:$V$539=1)/('Tables calc'!$V$24:$V$539=1)*(ROW('Tables calc'!$V$24:$V$539)-ROW('Tables calc'!$V$23)),E169)))))</f>
        <v/>
      </c>
      <c r="B169" s="606" t="str" cm="1">
        <f t="array" ref="B169">IF(E169='Tables calc'!$U$1+1,"#",IF(B168="#","",IF(B168="","",INDEX('Tables calc'!$S$24:$S$539,_xlfn.AGGREGATE(15,3,('Tables calc'!$V$24:$V$539=1)/('Tables calc'!$V$24:$V$539=1)*(ROW('Tables calc'!$V$24:$V$539)-ROW('Tables calc'!$V$23)),E169)))))</f>
        <v/>
      </c>
      <c r="C169" s="607" t="str">
        <f t="shared" si="25"/>
        <v/>
      </c>
      <c r="D169" s="608" t="str" cm="1">
        <f t="array" ref="D169">IF(E169='Tables calc'!$U$1+1,'Tables calc'!$Y$24,IF(D168='Tables calc'!$Y$24,"",IF(D168="","",INDEX('Tables calc'!$T$24:$T$539,_xlfn.AGGREGATE(15,3,('Tables calc'!$V$24:$V$539=1)/('Tables calc'!$V$24:$V$539=1)*(ROW('Tables calc'!$V$24:$V$539)-ROW('Tables calc'!$V$23)),E169)))))</f>
        <v/>
      </c>
      <c r="E169" s="69">
        <v>168</v>
      </c>
      <c r="F169" s="69" t="str">
        <f t="shared" si="18"/>
        <v/>
      </c>
      <c r="G169" s="69" t="str">
        <f t="shared" si="19"/>
        <v/>
      </c>
      <c r="H169" s="69" t="str">
        <f t="shared" si="26"/>
        <v/>
      </c>
      <c r="I169" s="69" t="str">
        <f t="shared" si="20"/>
        <v/>
      </c>
      <c r="J169" s="69" t="str">
        <f t="shared" si="21"/>
        <v/>
      </c>
      <c r="K169" s="69" t="str">
        <f t="shared" si="22"/>
        <v/>
      </c>
      <c r="L169" s="69" t="str">
        <f t="shared" si="23"/>
        <v/>
      </c>
      <c r="M169" s="69" t="str">
        <f t="shared" si="24"/>
        <v/>
      </c>
    </row>
    <row r="170" spans="1:13" x14ac:dyDescent="0.3">
      <c r="A170" s="606" t="str" cm="1">
        <f t="array" ref="A170">IF(E170='Tables calc'!$U$1+1,"Totals:",IF(A169="Totals:","",IF(A169="","",INDEX('Tables calc'!$R$24:$R$539,_xlfn.AGGREGATE(15,3,('Tables calc'!$V$24:$V$539=1)/('Tables calc'!$V$24:$V$539=1)*(ROW('Tables calc'!$V$24:$V$539)-ROW('Tables calc'!$V$23)),E170)))))</f>
        <v/>
      </c>
      <c r="B170" s="606" t="str" cm="1">
        <f t="array" ref="B170">IF(E170='Tables calc'!$U$1+1,"#",IF(B169="#","",IF(B169="","",INDEX('Tables calc'!$S$24:$S$539,_xlfn.AGGREGATE(15,3,('Tables calc'!$V$24:$V$539=1)/('Tables calc'!$V$24:$V$539=1)*(ROW('Tables calc'!$V$24:$V$539)-ROW('Tables calc'!$V$23)),E170)))))</f>
        <v/>
      </c>
      <c r="C170" s="607" t="str">
        <f t="shared" si="25"/>
        <v/>
      </c>
      <c r="D170" s="608" t="str" cm="1">
        <f t="array" ref="D170">IF(E170='Tables calc'!$U$1+1,'Tables calc'!$Y$24,IF(D169='Tables calc'!$Y$24,"",IF(D169="","",INDEX('Tables calc'!$T$24:$T$539,_xlfn.AGGREGATE(15,3,('Tables calc'!$V$24:$V$539=1)/('Tables calc'!$V$24:$V$539=1)*(ROW('Tables calc'!$V$24:$V$539)-ROW('Tables calc'!$V$23)),E170)))))</f>
        <v/>
      </c>
      <c r="E170" s="69">
        <v>169</v>
      </c>
      <c r="F170" s="69" t="str">
        <f t="shared" si="18"/>
        <v/>
      </c>
      <c r="G170" s="69" t="str">
        <f t="shared" si="19"/>
        <v/>
      </c>
      <c r="H170" s="69" t="str">
        <f t="shared" si="26"/>
        <v/>
      </c>
      <c r="I170" s="69" t="str">
        <f t="shared" si="20"/>
        <v/>
      </c>
      <c r="J170" s="69" t="str">
        <f t="shared" si="21"/>
        <v/>
      </c>
      <c r="K170" s="69" t="str">
        <f t="shared" si="22"/>
        <v/>
      </c>
      <c r="L170" s="69" t="str">
        <f t="shared" si="23"/>
        <v/>
      </c>
      <c r="M170" s="69" t="str">
        <f t="shared" si="24"/>
        <v/>
      </c>
    </row>
    <row r="171" spans="1:13" x14ac:dyDescent="0.3">
      <c r="A171" s="606" t="str" cm="1">
        <f t="array" ref="A171">IF(E171='Tables calc'!$U$1+1,"Totals:",IF(A170="Totals:","",IF(A170="","",INDEX('Tables calc'!$R$24:$R$539,_xlfn.AGGREGATE(15,3,('Tables calc'!$V$24:$V$539=1)/('Tables calc'!$V$24:$V$539=1)*(ROW('Tables calc'!$V$24:$V$539)-ROW('Tables calc'!$V$23)),E171)))))</f>
        <v/>
      </c>
      <c r="B171" s="606" t="str" cm="1">
        <f t="array" ref="B171">IF(E171='Tables calc'!$U$1+1,"#",IF(B170="#","",IF(B170="","",INDEX('Tables calc'!$S$24:$S$539,_xlfn.AGGREGATE(15,3,('Tables calc'!$V$24:$V$539=1)/('Tables calc'!$V$24:$V$539=1)*(ROW('Tables calc'!$V$24:$V$539)-ROW('Tables calc'!$V$23)),E171)))))</f>
        <v/>
      </c>
      <c r="C171" s="607" t="str">
        <f t="shared" si="25"/>
        <v/>
      </c>
      <c r="D171" s="608" t="str" cm="1">
        <f t="array" ref="D171">IF(E171='Tables calc'!$U$1+1,'Tables calc'!$Y$24,IF(D170='Tables calc'!$Y$24,"",IF(D170="","",INDEX('Tables calc'!$T$24:$T$539,_xlfn.AGGREGATE(15,3,('Tables calc'!$V$24:$V$539=1)/('Tables calc'!$V$24:$V$539=1)*(ROW('Tables calc'!$V$24:$V$539)-ROW('Tables calc'!$V$23)),E171)))))</f>
        <v/>
      </c>
      <c r="E171" s="69">
        <v>170</v>
      </c>
      <c r="F171" s="69" t="str">
        <f t="shared" si="18"/>
        <v/>
      </c>
      <c r="G171" s="69" t="str">
        <f t="shared" si="19"/>
        <v/>
      </c>
      <c r="H171" s="69" t="str">
        <f t="shared" si="26"/>
        <v/>
      </c>
      <c r="I171" s="69" t="str">
        <f t="shared" si="20"/>
        <v/>
      </c>
      <c r="J171" s="69" t="str">
        <f t="shared" si="21"/>
        <v/>
      </c>
      <c r="K171" s="69" t="str">
        <f t="shared" si="22"/>
        <v/>
      </c>
      <c r="L171" s="69" t="str">
        <f t="shared" si="23"/>
        <v/>
      </c>
      <c r="M171" s="69" t="str">
        <f t="shared" si="24"/>
        <v/>
      </c>
    </row>
    <row r="172" spans="1:13" x14ac:dyDescent="0.3">
      <c r="A172" s="606" t="str" cm="1">
        <f t="array" ref="A172">IF(E172='Tables calc'!$U$1+1,"Totals:",IF(A171="Totals:","",IF(A171="","",INDEX('Tables calc'!$R$24:$R$539,_xlfn.AGGREGATE(15,3,('Tables calc'!$V$24:$V$539=1)/('Tables calc'!$V$24:$V$539=1)*(ROW('Tables calc'!$V$24:$V$539)-ROW('Tables calc'!$V$23)),E172)))))</f>
        <v/>
      </c>
      <c r="B172" s="606" t="str" cm="1">
        <f t="array" ref="B172">IF(E172='Tables calc'!$U$1+1,"#",IF(B171="#","",IF(B171="","",INDEX('Tables calc'!$S$24:$S$539,_xlfn.AGGREGATE(15,3,('Tables calc'!$V$24:$V$539=1)/('Tables calc'!$V$24:$V$539=1)*(ROW('Tables calc'!$V$24:$V$539)-ROW('Tables calc'!$V$23)),E172)))))</f>
        <v/>
      </c>
      <c r="C172" s="607" t="str">
        <f t="shared" si="25"/>
        <v/>
      </c>
      <c r="D172" s="608" t="str" cm="1">
        <f t="array" ref="D172">IF(E172='Tables calc'!$U$1+1,'Tables calc'!$Y$24,IF(D171='Tables calc'!$Y$24,"",IF(D171="","",INDEX('Tables calc'!$T$24:$T$539,_xlfn.AGGREGATE(15,3,('Tables calc'!$V$24:$V$539=1)/('Tables calc'!$V$24:$V$539=1)*(ROW('Tables calc'!$V$24:$V$539)-ROW('Tables calc'!$V$23)),E172)))))</f>
        <v/>
      </c>
      <c r="E172" s="69">
        <v>171</v>
      </c>
      <c r="F172" s="69" t="str">
        <f t="shared" si="18"/>
        <v/>
      </c>
      <c r="G172" s="69" t="str">
        <f t="shared" si="19"/>
        <v/>
      </c>
      <c r="H172" s="69" t="str">
        <f t="shared" si="26"/>
        <v/>
      </c>
      <c r="I172" s="69" t="str">
        <f t="shared" si="20"/>
        <v/>
      </c>
      <c r="J172" s="69" t="str">
        <f t="shared" si="21"/>
        <v/>
      </c>
      <c r="K172" s="69" t="str">
        <f t="shared" si="22"/>
        <v/>
      </c>
      <c r="L172" s="69" t="str">
        <f t="shared" si="23"/>
        <v/>
      </c>
      <c r="M172" s="69" t="str">
        <f t="shared" si="24"/>
        <v/>
      </c>
    </row>
    <row r="173" spans="1:13" x14ac:dyDescent="0.3">
      <c r="A173" s="606" t="str" cm="1">
        <f t="array" ref="A173">IF(E173='Tables calc'!$U$1+1,"Totals:",IF(A172="Totals:","",IF(A172="","",INDEX('Tables calc'!$R$24:$R$539,_xlfn.AGGREGATE(15,3,('Tables calc'!$V$24:$V$539=1)/('Tables calc'!$V$24:$V$539=1)*(ROW('Tables calc'!$V$24:$V$539)-ROW('Tables calc'!$V$23)),E173)))))</f>
        <v/>
      </c>
      <c r="B173" s="606" t="str" cm="1">
        <f t="array" ref="B173">IF(E173='Tables calc'!$U$1+1,"#",IF(B172="#","",IF(B172="","",INDEX('Tables calc'!$S$24:$S$539,_xlfn.AGGREGATE(15,3,('Tables calc'!$V$24:$V$539=1)/('Tables calc'!$V$24:$V$539=1)*(ROW('Tables calc'!$V$24:$V$539)-ROW('Tables calc'!$V$23)),E173)))))</f>
        <v/>
      </c>
      <c r="C173" s="607" t="str">
        <f t="shared" si="25"/>
        <v/>
      </c>
      <c r="D173" s="608" t="str" cm="1">
        <f t="array" ref="D173">IF(E173='Tables calc'!$U$1+1,'Tables calc'!$Y$24,IF(D172='Tables calc'!$Y$24,"",IF(D172="","",INDEX('Tables calc'!$T$24:$T$539,_xlfn.AGGREGATE(15,3,('Tables calc'!$V$24:$V$539=1)/('Tables calc'!$V$24:$V$539=1)*(ROW('Tables calc'!$V$24:$V$539)-ROW('Tables calc'!$V$23)),E173)))))</f>
        <v/>
      </c>
      <c r="E173" s="69">
        <v>172</v>
      </c>
      <c r="F173" s="69" t="str">
        <f t="shared" si="18"/>
        <v/>
      </c>
      <c r="G173" s="69" t="str">
        <f t="shared" si="19"/>
        <v/>
      </c>
      <c r="H173" s="69" t="str">
        <f t="shared" si="26"/>
        <v/>
      </c>
      <c r="I173" s="69" t="str">
        <f t="shared" si="20"/>
        <v/>
      </c>
      <c r="J173" s="69" t="str">
        <f t="shared" si="21"/>
        <v/>
      </c>
      <c r="K173" s="69" t="str">
        <f t="shared" si="22"/>
        <v/>
      </c>
      <c r="L173" s="69" t="str">
        <f t="shared" si="23"/>
        <v/>
      </c>
      <c r="M173" s="69" t="str">
        <f t="shared" si="24"/>
        <v/>
      </c>
    </row>
    <row r="174" spans="1:13" x14ac:dyDescent="0.3">
      <c r="A174" s="606" t="str" cm="1">
        <f t="array" ref="A174">IF(E174='Tables calc'!$U$1+1,"Totals:",IF(A173="Totals:","",IF(A173="","",INDEX('Tables calc'!$R$24:$R$539,_xlfn.AGGREGATE(15,3,('Tables calc'!$V$24:$V$539=1)/('Tables calc'!$V$24:$V$539=1)*(ROW('Tables calc'!$V$24:$V$539)-ROW('Tables calc'!$V$23)),E174)))))</f>
        <v/>
      </c>
      <c r="B174" s="606" t="str" cm="1">
        <f t="array" ref="B174">IF(E174='Tables calc'!$U$1+1,"#",IF(B173="#","",IF(B173="","",INDEX('Tables calc'!$S$24:$S$539,_xlfn.AGGREGATE(15,3,('Tables calc'!$V$24:$V$539=1)/('Tables calc'!$V$24:$V$539=1)*(ROW('Tables calc'!$V$24:$V$539)-ROW('Tables calc'!$V$23)),E174)))))</f>
        <v/>
      </c>
      <c r="C174" s="607" t="str">
        <f t="shared" si="25"/>
        <v/>
      </c>
      <c r="D174" s="608" t="str" cm="1">
        <f t="array" ref="D174">IF(E174='Tables calc'!$U$1+1,'Tables calc'!$Y$24,IF(D173='Tables calc'!$Y$24,"",IF(D173="","",INDEX('Tables calc'!$T$24:$T$539,_xlfn.AGGREGATE(15,3,('Tables calc'!$V$24:$V$539=1)/('Tables calc'!$V$24:$V$539=1)*(ROW('Tables calc'!$V$24:$V$539)-ROW('Tables calc'!$V$23)),E174)))))</f>
        <v/>
      </c>
      <c r="E174" s="69">
        <v>173</v>
      </c>
      <c r="F174" s="69" t="str">
        <f t="shared" si="18"/>
        <v/>
      </c>
      <c r="G174" s="69" t="str">
        <f t="shared" si="19"/>
        <v/>
      </c>
      <c r="H174" s="69" t="str">
        <f t="shared" si="26"/>
        <v/>
      </c>
      <c r="I174" s="69" t="str">
        <f t="shared" si="20"/>
        <v/>
      </c>
      <c r="J174" s="69" t="str">
        <f t="shared" si="21"/>
        <v/>
      </c>
      <c r="K174" s="69" t="str">
        <f t="shared" si="22"/>
        <v/>
      </c>
      <c r="L174" s="69" t="str">
        <f t="shared" si="23"/>
        <v/>
      </c>
      <c r="M174" s="69" t="str">
        <f t="shared" si="24"/>
        <v/>
      </c>
    </row>
    <row r="175" spans="1:13" x14ac:dyDescent="0.3">
      <c r="A175" s="606" t="str" cm="1">
        <f t="array" ref="A175">IF(E175='Tables calc'!$U$1+1,"Totals:",IF(A174="Totals:","",IF(A174="","",INDEX('Tables calc'!$R$24:$R$539,_xlfn.AGGREGATE(15,3,('Tables calc'!$V$24:$V$539=1)/('Tables calc'!$V$24:$V$539=1)*(ROW('Tables calc'!$V$24:$V$539)-ROW('Tables calc'!$V$23)),E175)))))</f>
        <v/>
      </c>
      <c r="B175" s="606" t="str" cm="1">
        <f t="array" ref="B175">IF(E175='Tables calc'!$U$1+1,"#",IF(B174="#","",IF(B174="","",INDEX('Tables calc'!$S$24:$S$539,_xlfn.AGGREGATE(15,3,('Tables calc'!$V$24:$V$539=1)/('Tables calc'!$V$24:$V$539=1)*(ROW('Tables calc'!$V$24:$V$539)-ROW('Tables calc'!$V$23)),E175)))))</f>
        <v/>
      </c>
      <c r="C175" s="607" t="str">
        <f t="shared" si="25"/>
        <v/>
      </c>
      <c r="D175" s="608" t="str" cm="1">
        <f t="array" ref="D175">IF(E175='Tables calc'!$U$1+1,'Tables calc'!$Y$24,IF(D174='Tables calc'!$Y$24,"",IF(D174="","",INDEX('Tables calc'!$T$24:$T$539,_xlfn.AGGREGATE(15,3,('Tables calc'!$V$24:$V$539=1)/('Tables calc'!$V$24:$V$539=1)*(ROW('Tables calc'!$V$24:$V$539)-ROW('Tables calc'!$V$23)),E175)))))</f>
        <v/>
      </c>
      <c r="E175" s="69">
        <v>174</v>
      </c>
      <c r="F175" s="69" t="str">
        <f t="shared" si="18"/>
        <v/>
      </c>
      <c r="G175" s="69" t="str">
        <f t="shared" si="19"/>
        <v/>
      </c>
      <c r="H175" s="69" t="str">
        <f t="shared" si="26"/>
        <v/>
      </c>
      <c r="I175" s="69" t="str">
        <f t="shared" si="20"/>
        <v/>
      </c>
      <c r="J175" s="69" t="str">
        <f t="shared" si="21"/>
        <v/>
      </c>
      <c r="K175" s="69" t="str">
        <f t="shared" si="22"/>
        <v/>
      </c>
      <c r="L175" s="69" t="str">
        <f t="shared" si="23"/>
        <v/>
      </c>
      <c r="M175" s="69" t="str">
        <f t="shared" si="24"/>
        <v/>
      </c>
    </row>
    <row r="176" spans="1:13" x14ac:dyDescent="0.3">
      <c r="A176" s="606" t="str" cm="1">
        <f t="array" ref="A176">IF(E176='Tables calc'!$U$1+1,"Totals:",IF(A175="Totals:","",IF(A175="","",INDEX('Tables calc'!$R$24:$R$539,_xlfn.AGGREGATE(15,3,('Tables calc'!$V$24:$V$539=1)/('Tables calc'!$V$24:$V$539=1)*(ROW('Tables calc'!$V$24:$V$539)-ROW('Tables calc'!$V$23)),E176)))))</f>
        <v/>
      </c>
      <c r="B176" s="606" t="str" cm="1">
        <f t="array" ref="B176">IF(E176='Tables calc'!$U$1+1,"#",IF(B175="#","",IF(B175="","",INDEX('Tables calc'!$S$24:$S$539,_xlfn.AGGREGATE(15,3,('Tables calc'!$V$24:$V$539=1)/('Tables calc'!$V$24:$V$539=1)*(ROW('Tables calc'!$V$24:$V$539)-ROW('Tables calc'!$V$23)),E176)))))</f>
        <v/>
      </c>
      <c r="C176" s="607" t="str">
        <f t="shared" si="25"/>
        <v/>
      </c>
      <c r="D176" s="608" t="str" cm="1">
        <f t="array" ref="D176">IF(E176='Tables calc'!$U$1+1,'Tables calc'!$Y$24,IF(D175='Tables calc'!$Y$24,"",IF(D175="","",INDEX('Tables calc'!$T$24:$T$539,_xlfn.AGGREGATE(15,3,('Tables calc'!$V$24:$V$539=1)/('Tables calc'!$V$24:$V$539=1)*(ROW('Tables calc'!$V$24:$V$539)-ROW('Tables calc'!$V$23)),E176)))))</f>
        <v/>
      </c>
      <c r="E176" s="69">
        <v>175</v>
      </c>
      <c r="F176" s="69" t="str">
        <f t="shared" si="18"/>
        <v/>
      </c>
      <c r="G176" s="69" t="str">
        <f t="shared" si="19"/>
        <v/>
      </c>
      <c r="H176" s="69" t="str">
        <f t="shared" si="26"/>
        <v/>
      </c>
      <c r="I176" s="69" t="str">
        <f t="shared" si="20"/>
        <v/>
      </c>
      <c r="J176" s="69" t="str">
        <f t="shared" si="21"/>
        <v/>
      </c>
      <c r="K176" s="69" t="str">
        <f t="shared" si="22"/>
        <v/>
      </c>
      <c r="L176" s="69" t="str">
        <f t="shared" si="23"/>
        <v/>
      </c>
      <c r="M176" s="69" t="str">
        <f t="shared" si="24"/>
        <v/>
      </c>
    </row>
    <row r="177" spans="1:13" x14ac:dyDescent="0.3">
      <c r="A177" s="606" t="str" cm="1">
        <f t="array" ref="A177">IF(E177='Tables calc'!$U$1+1,"Totals:",IF(A176="Totals:","",IF(A176="","",INDEX('Tables calc'!$R$24:$R$539,_xlfn.AGGREGATE(15,3,('Tables calc'!$V$24:$V$539=1)/('Tables calc'!$V$24:$V$539=1)*(ROW('Tables calc'!$V$24:$V$539)-ROW('Tables calc'!$V$23)),E177)))))</f>
        <v/>
      </c>
      <c r="B177" s="606" t="str" cm="1">
        <f t="array" ref="B177">IF(E177='Tables calc'!$U$1+1,"#",IF(B176="#","",IF(B176="","",INDEX('Tables calc'!$S$24:$S$539,_xlfn.AGGREGATE(15,3,('Tables calc'!$V$24:$V$539=1)/('Tables calc'!$V$24:$V$539=1)*(ROW('Tables calc'!$V$24:$V$539)-ROW('Tables calc'!$V$23)),E177)))))</f>
        <v/>
      </c>
      <c r="C177" s="607" t="str">
        <f t="shared" si="25"/>
        <v/>
      </c>
      <c r="D177" s="608" t="str" cm="1">
        <f t="array" ref="D177">IF(E177='Tables calc'!$U$1+1,'Tables calc'!$Y$24,IF(D176='Tables calc'!$Y$24,"",IF(D176="","",INDEX('Tables calc'!$T$24:$T$539,_xlfn.AGGREGATE(15,3,('Tables calc'!$V$24:$V$539=1)/('Tables calc'!$V$24:$V$539=1)*(ROW('Tables calc'!$V$24:$V$539)-ROW('Tables calc'!$V$23)),E177)))))</f>
        <v/>
      </c>
      <c r="E177" s="69">
        <v>176</v>
      </c>
      <c r="F177" s="69" t="str">
        <f t="shared" si="18"/>
        <v/>
      </c>
      <c r="G177" s="69" t="str">
        <f t="shared" si="19"/>
        <v/>
      </c>
      <c r="H177" s="69" t="str">
        <f t="shared" si="26"/>
        <v/>
      </c>
      <c r="I177" s="69" t="str">
        <f t="shared" si="20"/>
        <v/>
      </c>
      <c r="J177" s="69" t="str">
        <f t="shared" si="21"/>
        <v/>
      </c>
      <c r="K177" s="69" t="str">
        <f t="shared" si="22"/>
        <v/>
      </c>
      <c r="L177" s="69" t="str">
        <f t="shared" si="23"/>
        <v/>
      </c>
      <c r="M177" s="69" t="str">
        <f t="shared" si="24"/>
        <v/>
      </c>
    </row>
    <row r="178" spans="1:13" x14ac:dyDescent="0.3">
      <c r="A178" s="606" t="str" cm="1">
        <f t="array" ref="A178">IF(E178='Tables calc'!$U$1+1,"Totals:",IF(A177="Totals:","",IF(A177="","",INDEX('Tables calc'!$R$24:$R$539,_xlfn.AGGREGATE(15,3,('Tables calc'!$V$24:$V$539=1)/('Tables calc'!$V$24:$V$539=1)*(ROW('Tables calc'!$V$24:$V$539)-ROW('Tables calc'!$V$23)),E178)))))</f>
        <v/>
      </c>
      <c r="B178" s="606" t="str" cm="1">
        <f t="array" ref="B178">IF(E178='Tables calc'!$U$1+1,"#",IF(B177="#","",IF(B177="","",INDEX('Tables calc'!$S$24:$S$539,_xlfn.AGGREGATE(15,3,('Tables calc'!$V$24:$V$539=1)/('Tables calc'!$V$24:$V$539=1)*(ROW('Tables calc'!$V$24:$V$539)-ROW('Tables calc'!$V$23)),E178)))))</f>
        <v/>
      </c>
      <c r="C178" s="607" t="str">
        <f t="shared" si="25"/>
        <v/>
      </c>
      <c r="D178" s="608" t="str" cm="1">
        <f t="array" ref="D178">IF(E178='Tables calc'!$U$1+1,'Tables calc'!$Y$24,IF(D177='Tables calc'!$Y$24,"",IF(D177="","",INDEX('Tables calc'!$T$24:$T$539,_xlfn.AGGREGATE(15,3,('Tables calc'!$V$24:$V$539=1)/('Tables calc'!$V$24:$V$539=1)*(ROW('Tables calc'!$V$24:$V$539)-ROW('Tables calc'!$V$23)),E178)))))</f>
        <v/>
      </c>
      <c r="E178" s="69">
        <v>177</v>
      </c>
      <c r="F178" s="69" t="str">
        <f t="shared" si="18"/>
        <v/>
      </c>
      <c r="G178" s="69" t="str">
        <f t="shared" si="19"/>
        <v/>
      </c>
      <c r="H178" s="69" t="str">
        <f t="shared" si="26"/>
        <v/>
      </c>
      <c r="I178" s="69" t="str">
        <f t="shared" si="20"/>
        <v/>
      </c>
      <c r="J178" s="69" t="str">
        <f t="shared" si="21"/>
        <v/>
      </c>
      <c r="K178" s="69" t="str">
        <f t="shared" si="22"/>
        <v/>
      </c>
      <c r="L178" s="69" t="str">
        <f t="shared" si="23"/>
        <v/>
      </c>
      <c r="M178" s="69" t="str">
        <f t="shared" si="24"/>
        <v/>
      </c>
    </row>
    <row r="179" spans="1:13" x14ac:dyDescent="0.3">
      <c r="A179" s="606" t="str" cm="1">
        <f t="array" ref="A179">IF(E179='Tables calc'!$U$1+1,"Totals:",IF(A178="Totals:","",IF(A178="","",INDEX('Tables calc'!$R$24:$R$539,_xlfn.AGGREGATE(15,3,('Tables calc'!$V$24:$V$539=1)/('Tables calc'!$V$24:$V$539=1)*(ROW('Tables calc'!$V$24:$V$539)-ROW('Tables calc'!$V$23)),E179)))))</f>
        <v/>
      </c>
      <c r="B179" s="606" t="str" cm="1">
        <f t="array" ref="B179">IF(E179='Tables calc'!$U$1+1,"#",IF(B178="#","",IF(B178="","",INDEX('Tables calc'!$S$24:$S$539,_xlfn.AGGREGATE(15,3,('Tables calc'!$V$24:$V$539=1)/('Tables calc'!$V$24:$V$539=1)*(ROW('Tables calc'!$V$24:$V$539)-ROW('Tables calc'!$V$23)),E179)))))</f>
        <v/>
      </c>
      <c r="C179" s="607" t="str">
        <f t="shared" si="25"/>
        <v/>
      </c>
      <c r="D179" s="608" t="str" cm="1">
        <f t="array" ref="D179">IF(E179='Tables calc'!$U$1+1,'Tables calc'!$Y$24,IF(D178='Tables calc'!$Y$24,"",IF(D178="","",INDEX('Tables calc'!$T$24:$T$539,_xlfn.AGGREGATE(15,3,('Tables calc'!$V$24:$V$539=1)/('Tables calc'!$V$24:$V$539=1)*(ROW('Tables calc'!$V$24:$V$539)-ROW('Tables calc'!$V$23)),E179)))))</f>
        <v/>
      </c>
      <c r="E179" s="69">
        <v>178</v>
      </c>
      <c r="F179" s="69" t="str">
        <f t="shared" si="18"/>
        <v/>
      </c>
      <c r="G179" s="69" t="str">
        <f t="shared" si="19"/>
        <v/>
      </c>
      <c r="H179" s="69" t="str">
        <f t="shared" si="26"/>
        <v/>
      </c>
      <c r="I179" s="69" t="str">
        <f t="shared" si="20"/>
        <v/>
      </c>
      <c r="J179" s="69" t="str">
        <f t="shared" si="21"/>
        <v/>
      </c>
      <c r="K179" s="69" t="str">
        <f t="shared" si="22"/>
        <v/>
      </c>
      <c r="L179" s="69" t="str">
        <f t="shared" si="23"/>
        <v/>
      </c>
      <c r="M179" s="69" t="str">
        <f t="shared" si="24"/>
        <v/>
      </c>
    </row>
    <row r="180" spans="1:13" x14ac:dyDescent="0.3">
      <c r="A180" s="606" t="str" cm="1">
        <f t="array" ref="A180">IF(E180='Tables calc'!$U$1+1,"Totals:",IF(A179="Totals:","",IF(A179="","",INDEX('Tables calc'!$R$24:$R$539,_xlfn.AGGREGATE(15,3,('Tables calc'!$V$24:$V$539=1)/('Tables calc'!$V$24:$V$539=1)*(ROW('Tables calc'!$V$24:$V$539)-ROW('Tables calc'!$V$23)),E180)))))</f>
        <v/>
      </c>
      <c r="B180" s="606" t="str" cm="1">
        <f t="array" ref="B180">IF(E180='Tables calc'!$U$1+1,"#",IF(B179="#","",IF(B179="","",INDEX('Tables calc'!$S$24:$S$539,_xlfn.AGGREGATE(15,3,('Tables calc'!$V$24:$V$539=1)/('Tables calc'!$V$24:$V$539=1)*(ROW('Tables calc'!$V$24:$V$539)-ROW('Tables calc'!$V$23)),E180)))))</f>
        <v/>
      </c>
      <c r="C180" s="607" t="str">
        <f t="shared" si="25"/>
        <v/>
      </c>
      <c r="D180" s="608" t="str" cm="1">
        <f t="array" ref="D180">IF(E180='Tables calc'!$U$1+1,'Tables calc'!$Y$24,IF(D179='Tables calc'!$Y$24,"",IF(D179="","",INDEX('Tables calc'!$T$24:$T$539,_xlfn.AGGREGATE(15,3,('Tables calc'!$V$24:$V$539=1)/('Tables calc'!$V$24:$V$539=1)*(ROW('Tables calc'!$V$24:$V$539)-ROW('Tables calc'!$V$23)),E180)))))</f>
        <v/>
      </c>
      <c r="E180" s="69">
        <v>179</v>
      </c>
      <c r="F180" s="69" t="str">
        <f t="shared" si="18"/>
        <v/>
      </c>
      <c r="G180" s="69" t="str">
        <f t="shared" si="19"/>
        <v/>
      </c>
      <c r="H180" s="69" t="str">
        <f t="shared" si="26"/>
        <v/>
      </c>
      <c r="I180" s="69" t="str">
        <f t="shared" si="20"/>
        <v/>
      </c>
      <c r="J180" s="69" t="str">
        <f t="shared" si="21"/>
        <v/>
      </c>
      <c r="K180" s="69" t="str">
        <f t="shared" si="22"/>
        <v/>
      </c>
      <c r="L180" s="69" t="str">
        <f t="shared" si="23"/>
        <v/>
      </c>
      <c r="M180" s="69" t="str">
        <f t="shared" si="24"/>
        <v/>
      </c>
    </row>
    <row r="181" spans="1:13" x14ac:dyDescent="0.3">
      <c r="A181" s="606" t="str" cm="1">
        <f t="array" ref="A181">IF(E181='Tables calc'!$U$1+1,"Totals:",IF(A180="Totals:","",IF(A180="","",INDEX('Tables calc'!$R$24:$R$539,_xlfn.AGGREGATE(15,3,('Tables calc'!$V$24:$V$539=1)/('Tables calc'!$V$24:$V$539=1)*(ROW('Tables calc'!$V$24:$V$539)-ROW('Tables calc'!$V$23)),E181)))))</f>
        <v/>
      </c>
      <c r="B181" s="606" t="str" cm="1">
        <f t="array" ref="B181">IF(E181='Tables calc'!$U$1+1,"#",IF(B180="#","",IF(B180="","",INDEX('Tables calc'!$S$24:$S$539,_xlfn.AGGREGATE(15,3,('Tables calc'!$V$24:$V$539=1)/('Tables calc'!$V$24:$V$539=1)*(ROW('Tables calc'!$V$24:$V$539)-ROW('Tables calc'!$V$23)),E181)))))</f>
        <v/>
      </c>
      <c r="C181" s="607" t="str">
        <f t="shared" si="25"/>
        <v/>
      </c>
      <c r="D181" s="608" t="str" cm="1">
        <f t="array" ref="D181">IF(E181='Tables calc'!$U$1+1,'Tables calc'!$Y$24,IF(D180='Tables calc'!$Y$24,"",IF(D180="","",INDEX('Tables calc'!$T$24:$T$539,_xlfn.AGGREGATE(15,3,('Tables calc'!$V$24:$V$539=1)/('Tables calc'!$V$24:$V$539=1)*(ROW('Tables calc'!$V$24:$V$539)-ROW('Tables calc'!$V$23)),E181)))))</f>
        <v/>
      </c>
      <c r="E181" s="69">
        <v>180</v>
      </c>
      <c r="F181" s="69" t="str">
        <f t="shared" si="18"/>
        <v/>
      </c>
      <c r="G181" s="69" t="str">
        <f t="shared" si="19"/>
        <v/>
      </c>
      <c r="H181" s="69" t="str">
        <f t="shared" si="26"/>
        <v/>
      </c>
      <c r="I181" s="69" t="str">
        <f t="shared" si="20"/>
        <v/>
      </c>
      <c r="J181" s="69" t="str">
        <f t="shared" si="21"/>
        <v/>
      </c>
      <c r="K181" s="69" t="str">
        <f t="shared" si="22"/>
        <v/>
      </c>
      <c r="L181" s="69" t="str">
        <f t="shared" si="23"/>
        <v/>
      </c>
      <c r="M181" s="69" t="str">
        <f t="shared" si="24"/>
        <v/>
      </c>
    </row>
    <row r="182" spans="1:13" x14ac:dyDescent="0.3">
      <c r="A182" s="606" t="str" cm="1">
        <f t="array" ref="A182">IF(E182='Tables calc'!$U$1+1,"Totals:",IF(A181="Totals:","",IF(A181="","",INDEX('Tables calc'!$R$24:$R$539,_xlfn.AGGREGATE(15,3,('Tables calc'!$V$24:$V$539=1)/('Tables calc'!$V$24:$V$539=1)*(ROW('Tables calc'!$V$24:$V$539)-ROW('Tables calc'!$V$23)),E182)))))</f>
        <v/>
      </c>
      <c r="B182" s="606" t="str" cm="1">
        <f t="array" ref="B182">IF(E182='Tables calc'!$U$1+1,"#",IF(B181="#","",IF(B181="","",INDEX('Tables calc'!$S$24:$S$539,_xlfn.AGGREGATE(15,3,('Tables calc'!$V$24:$V$539=1)/('Tables calc'!$V$24:$V$539=1)*(ROW('Tables calc'!$V$24:$V$539)-ROW('Tables calc'!$V$23)),E182)))))</f>
        <v/>
      </c>
      <c r="C182" s="607" t="str">
        <f t="shared" si="25"/>
        <v/>
      </c>
      <c r="D182" s="608" t="str" cm="1">
        <f t="array" ref="D182">IF(E182='Tables calc'!$U$1+1,'Tables calc'!$Y$24,IF(D181='Tables calc'!$Y$24,"",IF(D181="","",INDEX('Tables calc'!$T$24:$T$539,_xlfn.AGGREGATE(15,3,('Tables calc'!$V$24:$V$539=1)/('Tables calc'!$V$24:$V$539=1)*(ROW('Tables calc'!$V$24:$V$539)-ROW('Tables calc'!$V$23)),E182)))))</f>
        <v/>
      </c>
      <c r="E182" s="69">
        <v>181</v>
      </c>
      <c r="F182" s="69" t="str">
        <f t="shared" si="18"/>
        <v/>
      </c>
      <c r="G182" s="69" t="str">
        <f t="shared" si="19"/>
        <v/>
      </c>
      <c r="H182" s="69" t="str">
        <f t="shared" si="26"/>
        <v/>
      </c>
      <c r="I182" s="69" t="str">
        <f t="shared" si="20"/>
        <v/>
      </c>
      <c r="J182" s="69" t="str">
        <f t="shared" si="21"/>
        <v/>
      </c>
      <c r="K182" s="69" t="str">
        <f t="shared" si="22"/>
        <v/>
      </c>
      <c r="L182" s="69" t="str">
        <f t="shared" si="23"/>
        <v/>
      </c>
      <c r="M182" s="69" t="str">
        <f t="shared" si="24"/>
        <v/>
      </c>
    </row>
    <row r="183" spans="1:13" x14ac:dyDescent="0.3">
      <c r="A183" s="606" t="str" cm="1">
        <f t="array" ref="A183">IF(E183='Tables calc'!$U$1+1,"Totals:",IF(A182="Totals:","",IF(A182="","",INDEX('Tables calc'!$R$24:$R$539,_xlfn.AGGREGATE(15,3,('Tables calc'!$V$24:$V$539=1)/('Tables calc'!$V$24:$V$539=1)*(ROW('Tables calc'!$V$24:$V$539)-ROW('Tables calc'!$V$23)),E183)))))</f>
        <v/>
      </c>
      <c r="B183" s="606" t="str" cm="1">
        <f t="array" ref="B183">IF(E183='Tables calc'!$U$1+1,"#",IF(B182="#","",IF(B182="","",INDEX('Tables calc'!$S$24:$S$539,_xlfn.AGGREGATE(15,3,('Tables calc'!$V$24:$V$539=1)/('Tables calc'!$V$24:$V$539=1)*(ROW('Tables calc'!$V$24:$V$539)-ROW('Tables calc'!$V$23)),E183)))))</f>
        <v/>
      </c>
      <c r="C183" s="607" t="str">
        <f t="shared" si="25"/>
        <v/>
      </c>
      <c r="D183" s="608" t="str" cm="1">
        <f t="array" ref="D183">IF(E183='Tables calc'!$U$1+1,'Tables calc'!$Y$24,IF(D182='Tables calc'!$Y$24,"",IF(D182="","",INDEX('Tables calc'!$T$24:$T$539,_xlfn.AGGREGATE(15,3,('Tables calc'!$V$24:$V$539=1)/('Tables calc'!$V$24:$V$539=1)*(ROW('Tables calc'!$V$24:$V$539)-ROW('Tables calc'!$V$23)),E183)))))</f>
        <v/>
      </c>
      <c r="E183" s="69">
        <v>182</v>
      </c>
      <c r="F183" s="69" t="str">
        <f t="shared" si="18"/>
        <v/>
      </c>
      <c r="G183" s="69" t="str">
        <f t="shared" si="19"/>
        <v/>
      </c>
      <c r="H183" s="69" t="str">
        <f t="shared" si="26"/>
        <v/>
      </c>
      <c r="I183" s="69" t="str">
        <f t="shared" si="20"/>
        <v/>
      </c>
      <c r="J183" s="69" t="str">
        <f t="shared" si="21"/>
        <v/>
      </c>
      <c r="K183" s="69" t="str">
        <f t="shared" si="22"/>
        <v/>
      </c>
      <c r="L183" s="69" t="str">
        <f t="shared" si="23"/>
        <v/>
      </c>
      <c r="M183" s="69" t="str">
        <f t="shared" si="24"/>
        <v/>
      </c>
    </row>
    <row r="184" spans="1:13" x14ac:dyDescent="0.3">
      <c r="A184" s="606" t="str" cm="1">
        <f t="array" ref="A184">IF(E184='Tables calc'!$U$1+1,"Totals:",IF(A183="Totals:","",IF(A183="","",INDEX('Tables calc'!$R$24:$R$539,_xlfn.AGGREGATE(15,3,('Tables calc'!$V$24:$V$539=1)/('Tables calc'!$V$24:$V$539=1)*(ROW('Tables calc'!$V$24:$V$539)-ROW('Tables calc'!$V$23)),E184)))))</f>
        <v/>
      </c>
      <c r="B184" s="606" t="str" cm="1">
        <f t="array" ref="B184">IF(E184='Tables calc'!$U$1+1,"#",IF(B183="#","",IF(B183="","",INDEX('Tables calc'!$S$24:$S$539,_xlfn.AGGREGATE(15,3,('Tables calc'!$V$24:$V$539=1)/('Tables calc'!$V$24:$V$539=1)*(ROW('Tables calc'!$V$24:$V$539)-ROW('Tables calc'!$V$23)),E184)))))</f>
        <v/>
      </c>
      <c r="C184" s="607" t="str">
        <f t="shared" si="25"/>
        <v/>
      </c>
      <c r="D184" s="608" t="str" cm="1">
        <f t="array" ref="D184">IF(E184='Tables calc'!$U$1+1,'Tables calc'!$Y$24,IF(D183='Tables calc'!$Y$24,"",IF(D183="","",INDEX('Tables calc'!$T$24:$T$539,_xlfn.AGGREGATE(15,3,('Tables calc'!$V$24:$V$539=1)/('Tables calc'!$V$24:$V$539=1)*(ROW('Tables calc'!$V$24:$V$539)-ROW('Tables calc'!$V$23)),E184)))))</f>
        <v/>
      </c>
      <c r="E184" s="69">
        <v>183</v>
      </c>
      <c r="F184" s="69" t="str">
        <f t="shared" si="18"/>
        <v/>
      </c>
      <c r="G184" s="69" t="str">
        <f t="shared" si="19"/>
        <v/>
      </c>
      <c r="H184" s="69" t="str">
        <f t="shared" si="26"/>
        <v/>
      </c>
      <c r="I184" s="69" t="str">
        <f t="shared" si="20"/>
        <v/>
      </c>
      <c r="J184" s="69" t="str">
        <f t="shared" si="21"/>
        <v/>
      </c>
      <c r="K184" s="69" t="str">
        <f t="shared" si="22"/>
        <v/>
      </c>
      <c r="L184" s="69" t="str">
        <f t="shared" si="23"/>
        <v/>
      </c>
      <c r="M184" s="69" t="str">
        <f t="shared" si="24"/>
        <v/>
      </c>
    </row>
    <row r="185" spans="1:13" x14ac:dyDescent="0.3">
      <c r="A185" s="606" t="str" cm="1">
        <f t="array" ref="A185">IF(E185='Tables calc'!$U$1+1,"Totals:",IF(A184="Totals:","",IF(A184="","",INDEX('Tables calc'!$R$24:$R$539,_xlfn.AGGREGATE(15,3,('Tables calc'!$V$24:$V$539=1)/('Tables calc'!$V$24:$V$539=1)*(ROW('Tables calc'!$V$24:$V$539)-ROW('Tables calc'!$V$23)),E185)))))</f>
        <v/>
      </c>
      <c r="B185" s="606" t="str" cm="1">
        <f t="array" ref="B185">IF(E185='Tables calc'!$U$1+1,"#",IF(B184="#","",IF(B184="","",INDEX('Tables calc'!$S$24:$S$539,_xlfn.AGGREGATE(15,3,('Tables calc'!$V$24:$V$539=1)/('Tables calc'!$V$24:$V$539=1)*(ROW('Tables calc'!$V$24:$V$539)-ROW('Tables calc'!$V$23)),E185)))))</f>
        <v/>
      </c>
      <c r="C185" s="607" t="str">
        <f t="shared" si="25"/>
        <v/>
      </c>
      <c r="D185" s="608" t="str" cm="1">
        <f t="array" ref="D185">IF(E185='Tables calc'!$U$1+1,'Tables calc'!$Y$24,IF(D184='Tables calc'!$Y$24,"",IF(D184="","",INDEX('Tables calc'!$T$24:$T$539,_xlfn.AGGREGATE(15,3,('Tables calc'!$V$24:$V$539=1)/('Tables calc'!$V$24:$V$539=1)*(ROW('Tables calc'!$V$24:$V$539)-ROW('Tables calc'!$V$23)),E185)))))</f>
        <v/>
      </c>
      <c r="E185" s="69">
        <v>184</v>
      </c>
      <c r="F185" s="69" t="str">
        <f t="shared" si="18"/>
        <v/>
      </c>
      <c r="G185" s="69" t="str">
        <f t="shared" si="19"/>
        <v/>
      </c>
      <c r="H185" s="69" t="str">
        <f t="shared" si="26"/>
        <v/>
      </c>
      <c r="I185" s="69" t="str">
        <f t="shared" si="20"/>
        <v/>
      </c>
      <c r="J185" s="69" t="str">
        <f t="shared" si="21"/>
        <v/>
      </c>
      <c r="K185" s="69" t="str">
        <f t="shared" si="22"/>
        <v/>
      </c>
      <c r="L185" s="69" t="str">
        <f t="shared" si="23"/>
        <v/>
      </c>
      <c r="M185" s="69" t="str">
        <f t="shared" si="24"/>
        <v/>
      </c>
    </row>
    <row r="186" spans="1:13" x14ac:dyDescent="0.3">
      <c r="A186" s="606" t="str" cm="1">
        <f t="array" ref="A186">IF(E186='Tables calc'!$U$1+1,"Totals:",IF(A185="Totals:","",IF(A185="","",INDEX('Tables calc'!$R$24:$R$539,_xlfn.AGGREGATE(15,3,('Tables calc'!$V$24:$V$539=1)/('Tables calc'!$V$24:$V$539=1)*(ROW('Tables calc'!$V$24:$V$539)-ROW('Tables calc'!$V$23)),E186)))))</f>
        <v/>
      </c>
      <c r="B186" s="606" t="str" cm="1">
        <f t="array" ref="B186">IF(E186='Tables calc'!$U$1+1,"#",IF(B185="#","",IF(B185="","",INDEX('Tables calc'!$S$24:$S$539,_xlfn.AGGREGATE(15,3,('Tables calc'!$V$24:$V$539=1)/('Tables calc'!$V$24:$V$539=1)*(ROW('Tables calc'!$V$24:$V$539)-ROW('Tables calc'!$V$23)),E186)))))</f>
        <v/>
      </c>
      <c r="C186" s="607" t="str">
        <f t="shared" si="25"/>
        <v/>
      </c>
      <c r="D186" s="608" t="str" cm="1">
        <f t="array" ref="D186">IF(E186='Tables calc'!$U$1+1,'Tables calc'!$Y$24,IF(D185='Tables calc'!$Y$24,"",IF(D185="","",INDEX('Tables calc'!$T$24:$T$539,_xlfn.AGGREGATE(15,3,('Tables calc'!$V$24:$V$539=1)/('Tables calc'!$V$24:$V$539=1)*(ROW('Tables calc'!$V$24:$V$539)-ROW('Tables calc'!$V$23)),E186)))))</f>
        <v/>
      </c>
      <c r="E186" s="69">
        <v>185</v>
      </c>
      <c r="F186" s="69" t="str">
        <f t="shared" si="18"/>
        <v/>
      </c>
      <c r="G186" s="69" t="str">
        <f t="shared" si="19"/>
        <v/>
      </c>
      <c r="H186" s="69" t="str">
        <f t="shared" si="26"/>
        <v/>
      </c>
      <c r="I186" s="69" t="str">
        <f t="shared" si="20"/>
        <v/>
      </c>
      <c r="J186" s="69" t="str">
        <f t="shared" si="21"/>
        <v/>
      </c>
      <c r="K186" s="69" t="str">
        <f t="shared" si="22"/>
        <v/>
      </c>
      <c r="L186" s="69" t="str">
        <f t="shared" si="23"/>
        <v/>
      </c>
      <c r="M186" s="69" t="str">
        <f t="shared" si="24"/>
        <v/>
      </c>
    </row>
    <row r="187" spans="1:13" x14ac:dyDescent="0.3">
      <c r="A187" s="606" t="str" cm="1">
        <f t="array" ref="A187">IF(E187='Tables calc'!$U$1+1,"Totals:",IF(A186="Totals:","",IF(A186="","",INDEX('Tables calc'!$R$24:$R$539,_xlfn.AGGREGATE(15,3,('Tables calc'!$V$24:$V$539=1)/('Tables calc'!$V$24:$V$539=1)*(ROW('Tables calc'!$V$24:$V$539)-ROW('Tables calc'!$V$23)),E187)))))</f>
        <v/>
      </c>
      <c r="B187" s="606" t="str" cm="1">
        <f t="array" ref="B187">IF(E187='Tables calc'!$U$1+1,"#",IF(B186="#","",IF(B186="","",INDEX('Tables calc'!$S$24:$S$539,_xlfn.AGGREGATE(15,3,('Tables calc'!$V$24:$V$539=1)/('Tables calc'!$V$24:$V$539=1)*(ROW('Tables calc'!$V$24:$V$539)-ROW('Tables calc'!$V$23)),E187)))))</f>
        <v/>
      </c>
      <c r="C187" s="607" t="str">
        <f t="shared" si="25"/>
        <v/>
      </c>
      <c r="D187" s="608" t="str" cm="1">
        <f t="array" ref="D187">IF(E187='Tables calc'!$U$1+1,'Tables calc'!$Y$24,IF(D186='Tables calc'!$Y$24,"",IF(D186="","",INDEX('Tables calc'!$T$24:$T$539,_xlfn.AGGREGATE(15,3,('Tables calc'!$V$24:$V$539=1)/('Tables calc'!$V$24:$V$539=1)*(ROW('Tables calc'!$V$24:$V$539)-ROW('Tables calc'!$V$23)),E187)))))</f>
        <v/>
      </c>
      <c r="E187" s="69">
        <v>186</v>
      </c>
      <c r="F187" s="69" t="str">
        <f t="shared" si="18"/>
        <v/>
      </c>
      <c r="G187" s="69" t="str">
        <f t="shared" si="19"/>
        <v/>
      </c>
      <c r="H187" s="69" t="str">
        <f t="shared" si="26"/>
        <v/>
      </c>
      <c r="I187" s="69" t="str">
        <f t="shared" si="20"/>
        <v/>
      </c>
      <c r="J187" s="69" t="str">
        <f t="shared" si="21"/>
        <v/>
      </c>
      <c r="K187" s="69" t="str">
        <f t="shared" si="22"/>
        <v/>
      </c>
      <c r="L187" s="69" t="str">
        <f t="shared" si="23"/>
        <v/>
      </c>
      <c r="M187" s="69" t="str">
        <f t="shared" si="24"/>
        <v/>
      </c>
    </row>
    <row r="188" spans="1:13" x14ac:dyDescent="0.3">
      <c r="A188" s="606" t="str" cm="1">
        <f t="array" ref="A188">IF(E188='Tables calc'!$U$1+1,"Totals:",IF(A187="Totals:","",IF(A187="","",INDEX('Tables calc'!$R$24:$R$539,_xlfn.AGGREGATE(15,3,('Tables calc'!$V$24:$V$539=1)/('Tables calc'!$V$24:$V$539=1)*(ROW('Tables calc'!$V$24:$V$539)-ROW('Tables calc'!$V$23)),E188)))))</f>
        <v/>
      </c>
      <c r="B188" s="606" t="str" cm="1">
        <f t="array" ref="B188">IF(E188='Tables calc'!$U$1+1,"#",IF(B187="#","",IF(B187="","",INDEX('Tables calc'!$S$24:$S$539,_xlfn.AGGREGATE(15,3,('Tables calc'!$V$24:$V$539=1)/('Tables calc'!$V$24:$V$539=1)*(ROW('Tables calc'!$V$24:$V$539)-ROW('Tables calc'!$V$23)),E188)))))</f>
        <v/>
      </c>
      <c r="C188" s="607" t="str">
        <f t="shared" si="25"/>
        <v/>
      </c>
      <c r="D188" s="608" t="str" cm="1">
        <f t="array" ref="D188">IF(E188='Tables calc'!$U$1+1,'Tables calc'!$Y$24,IF(D187='Tables calc'!$Y$24,"",IF(D187="","",INDEX('Tables calc'!$T$24:$T$539,_xlfn.AGGREGATE(15,3,('Tables calc'!$V$24:$V$539=1)/('Tables calc'!$V$24:$V$539=1)*(ROW('Tables calc'!$V$24:$V$539)-ROW('Tables calc'!$V$23)),E188)))))</f>
        <v/>
      </c>
      <c r="E188" s="69">
        <v>187</v>
      </c>
      <c r="F188" s="69" t="str">
        <f t="shared" si="18"/>
        <v/>
      </c>
      <c r="G188" s="69" t="str">
        <f t="shared" si="19"/>
        <v/>
      </c>
      <c r="H188" s="69" t="str">
        <f t="shared" si="26"/>
        <v/>
      </c>
      <c r="I188" s="69" t="str">
        <f t="shared" si="20"/>
        <v/>
      </c>
      <c r="J188" s="69" t="str">
        <f t="shared" si="21"/>
        <v/>
      </c>
      <c r="K188" s="69" t="str">
        <f t="shared" si="22"/>
        <v/>
      </c>
      <c r="L188" s="69" t="str">
        <f t="shared" si="23"/>
        <v/>
      </c>
      <c r="M188" s="69" t="str">
        <f t="shared" si="24"/>
        <v/>
      </c>
    </row>
    <row r="189" spans="1:13" x14ac:dyDescent="0.3">
      <c r="A189" s="606" t="str" cm="1">
        <f t="array" ref="A189">IF(E189='Tables calc'!$U$1+1,"Totals:",IF(A188="Totals:","",IF(A188="","",INDEX('Tables calc'!$R$24:$R$539,_xlfn.AGGREGATE(15,3,('Tables calc'!$V$24:$V$539=1)/('Tables calc'!$V$24:$V$539=1)*(ROW('Tables calc'!$V$24:$V$539)-ROW('Tables calc'!$V$23)),E189)))))</f>
        <v/>
      </c>
      <c r="B189" s="606" t="str" cm="1">
        <f t="array" ref="B189">IF(E189='Tables calc'!$U$1+1,"#",IF(B188="#","",IF(B188="","",INDEX('Tables calc'!$S$24:$S$539,_xlfn.AGGREGATE(15,3,('Tables calc'!$V$24:$V$539=1)/('Tables calc'!$V$24:$V$539=1)*(ROW('Tables calc'!$V$24:$V$539)-ROW('Tables calc'!$V$23)),E189)))))</f>
        <v/>
      </c>
      <c r="C189" s="607" t="str">
        <f t="shared" si="25"/>
        <v/>
      </c>
      <c r="D189" s="608" t="str" cm="1">
        <f t="array" ref="D189">IF(E189='Tables calc'!$U$1+1,'Tables calc'!$Y$24,IF(D188='Tables calc'!$Y$24,"",IF(D188="","",INDEX('Tables calc'!$T$24:$T$539,_xlfn.AGGREGATE(15,3,('Tables calc'!$V$24:$V$539=1)/('Tables calc'!$V$24:$V$539=1)*(ROW('Tables calc'!$V$24:$V$539)-ROW('Tables calc'!$V$23)),E189)))))</f>
        <v/>
      </c>
      <c r="E189" s="69">
        <v>188</v>
      </c>
      <c r="F189" s="69" t="str">
        <f t="shared" si="18"/>
        <v/>
      </c>
      <c r="G189" s="69" t="str">
        <f t="shared" si="19"/>
        <v/>
      </c>
      <c r="H189" s="69" t="str">
        <f t="shared" si="26"/>
        <v/>
      </c>
      <c r="I189" s="69" t="str">
        <f t="shared" si="20"/>
        <v/>
      </c>
      <c r="J189" s="69" t="str">
        <f t="shared" si="21"/>
        <v/>
      </c>
      <c r="K189" s="69" t="str">
        <f t="shared" si="22"/>
        <v/>
      </c>
      <c r="L189" s="69" t="str">
        <f t="shared" si="23"/>
        <v/>
      </c>
      <c r="M189" s="69" t="str">
        <f t="shared" si="24"/>
        <v/>
      </c>
    </row>
    <row r="190" spans="1:13" x14ac:dyDescent="0.3">
      <c r="A190" s="606" t="str" cm="1">
        <f t="array" ref="A190">IF(E190='Tables calc'!$U$1+1,"Totals:",IF(A189="Totals:","",IF(A189="","",INDEX('Tables calc'!$R$24:$R$539,_xlfn.AGGREGATE(15,3,('Tables calc'!$V$24:$V$539=1)/('Tables calc'!$V$24:$V$539=1)*(ROW('Tables calc'!$V$24:$V$539)-ROW('Tables calc'!$V$23)),E190)))))</f>
        <v/>
      </c>
      <c r="B190" s="606" t="str" cm="1">
        <f t="array" ref="B190">IF(E190='Tables calc'!$U$1+1,"#",IF(B189="#","",IF(B189="","",INDEX('Tables calc'!$S$24:$S$539,_xlfn.AGGREGATE(15,3,('Tables calc'!$V$24:$V$539=1)/('Tables calc'!$V$24:$V$539=1)*(ROW('Tables calc'!$V$24:$V$539)-ROW('Tables calc'!$V$23)),E190)))))</f>
        <v/>
      </c>
      <c r="C190" s="607" t="str">
        <f t="shared" si="25"/>
        <v/>
      </c>
      <c r="D190" s="608" t="str" cm="1">
        <f t="array" ref="D190">IF(E190='Tables calc'!$U$1+1,'Tables calc'!$Y$24,IF(D189='Tables calc'!$Y$24,"",IF(D189="","",INDEX('Tables calc'!$T$24:$T$539,_xlfn.AGGREGATE(15,3,('Tables calc'!$V$24:$V$539=1)/('Tables calc'!$V$24:$V$539=1)*(ROW('Tables calc'!$V$24:$V$539)-ROW('Tables calc'!$V$23)),E190)))))</f>
        <v/>
      </c>
      <c r="E190" s="69">
        <v>189</v>
      </c>
      <c r="F190" s="69" t="str">
        <f t="shared" si="18"/>
        <v/>
      </c>
      <c r="G190" s="69" t="str">
        <f t="shared" si="19"/>
        <v/>
      </c>
      <c r="H190" s="69" t="str">
        <f t="shared" si="26"/>
        <v/>
      </c>
      <c r="I190" s="69" t="str">
        <f t="shared" si="20"/>
        <v/>
      </c>
      <c r="J190" s="69" t="str">
        <f t="shared" si="21"/>
        <v/>
      </c>
      <c r="K190" s="69" t="str">
        <f t="shared" si="22"/>
        <v/>
      </c>
      <c r="L190" s="69" t="str">
        <f t="shared" si="23"/>
        <v/>
      </c>
      <c r="M190" s="69" t="str">
        <f t="shared" si="24"/>
        <v/>
      </c>
    </row>
    <row r="191" spans="1:13" x14ac:dyDescent="0.3">
      <c r="A191" s="606" t="str" cm="1">
        <f t="array" ref="A191">IF(E191='Tables calc'!$U$1+1,"Totals:",IF(A190="Totals:","",IF(A190="","",INDEX('Tables calc'!$R$24:$R$539,_xlfn.AGGREGATE(15,3,('Tables calc'!$V$24:$V$539=1)/('Tables calc'!$V$24:$V$539=1)*(ROW('Tables calc'!$V$24:$V$539)-ROW('Tables calc'!$V$23)),E191)))))</f>
        <v/>
      </c>
      <c r="B191" s="606" t="str" cm="1">
        <f t="array" ref="B191">IF(E191='Tables calc'!$U$1+1,"#",IF(B190="#","",IF(B190="","",INDEX('Tables calc'!$S$24:$S$539,_xlfn.AGGREGATE(15,3,('Tables calc'!$V$24:$V$539=1)/('Tables calc'!$V$24:$V$539=1)*(ROW('Tables calc'!$V$24:$V$539)-ROW('Tables calc'!$V$23)),E191)))))</f>
        <v/>
      </c>
      <c r="C191" s="607" t="str">
        <f t="shared" si="25"/>
        <v/>
      </c>
      <c r="D191" s="608" t="str" cm="1">
        <f t="array" ref="D191">IF(E191='Tables calc'!$U$1+1,'Tables calc'!$Y$24,IF(D190='Tables calc'!$Y$24,"",IF(D190="","",INDEX('Tables calc'!$T$24:$T$539,_xlfn.AGGREGATE(15,3,('Tables calc'!$V$24:$V$539=1)/('Tables calc'!$V$24:$V$539=1)*(ROW('Tables calc'!$V$24:$V$539)-ROW('Tables calc'!$V$23)),E191)))))</f>
        <v/>
      </c>
      <c r="E191" s="69">
        <v>190</v>
      </c>
      <c r="F191" s="69" t="str">
        <f t="shared" si="18"/>
        <v/>
      </c>
      <c r="G191" s="69" t="str">
        <f t="shared" si="19"/>
        <v/>
      </c>
      <c r="H191" s="69" t="str">
        <f t="shared" si="26"/>
        <v/>
      </c>
      <c r="I191" s="69" t="str">
        <f t="shared" si="20"/>
        <v/>
      </c>
      <c r="J191" s="69" t="str">
        <f t="shared" si="21"/>
        <v/>
      </c>
      <c r="K191" s="69" t="str">
        <f t="shared" si="22"/>
        <v/>
      </c>
      <c r="L191" s="69" t="str">
        <f t="shared" si="23"/>
        <v/>
      </c>
      <c r="M191" s="69" t="str">
        <f t="shared" si="24"/>
        <v/>
      </c>
    </row>
    <row r="192" spans="1:13" x14ac:dyDescent="0.3">
      <c r="A192" s="606" t="str" cm="1">
        <f t="array" ref="A192">IF(E192='Tables calc'!$U$1+1,"Totals:",IF(A191="Totals:","",IF(A191="","",INDEX('Tables calc'!$R$24:$R$539,_xlfn.AGGREGATE(15,3,('Tables calc'!$V$24:$V$539=1)/('Tables calc'!$V$24:$V$539=1)*(ROW('Tables calc'!$V$24:$V$539)-ROW('Tables calc'!$V$23)),E192)))))</f>
        <v/>
      </c>
      <c r="B192" s="606" t="str" cm="1">
        <f t="array" ref="B192">IF(E192='Tables calc'!$U$1+1,"#",IF(B191="#","",IF(B191="","",INDEX('Tables calc'!$S$24:$S$539,_xlfn.AGGREGATE(15,3,('Tables calc'!$V$24:$V$539=1)/('Tables calc'!$V$24:$V$539=1)*(ROW('Tables calc'!$V$24:$V$539)-ROW('Tables calc'!$V$23)),E192)))))</f>
        <v/>
      </c>
      <c r="C192" s="607" t="str">
        <f t="shared" si="25"/>
        <v/>
      </c>
      <c r="D192" s="608" t="str" cm="1">
        <f t="array" ref="D192">IF(E192='Tables calc'!$U$1+1,'Tables calc'!$Y$24,IF(D191='Tables calc'!$Y$24,"",IF(D191="","",INDEX('Tables calc'!$T$24:$T$539,_xlfn.AGGREGATE(15,3,('Tables calc'!$V$24:$V$539=1)/('Tables calc'!$V$24:$V$539=1)*(ROW('Tables calc'!$V$24:$V$539)-ROW('Tables calc'!$V$23)),E192)))))</f>
        <v/>
      </c>
      <c r="E192" s="69">
        <v>191</v>
      </c>
      <c r="F192" s="69" t="str">
        <f t="shared" si="18"/>
        <v/>
      </c>
      <c r="G192" s="69" t="str">
        <f t="shared" si="19"/>
        <v/>
      </c>
      <c r="H192" s="69" t="str">
        <f t="shared" si="26"/>
        <v/>
      </c>
      <c r="I192" s="69" t="str">
        <f t="shared" si="20"/>
        <v/>
      </c>
      <c r="J192" s="69" t="str">
        <f t="shared" si="21"/>
        <v/>
      </c>
      <c r="K192" s="69" t="str">
        <f t="shared" si="22"/>
        <v/>
      </c>
      <c r="L192" s="69" t="str">
        <f t="shared" si="23"/>
        <v/>
      </c>
      <c r="M192" s="69" t="str">
        <f t="shared" si="24"/>
        <v/>
      </c>
    </row>
    <row r="193" spans="1:13" x14ac:dyDescent="0.3">
      <c r="A193" s="606" t="str" cm="1">
        <f t="array" ref="A193">IF(E193='Tables calc'!$U$1+1,"Totals:",IF(A192="Totals:","",IF(A192="","",INDEX('Tables calc'!$R$24:$R$539,_xlfn.AGGREGATE(15,3,('Tables calc'!$V$24:$V$539=1)/('Tables calc'!$V$24:$V$539=1)*(ROW('Tables calc'!$V$24:$V$539)-ROW('Tables calc'!$V$23)),E193)))))</f>
        <v/>
      </c>
      <c r="B193" s="606" t="str" cm="1">
        <f t="array" ref="B193">IF(E193='Tables calc'!$U$1+1,"#",IF(B192="#","",IF(B192="","",INDEX('Tables calc'!$S$24:$S$539,_xlfn.AGGREGATE(15,3,('Tables calc'!$V$24:$V$539=1)/('Tables calc'!$V$24:$V$539=1)*(ROW('Tables calc'!$V$24:$V$539)-ROW('Tables calc'!$V$23)),E193)))))</f>
        <v/>
      </c>
      <c r="C193" s="607" t="str">
        <f t="shared" si="25"/>
        <v/>
      </c>
      <c r="D193" s="608" t="str" cm="1">
        <f t="array" ref="D193">IF(E193='Tables calc'!$U$1+1,'Tables calc'!$Y$24,IF(D192='Tables calc'!$Y$24,"",IF(D192="","",INDEX('Tables calc'!$T$24:$T$539,_xlfn.AGGREGATE(15,3,('Tables calc'!$V$24:$V$539=1)/('Tables calc'!$V$24:$V$539=1)*(ROW('Tables calc'!$V$24:$V$539)-ROW('Tables calc'!$V$23)),E193)))))</f>
        <v/>
      </c>
      <c r="E193" s="69">
        <v>192</v>
      </c>
      <c r="F193" s="69" t="str">
        <f t="shared" si="18"/>
        <v/>
      </c>
      <c r="G193" s="69" t="str">
        <f t="shared" si="19"/>
        <v/>
      </c>
      <c r="H193" s="69" t="str">
        <f t="shared" si="26"/>
        <v/>
      </c>
      <c r="I193" s="69" t="str">
        <f t="shared" si="20"/>
        <v/>
      </c>
      <c r="J193" s="69" t="str">
        <f t="shared" si="21"/>
        <v/>
      </c>
      <c r="K193" s="69" t="str">
        <f t="shared" si="22"/>
        <v/>
      </c>
      <c r="L193" s="69" t="str">
        <f t="shared" si="23"/>
        <v/>
      </c>
      <c r="M193" s="69" t="str">
        <f t="shared" si="24"/>
        <v/>
      </c>
    </row>
    <row r="194" spans="1:13" x14ac:dyDescent="0.3">
      <c r="A194" s="606" t="str" cm="1">
        <f t="array" ref="A194">IF(E194='Tables calc'!$U$1+1,"Totals:",IF(A193="Totals:","",IF(A193="","",INDEX('Tables calc'!$R$24:$R$539,_xlfn.AGGREGATE(15,3,('Tables calc'!$V$24:$V$539=1)/('Tables calc'!$V$24:$V$539=1)*(ROW('Tables calc'!$V$24:$V$539)-ROW('Tables calc'!$V$23)),E194)))))</f>
        <v/>
      </c>
      <c r="B194" s="606" t="str" cm="1">
        <f t="array" ref="B194">IF(E194='Tables calc'!$U$1+1,"#",IF(B193="#","",IF(B193="","",INDEX('Tables calc'!$S$24:$S$539,_xlfn.AGGREGATE(15,3,('Tables calc'!$V$24:$V$539=1)/('Tables calc'!$V$24:$V$539=1)*(ROW('Tables calc'!$V$24:$V$539)-ROW('Tables calc'!$V$23)),E194)))))</f>
        <v/>
      </c>
      <c r="C194" s="607" t="str">
        <f t="shared" si="25"/>
        <v/>
      </c>
      <c r="D194" s="608" t="str" cm="1">
        <f t="array" ref="D194">IF(E194='Tables calc'!$U$1+1,'Tables calc'!$Y$24,IF(D193='Tables calc'!$Y$24,"",IF(D193="","",INDEX('Tables calc'!$T$24:$T$539,_xlfn.AGGREGATE(15,3,('Tables calc'!$V$24:$V$539=1)/('Tables calc'!$V$24:$V$539=1)*(ROW('Tables calc'!$V$24:$V$539)-ROW('Tables calc'!$V$23)),E194)))))</f>
        <v/>
      </c>
      <c r="E194" s="69">
        <v>193</v>
      </c>
      <c r="F194" s="69" t="str">
        <f t="shared" ref="F194:F257" si="27">IF(A194="Totals:","STOP",IF(F193="STOP","",IF(F193="","","GO")))</f>
        <v/>
      </c>
      <c r="G194" s="69" t="str">
        <f t="shared" ref="G194:G257" si="28">IF(A194="Totals:","STOP",IF(G193="STOP","",IF(G193="","","GO")))</f>
        <v/>
      </c>
      <c r="H194" s="69" t="str">
        <f t="shared" si="26"/>
        <v/>
      </c>
      <c r="I194" s="69" t="str">
        <f t="shared" ref="I194:I257" si="29">IF(A194="Totals:","STOP",IF(I193="STOP","",IF(I193="","","GO")))</f>
        <v/>
      </c>
      <c r="J194" s="69" t="str">
        <f t="shared" ref="J194:J257" si="30">IF(A194="Totals:","STOP",IF(J193="STOP","",IF(J193="","","GO")))</f>
        <v/>
      </c>
      <c r="K194" s="69" t="str">
        <f t="shared" ref="K194:K257" si="31">IF(A194="Totals:","STOP",IF(K193="STOP","",IF(K193="","","GO")))</f>
        <v/>
      </c>
      <c r="L194" s="69" t="str">
        <f t="shared" ref="L194:L257" si="32">IF(A194="Totals:","STOP",IF(L193="STOP","",IF(L193="","","GO")))</f>
        <v/>
      </c>
      <c r="M194" s="69" t="str">
        <f t="shared" ref="M194:M257" si="33">IF(A194="Totals:","STOP",IF(M193="STOP","",IF(M193="","","GO")))</f>
        <v/>
      </c>
    </row>
    <row r="195" spans="1:13" x14ac:dyDescent="0.3">
      <c r="A195" s="606" t="str" cm="1">
        <f t="array" ref="A195">IF(E195='Tables calc'!$U$1+1,"Totals:",IF(A194="Totals:","",IF(A194="","",INDEX('Tables calc'!$R$24:$R$539,_xlfn.AGGREGATE(15,3,('Tables calc'!$V$24:$V$539=1)/('Tables calc'!$V$24:$V$539=1)*(ROW('Tables calc'!$V$24:$V$539)-ROW('Tables calc'!$V$23)),E195)))))</f>
        <v/>
      </c>
      <c r="B195" s="606" t="str" cm="1">
        <f t="array" ref="B195">IF(E195='Tables calc'!$U$1+1,"#",IF(B194="#","",IF(B194="","",INDEX('Tables calc'!$S$24:$S$539,_xlfn.AGGREGATE(15,3,('Tables calc'!$V$24:$V$539=1)/('Tables calc'!$V$24:$V$539=1)*(ROW('Tables calc'!$V$24:$V$539)-ROW('Tables calc'!$V$23)),E195)))))</f>
        <v/>
      </c>
      <c r="C195" s="607" t="str">
        <f t="shared" ref="C195:C258" si="34">IF(A195="Totals:","",IF(A195="FTE Reduction Exceptions:","*",""))</f>
        <v/>
      </c>
      <c r="D195" s="608" t="str" cm="1">
        <f t="array" ref="D195">IF(E195='Tables calc'!$U$1+1,'Tables calc'!$Y$24,IF(D194='Tables calc'!$Y$24,"",IF(D194="","",INDEX('Tables calc'!$T$24:$T$539,_xlfn.AGGREGATE(15,3,('Tables calc'!$V$24:$V$539=1)/('Tables calc'!$V$24:$V$539=1)*(ROW('Tables calc'!$V$24:$V$539)-ROW('Tables calc'!$V$23)),E195)))))</f>
        <v/>
      </c>
      <c r="E195" s="69">
        <v>194</v>
      </c>
      <c r="F195" s="69" t="str">
        <f t="shared" si="27"/>
        <v/>
      </c>
      <c r="G195" s="69" t="str">
        <f t="shared" si="28"/>
        <v/>
      </c>
      <c r="H195" s="69" t="str">
        <f t="shared" ref="H195:H258" si="35">IF(A195="Totals:","STOP",IF(H194="STOP","",IF(F194="","","GO")))</f>
        <v/>
      </c>
      <c r="I195" s="69" t="str">
        <f t="shared" si="29"/>
        <v/>
      </c>
      <c r="J195" s="69" t="str">
        <f t="shared" si="30"/>
        <v/>
      </c>
      <c r="K195" s="69" t="str">
        <f t="shared" si="31"/>
        <v/>
      </c>
      <c r="L195" s="69" t="str">
        <f t="shared" si="32"/>
        <v/>
      </c>
      <c r="M195" s="69" t="str">
        <f t="shared" si="33"/>
        <v/>
      </c>
    </row>
    <row r="196" spans="1:13" x14ac:dyDescent="0.3">
      <c r="A196" s="606" t="str" cm="1">
        <f t="array" ref="A196">IF(E196='Tables calc'!$U$1+1,"Totals:",IF(A195="Totals:","",IF(A195="","",INDEX('Tables calc'!$R$24:$R$539,_xlfn.AGGREGATE(15,3,('Tables calc'!$V$24:$V$539=1)/('Tables calc'!$V$24:$V$539=1)*(ROW('Tables calc'!$V$24:$V$539)-ROW('Tables calc'!$V$23)),E196)))))</f>
        <v/>
      </c>
      <c r="B196" s="606" t="str" cm="1">
        <f t="array" ref="B196">IF(E196='Tables calc'!$U$1+1,"#",IF(B195="#","",IF(B195="","",INDEX('Tables calc'!$S$24:$S$539,_xlfn.AGGREGATE(15,3,('Tables calc'!$V$24:$V$539=1)/('Tables calc'!$V$24:$V$539=1)*(ROW('Tables calc'!$V$24:$V$539)-ROW('Tables calc'!$V$23)),E196)))))</f>
        <v/>
      </c>
      <c r="C196" s="607" t="str">
        <f t="shared" si="34"/>
        <v/>
      </c>
      <c r="D196" s="608" t="str" cm="1">
        <f t="array" ref="D196">IF(E196='Tables calc'!$U$1+1,'Tables calc'!$Y$24,IF(D195='Tables calc'!$Y$24,"",IF(D195="","",INDEX('Tables calc'!$T$24:$T$539,_xlfn.AGGREGATE(15,3,('Tables calc'!$V$24:$V$539=1)/('Tables calc'!$V$24:$V$539=1)*(ROW('Tables calc'!$V$24:$V$539)-ROW('Tables calc'!$V$23)),E196)))))</f>
        <v/>
      </c>
      <c r="E196" s="69">
        <v>195</v>
      </c>
      <c r="F196" s="69" t="str">
        <f t="shared" si="27"/>
        <v/>
      </c>
      <c r="G196" s="69" t="str">
        <f t="shared" si="28"/>
        <v/>
      </c>
      <c r="H196" s="69" t="str">
        <f t="shared" si="35"/>
        <v/>
      </c>
      <c r="I196" s="69" t="str">
        <f t="shared" si="29"/>
        <v/>
      </c>
      <c r="J196" s="69" t="str">
        <f t="shared" si="30"/>
        <v/>
      </c>
      <c r="K196" s="69" t="str">
        <f t="shared" si="31"/>
        <v/>
      </c>
      <c r="L196" s="69" t="str">
        <f t="shared" si="32"/>
        <v/>
      </c>
      <c r="M196" s="69" t="str">
        <f t="shared" si="33"/>
        <v/>
      </c>
    </row>
    <row r="197" spans="1:13" x14ac:dyDescent="0.3">
      <c r="A197" s="606" t="str" cm="1">
        <f t="array" ref="A197">IF(E197='Tables calc'!$U$1+1,"Totals:",IF(A196="Totals:","",IF(A196="","",INDEX('Tables calc'!$R$24:$R$539,_xlfn.AGGREGATE(15,3,('Tables calc'!$V$24:$V$539=1)/('Tables calc'!$V$24:$V$539=1)*(ROW('Tables calc'!$V$24:$V$539)-ROW('Tables calc'!$V$23)),E197)))))</f>
        <v/>
      </c>
      <c r="B197" s="606" t="str" cm="1">
        <f t="array" ref="B197">IF(E197='Tables calc'!$U$1+1,"#",IF(B196="#","",IF(B196="","",INDEX('Tables calc'!$S$24:$S$539,_xlfn.AGGREGATE(15,3,('Tables calc'!$V$24:$V$539=1)/('Tables calc'!$V$24:$V$539=1)*(ROW('Tables calc'!$V$24:$V$539)-ROW('Tables calc'!$V$23)),E197)))))</f>
        <v/>
      </c>
      <c r="C197" s="607" t="str">
        <f t="shared" si="34"/>
        <v/>
      </c>
      <c r="D197" s="608" t="str" cm="1">
        <f t="array" ref="D197">IF(E197='Tables calc'!$U$1+1,'Tables calc'!$Y$24,IF(D196='Tables calc'!$Y$24,"",IF(D196="","",INDEX('Tables calc'!$T$24:$T$539,_xlfn.AGGREGATE(15,3,('Tables calc'!$V$24:$V$539=1)/('Tables calc'!$V$24:$V$539=1)*(ROW('Tables calc'!$V$24:$V$539)-ROW('Tables calc'!$V$23)),E197)))))</f>
        <v/>
      </c>
      <c r="E197" s="69">
        <v>196</v>
      </c>
      <c r="F197" s="69" t="str">
        <f t="shared" si="27"/>
        <v/>
      </c>
      <c r="G197" s="69" t="str">
        <f t="shared" si="28"/>
        <v/>
      </c>
      <c r="H197" s="69" t="str">
        <f t="shared" si="35"/>
        <v/>
      </c>
      <c r="I197" s="69" t="str">
        <f t="shared" si="29"/>
        <v/>
      </c>
      <c r="J197" s="69" t="str">
        <f t="shared" si="30"/>
        <v/>
      </c>
      <c r="K197" s="69" t="str">
        <f t="shared" si="31"/>
        <v/>
      </c>
      <c r="L197" s="69" t="str">
        <f t="shared" si="32"/>
        <v/>
      </c>
      <c r="M197" s="69" t="str">
        <f t="shared" si="33"/>
        <v/>
      </c>
    </row>
    <row r="198" spans="1:13" x14ac:dyDescent="0.3">
      <c r="A198" s="606" t="str" cm="1">
        <f t="array" ref="A198">IF(E198='Tables calc'!$U$1+1,"Totals:",IF(A197="Totals:","",IF(A197="","",INDEX('Tables calc'!$R$24:$R$539,_xlfn.AGGREGATE(15,3,('Tables calc'!$V$24:$V$539=1)/('Tables calc'!$V$24:$V$539=1)*(ROW('Tables calc'!$V$24:$V$539)-ROW('Tables calc'!$V$23)),E198)))))</f>
        <v/>
      </c>
      <c r="B198" s="606" t="str" cm="1">
        <f t="array" ref="B198">IF(E198='Tables calc'!$U$1+1,"#",IF(B197="#","",IF(B197="","",INDEX('Tables calc'!$S$24:$S$539,_xlfn.AGGREGATE(15,3,('Tables calc'!$V$24:$V$539=1)/('Tables calc'!$V$24:$V$539=1)*(ROW('Tables calc'!$V$24:$V$539)-ROW('Tables calc'!$V$23)),E198)))))</f>
        <v/>
      </c>
      <c r="C198" s="607" t="str">
        <f t="shared" si="34"/>
        <v/>
      </c>
      <c r="D198" s="608" t="str" cm="1">
        <f t="array" ref="D198">IF(E198='Tables calc'!$U$1+1,'Tables calc'!$Y$24,IF(D197='Tables calc'!$Y$24,"",IF(D197="","",INDEX('Tables calc'!$T$24:$T$539,_xlfn.AGGREGATE(15,3,('Tables calc'!$V$24:$V$539=1)/('Tables calc'!$V$24:$V$539=1)*(ROW('Tables calc'!$V$24:$V$539)-ROW('Tables calc'!$V$23)),E198)))))</f>
        <v/>
      </c>
      <c r="E198" s="69">
        <v>197</v>
      </c>
      <c r="F198" s="69" t="str">
        <f t="shared" si="27"/>
        <v/>
      </c>
      <c r="G198" s="69" t="str">
        <f t="shared" si="28"/>
        <v/>
      </c>
      <c r="H198" s="69" t="str">
        <f t="shared" si="35"/>
        <v/>
      </c>
      <c r="I198" s="69" t="str">
        <f t="shared" si="29"/>
        <v/>
      </c>
      <c r="J198" s="69" t="str">
        <f t="shared" si="30"/>
        <v/>
      </c>
      <c r="K198" s="69" t="str">
        <f t="shared" si="31"/>
        <v/>
      </c>
      <c r="L198" s="69" t="str">
        <f t="shared" si="32"/>
        <v/>
      </c>
      <c r="M198" s="69" t="str">
        <f t="shared" si="33"/>
        <v/>
      </c>
    </row>
    <row r="199" spans="1:13" x14ac:dyDescent="0.3">
      <c r="A199" s="606" t="str" cm="1">
        <f t="array" ref="A199">IF(E199='Tables calc'!$U$1+1,"Totals:",IF(A198="Totals:","",IF(A198="","",INDEX('Tables calc'!$R$24:$R$539,_xlfn.AGGREGATE(15,3,('Tables calc'!$V$24:$V$539=1)/('Tables calc'!$V$24:$V$539=1)*(ROW('Tables calc'!$V$24:$V$539)-ROW('Tables calc'!$V$23)),E199)))))</f>
        <v/>
      </c>
      <c r="B199" s="606" t="str" cm="1">
        <f t="array" ref="B199">IF(E199='Tables calc'!$U$1+1,"#",IF(B198="#","",IF(B198="","",INDEX('Tables calc'!$S$24:$S$539,_xlfn.AGGREGATE(15,3,('Tables calc'!$V$24:$V$539=1)/('Tables calc'!$V$24:$V$539=1)*(ROW('Tables calc'!$V$24:$V$539)-ROW('Tables calc'!$V$23)),E199)))))</f>
        <v/>
      </c>
      <c r="C199" s="607" t="str">
        <f t="shared" si="34"/>
        <v/>
      </c>
      <c r="D199" s="608" t="str" cm="1">
        <f t="array" ref="D199">IF(E199='Tables calc'!$U$1+1,'Tables calc'!$Y$24,IF(D198='Tables calc'!$Y$24,"",IF(D198="","",INDEX('Tables calc'!$T$24:$T$539,_xlfn.AGGREGATE(15,3,('Tables calc'!$V$24:$V$539=1)/('Tables calc'!$V$24:$V$539=1)*(ROW('Tables calc'!$V$24:$V$539)-ROW('Tables calc'!$V$23)),E199)))))</f>
        <v/>
      </c>
      <c r="E199" s="69">
        <v>198</v>
      </c>
      <c r="F199" s="69" t="str">
        <f t="shared" si="27"/>
        <v/>
      </c>
      <c r="G199" s="69" t="str">
        <f t="shared" si="28"/>
        <v/>
      </c>
      <c r="H199" s="69" t="str">
        <f t="shared" si="35"/>
        <v/>
      </c>
      <c r="I199" s="69" t="str">
        <f t="shared" si="29"/>
        <v/>
      </c>
      <c r="J199" s="69" t="str">
        <f t="shared" si="30"/>
        <v/>
      </c>
      <c r="K199" s="69" t="str">
        <f t="shared" si="31"/>
        <v/>
      </c>
      <c r="L199" s="69" t="str">
        <f t="shared" si="32"/>
        <v/>
      </c>
      <c r="M199" s="69" t="str">
        <f t="shared" si="33"/>
        <v/>
      </c>
    </row>
    <row r="200" spans="1:13" x14ac:dyDescent="0.3">
      <c r="A200" s="606" t="str" cm="1">
        <f t="array" ref="A200">IF(E200='Tables calc'!$U$1+1,"Totals:",IF(A199="Totals:","",IF(A199="","",INDEX('Tables calc'!$R$24:$R$539,_xlfn.AGGREGATE(15,3,('Tables calc'!$V$24:$V$539=1)/('Tables calc'!$V$24:$V$539=1)*(ROW('Tables calc'!$V$24:$V$539)-ROW('Tables calc'!$V$23)),E200)))))</f>
        <v/>
      </c>
      <c r="B200" s="606" t="str" cm="1">
        <f t="array" ref="B200">IF(E200='Tables calc'!$U$1+1,"#",IF(B199="#","",IF(B199="","",INDEX('Tables calc'!$S$24:$S$539,_xlfn.AGGREGATE(15,3,('Tables calc'!$V$24:$V$539=1)/('Tables calc'!$V$24:$V$539=1)*(ROW('Tables calc'!$V$24:$V$539)-ROW('Tables calc'!$V$23)),E200)))))</f>
        <v/>
      </c>
      <c r="C200" s="607" t="str">
        <f t="shared" si="34"/>
        <v/>
      </c>
      <c r="D200" s="608" t="str" cm="1">
        <f t="array" ref="D200">IF(E200='Tables calc'!$U$1+1,'Tables calc'!$Y$24,IF(D199='Tables calc'!$Y$24,"",IF(D199="","",INDEX('Tables calc'!$T$24:$T$539,_xlfn.AGGREGATE(15,3,('Tables calc'!$V$24:$V$539=1)/('Tables calc'!$V$24:$V$539=1)*(ROW('Tables calc'!$V$24:$V$539)-ROW('Tables calc'!$V$23)),E200)))))</f>
        <v/>
      </c>
      <c r="E200" s="69">
        <v>199</v>
      </c>
      <c r="F200" s="69" t="str">
        <f t="shared" si="27"/>
        <v/>
      </c>
      <c r="G200" s="69" t="str">
        <f t="shared" si="28"/>
        <v/>
      </c>
      <c r="H200" s="69" t="str">
        <f t="shared" si="35"/>
        <v/>
      </c>
      <c r="I200" s="69" t="str">
        <f t="shared" si="29"/>
        <v/>
      </c>
      <c r="J200" s="69" t="str">
        <f t="shared" si="30"/>
        <v/>
      </c>
      <c r="K200" s="69" t="str">
        <f t="shared" si="31"/>
        <v/>
      </c>
      <c r="L200" s="69" t="str">
        <f t="shared" si="32"/>
        <v/>
      </c>
      <c r="M200" s="69" t="str">
        <f t="shared" si="33"/>
        <v/>
      </c>
    </row>
    <row r="201" spans="1:13" x14ac:dyDescent="0.3">
      <c r="A201" s="606" t="str" cm="1">
        <f t="array" ref="A201">IF(E201='Tables calc'!$U$1+1,"Totals:",IF(A200="Totals:","",IF(A200="","",INDEX('Tables calc'!$R$24:$R$539,_xlfn.AGGREGATE(15,3,('Tables calc'!$V$24:$V$539=1)/('Tables calc'!$V$24:$V$539=1)*(ROW('Tables calc'!$V$24:$V$539)-ROW('Tables calc'!$V$23)),E201)))))</f>
        <v/>
      </c>
      <c r="B201" s="606" t="str" cm="1">
        <f t="array" ref="B201">IF(E201='Tables calc'!$U$1+1,"#",IF(B200="#","",IF(B200="","",INDEX('Tables calc'!$S$24:$S$539,_xlfn.AGGREGATE(15,3,('Tables calc'!$V$24:$V$539=1)/('Tables calc'!$V$24:$V$539=1)*(ROW('Tables calc'!$V$24:$V$539)-ROW('Tables calc'!$V$23)),E201)))))</f>
        <v/>
      </c>
      <c r="C201" s="607" t="str">
        <f t="shared" si="34"/>
        <v/>
      </c>
      <c r="D201" s="608" t="str" cm="1">
        <f t="array" ref="D201">IF(E201='Tables calc'!$U$1+1,'Tables calc'!$Y$24,IF(D200='Tables calc'!$Y$24,"",IF(D200="","",INDEX('Tables calc'!$T$24:$T$539,_xlfn.AGGREGATE(15,3,('Tables calc'!$V$24:$V$539=1)/('Tables calc'!$V$24:$V$539=1)*(ROW('Tables calc'!$V$24:$V$539)-ROW('Tables calc'!$V$23)),E201)))))</f>
        <v/>
      </c>
      <c r="E201" s="69">
        <v>200</v>
      </c>
      <c r="F201" s="69" t="str">
        <f t="shared" si="27"/>
        <v/>
      </c>
      <c r="G201" s="69" t="str">
        <f t="shared" si="28"/>
        <v/>
      </c>
      <c r="H201" s="69" t="str">
        <f t="shared" si="35"/>
        <v/>
      </c>
      <c r="I201" s="69" t="str">
        <f t="shared" si="29"/>
        <v/>
      </c>
      <c r="J201" s="69" t="str">
        <f t="shared" si="30"/>
        <v/>
      </c>
      <c r="K201" s="69" t="str">
        <f t="shared" si="31"/>
        <v/>
      </c>
      <c r="L201" s="69" t="str">
        <f t="shared" si="32"/>
        <v/>
      </c>
      <c r="M201" s="69" t="str">
        <f t="shared" si="33"/>
        <v/>
      </c>
    </row>
    <row r="202" spans="1:13" x14ac:dyDescent="0.3">
      <c r="A202" s="606" t="str" cm="1">
        <f t="array" ref="A202">IF(E202='Tables calc'!$U$1+1,"Totals:",IF(A201="Totals:","",IF(A201="","",INDEX('Tables calc'!$R$24:$R$539,_xlfn.AGGREGATE(15,3,('Tables calc'!$V$24:$V$539=1)/('Tables calc'!$V$24:$V$539=1)*(ROW('Tables calc'!$V$24:$V$539)-ROW('Tables calc'!$V$23)),E202)))))</f>
        <v/>
      </c>
      <c r="B202" s="606" t="str" cm="1">
        <f t="array" ref="B202">IF(E202='Tables calc'!$U$1+1,"#",IF(B201="#","",IF(B201="","",INDEX('Tables calc'!$S$24:$S$539,_xlfn.AGGREGATE(15,3,('Tables calc'!$V$24:$V$539=1)/('Tables calc'!$V$24:$V$539=1)*(ROW('Tables calc'!$V$24:$V$539)-ROW('Tables calc'!$V$23)),E202)))))</f>
        <v/>
      </c>
      <c r="C202" s="607" t="str">
        <f t="shared" si="34"/>
        <v/>
      </c>
      <c r="D202" s="608" t="str" cm="1">
        <f t="array" ref="D202">IF(E202='Tables calc'!$U$1+1,'Tables calc'!$Y$24,IF(D201='Tables calc'!$Y$24,"",IF(D201="","",INDEX('Tables calc'!$T$24:$T$539,_xlfn.AGGREGATE(15,3,('Tables calc'!$V$24:$V$539=1)/('Tables calc'!$V$24:$V$539=1)*(ROW('Tables calc'!$V$24:$V$539)-ROW('Tables calc'!$V$23)),E202)))))</f>
        <v/>
      </c>
      <c r="E202" s="69">
        <v>201</v>
      </c>
      <c r="F202" s="69" t="str">
        <f t="shared" si="27"/>
        <v/>
      </c>
      <c r="G202" s="69" t="str">
        <f t="shared" si="28"/>
        <v/>
      </c>
      <c r="H202" s="69" t="str">
        <f t="shared" si="35"/>
        <v/>
      </c>
      <c r="I202" s="69" t="str">
        <f t="shared" si="29"/>
        <v/>
      </c>
      <c r="J202" s="69" t="str">
        <f t="shared" si="30"/>
        <v/>
      </c>
      <c r="K202" s="69" t="str">
        <f t="shared" si="31"/>
        <v/>
      </c>
      <c r="L202" s="69" t="str">
        <f t="shared" si="32"/>
        <v/>
      </c>
      <c r="M202" s="69" t="str">
        <f t="shared" si="33"/>
        <v/>
      </c>
    </row>
    <row r="203" spans="1:13" x14ac:dyDescent="0.3">
      <c r="A203" s="606" t="str" cm="1">
        <f t="array" ref="A203">IF(E203='Tables calc'!$U$1+1,"Totals:",IF(A202="Totals:","",IF(A202="","",INDEX('Tables calc'!$R$24:$R$539,_xlfn.AGGREGATE(15,3,('Tables calc'!$V$24:$V$539=1)/('Tables calc'!$V$24:$V$539=1)*(ROW('Tables calc'!$V$24:$V$539)-ROW('Tables calc'!$V$23)),E203)))))</f>
        <v/>
      </c>
      <c r="B203" s="606" t="str" cm="1">
        <f t="array" ref="B203">IF(E203='Tables calc'!$U$1+1,"#",IF(B202="#","",IF(B202="","",INDEX('Tables calc'!$S$24:$S$539,_xlfn.AGGREGATE(15,3,('Tables calc'!$V$24:$V$539=1)/('Tables calc'!$V$24:$V$539=1)*(ROW('Tables calc'!$V$24:$V$539)-ROW('Tables calc'!$V$23)),E203)))))</f>
        <v/>
      </c>
      <c r="C203" s="607" t="str">
        <f t="shared" si="34"/>
        <v/>
      </c>
      <c r="D203" s="608" t="str" cm="1">
        <f t="array" ref="D203">IF(E203='Tables calc'!$U$1+1,'Tables calc'!$Y$24,IF(D202='Tables calc'!$Y$24,"",IF(D202="","",INDEX('Tables calc'!$T$24:$T$539,_xlfn.AGGREGATE(15,3,('Tables calc'!$V$24:$V$539=1)/('Tables calc'!$V$24:$V$539=1)*(ROW('Tables calc'!$V$24:$V$539)-ROW('Tables calc'!$V$23)),E203)))))</f>
        <v/>
      </c>
      <c r="E203" s="69">
        <v>202</v>
      </c>
      <c r="F203" s="69" t="str">
        <f t="shared" si="27"/>
        <v/>
      </c>
      <c r="G203" s="69" t="str">
        <f t="shared" si="28"/>
        <v/>
      </c>
      <c r="H203" s="69" t="str">
        <f t="shared" si="35"/>
        <v/>
      </c>
      <c r="I203" s="69" t="str">
        <f t="shared" si="29"/>
        <v/>
      </c>
      <c r="J203" s="69" t="str">
        <f t="shared" si="30"/>
        <v/>
      </c>
      <c r="K203" s="69" t="str">
        <f t="shared" si="31"/>
        <v/>
      </c>
      <c r="L203" s="69" t="str">
        <f t="shared" si="32"/>
        <v/>
      </c>
      <c r="M203" s="69" t="str">
        <f t="shared" si="33"/>
        <v/>
      </c>
    </row>
    <row r="204" spans="1:13" x14ac:dyDescent="0.3">
      <c r="A204" s="606" t="str" cm="1">
        <f t="array" ref="A204">IF(E204='Tables calc'!$U$1+1,"Totals:",IF(A203="Totals:","",IF(A203="","",INDEX('Tables calc'!$R$24:$R$539,_xlfn.AGGREGATE(15,3,('Tables calc'!$V$24:$V$539=1)/('Tables calc'!$V$24:$V$539=1)*(ROW('Tables calc'!$V$24:$V$539)-ROW('Tables calc'!$V$23)),E204)))))</f>
        <v/>
      </c>
      <c r="B204" s="606" t="str" cm="1">
        <f t="array" ref="B204">IF(E204='Tables calc'!$U$1+1,"#",IF(B203="#","",IF(B203="","",INDEX('Tables calc'!$S$24:$S$539,_xlfn.AGGREGATE(15,3,('Tables calc'!$V$24:$V$539=1)/('Tables calc'!$V$24:$V$539=1)*(ROW('Tables calc'!$V$24:$V$539)-ROW('Tables calc'!$V$23)),E204)))))</f>
        <v/>
      </c>
      <c r="C204" s="607" t="str">
        <f t="shared" si="34"/>
        <v/>
      </c>
      <c r="D204" s="608" t="str" cm="1">
        <f t="array" ref="D204">IF(E204='Tables calc'!$U$1+1,'Tables calc'!$Y$24,IF(D203='Tables calc'!$Y$24,"",IF(D203="","",INDEX('Tables calc'!$T$24:$T$539,_xlfn.AGGREGATE(15,3,('Tables calc'!$V$24:$V$539=1)/('Tables calc'!$V$24:$V$539=1)*(ROW('Tables calc'!$V$24:$V$539)-ROW('Tables calc'!$V$23)),E204)))))</f>
        <v/>
      </c>
      <c r="E204" s="69">
        <v>203</v>
      </c>
      <c r="F204" s="69" t="str">
        <f t="shared" si="27"/>
        <v/>
      </c>
      <c r="G204" s="69" t="str">
        <f t="shared" si="28"/>
        <v/>
      </c>
      <c r="H204" s="69" t="str">
        <f t="shared" si="35"/>
        <v/>
      </c>
      <c r="I204" s="69" t="str">
        <f t="shared" si="29"/>
        <v/>
      </c>
      <c r="J204" s="69" t="str">
        <f t="shared" si="30"/>
        <v/>
      </c>
      <c r="K204" s="69" t="str">
        <f t="shared" si="31"/>
        <v/>
      </c>
      <c r="L204" s="69" t="str">
        <f t="shared" si="32"/>
        <v/>
      </c>
      <c r="M204" s="69" t="str">
        <f t="shared" si="33"/>
        <v/>
      </c>
    </row>
    <row r="205" spans="1:13" x14ac:dyDescent="0.3">
      <c r="A205" s="606" t="str" cm="1">
        <f t="array" ref="A205">IF(E205='Tables calc'!$U$1+1,"Totals:",IF(A204="Totals:","",IF(A204="","",INDEX('Tables calc'!$R$24:$R$539,_xlfn.AGGREGATE(15,3,('Tables calc'!$V$24:$V$539=1)/('Tables calc'!$V$24:$V$539=1)*(ROW('Tables calc'!$V$24:$V$539)-ROW('Tables calc'!$V$23)),E205)))))</f>
        <v/>
      </c>
      <c r="B205" s="606" t="str" cm="1">
        <f t="array" ref="B205">IF(E205='Tables calc'!$U$1+1,"#",IF(B204="#","",IF(B204="","",INDEX('Tables calc'!$S$24:$S$539,_xlfn.AGGREGATE(15,3,('Tables calc'!$V$24:$V$539=1)/('Tables calc'!$V$24:$V$539=1)*(ROW('Tables calc'!$V$24:$V$539)-ROW('Tables calc'!$V$23)),E205)))))</f>
        <v/>
      </c>
      <c r="C205" s="607" t="str">
        <f t="shared" si="34"/>
        <v/>
      </c>
      <c r="D205" s="608" t="str" cm="1">
        <f t="array" ref="D205">IF(E205='Tables calc'!$U$1+1,'Tables calc'!$Y$24,IF(D204='Tables calc'!$Y$24,"",IF(D204="","",INDEX('Tables calc'!$T$24:$T$539,_xlfn.AGGREGATE(15,3,('Tables calc'!$V$24:$V$539=1)/('Tables calc'!$V$24:$V$539=1)*(ROW('Tables calc'!$V$24:$V$539)-ROW('Tables calc'!$V$23)),E205)))))</f>
        <v/>
      </c>
      <c r="E205" s="69">
        <v>204</v>
      </c>
      <c r="F205" s="69" t="str">
        <f t="shared" si="27"/>
        <v/>
      </c>
      <c r="G205" s="69" t="str">
        <f t="shared" si="28"/>
        <v/>
      </c>
      <c r="H205" s="69" t="str">
        <f t="shared" si="35"/>
        <v/>
      </c>
      <c r="I205" s="69" t="str">
        <f t="shared" si="29"/>
        <v/>
      </c>
      <c r="J205" s="69" t="str">
        <f t="shared" si="30"/>
        <v/>
      </c>
      <c r="K205" s="69" t="str">
        <f t="shared" si="31"/>
        <v/>
      </c>
      <c r="L205" s="69" t="str">
        <f t="shared" si="32"/>
        <v/>
      </c>
      <c r="M205" s="69" t="str">
        <f t="shared" si="33"/>
        <v/>
      </c>
    </row>
    <row r="206" spans="1:13" x14ac:dyDescent="0.3">
      <c r="A206" s="606" t="str" cm="1">
        <f t="array" ref="A206">IF(E206='Tables calc'!$U$1+1,"Totals:",IF(A205="Totals:","",IF(A205="","",INDEX('Tables calc'!$R$24:$R$539,_xlfn.AGGREGATE(15,3,('Tables calc'!$V$24:$V$539=1)/('Tables calc'!$V$24:$V$539=1)*(ROW('Tables calc'!$V$24:$V$539)-ROW('Tables calc'!$V$23)),E206)))))</f>
        <v/>
      </c>
      <c r="B206" s="606" t="str" cm="1">
        <f t="array" ref="B206">IF(E206='Tables calc'!$U$1+1,"#",IF(B205="#","",IF(B205="","",INDEX('Tables calc'!$S$24:$S$539,_xlfn.AGGREGATE(15,3,('Tables calc'!$V$24:$V$539=1)/('Tables calc'!$V$24:$V$539=1)*(ROW('Tables calc'!$V$24:$V$539)-ROW('Tables calc'!$V$23)),E206)))))</f>
        <v/>
      </c>
      <c r="C206" s="607" t="str">
        <f t="shared" si="34"/>
        <v/>
      </c>
      <c r="D206" s="608" t="str" cm="1">
        <f t="array" ref="D206">IF(E206='Tables calc'!$U$1+1,'Tables calc'!$Y$24,IF(D205='Tables calc'!$Y$24,"",IF(D205="","",INDEX('Tables calc'!$T$24:$T$539,_xlfn.AGGREGATE(15,3,('Tables calc'!$V$24:$V$539=1)/('Tables calc'!$V$24:$V$539=1)*(ROW('Tables calc'!$V$24:$V$539)-ROW('Tables calc'!$V$23)),E206)))))</f>
        <v/>
      </c>
      <c r="E206" s="69">
        <v>205</v>
      </c>
      <c r="F206" s="69" t="str">
        <f t="shared" si="27"/>
        <v/>
      </c>
      <c r="G206" s="69" t="str">
        <f t="shared" si="28"/>
        <v/>
      </c>
      <c r="H206" s="69" t="str">
        <f t="shared" si="35"/>
        <v/>
      </c>
      <c r="I206" s="69" t="str">
        <f t="shared" si="29"/>
        <v/>
      </c>
      <c r="J206" s="69" t="str">
        <f t="shared" si="30"/>
        <v/>
      </c>
      <c r="K206" s="69" t="str">
        <f t="shared" si="31"/>
        <v/>
      </c>
      <c r="L206" s="69" t="str">
        <f t="shared" si="32"/>
        <v/>
      </c>
      <c r="M206" s="69" t="str">
        <f t="shared" si="33"/>
        <v/>
      </c>
    </row>
    <row r="207" spans="1:13" x14ac:dyDescent="0.3">
      <c r="A207" s="606" t="str" cm="1">
        <f t="array" ref="A207">IF(E207='Tables calc'!$U$1+1,"Totals:",IF(A206="Totals:","",IF(A206="","",INDEX('Tables calc'!$R$24:$R$539,_xlfn.AGGREGATE(15,3,('Tables calc'!$V$24:$V$539=1)/('Tables calc'!$V$24:$V$539=1)*(ROW('Tables calc'!$V$24:$V$539)-ROW('Tables calc'!$V$23)),E207)))))</f>
        <v/>
      </c>
      <c r="B207" s="606" t="str" cm="1">
        <f t="array" ref="B207">IF(E207='Tables calc'!$U$1+1,"#",IF(B206="#","",IF(B206="","",INDEX('Tables calc'!$S$24:$S$539,_xlfn.AGGREGATE(15,3,('Tables calc'!$V$24:$V$539=1)/('Tables calc'!$V$24:$V$539=1)*(ROW('Tables calc'!$V$24:$V$539)-ROW('Tables calc'!$V$23)),E207)))))</f>
        <v/>
      </c>
      <c r="C207" s="607" t="str">
        <f t="shared" si="34"/>
        <v/>
      </c>
      <c r="D207" s="608" t="str" cm="1">
        <f t="array" ref="D207">IF(E207='Tables calc'!$U$1+1,'Tables calc'!$Y$24,IF(D206='Tables calc'!$Y$24,"",IF(D206="","",INDEX('Tables calc'!$T$24:$T$539,_xlfn.AGGREGATE(15,3,('Tables calc'!$V$24:$V$539=1)/('Tables calc'!$V$24:$V$539=1)*(ROW('Tables calc'!$V$24:$V$539)-ROW('Tables calc'!$V$23)),E207)))))</f>
        <v/>
      </c>
      <c r="E207" s="69">
        <v>206</v>
      </c>
      <c r="F207" s="69" t="str">
        <f t="shared" si="27"/>
        <v/>
      </c>
      <c r="G207" s="69" t="str">
        <f t="shared" si="28"/>
        <v/>
      </c>
      <c r="H207" s="69" t="str">
        <f t="shared" si="35"/>
        <v/>
      </c>
      <c r="I207" s="69" t="str">
        <f t="shared" si="29"/>
        <v/>
      </c>
      <c r="J207" s="69" t="str">
        <f t="shared" si="30"/>
        <v/>
      </c>
      <c r="K207" s="69" t="str">
        <f t="shared" si="31"/>
        <v/>
      </c>
      <c r="L207" s="69" t="str">
        <f t="shared" si="32"/>
        <v/>
      </c>
      <c r="M207" s="69" t="str">
        <f t="shared" si="33"/>
        <v/>
      </c>
    </row>
    <row r="208" spans="1:13" x14ac:dyDescent="0.3">
      <c r="A208" s="606" t="str" cm="1">
        <f t="array" ref="A208">IF(E208='Tables calc'!$U$1+1,"Totals:",IF(A207="Totals:","",IF(A207="","",INDEX('Tables calc'!$R$24:$R$539,_xlfn.AGGREGATE(15,3,('Tables calc'!$V$24:$V$539=1)/('Tables calc'!$V$24:$V$539=1)*(ROW('Tables calc'!$V$24:$V$539)-ROW('Tables calc'!$V$23)),E208)))))</f>
        <v/>
      </c>
      <c r="B208" s="606" t="str" cm="1">
        <f t="array" ref="B208">IF(E208='Tables calc'!$U$1+1,"#",IF(B207="#","",IF(B207="","",INDEX('Tables calc'!$S$24:$S$539,_xlfn.AGGREGATE(15,3,('Tables calc'!$V$24:$V$539=1)/('Tables calc'!$V$24:$V$539=1)*(ROW('Tables calc'!$V$24:$V$539)-ROW('Tables calc'!$V$23)),E208)))))</f>
        <v/>
      </c>
      <c r="C208" s="607" t="str">
        <f t="shared" si="34"/>
        <v/>
      </c>
      <c r="D208" s="608" t="str" cm="1">
        <f t="array" ref="D208">IF(E208='Tables calc'!$U$1+1,'Tables calc'!$Y$24,IF(D207='Tables calc'!$Y$24,"",IF(D207="","",INDEX('Tables calc'!$T$24:$T$539,_xlfn.AGGREGATE(15,3,('Tables calc'!$V$24:$V$539=1)/('Tables calc'!$V$24:$V$539=1)*(ROW('Tables calc'!$V$24:$V$539)-ROW('Tables calc'!$V$23)),E208)))))</f>
        <v/>
      </c>
      <c r="E208" s="69">
        <v>207</v>
      </c>
      <c r="F208" s="69" t="str">
        <f t="shared" si="27"/>
        <v/>
      </c>
      <c r="G208" s="69" t="str">
        <f t="shared" si="28"/>
        <v/>
      </c>
      <c r="H208" s="69" t="str">
        <f t="shared" si="35"/>
        <v/>
      </c>
      <c r="I208" s="69" t="str">
        <f t="shared" si="29"/>
        <v/>
      </c>
      <c r="J208" s="69" t="str">
        <f t="shared" si="30"/>
        <v/>
      </c>
      <c r="K208" s="69" t="str">
        <f t="shared" si="31"/>
        <v/>
      </c>
      <c r="L208" s="69" t="str">
        <f t="shared" si="32"/>
        <v/>
      </c>
      <c r="M208" s="69" t="str">
        <f t="shared" si="33"/>
        <v/>
      </c>
    </row>
    <row r="209" spans="1:13" x14ac:dyDescent="0.3">
      <c r="A209" s="606" t="str" cm="1">
        <f t="array" ref="A209">IF(E209='Tables calc'!$U$1+1,"Totals:",IF(A208="Totals:","",IF(A208="","",INDEX('Tables calc'!$R$24:$R$539,_xlfn.AGGREGATE(15,3,('Tables calc'!$V$24:$V$539=1)/('Tables calc'!$V$24:$V$539=1)*(ROW('Tables calc'!$V$24:$V$539)-ROW('Tables calc'!$V$23)),E209)))))</f>
        <v/>
      </c>
      <c r="B209" s="606" t="str" cm="1">
        <f t="array" ref="B209">IF(E209='Tables calc'!$U$1+1,"#",IF(B208="#","",IF(B208="","",INDEX('Tables calc'!$S$24:$S$539,_xlfn.AGGREGATE(15,3,('Tables calc'!$V$24:$V$539=1)/('Tables calc'!$V$24:$V$539=1)*(ROW('Tables calc'!$V$24:$V$539)-ROW('Tables calc'!$V$23)),E209)))))</f>
        <v/>
      </c>
      <c r="C209" s="607" t="str">
        <f t="shared" si="34"/>
        <v/>
      </c>
      <c r="D209" s="608" t="str" cm="1">
        <f t="array" ref="D209">IF(E209='Tables calc'!$U$1+1,'Tables calc'!$Y$24,IF(D208='Tables calc'!$Y$24,"",IF(D208="","",INDEX('Tables calc'!$T$24:$T$539,_xlfn.AGGREGATE(15,3,('Tables calc'!$V$24:$V$539=1)/('Tables calc'!$V$24:$V$539=1)*(ROW('Tables calc'!$V$24:$V$539)-ROW('Tables calc'!$V$23)),E209)))))</f>
        <v/>
      </c>
      <c r="E209" s="69">
        <v>208</v>
      </c>
      <c r="F209" s="69" t="str">
        <f t="shared" si="27"/>
        <v/>
      </c>
      <c r="G209" s="69" t="str">
        <f t="shared" si="28"/>
        <v/>
      </c>
      <c r="H209" s="69" t="str">
        <f t="shared" si="35"/>
        <v/>
      </c>
      <c r="I209" s="69" t="str">
        <f t="shared" si="29"/>
        <v/>
      </c>
      <c r="J209" s="69" t="str">
        <f t="shared" si="30"/>
        <v/>
      </c>
      <c r="K209" s="69" t="str">
        <f t="shared" si="31"/>
        <v/>
      </c>
      <c r="L209" s="69" t="str">
        <f t="shared" si="32"/>
        <v/>
      </c>
      <c r="M209" s="69" t="str">
        <f t="shared" si="33"/>
        <v/>
      </c>
    </row>
    <row r="210" spans="1:13" x14ac:dyDescent="0.3">
      <c r="A210" s="606" t="str" cm="1">
        <f t="array" ref="A210">IF(E210='Tables calc'!$U$1+1,"Totals:",IF(A209="Totals:","",IF(A209="","",INDEX('Tables calc'!$R$24:$R$539,_xlfn.AGGREGATE(15,3,('Tables calc'!$V$24:$V$539=1)/('Tables calc'!$V$24:$V$539=1)*(ROW('Tables calc'!$V$24:$V$539)-ROW('Tables calc'!$V$23)),E210)))))</f>
        <v/>
      </c>
      <c r="B210" s="606" t="str" cm="1">
        <f t="array" ref="B210">IF(E210='Tables calc'!$U$1+1,"#",IF(B209="#","",IF(B209="","",INDEX('Tables calc'!$S$24:$S$539,_xlfn.AGGREGATE(15,3,('Tables calc'!$V$24:$V$539=1)/('Tables calc'!$V$24:$V$539=1)*(ROW('Tables calc'!$V$24:$V$539)-ROW('Tables calc'!$V$23)),E210)))))</f>
        <v/>
      </c>
      <c r="C210" s="607" t="str">
        <f t="shared" si="34"/>
        <v/>
      </c>
      <c r="D210" s="608" t="str" cm="1">
        <f t="array" ref="D210">IF(E210='Tables calc'!$U$1+1,'Tables calc'!$Y$24,IF(D209='Tables calc'!$Y$24,"",IF(D209="","",INDEX('Tables calc'!$T$24:$T$539,_xlfn.AGGREGATE(15,3,('Tables calc'!$V$24:$V$539=1)/('Tables calc'!$V$24:$V$539=1)*(ROW('Tables calc'!$V$24:$V$539)-ROW('Tables calc'!$V$23)),E210)))))</f>
        <v/>
      </c>
      <c r="E210" s="69">
        <v>209</v>
      </c>
      <c r="F210" s="69" t="str">
        <f t="shared" si="27"/>
        <v/>
      </c>
      <c r="G210" s="69" t="str">
        <f t="shared" si="28"/>
        <v/>
      </c>
      <c r="H210" s="69" t="str">
        <f t="shared" si="35"/>
        <v/>
      </c>
      <c r="I210" s="69" t="str">
        <f t="shared" si="29"/>
        <v/>
      </c>
      <c r="J210" s="69" t="str">
        <f t="shared" si="30"/>
        <v/>
      </c>
      <c r="K210" s="69" t="str">
        <f t="shared" si="31"/>
        <v/>
      </c>
      <c r="L210" s="69" t="str">
        <f t="shared" si="32"/>
        <v/>
      </c>
      <c r="M210" s="69" t="str">
        <f t="shared" si="33"/>
        <v/>
      </c>
    </row>
    <row r="211" spans="1:13" x14ac:dyDescent="0.3">
      <c r="A211" s="606" t="str" cm="1">
        <f t="array" ref="A211">IF(E211='Tables calc'!$U$1+1,"Totals:",IF(A210="Totals:","",IF(A210="","",INDEX('Tables calc'!$R$24:$R$539,_xlfn.AGGREGATE(15,3,('Tables calc'!$V$24:$V$539=1)/('Tables calc'!$V$24:$V$539=1)*(ROW('Tables calc'!$V$24:$V$539)-ROW('Tables calc'!$V$23)),E211)))))</f>
        <v/>
      </c>
      <c r="B211" s="606" t="str" cm="1">
        <f t="array" ref="B211">IF(E211='Tables calc'!$U$1+1,"#",IF(B210="#","",IF(B210="","",INDEX('Tables calc'!$S$24:$S$539,_xlfn.AGGREGATE(15,3,('Tables calc'!$V$24:$V$539=1)/('Tables calc'!$V$24:$V$539=1)*(ROW('Tables calc'!$V$24:$V$539)-ROW('Tables calc'!$V$23)),E211)))))</f>
        <v/>
      </c>
      <c r="C211" s="607" t="str">
        <f t="shared" si="34"/>
        <v/>
      </c>
      <c r="D211" s="608" t="str" cm="1">
        <f t="array" ref="D211">IF(E211='Tables calc'!$U$1+1,'Tables calc'!$Y$24,IF(D210='Tables calc'!$Y$24,"",IF(D210="","",INDEX('Tables calc'!$T$24:$T$539,_xlfn.AGGREGATE(15,3,('Tables calc'!$V$24:$V$539=1)/('Tables calc'!$V$24:$V$539=1)*(ROW('Tables calc'!$V$24:$V$539)-ROW('Tables calc'!$V$23)),E211)))))</f>
        <v/>
      </c>
      <c r="E211" s="69">
        <v>210</v>
      </c>
      <c r="F211" s="69" t="str">
        <f t="shared" si="27"/>
        <v/>
      </c>
      <c r="G211" s="69" t="str">
        <f t="shared" si="28"/>
        <v/>
      </c>
      <c r="H211" s="69" t="str">
        <f t="shared" si="35"/>
        <v/>
      </c>
      <c r="I211" s="69" t="str">
        <f t="shared" si="29"/>
        <v/>
      </c>
      <c r="J211" s="69" t="str">
        <f t="shared" si="30"/>
        <v/>
      </c>
      <c r="K211" s="69" t="str">
        <f t="shared" si="31"/>
        <v/>
      </c>
      <c r="L211" s="69" t="str">
        <f t="shared" si="32"/>
        <v/>
      </c>
      <c r="M211" s="69" t="str">
        <f t="shared" si="33"/>
        <v/>
      </c>
    </row>
    <row r="212" spans="1:13" x14ac:dyDescent="0.3">
      <c r="A212" s="606" t="str" cm="1">
        <f t="array" ref="A212">IF(E212='Tables calc'!$U$1+1,"Totals:",IF(A211="Totals:","",IF(A211="","",INDEX('Tables calc'!$R$24:$R$539,_xlfn.AGGREGATE(15,3,('Tables calc'!$V$24:$V$539=1)/('Tables calc'!$V$24:$V$539=1)*(ROW('Tables calc'!$V$24:$V$539)-ROW('Tables calc'!$V$23)),E212)))))</f>
        <v/>
      </c>
      <c r="B212" s="606" t="str" cm="1">
        <f t="array" ref="B212">IF(E212='Tables calc'!$U$1+1,"#",IF(B211="#","",IF(B211="","",INDEX('Tables calc'!$S$24:$S$539,_xlfn.AGGREGATE(15,3,('Tables calc'!$V$24:$V$539=1)/('Tables calc'!$V$24:$V$539=1)*(ROW('Tables calc'!$V$24:$V$539)-ROW('Tables calc'!$V$23)),E212)))))</f>
        <v/>
      </c>
      <c r="C212" s="607" t="str">
        <f t="shared" si="34"/>
        <v/>
      </c>
      <c r="D212" s="608" t="str" cm="1">
        <f t="array" ref="D212">IF(E212='Tables calc'!$U$1+1,'Tables calc'!$Y$24,IF(D211='Tables calc'!$Y$24,"",IF(D211="","",INDEX('Tables calc'!$T$24:$T$539,_xlfn.AGGREGATE(15,3,('Tables calc'!$V$24:$V$539=1)/('Tables calc'!$V$24:$V$539=1)*(ROW('Tables calc'!$V$24:$V$539)-ROW('Tables calc'!$V$23)),E212)))))</f>
        <v/>
      </c>
      <c r="E212" s="69">
        <v>211</v>
      </c>
      <c r="F212" s="69" t="str">
        <f t="shared" si="27"/>
        <v/>
      </c>
      <c r="G212" s="69" t="str">
        <f t="shared" si="28"/>
        <v/>
      </c>
      <c r="H212" s="69" t="str">
        <f t="shared" si="35"/>
        <v/>
      </c>
      <c r="I212" s="69" t="str">
        <f t="shared" si="29"/>
        <v/>
      </c>
      <c r="J212" s="69" t="str">
        <f t="shared" si="30"/>
        <v/>
      </c>
      <c r="K212" s="69" t="str">
        <f t="shared" si="31"/>
        <v/>
      </c>
      <c r="L212" s="69" t="str">
        <f t="shared" si="32"/>
        <v/>
      </c>
      <c r="M212" s="69" t="str">
        <f t="shared" si="33"/>
        <v/>
      </c>
    </row>
    <row r="213" spans="1:13" x14ac:dyDescent="0.3">
      <c r="A213" s="606" t="str" cm="1">
        <f t="array" ref="A213">IF(E213='Tables calc'!$U$1+1,"Totals:",IF(A212="Totals:","",IF(A212="","",INDEX('Tables calc'!$R$24:$R$539,_xlfn.AGGREGATE(15,3,('Tables calc'!$V$24:$V$539=1)/('Tables calc'!$V$24:$V$539=1)*(ROW('Tables calc'!$V$24:$V$539)-ROW('Tables calc'!$V$23)),E213)))))</f>
        <v/>
      </c>
      <c r="B213" s="606" t="str" cm="1">
        <f t="array" ref="B213">IF(E213='Tables calc'!$U$1+1,"#",IF(B212="#","",IF(B212="","",INDEX('Tables calc'!$S$24:$S$539,_xlfn.AGGREGATE(15,3,('Tables calc'!$V$24:$V$539=1)/('Tables calc'!$V$24:$V$539=1)*(ROW('Tables calc'!$V$24:$V$539)-ROW('Tables calc'!$V$23)),E213)))))</f>
        <v/>
      </c>
      <c r="C213" s="607" t="str">
        <f t="shared" si="34"/>
        <v/>
      </c>
      <c r="D213" s="608" t="str" cm="1">
        <f t="array" ref="D213">IF(E213='Tables calc'!$U$1+1,'Tables calc'!$Y$24,IF(D212='Tables calc'!$Y$24,"",IF(D212="","",INDEX('Tables calc'!$T$24:$T$539,_xlfn.AGGREGATE(15,3,('Tables calc'!$V$24:$V$539=1)/('Tables calc'!$V$24:$V$539=1)*(ROW('Tables calc'!$V$24:$V$539)-ROW('Tables calc'!$V$23)),E213)))))</f>
        <v/>
      </c>
      <c r="E213" s="69">
        <v>212</v>
      </c>
      <c r="F213" s="69" t="str">
        <f t="shared" si="27"/>
        <v/>
      </c>
      <c r="G213" s="69" t="str">
        <f t="shared" si="28"/>
        <v/>
      </c>
      <c r="H213" s="69" t="str">
        <f t="shared" si="35"/>
        <v/>
      </c>
      <c r="I213" s="69" t="str">
        <f t="shared" si="29"/>
        <v/>
      </c>
      <c r="J213" s="69" t="str">
        <f t="shared" si="30"/>
        <v/>
      </c>
      <c r="K213" s="69" t="str">
        <f t="shared" si="31"/>
        <v/>
      </c>
      <c r="L213" s="69" t="str">
        <f t="shared" si="32"/>
        <v/>
      </c>
      <c r="M213" s="69" t="str">
        <f t="shared" si="33"/>
        <v/>
      </c>
    </row>
    <row r="214" spans="1:13" x14ac:dyDescent="0.3">
      <c r="A214" s="606" t="str" cm="1">
        <f t="array" ref="A214">IF(E214='Tables calc'!$U$1+1,"Totals:",IF(A213="Totals:","",IF(A213="","",INDEX('Tables calc'!$R$24:$R$539,_xlfn.AGGREGATE(15,3,('Tables calc'!$V$24:$V$539=1)/('Tables calc'!$V$24:$V$539=1)*(ROW('Tables calc'!$V$24:$V$539)-ROW('Tables calc'!$V$23)),E214)))))</f>
        <v/>
      </c>
      <c r="B214" s="606" t="str" cm="1">
        <f t="array" ref="B214">IF(E214='Tables calc'!$U$1+1,"#",IF(B213="#","",IF(B213="","",INDEX('Tables calc'!$S$24:$S$539,_xlfn.AGGREGATE(15,3,('Tables calc'!$V$24:$V$539=1)/('Tables calc'!$V$24:$V$539=1)*(ROW('Tables calc'!$V$24:$V$539)-ROW('Tables calc'!$V$23)),E214)))))</f>
        <v/>
      </c>
      <c r="C214" s="607" t="str">
        <f t="shared" si="34"/>
        <v/>
      </c>
      <c r="D214" s="608" t="str" cm="1">
        <f t="array" ref="D214">IF(E214='Tables calc'!$U$1+1,'Tables calc'!$Y$24,IF(D213='Tables calc'!$Y$24,"",IF(D213="","",INDEX('Tables calc'!$T$24:$T$539,_xlfn.AGGREGATE(15,3,('Tables calc'!$V$24:$V$539=1)/('Tables calc'!$V$24:$V$539=1)*(ROW('Tables calc'!$V$24:$V$539)-ROW('Tables calc'!$V$23)),E214)))))</f>
        <v/>
      </c>
      <c r="E214" s="69">
        <v>213</v>
      </c>
      <c r="F214" s="69" t="str">
        <f t="shared" si="27"/>
        <v/>
      </c>
      <c r="G214" s="69" t="str">
        <f t="shared" si="28"/>
        <v/>
      </c>
      <c r="H214" s="69" t="str">
        <f t="shared" si="35"/>
        <v/>
      </c>
      <c r="I214" s="69" t="str">
        <f t="shared" si="29"/>
        <v/>
      </c>
      <c r="J214" s="69" t="str">
        <f t="shared" si="30"/>
        <v/>
      </c>
      <c r="K214" s="69" t="str">
        <f t="shared" si="31"/>
        <v/>
      </c>
      <c r="L214" s="69" t="str">
        <f t="shared" si="32"/>
        <v/>
      </c>
      <c r="M214" s="69" t="str">
        <f t="shared" si="33"/>
        <v/>
      </c>
    </row>
    <row r="215" spans="1:13" x14ac:dyDescent="0.3">
      <c r="A215" s="606" t="str" cm="1">
        <f t="array" ref="A215">IF(E215='Tables calc'!$U$1+1,"Totals:",IF(A214="Totals:","",IF(A214="","",INDEX('Tables calc'!$R$24:$R$539,_xlfn.AGGREGATE(15,3,('Tables calc'!$V$24:$V$539=1)/('Tables calc'!$V$24:$V$539=1)*(ROW('Tables calc'!$V$24:$V$539)-ROW('Tables calc'!$V$23)),E215)))))</f>
        <v/>
      </c>
      <c r="B215" s="606" t="str" cm="1">
        <f t="array" ref="B215">IF(E215='Tables calc'!$U$1+1,"#",IF(B214="#","",IF(B214="","",INDEX('Tables calc'!$S$24:$S$539,_xlfn.AGGREGATE(15,3,('Tables calc'!$V$24:$V$539=1)/('Tables calc'!$V$24:$V$539=1)*(ROW('Tables calc'!$V$24:$V$539)-ROW('Tables calc'!$V$23)),E215)))))</f>
        <v/>
      </c>
      <c r="C215" s="607" t="str">
        <f t="shared" si="34"/>
        <v/>
      </c>
      <c r="D215" s="608" t="str" cm="1">
        <f t="array" ref="D215">IF(E215='Tables calc'!$U$1+1,'Tables calc'!$Y$24,IF(D214='Tables calc'!$Y$24,"",IF(D214="","",INDEX('Tables calc'!$T$24:$T$539,_xlfn.AGGREGATE(15,3,('Tables calc'!$V$24:$V$539=1)/('Tables calc'!$V$24:$V$539=1)*(ROW('Tables calc'!$V$24:$V$539)-ROW('Tables calc'!$V$23)),E215)))))</f>
        <v/>
      </c>
      <c r="E215" s="69">
        <v>214</v>
      </c>
      <c r="F215" s="69" t="str">
        <f t="shared" si="27"/>
        <v/>
      </c>
      <c r="G215" s="69" t="str">
        <f t="shared" si="28"/>
        <v/>
      </c>
      <c r="H215" s="69" t="str">
        <f t="shared" si="35"/>
        <v/>
      </c>
      <c r="I215" s="69" t="str">
        <f t="shared" si="29"/>
        <v/>
      </c>
      <c r="J215" s="69" t="str">
        <f t="shared" si="30"/>
        <v/>
      </c>
      <c r="K215" s="69" t="str">
        <f t="shared" si="31"/>
        <v/>
      </c>
      <c r="L215" s="69" t="str">
        <f t="shared" si="32"/>
        <v/>
      </c>
      <c r="M215" s="69" t="str">
        <f t="shared" si="33"/>
        <v/>
      </c>
    </row>
    <row r="216" spans="1:13" x14ac:dyDescent="0.3">
      <c r="A216" s="606" t="str" cm="1">
        <f t="array" ref="A216">IF(E216='Tables calc'!$U$1+1,"Totals:",IF(A215="Totals:","",IF(A215="","",INDEX('Tables calc'!$R$24:$R$539,_xlfn.AGGREGATE(15,3,('Tables calc'!$V$24:$V$539=1)/('Tables calc'!$V$24:$V$539=1)*(ROW('Tables calc'!$V$24:$V$539)-ROW('Tables calc'!$V$23)),E216)))))</f>
        <v/>
      </c>
      <c r="B216" s="606" t="str" cm="1">
        <f t="array" ref="B216">IF(E216='Tables calc'!$U$1+1,"#",IF(B215="#","",IF(B215="","",INDEX('Tables calc'!$S$24:$S$539,_xlfn.AGGREGATE(15,3,('Tables calc'!$V$24:$V$539=1)/('Tables calc'!$V$24:$V$539=1)*(ROW('Tables calc'!$V$24:$V$539)-ROW('Tables calc'!$V$23)),E216)))))</f>
        <v/>
      </c>
      <c r="C216" s="607" t="str">
        <f t="shared" si="34"/>
        <v/>
      </c>
      <c r="D216" s="608" t="str" cm="1">
        <f t="array" ref="D216">IF(E216='Tables calc'!$U$1+1,'Tables calc'!$Y$24,IF(D215='Tables calc'!$Y$24,"",IF(D215="","",INDEX('Tables calc'!$T$24:$T$539,_xlfn.AGGREGATE(15,3,('Tables calc'!$V$24:$V$539=1)/('Tables calc'!$V$24:$V$539=1)*(ROW('Tables calc'!$V$24:$V$539)-ROW('Tables calc'!$V$23)),E216)))))</f>
        <v/>
      </c>
      <c r="E216" s="69">
        <v>215</v>
      </c>
      <c r="F216" s="69" t="str">
        <f t="shared" si="27"/>
        <v/>
      </c>
      <c r="G216" s="69" t="str">
        <f t="shared" si="28"/>
        <v/>
      </c>
      <c r="H216" s="69" t="str">
        <f t="shared" si="35"/>
        <v/>
      </c>
      <c r="I216" s="69" t="str">
        <f t="shared" si="29"/>
        <v/>
      </c>
      <c r="J216" s="69" t="str">
        <f t="shared" si="30"/>
        <v/>
      </c>
      <c r="K216" s="69" t="str">
        <f t="shared" si="31"/>
        <v/>
      </c>
      <c r="L216" s="69" t="str">
        <f t="shared" si="32"/>
        <v/>
      </c>
      <c r="M216" s="69" t="str">
        <f t="shared" si="33"/>
        <v/>
      </c>
    </row>
    <row r="217" spans="1:13" x14ac:dyDescent="0.3">
      <c r="A217" s="606" t="str" cm="1">
        <f t="array" ref="A217">IF(E217='Tables calc'!$U$1+1,"Totals:",IF(A216="Totals:","",IF(A216="","",INDEX('Tables calc'!$R$24:$R$539,_xlfn.AGGREGATE(15,3,('Tables calc'!$V$24:$V$539=1)/('Tables calc'!$V$24:$V$539=1)*(ROW('Tables calc'!$V$24:$V$539)-ROW('Tables calc'!$V$23)),E217)))))</f>
        <v/>
      </c>
      <c r="B217" s="606" t="str" cm="1">
        <f t="array" ref="B217">IF(E217='Tables calc'!$U$1+1,"#",IF(B216="#","",IF(B216="","",INDEX('Tables calc'!$S$24:$S$539,_xlfn.AGGREGATE(15,3,('Tables calc'!$V$24:$V$539=1)/('Tables calc'!$V$24:$V$539=1)*(ROW('Tables calc'!$V$24:$V$539)-ROW('Tables calc'!$V$23)),E217)))))</f>
        <v/>
      </c>
      <c r="C217" s="607" t="str">
        <f t="shared" si="34"/>
        <v/>
      </c>
      <c r="D217" s="608" t="str" cm="1">
        <f t="array" ref="D217">IF(E217='Tables calc'!$U$1+1,'Tables calc'!$Y$24,IF(D216='Tables calc'!$Y$24,"",IF(D216="","",INDEX('Tables calc'!$T$24:$T$539,_xlfn.AGGREGATE(15,3,('Tables calc'!$V$24:$V$539=1)/('Tables calc'!$V$24:$V$539=1)*(ROW('Tables calc'!$V$24:$V$539)-ROW('Tables calc'!$V$23)),E217)))))</f>
        <v/>
      </c>
      <c r="E217" s="69">
        <v>216</v>
      </c>
      <c r="F217" s="69" t="str">
        <f t="shared" si="27"/>
        <v/>
      </c>
      <c r="G217" s="69" t="str">
        <f t="shared" si="28"/>
        <v/>
      </c>
      <c r="H217" s="69" t="str">
        <f t="shared" si="35"/>
        <v/>
      </c>
      <c r="I217" s="69" t="str">
        <f t="shared" si="29"/>
        <v/>
      </c>
      <c r="J217" s="69" t="str">
        <f t="shared" si="30"/>
        <v/>
      </c>
      <c r="K217" s="69" t="str">
        <f t="shared" si="31"/>
        <v/>
      </c>
      <c r="L217" s="69" t="str">
        <f t="shared" si="32"/>
        <v/>
      </c>
      <c r="M217" s="69" t="str">
        <f t="shared" si="33"/>
        <v/>
      </c>
    </row>
    <row r="218" spans="1:13" x14ac:dyDescent="0.3">
      <c r="A218" s="606" t="str" cm="1">
        <f t="array" ref="A218">IF(E218='Tables calc'!$U$1+1,"Totals:",IF(A217="Totals:","",IF(A217="","",INDEX('Tables calc'!$R$24:$R$539,_xlfn.AGGREGATE(15,3,('Tables calc'!$V$24:$V$539=1)/('Tables calc'!$V$24:$V$539=1)*(ROW('Tables calc'!$V$24:$V$539)-ROW('Tables calc'!$V$23)),E218)))))</f>
        <v/>
      </c>
      <c r="B218" s="606" t="str" cm="1">
        <f t="array" ref="B218">IF(E218='Tables calc'!$U$1+1,"#",IF(B217="#","",IF(B217="","",INDEX('Tables calc'!$S$24:$S$539,_xlfn.AGGREGATE(15,3,('Tables calc'!$V$24:$V$539=1)/('Tables calc'!$V$24:$V$539=1)*(ROW('Tables calc'!$V$24:$V$539)-ROW('Tables calc'!$V$23)),E218)))))</f>
        <v/>
      </c>
      <c r="C218" s="607" t="str">
        <f t="shared" si="34"/>
        <v/>
      </c>
      <c r="D218" s="608" t="str" cm="1">
        <f t="array" ref="D218">IF(E218='Tables calc'!$U$1+1,'Tables calc'!$Y$24,IF(D217='Tables calc'!$Y$24,"",IF(D217="","",INDEX('Tables calc'!$T$24:$T$539,_xlfn.AGGREGATE(15,3,('Tables calc'!$V$24:$V$539=1)/('Tables calc'!$V$24:$V$539=1)*(ROW('Tables calc'!$V$24:$V$539)-ROW('Tables calc'!$V$23)),E218)))))</f>
        <v/>
      </c>
      <c r="E218" s="69">
        <v>217</v>
      </c>
      <c r="F218" s="69" t="str">
        <f t="shared" si="27"/>
        <v/>
      </c>
      <c r="G218" s="69" t="str">
        <f t="shared" si="28"/>
        <v/>
      </c>
      <c r="H218" s="69" t="str">
        <f t="shared" si="35"/>
        <v/>
      </c>
      <c r="I218" s="69" t="str">
        <f t="shared" si="29"/>
        <v/>
      </c>
      <c r="J218" s="69" t="str">
        <f t="shared" si="30"/>
        <v/>
      </c>
      <c r="K218" s="69" t="str">
        <f t="shared" si="31"/>
        <v/>
      </c>
      <c r="L218" s="69" t="str">
        <f t="shared" si="32"/>
        <v/>
      </c>
      <c r="M218" s="69" t="str">
        <f t="shared" si="33"/>
        <v/>
      </c>
    </row>
    <row r="219" spans="1:13" x14ac:dyDescent="0.3">
      <c r="A219" s="606" t="str" cm="1">
        <f t="array" ref="A219">IF(E219='Tables calc'!$U$1+1,"Totals:",IF(A218="Totals:","",IF(A218="","",INDEX('Tables calc'!$R$24:$R$539,_xlfn.AGGREGATE(15,3,('Tables calc'!$V$24:$V$539=1)/('Tables calc'!$V$24:$V$539=1)*(ROW('Tables calc'!$V$24:$V$539)-ROW('Tables calc'!$V$23)),E219)))))</f>
        <v/>
      </c>
      <c r="B219" s="606" t="str" cm="1">
        <f t="array" ref="B219">IF(E219='Tables calc'!$U$1+1,"#",IF(B218="#","",IF(B218="","",INDEX('Tables calc'!$S$24:$S$539,_xlfn.AGGREGATE(15,3,('Tables calc'!$V$24:$V$539=1)/('Tables calc'!$V$24:$V$539=1)*(ROW('Tables calc'!$V$24:$V$539)-ROW('Tables calc'!$V$23)),E219)))))</f>
        <v/>
      </c>
      <c r="C219" s="607" t="str">
        <f t="shared" si="34"/>
        <v/>
      </c>
      <c r="D219" s="608" t="str" cm="1">
        <f t="array" ref="D219">IF(E219='Tables calc'!$U$1+1,'Tables calc'!$Y$24,IF(D218='Tables calc'!$Y$24,"",IF(D218="","",INDEX('Tables calc'!$T$24:$T$539,_xlfn.AGGREGATE(15,3,('Tables calc'!$V$24:$V$539=1)/('Tables calc'!$V$24:$V$539=1)*(ROW('Tables calc'!$V$24:$V$539)-ROW('Tables calc'!$V$23)),E219)))))</f>
        <v/>
      </c>
      <c r="E219" s="69">
        <v>218</v>
      </c>
      <c r="F219" s="69" t="str">
        <f t="shared" si="27"/>
        <v/>
      </c>
      <c r="G219" s="69" t="str">
        <f t="shared" si="28"/>
        <v/>
      </c>
      <c r="H219" s="69" t="str">
        <f t="shared" si="35"/>
        <v/>
      </c>
      <c r="I219" s="69" t="str">
        <f t="shared" si="29"/>
        <v/>
      </c>
      <c r="J219" s="69" t="str">
        <f t="shared" si="30"/>
        <v/>
      </c>
      <c r="K219" s="69" t="str">
        <f t="shared" si="31"/>
        <v/>
      </c>
      <c r="L219" s="69" t="str">
        <f t="shared" si="32"/>
        <v/>
      </c>
      <c r="M219" s="69" t="str">
        <f t="shared" si="33"/>
        <v/>
      </c>
    </row>
    <row r="220" spans="1:13" x14ac:dyDescent="0.3">
      <c r="A220" s="606" t="str" cm="1">
        <f t="array" ref="A220">IF(E220='Tables calc'!$U$1+1,"Totals:",IF(A219="Totals:","",IF(A219="","",INDEX('Tables calc'!$R$24:$R$539,_xlfn.AGGREGATE(15,3,('Tables calc'!$V$24:$V$539=1)/('Tables calc'!$V$24:$V$539=1)*(ROW('Tables calc'!$V$24:$V$539)-ROW('Tables calc'!$V$23)),E220)))))</f>
        <v/>
      </c>
      <c r="B220" s="606" t="str" cm="1">
        <f t="array" ref="B220">IF(E220='Tables calc'!$U$1+1,"#",IF(B219="#","",IF(B219="","",INDEX('Tables calc'!$S$24:$S$539,_xlfn.AGGREGATE(15,3,('Tables calc'!$V$24:$V$539=1)/('Tables calc'!$V$24:$V$539=1)*(ROW('Tables calc'!$V$24:$V$539)-ROW('Tables calc'!$V$23)),E220)))))</f>
        <v/>
      </c>
      <c r="C220" s="607" t="str">
        <f t="shared" si="34"/>
        <v/>
      </c>
      <c r="D220" s="608" t="str" cm="1">
        <f t="array" ref="D220">IF(E220='Tables calc'!$U$1+1,'Tables calc'!$Y$24,IF(D219='Tables calc'!$Y$24,"",IF(D219="","",INDEX('Tables calc'!$T$24:$T$539,_xlfn.AGGREGATE(15,3,('Tables calc'!$V$24:$V$539=1)/('Tables calc'!$V$24:$V$539=1)*(ROW('Tables calc'!$V$24:$V$539)-ROW('Tables calc'!$V$23)),E220)))))</f>
        <v/>
      </c>
      <c r="E220" s="69">
        <v>219</v>
      </c>
      <c r="F220" s="69" t="str">
        <f t="shared" si="27"/>
        <v/>
      </c>
      <c r="G220" s="69" t="str">
        <f t="shared" si="28"/>
        <v/>
      </c>
      <c r="H220" s="69" t="str">
        <f t="shared" si="35"/>
        <v/>
      </c>
      <c r="I220" s="69" t="str">
        <f t="shared" si="29"/>
        <v/>
      </c>
      <c r="J220" s="69" t="str">
        <f t="shared" si="30"/>
        <v/>
      </c>
      <c r="K220" s="69" t="str">
        <f t="shared" si="31"/>
        <v/>
      </c>
      <c r="L220" s="69" t="str">
        <f t="shared" si="32"/>
        <v/>
      </c>
      <c r="M220" s="69" t="str">
        <f t="shared" si="33"/>
        <v/>
      </c>
    </row>
    <row r="221" spans="1:13" x14ac:dyDescent="0.3">
      <c r="A221" s="606" t="str" cm="1">
        <f t="array" ref="A221">IF(E221='Tables calc'!$U$1+1,"Totals:",IF(A220="Totals:","",IF(A220="","",INDEX('Tables calc'!$R$24:$R$539,_xlfn.AGGREGATE(15,3,('Tables calc'!$V$24:$V$539=1)/('Tables calc'!$V$24:$V$539=1)*(ROW('Tables calc'!$V$24:$V$539)-ROW('Tables calc'!$V$23)),E221)))))</f>
        <v/>
      </c>
      <c r="B221" s="606" t="str" cm="1">
        <f t="array" ref="B221">IF(E221='Tables calc'!$U$1+1,"#",IF(B220="#","",IF(B220="","",INDEX('Tables calc'!$S$24:$S$539,_xlfn.AGGREGATE(15,3,('Tables calc'!$V$24:$V$539=1)/('Tables calc'!$V$24:$V$539=1)*(ROW('Tables calc'!$V$24:$V$539)-ROW('Tables calc'!$V$23)),E221)))))</f>
        <v/>
      </c>
      <c r="C221" s="607" t="str">
        <f t="shared" si="34"/>
        <v/>
      </c>
      <c r="D221" s="608" t="str" cm="1">
        <f t="array" ref="D221">IF(E221='Tables calc'!$U$1+1,'Tables calc'!$Y$24,IF(D220='Tables calc'!$Y$24,"",IF(D220="","",INDEX('Tables calc'!$T$24:$T$539,_xlfn.AGGREGATE(15,3,('Tables calc'!$V$24:$V$539=1)/('Tables calc'!$V$24:$V$539=1)*(ROW('Tables calc'!$V$24:$V$539)-ROW('Tables calc'!$V$23)),E221)))))</f>
        <v/>
      </c>
      <c r="E221" s="69">
        <v>220</v>
      </c>
      <c r="F221" s="69" t="str">
        <f t="shared" si="27"/>
        <v/>
      </c>
      <c r="G221" s="69" t="str">
        <f t="shared" si="28"/>
        <v/>
      </c>
      <c r="H221" s="69" t="str">
        <f t="shared" si="35"/>
        <v/>
      </c>
      <c r="I221" s="69" t="str">
        <f t="shared" si="29"/>
        <v/>
      </c>
      <c r="J221" s="69" t="str">
        <f t="shared" si="30"/>
        <v/>
      </c>
      <c r="K221" s="69" t="str">
        <f t="shared" si="31"/>
        <v/>
      </c>
      <c r="L221" s="69" t="str">
        <f t="shared" si="32"/>
        <v/>
      </c>
      <c r="M221" s="69" t="str">
        <f t="shared" si="33"/>
        <v/>
      </c>
    </row>
    <row r="222" spans="1:13" x14ac:dyDescent="0.3">
      <c r="A222" s="606" t="str" cm="1">
        <f t="array" ref="A222">IF(E222='Tables calc'!$U$1+1,"Totals:",IF(A221="Totals:","",IF(A221="","",INDEX('Tables calc'!$R$24:$R$539,_xlfn.AGGREGATE(15,3,('Tables calc'!$V$24:$V$539=1)/('Tables calc'!$V$24:$V$539=1)*(ROW('Tables calc'!$V$24:$V$539)-ROW('Tables calc'!$V$23)),E222)))))</f>
        <v/>
      </c>
      <c r="B222" s="606" t="str" cm="1">
        <f t="array" ref="B222">IF(E222='Tables calc'!$U$1+1,"#",IF(B221="#","",IF(B221="","",INDEX('Tables calc'!$S$24:$S$539,_xlfn.AGGREGATE(15,3,('Tables calc'!$V$24:$V$539=1)/('Tables calc'!$V$24:$V$539=1)*(ROW('Tables calc'!$V$24:$V$539)-ROW('Tables calc'!$V$23)),E222)))))</f>
        <v/>
      </c>
      <c r="C222" s="607" t="str">
        <f t="shared" si="34"/>
        <v/>
      </c>
      <c r="D222" s="608" t="str" cm="1">
        <f t="array" ref="D222">IF(E222='Tables calc'!$U$1+1,'Tables calc'!$Y$24,IF(D221='Tables calc'!$Y$24,"",IF(D221="","",INDEX('Tables calc'!$T$24:$T$539,_xlfn.AGGREGATE(15,3,('Tables calc'!$V$24:$V$539=1)/('Tables calc'!$V$24:$V$539=1)*(ROW('Tables calc'!$V$24:$V$539)-ROW('Tables calc'!$V$23)),E222)))))</f>
        <v/>
      </c>
      <c r="E222" s="69">
        <v>221</v>
      </c>
      <c r="F222" s="69" t="str">
        <f t="shared" si="27"/>
        <v/>
      </c>
      <c r="G222" s="69" t="str">
        <f t="shared" si="28"/>
        <v/>
      </c>
      <c r="H222" s="69" t="str">
        <f t="shared" si="35"/>
        <v/>
      </c>
      <c r="I222" s="69" t="str">
        <f t="shared" si="29"/>
        <v/>
      </c>
      <c r="J222" s="69" t="str">
        <f t="shared" si="30"/>
        <v/>
      </c>
      <c r="K222" s="69" t="str">
        <f t="shared" si="31"/>
        <v/>
      </c>
      <c r="L222" s="69" t="str">
        <f t="shared" si="32"/>
        <v/>
      </c>
      <c r="M222" s="69" t="str">
        <f t="shared" si="33"/>
        <v/>
      </c>
    </row>
    <row r="223" spans="1:13" x14ac:dyDescent="0.3">
      <c r="A223" s="606" t="str" cm="1">
        <f t="array" ref="A223">IF(E223='Tables calc'!$U$1+1,"Totals:",IF(A222="Totals:","",IF(A222="","",INDEX('Tables calc'!$R$24:$R$539,_xlfn.AGGREGATE(15,3,('Tables calc'!$V$24:$V$539=1)/('Tables calc'!$V$24:$V$539=1)*(ROW('Tables calc'!$V$24:$V$539)-ROW('Tables calc'!$V$23)),E223)))))</f>
        <v/>
      </c>
      <c r="B223" s="606" t="str" cm="1">
        <f t="array" ref="B223">IF(E223='Tables calc'!$U$1+1,"#",IF(B222="#","",IF(B222="","",INDEX('Tables calc'!$S$24:$S$539,_xlfn.AGGREGATE(15,3,('Tables calc'!$V$24:$V$539=1)/('Tables calc'!$V$24:$V$539=1)*(ROW('Tables calc'!$V$24:$V$539)-ROW('Tables calc'!$V$23)),E223)))))</f>
        <v/>
      </c>
      <c r="C223" s="607" t="str">
        <f t="shared" si="34"/>
        <v/>
      </c>
      <c r="D223" s="608" t="str" cm="1">
        <f t="array" ref="D223">IF(E223='Tables calc'!$U$1+1,'Tables calc'!$Y$24,IF(D222='Tables calc'!$Y$24,"",IF(D222="","",INDEX('Tables calc'!$T$24:$T$539,_xlfn.AGGREGATE(15,3,('Tables calc'!$V$24:$V$539=1)/('Tables calc'!$V$24:$V$539=1)*(ROW('Tables calc'!$V$24:$V$539)-ROW('Tables calc'!$V$23)),E223)))))</f>
        <v/>
      </c>
      <c r="E223" s="69">
        <v>222</v>
      </c>
      <c r="F223" s="69" t="str">
        <f t="shared" si="27"/>
        <v/>
      </c>
      <c r="G223" s="69" t="str">
        <f t="shared" si="28"/>
        <v/>
      </c>
      <c r="H223" s="69" t="str">
        <f t="shared" si="35"/>
        <v/>
      </c>
      <c r="I223" s="69" t="str">
        <f t="shared" si="29"/>
        <v/>
      </c>
      <c r="J223" s="69" t="str">
        <f t="shared" si="30"/>
        <v/>
      </c>
      <c r="K223" s="69" t="str">
        <f t="shared" si="31"/>
        <v/>
      </c>
      <c r="L223" s="69" t="str">
        <f t="shared" si="32"/>
        <v/>
      </c>
      <c r="M223" s="69" t="str">
        <f t="shared" si="33"/>
        <v/>
      </c>
    </row>
    <row r="224" spans="1:13" x14ac:dyDescent="0.3">
      <c r="A224" s="606" t="str" cm="1">
        <f t="array" ref="A224">IF(E224='Tables calc'!$U$1+1,"Totals:",IF(A223="Totals:","",IF(A223="","",INDEX('Tables calc'!$R$24:$R$539,_xlfn.AGGREGATE(15,3,('Tables calc'!$V$24:$V$539=1)/('Tables calc'!$V$24:$V$539=1)*(ROW('Tables calc'!$V$24:$V$539)-ROW('Tables calc'!$V$23)),E224)))))</f>
        <v/>
      </c>
      <c r="B224" s="606" t="str" cm="1">
        <f t="array" ref="B224">IF(E224='Tables calc'!$U$1+1,"#",IF(B223="#","",IF(B223="","",INDEX('Tables calc'!$S$24:$S$539,_xlfn.AGGREGATE(15,3,('Tables calc'!$V$24:$V$539=1)/('Tables calc'!$V$24:$V$539=1)*(ROW('Tables calc'!$V$24:$V$539)-ROW('Tables calc'!$V$23)),E224)))))</f>
        <v/>
      </c>
      <c r="C224" s="607" t="str">
        <f t="shared" si="34"/>
        <v/>
      </c>
      <c r="D224" s="608" t="str" cm="1">
        <f t="array" ref="D224">IF(E224='Tables calc'!$U$1+1,'Tables calc'!$Y$24,IF(D223='Tables calc'!$Y$24,"",IF(D223="","",INDEX('Tables calc'!$T$24:$T$539,_xlfn.AGGREGATE(15,3,('Tables calc'!$V$24:$V$539=1)/('Tables calc'!$V$24:$V$539=1)*(ROW('Tables calc'!$V$24:$V$539)-ROW('Tables calc'!$V$23)),E224)))))</f>
        <v/>
      </c>
      <c r="E224" s="69">
        <v>223</v>
      </c>
      <c r="F224" s="69" t="str">
        <f t="shared" si="27"/>
        <v/>
      </c>
      <c r="G224" s="69" t="str">
        <f t="shared" si="28"/>
        <v/>
      </c>
      <c r="H224" s="69" t="str">
        <f t="shared" si="35"/>
        <v/>
      </c>
      <c r="I224" s="69" t="str">
        <f t="shared" si="29"/>
        <v/>
      </c>
      <c r="J224" s="69" t="str">
        <f t="shared" si="30"/>
        <v/>
      </c>
      <c r="K224" s="69" t="str">
        <f t="shared" si="31"/>
        <v/>
      </c>
      <c r="L224" s="69" t="str">
        <f t="shared" si="32"/>
        <v/>
      </c>
      <c r="M224" s="69" t="str">
        <f t="shared" si="33"/>
        <v/>
      </c>
    </row>
    <row r="225" spans="1:13" x14ac:dyDescent="0.3">
      <c r="A225" s="606" t="str" cm="1">
        <f t="array" ref="A225">IF(E225='Tables calc'!$U$1+1,"Totals:",IF(A224="Totals:","",IF(A224="","",INDEX('Tables calc'!$R$24:$R$539,_xlfn.AGGREGATE(15,3,('Tables calc'!$V$24:$V$539=1)/('Tables calc'!$V$24:$V$539=1)*(ROW('Tables calc'!$V$24:$V$539)-ROW('Tables calc'!$V$23)),E225)))))</f>
        <v/>
      </c>
      <c r="B225" s="606" t="str" cm="1">
        <f t="array" ref="B225">IF(E225='Tables calc'!$U$1+1,"#",IF(B224="#","",IF(B224="","",INDEX('Tables calc'!$S$24:$S$539,_xlfn.AGGREGATE(15,3,('Tables calc'!$V$24:$V$539=1)/('Tables calc'!$V$24:$V$539=1)*(ROW('Tables calc'!$V$24:$V$539)-ROW('Tables calc'!$V$23)),E225)))))</f>
        <v/>
      </c>
      <c r="C225" s="607" t="str">
        <f t="shared" si="34"/>
        <v/>
      </c>
      <c r="D225" s="608" t="str" cm="1">
        <f t="array" ref="D225">IF(E225='Tables calc'!$U$1+1,'Tables calc'!$Y$24,IF(D224='Tables calc'!$Y$24,"",IF(D224="","",INDEX('Tables calc'!$T$24:$T$539,_xlfn.AGGREGATE(15,3,('Tables calc'!$V$24:$V$539=1)/('Tables calc'!$V$24:$V$539=1)*(ROW('Tables calc'!$V$24:$V$539)-ROW('Tables calc'!$V$23)),E225)))))</f>
        <v/>
      </c>
      <c r="E225" s="69">
        <v>224</v>
      </c>
      <c r="F225" s="69" t="str">
        <f t="shared" si="27"/>
        <v/>
      </c>
      <c r="G225" s="69" t="str">
        <f t="shared" si="28"/>
        <v/>
      </c>
      <c r="H225" s="69" t="str">
        <f t="shared" si="35"/>
        <v/>
      </c>
      <c r="I225" s="69" t="str">
        <f t="shared" si="29"/>
        <v/>
      </c>
      <c r="J225" s="69" t="str">
        <f t="shared" si="30"/>
        <v/>
      </c>
      <c r="K225" s="69" t="str">
        <f t="shared" si="31"/>
        <v/>
      </c>
      <c r="L225" s="69" t="str">
        <f t="shared" si="32"/>
        <v/>
      </c>
      <c r="M225" s="69" t="str">
        <f t="shared" si="33"/>
        <v/>
      </c>
    </row>
    <row r="226" spans="1:13" x14ac:dyDescent="0.3">
      <c r="A226" s="606" t="str" cm="1">
        <f t="array" ref="A226">IF(E226='Tables calc'!$U$1+1,"Totals:",IF(A225="Totals:","",IF(A225="","",INDEX('Tables calc'!$R$24:$R$539,_xlfn.AGGREGATE(15,3,('Tables calc'!$V$24:$V$539=1)/('Tables calc'!$V$24:$V$539=1)*(ROW('Tables calc'!$V$24:$V$539)-ROW('Tables calc'!$V$23)),E226)))))</f>
        <v/>
      </c>
      <c r="B226" s="606" t="str" cm="1">
        <f t="array" ref="B226">IF(E226='Tables calc'!$U$1+1,"#",IF(B225="#","",IF(B225="","",INDEX('Tables calc'!$S$24:$S$539,_xlfn.AGGREGATE(15,3,('Tables calc'!$V$24:$V$539=1)/('Tables calc'!$V$24:$V$539=1)*(ROW('Tables calc'!$V$24:$V$539)-ROW('Tables calc'!$V$23)),E226)))))</f>
        <v/>
      </c>
      <c r="C226" s="607" t="str">
        <f t="shared" si="34"/>
        <v/>
      </c>
      <c r="D226" s="608" t="str" cm="1">
        <f t="array" ref="D226">IF(E226='Tables calc'!$U$1+1,'Tables calc'!$Y$24,IF(D225='Tables calc'!$Y$24,"",IF(D225="","",INDEX('Tables calc'!$T$24:$T$539,_xlfn.AGGREGATE(15,3,('Tables calc'!$V$24:$V$539=1)/('Tables calc'!$V$24:$V$539=1)*(ROW('Tables calc'!$V$24:$V$539)-ROW('Tables calc'!$V$23)),E226)))))</f>
        <v/>
      </c>
      <c r="E226" s="69">
        <v>225</v>
      </c>
      <c r="F226" s="69" t="str">
        <f t="shared" si="27"/>
        <v/>
      </c>
      <c r="G226" s="69" t="str">
        <f t="shared" si="28"/>
        <v/>
      </c>
      <c r="H226" s="69" t="str">
        <f t="shared" si="35"/>
        <v/>
      </c>
      <c r="I226" s="69" t="str">
        <f t="shared" si="29"/>
        <v/>
      </c>
      <c r="J226" s="69" t="str">
        <f t="shared" si="30"/>
        <v/>
      </c>
      <c r="K226" s="69" t="str">
        <f t="shared" si="31"/>
        <v/>
      </c>
      <c r="L226" s="69" t="str">
        <f t="shared" si="32"/>
        <v/>
      </c>
      <c r="M226" s="69" t="str">
        <f t="shared" si="33"/>
        <v/>
      </c>
    </row>
    <row r="227" spans="1:13" x14ac:dyDescent="0.3">
      <c r="A227" s="606" t="str" cm="1">
        <f t="array" ref="A227">IF(E227='Tables calc'!$U$1+1,"Totals:",IF(A226="Totals:","",IF(A226="","",INDEX('Tables calc'!$R$24:$R$539,_xlfn.AGGREGATE(15,3,('Tables calc'!$V$24:$V$539=1)/('Tables calc'!$V$24:$V$539=1)*(ROW('Tables calc'!$V$24:$V$539)-ROW('Tables calc'!$V$23)),E227)))))</f>
        <v/>
      </c>
      <c r="B227" s="606" t="str" cm="1">
        <f t="array" ref="B227">IF(E227='Tables calc'!$U$1+1,"#",IF(B226="#","",IF(B226="","",INDEX('Tables calc'!$S$24:$S$539,_xlfn.AGGREGATE(15,3,('Tables calc'!$V$24:$V$539=1)/('Tables calc'!$V$24:$V$539=1)*(ROW('Tables calc'!$V$24:$V$539)-ROW('Tables calc'!$V$23)),E227)))))</f>
        <v/>
      </c>
      <c r="C227" s="607" t="str">
        <f t="shared" si="34"/>
        <v/>
      </c>
      <c r="D227" s="608" t="str" cm="1">
        <f t="array" ref="D227">IF(E227='Tables calc'!$U$1+1,'Tables calc'!$Y$24,IF(D226='Tables calc'!$Y$24,"",IF(D226="","",INDEX('Tables calc'!$T$24:$T$539,_xlfn.AGGREGATE(15,3,('Tables calc'!$V$24:$V$539=1)/('Tables calc'!$V$24:$V$539=1)*(ROW('Tables calc'!$V$24:$V$539)-ROW('Tables calc'!$V$23)),E227)))))</f>
        <v/>
      </c>
      <c r="E227" s="69">
        <v>226</v>
      </c>
      <c r="F227" s="69" t="str">
        <f t="shared" si="27"/>
        <v/>
      </c>
      <c r="G227" s="69" t="str">
        <f t="shared" si="28"/>
        <v/>
      </c>
      <c r="H227" s="69" t="str">
        <f t="shared" si="35"/>
        <v/>
      </c>
      <c r="I227" s="69" t="str">
        <f t="shared" si="29"/>
        <v/>
      </c>
      <c r="J227" s="69" t="str">
        <f t="shared" si="30"/>
        <v/>
      </c>
      <c r="K227" s="69" t="str">
        <f t="shared" si="31"/>
        <v/>
      </c>
      <c r="L227" s="69" t="str">
        <f t="shared" si="32"/>
        <v/>
      </c>
      <c r="M227" s="69" t="str">
        <f t="shared" si="33"/>
        <v/>
      </c>
    </row>
    <row r="228" spans="1:13" x14ac:dyDescent="0.3">
      <c r="A228" s="606" t="str" cm="1">
        <f t="array" ref="A228">IF(E228='Tables calc'!$U$1+1,"Totals:",IF(A227="Totals:","",IF(A227="","",INDEX('Tables calc'!$R$24:$R$539,_xlfn.AGGREGATE(15,3,('Tables calc'!$V$24:$V$539=1)/('Tables calc'!$V$24:$V$539=1)*(ROW('Tables calc'!$V$24:$V$539)-ROW('Tables calc'!$V$23)),E228)))))</f>
        <v/>
      </c>
      <c r="B228" s="606" t="str" cm="1">
        <f t="array" ref="B228">IF(E228='Tables calc'!$U$1+1,"#",IF(B227="#","",IF(B227="","",INDEX('Tables calc'!$S$24:$S$539,_xlfn.AGGREGATE(15,3,('Tables calc'!$V$24:$V$539=1)/('Tables calc'!$V$24:$V$539=1)*(ROW('Tables calc'!$V$24:$V$539)-ROW('Tables calc'!$V$23)),E228)))))</f>
        <v/>
      </c>
      <c r="C228" s="607" t="str">
        <f t="shared" si="34"/>
        <v/>
      </c>
      <c r="D228" s="608" t="str" cm="1">
        <f t="array" ref="D228">IF(E228='Tables calc'!$U$1+1,'Tables calc'!$Y$24,IF(D227='Tables calc'!$Y$24,"",IF(D227="","",INDEX('Tables calc'!$T$24:$T$539,_xlfn.AGGREGATE(15,3,('Tables calc'!$V$24:$V$539=1)/('Tables calc'!$V$24:$V$539=1)*(ROW('Tables calc'!$V$24:$V$539)-ROW('Tables calc'!$V$23)),E228)))))</f>
        <v/>
      </c>
      <c r="E228" s="69">
        <v>227</v>
      </c>
      <c r="F228" s="69" t="str">
        <f t="shared" si="27"/>
        <v/>
      </c>
      <c r="G228" s="69" t="str">
        <f t="shared" si="28"/>
        <v/>
      </c>
      <c r="H228" s="69" t="str">
        <f t="shared" si="35"/>
        <v/>
      </c>
      <c r="I228" s="69" t="str">
        <f t="shared" si="29"/>
        <v/>
      </c>
      <c r="J228" s="69" t="str">
        <f t="shared" si="30"/>
        <v/>
      </c>
      <c r="K228" s="69" t="str">
        <f t="shared" si="31"/>
        <v/>
      </c>
      <c r="L228" s="69" t="str">
        <f t="shared" si="32"/>
        <v/>
      </c>
      <c r="M228" s="69" t="str">
        <f t="shared" si="33"/>
        <v/>
      </c>
    </row>
    <row r="229" spans="1:13" x14ac:dyDescent="0.3">
      <c r="A229" s="606" t="str" cm="1">
        <f t="array" ref="A229">IF(E229='Tables calc'!$U$1+1,"Totals:",IF(A228="Totals:","",IF(A228="","",INDEX('Tables calc'!$R$24:$R$539,_xlfn.AGGREGATE(15,3,('Tables calc'!$V$24:$V$539=1)/('Tables calc'!$V$24:$V$539=1)*(ROW('Tables calc'!$V$24:$V$539)-ROW('Tables calc'!$V$23)),E229)))))</f>
        <v/>
      </c>
      <c r="B229" s="606" t="str" cm="1">
        <f t="array" ref="B229">IF(E229='Tables calc'!$U$1+1,"#",IF(B228="#","",IF(B228="","",INDEX('Tables calc'!$S$24:$S$539,_xlfn.AGGREGATE(15,3,('Tables calc'!$V$24:$V$539=1)/('Tables calc'!$V$24:$V$539=1)*(ROW('Tables calc'!$V$24:$V$539)-ROW('Tables calc'!$V$23)),E229)))))</f>
        <v/>
      </c>
      <c r="C229" s="607" t="str">
        <f t="shared" si="34"/>
        <v/>
      </c>
      <c r="D229" s="608" t="str" cm="1">
        <f t="array" ref="D229">IF(E229='Tables calc'!$U$1+1,'Tables calc'!$Y$24,IF(D228='Tables calc'!$Y$24,"",IF(D228="","",INDEX('Tables calc'!$T$24:$T$539,_xlfn.AGGREGATE(15,3,('Tables calc'!$V$24:$V$539=1)/('Tables calc'!$V$24:$V$539=1)*(ROW('Tables calc'!$V$24:$V$539)-ROW('Tables calc'!$V$23)),E229)))))</f>
        <v/>
      </c>
      <c r="E229" s="69">
        <v>228</v>
      </c>
      <c r="F229" s="69" t="str">
        <f t="shared" si="27"/>
        <v/>
      </c>
      <c r="G229" s="69" t="str">
        <f t="shared" si="28"/>
        <v/>
      </c>
      <c r="H229" s="69" t="str">
        <f t="shared" si="35"/>
        <v/>
      </c>
      <c r="I229" s="69" t="str">
        <f t="shared" si="29"/>
        <v/>
      </c>
      <c r="J229" s="69" t="str">
        <f t="shared" si="30"/>
        <v/>
      </c>
      <c r="K229" s="69" t="str">
        <f t="shared" si="31"/>
        <v/>
      </c>
      <c r="L229" s="69" t="str">
        <f t="shared" si="32"/>
        <v/>
      </c>
      <c r="M229" s="69" t="str">
        <f t="shared" si="33"/>
        <v/>
      </c>
    </row>
    <row r="230" spans="1:13" x14ac:dyDescent="0.3">
      <c r="A230" s="606" t="str" cm="1">
        <f t="array" ref="A230">IF(E230='Tables calc'!$U$1+1,"Totals:",IF(A229="Totals:","",IF(A229="","",INDEX('Tables calc'!$R$24:$R$539,_xlfn.AGGREGATE(15,3,('Tables calc'!$V$24:$V$539=1)/('Tables calc'!$V$24:$V$539=1)*(ROW('Tables calc'!$V$24:$V$539)-ROW('Tables calc'!$V$23)),E230)))))</f>
        <v/>
      </c>
      <c r="B230" s="606" t="str" cm="1">
        <f t="array" ref="B230">IF(E230='Tables calc'!$U$1+1,"#",IF(B229="#","",IF(B229="","",INDEX('Tables calc'!$S$24:$S$539,_xlfn.AGGREGATE(15,3,('Tables calc'!$V$24:$V$539=1)/('Tables calc'!$V$24:$V$539=1)*(ROW('Tables calc'!$V$24:$V$539)-ROW('Tables calc'!$V$23)),E230)))))</f>
        <v/>
      </c>
      <c r="C230" s="607" t="str">
        <f t="shared" si="34"/>
        <v/>
      </c>
      <c r="D230" s="608" t="str" cm="1">
        <f t="array" ref="D230">IF(E230='Tables calc'!$U$1+1,'Tables calc'!$Y$24,IF(D229='Tables calc'!$Y$24,"",IF(D229="","",INDEX('Tables calc'!$T$24:$T$539,_xlfn.AGGREGATE(15,3,('Tables calc'!$V$24:$V$539=1)/('Tables calc'!$V$24:$V$539=1)*(ROW('Tables calc'!$V$24:$V$539)-ROW('Tables calc'!$V$23)),E230)))))</f>
        <v/>
      </c>
      <c r="E230" s="69">
        <v>229</v>
      </c>
      <c r="F230" s="69" t="str">
        <f t="shared" si="27"/>
        <v/>
      </c>
      <c r="G230" s="69" t="str">
        <f t="shared" si="28"/>
        <v/>
      </c>
      <c r="H230" s="69" t="str">
        <f t="shared" si="35"/>
        <v/>
      </c>
      <c r="I230" s="69" t="str">
        <f t="shared" si="29"/>
        <v/>
      </c>
      <c r="J230" s="69" t="str">
        <f t="shared" si="30"/>
        <v/>
      </c>
      <c r="K230" s="69" t="str">
        <f t="shared" si="31"/>
        <v/>
      </c>
      <c r="L230" s="69" t="str">
        <f t="shared" si="32"/>
        <v/>
      </c>
      <c r="M230" s="69" t="str">
        <f t="shared" si="33"/>
        <v/>
      </c>
    </row>
    <row r="231" spans="1:13" x14ac:dyDescent="0.3">
      <c r="A231" s="606" t="str" cm="1">
        <f t="array" ref="A231">IF(E231='Tables calc'!$U$1+1,"Totals:",IF(A230="Totals:","",IF(A230="","",INDEX('Tables calc'!$R$24:$R$539,_xlfn.AGGREGATE(15,3,('Tables calc'!$V$24:$V$539=1)/('Tables calc'!$V$24:$V$539=1)*(ROW('Tables calc'!$V$24:$V$539)-ROW('Tables calc'!$V$23)),E231)))))</f>
        <v/>
      </c>
      <c r="B231" s="606" t="str" cm="1">
        <f t="array" ref="B231">IF(E231='Tables calc'!$U$1+1,"#",IF(B230="#","",IF(B230="","",INDEX('Tables calc'!$S$24:$S$539,_xlfn.AGGREGATE(15,3,('Tables calc'!$V$24:$V$539=1)/('Tables calc'!$V$24:$V$539=1)*(ROW('Tables calc'!$V$24:$V$539)-ROW('Tables calc'!$V$23)),E231)))))</f>
        <v/>
      </c>
      <c r="C231" s="607" t="str">
        <f t="shared" si="34"/>
        <v/>
      </c>
      <c r="D231" s="608" t="str" cm="1">
        <f t="array" ref="D231">IF(E231='Tables calc'!$U$1+1,'Tables calc'!$Y$24,IF(D230='Tables calc'!$Y$24,"",IF(D230="","",INDEX('Tables calc'!$T$24:$T$539,_xlfn.AGGREGATE(15,3,('Tables calc'!$V$24:$V$539=1)/('Tables calc'!$V$24:$V$539=1)*(ROW('Tables calc'!$V$24:$V$539)-ROW('Tables calc'!$V$23)),E231)))))</f>
        <v/>
      </c>
      <c r="E231" s="69">
        <v>230</v>
      </c>
      <c r="F231" s="69" t="str">
        <f t="shared" si="27"/>
        <v/>
      </c>
      <c r="G231" s="69" t="str">
        <f t="shared" si="28"/>
        <v/>
      </c>
      <c r="H231" s="69" t="str">
        <f t="shared" si="35"/>
        <v/>
      </c>
      <c r="I231" s="69" t="str">
        <f t="shared" si="29"/>
        <v/>
      </c>
      <c r="J231" s="69" t="str">
        <f t="shared" si="30"/>
        <v/>
      </c>
      <c r="K231" s="69" t="str">
        <f t="shared" si="31"/>
        <v/>
      </c>
      <c r="L231" s="69" t="str">
        <f t="shared" si="32"/>
        <v/>
      </c>
      <c r="M231" s="69" t="str">
        <f t="shared" si="33"/>
        <v/>
      </c>
    </row>
    <row r="232" spans="1:13" x14ac:dyDescent="0.3">
      <c r="A232" s="606" t="str" cm="1">
        <f t="array" ref="A232">IF(E232='Tables calc'!$U$1+1,"Totals:",IF(A231="Totals:","",IF(A231="","",INDEX('Tables calc'!$R$24:$R$539,_xlfn.AGGREGATE(15,3,('Tables calc'!$V$24:$V$539=1)/('Tables calc'!$V$24:$V$539=1)*(ROW('Tables calc'!$V$24:$V$539)-ROW('Tables calc'!$V$23)),E232)))))</f>
        <v/>
      </c>
      <c r="B232" s="606" t="str" cm="1">
        <f t="array" ref="B232">IF(E232='Tables calc'!$U$1+1,"#",IF(B231="#","",IF(B231="","",INDEX('Tables calc'!$S$24:$S$539,_xlfn.AGGREGATE(15,3,('Tables calc'!$V$24:$V$539=1)/('Tables calc'!$V$24:$V$539=1)*(ROW('Tables calc'!$V$24:$V$539)-ROW('Tables calc'!$V$23)),E232)))))</f>
        <v/>
      </c>
      <c r="C232" s="607" t="str">
        <f t="shared" si="34"/>
        <v/>
      </c>
      <c r="D232" s="608" t="str" cm="1">
        <f t="array" ref="D232">IF(E232='Tables calc'!$U$1+1,'Tables calc'!$Y$24,IF(D231='Tables calc'!$Y$24,"",IF(D231="","",INDEX('Tables calc'!$T$24:$T$539,_xlfn.AGGREGATE(15,3,('Tables calc'!$V$24:$V$539=1)/('Tables calc'!$V$24:$V$539=1)*(ROW('Tables calc'!$V$24:$V$539)-ROW('Tables calc'!$V$23)),E232)))))</f>
        <v/>
      </c>
      <c r="E232" s="69">
        <v>231</v>
      </c>
      <c r="F232" s="69" t="str">
        <f t="shared" si="27"/>
        <v/>
      </c>
      <c r="G232" s="69" t="str">
        <f t="shared" si="28"/>
        <v/>
      </c>
      <c r="H232" s="69" t="str">
        <f t="shared" si="35"/>
        <v/>
      </c>
      <c r="I232" s="69" t="str">
        <f t="shared" si="29"/>
        <v/>
      </c>
      <c r="J232" s="69" t="str">
        <f t="shared" si="30"/>
        <v/>
      </c>
      <c r="K232" s="69" t="str">
        <f t="shared" si="31"/>
        <v/>
      </c>
      <c r="L232" s="69" t="str">
        <f t="shared" si="32"/>
        <v/>
      </c>
      <c r="M232" s="69" t="str">
        <f t="shared" si="33"/>
        <v/>
      </c>
    </row>
    <row r="233" spans="1:13" x14ac:dyDescent="0.3">
      <c r="A233" s="606" t="str" cm="1">
        <f t="array" ref="A233">IF(E233='Tables calc'!$U$1+1,"Totals:",IF(A232="Totals:","",IF(A232="","",INDEX('Tables calc'!$R$24:$R$539,_xlfn.AGGREGATE(15,3,('Tables calc'!$V$24:$V$539=1)/('Tables calc'!$V$24:$V$539=1)*(ROW('Tables calc'!$V$24:$V$539)-ROW('Tables calc'!$V$23)),E233)))))</f>
        <v/>
      </c>
      <c r="B233" s="606" t="str" cm="1">
        <f t="array" ref="B233">IF(E233='Tables calc'!$U$1+1,"#",IF(B232="#","",IF(B232="","",INDEX('Tables calc'!$S$24:$S$539,_xlfn.AGGREGATE(15,3,('Tables calc'!$V$24:$V$539=1)/('Tables calc'!$V$24:$V$539=1)*(ROW('Tables calc'!$V$24:$V$539)-ROW('Tables calc'!$V$23)),E233)))))</f>
        <v/>
      </c>
      <c r="C233" s="607" t="str">
        <f t="shared" si="34"/>
        <v/>
      </c>
      <c r="D233" s="608" t="str" cm="1">
        <f t="array" ref="D233">IF(E233='Tables calc'!$U$1+1,'Tables calc'!$Y$24,IF(D232='Tables calc'!$Y$24,"",IF(D232="","",INDEX('Tables calc'!$T$24:$T$539,_xlfn.AGGREGATE(15,3,('Tables calc'!$V$24:$V$539=1)/('Tables calc'!$V$24:$V$539=1)*(ROW('Tables calc'!$V$24:$V$539)-ROW('Tables calc'!$V$23)),E233)))))</f>
        <v/>
      </c>
      <c r="E233" s="69">
        <v>232</v>
      </c>
      <c r="F233" s="69" t="str">
        <f t="shared" si="27"/>
        <v/>
      </c>
      <c r="G233" s="69" t="str">
        <f t="shared" si="28"/>
        <v/>
      </c>
      <c r="H233" s="69" t="str">
        <f t="shared" si="35"/>
        <v/>
      </c>
      <c r="I233" s="69" t="str">
        <f t="shared" si="29"/>
        <v/>
      </c>
      <c r="J233" s="69" t="str">
        <f t="shared" si="30"/>
        <v/>
      </c>
      <c r="K233" s="69" t="str">
        <f t="shared" si="31"/>
        <v/>
      </c>
      <c r="L233" s="69" t="str">
        <f t="shared" si="32"/>
        <v/>
      </c>
      <c r="M233" s="69" t="str">
        <f t="shared" si="33"/>
        <v/>
      </c>
    </row>
    <row r="234" spans="1:13" x14ac:dyDescent="0.3">
      <c r="A234" s="606" t="str" cm="1">
        <f t="array" ref="A234">IF(E234='Tables calc'!$U$1+1,"Totals:",IF(A233="Totals:","",IF(A233="","",INDEX('Tables calc'!$R$24:$R$539,_xlfn.AGGREGATE(15,3,('Tables calc'!$V$24:$V$539=1)/('Tables calc'!$V$24:$V$539=1)*(ROW('Tables calc'!$V$24:$V$539)-ROW('Tables calc'!$V$23)),E234)))))</f>
        <v/>
      </c>
      <c r="B234" s="606" t="str" cm="1">
        <f t="array" ref="B234">IF(E234='Tables calc'!$U$1+1,"#",IF(B233="#","",IF(B233="","",INDEX('Tables calc'!$S$24:$S$539,_xlfn.AGGREGATE(15,3,('Tables calc'!$V$24:$V$539=1)/('Tables calc'!$V$24:$V$539=1)*(ROW('Tables calc'!$V$24:$V$539)-ROW('Tables calc'!$V$23)),E234)))))</f>
        <v/>
      </c>
      <c r="C234" s="607" t="str">
        <f t="shared" si="34"/>
        <v/>
      </c>
      <c r="D234" s="608" t="str" cm="1">
        <f t="array" ref="D234">IF(E234='Tables calc'!$U$1+1,'Tables calc'!$Y$24,IF(D233='Tables calc'!$Y$24,"",IF(D233="","",INDEX('Tables calc'!$T$24:$T$539,_xlfn.AGGREGATE(15,3,('Tables calc'!$V$24:$V$539=1)/('Tables calc'!$V$24:$V$539=1)*(ROW('Tables calc'!$V$24:$V$539)-ROW('Tables calc'!$V$23)),E234)))))</f>
        <v/>
      </c>
      <c r="E234" s="69">
        <v>233</v>
      </c>
      <c r="F234" s="69" t="str">
        <f t="shared" si="27"/>
        <v/>
      </c>
      <c r="G234" s="69" t="str">
        <f t="shared" si="28"/>
        <v/>
      </c>
      <c r="H234" s="69" t="str">
        <f t="shared" si="35"/>
        <v/>
      </c>
      <c r="I234" s="69" t="str">
        <f t="shared" si="29"/>
        <v/>
      </c>
      <c r="J234" s="69" t="str">
        <f t="shared" si="30"/>
        <v/>
      </c>
      <c r="K234" s="69" t="str">
        <f t="shared" si="31"/>
        <v/>
      </c>
      <c r="L234" s="69" t="str">
        <f t="shared" si="32"/>
        <v/>
      </c>
      <c r="M234" s="69" t="str">
        <f t="shared" si="33"/>
        <v/>
      </c>
    </row>
    <row r="235" spans="1:13" x14ac:dyDescent="0.3">
      <c r="A235" s="606" t="str" cm="1">
        <f t="array" ref="A235">IF(E235='Tables calc'!$U$1+1,"Totals:",IF(A234="Totals:","",IF(A234="","",INDEX('Tables calc'!$R$24:$R$539,_xlfn.AGGREGATE(15,3,('Tables calc'!$V$24:$V$539=1)/('Tables calc'!$V$24:$V$539=1)*(ROW('Tables calc'!$V$24:$V$539)-ROW('Tables calc'!$V$23)),E235)))))</f>
        <v/>
      </c>
      <c r="B235" s="606" t="str" cm="1">
        <f t="array" ref="B235">IF(E235='Tables calc'!$U$1+1,"#",IF(B234="#","",IF(B234="","",INDEX('Tables calc'!$S$24:$S$539,_xlfn.AGGREGATE(15,3,('Tables calc'!$V$24:$V$539=1)/('Tables calc'!$V$24:$V$539=1)*(ROW('Tables calc'!$V$24:$V$539)-ROW('Tables calc'!$V$23)),E235)))))</f>
        <v/>
      </c>
      <c r="C235" s="607" t="str">
        <f t="shared" si="34"/>
        <v/>
      </c>
      <c r="D235" s="608" t="str" cm="1">
        <f t="array" ref="D235">IF(E235='Tables calc'!$U$1+1,'Tables calc'!$Y$24,IF(D234='Tables calc'!$Y$24,"",IF(D234="","",INDEX('Tables calc'!$T$24:$T$539,_xlfn.AGGREGATE(15,3,('Tables calc'!$V$24:$V$539=1)/('Tables calc'!$V$24:$V$539=1)*(ROW('Tables calc'!$V$24:$V$539)-ROW('Tables calc'!$V$23)),E235)))))</f>
        <v/>
      </c>
      <c r="E235" s="69">
        <v>234</v>
      </c>
      <c r="F235" s="69" t="str">
        <f t="shared" si="27"/>
        <v/>
      </c>
      <c r="G235" s="69" t="str">
        <f t="shared" si="28"/>
        <v/>
      </c>
      <c r="H235" s="69" t="str">
        <f t="shared" si="35"/>
        <v/>
      </c>
      <c r="I235" s="69" t="str">
        <f t="shared" si="29"/>
        <v/>
      </c>
      <c r="J235" s="69" t="str">
        <f t="shared" si="30"/>
        <v/>
      </c>
      <c r="K235" s="69" t="str">
        <f t="shared" si="31"/>
        <v/>
      </c>
      <c r="L235" s="69" t="str">
        <f t="shared" si="32"/>
        <v/>
      </c>
      <c r="M235" s="69" t="str">
        <f t="shared" si="33"/>
        <v/>
      </c>
    </row>
    <row r="236" spans="1:13" x14ac:dyDescent="0.3">
      <c r="A236" s="606" t="str" cm="1">
        <f t="array" ref="A236">IF(E236='Tables calc'!$U$1+1,"Totals:",IF(A235="Totals:","",IF(A235="","",INDEX('Tables calc'!$R$24:$R$539,_xlfn.AGGREGATE(15,3,('Tables calc'!$V$24:$V$539=1)/('Tables calc'!$V$24:$V$539=1)*(ROW('Tables calc'!$V$24:$V$539)-ROW('Tables calc'!$V$23)),E236)))))</f>
        <v/>
      </c>
      <c r="B236" s="606" t="str" cm="1">
        <f t="array" ref="B236">IF(E236='Tables calc'!$U$1+1,"#",IF(B235="#","",IF(B235="","",INDEX('Tables calc'!$S$24:$S$539,_xlfn.AGGREGATE(15,3,('Tables calc'!$V$24:$V$539=1)/('Tables calc'!$V$24:$V$539=1)*(ROW('Tables calc'!$V$24:$V$539)-ROW('Tables calc'!$V$23)),E236)))))</f>
        <v/>
      </c>
      <c r="C236" s="607" t="str">
        <f t="shared" si="34"/>
        <v/>
      </c>
      <c r="D236" s="608" t="str" cm="1">
        <f t="array" ref="D236">IF(E236='Tables calc'!$U$1+1,'Tables calc'!$Y$24,IF(D235='Tables calc'!$Y$24,"",IF(D235="","",INDEX('Tables calc'!$T$24:$T$539,_xlfn.AGGREGATE(15,3,('Tables calc'!$V$24:$V$539=1)/('Tables calc'!$V$24:$V$539=1)*(ROW('Tables calc'!$V$24:$V$539)-ROW('Tables calc'!$V$23)),E236)))))</f>
        <v/>
      </c>
      <c r="E236" s="69">
        <v>235</v>
      </c>
      <c r="F236" s="69" t="str">
        <f t="shared" si="27"/>
        <v/>
      </c>
      <c r="G236" s="69" t="str">
        <f t="shared" si="28"/>
        <v/>
      </c>
      <c r="H236" s="69" t="str">
        <f t="shared" si="35"/>
        <v/>
      </c>
      <c r="I236" s="69" t="str">
        <f t="shared" si="29"/>
        <v/>
      </c>
      <c r="J236" s="69" t="str">
        <f t="shared" si="30"/>
        <v/>
      </c>
      <c r="K236" s="69" t="str">
        <f t="shared" si="31"/>
        <v/>
      </c>
      <c r="L236" s="69" t="str">
        <f t="shared" si="32"/>
        <v/>
      </c>
      <c r="M236" s="69" t="str">
        <f t="shared" si="33"/>
        <v/>
      </c>
    </row>
    <row r="237" spans="1:13" x14ac:dyDescent="0.3">
      <c r="A237" s="606" t="str" cm="1">
        <f t="array" ref="A237">IF(E237='Tables calc'!$U$1+1,"Totals:",IF(A236="Totals:","",IF(A236="","",INDEX('Tables calc'!$R$24:$R$539,_xlfn.AGGREGATE(15,3,('Tables calc'!$V$24:$V$539=1)/('Tables calc'!$V$24:$V$539=1)*(ROW('Tables calc'!$V$24:$V$539)-ROW('Tables calc'!$V$23)),E237)))))</f>
        <v/>
      </c>
      <c r="B237" s="606" t="str" cm="1">
        <f t="array" ref="B237">IF(E237='Tables calc'!$U$1+1,"#",IF(B236="#","",IF(B236="","",INDEX('Tables calc'!$S$24:$S$539,_xlfn.AGGREGATE(15,3,('Tables calc'!$V$24:$V$539=1)/('Tables calc'!$V$24:$V$539=1)*(ROW('Tables calc'!$V$24:$V$539)-ROW('Tables calc'!$V$23)),E237)))))</f>
        <v/>
      </c>
      <c r="C237" s="607" t="str">
        <f t="shared" si="34"/>
        <v/>
      </c>
      <c r="D237" s="608" t="str" cm="1">
        <f t="array" ref="D237">IF(E237='Tables calc'!$U$1+1,'Tables calc'!$Y$24,IF(D236='Tables calc'!$Y$24,"",IF(D236="","",INDEX('Tables calc'!$T$24:$T$539,_xlfn.AGGREGATE(15,3,('Tables calc'!$V$24:$V$539=1)/('Tables calc'!$V$24:$V$539=1)*(ROW('Tables calc'!$V$24:$V$539)-ROW('Tables calc'!$V$23)),E237)))))</f>
        <v/>
      </c>
      <c r="E237" s="69">
        <v>236</v>
      </c>
      <c r="F237" s="69" t="str">
        <f t="shared" si="27"/>
        <v/>
      </c>
      <c r="G237" s="69" t="str">
        <f t="shared" si="28"/>
        <v/>
      </c>
      <c r="H237" s="69" t="str">
        <f t="shared" si="35"/>
        <v/>
      </c>
      <c r="I237" s="69" t="str">
        <f t="shared" si="29"/>
        <v/>
      </c>
      <c r="J237" s="69" t="str">
        <f t="shared" si="30"/>
        <v/>
      </c>
      <c r="K237" s="69" t="str">
        <f t="shared" si="31"/>
        <v/>
      </c>
      <c r="L237" s="69" t="str">
        <f t="shared" si="32"/>
        <v/>
      </c>
      <c r="M237" s="69" t="str">
        <f t="shared" si="33"/>
        <v/>
      </c>
    </row>
    <row r="238" spans="1:13" x14ac:dyDescent="0.3">
      <c r="A238" s="606" t="str" cm="1">
        <f t="array" ref="A238">IF(E238='Tables calc'!$U$1+1,"Totals:",IF(A237="Totals:","",IF(A237="","",INDEX('Tables calc'!$R$24:$R$539,_xlfn.AGGREGATE(15,3,('Tables calc'!$V$24:$V$539=1)/('Tables calc'!$V$24:$V$539=1)*(ROW('Tables calc'!$V$24:$V$539)-ROW('Tables calc'!$V$23)),E238)))))</f>
        <v/>
      </c>
      <c r="B238" s="606" t="str" cm="1">
        <f t="array" ref="B238">IF(E238='Tables calc'!$U$1+1,"#",IF(B237="#","",IF(B237="","",INDEX('Tables calc'!$S$24:$S$539,_xlfn.AGGREGATE(15,3,('Tables calc'!$V$24:$V$539=1)/('Tables calc'!$V$24:$V$539=1)*(ROW('Tables calc'!$V$24:$V$539)-ROW('Tables calc'!$V$23)),E238)))))</f>
        <v/>
      </c>
      <c r="C238" s="607" t="str">
        <f t="shared" si="34"/>
        <v/>
      </c>
      <c r="D238" s="608" t="str" cm="1">
        <f t="array" ref="D238">IF(E238='Tables calc'!$U$1+1,'Tables calc'!$Y$24,IF(D237='Tables calc'!$Y$24,"",IF(D237="","",INDEX('Tables calc'!$T$24:$T$539,_xlfn.AGGREGATE(15,3,('Tables calc'!$V$24:$V$539=1)/('Tables calc'!$V$24:$V$539=1)*(ROW('Tables calc'!$V$24:$V$539)-ROW('Tables calc'!$V$23)),E238)))))</f>
        <v/>
      </c>
      <c r="E238" s="69">
        <v>237</v>
      </c>
      <c r="F238" s="69" t="str">
        <f t="shared" si="27"/>
        <v/>
      </c>
      <c r="G238" s="69" t="str">
        <f t="shared" si="28"/>
        <v/>
      </c>
      <c r="H238" s="69" t="str">
        <f t="shared" si="35"/>
        <v/>
      </c>
      <c r="I238" s="69" t="str">
        <f t="shared" si="29"/>
        <v/>
      </c>
      <c r="J238" s="69" t="str">
        <f t="shared" si="30"/>
        <v/>
      </c>
      <c r="K238" s="69" t="str">
        <f t="shared" si="31"/>
        <v/>
      </c>
      <c r="L238" s="69" t="str">
        <f t="shared" si="32"/>
        <v/>
      </c>
      <c r="M238" s="69" t="str">
        <f t="shared" si="33"/>
        <v/>
      </c>
    </row>
    <row r="239" spans="1:13" x14ac:dyDescent="0.3">
      <c r="A239" s="606" t="str" cm="1">
        <f t="array" ref="A239">IF(E239='Tables calc'!$U$1+1,"Totals:",IF(A238="Totals:","",IF(A238="","",INDEX('Tables calc'!$R$24:$R$539,_xlfn.AGGREGATE(15,3,('Tables calc'!$V$24:$V$539=1)/('Tables calc'!$V$24:$V$539=1)*(ROW('Tables calc'!$V$24:$V$539)-ROW('Tables calc'!$V$23)),E239)))))</f>
        <v/>
      </c>
      <c r="B239" s="606" t="str" cm="1">
        <f t="array" ref="B239">IF(E239='Tables calc'!$U$1+1,"#",IF(B238="#","",IF(B238="","",INDEX('Tables calc'!$S$24:$S$539,_xlfn.AGGREGATE(15,3,('Tables calc'!$V$24:$V$539=1)/('Tables calc'!$V$24:$V$539=1)*(ROW('Tables calc'!$V$24:$V$539)-ROW('Tables calc'!$V$23)),E239)))))</f>
        <v/>
      </c>
      <c r="C239" s="607" t="str">
        <f t="shared" si="34"/>
        <v/>
      </c>
      <c r="D239" s="608" t="str" cm="1">
        <f t="array" ref="D239">IF(E239='Tables calc'!$U$1+1,'Tables calc'!$Y$24,IF(D238='Tables calc'!$Y$24,"",IF(D238="","",INDEX('Tables calc'!$T$24:$T$539,_xlfn.AGGREGATE(15,3,('Tables calc'!$V$24:$V$539=1)/('Tables calc'!$V$24:$V$539=1)*(ROW('Tables calc'!$V$24:$V$539)-ROW('Tables calc'!$V$23)),E239)))))</f>
        <v/>
      </c>
      <c r="E239" s="69">
        <v>238</v>
      </c>
      <c r="F239" s="69" t="str">
        <f t="shared" si="27"/>
        <v/>
      </c>
      <c r="G239" s="69" t="str">
        <f t="shared" si="28"/>
        <v/>
      </c>
      <c r="H239" s="69" t="str">
        <f t="shared" si="35"/>
        <v/>
      </c>
      <c r="I239" s="69" t="str">
        <f t="shared" si="29"/>
        <v/>
      </c>
      <c r="J239" s="69" t="str">
        <f t="shared" si="30"/>
        <v/>
      </c>
      <c r="K239" s="69" t="str">
        <f t="shared" si="31"/>
        <v/>
      </c>
      <c r="L239" s="69" t="str">
        <f t="shared" si="32"/>
        <v/>
      </c>
      <c r="M239" s="69" t="str">
        <f t="shared" si="33"/>
        <v/>
      </c>
    </row>
    <row r="240" spans="1:13" x14ac:dyDescent="0.3">
      <c r="A240" s="606" t="str" cm="1">
        <f t="array" ref="A240">IF(E240='Tables calc'!$U$1+1,"Totals:",IF(A239="Totals:","",IF(A239="","",INDEX('Tables calc'!$R$24:$R$539,_xlfn.AGGREGATE(15,3,('Tables calc'!$V$24:$V$539=1)/('Tables calc'!$V$24:$V$539=1)*(ROW('Tables calc'!$V$24:$V$539)-ROW('Tables calc'!$V$23)),E240)))))</f>
        <v/>
      </c>
      <c r="B240" s="606" t="str" cm="1">
        <f t="array" ref="B240">IF(E240='Tables calc'!$U$1+1,"#",IF(B239="#","",IF(B239="","",INDEX('Tables calc'!$S$24:$S$539,_xlfn.AGGREGATE(15,3,('Tables calc'!$V$24:$V$539=1)/('Tables calc'!$V$24:$V$539=1)*(ROW('Tables calc'!$V$24:$V$539)-ROW('Tables calc'!$V$23)),E240)))))</f>
        <v/>
      </c>
      <c r="C240" s="607" t="str">
        <f t="shared" si="34"/>
        <v/>
      </c>
      <c r="D240" s="608" t="str" cm="1">
        <f t="array" ref="D240">IF(E240='Tables calc'!$U$1+1,'Tables calc'!$Y$24,IF(D239='Tables calc'!$Y$24,"",IF(D239="","",INDEX('Tables calc'!$T$24:$T$539,_xlfn.AGGREGATE(15,3,('Tables calc'!$V$24:$V$539=1)/('Tables calc'!$V$24:$V$539=1)*(ROW('Tables calc'!$V$24:$V$539)-ROW('Tables calc'!$V$23)),E240)))))</f>
        <v/>
      </c>
      <c r="E240" s="69">
        <v>239</v>
      </c>
      <c r="F240" s="69" t="str">
        <f t="shared" si="27"/>
        <v/>
      </c>
      <c r="G240" s="69" t="str">
        <f t="shared" si="28"/>
        <v/>
      </c>
      <c r="H240" s="69" t="str">
        <f t="shared" si="35"/>
        <v/>
      </c>
      <c r="I240" s="69" t="str">
        <f t="shared" si="29"/>
        <v/>
      </c>
      <c r="J240" s="69" t="str">
        <f t="shared" si="30"/>
        <v/>
      </c>
      <c r="K240" s="69" t="str">
        <f t="shared" si="31"/>
        <v/>
      </c>
      <c r="L240" s="69" t="str">
        <f t="shared" si="32"/>
        <v/>
      </c>
      <c r="M240" s="69" t="str">
        <f t="shared" si="33"/>
        <v/>
      </c>
    </row>
    <row r="241" spans="1:13" x14ac:dyDescent="0.3">
      <c r="A241" s="606" t="str" cm="1">
        <f t="array" ref="A241">IF(E241='Tables calc'!$U$1+1,"Totals:",IF(A240="Totals:","",IF(A240="","",INDEX('Tables calc'!$R$24:$R$539,_xlfn.AGGREGATE(15,3,('Tables calc'!$V$24:$V$539=1)/('Tables calc'!$V$24:$V$539=1)*(ROW('Tables calc'!$V$24:$V$539)-ROW('Tables calc'!$V$23)),E241)))))</f>
        <v/>
      </c>
      <c r="B241" s="606" t="str" cm="1">
        <f t="array" ref="B241">IF(E241='Tables calc'!$U$1+1,"#",IF(B240="#","",IF(B240="","",INDEX('Tables calc'!$S$24:$S$539,_xlfn.AGGREGATE(15,3,('Tables calc'!$V$24:$V$539=1)/('Tables calc'!$V$24:$V$539=1)*(ROW('Tables calc'!$V$24:$V$539)-ROW('Tables calc'!$V$23)),E241)))))</f>
        <v/>
      </c>
      <c r="C241" s="607" t="str">
        <f t="shared" si="34"/>
        <v/>
      </c>
      <c r="D241" s="608" t="str" cm="1">
        <f t="array" ref="D241">IF(E241='Tables calc'!$U$1+1,'Tables calc'!$Y$24,IF(D240='Tables calc'!$Y$24,"",IF(D240="","",INDEX('Tables calc'!$T$24:$T$539,_xlfn.AGGREGATE(15,3,('Tables calc'!$V$24:$V$539=1)/('Tables calc'!$V$24:$V$539=1)*(ROW('Tables calc'!$V$24:$V$539)-ROW('Tables calc'!$V$23)),E241)))))</f>
        <v/>
      </c>
      <c r="E241" s="69">
        <v>240</v>
      </c>
      <c r="F241" s="69" t="str">
        <f t="shared" si="27"/>
        <v/>
      </c>
      <c r="G241" s="69" t="str">
        <f t="shared" si="28"/>
        <v/>
      </c>
      <c r="H241" s="69" t="str">
        <f t="shared" si="35"/>
        <v/>
      </c>
      <c r="I241" s="69" t="str">
        <f t="shared" si="29"/>
        <v/>
      </c>
      <c r="J241" s="69" t="str">
        <f t="shared" si="30"/>
        <v/>
      </c>
      <c r="K241" s="69" t="str">
        <f t="shared" si="31"/>
        <v/>
      </c>
      <c r="L241" s="69" t="str">
        <f t="shared" si="32"/>
        <v/>
      </c>
      <c r="M241" s="69" t="str">
        <f t="shared" si="33"/>
        <v/>
      </c>
    </row>
    <row r="242" spans="1:13" x14ac:dyDescent="0.3">
      <c r="A242" s="606" t="str" cm="1">
        <f t="array" ref="A242">IF(E242='Tables calc'!$U$1+1,"Totals:",IF(A241="Totals:","",IF(A241="","",INDEX('Tables calc'!$R$24:$R$539,_xlfn.AGGREGATE(15,3,('Tables calc'!$V$24:$V$539=1)/('Tables calc'!$V$24:$V$539=1)*(ROW('Tables calc'!$V$24:$V$539)-ROW('Tables calc'!$V$23)),E242)))))</f>
        <v/>
      </c>
      <c r="B242" s="606" t="str" cm="1">
        <f t="array" ref="B242">IF(E242='Tables calc'!$U$1+1,"#",IF(B241="#","",IF(B241="","",INDEX('Tables calc'!$S$24:$S$539,_xlfn.AGGREGATE(15,3,('Tables calc'!$V$24:$V$539=1)/('Tables calc'!$V$24:$V$539=1)*(ROW('Tables calc'!$V$24:$V$539)-ROW('Tables calc'!$V$23)),E242)))))</f>
        <v/>
      </c>
      <c r="C242" s="607" t="str">
        <f t="shared" si="34"/>
        <v/>
      </c>
      <c r="D242" s="608" t="str" cm="1">
        <f t="array" ref="D242">IF(E242='Tables calc'!$U$1+1,'Tables calc'!$Y$24,IF(D241='Tables calc'!$Y$24,"",IF(D241="","",INDEX('Tables calc'!$T$24:$T$539,_xlfn.AGGREGATE(15,3,('Tables calc'!$V$24:$V$539=1)/('Tables calc'!$V$24:$V$539=1)*(ROW('Tables calc'!$V$24:$V$539)-ROW('Tables calc'!$V$23)),E242)))))</f>
        <v/>
      </c>
      <c r="E242" s="69">
        <v>241</v>
      </c>
      <c r="F242" s="69" t="str">
        <f t="shared" si="27"/>
        <v/>
      </c>
      <c r="G242" s="69" t="str">
        <f t="shared" si="28"/>
        <v/>
      </c>
      <c r="H242" s="69" t="str">
        <f t="shared" si="35"/>
        <v/>
      </c>
      <c r="I242" s="69" t="str">
        <f t="shared" si="29"/>
        <v/>
      </c>
      <c r="J242" s="69" t="str">
        <f t="shared" si="30"/>
        <v/>
      </c>
      <c r="K242" s="69" t="str">
        <f t="shared" si="31"/>
        <v/>
      </c>
      <c r="L242" s="69" t="str">
        <f t="shared" si="32"/>
        <v/>
      </c>
      <c r="M242" s="69" t="str">
        <f t="shared" si="33"/>
        <v/>
      </c>
    </row>
    <row r="243" spans="1:13" x14ac:dyDescent="0.3">
      <c r="A243" s="606" t="str" cm="1">
        <f t="array" ref="A243">IF(E243='Tables calc'!$U$1+1,"Totals:",IF(A242="Totals:","",IF(A242="","",INDEX('Tables calc'!$R$24:$R$539,_xlfn.AGGREGATE(15,3,('Tables calc'!$V$24:$V$539=1)/('Tables calc'!$V$24:$V$539=1)*(ROW('Tables calc'!$V$24:$V$539)-ROW('Tables calc'!$V$23)),E243)))))</f>
        <v/>
      </c>
      <c r="B243" s="606" t="str" cm="1">
        <f t="array" ref="B243">IF(E243='Tables calc'!$U$1+1,"#",IF(B242="#","",IF(B242="","",INDEX('Tables calc'!$S$24:$S$539,_xlfn.AGGREGATE(15,3,('Tables calc'!$V$24:$V$539=1)/('Tables calc'!$V$24:$V$539=1)*(ROW('Tables calc'!$V$24:$V$539)-ROW('Tables calc'!$V$23)),E243)))))</f>
        <v/>
      </c>
      <c r="C243" s="607" t="str">
        <f t="shared" si="34"/>
        <v/>
      </c>
      <c r="D243" s="608" t="str" cm="1">
        <f t="array" ref="D243">IF(E243='Tables calc'!$U$1+1,'Tables calc'!$Y$24,IF(D242='Tables calc'!$Y$24,"",IF(D242="","",INDEX('Tables calc'!$T$24:$T$539,_xlfn.AGGREGATE(15,3,('Tables calc'!$V$24:$V$539=1)/('Tables calc'!$V$24:$V$539=1)*(ROW('Tables calc'!$V$24:$V$539)-ROW('Tables calc'!$V$23)),E243)))))</f>
        <v/>
      </c>
      <c r="E243" s="69">
        <v>242</v>
      </c>
      <c r="F243" s="69" t="str">
        <f t="shared" si="27"/>
        <v/>
      </c>
      <c r="G243" s="69" t="str">
        <f t="shared" si="28"/>
        <v/>
      </c>
      <c r="H243" s="69" t="str">
        <f t="shared" si="35"/>
        <v/>
      </c>
      <c r="I243" s="69" t="str">
        <f t="shared" si="29"/>
        <v/>
      </c>
      <c r="J243" s="69" t="str">
        <f t="shared" si="30"/>
        <v/>
      </c>
      <c r="K243" s="69" t="str">
        <f t="shared" si="31"/>
        <v/>
      </c>
      <c r="L243" s="69" t="str">
        <f t="shared" si="32"/>
        <v/>
      </c>
      <c r="M243" s="69" t="str">
        <f t="shared" si="33"/>
        <v/>
      </c>
    </row>
    <row r="244" spans="1:13" x14ac:dyDescent="0.3">
      <c r="A244" s="606" t="str" cm="1">
        <f t="array" ref="A244">IF(E244='Tables calc'!$U$1+1,"Totals:",IF(A243="Totals:","",IF(A243="","",INDEX('Tables calc'!$R$24:$R$539,_xlfn.AGGREGATE(15,3,('Tables calc'!$V$24:$V$539=1)/('Tables calc'!$V$24:$V$539=1)*(ROW('Tables calc'!$V$24:$V$539)-ROW('Tables calc'!$V$23)),E244)))))</f>
        <v/>
      </c>
      <c r="B244" s="606" t="str" cm="1">
        <f t="array" ref="B244">IF(E244='Tables calc'!$U$1+1,"#",IF(B243="#","",IF(B243="","",INDEX('Tables calc'!$S$24:$S$539,_xlfn.AGGREGATE(15,3,('Tables calc'!$V$24:$V$539=1)/('Tables calc'!$V$24:$V$539=1)*(ROW('Tables calc'!$V$24:$V$539)-ROW('Tables calc'!$V$23)),E244)))))</f>
        <v/>
      </c>
      <c r="C244" s="607" t="str">
        <f t="shared" si="34"/>
        <v/>
      </c>
      <c r="D244" s="608" t="str" cm="1">
        <f t="array" ref="D244">IF(E244='Tables calc'!$U$1+1,'Tables calc'!$Y$24,IF(D243='Tables calc'!$Y$24,"",IF(D243="","",INDEX('Tables calc'!$T$24:$T$539,_xlfn.AGGREGATE(15,3,('Tables calc'!$V$24:$V$539=1)/('Tables calc'!$V$24:$V$539=1)*(ROW('Tables calc'!$V$24:$V$539)-ROW('Tables calc'!$V$23)),E244)))))</f>
        <v/>
      </c>
      <c r="E244" s="69">
        <v>243</v>
      </c>
      <c r="F244" s="69" t="str">
        <f t="shared" si="27"/>
        <v/>
      </c>
      <c r="G244" s="69" t="str">
        <f t="shared" si="28"/>
        <v/>
      </c>
      <c r="H244" s="69" t="str">
        <f t="shared" si="35"/>
        <v/>
      </c>
      <c r="I244" s="69" t="str">
        <f t="shared" si="29"/>
        <v/>
      </c>
      <c r="J244" s="69" t="str">
        <f t="shared" si="30"/>
        <v/>
      </c>
      <c r="K244" s="69" t="str">
        <f t="shared" si="31"/>
        <v/>
      </c>
      <c r="L244" s="69" t="str">
        <f t="shared" si="32"/>
        <v/>
      </c>
      <c r="M244" s="69" t="str">
        <f t="shared" si="33"/>
        <v/>
      </c>
    </row>
    <row r="245" spans="1:13" x14ac:dyDescent="0.3">
      <c r="A245" s="606" t="str" cm="1">
        <f t="array" ref="A245">IF(E245='Tables calc'!$U$1+1,"Totals:",IF(A244="Totals:","",IF(A244="","",INDEX('Tables calc'!$R$24:$R$539,_xlfn.AGGREGATE(15,3,('Tables calc'!$V$24:$V$539=1)/('Tables calc'!$V$24:$V$539=1)*(ROW('Tables calc'!$V$24:$V$539)-ROW('Tables calc'!$V$23)),E245)))))</f>
        <v/>
      </c>
      <c r="B245" s="606" t="str" cm="1">
        <f t="array" ref="B245">IF(E245='Tables calc'!$U$1+1,"#",IF(B244="#","",IF(B244="","",INDEX('Tables calc'!$S$24:$S$539,_xlfn.AGGREGATE(15,3,('Tables calc'!$V$24:$V$539=1)/('Tables calc'!$V$24:$V$539=1)*(ROW('Tables calc'!$V$24:$V$539)-ROW('Tables calc'!$V$23)),E245)))))</f>
        <v/>
      </c>
      <c r="C245" s="607" t="str">
        <f t="shared" si="34"/>
        <v/>
      </c>
      <c r="D245" s="608" t="str" cm="1">
        <f t="array" ref="D245">IF(E245='Tables calc'!$U$1+1,'Tables calc'!$Y$24,IF(D244='Tables calc'!$Y$24,"",IF(D244="","",INDEX('Tables calc'!$T$24:$T$539,_xlfn.AGGREGATE(15,3,('Tables calc'!$V$24:$V$539=1)/('Tables calc'!$V$24:$V$539=1)*(ROW('Tables calc'!$V$24:$V$539)-ROW('Tables calc'!$V$23)),E245)))))</f>
        <v/>
      </c>
      <c r="E245" s="69">
        <v>244</v>
      </c>
      <c r="F245" s="69" t="str">
        <f t="shared" si="27"/>
        <v/>
      </c>
      <c r="G245" s="69" t="str">
        <f t="shared" si="28"/>
        <v/>
      </c>
      <c r="H245" s="69" t="str">
        <f t="shared" si="35"/>
        <v/>
      </c>
      <c r="I245" s="69" t="str">
        <f t="shared" si="29"/>
        <v/>
      </c>
      <c r="J245" s="69" t="str">
        <f t="shared" si="30"/>
        <v/>
      </c>
      <c r="K245" s="69" t="str">
        <f t="shared" si="31"/>
        <v/>
      </c>
      <c r="L245" s="69" t="str">
        <f t="shared" si="32"/>
        <v/>
      </c>
      <c r="M245" s="69" t="str">
        <f t="shared" si="33"/>
        <v/>
      </c>
    </row>
    <row r="246" spans="1:13" x14ac:dyDescent="0.3">
      <c r="A246" s="606" t="str" cm="1">
        <f t="array" ref="A246">IF(E246='Tables calc'!$U$1+1,"Totals:",IF(A245="Totals:","",IF(A245="","",INDEX('Tables calc'!$R$24:$R$539,_xlfn.AGGREGATE(15,3,('Tables calc'!$V$24:$V$539=1)/('Tables calc'!$V$24:$V$539=1)*(ROW('Tables calc'!$V$24:$V$539)-ROW('Tables calc'!$V$23)),E246)))))</f>
        <v/>
      </c>
      <c r="B246" s="606" t="str" cm="1">
        <f t="array" ref="B246">IF(E246='Tables calc'!$U$1+1,"#",IF(B245="#","",IF(B245="","",INDEX('Tables calc'!$S$24:$S$539,_xlfn.AGGREGATE(15,3,('Tables calc'!$V$24:$V$539=1)/('Tables calc'!$V$24:$V$539=1)*(ROW('Tables calc'!$V$24:$V$539)-ROW('Tables calc'!$V$23)),E246)))))</f>
        <v/>
      </c>
      <c r="C246" s="607" t="str">
        <f t="shared" si="34"/>
        <v/>
      </c>
      <c r="D246" s="608" t="str" cm="1">
        <f t="array" ref="D246">IF(E246='Tables calc'!$U$1+1,'Tables calc'!$Y$24,IF(D245='Tables calc'!$Y$24,"",IF(D245="","",INDEX('Tables calc'!$T$24:$T$539,_xlfn.AGGREGATE(15,3,('Tables calc'!$V$24:$V$539=1)/('Tables calc'!$V$24:$V$539=1)*(ROW('Tables calc'!$V$24:$V$539)-ROW('Tables calc'!$V$23)),E246)))))</f>
        <v/>
      </c>
      <c r="E246" s="69">
        <v>245</v>
      </c>
      <c r="F246" s="69" t="str">
        <f t="shared" si="27"/>
        <v/>
      </c>
      <c r="G246" s="69" t="str">
        <f t="shared" si="28"/>
        <v/>
      </c>
      <c r="H246" s="69" t="str">
        <f t="shared" si="35"/>
        <v/>
      </c>
      <c r="I246" s="69" t="str">
        <f t="shared" si="29"/>
        <v/>
      </c>
      <c r="J246" s="69" t="str">
        <f t="shared" si="30"/>
        <v/>
      </c>
      <c r="K246" s="69" t="str">
        <f t="shared" si="31"/>
        <v/>
      </c>
      <c r="L246" s="69" t="str">
        <f t="shared" si="32"/>
        <v/>
      </c>
      <c r="M246" s="69" t="str">
        <f t="shared" si="33"/>
        <v/>
      </c>
    </row>
    <row r="247" spans="1:13" x14ac:dyDescent="0.3">
      <c r="A247" s="606" t="str" cm="1">
        <f t="array" ref="A247">IF(E247='Tables calc'!$U$1+1,"Totals:",IF(A246="Totals:","",IF(A246="","",INDEX('Tables calc'!$R$24:$R$539,_xlfn.AGGREGATE(15,3,('Tables calc'!$V$24:$V$539=1)/('Tables calc'!$V$24:$V$539=1)*(ROW('Tables calc'!$V$24:$V$539)-ROW('Tables calc'!$V$23)),E247)))))</f>
        <v/>
      </c>
      <c r="B247" s="606" t="str" cm="1">
        <f t="array" ref="B247">IF(E247='Tables calc'!$U$1+1,"#",IF(B246="#","",IF(B246="","",INDEX('Tables calc'!$S$24:$S$539,_xlfn.AGGREGATE(15,3,('Tables calc'!$V$24:$V$539=1)/('Tables calc'!$V$24:$V$539=1)*(ROW('Tables calc'!$V$24:$V$539)-ROW('Tables calc'!$V$23)),E247)))))</f>
        <v/>
      </c>
      <c r="C247" s="607" t="str">
        <f t="shared" si="34"/>
        <v/>
      </c>
      <c r="D247" s="608" t="str" cm="1">
        <f t="array" ref="D247">IF(E247='Tables calc'!$U$1+1,'Tables calc'!$Y$24,IF(D246='Tables calc'!$Y$24,"",IF(D246="","",INDEX('Tables calc'!$T$24:$T$539,_xlfn.AGGREGATE(15,3,('Tables calc'!$V$24:$V$539=1)/('Tables calc'!$V$24:$V$539=1)*(ROW('Tables calc'!$V$24:$V$539)-ROW('Tables calc'!$V$23)),E247)))))</f>
        <v/>
      </c>
      <c r="E247" s="69">
        <v>246</v>
      </c>
      <c r="F247" s="69" t="str">
        <f t="shared" si="27"/>
        <v/>
      </c>
      <c r="G247" s="69" t="str">
        <f t="shared" si="28"/>
        <v/>
      </c>
      <c r="H247" s="69" t="str">
        <f t="shared" si="35"/>
        <v/>
      </c>
      <c r="I247" s="69" t="str">
        <f t="shared" si="29"/>
        <v/>
      </c>
      <c r="J247" s="69" t="str">
        <f t="shared" si="30"/>
        <v/>
      </c>
      <c r="K247" s="69" t="str">
        <f t="shared" si="31"/>
        <v/>
      </c>
      <c r="L247" s="69" t="str">
        <f t="shared" si="32"/>
        <v/>
      </c>
      <c r="M247" s="69" t="str">
        <f t="shared" si="33"/>
        <v/>
      </c>
    </row>
    <row r="248" spans="1:13" x14ac:dyDescent="0.3">
      <c r="A248" s="606" t="str" cm="1">
        <f t="array" ref="A248">IF(E248='Tables calc'!$U$1+1,"Totals:",IF(A247="Totals:","",IF(A247="","",INDEX('Tables calc'!$R$24:$R$539,_xlfn.AGGREGATE(15,3,('Tables calc'!$V$24:$V$539=1)/('Tables calc'!$V$24:$V$539=1)*(ROW('Tables calc'!$V$24:$V$539)-ROW('Tables calc'!$V$23)),E248)))))</f>
        <v/>
      </c>
      <c r="B248" s="606" t="str" cm="1">
        <f t="array" ref="B248">IF(E248='Tables calc'!$U$1+1,"#",IF(B247="#","",IF(B247="","",INDEX('Tables calc'!$S$24:$S$539,_xlfn.AGGREGATE(15,3,('Tables calc'!$V$24:$V$539=1)/('Tables calc'!$V$24:$V$539=1)*(ROW('Tables calc'!$V$24:$V$539)-ROW('Tables calc'!$V$23)),E248)))))</f>
        <v/>
      </c>
      <c r="C248" s="607" t="str">
        <f t="shared" si="34"/>
        <v/>
      </c>
      <c r="D248" s="608" t="str" cm="1">
        <f t="array" ref="D248">IF(E248='Tables calc'!$U$1+1,'Tables calc'!$Y$24,IF(D247='Tables calc'!$Y$24,"",IF(D247="","",INDEX('Tables calc'!$T$24:$T$539,_xlfn.AGGREGATE(15,3,('Tables calc'!$V$24:$V$539=1)/('Tables calc'!$V$24:$V$539=1)*(ROW('Tables calc'!$V$24:$V$539)-ROW('Tables calc'!$V$23)),E248)))))</f>
        <v/>
      </c>
      <c r="E248" s="69">
        <v>247</v>
      </c>
      <c r="F248" s="69" t="str">
        <f t="shared" si="27"/>
        <v/>
      </c>
      <c r="G248" s="69" t="str">
        <f t="shared" si="28"/>
        <v/>
      </c>
      <c r="H248" s="69" t="str">
        <f t="shared" si="35"/>
        <v/>
      </c>
      <c r="I248" s="69" t="str">
        <f t="shared" si="29"/>
        <v/>
      </c>
      <c r="J248" s="69" t="str">
        <f t="shared" si="30"/>
        <v/>
      </c>
      <c r="K248" s="69" t="str">
        <f t="shared" si="31"/>
        <v/>
      </c>
      <c r="L248" s="69" t="str">
        <f t="shared" si="32"/>
        <v/>
      </c>
      <c r="M248" s="69" t="str">
        <f t="shared" si="33"/>
        <v/>
      </c>
    </row>
    <row r="249" spans="1:13" x14ac:dyDescent="0.3">
      <c r="A249" s="606" t="str" cm="1">
        <f t="array" ref="A249">IF(E249='Tables calc'!$U$1+1,"Totals:",IF(A248="Totals:","",IF(A248="","",INDEX('Tables calc'!$R$24:$R$539,_xlfn.AGGREGATE(15,3,('Tables calc'!$V$24:$V$539=1)/('Tables calc'!$V$24:$V$539=1)*(ROW('Tables calc'!$V$24:$V$539)-ROW('Tables calc'!$V$23)),E249)))))</f>
        <v/>
      </c>
      <c r="B249" s="606" t="str" cm="1">
        <f t="array" ref="B249">IF(E249='Tables calc'!$U$1+1,"#",IF(B248="#","",IF(B248="","",INDEX('Tables calc'!$S$24:$S$539,_xlfn.AGGREGATE(15,3,('Tables calc'!$V$24:$V$539=1)/('Tables calc'!$V$24:$V$539=1)*(ROW('Tables calc'!$V$24:$V$539)-ROW('Tables calc'!$V$23)),E249)))))</f>
        <v/>
      </c>
      <c r="C249" s="607" t="str">
        <f t="shared" si="34"/>
        <v/>
      </c>
      <c r="D249" s="608" t="str" cm="1">
        <f t="array" ref="D249">IF(E249='Tables calc'!$U$1+1,'Tables calc'!$Y$24,IF(D248='Tables calc'!$Y$24,"",IF(D248="","",INDEX('Tables calc'!$T$24:$T$539,_xlfn.AGGREGATE(15,3,('Tables calc'!$V$24:$V$539=1)/('Tables calc'!$V$24:$V$539=1)*(ROW('Tables calc'!$V$24:$V$539)-ROW('Tables calc'!$V$23)),E249)))))</f>
        <v/>
      </c>
      <c r="E249" s="69">
        <v>248</v>
      </c>
      <c r="F249" s="69" t="str">
        <f t="shared" si="27"/>
        <v/>
      </c>
      <c r="G249" s="69" t="str">
        <f t="shared" si="28"/>
        <v/>
      </c>
      <c r="H249" s="69" t="str">
        <f t="shared" si="35"/>
        <v/>
      </c>
      <c r="I249" s="69" t="str">
        <f t="shared" si="29"/>
        <v/>
      </c>
      <c r="J249" s="69" t="str">
        <f t="shared" si="30"/>
        <v/>
      </c>
      <c r="K249" s="69" t="str">
        <f t="shared" si="31"/>
        <v/>
      </c>
      <c r="L249" s="69" t="str">
        <f t="shared" si="32"/>
        <v/>
      </c>
      <c r="M249" s="69" t="str">
        <f t="shared" si="33"/>
        <v/>
      </c>
    </row>
    <row r="250" spans="1:13" x14ac:dyDescent="0.3">
      <c r="A250" s="606" t="str" cm="1">
        <f t="array" ref="A250">IF(E250='Tables calc'!$U$1+1,"Totals:",IF(A249="Totals:","",IF(A249="","",INDEX('Tables calc'!$R$24:$R$539,_xlfn.AGGREGATE(15,3,('Tables calc'!$V$24:$V$539=1)/('Tables calc'!$V$24:$V$539=1)*(ROW('Tables calc'!$V$24:$V$539)-ROW('Tables calc'!$V$23)),E250)))))</f>
        <v/>
      </c>
      <c r="B250" s="606" t="str" cm="1">
        <f t="array" ref="B250">IF(E250='Tables calc'!$U$1+1,"#",IF(B249="#","",IF(B249="","",INDEX('Tables calc'!$S$24:$S$539,_xlfn.AGGREGATE(15,3,('Tables calc'!$V$24:$V$539=1)/('Tables calc'!$V$24:$V$539=1)*(ROW('Tables calc'!$V$24:$V$539)-ROW('Tables calc'!$V$23)),E250)))))</f>
        <v/>
      </c>
      <c r="C250" s="607" t="str">
        <f t="shared" si="34"/>
        <v/>
      </c>
      <c r="D250" s="608" t="str" cm="1">
        <f t="array" ref="D250">IF(E250='Tables calc'!$U$1+1,'Tables calc'!$Y$24,IF(D249='Tables calc'!$Y$24,"",IF(D249="","",INDEX('Tables calc'!$T$24:$T$539,_xlfn.AGGREGATE(15,3,('Tables calc'!$V$24:$V$539=1)/('Tables calc'!$V$24:$V$539=1)*(ROW('Tables calc'!$V$24:$V$539)-ROW('Tables calc'!$V$23)),E250)))))</f>
        <v/>
      </c>
      <c r="E250" s="69">
        <v>249</v>
      </c>
      <c r="F250" s="69" t="str">
        <f t="shared" si="27"/>
        <v/>
      </c>
      <c r="G250" s="69" t="str">
        <f t="shared" si="28"/>
        <v/>
      </c>
      <c r="H250" s="69" t="str">
        <f t="shared" si="35"/>
        <v/>
      </c>
      <c r="I250" s="69" t="str">
        <f t="shared" si="29"/>
        <v/>
      </c>
      <c r="J250" s="69" t="str">
        <f t="shared" si="30"/>
        <v/>
      </c>
      <c r="K250" s="69" t="str">
        <f t="shared" si="31"/>
        <v/>
      </c>
      <c r="L250" s="69" t="str">
        <f t="shared" si="32"/>
        <v/>
      </c>
      <c r="M250" s="69" t="str">
        <f t="shared" si="33"/>
        <v/>
      </c>
    </row>
    <row r="251" spans="1:13" x14ac:dyDescent="0.3">
      <c r="A251" s="606" t="str" cm="1">
        <f t="array" ref="A251">IF(E251='Tables calc'!$U$1+1,"Totals:",IF(A250="Totals:","",IF(A250="","",INDEX('Tables calc'!$R$24:$R$539,_xlfn.AGGREGATE(15,3,('Tables calc'!$V$24:$V$539=1)/('Tables calc'!$V$24:$V$539=1)*(ROW('Tables calc'!$V$24:$V$539)-ROW('Tables calc'!$V$23)),E251)))))</f>
        <v/>
      </c>
      <c r="B251" s="606" t="str" cm="1">
        <f t="array" ref="B251">IF(E251='Tables calc'!$U$1+1,"#",IF(B250="#","",IF(B250="","",INDEX('Tables calc'!$S$24:$S$539,_xlfn.AGGREGATE(15,3,('Tables calc'!$V$24:$V$539=1)/('Tables calc'!$V$24:$V$539=1)*(ROW('Tables calc'!$V$24:$V$539)-ROW('Tables calc'!$V$23)),E251)))))</f>
        <v/>
      </c>
      <c r="C251" s="607" t="str">
        <f t="shared" si="34"/>
        <v/>
      </c>
      <c r="D251" s="608" t="str" cm="1">
        <f t="array" ref="D251">IF(E251='Tables calc'!$U$1+1,'Tables calc'!$Y$24,IF(D250='Tables calc'!$Y$24,"",IF(D250="","",INDEX('Tables calc'!$T$24:$T$539,_xlfn.AGGREGATE(15,3,('Tables calc'!$V$24:$V$539=1)/('Tables calc'!$V$24:$V$539=1)*(ROW('Tables calc'!$V$24:$V$539)-ROW('Tables calc'!$V$23)),E251)))))</f>
        <v/>
      </c>
      <c r="E251" s="69">
        <v>250</v>
      </c>
      <c r="F251" s="69" t="str">
        <f t="shared" si="27"/>
        <v/>
      </c>
      <c r="G251" s="69" t="str">
        <f t="shared" si="28"/>
        <v/>
      </c>
      <c r="H251" s="69" t="str">
        <f t="shared" si="35"/>
        <v/>
      </c>
      <c r="I251" s="69" t="str">
        <f t="shared" si="29"/>
        <v/>
      </c>
      <c r="J251" s="69" t="str">
        <f t="shared" si="30"/>
        <v/>
      </c>
      <c r="K251" s="69" t="str">
        <f t="shared" si="31"/>
        <v/>
      </c>
      <c r="L251" s="69" t="str">
        <f t="shared" si="32"/>
        <v/>
      </c>
      <c r="M251" s="69" t="str">
        <f t="shared" si="33"/>
        <v/>
      </c>
    </row>
    <row r="252" spans="1:13" x14ac:dyDescent="0.3">
      <c r="A252" s="606" t="str" cm="1">
        <f t="array" ref="A252">IF(E252='Tables calc'!$U$1+1,"Totals:",IF(A251="Totals:","",IF(A251="","",INDEX('Tables calc'!$R$24:$R$539,_xlfn.AGGREGATE(15,3,('Tables calc'!$V$24:$V$539=1)/('Tables calc'!$V$24:$V$539=1)*(ROW('Tables calc'!$V$24:$V$539)-ROW('Tables calc'!$V$23)),E252)))))</f>
        <v/>
      </c>
      <c r="B252" s="606" t="str" cm="1">
        <f t="array" ref="B252">IF(E252='Tables calc'!$U$1+1,"#",IF(B251="#","",IF(B251="","",INDEX('Tables calc'!$S$24:$S$539,_xlfn.AGGREGATE(15,3,('Tables calc'!$V$24:$V$539=1)/('Tables calc'!$V$24:$V$539=1)*(ROW('Tables calc'!$V$24:$V$539)-ROW('Tables calc'!$V$23)),E252)))))</f>
        <v/>
      </c>
      <c r="C252" s="607" t="str">
        <f t="shared" si="34"/>
        <v/>
      </c>
      <c r="D252" s="608" t="str" cm="1">
        <f t="array" ref="D252">IF(E252='Tables calc'!$U$1+1,'Tables calc'!$Y$24,IF(D251='Tables calc'!$Y$24,"",IF(D251="","",INDEX('Tables calc'!$T$24:$T$539,_xlfn.AGGREGATE(15,3,('Tables calc'!$V$24:$V$539=1)/('Tables calc'!$V$24:$V$539=1)*(ROW('Tables calc'!$V$24:$V$539)-ROW('Tables calc'!$V$23)),E252)))))</f>
        <v/>
      </c>
      <c r="E252" s="69">
        <v>251</v>
      </c>
      <c r="F252" s="69" t="str">
        <f t="shared" si="27"/>
        <v/>
      </c>
      <c r="G252" s="69" t="str">
        <f t="shared" si="28"/>
        <v/>
      </c>
      <c r="H252" s="69" t="str">
        <f t="shared" si="35"/>
        <v/>
      </c>
      <c r="I252" s="69" t="str">
        <f t="shared" si="29"/>
        <v/>
      </c>
      <c r="J252" s="69" t="str">
        <f t="shared" si="30"/>
        <v/>
      </c>
      <c r="K252" s="69" t="str">
        <f t="shared" si="31"/>
        <v/>
      </c>
      <c r="L252" s="69" t="str">
        <f t="shared" si="32"/>
        <v/>
      </c>
      <c r="M252" s="69" t="str">
        <f t="shared" si="33"/>
        <v/>
      </c>
    </row>
    <row r="253" spans="1:13" x14ac:dyDescent="0.3">
      <c r="A253" s="606" t="str" cm="1">
        <f t="array" ref="A253">IF(E253='Tables calc'!$U$1+1,"Totals:",IF(A252="Totals:","",IF(A252="","",INDEX('Tables calc'!$R$24:$R$539,_xlfn.AGGREGATE(15,3,('Tables calc'!$V$24:$V$539=1)/('Tables calc'!$V$24:$V$539=1)*(ROW('Tables calc'!$V$24:$V$539)-ROW('Tables calc'!$V$23)),E253)))))</f>
        <v/>
      </c>
      <c r="B253" s="606" t="str" cm="1">
        <f t="array" ref="B253">IF(E253='Tables calc'!$U$1+1,"#",IF(B252="#","",IF(B252="","",INDEX('Tables calc'!$S$24:$S$539,_xlfn.AGGREGATE(15,3,('Tables calc'!$V$24:$V$539=1)/('Tables calc'!$V$24:$V$539=1)*(ROW('Tables calc'!$V$24:$V$539)-ROW('Tables calc'!$V$23)),E253)))))</f>
        <v/>
      </c>
      <c r="C253" s="607" t="str">
        <f t="shared" si="34"/>
        <v/>
      </c>
      <c r="D253" s="608" t="str" cm="1">
        <f t="array" ref="D253">IF(E253='Tables calc'!$U$1+1,'Tables calc'!$Y$24,IF(D252='Tables calc'!$Y$24,"",IF(D252="","",INDEX('Tables calc'!$T$24:$T$539,_xlfn.AGGREGATE(15,3,('Tables calc'!$V$24:$V$539=1)/('Tables calc'!$V$24:$V$539=1)*(ROW('Tables calc'!$V$24:$V$539)-ROW('Tables calc'!$V$23)),E253)))))</f>
        <v/>
      </c>
      <c r="E253" s="69">
        <v>252</v>
      </c>
      <c r="F253" s="69" t="str">
        <f t="shared" si="27"/>
        <v/>
      </c>
      <c r="G253" s="69" t="str">
        <f t="shared" si="28"/>
        <v/>
      </c>
      <c r="H253" s="69" t="str">
        <f t="shared" si="35"/>
        <v/>
      </c>
      <c r="I253" s="69" t="str">
        <f t="shared" si="29"/>
        <v/>
      </c>
      <c r="J253" s="69" t="str">
        <f t="shared" si="30"/>
        <v/>
      </c>
      <c r="K253" s="69" t="str">
        <f t="shared" si="31"/>
        <v/>
      </c>
      <c r="L253" s="69" t="str">
        <f t="shared" si="32"/>
        <v/>
      </c>
      <c r="M253" s="69" t="str">
        <f t="shared" si="33"/>
        <v/>
      </c>
    </row>
    <row r="254" spans="1:13" x14ac:dyDescent="0.3">
      <c r="A254" s="606" t="str" cm="1">
        <f t="array" ref="A254">IF(E254='Tables calc'!$U$1+1,"Totals:",IF(A253="Totals:","",IF(A253="","",INDEX('Tables calc'!$R$24:$R$539,_xlfn.AGGREGATE(15,3,('Tables calc'!$V$24:$V$539=1)/('Tables calc'!$V$24:$V$539=1)*(ROW('Tables calc'!$V$24:$V$539)-ROW('Tables calc'!$V$23)),E254)))))</f>
        <v/>
      </c>
      <c r="B254" s="606" t="str" cm="1">
        <f t="array" ref="B254">IF(E254='Tables calc'!$U$1+1,"#",IF(B253="#","",IF(B253="","",INDEX('Tables calc'!$S$24:$S$539,_xlfn.AGGREGATE(15,3,('Tables calc'!$V$24:$V$539=1)/('Tables calc'!$V$24:$V$539=1)*(ROW('Tables calc'!$V$24:$V$539)-ROW('Tables calc'!$V$23)),E254)))))</f>
        <v/>
      </c>
      <c r="C254" s="607" t="str">
        <f t="shared" si="34"/>
        <v/>
      </c>
      <c r="D254" s="608" t="str" cm="1">
        <f t="array" ref="D254">IF(E254='Tables calc'!$U$1+1,'Tables calc'!$Y$24,IF(D253='Tables calc'!$Y$24,"",IF(D253="","",INDEX('Tables calc'!$T$24:$T$539,_xlfn.AGGREGATE(15,3,('Tables calc'!$V$24:$V$539=1)/('Tables calc'!$V$24:$V$539=1)*(ROW('Tables calc'!$V$24:$V$539)-ROW('Tables calc'!$V$23)),E254)))))</f>
        <v/>
      </c>
      <c r="E254" s="69">
        <v>253</v>
      </c>
      <c r="F254" s="69" t="str">
        <f t="shared" si="27"/>
        <v/>
      </c>
      <c r="G254" s="69" t="str">
        <f t="shared" si="28"/>
        <v/>
      </c>
      <c r="H254" s="69" t="str">
        <f t="shared" si="35"/>
        <v/>
      </c>
      <c r="I254" s="69" t="str">
        <f t="shared" si="29"/>
        <v/>
      </c>
      <c r="J254" s="69" t="str">
        <f t="shared" si="30"/>
        <v/>
      </c>
      <c r="K254" s="69" t="str">
        <f t="shared" si="31"/>
        <v/>
      </c>
      <c r="L254" s="69" t="str">
        <f t="shared" si="32"/>
        <v/>
      </c>
      <c r="M254" s="69" t="str">
        <f t="shared" si="33"/>
        <v/>
      </c>
    </row>
    <row r="255" spans="1:13" x14ac:dyDescent="0.3">
      <c r="A255" s="606" t="str" cm="1">
        <f t="array" ref="A255">IF(E255='Tables calc'!$U$1+1,"Totals:",IF(A254="Totals:","",IF(A254="","",INDEX('Tables calc'!$R$24:$R$539,_xlfn.AGGREGATE(15,3,('Tables calc'!$V$24:$V$539=1)/('Tables calc'!$V$24:$V$539=1)*(ROW('Tables calc'!$V$24:$V$539)-ROW('Tables calc'!$V$23)),E255)))))</f>
        <v/>
      </c>
      <c r="B255" s="606" t="str" cm="1">
        <f t="array" ref="B255">IF(E255='Tables calc'!$U$1+1,"#",IF(B254="#","",IF(B254="","",INDEX('Tables calc'!$S$24:$S$539,_xlfn.AGGREGATE(15,3,('Tables calc'!$V$24:$V$539=1)/('Tables calc'!$V$24:$V$539=1)*(ROW('Tables calc'!$V$24:$V$539)-ROW('Tables calc'!$V$23)),E255)))))</f>
        <v/>
      </c>
      <c r="C255" s="607" t="str">
        <f t="shared" si="34"/>
        <v/>
      </c>
      <c r="D255" s="608" t="str" cm="1">
        <f t="array" ref="D255">IF(E255='Tables calc'!$U$1+1,'Tables calc'!$Y$24,IF(D254='Tables calc'!$Y$24,"",IF(D254="","",INDEX('Tables calc'!$T$24:$T$539,_xlfn.AGGREGATE(15,3,('Tables calc'!$V$24:$V$539=1)/('Tables calc'!$V$24:$V$539=1)*(ROW('Tables calc'!$V$24:$V$539)-ROW('Tables calc'!$V$23)),E255)))))</f>
        <v/>
      </c>
      <c r="E255" s="69">
        <v>254</v>
      </c>
      <c r="F255" s="69" t="str">
        <f t="shared" si="27"/>
        <v/>
      </c>
      <c r="G255" s="69" t="str">
        <f t="shared" si="28"/>
        <v/>
      </c>
      <c r="H255" s="69" t="str">
        <f t="shared" si="35"/>
        <v/>
      </c>
      <c r="I255" s="69" t="str">
        <f t="shared" si="29"/>
        <v/>
      </c>
      <c r="J255" s="69" t="str">
        <f t="shared" si="30"/>
        <v/>
      </c>
      <c r="K255" s="69" t="str">
        <f t="shared" si="31"/>
        <v/>
      </c>
      <c r="L255" s="69" t="str">
        <f t="shared" si="32"/>
        <v/>
      </c>
      <c r="M255" s="69" t="str">
        <f t="shared" si="33"/>
        <v/>
      </c>
    </row>
    <row r="256" spans="1:13" x14ac:dyDescent="0.3">
      <c r="A256" s="606" t="str" cm="1">
        <f t="array" ref="A256">IF(E256='Tables calc'!$U$1+1,"Totals:",IF(A255="Totals:","",IF(A255="","",INDEX('Tables calc'!$R$24:$R$539,_xlfn.AGGREGATE(15,3,('Tables calc'!$V$24:$V$539=1)/('Tables calc'!$V$24:$V$539=1)*(ROW('Tables calc'!$V$24:$V$539)-ROW('Tables calc'!$V$23)),E256)))))</f>
        <v/>
      </c>
      <c r="B256" s="606" t="str" cm="1">
        <f t="array" ref="B256">IF(E256='Tables calc'!$U$1+1,"#",IF(B255="#","",IF(B255="","",INDEX('Tables calc'!$S$24:$S$539,_xlfn.AGGREGATE(15,3,('Tables calc'!$V$24:$V$539=1)/('Tables calc'!$V$24:$V$539=1)*(ROW('Tables calc'!$V$24:$V$539)-ROW('Tables calc'!$V$23)),E256)))))</f>
        <v/>
      </c>
      <c r="C256" s="607" t="str">
        <f t="shared" si="34"/>
        <v/>
      </c>
      <c r="D256" s="608" t="str" cm="1">
        <f t="array" ref="D256">IF(E256='Tables calc'!$U$1+1,'Tables calc'!$Y$24,IF(D255='Tables calc'!$Y$24,"",IF(D255="","",INDEX('Tables calc'!$T$24:$T$539,_xlfn.AGGREGATE(15,3,('Tables calc'!$V$24:$V$539=1)/('Tables calc'!$V$24:$V$539=1)*(ROW('Tables calc'!$V$24:$V$539)-ROW('Tables calc'!$V$23)),E256)))))</f>
        <v/>
      </c>
      <c r="E256" s="69">
        <v>255</v>
      </c>
      <c r="F256" s="69" t="str">
        <f t="shared" si="27"/>
        <v/>
      </c>
      <c r="G256" s="69" t="str">
        <f t="shared" si="28"/>
        <v/>
      </c>
      <c r="H256" s="69" t="str">
        <f t="shared" si="35"/>
        <v/>
      </c>
      <c r="I256" s="69" t="str">
        <f t="shared" si="29"/>
        <v/>
      </c>
      <c r="J256" s="69" t="str">
        <f t="shared" si="30"/>
        <v/>
      </c>
      <c r="K256" s="69" t="str">
        <f t="shared" si="31"/>
        <v/>
      </c>
      <c r="L256" s="69" t="str">
        <f t="shared" si="32"/>
        <v/>
      </c>
      <c r="M256" s="69" t="str">
        <f t="shared" si="33"/>
        <v/>
      </c>
    </row>
    <row r="257" spans="1:13" x14ac:dyDescent="0.3">
      <c r="A257" s="606" t="str" cm="1">
        <f t="array" ref="A257">IF(E257='Tables calc'!$U$1+1,"Totals:",IF(A256="Totals:","",IF(A256="","",INDEX('Tables calc'!$R$24:$R$539,_xlfn.AGGREGATE(15,3,('Tables calc'!$V$24:$V$539=1)/('Tables calc'!$V$24:$V$539=1)*(ROW('Tables calc'!$V$24:$V$539)-ROW('Tables calc'!$V$23)),E257)))))</f>
        <v/>
      </c>
      <c r="B257" s="606" t="str" cm="1">
        <f t="array" ref="B257">IF(E257='Tables calc'!$U$1+1,"#",IF(B256="#","",IF(B256="","",INDEX('Tables calc'!$S$24:$S$539,_xlfn.AGGREGATE(15,3,('Tables calc'!$V$24:$V$539=1)/('Tables calc'!$V$24:$V$539=1)*(ROW('Tables calc'!$V$24:$V$539)-ROW('Tables calc'!$V$23)),E257)))))</f>
        <v/>
      </c>
      <c r="C257" s="607" t="str">
        <f t="shared" si="34"/>
        <v/>
      </c>
      <c r="D257" s="608" t="str" cm="1">
        <f t="array" ref="D257">IF(E257='Tables calc'!$U$1+1,'Tables calc'!$Y$24,IF(D256='Tables calc'!$Y$24,"",IF(D256="","",INDEX('Tables calc'!$T$24:$T$539,_xlfn.AGGREGATE(15,3,('Tables calc'!$V$24:$V$539=1)/('Tables calc'!$V$24:$V$539=1)*(ROW('Tables calc'!$V$24:$V$539)-ROW('Tables calc'!$V$23)),E257)))))</f>
        <v/>
      </c>
      <c r="E257" s="69">
        <v>256</v>
      </c>
      <c r="F257" s="69" t="str">
        <f t="shared" si="27"/>
        <v/>
      </c>
      <c r="G257" s="69" t="str">
        <f t="shared" si="28"/>
        <v/>
      </c>
      <c r="H257" s="69" t="str">
        <f t="shared" si="35"/>
        <v/>
      </c>
      <c r="I257" s="69" t="str">
        <f t="shared" si="29"/>
        <v/>
      </c>
      <c r="J257" s="69" t="str">
        <f t="shared" si="30"/>
        <v/>
      </c>
      <c r="K257" s="69" t="str">
        <f t="shared" si="31"/>
        <v/>
      </c>
      <c r="L257" s="69" t="str">
        <f t="shared" si="32"/>
        <v/>
      </c>
      <c r="M257" s="69" t="str">
        <f t="shared" si="33"/>
        <v/>
      </c>
    </row>
    <row r="258" spans="1:13" x14ac:dyDescent="0.3">
      <c r="A258" s="606" t="str" cm="1">
        <f t="array" ref="A258">IF(E258='Tables calc'!$U$1+1,"Totals:",IF(A257="Totals:","",IF(A257="","",INDEX('Tables calc'!$R$24:$R$539,_xlfn.AGGREGATE(15,3,('Tables calc'!$V$24:$V$539=1)/('Tables calc'!$V$24:$V$539=1)*(ROW('Tables calc'!$V$24:$V$539)-ROW('Tables calc'!$V$23)),E258)))))</f>
        <v/>
      </c>
      <c r="B258" s="606" t="str" cm="1">
        <f t="array" ref="B258">IF(E258='Tables calc'!$U$1+1,"#",IF(B257="#","",IF(B257="","",INDEX('Tables calc'!$S$24:$S$539,_xlfn.AGGREGATE(15,3,('Tables calc'!$V$24:$V$539=1)/('Tables calc'!$V$24:$V$539=1)*(ROW('Tables calc'!$V$24:$V$539)-ROW('Tables calc'!$V$23)),E258)))))</f>
        <v/>
      </c>
      <c r="C258" s="607" t="str">
        <f t="shared" si="34"/>
        <v/>
      </c>
      <c r="D258" s="608" t="str" cm="1">
        <f t="array" ref="D258">IF(E258='Tables calc'!$U$1+1,'Tables calc'!$Y$24,IF(D257='Tables calc'!$Y$24,"",IF(D257="","",INDEX('Tables calc'!$T$24:$T$539,_xlfn.AGGREGATE(15,3,('Tables calc'!$V$24:$V$539=1)/('Tables calc'!$V$24:$V$539=1)*(ROW('Tables calc'!$V$24:$V$539)-ROW('Tables calc'!$V$23)),E258)))))</f>
        <v/>
      </c>
      <c r="E258" s="69">
        <v>257</v>
      </c>
      <c r="F258" s="69" t="str">
        <f t="shared" ref="F258:F321" si="36">IF(A258="Totals:","STOP",IF(F257="STOP","",IF(F257="","","GO")))</f>
        <v/>
      </c>
      <c r="G258" s="69" t="str">
        <f t="shared" ref="G258:G321" si="37">IF(A258="Totals:","STOP",IF(G257="STOP","",IF(G257="","","GO")))</f>
        <v/>
      </c>
      <c r="H258" s="69" t="str">
        <f t="shared" si="35"/>
        <v/>
      </c>
      <c r="I258" s="69" t="str">
        <f t="shared" ref="I258:I321" si="38">IF(A258="Totals:","STOP",IF(I257="STOP","",IF(I257="","","GO")))</f>
        <v/>
      </c>
      <c r="J258" s="69" t="str">
        <f t="shared" ref="J258:J321" si="39">IF(A258="Totals:","STOP",IF(J257="STOP","",IF(J257="","","GO")))</f>
        <v/>
      </c>
      <c r="K258" s="69" t="str">
        <f t="shared" ref="K258:K321" si="40">IF(A258="Totals:","STOP",IF(K257="STOP","",IF(K257="","","GO")))</f>
        <v/>
      </c>
      <c r="L258" s="69" t="str">
        <f t="shared" ref="L258:L321" si="41">IF(A258="Totals:","STOP",IF(L257="STOP","",IF(L257="","","GO")))</f>
        <v/>
      </c>
      <c r="M258" s="69" t="str">
        <f t="shared" ref="M258:M321" si="42">IF(A258="Totals:","STOP",IF(M257="STOP","",IF(M257="","","GO")))</f>
        <v/>
      </c>
    </row>
    <row r="259" spans="1:13" x14ac:dyDescent="0.3">
      <c r="A259" s="606" t="str" cm="1">
        <f t="array" ref="A259">IF(E259='Tables calc'!$U$1+1,"Totals:",IF(A258="Totals:","",IF(A258="","",INDEX('Tables calc'!$R$24:$R$539,_xlfn.AGGREGATE(15,3,('Tables calc'!$V$24:$V$539=1)/('Tables calc'!$V$24:$V$539=1)*(ROW('Tables calc'!$V$24:$V$539)-ROW('Tables calc'!$V$23)),E259)))))</f>
        <v/>
      </c>
      <c r="B259" s="606" t="str" cm="1">
        <f t="array" ref="B259">IF(E259='Tables calc'!$U$1+1,"#",IF(B258="#","",IF(B258="","",INDEX('Tables calc'!$S$24:$S$539,_xlfn.AGGREGATE(15,3,('Tables calc'!$V$24:$V$539=1)/('Tables calc'!$V$24:$V$539=1)*(ROW('Tables calc'!$V$24:$V$539)-ROW('Tables calc'!$V$23)),E259)))))</f>
        <v/>
      </c>
      <c r="C259" s="607" t="str">
        <f t="shared" ref="C259:C322" si="43">IF(A259="Totals:","",IF(A259="FTE Reduction Exceptions:","*",""))</f>
        <v/>
      </c>
      <c r="D259" s="608" t="str" cm="1">
        <f t="array" ref="D259">IF(E259='Tables calc'!$U$1+1,'Tables calc'!$Y$24,IF(D258='Tables calc'!$Y$24,"",IF(D258="","",INDEX('Tables calc'!$T$24:$T$539,_xlfn.AGGREGATE(15,3,('Tables calc'!$V$24:$V$539=1)/('Tables calc'!$V$24:$V$539=1)*(ROW('Tables calc'!$V$24:$V$539)-ROW('Tables calc'!$V$23)),E259)))))</f>
        <v/>
      </c>
      <c r="E259" s="69">
        <v>258</v>
      </c>
      <c r="F259" s="69" t="str">
        <f t="shared" si="36"/>
        <v/>
      </c>
      <c r="G259" s="69" t="str">
        <f t="shared" si="37"/>
        <v/>
      </c>
      <c r="H259" s="69" t="str">
        <f t="shared" ref="H259:H322" si="44">IF(A259="Totals:","STOP",IF(H258="STOP","",IF(F258="","","GO")))</f>
        <v/>
      </c>
      <c r="I259" s="69" t="str">
        <f t="shared" si="38"/>
        <v/>
      </c>
      <c r="J259" s="69" t="str">
        <f t="shared" si="39"/>
        <v/>
      </c>
      <c r="K259" s="69" t="str">
        <f t="shared" si="40"/>
        <v/>
      </c>
      <c r="L259" s="69" t="str">
        <f t="shared" si="41"/>
        <v/>
      </c>
      <c r="M259" s="69" t="str">
        <f t="shared" si="42"/>
        <v/>
      </c>
    </row>
    <row r="260" spans="1:13" x14ac:dyDescent="0.3">
      <c r="A260" s="606" t="str" cm="1">
        <f t="array" ref="A260">IF(E260='Tables calc'!$U$1+1,"Totals:",IF(A259="Totals:","",IF(A259="","",INDEX('Tables calc'!$R$24:$R$539,_xlfn.AGGREGATE(15,3,('Tables calc'!$V$24:$V$539=1)/('Tables calc'!$V$24:$V$539=1)*(ROW('Tables calc'!$V$24:$V$539)-ROW('Tables calc'!$V$23)),E260)))))</f>
        <v/>
      </c>
      <c r="B260" s="606" t="str" cm="1">
        <f t="array" ref="B260">IF(E260='Tables calc'!$U$1+1,"#",IF(B259="#","",IF(B259="","",INDEX('Tables calc'!$S$24:$S$539,_xlfn.AGGREGATE(15,3,('Tables calc'!$V$24:$V$539=1)/('Tables calc'!$V$24:$V$539=1)*(ROW('Tables calc'!$V$24:$V$539)-ROW('Tables calc'!$V$23)),E260)))))</f>
        <v/>
      </c>
      <c r="C260" s="607" t="str">
        <f t="shared" si="43"/>
        <v/>
      </c>
      <c r="D260" s="608" t="str" cm="1">
        <f t="array" ref="D260">IF(E260='Tables calc'!$U$1+1,'Tables calc'!$Y$24,IF(D259='Tables calc'!$Y$24,"",IF(D259="","",INDEX('Tables calc'!$T$24:$T$539,_xlfn.AGGREGATE(15,3,('Tables calc'!$V$24:$V$539=1)/('Tables calc'!$V$24:$V$539=1)*(ROW('Tables calc'!$V$24:$V$539)-ROW('Tables calc'!$V$23)),E260)))))</f>
        <v/>
      </c>
      <c r="E260" s="69">
        <v>259</v>
      </c>
      <c r="F260" s="69" t="str">
        <f t="shared" si="36"/>
        <v/>
      </c>
      <c r="G260" s="69" t="str">
        <f t="shared" si="37"/>
        <v/>
      </c>
      <c r="H260" s="69" t="str">
        <f t="shared" si="44"/>
        <v/>
      </c>
      <c r="I260" s="69" t="str">
        <f t="shared" si="38"/>
        <v/>
      </c>
      <c r="J260" s="69" t="str">
        <f t="shared" si="39"/>
        <v/>
      </c>
      <c r="K260" s="69" t="str">
        <f t="shared" si="40"/>
        <v/>
      </c>
      <c r="L260" s="69" t="str">
        <f t="shared" si="41"/>
        <v/>
      </c>
      <c r="M260" s="69" t="str">
        <f t="shared" si="42"/>
        <v/>
      </c>
    </row>
    <row r="261" spans="1:13" x14ac:dyDescent="0.3">
      <c r="A261" s="606" t="str" cm="1">
        <f t="array" ref="A261">IF(E261='Tables calc'!$U$1+1,"Totals:",IF(A260="Totals:","",IF(A260="","",INDEX('Tables calc'!$R$24:$R$539,_xlfn.AGGREGATE(15,3,('Tables calc'!$V$24:$V$539=1)/('Tables calc'!$V$24:$V$539=1)*(ROW('Tables calc'!$V$24:$V$539)-ROW('Tables calc'!$V$23)),E261)))))</f>
        <v/>
      </c>
      <c r="B261" s="606" t="str" cm="1">
        <f t="array" ref="B261">IF(E261='Tables calc'!$U$1+1,"#",IF(B260="#","",IF(B260="","",INDEX('Tables calc'!$S$24:$S$539,_xlfn.AGGREGATE(15,3,('Tables calc'!$V$24:$V$539=1)/('Tables calc'!$V$24:$V$539=1)*(ROW('Tables calc'!$V$24:$V$539)-ROW('Tables calc'!$V$23)),E261)))))</f>
        <v/>
      </c>
      <c r="C261" s="607" t="str">
        <f t="shared" si="43"/>
        <v/>
      </c>
      <c r="D261" s="608" t="str" cm="1">
        <f t="array" ref="D261">IF(E261='Tables calc'!$U$1+1,'Tables calc'!$Y$24,IF(D260='Tables calc'!$Y$24,"",IF(D260="","",INDEX('Tables calc'!$T$24:$T$539,_xlfn.AGGREGATE(15,3,('Tables calc'!$V$24:$V$539=1)/('Tables calc'!$V$24:$V$539=1)*(ROW('Tables calc'!$V$24:$V$539)-ROW('Tables calc'!$V$23)),E261)))))</f>
        <v/>
      </c>
      <c r="E261" s="69">
        <v>260</v>
      </c>
      <c r="F261" s="69" t="str">
        <f t="shared" si="36"/>
        <v/>
      </c>
      <c r="G261" s="69" t="str">
        <f t="shared" si="37"/>
        <v/>
      </c>
      <c r="H261" s="69" t="str">
        <f t="shared" si="44"/>
        <v/>
      </c>
      <c r="I261" s="69" t="str">
        <f t="shared" si="38"/>
        <v/>
      </c>
      <c r="J261" s="69" t="str">
        <f t="shared" si="39"/>
        <v/>
      </c>
      <c r="K261" s="69" t="str">
        <f t="shared" si="40"/>
        <v/>
      </c>
      <c r="L261" s="69" t="str">
        <f t="shared" si="41"/>
        <v/>
      </c>
      <c r="M261" s="69" t="str">
        <f t="shared" si="42"/>
        <v/>
      </c>
    </row>
    <row r="262" spans="1:13" x14ac:dyDescent="0.3">
      <c r="A262" s="606" t="str" cm="1">
        <f t="array" ref="A262">IF(E262='Tables calc'!$U$1+1,"Totals:",IF(A261="Totals:","",IF(A261="","",INDEX('Tables calc'!$R$24:$R$539,_xlfn.AGGREGATE(15,3,('Tables calc'!$V$24:$V$539=1)/('Tables calc'!$V$24:$V$539=1)*(ROW('Tables calc'!$V$24:$V$539)-ROW('Tables calc'!$V$23)),E262)))))</f>
        <v/>
      </c>
      <c r="B262" s="606" t="str" cm="1">
        <f t="array" ref="B262">IF(E262='Tables calc'!$U$1+1,"#",IF(B261="#","",IF(B261="","",INDEX('Tables calc'!$S$24:$S$539,_xlfn.AGGREGATE(15,3,('Tables calc'!$V$24:$V$539=1)/('Tables calc'!$V$24:$V$539=1)*(ROW('Tables calc'!$V$24:$V$539)-ROW('Tables calc'!$V$23)),E262)))))</f>
        <v/>
      </c>
      <c r="C262" s="607" t="str">
        <f t="shared" si="43"/>
        <v/>
      </c>
      <c r="D262" s="608" t="str" cm="1">
        <f t="array" ref="D262">IF(E262='Tables calc'!$U$1+1,'Tables calc'!$Y$24,IF(D261='Tables calc'!$Y$24,"",IF(D261="","",INDEX('Tables calc'!$T$24:$T$539,_xlfn.AGGREGATE(15,3,('Tables calc'!$V$24:$V$539=1)/('Tables calc'!$V$24:$V$539=1)*(ROW('Tables calc'!$V$24:$V$539)-ROW('Tables calc'!$V$23)),E262)))))</f>
        <v/>
      </c>
      <c r="E262" s="69">
        <v>261</v>
      </c>
      <c r="F262" s="69" t="str">
        <f t="shared" si="36"/>
        <v/>
      </c>
      <c r="G262" s="69" t="str">
        <f t="shared" si="37"/>
        <v/>
      </c>
      <c r="H262" s="69" t="str">
        <f t="shared" si="44"/>
        <v/>
      </c>
      <c r="I262" s="69" t="str">
        <f t="shared" si="38"/>
        <v/>
      </c>
      <c r="J262" s="69" t="str">
        <f t="shared" si="39"/>
        <v/>
      </c>
      <c r="K262" s="69" t="str">
        <f t="shared" si="40"/>
        <v/>
      </c>
      <c r="L262" s="69" t="str">
        <f t="shared" si="41"/>
        <v/>
      </c>
      <c r="M262" s="69" t="str">
        <f t="shared" si="42"/>
        <v/>
      </c>
    </row>
    <row r="263" spans="1:13" x14ac:dyDescent="0.3">
      <c r="A263" s="606" t="str" cm="1">
        <f t="array" ref="A263">IF(E263='Tables calc'!$U$1+1,"Totals:",IF(A262="Totals:","",IF(A262="","",INDEX('Tables calc'!$R$24:$R$539,_xlfn.AGGREGATE(15,3,('Tables calc'!$V$24:$V$539=1)/('Tables calc'!$V$24:$V$539=1)*(ROW('Tables calc'!$V$24:$V$539)-ROW('Tables calc'!$V$23)),E263)))))</f>
        <v/>
      </c>
      <c r="B263" s="606" t="str" cm="1">
        <f t="array" ref="B263">IF(E263='Tables calc'!$U$1+1,"#",IF(B262="#","",IF(B262="","",INDEX('Tables calc'!$S$24:$S$539,_xlfn.AGGREGATE(15,3,('Tables calc'!$V$24:$V$539=1)/('Tables calc'!$V$24:$V$539=1)*(ROW('Tables calc'!$V$24:$V$539)-ROW('Tables calc'!$V$23)),E263)))))</f>
        <v/>
      </c>
      <c r="C263" s="607" t="str">
        <f t="shared" si="43"/>
        <v/>
      </c>
      <c r="D263" s="608" t="str" cm="1">
        <f t="array" ref="D263">IF(E263='Tables calc'!$U$1+1,'Tables calc'!$Y$24,IF(D262='Tables calc'!$Y$24,"",IF(D262="","",INDEX('Tables calc'!$T$24:$T$539,_xlfn.AGGREGATE(15,3,('Tables calc'!$V$24:$V$539=1)/('Tables calc'!$V$24:$V$539=1)*(ROW('Tables calc'!$V$24:$V$539)-ROW('Tables calc'!$V$23)),E263)))))</f>
        <v/>
      </c>
      <c r="E263" s="69">
        <v>262</v>
      </c>
      <c r="F263" s="69" t="str">
        <f t="shared" si="36"/>
        <v/>
      </c>
      <c r="G263" s="69" t="str">
        <f t="shared" si="37"/>
        <v/>
      </c>
      <c r="H263" s="69" t="str">
        <f t="shared" si="44"/>
        <v/>
      </c>
      <c r="I263" s="69" t="str">
        <f t="shared" si="38"/>
        <v/>
      </c>
      <c r="J263" s="69" t="str">
        <f t="shared" si="39"/>
        <v/>
      </c>
      <c r="K263" s="69" t="str">
        <f t="shared" si="40"/>
        <v/>
      </c>
      <c r="L263" s="69" t="str">
        <f t="shared" si="41"/>
        <v/>
      </c>
      <c r="M263" s="69" t="str">
        <f t="shared" si="42"/>
        <v/>
      </c>
    </row>
    <row r="264" spans="1:13" x14ac:dyDescent="0.3">
      <c r="A264" s="606" t="str" cm="1">
        <f t="array" ref="A264">IF(E264='Tables calc'!$U$1+1,"Totals:",IF(A263="Totals:","",IF(A263="","",INDEX('Tables calc'!$R$24:$R$539,_xlfn.AGGREGATE(15,3,('Tables calc'!$V$24:$V$539=1)/('Tables calc'!$V$24:$V$539=1)*(ROW('Tables calc'!$V$24:$V$539)-ROW('Tables calc'!$V$23)),E264)))))</f>
        <v/>
      </c>
      <c r="B264" s="606" t="str" cm="1">
        <f t="array" ref="B264">IF(E264='Tables calc'!$U$1+1,"#",IF(B263="#","",IF(B263="","",INDEX('Tables calc'!$S$24:$S$539,_xlfn.AGGREGATE(15,3,('Tables calc'!$V$24:$V$539=1)/('Tables calc'!$V$24:$V$539=1)*(ROW('Tables calc'!$V$24:$V$539)-ROW('Tables calc'!$V$23)),E264)))))</f>
        <v/>
      </c>
      <c r="C264" s="607" t="str">
        <f t="shared" si="43"/>
        <v/>
      </c>
      <c r="D264" s="608" t="str" cm="1">
        <f t="array" ref="D264">IF(E264='Tables calc'!$U$1+1,'Tables calc'!$Y$24,IF(D263='Tables calc'!$Y$24,"",IF(D263="","",INDEX('Tables calc'!$T$24:$T$539,_xlfn.AGGREGATE(15,3,('Tables calc'!$V$24:$V$539=1)/('Tables calc'!$V$24:$V$539=1)*(ROW('Tables calc'!$V$24:$V$539)-ROW('Tables calc'!$V$23)),E264)))))</f>
        <v/>
      </c>
      <c r="E264" s="69">
        <v>263</v>
      </c>
      <c r="F264" s="69" t="str">
        <f t="shared" si="36"/>
        <v/>
      </c>
      <c r="G264" s="69" t="str">
        <f t="shared" si="37"/>
        <v/>
      </c>
      <c r="H264" s="69" t="str">
        <f t="shared" si="44"/>
        <v/>
      </c>
      <c r="I264" s="69" t="str">
        <f t="shared" si="38"/>
        <v/>
      </c>
      <c r="J264" s="69" t="str">
        <f t="shared" si="39"/>
        <v/>
      </c>
      <c r="K264" s="69" t="str">
        <f t="shared" si="40"/>
        <v/>
      </c>
      <c r="L264" s="69" t="str">
        <f t="shared" si="41"/>
        <v/>
      </c>
      <c r="M264" s="69" t="str">
        <f t="shared" si="42"/>
        <v/>
      </c>
    </row>
    <row r="265" spans="1:13" x14ac:dyDescent="0.3">
      <c r="A265" s="606" t="str" cm="1">
        <f t="array" ref="A265">IF(E265='Tables calc'!$U$1+1,"Totals:",IF(A264="Totals:","",IF(A264="","",INDEX('Tables calc'!$R$24:$R$539,_xlfn.AGGREGATE(15,3,('Tables calc'!$V$24:$V$539=1)/('Tables calc'!$V$24:$V$539=1)*(ROW('Tables calc'!$V$24:$V$539)-ROW('Tables calc'!$V$23)),E265)))))</f>
        <v/>
      </c>
      <c r="B265" s="606" t="str" cm="1">
        <f t="array" ref="B265">IF(E265='Tables calc'!$U$1+1,"#",IF(B264="#","",IF(B264="","",INDEX('Tables calc'!$S$24:$S$539,_xlfn.AGGREGATE(15,3,('Tables calc'!$V$24:$V$539=1)/('Tables calc'!$V$24:$V$539=1)*(ROW('Tables calc'!$V$24:$V$539)-ROW('Tables calc'!$V$23)),E265)))))</f>
        <v/>
      </c>
      <c r="C265" s="607" t="str">
        <f t="shared" si="43"/>
        <v/>
      </c>
      <c r="D265" s="608" t="str" cm="1">
        <f t="array" ref="D265">IF(E265='Tables calc'!$U$1+1,'Tables calc'!$Y$24,IF(D264='Tables calc'!$Y$24,"",IF(D264="","",INDEX('Tables calc'!$T$24:$T$539,_xlfn.AGGREGATE(15,3,('Tables calc'!$V$24:$V$539=1)/('Tables calc'!$V$24:$V$539=1)*(ROW('Tables calc'!$V$24:$V$539)-ROW('Tables calc'!$V$23)),E265)))))</f>
        <v/>
      </c>
      <c r="E265" s="69">
        <v>264</v>
      </c>
      <c r="F265" s="69" t="str">
        <f t="shared" si="36"/>
        <v/>
      </c>
      <c r="G265" s="69" t="str">
        <f t="shared" si="37"/>
        <v/>
      </c>
      <c r="H265" s="69" t="str">
        <f t="shared" si="44"/>
        <v/>
      </c>
      <c r="I265" s="69" t="str">
        <f t="shared" si="38"/>
        <v/>
      </c>
      <c r="J265" s="69" t="str">
        <f t="shared" si="39"/>
        <v/>
      </c>
      <c r="K265" s="69" t="str">
        <f t="shared" si="40"/>
        <v/>
      </c>
      <c r="L265" s="69" t="str">
        <f t="shared" si="41"/>
        <v/>
      </c>
      <c r="M265" s="69" t="str">
        <f t="shared" si="42"/>
        <v/>
      </c>
    </row>
    <row r="266" spans="1:13" x14ac:dyDescent="0.3">
      <c r="A266" s="606" t="str" cm="1">
        <f t="array" ref="A266">IF(E266='Tables calc'!$U$1+1,"Totals:",IF(A265="Totals:","",IF(A265="","",INDEX('Tables calc'!$R$24:$R$539,_xlfn.AGGREGATE(15,3,('Tables calc'!$V$24:$V$539=1)/('Tables calc'!$V$24:$V$539=1)*(ROW('Tables calc'!$V$24:$V$539)-ROW('Tables calc'!$V$23)),E266)))))</f>
        <v/>
      </c>
      <c r="B266" s="606" t="str" cm="1">
        <f t="array" ref="B266">IF(E266='Tables calc'!$U$1+1,"#",IF(B265="#","",IF(B265="","",INDEX('Tables calc'!$S$24:$S$539,_xlfn.AGGREGATE(15,3,('Tables calc'!$V$24:$V$539=1)/('Tables calc'!$V$24:$V$539=1)*(ROW('Tables calc'!$V$24:$V$539)-ROW('Tables calc'!$V$23)),E266)))))</f>
        <v/>
      </c>
      <c r="C266" s="607" t="str">
        <f t="shared" si="43"/>
        <v/>
      </c>
      <c r="D266" s="608" t="str" cm="1">
        <f t="array" ref="D266">IF(E266='Tables calc'!$U$1+1,'Tables calc'!$Y$24,IF(D265='Tables calc'!$Y$24,"",IF(D265="","",INDEX('Tables calc'!$T$24:$T$539,_xlfn.AGGREGATE(15,3,('Tables calc'!$V$24:$V$539=1)/('Tables calc'!$V$24:$V$539=1)*(ROW('Tables calc'!$V$24:$V$539)-ROW('Tables calc'!$V$23)),E266)))))</f>
        <v/>
      </c>
      <c r="E266" s="69">
        <v>265</v>
      </c>
      <c r="F266" s="69" t="str">
        <f t="shared" si="36"/>
        <v/>
      </c>
      <c r="G266" s="69" t="str">
        <f t="shared" si="37"/>
        <v/>
      </c>
      <c r="H266" s="69" t="str">
        <f t="shared" si="44"/>
        <v/>
      </c>
      <c r="I266" s="69" t="str">
        <f t="shared" si="38"/>
        <v/>
      </c>
      <c r="J266" s="69" t="str">
        <f t="shared" si="39"/>
        <v/>
      </c>
      <c r="K266" s="69" t="str">
        <f t="shared" si="40"/>
        <v/>
      </c>
      <c r="L266" s="69" t="str">
        <f t="shared" si="41"/>
        <v/>
      </c>
      <c r="M266" s="69" t="str">
        <f t="shared" si="42"/>
        <v/>
      </c>
    </row>
    <row r="267" spans="1:13" x14ac:dyDescent="0.3">
      <c r="A267" s="606" t="str" cm="1">
        <f t="array" ref="A267">IF(E267='Tables calc'!$U$1+1,"Totals:",IF(A266="Totals:","",IF(A266="","",INDEX('Tables calc'!$R$24:$R$539,_xlfn.AGGREGATE(15,3,('Tables calc'!$V$24:$V$539=1)/('Tables calc'!$V$24:$V$539=1)*(ROW('Tables calc'!$V$24:$V$539)-ROW('Tables calc'!$V$23)),E267)))))</f>
        <v/>
      </c>
      <c r="B267" s="606" t="str" cm="1">
        <f t="array" ref="B267">IF(E267='Tables calc'!$U$1+1,"#",IF(B266="#","",IF(B266="","",INDEX('Tables calc'!$S$24:$S$539,_xlfn.AGGREGATE(15,3,('Tables calc'!$V$24:$V$539=1)/('Tables calc'!$V$24:$V$539=1)*(ROW('Tables calc'!$V$24:$V$539)-ROW('Tables calc'!$V$23)),E267)))))</f>
        <v/>
      </c>
      <c r="C267" s="607" t="str">
        <f t="shared" si="43"/>
        <v/>
      </c>
      <c r="D267" s="608" t="str" cm="1">
        <f t="array" ref="D267">IF(E267='Tables calc'!$U$1+1,'Tables calc'!$Y$24,IF(D266='Tables calc'!$Y$24,"",IF(D266="","",INDEX('Tables calc'!$T$24:$T$539,_xlfn.AGGREGATE(15,3,('Tables calc'!$V$24:$V$539=1)/('Tables calc'!$V$24:$V$539=1)*(ROW('Tables calc'!$V$24:$V$539)-ROW('Tables calc'!$V$23)),E267)))))</f>
        <v/>
      </c>
      <c r="E267" s="69">
        <v>266</v>
      </c>
      <c r="F267" s="69" t="str">
        <f t="shared" si="36"/>
        <v/>
      </c>
      <c r="G267" s="69" t="str">
        <f t="shared" si="37"/>
        <v/>
      </c>
      <c r="H267" s="69" t="str">
        <f t="shared" si="44"/>
        <v/>
      </c>
      <c r="I267" s="69" t="str">
        <f t="shared" si="38"/>
        <v/>
      </c>
      <c r="J267" s="69" t="str">
        <f t="shared" si="39"/>
        <v/>
      </c>
      <c r="K267" s="69" t="str">
        <f t="shared" si="40"/>
        <v/>
      </c>
      <c r="L267" s="69" t="str">
        <f t="shared" si="41"/>
        <v/>
      </c>
      <c r="M267" s="69" t="str">
        <f t="shared" si="42"/>
        <v/>
      </c>
    </row>
    <row r="268" spans="1:13" x14ac:dyDescent="0.3">
      <c r="A268" s="606" t="str" cm="1">
        <f t="array" ref="A268">IF(E268='Tables calc'!$U$1+1,"Totals:",IF(A267="Totals:","",IF(A267="","",INDEX('Tables calc'!$R$24:$R$539,_xlfn.AGGREGATE(15,3,('Tables calc'!$V$24:$V$539=1)/('Tables calc'!$V$24:$V$539=1)*(ROW('Tables calc'!$V$24:$V$539)-ROW('Tables calc'!$V$23)),E268)))))</f>
        <v/>
      </c>
      <c r="B268" s="606" t="str" cm="1">
        <f t="array" ref="B268">IF(E268='Tables calc'!$U$1+1,"#",IF(B267="#","",IF(B267="","",INDEX('Tables calc'!$S$24:$S$539,_xlfn.AGGREGATE(15,3,('Tables calc'!$V$24:$V$539=1)/('Tables calc'!$V$24:$V$539=1)*(ROW('Tables calc'!$V$24:$V$539)-ROW('Tables calc'!$V$23)),E268)))))</f>
        <v/>
      </c>
      <c r="C268" s="607" t="str">
        <f t="shared" si="43"/>
        <v/>
      </c>
      <c r="D268" s="608" t="str" cm="1">
        <f t="array" ref="D268">IF(E268='Tables calc'!$U$1+1,'Tables calc'!$Y$24,IF(D267='Tables calc'!$Y$24,"",IF(D267="","",INDEX('Tables calc'!$T$24:$T$539,_xlfn.AGGREGATE(15,3,('Tables calc'!$V$24:$V$539=1)/('Tables calc'!$V$24:$V$539=1)*(ROW('Tables calc'!$V$24:$V$539)-ROW('Tables calc'!$V$23)),E268)))))</f>
        <v/>
      </c>
      <c r="E268" s="69">
        <v>267</v>
      </c>
      <c r="F268" s="69" t="str">
        <f t="shared" si="36"/>
        <v/>
      </c>
      <c r="G268" s="69" t="str">
        <f t="shared" si="37"/>
        <v/>
      </c>
      <c r="H268" s="69" t="str">
        <f t="shared" si="44"/>
        <v/>
      </c>
      <c r="I268" s="69" t="str">
        <f t="shared" si="38"/>
        <v/>
      </c>
      <c r="J268" s="69" t="str">
        <f t="shared" si="39"/>
        <v/>
      </c>
      <c r="K268" s="69" t="str">
        <f t="shared" si="40"/>
        <v/>
      </c>
      <c r="L268" s="69" t="str">
        <f t="shared" si="41"/>
        <v/>
      </c>
      <c r="M268" s="69" t="str">
        <f t="shared" si="42"/>
        <v/>
      </c>
    </row>
    <row r="269" spans="1:13" x14ac:dyDescent="0.3">
      <c r="A269" s="606" t="str" cm="1">
        <f t="array" ref="A269">IF(E269='Tables calc'!$U$1+1,"Totals:",IF(A268="Totals:","",IF(A268="","",INDEX('Tables calc'!$R$24:$R$539,_xlfn.AGGREGATE(15,3,('Tables calc'!$V$24:$V$539=1)/('Tables calc'!$V$24:$V$539=1)*(ROW('Tables calc'!$V$24:$V$539)-ROW('Tables calc'!$V$23)),E269)))))</f>
        <v/>
      </c>
      <c r="B269" s="606" t="str" cm="1">
        <f t="array" ref="B269">IF(E269='Tables calc'!$U$1+1,"#",IF(B268="#","",IF(B268="","",INDEX('Tables calc'!$S$24:$S$539,_xlfn.AGGREGATE(15,3,('Tables calc'!$V$24:$V$539=1)/('Tables calc'!$V$24:$V$539=1)*(ROW('Tables calc'!$V$24:$V$539)-ROW('Tables calc'!$V$23)),E269)))))</f>
        <v/>
      </c>
      <c r="C269" s="607" t="str">
        <f t="shared" si="43"/>
        <v/>
      </c>
      <c r="D269" s="608" t="str" cm="1">
        <f t="array" ref="D269">IF(E269='Tables calc'!$U$1+1,'Tables calc'!$Y$24,IF(D268='Tables calc'!$Y$24,"",IF(D268="","",INDEX('Tables calc'!$T$24:$T$539,_xlfn.AGGREGATE(15,3,('Tables calc'!$V$24:$V$539=1)/('Tables calc'!$V$24:$V$539=1)*(ROW('Tables calc'!$V$24:$V$539)-ROW('Tables calc'!$V$23)),E269)))))</f>
        <v/>
      </c>
      <c r="E269" s="69">
        <v>268</v>
      </c>
      <c r="F269" s="69" t="str">
        <f t="shared" si="36"/>
        <v/>
      </c>
      <c r="G269" s="69" t="str">
        <f t="shared" si="37"/>
        <v/>
      </c>
      <c r="H269" s="69" t="str">
        <f t="shared" si="44"/>
        <v/>
      </c>
      <c r="I269" s="69" t="str">
        <f t="shared" si="38"/>
        <v/>
      </c>
      <c r="J269" s="69" t="str">
        <f t="shared" si="39"/>
        <v/>
      </c>
      <c r="K269" s="69" t="str">
        <f t="shared" si="40"/>
        <v/>
      </c>
      <c r="L269" s="69" t="str">
        <f t="shared" si="41"/>
        <v/>
      </c>
      <c r="M269" s="69" t="str">
        <f t="shared" si="42"/>
        <v/>
      </c>
    </row>
    <row r="270" spans="1:13" x14ac:dyDescent="0.3">
      <c r="A270" s="606" t="str" cm="1">
        <f t="array" ref="A270">IF(E270='Tables calc'!$U$1+1,"Totals:",IF(A269="Totals:","",IF(A269="","",INDEX('Tables calc'!$R$24:$R$539,_xlfn.AGGREGATE(15,3,('Tables calc'!$V$24:$V$539=1)/('Tables calc'!$V$24:$V$539=1)*(ROW('Tables calc'!$V$24:$V$539)-ROW('Tables calc'!$V$23)),E270)))))</f>
        <v/>
      </c>
      <c r="B270" s="606" t="str" cm="1">
        <f t="array" ref="B270">IF(E270='Tables calc'!$U$1+1,"#",IF(B269="#","",IF(B269="","",INDEX('Tables calc'!$S$24:$S$539,_xlfn.AGGREGATE(15,3,('Tables calc'!$V$24:$V$539=1)/('Tables calc'!$V$24:$V$539=1)*(ROW('Tables calc'!$V$24:$V$539)-ROW('Tables calc'!$V$23)),E270)))))</f>
        <v/>
      </c>
      <c r="C270" s="607" t="str">
        <f t="shared" si="43"/>
        <v/>
      </c>
      <c r="D270" s="608" t="str" cm="1">
        <f t="array" ref="D270">IF(E270='Tables calc'!$U$1+1,'Tables calc'!$Y$24,IF(D269='Tables calc'!$Y$24,"",IF(D269="","",INDEX('Tables calc'!$T$24:$T$539,_xlfn.AGGREGATE(15,3,('Tables calc'!$V$24:$V$539=1)/('Tables calc'!$V$24:$V$539=1)*(ROW('Tables calc'!$V$24:$V$539)-ROW('Tables calc'!$V$23)),E270)))))</f>
        <v/>
      </c>
      <c r="E270" s="69">
        <v>269</v>
      </c>
      <c r="F270" s="69" t="str">
        <f t="shared" si="36"/>
        <v/>
      </c>
      <c r="G270" s="69" t="str">
        <f t="shared" si="37"/>
        <v/>
      </c>
      <c r="H270" s="69" t="str">
        <f t="shared" si="44"/>
        <v/>
      </c>
      <c r="I270" s="69" t="str">
        <f t="shared" si="38"/>
        <v/>
      </c>
      <c r="J270" s="69" t="str">
        <f t="shared" si="39"/>
        <v/>
      </c>
      <c r="K270" s="69" t="str">
        <f t="shared" si="40"/>
        <v/>
      </c>
      <c r="L270" s="69" t="str">
        <f t="shared" si="41"/>
        <v/>
      </c>
      <c r="M270" s="69" t="str">
        <f t="shared" si="42"/>
        <v/>
      </c>
    </row>
    <row r="271" spans="1:13" x14ac:dyDescent="0.3">
      <c r="A271" s="606" t="str" cm="1">
        <f t="array" ref="A271">IF(E271='Tables calc'!$U$1+1,"Totals:",IF(A270="Totals:","",IF(A270="","",INDEX('Tables calc'!$R$24:$R$539,_xlfn.AGGREGATE(15,3,('Tables calc'!$V$24:$V$539=1)/('Tables calc'!$V$24:$V$539=1)*(ROW('Tables calc'!$V$24:$V$539)-ROW('Tables calc'!$V$23)),E271)))))</f>
        <v/>
      </c>
      <c r="B271" s="606" t="str" cm="1">
        <f t="array" ref="B271">IF(E271='Tables calc'!$U$1+1,"#",IF(B270="#","",IF(B270="","",INDEX('Tables calc'!$S$24:$S$539,_xlfn.AGGREGATE(15,3,('Tables calc'!$V$24:$V$539=1)/('Tables calc'!$V$24:$V$539=1)*(ROW('Tables calc'!$V$24:$V$539)-ROW('Tables calc'!$V$23)),E271)))))</f>
        <v/>
      </c>
      <c r="C271" s="607" t="str">
        <f t="shared" si="43"/>
        <v/>
      </c>
      <c r="D271" s="608" t="str" cm="1">
        <f t="array" ref="D271">IF(E271='Tables calc'!$U$1+1,'Tables calc'!$Y$24,IF(D270='Tables calc'!$Y$24,"",IF(D270="","",INDEX('Tables calc'!$T$24:$T$539,_xlfn.AGGREGATE(15,3,('Tables calc'!$V$24:$V$539=1)/('Tables calc'!$V$24:$V$539=1)*(ROW('Tables calc'!$V$24:$V$539)-ROW('Tables calc'!$V$23)),E271)))))</f>
        <v/>
      </c>
      <c r="E271" s="69">
        <v>270</v>
      </c>
      <c r="F271" s="69" t="str">
        <f t="shared" si="36"/>
        <v/>
      </c>
      <c r="G271" s="69" t="str">
        <f t="shared" si="37"/>
        <v/>
      </c>
      <c r="H271" s="69" t="str">
        <f t="shared" si="44"/>
        <v/>
      </c>
      <c r="I271" s="69" t="str">
        <f t="shared" si="38"/>
        <v/>
      </c>
      <c r="J271" s="69" t="str">
        <f t="shared" si="39"/>
        <v/>
      </c>
      <c r="K271" s="69" t="str">
        <f t="shared" si="40"/>
        <v/>
      </c>
      <c r="L271" s="69" t="str">
        <f t="shared" si="41"/>
        <v/>
      </c>
      <c r="M271" s="69" t="str">
        <f t="shared" si="42"/>
        <v/>
      </c>
    </row>
    <row r="272" spans="1:13" x14ac:dyDescent="0.3">
      <c r="A272" s="606" t="str" cm="1">
        <f t="array" ref="A272">IF(E272='Tables calc'!$U$1+1,"Totals:",IF(A271="Totals:","",IF(A271="","",INDEX('Tables calc'!$R$24:$R$539,_xlfn.AGGREGATE(15,3,('Tables calc'!$V$24:$V$539=1)/('Tables calc'!$V$24:$V$539=1)*(ROW('Tables calc'!$V$24:$V$539)-ROW('Tables calc'!$V$23)),E272)))))</f>
        <v/>
      </c>
      <c r="B272" s="606" t="str" cm="1">
        <f t="array" ref="B272">IF(E272='Tables calc'!$U$1+1,"#",IF(B271="#","",IF(B271="","",INDEX('Tables calc'!$S$24:$S$539,_xlfn.AGGREGATE(15,3,('Tables calc'!$V$24:$V$539=1)/('Tables calc'!$V$24:$V$539=1)*(ROW('Tables calc'!$V$24:$V$539)-ROW('Tables calc'!$V$23)),E272)))))</f>
        <v/>
      </c>
      <c r="C272" s="607" t="str">
        <f t="shared" si="43"/>
        <v/>
      </c>
      <c r="D272" s="608" t="str" cm="1">
        <f t="array" ref="D272">IF(E272='Tables calc'!$U$1+1,'Tables calc'!$Y$24,IF(D271='Tables calc'!$Y$24,"",IF(D271="","",INDEX('Tables calc'!$T$24:$T$539,_xlfn.AGGREGATE(15,3,('Tables calc'!$V$24:$V$539=1)/('Tables calc'!$V$24:$V$539=1)*(ROW('Tables calc'!$V$24:$V$539)-ROW('Tables calc'!$V$23)),E272)))))</f>
        <v/>
      </c>
      <c r="E272" s="69">
        <v>271</v>
      </c>
      <c r="F272" s="69" t="str">
        <f t="shared" si="36"/>
        <v/>
      </c>
      <c r="G272" s="69" t="str">
        <f t="shared" si="37"/>
        <v/>
      </c>
      <c r="H272" s="69" t="str">
        <f t="shared" si="44"/>
        <v/>
      </c>
      <c r="I272" s="69" t="str">
        <f t="shared" si="38"/>
        <v/>
      </c>
      <c r="J272" s="69" t="str">
        <f t="shared" si="39"/>
        <v/>
      </c>
      <c r="K272" s="69" t="str">
        <f t="shared" si="40"/>
        <v/>
      </c>
      <c r="L272" s="69" t="str">
        <f t="shared" si="41"/>
        <v/>
      </c>
      <c r="M272" s="69" t="str">
        <f t="shared" si="42"/>
        <v/>
      </c>
    </row>
    <row r="273" spans="1:13" x14ac:dyDescent="0.3">
      <c r="A273" s="606" t="str" cm="1">
        <f t="array" ref="A273">IF(E273='Tables calc'!$U$1+1,"Totals:",IF(A272="Totals:","",IF(A272="","",INDEX('Tables calc'!$R$24:$R$539,_xlfn.AGGREGATE(15,3,('Tables calc'!$V$24:$V$539=1)/('Tables calc'!$V$24:$V$539=1)*(ROW('Tables calc'!$V$24:$V$539)-ROW('Tables calc'!$V$23)),E273)))))</f>
        <v/>
      </c>
      <c r="B273" s="606" t="str" cm="1">
        <f t="array" ref="B273">IF(E273='Tables calc'!$U$1+1,"#",IF(B272="#","",IF(B272="","",INDEX('Tables calc'!$S$24:$S$539,_xlfn.AGGREGATE(15,3,('Tables calc'!$V$24:$V$539=1)/('Tables calc'!$V$24:$V$539=1)*(ROW('Tables calc'!$V$24:$V$539)-ROW('Tables calc'!$V$23)),E273)))))</f>
        <v/>
      </c>
      <c r="C273" s="607" t="str">
        <f t="shared" si="43"/>
        <v/>
      </c>
      <c r="D273" s="608" t="str" cm="1">
        <f t="array" ref="D273">IF(E273='Tables calc'!$U$1+1,'Tables calc'!$Y$24,IF(D272='Tables calc'!$Y$24,"",IF(D272="","",INDEX('Tables calc'!$T$24:$T$539,_xlfn.AGGREGATE(15,3,('Tables calc'!$V$24:$V$539=1)/('Tables calc'!$V$24:$V$539=1)*(ROW('Tables calc'!$V$24:$V$539)-ROW('Tables calc'!$V$23)),E273)))))</f>
        <v/>
      </c>
      <c r="E273" s="69">
        <v>272</v>
      </c>
      <c r="F273" s="69" t="str">
        <f t="shared" si="36"/>
        <v/>
      </c>
      <c r="G273" s="69" t="str">
        <f t="shared" si="37"/>
        <v/>
      </c>
      <c r="H273" s="69" t="str">
        <f t="shared" si="44"/>
        <v/>
      </c>
      <c r="I273" s="69" t="str">
        <f t="shared" si="38"/>
        <v/>
      </c>
      <c r="J273" s="69" t="str">
        <f t="shared" si="39"/>
        <v/>
      </c>
      <c r="K273" s="69" t="str">
        <f t="shared" si="40"/>
        <v/>
      </c>
      <c r="L273" s="69" t="str">
        <f t="shared" si="41"/>
        <v/>
      </c>
      <c r="M273" s="69" t="str">
        <f t="shared" si="42"/>
        <v/>
      </c>
    </row>
    <row r="274" spans="1:13" x14ac:dyDescent="0.3">
      <c r="A274" s="606" t="str" cm="1">
        <f t="array" ref="A274">IF(E274='Tables calc'!$U$1+1,"Totals:",IF(A273="Totals:","",IF(A273="","",INDEX('Tables calc'!$R$24:$R$539,_xlfn.AGGREGATE(15,3,('Tables calc'!$V$24:$V$539=1)/('Tables calc'!$V$24:$V$539=1)*(ROW('Tables calc'!$V$24:$V$539)-ROW('Tables calc'!$V$23)),E274)))))</f>
        <v/>
      </c>
      <c r="B274" s="606" t="str" cm="1">
        <f t="array" ref="B274">IF(E274='Tables calc'!$U$1+1,"#",IF(B273="#","",IF(B273="","",INDEX('Tables calc'!$S$24:$S$539,_xlfn.AGGREGATE(15,3,('Tables calc'!$V$24:$V$539=1)/('Tables calc'!$V$24:$V$539=1)*(ROW('Tables calc'!$V$24:$V$539)-ROW('Tables calc'!$V$23)),E274)))))</f>
        <v/>
      </c>
      <c r="C274" s="607" t="str">
        <f t="shared" si="43"/>
        <v/>
      </c>
      <c r="D274" s="608" t="str" cm="1">
        <f t="array" ref="D274">IF(E274='Tables calc'!$U$1+1,'Tables calc'!$Y$24,IF(D273='Tables calc'!$Y$24,"",IF(D273="","",INDEX('Tables calc'!$T$24:$T$539,_xlfn.AGGREGATE(15,3,('Tables calc'!$V$24:$V$539=1)/('Tables calc'!$V$24:$V$539=1)*(ROW('Tables calc'!$V$24:$V$539)-ROW('Tables calc'!$V$23)),E274)))))</f>
        <v/>
      </c>
      <c r="E274" s="69">
        <v>273</v>
      </c>
      <c r="F274" s="69" t="str">
        <f t="shared" si="36"/>
        <v/>
      </c>
      <c r="G274" s="69" t="str">
        <f t="shared" si="37"/>
        <v/>
      </c>
      <c r="H274" s="69" t="str">
        <f t="shared" si="44"/>
        <v/>
      </c>
      <c r="I274" s="69" t="str">
        <f t="shared" si="38"/>
        <v/>
      </c>
      <c r="J274" s="69" t="str">
        <f t="shared" si="39"/>
        <v/>
      </c>
      <c r="K274" s="69" t="str">
        <f t="shared" si="40"/>
        <v/>
      </c>
      <c r="L274" s="69" t="str">
        <f t="shared" si="41"/>
        <v/>
      </c>
      <c r="M274" s="69" t="str">
        <f t="shared" si="42"/>
        <v/>
      </c>
    </row>
    <row r="275" spans="1:13" x14ac:dyDescent="0.3">
      <c r="A275" s="606" t="str" cm="1">
        <f t="array" ref="A275">IF(E275='Tables calc'!$U$1+1,"Totals:",IF(A274="Totals:","",IF(A274="","",INDEX('Tables calc'!$R$24:$R$539,_xlfn.AGGREGATE(15,3,('Tables calc'!$V$24:$V$539=1)/('Tables calc'!$V$24:$V$539=1)*(ROW('Tables calc'!$V$24:$V$539)-ROW('Tables calc'!$V$23)),E275)))))</f>
        <v/>
      </c>
      <c r="B275" s="606" t="str" cm="1">
        <f t="array" ref="B275">IF(E275='Tables calc'!$U$1+1,"#",IF(B274="#","",IF(B274="","",INDEX('Tables calc'!$S$24:$S$539,_xlfn.AGGREGATE(15,3,('Tables calc'!$V$24:$V$539=1)/('Tables calc'!$V$24:$V$539=1)*(ROW('Tables calc'!$V$24:$V$539)-ROW('Tables calc'!$V$23)),E275)))))</f>
        <v/>
      </c>
      <c r="C275" s="607" t="str">
        <f t="shared" si="43"/>
        <v/>
      </c>
      <c r="D275" s="608" t="str" cm="1">
        <f t="array" ref="D275">IF(E275='Tables calc'!$U$1+1,'Tables calc'!$Y$24,IF(D274='Tables calc'!$Y$24,"",IF(D274="","",INDEX('Tables calc'!$T$24:$T$539,_xlfn.AGGREGATE(15,3,('Tables calc'!$V$24:$V$539=1)/('Tables calc'!$V$24:$V$539=1)*(ROW('Tables calc'!$V$24:$V$539)-ROW('Tables calc'!$V$23)),E275)))))</f>
        <v/>
      </c>
      <c r="E275" s="69">
        <v>274</v>
      </c>
      <c r="F275" s="69" t="str">
        <f t="shared" si="36"/>
        <v/>
      </c>
      <c r="G275" s="69" t="str">
        <f t="shared" si="37"/>
        <v/>
      </c>
      <c r="H275" s="69" t="str">
        <f t="shared" si="44"/>
        <v/>
      </c>
      <c r="I275" s="69" t="str">
        <f t="shared" si="38"/>
        <v/>
      </c>
      <c r="J275" s="69" t="str">
        <f t="shared" si="39"/>
        <v/>
      </c>
      <c r="K275" s="69" t="str">
        <f t="shared" si="40"/>
        <v/>
      </c>
      <c r="L275" s="69" t="str">
        <f t="shared" si="41"/>
        <v/>
      </c>
      <c r="M275" s="69" t="str">
        <f t="shared" si="42"/>
        <v/>
      </c>
    </row>
    <row r="276" spans="1:13" x14ac:dyDescent="0.3">
      <c r="A276" s="606" t="str" cm="1">
        <f t="array" ref="A276">IF(E276='Tables calc'!$U$1+1,"Totals:",IF(A275="Totals:","",IF(A275="","",INDEX('Tables calc'!$R$24:$R$539,_xlfn.AGGREGATE(15,3,('Tables calc'!$V$24:$V$539=1)/('Tables calc'!$V$24:$V$539=1)*(ROW('Tables calc'!$V$24:$V$539)-ROW('Tables calc'!$V$23)),E276)))))</f>
        <v/>
      </c>
      <c r="B276" s="606" t="str" cm="1">
        <f t="array" ref="B276">IF(E276='Tables calc'!$U$1+1,"#",IF(B275="#","",IF(B275="","",INDEX('Tables calc'!$S$24:$S$539,_xlfn.AGGREGATE(15,3,('Tables calc'!$V$24:$V$539=1)/('Tables calc'!$V$24:$V$539=1)*(ROW('Tables calc'!$V$24:$V$539)-ROW('Tables calc'!$V$23)),E276)))))</f>
        <v/>
      </c>
      <c r="C276" s="607" t="str">
        <f t="shared" si="43"/>
        <v/>
      </c>
      <c r="D276" s="608" t="str" cm="1">
        <f t="array" ref="D276">IF(E276='Tables calc'!$U$1+1,'Tables calc'!$Y$24,IF(D275='Tables calc'!$Y$24,"",IF(D275="","",INDEX('Tables calc'!$T$24:$T$539,_xlfn.AGGREGATE(15,3,('Tables calc'!$V$24:$V$539=1)/('Tables calc'!$V$24:$V$539=1)*(ROW('Tables calc'!$V$24:$V$539)-ROW('Tables calc'!$V$23)),E276)))))</f>
        <v/>
      </c>
      <c r="E276" s="69">
        <v>275</v>
      </c>
      <c r="F276" s="69" t="str">
        <f t="shared" si="36"/>
        <v/>
      </c>
      <c r="G276" s="69" t="str">
        <f t="shared" si="37"/>
        <v/>
      </c>
      <c r="H276" s="69" t="str">
        <f t="shared" si="44"/>
        <v/>
      </c>
      <c r="I276" s="69" t="str">
        <f t="shared" si="38"/>
        <v/>
      </c>
      <c r="J276" s="69" t="str">
        <f t="shared" si="39"/>
        <v/>
      </c>
      <c r="K276" s="69" t="str">
        <f t="shared" si="40"/>
        <v/>
      </c>
      <c r="L276" s="69" t="str">
        <f t="shared" si="41"/>
        <v/>
      </c>
      <c r="M276" s="69" t="str">
        <f t="shared" si="42"/>
        <v/>
      </c>
    </row>
    <row r="277" spans="1:13" x14ac:dyDescent="0.3">
      <c r="A277" s="606" t="str" cm="1">
        <f t="array" ref="A277">IF(E277='Tables calc'!$U$1+1,"Totals:",IF(A276="Totals:","",IF(A276="","",INDEX('Tables calc'!$R$24:$R$539,_xlfn.AGGREGATE(15,3,('Tables calc'!$V$24:$V$539=1)/('Tables calc'!$V$24:$V$539=1)*(ROW('Tables calc'!$V$24:$V$539)-ROW('Tables calc'!$V$23)),E277)))))</f>
        <v/>
      </c>
      <c r="B277" s="606" t="str" cm="1">
        <f t="array" ref="B277">IF(E277='Tables calc'!$U$1+1,"#",IF(B276="#","",IF(B276="","",INDEX('Tables calc'!$S$24:$S$539,_xlfn.AGGREGATE(15,3,('Tables calc'!$V$24:$V$539=1)/('Tables calc'!$V$24:$V$539=1)*(ROW('Tables calc'!$V$24:$V$539)-ROW('Tables calc'!$V$23)),E277)))))</f>
        <v/>
      </c>
      <c r="C277" s="607" t="str">
        <f t="shared" si="43"/>
        <v/>
      </c>
      <c r="D277" s="608" t="str" cm="1">
        <f t="array" ref="D277">IF(E277='Tables calc'!$U$1+1,'Tables calc'!$Y$24,IF(D276='Tables calc'!$Y$24,"",IF(D276="","",INDEX('Tables calc'!$T$24:$T$539,_xlfn.AGGREGATE(15,3,('Tables calc'!$V$24:$V$539=1)/('Tables calc'!$V$24:$V$539=1)*(ROW('Tables calc'!$V$24:$V$539)-ROW('Tables calc'!$V$23)),E277)))))</f>
        <v/>
      </c>
      <c r="E277" s="69">
        <v>276</v>
      </c>
      <c r="F277" s="69" t="str">
        <f t="shared" si="36"/>
        <v/>
      </c>
      <c r="G277" s="69" t="str">
        <f t="shared" si="37"/>
        <v/>
      </c>
      <c r="H277" s="69" t="str">
        <f t="shared" si="44"/>
        <v/>
      </c>
      <c r="I277" s="69" t="str">
        <f t="shared" si="38"/>
        <v/>
      </c>
      <c r="J277" s="69" t="str">
        <f t="shared" si="39"/>
        <v/>
      </c>
      <c r="K277" s="69" t="str">
        <f t="shared" si="40"/>
        <v/>
      </c>
      <c r="L277" s="69" t="str">
        <f t="shared" si="41"/>
        <v/>
      </c>
      <c r="M277" s="69" t="str">
        <f t="shared" si="42"/>
        <v/>
      </c>
    </row>
    <row r="278" spans="1:13" x14ac:dyDescent="0.3">
      <c r="A278" s="606" t="str" cm="1">
        <f t="array" ref="A278">IF(E278='Tables calc'!$U$1+1,"Totals:",IF(A277="Totals:","",IF(A277="","",INDEX('Tables calc'!$R$24:$R$539,_xlfn.AGGREGATE(15,3,('Tables calc'!$V$24:$V$539=1)/('Tables calc'!$V$24:$V$539=1)*(ROW('Tables calc'!$V$24:$V$539)-ROW('Tables calc'!$V$23)),E278)))))</f>
        <v/>
      </c>
      <c r="B278" s="606" t="str" cm="1">
        <f t="array" ref="B278">IF(E278='Tables calc'!$U$1+1,"#",IF(B277="#","",IF(B277="","",INDEX('Tables calc'!$S$24:$S$539,_xlfn.AGGREGATE(15,3,('Tables calc'!$V$24:$V$539=1)/('Tables calc'!$V$24:$V$539=1)*(ROW('Tables calc'!$V$24:$V$539)-ROW('Tables calc'!$V$23)),E278)))))</f>
        <v/>
      </c>
      <c r="C278" s="607" t="str">
        <f t="shared" si="43"/>
        <v/>
      </c>
      <c r="D278" s="608" t="str" cm="1">
        <f t="array" ref="D278">IF(E278='Tables calc'!$U$1+1,'Tables calc'!$Y$24,IF(D277='Tables calc'!$Y$24,"",IF(D277="","",INDEX('Tables calc'!$T$24:$T$539,_xlfn.AGGREGATE(15,3,('Tables calc'!$V$24:$V$539=1)/('Tables calc'!$V$24:$V$539=1)*(ROW('Tables calc'!$V$24:$V$539)-ROW('Tables calc'!$V$23)),E278)))))</f>
        <v/>
      </c>
      <c r="E278" s="69">
        <v>277</v>
      </c>
      <c r="F278" s="69" t="str">
        <f t="shared" si="36"/>
        <v/>
      </c>
      <c r="G278" s="69" t="str">
        <f t="shared" si="37"/>
        <v/>
      </c>
      <c r="H278" s="69" t="str">
        <f t="shared" si="44"/>
        <v/>
      </c>
      <c r="I278" s="69" t="str">
        <f t="shared" si="38"/>
        <v/>
      </c>
      <c r="J278" s="69" t="str">
        <f t="shared" si="39"/>
        <v/>
      </c>
      <c r="K278" s="69" t="str">
        <f t="shared" si="40"/>
        <v/>
      </c>
      <c r="L278" s="69" t="str">
        <f t="shared" si="41"/>
        <v/>
      </c>
      <c r="M278" s="69" t="str">
        <f t="shared" si="42"/>
        <v/>
      </c>
    </row>
    <row r="279" spans="1:13" x14ac:dyDescent="0.3">
      <c r="A279" s="606" t="str" cm="1">
        <f t="array" ref="A279">IF(E279='Tables calc'!$U$1+1,"Totals:",IF(A278="Totals:","",IF(A278="","",INDEX('Tables calc'!$R$24:$R$539,_xlfn.AGGREGATE(15,3,('Tables calc'!$V$24:$V$539=1)/('Tables calc'!$V$24:$V$539=1)*(ROW('Tables calc'!$V$24:$V$539)-ROW('Tables calc'!$V$23)),E279)))))</f>
        <v/>
      </c>
      <c r="B279" s="606" t="str" cm="1">
        <f t="array" ref="B279">IF(E279='Tables calc'!$U$1+1,"#",IF(B278="#","",IF(B278="","",INDEX('Tables calc'!$S$24:$S$539,_xlfn.AGGREGATE(15,3,('Tables calc'!$V$24:$V$539=1)/('Tables calc'!$V$24:$V$539=1)*(ROW('Tables calc'!$V$24:$V$539)-ROW('Tables calc'!$V$23)),E279)))))</f>
        <v/>
      </c>
      <c r="C279" s="607" t="str">
        <f t="shared" si="43"/>
        <v/>
      </c>
      <c r="D279" s="608" t="str" cm="1">
        <f t="array" ref="D279">IF(E279='Tables calc'!$U$1+1,'Tables calc'!$Y$24,IF(D278='Tables calc'!$Y$24,"",IF(D278="","",INDEX('Tables calc'!$T$24:$T$539,_xlfn.AGGREGATE(15,3,('Tables calc'!$V$24:$V$539=1)/('Tables calc'!$V$24:$V$539=1)*(ROW('Tables calc'!$V$24:$V$539)-ROW('Tables calc'!$V$23)),E279)))))</f>
        <v/>
      </c>
      <c r="E279" s="69">
        <v>278</v>
      </c>
      <c r="F279" s="69" t="str">
        <f t="shared" si="36"/>
        <v/>
      </c>
      <c r="G279" s="69" t="str">
        <f t="shared" si="37"/>
        <v/>
      </c>
      <c r="H279" s="69" t="str">
        <f t="shared" si="44"/>
        <v/>
      </c>
      <c r="I279" s="69" t="str">
        <f t="shared" si="38"/>
        <v/>
      </c>
      <c r="J279" s="69" t="str">
        <f t="shared" si="39"/>
        <v/>
      </c>
      <c r="K279" s="69" t="str">
        <f t="shared" si="40"/>
        <v/>
      </c>
      <c r="L279" s="69" t="str">
        <f t="shared" si="41"/>
        <v/>
      </c>
      <c r="M279" s="69" t="str">
        <f t="shared" si="42"/>
        <v/>
      </c>
    </row>
    <row r="280" spans="1:13" x14ac:dyDescent="0.3">
      <c r="A280" s="606" t="str" cm="1">
        <f t="array" ref="A280">IF(E280='Tables calc'!$U$1+1,"Totals:",IF(A279="Totals:","",IF(A279="","",INDEX('Tables calc'!$R$24:$R$539,_xlfn.AGGREGATE(15,3,('Tables calc'!$V$24:$V$539=1)/('Tables calc'!$V$24:$V$539=1)*(ROW('Tables calc'!$V$24:$V$539)-ROW('Tables calc'!$V$23)),E280)))))</f>
        <v/>
      </c>
      <c r="B280" s="606" t="str" cm="1">
        <f t="array" ref="B280">IF(E280='Tables calc'!$U$1+1,"#",IF(B279="#","",IF(B279="","",INDEX('Tables calc'!$S$24:$S$539,_xlfn.AGGREGATE(15,3,('Tables calc'!$V$24:$V$539=1)/('Tables calc'!$V$24:$V$539=1)*(ROW('Tables calc'!$V$24:$V$539)-ROW('Tables calc'!$V$23)),E280)))))</f>
        <v/>
      </c>
      <c r="C280" s="607" t="str">
        <f t="shared" si="43"/>
        <v/>
      </c>
      <c r="D280" s="608" t="str" cm="1">
        <f t="array" ref="D280">IF(E280='Tables calc'!$U$1+1,'Tables calc'!$Y$24,IF(D279='Tables calc'!$Y$24,"",IF(D279="","",INDEX('Tables calc'!$T$24:$T$539,_xlfn.AGGREGATE(15,3,('Tables calc'!$V$24:$V$539=1)/('Tables calc'!$V$24:$V$539=1)*(ROW('Tables calc'!$V$24:$V$539)-ROW('Tables calc'!$V$23)),E280)))))</f>
        <v/>
      </c>
      <c r="E280" s="69">
        <v>279</v>
      </c>
      <c r="F280" s="69" t="str">
        <f t="shared" si="36"/>
        <v/>
      </c>
      <c r="G280" s="69" t="str">
        <f t="shared" si="37"/>
        <v/>
      </c>
      <c r="H280" s="69" t="str">
        <f t="shared" si="44"/>
        <v/>
      </c>
      <c r="I280" s="69" t="str">
        <f t="shared" si="38"/>
        <v/>
      </c>
      <c r="J280" s="69" t="str">
        <f t="shared" si="39"/>
        <v/>
      </c>
      <c r="K280" s="69" t="str">
        <f t="shared" si="40"/>
        <v/>
      </c>
      <c r="L280" s="69" t="str">
        <f t="shared" si="41"/>
        <v/>
      </c>
      <c r="M280" s="69" t="str">
        <f t="shared" si="42"/>
        <v/>
      </c>
    </row>
    <row r="281" spans="1:13" x14ac:dyDescent="0.3">
      <c r="A281" s="606" t="str" cm="1">
        <f t="array" ref="A281">IF(E281='Tables calc'!$U$1+1,"Totals:",IF(A280="Totals:","",IF(A280="","",INDEX('Tables calc'!$R$24:$R$539,_xlfn.AGGREGATE(15,3,('Tables calc'!$V$24:$V$539=1)/('Tables calc'!$V$24:$V$539=1)*(ROW('Tables calc'!$V$24:$V$539)-ROW('Tables calc'!$V$23)),E281)))))</f>
        <v/>
      </c>
      <c r="B281" s="606" t="str" cm="1">
        <f t="array" ref="B281">IF(E281='Tables calc'!$U$1+1,"#",IF(B280="#","",IF(B280="","",INDEX('Tables calc'!$S$24:$S$539,_xlfn.AGGREGATE(15,3,('Tables calc'!$V$24:$V$539=1)/('Tables calc'!$V$24:$V$539=1)*(ROW('Tables calc'!$V$24:$V$539)-ROW('Tables calc'!$V$23)),E281)))))</f>
        <v/>
      </c>
      <c r="C281" s="607" t="str">
        <f t="shared" si="43"/>
        <v/>
      </c>
      <c r="D281" s="608" t="str" cm="1">
        <f t="array" ref="D281">IF(E281='Tables calc'!$U$1+1,'Tables calc'!$Y$24,IF(D280='Tables calc'!$Y$24,"",IF(D280="","",INDEX('Tables calc'!$T$24:$T$539,_xlfn.AGGREGATE(15,3,('Tables calc'!$V$24:$V$539=1)/('Tables calc'!$V$24:$V$539=1)*(ROW('Tables calc'!$V$24:$V$539)-ROW('Tables calc'!$V$23)),E281)))))</f>
        <v/>
      </c>
      <c r="E281" s="69">
        <v>280</v>
      </c>
      <c r="F281" s="69" t="str">
        <f t="shared" si="36"/>
        <v/>
      </c>
      <c r="G281" s="69" t="str">
        <f t="shared" si="37"/>
        <v/>
      </c>
      <c r="H281" s="69" t="str">
        <f t="shared" si="44"/>
        <v/>
      </c>
      <c r="I281" s="69" t="str">
        <f t="shared" si="38"/>
        <v/>
      </c>
      <c r="J281" s="69" t="str">
        <f t="shared" si="39"/>
        <v/>
      </c>
      <c r="K281" s="69" t="str">
        <f t="shared" si="40"/>
        <v/>
      </c>
      <c r="L281" s="69" t="str">
        <f t="shared" si="41"/>
        <v/>
      </c>
      <c r="M281" s="69" t="str">
        <f t="shared" si="42"/>
        <v/>
      </c>
    </row>
    <row r="282" spans="1:13" x14ac:dyDescent="0.3">
      <c r="A282" s="606" t="str" cm="1">
        <f t="array" ref="A282">IF(E282='Tables calc'!$U$1+1,"Totals:",IF(A281="Totals:","",IF(A281="","",INDEX('Tables calc'!$R$24:$R$539,_xlfn.AGGREGATE(15,3,('Tables calc'!$V$24:$V$539=1)/('Tables calc'!$V$24:$V$539=1)*(ROW('Tables calc'!$V$24:$V$539)-ROW('Tables calc'!$V$23)),E282)))))</f>
        <v/>
      </c>
      <c r="B282" s="606" t="str" cm="1">
        <f t="array" ref="B282">IF(E282='Tables calc'!$U$1+1,"#",IF(B281="#","",IF(B281="","",INDEX('Tables calc'!$S$24:$S$539,_xlfn.AGGREGATE(15,3,('Tables calc'!$V$24:$V$539=1)/('Tables calc'!$V$24:$V$539=1)*(ROW('Tables calc'!$V$24:$V$539)-ROW('Tables calc'!$V$23)),E282)))))</f>
        <v/>
      </c>
      <c r="C282" s="607" t="str">
        <f t="shared" si="43"/>
        <v/>
      </c>
      <c r="D282" s="608" t="str" cm="1">
        <f t="array" ref="D282">IF(E282='Tables calc'!$U$1+1,'Tables calc'!$Y$24,IF(D281='Tables calc'!$Y$24,"",IF(D281="","",INDEX('Tables calc'!$T$24:$T$539,_xlfn.AGGREGATE(15,3,('Tables calc'!$V$24:$V$539=1)/('Tables calc'!$V$24:$V$539=1)*(ROW('Tables calc'!$V$24:$V$539)-ROW('Tables calc'!$V$23)),E282)))))</f>
        <v/>
      </c>
      <c r="E282" s="69">
        <v>281</v>
      </c>
      <c r="F282" s="69" t="str">
        <f t="shared" si="36"/>
        <v/>
      </c>
      <c r="G282" s="69" t="str">
        <f t="shared" si="37"/>
        <v/>
      </c>
      <c r="H282" s="69" t="str">
        <f t="shared" si="44"/>
        <v/>
      </c>
      <c r="I282" s="69" t="str">
        <f t="shared" si="38"/>
        <v/>
      </c>
      <c r="J282" s="69" t="str">
        <f t="shared" si="39"/>
        <v/>
      </c>
      <c r="K282" s="69" t="str">
        <f t="shared" si="40"/>
        <v/>
      </c>
      <c r="L282" s="69" t="str">
        <f t="shared" si="41"/>
        <v/>
      </c>
      <c r="M282" s="69" t="str">
        <f t="shared" si="42"/>
        <v/>
      </c>
    </row>
    <row r="283" spans="1:13" x14ac:dyDescent="0.3">
      <c r="A283" s="606" t="str" cm="1">
        <f t="array" ref="A283">IF(E283='Tables calc'!$U$1+1,"Totals:",IF(A282="Totals:","",IF(A282="","",INDEX('Tables calc'!$R$24:$R$539,_xlfn.AGGREGATE(15,3,('Tables calc'!$V$24:$V$539=1)/('Tables calc'!$V$24:$V$539=1)*(ROW('Tables calc'!$V$24:$V$539)-ROW('Tables calc'!$V$23)),E283)))))</f>
        <v/>
      </c>
      <c r="B283" s="606" t="str" cm="1">
        <f t="array" ref="B283">IF(E283='Tables calc'!$U$1+1,"#",IF(B282="#","",IF(B282="","",INDEX('Tables calc'!$S$24:$S$539,_xlfn.AGGREGATE(15,3,('Tables calc'!$V$24:$V$539=1)/('Tables calc'!$V$24:$V$539=1)*(ROW('Tables calc'!$V$24:$V$539)-ROW('Tables calc'!$V$23)),E283)))))</f>
        <v/>
      </c>
      <c r="C283" s="607" t="str">
        <f t="shared" si="43"/>
        <v/>
      </c>
      <c r="D283" s="608" t="str" cm="1">
        <f t="array" ref="D283">IF(E283='Tables calc'!$U$1+1,'Tables calc'!$Y$24,IF(D282='Tables calc'!$Y$24,"",IF(D282="","",INDEX('Tables calc'!$T$24:$T$539,_xlfn.AGGREGATE(15,3,('Tables calc'!$V$24:$V$539=1)/('Tables calc'!$V$24:$V$539=1)*(ROW('Tables calc'!$V$24:$V$539)-ROW('Tables calc'!$V$23)),E283)))))</f>
        <v/>
      </c>
      <c r="E283" s="69">
        <v>282</v>
      </c>
      <c r="F283" s="69" t="str">
        <f t="shared" si="36"/>
        <v/>
      </c>
      <c r="G283" s="69" t="str">
        <f t="shared" si="37"/>
        <v/>
      </c>
      <c r="H283" s="69" t="str">
        <f t="shared" si="44"/>
        <v/>
      </c>
      <c r="I283" s="69" t="str">
        <f t="shared" si="38"/>
        <v/>
      </c>
      <c r="J283" s="69" t="str">
        <f t="shared" si="39"/>
        <v/>
      </c>
      <c r="K283" s="69" t="str">
        <f t="shared" si="40"/>
        <v/>
      </c>
      <c r="L283" s="69" t="str">
        <f t="shared" si="41"/>
        <v/>
      </c>
      <c r="M283" s="69" t="str">
        <f t="shared" si="42"/>
        <v/>
      </c>
    </row>
    <row r="284" spans="1:13" x14ac:dyDescent="0.3">
      <c r="A284" s="606" t="str" cm="1">
        <f t="array" ref="A284">IF(E284='Tables calc'!$U$1+1,"Totals:",IF(A283="Totals:","",IF(A283="","",INDEX('Tables calc'!$R$24:$R$539,_xlfn.AGGREGATE(15,3,('Tables calc'!$V$24:$V$539=1)/('Tables calc'!$V$24:$V$539=1)*(ROW('Tables calc'!$V$24:$V$539)-ROW('Tables calc'!$V$23)),E284)))))</f>
        <v/>
      </c>
      <c r="B284" s="606" t="str" cm="1">
        <f t="array" ref="B284">IF(E284='Tables calc'!$U$1+1,"#",IF(B283="#","",IF(B283="","",INDEX('Tables calc'!$S$24:$S$539,_xlfn.AGGREGATE(15,3,('Tables calc'!$V$24:$V$539=1)/('Tables calc'!$V$24:$V$539=1)*(ROW('Tables calc'!$V$24:$V$539)-ROW('Tables calc'!$V$23)),E284)))))</f>
        <v/>
      </c>
      <c r="C284" s="607" t="str">
        <f t="shared" si="43"/>
        <v/>
      </c>
      <c r="D284" s="608" t="str" cm="1">
        <f t="array" ref="D284">IF(E284='Tables calc'!$U$1+1,'Tables calc'!$Y$24,IF(D283='Tables calc'!$Y$24,"",IF(D283="","",INDEX('Tables calc'!$T$24:$T$539,_xlfn.AGGREGATE(15,3,('Tables calc'!$V$24:$V$539=1)/('Tables calc'!$V$24:$V$539=1)*(ROW('Tables calc'!$V$24:$V$539)-ROW('Tables calc'!$V$23)),E284)))))</f>
        <v/>
      </c>
      <c r="E284" s="69">
        <v>283</v>
      </c>
      <c r="F284" s="69" t="str">
        <f t="shared" si="36"/>
        <v/>
      </c>
      <c r="G284" s="69" t="str">
        <f t="shared" si="37"/>
        <v/>
      </c>
      <c r="H284" s="69" t="str">
        <f t="shared" si="44"/>
        <v/>
      </c>
      <c r="I284" s="69" t="str">
        <f t="shared" si="38"/>
        <v/>
      </c>
      <c r="J284" s="69" t="str">
        <f t="shared" si="39"/>
        <v/>
      </c>
      <c r="K284" s="69" t="str">
        <f t="shared" si="40"/>
        <v/>
      </c>
      <c r="L284" s="69" t="str">
        <f t="shared" si="41"/>
        <v/>
      </c>
      <c r="M284" s="69" t="str">
        <f t="shared" si="42"/>
        <v/>
      </c>
    </row>
    <row r="285" spans="1:13" x14ac:dyDescent="0.3">
      <c r="A285" s="606" t="str" cm="1">
        <f t="array" ref="A285">IF(E285='Tables calc'!$U$1+1,"Totals:",IF(A284="Totals:","",IF(A284="","",INDEX('Tables calc'!$R$24:$R$539,_xlfn.AGGREGATE(15,3,('Tables calc'!$V$24:$V$539=1)/('Tables calc'!$V$24:$V$539=1)*(ROW('Tables calc'!$V$24:$V$539)-ROW('Tables calc'!$V$23)),E285)))))</f>
        <v/>
      </c>
      <c r="B285" s="606" t="str" cm="1">
        <f t="array" ref="B285">IF(E285='Tables calc'!$U$1+1,"#",IF(B284="#","",IF(B284="","",INDEX('Tables calc'!$S$24:$S$539,_xlfn.AGGREGATE(15,3,('Tables calc'!$V$24:$V$539=1)/('Tables calc'!$V$24:$V$539=1)*(ROW('Tables calc'!$V$24:$V$539)-ROW('Tables calc'!$V$23)),E285)))))</f>
        <v/>
      </c>
      <c r="C285" s="607" t="str">
        <f t="shared" si="43"/>
        <v/>
      </c>
      <c r="D285" s="608" t="str" cm="1">
        <f t="array" ref="D285">IF(E285='Tables calc'!$U$1+1,'Tables calc'!$Y$24,IF(D284='Tables calc'!$Y$24,"",IF(D284="","",INDEX('Tables calc'!$T$24:$T$539,_xlfn.AGGREGATE(15,3,('Tables calc'!$V$24:$V$539=1)/('Tables calc'!$V$24:$V$539=1)*(ROW('Tables calc'!$V$24:$V$539)-ROW('Tables calc'!$V$23)),E285)))))</f>
        <v/>
      </c>
      <c r="E285" s="69">
        <v>284</v>
      </c>
      <c r="F285" s="69" t="str">
        <f t="shared" si="36"/>
        <v/>
      </c>
      <c r="G285" s="69" t="str">
        <f t="shared" si="37"/>
        <v/>
      </c>
      <c r="H285" s="69" t="str">
        <f t="shared" si="44"/>
        <v/>
      </c>
      <c r="I285" s="69" t="str">
        <f t="shared" si="38"/>
        <v/>
      </c>
      <c r="J285" s="69" t="str">
        <f t="shared" si="39"/>
        <v/>
      </c>
      <c r="K285" s="69" t="str">
        <f t="shared" si="40"/>
        <v/>
      </c>
      <c r="L285" s="69" t="str">
        <f t="shared" si="41"/>
        <v/>
      </c>
      <c r="M285" s="69" t="str">
        <f t="shared" si="42"/>
        <v/>
      </c>
    </row>
    <row r="286" spans="1:13" x14ac:dyDescent="0.3">
      <c r="A286" s="606" t="str" cm="1">
        <f t="array" ref="A286">IF(E286='Tables calc'!$U$1+1,"Totals:",IF(A285="Totals:","",IF(A285="","",INDEX('Tables calc'!$R$24:$R$539,_xlfn.AGGREGATE(15,3,('Tables calc'!$V$24:$V$539=1)/('Tables calc'!$V$24:$V$539=1)*(ROW('Tables calc'!$V$24:$V$539)-ROW('Tables calc'!$V$23)),E286)))))</f>
        <v/>
      </c>
      <c r="B286" s="606" t="str" cm="1">
        <f t="array" ref="B286">IF(E286='Tables calc'!$U$1+1,"#",IF(B285="#","",IF(B285="","",INDEX('Tables calc'!$S$24:$S$539,_xlfn.AGGREGATE(15,3,('Tables calc'!$V$24:$V$539=1)/('Tables calc'!$V$24:$V$539=1)*(ROW('Tables calc'!$V$24:$V$539)-ROW('Tables calc'!$V$23)),E286)))))</f>
        <v/>
      </c>
      <c r="C286" s="607" t="str">
        <f t="shared" si="43"/>
        <v/>
      </c>
      <c r="D286" s="608" t="str" cm="1">
        <f t="array" ref="D286">IF(E286='Tables calc'!$U$1+1,'Tables calc'!$Y$24,IF(D285='Tables calc'!$Y$24,"",IF(D285="","",INDEX('Tables calc'!$T$24:$T$539,_xlfn.AGGREGATE(15,3,('Tables calc'!$V$24:$V$539=1)/('Tables calc'!$V$24:$V$539=1)*(ROW('Tables calc'!$V$24:$V$539)-ROW('Tables calc'!$V$23)),E286)))))</f>
        <v/>
      </c>
      <c r="E286" s="69">
        <v>285</v>
      </c>
      <c r="F286" s="69" t="str">
        <f t="shared" si="36"/>
        <v/>
      </c>
      <c r="G286" s="69" t="str">
        <f t="shared" si="37"/>
        <v/>
      </c>
      <c r="H286" s="69" t="str">
        <f t="shared" si="44"/>
        <v/>
      </c>
      <c r="I286" s="69" t="str">
        <f t="shared" si="38"/>
        <v/>
      </c>
      <c r="J286" s="69" t="str">
        <f t="shared" si="39"/>
        <v/>
      </c>
      <c r="K286" s="69" t="str">
        <f t="shared" si="40"/>
        <v/>
      </c>
      <c r="L286" s="69" t="str">
        <f t="shared" si="41"/>
        <v/>
      </c>
      <c r="M286" s="69" t="str">
        <f t="shared" si="42"/>
        <v/>
      </c>
    </row>
    <row r="287" spans="1:13" x14ac:dyDescent="0.3">
      <c r="A287" s="606" t="str" cm="1">
        <f t="array" ref="A287">IF(E287='Tables calc'!$U$1+1,"Totals:",IF(A286="Totals:","",IF(A286="","",INDEX('Tables calc'!$R$24:$R$539,_xlfn.AGGREGATE(15,3,('Tables calc'!$V$24:$V$539=1)/('Tables calc'!$V$24:$V$539=1)*(ROW('Tables calc'!$V$24:$V$539)-ROW('Tables calc'!$V$23)),E287)))))</f>
        <v/>
      </c>
      <c r="B287" s="606" t="str" cm="1">
        <f t="array" ref="B287">IF(E287='Tables calc'!$U$1+1,"#",IF(B286="#","",IF(B286="","",INDEX('Tables calc'!$S$24:$S$539,_xlfn.AGGREGATE(15,3,('Tables calc'!$V$24:$V$539=1)/('Tables calc'!$V$24:$V$539=1)*(ROW('Tables calc'!$V$24:$V$539)-ROW('Tables calc'!$V$23)),E287)))))</f>
        <v/>
      </c>
      <c r="C287" s="607" t="str">
        <f t="shared" si="43"/>
        <v/>
      </c>
      <c r="D287" s="608" t="str" cm="1">
        <f t="array" ref="D287">IF(E287='Tables calc'!$U$1+1,'Tables calc'!$Y$24,IF(D286='Tables calc'!$Y$24,"",IF(D286="","",INDEX('Tables calc'!$T$24:$T$539,_xlfn.AGGREGATE(15,3,('Tables calc'!$V$24:$V$539=1)/('Tables calc'!$V$24:$V$539=1)*(ROW('Tables calc'!$V$24:$V$539)-ROW('Tables calc'!$V$23)),E287)))))</f>
        <v/>
      </c>
      <c r="E287" s="69">
        <v>286</v>
      </c>
      <c r="F287" s="69" t="str">
        <f t="shared" si="36"/>
        <v/>
      </c>
      <c r="G287" s="69" t="str">
        <f t="shared" si="37"/>
        <v/>
      </c>
      <c r="H287" s="69" t="str">
        <f t="shared" si="44"/>
        <v/>
      </c>
      <c r="I287" s="69" t="str">
        <f t="shared" si="38"/>
        <v/>
      </c>
      <c r="J287" s="69" t="str">
        <f t="shared" si="39"/>
        <v/>
      </c>
      <c r="K287" s="69" t="str">
        <f t="shared" si="40"/>
        <v/>
      </c>
      <c r="L287" s="69" t="str">
        <f t="shared" si="41"/>
        <v/>
      </c>
      <c r="M287" s="69" t="str">
        <f t="shared" si="42"/>
        <v/>
      </c>
    </row>
    <row r="288" spans="1:13" x14ac:dyDescent="0.3">
      <c r="A288" s="606" t="str" cm="1">
        <f t="array" ref="A288">IF(E288='Tables calc'!$U$1+1,"Totals:",IF(A287="Totals:","",IF(A287="","",INDEX('Tables calc'!$R$24:$R$539,_xlfn.AGGREGATE(15,3,('Tables calc'!$V$24:$V$539=1)/('Tables calc'!$V$24:$V$539=1)*(ROW('Tables calc'!$V$24:$V$539)-ROW('Tables calc'!$V$23)),E288)))))</f>
        <v/>
      </c>
      <c r="B288" s="606" t="str" cm="1">
        <f t="array" ref="B288">IF(E288='Tables calc'!$U$1+1,"#",IF(B287="#","",IF(B287="","",INDEX('Tables calc'!$S$24:$S$539,_xlfn.AGGREGATE(15,3,('Tables calc'!$V$24:$V$539=1)/('Tables calc'!$V$24:$V$539=1)*(ROW('Tables calc'!$V$24:$V$539)-ROW('Tables calc'!$V$23)),E288)))))</f>
        <v/>
      </c>
      <c r="C288" s="607" t="str">
        <f t="shared" si="43"/>
        <v/>
      </c>
      <c r="D288" s="608" t="str" cm="1">
        <f t="array" ref="D288">IF(E288='Tables calc'!$U$1+1,'Tables calc'!$Y$24,IF(D287='Tables calc'!$Y$24,"",IF(D287="","",INDEX('Tables calc'!$T$24:$T$539,_xlfn.AGGREGATE(15,3,('Tables calc'!$V$24:$V$539=1)/('Tables calc'!$V$24:$V$539=1)*(ROW('Tables calc'!$V$24:$V$539)-ROW('Tables calc'!$V$23)),E288)))))</f>
        <v/>
      </c>
      <c r="E288" s="69">
        <v>287</v>
      </c>
      <c r="F288" s="69" t="str">
        <f t="shared" si="36"/>
        <v/>
      </c>
      <c r="G288" s="69" t="str">
        <f t="shared" si="37"/>
        <v/>
      </c>
      <c r="H288" s="69" t="str">
        <f t="shared" si="44"/>
        <v/>
      </c>
      <c r="I288" s="69" t="str">
        <f t="shared" si="38"/>
        <v/>
      </c>
      <c r="J288" s="69" t="str">
        <f t="shared" si="39"/>
        <v/>
      </c>
      <c r="K288" s="69" t="str">
        <f t="shared" si="40"/>
        <v/>
      </c>
      <c r="L288" s="69" t="str">
        <f t="shared" si="41"/>
        <v/>
      </c>
      <c r="M288" s="69" t="str">
        <f t="shared" si="42"/>
        <v/>
      </c>
    </row>
    <row r="289" spans="1:13" x14ac:dyDescent="0.3">
      <c r="A289" s="606" t="str" cm="1">
        <f t="array" ref="A289">IF(E289='Tables calc'!$U$1+1,"Totals:",IF(A288="Totals:","",IF(A288="","",INDEX('Tables calc'!$R$24:$R$539,_xlfn.AGGREGATE(15,3,('Tables calc'!$V$24:$V$539=1)/('Tables calc'!$V$24:$V$539=1)*(ROW('Tables calc'!$V$24:$V$539)-ROW('Tables calc'!$V$23)),E289)))))</f>
        <v/>
      </c>
      <c r="B289" s="606" t="str" cm="1">
        <f t="array" ref="B289">IF(E289='Tables calc'!$U$1+1,"#",IF(B288="#","",IF(B288="","",INDEX('Tables calc'!$S$24:$S$539,_xlfn.AGGREGATE(15,3,('Tables calc'!$V$24:$V$539=1)/('Tables calc'!$V$24:$V$539=1)*(ROW('Tables calc'!$V$24:$V$539)-ROW('Tables calc'!$V$23)),E289)))))</f>
        <v/>
      </c>
      <c r="C289" s="607" t="str">
        <f t="shared" si="43"/>
        <v/>
      </c>
      <c r="D289" s="608" t="str" cm="1">
        <f t="array" ref="D289">IF(E289='Tables calc'!$U$1+1,'Tables calc'!$Y$24,IF(D288='Tables calc'!$Y$24,"",IF(D288="","",INDEX('Tables calc'!$T$24:$T$539,_xlfn.AGGREGATE(15,3,('Tables calc'!$V$24:$V$539=1)/('Tables calc'!$V$24:$V$539=1)*(ROW('Tables calc'!$V$24:$V$539)-ROW('Tables calc'!$V$23)),E289)))))</f>
        <v/>
      </c>
      <c r="E289" s="69">
        <v>288</v>
      </c>
      <c r="F289" s="69" t="str">
        <f t="shared" si="36"/>
        <v/>
      </c>
      <c r="G289" s="69" t="str">
        <f t="shared" si="37"/>
        <v/>
      </c>
      <c r="H289" s="69" t="str">
        <f t="shared" si="44"/>
        <v/>
      </c>
      <c r="I289" s="69" t="str">
        <f t="shared" si="38"/>
        <v/>
      </c>
      <c r="J289" s="69" t="str">
        <f t="shared" si="39"/>
        <v/>
      </c>
      <c r="K289" s="69" t="str">
        <f t="shared" si="40"/>
        <v/>
      </c>
      <c r="L289" s="69" t="str">
        <f t="shared" si="41"/>
        <v/>
      </c>
      <c r="M289" s="69" t="str">
        <f t="shared" si="42"/>
        <v/>
      </c>
    </row>
    <row r="290" spans="1:13" x14ac:dyDescent="0.3">
      <c r="A290" s="606" t="str" cm="1">
        <f t="array" ref="A290">IF(E290='Tables calc'!$U$1+1,"Totals:",IF(A289="Totals:","",IF(A289="","",INDEX('Tables calc'!$R$24:$R$539,_xlfn.AGGREGATE(15,3,('Tables calc'!$V$24:$V$539=1)/('Tables calc'!$V$24:$V$539=1)*(ROW('Tables calc'!$V$24:$V$539)-ROW('Tables calc'!$V$23)),E290)))))</f>
        <v/>
      </c>
      <c r="B290" s="606" t="str" cm="1">
        <f t="array" ref="B290">IF(E290='Tables calc'!$U$1+1,"#",IF(B289="#","",IF(B289="","",INDEX('Tables calc'!$S$24:$S$539,_xlfn.AGGREGATE(15,3,('Tables calc'!$V$24:$V$539=1)/('Tables calc'!$V$24:$V$539=1)*(ROW('Tables calc'!$V$24:$V$539)-ROW('Tables calc'!$V$23)),E290)))))</f>
        <v/>
      </c>
      <c r="C290" s="607" t="str">
        <f t="shared" si="43"/>
        <v/>
      </c>
      <c r="D290" s="608" t="str" cm="1">
        <f t="array" ref="D290">IF(E290='Tables calc'!$U$1+1,'Tables calc'!$Y$24,IF(D289='Tables calc'!$Y$24,"",IF(D289="","",INDEX('Tables calc'!$T$24:$T$539,_xlfn.AGGREGATE(15,3,('Tables calc'!$V$24:$V$539=1)/('Tables calc'!$V$24:$V$539=1)*(ROW('Tables calc'!$V$24:$V$539)-ROW('Tables calc'!$V$23)),E290)))))</f>
        <v/>
      </c>
      <c r="E290" s="69">
        <v>289</v>
      </c>
      <c r="F290" s="69" t="str">
        <f t="shared" si="36"/>
        <v/>
      </c>
      <c r="G290" s="69" t="str">
        <f t="shared" si="37"/>
        <v/>
      </c>
      <c r="H290" s="69" t="str">
        <f t="shared" si="44"/>
        <v/>
      </c>
      <c r="I290" s="69" t="str">
        <f t="shared" si="38"/>
        <v/>
      </c>
      <c r="J290" s="69" t="str">
        <f t="shared" si="39"/>
        <v/>
      </c>
      <c r="K290" s="69" t="str">
        <f t="shared" si="40"/>
        <v/>
      </c>
      <c r="L290" s="69" t="str">
        <f t="shared" si="41"/>
        <v/>
      </c>
      <c r="M290" s="69" t="str">
        <f t="shared" si="42"/>
        <v/>
      </c>
    </row>
    <row r="291" spans="1:13" x14ac:dyDescent="0.3">
      <c r="A291" s="606" t="str" cm="1">
        <f t="array" ref="A291">IF(E291='Tables calc'!$U$1+1,"Totals:",IF(A290="Totals:","",IF(A290="","",INDEX('Tables calc'!$R$24:$R$539,_xlfn.AGGREGATE(15,3,('Tables calc'!$V$24:$V$539=1)/('Tables calc'!$V$24:$V$539=1)*(ROW('Tables calc'!$V$24:$V$539)-ROW('Tables calc'!$V$23)),E291)))))</f>
        <v/>
      </c>
      <c r="B291" s="606" t="str" cm="1">
        <f t="array" ref="B291">IF(E291='Tables calc'!$U$1+1,"#",IF(B290="#","",IF(B290="","",INDEX('Tables calc'!$S$24:$S$539,_xlfn.AGGREGATE(15,3,('Tables calc'!$V$24:$V$539=1)/('Tables calc'!$V$24:$V$539=1)*(ROW('Tables calc'!$V$24:$V$539)-ROW('Tables calc'!$V$23)),E291)))))</f>
        <v/>
      </c>
      <c r="C291" s="607" t="str">
        <f t="shared" si="43"/>
        <v/>
      </c>
      <c r="D291" s="608" t="str" cm="1">
        <f t="array" ref="D291">IF(E291='Tables calc'!$U$1+1,'Tables calc'!$Y$24,IF(D290='Tables calc'!$Y$24,"",IF(D290="","",INDEX('Tables calc'!$T$24:$T$539,_xlfn.AGGREGATE(15,3,('Tables calc'!$V$24:$V$539=1)/('Tables calc'!$V$24:$V$539=1)*(ROW('Tables calc'!$V$24:$V$539)-ROW('Tables calc'!$V$23)),E291)))))</f>
        <v/>
      </c>
      <c r="E291" s="69">
        <v>290</v>
      </c>
      <c r="F291" s="69" t="str">
        <f t="shared" si="36"/>
        <v/>
      </c>
      <c r="G291" s="69" t="str">
        <f t="shared" si="37"/>
        <v/>
      </c>
      <c r="H291" s="69" t="str">
        <f t="shared" si="44"/>
        <v/>
      </c>
      <c r="I291" s="69" t="str">
        <f t="shared" si="38"/>
        <v/>
      </c>
      <c r="J291" s="69" t="str">
        <f t="shared" si="39"/>
        <v/>
      </c>
      <c r="K291" s="69" t="str">
        <f t="shared" si="40"/>
        <v/>
      </c>
      <c r="L291" s="69" t="str">
        <f t="shared" si="41"/>
        <v/>
      </c>
      <c r="M291" s="69" t="str">
        <f t="shared" si="42"/>
        <v/>
      </c>
    </row>
    <row r="292" spans="1:13" x14ac:dyDescent="0.3">
      <c r="A292" s="606" t="str" cm="1">
        <f t="array" ref="A292">IF(E292='Tables calc'!$U$1+1,"Totals:",IF(A291="Totals:","",IF(A291="","",INDEX('Tables calc'!$R$24:$R$539,_xlfn.AGGREGATE(15,3,('Tables calc'!$V$24:$V$539=1)/('Tables calc'!$V$24:$V$539=1)*(ROW('Tables calc'!$V$24:$V$539)-ROW('Tables calc'!$V$23)),E292)))))</f>
        <v/>
      </c>
      <c r="B292" s="606" t="str" cm="1">
        <f t="array" ref="B292">IF(E292='Tables calc'!$U$1+1,"#",IF(B291="#","",IF(B291="","",INDEX('Tables calc'!$S$24:$S$539,_xlfn.AGGREGATE(15,3,('Tables calc'!$V$24:$V$539=1)/('Tables calc'!$V$24:$V$539=1)*(ROW('Tables calc'!$V$24:$V$539)-ROW('Tables calc'!$V$23)),E292)))))</f>
        <v/>
      </c>
      <c r="C292" s="607" t="str">
        <f t="shared" si="43"/>
        <v/>
      </c>
      <c r="D292" s="608" t="str" cm="1">
        <f t="array" ref="D292">IF(E292='Tables calc'!$U$1+1,'Tables calc'!$Y$24,IF(D291='Tables calc'!$Y$24,"",IF(D291="","",INDEX('Tables calc'!$T$24:$T$539,_xlfn.AGGREGATE(15,3,('Tables calc'!$V$24:$V$539=1)/('Tables calc'!$V$24:$V$539=1)*(ROW('Tables calc'!$V$24:$V$539)-ROW('Tables calc'!$V$23)),E292)))))</f>
        <v/>
      </c>
      <c r="E292" s="69">
        <v>291</v>
      </c>
      <c r="F292" s="69" t="str">
        <f t="shared" si="36"/>
        <v/>
      </c>
      <c r="G292" s="69" t="str">
        <f t="shared" si="37"/>
        <v/>
      </c>
      <c r="H292" s="69" t="str">
        <f t="shared" si="44"/>
        <v/>
      </c>
      <c r="I292" s="69" t="str">
        <f t="shared" si="38"/>
        <v/>
      </c>
      <c r="J292" s="69" t="str">
        <f t="shared" si="39"/>
        <v/>
      </c>
      <c r="K292" s="69" t="str">
        <f t="shared" si="40"/>
        <v/>
      </c>
      <c r="L292" s="69" t="str">
        <f t="shared" si="41"/>
        <v/>
      </c>
      <c r="M292" s="69" t="str">
        <f t="shared" si="42"/>
        <v/>
      </c>
    </row>
    <row r="293" spans="1:13" x14ac:dyDescent="0.3">
      <c r="A293" s="606" t="str" cm="1">
        <f t="array" ref="A293">IF(E293='Tables calc'!$U$1+1,"Totals:",IF(A292="Totals:","",IF(A292="","",INDEX('Tables calc'!$R$24:$R$539,_xlfn.AGGREGATE(15,3,('Tables calc'!$V$24:$V$539=1)/('Tables calc'!$V$24:$V$539=1)*(ROW('Tables calc'!$V$24:$V$539)-ROW('Tables calc'!$V$23)),E293)))))</f>
        <v/>
      </c>
      <c r="B293" s="606" t="str" cm="1">
        <f t="array" ref="B293">IF(E293='Tables calc'!$U$1+1,"#",IF(B292="#","",IF(B292="","",INDEX('Tables calc'!$S$24:$S$539,_xlfn.AGGREGATE(15,3,('Tables calc'!$V$24:$V$539=1)/('Tables calc'!$V$24:$V$539=1)*(ROW('Tables calc'!$V$24:$V$539)-ROW('Tables calc'!$V$23)),E293)))))</f>
        <v/>
      </c>
      <c r="C293" s="607" t="str">
        <f t="shared" si="43"/>
        <v/>
      </c>
      <c r="D293" s="608" t="str" cm="1">
        <f t="array" ref="D293">IF(E293='Tables calc'!$U$1+1,'Tables calc'!$Y$24,IF(D292='Tables calc'!$Y$24,"",IF(D292="","",INDEX('Tables calc'!$T$24:$T$539,_xlfn.AGGREGATE(15,3,('Tables calc'!$V$24:$V$539=1)/('Tables calc'!$V$24:$V$539=1)*(ROW('Tables calc'!$V$24:$V$539)-ROW('Tables calc'!$V$23)),E293)))))</f>
        <v/>
      </c>
      <c r="E293" s="69">
        <v>292</v>
      </c>
      <c r="F293" s="69" t="str">
        <f t="shared" si="36"/>
        <v/>
      </c>
      <c r="G293" s="69" t="str">
        <f t="shared" si="37"/>
        <v/>
      </c>
      <c r="H293" s="69" t="str">
        <f t="shared" si="44"/>
        <v/>
      </c>
      <c r="I293" s="69" t="str">
        <f t="shared" si="38"/>
        <v/>
      </c>
      <c r="J293" s="69" t="str">
        <f t="shared" si="39"/>
        <v/>
      </c>
      <c r="K293" s="69" t="str">
        <f t="shared" si="40"/>
        <v/>
      </c>
      <c r="L293" s="69" t="str">
        <f t="shared" si="41"/>
        <v/>
      </c>
      <c r="M293" s="69" t="str">
        <f t="shared" si="42"/>
        <v/>
      </c>
    </row>
    <row r="294" spans="1:13" x14ac:dyDescent="0.3">
      <c r="A294" s="606" t="str" cm="1">
        <f t="array" ref="A294">IF(E294='Tables calc'!$U$1+1,"Totals:",IF(A293="Totals:","",IF(A293="","",INDEX('Tables calc'!$R$24:$R$539,_xlfn.AGGREGATE(15,3,('Tables calc'!$V$24:$V$539=1)/('Tables calc'!$V$24:$V$539=1)*(ROW('Tables calc'!$V$24:$V$539)-ROW('Tables calc'!$V$23)),E294)))))</f>
        <v/>
      </c>
      <c r="B294" s="606" t="str" cm="1">
        <f t="array" ref="B294">IF(E294='Tables calc'!$U$1+1,"#",IF(B293="#","",IF(B293="","",INDEX('Tables calc'!$S$24:$S$539,_xlfn.AGGREGATE(15,3,('Tables calc'!$V$24:$V$539=1)/('Tables calc'!$V$24:$V$539=1)*(ROW('Tables calc'!$V$24:$V$539)-ROW('Tables calc'!$V$23)),E294)))))</f>
        <v/>
      </c>
      <c r="C294" s="607" t="str">
        <f t="shared" si="43"/>
        <v/>
      </c>
      <c r="D294" s="608" t="str" cm="1">
        <f t="array" ref="D294">IF(E294='Tables calc'!$U$1+1,'Tables calc'!$Y$24,IF(D293='Tables calc'!$Y$24,"",IF(D293="","",INDEX('Tables calc'!$T$24:$T$539,_xlfn.AGGREGATE(15,3,('Tables calc'!$V$24:$V$539=1)/('Tables calc'!$V$24:$V$539=1)*(ROW('Tables calc'!$V$24:$V$539)-ROW('Tables calc'!$V$23)),E294)))))</f>
        <v/>
      </c>
      <c r="E294" s="69">
        <v>293</v>
      </c>
      <c r="F294" s="69" t="str">
        <f t="shared" si="36"/>
        <v/>
      </c>
      <c r="G294" s="69" t="str">
        <f t="shared" si="37"/>
        <v/>
      </c>
      <c r="H294" s="69" t="str">
        <f t="shared" si="44"/>
        <v/>
      </c>
      <c r="I294" s="69" t="str">
        <f t="shared" si="38"/>
        <v/>
      </c>
      <c r="J294" s="69" t="str">
        <f t="shared" si="39"/>
        <v/>
      </c>
      <c r="K294" s="69" t="str">
        <f t="shared" si="40"/>
        <v/>
      </c>
      <c r="L294" s="69" t="str">
        <f t="shared" si="41"/>
        <v/>
      </c>
      <c r="M294" s="69" t="str">
        <f t="shared" si="42"/>
        <v/>
      </c>
    </row>
    <row r="295" spans="1:13" x14ac:dyDescent="0.3">
      <c r="A295" s="606" t="str" cm="1">
        <f t="array" ref="A295">IF(E295='Tables calc'!$U$1+1,"Totals:",IF(A294="Totals:","",IF(A294="","",INDEX('Tables calc'!$R$24:$R$539,_xlfn.AGGREGATE(15,3,('Tables calc'!$V$24:$V$539=1)/('Tables calc'!$V$24:$V$539=1)*(ROW('Tables calc'!$V$24:$V$539)-ROW('Tables calc'!$V$23)),E295)))))</f>
        <v/>
      </c>
      <c r="B295" s="606" t="str" cm="1">
        <f t="array" ref="B295">IF(E295='Tables calc'!$U$1+1,"#",IF(B294="#","",IF(B294="","",INDEX('Tables calc'!$S$24:$S$539,_xlfn.AGGREGATE(15,3,('Tables calc'!$V$24:$V$539=1)/('Tables calc'!$V$24:$V$539=1)*(ROW('Tables calc'!$V$24:$V$539)-ROW('Tables calc'!$V$23)),E295)))))</f>
        <v/>
      </c>
      <c r="C295" s="607" t="str">
        <f t="shared" si="43"/>
        <v/>
      </c>
      <c r="D295" s="608" t="str" cm="1">
        <f t="array" ref="D295">IF(E295='Tables calc'!$U$1+1,'Tables calc'!$Y$24,IF(D294='Tables calc'!$Y$24,"",IF(D294="","",INDEX('Tables calc'!$T$24:$T$539,_xlfn.AGGREGATE(15,3,('Tables calc'!$V$24:$V$539=1)/('Tables calc'!$V$24:$V$539=1)*(ROW('Tables calc'!$V$24:$V$539)-ROW('Tables calc'!$V$23)),E295)))))</f>
        <v/>
      </c>
      <c r="E295" s="69">
        <v>294</v>
      </c>
      <c r="F295" s="69" t="str">
        <f t="shared" si="36"/>
        <v/>
      </c>
      <c r="G295" s="69" t="str">
        <f t="shared" si="37"/>
        <v/>
      </c>
      <c r="H295" s="69" t="str">
        <f t="shared" si="44"/>
        <v/>
      </c>
      <c r="I295" s="69" t="str">
        <f t="shared" si="38"/>
        <v/>
      </c>
      <c r="J295" s="69" t="str">
        <f t="shared" si="39"/>
        <v/>
      </c>
      <c r="K295" s="69" t="str">
        <f t="shared" si="40"/>
        <v/>
      </c>
      <c r="L295" s="69" t="str">
        <f t="shared" si="41"/>
        <v/>
      </c>
      <c r="M295" s="69" t="str">
        <f t="shared" si="42"/>
        <v/>
      </c>
    </row>
    <row r="296" spans="1:13" x14ac:dyDescent="0.3">
      <c r="A296" s="606" t="str" cm="1">
        <f t="array" ref="A296">IF(E296='Tables calc'!$U$1+1,"Totals:",IF(A295="Totals:","",IF(A295="","",INDEX('Tables calc'!$R$24:$R$539,_xlfn.AGGREGATE(15,3,('Tables calc'!$V$24:$V$539=1)/('Tables calc'!$V$24:$V$539=1)*(ROW('Tables calc'!$V$24:$V$539)-ROW('Tables calc'!$V$23)),E296)))))</f>
        <v/>
      </c>
      <c r="B296" s="606" t="str" cm="1">
        <f t="array" ref="B296">IF(E296='Tables calc'!$U$1+1,"#",IF(B295="#","",IF(B295="","",INDEX('Tables calc'!$S$24:$S$539,_xlfn.AGGREGATE(15,3,('Tables calc'!$V$24:$V$539=1)/('Tables calc'!$V$24:$V$539=1)*(ROW('Tables calc'!$V$24:$V$539)-ROW('Tables calc'!$V$23)),E296)))))</f>
        <v/>
      </c>
      <c r="C296" s="607" t="str">
        <f t="shared" si="43"/>
        <v/>
      </c>
      <c r="D296" s="608" t="str" cm="1">
        <f t="array" ref="D296">IF(E296='Tables calc'!$U$1+1,'Tables calc'!$Y$24,IF(D295='Tables calc'!$Y$24,"",IF(D295="","",INDEX('Tables calc'!$T$24:$T$539,_xlfn.AGGREGATE(15,3,('Tables calc'!$V$24:$V$539=1)/('Tables calc'!$V$24:$V$539=1)*(ROW('Tables calc'!$V$24:$V$539)-ROW('Tables calc'!$V$23)),E296)))))</f>
        <v/>
      </c>
      <c r="E296" s="69">
        <v>295</v>
      </c>
      <c r="F296" s="69" t="str">
        <f t="shared" si="36"/>
        <v/>
      </c>
      <c r="G296" s="69" t="str">
        <f t="shared" si="37"/>
        <v/>
      </c>
      <c r="H296" s="69" t="str">
        <f t="shared" si="44"/>
        <v/>
      </c>
      <c r="I296" s="69" t="str">
        <f t="shared" si="38"/>
        <v/>
      </c>
      <c r="J296" s="69" t="str">
        <f t="shared" si="39"/>
        <v/>
      </c>
      <c r="K296" s="69" t="str">
        <f t="shared" si="40"/>
        <v/>
      </c>
      <c r="L296" s="69" t="str">
        <f t="shared" si="41"/>
        <v/>
      </c>
      <c r="M296" s="69" t="str">
        <f t="shared" si="42"/>
        <v/>
      </c>
    </row>
    <row r="297" spans="1:13" x14ac:dyDescent="0.3">
      <c r="A297" s="606" t="str" cm="1">
        <f t="array" ref="A297">IF(E297='Tables calc'!$U$1+1,"Totals:",IF(A296="Totals:","",IF(A296="","",INDEX('Tables calc'!$R$24:$R$539,_xlfn.AGGREGATE(15,3,('Tables calc'!$V$24:$V$539=1)/('Tables calc'!$V$24:$V$539=1)*(ROW('Tables calc'!$V$24:$V$539)-ROW('Tables calc'!$V$23)),E297)))))</f>
        <v/>
      </c>
      <c r="B297" s="606" t="str" cm="1">
        <f t="array" ref="B297">IF(E297='Tables calc'!$U$1+1,"#",IF(B296="#","",IF(B296="","",INDEX('Tables calc'!$S$24:$S$539,_xlfn.AGGREGATE(15,3,('Tables calc'!$V$24:$V$539=1)/('Tables calc'!$V$24:$V$539=1)*(ROW('Tables calc'!$V$24:$V$539)-ROW('Tables calc'!$V$23)),E297)))))</f>
        <v/>
      </c>
      <c r="C297" s="607" t="str">
        <f t="shared" si="43"/>
        <v/>
      </c>
      <c r="D297" s="608" t="str" cm="1">
        <f t="array" ref="D297">IF(E297='Tables calc'!$U$1+1,'Tables calc'!$Y$24,IF(D296='Tables calc'!$Y$24,"",IF(D296="","",INDEX('Tables calc'!$T$24:$T$539,_xlfn.AGGREGATE(15,3,('Tables calc'!$V$24:$V$539=1)/('Tables calc'!$V$24:$V$539=1)*(ROW('Tables calc'!$V$24:$V$539)-ROW('Tables calc'!$V$23)),E297)))))</f>
        <v/>
      </c>
      <c r="E297" s="69">
        <v>296</v>
      </c>
      <c r="F297" s="69" t="str">
        <f t="shared" si="36"/>
        <v/>
      </c>
      <c r="G297" s="69" t="str">
        <f t="shared" si="37"/>
        <v/>
      </c>
      <c r="H297" s="69" t="str">
        <f t="shared" si="44"/>
        <v/>
      </c>
      <c r="I297" s="69" t="str">
        <f t="shared" si="38"/>
        <v/>
      </c>
      <c r="J297" s="69" t="str">
        <f t="shared" si="39"/>
        <v/>
      </c>
      <c r="K297" s="69" t="str">
        <f t="shared" si="40"/>
        <v/>
      </c>
      <c r="L297" s="69" t="str">
        <f t="shared" si="41"/>
        <v/>
      </c>
      <c r="M297" s="69" t="str">
        <f t="shared" si="42"/>
        <v/>
      </c>
    </row>
    <row r="298" spans="1:13" x14ac:dyDescent="0.3">
      <c r="A298" s="606" t="str" cm="1">
        <f t="array" ref="A298">IF(E298='Tables calc'!$U$1+1,"Totals:",IF(A297="Totals:","",IF(A297="","",INDEX('Tables calc'!$R$24:$R$539,_xlfn.AGGREGATE(15,3,('Tables calc'!$V$24:$V$539=1)/('Tables calc'!$V$24:$V$539=1)*(ROW('Tables calc'!$V$24:$V$539)-ROW('Tables calc'!$V$23)),E298)))))</f>
        <v/>
      </c>
      <c r="B298" s="606" t="str" cm="1">
        <f t="array" ref="B298">IF(E298='Tables calc'!$U$1+1,"#",IF(B297="#","",IF(B297="","",INDEX('Tables calc'!$S$24:$S$539,_xlfn.AGGREGATE(15,3,('Tables calc'!$V$24:$V$539=1)/('Tables calc'!$V$24:$V$539=1)*(ROW('Tables calc'!$V$24:$V$539)-ROW('Tables calc'!$V$23)),E298)))))</f>
        <v/>
      </c>
      <c r="C298" s="607" t="str">
        <f t="shared" si="43"/>
        <v/>
      </c>
      <c r="D298" s="608" t="str" cm="1">
        <f t="array" ref="D298">IF(E298='Tables calc'!$U$1+1,'Tables calc'!$Y$24,IF(D297='Tables calc'!$Y$24,"",IF(D297="","",INDEX('Tables calc'!$T$24:$T$539,_xlfn.AGGREGATE(15,3,('Tables calc'!$V$24:$V$539=1)/('Tables calc'!$V$24:$V$539=1)*(ROW('Tables calc'!$V$24:$V$539)-ROW('Tables calc'!$V$23)),E298)))))</f>
        <v/>
      </c>
      <c r="E298" s="69">
        <v>297</v>
      </c>
      <c r="F298" s="69" t="str">
        <f t="shared" si="36"/>
        <v/>
      </c>
      <c r="G298" s="69" t="str">
        <f t="shared" si="37"/>
        <v/>
      </c>
      <c r="H298" s="69" t="str">
        <f t="shared" si="44"/>
        <v/>
      </c>
      <c r="I298" s="69" t="str">
        <f t="shared" si="38"/>
        <v/>
      </c>
      <c r="J298" s="69" t="str">
        <f t="shared" si="39"/>
        <v/>
      </c>
      <c r="K298" s="69" t="str">
        <f t="shared" si="40"/>
        <v/>
      </c>
      <c r="L298" s="69" t="str">
        <f t="shared" si="41"/>
        <v/>
      </c>
      <c r="M298" s="69" t="str">
        <f t="shared" si="42"/>
        <v/>
      </c>
    </row>
    <row r="299" spans="1:13" x14ac:dyDescent="0.3">
      <c r="A299" s="606" t="str" cm="1">
        <f t="array" ref="A299">IF(E299='Tables calc'!$U$1+1,"Totals:",IF(A298="Totals:","",IF(A298="","",INDEX('Tables calc'!$R$24:$R$539,_xlfn.AGGREGATE(15,3,('Tables calc'!$V$24:$V$539=1)/('Tables calc'!$V$24:$V$539=1)*(ROW('Tables calc'!$V$24:$V$539)-ROW('Tables calc'!$V$23)),E299)))))</f>
        <v/>
      </c>
      <c r="B299" s="606" t="str" cm="1">
        <f t="array" ref="B299">IF(E299='Tables calc'!$U$1+1,"#",IF(B298="#","",IF(B298="","",INDEX('Tables calc'!$S$24:$S$539,_xlfn.AGGREGATE(15,3,('Tables calc'!$V$24:$V$539=1)/('Tables calc'!$V$24:$V$539=1)*(ROW('Tables calc'!$V$24:$V$539)-ROW('Tables calc'!$V$23)),E299)))))</f>
        <v/>
      </c>
      <c r="C299" s="607" t="str">
        <f t="shared" si="43"/>
        <v/>
      </c>
      <c r="D299" s="608" t="str" cm="1">
        <f t="array" ref="D299">IF(E299='Tables calc'!$U$1+1,'Tables calc'!$Y$24,IF(D298='Tables calc'!$Y$24,"",IF(D298="","",INDEX('Tables calc'!$T$24:$T$539,_xlfn.AGGREGATE(15,3,('Tables calc'!$V$24:$V$539=1)/('Tables calc'!$V$24:$V$539=1)*(ROW('Tables calc'!$V$24:$V$539)-ROW('Tables calc'!$V$23)),E299)))))</f>
        <v/>
      </c>
      <c r="E299" s="69">
        <v>298</v>
      </c>
      <c r="F299" s="69" t="str">
        <f t="shared" si="36"/>
        <v/>
      </c>
      <c r="G299" s="69" t="str">
        <f t="shared" si="37"/>
        <v/>
      </c>
      <c r="H299" s="69" t="str">
        <f t="shared" si="44"/>
        <v/>
      </c>
      <c r="I299" s="69" t="str">
        <f t="shared" si="38"/>
        <v/>
      </c>
      <c r="J299" s="69" t="str">
        <f t="shared" si="39"/>
        <v/>
      </c>
      <c r="K299" s="69" t="str">
        <f t="shared" si="40"/>
        <v/>
      </c>
      <c r="L299" s="69" t="str">
        <f t="shared" si="41"/>
        <v/>
      </c>
      <c r="M299" s="69" t="str">
        <f t="shared" si="42"/>
        <v/>
      </c>
    </row>
    <row r="300" spans="1:13" x14ac:dyDescent="0.3">
      <c r="A300" s="606" t="str" cm="1">
        <f t="array" ref="A300">IF(E300='Tables calc'!$U$1+1,"Totals:",IF(A299="Totals:","",IF(A299="","",INDEX('Tables calc'!$R$24:$R$539,_xlfn.AGGREGATE(15,3,('Tables calc'!$V$24:$V$539=1)/('Tables calc'!$V$24:$V$539=1)*(ROW('Tables calc'!$V$24:$V$539)-ROW('Tables calc'!$V$23)),E300)))))</f>
        <v/>
      </c>
      <c r="B300" s="606" t="str" cm="1">
        <f t="array" ref="B300">IF(E300='Tables calc'!$U$1+1,"#",IF(B299="#","",IF(B299="","",INDEX('Tables calc'!$S$24:$S$539,_xlfn.AGGREGATE(15,3,('Tables calc'!$V$24:$V$539=1)/('Tables calc'!$V$24:$V$539=1)*(ROW('Tables calc'!$V$24:$V$539)-ROW('Tables calc'!$V$23)),E300)))))</f>
        <v/>
      </c>
      <c r="C300" s="607" t="str">
        <f t="shared" si="43"/>
        <v/>
      </c>
      <c r="D300" s="608" t="str" cm="1">
        <f t="array" ref="D300">IF(E300='Tables calc'!$U$1+1,'Tables calc'!$Y$24,IF(D299='Tables calc'!$Y$24,"",IF(D299="","",INDEX('Tables calc'!$T$24:$T$539,_xlfn.AGGREGATE(15,3,('Tables calc'!$V$24:$V$539=1)/('Tables calc'!$V$24:$V$539=1)*(ROW('Tables calc'!$V$24:$V$539)-ROW('Tables calc'!$V$23)),E300)))))</f>
        <v/>
      </c>
      <c r="E300" s="69">
        <v>299</v>
      </c>
      <c r="F300" s="69" t="str">
        <f t="shared" si="36"/>
        <v/>
      </c>
      <c r="G300" s="69" t="str">
        <f t="shared" si="37"/>
        <v/>
      </c>
      <c r="H300" s="69" t="str">
        <f t="shared" si="44"/>
        <v/>
      </c>
      <c r="I300" s="69" t="str">
        <f t="shared" si="38"/>
        <v/>
      </c>
      <c r="J300" s="69" t="str">
        <f t="shared" si="39"/>
        <v/>
      </c>
      <c r="K300" s="69" t="str">
        <f t="shared" si="40"/>
        <v/>
      </c>
      <c r="L300" s="69" t="str">
        <f t="shared" si="41"/>
        <v/>
      </c>
      <c r="M300" s="69" t="str">
        <f t="shared" si="42"/>
        <v/>
      </c>
    </row>
    <row r="301" spans="1:13" x14ac:dyDescent="0.3">
      <c r="A301" s="606" t="str" cm="1">
        <f t="array" ref="A301">IF(E301='Tables calc'!$U$1+1,"Totals:",IF(A300="Totals:","",IF(A300="","",INDEX('Tables calc'!$R$24:$R$539,_xlfn.AGGREGATE(15,3,('Tables calc'!$V$24:$V$539=1)/('Tables calc'!$V$24:$V$539=1)*(ROW('Tables calc'!$V$24:$V$539)-ROW('Tables calc'!$V$23)),E301)))))</f>
        <v/>
      </c>
      <c r="B301" s="606" t="str" cm="1">
        <f t="array" ref="B301">IF(E301='Tables calc'!$U$1+1,"#",IF(B300="#","",IF(B300="","",INDEX('Tables calc'!$S$24:$S$539,_xlfn.AGGREGATE(15,3,('Tables calc'!$V$24:$V$539=1)/('Tables calc'!$V$24:$V$539=1)*(ROW('Tables calc'!$V$24:$V$539)-ROW('Tables calc'!$V$23)),E301)))))</f>
        <v/>
      </c>
      <c r="C301" s="607" t="str">
        <f t="shared" si="43"/>
        <v/>
      </c>
      <c r="D301" s="608" t="str" cm="1">
        <f t="array" ref="D301">IF(E301='Tables calc'!$U$1+1,'Tables calc'!$Y$24,IF(D300='Tables calc'!$Y$24,"",IF(D300="","",INDEX('Tables calc'!$T$24:$T$539,_xlfn.AGGREGATE(15,3,('Tables calc'!$V$24:$V$539=1)/('Tables calc'!$V$24:$V$539=1)*(ROW('Tables calc'!$V$24:$V$539)-ROW('Tables calc'!$V$23)),E301)))))</f>
        <v/>
      </c>
      <c r="E301" s="69">
        <v>300</v>
      </c>
      <c r="F301" s="69" t="str">
        <f t="shared" si="36"/>
        <v/>
      </c>
      <c r="G301" s="69" t="str">
        <f t="shared" si="37"/>
        <v/>
      </c>
      <c r="H301" s="69" t="str">
        <f t="shared" si="44"/>
        <v/>
      </c>
      <c r="I301" s="69" t="str">
        <f t="shared" si="38"/>
        <v/>
      </c>
      <c r="J301" s="69" t="str">
        <f t="shared" si="39"/>
        <v/>
      </c>
      <c r="K301" s="69" t="str">
        <f t="shared" si="40"/>
        <v/>
      </c>
      <c r="L301" s="69" t="str">
        <f t="shared" si="41"/>
        <v/>
      </c>
      <c r="M301" s="69" t="str">
        <f t="shared" si="42"/>
        <v/>
      </c>
    </row>
    <row r="302" spans="1:13" x14ac:dyDescent="0.3">
      <c r="A302" s="606" t="str" cm="1">
        <f t="array" ref="A302">IF(E302='Tables calc'!$U$1+1,"Totals:",IF(A301="Totals:","",IF(A301="","",INDEX('Tables calc'!$R$24:$R$539,_xlfn.AGGREGATE(15,3,('Tables calc'!$V$24:$V$539=1)/('Tables calc'!$V$24:$V$539=1)*(ROW('Tables calc'!$V$24:$V$539)-ROW('Tables calc'!$V$23)),E302)))))</f>
        <v/>
      </c>
      <c r="B302" s="606" t="str" cm="1">
        <f t="array" ref="B302">IF(E302='Tables calc'!$U$1+1,"#",IF(B301="#","",IF(B301="","",INDEX('Tables calc'!$S$24:$S$539,_xlfn.AGGREGATE(15,3,('Tables calc'!$V$24:$V$539=1)/('Tables calc'!$V$24:$V$539=1)*(ROW('Tables calc'!$V$24:$V$539)-ROW('Tables calc'!$V$23)),E302)))))</f>
        <v/>
      </c>
      <c r="C302" s="607" t="str">
        <f t="shared" si="43"/>
        <v/>
      </c>
      <c r="D302" s="608" t="str" cm="1">
        <f t="array" ref="D302">IF(E302='Tables calc'!$U$1+1,'Tables calc'!$Y$24,IF(D301='Tables calc'!$Y$24,"",IF(D301="","",INDEX('Tables calc'!$T$24:$T$539,_xlfn.AGGREGATE(15,3,('Tables calc'!$V$24:$V$539=1)/('Tables calc'!$V$24:$V$539=1)*(ROW('Tables calc'!$V$24:$V$539)-ROW('Tables calc'!$V$23)),E302)))))</f>
        <v/>
      </c>
      <c r="E302" s="69">
        <v>301</v>
      </c>
      <c r="F302" s="69" t="str">
        <f t="shared" si="36"/>
        <v/>
      </c>
      <c r="G302" s="69" t="str">
        <f t="shared" si="37"/>
        <v/>
      </c>
      <c r="H302" s="69" t="str">
        <f t="shared" si="44"/>
        <v/>
      </c>
      <c r="I302" s="69" t="str">
        <f t="shared" si="38"/>
        <v/>
      </c>
      <c r="J302" s="69" t="str">
        <f t="shared" si="39"/>
        <v/>
      </c>
      <c r="K302" s="69" t="str">
        <f t="shared" si="40"/>
        <v/>
      </c>
      <c r="L302" s="69" t="str">
        <f t="shared" si="41"/>
        <v/>
      </c>
      <c r="M302" s="69" t="str">
        <f t="shared" si="42"/>
        <v/>
      </c>
    </row>
    <row r="303" spans="1:13" x14ac:dyDescent="0.3">
      <c r="A303" s="606" t="str" cm="1">
        <f t="array" ref="A303">IF(E303='Tables calc'!$U$1+1,"Totals:",IF(A302="Totals:","",IF(A302="","",INDEX('Tables calc'!$R$24:$R$539,_xlfn.AGGREGATE(15,3,('Tables calc'!$V$24:$V$539=1)/('Tables calc'!$V$24:$V$539=1)*(ROW('Tables calc'!$V$24:$V$539)-ROW('Tables calc'!$V$23)),E303)))))</f>
        <v/>
      </c>
      <c r="B303" s="606" t="str" cm="1">
        <f t="array" ref="B303">IF(E303='Tables calc'!$U$1+1,"#",IF(B302="#","",IF(B302="","",INDEX('Tables calc'!$S$24:$S$539,_xlfn.AGGREGATE(15,3,('Tables calc'!$V$24:$V$539=1)/('Tables calc'!$V$24:$V$539=1)*(ROW('Tables calc'!$V$24:$V$539)-ROW('Tables calc'!$V$23)),E303)))))</f>
        <v/>
      </c>
      <c r="C303" s="607" t="str">
        <f t="shared" si="43"/>
        <v/>
      </c>
      <c r="D303" s="608" t="str" cm="1">
        <f t="array" ref="D303">IF(E303='Tables calc'!$U$1+1,'Tables calc'!$Y$24,IF(D302='Tables calc'!$Y$24,"",IF(D302="","",INDEX('Tables calc'!$T$24:$T$539,_xlfn.AGGREGATE(15,3,('Tables calc'!$V$24:$V$539=1)/('Tables calc'!$V$24:$V$539=1)*(ROW('Tables calc'!$V$24:$V$539)-ROW('Tables calc'!$V$23)),E303)))))</f>
        <v/>
      </c>
      <c r="E303" s="69">
        <v>302</v>
      </c>
      <c r="F303" s="69" t="str">
        <f t="shared" si="36"/>
        <v/>
      </c>
      <c r="G303" s="69" t="str">
        <f t="shared" si="37"/>
        <v/>
      </c>
      <c r="H303" s="69" t="str">
        <f t="shared" si="44"/>
        <v/>
      </c>
      <c r="I303" s="69" t="str">
        <f t="shared" si="38"/>
        <v/>
      </c>
      <c r="J303" s="69" t="str">
        <f t="shared" si="39"/>
        <v/>
      </c>
      <c r="K303" s="69" t="str">
        <f t="shared" si="40"/>
        <v/>
      </c>
      <c r="L303" s="69" t="str">
        <f t="shared" si="41"/>
        <v/>
      </c>
      <c r="M303" s="69" t="str">
        <f t="shared" si="42"/>
        <v/>
      </c>
    </row>
    <row r="304" spans="1:13" x14ac:dyDescent="0.3">
      <c r="A304" s="606" t="str" cm="1">
        <f t="array" ref="A304">IF(E304='Tables calc'!$U$1+1,"Totals:",IF(A303="Totals:","",IF(A303="","",INDEX('Tables calc'!$R$24:$R$539,_xlfn.AGGREGATE(15,3,('Tables calc'!$V$24:$V$539=1)/('Tables calc'!$V$24:$V$539=1)*(ROW('Tables calc'!$V$24:$V$539)-ROW('Tables calc'!$V$23)),E304)))))</f>
        <v/>
      </c>
      <c r="B304" s="606" t="str" cm="1">
        <f t="array" ref="B304">IF(E304='Tables calc'!$U$1+1,"#",IF(B303="#","",IF(B303="","",INDEX('Tables calc'!$S$24:$S$539,_xlfn.AGGREGATE(15,3,('Tables calc'!$V$24:$V$539=1)/('Tables calc'!$V$24:$V$539=1)*(ROW('Tables calc'!$V$24:$V$539)-ROW('Tables calc'!$V$23)),E304)))))</f>
        <v/>
      </c>
      <c r="C304" s="607" t="str">
        <f t="shared" si="43"/>
        <v/>
      </c>
      <c r="D304" s="608" t="str" cm="1">
        <f t="array" ref="D304">IF(E304='Tables calc'!$U$1+1,'Tables calc'!$Y$24,IF(D303='Tables calc'!$Y$24,"",IF(D303="","",INDEX('Tables calc'!$T$24:$T$539,_xlfn.AGGREGATE(15,3,('Tables calc'!$V$24:$V$539=1)/('Tables calc'!$V$24:$V$539=1)*(ROW('Tables calc'!$V$24:$V$539)-ROW('Tables calc'!$V$23)),E304)))))</f>
        <v/>
      </c>
      <c r="E304" s="69">
        <v>303</v>
      </c>
      <c r="F304" s="69" t="str">
        <f t="shared" si="36"/>
        <v/>
      </c>
      <c r="G304" s="69" t="str">
        <f t="shared" si="37"/>
        <v/>
      </c>
      <c r="H304" s="69" t="str">
        <f t="shared" si="44"/>
        <v/>
      </c>
      <c r="I304" s="69" t="str">
        <f t="shared" si="38"/>
        <v/>
      </c>
      <c r="J304" s="69" t="str">
        <f t="shared" si="39"/>
        <v/>
      </c>
      <c r="K304" s="69" t="str">
        <f t="shared" si="40"/>
        <v/>
      </c>
      <c r="L304" s="69" t="str">
        <f t="shared" si="41"/>
        <v/>
      </c>
      <c r="M304" s="69" t="str">
        <f t="shared" si="42"/>
        <v/>
      </c>
    </row>
    <row r="305" spans="1:13" x14ac:dyDescent="0.3">
      <c r="A305" s="606" t="str" cm="1">
        <f t="array" ref="A305">IF(E305='Tables calc'!$U$1+1,"Totals:",IF(A304="Totals:","",IF(A304="","",INDEX('Tables calc'!$R$24:$R$539,_xlfn.AGGREGATE(15,3,('Tables calc'!$V$24:$V$539=1)/('Tables calc'!$V$24:$V$539=1)*(ROW('Tables calc'!$V$24:$V$539)-ROW('Tables calc'!$V$23)),E305)))))</f>
        <v/>
      </c>
      <c r="B305" s="606" t="str" cm="1">
        <f t="array" ref="B305">IF(E305='Tables calc'!$U$1+1,"#",IF(B304="#","",IF(B304="","",INDEX('Tables calc'!$S$24:$S$539,_xlfn.AGGREGATE(15,3,('Tables calc'!$V$24:$V$539=1)/('Tables calc'!$V$24:$V$539=1)*(ROW('Tables calc'!$V$24:$V$539)-ROW('Tables calc'!$V$23)),E305)))))</f>
        <v/>
      </c>
      <c r="C305" s="607" t="str">
        <f t="shared" si="43"/>
        <v/>
      </c>
      <c r="D305" s="608" t="str" cm="1">
        <f t="array" ref="D305">IF(E305='Tables calc'!$U$1+1,'Tables calc'!$Y$24,IF(D304='Tables calc'!$Y$24,"",IF(D304="","",INDEX('Tables calc'!$T$24:$T$539,_xlfn.AGGREGATE(15,3,('Tables calc'!$V$24:$V$539=1)/('Tables calc'!$V$24:$V$539=1)*(ROW('Tables calc'!$V$24:$V$539)-ROW('Tables calc'!$V$23)),E305)))))</f>
        <v/>
      </c>
      <c r="E305" s="69">
        <v>304</v>
      </c>
      <c r="F305" s="69" t="str">
        <f t="shared" si="36"/>
        <v/>
      </c>
      <c r="G305" s="69" t="str">
        <f t="shared" si="37"/>
        <v/>
      </c>
      <c r="H305" s="69" t="str">
        <f t="shared" si="44"/>
        <v/>
      </c>
      <c r="I305" s="69" t="str">
        <f t="shared" si="38"/>
        <v/>
      </c>
      <c r="J305" s="69" t="str">
        <f t="shared" si="39"/>
        <v/>
      </c>
      <c r="K305" s="69" t="str">
        <f t="shared" si="40"/>
        <v/>
      </c>
      <c r="L305" s="69" t="str">
        <f t="shared" si="41"/>
        <v/>
      </c>
      <c r="M305" s="69" t="str">
        <f t="shared" si="42"/>
        <v/>
      </c>
    </row>
    <row r="306" spans="1:13" x14ac:dyDescent="0.3">
      <c r="A306" s="606" t="str" cm="1">
        <f t="array" ref="A306">IF(E306='Tables calc'!$U$1+1,"Totals:",IF(A305="Totals:","",IF(A305="","",INDEX('Tables calc'!$R$24:$R$539,_xlfn.AGGREGATE(15,3,('Tables calc'!$V$24:$V$539=1)/('Tables calc'!$V$24:$V$539=1)*(ROW('Tables calc'!$V$24:$V$539)-ROW('Tables calc'!$V$23)),E306)))))</f>
        <v/>
      </c>
      <c r="B306" s="606" t="str" cm="1">
        <f t="array" ref="B306">IF(E306='Tables calc'!$U$1+1,"#",IF(B305="#","",IF(B305="","",INDEX('Tables calc'!$S$24:$S$539,_xlfn.AGGREGATE(15,3,('Tables calc'!$V$24:$V$539=1)/('Tables calc'!$V$24:$V$539=1)*(ROW('Tables calc'!$V$24:$V$539)-ROW('Tables calc'!$V$23)),E306)))))</f>
        <v/>
      </c>
      <c r="C306" s="607" t="str">
        <f t="shared" si="43"/>
        <v/>
      </c>
      <c r="D306" s="608" t="str" cm="1">
        <f t="array" ref="D306">IF(E306='Tables calc'!$U$1+1,'Tables calc'!$Y$24,IF(D305='Tables calc'!$Y$24,"",IF(D305="","",INDEX('Tables calc'!$T$24:$T$539,_xlfn.AGGREGATE(15,3,('Tables calc'!$V$24:$V$539=1)/('Tables calc'!$V$24:$V$539=1)*(ROW('Tables calc'!$V$24:$V$539)-ROW('Tables calc'!$V$23)),E306)))))</f>
        <v/>
      </c>
      <c r="E306" s="69">
        <v>305</v>
      </c>
      <c r="F306" s="69" t="str">
        <f t="shared" si="36"/>
        <v/>
      </c>
      <c r="G306" s="69" t="str">
        <f t="shared" si="37"/>
        <v/>
      </c>
      <c r="H306" s="69" t="str">
        <f t="shared" si="44"/>
        <v/>
      </c>
      <c r="I306" s="69" t="str">
        <f t="shared" si="38"/>
        <v/>
      </c>
      <c r="J306" s="69" t="str">
        <f t="shared" si="39"/>
        <v/>
      </c>
      <c r="K306" s="69" t="str">
        <f t="shared" si="40"/>
        <v/>
      </c>
      <c r="L306" s="69" t="str">
        <f t="shared" si="41"/>
        <v/>
      </c>
      <c r="M306" s="69" t="str">
        <f t="shared" si="42"/>
        <v/>
      </c>
    </row>
    <row r="307" spans="1:13" x14ac:dyDescent="0.3">
      <c r="A307" s="606" t="str" cm="1">
        <f t="array" ref="A307">IF(E307='Tables calc'!$U$1+1,"Totals:",IF(A306="Totals:","",IF(A306="","",INDEX('Tables calc'!$R$24:$R$539,_xlfn.AGGREGATE(15,3,('Tables calc'!$V$24:$V$539=1)/('Tables calc'!$V$24:$V$539=1)*(ROW('Tables calc'!$V$24:$V$539)-ROW('Tables calc'!$V$23)),E307)))))</f>
        <v/>
      </c>
      <c r="B307" s="606" t="str" cm="1">
        <f t="array" ref="B307">IF(E307='Tables calc'!$U$1+1,"#",IF(B306="#","",IF(B306="","",INDEX('Tables calc'!$S$24:$S$539,_xlfn.AGGREGATE(15,3,('Tables calc'!$V$24:$V$539=1)/('Tables calc'!$V$24:$V$539=1)*(ROW('Tables calc'!$V$24:$V$539)-ROW('Tables calc'!$V$23)),E307)))))</f>
        <v/>
      </c>
      <c r="C307" s="607" t="str">
        <f t="shared" si="43"/>
        <v/>
      </c>
      <c r="D307" s="608" t="str" cm="1">
        <f t="array" ref="D307">IF(E307='Tables calc'!$U$1+1,'Tables calc'!$Y$24,IF(D306='Tables calc'!$Y$24,"",IF(D306="","",INDEX('Tables calc'!$T$24:$T$539,_xlfn.AGGREGATE(15,3,('Tables calc'!$V$24:$V$539=1)/('Tables calc'!$V$24:$V$539=1)*(ROW('Tables calc'!$V$24:$V$539)-ROW('Tables calc'!$V$23)),E307)))))</f>
        <v/>
      </c>
      <c r="E307" s="69">
        <v>306</v>
      </c>
      <c r="F307" s="69" t="str">
        <f t="shared" si="36"/>
        <v/>
      </c>
      <c r="G307" s="69" t="str">
        <f t="shared" si="37"/>
        <v/>
      </c>
      <c r="H307" s="69" t="str">
        <f t="shared" si="44"/>
        <v/>
      </c>
      <c r="I307" s="69" t="str">
        <f t="shared" si="38"/>
        <v/>
      </c>
      <c r="J307" s="69" t="str">
        <f t="shared" si="39"/>
        <v/>
      </c>
      <c r="K307" s="69" t="str">
        <f t="shared" si="40"/>
        <v/>
      </c>
      <c r="L307" s="69" t="str">
        <f t="shared" si="41"/>
        <v/>
      </c>
      <c r="M307" s="69" t="str">
        <f t="shared" si="42"/>
        <v/>
      </c>
    </row>
    <row r="308" spans="1:13" x14ac:dyDescent="0.3">
      <c r="A308" s="606" t="str" cm="1">
        <f t="array" ref="A308">IF(E308='Tables calc'!$U$1+1,"Totals:",IF(A307="Totals:","",IF(A307="","",INDEX('Tables calc'!$R$24:$R$539,_xlfn.AGGREGATE(15,3,('Tables calc'!$V$24:$V$539=1)/('Tables calc'!$V$24:$V$539=1)*(ROW('Tables calc'!$V$24:$V$539)-ROW('Tables calc'!$V$23)),E308)))))</f>
        <v/>
      </c>
      <c r="B308" s="606" t="str" cm="1">
        <f t="array" ref="B308">IF(E308='Tables calc'!$U$1+1,"#",IF(B307="#","",IF(B307="","",INDEX('Tables calc'!$S$24:$S$539,_xlfn.AGGREGATE(15,3,('Tables calc'!$V$24:$V$539=1)/('Tables calc'!$V$24:$V$539=1)*(ROW('Tables calc'!$V$24:$V$539)-ROW('Tables calc'!$V$23)),E308)))))</f>
        <v/>
      </c>
      <c r="C308" s="607" t="str">
        <f t="shared" si="43"/>
        <v/>
      </c>
      <c r="D308" s="608" t="str" cm="1">
        <f t="array" ref="D308">IF(E308='Tables calc'!$U$1+1,'Tables calc'!$Y$24,IF(D307='Tables calc'!$Y$24,"",IF(D307="","",INDEX('Tables calc'!$T$24:$T$539,_xlfn.AGGREGATE(15,3,('Tables calc'!$V$24:$V$539=1)/('Tables calc'!$V$24:$V$539=1)*(ROW('Tables calc'!$V$24:$V$539)-ROW('Tables calc'!$V$23)),E308)))))</f>
        <v/>
      </c>
      <c r="E308" s="69">
        <v>307</v>
      </c>
      <c r="F308" s="69" t="str">
        <f t="shared" si="36"/>
        <v/>
      </c>
      <c r="G308" s="69" t="str">
        <f t="shared" si="37"/>
        <v/>
      </c>
      <c r="H308" s="69" t="str">
        <f t="shared" si="44"/>
        <v/>
      </c>
      <c r="I308" s="69" t="str">
        <f t="shared" si="38"/>
        <v/>
      </c>
      <c r="J308" s="69" t="str">
        <f t="shared" si="39"/>
        <v/>
      </c>
      <c r="K308" s="69" t="str">
        <f t="shared" si="40"/>
        <v/>
      </c>
      <c r="L308" s="69" t="str">
        <f t="shared" si="41"/>
        <v/>
      </c>
      <c r="M308" s="69" t="str">
        <f t="shared" si="42"/>
        <v/>
      </c>
    </row>
    <row r="309" spans="1:13" x14ac:dyDescent="0.3">
      <c r="A309" s="606" t="str" cm="1">
        <f t="array" ref="A309">IF(E309='Tables calc'!$U$1+1,"Totals:",IF(A308="Totals:","",IF(A308="","",INDEX('Tables calc'!$R$24:$R$539,_xlfn.AGGREGATE(15,3,('Tables calc'!$V$24:$V$539=1)/('Tables calc'!$V$24:$V$539=1)*(ROW('Tables calc'!$V$24:$V$539)-ROW('Tables calc'!$V$23)),E309)))))</f>
        <v/>
      </c>
      <c r="B309" s="606" t="str" cm="1">
        <f t="array" ref="B309">IF(E309='Tables calc'!$U$1+1,"#",IF(B308="#","",IF(B308="","",INDEX('Tables calc'!$S$24:$S$539,_xlfn.AGGREGATE(15,3,('Tables calc'!$V$24:$V$539=1)/('Tables calc'!$V$24:$V$539=1)*(ROW('Tables calc'!$V$24:$V$539)-ROW('Tables calc'!$V$23)),E309)))))</f>
        <v/>
      </c>
      <c r="C309" s="607" t="str">
        <f t="shared" si="43"/>
        <v/>
      </c>
      <c r="D309" s="608" t="str" cm="1">
        <f t="array" ref="D309">IF(E309='Tables calc'!$U$1+1,'Tables calc'!$Y$24,IF(D308='Tables calc'!$Y$24,"",IF(D308="","",INDEX('Tables calc'!$T$24:$T$539,_xlfn.AGGREGATE(15,3,('Tables calc'!$V$24:$V$539=1)/('Tables calc'!$V$24:$V$539=1)*(ROW('Tables calc'!$V$24:$V$539)-ROW('Tables calc'!$V$23)),E309)))))</f>
        <v/>
      </c>
      <c r="E309" s="69">
        <v>308</v>
      </c>
      <c r="F309" s="69" t="str">
        <f t="shared" si="36"/>
        <v/>
      </c>
      <c r="G309" s="69" t="str">
        <f t="shared" si="37"/>
        <v/>
      </c>
      <c r="H309" s="69" t="str">
        <f t="shared" si="44"/>
        <v/>
      </c>
      <c r="I309" s="69" t="str">
        <f t="shared" si="38"/>
        <v/>
      </c>
      <c r="J309" s="69" t="str">
        <f t="shared" si="39"/>
        <v/>
      </c>
      <c r="K309" s="69" t="str">
        <f t="shared" si="40"/>
        <v/>
      </c>
      <c r="L309" s="69" t="str">
        <f t="shared" si="41"/>
        <v/>
      </c>
      <c r="M309" s="69" t="str">
        <f t="shared" si="42"/>
        <v/>
      </c>
    </row>
    <row r="310" spans="1:13" x14ac:dyDescent="0.3">
      <c r="A310" s="606" t="str" cm="1">
        <f t="array" ref="A310">IF(E310='Tables calc'!$U$1+1,"Totals:",IF(A309="Totals:","",IF(A309="","",INDEX('Tables calc'!$R$24:$R$539,_xlfn.AGGREGATE(15,3,('Tables calc'!$V$24:$V$539=1)/('Tables calc'!$V$24:$V$539=1)*(ROW('Tables calc'!$V$24:$V$539)-ROW('Tables calc'!$V$23)),E310)))))</f>
        <v/>
      </c>
      <c r="B310" s="606" t="str" cm="1">
        <f t="array" ref="B310">IF(E310='Tables calc'!$U$1+1,"#",IF(B309="#","",IF(B309="","",INDEX('Tables calc'!$S$24:$S$539,_xlfn.AGGREGATE(15,3,('Tables calc'!$V$24:$V$539=1)/('Tables calc'!$V$24:$V$539=1)*(ROW('Tables calc'!$V$24:$V$539)-ROW('Tables calc'!$V$23)),E310)))))</f>
        <v/>
      </c>
      <c r="C310" s="607" t="str">
        <f t="shared" si="43"/>
        <v/>
      </c>
      <c r="D310" s="608" t="str" cm="1">
        <f t="array" ref="D310">IF(E310='Tables calc'!$U$1+1,'Tables calc'!$Y$24,IF(D309='Tables calc'!$Y$24,"",IF(D309="","",INDEX('Tables calc'!$T$24:$T$539,_xlfn.AGGREGATE(15,3,('Tables calc'!$V$24:$V$539=1)/('Tables calc'!$V$24:$V$539=1)*(ROW('Tables calc'!$V$24:$V$539)-ROW('Tables calc'!$V$23)),E310)))))</f>
        <v/>
      </c>
      <c r="E310" s="69">
        <v>309</v>
      </c>
      <c r="F310" s="69" t="str">
        <f t="shared" si="36"/>
        <v/>
      </c>
      <c r="G310" s="69" t="str">
        <f t="shared" si="37"/>
        <v/>
      </c>
      <c r="H310" s="69" t="str">
        <f t="shared" si="44"/>
        <v/>
      </c>
      <c r="I310" s="69" t="str">
        <f t="shared" si="38"/>
        <v/>
      </c>
      <c r="J310" s="69" t="str">
        <f t="shared" si="39"/>
        <v/>
      </c>
      <c r="K310" s="69" t="str">
        <f t="shared" si="40"/>
        <v/>
      </c>
      <c r="L310" s="69" t="str">
        <f t="shared" si="41"/>
        <v/>
      </c>
      <c r="M310" s="69" t="str">
        <f t="shared" si="42"/>
        <v/>
      </c>
    </row>
    <row r="311" spans="1:13" x14ac:dyDescent="0.3">
      <c r="A311" s="606" t="str" cm="1">
        <f t="array" ref="A311">IF(E311='Tables calc'!$U$1+1,"Totals:",IF(A310="Totals:","",IF(A310="","",INDEX('Tables calc'!$R$24:$R$539,_xlfn.AGGREGATE(15,3,('Tables calc'!$V$24:$V$539=1)/('Tables calc'!$V$24:$V$539=1)*(ROW('Tables calc'!$V$24:$V$539)-ROW('Tables calc'!$V$23)),E311)))))</f>
        <v/>
      </c>
      <c r="B311" s="606" t="str" cm="1">
        <f t="array" ref="B311">IF(E311='Tables calc'!$U$1+1,"#",IF(B310="#","",IF(B310="","",INDEX('Tables calc'!$S$24:$S$539,_xlfn.AGGREGATE(15,3,('Tables calc'!$V$24:$V$539=1)/('Tables calc'!$V$24:$V$539=1)*(ROW('Tables calc'!$V$24:$V$539)-ROW('Tables calc'!$V$23)),E311)))))</f>
        <v/>
      </c>
      <c r="C311" s="607" t="str">
        <f t="shared" si="43"/>
        <v/>
      </c>
      <c r="D311" s="608" t="str" cm="1">
        <f t="array" ref="D311">IF(E311='Tables calc'!$U$1+1,'Tables calc'!$Y$24,IF(D310='Tables calc'!$Y$24,"",IF(D310="","",INDEX('Tables calc'!$T$24:$T$539,_xlfn.AGGREGATE(15,3,('Tables calc'!$V$24:$V$539=1)/('Tables calc'!$V$24:$V$539=1)*(ROW('Tables calc'!$V$24:$V$539)-ROW('Tables calc'!$V$23)),E311)))))</f>
        <v/>
      </c>
      <c r="E311" s="69">
        <v>310</v>
      </c>
      <c r="F311" s="69" t="str">
        <f t="shared" si="36"/>
        <v/>
      </c>
      <c r="G311" s="69" t="str">
        <f t="shared" si="37"/>
        <v/>
      </c>
      <c r="H311" s="69" t="str">
        <f t="shared" si="44"/>
        <v/>
      </c>
      <c r="I311" s="69" t="str">
        <f t="shared" si="38"/>
        <v/>
      </c>
      <c r="J311" s="69" t="str">
        <f t="shared" si="39"/>
        <v/>
      </c>
      <c r="K311" s="69" t="str">
        <f t="shared" si="40"/>
        <v/>
      </c>
      <c r="L311" s="69" t="str">
        <f t="shared" si="41"/>
        <v/>
      </c>
      <c r="M311" s="69" t="str">
        <f t="shared" si="42"/>
        <v/>
      </c>
    </row>
    <row r="312" spans="1:13" x14ac:dyDescent="0.3">
      <c r="A312" s="606" t="str" cm="1">
        <f t="array" ref="A312">IF(E312='Tables calc'!$U$1+1,"Totals:",IF(A311="Totals:","",IF(A311="","",INDEX('Tables calc'!$R$24:$R$539,_xlfn.AGGREGATE(15,3,('Tables calc'!$V$24:$V$539=1)/('Tables calc'!$V$24:$V$539=1)*(ROW('Tables calc'!$V$24:$V$539)-ROW('Tables calc'!$V$23)),E312)))))</f>
        <v/>
      </c>
      <c r="B312" s="606" t="str" cm="1">
        <f t="array" ref="B312">IF(E312='Tables calc'!$U$1+1,"#",IF(B311="#","",IF(B311="","",INDEX('Tables calc'!$S$24:$S$539,_xlfn.AGGREGATE(15,3,('Tables calc'!$V$24:$V$539=1)/('Tables calc'!$V$24:$V$539=1)*(ROW('Tables calc'!$V$24:$V$539)-ROW('Tables calc'!$V$23)),E312)))))</f>
        <v/>
      </c>
      <c r="C312" s="607" t="str">
        <f t="shared" si="43"/>
        <v/>
      </c>
      <c r="D312" s="608" t="str" cm="1">
        <f t="array" ref="D312">IF(E312='Tables calc'!$U$1+1,'Tables calc'!$Y$24,IF(D311='Tables calc'!$Y$24,"",IF(D311="","",INDEX('Tables calc'!$T$24:$T$539,_xlfn.AGGREGATE(15,3,('Tables calc'!$V$24:$V$539=1)/('Tables calc'!$V$24:$V$539=1)*(ROW('Tables calc'!$V$24:$V$539)-ROW('Tables calc'!$V$23)),E312)))))</f>
        <v/>
      </c>
      <c r="E312" s="69">
        <v>311</v>
      </c>
      <c r="F312" s="69" t="str">
        <f t="shared" si="36"/>
        <v/>
      </c>
      <c r="G312" s="69" t="str">
        <f t="shared" si="37"/>
        <v/>
      </c>
      <c r="H312" s="69" t="str">
        <f t="shared" si="44"/>
        <v/>
      </c>
      <c r="I312" s="69" t="str">
        <f t="shared" si="38"/>
        <v/>
      </c>
      <c r="J312" s="69" t="str">
        <f t="shared" si="39"/>
        <v/>
      </c>
      <c r="K312" s="69" t="str">
        <f t="shared" si="40"/>
        <v/>
      </c>
      <c r="L312" s="69" t="str">
        <f t="shared" si="41"/>
        <v/>
      </c>
      <c r="M312" s="69" t="str">
        <f t="shared" si="42"/>
        <v/>
      </c>
    </row>
    <row r="313" spans="1:13" x14ac:dyDescent="0.3">
      <c r="A313" s="606" t="str" cm="1">
        <f t="array" ref="A313">IF(E313='Tables calc'!$U$1+1,"Totals:",IF(A312="Totals:","",IF(A312="","",INDEX('Tables calc'!$R$24:$R$539,_xlfn.AGGREGATE(15,3,('Tables calc'!$V$24:$V$539=1)/('Tables calc'!$V$24:$V$539=1)*(ROW('Tables calc'!$V$24:$V$539)-ROW('Tables calc'!$V$23)),E313)))))</f>
        <v/>
      </c>
      <c r="B313" s="606" t="str" cm="1">
        <f t="array" ref="B313">IF(E313='Tables calc'!$U$1+1,"#",IF(B312="#","",IF(B312="","",INDEX('Tables calc'!$S$24:$S$539,_xlfn.AGGREGATE(15,3,('Tables calc'!$V$24:$V$539=1)/('Tables calc'!$V$24:$V$539=1)*(ROW('Tables calc'!$V$24:$V$539)-ROW('Tables calc'!$V$23)),E313)))))</f>
        <v/>
      </c>
      <c r="C313" s="607" t="str">
        <f t="shared" si="43"/>
        <v/>
      </c>
      <c r="D313" s="608" t="str" cm="1">
        <f t="array" ref="D313">IF(E313='Tables calc'!$U$1+1,'Tables calc'!$Y$24,IF(D312='Tables calc'!$Y$24,"",IF(D312="","",INDEX('Tables calc'!$T$24:$T$539,_xlfn.AGGREGATE(15,3,('Tables calc'!$V$24:$V$539=1)/('Tables calc'!$V$24:$V$539=1)*(ROW('Tables calc'!$V$24:$V$539)-ROW('Tables calc'!$V$23)),E313)))))</f>
        <v/>
      </c>
      <c r="E313" s="69">
        <v>312</v>
      </c>
      <c r="F313" s="69" t="str">
        <f t="shared" si="36"/>
        <v/>
      </c>
      <c r="G313" s="69" t="str">
        <f t="shared" si="37"/>
        <v/>
      </c>
      <c r="H313" s="69" t="str">
        <f t="shared" si="44"/>
        <v/>
      </c>
      <c r="I313" s="69" t="str">
        <f t="shared" si="38"/>
        <v/>
      </c>
      <c r="J313" s="69" t="str">
        <f t="shared" si="39"/>
        <v/>
      </c>
      <c r="K313" s="69" t="str">
        <f t="shared" si="40"/>
        <v/>
      </c>
      <c r="L313" s="69" t="str">
        <f t="shared" si="41"/>
        <v/>
      </c>
      <c r="M313" s="69" t="str">
        <f t="shared" si="42"/>
        <v/>
      </c>
    </row>
    <row r="314" spans="1:13" x14ac:dyDescent="0.3">
      <c r="A314" s="606" t="str" cm="1">
        <f t="array" ref="A314">IF(E314='Tables calc'!$U$1+1,"Totals:",IF(A313="Totals:","",IF(A313="","",INDEX('Tables calc'!$R$24:$R$539,_xlfn.AGGREGATE(15,3,('Tables calc'!$V$24:$V$539=1)/('Tables calc'!$V$24:$V$539=1)*(ROW('Tables calc'!$V$24:$V$539)-ROW('Tables calc'!$V$23)),E314)))))</f>
        <v/>
      </c>
      <c r="B314" s="606" t="str" cm="1">
        <f t="array" ref="B314">IF(E314='Tables calc'!$U$1+1,"#",IF(B313="#","",IF(B313="","",INDEX('Tables calc'!$S$24:$S$539,_xlfn.AGGREGATE(15,3,('Tables calc'!$V$24:$V$539=1)/('Tables calc'!$V$24:$V$539=1)*(ROW('Tables calc'!$V$24:$V$539)-ROW('Tables calc'!$V$23)),E314)))))</f>
        <v/>
      </c>
      <c r="C314" s="607" t="str">
        <f t="shared" si="43"/>
        <v/>
      </c>
      <c r="D314" s="608" t="str" cm="1">
        <f t="array" ref="D314">IF(E314='Tables calc'!$U$1+1,'Tables calc'!$Y$24,IF(D313='Tables calc'!$Y$24,"",IF(D313="","",INDEX('Tables calc'!$T$24:$T$539,_xlfn.AGGREGATE(15,3,('Tables calc'!$V$24:$V$539=1)/('Tables calc'!$V$24:$V$539=1)*(ROW('Tables calc'!$V$24:$V$539)-ROW('Tables calc'!$V$23)),E314)))))</f>
        <v/>
      </c>
      <c r="E314" s="69">
        <v>313</v>
      </c>
      <c r="F314" s="69" t="str">
        <f t="shared" si="36"/>
        <v/>
      </c>
      <c r="G314" s="69" t="str">
        <f t="shared" si="37"/>
        <v/>
      </c>
      <c r="H314" s="69" t="str">
        <f t="shared" si="44"/>
        <v/>
      </c>
      <c r="I314" s="69" t="str">
        <f t="shared" si="38"/>
        <v/>
      </c>
      <c r="J314" s="69" t="str">
        <f t="shared" si="39"/>
        <v/>
      </c>
      <c r="K314" s="69" t="str">
        <f t="shared" si="40"/>
        <v/>
      </c>
      <c r="L314" s="69" t="str">
        <f t="shared" si="41"/>
        <v/>
      </c>
      <c r="M314" s="69" t="str">
        <f t="shared" si="42"/>
        <v/>
      </c>
    </row>
    <row r="315" spans="1:13" x14ac:dyDescent="0.3">
      <c r="A315" s="606" t="str" cm="1">
        <f t="array" ref="A315">IF(E315='Tables calc'!$U$1+1,"Totals:",IF(A314="Totals:","",IF(A314="","",INDEX('Tables calc'!$R$24:$R$539,_xlfn.AGGREGATE(15,3,('Tables calc'!$V$24:$V$539=1)/('Tables calc'!$V$24:$V$539=1)*(ROW('Tables calc'!$V$24:$V$539)-ROW('Tables calc'!$V$23)),E315)))))</f>
        <v/>
      </c>
      <c r="B315" s="606" t="str" cm="1">
        <f t="array" ref="B315">IF(E315='Tables calc'!$U$1+1,"#",IF(B314="#","",IF(B314="","",INDEX('Tables calc'!$S$24:$S$539,_xlfn.AGGREGATE(15,3,('Tables calc'!$V$24:$V$539=1)/('Tables calc'!$V$24:$V$539=1)*(ROW('Tables calc'!$V$24:$V$539)-ROW('Tables calc'!$V$23)),E315)))))</f>
        <v/>
      </c>
      <c r="C315" s="607" t="str">
        <f t="shared" si="43"/>
        <v/>
      </c>
      <c r="D315" s="608" t="str" cm="1">
        <f t="array" ref="D315">IF(E315='Tables calc'!$U$1+1,'Tables calc'!$Y$24,IF(D314='Tables calc'!$Y$24,"",IF(D314="","",INDEX('Tables calc'!$T$24:$T$539,_xlfn.AGGREGATE(15,3,('Tables calc'!$V$24:$V$539=1)/('Tables calc'!$V$24:$V$539=1)*(ROW('Tables calc'!$V$24:$V$539)-ROW('Tables calc'!$V$23)),E315)))))</f>
        <v/>
      </c>
      <c r="E315" s="69">
        <v>314</v>
      </c>
      <c r="F315" s="69" t="str">
        <f t="shared" si="36"/>
        <v/>
      </c>
      <c r="G315" s="69" t="str">
        <f t="shared" si="37"/>
        <v/>
      </c>
      <c r="H315" s="69" t="str">
        <f t="shared" si="44"/>
        <v/>
      </c>
      <c r="I315" s="69" t="str">
        <f t="shared" si="38"/>
        <v/>
      </c>
      <c r="J315" s="69" t="str">
        <f t="shared" si="39"/>
        <v/>
      </c>
      <c r="K315" s="69" t="str">
        <f t="shared" si="40"/>
        <v/>
      </c>
      <c r="L315" s="69" t="str">
        <f t="shared" si="41"/>
        <v/>
      </c>
      <c r="M315" s="69" t="str">
        <f t="shared" si="42"/>
        <v/>
      </c>
    </row>
    <row r="316" spans="1:13" x14ac:dyDescent="0.3">
      <c r="A316" s="606" t="str" cm="1">
        <f t="array" ref="A316">IF(E316='Tables calc'!$U$1+1,"Totals:",IF(A315="Totals:","",IF(A315="","",INDEX('Tables calc'!$R$24:$R$539,_xlfn.AGGREGATE(15,3,('Tables calc'!$V$24:$V$539=1)/('Tables calc'!$V$24:$V$539=1)*(ROW('Tables calc'!$V$24:$V$539)-ROW('Tables calc'!$V$23)),E316)))))</f>
        <v/>
      </c>
      <c r="B316" s="606" t="str" cm="1">
        <f t="array" ref="B316">IF(E316='Tables calc'!$U$1+1,"#",IF(B315="#","",IF(B315="","",INDEX('Tables calc'!$S$24:$S$539,_xlfn.AGGREGATE(15,3,('Tables calc'!$V$24:$V$539=1)/('Tables calc'!$V$24:$V$539=1)*(ROW('Tables calc'!$V$24:$V$539)-ROW('Tables calc'!$V$23)),E316)))))</f>
        <v/>
      </c>
      <c r="C316" s="607" t="str">
        <f t="shared" si="43"/>
        <v/>
      </c>
      <c r="D316" s="608" t="str" cm="1">
        <f t="array" ref="D316">IF(E316='Tables calc'!$U$1+1,'Tables calc'!$Y$24,IF(D315='Tables calc'!$Y$24,"",IF(D315="","",INDEX('Tables calc'!$T$24:$T$539,_xlfn.AGGREGATE(15,3,('Tables calc'!$V$24:$V$539=1)/('Tables calc'!$V$24:$V$539=1)*(ROW('Tables calc'!$V$24:$V$539)-ROW('Tables calc'!$V$23)),E316)))))</f>
        <v/>
      </c>
      <c r="E316" s="69">
        <v>315</v>
      </c>
      <c r="F316" s="69" t="str">
        <f t="shared" si="36"/>
        <v/>
      </c>
      <c r="G316" s="69" t="str">
        <f t="shared" si="37"/>
        <v/>
      </c>
      <c r="H316" s="69" t="str">
        <f t="shared" si="44"/>
        <v/>
      </c>
      <c r="I316" s="69" t="str">
        <f t="shared" si="38"/>
        <v/>
      </c>
      <c r="J316" s="69" t="str">
        <f t="shared" si="39"/>
        <v/>
      </c>
      <c r="K316" s="69" t="str">
        <f t="shared" si="40"/>
        <v/>
      </c>
      <c r="L316" s="69" t="str">
        <f t="shared" si="41"/>
        <v/>
      </c>
      <c r="M316" s="69" t="str">
        <f t="shared" si="42"/>
        <v/>
      </c>
    </row>
    <row r="317" spans="1:13" x14ac:dyDescent="0.3">
      <c r="A317" s="606" t="str" cm="1">
        <f t="array" ref="A317">IF(E317='Tables calc'!$U$1+1,"Totals:",IF(A316="Totals:","",IF(A316="","",INDEX('Tables calc'!$R$24:$R$539,_xlfn.AGGREGATE(15,3,('Tables calc'!$V$24:$V$539=1)/('Tables calc'!$V$24:$V$539=1)*(ROW('Tables calc'!$V$24:$V$539)-ROW('Tables calc'!$V$23)),E317)))))</f>
        <v/>
      </c>
      <c r="B317" s="606" t="str" cm="1">
        <f t="array" ref="B317">IF(E317='Tables calc'!$U$1+1,"#",IF(B316="#","",IF(B316="","",INDEX('Tables calc'!$S$24:$S$539,_xlfn.AGGREGATE(15,3,('Tables calc'!$V$24:$V$539=1)/('Tables calc'!$V$24:$V$539=1)*(ROW('Tables calc'!$V$24:$V$539)-ROW('Tables calc'!$V$23)),E317)))))</f>
        <v/>
      </c>
      <c r="C317" s="607" t="str">
        <f t="shared" si="43"/>
        <v/>
      </c>
      <c r="D317" s="608" t="str" cm="1">
        <f t="array" ref="D317">IF(E317='Tables calc'!$U$1+1,'Tables calc'!$Y$24,IF(D316='Tables calc'!$Y$24,"",IF(D316="","",INDEX('Tables calc'!$T$24:$T$539,_xlfn.AGGREGATE(15,3,('Tables calc'!$V$24:$V$539=1)/('Tables calc'!$V$24:$V$539=1)*(ROW('Tables calc'!$V$24:$V$539)-ROW('Tables calc'!$V$23)),E317)))))</f>
        <v/>
      </c>
      <c r="E317" s="69">
        <v>316</v>
      </c>
      <c r="F317" s="69" t="str">
        <f t="shared" si="36"/>
        <v/>
      </c>
      <c r="G317" s="69" t="str">
        <f t="shared" si="37"/>
        <v/>
      </c>
      <c r="H317" s="69" t="str">
        <f t="shared" si="44"/>
        <v/>
      </c>
      <c r="I317" s="69" t="str">
        <f t="shared" si="38"/>
        <v/>
      </c>
      <c r="J317" s="69" t="str">
        <f t="shared" si="39"/>
        <v/>
      </c>
      <c r="K317" s="69" t="str">
        <f t="shared" si="40"/>
        <v/>
      </c>
      <c r="L317" s="69" t="str">
        <f t="shared" si="41"/>
        <v/>
      </c>
      <c r="M317" s="69" t="str">
        <f t="shared" si="42"/>
        <v/>
      </c>
    </row>
    <row r="318" spans="1:13" x14ac:dyDescent="0.3">
      <c r="A318" s="606" t="str" cm="1">
        <f t="array" ref="A318">IF(E318='Tables calc'!$U$1+1,"Totals:",IF(A317="Totals:","",IF(A317="","",INDEX('Tables calc'!$R$24:$R$539,_xlfn.AGGREGATE(15,3,('Tables calc'!$V$24:$V$539=1)/('Tables calc'!$V$24:$V$539=1)*(ROW('Tables calc'!$V$24:$V$539)-ROW('Tables calc'!$V$23)),E318)))))</f>
        <v/>
      </c>
      <c r="B318" s="606" t="str" cm="1">
        <f t="array" ref="B318">IF(E318='Tables calc'!$U$1+1,"#",IF(B317="#","",IF(B317="","",INDEX('Tables calc'!$S$24:$S$539,_xlfn.AGGREGATE(15,3,('Tables calc'!$V$24:$V$539=1)/('Tables calc'!$V$24:$V$539=1)*(ROW('Tables calc'!$V$24:$V$539)-ROW('Tables calc'!$V$23)),E318)))))</f>
        <v/>
      </c>
      <c r="C318" s="607" t="str">
        <f t="shared" si="43"/>
        <v/>
      </c>
      <c r="D318" s="608" t="str" cm="1">
        <f t="array" ref="D318">IF(E318='Tables calc'!$U$1+1,'Tables calc'!$Y$24,IF(D317='Tables calc'!$Y$24,"",IF(D317="","",INDEX('Tables calc'!$T$24:$T$539,_xlfn.AGGREGATE(15,3,('Tables calc'!$V$24:$V$539=1)/('Tables calc'!$V$24:$V$539=1)*(ROW('Tables calc'!$V$24:$V$539)-ROW('Tables calc'!$V$23)),E318)))))</f>
        <v/>
      </c>
      <c r="E318" s="69">
        <v>317</v>
      </c>
      <c r="F318" s="69" t="str">
        <f t="shared" si="36"/>
        <v/>
      </c>
      <c r="G318" s="69" t="str">
        <f t="shared" si="37"/>
        <v/>
      </c>
      <c r="H318" s="69" t="str">
        <f t="shared" si="44"/>
        <v/>
      </c>
      <c r="I318" s="69" t="str">
        <f t="shared" si="38"/>
        <v/>
      </c>
      <c r="J318" s="69" t="str">
        <f t="shared" si="39"/>
        <v/>
      </c>
      <c r="K318" s="69" t="str">
        <f t="shared" si="40"/>
        <v/>
      </c>
      <c r="L318" s="69" t="str">
        <f t="shared" si="41"/>
        <v/>
      </c>
      <c r="M318" s="69" t="str">
        <f t="shared" si="42"/>
        <v/>
      </c>
    </row>
    <row r="319" spans="1:13" x14ac:dyDescent="0.3">
      <c r="A319" s="606" t="str" cm="1">
        <f t="array" ref="A319">IF(E319='Tables calc'!$U$1+1,"Totals:",IF(A318="Totals:","",IF(A318="","",INDEX('Tables calc'!$R$24:$R$539,_xlfn.AGGREGATE(15,3,('Tables calc'!$V$24:$V$539=1)/('Tables calc'!$V$24:$V$539=1)*(ROW('Tables calc'!$V$24:$V$539)-ROW('Tables calc'!$V$23)),E319)))))</f>
        <v/>
      </c>
      <c r="B319" s="606" t="str" cm="1">
        <f t="array" ref="B319">IF(E319='Tables calc'!$U$1+1,"#",IF(B318="#","",IF(B318="","",INDEX('Tables calc'!$S$24:$S$539,_xlfn.AGGREGATE(15,3,('Tables calc'!$V$24:$V$539=1)/('Tables calc'!$V$24:$V$539=1)*(ROW('Tables calc'!$V$24:$V$539)-ROW('Tables calc'!$V$23)),E319)))))</f>
        <v/>
      </c>
      <c r="C319" s="607" t="str">
        <f t="shared" si="43"/>
        <v/>
      </c>
      <c r="D319" s="608" t="str" cm="1">
        <f t="array" ref="D319">IF(E319='Tables calc'!$U$1+1,'Tables calc'!$Y$24,IF(D318='Tables calc'!$Y$24,"",IF(D318="","",INDEX('Tables calc'!$T$24:$T$539,_xlfn.AGGREGATE(15,3,('Tables calc'!$V$24:$V$539=1)/('Tables calc'!$V$24:$V$539=1)*(ROW('Tables calc'!$V$24:$V$539)-ROW('Tables calc'!$V$23)),E319)))))</f>
        <v/>
      </c>
      <c r="E319" s="69">
        <v>318</v>
      </c>
      <c r="F319" s="69" t="str">
        <f t="shared" si="36"/>
        <v/>
      </c>
      <c r="G319" s="69" t="str">
        <f t="shared" si="37"/>
        <v/>
      </c>
      <c r="H319" s="69" t="str">
        <f t="shared" si="44"/>
        <v/>
      </c>
      <c r="I319" s="69" t="str">
        <f t="shared" si="38"/>
        <v/>
      </c>
      <c r="J319" s="69" t="str">
        <f t="shared" si="39"/>
        <v/>
      </c>
      <c r="K319" s="69" t="str">
        <f t="shared" si="40"/>
        <v/>
      </c>
      <c r="L319" s="69" t="str">
        <f t="shared" si="41"/>
        <v/>
      </c>
      <c r="M319" s="69" t="str">
        <f t="shared" si="42"/>
        <v/>
      </c>
    </row>
    <row r="320" spans="1:13" x14ac:dyDescent="0.3">
      <c r="A320" s="606" t="str" cm="1">
        <f t="array" ref="A320">IF(E320='Tables calc'!$U$1+1,"Totals:",IF(A319="Totals:","",IF(A319="","",INDEX('Tables calc'!$R$24:$R$539,_xlfn.AGGREGATE(15,3,('Tables calc'!$V$24:$V$539=1)/('Tables calc'!$V$24:$V$539=1)*(ROW('Tables calc'!$V$24:$V$539)-ROW('Tables calc'!$V$23)),E320)))))</f>
        <v/>
      </c>
      <c r="B320" s="606" t="str" cm="1">
        <f t="array" ref="B320">IF(E320='Tables calc'!$U$1+1,"#",IF(B319="#","",IF(B319="","",INDEX('Tables calc'!$S$24:$S$539,_xlfn.AGGREGATE(15,3,('Tables calc'!$V$24:$V$539=1)/('Tables calc'!$V$24:$V$539=1)*(ROW('Tables calc'!$V$24:$V$539)-ROW('Tables calc'!$V$23)),E320)))))</f>
        <v/>
      </c>
      <c r="C320" s="607" t="str">
        <f t="shared" si="43"/>
        <v/>
      </c>
      <c r="D320" s="608" t="str" cm="1">
        <f t="array" ref="D320">IF(E320='Tables calc'!$U$1+1,'Tables calc'!$Y$24,IF(D319='Tables calc'!$Y$24,"",IF(D319="","",INDEX('Tables calc'!$T$24:$T$539,_xlfn.AGGREGATE(15,3,('Tables calc'!$V$24:$V$539=1)/('Tables calc'!$V$24:$V$539=1)*(ROW('Tables calc'!$V$24:$V$539)-ROW('Tables calc'!$V$23)),E320)))))</f>
        <v/>
      </c>
      <c r="E320" s="69">
        <v>319</v>
      </c>
      <c r="F320" s="69" t="str">
        <f t="shared" si="36"/>
        <v/>
      </c>
      <c r="G320" s="69" t="str">
        <f t="shared" si="37"/>
        <v/>
      </c>
      <c r="H320" s="69" t="str">
        <f t="shared" si="44"/>
        <v/>
      </c>
      <c r="I320" s="69" t="str">
        <f t="shared" si="38"/>
        <v/>
      </c>
      <c r="J320" s="69" t="str">
        <f t="shared" si="39"/>
        <v/>
      </c>
      <c r="K320" s="69" t="str">
        <f t="shared" si="40"/>
        <v/>
      </c>
      <c r="L320" s="69" t="str">
        <f t="shared" si="41"/>
        <v/>
      </c>
      <c r="M320" s="69" t="str">
        <f t="shared" si="42"/>
        <v/>
      </c>
    </row>
    <row r="321" spans="1:13" x14ac:dyDescent="0.3">
      <c r="A321" s="606" t="str" cm="1">
        <f t="array" ref="A321">IF(E321='Tables calc'!$U$1+1,"Totals:",IF(A320="Totals:","",IF(A320="","",INDEX('Tables calc'!$R$24:$R$539,_xlfn.AGGREGATE(15,3,('Tables calc'!$V$24:$V$539=1)/('Tables calc'!$V$24:$V$539=1)*(ROW('Tables calc'!$V$24:$V$539)-ROW('Tables calc'!$V$23)),E321)))))</f>
        <v/>
      </c>
      <c r="B321" s="606" t="str" cm="1">
        <f t="array" ref="B321">IF(E321='Tables calc'!$U$1+1,"#",IF(B320="#","",IF(B320="","",INDEX('Tables calc'!$S$24:$S$539,_xlfn.AGGREGATE(15,3,('Tables calc'!$V$24:$V$539=1)/('Tables calc'!$V$24:$V$539=1)*(ROW('Tables calc'!$V$24:$V$539)-ROW('Tables calc'!$V$23)),E321)))))</f>
        <v/>
      </c>
      <c r="C321" s="607" t="str">
        <f t="shared" si="43"/>
        <v/>
      </c>
      <c r="D321" s="608" t="str" cm="1">
        <f t="array" ref="D321">IF(E321='Tables calc'!$U$1+1,'Tables calc'!$Y$24,IF(D320='Tables calc'!$Y$24,"",IF(D320="","",INDEX('Tables calc'!$T$24:$T$539,_xlfn.AGGREGATE(15,3,('Tables calc'!$V$24:$V$539=1)/('Tables calc'!$V$24:$V$539=1)*(ROW('Tables calc'!$V$24:$V$539)-ROW('Tables calc'!$V$23)),E321)))))</f>
        <v/>
      </c>
      <c r="E321" s="69">
        <v>320</v>
      </c>
      <c r="F321" s="69" t="str">
        <f t="shared" si="36"/>
        <v/>
      </c>
      <c r="G321" s="69" t="str">
        <f t="shared" si="37"/>
        <v/>
      </c>
      <c r="H321" s="69" t="str">
        <f t="shared" si="44"/>
        <v/>
      </c>
      <c r="I321" s="69" t="str">
        <f t="shared" si="38"/>
        <v/>
      </c>
      <c r="J321" s="69" t="str">
        <f t="shared" si="39"/>
        <v/>
      </c>
      <c r="K321" s="69" t="str">
        <f t="shared" si="40"/>
        <v/>
      </c>
      <c r="L321" s="69" t="str">
        <f t="shared" si="41"/>
        <v/>
      </c>
      <c r="M321" s="69" t="str">
        <f t="shared" si="42"/>
        <v/>
      </c>
    </row>
    <row r="322" spans="1:13" x14ac:dyDescent="0.3">
      <c r="A322" s="606" t="str" cm="1">
        <f t="array" ref="A322">IF(E322='Tables calc'!$U$1+1,"Totals:",IF(A321="Totals:","",IF(A321="","",INDEX('Tables calc'!$R$24:$R$539,_xlfn.AGGREGATE(15,3,('Tables calc'!$V$24:$V$539=1)/('Tables calc'!$V$24:$V$539=1)*(ROW('Tables calc'!$V$24:$V$539)-ROW('Tables calc'!$V$23)),E322)))))</f>
        <v/>
      </c>
      <c r="B322" s="606" t="str" cm="1">
        <f t="array" ref="B322">IF(E322='Tables calc'!$U$1+1,"#",IF(B321="#","",IF(B321="","",INDEX('Tables calc'!$S$24:$S$539,_xlfn.AGGREGATE(15,3,('Tables calc'!$V$24:$V$539=1)/('Tables calc'!$V$24:$V$539=1)*(ROW('Tables calc'!$V$24:$V$539)-ROW('Tables calc'!$V$23)),E322)))))</f>
        <v/>
      </c>
      <c r="C322" s="607" t="str">
        <f t="shared" si="43"/>
        <v/>
      </c>
      <c r="D322" s="608" t="str" cm="1">
        <f t="array" ref="D322">IF(E322='Tables calc'!$U$1+1,'Tables calc'!$Y$24,IF(D321='Tables calc'!$Y$24,"",IF(D321="","",INDEX('Tables calc'!$T$24:$T$539,_xlfn.AGGREGATE(15,3,('Tables calc'!$V$24:$V$539=1)/('Tables calc'!$V$24:$V$539=1)*(ROW('Tables calc'!$V$24:$V$539)-ROW('Tables calc'!$V$23)),E322)))))</f>
        <v/>
      </c>
      <c r="E322" s="69">
        <v>321</v>
      </c>
      <c r="F322" s="69" t="str">
        <f t="shared" ref="F322:F385" si="45">IF(A322="Totals:","STOP",IF(F321="STOP","",IF(F321="","","GO")))</f>
        <v/>
      </c>
      <c r="G322" s="69" t="str">
        <f t="shared" ref="G322:G385" si="46">IF(A322="Totals:","STOP",IF(G321="STOP","",IF(G321="","","GO")))</f>
        <v/>
      </c>
      <c r="H322" s="69" t="str">
        <f t="shared" si="44"/>
        <v/>
      </c>
      <c r="I322" s="69" t="str">
        <f t="shared" ref="I322:I385" si="47">IF(A322="Totals:","STOP",IF(I321="STOP","",IF(I321="","","GO")))</f>
        <v/>
      </c>
      <c r="J322" s="69" t="str">
        <f t="shared" ref="J322:J385" si="48">IF(A322="Totals:","STOP",IF(J321="STOP","",IF(J321="","","GO")))</f>
        <v/>
      </c>
      <c r="K322" s="69" t="str">
        <f t="shared" ref="K322:K385" si="49">IF(A322="Totals:","STOP",IF(K321="STOP","",IF(K321="","","GO")))</f>
        <v/>
      </c>
      <c r="L322" s="69" t="str">
        <f t="shared" ref="L322:L385" si="50">IF(A322="Totals:","STOP",IF(L321="STOP","",IF(L321="","","GO")))</f>
        <v/>
      </c>
      <c r="M322" s="69" t="str">
        <f t="shared" ref="M322:M385" si="51">IF(A322="Totals:","STOP",IF(M321="STOP","",IF(M321="","","GO")))</f>
        <v/>
      </c>
    </row>
    <row r="323" spans="1:13" x14ac:dyDescent="0.3">
      <c r="A323" s="606" t="str" cm="1">
        <f t="array" ref="A323">IF(E323='Tables calc'!$U$1+1,"Totals:",IF(A322="Totals:","",IF(A322="","",INDEX('Tables calc'!$R$24:$R$539,_xlfn.AGGREGATE(15,3,('Tables calc'!$V$24:$V$539=1)/('Tables calc'!$V$24:$V$539=1)*(ROW('Tables calc'!$V$24:$V$539)-ROW('Tables calc'!$V$23)),E323)))))</f>
        <v/>
      </c>
      <c r="B323" s="606" t="str" cm="1">
        <f t="array" ref="B323">IF(E323='Tables calc'!$U$1+1,"#",IF(B322="#","",IF(B322="","",INDEX('Tables calc'!$S$24:$S$539,_xlfn.AGGREGATE(15,3,('Tables calc'!$V$24:$V$539=1)/('Tables calc'!$V$24:$V$539=1)*(ROW('Tables calc'!$V$24:$V$539)-ROW('Tables calc'!$V$23)),E323)))))</f>
        <v/>
      </c>
      <c r="C323" s="607" t="str">
        <f t="shared" ref="C323:C386" si="52">IF(A323="Totals:","",IF(A323="FTE Reduction Exceptions:","*",""))</f>
        <v/>
      </c>
      <c r="D323" s="608" t="str" cm="1">
        <f t="array" ref="D323">IF(E323='Tables calc'!$U$1+1,'Tables calc'!$Y$24,IF(D322='Tables calc'!$Y$24,"",IF(D322="","",INDEX('Tables calc'!$T$24:$T$539,_xlfn.AGGREGATE(15,3,('Tables calc'!$V$24:$V$539=1)/('Tables calc'!$V$24:$V$539=1)*(ROW('Tables calc'!$V$24:$V$539)-ROW('Tables calc'!$V$23)),E323)))))</f>
        <v/>
      </c>
      <c r="E323" s="69">
        <v>322</v>
      </c>
      <c r="F323" s="69" t="str">
        <f t="shared" si="45"/>
        <v/>
      </c>
      <c r="G323" s="69" t="str">
        <f t="shared" si="46"/>
        <v/>
      </c>
      <c r="H323" s="69" t="str">
        <f t="shared" ref="H323:H386" si="53">IF(A323="Totals:","STOP",IF(H322="STOP","",IF(F322="","","GO")))</f>
        <v/>
      </c>
      <c r="I323" s="69" t="str">
        <f t="shared" si="47"/>
        <v/>
      </c>
      <c r="J323" s="69" t="str">
        <f t="shared" si="48"/>
        <v/>
      </c>
      <c r="K323" s="69" t="str">
        <f t="shared" si="49"/>
        <v/>
      </c>
      <c r="L323" s="69" t="str">
        <f t="shared" si="50"/>
        <v/>
      </c>
      <c r="M323" s="69" t="str">
        <f t="shared" si="51"/>
        <v/>
      </c>
    </row>
    <row r="324" spans="1:13" x14ac:dyDescent="0.3">
      <c r="A324" s="606" t="str" cm="1">
        <f t="array" ref="A324">IF(E324='Tables calc'!$U$1+1,"Totals:",IF(A323="Totals:","",IF(A323="","",INDEX('Tables calc'!$R$24:$R$539,_xlfn.AGGREGATE(15,3,('Tables calc'!$V$24:$V$539=1)/('Tables calc'!$V$24:$V$539=1)*(ROW('Tables calc'!$V$24:$V$539)-ROW('Tables calc'!$V$23)),E324)))))</f>
        <v/>
      </c>
      <c r="B324" s="606" t="str" cm="1">
        <f t="array" ref="B324">IF(E324='Tables calc'!$U$1+1,"#",IF(B323="#","",IF(B323="","",INDEX('Tables calc'!$S$24:$S$539,_xlfn.AGGREGATE(15,3,('Tables calc'!$V$24:$V$539=1)/('Tables calc'!$V$24:$V$539=1)*(ROW('Tables calc'!$V$24:$V$539)-ROW('Tables calc'!$V$23)),E324)))))</f>
        <v/>
      </c>
      <c r="C324" s="607" t="str">
        <f t="shared" si="52"/>
        <v/>
      </c>
      <c r="D324" s="608" t="str" cm="1">
        <f t="array" ref="D324">IF(E324='Tables calc'!$U$1+1,'Tables calc'!$Y$24,IF(D323='Tables calc'!$Y$24,"",IF(D323="","",INDEX('Tables calc'!$T$24:$T$539,_xlfn.AGGREGATE(15,3,('Tables calc'!$V$24:$V$539=1)/('Tables calc'!$V$24:$V$539=1)*(ROW('Tables calc'!$V$24:$V$539)-ROW('Tables calc'!$V$23)),E324)))))</f>
        <v/>
      </c>
      <c r="E324" s="69">
        <v>323</v>
      </c>
      <c r="F324" s="69" t="str">
        <f t="shared" si="45"/>
        <v/>
      </c>
      <c r="G324" s="69" t="str">
        <f t="shared" si="46"/>
        <v/>
      </c>
      <c r="H324" s="69" t="str">
        <f t="shared" si="53"/>
        <v/>
      </c>
      <c r="I324" s="69" t="str">
        <f t="shared" si="47"/>
        <v/>
      </c>
      <c r="J324" s="69" t="str">
        <f t="shared" si="48"/>
        <v/>
      </c>
      <c r="K324" s="69" t="str">
        <f t="shared" si="49"/>
        <v/>
      </c>
      <c r="L324" s="69" t="str">
        <f t="shared" si="50"/>
        <v/>
      </c>
      <c r="M324" s="69" t="str">
        <f t="shared" si="51"/>
        <v/>
      </c>
    </row>
    <row r="325" spans="1:13" x14ac:dyDescent="0.3">
      <c r="A325" s="606" t="str" cm="1">
        <f t="array" ref="A325">IF(E325='Tables calc'!$U$1+1,"Totals:",IF(A324="Totals:","",IF(A324="","",INDEX('Tables calc'!$R$24:$R$539,_xlfn.AGGREGATE(15,3,('Tables calc'!$V$24:$V$539=1)/('Tables calc'!$V$24:$V$539=1)*(ROW('Tables calc'!$V$24:$V$539)-ROW('Tables calc'!$V$23)),E325)))))</f>
        <v/>
      </c>
      <c r="B325" s="606" t="str" cm="1">
        <f t="array" ref="B325">IF(E325='Tables calc'!$U$1+1,"#",IF(B324="#","",IF(B324="","",INDEX('Tables calc'!$S$24:$S$539,_xlfn.AGGREGATE(15,3,('Tables calc'!$V$24:$V$539=1)/('Tables calc'!$V$24:$V$539=1)*(ROW('Tables calc'!$V$24:$V$539)-ROW('Tables calc'!$V$23)),E325)))))</f>
        <v/>
      </c>
      <c r="C325" s="607" t="str">
        <f t="shared" si="52"/>
        <v/>
      </c>
      <c r="D325" s="608" t="str" cm="1">
        <f t="array" ref="D325">IF(E325='Tables calc'!$U$1+1,'Tables calc'!$Y$24,IF(D324='Tables calc'!$Y$24,"",IF(D324="","",INDEX('Tables calc'!$T$24:$T$539,_xlfn.AGGREGATE(15,3,('Tables calc'!$V$24:$V$539=1)/('Tables calc'!$V$24:$V$539=1)*(ROW('Tables calc'!$V$24:$V$539)-ROW('Tables calc'!$V$23)),E325)))))</f>
        <v/>
      </c>
      <c r="E325" s="69">
        <v>324</v>
      </c>
      <c r="F325" s="69" t="str">
        <f t="shared" si="45"/>
        <v/>
      </c>
      <c r="G325" s="69" t="str">
        <f t="shared" si="46"/>
        <v/>
      </c>
      <c r="H325" s="69" t="str">
        <f t="shared" si="53"/>
        <v/>
      </c>
      <c r="I325" s="69" t="str">
        <f t="shared" si="47"/>
        <v/>
      </c>
      <c r="J325" s="69" t="str">
        <f t="shared" si="48"/>
        <v/>
      </c>
      <c r="K325" s="69" t="str">
        <f t="shared" si="49"/>
        <v/>
      </c>
      <c r="L325" s="69" t="str">
        <f t="shared" si="50"/>
        <v/>
      </c>
      <c r="M325" s="69" t="str">
        <f t="shared" si="51"/>
        <v/>
      </c>
    </row>
    <row r="326" spans="1:13" x14ac:dyDescent="0.3">
      <c r="A326" s="606" t="str" cm="1">
        <f t="array" ref="A326">IF(E326='Tables calc'!$U$1+1,"Totals:",IF(A325="Totals:","",IF(A325="","",INDEX('Tables calc'!$R$24:$R$539,_xlfn.AGGREGATE(15,3,('Tables calc'!$V$24:$V$539=1)/('Tables calc'!$V$24:$V$539=1)*(ROW('Tables calc'!$V$24:$V$539)-ROW('Tables calc'!$V$23)),E326)))))</f>
        <v/>
      </c>
      <c r="B326" s="606" t="str" cm="1">
        <f t="array" ref="B326">IF(E326='Tables calc'!$U$1+1,"#",IF(B325="#","",IF(B325="","",INDEX('Tables calc'!$S$24:$S$539,_xlfn.AGGREGATE(15,3,('Tables calc'!$V$24:$V$539=1)/('Tables calc'!$V$24:$V$539=1)*(ROW('Tables calc'!$V$24:$V$539)-ROW('Tables calc'!$V$23)),E326)))))</f>
        <v/>
      </c>
      <c r="C326" s="607" t="str">
        <f t="shared" si="52"/>
        <v/>
      </c>
      <c r="D326" s="608" t="str" cm="1">
        <f t="array" ref="D326">IF(E326='Tables calc'!$U$1+1,'Tables calc'!$Y$24,IF(D325='Tables calc'!$Y$24,"",IF(D325="","",INDEX('Tables calc'!$T$24:$T$539,_xlfn.AGGREGATE(15,3,('Tables calc'!$V$24:$V$539=1)/('Tables calc'!$V$24:$V$539=1)*(ROW('Tables calc'!$V$24:$V$539)-ROW('Tables calc'!$V$23)),E326)))))</f>
        <v/>
      </c>
      <c r="E326" s="69">
        <v>325</v>
      </c>
      <c r="F326" s="69" t="str">
        <f t="shared" si="45"/>
        <v/>
      </c>
      <c r="G326" s="69" t="str">
        <f t="shared" si="46"/>
        <v/>
      </c>
      <c r="H326" s="69" t="str">
        <f t="shared" si="53"/>
        <v/>
      </c>
      <c r="I326" s="69" t="str">
        <f t="shared" si="47"/>
        <v/>
      </c>
      <c r="J326" s="69" t="str">
        <f t="shared" si="48"/>
        <v/>
      </c>
      <c r="K326" s="69" t="str">
        <f t="shared" si="49"/>
        <v/>
      </c>
      <c r="L326" s="69" t="str">
        <f t="shared" si="50"/>
        <v/>
      </c>
      <c r="M326" s="69" t="str">
        <f t="shared" si="51"/>
        <v/>
      </c>
    </row>
    <row r="327" spans="1:13" x14ac:dyDescent="0.3">
      <c r="A327" s="606" t="str" cm="1">
        <f t="array" ref="A327">IF(E327='Tables calc'!$U$1+1,"Totals:",IF(A326="Totals:","",IF(A326="","",INDEX('Tables calc'!$R$24:$R$539,_xlfn.AGGREGATE(15,3,('Tables calc'!$V$24:$V$539=1)/('Tables calc'!$V$24:$V$539=1)*(ROW('Tables calc'!$V$24:$V$539)-ROW('Tables calc'!$V$23)),E327)))))</f>
        <v/>
      </c>
      <c r="B327" s="606" t="str" cm="1">
        <f t="array" ref="B327">IF(E327='Tables calc'!$U$1+1,"#",IF(B326="#","",IF(B326="","",INDEX('Tables calc'!$S$24:$S$539,_xlfn.AGGREGATE(15,3,('Tables calc'!$V$24:$V$539=1)/('Tables calc'!$V$24:$V$539=1)*(ROW('Tables calc'!$V$24:$V$539)-ROW('Tables calc'!$V$23)),E327)))))</f>
        <v/>
      </c>
      <c r="C327" s="607" t="str">
        <f t="shared" si="52"/>
        <v/>
      </c>
      <c r="D327" s="608" t="str" cm="1">
        <f t="array" ref="D327">IF(E327='Tables calc'!$U$1+1,'Tables calc'!$Y$24,IF(D326='Tables calc'!$Y$24,"",IF(D326="","",INDEX('Tables calc'!$T$24:$T$539,_xlfn.AGGREGATE(15,3,('Tables calc'!$V$24:$V$539=1)/('Tables calc'!$V$24:$V$539=1)*(ROW('Tables calc'!$V$24:$V$539)-ROW('Tables calc'!$V$23)),E327)))))</f>
        <v/>
      </c>
      <c r="E327" s="69">
        <v>326</v>
      </c>
      <c r="F327" s="69" t="str">
        <f t="shared" si="45"/>
        <v/>
      </c>
      <c r="G327" s="69" t="str">
        <f t="shared" si="46"/>
        <v/>
      </c>
      <c r="H327" s="69" t="str">
        <f t="shared" si="53"/>
        <v/>
      </c>
      <c r="I327" s="69" t="str">
        <f t="shared" si="47"/>
        <v/>
      </c>
      <c r="J327" s="69" t="str">
        <f t="shared" si="48"/>
        <v/>
      </c>
      <c r="K327" s="69" t="str">
        <f t="shared" si="49"/>
        <v/>
      </c>
      <c r="L327" s="69" t="str">
        <f t="shared" si="50"/>
        <v/>
      </c>
      <c r="M327" s="69" t="str">
        <f t="shared" si="51"/>
        <v/>
      </c>
    </row>
    <row r="328" spans="1:13" x14ac:dyDescent="0.3">
      <c r="A328" s="606" t="str" cm="1">
        <f t="array" ref="A328">IF(E328='Tables calc'!$U$1+1,"Totals:",IF(A327="Totals:","",IF(A327="","",INDEX('Tables calc'!$R$24:$R$539,_xlfn.AGGREGATE(15,3,('Tables calc'!$V$24:$V$539=1)/('Tables calc'!$V$24:$V$539=1)*(ROW('Tables calc'!$V$24:$V$539)-ROW('Tables calc'!$V$23)),E328)))))</f>
        <v/>
      </c>
      <c r="B328" s="606" t="str" cm="1">
        <f t="array" ref="B328">IF(E328='Tables calc'!$U$1+1,"#",IF(B327="#","",IF(B327="","",INDEX('Tables calc'!$S$24:$S$539,_xlfn.AGGREGATE(15,3,('Tables calc'!$V$24:$V$539=1)/('Tables calc'!$V$24:$V$539=1)*(ROW('Tables calc'!$V$24:$V$539)-ROW('Tables calc'!$V$23)),E328)))))</f>
        <v/>
      </c>
      <c r="C328" s="607" t="str">
        <f t="shared" si="52"/>
        <v/>
      </c>
      <c r="D328" s="608" t="str" cm="1">
        <f t="array" ref="D328">IF(E328='Tables calc'!$U$1+1,'Tables calc'!$Y$24,IF(D327='Tables calc'!$Y$24,"",IF(D327="","",INDEX('Tables calc'!$T$24:$T$539,_xlfn.AGGREGATE(15,3,('Tables calc'!$V$24:$V$539=1)/('Tables calc'!$V$24:$V$539=1)*(ROW('Tables calc'!$V$24:$V$539)-ROW('Tables calc'!$V$23)),E328)))))</f>
        <v/>
      </c>
      <c r="E328" s="69">
        <v>327</v>
      </c>
      <c r="F328" s="69" t="str">
        <f t="shared" si="45"/>
        <v/>
      </c>
      <c r="G328" s="69" t="str">
        <f t="shared" si="46"/>
        <v/>
      </c>
      <c r="H328" s="69" t="str">
        <f t="shared" si="53"/>
        <v/>
      </c>
      <c r="I328" s="69" t="str">
        <f t="shared" si="47"/>
        <v/>
      </c>
      <c r="J328" s="69" t="str">
        <f t="shared" si="48"/>
        <v/>
      </c>
      <c r="K328" s="69" t="str">
        <f t="shared" si="49"/>
        <v/>
      </c>
      <c r="L328" s="69" t="str">
        <f t="shared" si="50"/>
        <v/>
      </c>
      <c r="M328" s="69" t="str">
        <f t="shared" si="51"/>
        <v/>
      </c>
    </row>
    <row r="329" spans="1:13" x14ac:dyDescent="0.3">
      <c r="A329" s="606" t="str" cm="1">
        <f t="array" ref="A329">IF(E329='Tables calc'!$U$1+1,"Totals:",IF(A328="Totals:","",IF(A328="","",INDEX('Tables calc'!$R$24:$R$539,_xlfn.AGGREGATE(15,3,('Tables calc'!$V$24:$V$539=1)/('Tables calc'!$V$24:$V$539=1)*(ROW('Tables calc'!$V$24:$V$539)-ROW('Tables calc'!$V$23)),E329)))))</f>
        <v/>
      </c>
      <c r="B329" s="606" t="str" cm="1">
        <f t="array" ref="B329">IF(E329='Tables calc'!$U$1+1,"#",IF(B328="#","",IF(B328="","",INDEX('Tables calc'!$S$24:$S$539,_xlfn.AGGREGATE(15,3,('Tables calc'!$V$24:$V$539=1)/('Tables calc'!$V$24:$V$539=1)*(ROW('Tables calc'!$V$24:$V$539)-ROW('Tables calc'!$V$23)),E329)))))</f>
        <v/>
      </c>
      <c r="C329" s="607" t="str">
        <f t="shared" si="52"/>
        <v/>
      </c>
      <c r="D329" s="608" t="str" cm="1">
        <f t="array" ref="D329">IF(E329='Tables calc'!$U$1+1,'Tables calc'!$Y$24,IF(D328='Tables calc'!$Y$24,"",IF(D328="","",INDEX('Tables calc'!$T$24:$T$539,_xlfn.AGGREGATE(15,3,('Tables calc'!$V$24:$V$539=1)/('Tables calc'!$V$24:$V$539=1)*(ROW('Tables calc'!$V$24:$V$539)-ROW('Tables calc'!$V$23)),E329)))))</f>
        <v/>
      </c>
      <c r="E329" s="69">
        <v>328</v>
      </c>
      <c r="F329" s="69" t="str">
        <f t="shared" si="45"/>
        <v/>
      </c>
      <c r="G329" s="69" t="str">
        <f t="shared" si="46"/>
        <v/>
      </c>
      <c r="H329" s="69" t="str">
        <f t="shared" si="53"/>
        <v/>
      </c>
      <c r="I329" s="69" t="str">
        <f t="shared" si="47"/>
        <v/>
      </c>
      <c r="J329" s="69" t="str">
        <f t="shared" si="48"/>
        <v/>
      </c>
      <c r="K329" s="69" t="str">
        <f t="shared" si="49"/>
        <v/>
      </c>
      <c r="L329" s="69" t="str">
        <f t="shared" si="50"/>
        <v/>
      </c>
      <c r="M329" s="69" t="str">
        <f t="shared" si="51"/>
        <v/>
      </c>
    </row>
    <row r="330" spans="1:13" x14ac:dyDescent="0.3">
      <c r="A330" s="606" t="str" cm="1">
        <f t="array" ref="A330">IF(E330='Tables calc'!$U$1+1,"Totals:",IF(A329="Totals:","",IF(A329="","",INDEX('Tables calc'!$R$24:$R$539,_xlfn.AGGREGATE(15,3,('Tables calc'!$V$24:$V$539=1)/('Tables calc'!$V$24:$V$539=1)*(ROW('Tables calc'!$V$24:$V$539)-ROW('Tables calc'!$V$23)),E330)))))</f>
        <v/>
      </c>
      <c r="B330" s="606" t="str" cm="1">
        <f t="array" ref="B330">IF(E330='Tables calc'!$U$1+1,"#",IF(B329="#","",IF(B329="","",INDEX('Tables calc'!$S$24:$S$539,_xlfn.AGGREGATE(15,3,('Tables calc'!$V$24:$V$539=1)/('Tables calc'!$V$24:$V$539=1)*(ROW('Tables calc'!$V$24:$V$539)-ROW('Tables calc'!$V$23)),E330)))))</f>
        <v/>
      </c>
      <c r="C330" s="607" t="str">
        <f t="shared" si="52"/>
        <v/>
      </c>
      <c r="D330" s="608" t="str" cm="1">
        <f t="array" ref="D330">IF(E330='Tables calc'!$U$1+1,'Tables calc'!$Y$24,IF(D329='Tables calc'!$Y$24,"",IF(D329="","",INDEX('Tables calc'!$T$24:$T$539,_xlfn.AGGREGATE(15,3,('Tables calc'!$V$24:$V$539=1)/('Tables calc'!$V$24:$V$539=1)*(ROW('Tables calc'!$V$24:$V$539)-ROW('Tables calc'!$V$23)),E330)))))</f>
        <v/>
      </c>
      <c r="E330" s="69">
        <v>329</v>
      </c>
      <c r="F330" s="69" t="str">
        <f t="shared" si="45"/>
        <v/>
      </c>
      <c r="G330" s="69" t="str">
        <f t="shared" si="46"/>
        <v/>
      </c>
      <c r="H330" s="69" t="str">
        <f t="shared" si="53"/>
        <v/>
      </c>
      <c r="I330" s="69" t="str">
        <f t="shared" si="47"/>
        <v/>
      </c>
      <c r="J330" s="69" t="str">
        <f t="shared" si="48"/>
        <v/>
      </c>
      <c r="K330" s="69" t="str">
        <f t="shared" si="49"/>
        <v/>
      </c>
      <c r="L330" s="69" t="str">
        <f t="shared" si="50"/>
        <v/>
      </c>
      <c r="M330" s="69" t="str">
        <f t="shared" si="51"/>
        <v/>
      </c>
    </row>
    <row r="331" spans="1:13" x14ac:dyDescent="0.3">
      <c r="A331" s="606" t="str" cm="1">
        <f t="array" ref="A331">IF(E331='Tables calc'!$U$1+1,"Totals:",IF(A330="Totals:","",IF(A330="","",INDEX('Tables calc'!$R$24:$R$539,_xlfn.AGGREGATE(15,3,('Tables calc'!$V$24:$V$539=1)/('Tables calc'!$V$24:$V$539=1)*(ROW('Tables calc'!$V$24:$V$539)-ROW('Tables calc'!$V$23)),E331)))))</f>
        <v/>
      </c>
      <c r="B331" s="606" t="str" cm="1">
        <f t="array" ref="B331">IF(E331='Tables calc'!$U$1+1,"#",IF(B330="#","",IF(B330="","",INDEX('Tables calc'!$S$24:$S$539,_xlfn.AGGREGATE(15,3,('Tables calc'!$V$24:$V$539=1)/('Tables calc'!$V$24:$V$539=1)*(ROW('Tables calc'!$V$24:$V$539)-ROW('Tables calc'!$V$23)),E331)))))</f>
        <v/>
      </c>
      <c r="C331" s="607" t="str">
        <f t="shared" si="52"/>
        <v/>
      </c>
      <c r="D331" s="608" t="str" cm="1">
        <f t="array" ref="D331">IF(E331='Tables calc'!$U$1+1,'Tables calc'!$Y$24,IF(D330='Tables calc'!$Y$24,"",IF(D330="","",INDEX('Tables calc'!$T$24:$T$539,_xlfn.AGGREGATE(15,3,('Tables calc'!$V$24:$V$539=1)/('Tables calc'!$V$24:$V$539=1)*(ROW('Tables calc'!$V$24:$V$539)-ROW('Tables calc'!$V$23)),E331)))))</f>
        <v/>
      </c>
      <c r="E331" s="69">
        <v>330</v>
      </c>
      <c r="F331" s="69" t="str">
        <f t="shared" si="45"/>
        <v/>
      </c>
      <c r="G331" s="69" t="str">
        <f t="shared" si="46"/>
        <v/>
      </c>
      <c r="H331" s="69" t="str">
        <f t="shared" si="53"/>
        <v/>
      </c>
      <c r="I331" s="69" t="str">
        <f t="shared" si="47"/>
        <v/>
      </c>
      <c r="J331" s="69" t="str">
        <f t="shared" si="48"/>
        <v/>
      </c>
      <c r="K331" s="69" t="str">
        <f t="shared" si="49"/>
        <v/>
      </c>
      <c r="L331" s="69" t="str">
        <f t="shared" si="50"/>
        <v/>
      </c>
      <c r="M331" s="69" t="str">
        <f t="shared" si="51"/>
        <v/>
      </c>
    </row>
    <row r="332" spans="1:13" x14ac:dyDescent="0.3">
      <c r="A332" s="606" t="str" cm="1">
        <f t="array" ref="A332">IF(E332='Tables calc'!$U$1+1,"Totals:",IF(A331="Totals:","",IF(A331="","",INDEX('Tables calc'!$R$24:$R$539,_xlfn.AGGREGATE(15,3,('Tables calc'!$V$24:$V$539=1)/('Tables calc'!$V$24:$V$539=1)*(ROW('Tables calc'!$V$24:$V$539)-ROW('Tables calc'!$V$23)),E332)))))</f>
        <v/>
      </c>
      <c r="B332" s="606" t="str" cm="1">
        <f t="array" ref="B332">IF(E332='Tables calc'!$U$1+1,"#",IF(B331="#","",IF(B331="","",INDEX('Tables calc'!$S$24:$S$539,_xlfn.AGGREGATE(15,3,('Tables calc'!$V$24:$V$539=1)/('Tables calc'!$V$24:$V$539=1)*(ROW('Tables calc'!$V$24:$V$539)-ROW('Tables calc'!$V$23)),E332)))))</f>
        <v/>
      </c>
      <c r="C332" s="607" t="str">
        <f t="shared" si="52"/>
        <v/>
      </c>
      <c r="D332" s="608" t="str" cm="1">
        <f t="array" ref="D332">IF(E332='Tables calc'!$U$1+1,'Tables calc'!$Y$24,IF(D331='Tables calc'!$Y$24,"",IF(D331="","",INDEX('Tables calc'!$T$24:$T$539,_xlfn.AGGREGATE(15,3,('Tables calc'!$V$24:$V$539=1)/('Tables calc'!$V$24:$V$539=1)*(ROW('Tables calc'!$V$24:$V$539)-ROW('Tables calc'!$V$23)),E332)))))</f>
        <v/>
      </c>
      <c r="E332" s="69">
        <v>331</v>
      </c>
      <c r="F332" s="69" t="str">
        <f t="shared" si="45"/>
        <v/>
      </c>
      <c r="G332" s="69" t="str">
        <f t="shared" si="46"/>
        <v/>
      </c>
      <c r="H332" s="69" t="str">
        <f t="shared" si="53"/>
        <v/>
      </c>
      <c r="I332" s="69" t="str">
        <f t="shared" si="47"/>
        <v/>
      </c>
      <c r="J332" s="69" t="str">
        <f t="shared" si="48"/>
        <v/>
      </c>
      <c r="K332" s="69" t="str">
        <f t="shared" si="49"/>
        <v/>
      </c>
      <c r="L332" s="69" t="str">
        <f t="shared" si="50"/>
        <v/>
      </c>
      <c r="M332" s="69" t="str">
        <f t="shared" si="51"/>
        <v/>
      </c>
    </row>
    <row r="333" spans="1:13" x14ac:dyDescent="0.3">
      <c r="A333" s="606" t="str" cm="1">
        <f t="array" ref="A333">IF(E333='Tables calc'!$U$1+1,"Totals:",IF(A332="Totals:","",IF(A332="","",INDEX('Tables calc'!$R$24:$R$539,_xlfn.AGGREGATE(15,3,('Tables calc'!$V$24:$V$539=1)/('Tables calc'!$V$24:$V$539=1)*(ROW('Tables calc'!$V$24:$V$539)-ROW('Tables calc'!$V$23)),E333)))))</f>
        <v/>
      </c>
      <c r="B333" s="606" t="str" cm="1">
        <f t="array" ref="B333">IF(E333='Tables calc'!$U$1+1,"#",IF(B332="#","",IF(B332="","",INDEX('Tables calc'!$S$24:$S$539,_xlfn.AGGREGATE(15,3,('Tables calc'!$V$24:$V$539=1)/('Tables calc'!$V$24:$V$539=1)*(ROW('Tables calc'!$V$24:$V$539)-ROW('Tables calc'!$V$23)),E333)))))</f>
        <v/>
      </c>
      <c r="C333" s="607" t="str">
        <f t="shared" si="52"/>
        <v/>
      </c>
      <c r="D333" s="608" t="str" cm="1">
        <f t="array" ref="D333">IF(E333='Tables calc'!$U$1+1,'Tables calc'!$Y$24,IF(D332='Tables calc'!$Y$24,"",IF(D332="","",INDEX('Tables calc'!$T$24:$T$539,_xlfn.AGGREGATE(15,3,('Tables calc'!$V$24:$V$539=1)/('Tables calc'!$V$24:$V$539=1)*(ROW('Tables calc'!$V$24:$V$539)-ROW('Tables calc'!$V$23)),E333)))))</f>
        <v/>
      </c>
      <c r="E333" s="69">
        <v>332</v>
      </c>
      <c r="F333" s="69" t="str">
        <f t="shared" si="45"/>
        <v/>
      </c>
      <c r="G333" s="69" t="str">
        <f t="shared" si="46"/>
        <v/>
      </c>
      <c r="H333" s="69" t="str">
        <f t="shared" si="53"/>
        <v/>
      </c>
      <c r="I333" s="69" t="str">
        <f t="shared" si="47"/>
        <v/>
      </c>
      <c r="J333" s="69" t="str">
        <f t="shared" si="48"/>
        <v/>
      </c>
      <c r="K333" s="69" t="str">
        <f t="shared" si="49"/>
        <v/>
      </c>
      <c r="L333" s="69" t="str">
        <f t="shared" si="50"/>
        <v/>
      </c>
      <c r="M333" s="69" t="str">
        <f t="shared" si="51"/>
        <v/>
      </c>
    </row>
    <row r="334" spans="1:13" x14ac:dyDescent="0.3">
      <c r="A334" s="606" t="str" cm="1">
        <f t="array" ref="A334">IF(E334='Tables calc'!$U$1+1,"Totals:",IF(A333="Totals:","",IF(A333="","",INDEX('Tables calc'!$R$24:$R$539,_xlfn.AGGREGATE(15,3,('Tables calc'!$V$24:$V$539=1)/('Tables calc'!$V$24:$V$539=1)*(ROW('Tables calc'!$V$24:$V$539)-ROW('Tables calc'!$V$23)),E334)))))</f>
        <v/>
      </c>
      <c r="B334" s="606" t="str" cm="1">
        <f t="array" ref="B334">IF(E334='Tables calc'!$U$1+1,"#",IF(B333="#","",IF(B333="","",INDEX('Tables calc'!$S$24:$S$539,_xlfn.AGGREGATE(15,3,('Tables calc'!$V$24:$V$539=1)/('Tables calc'!$V$24:$V$539=1)*(ROW('Tables calc'!$V$24:$V$539)-ROW('Tables calc'!$V$23)),E334)))))</f>
        <v/>
      </c>
      <c r="C334" s="607" t="str">
        <f t="shared" si="52"/>
        <v/>
      </c>
      <c r="D334" s="608" t="str" cm="1">
        <f t="array" ref="D334">IF(E334='Tables calc'!$U$1+1,'Tables calc'!$Y$24,IF(D333='Tables calc'!$Y$24,"",IF(D333="","",INDEX('Tables calc'!$T$24:$T$539,_xlfn.AGGREGATE(15,3,('Tables calc'!$V$24:$V$539=1)/('Tables calc'!$V$24:$V$539=1)*(ROW('Tables calc'!$V$24:$V$539)-ROW('Tables calc'!$V$23)),E334)))))</f>
        <v/>
      </c>
      <c r="E334" s="69">
        <v>333</v>
      </c>
      <c r="F334" s="69" t="str">
        <f t="shared" si="45"/>
        <v/>
      </c>
      <c r="G334" s="69" t="str">
        <f t="shared" si="46"/>
        <v/>
      </c>
      <c r="H334" s="69" t="str">
        <f t="shared" si="53"/>
        <v/>
      </c>
      <c r="I334" s="69" t="str">
        <f t="shared" si="47"/>
        <v/>
      </c>
      <c r="J334" s="69" t="str">
        <f t="shared" si="48"/>
        <v/>
      </c>
      <c r="K334" s="69" t="str">
        <f t="shared" si="49"/>
        <v/>
      </c>
      <c r="L334" s="69" t="str">
        <f t="shared" si="50"/>
        <v/>
      </c>
      <c r="M334" s="69" t="str">
        <f t="shared" si="51"/>
        <v/>
      </c>
    </row>
    <row r="335" spans="1:13" x14ac:dyDescent="0.3">
      <c r="A335" s="606" t="str" cm="1">
        <f t="array" ref="A335">IF(E335='Tables calc'!$U$1+1,"Totals:",IF(A334="Totals:","",IF(A334="","",INDEX('Tables calc'!$R$24:$R$539,_xlfn.AGGREGATE(15,3,('Tables calc'!$V$24:$V$539=1)/('Tables calc'!$V$24:$V$539=1)*(ROW('Tables calc'!$V$24:$V$539)-ROW('Tables calc'!$V$23)),E335)))))</f>
        <v/>
      </c>
      <c r="B335" s="606" t="str" cm="1">
        <f t="array" ref="B335">IF(E335='Tables calc'!$U$1+1,"#",IF(B334="#","",IF(B334="","",INDEX('Tables calc'!$S$24:$S$539,_xlfn.AGGREGATE(15,3,('Tables calc'!$V$24:$V$539=1)/('Tables calc'!$V$24:$V$539=1)*(ROW('Tables calc'!$V$24:$V$539)-ROW('Tables calc'!$V$23)),E335)))))</f>
        <v/>
      </c>
      <c r="C335" s="607" t="str">
        <f t="shared" si="52"/>
        <v/>
      </c>
      <c r="D335" s="608" t="str" cm="1">
        <f t="array" ref="D335">IF(E335='Tables calc'!$U$1+1,'Tables calc'!$Y$24,IF(D334='Tables calc'!$Y$24,"",IF(D334="","",INDEX('Tables calc'!$T$24:$T$539,_xlfn.AGGREGATE(15,3,('Tables calc'!$V$24:$V$539=1)/('Tables calc'!$V$24:$V$539=1)*(ROW('Tables calc'!$V$24:$V$539)-ROW('Tables calc'!$V$23)),E335)))))</f>
        <v/>
      </c>
      <c r="E335" s="69">
        <v>334</v>
      </c>
      <c r="F335" s="69" t="str">
        <f t="shared" si="45"/>
        <v/>
      </c>
      <c r="G335" s="69" t="str">
        <f t="shared" si="46"/>
        <v/>
      </c>
      <c r="H335" s="69" t="str">
        <f t="shared" si="53"/>
        <v/>
      </c>
      <c r="I335" s="69" t="str">
        <f t="shared" si="47"/>
        <v/>
      </c>
      <c r="J335" s="69" t="str">
        <f t="shared" si="48"/>
        <v/>
      </c>
      <c r="K335" s="69" t="str">
        <f t="shared" si="49"/>
        <v/>
      </c>
      <c r="L335" s="69" t="str">
        <f t="shared" si="50"/>
        <v/>
      </c>
      <c r="M335" s="69" t="str">
        <f t="shared" si="51"/>
        <v/>
      </c>
    </row>
    <row r="336" spans="1:13" x14ac:dyDescent="0.3">
      <c r="A336" s="606" t="str" cm="1">
        <f t="array" ref="A336">IF(E336='Tables calc'!$U$1+1,"Totals:",IF(A335="Totals:","",IF(A335="","",INDEX('Tables calc'!$R$24:$R$539,_xlfn.AGGREGATE(15,3,('Tables calc'!$V$24:$V$539=1)/('Tables calc'!$V$24:$V$539=1)*(ROW('Tables calc'!$V$24:$V$539)-ROW('Tables calc'!$V$23)),E336)))))</f>
        <v/>
      </c>
      <c r="B336" s="606" t="str" cm="1">
        <f t="array" ref="B336">IF(E336='Tables calc'!$U$1+1,"#",IF(B335="#","",IF(B335="","",INDEX('Tables calc'!$S$24:$S$539,_xlfn.AGGREGATE(15,3,('Tables calc'!$V$24:$V$539=1)/('Tables calc'!$V$24:$V$539=1)*(ROW('Tables calc'!$V$24:$V$539)-ROW('Tables calc'!$V$23)),E336)))))</f>
        <v/>
      </c>
      <c r="C336" s="607" t="str">
        <f t="shared" si="52"/>
        <v/>
      </c>
      <c r="D336" s="608" t="str" cm="1">
        <f t="array" ref="D336">IF(E336='Tables calc'!$U$1+1,'Tables calc'!$Y$24,IF(D335='Tables calc'!$Y$24,"",IF(D335="","",INDEX('Tables calc'!$T$24:$T$539,_xlfn.AGGREGATE(15,3,('Tables calc'!$V$24:$V$539=1)/('Tables calc'!$V$24:$V$539=1)*(ROW('Tables calc'!$V$24:$V$539)-ROW('Tables calc'!$V$23)),E336)))))</f>
        <v/>
      </c>
      <c r="E336" s="69">
        <v>335</v>
      </c>
      <c r="F336" s="69" t="str">
        <f t="shared" si="45"/>
        <v/>
      </c>
      <c r="G336" s="69" t="str">
        <f t="shared" si="46"/>
        <v/>
      </c>
      <c r="H336" s="69" t="str">
        <f t="shared" si="53"/>
        <v/>
      </c>
      <c r="I336" s="69" t="str">
        <f t="shared" si="47"/>
        <v/>
      </c>
      <c r="J336" s="69" t="str">
        <f t="shared" si="48"/>
        <v/>
      </c>
      <c r="K336" s="69" t="str">
        <f t="shared" si="49"/>
        <v/>
      </c>
      <c r="L336" s="69" t="str">
        <f t="shared" si="50"/>
        <v/>
      </c>
      <c r="M336" s="69" t="str">
        <f t="shared" si="51"/>
        <v/>
      </c>
    </row>
    <row r="337" spans="1:13" x14ac:dyDescent="0.3">
      <c r="A337" s="606" t="str" cm="1">
        <f t="array" ref="A337">IF(E337='Tables calc'!$U$1+1,"Totals:",IF(A336="Totals:","",IF(A336="","",INDEX('Tables calc'!$R$24:$R$539,_xlfn.AGGREGATE(15,3,('Tables calc'!$V$24:$V$539=1)/('Tables calc'!$V$24:$V$539=1)*(ROW('Tables calc'!$V$24:$V$539)-ROW('Tables calc'!$V$23)),E337)))))</f>
        <v/>
      </c>
      <c r="B337" s="606" t="str" cm="1">
        <f t="array" ref="B337">IF(E337='Tables calc'!$U$1+1,"#",IF(B336="#","",IF(B336="","",INDEX('Tables calc'!$S$24:$S$539,_xlfn.AGGREGATE(15,3,('Tables calc'!$V$24:$V$539=1)/('Tables calc'!$V$24:$V$539=1)*(ROW('Tables calc'!$V$24:$V$539)-ROW('Tables calc'!$V$23)),E337)))))</f>
        <v/>
      </c>
      <c r="C337" s="607" t="str">
        <f t="shared" si="52"/>
        <v/>
      </c>
      <c r="D337" s="608" t="str" cm="1">
        <f t="array" ref="D337">IF(E337='Tables calc'!$U$1+1,'Tables calc'!$Y$24,IF(D336='Tables calc'!$Y$24,"",IF(D336="","",INDEX('Tables calc'!$T$24:$T$539,_xlfn.AGGREGATE(15,3,('Tables calc'!$V$24:$V$539=1)/('Tables calc'!$V$24:$V$539=1)*(ROW('Tables calc'!$V$24:$V$539)-ROW('Tables calc'!$V$23)),E337)))))</f>
        <v/>
      </c>
      <c r="E337" s="69">
        <v>336</v>
      </c>
      <c r="F337" s="69" t="str">
        <f t="shared" si="45"/>
        <v/>
      </c>
      <c r="G337" s="69" t="str">
        <f t="shared" si="46"/>
        <v/>
      </c>
      <c r="H337" s="69" t="str">
        <f t="shared" si="53"/>
        <v/>
      </c>
      <c r="I337" s="69" t="str">
        <f t="shared" si="47"/>
        <v/>
      </c>
      <c r="J337" s="69" t="str">
        <f t="shared" si="48"/>
        <v/>
      </c>
      <c r="K337" s="69" t="str">
        <f t="shared" si="49"/>
        <v/>
      </c>
      <c r="L337" s="69" t="str">
        <f t="shared" si="50"/>
        <v/>
      </c>
      <c r="M337" s="69" t="str">
        <f t="shared" si="51"/>
        <v/>
      </c>
    </row>
    <row r="338" spans="1:13" x14ac:dyDescent="0.3">
      <c r="A338" s="606" t="str" cm="1">
        <f t="array" ref="A338">IF(E338='Tables calc'!$U$1+1,"Totals:",IF(A337="Totals:","",IF(A337="","",INDEX('Tables calc'!$R$24:$R$539,_xlfn.AGGREGATE(15,3,('Tables calc'!$V$24:$V$539=1)/('Tables calc'!$V$24:$V$539=1)*(ROW('Tables calc'!$V$24:$V$539)-ROW('Tables calc'!$V$23)),E338)))))</f>
        <v/>
      </c>
      <c r="B338" s="606" t="str" cm="1">
        <f t="array" ref="B338">IF(E338='Tables calc'!$U$1+1,"#",IF(B337="#","",IF(B337="","",INDEX('Tables calc'!$S$24:$S$539,_xlfn.AGGREGATE(15,3,('Tables calc'!$V$24:$V$539=1)/('Tables calc'!$V$24:$V$539=1)*(ROW('Tables calc'!$V$24:$V$539)-ROW('Tables calc'!$V$23)),E338)))))</f>
        <v/>
      </c>
      <c r="C338" s="607" t="str">
        <f t="shared" si="52"/>
        <v/>
      </c>
      <c r="D338" s="608" t="str" cm="1">
        <f t="array" ref="D338">IF(E338='Tables calc'!$U$1+1,'Tables calc'!$Y$24,IF(D337='Tables calc'!$Y$24,"",IF(D337="","",INDEX('Tables calc'!$T$24:$T$539,_xlfn.AGGREGATE(15,3,('Tables calc'!$V$24:$V$539=1)/('Tables calc'!$V$24:$V$539=1)*(ROW('Tables calc'!$V$24:$V$539)-ROW('Tables calc'!$V$23)),E338)))))</f>
        <v/>
      </c>
      <c r="E338" s="69">
        <v>337</v>
      </c>
      <c r="F338" s="69" t="str">
        <f t="shared" si="45"/>
        <v/>
      </c>
      <c r="G338" s="69" t="str">
        <f t="shared" si="46"/>
        <v/>
      </c>
      <c r="H338" s="69" t="str">
        <f t="shared" si="53"/>
        <v/>
      </c>
      <c r="I338" s="69" t="str">
        <f t="shared" si="47"/>
        <v/>
      </c>
      <c r="J338" s="69" t="str">
        <f t="shared" si="48"/>
        <v/>
      </c>
      <c r="K338" s="69" t="str">
        <f t="shared" si="49"/>
        <v/>
      </c>
      <c r="L338" s="69" t="str">
        <f t="shared" si="50"/>
        <v/>
      </c>
      <c r="M338" s="69" t="str">
        <f t="shared" si="51"/>
        <v/>
      </c>
    </row>
    <row r="339" spans="1:13" x14ac:dyDescent="0.3">
      <c r="A339" s="606" t="str" cm="1">
        <f t="array" ref="A339">IF(E339='Tables calc'!$U$1+1,"Totals:",IF(A338="Totals:","",IF(A338="","",INDEX('Tables calc'!$R$24:$R$539,_xlfn.AGGREGATE(15,3,('Tables calc'!$V$24:$V$539=1)/('Tables calc'!$V$24:$V$539=1)*(ROW('Tables calc'!$V$24:$V$539)-ROW('Tables calc'!$V$23)),E339)))))</f>
        <v/>
      </c>
      <c r="B339" s="606" t="str" cm="1">
        <f t="array" ref="B339">IF(E339='Tables calc'!$U$1+1,"#",IF(B338="#","",IF(B338="","",INDEX('Tables calc'!$S$24:$S$539,_xlfn.AGGREGATE(15,3,('Tables calc'!$V$24:$V$539=1)/('Tables calc'!$V$24:$V$539=1)*(ROW('Tables calc'!$V$24:$V$539)-ROW('Tables calc'!$V$23)),E339)))))</f>
        <v/>
      </c>
      <c r="C339" s="607" t="str">
        <f t="shared" si="52"/>
        <v/>
      </c>
      <c r="D339" s="608" t="str" cm="1">
        <f t="array" ref="D339">IF(E339='Tables calc'!$U$1+1,'Tables calc'!$Y$24,IF(D338='Tables calc'!$Y$24,"",IF(D338="","",INDEX('Tables calc'!$T$24:$T$539,_xlfn.AGGREGATE(15,3,('Tables calc'!$V$24:$V$539=1)/('Tables calc'!$V$24:$V$539=1)*(ROW('Tables calc'!$V$24:$V$539)-ROW('Tables calc'!$V$23)),E339)))))</f>
        <v/>
      </c>
      <c r="E339" s="69">
        <v>338</v>
      </c>
      <c r="F339" s="69" t="str">
        <f t="shared" si="45"/>
        <v/>
      </c>
      <c r="G339" s="69" t="str">
        <f t="shared" si="46"/>
        <v/>
      </c>
      <c r="H339" s="69" t="str">
        <f t="shared" si="53"/>
        <v/>
      </c>
      <c r="I339" s="69" t="str">
        <f t="shared" si="47"/>
        <v/>
      </c>
      <c r="J339" s="69" t="str">
        <f t="shared" si="48"/>
        <v/>
      </c>
      <c r="K339" s="69" t="str">
        <f t="shared" si="49"/>
        <v/>
      </c>
      <c r="L339" s="69" t="str">
        <f t="shared" si="50"/>
        <v/>
      </c>
      <c r="M339" s="69" t="str">
        <f t="shared" si="51"/>
        <v/>
      </c>
    </row>
    <row r="340" spans="1:13" x14ac:dyDescent="0.3">
      <c r="A340" s="606" t="str" cm="1">
        <f t="array" ref="A340">IF(E340='Tables calc'!$U$1+1,"Totals:",IF(A339="Totals:","",IF(A339="","",INDEX('Tables calc'!$R$24:$R$539,_xlfn.AGGREGATE(15,3,('Tables calc'!$V$24:$V$539=1)/('Tables calc'!$V$24:$V$539=1)*(ROW('Tables calc'!$V$24:$V$539)-ROW('Tables calc'!$V$23)),E340)))))</f>
        <v/>
      </c>
      <c r="B340" s="606" t="str" cm="1">
        <f t="array" ref="B340">IF(E340='Tables calc'!$U$1+1,"#",IF(B339="#","",IF(B339="","",INDEX('Tables calc'!$S$24:$S$539,_xlfn.AGGREGATE(15,3,('Tables calc'!$V$24:$V$539=1)/('Tables calc'!$V$24:$V$539=1)*(ROW('Tables calc'!$V$24:$V$539)-ROW('Tables calc'!$V$23)),E340)))))</f>
        <v/>
      </c>
      <c r="C340" s="607" t="str">
        <f t="shared" si="52"/>
        <v/>
      </c>
      <c r="D340" s="608" t="str" cm="1">
        <f t="array" ref="D340">IF(E340='Tables calc'!$U$1+1,'Tables calc'!$Y$24,IF(D339='Tables calc'!$Y$24,"",IF(D339="","",INDEX('Tables calc'!$T$24:$T$539,_xlfn.AGGREGATE(15,3,('Tables calc'!$V$24:$V$539=1)/('Tables calc'!$V$24:$V$539=1)*(ROW('Tables calc'!$V$24:$V$539)-ROW('Tables calc'!$V$23)),E340)))))</f>
        <v/>
      </c>
      <c r="E340" s="69">
        <v>339</v>
      </c>
      <c r="F340" s="69" t="str">
        <f t="shared" si="45"/>
        <v/>
      </c>
      <c r="G340" s="69" t="str">
        <f t="shared" si="46"/>
        <v/>
      </c>
      <c r="H340" s="69" t="str">
        <f t="shared" si="53"/>
        <v/>
      </c>
      <c r="I340" s="69" t="str">
        <f t="shared" si="47"/>
        <v/>
      </c>
      <c r="J340" s="69" t="str">
        <f t="shared" si="48"/>
        <v/>
      </c>
      <c r="K340" s="69" t="str">
        <f t="shared" si="49"/>
        <v/>
      </c>
      <c r="L340" s="69" t="str">
        <f t="shared" si="50"/>
        <v/>
      </c>
      <c r="M340" s="69" t="str">
        <f t="shared" si="51"/>
        <v/>
      </c>
    </row>
    <row r="341" spans="1:13" x14ac:dyDescent="0.3">
      <c r="A341" s="606" t="str" cm="1">
        <f t="array" ref="A341">IF(E341='Tables calc'!$U$1+1,"Totals:",IF(A340="Totals:","",IF(A340="","",INDEX('Tables calc'!$R$24:$R$539,_xlfn.AGGREGATE(15,3,('Tables calc'!$V$24:$V$539=1)/('Tables calc'!$V$24:$V$539=1)*(ROW('Tables calc'!$V$24:$V$539)-ROW('Tables calc'!$V$23)),E341)))))</f>
        <v/>
      </c>
      <c r="B341" s="606" t="str" cm="1">
        <f t="array" ref="B341">IF(E341='Tables calc'!$U$1+1,"#",IF(B340="#","",IF(B340="","",INDEX('Tables calc'!$S$24:$S$539,_xlfn.AGGREGATE(15,3,('Tables calc'!$V$24:$V$539=1)/('Tables calc'!$V$24:$V$539=1)*(ROW('Tables calc'!$V$24:$V$539)-ROW('Tables calc'!$V$23)),E341)))))</f>
        <v/>
      </c>
      <c r="C341" s="607" t="str">
        <f t="shared" si="52"/>
        <v/>
      </c>
      <c r="D341" s="608" t="str" cm="1">
        <f t="array" ref="D341">IF(E341='Tables calc'!$U$1+1,'Tables calc'!$Y$24,IF(D340='Tables calc'!$Y$24,"",IF(D340="","",INDEX('Tables calc'!$T$24:$T$539,_xlfn.AGGREGATE(15,3,('Tables calc'!$V$24:$V$539=1)/('Tables calc'!$V$24:$V$539=1)*(ROW('Tables calc'!$V$24:$V$539)-ROW('Tables calc'!$V$23)),E341)))))</f>
        <v/>
      </c>
      <c r="E341" s="69">
        <v>340</v>
      </c>
      <c r="F341" s="69" t="str">
        <f t="shared" si="45"/>
        <v/>
      </c>
      <c r="G341" s="69" t="str">
        <f t="shared" si="46"/>
        <v/>
      </c>
      <c r="H341" s="69" t="str">
        <f t="shared" si="53"/>
        <v/>
      </c>
      <c r="I341" s="69" t="str">
        <f t="shared" si="47"/>
        <v/>
      </c>
      <c r="J341" s="69" t="str">
        <f t="shared" si="48"/>
        <v/>
      </c>
      <c r="K341" s="69" t="str">
        <f t="shared" si="49"/>
        <v/>
      </c>
      <c r="L341" s="69" t="str">
        <f t="shared" si="50"/>
        <v/>
      </c>
      <c r="M341" s="69" t="str">
        <f t="shared" si="51"/>
        <v/>
      </c>
    </row>
    <row r="342" spans="1:13" x14ac:dyDescent="0.3">
      <c r="A342" s="606" t="str" cm="1">
        <f t="array" ref="A342">IF(E342='Tables calc'!$U$1+1,"Totals:",IF(A341="Totals:","",IF(A341="","",INDEX('Tables calc'!$R$24:$R$539,_xlfn.AGGREGATE(15,3,('Tables calc'!$V$24:$V$539=1)/('Tables calc'!$V$24:$V$539=1)*(ROW('Tables calc'!$V$24:$V$539)-ROW('Tables calc'!$V$23)),E342)))))</f>
        <v/>
      </c>
      <c r="B342" s="606" t="str" cm="1">
        <f t="array" ref="B342">IF(E342='Tables calc'!$U$1+1,"#",IF(B341="#","",IF(B341="","",INDEX('Tables calc'!$S$24:$S$539,_xlfn.AGGREGATE(15,3,('Tables calc'!$V$24:$V$539=1)/('Tables calc'!$V$24:$V$539=1)*(ROW('Tables calc'!$V$24:$V$539)-ROW('Tables calc'!$V$23)),E342)))))</f>
        <v/>
      </c>
      <c r="C342" s="607" t="str">
        <f t="shared" si="52"/>
        <v/>
      </c>
      <c r="D342" s="608" t="str" cm="1">
        <f t="array" ref="D342">IF(E342='Tables calc'!$U$1+1,'Tables calc'!$Y$24,IF(D341='Tables calc'!$Y$24,"",IF(D341="","",INDEX('Tables calc'!$T$24:$T$539,_xlfn.AGGREGATE(15,3,('Tables calc'!$V$24:$V$539=1)/('Tables calc'!$V$24:$V$539=1)*(ROW('Tables calc'!$V$24:$V$539)-ROW('Tables calc'!$V$23)),E342)))))</f>
        <v/>
      </c>
      <c r="E342" s="69">
        <v>341</v>
      </c>
      <c r="F342" s="69" t="str">
        <f t="shared" si="45"/>
        <v/>
      </c>
      <c r="G342" s="69" t="str">
        <f t="shared" si="46"/>
        <v/>
      </c>
      <c r="H342" s="69" t="str">
        <f t="shared" si="53"/>
        <v/>
      </c>
      <c r="I342" s="69" t="str">
        <f t="shared" si="47"/>
        <v/>
      </c>
      <c r="J342" s="69" t="str">
        <f t="shared" si="48"/>
        <v/>
      </c>
      <c r="K342" s="69" t="str">
        <f t="shared" si="49"/>
        <v/>
      </c>
      <c r="L342" s="69" t="str">
        <f t="shared" si="50"/>
        <v/>
      </c>
      <c r="M342" s="69" t="str">
        <f t="shared" si="51"/>
        <v/>
      </c>
    </row>
    <row r="343" spans="1:13" x14ac:dyDescent="0.3">
      <c r="A343" s="606" t="str" cm="1">
        <f t="array" ref="A343">IF(E343='Tables calc'!$U$1+1,"Totals:",IF(A342="Totals:","",IF(A342="","",INDEX('Tables calc'!$R$24:$R$539,_xlfn.AGGREGATE(15,3,('Tables calc'!$V$24:$V$539=1)/('Tables calc'!$V$24:$V$539=1)*(ROW('Tables calc'!$V$24:$V$539)-ROW('Tables calc'!$V$23)),E343)))))</f>
        <v/>
      </c>
      <c r="B343" s="606" t="str" cm="1">
        <f t="array" ref="B343">IF(E343='Tables calc'!$U$1+1,"#",IF(B342="#","",IF(B342="","",INDEX('Tables calc'!$S$24:$S$539,_xlfn.AGGREGATE(15,3,('Tables calc'!$V$24:$V$539=1)/('Tables calc'!$V$24:$V$539=1)*(ROW('Tables calc'!$V$24:$V$539)-ROW('Tables calc'!$V$23)),E343)))))</f>
        <v/>
      </c>
      <c r="C343" s="607" t="str">
        <f t="shared" si="52"/>
        <v/>
      </c>
      <c r="D343" s="608" t="str" cm="1">
        <f t="array" ref="D343">IF(E343='Tables calc'!$U$1+1,'Tables calc'!$Y$24,IF(D342='Tables calc'!$Y$24,"",IF(D342="","",INDEX('Tables calc'!$T$24:$T$539,_xlfn.AGGREGATE(15,3,('Tables calc'!$V$24:$V$539=1)/('Tables calc'!$V$24:$V$539=1)*(ROW('Tables calc'!$V$24:$V$539)-ROW('Tables calc'!$V$23)),E343)))))</f>
        <v/>
      </c>
      <c r="E343" s="69">
        <v>342</v>
      </c>
      <c r="F343" s="69" t="str">
        <f t="shared" si="45"/>
        <v/>
      </c>
      <c r="G343" s="69" t="str">
        <f t="shared" si="46"/>
        <v/>
      </c>
      <c r="H343" s="69" t="str">
        <f t="shared" si="53"/>
        <v/>
      </c>
      <c r="I343" s="69" t="str">
        <f t="shared" si="47"/>
        <v/>
      </c>
      <c r="J343" s="69" t="str">
        <f t="shared" si="48"/>
        <v/>
      </c>
      <c r="K343" s="69" t="str">
        <f t="shared" si="49"/>
        <v/>
      </c>
      <c r="L343" s="69" t="str">
        <f t="shared" si="50"/>
        <v/>
      </c>
      <c r="M343" s="69" t="str">
        <f t="shared" si="51"/>
        <v/>
      </c>
    </row>
    <row r="344" spans="1:13" x14ac:dyDescent="0.3">
      <c r="A344" s="606" t="str" cm="1">
        <f t="array" ref="A344">IF(E344='Tables calc'!$U$1+1,"Totals:",IF(A343="Totals:","",IF(A343="","",INDEX('Tables calc'!$R$24:$R$539,_xlfn.AGGREGATE(15,3,('Tables calc'!$V$24:$V$539=1)/('Tables calc'!$V$24:$V$539=1)*(ROW('Tables calc'!$V$24:$V$539)-ROW('Tables calc'!$V$23)),E344)))))</f>
        <v/>
      </c>
      <c r="B344" s="606" t="str" cm="1">
        <f t="array" ref="B344">IF(E344='Tables calc'!$U$1+1,"#",IF(B343="#","",IF(B343="","",INDEX('Tables calc'!$S$24:$S$539,_xlfn.AGGREGATE(15,3,('Tables calc'!$V$24:$V$539=1)/('Tables calc'!$V$24:$V$539=1)*(ROW('Tables calc'!$V$24:$V$539)-ROW('Tables calc'!$V$23)),E344)))))</f>
        <v/>
      </c>
      <c r="C344" s="607" t="str">
        <f t="shared" si="52"/>
        <v/>
      </c>
      <c r="D344" s="608" t="str" cm="1">
        <f t="array" ref="D344">IF(E344='Tables calc'!$U$1+1,'Tables calc'!$Y$24,IF(D343='Tables calc'!$Y$24,"",IF(D343="","",INDEX('Tables calc'!$T$24:$T$539,_xlfn.AGGREGATE(15,3,('Tables calc'!$V$24:$V$539=1)/('Tables calc'!$V$24:$V$539=1)*(ROW('Tables calc'!$V$24:$V$539)-ROW('Tables calc'!$V$23)),E344)))))</f>
        <v/>
      </c>
      <c r="E344" s="69">
        <v>343</v>
      </c>
      <c r="F344" s="69" t="str">
        <f t="shared" si="45"/>
        <v/>
      </c>
      <c r="G344" s="69" t="str">
        <f t="shared" si="46"/>
        <v/>
      </c>
      <c r="H344" s="69" t="str">
        <f t="shared" si="53"/>
        <v/>
      </c>
      <c r="I344" s="69" t="str">
        <f t="shared" si="47"/>
        <v/>
      </c>
      <c r="J344" s="69" t="str">
        <f t="shared" si="48"/>
        <v/>
      </c>
      <c r="K344" s="69" t="str">
        <f t="shared" si="49"/>
        <v/>
      </c>
      <c r="L344" s="69" t="str">
        <f t="shared" si="50"/>
        <v/>
      </c>
      <c r="M344" s="69" t="str">
        <f t="shared" si="51"/>
        <v/>
      </c>
    </row>
    <row r="345" spans="1:13" x14ac:dyDescent="0.3">
      <c r="A345" s="606" t="str" cm="1">
        <f t="array" ref="A345">IF(E345='Tables calc'!$U$1+1,"Totals:",IF(A344="Totals:","",IF(A344="","",INDEX('Tables calc'!$R$24:$R$539,_xlfn.AGGREGATE(15,3,('Tables calc'!$V$24:$V$539=1)/('Tables calc'!$V$24:$V$539=1)*(ROW('Tables calc'!$V$24:$V$539)-ROW('Tables calc'!$V$23)),E345)))))</f>
        <v/>
      </c>
      <c r="B345" s="606" t="str" cm="1">
        <f t="array" ref="B345">IF(E345='Tables calc'!$U$1+1,"#",IF(B344="#","",IF(B344="","",INDEX('Tables calc'!$S$24:$S$539,_xlfn.AGGREGATE(15,3,('Tables calc'!$V$24:$V$539=1)/('Tables calc'!$V$24:$V$539=1)*(ROW('Tables calc'!$V$24:$V$539)-ROW('Tables calc'!$V$23)),E345)))))</f>
        <v/>
      </c>
      <c r="C345" s="607" t="str">
        <f t="shared" si="52"/>
        <v/>
      </c>
      <c r="D345" s="608" t="str" cm="1">
        <f t="array" ref="D345">IF(E345='Tables calc'!$U$1+1,'Tables calc'!$Y$24,IF(D344='Tables calc'!$Y$24,"",IF(D344="","",INDEX('Tables calc'!$T$24:$T$539,_xlfn.AGGREGATE(15,3,('Tables calc'!$V$24:$V$539=1)/('Tables calc'!$V$24:$V$539=1)*(ROW('Tables calc'!$V$24:$V$539)-ROW('Tables calc'!$V$23)),E345)))))</f>
        <v/>
      </c>
      <c r="E345" s="69">
        <v>344</v>
      </c>
      <c r="F345" s="69" t="str">
        <f t="shared" si="45"/>
        <v/>
      </c>
      <c r="G345" s="69" t="str">
        <f t="shared" si="46"/>
        <v/>
      </c>
      <c r="H345" s="69" t="str">
        <f t="shared" si="53"/>
        <v/>
      </c>
      <c r="I345" s="69" t="str">
        <f t="shared" si="47"/>
        <v/>
      </c>
      <c r="J345" s="69" t="str">
        <f t="shared" si="48"/>
        <v/>
      </c>
      <c r="K345" s="69" t="str">
        <f t="shared" si="49"/>
        <v/>
      </c>
      <c r="L345" s="69" t="str">
        <f t="shared" si="50"/>
        <v/>
      </c>
      <c r="M345" s="69" t="str">
        <f t="shared" si="51"/>
        <v/>
      </c>
    </row>
    <row r="346" spans="1:13" x14ac:dyDescent="0.3">
      <c r="A346" s="606" t="str" cm="1">
        <f t="array" ref="A346">IF(E346='Tables calc'!$U$1+1,"Totals:",IF(A345="Totals:","",IF(A345="","",INDEX('Tables calc'!$R$24:$R$539,_xlfn.AGGREGATE(15,3,('Tables calc'!$V$24:$V$539=1)/('Tables calc'!$V$24:$V$539=1)*(ROW('Tables calc'!$V$24:$V$539)-ROW('Tables calc'!$V$23)),E346)))))</f>
        <v/>
      </c>
      <c r="B346" s="606" t="str" cm="1">
        <f t="array" ref="B346">IF(E346='Tables calc'!$U$1+1,"#",IF(B345="#","",IF(B345="","",INDEX('Tables calc'!$S$24:$S$539,_xlfn.AGGREGATE(15,3,('Tables calc'!$V$24:$V$539=1)/('Tables calc'!$V$24:$V$539=1)*(ROW('Tables calc'!$V$24:$V$539)-ROW('Tables calc'!$V$23)),E346)))))</f>
        <v/>
      </c>
      <c r="C346" s="607" t="str">
        <f t="shared" si="52"/>
        <v/>
      </c>
      <c r="D346" s="608" t="str" cm="1">
        <f t="array" ref="D346">IF(E346='Tables calc'!$U$1+1,'Tables calc'!$Y$24,IF(D345='Tables calc'!$Y$24,"",IF(D345="","",INDEX('Tables calc'!$T$24:$T$539,_xlfn.AGGREGATE(15,3,('Tables calc'!$V$24:$V$539=1)/('Tables calc'!$V$24:$V$539=1)*(ROW('Tables calc'!$V$24:$V$539)-ROW('Tables calc'!$V$23)),E346)))))</f>
        <v/>
      </c>
      <c r="E346" s="69">
        <v>345</v>
      </c>
      <c r="F346" s="69" t="str">
        <f t="shared" si="45"/>
        <v/>
      </c>
      <c r="G346" s="69" t="str">
        <f t="shared" si="46"/>
        <v/>
      </c>
      <c r="H346" s="69" t="str">
        <f t="shared" si="53"/>
        <v/>
      </c>
      <c r="I346" s="69" t="str">
        <f t="shared" si="47"/>
        <v/>
      </c>
      <c r="J346" s="69" t="str">
        <f t="shared" si="48"/>
        <v/>
      </c>
      <c r="K346" s="69" t="str">
        <f t="shared" si="49"/>
        <v/>
      </c>
      <c r="L346" s="69" t="str">
        <f t="shared" si="50"/>
        <v/>
      </c>
      <c r="M346" s="69" t="str">
        <f t="shared" si="51"/>
        <v/>
      </c>
    </row>
    <row r="347" spans="1:13" x14ac:dyDescent="0.3">
      <c r="A347" s="606" t="str" cm="1">
        <f t="array" ref="A347">IF(E347='Tables calc'!$U$1+1,"Totals:",IF(A346="Totals:","",IF(A346="","",INDEX('Tables calc'!$R$24:$R$539,_xlfn.AGGREGATE(15,3,('Tables calc'!$V$24:$V$539=1)/('Tables calc'!$V$24:$V$539=1)*(ROW('Tables calc'!$V$24:$V$539)-ROW('Tables calc'!$V$23)),E347)))))</f>
        <v/>
      </c>
      <c r="B347" s="606" t="str" cm="1">
        <f t="array" ref="B347">IF(E347='Tables calc'!$U$1+1,"#",IF(B346="#","",IF(B346="","",INDEX('Tables calc'!$S$24:$S$539,_xlfn.AGGREGATE(15,3,('Tables calc'!$V$24:$V$539=1)/('Tables calc'!$V$24:$V$539=1)*(ROW('Tables calc'!$V$24:$V$539)-ROW('Tables calc'!$V$23)),E347)))))</f>
        <v/>
      </c>
      <c r="C347" s="607" t="str">
        <f t="shared" si="52"/>
        <v/>
      </c>
      <c r="D347" s="608" t="str" cm="1">
        <f t="array" ref="D347">IF(E347='Tables calc'!$U$1+1,'Tables calc'!$Y$24,IF(D346='Tables calc'!$Y$24,"",IF(D346="","",INDEX('Tables calc'!$T$24:$T$539,_xlfn.AGGREGATE(15,3,('Tables calc'!$V$24:$V$539=1)/('Tables calc'!$V$24:$V$539=1)*(ROW('Tables calc'!$V$24:$V$539)-ROW('Tables calc'!$V$23)),E347)))))</f>
        <v/>
      </c>
      <c r="E347" s="69">
        <v>346</v>
      </c>
      <c r="F347" s="69" t="str">
        <f t="shared" si="45"/>
        <v/>
      </c>
      <c r="G347" s="69" t="str">
        <f t="shared" si="46"/>
        <v/>
      </c>
      <c r="H347" s="69" t="str">
        <f t="shared" si="53"/>
        <v/>
      </c>
      <c r="I347" s="69" t="str">
        <f t="shared" si="47"/>
        <v/>
      </c>
      <c r="J347" s="69" t="str">
        <f t="shared" si="48"/>
        <v/>
      </c>
      <c r="K347" s="69" t="str">
        <f t="shared" si="49"/>
        <v/>
      </c>
      <c r="L347" s="69" t="str">
        <f t="shared" si="50"/>
        <v/>
      </c>
      <c r="M347" s="69" t="str">
        <f t="shared" si="51"/>
        <v/>
      </c>
    </row>
    <row r="348" spans="1:13" x14ac:dyDescent="0.3">
      <c r="A348" s="606" t="str" cm="1">
        <f t="array" ref="A348">IF(E348='Tables calc'!$U$1+1,"Totals:",IF(A347="Totals:","",IF(A347="","",INDEX('Tables calc'!$R$24:$R$539,_xlfn.AGGREGATE(15,3,('Tables calc'!$V$24:$V$539=1)/('Tables calc'!$V$24:$V$539=1)*(ROW('Tables calc'!$V$24:$V$539)-ROW('Tables calc'!$V$23)),E348)))))</f>
        <v/>
      </c>
      <c r="B348" s="606" t="str" cm="1">
        <f t="array" ref="B348">IF(E348='Tables calc'!$U$1+1,"#",IF(B347="#","",IF(B347="","",INDEX('Tables calc'!$S$24:$S$539,_xlfn.AGGREGATE(15,3,('Tables calc'!$V$24:$V$539=1)/('Tables calc'!$V$24:$V$539=1)*(ROW('Tables calc'!$V$24:$V$539)-ROW('Tables calc'!$V$23)),E348)))))</f>
        <v/>
      </c>
      <c r="C348" s="607" t="str">
        <f t="shared" si="52"/>
        <v/>
      </c>
      <c r="D348" s="608" t="str" cm="1">
        <f t="array" ref="D348">IF(E348='Tables calc'!$U$1+1,'Tables calc'!$Y$24,IF(D347='Tables calc'!$Y$24,"",IF(D347="","",INDEX('Tables calc'!$T$24:$T$539,_xlfn.AGGREGATE(15,3,('Tables calc'!$V$24:$V$539=1)/('Tables calc'!$V$24:$V$539=1)*(ROW('Tables calc'!$V$24:$V$539)-ROW('Tables calc'!$V$23)),E348)))))</f>
        <v/>
      </c>
      <c r="E348" s="69">
        <v>347</v>
      </c>
      <c r="F348" s="69" t="str">
        <f t="shared" si="45"/>
        <v/>
      </c>
      <c r="G348" s="69" t="str">
        <f t="shared" si="46"/>
        <v/>
      </c>
      <c r="H348" s="69" t="str">
        <f t="shared" si="53"/>
        <v/>
      </c>
      <c r="I348" s="69" t="str">
        <f t="shared" si="47"/>
        <v/>
      </c>
      <c r="J348" s="69" t="str">
        <f t="shared" si="48"/>
        <v/>
      </c>
      <c r="K348" s="69" t="str">
        <f t="shared" si="49"/>
        <v/>
      </c>
      <c r="L348" s="69" t="str">
        <f t="shared" si="50"/>
        <v/>
      </c>
      <c r="M348" s="69" t="str">
        <f t="shared" si="51"/>
        <v/>
      </c>
    </row>
    <row r="349" spans="1:13" x14ac:dyDescent="0.3">
      <c r="A349" s="606" t="str" cm="1">
        <f t="array" ref="A349">IF(E349='Tables calc'!$U$1+1,"Totals:",IF(A348="Totals:","",IF(A348="","",INDEX('Tables calc'!$R$24:$R$539,_xlfn.AGGREGATE(15,3,('Tables calc'!$V$24:$V$539=1)/('Tables calc'!$V$24:$V$539=1)*(ROW('Tables calc'!$V$24:$V$539)-ROW('Tables calc'!$V$23)),E349)))))</f>
        <v/>
      </c>
      <c r="B349" s="606" t="str" cm="1">
        <f t="array" ref="B349">IF(E349='Tables calc'!$U$1+1,"#",IF(B348="#","",IF(B348="","",INDEX('Tables calc'!$S$24:$S$539,_xlfn.AGGREGATE(15,3,('Tables calc'!$V$24:$V$539=1)/('Tables calc'!$V$24:$V$539=1)*(ROW('Tables calc'!$V$24:$V$539)-ROW('Tables calc'!$V$23)),E349)))))</f>
        <v/>
      </c>
      <c r="C349" s="607" t="str">
        <f t="shared" si="52"/>
        <v/>
      </c>
      <c r="D349" s="608" t="str" cm="1">
        <f t="array" ref="D349">IF(E349='Tables calc'!$U$1+1,'Tables calc'!$Y$24,IF(D348='Tables calc'!$Y$24,"",IF(D348="","",INDEX('Tables calc'!$T$24:$T$539,_xlfn.AGGREGATE(15,3,('Tables calc'!$V$24:$V$539=1)/('Tables calc'!$V$24:$V$539=1)*(ROW('Tables calc'!$V$24:$V$539)-ROW('Tables calc'!$V$23)),E349)))))</f>
        <v/>
      </c>
      <c r="E349" s="69">
        <v>348</v>
      </c>
      <c r="F349" s="69" t="str">
        <f t="shared" si="45"/>
        <v/>
      </c>
      <c r="G349" s="69" t="str">
        <f t="shared" si="46"/>
        <v/>
      </c>
      <c r="H349" s="69" t="str">
        <f t="shared" si="53"/>
        <v/>
      </c>
      <c r="I349" s="69" t="str">
        <f t="shared" si="47"/>
        <v/>
      </c>
      <c r="J349" s="69" t="str">
        <f t="shared" si="48"/>
        <v/>
      </c>
      <c r="K349" s="69" t="str">
        <f t="shared" si="49"/>
        <v/>
      </c>
      <c r="L349" s="69" t="str">
        <f t="shared" si="50"/>
        <v/>
      </c>
      <c r="M349" s="69" t="str">
        <f t="shared" si="51"/>
        <v/>
      </c>
    </row>
    <row r="350" spans="1:13" x14ac:dyDescent="0.3">
      <c r="A350" s="606" t="str" cm="1">
        <f t="array" ref="A350">IF(E350='Tables calc'!$U$1+1,"Totals:",IF(A349="Totals:","",IF(A349="","",INDEX('Tables calc'!$R$24:$R$539,_xlfn.AGGREGATE(15,3,('Tables calc'!$V$24:$V$539=1)/('Tables calc'!$V$24:$V$539=1)*(ROW('Tables calc'!$V$24:$V$539)-ROW('Tables calc'!$V$23)),E350)))))</f>
        <v/>
      </c>
      <c r="B350" s="606" t="str" cm="1">
        <f t="array" ref="B350">IF(E350='Tables calc'!$U$1+1,"#",IF(B349="#","",IF(B349="","",INDEX('Tables calc'!$S$24:$S$539,_xlfn.AGGREGATE(15,3,('Tables calc'!$V$24:$V$539=1)/('Tables calc'!$V$24:$V$539=1)*(ROW('Tables calc'!$V$24:$V$539)-ROW('Tables calc'!$V$23)),E350)))))</f>
        <v/>
      </c>
      <c r="C350" s="607" t="str">
        <f t="shared" si="52"/>
        <v/>
      </c>
      <c r="D350" s="608" t="str" cm="1">
        <f t="array" ref="D350">IF(E350='Tables calc'!$U$1+1,'Tables calc'!$Y$24,IF(D349='Tables calc'!$Y$24,"",IF(D349="","",INDEX('Tables calc'!$T$24:$T$539,_xlfn.AGGREGATE(15,3,('Tables calc'!$V$24:$V$539=1)/('Tables calc'!$V$24:$V$539=1)*(ROW('Tables calc'!$V$24:$V$539)-ROW('Tables calc'!$V$23)),E350)))))</f>
        <v/>
      </c>
      <c r="E350" s="69">
        <v>349</v>
      </c>
      <c r="F350" s="69" t="str">
        <f t="shared" si="45"/>
        <v/>
      </c>
      <c r="G350" s="69" t="str">
        <f t="shared" si="46"/>
        <v/>
      </c>
      <c r="H350" s="69" t="str">
        <f t="shared" si="53"/>
        <v/>
      </c>
      <c r="I350" s="69" t="str">
        <f t="shared" si="47"/>
        <v/>
      </c>
      <c r="J350" s="69" t="str">
        <f t="shared" si="48"/>
        <v/>
      </c>
      <c r="K350" s="69" t="str">
        <f t="shared" si="49"/>
        <v/>
      </c>
      <c r="L350" s="69" t="str">
        <f t="shared" si="50"/>
        <v/>
      </c>
      <c r="M350" s="69" t="str">
        <f t="shared" si="51"/>
        <v/>
      </c>
    </row>
    <row r="351" spans="1:13" x14ac:dyDescent="0.3">
      <c r="A351" s="606" t="str" cm="1">
        <f t="array" ref="A351">IF(E351='Tables calc'!$U$1+1,"Totals:",IF(A350="Totals:","",IF(A350="","",INDEX('Tables calc'!$R$24:$R$539,_xlfn.AGGREGATE(15,3,('Tables calc'!$V$24:$V$539=1)/('Tables calc'!$V$24:$V$539=1)*(ROW('Tables calc'!$V$24:$V$539)-ROW('Tables calc'!$V$23)),E351)))))</f>
        <v/>
      </c>
      <c r="B351" s="606" t="str" cm="1">
        <f t="array" ref="B351">IF(E351='Tables calc'!$U$1+1,"#",IF(B350="#","",IF(B350="","",INDEX('Tables calc'!$S$24:$S$539,_xlfn.AGGREGATE(15,3,('Tables calc'!$V$24:$V$539=1)/('Tables calc'!$V$24:$V$539=1)*(ROW('Tables calc'!$V$24:$V$539)-ROW('Tables calc'!$V$23)),E351)))))</f>
        <v/>
      </c>
      <c r="C351" s="607" t="str">
        <f t="shared" si="52"/>
        <v/>
      </c>
      <c r="D351" s="608" t="str" cm="1">
        <f t="array" ref="D351">IF(E351='Tables calc'!$U$1+1,'Tables calc'!$Y$24,IF(D350='Tables calc'!$Y$24,"",IF(D350="","",INDEX('Tables calc'!$T$24:$T$539,_xlfn.AGGREGATE(15,3,('Tables calc'!$V$24:$V$539=1)/('Tables calc'!$V$24:$V$539=1)*(ROW('Tables calc'!$V$24:$V$539)-ROW('Tables calc'!$V$23)),E351)))))</f>
        <v/>
      </c>
      <c r="E351" s="69">
        <v>350</v>
      </c>
      <c r="F351" s="69" t="str">
        <f t="shared" si="45"/>
        <v/>
      </c>
      <c r="G351" s="69" t="str">
        <f t="shared" si="46"/>
        <v/>
      </c>
      <c r="H351" s="69" t="str">
        <f t="shared" si="53"/>
        <v/>
      </c>
      <c r="I351" s="69" t="str">
        <f t="shared" si="47"/>
        <v/>
      </c>
      <c r="J351" s="69" t="str">
        <f t="shared" si="48"/>
        <v/>
      </c>
      <c r="K351" s="69" t="str">
        <f t="shared" si="49"/>
        <v/>
      </c>
      <c r="L351" s="69" t="str">
        <f t="shared" si="50"/>
        <v/>
      </c>
      <c r="M351" s="69" t="str">
        <f t="shared" si="51"/>
        <v/>
      </c>
    </row>
    <row r="352" spans="1:13" x14ac:dyDescent="0.3">
      <c r="A352" s="606" t="str" cm="1">
        <f t="array" ref="A352">IF(E352='Tables calc'!$U$1+1,"Totals:",IF(A351="Totals:","",IF(A351="","",INDEX('Tables calc'!$R$24:$R$539,_xlfn.AGGREGATE(15,3,('Tables calc'!$V$24:$V$539=1)/('Tables calc'!$V$24:$V$539=1)*(ROW('Tables calc'!$V$24:$V$539)-ROW('Tables calc'!$V$23)),E352)))))</f>
        <v/>
      </c>
      <c r="B352" s="606" t="str" cm="1">
        <f t="array" ref="B352">IF(E352='Tables calc'!$U$1+1,"#",IF(B351="#","",IF(B351="","",INDEX('Tables calc'!$S$24:$S$539,_xlfn.AGGREGATE(15,3,('Tables calc'!$V$24:$V$539=1)/('Tables calc'!$V$24:$V$539=1)*(ROW('Tables calc'!$V$24:$V$539)-ROW('Tables calc'!$V$23)),E352)))))</f>
        <v/>
      </c>
      <c r="C352" s="607" t="str">
        <f t="shared" si="52"/>
        <v/>
      </c>
      <c r="D352" s="608" t="str" cm="1">
        <f t="array" ref="D352">IF(E352='Tables calc'!$U$1+1,'Tables calc'!$Y$24,IF(D351='Tables calc'!$Y$24,"",IF(D351="","",INDEX('Tables calc'!$T$24:$T$539,_xlfn.AGGREGATE(15,3,('Tables calc'!$V$24:$V$539=1)/('Tables calc'!$V$24:$V$539=1)*(ROW('Tables calc'!$V$24:$V$539)-ROW('Tables calc'!$V$23)),E352)))))</f>
        <v/>
      </c>
      <c r="E352" s="69">
        <v>351</v>
      </c>
      <c r="F352" s="69" t="str">
        <f t="shared" si="45"/>
        <v/>
      </c>
      <c r="G352" s="69" t="str">
        <f t="shared" si="46"/>
        <v/>
      </c>
      <c r="H352" s="69" t="str">
        <f t="shared" si="53"/>
        <v/>
      </c>
      <c r="I352" s="69" t="str">
        <f t="shared" si="47"/>
        <v/>
      </c>
      <c r="J352" s="69" t="str">
        <f t="shared" si="48"/>
        <v/>
      </c>
      <c r="K352" s="69" t="str">
        <f t="shared" si="49"/>
        <v/>
      </c>
      <c r="L352" s="69" t="str">
        <f t="shared" si="50"/>
        <v/>
      </c>
      <c r="M352" s="69" t="str">
        <f t="shared" si="51"/>
        <v/>
      </c>
    </row>
    <row r="353" spans="1:13" x14ac:dyDescent="0.3">
      <c r="A353" s="606" t="str" cm="1">
        <f t="array" ref="A353">IF(E353='Tables calc'!$U$1+1,"Totals:",IF(A352="Totals:","",IF(A352="","",INDEX('Tables calc'!$R$24:$R$539,_xlfn.AGGREGATE(15,3,('Tables calc'!$V$24:$V$539=1)/('Tables calc'!$V$24:$V$539=1)*(ROW('Tables calc'!$V$24:$V$539)-ROW('Tables calc'!$V$23)),E353)))))</f>
        <v/>
      </c>
      <c r="B353" s="606" t="str" cm="1">
        <f t="array" ref="B353">IF(E353='Tables calc'!$U$1+1,"#",IF(B352="#","",IF(B352="","",INDEX('Tables calc'!$S$24:$S$539,_xlfn.AGGREGATE(15,3,('Tables calc'!$V$24:$V$539=1)/('Tables calc'!$V$24:$V$539=1)*(ROW('Tables calc'!$V$24:$V$539)-ROW('Tables calc'!$V$23)),E353)))))</f>
        <v/>
      </c>
      <c r="C353" s="607" t="str">
        <f t="shared" si="52"/>
        <v/>
      </c>
      <c r="D353" s="608" t="str" cm="1">
        <f t="array" ref="D353">IF(E353='Tables calc'!$U$1+1,'Tables calc'!$Y$24,IF(D352='Tables calc'!$Y$24,"",IF(D352="","",INDEX('Tables calc'!$T$24:$T$539,_xlfn.AGGREGATE(15,3,('Tables calc'!$V$24:$V$539=1)/('Tables calc'!$V$24:$V$539=1)*(ROW('Tables calc'!$V$24:$V$539)-ROW('Tables calc'!$V$23)),E353)))))</f>
        <v/>
      </c>
      <c r="E353" s="69">
        <v>352</v>
      </c>
      <c r="F353" s="69" t="str">
        <f t="shared" si="45"/>
        <v/>
      </c>
      <c r="G353" s="69" t="str">
        <f t="shared" si="46"/>
        <v/>
      </c>
      <c r="H353" s="69" t="str">
        <f t="shared" si="53"/>
        <v/>
      </c>
      <c r="I353" s="69" t="str">
        <f t="shared" si="47"/>
        <v/>
      </c>
      <c r="J353" s="69" t="str">
        <f t="shared" si="48"/>
        <v/>
      </c>
      <c r="K353" s="69" t="str">
        <f t="shared" si="49"/>
        <v/>
      </c>
      <c r="L353" s="69" t="str">
        <f t="shared" si="50"/>
        <v/>
      </c>
      <c r="M353" s="69" t="str">
        <f t="shared" si="51"/>
        <v/>
      </c>
    </row>
    <row r="354" spans="1:13" x14ac:dyDescent="0.3">
      <c r="A354" s="606" t="str" cm="1">
        <f t="array" ref="A354">IF(E354='Tables calc'!$U$1+1,"Totals:",IF(A353="Totals:","",IF(A353="","",INDEX('Tables calc'!$R$24:$R$539,_xlfn.AGGREGATE(15,3,('Tables calc'!$V$24:$V$539=1)/('Tables calc'!$V$24:$V$539=1)*(ROW('Tables calc'!$V$24:$V$539)-ROW('Tables calc'!$V$23)),E354)))))</f>
        <v/>
      </c>
      <c r="B354" s="606" t="str" cm="1">
        <f t="array" ref="B354">IF(E354='Tables calc'!$U$1+1,"#",IF(B353="#","",IF(B353="","",INDEX('Tables calc'!$S$24:$S$539,_xlfn.AGGREGATE(15,3,('Tables calc'!$V$24:$V$539=1)/('Tables calc'!$V$24:$V$539=1)*(ROW('Tables calc'!$V$24:$V$539)-ROW('Tables calc'!$V$23)),E354)))))</f>
        <v/>
      </c>
      <c r="C354" s="607" t="str">
        <f t="shared" si="52"/>
        <v/>
      </c>
      <c r="D354" s="608" t="str" cm="1">
        <f t="array" ref="D354">IF(E354='Tables calc'!$U$1+1,'Tables calc'!$Y$24,IF(D353='Tables calc'!$Y$24,"",IF(D353="","",INDEX('Tables calc'!$T$24:$T$539,_xlfn.AGGREGATE(15,3,('Tables calc'!$V$24:$V$539=1)/('Tables calc'!$V$24:$V$539=1)*(ROW('Tables calc'!$V$24:$V$539)-ROW('Tables calc'!$V$23)),E354)))))</f>
        <v/>
      </c>
      <c r="E354" s="69">
        <v>353</v>
      </c>
      <c r="F354" s="69" t="str">
        <f t="shared" si="45"/>
        <v/>
      </c>
      <c r="G354" s="69" t="str">
        <f t="shared" si="46"/>
        <v/>
      </c>
      <c r="H354" s="69" t="str">
        <f t="shared" si="53"/>
        <v/>
      </c>
      <c r="I354" s="69" t="str">
        <f t="shared" si="47"/>
        <v/>
      </c>
      <c r="J354" s="69" t="str">
        <f t="shared" si="48"/>
        <v/>
      </c>
      <c r="K354" s="69" t="str">
        <f t="shared" si="49"/>
        <v/>
      </c>
      <c r="L354" s="69" t="str">
        <f t="shared" si="50"/>
        <v/>
      </c>
      <c r="M354" s="69" t="str">
        <f t="shared" si="51"/>
        <v/>
      </c>
    </row>
    <row r="355" spans="1:13" x14ac:dyDescent="0.3">
      <c r="A355" s="606" t="str" cm="1">
        <f t="array" ref="A355">IF(E355='Tables calc'!$U$1+1,"Totals:",IF(A354="Totals:","",IF(A354="","",INDEX('Tables calc'!$R$24:$R$539,_xlfn.AGGREGATE(15,3,('Tables calc'!$V$24:$V$539=1)/('Tables calc'!$V$24:$V$539=1)*(ROW('Tables calc'!$V$24:$V$539)-ROW('Tables calc'!$V$23)),E355)))))</f>
        <v/>
      </c>
      <c r="B355" s="606" t="str" cm="1">
        <f t="array" ref="B355">IF(E355='Tables calc'!$U$1+1,"#",IF(B354="#","",IF(B354="","",INDEX('Tables calc'!$S$24:$S$539,_xlfn.AGGREGATE(15,3,('Tables calc'!$V$24:$V$539=1)/('Tables calc'!$V$24:$V$539=1)*(ROW('Tables calc'!$V$24:$V$539)-ROW('Tables calc'!$V$23)),E355)))))</f>
        <v/>
      </c>
      <c r="C355" s="607" t="str">
        <f t="shared" si="52"/>
        <v/>
      </c>
      <c r="D355" s="608" t="str" cm="1">
        <f t="array" ref="D355">IF(E355='Tables calc'!$U$1+1,'Tables calc'!$Y$24,IF(D354='Tables calc'!$Y$24,"",IF(D354="","",INDEX('Tables calc'!$T$24:$T$539,_xlfn.AGGREGATE(15,3,('Tables calc'!$V$24:$V$539=1)/('Tables calc'!$V$24:$V$539=1)*(ROW('Tables calc'!$V$24:$V$539)-ROW('Tables calc'!$V$23)),E355)))))</f>
        <v/>
      </c>
      <c r="E355" s="69">
        <v>354</v>
      </c>
      <c r="F355" s="69" t="str">
        <f t="shared" si="45"/>
        <v/>
      </c>
      <c r="G355" s="69" t="str">
        <f t="shared" si="46"/>
        <v/>
      </c>
      <c r="H355" s="69" t="str">
        <f t="shared" si="53"/>
        <v/>
      </c>
      <c r="I355" s="69" t="str">
        <f t="shared" si="47"/>
        <v/>
      </c>
      <c r="J355" s="69" t="str">
        <f t="shared" si="48"/>
        <v/>
      </c>
      <c r="K355" s="69" t="str">
        <f t="shared" si="49"/>
        <v/>
      </c>
      <c r="L355" s="69" t="str">
        <f t="shared" si="50"/>
        <v/>
      </c>
      <c r="M355" s="69" t="str">
        <f t="shared" si="51"/>
        <v/>
      </c>
    </row>
    <row r="356" spans="1:13" x14ac:dyDescent="0.3">
      <c r="A356" s="606" t="str" cm="1">
        <f t="array" ref="A356">IF(E356='Tables calc'!$U$1+1,"Totals:",IF(A355="Totals:","",IF(A355="","",INDEX('Tables calc'!$R$24:$R$539,_xlfn.AGGREGATE(15,3,('Tables calc'!$V$24:$V$539=1)/('Tables calc'!$V$24:$V$539=1)*(ROW('Tables calc'!$V$24:$V$539)-ROW('Tables calc'!$V$23)),E356)))))</f>
        <v/>
      </c>
      <c r="B356" s="606" t="str" cm="1">
        <f t="array" ref="B356">IF(E356='Tables calc'!$U$1+1,"#",IF(B355="#","",IF(B355="","",INDEX('Tables calc'!$S$24:$S$539,_xlfn.AGGREGATE(15,3,('Tables calc'!$V$24:$V$539=1)/('Tables calc'!$V$24:$V$539=1)*(ROW('Tables calc'!$V$24:$V$539)-ROW('Tables calc'!$V$23)),E356)))))</f>
        <v/>
      </c>
      <c r="C356" s="607" t="str">
        <f t="shared" si="52"/>
        <v/>
      </c>
      <c r="D356" s="608" t="str" cm="1">
        <f t="array" ref="D356">IF(E356='Tables calc'!$U$1+1,'Tables calc'!$Y$24,IF(D355='Tables calc'!$Y$24,"",IF(D355="","",INDEX('Tables calc'!$T$24:$T$539,_xlfn.AGGREGATE(15,3,('Tables calc'!$V$24:$V$539=1)/('Tables calc'!$V$24:$V$539=1)*(ROW('Tables calc'!$V$24:$V$539)-ROW('Tables calc'!$V$23)),E356)))))</f>
        <v/>
      </c>
      <c r="E356" s="69">
        <v>355</v>
      </c>
      <c r="F356" s="69" t="str">
        <f t="shared" si="45"/>
        <v/>
      </c>
      <c r="G356" s="69" t="str">
        <f t="shared" si="46"/>
        <v/>
      </c>
      <c r="H356" s="69" t="str">
        <f t="shared" si="53"/>
        <v/>
      </c>
      <c r="I356" s="69" t="str">
        <f t="shared" si="47"/>
        <v/>
      </c>
      <c r="J356" s="69" t="str">
        <f t="shared" si="48"/>
        <v/>
      </c>
      <c r="K356" s="69" t="str">
        <f t="shared" si="49"/>
        <v/>
      </c>
      <c r="L356" s="69" t="str">
        <f t="shared" si="50"/>
        <v/>
      </c>
      <c r="M356" s="69" t="str">
        <f t="shared" si="51"/>
        <v/>
      </c>
    </row>
    <row r="357" spans="1:13" x14ac:dyDescent="0.3">
      <c r="A357" s="606" t="str" cm="1">
        <f t="array" ref="A357">IF(E357='Tables calc'!$U$1+1,"Totals:",IF(A356="Totals:","",IF(A356="","",INDEX('Tables calc'!$R$24:$R$539,_xlfn.AGGREGATE(15,3,('Tables calc'!$V$24:$V$539=1)/('Tables calc'!$V$24:$V$539=1)*(ROW('Tables calc'!$V$24:$V$539)-ROW('Tables calc'!$V$23)),E357)))))</f>
        <v/>
      </c>
      <c r="B357" s="606" t="str" cm="1">
        <f t="array" ref="B357">IF(E357='Tables calc'!$U$1+1,"#",IF(B356="#","",IF(B356="","",INDEX('Tables calc'!$S$24:$S$539,_xlfn.AGGREGATE(15,3,('Tables calc'!$V$24:$V$539=1)/('Tables calc'!$V$24:$V$539=1)*(ROW('Tables calc'!$V$24:$V$539)-ROW('Tables calc'!$V$23)),E357)))))</f>
        <v/>
      </c>
      <c r="C357" s="607" t="str">
        <f t="shared" si="52"/>
        <v/>
      </c>
      <c r="D357" s="608" t="str" cm="1">
        <f t="array" ref="D357">IF(E357='Tables calc'!$U$1+1,'Tables calc'!$Y$24,IF(D356='Tables calc'!$Y$24,"",IF(D356="","",INDEX('Tables calc'!$T$24:$T$539,_xlfn.AGGREGATE(15,3,('Tables calc'!$V$24:$V$539=1)/('Tables calc'!$V$24:$V$539=1)*(ROW('Tables calc'!$V$24:$V$539)-ROW('Tables calc'!$V$23)),E357)))))</f>
        <v/>
      </c>
      <c r="E357" s="69">
        <v>356</v>
      </c>
      <c r="F357" s="69" t="str">
        <f t="shared" si="45"/>
        <v/>
      </c>
      <c r="G357" s="69" t="str">
        <f t="shared" si="46"/>
        <v/>
      </c>
      <c r="H357" s="69" t="str">
        <f t="shared" si="53"/>
        <v/>
      </c>
      <c r="I357" s="69" t="str">
        <f t="shared" si="47"/>
        <v/>
      </c>
      <c r="J357" s="69" t="str">
        <f t="shared" si="48"/>
        <v/>
      </c>
      <c r="K357" s="69" t="str">
        <f t="shared" si="49"/>
        <v/>
      </c>
      <c r="L357" s="69" t="str">
        <f t="shared" si="50"/>
        <v/>
      </c>
      <c r="M357" s="69" t="str">
        <f t="shared" si="51"/>
        <v/>
      </c>
    </row>
    <row r="358" spans="1:13" x14ac:dyDescent="0.3">
      <c r="A358" s="606" t="str" cm="1">
        <f t="array" ref="A358">IF(E358='Tables calc'!$U$1+1,"Totals:",IF(A357="Totals:","",IF(A357="","",INDEX('Tables calc'!$R$24:$R$539,_xlfn.AGGREGATE(15,3,('Tables calc'!$V$24:$V$539=1)/('Tables calc'!$V$24:$V$539=1)*(ROW('Tables calc'!$V$24:$V$539)-ROW('Tables calc'!$V$23)),E358)))))</f>
        <v/>
      </c>
      <c r="B358" s="606" t="str" cm="1">
        <f t="array" ref="B358">IF(E358='Tables calc'!$U$1+1,"#",IF(B357="#","",IF(B357="","",INDEX('Tables calc'!$S$24:$S$539,_xlfn.AGGREGATE(15,3,('Tables calc'!$V$24:$V$539=1)/('Tables calc'!$V$24:$V$539=1)*(ROW('Tables calc'!$V$24:$V$539)-ROW('Tables calc'!$V$23)),E358)))))</f>
        <v/>
      </c>
      <c r="C358" s="607" t="str">
        <f t="shared" si="52"/>
        <v/>
      </c>
      <c r="D358" s="608" t="str" cm="1">
        <f t="array" ref="D358">IF(E358='Tables calc'!$U$1+1,'Tables calc'!$Y$24,IF(D357='Tables calc'!$Y$24,"",IF(D357="","",INDEX('Tables calc'!$T$24:$T$539,_xlfn.AGGREGATE(15,3,('Tables calc'!$V$24:$V$539=1)/('Tables calc'!$V$24:$V$539=1)*(ROW('Tables calc'!$V$24:$V$539)-ROW('Tables calc'!$V$23)),E358)))))</f>
        <v/>
      </c>
      <c r="E358" s="69">
        <v>357</v>
      </c>
      <c r="F358" s="69" t="str">
        <f t="shared" si="45"/>
        <v/>
      </c>
      <c r="G358" s="69" t="str">
        <f t="shared" si="46"/>
        <v/>
      </c>
      <c r="H358" s="69" t="str">
        <f t="shared" si="53"/>
        <v/>
      </c>
      <c r="I358" s="69" t="str">
        <f t="shared" si="47"/>
        <v/>
      </c>
      <c r="J358" s="69" t="str">
        <f t="shared" si="48"/>
        <v/>
      </c>
      <c r="K358" s="69" t="str">
        <f t="shared" si="49"/>
        <v/>
      </c>
      <c r="L358" s="69" t="str">
        <f t="shared" si="50"/>
        <v/>
      </c>
      <c r="M358" s="69" t="str">
        <f t="shared" si="51"/>
        <v/>
      </c>
    </row>
    <row r="359" spans="1:13" x14ac:dyDescent="0.3">
      <c r="A359" s="606" t="str" cm="1">
        <f t="array" ref="A359">IF(E359='Tables calc'!$U$1+1,"Totals:",IF(A358="Totals:","",IF(A358="","",INDEX('Tables calc'!$R$24:$R$539,_xlfn.AGGREGATE(15,3,('Tables calc'!$V$24:$V$539=1)/('Tables calc'!$V$24:$V$539=1)*(ROW('Tables calc'!$V$24:$V$539)-ROW('Tables calc'!$V$23)),E359)))))</f>
        <v/>
      </c>
      <c r="B359" s="606" t="str" cm="1">
        <f t="array" ref="B359">IF(E359='Tables calc'!$U$1+1,"#",IF(B358="#","",IF(B358="","",INDEX('Tables calc'!$S$24:$S$539,_xlfn.AGGREGATE(15,3,('Tables calc'!$V$24:$V$539=1)/('Tables calc'!$V$24:$V$539=1)*(ROW('Tables calc'!$V$24:$V$539)-ROW('Tables calc'!$V$23)),E359)))))</f>
        <v/>
      </c>
      <c r="C359" s="607" t="str">
        <f t="shared" si="52"/>
        <v/>
      </c>
      <c r="D359" s="608" t="str" cm="1">
        <f t="array" ref="D359">IF(E359='Tables calc'!$U$1+1,'Tables calc'!$Y$24,IF(D358='Tables calc'!$Y$24,"",IF(D358="","",INDEX('Tables calc'!$T$24:$T$539,_xlfn.AGGREGATE(15,3,('Tables calc'!$V$24:$V$539=1)/('Tables calc'!$V$24:$V$539=1)*(ROW('Tables calc'!$V$24:$V$539)-ROW('Tables calc'!$V$23)),E359)))))</f>
        <v/>
      </c>
      <c r="E359" s="69">
        <v>358</v>
      </c>
      <c r="F359" s="69" t="str">
        <f t="shared" si="45"/>
        <v/>
      </c>
      <c r="G359" s="69" t="str">
        <f t="shared" si="46"/>
        <v/>
      </c>
      <c r="H359" s="69" t="str">
        <f t="shared" si="53"/>
        <v/>
      </c>
      <c r="I359" s="69" t="str">
        <f t="shared" si="47"/>
        <v/>
      </c>
      <c r="J359" s="69" t="str">
        <f t="shared" si="48"/>
        <v/>
      </c>
      <c r="K359" s="69" t="str">
        <f t="shared" si="49"/>
        <v/>
      </c>
      <c r="L359" s="69" t="str">
        <f t="shared" si="50"/>
        <v/>
      </c>
      <c r="M359" s="69" t="str">
        <f t="shared" si="51"/>
        <v/>
      </c>
    </row>
    <row r="360" spans="1:13" x14ac:dyDescent="0.3">
      <c r="A360" s="606" t="str" cm="1">
        <f t="array" ref="A360">IF(E360='Tables calc'!$U$1+1,"Totals:",IF(A359="Totals:","",IF(A359="","",INDEX('Tables calc'!$R$24:$R$539,_xlfn.AGGREGATE(15,3,('Tables calc'!$V$24:$V$539=1)/('Tables calc'!$V$24:$V$539=1)*(ROW('Tables calc'!$V$24:$V$539)-ROW('Tables calc'!$V$23)),E360)))))</f>
        <v/>
      </c>
      <c r="B360" s="606" t="str" cm="1">
        <f t="array" ref="B360">IF(E360='Tables calc'!$U$1+1,"#",IF(B359="#","",IF(B359="","",INDEX('Tables calc'!$S$24:$S$539,_xlfn.AGGREGATE(15,3,('Tables calc'!$V$24:$V$539=1)/('Tables calc'!$V$24:$V$539=1)*(ROW('Tables calc'!$V$24:$V$539)-ROW('Tables calc'!$V$23)),E360)))))</f>
        <v/>
      </c>
      <c r="C360" s="607" t="str">
        <f t="shared" si="52"/>
        <v/>
      </c>
      <c r="D360" s="608" t="str" cm="1">
        <f t="array" ref="D360">IF(E360='Tables calc'!$U$1+1,'Tables calc'!$Y$24,IF(D359='Tables calc'!$Y$24,"",IF(D359="","",INDEX('Tables calc'!$T$24:$T$539,_xlfn.AGGREGATE(15,3,('Tables calc'!$V$24:$V$539=1)/('Tables calc'!$V$24:$V$539=1)*(ROW('Tables calc'!$V$24:$V$539)-ROW('Tables calc'!$V$23)),E360)))))</f>
        <v/>
      </c>
      <c r="E360" s="69">
        <v>359</v>
      </c>
      <c r="F360" s="69" t="str">
        <f t="shared" si="45"/>
        <v/>
      </c>
      <c r="G360" s="69" t="str">
        <f t="shared" si="46"/>
        <v/>
      </c>
      <c r="H360" s="69" t="str">
        <f t="shared" si="53"/>
        <v/>
      </c>
      <c r="I360" s="69" t="str">
        <f t="shared" si="47"/>
        <v/>
      </c>
      <c r="J360" s="69" t="str">
        <f t="shared" si="48"/>
        <v/>
      </c>
      <c r="K360" s="69" t="str">
        <f t="shared" si="49"/>
        <v/>
      </c>
      <c r="L360" s="69" t="str">
        <f t="shared" si="50"/>
        <v/>
      </c>
      <c r="M360" s="69" t="str">
        <f t="shared" si="51"/>
        <v/>
      </c>
    </row>
    <row r="361" spans="1:13" x14ac:dyDescent="0.3">
      <c r="A361" s="606" t="str" cm="1">
        <f t="array" ref="A361">IF(E361='Tables calc'!$U$1+1,"Totals:",IF(A360="Totals:","",IF(A360="","",INDEX('Tables calc'!$R$24:$R$539,_xlfn.AGGREGATE(15,3,('Tables calc'!$V$24:$V$539=1)/('Tables calc'!$V$24:$V$539=1)*(ROW('Tables calc'!$V$24:$V$539)-ROW('Tables calc'!$V$23)),E361)))))</f>
        <v/>
      </c>
      <c r="B361" s="606" t="str" cm="1">
        <f t="array" ref="B361">IF(E361='Tables calc'!$U$1+1,"#",IF(B360="#","",IF(B360="","",INDEX('Tables calc'!$S$24:$S$539,_xlfn.AGGREGATE(15,3,('Tables calc'!$V$24:$V$539=1)/('Tables calc'!$V$24:$V$539=1)*(ROW('Tables calc'!$V$24:$V$539)-ROW('Tables calc'!$V$23)),E361)))))</f>
        <v/>
      </c>
      <c r="C361" s="607" t="str">
        <f t="shared" si="52"/>
        <v/>
      </c>
      <c r="D361" s="608" t="str" cm="1">
        <f t="array" ref="D361">IF(E361='Tables calc'!$U$1+1,'Tables calc'!$Y$24,IF(D360='Tables calc'!$Y$24,"",IF(D360="","",INDEX('Tables calc'!$T$24:$T$539,_xlfn.AGGREGATE(15,3,('Tables calc'!$V$24:$V$539=1)/('Tables calc'!$V$24:$V$539=1)*(ROW('Tables calc'!$V$24:$V$539)-ROW('Tables calc'!$V$23)),E361)))))</f>
        <v/>
      </c>
      <c r="E361" s="69">
        <v>360</v>
      </c>
      <c r="F361" s="69" t="str">
        <f t="shared" si="45"/>
        <v/>
      </c>
      <c r="G361" s="69" t="str">
        <f t="shared" si="46"/>
        <v/>
      </c>
      <c r="H361" s="69" t="str">
        <f t="shared" si="53"/>
        <v/>
      </c>
      <c r="I361" s="69" t="str">
        <f t="shared" si="47"/>
        <v/>
      </c>
      <c r="J361" s="69" t="str">
        <f t="shared" si="48"/>
        <v/>
      </c>
      <c r="K361" s="69" t="str">
        <f t="shared" si="49"/>
        <v/>
      </c>
      <c r="L361" s="69" t="str">
        <f t="shared" si="50"/>
        <v/>
      </c>
      <c r="M361" s="69" t="str">
        <f t="shared" si="51"/>
        <v/>
      </c>
    </row>
    <row r="362" spans="1:13" x14ac:dyDescent="0.3">
      <c r="A362" s="606" t="str" cm="1">
        <f t="array" ref="A362">IF(E362='Tables calc'!$U$1+1,"Totals:",IF(A361="Totals:","",IF(A361="","",INDEX('Tables calc'!$R$24:$R$539,_xlfn.AGGREGATE(15,3,('Tables calc'!$V$24:$V$539=1)/('Tables calc'!$V$24:$V$539=1)*(ROW('Tables calc'!$V$24:$V$539)-ROW('Tables calc'!$V$23)),E362)))))</f>
        <v/>
      </c>
      <c r="B362" s="606" t="str" cm="1">
        <f t="array" ref="B362">IF(E362='Tables calc'!$U$1+1,"#",IF(B361="#","",IF(B361="","",INDEX('Tables calc'!$S$24:$S$539,_xlfn.AGGREGATE(15,3,('Tables calc'!$V$24:$V$539=1)/('Tables calc'!$V$24:$V$539=1)*(ROW('Tables calc'!$V$24:$V$539)-ROW('Tables calc'!$V$23)),E362)))))</f>
        <v/>
      </c>
      <c r="C362" s="607" t="str">
        <f t="shared" si="52"/>
        <v/>
      </c>
      <c r="D362" s="608" t="str" cm="1">
        <f t="array" ref="D362">IF(E362='Tables calc'!$U$1+1,'Tables calc'!$Y$24,IF(D361='Tables calc'!$Y$24,"",IF(D361="","",INDEX('Tables calc'!$T$24:$T$539,_xlfn.AGGREGATE(15,3,('Tables calc'!$V$24:$V$539=1)/('Tables calc'!$V$24:$V$539=1)*(ROW('Tables calc'!$V$24:$V$539)-ROW('Tables calc'!$V$23)),E362)))))</f>
        <v/>
      </c>
      <c r="E362" s="69">
        <v>361</v>
      </c>
      <c r="F362" s="69" t="str">
        <f t="shared" si="45"/>
        <v/>
      </c>
      <c r="G362" s="69" t="str">
        <f t="shared" si="46"/>
        <v/>
      </c>
      <c r="H362" s="69" t="str">
        <f t="shared" si="53"/>
        <v/>
      </c>
      <c r="I362" s="69" t="str">
        <f t="shared" si="47"/>
        <v/>
      </c>
      <c r="J362" s="69" t="str">
        <f t="shared" si="48"/>
        <v/>
      </c>
      <c r="K362" s="69" t="str">
        <f t="shared" si="49"/>
        <v/>
      </c>
      <c r="L362" s="69" t="str">
        <f t="shared" si="50"/>
        <v/>
      </c>
      <c r="M362" s="69" t="str">
        <f t="shared" si="51"/>
        <v/>
      </c>
    </row>
    <row r="363" spans="1:13" x14ac:dyDescent="0.3">
      <c r="A363" s="606" t="str" cm="1">
        <f t="array" ref="A363">IF(E363='Tables calc'!$U$1+1,"Totals:",IF(A362="Totals:","",IF(A362="","",INDEX('Tables calc'!$R$24:$R$539,_xlfn.AGGREGATE(15,3,('Tables calc'!$V$24:$V$539=1)/('Tables calc'!$V$24:$V$539=1)*(ROW('Tables calc'!$V$24:$V$539)-ROW('Tables calc'!$V$23)),E363)))))</f>
        <v/>
      </c>
      <c r="B363" s="606" t="str" cm="1">
        <f t="array" ref="B363">IF(E363='Tables calc'!$U$1+1,"#",IF(B362="#","",IF(B362="","",INDEX('Tables calc'!$S$24:$S$539,_xlfn.AGGREGATE(15,3,('Tables calc'!$V$24:$V$539=1)/('Tables calc'!$V$24:$V$539=1)*(ROW('Tables calc'!$V$24:$V$539)-ROW('Tables calc'!$V$23)),E363)))))</f>
        <v/>
      </c>
      <c r="C363" s="607" t="str">
        <f t="shared" si="52"/>
        <v/>
      </c>
      <c r="D363" s="608" t="str" cm="1">
        <f t="array" ref="D363">IF(E363='Tables calc'!$U$1+1,'Tables calc'!$Y$24,IF(D362='Tables calc'!$Y$24,"",IF(D362="","",INDEX('Tables calc'!$T$24:$T$539,_xlfn.AGGREGATE(15,3,('Tables calc'!$V$24:$V$539=1)/('Tables calc'!$V$24:$V$539=1)*(ROW('Tables calc'!$V$24:$V$539)-ROW('Tables calc'!$V$23)),E363)))))</f>
        <v/>
      </c>
      <c r="E363" s="69">
        <v>362</v>
      </c>
      <c r="F363" s="69" t="str">
        <f t="shared" si="45"/>
        <v/>
      </c>
      <c r="G363" s="69" t="str">
        <f t="shared" si="46"/>
        <v/>
      </c>
      <c r="H363" s="69" t="str">
        <f t="shared" si="53"/>
        <v/>
      </c>
      <c r="I363" s="69" t="str">
        <f t="shared" si="47"/>
        <v/>
      </c>
      <c r="J363" s="69" t="str">
        <f t="shared" si="48"/>
        <v/>
      </c>
      <c r="K363" s="69" t="str">
        <f t="shared" si="49"/>
        <v/>
      </c>
      <c r="L363" s="69" t="str">
        <f t="shared" si="50"/>
        <v/>
      </c>
      <c r="M363" s="69" t="str">
        <f t="shared" si="51"/>
        <v/>
      </c>
    </row>
    <row r="364" spans="1:13" x14ac:dyDescent="0.3">
      <c r="A364" s="606" t="str" cm="1">
        <f t="array" ref="A364">IF(E364='Tables calc'!$U$1+1,"Totals:",IF(A363="Totals:","",IF(A363="","",INDEX('Tables calc'!$R$24:$R$539,_xlfn.AGGREGATE(15,3,('Tables calc'!$V$24:$V$539=1)/('Tables calc'!$V$24:$V$539=1)*(ROW('Tables calc'!$V$24:$V$539)-ROW('Tables calc'!$V$23)),E364)))))</f>
        <v/>
      </c>
      <c r="B364" s="606" t="str" cm="1">
        <f t="array" ref="B364">IF(E364='Tables calc'!$U$1+1,"#",IF(B363="#","",IF(B363="","",INDEX('Tables calc'!$S$24:$S$539,_xlfn.AGGREGATE(15,3,('Tables calc'!$V$24:$V$539=1)/('Tables calc'!$V$24:$V$539=1)*(ROW('Tables calc'!$V$24:$V$539)-ROW('Tables calc'!$V$23)),E364)))))</f>
        <v/>
      </c>
      <c r="C364" s="607" t="str">
        <f t="shared" si="52"/>
        <v/>
      </c>
      <c r="D364" s="608" t="str" cm="1">
        <f t="array" ref="D364">IF(E364='Tables calc'!$U$1+1,'Tables calc'!$Y$24,IF(D363='Tables calc'!$Y$24,"",IF(D363="","",INDEX('Tables calc'!$T$24:$T$539,_xlfn.AGGREGATE(15,3,('Tables calc'!$V$24:$V$539=1)/('Tables calc'!$V$24:$V$539=1)*(ROW('Tables calc'!$V$24:$V$539)-ROW('Tables calc'!$V$23)),E364)))))</f>
        <v/>
      </c>
      <c r="E364" s="69">
        <v>363</v>
      </c>
      <c r="F364" s="69" t="str">
        <f t="shared" si="45"/>
        <v/>
      </c>
      <c r="G364" s="69" t="str">
        <f t="shared" si="46"/>
        <v/>
      </c>
      <c r="H364" s="69" t="str">
        <f t="shared" si="53"/>
        <v/>
      </c>
      <c r="I364" s="69" t="str">
        <f t="shared" si="47"/>
        <v/>
      </c>
      <c r="J364" s="69" t="str">
        <f t="shared" si="48"/>
        <v/>
      </c>
      <c r="K364" s="69" t="str">
        <f t="shared" si="49"/>
        <v/>
      </c>
      <c r="L364" s="69" t="str">
        <f t="shared" si="50"/>
        <v/>
      </c>
      <c r="M364" s="69" t="str">
        <f t="shared" si="51"/>
        <v/>
      </c>
    </row>
    <row r="365" spans="1:13" x14ac:dyDescent="0.3">
      <c r="A365" s="606" t="str" cm="1">
        <f t="array" ref="A365">IF(E365='Tables calc'!$U$1+1,"Totals:",IF(A364="Totals:","",IF(A364="","",INDEX('Tables calc'!$R$24:$R$539,_xlfn.AGGREGATE(15,3,('Tables calc'!$V$24:$V$539=1)/('Tables calc'!$V$24:$V$539=1)*(ROW('Tables calc'!$V$24:$V$539)-ROW('Tables calc'!$V$23)),E365)))))</f>
        <v/>
      </c>
      <c r="B365" s="606" t="str" cm="1">
        <f t="array" ref="B365">IF(E365='Tables calc'!$U$1+1,"#",IF(B364="#","",IF(B364="","",INDEX('Tables calc'!$S$24:$S$539,_xlfn.AGGREGATE(15,3,('Tables calc'!$V$24:$V$539=1)/('Tables calc'!$V$24:$V$539=1)*(ROW('Tables calc'!$V$24:$V$539)-ROW('Tables calc'!$V$23)),E365)))))</f>
        <v/>
      </c>
      <c r="C365" s="607" t="str">
        <f t="shared" si="52"/>
        <v/>
      </c>
      <c r="D365" s="608" t="str" cm="1">
        <f t="array" ref="D365">IF(E365='Tables calc'!$U$1+1,'Tables calc'!$Y$24,IF(D364='Tables calc'!$Y$24,"",IF(D364="","",INDEX('Tables calc'!$T$24:$T$539,_xlfn.AGGREGATE(15,3,('Tables calc'!$V$24:$V$539=1)/('Tables calc'!$V$24:$V$539=1)*(ROW('Tables calc'!$V$24:$V$539)-ROW('Tables calc'!$V$23)),E365)))))</f>
        <v/>
      </c>
      <c r="E365" s="69">
        <v>364</v>
      </c>
      <c r="F365" s="69" t="str">
        <f t="shared" si="45"/>
        <v/>
      </c>
      <c r="G365" s="69" t="str">
        <f t="shared" si="46"/>
        <v/>
      </c>
      <c r="H365" s="69" t="str">
        <f t="shared" si="53"/>
        <v/>
      </c>
      <c r="I365" s="69" t="str">
        <f t="shared" si="47"/>
        <v/>
      </c>
      <c r="J365" s="69" t="str">
        <f t="shared" si="48"/>
        <v/>
      </c>
      <c r="K365" s="69" t="str">
        <f t="shared" si="49"/>
        <v/>
      </c>
      <c r="L365" s="69" t="str">
        <f t="shared" si="50"/>
        <v/>
      </c>
      <c r="M365" s="69" t="str">
        <f t="shared" si="51"/>
        <v/>
      </c>
    </row>
    <row r="366" spans="1:13" x14ac:dyDescent="0.3">
      <c r="A366" s="606" t="str" cm="1">
        <f t="array" ref="A366">IF(E366='Tables calc'!$U$1+1,"Totals:",IF(A365="Totals:","",IF(A365="","",INDEX('Tables calc'!$R$24:$R$539,_xlfn.AGGREGATE(15,3,('Tables calc'!$V$24:$V$539=1)/('Tables calc'!$V$24:$V$539=1)*(ROW('Tables calc'!$V$24:$V$539)-ROW('Tables calc'!$V$23)),E366)))))</f>
        <v/>
      </c>
      <c r="B366" s="606" t="str" cm="1">
        <f t="array" ref="B366">IF(E366='Tables calc'!$U$1+1,"#",IF(B365="#","",IF(B365="","",INDEX('Tables calc'!$S$24:$S$539,_xlfn.AGGREGATE(15,3,('Tables calc'!$V$24:$V$539=1)/('Tables calc'!$V$24:$V$539=1)*(ROW('Tables calc'!$V$24:$V$539)-ROW('Tables calc'!$V$23)),E366)))))</f>
        <v/>
      </c>
      <c r="C366" s="607" t="str">
        <f t="shared" si="52"/>
        <v/>
      </c>
      <c r="D366" s="608" t="str" cm="1">
        <f t="array" ref="D366">IF(E366='Tables calc'!$U$1+1,'Tables calc'!$Y$24,IF(D365='Tables calc'!$Y$24,"",IF(D365="","",INDEX('Tables calc'!$T$24:$T$539,_xlfn.AGGREGATE(15,3,('Tables calc'!$V$24:$V$539=1)/('Tables calc'!$V$24:$V$539=1)*(ROW('Tables calc'!$V$24:$V$539)-ROW('Tables calc'!$V$23)),E366)))))</f>
        <v/>
      </c>
      <c r="E366" s="69">
        <v>365</v>
      </c>
      <c r="F366" s="69" t="str">
        <f t="shared" si="45"/>
        <v/>
      </c>
      <c r="G366" s="69" t="str">
        <f t="shared" si="46"/>
        <v/>
      </c>
      <c r="H366" s="69" t="str">
        <f t="shared" si="53"/>
        <v/>
      </c>
      <c r="I366" s="69" t="str">
        <f t="shared" si="47"/>
        <v/>
      </c>
      <c r="J366" s="69" t="str">
        <f t="shared" si="48"/>
        <v/>
      </c>
      <c r="K366" s="69" t="str">
        <f t="shared" si="49"/>
        <v/>
      </c>
      <c r="L366" s="69" t="str">
        <f t="shared" si="50"/>
        <v/>
      </c>
      <c r="M366" s="69" t="str">
        <f t="shared" si="51"/>
        <v/>
      </c>
    </row>
    <row r="367" spans="1:13" x14ac:dyDescent="0.3">
      <c r="A367" s="606" t="str" cm="1">
        <f t="array" ref="A367">IF(E367='Tables calc'!$U$1+1,"Totals:",IF(A366="Totals:","",IF(A366="","",INDEX('Tables calc'!$R$24:$R$539,_xlfn.AGGREGATE(15,3,('Tables calc'!$V$24:$V$539=1)/('Tables calc'!$V$24:$V$539=1)*(ROW('Tables calc'!$V$24:$V$539)-ROW('Tables calc'!$V$23)),E367)))))</f>
        <v/>
      </c>
      <c r="B367" s="606" t="str" cm="1">
        <f t="array" ref="B367">IF(E367='Tables calc'!$U$1+1,"#",IF(B366="#","",IF(B366="","",INDEX('Tables calc'!$S$24:$S$539,_xlfn.AGGREGATE(15,3,('Tables calc'!$V$24:$V$539=1)/('Tables calc'!$V$24:$V$539=1)*(ROW('Tables calc'!$V$24:$V$539)-ROW('Tables calc'!$V$23)),E367)))))</f>
        <v/>
      </c>
      <c r="C367" s="607" t="str">
        <f t="shared" si="52"/>
        <v/>
      </c>
      <c r="D367" s="608" t="str" cm="1">
        <f t="array" ref="D367">IF(E367='Tables calc'!$U$1+1,'Tables calc'!$Y$24,IF(D366='Tables calc'!$Y$24,"",IF(D366="","",INDEX('Tables calc'!$T$24:$T$539,_xlfn.AGGREGATE(15,3,('Tables calc'!$V$24:$V$539=1)/('Tables calc'!$V$24:$V$539=1)*(ROW('Tables calc'!$V$24:$V$539)-ROW('Tables calc'!$V$23)),E367)))))</f>
        <v/>
      </c>
      <c r="E367" s="69">
        <v>366</v>
      </c>
      <c r="F367" s="69" t="str">
        <f t="shared" si="45"/>
        <v/>
      </c>
      <c r="G367" s="69" t="str">
        <f t="shared" si="46"/>
        <v/>
      </c>
      <c r="H367" s="69" t="str">
        <f t="shared" si="53"/>
        <v/>
      </c>
      <c r="I367" s="69" t="str">
        <f t="shared" si="47"/>
        <v/>
      </c>
      <c r="J367" s="69" t="str">
        <f t="shared" si="48"/>
        <v/>
      </c>
      <c r="K367" s="69" t="str">
        <f t="shared" si="49"/>
        <v/>
      </c>
      <c r="L367" s="69" t="str">
        <f t="shared" si="50"/>
        <v/>
      </c>
      <c r="M367" s="69" t="str">
        <f t="shared" si="51"/>
        <v/>
      </c>
    </row>
    <row r="368" spans="1:13" x14ac:dyDescent="0.3">
      <c r="A368" s="606" t="str" cm="1">
        <f t="array" ref="A368">IF(E368='Tables calc'!$U$1+1,"Totals:",IF(A367="Totals:","",IF(A367="","",INDEX('Tables calc'!$R$24:$R$539,_xlfn.AGGREGATE(15,3,('Tables calc'!$V$24:$V$539=1)/('Tables calc'!$V$24:$V$539=1)*(ROW('Tables calc'!$V$24:$V$539)-ROW('Tables calc'!$V$23)),E368)))))</f>
        <v/>
      </c>
      <c r="B368" s="606" t="str" cm="1">
        <f t="array" ref="B368">IF(E368='Tables calc'!$U$1+1,"#",IF(B367="#","",IF(B367="","",INDEX('Tables calc'!$S$24:$S$539,_xlfn.AGGREGATE(15,3,('Tables calc'!$V$24:$V$539=1)/('Tables calc'!$V$24:$V$539=1)*(ROW('Tables calc'!$V$24:$V$539)-ROW('Tables calc'!$V$23)),E368)))))</f>
        <v/>
      </c>
      <c r="C368" s="607" t="str">
        <f t="shared" si="52"/>
        <v/>
      </c>
      <c r="D368" s="608" t="str" cm="1">
        <f t="array" ref="D368">IF(E368='Tables calc'!$U$1+1,'Tables calc'!$Y$24,IF(D367='Tables calc'!$Y$24,"",IF(D367="","",INDEX('Tables calc'!$T$24:$T$539,_xlfn.AGGREGATE(15,3,('Tables calc'!$V$24:$V$539=1)/('Tables calc'!$V$24:$V$539=1)*(ROW('Tables calc'!$V$24:$V$539)-ROW('Tables calc'!$V$23)),E368)))))</f>
        <v/>
      </c>
      <c r="E368" s="69">
        <v>367</v>
      </c>
      <c r="F368" s="69" t="str">
        <f t="shared" si="45"/>
        <v/>
      </c>
      <c r="G368" s="69" t="str">
        <f t="shared" si="46"/>
        <v/>
      </c>
      <c r="H368" s="69" t="str">
        <f t="shared" si="53"/>
        <v/>
      </c>
      <c r="I368" s="69" t="str">
        <f t="shared" si="47"/>
        <v/>
      </c>
      <c r="J368" s="69" t="str">
        <f t="shared" si="48"/>
        <v/>
      </c>
      <c r="K368" s="69" t="str">
        <f t="shared" si="49"/>
        <v/>
      </c>
      <c r="L368" s="69" t="str">
        <f t="shared" si="50"/>
        <v/>
      </c>
      <c r="M368" s="69" t="str">
        <f t="shared" si="51"/>
        <v/>
      </c>
    </row>
    <row r="369" spans="1:13" x14ac:dyDescent="0.3">
      <c r="A369" s="606" t="str" cm="1">
        <f t="array" ref="A369">IF(E369='Tables calc'!$U$1+1,"Totals:",IF(A368="Totals:","",IF(A368="","",INDEX('Tables calc'!$R$24:$R$539,_xlfn.AGGREGATE(15,3,('Tables calc'!$V$24:$V$539=1)/('Tables calc'!$V$24:$V$539=1)*(ROW('Tables calc'!$V$24:$V$539)-ROW('Tables calc'!$V$23)),E369)))))</f>
        <v/>
      </c>
      <c r="B369" s="606" t="str" cm="1">
        <f t="array" ref="B369">IF(E369='Tables calc'!$U$1+1,"#",IF(B368="#","",IF(B368="","",INDEX('Tables calc'!$S$24:$S$539,_xlfn.AGGREGATE(15,3,('Tables calc'!$V$24:$V$539=1)/('Tables calc'!$V$24:$V$539=1)*(ROW('Tables calc'!$V$24:$V$539)-ROW('Tables calc'!$V$23)),E369)))))</f>
        <v/>
      </c>
      <c r="C369" s="607" t="str">
        <f t="shared" si="52"/>
        <v/>
      </c>
      <c r="D369" s="608" t="str" cm="1">
        <f t="array" ref="D369">IF(E369='Tables calc'!$U$1+1,'Tables calc'!$Y$24,IF(D368='Tables calc'!$Y$24,"",IF(D368="","",INDEX('Tables calc'!$T$24:$T$539,_xlfn.AGGREGATE(15,3,('Tables calc'!$V$24:$V$539=1)/('Tables calc'!$V$24:$V$539=1)*(ROW('Tables calc'!$V$24:$V$539)-ROW('Tables calc'!$V$23)),E369)))))</f>
        <v/>
      </c>
      <c r="E369" s="69">
        <v>368</v>
      </c>
      <c r="F369" s="69" t="str">
        <f t="shared" si="45"/>
        <v/>
      </c>
      <c r="G369" s="69" t="str">
        <f t="shared" si="46"/>
        <v/>
      </c>
      <c r="H369" s="69" t="str">
        <f t="shared" si="53"/>
        <v/>
      </c>
      <c r="I369" s="69" t="str">
        <f t="shared" si="47"/>
        <v/>
      </c>
      <c r="J369" s="69" t="str">
        <f t="shared" si="48"/>
        <v/>
      </c>
      <c r="K369" s="69" t="str">
        <f t="shared" si="49"/>
        <v/>
      </c>
      <c r="L369" s="69" t="str">
        <f t="shared" si="50"/>
        <v/>
      </c>
      <c r="M369" s="69" t="str">
        <f t="shared" si="51"/>
        <v/>
      </c>
    </row>
    <row r="370" spans="1:13" x14ac:dyDescent="0.3">
      <c r="A370" s="606" t="str" cm="1">
        <f t="array" ref="A370">IF(E370='Tables calc'!$U$1+1,"Totals:",IF(A369="Totals:","",IF(A369="","",INDEX('Tables calc'!$R$24:$R$539,_xlfn.AGGREGATE(15,3,('Tables calc'!$V$24:$V$539=1)/('Tables calc'!$V$24:$V$539=1)*(ROW('Tables calc'!$V$24:$V$539)-ROW('Tables calc'!$V$23)),E370)))))</f>
        <v/>
      </c>
      <c r="B370" s="606" t="str" cm="1">
        <f t="array" ref="B370">IF(E370='Tables calc'!$U$1+1,"#",IF(B369="#","",IF(B369="","",INDEX('Tables calc'!$S$24:$S$539,_xlfn.AGGREGATE(15,3,('Tables calc'!$V$24:$V$539=1)/('Tables calc'!$V$24:$V$539=1)*(ROW('Tables calc'!$V$24:$V$539)-ROW('Tables calc'!$V$23)),E370)))))</f>
        <v/>
      </c>
      <c r="C370" s="607" t="str">
        <f t="shared" si="52"/>
        <v/>
      </c>
      <c r="D370" s="608" t="str" cm="1">
        <f t="array" ref="D370">IF(E370='Tables calc'!$U$1+1,'Tables calc'!$Y$24,IF(D369='Tables calc'!$Y$24,"",IF(D369="","",INDEX('Tables calc'!$T$24:$T$539,_xlfn.AGGREGATE(15,3,('Tables calc'!$V$24:$V$539=1)/('Tables calc'!$V$24:$V$539=1)*(ROW('Tables calc'!$V$24:$V$539)-ROW('Tables calc'!$V$23)),E370)))))</f>
        <v/>
      </c>
      <c r="E370" s="69">
        <v>369</v>
      </c>
      <c r="F370" s="69" t="str">
        <f t="shared" si="45"/>
        <v/>
      </c>
      <c r="G370" s="69" t="str">
        <f t="shared" si="46"/>
        <v/>
      </c>
      <c r="H370" s="69" t="str">
        <f t="shared" si="53"/>
        <v/>
      </c>
      <c r="I370" s="69" t="str">
        <f t="shared" si="47"/>
        <v/>
      </c>
      <c r="J370" s="69" t="str">
        <f t="shared" si="48"/>
        <v/>
      </c>
      <c r="K370" s="69" t="str">
        <f t="shared" si="49"/>
        <v/>
      </c>
      <c r="L370" s="69" t="str">
        <f t="shared" si="50"/>
        <v/>
      </c>
      <c r="M370" s="69" t="str">
        <f t="shared" si="51"/>
        <v/>
      </c>
    </row>
    <row r="371" spans="1:13" x14ac:dyDescent="0.3">
      <c r="A371" s="606" t="str" cm="1">
        <f t="array" ref="A371">IF(E371='Tables calc'!$U$1+1,"Totals:",IF(A370="Totals:","",IF(A370="","",INDEX('Tables calc'!$R$24:$R$539,_xlfn.AGGREGATE(15,3,('Tables calc'!$V$24:$V$539=1)/('Tables calc'!$V$24:$V$539=1)*(ROW('Tables calc'!$V$24:$V$539)-ROW('Tables calc'!$V$23)),E371)))))</f>
        <v/>
      </c>
      <c r="B371" s="606" t="str" cm="1">
        <f t="array" ref="B371">IF(E371='Tables calc'!$U$1+1,"#",IF(B370="#","",IF(B370="","",INDEX('Tables calc'!$S$24:$S$539,_xlfn.AGGREGATE(15,3,('Tables calc'!$V$24:$V$539=1)/('Tables calc'!$V$24:$V$539=1)*(ROW('Tables calc'!$V$24:$V$539)-ROW('Tables calc'!$V$23)),E371)))))</f>
        <v/>
      </c>
      <c r="C371" s="607" t="str">
        <f t="shared" si="52"/>
        <v/>
      </c>
      <c r="D371" s="608" t="str" cm="1">
        <f t="array" ref="D371">IF(E371='Tables calc'!$U$1+1,'Tables calc'!$Y$24,IF(D370='Tables calc'!$Y$24,"",IF(D370="","",INDEX('Tables calc'!$T$24:$T$539,_xlfn.AGGREGATE(15,3,('Tables calc'!$V$24:$V$539=1)/('Tables calc'!$V$24:$V$539=1)*(ROW('Tables calc'!$V$24:$V$539)-ROW('Tables calc'!$V$23)),E371)))))</f>
        <v/>
      </c>
      <c r="E371" s="69">
        <v>370</v>
      </c>
      <c r="F371" s="69" t="str">
        <f t="shared" si="45"/>
        <v/>
      </c>
      <c r="G371" s="69" t="str">
        <f t="shared" si="46"/>
        <v/>
      </c>
      <c r="H371" s="69" t="str">
        <f t="shared" si="53"/>
        <v/>
      </c>
      <c r="I371" s="69" t="str">
        <f t="shared" si="47"/>
        <v/>
      </c>
      <c r="J371" s="69" t="str">
        <f t="shared" si="48"/>
        <v/>
      </c>
      <c r="K371" s="69" t="str">
        <f t="shared" si="49"/>
        <v/>
      </c>
      <c r="L371" s="69" t="str">
        <f t="shared" si="50"/>
        <v/>
      </c>
      <c r="M371" s="69" t="str">
        <f t="shared" si="51"/>
        <v/>
      </c>
    </row>
    <row r="372" spans="1:13" x14ac:dyDescent="0.3">
      <c r="A372" s="606" t="str" cm="1">
        <f t="array" ref="A372">IF(E372='Tables calc'!$U$1+1,"Totals:",IF(A371="Totals:","",IF(A371="","",INDEX('Tables calc'!$R$24:$R$539,_xlfn.AGGREGATE(15,3,('Tables calc'!$V$24:$V$539=1)/('Tables calc'!$V$24:$V$539=1)*(ROW('Tables calc'!$V$24:$V$539)-ROW('Tables calc'!$V$23)),E372)))))</f>
        <v/>
      </c>
      <c r="B372" s="606" t="str" cm="1">
        <f t="array" ref="B372">IF(E372='Tables calc'!$U$1+1,"#",IF(B371="#","",IF(B371="","",INDEX('Tables calc'!$S$24:$S$539,_xlfn.AGGREGATE(15,3,('Tables calc'!$V$24:$V$539=1)/('Tables calc'!$V$24:$V$539=1)*(ROW('Tables calc'!$V$24:$V$539)-ROW('Tables calc'!$V$23)),E372)))))</f>
        <v/>
      </c>
      <c r="C372" s="607" t="str">
        <f t="shared" si="52"/>
        <v/>
      </c>
      <c r="D372" s="608" t="str" cm="1">
        <f t="array" ref="D372">IF(E372='Tables calc'!$U$1+1,'Tables calc'!$Y$24,IF(D371='Tables calc'!$Y$24,"",IF(D371="","",INDEX('Tables calc'!$T$24:$T$539,_xlfn.AGGREGATE(15,3,('Tables calc'!$V$24:$V$539=1)/('Tables calc'!$V$24:$V$539=1)*(ROW('Tables calc'!$V$24:$V$539)-ROW('Tables calc'!$V$23)),E372)))))</f>
        <v/>
      </c>
      <c r="E372" s="69">
        <v>371</v>
      </c>
      <c r="F372" s="69" t="str">
        <f t="shared" si="45"/>
        <v/>
      </c>
      <c r="G372" s="69" t="str">
        <f t="shared" si="46"/>
        <v/>
      </c>
      <c r="H372" s="69" t="str">
        <f t="shared" si="53"/>
        <v/>
      </c>
      <c r="I372" s="69" t="str">
        <f t="shared" si="47"/>
        <v/>
      </c>
      <c r="J372" s="69" t="str">
        <f t="shared" si="48"/>
        <v/>
      </c>
      <c r="K372" s="69" t="str">
        <f t="shared" si="49"/>
        <v/>
      </c>
      <c r="L372" s="69" t="str">
        <f t="shared" si="50"/>
        <v/>
      </c>
      <c r="M372" s="69" t="str">
        <f t="shared" si="51"/>
        <v/>
      </c>
    </row>
    <row r="373" spans="1:13" x14ac:dyDescent="0.3">
      <c r="A373" s="606" t="str" cm="1">
        <f t="array" ref="A373">IF(E373='Tables calc'!$U$1+1,"Totals:",IF(A372="Totals:","",IF(A372="","",INDEX('Tables calc'!$R$24:$R$539,_xlfn.AGGREGATE(15,3,('Tables calc'!$V$24:$V$539=1)/('Tables calc'!$V$24:$V$539=1)*(ROW('Tables calc'!$V$24:$V$539)-ROW('Tables calc'!$V$23)),E373)))))</f>
        <v/>
      </c>
      <c r="B373" s="606" t="str" cm="1">
        <f t="array" ref="B373">IF(E373='Tables calc'!$U$1+1,"#",IF(B372="#","",IF(B372="","",INDEX('Tables calc'!$S$24:$S$539,_xlfn.AGGREGATE(15,3,('Tables calc'!$V$24:$V$539=1)/('Tables calc'!$V$24:$V$539=1)*(ROW('Tables calc'!$V$24:$V$539)-ROW('Tables calc'!$V$23)),E373)))))</f>
        <v/>
      </c>
      <c r="C373" s="607" t="str">
        <f t="shared" si="52"/>
        <v/>
      </c>
      <c r="D373" s="608" t="str" cm="1">
        <f t="array" ref="D373">IF(E373='Tables calc'!$U$1+1,'Tables calc'!$Y$24,IF(D372='Tables calc'!$Y$24,"",IF(D372="","",INDEX('Tables calc'!$T$24:$T$539,_xlfn.AGGREGATE(15,3,('Tables calc'!$V$24:$V$539=1)/('Tables calc'!$V$24:$V$539=1)*(ROW('Tables calc'!$V$24:$V$539)-ROW('Tables calc'!$V$23)),E373)))))</f>
        <v/>
      </c>
      <c r="E373" s="69">
        <v>372</v>
      </c>
      <c r="F373" s="69" t="str">
        <f t="shared" si="45"/>
        <v/>
      </c>
      <c r="G373" s="69" t="str">
        <f t="shared" si="46"/>
        <v/>
      </c>
      <c r="H373" s="69" t="str">
        <f t="shared" si="53"/>
        <v/>
      </c>
      <c r="I373" s="69" t="str">
        <f t="shared" si="47"/>
        <v/>
      </c>
      <c r="J373" s="69" t="str">
        <f t="shared" si="48"/>
        <v/>
      </c>
      <c r="K373" s="69" t="str">
        <f t="shared" si="49"/>
        <v/>
      </c>
      <c r="L373" s="69" t="str">
        <f t="shared" si="50"/>
        <v/>
      </c>
      <c r="M373" s="69" t="str">
        <f t="shared" si="51"/>
        <v/>
      </c>
    </row>
    <row r="374" spans="1:13" x14ac:dyDescent="0.3">
      <c r="A374" s="606" t="str" cm="1">
        <f t="array" ref="A374">IF(E374='Tables calc'!$U$1+1,"Totals:",IF(A373="Totals:","",IF(A373="","",INDEX('Tables calc'!$R$24:$R$539,_xlfn.AGGREGATE(15,3,('Tables calc'!$V$24:$V$539=1)/('Tables calc'!$V$24:$V$539=1)*(ROW('Tables calc'!$V$24:$V$539)-ROW('Tables calc'!$V$23)),E374)))))</f>
        <v/>
      </c>
      <c r="B374" s="606" t="str" cm="1">
        <f t="array" ref="B374">IF(E374='Tables calc'!$U$1+1,"#",IF(B373="#","",IF(B373="","",INDEX('Tables calc'!$S$24:$S$539,_xlfn.AGGREGATE(15,3,('Tables calc'!$V$24:$V$539=1)/('Tables calc'!$V$24:$V$539=1)*(ROW('Tables calc'!$V$24:$V$539)-ROW('Tables calc'!$V$23)),E374)))))</f>
        <v/>
      </c>
      <c r="C374" s="607" t="str">
        <f t="shared" si="52"/>
        <v/>
      </c>
      <c r="D374" s="608" t="str" cm="1">
        <f t="array" ref="D374">IF(E374='Tables calc'!$U$1+1,'Tables calc'!$Y$24,IF(D373='Tables calc'!$Y$24,"",IF(D373="","",INDEX('Tables calc'!$T$24:$T$539,_xlfn.AGGREGATE(15,3,('Tables calc'!$V$24:$V$539=1)/('Tables calc'!$V$24:$V$539=1)*(ROW('Tables calc'!$V$24:$V$539)-ROW('Tables calc'!$V$23)),E374)))))</f>
        <v/>
      </c>
      <c r="E374" s="69">
        <v>373</v>
      </c>
      <c r="F374" s="69" t="str">
        <f t="shared" si="45"/>
        <v/>
      </c>
      <c r="G374" s="69" t="str">
        <f t="shared" si="46"/>
        <v/>
      </c>
      <c r="H374" s="69" t="str">
        <f t="shared" si="53"/>
        <v/>
      </c>
      <c r="I374" s="69" t="str">
        <f t="shared" si="47"/>
        <v/>
      </c>
      <c r="J374" s="69" t="str">
        <f t="shared" si="48"/>
        <v/>
      </c>
      <c r="K374" s="69" t="str">
        <f t="shared" si="49"/>
        <v/>
      </c>
      <c r="L374" s="69" t="str">
        <f t="shared" si="50"/>
        <v/>
      </c>
      <c r="M374" s="69" t="str">
        <f t="shared" si="51"/>
        <v/>
      </c>
    </row>
    <row r="375" spans="1:13" x14ac:dyDescent="0.3">
      <c r="A375" s="606" t="str" cm="1">
        <f t="array" ref="A375">IF(E375='Tables calc'!$U$1+1,"Totals:",IF(A374="Totals:","",IF(A374="","",INDEX('Tables calc'!$R$24:$R$539,_xlfn.AGGREGATE(15,3,('Tables calc'!$V$24:$V$539=1)/('Tables calc'!$V$24:$V$539=1)*(ROW('Tables calc'!$V$24:$V$539)-ROW('Tables calc'!$V$23)),E375)))))</f>
        <v/>
      </c>
      <c r="B375" s="606" t="str" cm="1">
        <f t="array" ref="B375">IF(E375='Tables calc'!$U$1+1,"#",IF(B374="#","",IF(B374="","",INDEX('Tables calc'!$S$24:$S$539,_xlfn.AGGREGATE(15,3,('Tables calc'!$V$24:$V$539=1)/('Tables calc'!$V$24:$V$539=1)*(ROW('Tables calc'!$V$24:$V$539)-ROW('Tables calc'!$V$23)),E375)))))</f>
        <v/>
      </c>
      <c r="C375" s="607" t="str">
        <f t="shared" si="52"/>
        <v/>
      </c>
      <c r="D375" s="608" t="str" cm="1">
        <f t="array" ref="D375">IF(E375='Tables calc'!$U$1+1,'Tables calc'!$Y$24,IF(D374='Tables calc'!$Y$24,"",IF(D374="","",INDEX('Tables calc'!$T$24:$T$539,_xlfn.AGGREGATE(15,3,('Tables calc'!$V$24:$V$539=1)/('Tables calc'!$V$24:$V$539=1)*(ROW('Tables calc'!$V$24:$V$539)-ROW('Tables calc'!$V$23)),E375)))))</f>
        <v/>
      </c>
      <c r="E375" s="69">
        <v>374</v>
      </c>
      <c r="F375" s="69" t="str">
        <f t="shared" si="45"/>
        <v/>
      </c>
      <c r="G375" s="69" t="str">
        <f t="shared" si="46"/>
        <v/>
      </c>
      <c r="H375" s="69" t="str">
        <f t="shared" si="53"/>
        <v/>
      </c>
      <c r="I375" s="69" t="str">
        <f t="shared" si="47"/>
        <v/>
      </c>
      <c r="J375" s="69" t="str">
        <f t="shared" si="48"/>
        <v/>
      </c>
      <c r="K375" s="69" t="str">
        <f t="shared" si="49"/>
        <v/>
      </c>
      <c r="L375" s="69" t="str">
        <f t="shared" si="50"/>
        <v/>
      </c>
      <c r="M375" s="69" t="str">
        <f t="shared" si="51"/>
        <v/>
      </c>
    </row>
    <row r="376" spans="1:13" x14ac:dyDescent="0.3">
      <c r="A376" s="606" t="str" cm="1">
        <f t="array" ref="A376">IF(E376='Tables calc'!$U$1+1,"Totals:",IF(A375="Totals:","",IF(A375="","",INDEX('Tables calc'!$R$24:$R$539,_xlfn.AGGREGATE(15,3,('Tables calc'!$V$24:$V$539=1)/('Tables calc'!$V$24:$V$539=1)*(ROW('Tables calc'!$V$24:$V$539)-ROW('Tables calc'!$V$23)),E376)))))</f>
        <v/>
      </c>
      <c r="B376" s="606" t="str" cm="1">
        <f t="array" ref="B376">IF(E376='Tables calc'!$U$1+1,"#",IF(B375="#","",IF(B375="","",INDEX('Tables calc'!$S$24:$S$539,_xlfn.AGGREGATE(15,3,('Tables calc'!$V$24:$V$539=1)/('Tables calc'!$V$24:$V$539=1)*(ROW('Tables calc'!$V$24:$V$539)-ROW('Tables calc'!$V$23)),E376)))))</f>
        <v/>
      </c>
      <c r="C376" s="607" t="str">
        <f t="shared" si="52"/>
        <v/>
      </c>
      <c r="D376" s="608" t="str" cm="1">
        <f t="array" ref="D376">IF(E376='Tables calc'!$U$1+1,'Tables calc'!$Y$24,IF(D375='Tables calc'!$Y$24,"",IF(D375="","",INDEX('Tables calc'!$T$24:$T$539,_xlfn.AGGREGATE(15,3,('Tables calc'!$V$24:$V$539=1)/('Tables calc'!$V$24:$V$539=1)*(ROW('Tables calc'!$V$24:$V$539)-ROW('Tables calc'!$V$23)),E376)))))</f>
        <v/>
      </c>
      <c r="E376" s="69">
        <v>375</v>
      </c>
      <c r="F376" s="69" t="str">
        <f t="shared" si="45"/>
        <v/>
      </c>
      <c r="G376" s="69" t="str">
        <f t="shared" si="46"/>
        <v/>
      </c>
      <c r="H376" s="69" t="str">
        <f t="shared" si="53"/>
        <v/>
      </c>
      <c r="I376" s="69" t="str">
        <f t="shared" si="47"/>
        <v/>
      </c>
      <c r="J376" s="69" t="str">
        <f t="shared" si="48"/>
        <v/>
      </c>
      <c r="K376" s="69" t="str">
        <f t="shared" si="49"/>
        <v/>
      </c>
      <c r="L376" s="69" t="str">
        <f t="shared" si="50"/>
        <v/>
      </c>
      <c r="M376" s="69" t="str">
        <f t="shared" si="51"/>
        <v/>
      </c>
    </row>
    <row r="377" spans="1:13" x14ac:dyDescent="0.3">
      <c r="A377" s="606" t="str" cm="1">
        <f t="array" ref="A377">IF(E377='Tables calc'!$U$1+1,"Totals:",IF(A376="Totals:","",IF(A376="","",INDEX('Tables calc'!$R$24:$R$539,_xlfn.AGGREGATE(15,3,('Tables calc'!$V$24:$V$539=1)/('Tables calc'!$V$24:$V$539=1)*(ROW('Tables calc'!$V$24:$V$539)-ROW('Tables calc'!$V$23)),E377)))))</f>
        <v/>
      </c>
      <c r="B377" s="606" t="str" cm="1">
        <f t="array" ref="B377">IF(E377='Tables calc'!$U$1+1,"#",IF(B376="#","",IF(B376="","",INDEX('Tables calc'!$S$24:$S$539,_xlfn.AGGREGATE(15,3,('Tables calc'!$V$24:$V$539=1)/('Tables calc'!$V$24:$V$539=1)*(ROW('Tables calc'!$V$24:$V$539)-ROW('Tables calc'!$V$23)),E377)))))</f>
        <v/>
      </c>
      <c r="C377" s="607" t="str">
        <f t="shared" si="52"/>
        <v/>
      </c>
      <c r="D377" s="608" t="str" cm="1">
        <f t="array" ref="D377">IF(E377='Tables calc'!$U$1+1,'Tables calc'!$Y$24,IF(D376='Tables calc'!$Y$24,"",IF(D376="","",INDEX('Tables calc'!$T$24:$T$539,_xlfn.AGGREGATE(15,3,('Tables calc'!$V$24:$V$539=1)/('Tables calc'!$V$24:$V$539=1)*(ROW('Tables calc'!$V$24:$V$539)-ROW('Tables calc'!$V$23)),E377)))))</f>
        <v/>
      </c>
      <c r="E377" s="69">
        <v>376</v>
      </c>
      <c r="F377" s="69" t="str">
        <f t="shared" si="45"/>
        <v/>
      </c>
      <c r="G377" s="69" t="str">
        <f t="shared" si="46"/>
        <v/>
      </c>
      <c r="H377" s="69" t="str">
        <f t="shared" si="53"/>
        <v/>
      </c>
      <c r="I377" s="69" t="str">
        <f t="shared" si="47"/>
        <v/>
      </c>
      <c r="J377" s="69" t="str">
        <f t="shared" si="48"/>
        <v/>
      </c>
      <c r="K377" s="69" t="str">
        <f t="shared" si="49"/>
        <v/>
      </c>
      <c r="L377" s="69" t="str">
        <f t="shared" si="50"/>
        <v/>
      </c>
      <c r="M377" s="69" t="str">
        <f t="shared" si="51"/>
        <v/>
      </c>
    </row>
    <row r="378" spans="1:13" x14ac:dyDescent="0.3">
      <c r="A378" s="606" t="str" cm="1">
        <f t="array" ref="A378">IF(E378='Tables calc'!$U$1+1,"Totals:",IF(A377="Totals:","",IF(A377="","",INDEX('Tables calc'!$R$24:$R$539,_xlfn.AGGREGATE(15,3,('Tables calc'!$V$24:$V$539=1)/('Tables calc'!$V$24:$V$539=1)*(ROW('Tables calc'!$V$24:$V$539)-ROW('Tables calc'!$V$23)),E378)))))</f>
        <v/>
      </c>
      <c r="B378" s="606" t="str" cm="1">
        <f t="array" ref="B378">IF(E378='Tables calc'!$U$1+1,"#",IF(B377="#","",IF(B377="","",INDEX('Tables calc'!$S$24:$S$539,_xlfn.AGGREGATE(15,3,('Tables calc'!$V$24:$V$539=1)/('Tables calc'!$V$24:$V$539=1)*(ROW('Tables calc'!$V$24:$V$539)-ROW('Tables calc'!$V$23)),E378)))))</f>
        <v/>
      </c>
      <c r="C378" s="607" t="str">
        <f t="shared" si="52"/>
        <v/>
      </c>
      <c r="D378" s="608" t="str" cm="1">
        <f t="array" ref="D378">IF(E378='Tables calc'!$U$1+1,'Tables calc'!$Y$24,IF(D377='Tables calc'!$Y$24,"",IF(D377="","",INDEX('Tables calc'!$T$24:$T$539,_xlfn.AGGREGATE(15,3,('Tables calc'!$V$24:$V$539=1)/('Tables calc'!$V$24:$V$539=1)*(ROW('Tables calc'!$V$24:$V$539)-ROW('Tables calc'!$V$23)),E378)))))</f>
        <v/>
      </c>
      <c r="E378" s="69">
        <v>377</v>
      </c>
      <c r="F378" s="69" t="str">
        <f t="shared" si="45"/>
        <v/>
      </c>
      <c r="G378" s="69" t="str">
        <f t="shared" si="46"/>
        <v/>
      </c>
      <c r="H378" s="69" t="str">
        <f t="shared" si="53"/>
        <v/>
      </c>
      <c r="I378" s="69" t="str">
        <f t="shared" si="47"/>
        <v/>
      </c>
      <c r="J378" s="69" t="str">
        <f t="shared" si="48"/>
        <v/>
      </c>
      <c r="K378" s="69" t="str">
        <f t="shared" si="49"/>
        <v/>
      </c>
      <c r="L378" s="69" t="str">
        <f t="shared" si="50"/>
        <v/>
      </c>
      <c r="M378" s="69" t="str">
        <f t="shared" si="51"/>
        <v/>
      </c>
    </row>
    <row r="379" spans="1:13" x14ac:dyDescent="0.3">
      <c r="A379" s="606" t="str" cm="1">
        <f t="array" ref="A379">IF(E379='Tables calc'!$U$1+1,"Totals:",IF(A378="Totals:","",IF(A378="","",INDEX('Tables calc'!$R$24:$R$539,_xlfn.AGGREGATE(15,3,('Tables calc'!$V$24:$V$539=1)/('Tables calc'!$V$24:$V$539=1)*(ROW('Tables calc'!$V$24:$V$539)-ROW('Tables calc'!$V$23)),E379)))))</f>
        <v/>
      </c>
      <c r="B379" s="606" t="str" cm="1">
        <f t="array" ref="B379">IF(E379='Tables calc'!$U$1+1,"#",IF(B378="#","",IF(B378="","",INDEX('Tables calc'!$S$24:$S$539,_xlfn.AGGREGATE(15,3,('Tables calc'!$V$24:$V$539=1)/('Tables calc'!$V$24:$V$539=1)*(ROW('Tables calc'!$V$24:$V$539)-ROW('Tables calc'!$V$23)),E379)))))</f>
        <v/>
      </c>
      <c r="C379" s="607" t="str">
        <f t="shared" si="52"/>
        <v/>
      </c>
      <c r="D379" s="608" t="str" cm="1">
        <f t="array" ref="D379">IF(E379='Tables calc'!$U$1+1,'Tables calc'!$Y$24,IF(D378='Tables calc'!$Y$24,"",IF(D378="","",INDEX('Tables calc'!$T$24:$T$539,_xlfn.AGGREGATE(15,3,('Tables calc'!$V$24:$V$539=1)/('Tables calc'!$V$24:$V$539=1)*(ROW('Tables calc'!$V$24:$V$539)-ROW('Tables calc'!$V$23)),E379)))))</f>
        <v/>
      </c>
      <c r="E379" s="69">
        <v>378</v>
      </c>
      <c r="F379" s="69" t="str">
        <f t="shared" si="45"/>
        <v/>
      </c>
      <c r="G379" s="69" t="str">
        <f t="shared" si="46"/>
        <v/>
      </c>
      <c r="H379" s="69" t="str">
        <f t="shared" si="53"/>
        <v/>
      </c>
      <c r="I379" s="69" t="str">
        <f t="shared" si="47"/>
        <v/>
      </c>
      <c r="J379" s="69" t="str">
        <f t="shared" si="48"/>
        <v/>
      </c>
      <c r="K379" s="69" t="str">
        <f t="shared" si="49"/>
        <v/>
      </c>
      <c r="L379" s="69" t="str">
        <f t="shared" si="50"/>
        <v/>
      </c>
      <c r="M379" s="69" t="str">
        <f t="shared" si="51"/>
        <v/>
      </c>
    </row>
    <row r="380" spans="1:13" x14ac:dyDescent="0.3">
      <c r="A380" s="606" t="str" cm="1">
        <f t="array" ref="A380">IF(E380='Tables calc'!$U$1+1,"Totals:",IF(A379="Totals:","",IF(A379="","",INDEX('Tables calc'!$R$24:$R$539,_xlfn.AGGREGATE(15,3,('Tables calc'!$V$24:$V$539=1)/('Tables calc'!$V$24:$V$539=1)*(ROW('Tables calc'!$V$24:$V$539)-ROW('Tables calc'!$V$23)),E380)))))</f>
        <v/>
      </c>
      <c r="B380" s="606" t="str" cm="1">
        <f t="array" ref="B380">IF(E380='Tables calc'!$U$1+1,"#",IF(B379="#","",IF(B379="","",INDEX('Tables calc'!$S$24:$S$539,_xlfn.AGGREGATE(15,3,('Tables calc'!$V$24:$V$539=1)/('Tables calc'!$V$24:$V$539=1)*(ROW('Tables calc'!$V$24:$V$539)-ROW('Tables calc'!$V$23)),E380)))))</f>
        <v/>
      </c>
      <c r="C380" s="607" t="str">
        <f t="shared" si="52"/>
        <v/>
      </c>
      <c r="D380" s="608" t="str" cm="1">
        <f t="array" ref="D380">IF(E380='Tables calc'!$U$1+1,'Tables calc'!$Y$24,IF(D379='Tables calc'!$Y$24,"",IF(D379="","",INDEX('Tables calc'!$T$24:$T$539,_xlfn.AGGREGATE(15,3,('Tables calc'!$V$24:$V$539=1)/('Tables calc'!$V$24:$V$539=1)*(ROW('Tables calc'!$V$24:$V$539)-ROW('Tables calc'!$V$23)),E380)))))</f>
        <v/>
      </c>
      <c r="E380" s="69">
        <v>379</v>
      </c>
      <c r="F380" s="69" t="str">
        <f t="shared" si="45"/>
        <v/>
      </c>
      <c r="G380" s="69" t="str">
        <f t="shared" si="46"/>
        <v/>
      </c>
      <c r="H380" s="69" t="str">
        <f t="shared" si="53"/>
        <v/>
      </c>
      <c r="I380" s="69" t="str">
        <f t="shared" si="47"/>
        <v/>
      </c>
      <c r="J380" s="69" t="str">
        <f t="shared" si="48"/>
        <v/>
      </c>
      <c r="K380" s="69" t="str">
        <f t="shared" si="49"/>
        <v/>
      </c>
      <c r="L380" s="69" t="str">
        <f t="shared" si="50"/>
        <v/>
      </c>
      <c r="M380" s="69" t="str">
        <f t="shared" si="51"/>
        <v/>
      </c>
    </row>
    <row r="381" spans="1:13" x14ac:dyDescent="0.3">
      <c r="A381" s="606" t="str" cm="1">
        <f t="array" ref="A381">IF(E381='Tables calc'!$U$1+1,"Totals:",IF(A380="Totals:","",IF(A380="","",INDEX('Tables calc'!$R$24:$R$539,_xlfn.AGGREGATE(15,3,('Tables calc'!$V$24:$V$539=1)/('Tables calc'!$V$24:$V$539=1)*(ROW('Tables calc'!$V$24:$V$539)-ROW('Tables calc'!$V$23)),E381)))))</f>
        <v/>
      </c>
      <c r="B381" s="606" t="str" cm="1">
        <f t="array" ref="B381">IF(E381='Tables calc'!$U$1+1,"#",IF(B380="#","",IF(B380="","",INDEX('Tables calc'!$S$24:$S$539,_xlfn.AGGREGATE(15,3,('Tables calc'!$V$24:$V$539=1)/('Tables calc'!$V$24:$V$539=1)*(ROW('Tables calc'!$V$24:$V$539)-ROW('Tables calc'!$V$23)),E381)))))</f>
        <v/>
      </c>
      <c r="C381" s="607" t="str">
        <f t="shared" si="52"/>
        <v/>
      </c>
      <c r="D381" s="608" t="str" cm="1">
        <f t="array" ref="D381">IF(E381='Tables calc'!$U$1+1,'Tables calc'!$Y$24,IF(D380='Tables calc'!$Y$24,"",IF(D380="","",INDEX('Tables calc'!$T$24:$T$539,_xlfn.AGGREGATE(15,3,('Tables calc'!$V$24:$V$539=1)/('Tables calc'!$V$24:$V$539=1)*(ROW('Tables calc'!$V$24:$V$539)-ROW('Tables calc'!$V$23)),E381)))))</f>
        <v/>
      </c>
      <c r="E381" s="69">
        <v>380</v>
      </c>
      <c r="F381" s="69" t="str">
        <f t="shared" si="45"/>
        <v/>
      </c>
      <c r="G381" s="69" t="str">
        <f t="shared" si="46"/>
        <v/>
      </c>
      <c r="H381" s="69" t="str">
        <f t="shared" si="53"/>
        <v/>
      </c>
      <c r="I381" s="69" t="str">
        <f t="shared" si="47"/>
        <v/>
      </c>
      <c r="J381" s="69" t="str">
        <f t="shared" si="48"/>
        <v/>
      </c>
      <c r="K381" s="69" t="str">
        <f t="shared" si="49"/>
        <v/>
      </c>
      <c r="L381" s="69" t="str">
        <f t="shared" si="50"/>
        <v/>
      </c>
      <c r="M381" s="69" t="str">
        <f t="shared" si="51"/>
        <v/>
      </c>
    </row>
    <row r="382" spans="1:13" x14ac:dyDescent="0.3">
      <c r="A382" s="606" t="str" cm="1">
        <f t="array" ref="A382">IF(E382='Tables calc'!$U$1+1,"Totals:",IF(A381="Totals:","",IF(A381="","",INDEX('Tables calc'!$R$24:$R$539,_xlfn.AGGREGATE(15,3,('Tables calc'!$V$24:$V$539=1)/('Tables calc'!$V$24:$V$539=1)*(ROW('Tables calc'!$V$24:$V$539)-ROW('Tables calc'!$V$23)),E382)))))</f>
        <v/>
      </c>
      <c r="B382" s="606" t="str" cm="1">
        <f t="array" ref="B382">IF(E382='Tables calc'!$U$1+1,"#",IF(B381="#","",IF(B381="","",INDEX('Tables calc'!$S$24:$S$539,_xlfn.AGGREGATE(15,3,('Tables calc'!$V$24:$V$539=1)/('Tables calc'!$V$24:$V$539=1)*(ROW('Tables calc'!$V$24:$V$539)-ROW('Tables calc'!$V$23)),E382)))))</f>
        <v/>
      </c>
      <c r="C382" s="607" t="str">
        <f t="shared" si="52"/>
        <v/>
      </c>
      <c r="D382" s="608" t="str" cm="1">
        <f t="array" ref="D382">IF(E382='Tables calc'!$U$1+1,'Tables calc'!$Y$24,IF(D381='Tables calc'!$Y$24,"",IF(D381="","",INDEX('Tables calc'!$T$24:$T$539,_xlfn.AGGREGATE(15,3,('Tables calc'!$V$24:$V$539=1)/('Tables calc'!$V$24:$V$539=1)*(ROW('Tables calc'!$V$24:$V$539)-ROW('Tables calc'!$V$23)),E382)))))</f>
        <v/>
      </c>
      <c r="E382" s="69">
        <v>381</v>
      </c>
      <c r="F382" s="69" t="str">
        <f t="shared" si="45"/>
        <v/>
      </c>
      <c r="G382" s="69" t="str">
        <f t="shared" si="46"/>
        <v/>
      </c>
      <c r="H382" s="69" t="str">
        <f t="shared" si="53"/>
        <v/>
      </c>
      <c r="I382" s="69" t="str">
        <f t="shared" si="47"/>
        <v/>
      </c>
      <c r="J382" s="69" t="str">
        <f t="shared" si="48"/>
        <v/>
      </c>
      <c r="K382" s="69" t="str">
        <f t="shared" si="49"/>
        <v/>
      </c>
      <c r="L382" s="69" t="str">
        <f t="shared" si="50"/>
        <v/>
      </c>
      <c r="M382" s="69" t="str">
        <f t="shared" si="51"/>
        <v/>
      </c>
    </row>
    <row r="383" spans="1:13" x14ac:dyDescent="0.3">
      <c r="A383" s="606" t="str" cm="1">
        <f t="array" ref="A383">IF(E383='Tables calc'!$U$1+1,"Totals:",IF(A382="Totals:","",IF(A382="","",INDEX('Tables calc'!$R$24:$R$539,_xlfn.AGGREGATE(15,3,('Tables calc'!$V$24:$V$539=1)/('Tables calc'!$V$24:$V$539=1)*(ROW('Tables calc'!$V$24:$V$539)-ROW('Tables calc'!$V$23)),E383)))))</f>
        <v/>
      </c>
      <c r="B383" s="606" t="str" cm="1">
        <f t="array" ref="B383">IF(E383='Tables calc'!$U$1+1,"#",IF(B382="#","",IF(B382="","",INDEX('Tables calc'!$S$24:$S$539,_xlfn.AGGREGATE(15,3,('Tables calc'!$V$24:$V$539=1)/('Tables calc'!$V$24:$V$539=1)*(ROW('Tables calc'!$V$24:$V$539)-ROW('Tables calc'!$V$23)),E383)))))</f>
        <v/>
      </c>
      <c r="C383" s="607" t="str">
        <f t="shared" si="52"/>
        <v/>
      </c>
      <c r="D383" s="608" t="str" cm="1">
        <f t="array" ref="D383">IF(E383='Tables calc'!$U$1+1,'Tables calc'!$Y$24,IF(D382='Tables calc'!$Y$24,"",IF(D382="","",INDEX('Tables calc'!$T$24:$T$539,_xlfn.AGGREGATE(15,3,('Tables calc'!$V$24:$V$539=1)/('Tables calc'!$V$24:$V$539=1)*(ROW('Tables calc'!$V$24:$V$539)-ROW('Tables calc'!$V$23)),E383)))))</f>
        <v/>
      </c>
      <c r="E383" s="69">
        <v>382</v>
      </c>
      <c r="F383" s="69" t="str">
        <f t="shared" si="45"/>
        <v/>
      </c>
      <c r="G383" s="69" t="str">
        <f t="shared" si="46"/>
        <v/>
      </c>
      <c r="H383" s="69" t="str">
        <f t="shared" si="53"/>
        <v/>
      </c>
      <c r="I383" s="69" t="str">
        <f t="shared" si="47"/>
        <v/>
      </c>
      <c r="J383" s="69" t="str">
        <f t="shared" si="48"/>
        <v/>
      </c>
      <c r="K383" s="69" t="str">
        <f t="shared" si="49"/>
        <v/>
      </c>
      <c r="L383" s="69" t="str">
        <f t="shared" si="50"/>
        <v/>
      </c>
      <c r="M383" s="69" t="str">
        <f t="shared" si="51"/>
        <v/>
      </c>
    </row>
    <row r="384" spans="1:13" x14ac:dyDescent="0.3">
      <c r="A384" s="606" t="str" cm="1">
        <f t="array" ref="A384">IF(E384='Tables calc'!$U$1+1,"Totals:",IF(A383="Totals:","",IF(A383="","",INDEX('Tables calc'!$R$24:$R$539,_xlfn.AGGREGATE(15,3,('Tables calc'!$V$24:$V$539=1)/('Tables calc'!$V$24:$V$539=1)*(ROW('Tables calc'!$V$24:$V$539)-ROW('Tables calc'!$V$23)),E384)))))</f>
        <v/>
      </c>
      <c r="B384" s="606" t="str" cm="1">
        <f t="array" ref="B384">IF(E384='Tables calc'!$U$1+1,"#",IF(B383="#","",IF(B383="","",INDEX('Tables calc'!$S$24:$S$539,_xlfn.AGGREGATE(15,3,('Tables calc'!$V$24:$V$539=1)/('Tables calc'!$V$24:$V$539=1)*(ROW('Tables calc'!$V$24:$V$539)-ROW('Tables calc'!$V$23)),E384)))))</f>
        <v/>
      </c>
      <c r="C384" s="607" t="str">
        <f t="shared" si="52"/>
        <v/>
      </c>
      <c r="D384" s="608" t="str" cm="1">
        <f t="array" ref="D384">IF(E384='Tables calc'!$U$1+1,'Tables calc'!$Y$24,IF(D383='Tables calc'!$Y$24,"",IF(D383="","",INDEX('Tables calc'!$T$24:$T$539,_xlfn.AGGREGATE(15,3,('Tables calc'!$V$24:$V$539=1)/('Tables calc'!$V$24:$V$539=1)*(ROW('Tables calc'!$V$24:$V$539)-ROW('Tables calc'!$V$23)),E384)))))</f>
        <v/>
      </c>
      <c r="E384" s="69">
        <v>383</v>
      </c>
      <c r="F384" s="69" t="str">
        <f t="shared" si="45"/>
        <v/>
      </c>
      <c r="G384" s="69" t="str">
        <f t="shared" si="46"/>
        <v/>
      </c>
      <c r="H384" s="69" t="str">
        <f t="shared" si="53"/>
        <v/>
      </c>
      <c r="I384" s="69" t="str">
        <f t="shared" si="47"/>
        <v/>
      </c>
      <c r="J384" s="69" t="str">
        <f t="shared" si="48"/>
        <v/>
      </c>
      <c r="K384" s="69" t="str">
        <f t="shared" si="49"/>
        <v/>
      </c>
      <c r="L384" s="69" t="str">
        <f t="shared" si="50"/>
        <v/>
      </c>
      <c r="M384" s="69" t="str">
        <f t="shared" si="51"/>
        <v/>
      </c>
    </row>
    <row r="385" spans="1:13" x14ac:dyDescent="0.3">
      <c r="A385" s="606" t="str" cm="1">
        <f t="array" ref="A385">IF(E385='Tables calc'!$U$1+1,"Totals:",IF(A384="Totals:","",IF(A384="","",INDEX('Tables calc'!$R$24:$R$539,_xlfn.AGGREGATE(15,3,('Tables calc'!$V$24:$V$539=1)/('Tables calc'!$V$24:$V$539=1)*(ROW('Tables calc'!$V$24:$V$539)-ROW('Tables calc'!$V$23)),E385)))))</f>
        <v/>
      </c>
      <c r="B385" s="606" t="str" cm="1">
        <f t="array" ref="B385">IF(E385='Tables calc'!$U$1+1,"#",IF(B384="#","",IF(B384="","",INDEX('Tables calc'!$S$24:$S$539,_xlfn.AGGREGATE(15,3,('Tables calc'!$V$24:$V$539=1)/('Tables calc'!$V$24:$V$539=1)*(ROW('Tables calc'!$V$24:$V$539)-ROW('Tables calc'!$V$23)),E385)))))</f>
        <v/>
      </c>
      <c r="C385" s="607" t="str">
        <f t="shared" si="52"/>
        <v/>
      </c>
      <c r="D385" s="608" t="str" cm="1">
        <f t="array" ref="D385">IF(E385='Tables calc'!$U$1+1,'Tables calc'!$Y$24,IF(D384='Tables calc'!$Y$24,"",IF(D384="","",INDEX('Tables calc'!$T$24:$T$539,_xlfn.AGGREGATE(15,3,('Tables calc'!$V$24:$V$539=1)/('Tables calc'!$V$24:$V$539=1)*(ROW('Tables calc'!$V$24:$V$539)-ROW('Tables calc'!$V$23)),E385)))))</f>
        <v/>
      </c>
      <c r="E385" s="69">
        <v>384</v>
      </c>
      <c r="F385" s="69" t="str">
        <f t="shared" si="45"/>
        <v/>
      </c>
      <c r="G385" s="69" t="str">
        <f t="shared" si="46"/>
        <v/>
      </c>
      <c r="H385" s="69" t="str">
        <f t="shared" si="53"/>
        <v/>
      </c>
      <c r="I385" s="69" t="str">
        <f t="shared" si="47"/>
        <v/>
      </c>
      <c r="J385" s="69" t="str">
        <f t="shared" si="48"/>
        <v/>
      </c>
      <c r="K385" s="69" t="str">
        <f t="shared" si="49"/>
        <v/>
      </c>
      <c r="L385" s="69" t="str">
        <f t="shared" si="50"/>
        <v/>
      </c>
      <c r="M385" s="69" t="str">
        <f t="shared" si="51"/>
        <v/>
      </c>
    </row>
    <row r="386" spans="1:13" x14ac:dyDescent="0.3">
      <c r="A386" s="606" t="str" cm="1">
        <f t="array" ref="A386">IF(E386='Tables calc'!$U$1+1,"Totals:",IF(A385="Totals:","",IF(A385="","",INDEX('Tables calc'!$R$24:$R$539,_xlfn.AGGREGATE(15,3,('Tables calc'!$V$24:$V$539=1)/('Tables calc'!$V$24:$V$539=1)*(ROW('Tables calc'!$V$24:$V$539)-ROW('Tables calc'!$V$23)),E386)))))</f>
        <v/>
      </c>
      <c r="B386" s="606" t="str" cm="1">
        <f t="array" ref="B386">IF(E386='Tables calc'!$U$1+1,"#",IF(B385="#","",IF(B385="","",INDEX('Tables calc'!$S$24:$S$539,_xlfn.AGGREGATE(15,3,('Tables calc'!$V$24:$V$539=1)/('Tables calc'!$V$24:$V$539=1)*(ROW('Tables calc'!$V$24:$V$539)-ROW('Tables calc'!$V$23)),E386)))))</f>
        <v/>
      </c>
      <c r="C386" s="607" t="str">
        <f t="shared" si="52"/>
        <v/>
      </c>
      <c r="D386" s="608" t="str" cm="1">
        <f t="array" ref="D386">IF(E386='Tables calc'!$U$1+1,'Tables calc'!$Y$24,IF(D385='Tables calc'!$Y$24,"",IF(D385="","",INDEX('Tables calc'!$T$24:$T$539,_xlfn.AGGREGATE(15,3,('Tables calc'!$V$24:$V$539=1)/('Tables calc'!$V$24:$V$539=1)*(ROW('Tables calc'!$V$24:$V$539)-ROW('Tables calc'!$V$23)),E386)))))</f>
        <v/>
      </c>
      <c r="E386" s="69">
        <v>385</v>
      </c>
      <c r="F386" s="69" t="str">
        <f t="shared" ref="F386:F449" si="54">IF(A386="Totals:","STOP",IF(F385="STOP","",IF(F385="","","GO")))</f>
        <v/>
      </c>
      <c r="G386" s="69" t="str">
        <f t="shared" ref="G386:G449" si="55">IF(A386="Totals:","STOP",IF(G385="STOP","",IF(G385="","","GO")))</f>
        <v/>
      </c>
      <c r="H386" s="69" t="str">
        <f t="shared" si="53"/>
        <v/>
      </c>
      <c r="I386" s="69" t="str">
        <f t="shared" ref="I386:I449" si="56">IF(A386="Totals:","STOP",IF(I385="STOP","",IF(I385="","","GO")))</f>
        <v/>
      </c>
      <c r="J386" s="69" t="str">
        <f t="shared" ref="J386:J449" si="57">IF(A386="Totals:","STOP",IF(J385="STOP","",IF(J385="","","GO")))</f>
        <v/>
      </c>
      <c r="K386" s="69" t="str">
        <f t="shared" ref="K386:K449" si="58">IF(A386="Totals:","STOP",IF(K385="STOP","",IF(K385="","","GO")))</f>
        <v/>
      </c>
      <c r="L386" s="69" t="str">
        <f t="shared" ref="L386:L449" si="59">IF(A386="Totals:","STOP",IF(L385="STOP","",IF(L385="","","GO")))</f>
        <v/>
      </c>
      <c r="M386" s="69" t="str">
        <f t="shared" ref="M386:M449" si="60">IF(A386="Totals:","STOP",IF(M385="STOP","",IF(M385="","","GO")))</f>
        <v/>
      </c>
    </row>
    <row r="387" spans="1:13" x14ac:dyDescent="0.3">
      <c r="A387" s="606" t="str" cm="1">
        <f t="array" ref="A387">IF(E387='Tables calc'!$U$1+1,"Totals:",IF(A386="Totals:","",IF(A386="","",INDEX('Tables calc'!$R$24:$R$539,_xlfn.AGGREGATE(15,3,('Tables calc'!$V$24:$V$539=1)/('Tables calc'!$V$24:$V$539=1)*(ROW('Tables calc'!$V$24:$V$539)-ROW('Tables calc'!$V$23)),E387)))))</f>
        <v/>
      </c>
      <c r="B387" s="606" t="str" cm="1">
        <f t="array" ref="B387">IF(E387='Tables calc'!$U$1+1,"#",IF(B386="#","",IF(B386="","",INDEX('Tables calc'!$S$24:$S$539,_xlfn.AGGREGATE(15,3,('Tables calc'!$V$24:$V$539=1)/('Tables calc'!$V$24:$V$539=1)*(ROW('Tables calc'!$V$24:$V$539)-ROW('Tables calc'!$V$23)),E387)))))</f>
        <v/>
      </c>
      <c r="C387" s="607" t="str">
        <f t="shared" ref="C387:C450" si="61">IF(A387="Totals:","",IF(A387="FTE Reduction Exceptions:","*",""))</f>
        <v/>
      </c>
      <c r="D387" s="608" t="str" cm="1">
        <f t="array" ref="D387">IF(E387='Tables calc'!$U$1+1,'Tables calc'!$Y$24,IF(D386='Tables calc'!$Y$24,"",IF(D386="","",INDEX('Tables calc'!$T$24:$T$539,_xlfn.AGGREGATE(15,3,('Tables calc'!$V$24:$V$539=1)/('Tables calc'!$V$24:$V$539=1)*(ROW('Tables calc'!$V$24:$V$539)-ROW('Tables calc'!$V$23)),E387)))))</f>
        <v/>
      </c>
      <c r="E387" s="69">
        <v>386</v>
      </c>
      <c r="F387" s="69" t="str">
        <f t="shared" si="54"/>
        <v/>
      </c>
      <c r="G387" s="69" t="str">
        <f t="shared" si="55"/>
        <v/>
      </c>
      <c r="H387" s="69" t="str">
        <f t="shared" ref="H387:H450" si="62">IF(A387="Totals:","STOP",IF(H386="STOP","",IF(F386="","","GO")))</f>
        <v/>
      </c>
      <c r="I387" s="69" t="str">
        <f t="shared" si="56"/>
        <v/>
      </c>
      <c r="J387" s="69" t="str">
        <f t="shared" si="57"/>
        <v/>
      </c>
      <c r="K387" s="69" t="str">
        <f t="shared" si="58"/>
        <v/>
      </c>
      <c r="L387" s="69" t="str">
        <f t="shared" si="59"/>
        <v/>
      </c>
      <c r="M387" s="69" t="str">
        <f t="shared" si="60"/>
        <v/>
      </c>
    </row>
    <row r="388" spans="1:13" x14ac:dyDescent="0.3">
      <c r="A388" s="606" t="str" cm="1">
        <f t="array" ref="A388">IF(E388='Tables calc'!$U$1+1,"Totals:",IF(A387="Totals:","",IF(A387="","",INDEX('Tables calc'!$R$24:$R$539,_xlfn.AGGREGATE(15,3,('Tables calc'!$V$24:$V$539=1)/('Tables calc'!$V$24:$V$539=1)*(ROW('Tables calc'!$V$24:$V$539)-ROW('Tables calc'!$V$23)),E388)))))</f>
        <v/>
      </c>
      <c r="B388" s="606" t="str" cm="1">
        <f t="array" ref="B388">IF(E388='Tables calc'!$U$1+1,"#",IF(B387="#","",IF(B387="","",INDEX('Tables calc'!$S$24:$S$539,_xlfn.AGGREGATE(15,3,('Tables calc'!$V$24:$V$539=1)/('Tables calc'!$V$24:$V$539=1)*(ROW('Tables calc'!$V$24:$V$539)-ROW('Tables calc'!$V$23)),E388)))))</f>
        <v/>
      </c>
      <c r="C388" s="607" t="str">
        <f t="shared" si="61"/>
        <v/>
      </c>
      <c r="D388" s="608" t="str" cm="1">
        <f t="array" ref="D388">IF(E388='Tables calc'!$U$1+1,'Tables calc'!$Y$24,IF(D387='Tables calc'!$Y$24,"",IF(D387="","",INDEX('Tables calc'!$T$24:$T$539,_xlfn.AGGREGATE(15,3,('Tables calc'!$V$24:$V$539=1)/('Tables calc'!$V$24:$V$539=1)*(ROW('Tables calc'!$V$24:$V$539)-ROW('Tables calc'!$V$23)),E388)))))</f>
        <v/>
      </c>
      <c r="E388" s="69">
        <v>387</v>
      </c>
      <c r="F388" s="69" t="str">
        <f t="shared" si="54"/>
        <v/>
      </c>
      <c r="G388" s="69" t="str">
        <f t="shared" si="55"/>
        <v/>
      </c>
      <c r="H388" s="69" t="str">
        <f t="shared" si="62"/>
        <v/>
      </c>
      <c r="I388" s="69" t="str">
        <f t="shared" si="56"/>
        <v/>
      </c>
      <c r="J388" s="69" t="str">
        <f t="shared" si="57"/>
        <v/>
      </c>
      <c r="K388" s="69" t="str">
        <f t="shared" si="58"/>
        <v/>
      </c>
      <c r="L388" s="69" t="str">
        <f t="shared" si="59"/>
        <v/>
      </c>
      <c r="M388" s="69" t="str">
        <f t="shared" si="60"/>
        <v/>
      </c>
    </row>
    <row r="389" spans="1:13" x14ac:dyDescent="0.3">
      <c r="A389" s="606" t="str" cm="1">
        <f t="array" ref="A389">IF(E389='Tables calc'!$U$1+1,"Totals:",IF(A388="Totals:","",IF(A388="","",INDEX('Tables calc'!$R$24:$R$539,_xlfn.AGGREGATE(15,3,('Tables calc'!$V$24:$V$539=1)/('Tables calc'!$V$24:$V$539=1)*(ROW('Tables calc'!$V$24:$V$539)-ROW('Tables calc'!$V$23)),E389)))))</f>
        <v/>
      </c>
      <c r="B389" s="606" t="str" cm="1">
        <f t="array" ref="B389">IF(E389='Tables calc'!$U$1+1,"#",IF(B388="#","",IF(B388="","",INDEX('Tables calc'!$S$24:$S$539,_xlfn.AGGREGATE(15,3,('Tables calc'!$V$24:$V$539=1)/('Tables calc'!$V$24:$V$539=1)*(ROW('Tables calc'!$V$24:$V$539)-ROW('Tables calc'!$V$23)),E389)))))</f>
        <v/>
      </c>
      <c r="C389" s="607" t="str">
        <f t="shared" si="61"/>
        <v/>
      </c>
      <c r="D389" s="608" t="str" cm="1">
        <f t="array" ref="D389">IF(E389='Tables calc'!$U$1+1,'Tables calc'!$Y$24,IF(D388='Tables calc'!$Y$24,"",IF(D388="","",INDEX('Tables calc'!$T$24:$T$539,_xlfn.AGGREGATE(15,3,('Tables calc'!$V$24:$V$539=1)/('Tables calc'!$V$24:$V$539=1)*(ROW('Tables calc'!$V$24:$V$539)-ROW('Tables calc'!$V$23)),E389)))))</f>
        <v/>
      </c>
      <c r="E389" s="69">
        <v>388</v>
      </c>
      <c r="F389" s="69" t="str">
        <f t="shared" si="54"/>
        <v/>
      </c>
      <c r="G389" s="69" t="str">
        <f t="shared" si="55"/>
        <v/>
      </c>
      <c r="H389" s="69" t="str">
        <f t="shared" si="62"/>
        <v/>
      </c>
      <c r="I389" s="69" t="str">
        <f t="shared" si="56"/>
        <v/>
      </c>
      <c r="J389" s="69" t="str">
        <f t="shared" si="57"/>
        <v/>
      </c>
      <c r="K389" s="69" t="str">
        <f t="shared" si="58"/>
        <v/>
      </c>
      <c r="L389" s="69" t="str">
        <f t="shared" si="59"/>
        <v/>
      </c>
      <c r="M389" s="69" t="str">
        <f t="shared" si="60"/>
        <v/>
      </c>
    </row>
    <row r="390" spans="1:13" x14ac:dyDescent="0.3">
      <c r="A390" s="606" t="str" cm="1">
        <f t="array" ref="A390">IF(E390='Tables calc'!$U$1+1,"Totals:",IF(A389="Totals:","",IF(A389="","",INDEX('Tables calc'!$R$24:$R$539,_xlfn.AGGREGATE(15,3,('Tables calc'!$V$24:$V$539=1)/('Tables calc'!$V$24:$V$539=1)*(ROW('Tables calc'!$V$24:$V$539)-ROW('Tables calc'!$V$23)),E390)))))</f>
        <v/>
      </c>
      <c r="B390" s="606" t="str" cm="1">
        <f t="array" ref="B390">IF(E390='Tables calc'!$U$1+1,"#",IF(B389="#","",IF(B389="","",INDEX('Tables calc'!$S$24:$S$539,_xlfn.AGGREGATE(15,3,('Tables calc'!$V$24:$V$539=1)/('Tables calc'!$V$24:$V$539=1)*(ROW('Tables calc'!$V$24:$V$539)-ROW('Tables calc'!$V$23)),E390)))))</f>
        <v/>
      </c>
      <c r="C390" s="607" t="str">
        <f t="shared" si="61"/>
        <v/>
      </c>
      <c r="D390" s="608" t="str" cm="1">
        <f t="array" ref="D390">IF(E390='Tables calc'!$U$1+1,'Tables calc'!$Y$24,IF(D389='Tables calc'!$Y$24,"",IF(D389="","",INDEX('Tables calc'!$T$24:$T$539,_xlfn.AGGREGATE(15,3,('Tables calc'!$V$24:$V$539=1)/('Tables calc'!$V$24:$V$539=1)*(ROW('Tables calc'!$V$24:$V$539)-ROW('Tables calc'!$V$23)),E390)))))</f>
        <v/>
      </c>
      <c r="E390" s="69">
        <v>389</v>
      </c>
      <c r="F390" s="69" t="str">
        <f t="shared" si="54"/>
        <v/>
      </c>
      <c r="G390" s="69" t="str">
        <f t="shared" si="55"/>
        <v/>
      </c>
      <c r="H390" s="69" t="str">
        <f t="shared" si="62"/>
        <v/>
      </c>
      <c r="I390" s="69" t="str">
        <f t="shared" si="56"/>
        <v/>
      </c>
      <c r="J390" s="69" t="str">
        <f t="shared" si="57"/>
        <v/>
      </c>
      <c r="K390" s="69" t="str">
        <f t="shared" si="58"/>
        <v/>
      </c>
      <c r="L390" s="69" t="str">
        <f t="shared" si="59"/>
        <v/>
      </c>
      <c r="M390" s="69" t="str">
        <f t="shared" si="60"/>
        <v/>
      </c>
    </row>
    <row r="391" spans="1:13" x14ac:dyDescent="0.3">
      <c r="A391" s="606" t="str" cm="1">
        <f t="array" ref="A391">IF(E391='Tables calc'!$U$1+1,"Totals:",IF(A390="Totals:","",IF(A390="","",INDEX('Tables calc'!$R$24:$R$539,_xlfn.AGGREGATE(15,3,('Tables calc'!$V$24:$V$539=1)/('Tables calc'!$V$24:$V$539=1)*(ROW('Tables calc'!$V$24:$V$539)-ROW('Tables calc'!$V$23)),E391)))))</f>
        <v/>
      </c>
      <c r="B391" s="606" t="str" cm="1">
        <f t="array" ref="B391">IF(E391='Tables calc'!$U$1+1,"#",IF(B390="#","",IF(B390="","",INDEX('Tables calc'!$S$24:$S$539,_xlfn.AGGREGATE(15,3,('Tables calc'!$V$24:$V$539=1)/('Tables calc'!$V$24:$V$539=1)*(ROW('Tables calc'!$V$24:$V$539)-ROW('Tables calc'!$V$23)),E391)))))</f>
        <v/>
      </c>
      <c r="C391" s="607" t="str">
        <f t="shared" si="61"/>
        <v/>
      </c>
      <c r="D391" s="608" t="str" cm="1">
        <f t="array" ref="D391">IF(E391='Tables calc'!$U$1+1,'Tables calc'!$Y$24,IF(D390='Tables calc'!$Y$24,"",IF(D390="","",INDEX('Tables calc'!$T$24:$T$539,_xlfn.AGGREGATE(15,3,('Tables calc'!$V$24:$V$539=1)/('Tables calc'!$V$24:$V$539=1)*(ROW('Tables calc'!$V$24:$V$539)-ROW('Tables calc'!$V$23)),E391)))))</f>
        <v/>
      </c>
      <c r="E391" s="69">
        <v>390</v>
      </c>
      <c r="F391" s="69" t="str">
        <f t="shared" si="54"/>
        <v/>
      </c>
      <c r="G391" s="69" t="str">
        <f t="shared" si="55"/>
        <v/>
      </c>
      <c r="H391" s="69" t="str">
        <f t="shared" si="62"/>
        <v/>
      </c>
      <c r="I391" s="69" t="str">
        <f t="shared" si="56"/>
        <v/>
      </c>
      <c r="J391" s="69" t="str">
        <f t="shared" si="57"/>
        <v/>
      </c>
      <c r="K391" s="69" t="str">
        <f t="shared" si="58"/>
        <v/>
      </c>
      <c r="L391" s="69" t="str">
        <f t="shared" si="59"/>
        <v/>
      </c>
      <c r="M391" s="69" t="str">
        <f t="shared" si="60"/>
        <v/>
      </c>
    </row>
    <row r="392" spans="1:13" x14ac:dyDescent="0.3">
      <c r="A392" s="606" t="str" cm="1">
        <f t="array" ref="A392">IF(E392='Tables calc'!$U$1+1,"Totals:",IF(A391="Totals:","",IF(A391="","",INDEX('Tables calc'!$R$24:$R$539,_xlfn.AGGREGATE(15,3,('Tables calc'!$V$24:$V$539=1)/('Tables calc'!$V$24:$V$539=1)*(ROW('Tables calc'!$V$24:$V$539)-ROW('Tables calc'!$V$23)),E392)))))</f>
        <v/>
      </c>
      <c r="B392" s="606" t="str" cm="1">
        <f t="array" ref="B392">IF(E392='Tables calc'!$U$1+1,"#",IF(B391="#","",IF(B391="","",INDEX('Tables calc'!$S$24:$S$539,_xlfn.AGGREGATE(15,3,('Tables calc'!$V$24:$V$539=1)/('Tables calc'!$V$24:$V$539=1)*(ROW('Tables calc'!$V$24:$V$539)-ROW('Tables calc'!$V$23)),E392)))))</f>
        <v/>
      </c>
      <c r="C392" s="607" t="str">
        <f t="shared" si="61"/>
        <v/>
      </c>
      <c r="D392" s="608" t="str" cm="1">
        <f t="array" ref="D392">IF(E392='Tables calc'!$U$1+1,'Tables calc'!$Y$24,IF(D391='Tables calc'!$Y$24,"",IF(D391="","",INDEX('Tables calc'!$T$24:$T$539,_xlfn.AGGREGATE(15,3,('Tables calc'!$V$24:$V$539=1)/('Tables calc'!$V$24:$V$539=1)*(ROW('Tables calc'!$V$24:$V$539)-ROW('Tables calc'!$V$23)),E392)))))</f>
        <v/>
      </c>
      <c r="E392" s="69">
        <v>391</v>
      </c>
      <c r="F392" s="69" t="str">
        <f t="shared" si="54"/>
        <v/>
      </c>
      <c r="G392" s="69" t="str">
        <f t="shared" si="55"/>
        <v/>
      </c>
      <c r="H392" s="69" t="str">
        <f t="shared" si="62"/>
        <v/>
      </c>
      <c r="I392" s="69" t="str">
        <f t="shared" si="56"/>
        <v/>
      </c>
      <c r="J392" s="69" t="str">
        <f t="shared" si="57"/>
        <v/>
      </c>
      <c r="K392" s="69" t="str">
        <f t="shared" si="58"/>
        <v/>
      </c>
      <c r="L392" s="69" t="str">
        <f t="shared" si="59"/>
        <v/>
      </c>
      <c r="M392" s="69" t="str">
        <f t="shared" si="60"/>
        <v/>
      </c>
    </row>
    <row r="393" spans="1:13" x14ac:dyDescent="0.3">
      <c r="A393" s="606" t="str" cm="1">
        <f t="array" ref="A393">IF(E393='Tables calc'!$U$1+1,"Totals:",IF(A392="Totals:","",IF(A392="","",INDEX('Tables calc'!$R$24:$R$539,_xlfn.AGGREGATE(15,3,('Tables calc'!$V$24:$V$539=1)/('Tables calc'!$V$24:$V$539=1)*(ROW('Tables calc'!$V$24:$V$539)-ROW('Tables calc'!$V$23)),E393)))))</f>
        <v/>
      </c>
      <c r="B393" s="606" t="str" cm="1">
        <f t="array" ref="B393">IF(E393='Tables calc'!$U$1+1,"#",IF(B392="#","",IF(B392="","",INDEX('Tables calc'!$S$24:$S$539,_xlfn.AGGREGATE(15,3,('Tables calc'!$V$24:$V$539=1)/('Tables calc'!$V$24:$V$539=1)*(ROW('Tables calc'!$V$24:$V$539)-ROW('Tables calc'!$V$23)),E393)))))</f>
        <v/>
      </c>
      <c r="C393" s="607" t="str">
        <f t="shared" si="61"/>
        <v/>
      </c>
      <c r="D393" s="608" t="str" cm="1">
        <f t="array" ref="D393">IF(E393='Tables calc'!$U$1+1,'Tables calc'!$Y$24,IF(D392='Tables calc'!$Y$24,"",IF(D392="","",INDEX('Tables calc'!$T$24:$T$539,_xlfn.AGGREGATE(15,3,('Tables calc'!$V$24:$V$539=1)/('Tables calc'!$V$24:$V$539=1)*(ROW('Tables calc'!$V$24:$V$539)-ROW('Tables calc'!$V$23)),E393)))))</f>
        <v/>
      </c>
      <c r="E393" s="69">
        <v>392</v>
      </c>
      <c r="F393" s="69" t="str">
        <f t="shared" si="54"/>
        <v/>
      </c>
      <c r="G393" s="69" t="str">
        <f t="shared" si="55"/>
        <v/>
      </c>
      <c r="H393" s="69" t="str">
        <f t="shared" si="62"/>
        <v/>
      </c>
      <c r="I393" s="69" t="str">
        <f t="shared" si="56"/>
        <v/>
      </c>
      <c r="J393" s="69" t="str">
        <f t="shared" si="57"/>
        <v/>
      </c>
      <c r="K393" s="69" t="str">
        <f t="shared" si="58"/>
        <v/>
      </c>
      <c r="L393" s="69" t="str">
        <f t="shared" si="59"/>
        <v/>
      </c>
      <c r="M393" s="69" t="str">
        <f t="shared" si="60"/>
        <v/>
      </c>
    </row>
    <row r="394" spans="1:13" x14ac:dyDescent="0.3">
      <c r="A394" s="606" t="str" cm="1">
        <f t="array" ref="A394">IF(E394='Tables calc'!$U$1+1,"Totals:",IF(A393="Totals:","",IF(A393="","",INDEX('Tables calc'!$R$24:$R$539,_xlfn.AGGREGATE(15,3,('Tables calc'!$V$24:$V$539=1)/('Tables calc'!$V$24:$V$539=1)*(ROW('Tables calc'!$V$24:$V$539)-ROW('Tables calc'!$V$23)),E394)))))</f>
        <v/>
      </c>
      <c r="B394" s="606" t="str" cm="1">
        <f t="array" ref="B394">IF(E394='Tables calc'!$U$1+1,"#",IF(B393="#","",IF(B393="","",INDEX('Tables calc'!$S$24:$S$539,_xlfn.AGGREGATE(15,3,('Tables calc'!$V$24:$V$539=1)/('Tables calc'!$V$24:$V$539=1)*(ROW('Tables calc'!$V$24:$V$539)-ROW('Tables calc'!$V$23)),E394)))))</f>
        <v/>
      </c>
      <c r="C394" s="607" t="str">
        <f t="shared" si="61"/>
        <v/>
      </c>
      <c r="D394" s="608" t="str" cm="1">
        <f t="array" ref="D394">IF(E394='Tables calc'!$U$1+1,'Tables calc'!$Y$24,IF(D393='Tables calc'!$Y$24,"",IF(D393="","",INDEX('Tables calc'!$T$24:$T$539,_xlfn.AGGREGATE(15,3,('Tables calc'!$V$24:$V$539=1)/('Tables calc'!$V$24:$V$539=1)*(ROW('Tables calc'!$V$24:$V$539)-ROW('Tables calc'!$V$23)),E394)))))</f>
        <v/>
      </c>
      <c r="E394" s="69">
        <v>393</v>
      </c>
      <c r="F394" s="69" t="str">
        <f t="shared" si="54"/>
        <v/>
      </c>
      <c r="G394" s="69" t="str">
        <f t="shared" si="55"/>
        <v/>
      </c>
      <c r="H394" s="69" t="str">
        <f t="shared" si="62"/>
        <v/>
      </c>
      <c r="I394" s="69" t="str">
        <f t="shared" si="56"/>
        <v/>
      </c>
      <c r="J394" s="69" t="str">
        <f t="shared" si="57"/>
        <v/>
      </c>
      <c r="K394" s="69" t="str">
        <f t="shared" si="58"/>
        <v/>
      </c>
      <c r="L394" s="69" t="str">
        <f t="shared" si="59"/>
        <v/>
      </c>
      <c r="M394" s="69" t="str">
        <f t="shared" si="60"/>
        <v/>
      </c>
    </row>
    <row r="395" spans="1:13" x14ac:dyDescent="0.3">
      <c r="A395" s="606" t="str" cm="1">
        <f t="array" ref="A395">IF(E395='Tables calc'!$U$1+1,"Totals:",IF(A394="Totals:","",IF(A394="","",INDEX('Tables calc'!$R$24:$R$539,_xlfn.AGGREGATE(15,3,('Tables calc'!$V$24:$V$539=1)/('Tables calc'!$V$24:$V$539=1)*(ROW('Tables calc'!$V$24:$V$539)-ROW('Tables calc'!$V$23)),E395)))))</f>
        <v/>
      </c>
      <c r="B395" s="606" t="str" cm="1">
        <f t="array" ref="B395">IF(E395='Tables calc'!$U$1+1,"#",IF(B394="#","",IF(B394="","",INDEX('Tables calc'!$S$24:$S$539,_xlfn.AGGREGATE(15,3,('Tables calc'!$V$24:$V$539=1)/('Tables calc'!$V$24:$V$539=1)*(ROW('Tables calc'!$V$24:$V$539)-ROW('Tables calc'!$V$23)),E395)))))</f>
        <v/>
      </c>
      <c r="C395" s="607" t="str">
        <f t="shared" si="61"/>
        <v/>
      </c>
      <c r="D395" s="608" t="str" cm="1">
        <f t="array" ref="D395">IF(E395='Tables calc'!$U$1+1,'Tables calc'!$Y$24,IF(D394='Tables calc'!$Y$24,"",IF(D394="","",INDEX('Tables calc'!$T$24:$T$539,_xlfn.AGGREGATE(15,3,('Tables calc'!$V$24:$V$539=1)/('Tables calc'!$V$24:$V$539=1)*(ROW('Tables calc'!$V$24:$V$539)-ROW('Tables calc'!$V$23)),E395)))))</f>
        <v/>
      </c>
      <c r="E395" s="69">
        <v>394</v>
      </c>
      <c r="F395" s="69" t="str">
        <f t="shared" si="54"/>
        <v/>
      </c>
      <c r="G395" s="69" t="str">
        <f t="shared" si="55"/>
        <v/>
      </c>
      <c r="H395" s="69" t="str">
        <f t="shared" si="62"/>
        <v/>
      </c>
      <c r="I395" s="69" t="str">
        <f t="shared" si="56"/>
        <v/>
      </c>
      <c r="J395" s="69" t="str">
        <f t="shared" si="57"/>
        <v/>
      </c>
      <c r="K395" s="69" t="str">
        <f t="shared" si="58"/>
        <v/>
      </c>
      <c r="L395" s="69" t="str">
        <f t="shared" si="59"/>
        <v/>
      </c>
      <c r="M395" s="69" t="str">
        <f t="shared" si="60"/>
        <v/>
      </c>
    </row>
    <row r="396" spans="1:13" x14ac:dyDescent="0.3">
      <c r="A396" s="606" t="str" cm="1">
        <f t="array" ref="A396">IF(E396='Tables calc'!$U$1+1,"Totals:",IF(A395="Totals:","",IF(A395="","",INDEX('Tables calc'!$R$24:$R$539,_xlfn.AGGREGATE(15,3,('Tables calc'!$V$24:$V$539=1)/('Tables calc'!$V$24:$V$539=1)*(ROW('Tables calc'!$V$24:$V$539)-ROW('Tables calc'!$V$23)),E396)))))</f>
        <v/>
      </c>
      <c r="B396" s="606" t="str" cm="1">
        <f t="array" ref="B396">IF(E396='Tables calc'!$U$1+1,"#",IF(B395="#","",IF(B395="","",INDEX('Tables calc'!$S$24:$S$539,_xlfn.AGGREGATE(15,3,('Tables calc'!$V$24:$V$539=1)/('Tables calc'!$V$24:$V$539=1)*(ROW('Tables calc'!$V$24:$V$539)-ROW('Tables calc'!$V$23)),E396)))))</f>
        <v/>
      </c>
      <c r="C396" s="607" t="str">
        <f t="shared" si="61"/>
        <v/>
      </c>
      <c r="D396" s="608" t="str" cm="1">
        <f t="array" ref="D396">IF(E396='Tables calc'!$U$1+1,'Tables calc'!$Y$24,IF(D395='Tables calc'!$Y$24,"",IF(D395="","",INDEX('Tables calc'!$T$24:$T$539,_xlfn.AGGREGATE(15,3,('Tables calc'!$V$24:$V$539=1)/('Tables calc'!$V$24:$V$539=1)*(ROW('Tables calc'!$V$24:$V$539)-ROW('Tables calc'!$V$23)),E396)))))</f>
        <v/>
      </c>
      <c r="E396" s="69">
        <v>395</v>
      </c>
      <c r="F396" s="69" t="str">
        <f t="shared" si="54"/>
        <v/>
      </c>
      <c r="G396" s="69" t="str">
        <f t="shared" si="55"/>
        <v/>
      </c>
      <c r="H396" s="69" t="str">
        <f t="shared" si="62"/>
        <v/>
      </c>
      <c r="I396" s="69" t="str">
        <f t="shared" si="56"/>
        <v/>
      </c>
      <c r="J396" s="69" t="str">
        <f t="shared" si="57"/>
        <v/>
      </c>
      <c r="K396" s="69" t="str">
        <f t="shared" si="58"/>
        <v/>
      </c>
      <c r="L396" s="69" t="str">
        <f t="shared" si="59"/>
        <v/>
      </c>
      <c r="M396" s="69" t="str">
        <f t="shared" si="60"/>
        <v/>
      </c>
    </row>
    <row r="397" spans="1:13" x14ac:dyDescent="0.3">
      <c r="A397" s="606" t="str" cm="1">
        <f t="array" ref="A397">IF(E397='Tables calc'!$U$1+1,"Totals:",IF(A396="Totals:","",IF(A396="","",INDEX('Tables calc'!$R$24:$R$539,_xlfn.AGGREGATE(15,3,('Tables calc'!$V$24:$V$539=1)/('Tables calc'!$V$24:$V$539=1)*(ROW('Tables calc'!$V$24:$V$539)-ROW('Tables calc'!$V$23)),E397)))))</f>
        <v/>
      </c>
      <c r="B397" s="606" t="str" cm="1">
        <f t="array" ref="B397">IF(E397='Tables calc'!$U$1+1,"#",IF(B396="#","",IF(B396="","",INDEX('Tables calc'!$S$24:$S$539,_xlfn.AGGREGATE(15,3,('Tables calc'!$V$24:$V$539=1)/('Tables calc'!$V$24:$V$539=1)*(ROW('Tables calc'!$V$24:$V$539)-ROW('Tables calc'!$V$23)),E397)))))</f>
        <v/>
      </c>
      <c r="C397" s="607" t="str">
        <f t="shared" si="61"/>
        <v/>
      </c>
      <c r="D397" s="608" t="str" cm="1">
        <f t="array" ref="D397">IF(E397='Tables calc'!$U$1+1,'Tables calc'!$Y$24,IF(D396='Tables calc'!$Y$24,"",IF(D396="","",INDEX('Tables calc'!$T$24:$T$539,_xlfn.AGGREGATE(15,3,('Tables calc'!$V$24:$V$539=1)/('Tables calc'!$V$24:$V$539=1)*(ROW('Tables calc'!$V$24:$V$539)-ROW('Tables calc'!$V$23)),E397)))))</f>
        <v/>
      </c>
      <c r="E397" s="69">
        <v>396</v>
      </c>
      <c r="F397" s="69" t="str">
        <f t="shared" si="54"/>
        <v/>
      </c>
      <c r="G397" s="69" t="str">
        <f t="shared" si="55"/>
        <v/>
      </c>
      <c r="H397" s="69" t="str">
        <f t="shared" si="62"/>
        <v/>
      </c>
      <c r="I397" s="69" t="str">
        <f t="shared" si="56"/>
        <v/>
      </c>
      <c r="J397" s="69" t="str">
        <f t="shared" si="57"/>
        <v/>
      </c>
      <c r="K397" s="69" t="str">
        <f t="shared" si="58"/>
        <v/>
      </c>
      <c r="L397" s="69" t="str">
        <f t="shared" si="59"/>
        <v/>
      </c>
      <c r="M397" s="69" t="str">
        <f t="shared" si="60"/>
        <v/>
      </c>
    </row>
    <row r="398" spans="1:13" x14ac:dyDescent="0.3">
      <c r="A398" s="606" t="str" cm="1">
        <f t="array" ref="A398">IF(E398='Tables calc'!$U$1+1,"Totals:",IF(A397="Totals:","",IF(A397="","",INDEX('Tables calc'!$R$24:$R$539,_xlfn.AGGREGATE(15,3,('Tables calc'!$V$24:$V$539=1)/('Tables calc'!$V$24:$V$539=1)*(ROW('Tables calc'!$V$24:$V$539)-ROW('Tables calc'!$V$23)),E398)))))</f>
        <v/>
      </c>
      <c r="B398" s="606" t="str" cm="1">
        <f t="array" ref="B398">IF(E398='Tables calc'!$U$1+1,"#",IF(B397="#","",IF(B397="","",INDEX('Tables calc'!$S$24:$S$539,_xlfn.AGGREGATE(15,3,('Tables calc'!$V$24:$V$539=1)/('Tables calc'!$V$24:$V$539=1)*(ROW('Tables calc'!$V$24:$V$539)-ROW('Tables calc'!$V$23)),E398)))))</f>
        <v/>
      </c>
      <c r="C398" s="607" t="str">
        <f t="shared" si="61"/>
        <v/>
      </c>
      <c r="D398" s="608" t="str" cm="1">
        <f t="array" ref="D398">IF(E398='Tables calc'!$U$1+1,'Tables calc'!$Y$24,IF(D397='Tables calc'!$Y$24,"",IF(D397="","",INDEX('Tables calc'!$T$24:$T$539,_xlfn.AGGREGATE(15,3,('Tables calc'!$V$24:$V$539=1)/('Tables calc'!$V$24:$V$539=1)*(ROW('Tables calc'!$V$24:$V$539)-ROW('Tables calc'!$V$23)),E398)))))</f>
        <v/>
      </c>
      <c r="E398" s="69">
        <v>397</v>
      </c>
      <c r="F398" s="69" t="str">
        <f t="shared" si="54"/>
        <v/>
      </c>
      <c r="G398" s="69" t="str">
        <f t="shared" si="55"/>
        <v/>
      </c>
      <c r="H398" s="69" t="str">
        <f t="shared" si="62"/>
        <v/>
      </c>
      <c r="I398" s="69" t="str">
        <f t="shared" si="56"/>
        <v/>
      </c>
      <c r="J398" s="69" t="str">
        <f t="shared" si="57"/>
        <v/>
      </c>
      <c r="K398" s="69" t="str">
        <f t="shared" si="58"/>
        <v/>
      </c>
      <c r="L398" s="69" t="str">
        <f t="shared" si="59"/>
        <v/>
      </c>
      <c r="M398" s="69" t="str">
        <f t="shared" si="60"/>
        <v/>
      </c>
    </row>
    <row r="399" spans="1:13" x14ac:dyDescent="0.3">
      <c r="A399" s="606" t="str" cm="1">
        <f t="array" ref="A399">IF(E399='Tables calc'!$U$1+1,"Totals:",IF(A398="Totals:","",IF(A398="","",INDEX('Tables calc'!$R$24:$R$539,_xlfn.AGGREGATE(15,3,('Tables calc'!$V$24:$V$539=1)/('Tables calc'!$V$24:$V$539=1)*(ROW('Tables calc'!$V$24:$V$539)-ROW('Tables calc'!$V$23)),E399)))))</f>
        <v/>
      </c>
      <c r="B399" s="606" t="str" cm="1">
        <f t="array" ref="B399">IF(E399='Tables calc'!$U$1+1,"#",IF(B398="#","",IF(B398="","",INDEX('Tables calc'!$S$24:$S$539,_xlfn.AGGREGATE(15,3,('Tables calc'!$V$24:$V$539=1)/('Tables calc'!$V$24:$V$539=1)*(ROW('Tables calc'!$V$24:$V$539)-ROW('Tables calc'!$V$23)),E399)))))</f>
        <v/>
      </c>
      <c r="C399" s="607" t="str">
        <f t="shared" si="61"/>
        <v/>
      </c>
      <c r="D399" s="608" t="str" cm="1">
        <f t="array" ref="D399">IF(E399='Tables calc'!$U$1+1,'Tables calc'!$Y$24,IF(D398='Tables calc'!$Y$24,"",IF(D398="","",INDEX('Tables calc'!$T$24:$T$539,_xlfn.AGGREGATE(15,3,('Tables calc'!$V$24:$V$539=1)/('Tables calc'!$V$24:$V$539=1)*(ROW('Tables calc'!$V$24:$V$539)-ROW('Tables calc'!$V$23)),E399)))))</f>
        <v/>
      </c>
      <c r="E399" s="69">
        <v>398</v>
      </c>
      <c r="F399" s="69" t="str">
        <f t="shared" si="54"/>
        <v/>
      </c>
      <c r="G399" s="69" t="str">
        <f t="shared" si="55"/>
        <v/>
      </c>
      <c r="H399" s="69" t="str">
        <f t="shared" si="62"/>
        <v/>
      </c>
      <c r="I399" s="69" t="str">
        <f t="shared" si="56"/>
        <v/>
      </c>
      <c r="J399" s="69" t="str">
        <f t="shared" si="57"/>
        <v/>
      </c>
      <c r="K399" s="69" t="str">
        <f t="shared" si="58"/>
        <v/>
      </c>
      <c r="L399" s="69" t="str">
        <f t="shared" si="59"/>
        <v/>
      </c>
      <c r="M399" s="69" t="str">
        <f t="shared" si="60"/>
        <v/>
      </c>
    </row>
    <row r="400" spans="1:13" x14ac:dyDescent="0.3">
      <c r="A400" s="606" t="str" cm="1">
        <f t="array" ref="A400">IF(E400='Tables calc'!$U$1+1,"Totals:",IF(A399="Totals:","",IF(A399="","",INDEX('Tables calc'!$R$24:$R$539,_xlfn.AGGREGATE(15,3,('Tables calc'!$V$24:$V$539=1)/('Tables calc'!$V$24:$V$539=1)*(ROW('Tables calc'!$V$24:$V$539)-ROW('Tables calc'!$V$23)),E400)))))</f>
        <v/>
      </c>
      <c r="B400" s="606" t="str" cm="1">
        <f t="array" ref="B400">IF(E400='Tables calc'!$U$1+1,"#",IF(B399="#","",IF(B399="","",INDEX('Tables calc'!$S$24:$S$539,_xlfn.AGGREGATE(15,3,('Tables calc'!$V$24:$V$539=1)/('Tables calc'!$V$24:$V$539=1)*(ROW('Tables calc'!$V$24:$V$539)-ROW('Tables calc'!$V$23)),E400)))))</f>
        <v/>
      </c>
      <c r="C400" s="607" t="str">
        <f t="shared" si="61"/>
        <v/>
      </c>
      <c r="D400" s="608" t="str" cm="1">
        <f t="array" ref="D400">IF(E400='Tables calc'!$U$1+1,'Tables calc'!$Y$24,IF(D399='Tables calc'!$Y$24,"",IF(D399="","",INDEX('Tables calc'!$T$24:$T$539,_xlfn.AGGREGATE(15,3,('Tables calc'!$V$24:$V$539=1)/('Tables calc'!$V$24:$V$539=1)*(ROW('Tables calc'!$V$24:$V$539)-ROW('Tables calc'!$V$23)),E400)))))</f>
        <v/>
      </c>
      <c r="E400" s="69">
        <v>399</v>
      </c>
      <c r="F400" s="69" t="str">
        <f t="shared" si="54"/>
        <v/>
      </c>
      <c r="G400" s="69" t="str">
        <f t="shared" si="55"/>
        <v/>
      </c>
      <c r="H400" s="69" t="str">
        <f t="shared" si="62"/>
        <v/>
      </c>
      <c r="I400" s="69" t="str">
        <f t="shared" si="56"/>
        <v/>
      </c>
      <c r="J400" s="69" t="str">
        <f t="shared" si="57"/>
        <v/>
      </c>
      <c r="K400" s="69" t="str">
        <f t="shared" si="58"/>
        <v/>
      </c>
      <c r="L400" s="69" t="str">
        <f t="shared" si="59"/>
        <v/>
      </c>
      <c r="M400" s="69" t="str">
        <f t="shared" si="60"/>
        <v/>
      </c>
    </row>
    <row r="401" spans="1:13" x14ac:dyDescent="0.3">
      <c r="A401" s="606" t="str" cm="1">
        <f t="array" ref="A401">IF(E401='Tables calc'!$U$1+1,"Totals:",IF(A400="Totals:","",IF(A400="","",INDEX('Tables calc'!$R$24:$R$539,_xlfn.AGGREGATE(15,3,('Tables calc'!$V$24:$V$539=1)/('Tables calc'!$V$24:$V$539=1)*(ROW('Tables calc'!$V$24:$V$539)-ROW('Tables calc'!$V$23)),E401)))))</f>
        <v/>
      </c>
      <c r="B401" s="606" t="str" cm="1">
        <f t="array" ref="B401">IF(E401='Tables calc'!$U$1+1,"#",IF(B400="#","",IF(B400="","",INDEX('Tables calc'!$S$24:$S$539,_xlfn.AGGREGATE(15,3,('Tables calc'!$V$24:$V$539=1)/('Tables calc'!$V$24:$V$539=1)*(ROW('Tables calc'!$V$24:$V$539)-ROW('Tables calc'!$V$23)),E401)))))</f>
        <v/>
      </c>
      <c r="C401" s="607" t="str">
        <f t="shared" si="61"/>
        <v/>
      </c>
      <c r="D401" s="608" t="str" cm="1">
        <f t="array" ref="D401">IF(E401='Tables calc'!$U$1+1,'Tables calc'!$Y$24,IF(D400='Tables calc'!$Y$24,"",IF(D400="","",INDEX('Tables calc'!$T$24:$T$539,_xlfn.AGGREGATE(15,3,('Tables calc'!$V$24:$V$539=1)/('Tables calc'!$V$24:$V$539=1)*(ROW('Tables calc'!$V$24:$V$539)-ROW('Tables calc'!$V$23)),E401)))))</f>
        <v/>
      </c>
      <c r="E401" s="69">
        <v>400</v>
      </c>
      <c r="F401" s="69" t="str">
        <f t="shared" si="54"/>
        <v/>
      </c>
      <c r="G401" s="69" t="str">
        <f t="shared" si="55"/>
        <v/>
      </c>
      <c r="H401" s="69" t="str">
        <f t="shared" si="62"/>
        <v/>
      </c>
      <c r="I401" s="69" t="str">
        <f t="shared" si="56"/>
        <v/>
      </c>
      <c r="J401" s="69" t="str">
        <f t="shared" si="57"/>
        <v/>
      </c>
      <c r="K401" s="69" t="str">
        <f t="shared" si="58"/>
        <v/>
      </c>
      <c r="L401" s="69" t="str">
        <f t="shared" si="59"/>
        <v/>
      </c>
      <c r="M401" s="69" t="str">
        <f t="shared" si="60"/>
        <v/>
      </c>
    </row>
    <row r="402" spans="1:13" x14ac:dyDescent="0.3">
      <c r="A402" s="606" t="str" cm="1">
        <f t="array" ref="A402">IF(E402='Tables calc'!$U$1+1,"Totals:",IF(A401="Totals:","",IF(A401="","",INDEX('Tables calc'!$R$24:$R$539,_xlfn.AGGREGATE(15,3,('Tables calc'!$V$24:$V$539=1)/('Tables calc'!$V$24:$V$539=1)*(ROW('Tables calc'!$V$24:$V$539)-ROW('Tables calc'!$V$23)),E402)))))</f>
        <v/>
      </c>
      <c r="B402" s="606" t="str" cm="1">
        <f t="array" ref="B402">IF(E402='Tables calc'!$U$1+1,"#",IF(B401="#","",IF(B401="","",INDEX('Tables calc'!$S$24:$S$539,_xlfn.AGGREGATE(15,3,('Tables calc'!$V$24:$V$539=1)/('Tables calc'!$V$24:$V$539=1)*(ROW('Tables calc'!$V$24:$V$539)-ROW('Tables calc'!$V$23)),E402)))))</f>
        <v/>
      </c>
      <c r="C402" s="607" t="str">
        <f t="shared" si="61"/>
        <v/>
      </c>
      <c r="D402" s="608" t="str" cm="1">
        <f t="array" ref="D402">IF(E402='Tables calc'!$U$1+1,'Tables calc'!$Y$24,IF(D401='Tables calc'!$Y$24,"",IF(D401="","",INDEX('Tables calc'!$T$24:$T$539,_xlfn.AGGREGATE(15,3,('Tables calc'!$V$24:$V$539=1)/('Tables calc'!$V$24:$V$539=1)*(ROW('Tables calc'!$V$24:$V$539)-ROW('Tables calc'!$V$23)),E402)))))</f>
        <v/>
      </c>
      <c r="E402" s="69">
        <v>401</v>
      </c>
      <c r="F402" s="69" t="str">
        <f t="shared" si="54"/>
        <v/>
      </c>
      <c r="G402" s="69" t="str">
        <f t="shared" si="55"/>
        <v/>
      </c>
      <c r="H402" s="69" t="str">
        <f t="shared" si="62"/>
        <v/>
      </c>
      <c r="I402" s="69" t="str">
        <f t="shared" si="56"/>
        <v/>
      </c>
      <c r="J402" s="69" t="str">
        <f t="shared" si="57"/>
        <v/>
      </c>
      <c r="K402" s="69" t="str">
        <f t="shared" si="58"/>
        <v/>
      </c>
      <c r="L402" s="69" t="str">
        <f t="shared" si="59"/>
        <v/>
      </c>
      <c r="M402" s="69" t="str">
        <f t="shared" si="60"/>
        <v/>
      </c>
    </row>
    <row r="403" spans="1:13" x14ac:dyDescent="0.3">
      <c r="A403" s="606" t="str" cm="1">
        <f t="array" ref="A403">IF(E403='Tables calc'!$U$1+1,"Totals:",IF(A402="Totals:","",IF(A402="","",INDEX('Tables calc'!$R$24:$R$539,_xlfn.AGGREGATE(15,3,('Tables calc'!$V$24:$V$539=1)/('Tables calc'!$V$24:$V$539=1)*(ROW('Tables calc'!$V$24:$V$539)-ROW('Tables calc'!$V$23)),E403)))))</f>
        <v/>
      </c>
      <c r="B403" s="606" t="str" cm="1">
        <f t="array" ref="B403">IF(E403='Tables calc'!$U$1+1,"#",IF(B402="#","",IF(B402="","",INDEX('Tables calc'!$S$24:$S$539,_xlfn.AGGREGATE(15,3,('Tables calc'!$V$24:$V$539=1)/('Tables calc'!$V$24:$V$539=1)*(ROW('Tables calc'!$V$24:$V$539)-ROW('Tables calc'!$V$23)),E403)))))</f>
        <v/>
      </c>
      <c r="C403" s="607" t="str">
        <f t="shared" si="61"/>
        <v/>
      </c>
      <c r="D403" s="608" t="str" cm="1">
        <f t="array" ref="D403">IF(E403='Tables calc'!$U$1+1,'Tables calc'!$Y$24,IF(D402='Tables calc'!$Y$24,"",IF(D402="","",INDEX('Tables calc'!$T$24:$T$539,_xlfn.AGGREGATE(15,3,('Tables calc'!$V$24:$V$539=1)/('Tables calc'!$V$24:$V$539=1)*(ROW('Tables calc'!$V$24:$V$539)-ROW('Tables calc'!$V$23)),E403)))))</f>
        <v/>
      </c>
      <c r="E403" s="69">
        <v>402</v>
      </c>
      <c r="F403" s="69" t="str">
        <f t="shared" si="54"/>
        <v/>
      </c>
      <c r="G403" s="69" t="str">
        <f t="shared" si="55"/>
        <v/>
      </c>
      <c r="H403" s="69" t="str">
        <f t="shared" si="62"/>
        <v/>
      </c>
      <c r="I403" s="69" t="str">
        <f t="shared" si="56"/>
        <v/>
      </c>
      <c r="J403" s="69" t="str">
        <f t="shared" si="57"/>
        <v/>
      </c>
      <c r="K403" s="69" t="str">
        <f t="shared" si="58"/>
        <v/>
      </c>
      <c r="L403" s="69" t="str">
        <f t="shared" si="59"/>
        <v/>
      </c>
      <c r="M403" s="69" t="str">
        <f t="shared" si="60"/>
        <v/>
      </c>
    </row>
    <row r="404" spans="1:13" x14ac:dyDescent="0.3">
      <c r="A404" s="606" t="str" cm="1">
        <f t="array" ref="A404">IF(E404='Tables calc'!$U$1+1,"Totals:",IF(A403="Totals:","",IF(A403="","",INDEX('Tables calc'!$R$24:$R$539,_xlfn.AGGREGATE(15,3,('Tables calc'!$V$24:$V$539=1)/('Tables calc'!$V$24:$V$539=1)*(ROW('Tables calc'!$V$24:$V$539)-ROW('Tables calc'!$V$23)),E404)))))</f>
        <v/>
      </c>
      <c r="B404" s="606" t="str" cm="1">
        <f t="array" ref="B404">IF(E404='Tables calc'!$U$1+1,"#",IF(B403="#","",IF(B403="","",INDEX('Tables calc'!$S$24:$S$539,_xlfn.AGGREGATE(15,3,('Tables calc'!$V$24:$V$539=1)/('Tables calc'!$V$24:$V$539=1)*(ROW('Tables calc'!$V$24:$V$539)-ROW('Tables calc'!$V$23)),E404)))))</f>
        <v/>
      </c>
      <c r="C404" s="607" t="str">
        <f t="shared" si="61"/>
        <v/>
      </c>
      <c r="D404" s="608" t="str" cm="1">
        <f t="array" ref="D404">IF(E404='Tables calc'!$U$1+1,'Tables calc'!$Y$24,IF(D403='Tables calc'!$Y$24,"",IF(D403="","",INDEX('Tables calc'!$T$24:$T$539,_xlfn.AGGREGATE(15,3,('Tables calc'!$V$24:$V$539=1)/('Tables calc'!$V$24:$V$539=1)*(ROW('Tables calc'!$V$24:$V$539)-ROW('Tables calc'!$V$23)),E404)))))</f>
        <v/>
      </c>
      <c r="E404" s="69">
        <v>403</v>
      </c>
      <c r="F404" s="69" t="str">
        <f t="shared" si="54"/>
        <v/>
      </c>
      <c r="G404" s="69" t="str">
        <f t="shared" si="55"/>
        <v/>
      </c>
      <c r="H404" s="69" t="str">
        <f t="shared" si="62"/>
        <v/>
      </c>
      <c r="I404" s="69" t="str">
        <f t="shared" si="56"/>
        <v/>
      </c>
      <c r="J404" s="69" t="str">
        <f t="shared" si="57"/>
        <v/>
      </c>
      <c r="K404" s="69" t="str">
        <f t="shared" si="58"/>
        <v/>
      </c>
      <c r="L404" s="69" t="str">
        <f t="shared" si="59"/>
        <v/>
      </c>
      <c r="M404" s="69" t="str">
        <f t="shared" si="60"/>
        <v/>
      </c>
    </row>
    <row r="405" spans="1:13" x14ac:dyDescent="0.3">
      <c r="A405" s="606" t="str" cm="1">
        <f t="array" ref="A405">IF(E405='Tables calc'!$U$1+1,"Totals:",IF(A404="Totals:","",IF(A404="","",INDEX('Tables calc'!$R$24:$R$539,_xlfn.AGGREGATE(15,3,('Tables calc'!$V$24:$V$539=1)/('Tables calc'!$V$24:$V$539=1)*(ROW('Tables calc'!$V$24:$V$539)-ROW('Tables calc'!$V$23)),E405)))))</f>
        <v/>
      </c>
      <c r="B405" s="606" t="str" cm="1">
        <f t="array" ref="B405">IF(E405='Tables calc'!$U$1+1,"#",IF(B404="#","",IF(B404="","",INDEX('Tables calc'!$S$24:$S$539,_xlfn.AGGREGATE(15,3,('Tables calc'!$V$24:$V$539=1)/('Tables calc'!$V$24:$V$539=1)*(ROW('Tables calc'!$V$24:$V$539)-ROW('Tables calc'!$V$23)),E405)))))</f>
        <v/>
      </c>
      <c r="C405" s="607" t="str">
        <f t="shared" si="61"/>
        <v/>
      </c>
      <c r="D405" s="608" t="str" cm="1">
        <f t="array" ref="D405">IF(E405='Tables calc'!$U$1+1,'Tables calc'!$Y$24,IF(D404='Tables calc'!$Y$24,"",IF(D404="","",INDEX('Tables calc'!$T$24:$T$539,_xlfn.AGGREGATE(15,3,('Tables calc'!$V$24:$V$539=1)/('Tables calc'!$V$24:$V$539=1)*(ROW('Tables calc'!$V$24:$V$539)-ROW('Tables calc'!$V$23)),E405)))))</f>
        <v/>
      </c>
      <c r="E405" s="69">
        <v>404</v>
      </c>
      <c r="F405" s="69" t="str">
        <f t="shared" si="54"/>
        <v/>
      </c>
      <c r="G405" s="69" t="str">
        <f t="shared" si="55"/>
        <v/>
      </c>
      <c r="H405" s="69" t="str">
        <f t="shared" si="62"/>
        <v/>
      </c>
      <c r="I405" s="69" t="str">
        <f t="shared" si="56"/>
        <v/>
      </c>
      <c r="J405" s="69" t="str">
        <f t="shared" si="57"/>
        <v/>
      </c>
      <c r="K405" s="69" t="str">
        <f t="shared" si="58"/>
        <v/>
      </c>
      <c r="L405" s="69" t="str">
        <f t="shared" si="59"/>
        <v/>
      </c>
      <c r="M405" s="69" t="str">
        <f t="shared" si="60"/>
        <v/>
      </c>
    </row>
    <row r="406" spans="1:13" x14ac:dyDescent="0.3">
      <c r="A406" s="606" t="str" cm="1">
        <f t="array" ref="A406">IF(E406='Tables calc'!$U$1+1,"Totals:",IF(A405="Totals:","",IF(A405="","",INDEX('Tables calc'!$R$24:$R$539,_xlfn.AGGREGATE(15,3,('Tables calc'!$V$24:$V$539=1)/('Tables calc'!$V$24:$V$539=1)*(ROW('Tables calc'!$V$24:$V$539)-ROW('Tables calc'!$V$23)),E406)))))</f>
        <v/>
      </c>
      <c r="B406" s="606" t="str" cm="1">
        <f t="array" ref="B406">IF(E406='Tables calc'!$U$1+1,"#",IF(B405="#","",IF(B405="","",INDEX('Tables calc'!$S$24:$S$539,_xlfn.AGGREGATE(15,3,('Tables calc'!$V$24:$V$539=1)/('Tables calc'!$V$24:$V$539=1)*(ROW('Tables calc'!$V$24:$V$539)-ROW('Tables calc'!$V$23)),E406)))))</f>
        <v/>
      </c>
      <c r="C406" s="607" t="str">
        <f t="shared" si="61"/>
        <v/>
      </c>
      <c r="D406" s="608" t="str" cm="1">
        <f t="array" ref="D406">IF(E406='Tables calc'!$U$1+1,'Tables calc'!$Y$24,IF(D405='Tables calc'!$Y$24,"",IF(D405="","",INDEX('Tables calc'!$T$24:$T$539,_xlfn.AGGREGATE(15,3,('Tables calc'!$V$24:$V$539=1)/('Tables calc'!$V$24:$V$539=1)*(ROW('Tables calc'!$V$24:$V$539)-ROW('Tables calc'!$V$23)),E406)))))</f>
        <v/>
      </c>
      <c r="E406" s="69">
        <v>405</v>
      </c>
      <c r="F406" s="69" t="str">
        <f t="shared" si="54"/>
        <v/>
      </c>
      <c r="G406" s="69" t="str">
        <f t="shared" si="55"/>
        <v/>
      </c>
      <c r="H406" s="69" t="str">
        <f t="shared" si="62"/>
        <v/>
      </c>
      <c r="I406" s="69" t="str">
        <f t="shared" si="56"/>
        <v/>
      </c>
      <c r="J406" s="69" t="str">
        <f t="shared" si="57"/>
        <v/>
      </c>
      <c r="K406" s="69" t="str">
        <f t="shared" si="58"/>
        <v/>
      </c>
      <c r="L406" s="69" t="str">
        <f t="shared" si="59"/>
        <v/>
      </c>
      <c r="M406" s="69" t="str">
        <f t="shared" si="60"/>
        <v/>
      </c>
    </row>
    <row r="407" spans="1:13" x14ac:dyDescent="0.3">
      <c r="A407" s="606" t="str" cm="1">
        <f t="array" ref="A407">IF(E407='Tables calc'!$U$1+1,"Totals:",IF(A406="Totals:","",IF(A406="","",INDEX('Tables calc'!$R$24:$R$539,_xlfn.AGGREGATE(15,3,('Tables calc'!$V$24:$V$539=1)/('Tables calc'!$V$24:$V$539=1)*(ROW('Tables calc'!$V$24:$V$539)-ROW('Tables calc'!$V$23)),E407)))))</f>
        <v/>
      </c>
      <c r="B407" s="606" t="str" cm="1">
        <f t="array" ref="B407">IF(E407='Tables calc'!$U$1+1,"#",IF(B406="#","",IF(B406="","",INDEX('Tables calc'!$S$24:$S$539,_xlfn.AGGREGATE(15,3,('Tables calc'!$V$24:$V$539=1)/('Tables calc'!$V$24:$V$539=1)*(ROW('Tables calc'!$V$24:$V$539)-ROW('Tables calc'!$V$23)),E407)))))</f>
        <v/>
      </c>
      <c r="C407" s="607" t="str">
        <f t="shared" si="61"/>
        <v/>
      </c>
      <c r="D407" s="608" t="str" cm="1">
        <f t="array" ref="D407">IF(E407='Tables calc'!$U$1+1,'Tables calc'!$Y$24,IF(D406='Tables calc'!$Y$24,"",IF(D406="","",INDEX('Tables calc'!$T$24:$T$539,_xlfn.AGGREGATE(15,3,('Tables calc'!$V$24:$V$539=1)/('Tables calc'!$V$24:$V$539=1)*(ROW('Tables calc'!$V$24:$V$539)-ROW('Tables calc'!$V$23)),E407)))))</f>
        <v/>
      </c>
      <c r="E407" s="69">
        <v>406</v>
      </c>
      <c r="F407" s="69" t="str">
        <f t="shared" si="54"/>
        <v/>
      </c>
      <c r="G407" s="69" t="str">
        <f t="shared" si="55"/>
        <v/>
      </c>
      <c r="H407" s="69" t="str">
        <f t="shared" si="62"/>
        <v/>
      </c>
      <c r="I407" s="69" t="str">
        <f t="shared" si="56"/>
        <v/>
      </c>
      <c r="J407" s="69" t="str">
        <f t="shared" si="57"/>
        <v/>
      </c>
      <c r="K407" s="69" t="str">
        <f t="shared" si="58"/>
        <v/>
      </c>
      <c r="L407" s="69" t="str">
        <f t="shared" si="59"/>
        <v/>
      </c>
      <c r="M407" s="69" t="str">
        <f t="shared" si="60"/>
        <v/>
      </c>
    </row>
    <row r="408" spans="1:13" x14ac:dyDescent="0.3">
      <c r="A408" s="606" t="str" cm="1">
        <f t="array" ref="A408">IF(E408='Tables calc'!$U$1+1,"Totals:",IF(A407="Totals:","",IF(A407="","",INDEX('Tables calc'!$R$24:$R$539,_xlfn.AGGREGATE(15,3,('Tables calc'!$V$24:$V$539=1)/('Tables calc'!$V$24:$V$539=1)*(ROW('Tables calc'!$V$24:$V$539)-ROW('Tables calc'!$V$23)),E408)))))</f>
        <v/>
      </c>
      <c r="B408" s="606" t="str" cm="1">
        <f t="array" ref="B408">IF(E408='Tables calc'!$U$1+1,"#",IF(B407="#","",IF(B407="","",INDEX('Tables calc'!$S$24:$S$539,_xlfn.AGGREGATE(15,3,('Tables calc'!$V$24:$V$539=1)/('Tables calc'!$V$24:$V$539=1)*(ROW('Tables calc'!$V$24:$V$539)-ROW('Tables calc'!$V$23)),E408)))))</f>
        <v/>
      </c>
      <c r="C408" s="607" t="str">
        <f t="shared" si="61"/>
        <v/>
      </c>
      <c r="D408" s="608" t="str" cm="1">
        <f t="array" ref="D408">IF(E408='Tables calc'!$U$1+1,'Tables calc'!$Y$24,IF(D407='Tables calc'!$Y$24,"",IF(D407="","",INDEX('Tables calc'!$T$24:$T$539,_xlfn.AGGREGATE(15,3,('Tables calc'!$V$24:$V$539=1)/('Tables calc'!$V$24:$V$539=1)*(ROW('Tables calc'!$V$24:$V$539)-ROW('Tables calc'!$V$23)),E408)))))</f>
        <v/>
      </c>
      <c r="E408" s="69">
        <v>407</v>
      </c>
      <c r="F408" s="69" t="str">
        <f t="shared" si="54"/>
        <v/>
      </c>
      <c r="G408" s="69" t="str">
        <f t="shared" si="55"/>
        <v/>
      </c>
      <c r="H408" s="69" t="str">
        <f t="shared" si="62"/>
        <v/>
      </c>
      <c r="I408" s="69" t="str">
        <f t="shared" si="56"/>
        <v/>
      </c>
      <c r="J408" s="69" t="str">
        <f t="shared" si="57"/>
        <v/>
      </c>
      <c r="K408" s="69" t="str">
        <f t="shared" si="58"/>
        <v/>
      </c>
      <c r="L408" s="69" t="str">
        <f t="shared" si="59"/>
        <v/>
      </c>
      <c r="M408" s="69" t="str">
        <f t="shared" si="60"/>
        <v/>
      </c>
    </row>
    <row r="409" spans="1:13" x14ac:dyDescent="0.3">
      <c r="A409" s="606" t="str" cm="1">
        <f t="array" ref="A409">IF(E409='Tables calc'!$U$1+1,"Totals:",IF(A408="Totals:","",IF(A408="","",INDEX('Tables calc'!$R$24:$R$539,_xlfn.AGGREGATE(15,3,('Tables calc'!$V$24:$V$539=1)/('Tables calc'!$V$24:$V$539=1)*(ROW('Tables calc'!$V$24:$V$539)-ROW('Tables calc'!$V$23)),E409)))))</f>
        <v/>
      </c>
      <c r="B409" s="606" t="str" cm="1">
        <f t="array" ref="B409">IF(E409='Tables calc'!$U$1+1,"#",IF(B408="#","",IF(B408="","",INDEX('Tables calc'!$S$24:$S$539,_xlfn.AGGREGATE(15,3,('Tables calc'!$V$24:$V$539=1)/('Tables calc'!$V$24:$V$539=1)*(ROW('Tables calc'!$V$24:$V$539)-ROW('Tables calc'!$V$23)),E409)))))</f>
        <v/>
      </c>
      <c r="C409" s="607" t="str">
        <f t="shared" si="61"/>
        <v/>
      </c>
      <c r="D409" s="608" t="str" cm="1">
        <f t="array" ref="D409">IF(E409='Tables calc'!$U$1+1,'Tables calc'!$Y$24,IF(D408='Tables calc'!$Y$24,"",IF(D408="","",INDEX('Tables calc'!$T$24:$T$539,_xlfn.AGGREGATE(15,3,('Tables calc'!$V$24:$V$539=1)/('Tables calc'!$V$24:$V$539=1)*(ROW('Tables calc'!$V$24:$V$539)-ROW('Tables calc'!$V$23)),E409)))))</f>
        <v/>
      </c>
      <c r="E409" s="69">
        <v>408</v>
      </c>
      <c r="F409" s="69" t="str">
        <f t="shared" si="54"/>
        <v/>
      </c>
      <c r="G409" s="69" t="str">
        <f t="shared" si="55"/>
        <v/>
      </c>
      <c r="H409" s="69" t="str">
        <f t="shared" si="62"/>
        <v/>
      </c>
      <c r="I409" s="69" t="str">
        <f t="shared" si="56"/>
        <v/>
      </c>
      <c r="J409" s="69" t="str">
        <f t="shared" si="57"/>
        <v/>
      </c>
      <c r="K409" s="69" t="str">
        <f t="shared" si="58"/>
        <v/>
      </c>
      <c r="L409" s="69" t="str">
        <f t="shared" si="59"/>
        <v/>
      </c>
      <c r="M409" s="69" t="str">
        <f t="shared" si="60"/>
        <v/>
      </c>
    </row>
    <row r="410" spans="1:13" x14ac:dyDescent="0.3">
      <c r="A410" s="606" t="str" cm="1">
        <f t="array" ref="A410">IF(E410='Tables calc'!$U$1+1,"Totals:",IF(A409="Totals:","",IF(A409="","",INDEX('Tables calc'!$R$24:$R$539,_xlfn.AGGREGATE(15,3,('Tables calc'!$V$24:$V$539=1)/('Tables calc'!$V$24:$V$539=1)*(ROW('Tables calc'!$V$24:$V$539)-ROW('Tables calc'!$V$23)),E410)))))</f>
        <v/>
      </c>
      <c r="B410" s="606" t="str" cm="1">
        <f t="array" ref="B410">IF(E410='Tables calc'!$U$1+1,"#",IF(B409="#","",IF(B409="","",INDEX('Tables calc'!$S$24:$S$539,_xlfn.AGGREGATE(15,3,('Tables calc'!$V$24:$V$539=1)/('Tables calc'!$V$24:$V$539=1)*(ROW('Tables calc'!$V$24:$V$539)-ROW('Tables calc'!$V$23)),E410)))))</f>
        <v/>
      </c>
      <c r="C410" s="607" t="str">
        <f t="shared" si="61"/>
        <v/>
      </c>
      <c r="D410" s="608" t="str" cm="1">
        <f t="array" ref="D410">IF(E410='Tables calc'!$U$1+1,'Tables calc'!$Y$24,IF(D409='Tables calc'!$Y$24,"",IF(D409="","",INDEX('Tables calc'!$T$24:$T$539,_xlfn.AGGREGATE(15,3,('Tables calc'!$V$24:$V$539=1)/('Tables calc'!$V$24:$V$539=1)*(ROW('Tables calc'!$V$24:$V$539)-ROW('Tables calc'!$V$23)),E410)))))</f>
        <v/>
      </c>
      <c r="E410" s="69">
        <v>409</v>
      </c>
      <c r="F410" s="69" t="str">
        <f t="shared" si="54"/>
        <v/>
      </c>
      <c r="G410" s="69" t="str">
        <f t="shared" si="55"/>
        <v/>
      </c>
      <c r="H410" s="69" t="str">
        <f t="shared" si="62"/>
        <v/>
      </c>
      <c r="I410" s="69" t="str">
        <f t="shared" si="56"/>
        <v/>
      </c>
      <c r="J410" s="69" t="str">
        <f t="shared" si="57"/>
        <v/>
      </c>
      <c r="K410" s="69" t="str">
        <f t="shared" si="58"/>
        <v/>
      </c>
      <c r="L410" s="69" t="str">
        <f t="shared" si="59"/>
        <v/>
      </c>
      <c r="M410" s="69" t="str">
        <f t="shared" si="60"/>
        <v/>
      </c>
    </row>
    <row r="411" spans="1:13" x14ac:dyDescent="0.3">
      <c r="A411" s="606" t="str" cm="1">
        <f t="array" ref="A411">IF(E411='Tables calc'!$U$1+1,"Totals:",IF(A410="Totals:","",IF(A410="","",INDEX('Tables calc'!$R$24:$R$539,_xlfn.AGGREGATE(15,3,('Tables calc'!$V$24:$V$539=1)/('Tables calc'!$V$24:$V$539=1)*(ROW('Tables calc'!$V$24:$V$539)-ROW('Tables calc'!$V$23)),E411)))))</f>
        <v/>
      </c>
      <c r="B411" s="606" t="str" cm="1">
        <f t="array" ref="B411">IF(E411='Tables calc'!$U$1+1,"#",IF(B410="#","",IF(B410="","",INDEX('Tables calc'!$S$24:$S$539,_xlfn.AGGREGATE(15,3,('Tables calc'!$V$24:$V$539=1)/('Tables calc'!$V$24:$V$539=1)*(ROW('Tables calc'!$V$24:$V$539)-ROW('Tables calc'!$V$23)),E411)))))</f>
        <v/>
      </c>
      <c r="C411" s="607" t="str">
        <f t="shared" si="61"/>
        <v/>
      </c>
      <c r="D411" s="608" t="str" cm="1">
        <f t="array" ref="D411">IF(E411='Tables calc'!$U$1+1,'Tables calc'!$Y$24,IF(D410='Tables calc'!$Y$24,"",IF(D410="","",INDEX('Tables calc'!$T$24:$T$539,_xlfn.AGGREGATE(15,3,('Tables calc'!$V$24:$V$539=1)/('Tables calc'!$V$24:$V$539=1)*(ROW('Tables calc'!$V$24:$V$539)-ROW('Tables calc'!$V$23)),E411)))))</f>
        <v/>
      </c>
      <c r="E411" s="69">
        <v>410</v>
      </c>
      <c r="F411" s="69" t="str">
        <f t="shared" si="54"/>
        <v/>
      </c>
      <c r="G411" s="69" t="str">
        <f t="shared" si="55"/>
        <v/>
      </c>
      <c r="H411" s="69" t="str">
        <f t="shared" si="62"/>
        <v/>
      </c>
      <c r="I411" s="69" t="str">
        <f t="shared" si="56"/>
        <v/>
      </c>
      <c r="J411" s="69" t="str">
        <f t="shared" si="57"/>
        <v/>
      </c>
      <c r="K411" s="69" t="str">
        <f t="shared" si="58"/>
        <v/>
      </c>
      <c r="L411" s="69" t="str">
        <f t="shared" si="59"/>
        <v/>
      </c>
      <c r="M411" s="69" t="str">
        <f t="shared" si="60"/>
        <v/>
      </c>
    </row>
    <row r="412" spans="1:13" x14ac:dyDescent="0.3">
      <c r="A412" s="606" t="str" cm="1">
        <f t="array" ref="A412">IF(E412='Tables calc'!$U$1+1,"Totals:",IF(A411="Totals:","",IF(A411="","",INDEX('Tables calc'!$R$24:$R$539,_xlfn.AGGREGATE(15,3,('Tables calc'!$V$24:$V$539=1)/('Tables calc'!$V$24:$V$539=1)*(ROW('Tables calc'!$V$24:$V$539)-ROW('Tables calc'!$V$23)),E412)))))</f>
        <v/>
      </c>
      <c r="B412" s="606" t="str" cm="1">
        <f t="array" ref="B412">IF(E412='Tables calc'!$U$1+1,"#",IF(B411="#","",IF(B411="","",INDEX('Tables calc'!$S$24:$S$539,_xlfn.AGGREGATE(15,3,('Tables calc'!$V$24:$V$539=1)/('Tables calc'!$V$24:$V$539=1)*(ROW('Tables calc'!$V$24:$V$539)-ROW('Tables calc'!$V$23)),E412)))))</f>
        <v/>
      </c>
      <c r="C412" s="607" t="str">
        <f t="shared" si="61"/>
        <v/>
      </c>
      <c r="D412" s="608" t="str" cm="1">
        <f t="array" ref="D412">IF(E412='Tables calc'!$U$1+1,'Tables calc'!$Y$24,IF(D411='Tables calc'!$Y$24,"",IF(D411="","",INDEX('Tables calc'!$T$24:$T$539,_xlfn.AGGREGATE(15,3,('Tables calc'!$V$24:$V$539=1)/('Tables calc'!$V$24:$V$539=1)*(ROW('Tables calc'!$V$24:$V$539)-ROW('Tables calc'!$V$23)),E412)))))</f>
        <v/>
      </c>
      <c r="E412" s="69">
        <v>411</v>
      </c>
      <c r="F412" s="69" t="str">
        <f t="shared" si="54"/>
        <v/>
      </c>
      <c r="G412" s="69" t="str">
        <f t="shared" si="55"/>
        <v/>
      </c>
      <c r="H412" s="69" t="str">
        <f t="shared" si="62"/>
        <v/>
      </c>
      <c r="I412" s="69" t="str">
        <f t="shared" si="56"/>
        <v/>
      </c>
      <c r="J412" s="69" t="str">
        <f t="shared" si="57"/>
        <v/>
      </c>
      <c r="K412" s="69" t="str">
        <f t="shared" si="58"/>
        <v/>
      </c>
      <c r="L412" s="69" t="str">
        <f t="shared" si="59"/>
        <v/>
      </c>
      <c r="M412" s="69" t="str">
        <f t="shared" si="60"/>
        <v/>
      </c>
    </row>
    <row r="413" spans="1:13" x14ac:dyDescent="0.3">
      <c r="A413" s="606" t="str" cm="1">
        <f t="array" ref="A413">IF(E413='Tables calc'!$U$1+1,"Totals:",IF(A412="Totals:","",IF(A412="","",INDEX('Tables calc'!$R$24:$R$539,_xlfn.AGGREGATE(15,3,('Tables calc'!$V$24:$V$539=1)/('Tables calc'!$V$24:$V$539=1)*(ROW('Tables calc'!$V$24:$V$539)-ROW('Tables calc'!$V$23)),E413)))))</f>
        <v/>
      </c>
      <c r="B413" s="606" t="str" cm="1">
        <f t="array" ref="B413">IF(E413='Tables calc'!$U$1+1,"#",IF(B412="#","",IF(B412="","",INDEX('Tables calc'!$S$24:$S$539,_xlfn.AGGREGATE(15,3,('Tables calc'!$V$24:$V$539=1)/('Tables calc'!$V$24:$V$539=1)*(ROW('Tables calc'!$V$24:$V$539)-ROW('Tables calc'!$V$23)),E413)))))</f>
        <v/>
      </c>
      <c r="C413" s="607" t="str">
        <f t="shared" si="61"/>
        <v/>
      </c>
      <c r="D413" s="608" t="str" cm="1">
        <f t="array" ref="D413">IF(E413='Tables calc'!$U$1+1,'Tables calc'!$Y$24,IF(D412='Tables calc'!$Y$24,"",IF(D412="","",INDEX('Tables calc'!$T$24:$T$539,_xlfn.AGGREGATE(15,3,('Tables calc'!$V$24:$V$539=1)/('Tables calc'!$V$24:$V$539=1)*(ROW('Tables calc'!$V$24:$V$539)-ROW('Tables calc'!$V$23)),E413)))))</f>
        <v/>
      </c>
      <c r="E413" s="69">
        <v>412</v>
      </c>
      <c r="F413" s="69" t="str">
        <f t="shared" si="54"/>
        <v/>
      </c>
      <c r="G413" s="69" t="str">
        <f t="shared" si="55"/>
        <v/>
      </c>
      <c r="H413" s="69" t="str">
        <f t="shared" si="62"/>
        <v/>
      </c>
      <c r="I413" s="69" t="str">
        <f t="shared" si="56"/>
        <v/>
      </c>
      <c r="J413" s="69" t="str">
        <f t="shared" si="57"/>
        <v/>
      </c>
      <c r="K413" s="69" t="str">
        <f t="shared" si="58"/>
        <v/>
      </c>
      <c r="L413" s="69" t="str">
        <f t="shared" si="59"/>
        <v/>
      </c>
      <c r="M413" s="69" t="str">
        <f t="shared" si="60"/>
        <v/>
      </c>
    </row>
    <row r="414" spans="1:13" x14ac:dyDescent="0.3">
      <c r="A414" s="606" t="str" cm="1">
        <f t="array" ref="A414">IF(E414='Tables calc'!$U$1+1,"Totals:",IF(A413="Totals:","",IF(A413="","",INDEX('Tables calc'!$R$24:$R$539,_xlfn.AGGREGATE(15,3,('Tables calc'!$V$24:$V$539=1)/('Tables calc'!$V$24:$V$539=1)*(ROW('Tables calc'!$V$24:$V$539)-ROW('Tables calc'!$V$23)),E414)))))</f>
        <v/>
      </c>
      <c r="B414" s="606" t="str" cm="1">
        <f t="array" ref="B414">IF(E414='Tables calc'!$U$1+1,"#",IF(B413="#","",IF(B413="","",INDEX('Tables calc'!$S$24:$S$539,_xlfn.AGGREGATE(15,3,('Tables calc'!$V$24:$V$539=1)/('Tables calc'!$V$24:$V$539=1)*(ROW('Tables calc'!$V$24:$V$539)-ROW('Tables calc'!$V$23)),E414)))))</f>
        <v/>
      </c>
      <c r="C414" s="607" t="str">
        <f t="shared" si="61"/>
        <v/>
      </c>
      <c r="D414" s="608" t="str" cm="1">
        <f t="array" ref="D414">IF(E414='Tables calc'!$U$1+1,'Tables calc'!$Y$24,IF(D413='Tables calc'!$Y$24,"",IF(D413="","",INDEX('Tables calc'!$T$24:$T$539,_xlfn.AGGREGATE(15,3,('Tables calc'!$V$24:$V$539=1)/('Tables calc'!$V$24:$V$539=1)*(ROW('Tables calc'!$V$24:$V$539)-ROW('Tables calc'!$V$23)),E414)))))</f>
        <v/>
      </c>
      <c r="E414" s="69">
        <v>413</v>
      </c>
      <c r="F414" s="69" t="str">
        <f t="shared" si="54"/>
        <v/>
      </c>
      <c r="G414" s="69" t="str">
        <f t="shared" si="55"/>
        <v/>
      </c>
      <c r="H414" s="69" t="str">
        <f t="shared" si="62"/>
        <v/>
      </c>
      <c r="I414" s="69" t="str">
        <f t="shared" si="56"/>
        <v/>
      </c>
      <c r="J414" s="69" t="str">
        <f t="shared" si="57"/>
        <v/>
      </c>
      <c r="K414" s="69" t="str">
        <f t="shared" si="58"/>
        <v/>
      </c>
      <c r="L414" s="69" t="str">
        <f t="shared" si="59"/>
        <v/>
      </c>
      <c r="M414" s="69" t="str">
        <f t="shared" si="60"/>
        <v/>
      </c>
    </row>
    <row r="415" spans="1:13" x14ac:dyDescent="0.3">
      <c r="A415" s="606" t="str" cm="1">
        <f t="array" ref="A415">IF(E415='Tables calc'!$U$1+1,"Totals:",IF(A414="Totals:","",IF(A414="","",INDEX('Tables calc'!$R$24:$R$539,_xlfn.AGGREGATE(15,3,('Tables calc'!$V$24:$V$539=1)/('Tables calc'!$V$24:$V$539=1)*(ROW('Tables calc'!$V$24:$V$539)-ROW('Tables calc'!$V$23)),E415)))))</f>
        <v/>
      </c>
      <c r="B415" s="606" t="str" cm="1">
        <f t="array" ref="B415">IF(E415='Tables calc'!$U$1+1,"#",IF(B414="#","",IF(B414="","",INDEX('Tables calc'!$S$24:$S$539,_xlfn.AGGREGATE(15,3,('Tables calc'!$V$24:$V$539=1)/('Tables calc'!$V$24:$V$539=1)*(ROW('Tables calc'!$V$24:$V$539)-ROW('Tables calc'!$V$23)),E415)))))</f>
        <v/>
      </c>
      <c r="C415" s="607" t="str">
        <f t="shared" si="61"/>
        <v/>
      </c>
      <c r="D415" s="608" t="str" cm="1">
        <f t="array" ref="D415">IF(E415='Tables calc'!$U$1+1,'Tables calc'!$Y$24,IF(D414='Tables calc'!$Y$24,"",IF(D414="","",INDEX('Tables calc'!$T$24:$T$539,_xlfn.AGGREGATE(15,3,('Tables calc'!$V$24:$V$539=1)/('Tables calc'!$V$24:$V$539=1)*(ROW('Tables calc'!$V$24:$V$539)-ROW('Tables calc'!$V$23)),E415)))))</f>
        <v/>
      </c>
      <c r="E415" s="69">
        <v>414</v>
      </c>
      <c r="F415" s="69" t="str">
        <f t="shared" si="54"/>
        <v/>
      </c>
      <c r="G415" s="69" t="str">
        <f t="shared" si="55"/>
        <v/>
      </c>
      <c r="H415" s="69" t="str">
        <f t="shared" si="62"/>
        <v/>
      </c>
      <c r="I415" s="69" t="str">
        <f t="shared" si="56"/>
        <v/>
      </c>
      <c r="J415" s="69" t="str">
        <f t="shared" si="57"/>
        <v/>
      </c>
      <c r="K415" s="69" t="str">
        <f t="shared" si="58"/>
        <v/>
      </c>
      <c r="L415" s="69" t="str">
        <f t="shared" si="59"/>
        <v/>
      </c>
      <c r="M415" s="69" t="str">
        <f t="shared" si="60"/>
        <v/>
      </c>
    </row>
    <row r="416" spans="1:13" x14ac:dyDescent="0.3">
      <c r="A416" s="606" t="str" cm="1">
        <f t="array" ref="A416">IF(E416='Tables calc'!$U$1+1,"Totals:",IF(A415="Totals:","",IF(A415="","",INDEX('Tables calc'!$R$24:$R$539,_xlfn.AGGREGATE(15,3,('Tables calc'!$V$24:$V$539=1)/('Tables calc'!$V$24:$V$539=1)*(ROW('Tables calc'!$V$24:$V$539)-ROW('Tables calc'!$V$23)),E416)))))</f>
        <v/>
      </c>
      <c r="B416" s="606" t="str" cm="1">
        <f t="array" ref="B416">IF(E416='Tables calc'!$U$1+1,"#",IF(B415="#","",IF(B415="","",INDEX('Tables calc'!$S$24:$S$539,_xlfn.AGGREGATE(15,3,('Tables calc'!$V$24:$V$539=1)/('Tables calc'!$V$24:$V$539=1)*(ROW('Tables calc'!$V$24:$V$539)-ROW('Tables calc'!$V$23)),E416)))))</f>
        <v/>
      </c>
      <c r="C416" s="607" t="str">
        <f t="shared" si="61"/>
        <v/>
      </c>
      <c r="D416" s="608" t="str" cm="1">
        <f t="array" ref="D416">IF(E416='Tables calc'!$U$1+1,'Tables calc'!$Y$24,IF(D415='Tables calc'!$Y$24,"",IF(D415="","",INDEX('Tables calc'!$T$24:$T$539,_xlfn.AGGREGATE(15,3,('Tables calc'!$V$24:$V$539=1)/('Tables calc'!$V$24:$V$539=1)*(ROW('Tables calc'!$V$24:$V$539)-ROW('Tables calc'!$V$23)),E416)))))</f>
        <v/>
      </c>
      <c r="E416" s="69">
        <v>415</v>
      </c>
      <c r="F416" s="69" t="str">
        <f t="shared" si="54"/>
        <v/>
      </c>
      <c r="G416" s="69" t="str">
        <f t="shared" si="55"/>
        <v/>
      </c>
      <c r="H416" s="69" t="str">
        <f t="shared" si="62"/>
        <v/>
      </c>
      <c r="I416" s="69" t="str">
        <f t="shared" si="56"/>
        <v/>
      </c>
      <c r="J416" s="69" t="str">
        <f t="shared" si="57"/>
        <v/>
      </c>
      <c r="K416" s="69" t="str">
        <f t="shared" si="58"/>
        <v/>
      </c>
      <c r="L416" s="69" t="str">
        <f t="shared" si="59"/>
        <v/>
      </c>
      <c r="M416" s="69" t="str">
        <f t="shared" si="60"/>
        <v/>
      </c>
    </row>
    <row r="417" spans="1:13" x14ac:dyDescent="0.3">
      <c r="A417" s="606" t="str" cm="1">
        <f t="array" ref="A417">IF(E417='Tables calc'!$U$1+1,"Totals:",IF(A416="Totals:","",IF(A416="","",INDEX('Tables calc'!$R$24:$R$539,_xlfn.AGGREGATE(15,3,('Tables calc'!$V$24:$V$539=1)/('Tables calc'!$V$24:$V$539=1)*(ROW('Tables calc'!$V$24:$V$539)-ROW('Tables calc'!$V$23)),E417)))))</f>
        <v/>
      </c>
      <c r="B417" s="606" t="str" cm="1">
        <f t="array" ref="B417">IF(E417='Tables calc'!$U$1+1,"#",IF(B416="#","",IF(B416="","",INDEX('Tables calc'!$S$24:$S$539,_xlfn.AGGREGATE(15,3,('Tables calc'!$V$24:$V$539=1)/('Tables calc'!$V$24:$V$539=1)*(ROW('Tables calc'!$V$24:$V$539)-ROW('Tables calc'!$V$23)),E417)))))</f>
        <v/>
      </c>
      <c r="C417" s="607" t="str">
        <f t="shared" si="61"/>
        <v/>
      </c>
      <c r="D417" s="608" t="str" cm="1">
        <f t="array" ref="D417">IF(E417='Tables calc'!$U$1+1,'Tables calc'!$Y$24,IF(D416='Tables calc'!$Y$24,"",IF(D416="","",INDEX('Tables calc'!$T$24:$T$539,_xlfn.AGGREGATE(15,3,('Tables calc'!$V$24:$V$539=1)/('Tables calc'!$V$24:$V$539=1)*(ROW('Tables calc'!$V$24:$V$539)-ROW('Tables calc'!$V$23)),E417)))))</f>
        <v/>
      </c>
      <c r="E417" s="69">
        <v>416</v>
      </c>
      <c r="F417" s="69" t="str">
        <f t="shared" si="54"/>
        <v/>
      </c>
      <c r="G417" s="69" t="str">
        <f t="shared" si="55"/>
        <v/>
      </c>
      <c r="H417" s="69" t="str">
        <f t="shared" si="62"/>
        <v/>
      </c>
      <c r="I417" s="69" t="str">
        <f t="shared" si="56"/>
        <v/>
      </c>
      <c r="J417" s="69" t="str">
        <f t="shared" si="57"/>
        <v/>
      </c>
      <c r="K417" s="69" t="str">
        <f t="shared" si="58"/>
        <v/>
      </c>
      <c r="L417" s="69" t="str">
        <f t="shared" si="59"/>
        <v/>
      </c>
      <c r="M417" s="69" t="str">
        <f t="shared" si="60"/>
        <v/>
      </c>
    </row>
    <row r="418" spans="1:13" x14ac:dyDescent="0.3">
      <c r="A418" s="606" t="str" cm="1">
        <f t="array" ref="A418">IF(E418='Tables calc'!$U$1+1,"Totals:",IF(A417="Totals:","",IF(A417="","",INDEX('Tables calc'!$R$24:$R$539,_xlfn.AGGREGATE(15,3,('Tables calc'!$V$24:$V$539=1)/('Tables calc'!$V$24:$V$539=1)*(ROW('Tables calc'!$V$24:$V$539)-ROW('Tables calc'!$V$23)),E418)))))</f>
        <v/>
      </c>
      <c r="B418" s="606" t="str" cm="1">
        <f t="array" ref="B418">IF(E418='Tables calc'!$U$1+1,"#",IF(B417="#","",IF(B417="","",INDEX('Tables calc'!$S$24:$S$539,_xlfn.AGGREGATE(15,3,('Tables calc'!$V$24:$V$539=1)/('Tables calc'!$V$24:$V$539=1)*(ROW('Tables calc'!$V$24:$V$539)-ROW('Tables calc'!$V$23)),E418)))))</f>
        <v/>
      </c>
      <c r="C418" s="607" t="str">
        <f t="shared" si="61"/>
        <v/>
      </c>
      <c r="D418" s="608" t="str" cm="1">
        <f t="array" ref="D418">IF(E418='Tables calc'!$U$1+1,'Tables calc'!$Y$24,IF(D417='Tables calc'!$Y$24,"",IF(D417="","",INDEX('Tables calc'!$T$24:$T$539,_xlfn.AGGREGATE(15,3,('Tables calc'!$V$24:$V$539=1)/('Tables calc'!$V$24:$V$539=1)*(ROW('Tables calc'!$V$24:$V$539)-ROW('Tables calc'!$V$23)),E418)))))</f>
        <v/>
      </c>
      <c r="E418" s="69">
        <v>417</v>
      </c>
      <c r="F418" s="69" t="str">
        <f t="shared" si="54"/>
        <v/>
      </c>
      <c r="G418" s="69" t="str">
        <f t="shared" si="55"/>
        <v/>
      </c>
      <c r="H418" s="69" t="str">
        <f t="shared" si="62"/>
        <v/>
      </c>
      <c r="I418" s="69" t="str">
        <f t="shared" si="56"/>
        <v/>
      </c>
      <c r="J418" s="69" t="str">
        <f t="shared" si="57"/>
        <v/>
      </c>
      <c r="K418" s="69" t="str">
        <f t="shared" si="58"/>
        <v/>
      </c>
      <c r="L418" s="69" t="str">
        <f t="shared" si="59"/>
        <v/>
      </c>
      <c r="M418" s="69" t="str">
        <f t="shared" si="60"/>
        <v/>
      </c>
    </row>
    <row r="419" spans="1:13" x14ac:dyDescent="0.3">
      <c r="A419" s="606" t="str" cm="1">
        <f t="array" ref="A419">IF(E419='Tables calc'!$U$1+1,"Totals:",IF(A418="Totals:","",IF(A418="","",INDEX('Tables calc'!$R$24:$R$539,_xlfn.AGGREGATE(15,3,('Tables calc'!$V$24:$V$539=1)/('Tables calc'!$V$24:$V$539=1)*(ROW('Tables calc'!$V$24:$V$539)-ROW('Tables calc'!$V$23)),E419)))))</f>
        <v/>
      </c>
      <c r="B419" s="606" t="str" cm="1">
        <f t="array" ref="B419">IF(E419='Tables calc'!$U$1+1,"#",IF(B418="#","",IF(B418="","",INDEX('Tables calc'!$S$24:$S$539,_xlfn.AGGREGATE(15,3,('Tables calc'!$V$24:$V$539=1)/('Tables calc'!$V$24:$V$539=1)*(ROW('Tables calc'!$V$24:$V$539)-ROW('Tables calc'!$V$23)),E419)))))</f>
        <v/>
      </c>
      <c r="C419" s="607" t="str">
        <f t="shared" si="61"/>
        <v/>
      </c>
      <c r="D419" s="608" t="str" cm="1">
        <f t="array" ref="D419">IF(E419='Tables calc'!$U$1+1,'Tables calc'!$Y$24,IF(D418='Tables calc'!$Y$24,"",IF(D418="","",INDEX('Tables calc'!$T$24:$T$539,_xlfn.AGGREGATE(15,3,('Tables calc'!$V$24:$V$539=1)/('Tables calc'!$V$24:$V$539=1)*(ROW('Tables calc'!$V$24:$V$539)-ROW('Tables calc'!$V$23)),E419)))))</f>
        <v/>
      </c>
      <c r="E419" s="69">
        <v>418</v>
      </c>
      <c r="F419" s="69" t="str">
        <f t="shared" si="54"/>
        <v/>
      </c>
      <c r="G419" s="69" t="str">
        <f t="shared" si="55"/>
        <v/>
      </c>
      <c r="H419" s="69" t="str">
        <f t="shared" si="62"/>
        <v/>
      </c>
      <c r="I419" s="69" t="str">
        <f t="shared" si="56"/>
        <v/>
      </c>
      <c r="J419" s="69" t="str">
        <f t="shared" si="57"/>
        <v/>
      </c>
      <c r="K419" s="69" t="str">
        <f t="shared" si="58"/>
        <v/>
      </c>
      <c r="L419" s="69" t="str">
        <f t="shared" si="59"/>
        <v/>
      </c>
      <c r="M419" s="69" t="str">
        <f t="shared" si="60"/>
        <v/>
      </c>
    </row>
    <row r="420" spans="1:13" x14ac:dyDescent="0.3">
      <c r="A420" s="606" t="str" cm="1">
        <f t="array" ref="A420">IF(E420='Tables calc'!$U$1+1,"Totals:",IF(A419="Totals:","",IF(A419="","",INDEX('Tables calc'!$R$24:$R$539,_xlfn.AGGREGATE(15,3,('Tables calc'!$V$24:$V$539=1)/('Tables calc'!$V$24:$V$539=1)*(ROW('Tables calc'!$V$24:$V$539)-ROW('Tables calc'!$V$23)),E420)))))</f>
        <v/>
      </c>
      <c r="B420" s="606" t="str" cm="1">
        <f t="array" ref="B420">IF(E420='Tables calc'!$U$1+1,"#",IF(B419="#","",IF(B419="","",INDEX('Tables calc'!$S$24:$S$539,_xlfn.AGGREGATE(15,3,('Tables calc'!$V$24:$V$539=1)/('Tables calc'!$V$24:$V$539=1)*(ROW('Tables calc'!$V$24:$V$539)-ROW('Tables calc'!$V$23)),E420)))))</f>
        <v/>
      </c>
      <c r="C420" s="607" t="str">
        <f t="shared" si="61"/>
        <v/>
      </c>
      <c r="D420" s="608" t="str" cm="1">
        <f t="array" ref="D420">IF(E420='Tables calc'!$U$1+1,'Tables calc'!$Y$24,IF(D419='Tables calc'!$Y$24,"",IF(D419="","",INDEX('Tables calc'!$T$24:$T$539,_xlfn.AGGREGATE(15,3,('Tables calc'!$V$24:$V$539=1)/('Tables calc'!$V$24:$V$539=1)*(ROW('Tables calc'!$V$24:$V$539)-ROW('Tables calc'!$V$23)),E420)))))</f>
        <v/>
      </c>
      <c r="E420" s="69">
        <v>419</v>
      </c>
      <c r="F420" s="69" t="str">
        <f t="shared" si="54"/>
        <v/>
      </c>
      <c r="G420" s="69" t="str">
        <f t="shared" si="55"/>
        <v/>
      </c>
      <c r="H420" s="69" t="str">
        <f t="shared" si="62"/>
        <v/>
      </c>
      <c r="I420" s="69" t="str">
        <f t="shared" si="56"/>
        <v/>
      </c>
      <c r="J420" s="69" t="str">
        <f t="shared" si="57"/>
        <v/>
      </c>
      <c r="K420" s="69" t="str">
        <f t="shared" si="58"/>
        <v/>
      </c>
      <c r="L420" s="69" t="str">
        <f t="shared" si="59"/>
        <v/>
      </c>
      <c r="M420" s="69" t="str">
        <f t="shared" si="60"/>
        <v/>
      </c>
    </row>
    <row r="421" spans="1:13" x14ac:dyDescent="0.3">
      <c r="A421" s="606" t="str" cm="1">
        <f t="array" ref="A421">IF(E421='Tables calc'!$U$1+1,"Totals:",IF(A420="Totals:","",IF(A420="","",INDEX('Tables calc'!$R$24:$R$539,_xlfn.AGGREGATE(15,3,('Tables calc'!$V$24:$V$539=1)/('Tables calc'!$V$24:$V$539=1)*(ROW('Tables calc'!$V$24:$V$539)-ROW('Tables calc'!$V$23)),E421)))))</f>
        <v/>
      </c>
      <c r="B421" s="606" t="str" cm="1">
        <f t="array" ref="B421">IF(E421='Tables calc'!$U$1+1,"#",IF(B420="#","",IF(B420="","",INDEX('Tables calc'!$S$24:$S$539,_xlfn.AGGREGATE(15,3,('Tables calc'!$V$24:$V$539=1)/('Tables calc'!$V$24:$V$539=1)*(ROW('Tables calc'!$V$24:$V$539)-ROW('Tables calc'!$V$23)),E421)))))</f>
        <v/>
      </c>
      <c r="C421" s="607" t="str">
        <f t="shared" si="61"/>
        <v/>
      </c>
      <c r="D421" s="608" t="str" cm="1">
        <f t="array" ref="D421">IF(E421='Tables calc'!$U$1+1,'Tables calc'!$Y$24,IF(D420='Tables calc'!$Y$24,"",IF(D420="","",INDEX('Tables calc'!$T$24:$T$539,_xlfn.AGGREGATE(15,3,('Tables calc'!$V$24:$V$539=1)/('Tables calc'!$V$24:$V$539=1)*(ROW('Tables calc'!$V$24:$V$539)-ROW('Tables calc'!$V$23)),E421)))))</f>
        <v/>
      </c>
      <c r="E421" s="69">
        <v>420</v>
      </c>
      <c r="F421" s="69" t="str">
        <f t="shared" si="54"/>
        <v/>
      </c>
      <c r="G421" s="69" t="str">
        <f t="shared" si="55"/>
        <v/>
      </c>
      <c r="H421" s="69" t="str">
        <f t="shared" si="62"/>
        <v/>
      </c>
      <c r="I421" s="69" t="str">
        <f t="shared" si="56"/>
        <v/>
      </c>
      <c r="J421" s="69" t="str">
        <f t="shared" si="57"/>
        <v/>
      </c>
      <c r="K421" s="69" t="str">
        <f t="shared" si="58"/>
        <v/>
      </c>
      <c r="L421" s="69" t="str">
        <f t="shared" si="59"/>
        <v/>
      </c>
      <c r="M421" s="69" t="str">
        <f t="shared" si="60"/>
        <v/>
      </c>
    </row>
    <row r="422" spans="1:13" x14ac:dyDescent="0.3">
      <c r="A422" s="606" t="str" cm="1">
        <f t="array" ref="A422">IF(E422='Tables calc'!$U$1+1,"Totals:",IF(A421="Totals:","",IF(A421="","",INDEX('Tables calc'!$R$24:$R$539,_xlfn.AGGREGATE(15,3,('Tables calc'!$V$24:$V$539=1)/('Tables calc'!$V$24:$V$539=1)*(ROW('Tables calc'!$V$24:$V$539)-ROW('Tables calc'!$V$23)),E422)))))</f>
        <v/>
      </c>
      <c r="B422" s="606" t="str" cm="1">
        <f t="array" ref="B422">IF(E422='Tables calc'!$U$1+1,"#",IF(B421="#","",IF(B421="","",INDEX('Tables calc'!$S$24:$S$539,_xlfn.AGGREGATE(15,3,('Tables calc'!$V$24:$V$539=1)/('Tables calc'!$V$24:$V$539=1)*(ROW('Tables calc'!$V$24:$V$539)-ROW('Tables calc'!$V$23)),E422)))))</f>
        <v/>
      </c>
      <c r="C422" s="607" t="str">
        <f t="shared" si="61"/>
        <v/>
      </c>
      <c r="D422" s="608" t="str" cm="1">
        <f t="array" ref="D422">IF(E422='Tables calc'!$U$1+1,'Tables calc'!$Y$24,IF(D421='Tables calc'!$Y$24,"",IF(D421="","",INDEX('Tables calc'!$T$24:$T$539,_xlfn.AGGREGATE(15,3,('Tables calc'!$V$24:$V$539=1)/('Tables calc'!$V$24:$V$539=1)*(ROW('Tables calc'!$V$24:$V$539)-ROW('Tables calc'!$V$23)),E422)))))</f>
        <v/>
      </c>
      <c r="E422" s="69">
        <v>421</v>
      </c>
      <c r="F422" s="69" t="str">
        <f t="shared" si="54"/>
        <v/>
      </c>
      <c r="G422" s="69" t="str">
        <f t="shared" si="55"/>
        <v/>
      </c>
      <c r="H422" s="69" t="str">
        <f t="shared" si="62"/>
        <v/>
      </c>
      <c r="I422" s="69" t="str">
        <f t="shared" si="56"/>
        <v/>
      </c>
      <c r="J422" s="69" t="str">
        <f t="shared" si="57"/>
        <v/>
      </c>
      <c r="K422" s="69" t="str">
        <f t="shared" si="58"/>
        <v/>
      </c>
      <c r="L422" s="69" t="str">
        <f t="shared" si="59"/>
        <v/>
      </c>
      <c r="M422" s="69" t="str">
        <f t="shared" si="60"/>
        <v/>
      </c>
    </row>
    <row r="423" spans="1:13" x14ac:dyDescent="0.3">
      <c r="A423" s="606" t="str" cm="1">
        <f t="array" ref="A423">IF(E423='Tables calc'!$U$1+1,"Totals:",IF(A422="Totals:","",IF(A422="","",INDEX('Tables calc'!$R$24:$R$539,_xlfn.AGGREGATE(15,3,('Tables calc'!$V$24:$V$539=1)/('Tables calc'!$V$24:$V$539=1)*(ROW('Tables calc'!$V$24:$V$539)-ROW('Tables calc'!$V$23)),E423)))))</f>
        <v/>
      </c>
      <c r="B423" s="606" t="str" cm="1">
        <f t="array" ref="B423">IF(E423='Tables calc'!$U$1+1,"#",IF(B422="#","",IF(B422="","",INDEX('Tables calc'!$S$24:$S$539,_xlfn.AGGREGATE(15,3,('Tables calc'!$V$24:$V$539=1)/('Tables calc'!$V$24:$V$539=1)*(ROW('Tables calc'!$V$24:$V$539)-ROW('Tables calc'!$V$23)),E423)))))</f>
        <v/>
      </c>
      <c r="C423" s="607" t="str">
        <f t="shared" si="61"/>
        <v/>
      </c>
      <c r="D423" s="608" t="str" cm="1">
        <f t="array" ref="D423">IF(E423='Tables calc'!$U$1+1,'Tables calc'!$Y$24,IF(D422='Tables calc'!$Y$24,"",IF(D422="","",INDEX('Tables calc'!$T$24:$T$539,_xlfn.AGGREGATE(15,3,('Tables calc'!$V$24:$V$539=1)/('Tables calc'!$V$24:$V$539=1)*(ROW('Tables calc'!$V$24:$V$539)-ROW('Tables calc'!$V$23)),E423)))))</f>
        <v/>
      </c>
      <c r="E423" s="69">
        <v>422</v>
      </c>
      <c r="F423" s="69" t="str">
        <f t="shared" si="54"/>
        <v/>
      </c>
      <c r="G423" s="69" t="str">
        <f t="shared" si="55"/>
        <v/>
      </c>
      <c r="H423" s="69" t="str">
        <f t="shared" si="62"/>
        <v/>
      </c>
      <c r="I423" s="69" t="str">
        <f t="shared" si="56"/>
        <v/>
      </c>
      <c r="J423" s="69" t="str">
        <f t="shared" si="57"/>
        <v/>
      </c>
      <c r="K423" s="69" t="str">
        <f t="shared" si="58"/>
        <v/>
      </c>
      <c r="L423" s="69" t="str">
        <f t="shared" si="59"/>
        <v/>
      </c>
      <c r="M423" s="69" t="str">
        <f t="shared" si="60"/>
        <v/>
      </c>
    </row>
    <row r="424" spans="1:13" x14ac:dyDescent="0.3">
      <c r="A424" s="606" t="str" cm="1">
        <f t="array" ref="A424">IF(E424='Tables calc'!$U$1+1,"Totals:",IF(A423="Totals:","",IF(A423="","",INDEX('Tables calc'!$R$24:$R$539,_xlfn.AGGREGATE(15,3,('Tables calc'!$V$24:$V$539=1)/('Tables calc'!$V$24:$V$539=1)*(ROW('Tables calc'!$V$24:$V$539)-ROW('Tables calc'!$V$23)),E424)))))</f>
        <v/>
      </c>
      <c r="B424" s="606" t="str" cm="1">
        <f t="array" ref="B424">IF(E424='Tables calc'!$U$1+1,"#",IF(B423="#","",IF(B423="","",INDEX('Tables calc'!$S$24:$S$539,_xlfn.AGGREGATE(15,3,('Tables calc'!$V$24:$V$539=1)/('Tables calc'!$V$24:$V$539=1)*(ROW('Tables calc'!$V$24:$V$539)-ROW('Tables calc'!$V$23)),E424)))))</f>
        <v/>
      </c>
      <c r="C424" s="607" t="str">
        <f t="shared" si="61"/>
        <v/>
      </c>
      <c r="D424" s="608" t="str" cm="1">
        <f t="array" ref="D424">IF(E424='Tables calc'!$U$1+1,'Tables calc'!$Y$24,IF(D423='Tables calc'!$Y$24,"",IF(D423="","",INDEX('Tables calc'!$T$24:$T$539,_xlfn.AGGREGATE(15,3,('Tables calc'!$V$24:$V$539=1)/('Tables calc'!$V$24:$V$539=1)*(ROW('Tables calc'!$V$24:$V$539)-ROW('Tables calc'!$V$23)),E424)))))</f>
        <v/>
      </c>
      <c r="E424" s="69">
        <v>423</v>
      </c>
      <c r="F424" s="69" t="str">
        <f t="shared" si="54"/>
        <v/>
      </c>
      <c r="G424" s="69" t="str">
        <f t="shared" si="55"/>
        <v/>
      </c>
      <c r="H424" s="69" t="str">
        <f t="shared" si="62"/>
        <v/>
      </c>
      <c r="I424" s="69" t="str">
        <f t="shared" si="56"/>
        <v/>
      </c>
      <c r="J424" s="69" t="str">
        <f t="shared" si="57"/>
        <v/>
      </c>
      <c r="K424" s="69" t="str">
        <f t="shared" si="58"/>
        <v/>
      </c>
      <c r="L424" s="69" t="str">
        <f t="shared" si="59"/>
        <v/>
      </c>
      <c r="M424" s="69" t="str">
        <f t="shared" si="60"/>
        <v/>
      </c>
    </row>
    <row r="425" spans="1:13" x14ac:dyDescent="0.3">
      <c r="A425" s="606" t="str" cm="1">
        <f t="array" ref="A425">IF(E425='Tables calc'!$U$1+1,"Totals:",IF(A424="Totals:","",IF(A424="","",INDEX('Tables calc'!$R$24:$R$539,_xlfn.AGGREGATE(15,3,('Tables calc'!$V$24:$V$539=1)/('Tables calc'!$V$24:$V$539=1)*(ROW('Tables calc'!$V$24:$V$539)-ROW('Tables calc'!$V$23)),E425)))))</f>
        <v/>
      </c>
      <c r="B425" s="606" t="str" cm="1">
        <f t="array" ref="B425">IF(E425='Tables calc'!$U$1+1,"#",IF(B424="#","",IF(B424="","",INDEX('Tables calc'!$S$24:$S$539,_xlfn.AGGREGATE(15,3,('Tables calc'!$V$24:$V$539=1)/('Tables calc'!$V$24:$V$539=1)*(ROW('Tables calc'!$V$24:$V$539)-ROW('Tables calc'!$V$23)),E425)))))</f>
        <v/>
      </c>
      <c r="C425" s="607" t="str">
        <f t="shared" si="61"/>
        <v/>
      </c>
      <c r="D425" s="608" t="str" cm="1">
        <f t="array" ref="D425">IF(E425='Tables calc'!$U$1+1,'Tables calc'!$Y$24,IF(D424='Tables calc'!$Y$24,"",IF(D424="","",INDEX('Tables calc'!$T$24:$T$539,_xlfn.AGGREGATE(15,3,('Tables calc'!$V$24:$V$539=1)/('Tables calc'!$V$24:$V$539=1)*(ROW('Tables calc'!$V$24:$V$539)-ROW('Tables calc'!$V$23)),E425)))))</f>
        <v/>
      </c>
      <c r="E425" s="69">
        <v>424</v>
      </c>
      <c r="F425" s="69" t="str">
        <f t="shared" si="54"/>
        <v/>
      </c>
      <c r="G425" s="69" t="str">
        <f t="shared" si="55"/>
        <v/>
      </c>
      <c r="H425" s="69" t="str">
        <f t="shared" si="62"/>
        <v/>
      </c>
      <c r="I425" s="69" t="str">
        <f t="shared" si="56"/>
        <v/>
      </c>
      <c r="J425" s="69" t="str">
        <f t="shared" si="57"/>
        <v/>
      </c>
      <c r="K425" s="69" t="str">
        <f t="shared" si="58"/>
        <v/>
      </c>
      <c r="L425" s="69" t="str">
        <f t="shared" si="59"/>
        <v/>
      </c>
      <c r="M425" s="69" t="str">
        <f t="shared" si="60"/>
        <v/>
      </c>
    </row>
    <row r="426" spans="1:13" x14ac:dyDescent="0.3">
      <c r="A426" s="606" t="str" cm="1">
        <f t="array" ref="A426">IF(E426='Tables calc'!$U$1+1,"Totals:",IF(A425="Totals:","",IF(A425="","",INDEX('Tables calc'!$R$24:$R$539,_xlfn.AGGREGATE(15,3,('Tables calc'!$V$24:$V$539=1)/('Tables calc'!$V$24:$V$539=1)*(ROW('Tables calc'!$V$24:$V$539)-ROW('Tables calc'!$V$23)),E426)))))</f>
        <v/>
      </c>
      <c r="B426" s="606" t="str" cm="1">
        <f t="array" ref="B426">IF(E426='Tables calc'!$U$1+1,"#",IF(B425="#","",IF(B425="","",INDEX('Tables calc'!$S$24:$S$539,_xlfn.AGGREGATE(15,3,('Tables calc'!$V$24:$V$539=1)/('Tables calc'!$V$24:$V$539=1)*(ROW('Tables calc'!$V$24:$V$539)-ROW('Tables calc'!$V$23)),E426)))))</f>
        <v/>
      </c>
      <c r="C426" s="607" t="str">
        <f t="shared" si="61"/>
        <v/>
      </c>
      <c r="D426" s="608" t="str" cm="1">
        <f t="array" ref="D426">IF(E426='Tables calc'!$U$1+1,'Tables calc'!$Y$24,IF(D425='Tables calc'!$Y$24,"",IF(D425="","",INDEX('Tables calc'!$T$24:$T$539,_xlfn.AGGREGATE(15,3,('Tables calc'!$V$24:$V$539=1)/('Tables calc'!$V$24:$V$539=1)*(ROW('Tables calc'!$V$24:$V$539)-ROW('Tables calc'!$V$23)),E426)))))</f>
        <v/>
      </c>
      <c r="E426" s="69">
        <v>425</v>
      </c>
      <c r="F426" s="69" t="str">
        <f t="shared" si="54"/>
        <v/>
      </c>
      <c r="G426" s="69" t="str">
        <f t="shared" si="55"/>
        <v/>
      </c>
      <c r="H426" s="69" t="str">
        <f t="shared" si="62"/>
        <v/>
      </c>
      <c r="I426" s="69" t="str">
        <f t="shared" si="56"/>
        <v/>
      </c>
      <c r="J426" s="69" t="str">
        <f t="shared" si="57"/>
        <v/>
      </c>
      <c r="K426" s="69" t="str">
        <f t="shared" si="58"/>
        <v/>
      </c>
      <c r="L426" s="69" t="str">
        <f t="shared" si="59"/>
        <v/>
      </c>
      <c r="M426" s="69" t="str">
        <f t="shared" si="60"/>
        <v/>
      </c>
    </row>
    <row r="427" spans="1:13" x14ac:dyDescent="0.3">
      <c r="A427" s="606" t="str" cm="1">
        <f t="array" ref="A427">IF(E427='Tables calc'!$U$1+1,"Totals:",IF(A426="Totals:","",IF(A426="","",INDEX('Tables calc'!$R$24:$R$539,_xlfn.AGGREGATE(15,3,('Tables calc'!$V$24:$V$539=1)/('Tables calc'!$V$24:$V$539=1)*(ROW('Tables calc'!$V$24:$V$539)-ROW('Tables calc'!$V$23)),E427)))))</f>
        <v/>
      </c>
      <c r="B427" s="606" t="str" cm="1">
        <f t="array" ref="B427">IF(E427='Tables calc'!$U$1+1,"#",IF(B426="#","",IF(B426="","",INDEX('Tables calc'!$S$24:$S$539,_xlfn.AGGREGATE(15,3,('Tables calc'!$V$24:$V$539=1)/('Tables calc'!$V$24:$V$539=1)*(ROW('Tables calc'!$V$24:$V$539)-ROW('Tables calc'!$V$23)),E427)))))</f>
        <v/>
      </c>
      <c r="C427" s="607" t="str">
        <f t="shared" si="61"/>
        <v/>
      </c>
      <c r="D427" s="608" t="str" cm="1">
        <f t="array" ref="D427">IF(E427='Tables calc'!$U$1+1,'Tables calc'!$Y$24,IF(D426='Tables calc'!$Y$24,"",IF(D426="","",INDEX('Tables calc'!$T$24:$T$539,_xlfn.AGGREGATE(15,3,('Tables calc'!$V$24:$V$539=1)/('Tables calc'!$V$24:$V$539=1)*(ROW('Tables calc'!$V$24:$V$539)-ROW('Tables calc'!$V$23)),E427)))))</f>
        <v/>
      </c>
      <c r="E427" s="69">
        <v>426</v>
      </c>
      <c r="F427" s="69" t="str">
        <f t="shared" si="54"/>
        <v/>
      </c>
      <c r="G427" s="69" t="str">
        <f t="shared" si="55"/>
        <v/>
      </c>
      <c r="H427" s="69" t="str">
        <f t="shared" si="62"/>
        <v/>
      </c>
      <c r="I427" s="69" t="str">
        <f t="shared" si="56"/>
        <v/>
      </c>
      <c r="J427" s="69" t="str">
        <f t="shared" si="57"/>
        <v/>
      </c>
      <c r="K427" s="69" t="str">
        <f t="shared" si="58"/>
        <v/>
      </c>
      <c r="L427" s="69" t="str">
        <f t="shared" si="59"/>
        <v/>
      </c>
      <c r="M427" s="69" t="str">
        <f t="shared" si="60"/>
        <v/>
      </c>
    </row>
    <row r="428" spans="1:13" x14ac:dyDescent="0.3">
      <c r="A428" s="606" t="str" cm="1">
        <f t="array" ref="A428">IF(E428='Tables calc'!$U$1+1,"Totals:",IF(A427="Totals:","",IF(A427="","",INDEX('Tables calc'!$R$24:$R$539,_xlfn.AGGREGATE(15,3,('Tables calc'!$V$24:$V$539=1)/('Tables calc'!$V$24:$V$539=1)*(ROW('Tables calc'!$V$24:$V$539)-ROW('Tables calc'!$V$23)),E428)))))</f>
        <v/>
      </c>
      <c r="B428" s="606" t="str" cm="1">
        <f t="array" ref="B428">IF(E428='Tables calc'!$U$1+1,"#",IF(B427="#","",IF(B427="","",INDEX('Tables calc'!$S$24:$S$539,_xlfn.AGGREGATE(15,3,('Tables calc'!$V$24:$V$539=1)/('Tables calc'!$V$24:$V$539=1)*(ROW('Tables calc'!$V$24:$V$539)-ROW('Tables calc'!$V$23)),E428)))))</f>
        <v/>
      </c>
      <c r="C428" s="607" t="str">
        <f t="shared" si="61"/>
        <v/>
      </c>
      <c r="D428" s="608" t="str" cm="1">
        <f t="array" ref="D428">IF(E428='Tables calc'!$U$1+1,'Tables calc'!$Y$24,IF(D427='Tables calc'!$Y$24,"",IF(D427="","",INDEX('Tables calc'!$T$24:$T$539,_xlfn.AGGREGATE(15,3,('Tables calc'!$V$24:$V$539=1)/('Tables calc'!$V$24:$V$539=1)*(ROW('Tables calc'!$V$24:$V$539)-ROW('Tables calc'!$V$23)),E428)))))</f>
        <v/>
      </c>
      <c r="E428" s="69">
        <v>427</v>
      </c>
      <c r="F428" s="69" t="str">
        <f t="shared" si="54"/>
        <v/>
      </c>
      <c r="G428" s="69" t="str">
        <f t="shared" si="55"/>
        <v/>
      </c>
      <c r="H428" s="69" t="str">
        <f t="shared" si="62"/>
        <v/>
      </c>
      <c r="I428" s="69" t="str">
        <f t="shared" si="56"/>
        <v/>
      </c>
      <c r="J428" s="69" t="str">
        <f t="shared" si="57"/>
        <v/>
      </c>
      <c r="K428" s="69" t="str">
        <f t="shared" si="58"/>
        <v/>
      </c>
      <c r="L428" s="69" t="str">
        <f t="shared" si="59"/>
        <v/>
      </c>
      <c r="M428" s="69" t="str">
        <f t="shared" si="60"/>
        <v/>
      </c>
    </row>
    <row r="429" spans="1:13" x14ac:dyDescent="0.3">
      <c r="A429" s="606" t="str" cm="1">
        <f t="array" ref="A429">IF(E429='Tables calc'!$U$1+1,"Totals:",IF(A428="Totals:","",IF(A428="","",INDEX('Tables calc'!$R$24:$R$539,_xlfn.AGGREGATE(15,3,('Tables calc'!$V$24:$V$539=1)/('Tables calc'!$V$24:$V$539=1)*(ROW('Tables calc'!$V$24:$V$539)-ROW('Tables calc'!$V$23)),E429)))))</f>
        <v/>
      </c>
      <c r="B429" s="606" t="str" cm="1">
        <f t="array" ref="B429">IF(E429='Tables calc'!$U$1+1,"#",IF(B428="#","",IF(B428="","",INDEX('Tables calc'!$S$24:$S$539,_xlfn.AGGREGATE(15,3,('Tables calc'!$V$24:$V$539=1)/('Tables calc'!$V$24:$V$539=1)*(ROW('Tables calc'!$V$24:$V$539)-ROW('Tables calc'!$V$23)),E429)))))</f>
        <v/>
      </c>
      <c r="C429" s="607" t="str">
        <f t="shared" si="61"/>
        <v/>
      </c>
      <c r="D429" s="608" t="str" cm="1">
        <f t="array" ref="D429">IF(E429='Tables calc'!$U$1+1,'Tables calc'!$Y$24,IF(D428='Tables calc'!$Y$24,"",IF(D428="","",INDEX('Tables calc'!$T$24:$T$539,_xlfn.AGGREGATE(15,3,('Tables calc'!$V$24:$V$539=1)/('Tables calc'!$V$24:$V$539=1)*(ROW('Tables calc'!$V$24:$V$539)-ROW('Tables calc'!$V$23)),E429)))))</f>
        <v/>
      </c>
      <c r="E429" s="69">
        <v>428</v>
      </c>
      <c r="F429" s="69" t="str">
        <f t="shared" si="54"/>
        <v/>
      </c>
      <c r="G429" s="69" t="str">
        <f t="shared" si="55"/>
        <v/>
      </c>
      <c r="H429" s="69" t="str">
        <f t="shared" si="62"/>
        <v/>
      </c>
      <c r="I429" s="69" t="str">
        <f t="shared" si="56"/>
        <v/>
      </c>
      <c r="J429" s="69" t="str">
        <f t="shared" si="57"/>
        <v/>
      </c>
      <c r="K429" s="69" t="str">
        <f t="shared" si="58"/>
        <v/>
      </c>
      <c r="L429" s="69" t="str">
        <f t="shared" si="59"/>
        <v/>
      </c>
      <c r="M429" s="69" t="str">
        <f t="shared" si="60"/>
        <v/>
      </c>
    </row>
    <row r="430" spans="1:13" x14ac:dyDescent="0.3">
      <c r="A430" s="606" t="str" cm="1">
        <f t="array" ref="A430">IF(E430='Tables calc'!$U$1+1,"Totals:",IF(A429="Totals:","",IF(A429="","",INDEX('Tables calc'!$R$24:$R$539,_xlfn.AGGREGATE(15,3,('Tables calc'!$V$24:$V$539=1)/('Tables calc'!$V$24:$V$539=1)*(ROW('Tables calc'!$V$24:$V$539)-ROW('Tables calc'!$V$23)),E430)))))</f>
        <v/>
      </c>
      <c r="B430" s="606" t="str" cm="1">
        <f t="array" ref="B430">IF(E430='Tables calc'!$U$1+1,"#",IF(B429="#","",IF(B429="","",INDEX('Tables calc'!$S$24:$S$539,_xlfn.AGGREGATE(15,3,('Tables calc'!$V$24:$V$539=1)/('Tables calc'!$V$24:$V$539=1)*(ROW('Tables calc'!$V$24:$V$539)-ROW('Tables calc'!$V$23)),E430)))))</f>
        <v/>
      </c>
      <c r="C430" s="607" t="str">
        <f t="shared" si="61"/>
        <v/>
      </c>
      <c r="D430" s="608" t="str" cm="1">
        <f t="array" ref="D430">IF(E430='Tables calc'!$U$1+1,'Tables calc'!$Y$24,IF(D429='Tables calc'!$Y$24,"",IF(D429="","",INDEX('Tables calc'!$T$24:$T$539,_xlfn.AGGREGATE(15,3,('Tables calc'!$V$24:$V$539=1)/('Tables calc'!$V$24:$V$539=1)*(ROW('Tables calc'!$V$24:$V$539)-ROW('Tables calc'!$V$23)),E430)))))</f>
        <v/>
      </c>
      <c r="E430" s="69">
        <v>429</v>
      </c>
      <c r="F430" s="69" t="str">
        <f t="shared" si="54"/>
        <v/>
      </c>
      <c r="G430" s="69" t="str">
        <f t="shared" si="55"/>
        <v/>
      </c>
      <c r="H430" s="69" t="str">
        <f t="shared" si="62"/>
        <v/>
      </c>
      <c r="I430" s="69" t="str">
        <f t="shared" si="56"/>
        <v/>
      </c>
      <c r="J430" s="69" t="str">
        <f t="shared" si="57"/>
        <v/>
      </c>
      <c r="K430" s="69" t="str">
        <f t="shared" si="58"/>
        <v/>
      </c>
      <c r="L430" s="69" t="str">
        <f t="shared" si="59"/>
        <v/>
      </c>
      <c r="M430" s="69" t="str">
        <f t="shared" si="60"/>
        <v/>
      </c>
    </row>
    <row r="431" spans="1:13" x14ac:dyDescent="0.3">
      <c r="A431" s="606" t="str" cm="1">
        <f t="array" ref="A431">IF(E431='Tables calc'!$U$1+1,"Totals:",IF(A430="Totals:","",IF(A430="","",INDEX('Tables calc'!$R$24:$R$539,_xlfn.AGGREGATE(15,3,('Tables calc'!$V$24:$V$539=1)/('Tables calc'!$V$24:$V$539=1)*(ROW('Tables calc'!$V$24:$V$539)-ROW('Tables calc'!$V$23)),E431)))))</f>
        <v/>
      </c>
      <c r="B431" s="606" t="str" cm="1">
        <f t="array" ref="B431">IF(E431='Tables calc'!$U$1+1,"#",IF(B430="#","",IF(B430="","",INDEX('Tables calc'!$S$24:$S$539,_xlfn.AGGREGATE(15,3,('Tables calc'!$V$24:$V$539=1)/('Tables calc'!$V$24:$V$539=1)*(ROW('Tables calc'!$V$24:$V$539)-ROW('Tables calc'!$V$23)),E431)))))</f>
        <v/>
      </c>
      <c r="C431" s="607" t="str">
        <f t="shared" si="61"/>
        <v/>
      </c>
      <c r="D431" s="608" t="str" cm="1">
        <f t="array" ref="D431">IF(E431='Tables calc'!$U$1+1,'Tables calc'!$Y$24,IF(D430='Tables calc'!$Y$24,"",IF(D430="","",INDEX('Tables calc'!$T$24:$T$539,_xlfn.AGGREGATE(15,3,('Tables calc'!$V$24:$V$539=1)/('Tables calc'!$V$24:$V$539=1)*(ROW('Tables calc'!$V$24:$V$539)-ROW('Tables calc'!$V$23)),E431)))))</f>
        <v/>
      </c>
      <c r="E431" s="69">
        <v>430</v>
      </c>
      <c r="F431" s="69" t="str">
        <f t="shared" si="54"/>
        <v/>
      </c>
      <c r="G431" s="69" t="str">
        <f t="shared" si="55"/>
        <v/>
      </c>
      <c r="H431" s="69" t="str">
        <f t="shared" si="62"/>
        <v/>
      </c>
      <c r="I431" s="69" t="str">
        <f t="shared" si="56"/>
        <v/>
      </c>
      <c r="J431" s="69" t="str">
        <f t="shared" si="57"/>
        <v/>
      </c>
      <c r="K431" s="69" t="str">
        <f t="shared" si="58"/>
        <v/>
      </c>
      <c r="L431" s="69" t="str">
        <f t="shared" si="59"/>
        <v/>
      </c>
      <c r="M431" s="69" t="str">
        <f t="shared" si="60"/>
        <v/>
      </c>
    </row>
    <row r="432" spans="1:13" x14ac:dyDescent="0.3">
      <c r="A432" s="606" t="str" cm="1">
        <f t="array" ref="A432">IF(E432='Tables calc'!$U$1+1,"Totals:",IF(A431="Totals:","",IF(A431="","",INDEX('Tables calc'!$R$24:$R$539,_xlfn.AGGREGATE(15,3,('Tables calc'!$V$24:$V$539=1)/('Tables calc'!$V$24:$V$539=1)*(ROW('Tables calc'!$V$24:$V$539)-ROW('Tables calc'!$V$23)),E432)))))</f>
        <v/>
      </c>
      <c r="B432" s="606" t="str" cm="1">
        <f t="array" ref="B432">IF(E432='Tables calc'!$U$1+1,"#",IF(B431="#","",IF(B431="","",INDEX('Tables calc'!$S$24:$S$539,_xlfn.AGGREGATE(15,3,('Tables calc'!$V$24:$V$539=1)/('Tables calc'!$V$24:$V$539=1)*(ROW('Tables calc'!$V$24:$V$539)-ROW('Tables calc'!$V$23)),E432)))))</f>
        <v/>
      </c>
      <c r="C432" s="607" t="str">
        <f t="shared" si="61"/>
        <v/>
      </c>
      <c r="D432" s="608" t="str" cm="1">
        <f t="array" ref="D432">IF(E432='Tables calc'!$U$1+1,'Tables calc'!$Y$24,IF(D431='Tables calc'!$Y$24,"",IF(D431="","",INDEX('Tables calc'!$T$24:$T$539,_xlfn.AGGREGATE(15,3,('Tables calc'!$V$24:$V$539=1)/('Tables calc'!$V$24:$V$539=1)*(ROW('Tables calc'!$V$24:$V$539)-ROW('Tables calc'!$V$23)),E432)))))</f>
        <v/>
      </c>
      <c r="E432" s="69">
        <v>431</v>
      </c>
      <c r="F432" s="69" t="str">
        <f t="shared" si="54"/>
        <v/>
      </c>
      <c r="G432" s="69" t="str">
        <f t="shared" si="55"/>
        <v/>
      </c>
      <c r="H432" s="69" t="str">
        <f t="shared" si="62"/>
        <v/>
      </c>
      <c r="I432" s="69" t="str">
        <f t="shared" si="56"/>
        <v/>
      </c>
      <c r="J432" s="69" t="str">
        <f t="shared" si="57"/>
        <v/>
      </c>
      <c r="K432" s="69" t="str">
        <f t="shared" si="58"/>
        <v/>
      </c>
      <c r="L432" s="69" t="str">
        <f t="shared" si="59"/>
        <v/>
      </c>
      <c r="M432" s="69" t="str">
        <f t="shared" si="60"/>
        <v/>
      </c>
    </row>
    <row r="433" spans="1:13" x14ac:dyDescent="0.3">
      <c r="A433" s="606" t="str" cm="1">
        <f t="array" ref="A433">IF(E433='Tables calc'!$U$1+1,"Totals:",IF(A432="Totals:","",IF(A432="","",INDEX('Tables calc'!$R$24:$R$539,_xlfn.AGGREGATE(15,3,('Tables calc'!$V$24:$V$539=1)/('Tables calc'!$V$24:$V$539=1)*(ROW('Tables calc'!$V$24:$V$539)-ROW('Tables calc'!$V$23)),E433)))))</f>
        <v/>
      </c>
      <c r="B433" s="606" t="str" cm="1">
        <f t="array" ref="B433">IF(E433='Tables calc'!$U$1+1,"#",IF(B432="#","",IF(B432="","",INDEX('Tables calc'!$S$24:$S$539,_xlfn.AGGREGATE(15,3,('Tables calc'!$V$24:$V$539=1)/('Tables calc'!$V$24:$V$539=1)*(ROW('Tables calc'!$V$24:$V$539)-ROW('Tables calc'!$V$23)),E433)))))</f>
        <v/>
      </c>
      <c r="C433" s="607" t="str">
        <f t="shared" si="61"/>
        <v/>
      </c>
      <c r="D433" s="608" t="str" cm="1">
        <f t="array" ref="D433">IF(E433='Tables calc'!$U$1+1,'Tables calc'!$Y$24,IF(D432='Tables calc'!$Y$24,"",IF(D432="","",INDEX('Tables calc'!$T$24:$T$539,_xlfn.AGGREGATE(15,3,('Tables calc'!$V$24:$V$539=1)/('Tables calc'!$V$24:$V$539=1)*(ROW('Tables calc'!$V$24:$V$539)-ROW('Tables calc'!$V$23)),E433)))))</f>
        <v/>
      </c>
      <c r="E433" s="69">
        <v>432</v>
      </c>
      <c r="F433" s="69" t="str">
        <f t="shared" si="54"/>
        <v/>
      </c>
      <c r="G433" s="69" t="str">
        <f t="shared" si="55"/>
        <v/>
      </c>
      <c r="H433" s="69" t="str">
        <f t="shared" si="62"/>
        <v/>
      </c>
      <c r="I433" s="69" t="str">
        <f t="shared" si="56"/>
        <v/>
      </c>
      <c r="J433" s="69" t="str">
        <f t="shared" si="57"/>
        <v/>
      </c>
      <c r="K433" s="69" t="str">
        <f t="shared" si="58"/>
        <v/>
      </c>
      <c r="L433" s="69" t="str">
        <f t="shared" si="59"/>
        <v/>
      </c>
      <c r="M433" s="69" t="str">
        <f t="shared" si="60"/>
        <v/>
      </c>
    </row>
    <row r="434" spans="1:13" x14ac:dyDescent="0.3">
      <c r="A434" s="606" t="str" cm="1">
        <f t="array" ref="A434">IF(E434='Tables calc'!$U$1+1,"Totals:",IF(A433="Totals:","",IF(A433="","",INDEX('Tables calc'!$R$24:$R$539,_xlfn.AGGREGATE(15,3,('Tables calc'!$V$24:$V$539=1)/('Tables calc'!$V$24:$V$539=1)*(ROW('Tables calc'!$V$24:$V$539)-ROW('Tables calc'!$V$23)),E434)))))</f>
        <v/>
      </c>
      <c r="B434" s="606" t="str" cm="1">
        <f t="array" ref="B434">IF(E434='Tables calc'!$U$1+1,"#",IF(B433="#","",IF(B433="","",INDEX('Tables calc'!$S$24:$S$539,_xlfn.AGGREGATE(15,3,('Tables calc'!$V$24:$V$539=1)/('Tables calc'!$V$24:$V$539=1)*(ROW('Tables calc'!$V$24:$V$539)-ROW('Tables calc'!$V$23)),E434)))))</f>
        <v/>
      </c>
      <c r="C434" s="607" t="str">
        <f t="shared" si="61"/>
        <v/>
      </c>
      <c r="D434" s="608" t="str" cm="1">
        <f t="array" ref="D434">IF(E434='Tables calc'!$U$1+1,'Tables calc'!$Y$24,IF(D433='Tables calc'!$Y$24,"",IF(D433="","",INDEX('Tables calc'!$T$24:$T$539,_xlfn.AGGREGATE(15,3,('Tables calc'!$V$24:$V$539=1)/('Tables calc'!$V$24:$V$539=1)*(ROW('Tables calc'!$V$24:$V$539)-ROW('Tables calc'!$V$23)),E434)))))</f>
        <v/>
      </c>
      <c r="E434" s="69">
        <v>433</v>
      </c>
      <c r="F434" s="69" t="str">
        <f t="shared" si="54"/>
        <v/>
      </c>
      <c r="G434" s="69" t="str">
        <f t="shared" si="55"/>
        <v/>
      </c>
      <c r="H434" s="69" t="str">
        <f t="shared" si="62"/>
        <v/>
      </c>
      <c r="I434" s="69" t="str">
        <f t="shared" si="56"/>
        <v/>
      </c>
      <c r="J434" s="69" t="str">
        <f t="shared" si="57"/>
        <v/>
      </c>
      <c r="K434" s="69" t="str">
        <f t="shared" si="58"/>
        <v/>
      </c>
      <c r="L434" s="69" t="str">
        <f t="shared" si="59"/>
        <v/>
      </c>
      <c r="M434" s="69" t="str">
        <f t="shared" si="60"/>
        <v/>
      </c>
    </row>
    <row r="435" spans="1:13" x14ac:dyDescent="0.3">
      <c r="A435" s="606" t="str" cm="1">
        <f t="array" ref="A435">IF(E435='Tables calc'!$U$1+1,"Totals:",IF(A434="Totals:","",IF(A434="","",INDEX('Tables calc'!$R$24:$R$539,_xlfn.AGGREGATE(15,3,('Tables calc'!$V$24:$V$539=1)/('Tables calc'!$V$24:$V$539=1)*(ROW('Tables calc'!$V$24:$V$539)-ROW('Tables calc'!$V$23)),E435)))))</f>
        <v/>
      </c>
      <c r="B435" s="606" t="str" cm="1">
        <f t="array" ref="B435">IF(E435='Tables calc'!$U$1+1,"#",IF(B434="#","",IF(B434="","",INDEX('Tables calc'!$S$24:$S$539,_xlfn.AGGREGATE(15,3,('Tables calc'!$V$24:$V$539=1)/('Tables calc'!$V$24:$V$539=1)*(ROW('Tables calc'!$V$24:$V$539)-ROW('Tables calc'!$V$23)),E435)))))</f>
        <v/>
      </c>
      <c r="C435" s="607" t="str">
        <f t="shared" si="61"/>
        <v/>
      </c>
      <c r="D435" s="608" t="str" cm="1">
        <f t="array" ref="D435">IF(E435='Tables calc'!$U$1+1,'Tables calc'!$Y$24,IF(D434='Tables calc'!$Y$24,"",IF(D434="","",INDEX('Tables calc'!$T$24:$T$539,_xlfn.AGGREGATE(15,3,('Tables calc'!$V$24:$V$539=1)/('Tables calc'!$V$24:$V$539=1)*(ROW('Tables calc'!$V$24:$V$539)-ROW('Tables calc'!$V$23)),E435)))))</f>
        <v/>
      </c>
      <c r="E435" s="69">
        <v>434</v>
      </c>
      <c r="F435" s="69" t="str">
        <f t="shared" si="54"/>
        <v/>
      </c>
      <c r="G435" s="69" t="str">
        <f t="shared" si="55"/>
        <v/>
      </c>
      <c r="H435" s="69" t="str">
        <f t="shared" si="62"/>
        <v/>
      </c>
      <c r="I435" s="69" t="str">
        <f t="shared" si="56"/>
        <v/>
      </c>
      <c r="J435" s="69" t="str">
        <f t="shared" si="57"/>
        <v/>
      </c>
      <c r="K435" s="69" t="str">
        <f t="shared" si="58"/>
        <v/>
      </c>
      <c r="L435" s="69" t="str">
        <f t="shared" si="59"/>
        <v/>
      </c>
      <c r="M435" s="69" t="str">
        <f t="shared" si="60"/>
        <v/>
      </c>
    </row>
    <row r="436" spans="1:13" x14ac:dyDescent="0.3">
      <c r="A436" s="606" t="str" cm="1">
        <f t="array" ref="A436">IF(E436='Tables calc'!$U$1+1,"Totals:",IF(A435="Totals:","",IF(A435="","",INDEX('Tables calc'!$R$24:$R$539,_xlfn.AGGREGATE(15,3,('Tables calc'!$V$24:$V$539=1)/('Tables calc'!$V$24:$V$539=1)*(ROW('Tables calc'!$V$24:$V$539)-ROW('Tables calc'!$V$23)),E436)))))</f>
        <v/>
      </c>
      <c r="B436" s="606" t="str" cm="1">
        <f t="array" ref="B436">IF(E436='Tables calc'!$U$1+1,"#",IF(B435="#","",IF(B435="","",INDEX('Tables calc'!$S$24:$S$539,_xlfn.AGGREGATE(15,3,('Tables calc'!$V$24:$V$539=1)/('Tables calc'!$V$24:$V$539=1)*(ROW('Tables calc'!$V$24:$V$539)-ROW('Tables calc'!$V$23)),E436)))))</f>
        <v/>
      </c>
      <c r="C436" s="607" t="str">
        <f t="shared" si="61"/>
        <v/>
      </c>
      <c r="D436" s="608" t="str" cm="1">
        <f t="array" ref="D436">IF(E436='Tables calc'!$U$1+1,'Tables calc'!$Y$24,IF(D435='Tables calc'!$Y$24,"",IF(D435="","",INDEX('Tables calc'!$T$24:$T$539,_xlfn.AGGREGATE(15,3,('Tables calc'!$V$24:$V$539=1)/('Tables calc'!$V$24:$V$539=1)*(ROW('Tables calc'!$V$24:$V$539)-ROW('Tables calc'!$V$23)),E436)))))</f>
        <v/>
      </c>
      <c r="E436" s="69">
        <v>435</v>
      </c>
      <c r="F436" s="69" t="str">
        <f t="shared" si="54"/>
        <v/>
      </c>
      <c r="G436" s="69" t="str">
        <f t="shared" si="55"/>
        <v/>
      </c>
      <c r="H436" s="69" t="str">
        <f t="shared" si="62"/>
        <v/>
      </c>
      <c r="I436" s="69" t="str">
        <f t="shared" si="56"/>
        <v/>
      </c>
      <c r="J436" s="69" t="str">
        <f t="shared" si="57"/>
        <v/>
      </c>
      <c r="K436" s="69" t="str">
        <f t="shared" si="58"/>
        <v/>
      </c>
      <c r="L436" s="69" t="str">
        <f t="shared" si="59"/>
        <v/>
      </c>
      <c r="M436" s="69" t="str">
        <f t="shared" si="60"/>
        <v/>
      </c>
    </row>
    <row r="437" spans="1:13" x14ac:dyDescent="0.3">
      <c r="A437" s="606" t="str" cm="1">
        <f t="array" ref="A437">IF(E437='Tables calc'!$U$1+1,"Totals:",IF(A436="Totals:","",IF(A436="","",INDEX('Tables calc'!$R$24:$R$539,_xlfn.AGGREGATE(15,3,('Tables calc'!$V$24:$V$539=1)/('Tables calc'!$V$24:$V$539=1)*(ROW('Tables calc'!$V$24:$V$539)-ROW('Tables calc'!$V$23)),E437)))))</f>
        <v/>
      </c>
      <c r="B437" s="606" t="str" cm="1">
        <f t="array" ref="B437">IF(E437='Tables calc'!$U$1+1,"#",IF(B436="#","",IF(B436="","",INDEX('Tables calc'!$S$24:$S$539,_xlfn.AGGREGATE(15,3,('Tables calc'!$V$24:$V$539=1)/('Tables calc'!$V$24:$V$539=1)*(ROW('Tables calc'!$V$24:$V$539)-ROW('Tables calc'!$V$23)),E437)))))</f>
        <v/>
      </c>
      <c r="C437" s="607" t="str">
        <f t="shared" si="61"/>
        <v/>
      </c>
      <c r="D437" s="608" t="str" cm="1">
        <f t="array" ref="D437">IF(E437='Tables calc'!$U$1+1,'Tables calc'!$Y$24,IF(D436='Tables calc'!$Y$24,"",IF(D436="","",INDEX('Tables calc'!$T$24:$T$539,_xlfn.AGGREGATE(15,3,('Tables calc'!$V$24:$V$539=1)/('Tables calc'!$V$24:$V$539=1)*(ROW('Tables calc'!$V$24:$V$539)-ROW('Tables calc'!$V$23)),E437)))))</f>
        <v/>
      </c>
      <c r="E437" s="69">
        <v>436</v>
      </c>
      <c r="F437" s="69" t="str">
        <f t="shared" si="54"/>
        <v/>
      </c>
      <c r="G437" s="69" t="str">
        <f t="shared" si="55"/>
        <v/>
      </c>
      <c r="H437" s="69" t="str">
        <f t="shared" si="62"/>
        <v/>
      </c>
      <c r="I437" s="69" t="str">
        <f t="shared" si="56"/>
        <v/>
      </c>
      <c r="J437" s="69" t="str">
        <f t="shared" si="57"/>
        <v/>
      </c>
      <c r="K437" s="69" t="str">
        <f t="shared" si="58"/>
        <v/>
      </c>
      <c r="L437" s="69" t="str">
        <f t="shared" si="59"/>
        <v/>
      </c>
      <c r="M437" s="69" t="str">
        <f t="shared" si="60"/>
        <v/>
      </c>
    </row>
    <row r="438" spans="1:13" x14ac:dyDescent="0.3">
      <c r="A438" s="606" t="str" cm="1">
        <f t="array" ref="A438">IF(E438='Tables calc'!$U$1+1,"Totals:",IF(A437="Totals:","",IF(A437="","",INDEX('Tables calc'!$R$24:$R$539,_xlfn.AGGREGATE(15,3,('Tables calc'!$V$24:$V$539=1)/('Tables calc'!$V$24:$V$539=1)*(ROW('Tables calc'!$V$24:$V$539)-ROW('Tables calc'!$V$23)),E438)))))</f>
        <v/>
      </c>
      <c r="B438" s="606" t="str" cm="1">
        <f t="array" ref="B438">IF(E438='Tables calc'!$U$1+1,"#",IF(B437="#","",IF(B437="","",INDEX('Tables calc'!$S$24:$S$539,_xlfn.AGGREGATE(15,3,('Tables calc'!$V$24:$V$539=1)/('Tables calc'!$V$24:$V$539=1)*(ROW('Tables calc'!$V$24:$V$539)-ROW('Tables calc'!$V$23)),E438)))))</f>
        <v/>
      </c>
      <c r="C438" s="607" t="str">
        <f t="shared" si="61"/>
        <v/>
      </c>
      <c r="D438" s="608" t="str" cm="1">
        <f t="array" ref="D438">IF(E438='Tables calc'!$U$1+1,'Tables calc'!$Y$24,IF(D437='Tables calc'!$Y$24,"",IF(D437="","",INDEX('Tables calc'!$T$24:$T$539,_xlfn.AGGREGATE(15,3,('Tables calc'!$V$24:$V$539=1)/('Tables calc'!$V$24:$V$539=1)*(ROW('Tables calc'!$V$24:$V$539)-ROW('Tables calc'!$V$23)),E438)))))</f>
        <v/>
      </c>
      <c r="E438" s="69">
        <v>437</v>
      </c>
      <c r="F438" s="69" t="str">
        <f t="shared" si="54"/>
        <v/>
      </c>
      <c r="G438" s="69" t="str">
        <f t="shared" si="55"/>
        <v/>
      </c>
      <c r="H438" s="69" t="str">
        <f t="shared" si="62"/>
        <v/>
      </c>
      <c r="I438" s="69" t="str">
        <f t="shared" si="56"/>
        <v/>
      </c>
      <c r="J438" s="69" t="str">
        <f t="shared" si="57"/>
        <v/>
      </c>
      <c r="K438" s="69" t="str">
        <f t="shared" si="58"/>
        <v/>
      </c>
      <c r="L438" s="69" t="str">
        <f t="shared" si="59"/>
        <v/>
      </c>
      <c r="M438" s="69" t="str">
        <f t="shared" si="60"/>
        <v/>
      </c>
    </row>
    <row r="439" spans="1:13" x14ac:dyDescent="0.3">
      <c r="A439" s="606" t="str" cm="1">
        <f t="array" ref="A439">IF(E439='Tables calc'!$U$1+1,"Totals:",IF(A438="Totals:","",IF(A438="","",INDEX('Tables calc'!$R$24:$R$539,_xlfn.AGGREGATE(15,3,('Tables calc'!$V$24:$V$539=1)/('Tables calc'!$V$24:$V$539=1)*(ROW('Tables calc'!$V$24:$V$539)-ROW('Tables calc'!$V$23)),E439)))))</f>
        <v/>
      </c>
      <c r="B439" s="606" t="str" cm="1">
        <f t="array" ref="B439">IF(E439='Tables calc'!$U$1+1,"#",IF(B438="#","",IF(B438="","",INDEX('Tables calc'!$S$24:$S$539,_xlfn.AGGREGATE(15,3,('Tables calc'!$V$24:$V$539=1)/('Tables calc'!$V$24:$V$539=1)*(ROW('Tables calc'!$V$24:$V$539)-ROW('Tables calc'!$V$23)),E439)))))</f>
        <v/>
      </c>
      <c r="C439" s="607" t="str">
        <f t="shared" si="61"/>
        <v/>
      </c>
      <c r="D439" s="608" t="str" cm="1">
        <f t="array" ref="D439">IF(E439='Tables calc'!$U$1+1,'Tables calc'!$Y$24,IF(D438='Tables calc'!$Y$24,"",IF(D438="","",INDEX('Tables calc'!$T$24:$T$539,_xlfn.AGGREGATE(15,3,('Tables calc'!$V$24:$V$539=1)/('Tables calc'!$V$24:$V$539=1)*(ROW('Tables calc'!$V$24:$V$539)-ROW('Tables calc'!$V$23)),E439)))))</f>
        <v/>
      </c>
      <c r="E439" s="69">
        <v>438</v>
      </c>
      <c r="F439" s="69" t="str">
        <f t="shared" si="54"/>
        <v/>
      </c>
      <c r="G439" s="69" t="str">
        <f t="shared" si="55"/>
        <v/>
      </c>
      <c r="H439" s="69" t="str">
        <f t="shared" si="62"/>
        <v/>
      </c>
      <c r="I439" s="69" t="str">
        <f t="shared" si="56"/>
        <v/>
      </c>
      <c r="J439" s="69" t="str">
        <f t="shared" si="57"/>
        <v/>
      </c>
      <c r="K439" s="69" t="str">
        <f t="shared" si="58"/>
        <v/>
      </c>
      <c r="L439" s="69" t="str">
        <f t="shared" si="59"/>
        <v/>
      </c>
      <c r="M439" s="69" t="str">
        <f t="shared" si="60"/>
        <v/>
      </c>
    </row>
    <row r="440" spans="1:13" x14ac:dyDescent="0.3">
      <c r="A440" s="606" t="str" cm="1">
        <f t="array" ref="A440">IF(E440='Tables calc'!$U$1+1,"Totals:",IF(A439="Totals:","",IF(A439="","",INDEX('Tables calc'!$R$24:$R$539,_xlfn.AGGREGATE(15,3,('Tables calc'!$V$24:$V$539=1)/('Tables calc'!$V$24:$V$539=1)*(ROW('Tables calc'!$V$24:$V$539)-ROW('Tables calc'!$V$23)),E440)))))</f>
        <v/>
      </c>
      <c r="B440" s="606" t="str" cm="1">
        <f t="array" ref="B440">IF(E440='Tables calc'!$U$1+1,"#",IF(B439="#","",IF(B439="","",INDEX('Tables calc'!$S$24:$S$539,_xlfn.AGGREGATE(15,3,('Tables calc'!$V$24:$V$539=1)/('Tables calc'!$V$24:$V$539=1)*(ROW('Tables calc'!$V$24:$V$539)-ROW('Tables calc'!$V$23)),E440)))))</f>
        <v/>
      </c>
      <c r="C440" s="607" t="str">
        <f t="shared" si="61"/>
        <v/>
      </c>
      <c r="D440" s="608" t="str" cm="1">
        <f t="array" ref="D440">IF(E440='Tables calc'!$U$1+1,'Tables calc'!$Y$24,IF(D439='Tables calc'!$Y$24,"",IF(D439="","",INDEX('Tables calc'!$T$24:$T$539,_xlfn.AGGREGATE(15,3,('Tables calc'!$V$24:$V$539=1)/('Tables calc'!$V$24:$V$539=1)*(ROW('Tables calc'!$V$24:$V$539)-ROW('Tables calc'!$V$23)),E440)))))</f>
        <v/>
      </c>
      <c r="E440" s="69">
        <v>439</v>
      </c>
      <c r="F440" s="69" t="str">
        <f t="shared" si="54"/>
        <v/>
      </c>
      <c r="G440" s="69" t="str">
        <f t="shared" si="55"/>
        <v/>
      </c>
      <c r="H440" s="69" t="str">
        <f t="shared" si="62"/>
        <v/>
      </c>
      <c r="I440" s="69" t="str">
        <f t="shared" si="56"/>
        <v/>
      </c>
      <c r="J440" s="69" t="str">
        <f t="shared" si="57"/>
        <v/>
      </c>
      <c r="K440" s="69" t="str">
        <f t="shared" si="58"/>
        <v/>
      </c>
      <c r="L440" s="69" t="str">
        <f t="shared" si="59"/>
        <v/>
      </c>
      <c r="M440" s="69" t="str">
        <f t="shared" si="60"/>
        <v/>
      </c>
    </row>
    <row r="441" spans="1:13" x14ac:dyDescent="0.3">
      <c r="A441" s="606" t="str" cm="1">
        <f t="array" ref="A441">IF(E441='Tables calc'!$U$1+1,"Totals:",IF(A440="Totals:","",IF(A440="","",INDEX('Tables calc'!$R$24:$R$539,_xlfn.AGGREGATE(15,3,('Tables calc'!$V$24:$V$539=1)/('Tables calc'!$V$24:$V$539=1)*(ROW('Tables calc'!$V$24:$V$539)-ROW('Tables calc'!$V$23)),E441)))))</f>
        <v/>
      </c>
      <c r="B441" s="606" t="str" cm="1">
        <f t="array" ref="B441">IF(E441='Tables calc'!$U$1+1,"#",IF(B440="#","",IF(B440="","",INDEX('Tables calc'!$S$24:$S$539,_xlfn.AGGREGATE(15,3,('Tables calc'!$V$24:$V$539=1)/('Tables calc'!$V$24:$V$539=1)*(ROW('Tables calc'!$V$24:$V$539)-ROW('Tables calc'!$V$23)),E441)))))</f>
        <v/>
      </c>
      <c r="C441" s="607" t="str">
        <f t="shared" si="61"/>
        <v/>
      </c>
      <c r="D441" s="608" t="str" cm="1">
        <f t="array" ref="D441">IF(E441='Tables calc'!$U$1+1,'Tables calc'!$Y$24,IF(D440='Tables calc'!$Y$24,"",IF(D440="","",INDEX('Tables calc'!$T$24:$T$539,_xlfn.AGGREGATE(15,3,('Tables calc'!$V$24:$V$539=1)/('Tables calc'!$V$24:$V$539=1)*(ROW('Tables calc'!$V$24:$V$539)-ROW('Tables calc'!$V$23)),E441)))))</f>
        <v/>
      </c>
      <c r="E441" s="69">
        <v>440</v>
      </c>
      <c r="F441" s="69" t="str">
        <f t="shared" si="54"/>
        <v/>
      </c>
      <c r="G441" s="69" t="str">
        <f t="shared" si="55"/>
        <v/>
      </c>
      <c r="H441" s="69" t="str">
        <f t="shared" si="62"/>
        <v/>
      </c>
      <c r="I441" s="69" t="str">
        <f t="shared" si="56"/>
        <v/>
      </c>
      <c r="J441" s="69" t="str">
        <f t="shared" si="57"/>
        <v/>
      </c>
      <c r="K441" s="69" t="str">
        <f t="shared" si="58"/>
        <v/>
      </c>
      <c r="L441" s="69" t="str">
        <f t="shared" si="59"/>
        <v/>
      </c>
      <c r="M441" s="69" t="str">
        <f t="shared" si="60"/>
        <v/>
      </c>
    </row>
    <row r="442" spans="1:13" x14ac:dyDescent="0.3">
      <c r="A442" s="606" t="str" cm="1">
        <f t="array" ref="A442">IF(E442='Tables calc'!$U$1+1,"Totals:",IF(A441="Totals:","",IF(A441="","",INDEX('Tables calc'!$R$24:$R$539,_xlfn.AGGREGATE(15,3,('Tables calc'!$V$24:$V$539=1)/('Tables calc'!$V$24:$V$539=1)*(ROW('Tables calc'!$V$24:$V$539)-ROW('Tables calc'!$V$23)),E442)))))</f>
        <v/>
      </c>
      <c r="B442" s="606" t="str" cm="1">
        <f t="array" ref="B442">IF(E442='Tables calc'!$U$1+1,"#",IF(B441="#","",IF(B441="","",INDEX('Tables calc'!$S$24:$S$539,_xlfn.AGGREGATE(15,3,('Tables calc'!$V$24:$V$539=1)/('Tables calc'!$V$24:$V$539=1)*(ROW('Tables calc'!$V$24:$V$539)-ROW('Tables calc'!$V$23)),E442)))))</f>
        <v/>
      </c>
      <c r="C442" s="607" t="str">
        <f t="shared" si="61"/>
        <v/>
      </c>
      <c r="D442" s="608" t="str" cm="1">
        <f t="array" ref="D442">IF(E442='Tables calc'!$U$1+1,'Tables calc'!$Y$24,IF(D441='Tables calc'!$Y$24,"",IF(D441="","",INDEX('Tables calc'!$T$24:$T$539,_xlfn.AGGREGATE(15,3,('Tables calc'!$V$24:$V$539=1)/('Tables calc'!$V$24:$V$539=1)*(ROW('Tables calc'!$V$24:$V$539)-ROW('Tables calc'!$V$23)),E442)))))</f>
        <v/>
      </c>
      <c r="E442" s="69">
        <v>441</v>
      </c>
      <c r="F442" s="69" t="str">
        <f t="shared" si="54"/>
        <v/>
      </c>
      <c r="G442" s="69" t="str">
        <f t="shared" si="55"/>
        <v/>
      </c>
      <c r="H442" s="69" t="str">
        <f t="shared" si="62"/>
        <v/>
      </c>
      <c r="I442" s="69" t="str">
        <f t="shared" si="56"/>
        <v/>
      </c>
      <c r="J442" s="69" t="str">
        <f t="shared" si="57"/>
        <v/>
      </c>
      <c r="K442" s="69" t="str">
        <f t="shared" si="58"/>
        <v/>
      </c>
      <c r="L442" s="69" t="str">
        <f t="shared" si="59"/>
        <v/>
      </c>
      <c r="M442" s="69" t="str">
        <f t="shared" si="60"/>
        <v/>
      </c>
    </row>
    <row r="443" spans="1:13" x14ac:dyDescent="0.3">
      <c r="A443" s="606" t="str" cm="1">
        <f t="array" ref="A443">IF(E443='Tables calc'!$U$1+1,"Totals:",IF(A442="Totals:","",IF(A442="","",INDEX('Tables calc'!$R$24:$R$539,_xlfn.AGGREGATE(15,3,('Tables calc'!$V$24:$V$539=1)/('Tables calc'!$V$24:$V$539=1)*(ROW('Tables calc'!$V$24:$V$539)-ROW('Tables calc'!$V$23)),E443)))))</f>
        <v/>
      </c>
      <c r="B443" s="606" t="str" cm="1">
        <f t="array" ref="B443">IF(E443='Tables calc'!$U$1+1,"#",IF(B442="#","",IF(B442="","",INDEX('Tables calc'!$S$24:$S$539,_xlfn.AGGREGATE(15,3,('Tables calc'!$V$24:$V$539=1)/('Tables calc'!$V$24:$V$539=1)*(ROW('Tables calc'!$V$24:$V$539)-ROW('Tables calc'!$V$23)),E443)))))</f>
        <v/>
      </c>
      <c r="C443" s="607" t="str">
        <f t="shared" si="61"/>
        <v/>
      </c>
      <c r="D443" s="608" t="str" cm="1">
        <f t="array" ref="D443">IF(E443='Tables calc'!$U$1+1,'Tables calc'!$Y$24,IF(D442='Tables calc'!$Y$24,"",IF(D442="","",INDEX('Tables calc'!$T$24:$T$539,_xlfn.AGGREGATE(15,3,('Tables calc'!$V$24:$V$539=1)/('Tables calc'!$V$24:$V$539=1)*(ROW('Tables calc'!$V$24:$V$539)-ROW('Tables calc'!$V$23)),E443)))))</f>
        <v/>
      </c>
      <c r="E443" s="69">
        <v>442</v>
      </c>
      <c r="F443" s="69" t="str">
        <f t="shared" si="54"/>
        <v/>
      </c>
      <c r="G443" s="69" t="str">
        <f t="shared" si="55"/>
        <v/>
      </c>
      <c r="H443" s="69" t="str">
        <f t="shared" si="62"/>
        <v/>
      </c>
      <c r="I443" s="69" t="str">
        <f t="shared" si="56"/>
        <v/>
      </c>
      <c r="J443" s="69" t="str">
        <f t="shared" si="57"/>
        <v/>
      </c>
      <c r="K443" s="69" t="str">
        <f t="shared" si="58"/>
        <v/>
      </c>
      <c r="L443" s="69" t="str">
        <f t="shared" si="59"/>
        <v/>
      </c>
      <c r="M443" s="69" t="str">
        <f t="shared" si="60"/>
        <v/>
      </c>
    </row>
    <row r="444" spans="1:13" x14ac:dyDescent="0.3">
      <c r="A444" s="606" t="str" cm="1">
        <f t="array" ref="A444">IF(E444='Tables calc'!$U$1+1,"Totals:",IF(A443="Totals:","",IF(A443="","",INDEX('Tables calc'!$R$24:$R$539,_xlfn.AGGREGATE(15,3,('Tables calc'!$V$24:$V$539=1)/('Tables calc'!$V$24:$V$539=1)*(ROW('Tables calc'!$V$24:$V$539)-ROW('Tables calc'!$V$23)),E444)))))</f>
        <v/>
      </c>
      <c r="B444" s="606" t="str" cm="1">
        <f t="array" ref="B444">IF(E444='Tables calc'!$U$1+1,"#",IF(B443="#","",IF(B443="","",INDEX('Tables calc'!$S$24:$S$539,_xlfn.AGGREGATE(15,3,('Tables calc'!$V$24:$V$539=1)/('Tables calc'!$V$24:$V$539=1)*(ROW('Tables calc'!$V$24:$V$539)-ROW('Tables calc'!$V$23)),E444)))))</f>
        <v/>
      </c>
      <c r="C444" s="607" t="str">
        <f t="shared" si="61"/>
        <v/>
      </c>
      <c r="D444" s="608" t="str" cm="1">
        <f t="array" ref="D444">IF(E444='Tables calc'!$U$1+1,'Tables calc'!$Y$24,IF(D443='Tables calc'!$Y$24,"",IF(D443="","",INDEX('Tables calc'!$T$24:$T$539,_xlfn.AGGREGATE(15,3,('Tables calc'!$V$24:$V$539=1)/('Tables calc'!$V$24:$V$539=1)*(ROW('Tables calc'!$V$24:$V$539)-ROW('Tables calc'!$V$23)),E444)))))</f>
        <v/>
      </c>
      <c r="E444" s="69">
        <v>443</v>
      </c>
      <c r="F444" s="69" t="str">
        <f t="shared" si="54"/>
        <v/>
      </c>
      <c r="G444" s="69" t="str">
        <f t="shared" si="55"/>
        <v/>
      </c>
      <c r="H444" s="69" t="str">
        <f t="shared" si="62"/>
        <v/>
      </c>
      <c r="I444" s="69" t="str">
        <f t="shared" si="56"/>
        <v/>
      </c>
      <c r="J444" s="69" t="str">
        <f t="shared" si="57"/>
        <v/>
      </c>
      <c r="K444" s="69" t="str">
        <f t="shared" si="58"/>
        <v/>
      </c>
      <c r="L444" s="69" t="str">
        <f t="shared" si="59"/>
        <v/>
      </c>
      <c r="M444" s="69" t="str">
        <f t="shared" si="60"/>
        <v/>
      </c>
    </row>
    <row r="445" spans="1:13" x14ac:dyDescent="0.3">
      <c r="A445" s="606" t="str" cm="1">
        <f t="array" ref="A445">IF(E445='Tables calc'!$U$1+1,"Totals:",IF(A444="Totals:","",IF(A444="","",INDEX('Tables calc'!$R$24:$R$539,_xlfn.AGGREGATE(15,3,('Tables calc'!$V$24:$V$539=1)/('Tables calc'!$V$24:$V$539=1)*(ROW('Tables calc'!$V$24:$V$539)-ROW('Tables calc'!$V$23)),E445)))))</f>
        <v/>
      </c>
      <c r="B445" s="606" t="str" cm="1">
        <f t="array" ref="B445">IF(E445='Tables calc'!$U$1+1,"#",IF(B444="#","",IF(B444="","",INDEX('Tables calc'!$S$24:$S$539,_xlfn.AGGREGATE(15,3,('Tables calc'!$V$24:$V$539=1)/('Tables calc'!$V$24:$V$539=1)*(ROW('Tables calc'!$V$24:$V$539)-ROW('Tables calc'!$V$23)),E445)))))</f>
        <v/>
      </c>
      <c r="C445" s="607" t="str">
        <f t="shared" si="61"/>
        <v/>
      </c>
      <c r="D445" s="608" t="str" cm="1">
        <f t="array" ref="D445">IF(E445='Tables calc'!$U$1+1,'Tables calc'!$Y$24,IF(D444='Tables calc'!$Y$24,"",IF(D444="","",INDEX('Tables calc'!$T$24:$T$539,_xlfn.AGGREGATE(15,3,('Tables calc'!$V$24:$V$539=1)/('Tables calc'!$V$24:$V$539=1)*(ROW('Tables calc'!$V$24:$V$539)-ROW('Tables calc'!$V$23)),E445)))))</f>
        <v/>
      </c>
      <c r="E445" s="69">
        <v>444</v>
      </c>
      <c r="F445" s="69" t="str">
        <f t="shared" si="54"/>
        <v/>
      </c>
      <c r="G445" s="69" t="str">
        <f t="shared" si="55"/>
        <v/>
      </c>
      <c r="H445" s="69" t="str">
        <f t="shared" si="62"/>
        <v/>
      </c>
      <c r="I445" s="69" t="str">
        <f t="shared" si="56"/>
        <v/>
      </c>
      <c r="J445" s="69" t="str">
        <f t="shared" si="57"/>
        <v/>
      </c>
      <c r="K445" s="69" t="str">
        <f t="shared" si="58"/>
        <v/>
      </c>
      <c r="L445" s="69" t="str">
        <f t="shared" si="59"/>
        <v/>
      </c>
      <c r="M445" s="69" t="str">
        <f t="shared" si="60"/>
        <v/>
      </c>
    </row>
    <row r="446" spans="1:13" x14ac:dyDescent="0.3">
      <c r="A446" s="606" t="str" cm="1">
        <f t="array" ref="A446">IF(E446='Tables calc'!$U$1+1,"Totals:",IF(A445="Totals:","",IF(A445="","",INDEX('Tables calc'!$R$24:$R$539,_xlfn.AGGREGATE(15,3,('Tables calc'!$V$24:$V$539=1)/('Tables calc'!$V$24:$V$539=1)*(ROW('Tables calc'!$V$24:$V$539)-ROW('Tables calc'!$V$23)),E446)))))</f>
        <v/>
      </c>
      <c r="B446" s="606" t="str" cm="1">
        <f t="array" ref="B446">IF(E446='Tables calc'!$U$1+1,"#",IF(B445="#","",IF(B445="","",INDEX('Tables calc'!$S$24:$S$539,_xlfn.AGGREGATE(15,3,('Tables calc'!$V$24:$V$539=1)/('Tables calc'!$V$24:$V$539=1)*(ROW('Tables calc'!$V$24:$V$539)-ROW('Tables calc'!$V$23)),E446)))))</f>
        <v/>
      </c>
      <c r="C446" s="607" t="str">
        <f t="shared" si="61"/>
        <v/>
      </c>
      <c r="D446" s="608" t="str" cm="1">
        <f t="array" ref="D446">IF(E446='Tables calc'!$U$1+1,'Tables calc'!$Y$24,IF(D445='Tables calc'!$Y$24,"",IF(D445="","",INDEX('Tables calc'!$T$24:$T$539,_xlfn.AGGREGATE(15,3,('Tables calc'!$V$24:$V$539=1)/('Tables calc'!$V$24:$V$539=1)*(ROW('Tables calc'!$V$24:$V$539)-ROW('Tables calc'!$V$23)),E446)))))</f>
        <v/>
      </c>
      <c r="E446" s="69">
        <v>445</v>
      </c>
      <c r="F446" s="69" t="str">
        <f t="shared" si="54"/>
        <v/>
      </c>
      <c r="G446" s="69" t="str">
        <f t="shared" si="55"/>
        <v/>
      </c>
      <c r="H446" s="69" t="str">
        <f t="shared" si="62"/>
        <v/>
      </c>
      <c r="I446" s="69" t="str">
        <f t="shared" si="56"/>
        <v/>
      </c>
      <c r="J446" s="69" t="str">
        <f t="shared" si="57"/>
        <v/>
      </c>
      <c r="K446" s="69" t="str">
        <f t="shared" si="58"/>
        <v/>
      </c>
      <c r="L446" s="69" t="str">
        <f t="shared" si="59"/>
        <v/>
      </c>
      <c r="M446" s="69" t="str">
        <f t="shared" si="60"/>
        <v/>
      </c>
    </row>
    <row r="447" spans="1:13" x14ac:dyDescent="0.3">
      <c r="A447" s="606" t="str" cm="1">
        <f t="array" ref="A447">IF(E447='Tables calc'!$U$1+1,"Totals:",IF(A446="Totals:","",IF(A446="","",INDEX('Tables calc'!$R$24:$R$539,_xlfn.AGGREGATE(15,3,('Tables calc'!$V$24:$V$539=1)/('Tables calc'!$V$24:$V$539=1)*(ROW('Tables calc'!$V$24:$V$539)-ROW('Tables calc'!$V$23)),E447)))))</f>
        <v/>
      </c>
      <c r="B447" s="606" t="str" cm="1">
        <f t="array" ref="B447">IF(E447='Tables calc'!$U$1+1,"#",IF(B446="#","",IF(B446="","",INDEX('Tables calc'!$S$24:$S$539,_xlfn.AGGREGATE(15,3,('Tables calc'!$V$24:$V$539=1)/('Tables calc'!$V$24:$V$539=1)*(ROW('Tables calc'!$V$24:$V$539)-ROW('Tables calc'!$V$23)),E447)))))</f>
        <v/>
      </c>
      <c r="C447" s="607" t="str">
        <f t="shared" si="61"/>
        <v/>
      </c>
      <c r="D447" s="608" t="str" cm="1">
        <f t="array" ref="D447">IF(E447='Tables calc'!$U$1+1,'Tables calc'!$Y$24,IF(D446='Tables calc'!$Y$24,"",IF(D446="","",INDEX('Tables calc'!$T$24:$T$539,_xlfn.AGGREGATE(15,3,('Tables calc'!$V$24:$V$539=1)/('Tables calc'!$V$24:$V$539=1)*(ROW('Tables calc'!$V$24:$V$539)-ROW('Tables calc'!$V$23)),E447)))))</f>
        <v/>
      </c>
      <c r="E447" s="69">
        <v>446</v>
      </c>
      <c r="F447" s="69" t="str">
        <f t="shared" si="54"/>
        <v/>
      </c>
      <c r="G447" s="69" t="str">
        <f t="shared" si="55"/>
        <v/>
      </c>
      <c r="H447" s="69" t="str">
        <f t="shared" si="62"/>
        <v/>
      </c>
      <c r="I447" s="69" t="str">
        <f t="shared" si="56"/>
        <v/>
      </c>
      <c r="J447" s="69" t="str">
        <f t="shared" si="57"/>
        <v/>
      </c>
      <c r="K447" s="69" t="str">
        <f t="shared" si="58"/>
        <v/>
      </c>
      <c r="L447" s="69" t="str">
        <f t="shared" si="59"/>
        <v/>
      </c>
      <c r="M447" s="69" t="str">
        <f t="shared" si="60"/>
        <v/>
      </c>
    </row>
    <row r="448" spans="1:13" x14ac:dyDescent="0.3">
      <c r="A448" s="606" t="str" cm="1">
        <f t="array" ref="A448">IF(E448='Tables calc'!$U$1+1,"Totals:",IF(A447="Totals:","",IF(A447="","",INDEX('Tables calc'!$R$24:$R$539,_xlfn.AGGREGATE(15,3,('Tables calc'!$V$24:$V$539=1)/('Tables calc'!$V$24:$V$539=1)*(ROW('Tables calc'!$V$24:$V$539)-ROW('Tables calc'!$V$23)),E448)))))</f>
        <v/>
      </c>
      <c r="B448" s="606" t="str" cm="1">
        <f t="array" ref="B448">IF(E448='Tables calc'!$U$1+1,"#",IF(B447="#","",IF(B447="","",INDEX('Tables calc'!$S$24:$S$539,_xlfn.AGGREGATE(15,3,('Tables calc'!$V$24:$V$539=1)/('Tables calc'!$V$24:$V$539=1)*(ROW('Tables calc'!$V$24:$V$539)-ROW('Tables calc'!$V$23)),E448)))))</f>
        <v/>
      </c>
      <c r="C448" s="607" t="str">
        <f t="shared" si="61"/>
        <v/>
      </c>
      <c r="D448" s="608" t="str" cm="1">
        <f t="array" ref="D448">IF(E448='Tables calc'!$U$1+1,'Tables calc'!$Y$24,IF(D447='Tables calc'!$Y$24,"",IF(D447="","",INDEX('Tables calc'!$T$24:$T$539,_xlfn.AGGREGATE(15,3,('Tables calc'!$V$24:$V$539=1)/('Tables calc'!$V$24:$V$539=1)*(ROW('Tables calc'!$V$24:$V$539)-ROW('Tables calc'!$V$23)),E448)))))</f>
        <v/>
      </c>
      <c r="E448" s="69">
        <v>447</v>
      </c>
      <c r="F448" s="69" t="str">
        <f t="shared" si="54"/>
        <v/>
      </c>
      <c r="G448" s="69" t="str">
        <f t="shared" si="55"/>
        <v/>
      </c>
      <c r="H448" s="69" t="str">
        <f t="shared" si="62"/>
        <v/>
      </c>
      <c r="I448" s="69" t="str">
        <f t="shared" si="56"/>
        <v/>
      </c>
      <c r="J448" s="69" t="str">
        <f t="shared" si="57"/>
        <v/>
      </c>
      <c r="K448" s="69" t="str">
        <f t="shared" si="58"/>
        <v/>
      </c>
      <c r="L448" s="69" t="str">
        <f t="shared" si="59"/>
        <v/>
      </c>
      <c r="M448" s="69" t="str">
        <f t="shared" si="60"/>
        <v/>
      </c>
    </row>
    <row r="449" spans="1:13" x14ac:dyDescent="0.3">
      <c r="A449" s="606" t="str" cm="1">
        <f t="array" ref="A449">IF(E449='Tables calc'!$U$1+1,"Totals:",IF(A448="Totals:","",IF(A448="","",INDEX('Tables calc'!$R$24:$R$539,_xlfn.AGGREGATE(15,3,('Tables calc'!$V$24:$V$539=1)/('Tables calc'!$V$24:$V$539=1)*(ROW('Tables calc'!$V$24:$V$539)-ROW('Tables calc'!$V$23)),E449)))))</f>
        <v/>
      </c>
      <c r="B449" s="606" t="str" cm="1">
        <f t="array" ref="B449">IF(E449='Tables calc'!$U$1+1,"#",IF(B448="#","",IF(B448="","",INDEX('Tables calc'!$S$24:$S$539,_xlfn.AGGREGATE(15,3,('Tables calc'!$V$24:$V$539=1)/('Tables calc'!$V$24:$V$539=1)*(ROW('Tables calc'!$V$24:$V$539)-ROW('Tables calc'!$V$23)),E449)))))</f>
        <v/>
      </c>
      <c r="C449" s="607" t="str">
        <f t="shared" si="61"/>
        <v/>
      </c>
      <c r="D449" s="608" t="str" cm="1">
        <f t="array" ref="D449">IF(E449='Tables calc'!$U$1+1,'Tables calc'!$Y$24,IF(D448='Tables calc'!$Y$24,"",IF(D448="","",INDEX('Tables calc'!$T$24:$T$539,_xlfn.AGGREGATE(15,3,('Tables calc'!$V$24:$V$539=1)/('Tables calc'!$V$24:$V$539=1)*(ROW('Tables calc'!$V$24:$V$539)-ROW('Tables calc'!$V$23)),E449)))))</f>
        <v/>
      </c>
      <c r="E449" s="69">
        <v>448</v>
      </c>
      <c r="F449" s="69" t="str">
        <f t="shared" si="54"/>
        <v/>
      </c>
      <c r="G449" s="69" t="str">
        <f t="shared" si="55"/>
        <v/>
      </c>
      <c r="H449" s="69" t="str">
        <f t="shared" si="62"/>
        <v/>
      </c>
      <c r="I449" s="69" t="str">
        <f t="shared" si="56"/>
        <v/>
      </c>
      <c r="J449" s="69" t="str">
        <f t="shared" si="57"/>
        <v/>
      </c>
      <c r="K449" s="69" t="str">
        <f t="shared" si="58"/>
        <v/>
      </c>
      <c r="L449" s="69" t="str">
        <f t="shared" si="59"/>
        <v/>
      </c>
      <c r="M449" s="69" t="str">
        <f t="shared" si="60"/>
        <v/>
      </c>
    </row>
    <row r="450" spans="1:13" x14ac:dyDescent="0.3">
      <c r="A450" s="606" t="str" cm="1">
        <f t="array" ref="A450">IF(E450='Tables calc'!$U$1+1,"Totals:",IF(A449="Totals:","",IF(A449="","",INDEX('Tables calc'!$R$24:$R$539,_xlfn.AGGREGATE(15,3,('Tables calc'!$V$24:$V$539=1)/('Tables calc'!$V$24:$V$539=1)*(ROW('Tables calc'!$V$24:$V$539)-ROW('Tables calc'!$V$23)),E450)))))</f>
        <v/>
      </c>
      <c r="B450" s="606" t="str" cm="1">
        <f t="array" ref="B450">IF(E450='Tables calc'!$U$1+1,"#",IF(B449="#","",IF(B449="","",INDEX('Tables calc'!$S$24:$S$539,_xlfn.AGGREGATE(15,3,('Tables calc'!$V$24:$V$539=1)/('Tables calc'!$V$24:$V$539=1)*(ROW('Tables calc'!$V$24:$V$539)-ROW('Tables calc'!$V$23)),E450)))))</f>
        <v/>
      </c>
      <c r="C450" s="607" t="str">
        <f t="shared" si="61"/>
        <v/>
      </c>
      <c r="D450" s="608" t="str" cm="1">
        <f t="array" ref="D450">IF(E450='Tables calc'!$U$1+1,'Tables calc'!$Y$24,IF(D449='Tables calc'!$Y$24,"",IF(D449="","",INDEX('Tables calc'!$T$24:$T$539,_xlfn.AGGREGATE(15,3,('Tables calc'!$V$24:$V$539=1)/('Tables calc'!$V$24:$V$539=1)*(ROW('Tables calc'!$V$24:$V$539)-ROW('Tables calc'!$V$23)),E450)))))</f>
        <v/>
      </c>
      <c r="E450" s="69">
        <v>449</v>
      </c>
      <c r="F450" s="69" t="str">
        <f t="shared" ref="F450:F513" si="63">IF(A450="Totals:","STOP",IF(F449="STOP","",IF(F449="","","GO")))</f>
        <v/>
      </c>
      <c r="G450" s="69" t="str">
        <f t="shared" ref="G450:G513" si="64">IF(A450="Totals:","STOP",IF(G449="STOP","",IF(G449="","","GO")))</f>
        <v/>
      </c>
      <c r="H450" s="69" t="str">
        <f t="shared" si="62"/>
        <v/>
      </c>
      <c r="I450" s="69" t="str">
        <f t="shared" ref="I450:I513" si="65">IF(A450="Totals:","STOP",IF(I449="STOP","",IF(I449="","","GO")))</f>
        <v/>
      </c>
      <c r="J450" s="69" t="str">
        <f t="shared" ref="J450:J513" si="66">IF(A450="Totals:","STOP",IF(J449="STOP","",IF(J449="","","GO")))</f>
        <v/>
      </c>
      <c r="K450" s="69" t="str">
        <f t="shared" ref="K450:K513" si="67">IF(A450="Totals:","STOP",IF(K449="STOP","",IF(K449="","","GO")))</f>
        <v/>
      </c>
      <c r="L450" s="69" t="str">
        <f t="shared" ref="L450:L513" si="68">IF(A450="Totals:","STOP",IF(L449="STOP","",IF(L449="","","GO")))</f>
        <v/>
      </c>
      <c r="M450" s="69" t="str">
        <f t="shared" ref="M450:M513" si="69">IF(A450="Totals:","STOP",IF(M449="STOP","",IF(M449="","","GO")))</f>
        <v/>
      </c>
    </row>
    <row r="451" spans="1:13" x14ac:dyDescent="0.3">
      <c r="A451" s="606" t="str" cm="1">
        <f t="array" ref="A451">IF(E451='Tables calc'!$U$1+1,"Totals:",IF(A450="Totals:","",IF(A450="","",INDEX('Tables calc'!$R$24:$R$539,_xlfn.AGGREGATE(15,3,('Tables calc'!$V$24:$V$539=1)/('Tables calc'!$V$24:$V$539=1)*(ROW('Tables calc'!$V$24:$V$539)-ROW('Tables calc'!$V$23)),E451)))))</f>
        <v/>
      </c>
      <c r="B451" s="606" t="str" cm="1">
        <f t="array" ref="B451">IF(E451='Tables calc'!$U$1+1,"#",IF(B450="#","",IF(B450="","",INDEX('Tables calc'!$S$24:$S$539,_xlfn.AGGREGATE(15,3,('Tables calc'!$V$24:$V$539=1)/('Tables calc'!$V$24:$V$539=1)*(ROW('Tables calc'!$V$24:$V$539)-ROW('Tables calc'!$V$23)),E451)))))</f>
        <v/>
      </c>
      <c r="C451" s="607" t="str">
        <f t="shared" ref="C451:C514" si="70">IF(A451="Totals:","",IF(A451="FTE Reduction Exceptions:","*",""))</f>
        <v/>
      </c>
      <c r="D451" s="608" t="str" cm="1">
        <f t="array" ref="D451">IF(E451='Tables calc'!$U$1+1,'Tables calc'!$Y$24,IF(D450='Tables calc'!$Y$24,"",IF(D450="","",INDEX('Tables calc'!$T$24:$T$539,_xlfn.AGGREGATE(15,3,('Tables calc'!$V$24:$V$539=1)/('Tables calc'!$V$24:$V$539=1)*(ROW('Tables calc'!$V$24:$V$539)-ROW('Tables calc'!$V$23)),E451)))))</f>
        <v/>
      </c>
      <c r="E451" s="69">
        <v>450</v>
      </c>
      <c r="F451" s="69" t="str">
        <f t="shared" si="63"/>
        <v/>
      </c>
      <c r="G451" s="69" t="str">
        <f t="shared" si="64"/>
        <v/>
      </c>
      <c r="H451" s="69" t="str">
        <f t="shared" ref="H451:H519" si="71">IF(A451="Totals:","STOP",IF(H450="STOP","",IF(F450="","","GO")))</f>
        <v/>
      </c>
      <c r="I451" s="69" t="str">
        <f t="shared" si="65"/>
        <v/>
      </c>
      <c r="J451" s="69" t="str">
        <f t="shared" si="66"/>
        <v/>
      </c>
      <c r="K451" s="69" t="str">
        <f t="shared" si="67"/>
        <v/>
      </c>
      <c r="L451" s="69" t="str">
        <f t="shared" si="68"/>
        <v/>
      </c>
      <c r="M451" s="69" t="str">
        <f t="shared" si="69"/>
        <v/>
      </c>
    </row>
    <row r="452" spans="1:13" x14ac:dyDescent="0.3">
      <c r="A452" s="606" t="str" cm="1">
        <f t="array" ref="A452">IF(E452='Tables calc'!$U$1+1,"Totals:",IF(A451="Totals:","",IF(A451="","",INDEX('Tables calc'!$R$24:$R$539,_xlfn.AGGREGATE(15,3,('Tables calc'!$V$24:$V$539=1)/('Tables calc'!$V$24:$V$539=1)*(ROW('Tables calc'!$V$24:$V$539)-ROW('Tables calc'!$V$23)),E452)))))</f>
        <v/>
      </c>
      <c r="B452" s="606" t="str" cm="1">
        <f t="array" ref="B452">IF(E452='Tables calc'!$U$1+1,"#",IF(B451="#","",IF(B451="","",INDEX('Tables calc'!$S$24:$S$539,_xlfn.AGGREGATE(15,3,('Tables calc'!$V$24:$V$539=1)/('Tables calc'!$V$24:$V$539=1)*(ROW('Tables calc'!$V$24:$V$539)-ROW('Tables calc'!$V$23)),E452)))))</f>
        <v/>
      </c>
      <c r="C452" s="607" t="str">
        <f t="shared" si="70"/>
        <v/>
      </c>
      <c r="D452" s="608" t="str" cm="1">
        <f t="array" ref="D452">IF(E452='Tables calc'!$U$1+1,'Tables calc'!$Y$24,IF(D451='Tables calc'!$Y$24,"",IF(D451="","",INDEX('Tables calc'!$T$24:$T$539,_xlfn.AGGREGATE(15,3,('Tables calc'!$V$24:$V$539=1)/('Tables calc'!$V$24:$V$539=1)*(ROW('Tables calc'!$V$24:$V$539)-ROW('Tables calc'!$V$23)),E452)))))</f>
        <v/>
      </c>
      <c r="E452" s="69">
        <v>451</v>
      </c>
      <c r="F452" s="69" t="str">
        <f t="shared" si="63"/>
        <v/>
      </c>
      <c r="G452" s="69" t="str">
        <f t="shared" si="64"/>
        <v/>
      </c>
      <c r="H452" s="69" t="str">
        <f t="shared" si="71"/>
        <v/>
      </c>
      <c r="I452" s="69" t="str">
        <f t="shared" si="65"/>
        <v/>
      </c>
      <c r="J452" s="69" t="str">
        <f t="shared" si="66"/>
        <v/>
      </c>
      <c r="K452" s="69" t="str">
        <f t="shared" si="67"/>
        <v/>
      </c>
      <c r="L452" s="69" t="str">
        <f t="shared" si="68"/>
        <v/>
      </c>
      <c r="M452" s="69" t="str">
        <f t="shared" si="69"/>
        <v/>
      </c>
    </row>
    <row r="453" spans="1:13" x14ac:dyDescent="0.3">
      <c r="A453" s="606" t="str" cm="1">
        <f t="array" ref="A453">IF(E453='Tables calc'!$U$1+1,"Totals:",IF(A452="Totals:","",IF(A452="","",INDEX('Tables calc'!$R$24:$R$539,_xlfn.AGGREGATE(15,3,('Tables calc'!$V$24:$V$539=1)/('Tables calc'!$V$24:$V$539=1)*(ROW('Tables calc'!$V$24:$V$539)-ROW('Tables calc'!$V$23)),E453)))))</f>
        <v/>
      </c>
      <c r="B453" s="606" t="str" cm="1">
        <f t="array" ref="B453">IF(E453='Tables calc'!$U$1+1,"#",IF(B452="#","",IF(B452="","",INDEX('Tables calc'!$S$24:$S$539,_xlfn.AGGREGATE(15,3,('Tables calc'!$V$24:$V$539=1)/('Tables calc'!$V$24:$V$539=1)*(ROW('Tables calc'!$V$24:$V$539)-ROW('Tables calc'!$V$23)),E453)))))</f>
        <v/>
      </c>
      <c r="C453" s="607" t="str">
        <f t="shared" si="70"/>
        <v/>
      </c>
      <c r="D453" s="608" t="str" cm="1">
        <f t="array" ref="D453">IF(E453='Tables calc'!$U$1+1,'Tables calc'!$Y$24,IF(D452='Tables calc'!$Y$24,"",IF(D452="","",INDEX('Tables calc'!$T$24:$T$539,_xlfn.AGGREGATE(15,3,('Tables calc'!$V$24:$V$539=1)/('Tables calc'!$V$24:$V$539=1)*(ROW('Tables calc'!$V$24:$V$539)-ROW('Tables calc'!$V$23)),E453)))))</f>
        <v/>
      </c>
      <c r="E453" s="69">
        <v>452</v>
      </c>
      <c r="F453" s="69" t="str">
        <f t="shared" si="63"/>
        <v/>
      </c>
      <c r="G453" s="69" t="str">
        <f t="shared" si="64"/>
        <v/>
      </c>
      <c r="H453" s="69" t="str">
        <f t="shared" si="71"/>
        <v/>
      </c>
      <c r="I453" s="69" t="str">
        <f t="shared" si="65"/>
        <v/>
      </c>
      <c r="J453" s="69" t="str">
        <f t="shared" si="66"/>
        <v/>
      </c>
      <c r="K453" s="69" t="str">
        <f t="shared" si="67"/>
        <v/>
      </c>
      <c r="L453" s="69" t="str">
        <f t="shared" si="68"/>
        <v/>
      </c>
      <c r="M453" s="69" t="str">
        <f t="shared" si="69"/>
        <v/>
      </c>
    </row>
    <row r="454" spans="1:13" x14ac:dyDescent="0.3">
      <c r="A454" s="606" t="str" cm="1">
        <f t="array" ref="A454">IF(E454='Tables calc'!$U$1+1,"Totals:",IF(A453="Totals:","",IF(A453="","",INDEX('Tables calc'!$R$24:$R$539,_xlfn.AGGREGATE(15,3,('Tables calc'!$V$24:$V$539=1)/('Tables calc'!$V$24:$V$539=1)*(ROW('Tables calc'!$V$24:$V$539)-ROW('Tables calc'!$V$23)),E454)))))</f>
        <v/>
      </c>
      <c r="B454" s="606" t="str" cm="1">
        <f t="array" ref="B454">IF(E454='Tables calc'!$U$1+1,"#",IF(B453="#","",IF(B453="","",INDEX('Tables calc'!$S$24:$S$539,_xlfn.AGGREGATE(15,3,('Tables calc'!$V$24:$V$539=1)/('Tables calc'!$V$24:$V$539=1)*(ROW('Tables calc'!$V$24:$V$539)-ROW('Tables calc'!$V$23)),E454)))))</f>
        <v/>
      </c>
      <c r="C454" s="607" t="str">
        <f t="shared" si="70"/>
        <v/>
      </c>
      <c r="D454" s="608" t="str" cm="1">
        <f t="array" ref="D454">IF(E454='Tables calc'!$U$1+1,'Tables calc'!$Y$24,IF(D453='Tables calc'!$Y$24,"",IF(D453="","",INDEX('Tables calc'!$T$24:$T$539,_xlfn.AGGREGATE(15,3,('Tables calc'!$V$24:$V$539=1)/('Tables calc'!$V$24:$V$539=1)*(ROW('Tables calc'!$V$24:$V$539)-ROW('Tables calc'!$V$23)),E454)))))</f>
        <v/>
      </c>
      <c r="E454" s="69">
        <v>453</v>
      </c>
      <c r="F454" s="69" t="str">
        <f t="shared" si="63"/>
        <v/>
      </c>
      <c r="G454" s="69" t="str">
        <f t="shared" si="64"/>
        <v/>
      </c>
      <c r="H454" s="69" t="str">
        <f t="shared" si="71"/>
        <v/>
      </c>
      <c r="I454" s="69" t="str">
        <f t="shared" si="65"/>
        <v/>
      </c>
      <c r="J454" s="69" t="str">
        <f t="shared" si="66"/>
        <v/>
      </c>
      <c r="K454" s="69" t="str">
        <f t="shared" si="67"/>
        <v/>
      </c>
      <c r="L454" s="69" t="str">
        <f t="shared" si="68"/>
        <v/>
      </c>
      <c r="M454" s="69" t="str">
        <f t="shared" si="69"/>
        <v/>
      </c>
    </row>
    <row r="455" spans="1:13" x14ac:dyDescent="0.3">
      <c r="A455" s="606" t="str" cm="1">
        <f t="array" ref="A455">IF(E455='Tables calc'!$U$1+1,"Totals:",IF(A454="Totals:","",IF(A454="","",INDEX('Tables calc'!$R$24:$R$539,_xlfn.AGGREGATE(15,3,('Tables calc'!$V$24:$V$539=1)/('Tables calc'!$V$24:$V$539=1)*(ROW('Tables calc'!$V$24:$V$539)-ROW('Tables calc'!$V$23)),E455)))))</f>
        <v/>
      </c>
      <c r="B455" s="606" t="str" cm="1">
        <f t="array" ref="B455">IF(E455='Tables calc'!$U$1+1,"#",IF(B454="#","",IF(B454="","",INDEX('Tables calc'!$S$24:$S$539,_xlfn.AGGREGATE(15,3,('Tables calc'!$V$24:$V$539=1)/('Tables calc'!$V$24:$V$539=1)*(ROW('Tables calc'!$V$24:$V$539)-ROW('Tables calc'!$V$23)),E455)))))</f>
        <v/>
      </c>
      <c r="C455" s="607" t="str">
        <f t="shared" si="70"/>
        <v/>
      </c>
      <c r="D455" s="608" t="str" cm="1">
        <f t="array" ref="D455">IF(E455='Tables calc'!$U$1+1,'Tables calc'!$Y$24,IF(D454='Tables calc'!$Y$24,"",IF(D454="","",INDEX('Tables calc'!$T$24:$T$539,_xlfn.AGGREGATE(15,3,('Tables calc'!$V$24:$V$539=1)/('Tables calc'!$V$24:$V$539=1)*(ROW('Tables calc'!$V$24:$V$539)-ROW('Tables calc'!$V$23)),E455)))))</f>
        <v/>
      </c>
      <c r="E455" s="69">
        <v>454</v>
      </c>
      <c r="F455" s="69" t="str">
        <f t="shared" si="63"/>
        <v/>
      </c>
      <c r="G455" s="69" t="str">
        <f t="shared" si="64"/>
        <v/>
      </c>
      <c r="H455" s="69" t="str">
        <f t="shared" si="71"/>
        <v/>
      </c>
      <c r="I455" s="69" t="str">
        <f t="shared" si="65"/>
        <v/>
      </c>
      <c r="J455" s="69" t="str">
        <f t="shared" si="66"/>
        <v/>
      </c>
      <c r="K455" s="69" t="str">
        <f t="shared" si="67"/>
        <v/>
      </c>
      <c r="L455" s="69" t="str">
        <f t="shared" si="68"/>
        <v/>
      </c>
      <c r="M455" s="69" t="str">
        <f t="shared" si="69"/>
        <v/>
      </c>
    </row>
    <row r="456" spans="1:13" x14ac:dyDescent="0.3">
      <c r="A456" s="606" t="str" cm="1">
        <f t="array" ref="A456">IF(E456='Tables calc'!$U$1+1,"Totals:",IF(A455="Totals:","",IF(A455="","",INDEX('Tables calc'!$R$24:$R$539,_xlfn.AGGREGATE(15,3,('Tables calc'!$V$24:$V$539=1)/('Tables calc'!$V$24:$V$539=1)*(ROW('Tables calc'!$V$24:$V$539)-ROW('Tables calc'!$V$23)),E456)))))</f>
        <v/>
      </c>
      <c r="B456" s="606" t="str" cm="1">
        <f t="array" ref="B456">IF(E456='Tables calc'!$U$1+1,"#",IF(B455="#","",IF(B455="","",INDEX('Tables calc'!$S$24:$S$539,_xlfn.AGGREGATE(15,3,('Tables calc'!$V$24:$V$539=1)/('Tables calc'!$V$24:$V$539=1)*(ROW('Tables calc'!$V$24:$V$539)-ROW('Tables calc'!$V$23)),E456)))))</f>
        <v/>
      </c>
      <c r="C456" s="607" t="str">
        <f t="shared" si="70"/>
        <v/>
      </c>
      <c r="D456" s="608" t="str" cm="1">
        <f t="array" ref="D456">IF(E456='Tables calc'!$U$1+1,'Tables calc'!$Y$24,IF(D455='Tables calc'!$Y$24,"",IF(D455="","",INDEX('Tables calc'!$T$24:$T$539,_xlfn.AGGREGATE(15,3,('Tables calc'!$V$24:$V$539=1)/('Tables calc'!$V$24:$V$539=1)*(ROW('Tables calc'!$V$24:$V$539)-ROW('Tables calc'!$V$23)),E456)))))</f>
        <v/>
      </c>
      <c r="E456" s="69">
        <v>455</v>
      </c>
      <c r="F456" s="69" t="str">
        <f t="shared" si="63"/>
        <v/>
      </c>
      <c r="G456" s="69" t="str">
        <f t="shared" si="64"/>
        <v/>
      </c>
      <c r="H456" s="69" t="str">
        <f t="shared" si="71"/>
        <v/>
      </c>
      <c r="I456" s="69" t="str">
        <f t="shared" si="65"/>
        <v/>
      </c>
      <c r="J456" s="69" t="str">
        <f t="shared" si="66"/>
        <v/>
      </c>
      <c r="K456" s="69" t="str">
        <f t="shared" si="67"/>
        <v/>
      </c>
      <c r="L456" s="69" t="str">
        <f t="shared" si="68"/>
        <v/>
      </c>
      <c r="M456" s="69" t="str">
        <f t="shared" si="69"/>
        <v/>
      </c>
    </row>
    <row r="457" spans="1:13" x14ac:dyDescent="0.3">
      <c r="A457" s="606" t="str" cm="1">
        <f t="array" ref="A457">IF(E457='Tables calc'!$U$1+1,"Totals:",IF(A456="Totals:","",IF(A456="","",INDEX('Tables calc'!$R$24:$R$539,_xlfn.AGGREGATE(15,3,('Tables calc'!$V$24:$V$539=1)/('Tables calc'!$V$24:$V$539=1)*(ROW('Tables calc'!$V$24:$V$539)-ROW('Tables calc'!$V$23)),E457)))))</f>
        <v/>
      </c>
      <c r="B457" s="606" t="str" cm="1">
        <f t="array" ref="B457">IF(E457='Tables calc'!$U$1+1,"#",IF(B456="#","",IF(B456="","",INDEX('Tables calc'!$S$24:$S$539,_xlfn.AGGREGATE(15,3,('Tables calc'!$V$24:$V$539=1)/('Tables calc'!$V$24:$V$539=1)*(ROW('Tables calc'!$V$24:$V$539)-ROW('Tables calc'!$V$23)),E457)))))</f>
        <v/>
      </c>
      <c r="C457" s="607" t="str">
        <f t="shared" si="70"/>
        <v/>
      </c>
      <c r="D457" s="608" t="str" cm="1">
        <f t="array" ref="D457">IF(E457='Tables calc'!$U$1+1,'Tables calc'!$Y$24,IF(D456='Tables calc'!$Y$24,"",IF(D456="","",INDEX('Tables calc'!$T$24:$T$539,_xlfn.AGGREGATE(15,3,('Tables calc'!$V$24:$V$539=1)/('Tables calc'!$V$24:$V$539=1)*(ROW('Tables calc'!$V$24:$V$539)-ROW('Tables calc'!$V$23)),E457)))))</f>
        <v/>
      </c>
      <c r="E457" s="69">
        <v>456</v>
      </c>
      <c r="F457" s="69" t="str">
        <f t="shared" si="63"/>
        <v/>
      </c>
      <c r="G457" s="69" t="str">
        <f t="shared" si="64"/>
        <v/>
      </c>
      <c r="H457" s="69" t="str">
        <f t="shared" si="71"/>
        <v/>
      </c>
      <c r="I457" s="69" t="str">
        <f t="shared" si="65"/>
        <v/>
      </c>
      <c r="J457" s="69" t="str">
        <f t="shared" si="66"/>
        <v/>
      </c>
      <c r="K457" s="69" t="str">
        <f t="shared" si="67"/>
        <v/>
      </c>
      <c r="L457" s="69" t="str">
        <f t="shared" si="68"/>
        <v/>
      </c>
      <c r="M457" s="69" t="str">
        <f t="shared" si="69"/>
        <v/>
      </c>
    </row>
    <row r="458" spans="1:13" x14ac:dyDescent="0.3">
      <c r="A458" s="606" t="str" cm="1">
        <f t="array" ref="A458">IF(E458='Tables calc'!$U$1+1,"Totals:",IF(A457="Totals:","",IF(A457="","",INDEX('Tables calc'!$R$24:$R$539,_xlfn.AGGREGATE(15,3,('Tables calc'!$V$24:$V$539=1)/('Tables calc'!$V$24:$V$539=1)*(ROW('Tables calc'!$V$24:$V$539)-ROW('Tables calc'!$V$23)),E458)))))</f>
        <v/>
      </c>
      <c r="B458" s="606" t="str" cm="1">
        <f t="array" ref="B458">IF(E458='Tables calc'!$U$1+1,"#",IF(B457="#","",IF(B457="","",INDEX('Tables calc'!$S$24:$S$539,_xlfn.AGGREGATE(15,3,('Tables calc'!$V$24:$V$539=1)/('Tables calc'!$V$24:$V$539=1)*(ROW('Tables calc'!$V$24:$V$539)-ROW('Tables calc'!$V$23)),E458)))))</f>
        <v/>
      </c>
      <c r="C458" s="607" t="str">
        <f t="shared" si="70"/>
        <v/>
      </c>
      <c r="D458" s="608" t="str" cm="1">
        <f t="array" ref="D458">IF(E458='Tables calc'!$U$1+1,'Tables calc'!$Y$24,IF(D457='Tables calc'!$Y$24,"",IF(D457="","",INDEX('Tables calc'!$T$24:$T$539,_xlfn.AGGREGATE(15,3,('Tables calc'!$V$24:$V$539=1)/('Tables calc'!$V$24:$V$539=1)*(ROW('Tables calc'!$V$24:$V$539)-ROW('Tables calc'!$V$23)),E458)))))</f>
        <v/>
      </c>
      <c r="E458" s="69">
        <v>457</v>
      </c>
      <c r="F458" s="69" t="str">
        <f t="shared" si="63"/>
        <v/>
      </c>
      <c r="G458" s="69" t="str">
        <f t="shared" si="64"/>
        <v/>
      </c>
      <c r="H458" s="69" t="str">
        <f t="shared" si="71"/>
        <v/>
      </c>
      <c r="I458" s="69" t="str">
        <f t="shared" si="65"/>
        <v/>
      </c>
      <c r="J458" s="69" t="str">
        <f t="shared" si="66"/>
        <v/>
      </c>
      <c r="K458" s="69" t="str">
        <f t="shared" si="67"/>
        <v/>
      </c>
      <c r="L458" s="69" t="str">
        <f t="shared" si="68"/>
        <v/>
      </c>
      <c r="M458" s="69" t="str">
        <f t="shared" si="69"/>
        <v/>
      </c>
    </row>
    <row r="459" spans="1:13" x14ac:dyDescent="0.3">
      <c r="A459" s="606" t="str" cm="1">
        <f t="array" ref="A459">IF(E459='Tables calc'!$U$1+1,"Totals:",IF(A458="Totals:","",IF(A458="","",INDEX('Tables calc'!$R$24:$R$539,_xlfn.AGGREGATE(15,3,('Tables calc'!$V$24:$V$539=1)/('Tables calc'!$V$24:$V$539=1)*(ROW('Tables calc'!$V$24:$V$539)-ROW('Tables calc'!$V$23)),E459)))))</f>
        <v/>
      </c>
      <c r="B459" s="606" t="str" cm="1">
        <f t="array" ref="B459">IF(E459='Tables calc'!$U$1+1,"#",IF(B458="#","",IF(B458="","",INDEX('Tables calc'!$S$24:$S$539,_xlfn.AGGREGATE(15,3,('Tables calc'!$V$24:$V$539=1)/('Tables calc'!$V$24:$V$539=1)*(ROW('Tables calc'!$V$24:$V$539)-ROW('Tables calc'!$V$23)),E459)))))</f>
        <v/>
      </c>
      <c r="C459" s="607" t="str">
        <f t="shared" si="70"/>
        <v/>
      </c>
      <c r="D459" s="608" t="str" cm="1">
        <f t="array" ref="D459">IF(E459='Tables calc'!$U$1+1,'Tables calc'!$Y$24,IF(D458='Tables calc'!$Y$24,"",IF(D458="","",INDEX('Tables calc'!$T$24:$T$539,_xlfn.AGGREGATE(15,3,('Tables calc'!$V$24:$V$539=1)/('Tables calc'!$V$24:$V$539=1)*(ROW('Tables calc'!$V$24:$V$539)-ROW('Tables calc'!$V$23)),E459)))))</f>
        <v/>
      </c>
      <c r="E459" s="69">
        <v>458</v>
      </c>
      <c r="F459" s="69" t="str">
        <f t="shared" si="63"/>
        <v/>
      </c>
      <c r="G459" s="69" t="str">
        <f t="shared" si="64"/>
        <v/>
      </c>
      <c r="H459" s="69" t="str">
        <f t="shared" si="71"/>
        <v/>
      </c>
      <c r="I459" s="69" t="str">
        <f t="shared" si="65"/>
        <v/>
      </c>
      <c r="J459" s="69" t="str">
        <f t="shared" si="66"/>
        <v/>
      </c>
      <c r="K459" s="69" t="str">
        <f t="shared" si="67"/>
        <v/>
      </c>
      <c r="L459" s="69" t="str">
        <f t="shared" si="68"/>
        <v/>
      </c>
      <c r="M459" s="69" t="str">
        <f t="shared" si="69"/>
        <v/>
      </c>
    </row>
    <row r="460" spans="1:13" x14ac:dyDescent="0.3">
      <c r="A460" s="606" t="str" cm="1">
        <f t="array" ref="A460">IF(E460='Tables calc'!$U$1+1,"Totals:",IF(A459="Totals:","",IF(A459="","",INDEX('Tables calc'!$R$24:$R$539,_xlfn.AGGREGATE(15,3,('Tables calc'!$V$24:$V$539=1)/('Tables calc'!$V$24:$V$539=1)*(ROW('Tables calc'!$V$24:$V$539)-ROW('Tables calc'!$V$23)),E460)))))</f>
        <v/>
      </c>
      <c r="B460" s="606" t="str" cm="1">
        <f t="array" ref="B460">IF(E460='Tables calc'!$U$1+1,"#",IF(B459="#","",IF(B459="","",INDEX('Tables calc'!$S$24:$S$539,_xlfn.AGGREGATE(15,3,('Tables calc'!$V$24:$V$539=1)/('Tables calc'!$V$24:$V$539=1)*(ROW('Tables calc'!$V$24:$V$539)-ROW('Tables calc'!$V$23)),E460)))))</f>
        <v/>
      </c>
      <c r="C460" s="607" t="str">
        <f t="shared" si="70"/>
        <v/>
      </c>
      <c r="D460" s="608" t="str" cm="1">
        <f t="array" ref="D460">IF(E460='Tables calc'!$U$1+1,'Tables calc'!$Y$24,IF(D459='Tables calc'!$Y$24,"",IF(D459="","",INDEX('Tables calc'!$T$24:$T$539,_xlfn.AGGREGATE(15,3,('Tables calc'!$V$24:$V$539=1)/('Tables calc'!$V$24:$V$539=1)*(ROW('Tables calc'!$V$24:$V$539)-ROW('Tables calc'!$V$23)),E460)))))</f>
        <v/>
      </c>
      <c r="E460" s="69">
        <v>459</v>
      </c>
      <c r="F460" s="69" t="str">
        <f t="shared" si="63"/>
        <v/>
      </c>
      <c r="G460" s="69" t="str">
        <f t="shared" si="64"/>
        <v/>
      </c>
      <c r="H460" s="69" t="str">
        <f t="shared" si="71"/>
        <v/>
      </c>
      <c r="I460" s="69" t="str">
        <f t="shared" si="65"/>
        <v/>
      </c>
      <c r="J460" s="69" t="str">
        <f t="shared" si="66"/>
        <v/>
      </c>
      <c r="K460" s="69" t="str">
        <f t="shared" si="67"/>
        <v/>
      </c>
      <c r="L460" s="69" t="str">
        <f t="shared" si="68"/>
        <v/>
      </c>
      <c r="M460" s="69" t="str">
        <f t="shared" si="69"/>
        <v/>
      </c>
    </row>
    <row r="461" spans="1:13" x14ac:dyDescent="0.3">
      <c r="A461" s="606" t="str" cm="1">
        <f t="array" ref="A461">IF(E461='Tables calc'!$U$1+1,"Totals:",IF(A460="Totals:","",IF(A460="","",INDEX('Tables calc'!$R$24:$R$539,_xlfn.AGGREGATE(15,3,('Tables calc'!$V$24:$V$539=1)/('Tables calc'!$V$24:$V$539=1)*(ROW('Tables calc'!$V$24:$V$539)-ROW('Tables calc'!$V$23)),E461)))))</f>
        <v/>
      </c>
      <c r="B461" s="606" t="str" cm="1">
        <f t="array" ref="B461">IF(E461='Tables calc'!$U$1+1,"#",IF(B460="#","",IF(B460="","",INDEX('Tables calc'!$S$24:$S$539,_xlfn.AGGREGATE(15,3,('Tables calc'!$V$24:$V$539=1)/('Tables calc'!$V$24:$V$539=1)*(ROW('Tables calc'!$V$24:$V$539)-ROW('Tables calc'!$V$23)),E461)))))</f>
        <v/>
      </c>
      <c r="C461" s="607" t="str">
        <f t="shared" si="70"/>
        <v/>
      </c>
      <c r="D461" s="608" t="str" cm="1">
        <f t="array" ref="D461">IF(E461='Tables calc'!$U$1+1,'Tables calc'!$Y$24,IF(D460='Tables calc'!$Y$24,"",IF(D460="","",INDEX('Tables calc'!$T$24:$T$539,_xlfn.AGGREGATE(15,3,('Tables calc'!$V$24:$V$539=1)/('Tables calc'!$V$24:$V$539=1)*(ROW('Tables calc'!$V$24:$V$539)-ROW('Tables calc'!$V$23)),E461)))))</f>
        <v/>
      </c>
      <c r="E461" s="69">
        <v>460</v>
      </c>
      <c r="F461" s="69" t="str">
        <f t="shared" si="63"/>
        <v/>
      </c>
      <c r="G461" s="69" t="str">
        <f t="shared" si="64"/>
        <v/>
      </c>
      <c r="H461" s="69" t="str">
        <f t="shared" si="71"/>
        <v/>
      </c>
      <c r="I461" s="69" t="str">
        <f t="shared" si="65"/>
        <v/>
      </c>
      <c r="J461" s="69" t="str">
        <f t="shared" si="66"/>
        <v/>
      </c>
      <c r="K461" s="69" t="str">
        <f t="shared" si="67"/>
        <v/>
      </c>
      <c r="L461" s="69" t="str">
        <f t="shared" si="68"/>
        <v/>
      </c>
      <c r="M461" s="69" t="str">
        <f t="shared" si="69"/>
        <v/>
      </c>
    </row>
    <row r="462" spans="1:13" x14ac:dyDescent="0.3">
      <c r="A462" s="606" t="str" cm="1">
        <f t="array" ref="A462">IF(E462='Tables calc'!$U$1+1,"Totals:",IF(A461="Totals:","",IF(A461="","",INDEX('Tables calc'!$R$24:$R$539,_xlfn.AGGREGATE(15,3,('Tables calc'!$V$24:$V$539=1)/('Tables calc'!$V$24:$V$539=1)*(ROW('Tables calc'!$V$24:$V$539)-ROW('Tables calc'!$V$23)),E462)))))</f>
        <v/>
      </c>
      <c r="B462" s="606" t="str" cm="1">
        <f t="array" ref="B462">IF(E462='Tables calc'!$U$1+1,"#",IF(B461="#","",IF(B461="","",INDEX('Tables calc'!$S$24:$S$539,_xlfn.AGGREGATE(15,3,('Tables calc'!$V$24:$V$539=1)/('Tables calc'!$V$24:$V$539=1)*(ROW('Tables calc'!$V$24:$V$539)-ROW('Tables calc'!$V$23)),E462)))))</f>
        <v/>
      </c>
      <c r="C462" s="607" t="str">
        <f t="shared" si="70"/>
        <v/>
      </c>
      <c r="D462" s="608" t="str" cm="1">
        <f t="array" ref="D462">IF(E462='Tables calc'!$U$1+1,'Tables calc'!$Y$24,IF(D461='Tables calc'!$Y$24,"",IF(D461="","",INDEX('Tables calc'!$T$24:$T$539,_xlfn.AGGREGATE(15,3,('Tables calc'!$V$24:$V$539=1)/('Tables calc'!$V$24:$V$539=1)*(ROW('Tables calc'!$V$24:$V$539)-ROW('Tables calc'!$V$23)),E462)))))</f>
        <v/>
      </c>
      <c r="E462" s="69">
        <v>461</v>
      </c>
      <c r="F462" s="69" t="str">
        <f t="shared" si="63"/>
        <v/>
      </c>
      <c r="G462" s="69" t="str">
        <f t="shared" si="64"/>
        <v/>
      </c>
      <c r="H462" s="69" t="str">
        <f t="shared" si="71"/>
        <v/>
      </c>
      <c r="I462" s="69" t="str">
        <f t="shared" si="65"/>
        <v/>
      </c>
      <c r="J462" s="69" t="str">
        <f t="shared" si="66"/>
        <v/>
      </c>
      <c r="K462" s="69" t="str">
        <f t="shared" si="67"/>
        <v/>
      </c>
      <c r="L462" s="69" t="str">
        <f t="shared" si="68"/>
        <v/>
      </c>
      <c r="M462" s="69" t="str">
        <f t="shared" si="69"/>
        <v/>
      </c>
    </row>
    <row r="463" spans="1:13" x14ac:dyDescent="0.3">
      <c r="A463" s="606" t="str" cm="1">
        <f t="array" ref="A463">IF(E463='Tables calc'!$U$1+1,"Totals:",IF(A462="Totals:","",IF(A462="","",INDEX('Tables calc'!$R$24:$R$539,_xlfn.AGGREGATE(15,3,('Tables calc'!$V$24:$V$539=1)/('Tables calc'!$V$24:$V$539=1)*(ROW('Tables calc'!$V$24:$V$539)-ROW('Tables calc'!$V$23)),E463)))))</f>
        <v/>
      </c>
      <c r="B463" s="606" t="str" cm="1">
        <f t="array" ref="B463">IF(E463='Tables calc'!$U$1+1,"#",IF(B462="#","",IF(B462="","",INDEX('Tables calc'!$S$24:$S$539,_xlfn.AGGREGATE(15,3,('Tables calc'!$V$24:$V$539=1)/('Tables calc'!$V$24:$V$539=1)*(ROW('Tables calc'!$V$24:$V$539)-ROW('Tables calc'!$V$23)),E463)))))</f>
        <v/>
      </c>
      <c r="C463" s="607" t="str">
        <f t="shared" si="70"/>
        <v/>
      </c>
      <c r="D463" s="608" t="str" cm="1">
        <f t="array" ref="D463">IF(E463='Tables calc'!$U$1+1,'Tables calc'!$Y$24,IF(D462='Tables calc'!$Y$24,"",IF(D462="","",INDEX('Tables calc'!$T$24:$T$539,_xlfn.AGGREGATE(15,3,('Tables calc'!$V$24:$V$539=1)/('Tables calc'!$V$24:$V$539=1)*(ROW('Tables calc'!$V$24:$V$539)-ROW('Tables calc'!$V$23)),E463)))))</f>
        <v/>
      </c>
      <c r="E463" s="69">
        <v>462</v>
      </c>
      <c r="F463" s="69" t="str">
        <f t="shared" si="63"/>
        <v/>
      </c>
      <c r="G463" s="69" t="str">
        <f t="shared" si="64"/>
        <v/>
      </c>
      <c r="H463" s="69" t="str">
        <f t="shared" si="71"/>
        <v/>
      </c>
      <c r="I463" s="69" t="str">
        <f t="shared" si="65"/>
        <v/>
      </c>
      <c r="J463" s="69" t="str">
        <f t="shared" si="66"/>
        <v/>
      </c>
      <c r="K463" s="69" t="str">
        <f t="shared" si="67"/>
        <v/>
      </c>
      <c r="L463" s="69" t="str">
        <f t="shared" si="68"/>
        <v/>
      </c>
      <c r="M463" s="69" t="str">
        <f t="shared" si="69"/>
        <v/>
      </c>
    </row>
    <row r="464" spans="1:13" x14ac:dyDescent="0.3">
      <c r="A464" s="606" t="str" cm="1">
        <f t="array" ref="A464">IF(E464='Tables calc'!$U$1+1,"Totals:",IF(A463="Totals:","",IF(A463="","",INDEX('Tables calc'!$R$24:$R$539,_xlfn.AGGREGATE(15,3,('Tables calc'!$V$24:$V$539=1)/('Tables calc'!$V$24:$V$539=1)*(ROW('Tables calc'!$V$24:$V$539)-ROW('Tables calc'!$V$23)),E464)))))</f>
        <v/>
      </c>
      <c r="B464" s="606" t="str" cm="1">
        <f t="array" ref="B464">IF(E464='Tables calc'!$U$1+1,"#",IF(B463="#","",IF(B463="","",INDEX('Tables calc'!$S$24:$S$539,_xlfn.AGGREGATE(15,3,('Tables calc'!$V$24:$V$539=1)/('Tables calc'!$V$24:$V$539=1)*(ROW('Tables calc'!$V$24:$V$539)-ROW('Tables calc'!$V$23)),E464)))))</f>
        <v/>
      </c>
      <c r="C464" s="607" t="str">
        <f t="shared" si="70"/>
        <v/>
      </c>
      <c r="D464" s="608" t="str" cm="1">
        <f t="array" ref="D464">IF(E464='Tables calc'!$U$1+1,'Tables calc'!$Y$24,IF(D463='Tables calc'!$Y$24,"",IF(D463="","",INDEX('Tables calc'!$T$24:$T$539,_xlfn.AGGREGATE(15,3,('Tables calc'!$V$24:$V$539=1)/('Tables calc'!$V$24:$V$539=1)*(ROW('Tables calc'!$V$24:$V$539)-ROW('Tables calc'!$V$23)),E464)))))</f>
        <v/>
      </c>
      <c r="E464" s="69">
        <v>463</v>
      </c>
      <c r="F464" s="69" t="str">
        <f t="shared" si="63"/>
        <v/>
      </c>
      <c r="G464" s="69" t="str">
        <f t="shared" si="64"/>
        <v/>
      </c>
      <c r="H464" s="69" t="str">
        <f t="shared" si="71"/>
        <v/>
      </c>
      <c r="I464" s="69" t="str">
        <f t="shared" si="65"/>
        <v/>
      </c>
      <c r="J464" s="69" t="str">
        <f t="shared" si="66"/>
        <v/>
      </c>
      <c r="K464" s="69" t="str">
        <f t="shared" si="67"/>
        <v/>
      </c>
      <c r="L464" s="69" t="str">
        <f t="shared" si="68"/>
        <v/>
      </c>
      <c r="M464" s="69" t="str">
        <f t="shared" si="69"/>
        <v/>
      </c>
    </row>
    <row r="465" spans="1:13" x14ac:dyDescent="0.3">
      <c r="A465" s="606" t="str" cm="1">
        <f t="array" ref="A465">IF(E465='Tables calc'!$U$1+1,"Totals:",IF(A464="Totals:","",IF(A464="","",INDEX('Tables calc'!$R$24:$R$539,_xlfn.AGGREGATE(15,3,('Tables calc'!$V$24:$V$539=1)/('Tables calc'!$V$24:$V$539=1)*(ROW('Tables calc'!$V$24:$V$539)-ROW('Tables calc'!$V$23)),E465)))))</f>
        <v/>
      </c>
      <c r="B465" s="606" t="str" cm="1">
        <f t="array" ref="B465">IF(E465='Tables calc'!$U$1+1,"#",IF(B464="#","",IF(B464="","",INDEX('Tables calc'!$S$24:$S$539,_xlfn.AGGREGATE(15,3,('Tables calc'!$V$24:$V$539=1)/('Tables calc'!$V$24:$V$539=1)*(ROW('Tables calc'!$V$24:$V$539)-ROW('Tables calc'!$V$23)),E465)))))</f>
        <v/>
      </c>
      <c r="C465" s="607" t="str">
        <f t="shared" si="70"/>
        <v/>
      </c>
      <c r="D465" s="608" t="str" cm="1">
        <f t="array" ref="D465">IF(E465='Tables calc'!$U$1+1,'Tables calc'!$Y$24,IF(D464='Tables calc'!$Y$24,"",IF(D464="","",INDEX('Tables calc'!$T$24:$T$539,_xlfn.AGGREGATE(15,3,('Tables calc'!$V$24:$V$539=1)/('Tables calc'!$V$24:$V$539=1)*(ROW('Tables calc'!$V$24:$V$539)-ROW('Tables calc'!$V$23)),E465)))))</f>
        <v/>
      </c>
      <c r="E465" s="69">
        <v>464</v>
      </c>
      <c r="F465" s="69" t="str">
        <f t="shared" si="63"/>
        <v/>
      </c>
      <c r="G465" s="69" t="str">
        <f t="shared" si="64"/>
        <v/>
      </c>
      <c r="H465" s="69" t="str">
        <f t="shared" si="71"/>
        <v/>
      </c>
      <c r="I465" s="69" t="str">
        <f t="shared" si="65"/>
        <v/>
      </c>
      <c r="J465" s="69" t="str">
        <f t="shared" si="66"/>
        <v/>
      </c>
      <c r="K465" s="69" t="str">
        <f t="shared" si="67"/>
        <v/>
      </c>
      <c r="L465" s="69" t="str">
        <f t="shared" si="68"/>
        <v/>
      </c>
      <c r="M465" s="69" t="str">
        <f t="shared" si="69"/>
        <v/>
      </c>
    </row>
    <row r="466" spans="1:13" x14ac:dyDescent="0.3">
      <c r="A466" s="606" t="str" cm="1">
        <f t="array" ref="A466">IF(E466='Tables calc'!$U$1+1,"Totals:",IF(A465="Totals:","",IF(A465="","",INDEX('Tables calc'!$R$24:$R$539,_xlfn.AGGREGATE(15,3,('Tables calc'!$V$24:$V$539=1)/('Tables calc'!$V$24:$V$539=1)*(ROW('Tables calc'!$V$24:$V$539)-ROW('Tables calc'!$V$23)),E466)))))</f>
        <v/>
      </c>
      <c r="B466" s="606" t="str" cm="1">
        <f t="array" ref="B466">IF(E466='Tables calc'!$U$1+1,"#",IF(B465="#","",IF(B465="","",INDEX('Tables calc'!$S$24:$S$539,_xlfn.AGGREGATE(15,3,('Tables calc'!$V$24:$V$539=1)/('Tables calc'!$V$24:$V$539=1)*(ROW('Tables calc'!$V$24:$V$539)-ROW('Tables calc'!$V$23)),E466)))))</f>
        <v/>
      </c>
      <c r="C466" s="607" t="str">
        <f t="shared" si="70"/>
        <v/>
      </c>
      <c r="D466" s="608" t="str" cm="1">
        <f t="array" ref="D466">IF(E466='Tables calc'!$U$1+1,'Tables calc'!$Y$24,IF(D465='Tables calc'!$Y$24,"",IF(D465="","",INDEX('Tables calc'!$T$24:$T$539,_xlfn.AGGREGATE(15,3,('Tables calc'!$V$24:$V$539=1)/('Tables calc'!$V$24:$V$539=1)*(ROW('Tables calc'!$V$24:$V$539)-ROW('Tables calc'!$V$23)),E466)))))</f>
        <v/>
      </c>
      <c r="E466" s="69">
        <v>465</v>
      </c>
      <c r="F466" s="69" t="str">
        <f t="shared" si="63"/>
        <v/>
      </c>
      <c r="G466" s="69" t="str">
        <f t="shared" si="64"/>
        <v/>
      </c>
      <c r="H466" s="69" t="str">
        <f t="shared" si="71"/>
        <v/>
      </c>
      <c r="I466" s="69" t="str">
        <f t="shared" si="65"/>
        <v/>
      </c>
      <c r="J466" s="69" t="str">
        <f t="shared" si="66"/>
        <v/>
      </c>
      <c r="K466" s="69" t="str">
        <f t="shared" si="67"/>
        <v/>
      </c>
      <c r="L466" s="69" t="str">
        <f t="shared" si="68"/>
        <v/>
      </c>
      <c r="M466" s="69" t="str">
        <f t="shared" si="69"/>
        <v/>
      </c>
    </row>
    <row r="467" spans="1:13" x14ac:dyDescent="0.3">
      <c r="A467" s="606" t="str" cm="1">
        <f t="array" ref="A467">IF(E467='Tables calc'!$U$1+1,"Totals:",IF(A466="Totals:","",IF(A466="","",INDEX('Tables calc'!$R$24:$R$539,_xlfn.AGGREGATE(15,3,('Tables calc'!$V$24:$V$539=1)/('Tables calc'!$V$24:$V$539=1)*(ROW('Tables calc'!$V$24:$V$539)-ROW('Tables calc'!$V$23)),E467)))))</f>
        <v/>
      </c>
      <c r="B467" s="606" t="str" cm="1">
        <f t="array" ref="B467">IF(E467='Tables calc'!$U$1+1,"#",IF(B466="#","",IF(B466="","",INDEX('Tables calc'!$S$24:$S$539,_xlfn.AGGREGATE(15,3,('Tables calc'!$V$24:$V$539=1)/('Tables calc'!$V$24:$V$539=1)*(ROW('Tables calc'!$V$24:$V$539)-ROW('Tables calc'!$V$23)),E467)))))</f>
        <v/>
      </c>
      <c r="C467" s="607" t="str">
        <f t="shared" si="70"/>
        <v/>
      </c>
      <c r="D467" s="608" t="str" cm="1">
        <f t="array" ref="D467">IF(E467='Tables calc'!$U$1+1,'Tables calc'!$Y$24,IF(D466='Tables calc'!$Y$24,"",IF(D466="","",INDEX('Tables calc'!$T$24:$T$539,_xlfn.AGGREGATE(15,3,('Tables calc'!$V$24:$V$539=1)/('Tables calc'!$V$24:$V$539=1)*(ROW('Tables calc'!$V$24:$V$539)-ROW('Tables calc'!$V$23)),E467)))))</f>
        <v/>
      </c>
      <c r="E467" s="69">
        <v>466</v>
      </c>
      <c r="F467" s="69" t="str">
        <f t="shared" si="63"/>
        <v/>
      </c>
      <c r="G467" s="69" t="str">
        <f t="shared" si="64"/>
        <v/>
      </c>
      <c r="H467" s="69" t="str">
        <f t="shared" si="71"/>
        <v/>
      </c>
      <c r="I467" s="69" t="str">
        <f t="shared" si="65"/>
        <v/>
      </c>
      <c r="J467" s="69" t="str">
        <f t="shared" si="66"/>
        <v/>
      </c>
      <c r="K467" s="69" t="str">
        <f t="shared" si="67"/>
        <v/>
      </c>
      <c r="L467" s="69" t="str">
        <f t="shared" si="68"/>
        <v/>
      </c>
      <c r="M467" s="69" t="str">
        <f t="shared" si="69"/>
        <v/>
      </c>
    </row>
    <row r="468" spans="1:13" x14ac:dyDescent="0.3">
      <c r="A468" s="606" t="str" cm="1">
        <f t="array" ref="A468">IF(E468='Tables calc'!$U$1+1,"Totals:",IF(A467="Totals:","",IF(A467="","",INDEX('Tables calc'!$R$24:$R$539,_xlfn.AGGREGATE(15,3,('Tables calc'!$V$24:$V$539=1)/('Tables calc'!$V$24:$V$539=1)*(ROW('Tables calc'!$V$24:$V$539)-ROW('Tables calc'!$V$23)),E468)))))</f>
        <v/>
      </c>
      <c r="B468" s="606" t="str" cm="1">
        <f t="array" ref="B468">IF(E468='Tables calc'!$U$1+1,"#",IF(B467="#","",IF(B467="","",INDEX('Tables calc'!$S$24:$S$539,_xlfn.AGGREGATE(15,3,('Tables calc'!$V$24:$V$539=1)/('Tables calc'!$V$24:$V$539=1)*(ROW('Tables calc'!$V$24:$V$539)-ROW('Tables calc'!$V$23)),E468)))))</f>
        <v/>
      </c>
      <c r="C468" s="607" t="str">
        <f t="shared" si="70"/>
        <v/>
      </c>
      <c r="D468" s="608" t="str" cm="1">
        <f t="array" ref="D468">IF(E468='Tables calc'!$U$1+1,'Tables calc'!$Y$24,IF(D467='Tables calc'!$Y$24,"",IF(D467="","",INDEX('Tables calc'!$T$24:$T$539,_xlfn.AGGREGATE(15,3,('Tables calc'!$V$24:$V$539=1)/('Tables calc'!$V$24:$V$539=1)*(ROW('Tables calc'!$V$24:$V$539)-ROW('Tables calc'!$V$23)),E468)))))</f>
        <v/>
      </c>
      <c r="E468" s="69">
        <v>467</v>
      </c>
      <c r="F468" s="69" t="str">
        <f t="shared" si="63"/>
        <v/>
      </c>
      <c r="G468" s="69" t="str">
        <f t="shared" si="64"/>
        <v/>
      </c>
      <c r="H468" s="69" t="str">
        <f t="shared" si="71"/>
        <v/>
      </c>
      <c r="I468" s="69" t="str">
        <f t="shared" si="65"/>
        <v/>
      </c>
      <c r="J468" s="69" t="str">
        <f t="shared" si="66"/>
        <v/>
      </c>
      <c r="K468" s="69" t="str">
        <f t="shared" si="67"/>
        <v/>
      </c>
      <c r="L468" s="69" t="str">
        <f t="shared" si="68"/>
        <v/>
      </c>
      <c r="M468" s="69" t="str">
        <f t="shared" si="69"/>
        <v/>
      </c>
    </row>
    <row r="469" spans="1:13" x14ac:dyDescent="0.3">
      <c r="A469" s="606" t="str" cm="1">
        <f t="array" ref="A469">IF(E469='Tables calc'!$U$1+1,"Totals:",IF(A468="Totals:","",IF(A468="","",INDEX('Tables calc'!$R$24:$R$539,_xlfn.AGGREGATE(15,3,('Tables calc'!$V$24:$V$539=1)/('Tables calc'!$V$24:$V$539=1)*(ROW('Tables calc'!$V$24:$V$539)-ROW('Tables calc'!$V$23)),E469)))))</f>
        <v/>
      </c>
      <c r="B469" s="606" t="str" cm="1">
        <f t="array" ref="B469">IF(E469='Tables calc'!$U$1+1,"#",IF(B468="#","",IF(B468="","",INDEX('Tables calc'!$S$24:$S$539,_xlfn.AGGREGATE(15,3,('Tables calc'!$V$24:$V$539=1)/('Tables calc'!$V$24:$V$539=1)*(ROW('Tables calc'!$V$24:$V$539)-ROW('Tables calc'!$V$23)),E469)))))</f>
        <v/>
      </c>
      <c r="C469" s="607" t="str">
        <f t="shared" si="70"/>
        <v/>
      </c>
      <c r="D469" s="608" t="str" cm="1">
        <f t="array" ref="D469">IF(E469='Tables calc'!$U$1+1,'Tables calc'!$Y$24,IF(D468='Tables calc'!$Y$24,"",IF(D468="","",INDEX('Tables calc'!$T$24:$T$539,_xlfn.AGGREGATE(15,3,('Tables calc'!$V$24:$V$539=1)/('Tables calc'!$V$24:$V$539=1)*(ROW('Tables calc'!$V$24:$V$539)-ROW('Tables calc'!$V$23)),E469)))))</f>
        <v/>
      </c>
      <c r="E469" s="69">
        <v>468</v>
      </c>
      <c r="F469" s="69" t="str">
        <f t="shared" si="63"/>
        <v/>
      </c>
      <c r="G469" s="69" t="str">
        <f t="shared" si="64"/>
        <v/>
      </c>
      <c r="H469" s="69" t="str">
        <f t="shared" si="71"/>
        <v/>
      </c>
      <c r="I469" s="69" t="str">
        <f t="shared" si="65"/>
        <v/>
      </c>
      <c r="J469" s="69" t="str">
        <f t="shared" si="66"/>
        <v/>
      </c>
      <c r="K469" s="69" t="str">
        <f t="shared" si="67"/>
        <v/>
      </c>
      <c r="L469" s="69" t="str">
        <f t="shared" si="68"/>
        <v/>
      </c>
      <c r="M469" s="69" t="str">
        <f t="shared" si="69"/>
        <v/>
      </c>
    </row>
    <row r="470" spans="1:13" x14ac:dyDescent="0.3">
      <c r="A470" s="606" t="str" cm="1">
        <f t="array" ref="A470">IF(E470='Tables calc'!$U$1+1,"Totals:",IF(A469="Totals:","",IF(A469="","",INDEX('Tables calc'!$R$24:$R$539,_xlfn.AGGREGATE(15,3,('Tables calc'!$V$24:$V$539=1)/('Tables calc'!$V$24:$V$539=1)*(ROW('Tables calc'!$V$24:$V$539)-ROW('Tables calc'!$V$23)),E470)))))</f>
        <v/>
      </c>
      <c r="B470" s="606" t="str" cm="1">
        <f t="array" ref="B470">IF(E470='Tables calc'!$U$1+1,"#",IF(B469="#","",IF(B469="","",INDEX('Tables calc'!$S$24:$S$539,_xlfn.AGGREGATE(15,3,('Tables calc'!$V$24:$V$539=1)/('Tables calc'!$V$24:$V$539=1)*(ROW('Tables calc'!$V$24:$V$539)-ROW('Tables calc'!$V$23)),E470)))))</f>
        <v/>
      </c>
      <c r="C470" s="607" t="str">
        <f t="shared" si="70"/>
        <v/>
      </c>
      <c r="D470" s="608" t="str" cm="1">
        <f t="array" ref="D470">IF(E470='Tables calc'!$U$1+1,'Tables calc'!$Y$24,IF(D469='Tables calc'!$Y$24,"",IF(D469="","",INDEX('Tables calc'!$T$24:$T$539,_xlfn.AGGREGATE(15,3,('Tables calc'!$V$24:$V$539=1)/('Tables calc'!$V$24:$V$539=1)*(ROW('Tables calc'!$V$24:$V$539)-ROW('Tables calc'!$V$23)),E470)))))</f>
        <v/>
      </c>
      <c r="E470" s="69">
        <v>469</v>
      </c>
      <c r="F470" s="69" t="str">
        <f t="shared" si="63"/>
        <v/>
      </c>
      <c r="G470" s="69" t="str">
        <f t="shared" si="64"/>
        <v/>
      </c>
      <c r="H470" s="69" t="str">
        <f t="shared" si="71"/>
        <v/>
      </c>
      <c r="I470" s="69" t="str">
        <f t="shared" si="65"/>
        <v/>
      </c>
      <c r="J470" s="69" t="str">
        <f t="shared" si="66"/>
        <v/>
      </c>
      <c r="K470" s="69" t="str">
        <f t="shared" si="67"/>
        <v/>
      </c>
      <c r="L470" s="69" t="str">
        <f t="shared" si="68"/>
        <v/>
      </c>
      <c r="M470" s="69" t="str">
        <f t="shared" si="69"/>
        <v/>
      </c>
    </row>
    <row r="471" spans="1:13" x14ac:dyDescent="0.3">
      <c r="A471" s="606" t="str" cm="1">
        <f t="array" ref="A471">IF(E471='Tables calc'!$U$1+1,"Totals:",IF(A470="Totals:","",IF(A470="","",INDEX('Tables calc'!$R$24:$R$539,_xlfn.AGGREGATE(15,3,('Tables calc'!$V$24:$V$539=1)/('Tables calc'!$V$24:$V$539=1)*(ROW('Tables calc'!$V$24:$V$539)-ROW('Tables calc'!$V$23)),E471)))))</f>
        <v/>
      </c>
      <c r="B471" s="606" t="str" cm="1">
        <f t="array" ref="B471">IF(E471='Tables calc'!$U$1+1,"#",IF(B470="#","",IF(B470="","",INDEX('Tables calc'!$S$24:$S$539,_xlfn.AGGREGATE(15,3,('Tables calc'!$V$24:$V$539=1)/('Tables calc'!$V$24:$V$539=1)*(ROW('Tables calc'!$V$24:$V$539)-ROW('Tables calc'!$V$23)),E471)))))</f>
        <v/>
      </c>
      <c r="C471" s="607" t="str">
        <f t="shared" si="70"/>
        <v/>
      </c>
      <c r="D471" s="608" t="str" cm="1">
        <f t="array" ref="D471">IF(E471='Tables calc'!$U$1+1,'Tables calc'!$Y$24,IF(D470='Tables calc'!$Y$24,"",IF(D470="","",INDEX('Tables calc'!$T$24:$T$539,_xlfn.AGGREGATE(15,3,('Tables calc'!$V$24:$V$539=1)/('Tables calc'!$V$24:$V$539=1)*(ROW('Tables calc'!$V$24:$V$539)-ROW('Tables calc'!$V$23)),E471)))))</f>
        <v/>
      </c>
      <c r="E471" s="69">
        <v>470</v>
      </c>
      <c r="F471" s="69" t="str">
        <f t="shared" si="63"/>
        <v/>
      </c>
      <c r="G471" s="69" t="str">
        <f t="shared" si="64"/>
        <v/>
      </c>
      <c r="H471" s="69" t="str">
        <f t="shared" si="71"/>
        <v/>
      </c>
      <c r="I471" s="69" t="str">
        <f t="shared" si="65"/>
        <v/>
      </c>
      <c r="J471" s="69" t="str">
        <f t="shared" si="66"/>
        <v/>
      </c>
      <c r="K471" s="69" t="str">
        <f t="shared" si="67"/>
        <v/>
      </c>
      <c r="L471" s="69" t="str">
        <f t="shared" si="68"/>
        <v/>
      </c>
      <c r="M471" s="69" t="str">
        <f t="shared" si="69"/>
        <v/>
      </c>
    </row>
    <row r="472" spans="1:13" x14ac:dyDescent="0.3">
      <c r="A472" s="606" t="str" cm="1">
        <f t="array" ref="A472">IF(E472='Tables calc'!$U$1+1,"Totals:",IF(A471="Totals:","",IF(A471="","",INDEX('Tables calc'!$R$24:$R$539,_xlfn.AGGREGATE(15,3,('Tables calc'!$V$24:$V$539=1)/('Tables calc'!$V$24:$V$539=1)*(ROW('Tables calc'!$V$24:$V$539)-ROW('Tables calc'!$V$23)),E472)))))</f>
        <v/>
      </c>
      <c r="B472" s="606" t="str" cm="1">
        <f t="array" ref="B472">IF(E472='Tables calc'!$U$1+1,"#",IF(B471="#","",IF(B471="","",INDEX('Tables calc'!$S$24:$S$539,_xlfn.AGGREGATE(15,3,('Tables calc'!$V$24:$V$539=1)/('Tables calc'!$V$24:$V$539=1)*(ROW('Tables calc'!$V$24:$V$539)-ROW('Tables calc'!$V$23)),E472)))))</f>
        <v/>
      </c>
      <c r="C472" s="607" t="str">
        <f t="shared" si="70"/>
        <v/>
      </c>
      <c r="D472" s="608" t="str" cm="1">
        <f t="array" ref="D472">IF(E472='Tables calc'!$U$1+1,'Tables calc'!$Y$24,IF(D471='Tables calc'!$Y$24,"",IF(D471="","",INDEX('Tables calc'!$T$24:$T$539,_xlfn.AGGREGATE(15,3,('Tables calc'!$V$24:$V$539=1)/('Tables calc'!$V$24:$V$539=1)*(ROW('Tables calc'!$V$24:$V$539)-ROW('Tables calc'!$V$23)),E472)))))</f>
        <v/>
      </c>
      <c r="E472" s="69">
        <v>471</v>
      </c>
      <c r="F472" s="69" t="str">
        <f t="shared" si="63"/>
        <v/>
      </c>
      <c r="G472" s="69" t="str">
        <f t="shared" si="64"/>
        <v/>
      </c>
      <c r="H472" s="69" t="str">
        <f t="shared" si="71"/>
        <v/>
      </c>
      <c r="I472" s="69" t="str">
        <f t="shared" si="65"/>
        <v/>
      </c>
      <c r="J472" s="69" t="str">
        <f t="shared" si="66"/>
        <v/>
      </c>
      <c r="K472" s="69" t="str">
        <f t="shared" si="67"/>
        <v/>
      </c>
      <c r="L472" s="69" t="str">
        <f t="shared" si="68"/>
        <v/>
      </c>
      <c r="M472" s="69" t="str">
        <f t="shared" si="69"/>
        <v/>
      </c>
    </row>
    <row r="473" spans="1:13" x14ac:dyDescent="0.3">
      <c r="A473" s="606" t="str" cm="1">
        <f t="array" ref="A473">IF(E473='Tables calc'!$U$1+1,"Totals:",IF(A472="Totals:","",IF(A472="","",INDEX('Tables calc'!$R$24:$R$539,_xlfn.AGGREGATE(15,3,('Tables calc'!$V$24:$V$539=1)/('Tables calc'!$V$24:$V$539=1)*(ROW('Tables calc'!$V$24:$V$539)-ROW('Tables calc'!$V$23)),E473)))))</f>
        <v/>
      </c>
      <c r="B473" s="606" t="str" cm="1">
        <f t="array" ref="B473">IF(E473='Tables calc'!$U$1+1,"#",IF(B472="#","",IF(B472="","",INDEX('Tables calc'!$S$24:$S$539,_xlfn.AGGREGATE(15,3,('Tables calc'!$V$24:$V$539=1)/('Tables calc'!$V$24:$V$539=1)*(ROW('Tables calc'!$V$24:$V$539)-ROW('Tables calc'!$V$23)),E473)))))</f>
        <v/>
      </c>
      <c r="C473" s="607" t="str">
        <f t="shared" si="70"/>
        <v/>
      </c>
      <c r="D473" s="608" t="str" cm="1">
        <f t="array" ref="D473">IF(E473='Tables calc'!$U$1+1,'Tables calc'!$Y$24,IF(D472='Tables calc'!$Y$24,"",IF(D472="","",INDEX('Tables calc'!$T$24:$T$539,_xlfn.AGGREGATE(15,3,('Tables calc'!$V$24:$V$539=1)/('Tables calc'!$V$24:$V$539=1)*(ROW('Tables calc'!$V$24:$V$539)-ROW('Tables calc'!$V$23)),E473)))))</f>
        <v/>
      </c>
      <c r="E473" s="69">
        <v>472</v>
      </c>
      <c r="F473" s="69" t="str">
        <f t="shared" si="63"/>
        <v/>
      </c>
      <c r="G473" s="69" t="str">
        <f t="shared" si="64"/>
        <v/>
      </c>
      <c r="H473" s="69" t="str">
        <f t="shared" si="71"/>
        <v/>
      </c>
      <c r="I473" s="69" t="str">
        <f t="shared" si="65"/>
        <v/>
      </c>
      <c r="J473" s="69" t="str">
        <f t="shared" si="66"/>
        <v/>
      </c>
      <c r="K473" s="69" t="str">
        <f t="shared" si="67"/>
        <v/>
      </c>
      <c r="L473" s="69" t="str">
        <f t="shared" si="68"/>
        <v/>
      </c>
      <c r="M473" s="69" t="str">
        <f t="shared" si="69"/>
        <v/>
      </c>
    </row>
    <row r="474" spans="1:13" x14ac:dyDescent="0.3">
      <c r="A474" s="606" t="str" cm="1">
        <f t="array" ref="A474">IF(E474='Tables calc'!$U$1+1,"Totals:",IF(A473="Totals:","",IF(A473="","",INDEX('Tables calc'!$R$24:$R$539,_xlfn.AGGREGATE(15,3,('Tables calc'!$V$24:$V$539=1)/('Tables calc'!$V$24:$V$539=1)*(ROW('Tables calc'!$V$24:$V$539)-ROW('Tables calc'!$V$23)),E474)))))</f>
        <v/>
      </c>
      <c r="B474" s="606" t="str" cm="1">
        <f t="array" ref="B474">IF(E474='Tables calc'!$U$1+1,"#",IF(B473="#","",IF(B473="","",INDEX('Tables calc'!$S$24:$S$539,_xlfn.AGGREGATE(15,3,('Tables calc'!$V$24:$V$539=1)/('Tables calc'!$V$24:$V$539=1)*(ROW('Tables calc'!$V$24:$V$539)-ROW('Tables calc'!$V$23)),E474)))))</f>
        <v/>
      </c>
      <c r="C474" s="607" t="str">
        <f t="shared" si="70"/>
        <v/>
      </c>
      <c r="D474" s="608" t="str" cm="1">
        <f t="array" ref="D474">IF(E474='Tables calc'!$U$1+1,'Tables calc'!$Y$24,IF(D473='Tables calc'!$Y$24,"",IF(D473="","",INDEX('Tables calc'!$T$24:$T$539,_xlfn.AGGREGATE(15,3,('Tables calc'!$V$24:$V$539=1)/('Tables calc'!$V$24:$V$539=1)*(ROW('Tables calc'!$V$24:$V$539)-ROW('Tables calc'!$V$23)),E474)))))</f>
        <v/>
      </c>
      <c r="E474" s="69">
        <v>473</v>
      </c>
      <c r="F474" s="69" t="str">
        <f t="shared" si="63"/>
        <v/>
      </c>
      <c r="G474" s="69" t="str">
        <f t="shared" si="64"/>
        <v/>
      </c>
      <c r="H474" s="69" t="str">
        <f t="shared" si="71"/>
        <v/>
      </c>
      <c r="I474" s="69" t="str">
        <f t="shared" si="65"/>
        <v/>
      </c>
      <c r="J474" s="69" t="str">
        <f t="shared" si="66"/>
        <v/>
      </c>
      <c r="K474" s="69" t="str">
        <f t="shared" si="67"/>
        <v/>
      </c>
      <c r="L474" s="69" t="str">
        <f t="shared" si="68"/>
        <v/>
      </c>
      <c r="M474" s="69" t="str">
        <f t="shared" si="69"/>
        <v/>
      </c>
    </row>
    <row r="475" spans="1:13" x14ac:dyDescent="0.3">
      <c r="A475" s="606" t="str" cm="1">
        <f t="array" ref="A475">IF(E475='Tables calc'!$U$1+1,"Totals:",IF(A474="Totals:","",IF(A474="","",INDEX('Tables calc'!$R$24:$R$539,_xlfn.AGGREGATE(15,3,('Tables calc'!$V$24:$V$539=1)/('Tables calc'!$V$24:$V$539=1)*(ROW('Tables calc'!$V$24:$V$539)-ROW('Tables calc'!$V$23)),E475)))))</f>
        <v/>
      </c>
      <c r="B475" s="606" t="str" cm="1">
        <f t="array" ref="B475">IF(E475='Tables calc'!$U$1+1,"#",IF(B474="#","",IF(B474="","",INDEX('Tables calc'!$S$24:$S$539,_xlfn.AGGREGATE(15,3,('Tables calc'!$V$24:$V$539=1)/('Tables calc'!$V$24:$V$539=1)*(ROW('Tables calc'!$V$24:$V$539)-ROW('Tables calc'!$V$23)),E475)))))</f>
        <v/>
      </c>
      <c r="C475" s="607" t="str">
        <f t="shared" si="70"/>
        <v/>
      </c>
      <c r="D475" s="608" t="str" cm="1">
        <f t="array" ref="D475">IF(E475='Tables calc'!$U$1+1,'Tables calc'!$Y$24,IF(D474='Tables calc'!$Y$24,"",IF(D474="","",INDEX('Tables calc'!$T$24:$T$539,_xlfn.AGGREGATE(15,3,('Tables calc'!$V$24:$V$539=1)/('Tables calc'!$V$24:$V$539=1)*(ROW('Tables calc'!$V$24:$V$539)-ROW('Tables calc'!$V$23)),E475)))))</f>
        <v/>
      </c>
      <c r="E475" s="69">
        <v>474</v>
      </c>
      <c r="F475" s="69" t="str">
        <f t="shared" si="63"/>
        <v/>
      </c>
      <c r="G475" s="69" t="str">
        <f t="shared" si="64"/>
        <v/>
      </c>
      <c r="H475" s="69" t="str">
        <f t="shared" si="71"/>
        <v/>
      </c>
      <c r="I475" s="69" t="str">
        <f t="shared" si="65"/>
        <v/>
      </c>
      <c r="J475" s="69" t="str">
        <f t="shared" si="66"/>
        <v/>
      </c>
      <c r="K475" s="69" t="str">
        <f t="shared" si="67"/>
        <v/>
      </c>
      <c r="L475" s="69" t="str">
        <f t="shared" si="68"/>
        <v/>
      </c>
      <c r="M475" s="69" t="str">
        <f t="shared" si="69"/>
        <v/>
      </c>
    </row>
    <row r="476" spans="1:13" x14ac:dyDescent="0.3">
      <c r="A476" s="606" t="str" cm="1">
        <f t="array" ref="A476">IF(E476='Tables calc'!$U$1+1,"Totals:",IF(A475="Totals:","",IF(A475="","",INDEX('Tables calc'!$R$24:$R$539,_xlfn.AGGREGATE(15,3,('Tables calc'!$V$24:$V$539=1)/('Tables calc'!$V$24:$V$539=1)*(ROW('Tables calc'!$V$24:$V$539)-ROW('Tables calc'!$V$23)),E476)))))</f>
        <v/>
      </c>
      <c r="B476" s="606" t="str" cm="1">
        <f t="array" ref="B476">IF(E476='Tables calc'!$U$1+1,"#",IF(B475="#","",IF(B475="","",INDEX('Tables calc'!$S$24:$S$539,_xlfn.AGGREGATE(15,3,('Tables calc'!$V$24:$V$539=1)/('Tables calc'!$V$24:$V$539=1)*(ROW('Tables calc'!$V$24:$V$539)-ROW('Tables calc'!$V$23)),E476)))))</f>
        <v/>
      </c>
      <c r="C476" s="607" t="str">
        <f t="shared" si="70"/>
        <v/>
      </c>
      <c r="D476" s="608" t="str" cm="1">
        <f t="array" ref="D476">IF(E476='Tables calc'!$U$1+1,'Tables calc'!$Y$24,IF(D475='Tables calc'!$Y$24,"",IF(D475="","",INDEX('Tables calc'!$T$24:$T$539,_xlfn.AGGREGATE(15,3,('Tables calc'!$V$24:$V$539=1)/('Tables calc'!$V$24:$V$539=1)*(ROW('Tables calc'!$V$24:$V$539)-ROW('Tables calc'!$V$23)),E476)))))</f>
        <v/>
      </c>
      <c r="E476" s="69">
        <v>475</v>
      </c>
      <c r="F476" s="69" t="str">
        <f t="shared" si="63"/>
        <v/>
      </c>
      <c r="G476" s="69" t="str">
        <f t="shared" si="64"/>
        <v/>
      </c>
      <c r="H476" s="69" t="str">
        <f t="shared" si="71"/>
        <v/>
      </c>
      <c r="I476" s="69" t="str">
        <f t="shared" si="65"/>
        <v/>
      </c>
      <c r="J476" s="69" t="str">
        <f t="shared" si="66"/>
        <v/>
      </c>
      <c r="K476" s="69" t="str">
        <f t="shared" si="67"/>
        <v/>
      </c>
      <c r="L476" s="69" t="str">
        <f t="shared" si="68"/>
        <v/>
      </c>
      <c r="M476" s="69" t="str">
        <f t="shared" si="69"/>
        <v/>
      </c>
    </row>
    <row r="477" spans="1:13" x14ac:dyDescent="0.3">
      <c r="A477" s="606" t="str" cm="1">
        <f t="array" ref="A477">IF(E477='Tables calc'!$U$1+1,"Totals:",IF(A476="Totals:","",IF(A476="","",INDEX('Tables calc'!$R$24:$R$539,_xlfn.AGGREGATE(15,3,('Tables calc'!$V$24:$V$539=1)/('Tables calc'!$V$24:$V$539=1)*(ROW('Tables calc'!$V$24:$V$539)-ROW('Tables calc'!$V$23)),E477)))))</f>
        <v/>
      </c>
      <c r="B477" s="606" t="str" cm="1">
        <f t="array" ref="B477">IF(E477='Tables calc'!$U$1+1,"#",IF(B476="#","",IF(B476="","",INDEX('Tables calc'!$S$24:$S$539,_xlfn.AGGREGATE(15,3,('Tables calc'!$V$24:$V$539=1)/('Tables calc'!$V$24:$V$539=1)*(ROW('Tables calc'!$V$24:$V$539)-ROW('Tables calc'!$V$23)),E477)))))</f>
        <v/>
      </c>
      <c r="C477" s="607" t="str">
        <f t="shared" si="70"/>
        <v/>
      </c>
      <c r="D477" s="608" t="str" cm="1">
        <f t="array" ref="D477">IF(E477='Tables calc'!$U$1+1,'Tables calc'!$Y$24,IF(D476='Tables calc'!$Y$24,"",IF(D476="","",INDEX('Tables calc'!$T$24:$T$539,_xlfn.AGGREGATE(15,3,('Tables calc'!$V$24:$V$539=1)/('Tables calc'!$V$24:$V$539=1)*(ROW('Tables calc'!$V$24:$V$539)-ROW('Tables calc'!$V$23)),E477)))))</f>
        <v/>
      </c>
      <c r="E477" s="69">
        <v>476</v>
      </c>
      <c r="F477" s="69" t="str">
        <f t="shared" si="63"/>
        <v/>
      </c>
      <c r="G477" s="69" t="str">
        <f t="shared" si="64"/>
        <v/>
      </c>
      <c r="H477" s="69" t="str">
        <f t="shared" si="71"/>
        <v/>
      </c>
      <c r="I477" s="69" t="str">
        <f t="shared" si="65"/>
        <v/>
      </c>
      <c r="J477" s="69" t="str">
        <f t="shared" si="66"/>
        <v/>
      </c>
      <c r="K477" s="69" t="str">
        <f t="shared" si="67"/>
        <v/>
      </c>
      <c r="L477" s="69" t="str">
        <f t="shared" si="68"/>
        <v/>
      </c>
      <c r="M477" s="69" t="str">
        <f t="shared" si="69"/>
        <v/>
      </c>
    </row>
    <row r="478" spans="1:13" x14ac:dyDescent="0.3">
      <c r="A478" s="606" t="str" cm="1">
        <f t="array" ref="A478">IF(E478='Tables calc'!$U$1+1,"Totals:",IF(A477="Totals:","",IF(A477="","",INDEX('Tables calc'!$R$24:$R$539,_xlfn.AGGREGATE(15,3,('Tables calc'!$V$24:$V$539=1)/('Tables calc'!$V$24:$V$539=1)*(ROW('Tables calc'!$V$24:$V$539)-ROW('Tables calc'!$V$23)),E478)))))</f>
        <v/>
      </c>
      <c r="B478" s="606" t="str" cm="1">
        <f t="array" ref="B478">IF(E478='Tables calc'!$U$1+1,"#",IF(B477="#","",IF(B477="","",INDEX('Tables calc'!$S$24:$S$539,_xlfn.AGGREGATE(15,3,('Tables calc'!$V$24:$V$539=1)/('Tables calc'!$V$24:$V$539=1)*(ROW('Tables calc'!$V$24:$V$539)-ROW('Tables calc'!$V$23)),E478)))))</f>
        <v/>
      </c>
      <c r="C478" s="607" t="str">
        <f t="shared" si="70"/>
        <v/>
      </c>
      <c r="D478" s="608" t="str" cm="1">
        <f t="array" ref="D478">IF(E478='Tables calc'!$U$1+1,'Tables calc'!$Y$24,IF(D477='Tables calc'!$Y$24,"",IF(D477="","",INDEX('Tables calc'!$T$24:$T$539,_xlfn.AGGREGATE(15,3,('Tables calc'!$V$24:$V$539=1)/('Tables calc'!$V$24:$V$539=1)*(ROW('Tables calc'!$V$24:$V$539)-ROW('Tables calc'!$V$23)),E478)))))</f>
        <v/>
      </c>
      <c r="E478" s="69">
        <v>477</v>
      </c>
      <c r="F478" s="69" t="str">
        <f t="shared" si="63"/>
        <v/>
      </c>
      <c r="G478" s="69" t="str">
        <f t="shared" si="64"/>
        <v/>
      </c>
      <c r="H478" s="69" t="str">
        <f t="shared" si="71"/>
        <v/>
      </c>
      <c r="I478" s="69" t="str">
        <f t="shared" si="65"/>
        <v/>
      </c>
      <c r="J478" s="69" t="str">
        <f t="shared" si="66"/>
        <v/>
      </c>
      <c r="K478" s="69" t="str">
        <f t="shared" si="67"/>
        <v/>
      </c>
      <c r="L478" s="69" t="str">
        <f t="shared" si="68"/>
        <v/>
      </c>
      <c r="M478" s="69" t="str">
        <f t="shared" si="69"/>
        <v/>
      </c>
    </row>
    <row r="479" spans="1:13" x14ac:dyDescent="0.3">
      <c r="A479" s="606" t="str" cm="1">
        <f t="array" ref="A479">IF(E479='Tables calc'!$U$1+1,"Totals:",IF(A478="Totals:","",IF(A478="","",INDEX('Tables calc'!$R$24:$R$539,_xlfn.AGGREGATE(15,3,('Tables calc'!$V$24:$V$539=1)/('Tables calc'!$V$24:$V$539=1)*(ROW('Tables calc'!$V$24:$V$539)-ROW('Tables calc'!$V$23)),E479)))))</f>
        <v/>
      </c>
      <c r="B479" s="606" t="str" cm="1">
        <f t="array" ref="B479">IF(E479='Tables calc'!$U$1+1,"#",IF(B478="#","",IF(B478="","",INDEX('Tables calc'!$S$24:$S$539,_xlfn.AGGREGATE(15,3,('Tables calc'!$V$24:$V$539=1)/('Tables calc'!$V$24:$V$539=1)*(ROW('Tables calc'!$V$24:$V$539)-ROW('Tables calc'!$V$23)),E479)))))</f>
        <v/>
      </c>
      <c r="C479" s="607" t="str">
        <f t="shared" si="70"/>
        <v/>
      </c>
      <c r="D479" s="608" t="str" cm="1">
        <f t="array" ref="D479">IF(E479='Tables calc'!$U$1+1,'Tables calc'!$Y$24,IF(D478='Tables calc'!$Y$24,"",IF(D478="","",INDEX('Tables calc'!$T$24:$T$539,_xlfn.AGGREGATE(15,3,('Tables calc'!$V$24:$V$539=1)/('Tables calc'!$V$24:$V$539=1)*(ROW('Tables calc'!$V$24:$V$539)-ROW('Tables calc'!$V$23)),E479)))))</f>
        <v/>
      </c>
      <c r="E479" s="69">
        <v>478</v>
      </c>
      <c r="F479" s="69" t="str">
        <f t="shared" si="63"/>
        <v/>
      </c>
      <c r="G479" s="69" t="str">
        <f t="shared" si="64"/>
        <v/>
      </c>
      <c r="H479" s="69" t="str">
        <f t="shared" si="71"/>
        <v/>
      </c>
      <c r="I479" s="69" t="str">
        <f t="shared" si="65"/>
        <v/>
      </c>
      <c r="J479" s="69" t="str">
        <f t="shared" si="66"/>
        <v/>
      </c>
      <c r="K479" s="69" t="str">
        <f t="shared" si="67"/>
        <v/>
      </c>
      <c r="L479" s="69" t="str">
        <f t="shared" si="68"/>
        <v/>
      </c>
      <c r="M479" s="69" t="str">
        <f t="shared" si="69"/>
        <v/>
      </c>
    </row>
    <row r="480" spans="1:13" x14ac:dyDescent="0.3">
      <c r="A480" s="606" t="str" cm="1">
        <f t="array" ref="A480">IF(E480='Tables calc'!$U$1+1,"Totals:",IF(A479="Totals:","",IF(A479="","",INDEX('Tables calc'!$R$24:$R$539,_xlfn.AGGREGATE(15,3,('Tables calc'!$V$24:$V$539=1)/('Tables calc'!$V$24:$V$539=1)*(ROW('Tables calc'!$V$24:$V$539)-ROW('Tables calc'!$V$23)),E480)))))</f>
        <v/>
      </c>
      <c r="B480" s="606" t="str" cm="1">
        <f t="array" ref="B480">IF(E480='Tables calc'!$U$1+1,"#",IF(B479="#","",IF(B479="","",INDEX('Tables calc'!$S$24:$S$539,_xlfn.AGGREGATE(15,3,('Tables calc'!$V$24:$V$539=1)/('Tables calc'!$V$24:$V$539=1)*(ROW('Tables calc'!$V$24:$V$539)-ROW('Tables calc'!$V$23)),E480)))))</f>
        <v/>
      </c>
      <c r="C480" s="607" t="str">
        <f t="shared" si="70"/>
        <v/>
      </c>
      <c r="D480" s="608" t="str" cm="1">
        <f t="array" ref="D480">IF(E480='Tables calc'!$U$1+1,'Tables calc'!$Y$24,IF(D479='Tables calc'!$Y$24,"",IF(D479="","",INDEX('Tables calc'!$T$24:$T$539,_xlfn.AGGREGATE(15,3,('Tables calc'!$V$24:$V$539=1)/('Tables calc'!$V$24:$V$539=1)*(ROW('Tables calc'!$V$24:$V$539)-ROW('Tables calc'!$V$23)),E480)))))</f>
        <v/>
      </c>
      <c r="E480" s="69">
        <v>479</v>
      </c>
      <c r="F480" s="69" t="str">
        <f t="shared" si="63"/>
        <v/>
      </c>
      <c r="G480" s="69" t="str">
        <f t="shared" si="64"/>
        <v/>
      </c>
      <c r="H480" s="69" t="str">
        <f t="shared" si="71"/>
        <v/>
      </c>
      <c r="I480" s="69" t="str">
        <f t="shared" si="65"/>
        <v/>
      </c>
      <c r="J480" s="69" t="str">
        <f t="shared" si="66"/>
        <v/>
      </c>
      <c r="K480" s="69" t="str">
        <f t="shared" si="67"/>
        <v/>
      </c>
      <c r="L480" s="69" t="str">
        <f t="shared" si="68"/>
        <v/>
      </c>
      <c r="M480" s="69" t="str">
        <f t="shared" si="69"/>
        <v/>
      </c>
    </row>
    <row r="481" spans="1:13" x14ac:dyDescent="0.3">
      <c r="A481" s="606" t="str" cm="1">
        <f t="array" ref="A481">IF(E481='Tables calc'!$U$1+1,"Totals:",IF(A480="Totals:","",IF(A480="","",INDEX('Tables calc'!$R$24:$R$539,_xlfn.AGGREGATE(15,3,('Tables calc'!$V$24:$V$539=1)/('Tables calc'!$V$24:$V$539=1)*(ROW('Tables calc'!$V$24:$V$539)-ROW('Tables calc'!$V$23)),E481)))))</f>
        <v/>
      </c>
      <c r="B481" s="606" t="str" cm="1">
        <f t="array" ref="B481">IF(E481='Tables calc'!$U$1+1,"#",IF(B480="#","",IF(B480="","",INDEX('Tables calc'!$S$24:$S$539,_xlfn.AGGREGATE(15,3,('Tables calc'!$V$24:$V$539=1)/('Tables calc'!$V$24:$V$539=1)*(ROW('Tables calc'!$V$24:$V$539)-ROW('Tables calc'!$V$23)),E481)))))</f>
        <v/>
      </c>
      <c r="C481" s="607" t="str">
        <f t="shared" si="70"/>
        <v/>
      </c>
      <c r="D481" s="608" t="str" cm="1">
        <f t="array" ref="D481">IF(E481='Tables calc'!$U$1+1,'Tables calc'!$Y$24,IF(D480='Tables calc'!$Y$24,"",IF(D480="","",INDEX('Tables calc'!$T$24:$T$539,_xlfn.AGGREGATE(15,3,('Tables calc'!$V$24:$V$539=1)/('Tables calc'!$V$24:$V$539=1)*(ROW('Tables calc'!$V$24:$V$539)-ROW('Tables calc'!$V$23)),E481)))))</f>
        <v/>
      </c>
      <c r="E481" s="69">
        <v>480</v>
      </c>
      <c r="F481" s="69" t="str">
        <f t="shared" si="63"/>
        <v/>
      </c>
      <c r="G481" s="69" t="str">
        <f t="shared" si="64"/>
        <v/>
      </c>
      <c r="H481" s="69" t="str">
        <f t="shared" si="71"/>
        <v/>
      </c>
      <c r="I481" s="69" t="str">
        <f t="shared" si="65"/>
        <v/>
      </c>
      <c r="J481" s="69" t="str">
        <f t="shared" si="66"/>
        <v/>
      </c>
      <c r="K481" s="69" t="str">
        <f t="shared" si="67"/>
        <v/>
      </c>
      <c r="L481" s="69" t="str">
        <f t="shared" si="68"/>
        <v/>
      </c>
      <c r="M481" s="69" t="str">
        <f t="shared" si="69"/>
        <v/>
      </c>
    </row>
    <row r="482" spans="1:13" x14ac:dyDescent="0.3">
      <c r="A482" s="606" t="str" cm="1">
        <f t="array" ref="A482">IF(E482='Tables calc'!$U$1+1,"Totals:",IF(A481="Totals:","",IF(A481="","",INDEX('Tables calc'!$R$24:$R$539,_xlfn.AGGREGATE(15,3,('Tables calc'!$V$24:$V$539=1)/('Tables calc'!$V$24:$V$539=1)*(ROW('Tables calc'!$V$24:$V$539)-ROW('Tables calc'!$V$23)),E482)))))</f>
        <v/>
      </c>
      <c r="B482" s="606" t="str" cm="1">
        <f t="array" ref="B482">IF(E482='Tables calc'!$U$1+1,"#",IF(B481="#","",IF(B481="","",INDEX('Tables calc'!$S$24:$S$539,_xlfn.AGGREGATE(15,3,('Tables calc'!$V$24:$V$539=1)/('Tables calc'!$V$24:$V$539=1)*(ROW('Tables calc'!$V$24:$V$539)-ROW('Tables calc'!$V$23)),E482)))))</f>
        <v/>
      </c>
      <c r="C482" s="607" t="str">
        <f t="shared" si="70"/>
        <v/>
      </c>
      <c r="D482" s="608" t="str" cm="1">
        <f t="array" ref="D482">IF(E482='Tables calc'!$U$1+1,'Tables calc'!$Y$24,IF(D481='Tables calc'!$Y$24,"",IF(D481="","",INDEX('Tables calc'!$T$24:$T$539,_xlfn.AGGREGATE(15,3,('Tables calc'!$V$24:$V$539=1)/('Tables calc'!$V$24:$V$539=1)*(ROW('Tables calc'!$V$24:$V$539)-ROW('Tables calc'!$V$23)),E482)))))</f>
        <v/>
      </c>
      <c r="E482" s="69">
        <v>481</v>
      </c>
      <c r="F482" s="69" t="str">
        <f t="shared" si="63"/>
        <v/>
      </c>
      <c r="G482" s="69" t="str">
        <f t="shared" si="64"/>
        <v/>
      </c>
      <c r="H482" s="69" t="str">
        <f t="shared" si="71"/>
        <v/>
      </c>
      <c r="I482" s="69" t="str">
        <f t="shared" si="65"/>
        <v/>
      </c>
      <c r="J482" s="69" t="str">
        <f t="shared" si="66"/>
        <v/>
      </c>
      <c r="K482" s="69" t="str">
        <f t="shared" si="67"/>
        <v/>
      </c>
      <c r="L482" s="69" t="str">
        <f t="shared" si="68"/>
        <v/>
      </c>
      <c r="M482" s="69" t="str">
        <f t="shared" si="69"/>
        <v/>
      </c>
    </row>
    <row r="483" spans="1:13" x14ac:dyDescent="0.3">
      <c r="A483" s="606" t="str" cm="1">
        <f t="array" ref="A483">IF(E483='Tables calc'!$U$1+1,"Totals:",IF(A482="Totals:","",IF(A482="","",INDEX('Tables calc'!$R$24:$R$539,_xlfn.AGGREGATE(15,3,('Tables calc'!$V$24:$V$539=1)/('Tables calc'!$V$24:$V$539=1)*(ROW('Tables calc'!$V$24:$V$539)-ROW('Tables calc'!$V$23)),E483)))))</f>
        <v/>
      </c>
      <c r="B483" s="606" t="str" cm="1">
        <f t="array" ref="B483">IF(E483='Tables calc'!$U$1+1,"#",IF(B482="#","",IF(B482="","",INDEX('Tables calc'!$S$24:$S$539,_xlfn.AGGREGATE(15,3,('Tables calc'!$V$24:$V$539=1)/('Tables calc'!$V$24:$V$539=1)*(ROW('Tables calc'!$V$24:$V$539)-ROW('Tables calc'!$V$23)),E483)))))</f>
        <v/>
      </c>
      <c r="C483" s="607" t="str">
        <f t="shared" si="70"/>
        <v/>
      </c>
      <c r="D483" s="608" t="str" cm="1">
        <f t="array" ref="D483">IF(E483='Tables calc'!$U$1+1,'Tables calc'!$Y$24,IF(D482='Tables calc'!$Y$24,"",IF(D482="","",INDEX('Tables calc'!$T$24:$T$539,_xlfn.AGGREGATE(15,3,('Tables calc'!$V$24:$V$539=1)/('Tables calc'!$V$24:$V$539=1)*(ROW('Tables calc'!$V$24:$V$539)-ROW('Tables calc'!$V$23)),E483)))))</f>
        <v/>
      </c>
      <c r="E483" s="69">
        <v>482</v>
      </c>
      <c r="F483" s="69" t="str">
        <f t="shared" si="63"/>
        <v/>
      </c>
      <c r="G483" s="69" t="str">
        <f t="shared" si="64"/>
        <v/>
      </c>
      <c r="H483" s="69" t="str">
        <f t="shared" si="71"/>
        <v/>
      </c>
      <c r="I483" s="69" t="str">
        <f t="shared" si="65"/>
        <v/>
      </c>
      <c r="J483" s="69" t="str">
        <f t="shared" si="66"/>
        <v/>
      </c>
      <c r="K483" s="69" t="str">
        <f t="shared" si="67"/>
        <v/>
      </c>
      <c r="L483" s="69" t="str">
        <f t="shared" si="68"/>
        <v/>
      </c>
      <c r="M483" s="69" t="str">
        <f t="shared" si="69"/>
        <v/>
      </c>
    </row>
    <row r="484" spans="1:13" x14ac:dyDescent="0.3">
      <c r="A484" s="606" t="str" cm="1">
        <f t="array" ref="A484">IF(E484='Tables calc'!$U$1+1,"Totals:",IF(A483="Totals:","",IF(A483="","",INDEX('Tables calc'!$R$24:$R$539,_xlfn.AGGREGATE(15,3,('Tables calc'!$V$24:$V$539=1)/('Tables calc'!$V$24:$V$539=1)*(ROW('Tables calc'!$V$24:$V$539)-ROW('Tables calc'!$V$23)),E484)))))</f>
        <v/>
      </c>
      <c r="B484" s="606" t="str" cm="1">
        <f t="array" ref="B484">IF(E484='Tables calc'!$U$1+1,"#",IF(B483="#","",IF(B483="","",INDEX('Tables calc'!$S$24:$S$539,_xlfn.AGGREGATE(15,3,('Tables calc'!$V$24:$V$539=1)/('Tables calc'!$V$24:$V$539=1)*(ROW('Tables calc'!$V$24:$V$539)-ROW('Tables calc'!$V$23)),E484)))))</f>
        <v/>
      </c>
      <c r="C484" s="607" t="str">
        <f t="shared" si="70"/>
        <v/>
      </c>
      <c r="D484" s="608" t="str" cm="1">
        <f t="array" ref="D484">IF(E484='Tables calc'!$U$1+1,'Tables calc'!$Y$24,IF(D483='Tables calc'!$Y$24,"",IF(D483="","",INDEX('Tables calc'!$T$24:$T$539,_xlfn.AGGREGATE(15,3,('Tables calc'!$V$24:$V$539=1)/('Tables calc'!$V$24:$V$539=1)*(ROW('Tables calc'!$V$24:$V$539)-ROW('Tables calc'!$V$23)),E484)))))</f>
        <v/>
      </c>
      <c r="E484" s="69">
        <v>483</v>
      </c>
      <c r="F484" s="69" t="str">
        <f t="shared" si="63"/>
        <v/>
      </c>
      <c r="G484" s="69" t="str">
        <f t="shared" si="64"/>
        <v/>
      </c>
      <c r="H484" s="69" t="str">
        <f t="shared" si="71"/>
        <v/>
      </c>
      <c r="I484" s="69" t="str">
        <f t="shared" si="65"/>
        <v/>
      </c>
      <c r="J484" s="69" t="str">
        <f t="shared" si="66"/>
        <v/>
      </c>
      <c r="K484" s="69" t="str">
        <f t="shared" si="67"/>
        <v/>
      </c>
      <c r="L484" s="69" t="str">
        <f t="shared" si="68"/>
        <v/>
      </c>
      <c r="M484" s="69" t="str">
        <f t="shared" si="69"/>
        <v/>
      </c>
    </row>
    <row r="485" spans="1:13" x14ac:dyDescent="0.3">
      <c r="A485" s="606" t="str" cm="1">
        <f t="array" ref="A485">IF(E485='Tables calc'!$U$1+1,"Totals:",IF(A484="Totals:","",IF(A484="","",INDEX('Tables calc'!$R$24:$R$539,_xlfn.AGGREGATE(15,3,('Tables calc'!$V$24:$V$539=1)/('Tables calc'!$V$24:$V$539=1)*(ROW('Tables calc'!$V$24:$V$539)-ROW('Tables calc'!$V$23)),E485)))))</f>
        <v/>
      </c>
      <c r="B485" s="606" t="str" cm="1">
        <f t="array" ref="B485">IF(E485='Tables calc'!$U$1+1,"#",IF(B484="#","",IF(B484="","",INDEX('Tables calc'!$S$24:$S$539,_xlfn.AGGREGATE(15,3,('Tables calc'!$V$24:$V$539=1)/('Tables calc'!$V$24:$V$539=1)*(ROW('Tables calc'!$V$24:$V$539)-ROW('Tables calc'!$V$23)),E485)))))</f>
        <v/>
      </c>
      <c r="C485" s="607" t="str">
        <f t="shared" si="70"/>
        <v/>
      </c>
      <c r="D485" s="608" t="str" cm="1">
        <f t="array" ref="D485">IF(E485='Tables calc'!$U$1+1,'Tables calc'!$Y$24,IF(D484='Tables calc'!$Y$24,"",IF(D484="","",INDEX('Tables calc'!$T$24:$T$539,_xlfn.AGGREGATE(15,3,('Tables calc'!$V$24:$V$539=1)/('Tables calc'!$V$24:$V$539=1)*(ROW('Tables calc'!$V$24:$V$539)-ROW('Tables calc'!$V$23)),E485)))))</f>
        <v/>
      </c>
      <c r="E485" s="69">
        <v>484</v>
      </c>
      <c r="F485" s="69" t="str">
        <f t="shared" si="63"/>
        <v/>
      </c>
      <c r="G485" s="69" t="str">
        <f t="shared" si="64"/>
        <v/>
      </c>
      <c r="H485" s="69" t="str">
        <f t="shared" si="71"/>
        <v/>
      </c>
      <c r="I485" s="69" t="str">
        <f t="shared" si="65"/>
        <v/>
      </c>
      <c r="J485" s="69" t="str">
        <f t="shared" si="66"/>
        <v/>
      </c>
      <c r="K485" s="69" t="str">
        <f t="shared" si="67"/>
        <v/>
      </c>
      <c r="L485" s="69" t="str">
        <f t="shared" si="68"/>
        <v/>
      </c>
      <c r="M485" s="69" t="str">
        <f t="shared" si="69"/>
        <v/>
      </c>
    </row>
    <row r="486" spans="1:13" x14ac:dyDescent="0.3">
      <c r="A486" s="606" t="str" cm="1">
        <f t="array" ref="A486">IF(E486='Tables calc'!$U$1+1,"Totals:",IF(A485="Totals:","",IF(A485="","",INDEX('Tables calc'!$R$24:$R$539,_xlfn.AGGREGATE(15,3,('Tables calc'!$V$24:$V$539=1)/('Tables calc'!$V$24:$V$539=1)*(ROW('Tables calc'!$V$24:$V$539)-ROW('Tables calc'!$V$23)),E486)))))</f>
        <v/>
      </c>
      <c r="B486" s="606" t="str" cm="1">
        <f t="array" ref="B486">IF(E486='Tables calc'!$U$1+1,"#",IF(B485="#","",IF(B485="","",INDEX('Tables calc'!$S$24:$S$539,_xlfn.AGGREGATE(15,3,('Tables calc'!$V$24:$V$539=1)/('Tables calc'!$V$24:$V$539=1)*(ROW('Tables calc'!$V$24:$V$539)-ROW('Tables calc'!$V$23)),E486)))))</f>
        <v/>
      </c>
      <c r="C486" s="607" t="str">
        <f t="shared" si="70"/>
        <v/>
      </c>
      <c r="D486" s="608" t="str" cm="1">
        <f t="array" ref="D486">IF(E486='Tables calc'!$U$1+1,'Tables calc'!$Y$24,IF(D485='Tables calc'!$Y$24,"",IF(D485="","",INDEX('Tables calc'!$T$24:$T$539,_xlfn.AGGREGATE(15,3,('Tables calc'!$V$24:$V$539=1)/('Tables calc'!$V$24:$V$539=1)*(ROW('Tables calc'!$V$24:$V$539)-ROW('Tables calc'!$V$23)),E486)))))</f>
        <v/>
      </c>
      <c r="E486" s="69">
        <v>485</v>
      </c>
      <c r="F486" s="69" t="str">
        <f t="shared" si="63"/>
        <v/>
      </c>
      <c r="G486" s="69" t="str">
        <f t="shared" si="64"/>
        <v/>
      </c>
      <c r="H486" s="69" t="str">
        <f t="shared" si="71"/>
        <v/>
      </c>
      <c r="I486" s="69" t="str">
        <f t="shared" si="65"/>
        <v/>
      </c>
      <c r="J486" s="69" t="str">
        <f t="shared" si="66"/>
        <v/>
      </c>
      <c r="K486" s="69" t="str">
        <f t="shared" si="67"/>
        <v/>
      </c>
      <c r="L486" s="69" t="str">
        <f t="shared" si="68"/>
        <v/>
      </c>
      <c r="M486" s="69" t="str">
        <f t="shared" si="69"/>
        <v/>
      </c>
    </row>
    <row r="487" spans="1:13" x14ac:dyDescent="0.3">
      <c r="A487" s="606" t="str" cm="1">
        <f t="array" ref="A487">IF(E487='Tables calc'!$U$1+1,"Totals:",IF(A486="Totals:","",IF(A486="","",INDEX('Tables calc'!$R$24:$R$539,_xlfn.AGGREGATE(15,3,('Tables calc'!$V$24:$V$539=1)/('Tables calc'!$V$24:$V$539=1)*(ROW('Tables calc'!$V$24:$V$539)-ROW('Tables calc'!$V$23)),E487)))))</f>
        <v/>
      </c>
      <c r="B487" s="606" t="str" cm="1">
        <f t="array" ref="B487">IF(E487='Tables calc'!$U$1+1,"#",IF(B486="#","",IF(B486="","",INDEX('Tables calc'!$S$24:$S$539,_xlfn.AGGREGATE(15,3,('Tables calc'!$V$24:$V$539=1)/('Tables calc'!$V$24:$V$539=1)*(ROW('Tables calc'!$V$24:$V$539)-ROW('Tables calc'!$V$23)),E487)))))</f>
        <v/>
      </c>
      <c r="C487" s="607" t="str">
        <f t="shared" si="70"/>
        <v/>
      </c>
      <c r="D487" s="608" t="str" cm="1">
        <f t="array" ref="D487">IF(E487='Tables calc'!$U$1+1,'Tables calc'!$Y$24,IF(D486='Tables calc'!$Y$24,"",IF(D486="","",INDEX('Tables calc'!$T$24:$T$539,_xlfn.AGGREGATE(15,3,('Tables calc'!$V$24:$V$539=1)/('Tables calc'!$V$24:$V$539=1)*(ROW('Tables calc'!$V$24:$V$539)-ROW('Tables calc'!$V$23)),E487)))))</f>
        <v/>
      </c>
      <c r="E487" s="69">
        <v>486</v>
      </c>
      <c r="F487" s="69" t="str">
        <f t="shared" si="63"/>
        <v/>
      </c>
      <c r="G487" s="69" t="str">
        <f t="shared" si="64"/>
        <v/>
      </c>
      <c r="H487" s="69" t="str">
        <f t="shared" si="71"/>
        <v/>
      </c>
      <c r="I487" s="69" t="str">
        <f t="shared" si="65"/>
        <v/>
      </c>
      <c r="J487" s="69" t="str">
        <f t="shared" si="66"/>
        <v/>
      </c>
      <c r="K487" s="69" t="str">
        <f t="shared" si="67"/>
        <v/>
      </c>
      <c r="L487" s="69" t="str">
        <f t="shared" si="68"/>
        <v/>
      </c>
      <c r="M487" s="69" t="str">
        <f t="shared" si="69"/>
        <v/>
      </c>
    </row>
    <row r="488" spans="1:13" x14ac:dyDescent="0.3">
      <c r="A488" s="606" t="str" cm="1">
        <f t="array" ref="A488">IF(E488='Tables calc'!$U$1+1,"Totals:",IF(A487="Totals:","",IF(A487="","",INDEX('Tables calc'!$R$24:$R$539,_xlfn.AGGREGATE(15,3,('Tables calc'!$V$24:$V$539=1)/('Tables calc'!$V$24:$V$539=1)*(ROW('Tables calc'!$V$24:$V$539)-ROW('Tables calc'!$V$23)),E488)))))</f>
        <v/>
      </c>
      <c r="B488" s="606" t="str" cm="1">
        <f t="array" ref="B488">IF(E488='Tables calc'!$U$1+1,"#",IF(B487="#","",IF(B487="","",INDEX('Tables calc'!$S$24:$S$539,_xlfn.AGGREGATE(15,3,('Tables calc'!$V$24:$V$539=1)/('Tables calc'!$V$24:$V$539=1)*(ROW('Tables calc'!$V$24:$V$539)-ROW('Tables calc'!$V$23)),E488)))))</f>
        <v/>
      </c>
      <c r="C488" s="607" t="str">
        <f t="shared" si="70"/>
        <v/>
      </c>
      <c r="D488" s="608" t="str" cm="1">
        <f t="array" ref="D488">IF(E488='Tables calc'!$U$1+1,'Tables calc'!$Y$24,IF(D487='Tables calc'!$Y$24,"",IF(D487="","",INDEX('Tables calc'!$T$24:$T$539,_xlfn.AGGREGATE(15,3,('Tables calc'!$V$24:$V$539=1)/('Tables calc'!$V$24:$V$539=1)*(ROW('Tables calc'!$V$24:$V$539)-ROW('Tables calc'!$V$23)),E488)))))</f>
        <v/>
      </c>
      <c r="E488" s="69">
        <v>487</v>
      </c>
      <c r="F488" s="69" t="str">
        <f t="shared" si="63"/>
        <v/>
      </c>
      <c r="G488" s="69" t="str">
        <f t="shared" si="64"/>
        <v/>
      </c>
      <c r="H488" s="69" t="str">
        <f t="shared" si="71"/>
        <v/>
      </c>
      <c r="I488" s="69" t="str">
        <f t="shared" si="65"/>
        <v/>
      </c>
      <c r="J488" s="69" t="str">
        <f t="shared" si="66"/>
        <v/>
      </c>
      <c r="K488" s="69" t="str">
        <f t="shared" si="67"/>
        <v/>
      </c>
      <c r="L488" s="69" t="str">
        <f t="shared" si="68"/>
        <v/>
      </c>
      <c r="M488" s="69" t="str">
        <f t="shared" si="69"/>
        <v/>
      </c>
    </row>
    <row r="489" spans="1:13" x14ac:dyDescent="0.3">
      <c r="A489" s="606" t="str" cm="1">
        <f t="array" ref="A489">IF(E489='Tables calc'!$U$1+1,"Totals:",IF(A488="Totals:","",IF(A488="","",INDEX('Tables calc'!$R$24:$R$539,_xlfn.AGGREGATE(15,3,('Tables calc'!$V$24:$V$539=1)/('Tables calc'!$V$24:$V$539=1)*(ROW('Tables calc'!$V$24:$V$539)-ROW('Tables calc'!$V$23)),E489)))))</f>
        <v/>
      </c>
      <c r="B489" s="606" t="str" cm="1">
        <f t="array" ref="B489">IF(E489='Tables calc'!$U$1+1,"#",IF(B488="#","",IF(B488="","",INDEX('Tables calc'!$S$24:$S$539,_xlfn.AGGREGATE(15,3,('Tables calc'!$V$24:$V$539=1)/('Tables calc'!$V$24:$V$539=1)*(ROW('Tables calc'!$V$24:$V$539)-ROW('Tables calc'!$V$23)),E489)))))</f>
        <v/>
      </c>
      <c r="C489" s="607" t="str">
        <f t="shared" si="70"/>
        <v/>
      </c>
      <c r="D489" s="608" t="str" cm="1">
        <f t="array" ref="D489">IF(E489='Tables calc'!$U$1+1,'Tables calc'!$Y$24,IF(D488='Tables calc'!$Y$24,"",IF(D488="","",INDEX('Tables calc'!$T$24:$T$539,_xlfn.AGGREGATE(15,3,('Tables calc'!$V$24:$V$539=1)/('Tables calc'!$V$24:$V$539=1)*(ROW('Tables calc'!$V$24:$V$539)-ROW('Tables calc'!$V$23)),E489)))))</f>
        <v/>
      </c>
      <c r="E489" s="69">
        <v>488</v>
      </c>
      <c r="F489" s="69" t="str">
        <f t="shared" si="63"/>
        <v/>
      </c>
      <c r="G489" s="69" t="str">
        <f t="shared" si="64"/>
        <v/>
      </c>
      <c r="H489" s="69" t="str">
        <f t="shared" si="71"/>
        <v/>
      </c>
      <c r="I489" s="69" t="str">
        <f t="shared" si="65"/>
        <v/>
      </c>
      <c r="J489" s="69" t="str">
        <f t="shared" si="66"/>
        <v/>
      </c>
      <c r="K489" s="69" t="str">
        <f t="shared" si="67"/>
        <v/>
      </c>
      <c r="L489" s="69" t="str">
        <f t="shared" si="68"/>
        <v/>
      </c>
      <c r="M489" s="69" t="str">
        <f t="shared" si="69"/>
        <v/>
      </c>
    </row>
    <row r="490" spans="1:13" x14ac:dyDescent="0.3">
      <c r="A490" s="606" t="str" cm="1">
        <f t="array" ref="A490">IF(E490='Tables calc'!$U$1+1,"Totals:",IF(A489="Totals:","",IF(A489="","",INDEX('Tables calc'!$R$24:$R$539,_xlfn.AGGREGATE(15,3,('Tables calc'!$V$24:$V$539=1)/('Tables calc'!$V$24:$V$539=1)*(ROW('Tables calc'!$V$24:$V$539)-ROW('Tables calc'!$V$23)),E490)))))</f>
        <v/>
      </c>
      <c r="B490" s="606" t="str" cm="1">
        <f t="array" ref="B490">IF(E490='Tables calc'!$U$1+1,"#",IF(B489="#","",IF(B489="","",INDEX('Tables calc'!$S$24:$S$539,_xlfn.AGGREGATE(15,3,('Tables calc'!$V$24:$V$539=1)/('Tables calc'!$V$24:$V$539=1)*(ROW('Tables calc'!$V$24:$V$539)-ROW('Tables calc'!$V$23)),E490)))))</f>
        <v/>
      </c>
      <c r="C490" s="607" t="str">
        <f t="shared" si="70"/>
        <v/>
      </c>
      <c r="D490" s="608" t="str" cm="1">
        <f t="array" ref="D490">IF(E490='Tables calc'!$U$1+1,'Tables calc'!$Y$24,IF(D489='Tables calc'!$Y$24,"",IF(D489="","",INDEX('Tables calc'!$T$24:$T$539,_xlfn.AGGREGATE(15,3,('Tables calc'!$V$24:$V$539=1)/('Tables calc'!$V$24:$V$539=1)*(ROW('Tables calc'!$V$24:$V$539)-ROW('Tables calc'!$V$23)),E490)))))</f>
        <v/>
      </c>
      <c r="E490" s="69">
        <v>489</v>
      </c>
      <c r="F490" s="69" t="str">
        <f t="shared" si="63"/>
        <v/>
      </c>
      <c r="G490" s="69" t="str">
        <f t="shared" si="64"/>
        <v/>
      </c>
      <c r="H490" s="69" t="str">
        <f t="shared" si="71"/>
        <v/>
      </c>
      <c r="I490" s="69" t="str">
        <f t="shared" si="65"/>
        <v/>
      </c>
      <c r="J490" s="69" t="str">
        <f t="shared" si="66"/>
        <v/>
      </c>
      <c r="K490" s="69" t="str">
        <f t="shared" si="67"/>
        <v/>
      </c>
      <c r="L490" s="69" t="str">
        <f t="shared" si="68"/>
        <v/>
      </c>
      <c r="M490" s="69" t="str">
        <f t="shared" si="69"/>
        <v/>
      </c>
    </row>
    <row r="491" spans="1:13" x14ac:dyDescent="0.3">
      <c r="A491" s="606" t="str" cm="1">
        <f t="array" ref="A491">IF(E491='Tables calc'!$U$1+1,"Totals:",IF(A490="Totals:","",IF(A490="","",INDEX('Tables calc'!$R$24:$R$539,_xlfn.AGGREGATE(15,3,('Tables calc'!$V$24:$V$539=1)/('Tables calc'!$V$24:$V$539=1)*(ROW('Tables calc'!$V$24:$V$539)-ROW('Tables calc'!$V$23)),E491)))))</f>
        <v/>
      </c>
      <c r="B491" s="606" t="str" cm="1">
        <f t="array" ref="B491">IF(E491='Tables calc'!$U$1+1,"#",IF(B490="#","",IF(B490="","",INDEX('Tables calc'!$S$24:$S$539,_xlfn.AGGREGATE(15,3,('Tables calc'!$V$24:$V$539=1)/('Tables calc'!$V$24:$V$539=1)*(ROW('Tables calc'!$V$24:$V$539)-ROW('Tables calc'!$V$23)),E491)))))</f>
        <v/>
      </c>
      <c r="C491" s="607" t="str">
        <f t="shared" si="70"/>
        <v/>
      </c>
      <c r="D491" s="608" t="str" cm="1">
        <f t="array" ref="D491">IF(E491='Tables calc'!$U$1+1,'Tables calc'!$Y$24,IF(D490='Tables calc'!$Y$24,"",IF(D490="","",INDEX('Tables calc'!$T$24:$T$539,_xlfn.AGGREGATE(15,3,('Tables calc'!$V$24:$V$539=1)/('Tables calc'!$V$24:$V$539=1)*(ROW('Tables calc'!$V$24:$V$539)-ROW('Tables calc'!$V$23)),E491)))))</f>
        <v/>
      </c>
      <c r="E491" s="69">
        <v>490</v>
      </c>
      <c r="F491" s="69" t="str">
        <f t="shared" si="63"/>
        <v/>
      </c>
      <c r="G491" s="69" t="str">
        <f t="shared" si="64"/>
        <v/>
      </c>
      <c r="H491" s="69" t="str">
        <f t="shared" si="71"/>
        <v/>
      </c>
      <c r="I491" s="69" t="str">
        <f t="shared" si="65"/>
        <v/>
      </c>
      <c r="J491" s="69" t="str">
        <f t="shared" si="66"/>
        <v/>
      </c>
      <c r="K491" s="69" t="str">
        <f t="shared" si="67"/>
        <v/>
      </c>
      <c r="L491" s="69" t="str">
        <f t="shared" si="68"/>
        <v/>
      </c>
      <c r="M491" s="69" t="str">
        <f t="shared" si="69"/>
        <v/>
      </c>
    </row>
    <row r="492" spans="1:13" x14ac:dyDescent="0.3">
      <c r="A492" s="606" t="str" cm="1">
        <f t="array" ref="A492">IF(E492='Tables calc'!$U$1+1,"Totals:",IF(A491="Totals:","",IF(A491="","",INDEX('Tables calc'!$R$24:$R$539,_xlfn.AGGREGATE(15,3,('Tables calc'!$V$24:$V$539=1)/('Tables calc'!$V$24:$V$539=1)*(ROW('Tables calc'!$V$24:$V$539)-ROW('Tables calc'!$V$23)),E492)))))</f>
        <v/>
      </c>
      <c r="B492" s="606" t="str" cm="1">
        <f t="array" ref="B492">IF(E492='Tables calc'!$U$1+1,"#",IF(B491="#","",IF(B491="","",INDEX('Tables calc'!$S$24:$S$539,_xlfn.AGGREGATE(15,3,('Tables calc'!$V$24:$V$539=1)/('Tables calc'!$V$24:$V$539=1)*(ROW('Tables calc'!$V$24:$V$539)-ROW('Tables calc'!$V$23)),E492)))))</f>
        <v/>
      </c>
      <c r="C492" s="607" t="str">
        <f t="shared" si="70"/>
        <v/>
      </c>
      <c r="D492" s="608" t="str" cm="1">
        <f t="array" ref="D492">IF(E492='Tables calc'!$U$1+1,'Tables calc'!$Y$24,IF(D491='Tables calc'!$Y$24,"",IF(D491="","",INDEX('Tables calc'!$T$24:$T$539,_xlfn.AGGREGATE(15,3,('Tables calc'!$V$24:$V$539=1)/('Tables calc'!$V$24:$V$539=1)*(ROW('Tables calc'!$V$24:$V$539)-ROW('Tables calc'!$V$23)),E492)))))</f>
        <v/>
      </c>
      <c r="E492" s="69">
        <v>491</v>
      </c>
      <c r="F492" s="69" t="str">
        <f t="shared" si="63"/>
        <v/>
      </c>
      <c r="G492" s="69" t="str">
        <f t="shared" si="64"/>
        <v/>
      </c>
      <c r="H492" s="69" t="str">
        <f t="shared" si="71"/>
        <v/>
      </c>
      <c r="I492" s="69" t="str">
        <f t="shared" si="65"/>
        <v/>
      </c>
      <c r="J492" s="69" t="str">
        <f t="shared" si="66"/>
        <v/>
      </c>
      <c r="K492" s="69" t="str">
        <f t="shared" si="67"/>
        <v/>
      </c>
      <c r="L492" s="69" t="str">
        <f t="shared" si="68"/>
        <v/>
      </c>
      <c r="M492" s="69" t="str">
        <f t="shared" si="69"/>
        <v/>
      </c>
    </row>
    <row r="493" spans="1:13" x14ac:dyDescent="0.3">
      <c r="A493" s="606" t="str" cm="1">
        <f t="array" ref="A493">IF(E493='Tables calc'!$U$1+1,"Totals:",IF(A492="Totals:","",IF(A492="","",INDEX('Tables calc'!$R$24:$R$539,_xlfn.AGGREGATE(15,3,('Tables calc'!$V$24:$V$539=1)/('Tables calc'!$V$24:$V$539=1)*(ROW('Tables calc'!$V$24:$V$539)-ROW('Tables calc'!$V$23)),E493)))))</f>
        <v/>
      </c>
      <c r="B493" s="606" t="str" cm="1">
        <f t="array" ref="B493">IF(E493='Tables calc'!$U$1+1,"#",IF(B492="#","",IF(B492="","",INDEX('Tables calc'!$S$24:$S$539,_xlfn.AGGREGATE(15,3,('Tables calc'!$V$24:$V$539=1)/('Tables calc'!$V$24:$V$539=1)*(ROW('Tables calc'!$V$24:$V$539)-ROW('Tables calc'!$V$23)),E493)))))</f>
        <v/>
      </c>
      <c r="C493" s="607" t="str">
        <f t="shared" si="70"/>
        <v/>
      </c>
      <c r="D493" s="608" t="str" cm="1">
        <f t="array" ref="D493">IF(E493='Tables calc'!$U$1+1,'Tables calc'!$Y$24,IF(D492='Tables calc'!$Y$24,"",IF(D492="","",INDEX('Tables calc'!$T$24:$T$539,_xlfn.AGGREGATE(15,3,('Tables calc'!$V$24:$V$539=1)/('Tables calc'!$V$24:$V$539=1)*(ROW('Tables calc'!$V$24:$V$539)-ROW('Tables calc'!$V$23)),E493)))))</f>
        <v/>
      </c>
      <c r="E493" s="69">
        <v>492</v>
      </c>
      <c r="F493" s="69" t="str">
        <f t="shared" si="63"/>
        <v/>
      </c>
      <c r="G493" s="69" t="str">
        <f t="shared" si="64"/>
        <v/>
      </c>
      <c r="H493" s="69" t="str">
        <f t="shared" si="71"/>
        <v/>
      </c>
      <c r="I493" s="69" t="str">
        <f t="shared" si="65"/>
        <v/>
      </c>
      <c r="J493" s="69" t="str">
        <f t="shared" si="66"/>
        <v/>
      </c>
      <c r="K493" s="69" t="str">
        <f t="shared" si="67"/>
        <v/>
      </c>
      <c r="L493" s="69" t="str">
        <f t="shared" si="68"/>
        <v/>
      </c>
      <c r="M493" s="69" t="str">
        <f t="shared" si="69"/>
        <v/>
      </c>
    </row>
    <row r="494" spans="1:13" x14ac:dyDescent="0.3">
      <c r="A494" s="606" t="str" cm="1">
        <f t="array" ref="A494">IF(E494='Tables calc'!$U$1+1,"Totals:",IF(A493="Totals:","",IF(A493="","",INDEX('Tables calc'!$R$24:$R$539,_xlfn.AGGREGATE(15,3,('Tables calc'!$V$24:$V$539=1)/('Tables calc'!$V$24:$V$539=1)*(ROW('Tables calc'!$V$24:$V$539)-ROW('Tables calc'!$V$23)),E494)))))</f>
        <v/>
      </c>
      <c r="B494" s="606" t="str" cm="1">
        <f t="array" ref="B494">IF(E494='Tables calc'!$U$1+1,"#",IF(B493="#","",IF(B493="","",INDEX('Tables calc'!$S$24:$S$539,_xlfn.AGGREGATE(15,3,('Tables calc'!$V$24:$V$539=1)/('Tables calc'!$V$24:$V$539=1)*(ROW('Tables calc'!$V$24:$V$539)-ROW('Tables calc'!$V$23)),E494)))))</f>
        <v/>
      </c>
      <c r="C494" s="607" t="str">
        <f t="shared" si="70"/>
        <v/>
      </c>
      <c r="D494" s="608" t="str" cm="1">
        <f t="array" ref="D494">IF(E494='Tables calc'!$U$1+1,'Tables calc'!$Y$24,IF(D493='Tables calc'!$Y$24,"",IF(D493="","",INDEX('Tables calc'!$T$24:$T$539,_xlfn.AGGREGATE(15,3,('Tables calc'!$V$24:$V$539=1)/('Tables calc'!$V$24:$V$539=1)*(ROW('Tables calc'!$V$24:$V$539)-ROW('Tables calc'!$V$23)),E494)))))</f>
        <v/>
      </c>
      <c r="E494" s="69">
        <v>493</v>
      </c>
      <c r="F494" s="69" t="str">
        <f t="shared" si="63"/>
        <v/>
      </c>
      <c r="G494" s="69" t="str">
        <f t="shared" si="64"/>
        <v/>
      </c>
      <c r="H494" s="69" t="str">
        <f t="shared" si="71"/>
        <v/>
      </c>
      <c r="I494" s="69" t="str">
        <f t="shared" si="65"/>
        <v/>
      </c>
      <c r="J494" s="69" t="str">
        <f t="shared" si="66"/>
        <v/>
      </c>
      <c r="K494" s="69" t="str">
        <f t="shared" si="67"/>
        <v/>
      </c>
      <c r="L494" s="69" t="str">
        <f t="shared" si="68"/>
        <v/>
      </c>
      <c r="M494" s="69" t="str">
        <f t="shared" si="69"/>
        <v/>
      </c>
    </row>
    <row r="495" spans="1:13" x14ac:dyDescent="0.3">
      <c r="A495" s="606" t="str" cm="1">
        <f t="array" ref="A495">IF(E495='Tables calc'!$U$1+1,"Totals:",IF(A494="Totals:","",IF(A494="","",INDEX('Tables calc'!$R$24:$R$539,_xlfn.AGGREGATE(15,3,('Tables calc'!$V$24:$V$539=1)/('Tables calc'!$V$24:$V$539=1)*(ROW('Tables calc'!$V$24:$V$539)-ROW('Tables calc'!$V$23)),E495)))))</f>
        <v/>
      </c>
      <c r="B495" s="606" t="str" cm="1">
        <f t="array" ref="B495">IF(E495='Tables calc'!$U$1+1,"#",IF(B494="#","",IF(B494="","",INDEX('Tables calc'!$S$24:$S$539,_xlfn.AGGREGATE(15,3,('Tables calc'!$V$24:$V$539=1)/('Tables calc'!$V$24:$V$539=1)*(ROW('Tables calc'!$V$24:$V$539)-ROW('Tables calc'!$V$23)),E495)))))</f>
        <v/>
      </c>
      <c r="C495" s="607" t="str">
        <f t="shared" si="70"/>
        <v/>
      </c>
      <c r="D495" s="608" t="str" cm="1">
        <f t="array" ref="D495">IF(E495='Tables calc'!$U$1+1,'Tables calc'!$Y$24,IF(D494='Tables calc'!$Y$24,"",IF(D494="","",INDEX('Tables calc'!$T$24:$T$539,_xlfn.AGGREGATE(15,3,('Tables calc'!$V$24:$V$539=1)/('Tables calc'!$V$24:$V$539=1)*(ROW('Tables calc'!$V$24:$V$539)-ROW('Tables calc'!$V$23)),E495)))))</f>
        <v/>
      </c>
      <c r="E495" s="69">
        <v>494</v>
      </c>
      <c r="F495" s="69" t="str">
        <f t="shared" si="63"/>
        <v/>
      </c>
      <c r="G495" s="69" t="str">
        <f t="shared" si="64"/>
        <v/>
      </c>
      <c r="H495" s="69" t="str">
        <f t="shared" si="71"/>
        <v/>
      </c>
      <c r="I495" s="69" t="str">
        <f t="shared" si="65"/>
        <v/>
      </c>
      <c r="J495" s="69" t="str">
        <f t="shared" si="66"/>
        <v/>
      </c>
      <c r="K495" s="69" t="str">
        <f t="shared" si="67"/>
        <v/>
      </c>
      <c r="L495" s="69" t="str">
        <f t="shared" si="68"/>
        <v/>
      </c>
      <c r="M495" s="69" t="str">
        <f t="shared" si="69"/>
        <v/>
      </c>
    </row>
    <row r="496" spans="1:13" x14ac:dyDescent="0.3">
      <c r="A496" s="606" t="str" cm="1">
        <f t="array" ref="A496">IF(E496='Tables calc'!$U$1+1,"Totals:",IF(A495="Totals:","",IF(A495="","",INDEX('Tables calc'!$R$24:$R$539,_xlfn.AGGREGATE(15,3,('Tables calc'!$V$24:$V$539=1)/('Tables calc'!$V$24:$V$539=1)*(ROW('Tables calc'!$V$24:$V$539)-ROW('Tables calc'!$V$23)),E496)))))</f>
        <v/>
      </c>
      <c r="B496" s="606" t="str" cm="1">
        <f t="array" ref="B496">IF(E496='Tables calc'!$U$1+1,"#",IF(B495="#","",IF(B495="","",INDEX('Tables calc'!$S$24:$S$539,_xlfn.AGGREGATE(15,3,('Tables calc'!$V$24:$V$539=1)/('Tables calc'!$V$24:$V$539=1)*(ROW('Tables calc'!$V$24:$V$539)-ROW('Tables calc'!$V$23)),E496)))))</f>
        <v/>
      </c>
      <c r="C496" s="607" t="str">
        <f t="shared" si="70"/>
        <v/>
      </c>
      <c r="D496" s="608" t="str" cm="1">
        <f t="array" ref="D496">IF(E496='Tables calc'!$U$1+1,'Tables calc'!$Y$24,IF(D495='Tables calc'!$Y$24,"",IF(D495="","",INDEX('Tables calc'!$T$24:$T$539,_xlfn.AGGREGATE(15,3,('Tables calc'!$V$24:$V$539=1)/('Tables calc'!$V$24:$V$539=1)*(ROW('Tables calc'!$V$24:$V$539)-ROW('Tables calc'!$V$23)),E496)))))</f>
        <v/>
      </c>
      <c r="E496" s="69">
        <v>495</v>
      </c>
      <c r="F496" s="69" t="str">
        <f t="shared" si="63"/>
        <v/>
      </c>
      <c r="G496" s="69" t="str">
        <f t="shared" si="64"/>
        <v/>
      </c>
      <c r="H496" s="69" t="str">
        <f t="shared" si="71"/>
        <v/>
      </c>
      <c r="I496" s="69" t="str">
        <f t="shared" si="65"/>
        <v/>
      </c>
      <c r="J496" s="69" t="str">
        <f t="shared" si="66"/>
        <v/>
      </c>
      <c r="K496" s="69" t="str">
        <f t="shared" si="67"/>
        <v/>
      </c>
      <c r="L496" s="69" t="str">
        <f t="shared" si="68"/>
        <v/>
      </c>
      <c r="M496" s="69" t="str">
        <f t="shared" si="69"/>
        <v/>
      </c>
    </row>
    <row r="497" spans="1:13" x14ac:dyDescent="0.3">
      <c r="A497" s="606" t="str" cm="1">
        <f t="array" ref="A497">IF(E497='Tables calc'!$U$1+1,"Totals:",IF(A496="Totals:","",IF(A496="","",INDEX('Tables calc'!$R$24:$R$539,_xlfn.AGGREGATE(15,3,('Tables calc'!$V$24:$V$539=1)/('Tables calc'!$V$24:$V$539=1)*(ROW('Tables calc'!$V$24:$V$539)-ROW('Tables calc'!$V$23)),E497)))))</f>
        <v/>
      </c>
      <c r="B497" s="606" t="str" cm="1">
        <f t="array" ref="B497">IF(E497='Tables calc'!$U$1+1,"#",IF(B496="#","",IF(B496="","",INDEX('Tables calc'!$S$24:$S$539,_xlfn.AGGREGATE(15,3,('Tables calc'!$V$24:$V$539=1)/('Tables calc'!$V$24:$V$539=1)*(ROW('Tables calc'!$V$24:$V$539)-ROW('Tables calc'!$V$23)),E497)))))</f>
        <v/>
      </c>
      <c r="C497" s="607" t="str">
        <f t="shared" si="70"/>
        <v/>
      </c>
      <c r="D497" s="608" t="str" cm="1">
        <f t="array" ref="D497">IF(E497='Tables calc'!$U$1+1,'Tables calc'!$Y$24,IF(D496='Tables calc'!$Y$24,"",IF(D496="","",INDEX('Tables calc'!$T$24:$T$539,_xlfn.AGGREGATE(15,3,('Tables calc'!$V$24:$V$539=1)/('Tables calc'!$V$24:$V$539=1)*(ROW('Tables calc'!$V$24:$V$539)-ROW('Tables calc'!$V$23)),E497)))))</f>
        <v/>
      </c>
      <c r="E497" s="69">
        <v>496</v>
      </c>
      <c r="F497" s="69" t="str">
        <f t="shared" si="63"/>
        <v/>
      </c>
      <c r="G497" s="69" t="str">
        <f t="shared" si="64"/>
        <v/>
      </c>
      <c r="H497" s="69" t="str">
        <f t="shared" si="71"/>
        <v/>
      </c>
      <c r="I497" s="69" t="str">
        <f t="shared" si="65"/>
        <v/>
      </c>
      <c r="J497" s="69" t="str">
        <f t="shared" si="66"/>
        <v/>
      </c>
      <c r="K497" s="69" t="str">
        <f t="shared" si="67"/>
        <v/>
      </c>
      <c r="L497" s="69" t="str">
        <f t="shared" si="68"/>
        <v/>
      </c>
      <c r="M497" s="69" t="str">
        <f t="shared" si="69"/>
        <v/>
      </c>
    </row>
    <row r="498" spans="1:13" x14ac:dyDescent="0.3">
      <c r="A498" s="606" t="str" cm="1">
        <f t="array" ref="A498">IF(E498='Tables calc'!$U$1+1,"Totals:",IF(A497="Totals:","",IF(A497="","",INDEX('Tables calc'!$R$24:$R$539,_xlfn.AGGREGATE(15,3,('Tables calc'!$V$24:$V$539=1)/('Tables calc'!$V$24:$V$539=1)*(ROW('Tables calc'!$V$24:$V$539)-ROW('Tables calc'!$V$23)),E498)))))</f>
        <v/>
      </c>
      <c r="B498" s="606" t="str" cm="1">
        <f t="array" ref="B498">IF(E498='Tables calc'!$U$1+1,"#",IF(B497="#","",IF(B497="","",INDEX('Tables calc'!$S$24:$S$539,_xlfn.AGGREGATE(15,3,('Tables calc'!$V$24:$V$539=1)/('Tables calc'!$V$24:$V$539=1)*(ROW('Tables calc'!$V$24:$V$539)-ROW('Tables calc'!$V$23)),E498)))))</f>
        <v/>
      </c>
      <c r="C498" s="607" t="str">
        <f t="shared" si="70"/>
        <v/>
      </c>
      <c r="D498" s="608" t="str" cm="1">
        <f t="array" ref="D498">IF(E498='Tables calc'!$U$1+1,'Tables calc'!$Y$24,IF(D497='Tables calc'!$Y$24,"",IF(D497="","",INDEX('Tables calc'!$T$24:$T$539,_xlfn.AGGREGATE(15,3,('Tables calc'!$V$24:$V$539=1)/('Tables calc'!$V$24:$V$539=1)*(ROW('Tables calc'!$V$24:$V$539)-ROW('Tables calc'!$V$23)),E498)))))</f>
        <v/>
      </c>
      <c r="E498" s="69">
        <v>497</v>
      </c>
      <c r="F498" s="69" t="str">
        <f t="shared" si="63"/>
        <v/>
      </c>
      <c r="G498" s="69" t="str">
        <f t="shared" si="64"/>
        <v/>
      </c>
      <c r="H498" s="69" t="str">
        <f t="shared" si="71"/>
        <v/>
      </c>
      <c r="I498" s="69" t="str">
        <f t="shared" si="65"/>
        <v/>
      </c>
      <c r="J498" s="69" t="str">
        <f t="shared" si="66"/>
        <v/>
      </c>
      <c r="K498" s="69" t="str">
        <f t="shared" si="67"/>
        <v/>
      </c>
      <c r="L498" s="69" t="str">
        <f t="shared" si="68"/>
        <v/>
      </c>
      <c r="M498" s="69" t="str">
        <f t="shared" si="69"/>
        <v/>
      </c>
    </row>
    <row r="499" spans="1:13" x14ac:dyDescent="0.3">
      <c r="A499" s="606" t="str" cm="1">
        <f t="array" ref="A499">IF(E499='Tables calc'!$U$1+1,"Totals:",IF(A498="Totals:","",IF(A498="","",INDEX('Tables calc'!$R$24:$R$539,_xlfn.AGGREGATE(15,3,('Tables calc'!$V$24:$V$539=1)/('Tables calc'!$V$24:$V$539=1)*(ROW('Tables calc'!$V$24:$V$539)-ROW('Tables calc'!$V$23)),E499)))))</f>
        <v/>
      </c>
      <c r="B499" s="606" t="str" cm="1">
        <f t="array" ref="B499">IF(E499='Tables calc'!$U$1+1,"#",IF(B498="#","",IF(B498="","",INDEX('Tables calc'!$S$24:$S$539,_xlfn.AGGREGATE(15,3,('Tables calc'!$V$24:$V$539=1)/('Tables calc'!$V$24:$V$539=1)*(ROW('Tables calc'!$V$24:$V$539)-ROW('Tables calc'!$V$23)),E499)))))</f>
        <v/>
      </c>
      <c r="C499" s="607" t="str">
        <f t="shared" si="70"/>
        <v/>
      </c>
      <c r="D499" s="608" t="str" cm="1">
        <f t="array" ref="D499">IF(E499='Tables calc'!$U$1+1,'Tables calc'!$Y$24,IF(D498='Tables calc'!$Y$24,"",IF(D498="","",INDEX('Tables calc'!$T$24:$T$539,_xlfn.AGGREGATE(15,3,('Tables calc'!$V$24:$V$539=1)/('Tables calc'!$V$24:$V$539=1)*(ROW('Tables calc'!$V$24:$V$539)-ROW('Tables calc'!$V$23)),E499)))))</f>
        <v/>
      </c>
      <c r="E499" s="69">
        <v>498</v>
      </c>
      <c r="F499" s="69" t="str">
        <f t="shared" si="63"/>
        <v/>
      </c>
      <c r="G499" s="69" t="str">
        <f t="shared" si="64"/>
        <v/>
      </c>
      <c r="H499" s="69" t="str">
        <f t="shared" si="71"/>
        <v/>
      </c>
      <c r="I499" s="69" t="str">
        <f t="shared" si="65"/>
        <v/>
      </c>
      <c r="J499" s="69" t="str">
        <f t="shared" si="66"/>
        <v/>
      </c>
      <c r="K499" s="69" t="str">
        <f t="shared" si="67"/>
        <v/>
      </c>
      <c r="L499" s="69" t="str">
        <f t="shared" si="68"/>
        <v/>
      </c>
      <c r="M499" s="69" t="str">
        <f t="shared" si="69"/>
        <v/>
      </c>
    </row>
    <row r="500" spans="1:13" x14ac:dyDescent="0.3">
      <c r="A500" s="606" t="str" cm="1">
        <f t="array" ref="A500">IF(E500='Tables calc'!$U$1+1,"Totals:",IF(A499="Totals:","",IF(A499="","",INDEX('Tables calc'!$R$24:$R$539,_xlfn.AGGREGATE(15,3,('Tables calc'!$V$24:$V$539=1)/('Tables calc'!$V$24:$V$539=1)*(ROW('Tables calc'!$V$24:$V$539)-ROW('Tables calc'!$V$23)),E500)))))</f>
        <v/>
      </c>
      <c r="B500" s="606" t="str" cm="1">
        <f t="array" ref="B500">IF(E500='Tables calc'!$U$1+1,"#",IF(B499="#","",IF(B499="","",INDEX('Tables calc'!$S$24:$S$539,_xlfn.AGGREGATE(15,3,('Tables calc'!$V$24:$V$539=1)/('Tables calc'!$V$24:$V$539=1)*(ROW('Tables calc'!$V$24:$V$539)-ROW('Tables calc'!$V$23)),E500)))))</f>
        <v/>
      </c>
      <c r="C500" s="607" t="str">
        <f t="shared" si="70"/>
        <v/>
      </c>
      <c r="D500" s="608" t="str" cm="1">
        <f t="array" ref="D500">IF(E500='Tables calc'!$U$1+1,'Tables calc'!$Y$24,IF(D499='Tables calc'!$Y$24,"",IF(D499="","",INDEX('Tables calc'!$T$24:$T$539,_xlfn.AGGREGATE(15,3,('Tables calc'!$V$24:$V$539=1)/('Tables calc'!$V$24:$V$539=1)*(ROW('Tables calc'!$V$24:$V$539)-ROW('Tables calc'!$V$23)),E500)))))</f>
        <v/>
      </c>
      <c r="E500" s="69">
        <v>499</v>
      </c>
      <c r="F500" s="69" t="str">
        <f t="shared" si="63"/>
        <v/>
      </c>
      <c r="G500" s="69" t="str">
        <f t="shared" si="64"/>
        <v/>
      </c>
      <c r="H500" s="69" t="str">
        <f t="shared" si="71"/>
        <v/>
      </c>
      <c r="I500" s="69" t="str">
        <f t="shared" si="65"/>
        <v/>
      </c>
      <c r="J500" s="69" t="str">
        <f t="shared" si="66"/>
        <v/>
      </c>
      <c r="K500" s="69" t="str">
        <f t="shared" si="67"/>
        <v/>
      </c>
      <c r="L500" s="69" t="str">
        <f t="shared" si="68"/>
        <v/>
      </c>
      <c r="M500" s="69" t="str">
        <f t="shared" si="69"/>
        <v/>
      </c>
    </row>
    <row r="501" spans="1:13" x14ac:dyDescent="0.3">
      <c r="A501" s="606" t="str" cm="1">
        <f t="array" ref="A501">IF(E501='Tables calc'!$U$1+1,"Totals:",IF(A500="Totals:","",IF(A500="","",INDEX('Tables calc'!$R$24:$R$539,_xlfn.AGGREGATE(15,3,('Tables calc'!$V$24:$V$539=1)/('Tables calc'!$V$24:$V$539=1)*(ROW('Tables calc'!$V$24:$V$539)-ROW('Tables calc'!$V$23)),E501)))))</f>
        <v/>
      </c>
      <c r="B501" s="606" t="str" cm="1">
        <f t="array" ref="B501">IF(E501='Tables calc'!$U$1+1,"#",IF(B500="#","",IF(B500="","",INDEX('Tables calc'!$S$24:$S$539,_xlfn.AGGREGATE(15,3,('Tables calc'!$V$24:$V$539=1)/('Tables calc'!$V$24:$V$539=1)*(ROW('Tables calc'!$V$24:$V$539)-ROW('Tables calc'!$V$23)),E501)))))</f>
        <v/>
      </c>
      <c r="C501" s="607" t="str">
        <f t="shared" si="70"/>
        <v/>
      </c>
      <c r="D501" s="608" t="str" cm="1">
        <f t="array" ref="D501">IF(E501='Tables calc'!$U$1+1,'Tables calc'!$Y$24,IF(D500='Tables calc'!$Y$24,"",IF(D500="","",INDEX('Tables calc'!$T$24:$T$539,_xlfn.AGGREGATE(15,3,('Tables calc'!$V$24:$V$539=1)/('Tables calc'!$V$24:$V$539=1)*(ROW('Tables calc'!$V$24:$V$539)-ROW('Tables calc'!$V$23)),E501)))))</f>
        <v/>
      </c>
      <c r="E501" s="69">
        <v>500</v>
      </c>
      <c r="F501" s="69" t="str">
        <f t="shared" si="63"/>
        <v/>
      </c>
      <c r="G501" s="69" t="str">
        <f t="shared" si="64"/>
        <v/>
      </c>
      <c r="H501" s="69" t="str">
        <f t="shared" si="71"/>
        <v/>
      </c>
      <c r="I501" s="69" t="str">
        <f t="shared" si="65"/>
        <v/>
      </c>
      <c r="J501" s="69" t="str">
        <f t="shared" si="66"/>
        <v/>
      </c>
      <c r="K501" s="69" t="str">
        <f t="shared" si="67"/>
        <v/>
      </c>
      <c r="L501" s="69" t="str">
        <f t="shared" si="68"/>
        <v/>
      </c>
      <c r="M501" s="69" t="str">
        <f t="shared" si="69"/>
        <v/>
      </c>
    </row>
    <row r="502" spans="1:13" x14ac:dyDescent="0.3">
      <c r="A502" s="606" t="str" cm="1">
        <f t="array" ref="A502">IF(E502='Tables calc'!$U$1+1,"Totals:",IF(A501="Totals:","",IF(A501="","",INDEX('Tables calc'!$R$24:$R$539,_xlfn.AGGREGATE(15,3,('Tables calc'!$V$24:$V$539=1)/('Tables calc'!$V$24:$V$539=1)*(ROW('Tables calc'!$V$24:$V$539)-ROW('Tables calc'!$V$23)),E502)))))</f>
        <v/>
      </c>
      <c r="B502" s="606" t="str" cm="1">
        <f t="array" ref="B502">IF(E502='Tables calc'!$U$1+1,"#",IF(B501="#","",IF(B501="","",INDEX('Tables calc'!$S$24:$S$539,_xlfn.AGGREGATE(15,3,('Tables calc'!$V$24:$V$539=1)/('Tables calc'!$V$24:$V$539=1)*(ROW('Tables calc'!$V$24:$V$539)-ROW('Tables calc'!$V$23)),E502)))))</f>
        <v/>
      </c>
      <c r="C502" s="607" t="str">
        <f t="shared" si="70"/>
        <v/>
      </c>
      <c r="D502" s="608" t="str" cm="1">
        <f t="array" ref="D502">IF(E502='Tables calc'!$U$1+1,'Tables calc'!$Y$24,IF(D501='Tables calc'!$Y$24,"",IF(D501="","",INDEX('Tables calc'!$T$24:$T$539,_xlfn.AGGREGATE(15,3,('Tables calc'!$V$24:$V$539=1)/('Tables calc'!$V$24:$V$539=1)*(ROW('Tables calc'!$V$24:$V$539)-ROW('Tables calc'!$V$23)),E502)))))</f>
        <v/>
      </c>
      <c r="E502" s="69">
        <v>501</v>
      </c>
      <c r="F502" s="69" t="str">
        <f t="shared" si="63"/>
        <v/>
      </c>
      <c r="G502" s="69" t="str">
        <f t="shared" si="64"/>
        <v/>
      </c>
      <c r="H502" s="69" t="str">
        <f t="shared" si="71"/>
        <v/>
      </c>
      <c r="I502" s="69" t="str">
        <f t="shared" si="65"/>
        <v/>
      </c>
      <c r="J502" s="69" t="str">
        <f t="shared" si="66"/>
        <v/>
      </c>
      <c r="K502" s="69" t="str">
        <f t="shared" si="67"/>
        <v/>
      </c>
      <c r="L502" s="69" t="str">
        <f t="shared" si="68"/>
        <v/>
      </c>
      <c r="M502" s="69" t="str">
        <f t="shared" si="69"/>
        <v/>
      </c>
    </row>
    <row r="503" spans="1:13" x14ac:dyDescent="0.3">
      <c r="A503" s="606" t="str" cm="1">
        <f t="array" ref="A503">IF(E503='Tables calc'!$U$1+1,"Totals:",IF(A502="Totals:","",IF(A502="","",INDEX('Tables calc'!$R$24:$R$539,_xlfn.AGGREGATE(15,3,('Tables calc'!$V$24:$V$539=1)/('Tables calc'!$V$24:$V$539=1)*(ROW('Tables calc'!$V$24:$V$539)-ROW('Tables calc'!$V$23)),E503)))))</f>
        <v/>
      </c>
      <c r="B503" s="606" t="str" cm="1">
        <f t="array" ref="B503">IF(E503='Tables calc'!$U$1+1,"#",IF(B502="#","",IF(B502="","",INDEX('Tables calc'!$S$24:$S$539,_xlfn.AGGREGATE(15,3,('Tables calc'!$V$24:$V$539=1)/('Tables calc'!$V$24:$V$539=1)*(ROW('Tables calc'!$V$24:$V$539)-ROW('Tables calc'!$V$23)),E503)))))</f>
        <v/>
      </c>
      <c r="C503" s="607" t="str">
        <f t="shared" si="70"/>
        <v/>
      </c>
      <c r="D503" s="608" t="str" cm="1">
        <f t="array" ref="D503">IF(E503='Tables calc'!$U$1+1,'Tables calc'!$Y$24,IF(D502='Tables calc'!$Y$24,"",IF(D502="","",INDEX('Tables calc'!$T$24:$T$539,_xlfn.AGGREGATE(15,3,('Tables calc'!$V$24:$V$539=1)/('Tables calc'!$V$24:$V$539=1)*(ROW('Tables calc'!$V$24:$V$539)-ROW('Tables calc'!$V$23)),E503)))))</f>
        <v/>
      </c>
      <c r="E503" s="69">
        <v>502</v>
      </c>
      <c r="F503" s="69" t="str">
        <f t="shared" si="63"/>
        <v/>
      </c>
      <c r="G503" s="69" t="str">
        <f t="shared" si="64"/>
        <v/>
      </c>
      <c r="H503" s="69" t="str">
        <f t="shared" si="71"/>
        <v/>
      </c>
      <c r="I503" s="69" t="str">
        <f t="shared" si="65"/>
        <v/>
      </c>
      <c r="J503" s="69" t="str">
        <f t="shared" si="66"/>
        <v/>
      </c>
      <c r="K503" s="69" t="str">
        <f t="shared" si="67"/>
        <v/>
      </c>
      <c r="L503" s="69" t="str">
        <f t="shared" si="68"/>
        <v/>
      </c>
      <c r="M503" s="69" t="str">
        <f t="shared" si="69"/>
        <v/>
      </c>
    </row>
    <row r="504" spans="1:13" x14ac:dyDescent="0.3">
      <c r="A504" s="606" t="str" cm="1">
        <f t="array" ref="A504">IF(E504='Tables calc'!$U$1+1,"Totals:",IF(A503="Totals:","",IF(A503="","",INDEX('Tables calc'!$R$24:$R$539,_xlfn.AGGREGATE(15,3,('Tables calc'!$V$24:$V$539=1)/('Tables calc'!$V$24:$V$539=1)*(ROW('Tables calc'!$V$24:$V$539)-ROW('Tables calc'!$V$23)),E504)))))</f>
        <v/>
      </c>
      <c r="B504" s="606" t="str" cm="1">
        <f t="array" ref="B504">IF(E504='Tables calc'!$U$1+1,"#",IF(B503="#","",IF(B503="","",INDEX('Tables calc'!$S$24:$S$539,_xlfn.AGGREGATE(15,3,('Tables calc'!$V$24:$V$539=1)/('Tables calc'!$V$24:$V$539=1)*(ROW('Tables calc'!$V$24:$V$539)-ROW('Tables calc'!$V$23)),E504)))))</f>
        <v/>
      </c>
      <c r="C504" s="607" t="str">
        <f t="shared" si="70"/>
        <v/>
      </c>
      <c r="D504" s="608" t="str" cm="1">
        <f t="array" ref="D504">IF(E504='Tables calc'!$U$1+1,'Tables calc'!$Y$24,IF(D503='Tables calc'!$Y$24,"",IF(D503="","",INDEX('Tables calc'!$T$24:$T$539,_xlfn.AGGREGATE(15,3,('Tables calc'!$V$24:$V$539=1)/('Tables calc'!$V$24:$V$539=1)*(ROW('Tables calc'!$V$24:$V$539)-ROW('Tables calc'!$V$23)),E504)))))</f>
        <v/>
      </c>
      <c r="E504" s="69">
        <v>503</v>
      </c>
      <c r="F504" s="69" t="str">
        <f t="shared" si="63"/>
        <v/>
      </c>
      <c r="G504" s="69" t="str">
        <f t="shared" si="64"/>
        <v/>
      </c>
      <c r="H504" s="69" t="str">
        <f t="shared" si="71"/>
        <v/>
      </c>
      <c r="I504" s="69" t="str">
        <f t="shared" si="65"/>
        <v/>
      </c>
      <c r="J504" s="69" t="str">
        <f t="shared" si="66"/>
        <v/>
      </c>
      <c r="K504" s="69" t="str">
        <f t="shared" si="67"/>
        <v/>
      </c>
      <c r="L504" s="69" t="str">
        <f t="shared" si="68"/>
        <v/>
      </c>
      <c r="M504" s="69" t="str">
        <f t="shared" si="69"/>
        <v/>
      </c>
    </row>
    <row r="505" spans="1:13" x14ac:dyDescent="0.3">
      <c r="A505" s="606" t="str" cm="1">
        <f t="array" ref="A505">IF(E505='Tables calc'!$U$1+1,"Totals:",IF(A504="Totals:","",IF(A504="","",INDEX('Tables calc'!$R$24:$R$539,_xlfn.AGGREGATE(15,3,('Tables calc'!$V$24:$V$539=1)/('Tables calc'!$V$24:$V$539=1)*(ROW('Tables calc'!$V$24:$V$539)-ROW('Tables calc'!$V$23)),E505)))))</f>
        <v/>
      </c>
      <c r="B505" s="606" t="str" cm="1">
        <f t="array" ref="B505">IF(E505='Tables calc'!$U$1+1,"#",IF(B504="#","",IF(B504="","",INDEX('Tables calc'!$S$24:$S$539,_xlfn.AGGREGATE(15,3,('Tables calc'!$V$24:$V$539=1)/('Tables calc'!$V$24:$V$539=1)*(ROW('Tables calc'!$V$24:$V$539)-ROW('Tables calc'!$V$23)),E505)))))</f>
        <v/>
      </c>
      <c r="C505" s="607" t="str">
        <f t="shared" si="70"/>
        <v/>
      </c>
      <c r="D505" s="608" t="str" cm="1">
        <f t="array" ref="D505">IF(E505='Tables calc'!$U$1+1,'Tables calc'!$Y$24,IF(D504='Tables calc'!$Y$24,"",IF(D504="","",INDEX('Tables calc'!$T$24:$T$539,_xlfn.AGGREGATE(15,3,('Tables calc'!$V$24:$V$539=1)/('Tables calc'!$V$24:$V$539=1)*(ROW('Tables calc'!$V$24:$V$539)-ROW('Tables calc'!$V$23)),E505)))))</f>
        <v/>
      </c>
      <c r="E505" s="69">
        <v>504</v>
      </c>
      <c r="F505" s="69" t="str">
        <f t="shared" si="63"/>
        <v/>
      </c>
      <c r="G505" s="69" t="str">
        <f t="shared" si="64"/>
        <v/>
      </c>
      <c r="H505" s="69" t="str">
        <f t="shared" si="71"/>
        <v/>
      </c>
      <c r="I505" s="69" t="str">
        <f t="shared" si="65"/>
        <v/>
      </c>
      <c r="J505" s="69" t="str">
        <f t="shared" si="66"/>
        <v/>
      </c>
      <c r="K505" s="69" t="str">
        <f t="shared" si="67"/>
        <v/>
      </c>
      <c r="L505" s="69" t="str">
        <f t="shared" si="68"/>
        <v/>
      </c>
      <c r="M505" s="69" t="str">
        <f t="shared" si="69"/>
        <v/>
      </c>
    </row>
    <row r="506" spans="1:13" x14ac:dyDescent="0.3">
      <c r="A506" s="606" t="str" cm="1">
        <f t="array" ref="A506">IF(E506='Tables calc'!$U$1+1,"Totals:",IF(A505="Totals:","",IF(A505="","",INDEX('Tables calc'!$R$24:$R$539,_xlfn.AGGREGATE(15,3,('Tables calc'!$V$24:$V$539=1)/('Tables calc'!$V$24:$V$539=1)*(ROW('Tables calc'!$V$24:$V$539)-ROW('Tables calc'!$V$23)),E506)))))</f>
        <v/>
      </c>
      <c r="B506" s="606" t="str" cm="1">
        <f t="array" ref="B506">IF(E506='Tables calc'!$U$1+1,"#",IF(B505="#","",IF(B505="","",INDEX('Tables calc'!$S$24:$S$539,_xlfn.AGGREGATE(15,3,('Tables calc'!$V$24:$V$539=1)/('Tables calc'!$V$24:$V$539=1)*(ROW('Tables calc'!$V$24:$V$539)-ROW('Tables calc'!$V$23)),E506)))))</f>
        <v/>
      </c>
      <c r="C506" s="607" t="str">
        <f t="shared" si="70"/>
        <v/>
      </c>
      <c r="D506" s="608" t="str" cm="1">
        <f t="array" ref="D506">IF(E506='Tables calc'!$U$1+1,'Tables calc'!$Y$24,IF(D505='Tables calc'!$Y$24,"",IF(D505="","",INDEX('Tables calc'!$T$24:$T$539,_xlfn.AGGREGATE(15,3,('Tables calc'!$V$24:$V$539=1)/('Tables calc'!$V$24:$V$539=1)*(ROW('Tables calc'!$V$24:$V$539)-ROW('Tables calc'!$V$23)),E506)))))</f>
        <v/>
      </c>
      <c r="E506" s="69">
        <v>505</v>
      </c>
      <c r="F506" s="69" t="str">
        <f t="shared" si="63"/>
        <v/>
      </c>
      <c r="G506" s="69" t="str">
        <f t="shared" si="64"/>
        <v/>
      </c>
      <c r="H506" s="69" t="str">
        <f t="shared" si="71"/>
        <v/>
      </c>
      <c r="I506" s="69" t="str">
        <f t="shared" si="65"/>
        <v/>
      </c>
      <c r="J506" s="69" t="str">
        <f t="shared" si="66"/>
        <v/>
      </c>
      <c r="K506" s="69" t="str">
        <f t="shared" si="67"/>
        <v/>
      </c>
      <c r="L506" s="69" t="str">
        <f t="shared" si="68"/>
        <v/>
      </c>
      <c r="M506" s="69" t="str">
        <f t="shared" si="69"/>
        <v/>
      </c>
    </row>
    <row r="507" spans="1:13" x14ac:dyDescent="0.3">
      <c r="A507" s="606" t="str" cm="1">
        <f t="array" ref="A507">IF(E507='Tables calc'!$U$1+1,"Totals:",IF(A506="Totals:","",IF(A506="","",INDEX('Tables calc'!$R$24:$R$539,_xlfn.AGGREGATE(15,3,('Tables calc'!$V$24:$V$539=1)/('Tables calc'!$V$24:$V$539=1)*(ROW('Tables calc'!$V$24:$V$539)-ROW('Tables calc'!$V$23)),E507)))))</f>
        <v/>
      </c>
      <c r="B507" s="606" t="str" cm="1">
        <f t="array" ref="B507">IF(E507='Tables calc'!$U$1+1,"#",IF(B506="#","",IF(B506="","",INDEX('Tables calc'!$S$24:$S$539,_xlfn.AGGREGATE(15,3,('Tables calc'!$V$24:$V$539=1)/('Tables calc'!$V$24:$V$539=1)*(ROW('Tables calc'!$V$24:$V$539)-ROW('Tables calc'!$V$23)),E507)))))</f>
        <v/>
      </c>
      <c r="C507" s="607" t="str">
        <f t="shared" si="70"/>
        <v/>
      </c>
      <c r="D507" s="608" t="str" cm="1">
        <f t="array" ref="D507">IF(E507='Tables calc'!$U$1+1,'Tables calc'!$Y$24,IF(D506='Tables calc'!$Y$24,"",IF(D506="","",INDEX('Tables calc'!$T$24:$T$539,_xlfn.AGGREGATE(15,3,('Tables calc'!$V$24:$V$539=1)/('Tables calc'!$V$24:$V$539=1)*(ROW('Tables calc'!$V$24:$V$539)-ROW('Tables calc'!$V$23)),E507)))))</f>
        <v/>
      </c>
      <c r="E507" s="69">
        <v>506</v>
      </c>
      <c r="F507" s="69" t="str">
        <f t="shared" si="63"/>
        <v/>
      </c>
      <c r="G507" s="69" t="str">
        <f t="shared" si="64"/>
        <v/>
      </c>
      <c r="H507" s="69" t="str">
        <f t="shared" si="71"/>
        <v/>
      </c>
      <c r="I507" s="69" t="str">
        <f t="shared" si="65"/>
        <v/>
      </c>
      <c r="J507" s="69" t="str">
        <f t="shared" si="66"/>
        <v/>
      </c>
      <c r="K507" s="69" t="str">
        <f t="shared" si="67"/>
        <v/>
      </c>
      <c r="L507" s="69" t="str">
        <f t="shared" si="68"/>
        <v/>
      </c>
      <c r="M507" s="69" t="str">
        <f t="shared" si="69"/>
        <v/>
      </c>
    </row>
    <row r="508" spans="1:13" x14ac:dyDescent="0.3">
      <c r="A508" s="606" t="str" cm="1">
        <f t="array" ref="A508">IF(E508='Tables calc'!$U$1+1,"Totals:",IF(A507="Totals:","",IF(A507="","",INDEX('Tables calc'!$R$24:$R$539,_xlfn.AGGREGATE(15,3,('Tables calc'!$V$24:$V$539=1)/('Tables calc'!$V$24:$V$539=1)*(ROW('Tables calc'!$V$24:$V$539)-ROW('Tables calc'!$V$23)),E508)))))</f>
        <v/>
      </c>
      <c r="B508" s="606" t="str" cm="1">
        <f t="array" ref="B508">IF(E508='Tables calc'!$U$1+1,"#",IF(B507="#","",IF(B507="","",INDEX('Tables calc'!$S$24:$S$539,_xlfn.AGGREGATE(15,3,('Tables calc'!$V$24:$V$539=1)/('Tables calc'!$V$24:$V$539=1)*(ROW('Tables calc'!$V$24:$V$539)-ROW('Tables calc'!$V$23)),E508)))))</f>
        <v/>
      </c>
      <c r="C508" s="607" t="str">
        <f t="shared" si="70"/>
        <v/>
      </c>
      <c r="D508" s="608" t="str" cm="1">
        <f t="array" ref="D508">IF(E508='Tables calc'!$U$1+1,'Tables calc'!$Y$24,IF(D507='Tables calc'!$Y$24,"",IF(D507="","",INDEX('Tables calc'!$T$24:$T$539,_xlfn.AGGREGATE(15,3,('Tables calc'!$V$24:$V$539=1)/('Tables calc'!$V$24:$V$539=1)*(ROW('Tables calc'!$V$24:$V$539)-ROW('Tables calc'!$V$23)),E508)))))</f>
        <v/>
      </c>
      <c r="E508" s="69">
        <v>507</v>
      </c>
      <c r="F508" s="69" t="str">
        <f t="shared" si="63"/>
        <v/>
      </c>
      <c r="G508" s="69" t="str">
        <f t="shared" si="64"/>
        <v/>
      </c>
      <c r="H508" s="69" t="str">
        <f t="shared" si="71"/>
        <v/>
      </c>
      <c r="I508" s="69" t="str">
        <f t="shared" si="65"/>
        <v/>
      </c>
      <c r="J508" s="69" t="str">
        <f t="shared" si="66"/>
        <v/>
      </c>
      <c r="K508" s="69" t="str">
        <f t="shared" si="67"/>
        <v/>
      </c>
      <c r="L508" s="69" t="str">
        <f t="shared" si="68"/>
        <v/>
      </c>
      <c r="M508" s="69" t="str">
        <f t="shared" si="69"/>
        <v/>
      </c>
    </row>
    <row r="509" spans="1:13" x14ac:dyDescent="0.3">
      <c r="A509" s="606" t="str" cm="1">
        <f t="array" ref="A509">IF(E509='Tables calc'!$U$1+1,"Totals:",IF(A508="Totals:","",IF(A508="","",INDEX('Tables calc'!$R$24:$R$539,_xlfn.AGGREGATE(15,3,('Tables calc'!$V$24:$V$539=1)/('Tables calc'!$V$24:$V$539=1)*(ROW('Tables calc'!$V$24:$V$539)-ROW('Tables calc'!$V$23)),E509)))))</f>
        <v/>
      </c>
      <c r="B509" s="606" t="str" cm="1">
        <f t="array" ref="B509">IF(E509='Tables calc'!$U$1+1,"#",IF(B508="#","",IF(B508="","",INDEX('Tables calc'!$S$24:$S$539,_xlfn.AGGREGATE(15,3,('Tables calc'!$V$24:$V$539=1)/('Tables calc'!$V$24:$V$539=1)*(ROW('Tables calc'!$V$24:$V$539)-ROW('Tables calc'!$V$23)),E509)))))</f>
        <v/>
      </c>
      <c r="C509" s="607" t="str">
        <f t="shared" si="70"/>
        <v/>
      </c>
      <c r="D509" s="608" t="str" cm="1">
        <f t="array" ref="D509">IF(E509='Tables calc'!$U$1+1,'Tables calc'!$Y$24,IF(D508='Tables calc'!$Y$24,"",IF(D508="","",INDEX('Tables calc'!$T$24:$T$539,_xlfn.AGGREGATE(15,3,('Tables calc'!$V$24:$V$539=1)/('Tables calc'!$V$24:$V$539=1)*(ROW('Tables calc'!$V$24:$V$539)-ROW('Tables calc'!$V$23)),E509)))))</f>
        <v/>
      </c>
      <c r="E509" s="69">
        <v>508</v>
      </c>
      <c r="F509" s="69" t="str">
        <f t="shared" si="63"/>
        <v/>
      </c>
      <c r="G509" s="69" t="str">
        <f t="shared" si="64"/>
        <v/>
      </c>
      <c r="H509" s="69" t="str">
        <f t="shared" si="71"/>
        <v/>
      </c>
      <c r="I509" s="69" t="str">
        <f t="shared" si="65"/>
        <v/>
      </c>
      <c r="J509" s="69" t="str">
        <f t="shared" si="66"/>
        <v/>
      </c>
      <c r="K509" s="69" t="str">
        <f t="shared" si="67"/>
        <v/>
      </c>
      <c r="L509" s="69" t="str">
        <f t="shared" si="68"/>
        <v/>
      </c>
      <c r="M509" s="69" t="str">
        <f t="shared" si="69"/>
        <v/>
      </c>
    </row>
    <row r="510" spans="1:13" x14ac:dyDescent="0.3">
      <c r="A510" s="606" t="str" cm="1">
        <f t="array" ref="A510">IF(E510='Tables calc'!$U$1+1,"Totals:",IF(A509="Totals:","",IF(A509="","",INDEX('Tables calc'!$R$24:$R$539,_xlfn.AGGREGATE(15,3,('Tables calc'!$V$24:$V$539=1)/('Tables calc'!$V$24:$V$539=1)*(ROW('Tables calc'!$V$24:$V$539)-ROW('Tables calc'!$V$23)),E510)))))</f>
        <v/>
      </c>
      <c r="B510" s="606" t="str" cm="1">
        <f t="array" ref="B510">IF(E510='Tables calc'!$U$1+1,"#",IF(B509="#","",IF(B509="","",INDEX('Tables calc'!$S$24:$S$539,_xlfn.AGGREGATE(15,3,('Tables calc'!$V$24:$V$539=1)/('Tables calc'!$V$24:$V$539=1)*(ROW('Tables calc'!$V$24:$V$539)-ROW('Tables calc'!$V$23)),E510)))))</f>
        <v/>
      </c>
      <c r="C510" s="607" t="str">
        <f t="shared" si="70"/>
        <v/>
      </c>
      <c r="D510" s="608" t="str" cm="1">
        <f t="array" ref="D510">IF(E510='Tables calc'!$U$1+1,'Tables calc'!$Y$24,IF(D509='Tables calc'!$Y$24,"",IF(D509="","",INDEX('Tables calc'!$T$24:$T$539,_xlfn.AGGREGATE(15,3,('Tables calc'!$V$24:$V$539=1)/('Tables calc'!$V$24:$V$539=1)*(ROW('Tables calc'!$V$24:$V$539)-ROW('Tables calc'!$V$23)),E510)))))</f>
        <v/>
      </c>
      <c r="E510" s="69">
        <v>509</v>
      </c>
      <c r="F510" s="69" t="str">
        <f t="shared" si="63"/>
        <v/>
      </c>
      <c r="G510" s="69" t="str">
        <f t="shared" si="64"/>
        <v/>
      </c>
      <c r="H510" s="69" t="str">
        <f t="shared" si="71"/>
        <v/>
      </c>
      <c r="I510" s="69" t="str">
        <f t="shared" si="65"/>
        <v/>
      </c>
      <c r="J510" s="69" t="str">
        <f t="shared" si="66"/>
        <v/>
      </c>
      <c r="K510" s="69" t="str">
        <f t="shared" si="67"/>
        <v/>
      </c>
      <c r="L510" s="69" t="str">
        <f t="shared" si="68"/>
        <v/>
      </c>
      <c r="M510" s="69" t="str">
        <f t="shared" si="69"/>
        <v/>
      </c>
    </row>
    <row r="511" spans="1:13" x14ac:dyDescent="0.3">
      <c r="A511" s="606" t="str" cm="1">
        <f t="array" ref="A511">IF(E511='Tables calc'!$U$1+1,"Totals:",IF(A510="Totals:","",IF(A510="","",INDEX('Tables calc'!$R$24:$R$539,_xlfn.AGGREGATE(15,3,('Tables calc'!$V$24:$V$539=1)/('Tables calc'!$V$24:$V$539=1)*(ROW('Tables calc'!$V$24:$V$539)-ROW('Tables calc'!$V$23)),E511)))))</f>
        <v/>
      </c>
      <c r="B511" s="606" t="str" cm="1">
        <f t="array" ref="B511">IF(E511='Tables calc'!$U$1+1,"#",IF(B510="#","",IF(B510="","",INDEX('Tables calc'!$S$24:$S$539,_xlfn.AGGREGATE(15,3,('Tables calc'!$V$24:$V$539=1)/('Tables calc'!$V$24:$V$539=1)*(ROW('Tables calc'!$V$24:$V$539)-ROW('Tables calc'!$V$23)),E511)))))</f>
        <v/>
      </c>
      <c r="C511" s="607" t="str">
        <f t="shared" si="70"/>
        <v/>
      </c>
      <c r="D511" s="608" t="str" cm="1">
        <f t="array" ref="D511">IF(E511='Tables calc'!$U$1+1,'Tables calc'!$Y$24,IF(D510='Tables calc'!$Y$24,"",IF(D510="","",INDEX('Tables calc'!$T$24:$T$539,_xlfn.AGGREGATE(15,3,('Tables calc'!$V$24:$V$539=1)/('Tables calc'!$V$24:$V$539=1)*(ROW('Tables calc'!$V$24:$V$539)-ROW('Tables calc'!$V$23)),E511)))))</f>
        <v/>
      </c>
      <c r="E511" s="69">
        <v>510</v>
      </c>
      <c r="F511" s="69" t="str">
        <f t="shared" si="63"/>
        <v/>
      </c>
      <c r="G511" s="69" t="str">
        <f t="shared" si="64"/>
        <v/>
      </c>
      <c r="H511" s="69" t="str">
        <f t="shared" si="71"/>
        <v/>
      </c>
      <c r="I511" s="69" t="str">
        <f t="shared" si="65"/>
        <v/>
      </c>
      <c r="J511" s="69" t="str">
        <f t="shared" si="66"/>
        <v/>
      </c>
      <c r="K511" s="69" t="str">
        <f t="shared" si="67"/>
        <v/>
      </c>
      <c r="L511" s="69" t="str">
        <f t="shared" si="68"/>
        <v/>
      </c>
      <c r="M511" s="69" t="str">
        <f t="shared" si="69"/>
        <v/>
      </c>
    </row>
    <row r="512" spans="1:13" x14ac:dyDescent="0.3">
      <c r="A512" s="606" t="str" cm="1">
        <f t="array" ref="A512">IF(E512='Tables calc'!$U$1+1,"Totals:",IF(A511="Totals:","",IF(A511="","",INDEX('Tables calc'!$R$24:$R$539,_xlfn.AGGREGATE(15,3,('Tables calc'!$V$24:$V$539=1)/('Tables calc'!$V$24:$V$539=1)*(ROW('Tables calc'!$V$24:$V$539)-ROW('Tables calc'!$V$23)),E512)))))</f>
        <v/>
      </c>
      <c r="B512" s="606" t="str" cm="1">
        <f t="array" ref="B512">IF(E512='Tables calc'!$U$1+1,"#",IF(B511="#","",IF(B511="","",INDEX('Tables calc'!$S$24:$S$539,_xlfn.AGGREGATE(15,3,('Tables calc'!$V$24:$V$539=1)/('Tables calc'!$V$24:$V$539=1)*(ROW('Tables calc'!$V$24:$V$539)-ROW('Tables calc'!$V$23)),E512)))))</f>
        <v/>
      </c>
      <c r="C512" s="607" t="str">
        <f t="shared" si="70"/>
        <v/>
      </c>
      <c r="D512" s="608" t="str" cm="1">
        <f t="array" ref="D512">IF(E512='Tables calc'!$U$1+1,'Tables calc'!$Y$24,IF(D511='Tables calc'!$Y$24,"",IF(D511="","",INDEX('Tables calc'!$T$24:$T$539,_xlfn.AGGREGATE(15,3,('Tables calc'!$V$24:$V$539=1)/('Tables calc'!$V$24:$V$539=1)*(ROW('Tables calc'!$V$24:$V$539)-ROW('Tables calc'!$V$23)),E512)))))</f>
        <v/>
      </c>
      <c r="E512" s="69">
        <v>511</v>
      </c>
      <c r="F512" s="69" t="str">
        <f t="shared" si="63"/>
        <v/>
      </c>
      <c r="G512" s="69" t="str">
        <f t="shared" si="64"/>
        <v/>
      </c>
      <c r="H512" s="69" t="str">
        <f t="shared" si="71"/>
        <v/>
      </c>
      <c r="I512" s="69" t="str">
        <f t="shared" si="65"/>
        <v/>
      </c>
      <c r="J512" s="69" t="str">
        <f t="shared" si="66"/>
        <v/>
      </c>
      <c r="K512" s="69" t="str">
        <f t="shared" si="67"/>
        <v/>
      </c>
      <c r="L512" s="69" t="str">
        <f t="shared" si="68"/>
        <v/>
      </c>
      <c r="M512" s="69" t="str">
        <f t="shared" si="69"/>
        <v/>
      </c>
    </row>
    <row r="513" spans="1:13" x14ac:dyDescent="0.3">
      <c r="A513" s="606" t="str" cm="1">
        <f t="array" ref="A513">IF(E513='Tables calc'!$U$1+1,"Totals:",IF(A512="Totals:","",IF(A512="","",INDEX('Tables calc'!$R$24:$R$539,_xlfn.AGGREGATE(15,3,('Tables calc'!$V$24:$V$539=1)/('Tables calc'!$V$24:$V$539=1)*(ROW('Tables calc'!$V$24:$V$539)-ROW('Tables calc'!$V$23)),E513)))))</f>
        <v/>
      </c>
      <c r="B513" s="606" t="str" cm="1">
        <f t="array" ref="B513">IF(E513='Tables calc'!$U$1+1,"#",IF(B512="#","",IF(B512="","",INDEX('Tables calc'!$S$24:$S$539,_xlfn.AGGREGATE(15,3,('Tables calc'!$V$24:$V$539=1)/('Tables calc'!$V$24:$V$539=1)*(ROW('Tables calc'!$V$24:$V$539)-ROW('Tables calc'!$V$23)),E513)))))</f>
        <v/>
      </c>
      <c r="C513" s="607" t="str">
        <f t="shared" si="70"/>
        <v/>
      </c>
      <c r="D513" s="608" t="str" cm="1">
        <f t="array" ref="D513">IF(E513='Tables calc'!$U$1+1,'Tables calc'!$Y$24,IF(D512='Tables calc'!$Y$24,"",IF(D512="","",INDEX('Tables calc'!$T$24:$T$539,_xlfn.AGGREGATE(15,3,('Tables calc'!$V$24:$V$539=1)/('Tables calc'!$V$24:$V$539=1)*(ROW('Tables calc'!$V$24:$V$539)-ROW('Tables calc'!$V$23)),E513)))))</f>
        <v/>
      </c>
      <c r="E513" s="69">
        <v>512</v>
      </c>
      <c r="F513" s="69" t="str">
        <f t="shared" si="63"/>
        <v/>
      </c>
      <c r="G513" s="69" t="str">
        <f t="shared" si="64"/>
        <v/>
      </c>
      <c r="H513" s="69" t="str">
        <f t="shared" si="71"/>
        <v/>
      </c>
      <c r="I513" s="69" t="str">
        <f t="shared" si="65"/>
        <v/>
      </c>
      <c r="J513" s="69" t="str">
        <f t="shared" si="66"/>
        <v/>
      </c>
      <c r="K513" s="69" t="str">
        <f t="shared" si="67"/>
        <v/>
      </c>
      <c r="L513" s="69" t="str">
        <f t="shared" si="68"/>
        <v/>
      </c>
      <c r="M513" s="69" t="str">
        <f t="shared" si="69"/>
        <v/>
      </c>
    </row>
    <row r="514" spans="1:13" x14ac:dyDescent="0.3">
      <c r="A514" s="606" t="str" cm="1">
        <f t="array" ref="A514">IF(E514='Tables calc'!$U$1+1,"Totals:",IF(A513="Totals:","",IF(A513="","",INDEX('Tables calc'!$R$24:$R$539,_xlfn.AGGREGATE(15,3,('Tables calc'!$V$24:$V$539=1)/('Tables calc'!$V$24:$V$539=1)*(ROW('Tables calc'!$V$24:$V$539)-ROW('Tables calc'!$V$23)),E514)))))</f>
        <v/>
      </c>
      <c r="B514" s="606" t="str" cm="1">
        <f t="array" ref="B514">IF(E514='Tables calc'!$U$1+1,"#",IF(B513="#","",IF(B513="","",INDEX('Tables calc'!$S$24:$S$539,_xlfn.AGGREGATE(15,3,('Tables calc'!$V$24:$V$539=1)/('Tables calc'!$V$24:$V$539=1)*(ROW('Tables calc'!$V$24:$V$539)-ROW('Tables calc'!$V$23)),E514)))))</f>
        <v/>
      </c>
      <c r="C514" s="607" t="str">
        <f t="shared" si="70"/>
        <v/>
      </c>
      <c r="D514" s="608" t="str" cm="1">
        <f t="array" ref="D514">IF(E514='Tables calc'!$U$1+1,'Tables calc'!$Y$24,IF(D513='Tables calc'!$Y$24,"",IF(D513="","",INDEX('Tables calc'!$T$24:$T$539,_xlfn.AGGREGATE(15,3,('Tables calc'!$V$24:$V$539=1)/('Tables calc'!$V$24:$V$539=1)*(ROW('Tables calc'!$V$24:$V$539)-ROW('Tables calc'!$V$23)),E514)))))</f>
        <v/>
      </c>
      <c r="E514" s="69">
        <v>513</v>
      </c>
      <c r="F514" s="69" t="str">
        <f t="shared" ref="F514:F519" si="72">IF(A514="Totals:","STOP",IF(F513="STOP","",IF(F513="","","GO")))</f>
        <v/>
      </c>
      <c r="G514" s="69" t="str">
        <f t="shared" ref="G514:G519" si="73">IF(A514="Totals:","STOP",IF(G513="STOP","",IF(G513="","","GO")))</f>
        <v/>
      </c>
      <c r="H514" s="69" t="str">
        <f t="shared" si="71"/>
        <v/>
      </c>
      <c r="I514" s="69" t="str">
        <f t="shared" ref="I514:I519" si="74">IF(A514="Totals:","STOP",IF(I513="STOP","",IF(I513="","","GO")))</f>
        <v/>
      </c>
      <c r="J514" s="69" t="str">
        <f t="shared" ref="J514:J519" si="75">IF(A514="Totals:","STOP",IF(J513="STOP","",IF(J513="","","GO")))</f>
        <v/>
      </c>
      <c r="K514" s="69" t="str">
        <f t="shared" ref="K514:K519" si="76">IF(A514="Totals:","STOP",IF(K513="STOP","",IF(K513="","","GO")))</f>
        <v/>
      </c>
      <c r="L514" s="69" t="str">
        <f t="shared" ref="L514:L519" si="77">IF(A514="Totals:","STOP",IF(L513="STOP","",IF(L513="","","GO")))</f>
        <v/>
      </c>
      <c r="M514" s="69" t="str">
        <f t="shared" ref="M514:M519" si="78">IF(A514="Totals:","STOP",IF(M513="STOP","",IF(M513="","","GO")))</f>
        <v/>
      </c>
    </row>
    <row r="515" spans="1:13" x14ac:dyDescent="0.3">
      <c r="A515" s="606" t="str" cm="1">
        <f t="array" ref="A515">IF(E515='Tables calc'!$U$1+1,"Totals:",IF(A514="Totals:","",IF(A514="","",INDEX('Tables calc'!$R$24:$R$539,_xlfn.AGGREGATE(15,3,('Tables calc'!$V$24:$V$539=1)/('Tables calc'!$V$24:$V$539=1)*(ROW('Tables calc'!$V$24:$V$539)-ROW('Tables calc'!$V$23)),E515)))))</f>
        <v/>
      </c>
      <c r="B515" s="606" t="str" cm="1">
        <f t="array" ref="B515">IF(E515='Tables calc'!$U$1+1,"#",IF(B514="#","",IF(B514="","",INDEX('Tables calc'!$S$24:$S$539,_xlfn.AGGREGATE(15,3,('Tables calc'!$V$24:$V$539=1)/('Tables calc'!$V$24:$V$539=1)*(ROW('Tables calc'!$V$24:$V$539)-ROW('Tables calc'!$V$23)),E515)))))</f>
        <v/>
      </c>
      <c r="C515" s="607" t="str">
        <f t="shared" ref="C515:C519" si="79">IF(A515="Totals:","",IF(A515="FTE Reduction Exceptions:","*",""))</f>
        <v/>
      </c>
      <c r="D515" s="608" t="str" cm="1">
        <f t="array" ref="D515">IF(E515='Tables calc'!$U$1+1,'Tables calc'!$Y$24,IF(D514='Tables calc'!$Y$24,"",IF(D514="","",INDEX('Tables calc'!$T$24:$T$539,_xlfn.AGGREGATE(15,3,('Tables calc'!$V$24:$V$539=1)/('Tables calc'!$V$24:$V$539=1)*(ROW('Tables calc'!$V$24:$V$539)-ROW('Tables calc'!$V$23)),E515)))))</f>
        <v/>
      </c>
      <c r="E515" s="69">
        <v>514</v>
      </c>
      <c r="F515" s="69" t="str">
        <f t="shared" si="72"/>
        <v/>
      </c>
      <c r="G515" s="69" t="str">
        <f t="shared" si="73"/>
        <v/>
      </c>
      <c r="H515" s="69" t="str">
        <f t="shared" si="71"/>
        <v/>
      </c>
      <c r="I515" s="69" t="str">
        <f t="shared" si="74"/>
        <v/>
      </c>
      <c r="J515" s="69" t="str">
        <f t="shared" si="75"/>
        <v/>
      </c>
      <c r="K515" s="69" t="str">
        <f t="shared" si="76"/>
        <v/>
      </c>
      <c r="L515" s="69" t="str">
        <f t="shared" si="77"/>
        <v/>
      </c>
      <c r="M515" s="69" t="str">
        <f t="shared" si="78"/>
        <v/>
      </c>
    </row>
    <row r="516" spans="1:13" x14ac:dyDescent="0.3">
      <c r="A516" s="606" t="str" cm="1">
        <f t="array" ref="A516">IF(E516='Tables calc'!$U$1+1,"Totals:",IF(A515="Totals:","",IF(A515="","",INDEX('Tables calc'!$R$24:$R$539,_xlfn.AGGREGATE(15,3,('Tables calc'!$V$24:$V$539=1)/('Tables calc'!$V$24:$V$539=1)*(ROW('Tables calc'!$V$24:$V$539)-ROW('Tables calc'!$V$23)),E516)))))</f>
        <v/>
      </c>
      <c r="B516" s="606" t="str" cm="1">
        <f t="array" ref="B516">IF(E516='Tables calc'!$U$1+1,"#",IF(B515="#","",IF(B515="","",INDEX('Tables calc'!$S$24:$S$539,_xlfn.AGGREGATE(15,3,('Tables calc'!$V$24:$V$539=1)/('Tables calc'!$V$24:$V$539=1)*(ROW('Tables calc'!$V$24:$V$539)-ROW('Tables calc'!$V$23)),E516)))))</f>
        <v/>
      </c>
      <c r="C516" s="607" t="str">
        <f t="shared" si="79"/>
        <v/>
      </c>
      <c r="D516" s="608" t="str" cm="1">
        <f t="array" ref="D516">IF(E516='Tables calc'!$U$1+1,'Tables calc'!$Y$24,IF(D515='Tables calc'!$Y$24,"",IF(D515="","",INDEX('Tables calc'!$T$24:$T$539,_xlfn.AGGREGATE(15,3,('Tables calc'!$V$24:$V$539=1)/('Tables calc'!$V$24:$V$539=1)*(ROW('Tables calc'!$V$24:$V$539)-ROW('Tables calc'!$V$23)),E516)))))</f>
        <v/>
      </c>
      <c r="E516" s="69">
        <v>515</v>
      </c>
      <c r="F516" s="69" t="str">
        <f t="shared" si="72"/>
        <v/>
      </c>
      <c r="G516" s="69" t="str">
        <f t="shared" si="73"/>
        <v/>
      </c>
      <c r="H516" s="69" t="str">
        <f t="shared" si="71"/>
        <v/>
      </c>
      <c r="I516" s="69" t="str">
        <f t="shared" si="74"/>
        <v/>
      </c>
      <c r="J516" s="69" t="str">
        <f t="shared" si="75"/>
        <v/>
      </c>
      <c r="K516" s="69" t="str">
        <f t="shared" si="76"/>
        <v/>
      </c>
      <c r="L516" s="69" t="str">
        <f t="shared" si="77"/>
        <v/>
      </c>
      <c r="M516" s="69" t="str">
        <f t="shared" si="78"/>
        <v/>
      </c>
    </row>
    <row r="517" spans="1:13" x14ac:dyDescent="0.3">
      <c r="A517" s="606" t="str" cm="1">
        <f t="array" ref="A517">IF(E517='Tables calc'!$U$1+1,"Totals:",IF(A516="Totals:","",IF(A516="","",INDEX('Tables calc'!$R$24:$R$539,_xlfn.AGGREGATE(15,3,('Tables calc'!$V$24:$V$539=1)/('Tables calc'!$V$24:$V$539=1)*(ROW('Tables calc'!$V$24:$V$539)-ROW('Tables calc'!$V$23)),E517)))))</f>
        <v/>
      </c>
      <c r="B517" s="606" t="str" cm="1">
        <f t="array" ref="B517">IF(E517='Tables calc'!$U$1+1,"#",IF(B516="#","",IF(B516="","",INDEX('Tables calc'!$S$24:$S$539,_xlfn.AGGREGATE(15,3,('Tables calc'!$V$24:$V$539=1)/('Tables calc'!$V$24:$V$539=1)*(ROW('Tables calc'!$V$24:$V$539)-ROW('Tables calc'!$V$23)),E517)))))</f>
        <v/>
      </c>
      <c r="C517" s="607" t="str">
        <f t="shared" si="79"/>
        <v/>
      </c>
      <c r="D517" s="608" t="str" cm="1">
        <f t="array" ref="D517">IF(E517='Tables calc'!$U$1+1,'Tables calc'!$Y$24,IF(D516='Tables calc'!$Y$24,"",IF(D516="","",INDEX('Tables calc'!$T$24:$T$539,_xlfn.AGGREGATE(15,3,('Tables calc'!$V$24:$V$539=1)/('Tables calc'!$V$24:$V$539=1)*(ROW('Tables calc'!$V$24:$V$539)-ROW('Tables calc'!$V$23)),E517)))))</f>
        <v/>
      </c>
      <c r="E517" s="69">
        <v>516</v>
      </c>
      <c r="F517" s="69" t="str">
        <f t="shared" si="72"/>
        <v/>
      </c>
      <c r="G517" s="69" t="str">
        <f t="shared" si="73"/>
        <v/>
      </c>
      <c r="H517" s="69" t="str">
        <f t="shared" si="71"/>
        <v/>
      </c>
      <c r="I517" s="69" t="str">
        <f t="shared" si="74"/>
        <v/>
      </c>
      <c r="J517" s="69" t="str">
        <f t="shared" si="75"/>
        <v/>
      </c>
      <c r="K517" s="69" t="str">
        <f t="shared" si="76"/>
        <v/>
      </c>
      <c r="L517" s="69" t="str">
        <f t="shared" si="77"/>
        <v/>
      </c>
      <c r="M517" s="69" t="str">
        <f t="shared" si="78"/>
        <v/>
      </c>
    </row>
    <row r="518" spans="1:13" x14ac:dyDescent="0.3">
      <c r="A518" s="606" t="str" cm="1">
        <f t="array" ref="A518">IF(E518='Tables calc'!$U$1+1,"Totals:",IF(A517="Totals:","",IF(A517="","",INDEX('Tables calc'!$R$24:$R$539,_xlfn.AGGREGATE(15,3,('Tables calc'!$V$24:$V$539=1)/('Tables calc'!$V$24:$V$539=1)*(ROW('Tables calc'!$V$24:$V$539)-ROW('Tables calc'!$V$23)),E518)))))</f>
        <v/>
      </c>
      <c r="B518" s="606" t="str" cm="1">
        <f t="array" ref="B518">IF(E518='Tables calc'!$U$1+1,"#",IF(B517="#","",IF(B517="","",INDEX('Tables calc'!$S$24:$S$539,_xlfn.AGGREGATE(15,3,('Tables calc'!$V$24:$V$539=1)/('Tables calc'!$V$24:$V$539=1)*(ROW('Tables calc'!$V$24:$V$539)-ROW('Tables calc'!$V$23)),E518)))))</f>
        <v/>
      </c>
      <c r="C518" s="607" t="str">
        <f t="shared" si="79"/>
        <v/>
      </c>
      <c r="D518" s="608" t="str" cm="1">
        <f t="array" ref="D518">IF(E518='Tables calc'!$U$1+1,'Tables calc'!$Y$24,IF(D517='Tables calc'!$Y$24,"",IF(D517="","",INDEX('Tables calc'!$T$24:$T$539,_xlfn.AGGREGATE(15,3,('Tables calc'!$V$24:$V$539=1)/('Tables calc'!$V$24:$V$539=1)*(ROW('Tables calc'!$V$24:$V$539)-ROW('Tables calc'!$V$23)),E518)))))</f>
        <v/>
      </c>
      <c r="F518" s="69" t="str">
        <f t="shared" si="72"/>
        <v/>
      </c>
      <c r="G518" s="69" t="str">
        <f t="shared" si="73"/>
        <v/>
      </c>
      <c r="H518" s="69" t="str">
        <f t="shared" si="71"/>
        <v/>
      </c>
      <c r="I518" s="69" t="str">
        <f t="shared" si="74"/>
        <v/>
      </c>
      <c r="J518" s="69" t="str">
        <f t="shared" si="75"/>
        <v/>
      </c>
      <c r="K518" s="69" t="str">
        <f t="shared" si="76"/>
        <v/>
      </c>
      <c r="L518" s="69" t="str">
        <f t="shared" si="77"/>
        <v/>
      </c>
      <c r="M518" s="69" t="str">
        <f t="shared" si="78"/>
        <v/>
      </c>
    </row>
    <row r="519" spans="1:13" x14ac:dyDescent="0.3">
      <c r="A519" s="606" t="str" cm="1">
        <f t="array" ref="A519">IF(E519='Tables calc'!$U$1+1,"Totals:",IF(A518="Totals:","",IF(A518="","",INDEX('Tables calc'!$R$24:$R$539,_xlfn.AGGREGATE(15,3,('Tables calc'!$V$24:$V$539=1)/('Tables calc'!$V$24:$V$539=1)*(ROW('Tables calc'!$V$24:$V$539)-ROW('Tables calc'!$V$23)),E519)))))</f>
        <v/>
      </c>
      <c r="B519" s="606" t="str" cm="1">
        <f t="array" ref="B519">IF(E519='Tables calc'!$U$1+1,"#",IF(B518="#","",IF(B518="","",INDEX('Tables calc'!$S$24:$S$539,_xlfn.AGGREGATE(15,3,('Tables calc'!$V$24:$V$539=1)/('Tables calc'!$V$24:$V$539=1)*(ROW('Tables calc'!$V$24:$V$539)-ROW('Tables calc'!$V$23)),E519)))))</f>
        <v/>
      </c>
      <c r="C519" s="607" t="str">
        <f t="shared" si="79"/>
        <v/>
      </c>
      <c r="D519" s="608" t="str" cm="1">
        <f t="array" ref="D519">IF(E519='Tables calc'!$U$1+1,'Tables calc'!$Y$24,IF(D518='Tables calc'!$Y$24,"",IF(D518="","",INDEX('Tables calc'!$T$24:$T$539,_xlfn.AGGREGATE(15,3,('Tables calc'!$V$24:$V$539=1)/('Tables calc'!$V$24:$V$539=1)*(ROW('Tables calc'!$V$24:$V$539)-ROW('Tables calc'!$V$23)),E519)))))</f>
        <v/>
      </c>
      <c r="F519" s="69" t="str">
        <f t="shared" si="72"/>
        <v/>
      </c>
      <c r="G519" s="69" t="str">
        <f t="shared" si="73"/>
        <v/>
      </c>
      <c r="H519" s="69" t="str">
        <f t="shared" si="71"/>
        <v/>
      </c>
      <c r="I519" s="69" t="str">
        <f t="shared" si="74"/>
        <v/>
      </c>
      <c r="J519" s="69" t="str">
        <f t="shared" si="75"/>
        <v/>
      </c>
      <c r="K519" s="69" t="str">
        <f t="shared" si="76"/>
        <v/>
      </c>
      <c r="L519" s="69" t="str">
        <f t="shared" si="77"/>
        <v/>
      </c>
      <c r="M519" s="69" t="str">
        <f t="shared" si="78"/>
        <v/>
      </c>
    </row>
  </sheetData>
  <sheetProtection algorithmName="SHA-512" hashValue="KxUoaALoyZwXj1xhI1+KWNT6BSb7sV6XBK3s+XB54ImYVv0cmYjcum4ZF/9Wf6sJ0DuD/xB/2sok5ECXsJwDIw==" saltValue="FeXmLmtl8bbG7NEmLQpQ3w==" spinCount="100000" sheet="1" objects="1" scenarios="1"/>
  <mergeCells count="1">
    <mergeCell ref="C1:D1"/>
  </mergeCells>
  <conditionalFormatting sqref="A2:D519">
    <cfRule type="expression" dxfId="12" priority="7">
      <formula>A2="#"</formula>
    </cfRule>
  </conditionalFormatting>
  <conditionalFormatting sqref="A2:C519">
    <cfRule type="expression" dxfId="11" priority="10">
      <formula>A2="Totals:"</formula>
    </cfRule>
    <cfRule type="expression" dxfId="10" priority="11">
      <formula>A2="FTE Reduction Exceptions:"</formula>
    </cfRule>
  </conditionalFormatting>
  <conditionalFormatting sqref="D2:D519">
    <cfRule type="expression" dxfId="9" priority="12">
      <formula>D2="Totals:"</formula>
    </cfRule>
    <cfRule type="expression" dxfId="8" priority="13">
      <formula>D2="FTE Reduction Exceptions:"</formula>
    </cfRule>
  </conditionalFormatting>
  <conditionalFormatting sqref="A2:B519">
    <cfRule type="expression" dxfId="7" priority="6">
      <formula>F2="GO"</formula>
    </cfRule>
  </conditionalFormatting>
  <conditionalFormatting sqref="C2:C519">
    <cfRule type="expression" dxfId="6" priority="3">
      <formula>H2="STOP"</formula>
    </cfRule>
    <cfRule type="expression" dxfId="5" priority="5">
      <formula>H2="GO"</formula>
    </cfRule>
  </conditionalFormatting>
  <conditionalFormatting sqref="D2:D520">
    <cfRule type="expression" dxfId="4" priority="4">
      <formula>I2="GO"</formula>
    </cfRule>
  </conditionalFormatting>
  <conditionalFormatting sqref="D2:D519">
    <cfRule type="expression" dxfId="3" priority="2">
      <formula>I2="STOP"</formula>
    </cfRule>
  </conditionalFormatting>
  <conditionalFormatting sqref="A2:D519">
    <cfRule type="expression" dxfId="2" priority="1">
      <formula>A2="*"</formula>
    </cfRule>
  </conditionalFormatting>
  <pageMargins left="0.7" right="0.7" top="0.75" bottom="0.75" header="0.3" footer="0.3"/>
  <pageSetup orientation="portrait" horizontalDpi="1200" verticalDpi="1200" r:id="rId1"/>
  <headerFooter>
    <oddHeader>&amp;COwners Table</oddHead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L66"/>
  <sheetViews>
    <sheetView showGridLines="0" workbookViewId="0">
      <selection sqref="A1:L1"/>
    </sheetView>
  </sheetViews>
  <sheetFormatPr defaultRowHeight="14.4" x14ac:dyDescent="0.3"/>
  <cols>
    <col min="12" max="12" width="14.44140625" customWidth="1"/>
  </cols>
  <sheetData>
    <row r="1" spans="1:12" ht="21" x14ac:dyDescent="0.4">
      <c r="A1" s="653" t="s">
        <v>243</v>
      </c>
      <c r="B1" s="653"/>
      <c r="C1" s="653"/>
      <c r="D1" s="653"/>
      <c r="E1" s="653"/>
      <c r="F1" s="653"/>
      <c r="G1" s="653"/>
      <c r="H1" s="653"/>
      <c r="I1" s="653"/>
      <c r="J1" s="653"/>
      <c r="K1" s="653"/>
      <c r="L1" s="653"/>
    </row>
    <row r="3" spans="1:12" x14ac:dyDescent="0.3">
      <c r="A3" s="32" t="s">
        <v>583</v>
      </c>
      <c r="B3" s="7"/>
      <c r="C3" s="7"/>
      <c r="D3" s="7"/>
      <c r="E3" s="7"/>
      <c r="F3" s="7"/>
      <c r="G3" s="7"/>
      <c r="H3" s="7"/>
      <c r="I3" s="7"/>
      <c r="J3" s="7"/>
      <c r="K3" s="7"/>
      <c r="L3" s="7"/>
    </row>
    <row r="4" spans="1:12" x14ac:dyDescent="0.3">
      <c r="A4" s="7" t="s">
        <v>584</v>
      </c>
      <c r="B4" s="7"/>
      <c r="C4" s="7"/>
      <c r="D4" s="7"/>
      <c r="E4" s="7"/>
      <c r="F4" s="7"/>
      <c r="G4" s="7"/>
      <c r="H4" s="7"/>
      <c r="I4" s="7"/>
      <c r="J4" s="7"/>
      <c r="K4" s="7"/>
      <c r="L4" s="7"/>
    </row>
    <row r="5" spans="1:12" x14ac:dyDescent="0.3">
      <c r="A5" s="7" t="s">
        <v>585</v>
      </c>
      <c r="B5" s="7"/>
      <c r="C5" s="7"/>
      <c r="D5" s="7"/>
      <c r="E5" s="7"/>
      <c r="F5" s="7"/>
      <c r="G5" s="7"/>
      <c r="H5" s="7"/>
      <c r="I5" s="7"/>
      <c r="J5" s="7"/>
      <c r="K5" s="7"/>
      <c r="L5" s="7"/>
    </row>
    <row r="6" spans="1:12" s="7" customFormat="1" x14ac:dyDescent="0.3">
      <c r="A6" s="7" t="s">
        <v>582</v>
      </c>
    </row>
    <row r="7" spans="1:12" s="7" customFormat="1" x14ac:dyDescent="0.3">
      <c r="A7" s="7" t="s">
        <v>516</v>
      </c>
    </row>
    <row r="8" spans="1:12" s="7" customFormat="1" x14ac:dyDescent="0.3">
      <c r="A8" s="7" t="s">
        <v>517</v>
      </c>
    </row>
    <row r="9" spans="1:12" x14ac:dyDescent="0.3">
      <c r="A9" s="7" t="s">
        <v>518</v>
      </c>
      <c r="B9" s="7"/>
      <c r="C9" s="7"/>
      <c r="D9" s="7"/>
      <c r="E9" s="7"/>
      <c r="F9" s="7"/>
      <c r="G9" s="7"/>
      <c r="H9" s="7"/>
      <c r="I9" s="7"/>
      <c r="J9" s="7"/>
      <c r="K9" s="7"/>
      <c r="L9" s="7"/>
    </row>
    <row r="10" spans="1:12" x14ac:dyDescent="0.3">
      <c r="A10" s="7" t="s">
        <v>519</v>
      </c>
      <c r="B10" s="7"/>
      <c r="C10" s="7"/>
      <c r="D10" s="7"/>
      <c r="E10" s="7"/>
      <c r="F10" s="7"/>
      <c r="G10" s="7"/>
      <c r="H10" s="7"/>
      <c r="I10" s="7"/>
      <c r="J10" s="7"/>
      <c r="K10" s="7"/>
      <c r="L10" s="7"/>
    </row>
    <row r="11" spans="1:12" x14ac:dyDescent="0.3">
      <c r="A11" s="7" t="s">
        <v>520</v>
      </c>
      <c r="B11" s="7"/>
      <c r="C11" s="7"/>
      <c r="D11" s="7"/>
      <c r="E11" s="7"/>
      <c r="F11" s="7"/>
      <c r="G11" s="7"/>
      <c r="H11" s="7"/>
      <c r="I11" s="7"/>
      <c r="J11" s="7"/>
      <c r="K11" s="7"/>
      <c r="L11" s="7"/>
    </row>
    <row r="12" spans="1:12" hidden="1" x14ac:dyDescent="0.3">
      <c r="A12" s="7"/>
      <c r="B12" s="7"/>
      <c r="C12" s="7"/>
      <c r="D12" s="7"/>
      <c r="E12" s="7"/>
      <c r="F12" s="7"/>
      <c r="G12" s="7"/>
      <c r="H12" s="7"/>
      <c r="I12" s="7"/>
      <c r="J12" s="7"/>
      <c r="K12" s="7"/>
      <c r="L12" s="7"/>
    </row>
    <row r="13" spans="1:12" hidden="1" x14ac:dyDescent="0.3">
      <c r="A13" s="1" t="s">
        <v>244</v>
      </c>
      <c r="B13" s="7"/>
      <c r="C13" s="7"/>
      <c r="D13" s="7"/>
      <c r="E13" s="7"/>
      <c r="F13" s="7"/>
      <c r="G13" s="7"/>
      <c r="H13" s="7"/>
      <c r="I13" s="7"/>
      <c r="J13" s="7"/>
      <c r="K13" s="7"/>
      <c r="L13" s="7"/>
    </row>
    <row r="14" spans="1:12" hidden="1" x14ac:dyDescent="0.3">
      <c r="A14" s="7" t="s">
        <v>245</v>
      </c>
      <c r="B14" s="7"/>
      <c r="C14" s="7"/>
      <c r="D14" s="7"/>
      <c r="E14" s="7"/>
      <c r="F14" s="7"/>
      <c r="G14" s="7"/>
      <c r="H14" s="7"/>
      <c r="I14" s="7"/>
      <c r="J14" s="7"/>
      <c r="K14" s="7"/>
      <c r="L14" s="7"/>
    </row>
    <row r="15" spans="1:12" hidden="1" x14ac:dyDescent="0.3">
      <c r="A15" s="7" t="s">
        <v>246</v>
      </c>
      <c r="B15" s="7"/>
      <c r="C15" s="7"/>
      <c r="D15" s="7"/>
      <c r="E15" s="7"/>
      <c r="F15" s="7"/>
      <c r="G15" s="7"/>
      <c r="H15" s="7"/>
      <c r="I15" s="7"/>
      <c r="J15" s="7"/>
      <c r="K15" s="7"/>
      <c r="L15" s="7"/>
    </row>
    <row r="16" spans="1:12" hidden="1" x14ac:dyDescent="0.3">
      <c r="A16" s="7" t="s">
        <v>247</v>
      </c>
      <c r="B16" s="7"/>
      <c r="C16" s="7"/>
      <c r="D16" s="7"/>
      <c r="E16" s="7"/>
      <c r="F16" s="7"/>
      <c r="G16" s="7"/>
      <c r="H16" s="7"/>
      <c r="I16" s="7"/>
      <c r="J16" s="7"/>
      <c r="K16" s="7"/>
      <c r="L16" s="7"/>
    </row>
    <row r="17" spans="1:12" hidden="1" x14ac:dyDescent="0.3">
      <c r="A17" s="7" t="s">
        <v>248</v>
      </c>
      <c r="B17" s="7"/>
      <c r="C17" s="7"/>
      <c r="D17" s="7"/>
      <c r="E17" s="7"/>
      <c r="F17" s="7"/>
      <c r="G17" s="7"/>
      <c r="H17" s="7"/>
      <c r="I17" s="7"/>
      <c r="J17" s="7"/>
      <c r="K17" s="7"/>
      <c r="L17" s="7"/>
    </row>
    <row r="18" spans="1:12" hidden="1" x14ac:dyDescent="0.3">
      <c r="A18" s="7" t="s">
        <v>249</v>
      </c>
      <c r="B18" s="7"/>
      <c r="C18" s="7"/>
      <c r="D18" s="7"/>
      <c r="E18" s="7"/>
      <c r="F18" s="7"/>
      <c r="G18" s="7"/>
      <c r="H18" s="7"/>
      <c r="I18" s="7"/>
      <c r="J18" s="7"/>
      <c r="K18" s="7"/>
      <c r="L18" s="7"/>
    </row>
    <row r="19" spans="1:12" hidden="1" x14ac:dyDescent="0.3">
      <c r="A19" s="7"/>
      <c r="B19" s="7"/>
      <c r="C19" s="7"/>
      <c r="D19" s="7"/>
      <c r="E19" s="7"/>
      <c r="F19" s="7"/>
      <c r="G19" s="7"/>
      <c r="H19" s="7"/>
      <c r="I19" s="7"/>
      <c r="J19" s="7"/>
      <c r="K19" s="7"/>
      <c r="L19" s="7"/>
    </row>
    <row r="20" spans="1:12" hidden="1" x14ac:dyDescent="0.3">
      <c r="A20" s="1" t="s">
        <v>250</v>
      </c>
      <c r="B20" s="7"/>
      <c r="C20" s="7"/>
      <c r="D20" s="7"/>
      <c r="E20" s="7"/>
      <c r="F20" s="7"/>
      <c r="G20" s="7"/>
      <c r="H20" s="7"/>
      <c r="I20" s="7"/>
      <c r="J20" s="7"/>
      <c r="K20" s="7"/>
      <c r="L20" s="7"/>
    </row>
    <row r="21" spans="1:12" hidden="1" x14ac:dyDescent="0.3">
      <c r="A21" s="7" t="s">
        <v>251</v>
      </c>
      <c r="B21" s="7"/>
      <c r="C21" s="7"/>
      <c r="D21" s="7"/>
      <c r="E21" s="7"/>
      <c r="F21" s="7"/>
      <c r="G21" s="7"/>
      <c r="H21" s="7"/>
      <c r="I21" s="7"/>
      <c r="J21" s="7"/>
      <c r="K21" s="7"/>
      <c r="L21" s="7"/>
    </row>
    <row r="22" spans="1:12" hidden="1" x14ac:dyDescent="0.3">
      <c r="A22" s="7" t="s">
        <v>252</v>
      </c>
      <c r="B22" s="7"/>
      <c r="C22" s="7"/>
      <c r="D22" s="7"/>
      <c r="E22" s="7"/>
      <c r="F22" s="7"/>
      <c r="G22" s="7"/>
      <c r="H22" s="7"/>
      <c r="I22" s="7"/>
      <c r="J22" s="7"/>
      <c r="K22" s="7"/>
      <c r="L22" s="7"/>
    </row>
    <row r="23" spans="1:12" hidden="1" x14ac:dyDescent="0.3">
      <c r="A23" s="7"/>
      <c r="B23" s="7"/>
      <c r="C23" s="7"/>
      <c r="D23" s="7"/>
      <c r="E23" s="7"/>
      <c r="F23" s="7"/>
      <c r="G23" s="7"/>
      <c r="H23" s="7"/>
      <c r="I23" s="7"/>
      <c r="J23" s="7"/>
      <c r="K23" s="7"/>
      <c r="L23" s="7"/>
    </row>
    <row r="24" spans="1:12" hidden="1" x14ac:dyDescent="0.3">
      <c r="A24" s="32" t="s">
        <v>253</v>
      </c>
      <c r="B24" s="7"/>
      <c r="C24" s="7"/>
      <c r="D24" s="7"/>
      <c r="E24" s="7"/>
      <c r="F24" s="7"/>
      <c r="G24" s="7"/>
      <c r="H24" s="7"/>
      <c r="I24" s="7"/>
      <c r="J24" s="7"/>
      <c r="K24" s="7"/>
      <c r="L24" s="7"/>
    </row>
    <row r="25" spans="1:12" hidden="1" x14ac:dyDescent="0.3">
      <c r="A25" s="7" t="s">
        <v>254</v>
      </c>
      <c r="B25" s="7"/>
      <c r="C25" s="7"/>
      <c r="D25" s="7"/>
      <c r="E25" s="7"/>
      <c r="F25" s="7"/>
      <c r="G25" s="7"/>
      <c r="H25" s="7"/>
      <c r="I25" s="7"/>
      <c r="J25" s="7"/>
      <c r="K25" s="7"/>
      <c r="L25" s="7"/>
    </row>
    <row r="26" spans="1:12" hidden="1" x14ac:dyDescent="0.3">
      <c r="A26" s="7" t="s">
        <v>255</v>
      </c>
      <c r="B26" s="7"/>
      <c r="C26" s="7"/>
      <c r="D26" s="7"/>
      <c r="E26" s="7"/>
      <c r="F26" s="7"/>
      <c r="G26" s="7"/>
      <c r="H26" s="7"/>
      <c r="I26" s="7"/>
      <c r="J26" s="7"/>
      <c r="K26" s="7"/>
      <c r="L26" s="7"/>
    </row>
    <row r="27" spans="1:12" hidden="1" x14ac:dyDescent="0.3">
      <c r="A27" s="7" t="s">
        <v>256</v>
      </c>
      <c r="B27" s="7"/>
      <c r="C27" s="7"/>
      <c r="D27" s="7"/>
      <c r="E27" s="7"/>
      <c r="F27" s="7"/>
      <c r="G27" s="7"/>
      <c r="H27" s="7"/>
      <c r="I27" s="7"/>
      <c r="J27" s="7"/>
      <c r="K27" s="7"/>
      <c r="L27" s="7"/>
    </row>
    <row r="28" spans="1:12" hidden="1" x14ac:dyDescent="0.3">
      <c r="A28" s="7" t="s">
        <v>257</v>
      </c>
      <c r="B28" s="7"/>
      <c r="C28" s="7"/>
      <c r="D28" s="7"/>
      <c r="E28" s="7"/>
      <c r="F28" s="7"/>
      <c r="G28" s="7"/>
      <c r="H28" s="7"/>
      <c r="I28" s="7"/>
      <c r="J28" s="7"/>
      <c r="K28" s="7"/>
      <c r="L28" s="7"/>
    </row>
    <row r="29" spans="1:12" hidden="1" x14ac:dyDescent="0.3">
      <c r="A29" s="65" t="s">
        <v>258</v>
      </c>
      <c r="B29" s="7"/>
      <c r="C29" s="7"/>
      <c r="D29" s="7"/>
      <c r="E29" s="7"/>
      <c r="F29" s="7"/>
      <c r="G29" s="7"/>
      <c r="H29" s="7"/>
      <c r="I29" s="7"/>
      <c r="J29" s="7"/>
      <c r="K29" s="7"/>
      <c r="L29" s="7"/>
    </row>
    <row r="30" spans="1:12" hidden="1" x14ac:dyDescent="0.3">
      <c r="A30" s="7"/>
      <c r="B30" s="7"/>
      <c r="C30" s="7"/>
      <c r="D30" s="7"/>
      <c r="E30" s="7"/>
      <c r="F30" s="7"/>
      <c r="G30" s="7"/>
      <c r="H30" s="7"/>
      <c r="I30" s="7"/>
      <c r="J30" s="7"/>
      <c r="K30" s="7"/>
      <c r="L30" s="7"/>
    </row>
    <row r="31" spans="1:12" hidden="1" x14ac:dyDescent="0.3">
      <c r="A31" s="1" t="s">
        <v>259</v>
      </c>
      <c r="B31" s="7"/>
      <c r="C31" s="7"/>
      <c r="D31" s="7"/>
      <c r="E31" s="7"/>
      <c r="F31" s="7"/>
      <c r="G31" s="7"/>
      <c r="H31" s="7"/>
      <c r="I31" s="7"/>
      <c r="J31" s="7"/>
      <c r="K31" s="7"/>
      <c r="L31" s="7"/>
    </row>
    <row r="32" spans="1:12" hidden="1" x14ac:dyDescent="0.3">
      <c r="A32" s="7" t="s">
        <v>270</v>
      </c>
      <c r="B32" s="7"/>
      <c r="C32" s="7"/>
      <c r="D32" s="7"/>
      <c r="E32" s="7"/>
      <c r="F32" s="7"/>
      <c r="G32" s="7"/>
      <c r="H32" s="7"/>
      <c r="I32" s="7"/>
      <c r="J32" s="7"/>
      <c r="K32" s="7"/>
      <c r="L32" s="7"/>
    </row>
    <row r="33" spans="1:12" hidden="1" x14ac:dyDescent="0.3">
      <c r="A33" s="7" t="s">
        <v>271</v>
      </c>
      <c r="B33" s="7"/>
      <c r="C33" s="7"/>
      <c r="D33" s="7"/>
      <c r="E33" s="7"/>
      <c r="F33" s="7"/>
      <c r="G33" s="7"/>
      <c r="H33" s="7"/>
      <c r="I33" s="7"/>
      <c r="J33" s="7"/>
      <c r="K33" s="7"/>
      <c r="L33" s="7"/>
    </row>
    <row r="34" spans="1:12" hidden="1" x14ac:dyDescent="0.3">
      <c r="A34" s="7" t="s">
        <v>260</v>
      </c>
      <c r="B34" s="7"/>
      <c r="C34" s="7"/>
      <c r="D34" s="7"/>
      <c r="E34" s="7"/>
      <c r="F34" s="7"/>
      <c r="G34" s="7"/>
      <c r="H34" s="7"/>
      <c r="I34" s="7"/>
      <c r="J34" s="7"/>
      <c r="K34" s="7"/>
      <c r="L34" s="7"/>
    </row>
    <row r="35" spans="1:12" hidden="1" x14ac:dyDescent="0.3">
      <c r="A35" s="7"/>
      <c r="B35" s="7"/>
      <c r="C35" s="7"/>
      <c r="D35" s="7"/>
      <c r="E35" s="7"/>
      <c r="F35" s="7"/>
      <c r="G35" s="7"/>
      <c r="H35" s="7"/>
      <c r="I35" s="7"/>
      <c r="J35" s="7"/>
      <c r="K35" s="7"/>
      <c r="L35" s="7"/>
    </row>
    <row r="36" spans="1:12" hidden="1" x14ac:dyDescent="0.3">
      <c r="A36" s="1" t="s">
        <v>261</v>
      </c>
      <c r="B36" s="7"/>
      <c r="C36" s="7"/>
      <c r="D36" s="7"/>
      <c r="E36" s="7"/>
      <c r="F36" s="7"/>
      <c r="G36" s="7"/>
      <c r="H36" s="7"/>
      <c r="I36" s="7"/>
      <c r="J36" s="7"/>
      <c r="K36" s="7"/>
      <c r="L36" s="7"/>
    </row>
    <row r="37" spans="1:12" hidden="1" x14ac:dyDescent="0.3">
      <c r="A37" s="7" t="s">
        <v>262</v>
      </c>
      <c r="B37" s="7"/>
      <c r="C37" s="7"/>
      <c r="D37" s="7"/>
      <c r="E37" s="7"/>
      <c r="F37" s="7"/>
      <c r="G37" s="7"/>
      <c r="H37" s="7"/>
      <c r="I37" s="7"/>
      <c r="J37" s="7"/>
      <c r="K37" s="7"/>
      <c r="L37" s="7"/>
    </row>
    <row r="38" spans="1:12" hidden="1" x14ac:dyDescent="0.3">
      <c r="A38" s="7" t="s">
        <v>263</v>
      </c>
      <c r="B38" s="7"/>
      <c r="C38" s="7"/>
      <c r="D38" s="7"/>
      <c r="E38" s="7"/>
      <c r="F38" s="7"/>
      <c r="G38" s="7"/>
      <c r="H38" s="7"/>
      <c r="I38" s="7"/>
      <c r="J38" s="7"/>
      <c r="K38" s="7"/>
      <c r="L38" s="7"/>
    </row>
    <row r="39" spans="1:12" hidden="1" x14ac:dyDescent="0.3">
      <c r="A39" s="7" t="s">
        <v>264</v>
      </c>
      <c r="B39" s="7"/>
      <c r="C39" s="7"/>
      <c r="D39" s="7"/>
      <c r="E39" s="7"/>
      <c r="F39" s="7"/>
      <c r="G39" s="7"/>
      <c r="H39" s="7"/>
      <c r="I39" s="7"/>
      <c r="J39" s="7"/>
      <c r="K39" s="7"/>
      <c r="L39" s="7"/>
    </row>
    <row r="40" spans="1:12" hidden="1" x14ac:dyDescent="0.3">
      <c r="A40" s="7" t="s">
        <v>265</v>
      </c>
      <c r="B40" s="7"/>
      <c r="C40" s="7"/>
      <c r="D40" s="7"/>
      <c r="E40" s="7"/>
      <c r="F40" s="7"/>
      <c r="G40" s="7"/>
      <c r="H40" s="7"/>
      <c r="I40" s="7"/>
      <c r="J40" s="7"/>
      <c r="K40" s="7"/>
      <c r="L40" s="7"/>
    </row>
    <row r="41" spans="1:12" hidden="1" x14ac:dyDescent="0.3">
      <c r="A41" s="7"/>
      <c r="B41" s="7"/>
      <c r="C41" s="7"/>
      <c r="D41" s="7"/>
      <c r="E41" s="7"/>
      <c r="F41" s="7"/>
      <c r="G41" s="7"/>
      <c r="H41" s="7"/>
      <c r="I41" s="7"/>
      <c r="J41" s="7"/>
      <c r="K41" s="7"/>
      <c r="L41" s="7"/>
    </row>
    <row r="42" spans="1:12" hidden="1" x14ac:dyDescent="0.3">
      <c r="A42" s="1" t="s">
        <v>266</v>
      </c>
      <c r="B42" s="7"/>
      <c r="C42" s="7"/>
      <c r="D42" s="7"/>
      <c r="E42" s="7"/>
      <c r="F42" s="7"/>
      <c r="G42" s="7"/>
      <c r="H42" s="7"/>
      <c r="I42" s="7"/>
      <c r="J42" s="7"/>
      <c r="K42" s="7"/>
      <c r="L42" s="7"/>
    </row>
    <row r="43" spans="1:12" hidden="1" x14ac:dyDescent="0.3">
      <c r="A43" s="7" t="s">
        <v>272</v>
      </c>
      <c r="B43" s="7"/>
      <c r="C43" s="7"/>
      <c r="D43" s="7"/>
      <c r="E43" s="7"/>
      <c r="F43" s="7"/>
      <c r="G43" s="7"/>
      <c r="H43" s="7"/>
      <c r="I43" s="7"/>
      <c r="J43" s="7"/>
      <c r="K43" s="7"/>
      <c r="L43" s="7"/>
    </row>
    <row r="44" spans="1:12" hidden="1" x14ac:dyDescent="0.3">
      <c r="A44" s="7" t="s">
        <v>267</v>
      </c>
      <c r="B44" s="7"/>
      <c r="C44" s="7"/>
      <c r="D44" s="7"/>
      <c r="E44" s="7"/>
      <c r="F44" s="7"/>
      <c r="G44" s="7"/>
      <c r="H44" s="7"/>
      <c r="I44" s="7"/>
      <c r="J44" s="7"/>
      <c r="K44" s="7"/>
      <c r="L44" s="7"/>
    </row>
    <row r="45" spans="1:12" x14ac:dyDescent="0.3">
      <c r="A45" s="7"/>
      <c r="B45" s="7"/>
      <c r="C45" s="7"/>
      <c r="D45" s="7"/>
      <c r="E45" s="7"/>
      <c r="F45" s="7"/>
      <c r="G45" s="7"/>
      <c r="H45" s="7"/>
      <c r="I45" s="7"/>
      <c r="J45" s="7"/>
      <c r="K45" s="7"/>
      <c r="L45" s="7"/>
    </row>
    <row r="46" spans="1:12" s="7" customFormat="1" x14ac:dyDescent="0.3">
      <c r="A46" s="1" t="s">
        <v>521</v>
      </c>
    </row>
    <row r="47" spans="1:12" s="7" customFormat="1" x14ac:dyDescent="0.3">
      <c r="A47" s="15" t="s">
        <v>522</v>
      </c>
    </row>
    <row r="48" spans="1:12" x14ac:dyDescent="0.3">
      <c r="A48" s="450" t="s">
        <v>523</v>
      </c>
      <c r="B48" s="7"/>
      <c r="C48" s="7"/>
      <c r="D48" s="7"/>
      <c r="E48" s="7"/>
      <c r="F48" s="7"/>
      <c r="G48" s="7"/>
      <c r="H48" s="7"/>
      <c r="I48" s="7"/>
      <c r="J48" s="7"/>
      <c r="K48" s="7"/>
      <c r="L48" s="7"/>
    </row>
    <row r="49" spans="1:12" s="7" customFormat="1" x14ac:dyDescent="0.3">
      <c r="A49" s="15"/>
    </row>
    <row r="50" spans="1:12" s="7" customFormat="1" x14ac:dyDescent="0.3">
      <c r="A50" s="1" t="s">
        <v>524</v>
      </c>
    </row>
    <row r="51" spans="1:12" s="7" customFormat="1" x14ac:dyDescent="0.3">
      <c r="A51" s="616" t="s">
        <v>525</v>
      </c>
    </row>
    <row r="52" spans="1:12" x14ac:dyDescent="0.3">
      <c r="A52" s="616" t="s">
        <v>526</v>
      </c>
      <c r="B52" s="7"/>
      <c r="C52" s="7"/>
      <c r="D52" s="7"/>
      <c r="E52" s="7"/>
      <c r="F52" s="7"/>
      <c r="G52" s="7"/>
      <c r="H52" s="7"/>
      <c r="I52" s="7"/>
      <c r="J52" s="7"/>
      <c r="K52" s="7"/>
      <c r="L52" s="7"/>
    </row>
    <row r="53" spans="1:12" x14ac:dyDescent="0.3">
      <c r="A53" s="616" t="s">
        <v>527</v>
      </c>
      <c r="B53" s="7"/>
      <c r="C53" s="7"/>
      <c r="D53" s="7"/>
      <c r="E53" s="7"/>
      <c r="F53" s="7"/>
      <c r="G53" s="7"/>
      <c r="H53" s="7"/>
      <c r="I53" s="7"/>
      <c r="J53" s="7"/>
      <c r="K53" s="7"/>
      <c r="L53" s="7"/>
    </row>
    <row r="54" spans="1:12" x14ac:dyDescent="0.3">
      <c r="A54" s="616" t="s">
        <v>528</v>
      </c>
      <c r="B54" s="7"/>
      <c r="C54" s="7"/>
      <c r="D54" s="7"/>
      <c r="E54" s="7"/>
      <c r="F54" s="7"/>
      <c r="G54" s="7"/>
      <c r="H54" s="7"/>
      <c r="I54" s="7"/>
      <c r="J54" s="7"/>
      <c r="K54" s="7"/>
      <c r="L54" s="7"/>
    </row>
    <row r="55" spans="1:12" x14ac:dyDescent="0.3">
      <c r="A55" s="616"/>
      <c r="B55" s="7"/>
      <c r="C55" s="7"/>
      <c r="D55" s="7"/>
      <c r="E55" s="7"/>
      <c r="F55" s="7"/>
      <c r="G55" s="7"/>
      <c r="H55" s="7"/>
      <c r="I55" s="7"/>
      <c r="J55" s="7"/>
      <c r="K55" s="7"/>
      <c r="L55" s="7"/>
    </row>
    <row r="56" spans="1:12" x14ac:dyDescent="0.3">
      <c r="A56" s="1" t="s">
        <v>581</v>
      </c>
      <c r="B56" s="7"/>
      <c r="C56" s="7"/>
      <c r="D56" s="7"/>
      <c r="E56" s="7"/>
      <c r="F56" s="7"/>
      <c r="G56" s="7"/>
      <c r="H56" s="7"/>
      <c r="I56" s="7"/>
      <c r="J56" s="7"/>
      <c r="K56" s="7"/>
      <c r="L56" s="7"/>
    </row>
    <row r="57" spans="1:12" x14ac:dyDescent="0.3">
      <c r="A57" s="616" t="s">
        <v>579</v>
      </c>
      <c r="B57" s="7"/>
      <c r="C57" s="7"/>
      <c r="D57" s="7"/>
      <c r="E57" s="7"/>
      <c r="F57" s="7"/>
      <c r="G57" s="7"/>
      <c r="H57" s="7"/>
      <c r="I57" s="7"/>
      <c r="J57" s="7"/>
      <c r="K57" s="7"/>
      <c r="L57" s="7"/>
    </row>
    <row r="58" spans="1:12" x14ac:dyDescent="0.3">
      <c r="A58" s="616" t="s">
        <v>580</v>
      </c>
      <c r="B58" s="7"/>
      <c r="C58" s="7"/>
      <c r="D58" s="7"/>
      <c r="E58" s="7"/>
      <c r="F58" s="7"/>
      <c r="G58" s="7"/>
      <c r="H58" s="7"/>
      <c r="I58" s="7"/>
      <c r="J58" s="7"/>
      <c r="K58" s="7"/>
      <c r="L58" s="7"/>
    </row>
    <row r="59" spans="1:12" x14ac:dyDescent="0.3">
      <c r="A59" s="616" t="s">
        <v>529</v>
      </c>
      <c r="B59" s="7"/>
      <c r="C59" s="7"/>
      <c r="D59" s="7"/>
      <c r="E59" s="7"/>
      <c r="F59" s="7"/>
      <c r="G59" s="7"/>
      <c r="H59" s="7"/>
      <c r="I59" s="7"/>
      <c r="J59" s="7"/>
      <c r="K59" s="7"/>
      <c r="L59" s="7"/>
    </row>
    <row r="60" spans="1:12" x14ac:dyDescent="0.3">
      <c r="A60" s="15"/>
      <c r="B60" s="7"/>
      <c r="C60" s="7"/>
      <c r="D60" s="7"/>
      <c r="E60" s="7"/>
      <c r="F60" s="7"/>
      <c r="G60" s="7"/>
      <c r="H60" s="7"/>
      <c r="I60" s="7"/>
      <c r="J60" s="7"/>
      <c r="K60" s="7"/>
      <c r="L60" s="7"/>
    </row>
    <row r="61" spans="1:12" x14ac:dyDescent="0.3">
      <c r="A61" s="1" t="s">
        <v>530</v>
      </c>
      <c r="B61" s="7"/>
      <c r="C61" s="7"/>
      <c r="D61" s="7"/>
      <c r="E61" s="7"/>
      <c r="F61" s="7"/>
      <c r="G61" s="7"/>
      <c r="H61" s="7"/>
      <c r="I61" s="7"/>
      <c r="J61" s="7"/>
      <c r="K61" s="7"/>
      <c r="L61" s="7"/>
    </row>
    <row r="62" spans="1:12" x14ac:dyDescent="0.3">
      <c r="A62" s="15" t="s">
        <v>531</v>
      </c>
      <c r="B62" s="7"/>
      <c r="C62" s="7"/>
      <c r="D62" s="7"/>
      <c r="E62" s="7"/>
      <c r="F62" s="7"/>
      <c r="G62" s="7"/>
      <c r="H62" s="7"/>
      <c r="I62" s="7"/>
      <c r="J62" s="7"/>
      <c r="K62" s="7"/>
      <c r="L62" s="7"/>
    </row>
    <row r="63" spans="1:12" x14ac:dyDescent="0.3">
      <c r="A63" s="15" t="s">
        <v>532</v>
      </c>
      <c r="B63" s="7"/>
      <c r="C63" s="7"/>
      <c r="D63" s="7"/>
      <c r="E63" s="7"/>
      <c r="F63" s="7"/>
      <c r="G63" s="7"/>
      <c r="H63" s="7"/>
      <c r="I63" s="7"/>
      <c r="J63" s="7"/>
      <c r="K63" s="7"/>
      <c r="L63" s="7"/>
    </row>
    <row r="64" spans="1:12" x14ac:dyDescent="0.3">
      <c r="A64" s="15" t="s">
        <v>533</v>
      </c>
      <c r="B64" s="7"/>
      <c r="C64" s="7"/>
      <c r="D64" s="7"/>
      <c r="E64" s="7"/>
      <c r="F64" s="7"/>
      <c r="G64" s="7"/>
      <c r="H64" s="7"/>
      <c r="I64" s="7"/>
      <c r="J64" s="7"/>
      <c r="K64" s="7"/>
      <c r="L64" s="7"/>
    </row>
    <row r="65" spans="1:12" x14ac:dyDescent="0.3">
      <c r="A65" s="15"/>
      <c r="B65" s="7"/>
      <c r="C65" s="7"/>
      <c r="D65" s="7"/>
      <c r="E65" s="7"/>
      <c r="F65" s="7"/>
      <c r="G65" s="7"/>
      <c r="H65" s="7"/>
      <c r="I65" s="7"/>
      <c r="J65" s="7"/>
      <c r="K65" s="7"/>
      <c r="L65" s="7"/>
    </row>
    <row r="66" spans="1:12" x14ac:dyDescent="0.3">
      <c r="A66" s="1" t="s">
        <v>268</v>
      </c>
      <c r="B66" s="7"/>
      <c r="C66" s="7"/>
      <c r="D66" s="7"/>
      <c r="E66" s="7"/>
      <c r="F66" s="7"/>
      <c r="G66" s="7"/>
      <c r="H66" s="7"/>
      <c r="I66" s="7"/>
      <c r="J66" s="7"/>
      <c r="K66" s="7"/>
      <c r="L66" s="7"/>
    </row>
  </sheetData>
  <sheetProtection algorithmName="SHA-512" hashValue="s59SCV3w7hcvzR8kQ+WE1VbwEtqypwhSoyTX7szAVhfiDo65MpOWbrzK4jcWk1plHGXM6mZoMckoV7tAdla1TQ==" saltValue="8KBO6KQf0X+ynPpvNMpFsg==" spinCount="100000" sheet="1" objects="1" scenarios="1"/>
  <mergeCells count="1">
    <mergeCell ref="A1:L1"/>
  </mergeCells>
  <printOptions horizontalCentered="1"/>
  <pageMargins left="0.5" right="0.2" top="0.25" bottom="0.25" header="0" footer="0"/>
  <pageSetup scale="87"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
  <sheetViews>
    <sheetView workbookViewId="0"/>
  </sheetViews>
  <sheetFormatPr defaultRowHeight="14.4" x14ac:dyDescent="0.3"/>
  <sheetData/>
  <sheetProtection algorithmName="SHA-512" hashValue="ViDXKSXzbAtTvSvmJBhrHLVjDiDcNhVetf6SkRcLvhoDJ3Bdx/DAD8okS3w1hWXDdLl3a/9yVkxjuaICfU6vxw==" saltValue="LlikN70SgWNFgNHxLDM0sA==" spinCount="100000" sheet="1" objects="1" scenarios="1"/>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D1:AW108"/>
  <sheetViews>
    <sheetView topLeftCell="R1" workbookViewId="0">
      <selection activeCell="AD6" sqref="AD6"/>
    </sheetView>
  </sheetViews>
  <sheetFormatPr defaultColWidth="9.109375" defaultRowHeight="14.4" x14ac:dyDescent="0.3"/>
  <cols>
    <col min="1" max="1" width="18.5546875" style="69" bestFit="1" customWidth="1"/>
    <col min="2" max="2" width="12.5546875" style="69" bestFit="1" customWidth="1"/>
    <col min="3" max="3" width="9.109375" style="69"/>
    <col min="4" max="4" width="9.6640625" style="69" bestFit="1" customWidth="1"/>
    <col min="5" max="8" width="9.109375" style="69"/>
    <col min="9" max="9" width="9.6640625" style="69" bestFit="1" customWidth="1"/>
    <col min="10" max="10" width="11.88671875" style="69" customWidth="1"/>
    <col min="11" max="11" width="9.6640625" style="69" bestFit="1" customWidth="1"/>
    <col min="12" max="12" width="11.44140625" style="69" bestFit="1" customWidth="1"/>
    <col min="13" max="15" width="9.6640625" style="69" bestFit="1" customWidth="1"/>
    <col min="16" max="22" width="9.109375" style="69"/>
    <col min="23" max="23" width="15.33203125" style="295" bestFit="1" customWidth="1"/>
    <col min="24" max="24" width="9.109375" style="69"/>
    <col min="25" max="25" width="20.5546875" style="69" bestFit="1" customWidth="1"/>
    <col min="26" max="26" width="10.6640625" style="69" bestFit="1" customWidth="1"/>
    <col min="27" max="27" width="9.6640625" style="69" bestFit="1" customWidth="1"/>
    <col min="28" max="29" width="17.5546875" style="69" bestFit="1" customWidth="1"/>
    <col min="30" max="30" width="9.109375" style="69"/>
    <col min="31" max="31" width="9.6640625" style="69" bestFit="1" customWidth="1"/>
    <col min="32" max="33" width="9.109375" style="69"/>
    <col min="34" max="34" width="10.6640625" style="69" bestFit="1" customWidth="1"/>
    <col min="35" max="42" width="9.109375" style="69"/>
    <col min="43" max="43" width="12" style="69" bestFit="1" customWidth="1"/>
    <col min="44" max="45" width="9.6640625" style="69" bestFit="1" customWidth="1"/>
    <col min="46" max="16384" width="9.109375" style="69"/>
  </cols>
  <sheetData>
    <row r="1" spans="8:49" x14ac:dyDescent="0.3">
      <c r="W1" s="295" t="s">
        <v>218</v>
      </c>
      <c r="AB1" s="296"/>
    </row>
    <row r="2" spans="8:49" x14ac:dyDescent="0.3">
      <c r="W2" s="297" t="s">
        <v>217</v>
      </c>
      <c r="Y2" s="298" t="s">
        <v>201</v>
      </c>
      <c r="Z2" s="298"/>
      <c r="AA2" s="298"/>
      <c r="AB2" s="299"/>
      <c r="AC2" s="298"/>
      <c r="AD2" s="300"/>
      <c r="AH2" s="298" t="s">
        <v>215</v>
      </c>
      <c r="AI2" s="298"/>
      <c r="AJ2" s="298"/>
    </row>
    <row r="3" spans="8:49" x14ac:dyDescent="0.3">
      <c r="W3" s="297" t="s">
        <v>217</v>
      </c>
      <c r="Y3" s="69" t="s">
        <v>202</v>
      </c>
      <c r="AH3" s="296"/>
    </row>
    <row r="4" spans="8:49" x14ac:dyDescent="0.3">
      <c r="I4" s="296">
        <f>Cover!E43</f>
        <v>0</v>
      </c>
      <c r="J4" s="69" t="str">
        <f>VLOOKUP(WEEKDAY(I4),$D$18:$E$24,2,FALSE)</f>
        <v>Saturday</v>
      </c>
      <c r="W4" s="297" t="s">
        <v>217</v>
      </c>
      <c r="Y4" s="69" t="s">
        <v>203</v>
      </c>
      <c r="AH4" s="296">
        <f>Z6</f>
        <v>0</v>
      </c>
      <c r="AI4" s="69">
        <f>IF(AH4&gt;$Z$28-1,1,AI3+1)</f>
        <v>1</v>
      </c>
      <c r="AJ4" s="69">
        <f t="shared" ref="AJ4:AJ35" si="0">IF(AH4&gt;$Z$47-1,1,AJ3+1)</f>
        <v>1</v>
      </c>
      <c r="AK4" s="69">
        <f>IF(AH4&gt;$Z$77-1,1,AJ3+1)</f>
        <v>1</v>
      </c>
      <c r="AQ4" s="296">
        <f>AH4</f>
        <v>0</v>
      </c>
      <c r="AR4" s="69">
        <f>IF(AQ4&lt;$Z$105,1,AR3+1)</f>
        <v>1</v>
      </c>
    </row>
    <row r="5" spans="8:49" x14ac:dyDescent="0.3">
      <c r="AH5" s="296">
        <f>AH4-$Z$8</f>
        <v>-14</v>
      </c>
      <c r="AI5" s="69">
        <f t="shared" ref="AI5:AI68" si="1">IF(AH5&gt;$Z$28-1,1,AI4+1)</f>
        <v>2</v>
      </c>
      <c r="AJ5" s="69">
        <f t="shared" si="0"/>
        <v>2</v>
      </c>
      <c r="AK5" s="69">
        <f t="shared" ref="AK5:AK68" si="2">IF(AH5&gt;$Z$77-1,1,AJ4+1)</f>
        <v>2</v>
      </c>
      <c r="AM5" s="300" t="s">
        <v>330</v>
      </c>
      <c r="AN5" s="300"/>
      <c r="AO5" s="300"/>
      <c r="AQ5" s="296">
        <f>AQ4+$Z$8</f>
        <v>14</v>
      </c>
      <c r="AR5" s="69">
        <f t="shared" ref="AR5:AR45" si="3">IF(AQ5&lt;$Z$105,1,AR4+1)</f>
        <v>1</v>
      </c>
    </row>
    <row r="6" spans="8:49" x14ac:dyDescent="0.3">
      <c r="I6" s="235">
        <v>1</v>
      </c>
      <c r="J6" s="235">
        <v>2</v>
      </c>
      <c r="K6" s="235">
        <v>3</v>
      </c>
      <c r="L6" s="235">
        <v>4</v>
      </c>
      <c r="M6" s="235">
        <v>5</v>
      </c>
      <c r="N6" s="235">
        <v>6</v>
      </c>
      <c r="O6" s="235">
        <v>7</v>
      </c>
      <c r="Y6" s="298" t="s">
        <v>204</v>
      </c>
      <c r="Z6" s="480">
        <f>IF(Cover!E41="Yes",IF(Cover!E47="Weekly",Cover!E43+6,Cover!E43+13),Cover!E49)</f>
        <v>0</v>
      </c>
      <c r="AA6" s="175"/>
      <c r="AB6" s="175"/>
      <c r="AH6" s="296">
        <f t="shared" ref="AH6:AH60" si="4">AH5-$Z$8</f>
        <v>-28</v>
      </c>
      <c r="AI6" s="69">
        <f t="shared" si="1"/>
        <v>3</v>
      </c>
      <c r="AJ6" s="69">
        <f t="shared" si="0"/>
        <v>3</v>
      </c>
      <c r="AK6" s="69">
        <f t="shared" si="2"/>
        <v>3</v>
      </c>
      <c r="AM6" s="69" t="s">
        <v>20</v>
      </c>
      <c r="AQ6" s="296">
        <f>AQ5+$Z$8</f>
        <v>28</v>
      </c>
      <c r="AR6" s="69">
        <f t="shared" si="3"/>
        <v>1</v>
      </c>
    </row>
    <row r="7" spans="8:49" x14ac:dyDescent="0.3">
      <c r="I7" s="69" t="s">
        <v>15</v>
      </c>
      <c r="J7" s="69" t="s">
        <v>8</v>
      </c>
      <c r="K7" s="69" t="s">
        <v>9</v>
      </c>
      <c r="L7" s="69" t="s">
        <v>10</v>
      </c>
      <c r="M7" s="69" t="s">
        <v>11</v>
      </c>
      <c r="N7" s="69" t="s">
        <v>12</v>
      </c>
      <c r="O7" s="69" t="s">
        <v>16</v>
      </c>
      <c r="Y7" s="298" t="s">
        <v>206</v>
      </c>
      <c r="Z7" s="480">
        <f>Cover!E43</f>
        <v>0</v>
      </c>
      <c r="AA7" s="175" t="s">
        <v>207</v>
      </c>
      <c r="AB7" s="480">
        <f>Z7+55</f>
        <v>55</v>
      </c>
      <c r="AH7" s="296">
        <f t="shared" si="4"/>
        <v>-42</v>
      </c>
      <c r="AI7" s="69">
        <f t="shared" si="1"/>
        <v>4</v>
      </c>
      <c r="AJ7" s="69">
        <f t="shared" si="0"/>
        <v>4</v>
      </c>
      <c r="AK7" s="69">
        <f t="shared" si="2"/>
        <v>4</v>
      </c>
      <c r="AM7" s="69" t="s">
        <v>21</v>
      </c>
      <c r="AQ7" s="296">
        <f t="shared" ref="AQ7:AQ45" si="5">AQ6+$Z$8</f>
        <v>42</v>
      </c>
      <c r="AR7" s="69">
        <f t="shared" si="3"/>
        <v>1</v>
      </c>
    </row>
    <row r="8" spans="8:49" x14ac:dyDescent="0.3">
      <c r="H8" s="69" t="s">
        <v>17</v>
      </c>
      <c r="I8" s="296" t="str">
        <f>IF(WEEKDAY($I$4)=I$6,$I$4,IF(WEEKDAY($I$4)&gt;I$6,"",H8+1))</f>
        <v/>
      </c>
      <c r="J8" s="296" t="str">
        <f t="shared" ref="J8:O8" si="6">IF(WEEKDAY($I$4)=J$6,$I$4,IF(WEEKDAY($I$4)&gt;J$6,"",I8+1))</f>
        <v/>
      </c>
      <c r="K8" s="296" t="str">
        <f t="shared" si="6"/>
        <v/>
      </c>
      <c r="L8" s="296" t="str">
        <f t="shared" si="6"/>
        <v/>
      </c>
      <c r="M8" s="296" t="str">
        <f t="shared" si="6"/>
        <v/>
      </c>
      <c r="N8" s="296" t="str">
        <f t="shared" si="6"/>
        <v/>
      </c>
      <c r="O8" s="296">
        <f t="shared" si="6"/>
        <v>0</v>
      </c>
      <c r="Y8" s="298" t="s">
        <v>210</v>
      </c>
      <c r="Z8" s="69">
        <f>IF(Cover!E47="Weekly",7,14)</f>
        <v>14</v>
      </c>
      <c r="AH8" s="296">
        <f t="shared" si="4"/>
        <v>-56</v>
      </c>
      <c r="AI8" s="69">
        <f t="shared" si="1"/>
        <v>5</v>
      </c>
      <c r="AJ8" s="69">
        <f t="shared" si="0"/>
        <v>5</v>
      </c>
      <c r="AK8" s="69">
        <f t="shared" si="2"/>
        <v>5</v>
      </c>
      <c r="AQ8" s="296">
        <f t="shared" si="5"/>
        <v>56</v>
      </c>
      <c r="AR8" s="69">
        <f t="shared" si="3"/>
        <v>1</v>
      </c>
    </row>
    <row r="9" spans="8:49" x14ac:dyDescent="0.3">
      <c r="H9" s="69" t="s">
        <v>0</v>
      </c>
      <c r="I9" s="296">
        <f>O8+1</f>
        <v>1</v>
      </c>
      <c r="J9" s="296">
        <f t="shared" ref="J9:O9" si="7">I9+1</f>
        <v>2</v>
      </c>
      <c r="K9" s="296">
        <f t="shared" si="7"/>
        <v>3</v>
      </c>
      <c r="L9" s="296">
        <f t="shared" si="7"/>
        <v>4</v>
      </c>
      <c r="M9" s="296">
        <f t="shared" si="7"/>
        <v>5</v>
      </c>
      <c r="N9" s="296">
        <f t="shared" si="7"/>
        <v>6</v>
      </c>
      <c r="O9" s="296">
        <f t="shared" si="7"/>
        <v>7</v>
      </c>
      <c r="AH9" s="296">
        <f t="shared" si="4"/>
        <v>-70</v>
      </c>
      <c r="AI9" s="69">
        <f t="shared" si="1"/>
        <v>6</v>
      </c>
      <c r="AJ9" s="69">
        <f t="shared" si="0"/>
        <v>6</v>
      </c>
      <c r="AK9" s="69">
        <f t="shared" si="2"/>
        <v>6</v>
      </c>
      <c r="AQ9" s="296">
        <f t="shared" si="5"/>
        <v>70</v>
      </c>
      <c r="AR9" s="69">
        <f t="shared" si="3"/>
        <v>1</v>
      </c>
      <c r="AS9" s="296"/>
      <c r="AT9" s="296"/>
      <c r="AU9" s="296"/>
      <c r="AV9" s="296"/>
      <c r="AW9" s="296"/>
    </row>
    <row r="10" spans="8:49" x14ac:dyDescent="0.3">
      <c r="H10" s="69" t="s">
        <v>1</v>
      </c>
      <c r="I10" s="296">
        <f t="shared" ref="I10:I15" si="8">O9+1</f>
        <v>8</v>
      </c>
      <c r="J10" s="296">
        <f t="shared" ref="J10:O10" si="9">I10+1</f>
        <v>9</v>
      </c>
      <c r="K10" s="296">
        <f t="shared" si="9"/>
        <v>10</v>
      </c>
      <c r="L10" s="296">
        <f t="shared" si="9"/>
        <v>11</v>
      </c>
      <c r="M10" s="296">
        <f t="shared" si="9"/>
        <v>12</v>
      </c>
      <c r="N10" s="296">
        <f t="shared" si="9"/>
        <v>13</v>
      </c>
      <c r="O10" s="296">
        <f t="shared" si="9"/>
        <v>14</v>
      </c>
      <c r="Y10" s="298" t="s">
        <v>205</v>
      </c>
      <c r="Z10" s="298"/>
      <c r="AA10" s="298"/>
      <c r="AB10" s="298"/>
      <c r="AC10" s="298"/>
      <c r="AD10" s="300"/>
      <c r="AH10" s="296">
        <f t="shared" si="4"/>
        <v>-84</v>
      </c>
      <c r="AI10" s="69">
        <f t="shared" si="1"/>
        <v>7</v>
      </c>
      <c r="AJ10" s="69">
        <f t="shared" si="0"/>
        <v>7</v>
      </c>
      <c r="AK10" s="69">
        <f t="shared" si="2"/>
        <v>7</v>
      </c>
      <c r="AQ10" s="296">
        <f t="shared" si="5"/>
        <v>84</v>
      </c>
      <c r="AR10" s="69">
        <f t="shared" si="3"/>
        <v>1</v>
      </c>
    </row>
    <row r="11" spans="8:49" x14ac:dyDescent="0.3">
      <c r="H11" s="69" t="s">
        <v>2</v>
      </c>
      <c r="I11" s="296">
        <f t="shared" si="8"/>
        <v>15</v>
      </c>
      <c r="J11" s="296">
        <f t="shared" ref="J11:O11" si="10">I11+1</f>
        <v>16</v>
      </c>
      <c r="K11" s="296">
        <f t="shared" si="10"/>
        <v>17</v>
      </c>
      <c r="L11" s="296">
        <f t="shared" si="10"/>
        <v>18</v>
      </c>
      <c r="M11" s="296">
        <f t="shared" si="10"/>
        <v>19</v>
      </c>
      <c r="N11" s="296">
        <f t="shared" si="10"/>
        <v>20</v>
      </c>
      <c r="O11" s="296">
        <f t="shared" si="10"/>
        <v>21</v>
      </c>
      <c r="AH11" s="296">
        <f t="shared" si="4"/>
        <v>-98</v>
      </c>
      <c r="AI11" s="69">
        <f t="shared" si="1"/>
        <v>8</v>
      </c>
      <c r="AJ11" s="69">
        <f t="shared" si="0"/>
        <v>8</v>
      </c>
      <c r="AK11" s="69">
        <f t="shared" si="2"/>
        <v>8</v>
      </c>
      <c r="AQ11" s="296">
        <f t="shared" si="5"/>
        <v>98</v>
      </c>
      <c r="AR11" s="69">
        <f t="shared" si="3"/>
        <v>1</v>
      </c>
    </row>
    <row r="12" spans="8:49" x14ac:dyDescent="0.3">
      <c r="H12" s="69" t="s">
        <v>3</v>
      </c>
      <c r="I12" s="296">
        <f t="shared" si="8"/>
        <v>22</v>
      </c>
      <c r="J12" s="296">
        <f t="shared" ref="J12:O12" si="11">I12+1</f>
        <v>23</v>
      </c>
      <c r="K12" s="296">
        <f t="shared" si="11"/>
        <v>24</v>
      </c>
      <c r="L12" s="296">
        <f t="shared" si="11"/>
        <v>25</v>
      </c>
      <c r="M12" s="296">
        <f t="shared" si="11"/>
        <v>26</v>
      </c>
      <c r="N12" s="296">
        <f t="shared" si="11"/>
        <v>27</v>
      </c>
      <c r="O12" s="296">
        <f t="shared" si="11"/>
        <v>28</v>
      </c>
      <c r="Y12" s="301"/>
      <c r="Z12" s="301" t="s">
        <v>33</v>
      </c>
      <c r="AA12" s="301" t="s">
        <v>214</v>
      </c>
      <c r="AB12" s="301" t="s">
        <v>216</v>
      </c>
      <c r="AC12" s="301" t="s">
        <v>209</v>
      </c>
      <c r="AD12" s="301" t="s">
        <v>211</v>
      </c>
      <c r="AH12" s="296">
        <f t="shared" si="4"/>
        <v>-112</v>
      </c>
      <c r="AI12" s="69">
        <f t="shared" si="1"/>
        <v>9</v>
      </c>
      <c r="AJ12" s="69">
        <f t="shared" si="0"/>
        <v>9</v>
      </c>
      <c r="AK12" s="69">
        <f t="shared" si="2"/>
        <v>9</v>
      </c>
      <c r="AQ12" s="296">
        <f t="shared" si="5"/>
        <v>112</v>
      </c>
      <c r="AR12" s="69">
        <f t="shared" si="3"/>
        <v>1</v>
      </c>
    </row>
    <row r="13" spans="8:49" x14ac:dyDescent="0.3">
      <c r="H13" s="69" t="s">
        <v>4</v>
      </c>
      <c r="I13" s="296">
        <f t="shared" si="8"/>
        <v>29</v>
      </c>
      <c r="J13" s="296">
        <f t="shared" ref="J13:O13" si="12">I13+1</f>
        <v>30</v>
      </c>
      <c r="K13" s="296">
        <f t="shared" si="12"/>
        <v>31</v>
      </c>
      <c r="L13" s="296">
        <f t="shared" si="12"/>
        <v>32</v>
      </c>
      <c r="M13" s="296">
        <f t="shared" si="12"/>
        <v>33</v>
      </c>
      <c r="N13" s="296">
        <f t="shared" si="12"/>
        <v>34</v>
      </c>
      <c r="O13" s="296">
        <f t="shared" si="12"/>
        <v>35</v>
      </c>
      <c r="Y13" s="301" t="str">
        <f>IF(Z13="","","Period 1")</f>
        <v>Period 1</v>
      </c>
      <c r="Z13" s="302">
        <f>IF(Cover!E47="Weekly",AA13-6,AA13-13)</f>
        <v>-13</v>
      </c>
      <c r="AA13" s="302">
        <f>Z6</f>
        <v>0</v>
      </c>
      <c r="AB13" s="303">
        <f>IF(Z13="","",IF(AA13-$Z$7+1&lt;$Z$8,(AA13-$Z$7+1)/$Z$8,1))</f>
        <v>7.1428571428571425E-2</v>
      </c>
      <c r="AC13" s="303">
        <f>IF(Z13="","",IF($AB$7-AA13&lt;0,($Z$8+$AB$7-AA13)/$Z$8,1))</f>
        <v>1</v>
      </c>
      <c r="AD13" s="303">
        <f>IF(AB13&lt;AC13,AB13,AC13)</f>
        <v>7.1428571428571425E-2</v>
      </c>
      <c r="AH13" s="296">
        <f t="shared" si="4"/>
        <v>-126</v>
      </c>
      <c r="AI13" s="69">
        <f t="shared" si="1"/>
        <v>10</v>
      </c>
      <c r="AJ13" s="69">
        <f t="shared" si="0"/>
        <v>10</v>
      </c>
      <c r="AK13" s="69">
        <f t="shared" si="2"/>
        <v>10</v>
      </c>
      <c r="AQ13" s="296">
        <f t="shared" si="5"/>
        <v>126</v>
      </c>
      <c r="AR13" s="69">
        <f t="shared" si="3"/>
        <v>1</v>
      </c>
    </row>
    <row r="14" spans="8:49" x14ac:dyDescent="0.3">
      <c r="H14" s="69" t="s">
        <v>5</v>
      </c>
      <c r="I14" s="296">
        <f t="shared" si="8"/>
        <v>36</v>
      </c>
      <c r="J14" s="296">
        <f t="shared" ref="J14:O14" si="13">I14+1</f>
        <v>37</v>
      </c>
      <c r="K14" s="296">
        <f t="shared" si="13"/>
        <v>38</v>
      </c>
      <c r="L14" s="296">
        <f t="shared" si="13"/>
        <v>39</v>
      </c>
      <c r="M14" s="296">
        <f t="shared" si="13"/>
        <v>40</v>
      </c>
      <c r="N14" s="296">
        <f t="shared" si="13"/>
        <v>41</v>
      </c>
      <c r="O14" s="296">
        <f t="shared" si="13"/>
        <v>42</v>
      </c>
      <c r="Y14" s="301" t="str">
        <f>IF(Z14="","","Period 2")</f>
        <v>Period 2</v>
      </c>
      <c r="Z14" s="302">
        <f>IF(Z13="","",IF(AA13+1&gt;$AB$7,"",AA13+1))</f>
        <v>1</v>
      </c>
      <c r="AA14" s="302">
        <f>IF(Z14="","",IF(Cover!$E$47="Weekly",Z14+6,Z14+13))</f>
        <v>14</v>
      </c>
      <c r="AB14" s="303">
        <f t="shared" ref="AB14:AB21" si="14">IF(Z14="","",IF(AA14-$Z$7+1&lt;$Z$8,(AA14-$Z$7+1)/$Z$8,1))</f>
        <v>1</v>
      </c>
      <c r="AC14" s="303">
        <f t="shared" ref="AC14:AC20" si="15">IF(Z14="","",IF($AB$7-AA14&lt;0,($Z$8+$AB$7-AA14)/$Z$8,1))</f>
        <v>1</v>
      </c>
      <c r="AD14" s="303">
        <f t="shared" ref="AD14:AD69" si="16">IF(AB14&lt;AC14,AB14,AC14)</f>
        <v>1</v>
      </c>
      <c r="AH14" s="296">
        <f t="shared" si="4"/>
        <v>-140</v>
      </c>
      <c r="AI14" s="69">
        <f t="shared" si="1"/>
        <v>11</v>
      </c>
      <c r="AJ14" s="69">
        <f t="shared" si="0"/>
        <v>11</v>
      </c>
      <c r="AK14" s="69">
        <f t="shared" si="2"/>
        <v>11</v>
      </c>
      <c r="AQ14" s="296">
        <f t="shared" si="5"/>
        <v>140</v>
      </c>
      <c r="AR14" s="69">
        <f t="shared" si="3"/>
        <v>1</v>
      </c>
    </row>
    <row r="15" spans="8:49" x14ac:dyDescent="0.3">
      <c r="H15" s="69" t="s">
        <v>6</v>
      </c>
      <c r="I15" s="296">
        <f t="shared" si="8"/>
        <v>43</v>
      </c>
      <c r="J15" s="296">
        <f t="shared" ref="J15:O15" si="17">I15+1</f>
        <v>44</v>
      </c>
      <c r="K15" s="296">
        <f t="shared" si="17"/>
        <v>45</v>
      </c>
      <c r="L15" s="296">
        <f t="shared" si="17"/>
        <v>46</v>
      </c>
      <c r="M15" s="296">
        <f t="shared" si="17"/>
        <v>47</v>
      </c>
      <c r="N15" s="296">
        <f t="shared" si="17"/>
        <v>48</v>
      </c>
      <c r="O15" s="296">
        <f t="shared" si="17"/>
        <v>49</v>
      </c>
      <c r="Y15" s="301" t="str">
        <f>IF(Z15="","","Period 3")</f>
        <v>Period 3</v>
      </c>
      <c r="Z15" s="302">
        <f t="shared" ref="Z15:Z21" si="18">IF(Z14="","",IF(AA14+1&gt;$AB$7,"",AA14+1))</f>
        <v>15</v>
      </c>
      <c r="AA15" s="302">
        <f>IF(Z15="","",IF(Cover!$E$47="Weekly",Z15+6,Z15+13))</f>
        <v>28</v>
      </c>
      <c r="AB15" s="303">
        <f t="shared" si="14"/>
        <v>1</v>
      </c>
      <c r="AC15" s="303">
        <f t="shared" si="15"/>
        <v>1</v>
      </c>
      <c r="AD15" s="303">
        <f t="shared" si="16"/>
        <v>1</v>
      </c>
      <c r="AH15" s="296">
        <f t="shared" si="4"/>
        <v>-154</v>
      </c>
      <c r="AI15" s="69">
        <f t="shared" si="1"/>
        <v>12</v>
      </c>
      <c r="AJ15" s="69">
        <f t="shared" si="0"/>
        <v>12</v>
      </c>
      <c r="AK15" s="69">
        <f t="shared" si="2"/>
        <v>12</v>
      </c>
      <c r="AQ15" s="296">
        <f t="shared" si="5"/>
        <v>154</v>
      </c>
      <c r="AR15" s="69">
        <f t="shared" si="3"/>
        <v>1</v>
      </c>
    </row>
    <row r="16" spans="8:49" x14ac:dyDescent="0.3">
      <c r="H16" s="69" t="s">
        <v>18</v>
      </c>
      <c r="I16" s="296">
        <f>IF(WEEKDAY($I$4)&gt;I$6,O15+1,"")</f>
        <v>50</v>
      </c>
      <c r="J16" s="296">
        <f t="shared" ref="J16:O16" si="19">IF(WEEKDAY($I$4)&gt;J$6,I16+1,"")</f>
        <v>51</v>
      </c>
      <c r="K16" s="296">
        <f t="shared" si="19"/>
        <v>52</v>
      </c>
      <c r="L16" s="296">
        <f t="shared" si="19"/>
        <v>53</v>
      </c>
      <c r="M16" s="296">
        <f t="shared" si="19"/>
        <v>54</v>
      </c>
      <c r="N16" s="296">
        <f t="shared" si="19"/>
        <v>55</v>
      </c>
      <c r="O16" s="296" t="str">
        <f t="shared" si="19"/>
        <v/>
      </c>
      <c r="Y16" s="301" t="str">
        <f>IF(Z16="","","Period 4")</f>
        <v>Period 4</v>
      </c>
      <c r="Z16" s="302">
        <f t="shared" si="18"/>
        <v>29</v>
      </c>
      <c r="AA16" s="302">
        <f>IF(Z16="","",IF(Cover!$E$47="Weekly",Z16+6,Z16+13))</f>
        <v>42</v>
      </c>
      <c r="AB16" s="303">
        <f t="shared" si="14"/>
        <v>1</v>
      </c>
      <c r="AC16" s="303">
        <f t="shared" si="15"/>
        <v>1</v>
      </c>
      <c r="AD16" s="303">
        <f t="shared" si="16"/>
        <v>1</v>
      </c>
      <c r="AH16" s="296">
        <f t="shared" si="4"/>
        <v>-168</v>
      </c>
      <c r="AI16" s="69">
        <f t="shared" si="1"/>
        <v>13</v>
      </c>
      <c r="AJ16" s="69">
        <f t="shared" si="0"/>
        <v>13</v>
      </c>
      <c r="AK16" s="69">
        <f t="shared" si="2"/>
        <v>13</v>
      </c>
      <c r="AQ16" s="296">
        <f t="shared" si="5"/>
        <v>168</v>
      </c>
      <c r="AR16" s="69">
        <f t="shared" si="3"/>
        <v>1</v>
      </c>
    </row>
    <row r="17" spans="4:44" x14ac:dyDescent="0.3">
      <c r="S17" s="69">
        <v>1</v>
      </c>
      <c r="T17" s="69">
        <v>0.2</v>
      </c>
      <c r="Y17" s="301" t="str">
        <f>IF(Z17="","","Period 5")</f>
        <v>Period 5</v>
      </c>
      <c r="Z17" s="302">
        <f t="shared" si="18"/>
        <v>43</v>
      </c>
      <c r="AA17" s="302">
        <f>IF(Z17="","",IF(Cover!$E$47="Weekly",Z17+6,Z17+13))</f>
        <v>56</v>
      </c>
      <c r="AB17" s="303">
        <f t="shared" si="14"/>
        <v>1</v>
      </c>
      <c r="AC17" s="303">
        <f>IF(Z17="","",IF($AB$7-AA17&lt;0,($Z$8+$AB$7-AA17)/$Z$8,1))</f>
        <v>0.9285714285714286</v>
      </c>
      <c r="AD17" s="303">
        <f t="shared" si="16"/>
        <v>0.9285714285714286</v>
      </c>
      <c r="AE17" s="296">
        <f>Z13+55</f>
        <v>42</v>
      </c>
      <c r="AH17" s="296">
        <f t="shared" si="4"/>
        <v>-182</v>
      </c>
      <c r="AI17" s="69">
        <f t="shared" si="1"/>
        <v>14</v>
      </c>
      <c r="AJ17" s="69">
        <f t="shared" si="0"/>
        <v>14</v>
      </c>
      <c r="AK17" s="69">
        <f t="shared" si="2"/>
        <v>14</v>
      </c>
      <c r="AQ17" s="296">
        <f t="shared" si="5"/>
        <v>182</v>
      </c>
      <c r="AR17" s="69">
        <f t="shared" si="3"/>
        <v>1</v>
      </c>
    </row>
    <row r="18" spans="4:44" x14ac:dyDescent="0.3">
      <c r="D18" s="69">
        <v>1</v>
      </c>
      <c r="E18" s="69" t="s">
        <v>15</v>
      </c>
      <c r="F18" s="69">
        <v>0</v>
      </c>
      <c r="H18" s="69" t="s">
        <v>22</v>
      </c>
      <c r="I18" s="296">
        <f>I4+55</f>
        <v>55</v>
      </c>
      <c r="J18" s="69">
        <f>VLOOKUP(WEEKDAY(I18),$D$18:$F$24,3,FALSE)</f>
        <v>1</v>
      </c>
      <c r="S18" s="69">
        <v>2</v>
      </c>
      <c r="T18" s="69">
        <v>0.4</v>
      </c>
      <c r="Y18" s="301" t="str">
        <f>IF(Z18="","","Period 6")</f>
        <v/>
      </c>
      <c r="Z18" s="302" t="str">
        <f t="shared" si="18"/>
        <v/>
      </c>
      <c r="AA18" s="302" t="str">
        <f>IF(Z18="","",IF(Cover!$E$47="Weekly",Z18+6,Z18+13))</f>
        <v/>
      </c>
      <c r="AB18" s="303" t="str">
        <f t="shared" si="14"/>
        <v/>
      </c>
      <c r="AC18" s="303" t="str">
        <f t="shared" si="15"/>
        <v/>
      </c>
      <c r="AD18" s="303" t="str">
        <f t="shared" si="16"/>
        <v/>
      </c>
      <c r="AH18" s="296">
        <f t="shared" si="4"/>
        <v>-196</v>
      </c>
      <c r="AI18" s="69">
        <f t="shared" si="1"/>
        <v>15</v>
      </c>
      <c r="AJ18" s="69">
        <f t="shared" si="0"/>
        <v>15</v>
      </c>
      <c r="AK18" s="69">
        <f t="shared" si="2"/>
        <v>15</v>
      </c>
      <c r="AQ18" s="296">
        <f t="shared" si="5"/>
        <v>196</v>
      </c>
      <c r="AR18" s="69">
        <f t="shared" si="3"/>
        <v>1</v>
      </c>
    </row>
    <row r="19" spans="4:44" x14ac:dyDescent="0.3">
      <c r="D19" s="69">
        <v>2</v>
      </c>
      <c r="E19" s="69" t="s">
        <v>8</v>
      </c>
      <c r="F19" s="69">
        <v>0.2</v>
      </c>
      <c r="S19" s="69">
        <v>3</v>
      </c>
      <c r="T19" s="69">
        <v>0.6</v>
      </c>
      <c r="Y19" s="301" t="str">
        <f>IF(Z19="","","Period 7")</f>
        <v/>
      </c>
      <c r="Z19" s="302" t="str">
        <f t="shared" si="18"/>
        <v/>
      </c>
      <c r="AA19" s="302" t="str">
        <f>IF(Z19="","",IF(Cover!$E$47="Weekly",Z19+6,Z19+13))</f>
        <v/>
      </c>
      <c r="AB19" s="303" t="str">
        <f t="shared" si="14"/>
        <v/>
      </c>
      <c r="AC19" s="303" t="str">
        <f t="shared" si="15"/>
        <v/>
      </c>
      <c r="AD19" s="303" t="str">
        <f t="shared" si="16"/>
        <v/>
      </c>
      <c r="AH19" s="296">
        <f t="shared" si="4"/>
        <v>-210</v>
      </c>
      <c r="AI19" s="69">
        <f t="shared" si="1"/>
        <v>16</v>
      </c>
      <c r="AJ19" s="69">
        <f t="shared" si="0"/>
        <v>16</v>
      </c>
      <c r="AK19" s="69">
        <f t="shared" si="2"/>
        <v>16</v>
      </c>
      <c r="AQ19" s="296">
        <f t="shared" si="5"/>
        <v>210</v>
      </c>
      <c r="AR19" s="69">
        <f t="shared" si="3"/>
        <v>1</v>
      </c>
    </row>
    <row r="20" spans="4:44" x14ac:dyDescent="0.3">
      <c r="D20" s="69">
        <v>3</v>
      </c>
      <c r="E20" s="69" t="s">
        <v>9</v>
      </c>
      <c r="F20" s="69">
        <v>0.4</v>
      </c>
      <c r="S20" s="69">
        <v>4</v>
      </c>
      <c r="T20" s="69">
        <v>0.8</v>
      </c>
      <c r="Y20" s="301" t="str">
        <f>IF(Z20="","","Period 8")</f>
        <v/>
      </c>
      <c r="Z20" s="302" t="str">
        <f t="shared" si="18"/>
        <v/>
      </c>
      <c r="AA20" s="302" t="str">
        <f>IF(Z20="","",IF(Cover!$E$47="Weekly",Z20+6,Z20+13))</f>
        <v/>
      </c>
      <c r="AB20" s="303" t="str">
        <f t="shared" si="14"/>
        <v/>
      </c>
      <c r="AC20" s="303" t="str">
        <f t="shared" si="15"/>
        <v/>
      </c>
      <c r="AD20" s="303" t="str">
        <f t="shared" si="16"/>
        <v/>
      </c>
      <c r="AH20" s="296">
        <f t="shared" si="4"/>
        <v>-224</v>
      </c>
      <c r="AI20" s="69">
        <f t="shared" si="1"/>
        <v>17</v>
      </c>
      <c r="AJ20" s="69">
        <f t="shared" si="0"/>
        <v>17</v>
      </c>
      <c r="AK20" s="69">
        <f t="shared" si="2"/>
        <v>17</v>
      </c>
      <c r="AQ20" s="296">
        <f t="shared" si="5"/>
        <v>224</v>
      </c>
      <c r="AR20" s="69">
        <f t="shared" si="3"/>
        <v>1</v>
      </c>
    </row>
    <row r="21" spans="4:44" x14ac:dyDescent="0.3">
      <c r="D21" s="69">
        <v>4</v>
      </c>
      <c r="E21" s="69" t="s">
        <v>10</v>
      </c>
      <c r="F21" s="69">
        <v>0.6</v>
      </c>
      <c r="S21" s="69">
        <v>5</v>
      </c>
      <c r="T21" s="69">
        <v>1</v>
      </c>
      <c r="Y21" s="301" t="str">
        <f>IF(Z21="","","Period 9")</f>
        <v/>
      </c>
      <c r="Z21" s="302" t="str">
        <f t="shared" si="18"/>
        <v/>
      </c>
      <c r="AA21" s="302" t="str">
        <f>IF(Z21="","",IF(Cover!$E$47="Weekly",Z21+6,Z21+13))</f>
        <v/>
      </c>
      <c r="AB21" s="303" t="str">
        <f t="shared" si="14"/>
        <v/>
      </c>
      <c r="AC21" s="303" t="str">
        <f>IF(Z21="","",IF($AB$7-AA21&lt;0,($Z$8+$AB$7-AA21)/$Z$8,1))</f>
        <v/>
      </c>
      <c r="AD21" s="303" t="str">
        <f t="shared" si="16"/>
        <v/>
      </c>
      <c r="AH21" s="296">
        <f t="shared" si="4"/>
        <v>-238</v>
      </c>
      <c r="AI21" s="69">
        <f t="shared" si="1"/>
        <v>18</v>
      </c>
      <c r="AJ21" s="69">
        <f t="shared" si="0"/>
        <v>18</v>
      </c>
      <c r="AK21" s="69">
        <f t="shared" si="2"/>
        <v>18</v>
      </c>
      <c r="AQ21" s="296">
        <f t="shared" si="5"/>
        <v>238</v>
      </c>
      <c r="AR21" s="69">
        <f t="shared" si="3"/>
        <v>1</v>
      </c>
    </row>
    <row r="22" spans="4:44" x14ac:dyDescent="0.3">
      <c r="D22" s="69">
        <v>5</v>
      </c>
      <c r="E22" s="69" t="s">
        <v>11</v>
      </c>
      <c r="F22" s="69">
        <v>0.8</v>
      </c>
      <c r="AD22" s="304"/>
      <c r="AH22" s="296">
        <f t="shared" si="4"/>
        <v>-252</v>
      </c>
      <c r="AI22" s="69">
        <f t="shared" si="1"/>
        <v>19</v>
      </c>
      <c r="AJ22" s="69">
        <f t="shared" si="0"/>
        <v>19</v>
      </c>
      <c r="AK22" s="69">
        <f t="shared" si="2"/>
        <v>19</v>
      </c>
      <c r="AQ22" s="296">
        <f t="shared" si="5"/>
        <v>252</v>
      </c>
      <c r="AR22" s="69">
        <f t="shared" si="3"/>
        <v>1</v>
      </c>
    </row>
    <row r="23" spans="4:44" x14ac:dyDescent="0.3">
      <c r="D23" s="69">
        <v>6</v>
      </c>
      <c r="E23" s="69" t="s">
        <v>12</v>
      </c>
      <c r="F23" s="69">
        <v>1</v>
      </c>
      <c r="AD23" s="304"/>
      <c r="AH23" s="296">
        <f t="shared" si="4"/>
        <v>-266</v>
      </c>
      <c r="AI23" s="69">
        <f t="shared" si="1"/>
        <v>20</v>
      </c>
      <c r="AJ23" s="69">
        <f t="shared" si="0"/>
        <v>20</v>
      </c>
      <c r="AK23" s="69">
        <f t="shared" si="2"/>
        <v>20</v>
      </c>
      <c r="AQ23" s="296">
        <f t="shared" si="5"/>
        <v>266</v>
      </c>
      <c r="AR23" s="69">
        <f t="shared" si="3"/>
        <v>1</v>
      </c>
    </row>
    <row r="24" spans="4:44" x14ac:dyDescent="0.3">
      <c r="D24" s="69">
        <v>7</v>
      </c>
      <c r="E24" s="69" t="s">
        <v>16</v>
      </c>
      <c r="F24" s="69">
        <v>1</v>
      </c>
      <c r="AD24" s="304"/>
      <c r="AH24" s="296">
        <f t="shared" si="4"/>
        <v>-280</v>
      </c>
      <c r="AI24" s="69">
        <f t="shared" si="1"/>
        <v>21</v>
      </c>
      <c r="AJ24" s="69">
        <f t="shared" si="0"/>
        <v>21</v>
      </c>
      <c r="AK24" s="69">
        <f t="shared" si="2"/>
        <v>21</v>
      </c>
      <c r="AQ24" s="296">
        <f t="shared" si="5"/>
        <v>280</v>
      </c>
      <c r="AR24" s="69">
        <f t="shared" si="3"/>
        <v>1</v>
      </c>
    </row>
    <row r="25" spans="4:44" x14ac:dyDescent="0.3">
      <c r="Y25" s="298" t="s">
        <v>212</v>
      </c>
      <c r="Z25" s="298"/>
      <c r="AA25" s="298"/>
      <c r="AB25" s="298"/>
      <c r="AC25" s="298"/>
      <c r="AD25" s="305"/>
      <c r="AH25" s="296">
        <f t="shared" si="4"/>
        <v>-294</v>
      </c>
      <c r="AI25" s="69">
        <f t="shared" si="1"/>
        <v>22</v>
      </c>
      <c r="AJ25" s="69">
        <f t="shared" si="0"/>
        <v>22</v>
      </c>
      <c r="AK25" s="69">
        <f t="shared" si="2"/>
        <v>22</v>
      </c>
      <c r="AQ25" s="296">
        <f t="shared" si="5"/>
        <v>294</v>
      </c>
      <c r="AR25" s="69">
        <f t="shared" si="3"/>
        <v>1</v>
      </c>
    </row>
    <row r="26" spans="4:44" x14ac:dyDescent="0.3">
      <c r="AD26" s="304"/>
      <c r="AH26" s="296">
        <f t="shared" si="4"/>
        <v>-308</v>
      </c>
      <c r="AI26" s="69">
        <f t="shared" si="1"/>
        <v>23</v>
      </c>
      <c r="AJ26" s="69">
        <f t="shared" si="0"/>
        <v>23</v>
      </c>
      <c r="AK26" s="69">
        <f t="shared" si="2"/>
        <v>23</v>
      </c>
      <c r="AQ26" s="296">
        <f t="shared" si="5"/>
        <v>308</v>
      </c>
      <c r="AR26" s="69">
        <f t="shared" si="3"/>
        <v>1</v>
      </c>
    </row>
    <row r="27" spans="4:44" x14ac:dyDescent="0.3">
      <c r="D27" s="69" t="s">
        <v>14</v>
      </c>
      <c r="E27" s="69" t="s">
        <v>13</v>
      </c>
      <c r="Y27" s="298" t="s">
        <v>204</v>
      </c>
      <c r="Z27" s="296" cm="1">
        <f t="array" ref="Z27">INDEX(AH:AH,MATCH(2,AI:AI,0)-1)</f>
        <v>0</v>
      </c>
      <c r="AD27" s="304"/>
      <c r="AH27" s="296">
        <f t="shared" si="4"/>
        <v>-322</v>
      </c>
      <c r="AI27" s="69">
        <f t="shared" si="1"/>
        <v>24</v>
      </c>
      <c r="AJ27" s="69">
        <f t="shared" si="0"/>
        <v>24</v>
      </c>
      <c r="AK27" s="69">
        <f t="shared" si="2"/>
        <v>24</v>
      </c>
      <c r="AQ27" s="296">
        <f t="shared" si="5"/>
        <v>322</v>
      </c>
      <c r="AR27" s="69">
        <f t="shared" si="3"/>
        <v>1</v>
      </c>
    </row>
    <row r="28" spans="4:44" x14ac:dyDescent="0.3">
      <c r="D28" s="296">
        <f>D29-7</f>
        <v>-6</v>
      </c>
      <c r="E28" s="69">
        <v>1</v>
      </c>
      <c r="H28" s="128" t="s">
        <v>8</v>
      </c>
      <c r="I28" s="69">
        <v>30</v>
      </c>
      <c r="J28" s="69">
        <v>0</v>
      </c>
      <c r="K28" s="69">
        <v>1</v>
      </c>
      <c r="L28" s="128">
        <v>0</v>
      </c>
      <c r="N28" s="69" t="s">
        <v>20</v>
      </c>
      <c r="P28" s="69">
        <v>30</v>
      </c>
      <c r="Q28" s="69">
        <v>0</v>
      </c>
      <c r="Y28" s="298" t="s">
        <v>213</v>
      </c>
      <c r="Z28" s="296">
        <v>43831</v>
      </c>
      <c r="AA28" s="69" t="s">
        <v>207</v>
      </c>
      <c r="AB28" s="296">
        <v>43890</v>
      </c>
      <c r="AD28" s="304"/>
      <c r="AH28" s="296">
        <f t="shared" si="4"/>
        <v>-336</v>
      </c>
      <c r="AI28" s="69">
        <f t="shared" si="1"/>
        <v>25</v>
      </c>
      <c r="AJ28" s="69">
        <f t="shared" si="0"/>
        <v>25</v>
      </c>
      <c r="AK28" s="69">
        <f t="shared" si="2"/>
        <v>25</v>
      </c>
      <c r="AQ28" s="296">
        <f t="shared" si="5"/>
        <v>336</v>
      </c>
      <c r="AR28" s="69">
        <f t="shared" si="3"/>
        <v>1</v>
      </c>
    </row>
    <row r="29" spans="4:44" x14ac:dyDescent="0.3">
      <c r="D29" s="296">
        <f t="shared" ref="D29:D36" si="20">I9</f>
        <v>1</v>
      </c>
      <c r="E29" s="69">
        <v>2</v>
      </c>
      <c r="H29" s="128" t="s">
        <v>9</v>
      </c>
      <c r="I29" s="69">
        <v>24</v>
      </c>
      <c r="J29" s="69">
        <v>6</v>
      </c>
      <c r="K29" s="69">
        <v>0.8</v>
      </c>
      <c r="L29" s="128">
        <v>0.2</v>
      </c>
      <c r="N29" s="69" t="s">
        <v>21</v>
      </c>
      <c r="P29" s="69">
        <v>24</v>
      </c>
      <c r="Q29" s="69">
        <v>6</v>
      </c>
      <c r="Y29" s="298" t="s">
        <v>210</v>
      </c>
      <c r="Z29" s="69">
        <f>IF(Cover!E47="Weekly",7,14)</f>
        <v>14</v>
      </c>
      <c r="AD29" s="304"/>
      <c r="AH29" s="296">
        <f t="shared" si="4"/>
        <v>-350</v>
      </c>
      <c r="AI29" s="69">
        <f t="shared" si="1"/>
        <v>26</v>
      </c>
      <c r="AJ29" s="69">
        <f t="shared" si="0"/>
        <v>26</v>
      </c>
      <c r="AK29" s="69">
        <f t="shared" si="2"/>
        <v>26</v>
      </c>
      <c r="AQ29" s="296">
        <f t="shared" si="5"/>
        <v>350</v>
      </c>
      <c r="AR29" s="69">
        <f t="shared" si="3"/>
        <v>1</v>
      </c>
    </row>
    <row r="30" spans="4:44" x14ac:dyDescent="0.3">
      <c r="D30" s="296">
        <f t="shared" si="20"/>
        <v>8</v>
      </c>
      <c r="E30" s="69">
        <v>3</v>
      </c>
      <c r="H30" s="128" t="s">
        <v>10</v>
      </c>
      <c r="I30" s="69">
        <v>18</v>
      </c>
      <c r="J30" s="69">
        <v>12</v>
      </c>
      <c r="K30" s="69">
        <v>0.6</v>
      </c>
      <c r="L30" s="128">
        <v>0.4</v>
      </c>
      <c r="P30" s="69">
        <v>18</v>
      </c>
      <c r="Q30" s="69">
        <v>12</v>
      </c>
      <c r="AD30" s="304"/>
      <c r="AH30" s="296">
        <f t="shared" si="4"/>
        <v>-364</v>
      </c>
      <c r="AI30" s="69">
        <f t="shared" si="1"/>
        <v>27</v>
      </c>
      <c r="AJ30" s="69">
        <f t="shared" si="0"/>
        <v>27</v>
      </c>
      <c r="AK30" s="69">
        <f t="shared" si="2"/>
        <v>27</v>
      </c>
      <c r="AQ30" s="296">
        <f t="shared" si="5"/>
        <v>364</v>
      </c>
      <c r="AR30" s="69">
        <f t="shared" si="3"/>
        <v>1</v>
      </c>
    </row>
    <row r="31" spans="4:44" x14ac:dyDescent="0.3">
      <c r="D31" s="296">
        <f t="shared" si="20"/>
        <v>15</v>
      </c>
      <c r="E31" s="69">
        <v>4</v>
      </c>
      <c r="H31" s="128" t="s">
        <v>11</v>
      </c>
      <c r="I31" s="69">
        <v>12</v>
      </c>
      <c r="J31" s="69">
        <v>18</v>
      </c>
      <c r="K31" s="69">
        <v>0.4</v>
      </c>
      <c r="L31" s="128">
        <v>0.6</v>
      </c>
      <c r="P31" s="69">
        <v>12</v>
      </c>
      <c r="Q31" s="69">
        <v>18</v>
      </c>
      <c r="Y31" s="301"/>
      <c r="Z31" s="301" t="s">
        <v>33</v>
      </c>
      <c r="AA31" s="301" t="s">
        <v>214</v>
      </c>
      <c r="AB31" s="301" t="s">
        <v>216</v>
      </c>
      <c r="AC31" s="301" t="s">
        <v>209</v>
      </c>
      <c r="AD31" s="306" t="s">
        <v>211</v>
      </c>
      <c r="AH31" s="296">
        <f t="shared" si="4"/>
        <v>-378</v>
      </c>
      <c r="AI31" s="69">
        <f t="shared" si="1"/>
        <v>28</v>
      </c>
      <c r="AJ31" s="69">
        <f t="shared" si="0"/>
        <v>28</v>
      </c>
      <c r="AK31" s="69">
        <f t="shared" si="2"/>
        <v>28</v>
      </c>
      <c r="AQ31" s="296">
        <f t="shared" si="5"/>
        <v>378</v>
      </c>
      <c r="AR31" s="69">
        <f t="shared" si="3"/>
        <v>1</v>
      </c>
    </row>
    <row r="32" spans="4:44" x14ac:dyDescent="0.3">
      <c r="D32" s="296">
        <f t="shared" si="20"/>
        <v>22</v>
      </c>
      <c r="E32" s="69">
        <v>5</v>
      </c>
      <c r="H32" s="128" t="s">
        <v>12</v>
      </c>
      <c r="I32" s="69">
        <v>6</v>
      </c>
      <c r="J32" s="69">
        <v>24</v>
      </c>
      <c r="K32" s="69">
        <v>0.2</v>
      </c>
      <c r="L32" s="128">
        <v>0.8</v>
      </c>
      <c r="P32" s="69">
        <v>6</v>
      </c>
      <c r="Q32" s="69">
        <v>24</v>
      </c>
      <c r="Y32" s="301" t="str">
        <f>IF(Z32="","","Period 1")</f>
        <v>Period 1</v>
      </c>
      <c r="Z32" s="302">
        <f>IF(Cover!E47="Weekly",AA32-6,AA32-13)</f>
        <v>-13</v>
      </c>
      <c r="AA32" s="302">
        <f>Z27</f>
        <v>0</v>
      </c>
      <c r="AB32" s="307">
        <f>IF(Z32="","",IF(AA32-$Z$28+1&lt;$Z$29,(AA32-$Z$28+1)/$Z$29,1))</f>
        <v>-3130.7142857142858</v>
      </c>
      <c r="AC32" s="307">
        <f>IF(Z32="","",IF($AB$28-AA32&lt;0,($Z$29+$AB$28-AA32)/$Z$29,1))</f>
        <v>1</v>
      </c>
      <c r="AD32" s="303">
        <f t="shared" si="16"/>
        <v>-3130.7142857142858</v>
      </c>
      <c r="AH32" s="296">
        <f t="shared" si="4"/>
        <v>-392</v>
      </c>
      <c r="AI32" s="69">
        <f t="shared" si="1"/>
        <v>29</v>
      </c>
      <c r="AJ32" s="69">
        <f t="shared" si="0"/>
        <v>29</v>
      </c>
      <c r="AK32" s="69">
        <f t="shared" si="2"/>
        <v>29</v>
      </c>
      <c r="AQ32" s="296">
        <f t="shared" si="5"/>
        <v>392</v>
      </c>
      <c r="AR32" s="69">
        <f t="shared" si="3"/>
        <v>1</v>
      </c>
    </row>
    <row r="33" spans="4:44" x14ac:dyDescent="0.3">
      <c r="D33" s="296">
        <f t="shared" si="20"/>
        <v>29</v>
      </c>
      <c r="E33" s="69">
        <v>6</v>
      </c>
      <c r="Y33" s="301" t="str">
        <f>IF(Z33="","","Period 2")</f>
        <v>Period 2</v>
      </c>
      <c r="Z33" s="302">
        <f>IF(Z32="","",IF(AA32+1&gt;$AB$28,"",AA32+1))</f>
        <v>1</v>
      </c>
      <c r="AA33" s="302">
        <f>IF(Z33="","",IF(Cover!$E$47="Weekly",Z33+6,Z33+13))</f>
        <v>14</v>
      </c>
      <c r="AB33" s="307">
        <f t="shared" ref="AB33:AB42" si="21">IF(Z33="","",IF(AA33-$Z$28+1&lt;$Z$29,(AA33-$Z$28+1)/$Z$29,1))</f>
        <v>-3129.7142857142858</v>
      </c>
      <c r="AC33" s="307">
        <f t="shared" ref="AC33:AC42" si="22">IF(Z33="","",IF($AB$28-AA33&lt;0,($Z$29+$AB$28-AA33)/$Z$29,1))</f>
        <v>1</v>
      </c>
      <c r="AD33" s="303">
        <f t="shared" si="16"/>
        <v>-3129.7142857142858</v>
      </c>
      <c r="AH33" s="296">
        <f t="shared" si="4"/>
        <v>-406</v>
      </c>
      <c r="AI33" s="69">
        <f t="shared" si="1"/>
        <v>30</v>
      </c>
      <c r="AJ33" s="69">
        <f t="shared" si="0"/>
        <v>30</v>
      </c>
      <c r="AK33" s="69">
        <f t="shared" si="2"/>
        <v>30</v>
      </c>
      <c r="AQ33" s="296">
        <f t="shared" si="5"/>
        <v>406</v>
      </c>
      <c r="AR33" s="69">
        <f t="shared" si="3"/>
        <v>1</v>
      </c>
    </row>
    <row r="34" spans="4:44" x14ac:dyDescent="0.3">
      <c r="D34" s="296">
        <f t="shared" si="20"/>
        <v>36</v>
      </c>
      <c r="E34" s="69">
        <v>7</v>
      </c>
      <c r="Y34" s="301" t="str">
        <f>IF(Z34="","","Period 3")</f>
        <v>Period 3</v>
      </c>
      <c r="Z34" s="302">
        <f t="shared" ref="Z34:Z40" si="23">IF(Z33="","",IF(AA33+1&gt;$AB$28,"",AA33+1))</f>
        <v>15</v>
      </c>
      <c r="AA34" s="302">
        <f>IF(Z34="","",IF(Cover!$E$47="Weekly",Z34+6,Z34+13))</f>
        <v>28</v>
      </c>
      <c r="AB34" s="307">
        <f t="shared" si="21"/>
        <v>-3128.7142857142858</v>
      </c>
      <c r="AC34" s="307">
        <f t="shared" si="22"/>
        <v>1</v>
      </c>
      <c r="AD34" s="303">
        <f t="shared" si="16"/>
        <v>-3128.7142857142858</v>
      </c>
      <c r="AH34" s="296">
        <f t="shared" si="4"/>
        <v>-420</v>
      </c>
      <c r="AI34" s="69">
        <f t="shared" si="1"/>
        <v>31</v>
      </c>
      <c r="AJ34" s="69">
        <f t="shared" si="0"/>
        <v>31</v>
      </c>
      <c r="AK34" s="69">
        <f t="shared" si="2"/>
        <v>31</v>
      </c>
      <c r="AQ34" s="296">
        <f t="shared" si="5"/>
        <v>420</v>
      </c>
      <c r="AR34" s="69">
        <f t="shared" si="3"/>
        <v>1</v>
      </c>
    </row>
    <row r="35" spans="4:44" x14ac:dyDescent="0.3">
      <c r="D35" s="296">
        <f t="shared" si="20"/>
        <v>43</v>
      </c>
      <c r="E35" s="69">
        <v>8</v>
      </c>
      <c r="Y35" s="301" t="str">
        <f>IF(Z35="","","Period 4")</f>
        <v>Period 4</v>
      </c>
      <c r="Z35" s="302">
        <f t="shared" si="23"/>
        <v>29</v>
      </c>
      <c r="AA35" s="302">
        <f>IF(Z35="","",IF(Cover!$E$47="Weekly",Z35+6,Z35+13))</f>
        <v>42</v>
      </c>
      <c r="AB35" s="307">
        <f t="shared" si="21"/>
        <v>-3127.7142857142858</v>
      </c>
      <c r="AC35" s="307">
        <f t="shared" si="22"/>
        <v>1</v>
      </c>
      <c r="AD35" s="303">
        <f t="shared" si="16"/>
        <v>-3127.7142857142858</v>
      </c>
      <c r="AH35" s="296">
        <f t="shared" si="4"/>
        <v>-434</v>
      </c>
      <c r="AI35" s="69">
        <f t="shared" si="1"/>
        <v>32</v>
      </c>
      <c r="AJ35" s="69">
        <f t="shared" si="0"/>
        <v>32</v>
      </c>
      <c r="AK35" s="69">
        <f t="shared" si="2"/>
        <v>32</v>
      </c>
      <c r="AQ35" s="296">
        <f t="shared" si="5"/>
        <v>434</v>
      </c>
      <c r="AR35" s="69">
        <f t="shared" si="3"/>
        <v>1</v>
      </c>
    </row>
    <row r="36" spans="4:44" x14ac:dyDescent="0.3">
      <c r="D36" s="296">
        <f t="shared" si="20"/>
        <v>50</v>
      </c>
      <c r="E36" s="69">
        <v>9</v>
      </c>
      <c r="Y36" s="301" t="str">
        <f>IF(Z36="","","Period 5")</f>
        <v>Period 5</v>
      </c>
      <c r="Z36" s="302">
        <f t="shared" si="23"/>
        <v>43</v>
      </c>
      <c r="AA36" s="302">
        <f>IF(Z36="","",IF(Cover!$E$47="Weekly",Z36+6,Z36+13))</f>
        <v>56</v>
      </c>
      <c r="AB36" s="307">
        <f t="shared" si="21"/>
        <v>-3126.7142857142858</v>
      </c>
      <c r="AC36" s="307">
        <f t="shared" si="22"/>
        <v>1</v>
      </c>
      <c r="AD36" s="303">
        <f t="shared" si="16"/>
        <v>-3126.7142857142858</v>
      </c>
      <c r="AH36" s="296">
        <f t="shared" si="4"/>
        <v>-448</v>
      </c>
      <c r="AI36" s="69">
        <f t="shared" si="1"/>
        <v>33</v>
      </c>
      <c r="AJ36" s="69">
        <f t="shared" ref="AJ36:AJ67" si="24">IF(AH36&gt;$Z$47-1,1,AJ35+1)</f>
        <v>33</v>
      </c>
      <c r="AK36" s="69">
        <f t="shared" si="2"/>
        <v>33</v>
      </c>
      <c r="AQ36" s="296">
        <f t="shared" si="5"/>
        <v>448</v>
      </c>
      <c r="AR36" s="69">
        <f t="shared" si="3"/>
        <v>1</v>
      </c>
    </row>
    <row r="37" spans="4:44" x14ac:dyDescent="0.3">
      <c r="Y37" s="301" t="str">
        <f>IF(Z37="","","Period 6")</f>
        <v>Period 6</v>
      </c>
      <c r="Z37" s="302">
        <f t="shared" si="23"/>
        <v>57</v>
      </c>
      <c r="AA37" s="302">
        <f>IF(Z37="","",IF(Cover!$E$47="Weekly",Z37+6,Z37+13))</f>
        <v>70</v>
      </c>
      <c r="AB37" s="307">
        <f t="shared" si="21"/>
        <v>-3125.7142857142858</v>
      </c>
      <c r="AC37" s="307">
        <f t="shared" si="22"/>
        <v>1</v>
      </c>
      <c r="AD37" s="303">
        <f t="shared" si="16"/>
        <v>-3125.7142857142858</v>
      </c>
      <c r="AH37" s="296">
        <f t="shared" si="4"/>
        <v>-462</v>
      </c>
      <c r="AI37" s="69">
        <f t="shared" si="1"/>
        <v>34</v>
      </c>
      <c r="AJ37" s="69">
        <f t="shared" si="24"/>
        <v>34</v>
      </c>
      <c r="AK37" s="69">
        <f t="shared" si="2"/>
        <v>34</v>
      </c>
      <c r="AQ37" s="296">
        <f t="shared" si="5"/>
        <v>462</v>
      </c>
      <c r="AR37" s="69">
        <f t="shared" si="3"/>
        <v>1</v>
      </c>
    </row>
    <row r="38" spans="4:44" x14ac:dyDescent="0.3">
      <c r="Y38" s="301" t="str">
        <f>IF(Z38="","","Period 7")</f>
        <v>Period 7</v>
      </c>
      <c r="Z38" s="302">
        <f t="shared" si="23"/>
        <v>71</v>
      </c>
      <c r="AA38" s="302">
        <f>IF(Z38="","",IF(Cover!$E$47="Weekly",Z38+6,Z38+13))</f>
        <v>84</v>
      </c>
      <c r="AB38" s="307">
        <f t="shared" si="21"/>
        <v>-3124.7142857142858</v>
      </c>
      <c r="AC38" s="307">
        <f t="shared" si="22"/>
        <v>1</v>
      </c>
      <c r="AD38" s="303">
        <f t="shared" si="16"/>
        <v>-3124.7142857142858</v>
      </c>
      <c r="AH38" s="296">
        <f t="shared" si="4"/>
        <v>-476</v>
      </c>
      <c r="AI38" s="69">
        <f t="shared" si="1"/>
        <v>35</v>
      </c>
      <c r="AJ38" s="69">
        <f t="shared" si="24"/>
        <v>35</v>
      </c>
      <c r="AK38" s="69">
        <f t="shared" si="2"/>
        <v>35</v>
      </c>
      <c r="AQ38" s="296">
        <f t="shared" si="5"/>
        <v>476</v>
      </c>
      <c r="AR38" s="69">
        <f t="shared" si="3"/>
        <v>1</v>
      </c>
    </row>
    <row r="39" spans="4:44" x14ac:dyDescent="0.3">
      <c r="D39" s="69">
        <v>2</v>
      </c>
      <c r="E39" s="308">
        <f>5/5</f>
        <v>1</v>
      </c>
      <c r="Y39" s="301" t="str">
        <f>IF(Z39="","","Period 8")</f>
        <v>Period 8</v>
      </c>
      <c r="Z39" s="302">
        <f t="shared" si="23"/>
        <v>85</v>
      </c>
      <c r="AA39" s="302">
        <f>IF(Z39="","",IF(Cover!$E$47="Weekly",Z39+6,Z39+13))</f>
        <v>98</v>
      </c>
      <c r="AB39" s="307">
        <f t="shared" si="21"/>
        <v>-3123.7142857142858</v>
      </c>
      <c r="AC39" s="307">
        <f t="shared" si="22"/>
        <v>1</v>
      </c>
      <c r="AD39" s="303">
        <f t="shared" si="16"/>
        <v>-3123.7142857142858</v>
      </c>
      <c r="AH39" s="296">
        <f t="shared" si="4"/>
        <v>-490</v>
      </c>
      <c r="AI39" s="69">
        <f t="shared" si="1"/>
        <v>36</v>
      </c>
      <c r="AJ39" s="69">
        <f t="shared" si="24"/>
        <v>36</v>
      </c>
      <c r="AK39" s="69">
        <f t="shared" si="2"/>
        <v>36</v>
      </c>
      <c r="AQ39" s="296">
        <f t="shared" si="5"/>
        <v>490</v>
      </c>
      <c r="AR39" s="69">
        <f t="shared" si="3"/>
        <v>1</v>
      </c>
    </row>
    <row r="40" spans="4:44" x14ac:dyDescent="0.3">
      <c r="D40" s="69">
        <v>3</v>
      </c>
      <c r="E40" s="308">
        <f>4/5</f>
        <v>0.8</v>
      </c>
      <c r="Y40" s="301" t="str">
        <f>IF(Z40="","","Period 9")</f>
        <v>Period 9</v>
      </c>
      <c r="Z40" s="302">
        <f t="shared" si="23"/>
        <v>99</v>
      </c>
      <c r="AA40" s="302">
        <f>IF(Z40="","",IF(Cover!$E$47="Weekly",Z40+6,Z40+13))</f>
        <v>112</v>
      </c>
      <c r="AB40" s="307">
        <f t="shared" si="21"/>
        <v>-3122.7142857142858</v>
      </c>
      <c r="AC40" s="307">
        <f t="shared" si="22"/>
        <v>1</v>
      </c>
      <c r="AD40" s="303">
        <f t="shared" si="16"/>
        <v>-3122.7142857142858</v>
      </c>
      <c r="AH40" s="296">
        <f t="shared" si="4"/>
        <v>-504</v>
      </c>
      <c r="AI40" s="69">
        <f t="shared" si="1"/>
        <v>37</v>
      </c>
      <c r="AJ40" s="69">
        <f t="shared" si="24"/>
        <v>37</v>
      </c>
      <c r="AK40" s="69">
        <f t="shared" si="2"/>
        <v>37</v>
      </c>
      <c r="AQ40" s="296">
        <f t="shared" si="5"/>
        <v>504</v>
      </c>
      <c r="AR40" s="69">
        <f t="shared" si="3"/>
        <v>1</v>
      </c>
    </row>
    <row r="41" spans="4:44" x14ac:dyDescent="0.3">
      <c r="D41" s="69">
        <v>4</v>
      </c>
      <c r="E41" s="308">
        <f>3/5</f>
        <v>0.6</v>
      </c>
      <c r="Y41" s="301" t="str">
        <f>IF(Z41="","","Period 10")</f>
        <v>Period 10</v>
      </c>
      <c r="Z41" s="302">
        <f>IF(Z40="","",IF(AA40+1&gt;$AB$28,"",AA40+1))</f>
        <v>113</v>
      </c>
      <c r="AA41" s="302">
        <f>IF(Z41="","",IF(Cover!$E$47="Weekly",Z41+6,Z41+13))</f>
        <v>126</v>
      </c>
      <c r="AB41" s="307">
        <f t="shared" si="21"/>
        <v>-3121.7142857142858</v>
      </c>
      <c r="AC41" s="307">
        <f>IF(Z41="","",IF($AB$28-AA41&lt;0,($Z$29+$AB$28-AA41)/$Z$29,1))</f>
        <v>1</v>
      </c>
      <c r="AD41" s="303">
        <f t="shared" si="16"/>
        <v>-3121.7142857142858</v>
      </c>
      <c r="AH41" s="296">
        <f t="shared" si="4"/>
        <v>-518</v>
      </c>
      <c r="AI41" s="69">
        <f t="shared" si="1"/>
        <v>38</v>
      </c>
      <c r="AJ41" s="69">
        <f t="shared" si="24"/>
        <v>38</v>
      </c>
      <c r="AK41" s="69">
        <f t="shared" si="2"/>
        <v>38</v>
      </c>
      <c r="AQ41" s="296">
        <f t="shared" si="5"/>
        <v>518</v>
      </c>
      <c r="AR41" s="69">
        <f t="shared" si="3"/>
        <v>1</v>
      </c>
    </row>
    <row r="42" spans="4:44" x14ac:dyDescent="0.3">
      <c r="D42" s="69">
        <v>5</v>
      </c>
      <c r="E42" s="308">
        <f>2/5</f>
        <v>0.4</v>
      </c>
      <c r="Y42" s="301" t="str">
        <f>IF(Z42="","","Period 11")</f>
        <v>Period 11</v>
      </c>
      <c r="Z42" s="302">
        <f>IF(Z41="","",IF(AA41+1&gt;$AB$28,"",AA41+1))</f>
        <v>127</v>
      </c>
      <c r="AA42" s="302">
        <f>IF(Z42="","",IF(Cover!$E$47="Weekly",Z42+6,Z42+13))</f>
        <v>140</v>
      </c>
      <c r="AB42" s="307">
        <f t="shared" si="21"/>
        <v>-3120.7142857142858</v>
      </c>
      <c r="AC42" s="307">
        <f t="shared" si="22"/>
        <v>1</v>
      </c>
      <c r="AD42" s="303">
        <f t="shared" si="16"/>
        <v>-3120.7142857142858</v>
      </c>
      <c r="AH42" s="296">
        <f t="shared" si="4"/>
        <v>-532</v>
      </c>
      <c r="AI42" s="69">
        <f t="shared" si="1"/>
        <v>39</v>
      </c>
      <c r="AJ42" s="69">
        <f t="shared" si="24"/>
        <v>39</v>
      </c>
      <c r="AK42" s="69">
        <f t="shared" si="2"/>
        <v>39</v>
      </c>
      <c r="AQ42" s="296">
        <f t="shared" si="5"/>
        <v>532</v>
      </c>
      <c r="AR42" s="69">
        <f t="shared" si="3"/>
        <v>1</v>
      </c>
    </row>
    <row r="43" spans="4:44" x14ac:dyDescent="0.3">
      <c r="D43" s="69">
        <v>6</v>
      </c>
      <c r="E43" s="308">
        <f>1/5</f>
        <v>0.2</v>
      </c>
      <c r="Y43" s="175"/>
      <c r="Z43" s="175"/>
      <c r="AA43" s="175"/>
      <c r="AB43" s="175"/>
      <c r="AC43" s="175"/>
      <c r="AD43" s="304"/>
      <c r="AH43" s="296">
        <f t="shared" si="4"/>
        <v>-546</v>
      </c>
      <c r="AI43" s="69">
        <f t="shared" si="1"/>
        <v>40</v>
      </c>
      <c r="AJ43" s="69">
        <f t="shared" si="24"/>
        <v>40</v>
      </c>
      <c r="AK43" s="69">
        <f t="shared" si="2"/>
        <v>40</v>
      </c>
      <c r="AQ43" s="296">
        <f t="shared" si="5"/>
        <v>546</v>
      </c>
      <c r="AR43" s="69">
        <f t="shared" si="3"/>
        <v>1</v>
      </c>
    </row>
    <row r="44" spans="4:44" x14ac:dyDescent="0.3">
      <c r="Y44" s="298" t="s">
        <v>212</v>
      </c>
      <c r="Z44" s="298"/>
      <c r="AA44" s="298"/>
      <c r="AB44" s="298"/>
      <c r="AC44" s="298"/>
      <c r="AD44" s="305"/>
      <c r="AH44" s="296">
        <f t="shared" si="4"/>
        <v>-560</v>
      </c>
      <c r="AI44" s="69">
        <f t="shared" si="1"/>
        <v>41</v>
      </c>
      <c r="AJ44" s="69">
        <f t="shared" si="24"/>
        <v>41</v>
      </c>
      <c r="AK44" s="69">
        <f t="shared" si="2"/>
        <v>41</v>
      </c>
      <c r="AQ44" s="296">
        <f t="shared" si="5"/>
        <v>560</v>
      </c>
      <c r="AR44" s="69">
        <f t="shared" si="3"/>
        <v>1</v>
      </c>
    </row>
    <row r="45" spans="4:44" x14ac:dyDescent="0.3">
      <c r="AD45" s="304"/>
      <c r="AH45" s="296">
        <f t="shared" si="4"/>
        <v>-574</v>
      </c>
      <c r="AI45" s="69">
        <f t="shared" si="1"/>
        <v>42</v>
      </c>
      <c r="AJ45" s="69">
        <f t="shared" si="24"/>
        <v>42</v>
      </c>
      <c r="AK45" s="69">
        <f t="shared" si="2"/>
        <v>42</v>
      </c>
      <c r="AQ45" s="296">
        <f t="shared" si="5"/>
        <v>574</v>
      </c>
      <c r="AR45" s="69">
        <f t="shared" si="3"/>
        <v>1</v>
      </c>
    </row>
    <row r="46" spans="4:44" x14ac:dyDescent="0.3">
      <c r="Y46" s="298" t="s">
        <v>204</v>
      </c>
      <c r="Z46" s="296">
        <f t="array" ref="Z46">INDEX(AH:AH,MATCH(2,AJ:AJ,0)-1)</f>
        <v>0</v>
      </c>
      <c r="AD46" s="304"/>
      <c r="AH46" s="296">
        <f t="shared" si="4"/>
        <v>-588</v>
      </c>
      <c r="AI46" s="69">
        <f t="shared" si="1"/>
        <v>43</v>
      </c>
      <c r="AJ46" s="69">
        <f t="shared" si="24"/>
        <v>43</v>
      </c>
      <c r="AK46" s="69">
        <f t="shared" si="2"/>
        <v>43</v>
      </c>
    </row>
    <row r="47" spans="4:44" x14ac:dyDescent="0.3">
      <c r="Y47" s="298" t="s">
        <v>213</v>
      </c>
      <c r="Z47" s="296">
        <v>43511</v>
      </c>
      <c r="AA47" s="69" t="s">
        <v>207</v>
      </c>
      <c r="AB47" s="296">
        <v>43646</v>
      </c>
      <c r="AD47" s="304"/>
      <c r="AH47" s="296">
        <f t="shared" si="4"/>
        <v>-602</v>
      </c>
      <c r="AI47" s="69">
        <f t="shared" si="1"/>
        <v>44</v>
      </c>
      <c r="AJ47" s="69">
        <f t="shared" si="24"/>
        <v>44</v>
      </c>
      <c r="AK47" s="69">
        <f t="shared" si="2"/>
        <v>44</v>
      </c>
    </row>
    <row r="48" spans="4:44" x14ac:dyDescent="0.3">
      <c r="Y48" s="298" t="s">
        <v>210</v>
      </c>
      <c r="Z48" s="69">
        <f>IF(Cover!E47="Weekly",7,14)</f>
        <v>14</v>
      </c>
      <c r="AD48" s="304"/>
      <c r="AH48" s="296">
        <f t="shared" si="4"/>
        <v>-616</v>
      </c>
      <c r="AI48" s="69">
        <f t="shared" si="1"/>
        <v>45</v>
      </c>
      <c r="AJ48" s="69">
        <f t="shared" si="24"/>
        <v>45</v>
      </c>
      <c r="AK48" s="69">
        <f t="shared" si="2"/>
        <v>45</v>
      </c>
    </row>
    <row r="49" spans="25:37" x14ac:dyDescent="0.3">
      <c r="Y49" s="301"/>
      <c r="Z49" s="301" t="s">
        <v>33</v>
      </c>
      <c r="AA49" s="301" t="s">
        <v>214</v>
      </c>
      <c r="AB49" s="301" t="s">
        <v>208</v>
      </c>
      <c r="AC49" s="301" t="s">
        <v>209</v>
      </c>
      <c r="AD49" s="306" t="s">
        <v>211</v>
      </c>
      <c r="AH49" s="296">
        <f t="shared" si="4"/>
        <v>-630</v>
      </c>
      <c r="AI49" s="69">
        <f t="shared" si="1"/>
        <v>46</v>
      </c>
      <c r="AJ49" s="69">
        <f t="shared" si="24"/>
        <v>46</v>
      </c>
      <c r="AK49" s="69">
        <f t="shared" si="2"/>
        <v>46</v>
      </c>
    </row>
    <row r="50" spans="25:37" x14ac:dyDescent="0.3">
      <c r="Y50" s="301" t="str">
        <f>IF(Z50="","","Period 1")</f>
        <v>Period 1</v>
      </c>
      <c r="Z50" s="302">
        <f>IF(Cover!E47="Weekly",AA50-6,AA50-13)</f>
        <v>-13</v>
      </c>
      <c r="AA50" s="302">
        <f>Z46</f>
        <v>0</v>
      </c>
      <c r="AB50" s="307">
        <f>IF(Z50="","",IF(AA50-$Z$47+1&lt;$Z$48,(AA50-$Z$47+1)/$Z$48,1))</f>
        <v>-3107.8571428571427</v>
      </c>
      <c r="AC50" s="307">
        <f>IF(Z50="","",IF($AB$47-AA50&lt;0,($Z$48+$AB$47-AA50)/$Z$48,1))</f>
        <v>1</v>
      </c>
      <c r="AD50" s="303">
        <f t="shared" si="16"/>
        <v>-3107.8571428571427</v>
      </c>
      <c r="AH50" s="296">
        <f t="shared" si="4"/>
        <v>-644</v>
      </c>
      <c r="AI50" s="69">
        <f t="shared" si="1"/>
        <v>47</v>
      </c>
      <c r="AJ50" s="69">
        <f t="shared" si="24"/>
        <v>47</v>
      </c>
      <c r="AK50" s="69">
        <f t="shared" si="2"/>
        <v>47</v>
      </c>
    </row>
    <row r="51" spans="25:37" x14ac:dyDescent="0.3">
      <c r="Y51" s="301" t="str">
        <f>IF(Z51="","","Period 2")</f>
        <v>Period 2</v>
      </c>
      <c r="Z51" s="302">
        <f>IF(Z50="","",IF(AA50+1&gt;$AB$47,"",AA50+1))</f>
        <v>1</v>
      </c>
      <c r="AA51" s="302">
        <f>IF(Z51="","",IF(Cover!$E$47="Weekly",Z51+6,Z51+13))</f>
        <v>14</v>
      </c>
      <c r="AB51" s="307">
        <f t="shared" ref="AB51:AB69" si="25">IF(Z51="","",IF(AA51-$Z$47+1&lt;$Z$48,(AA51-$Z$47+1)/$Z$48,1))</f>
        <v>-3106.8571428571427</v>
      </c>
      <c r="AC51" s="307">
        <f t="shared" ref="AC51:AC69" si="26">IF(Z51="","",IF($AB$47-AA51&lt;0,($Z$48+$AB$47-AA51)/$Z$48,1))</f>
        <v>1</v>
      </c>
      <c r="AD51" s="303">
        <f t="shared" si="16"/>
        <v>-3106.8571428571427</v>
      </c>
      <c r="AH51" s="296">
        <f t="shared" si="4"/>
        <v>-658</v>
      </c>
      <c r="AI51" s="69">
        <f t="shared" si="1"/>
        <v>48</v>
      </c>
      <c r="AJ51" s="69">
        <f t="shared" si="24"/>
        <v>48</v>
      </c>
      <c r="AK51" s="69">
        <f t="shared" si="2"/>
        <v>48</v>
      </c>
    </row>
    <row r="52" spans="25:37" x14ac:dyDescent="0.3">
      <c r="Y52" s="301" t="str">
        <f>IF(Z52="","","Period 3")</f>
        <v>Period 3</v>
      </c>
      <c r="Z52" s="302">
        <f t="shared" ref="Z52:Z69" si="27">IF(Z51="","",IF(AA51+1&gt;$AB$47,"",AA51+1))</f>
        <v>15</v>
      </c>
      <c r="AA52" s="302">
        <f>IF(Z52="","",IF(Cover!$E$47="Weekly",Z52+6,Z52+13))</f>
        <v>28</v>
      </c>
      <c r="AB52" s="307">
        <f t="shared" si="25"/>
        <v>-3105.8571428571427</v>
      </c>
      <c r="AC52" s="307">
        <f t="shared" si="26"/>
        <v>1</v>
      </c>
      <c r="AD52" s="303">
        <f t="shared" si="16"/>
        <v>-3105.8571428571427</v>
      </c>
      <c r="AH52" s="296">
        <f t="shared" si="4"/>
        <v>-672</v>
      </c>
      <c r="AI52" s="69">
        <f t="shared" si="1"/>
        <v>49</v>
      </c>
      <c r="AJ52" s="69">
        <f t="shared" si="24"/>
        <v>49</v>
      </c>
      <c r="AK52" s="69">
        <f t="shared" si="2"/>
        <v>49</v>
      </c>
    </row>
    <row r="53" spans="25:37" x14ac:dyDescent="0.3">
      <c r="Y53" s="301" t="str">
        <f>IF(Z53="","","Period 4")</f>
        <v>Period 4</v>
      </c>
      <c r="Z53" s="302">
        <f t="shared" si="27"/>
        <v>29</v>
      </c>
      <c r="AA53" s="302">
        <f>IF(Z53="","",IF(Cover!$E$47="Weekly",Z53+6,Z53+13))</f>
        <v>42</v>
      </c>
      <c r="AB53" s="307">
        <f t="shared" si="25"/>
        <v>-3104.8571428571427</v>
      </c>
      <c r="AC53" s="307">
        <f t="shared" si="26"/>
        <v>1</v>
      </c>
      <c r="AD53" s="303">
        <f t="shared" si="16"/>
        <v>-3104.8571428571427</v>
      </c>
      <c r="AH53" s="296">
        <f t="shared" si="4"/>
        <v>-686</v>
      </c>
      <c r="AI53" s="69">
        <f t="shared" si="1"/>
        <v>50</v>
      </c>
      <c r="AJ53" s="69">
        <f t="shared" si="24"/>
        <v>50</v>
      </c>
      <c r="AK53" s="69">
        <f t="shared" si="2"/>
        <v>50</v>
      </c>
    </row>
    <row r="54" spans="25:37" x14ac:dyDescent="0.3">
      <c r="Y54" s="301" t="str">
        <f>IF(Z54="","","Period 5")</f>
        <v>Period 5</v>
      </c>
      <c r="Z54" s="302">
        <f t="shared" si="27"/>
        <v>43</v>
      </c>
      <c r="AA54" s="302">
        <f>IF(Z54="","",IF(Cover!$E$47="Weekly",Z54+6,Z54+13))</f>
        <v>56</v>
      </c>
      <c r="AB54" s="307">
        <f t="shared" si="25"/>
        <v>-3103.8571428571427</v>
      </c>
      <c r="AC54" s="307">
        <f t="shared" si="26"/>
        <v>1</v>
      </c>
      <c r="AD54" s="303">
        <f t="shared" si="16"/>
        <v>-3103.8571428571427</v>
      </c>
      <c r="AH54" s="296">
        <f t="shared" si="4"/>
        <v>-700</v>
      </c>
      <c r="AI54" s="69">
        <f t="shared" si="1"/>
        <v>51</v>
      </c>
      <c r="AJ54" s="69">
        <f t="shared" si="24"/>
        <v>51</v>
      </c>
      <c r="AK54" s="69">
        <f t="shared" si="2"/>
        <v>51</v>
      </c>
    </row>
    <row r="55" spans="25:37" x14ac:dyDescent="0.3">
      <c r="Y55" s="301" t="str">
        <f>IF(Z55="","","Period 6")</f>
        <v>Period 6</v>
      </c>
      <c r="Z55" s="302">
        <f t="shared" si="27"/>
        <v>57</v>
      </c>
      <c r="AA55" s="302">
        <f>IF(Z55="","",IF(Cover!$E$47="Weekly",Z55+6,Z55+13))</f>
        <v>70</v>
      </c>
      <c r="AB55" s="307">
        <f t="shared" si="25"/>
        <v>-3102.8571428571427</v>
      </c>
      <c r="AC55" s="307">
        <f t="shared" si="26"/>
        <v>1</v>
      </c>
      <c r="AD55" s="303">
        <f t="shared" si="16"/>
        <v>-3102.8571428571427</v>
      </c>
      <c r="AH55" s="296">
        <f t="shared" si="4"/>
        <v>-714</v>
      </c>
      <c r="AI55" s="69">
        <f t="shared" si="1"/>
        <v>52</v>
      </c>
      <c r="AJ55" s="69">
        <f t="shared" si="24"/>
        <v>52</v>
      </c>
      <c r="AK55" s="69">
        <f t="shared" si="2"/>
        <v>52</v>
      </c>
    </row>
    <row r="56" spans="25:37" x14ac:dyDescent="0.3">
      <c r="Y56" s="301" t="str">
        <f>IF(Z56="","","Period 7")</f>
        <v>Period 7</v>
      </c>
      <c r="Z56" s="302">
        <f t="shared" si="27"/>
        <v>71</v>
      </c>
      <c r="AA56" s="302">
        <f>IF(Z56="","",IF(Cover!$E$47="Weekly",Z56+6,Z56+13))</f>
        <v>84</v>
      </c>
      <c r="AB56" s="307">
        <f t="shared" si="25"/>
        <v>-3101.8571428571427</v>
      </c>
      <c r="AC56" s="307">
        <f t="shared" si="26"/>
        <v>1</v>
      </c>
      <c r="AD56" s="303">
        <f t="shared" si="16"/>
        <v>-3101.8571428571427</v>
      </c>
      <c r="AH56" s="296">
        <f t="shared" si="4"/>
        <v>-728</v>
      </c>
      <c r="AI56" s="69">
        <f t="shared" si="1"/>
        <v>53</v>
      </c>
      <c r="AJ56" s="69">
        <f t="shared" si="24"/>
        <v>53</v>
      </c>
      <c r="AK56" s="69">
        <f t="shared" si="2"/>
        <v>53</v>
      </c>
    </row>
    <row r="57" spans="25:37" x14ac:dyDescent="0.3">
      <c r="Y57" s="301" t="str">
        <f>IF(Z57="","","Period 8")</f>
        <v>Period 8</v>
      </c>
      <c r="Z57" s="302">
        <f t="shared" si="27"/>
        <v>85</v>
      </c>
      <c r="AA57" s="302">
        <f>IF(Z57="","",IF(Cover!$E$47="Weekly",Z57+6,Z57+13))</f>
        <v>98</v>
      </c>
      <c r="AB57" s="307">
        <f t="shared" si="25"/>
        <v>-3100.8571428571427</v>
      </c>
      <c r="AC57" s="307">
        <f t="shared" si="26"/>
        <v>1</v>
      </c>
      <c r="AD57" s="303">
        <f t="shared" si="16"/>
        <v>-3100.8571428571427</v>
      </c>
      <c r="AH57" s="296">
        <f t="shared" si="4"/>
        <v>-742</v>
      </c>
      <c r="AI57" s="69">
        <f t="shared" si="1"/>
        <v>54</v>
      </c>
      <c r="AJ57" s="69">
        <f t="shared" si="24"/>
        <v>54</v>
      </c>
      <c r="AK57" s="69">
        <f t="shared" si="2"/>
        <v>54</v>
      </c>
    </row>
    <row r="58" spans="25:37" x14ac:dyDescent="0.3">
      <c r="Y58" s="301" t="str">
        <f>IF(Z58="","","Period 9")</f>
        <v>Period 9</v>
      </c>
      <c r="Z58" s="302">
        <f t="shared" si="27"/>
        <v>99</v>
      </c>
      <c r="AA58" s="302">
        <f>IF(Z58="","",IF(Cover!$E$47="Weekly",Z58+6,Z58+13))</f>
        <v>112</v>
      </c>
      <c r="AB58" s="307">
        <f t="shared" si="25"/>
        <v>-3099.8571428571427</v>
      </c>
      <c r="AC58" s="307">
        <f t="shared" si="26"/>
        <v>1</v>
      </c>
      <c r="AD58" s="303">
        <f t="shared" si="16"/>
        <v>-3099.8571428571427</v>
      </c>
      <c r="AH58" s="296">
        <f t="shared" si="4"/>
        <v>-756</v>
      </c>
      <c r="AI58" s="69">
        <f t="shared" si="1"/>
        <v>55</v>
      </c>
      <c r="AJ58" s="69">
        <f t="shared" si="24"/>
        <v>55</v>
      </c>
      <c r="AK58" s="69">
        <f t="shared" si="2"/>
        <v>55</v>
      </c>
    </row>
    <row r="59" spans="25:37" x14ac:dyDescent="0.3">
      <c r="Y59" s="301" t="str">
        <f>IF(Z59="","","Period 10")</f>
        <v>Period 10</v>
      </c>
      <c r="Z59" s="302">
        <f t="shared" si="27"/>
        <v>113</v>
      </c>
      <c r="AA59" s="302">
        <f>IF(Z59="","",IF(Cover!$E$47="Weekly",Z59+6,Z59+13))</f>
        <v>126</v>
      </c>
      <c r="AB59" s="307">
        <f t="shared" si="25"/>
        <v>-3098.8571428571427</v>
      </c>
      <c r="AC59" s="307">
        <f t="shared" si="26"/>
        <v>1</v>
      </c>
      <c r="AD59" s="303">
        <f t="shared" si="16"/>
        <v>-3098.8571428571427</v>
      </c>
      <c r="AH59" s="296">
        <f t="shared" si="4"/>
        <v>-770</v>
      </c>
      <c r="AI59" s="69">
        <f t="shared" si="1"/>
        <v>56</v>
      </c>
      <c r="AJ59" s="69">
        <f t="shared" si="24"/>
        <v>56</v>
      </c>
      <c r="AK59" s="69">
        <f t="shared" si="2"/>
        <v>56</v>
      </c>
    </row>
    <row r="60" spans="25:37" x14ac:dyDescent="0.3">
      <c r="Y60" s="301" t="str">
        <f>IF(Z60="","","Period 11")</f>
        <v>Period 11</v>
      </c>
      <c r="Z60" s="302">
        <f t="shared" si="27"/>
        <v>127</v>
      </c>
      <c r="AA60" s="302">
        <f>IF(Z60="","",IF(Cover!$E$47="Weekly",Z60+6,Z60+13))</f>
        <v>140</v>
      </c>
      <c r="AB60" s="307">
        <f t="shared" si="25"/>
        <v>-3097.8571428571427</v>
      </c>
      <c r="AC60" s="307">
        <f t="shared" si="26"/>
        <v>1</v>
      </c>
      <c r="AD60" s="303">
        <f t="shared" si="16"/>
        <v>-3097.8571428571427</v>
      </c>
      <c r="AH60" s="296">
        <f t="shared" si="4"/>
        <v>-784</v>
      </c>
      <c r="AI60" s="69">
        <f t="shared" si="1"/>
        <v>57</v>
      </c>
      <c r="AJ60" s="69">
        <f t="shared" si="24"/>
        <v>57</v>
      </c>
      <c r="AK60" s="69">
        <f t="shared" si="2"/>
        <v>57</v>
      </c>
    </row>
    <row r="61" spans="25:37" x14ac:dyDescent="0.3">
      <c r="Y61" s="301" t="str">
        <f>IF(Z61="","","Period 12")</f>
        <v>Period 12</v>
      </c>
      <c r="Z61" s="302">
        <f t="shared" si="27"/>
        <v>141</v>
      </c>
      <c r="AA61" s="302">
        <f>IF(Z61="","",IF(Cover!$E$47="Weekly",Z61+6,Z61+13))</f>
        <v>154</v>
      </c>
      <c r="AB61" s="307">
        <f t="shared" si="25"/>
        <v>-3096.8571428571427</v>
      </c>
      <c r="AC61" s="307">
        <f t="shared" si="26"/>
        <v>1</v>
      </c>
      <c r="AD61" s="303">
        <f t="shared" si="16"/>
        <v>-3096.8571428571427</v>
      </c>
      <c r="AH61" s="296">
        <f>AH60-$Z$8</f>
        <v>-798</v>
      </c>
      <c r="AI61" s="69">
        <f t="shared" si="1"/>
        <v>58</v>
      </c>
      <c r="AJ61" s="69">
        <f t="shared" si="24"/>
        <v>58</v>
      </c>
      <c r="AK61" s="69">
        <f t="shared" si="2"/>
        <v>58</v>
      </c>
    </row>
    <row r="62" spans="25:37" x14ac:dyDescent="0.3">
      <c r="Y62" s="301" t="str">
        <f>IF(Z62="","","Period 13")</f>
        <v>Period 13</v>
      </c>
      <c r="Z62" s="302">
        <f t="shared" si="27"/>
        <v>155</v>
      </c>
      <c r="AA62" s="302">
        <f>IF(Z62="","",IF(Cover!$E$47="Weekly",Z62+6,Z62+13))</f>
        <v>168</v>
      </c>
      <c r="AB62" s="307">
        <f t="shared" si="25"/>
        <v>-3095.8571428571427</v>
      </c>
      <c r="AC62" s="307">
        <f t="shared" si="26"/>
        <v>1</v>
      </c>
      <c r="AD62" s="303">
        <f t="shared" si="16"/>
        <v>-3095.8571428571427</v>
      </c>
      <c r="AH62" s="296">
        <f t="shared" ref="AH62:AH105" si="28">AH61-$Z$8</f>
        <v>-812</v>
      </c>
      <c r="AI62" s="69">
        <f t="shared" si="1"/>
        <v>59</v>
      </c>
      <c r="AJ62" s="69">
        <f t="shared" si="24"/>
        <v>59</v>
      </c>
      <c r="AK62" s="69">
        <f t="shared" si="2"/>
        <v>59</v>
      </c>
    </row>
    <row r="63" spans="25:37" x14ac:dyDescent="0.3">
      <c r="Y63" s="301" t="str">
        <f>IF(Z63="","","Period 14")</f>
        <v>Period 14</v>
      </c>
      <c r="Z63" s="302">
        <f t="shared" si="27"/>
        <v>169</v>
      </c>
      <c r="AA63" s="302">
        <f>IF(Z63="","",IF(Cover!$E$47="Weekly",Z63+6,Z63+13))</f>
        <v>182</v>
      </c>
      <c r="AB63" s="307">
        <f t="shared" si="25"/>
        <v>-3094.8571428571427</v>
      </c>
      <c r="AC63" s="307">
        <f t="shared" si="26"/>
        <v>1</v>
      </c>
      <c r="AD63" s="303">
        <f t="shared" si="16"/>
        <v>-3094.8571428571427</v>
      </c>
      <c r="AH63" s="296">
        <f t="shared" si="28"/>
        <v>-826</v>
      </c>
      <c r="AI63" s="69">
        <f t="shared" si="1"/>
        <v>60</v>
      </c>
      <c r="AJ63" s="69">
        <f t="shared" si="24"/>
        <v>60</v>
      </c>
      <c r="AK63" s="69">
        <f t="shared" si="2"/>
        <v>60</v>
      </c>
    </row>
    <row r="64" spans="25:37" x14ac:dyDescent="0.3">
      <c r="Y64" s="301" t="str">
        <f>IF(Z64="","","Period 15")</f>
        <v>Period 15</v>
      </c>
      <c r="Z64" s="302">
        <f t="shared" si="27"/>
        <v>183</v>
      </c>
      <c r="AA64" s="302">
        <f>IF(Z64="","",IF(Cover!$E$47="Weekly",Z64+6,Z64+13))</f>
        <v>196</v>
      </c>
      <c r="AB64" s="307">
        <f t="shared" si="25"/>
        <v>-3093.8571428571427</v>
      </c>
      <c r="AC64" s="307">
        <f t="shared" si="26"/>
        <v>1</v>
      </c>
      <c r="AD64" s="303">
        <f t="shared" si="16"/>
        <v>-3093.8571428571427</v>
      </c>
      <c r="AH64" s="296">
        <f t="shared" si="28"/>
        <v>-840</v>
      </c>
      <c r="AI64" s="69">
        <f t="shared" si="1"/>
        <v>61</v>
      </c>
      <c r="AJ64" s="69">
        <f t="shared" si="24"/>
        <v>61</v>
      </c>
      <c r="AK64" s="69">
        <f t="shared" si="2"/>
        <v>61</v>
      </c>
    </row>
    <row r="65" spans="25:37" x14ac:dyDescent="0.3">
      <c r="Y65" s="301" t="str">
        <f>IF(Z65="","","Period 16")</f>
        <v>Period 16</v>
      </c>
      <c r="Z65" s="302">
        <f t="shared" si="27"/>
        <v>197</v>
      </c>
      <c r="AA65" s="302">
        <f>IF(Z65="","",IF(Cover!$E$47="Weekly",Z65+6,Z65+13))</f>
        <v>210</v>
      </c>
      <c r="AB65" s="307">
        <f t="shared" si="25"/>
        <v>-3092.8571428571427</v>
      </c>
      <c r="AC65" s="307">
        <f t="shared" si="26"/>
        <v>1</v>
      </c>
      <c r="AD65" s="303">
        <f t="shared" si="16"/>
        <v>-3092.8571428571427</v>
      </c>
      <c r="AH65" s="296">
        <f t="shared" si="28"/>
        <v>-854</v>
      </c>
      <c r="AI65" s="69">
        <f t="shared" si="1"/>
        <v>62</v>
      </c>
      <c r="AJ65" s="69">
        <f t="shared" si="24"/>
        <v>62</v>
      </c>
      <c r="AK65" s="69">
        <f t="shared" si="2"/>
        <v>62</v>
      </c>
    </row>
    <row r="66" spans="25:37" x14ac:dyDescent="0.3">
      <c r="Y66" s="301" t="str">
        <f>IF(Z66="","","Period 17")</f>
        <v>Period 17</v>
      </c>
      <c r="Z66" s="302">
        <f t="shared" si="27"/>
        <v>211</v>
      </c>
      <c r="AA66" s="302">
        <f>IF(Z66="","",IF(Cover!$E$47="Weekly",Z66+6,Z66+13))</f>
        <v>224</v>
      </c>
      <c r="AB66" s="307">
        <f t="shared" si="25"/>
        <v>-3091.8571428571427</v>
      </c>
      <c r="AC66" s="307">
        <f t="shared" si="26"/>
        <v>1</v>
      </c>
      <c r="AD66" s="303">
        <f t="shared" si="16"/>
        <v>-3091.8571428571427</v>
      </c>
      <c r="AH66" s="296">
        <f t="shared" si="28"/>
        <v>-868</v>
      </c>
      <c r="AI66" s="69">
        <f t="shared" si="1"/>
        <v>63</v>
      </c>
      <c r="AJ66" s="69">
        <f t="shared" si="24"/>
        <v>63</v>
      </c>
      <c r="AK66" s="69">
        <f t="shared" si="2"/>
        <v>63</v>
      </c>
    </row>
    <row r="67" spans="25:37" x14ac:dyDescent="0.3">
      <c r="Y67" s="301" t="str">
        <f>IF(Z67="","","Period 18")</f>
        <v>Period 18</v>
      </c>
      <c r="Z67" s="302">
        <f t="shared" si="27"/>
        <v>225</v>
      </c>
      <c r="AA67" s="302">
        <f>IF(Z67="","",IF(Cover!$E$47="Weekly",Z67+6,Z67+13))</f>
        <v>238</v>
      </c>
      <c r="AB67" s="307">
        <f t="shared" si="25"/>
        <v>-3090.8571428571427</v>
      </c>
      <c r="AC67" s="307">
        <f t="shared" si="26"/>
        <v>1</v>
      </c>
      <c r="AD67" s="303">
        <f t="shared" si="16"/>
        <v>-3090.8571428571427</v>
      </c>
      <c r="AH67" s="296">
        <f t="shared" si="28"/>
        <v>-882</v>
      </c>
      <c r="AI67" s="69">
        <f t="shared" si="1"/>
        <v>64</v>
      </c>
      <c r="AJ67" s="69">
        <f t="shared" si="24"/>
        <v>64</v>
      </c>
      <c r="AK67" s="69">
        <f t="shared" si="2"/>
        <v>64</v>
      </c>
    </row>
    <row r="68" spans="25:37" x14ac:dyDescent="0.3">
      <c r="Y68" s="301" t="str">
        <f>IF(Z68="","","Period 19")</f>
        <v>Period 19</v>
      </c>
      <c r="Z68" s="302">
        <f t="shared" si="27"/>
        <v>239</v>
      </c>
      <c r="AA68" s="302">
        <f>IF(Z68="","",IF(Cover!$E$47="Weekly",Z68+6,Z68+13))</f>
        <v>252</v>
      </c>
      <c r="AB68" s="307">
        <f t="shared" si="25"/>
        <v>-3089.8571428571427</v>
      </c>
      <c r="AC68" s="307">
        <f t="shared" si="26"/>
        <v>1</v>
      </c>
      <c r="AD68" s="303">
        <f t="shared" si="16"/>
        <v>-3089.8571428571427</v>
      </c>
      <c r="AH68" s="296">
        <f t="shared" si="28"/>
        <v>-896</v>
      </c>
      <c r="AI68" s="69">
        <f t="shared" si="1"/>
        <v>65</v>
      </c>
      <c r="AJ68" s="69">
        <f t="shared" ref="AJ68:AJ99" si="29">IF(AH68&gt;$Z$47-1,1,AJ67+1)</f>
        <v>65</v>
      </c>
      <c r="AK68" s="69">
        <f t="shared" si="2"/>
        <v>65</v>
      </c>
    </row>
    <row r="69" spans="25:37" x14ac:dyDescent="0.3">
      <c r="Y69" s="301" t="str">
        <f>IF(Z69="","","Period 20")</f>
        <v>Period 20</v>
      </c>
      <c r="Z69" s="302">
        <f t="shared" si="27"/>
        <v>253</v>
      </c>
      <c r="AA69" s="302">
        <f>IF(Z69="","",IF(Cover!$E$47="Weekly",Z69+6,Z69+13))</f>
        <v>266</v>
      </c>
      <c r="AB69" s="307">
        <f t="shared" si="25"/>
        <v>-3088.8571428571427</v>
      </c>
      <c r="AC69" s="307">
        <f t="shared" si="26"/>
        <v>1</v>
      </c>
      <c r="AD69" s="303">
        <f t="shared" si="16"/>
        <v>-3088.8571428571427</v>
      </c>
      <c r="AH69" s="296">
        <f t="shared" si="28"/>
        <v>-910</v>
      </c>
      <c r="AI69" s="69">
        <f t="shared" ref="AI69:AI105" si="30">IF(AH69&gt;$Z$28-1,1,AI68+1)</f>
        <v>66</v>
      </c>
      <c r="AJ69" s="69">
        <f t="shared" si="29"/>
        <v>66</v>
      </c>
      <c r="AK69" s="69">
        <f t="shared" ref="AK69:AK105" si="31">IF(AH69&gt;$Z$77-1,1,AJ68+1)</f>
        <v>66</v>
      </c>
    </row>
    <row r="70" spans="25:37" x14ac:dyDescent="0.3">
      <c r="Y70" s="301" t="str">
        <f>IF(Z70="","","Period 21")</f>
        <v>Period 21</v>
      </c>
      <c r="Z70" s="302">
        <f t="shared" ref="Z70" si="32">IF(Z69="","",IF(AA69+1&gt;$AB$47,"",AA69+1))</f>
        <v>267</v>
      </c>
      <c r="AA70" s="302">
        <f>IF(Z70="","",IF(Cover!$E$47="Weekly",Z70+6,Z70+13))</f>
        <v>280</v>
      </c>
      <c r="AB70" s="307">
        <f t="shared" ref="AB70" si="33">IF(Z70="","",IF(AA70-$Z$47+1&lt;$Z$48,(AA70-$Z$47+1)/$Z$48,1))</f>
        <v>-3087.8571428571427</v>
      </c>
      <c r="AC70" s="307">
        <f t="shared" ref="AC70" si="34">IF(Z70="","",IF($AB$47-AA70&lt;0,($Z$48+$AB$47-AA70)/$Z$48,1))</f>
        <v>1</v>
      </c>
      <c r="AD70" s="303">
        <f t="shared" ref="AD70" si="35">IF(AB70&lt;AC70,AB70,AC70)</f>
        <v>-3087.8571428571427</v>
      </c>
      <c r="AH70" s="296">
        <f t="shared" si="28"/>
        <v>-924</v>
      </c>
      <c r="AI70" s="69">
        <f t="shared" si="30"/>
        <v>67</v>
      </c>
      <c r="AJ70" s="69">
        <f t="shared" si="29"/>
        <v>67</v>
      </c>
      <c r="AK70" s="69">
        <f t="shared" si="31"/>
        <v>67</v>
      </c>
    </row>
    <row r="71" spans="25:37" x14ac:dyDescent="0.3">
      <c r="AH71" s="296">
        <f t="shared" si="28"/>
        <v>-938</v>
      </c>
      <c r="AI71" s="69">
        <f t="shared" si="30"/>
        <v>68</v>
      </c>
      <c r="AJ71" s="69">
        <f t="shared" si="29"/>
        <v>68</v>
      </c>
      <c r="AK71" s="69">
        <f t="shared" si="31"/>
        <v>68</v>
      </c>
    </row>
    <row r="72" spans="25:37" x14ac:dyDescent="0.3">
      <c r="AH72" s="296">
        <f t="shared" si="28"/>
        <v>-952</v>
      </c>
      <c r="AI72" s="69">
        <f t="shared" si="30"/>
        <v>69</v>
      </c>
      <c r="AJ72" s="69">
        <f t="shared" si="29"/>
        <v>69</v>
      </c>
      <c r="AK72" s="69">
        <f t="shared" si="31"/>
        <v>69</v>
      </c>
    </row>
    <row r="73" spans="25:37" x14ac:dyDescent="0.3">
      <c r="AH73" s="296">
        <f t="shared" si="28"/>
        <v>-966</v>
      </c>
      <c r="AI73" s="69">
        <f t="shared" si="30"/>
        <v>70</v>
      </c>
      <c r="AJ73" s="69">
        <f t="shared" si="29"/>
        <v>70</v>
      </c>
      <c r="AK73" s="69">
        <f t="shared" si="31"/>
        <v>70</v>
      </c>
    </row>
    <row r="74" spans="25:37" x14ac:dyDescent="0.3">
      <c r="Y74" s="298" t="s">
        <v>212</v>
      </c>
      <c r="Z74" s="298"/>
      <c r="AA74" s="298"/>
      <c r="AB74" s="298"/>
      <c r="AC74" s="298"/>
      <c r="AD74" s="305"/>
      <c r="AH74" s="296">
        <f t="shared" si="28"/>
        <v>-980</v>
      </c>
      <c r="AI74" s="69">
        <f t="shared" si="30"/>
        <v>71</v>
      </c>
      <c r="AJ74" s="69">
        <f t="shared" si="29"/>
        <v>71</v>
      </c>
      <c r="AK74" s="69">
        <f t="shared" si="31"/>
        <v>71</v>
      </c>
    </row>
    <row r="75" spans="25:37" x14ac:dyDescent="0.3">
      <c r="AD75" s="304"/>
      <c r="AH75" s="296">
        <f t="shared" si="28"/>
        <v>-994</v>
      </c>
      <c r="AI75" s="69">
        <f t="shared" si="30"/>
        <v>72</v>
      </c>
      <c r="AJ75" s="69">
        <f t="shared" si="29"/>
        <v>72</v>
      </c>
      <c r="AK75" s="69">
        <f t="shared" si="31"/>
        <v>72</v>
      </c>
    </row>
    <row r="76" spans="25:37" x14ac:dyDescent="0.3">
      <c r="Y76" s="298" t="s">
        <v>204</v>
      </c>
      <c r="Z76" s="296" cm="1">
        <f t="array" ref="Z76">INDEX(AH:AH,MATCH(2,AK:AK,0)-1)</f>
        <v>0</v>
      </c>
      <c r="AD76" s="304"/>
      <c r="AH76" s="296">
        <f t="shared" si="28"/>
        <v>-1008</v>
      </c>
      <c r="AI76" s="69">
        <f t="shared" si="30"/>
        <v>73</v>
      </c>
      <c r="AJ76" s="69">
        <f t="shared" si="29"/>
        <v>73</v>
      </c>
      <c r="AK76" s="69">
        <f t="shared" si="31"/>
        <v>73</v>
      </c>
    </row>
    <row r="77" spans="25:37" x14ac:dyDescent="0.3">
      <c r="Y77" s="298" t="s">
        <v>213</v>
      </c>
      <c r="Z77" s="296">
        <v>43876</v>
      </c>
      <c r="AA77" s="69" t="s">
        <v>207</v>
      </c>
      <c r="AB77" s="296">
        <v>43947</v>
      </c>
      <c r="AD77" s="304"/>
      <c r="AH77" s="296">
        <f t="shared" si="28"/>
        <v>-1022</v>
      </c>
      <c r="AI77" s="69">
        <f t="shared" si="30"/>
        <v>74</v>
      </c>
      <c r="AJ77" s="69">
        <f t="shared" si="29"/>
        <v>74</v>
      </c>
      <c r="AK77" s="69">
        <f t="shared" si="31"/>
        <v>74</v>
      </c>
    </row>
    <row r="78" spans="25:37" x14ac:dyDescent="0.3">
      <c r="Y78" s="298" t="s">
        <v>210</v>
      </c>
      <c r="Z78" s="69">
        <f>IF(Cover!E47="Weekly",7,14)</f>
        <v>14</v>
      </c>
      <c r="AD78" s="304"/>
      <c r="AH78" s="296">
        <f t="shared" si="28"/>
        <v>-1036</v>
      </c>
      <c r="AI78" s="69">
        <f t="shared" si="30"/>
        <v>75</v>
      </c>
      <c r="AJ78" s="69">
        <f t="shared" si="29"/>
        <v>75</v>
      </c>
      <c r="AK78" s="69">
        <f t="shared" si="31"/>
        <v>75</v>
      </c>
    </row>
    <row r="79" spans="25:37" x14ac:dyDescent="0.3">
      <c r="Y79" s="301"/>
      <c r="Z79" s="301" t="s">
        <v>33</v>
      </c>
      <c r="AA79" s="301" t="s">
        <v>214</v>
      </c>
      <c r="AB79" s="301" t="s">
        <v>208</v>
      </c>
      <c r="AC79" s="301" t="s">
        <v>209</v>
      </c>
      <c r="AD79" s="306" t="s">
        <v>211</v>
      </c>
      <c r="AH79" s="296">
        <f t="shared" si="28"/>
        <v>-1050</v>
      </c>
      <c r="AI79" s="69">
        <f t="shared" si="30"/>
        <v>76</v>
      </c>
      <c r="AJ79" s="69">
        <f t="shared" si="29"/>
        <v>76</v>
      </c>
      <c r="AK79" s="69">
        <f t="shared" si="31"/>
        <v>76</v>
      </c>
    </row>
    <row r="80" spans="25:37" x14ac:dyDescent="0.3">
      <c r="Y80" s="301" t="str">
        <f>IF(Z80="","","Period 1")</f>
        <v>Period 1</v>
      </c>
      <c r="Z80" s="302">
        <f>IF(Cover!E47="Weekly",AA80-6,AA80-13)</f>
        <v>-13</v>
      </c>
      <c r="AA80" s="302">
        <f>Z76</f>
        <v>0</v>
      </c>
      <c r="AB80" s="307">
        <f>IF(Z80="","",IF(AA80-$Z$47+1&lt;$Z$48,(AA80-$Z$47+1)/$Z$48,1))</f>
        <v>-3107.8571428571427</v>
      </c>
      <c r="AC80" s="307">
        <f>IF(Z80="","",IF($AB$47-AA80&lt;0,($Z$48+$AB$47-AA80)/$Z$48,1))</f>
        <v>1</v>
      </c>
      <c r="AD80" s="303">
        <f t="shared" ref="AD80:AD100" si="36">IF(AB80&lt;AC80,AB80,AC80)</f>
        <v>-3107.8571428571427</v>
      </c>
      <c r="AE80" s="69">
        <f>IFERROR(MATCH(Z80,$Z$32:$Z$41,0),"")</f>
        <v>1</v>
      </c>
      <c r="AH80" s="296">
        <f t="shared" si="28"/>
        <v>-1064</v>
      </c>
      <c r="AI80" s="69">
        <f t="shared" si="30"/>
        <v>77</v>
      </c>
      <c r="AJ80" s="69">
        <f t="shared" si="29"/>
        <v>77</v>
      </c>
      <c r="AK80" s="69">
        <f t="shared" si="31"/>
        <v>77</v>
      </c>
    </row>
    <row r="81" spans="25:37" x14ac:dyDescent="0.3">
      <c r="Y81" s="301" t="str">
        <f>IF(Z81="","","Period 2")</f>
        <v>Period 2</v>
      </c>
      <c r="Z81" s="302">
        <f>IF(Z80="","",IF(AA80+1&gt;$AB$77,"",AA80+1))</f>
        <v>1</v>
      </c>
      <c r="AA81" s="302">
        <f>IF(Z81="","",IF(Cover!$E$47="Weekly",Z81+6,Z81+13))</f>
        <v>14</v>
      </c>
      <c r="AB81" s="307">
        <f t="shared" ref="AB81:AB100" si="37">IF(Z81="","",IF(AA81-$Z$47+1&lt;$Z$48,(AA81-$Z$47+1)/$Z$48,1))</f>
        <v>-3106.8571428571427</v>
      </c>
      <c r="AC81" s="307">
        <f t="shared" ref="AC81:AC100" si="38">IF(Z81="","",IF($AB$47-AA81&lt;0,($Z$48+$AB$47-AA81)/$Z$48,1))</f>
        <v>1</v>
      </c>
      <c r="AD81" s="303">
        <f t="shared" si="36"/>
        <v>-3106.8571428571427</v>
      </c>
      <c r="AE81" s="69">
        <f t="shared" ref="AE81:AE100" si="39">IFERROR(MATCH(Z81,$Z$32:$Z$41,0),"")</f>
        <v>2</v>
      </c>
      <c r="AH81" s="296">
        <f t="shared" si="28"/>
        <v>-1078</v>
      </c>
      <c r="AI81" s="69">
        <f t="shared" si="30"/>
        <v>78</v>
      </c>
      <c r="AJ81" s="69">
        <f t="shared" si="29"/>
        <v>78</v>
      </c>
      <c r="AK81" s="69">
        <f t="shared" si="31"/>
        <v>78</v>
      </c>
    </row>
    <row r="82" spans="25:37" x14ac:dyDescent="0.3">
      <c r="Y82" s="301" t="str">
        <f>IF(Z82="","","Period 3")</f>
        <v>Period 3</v>
      </c>
      <c r="Z82" s="302">
        <f t="shared" ref="Z82:Z100" si="40">IF(Z81="","",IF(AA81+1&gt;$AB$77,"",AA81+1))</f>
        <v>15</v>
      </c>
      <c r="AA82" s="302">
        <f>IF(Z82="","",IF(Cover!$E$47="Weekly",Z82+6,Z82+13))</f>
        <v>28</v>
      </c>
      <c r="AB82" s="307">
        <f t="shared" si="37"/>
        <v>-3105.8571428571427</v>
      </c>
      <c r="AC82" s="307">
        <f t="shared" si="38"/>
        <v>1</v>
      </c>
      <c r="AD82" s="303">
        <f t="shared" si="36"/>
        <v>-3105.8571428571427</v>
      </c>
      <c r="AE82" s="69">
        <f t="shared" si="39"/>
        <v>3</v>
      </c>
      <c r="AH82" s="296">
        <f t="shared" si="28"/>
        <v>-1092</v>
      </c>
      <c r="AI82" s="69">
        <f t="shared" si="30"/>
        <v>79</v>
      </c>
      <c r="AJ82" s="69">
        <f t="shared" si="29"/>
        <v>79</v>
      </c>
      <c r="AK82" s="69">
        <f t="shared" si="31"/>
        <v>79</v>
      </c>
    </row>
    <row r="83" spans="25:37" x14ac:dyDescent="0.3">
      <c r="Y83" s="301" t="str">
        <f>IF(Z83="","","Period 4")</f>
        <v>Period 4</v>
      </c>
      <c r="Z83" s="302">
        <f t="shared" si="40"/>
        <v>29</v>
      </c>
      <c r="AA83" s="302">
        <f>IF(Z83="","",IF(Cover!$E$47="Weekly",Z83+6,Z83+13))</f>
        <v>42</v>
      </c>
      <c r="AB83" s="307">
        <f t="shared" si="37"/>
        <v>-3104.8571428571427</v>
      </c>
      <c r="AC83" s="307">
        <f t="shared" si="38"/>
        <v>1</v>
      </c>
      <c r="AD83" s="303">
        <f t="shared" si="36"/>
        <v>-3104.8571428571427</v>
      </c>
      <c r="AE83" s="69">
        <f t="shared" si="39"/>
        <v>4</v>
      </c>
      <c r="AH83" s="296">
        <f t="shared" si="28"/>
        <v>-1106</v>
      </c>
      <c r="AI83" s="69">
        <f t="shared" si="30"/>
        <v>80</v>
      </c>
      <c r="AJ83" s="69">
        <f t="shared" si="29"/>
        <v>80</v>
      </c>
      <c r="AK83" s="69">
        <f t="shared" si="31"/>
        <v>80</v>
      </c>
    </row>
    <row r="84" spans="25:37" x14ac:dyDescent="0.3">
      <c r="Y84" s="301" t="str">
        <f>IF(Z84="","","Period 5")</f>
        <v>Period 5</v>
      </c>
      <c r="Z84" s="302">
        <f t="shared" si="40"/>
        <v>43</v>
      </c>
      <c r="AA84" s="302">
        <f>IF(Z84="","",IF(Cover!$E$47="Weekly",Z84+6,Z84+13))</f>
        <v>56</v>
      </c>
      <c r="AB84" s="307">
        <f t="shared" si="37"/>
        <v>-3103.8571428571427</v>
      </c>
      <c r="AC84" s="307">
        <f t="shared" si="38"/>
        <v>1</v>
      </c>
      <c r="AD84" s="303">
        <f t="shared" si="36"/>
        <v>-3103.8571428571427</v>
      </c>
      <c r="AE84" s="69">
        <f t="shared" si="39"/>
        <v>5</v>
      </c>
      <c r="AH84" s="296">
        <f t="shared" si="28"/>
        <v>-1120</v>
      </c>
      <c r="AI84" s="69">
        <f t="shared" si="30"/>
        <v>81</v>
      </c>
      <c r="AJ84" s="69">
        <f t="shared" si="29"/>
        <v>81</v>
      </c>
      <c r="AK84" s="69">
        <f t="shared" si="31"/>
        <v>81</v>
      </c>
    </row>
    <row r="85" spans="25:37" x14ac:dyDescent="0.3">
      <c r="Y85" s="301" t="str">
        <f>IF(Z85="","","Period 6")</f>
        <v>Period 6</v>
      </c>
      <c r="Z85" s="302">
        <f t="shared" si="40"/>
        <v>57</v>
      </c>
      <c r="AA85" s="302">
        <f>IF(Z85="","",IF(Cover!$E$47="Weekly",Z85+6,Z85+13))</f>
        <v>70</v>
      </c>
      <c r="AB85" s="307">
        <f t="shared" si="37"/>
        <v>-3102.8571428571427</v>
      </c>
      <c r="AC85" s="307">
        <f t="shared" si="38"/>
        <v>1</v>
      </c>
      <c r="AD85" s="303">
        <f t="shared" si="36"/>
        <v>-3102.8571428571427</v>
      </c>
      <c r="AE85" s="69">
        <f t="shared" si="39"/>
        <v>6</v>
      </c>
      <c r="AH85" s="296">
        <f t="shared" si="28"/>
        <v>-1134</v>
      </c>
      <c r="AI85" s="69">
        <f t="shared" si="30"/>
        <v>82</v>
      </c>
      <c r="AJ85" s="69">
        <f t="shared" si="29"/>
        <v>82</v>
      </c>
      <c r="AK85" s="69">
        <f t="shared" si="31"/>
        <v>82</v>
      </c>
    </row>
    <row r="86" spans="25:37" x14ac:dyDescent="0.3">
      <c r="Y86" s="301" t="str">
        <f>IF(Z86="","","Period 7")</f>
        <v>Period 7</v>
      </c>
      <c r="Z86" s="302">
        <f t="shared" si="40"/>
        <v>71</v>
      </c>
      <c r="AA86" s="302">
        <f>IF(Z86="","",IF(Cover!$E$47="Weekly",Z86+6,Z86+13))</f>
        <v>84</v>
      </c>
      <c r="AB86" s="307">
        <f t="shared" si="37"/>
        <v>-3101.8571428571427</v>
      </c>
      <c r="AC86" s="307">
        <f t="shared" si="38"/>
        <v>1</v>
      </c>
      <c r="AD86" s="303">
        <f t="shared" si="36"/>
        <v>-3101.8571428571427</v>
      </c>
      <c r="AE86" s="69">
        <f t="shared" si="39"/>
        <v>7</v>
      </c>
      <c r="AH86" s="296">
        <f t="shared" si="28"/>
        <v>-1148</v>
      </c>
      <c r="AI86" s="69">
        <f t="shared" si="30"/>
        <v>83</v>
      </c>
      <c r="AJ86" s="69">
        <f t="shared" si="29"/>
        <v>83</v>
      </c>
      <c r="AK86" s="69">
        <f t="shared" si="31"/>
        <v>83</v>
      </c>
    </row>
    <row r="87" spans="25:37" x14ac:dyDescent="0.3">
      <c r="Y87" s="301" t="str">
        <f>IF(Z87="","","Period 8")</f>
        <v>Period 8</v>
      </c>
      <c r="Z87" s="302">
        <f t="shared" si="40"/>
        <v>85</v>
      </c>
      <c r="AA87" s="302">
        <f>IF(Z87="","",IF(Cover!$E$47="Weekly",Z87+6,Z87+13))</f>
        <v>98</v>
      </c>
      <c r="AB87" s="307">
        <f t="shared" si="37"/>
        <v>-3100.8571428571427</v>
      </c>
      <c r="AC87" s="307">
        <f t="shared" si="38"/>
        <v>1</v>
      </c>
      <c r="AD87" s="303">
        <f t="shared" si="36"/>
        <v>-3100.8571428571427</v>
      </c>
      <c r="AE87" s="69">
        <f t="shared" si="39"/>
        <v>8</v>
      </c>
      <c r="AH87" s="296">
        <f t="shared" si="28"/>
        <v>-1162</v>
      </c>
      <c r="AI87" s="69">
        <f t="shared" si="30"/>
        <v>84</v>
      </c>
      <c r="AJ87" s="69">
        <f t="shared" si="29"/>
        <v>84</v>
      </c>
      <c r="AK87" s="69">
        <f t="shared" si="31"/>
        <v>84</v>
      </c>
    </row>
    <row r="88" spans="25:37" x14ac:dyDescent="0.3">
      <c r="Y88" s="301" t="str">
        <f>IF(Z88="","","Period 9")</f>
        <v>Period 9</v>
      </c>
      <c r="Z88" s="302">
        <f t="shared" si="40"/>
        <v>99</v>
      </c>
      <c r="AA88" s="302">
        <f>IF(Z88="","",IF(Cover!$E$47="Weekly",Z88+6,Z88+13))</f>
        <v>112</v>
      </c>
      <c r="AB88" s="307">
        <f t="shared" si="37"/>
        <v>-3099.8571428571427</v>
      </c>
      <c r="AC88" s="307">
        <f t="shared" si="38"/>
        <v>1</v>
      </c>
      <c r="AD88" s="303">
        <f t="shared" si="36"/>
        <v>-3099.8571428571427</v>
      </c>
      <c r="AE88" s="69">
        <f t="shared" si="39"/>
        <v>9</v>
      </c>
      <c r="AH88" s="296">
        <f t="shared" si="28"/>
        <v>-1176</v>
      </c>
      <c r="AI88" s="69">
        <f t="shared" si="30"/>
        <v>85</v>
      </c>
      <c r="AJ88" s="69">
        <f t="shared" si="29"/>
        <v>85</v>
      </c>
      <c r="AK88" s="69">
        <f t="shared" si="31"/>
        <v>85</v>
      </c>
    </row>
    <row r="89" spans="25:37" x14ac:dyDescent="0.3">
      <c r="Y89" s="301" t="str">
        <f>IF(Z89="","","Period 10")</f>
        <v>Period 10</v>
      </c>
      <c r="Z89" s="302">
        <f t="shared" si="40"/>
        <v>113</v>
      </c>
      <c r="AA89" s="302">
        <f>IF(Z89="","",IF(Cover!$E$47="Weekly",Z89+6,Z89+13))</f>
        <v>126</v>
      </c>
      <c r="AB89" s="307">
        <f t="shared" si="37"/>
        <v>-3098.8571428571427</v>
      </c>
      <c r="AC89" s="307">
        <f t="shared" si="38"/>
        <v>1</v>
      </c>
      <c r="AD89" s="303">
        <f t="shared" si="36"/>
        <v>-3098.8571428571427</v>
      </c>
      <c r="AE89" s="69">
        <f t="shared" si="39"/>
        <v>10</v>
      </c>
      <c r="AH89" s="296">
        <f t="shared" si="28"/>
        <v>-1190</v>
      </c>
      <c r="AI89" s="69">
        <f t="shared" si="30"/>
        <v>86</v>
      </c>
      <c r="AJ89" s="69">
        <f t="shared" si="29"/>
        <v>86</v>
      </c>
      <c r="AK89" s="69">
        <f t="shared" si="31"/>
        <v>86</v>
      </c>
    </row>
    <row r="90" spans="25:37" x14ac:dyDescent="0.3">
      <c r="Y90" s="301" t="str">
        <f>IF(Z90="","","Period 11")</f>
        <v>Period 11</v>
      </c>
      <c r="Z90" s="302">
        <f t="shared" si="40"/>
        <v>127</v>
      </c>
      <c r="AA90" s="302">
        <f>IF(Z90="","",IF(Cover!$E$47="Weekly",Z90+6,Z90+13))</f>
        <v>140</v>
      </c>
      <c r="AB90" s="307">
        <f t="shared" si="37"/>
        <v>-3097.8571428571427</v>
      </c>
      <c r="AC90" s="307">
        <f t="shared" si="38"/>
        <v>1</v>
      </c>
      <c r="AD90" s="303">
        <f t="shared" si="36"/>
        <v>-3097.8571428571427</v>
      </c>
      <c r="AE90" s="69" t="str">
        <f t="shared" si="39"/>
        <v/>
      </c>
      <c r="AH90" s="296">
        <f t="shared" si="28"/>
        <v>-1204</v>
      </c>
      <c r="AI90" s="69">
        <f t="shared" si="30"/>
        <v>87</v>
      </c>
      <c r="AJ90" s="69">
        <f t="shared" si="29"/>
        <v>87</v>
      </c>
      <c r="AK90" s="69">
        <f t="shared" si="31"/>
        <v>87</v>
      </c>
    </row>
    <row r="91" spans="25:37" x14ac:dyDescent="0.3">
      <c r="Y91" s="301" t="str">
        <f>IF(Z91="","","Period 12")</f>
        <v>Period 12</v>
      </c>
      <c r="Z91" s="302">
        <f t="shared" si="40"/>
        <v>141</v>
      </c>
      <c r="AA91" s="302">
        <f>IF(Z91="","",IF(Cover!$E$47="Weekly",Z91+6,Z91+13))</f>
        <v>154</v>
      </c>
      <c r="AB91" s="307">
        <f t="shared" si="37"/>
        <v>-3096.8571428571427</v>
      </c>
      <c r="AC91" s="307">
        <f t="shared" si="38"/>
        <v>1</v>
      </c>
      <c r="AD91" s="303">
        <f t="shared" si="36"/>
        <v>-3096.8571428571427</v>
      </c>
      <c r="AE91" s="69" t="str">
        <f t="shared" si="39"/>
        <v/>
      </c>
      <c r="AH91" s="296">
        <f t="shared" si="28"/>
        <v>-1218</v>
      </c>
      <c r="AI91" s="69">
        <f t="shared" si="30"/>
        <v>88</v>
      </c>
      <c r="AJ91" s="69">
        <f t="shared" si="29"/>
        <v>88</v>
      </c>
      <c r="AK91" s="69">
        <f t="shared" si="31"/>
        <v>88</v>
      </c>
    </row>
    <row r="92" spans="25:37" x14ac:dyDescent="0.3">
      <c r="Y92" s="301" t="str">
        <f>IF(Z92="","","Period 13")</f>
        <v>Period 13</v>
      </c>
      <c r="Z92" s="302">
        <f t="shared" si="40"/>
        <v>155</v>
      </c>
      <c r="AA92" s="302">
        <f>IF(Z92="","",IF(Cover!$E$47="Weekly",Z92+6,Z92+13))</f>
        <v>168</v>
      </c>
      <c r="AB92" s="307">
        <f t="shared" si="37"/>
        <v>-3095.8571428571427</v>
      </c>
      <c r="AC92" s="307">
        <f t="shared" si="38"/>
        <v>1</v>
      </c>
      <c r="AD92" s="303">
        <f t="shared" si="36"/>
        <v>-3095.8571428571427</v>
      </c>
      <c r="AE92" s="69" t="str">
        <f t="shared" si="39"/>
        <v/>
      </c>
      <c r="AH92" s="296">
        <f t="shared" si="28"/>
        <v>-1232</v>
      </c>
      <c r="AI92" s="69">
        <f t="shared" si="30"/>
        <v>89</v>
      </c>
      <c r="AJ92" s="69">
        <f t="shared" si="29"/>
        <v>89</v>
      </c>
      <c r="AK92" s="69">
        <f t="shared" si="31"/>
        <v>89</v>
      </c>
    </row>
    <row r="93" spans="25:37" x14ac:dyDescent="0.3">
      <c r="Y93" s="301" t="str">
        <f>IF(Z93="","","Period 14")</f>
        <v>Period 14</v>
      </c>
      <c r="Z93" s="302">
        <f t="shared" si="40"/>
        <v>169</v>
      </c>
      <c r="AA93" s="302">
        <f>IF(Z93="","",IF(Cover!$E$47="Weekly",Z93+6,Z93+13))</f>
        <v>182</v>
      </c>
      <c r="AB93" s="307">
        <f t="shared" si="37"/>
        <v>-3094.8571428571427</v>
      </c>
      <c r="AC93" s="307">
        <f t="shared" si="38"/>
        <v>1</v>
      </c>
      <c r="AD93" s="303">
        <f t="shared" si="36"/>
        <v>-3094.8571428571427</v>
      </c>
      <c r="AE93" s="69" t="str">
        <f t="shared" si="39"/>
        <v/>
      </c>
      <c r="AH93" s="296">
        <f t="shared" si="28"/>
        <v>-1246</v>
      </c>
      <c r="AI93" s="69">
        <f t="shared" si="30"/>
        <v>90</v>
      </c>
      <c r="AJ93" s="69">
        <f t="shared" si="29"/>
        <v>90</v>
      </c>
      <c r="AK93" s="69">
        <f t="shared" si="31"/>
        <v>90</v>
      </c>
    </row>
    <row r="94" spans="25:37" x14ac:dyDescent="0.3">
      <c r="Y94" s="301" t="str">
        <f>IF(Z94="","","Period 15")</f>
        <v>Period 15</v>
      </c>
      <c r="Z94" s="302">
        <f t="shared" si="40"/>
        <v>183</v>
      </c>
      <c r="AA94" s="302">
        <f>IF(Z94="","",IF(Cover!$E$47="Weekly",Z94+6,Z94+13))</f>
        <v>196</v>
      </c>
      <c r="AB94" s="307">
        <f t="shared" si="37"/>
        <v>-3093.8571428571427</v>
      </c>
      <c r="AC94" s="307">
        <f t="shared" si="38"/>
        <v>1</v>
      </c>
      <c r="AD94" s="303">
        <f t="shared" si="36"/>
        <v>-3093.8571428571427</v>
      </c>
      <c r="AE94" s="69" t="str">
        <f t="shared" si="39"/>
        <v/>
      </c>
      <c r="AH94" s="296">
        <f t="shared" si="28"/>
        <v>-1260</v>
      </c>
      <c r="AI94" s="69">
        <f t="shared" si="30"/>
        <v>91</v>
      </c>
      <c r="AJ94" s="69">
        <f t="shared" si="29"/>
        <v>91</v>
      </c>
      <c r="AK94" s="69">
        <f t="shared" si="31"/>
        <v>91</v>
      </c>
    </row>
    <row r="95" spans="25:37" x14ac:dyDescent="0.3">
      <c r="Y95" s="301" t="str">
        <f>IF(Z95="","","Period 16")</f>
        <v>Period 16</v>
      </c>
      <c r="Z95" s="302">
        <f t="shared" si="40"/>
        <v>197</v>
      </c>
      <c r="AA95" s="302">
        <f>IF(Z95="","",IF(Cover!$E$47="Weekly",Z95+6,Z95+13))</f>
        <v>210</v>
      </c>
      <c r="AB95" s="307">
        <f t="shared" si="37"/>
        <v>-3092.8571428571427</v>
      </c>
      <c r="AC95" s="307">
        <f t="shared" si="38"/>
        <v>1</v>
      </c>
      <c r="AD95" s="303">
        <f t="shared" si="36"/>
        <v>-3092.8571428571427</v>
      </c>
      <c r="AE95" s="69" t="str">
        <f t="shared" si="39"/>
        <v/>
      </c>
      <c r="AH95" s="296">
        <f t="shared" si="28"/>
        <v>-1274</v>
      </c>
      <c r="AI95" s="69">
        <f t="shared" si="30"/>
        <v>92</v>
      </c>
      <c r="AJ95" s="69">
        <f t="shared" si="29"/>
        <v>92</v>
      </c>
      <c r="AK95" s="69">
        <f t="shared" si="31"/>
        <v>92</v>
      </c>
    </row>
    <row r="96" spans="25:37" x14ac:dyDescent="0.3">
      <c r="Y96" s="301" t="str">
        <f>IF(Z96="","","Period 17")</f>
        <v>Period 17</v>
      </c>
      <c r="Z96" s="302">
        <f t="shared" si="40"/>
        <v>211</v>
      </c>
      <c r="AA96" s="302">
        <f>IF(Z96="","",IF(Cover!$E$47="Weekly",Z96+6,Z96+13))</f>
        <v>224</v>
      </c>
      <c r="AB96" s="307">
        <f t="shared" si="37"/>
        <v>-3091.8571428571427</v>
      </c>
      <c r="AC96" s="307">
        <f t="shared" si="38"/>
        <v>1</v>
      </c>
      <c r="AD96" s="303">
        <f t="shared" si="36"/>
        <v>-3091.8571428571427</v>
      </c>
      <c r="AE96" s="69" t="str">
        <f t="shared" si="39"/>
        <v/>
      </c>
      <c r="AH96" s="296">
        <f t="shared" si="28"/>
        <v>-1288</v>
      </c>
      <c r="AI96" s="69">
        <f t="shared" si="30"/>
        <v>93</v>
      </c>
      <c r="AJ96" s="69">
        <f t="shared" si="29"/>
        <v>93</v>
      </c>
      <c r="AK96" s="69">
        <f t="shared" si="31"/>
        <v>93</v>
      </c>
    </row>
    <row r="97" spans="25:37" x14ac:dyDescent="0.3">
      <c r="Y97" s="301" t="str">
        <f>IF(Z97="","","Period 18")</f>
        <v>Period 18</v>
      </c>
      <c r="Z97" s="302">
        <f t="shared" si="40"/>
        <v>225</v>
      </c>
      <c r="AA97" s="302">
        <f>IF(Z97="","",IF(Cover!$E$47="Weekly",Z97+6,Z97+13))</f>
        <v>238</v>
      </c>
      <c r="AB97" s="307">
        <f t="shared" si="37"/>
        <v>-3090.8571428571427</v>
      </c>
      <c r="AC97" s="307">
        <f t="shared" si="38"/>
        <v>1</v>
      </c>
      <c r="AD97" s="303">
        <f t="shared" si="36"/>
        <v>-3090.8571428571427</v>
      </c>
      <c r="AE97" s="69" t="str">
        <f t="shared" si="39"/>
        <v/>
      </c>
      <c r="AH97" s="296">
        <f t="shared" si="28"/>
        <v>-1302</v>
      </c>
      <c r="AI97" s="69">
        <f t="shared" si="30"/>
        <v>94</v>
      </c>
      <c r="AJ97" s="69">
        <f t="shared" si="29"/>
        <v>94</v>
      </c>
      <c r="AK97" s="69">
        <f t="shared" si="31"/>
        <v>94</v>
      </c>
    </row>
    <row r="98" spans="25:37" x14ac:dyDescent="0.3">
      <c r="Y98" s="301" t="str">
        <f>IF(Z98="","","Period 19")</f>
        <v>Period 19</v>
      </c>
      <c r="Z98" s="302">
        <f t="shared" si="40"/>
        <v>239</v>
      </c>
      <c r="AA98" s="302">
        <f>IF(Z98="","",IF(Cover!$E$47="Weekly",Z98+6,Z98+13))</f>
        <v>252</v>
      </c>
      <c r="AB98" s="307">
        <f t="shared" si="37"/>
        <v>-3089.8571428571427</v>
      </c>
      <c r="AC98" s="307">
        <f t="shared" si="38"/>
        <v>1</v>
      </c>
      <c r="AD98" s="303">
        <f t="shared" si="36"/>
        <v>-3089.8571428571427</v>
      </c>
      <c r="AE98" s="69" t="str">
        <f t="shared" si="39"/>
        <v/>
      </c>
      <c r="AH98" s="296">
        <f t="shared" si="28"/>
        <v>-1316</v>
      </c>
      <c r="AI98" s="69">
        <f t="shared" si="30"/>
        <v>95</v>
      </c>
      <c r="AJ98" s="69">
        <f t="shared" si="29"/>
        <v>95</v>
      </c>
      <c r="AK98" s="69">
        <f t="shared" si="31"/>
        <v>95</v>
      </c>
    </row>
    <row r="99" spans="25:37" x14ac:dyDescent="0.3">
      <c r="Y99" s="301" t="str">
        <f>IF(Z99="","","Period 20")</f>
        <v>Period 20</v>
      </c>
      <c r="Z99" s="302">
        <f t="shared" si="40"/>
        <v>253</v>
      </c>
      <c r="AA99" s="302">
        <f>IF(Z99="","",IF(Cover!$E$47="Weekly",Z99+6,Z99+13))</f>
        <v>266</v>
      </c>
      <c r="AB99" s="307">
        <f t="shared" si="37"/>
        <v>-3088.8571428571427</v>
      </c>
      <c r="AC99" s="307">
        <f t="shared" si="38"/>
        <v>1</v>
      </c>
      <c r="AD99" s="303">
        <f t="shared" si="36"/>
        <v>-3088.8571428571427</v>
      </c>
      <c r="AE99" s="69" t="str">
        <f t="shared" si="39"/>
        <v/>
      </c>
      <c r="AH99" s="296">
        <f t="shared" si="28"/>
        <v>-1330</v>
      </c>
      <c r="AI99" s="69">
        <f t="shared" si="30"/>
        <v>96</v>
      </c>
      <c r="AJ99" s="69">
        <f t="shared" si="29"/>
        <v>96</v>
      </c>
      <c r="AK99" s="69">
        <f t="shared" si="31"/>
        <v>96</v>
      </c>
    </row>
    <row r="100" spans="25:37" x14ac:dyDescent="0.3">
      <c r="Y100" s="301" t="str">
        <f>IF(Z100="","","Period 21")</f>
        <v>Period 21</v>
      </c>
      <c r="Z100" s="302">
        <f t="shared" si="40"/>
        <v>267</v>
      </c>
      <c r="AA100" s="302">
        <f>IF(Z100="","",IF(Cover!$E$47="Weekly",Z100+6,Z100+13))</f>
        <v>280</v>
      </c>
      <c r="AB100" s="307">
        <f t="shared" si="37"/>
        <v>-3087.8571428571427</v>
      </c>
      <c r="AC100" s="307">
        <f t="shared" si="38"/>
        <v>1</v>
      </c>
      <c r="AD100" s="303">
        <f t="shared" si="36"/>
        <v>-3087.8571428571427</v>
      </c>
      <c r="AE100" s="69" t="str">
        <f t="shared" si="39"/>
        <v/>
      </c>
      <c r="AH100" s="296">
        <f t="shared" si="28"/>
        <v>-1344</v>
      </c>
      <c r="AI100" s="69">
        <f t="shared" si="30"/>
        <v>97</v>
      </c>
      <c r="AJ100" s="69">
        <f t="shared" ref="AJ100:AJ105" si="41">IF(AH100&gt;$Z$47-1,1,AJ99+1)</f>
        <v>97</v>
      </c>
      <c r="AK100" s="69">
        <f t="shared" si="31"/>
        <v>97</v>
      </c>
    </row>
    <row r="101" spans="25:37" x14ac:dyDescent="0.3">
      <c r="AH101" s="296">
        <f t="shared" si="28"/>
        <v>-1358</v>
      </c>
      <c r="AI101" s="69">
        <f t="shared" si="30"/>
        <v>98</v>
      </c>
      <c r="AJ101" s="69">
        <f t="shared" si="41"/>
        <v>98</v>
      </c>
      <c r="AK101" s="69">
        <f t="shared" si="31"/>
        <v>98</v>
      </c>
    </row>
    <row r="102" spans="25:37" x14ac:dyDescent="0.3">
      <c r="Y102" s="298" t="s">
        <v>212</v>
      </c>
      <c r="Z102" s="298"/>
      <c r="AA102" s="298"/>
      <c r="AB102" s="298"/>
      <c r="AC102" s="298"/>
      <c r="AD102" s="305"/>
      <c r="AH102" s="296">
        <f t="shared" si="28"/>
        <v>-1372</v>
      </c>
      <c r="AI102" s="69">
        <f t="shared" si="30"/>
        <v>99</v>
      </c>
      <c r="AJ102" s="69">
        <f t="shared" si="41"/>
        <v>99</v>
      </c>
      <c r="AK102" s="69">
        <f t="shared" si="31"/>
        <v>99</v>
      </c>
    </row>
    <row r="103" spans="25:37" x14ac:dyDescent="0.3">
      <c r="AD103" s="304"/>
      <c r="AH103" s="296">
        <f t="shared" si="28"/>
        <v>-1386</v>
      </c>
      <c r="AI103" s="69">
        <f t="shared" si="30"/>
        <v>100</v>
      </c>
      <c r="AJ103" s="69">
        <f t="shared" si="41"/>
        <v>100</v>
      </c>
      <c r="AK103" s="69">
        <f t="shared" si="31"/>
        <v>100</v>
      </c>
    </row>
    <row r="104" spans="25:37" x14ac:dyDescent="0.3">
      <c r="Y104" s="298" t="s">
        <v>204</v>
      </c>
      <c r="Z104" s="296" t="e">
        <f>INDEX(AQ4:AQ45,MATCH(2,AR4:AR45,0))</f>
        <v>#N/A</v>
      </c>
      <c r="AD104" s="304"/>
      <c r="AH104" s="296">
        <f t="shared" si="28"/>
        <v>-1400</v>
      </c>
      <c r="AI104" s="69">
        <f t="shared" si="30"/>
        <v>101</v>
      </c>
      <c r="AJ104" s="69">
        <f t="shared" si="41"/>
        <v>101</v>
      </c>
      <c r="AK104" s="69">
        <f t="shared" si="31"/>
        <v>101</v>
      </c>
    </row>
    <row r="105" spans="25:37" x14ac:dyDescent="0.3">
      <c r="Y105" s="298" t="s">
        <v>213</v>
      </c>
      <c r="Z105" s="296">
        <v>44012</v>
      </c>
      <c r="AA105" s="69" t="s">
        <v>207</v>
      </c>
      <c r="AB105" s="296">
        <v>44012</v>
      </c>
      <c r="AD105" s="304"/>
      <c r="AH105" s="296">
        <f t="shared" si="28"/>
        <v>-1414</v>
      </c>
      <c r="AI105" s="69">
        <f t="shared" si="30"/>
        <v>102</v>
      </c>
      <c r="AJ105" s="69">
        <f t="shared" si="41"/>
        <v>102</v>
      </c>
      <c r="AK105" s="69">
        <f t="shared" si="31"/>
        <v>102</v>
      </c>
    </row>
    <row r="106" spans="25:37" x14ac:dyDescent="0.3">
      <c r="Y106" s="298" t="s">
        <v>210</v>
      </c>
      <c r="Z106" s="69">
        <f>IF(Cover!E47="Weekly",7,14)</f>
        <v>14</v>
      </c>
      <c r="AD106" s="304"/>
    </row>
    <row r="107" spans="25:37" x14ac:dyDescent="0.3">
      <c r="Y107" s="301"/>
      <c r="Z107" s="301" t="s">
        <v>33</v>
      </c>
      <c r="AA107" s="301" t="s">
        <v>214</v>
      </c>
      <c r="AB107" s="301" t="s">
        <v>208</v>
      </c>
      <c r="AC107" s="301" t="s">
        <v>209</v>
      </c>
      <c r="AD107" s="306" t="s">
        <v>211</v>
      </c>
    </row>
    <row r="108" spans="25:37" x14ac:dyDescent="0.3">
      <c r="Y108" s="301" t="e">
        <f>IF(Z108="","","Period 1")</f>
        <v>#N/A</v>
      </c>
      <c r="Z108" s="302" t="e">
        <f>IF(Cover!E75="Weekly",AA108-6,AA108-13)</f>
        <v>#N/A</v>
      </c>
      <c r="AA108" s="302" t="e">
        <f>Z104</f>
        <v>#N/A</v>
      </c>
      <c r="AB108" s="307" t="e">
        <f>IF(Z108="","",IF(AA108-$Z$47+1&lt;$Z$48,(AA108-$Z$47+1)/$Z$48,1))</f>
        <v>#N/A</v>
      </c>
      <c r="AC108" s="307" t="e">
        <f>IF(Z108="","",IF($AB$47-AA108&lt;0,($Z$48+$AB$47-AA108)/$Z$48,1))</f>
        <v>#N/A</v>
      </c>
      <c r="AD108" s="303" t="e">
        <f t="shared" ref="AD108" si="42">IF(AB108&lt;AC108,AB108,AC108)</f>
        <v>#N/A</v>
      </c>
    </row>
  </sheetData>
  <sheetProtection algorithmName="SHA-512" hashValue="9lQtBuaiD43o4bthpa7pBoYjxmBsUh86zbyoXUhA9gt4bZ92j+EYX1fZebCTy3WfHcW+cRFlmupz1f7zp5nXKw==" saltValue="hfZ3oDAQgTrIajPCqANHgA==" spinCount="100000" sheet="1" objects="1" scenarios="1"/>
  <customSheetViews>
    <customSheetView guid="{CEE72CD5-58B0-438A-AEAE-D71ADF8B05F6}" state="hidden">
      <selection activeCell="H42" sqref="H42"/>
      <pageMargins left="0.7" right="0.7" top="0.75" bottom="0.75" header="0.3" footer="0.3"/>
    </customSheetView>
    <customSheetView guid="{E090AA14-E9D5-475D-A49F-1245EECBF858}" state="hidden">
      <selection activeCell="H42" sqref="H42"/>
      <pageMargins left="0.7" right="0.7" top="0.75" bottom="0.75" header="0.3" footer="0.3"/>
    </customSheetView>
  </customSheetViews>
  <phoneticPr fontId="25" type="noConversion"/>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Y539"/>
  <sheetViews>
    <sheetView topLeftCell="I1" workbookViewId="0">
      <selection activeCell="O32" sqref="O32"/>
    </sheetView>
  </sheetViews>
  <sheetFormatPr defaultColWidth="9.109375" defaultRowHeight="14.4" x14ac:dyDescent="0.3"/>
  <cols>
    <col min="1" max="1" width="32.88671875" style="69" customWidth="1"/>
    <col min="2" max="2" width="20.44140625" style="69" bestFit="1" customWidth="1"/>
    <col min="3" max="3" width="21" style="69" bestFit="1" customWidth="1"/>
    <col min="4" max="4" width="11.6640625" style="69" bestFit="1" customWidth="1"/>
    <col min="5" max="5" width="28.44140625" style="69" bestFit="1" customWidth="1"/>
    <col min="6" max="6" width="9.109375" style="69"/>
    <col min="7" max="7" width="14.109375" style="69" bestFit="1" customWidth="1"/>
    <col min="8" max="8" width="12.33203125" style="69" bestFit="1" customWidth="1"/>
    <col min="9" max="9" width="9.109375" style="69"/>
    <col min="10" max="10" width="17.33203125" style="69" bestFit="1" customWidth="1"/>
    <col min="11" max="11" width="20.44140625" style="69" bestFit="1" customWidth="1"/>
    <col min="12" max="12" width="21" style="69" bestFit="1" customWidth="1"/>
    <col min="13" max="13" width="11.6640625" style="69" bestFit="1" customWidth="1"/>
    <col min="14" max="14" width="9.109375" style="69"/>
    <col min="15" max="15" width="19.5546875" style="69" customWidth="1"/>
    <col min="16" max="16" width="9" style="69" bestFit="1" customWidth="1"/>
    <col min="17" max="17" width="9.109375" style="69"/>
    <col min="18" max="18" width="17.33203125" style="69" bestFit="1" customWidth="1"/>
    <col min="19" max="19" width="20.44140625" style="69" bestFit="1" customWidth="1"/>
    <col min="20" max="20" width="21" style="69" bestFit="1" customWidth="1"/>
    <col min="21" max="21" width="11.6640625" style="69" bestFit="1" customWidth="1"/>
    <col min="22" max="16384" width="9.109375" style="69"/>
  </cols>
  <sheetData>
    <row r="1" spans="4:21" x14ac:dyDescent="0.3">
      <c r="D1" s="69">
        <f>COUNT(D24:D539)</f>
        <v>0</v>
      </c>
      <c r="M1" s="69">
        <f>COUNT(M24:M539)</f>
        <v>0</v>
      </c>
      <c r="U1" s="69">
        <f>COUNT(U24:U539)</f>
        <v>0</v>
      </c>
    </row>
    <row r="3" spans="4:21" hidden="1" x14ac:dyDescent="0.3"/>
    <row r="4" spans="4:21" hidden="1" x14ac:dyDescent="0.3"/>
    <row r="5" spans="4:21" hidden="1" x14ac:dyDescent="0.3"/>
    <row r="6" spans="4:21" hidden="1" x14ac:dyDescent="0.3"/>
    <row r="7" spans="4:21" hidden="1" x14ac:dyDescent="0.3"/>
    <row r="8" spans="4:21" hidden="1" x14ac:dyDescent="0.3"/>
    <row r="9" spans="4:21" hidden="1" x14ac:dyDescent="0.3"/>
    <row r="10" spans="4:21" hidden="1" x14ac:dyDescent="0.3"/>
    <row r="11" spans="4:21" hidden="1" x14ac:dyDescent="0.3"/>
    <row r="12" spans="4:21" hidden="1" x14ac:dyDescent="0.3"/>
    <row r="13" spans="4:21" hidden="1" x14ac:dyDescent="0.3"/>
    <row r="14" spans="4:21" hidden="1" x14ac:dyDescent="0.3"/>
    <row r="15" spans="4:21" hidden="1" x14ac:dyDescent="0.3"/>
    <row r="16" spans="4:21" hidden="1" x14ac:dyDescent="0.3"/>
    <row r="17" spans="1:25" hidden="1" x14ac:dyDescent="0.3"/>
    <row r="18" spans="1:25" hidden="1" x14ac:dyDescent="0.3"/>
    <row r="19" spans="1:25" hidden="1" x14ac:dyDescent="0.3"/>
    <row r="20" spans="1:25" hidden="1" x14ac:dyDescent="0.3"/>
    <row r="21" spans="1:25" hidden="1" x14ac:dyDescent="0.3"/>
    <row r="22" spans="1:25" hidden="1" x14ac:dyDescent="0.3"/>
    <row r="23" spans="1:25" x14ac:dyDescent="0.3">
      <c r="A23" s="84" t="s">
        <v>422</v>
      </c>
      <c r="B23" s="84" t="s">
        <v>423</v>
      </c>
      <c r="C23" s="497" t="s">
        <v>424</v>
      </c>
      <c r="D23" s="84" t="s">
        <v>372</v>
      </c>
      <c r="E23" s="84" t="s">
        <v>425</v>
      </c>
      <c r="F23" s="619" t="s">
        <v>395</v>
      </c>
      <c r="G23" s="620" t="s">
        <v>426</v>
      </c>
      <c r="H23" s="621">
        <f>'STEP 3 EE Comp'!BL11</f>
        <v>0</v>
      </c>
      <c r="I23" s="173" t="s">
        <v>395</v>
      </c>
      <c r="J23" s="84" t="s">
        <v>422</v>
      </c>
      <c r="K23" s="84" t="s">
        <v>423</v>
      </c>
      <c r="L23" s="497" t="s">
        <v>424</v>
      </c>
      <c r="M23" s="84" t="s">
        <v>372</v>
      </c>
      <c r="N23" s="173" t="s">
        <v>395</v>
      </c>
      <c r="O23" s="620" t="s">
        <v>430</v>
      </c>
      <c r="P23" s="622">
        <f>SUM(L24:L239)</f>
        <v>0</v>
      </c>
      <c r="Q23" s="173" t="s">
        <v>395</v>
      </c>
      <c r="R23" s="84" t="s">
        <v>422</v>
      </c>
      <c r="S23" s="84" t="s">
        <v>423</v>
      </c>
      <c r="T23" s="497" t="s">
        <v>424</v>
      </c>
      <c r="U23" s="84" t="s">
        <v>372</v>
      </c>
    </row>
    <row r="24" spans="1:25" x14ac:dyDescent="0.3">
      <c r="A24" s="623" t="str">
        <f>IF('STEP 2 EE Data'!L24="Yes","",IF('STEP 2 EE Data'!B24="","",IF('STEP 2 EE Data'!J24="Yes","",IF('STEP 2 EE Data'!AI24=0,"",'STEP 2 EE Data'!B24))))</f>
        <v/>
      </c>
      <c r="B24" s="93" t="str">
        <f>IF(A24="","",'STEP 2 EE Data'!A24)</f>
        <v/>
      </c>
      <c r="C24" s="624" t="str">
        <f>IF(A24="","",'STEP 2 EE Data'!AJ24)</f>
        <v/>
      </c>
      <c r="D24" s="369" t="str">
        <f>IF(A24="","",'STEP 3 EE Comp'!BJ29)</f>
        <v/>
      </c>
      <c r="E24" s="82" t="str">
        <f>IF(A24="","",'STEP 2 EE Data'!AK24)</f>
        <v/>
      </c>
      <c r="F24" s="69" t="str">
        <f>IF(A24="","",1)</f>
        <v/>
      </c>
      <c r="G24" s="625" t="s">
        <v>427</v>
      </c>
      <c r="H24" s="626">
        <f>SUM(C24:C539)</f>
        <v>0</v>
      </c>
      <c r="J24" s="497" t="str">
        <f>IF('STEP 2 EE Data'!AI24=0,"",IF('STEP 2 EE Data'!L24="Yes","",IF('STEP 2 EE Data'!J24="Yes",IF('STEP 2 EE Data'!B24="","",'STEP 2 EE Data'!B24),"")))</f>
        <v/>
      </c>
      <c r="K24" s="497" t="str">
        <f>IF(J24="","",'STEP 2 EE Data'!A24)</f>
        <v/>
      </c>
      <c r="L24" s="210" t="str">
        <f>IF(J24="","",'STEP 2 EE Data'!AJ24)</f>
        <v/>
      </c>
      <c r="M24" s="497" t="str">
        <f>IF(J24="","",'STEP 3 EE Comp'!BJ29)</f>
        <v/>
      </c>
      <c r="N24" s="69" t="str">
        <f>IF(J24="","",1)</f>
        <v/>
      </c>
      <c r="O24" s="627" t="s">
        <v>431</v>
      </c>
      <c r="P24" s="628">
        <f>SUM(M24:M539)</f>
        <v>0</v>
      </c>
      <c r="R24" s="84" t="str">
        <f>IF('STEP 2 EE Data'!L24="Yes",IF('STEP 2 EE Data'!B24="","",'STEP 2 EE Data'!B24),"")</f>
        <v/>
      </c>
      <c r="S24" s="84" t="str">
        <f>IF(R24="","",'STEP 2 EE Data'!A24)</f>
        <v/>
      </c>
      <c r="T24" s="84" t="str">
        <f>IF(S24="","",'STEP 2 EE Data'!AJ24)</f>
        <v/>
      </c>
      <c r="U24" s="84" t="str">
        <f>IF(T24="","",'STEP 3 EE Comp'!BJ29)</f>
        <v/>
      </c>
      <c r="V24" s="69" t="str">
        <f>IF(R24="","",1)</f>
        <v/>
      </c>
      <c r="X24" s="69" t="s">
        <v>316</v>
      </c>
      <c r="Y24" s="69">
        <f>SUM(T24:T539)</f>
        <v>0</v>
      </c>
    </row>
    <row r="25" spans="1:25" x14ac:dyDescent="0.3">
      <c r="A25" s="623" t="str">
        <f>IF('STEP 2 EE Data'!L25="Yes","",IF('STEP 2 EE Data'!B25="","",IF('STEP 2 EE Data'!J25="Yes","",IF('STEP 2 EE Data'!AI25=0,"",'STEP 2 EE Data'!B25))))</f>
        <v/>
      </c>
      <c r="B25" s="93" t="str">
        <f>IF(A25="","",'STEP 2 EE Data'!A25)</f>
        <v/>
      </c>
      <c r="C25" s="624" t="str">
        <f>IF(A25="","",'STEP 2 EE Data'!AJ25)</f>
        <v/>
      </c>
      <c r="D25" s="369" t="str">
        <f>IF(A25="","",'STEP 3 EE Comp'!BJ30)</f>
        <v/>
      </c>
      <c r="E25" s="82" t="str">
        <f>IF(A25="","",'STEP 2 EE Data'!AK25)</f>
        <v/>
      </c>
      <c r="F25" s="69" t="str">
        <f t="shared" ref="F25:F88" si="0">IF(A25="","",1)</f>
        <v/>
      </c>
      <c r="G25" s="625" t="s">
        <v>428</v>
      </c>
      <c r="H25" s="629">
        <f>SUM(D24:D539)+H23</f>
        <v>0</v>
      </c>
      <c r="J25" s="497" t="str">
        <f>IF('STEP 2 EE Data'!AI25=0,"",IF('STEP 2 EE Data'!L25="Yes","",IF('STEP 2 EE Data'!J25="Yes",IF('STEP 2 EE Data'!B25="","",'STEP 2 EE Data'!B25),"")))</f>
        <v/>
      </c>
      <c r="K25" s="497" t="str">
        <f>IF(J25="","",'STEP 2 EE Data'!A25)</f>
        <v/>
      </c>
      <c r="L25" s="210" t="str">
        <f>IF(J25="","",'STEP 2 EE Data'!AJ25)</f>
        <v/>
      </c>
      <c r="M25" s="497" t="str">
        <f>IF(J25="","",'STEP 3 EE Comp'!BJ30)</f>
        <v/>
      </c>
      <c r="N25" s="69" t="str">
        <f t="shared" ref="N25:N88" si="1">IF(J25="","",1)</f>
        <v/>
      </c>
      <c r="R25" s="84" t="str">
        <f>IF('STEP 2 EE Data'!L25="Yes",IF('STEP 2 EE Data'!B25="","",'STEP 2 EE Data'!B25),"")</f>
        <v/>
      </c>
      <c r="S25" s="84" t="str">
        <f>IF(R25="","",'STEP 2 EE Data'!A25)</f>
        <v/>
      </c>
      <c r="T25" s="84" t="str">
        <f>IF(S25="","",'STEP 2 EE Data'!AJ25)</f>
        <v/>
      </c>
      <c r="U25" s="84" t="str">
        <f>IF(T25="","",'STEP 3 EE Comp'!BJ30)</f>
        <v/>
      </c>
      <c r="V25" s="69" t="str">
        <f t="shared" ref="V25:V88" si="2">IF(R25="","",1)</f>
        <v/>
      </c>
    </row>
    <row r="26" spans="1:25" x14ac:dyDescent="0.3">
      <c r="A26" s="623" t="str">
        <f>IF('STEP 2 EE Data'!L26="Yes","",IF('STEP 2 EE Data'!B26="","",IF('STEP 2 EE Data'!J26="Yes","",IF('STEP 2 EE Data'!AI26=0,"",'STEP 2 EE Data'!B26))))</f>
        <v/>
      </c>
      <c r="B26" s="93" t="str">
        <f>IF(A26="","",'STEP 2 EE Data'!A26)</f>
        <v/>
      </c>
      <c r="C26" s="624" t="str">
        <f>IF(A26="","",'STEP 2 EE Data'!AJ26)</f>
        <v/>
      </c>
      <c r="D26" s="369" t="str">
        <f>IF(A26="","",'STEP 3 EE Comp'!BJ31)</f>
        <v/>
      </c>
      <c r="E26" s="82" t="str">
        <f>IF(A26="","",'STEP 2 EE Data'!AK26)</f>
        <v/>
      </c>
      <c r="F26" s="69" t="str">
        <f t="shared" si="0"/>
        <v/>
      </c>
      <c r="G26" s="627" t="s">
        <v>429</v>
      </c>
      <c r="H26" s="630">
        <f>SUM(E24:E539)</f>
        <v>0</v>
      </c>
      <c r="J26" s="497" t="str">
        <f>IF('STEP 2 EE Data'!AI26=0,"",IF('STEP 2 EE Data'!L26="Yes","",IF('STEP 2 EE Data'!J26="Yes",IF('STEP 2 EE Data'!B26="","",'STEP 2 EE Data'!B26),"")))</f>
        <v/>
      </c>
      <c r="K26" s="497" t="str">
        <f>IF(J26="","",'STEP 2 EE Data'!A26)</f>
        <v/>
      </c>
      <c r="L26" s="210" t="str">
        <f>IF(J26="","",'STEP 2 EE Data'!AJ26)</f>
        <v/>
      </c>
      <c r="M26" s="497" t="str">
        <f>IF(J26="","",'STEP 3 EE Comp'!BJ31)</f>
        <v/>
      </c>
      <c r="N26" s="69" t="str">
        <f t="shared" si="1"/>
        <v/>
      </c>
      <c r="R26" s="84" t="str">
        <f>IF('STEP 2 EE Data'!L26="Yes",IF('STEP 2 EE Data'!B26="","",'STEP 2 EE Data'!B26),"")</f>
        <v/>
      </c>
      <c r="S26" s="84" t="str">
        <f>IF(R26="","",'STEP 2 EE Data'!A26)</f>
        <v/>
      </c>
      <c r="T26" s="84" t="str">
        <f>IF(S26="","",'STEP 2 EE Data'!AJ26)</f>
        <v/>
      </c>
      <c r="U26" s="84" t="str">
        <f>IF(T26="","",'STEP 3 EE Comp'!BJ31)</f>
        <v/>
      </c>
      <c r="V26" s="69" t="str">
        <f t="shared" si="2"/>
        <v/>
      </c>
    </row>
    <row r="27" spans="1:25" x14ac:dyDescent="0.3">
      <c r="A27" s="623" t="str">
        <f>IF('STEP 2 EE Data'!L27="Yes","",IF('STEP 2 EE Data'!B27="","",IF('STEP 2 EE Data'!J27="Yes","",IF('STEP 2 EE Data'!AI27=0,"",'STEP 2 EE Data'!B27))))</f>
        <v/>
      </c>
      <c r="B27" s="93" t="str">
        <f>IF(A27="","",'STEP 2 EE Data'!A27)</f>
        <v/>
      </c>
      <c r="C27" s="624" t="str">
        <f>IF(A27="","",'STEP 2 EE Data'!AJ27)</f>
        <v/>
      </c>
      <c r="D27" s="369" t="str">
        <f>IF(A27="","",'STEP 3 EE Comp'!BJ32)</f>
        <v/>
      </c>
      <c r="E27" s="82" t="str">
        <f>IF(A27="","",'STEP 2 EE Data'!AK27)</f>
        <v/>
      </c>
      <c r="F27" s="69" t="str">
        <f t="shared" si="0"/>
        <v/>
      </c>
      <c r="J27" s="497" t="str">
        <f>IF('STEP 2 EE Data'!AI27=0,"",IF('STEP 2 EE Data'!L27="Yes","",IF('STEP 2 EE Data'!J27="Yes",IF('STEP 2 EE Data'!B27="","",'STEP 2 EE Data'!B27),"")))</f>
        <v/>
      </c>
      <c r="K27" s="497" t="str">
        <f>IF(J27="","",'STEP 2 EE Data'!A27)</f>
        <v/>
      </c>
      <c r="L27" s="210" t="str">
        <f>IF(J27="","",'STEP 2 EE Data'!AJ27)</f>
        <v/>
      </c>
      <c r="M27" s="497" t="str">
        <f>IF(J27="","",'STEP 3 EE Comp'!BJ32)</f>
        <v/>
      </c>
      <c r="N27" s="69" t="str">
        <f t="shared" si="1"/>
        <v/>
      </c>
      <c r="R27" s="84" t="str">
        <f>IF('STEP 2 EE Data'!L27="Yes",IF('STEP 2 EE Data'!B27="","",'STEP 2 EE Data'!B27),"")</f>
        <v/>
      </c>
      <c r="S27" s="84" t="str">
        <f>IF(R27="","",'STEP 2 EE Data'!A27)</f>
        <v/>
      </c>
      <c r="T27" s="84" t="str">
        <f>IF(S27="","",'STEP 2 EE Data'!AJ27)</f>
        <v/>
      </c>
      <c r="U27" s="84" t="str">
        <f>IF(T27="","",'STEP 3 EE Comp'!BJ32)</f>
        <v/>
      </c>
      <c r="V27" s="69" t="str">
        <f t="shared" si="2"/>
        <v/>
      </c>
    </row>
    <row r="28" spans="1:25" x14ac:dyDescent="0.3">
      <c r="A28" s="623" t="str">
        <f>IF('STEP 2 EE Data'!L28="Yes","",IF('STEP 2 EE Data'!B28="","",IF('STEP 2 EE Data'!J28="Yes","",IF('STEP 2 EE Data'!AI28=0,"",'STEP 2 EE Data'!B28))))</f>
        <v/>
      </c>
      <c r="B28" s="93" t="str">
        <f>IF(A28="","",'STEP 2 EE Data'!A28)</f>
        <v/>
      </c>
      <c r="C28" s="624" t="str">
        <f>IF(A28="","",'STEP 2 EE Data'!AJ28)</f>
        <v/>
      </c>
      <c r="D28" s="369" t="str">
        <f>IF(A28="","",'STEP 3 EE Comp'!BJ33)</f>
        <v/>
      </c>
      <c r="E28" s="82" t="str">
        <f>IF(A28="","",'STEP 2 EE Data'!AK28)</f>
        <v/>
      </c>
      <c r="F28" s="69" t="str">
        <f t="shared" si="0"/>
        <v/>
      </c>
      <c r="J28" s="497" t="str">
        <f>IF('STEP 2 EE Data'!AI28=0,"",IF('STEP 2 EE Data'!L28="Yes","",IF('STEP 2 EE Data'!J28="Yes",IF('STEP 2 EE Data'!B28="","",'STEP 2 EE Data'!B28),"")))</f>
        <v/>
      </c>
      <c r="K28" s="497" t="str">
        <f>IF(J28="","",'STEP 2 EE Data'!A28)</f>
        <v/>
      </c>
      <c r="L28" s="210" t="str">
        <f>IF(J28="","",'STEP 2 EE Data'!AJ28)</f>
        <v/>
      </c>
      <c r="M28" s="497" t="str">
        <f>IF(J28="","",'STEP 3 EE Comp'!BJ33)</f>
        <v/>
      </c>
      <c r="N28" s="69" t="str">
        <f t="shared" si="1"/>
        <v/>
      </c>
      <c r="R28" s="84" t="str">
        <f>IF('STEP 2 EE Data'!L28="Yes",IF('STEP 2 EE Data'!B28="","",'STEP 2 EE Data'!B28),"")</f>
        <v/>
      </c>
      <c r="S28" s="84" t="str">
        <f>IF(R28="","",'STEP 2 EE Data'!A28)</f>
        <v/>
      </c>
      <c r="T28" s="84" t="str">
        <f>IF(S28="","",'STEP 2 EE Data'!AJ28)</f>
        <v/>
      </c>
      <c r="U28" s="84" t="str">
        <f>IF(T28="","",'STEP 3 EE Comp'!BJ33)</f>
        <v/>
      </c>
      <c r="V28" s="69" t="str">
        <f t="shared" si="2"/>
        <v/>
      </c>
    </row>
    <row r="29" spans="1:25" x14ac:dyDescent="0.3">
      <c r="A29" s="623" t="str">
        <f>IF('STEP 2 EE Data'!L29="Yes","",IF('STEP 2 EE Data'!B29="","",IF('STEP 2 EE Data'!J29="Yes","",IF('STEP 2 EE Data'!AI29=0,"",'STEP 2 EE Data'!B29))))</f>
        <v/>
      </c>
      <c r="B29" s="93" t="str">
        <f>IF(A29="","",'STEP 2 EE Data'!A29)</f>
        <v/>
      </c>
      <c r="C29" s="624" t="str">
        <f>IF(A29="","",'STEP 2 EE Data'!AJ29)</f>
        <v/>
      </c>
      <c r="D29" s="369" t="str">
        <f>IF(A29="","",'STEP 3 EE Comp'!BJ34)</f>
        <v/>
      </c>
      <c r="E29" s="82" t="str">
        <f>IF(A29="","",'STEP 2 EE Data'!AK29)</f>
        <v/>
      </c>
      <c r="F29" s="69" t="str">
        <f t="shared" si="0"/>
        <v/>
      </c>
      <c r="J29" s="497" t="str">
        <f>IF('STEP 2 EE Data'!AI29=0,"",IF('STEP 2 EE Data'!L29="Yes","",IF('STEP 2 EE Data'!J29="Yes",IF('STEP 2 EE Data'!B29="","",'STEP 2 EE Data'!B29),"")))</f>
        <v/>
      </c>
      <c r="K29" s="497" t="str">
        <f>IF(J29="","",'STEP 2 EE Data'!A29)</f>
        <v/>
      </c>
      <c r="L29" s="210" t="str">
        <f>IF(J29="","",'STEP 2 EE Data'!AJ29)</f>
        <v/>
      </c>
      <c r="M29" s="497" t="str">
        <f>IF(J29="","",'STEP 3 EE Comp'!BJ34)</f>
        <v/>
      </c>
      <c r="N29" s="69" t="str">
        <f t="shared" si="1"/>
        <v/>
      </c>
      <c r="R29" s="84" t="str">
        <f>IF('STEP 2 EE Data'!L29="Yes",IF('STEP 2 EE Data'!B29="","",'STEP 2 EE Data'!B29),"")</f>
        <v/>
      </c>
      <c r="S29" s="84" t="str">
        <f>IF(R29="","",'STEP 2 EE Data'!A29)</f>
        <v/>
      </c>
      <c r="T29" s="84" t="str">
        <f>IF(S29="","",'STEP 2 EE Data'!AJ29)</f>
        <v/>
      </c>
      <c r="U29" s="84" t="str">
        <f>IF(T29="","",'STEP 3 EE Comp'!BJ34)</f>
        <v/>
      </c>
      <c r="V29" s="69" t="str">
        <f t="shared" si="2"/>
        <v/>
      </c>
    </row>
    <row r="30" spans="1:25" x14ac:dyDescent="0.3">
      <c r="A30" s="623" t="str">
        <f>IF('STEP 2 EE Data'!L30="Yes","",IF('STEP 2 EE Data'!B30="","",IF('STEP 2 EE Data'!J30="Yes","",IF('STEP 2 EE Data'!AI30=0,"",'STEP 2 EE Data'!B30))))</f>
        <v/>
      </c>
      <c r="B30" s="93" t="str">
        <f>IF(A30="","",'STEP 2 EE Data'!A30)</f>
        <v/>
      </c>
      <c r="C30" s="624" t="str">
        <f>IF(A30="","",'STEP 2 EE Data'!AJ30)</f>
        <v/>
      </c>
      <c r="D30" s="369" t="str">
        <f>IF(A30="","",'STEP 3 EE Comp'!BJ35)</f>
        <v/>
      </c>
      <c r="E30" s="82" t="str">
        <f>IF(A30="","",'STEP 2 EE Data'!AK30)</f>
        <v/>
      </c>
      <c r="F30" s="69" t="str">
        <f t="shared" si="0"/>
        <v/>
      </c>
      <c r="J30" s="497" t="str">
        <f>IF('STEP 2 EE Data'!AI30=0,"",IF('STEP 2 EE Data'!L30="Yes","",IF('STEP 2 EE Data'!J30="Yes",IF('STEP 2 EE Data'!B30="","",'STEP 2 EE Data'!B30),"")))</f>
        <v/>
      </c>
      <c r="K30" s="497" t="str">
        <f>IF(J30="","",'STEP 2 EE Data'!A30)</f>
        <v/>
      </c>
      <c r="L30" s="210" t="str">
        <f>IF(J30="","",'STEP 2 EE Data'!AJ30)</f>
        <v/>
      </c>
      <c r="M30" s="497" t="str">
        <f>IF(J30="","",'STEP 3 EE Comp'!BJ35)</f>
        <v/>
      </c>
      <c r="N30" s="69" t="str">
        <f t="shared" si="1"/>
        <v/>
      </c>
      <c r="R30" s="84" t="str">
        <f>IF('STEP 2 EE Data'!L30="Yes",IF('STEP 2 EE Data'!B30="","",'STEP 2 EE Data'!B30),"")</f>
        <v/>
      </c>
      <c r="S30" s="84" t="str">
        <f>IF(R30="","",'STEP 2 EE Data'!A30)</f>
        <v/>
      </c>
      <c r="T30" s="84" t="str">
        <f>IF(S30="","",'STEP 2 EE Data'!AJ30)</f>
        <v/>
      </c>
      <c r="U30" s="84" t="str">
        <f>IF(T30="","",'STEP 3 EE Comp'!BJ35)</f>
        <v/>
      </c>
      <c r="V30" s="69" t="str">
        <f t="shared" si="2"/>
        <v/>
      </c>
    </row>
    <row r="31" spans="1:25" x14ac:dyDescent="0.3">
      <c r="A31" s="623" t="str">
        <f>IF('STEP 2 EE Data'!L31="Yes","",IF('STEP 2 EE Data'!B31="","",IF('STEP 2 EE Data'!J31="Yes","",IF('STEP 2 EE Data'!AI31=0,"",'STEP 2 EE Data'!B31))))</f>
        <v/>
      </c>
      <c r="B31" s="93" t="str">
        <f>IF(A31="","",'STEP 2 EE Data'!A31)</f>
        <v/>
      </c>
      <c r="C31" s="624" t="str">
        <f>IF(A31="","",'STEP 2 EE Data'!AJ31)</f>
        <v/>
      </c>
      <c r="D31" s="369" t="str">
        <f>IF(A31="","",'STEP 3 EE Comp'!BJ36)</f>
        <v/>
      </c>
      <c r="E31" s="82" t="str">
        <f>IF(A31="","",'STEP 2 EE Data'!AK31)</f>
        <v/>
      </c>
      <c r="F31" s="69" t="str">
        <f t="shared" si="0"/>
        <v/>
      </c>
      <c r="J31" s="497" t="str">
        <f>IF('STEP 2 EE Data'!AI31=0,"",IF('STEP 2 EE Data'!L31="Yes","",IF('STEP 2 EE Data'!J31="Yes",IF('STEP 2 EE Data'!B31="","",'STEP 2 EE Data'!B31),"")))</f>
        <v/>
      </c>
      <c r="K31" s="497" t="str">
        <f>IF(J31="","",'STEP 2 EE Data'!A31)</f>
        <v/>
      </c>
      <c r="L31" s="210" t="str">
        <f>IF(J31="","",'STEP 2 EE Data'!AJ31)</f>
        <v/>
      </c>
      <c r="M31" s="497" t="str">
        <f>IF(J31="","",'STEP 3 EE Comp'!BJ36)</f>
        <v/>
      </c>
      <c r="N31" s="69" t="str">
        <f t="shared" si="1"/>
        <v/>
      </c>
      <c r="R31" s="84" t="str">
        <f>IF('STEP 2 EE Data'!L31="Yes",IF('STEP 2 EE Data'!B31="","",'STEP 2 EE Data'!B31),"")</f>
        <v/>
      </c>
      <c r="S31" s="84" t="str">
        <f>IF(R31="","",'STEP 2 EE Data'!A31)</f>
        <v/>
      </c>
      <c r="T31" s="84" t="str">
        <f>IF(S31="","",'STEP 2 EE Data'!AJ31)</f>
        <v/>
      </c>
      <c r="U31" s="84" t="str">
        <f>IF(T31="","",'STEP 3 EE Comp'!BJ36)</f>
        <v/>
      </c>
      <c r="V31" s="69" t="str">
        <f t="shared" si="2"/>
        <v/>
      </c>
    </row>
    <row r="32" spans="1:25" x14ac:dyDescent="0.3">
      <c r="A32" s="623" t="str">
        <f>IF('STEP 2 EE Data'!L32="Yes","",IF('STEP 2 EE Data'!B32="","",IF('STEP 2 EE Data'!J32="Yes","",IF('STEP 2 EE Data'!AI32=0,"",'STEP 2 EE Data'!B32))))</f>
        <v/>
      </c>
      <c r="B32" s="93" t="str">
        <f>IF(A32="","",'STEP 2 EE Data'!A32)</f>
        <v/>
      </c>
      <c r="C32" s="624" t="str">
        <f>IF(A32="","",'STEP 2 EE Data'!AJ32)</f>
        <v/>
      </c>
      <c r="D32" s="369" t="str">
        <f>IF(A32="","",'STEP 3 EE Comp'!BJ37)</f>
        <v/>
      </c>
      <c r="E32" s="82" t="str">
        <f>IF(A32="","",'STEP 2 EE Data'!AK32)</f>
        <v/>
      </c>
      <c r="F32" s="69" t="str">
        <f t="shared" si="0"/>
        <v/>
      </c>
      <c r="J32" s="497" t="str">
        <f>IF('STEP 2 EE Data'!AI32=0,"",IF('STEP 2 EE Data'!L32="Yes","",IF('STEP 2 EE Data'!J32="Yes",IF('STEP 2 EE Data'!B32="","",'STEP 2 EE Data'!B32),"")))</f>
        <v/>
      </c>
      <c r="K32" s="497" t="str">
        <f>IF(J32="","",'STEP 2 EE Data'!A32)</f>
        <v/>
      </c>
      <c r="L32" s="210" t="str">
        <f>IF(J32="","",'STEP 2 EE Data'!AJ32)</f>
        <v/>
      </c>
      <c r="M32" s="497" t="str">
        <f>IF(J32="","",'STEP 3 EE Comp'!BJ37)</f>
        <v/>
      </c>
      <c r="N32" s="69" t="str">
        <f t="shared" si="1"/>
        <v/>
      </c>
      <c r="R32" s="84" t="str">
        <f>IF('STEP 2 EE Data'!L32="Yes",IF('STEP 2 EE Data'!B32="","",'STEP 2 EE Data'!B32),"")</f>
        <v/>
      </c>
      <c r="S32" s="84" t="str">
        <f>IF(R32="","",'STEP 2 EE Data'!A32)</f>
        <v/>
      </c>
      <c r="T32" s="84" t="str">
        <f>IF(S32="","",'STEP 2 EE Data'!AJ32)</f>
        <v/>
      </c>
      <c r="U32" s="84" t="str">
        <f>IF(T32="","",'STEP 3 EE Comp'!BJ37)</f>
        <v/>
      </c>
      <c r="V32" s="69" t="str">
        <f t="shared" si="2"/>
        <v/>
      </c>
    </row>
    <row r="33" spans="1:22" x14ac:dyDescent="0.3">
      <c r="A33" s="623" t="str">
        <f>IF('STEP 2 EE Data'!L33="Yes","",IF('STEP 2 EE Data'!B33="","",IF('STEP 2 EE Data'!J33="Yes","",IF('STEP 2 EE Data'!AI33=0,"",'STEP 2 EE Data'!B33))))</f>
        <v/>
      </c>
      <c r="B33" s="93" t="str">
        <f>IF(A33="","",'STEP 2 EE Data'!A33)</f>
        <v/>
      </c>
      <c r="C33" s="624" t="str">
        <f>IF(A33="","",'STEP 2 EE Data'!AJ33)</f>
        <v/>
      </c>
      <c r="D33" s="369" t="str">
        <f>IF(A33="","",'STEP 3 EE Comp'!BJ38)</f>
        <v/>
      </c>
      <c r="E33" s="82" t="str">
        <f>IF(A33="","",'STEP 2 EE Data'!AK33)</f>
        <v/>
      </c>
      <c r="F33" s="69" t="str">
        <f t="shared" si="0"/>
        <v/>
      </c>
      <c r="J33" s="497" t="str">
        <f>IF('STEP 2 EE Data'!AI33=0,"",IF('STEP 2 EE Data'!L33="Yes","",IF('STEP 2 EE Data'!J33="Yes",IF('STEP 2 EE Data'!B33="","",'STEP 2 EE Data'!B33),"")))</f>
        <v/>
      </c>
      <c r="K33" s="497" t="str">
        <f>IF(J33="","",'STEP 2 EE Data'!A33)</f>
        <v/>
      </c>
      <c r="L33" s="210" t="str">
        <f>IF(J33="","",'STEP 2 EE Data'!AJ33)</f>
        <v/>
      </c>
      <c r="M33" s="497" t="str">
        <f>IF(J33="","",'STEP 3 EE Comp'!BJ38)</f>
        <v/>
      </c>
      <c r="N33" s="69" t="str">
        <f t="shared" si="1"/>
        <v/>
      </c>
      <c r="R33" s="84" t="str">
        <f>IF('STEP 2 EE Data'!L33="Yes",IF('STEP 2 EE Data'!B33="","",'STEP 2 EE Data'!B33),"")</f>
        <v/>
      </c>
      <c r="S33" s="84" t="str">
        <f>IF(R33="","",'STEP 2 EE Data'!A33)</f>
        <v/>
      </c>
      <c r="T33" s="84" t="str">
        <f>IF(S33="","",'STEP 2 EE Data'!AJ33)</f>
        <v/>
      </c>
      <c r="U33" s="84" t="str">
        <f>IF(T33="","",'STEP 3 EE Comp'!BJ38)</f>
        <v/>
      </c>
      <c r="V33" s="69" t="str">
        <f t="shared" si="2"/>
        <v/>
      </c>
    </row>
    <row r="34" spans="1:22" x14ac:dyDescent="0.3">
      <c r="A34" s="623" t="str">
        <f>IF('STEP 2 EE Data'!L34="Yes","",IF('STEP 2 EE Data'!B34="","",IF('STEP 2 EE Data'!J34="Yes","",IF('STEP 2 EE Data'!AI34=0,"",'STEP 2 EE Data'!B34))))</f>
        <v/>
      </c>
      <c r="B34" s="93" t="str">
        <f>IF(A34="","",'STEP 2 EE Data'!A34)</f>
        <v/>
      </c>
      <c r="C34" s="624" t="str">
        <f>IF(A34="","",'STEP 2 EE Data'!AJ34)</f>
        <v/>
      </c>
      <c r="D34" s="369" t="str">
        <f>IF(A34="","",'STEP 3 EE Comp'!BJ39)</f>
        <v/>
      </c>
      <c r="E34" s="82" t="str">
        <f>IF(A34="","",'STEP 2 EE Data'!AK34)</f>
        <v/>
      </c>
      <c r="F34" s="69" t="str">
        <f t="shared" si="0"/>
        <v/>
      </c>
      <c r="J34" s="497" t="str">
        <f>IF('STEP 2 EE Data'!AI34=0,"",IF('STEP 2 EE Data'!L34="Yes","",IF('STEP 2 EE Data'!J34="Yes",IF('STEP 2 EE Data'!B34="","",'STEP 2 EE Data'!B34),"")))</f>
        <v/>
      </c>
      <c r="K34" s="497" t="str">
        <f>IF(J34="","",'STEP 2 EE Data'!A34)</f>
        <v/>
      </c>
      <c r="L34" s="210" t="str">
        <f>IF(J34="","",'STEP 2 EE Data'!AJ34)</f>
        <v/>
      </c>
      <c r="M34" s="497" t="str">
        <f>IF(J34="","",'STEP 3 EE Comp'!BJ39)</f>
        <v/>
      </c>
      <c r="N34" s="69" t="str">
        <f t="shared" si="1"/>
        <v/>
      </c>
      <c r="R34" s="84" t="str">
        <f>IF('STEP 2 EE Data'!L34="Yes",IF('STEP 2 EE Data'!B34="","",'STEP 2 EE Data'!B34),"")</f>
        <v/>
      </c>
      <c r="S34" s="84" t="str">
        <f>IF(R34="","",'STEP 2 EE Data'!A34)</f>
        <v/>
      </c>
      <c r="T34" s="84" t="str">
        <f>IF(S34="","",'STEP 2 EE Data'!AJ34)</f>
        <v/>
      </c>
      <c r="U34" s="84" t="str">
        <f>IF(T34="","",'STEP 3 EE Comp'!BJ39)</f>
        <v/>
      </c>
      <c r="V34" s="69" t="str">
        <f t="shared" si="2"/>
        <v/>
      </c>
    </row>
    <row r="35" spans="1:22" x14ac:dyDescent="0.3">
      <c r="A35" s="623" t="str">
        <f>IF('STEP 2 EE Data'!L35="Yes","",IF('STEP 2 EE Data'!B35="","",IF('STEP 2 EE Data'!J35="Yes","",IF('STEP 2 EE Data'!AI35=0,"",'STEP 2 EE Data'!B35))))</f>
        <v/>
      </c>
      <c r="B35" s="93" t="str">
        <f>IF(A35="","",'STEP 2 EE Data'!A35)</f>
        <v/>
      </c>
      <c r="C35" s="624" t="str">
        <f>IF(A35="","",'STEP 2 EE Data'!AJ35)</f>
        <v/>
      </c>
      <c r="D35" s="369" t="str">
        <f>IF(A35="","",'STEP 3 EE Comp'!BJ40)</f>
        <v/>
      </c>
      <c r="E35" s="82" t="str">
        <f>IF(A35="","",'STEP 2 EE Data'!AK35)</f>
        <v/>
      </c>
      <c r="F35" s="69" t="str">
        <f t="shared" si="0"/>
        <v/>
      </c>
      <c r="J35" s="497" t="str">
        <f>IF('STEP 2 EE Data'!AI35=0,"",IF('STEP 2 EE Data'!L35="Yes","",IF('STEP 2 EE Data'!J35="Yes",IF('STEP 2 EE Data'!B35="","",'STEP 2 EE Data'!B35),"")))</f>
        <v/>
      </c>
      <c r="K35" s="497" t="str">
        <f>IF(J35="","",'STEP 2 EE Data'!A35)</f>
        <v/>
      </c>
      <c r="L35" s="210" t="str">
        <f>IF(J35="","",'STEP 2 EE Data'!AJ35)</f>
        <v/>
      </c>
      <c r="M35" s="497" t="str">
        <f>IF(J35="","",'STEP 3 EE Comp'!BJ40)</f>
        <v/>
      </c>
      <c r="N35" s="69" t="str">
        <f t="shared" si="1"/>
        <v/>
      </c>
      <c r="R35" s="84" t="str">
        <f>IF('STEP 2 EE Data'!L35="Yes",IF('STEP 2 EE Data'!B35="","",'STEP 2 EE Data'!B35),"")</f>
        <v/>
      </c>
      <c r="S35" s="84" t="str">
        <f>IF(R35="","",'STEP 2 EE Data'!A35)</f>
        <v/>
      </c>
      <c r="T35" s="84" t="str">
        <f>IF(S35="","",'STEP 2 EE Data'!AJ35)</f>
        <v/>
      </c>
      <c r="U35" s="84" t="str">
        <f>IF(T35="","",'STEP 3 EE Comp'!BJ40)</f>
        <v/>
      </c>
      <c r="V35" s="69" t="str">
        <f t="shared" si="2"/>
        <v/>
      </c>
    </row>
    <row r="36" spans="1:22" x14ac:dyDescent="0.3">
      <c r="A36" s="623" t="str">
        <f>IF('STEP 2 EE Data'!L36="Yes","",IF('STEP 2 EE Data'!B36="","",IF('STEP 2 EE Data'!J36="Yes","",IF('STEP 2 EE Data'!AI36=0,"",'STEP 2 EE Data'!B36))))</f>
        <v/>
      </c>
      <c r="B36" s="93" t="str">
        <f>IF(A36="","",'STEP 2 EE Data'!A36)</f>
        <v/>
      </c>
      <c r="C36" s="624" t="str">
        <f>IF(A36="","",'STEP 2 EE Data'!AJ36)</f>
        <v/>
      </c>
      <c r="D36" s="369" t="str">
        <f>IF(A36="","",'STEP 3 EE Comp'!BJ41)</f>
        <v/>
      </c>
      <c r="E36" s="82" t="str">
        <f>IF(A36="","",'STEP 2 EE Data'!AK36)</f>
        <v/>
      </c>
      <c r="F36" s="69" t="str">
        <f t="shared" si="0"/>
        <v/>
      </c>
      <c r="J36" s="497" t="str">
        <f>IF('STEP 2 EE Data'!AI36=0,"",IF('STEP 2 EE Data'!L36="Yes","",IF('STEP 2 EE Data'!J36="Yes",IF('STEP 2 EE Data'!B36="","",'STEP 2 EE Data'!B36),"")))</f>
        <v/>
      </c>
      <c r="K36" s="497" t="str">
        <f>IF(J36="","",'STEP 2 EE Data'!A36)</f>
        <v/>
      </c>
      <c r="L36" s="210" t="str">
        <f>IF(J36="","",'STEP 2 EE Data'!AJ36)</f>
        <v/>
      </c>
      <c r="M36" s="497" t="str">
        <f>IF(J36="","",'STEP 3 EE Comp'!BJ41)</f>
        <v/>
      </c>
      <c r="N36" s="69" t="str">
        <f t="shared" si="1"/>
        <v/>
      </c>
      <c r="R36" s="84" t="str">
        <f>IF('STEP 2 EE Data'!L36="Yes",IF('STEP 2 EE Data'!B36="","",'STEP 2 EE Data'!B36),"")</f>
        <v/>
      </c>
      <c r="S36" s="84" t="str">
        <f>IF(R36="","",'STEP 2 EE Data'!A36)</f>
        <v/>
      </c>
      <c r="T36" s="84" t="str">
        <f>IF(S36="","",'STEP 2 EE Data'!AJ36)</f>
        <v/>
      </c>
      <c r="U36" s="84" t="str">
        <f>IF(T36="","",'STEP 3 EE Comp'!BJ41)</f>
        <v/>
      </c>
      <c r="V36" s="69" t="str">
        <f t="shared" si="2"/>
        <v/>
      </c>
    </row>
    <row r="37" spans="1:22" x14ac:dyDescent="0.3">
      <c r="A37" s="623" t="str">
        <f>IF('STEP 2 EE Data'!L37="Yes","",IF('STEP 2 EE Data'!B37="","",IF('STEP 2 EE Data'!J37="Yes","",IF('STEP 2 EE Data'!AI37=0,"",'STEP 2 EE Data'!B37))))</f>
        <v/>
      </c>
      <c r="B37" s="93" t="str">
        <f>IF(A37="","",'STEP 2 EE Data'!A37)</f>
        <v/>
      </c>
      <c r="C37" s="624" t="str">
        <f>IF(A37="","",'STEP 2 EE Data'!AJ37)</f>
        <v/>
      </c>
      <c r="D37" s="369" t="str">
        <f>IF(A37="","",'STEP 3 EE Comp'!BJ42)</f>
        <v/>
      </c>
      <c r="E37" s="82" t="str">
        <f>IF(A37="","",'STEP 2 EE Data'!AK37)</f>
        <v/>
      </c>
      <c r="F37" s="69" t="str">
        <f t="shared" si="0"/>
        <v/>
      </c>
      <c r="J37" s="497" t="str">
        <f>IF('STEP 2 EE Data'!AI37=0,"",IF('STEP 2 EE Data'!L37="Yes","",IF('STEP 2 EE Data'!J37="Yes",IF('STEP 2 EE Data'!B37="","",'STEP 2 EE Data'!B37),"")))</f>
        <v/>
      </c>
      <c r="K37" s="497" t="str">
        <f>IF(J37="","",'STEP 2 EE Data'!A37)</f>
        <v/>
      </c>
      <c r="L37" s="210" t="str">
        <f>IF(J37="","",'STEP 2 EE Data'!AJ37)</f>
        <v/>
      </c>
      <c r="M37" s="497" t="str">
        <f>IF(J37="","",'STEP 3 EE Comp'!BJ42)</f>
        <v/>
      </c>
      <c r="N37" s="69" t="str">
        <f t="shared" si="1"/>
        <v/>
      </c>
      <c r="R37" s="84" t="str">
        <f>IF('STEP 2 EE Data'!L37="Yes",IF('STEP 2 EE Data'!B37="","",'STEP 2 EE Data'!B37),"")</f>
        <v/>
      </c>
      <c r="S37" s="84" t="str">
        <f>IF(R37="","",'STEP 2 EE Data'!A37)</f>
        <v/>
      </c>
      <c r="T37" s="84" t="str">
        <f>IF(S37="","",'STEP 2 EE Data'!AJ37)</f>
        <v/>
      </c>
      <c r="U37" s="84" t="str">
        <f>IF(T37="","",'STEP 3 EE Comp'!BJ42)</f>
        <v/>
      </c>
      <c r="V37" s="69" t="str">
        <f t="shared" si="2"/>
        <v/>
      </c>
    </row>
    <row r="38" spans="1:22" x14ac:dyDescent="0.3">
      <c r="A38" s="623" t="str">
        <f>IF('STEP 2 EE Data'!L38="Yes","",IF('STEP 2 EE Data'!B38="","",IF('STEP 2 EE Data'!J38="Yes","",IF('STEP 2 EE Data'!AI38=0,"",'STEP 2 EE Data'!B38))))</f>
        <v/>
      </c>
      <c r="B38" s="93" t="str">
        <f>IF(A38="","",'STEP 2 EE Data'!A38)</f>
        <v/>
      </c>
      <c r="C38" s="624" t="str">
        <f>IF(A38="","",'STEP 2 EE Data'!AJ38)</f>
        <v/>
      </c>
      <c r="D38" s="369" t="str">
        <f>IF(A38="","",'STEP 3 EE Comp'!BJ43)</f>
        <v/>
      </c>
      <c r="E38" s="82" t="str">
        <f>IF(A38="","",'STEP 2 EE Data'!AK38)</f>
        <v/>
      </c>
      <c r="F38" s="69" t="str">
        <f t="shared" si="0"/>
        <v/>
      </c>
      <c r="J38" s="497" t="str">
        <f>IF('STEP 2 EE Data'!AI38=0,"",IF('STEP 2 EE Data'!L38="Yes","",IF('STEP 2 EE Data'!J38="Yes",IF('STEP 2 EE Data'!B38="","",'STEP 2 EE Data'!B38),"")))</f>
        <v/>
      </c>
      <c r="K38" s="497" t="str">
        <f>IF(J38="","",'STEP 2 EE Data'!A38)</f>
        <v/>
      </c>
      <c r="L38" s="210" t="str">
        <f>IF(J38="","",'STEP 2 EE Data'!AJ38)</f>
        <v/>
      </c>
      <c r="M38" s="497" t="str">
        <f>IF(J38="","",'STEP 3 EE Comp'!BJ43)</f>
        <v/>
      </c>
      <c r="N38" s="69" t="str">
        <f t="shared" si="1"/>
        <v/>
      </c>
      <c r="R38" s="84" t="str">
        <f>IF('STEP 2 EE Data'!L38="Yes",IF('STEP 2 EE Data'!B38="","",'STEP 2 EE Data'!B38),"")</f>
        <v/>
      </c>
      <c r="S38" s="84" t="str">
        <f>IF(R38="","",'STEP 2 EE Data'!A38)</f>
        <v/>
      </c>
      <c r="T38" s="84" t="str">
        <f>IF(S38="","",'STEP 2 EE Data'!AJ38)</f>
        <v/>
      </c>
      <c r="U38" s="84" t="str">
        <f>IF(T38="","",'STEP 3 EE Comp'!BJ43)</f>
        <v/>
      </c>
      <c r="V38" s="69" t="str">
        <f t="shared" si="2"/>
        <v/>
      </c>
    </row>
    <row r="39" spans="1:22" x14ac:dyDescent="0.3">
      <c r="A39" s="623" t="str">
        <f>IF('STEP 2 EE Data'!L39="Yes","",IF('STEP 2 EE Data'!B39="","",IF('STEP 2 EE Data'!J39="Yes","",IF('STEP 2 EE Data'!AI39=0,"",'STEP 2 EE Data'!B39))))</f>
        <v/>
      </c>
      <c r="B39" s="93" t="str">
        <f>IF(A39="","",'STEP 2 EE Data'!A39)</f>
        <v/>
      </c>
      <c r="C39" s="624" t="str">
        <f>IF(A39="","",'STEP 2 EE Data'!AJ39)</f>
        <v/>
      </c>
      <c r="D39" s="369" t="str">
        <f>IF(A39="","",'STEP 3 EE Comp'!BJ44)</f>
        <v/>
      </c>
      <c r="E39" s="82" t="str">
        <f>IF(A39="","",'STEP 2 EE Data'!AK39)</f>
        <v/>
      </c>
      <c r="F39" s="69" t="str">
        <f t="shared" si="0"/>
        <v/>
      </c>
      <c r="J39" s="497" t="str">
        <f>IF('STEP 2 EE Data'!AI39=0,"",IF('STEP 2 EE Data'!L39="Yes","",IF('STEP 2 EE Data'!J39="Yes",IF('STEP 2 EE Data'!B39="","",'STEP 2 EE Data'!B39),"")))</f>
        <v/>
      </c>
      <c r="K39" s="497" t="str">
        <f>IF(J39="","",'STEP 2 EE Data'!A39)</f>
        <v/>
      </c>
      <c r="L39" s="210" t="str">
        <f>IF(J39="","",'STEP 2 EE Data'!AJ39)</f>
        <v/>
      </c>
      <c r="M39" s="497" t="str">
        <f>IF(J39="","",'STEP 3 EE Comp'!BJ44)</f>
        <v/>
      </c>
      <c r="N39" s="69" t="str">
        <f t="shared" si="1"/>
        <v/>
      </c>
      <c r="R39" s="84" t="str">
        <f>IF('STEP 2 EE Data'!L39="Yes",IF('STEP 2 EE Data'!B39="","",'STEP 2 EE Data'!B39),"")</f>
        <v/>
      </c>
      <c r="S39" s="84" t="str">
        <f>IF(R39="","",'STEP 2 EE Data'!A39)</f>
        <v/>
      </c>
      <c r="T39" s="84" t="str">
        <f>IF(S39="","",'STEP 2 EE Data'!AJ39)</f>
        <v/>
      </c>
      <c r="U39" s="84" t="str">
        <f>IF(T39="","",'STEP 3 EE Comp'!BJ44)</f>
        <v/>
      </c>
      <c r="V39" s="69" t="str">
        <f t="shared" si="2"/>
        <v/>
      </c>
    </row>
    <row r="40" spans="1:22" x14ac:dyDescent="0.3">
      <c r="A40" s="623" t="str">
        <f>IF('STEP 2 EE Data'!L40="Yes","",IF('STEP 2 EE Data'!B40="","",IF('STEP 2 EE Data'!J40="Yes","",IF('STEP 2 EE Data'!AI40=0,"",'STEP 2 EE Data'!B40))))</f>
        <v/>
      </c>
      <c r="B40" s="93" t="str">
        <f>IF(A40="","",'STEP 2 EE Data'!A40)</f>
        <v/>
      </c>
      <c r="C40" s="624" t="str">
        <f>IF(A40="","",'STEP 2 EE Data'!AJ40)</f>
        <v/>
      </c>
      <c r="D40" s="369" t="str">
        <f>IF(A40="","",'STEP 3 EE Comp'!BJ45)</f>
        <v/>
      </c>
      <c r="E40" s="82" t="str">
        <f>IF(A40="","",'STEP 2 EE Data'!AK40)</f>
        <v/>
      </c>
      <c r="F40" s="69" t="str">
        <f t="shared" si="0"/>
        <v/>
      </c>
      <c r="J40" s="497" t="str">
        <f>IF('STEP 2 EE Data'!AI40=0,"",IF('STEP 2 EE Data'!L40="Yes","",IF('STEP 2 EE Data'!J40="Yes",IF('STEP 2 EE Data'!B40="","",'STEP 2 EE Data'!B40),"")))</f>
        <v/>
      </c>
      <c r="K40" s="497" t="str">
        <f>IF(J40="","",'STEP 2 EE Data'!A40)</f>
        <v/>
      </c>
      <c r="L40" s="210" t="str">
        <f>IF(J40="","",'STEP 2 EE Data'!AJ40)</f>
        <v/>
      </c>
      <c r="M40" s="497" t="str">
        <f>IF(J40="","",'STEP 3 EE Comp'!BJ45)</f>
        <v/>
      </c>
      <c r="N40" s="69" t="str">
        <f t="shared" si="1"/>
        <v/>
      </c>
      <c r="R40" s="84" t="str">
        <f>IF('STEP 2 EE Data'!L40="Yes",IF('STEP 2 EE Data'!B40="","",'STEP 2 EE Data'!B40),"")</f>
        <v/>
      </c>
      <c r="S40" s="84" t="str">
        <f>IF(R40="","",'STEP 2 EE Data'!A40)</f>
        <v/>
      </c>
      <c r="T40" s="84" t="str">
        <f>IF(S40="","",'STEP 2 EE Data'!AJ40)</f>
        <v/>
      </c>
      <c r="U40" s="84" t="str">
        <f>IF(T40="","",'STEP 3 EE Comp'!BJ45)</f>
        <v/>
      </c>
      <c r="V40" s="69" t="str">
        <f t="shared" si="2"/>
        <v/>
      </c>
    </row>
    <row r="41" spans="1:22" x14ac:dyDescent="0.3">
      <c r="A41" s="623" t="str">
        <f>IF('STEP 2 EE Data'!L41="Yes","",IF('STEP 2 EE Data'!B41="","",IF('STEP 2 EE Data'!J41="Yes","",IF('STEP 2 EE Data'!AI41=0,"",'STEP 2 EE Data'!B41))))</f>
        <v/>
      </c>
      <c r="B41" s="93" t="str">
        <f>IF(A41="","",'STEP 2 EE Data'!A41)</f>
        <v/>
      </c>
      <c r="C41" s="624" t="str">
        <f>IF(A41="","",'STEP 2 EE Data'!AJ41)</f>
        <v/>
      </c>
      <c r="D41" s="369" t="str">
        <f>IF(A41="","",'STEP 3 EE Comp'!BJ46)</f>
        <v/>
      </c>
      <c r="E41" s="82" t="str">
        <f>IF(A41="","",'STEP 2 EE Data'!AK41)</f>
        <v/>
      </c>
      <c r="F41" s="69" t="str">
        <f t="shared" si="0"/>
        <v/>
      </c>
      <c r="J41" s="497" t="str">
        <f>IF('STEP 2 EE Data'!AI41=0,"",IF('STEP 2 EE Data'!L41="Yes","",IF('STEP 2 EE Data'!J41="Yes",IF('STEP 2 EE Data'!B41="","",'STEP 2 EE Data'!B41),"")))</f>
        <v/>
      </c>
      <c r="K41" s="497" t="str">
        <f>IF(J41="","",'STEP 2 EE Data'!A41)</f>
        <v/>
      </c>
      <c r="L41" s="210" t="str">
        <f>IF(J41="","",'STEP 2 EE Data'!AJ41)</f>
        <v/>
      </c>
      <c r="M41" s="497" t="str">
        <f>IF(J41="","",'STEP 3 EE Comp'!BJ46)</f>
        <v/>
      </c>
      <c r="N41" s="69" t="str">
        <f t="shared" si="1"/>
        <v/>
      </c>
      <c r="R41" s="84" t="str">
        <f>IF('STEP 2 EE Data'!L41="Yes",IF('STEP 2 EE Data'!B41="","",'STEP 2 EE Data'!B41),"")</f>
        <v/>
      </c>
      <c r="S41" s="84" t="str">
        <f>IF(R41="","",'STEP 2 EE Data'!A41)</f>
        <v/>
      </c>
      <c r="T41" s="84" t="str">
        <f>IF(S41="","",'STEP 2 EE Data'!AJ41)</f>
        <v/>
      </c>
      <c r="U41" s="84" t="str">
        <f>IF(T41="","",'STEP 3 EE Comp'!BJ46)</f>
        <v/>
      </c>
      <c r="V41" s="69" t="str">
        <f t="shared" si="2"/>
        <v/>
      </c>
    </row>
    <row r="42" spans="1:22" x14ac:dyDescent="0.3">
      <c r="A42" s="623" t="str">
        <f>IF('STEP 2 EE Data'!L42="Yes","",IF('STEP 2 EE Data'!B42="","",IF('STEP 2 EE Data'!J42="Yes","",IF('STEP 2 EE Data'!AI42=0,"",'STEP 2 EE Data'!B42))))</f>
        <v/>
      </c>
      <c r="B42" s="93" t="str">
        <f>IF(A42="","",'STEP 2 EE Data'!A42)</f>
        <v/>
      </c>
      <c r="C42" s="624" t="str">
        <f>IF(A42="","",'STEP 2 EE Data'!AJ42)</f>
        <v/>
      </c>
      <c r="D42" s="369" t="str">
        <f>IF(A42="","",'STEP 3 EE Comp'!BJ47)</f>
        <v/>
      </c>
      <c r="E42" s="82" t="str">
        <f>IF(A42="","",'STEP 2 EE Data'!AK42)</f>
        <v/>
      </c>
      <c r="F42" s="69" t="str">
        <f t="shared" si="0"/>
        <v/>
      </c>
      <c r="J42" s="497" t="str">
        <f>IF('STEP 2 EE Data'!AI42=0,"",IF('STEP 2 EE Data'!L42="Yes","",IF('STEP 2 EE Data'!J42="Yes",IF('STEP 2 EE Data'!B42="","",'STEP 2 EE Data'!B42),"")))</f>
        <v/>
      </c>
      <c r="K42" s="497" t="str">
        <f>IF(J42="","",'STEP 2 EE Data'!A42)</f>
        <v/>
      </c>
      <c r="L42" s="210" t="str">
        <f>IF(J42="","",'STEP 2 EE Data'!AJ42)</f>
        <v/>
      </c>
      <c r="M42" s="497" t="str">
        <f>IF(J42="","",'STEP 3 EE Comp'!BJ47)</f>
        <v/>
      </c>
      <c r="N42" s="69" t="str">
        <f t="shared" si="1"/>
        <v/>
      </c>
      <c r="R42" s="84" t="str">
        <f>IF('STEP 2 EE Data'!L42="Yes",IF('STEP 2 EE Data'!B42="","",'STEP 2 EE Data'!B42),"")</f>
        <v/>
      </c>
      <c r="S42" s="84" t="str">
        <f>IF(R42="","",'STEP 2 EE Data'!A42)</f>
        <v/>
      </c>
      <c r="T42" s="84" t="str">
        <f>IF(S42="","",'STEP 2 EE Data'!AJ42)</f>
        <v/>
      </c>
      <c r="U42" s="84" t="str">
        <f>IF(T42="","",'STEP 3 EE Comp'!BJ47)</f>
        <v/>
      </c>
      <c r="V42" s="69" t="str">
        <f t="shared" si="2"/>
        <v/>
      </c>
    </row>
    <row r="43" spans="1:22" x14ac:dyDescent="0.3">
      <c r="A43" s="623" t="str">
        <f>IF('STEP 2 EE Data'!L43="Yes","",IF('STEP 2 EE Data'!B43="","",IF('STEP 2 EE Data'!J43="Yes","",IF('STEP 2 EE Data'!AI43=0,"",'STEP 2 EE Data'!B43))))</f>
        <v/>
      </c>
      <c r="B43" s="93" t="str">
        <f>IF(A43="","",'STEP 2 EE Data'!A43)</f>
        <v/>
      </c>
      <c r="C43" s="624" t="str">
        <f>IF(A43="","",'STEP 2 EE Data'!AJ43)</f>
        <v/>
      </c>
      <c r="D43" s="369" t="str">
        <f>IF(A43="","",'STEP 3 EE Comp'!BJ48)</f>
        <v/>
      </c>
      <c r="E43" s="82" t="str">
        <f>IF(A43="","",'STEP 2 EE Data'!AK43)</f>
        <v/>
      </c>
      <c r="F43" s="69" t="str">
        <f t="shared" si="0"/>
        <v/>
      </c>
      <c r="J43" s="497" t="str">
        <f>IF('STEP 2 EE Data'!AI43=0,"",IF('STEP 2 EE Data'!L43="Yes","",IF('STEP 2 EE Data'!J43="Yes",IF('STEP 2 EE Data'!B43="","",'STEP 2 EE Data'!B43),"")))</f>
        <v/>
      </c>
      <c r="K43" s="497" t="str">
        <f>IF(J43="","",'STEP 2 EE Data'!A43)</f>
        <v/>
      </c>
      <c r="L43" s="210" t="str">
        <f>IF(J43="","",'STEP 2 EE Data'!AJ43)</f>
        <v/>
      </c>
      <c r="M43" s="497" t="str">
        <f>IF(J43="","",'STEP 3 EE Comp'!BJ48)</f>
        <v/>
      </c>
      <c r="N43" s="69" t="str">
        <f t="shared" si="1"/>
        <v/>
      </c>
      <c r="R43" s="84" t="str">
        <f>IF('STEP 2 EE Data'!L43="Yes",IF('STEP 2 EE Data'!B43="","",'STEP 2 EE Data'!B43),"")</f>
        <v/>
      </c>
      <c r="S43" s="84" t="str">
        <f>IF(R43="","",'STEP 2 EE Data'!A43)</f>
        <v/>
      </c>
      <c r="T43" s="84" t="str">
        <f>IF(S43="","",'STEP 2 EE Data'!AJ43)</f>
        <v/>
      </c>
      <c r="U43" s="84" t="str">
        <f>IF(T43="","",'STEP 3 EE Comp'!BJ48)</f>
        <v/>
      </c>
      <c r="V43" s="69" t="str">
        <f t="shared" si="2"/>
        <v/>
      </c>
    </row>
    <row r="44" spans="1:22" x14ac:dyDescent="0.3">
      <c r="A44" s="623" t="str">
        <f>IF('STEP 2 EE Data'!L44="Yes","",IF('STEP 2 EE Data'!B44="","",IF('STEP 2 EE Data'!J44="Yes","",IF('STEP 2 EE Data'!AI44=0,"",'STEP 2 EE Data'!B44))))</f>
        <v/>
      </c>
      <c r="B44" s="93" t="str">
        <f>IF(A44="","",'STEP 2 EE Data'!A44)</f>
        <v/>
      </c>
      <c r="C44" s="624" t="str">
        <f>IF(A44="","",'STEP 2 EE Data'!AJ44)</f>
        <v/>
      </c>
      <c r="D44" s="369" t="str">
        <f>IF(A44="","",'STEP 3 EE Comp'!BJ49)</f>
        <v/>
      </c>
      <c r="E44" s="82" t="str">
        <f>IF(A44="","",'STEP 2 EE Data'!AK44)</f>
        <v/>
      </c>
      <c r="F44" s="69" t="str">
        <f t="shared" si="0"/>
        <v/>
      </c>
      <c r="J44" s="497" t="str">
        <f>IF('STEP 2 EE Data'!AI44=0,"",IF('STEP 2 EE Data'!L44="Yes","",IF('STEP 2 EE Data'!J44="Yes",IF('STEP 2 EE Data'!B44="","",'STEP 2 EE Data'!B44),"")))</f>
        <v/>
      </c>
      <c r="K44" s="497" t="str">
        <f>IF(J44="","",'STEP 2 EE Data'!A44)</f>
        <v/>
      </c>
      <c r="L44" s="210" t="str">
        <f>IF(J44="","",'STEP 2 EE Data'!AJ44)</f>
        <v/>
      </c>
      <c r="M44" s="497" t="str">
        <f>IF(J44="","",'STEP 3 EE Comp'!BJ49)</f>
        <v/>
      </c>
      <c r="N44" s="69" t="str">
        <f t="shared" si="1"/>
        <v/>
      </c>
      <c r="R44" s="84" t="str">
        <f>IF('STEP 2 EE Data'!L44="Yes",IF('STEP 2 EE Data'!B44="","",'STEP 2 EE Data'!B44),"")</f>
        <v/>
      </c>
      <c r="S44" s="84" t="str">
        <f>IF(R44="","",'STEP 2 EE Data'!A44)</f>
        <v/>
      </c>
      <c r="T44" s="84" t="str">
        <f>IF(S44="","",'STEP 2 EE Data'!AJ44)</f>
        <v/>
      </c>
      <c r="U44" s="84" t="str">
        <f>IF(T44="","",'STEP 3 EE Comp'!BJ49)</f>
        <v/>
      </c>
      <c r="V44" s="69" t="str">
        <f t="shared" si="2"/>
        <v/>
      </c>
    </row>
    <row r="45" spans="1:22" x14ac:dyDescent="0.3">
      <c r="A45" s="623" t="str">
        <f>IF('STEP 2 EE Data'!L45="Yes","",IF('STEP 2 EE Data'!B45="","",IF('STEP 2 EE Data'!J45="Yes","",IF('STEP 2 EE Data'!AI45=0,"",'STEP 2 EE Data'!B45))))</f>
        <v/>
      </c>
      <c r="B45" s="93" t="str">
        <f>IF(A45="","",'STEP 2 EE Data'!A45)</f>
        <v/>
      </c>
      <c r="C45" s="624" t="str">
        <f>IF(A45="","",'STEP 2 EE Data'!AJ45)</f>
        <v/>
      </c>
      <c r="D45" s="369" t="str">
        <f>IF(A45="","",'STEP 3 EE Comp'!BJ50)</f>
        <v/>
      </c>
      <c r="E45" s="82" t="str">
        <f>IF(A45="","",'STEP 2 EE Data'!AK45)</f>
        <v/>
      </c>
      <c r="F45" s="69" t="str">
        <f t="shared" si="0"/>
        <v/>
      </c>
      <c r="J45" s="497" t="str">
        <f>IF('STEP 2 EE Data'!AI45=0,"",IF('STEP 2 EE Data'!L45="Yes","",IF('STEP 2 EE Data'!J45="Yes",IF('STEP 2 EE Data'!B45="","",'STEP 2 EE Data'!B45),"")))</f>
        <v/>
      </c>
      <c r="K45" s="497" t="str">
        <f>IF(J45="","",'STEP 2 EE Data'!A45)</f>
        <v/>
      </c>
      <c r="L45" s="210" t="str">
        <f>IF(J45="","",'STEP 2 EE Data'!AJ45)</f>
        <v/>
      </c>
      <c r="M45" s="497" t="str">
        <f>IF(J45="","",'STEP 3 EE Comp'!BJ50)</f>
        <v/>
      </c>
      <c r="N45" s="69" t="str">
        <f t="shared" si="1"/>
        <v/>
      </c>
      <c r="R45" s="84" t="str">
        <f>IF('STEP 2 EE Data'!L45="Yes",IF('STEP 2 EE Data'!B45="","",'STEP 2 EE Data'!B45),"")</f>
        <v/>
      </c>
      <c r="S45" s="84" t="str">
        <f>IF(R45="","",'STEP 2 EE Data'!A45)</f>
        <v/>
      </c>
      <c r="T45" s="84" t="str">
        <f>IF(S45="","",'STEP 2 EE Data'!AJ45)</f>
        <v/>
      </c>
      <c r="U45" s="84" t="str">
        <f>IF(T45="","",'STEP 3 EE Comp'!BJ50)</f>
        <v/>
      </c>
      <c r="V45" s="69" t="str">
        <f t="shared" si="2"/>
        <v/>
      </c>
    </row>
    <row r="46" spans="1:22" x14ac:dyDescent="0.3">
      <c r="A46" s="623" t="str">
        <f>IF('STEP 2 EE Data'!L46="Yes","",IF('STEP 2 EE Data'!B46="","",IF('STEP 2 EE Data'!J46="Yes","",IF('STEP 2 EE Data'!AI46=0,"",'STEP 2 EE Data'!B46))))</f>
        <v/>
      </c>
      <c r="B46" s="93" t="str">
        <f>IF(A46="","",'STEP 2 EE Data'!A46)</f>
        <v/>
      </c>
      <c r="C46" s="624" t="str">
        <f>IF(A46="","",'STEP 2 EE Data'!AJ46)</f>
        <v/>
      </c>
      <c r="D46" s="369" t="str">
        <f>IF(A46="","",'STEP 3 EE Comp'!BJ51)</f>
        <v/>
      </c>
      <c r="E46" s="82" t="str">
        <f>IF(A46="","",'STEP 2 EE Data'!AK46)</f>
        <v/>
      </c>
      <c r="F46" s="69" t="str">
        <f t="shared" si="0"/>
        <v/>
      </c>
      <c r="J46" s="497" t="str">
        <f>IF('STEP 2 EE Data'!AI46=0,"",IF('STEP 2 EE Data'!L46="Yes","",IF('STEP 2 EE Data'!J46="Yes",IF('STEP 2 EE Data'!B46="","",'STEP 2 EE Data'!B46),"")))</f>
        <v/>
      </c>
      <c r="K46" s="497" t="str">
        <f>IF(J46="","",'STEP 2 EE Data'!A46)</f>
        <v/>
      </c>
      <c r="L46" s="210" t="str">
        <f>IF(J46="","",'STEP 2 EE Data'!AJ46)</f>
        <v/>
      </c>
      <c r="M46" s="497" t="str">
        <f>IF(J46="","",'STEP 3 EE Comp'!BJ51)</f>
        <v/>
      </c>
      <c r="N46" s="69" t="str">
        <f t="shared" si="1"/>
        <v/>
      </c>
      <c r="R46" s="84" t="str">
        <f>IF('STEP 2 EE Data'!L46="Yes",IF('STEP 2 EE Data'!B46="","",'STEP 2 EE Data'!B46),"")</f>
        <v/>
      </c>
      <c r="S46" s="84" t="str">
        <f>IF(R46="","",'STEP 2 EE Data'!A46)</f>
        <v/>
      </c>
      <c r="T46" s="84" t="str">
        <f>IF(S46="","",'STEP 2 EE Data'!AJ46)</f>
        <v/>
      </c>
      <c r="U46" s="84" t="str">
        <f>IF(T46="","",'STEP 3 EE Comp'!BJ51)</f>
        <v/>
      </c>
      <c r="V46" s="69" t="str">
        <f t="shared" si="2"/>
        <v/>
      </c>
    </row>
    <row r="47" spans="1:22" x14ac:dyDescent="0.3">
      <c r="A47" s="623" t="str">
        <f>IF('STEP 2 EE Data'!L47="Yes","",IF('STEP 2 EE Data'!B47="","",IF('STEP 2 EE Data'!J47="Yes","",IF('STEP 2 EE Data'!AI47=0,"",'STEP 2 EE Data'!B47))))</f>
        <v/>
      </c>
      <c r="B47" s="93" t="str">
        <f>IF(A47="","",'STEP 2 EE Data'!A47)</f>
        <v/>
      </c>
      <c r="C47" s="624" t="str">
        <f>IF(A47="","",'STEP 2 EE Data'!AJ47)</f>
        <v/>
      </c>
      <c r="D47" s="369" t="str">
        <f>IF(A47="","",'STEP 3 EE Comp'!BJ52)</f>
        <v/>
      </c>
      <c r="E47" s="82" t="str">
        <f>IF(A47="","",'STEP 2 EE Data'!AK47)</f>
        <v/>
      </c>
      <c r="F47" s="69" t="str">
        <f t="shared" si="0"/>
        <v/>
      </c>
      <c r="J47" s="497" t="str">
        <f>IF('STEP 2 EE Data'!AI47=0,"",IF('STEP 2 EE Data'!L47="Yes","",IF('STEP 2 EE Data'!J47="Yes",IF('STEP 2 EE Data'!B47="","",'STEP 2 EE Data'!B47),"")))</f>
        <v/>
      </c>
      <c r="K47" s="497" t="str">
        <f>IF(J47="","",'STEP 2 EE Data'!A47)</f>
        <v/>
      </c>
      <c r="L47" s="210" t="str">
        <f>IF(J47="","",'STEP 2 EE Data'!AJ47)</f>
        <v/>
      </c>
      <c r="M47" s="497" t="str">
        <f>IF(J47="","",'STEP 3 EE Comp'!BJ52)</f>
        <v/>
      </c>
      <c r="N47" s="69" t="str">
        <f t="shared" si="1"/>
        <v/>
      </c>
      <c r="R47" s="84" t="str">
        <f>IF('STEP 2 EE Data'!L47="Yes",IF('STEP 2 EE Data'!B47="","",'STEP 2 EE Data'!B47),"")</f>
        <v/>
      </c>
      <c r="S47" s="84" t="str">
        <f>IF(R47="","",'STEP 2 EE Data'!A47)</f>
        <v/>
      </c>
      <c r="T47" s="84" t="str">
        <f>IF(S47="","",'STEP 2 EE Data'!AJ47)</f>
        <v/>
      </c>
      <c r="U47" s="84" t="str">
        <f>IF(T47="","",'STEP 3 EE Comp'!BJ52)</f>
        <v/>
      </c>
      <c r="V47" s="69" t="str">
        <f t="shared" si="2"/>
        <v/>
      </c>
    </row>
    <row r="48" spans="1:22" x14ac:dyDescent="0.3">
      <c r="A48" s="623" t="str">
        <f>IF('STEP 2 EE Data'!L48="Yes","",IF('STEP 2 EE Data'!B48="","",IF('STEP 2 EE Data'!J48="Yes","",IF('STEP 2 EE Data'!AI48=0,"",'STEP 2 EE Data'!B48))))</f>
        <v/>
      </c>
      <c r="B48" s="93" t="str">
        <f>IF(A48="","",'STEP 2 EE Data'!A48)</f>
        <v/>
      </c>
      <c r="C48" s="624" t="str">
        <f>IF(A48="","",'STEP 2 EE Data'!AJ48)</f>
        <v/>
      </c>
      <c r="D48" s="369" t="str">
        <f>IF(A48="","",'STEP 3 EE Comp'!BJ53)</f>
        <v/>
      </c>
      <c r="E48" s="82" t="str">
        <f>IF(A48="","",'STEP 2 EE Data'!AK48)</f>
        <v/>
      </c>
      <c r="F48" s="69" t="str">
        <f t="shared" si="0"/>
        <v/>
      </c>
      <c r="J48" s="497" t="str">
        <f>IF('STEP 2 EE Data'!AI48=0,"",IF('STEP 2 EE Data'!L48="Yes","",IF('STEP 2 EE Data'!J48="Yes",IF('STEP 2 EE Data'!B48="","",'STEP 2 EE Data'!B48),"")))</f>
        <v/>
      </c>
      <c r="K48" s="497" t="str">
        <f>IF(J48="","",'STEP 2 EE Data'!A48)</f>
        <v/>
      </c>
      <c r="L48" s="210" t="str">
        <f>IF(J48="","",'STEP 2 EE Data'!AJ48)</f>
        <v/>
      </c>
      <c r="M48" s="497" t="str">
        <f>IF(J48="","",'STEP 3 EE Comp'!BJ53)</f>
        <v/>
      </c>
      <c r="N48" s="69" t="str">
        <f t="shared" si="1"/>
        <v/>
      </c>
      <c r="R48" s="84" t="str">
        <f>IF('STEP 2 EE Data'!L48="Yes",IF('STEP 2 EE Data'!B48="","",'STEP 2 EE Data'!B48),"")</f>
        <v/>
      </c>
      <c r="S48" s="84" t="str">
        <f>IF(R48="","",'STEP 2 EE Data'!A48)</f>
        <v/>
      </c>
      <c r="T48" s="84" t="str">
        <f>IF(S48="","",'STEP 2 EE Data'!AJ48)</f>
        <v/>
      </c>
      <c r="U48" s="84" t="str">
        <f>IF(T48="","",'STEP 3 EE Comp'!BJ53)</f>
        <v/>
      </c>
      <c r="V48" s="69" t="str">
        <f t="shared" si="2"/>
        <v/>
      </c>
    </row>
    <row r="49" spans="1:22" x14ac:dyDescent="0.3">
      <c r="A49" s="623" t="str">
        <f>IF('STEP 2 EE Data'!L49="Yes","",IF('STEP 2 EE Data'!B49="","",IF('STEP 2 EE Data'!J49="Yes","",IF('STEP 2 EE Data'!AI49=0,"",'STEP 2 EE Data'!B49))))</f>
        <v/>
      </c>
      <c r="B49" s="93" t="str">
        <f>IF(A49="","",'STEP 2 EE Data'!A49)</f>
        <v/>
      </c>
      <c r="C49" s="624" t="str">
        <f>IF(A49="","",'STEP 2 EE Data'!AJ49)</f>
        <v/>
      </c>
      <c r="D49" s="369" t="str">
        <f>IF(A49="","",'STEP 3 EE Comp'!BJ54)</f>
        <v/>
      </c>
      <c r="E49" s="82" t="str">
        <f>IF(A49="","",'STEP 2 EE Data'!AK49)</f>
        <v/>
      </c>
      <c r="F49" s="69" t="str">
        <f t="shared" si="0"/>
        <v/>
      </c>
      <c r="J49" s="497" t="str">
        <f>IF('STEP 2 EE Data'!AI49=0,"",IF('STEP 2 EE Data'!L49="Yes","",IF('STEP 2 EE Data'!J49="Yes",IF('STEP 2 EE Data'!B49="","",'STEP 2 EE Data'!B49),"")))</f>
        <v/>
      </c>
      <c r="K49" s="497" t="str">
        <f>IF(J49="","",'STEP 2 EE Data'!A49)</f>
        <v/>
      </c>
      <c r="L49" s="210" t="str">
        <f>IF(J49="","",'STEP 2 EE Data'!AJ49)</f>
        <v/>
      </c>
      <c r="M49" s="497" t="str">
        <f>IF(J49="","",'STEP 3 EE Comp'!BJ54)</f>
        <v/>
      </c>
      <c r="N49" s="69" t="str">
        <f t="shared" si="1"/>
        <v/>
      </c>
      <c r="R49" s="84" t="str">
        <f>IF('STEP 2 EE Data'!L49="Yes",IF('STEP 2 EE Data'!B49="","",'STEP 2 EE Data'!B49),"")</f>
        <v/>
      </c>
      <c r="S49" s="84" t="str">
        <f>IF(R49="","",'STEP 2 EE Data'!A49)</f>
        <v/>
      </c>
      <c r="T49" s="84" t="str">
        <f>IF(S49="","",'STEP 2 EE Data'!AJ49)</f>
        <v/>
      </c>
      <c r="U49" s="84" t="str">
        <f>IF(T49="","",'STEP 3 EE Comp'!BJ54)</f>
        <v/>
      </c>
      <c r="V49" s="69" t="str">
        <f t="shared" si="2"/>
        <v/>
      </c>
    </row>
    <row r="50" spans="1:22" x14ac:dyDescent="0.3">
      <c r="A50" s="623" t="str">
        <f>IF('STEP 2 EE Data'!L50="Yes","",IF('STEP 2 EE Data'!B50="","",IF('STEP 2 EE Data'!J50="Yes","",IF('STEP 2 EE Data'!AI50=0,"",'STEP 2 EE Data'!B50))))</f>
        <v/>
      </c>
      <c r="B50" s="93" t="str">
        <f>IF(A50="","",'STEP 2 EE Data'!A50)</f>
        <v/>
      </c>
      <c r="C50" s="624" t="str">
        <f>IF(A50="","",'STEP 2 EE Data'!AJ50)</f>
        <v/>
      </c>
      <c r="D50" s="369" t="str">
        <f>IF(A50="","",'STEP 3 EE Comp'!BJ55)</f>
        <v/>
      </c>
      <c r="E50" s="82" t="str">
        <f>IF(A50="","",'STEP 2 EE Data'!AK50)</f>
        <v/>
      </c>
      <c r="F50" s="69" t="str">
        <f t="shared" si="0"/>
        <v/>
      </c>
      <c r="J50" s="497" t="str">
        <f>IF('STEP 2 EE Data'!AI50=0,"",IF('STEP 2 EE Data'!L50="Yes","",IF('STEP 2 EE Data'!J50="Yes",IF('STEP 2 EE Data'!B50="","",'STEP 2 EE Data'!B50),"")))</f>
        <v/>
      </c>
      <c r="K50" s="497" t="str">
        <f>IF(J50="","",'STEP 2 EE Data'!A50)</f>
        <v/>
      </c>
      <c r="L50" s="210" t="str">
        <f>IF(J50="","",'STEP 2 EE Data'!AJ50)</f>
        <v/>
      </c>
      <c r="M50" s="497" t="str">
        <f>IF(J50="","",'STEP 3 EE Comp'!BJ55)</f>
        <v/>
      </c>
      <c r="N50" s="69" t="str">
        <f t="shared" si="1"/>
        <v/>
      </c>
      <c r="R50" s="84" t="str">
        <f>IF('STEP 2 EE Data'!L50="Yes",IF('STEP 2 EE Data'!B50="","",'STEP 2 EE Data'!B50),"")</f>
        <v/>
      </c>
      <c r="S50" s="84" t="str">
        <f>IF(R50="","",'STEP 2 EE Data'!A50)</f>
        <v/>
      </c>
      <c r="T50" s="84" t="str">
        <f>IF(S50="","",'STEP 2 EE Data'!AJ50)</f>
        <v/>
      </c>
      <c r="U50" s="84" t="str">
        <f>IF(T50="","",'STEP 3 EE Comp'!BJ55)</f>
        <v/>
      </c>
      <c r="V50" s="69" t="str">
        <f t="shared" si="2"/>
        <v/>
      </c>
    </row>
    <row r="51" spans="1:22" x14ac:dyDescent="0.3">
      <c r="A51" s="623" t="str">
        <f>IF('STEP 2 EE Data'!L51="Yes","",IF('STEP 2 EE Data'!B51="","",IF('STEP 2 EE Data'!J51="Yes","",IF('STEP 2 EE Data'!AI51=0,"",'STEP 2 EE Data'!B51))))</f>
        <v/>
      </c>
      <c r="B51" s="93" t="str">
        <f>IF(A51="","",'STEP 2 EE Data'!A51)</f>
        <v/>
      </c>
      <c r="C51" s="624" t="str">
        <f>IF(A51="","",'STEP 2 EE Data'!AJ51)</f>
        <v/>
      </c>
      <c r="D51" s="369" t="str">
        <f>IF(A51="","",'STEP 3 EE Comp'!BJ56)</f>
        <v/>
      </c>
      <c r="E51" s="82" t="str">
        <f>IF(A51="","",'STEP 2 EE Data'!AK51)</f>
        <v/>
      </c>
      <c r="F51" s="69" t="str">
        <f t="shared" si="0"/>
        <v/>
      </c>
      <c r="J51" s="497" t="str">
        <f>IF('STEP 2 EE Data'!AI51=0,"",IF('STEP 2 EE Data'!L51="Yes","",IF('STEP 2 EE Data'!J51="Yes",IF('STEP 2 EE Data'!B51="","",'STEP 2 EE Data'!B51),"")))</f>
        <v/>
      </c>
      <c r="K51" s="497" t="str">
        <f>IF(J51="","",'STEP 2 EE Data'!A51)</f>
        <v/>
      </c>
      <c r="L51" s="210" t="str">
        <f>IF(J51="","",'STEP 2 EE Data'!AJ51)</f>
        <v/>
      </c>
      <c r="M51" s="497" t="str">
        <f>IF(J51="","",'STEP 3 EE Comp'!BJ56)</f>
        <v/>
      </c>
      <c r="N51" s="69" t="str">
        <f t="shared" si="1"/>
        <v/>
      </c>
      <c r="R51" s="84" t="str">
        <f>IF('STEP 2 EE Data'!L51="Yes",IF('STEP 2 EE Data'!B51="","",'STEP 2 EE Data'!B51),"")</f>
        <v/>
      </c>
      <c r="S51" s="84" t="str">
        <f>IF(R51="","",'STEP 2 EE Data'!A51)</f>
        <v/>
      </c>
      <c r="T51" s="84" t="str">
        <f>IF(S51="","",'STEP 2 EE Data'!AJ51)</f>
        <v/>
      </c>
      <c r="U51" s="84" t="str">
        <f>IF(T51="","",'STEP 3 EE Comp'!BJ56)</f>
        <v/>
      </c>
      <c r="V51" s="69" t="str">
        <f t="shared" si="2"/>
        <v/>
      </c>
    </row>
    <row r="52" spans="1:22" x14ac:dyDescent="0.3">
      <c r="A52" s="623" t="str">
        <f>IF('STEP 2 EE Data'!L52="Yes","",IF('STEP 2 EE Data'!B52="","",IF('STEP 2 EE Data'!J52="Yes","",IF('STEP 2 EE Data'!AI52=0,"",'STEP 2 EE Data'!B52))))</f>
        <v/>
      </c>
      <c r="B52" s="93" t="str">
        <f>IF(A52="","",'STEP 2 EE Data'!A52)</f>
        <v/>
      </c>
      <c r="C52" s="624" t="str">
        <f>IF(A52="","",'STEP 2 EE Data'!AJ52)</f>
        <v/>
      </c>
      <c r="D52" s="369" t="str">
        <f>IF(A52="","",'STEP 3 EE Comp'!BJ57)</f>
        <v/>
      </c>
      <c r="E52" s="82" t="str">
        <f>IF(A52="","",'STEP 2 EE Data'!AK52)</f>
        <v/>
      </c>
      <c r="F52" s="69" t="str">
        <f t="shared" si="0"/>
        <v/>
      </c>
      <c r="J52" s="497" t="str">
        <f>IF('STEP 2 EE Data'!AI52=0,"",IF('STEP 2 EE Data'!L52="Yes","",IF('STEP 2 EE Data'!J52="Yes",IF('STEP 2 EE Data'!B52="","",'STEP 2 EE Data'!B52),"")))</f>
        <v/>
      </c>
      <c r="K52" s="497" t="str">
        <f>IF(J52="","",'STEP 2 EE Data'!A52)</f>
        <v/>
      </c>
      <c r="L52" s="210" t="str">
        <f>IF(J52="","",'STEP 2 EE Data'!AJ52)</f>
        <v/>
      </c>
      <c r="M52" s="497" t="str">
        <f>IF(J52="","",'STEP 3 EE Comp'!BJ57)</f>
        <v/>
      </c>
      <c r="N52" s="69" t="str">
        <f t="shared" si="1"/>
        <v/>
      </c>
      <c r="R52" s="84" t="str">
        <f>IF('STEP 2 EE Data'!L52="Yes",IF('STEP 2 EE Data'!B52="","",'STEP 2 EE Data'!B52),"")</f>
        <v/>
      </c>
      <c r="S52" s="84" t="str">
        <f>IF(R52="","",'STEP 2 EE Data'!A52)</f>
        <v/>
      </c>
      <c r="T52" s="84" t="str">
        <f>IF(S52="","",'STEP 2 EE Data'!AJ52)</f>
        <v/>
      </c>
      <c r="U52" s="84" t="str">
        <f>IF(T52="","",'STEP 3 EE Comp'!BJ57)</f>
        <v/>
      </c>
      <c r="V52" s="69" t="str">
        <f t="shared" si="2"/>
        <v/>
      </c>
    </row>
    <row r="53" spans="1:22" x14ac:dyDescent="0.3">
      <c r="A53" s="623" t="str">
        <f>IF('STEP 2 EE Data'!L53="Yes","",IF('STEP 2 EE Data'!B53="","",IF('STEP 2 EE Data'!J53="Yes","",IF('STEP 2 EE Data'!AI53=0,"",'STEP 2 EE Data'!B53))))</f>
        <v/>
      </c>
      <c r="B53" s="93" t="str">
        <f>IF(A53="","",'STEP 2 EE Data'!A53)</f>
        <v/>
      </c>
      <c r="C53" s="624" t="str">
        <f>IF(A53="","",'STEP 2 EE Data'!AJ53)</f>
        <v/>
      </c>
      <c r="D53" s="369" t="str">
        <f>IF(A53="","",'STEP 3 EE Comp'!BJ58)</f>
        <v/>
      </c>
      <c r="E53" s="82" t="str">
        <f>IF(A53="","",'STEP 2 EE Data'!AK53)</f>
        <v/>
      </c>
      <c r="F53" s="69" t="str">
        <f t="shared" si="0"/>
        <v/>
      </c>
      <c r="J53" s="497" t="str">
        <f>IF('STEP 2 EE Data'!AI53=0,"",IF('STEP 2 EE Data'!L53="Yes","",IF('STEP 2 EE Data'!J53="Yes",IF('STEP 2 EE Data'!B53="","",'STEP 2 EE Data'!B53),"")))</f>
        <v/>
      </c>
      <c r="K53" s="497" t="str">
        <f>IF(J53="","",'STEP 2 EE Data'!A53)</f>
        <v/>
      </c>
      <c r="L53" s="210" t="str">
        <f>IF(J53="","",'STEP 2 EE Data'!AJ53)</f>
        <v/>
      </c>
      <c r="M53" s="497" t="str">
        <f>IF(J53="","",'STEP 3 EE Comp'!BJ58)</f>
        <v/>
      </c>
      <c r="N53" s="69" t="str">
        <f t="shared" si="1"/>
        <v/>
      </c>
      <c r="R53" s="84" t="str">
        <f>IF('STEP 2 EE Data'!L53="Yes",IF('STEP 2 EE Data'!B53="","",'STEP 2 EE Data'!B53),"")</f>
        <v/>
      </c>
      <c r="S53" s="84" t="str">
        <f>IF(R53="","",'STEP 2 EE Data'!A53)</f>
        <v/>
      </c>
      <c r="T53" s="84" t="str">
        <f>IF(S53="","",'STEP 2 EE Data'!AJ53)</f>
        <v/>
      </c>
      <c r="U53" s="84" t="str">
        <f>IF(T53="","",'STEP 3 EE Comp'!BJ58)</f>
        <v/>
      </c>
      <c r="V53" s="69" t="str">
        <f t="shared" si="2"/>
        <v/>
      </c>
    </row>
    <row r="54" spans="1:22" x14ac:dyDescent="0.3">
      <c r="A54" s="623" t="str">
        <f>IF('STEP 2 EE Data'!L54="Yes","",IF('STEP 2 EE Data'!B54="","",IF('STEP 2 EE Data'!J54="Yes","",IF('STEP 2 EE Data'!AI54=0,"",'STEP 2 EE Data'!B54))))</f>
        <v/>
      </c>
      <c r="B54" s="93" t="str">
        <f>IF(A54="","",'STEP 2 EE Data'!A54)</f>
        <v/>
      </c>
      <c r="C54" s="624" t="str">
        <f>IF(A54="","",'STEP 2 EE Data'!AJ54)</f>
        <v/>
      </c>
      <c r="D54" s="369" t="str">
        <f>IF(A54="","",'STEP 3 EE Comp'!BJ59)</f>
        <v/>
      </c>
      <c r="E54" s="82" t="str">
        <f>IF(A54="","",'STEP 2 EE Data'!AK54)</f>
        <v/>
      </c>
      <c r="F54" s="69" t="str">
        <f t="shared" si="0"/>
        <v/>
      </c>
      <c r="J54" s="497" t="str">
        <f>IF('STEP 2 EE Data'!AI54=0,"",IF('STEP 2 EE Data'!L54="Yes","",IF('STEP 2 EE Data'!J54="Yes",IF('STEP 2 EE Data'!B54="","",'STEP 2 EE Data'!B54),"")))</f>
        <v/>
      </c>
      <c r="K54" s="497" t="str">
        <f>IF(J54="","",'STEP 2 EE Data'!A54)</f>
        <v/>
      </c>
      <c r="L54" s="210" t="str">
        <f>IF(J54="","",'STEP 2 EE Data'!AJ54)</f>
        <v/>
      </c>
      <c r="M54" s="497" t="str">
        <f>IF(J54="","",'STEP 3 EE Comp'!BJ59)</f>
        <v/>
      </c>
      <c r="N54" s="69" t="str">
        <f t="shared" si="1"/>
        <v/>
      </c>
      <c r="R54" s="84" t="str">
        <f>IF('STEP 2 EE Data'!L54="Yes",IF('STEP 2 EE Data'!B54="","",'STEP 2 EE Data'!B54),"")</f>
        <v/>
      </c>
      <c r="S54" s="84" t="str">
        <f>IF(R54="","",'STEP 2 EE Data'!A54)</f>
        <v/>
      </c>
      <c r="T54" s="84" t="str">
        <f>IF(S54="","",'STEP 2 EE Data'!AJ54)</f>
        <v/>
      </c>
      <c r="U54" s="84" t="str">
        <f>IF(T54="","",'STEP 3 EE Comp'!BJ59)</f>
        <v/>
      </c>
      <c r="V54" s="69" t="str">
        <f t="shared" si="2"/>
        <v/>
      </c>
    </row>
    <row r="55" spans="1:22" x14ac:dyDescent="0.3">
      <c r="A55" s="623" t="str">
        <f>IF('STEP 2 EE Data'!L55="Yes","",IF('STEP 2 EE Data'!B55="","",IF('STEP 2 EE Data'!J55="Yes","",IF('STEP 2 EE Data'!AI55=0,"",'STEP 2 EE Data'!B55))))</f>
        <v/>
      </c>
      <c r="B55" s="93" t="str">
        <f>IF(A55="","",'STEP 2 EE Data'!A55)</f>
        <v/>
      </c>
      <c r="C55" s="624" t="str">
        <f>IF(A55="","",'STEP 2 EE Data'!AJ55)</f>
        <v/>
      </c>
      <c r="D55" s="369" t="str">
        <f>IF(A55="","",'STEP 3 EE Comp'!BJ60)</f>
        <v/>
      </c>
      <c r="E55" s="82" t="str">
        <f>IF(A55="","",'STEP 2 EE Data'!AK55)</f>
        <v/>
      </c>
      <c r="F55" s="69" t="str">
        <f t="shared" si="0"/>
        <v/>
      </c>
      <c r="J55" s="497" t="str">
        <f>IF('STEP 2 EE Data'!AI55=0,"",IF('STEP 2 EE Data'!L55="Yes","",IF('STEP 2 EE Data'!J55="Yes",IF('STEP 2 EE Data'!B55="","",'STEP 2 EE Data'!B55),"")))</f>
        <v/>
      </c>
      <c r="K55" s="497" t="str">
        <f>IF(J55="","",'STEP 2 EE Data'!A55)</f>
        <v/>
      </c>
      <c r="L55" s="210" t="str">
        <f>IF(J55="","",'STEP 2 EE Data'!AJ55)</f>
        <v/>
      </c>
      <c r="M55" s="497" t="str">
        <f>IF(J55="","",'STEP 3 EE Comp'!BJ60)</f>
        <v/>
      </c>
      <c r="N55" s="69" t="str">
        <f t="shared" si="1"/>
        <v/>
      </c>
      <c r="R55" s="84" t="str">
        <f>IF('STEP 2 EE Data'!L55="Yes",IF('STEP 2 EE Data'!B55="","",'STEP 2 EE Data'!B55),"")</f>
        <v/>
      </c>
      <c r="S55" s="84" t="str">
        <f>IF(R55="","",'STEP 2 EE Data'!A55)</f>
        <v/>
      </c>
      <c r="T55" s="84" t="str">
        <f>IF(S55="","",'STEP 2 EE Data'!AJ55)</f>
        <v/>
      </c>
      <c r="U55" s="84" t="str">
        <f>IF(T55="","",'STEP 3 EE Comp'!BJ60)</f>
        <v/>
      </c>
      <c r="V55" s="69" t="str">
        <f t="shared" si="2"/>
        <v/>
      </c>
    </row>
    <row r="56" spans="1:22" x14ac:dyDescent="0.3">
      <c r="A56" s="623" t="str">
        <f>IF('STEP 2 EE Data'!L56="Yes","",IF('STEP 2 EE Data'!B56="","",IF('STEP 2 EE Data'!J56="Yes","",IF('STEP 2 EE Data'!AI56=0,"",'STEP 2 EE Data'!B56))))</f>
        <v/>
      </c>
      <c r="B56" s="93" t="str">
        <f>IF(A56="","",'STEP 2 EE Data'!A56)</f>
        <v/>
      </c>
      <c r="C56" s="624" t="str">
        <f>IF(A56="","",'STEP 2 EE Data'!AJ56)</f>
        <v/>
      </c>
      <c r="D56" s="369" t="str">
        <f>IF(A56="","",'STEP 3 EE Comp'!BJ61)</f>
        <v/>
      </c>
      <c r="E56" s="82" t="str">
        <f>IF(A56="","",'STEP 2 EE Data'!AK56)</f>
        <v/>
      </c>
      <c r="F56" s="69" t="str">
        <f t="shared" si="0"/>
        <v/>
      </c>
      <c r="J56" s="497" t="str">
        <f>IF('STEP 2 EE Data'!AI56=0,"",IF('STEP 2 EE Data'!L56="Yes","",IF('STEP 2 EE Data'!J56="Yes",IF('STEP 2 EE Data'!B56="","",'STEP 2 EE Data'!B56),"")))</f>
        <v/>
      </c>
      <c r="K56" s="497" t="str">
        <f>IF(J56="","",'STEP 2 EE Data'!A56)</f>
        <v/>
      </c>
      <c r="L56" s="210" t="str">
        <f>IF(J56="","",'STEP 2 EE Data'!AJ56)</f>
        <v/>
      </c>
      <c r="M56" s="497" t="str">
        <f>IF(J56="","",'STEP 3 EE Comp'!BJ61)</f>
        <v/>
      </c>
      <c r="N56" s="69" t="str">
        <f t="shared" si="1"/>
        <v/>
      </c>
      <c r="R56" s="84" t="str">
        <f>IF('STEP 2 EE Data'!L56="Yes",IF('STEP 2 EE Data'!B56="","",'STEP 2 EE Data'!B56),"")</f>
        <v/>
      </c>
      <c r="S56" s="84" t="str">
        <f>IF(R56="","",'STEP 2 EE Data'!A56)</f>
        <v/>
      </c>
      <c r="T56" s="84" t="str">
        <f>IF(S56="","",'STEP 2 EE Data'!AJ56)</f>
        <v/>
      </c>
      <c r="U56" s="84" t="str">
        <f>IF(T56="","",'STEP 3 EE Comp'!BJ61)</f>
        <v/>
      </c>
      <c r="V56" s="69" t="str">
        <f t="shared" si="2"/>
        <v/>
      </c>
    </row>
    <row r="57" spans="1:22" x14ac:dyDescent="0.3">
      <c r="A57" s="623" t="str">
        <f>IF('STEP 2 EE Data'!L57="Yes","",IF('STEP 2 EE Data'!B57="","",IF('STEP 2 EE Data'!J57="Yes","",IF('STEP 2 EE Data'!AI57=0,"",'STEP 2 EE Data'!B57))))</f>
        <v/>
      </c>
      <c r="B57" s="93" t="str">
        <f>IF(A57="","",'STEP 2 EE Data'!A57)</f>
        <v/>
      </c>
      <c r="C57" s="624" t="str">
        <f>IF(A57="","",'STEP 2 EE Data'!AJ57)</f>
        <v/>
      </c>
      <c r="D57" s="369" t="str">
        <f>IF(A57="","",'STEP 3 EE Comp'!BJ62)</f>
        <v/>
      </c>
      <c r="E57" s="82" t="str">
        <f>IF(A57="","",'STEP 2 EE Data'!AK57)</f>
        <v/>
      </c>
      <c r="F57" s="69" t="str">
        <f t="shared" si="0"/>
        <v/>
      </c>
      <c r="J57" s="497" t="str">
        <f>IF('STEP 2 EE Data'!AI57=0,"",IF('STEP 2 EE Data'!L57="Yes","",IF('STEP 2 EE Data'!J57="Yes",IF('STEP 2 EE Data'!B57="","",'STEP 2 EE Data'!B57),"")))</f>
        <v/>
      </c>
      <c r="K57" s="497" t="str">
        <f>IF(J57="","",'STEP 2 EE Data'!A57)</f>
        <v/>
      </c>
      <c r="L57" s="210" t="str">
        <f>IF(J57="","",'STEP 2 EE Data'!AJ57)</f>
        <v/>
      </c>
      <c r="M57" s="497" t="str">
        <f>IF(J57="","",'STEP 3 EE Comp'!BJ62)</f>
        <v/>
      </c>
      <c r="N57" s="69" t="str">
        <f t="shared" si="1"/>
        <v/>
      </c>
      <c r="R57" s="84" t="str">
        <f>IF('STEP 2 EE Data'!L57="Yes",IF('STEP 2 EE Data'!B57="","",'STEP 2 EE Data'!B57),"")</f>
        <v/>
      </c>
      <c r="S57" s="84" t="str">
        <f>IF(R57="","",'STEP 2 EE Data'!A57)</f>
        <v/>
      </c>
      <c r="T57" s="84" t="str">
        <f>IF(S57="","",'STEP 2 EE Data'!AJ57)</f>
        <v/>
      </c>
      <c r="U57" s="84" t="str">
        <f>IF(T57="","",'STEP 3 EE Comp'!BJ62)</f>
        <v/>
      </c>
      <c r="V57" s="69" t="str">
        <f t="shared" si="2"/>
        <v/>
      </c>
    </row>
    <row r="58" spans="1:22" x14ac:dyDescent="0.3">
      <c r="A58" s="623" t="str">
        <f>IF('STEP 2 EE Data'!L58="Yes","",IF('STEP 2 EE Data'!B58="","",IF('STEP 2 EE Data'!J58="Yes","",IF('STEP 2 EE Data'!AI58=0,"",'STEP 2 EE Data'!B58))))</f>
        <v/>
      </c>
      <c r="B58" s="93" t="str">
        <f>IF(A58="","",'STEP 2 EE Data'!A58)</f>
        <v/>
      </c>
      <c r="C58" s="624" t="str">
        <f>IF(A58="","",'STEP 2 EE Data'!AJ58)</f>
        <v/>
      </c>
      <c r="D58" s="369" t="str">
        <f>IF(A58="","",'STEP 3 EE Comp'!BJ63)</f>
        <v/>
      </c>
      <c r="E58" s="82" t="str">
        <f>IF(A58="","",'STEP 2 EE Data'!AK58)</f>
        <v/>
      </c>
      <c r="F58" s="69" t="str">
        <f t="shared" si="0"/>
        <v/>
      </c>
      <c r="J58" s="497" t="str">
        <f>IF('STEP 2 EE Data'!AI58=0,"",IF('STEP 2 EE Data'!L58="Yes","",IF('STEP 2 EE Data'!J58="Yes",IF('STEP 2 EE Data'!B58="","",'STEP 2 EE Data'!B58),"")))</f>
        <v/>
      </c>
      <c r="K58" s="497" t="str">
        <f>IF(J58="","",'STEP 2 EE Data'!A58)</f>
        <v/>
      </c>
      <c r="L58" s="210" t="str">
        <f>IF(J58="","",'STEP 2 EE Data'!AJ58)</f>
        <v/>
      </c>
      <c r="M58" s="497" t="str">
        <f>IF(J58="","",'STEP 3 EE Comp'!BJ63)</f>
        <v/>
      </c>
      <c r="N58" s="69" t="str">
        <f t="shared" si="1"/>
        <v/>
      </c>
      <c r="R58" s="84" t="str">
        <f>IF('STEP 2 EE Data'!L58="Yes",IF('STEP 2 EE Data'!B58="","",'STEP 2 EE Data'!B58),"")</f>
        <v/>
      </c>
      <c r="S58" s="84" t="str">
        <f>IF(R58="","",'STEP 2 EE Data'!A58)</f>
        <v/>
      </c>
      <c r="T58" s="84" t="str">
        <f>IF(S58="","",'STEP 2 EE Data'!AJ58)</f>
        <v/>
      </c>
      <c r="U58" s="84" t="str">
        <f>IF(T58="","",'STEP 3 EE Comp'!BJ63)</f>
        <v/>
      </c>
      <c r="V58" s="69" t="str">
        <f t="shared" si="2"/>
        <v/>
      </c>
    </row>
    <row r="59" spans="1:22" x14ac:dyDescent="0.3">
      <c r="A59" s="623" t="str">
        <f>IF('STEP 2 EE Data'!L59="Yes","",IF('STEP 2 EE Data'!B59="","",IF('STEP 2 EE Data'!J59="Yes","",IF('STEP 2 EE Data'!AI59=0,"",'STEP 2 EE Data'!B59))))</f>
        <v/>
      </c>
      <c r="B59" s="93" t="str">
        <f>IF(A59="","",'STEP 2 EE Data'!A59)</f>
        <v/>
      </c>
      <c r="C59" s="624" t="str">
        <f>IF(A59="","",'STEP 2 EE Data'!AJ59)</f>
        <v/>
      </c>
      <c r="D59" s="369" t="str">
        <f>IF(A59="","",'STEP 3 EE Comp'!BJ64)</f>
        <v/>
      </c>
      <c r="E59" s="82" t="str">
        <f>IF(A59="","",'STEP 2 EE Data'!AK59)</f>
        <v/>
      </c>
      <c r="F59" s="69" t="str">
        <f t="shared" si="0"/>
        <v/>
      </c>
      <c r="J59" s="497" t="str">
        <f>IF('STEP 2 EE Data'!AI59=0,"",IF('STEP 2 EE Data'!L59="Yes","",IF('STEP 2 EE Data'!J59="Yes",IF('STEP 2 EE Data'!B59="","",'STEP 2 EE Data'!B59),"")))</f>
        <v/>
      </c>
      <c r="K59" s="497" t="str">
        <f>IF(J59="","",'STEP 2 EE Data'!A59)</f>
        <v/>
      </c>
      <c r="L59" s="210" t="str">
        <f>IF(J59="","",'STEP 2 EE Data'!AJ59)</f>
        <v/>
      </c>
      <c r="M59" s="497" t="str">
        <f>IF(J59="","",'STEP 3 EE Comp'!BJ64)</f>
        <v/>
      </c>
      <c r="N59" s="69" t="str">
        <f t="shared" si="1"/>
        <v/>
      </c>
      <c r="R59" s="84" t="str">
        <f>IF('STEP 2 EE Data'!L59="Yes",IF('STEP 2 EE Data'!B59="","",'STEP 2 EE Data'!B59),"")</f>
        <v/>
      </c>
      <c r="S59" s="84" t="str">
        <f>IF(R59="","",'STEP 2 EE Data'!A59)</f>
        <v/>
      </c>
      <c r="T59" s="84" t="str">
        <f>IF(S59="","",'STEP 2 EE Data'!AJ59)</f>
        <v/>
      </c>
      <c r="U59" s="84" t="str">
        <f>IF(T59="","",'STEP 3 EE Comp'!BJ64)</f>
        <v/>
      </c>
      <c r="V59" s="69" t="str">
        <f t="shared" si="2"/>
        <v/>
      </c>
    </row>
    <row r="60" spans="1:22" x14ac:dyDescent="0.3">
      <c r="A60" s="623" t="str">
        <f>IF('STEP 2 EE Data'!L60="Yes","",IF('STEP 2 EE Data'!B60="","",IF('STEP 2 EE Data'!J60="Yes","",IF('STEP 2 EE Data'!AI60=0,"",'STEP 2 EE Data'!B60))))</f>
        <v/>
      </c>
      <c r="B60" s="93" t="str">
        <f>IF(A60="","",'STEP 2 EE Data'!A60)</f>
        <v/>
      </c>
      <c r="C60" s="624" t="str">
        <f>IF(A60="","",'STEP 2 EE Data'!AJ60)</f>
        <v/>
      </c>
      <c r="D60" s="369" t="str">
        <f>IF(A60="","",'STEP 3 EE Comp'!BJ65)</f>
        <v/>
      </c>
      <c r="E60" s="82" t="str">
        <f>IF(A60="","",'STEP 2 EE Data'!AK60)</f>
        <v/>
      </c>
      <c r="F60" s="69" t="str">
        <f t="shared" si="0"/>
        <v/>
      </c>
      <c r="J60" s="497" t="str">
        <f>IF('STEP 2 EE Data'!AI60=0,"",IF('STEP 2 EE Data'!L60="Yes","",IF('STEP 2 EE Data'!J60="Yes",IF('STEP 2 EE Data'!B60="","",'STEP 2 EE Data'!B60),"")))</f>
        <v/>
      </c>
      <c r="K60" s="497" t="str">
        <f>IF(J60="","",'STEP 2 EE Data'!A60)</f>
        <v/>
      </c>
      <c r="L60" s="210" t="str">
        <f>IF(J60="","",'STEP 2 EE Data'!AJ60)</f>
        <v/>
      </c>
      <c r="M60" s="497" t="str">
        <f>IF(J60="","",'STEP 3 EE Comp'!BJ65)</f>
        <v/>
      </c>
      <c r="N60" s="69" t="str">
        <f t="shared" si="1"/>
        <v/>
      </c>
      <c r="R60" s="84" t="str">
        <f>IF('STEP 2 EE Data'!L60="Yes",IF('STEP 2 EE Data'!B60="","",'STEP 2 EE Data'!B60),"")</f>
        <v/>
      </c>
      <c r="S60" s="84" t="str">
        <f>IF(R60="","",'STEP 2 EE Data'!A60)</f>
        <v/>
      </c>
      <c r="T60" s="84" t="str">
        <f>IF(S60="","",'STEP 2 EE Data'!AJ60)</f>
        <v/>
      </c>
      <c r="U60" s="84" t="str">
        <f>IF(T60="","",'STEP 3 EE Comp'!BJ65)</f>
        <v/>
      </c>
      <c r="V60" s="69" t="str">
        <f t="shared" si="2"/>
        <v/>
      </c>
    </row>
    <row r="61" spans="1:22" x14ac:dyDescent="0.3">
      <c r="A61" s="623" t="str">
        <f>IF('STEP 2 EE Data'!L61="Yes","",IF('STEP 2 EE Data'!B61="","",IF('STEP 2 EE Data'!J61="Yes","",IF('STEP 2 EE Data'!AI61=0,"",'STEP 2 EE Data'!B61))))</f>
        <v/>
      </c>
      <c r="B61" s="93" t="str">
        <f>IF(A61="","",'STEP 2 EE Data'!A61)</f>
        <v/>
      </c>
      <c r="C61" s="624" t="str">
        <f>IF(A61="","",'STEP 2 EE Data'!AJ61)</f>
        <v/>
      </c>
      <c r="D61" s="369" t="str">
        <f>IF(A61="","",'STEP 3 EE Comp'!BJ66)</f>
        <v/>
      </c>
      <c r="E61" s="82" t="str">
        <f>IF(A61="","",'STEP 2 EE Data'!AK61)</f>
        <v/>
      </c>
      <c r="F61" s="69" t="str">
        <f t="shared" si="0"/>
        <v/>
      </c>
      <c r="J61" s="497" t="str">
        <f>IF('STEP 2 EE Data'!AI61=0,"",IF('STEP 2 EE Data'!L61="Yes","",IF('STEP 2 EE Data'!J61="Yes",IF('STEP 2 EE Data'!B61="","",'STEP 2 EE Data'!B61),"")))</f>
        <v/>
      </c>
      <c r="K61" s="497" t="str">
        <f>IF(J61="","",'STEP 2 EE Data'!A61)</f>
        <v/>
      </c>
      <c r="L61" s="210" t="str">
        <f>IF(J61="","",'STEP 2 EE Data'!AJ61)</f>
        <v/>
      </c>
      <c r="M61" s="497" t="str">
        <f>IF(J61="","",'STEP 3 EE Comp'!BJ66)</f>
        <v/>
      </c>
      <c r="N61" s="69" t="str">
        <f t="shared" si="1"/>
        <v/>
      </c>
      <c r="R61" s="84" t="str">
        <f>IF('STEP 2 EE Data'!L61="Yes",IF('STEP 2 EE Data'!B61="","",'STEP 2 EE Data'!B61),"")</f>
        <v/>
      </c>
      <c r="S61" s="84" t="str">
        <f>IF(R61="","",'STEP 2 EE Data'!A61)</f>
        <v/>
      </c>
      <c r="T61" s="84" t="str">
        <f>IF(S61="","",'STEP 2 EE Data'!AJ61)</f>
        <v/>
      </c>
      <c r="U61" s="84" t="str">
        <f>IF(T61="","",'STEP 3 EE Comp'!BJ66)</f>
        <v/>
      </c>
      <c r="V61" s="69" t="str">
        <f t="shared" si="2"/>
        <v/>
      </c>
    </row>
    <row r="62" spans="1:22" x14ac:dyDescent="0.3">
      <c r="A62" s="623" t="str">
        <f>IF('STEP 2 EE Data'!L62="Yes","",IF('STEP 2 EE Data'!B62="","",IF('STEP 2 EE Data'!J62="Yes","",IF('STEP 2 EE Data'!AI62=0,"",'STEP 2 EE Data'!B62))))</f>
        <v/>
      </c>
      <c r="B62" s="93" t="str">
        <f>IF(A62="","",'STEP 2 EE Data'!A62)</f>
        <v/>
      </c>
      <c r="C62" s="624" t="str">
        <f>IF(A62="","",'STEP 2 EE Data'!AJ62)</f>
        <v/>
      </c>
      <c r="D62" s="369" t="str">
        <f>IF(A62="","",'STEP 3 EE Comp'!BJ67)</f>
        <v/>
      </c>
      <c r="E62" s="82" t="str">
        <f>IF(A62="","",'STEP 2 EE Data'!AK62)</f>
        <v/>
      </c>
      <c r="F62" s="69" t="str">
        <f t="shared" si="0"/>
        <v/>
      </c>
      <c r="J62" s="497" t="str">
        <f>IF('STEP 2 EE Data'!AI62=0,"",IF('STEP 2 EE Data'!L62="Yes","",IF('STEP 2 EE Data'!J62="Yes",IF('STEP 2 EE Data'!B62="","",'STEP 2 EE Data'!B62),"")))</f>
        <v/>
      </c>
      <c r="K62" s="497" t="str">
        <f>IF(J62="","",'STEP 2 EE Data'!A62)</f>
        <v/>
      </c>
      <c r="L62" s="210" t="str">
        <f>IF(J62="","",'STEP 2 EE Data'!AJ62)</f>
        <v/>
      </c>
      <c r="M62" s="497" t="str">
        <f>IF(J62="","",'STEP 3 EE Comp'!BJ67)</f>
        <v/>
      </c>
      <c r="N62" s="69" t="str">
        <f t="shared" si="1"/>
        <v/>
      </c>
      <c r="R62" s="84" t="str">
        <f>IF('STEP 2 EE Data'!L62="Yes",IF('STEP 2 EE Data'!B62="","",'STEP 2 EE Data'!B62),"")</f>
        <v/>
      </c>
      <c r="S62" s="84" t="str">
        <f>IF(R62="","",'STEP 2 EE Data'!A62)</f>
        <v/>
      </c>
      <c r="T62" s="84" t="str">
        <f>IF(S62="","",'STEP 2 EE Data'!AJ62)</f>
        <v/>
      </c>
      <c r="U62" s="84" t="str">
        <f>IF(T62="","",'STEP 3 EE Comp'!BJ67)</f>
        <v/>
      </c>
      <c r="V62" s="69" t="str">
        <f t="shared" si="2"/>
        <v/>
      </c>
    </row>
    <row r="63" spans="1:22" x14ac:dyDescent="0.3">
      <c r="A63" s="623" t="str">
        <f>IF('STEP 2 EE Data'!L63="Yes","",IF('STEP 2 EE Data'!B63="","",IF('STEP 2 EE Data'!J63="Yes","",IF('STEP 2 EE Data'!AI63=0,"",'STEP 2 EE Data'!B63))))</f>
        <v/>
      </c>
      <c r="B63" s="93" t="str">
        <f>IF(A63="","",'STEP 2 EE Data'!A63)</f>
        <v/>
      </c>
      <c r="C63" s="624" t="str">
        <f>IF(A63="","",'STEP 2 EE Data'!AJ63)</f>
        <v/>
      </c>
      <c r="D63" s="369" t="str">
        <f>IF(A63="","",'STEP 3 EE Comp'!BJ68)</f>
        <v/>
      </c>
      <c r="E63" s="82" t="str">
        <f>IF(A63="","",'STEP 2 EE Data'!AK63)</f>
        <v/>
      </c>
      <c r="F63" s="69" t="str">
        <f t="shared" si="0"/>
        <v/>
      </c>
      <c r="J63" s="497" t="str">
        <f>IF('STEP 2 EE Data'!AI63=0,"",IF('STEP 2 EE Data'!L63="Yes","",IF('STEP 2 EE Data'!J63="Yes",IF('STEP 2 EE Data'!B63="","",'STEP 2 EE Data'!B63),"")))</f>
        <v/>
      </c>
      <c r="K63" s="497" t="str">
        <f>IF(J63="","",'STEP 2 EE Data'!A63)</f>
        <v/>
      </c>
      <c r="L63" s="210" t="str">
        <f>IF(J63="","",'STEP 2 EE Data'!AJ63)</f>
        <v/>
      </c>
      <c r="M63" s="497" t="str">
        <f>IF(J63="","",'STEP 3 EE Comp'!BJ68)</f>
        <v/>
      </c>
      <c r="N63" s="69" t="str">
        <f t="shared" si="1"/>
        <v/>
      </c>
      <c r="R63" s="84" t="str">
        <f>IF('STEP 2 EE Data'!L63="Yes",IF('STEP 2 EE Data'!B63="","",'STEP 2 EE Data'!B63),"")</f>
        <v/>
      </c>
      <c r="S63" s="84" t="str">
        <f>IF(R63="","",'STEP 2 EE Data'!A63)</f>
        <v/>
      </c>
      <c r="T63" s="84" t="str">
        <f>IF(S63="","",'STEP 2 EE Data'!AJ63)</f>
        <v/>
      </c>
      <c r="U63" s="84" t="str">
        <f>IF(T63="","",'STEP 3 EE Comp'!BJ68)</f>
        <v/>
      </c>
      <c r="V63" s="69" t="str">
        <f t="shared" si="2"/>
        <v/>
      </c>
    </row>
    <row r="64" spans="1:22" x14ac:dyDescent="0.3">
      <c r="A64" s="623" t="str">
        <f>IF('STEP 2 EE Data'!L64="Yes","",IF('STEP 2 EE Data'!B64="","",IF('STEP 2 EE Data'!J64="Yes","",IF('STEP 2 EE Data'!AI64=0,"",'STEP 2 EE Data'!B64))))</f>
        <v/>
      </c>
      <c r="B64" s="93" t="str">
        <f>IF(A64="","",'STEP 2 EE Data'!A64)</f>
        <v/>
      </c>
      <c r="C64" s="624" t="str">
        <f>IF(A64="","",'STEP 2 EE Data'!AJ64)</f>
        <v/>
      </c>
      <c r="D64" s="369" t="str">
        <f>IF(A64="","",'STEP 3 EE Comp'!BJ69)</f>
        <v/>
      </c>
      <c r="E64" s="82" t="str">
        <f>IF(A64="","",'STEP 2 EE Data'!AK64)</f>
        <v/>
      </c>
      <c r="F64" s="69" t="str">
        <f t="shared" si="0"/>
        <v/>
      </c>
      <c r="J64" s="497" t="str">
        <f>IF('STEP 2 EE Data'!AI64=0,"",IF('STEP 2 EE Data'!L64="Yes","",IF('STEP 2 EE Data'!J64="Yes",IF('STEP 2 EE Data'!B64="","",'STEP 2 EE Data'!B64),"")))</f>
        <v/>
      </c>
      <c r="K64" s="497" t="str">
        <f>IF(J64="","",'STEP 2 EE Data'!A64)</f>
        <v/>
      </c>
      <c r="L64" s="210" t="str">
        <f>IF(J64="","",'STEP 2 EE Data'!AJ64)</f>
        <v/>
      </c>
      <c r="M64" s="497" t="str">
        <f>IF(J64="","",'STEP 3 EE Comp'!BJ69)</f>
        <v/>
      </c>
      <c r="N64" s="69" t="str">
        <f t="shared" si="1"/>
        <v/>
      </c>
      <c r="R64" s="84" t="str">
        <f>IF('STEP 2 EE Data'!L64="Yes",IF('STEP 2 EE Data'!B64="","",'STEP 2 EE Data'!B64),"")</f>
        <v/>
      </c>
      <c r="S64" s="84" t="str">
        <f>IF(R64="","",'STEP 2 EE Data'!A64)</f>
        <v/>
      </c>
      <c r="T64" s="84" t="str">
        <f>IF(S64="","",'STEP 2 EE Data'!AJ64)</f>
        <v/>
      </c>
      <c r="U64" s="84" t="str">
        <f>IF(T64="","",'STEP 3 EE Comp'!BJ69)</f>
        <v/>
      </c>
      <c r="V64" s="69" t="str">
        <f t="shared" si="2"/>
        <v/>
      </c>
    </row>
    <row r="65" spans="1:22" x14ac:dyDescent="0.3">
      <c r="A65" s="623" t="str">
        <f>IF('STEP 2 EE Data'!L65="Yes","",IF('STEP 2 EE Data'!B65="","",IF('STEP 2 EE Data'!J65="Yes","",IF('STEP 2 EE Data'!AI65=0,"",'STEP 2 EE Data'!B65))))</f>
        <v/>
      </c>
      <c r="B65" s="93" t="str">
        <f>IF(A65="","",'STEP 2 EE Data'!A65)</f>
        <v/>
      </c>
      <c r="C65" s="624" t="str">
        <f>IF(A65="","",'STEP 2 EE Data'!AJ65)</f>
        <v/>
      </c>
      <c r="D65" s="369" t="str">
        <f>IF(A65="","",'STEP 3 EE Comp'!BJ70)</f>
        <v/>
      </c>
      <c r="E65" s="82" t="str">
        <f>IF(A65="","",'STEP 2 EE Data'!AK65)</f>
        <v/>
      </c>
      <c r="F65" s="69" t="str">
        <f t="shared" si="0"/>
        <v/>
      </c>
      <c r="J65" s="497" t="str">
        <f>IF('STEP 2 EE Data'!AI65=0,"",IF('STEP 2 EE Data'!L65="Yes","",IF('STEP 2 EE Data'!J65="Yes",IF('STEP 2 EE Data'!B65="","",'STEP 2 EE Data'!B65),"")))</f>
        <v/>
      </c>
      <c r="K65" s="497" t="str">
        <f>IF(J65="","",'STEP 2 EE Data'!A65)</f>
        <v/>
      </c>
      <c r="L65" s="210" t="str">
        <f>IF(J65="","",'STEP 2 EE Data'!AJ65)</f>
        <v/>
      </c>
      <c r="M65" s="497" t="str">
        <f>IF(J65="","",'STEP 3 EE Comp'!BJ70)</f>
        <v/>
      </c>
      <c r="N65" s="69" t="str">
        <f t="shared" si="1"/>
        <v/>
      </c>
      <c r="R65" s="84" t="str">
        <f>IF('STEP 2 EE Data'!L65="Yes",IF('STEP 2 EE Data'!B65="","",'STEP 2 EE Data'!B65),"")</f>
        <v/>
      </c>
      <c r="S65" s="84" t="str">
        <f>IF(R65="","",'STEP 2 EE Data'!A65)</f>
        <v/>
      </c>
      <c r="T65" s="84" t="str">
        <f>IF(S65="","",'STEP 2 EE Data'!AJ65)</f>
        <v/>
      </c>
      <c r="U65" s="84" t="str">
        <f>IF(T65="","",'STEP 3 EE Comp'!BJ70)</f>
        <v/>
      </c>
      <c r="V65" s="69" t="str">
        <f t="shared" si="2"/>
        <v/>
      </c>
    </row>
    <row r="66" spans="1:22" x14ac:dyDescent="0.3">
      <c r="A66" s="623" t="str">
        <f>IF('STEP 2 EE Data'!L66="Yes","",IF('STEP 2 EE Data'!B66="","",IF('STEP 2 EE Data'!J66="Yes","",IF('STEP 2 EE Data'!AI66=0,"",'STEP 2 EE Data'!B66))))</f>
        <v/>
      </c>
      <c r="B66" s="93" t="str">
        <f>IF(A66="","",'STEP 2 EE Data'!A66)</f>
        <v/>
      </c>
      <c r="C66" s="624" t="str">
        <f>IF(A66="","",'STEP 2 EE Data'!AJ66)</f>
        <v/>
      </c>
      <c r="D66" s="369" t="str">
        <f>IF(A66="","",'STEP 3 EE Comp'!BJ71)</f>
        <v/>
      </c>
      <c r="E66" s="82" t="str">
        <f>IF(A66="","",'STEP 2 EE Data'!AK66)</f>
        <v/>
      </c>
      <c r="F66" s="69" t="str">
        <f t="shared" si="0"/>
        <v/>
      </c>
      <c r="J66" s="497" t="str">
        <f>IF('STEP 2 EE Data'!AI66=0,"",IF('STEP 2 EE Data'!L66="Yes","",IF('STEP 2 EE Data'!J66="Yes",IF('STEP 2 EE Data'!B66="","",'STEP 2 EE Data'!B66),"")))</f>
        <v/>
      </c>
      <c r="K66" s="497" t="str">
        <f>IF(J66="","",'STEP 2 EE Data'!A66)</f>
        <v/>
      </c>
      <c r="L66" s="210" t="str">
        <f>IF(J66="","",'STEP 2 EE Data'!AJ66)</f>
        <v/>
      </c>
      <c r="M66" s="497" t="str">
        <f>IF(J66="","",'STEP 3 EE Comp'!BJ71)</f>
        <v/>
      </c>
      <c r="N66" s="69" t="str">
        <f t="shared" si="1"/>
        <v/>
      </c>
      <c r="R66" s="84" t="str">
        <f>IF('STEP 2 EE Data'!L66="Yes",IF('STEP 2 EE Data'!B66="","",'STEP 2 EE Data'!B66),"")</f>
        <v/>
      </c>
      <c r="S66" s="84" t="str">
        <f>IF(R66="","",'STEP 2 EE Data'!A66)</f>
        <v/>
      </c>
      <c r="T66" s="84" t="str">
        <f>IF(S66="","",'STEP 2 EE Data'!AJ66)</f>
        <v/>
      </c>
      <c r="U66" s="84" t="str">
        <f>IF(T66="","",'STEP 3 EE Comp'!BJ71)</f>
        <v/>
      </c>
      <c r="V66" s="69" t="str">
        <f t="shared" si="2"/>
        <v/>
      </c>
    </row>
    <row r="67" spans="1:22" x14ac:dyDescent="0.3">
      <c r="A67" s="623" t="str">
        <f>IF('STEP 2 EE Data'!L67="Yes","",IF('STEP 2 EE Data'!B67="","",IF('STEP 2 EE Data'!J67="Yes","",IF('STEP 2 EE Data'!AI67=0,"",'STEP 2 EE Data'!B67))))</f>
        <v/>
      </c>
      <c r="B67" s="93" t="str">
        <f>IF(A67="","",'STEP 2 EE Data'!A67)</f>
        <v/>
      </c>
      <c r="C67" s="624" t="str">
        <f>IF(A67="","",'STEP 2 EE Data'!AJ67)</f>
        <v/>
      </c>
      <c r="D67" s="369" t="str">
        <f>IF(A67="","",'STEP 3 EE Comp'!BJ72)</f>
        <v/>
      </c>
      <c r="E67" s="82" t="str">
        <f>IF(A67="","",'STEP 2 EE Data'!AK67)</f>
        <v/>
      </c>
      <c r="F67" s="69" t="str">
        <f t="shared" si="0"/>
        <v/>
      </c>
      <c r="J67" s="497" t="str">
        <f>IF('STEP 2 EE Data'!AI67=0,"",IF('STEP 2 EE Data'!L67="Yes","",IF('STEP 2 EE Data'!J67="Yes",IF('STEP 2 EE Data'!B67="","",'STEP 2 EE Data'!B67),"")))</f>
        <v/>
      </c>
      <c r="K67" s="497" t="str">
        <f>IF(J67="","",'STEP 2 EE Data'!A67)</f>
        <v/>
      </c>
      <c r="L67" s="210" t="str">
        <f>IF(J67="","",'STEP 2 EE Data'!AJ67)</f>
        <v/>
      </c>
      <c r="M67" s="497" t="str">
        <f>IF(J67="","",'STEP 3 EE Comp'!BJ72)</f>
        <v/>
      </c>
      <c r="N67" s="69" t="str">
        <f t="shared" si="1"/>
        <v/>
      </c>
      <c r="R67" s="84" t="str">
        <f>IF('STEP 2 EE Data'!L67="Yes",IF('STEP 2 EE Data'!B67="","",'STEP 2 EE Data'!B67),"")</f>
        <v/>
      </c>
      <c r="S67" s="84" t="str">
        <f>IF(R67="","",'STEP 2 EE Data'!A67)</f>
        <v/>
      </c>
      <c r="T67" s="84" t="str">
        <f>IF(S67="","",'STEP 2 EE Data'!AJ67)</f>
        <v/>
      </c>
      <c r="U67" s="84" t="str">
        <f>IF(T67="","",'STEP 3 EE Comp'!BJ72)</f>
        <v/>
      </c>
      <c r="V67" s="69" t="str">
        <f t="shared" si="2"/>
        <v/>
      </c>
    </row>
    <row r="68" spans="1:22" x14ac:dyDescent="0.3">
      <c r="A68" s="623" t="str">
        <f>IF('STEP 2 EE Data'!L68="Yes","",IF('STEP 2 EE Data'!B68="","",IF('STEP 2 EE Data'!J68="Yes","",IF('STEP 2 EE Data'!AI68=0,"",'STEP 2 EE Data'!B68))))</f>
        <v/>
      </c>
      <c r="B68" s="93" t="str">
        <f>IF(A68="","",'STEP 2 EE Data'!A68)</f>
        <v/>
      </c>
      <c r="C68" s="624" t="str">
        <f>IF(A68="","",'STEP 2 EE Data'!AJ68)</f>
        <v/>
      </c>
      <c r="D68" s="369" t="str">
        <f>IF(A68="","",'STEP 3 EE Comp'!BJ73)</f>
        <v/>
      </c>
      <c r="E68" s="82" t="str">
        <f>IF(A68="","",'STEP 2 EE Data'!AK68)</f>
        <v/>
      </c>
      <c r="F68" s="69" t="str">
        <f t="shared" si="0"/>
        <v/>
      </c>
      <c r="J68" s="497" t="str">
        <f>IF('STEP 2 EE Data'!AI68=0,"",IF('STEP 2 EE Data'!L68="Yes","",IF('STEP 2 EE Data'!J68="Yes",IF('STEP 2 EE Data'!B68="","",'STEP 2 EE Data'!B68),"")))</f>
        <v/>
      </c>
      <c r="K68" s="497" t="str">
        <f>IF(J68="","",'STEP 2 EE Data'!A68)</f>
        <v/>
      </c>
      <c r="L68" s="210" t="str">
        <f>IF(J68="","",'STEP 2 EE Data'!AJ68)</f>
        <v/>
      </c>
      <c r="M68" s="497" t="str">
        <f>IF(J68="","",'STEP 3 EE Comp'!BJ73)</f>
        <v/>
      </c>
      <c r="N68" s="69" t="str">
        <f t="shared" si="1"/>
        <v/>
      </c>
      <c r="R68" s="84" t="str">
        <f>IF('STEP 2 EE Data'!L68="Yes",IF('STEP 2 EE Data'!B68="","",'STEP 2 EE Data'!B68),"")</f>
        <v/>
      </c>
      <c r="S68" s="84" t="str">
        <f>IF(R68="","",'STEP 2 EE Data'!A68)</f>
        <v/>
      </c>
      <c r="T68" s="84" t="str">
        <f>IF(S68="","",'STEP 2 EE Data'!AJ68)</f>
        <v/>
      </c>
      <c r="U68" s="84" t="str">
        <f>IF(T68="","",'STEP 3 EE Comp'!BJ73)</f>
        <v/>
      </c>
      <c r="V68" s="69" t="str">
        <f t="shared" si="2"/>
        <v/>
      </c>
    </row>
    <row r="69" spans="1:22" x14ac:dyDescent="0.3">
      <c r="A69" s="623" t="str">
        <f>IF('STEP 2 EE Data'!L69="Yes","",IF('STEP 2 EE Data'!B69="","",IF('STEP 2 EE Data'!J69="Yes","",IF('STEP 2 EE Data'!AI69=0,"",'STEP 2 EE Data'!B69))))</f>
        <v/>
      </c>
      <c r="B69" s="93" t="str">
        <f>IF(A69="","",'STEP 2 EE Data'!A69)</f>
        <v/>
      </c>
      <c r="C69" s="624" t="str">
        <f>IF(A69="","",'STEP 2 EE Data'!AJ69)</f>
        <v/>
      </c>
      <c r="D69" s="369" t="str">
        <f>IF(A69="","",'STEP 3 EE Comp'!BJ74)</f>
        <v/>
      </c>
      <c r="E69" s="82" t="str">
        <f>IF(A69="","",'STEP 2 EE Data'!AK69)</f>
        <v/>
      </c>
      <c r="F69" s="69" t="str">
        <f t="shared" si="0"/>
        <v/>
      </c>
      <c r="J69" s="497" t="str">
        <f>IF('STEP 2 EE Data'!AI69=0,"",IF('STEP 2 EE Data'!L69="Yes","",IF('STEP 2 EE Data'!J69="Yes",IF('STEP 2 EE Data'!B69="","",'STEP 2 EE Data'!B69),"")))</f>
        <v/>
      </c>
      <c r="K69" s="497" t="str">
        <f>IF(J69="","",'STEP 2 EE Data'!A69)</f>
        <v/>
      </c>
      <c r="L69" s="210" t="str">
        <f>IF(J69="","",'STEP 2 EE Data'!AJ69)</f>
        <v/>
      </c>
      <c r="M69" s="497" t="str">
        <f>IF(J69="","",'STEP 3 EE Comp'!BJ74)</f>
        <v/>
      </c>
      <c r="N69" s="69" t="str">
        <f t="shared" si="1"/>
        <v/>
      </c>
      <c r="R69" s="84" t="str">
        <f>IF('STEP 2 EE Data'!L69="Yes",IF('STEP 2 EE Data'!B69="","",'STEP 2 EE Data'!B69),"")</f>
        <v/>
      </c>
      <c r="S69" s="84" t="str">
        <f>IF(R69="","",'STEP 2 EE Data'!A69)</f>
        <v/>
      </c>
      <c r="T69" s="84" t="str">
        <f>IF(S69="","",'STEP 2 EE Data'!AJ69)</f>
        <v/>
      </c>
      <c r="U69" s="84" t="str">
        <f>IF(T69="","",'STEP 3 EE Comp'!BJ74)</f>
        <v/>
      </c>
      <c r="V69" s="69" t="str">
        <f t="shared" si="2"/>
        <v/>
      </c>
    </row>
    <row r="70" spans="1:22" x14ac:dyDescent="0.3">
      <c r="A70" s="623" t="str">
        <f>IF('STEP 2 EE Data'!L70="Yes","",IF('STEP 2 EE Data'!B70="","",IF('STEP 2 EE Data'!J70="Yes","",IF('STEP 2 EE Data'!AI70=0,"",'STEP 2 EE Data'!B70))))</f>
        <v/>
      </c>
      <c r="B70" s="93" t="str">
        <f>IF(A70="","",'STEP 2 EE Data'!A70)</f>
        <v/>
      </c>
      <c r="C70" s="624" t="str">
        <f>IF(A70="","",'STEP 2 EE Data'!AJ70)</f>
        <v/>
      </c>
      <c r="D70" s="369" t="str">
        <f>IF(A70="","",'STEP 3 EE Comp'!BJ75)</f>
        <v/>
      </c>
      <c r="E70" s="82" t="str">
        <f>IF(A70="","",'STEP 2 EE Data'!AK70)</f>
        <v/>
      </c>
      <c r="F70" s="69" t="str">
        <f t="shared" si="0"/>
        <v/>
      </c>
      <c r="J70" s="497" t="str">
        <f>IF('STEP 2 EE Data'!AI70=0,"",IF('STEP 2 EE Data'!L70="Yes","",IF('STEP 2 EE Data'!J70="Yes",IF('STEP 2 EE Data'!B70="","",'STEP 2 EE Data'!B70),"")))</f>
        <v/>
      </c>
      <c r="K70" s="497" t="str">
        <f>IF(J70="","",'STEP 2 EE Data'!A70)</f>
        <v/>
      </c>
      <c r="L70" s="210" t="str">
        <f>IF(J70="","",'STEP 2 EE Data'!AJ70)</f>
        <v/>
      </c>
      <c r="M70" s="497" t="str">
        <f>IF(J70="","",'STEP 3 EE Comp'!BJ75)</f>
        <v/>
      </c>
      <c r="N70" s="69" t="str">
        <f t="shared" si="1"/>
        <v/>
      </c>
      <c r="R70" s="84" t="str">
        <f>IF('STEP 2 EE Data'!L70="Yes",IF('STEP 2 EE Data'!B70="","",'STEP 2 EE Data'!B70),"")</f>
        <v/>
      </c>
      <c r="S70" s="84" t="str">
        <f>IF(R70="","",'STEP 2 EE Data'!A70)</f>
        <v/>
      </c>
      <c r="T70" s="84" t="str">
        <f>IF(S70="","",'STEP 2 EE Data'!AJ70)</f>
        <v/>
      </c>
      <c r="U70" s="84" t="str">
        <f>IF(T70="","",'STEP 3 EE Comp'!BJ75)</f>
        <v/>
      </c>
      <c r="V70" s="69" t="str">
        <f t="shared" si="2"/>
        <v/>
      </c>
    </row>
    <row r="71" spans="1:22" x14ac:dyDescent="0.3">
      <c r="A71" s="623" t="str">
        <f>IF('STEP 2 EE Data'!L71="Yes","",IF('STEP 2 EE Data'!B71="","",IF('STEP 2 EE Data'!J71="Yes","",IF('STEP 2 EE Data'!AI71=0,"",'STEP 2 EE Data'!B71))))</f>
        <v/>
      </c>
      <c r="B71" s="93" t="str">
        <f>IF(A71="","",'STEP 2 EE Data'!A71)</f>
        <v/>
      </c>
      <c r="C71" s="624" t="str">
        <f>IF(A71="","",'STEP 2 EE Data'!AJ71)</f>
        <v/>
      </c>
      <c r="D71" s="369" t="str">
        <f>IF(A71="","",'STEP 3 EE Comp'!BJ76)</f>
        <v/>
      </c>
      <c r="E71" s="82" t="str">
        <f>IF(A71="","",'STEP 2 EE Data'!AK71)</f>
        <v/>
      </c>
      <c r="F71" s="69" t="str">
        <f t="shared" si="0"/>
        <v/>
      </c>
      <c r="J71" s="497" t="str">
        <f>IF('STEP 2 EE Data'!AI71=0,"",IF('STEP 2 EE Data'!L71="Yes","",IF('STEP 2 EE Data'!J71="Yes",IF('STEP 2 EE Data'!B71="","",'STEP 2 EE Data'!B71),"")))</f>
        <v/>
      </c>
      <c r="K71" s="497" t="str">
        <f>IF(J71="","",'STEP 2 EE Data'!A71)</f>
        <v/>
      </c>
      <c r="L71" s="210" t="str">
        <f>IF(J71="","",'STEP 2 EE Data'!AJ71)</f>
        <v/>
      </c>
      <c r="M71" s="497" t="str">
        <f>IF(J71="","",'STEP 3 EE Comp'!BJ76)</f>
        <v/>
      </c>
      <c r="N71" s="69" t="str">
        <f t="shared" si="1"/>
        <v/>
      </c>
      <c r="R71" s="84" t="str">
        <f>IF('STEP 2 EE Data'!L71="Yes",IF('STEP 2 EE Data'!B71="","",'STEP 2 EE Data'!B71),"")</f>
        <v/>
      </c>
      <c r="S71" s="84" t="str">
        <f>IF(R71="","",'STEP 2 EE Data'!A71)</f>
        <v/>
      </c>
      <c r="T71" s="84" t="str">
        <f>IF(S71="","",'STEP 2 EE Data'!AJ71)</f>
        <v/>
      </c>
      <c r="U71" s="84" t="str">
        <f>IF(T71="","",'STEP 3 EE Comp'!BJ76)</f>
        <v/>
      </c>
      <c r="V71" s="69" t="str">
        <f t="shared" si="2"/>
        <v/>
      </c>
    </row>
    <row r="72" spans="1:22" x14ac:dyDescent="0.3">
      <c r="A72" s="623" t="str">
        <f>IF('STEP 2 EE Data'!L72="Yes","",IF('STEP 2 EE Data'!B72="","",IF('STEP 2 EE Data'!J72="Yes","",IF('STEP 2 EE Data'!AI72=0,"",'STEP 2 EE Data'!B72))))</f>
        <v/>
      </c>
      <c r="B72" s="93" t="str">
        <f>IF(A72="","",'STEP 2 EE Data'!A72)</f>
        <v/>
      </c>
      <c r="C72" s="624" t="str">
        <f>IF(A72="","",'STEP 2 EE Data'!AJ72)</f>
        <v/>
      </c>
      <c r="D72" s="369" t="str">
        <f>IF(A72="","",'STEP 3 EE Comp'!BJ77)</f>
        <v/>
      </c>
      <c r="E72" s="82" t="str">
        <f>IF(A72="","",'STEP 2 EE Data'!AK72)</f>
        <v/>
      </c>
      <c r="F72" s="69" t="str">
        <f t="shared" si="0"/>
        <v/>
      </c>
      <c r="J72" s="497" t="str">
        <f>IF('STEP 2 EE Data'!AI72=0,"",IF('STEP 2 EE Data'!L72="Yes","",IF('STEP 2 EE Data'!J72="Yes",IF('STEP 2 EE Data'!B72="","",'STEP 2 EE Data'!B72),"")))</f>
        <v/>
      </c>
      <c r="K72" s="497" t="str">
        <f>IF(J72="","",'STEP 2 EE Data'!A72)</f>
        <v/>
      </c>
      <c r="L72" s="210" t="str">
        <f>IF(J72="","",'STEP 2 EE Data'!AJ72)</f>
        <v/>
      </c>
      <c r="M72" s="497" t="str">
        <f>IF(J72="","",'STEP 3 EE Comp'!BJ77)</f>
        <v/>
      </c>
      <c r="N72" s="69" t="str">
        <f t="shared" si="1"/>
        <v/>
      </c>
      <c r="R72" s="84" t="str">
        <f>IF('STEP 2 EE Data'!L72="Yes",IF('STEP 2 EE Data'!B72="","",'STEP 2 EE Data'!B72),"")</f>
        <v/>
      </c>
      <c r="S72" s="84" t="str">
        <f>IF(R72="","",'STEP 2 EE Data'!A72)</f>
        <v/>
      </c>
      <c r="T72" s="84" t="str">
        <f>IF(S72="","",'STEP 2 EE Data'!AJ72)</f>
        <v/>
      </c>
      <c r="U72" s="84" t="str">
        <f>IF(T72="","",'STEP 3 EE Comp'!BJ77)</f>
        <v/>
      </c>
      <c r="V72" s="69" t="str">
        <f t="shared" si="2"/>
        <v/>
      </c>
    </row>
    <row r="73" spans="1:22" x14ac:dyDescent="0.3">
      <c r="A73" s="623" t="str">
        <f>IF('STEP 2 EE Data'!L73="Yes","",IF('STEP 2 EE Data'!B73="","",IF('STEP 2 EE Data'!J73="Yes","",IF('STEP 2 EE Data'!AI73=0,"",'STEP 2 EE Data'!B73))))</f>
        <v/>
      </c>
      <c r="B73" s="93" t="str">
        <f>IF(A73="","",'STEP 2 EE Data'!A73)</f>
        <v/>
      </c>
      <c r="C73" s="624" t="str">
        <f>IF(A73="","",'STEP 2 EE Data'!AJ73)</f>
        <v/>
      </c>
      <c r="D73" s="369" t="str">
        <f>IF(A73="","",'STEP 3 EE Comp'!BJ78)</f>
        <v/>
      </c>
      <c r="E73" s="82" t="str">
        <f>IF(A73="","",'STEP 2 EE Data'!AK73)</f>
        <v/>
      </c>
      <c r="F73" s="69" t="str">
        <f t="shared" si="0"/>
        <v/>
      </c>
      <c r="J73" s="497" t="str">
        <f>IF('STEP 2 EE Data'!AI73=0,"",IF('STEP 2 EE Data'!L73="Yes","",IF('STEP 2 EE Data'!J73="Yes",IF('STEP 2 EE Data'!B73="","",'STEP 2 EE Data'!B73),"")))</f>
        <v/>
      </c>
      <c r="K73" s="497" t="str">
        <f>IF(J73="","",'STEP 2 EE Data'!A73)</f>
        <v/>
      </c>
      <c r="L73" s="210" t="str">
        <f>IF(J73="","",'STEP 2 EE Data'!AJ73)</f>
        <v/>
      </c>
      <c r="M73" s="497" t="str">
        <f>IF(J73="","",'STEP 3 EE Comp'!BJ78)</f>
        <v/>
      </c>
      <c r="N73" s="69" t="str">
        <f t="shared" si="1"/>
        <v/>
      </c>
      <c r="R73" s="84" t="str">
        <f>IF('STEP 2 EE Data'!L73="Yes",IF('STEP 2 EE Data'!B73="","",'STEP 2 EE Data'!B73),"")</f>
        <v/>
      </c>
      <c r="S73" s="84" t="str">
        <f>IF(R73="","",'STEP 2 EE Data'!A73)</f>
        <v/>
      </c>
      <c r="T73" s="84" t="str">
        <f>IF(S73="","",'STEP 2 EE Data'!AJ73)</f>
        <v/>
      </c>
      <c r="U73" s="84" t="str">
        <f>IF(T73="","",'STEP 3 EE Comp'!BJ78)</f>
        <v/>
      </c>
      <c r="V73" s="69" t="str">
        <f t="shared" si="2"/>
        <v/>
      </c>
    </row>
    <row r="74" spans="1:22" x14ac:dyDescent="0.3">
      <c r="A74" s="623" t="str">
        <f>IF('STEP 2 EE Data'!L74="Yes","",IF('STEP 2 EE Data'!B74="","",IF('STEP 2 EE Data'!J74="Yes","",IF('STEP 2 EE Data'!AI74=0,"",'STEP 2 EE Data'!B74))))</f>
        <v/>
      </c>
      <c r="B74" s="93" t="str">
        <f>IF(A74="","",'STEP 2 EE Data'!A74)</f>
        <v/>
      </c>
      <c r="C74" s="624" t="str">
        <f>IF(A74="","",'STEP 2 EE Data'!AJ74)</f>
        <v/>
      </c>
      <c r="D74" s="369" t="str">
        <f>IF(A74="","",'STEP 3 EE Comp'!BJ79)</f>
        <v/>
      </c>
      <c r="E74" s="82" t="str">
        <f>IF(A74="","",'STEP 2 EE Data'!AK74)</f>
        <v/>
      </c>
      <c r="F74" s="69" t="str">
        <f t="shared" si="0"/>
        <v/>
      </c>
      <c r="J74" s="497" t="str">
        <f>IF('STEP 2 EE Data'!AI74=0,"",IF('STEP 2 EE Data'!L74="Yes","",IF('STEP 2 EE Data'!J74="Yes",IF('STEP 2 EE Data'!B74="","",'STEP 2 EE Data'!B74),"")))</f>
        <v/>
      </c>
      <c r="K74" s="497" t="str">
        <f>IF(J74="","",'STEP 2 EE Data'!A74)</f>
        <v/>
      </c>
      <c r="L74" s="210" t="str">
        <f>IF(J74="","",'STEP 2 EE Data'!AJ74)</f>
        <v/>
      </c>
      <c r="M74" s="497" t="str">
        <f>IF(J74="","",'STEP 3 EE Comp'!BJ79)</f>
        <v/>
      </c>
      <c r="N74" s="69" t="str">
        <f t="shared" si="1"/>
        <v/>
      </c>
      <c r="R74" s="84" t="str">
        <f>IF('STEP 2 EE Data'!L74="Yes",IF('STEP 2 EE Data'!B74="","",'STEP 2 EE Data'!B74),"")</f>
        <v/>
      </c>
      <c r="S74" s="84" t="str">
        <f>IF(R74="","",'STEP 2 EE Data'!A74)</f>
        <v/>
      </c>
      <c r="T74" s="84" t="str">
        <f>IF(S74="","",'STEP 2 EE Data'!AJ74)</f>
        <v/>
      </c>
      <c r="U74" s="84" t="str">
        <f>IF(T74="","",'STEP 3 EE Comp'!BJ79)</f>
        <v/>
      </c>
      <c r="V74" s="69" t="str">
        <f t="shared" si="2"/>
        <v/>
      </c>
    </row>
    <row r="75" spans="1:22" x14ac:dyDescent="0.3">
      <c r="A75" s="623" t="str">
        <f>IF('STEP 2 EE Data'!L75="Yes","",IF('STEP 2 EE Data'!B75="","",IF('STEP 2 EE Data'!J75="Yes","",IF('STEP 2 EE Data'!AI75=0,"",'STEP 2 EE Data'!B75))))</f>
        <v/>
      </c>
      <c r="B75" s="93" t="str">
        <f>IF(A75="","",'STEP 2 EE Data'!A75)</f>
        <v/>
      </c>
      <c r="C75" s="624" t="str">
        <f>IF(A75="","",'STEP 2 EE Data'!AJ75)</f>
        <v/>
      </c>
      <c r="D75" s="369" t="str">
        <f>IF(A75="","",'STEP 3 EE Comp'!BJ80)</f>
        <v/>
      </c>
      <c r="E75" s="82" t="str">
        <f>IF(A75="","",'STEP 2 EE Data'!AK75)</f>
        <v/>
      </c>
      <c r="F75" s="69" t="str">
        <f t="shared" si="0"/>
        <v/>
      </c>
      <c r="J75" s="497" t="str">
        <f>IF('STEP 2 EE Data'!AI75=0,"",IF('STEP 2 EE Data'!L75="Yes","",IF('STEP 2 EE Data'!J75="Yes",IF('STEP 2 EE Data'!B75="","",'STEP 2 EE Data'!B75),"")))</f>
        <v/>
      </c>
      <c r="K75" s="497" t="str">
        <f>IF(J75="","",'STEP 2 EE Data'!A75)</f>
        <v/>
      </c>
      <c r="L75" s="210" t="str">
        <f>IF(J75="","",'STEP 2 EE Data'!AJ75)</f>
        <v/>
      </c>
      <c r="M75" s="497" t="str">
        <f>IF(J75="","",'STEP 3 EE Comp'!BJ80)</f>
        <v/>
      </c>
      <c r="N75" s="69" t="str">
        <f t="shared" si="1"/>
        <v/>
      </c>
      <c r="R75" s="84" t="str">
        <f>IF('STEP 2 EE Data'!L75="Yes",IF('STEP 2 EE Data'!B75="","",'STEP 2 EE Data'!B75),"")</f>
        <v/>
      </c>
      <c r="S75" s="84" t="str">
        <f>IF(R75="","",'STEP 2 EE Data'!A75)</f>
        <v/>
      </c>
      <c r="T75" s="84" t="str">
        <f>IF(S75="","",'STEP 2 EE Data'!AJ75)</f>
        <v/>
      </c>
      <c r="U75" s="84" t="str">
        <f>IF(T75="","",'STEP 3 EE Comp'!BJ80)</f>
        <v/>
      </c>
      <c r="V75" s="69" t="str">
        <f t="shared" si="2"/>
        <v/>
      </c>
    </row>
    <row r="76" spans="1:22" x14ac:dyDescent="0.3">
      <c r="A76" s="623" t="str">
        <f>IF('STEP 2 EE Data'!L76="Yes","",IF('STEP 2 EE Data'!B76="","",IF('STEP 2 EE Data'!J76="Yes","",IF('STEP 2 EE Data'!AI76=0,"",'STEP 2 EE Data'!B76))))</f>
        <v/>
      </c>
      <c r="B76" s="93" t="str">
        <f>IF(A76="","",'STEP 2 EE Data'!A76)</f>
        <v/>
      </c>
      <c r="C76" s="624" t="str">
        <f>IF(A76="","",'STEP 2 EE Data'!AJ76)</f>
        <v/>
      </c>
      <c r="D76" s="369" t="str">
        <f>IF(A76="","",'STEP 3 EE Comp'!BJ81)</f>
        <v/>
      </c>
      <c r="E76" s="82" t="str">
        <f>IF(A76="","",'STEP 2 EE Data'!AK76)</f>
        <v/>
      </c>
      <c r="F76" s="69" t="str">
        <f t="shared" si="0"/>
        <v/>
      </c>
      <c r="J76" s="497" t="str">
        <f>IF('STEP 2 EE Data'!AI76=0,"",IF('STEP 2 EE Data'!L76="Yes","",IF('STEP 2 EE Data'!J76="Yes",IF('STEP 2 EE Data'!B76="","",'STEP 2 EE Data'!B76),"")))</f>
        <v/>
      </c>
      <c r="K76" s="497" t="str">
        <f>IF(J76="","",'STEP 2 EE Data'!A76)</f>
        <v/>
      </c>
      <c r="L76" s="210" t="str">
        <f>IF(J76="","",'STEP 2 EE Data'!AJ76)</f>
        <v/>
      </c>
      <c r="M76" s="497" t="str">
        <f>IF(J76="","",'STEP 3 EE Comp'!BJ81)</f>
        <v/>
      </c>
      <c r="N76" s="69" t="str">
        <f t="shared" si="1"/>
        <v/>
      </c>
      <c r="R76" s="84" t="str">
        <f>IF('STEP 2 EE Data'!L76="Yes",IF('STEP 2 EE Data'!B76="","",'STEP 2 EE Data'!B76),"")</f>
        <v/>
      </c>
      <c r="S76" s="84" t="str">
        <f>IF(R76="","",'STEP 2 EE Data'!A76)</f>
        <v/>
      </c>
      <c r="T76" s="84" t="str">
        <f>IF(S76="","",'STEP 2 EE Data'!AJ76)</f>
        <v/>
      </c>
      <c r="U76" s="84" t="str">
        <f>IF(T76="","",'STEP 3 EE Comp'!BJ81)</f>
        <v/>
      </c>
      <c r="V76" s="69" t="str">
        <f t="shared" si="2"/>
        <v/>
      </c>
    </row>
    <row r="77" spans="1:22" x14ac:dyDescent="0.3">
      <c r="A77" s="623" t="str">
        <f>IF('STEP 2 EE Data'!L77="Yes","",IF('STEP 2 EE Data'!B77="","",IF('STEP 2 EE Data'!J77="Yes","",IF('STEP 2 EE Data'!AI77=0,"",'STEP 2 EE Data'!B77))))</f>
        <v/>
      </c>
      <c r="B77" s="93" t="str">
        <f>IF(A77="","",'STEP 2 EE Data'!A77)</f>
        <v/>
      </c>
      <c r="C77" s="624" t="str">
        <f>IF(A77="","",'STEP 2 EE Data'!AJ77)</f>
        <v/>
      </c>
      <c r="D77" s="369" t="str">
        <f>IF(A77="","",'STEP 3 EE Comp'!BJ82)</f>
        <v/>
      </c>
      <c r="E77" s="82" t="str">
        <f>IF(A77="","",'STEP 2 EE Data'!AK77)</f>
        <v/>
      </c>
      <c r="F77" s="69" t="str">
        <f t="shared" si="0"/>
        <v/>
      </c>
      <c r="J77" s="497" t="str">
        <f>IF('STEP 2 EE Data'!AI77=0,"",IF('STEP 2 EE Data'!L77="Yes","",IF('STEP 2 EE Data'!J77="Yes",IF('STEP 2 EE Data'!B77="","",'STEP 2 EE Data'!B77),"")))</f>
        <v/>
      </c>
      <c r="K77" s="497" t="str">
        <f>IF(J77="","",'STEP 2 EE Data'!A77)</f>
        <v/>
      </c>
      <c r="L77" s="210" t="str">
        <f>IF(J77="","",'STEP 2 EE Data'!AJ77)</f>
        <v/>
      </c>
      <c r="M77" s="497" t="str">
        <f>IF(J77="","",'STEP 3 EE Comp'!BJ82)</f>
        <v/>
      </c>
      <c r="N77" s="69" t="str">
        <f t="shared" si="1"/>
        <v/>
      </c>
      <c r="R77" s="84" t="str">
        <f>IF('STEP 2 EE Data'!L77="Yes",IF('STEP 2 EE Data'!B77="","",'STEP 2 EE Data'!B77),"")</f>
        <v/>
      </c>
      <c r="S77" s="84" t="str">
        <f>IF(R77="","",'STEP 2 EE Data'!A77)</f>
        <v/>
      </c>
      <c r="T77" s="84" t="str">
        <f>IF(S77="","",'STEP 2 EE Data'!AJ77)</f>
        <v/>
      </c>
      <c r="U77" s="84" t="str">
        <f>IF(T77="","",'STEP 3 EE Comp'!BJ82)</f>
        <v/>
      </c>
      <c r="V77" s="69" t="str">
        <f t="shared" si="2"/>
        <v/>
      </c>
    </row>
    <row r="78" spans="1:22" x14ac:dyDescent="0.3">
      <c r="A78" s="623" t="str">
        <f>IF('STEP 2 EE Data'!L78="Yes","",IF('STEP 2 EE Data'!B78="","",IF('STEP 2 EE Data'!J78="Yes","",IF('STEP 2 EE Data'!AI78=0,"",'STEP 2 EE Data'!B78))))</f>
        <v/>
      </c>
      <c r="B78" s="93" t="str">
        <f>IF(A78="","",'STEP 2 EE Data'!A78)</f>
        <v/>
      </c>
      <c r="C78" s="624" t="str">
        <f>IF(A78="","",'STEP 2 EE Data'!AJ78)</f>
        <v/>
      </c>
      <c r="D78" s="369" t="str">
        <f>IF(A78="","",'STEP 3 EE Comp'!BJ83)</f>
        <v/>
      </c>
      <c r="E78" s="82" t="str">
        <f>IF(A78="","",'STEP 2 EE Data'!AK78)</f>
        <v/>
      </c>
      <c r="F78" s="69" t="str">
        <f t="shared" si="0"/>
        <v/>
      </c>
      <c r="J78" s="497" t="str">
        <f>IF('STEP 2 EE Data'!AI78=0,"",IF('STEP 2 EE Data'!L78="Yes","",IF('STEP 2 EE Data'!J78="Yes",IF('STEP 2 EE Data'!B78="","",'STEP 2 EE Data'!B78),"")))</f>
        <v/>
      </c>
      <c r="K78" s="497" t="str">
        <f>IF(J78="","",'STEP 2 EE Data'!A78)</f>
        <v/>
      </c>
      <c r="L78" s="210" t="str">
        <f>IF(J78="","",'STEP 2 EE Data'!AJ78)</f>
        <v/>
      </c>
      <c r="M78" s="497" t="str">
        <f>IF(J78="","",'STEP 3 EE Comp'!BJ83)</f>
        <v/>
      </c>
      <c r="N78" s="69" t="str">
        <f t="shared" si="1"/>
        <v/>
      </c>
      <c r="R78" s="84" t="str">
        <f>IF('STEP 2 EE Data'!L78="Yes",IF('STEP 2 EE Data'!B78="","",'STEP 2 EE Data'!B78),"")</f>
        <v/>
      </c>
      <c r="S78" s="84" t="str">
        <f>IF(R78="","",'STEP 2 EE Data'!A78)</f>
        <v/>
      </c>
      <c r="T78" s="84" t="str">
        <f>IF(S78="","",'STEP 2 EE Data'!AJ78)</f>
        <v/>
      </c>
      <c r="U78" s="84" t="str">
        <f>IF(T78="","",'STEP 3 EE Comp'!BJ83)</f>
        <v/>
      </c>
      <c r="V78" s="69" t="str">
        <f t="shared" si="2"/>
        <v/>
      </c>
    </row>
    <row r="79" spans="1:22" x14ac:dyDescent="0.3">
      <c r="A79" s="623" t="str">
        <f>IF('STEP 2 EE Data'!L79="Yes","",IF('STEP 2 EE Data'!B79="","",IF('STEP 2 EE Data'!J79="Yes","",IF('STEP 2 EE Data'!AI79=0,"",'STEP 2 EE Data'!B79))))</f>
        <v/>
      </c>
      <c r="B79" s="93" t="str">
        <f>IF(A79="","",'STEP 2 EE Data'!A79)</f>
        <v/>
      </c>
      <c r="C79" s="624" t="str">
        <f>IF(A79="","",'STEP 2 EE Data'!AJ79)</f>
        <v/>
      </c>
      <c r="D79" s="369" t="str">
        <f>IF(A79="","",'STEP 3 EE Comp'!BJ84)</f>
        <v/>
      </c>
      <c r="E79" s="82" t="str">
        <f>IF(A79="","",'STEP 2 EE Data'!AK79)</f>
        <v/>
      </c>
      <c r="F79" s="69" t="str">
        <f t="shared" si="0"/>
        <v/>
      </c>
      <c r="J79" s="497" t="str">
        <f>IF('STEP 2 EE Data'!AI79=0,"",IF('STEP 2 EE Data'!L79="Yes","",IF('STEP 2 EE Data'!J79="Yes",IF('STEP 2 EE Data'!B79="","",'STEP 2 EE Data'!B79),"")))</f>
        <v/>
      </c>
      <c r="K79" s="497" t="str">
        <f>IF(J79="","",'STEP 2 EE Data'!A79)</f>
        <v/>
      </c>
      <c r="L79" s="210" t="str">
        <f>IF(J79="","",'STEP 2 EE Data'!AJ79)</f>
        <v/>
      </c>
      <c r="M79" s="497" t="str">
        <f>IF(J79="","",'STEP 3 EE Comp'!BJ84)</f>
        <v/>
      </c>
      <c r="N79" s="69" t="str">
        <f t="shared" si="1"/>
        <v/>
      </c>
      <c r="R79" s="84" t="str">
        <f>IF('STEP 2 EE Data'!L79="Yes",IF('STEP 2 EE Data'!B79="","",'STEP 2 EE Data'!B79),"")</f>
        <v/>
      </c>
      <c r="S79" s="84" t="str">
        <f>IF(R79="","",'STEP 2 EE Data'!A79)</f>
        <v/>
      </c>
      <c r="T79" s="84" t="str">
        <f>IF(S79="","",'STEP 2 EE Data'!AJ79)</f>
        <v/>
      </c>
      <c r="U79" s="84" t="str">
        <f>IF(T79="","",'STEP 3 EE Comp'!BJ84)</f>
        <v/>
      </c>
      <c r="V79" s="69" t="str">
        <f t="shared" si="2"/>
        <v/>
      </c>
    </row>
    <row r="80" spans="1:22" x14ac:dyDescent="0.3">
      <c r="A80" s="623" t="str">
        <f>IF('STEP 2 EE Data'!L80="Yes","",IF('STEP 2 EE Data'!B80="","",IF('STEP 2 EE Data'!J80="Yes","",IF('STEP 2 EE Data'!AI80=0,"",'STEP 2 EE Data'!B80))))</f>
        <v/>
      </c>
      <c r="B80" s="93" t="str">
        <f>IF(A80="","",'STEP 2 EE Data'!A80)</f>
        <v/>
      </c>
      <c r="C80" s="624" t="str">
        <f>IF(A80="","",'STEP 2 EE Data'!AJ80)</f>
        <v/>
      </c>
      <c r="D80" s="369" t="str">
        <f>IF(A80="","",'STEP 3 EE Comp'!BJ85)</f>
        <v/>
      </c>
      <c r="E80" s="82" t="str">
        <f>IF(A80="","",'STEP 2 EE Data'!AK80)</f>
        <v/>
      </c>
      <c r="F80" s="69" t="str">
        <f t="shared" si="0"/>
        <v/>
      </c>
      <c r="J80" s="497" t="str">
        <f>IF('STEP 2 EE Data'!AI80=0,"",IF('STEP 2 EE Data'!L80="Yes","",IF('STEP 2 EE Data'!J80="Yes",IF('STEP 2 EE Data'!B80="","",'STEP 2 EE Data'!B80),"")))</f>
        <v/>
      </c>
      <c r="K80" s="497" t="str">
        <f>IF(J80="","",'STEP 2 EE Data'!A80)</f>
        <v/>
      </c>
      <c r="L80" s="210" t="str">
        <f>IF(J80="","",'STEP 2 EE Data'!AJ80)</f>
        <v/>
      </c>
      <c r="M80" s="497" t="str">
        <f>IF(J80="","",'STEP 3 EE Comp'!BJ85)</f>
        <v/>
      </c>
      <c r="N80" s="69" t="str">
        <f t="shared" si="1"/>
        <v/>
      </c>
      <c r="R80" s="84" t="str">
        <f>IF('STEP 2 EE Data'!L80="Yes",IF('STEP 2 EE Data'!B80="","",'STEP 2 EE Data'!B80),"")</f>
        <v/>
      </c>
      <c r="S80" s="84" t="str">
        <f>IF(R80="","",'STEP 2 EE Data'!A80)</f>
        <v/>
      </c>
      <c r="T80" s="84" t="str">
        <f>IF(S80="","",'STEP 2 EE Data'!AJ80)</f>
        <v/>
      </c>
      <c r="U80" s="84" t="str">
        <f>IF(T80="","",'STEP 3 EE Comp'!BJ85)</f>
        <v/>
      </c>
      <c r="V80" s="69" t="str">
        <f t="shared" si="2"/>
        <v/>
      </c>
    </row>
    <row r="81" spans="1:22" x14ac:dyDescent="0.3">
      <c r="A81" s="623" t="str">
        <f>IF('STEP 2 EE Data'!L81="Yes","",IF('STEP 2 EE Data'!B81="","",IF('STEP 2 EE Data'!J81="Yes","",IF('STEP 2 EE Data'!AI81=0,"",'STEP 2 EE Data'!B81))))</f>
        <v/>
      </c>
      <c r="B81" s="93" t="str">
        <f>IF(A81="","",'STEP 2 EE Data'!A81)</f>
        <v/>
      </c>
      <c r="C81" s="624" t="str">
        <f>IF(A81="","",'STEP 2 EE Data'!AJ81)</f>
        <v/>
      </c>
      <c r="D81" s="369" t="str">
        <f>IF(A81="","",'STEP 3 EE Comp'!BJ86)</f>
        <v/>
      </c>
      <c r="E81" s="82" t="str">
        <f>IF(A81="","",'STEP 2 EE Data'!AK81)</f>
        <v/>
      </c>
      <c r="F81" s="69" t="str">
        <f t="shared" si="0"/>
        <v/>
      </c>
      <c r="J81" s="497" t="str">
        <f>IF('STEP 2 EE Data'!AI81=0,"",IF('STEP 2 EE Data'!L81="Yes","",IF('STEP 2 EE Data'!J81="Yes",IF('STEP 2 EE Data'!B81="","",'STEP 2 EE Data'!B81),"")))</f>
        <v/>
      </c>
      <c r="K81" s="497" t="str">
        <f>IF(J81="","",'STEP 2 EE Data'!A81)</f>
        <v/>
      </c>
      <c r="L81" s="210" t="str">
        <f>IF(J81="","",'STEP 2 EE Data'!AJ81)</f>
        <v/>
      </c>
      <c r="M81" s="497" t="str">
        <f>IF(J81="","",'STEP 3 EE Comp'!BJ86)</f>
        <v/>
      </c>
      <c r="N81" s="69" t="str">
        <f t="shared" si="1"/>
        <v/>
      </c>
      <c r="R81" s="84" t="str">
        <f>IF('STEP 2 EE Data'!L81="Yes",IF('STEP 2 EE Data'!B81="","",'STEP 2 EE Data'!B81),"")</f>
        <v/>
      </c>
      <c r="S81" s="84" t="str">
        <f>IF(R81="","",'STEP 2 EE Data'!A81)</f>
        <v/>
      </c>
      <c r="T81" s="84" t="str">
        <f>IF(S81="","",'STEP 2 EE Data'!AJ81)</f>
        <v/>
      </c>
      <c r="U81" s="84" t="str">
        <f>IF(T81="","",'STEP 3 EE Comp'!BJ86)</f>
        <v/>
      </c>
      <c r="V81" s="69" t="str">
        <f t="shared" si="2"/>
        <v/>
      </c>
    </row>
    <row r="82" spans="1:22" x14ac:dyDescent="0.3">
      <c r="A82" s="623" t="str">
        <f>IF('STEP 2 EE Data'!L82="Yes","",IF('STEP 2 EE Data'!B82="","",IF('STEP 2 EE Data'!J82="Yes","",IF('STEP 2 EE Data'!AI82=0,"",'STEP 2 EE Data'!B82))))</f>
        <v/>
      </c>
      <c r="B82" s="93" t="str">
        <f>IF(A82="","",'STEP 2 EE Data'!A82)</f>
        <v/>
      </c>
      <c r="C82" s="624" t="str">
        <f>IF(A82="","",'STEP 2 EE Data'!AJ82)</f>
        <v/>
      </c>
      <c r="D82" s="369" t="str">
        <f>IF(A82="","",'STEP 3 EE Comp'!BJ87)</f>
        <v/>
      </c>
      <c r="E82" s="82" t="str">
        <f>IF(A82="","",'STEP 2 EE Data'!AK82)</f>
        <v/>
      </c>
      <c r="F82" s="69" t="str">
        <f t="shared" si="0"/>
        <v/>
      </c>
      <c r="J82" s="497" t="str">
        <f>IF('STEP 2 EE Data'!AI82=0,"",IF('STEP 2 EE Data'!L82="Yes","",IF('STEP 2 EE Data'!J82="Yes",IF('STEP 2 EE Data'!B82="","",'STEP 2 EE Data'!B82),"")))</f>
        <v/>
      </c>
      <c r="K82" s="497" t="str">
        <f>IF(J82="","",'STEP 2 EE Data'!A82)</f>
        <v/>
      </c>
      <c r="L82" s="210" t="str">
        <f>IF(J82="","",'STEP 2 EE Data'!AJ82)</f>
        <v/>
      </c>
      <c r="M82" s="497" t="str">
        <f>IF(J82="","",'STEP 3 EE Comp'!BJ87)</f>
        <v/>
      </c>
      <c r="N82" s="69" t="str">
        <f t="shared" si="1"/>
        <v/>
      </c>
      <c r="R82" s="84" t="str">
        <f>IF('STEP 2 EE Data'!L82="Yes",IF('STEP 2 EE Data'!B82="","",'STEP 2 EE Data'!B82),"")</f>
        <v/>
      </c>
      <c r="S82" s="84" t="str">
        <f>IF(R82="","",'STEP 2 EE Data'!A82)</f>
        <v/>
      </c>
      <c r="T82" s="84" t="str">
        <f>IF(S82="","",'STEP 2 EE Data'!AJ82)</f>
        <v/>
      </c>
      <c r="U82" s="84" t="str">
        <f>IF(T82="","",'STEP 3 EE Comp'!BJ87)</f>
        <v/>
      </c>
      <c r="V82" s="69" t="str">
        <f t="shared" si="2"/>
        <v/>
      </c>
    </row>
    <row r="83" spans="1:22" x14ac:dyDescent="0.3">
      <c r="A83" s="623" t="str">
        <f>IF('STEP 2 EE Data'!L83="Yes","",IF('STEP 2 EE Data'!B83="","",IF('STEP 2 EE Data'!J83="Yes","",IF('STEP 2 EE Data'!AI83=0,"",'STEP 2 EE Data'!B83))))</f>
        <v/>
      </c>
      <c r="B83" s="93" t="str">
        <f>IF(A83="","",'STEP 2 EE Data'!A83)</f>
        <v/>
      </c>
      <c r="C83" s="624" t="str">
        <f>IF(A83="","",'STEP 2 EE Data'!AJ83)</f>
        <v/>
      </c>
      <c r="D83" s="369" t="str">
        <f>IF(A83="","",'STEP 3 EE Comp'!BJ88)</f>
        <v/>
      </c>
      <c r="E83" s="82" t="str">
        <f>IF(A83="","",'STEP 2 EE Data'!AK83)</f>
        <v/>
      </c>
      <c r="F83" s="69" t="str">
        <f t="shared" si="0"/>
        <v/>
      </c>
      <c r="J83" s="497" t="str">
        <f>IF('STEP 2 EE Data'!AI83=0,"",IF('STEP 2 EE Data'!L83="Yes","",IF('STEP 2 EE Data'!J83="Yes",IF('STEP 2 EE Data'!B83="","",'STEP 2 EE Data'!B83),"")))</f>
        <v/>
      </c>
      <c r="K83" s="497" t="str">
        <f>IF(J83="","",'STEP 2 EE Data'!A83)</f>
        <v/>
      </c>
      <c r="L83" s="210" t="str">
        <f>IF(J83="","",'STEP 2 EE Data'!AJ83)</f>
        <v/>
      </c>
      <c r="M83" s="497" t="str">
        <f>IF(J83="","",'STEP 3 EE Comp'!BJ88)</f>
        <v/>
      </c>
      <c r="N83" s="69" t="str">
        <f t="shared" si="1"/>
        <v/>
      </c>
      <c r="R83" s="84" t="str">
        <f>IF('STEP 2 EE Data'!L83="Yes",IF('STEP 2 EE Data'!B83="","",'STEP 2 EE Data'!B83),"")</f>
        <v/>
      </c>
      <c r="S83" s="84" t="str">
        <f>IF(R83="","",'STEP 2 EE Data'!A83)</f>
        <v/>
      </c>
      <c r="T83" s="84" t="str">
        <f>IF(S83="","",'STEP 2 EE Data'!AJ83)</f>
        <v/>
      </c>
      <c r="U83" s="84" t="str">
        <f>IF(T83="","",'STEP 3 EE Comp'!BJ88)</f>
        <v/>
      </c>
      <c r="V83" s="69" t="str">
        <f t="shared" si="2"/>
        <v/>
      </c>
    </row>
    <row r="84" spans="1:22" x14ac:dyDescent="0.3">
      <c r="A84" s="623" t="str">
        <f>IF('STEP 2 EE Data'!L84="Yes","",IF('STEP 2 EE Data'!B84="","",IF('STEP 2 EE Data'!J84="Yes","",IF('STEP 2 EE Data'!AI84=0,"",'STEP 2 EE Data'!B84))))</f>
        <v/>
      </c>
      <c r="B84" s="93" t="str">
        <f>IF(A84="","",'STEP 2 EE Data'!A84)</f>
        <v/>
      </c>
      <c r="C84" s="624" t="str">
        <f>IF(A84="","",'STEP 2 EE Data'!AJ84)</f>
        <v/>
      </c>
      <c r="D84" s="369" t="str">
        <f>IF(A84="","",'STEP 3 EE Comp'!BJ89)</f>
        <v/>
      </c>
      <c r="E84" s="82" t="str">
        <f>IF(A84="","",'STEP 2 EE Data'!AK84)</f>
        <v/>
      </c>
      <c r="F84" s="69" t="str">
        <f t="shared" si="0"/>
        <v/>
      </c>
      <c r="J84" s="497" t="str">
        <f>IF('STEP 2 EE Data'!AI84=0,"",IF('STEP 2 EE Data'!L84="Yes","",IF('STEP 2 EE Data'!J84="Yes",IF('STEP 2 EE Data'!B84="","",'STEP 2 EE Data'!B84),"")))</f>
        <v/>
      </c>
      <c r="K84" s="497" t="str">
        <f>IF(J84="","",'STEP 2 EE Data'!A84)</f>
        <v/>
      </c>
      <c r="L84" s="210" t="str">
        <f>IF(J84="","",'STEP 2 EE Data'!AJ84)</f>
        <v/>
      </c>
      <c r="M84" s="497" t="str">
        <f>IF(J84="","",'STEP 3 EE Comp'!BJ89)</f>
        <v/>
      </c>
      <c r="N84" s="69" t="str">
        <f t="shared" si="1"/>
        <v/>
      </c>
      <c r="R84" s="84" t="str">
        <f>IF('STEP 2 EE Data'!L84="Yes",IF('STEP 2 EE Data'!B84="","",'STEP 2 EE Data'!B84),"")</f>
        <v/>
      </c>
      <c r="S84" s="84" t="str">
        <f>IF(R84="","",'STEP 2 EE Data'!A84)</f>
        <v/>
      </c>
      <c r="T84" s="84" t="str">
        <f>IF(S84="","",'STEP 2 EE Data'!AJ84)</f>
        <v/>
      </c>
      <c r="U84" s="84" t="str">
        <f>IF(T84="","",'STEP 3 EE Comp'!BJ89)</f>
        <v/>
      </c>
      <c r="V84" s="69" t="str">
        <f t="shared" si="2"/>
        <v/>
      </c>
    </row>
    <row r="85" spans="1:22" x14ac:dyDescent="0.3">
      <c r="A85" s="623" t="str">
        <f>IF('STEP 2 EE Data'!L85="Yes","",IF('STEP 2 EE Data'!B85="","",IF('STEP 2 EE Data'!J85="Yes","",IF('STEP 2 EE Data'!AI85=0,"",'STEP 2 EE Data'!B85))))</f>
        <v/>
      </c>
      <c r="B85" s="93" t="str">
        <f>IF(A85="","",'STEP 2 EE Data'!A85)</f>
        <v/>
      </c>
      <c r="C85" s="624" t="str">
        <f>IF(A85="","",'STEP 2 EE Data'!AJ85)</f>
        <v/>
      </c>
      <c r="D85" s="369" t="str">
        <f>IF(A85="","",'STEP 3 EE Comp'!BJ90)</f>
        <v/>
      </c>
      <c r="E85" s="82" t="str">
        <f>IF(A85="","",'STEP 2 EE Data'!AK85)</f>
        <v/>
      </c>
      <c r="F85" s="69" t="str">
        <f t="shared" si="0"/>
        <v/>
      </c>
      <c r="J85" s="497" t="str">
        <f>IF('STEP 2 EE Data'!AI85=0,"",IF('STEP 2 EE Data'!L85="Yes","",IF('STEP 2 EE Data'!J85="Yes",IF('STEP 2 EE Data'!B85="","",'STEP 2 EE Data'!B85),"")))</f>
        <v/>
      </c>
      <c r="K85" s="497" t="str">
        <f>IF(J85="","",'STEP 2 EE Data'!A85)</f>
        <v/>
      </c>
      <c r="L85" s="210" t="str">
        <f>IF(J85="","",'STEP 2 EE Data'!AJ85)</f>
        <v/>
      </c>
      <c r="M85" s="497" t="str">
        <f>IF(J85="","",'STEP 3 EE Comp'!BJ90)</f>
        <v/>
      </c>
      <c r="N85" s="69" t="str">
        <f t="shared" si="1"/>
        <v/>
      </c>
      <c r="R85" s="84" t="str">
        <f>IF('STEP 2 EE Data'!L85="Yes",IF('STEP 2 EE Data'!B85="","",'STEP 2 EE Data'!B85),"")</f>
        <v/>
      </c>
      <c r="S85" s="84" t="str">
        <f>IF(R85="","",'STEP 2 EE Data'!A85)</f>
        <v/>
      </c>
      <c r="T85" s="84" t="str">
        <f>IF(S85="","",'STEP 2 EE Data'!AJ85)</f>
        <v/>
      </c>
      <c r="U85" s="84" t="str">
        <f>IF(T85="","",'STEP 3 EE Comp'!BJ90)</f>
        <v/>
      </c>
      <c r="V85" s="69" t="str">
        <f t="shared" si="2"/>
        <v/>
      </c>
    </row>
    <row r="86" spans="1:22" x14ac:dyDescent="0.3">
      <c r="A86" s="623" t="str">
        <f>IF('STEP 2 EE Data'!L86="Yes","",IF('STEP 2 EE Data'!B86="","",IF('STEP 2 EE Data'!J86="Yes","",IF('STEP 2 EE Data'!AI86=0,"",'STEP 2 EE Data'!B86))))</f>
        <v/>
      </c>
      <c r="B86" s="93" t="str">
        <f>IF(A86="","",'STEP 2 EE Data'!A86)</f>
        <v/>
      </c>
      <c r="C86" s="624" t="str">
        <f>IF(A86="","",'STEP 2 EE Data'!AJ86)</f>
        <v/>
      </c>
      <c r="D86" s="369" t="str">
        <f>IF(A86="","",'STEP 3 EE Comp'!BJ91)</f>
        <v/>
      </c>
      <c r="E86" s="82" t="str">
        <f>IF(A86="","",'STEP 2 EE Data'!AK86)</f>
        <v/>
      </c>
      <c r="F86" s="69" t="str">
        <f t="shared" si="0"/>
        <v/>
      </c>
      <c r="J86" s="497" t="str">
        <f>IF('STEP 2 EE Data'!AI86=0,"",IF('STEP 2 EE Data'!L86="Yes","",IF('STEP 2 EE Data'!J86="Yes",IF('STEP 2 EE Data'!B86="","",'STEP 2 EE Data'!B86),"")))</f>
        <v/>
      </c>
      <c r="K86" s="497" t="str">
        <f>IF(J86="","",'STEP 2 EE Data'!A86)</f>
        <v/>
      </c>
      <c r="L86" s="210" t="str">
        <f>IF(J86="","",'STEP 2 EE Data'!AJ86)</f>
        <v/>
      </c>
      <c r="M86" s="497" t="str">
        <f>IF(J86="","",'STEP 3 EE Comp'!BJ91)</f>
        <v/>
      </c>
      <c r="N86" s="69" t="str">
        <f t="shared" si="1"/>
        <v/>
      </c>
      <c r="R86" s="84" t="str">
        <f>IF('STEP 2 EE Data'!L86="Yes",IF('STEP 2 EE Data'!B86="","",'STEP 2 EE Data'!B86),"")</f>
        <v/>
      </c>
      <c r="S86" s="84" t="str">
        <f>IF(R86="","",'STEP 2 EE Data'!A86)</f>
        <v/>
      </c>
      <c r="T86" s="84" t="str">
        <f>IF(S86="","",'STEP 2 EE Data'!AJ86)</f>
        <v/>
      </c>
      <c r="U86" s="84" t="str">
        <f>IF(T86="","",'STEP 3 EE Comp'!BJ91)</f>
        <v/>
      </c>
      <c r="V86" s="69" t="str">
        <f t="shared" si="2"/>
        <v/>
      </c>
    </row>
    <row r="87" spans="1:22" x14ac:dyDescent="0.3">
      <c r="A87" s="623" t="str">
        <f>IF('STEP 2 EE Data'!L87="Yes","",IF('STEP 2 EE Data'!B87="","",IF('STEP 2 EE Data'!J87="Yes","",IF('STEP 2 EE Data'!AI87=0,"",'STEP 2 EE Data'!B87))))</f>
        <v/>
      </c>
      <c r="B87" s="93" t="str">
        <f>IF(A87="","",'STEP 2 EE Data'!A87)</f>
        <v/>
      </c>
      <c r="C87" s="624" t="str">
        <f>IF(A87="","",'STEP 2 EE Data'!AJ87)</f>
        <v/>
      </c>
      <c r="D87" s="369" t="str">
        <f>IF(A87="","",'STEP 3 EE Comp'!BJ92)</f>
        <v/>
      </c>
      <c r="E87" s="82" t="str">
        <f>IF(A87="","",'STEP 2 EE Data'!AK87)</f>
        <v/>
      </c>
      <c r="F87" s="69" t="str">
        <f t="shared" si="0"/>
        <v/>
      </c>
      <c r="J87" s="497" t="str">
        <f>IF('STEP 2 EE Data'!AI87=0,"",IF('STEP 2 EE Data'!L87="Yes","",IF('STEP 2 EE Data'!J87="Yes",IF('STEP 2 EE Data'!B87="","",'STEP 2 EE Data'!B87),"")))</f>
        <v/>
      </c>
      <c r="K87" s="497" t="str">
        <f>IF(J87="","",'STEP 2 EE Data'!A87)</f>
        <v/>
      </c>
      <c r="L87" s="210" t="str">
        <f>IF(J87="","",'STEP 2 EE Data'!AJ87)</f>
        <v/>
      </c>
      <c r="M87" s="497" t="str">
        <f>IF(J87="","",'STEP 3 EE Comp'!BJ92)</f>
        <v/>
      </c>
      <c r="N87" s="69" t="str">
        <f t="shared" si="1"/>
        <v/>
      </c>
      <c r="R87" s="84" t="str">
        <f>IF('STEP 2 EE Data'!L87="Yes",IF('STEP 2 EE Data'!B87="","",'STEP 2 EE Data'!B87),"")</f>
        <v/>
      </c>
      <c r="S87" s="84" t="str">
        <f>IF(R87="","",'STEP 2 EE Data'!A87)</f>
        <v/>
      </c>
      <c r="T87" s="84" t="str">
        <f>IF(S87="","",'STEP 2 EE Data'!AJ87)</f>
        <v/>
      </c>
      <c r="U87" s="84" t="str">
        <f>IF(T87="","",'STEP 3 EE Comp'!BJ92)</f>
        <v/>
      </c>
      <c r="V87" s="69" t="str">
        <f t="shared" si="2"/>
        <v/>
      </c>
    </row>
    <row r="88" spans="1:22" x14ac:dyDescent="0.3">
      <c r="A88" s="623" t="str">
        <f>IF('STEP 2 EE Data'!L88="Yes","",IF('STEP 2 EE Data'!B88="","",IF('STEP 2 EE Data'!J88="Yes","",IF('STEP 2 EE Data'!AI88=0,"",'STEP 2 EE Data'!B88))))</f>
        <v/>
      </c>
      <c r="B88" s="93" t="str">
        <f>IF(A88="","",'STEP 2 EE Data'!A88)</f>
        <v/>
      </c>
      <c r="C88" s="624" t="str">
        <f>IF(A88="","",'STEP 2 EE Data'!AJ88)</f>
        <v/>
      </c>
      <c r="D88" s="369" t="str">
        <f>IF(A88="","",'STEP 3 EE Comp'!BJ93)</f>
        <v/>
      </c>
      <c r="E88" s="82" t="str">
        <f>IF(A88="","",'STEP 2 EE Data'!AK88)</f>
        <v/>
      </c>
      <c r="F88" s="69" t="str">
        <f t="shared" si="0"/>
        <v/>
      </c>
      <c r="J88" s="497" t="str">
        <f>IF('STEP 2 EE Data'!AI88=0,"",IF('STEP 2 EE Data'!L88="Yes","",IF('STEP 2 EE Data'!J88="Yes",IF('STEP 2 EE Data'!B88="","",'STEP 2 EE Data'!B88),"")))</f>
        <v/>
      </c>
      <c r="K88" s="497" t="str">
        <f>IF(J88="","",'STEP 2 EE Data'!A88)</f>
        <v/>
      </c>
      <c r="L88" s="210" t="str">
        <f>IF(J88="","",'STEP 2 EE Data'!AJ88)</f>
        <v/>
      </c>
      <c r="M88" s="497" t="str">
        <f>IF(J88="","",'STEP 3 EE Comp'!BJ93)</f>
        <v/>
      </c>
      <c r="N88" s="69" t="str">
        <f t="shared" si="1"/>
        <v/>
      </c>
      <c r="R88" s="84" t="str">
        <f>IF('STEP 2 EE Data'!L88="Yes",IF('STEP 2 EE Data'!B88="","",'STEP 2 EE Data'!B88),"")</f>
        <v/>
      </c>
      <c r="S88" s="84" t="str">
        <f>IF(R88="","",'STEP 2 EE Data'!A88)</f>
        <v/>
      </c>
      <c r="T88" s="84" t="str">
        <f>IF(S88="","",'STEP 2 EE Data'!AJ88)</f>
        <v/>
      </c>
      <c r="U88" s="84" t="str">
        <f>IF(T88="","",'STEP 3 EE Comp'!BJ93)</f>
        <v/>
      </c>
      <c r="V88" s="69" t="str">
        <f t="shared" si="2"/>
        <v/>
      </c>
    </row>
    <row r="89" spans="1:22" x14ac:dyDescent="0.3">
      <c r="A89" s="623" t="str">
        <f>IF('STEP 2 EE Data'!L89="Yes","",IF('STEP 2 EE Data'!B89="","",IF('STEP 2 EE Data'!J89="Yes","",IF('STEP 2 EE Data'!AI89=0,"",'STEP 2 EE Data'!B89))))</f>
        <v/>
      </c>
      <c r="B89" s="93" t="str">
        <f>IF(A89="","",'STEP 2 EE Data'!A89)</f>
        <v/>
      </c>
      <c r="C89" s="624" t="str">
        <f>IF(A89="","",'STEP 2 EE Data'!AJ89)</f>
        <v/>
      </c>
      <c r="D89" s="369" t="str">
        <f>IF(A89="","",'STEP 3 EE Comp'!BJ94)</f>
        <v/>
      </c>
      <c r="E89" s="82" t="str">
        <f>IF(A89="","",'STEP 2 EE Data'!AK89)</f>
        <v/>
      </c>
      <c r="F89" s="69" t="str">
        <f t="shared" ref="F89:F152" si="3">IF(A89="","",1)</f>
        <v/>
      </c>
      <c r="J89" s="497" t="str">
        <f>IF('STEP 2 EE Data'!AI89=0,"",IF('STEP 2 EE Data'!L89="Yes","",IF('STEP 2 EE Data'!J89="Yes",IF('STEP 2 EE Data'!B89="","",'STEP 2 EE Data'!B89),"")))</f>
        <v/>
      </c>
      <c r="K89" s="497" t="str">
        <f>IF(J89="","",'STEP 2 EE Data'!A89)</f>
        <v/>
      </c>
      <c r="L89" s="210" t="str">
        <f>IF(J89="","",'STEP 2 EE Data'!AJ89)</f>
        <v/>
      </c>
      <c r="M89" s="497" t="str">
        <f>IF(J89="","",'STEP 3 EE Comp'!BJ94)</f>
        <v/>
      </c>
      <c r="N89" s="69" t="str">
        <f t="shared" ref="N89:N152" si="4">IF(J89="","",1)</f>
        <v/>
      </c>
      <c r="R89" s="84" t="str">
        <f>IF('STEP 2 EE Data'!L89="Yes",IF('STEP 2 EE Data'!B89="","",'STEP 2 EE Data'!B89),"")</f>
        <v/>
      </c>
      <c r="S89" s="84" t="str">
        <f>IF(R89="","",'STEP 2 EE Data'!A89)</f>
        <v/>
      </c>
      <c r="T89" s="84" t="str">
        <f>IF(S89="","",'STEP 2 EE Data'!AJ89)</f>
        <v/>
      </c>
      <c r="U89" s="84" t="str">
        <f>IF(T89="","",'STEP 3 EE Comp'!BJ94)</f>
        <v/>
      </c>
      <c r="V89" s="69" t="str">
        <f t="shared" ref="V89:V152" si="5">IF(R89="","",1)</f>
        <v/>
      </c>
    </row>
    <row r="90" spans="1:22" x14ac:dyDescent="0.3">
      <c r="A90" s="623" t="str">
        <f>IF('STEP 2 EE Data'!L90="Yes","",IF('STEP 2 EE Data'!B90="","",IF('STEP 2 EE Data'!J90="Yes","",IF('STEP 2 EE Data'!AI90=0,"",'STEP 2 EE Data'!B90))))</f>
        <v/>
      </c>
      <c r="B90" s="93" t="str">
        <f>IF(A90="","",'STEP 2 EE Data'!A90)</f>
        <v/>
      </c>
      <c r="C90" s="624" t="str">
        <f>IF(A90="","",'STEP 2 EE Data'!AJ90)</f>
        <v/>
      </c>
      <c r="D90" s="369" t="str">
        <f>IF(A90="","",'STEP 3 EE Comp'!BJ95)</f>
        <v/>
      </c>
      <c r="E90" s="82" t="str">
        <f>IF(A90="","",'STEP 2 EE Data'!AK90)</f>
        <v/>
      </c>
      <c r="F90" s="69" t="str">
        <f t="shared" si="3"/>
        <v/>
      </c>
      <c r="J90" s="497" t="str">
        <f>IF('STEP 2 EE Data'!AI90=0,"",IF('STEP 2 EE Data'!L90="Yes","",IF('STEP 2 EE Data'!J90="Yes",IF('STEP 2 EE Data'!B90="","",'STEP 2 EE Data'!B90),"")))</f>
        <v/>
      </c>
      <c r="K90" s="497" t="str">
        <f>IF(J90="","",'STEP 2 EE Data'!A90)</f>
        <v/>
      </c>
      <c r="L90" s="210" t="str">
        <f>IF(J90="","",'STEP 2 EE Data'!AJ90)</f>
        <v/>
      </c>
      <c r="M90" s="497" t="str">
        <f>IF(J90="","",'STEP 3 EE Comp'!BJ95)</f>
        <v/>
      </c>
      <c r="N90" s="69" t="str">
        <f t="shared" si="4"/>
        <v/>
      </c>
      <c r="R90" s="84" t="str">
        <f>IF('STEP 2 EE Data'!L90="Yes",IF('STEP 2 EE Data'!B90="","",'STEP 2 EE Data'!B90),"")</f>
        <v/>
      </c>
      <c r="S90" s="84" t="str">
        <f>IF(R90="","",'STEP 2 EE Data'!A90)</f>
        <v/>
      </c>
      <c r="T90" s="84" t="str">
        <f>IF(S90="","",'STEP 2 EE Data'!AJ90)</f>
        <v/>
      </c>
      <c r="U90" s="84" t="str">
        <f>IF(T90="","",'STEP 3 EE Comp'!BJ95)</f>
        <v/>
      </c>
      <c r="V90" s="69" t="str">
        <f t="shared" si="5"/>
        <v/>
      </c>
    </row>
    <row r="91" spans="1:22" x14ac:dyDescent="0.3">
      <c r="A91" s="623" t="str">
        <f>IF('STEP 2 EE Data'!L91="Yes","",IF('STEP 2 EE Data'!B91="","",IF('STEP 2 EE Data'!J91="Yes","",IF('STEP 2 EE Data'!AI91=0,"",'STEP 2 EE Data'!B91))))</f>
        <v/>
      </c>
      <c r="B91" s="93" t="str">
        <f>IF(A91="","",'STEP 2 EE Data'!A91)</f>
        <v/>
      </c>
      <c r="C91" s="624" t="str">
        <f>IF(A91="","",'STEP 2 EE Data'!AJ91)</f>
        <v/>
      </c>
      <c r="D91" s="369" t="str">
        <f>IF(A91="","",'STEP 3 EE Comp'!BJ96)</f>
        <v/>
      </c>
      <c r="E91" s="82" t="str">
        <f>IF(A91="","",'STEP 2 EE Data'!AK91)</f>
        <v/>
      </c>
      <c r="F91" s="69" t="str">
        <f t="shared" si="3"/>
        <v/>
      </c>
      <c r="J91" s="497" t="str">
        <f>IF('STEP 2 EE Data'!AI91=0,"",IF('STEP 2 EE Data'!L91="Yes","",IF('STEP 2 EE Data'!J91="Yes",IF('STEP 2 EE Data'!B91="","",'STEP 2 EE Data'!B91),"")))</f>
        <v/>
      </c>
      <c r="K91" s="497" t="str">
        <f>IF(J91="","",'STEP 2 EE Data'!A91)</f>
        <v/>
      </c>
      <c r="L91" s="210" t="str">
        <f>IF(J91="","",'STEP 2 EE Data'!AJ91)</f>
        <v/>
      </c>
      <c r="M91" s="497" t="str">
        <f>IF(J91="","",'STEP 3 EE Comp'!BJ96)</f>
        <v/>
      </c>
      <c r="N91" s="69" t="str">
        <f t="shared" si="4"/>
        <v/>
      </c>
      <c r="R91" s="84" t="str">
        <f>IF('STEP 2 EE Data'!L91="Yes",IF('STEP 2 EE Data'!B91="","",'STEP 2 EE Data'!B91),"")</f>
        <v/>
      </c>
      <c r="S91" s="84" t="str">
        <f>IF(R91="","",'STEP 2 EE Data'!A91)</f>
        <v/>
      </c>
      <c r="T91" s="84" t="str">
        <f>IF(S91="","",'STEP 2 EE Data'!AJ91)</f>
        <v/>
      </c>
      <c r="U91" s="84" t="str">
        <f>IF(T91="","",'STEP 3 EE Comp'!BJ96)</f>
        <v/>
      </c>
      <c r="V91" s="69" t="str">
        <f t="shared" si="5"/>
        <v/>
      </c>
    </row>
    <row r="92" spans="1:22" x14ac:dyDescent="0.3">
      <c r="A92" s="623" t="str">
        <f>IF('STEP 2 EE Data'!L92="Yes","",IF('STEP 2 EE Data'!B92="","",IF('STEP 2 EE Data'!J92="Yes","",IF('STEP 2 EE Data'!AI92=0,"",'STEP 2 EE Data'!B92))))</f>
        <v/>
      </c>
      <c r="B92" s="93" t="str">
        <f>IF(A92="","",'STEP 2 EE Data'!A92)</f>
        <v/>
      </c>
      <c r="C92" s="624" t="str">
        <f>IF(A92="","",'STEP 2 EE Data'!AJ92)</f>
        <v/>
      </c>
      <c r="D92" s="369" t="str">
        <f>IF(A92="","",'STEP 3 EE Comp'!BJ97)</f>
        <v/>
      </c>
      <c r="E92" s="82" t="str">
        <f>IF(A92="","",'STEP 2 EE Data'!AK92)</f>
        <v/>
      </c>
      <c r="F92" s="69" t="str">
        <f t="shared" si="3"/>
        <v/>
      </c>
      <c r="J92" s="497" t="str">
        <f>IF('STEP 2 EE Data'!AI92=0,"",IF('STEP 2 EE Data'!L92="Yes","",IF('STEP 2 EE Data'!J92="Yes",IF('STEP 2 EE Data'!B92="","",'STEP 2 EE Data'!B92),"")))</f>
        <v/>
      </c>
      <c r="K92" s="497" t="str">
        <f>IF(J92="","",'STEP 2 EE Data'!A92)</f>
        <v/>
      </c>
      <c r="L92" s="210" t="str">
        <f>IF(J92="","",'STEP 2 EE Data'!AJ92)</f>
        <v/>
      </c>
      <c r="M92" s="497" t="str">
        <f>IF(J92="","",'STEP 3 EE Comp'!BJ97)</f>
        <v/>
      </c>
      <c r="N92" s="69" t="str">
        <f t="shared" si="4"/>
        <v/>
      </c>
      <c r="R92" s="84" t="str">
        <f>IF('STEP 2 EE Data'!L92="Yes",IF('STEP 2 EE Data'!B92="","",'STEP 2 EE Data'!B92),"")</f>
        <v/>
      </c>
      <c r="S92" s="84" t="str">
        <f>IF(R92="","",'STEP 2 EE Data'!A92)</f>
        <v/>
      </c>
      <c r="T92" s="84" t="str">
        <f>IF(S92="","",'STEP 2 EE Data'!AJ92)</f>
        <v/>
      </c>
      <c r="U92" s="84" t="str">
        <f>IF(T92="","",'STEP 3 EE Comp'!BJ97)</f>
        <v/>
      </c>
      <c r="V92" s="69" t="str">
        <f t="shared" si="5"/>
        <v/>
      </c>
    </row>
    <row r="93" spans="1:22" x14ac:dyDescent="0.3">
      <c r="A93" s="623" t="str">
        <f>IF('STEP 2 EE Data'!L93="Yes","",IF('STEP 2 EE Data'!B93="","",IF('STEP 2 EE Data'!J93="Yes","",IF('STEP 2 EE Data'!AI93=0,"",'STEP 2 EE Data'!B93))))</f>
        <v/>
      </c>
      <c r="B93" s="93" t="str">
        <f>IF(A93="","",'STEP 2 EE Data'!A93)</f>
        <v/>
      </c>
      <c r="C93" s="624" t="str">
        <f>IF(A93="","",'STEP 2 EE Data'!AJ93)</f>
        <v/>
      </c>
      <c r="D93" s="369" t="str">
        <f>IF(A93="","",'STEP 3 EE Comp'!BJ98)</f>
        <v/>
      </c>
      <c r="E93" s="82" t="str">
        <f>IF(A93="","",'STEP 2 EE Data'!AK93)</f>
        <v/>
      </c>
      <c r="F93" s="69" t="str">
        <f t="shared" si="3"/>
        <v/>
      </c>
      <c r="J93" s="497" t="str">
        <f>IF('STEP 2 EE Data'!AI93=0,"",IF('STEP 2 EE Data'!L93="Yes","",IF('STEP 2 EE Data'!J93="Yes",IF('STEP 2 EE Data'!B93="","",'STEP 2 EE Data'!B93),"")))</f>
        <v/>
      </c>
      <c r="K93" s="497" t="str">
        <f>IF(J93="","",'STEP 2 EE Data'!A93)</f>
        <v/>
      </c>
      <c r="L93" s="210" t="str">
        <f>IF(J93="","",'STEP 2 EE Data'!AJ93)</f>
        <v/>
      </c>
      <c r="M93" s="497" t="str">
        <f>IF(J93="","",'STEP 3 EE Comp'!BJ98)</f>
        <v/>
      </c>
      <c r="N93" s="69" t="str">
        <f t="shared" si="4"/>
        <v/>
      </c>
      <c r="R93" s="84" t="str">
        <f>IF('STEP 2 EE Data'!L93="Yes",IF('STEP 2 EE Data'!B93="","",'STEP 2 EE Data'!B93),"")</f>
        <v/>
      </c>
      <c r="S93" s="84" t="str">
        <f>IF(R93="","",'STEP 2 EE Data'!A93)</f>
        <v/>
      </c>
      <c r="T93" s="84" t="str">
        <f>IF(S93="","",'STEP 2 EE Data'!AJ93)</f>
        <v/>
      </c>
      <c r="U93" s="84" t="str">
        <f>IF(T93="","",'STEP 3 EE Comp'!BJ98)</f>
        <v/>
      </c>
      <c r="V93" s="69" t="str">
        <f t="shared" si="5"/>
        <v/>
      </c>
    </row>
    <row r="94" spans="1:22" x14ac:dyDescent="0.3">
      <c r="A94" s="623" t="str">
        <f>IF('STEP 2 EE Data'!L94="Yes","",IF('STEP 2 EE Data'!B94="","",IF('STEP 2 EE Data'!J94="Yes","",IF('STEP 2 EE Data'!AI94=0,"",'STEP 2 EE Data'!B94))))</f>
        <v/>
      </c>
      <c r="B94" s="93" t="str">
        <f>IF(A94="","",'STEP 2 EE Data'!A94)</f>
        <v/>
      </c>
      <c r="C94" s="624" t="str">
        <f>IF(A94="","",'STEP 2 EE Data'!AJ94)</f>
        <v/>
      </c>
      <c r="D94" s="369" t="str">
        <f>IF(A94="","",'STEP 3 EE Comp'!BJ99)</f>
        <v/>
      </c>
      <c r="E94" s="82" t="str">
        <f>IF(A94="","",'STEP 2 EE Data'!AK94)</f>
        <v/>
      </c>
      <c r="F94" s="69" t="str">
        <f t="shared" si="3"/>
        <v/>
      </c>
      <c r="J94" s="497" t="str">
        <f>IF('STEP 2 EE Data'!AI94=0,"",IF('STEP 2 EE Data'!L94="Yes","",IF('STEP 2 EE Data'!J94="Yes",IF('STEP 2 EE Data'!B94="","",'STEP 2 EE Data'!B94),"")))</f>
        <v/>
      </c>
      <c r="K94" s="497" t="str">
        <f>IF(J94="","",'STEP 2 EE Data'!A94)</f>
        <v/>
      </c>
      <c r="L94" s="210" t="str">
        <f>IF(J94="","",'STEP 2 EE Data'!AJ94)</f>
        <v/>
      </c>
      <c r="M94" s="497" t="str">
        <f>IF(J94="","",'STEP 3 EE Comp'!BJ99)</f>
        <v/>
      </c>
      <c r="N94" s="69" t="str">
        <f t="shared" si="4"/>
        <v/>
      </c>
      <c r="R94" s="84" t="str">
        <f>IF('STEP 2 EE Data'!L94="Yes",IF('STEP 2 EE Data'!B94="","",'STEP 2 EE Data'!B94),"")</f>
        <v/>
      </c>
      <c r="S94" s="84" t="str">
        <f>IF(R94="","",'STEP 2 EE Data'!A94)</f>
        <v/>
      </c>
      <c r="T94" s="84" t="str">
        <f>IF(S94="","",'STEP 2 EE Data'!AJ94)</f>
        <v/>
      </c>
      <c r="U94" s="84" t="str">
        <f>IF(T94="","",'STEP 3 EE Comp'!BJ99)</f>
        <v/>
      </c>
      <c r="V94" s="69" t="str">
        <f t="shared" si="5"/>
        <v/>
      </c>
    </row>
    <row r="95" spans="1:22" x14ac:dyDescent="0.3">
      <c r="A95" s="623" t="str">
        <f>IF('STEP 2 EE Data'!L95="Yes","",IF('STEP 2 EE Data'!B95="","",IF('STEP 2 EE Data'!J95="Yes","",IF('STEP 2 EE Data'!AI95=0,"",'STEP 2 EE Data'!B95))))</f>
        <v/>
      </c>
      <c r="B95" s="93" t="str">
        <f>IF(A95="","",'STEP 2 EE Data'!A95)</f>
        <v/>
      </c>
      <c r="C95" s="624" t="str">
        <f>IF(A95="","",'STEP 2 EE Data'!AJ95)</f>
        <v/>
      </c>
      <c r="D95" s="369" t="str">
        <f>IF(A95="","",'STEP 3 EE Comp'!BJ100)</f>
        <v/>
      </c>
      <c r="E95" s="82" t="str">
        <f>IF(A95="","",'STEP 2 EE Data'!AK95)</f>
        <v/>
      </c>
      <c r="F95" s="69" t="str">
        <f t="shared" si="3"/>
        <v/>
      </c>
      <c r="J95" s="497" t="str">
        <f>IF('STEP 2 EE Data'!AI95=0,"",IF('STEP 2 EE Data'!L95="Yes","",IF('STEP 2 EE Data'!J95="Yes",IF('STEP 2 EE Data'!B95="","",'STEP 2 EE Data'!B95),"")))</f>
        <v/>
      </c>
      <c r="K95" s="497" t="str">
        <f>IF(J95="","",'STEP 2 EE Data'!A95)</f>
        <v/>
      </c>
      <c r="L95" s="210" t="str">
        <f>IF(J95="","",'STEP 2 EE Data'!AJ95)</f>
        <v/>
      </c>
      <c r="M95" s="497" t="str">
        <f>IF(J95="","",'STEP 3 EE Comp'!BJ100)</f>
        <v/>
      </c>
      <c r="N95" s="69" t="str">
        <f t="shared" si="4"/>
        <v/>
      </c>
      <c r="R95" s="84" t="str">
        <f>IF('STEP 2 EE Data'!L95="Yes",IF('STEP 2 EE Data'!B95="","",'STEP 2 EE Data'!B95),"")</f>
        <v/>
      </c>
      <c r="S95" s="84" t="str">
        <f>IF(R95="","",'STEP 2 EE Data'!A95)</f>
        <v/>
      </c>
      <c r="T95" s="84" t="str">
        <f>IF(S95="","",'STEP 2 EE Data'!AJ95)</f>
        <v/>
      </c>
      <c r="U95" s="84" t="str">
        <f>IF(T95="","",'STEP 3 EE Comp'!BJ100)</f>
        <v/>
      </c>
      <c r="V95" s="69" t="str">
        <f t="shared" si="5"/>
        <v/>
      </c>
    </row>
    <row r="96" spans="1:22" x14ac:dyDescent="0.3">
      <c r="A96" s="623" t="str">
        <f>IF('STEP 2 EE Data'!L96="Yes","",IF('STEP 2 EE Data'!B96="","",IF('STEP 2 EE Data'!J96="Yes","",IF('STEP 2 EE Data'!AI96=0,"",'STEP 2 EE Data'!B96))))</f>
        <v/>
      </c>
      <c r="B96" s="93" t="str">
        <f>IF(A96="","",'STEP 2 EE Data'!A96)</f>
        <v/>
      </c>
      <c r="C96" s="624" t="str">
        <f>IF(A96="","",'STEP 2 EE Data'!AJ96)</f>
        <v/>
      </c>
      <c r="D96" s="369" t="str">
        <f>IF(A96="","",'STEP 3 EE Comp'!BJ101)</f>
        <v/>
      </c>
      <c r="E96" s="82" t="str">
        <f>IF(A96="","",'STEP 2 EE Data'!AK96)</f>
        <v/>
      </c>
      <c r="F96" s="69" t="str">
        <f t="shared" si="3"/>
        <v/>
      </c>
      <c r="J96" s="497" t="str">
        <f>IF('STEP 2 EE Data'!AI96=0,"",IF('STEP 2 EE Data'!L96="Yes","",IF('STEP 2 EE Data'!J96="Yes",IF('STEP 2 EE Data'!B96="","",'STEP 2 EE Data'!B96),"")))</f>
        <v/>
      </c>
      <c r="K96" s="497" t="str">
        <f>IF(J96="","",'STEP 2 EE Data'!A96)</f>
        <v/>
      </c>
      <c r="L96" s="210" t="str">
        <f>IF(J96="","",'STEP 2 EE Data'!AJ96)</f>
        <v/>
      </c>
      <c r="M96" s="497" t="str">
        <f>IF(J96="","",'STEP 3 EE Comp'!BJ101)</f>
        <v/>
      </c>
      <c r="N96" s="69" t="str">
        <f t="shared" si="4"/>
        <v/>
      </c>
      <c r="R96" s="84" t="str">
        <f>IF('STEP 2 EE Data'!L96="Yes",IF('STEP 2 EE Data'!B96="","",'STEP 2 EE Data'!B96),"")</f>
        <v/>
      </c>
      <c r="S96" s="84" t="str">
        <f>IF(R96="","",'STEP 2 EE Data'!A96)</f>
        <v/>
      </c>
      <c r="T96" s="84" t="str">
        <f>IF(S96="","",'STEP 2 EE Data'!AJ96)</f>
        <v/>
      </c>
      <c r="U96" s="84" t="str">
        <f>IF(T96="","",'STEP 3 EE Comp'!BJ101)</f>
        <v/>
      </c>
      <c r="V96" s="69" t="str">
        <f t="shared" si="5"/>
        <v/>
      </c>
    </row>
    <row r="97" spans="1:22" x14ac:dyDescent="0.3">
      <c r="A97" s="623" t="str">
        <f>IF('STEP 2 EE Data'!L97="Yes","",IF('STEP 2 EE Data'!B97="","",IF('STEP 2 EE Data'!J97="Yes","",IF('STEP 2 EE Data'!AI97=0,"",'STEP 2 EE Data'!B97))))</f>
        <v/>
      </c>
      <c r="B97" s="93" t="str">
        <f>IF(A97="","",'STEP 2 EE Data'!A97)</f>
        <v/>
      </c>
      <c r="C97" s="624" t="str">
        <f>IF(A97="","",'STEP 2 EE Data'!AJ97)</f>
        <v/>
      </c>
      <c r="D97" s="369" t="str">
        <f>IF(A97="","",'STEP 3 EE Comp'!BJ102)</f>
        <v/>
      </c>
      <c r="E97" s="82" t="str">
        <f>IF(A97="","",'STEP 2 EE Data'!AK97)</f>
        <v/>
      </c>
      <c r="F97" s="69" t="str">
        <f t="shared" si="3"/>
        <v/>
      </c>
      <c r="J97" s="497" t="str">
        <f>IF('STEP 2 EE Data'!AI97=0,"",IF('STEP 2 EE Data'!L97="Yes","",IF('STEP 2 EE Data'!J97="Yes",IF('STEP 2 EE Data'!B97="","",'STEP 2 EE Data'!B97),"")))</f>
        <v/>
      </c>
      <c r="K97" s="497" t="str">
        <f>IF(J97="","",'STEP 2 EE Data'!A97)</f>
        <v/>
      </c>
      <c r="L97" s="210" t="str">
        <f>IF(J97="","",'STEP 2 EE Data'!AJ97)</f>
        <v/>
      </c>
      <c r="M97" s="497" t="str">
        <f>IF(J97="","",'STEP 3 EE Comp'!BJ102)</f>
        <v/>
      </c>
      <c r="N97" s="69" t="str">
        <f t="shared" si="4"/>
        <v/>
      </c>
      <c r="R97" s="84" t="str">
        <f>IF('STEP 2 EE Data'!L97="Yes",IF('STEP 2 EE Data'!B97="","",'STEP 2 EE Data'!B97),"")</f>
        <v/>
      </c>
      <c r="S97" s="84" t="str">
        <f>IF(R97="","",'STEP 2 EE Data'!A97)</f>
        <v/>
      </c>
      <c r="T97" s="84" t="str">
        <f>IF(S97="","",'STEP 2 EE Data'!AJ97)</f>
        <v/>
      </c>
      <c r="U97" s="84" t="str">
        <f>IF(T97="","",'STEP 3 EE Comp'!BJ102)</f>
        <v/>
      </c>
      <c r="V97" s="69" t="str">
        <f t="shared" si="5"/>
        <v/>
      </c>
    </row>
    <row r="98" spans="1:22" x14ac:dyDescent="0.3">
      <c r="A98" s="623" t="str">
        <f>IF('STEP 2 EE Data'!L98="Yes","",IF('STEP 2 EE Data'!B98="","",IF('STEP 2 EE Data'!J98="Yes","",IF('STEP 2 EE Data'!AI98=0,"",'STEP 2 EE Data'!B98))))</f>
        <v/>
      </c>
      <c r="B98" s="93" t="str">
        <f>IF(A98="","",'STEP 2 EE Data'!A98)</f>
        <v/>
      </c>
      <c r="C98" s="624" t="str">
        <f>IF(A98="","",'STEP 2 EE Data'!AJ98)</f>
        <v/>
      </c>
      <c r="D98" s="369" t="str">
        <f>IF(A98="","",'STEP 3 EE Comp'!BJ103)</f>
        <v/>
      </c>
      <c r="E98" s="82" t="str">
        <f>IF(A98="","",'STEP 2 EE Data'!AK98)</f>
        <v/>
      </c>
      <c r="F98" s="69" t="str">
        <f t="shared" si="3"/>
        <v/>
      </c>
      <c r="J98" s="497" t="str">
        <f>IF('STEP 2 EE Data'!AI98=0,"",IF('STEP 2 EE Data'!L98="Yes","",IF('STEP 2 EE Data'!J98="Yes",IF('STEP 2 EE Data'!B98="","",'STEP 2 EE Data'!B98),"")))</f>
        <v/>
      </c>
      <c r="K98" s="497" t="str">
        <f>IF(J98="","",'STEP 2 EE Data'!A98)</f>
        <v/>
      </c>
      <c r="L98" s="210" t="str">
        <f>IF(J98="","",'STEP 2 EE Data'!AJ98)</f>
        <v/>
      </c>
      <c r="M98" s="497" t="str">
        <f>IF(J98="","",'STEP 3 EE Comp'!BJ103)</f>
        <v/>
      </c>
      <c r="N98" s="69" t="str">
        <f t="shared" si="4"/>
        <v/>
      </c>
      <c r="R98" s="84" t="str">
        <f>IF('STEP 2 EE Data'!L98="Yes",IF('STEP 2 EE Data'!B98="","",'STEP 2 EE Data'!B98),"")</f>
        <v/>
      </c>
      <c r="S98" s="84" t="str">
        <f>IF(R98="","",'STEP 2 EE Data'!A98)</f>
        <v/>
      </c>
      <c r="T98" s="84" t="str">
        <f>IF(S98="","",'STEP 2 EE Data'!AJ98)</f>
        <v/>
      </c>
      <c r="U98" s="84" t="str">
        <f>IF(T98="","",'STEP 3 EE Comp'!BJ103)</f>
        <v/>
      </c>
      <c r="V98" s="69" t="str">
        <f t="shared" si="5"/>
        <v/>
      </c>
    </row>
    <row r="99" spans="1:22" x14ac:dyDescent="0.3">
      <c r="A99" s="623" t="str">
        <f>IF('STEP 2 EE Data'!L99="Yes","",IF('STEP 2 EE Data'!B99="","",IF('STEP 2 EE Data'!J99="Yes","",IF('STEP 2 EE Data'!AI99=0,"",'STEP 2 EE Data'!B99))))</f>
        <v/>
      </c>
      <c r="B99" s="93" t="str">
        <f>IF(A99="","",'STEP 2 EE Data'!A99)</f>
        <v/>
      </c>
      <c r="C99" s="624" t="str">
        <f>IF(A99="","",'STEP 2 EE Data'!AJ99)</f>
        <v/>
      </c>
      <c r="D99" s="369" t="str">
        <f>IF(A99="","",'STEP 3 EE Comp'!BJ104)</f>
        <v/>
      </c>
      <c r="E99" s="82" t="str">
        <f>IF(A99="","",'STEP 2 EE Data'!AK99)</f>
        <v/>
      </c>
      <c r="F99" s="69" t="str">
        <f t="shared" si="3"/>
        <v/>
      </c>
      <c r="J99" s="497" t="str">
        <f>IF('STEP 2 EE Data'!AI99=0,"",IF('STEP 2 EE Data'!L99="Yes","",IF('STEP 2 EE Data'!J99="Yes",IF('STEP 2 EE Data'!B99="","",'STEP 2 EE Data'!B99),"")))</f>
        <v/>
      </c>
      <c r="K99" s="497" t="str">
        <f>IF(J99="","",'STEP 2 EE Data'!A99)</f>
        <v/>
      </c>
      <c r="L99" s="210" t="str">
        <f>IF(J99="","",'STEP 2 EE Data'!AJ99)</f>
        <v/>
      </c>
      <c r="M99" s="497" t="str">
        <f>IF(J99="","",'STEP 3 EE Comp'!BJ104)</f>
        <v/>
      </c>
      <c r="N99" s="69" t="str">
        <f t="shared" si="4"/>
        <v/>
      </c>
      <c r="R99" s="84" t="str">
        <f>IF('STEP 2 EE Data'!L99="Yes",IF('STEP 2 EE Data'!B99="","",'STEP 2 EE Data'!B99),"")</f>
        <v/>
      </c>
      <c r="S99" s="84" t="str">
        <f>IF(R99="","",'STEP 2 EE Data'!A99)</f>
        <v/>
      </c>
      <c r="T99" s="84" t="str">
        <f>IF(S99="","",'STEP 2 EE Data'!AJ99)</f>
        <v/>
      </c>
      <c r="U99" s="84" t="str">
        <f>IF(T99="","",'STEP 3 EE Comp'!BJ104)</f>
        <v/>
      </c>
      <c r="V99" s="69" t="str">
        <f t="shared" si="5"/>
        <v/>
      </c>
    </row>
    <row r="100" spans="1:22" x14ac:dyDescent="0.3">
      <c r="A100" s="623" t="str">
        <f>IF('STEP 2 EE Data'!L100="Yes","",IF('STEP 2 EE Data'!B100="","",IF('STEP 2 EE Data'!J100="Yes","",IF('STEP 2 EE Data'!AI100=0,"",'STEP 2 EE Data'!B100))))</f>
        <v/>
      </c>
      <c r="B100" s="93" t="str">
        <f>IF(A100="","",'STEP 2 EE Data'!A100)</f>
        <v/>
      </c>
      <c r="C100" s="624" t="str">
        <f>IF(A100="","",'STEP 2 EE Data'!AJ100)</f>
        <v/>
      </c>
      <c r="D100" s="369" t="str">
        <f>IF(A100="","",'STEP 3 EE Comp'!BJ105)</f>
        <v/>
      </c>
      <c r="E100" s="82" t="str">
        <f>IF(A100="","",'STEP 2 EE Data'!AK100)</f>
        <v/>
      </c>
      <c r="F100" s="69" t="str">
        <f t="shared" si="3"/>
        <v/>
      </c>
      <c r="J100" s="497" t="str">
        <f>IF('STEP 2 EE Data'!AI100=0,"",IF('STEP 2 EE Data'!L100="Yes","",IF('STEP 2 EE Data'!J100="Yes",IF('STEP 2 EE Data'!B100="","",'STEP 2 EE Data'!B100),"")))</f>
        <v/>
      </c>
      <c r="K100" s="497" t="str">
        <f>IF(J100="","",'STEP 2 EE Data'!A100)</f>
        <v/>
      </c>
      <c r="L100" s="210" t="str">
        <f>IF(J100="","",'STEP 2 EE Data'!AJ100)</f>
        <v/>
      </c>
      <c r="M100" s="497" t="str">
        <f>IF(J100="","",'STEP 3 EE Comp'!BJ105)</f>
        <v/>
      </c>
      <c r="N100" s="69" t="str">
        <f t="shared" si="4"/>
        <v/>
      </c>
      <c r="R100" s="84" t="str">
        <f>IF('STEP 2 EE Data'!L100="Yes",IF('STEP 2 EE Data'!B100="","",'STEP 2 EE Data'!B100),"")</f>
        <v/>
      </c>
      <c r="S100" s="84" t="str">
        <f>IF(R100="","",'STEP 2 EE Data'!A100)</f>
        <v/>
      </c>
      <c r="T100" s="84" t="str">
        <f>IF(S100="","",'STEP 2 EE Data'!AJ100)</f>
        <v/>
      </c>
      <c r="U100" s="84" t="str">
        <f>IF(T100="","",'STEP 3 EE Comp'!BJ105)</f>
        <v/>
      </c>
      <c r="V100" s="69" t="str">
        <f t="shared" si="5"/>
        <v/>
      </c>
    </row>
    <row r="101" spans="1:22" x14ac:dyDescent="0.3">
      <c r="A101" s="623" t="str">
        <f>IF('STEP 2 EE Data'!L101="Yes","",IF('STEP 2 EE Data'!B101="","",IF('STEP 2 EE Data'!J101="Yes","",IF('STEP 2 EE Data'!AI101=0,"",'STEP 2 EE Data'!B101))))</f>
        <v/>
      </c>
      <c r="B101" s="93" t="str">
        <f>IF(A101="","",'STEP 2 EE Data'!A101)</f>
        <v/>
      </c>
      <c r="C101" s="624" t="str">
        <f>IF(A101="","",'STEP 2 EE Data'!AJ101)</f>
        <v/>
      </c>
      <c r="D101" s="369" t="str">
        <f>IF(A101="","",'STEP 3 EE Comp'!BJ106)</f>
        <v/>
      </c>
      <c r="E101" s="82" t="str">
        <f>IF(A101="","",'STEP 2 EE Data'!AK101)</f>
        <v/>
      </c>
      <c r="F101" s="69" t="str">
        <f t="shared" si="3"/>
        <v/>
      </c>
      <c r="J101" s="497" t="str">
        <f>IF('STEP 2 EE Data'!AI101=0,"",IF('STEP 2 EE Data'!L101="Yes","",IF('STEP 2 EE Data'!J101="Yes",IF('STEP 2 EE Data'!B101="","",'STEP 2 EE Data'!B101),"")))</f>
        <v/>
      </c>
      <c r="K101" s="497" t="str">
        <f>IF(J101="","",'STEP 2 EE Data'!A101)</f>
        <v/>
      </c>
      <c r="L101" s="210" t="str">
        <f>IF(J101="","",'STEP 2 EE Data'!AJ101)</f>
        <v/>
      </c>
      <c r="M101" s="497" t="str">
        <f>IF(J101="","",'STEP 3 EE Comp'!BJ106)</f>
        <v/>
      </c>
      <c r="N101" s="69" t="str">
        <f t="shared" si="4"/>
        <v/>
      </c>
      <c r="R101" s="84" t="str">
        <f>IF('STEP 2 EE Data'!L101="Yes",IF('STEP 2 EE Data'!B101="","",'STEP 2 EE Data'!B101),"")</f>
        <v/>
      </c>
      <c r="S101" s="84" t="str">
        <f>IF(R101="","",'STEP 2 EE Data'!A101)</f>
        <v/>
      </c>
      <c r="T101" s="84" t="str">
        <f>IF(S101="","",'STEP 2 EE Data'!AJ101)</f>
        <v/>
      </c>
      <c r="U101" s="84" t="str">
        <f>IF(T101="","",'STEP 3 EE Comp'!BJ106)</f>
        <v/>
      </c>
      <c r="V101" s="69" t="str">
        <f t="shared" si="5"/>
        <v/>
      </c>
    </row>
    <row r="102" spans="1:22" x14ac:dyDescent="0.3">
      <c r="A102" s="623" t="str">
        <f>IF('STEP 2 EE Data'!L102="Yes","",IF('STEP 2 EE Data'!B102="","",IF('STEP 2 EE Data'!J102="Yes","",IF('STEP 2 EE Data'!AI102=0,"",'STEP 2 EE Data'!B102))))</f>
        <v/>
      </c>
      <c r="B102" s="93" t="str">
        <f>IF(A102="","",'STEP 2 EE Data'!A102)</f>
        <v/>
      </c>
      <c r="C102" s="624" t="str">
        <f>IF(A102="","",'STEP 2 EE Data'!AJ102)</f>
        <v/>
      </c>
      <c r="D102" s="369" t="str">
        <f>IF(A102="","",'STEP 3 EE Comp'!BJ107)</f>
        <v/>
      </c>
      <c r="E102" s="82" t="str">
        <f>IF(A102="","",'STEP 2 EE Data'!AK102)</f>
        <v/>
      </c>
      <c r="F102" s="69" t="str">
        <f t="shared" si="3"/>
        <v/>
      </c>
      <c r="J102" s="497" t="str">
        <f>IF('STEP 2 EE Data'!AI102=0,"",IF('STEP 2 EE Data'!L102="Yes","",IF('STEP 2 EE Data'!J102="Yes",IF('STEP 2 EE Data'!B102="","",'STEP 2 EE Data'!B102),"")))</f>
        <v/>
      </c>
      <c r="K102" s="497" t="str">
        <f>IF(J102="","",'STEP 2 EE Data'!A102)</f>
        <v/>
      </c>
      <c r="L102" s="210" t="str">
        <f>IF(J102="","",'STEP 2 EE Data'!AJ102)</f>
        <v/>
      </c>
      <c r="M102" s="497" t="str">
        <f>IF(J102="","",'STEP 3 EE Comp'!BJ107)</f>
        <v/>
      </c>
      <c r="N102" s="69" t="str">
        <f t="shared" si="4"/>
        <v/>
      </c>
      <c r="R102" s="84" t="str">
        <f>IF('STEP 2 EE Data'!L102="Yes",IF('STEP 2 EE Data'!B102="","",'STEP 2 EE Data'!B102),"")</f>
        <v/>
      </c>
      <c r="S102" s="84" t="str">
        <f>IF(R102="","",'STEP 2 EE Data'!A102)</f>
        <v/>
      </c>
      <c r="T102" s="84" t="str">
        <f>IF(S102="","",'STEP 2 EE Data'!AJ102)</f>
        <v/>
      </c>
      <c r="U102" s="84" t="str">
        <f>IF(T102="","",'STEP 3 EE Comp'!BJ107)</f>
        <v/>
      </c>
      <c r="V102" s="69" t="str">
        <f t="shared" si="5"/>
        <v/>
      </c>
    </row>
    <row r="103" spans="1:22" x14ac:dyDescent="0.3">
      <c r="A103" s="623" t="str">
        <f>IF('STEP 2 EE Data'!L103="Yes","",IF('STEP 2 EE Data'!B103="","",IF('STEP 2 EE Data'!J103="Yes","",IF('STEP 2 EE Data'!AI103=0,"",'STEP 2 EE Data'!B103))))</f>
        <v/>
      </c>
      <c r="B103" s="93" t="str">
        <f>IF(A103="","",'STEP 2 EE Data'!A103)</f>
        <v/>
      </c>
      <c r="C103" s="624" t="str">
        <f>IF(A103="","",'STEP 2 EE Data'!AJ103)</f>
        <v/>
      </c>
      <c r="D103" s="369" t="str">
        <f>IF(A103="","",'STEP 3 EE Comp'!BJ108)</f>
        <v/>
      </c>
      <c r="E103" s="82" t="str">
        <f>IF(A103="","",'STEP 2 EE Data'!AK103)</f>
        <v/>
      </c>
      <c r="F103" s="69" t="str">
        <f t="shared" si="3"/>
        <v/>
      </c>
      <c r="J103" s="497" t="str">
        <f>IF('STEP 2 EE Data'!AI103=0,"",IF('STEP 2 EE Data'!L103="Yes","",IF('STEP 2 EE Data'!J103="Yes",IF('STEP 2 EE Data'!B103="","",'STEP 2 EE Data'!B103),"")))</f>
        <v/>
      </c>
      <c r="K103" s="497" t="str">
        <f>IF(J103="","",'STEP 2 EE Data'!A103)</f>
        <v/>
      </c>
      <c r="L103" s="210" t="str">
        <f>IF(J103="","",'STEP 2 EE Data'!AJ103)</f>
        <v/>
      </c>
      <c r="M103" s="497" t="str">
        <f>IF(J103="","",'STEP 3 EE Comp'!BJ108)</f>
        <v/>
      </c>
      <c r="N103" s="69" t="str">
        <f t="shared" si="4"/>
        <v/>
      </c>
      <c r="R103" s="84" t="str">
        <f>IF('STEP 2 EE Data'!L103="Yes",IF('STEP 2 EE Data'!B103="","",'STEP 2 EE Data'!B103),"")</f>
        <v/>
      </c>
      <c r="S103" s="84" t="str">
        <f>IF(R103="","",'STEP 2 EE Data'!A103)</f>
        <v/>
      </c>
      <c r="T103" s="84" t="str">
        <f>IF(S103="","",'STEP 2 EE Data'!AJ103)</f>
        <v/>
      </c>
      <c r="U103" s="84" t="str">
        <f>IF(T103="","",'STEP 3 EE Comp'!BJ108)</f>
        <v/>
      </c>
      <c r="V103" s="69" t="str">
        <f t="shared" si="5"/>
        <v/>
      </c>
    </row>
    <row r="104" spans="1:22" x14ac:dyDescent="0.3">
      <c r="A104" s="623" t="str">
        <f>IF('STEP 2 EE Data'!L104="Yes","",IF('STEP 2 EE Data'!B104="","",IF('STEP 2 EE Data'!J104="Yes","",IF('STEP 2 EE Data'!AI104=0,"",'STEP 2 EE Data'!B104))))</f>
        <v/>
      </c>
      <c r="B104" s="93" t="str">
        <f>IF(A104="","",'STEP 2 EE Data'!A104)</f>
        <v/>
      </c>
      <c r="C104" s="624" t="str">
        <f>IF(A104="","",'STEP 2 EE Data'!AJ104)</f>
        <v/>
      </c>
      <c r="D104" s="369" t="str">
        <f>IF(A104="","",'STEP 3 EE Comp'!BJ109)</f>
        <v/>
      </c>
      <c r="E104" s="82" t="str">
        <f>IF(A104="","",'STEP 2 EE Data'!AK104)</f>
        <v/>
      </c>
      <c r="F104" s="69" t="str">
        <f t="shared" si="3"/>
        <v/>
      </c>
      <c r="J104" s="497" t="str">
        <f>IF('STEP 2 EE Data'!AI104=0,"",IF('STEP 2 EE Data'!L104="Yes","",IF('STEP 2 EE Data'!J104="Yes",IF('STEP 2 EE Data'!B104="","",'STEP 2 EE Data'!B104),"")))</f>
        <v/>
      </c>
      <c r="K104" s="497" t="str">
        <f>IF(J104="","",'STEP 2 EE Data'!A104)</f>
        <v/>
      </c>
      <c r="L104" s="210" t="str">
        <f>IF(J104="","",'STEP 2 EE Data'!AJ104)</f>
        <v/>
      </c>
      <c r="M104" s="497" t="str">
        <f>IF(J104="","",'STEP 3 EE Comp'!BJ109)</f>
        <v/>
      </c>
      <c r="N104" s="69" t="str">
        <f t="shared" si="4"/>
        <v/>
      </c>
      <c r="R104" s="84" t="str">
        <f>IF('STEP 2 EE Data'!L104="Yes",IF('STEP 2 EE Data'!B104="","",'STEP 2 EE Data'!B104),"")</f>
        <v/>
      </c>
      <c r="S104" s="84" t="str">
        <f>IF(R104="","",'STEP 2 EE Data'!A104)</f>
        <v/>
      </c>
      <c r="T104" s="84" t="str">
        <f>IF(S104="","",'STEP 2 EE Data'!AJ104)</f>
        <v/>
      </c>
      <c r="U104" s="84" t="str">
        <f>IF(T104="","",'STEP 3 EE Comp'!BJ109)</f>
        <v/>
      </c>
      <c r="V104" s="69" t="str">
        <f t="shared" si="5"/>
        <v/>
      </c>
    </row>
    <row r="105" spans="1:22" x14ac:dyDescent="0.3">
      <c r="A105" s="623" t="str">
        <f>IF('STEP 2 EE Data'!L105="Yes","",IF('STEP 2 EE Data'!B105="","",IF('STEP 2 EE Data'!J105="Yes","",IF('STEP 2 EE Data'!AI105=0,"",'STEP 2 EE Data'!B105))))</f>
        <v/>
      </c>
      <c r="B105" s="93" t="str">
        <f>IF(A105="","",'STEP 2 EE Data'!A105)</f>
        <v/>
      </c>
      <c r="C105" s="624" t="str">
        <f>IF(A105="","",'STEP 2 EE Data'!AJ105)</f>
        <v/>
      </c>
      <c r="D105" s="369" t="str">
        <f>IF(A105="","",'STEP 3 EE Comp'!BJ110)</f>
        <v/>
      </c>
      <c r="E105" s="82" t="str">
        <f>IF(A105="","",'STEP 2 EE Data'!AK105)</f>
        <v/>
      </c>
      <c r="F105" s="69" t="str">
        <f t="shared" si="3"/>
        <v/>
      </c>
      <c r="J105" s="497" t="str">
        <f>IF('STEP 2 EE Data'!AI105=0,"",IF('STEP 2 EE Data'!L105="Yes","",IF('STEP 2 EE Data'!J105="Yes",IF('STEP 2 EE Data'!B105="","",'STEP 2 EE Data'!B105),"")))</f>
        <v/>
      </c>
      <c r="K105" s="497" t="str">
        <f>IF(J105="","",'STEP 2 EE Data'!A105)</f>
        <v/>
      </c>
      <c r="L105" s="210" t="str">
        <f>IF(J105="","",'STEP 2 EE Data'!AJ105)</f>
        <v/>
      </c>
      <c r="M105" s="497" t="str">
        <f>IF(J105="","",'STEP 3 EE Comp'!BJ110)</f>
        <v/>
      </c>
      <c r="N105" s="69" t="str">
        <f t="shared" si="4"/>
        <v/>
      </c>
      <c r="R105" s="84" t="str">
        <f>IF('STEP 2 EE Data'!L105="Yes",IF('STEP 2 EE Data'!B105="","",'STEP 2 EE Data'!B105),"")</f>
        <v/>
      </c>
      <c r="S105" s="84" t="str">
        <f>IF(R105="","",'STEP 2 EE Data'!A105)</f>
        <v/>
      </c>
      <c r="T105" s="84" t="str">
        <f>IF(S105="","",'STEP 2 EE Data'!AJ105)</f>
        <v/>
      </c>
      <c r="U105" s="84" t="str">
        <f>IF(T105="","",'STEP 3 EE Comp'!BJ110)</f>
        <v/>
      </c>
      <c r="V105" s="69" t="str">
        <f t="shared" si="5"/>
        <v/>
      </c>
    </row>
    <row r="106" spans="1:22" x14ac:dyDescent="0.3">
      <c r="A106" s="623" t="str">
        <f>IF('STEP 2 EE Data'!L106="Yes","",IF('STEP 2 EE Data'!B106="","",IF('STEP 2 EE Data'!J106="Yes","",IF('STEP 2 EE Data'!AI106=0,"",'STEP 2 EE Data'!B106))))</f>
        <v/>
      </c>
      <c r="B106" s="93" t="str">
        <f>IF(A106="","",'STEP 2 EE Data'!A106)</f>
        <v/>
      </c>
      <c r="C106" s="624" t="str">
        <f>IF(A106="","",'STEP 2 EE Data'!AJ106)</f>
        <v/>
      </c>
      <c r="D106" s="369" t="str">
        <f>IF(A106="","",'STEP 3 EE Comp'!BJ111)</f>
        <v/>
      </c>
      <c r="E106" s="82" t="str">
        <f>IF(A106="","",'STEP 2 EE Data'!AK106)</f>
        <v/>
      </c>
      <c r="F106" s="69" t="str">
        <f t="shared" si="3"/>
        <v/>
      </c>
      <c r="J106" s="497" t="str">
        <f>IF('STEP 2 EE Data'!AI106=0,"",IF('STEP 2 EE Data'!L106="Yes","",IF('STEP 2 EE Data'!J106="Yes",IF('STEP 2 EE Data'!B106="","",'STEP 2 EE Data'!B106),"")))</f>
        <v/>
      </c>
      <c r="K106" s="497" t="str">
        <f>IF(J106="","",'STEP 2 EE Data'!A106)</f>
        <v/>
      </c>
      <c r="L106" s="210" t="str">
        <f>IF(J106="","",'STEP 2 EE Data'!AJ106)</f>
        <v/>
      </c>
      <c r="M106" s="497" t="str">
        <f>IF(J106="","",'STEP 3 EE Comp'!BJ111)</f>
        <v/>
      </c>
      <c r="N106" s="69" t="str">
        <f t="shared" si="4"/>
        <v/>
      </c>
      <c r="R106" s="84" t="str">
        <f>IF('STEP 2 EE Data'!L106="Yes",IF('STEP 2 EE Data'!B106="","",'STEP 2 EE Data'!B106),"")</f>
        <v/>
      </c>
      <c r="S106" s="84" t="str">
        <f>IF(R106="","",'STEP 2 EE Data'!A106)</f>
        <v/>
      </c>
      <c r="T106" s="84" t="str">
        <f>IF(S106="","",'STEP 2 EE Data'!AJ106)</f>
        <v/>
      </c>
      <c r="U106" s="84" t="str">
        <f>IF(T106="","",'STEP 3 EE Comp'!BJ111)</f>
        <v/>
      </c>
      <c r="V106" s="69" t="str">
        <f t="shared" si="5"/>
        <v/>
      </c>
    </row>
    <row r="107" spans="1:22" x14ac:dyDescent="0.3">
      <c r="A107" s="623" t="str">
        <f>IF('STEP 2 EE Data'!L107="Yes","",IF('STEP 2 EE Data'!B107="","",IF('STEP 2 EE Data'!J107="Yes","",IF('STEP 2 EE Data'!AI107=0,"",'STEP 2 EE Data'!B107))))</f>
        <v/>
      </c>
      <c r="B107" s="93" t="str">
        <f>IF(A107="","",'STEP 2 EE Data'!A107)</f>
        <v/>
      </c>
      <c r="C107" s="624" t="str">
        <f>IF(A107="","",'STEP 2 EE Data'!AJ107)</f>
        <v/>
      </c>
      <c r="D107" s="369" t="str">
        <f>IF(A107="","",'STEP 3 EE Comp'!BJ112)</f>
        <v/>
      </c>
      <c r="E107" s="82" t="str">
        <f>IF(A107="","",'STEP 2 EE Data'!AK107)</f>
        <v/>
      </c>
      <c r="F107" s="69" t="str">
        <f t="shared" si="3"/>
        <v/>
      </c>
      <c r="J107" s="497" t="str">
        <f>IF('STEP 2 EE Data'!AI107=0,"",IF('STEP 2 EE Data'!L107="Yes","",IF('STEP 2 EE Data'!J107="Yes",IF('STEP 2 EE Data'!B107="","",'STEP 2 EE Data'!B107),"")))</f>
        <v/>
      </c>
      <c r="K107" s="497" t="str">
        <f>IF(J107="","",'STEP 2 EE Data'!A107)</f>
        <v/>
      </c>
      <c r="L107" s="210" t="str">
        <f>IF(J107="","",'STEP 2 EE Data'!AJ107)</f>
        <v/>
      </c>
      <c r="M107" s="497" t="str">
        <f>IF(J107="","",'STEP 3 EE Comp'!BJ112)</f>
        <v/>
      </c>
      <c r="N107" s="69" t="str">
        <f t="shared" si="4"/>
        <v/>
      </c>
      <c r="R107" s="84" t="str">
        <f>IF('STEP 2 EE Data'!L107="Yes",IF('STEP 2 EE Data'!B107="","",'STEP 2 EE Data'!B107),"")</f>
        <v/>
      </c>
      <c r="S107" s="84" t="str">
        <f>IF(R107="","",'STEP 2 EE Data'!A107)</f>
        <v/>
      </c>
      <c r="T107" s="84" t="str">
        <f>IF(S107="","",'STEP 2 EE Data'!AJ107)</f>
        <v/>
      </c>
      <c r="U107" s="84" t="str">
        <f>IF(T107="","",'STEP 3 EE Comp'!BJ112)</f>
        <v/>
      </c>
      <c r="V107" s="69" t="str">
        <f t="shared" si="5"/>
        <v/>
      </c>
    </row>
    <row r="108" spans="1:22" x14ac:dyDescent="0.3">
      <c r="A108" s="623" t="str">
        <f>IF('STEP 2 EE Data'!L108="Yes","",IF('STEP 2 EE Data'!B108="","",IF('STEP 2 EE Data'!J108="Yes","",IF('STEP 2 EE Data'!AI108=0,"",'STEP 2 EE Data'!B108))))</f>
        <v/>
      </c>
      <c r="B108" s="93" t="str">
        <f>IF(A108="","",'STEP 2 EE Data'!A108)</f>
        <v/>
      </c>
      <c r="C108" s="624" t="str">
        <f>IF(A108="","",'STEP 2 EE Data'!AJ108)</f>
        <v/>
      </c>
      <c r="D108" s="369" t="str">
        <f>IF(A108="","",'STEP 3 EE Comp'!BJ113)</f>
        <v/>
      </c>
      <c r="E108" s="82" t="str">
        <f>IF(A108="","",'STEP 2 EE Data'!AK108)</f>
        <v/>
      </c>
      <c r="F108" s="69" t="str">
        <f t="shared" si="3"/>
        <v/>
      </c>
      <c r="J108" s="497" t="str">
        <f>IF('STEP 2 EE Data'!AI108=0,"",IF('STEP 2 EE Data'!L108="Yes","",IF('STEP 2 EE Data'!J108="Yes",IF('STEP 2 EE Data'!B108="","",'STEP 2 EE Data'!B108),"")))</f>
        <v/>
      </c>
      <c r="K108" s="497" t="str">
        <f>IF(J108="","",'STEP 2 EE Data'!A108)</f>
        <v/>
      </c>
      <c r="L108" s="210" t="str">
        <f>IF(J108="","",'STEP 2 EE Data'!AJ108)</f>
        <v/>
      </c>
      <c r="M108" s="497" t="str">
        <f>IF(J108="","",'STEP 3 EE Comp'!BJ113)</f>
        <v/>
      </c>
      <c r="N108" s="69" t="str">
        <f t="shared" si="4"/>
        <v/>
      </c>
      <c r="R108" s="84" t="str">
        <f>IF('STEP 2 EE Data'!L108="Yes",IF('STEP 2 EE Data'!B108="","",'STEP 2 EE Data'!B108),"")</f>
        <v/>
      </c>
      <c r="S108" s="84" t="str">
        <f>IF(R108="","",'STEP 2 EE Data'!A108)</f>
        <v/>
      </c>
      <c r="T108" s="84" t="str">
        <f>IF(S108="","",'STEP 2 EE Data'!AJ108)</f>
        <v/>
      </c>
      <c r="U108" s="84" t="str">
        <f>IF(T108="","",'STEP 3 EE Comp'!BJ113)</f>
        <v/>
      </c>
      <c r="V108" s="69" t="str">
        <f t="shared" si="5"/>
        <v/>
      </c>
    </row>
    <row r="109" spans="1:22" x14ac:dyDescent="0.3">
      <c r="A109" s="623" t="str">
        <f>IF('STEP 2 EE Data'!L109="Yes","",IF('STEP 2 EE Data'!B109="","",IF('STEP 2 EE Data'!J109="Yes","",IF('STEP 2 EE Data'!AI109=0,"",'STEP 2 EE Data'!B109))))</f>
        <v/>
      </c>
      <c r="B109" s="93" t="str">
        <f>IF(A109="","",'STEP 2 EE Data'!A109)</f>
        <v/>
      </c>
      <c r="C109" s="624" t="str">
        <f>IF(A109="","",'STEP 2 EE Data'!AJ109)</f>
        <v/>
      </c>
      <c r="D109" s="369" t="str">
        <f>IF(A109="","",'STEP 3 EE Comp'!BJ114)</f>
        <v/>
      </c>
      <c r="E109" s="82" t="str">
        <f>IF(A109="","",'STEP 2 EE Data'!AK109)</f>
        <v/>
      </c>
      <c r="F109" s="69" t="str">
        <f t="shared" si="3"/>
        <v/>
      </c>
      <c r="J109" s="497" t="str">
        <f>IF('STEP 2 EE Data'!AI109=0,"",IF('STEP 2 EE Data'!L109="Yes","",IF('STEP 2 EE Data'!J109="Yes",IF('STEP 2 EE Data'!B109="","",'STEP 2 EE Data'!B109),"")))</f>
        <v/>
      </c>
      <c r="K109" s="497" t="str">
        <f>IF(J109="","",'STEP 2 EE Data'!A109)</f>
        <v/>
      </c>
      <c r="L109" s="210" t="str">
        <f>IF(J109="","",'STEP 2 EE Data'!AJ109)</f>
        <v/>
      </c>
      <c r="M109" s="497" t="str">
        <f>IF(J109="","",'STEP 3 EE Comp'!BJ114)</f>
        <v/>
      </c>
      <c r="N109" s="69" t="str">
        <f t="shared" si="4"/>
        <v/>
      </c>
      <c r="R109" s="84" t="str">
        <f>IF('STEP 2 EE Data'!L109="Yes",IF('STEP 2 EE Data'!B109="","",'STEP 2 EE Data'!B109),"")</f>
        <v/>
      </c>
      <c r="S109" s="84" t="str">
        <f>IF(R109="","",'STEP 2 EE Data'!A109)</f>
        <v/>
      </c>
      <c r="T109" s="84" t="str">
        <f>IF(S109="","",'STEP 2 EE Data'!AJ109)</f>
        <v/>
      </c>
      <c r="U109" s="84" t="str">
        <f>IF(T109="","",'STEP 3 EE Comp'!BJ114)</f>
        <v/>
      </c>
      <c r="V109" s="69" t="str">
        <f t="shared" si="5"/>
        <v/>
      </c>
    </row>
    <row r="110" spans="1:22" x14ac:dyDescent="0.3">
      <c r="A110" s="623" t="str">
        <f>IF('STEP 2 EE Data'!L110="Yes","",IF('STEP 2 EE Data'!B110="","",IF('STEP 2 EE Data'!J110="Yes","",IF('STEP 2 EE Data'!AI110=0,"",'STEP 2 EE Data'!B110))))</f>
        <v/>
      </c>
      <c r="B110" s="93" t="str">
        <f>IF(A110="","",'STEP 2 EE Data'!A110)</f>
        <v/>
      </c>
      <c r="C110" s="624" t="str">
        <f>IF(A110="","",'STEP 2 EE Data'!AJ110)</f>
        <v/>
      </c>
      <c r="D110" s="369" t="str">
        <f>IF(A110="","",'STEP 3 EE Comp'!BJ115)</f>
        <v/>
      </c>
      <c r="E110" s="82" t="str">
        <f>IF(A110="","",'STEP 2 EE Data'!AK110)</f>
        <v/>
      </c>
      <c r="F110" s="69" t="str">
        <f t="shared" si="3"/>
        <v/>
      </c>
      <c r="J110" s="497" t="str">
        <f>IF('STEP 2 EE Data'!AI110=0,"",IF('STEP 2 EE Data'!L110="Yes","",IF('STEP 2 EE Data'!J110="Yes",IF('STEP 2 EE Data'!B110="","",'STEP 2 EE Data'!B110),"")))</f>
        <v/>
      </c>
      <c r="K110" s="497" t="str">
        <f>IF(J110="","",'STEP 2 EE Data'!A110)</f>
        <v/>
      </c>
      <c r="L110" s="210" t="str">
        <f>IF(J110="","",'STEP 2 EE Data'!AJ110)</f>
        <v/>
      </c>
      <c r="M110" s="497" t="str">
        <f>IF(J110="","",'STEP 3 EE Comp'!BJ115)</f>
        <v/>
      </c>
      <c r="N110" s="69" t="str">
        <f t="shared" si="4"/>
        <v/>
      </c>
      <c r="R110" s="84" t="str">
        <f>IF('STEP 2 EE Data'!L110="Yes",IF('STEP 2 EE Data'!B110="","",'STEP 2 EE Data'!B110),"")</f>
        <v/>
      </c>
      <c r="S110" s="84" t="str">
        <f>IF(R110="","",'STEP 2 EE Data'!A110)</f>
        <v/>
      </c>
      <c r="T110" s="84" t="str">
        <f>IF(S110="","",'STEP 2 EE Data'!AJ110)</f>
        <v/>
      </c>
      <c r="U110" s="84" t="str">
        <f>IF(T110="","",'STEP 3 EE Comp'!BJ115)</f>
        <v/>
      </c>
      <c r="V110" s="69" t="str">
        <f t="shared" si="5"/>
        <v/>
      </c>
    </row>
    <row r="111" spans="1:22" x14ac:dyDescent="0.3">
      <c r="A111" s="623" t="str">
        <f>IF('STEP 2 EE Data'!L111="Yes","",IF('STEP 2 EE Data'!B111="","",IF('STEP 2 EE Data'!J111="Yes","",IF('STEP 2 EE Data'!AI111=0,"",'STEP 2 EE Data'!B111))))</f>
        <v/>
      </c>
      <c r="B111" s="93" t="str">
        <f>IF(A111="","",'STEP 2 EE Data'!A111)</f>
        <v/>
      </c>
      <c r="C111" s="624" t="str">
        <f>IF(A111="","",'STEP 2 EE Data'!AJ111)</f>
        <v/>
      </c>
      <c r="D111" s="369" t="str">
        <f>IF(A111="","",'STEP 3 EE Comp'!BJ116)</f>
        <v/>
      </c>
      <c r="E111" s="82" t="str">
        <f>IF(A111="","",'STEP 2 EE Data'!AK111)</f>
        <v/>
      </c>
      <c r="F111" s="69" t="str">
        <f t="shared" si="3"/>
        <v/>
      </c>
      <c r="J111" s="497" t="str">
        <f>IF('STEP 2 EE Data'!AI111=0,"",IF('STEP 2 EE Data'!L111="Yes","",IF('STEP 2 EE Data'!J111="Yes",IF('STEP 2 EE Data'!B111="","",'STEP 2 EE Data'!B111),"")))</f>
        <v/>
      </c>
      <c r="K111" s="497" t="str">
        <f>IF(J111="","",'STEP 2 EE Data'!A111)</f>
        <v/>
      </c>
      <c r="L111" s="210" t="str">
        <f>IF(J111="","",'STEP 2 EE Data'!AJ111)</f>
        <v/>
      </c>
      <c r="M111" s="497" t="str">
        <f>IF(J111="","",'STEP 3 EE Comp'!BJ116)</f>
        <v/>
      </c>
      <c r="N111" s="69" t="str">
        <f t="shared" si="4"/>
        <v/>
      </c>
      <c r="R111" s="84" t="str">
        <f>IF('STEP 2 EE Data'!L111="Yes",IF('STEP 2 EE Data'!B111="","",'STEP 2 EE Data'!B111),"")</f>
        <v/>
      </c>
      <c r="S111" s="84" t="str">
        <f>IF(R111="","",'STEP 2 EE Data'!A111)</f>
        <v/>
      </c>
      <c r="T111" s="84" t="str">
        <f>IF(S111="","",'STEP 2 EE Data'!AJ111)</f>
        <v/>
      </c>
      <c r="U111" s="84" t="str">
        <f>IF(T111="","",'STEP 3 EE Comp'!BJ116)</f>
        <v/>
      </c>
      <c r="V111" s="69" t="str">
        <f t="shared" si="5"/>
        <v/>
      </c>
    </row>
    <row r="112" spans="1:22" x14ac:dyDescent="0.3">
      <c r="A112" s="623" t="str">
        <f>IF('STEP 2 EE Data'!L112="Yes","",IF('STEP 2 EE Data'!B112="","",IF('STEP 2 EE Data'!J112="Yes","",IF('STEP 2 EE Data'!AI112=0,"",'STEP 2 EE Data'!B112))))</f>
        <v/>
      </c>
      <c r="B112" s="93" t="str">
        <f>IF(A112="","",'STEP 2 EE Data'!A112)</f>
        <v/>
      </c>
      <c r="C112" s="624" t="str">
        <f>IF(A112="","",'STEP 2 EE Data'!AJ112)</f>
        <v/>
      </c>
      <c r="D112" s="369" t="str">
        <f>IF(A112="","",'STEP 3 EE Comp'!BJ117)</f>
        <v/>
      </c>
      <c r="E112" s="82" t="str">
        <f>IF(A112="","",'STEP 2 EE Data'!AK112)</f>
        <v/>
      </c>
      <c r="F112" s="69" t="str">
        <f t="shared" si="3"/>
        <v/>
      </c>
      <c r="J112" s="497" t="str">
        <f>IF('STEP 2 EE Data'!AI112=0,"",IF('STEP 2 EE Data'!L112="Yes","",IF('STEP 2 EE Data'!J112="Yes",IF('STEP 2 EE Data'!B112="","",'STEP 2 EE Data'!B112),"")))</f>
        <v/>
      </c>
      <c r="K112" s="497" t="str">
        <f>IF(J112="","",'STEP 2 EE Data'!A112)</f>
        <v/>
      </c>
      <c r="L112" s="210" t="str">
        <f>IF(J112="","",'STEP 2 EE Data'!AJ112)</f>
        <v/>
      </c>
      <c r="M112" s="497" t="str">
        <f>IF(J112="","",'STEP 3 EE Comp'!BJ117)</f>
        <v/>
      </c>
      <c r="N112" s="69" t="str">
        <f t="shared" si="4"/>
        <v/>
      </c>
      <c r="R112" s="84" t="str">
        <f>IF('STEP 2 EE Data'!L112="Yes",IF('STEP 2 EE Data'!B112="","",'STEP 2 EE Data'!B112),"")</f>
        <v/>
      </c>
      <c r="S112" s="84" t="str">
        <f>IF(R112="","",'STEP 2 EE Data'!A112)</f>
        <v/>
      </c>
      <c r="T112" s="84" t="str">
        <f>IF(S112="","",'STEP 2 EE Data'!AJ112)</f>
        <v/>
      </c>
      <c r="U112" s="84" t="str">
        <f>IF(T112="","",'STEP 3 EE Comp'!BJ117)</f>
        <v/>
      </c>
      <c r="V112" s="69" t="str">
        <f t="shared" si="5"/>
        <v/>
      </c>
    </row>
    <row r="113" spans="1:22" x14ac:dyDescent="0.3">
      <c r="A113" s="623" t="str">
        <f>IF('STEP 2 EE Data'!L113="Yes","",IF('STEP 2 EE Data'!B113="","",IF('STEP 2 EE Data'!J113="Yes","",IF('STEP 2 EE Data'!AI113=0,"",'STEP 2 EE Data'!B113))))</f>
        <v/>
      </c>
      <c r="B113" s="93" t="str">
        <f>IF(A113="","",'STEP 2 EE Data'!A113)</f>
        <v/>
      </c>
      <c r="C113" s="624" t="str">
        <f>IF(A113="","",'STEP 2 EE Data'!AJ113)</f>
        <v/>
      </c>
      <c r="D113" s="369" t="str">
        <f>IF(A113="","",'STEP 3 EE Comp'!BJ118)</f>
        <v/>
      </c>
      <c r="E113" s="82" t="str">
        <f>IF(A113="","",'STEP 2 EE Data'!AK113)</f>
        <v/>
      </c>
      <c r="F113" s="69" t="str">
        <f t="shared" si="3"/>
        <v/>
      </c>
      <c r="J113" s="497" t="str">
        <f>IF('STEP 2 EE Data'!AI113=0,"",IF('STEP 2 EE Data'!L113="Yes","",IF('STEP 2 EE Data'!J113="Yes",IF('STEP 2 EE Data'!B113="","",'STEP 2 EE Data'!B113),"")))</f>
        <v/>
      </c>
      <c r="K113" s="497" t="str">
        <f>IF(J113="","",'STEP 2 EE Data'!A113)</f>
        <v/>
      </c>
      <c r="L113" s="210" t="str">
        <f>IF(J113="","",'STEP 2 EE Data'!AJ113)</f>
        <v/>
      </c>
      <c r="M113" s="497" t="str">
        <f>IF(J113="","",'STEP 3 EE Comp'!BJ118)</f>
        <v/>
      </c>
      <c r="N113" s="69" t="str">
        <f t="shared" si="4"/>
        <v/>
      </c>
      <c r="R113" s="84" t="str">
        <f>IF('STEP 2 EE Data'!L113="Yes",IF('STEP 2 EE Data'!B113="","",'STEP 2 EE Data'!B113),"")</f>
        <v/>
      </c>
      <c r="S113" s="84" t="str">
        <f>IF(R113="","",'STEP 2 EE Data'!A113)</f>
        <v/>
      </c>
      <c r="T113" s="84" t="str">
        <f>IF(S113="","",'STEP 2 EE Data'!AJ113)</f>
        <v/>
      </c>
      <c r="U113" s="84" t="str">
        <f>IF(T113="","",'STEP 3 EE Comp'!BJ118)</f>
        <v/>
      </c>
      <c r="V113" s="69" t="str">
        <f t="shared" si="5"/>
        <v/>
      </c>
    </row>
    <row r="114" spans="1:22" x14ac:dyDescent="0.3">
      <c r="A114" s="623" t="str">
        <f>IF('STEP 2 EE Data'!L114="Yes","",IF('STEP 2 EE Data'!B114="","",IF('STEP 2 EE Data'!J114="Yes","",IF('STEP 2 EE Data'!AI114=0,"",'STEP 2 EE Data'!B114))))</f>
        <v/>
      </c>
      <c r="B114" s="93" t="str">
        <f>IF(A114="","",'STEP 2 EE Data'!A114)</f>
        <v/>
      </c>
      <c r="C114" s="624" t="str">
        <f>IF(A114="","",'STEP 2 EE Data'!AJ114)</f>
        <v/>
      </c>
      <c r="D114" s="369" t="str">
        <f>IF(A114="","",'STEP 3 EE Comp'!BJ119)</f>
        <v/>
      </c>
      <c r="E114" s="82" t="str">
        <f>IF(A114="","",'STEP 2 EE Data'!AK114)</f>
        <v/>
      </c>
      <c r="F114" s="69" t="str">
        <f t="shared" si="3"/>
        <v/>
      </c>
      <c r="J114" s="497" t="str">
        <f>IF('STEP 2 EE Data'!AI114=0,"",IF('STEP 2 EE Data'!L114="Yes","",IF('STEP 2 EE Data'!J114="Yes",IF('STEP 2 EE Data'!B114="","",'STEP 2 EE Data'!B114),"")))</f>
        <v/>
      </c>
      <c r="K114" s="497" t="str">
        <f>IF(J114="","",'STEP 2 EE Data'!A114)</f>
        <v/>
      </c>
      <c r="L114" s="210" t="str">
        <f>IF(J114="","",'STEP 2 EE Data'!AJ114)</f>
        <v/>
      </c>
      <c r="M114" s="497" t="str">
        <f>IF(J114="","",'STEP 3 EE Comp'!BJ119)</f>
        <v/>
      </c>
      <c r="N114" s="69" t="str">
        <f t="shared" si="4"/>
        <v/>
      </c>
      <c r="R114" s="84" t="str">
        <f>IF('STEP 2 EE Data'!L114="Yes",IF('STEP 2 EE Data'!B114="","",'STEP 2 EE Data'!B114),"")</f>
        <v/>
      </c>
      <c r="S114" s="84" t="str">
        <f>IF(R114="","",'STEP 2 EE Data'!A114)</f>
        <v/>
      </c>
      <c r="T114" s="84" t="str">
        <f>IF(S114="","",'STEP 2 EE Data'!AJ114)</f>
        <v/>
      </c>
      <c r="U114" s="84" t="str">
        <f>IF(T114="","",'STEP 3 EE Comp'!BJ119)</f>
        <v/>
      </c>
      <c r="V114" s="69" t="str">
        <f t="shared" si="5"/>
        <v/>
      </c>
    </row>
    <row r="115" spans="1:22" x14ac:dyDescent="0.3">
      <c r="A115" s="623" t="str">
        <f>IF('STEP 2 EE Data'!L115="Yes","",IF('STEP 2 EE Data'!B115="","",IF('STEP 2 EE Data'!J115="Yes","",IF('STEP 2 EE Data'!AI115=0,"",'STEP 2 EE Data'!B115))))</f>
        <v/>
      </c>
      <c r="B115" s="93" t="str">
        <f>IF(A115="","",'STEP 2 EE Data'!A115)</f>
        <v/>
      </c>
      <c r="C115" s="624" t="str">
        <f>IF(A115="","",'STEP 2 EE Data'!AJ115)</f>
        <v/>
      </c>
      <c r="D115" s="369" t="str">
        <f>IF(A115="","",'STEP 3 EE Comp'!BJ120)</f>
        <v/>
      </c>
      <c r="E115" s="82" t="str">
        <f>IF(A115="","",'STEP 2 EE Data'!AK115)</f>
        <v/>
      </c>
      <c r="F115" s="69" t="str">
        <f t="shared" si="3"/>
        <v/>
      </c>
      <c r="J115" s="497" t="str">
        <f>IF('STEP 2 EE Data'!AI115=0,"",IF('STEP 2 EE Data'!L115="Yes","",IF('STEP 2 EE Data'!J115="Yes",IF('STEP 2 EE Data'!B115="","",'STEP 2 EE Data'!B115),"")))</f>
        <v/>
      </c>
      <c r="K115" s="497" t="str">
        <f>IF(J115="","",'STEP 2 EE Data'!A115)</f>
        <v/>
      </c>
      <c r="L115" s="210" t="str">
        <f>IF(J115="","",'STEP 2 EE Data'!AJ115)</f>
        <v/>
      </c>
      <c r="M115" s="497" t="str">
        <f>IF(J115="","",'STEP 3 EE Comp'!BJ120)</f>
        <v/>
      </c>
      <c r="N115" s="69" t="str">
        <f t="shared" si="4"/>
        <v/>
      </c>
      <c r="R115" s="84" t="str">
        <f>IF('STEP 2 EE Data'!L115="Yes",IF('STEP 2 EE Data'!B115="","",'STEP 2 EE Data'!B115),"")</f>
        <v/>
      </c>
      <c r="S115" s="84" t="str">
        <f>IF(R115="","",'STEP 2 EE Data'!A115)</f>
        <v/>
      </c>
      <c r="T115" s="84" t="str">
        <f>IF(S115="","",'STEP 2 EE Data'!AJ115)</f>
        <v/>
      </c>
      <c r="U115" s="84" t="str">
        <f>IF(T115="","",'STEP 3 EE Comp'!BJ120)</f>
        <v/>
      </c>
      <c r="V115" s="69" t="str">
        <f t="shared" si="5"/>
        <v/>
      </c>
    </row>
    <row r="116" spans="1:22" x14ac:dyDescent="0.3">
      <c r="A116" s="623" t="str">
        <f>IF('STEP 2 EE Data'!L116="Yes","",IF('STEP 2 EE Data'!B116="","",IF('STEP 2 EE Data'!J116="Yes","",IF('STEP 2 EE Data'!AI116=0,"",'STEP 2 EE Data'!B116))))</f>
        <v/>
      </c>
      <c r="B116" s="93" t="str">
        <f>IF(A116="","",'STEP 2 EE Data'!A116)</f>
        <v/>
      </c>
      <c r="C116" s="624" t="str">
        <f>IF(A116="","",'STEP 2 EE Data'!AJ116)</f>
        <v/>
      </c>
      <c r="D116" s="369" t="str">
        <f>IF(A116="","",'STEP 3 EE Comp'!BJ121)</f>
        <v/>
      </c>
      <c r="E116" s="82" t="str">
        <f>IF(A116="","",'STEP 2 EE Data'!AK116)</f>
        <v/>
      </c>
      <c r="F116" s="69" t="str">
        <f t="shared" si="3"/>
        <v/>
      </c>
      <c r="J116" s="497" t="str">
        <f>IF('STEP 2 EE Data'!AI116=0,"",IF('STEP 2 EE Data'!L116="Yes","",IF('STEP 2 EE Data'!J116="Yes",IF('STEP 2 EE Data'!B116="","",'STEP 2 EE Data'!B116),"")))</f>
        <v/>
      </c>
      <c r="K116" s="497" t="str">
        <f>IF(J116="","",'STEP 2 EE Data'!A116)</f>
        <v/>
      </c>
      <c r="L116" s="210" t="str">
        <f>IF(J116="","",'STEP 2 EE Data'!AJ116)</f>
        <v/>
      </c>
      <c r="M116" s="497" t="str">
        <f>IF(J116="","",'STEP 3 EE Comp'!BJ121)</f>
        <v/>
      </c>
      <c r="N116" s="69" t="str">
        <f t="shared" si="4"/>
        <v/>
      </c>
      <c r="R116" s="84" t="str">
        <f>IF('STEP 2 EE Data'!L116="Yes",IF('STEP 2 EE Data'!B116="","",'STEP 2 EE Data'!B116),"")</f>
        <v/>
      </c>
      <c r="S116" s="84" t="str">
        <f>IF(R116="","",'STEP 2 EE Data'!A116)</f>
        <v/>
      </c>
      <c r="T116" s="84" t="str">
        <f>IF(S116="","",'STEP 2 EE Data'!AJ116)</f>
        <v/>
      </c>
      <c r="U116" s="84" t="str">
        <f>IF(T116="","",'STEP 3 EE Comp'!BJ121)</f>
        <v/>
      </c>
      <c r="V116" s="69" t="str">
        <f t="shared" si="5"/>
        <v/>
      </c>
    </row>
    <row r="117" spans="1:22" x14ac:dyDescent="0.3">
      <c r="A117" s="623" t="str">
        <f>IF('STEP 2 EE Data'!L117="Yes","",IF('STEP 2 EE Data'!B117="","",IF('STEP 2 EE Data'!J117="Yes","",IF('STEP 2 EE Data'!AI117=0,"",'STEP 2 EE Data'!B117))))</f>
        <v/>
      </c>
      <c r="B117" s="93" t="str">
        <f>IF(A117="","",'STEP 2 EE Data'!A117)</f>
        <v/>
      </c>
      <c r="C117" s="624" t="str">
        <f>IF(A117="","",'STEP 2 EE Data'!AJ117)</f>
        <v/>
      </c>
      <c r="D117" s="369" t="str">
        <f>IF(A117="","",'STEP 3 EE Comp'!BJ122)</f>
        <v/>
      </c>
      <c r="E117" s="82" t="str">
        <f>IF(A117="","",'STEP 2 EE Data'!AK117)</f>
        <v/>
      </c>
      <c r="F117" s="69" t="str">
        <f t="shared" si="3"/>
        <v/>
      </c>
      <c r="J117" s="497" t="str">
        <f>IF('STEP 2 EE Data'!AI117=0,"",IF('STEP 2 EE Data'!L117="Yes","",IF('STEP 2 EE Data'!J117="Yes",IF('STEP 2 EE Data'!B117="","",'STEP 2 EE Data'!B117),"")))</f>
        <v/>
      </c>
      <c r="K117" s="497" t="str">
        <f>IF(J117="","",'STEP 2 EE Data'!A117)</f>
        <v/>
      </c>
      <c r="L117" s="210" t="str">
        <f>IF(J117="","",'STEP 2 EE Data'!AJ117)</f>
        <v/>
      </c>
      <c r="M117" s="497" t="str">
        <f>IF(J117="","",'STEP 3 EE Comp'!BJ122)</f>
        <v/>
      </c>
      <c r="N117" s="69" t="str">
        <f t="shared" si="4"/>
        <v/>
      </c>
      <c r="R117" s="84" t="str">
        <f>IF('STEP 2 EE Data'!L117="Yes",IF('STEP 2 EE Data'!B117="","",'STEP 2 EE Data'!B117),"")</f>
        <v/>
      </c>
      <c r="S117" s="84" t="str">
        <f>IF(R117="","",'STEP 2 EE Data'!A117)</f>
        <v/>
      </c>
      <c r="T117" s="84" t="str">
        <f>IF(S117="","",'STEP 2 EE Data'!AJ117)</f>
        <v/>
      </c>
      <c r="U117" s="84" t="str">
        <f>IF(T117="","",'STEP 3 EE Comp'!BJ122)</f>
        <v/>
      </c>
      <c r="V117" s="69" t="str">
        <f t="shared" si="5"/>
        <v/>
      </c>
    </row>
    <row r="118" spans="1:22" x14ac:dyDescent="0.3">
      <c r="A118" s="623" t="str">
        <f>IF('STEP 2 EE Data'!L118="Yes","",IF('STEP 2 EE Data'!B118="","",IF('STEP 2 EE Data'!J118="Yes","",IF('STEP 2 EE Data'!AI118=0,"",'STEP 2 EE Data'!B118))))</f>
        <v/>
      </c>
      <c r="B118" s="93" t="str">
        <f>IF(A118="","",'STEP 2 EE Data'!A118)</f>
        <v/>
      </c>
      <c r="C118" s="624" t="str">
        <f>IF(A118="","",'STEP 2 EE Data'!AJ118)</f>
        <v/>
      </c>
      <c r="D118" s="369" t="str">
        <f>IF(A118="","",'STEP 3 EE Comp'!BJ123)</f>
        <v/>
      </c>
      <c r="E118" s="82" t="str">
        <f>IF(A118="","",'STEP 2 EE Data'!AK118)</f>
        <v/>
      </c>
      <c r="F118" s="69" t="str">
        <f t="shared" si="3"/>
        <v/>
      </c>
      <c r="J118" s="497" t="str">
        <f>IF('STEP 2 EE Data'!AI118=0,"",IF('STEP 2 EE Data'!L118="Yes","",IF('STEP 2 EE Data'!J118="Yes",IF('STEP 2 EE Data'!B118="","",'STEP 2 EE Data'!B118),"")))</f>
        <v/>
      </c>
      <c r="K118" s="497" t="str">
        <f>IF(J118="","",'STEP 2 EE Data'!A118)</f>
        <v/>
      </c>
      <c r="L118" s="210" t="str">
        <f>IF(J118="","",'STEP 2 EE Data'!AJ118)</f>
        <v/>
      </c>
      <c r="M118" s="497" t="str">
        <f>IF(J118="","",'STEP 3 EE Comp'!BJ123)</f>
        <v/>
      </c>
      <c r="N118" s="69" t="str">
        <f t="shared" si="4"/>
        <v/>
      </c>
      <c r="R118" s="84" t="str">
        <f>IF('STEP 2 EE Data'!L118="Yes",IF('STEP 2 EE Data'!B118="","",'STEP 2 EE Data'!B118),"")</f>
        <v/>
      </c>
      <c r="S118" s="84" t="str">
        <f>IF(R118="","",'STEP 2 EE Data'!A118)</f>
        <v/>
      </c>
      <c r="T118" s="84" t="str">
        <f>IF(S118="","",'STEP 2 EE Data'!AJ118)</f>
        <v/>
      </c>
      <c r="U118" s="84" t="str">
        <f>IF(T118="","",'STEP 3 EE Comp'!BJ123)</f>
        <v/>
      </c>
      <c r="V118" s="69" t="str">
        <f t="shared" si="5"/>
        <v/>
      </c>
    </row>
    <row r="119" spans="1:22" x14ac:dyDescent="0.3">
      <c r="A119" s="623" t="str">
        <f>IF('STEP 2 EE Data'!L119="Yes","",IF('STEP 2 EE Data'!B119="","",IF('STEP 2 EE Data'!J119="Yes","",IF('STEP 2 EE Data'!AI119=0,"",'STEP 2 EE Data'!B119))))</f>
        <v/>
      </c>
      <c r="B119" s="93" t="str">
        <f>IF(A119="","",'STEP 2 EE Data'!A119)</f>
        <v/>
      </c>
      <c r="C119" s="624" t="str">
        <f>IF(A119="","",'STEP 2 EE Data'!AJ119)</f>
        <v/>
      </c>
      <c r="D119" s="369" t="str">
        <f>IF(A119="","",'STEP 3 EE Comp'!BJ124)</f>
        <v/>
      </c>
      <c r="E119" s="82" t="str">
        <f>IF(A119="","",'STEP 2 EE Data'!AK119)</f>
        <v/>
      </c>
      <c r="F119" s="69" t="str">
        <f t="shared" si="3"/>
        <v/>
      </c>
      <c r="J119" s="497" t="str">
        <f>IF('STEP 2 EE Data'!AI119=0,"",IF('STEP 2 EE Data'!L119="Yes","",IF('STEP 2 EE Data'!J119="Yes",IF('STEP 2 EE Data'!B119="","",'STEP 2 EE Data'!B119),"")))</f>
        <v/>
      </c>
      <c r="K119" s="497" t="str">
        <f>IF(J119="","",'STEP 2 EE Data'!A119)</f>
        <v/>
      </c>
      <c r="L119" s="210" t="str">
        <f>IF(J119="","",'STEP 2 EE Data'!AJ119)</f>
        <v/>
      </c>
      <c r="M119" s="497" t="str">
        <f>IF(J119="","",'STEP 3 EE Comp'!BJ124)</f>
        <v/>
      </c>
      <c r="N119" s="69" t="str">
        <f t="shared" si="4"/>
        <v/>
      </c>
      <c r="R119" s="84" t="str">
        <f>IF('STEP 2 EE Data'!L119="Yes",IF('STEP 2 EE Data'!B119="","",'STEP 2 EE Data'!B119),"")</f>
        <v/>
      </c>
      <c r="S119" s="84" t="str">
        <f>IF(R119="","",'STEP 2 EE Data'!A119)</f>
        <v/>
      </c>
      <c r="T119" s="84" t="str">
        <f>IF(S119="","",'STEP 2 EE Data'!AJ119)</f>
        <v/>
      </c>
      <c r="U119" s="84" t="str">
        <f>IF(T119="","",'STEP 3 EE Comp'!BJ124)</f>
        <v/>
      </c>
      <c r="V119" s="69" t="str">
        <f t="shared" si="5"/>
        <v/>
      </c>
    </row>
    <row r="120" spans="1:22" x14ac:dyDescent="0.3">
      <c r="A120" s="623" t="str">
        <f>IF('STEP 2 EE Data'!L120="Yes","",IF('STEP 2 EE Data'!B120="","",IF('STEP 2 EE Data'!J120="Yes","",IF('STEP 2 EE Data'!AI120=0,"",'STEP 2 EE Data'!B120))))</f>
        <v/>
      </c>
      <c r="B120" s="93" t="str">
        <f>IF(A120="","",'STEP 2 EE Data'!A120)</f>
        <v/>
      </c>
      <c r="C120" s="624" t="str">
        <f>IF(A120="","",'STEP 2 EE Data'!AJ120)</f>
        <v/>
      </c>
      <c r="D120" s="369" t="str">
        <f>IF(A120="","",'STEP 3 EE Comp'!BJ125)</f>
        <v/>
      </c>
      <c r="E120" s="82" t="str">
        <f>IF(A120="","",'STEP 2 EE Data'!AK120)</f>
        <v/>
      </c>
      <c r="F120" s="69" t="str">
        <f t="shared" si="3"/>
        <v/>
      </c>
      <c r="J120" s="497" t="str">
        <f>IF('STEP 2 EE Data'!AI120=0,"",IF('STEP 2 EE Data'!L120="Yes","",IF('STEP 2 EE Data'!J120="Yes",IF('STEP 2 EE Data'!B120="","",'STEP 2 EE Data'!B120),"")))</f>
        <v/>
      </c>
      <c r="K120" s="497" t="str">
        <f>IF(J120="","",'STEP 2 EE Data'!A120)</f>
        <v/>
      </c>
      <c r="L120" s="210" t="str">
        <f>IF(J120="","",'STEP 2 EE Data'!AJ120)</f>
        <v/>
      </c>
      <c r="M120" s="497" t="str">
        <f>IF(J120="","",'STEP 3 EE Comp'!BJ125)</f>
        <v/>
      </c>
      <c r="N120" s="69" t="str">
        <f t="shared" si="4"/>
        <v/>
      </c>
      <c r="R120" s="84" t="str">
        <f>IF('STEP 2 EE Data'!L120="Yes",IF('STEP 2 EE Data'!B120="","",'STEP 2 EE Data'!B120),"")</f>
        <v/>
      </c>
      <c r="S120" s="84" t="str">
        <f>IF(R120="","",'STEP 2 EE Data'!A120)</f>
        <v/>
      </c>
      <c r="T120" s="84" t="str">
        <f>IF(S120="","",'STEP 2 EE Data'!AJ120)</f>
        <v/>
      </c>
      <c r="U120" s="84" t="str">
        <f>IF(T120="","",'STEP 3 EE Comp'!BJ125)</f>
        <v/>
      </c>
      <c r="V120" s="69" t="str">
        <f t="shared" si="5"/>
        <v/>
      </c>
    </row>
    <row r="121" spans="1:22" x14ac:dyDescent="0.3">
      <c r="A121" s="623" t="str">
        <f>IF('STEP 2 EE Data'!L121="Yes","",IF('STEP 2 EE Data'!B121="","",IF('STEP 2 EE Data'!J121="Yes","",IF('STEP 2 EE Data'!AI121=0,"",'STEP 2 EE Data'!B121))))</f>
        <v/>
      </c>
      <c r="B121" s="93" t="str">
        <f>IF(A121="","",'STEP 2 EE Data'!A121)</f>
        <v/>
      </c>
      <c r="C121" s="624" t="str">
        <f>IF(A121="","",'STEP 2 EE Data'!AJ121)</f>
        <v/>
      </c>
      <c r="D121" s="369" t="str">
        <f>IF(A121="","",'STEP 3 EE Comp'!BJ126)</f>
        <v/>
      </c>
      <c r="E121" s="82" t="str">
        <f>IF(A121="","",'STEP 2 EE Data'!AK121)</f>
        <v/>
      </c>
      <c r="F121" s="69" t="str">
        <f t="shared" si="3"/>
        <v/>
      </c>
      <c r="J121" s="497" t="str">
        <f>IF('STEP 2 EE Data'!AI121=0,"",IF('STEP 2 EE Data'!L121="Yes","",IF('STEP 2 EE Data'!J121="Yes",IF('STEP 2 EE Data'!B121="","",'STEP 2 EE Data'!B121),"")))</f>
        <v/>
      </c>
      <c r="K121" s="497" t="str">
        <f>IF(J121="","",'STEP 2 EE Data'!A121)</f>
        <v/>
      </c>
      <c r="L121" s="210" t="str">
        <f>IF(J121="","",'STEP 2 EE Data'!AJ121)</f>
        <v/>
      </c>
      <c r="M121" s="497" t="str">
        <f>IF(J121="","",'STEP 3 EE Comp'!BJ126)</f>
        <v/>
      </c>
      <c r="N121" s="69" t="str">
        <f t="shared" si="4"/>
        <v/>
      </c>
      <c r="R121" s="84" t="str">
        <f>IF('STEP 2 EE Data'!L121="Yes",IF('STEP 2 EE Data'!B121="","",'STEP 2 EE Data'!B121),"")</f>
        <v/>
      </c>
      <c r="S121" s="84" t="str">
        <f>IF(R121="","",'STEP 2 EE Data'!A121)</f>
        <v/>
      </c>
      <c r="T121" s="84" t="str">
        <f>IF(S121="","",'STEP 2 EE Data'!AJ121)</f>
        <v/>
      </c>
      <c r="U121" s="84" t="str">
        <f>IF(T121="","",'STEP 3 EE Comp'!BJ126)</f>
        <v/>
      </c>
      <c r="V121" s="69" t="str">
        <f t="shared" si="5"/>
        <v/>
      </c>
    </row>
    <row r="122" spans="1:22" x14ac:dyDescent="0.3">
      <c r="A122" s="623" t="str">
        <f>IF('STEP 2 EE Data'!L122="Yes","",IF('STEP 2 EE Data'!B122="","",IF('STEP 2 EE Data'!J122="Yes","",IF('STEP 2 EE Data'!AI122=0,"",'STEP 2 EE Data'!B122))))</f>
        <v/>
      </c>
      <c r="B122" s="93" t="str">
        <f>IF(A122="","",'STEP 2 EE Data'!A122)</f>
        <v/>
      </c>
      <c r="C122" s="624" t="str">
        <f>IF(A122="","",'STEP 2 EE Data'!AJ122)</f>
        <v/>
      </c>
      <c r="D122" s="369" t="str">
        <f>IF(A122="","",'STEP 3 EE Comp'!BJ127)</f>
        <v/>
      </c>
      <c r="E122" s="82" t="str">
        <f>IF(A122="","",'STEP 2 EE Data'!AK122)</f>
        <v/>
      </c>
      <c r="F122" s="69" t="str">
        <f t="shared" si="3"/>
        <v/>
      </c>
      <c r="J122" s="497" t="str">
        <f>IF('STEP 2 EE Data'!AI122=0,"",IF('STEP 2 EE Data'!L122="Yes","",IF('STEP 2 EE Data'!J122="Yes",IF('STEP 2 EE Data'!B122="","",'STEP 2 EE Data'!B122),"")))</f>
        <v/>
      </c>
      <c r="K122" s="497" t="str">
        <f>IF(J122="","",'STEP 2 EE Data'!A122)</f>
        <v/>
      </c>
      <c r="L122" s="210" t="str">
        <f>IF(J122="","",'STEP 2 EE Data'!AJ122)</f>
        <v/>
      </c>
      <c r="M122" s="497" t="str">
        <f>IF(J122="","",'STEP 3 EE Comp'!BJ127)</f>
        <v/>
      </c>
      <c r="N122" s="69" t="str">
        <f t="shared" si="4"/>
        <v/>
      </c>
      <c r="R122" s="84" t="str">
        <f>IF('STEP 2 EE Data'!L122="Yes",IF('STEP 2 EE Data'!B122="","",'STEP 2 EE Data'!B122),"")</f>
        <v/>
      </c>
      <c r="S122" s="84" t="str">
        <f>IF(R122="","",'STEP 2 EE Data'!A122)</f>
        <v/>
      </c>
      <c r="T122" s="84" t="str">
        <f>IF(S122="","",'STEP 2 EE Data'!AJ122)</f>
        <v/>
      </c>
      <c r="U122" s="84" t="str">
        <f>IF(T122="","",'STEP 3 EE Comp'!BJ127)</f>
        <v/>
      </c>
      <c r="V122" s="69" t="str">
        <f t="shared" si="5"/>
        <v/>
      </c>
    </row>
    <row r="123" spans="1:22" x14ac:dyDescent="0.3">
      <c r="A123" s="623" t="str">
        <f>IF('STEP 2 EE Data'!L123="Yes","",IF('STEP 2 EE Data'!B123="","",IF('STEP 2 EE Data'!J123="Yes","",IF('STEP 2 EE Data'!AI123=0,"",'STEP 2 EE Data'!B123))))</f>
        <v/>
      </c>
      <c r="B123" s="93" t="str">
        <f>IF(A123="","",'STEP 2 EE Data'!A123)</f>
        <v/>
      </c>
      <c r="C123" s="624" t="str">
        <f>IF(A123="","",'STEP 2 EE Data'!AJ123)</f>
        <v/>
      </c>
      <c r="D123" s="369" t="str">
        <f>IF(A123="","",'STEP 3 EE Comp'!BJ128)</f>
        <v/>
      </c>
      <c r="E123" s="82" t="str">
        <f>IF(A123="","",'STEP 2 EE Data'!AK123)</f>
        <v/>
      </c>
      <c r="F123" s="69" t="str">
        <f t="shared" si="3"/>
        <v/>
      </c>
      <c r="J123" s="497" t="str">
        <f>IF('STEP 2 EE Data'!AI123=0,"",IF('STEP 2 EE Data'!L123="Yes","",IF('STEP 2 EE Data'!J123="Yes",IF('STEP 2 EE Data'!B123="","",'STEP 2 EE Data'!B123),"")))</f>
        <v/>
      </c>
      <c r="K123" s="497" t="str">
        <f>IF(J123="","",'STEP 2 EE Data'!A123)</f>
        <v/>
      </c>
      <c r="L123" s="210" t="str">
        <f>IF(J123="","",'STEP 2 EE Data'!AJ123)</f>
        <v/>
      </c>
      <c r="M123" s="497" t="str">
        <f>IF(J123="","",'STEP 3 EE Comp'!BJ128)</f>
        <v/>
      </c>
      <c r="N123" s="69" t="str">
        <f t="shared" si="4"/>
        <v/>
      </c>
      <c r="R123" s="84" t="str">
        <f>IF('STEP 2 EE Data'!L123="Yes",IF('STEP 2 EE Data'!B123="","",'STEP 2 EE Data'!B123),"")</f>
        <v/>
      </c>
      <c r="S123" s="84" t="str">
        <f>IF(R123="","",'STEP 2 EE Data'!A123)</f>
        <v/>
      </c>
      <c r="T123" s="84" t="str">
        <f>IF(S123="","",'STEP 2 EE Data'!AJ123)</f>
        <v/>
      </c>
      <c r="U123" s="84" t="str">
        <f>IF(T123="","",'STEP 3 EE Comp'!BJ128)</f>
        <v/>
      </c>
      <c r="V123" s="69" t="str">
        <f t="shared" si="5"/>
        <v/>
      </c>
    </row>
    <row r="124" spans="1:22" x14ac:dyDescent="0.3">
      <c r="A124" s="623" t="str">
        <f>IF('STEP 2 EE Data'!L124="Yes","",IF('STEP 2 EE Data'!B124="","",IF('STEP 2 EE Data'!J124="Yes","",IF('STEP 2 EE Data'!AI124=0,"",'STEP 2 EE Data'!B124))))</f>
        <v/>
      </c>
      <c r="B124" s="93" t="str">
        <f>IF(A124="","",'STEP 2 EE Data'!A124)</f>
        <v/>
      </c>
      <c r="C124" s="624" t="str">
        <f>IF(A124="","",'STEP 2 EE Data'!AJ124)</f>
        <v/>
      </c>
      <c r="D124" s="369" t="str">
        <f>IF(A124="","",'STEP 3 EE Comp'!BJ129)</f>
        <v/>
      </c>
      <c r="E124" s="82" t="str">
        <f>IF(A124="","",'STEP 2 EE Data'!AK124)</f>
        <v/>
      </c>
      <c r="F124" s="69" t="str">
        <f t="shared" si="3"/>
        <v/>
      </c>
      <c r="J124" s="497" t="str">
        <f>IF('STEP 2 EE Data'!AI124=0,"",IF('STEP 2 EE Data'!L124="Yes","",IF('STEP 2 EE Data'!J124="Yes",IF('STEP 2 EE Data'!B124="","",'STEP 2 EE Data'!B124),"")))</f>
        <v/>
      </c>
      <c r="K124" s="497" t="str">
        <f>IF(J124="","",'STEP 2 EE Data'!A124)</f>
        <v/>
      </c>
      <c r="L124" s="210" t="str">
        <f>IF(J124="","",'STEP 2 EE Data'!AJ124)</f>
        <v/>
      </c>
      <c r="M124" s="497" t="str">
        <f>IF(J124="","",'STEP 3 EE Comp'!BJ129)</f>
        <v/>
      </c>
      <c r="N124" s="69" t="str">
        <f t="shared" si="4"/>
        <v/>
      </c>
      <c r="R124" s="84" t="str">
        <f>IF('STEP 2 EE Data'!L124="Yes",IF('STEP 2 EE Data'!B124="","",'STEP 2 EE Data'!B124),"")</f>
        <v/>
      </c>
      <c r="S124" s="84" t="str">
        <f>IF(R124="","",'STEP 2 EE Data'!A124)</f>
        <v/>
      </c>
      <c r="T124" s="84" t="str">
        <f>IF(S124="","",'STEP 2 EE Data'!AJ124)</f>
        <v/>
      </c>
      <c r="U124" s="84" t="str">
        <f>IF(T124="","",'STEP 3 EE Comp'!BJ129)</f>
        <v/>
      </c>
      <c r="V124" s="69" t="str">
        <f t="shared" si="5"/>
        <v/>
      </c>
    </row>
    <row r="125" spans="1:22" x14ac:dyDescent="0.3">
      <c r="A125" s="623" t="str">
        <f>IF('STEP 2 EE Data'!L125="Yes","",IF('STEP 2 EE Data'!B125="","",IF('STEP 2 EE Data'!J125="Yes","",IF('STEP 2 EE Data'!AI125=0,"",'STEP 2 EE Data'!B125))))</f>
        <v/>
      </c>
      <c r="B125" s="93" t="str">
        <f>IF(A125="","",'STEP 2 EE Data'!A125)</f>
        <v/>
      </c>
      <c r="C125" s="624" t="str">
        <f>IF(A125="","",'STEP 2 EE Data'!AJ125)</f>
        <v/>
      </c>
      <c r="D125" s="369" t="str">
        <f>IF(A125="","",'STEP 3 EE Comp'!BJ130)</f>
        <v/>
      </c>
      <c r="E125" s="82" t="str">
        <f>IF(A125="","",'STEP 2 EE Data'!AK125)</f>
        <v/>
      </c>
      <c r="F125" s="69" t="str">
        <f t="shared" si="3"/>
        <v/>
      </c>
      <c r="J125" s="497" t="str">
        <f>IF('STEP 2 EE Data'!AI125=0,"",IF('STEP 2 EE Data'!L125="Yes","",IF('STEP 2 EE Data'!J125="Yes",IF('STEP 2 EE Data'!B125="","",'STEP 2 EE Data'!B125),"")))</f>
        <v/>
      </c>
      <c r="K125" s="497" t="str">
        <f>IF(J125="","",'STEP 2 EE Data'!A125)</f>
        <v/>
      </c>
      <c r="L125" s="210" t="str">
        <f>IF(J125="","",'STEP 2 EE Data'!AJ125)</f>
        <v/>
      </c>
      <c r="M125" s="497" t="str">
        <f>IF(J125="","",'STEP 3 EE Comp'!BJ130)</f>
        <v/>
      </c>
      <c r="N125" s="69" t="str">
        <f t="shared" si="4"/>
        <v/>
      </c>
      <c r="R125" s="84" t="str">
        <f>IF('STEP 2 EE Data'!L125="Yes",IF('STEP 2 EE Data'!B125="","",'STEP 2 EE Data'!B125),"")</f>
        <v/>
      </c>
      <c r="S125" s="84" t="str">
        <f>IF(R125="","",'STEP 2 EE Data'!A125)</f>
        <v/>
      </c>
      <c r="T125" s="84" t="str">
        <f>IF(S125="","",'STEP 2 EE Data'!AJ125)</f>
        <v/>
      </c>
      <c r="U125" s="84" t="str">
        <f>IF(T125="","",'STEP 3 EE Comp'!BJ130)</f>
        <v/>
      </c>
      <c r="V125" s="69" t="str">
        <f t="shared" si="5"/>
        <v/>
      </c>
    </row>
    <row r="126" spans="1:22" x14ac:dyDescent="0.3">
      <c r="A126" s="623" t="str">
        <f>IF('STEP 2 EE Data'!L126="Yes","",IF('STEP 2 EE Data'!B126="","",IF('STEP 2 EE Data'!J126="Yes","",IF('STEP 2 EE Data'!AI126=0,"",'STEP 2 EE Data'!B126))))</f>
        <v/>
      </c>
      <c r="B126" s="93" t="str">
        <f>IF(A126="","",'STEP 2 EE Data'!A126)</f>
        <v/>
      </c>
      <c r="C126" s="624" t="str">
        <f>IF(A126="","",'STEP 2 EE Data'!AJ126)</f>
        <v/>
      </c>
      <c r="D126" s="369" t="str">
        <f>IF(A126="","",'STEP 3 EE Comp'!BJ131)</f>
        <v/>
      </c>
      <c r="E126" s="82" t="str">
        <f>IF(A126="","",'STEP 2 EE Data'!AK126)</f>
        <v/>
      </c>
      <c r="F126" s="69" t="str">
        <f t="shared" si="3"/>
        <v/>
      </c>
      <c r="J126" s="497" t="str">
        <f>IF('STEP 2 EE Data'!AI126=0,"",IF('STEP 2 EE Data'!L126="Yes","",IF('STEP 2 EE Data'!J126="Yes",IF('STEP 2 EE Data'!B126="","",'STEP 2 EE Data'!B126),"")))</f>
        <v/>
      </c>
      <c r="K126" s="497" t="str">
        <f>IF(J126="","",'STEP 2 EE Data'!A126)</f>
        <v/>
      </c>
      <c r="L126" s="210" t="str">
        <f>IF(J126="","",'STEP 2 EE Data'!AJ126)</f>
        <v/>
      </c>
      <c r="M126" s="497" t="str">
        <f>IF(J126="","",'STEP 3 EE Comp'!BJ131)</f>
        <v/>
      </c>
      <c r="N126" s="69" t="str">
        <f t="shared" si="4"/>
        <v/>
      </c>
      <c r="R126" s="84" t="str">
        <f>IF('STEP 2 EE Data'!L126="Yes",IF('STEP 2 EE Data'!B126="","",'STEP 2 EE Data'!B126),"")</f>
        <v/>
      </c>
      <c r="S126" s="84" t="str">
        <f>IF(R126="","",'STEP 2 EE Data'!A126)</f>
        <v/>
      </c>
      <c r="T126" s="84" t="str">
        <f>IF(S126="","",'STEP 2 EE Data'!AJ126)</f>
        <v/>
      </c>
      <c r="U126" s="84" t="str">
        <f>IF(T126="","",'STEP 3 EE Comp'!BJ131)</f>
        <v/>
      </c>
      <c r="V126" s="69" t="str">
        <f t="shared" si="5"/>
        <v/>
      </c>
    </row>
    <row r="127" spans="1:22" x14ac:dyDescent="0.3">
      <c r="A127" s="623" t="str">
        <f>IF('STEP 2 EE Data'!L127="Yes","",IF('STEP 2 EE Data'!B127="","",IF('STEP 2 EE Data'!J127="Yes","",IF('STEP 2 EE Data'!AI127=0,"",'STEP 2 EE Data'!B127))))</f>
        <v/>
      </c>
      <c r="B127" s="93" t="str">
        <f>IF(A127="","",'STEP 2 EE Data'!A127)</f>
        <v/>
      </c>
      <c r="C127" s="624" t="str">
        <f>IF(A127="","",'STEP 2 EE Data'!AJ127)</f>
        <v/>
      </c>
      <c r="D127" s="369" t="str">
        <f>IF(A127="","",'STEP 3 EE Comp'!BJ132)</f>
        <v/>
      </c>
      <c r="E127" s="82" t="str">
        <f>IF(A127="","",'STEP 2 EE Data'!AK127)</f>
        <v/>
      </c>
      <c r="F127" s="69" t="str">
        <f t="shared" si="3"/>
        <v/>
      </c>
      <c r="J127" s="497" t="str">
        <f>IF('STEP 2 EE Data'!AI127=0,"",IF('STEP 2 EE Data'!L127="Yes","",IF('STEP 2 EE Data'!J127="Yes",IF('STEP 2 EE Data'!B127="","",'STEP 2 EE Data'!B127),"")))</f>
        <v/>
      </c>
      <c r="K127" s="497" t="str">
        <f>IF(J127="","",'STEP 2 EE Data'!A127)</f>
        <v/>
      </c>
      <c r="L127" s="210" t="str">
        <f>IF(J127="","",'STEP 2 EE Data'!AJ127)</f>
        <v/>
      </c>
      <c r="M127" s="497" t="str">
        <f>IF(J127="","",'STEP 3 EE Comp'!BJ132)</f>
        <v/>
      </c>
      <c r="N127" s="69" t="str">
        <f t="shared" si="4"/>
        <v/>
      </c>
      <c r="R127" s="84" t="str">
        <f>IF('STEP 2 EE Data'!L127="Yes",IF('STEP 2 EE Data'!B127="","",'STEP 2 EE Data'!B127),"")</f>
        <v/>
      </c>
      <c r="S127" s="84" t="str">
        <f>IF(R127="","",'STEP 2 EE Data'!A127)</f>
        <v/>
      </c>
      <c r="T127" s="84" t="str">
        <f>IF(S127="","",'STEP 2 EE Data'!AJ127)</f>
        <v/>
      </c>
      <c r="U127" s="84" t="str">
        <f>IF(T127="","",'STEP 3 EE Comp'!BJ132)</f>
        <v/>
      </c>
      <c r="V127" s="69" t="str">
        <f t="shared" si="5"/>
        <v/>
      </c>
    </row>
    <row r="128" spans="1:22" x14ac:dyDescent="0.3">
      <c r="A128" s="623" t="str">
        <f>IF('STEP 2 EE Data'!L128="Yes","",IF('STEP 2 EE Data'!B128="","",IF('STEP 2 EE Data'!J128="Yes","",IF('STEP 2 EE Data'!AI128=0,"",'STEP 2 EE Data'!B128))))</f>
        <v/>
      </c>
      <c r="B128" s="93" t="str">
        <f>IF(A128="","",'STEP 2 EE Data'!A128)</f>
        <v/>
      </c>
      <c r="C128" s="624" t="str">
        <f>IF(A128="","",'STEP 2 EE Data'!AJ128)</f>
        <v/>
      </c>
      <c r="D128" s="369" t="str">
        <f>IF(A128="","",'STEP 3 EE Comp'!BJ133)</f>
        <v/>
      </c>
      <c r="E128" s="82" t="str">
        <f>IF(A128="","",'STEP 2 EE Data'!AK128)</f>
        <v/>
      </c>
      <c r="F128" s="69" t="str">
        <f t="shared" si="3"/>
        <v/>
      </c>
      <c r="J128" s="497" t="str">
        <f>IF('STEP 2 EE Data'!AI128=0,"",IF('STEP 2 EE Data'!L128="Yes","",IF('STEP 2 EE Data'!J128="Yes",IF('STEP 2 EE Data'!B128="","",'STEP 2 EE Data'!B128),"")))</f>
        <v/>
      </c>
      <c r="K128" s="497" t="str">
        <f>IF(J128="","",'STEP 2 EE Data'!A128)</f>
        <v/>
      </c>
      <c r="L128" s="210" t="str">
        <f>IF(J128="","",'STEP 2 EE Data'!AJ128)</f>
        <v/>
      </c>
      <c r="M128" s="497" t="str">
        <f>IF(J128="","",'STEP 3 EE Comp'!BJ133)</f>
        <v/>
      </c>
      <c r="N128" s="69" t="str">
        <f t="shared" si="4"/>
        <v/>
      </c>
      <c r="R128" s="84" t="str">
        <f>IF('STEP 2 EE Data'!L128="Yes",IF('STEP 2 EE Data'!B128="","",'STEP 2 EE Data'!B128),"")</f>
        <v/>
      </c>
      <c r="S128" s="84" t="str">
        <f>IF(R128="","",'STEP 2 EE Data'!A128)</f>
        <v/>
      </c>
      <c r="T128" s="84" t="str">
        <f>IF(S128="","",'STEP 2 EE Data'!AJ128)</f>
        <v/>
      </c>
      <c r="U128" s="84" t="str">
        <f>IF(T128="","",'STEP 3 EE Comp'!BJ133)</f>
        <v/>
      </c>
      <c r="V128" s="69" t="str">
        <f t="shared" si="5"/>
        <v/>
      </c>
    </row>
    <row r="129" spans="1:22" x14ac:dyDescent="0.3">
      <c r="A129" s="623" t="str">
        <f>IF('STEP 2 EE Data'!L129="Yes","",IF('STEP 2 EE Data'!B129="","",IF('STEP 2 EE Data'!J129="Yes","",IF('STEP 2 EE Data'!AI129=0,"",'STEP 2 EE Data'!B129))))</f>
        <v/>
      </c>
      <c r="B129" s="93" t="str">
        <f>IF(A129="","",'STEP 2 EE Data'!A129)</f>
        <v/>
      </c>
      <c r="C129" s="624" t="str">
        <f>IF(A129="","",'STEP 2 EE Data'!AJ129)</f>
        <v/>
      </c>
      <c r="D129" s="369" t="str">
        <f>IF(A129="","",'STEP 3 EE Comp'!BJ134)</f>
        <v/>
      </c>
      <c r="E129" s="82" t="str">
        <f>IF(A129="","",'STEP 2 EE Data'!AK129)</f>
        <v/>
      </c>
      <c r="F129" s="69" t="str">
        <f t="shared" si="3"/>
        <v/>
      </c>
      <c r="J129" s="497" t="str">
        <f>IF('STEP 2 EE Data'!AI129=0,"",IF('STEP 2 EE Data'!L129="Yes","",IF('STEP 2 EE Data'!J129="Yes",IF('STEP 2 EE Data'!B129="","",'STEP 2 EE Data'!B129),"")))</f>
        <v/>
      </c>
      <c r="K129" s="497" t="str">
        <f>IF(J129="","",'STEP 2 EE Data'!A129)</f>
        <v/>
      </c>
      <c r="L129" s="210" t="str">
        <f>IF(J129="","",'STEP 2 EE Data'!AJ129)</f>
        <v/>
      </c>
      <c r="M129" s="497" t="str">
        <f>IF(J129="","",'STEP 3 EE Comp'!BJ134)</f>
        <v/>
      </c>
      <c r="N129" s="69" t="str">
        <f t="shared" si="4"/>
        <v/>
      </c>
      <c r="R129" s="84" t="str">
        <f>IF('STEP 2 EE Data'!L129="Yes",IF('STEP 2 EE Data'!B129="","",'STEP 2 EE Data'!B129),"")</f>
        <v/>
      </c>
      <c r="S129" s="84" t="str">
        <f>IF(R129="","",'STEP 2 EE Data'!A129)</f>
        <v/>
      </c>
      <c r="T129" s="84" t="str">
        <f>IF(S129="","",'STEP 2 EE Data'!AJ129)</f>
        <v/>
      </c>
      <c r="U129" s="84" t="str">
        <f>IF(T129="","",'STEP 3 EE Comp'!BJ134)</f>
        <v/>
      </c>
      <c r="V129" s="69" t="str">
        <f t="shared" si="5"/>
        <v/>
      </c>
    </row>
    <row r="130" spans="1:22" x14ac:dyDescent="0.3">
      <c r="A130" s="623" t="str">
        <f>IF('STEP 2 EE Data'!L130="Yes","",IF('STEP 2 EE Data'!B130="","",IF('STEP 2 EE Data'!J130="Yes","",IF('STEP 2 EE Data'!AI130=0,"",'STEP 2 EE Data'!B130))))</f>
        <v/>
      </c>
      <c r="B130" s="93" t="str">
        <f>IF(A130="","",'STEP 2 EE Data'!A130)</f>
        <v/>
      </c>
      <c r="C130" s="624" t="str">
        <f>IF(A130="","",'STEP 2 EE Data'!AJ130)</f>
        <v/>
      </c>
      <c r="D130" s="369" t="str">
        <f>IF(A130="","",'STEP 3 EE Comp'!BJ135)</f>
        <v/>
      </c>
      <c r="E130" s="82" t="str">
        <f>IF(A130="","",'STEP 2 EE Data'!AK130)</f>
        <v/>
      </c>
      <c r="F130" s="69" t="str">
        <f t="shared" si="3"/>
        <v/>
      </c>
      <c r="J130" s="497" t="str">
        <f>IF('STEP 2 EE Data'!AI130=0,"",IF('STEP 2 EE Data'!L130="Yes","",IF('STEP 2 EE Data'!J130="Yes",IF('STEP 2 EE Data'!B130="","",'STEP 2 EE Data'!B130),"")))</f>
        <v/>
      </c>
      <c r="K130" s="497" t="str">
        <f>IF(J130="","",'STEP 2 EE Data'!A130)</f>
        <v/>
      </c>
      <c r="L130" s="210" t="str">
        <f>IF(J130="","",'STEP 2 EE Data'!AJ130)</f>
        <v/>
      </c>
      <c r="M130" s="497" t="str">
        <f>IF(J130="","",'STEP 3 EE Comp'!BJ135)</f>
        <v/>
      </c>
      <c r="N130" s="69" t="str">
        <f t="shared" si="4"/>
        <v/>
      </c>
      <c r="R130" s="84" t="str">
        <f>IF('STEP 2 EE Data'!L130="Yes",IF('STEP 2 EE Data'!B130="","",'STEP 2 EE Data'!B130),"")</f>
        <v/>
      </c>
      <c r="S130" s="84" t="str">
        <f>IF(R130="","",'STEP 2 EE Data'!A130)</f>
        <v/>
      </c>
      <c r="T130" s="84" t="str">
        <f>IF(S130="","",'STEP 2 EE Data'!AJ130)</f>
        <v/>
      </c>
      <c r="U130" s="84" t="str">
        <f>IF(T130="","",'STEP 3 EE Comp'!BJ135)</f>
        <v/>
      </c>
      <c r="V130" s="69" t="str">
        <f t="shared" si="5"/>
        <v/>
      </c>
    </row>
    <row r="131" spans="1:22" x14ac:dyDescent="0.3">
      <c r="A131" s="623" t="str">
        <f>IF('STEP 2 EE Data'!L131="Yes","",IF('STEP 2 EE Data'!B131="","",IF('STEP 2 EE Data'!J131="Yes","",IF('STEP 2 EE Data'!AI131=0,"",'STEP 2 EE Data'!B131))))</f>
        <v/>
      </c>
      <c r="B131" s="93" t="str">
        <f>IF(A131="","",'STEP 2 EE Data'!A131)</f>
        <v/>
      </c>
      <c r="C131" s="624" t="str">
        <f>IF(A131="","",'STEP 2 EE Data'!AJ131)</f>
        <v/>
      </c>
      <c r="D131" s="369" t="str">
        <f>IF(A131="","",'STEP 3 EE Comp'!BJ136)</f>
        <v/>
      </c>
      <c r="E131" s="82" t="str">
        <f>IF(A131="","",'STEP 2 EE Data'!AK131)</f>
        <v/>
      </c>
      <c r="F131" s="69" t="str">
        <f t="shared" si="3"/>
        <v/>
      </c>
      <c r="J131" s="497" t="str">
        <f>IF('STEP 2 EE Data'!AI131=0,"",IF('STEP 2 EE Data'!L131="Yes","",IF('STEP 2 EE Data'!J131="Yes",IF('STEP 2 EE Data'!B131="","",'STEP 2 EE Data'!B131),"")))</f>
        <v/>
      </c>
      <c r="K131" s="497" t="str">
        <f>IF(J131="","",'STEP 2 EE Data'!A131)</f>
        <v/>
      </c>
      <c r="L131" s="210" t="str">
        <f>IF(J131="","",'STEP 2 EE Data'!AJ131)</f>
        <v/>
      </c>
      <c r="M131" s="497" t="str">
        <f>IF(J131="","",'STEP 3 EE Comp'!BJ136)</f>
        <v/>
      </c>
      <c r="N131" s="69" t="str">
        <f t="shared" si="4"/>
        <v/>
      </c>
      <c r="R131" s="84" t="str">
        <f>IF('STEP 2 EE Data'!L131="Yes",IF('STEP 2 EE Data'!B131="","",'STEP 2 EE Data'!B131),"")</f>
        <v/>
      </c>
      <c r="S131" s="84" t="str">
        <f>IF(R131="","",'STEP 2 EE Data'!A131)</f>
        <v/>
      </c>
      <c r="T131" s="84" t="str">
        <f>IF(S131="","",'STEP 2 EE Data'!AJ131)</f>
        <v/>
      </c>
      <c r="U131" s="84" t="str">
        <f>IF(T131="","",'STEP 3 EE Comp'!BJ136)</f>
        <v/>
      </c>
      <c r="V131" s="69" t="str">
        <f t="shared" si="5"/>
        <v/>
      </c>
    </row>
    <row r="132" spans="1:22" x14ac:dyDescent="0.3">
      <c r="A132" s="623" t="str">
        <f>IF('STEP 2 EE Data'!L132="Yes","",IF('STEP 2 EE Data'!B132="","",IF('STEP 2 EE Data'!J132="Yes","",IF('STEP 2 EE Data'!AI132=0,"",'STEP 2 EE Data'!B132))))</f>
        <v/>
      </c>
      <c r="B132" s="93" t="str">
        <f>IF(A132="","",'STEP 2 EE Data'!A132)</f>
        <v/>
      </c>
      <c r="C132" s="624" t="str">
        <f>IF(A132="","",'STEP 2 EE Data'!AJ132)</f>
        <v/>
      </c>
      <c r="D132" s="369" t="str">
        <f>IF(A132="","",'STEP 3 EE Comp'!BJ137)</f>
        <v/>
      </c>
      <c r="E132" s="82" t="str">
        <f>IF(A132="","",'STEP 2 EE Data'!AK132)</f>
        <v/>
      </c>
      <c r="F132" s="69" t="str">
        <f t="shared" si="3"/>
        <v/>
      </c>
      <c r="J132" s="497" t="str">
        <f>IF('STEP 2 EE Data'!AI132=0,"",IF('STEP 2 EE Data'!L132="Yes","",IF('STEP 2 EE Data'!J132="Yes",IF('STEP 2 EE Data'!B132="","",'STEP 2 EE Data'!B132),"")))</f>
        <v/>
      </c>
      <c r="K132" s="497" t="str">
        <f>IF(J132="","",'STEP 2 EE Data'!A132)</f>
        <v/>
      </c>
      <c r="L132" s="210" t="str">
        <f>IF(J132="","",'STEP 2 EE Data'!AJ132)</f>
        <v/>
      </c>
      <c r="M132" s="497" t="str">
        <f>IF(J132="","",'STEP 3 EE Comp'!BJ137)</f>
        <v/>
      </c>
      <c r="N132" s="69" t="str">
        <f t="shared" si="4"/>
        <v/>
      </c>
      <c r="R132" s="84" t="str">
        <f>IF('STEP 2 EE Data'!L132="Yes",IF('STEP 2 EE Data'!B132="","",'STEP 2 EE Data'!B132),"")</f>
        <v/>
      </c>
      <c r="S132" s="84" t="str">
        <f>IF(R132="","",'STEP 2 EE Data'!A132)</f>
        <v/>
      </c>
      <c r="T132" s="84" t="str">
        <f>IF(S132="","",'STEP 2 EE Data'!AJ132)</f>
        <v/>
      </c>
      <c r="U132" s="84" t="str">
        <f>IF(T132="","",'STEP 3 EE Comp'!BJ137)</f>
        <v/>
      </c>
      <c r="V132" s="69" t="str">
        <f t="shared" si="5"/>
        <v/>
      </c>
    </row>
    <row r="133" spans="1:22" x14ac:dyDescent="0.3">
      <c r="A133" s="623" t="str">
        <f>IF('STEP 2 EE Data'!L133="Yes","",IF('STEP 2 EE Data'!B133="","",IF('STEP 2 EE Data'!J133="Yes","",IF('STEP 2 EE Data'!AI133=0,"",'STEP 2 EE Data'!B133))))</f>
        <v/>
      </c>
      <c r="B133" s="93" t="str">
        <f>IF(A133="","",'STEP 2 EE Data'!A133)</f>
        <v/>
      </c>
      <c r="C133" s="624" t="str">
        <f>IF(A133="","",'STEP 2 EE Data'!AJ133)</f>
        <v/>
      </c>
      <c r="D133" s="369" t="str">
        <f>IF(A133="","",'STEP 3 EE Comp'!BJ138)</f>
        <v/>
      </c>
      <c r="E133" s="82" t="str">
        <f>IF(A133="","",'STEP 2 EE Data'!AK133)</f>
        <v/>
      </c>
      <c r="F133" s="69" t="str">
        <f t="shared" si="3"/>
        <v/>
      </c>
      <c r="J133" s="497" t="str">
        <f>IF('STEP 2 EE Data'!AI133=0,"",IF('STEP 2 EE Data'!L133="Yes","",IF('STEP 2 EE Data'!J133="Yes",IF('STEP 2 EE Data'!B133="","",'STEP 2 EE Data'!B133),"")))</f>
        <v/>
      </c>
      <c r="K133" s="497" t="str">
        <f>IF(J133="","",'STEP 2 EE Data'!A133)</f>
        <v/>
      </c>
      <c r="L133" s="210" t="str">
        <f>IF(J133="","",'STEP 2 EE Data'!AJ133)</f>
        <v/>
      </c>
      <c r="M133" s="497" t="str">
        <f>IF(J133="","",'STEP 3 EE Comp'!BJ138)</f>
        <v/>
      </c>
      <c r="N133" s="69" t="str">
        <f t="shared" si="4"/>
        <v/>
      </c>
      <c r="R133" s="84" t="str">
        <f>IF('STEP 2 EE Data'!L133="Yes",IF('STEP 2 EE Data'!B133="","",'STEP 2 EE Data'!B133),"")</f>
        <v/>
      </c>
      <c r="S133" s="84" t="str">
        <f>IF(R133="","",'STEP 2 EE Data'!A133)</f>
        <v/>
      </c>
      <c r="T133" s="84" t="str">
        <f>IF(S133="","",'STEP 2 EE Data'!AJ133)</f>
        <v/>
      </c>
      <c r="U133" s="84" t="str">
        <f>IF(T133="","",'STEP 3 EE Comp'!BJ138)</f>
        <v/>
      </c>
      <c r="V133" s="69" t="str">
        <f t="shared" si="5"/>
        <v/>
      </c>
    </row>
    <row r="134" spans="1:22" x14ac:dyDescent="0.3">
      <c r="A134" s="623" t="str">
        <f>IF('STEP 2 EE Data'!L134="Yes","",IF('STEP 2 EE Data'!B134="","",IF('STEP 2 EE Data'!J134="Yes","",IF('STEP 2 EE Data'!AI134=0,"",'STEP 2 EE Data'!B134))))</f>
        <v/>
      </c>
      <c r="B134" s="93" t="str">
        <f>IF(A134="","",'STEP 2 EE Data'!A134)</f>
        <v/>
      </c>
      <c r="C134" s="624" t="str">
        <f>IF(A134="","",'STEP 2 EE Data'!AJ134)</f>
        <v/>
      </c>
      <c r="D134" s="369" t="str">
        <f>IF(A134="","",'STEP 3 EE Comp'!BJ139)</f>
        <v/>
      </c>
      <c r="E134" s="82" t="str">
        <f>IF(A134="","",'STEP 2 EE Data'!AK134)</f>
        <v/>
      </c>
      <c r="F134" s="69" t="str">
        <f t="shared" si="3"/>
        <v/>
      </c>
      <c r="J134" s="497" t="str">
        <f>IF('STEP 2 EE Data'!AI134=0,"",IF('STEP 2 EE Data'!L134="Yes","",IF('STEP 2 EE Data'!J134="Yes",IF('STEP 2 EE Data'!B134="","",'STEP 2 EE Data'!B134),"")))</f>
        <v/>
      </c>
      <c r="K134" s="497" t="str">
        <f>IF(J134="","",'STEP 2 EE Data'!A134)</f>
        <v/>
      </c>
      <c r="L134" s="210" t="str">
        <f>IF(J134="","",'STEP 2 EE Data'!AJ134)</f>
        <v/>
      </c>
      <c r="M134" s="497" t="str">
        <f>IF(J134="","",'STEP 3 EE Comp'!BJ139)</f>
        <v/>
      </c>
      <c r="N134" s="69" t="str">
        <f t="shared" si="4"/>
        <v/>
      </c>
      <c r="R134" s="84" t="str">
        <f>IF('STEP 2 EE Data'!L134="Yes",IF('STEP 2 EE Data'!B134="","",'STEP 2 EE Data'!B134),"")</f>
        <v/>
      </c>
      <c r="S134" s="84" t="str">
        <f>IF(R134="","",'STEP 2 EE Data'!A134)</f>
        <v/>
      </c>
      <c r="T134" s="84" t="str">
        <f>IF(S134="","",'STEP 2 EE Data'!AJ134)</f>
        <v/>
      </c>
      <c r="U134" s="84" t="str">
        <f>IF(T134="","",'STEP 3 EE Comp'!BJ139)</f>
        <v/>
      </c>
      <c r="V134" s="69" t="str">
        <f t="shared" si="5"/>
        <v/>
      </c>
    </row>
    <row r="135" spans="1:22" x14ac:dyDescent="0.3">
      <c r="A135" s="623" t="str">
        <f>IF('STEP 2 EE Data'!L135="Yes","",IF('STEP 2 EE Data'!B135="","",IF('STEP 2 EE Data'!J135="Yes","",IF('STEP 2 EE Data'!AI135=0,"",'STEP 2 EE Data'!B135))))</f>
        <v/>
      </c>
      <c r="B135" s="93" t="str">
        <f>IF(A135="","",'STEP 2 EE Data'!A135)</f>
        <v/>
      </c>
      <c r="C135" s="624" t="str">
        <f>IF(A135="","",'STEP 2 EE Data'!AJ135)</f>
        <v/>
      </c>
      <c r="D135" s="369" t="str">
        <f>IF(A135="","",'STEP 3 EE Comp'!BJ140)</f>
        <v/>
      </c>
      <c r="E135" s="82" t="str">
        <f>IF(A135="","",'STEP 2 EE Data'!AK135)</f>
        <v/>
      </c>
      <c r="F135" s="69" t="str">
        <f t="shared" si="3"/>
        <v/>
      </c>
      <c r="J135" s="497" t="str">
        <f>IF('STEP 2 EE Data'!AI135=0,"",IF('STEP 2 EE Data'!L135="Yes","",IF('STEP 2 EE Data'!J135="Yes",IF('STEP 2 EE Data'!B135="","",'STEP 2 EE Data'!B135),"")))</f>
        <v/>
      </c>
      <c r="K135" s="497" t="str">
        <f>IF(J135="","",'STEP 2 EE Data'!A135)</f>
        <v/>
      </c>
      <c r="L135" s="210" t="str">
        <f>IF(J135="","",'STEP 2 EE Data'!AJ135)</f>
        <v/>
      </c>
      <c r="M135" s="497" t="str">
        <f>IF(J135="","",'STEP 3 EE Comp'!BJ140)</f>
        <v/>
      </c>
      <c r="N135" s="69" t="str">
        <f t="shared" si="4"/>
        <v/>
      </c>
      <c r="R135" s="84" t="str">
        <f>IF('STEP 2 EE Data'!L135="Yes",IF('STEP 2 EE Data'!B135="","",'STEP 2 EE Data'!B135),"")</f>
        <v/>
      </c>
      <c r="S135" s="84" t="str">
        <f>IF(R135="","",'STEP 2 EE Data'!A135)</f>
        <v/>
      </c>
      <c r="T135" s="84" t="str">
        <f>IF(S135="","",'STEP 2 EE Data'!AJ135)</f>
        <v/>
      </c>
      <c r="U135" s="84" t="str">
        <f>IF(T135="","",'STEP 3 EE Comp'!BJ140)</f>
        <v/>
      </c>
      <c r="V135" s="69" t="str">
        <f t="shared" si="5"/>
        <v/>
      </c>
    </row>
    <row r="136" spans="1:22" x14ac:dyDescent="0.3">
      <c r="A136" s="623" t="str">
        <f>IF('STEP 2 EE Data'!L136="Yes","",IF('STEP 2 EE Data'!B136="","",IF('STEP 2 EE Data'!J136="Yes","",IF('STEP 2 EE Data'!AI136=0,"",'STEP 2 EE Data'!B136))))</f>
        <v/>
      </c>
      <c r="B136" s="93" t="str">
        <f>IF(A136="","",'STEP 2 EE Data'!A136)</f>
        <v/>
      </c>
      <c r="C136" s="624" t="str">
        <f>IF(A136="","",'STEP 2 EE Data'!AJ136)</f>
        <v/>
      </c>
      <c r="D136" s="369" t="str">
        <f>IF(A136="","",'STEP 3 EE Comp'!BJ141)</f>
        <v/>
      </c>
      <c r="E136" s="82" t="str">
        <f>IF(A136="","",'STEP 2 EE Data'!AK136)</f>
        <v/>
      </c>
      <c r="F136" s="69" t="str">
        <f t="shared" si="3"/>
        <v/>
      </c>
      <c r="J136" s="497" t="str">
        <f>IF('STEP 2 EE Data'!AI136=0,"",IF('STEP 2 EE Data'!L136="Yes","",IF('STEP 2 EE Data'!J136="Yes",IF('STEP 2 EE Data'!B136="","",'STEP 2 EE Data'!B136),"")))</f>
        <v/>
      </c>
      <c r="K136" s="497" t="str">
        <f>IF(J136="","",'STEP 2 EE Data'!A136)</f>
        <v/>
      </c>
      <c r="L136" s="210" t="str">
        <f>IF(J136="","",'STEP 2 EE Data'!AJ136)</f>
        <v/>
      </c>
      <c r="M136" s="497" t="str">
        <f>IF(J136="","",'STEP 3 EE Comp'!BJ141)</f>
        <v/>
      </c>
      <c r="N136" s="69" t="str">
        <f t="shared" si="4"/>
        <v/>
      </c>
      <c r="R136" s="84" t="str">
        <f>IF('STEP 2 EE Data'!L136="Yes",IF('STEP 2 EE Data'!B136="","",'STEP 2 EE Data'!B136),"")</f>
        <v/>
      </c>
      <c r="S136" s="84" t="str">
        <f>IF(R136="","",'STEP 2 EE Data'!A136)</f>
        <v/>
      </c>
      <c r="T136" s="84" t="str">
        <f>IF(S136="","",'STEP 2 EE Data'!AJ136)</f>
        <v/>
      </c>
      <c r="U136" s="84" t="str">
        <f>IF(T136="","",'STEP 3 EE Comp'!BJ141)</f>
        <v/>
      </c>
      <c r="V136" s="69" t="str">
        <f t="shared" si="5"/>
        <v/>
      </c>
    </row>
    <row r="137" spans="1:22" x14ac:dyDescent="0.3">
      <c r="A137" s="623" t="str">
        <f>IF('STEP 2 EE Data'!L137="Yes","",IF('STEP 2 EE Data'!B137="","",IF('STEP 2 EE Data'!J137="Yes","",IF('STEP 2 EE Data'!AI137=0,"",'STEP 2 EE Data'!B137))))</f>
        <v/>
      </c>
      <c r="B137" s="93" t="str">
        <f>IF(A137="","",'STEP 2 EE Data'!A137)</f>
        <v/>
      </c>
      <c r="C137" s="624" t="str">
        <f>IF(A137="","",'STEP 2 EE Data'!AJ137)</f>
        <v/>
      </c>
      <c r="D137" s="369" t="str">
        <f>IF(A137="","",'STEP 3 EE Comp'!BJ142)</f>
        <v/>
      </c>
      <c r="E137" s="82" t="str">
        <f>IF(A137="","",'STEP 2 EE Data'!AK137)</f>
        <v/>
      </c>
      <c r="F137" s="69" t="str">
        <f t="shared" si="3"/>
        <v/>
      </c>
      <c r="J137" s="497" t="str">
        <f>IF('STEP 2 EE Data'!AI137=0,"",IF('STEP 2 EE Data'!L137="Yes","",IF('STEP 2 EE Data'!J137="Yes",IF('STEP 2 EE Data'!B137="","",'STEP 2 EE Data'!B137),"")))</f>
        <v/>
      </c>
      <c r="K137" s="497" t="str">
        <f>IF(J137="","",'STEP 2 EE Data'!A137)</f>
        <v/>
      </c>
      <c r="L137" s="210" t="str">
        <f>IF(J137="","",'STEP 2 EE Data'!AJ137)</f>
        <v/>
      </c>
      <c r="M137" s="497" t="str">
        <f>IF(J137="","",'STEP 3 EE Comp'!BJ142)</f>
        <v/>
      </c>
      <c r="N137" s="69" t="str">
        <f t="shared" si="4"/>
        <v/>
      </c>
      <c r="R137" s="84" t="str">
        <f>IF('STEP 2 EE Data'!L137="Yes",IF('STEP 2 EE Data'!B137="","",'STEP 2 EE Data'!B137),"")</f>
        <v/>
      </c>
      <c r="S137" s="84" t="str">
        <f>IF(R137="","",'STEP 2 EE Data'!A137)</f>
        <v/>
      </c>
      <c r="T137" s="84" t="str">
        <f>IF(S137="","",'STEP 2 EE Data'!AJ137)</f>
        <v/>
      </c>
      <c r="U137" s="84" t="str">
        <f>IF(T137="","",'STEP 3 EE Comp'!BJ142)</f>
        <v/>
      </c>
      <c r="V137" s="69" t="str">
        <f t="shared" si="5"/>
        <v/>
      </c>
    </row>
    <row r="138" spans="1:22" x14ac:dyDescent="0.3">
      <c r="A138" s="623" t="str">
        <f>IF('STEP 2 EE Data'!L138="Yes","",IF('STEP 2 EE Data'!B138="","",IF('STEP 2 EE Data'!J138="Yes","",IF('STEP 2 EE Data'!AI138=0,"",'STEP 2 EE Data'!B138))))</f>
        <v/>
      </c>
      <c r="B138" s="93" t="str">
        <f>IF(A138="","",'STEP 2 EE Data'!A138)</f>
        <v/>
      </c>
      <c r="C138" s="624" t="str">
        <f>IF(A138="","",'STEP 2 EE Data'!AJ138)</f>
        <v/>
      </c>
      <c r="D138" s="369" t="str">
        <f>IF(A138="","",'STEP 3 EE Comp'!BJ143)</f>
        <v/>
      </c>
      <c r="E138" s="82" t="str">
        <f>IF(A138="","",'STEP 2 EE Data'!AK138)</f>
        <v/>
      </c>
      <c r="F138" s="69" t="str">
        <f t="shared" si="3"/>
        <v/>
      </c>
      <c r="J138" s="497" t="str">
        <f>IF('STEP 2 EE Data'!AI138=0,"",IF('STEP 2 EE Data'!L138="Yes","",IF('STEP 2 EE Data'!J138="Yes",IF('STEP 2 EE Data'!B138="","",'STEP 2 EE Data'!B138),"")))</f>
        <v/>
      </c>
      <c r="K138" s="497" t="str">
        <f>IF(J138="","",'STEP 2 EE Data'!A138)</f>
        <v/>
      </c>
      <c r="L138" s="210" t="str">
        <f>IF(J138="","",'STEP 2 EE Data'!AJ138)</f>
        <v/>
      </c>
      <c r="M138" s="497" t="str">
        <f>IF(J138="","",'STEP 3 EE Comp'!BJ143)</f>
        <v/>
      </c>
      <c r="N138" s="69" t="str">
        <f t="shared" si="4"/>
        <v/>
      </c>
      <c r="R138" s="84" t="str">
        <f>IF('STEP 2 EE Data'!L138="Yes",IF('STEP 2 EE Data'!B138="","",'STEP 2 EE Data'!B138),"")</f>
        <v/>
      </c>
      <c r="S138" s="84" t="str">
        <f>IF(R138="","",'STEP 2 EE Data'!A138)</f>
        <v/>
      </c>
      <c r="T138" s="84" t="str">
        <f>IF(S138="","",'STEP 2 EE Data'!AJ138)</f>
        <v/>
      </c>
      <c r="U138" s="84" t="str">
        <f>IF(T138="","",'STEP 3 EE Comp'!BJ143)</f>
        <v/>
      </c>
      <c r="V138" s="69" t="str">
        <f t="shared" si="5"/>
        <v/>
      </c>
    </row>
    <row r="139" spans="1:22" x14ac:dyDescent="0.3">
      <c r="A139" s="623" t="str">
        <f>IF('STEP 2 EE Data'!L139="Yes","",IF('STEP 2 EE Data'!B139="","",IF('STEP 2 EE Data'!J139="Yes","",IF('STEP 2 EE Data'!AI139=0,"",'STEP 2 EE Data'!B139))))</f>
        <v/>
      </c>
      <c r="B139" s="93" t="str">
        <f>IF(A139="","",'STEP 2 EE Data'!A139)</f>
        <v/>
      </c>
      <c r="C139" s="624" t="str">
        <f>IF(A139="","",'STEP 2 EE Data'!AJ139)</f>
        <v/>
      </c>
      <c r="D139" s="369" t="str">
        <f>IF(A139="","",'STEP 3 EE Comp'!BJ144)</f>
        <v/>
      </c>
      <c r="E139" s="82" t="str">
        <f>IF(A139="","",'STEP 2 EE Data'!AK139)</f>
        <v/>
      </c>
      <c r="F139" s="69" t="str">
        <f t="shared" si="3"/>
        <v/>
      </c>
      <c r="J139" s="497" t="str">
        <f>IF('STEP 2 EE Data'!AI139=0,"",IF('STEP 2 EE Data'!L139="Yes","",IF('STEP 2 EE Data'!J139="Yes",IF('STEP 2 EE Data'!B139="","",'STEP 2 EE Data'!B139),"")))</f>
        <v/>
      </c>
      <c r="K139" s="497" t="str">
        <f>IF(J139="","",'STEP 2 EE Data'!A139)</f>
        <v/>
      </c>
      <c r="L139" s="210" t="str">
        <f>IF(J139="","",'STEP 2 EE Data'!AJ139)</f>
        <v/>
      </c>
      <c r="M139" s="497" t="str">
        <f>IF(J139="","",'STEP 3 EE Comp'!BJ144)</f>
        <v/>
      </c>
      <c r="N139" s="69" t="str">
        <f t="shared" si="4"/>
        <v/>
      </c>
      <c r="R139" s="84" t="str">
        <f>IF('STEP 2 EE Data'!L139="Yes",IF('STEP 2 EE Data'!B139="","",'STEP 2 EE Data'!B139),"")</f>
        <v/>
      </c>
      <c r="S139" s="84" t="str">
        <f>IF(R139="","",'STEP 2 EE Data'!A139)</f>
        <v/>
      </c>
      <c r="T139" s="84" t="str">
        <f>IF(S139="","",'STEP 2 EE Data'!AJ139)</f>
        <v/>
      </c>
      <c r="U139" s="84" t="str">
        <f>IF(T139="","",'STEP 3 EE Comp'!BJ144)</f>
        <v/>
      </c>
      <c r="V139" s="69" t="str">
        <f t="shared" si="5"/>
        <v/>
      </c>
    </row>
    <row r="140" spans="1:22" x14ac:dyDescent="0.3">
      <c r="A140" s="623" t="str">
        <f>IF('STEP 2 EE Data'!L140="Yes","",IF('STEP 2 EE Data'!B140="","",IF('STEP 2 EE Data'!J140="Yes","",IF('STEP 2 EE Data'!AI140=0,"",'STEP 2 EE Data'!B140))))</f>
        <v/>
      </c>
      <c r="B140" s="93" t="str">
        <f>IF(A140="","",'STEP 2 EE Data'!A140)</f>
        <v/>
      </c>
      <c r="C140" s="624" t="str">
        <f>IF(A140="","",'STEP 2 EE Data'!AJ140)</f>
        <v/>
      </c>
      <c r="D140" s="369" t="str">
        <f>IF(A140="","",'STEP 3 EE Comp'!BJ145)</f>
        <v/>
      </c>
      <c r="E140" s="82" t="str">
        <f>IF(A140="","",'STEP 2 EE Data'!AK140)</f>
        <v/>
      </c>
      <c r="F140" s="69" t="str">
        <f t="shared" si="3"/>
        <v/>
      </c>
      <c r="J140" s="497" t="str">
        <f>IF('STEP 2 EE Data'!AI140=0,"",IF('STEP 2 EE Data'!L140="Yes","",IF('STEP 2 EE Data'!J140="Yes",IF('STEP 2 EE Data'!B140="","",'STEP 2 EE Data'!B140),"")))</f>
        <v/>
      </c>
      <c r="K140" s="497" t="str">
        <f>IF(J140="","",'STEP 2 EE Data'!A140)</f>
        <v/>
      </c>
      <c r="L140" s="210" t="str">
        <f>IF(J140="","",'STEP 2 EE Data'!AJ140)</f>
        <v/>
      </c>
      <c r="M140" s="497" t="str">
        <f>IF(J140="","",'STEP 3 EE Comp'!BJ145)</f>
        <v/>
      </c>
      <c r="N140" s="69" t="str">
        <f t="shared" si="4"/>
        <v/>
      </c>
      <c r="R140" s="84" t="str">
        <f>IF('STEP 2 EE Data'!L140="Yes",IF('STEP 2 EE Data'!B140="","",'STEP 2 EE Data'!B140),"")</f>
        <v/>
      </c>
      <c r="S140" s="84" t="str">
        <f>IF(R140="","",'STEP 2 EE Data'!A140)</f>
        <v/>
      </c>
      <c r="T140" s="84" t="str">
        <f>IF(S140="","",'STEP 2 EE Data'!AJ140)</f>
        <v/>
      </c>
      <c r="U140" s="84" t="str">
        <f>IF(T140="","",'STEP 3 EE Comp'!BJ145)</f>
        <v/>
      </c>
      <c r="V140" s="69" t="str">
        <f t="shared" si="5"/>
        <v/>
      </c>
    </row>
    <row r="141" spans="1:22" x14ac:dyDescent="0.3">
      <c r="A141" s="623" t="str">
        <f>IF('STEP 2 EE Data'!L141="Yes","",IF('STEP 2 EE Data'!B141="","",IF('STEP 2 EE Data'!J141="Yes","",IF('STEP 2 EE Data'!AI141=0,"",'STEP 2 EE Data'!B141))))</f>
        <v/>
      </c>
      <c r="B141" s="93" t="str">
        <f>IF(A141="","",'STEP 2 EE Data'!A141)</f>
        <v/>
      </c>
      <c r="C141" s="624" t="str">
        <f>IF(A141="","",'STEP 2 EE Data'!AJ141)</f>
        <v/>
      </c>
      <c r="D141" s="369" t="str">
        <f>IF(A141="","",'STEP 3 EE Comp'!BJ146)</f>
        <v/>
      </c>
      <c r="E141" s="82" t="str">
        <f>IF(A141="","",'STEP 2 EE Data'!AK141)</f>
        <v/>
      </c>
      <c r="F141" s="69" t="str">
        <f t="shared" si="3"/>
        <v/>
      </c>
      <c r="J141" s="497" t="str">
        <f>IF('STEP 2 EE Data'!AI141=0,"",IF('STEP 2 EE Data'!L141="Yes","",IF('STEP 2 EE Data'!J141="Yes",IF('STEP 2 EE Data'!B141="","",'STEP 2 EE Data'!B141),"")))</f>
        <v/>
      </c>
      <c r="K141" s="497" t="str">
        <f>IF(J141="","",'STEP 2 EE Data'!A141)</f>
        <v/>
      </c>
      <c r="L141" s="210" t="str">
        <f>IF(J141="","",'STEP 2 EE Data'!AJ141)</f>
        <v/>
      </c>
      <c r="M141" s="497" t="str">
        <f>IF(J141="","",'STEP 3 EE Comp'!BJ146)</f>
        <v/>
      </c>
      <c r="N141" s="69" t="str">
        <f t="shared" si="4"/>
        <v/>
      </c>
      <c r="R141" s="84" t="str">
        <f>IF('STEP 2 EE Data'!L141="Yes",IF('STEP 2 EE Data'!B141="","",'STEP 2 EE Data'!B141),"")</f>
        <v/>
      </c>
      <c r="S141" s="84" t="str">
        <f>IF(R141="","",'STEP 2 EE Data'!A141)</f>
        <v/>
      </c>
      <c r="T141" s="84" t="str">
        <f>IF(S141="","",'STEP 2 EE Data'!AJ141)</f>
        <v/>
      </c>
      <c r="U141" s="84" t="str">
        <f>IF(T141="","",'STEP 3 EE Comp'!BJ146)</f>
        <v/>
      </c>
      <c r="V141" s="69" t="str">
        <f t="shared" si="5"/>
        <v/>
      </c>
    </row>
    <row r="142" spans="1:22" x14ac:dyDescent="0.3">
      <c r="A142" s="623" t="str">
        <f>IF('STEP 2 EE Data'!L142="Yes","",IF('STEP 2 EE Data'!B142="","",IF('STEP 2 EE Data'!J142="Yes","",IF('STEP 2 EE Data'!AI142=0,"",'STEP 2 EE Data'!B142))))</f>
        <v/>
      </c>
      <c r="B142" s="93" t="str">
        <f>IF(A142="","",'STEP 2 EE Data'!A142)</f>
        <v/>
      </c>
      <c r="C142" s="624" t="str">
        <f>IF(A142="","",'STEP 2 EE Data'!AJ142)</f>
        <v/>
      </c>
      <c r="D142" s="369" t="str">
        <f>IF(A142="","",'STEP 3 EE Comp'!BJ147)</f>
        <v/>
      </c>
      <c r="E142" s="82" t="str">
        <f>IF(A142="","",'STEP 2 EE Data'!AK142)</f>
        <v/>
      </c>
      <c r="F142" s="69" t="str">
        <f t="shared" si="3"/>
        <v/>
      </c>
      <c r="J142" s="497" t="str">
        <f>IF('STEP 2 EE Data'!AI142=0,"",IF('STEP 2 EE Data'!L142="Yes","",IF('STEP 2 EE Data'!J142="Yes",IF('STEP 2 EE Data'!B142="","",'STEP 2 EE Data'!B142),"")))</f>
        <v/>
      </c>
      <c r="K142" s="497" t="str">
        <f>IF(J142="","",'STEP 2 EE Data'!A142)</f>
        <v/>
      </c>
      <c r="L142" s="210" t="str">
        <f>IF(J142="","",'STEP 2 EE Data'!AJ142)</f>
        <v/>
      </c>
      <c r="M142" s="497" t="str">
        <f>IF(J142="","",'STEP 3 EE Comp'!BJ147)</f>
        <v/>
      </c>
      <c r="N142" s="69" t="str">
        <f t="shared" si="4"/>
        <v/>
      </c>
      <c r="R142" s="84" t="str">
        <f>IF('STEP 2 EE Data'!L142="Yes",IF('STEP 2 EE Data'!B142="","",'STEP 2 EE Data'!B142),"")</f>
        <v/>
      </c>
      <c r="S142" s="84" t="str">
        <f>IF(R142="","",'STEP 2 EE Data'!A142)</f>
        <v/>
      </c>
      <c r="T142" s="84" t="str">
        <f>IF(S142="","",'STEP 2 EE Data'!AJ142)</f>
        <v/>
      </c>
      <c r="U142" s="84" t="str">
        <f>IF(T142="","",'STEP 3 EE Comp'!BJ147)</f>
        <v/>
      </c>
      <c r="V142" s="69" t="str">
        <f t="shared" si="5"/>
        <v/>
      </c>
    </row>
    <row r="143" spans="1:22" x14ac:dyDescent="0.3">
      <c r="A143" s="623" t="str">
        <f>IF('STEP 2 EE Data'!L143="Yes","",IF('STEP 2 EE Data'!B143="","",IF('STEP 2 EE Data'!J143="Yes","",IF('STEP 2 EE Data'!AI143=0,"",'STEP 2 EE Data'!B143))))</f>
        <v/>
      </c>
      <c r="B143" s="93" t="str">
        <f>IF(A143="","",'STEP 2 EE Data'!A143)</f>
        <v/>
      </c>
      <c r="C143" s="624" t="str">
        <f>IF(A143="","",'STEP 2 EE Data'!AJ143)</f>
        <v/>
      </c>
      <c r="D143" s="369" t="str">
        <f>IF(A143="","",'STEP 3 EE Comp'!BJ148)</f>
        <v/>
      </c>
      <c r="E143" s="82" t="str">
        <f>IF(A143="","",'STEP 2 EE Data'!AK143)</f>
        <v/>
      </c>
      <c r="F143" s="69" t="str">
        <f t="shared" si="3"/>
        <v/>
      </c>
      <c r="J143" s="497" t="str">
        <f>IF('STEP 2 EE Data'!AI143=0,"",IF('STEP 2 EE Data'!L143="Yes","",IF('STEP 2 EE Data'!J143="Yes",IF('STEP 2 EE Data'!B143="","",'STEP 2 EE Data'!B143),"")))</f>
        <v/>
      </c>
      <c r="K143" s="497" t="str">
        <f>IF(J143="","",'STEP 2 EE Data'!A143)</f>
        <v/>
      </c>
      <c r="L143" s="210" t="str">
        <f>IF(J143="","",'STEP 2 EE Data'!AJ143)</f>
        <v/>
      </c>
      <c r="M143" s="497" t="str">
        <f>IF(J143="","",'STEP 3 EE Comp'!BJ148)</f>
        <v/>
      </c>
      <c r="N143" s="69" t="str">
        <f t="shared" si="4"/>
        <v/>
      </c>
      <c r="R143" s="84" t="str">
        <f>IF('STEP 2 EE Data'!L143="Yes",IF('STEP 2 EE Data'!B143="","",'STEP 2 EE Data'!B143),"")</f>
        <v/>
      </c>
      <c r="S143" s="84" t="str">
        <f>IF(R143="","",'STEP 2 EE Data'!A143)</f>
        <v/>
      </c>
      <c r="T143" s="84" t="str">
        <f>IF(S143="","",'STEP 2 EE Data'!AJ143)</f>
        <v/>
      </c>
      <c r="U143" s="84" t="str">
        <f>IF(T143="","",'STEP 3 EE Comp'!BJ148)</f>
        <v/>
      </c>
      <c r="V143" s="69" t="str">
        <f t="shared" si="5"/>
        <v/>
      </c>
    </row>
    <row r="144" spans="1:22" x14ac:dyDescent="0.3">
      <c r="A144" s="623" t="str">
        <f>IF('STEP 2 EE Data'!L144="Yes","",IF('STEP 2 EE Data'!B144="","",IF('STEP 2 EE Data'!J144="Yes","",IF('STEP 2 EE Data'!AI144=0,"",'STEP 2 EE Data'!B144))))</f>
        <v/>
      </c>
      <c r="B144" s="93" t="str">
        <f>IF(A144="","",'STEP 2 EE Data'!A144)</f>
        <v/>
      </c>
      <c r="C144" s="624" t="str">
        <f>IF(A144="","",'STEP 2 EE Data'!AJ144)</f>
        <v/>
      </c>
      <c r="D144" s="369" t="str">
        <f>IF(A144="","",'STEP 3 EE Comp'!BJ149)</f>
        <v/>
      </c>
      <c r="E144" s="82" t="str">
        <f>IF(A144="","",'STEP 2 EE Data'!AK144)</f>
        <v/>
      </c>
      <c r="F144" s="69" t="str">
        <f t="shared" si="3"/>
        <v/>
      </c>
      <c r="J144" s="497" t="str">
        <f>IF('STEP 2 EE Data'!AI144=0,"",IF('STEP 2 EE Data'!L144="Yes","",IF('STEP 2 EE Data'!J144="Yes",IF('STEP 2 EE Data'!B144="","",'STEP 2 EE Data'!B144),"")))</f>
        <v/>
      </c>
      <c r="K144" s="497" t="str">
        <f>IF(J144="","",'STEP 2 EE Data'!A144)</f>
        <v/>
      </c>
      <c r="L144" s="210" t="str">
        <f>IF(J144="","",'STEP 2 EE Data'!AJ144)</f>
        <v/>
      </c>
      <c r="M144" s="497" t="str">
        <f>IF(J144="","",'STEP 3 EE Comp'!BJ149)</f>
        <v/>
      </c>
      <c r="N144" s="69" t="str">
        <f t="shared" si="4"/>
        <v/>
      </c>
      <c r="R144" s="84" t="str">
        <f>IF('STEP 2 EE Data'!L144="Yes",IF('STEP 2 EE Data'!B144="","",'STEP 2 EE Data'!B144),"")</f>
        <v/>
      </c>
      <c r="S144" s="84" t="str">
        <f>IF(R144="","",'STEP 2 EE Data'!A144)</f>
        <v/>
      </c>
      <c r="T144" s="84" t="str">
        <f>IF(S144="","",'STEP 2 EE Data'!AJ144)</f>
        <v/>
      </c>
      <c r="U144" s="84" t="str">
        <f>IF(T144="","",'STEP 3 EE Comp'!BJ149)</f>
        <v/>
      </c>
      <c r="V144" s="69" t="str">
        <f t="shared" si="5"/>
        <v/>
      </c>
    </row>
    <row r="145" spans="1:22" x14ac:dyDescent="0.3">
      <c r="A145" s="623" t="str">
        <f>IF('STEP 2 EE Data'!L145="Yes","",IF('STEP 2 EE Data'!B145="","",IF('STEP 2 EE Data'!J145="Yes","",IF('STEP 2 EE Data'!AI145=0,"",'STEP 2 EE Data'!B145))))</f>
        <v/>
      </c>
      <c r="B145" s="93" t="str">
        <f>IF(A145="","",'STEP 2 EE Data'!A145)</f>
        <v/>
      </c>
      <c r="C145" s="624" t="str">
        <f>IF(A145="","",'STEP 2 EE Data'!AJ145)</f>
        <v/>
      </c>
      <c r="D145" s="369" t="str">
        <f>IF(A145="","",'STEP 3 EE Comp'!BJ150)</f>
        <v/>
      </c>
      <c r="E145" s="82" t="str">
        <f>IF(A145="","",'STEP 2 EE Data'!AK145)</f>
        <v/>
      </c>
      <c r="F145" s="69" t="str">
        <f t="shared" si="3"/>
        <v/>
      </c>
      <c r="J145" s="497" t="str">
        <f>IF('STEP 2 EE Data'!AI145=0,"",IF('STEP 2 EE Data'!L145="Yes","",IF('STEP 2 EE Data'!J145="Yes",IF('STEP 2 EE Data'!B145="","",'STEP 2 EE Data'!B145),"")))</f>
        <v/>
      </c>
      <c r="K145" s="497" t="str">
        <f>IF(J145="","",'STEP 2 EE Data'!A145)</f>
        <v/>
      </c>
      <c r="L145" s="210" t="str">
        <f>IF(J145="","",'STEP 2 EE Data'!AJ145)</f>
        <v/>
      </c>
      <c r="M145" s="497" t="str">
        <f>IF(J145="","",'STEP 3 EE Comp'!BJ150)</f>
        <v/>
      </c>
      <c r="N145" s="69" t="str">
        <f t="shared" si="4"/>
        <v/>
      </c>
      <c r="R145" s="84" t="str">
        <f>IF('STEP 2 EE Data'!L145="Yes",IF('STEP 2 EE Data'!B145="","",'STEP 2 EE Data'!B145),"")</f>
        <v/>
      </c>
      <c r="S145" s="84" t="str">
        <f>IF(R145="","",'STEP 2 EE Data'!A145)</f>
        <v/>
      </c>
      <c r="T145" s="84" t="str">
        <f>IF(S145="","",'STEP 2 EE Data'!AJ145)</f>
        <v/>
      </c>
      <c r="U145" s="84" t="str">
        <f>IF(T145="","",'STEP 3 EE Comp'!BJ150)</f>
        <v/>
      </c>
      <c r="V145" s="69" t="str">
        <f t="shared" si="5"/>
        <v/>
      </c>
    </row>
    <row r="146" spans="1:22" x14ac:dyDescent="0.3">
      <c r="A146" s="623" t="str">
        <f>IF('STEP 2 EE Data'!L146="Yes","",IF('STEP 2 EE Data'!B146="","",IF('STEP 2 EE Data'!J146="Yes","",IF('STEP 2 EE Data'!AI146=0,"",'STEP 2 EE Data'!B146))))</f>
        <v/>
      </c>
      <c r="B146" s="93" t="str">
        <f>IF(A146="","",'STEP 2 EE Data'!A146)</f>
        <v/>
      </c>
      <c r="C146" s="624" t="str">
        <f>IF(A146="","",'STEP 2 EE Data'!AJ146)</f>
        <v/>
      </c>
      <c r="D146" s="369" t="str">
        <f>IF(A146="","",'STEP 3 EE Comp'!BJ151)</f>
        <v/>
      </c>
      <c r="E146" s="82" t="str">
        <f>IF(A146="","",'STEP 2 EE Data'!AK146)</f>
        <v/>
      </c>
      <c r="F146" s="69" t="str">
        <f t="shared" si="3"/>
        <v/>
      </c>
      <c r="J146" s="497" t="str">
        <f>IF('STEP 2 EE Data'!AI146=0,"",IF('STEP 2 EE Data'!L146="Yes","",IF('STEP 2 EE Data'!J146="Yes",IF('STEP 2 EE Data'!B146="","",'STEP 2 EE Data'!B146),"")))</f>
        <v/>
      </c>
      <c r="K146" s="497" t="str">
        <f>IF(J146="","",'STEP 2 EE Data'!A146)</f>
        <v/>
      </c>
      <c r="L146" s="210" t="str">
        <f>IF(J146="","",'STEP 2 EE Data'!AJ146)</f>
        <v/>
      </c>
      <c r="M146" s="497" t="str">
        <f>IF(J146="","",'STEP 3 EE Comp'!BJ151)</f>
        <v/>
      </c>
      <c r="N146" s="69" t="str">
        <f t="shared" si="4"/>
        <v/>
      </c>
      <c r="R146" s="84" t="str">
        <f>IF('STEP 2 EE Data'!L146="Yes",IF('STEP 2 EE Data'!B146="","",'STEP 2 EE Data'!B146),"")</f>
        <v/>
      </c>
      <c r="S146" s="84" t="str">
        <f>IF(R146="","",'STEP 2 EE Data'!A146)</f>
        <v/>
      </c>
      <c r="T146" s="84" t="str">
        <f>IF(S146="","",'STEP 2 EE Data'!AJ146)</f>
        <v/>
      </c>
      <c r="U146" s="84" t="str">
        <f>IF(T146="","",'STEP 3 EE Comp'!BJ151)</f>
        <v/>
      </c>
      <c r="V146" s="69" t="str">
        <f t="shared" si="5"/>
        <v/>
      </c>
    </row>
    <row r="147" spans="1:22" x14ac:dyDescent="0.3">
      <c r="A147" s="623" t="str">
        <f>IF('STEP 2 EE Data'!L147="Yes","",IF('STEP 2 EE Data'!B147="","",IF('STEP 2 EE Data'!J147="Yes","",IF('STEP 2 EE Data'!AI147=0,"",'STEP 2 EE Data'!B147))))</f>
        <v/>
      </c>
      <c r="B147" s="93" t="str">
        <f>IF(A147="","",'STEP 2 EE Data'!A147)</f>
        <v/>
      </c>
      <c r="C147" s="624" t="str">
        <f>IF(A147="","",'STEP 2 EE Data'!AJ147)</f>
        <v/>
      </c>
      <c r="D147" s="369" t="str">
        <f>IF(A147="","",'STEP 3 EE Comp'!BJ152)</f>
        <v/>
      </c>
      <c r="E147" s="82" t="str">
        <f>IF(A147="","",'STEP 2 EE Data'!AK147)</f>
        <v/>
      </c>
      <c r="F147" s="69" t="str">
        <f t="shared" si="3"/>
        <v/>
      </c>
      <c r="J147" s="497" t="str">
        <f>IF('STEP 2 EE Data'!AI147=0,"",IF('STEP 2 EE Data'!L147="Yes","",IF('STEP 2 EE Data'!J147="Yes",IF('STEP 2 EE Data'!B147="","",'STEP 2 EE Data'!B147),"")))</f>
        <v/>
      </c>
      <c r="K147" s="497" t="str">
        <f>IF(J147="","",'STEP 2 EE Data'!A147)</f>
        <v/>
      </c>
      <c r="L147" s="210" t="str">
        <f>IF(J147="","",'STEP 2 EE Data'!AJ147)</f>
        <v/>
      </c>
      <c r="M147" s="497" t="str">
        <f>IF(J147="","",'STEP 3 EE Comp'!BJ152)</f>
        <v/>
      </c>
      <c r="N147" s="69" t="str">
        <f t="shared" si="4"/>
        <v/>
      </c>
      <c r="R147" s="84" t="str">
        <f>IF('STEP 2 EE Data'!L147="Yes",IF('STEP 2 EE Data'!B147="","",'STEP 2 EE Data'!B147),"")</f>
        <v/>
      </c>
      <c r="S147" s="84" t="str">
        <f>IF(R147="","",'STEP 2 EE Data'!A147)</f>
        <v/>
      </c>
      <c r="T147" s="84" t="str">
        <f>IF(S147="","",'STEP 2 EE Data'!AJ147)</f>
        <v/>
      </c>
      <c r="U147" s="84" t="str">
        <f>IF(T147="","",'STEP 3 EE Comp'!BJ152)</f>
        <v/>
      </c>
      <c r="V147" s="69" t="str">
        <f t="shared" si="5"/>
        <v/>
      </c>
    </row>
    <row r="148" spans="1:22" x14ac:dyDescent="0.3">
      <c r="A148" s="623" t="str">
        <f>IF('STEP 2 EE Data'!L148="Yes","",IF('STEP 2 EE Data'!B148="","",IF('STEP 2 EE Data'!J148="Yes","",IF('STEP 2 EE Data'!AI148=0,"",'STEP 2 EE Data'!B148))))</f>
        <v/>
      </c>
      <c r="B148" s="93" t="str">
        <f>IF(A148="","",'STEP 2 EE Data'!A148)</f>
        <v/>
      </c>
      <c r="C148" s="624" t="str">
        <f>IF(A148="","",'STEP 2 EE Data'!AJ148)</f>
        <v/>
      </c>
      <c r="D148" s="369" t="str">
        <f>IF(A148="","",'STEP 3 EE Comp'!BJ153)</f>
        <v/>
      </c>
      <c r="E148" s="82" t="str">
        <f>IF(A148="","",'STEP 2 EE Data'!AK148)</f>
        <v/>
      </c>
      <c r="F148" s="69" t="str">
        <f t="shared" si="3"/>
        <v/>
      </c>
      <c r="J148" s="497" t="str">
        <f>IF('STEP 2 EE Data'!AI148=0,"",IF('STEP 2 EE Data'!L148="Yes","",IF('STEP 2 EE Data'!J148="Yes",IF('STEP 2 EE Data'!B148="","",'STEP 2 EE Data'!B148),"")))</f>
        <v/>
      </c>
      <c r="K148" s="497" t="str">
        <f>IF(J148="","",'STEP 2 EE Data'!A148)</f>
        <v/>
      </c>
      <c r="L148" s="210" t="str">
        <f>IF(J148="","",'STEP 2 EE Data'!AJ148)</f>
        <v/>
      </c>
      <c r="M148" s="497" t="str">
        <f>IF(J148="","",'STEP 3 EE Comp'!BJ153)</f>
        <v/>
      </c>
      <c r="N148" s="69" t="str">
        <f t="shared" si="4"/>
        <v/>
      </c>
      <c r="R148" s="84" t="str">
        <f>IF('STEP 2 EE Data'!L148="Yes",IF('STEP 2 EE Data'!B148="","",'STEP 2 EE Data'!B148),"")</f>
        <v/>
      </c>
      <c r="S148" s="84" t="str">
        <f>IF(R148="","",'STEP 2 EE Data'!A148)</f>
        <v/>
      </c>
      <c r="T148" s="84" t="str">
        <f>IF(S148="","",'STEP 2 EE Data'!AJ148)</f>
        <v/>
      </c>
      <c r="U148" s="84" t="str">
        <f>IF(T148="","",'STEP 3 EE Comp'!BJ153)</f>
        <v/>
      </c>
      <c r="V148" s="69" t="str">
        <f t="shared" si="5"/>
        <v/>
      </c>
    </row>
    <row r="149" spans="1:22" x14ac:dyDescent="0.3">
      <c r="A149" s="623" t="str">
        <f>IF('STEP 2 EE Data'!L149="Yes","",IF('STEP 2 EE Data'!B149="","",IF('STEP 2 EE Data'!J149="Yes","",IF('STEP 2 EE Data'!AI149=0,"",'STEP 2 EE Data'!B149))))</f>
        <v/>
      </c>
      <c r="B149" s="93" t="str">
        <f>IF(A149="","",'STEP 2 EE Data'!A149)</f>
        <v/>
      </c>
      <c r="C149" s="624" t="str">
        <f>IF(A149="","",'STEP 2 EE Data'!AJ149)</f>
        <v/>
      </c>
      <c r="D149" s="369" t="str">
        <f>IF(A149="","",'STEP 3 EE Comp'!BJ154)</f>
        <v/>
      </c>
      <c r="E149" s="82" t="str">
        <f>IF(A149="","",'STEP 2 EE Data'!AK149)</f>
        <v/>
      </c>
      <c r="F149" s="69" t="str">
        <f t="shared" si="3"/>
        <v/>
      </c>
      <c r="J149" s="497" t="str">
        <f>IF('STEP 2 EE Data'!AI149=0,"",IF('STEP 2 EE Data'!L149="Yes","",IF('STEP 2 EE Data'!J149="Yes",IF('STEP 2 EE Data'!B149="","",'STEP 2 EE Data'!B149),"")))</f>
        <v/>
      </c>
      <c r="K149" s="497" t="str">
        <f>IF(J149="","",'STEP 2 EE Data'!A149)</f>
        <v/>
      </c>
      <c r="L149" s="210" t="str">
        <f>IF(J149="","",'STEP 2 EE Data'!AJ149)</f>
        <v/>
      </c>
      <c r="M149" s="497" t="str">
        <f>IF(J149="","",'STEP 3 EE Comp'!BJ154)</f>
        <v/>
      </c>
      <c r="N149" s="69" t="str">
        <f t="shared" si="4"/>
        <v/>
      </c>
      <c r="R149" s="84" t="str">
        <f>IF('STEP 2 EE Data'!L149="Yes",IF('STEP 2 EE Data'!B149="","",'STEP 2 EE Data'!B149),"")</f>
        <v/>
      </c>
      <c r="S149" s="84" t="str">
        <f>IF(R149="","",'STEP 2 EE Data'!A149)</f>
        <v/>
      </c>
      <c r="T149" s="84" t="str">
        <f>IF(S149="","",'STEP 2 EE Data'!AJ149)</f>
        <v/>
      </c>
      <c r="U149" s="84" t="str">
        <f>IF(T149="","",'STEP 3 EE Comp'!BJ154)</f>
        <v/>
      </c>
      <c r="V149" s="69" t="str">
        <f t="shared" si="5"/>
        <v/>
      </c>
    </row>
    <row r="150" spans="1:22" x14ac:dyDescent="0.3">
      <c r="A150" s="623" t="str">
        <f>IF('STEP 2 EE Data'!L150="Yes","",IF('STEP 2 EE Data'!B150="","",IF('STEP 2 EE Data'!J150="Yes","",IF('STEP 2 EE Data'!AI150=0,"",'STEP 2 EE Data'!B150))))</f>
        <v/>
      </c>
      <c r="B150" s="93" t="str">
        <f>IF(A150="","",'STEP 2 EE Data'!A150)</f>
        <v/>
      </c>
      <c r="C150" s="624" t="str">
        <f>IF(A150="","",'STEP 2 EE Data'!AJ150)</f>
        <v/>
      </c>
      <c r="D150" s="369" t="str">
        <f>IF(A150="","",'STEP 3 EE Comp'!BJ155)</f>
        <v/>
      </c>
      <c r="E150" s="82" t="str">
        <f>IF(A150="","",'STEP 2 EE Data'!AK150)</f>
        <v/>
      </c>
      <c r="F150" s="69" t="str">
        <f t="shared" si="3"/>
        <v/>
      </c>
      <c r="J150" s="497" t="str">
        <f>IF('STEP 2 EE Data'!AI150=0,"",IF('STEP 2 EE Data'!L150="Yes","",IF('STEP 2 EE Data'!J150="Yes",IF('STEP 2 EE Data'!B150="","",'STEP 2 EE Data'!B150),"")))</f>
        <v/>
      </c>
      <c r="K150" s="497" t="str">
        <f>IF(J150="","",'STEP 2 EE Data'!A150)</f>
        <v/>
      </c>
      <c r="L150" s="210" t="str">
        <f>IF(J150="","",'STEP 2 EE Data'!AJ150)</f>
        <v/>
      </c>
      <c r="M150" s="497" t="str">
        <f>IF(J150="","",'STEP 3 EE Comp'!BJ155)</f>
        <v/>
      </c>
      <c r="N150" s="69" t="str">
        <f t="shared" si="4"/>
        <v/>
      </c>
      <c r="R150" s="84" t="str">
        <f>IF('STEP 2 EE Data'!L150="Yes",IF('STEP 2 EE Data'!B150="","",'STEP 2 EE Data'!B150),"")</f>
        <v/>
      </c>
      <c r="S150" s="84" t="str">
        <f>IF(R150="","",'STEP 2 EE Data'!A150)</f>
        <v/>
      </c>
      <c r="T150" s="84" t="str">
        <f>IF(S150="","",'STEP 2 EE Data'!AJ150)</f>
        <v/>
      </c>
      <c r="U150" s="84" t="str">
        <f>IF(T150="","",'STEP 3 EE Comp'!BJ155)</f>
        <v/>
      </c>
      <c r="V150" s="69" t="str">
        <f t="shared" si="5"/>
        <v/>
      </c>
    </row>
    <row r="151" spans="1:22" x14ac:dyDescent="0.3">
      <c r="A151" s="623" t="str">
        <f>IF('STEP 2 EE Data'!L151="Yes","",IF('STEP 2 EE Data'!B151="","",IF('STEP 2 EE Data'!J151="Yes","",IF('STEP 2 EE Data'!AI151=0,"",'STEP 2 EE Data'!B151))))</f>
        <v/>
      </c>
      <c r="B151" s="93" t="str">
        <f>IF(A151="","",'STEP 2 EE Data'!A151)</f>
        <v/>
      </c>
      <c r="C151" s="624" t="str">
        <f>IF(A151="","",'STEP 2 EE Data'!AJ151)</f>
        <v/>
      </c>
      <c r="D151" s="369" t="str">
        <f>IF(A151="","",'STEP 3 EE Comp'!BJ156)</f>
        <v/>
      </c>
      <c r="E151" s="82" t="str">
        <f>IF(A151="","",'STEP 2 EE Data'!AK151)</f>
        <v/>
      </c>
      <c r="F151" s="69" t="str">
        <f t="shared" si="3"/>
        <v/>
      </c>
      <c r="J151" s="497" t="str">
        <f>IF('STEP 2 EE Data'!AI151=0,"",IF('STEP 2 EE Data'!L151="Yes","",IF('STEP 2 EE Data'!J151="Yes",IF('STEP 2 EE Data'!B151="","",'STEP 2 EE Data'!B151),"")))</f>
        <v/>
      </c>
      <c r="K151" s="497" t="str">
        <f>IF(J151="","",'STEP 2 EE Data'!A151)</f>
        <v/>
      </c>
      <c r="L151" s="210" t="str">
        <f>IF(J151="","",'STEP 2 EE Data'!AJ151)</f>
        <v/>
      </c>
      <c r="M151" s="497" t="str">
        <f>IF(J151="","",'STEP 3 EE Comp'!BJ156)</f>
        <v/>
      </c>
      <c r="N151" s="69" t="str">
        <f t="shared" si="4"/>
        <v/>
      </c>
      <c r="R151" s="84" t="str">
        <f>IF('STEP 2 EE Data'!L151="Yes",IF('STEP 2 EE Data'!B151="","",'STEP 2 EE Data'!B151),"")</f>
        <v/>
      </c>
      <c r="S151" s="84" t="str">
        <f>IF(R151="","",'STEP 2 EE Data'!A151)</f>
        <v/>
      </c>
      <c r="T151" s="84" t="str">
        <f>IF(S151="","",'STEP 2 EE Data'!AJ151)</f>
        <v/>
      </c>
      <c r="U151" s="84" t="str">
        <f>IF(T151="","",'STEP 3 EE Comp'!BJ156)</f>
        <v/>
      </c>
      <c r="V151" s="69" t="str">
        <f t="shared" si="5"/>
        <v/>
      </c>
    </row>
    <row r="152" spans="1:22" x14ac:dyDescent="0.3">
      <c r="A152" s="623" t="str">
        <f>IF('STEP 2 EE Data'!L152="Yes","",IF('STEP 2 EE Data'!B152="","",IF('STEP 2 EE Data'!J152="Yes","",IF('STEP 2 EE Data'!AI152=0,"",'STEP 2 EE Data'!B152))))</f>
        <v/>
      </c>
      <c r="B152" s="93" t="str">
        <f>IF(A152="","",'STEP 2 EE Data'!A152)</f>
        <v/>
      </c>
      <c r="C152" s="624" t="str">
        <f>IF(A152="","",'STEP 2 EE Data'!AJ152)</f>
        <v/>
      </c>
      <c r="D152" s="369" t="str">
        <f>IF(A152="","",'STEP 3 EE Comp'!BJ157)</f>
        <v/>
      </c>
      <c r="E152" s="82" t="str">
        <f>IF(A152="","",'STEP 2 EE Data'!AK152)</f>
        <v/>
      </c>
      <c r="F152" s="69" t="str">
        <f t="shared" si="3"/>
        <v/>
      </c>
      <c r="J152" s="497" t="str">
        <f>IF('STEP 2 EE Data'!AI152=0,"",IF('STEP 2 EE Data'!L152="Yes","",IF('STEP 2 EE Data'!J152="Yes",IF('STEP 2 EE Data'!B152="","",'STEP 2 EE Data'!B152),"")))</f>
        <v/>
      </c>
      <c r="K152" s="497" t="str">
        <f>IF(J152="","",'STEP 2 EE Data'!A152)</f>
        <v/>
      </c>
      <c r="L152" s="210" t="str">
        <f>IF(J152="","",'STEP 2 EE Data'!AJ152)</f>
        <v/>
      </c>
      <c r="M152" s="497" t="str">
        <f>IF(J152="","",'STEP 3 EE Comp'!BJ157)</f>
        <v/>
      </c>
      <c r="N152" s="69" t="str">
        <f t="shared" si="4"/>
        <v/>
      </c>
      <c r="R152" s="84" t="str">
        <f>IF('STEP 2 EE Data'!L152="Yes",IF('STEP 2 EE Data'!B152="","",'STEP 2 EE Data'!B152),"")</f>
        <v/>
      </c>
      <c r="S152" s="84" t="str">
        <f>IF(R152="","",'STEP 2 EE Data'!A152)</f>
        <v/>
      </c>
      <c r="T152" s="84" t="str">
        <f>IF(S152="","",'STEP 2 EE Data'!AJ152)</f>
        <v/>
      </c>
      <c r="U152" s="84" t="str">
        <f>IF(T152="","",'STEP 3 EE Comp'!BJ157)</f>
        <v/>
      </c>
      <c r="V152" s="69" t="str">
        <f t="shared" si="5"/>
        <v/>
      </c>
    </row>
    <row r="153" spans="1:22" x14ac:dyDescent="0.3">
      <c r="A153" s="623" t="str">
        <f>IF('STEP 2 EE Data'!L153="Yes","",IF('STEP 2 EE Data'!B153="","",IF('STEP 2 EE Data'!J153="Yes","",IF('STEP 2 EE Data'!AI153=0,"",'STEP 2 EE Data'!B153))))</f>
        <v/>
      </c>
      <c r="B153" s="93" t="str">
        <f>IF(A153="","",'STEP 2 EE Data'!A153)</f>
        <v/>
      </c>
      <c r="C153" s="624" t="str">
        <f>IF(A153="","",'STEP 2 EE Data'!AJ153)</f>
        <v/>
      </c>
      <c r="D153" s="369" t="str">
        <f>IF(A153="","",'STEP 3 EE Comp'!BJ158)</f>
        <v/>
      </c>
      <c r="E153" s="82" t="str">
        <f>IF(A153="","",'STEP 2 EE Data'!AK153)</f>
        <v/>
      </c>
      <c r="F153" s="69" t="str">
        <f t="shared" ref="F153:F216" si="6">IF(A153="","",1)</f>
        <v/>
      </c>
      <c r="J153" s="497" t="str">
        <f>IF('STEP 2 EE Data'!AI153=0,"",IF('STEP 2 EE Data'!L153="Yes","",IF('STEP 2 EE Data'!J153="Yes",IF('STEP 2 EE Data'!B153="","",'STEP 2 EE Data'!B153),"")))</f>
        <v/>
      </c>
      <c r="K153" s="497" t="str">
        <f>IF(J153="","",'STEP 2 EE Data'!A153)</f>
        <v/>
      </c>
      <c r="L153" s="210" t="str">
        <f>IF(J153="","",'STEP 2 EE Data'!AJ153)</f>
        <v/>
      </c>
      <c r="M153" s="497" t="str">
        <f>IF(J153="","",'STEP 3 EE Comp'!BJ158)</f>
        <v/>
      </c>
      <c r="N153" s="69" t="str">
        <f t="shared" ref="N153:N216" si="7">IF(J153="","",1)</f>
        <v/>
      </c>
      <c r="R153" s="84" t="str">
        <f>IF('STEP 2 EE Data'!L153="Yes",IF('STEP 2 EE Data'!B153="","",'STEP 2 EE Data'!B153),"")</f>
        <v/>
      </c>
      <c r="S153" s="84" t="str">
        <f>IF(R153="","",'STEP 2 EE Data'!A153)</f>
        <v/>
      </c>
      <c r="T153" s="84" t="str">
        <f>IF(S153="","",'STEP 2 EE Data'!AJ153)</f>
        <v/>
      </c>
      <c r="U153" s="84" t="str">
        <f>IF(T153="","",'STEP 3 EE Comp'!BJ158)</f>
        <v/>
      </c>
      <c r="V153" s="69" t="str">
        <f t="shared" ref="V153:V216" si="8">IF(R153="","",1)</f>
        <v/>
      </c>
    </row>
    <row r="154" spans="1:22" x14ac:dyDescent="0.3">
      <c r="A154" s="623" t="str">
        <f>IF('STEP 2 EE Data'!L154="Yes","",IF('STEP 2 EE Data'!B154="","",IF('STEP 2 EE Data'!J154="Yes","",IF('STEP 2 EE Data'!AI154=0,"",'STEP 2 EE Data'!B154))))</f>
        <v/>
      </c>
      <c r="B154" s="93" t="str">
        <f>IF(A154="","",'STEP 2 EE Data'!A154)</f>
        <v/>
      </c>
      <c r="C154" s="624" t="str">
        <f>IF(A154="","",'STEP 2 EE Data'!AJ154)</f>
        <v/>
      </c>
      <c r="D154" s="369" t="str">
        <f>IF(A154="","",'STEP 3 EE Comp'!BJ159)</f>
        <v/>
      </c>
      <c r="E154" s="82" t="str">
        <f>IF(A154="","",'STEP 2 EE Data'!AK154)</f>
        <v/>
      </c>
      <c r="F154" s="69" t="str">
        <f t="shared" si="6"/>
        <v/>
      </c>
      <c r="J154" s="497" t="str">
        <f>IF('STEP 2 EE Data'!AI154=0,"",IF('STEP 2 EE Data'!L154="Yes","",IF('STEP 2 EE Data'!J154="Yes",IF('STEP 2 EE Data'!B154="","",'STEP 2 EE Data'!B154),"")))</f>
        <v/>
      </c>
      <c r="K154" s="497" t="str">
        <f>IF(J154="","",'STEP 2 EE Data'!A154)</f>
        <v/>
      </c>
      <c r="L154" s="210" t="str">
        <f>IF(J154="","",'STEP 2 EE Data'!AJ154)</f>
        <v/>
      </c>
      <c r="M154" s="497" t="str">
        <f>IF(J154="","",'STEP 3 EE Comp'!BJ159)</f>
        <v/>
      </c>
      <c r="N154" s="69" t="str">
        <f t="shared" si="7"/>
        <v/>
      </c>
      <c r="R154" s="84" t="str">
        <f>IF('STEP 2 EE Data'!L154="Yes",IF('STEP 2 EE Data'!B154="","",'STEP 2 EE Data'!B154),"")</f>
        <v/>
      </c>
      <c r="S154" s="84" t="str">
        <f>IF(R154="","",'STEP 2 EE Data'!A154)</f>
        <v/>
      </c>
      <c r="T154" s="84" t="str">
        <f>IF(S154="","",'STEP 2 EE Data'!AJ154)</f>
        <v/>
      </c>
      <c r="U154" s="84" t="str">
        <f>IF(T154="","",'STEP 3 EE Comp'!BJ159)</f>
        <v/>
      </c>
      <c r="V154" s="69" t="str">
        <f t="shared" si="8"/>
        <v/>
      </c>
    </row>
    <row r="155" spans="1:22" x14ac:dyDescent="0.3">
      <c r="A155" s="623" t="str">
        <f>IF('STEP 2 EE Data'!L155="Yes","",IF('STEP 2 EE Data'!B155="","",IF('STEP 2 EE Data'!J155="Yes","",IF('STEP 2 EE Data'!AI155=0,"",'STEP 2 EE Data'!B155))))</f>
        <v/>
      </c>
      <c r="B155" s="93" t="str">
        <f>IF(A155="","",'STEP 2 EE Data'!A155)</f>
        <v/>
      </c>
      <c r="C155" s="624" t="str">
        <f>IF(A155="","",'STEP 2 EE Data'!AJ155)</f>
        <v/>
      </c>
      <c r="D155" s="369" t="str">
        <f>IF(A155="","",'STEP 3 EE Comp'!BJ160)</f>
        <v/>
      </c>
      <c r="E155" s="82" t="str">
        <f>IF(A155="","",'STEP 2 EE Data'!AK155)</f>
        <v/>
      </c>
      <c r="F155" s="69" t="str">
        <f t="shared" si="6"/>
        <v/>
      </c>
      <c r="J155" s="497" t="str">
        <f>IF('STEP 2 EE Data'!AI155=0,"",IF('STEP 2 EE Data'!L155="Yes","",IF('STEP 2 EE Data'!J155="Yes",IF('STEP 2 EE Data'!B155="","",'STEP 2 EE Data'!B155),"")))</f>
        <v/>
      </c>
      <c r="K155" s="497" t="str">
        <f>IF(J155="","",'STEP 2 EE Data'!A155)</f>
        <v/>
      </c>
      <c r="L155" s="210" t="str">
        <f>IF(J155="","",'STEP 2 EE Data'!AJ155)</f>
        <v/>
      </c>
      <c r="M155" s="497" t="str">
        <f>IF(J155="","",'STEP 3 EE Comp'!BJ160)</f>
        <v/>
      </c>
      <c r="N155" s="69" t="str">
        <f t="shared" si="7"/>
        <v/>
      </c>
      <c r="R155" s="84" t="str">
        <f>IF('STEP 2 EE Data'!L155="Yes",IF('STEP 2 EE Data'!B155="","",'STEP 2 EE Data'!B155),"")</f>
        <v/>
      </c>
      <c r="S155" s="84" t="str">
        <f>IF(R155="","",'STEP 2 EE Data'!A155)</f>
        <v/>
      </c>
      <c r="T155" s="84" t="str">
        <f>IF(S155="","",'STEP 2 EE Data'!AJ155)</f>
        <v/>
      </c>
      <c r="U155" s="84" t="str">
        <f>IF(T155="","",'STEP 3 EE Comp'!BJ160)</f>
        <v/>
      </c>
      <c r="V155" s="69" t="str">
        <f t="shared" si="8"/>
        <v/>
      </c>
    </row>
    <row r="156" spans="1:22" x14ac:dyDescent="0.3">
      <c r="A156" s="623" t="str">
        <f>IF('STEP 2 EE Data'!L156="Yes","",IF('STEP 2 EE Data'!B156="","",IF('STEP 2 EE Data'!J156="Yes","",IF('STEP 2 EE Data'!AI156=0,"",'STEP 2 EE Data'!B156))))</f>
        <v/>
      </c>
      <c r="B156" s="93" t="str">
        <f>IF(A156="","",'STEP 2 EE Data'!A156)</f>
        <v/>
      </c>
      <c r="C156" s="624" t="str">
        <f>IF(A156="","",'STEP 2 EE Data'!AJ156)</f>
        <v/>
      </c>
      <c r="D156" s="369" t="str">
        <f>IF(A156="","",'STEP 3 EE Comp'!BJ161)</f>
        <v/>
      </c>
      <c r="E156" s="82" t="str">
        <f>IF(A156="","",'STEP 2 EE Data'!AK156)</f>
        <v/>
      </c>
      <c r="F156" s="69" t="str">
        <f t="shared" si="6"/>
        <v/>
      </c>
      <c r="J156" s="497" t="str">
        <f>IF('STEP 2 EE Data'!AI156=0,"",IF('STEP 2 EE Data'!L156="Yes","",IF('STEP 2 EE Data'!J156="Yes",IF('STEP 2 EE Data'!B156="","",'STEP 2 EE Data'!B156),"")))</f>
        <v/>
      </c>
      <c r="K156" s="497" t="str">
        <f>IF(J156="","",'STEP 2 EE Data'!A156)</f>
        <v/>
      </c>
      <c r="L156" s="210" t="str">
        <f>IF(J156="","",'STEP 2 EE Data'!AJ156)</f>
        <v/>
      </c>
      <c r="M156" s="497" t="str">
        <f>IF(J156="","",'STEP 3 EE Comp'!BJ161)</f>
        <v/>
      </c>
      <c r="N156" s="69" t="str">
        <f t="shared" si="7"/>
        <v/>
      </c>
      <c r="R156" s="84" t="str">
        <f>IF('STEP 2 EE Data'!L156="Yes",IF('STEP 2 EE Data'!B156="","",'STEP 2 EE Data'!B156),"")</f>
        <v/>
      </c>
      <c r="S156" s="84" t="str">
        <f>IF(R156="","",'STEP 2 EE Data'!A156)</f>
        <v/>
      </c>
      <c r="T156" s="84" t="str">
        <f>IF(S156="","",'STEP 2 EE Data'!AJ156)</f>
        <v/>
      </c>
      <c r="U156" s="84" t="str">
        <f>IF(T156="","",'STEP 3 EE Comp'!BJ161)</f>
        <v/>
      </c>
      <c r="V156" s="69" t="str">
        <f t="shared" si="8"/>
        <v/>
      </c>
    </row>
    <row r="157" spans="1:22" x14ac:dyDescent="0.3">
      <c r="A157" s="623" t="str">
        <f>IF('STEP 2 EE Data'!L157="Yes","",IF('STEP 2 EE Data'!B157="","",IF('STEP 2 EE Data'!J157="Yes","",IF('STEP 2 EE Data'!AI157=0,"",'STEP 2 EE Data'!B157))))</f>
        <v/>
      </c>
      <c r="B157" s="93" t="str">
        <f>IF(A157="","",'STEP 2 EE Data'!A157)</f>
        <v/>
      </c>
      <c r="C157" s="624" t="str">
        <f>IF(A157="","",'STEP 2 EE Data'!AJ157)</f>
        <v/>
      </c>
      <c r="D157" s="369" t="str">
        <f>IF(A157="","",'STEP 3 EE Comp'!BJ162)</f>
        <v/>
      </c>
      <c r="E157" s="82" t="str">
        <f>IF(A157="","",'STEP 2 EE Data'!AK157)</f>
        <v/>
      </c>
      <c r="F157" s="69" t="str">
        <f t="shared" si="6"/>
        <v/>
      </c>
      <c r="J157" s="497" t="str">
        <f>IF('STEP 2 EE Data'!AI157=0,"",IF('STEP 2 EE Data'!L157="Yes","",IF('STEP 2 EE Data'!J157="Yes",IF('STEP 2 EE Data'!B157="","",'STEP 2 EE Data'!B157),"")))</f>
        <v/>
      </c>
      <c r="K157" s="497" t="str">
        <f>IF(J157="","",'STEP 2 EE Data'!A157)</f>
        <v/>
      </c>
      <c r="L157" s="210" t="str">
        <f>IF(J157="","",'STEP 2 EE Data'!AJ157)</f>
        <v/>
      </c>
      <c r="M157" s="497" t="str">
        <f>IF(J157="","",'STEP 3 EE Comp'!BJ162)</f>
        <v/>
      </c>
      <c r="N157" s="69" t="str">
        <f t="shared" si="7"/>
        <v/>
      </c>
      <c r="R157" s="84" t="str">
        <f>IF('STEP 2 EE Data'!L157="Yes",IF('STEP 2 EE Data'!B157="","",'STEP 2 EE Data'!B157),"")</f>
        <v/>
      </c>
      <c r="S157" s="84" t="str">
        <f>IF(R157="","",'STEP 2 EE Data'!A157)</f>
        <v/>
      </c>
      <c r="T157" s="84" t="str">
        <f>IF(S157="","",'STEP 2 EE Data'!AJ157)</f>
        <v/>
      </c>
      <c r="U157" s="84" t="str">
        <f>IF(T157="","",'STEP 3 EE Comp'!BJ162)</f>
        <v/>
      </c>
      <c r="V157" s="69" t="str">
        <f t="shared" si="8"/>
        <v/>
      </c>
    </row>
    <row r="158" spans="1:22" x14ac:dyDescent="0.3">
      <c r="A158" s="623" t="str">
        <f>IF('STEP 2 EE Data'!L158="Yes","",IF('STEP 2 EE Data'!B158="","",IF('STEP 2 EE Data'!J158="Yes","",IF('STEP 2 EE Data'!AI158=0,"",'STEP 2 EE Data'!B158))))</f>
        <v/>
      </c>
      <c r="B158" s="93" t="str">
        <f>IF(A158="","",'STEP 2 EE Data'!A158)</f>
        <v/>
      </c>
      <c r="C158" s="624" t="str">
        <f>IF(A158="","",'STEP 2 EE Data'!AJ158)</f>
        <v/>
      </c>
      <c r="D158" s="369" t="str">
        <f>IF(A158="","",'STEP 3 EE Comp'!BJ163)</f>
        <v/>
      </c>
      <c r="E158" s="82" t="str">
        <f>IF(A158="","",'STEP 2 EE Data'!AK158)</f>
        <v/>
      </c>
      <c r="F158" s="69" t="str">
        <f t="shared" si="6"/>
        <v/>
      </c>
      <c r="J158" s="497" t="str">
        <f>IF('STEP 2 EE Data'!AI158=0,"",IF('STEP 2 EE Data'!L158="Yes","",IF('STEP 2 EE Data'!J158="Yes",IF('STEP 2 EE Data'!B158="","",'STEP 2 EE Data'!B158),"")))</f>
        <v/>
      </c>
      <c r="K158" s="497" t="str">
        <f>IF(J158="","",'STEP 2 EE Data'!A158)</f>
        <v/>
      </c>
      <c r="L158" s="210" t="str">
        <f>IF(J158="","",'STEP 2 EE Data'!AJ158)</f>
        <v/>
      </c>
      <c r="M158" s="497" t="str">
        <f>IF(J158="","",'STEP 3 EE Comp'!BJ163)</f>
        <v/>
      </c>
      <c r="N158" s="69" t="str">
        <f t="shared" si="7"/>
        <v/>
      </c>
      <c r="R158" s="84" t="str">
        <f>IF('STEP 2 EE Data'!L158="Yes",IF('STEP 2 EE Data'!B158="","",'STEP 2 EE Data'!B158),"")</f>
        <v/>
      </c>
      <c r="S158" s="84" t="str">
        <f>IF(R158="","",'STEP 2 EE Data'!A158)</f>
        <v/>
      </c>
      <c r="T158" s="84" t="str">
        <f>IF(S158="","",'STEP 2 EE Data'!AJ158)</f>
        <v/>
      </c>
      <c r="U158" s="84" t="str">
        <f>IF(T158="","",'STEP 3 EE Comp'!BJ163)</f>
        <v/>
      </c>
      <c r="V158" s="69" t="str">
        <f t="shared" si="8"/>
        <v/>
      </c>
    </row>
    <row r="159" spans="1:22" x14ac:dyDescent="0.3">
      <c r="A159" s="623" t="str">
        <f>IF('STEP 2 EE Data'!L159="Yes","",IF('STEP 2 EE Data'!B159="","",IF('STEP 2 EE Data'!J159="Yes","",IF('STEP 2 EE Data'!AI159=0,"",'STEP 2 EE Data'!B159))))</f>
        <v/>
      </c>
      <c r="B159" s="93" t="str">
        <f>IF(A159="","",'STEP 2 EE Data'!A159)</f>
        <v/>
      </c>
      <c r="C159" s="624" t="str">
        <f>IF(A159="","",'STEP 2 EE Data'!AJ159)</f>
        <v/>
      </c>
      <c r="D159" s="369" t="str">
        <f>IF(A159="","",'STEP 3 EE Comp'!BJ164)</f>
        <v/>
      </c>
      <c r="E159" s="82" t="str">
        <f>IF(A159="","",'STEP 2 EE Data'!AK159)</f>
        <v/>
      </c>
      <c r="F159" s="69" t="str">
        <f t="shared" si="6"/>
        <v/>
      </c>
      <c r="J159" s="497" t="str">
        <f>IF('STEP 2 EE Data'!AI159=0,"",IF('STEP 2 EE Data'!L159="Yes","",IF('STEP 2 EE Data'!J159="Yes",IF('STEP 2 EE Data'!B159="","",'STEP 2 EE Data'!B159),"")))</f>
        <v/>
      </c>
      <c r="K159" s="497" t="str">
        <f>IF(J159="","",'STEP 2 EE Data'!A159)</f>
        <v/>
      </c>
      <c r="L159" s="210" t="str">
        <f>IF(J159="","",'STEP 2 EE Data'!AJ159)</f>
        <v/>
      </c>
      <c r="M159" s="497" t="str">
        <f>IF(J159="","",'STEP 3 EE Comp'!BJ164)</f>
        <v/>
      </c>
      <c r="N159" s="69" t="str">
        <f t="shared" si="7"/>
        <v/>
      </c>
      <c r="R159" s="84" t="str">
        <f>IF('STEP 2 EE Data'!L159="Yes",IF('STEP 2 EE Data'!B159="","",'STEP 2 EE Data'!B159),"")</f>
        <v/>
      </c>
      <c r="S159" s="84" t="str">
        <f>IF(R159="","",'STEP 2 EE Data'!A159)</f>
        <v/>
      </c>
      <c r="T159" s="84" t="str">
        <f>IF(S159="","",'STEP 2 EE Data'!AJ159)</f>
        <v/>
      </c>
      <c r="U159" s="84" t="str">
        <f>IF(T159="","",'STEP 3 EE Comp'!BJ164)</f>
        <v/>
      </c>
      <c r="V159" s="69" t="str">
        <f t="shared" si="8"/>
        <v/>
      </c>
    </row>
    <row r="160" spans="1:22" x14ac:dyDescent="0.3">
      <c r="A160" s="623" t="str">
        <f>IF('STEP 2 EE Data'!L160="Yes","",IF('STEP 2 EE Data'!B160="","",IF('STEP 2 EE Data'!J160="Yes","",IF('STEP 2 EE Data'!AI160=0,"",'STEP 2 EE Data'!B160))))</f>
        <v/>
      </c>
      <c r="B160" s="93" t="str">
        <f>IF(A160="","",'STEP 2 EE Data'!A160)</f>
        <v/>
      </c>
      <c r="C160" s="624" t="str">
        <f>IF(A160="","",'STEP 2 EE Data'!AJ160)</f>
        <v/>
      </c>
      <c r="D160" s="369" t="str">
        <f>IF(A160="","",'STEP 3 EE Comp'!BJ165)</f>
        <v/>
      </c>
      <c r="E160" s="82" t="str">
        <f>IF(A160="","",'STEP 2 EE Data'!AK160)</f>
        <v/>
      </c>
      <c r="F160" s="69" t="str">
        <f t="shared" si="6"/>
        <v/>
      </c>
      <c r="J160" s="497" t="str">
        <f>IF('STEP 2 EE Data'!AI160=0,"",IF('STEP 2 EE Data'!L160="Yes","",IF('STEP 2 EE Data'!J160="Yes",IF('STEP 2 EE Data'!B160="","",'STEP 2 EE Data'!B160),"")))</f>
        <v/>
      </c>
      <c r="K160" s="497" t="str">
        <f>IF(J160="","",'STEP 2 EE Data'!A160)</f>
        <v/>
      </c>
      <c r="L160" s="210" t="str">
        <f>IF(J160="","",'STEP 2 EE Data'!AJ160)</f>
        <v/>
      </c>
      <c r="M160" s="497" t="str">
        <f>IF(J160="","",'STEP 3 EE Comp'!BJ165)</f>
        <v/>
      </c>
      <c r="N160" s="69" t="str">
        <f t="shared" si="7"/>
        <v/>
      </c>
      <c r="R160" s="84" t="str">
        <f>IF('STEP 2 EE Data'!L160="Yes",IF('STEP 2 EE Data'!B160="","",'STEP 2 EE Data'!B160),"")</f>
        <v/>
      </c>
      <c r="S160" s="84" t="str">
        <f>IF(R160="","",'STEP 2 EE Data'!A160)</f>
        <v/>
      </c>
      <c r="T160" s="84" t="str">
        <f>IF(S160="","",'STEP 2 EE Data'!AJ160)</f>
        <v/>
      </c>
      <c r="U160" s="84" t="str">
        <f>IF(T160="","",'STEP 3 EE Comp'!BJ165)</f>
        <v/>
      </c>
      <c r="V160" s="69" t="str">
        <f t="shared" si="8"/>
        <v/>
      </c>
    </row>
    <row r="161" spans="1:22" x14ac:dyDescent="0.3">
      <c r="A161" s="623" t="str">
        <f>IF('STEP 2 EE Data'!L161="Yes","",IF('STEP 2 EE Data'!B161="","",IF('STEP 2 EE Data'!J161="Yes","",IF('STEP 2 EE Data'!AI161=0,"",'STEP 2 EE Data'!B161))))</f>
        <v/>
      </c>
      <c r="B161" s="93" t="str">
        <f>IF(A161="","",'STEP 2 EE Data'!A161)</f>
        <v/>
      </c>
      <c r="C161" s="624" t="str">
        <f>IF(A161="","",'STEP 2 EE Data'!AJ161)</f>
        <v/>
      </c>
      <c r="D161" s="369" t="str">
        <f>IF(A161="","",'STEP 3 EE Comp'!BJ166)</f>
        <v/>
      </c>
      <c r="E161" s="82" t="str">
        <f>IF(A161="","",'STEP 2 EE Data'!AK161)</f>
        <v/>
      </c>
      <c r="F161" s="69" t="str">
        <f t="shared" si="6"/>
        <v/>
      </c>
      <c r="J161" s="497" t="str">
        <f>IF('STEP 2 EE Data'!AI161=0,"",IF('STEP 2 EE Data'!L161="Yes","",IF('STEP 2 EE Data'!J161="Yes",IF('STEP 2 EE Data'!B161="","",'STEP 2 EE Data'!B161),"")))</f>
        <v/>
      </c>
      <c r="K161" s="497" t="str">
        <f>IF(J161="","",'STEP 2 EE Data'!A161)</f>
        <v/>
      </c>
      <c r="L161" s="210" t="str">
        <f>IF(J161="","",'STEP 2 EE Data'!AJ161)</f>
        <v/>
      </c>
      <c r="M161" s="497" t="str">
        <f>IF(J161="","",'STEP 3 EE Comp'!BJ166)</f>
        <v/>
      </c>
      <c r="N161" s="69" t="str">
        <f t="shared" si="7"/>
        <v/>
      </c>
      <c r="R161" s="84" t="str">
        <f>IF('STEP 2 EE Data'!L161="Yes",IF('STEP 2 EE Data'!B161="","",'STEP 2 EE Data'!B161),"")</f>
        <v/>
      </c>
      <c r="S161" s="84" t="str">
        <f>IF(R161="","",'STEP 2 EE Data'!A161)</f>
        <v/>
      </c>
      <c r="T161" s="84" t="str">
        <f>IF(S161="","",'STEP 2 EE Data'!AJ161)</f>
        <v/>
      </c>
      <c r="U161" s="84" t="str">
        <f>IF(T161="","",'STEP 3 EE Comp'!BJ166)</f>
        <v/>
      </c>
      <c r="V161" s="69" t="str">
        <f t="shared" si="8"/>
        <v/>
      </c>
    </row>
    <row r="162" spans="1:22" x14ac:dyDescent="0.3">
      <c r="A162" s="623" t="str">
        <f>IF('STEP 2 EE Data'!L162="Yes","",IF('STEP 2 EE Data'!B162="","",IF('STEP 2 EE Data'!J162="Yes","",IF('STEP 2 EE Data'!AI162=0,"",'STEP 2 EE Data'!B162))))</f>
        <v/>
      </c>
      <c r="B162" s="93" t="str">
        <f>IF(A162="","",'STEP 2 EE Data'!A162)</f>
        <v/>
      </c>
      <c r="C162" s="624" t="str">
        <f>IF(A162="","",'STEP 2 EE Data'!AJ162)</f>
        <v/>
      </c>
      <c r="D162" s="369" t="str">
        <f>IF(A162="","",'STEP 3 EE Comp'!BJ167)</f>
        <v/>
      </c>
      <c r="E162" s="82" t="str">
        <f>IF(A162="","",'STEP 2 EE Data'!AK162)</f>
        <v/>
      </c>
      <c r="F162" s="69" t="str">
        <f t="shared" si="6"/>
        <v/>
      </c>
      <c r="J162" s="497" t="str">
        <f>IF('STEP 2 EE Data'!AI162=0,"",IF('STEP 2 EE Data'!L162="Yes","",IF('STEP 2 EE Data'!J162="Yes",IF('STEP 2 EE Data'!B162="","",'STEP 2 EE Data'!B162),"")))</f>
        <v/>
      </c>
      <c r="K162" s="497" t="str">
        <f>IF(J162="","",'STEP 2 EE Data'!A162)</f>
        <v/>
      </c>
      <c r="L162" s="210" t="str">
        <f>IF(J162="","",'STEP 2 EE Data'!AJ162)</f>
        <v/>
      </c>
      <c r="M162" s="497" t="str">
        <f>IF(J162="","",'STEP 3 EE Comp'!BJ167)</f>
        <v/>
      </c>
      <c r="N162" s="69" t="str">
        <f t="shared" si="7"/>
        <v/>
      </c>
      <c r="R162" s="84" t="str">
        <f>IF('STEP 2 EE Data'!L162="Yes",IF('STEP 2 EE Data'!B162="","",'STEP 2 EE Data'!B162),"")</f>
        <v/>
      </c>
      <c r="S162" s="84" t="str">
        <f>IF(R162="","",'STEP 2 EE Data'!A162)</f>
        <v/>
      </c>
      <c r="T162" s="84" t="str">
        <f>IF(S162="","",'STEP 2 EE Data'!AJ162)</f>
        <v/>
      </c>
      <c r="U162" s="84" t="str">
        <f>IF(T162="","",'STEP 3 EE Comp'!BJ167)</f>
        <v/>
      </c>
      <c r="V162" s="69" t="str">
        <f t="shared" si="8"/>
        <v/>
      </c>
    </row>
    <row r="163" spans="1:22" x14ac:dyDescent="0.3">
      <c r="A163" s="623" t="str">
        <f>IF('STEP 2 EE Data'!L163="Yes","",IF('STEP 2 EE Data'!B163="","",IF('STEP 2 EE Data'!J163="Yes","",IF('STEP 2 EE Data'!AI163=0,"",'STEP 2 EE Data'!B163))))</f>
        <v/>
      </c>
      <c r="B163" s="93" t="str">
        <f>IF(A163="","",'STEP 2 EE Data'!A163)</f>
        <v/>
      </c>
      <c r="C163" s="624" t="str">
        <f>IF(A163="","",'STEP 2 EE Data'!AJ163)</f>
        <v/>
      </c>
      <c r="D163" s="369" t="str">
        <f>IF(A163="","",'STEP 3 EE Comp'!BJ168)</f>
        <v/>
      </c>
      <c r="E163" s="82" t="str">
        <f>IF(A163="","",'STEP 2 EE Data'!AK163)</f>
        <v/>
      </c>
      <c r="F163" s="69" t="str">
        <f t="shared" si="6"/>
        <v/>
      </c>
      <c r="J163" s="497" t="str">
        <f>IF('STEP 2 EE Data'!AI163=0,"",IF('STEP 2 EE Data'!L163="Yes","",IF('STEP 2 EE Data'!J163="Yes",IF('STEP 2 EE Data'!B163="","",'STEP 2 EE Data'!B163),"")))</f>
        <v/>
      </c>
      <c r="K163" s="497" t="str">
        <f>IF(J163="","",'STEP 2 EE Data'!A163)</f>
        <v/>
      </c>
      <c r="L163" s="210" t="str">
        <f>IF(J163="","",'STEP 2 EE Data'!AJ163)</f>
        <v/>
      </c>
      <c r="M163" s="497" t="str">
        <f>IF(J163="","",'STEP 3 EE Comp'!BJ168)</f>
        <v/>
      </c>
      <c r="N163" s="69" t="str">
        <f t="shared" si="7"/>
        <v/>
      </c>
      <c r="R163" s="84" t="str">
        <f>IF('STEP 2 EE Data'!L163="Yes",IF('STEP 2 EE Data'!B163="","",'STEP 2 EE Data'!B163),"")</f>
        <v/>
      </c>
      <c r="S163" s="84" t="str">
        <f>IF(R163="","",'STEP 2 EE Data'!A163)</f>
        <v/>
      </c>
      <c r="T163" s="84" t="str">
        <f>IF(S163="","",'STEP 2 EE Data'!AJ163)</f>
        <v/>
      </c>
      <c r="U163" s="84" t="str">
        <f>IF(T163="","",'STEP 3 EE Comp'!BJ168)</f>
        <v/>
      </c>
      <c r="V163" s="69" t="str">
        <f t="shared" si="8"/>
        <v/>
      </c>
    </row>
    <row r="164" spans="1:22" x14ac:dyDescent="0.3">
      <c r="A164" s="623" t="str">
        <f>IF('STEP 2 EE Data'!L164="Yes","",IF('STEP 2 EE Data'!B164="","",IF('STEP 2 EE Data'!J164="Yes","",IF('STEP 2 EE Data'!AI164=0,"",'STEP 2 EE Data'!B164))))</f>
        <v/>
      </c>
      <c r="B164" s="93" t="str">
        <f>IF(A164="","",'STEP 2 EE Data'!A164)</f>
        <v/>
      </c>
      <c r="C164" s="624" t="str">
        <f>IF(A164="","",'STEP 2 EE Data'!AJ164)</f>
        <v/>
      </c>
      <c r="D164" s="369" t="str">
        <f>IF(A164="","",'STEP 3 EE Comp'!BJ169)</f>
        <v/>
      </c>
      <c r="E164" s="82" t="str">
        <f>IF(A164="","",'STEP 2 EE Data'!AK164)</f>
        <v/>
      </c>
      <c r="F164" s="69" t="str">
        <f t="shared" si="6"/>
        <v/>
      </c>
      <c r="J164" s="497" t="str">
        <f>IF('STEP 2 EE Data'!AI164=0,"",IF('STEP 2 EE Data'!L164="Yes","",IF('STEP 2 EE Data'!J164="Yes",IF('STEP 2 EE Data'!B164="","",'STEP 2 EE Data'!B164),"")))</f>
        <v/>
      </c>
      <c r="K164" s="497" t="str">
        <f>IF(J164="","",'STEP 2 EE Data'!A164)</f>
        <v/>
      </c>
      <c r="L164" s="210" t="str">
        <f>IF(J164="","",'STEP 2 EE Data'!AJ164)</f>
        <v/>
      </c>
      <c r="M164" s="497" t="str">
        <f>IF(J164="","",'STEP 3 EE Comp'!BJ169)</f>
        <v/>
      </c>
      <c r="N164" s="69" t="str">
        <f t="shared" si="7"/>
        <v/>
      </c>
      <c r="R164" s="84" t="str">
        <f>IF('STEP 2 EE Data'!L164="Yes",IF('STEP 2 EE Data'!B164="","",'STEP 2 EE Data'!B164),"")</f>
        <v/>
      </c>
      <c r="S164" s="84" t="str">
        <f>IF(R164="","",'STEP 2 EE Data'!A164)</f>
        <v/>
      </c>
      <c r="T164" s="84" t="str">
        <f>IF(S164="","",'STEP 2 EE Data'!AJ164)</f>
        <v/>
      </c>
      <c r="U164" s="84" t="str">
        <f>IF(T164="","",'STEP 3 EE Comp'!BJ169)</f>
        <v/>
      </c>
      <c r="V164" s="69" t="str">
        <f t="shared" si="8"/>
        <v/>
      </c>
    </row>
    <row r="165" spans="1:22" x14ac:dyDescent="0.3">
      <c r="A165" s="623" t="str">
        <f>IF('STEP 2 EE Data'!L165="Yes","",IF('STEP 2 EE Data'!B165="","",IF('STEP 2 EE Data'!J165="Yes","",IF('STEP 2 EE Data'!AI165=0,"",'STEP 2 EE Data'!B165))))</f>
        <v/>
      </c>
      <c r="B165" s="93" t="str">
        <f>IF(A165="","",'STEP 2 EE Data'!A165)</f>
        <v/>
      </c>
      <c r="C165" s="624" t="str">
        <f>IF(A165="","",'STEP 2 EE Data'!AJ165)</f>
        <v/>
      </c>
      <c r="D165" s="369" t="str">
        <f>IF(A165="","",'STEP 3 EE Comp'!BJ170)</f>
        <v/>
      </c>
      <c r="E165" s="82" t="str">
        <f>IF(A165="","",'STEP 2 EE Data'!AK165)</f>
        <v/>
      </c>
      <c r="F165" s="69" t="str">
        <f t="shared" si="6"/>
        <v/>
      </c>
      <c r="J165" s="497" t="str">
        <f>IF('STEP 2 EE Data'!AI165=0,"",IF('STEP 2 EE Data'!L165="Yes","",IF('STEP 2 EE Data'!J165="Yes",IF('STEP 2 EE Data'!B165="","",'STEP 2 EE Data'!B165),"")))</f>
        <v/>
      </c>
      <c r="K165" s="497" t="str">
        <f>IF(J165="","",'STEP 2 EE Data'!A165)</f>
        <v/>
      </c>
      <c r="L165" s="210" t="str">
        <f>IF(J165="","",'STEP 2 EE Data'!AJ165)</f>
        <v/>
      </c>
      <c r="M165" s="497" t="str">
        <f>IF(J165="","",'STEP 3 EE Comp'!BJ170)</f>
        <v/>
      </c>
      <c r="N165" s="69" t="str">
        <f t="shared" si="7"/>
        <v/>
      </c>
      <c r="R165" s="84" t="str">
        <f>IF('STEP 2 EE Data'!L165="Yes",IF('STEP 2 EE Data'!B165="","",'STEP 2 EE Data'!B165),"")</f>
        <v/>
      </c>
      <c r="S165" s="84" t="str">
        <f>IF(R165="","",'STEP 2 EE Data'!A165)</f>
        <v/>
      </c>
      <c r="T165" s="84" t="str">
        <f>IF(S165="","",'STEP 2 EE Data'!AJ165)</f>
        <v/>
      </c>
      <c r="U165" s="84" t="str">
        <f>IF(T165="","",'STEP 3 EE Comp'!BJ170)</f>
        <v/>
      </c>
      <c r="V165" s="69" t="str">
        <f t="shared" si="8"/>
        <v/>
      </c>
    </row>
    <row r="166" spans="1:22" x14ac:dyDescent="0.3">
      <c r="A166" s="623" t="str">
        <f>IF('STEP 2 EE Data'!L166="Yes","",IF('STEP 2 EE Data'!B166="","",IF('STEP 2 EE Data'!J166="Yes","",IF('STEP 2 EE Data'!AI166=0,"",'STEP 2 EE Data'!B166))))</f>
        <v/>
      </c>
      <c r="B166" s="93" t="str">
        <f>IF(A166="","",'STEP 2 EE Data'!A166)</f>
        <v/>
      </c>
      <c r="C166" s="624" t="str">
        <f>IF(A166="","",'STEP 2 EE Data'!AJ166)</f>
        <v/>
      </c>
      <c r="D166" s="369" t="str">
        <f>IF(A166="","",'STEP 3 EE Comp'!BJ171)</f>
        <v/>
      </c>
      <c r="E166" s="82" t="str">
        <f>IF(A166="","",'STEP 2 EE Data'!AK166)</f>
        <v/>
      </c>
      <c r="F166" s="69" t="str">
        <f t="shared" si="6"/>
        <v/>
      </c>
      <c r="J166" s="497" t="str">
        <f>IF('STEP 2 EE Data'!AI166=0,"",IF('STEP 2 EE Data'!L166="Yes","",IF('STEP 2 EE Data'!J166="Yes",IF('STEP 2 EE Data'!B166="","",'STEP 2 EE Data'!B166),"")))</f>
        <v/>
      </c>
      <c r="K166" s="497" t="str">
        <f>IF(J166="","",'STEP 2 EE Data'!A166)</f>
        <v/>
      </c>
      <c r="L166" s="210" t="str">
        <f>IF(J166="","",'STEP 2 EE Data'!AJ166)</f>
        <v/>
      </c>
      <c r="M166" s="497" t="str">
        <f>IF(J166="","",'STEP 3 EE Comp'!BJ171)</f>
        <v/>
      </c>
      <c r="N166" s="69" t="str">
        <f t="shared" si="7"/>
        <v/>
      </c>
      <c r="R166" s="84" t="str">
        <f>IF('STEP 2 EE Data'!L166="Yes",IF('STEP 2 EE Data'!B166="","",'STEP 2 EE Data'!B166),"")</f>
        <v/>
      </c>
      <c r="S166" s="84" t="str">
        <f>IF(R166="","",'STEP 2 EE Data'!A166)</f>
        <v/>
      </c>
      <c r="T166" s="84" t="str">
        <f>IF(S166="","",'STEP 2 EE Data'!AJ166)</f>
        <v/>
      </c>
      <c r="U166" s="84" t="str">
        <f>IF(T166="","",'STEP 3 EE Comp'!BJ171)</f>
        <v/>
      </c>
      <c r="V166" s="69" t="str">
        <f t="shared" si="8"/>
        <v/>
      </c>
    </row>
    <row r="167" spans="1:22" x14ac:dyDescent="0.3">
      <c r="A167" s="623" t="str">
        <f>IF('STEP 2 EE Data'!L167="Yes","",IF('STEP 2 EE Data'!B167="","",IF('STEP 2 EE Data'!J167="Yes","",IF('STEP 2 EE Data'!AI167=0,"",'STEP 2 EE Data'!B167))))</f>
        <v/>
      </c>
      <c r="B167" s="93" t="str">
        <f>IF(A167="","",'STEP 2 EE Data'!A167)</f>
        <v/>
      </c>
      <c r="C167" s="624" t="str">
        <f>IF(A167="","",'STEP 2 EE Data'!AJ167)</f>
        <v/>
      </c>
      <c r="D167" s="369" t="str">
        <f>IF(A167="","",'STEP 3 EE Comp'!BJ172)</f>
        <v/>
      </c>
      <c r="E167" s="82" t="str">
        <f>IF(A167="","",'STEP 2 EE Data'!AK167)</f>
        <v/>
      </c>
      <c r="F167" s="69" t="str">
        <f t="shared" si="6"/>
        <v/>
      </c>
      <c r="J167" s="497" t="str">
        <f>IF('STEP 2 EE Data'!AI167=0,"",IF('STEP 2 EE Data'!L167="Yes","",IF('STEP 2 EE Data'!J167="Yes",IF('STEP 2 EE Data'!B167="","",'STEP 2 EE Data'!B167),"")))</f>
        <v/>
      </c>
      <c r="K167" s="497" t="str">
        <f>IF(J167="","",'STEP 2 EE Data'!A167)</f>
        <v/>
      </c>
      <c r="L167" s="210" t="str">
        <f>IF(J167="","",'STEP 2 EE Data'!AJ167)</f>
        <v/>
      </c>
      <c r="M167" s="497" t="str">
        <f>IF(J167="","",'STEP 3 EE Comp'!BJ172)</f>
        <v/>
      </c>
      <c r="N167" s="69" t="str">
        <f t="shared" si="7"/>
        <v/>
      </c>
      <c r="R167" s="84" t="str">
        <f>IF('STEP 2 EE Data'!L167="Yes",IF('STEP 2 EE Data'!B167="","",'STEP 2 EE Data'!B167),"")</f>
        <v/>
      </c>
      <c r="S167" s="84" t="str">
        <f>IF(R167="","",'STEP 2 EE Data'!A167)</f>
        <v/>
      </c>
      <c r="T167" s="84" t="str">
        <f>IF(S167="","",'STEP 2 EE Data'!AJ167)</f>
        <v/>
      </c>
      <c r="U167" s="84" t="str">
        <f>IF(T167="","",'STEP 3 EE Comp'!BJ172)</f>
        <v/>
      </c>
      <c r="V167" s="69" t="str">
        <f t="shared" si="8"/>
        <v/>
      </c>
    </row>
    <row r="168" spans="1:22" x14ac:dyDescent="0.3">
      <c r="A168" s="623" t="str">
        <f>IF('STEP 2 EE Data'!L168="Yes","",IF('STEP 2 EE Data'!B168="","",IF('STEP 2 EE Data'!J168="Yes","",IF('STEP 2 EE Data'!AI168=0,"",'STEP 2 EE Data'!B168))))</f>
        <v/>
      </c>
      <c r="B168" s="93" t="str">
        <f>IF(A168="","",'STEP 2 EE Data'!A168)</f>
        <v/>
      </c>
      <c r="C168" s="624" t="str">
        <f>IF(A168="","",'STEP 2 EE Data'!AJ168)</f>
        <v/>
      </c>
      <c r="D168" s="369" t="str">
        <f>IF(A168="","",'STEP 3 EE Comp'!BJ173)</f>
        <v/>
      </c>
      <c r="E168" s="82" t="str">
        <f>IF(A168="","",'STEP 2 EE Data'!AK168)</f>
        <v/>
      </c>
      <c r="F168" s="69" t="str">
        <f t="shared" si="6"/>
        <v/>
      </c>
      <c r="J168" s="497" t="str">
        <f>IF('STEP 2 EE Data'!AI168=0,"",IF('STEP 2 EE Data'!L168="Yes","",IF('STEP 2 EE Data'!J168="Yes",IF('STEP 2 EE Data'!B168="","",'STEP 2 EE Data'!B168),"")))</f>
        <v/>
      </c>
      <c r="K168" s="497" t="str">
        <f>IF(J168="","",'STEP 2 EE Data'!A168)</f>
        <v/>
      </c>
      <c r="L168" s="210" t="str">
        <f>IF(J168="","",'STEP 2 EE Data'!AJ168)</f>
        <v/>
      </c>
      <c r="M168" s="497" t="str">
        <f>IF(J168="","",'STEP 3 EE Comp'!BJ173)</f>
        <v/>
      </c>
      <c r="N168" s="69" t="str">
        <f t="shared" si="7"/>
        <v/>
      </c>
      <c r="R168" s="84" t="str">
        <f>IF('STEP 2 EE Data'!L168="Yes",IF('STEP 2 EE Data'!B168="","",'STEP 2 EE Data'!B168),"")</f>
        <v/>
      </c>
      <c r="S168" s="84" t="str">
        <f>IF(R168="","",'STEP 2 EE Data'!A168)</f>
        <v/>
      </c>
      <c r="T168" s="84" t="str">
        <f>IF(S168="","",'STEP 2 EE Data'!AJ168)</f>
        <v/>
      </c>
      <c r="U168" s="84" t="str">
        <f>IF(T168="","",'STEP 3 EE Comp'!BJ173)</f>
        <v/>
      </c>
      <c r="V168" s="69" t="str">
        <f t="shared" si="8"/>
        <v/>
      </c>
    </row>
    <row r="169" spans="1:22" x14ac:dyDescent="0.3">
      <c r="A169" s="623" t="str">
        <f>IF('STEP 2 EE Data'!L169="Yes","",IF('STEP 2 EE Data'!B169="","",IF('STEP 2 EE Data'!J169="Yes","",IF('STEP 2 EE Data'!AI169=0,"",'STEP 2 EE Data'!B169))))</f>
        <v/>
      </c>
      <c r="B169" s="93" t="str">
        <f>IF(A169="","",'STEP 2 EE Data'!A169)</f>
        <v/>
      </c>
      <c r="C169" s="624" t="str">
        <f>IF(A169="","",'STEP 2 EE Data'!AJ169)</f>
        <v/>
      </c>
      <c r="D169" s="369" t="str">
        <f>IF(A169="","",'STEP 3 EE Comp'!BJ174)</f>
        <v/>
      </c>
      <c r="E169" s="82" t="str">
        <f>IF(A169="","",'STEP 2 EE Data'!AK169)</f>
        <v/>
      </c>
      <c r="F169" s="69" t="str">
        <f t="shared" si="6"/>
        <v/>
      </c>
      <c r="J169" s="497" t="str">
        <f>IF('STEP 2 EE Data'!AI169=0,"",IF('STEP 2 EE Data'!L169="Yes","",IF('STEP 2 EE Data'!J169="Yes",IF('STEP 2 EE Data'!B169="","",'STEP 2 EE Data'!B169),"")))</f>
        <v/>
      </c>
      <c r="K169" s="497" t="str">
        <f>IF(J169="","",'STEP 2 EE Data'!A169)</f>
        <v/>
      </c>
      <c r="L169" s="210" t="str">
        <f>IF(J169="","",'STEP 2 EE Data'!AJ169)</f>
        <v/>
      </c>
      <c r="M169" s="497" t="str">
        <f>IF(J169="","",'STEP 3 EE Comp'!BJ174)</f>
        <v/>
      </c>
      <c r="N169" s="69" t="str">
        <f t="shared" si="7"/>
        <v/>
      </c>
      <c r="R169" s="84" t="str">
        <f>IF('STEP 2 EE Data'!L169="Yes",IF('STEP 2 EE Data'!B169="","",'STEP 2 EE Data'!B169),"")</f>
        <v/>
      </c>
      <c r="S169" s="84" t="str">
        <f>IF(R169="","",'STEP 2 EE Data'!A169)</f>
        <v/>
      </c>
      <c r="T169" s="84" t="str">
        <f>IF(S169="","",'STEP 2 EE Data'!AJ169)</f>
        <v/>
      </c>
      <c r="U169" s="84" t="str">
        <f>IF(T169="","",'STEP 3 EE Comp'!BJ174)</f>
        <v/>
      </c>
      <c r="V169" s="69" t="str">
        <f t="shared" si="8"/>
        <v/>
      </c>
    </row>
    <row r="170" spans="1:22" x14ac:dyDescent="0.3">
      <c r="A170" s="623" t="str">
        <f>IF('STEP 2 EE Data'!L170="Yes","",IF('STEP 2 EE Data'!B170="","",IF('STEP 2 EE Data'!J170="Yes","",IF('STEP 2 EE Data'!AI170=0,"",'STEP 2 EE Data'!B170))))</f>
        <v/>
      </c>
      <c r="B170" s="93" t="str">
        <f>IF(A170="","",'STEP 2 EE Data'!A170)</f>
        <v/>
      </c>
      <c r="C170" s="624" t="str">
        <f>IF(A170="","",'STEP 2 EE Data'!AJ170)</f>
        <v/>
      </c>
      <c r="D170" s="369" t="str">
        <f>IF(A170="","",'STEP 3 EE Comp'!BJ175)</f>
        <v/>
      </c>
      <c r="E170" s="82" t="str">
        <f>IF(A170="","",'STEP 2 EE Data'!AK170)</f>
        <v/>
      </c>
      <c r="F170" s="69" t="str">
        <f t="shared" si="6"/>
        <v/>
      </c>
      <c r="J170" s="497" t="str">
        <f>IF('STEP 2 EE Data'!AI170=0,"",IF('STEP 2 EE Data'!L170="Yes","",IF('STEP 2 EE Data'!J170="Yes",IF('STEP 2 EE Data'!B170="","",'STEP 2 EE Data'!B170),"")))</f>
        <v/>
      </c>
      <c r="K170" s="497" t="str">
        <f>IF(J170="","",'STEP 2 EE Data'!A170)</f>
        <v/>
      </c>
      <c r="L170" s="210" t="str">
        <f>IF(J170="","",'STEP 2 EE Data'!AJ170)</f>
        <v/>
      </c>
      <c r="M170" s="497" t="str">
        <f>IF(J170="","",'STEP 3 EE Comp'!BJ175)</f>
        <v/>
      </c>
      <c r="N170" s="69" t="str">
        <f t="shared" si="7"/>
        <v/>
      </c>
      <c r="R170" s="84" t="str">
        <f>IF('STEP 2 EE Data'!L170="Yes",IF('STEP 2 EE Data'!B170="","",'STEP 2 EE Data'!B170),"")</f>
        <v/>
      </c>
      <c r="S170" s="84" t="str">
        <f>IF(R170="","",'STEP 2 EE Data'!A170)</f>
        <v/>
      </c>
      <c r="T170" s="84" t="str">
        <f>IF(S170="","",'STEP 2 EE Data'!AJ170)</f>
        <v/>
      </c>
      <c r="U170" s="84" t="str">
        <f>IF(T170="","",'STEP 3 EE Comp'!BJ175)</f>
        <v/>
      </c>
      <c r="V170" s="69" t="str">
        <f t="shared" si="8"/>
        <v/>
      </c>
    </row>
    <row r="171" spans="1:22" x14ac:dyDescent="0.3">
      <c r="A171" s="623" t="str">
        <f>IF('STEP 2 EE Data'!L171="Yes","",IF('STEP 2 EE Data'!B171="","",IF('STEP 2 EE Data'!J171="Yes","",IF('STEP 2 EE Data'!AI171=0,"",'STEP 2 EE Data'!B171))))</f>
        <v/>
      </c>
      <c r="B171" s="93" t="str">
        <f>IF(A171="","",'STEP 2 EE Data'!A171)</f>
        <v/>
      </c>
      <c r="C171" s="624" t="str">
        <f>IF(A171="","",'STEP 2 EE Data'!AJ171)</f>
        <v/>
      </c>
      <c r="D171" s="369" t="str">
        <f>IF(A171="","",'STEP 3 EE Comp'!BJ176)</f>
        <v/>
      </c>
      <c r="E171" s="82" t="str">
        <f>IF(A171="","",'STEP 2 EE Data'!AK171)</f>
        <v/>
      </c>
      <c r="F171" s="69" t="str">
        <f t="shared" si="6"/>
        <v/>
      </c>
      <c r="J171" s="497" t="str">
        <f>IF('STEP 2 EE Data'!AI171=0,"",IF('STEP 2 EE Data'!L171="Yes","",IF('STEP 2 EE Data'!J171="Yes",IF('STEP 2 EE Data'!B171="","",'STEP 2 EE Data'!B171),"")))</f>
        <v/>
      </c>
      <c r="K171" s="497" t="str">
        <f>IF(J171="","",'STEP 2 EE Data'!A171)</f>
        <v/>
      </c>
      <c r="L171" s="210" t="str">
        <f>IF(J171="","",'STEP 2 EE Data'!AJ171)</f>
        <v/>
      </c>
      <c r="M171" s="497" t="str">
        <f>IF(J171="","",'STEP 3 EE Comp'!BJ176)</f>
        <v/>
      </c>
      <c r="N171" s="69" t="str">
        <f t="shared" si="7"/>
        <v/>
      </c>
      <c r="R171" s="84" t="str">
        <f>IF('STEP 2 EE Data'!L171="Yes",IF('STEP 2 EE Data'!B171="","",'STEP 2 EE Data'!B171),"")</f>
        <v/>
      </c>
      <c r="S171" s="84" t="str">
        <f>IF(R171="","",'STEP 2 EE Data'!A171)</f>
        <v/>
      </c>
      <c r="T171" s="84" t="str">
        <f>IF(S171="","",'STEP 2 EE Data'!AJ171)</f>
        <v/>
      </c>
      <c r="U171" s="84" t="str">
        <f>IF(T171="","",'STEP 3 EE Comp'!BJ176)</f>
        <v/>
      </c>
      <c r="V171" s="69" t="str">
        <f t="shared" si="8"/>
        <v/>
      </c>
    </row>
    <row r="172" spans="1:22" x14ac:dyDescent="0.3">
      <c r="A172" s="623" t="str">
        <f>IF('STEP 2 EE Data'!L172="Yes","",IF('STEP 2 EE Data'!B172="","",IF('STEP 2 EE Data'!J172="Yes","",IF('STEP 2 EE Data'!AI172=0,"",'STEP 2 EE Data'!B172))))</f>
        <v/>
      </c>
      <c r="B172" s="93" t="str">
        <f>IF(A172="","",'STEP 2 EE Data'!A172)</f>
        <v/>
      </c>
      <c r="C172" s="624" t="str">
        <f>IF(A172="","",'STEP 2 EE Data'!AJ172)</f>
        <v/>
      </c>
      <c r="D172" s="369" t="str">
        <f>IF(A172="","",'STEP 3 EE Comp'!BJ177)</f>
        <v/>
      </c>
      <c r="E172" s="82" t="str">
        <f>IF(A172="","",'STEP 2 EE Data'!AK172)</f>
        <v/>
      </c>
      <c r="F172" s="69" t="str">
        <f t="shared" si="6"/>
        <v/>
      </c>
      <c r="J172" s="497" t="str">
        <f>IF('STEP 2 EE Data'!AI172=0,"",IF('STEP 2 EE Data'!L172="Yes","",IF('STEP 2 EE Data'!J172="Yes",IF('STEP 2 EE Data'!B172="","",'STEP 2 EE Data'!B172),"")))</f>
        <v/>
      </c>
      <c r="K172" s="497" t="str">
        <f>IF(J172="","",'STEP 2 EE Data'!A172)</f>
        <v/>
      </c>
      <c r="L172" s="210" t="str">
        <f>IF(J172="","",'STEP 2 EE Data'!AJ172)</f>
        <v/>
      </c>
      <c r="M172" s="497" t="str">
        <f>IF(J172="","",'STEP 3 EE Comp'!BJ177)</f>
        <v/>
      </c>
      <c r="N172" s="69" t="str">
        <f t="shared" si="7"/>
        <v/>
      </c>
      <c r="R172" s="84" t="str">
        <f>IF('STEP 2 EE Data'!L172="Yes",IF('STEP 2 EE Data'!B172="","",'STEP 2 EE Data'!B172),"")</f>
        <v/>
      </c>
      <c r="S172" s="84" t="str">
        <f>IF(R172="","",'STEP 2 EE Data'!A172)</f>
        <v/>
      </c>
      <c r="T172" s="84" t="str">
        <f>IF(S172="","",'STEP 2 EE Data'!AJ172)</f>
        <v/>
      </c>
      <c r="U172" s="84" t="str">
        <f>IF(T172="","",'STEP 3 EE Comp'!BJ177)</f>
        <v/>
      </c>
      <c r="V172" s="69" t="str">
        <f t="shared" si="8"/>
        <v/>
      </c>
    </row>
    <row r="173" spans="1:22" x14ac:dyDescent="0.3">
      <c r="A173" s="623" t="str">
        <f>IF('STEP 2 EE Data'!L173="Yes","",IF('STEP 2 EE Data'!B173="","",IF('STEP 2 EE Data'!J173="Yes","",IF('STEP 2 EE Data'!AI173=0,"",'STEP 2 EE Data'!B173))))</f>
        <v/>
      </c>
      <c r="B173" s="93" t="str">
        <f>IF(A173="","",'STEP 2 EE Data'!A173)</f>
        <v/>
      </c>
      <c r="C173" s="624" t="str">
        <f>IF(A173="","",'STEP 2 EE Data'!AJ173)</f>
        <v/>
      </c>
      <c r="D173" s="369" t="str">
        <f>IF(A173="","",'STEP 3 EE Comp'!BJ178)</f>
        <v/>
      </c>
      <c r="E173" s="82" t="str">
        <f>IF(A173="","",'STEP 2 EE Data'!AK173)</f>
        <v/>
      </c>
      <c r="F173" s="69" t="str">
        <f t="shared" si="6"/>
        <v/>
      </c>
      <c r="J173" s="497" t="str">
        <f>IF('STEP 2 EE Data'!AI173=0,"",IF('STEP 2 EE Data'!L173="Yes","",IF('STEP 2 EE Data'!J173="Yes",IF('STEP 2 EE Data'!B173="","",'STEP 2 EE Data'!B173),"")))</f>
        <v/>
      </c>
      <c r="K173" s="497" t="str">
        <f>IF(J173="","",'STEP 2 EE Data'!A173)</f>
        <v/>
      </c>
      <c r="L173" s="210" t="str">
        <f>IF(J173="","",'STEP 2 EE Data'!AJ173)</f>
        <v/>
      </c>
      <c r="M173" s="497" t="str">
        <f>IF(J173="","",'STEP 3 EE Comp'!BJ178)</f>
        <v/>
      </c>
      <c r="N173" s="69" t="str">
        <f t="shared" si="7"/>
        <v/>
      </c>
      <c r="R173" s="84" t="str">
        <f>IF('STEP 2 EE Data'!L173="Yes",IF('STEP 2 EE Data'!B173="","",'STEP 2 EE Data'!B173),"")</f>
        <v/>
      </c>
      <c r="S173" s="84" t="str">
        <f>IF(R173="","",'STEP 2 EE Data'!A173)</f>
        <v/>
      </c>
      <c r="T173" s="84" t="str">
        <f>IF(S173="","",'STEP 2 EE Data'!AJ173)</f>
        <v/>
      </c>
      <c r="U173" s="84" t="str">
        <f>IF(T173="","",'STEP 3 EE Comp'!BJ178)</f>
        <v/>
      </c>
      <c r="V173" s="69" t="str">
        <f t="shared" si="8"/>
        <v/>
      </c>
    </row>
    <row r="174" spans="1:22" x14ac:dyDescent="0.3">
      <c r="A174" s="623" t="str">
        <f>IF('STEP 2 EE Data'!L174="Yes","",IF('STEP 2 EE Data'!B174="","",IF('STEP 2 EE Data'!J174="Yes","",IF('STEP 2 EE Data'!AI174=0,"",'STEP 2 EE Data'!B174))))</f>
        <v/>
      </c>
      <c r="B174" s="93" t="str">
        <f>IF(A174="","",'STEP 2 EE Data'!A174)</f>
        <v/>
      </c>
      <c r="C174" s="624" t="str">
        <f>IF(A174="","",'STEP 2 EE Data'!AJ174)</f>
        <v/>
      </c>
      <c r="D174" s="369" t="str">
        <f>IF(A174="","",'STEP 3 EE Comp'!BJ179)</f>
        <v/>
      </c>
      <c r="E174" s="82" t="str">
        <f>IF(A174="","",'STEP 2 EE Data'!AK174)</f>
        <v/>
      </c>
      <c r="F174" s="69" t="str">
        <f t="shared" si="6"/>
        <v/>
      </c>
      <c r="J174" s="497" t="str">
        <f>IF('STEP 2 EE Data'!AI174=0,"",IF('STEP 2 EE Data'!L174="Yes","",IF('STEP 2 EE Data'!J174="Yes",IF('STEP 2 EE Data'!B174="","",'STEP 2 EE Data'!B174),"")))</f>
        <v/>
      </c>
      <c r="K174" s="497" t="str">
        <f>IF(J174="","",'STEP 2 EE Data'!A174)</f>
        <v/>
      </c>
      <c r="L174" s="210" t="str">
        <f>IF(J174="","",'STEP 2 EE Data'!AJ174)</f>
        <v/>
      </c>
      <c r="M174" s="497" t="str">
        <f>IF(J174="","",'STEP 3 EE Comp'!BJ179)</f>
        <v/>
      </c>
      <c r="N174" s="69" t="str">
        <f t="shared" si="7"/>
        <v/>
      </c>
      <c r="R174" s="84" t="str">
        <f>IF('STEP 2 EE Data'!L174="Yes",IF('STEP 2 EE Data'!B174="","",'STEP 2 EE Data'!B174),"")</f>
        <v/>
      </c>
      <c r="S174" s="84" t="str">
        <f>IF(R174="","",'STEP 2 EE Data'!A174)</f>
        <v/>
      </c>
      <c r="T174" s="84" t="str">
        <f>IF(S174="","",'STEP 2 EE Data'!AJ174)</f>
        <v/>
      </c>
      <c r="U174" s="84" t="str">
        <f>IF(T174="","",'STEP 3 EE Comp'!BJ179)</f>
        <v/>
      </c>
      <c r="V174" s="69" t="str">
        <f t="shared" si="8"/>
        <v/>
      </c>
    </row>
    <row r="175" spans="1:22" x14ac:dyDescent="0.3">
      <c r="A175" s="623" t="str">
        <f>IF('STEP 2 EE Data'!L175="Yes","",IF('STEP 2 EE Data'!B175="","",IF('STEP 2 EE Data'!J175="Yes","",IF('STEP 2 EE Data'!AI175=0,"",'STEP 2 EE Data'!B175))))</f>
        <v/>
      </c>
      <c r="B175" s="93" t="str">
        <f>IF(A175="","",'STEP 2 EE Data'!A175)</f>
        <v/>
      </c>
      <c r="C175" s="624" t="str">
        <f>IF(A175="","",'STEP 2 EE Data'!AJ175)</f>
        <v/>
      </c>
      <c r="D175" s="369" t="str">
        <f>IF(A175="","",'STEP 3 EE Comp'!BJ180)</f>
        <v/>
      </c>
      <c r="E175" s="82" t="str">
        <f>IF(A175="","",'STEP 2 EE Data'!AK175)</f>
        <v/>
      </c>
      <c r="F175" s="69" t="str">
        <f t="shared" si="6"/>
        <v/>
      </c>
      <c r="J175" s="497" t="str">
        <f>IF('STEP 2 EE Data'!AI175=0,"",IF('STEP 2 EE Data'!L175="Yes","",IF('STEP 2 EE Data'!J175="Yes",IF('STEP 2 EE Data'!B175="","",'STEP 2 EE Data'!B175),"")))</f>
        <v/>
      </c>
      <c r="K175" s="497" t="str">
        <f>IF(J175="","",'STEP 2 EE Data'!A175)</f>
        <v/>
      </c>
      <c r="L175" s="210" t="str">
        <f>IF(J175="","",'STEP 2 EE Data'!AJ175)</f>
        <v/>
      </c>
      <c r="M175" s="497" t="str">
        <f>IF(J175="","",'STEP 3 EE Comp'!BJ180)</f>
        <v/>
      </c>
      <c r="N175" s="69" t="str">
        <f t="shared" si="7"/>
        <v/>
      </c>
      <c r="R175" s="84" t="str">
        <f>IF('STEP 2 EE Data'!L175="Yes",IF('STEP 2 EE Data'!B175="","",'STEP 2 EE Data'!B175),"")</f>
        <v/>
      </c>
      <c r="S175" s="84" t="str">
        <f>IF(R175="","",'STEP 2 EE Data'!A175)</f>
        <v/>
      </c>
      <c r="T175" s="84" t="str">
        <f>IF(S175="","",'STEP 2 EE Data'!AJ175)</f>
        <v/>
      </c>
      <c r="U175" s="84" t="str">
        <f>IF(T175="","",'STEP 3 EE Comp'!BJ180)</f>
        <v/>
      </c>
      <c r="V175" s="69" t="str">
        <f t="shared" si="8"/>
        <v/>
      </c>
    </row>
    <row r="176" spans="1:22" x14ac:dyDescent="0.3">
      <c r="A176" s="623" t="str">
        <f>IF('STEP 2 EE Data'!L176="Yes","",IF('STEP 2 EE Data'!B176="","",IF('STEP 2 EE Data'!J176="Yes","",IF('STEP 2 EE Data'!AI176=0,"",'STEP 2 EE Data'!B176))))</f>
        <v/>
      </c>
      <c r="B176" s="93" t="str">
        <f>IF(A176="","",'STEP 2 EE Data'!A176)</f>
        <v/>
      </c>
      <c r="C176" s="624" t="str">
        <f>IF(A176="","",'STEP 2 EE Data'!AJ176)</f>
        <v/>
      </c>
      <c r="D176" s="369" t="str">
        <f>IF(A176="","",'STEP 3 EE Comp'!BJ181)</f>
        <v/>
      </c>
      <c r="E176" s="82" t="str">
        <f>IF(A176="","",'STEP 2 EE Data'!AK176)</f>
        <v/>
      </c>
      <c r="F176" s="69" t="str">
        <f t="shared" si="6"/>
        <v/>
      </c>
      <c r="J176" s="497" t="str">
        <f>IF('STEP 2 EE Data'!AI176=0,"",IF('STEP 2 EE Data'!L176="Yes","",IF('STEP 2 EE Data'!J176="Yes",IF('STEP 2 EE Data'!B176="","",'STEP 2 EE Data'!B176),"")))</f>
        <v/>
      </c>
      <c r="K176" s="497" t="str">
        <f>IF(J176="","",'STEP 2 EE Data'!A176)</f>
        <v/>
      </c>
      <c r="L176" s="210" t="str">
        <f>IF(J176="","",'STEP 2 EE Data'!AJ176)</f>
        <v/>
      </c>
      <c r="M176" s="497" t="str">
        <f>IF(J176="","",'STEP 3 EE Comp'!BJ181)</f>
        <v/>
      </c>
      <c r="N176" s="69" t="str">
        <f t="shared" si="7"/>
        <v/>
      </c>
      <c r="R176" s="84" t="str">
        <f>IF('STEP 2 EE Data'!L176="Yes",IF('STEP 2 EE Data'!B176="","",'STEP 2 EE Data'!B176),"")</f>
        <v/>
      </c>
      <c r="S176" s="84" t="str">
        <f>IF(R176="","",'STEP 2 EE Data'!A176)</f>
        <v/>
      </c>
      <c r="T176" s="84" t="str">
        <f>IF(S176="","",'STEP 2 EE Data'!AJ176)</f>
        <v/>
      </c>
      <c r="U176" s="84" t="str">
        <f>IF(T176="","",'STEP 3 EE Comp'!BJ181)</f>
        <v/>
      </c>
      <c r="V176" s="69" t="str">
        <f t="shared" si="8"/>
        <v/>
      </c>
    </row>
    <row r="177" spans="1:22" x14ac:dyDescent="0.3">
      <c r="A177" s="623" t="str">
        <f>IF('STEP 2 EE Data'!L177="Yes","",IF('STEP 2 EE Data'!B177="","",IF('STEP 2 EE Data'!J177="Yes","",IF('STEP 2 EE Data'!AI177=0,"",'STEP 2 EE Data'!B177))))</f>
        <v/>
      </c>
      <c r="B177" s="93" t="str">
        <f>IF(A177="","",'STEP 2 EE Data'!A177)</f>
        <v/>
      </c>
      <c r="C177" s="624" t="str">
        <f>IF(A177="","",'STEP 2 EE Data'!AJ177)</f>
        <v/>
      </c>
      <c r="D177" s="369" t="str">
        <f>IF(A177="","",'STEP 3 EE Comp'!BJ182)</f>
        <v/>
      </c>
      <c r="E177" s="82" t="str">
        <f>IF(A177="","",'STEP 2 EE Data'!AK177)</f>
        <v/>
      </c>
      <c r="F177" s="69" t="str">
        <f t="shared" si="6"/>
        <v/>
      </c>
      <c r="J177" s="497" t="str">
        <f>IF('STEP 2 EE Data'!AI177=0,"",IF('STEP 2 EE Data'!L177="Yes","",IF('STEP 2 EE Data'!J177="Yes",IF('STEP 2 EE Data'!B177="","",'STEP 2 EE Data'!B177),"")))</f>
        <v/>
      </c>
      <c r="K177" s="497" t="str">
        <f>IF(J177="","",'STEP 2 EE Data'!A177)</f>
        <v/>
      </c>
      <c r="L177" s="210" t="str">
        <f>IF(J177="","",'STEP 2 EE Data'!AJ177)</f>
        <v/>
      </c>
      <c r="M177" s="497" t="str">
        <f>IF(J177="","",'STEP 3 EE Comp'!BJ182)</f>
        <v/>
      </c>
      <c r="N177" s="69" t="str">
        <f t="shared" si="7"/>
        <v/>
      </c>
      <c r="R177" s="84" t="str">
        <f>IF('STEP 2 EE Data'!L177="Yes",IF('STEP 2 EE Data'!B177="","",'STEP 2 EE Data'!B177),"")</f>
        <v/>
      </c>
      <c r="S177" s="84" t="str">
        <f>IF(R177="","",'STEP 2 EE Data'!A177)</f>
        <v/>
      </c>
      <c r="T177" s="84" t="str">
        <f>IF(S177="","",'STEP 2 EE Data'!AJ177)</f>
        <v/>
      </c>
      <c r="U177" s="84" t="str">
        <f>IF(T177="","",'STEP 3 EE Comp'!BJ182)</f>
        <v/>
      </c>
      <c r="V177" s="69" t="str">
        <f t="shared" si="8"/>
        <v/>
      </c>
    </row>
    <row r="178" spans="1:22" x14ac:dyDescent="0.3">
      <c r="A178" s="623" t="str">
        <f>IF('STEP 2 EE Data'!L178="Yes","",IF('STEP 2 EE Data'!B178="","",IF('STEP 2 EE Data'!J178="Yes","",IF('STEP 2 EE Data'!AI178=0,"",'STEP 2 EE Data'!B178))))</f>
        <v/>
      </c>
      <c r="B178" s="93" t="str">
        <f>IF(A178="","",'STEP 2 EE Data'!A178)</f>
        <v/>
      </c>
      <c r="C178" s="624" t="str">
        <f>IF(A178="","",'STEP 2 EE Data'!AJ178)</f>
        <v/>
      </c>
      <c r="D178" s="369" t="str">
        <f>IF(A178="","",'STEP 3 EE Comp'!BJ183)</f>
        <v/>
      </c>
      <c r="E178" s="82" t="str">
        <f>IF(A178="","",'STEP 2 EE Data'!AK178)</f>
        <v/>
      </c>
      <c r="F178" s="69" t="str">
        <f t="shared" si="6"/>
        <v/>
      </c>
      <c r="J178" s="497" t="str">
        <f>IF('STEP 2 EE Data'!AI178=0,"",IF('STEP 2 EE Data'!L178="Yes","",IF('STEP 2 EE Data'!J178="Yes",IF('STEP 2 EE Data'!B178="","",'STEP 2 EE Data'!B178),"")))</f>
        <v/>
      </c>
      <c r="K178" s="497" t="str">
        <f>IF(J178="","",'STEP 2 EE Data'!A178)</f>
        <v/>
      </c>
      <c r="L178" s="210" t="str">
        <f>IF(J178="","",'STEP 2 EE Data'!AJ178)</f>
        <v/>
      </c>
      <c r="M178" s="497" t="str">
        <f>IF(J178="","",'STEP 3 EE Comp'!BJ183)</f>
        <v/>
      </c>
      <c r="N178" s="69" t="str">
        <f t="shared" si="7"/>
        <v/>
      </c>
      <c r="R178" s="84" t="str">
        <f>IF('STEP 2 EE Data'!L178="Yes",IF('STEP 2 EE Data'!B178="","",'STEP 2 EE Data'!B178),"")</f>
        <v/>
      </c>
      <c r="S178" s="84" t="str">
        <f>IF(R178="","",'STEP 2 EE Data'!A178)</f>
        <v/>
      </c>
      <c r="T178" s="84" t="str">
        <f>IF(S178="","",'STEP 2 EE Data'!AJ178)</f>
        <v/>
      </c>
      <c r="U178" s="84" t="str">
        <f>IF(T178="","",'STEP 3 EE Comp'!BJ183)</f>
        <v/>
      </c>
      <c r="V178" s="69" t="str">
        <f t="shared" si="8"/>
        <v/>
      </c>
    </row>
    <row r="179" spans="1:22" x14ac:dyDescent="0.3">
      <c r="A179" s="623" t="str">
        <f>IF('STEP 2 EE Data'!L179="Yes","",IF('STEP 2 EE Data'!B179="","",IF('STEP 2 EE Data'!J179="Yes","",IF('STEP 2 EE Data'!AI179=0,"",'STEP 2 EE Data'!B179))))</f>
        <v/>
      </c>
      <c r="B179" s="93" t="str">
        <f>IF(A179="","",'STEP 2 EE Data'!A179)</f>
        <v/>
      </c>
      <c r="C179" s="624" t="str">
        <f>IF(A179="","",'STEP 2 EE Data'!AJ179)</f>
        <v/>
      </c>
      <c r="D179" s="369" t="str">
        <f>IF(A179="","",'STEP 3 EE Comp'!BJ184)</f>
        <v/>
      </c>
      <c r="E179" s="82" t="str">
        <f>IF(A179="","",'STEP 2 EE Data'!AK179)</f>
        <v/>
      </c>
      <c r="F179" s="69" t="str">
        <f t="shared" si="6"/>
        <v/>
      </c>
      <c r="J179" s="497" t="str">
        <f>IF('STEP 2 EE Data'!AI179=0,"",IF('STEP 2 EE Data'!L179="Yes","",IF('STEP 2 EE Data'!J179="Yes",IF('STEP 2 EE Data'!B179="","",'STEP 2 EE Data'!B179),"")))</f>
        <v/>
      </c>
      <c r="K179" s="497" t="str">
        <f>IF(J179="","",'STEP 2 EE Data'!A179)</f>
        <v/>
      </c>
      <c r="L179" s="210" t="str">
        <f>IF(J179="","",'STEP 2 EE Data'!AJ179)</f>
        <v/>
      </c>
      <c r="M179" s="497" t="str">
        <f>IF(J179="","",'STEP 3 EE Comp'!BJ184)</f>
        <v/>
      </c>
      <c r="N179" s="69" t="str">
        <f t="shared" si="7"/>
        <v/>
      </c>
      <c r="R179" s="84" t="str">
        <f>IF('STEP 2 EE Data'!L179="Yes",IF('STEP 2 EE Data'!B179="","",'STEP 2 EE Data'!B179),"")</f>
        <v/>
      </c>
      <c r="S179" s="84" t="str">
        <f>IF(R179="","",'STEP 2 EE Data'!A179)</f>
        <v/>
      </c>
      <c r="T179" s="84" t="str">
        <f>IF(S179="","",'STEP 2 EE Data'!AJ179)</f>
        <v/>
      </c>
      <c r="U179" s="84" t="str">
        <f>IF(T179="","",'STEP 3 EE Comp'!BJ184)</f>
        <v/>
      </c>
      <c r="V179" s="69" t="str">
        <f t="shared" si="8"/>
        <v/>
      </c>
    </row>
    <row r="180" spans="1:22" x14ac:dyDescent="0.3">
      <c r="A180" s="623" t="str">
        <f>IF('STEP 2 EE Data'!L180="Yes","",IF('STEP 2 EE Data'!B180="","",IF('STEP 2 EE Data'!J180="Yes","",IF('STEP 2 EE Data'!AI180=0,"",'STEP 2 EE Data'!B180))))</f>
        <v/>
      </c>
      <c r="B180" s="93" t="str">
        <f>IF(A180="","",'STEP 2 EE Data'!A180)</f>
        <v/>
      </c>
      <c r="C180" s="624" t="str">
        <f>IF(A180="","",'STEP 2 EE Data'!AJ180)</f>
        <v/>
      </c>
      <c r="D180" s="369" t="str">
        <f>IF(A180="","",'STEP 3 EE Comp'!BJ185)</f>
        <v/>
      </c>
      <c r="E180" s="82" t="str">
        <f>IF(A180="","",'STEP 2 EE Data'!AK180)</f>
        <v/>
      </c>
      <c r="F180" s="69" t="str">
        <f t="shared" si="6"/>
        <v/>
      </c>
      <c r="J180" s="497" t="str">
        <f>IF('STEP 2 EE Data'!AI180=0,"",IF('STEP 2 EE Data'!L180="Yes","",IF('STEP 2 EE Data'!J180="Yes",IF('STEP 2 EE Data'!B180="","",'STEP 2 EE Data'!B180),"")))</f>
        <v/>
      </c>
      <c r="K180" s="497" t="str">
        <f>IF(J180="","",'STEP 2 EE Data'!A180)</f>
        <v/>
      </c>
      <c r="L180" s="210" t="str">
        <f>IF(J180="","",'STEP 2 EE Data'!AJ180)</f>
        <v/>
      </c>
      <c r="M180" s="497" t="str">
        <f>IF(J180="","",'STEP 3 EE Comp'!BJ185)</f>
        <v/>
      </c>
      <c r="N180" s="69" t="str">
        <f t="shared" si="7"/>
        <v/>
      </c>
      <c r="R180" s="84" t="str">
        <f>IF('STEP 2 EE Data'!L180="Yes",IF('STEP 2 EE Data'!B180="","",'STEP 2 EE Data'!B180),"")</f>
        <v/>
      </c>
      <c r="S180" s="84" t="str">
        <f>IF(R180="","",'STEP 2 EE Data'!A180)</f>
        <v/>
      </c>
      <c r="T180" s="84" t="str">
        <f>IF(S180="","",'STEP 2 EE Data'!AJ180)</f>
        <v/>
      </c>
      <c r="U180" s="84" t="str">
        <f>IF(T180="","",'STEP 3 EE Comp'!BJ185)</f>
        <v/>
      </c>
      <c r="V180" s="69" t="str">
        <f t="shared" si="8"/>
        <v/>
      </c>
    </row>
    <row r="181" spans="1:22" x14ac:dyDescent="0.3">
      <c r="A181" s="623" t="str">
        <f>IF('STEP 2 EE Data'!L181="Yes","",IF('STEP 2 EE Data'!B181="","",IF('STEP 2 EE Data'!J181="Yes","",IF('STEP 2 EE Data'!AI181=0,"",'STEP 2 EE Data'!B181))))</f>
        <v/>
      </c>
      <c r="B181" s="93" t="str">
        <f>IF(A181="","",'STEP 2 EE Data'!A181)</f>
        <v/>
      </c>
      <c r="C181" s="624" t="str">
        <f>IF(A181="","",'STEP 2 EE Data'!AJ181)</f>
        <v/>
      </c>
      <c r="D181" s="369" t="str">
        <f>IF(A181="","",'STEP 3 EE Comp'!BJ186)</f>
        <v/>
      </c>
      <c r="E181" s="82" t="str">
        <f>IF(A181="","",'STEP 2 EE Data'!AK181)</f>
        <v/>
      </c>
      <c r="F181" s="69" t="str">
        <f t="shared" si="6"/>
        <v/>
      </c>
      <c r="J181" s="497" t="str">
        <f>IF('STEP 2 EE Data'!AI181=0,"",IF('STEP 2 EE Data'!L181="Yes","",IF('STEP 2 EE Data'!J181="Yes",IF('STEP 2 EE Data'!B181="","",'STEP 2 EE Data'!B181),"")))</f>
        <v/>
      </c>
      <c r="K181" s="497" t="str">
        <f>IF(J181="","",'STEP 2 EE Data'!A181)</f>
        <v/>
      </c>
      <c r="L181" s="210" t="str">
        <f>IF(J181="","",'STEP 2 EE Data'!AJ181)</f>
        <v/>
      </c>
      <c r="M181" s="497" t="str">
        <f>IF(J181="","",'STEP 3 EE Comp'!BJ186)</f>
        <v/>
      </c>
      <c r="N181" s="69" t="str">
        <f t="shared" si="7"/>
        <v/>
      </c>
      <c r="R181" s="84" t="str">
        <f>IF('STEP 2 EE Data'!L181="Yes",IF('STEP 2 EE Data'!B181="","",'STEP 2 EE Data'!B181),"")</f>
        <v/>
      </c>
      <c r="S181" s="84" t="str">
        <f>IF(R181="","",'STEP 2 EE Data'!A181)</f>
        <v/>
      </c>
      <c r="T181" s="84" t="str">
        <f>IF(S181="","",'STEP 2 EE Data'!AJ181)</f>
        <v/>
      </c>
      <c r="U181" s="84" t="str">
        <f>IF(T181="","",'STEP 3 EE Comp'!BJ186)</f>
        <v/>
      </c>
      <c r="V181" s="69" t="str">
        <f t="shared" si="8"/>
        <v/>
      </c>
    </row>
    <row r="182" spans="1:22" x14ac:dyDescent="0.3">
      <c r="A182" s="623" t="str">
        <f>IF('STEP 2 EE Data'!L182="Yes","",IF('STEP 2 EE Data'!B182="","",IF('STEP 2 EE Data'!J182="Yes","",IF('STEP 2 EE Data'!AI182=0,"",'STEP 2 EE Data'!B182))))</f>
        <v/>
      </c>
      <c r="B182" s="93" t="str">
        <f>IF(A182="","",'STEP 2 EE Data'!A182)</f>
        <v/>
      </c>
      <c r="C182" s="624" t="str">
        <f>IF(A182="","",'STEP 2 EE Data'!AJ182)</f>
        <v/>
      </c>
      <c r="D182" s="369" t="str">
        <f>IF(A182="","",'STEP 3 EE Comp'!BJ187)</f>
        <v/>
      </c>
      <c r="E182" s="82" t="str">
        <f>IF(A182="","",'STEP 2 EE Data'!AK182)</f>
        <v/>
      </c>
      <c r="F182" s="69" t="str">
        <f t="shared" si="6"/>
        <v/>
      </c>
      <c r="J182" s="497" t="str">
        <f>IF('STEP 2 EE Data'!AI182=0,"",IF('STEP 2 EE Data'!L182="Yes","",IF('STEP 2 EE Data'!J182="Yes",IF('STEP 2 EE Data'!B182="","",'STEP 2 EE Data'!B182),"")))</f>
        <v/>
      </c>
      <c r="K182" s="497" t="str">
        <f>IF(J182="","",'STEP 2 EE Data'!A182)</f>
        <v/>
      </c>
      <c r="L182" s="210" t="str">
        <f>IF(J182="","",'STEP 2 EE Data'!AJ182)</f>
        <v/>
      </c>
      <c r="M182" s="497" t="str">
        <f>IF(J182="","",'STEP 3 EE Comp'!BJ187)</f>
        <v/>
      </c>
      <c r="N182" s="69" t="str">
        <f t="shared" si="7"/>
        <v/>
      </c>
      <c r="R182" s="84" t="str">
        <f>IF('STEP 2 EE Data'!L182="Yes",IF('STEP 2 EE Data'!B182="","",'STEP 2 EE Data'!B182),"")</f>
        <v/>
      </c>
      <c r="S182" s="84" t="str">
        <f>IF(R182="","",'STEP 2 EE Data'!A182)</f>
        <v/>
      </c>
      <c r="T182" s="84" t="str">
        <f>IF(S182="","",'STEP 2 EE Data'!AJ182)</f>
        <v/>
      </c>
      <c r="U182" s="84" t="str">
        <f>IF(T182="","",'STEP 3 EE Comp'!BJ187)</f>
        <v/>
      </c>
      <c r="V182" s="69" t="str">
        <f t="shared" si="8"/>
        <v/>
      </c>
    </row>
    <row r="183" spans="1:22" x14ac:dyDescent="0.3">
      <c r="A183" s="623" t="str">
        <f>IF('STEP 2 EE Data'!L183="Yes","",IF('STEP 2 EE Data'!B183="","",IF('STEP 2 EE Data'!J183="Yes","",IF('STEP 2 EE Data'!AI183=0,"",'STEP 2 EE Data'!B183))))</f>
        <v/>
      </c>
      <c r="B183" s="93" t="str">
        <f>IF(A183="","",'STEP 2 EE Data'!A183)</f>
        <v/>
      </c>
      <c r="C183" s="624" t="str">
        <f>IF(A183="","",'STEP 2 EE Data'!AJ183)</f>
        <v/>
      </c>
      <c r="D183" s="369" t="str">
        <f>IF(A183="","",'STEP 3 EE Comp'!BJ188)</f>
        <v/>
      </c>
      <c r="E183" s="82" t="str">
        <f>IF(A183="","",'STEP 2 EE Data'!AK183)</f>
        <v/>
      </c>
      <c r="F183" s="69" t="str">
        <f t="shared" si="6"/>
        <v/>
      </c>
      <c r="J183" s="497" t="str">
        <f>IF('STEP 2 EE Data'!AI183=0,"",IF('STEP 2 EE Data'!L183="Yes","",IF('STEP 2 EE Data'!J183="Yes",IF('STEP 2 EE Data'!B183="","",'STEP 2 EE Data'!B183),"")))</f>
        <v/>
      </c>
      <c r="K183" s="497" t="str">
        <f>IF(J183="","",'STEP 2 EE Data'!A183)</f>
        <v/>
      </c>
      <c r="L183" s="210" t="str">
        <f>IF(J183="","",'STEP 2 EE Data'!AJ183)</f>
        <v/>
      </c>
      <c r="M183" s="497" t="str">
        <f>IF(J183="","",'STEP 3 EE Comp'!BJ188)</f>
        <v/>
      </c>
      <c r="N183" s="69" t="str">
        <f t="shared" si="7"/>
        <v/>
      </c>
      <c r="R183" s="84" t="str">
        <f>IF('STEP 2 EE Data'!L183="Yes",IF('STEP 2 EE Data'!B183="","",'STEP 2 EE Data'!B183),"")</f>
        <v/>
      </c>
      <c r="S183" s="84" t="str">
        <f>IF(R183="","",'STEP 2 EE Data'!A183)</f>
        <v/>
      </c>
      <c r="T183" s="84" t="str">
        <f>IF(S183="","",'STEP 2 EE Data'!AJ183)</f>
        <v/>
      </c>
      <c r="U183" s="84" t="str">
        <f>IF(T183="","",'STEP 3 EE Comp'!BJ188)</f>
        <v/>
      </c>
      <c r="V183" s="69" t="str">
        <f t="shared" si="8"/>
        <v/>
      </c>
    </row>
    <row r="184" spans="1:22" x14ac:dyDescent="0.3">
      <c r="A184" s="623" t="str">
        <f>IF('STEP 2 EE Data'!L184="Yes","",IF('STEP 2 EE Data'!B184="","",IF('STEP 2 EE Data'!J184="Yes","",IF('STEP 2 EE Data'!AI184=0,"",'STEP 2 EE Data'!B184))))</f>
        <v/>
      </c>
      <c r="B184" s="93" t="str">
        <f>IF(A184="","",'STEP 2 EE Data'!A184)</f>
        <v/>
      </c>
      <c r="C184" s="624" t="str">
        <f>IF(A184="","",'STEP 2 EE Data'!AJ184)</f>
        <v/>
      </c>
      <c r="D184" s="369" t="str">
        <f>IF(A184="","",'STEP 3 EE Comp'!BJ189)</f>
        <v/>
      </c>
      <c r="E184" s="82" t="str">
        <f>IF(A184="","",'STEP 2 EE Data'!AK184)</f>
        <v/>
      </c>
      <c r="F184" s="69" t="str">
        <f t="shared" si="6"/>
        <v/>
      </c>
      <c r="J184" s="497" t="str">
        <f>IF('STEP 2 EE Data'!AI184=0,"",IF('STEP 2 EE Data'!L184="Yes","",IF('STEP 2 EE Data'!J184="Yes",IF('STEP 2 EE Data'!B184="","",'STEP 2 EE Data'!B184),"")))</f>
        <v/>
      </c>
      <c r="K184" s="497" t="str">
        <f>IF(J184="","",'STEP 2 EE Data'!A184)</f>
        <v/>
      </c>
      <c r="L184" s="210" t="str">
        <f>IF(J184="","",'STEP 2 EE Data'!AJ184)</f>
        <v/>
      </c>
      <c r="M184" s="497" t="str">
        <f>IF(J184="","",'STEP 3 EE Comp'!BJ189)</f>
        <v/>
      </c>
      <c r="N184" s="69" t="str">
        <f t="shared" si="7"/>
        <v/>
      </c>
      <c r="R184" s="84" t="str">
        <f>IF('STEP 2 EE Data'!L184="Yes",IF('STEP 2 EE Data'!B184="","",'STEP 2 EE Data'!B184),"")</f>
        <v/>
      </c>
      <c r="S184" s="84" t="str">
        <f>IF(R184="","",'STEP 2 EE Data'!A184)</f>
        <v/>
      </c>
      <c r="T184" s="84" t="str">
        <f>IF(S184="","",'STEP 2 EE Data'!AJ184)</f>
        <v/>
      </c>
      <c r="U184" s="84" t="str">
        <f>IF(T184="","",'STEP 3 EE Comp'!BJ189)</f>
        <v/>
      </c>
      <c r="V184" s="69" t="str">
        <f t="shared" si="8"/>
        <v/>
      </c>
    </row>
    <row r="185" spans="1:22" x14ac:dyDescent="0.3">
      <c r="A185" s="623" t="str">
        <f>IF('STEP 2 EE Data'!L185="Yes","",IF('STEP 2 EE Data'!B185="","",IF('STEP 2 EE Data'!J185="Yes","",IF('STEP 2 EE Data'!AI185=0,"",'STEP 2 EE Data'!B185))))</f>
        <v/>
      </c>
      <c r="B185" s="93" t="str">
        <f>IF(A185="","",'STEP 2 EE Data'!A185)</f>
        <v/>
      </c>
      <c r="C185" s="624" t="str">
        <f>IF(A185="","",'STEP 2 EE Data'!AJ185)</f>
        <v/>
      </c>
      <c r="D185" s="369" t="str">
        <f>IF(A185="","",'STEP 3 EE Comp'!BJ190)</f>
        <v/>
      </c>
      <c r="E185" s="82" t="str">
        <f>IF(A185="","",'STEP 2 EE Data'!AK185)</f>
        <v/>
      </c>
      <c r="F185" s="69" t="str">
        <f t="shared" si="6"/>
        <v/>
      </c>
      <c r="J185" s="497" t="str">
        <f>IF('STEP 2 EE Data'!AI185=0,"",IF('STEP 2 EE Data'!L185="Yes","",IF('STEP 2 EE Data'!J185="Yes",IF('STEP 2 EE Data'!B185="","",'STEP 2 EE Data'!B185),"")))</f>
        <v/>
      </c>
      <c r="K185" s="497" t="str">
        <f>IF(J185="","",'STEP 2 EE Data'!A185)</f>
        <v/>
      </c>
      <c r="L185" s="210" t="str">
        <f>IF(J185="","",'STEP 2 EE Data'!AJ185)</f>
        <v/>
      </c>
      <c r="M185" s="497" t="str">
        <f>IF(J185="","",'STEP 3 EE Comp'!BJ190)</f>
        <v/>
      </c>
      <c r="N185" s="69" t="str">
        <f t="shared" si="7"/>
        <v/>
      </c>
      <c r="R185" s="84" t="str">
        <f>IF('STEP 2 EE Data'!L185="Yes",IF('STEP 2 EE Data'!B185="","",'STEP 2 EE Data'!B185),"")</f>
        <v/>
      </c>
      <c r="S185" s="84" t="str">
        <f>IF(R185="","",'STEP 2 EE Data'!A185)</f>
        <v/>
      </c>
      <c r="T185" s="84" t="str">
        <f>IF(S185="","",'STEP 2 EE Data'!AJ185)</f>
        <v/>
      </c>
      <c r="U185" s="84" t="str">
        <f>IF(T185="","",'STEP 3 EE Comp'!BJ190)</f>
        <v/>
      </c>
      <c r="V185" s="69" t="str">
        <f t="shared" si="8"/>
        <v/>
      </c>
    </row>
    <row r="186" spans="1:22" x14ac:dyDescent="0.3">
      <c r="A186" s="623" t="str">
        <f>IF('STEP 2 EE Data'!L186="Yes","",IF('STEP 2 EE Data'!B186="","",IF('STEP 2 EE Data'!J186="Yes","",IF('STEP 2 EE Data'!AI186=0,"",'STEP 2 EE Data'!B186))))</f>
        <v/>
      </c>
      <c r="B186" s="93" t="str">
        <f>IF(A186="","",'STEP 2 EE Data'!A186)</f>
        <v/>
      </c>
      <c r="C186" s="624" t="str">
        <f>IF(A186="","",'STEP 2 EE Data'!AJ186)</f>
        <v/>
      </c>
      <c r="D186" s="369" t="str">
        <f>IF(A186="","",'STEP 3 EE Comp'!BJ191)</f>
        <v/>
      </c>
      <c r="E186" s="82" t="str">
        <f>IF(A186="","",'STEP 2 EE Data'!AK186)</f>
        <v/>
      </c>
      <c r="F186" s="69" t="str">
        <f t="shared" si="6"/>
        <v/>
      </c>
      <c r="J186" s="497" t="str">
        <f>IF('STEP 2 EE Data'!AI186=0,"",IF('STEP 2 EE Data'!L186="Yes","",IF('STEP 2 EE Data'!J186="Yes",IF('STEP 2 EE Data'!B186="","",'STEP 2 EE Data'!B186),"")))</f>
        <v/>
      </c>
      <c r="K186" s="497" t="str">
        <f>IF(J186="","",'STEP 2 EE Data'!A186)</f>
        <v/>
      </c>
      <c r="L186" s="210" t="str">
        <f>IF(J186="","",'STEP 2 EE Data'!AJ186)</f>
        <v/>
      </c>
      <c r="M186" s="497" t="str">
        <f>IF(J186="","",'STEP 3 EE Comp'!BJ191)</f>
        <v/>
      </c>
      <c r="N186" s="69" t="str">
        <f t="shared" si="7"/>
        <v/>
      </c>
      <c r="R186" s="84" t="str">
        <f>IF('STEP 2 EE Data'!L186="Yes",IF('STEP 2 EE Data'!B186="","",'STEP 2 EE Data'!B186),"")</f>
        <v/>
      </c>
      <c r="S186" s="84" t="str">
        <f>IF(R186="","",'STEP 2 EE Data'!A186)</f>
        <v/>
      </c>
      <c r="T186" s="84" t="str">
        <f>IF(S186="","",'STEP 2 EE Data'!AJ186)</f>
        <v/>
      </c>
      <c r="U186" s="84" t="str">
        <f>IF(T186="","",'STEP 3 EE Comp'!BJ191)</f>
        <v/>
      </c>
      <c r="V186" s="69" t="str">
        <f t="shared" si="8"/>
        <v/>
      </c>
    </row>
    <row r="187" spans="1:22" x14ac:dyDescent="0.3">
      <c r="A187" s="623" t="str">
        <f>IF('STEP 2 EE Data'!L187="Yes","",IF('STEP 2 EE Data'!B187="","",IF('STEP 2 EE Data'!J187="Yes","",IF('STEP 2 EE Data'!AI187=0,"",'STEP 2 EE Data'!B187))))</f>
        <v/>
      </c>
      <c r="B187" s="93" t="str">
        <f>IF(A187="","",'STEP 2 EE Data'!A187)</f>
        <v/>
      </c>
      <c r="C187" s="624" t="str">
        <f>IF(A187="","",'STEP 2 EE Data'!AJ187)</f>
        <v/>
      </c>
      <c r="D187" s="369" t="str">
        <f>IF(A187="","",'STEP 3 EE Comp'!BJ192)</f>
        <v/>
      </c>
      <c r="E187" s="82" t="str">
        <f>IF(A187="","",'STEP 2 EE Data'!AK187)</f>
        <v/>
      </c>
      <c r="F187" s="69" t="str">
        <f t="shared" si="6"/>
        <v/>
      </c>
      <c r="J187" s="497" t="str">
        <f>IF('STEP 2 EE Data'!AI187=0,"",IF('STEP 2 EE Data'!L187="Yes","",IF('STEP 2 EE Data'!J187="Yes",IF('STEP 2 EE Data'!B187="","",'STEP 2 EE Data'!B187),"")))</f>
        <v/>
      </c>
      <c r="K187" s="497" t="str">
        <f>IF(J187="","",'STEP 2 EE Data'!A187)</f>
        <v/>
      </c>
      <c r="L187" s="210" t="str">
        <f>IF(J187="","",'STEP 2 EE Data'!AJ187)</f>
        <v/>
      </c>
      <c r="M187" s="497" t="str">
        <f>IF(J187="","",'STEP 3 EE Comp'!BJ192)</f>
        <v/>
      </c>
      <c r="N187" s="69" t="str">
        <f t="shared" si="7"/>
        <v/>
      </c>
      <c r="R187" s="84" t="str">
        <f>IF('STEP 2 EE Data'!L187="Yes",IF('STEP 2 EE Data'!B187="","",'STEP 2 EE Data'!B187),"")</f>
        <v/>
      </c>
      <c r="S187" s="84" t="str">
        <f>IF(R187="","",'STEP 2 EE Data'!A187)</f>
        <v/>
      </c>
      <c r="T187" s="84" t="str">
        <f>IF(S187="","",'STEP 2 EE Data'!AJ187)</f>
        <v/>
      </c>
      <c r="U187" s="84" t="str">
        <f>IF(T187="","",'STEP 3 EE Comp'!BJ192)</f>
        <v/>
      </c>
      <c r="V187" s="69" t="str">
        <f t="shared" si="8"/>
        <v/>
      </c>
    </row>
    <row r="188" spans="1:22" x14ac:dyDescent="0.3">
      <c r="A188" s="623" t="str">
        <f>IF('STEP 2 EE Data'!L188="Yes","",IF('STEP 2 EE Data'!B188="","",IF('STEP 2 EE Data'!J188="Yes","",IF('STEP 2 EE Data'!AI188=0,"",'STEP 2 EE Data'!B188))))</f>
        <v/>
      </c>
      <c r="B188" s="93" t="str">
        <f>IF(A188="","",'STEP 2 EE Data'!A188)</f>
        <v/>
      </c>
      <c r="C188" s="624" t="str">
        <f>IF(A188="","",'STEP 2 EE Data'!AJ188)</f>
        <v/>
      </c>
      <c r="D188" s="369" t="str">
        <f>IF(A188="","",'STEP 3 EE Comp'!BJ193)</f>
        <v/>
      </c>
      <c r="E188" s="82" t="str">
        <f>IF(A188="","",'STEP 2 EE Data'!AK188)</f>
        <v/>
      </c>
      <c r="F188" s="69" t="str">
        <f t="shared" si="6"/>
        <v/>
      </c>
      <c r="J188" s="497" t="str">
        <f>IF('STEP 2 EE Data'!AI188=0,"",IF('STEP 2 EE Data'!L188="Yes","",IF('STEP 2 EE Data'!J188="Yes",IF('STEP 2 EE Data'!B188="","",'STEP 2 EE Data'!B188),"")))</f>
        <v/>
      </c>
      <c r="K188" s="497" t="str">
        <f>IF(J188="","",'STEP 2 EE Data'!A188)</f>
        <v/>
      </c>
      <c r="L188" s="210" t="str">
        <f>IF(J188="","",'STEP 2 EE Data'!AJ188)</f>
        <v/>
      </c>
      <c r="M188" s="497" t="str">
        <f>IF(J188="","",'STEP 3 EE Comp'!BJ193)</f>
        <v/>
      </c>
      <c r="N188" s="69" t="str">
        <f t="shared" si="7"/>
        <v/>
      </c>
      <c r="R188" s="84" t="str">
        <f>IF('STEP 2 EE Data'!L188="Yes",IF('STEP 2 EE Data'!B188="","",'STEP 2 EE Data'!B188),"")</f>
        <v/>
      </c>
      <c r="S188" s="84" t="str">
        <f>IF(R188="","",'STEP 2 EE Data'!A188)</f>
        <v/>
      </c>
      <c r="T188" s="84" t="str">
        <f>IF(S188="","",'STEP 2 EE Data'!AJ188)</f>
        <v/>
      </c>
      <c r="U188" s="84" t="str">
        <f>IF(T188="","",'STEP 3 EE Comp'!BJ193)</f>
        <v/>
      </c>
      <c r="V188" s="69" t="str">
        <f t="shared" si="8"/>
        <v/>
      </c>
    </row>
    <row r="189" spans="1:22" x14ac:dyDescent="0.3">
      <c r="A189" s="623" t="str">
        <f>IF('STEP 2 EE Data'!L189="Yes","",IF('STEP 2 EE Data'!B189="","",IF('STEP 2 EE Data'!J189="Yes","",IF('STEP 2 EE Data'!AI189=0,"",'STEP 2 EE Data'!B189))))</f>
        <v/>
      </c>
      <c r="B189" s="93" t="str">
        <f>IF(A189="","",'STEP 2 EE Data'!A189)</f>
        <v/>
      </c>
      <c r="C189" s="624" t="str">
        <f>IF(A189="","",'STEP 2 EE Data'!AJ189)</f>
        <v/>
      </c>
      <c r="D189" s="369" t="str">
        <f>IF(A189="","",'STEP 3 EE Comp'!BJ194)</f>
        <v/>
      </c>
      <c r="E189" s="82" t="str">
        <f>IF(A189="","",'STEP 2 EE Data'!AK189)</f>
        <v/>
      </c>
      <c r="F189" s="69" t="str">
        <f t="shared" si="6"/>
        <v/>
      </c>
      <c r="J189" s="497" t="str">
        <f>IF('STEP 2 EE Data'!AI189=0,"",IF('STEP 2 EE Data'!L189="Yes","",IF('STEP 2 EE Data'!J189="Yes",IF('STEP 2 EE Data'!B189="","",'STEP 2 EE Data'!B189),"")))</f>
        <v/>
      </c>
      <c r="K189" s="497" t="str">
        <f>IF(J189="","",'STEP 2 EE Data'!A189)</f>
        <v/>
      </c>
      <c r="L189" s="210" t="str">
        <f>IF(J189="","",'STEP 2 EE Data'!AJ189)</f>
        <v/>
      </c>
      <c r="M189" s="497" t="str">
        <f>IF(J189="","",'STEP 3 EE Comp'!BJ194)</f>
        <v/>
      </c>
      <c r="N189" s="69" t="str">
        <f t="shared" si="7"/>
        <v/>
      </c>
      <c r="R189" s="84" t="str">
        <f>IF('STEP 2 EE Data'!L189="Yes",IF('STEP 2 EE Data'!B189="","",'STEP 2 EE Data'!B189),"")</f>
        <v/>
      </c>
      <c r="S189" s="84" t="str">
        <f>IF(R189="","",'STEP 2 EE Data'!A189)</f>
        <v/>
      </c>
      <c r="T189" s="84" t="str">
        <f>IF(S189="","",'STEP 2 EE Data'!AJ189)</f>
        <v/>
      </c>
      <c r="U189" s="84" t="str">
        <f>IF(T189="","",'STEP 3 EE Comp'!BJ194)</f>
        <v/>
      </c>
      <c r="V189" s="69" t="str">
        <f t="shared" si="8"/>
        <v/>
      </c>
    </row>
    <row r="190" spans="1:22" x14ac:dyDescent="0.3">
      <c r="A190" s="623" t="str">
        <f>IF('STEP 2 EE Data'!L190="Yes","",IF('STEP 2 EE Data'!B190="","",IF('STEP 2 EE Data'!J190="Yes","",IF('STEP 2 EE Data'!AI190=0,"",'STEP 2 EE Data'!B190))))</f>
        <v/>
      </c>
      <c r="B190" s="93" t="str">
        <f>IF(A190="","",'STEP 2 EE Data'!A190)</f>
        <v/>
      </c>
      <c r="C190" s="624" t="str">
        <f>IF(A190="","",'STEP 2 EE Data'!AJ190)</f>
        <v/>
      </c>
      <c r="D190" s="369" t="str">
        <f>IF(A190="","",'STEP 3 EE Comp'!BJ195)</f>
        <v/>
      </c>
      <c r="E190" s="82" t="str">
        <f>IF(A190="","",'STEP 2 EE Data'!AK190)</f>
        <v/>
      </c>
      <c r="F190" s="69" t="str">
        <f t="shared" si="6"/>
        <v/>
      </c>
      <c r="J190" s="497" t="str">
        <f>IF('STEP 2 EE Data'!AI190=0,"",IF('STEP 2 EE Data'!L190="Yes","",IF('STEP 2 EE Data'!J190="Yes",IF('STEP 2 EE Data'!B190="","",'STEP 2 EE Data'!B190),"")))</f>
        <v/>
      </c>
      <c r="K190" s="497" t="str">
        <f>IF(J190="","",'STEP 2 EE Data'!A190)</f>
        <v/>
      </c>
      <c r="L190" s="210" t="str">
        <f>IF(J190="","",'STEP 2 EE Data'!AJ190)</f>
        <v/>
      </c>
      <c r="M190" s="497" t="str">
        <f>IF(J190="","",'STEP 3 EE Comp'!BJ195)</f>
        <v/>
      </c>
      <c r="N190" s="69" t="str">
        <f t="shared" si="7"/>
        <v/>
      </c>
      <c r="R190" s="84" t="str">
        <f>IF('STEP 2 EE Data'!L190="Yes",IF('STEP 2 EE Data'!B190="","",'STEP 2 EE Data'!B190),"")</f>
        <v/>
      </c>
      <c r="S190" s="84" t="str">
        <f>IF(R190="","",'STEP 2 EE Data'!A190)</f>
        <v/>
      </c>
      <c r="T190" s="84" t="str">
        <f>IF(S190="","",'STEP 2 EE Data'!AJ190)</f>
        <v/>
      </c>
      <c r="U190" s="84" t="str">
        <f>IF(T190="","",'STEP 3 EE Comp'!BJ195)</f>
        <v/>
      </c>
      <c r="V190" s="69" t="str">
        <f t="shared" si="8"/>
        <v/>
      </c>
    </row>
    <row r="191" spans="1:22" x14ac:dyDescent="0.3">
      <c r="A191" s="623" t="str">
        <f>IF('STEP 2 EE Data'!L191="Yes","",IF('STEP 2 EE Data'!B191="","",IF('STEP 2 EE Data'!J191="Yes","",IF('STEP 2 EE Data'!AI191=0,"",'STEP 2 EE Data'!B191))))</f>
        <v/>
      </c>
      <c r="B191" s="93" t="str">
        <f>IF(A191="","",'STEP 2 EE Data'!A191)</f>
        <v/>
      </c>
      <c r="C191" s="624" t="str">
        <f>IF(A191="","",'STEP 2 EE Data'!AJ191)</f>
        <v/>
      </c>
      <c r="D191" s="369" t="str">
        <f>IF(A191="","",'STEP 3 EE Comp'!BJ196)</f>
        <v/>
      </c>
      <c r="E191" s="82" t="str">
        <f>IF(A191="","",'STEP 2 EE Data'!AK191)</f>
        <v/>
      </c>
      <c r="F191" s="69" t="str">
        <f t="shared" si="6"/>
        <v/>
      </c>
      <c r="J191" s="497" t="str">
        <f>IF('STEP 2 EE Data'!AI191=0,"",IF('STEP 2 EE Data'!L191="Yes","",IF('STEP 2 EE Data'!J191="Yes",IF('STEP 2 EE Data'!B191="","",'STEP 2 EE Data'!B191),"")))</f>
        <v/>
      </c>
      <c r="K191" s="497" t="str">
        <f>IF(J191="","",'STEP 2 EE Data'!A191)</f>
        <v/>
      </c>
      <c r="L191" s="210" t="str">
        <f>IF(J191="","",'STEP 2 EE Data'!AJ191)</f>
        <v/>
      </c>
      <c r="M191" s="497" t="str">
        <f>IF(J191="","",'STEP 3 EE Comp'!BJ196)</f>
        <v/>
      </c>
      <c r="N191" s="69" t="str">
        <f t="shared" si="7"/>
        <v/>
      </c>
      <c r="R191" s="84" t="str">
        <f>IF('STEP 2 EE Data'!L191="Yes",IF('STEP 2 EE Data'!B191="","",'STEP 2 EE Data'!B191),"")</f>
        <v/>
      </c>
      <c r="S191" s="84" t="str">
        <f>IF(R191="","",'STEP 2 EE Data'!A191)</f>
        <v/>
      </c>
      <c r="T191" s="84" t="str">
        <f>IF(S191="","",'STEP 2 EE Data'!AJ191)</f>
        <v/>
      </c>
      <c r="U191" s="84" t="str">
        <f>IF(T191="","",'STEP 3 EE Comp'!BJ196)</f>
        <v/>
      </c>
      <c r="V191" s="69" t="str">
        <f t="shared" si="8"/>
        <v/>
      </c>
    </row>
    <row r="192" spans="1:22" x14ac:dyDescent="0.3">
      <c r="A192" s="623" t="str">
        <f>IF('STEP 2 EE Data'!L192="Yes","",IF('STEP 2 EE Data'!B192="","",IF('STEP 2 EE Data'!J192="Yes","",IF('STEP 2 EE Data'!AI192=0,"",'STEP 2 EE Data'!B192))))</f>
        <v/>
      </c>
      <c r="B192" s="93" t="str">
        <f>IF(A192="","",'STEP 2 EE Data'!A192)</f>
        <v/>
      </c>
      <c r="C192" s="624" t="str">
        <f>IF(A192="","",'STEP 2 EE Data'!AJ192)</f>
        <v/>
      </c>
      <c r="D192" s="369" t="str">
        <f>IF(A192="","",'STEP 3 EE Comp'!BJ197)</f>
        <v/>
      </c>
      <c r="E192" s="82" t="str">
        <f>IF(A192="","",'STEP 2 EE Data'!AK192)</f>
        <v/>
      </c>
      <c r="F192" s="69" t="str">
        <f t="shared" si="6"/>
        <v/>
      </c>
      <c r="J192" s="497" t="str">
        <f>IF('STEP 2 EE Data'!AI192=0,"",IF('STEP 2 EE Data'!L192="Yes","",IF('STEP 2 EE Data'!J192="Yes",IF('STEP 2 EE Data'!B192="","",'STEP 2 EE Data'!B192),"")))</f>
        <v/>
      </c>
      <c r="K192" s="497" t="str">
        <f>IF(J192="","",'STEP 2 EE Data'!A192)</f>
        <v/>
      </c>
      <c r="L192" s="210" t="str">
        <f>IF(J192="","",'STEP 2 EE Data'!AJ192)</f>
        <v/>
      </c>
      <c r="M192" s="497" t="str">
        <f>IF(J192="","",'STEP 3 EE Comp'!BJ197)</f>
        <v/>
      </c>
      <c r="N192" s="69" t="str">
        <f t="shared" si="7"/>
        <v/>
      </c>
      <c r="R192" s="84" t="str">
        <f>IF('STEP 2 EE Data'!L192="Yes",IF('STEP 2 EE Data'!B192="","",'STEP 2 EE Data'!B192),"")</f>
        <v/>
      </c>
      <c r="S192" s="84" t="str">
        <f>IF(R192="","",'STEP 2 EE Data'!A192)</f>
        <v/>
      </c>
      <c r="T192" s="84" t="str">
        <f>IF(S192="","",'STEP 2 EE Data'!AJ192)</f>
        <v/>
      </c>
      <c r="U192" s="84" t="str">
        <f>IF(T192="","",'STEP 3 EE Comp'!BJ197)</f>
        <v/>
      </c>
      <c r="V192" s="69" t="str">
        <f t="shared" si="8"/>
        <v/>
      </c>
    </row>
    <row r="193" spans="1:22" x14ac:dyDescent="0.3">
      <c r="A193" s="623" t="str">
        <f>IF('STEP 2 EE Data'!L193="Yes","",IF('STEP 2 EE Data'!B193="","",IF('STEP 2 EE Data'!J193="Yes","",IF('STEP 2 EE Data'!AI193=0,"",'STEP 2 EE Data'!B193))))</f>
        <v/>
      </c>
      <c r="B193" s="93" t="str">
        <f>IF(A193="","",'STEP 2 EE Data'!A193)</f>
        <v/>
      </c>
      <c r="C193" s="624" t="str">
        <f>IF(A193="","",'STEP 2 EE Data'!AJ193)</f>
        <v/>
      </c>
      <c r="D193" s="369" t="str">
        <f>IF(A193="","",'STEP 3 EE Comp'!BJ198)</f>
        <v/>
      </c>
      <c r="E193" s="82" t="str">
        <f>IF(A193="","",'STEP 2 EE Data'!AK193)</f>
        <v/>
      </c>
      <c r="F193" s="69" t="str">
        <f t="shared" si="6"/>
        <v/>
      </c>
      <c r="J193" s="497" t="str">
        <f>IF('STEP 2 EE Data'!AI193=0,"",IF('STEP 2 EE Data'!L193="Yes","",IF('STEP 2 EE Data'!J193="Yes",IF('STEP 2 EE Data'!B193="","",'STEP 2 EE Data'!B193),"")))</f>
        <v/>
      </c>
      <c r="K193" s="497" t="str">
        <f>IF(J193="","",'STEP 2 EE Data'!A193)</f>
        <v/>
      </c>
      <c r="L193" s="210" t="str">
        <f>IF(J193="","",'STEP 2 EE Data'!AJ193)</f>
        <v/>
      </c>
      <c r="M193" s="497" t="str">
        <f>IF(J193="","",'STEP 3 EE Comp'!BJ198)</f>
        <v/>
      </c>
      <c r="N193" s="69" t="str">
        <f t="shared" si="7"/>
        <v/>
      </c>
      <c r="R193" s="84" t="str">
        <f>IF('STEP 2 EE Data'!L193="Yes",IF('STEP 2 EE Data'!B193="","",'STEP 2 EE Data'!B193),"")</f>
        <v/>
      </c>
      <c r="S193" s="84" t="str">
        <f>IF(R193="","",'STEP 2 EE Data'!A193)</f>
        <v/>
      </c>
      <c r="T193" s="84" t="str">
        <f>IF(S193="","",'STEP 2 EE Data'!AJ193)</f>
        <v/>
      </c>
      <c r="U193" s="84" t="str">
        <f>IF(T193="","",'STEP 3 EE Comp'!BJ198)</f>
        <v/>
      </c>
      <c r="V193" s="69" t="str">
        <f t="shared" si="8"/>
        <v/>
      </c>
    </row>
    <row r="194" spans="1:22" x14ac:dyDescent="0.3">
      <c r="A194" s="623" t="str">
        <f>IF('STEP 2 EE Data'!L194="Yes","",IF('STEP 2 EE Data'!B194="","",IF('STEP 2 EE Data'!J194="Yes","",IF('STEP 2 EE Data'!AI194=0,"",'STEP 2 EE Data'!B194))))</f>
        <v/>
      </c>
      <c r="B194" s="93" t="str">
        <f>IF(A194="","",'STEP 2 EE Data'!A194)</f>
        <v/>
      </c>
      <c r="C194" s="624" t="str">
        <f>IF(A194="","",'STEP 2 EE Data'!AJ194)</f>
        <v/>
      </c>
      <c r="D194" s="369" t="str">
        <f>IF(A194="","",'STEP 3 EE Comp'!BJ199)</f>
        <v/>
      </c>
      <c r="E194" s="82" t="str">
        <f>IF(A194="","",'STEP 2 EE Data'!AK194)</f>
        <v/>
      </c>
      <c r="F194" s="69" t="str">
        <f t="shared" si="6"/>
        <v/>
      </c>
      <c r="J194" s="497" t="str">
        <f>IF('STEP 2 EE Data'!AI194=0,"",IF('STEP 2 EE Data'!L194="Yes","",IF('STEP 2 EE Data'!J194="Yes",IF('STEP 2 EE Data'!B194="","",'STEP 2 EE Data'!B194),"")))</f>
        <v/>
      </c>
      <c r="K194" s="497" t="str">
        <f>IF(J194="","",'STEP 2 EE Data'!A194)</f>
        <v/>
      </c>
      <c r="L194" s="210" t="str">
        <f>IF(J194="","",'STEP 2 EE Data'!AJ194)</f>
        <v/>
      </c>
      <c r="M194" s="497" t="str">
        <f>IF(J194="","",'STEP 3 EE Comp'!BJ199)</f>
        <v/>
      </c>
      <c r="N194" s="69" t="str">
        <f t="shared" si="7"/>
        <v/>
      </c>
      <c r="R194" s="84" t="str">
        <f>IF('STEP 2 EE Data'!L194="Yes",IF('STEP 2 EE Data'!B194="","",'STEP 2 EE Data'!B194),"")</f>
        <v/>
      </c>
      <c r="S194" s="84" t="str">
        <f>IF(R194="","",'STEP 2 EE Data'!A194)</f>
        <v/>
      </c>
      <c r="T194" s="84" t="str">
        <f>IF(S194="","",'STEP 2 EE Data'!AJ194)</f>
        <v/>
      </c>
      <c r="U194" s="84" t="str">
        <f>IF(T194="","",'STEP 3 EE Comp'!BJ199)</f>
        <v/>
      </c>
      <c r="V194" s="69" t="str">
        <f t="shared" si="8"/>
        <v/>
      </c>
    </row>
    <row r="195" spans="1:22" x14ac:dyDescent="0.3">
      <c r="A195" s="623" t="str">
        <f>IF('STEP 2 EE Data'!L195="Yes","",IF('STEP 2 EE Data'!B195="","",IF('STEP 2 EE Data'!J195="Yes","",IF('STEP 2 EE Data'!AI195=0,"",'STEP 2 EE Data'!B195))))</f>
        <v/>
      </c>
      <c r="B195" s="93" t="str">
        <f>IF(A195="","",'STEP 2 EE Data'!A195)</f>
        <v/>
      </c>
      <c r="C195" s="624" t="str">
        <f>IF(A195="","",'STEP 2 EE Data'!AJ195)</f>
        <v/>
      </c>
      <c r="D195" s="369" t="str">
        <f>IF(A195="","",'STEP 3 EE Comp'!BJ200)</f>
        <v/>
      </c>
      <c r="E195" s="82" t="str">
        <f>IF(A195="","",'STEP 2 EE Data'!AK195)</f>
        <v/>
      </c>
      <c r="F195" s="69" t="str">
        <f t="shared" si="6"/>
        <v/>
      </c>
      <c r="J195" s="497" t="str">
        <f>IF('STEP 2 EE Data'!AI195=0,"",IF('STEP 2 EE Data'!L195="Yes","",IF('STEP 2 EE Data'!J195="Yes",IF('STEP 2 EE Data'!B195="","",'STEP 2 EE Data'!B195),"")))</f>
        <v/>
      </c>
      <c r="K195" s="497" t="str">
        <f>IF(J195="","",'STEP 2 EE Data'!A195)</f>
        <v/>
      </c>
      <c r="L195" s="210" t="str">
        <f>IF(J195="","",'STEP 2 EE Data'!AJ195)</f>
        <v/>
      </c>
      <c r="M195" s="497" t="str">
        <f>IF(J195="","",'STEP 3 EE Comp'!BJ200)</f>
        <v/>
      </c>
      <c r="N195" s="69" t="str">
        <f t="shared" si="7"/>
        <v/>
      </c>
      <c r="R195" s="84" t="str">
        <f>IF('STEP 2 EE Data'!L195="Yes",IF('STEP 2 EE Data'!B195="","",'STEP 2 EE Data'!B195),"")</f>
        <v/>
      </c>
      <c r="S195" s="84" t="str">
        <f>IF(R195="","",'STEP 2 EE Data'!A195)</f>
        <v/>
      </c>
      <c r="T195" s="84" t="str">
        <f>IF(S195="","",'STEP 2 EE Data'!AJ195)</f>
        <v/>
      </c>
      <c r="U195" s="84" t="str">
        <f>IF(T195="","",'STEP 3 EE Comp'!BJ200)</f>
        <v/>
      </c>
      <c r="V195" s="69" t="str">
        <f t="shared" si="8"/>
        <v/>
      </c>
    </row>
    <row r="196" spans="1:22" x14ac:dyDescent="0.3">
      <c r="A196" s="623" t="str">
        <f>IF('STEP 2 EE Data'!L196="Yes","",IF('STEP 2 EE Data'!B196="","",IF('STEP 2 EE Data'!J196="Yes","",IF('STEP 2 EE Data'!AI196=0,"",'STEP 2 EE Data'!B196))))</f>
        <v/>
      </c>
      <c r="B196" s="93" t="str">
        <f>IF(A196="","",'STEP 2 EE Data'!A196)</f>
        <v/>
      </c>
      <c r="C196" s="624" t="str">
        <f>IF(A196="","",'STEP 2 EE Data'!AJ196)</f>
        <v/>
      </c>
      <c r="D196" s="369" t="str">
        <f>IF(A196="","",'STEP 3 EE Comp'!BJ201)</f>
        <v/>
      </c>
      <c r="E196" s="82" t="str">
        <f>IF(A196="","",'STEP 2 EE Data'!AK196)</f>
        <v/>
      </c>
      <c r="F196" s="69" t="str">
        <f t="shared" si="6"/>
        <v/>
      </c>
      <c r="J196" s="497" t="str">
        <f>IF('STEP 2 EE Data'!AI196=0,"",IF('STEP 2 EE Data'!L196="Yes","",IF('STEP 2 EE Data'!J196="Yes",IF('STEP 2 EE Data'!B196="","",'STEP 2 EE Data'!B196),"")))</f>
        <v/>
      </c>
      <c r="K196" s="497" t="str">
        <f>IF(J196="","",'STEP 2 EE Data'!A196)</f>
        <v/>
      </c>
      <c r="L196" s="210" t="str">
        <f>IF(J196="","",'STEP 2 EE Data'!AJ196)</f>
        <v/>
      </c>
      <c r="M196" s="497" t="str">
        <f>IF(J196="","",'STEP 3 EE Comp'!BJ201)</f>
        <v/>
      </c>
      <c r="N196" s="69" t="str">
        <f t="shared" si="7"/>
        <v/>
      </c>
      <c r="R196" s="84" t="str">
        <f>IF('STEP 2 EE Data'!L196="Yes",IF('STEP 2 EE Data'!B196="","",'STEP 2 EE Data'!B196),"")</f>
        <v/>
      </c>
      <c r="S196" s="84" t="str">
        <f>IF(R196="","",'STEP 2 EE Data'!A196)</f>
        <v/>
      </c>
      <c r="T196" s="84" t="str">
        <f>IF(S196="","",'STEP 2 EE Data'!AJ196)</f>
        <v/>
      </c>
      <c r="U196" s="84" t="str">
        <f>IF(T196="","",'STEP 3 EE Comp'!BJ201)</f>
        <v/>
      </c>
      <c r="V196" s="69" t="str">
        <f t="shared" si="8"/>
        <v/>
      </c>
    </row>
    <row r="197" spans="1:22" x14ac:dyDescent="0.3">
      <c r="A197" s="623" t="str">
        <f>IF('STEP 2 EE Data'!L197="Yes","",IF('STEP 2 EE Data'!B197="","",IF('STEP 2 EE Data'!J197="Yes","",IF('STEP 2 EE Data'!AI197=0,"",'STEP 2 EE Data'!B197))))</f>
        <v/>
      </c>
      <c r="B197" s="93" t="str">
        <f>IF(A197="","",'STEP 2 EE Data'!A197)</f>
        <v/>
      </c>
      <c r="C197" s="624" t="str">
        <f>IF(A197="","",'STEP 2 EE Data'!AJ197)</f>
        <v/>
      </c>
      <c r="D197" s="369" t="str">
        <f>IF(A197="","",'STEP 3 EE Comp'!BJ202)</f>
        <v/>
      </c>
      <c r="E197" s="82" t="str">
        <f>IF(A197="","",'STEP 2 EE Data'!AK197)</f>
        <v/>
      </c>
      <c r="F197" s="69" t="str">
        <f t="shared" si="6"/>
        <v/>
      </c>
      <c r="J197" s="497" t="str">
        <f>IF('STEP 2 EE Data'!AI197=0,"",IF('STEP 2 EE Data'!L197="Yes","",IF('STEP 2 EE Data'!J197="Yes",IF('STEP 2 EE Data'!B197="","",'STEP 2 EE Data'!B197),"")))</f>
        <v/>
      </c>
      <c r="K197" s="497" t="str">
        <f>IF(J197="","",'STEP 2 EE Data'!A197)</f>
        <v/>
      </c>
      <c r="L197" s="210" t="str">
        <f>IF(J197="","",'STEP 2 EE Data'!AJ197)</f>
        <v/>
      </c>
      <c r="M197" s="497" t="str">
        <f>IF(J197="","",'STEP 3 EE Comp'!BJ202)</f>
        <v/>
      </c>
      <c r="N197" s="69" t="str">
        <f t="shared" si="7"/>
        <v/>
      </c>
      <c r="R197" s="84" t="str">
        <f>IF('STEP 2 EE Data'!L197="Yes",IF('STEP 2 EE Data'!B197="","",'STEP 2 EE Data'!B197),"")</f>
        <v/>
      </c>
      <c r="S197" s="84" t="str">
        <f>IF(R197="","",'STEP 2 EE Data'!A197)</f>
        <v/>
      </c>
      <c r="T197" s="84" t="str">
        <f>IF(S197="","",'STEP 2 EE Data'!AJ197)</f>
        <v/>
      </c>
      <c r="U197" s="84" t="str">
        <f>IF(T197="","",'STEP 3 EE Comp'!BJ202)</f>
        <v/>
      </c>
      <c r="V197" s="69" t="str">
        <f t="shared" si="8"/>
        <v/>
      </c>
    </row>
    <row r="198" spans="1:22" x14ac:dyDescent="0.3">
      <c r="A198" s="623" t="str">
        <f>IF('STEP 2 EE Data'!L198="Yes","",IF('STEP 2 EE Data'!B198="","",IF('STEP 2 EE Data'!J198="Yes","",IF('STEP 2 EE Data'!AI198=0,"",'STEP 2 EE Data'!B198))))</f>
        <v/>
      </c>
      <c r="B198" s="93" t="str">
        <f>IF(A198="","",'STEP 2 EE Data'!A198)</f>
        <v/>
      </c>
      <c r="C198" s="624" t="str">
        <f>IF(A198="","",'STEP 2 EE Data'!AJ198)</f>
        <v/>
      </c>
      <c r="D198" s="369" t="str">
        <f>IF(A198="","",'STEP 3 EE Comp'!BJ203)</f>
        <v/>
      </c>
      <c r="E198" s="82" t="str">
        <f>IF(A198="","",'STEP 2 EE Data'!AK198)</f>
        <v/>
      </c>
      <c r="F198" s="69" t="str">
        <f t="shared" si="6"/>
        <v/>
      </c>
      <c r="J198" s="497" t="str">
        <f>IF('STEP 2 EE Data'!AI198=0,"",IF('STEP 2 EE Data'!L198="Yes","",IF('STEP 2 EE Data'!J198="Yes",IF('STEP 2 EE Data'!B198="","",'STEP 2 EE Data'!B198),"")))</f>
        <v/>
      </c>
      <c r="K198" s="497" t="str">
        <f>IF(J198="","",'STEP 2 EE Data'!A198)</f>
        <v/>
      </c>
      <c r="L198" s="210" t="str">
        <f>IF(J198="","",'STEP 2 EE Data'!AJ198)</f>
        <v/>
      </c>
      <c r="M198" s="497" t="str">
        <f>IF(J198="","",'STEP 3 EE Comp'!BJ203)</f>
        <v/>
      </c>
      <c r="N198" s="69" t="str">
        <f t="shared" si="7"/>
        <v/>
      </c>
      <c r="R198" s="84" t="str">
        <f>IF('STEP 2 EE Data'!L198="Yes",IF('STEP 2 EE Data'!B198="","",'STEP 2 EE Data'!B198),"")</f>
        <v/>
      </c>
      <c r="S198" s="84" t="str">
        <f>IF(R198="","",'STEP 2 EE Data'!A198)</f>
        <v/>
      </c>
      <c r="T198" s="84" t="str">
        <f>IF(S198="","",'STEP 2 EE Data'!AJ198)</f>
        <v/>
      </c>
      <c r="U198" s="84" t="str">
        <f>IF(T198="","",'STEP 3 EE Comp'!BJ203)</f>
        <v/>
      </c>
      <c r="V198" s="69" t="str">
        <f t="shared" si="8"/>
        <v/>
      </c>
    </row>
    <row r="199" spans="1:22" x14ac:dyDescent="0.3">
      <c r="A199" s="623" t="str">
        <f>IF('STEP 2 EE Data'!L199="Yes","",IF('STEP 2 EE Data'!B199="","",IF('STEP 2 EE Data'!J199="Yes","",IF('STEP 2 EE Data'!AI199=0,"",'STEP 2 EE Data'!B199))))</f>
        <v/>
      </c>
      <c r="B199" s="93" t="str">
        <f>IF(A199="","",'STEP 2 EE Data'!A199)</f>
        <v/>
      </c>
      <c r="C199" s="624" t="str">
        <f>IF(A199="","",'STEP 2 EE Data'!AJ199)</f>
        <v/>
      </c>
      <c r="D199" s="369" t="str">
        <f>IF(A199="","",'STEP 3 EE Comp'!BJ204)</f>
        <v/>
      </c>
      <c r="E199" s="82" t="str">
        <f>IF(A199="","",'STEP 2 EE Data'!AK199)</f>
        <v/>
      </c>
      <c r="F199" s="69" t="str">
        <f t="shared" si="6"/>
        <v/>
      </c>
      <c r="J199" s="497" t="str">
        <f>IF('STEP 2 EE Data'!AI199=0,"",IF('STEP 2 EE Data'!L199="Yes","",IF('STEP 2 EE Data'!J199="Yes",IF('STEP 2 EE Data'!B199="","",'STEP 2 EE Data'!B199),"")))</f>
        <v/>
      </c>
      <c r="K199" s="497" t="str">
        <f>IF(J199="","",'STEP 2 EE Data'!A199)</f>
        <v/>
      </c>
      <c r="L199" s="210" t="str">
        <f>IF(J199="","",'STEP 2 EE Data'!AJ199)</f>
        <v/>
      </c>
      <c r="M199" s="497" t="str">
        <f>IF(J199="","",'STEP 3 EE Comp'!BJ204)</f>
        <v/>
      </c>
      <c r="N199" s="69" t="str">
        <f t="shared" si="7"/>
        <v/>
      </c>
      <c r="R199" s="84" t="str">
        <f>IF('STEP 2 EE Data'!L199="Yes",IF('STEP 2 EE Data'!B199="","",'STEP 2 EE Data'!B199),"")</f>
        <v/>
      </c>
      <c r="S199" s="84" t="str">
        <f>IF(R199="","",'STEP 2 EE Data'!A199)</f>
        <v/>
      </c>
      <c r="T199" s="84" t="str">
        <f>IF(S199="","",'STEP 2 EE Data'!AJ199)</f>
        <v/>
      </c>
      <c r="U199" s="84" t="str">
        <f>IF(T199="","",'STEP 3 EE Comp'!BJ204)</f>
        <v/>
      </c>
      <c r="V199" s="69" t="str">
        <f t="shared" si="8"/>
        <v/>
      </c>
    </row>
    <row r="200" spans="1:22" x14ac:dyDescent="0.3">
      <c r="A200" s="623" t="str">
        <f>IF('STEP 2 EE Data'!L200="Yes","",IF('STEP 2 EE Data'!B200="","",IF('STEP 2 EE Data'!J200="Yes","",IF('STEP 2 EE Data'!AI200=0,"",'STEP 2 EE Data'!B200))))</f>
        <v/>
      </c>
      <c r="B200" s="93" t="str">
        <f>IF(A200="","",'STEP 2 EE Data'!A200)</f>
        <v/>
      </c>
      <c r="C200" s="624" t="str">
        <f>IF(A200="","",'STEP 2 EE Data'!AJ200)</f>
        <v/>
      </c>
      <c r="D200" s="369" t="str">
        <f>IF(A200="","",'STEP 3 EE Comp'!BJ205)</f>
        <v/>
      </c>
      <c r="E200" s="82" t="str">
        <f>IF(A200="","",'STEP 2 EE Data'!AK200)</f>
        <v/>
      </c>
      <c r="F200" s="69" t="str">
        <f t="shared" si="6"/>
        <v/>
      </c>
      <c r="J200" s="497" t="str">
        <f>IF('STEP 2 EE Data'!AI200=0,"",IF('STEP 2 EE Data'!L200="Yes","",IF('STEP 2 EE Data'!J200="Yes",IF('STEP 2 EE Data'!B200="","",'STEP 2 EE Data'!B200),"")))</f>
        <v/>
      </c>
      <c r="K200" s="497" t="str">
        <f>IF(J200="","",'STEP 2 EE Data'!A200)</f>
        <v/>
      </c>
      <c r="L200" s="210" t="str">
        <f>IF(J200="","",'STEP 2 EE Data'!AJ200)</f>
        <v/>
      </c>
      <c r="M200" s="497" t="str">
        <f>IF(J200="","",'STEP 3 EE Comp'!BJ205)</f>
        <v/>
      </c>
      <c r="N200" s="69" t="str">
        <f t="shared" si="7"/>
        <v/>
      </c>
      <c r="R200" s="84" t="str">
        <f>IF('STEP 2 EE Data'!L200="Yes",IF('STEP 2 EE Data'!B200="","",'STEP 2 EE Data'!B200),"")</f>
        <v/>
      </c>
      <c r="S200" s="84" t="str">
        <f>IF(R200="","",'STEP 2 EE Data'!A200)</f>
        <v/>
      </c>
      <c r="T200" s="84" t="str">
        <f>IF(S200="","",'STEP 2 EE Data'!AJ200)</f>
        <v/>
      </c>
      <c r="U200" s="84" t="str">
        <f>IF(T200="","",'STEP 3 EE Comp'!BJ205)</f>
        <v/>
      </c>
      <c r="V200" s="69" t="str">
        <f t="shared" si="8"/>
        <v/>
      </c>
    </row>
    <row r="201" spans="1:22" x14ac:dyDescent="0.3">
      <c r="A201" s="623" t="str">
        <f>IF('STEP 2 EE Data'!L201="Yes","",IF('STEP 2 EE Data'!B201="","",IF('STEP 2 EE Data'!J201="Yes","",IF('STEP 2 EE Data'!AI201=0,"",'STEP 2 EE Data'!B201))))</f>
        <v/>
      </c>
      <c r="B201" s="93" t="str">
        <f>IF(A201="","",'STEP 2 EE Data'!A201)</f>
        <v/>
      </c>
      <c r="C201" s="624" t="str">
        <f>IF(A201="","",'STEP 2 EE Data'!AJ201)</f>
        <v/>
      </c>
      <c r="D201" s="369" t="str">
        <f>IF(A201="","",'STEP 3 EE Comp'!BJ206)</f>
        <v/>
      </c>
      <c r="E201" s="82" t="str">
        <f>IF(A201="","",'STEP 2 EE Data'!AK201)</f>
        <v/>
      </c>
      <c r="F201" s="69" t="str">
        <f t="shared" si="6"/>
        <v/>
      </c>
      <c r="J201" s="497" t="str">
        <f>IF('STEP 2 EE Data'!AI201=0,"",IF('STEP 2 EE Data'!L201="Yes","",IF('STEP 2 EE Data'!J201="Yes",IF('STEP 2 EE Data'!B201="","",'STEP 2 EE Data'!B201),"")))</f>
        <v/>
      </c>
      <c r="K201" s="497" t="str">
        <f>IF(J201="","",'STEP 2 EE Data'!A201)</f>
        <v/>
      </c>
      <c r="L201" s="210" t="str">
        <f>IF(J201="","",'STEP 2 EE Data'!AJ201)</f>
        <v/>
      </c>
      <c r="M201" s="497" t="str">
        <f>IF(J201="","",'STEP 3 EE Comp'!BJ206)</f>
        <v/>
      </c>
      <c r="N201" s="69" t="str">
        <f t="shared" si="7"/>
        <v/>
      </c>
      <c r="R201" s="84" t="str">
        <f>IF('STEP 2 EE Data'!L201="Yes",IF('STEP 2 EE Data'!B201="","",'STEP 2 EE Data'!B201),"")</f>
        <v/>
      </c>
      <c r="S201" s="84" t="str">
        <f>IF(R201="","",'STEP 2 EE Data'!A201)</f>
        <v/>
      </c>
      <c r="T201" s="84" t="str">
        <f>IF(S201="","",'STEP 2 EE Data'!AJ201)</f>
        <v/>
      </c>
      <c r="U201" s="84" t="str">
        <f>IF(T201="","",'STEP 3 EE Comp'!BJ206)</f>
        <v/>
      </c>
      <c r="V201" s="69" t="str">
        <f t="shared" si="8"/>
        <v/>
      </c>
    </row>
    <row r="202" spans="1:22" x14ac:dyDescent="0.3">
      <c r="A202" s="623" t="str">
        <f>IF('STEP 2 EE Data'!L202="Yes","",IF('STEP 2 EE Data'!B202="","",IF('STEP 2 EE Data'!J202="Yes","",IF('STEP 2 EE Data'!AI202=0,"",'STEP 2 EE Data'!B202))))</f>
        <v/>
      </c>
      <c r="B202" s="93" t="str">
        <f>IF(A202="","",'STEP 2 EE Data'!A202)</f>
        <v/>
      </c>
      <c r="C202" s="624" t="str">
        <f>IF(A202="","",'STEP 2 EE Data'!AJ202)</f>
        <v/>
      </c>
      <c r="D202" s="369" t="str">
        <f>IF(A202="","",'STEP 3 EE Comp'!BJ207)</f>
        <v/>
      </c>
      <c r="E202" s="82" t="str">
        <f>IF(A202="","",'STEP 2 EE Data'!AK202)</f>
        <v/>
      </c>
      <c r="F202" s="69" t="str">
        <f t="shared" si="6"/>
        <v/>
      </c>
      <c r="J202" s="497" t="str">
        <f>IF('STEP 2 EE Data'!AI202=0,"",IF('STEP 2 EE Data'!L202="Yes","",IF('STEP 2 EE Data'!J202="Yes",IF('STEP 2 EE Data'!B202="","",'STEP 2 EE Data'!B202),"")))</f>
        <v/>
      </c>
      <c r="K202" s="497" t="str">
        <f>IF(J202="","",'STEP 2 EE Data'!A202)</f>
        <v/>
      </c>
      <c r="L202" s="210" t="str">
        <f>IF(J202="","",'STEP 2 EE Data'!AJ202)</f>
        <v/>
      </c>
      <c r="M202" s="497" t="str">
        <f>IF(J202="","",'STEP 3 EE Comp'!BJ207)</f>
        <v/>
      </c>
      <c r="N202" s="69" t="str">
        <f t="shared" si="7"/>
        <v/>
      </c>
      <c r="R202" s="84" t="str">
        <f>IF('STEP 2 EE Data'!L202="Yes",IF('STEP 2 EE Data'!B202="","",'STEP 2 EE Data'!B202),"")</f>
        <v/>
      </c>
      <c r="S202" s="84" t="str">
        <f>IF(R202="","",'STEP 2 EE Data'!A202)</f>
        <v/>
      </c>
      <c r="T202" s="84" t="str">
        <f>IF(S202="","",'STEP 2 EE Data'!AJ202)</f>
        <v/>
      </c>
      <c r="U202" s="84" t="str">
        <f>IF(T202="","",'STEP 3 EE Comp'!BJ207)</f>
        <v/>
      </c>
      <c r="V202" s="69" t="str">
        <f t="shared" si="8"/>
        <v/>
      </c>
    </row>
    <row r="203" spans="1:22" x14ac:dyDescent="0.3">
      <c r="A203" s="623" t="str">
        <f>IF('STEP 2 EE Data'!L203="Yes","",IF('STEP 2 EE Data'!B203="","",IF('STEP 2 EE Data'!J203="Yes","",IF('STEP 2 EE Data'!AI203=0,"",'STEP 2 EE Data'!B203))))</f>
        <v/>
      </c>
      <c r="B203" s="93" t="str">
        <f>IF(A203="","",'STEP 2 EE Data'!A203)</f>
        <v/>
      </c>
      <c r="C203" s="624" t="str">
        <f>IF(A203="","",'STEP 2 EE Data'!AJ203)</f>
        <v/>
      </c>
      <c r="D203" s="369" t="str">
        <f>IF(A203="","",'STEP 3 EE Comp'!BJ208)</f>
        <v/>
      </c>
      <c r="E203" s="82" t="str">
        <f>IF(A203="","",'STEP 2 EE Data'!AK203)</f>
        <v/>
      </c>
      <c r="F203" s="69" t="str">
        <f t="shared" si="6"/>
        <v/>
      </c>
      <c r="J203" s="497" t="str">
        <f>IF('STEP 2 EE Data'!AI203=0,"",IF('STEP 2 EE Data'!L203="Yes","",IF('STEP 2 EE Data'!J203="Yes",IF('STEP 2 EE Data'!B203="","",'STEP 2 EE Data'!B203),"")))</f>
        <v/>
      </c>
      <c r="K203" s="497" t="str">
        <f>IF(J203="","",'STEP 2 EE Data'!A203)</f>
        <v/>
      </c>
      <c r="L203" s="210" t="str">
        <f>IF(J203="","",'STEP 2 EE Data'!AJ203)</f>
        <v/>
      </c>
      <c r="M203" s="497" t="str">
        <f>IF(J203="","",'STEP 3 EE Comp'!BJ208)</f>
        <v/>
      </c>
      <c r="N203" s="69" t="str">
        <f t="shared" si="7"/>
        <v/>
      </c>
      <c r="R203" s="84" t="str">
        <f>IF('STEP 2 EE Data'!L203="Yes",IF('STEP 2 EE Data'!B203="","",'STEP 2 EE Data'!B203),"")</f>
        <v/>
      </c>
      <c r="S203" s="84" t="str">
        <f>IF(R203="","",'STEP 2 EE Data'!A203)</f>
        <v/>
      </c>
      <c r="T203" s="84" t="str">
        <f>IF(S203="","",'STEP 2 EE Data'!AJ203)</f>
        <v/>
      </c>
      <c r="U203" s="84" t="str">
        <f>IF(T203="","",'STEP 3 EE Comp'!BJ208)</f>
        <v/>
      </c>
      <c r="V203" s="69" t="str">
        <f t="shared" si="8"/>
        <v/>
      </c>
    </row>
    <row r="204" spans="1:22" x14ac:dyDescent="0.3">
      <c r="A204" s="623" t="str">
        <f>IF('STEP 2 EE Data'!L204="Yes","",IF('STEP 2 EE Data'!B204="","",IF('STEP 2 EE Data'!J204="Yes","",IF('STEP 2 EE Data'!AI204=0,"",'STEP 2 EE Data'!B204))))</f>
        <v/>
      </c>
      <c r="B204" s="93" t="str">
        <f>IF(A204="","",'STEP 2 EE Data'!A204)</f>
        <v/>
      </c>
      <c r="C204" s="624" t="str">
        <f>IF(A204="","",'STEP 2 EE Data'!AJ204)</f>
        <v/>
      </c>
      <c r="D204" s="369" t="str">
        <f>IF(A204="","",'STEP 3 EE Comp'!BJ209)</f>
        <v/>
      </c>
      <c r="E204" s="82" t="str">
        <f>IF(A204="","",'STEP 2 EE Data'!AK204)</f>
        <v/>
      </c>
      <c r="F204" s="69" t="str">
        <f t="shared" si="6"/>
        <v/>
      </c>
      <c r="J204" s="497" t="str">
        <f>IF('STEP 2 EE Data'!AI204=0,"",IF('STEP 2 EE Data'!L204="Yes","",IF('STEP 2 EE Data'!J204="Yes",IF('STEP 2 EE Data'!B204="","",'STEP 2 EE Data'!B204),"")))</f>
        <v/>
      </c>
      <c r="K204" s="497" t="str">
        <f>IF(J204="","",'STEP 2 EE Data'!A204)</f>
        <v/>
      </c>
      <c r="L204" s="210" t="str">
        <f>IF(J204="","",'STEP 2 EE Data'!AJ204)</f>
        <v/>
      </c>
      <c r="M204" s="497" t="str">
        <f>IF(J204="","",'STEP 3 EE Comp'!BJ209)</f>
        <v/>
      </c>
      <c r="N204" s="69" t="str">
        <f t="shared" si="7"/>
        <v/>
      </c>
      <c r="R204" s="84" t="str">
        <f>IF('STEP 2 EE Data'!L204="Yes",IF('STEP 2 EE Data'!B204="","",'STEP 2 EE Data'!B204),"")</f>
        <v/>
      </c>
      <c r="S204" s="84" t="str">
        <f>IF(R204="","",'STEP 2 EE Data'!A204)</f>
        <v/>
      </c>
      <c r="T204" s="84" t="str">
        <f>IF(S204="","",'STEP 2 EE Data'!AJ204)</f>
        <v/>
      </c>
      <c r="U204" s="84" t="str">
        <f>IF(T204="","",'STEP 3 EE Comp'!BJ209)</f>
        <v/>
      </c>
      <c r="V204" s="69" t="str">
        <f t="shared" si="8"/>
        <v/>
      </c>
    </row>
    <row r="205" spans="1:22" x14ac:dyDescent="0.3">
      <c r="A205" s="623" t="str">
        <f>IF('STEP 2 EE Data'!L205="Yes","",IF('STEP 2 EE Data'!B205="","",IF('STEP 2 EE Data'!J205="Yes","",IF('STEP 2 EE Data'!AI205=0,"",'STEP 2 EE Data'!B205))))</f>
        <v/>
      </c>
      <c r="B205" s="93" t="str">
        <f>IF(A205="","",'STEP 2 EE Data'!A205)</f>
        <v/>
      </c>
      <c r="C205" s="624" t="str">
        <f>IF(A205="","",'STEP 2 EE Data'!AJ205)</f>
        <v/>
      </c>
      <c r="D205" s="369" t="str">
        <f>IF(A205="","",'STEP 3 EE Comp'!BJ210)</f>
        <v/>
      </c>
      <c r="E205" s="82" t="str">
        <f>IF(A205="","",'STEP 2 EE Data'!AK205)</f>
        <v/>
      </c>
      <c r="F205" s="69" t="str">
        <f t="shared" si="6"/>
        <v/>
      </c>
      <c r="J205" s="497" t="str">
        <f>IF('STEP 2 EE Data'!AI205=0,"",IF('STEP 2 EE Data'!L205="Yes","",IF('STEP 2 EE Data'!J205="Yes",IF('STEP 2 EE Data'!B205="","",'STEP 2 EE Data'!B205),"")))</f>
        <v/>
      </c>
      <c r="K205" s="497" t="str">
        <f>IF(J205="","",'STEP 2 EE Data'!A205)</f>
        <v/>
      </c>
      <c r="L205" s="210" t="str">
        <f>IF(J205="","",'STEP 2 EE Data'!AJ205)</f>
        <v/>
      </c>
      <c r="M205" s="497" t="str">
        <f>IF(J205="","",'STEP 3 EE Comp'!BJ210)</f>
        <v/>
      </c>
      <c r="N205" s="69" t="str">
        <f t="shared" si="7"/>
        <v/>
      </c>
      <c r="R205" s="84" t="str">
        <f>IF('STEP 2 EE Data'!L205="Yes",IF('STEP 2 EE Data'!B205="","",'STEP 2 EE Data'!B205),"")</f>
        <v/>
      </c>
      <c r="S205" s="84" t="str">
        <f>IF(R205="","",'STEP 2 EE Data'!A205)</f>
        <v/>
      </c>
      <c r="T205" s="84" t="str">
        <f>IF(S205="","",'STEP 2 EE Data'!AJ205)</f>
        <v/>
      </c>
      <c r="U205" s="84" t="str">
        <f>IF(T205="","",'STEP 3 EE Comp'!BJ210)</f>
        <v/>
      </c>
      <c r="V205" s="69" t="str">
        <f t="shared" si="8"/>
        <v/>
      </c>
    </row>
    <row r="206" spans="1:22" x14ac:dyDescent="0.3">
      <c r="A206" s="623" t="str">
        <f>IF('STEP 2 EE Data'!L206="Yes","",IF('STEP 2 EE Data'!B206="","",IF('STEP 2 EE Data'!J206="Yes","",IF('STEP 2 EE Data'!AI206=0,"",'STEP 2 EE Data'!B206))))</f>
        <v/>
      </c>
      <c r="B206" s="93" t="str">
        <f>IF(A206="","",'STEP 2 EE Data'!A206)</f>
        <v/>
      </c>
      <c r="C206" s="624" t="str">
        <f>IF(A206="","",'STEP 2 EE Data'!AJ206)</f>
        <v/>
      </c>
      <c r="D206" s="369" t="str">
        <f>IF(A206="","",'STEP 3 EE Comp'!BJ211)</f>
        <v/>
      </c>
      <c r="E206" s="82" t="str">
        <f>IF(A206="","",'STEP 2 EE Data'!AK206)</f>
        <v/>
      </c>
      <c r="F206" s="69" t="str">
        <f t="shared" si="6"/>
        <v/>
      </c>
      <c r="J206" s="497" t="str">
        <f>IF('STEP 2 EE Data'!AI206=0,"",IF('STEP 2 EE Data'!L206="Yes","",IF('STEP 2 EE Data'!J206="Yes",IF('STEP 2 EE Data'!B206="","",'STEP 2 EE Data'!B206),"")))</f>
        <v/>
      </c>
      <c r="K206" s="497" t="str">
        <f>IF(J206="","",'STEP 2 EE Data'!A206)</f>
        <v/>
      </c>
      <c r="L206" s="210" t="str">
        <f>IF(J206="","",'STEP 2 EE Data'!AJ206)</f>
        <v/>
      </c>
      <c r="M206" s="497" t="str">
        <f>IF(J206="","",'STEP 3 EE Comp'!BJ211)</f>
        <v/>
      </c>
      <c r="N206" s="69" t="str">
        <f t="shared" si="7"/>
        <v/>
      </c>
      <c r="R206" s="84" t="str">
        <f>IF('STEP 2 EE Data'!L206="Yes",IF('STEP 2 EE Data'!B206="","",'STEP 2 EE Data'!B206),"")</f>
        <v/>
      </c>
      <c r="S206" s="84" t="str">
        <f>IF(R206="","",'STEP 2 EE Data'!A206)</f>
        <v/>
      </c>
      <c r="T206" s="84" t="str">
        <f>IF(S206="","",'STEP 2 EE Data'!AJ206)</f>
        <v/>
      </c>
      <c r="U206" s="84" t="str">
        <f>IF(T206="","",'STEP 3 EE Comp'!BJ211)</f>
        <v/>
      </c>
      <c r="V206" s="69" t="str">
        <f t="shared" si="8"/>
        <v/>
      </c>
    </row>
    <row r="207" spans="1:22" x14ac:dyDescent="0.3">
      <c r="A207" s="623" t="str">
        <f>IF('STEP 2 EE Data'!L207="Yes","",IF('STEP 2 EE Data'!B207="","",IF('STEP 2 EE Data'!J207="Yes","",IF('STEP 2 EE Data'!AI207=0,"",'STEP 2 EE Data'!B207))))</f>
        <v/>
      </c>
      <c r="B207" s="93" t="str">
        <f>IF(A207="","",'STEP 2 EE Data'!A207)</f>
        <v/>
      </c>
      <c r="C207" s="624" t="str">
        <f>IF(A207="","",'STEP 2 EE Data'!AJ207)</f>
        <v/>
      </c>
      <c r="D207" s="369" t="str">
        <f>IF(A207="","",'STEP 3 EE Comp'!BJ212)</f>
        <v/>
      </c>
      <c r="E207" s="82" t="str">
        <f>IF(A207="","",'STEP 2 EE Data'!AK207)</f>
        <v/>
      </c>
      <c r="F207" s="69" t="str">
        <f t="shared" si="6"/>
        <v/>
      </c>
      <c r="J207" s="497" t="str">
        <f>IF('STEP 2 EE Data'!AI207=0,"",IF('STEP 2 EE Data'!L207="Yes","",IF('STEP 2 EE Data'!J207="Yes",IF('STEP 2 EE Data'!B207="","",'STEP 2 EE Data'!B207),"")))</f>
        <v/>
      </c>
      <c r="K207" s="497" t="str">
        <f>IF(J207="","",'STEP 2 EE Data'!A207)</f>
        <v/>
      </c>
      <c r="L207" s="210" t="str">
        <f>IF(J207="","",'STEP 2 EE Data'!AJ207)</f>
        <v/>
      </c>
      <c r="M207" s="497" t="str">
        <f>IF(J207="","",'STEP 3 EE Comp'!BJ212)</f>
        <v/>
      </c>
      <c r="N207" s="69" t="str">
        <f t="shared" si="7"/>
        <v/>
      </c>
      <c r="R207" s="84" t="str">
        <f>IF('STEP 2 EE Data'!L207="Yes",IF('STEP 2 EE Data'!B207="","",'STEP 2 EE Data'!B207),"")</f>
        <v/>
      </c>
      <c r="S207" s="84" t="str">
        <f>IF(R207="","",'STEP 2 EE Data'!A207)</f>
        <v/>
      </c>
      <c r="T207" s="84" t="str">
        <f>IF(S207="","",'STEP 2 EE Data'!AJ207)</f>
        <v/>
      </c>
      <c r="U207" s="84" t="str">
        <f>IF(T207="","",'STEP 3 EE Comp'!BJ212)</f>
        <v/>
      </c>
      <c r="V207" s="69" t="str">
        <f t="shared" si="8"/>
        <v/>
      </c>
    </row>
    <row r="208" spans="1:22" x14ac:dyDescent="0.3">
      <c r="A208" s="623" t="str">
        <f>IF('STEP 2 EE Data'!L208="Yes","",IF('STEP 2 EE Data'!B208="","",IF('STEP 2 EE Data'!J208="Yes","",IF('STEP 2 EE Data'!AI208=0,"",'STEP 2 EE Data'!B208))))</f>
        <v/>
      </c>
      <c r="B208" s="93" t="str">
        <f>IF(A208="","",'STEP 2 EE Data'!A208)</f>
        <v/>
      </c>
      <c r="C208" s="624" t="str">
        <f>IF(A208="","",'STEP 2 EE Data'!AJ208)</f>
        <v/>
      </c>
      <c r="D208" s="369" t="str">
        <f>IF(A208="","",'STEP 3 EE Comp'!BJ213)</f>
        <v/>
      </c>
      <c r="E208" s="82" t="str">
        <f>IF(A208="","",'STEP 2 EE Data'!AK208)</f>
        <v/>
      </c>
      <c r="F208" s="69" t="str">
        <f t="shared" si="6"/>
        <v/>
      </c>
      <c r="J208" s="497" t="str">
        <f>IF('STEP 2 EE Data'!AI208=0,"",IF('STEP 2 EE Data'!L208="Yes","",IF('STEP 2 EE Data'!J208="Yes",IF('STEP 2 EE Data'!B208="","",'STEP 2 EE Data'!B208),"")))</f>
        <v/>
      </c>
      <c r="K208" s="497" t="str">
        <f>IF(J208="","",'STEP 2 EE Data'!A208)</f>
        <v/>
      </c>
      <c r="L208" s="210" t="str">
        <f>IF(J208="","",'STEP 2 EE Data'!AJ208)</f>
        <v/>
      </c>
      <c r="M208" s="497" t="str">
        <f>IF(J208="","",'STEP 3 EE Comp'!BJ213)</f>
        <v/>
      </c>
      <c r="N208" s="69" t="str">
        <f t="shared" si="7"/>
        <v/>
      </c>
      <c r="R208" s="84" t="str">
        <f>IF('STEP 2 EE Data'!L208="Yes",IF('STEP 2 EE Data'!B208="","",'STEP 2 EE Data'!B208),"")</f>
        <v/>
      </c>
      <c r="S208" s="84" t="str">
        <f>IF(R208="","",'STEP 2 EE Data'!A208)</f>
        <v/>
      </c>
      <c r="T208" s="84" t="str">
        <f>IF(S208="","",'STEP 2 EE Data'!AJ208)</f>
        <v/>
      </c>
      <c r="U208" s="84" t="str">
        <f>IF(T208="","",'STEP 3 EE Comp'!BJ213)</f>
        <v/>
      </c>
      <c r="V208" s="69" t="str">
        <f t="shared" si="8"/>
        <v/>
      </c>
    </row>
    <row r="209" spans="1:22" x14ac:dyDescent="0.3">
      <c r="A209" s="623" t="str">
        <f>IF('STEP 2 EE Data'!L209="Yes","",IF('STEP 2 EE Data'!B209="","",IF('STEP 2 EE Data'!J209="Yes","",IF('STEP 2 EE Data'!AI209=0,"",'STEP 2 EE Data'!B209))))</f>
        <v/>
      </c>
      <c r="B209" s="93" t="str">
        <f>IF(A209="","",'STEP 2 EE Data'!A209)</f>
        <v/>
      </c>
      <c r="C209" s="624" t="str">
        <f>IF(A209="","",'STEP 2 EE Data'!AJ209)</f>
        <v/>
      </c>
      <c r="D209" s="369" t="str">
        <f>IF(A209="","",'STEP 3 EE Comp'!BJ214)</f>
        <v/>
      </c>
      <c r="E209" s="82" t="str">
        <f>IF(A209="","",'STEP 2 EE Data'!AK209)</f>
        <v/>
      </c>
      <c r="F209" s="69" t="str">
        <f t="shared" si="6"/>
        <v/>
      </c>
      <c r="J209" s="497" t="str">
        <f>IF('STEP 2 EE Data'!AI209=0,"",IF('STEP 2 EE Data'!L209="Yes","",IF('STEP 2 EE Data'!J209="Yes",IF('STEP 2 EE Data'!B209="","",'STEP 2 EE Data'!B209),"")))</f>
        <v/>
      </c>
      <c r="K209" s="497" t="str">
        <f>IF(J209="","",'STEP 2 EE Data'!A209)</f>
        <v/>
      </c>
      <c r="L209" s="210" t="str">
        <f>IF(J209="","",'STEP 2 EE Data'!AJ209)</f>
        <v/>
      </c>
      <c r="M209" s="497" t="str">
        <f>IF(J209="","",'STEP 3 EE Comp'!BJ214)</f>
        <v/>
      </c>
      <c r="N209" s="69" t="str">
        <f t="shared" si="7"/>
        <v/>
      </c>
      <c r="R209" s="84" t="str">
        <f>IF('STEP 2 EE Data'!L209="Yes",IF('STEP 2 EE Data'!B209="","",'STEP 2 EE Data'!B209),"")</f>
        <v/>
      </c>
      <c r="S209" s="84" t="str">
        <f>IF(R209="","",'STEP 2 EE Data'!A209)</f>
        <v/>
      </c>
      <c r="T209" s="84" t="str">
        <f>IF(S209="","",'STEP 2 EE Data'!AJ209)</f>
        <v/>
      </c>
      <c r="U209" s="84" t="str">
        <f>IF(T209="","",'STEP 3 EE Comp'!BJ214)</f>
        <v/>
      </c>
      <c r="V209" s="69" t="str">
        <f t="shared" si="8"/>
        <v/>
      </c>
    </row>
    <row r="210" spans="1:22" x14ac:dyDescent="0.3">
      <c r="A210" s="623" t="str">
        <f>IF('STEP 2 EE Data'!L210="Yes","",IF('STEP 2 EE Data'!B210="","",IF('STEP 2 EE Data'!J210="Yes","",IF('STEP 2 EE Data'!AI210=0,"",'STEP 2 EE Data'!B210))))</f>
        <v/>
      </c>
      <c r="B210" s="93" t="str">
        <f>IF(A210="","",'STEP 2 EE Data'!A210)</f>
        <v/>
      </c>
      <c r="C210" s="624" t="str">
        <f>IF(A210="","",'STEP 2 EE Data'!AJ210)</f>
        <v/>
      </c>
      <c r="D210" s="369" t="str">
        <f>IF(A210="","",'STEP 3 EE Comp'!BJ215)</f>
        <v/>
      </c>
      <c r="E210" s="82" t="str">
        <f>IF(A210="","",'STEP 2 EE Data'!AK210)</f>
        <v/>
      </c>
      <c r="F210" s="69" t="str">
        <f t="shared" si="6"/>
        <v/>
      </c>
      <c r="J210" s="497" t="str">
        <f>IF('STEP 2 EE Data'!AI210=0,"",IF('STEP 2 EE Data'!L210="Yes","",IF('STEP 2 EE Data'!J210="Yes",IF('STEP 2 EE Data'!B210="","",'STEP 2 EE Data'!B210),"")))</f>
        <v/>
      </c>
      <c r="K210" s="497" t="str">
        <f>IF(J210="","",'STEP 2 EE Data'!A210)</f>
        <v/>
      </c>
      <c r="L210" s="210" t="str">
        <f>IF(J210="","",'STEP 2 EE Data'!AJ210)</f>
        <v/>
      </c>
      <c r="M210" s="497" t="str">
        <f>IF(J210="","",'STEP 3 EE Comp'!BJ215)</f>
        <v/>
      </c>
      <c r="N210" s="69" t="str">
        <f t="shared" si="7"/>
        <v/>
      </c>
      <c r="R210" s="84" t="str">
        <f>IF('STEP 2 EE Data'!L210="Yes",IF('STEP 2 EE Data'!B210="","",'STEP 2 EE Data'!B210),"")</f>
        <v/>
      </c>
      <c r="S210" s="84" t="str">
        <f>IF(R210="","",'STEP 2 EE Data'!A210)</f>
        <v/>
      </c>
      <c r="T210" s="84" t="str">
        <f>IF(S210="","",'STEP 2 EE Data'!AJ210)</f>
        <v/>
      </c>
      <c r="U210" s="84" t="str">
        <f>IF(T210="","",'STEP 3 EE Comp'!BJ215)</f>
        <v/>
      </c>
      <c r="V210" s="69" t="str">
        <f t="shared" si="8"/>
        <v/>
      </c>
    </row>
    <row r="211" spans="1:22" x14ac:dyDescent="0.3">
      <c r="A211" s="623" t="str">
        <f>IF('STEP 2 EE Data'!L211="Yes","",IF('STEP 2 EE Data'!B211="","",IF('STEP 2 EE Data'!J211="Yes","",IF('STEP 2 EE Data'!AI211=0,"",'STEP 2 EE Data'!B211))))</f>
        <v/>
      </c>
      <c r="B211" s="93" t="str">
        <f>IF(A211="","",'STEP 2 EE Data'!A211)</f>
        <v/>
      </c>
      <c r="C211" s="624" t="str">
        <f>IF(A211="","",'STEP 2 EE Data'!AJ211)</f>
        <v/>
      </c>
      <c r="D211" s="369" t="str">
        <f>IF(A211="","",'STEP 3 EE Comp'!BJ216)</f>
        <v/>
      </c>
      <c r="E211" s="82" t="str">
        <f>IF(A211="","",'STEP 2 EE Data'!AK211)</f>
        <v/>
      </c>
      <c r="F211" s="69" t="str">
        <f t="shared" si="6"/>
        <v/>
      </c>
      <c r="J211" s="497" t="str">
        <f>IF('STEP 2 EE Data'!AI211=0,"",IF('STEP 2 EE Data'!L211="Yes","",IF('STEP 2 EE Data'!J211="Yes",IF('STEP 2 EE Data'!B211="","",'STEP 2 EE Data'!B211),"")))</f>
        <v/>
      </c>
      <c r="K211" s="497" t="str">
        <f>IF(J211="","",'STEP 2 EE Data'!A211)</f>
        <v/>
      </c>
      <c r="L211" s="210" t="str">
        <f>IF(J211="","",'STEP 2 EE Data'!AJ211)</f>
        <v/>
      </c>
      <c r="M211" s="497" t="str">
        <f>IF(J211="","",'STEP 3 EE Comp'!BJ216)</f>
        <v/>
      </c>
      <c r="N211" s="69" t="str">
        <f t="shared" si="7"/>
        <v/>
      </c>
      <c r="R211" s="84" t="str">
        <f>IF('STEP 2 EE Data'!L211="Yes",IF('STEP 2 EE Data'!B211="","",'STEP 2 EE Data'!B211),"")</f>
        <v/>
      </c>
      <c r="S211" s="84" t="str">
        <f>IF(R211="","",'STEP 2 EE Data'!A211)</f>
        <v/>
      </c>
      <c r="T211" s="84" t="str">
        <f>IF(S211="","",'STEP 2 EE Data'!AJ211)</f>
        <v/>
      </c>
      <c r="U211" s="84" t="str">
        <f>IF(T211="","",'STEP 3 EE Comp'!BJ216)</f>
        <v/>
      </c>
      <c r="V211" s="69" t="str">
        <f t="shared" si="8"/>
        <v/>
      </c>
    </row>
    <row r="212" spans="1:22" x14ac:dyDescent="0.3">
      <c r="A212" s="623" t="str">
        <f>IF('STEP 2 EE Data'!L212="Yes","",IF('STEP 2 EE Data'!B212="","",IF('STEP 2 EE Data'!J212="Yes","",IF('STEP 2 EE Data'!AI212=0,"",'STEP 2 EE Data'!B212))))</f>
        <v/>
      </c>
      <c r="B212" s="93" t="str">
        <f>IF(A212="","",'STEP 2 EE Data'!A212)</f>
        <v/>
      </c>
      <c r="C212" s="624" t="str">
        <f>IF(A212="","",'STEP 2 EE Data'!AJ212)</f>
        <v/>
      </c>
      <c r="D212" s="369" t="str">
        <f>IF(A212="","",'STEP 3 EE Comp'!BJ217)</f>
        <v/>
      </c>
      <c r="E212" s="82" t="str">
        <f>IF(A212="","",'STEP 2 EE Data'!AK212)</f>
        <v/>
      </c>
      <c r="F212" s="69" t="str">
        <f t="shared" si="6"/>
        <v/>
      </c>
      <c r="J212" s="497" t="str">
        <f>IF('STEP 2 EE Data'!AI212=0,"",IF('STEP 2 EE Data'!L212="Yes","",IF('STEP 2 EE Data'!J212="Yes",IF('STEP 2 EE Data'!B212="","",'STEP 2 EE Data'!B212),"")))</f>
        <v/>
      </c>
      <c r="K212" s="497" t="str">
        <f>IF(J212="","",'STEP 2 EE Data'!A212)</f>
        <v/>
      </c>
      <c r="L212" s="210" t="str">
        <f>IF(J212="","",'STEP 2 EE Data'!AJ212)</f>
        <v/>
      </c>
      <c r="M212" s="497" t="str">
        <f>IF(J212="","",'STEP 3 EE Comp'!BJ217)</f>
        <v/>
      </c>
      <c r="N212" s="69" t="str">
        <f t="shared" si="7"/>
        <v/>
      </c>
      <c r="R212" s="84" t="str">
        <f>IF('STEP 2 EE Data'!L212="Yes",IF('STEP 2 EE Data'!B212="","",'STEP 2 EE Data'!B212),"")</f>
        <v/>
      </c>
      <c r="S212" s="84" t="str">
        <f>IF(R212="","",'STEP 2 EE Data'!A212)</f>
        <v/>
      </c>
      <c r="T212" s="84" t="str">
        <f>IF(S212="","",'STEP 2 EE Data'!AJ212)</f>
        <v/>
      </c>
      <c r="U212" s="84" t="str">
        <f>IF(T212="","",'STEP 3 EE Comp'!BJ217)</f>
        <v/>
      </c>
      <c r="V212" s="69" t="str">
        <f t="shared" si="8"/>
        <v/>
      </c>
    </row>
    <row r="213" spans="1:22" x14ac:dyDescent="0.3">
      <c r="A213" s="623" t="str">
        <f>IF('STEP 2 EE Data'!L213="Yes","",IF('STEP 2 EE Data'!B213="","",IF('STEP 2 EE Data'!J213="Yes","",IF('STEP 2 EE Data'!AI213=0,"",'STEP 2 EE Data'!B213))))</f>
        <v/>
      </c>
      <c r="B213" s="93" t="str">
        <f>IF(A213="","",'STEP 2 EE Data'!A213)</f>
        <v/>
      </c>
      <c r="C213" s="624" t="str">
        <f>IF(A213="","",'STEP 2 EE Data'!AJ213)</f>
        <v/>
      </c>
      <c r="D213" s="369" t="str">
        <f>IF(A213="","",'STEP 3 EE Comp'!BJ218)</f>
        <v/>
      </c>
      <c r="E213" s="82" t="str">
        <f>IF(A213="","",'STEP 2 EE Data'!AK213)</f>
        <v/>
      </c>
      <c r="F213" s="69" t="str">
        <f t="shared" si="6"/>
        <v/>
      </c>
      <c r="J213" s="497" t="str">
        <f>IF('STEP 2 EE Data'!AI213=0,"",IF('STEP 2 EE Data'!L213="Yes","",IF('STEP 2 EE Data'!J213="Yes",IF('STEP 2 EE Data'!B213="","",'STEP 2 EE Data'!B213),"")))</f>
        <v/>
      </c>
      <c r="K213" s="497" t="str">
        <f>IF(J213="","",'STEP 2 EE Data'!A213)</f>
        <v/>
      </c>
      <c r="L213" s="210" t="str">
        <f>IF(J213="","",'STEP 2 EE Data'!AJ213)</f>
        <v/>
      </c>
      <c r="M213" s="497" t="str">
        <f>IF(J213="","",'STEP 3 EE Comp'!BJ218)</f>
        <v/>
      </c>
      <c r="N213" s="69" t="str">
        <f t="shared" si="7"/>
        <v/>
      </c>
      <c r="R213" s="84" t="str">
        <f>IF('STEP 2 EE Data'!L213="Yes",IF('STEP 2 EE Data'!B213="","",'STEP 2 EE Data'!B213),"")</f>
        <v/>
      </c>
      <c r="S213" s="84" t="str">
        <f>IF(R213="","",'STEP 2 EE Data'!A213)</f>
        <v/>
      </c>
      <c r="T213" s="84" t="str">
        <f>IF(S213="","",'STEP 2 EE Data'!AJ213)</f>
        <v/>
      </c>
      <c r="U213" s="84" t="str">
        <f>IF(T213="","",'STEP 3 EE Comp'!BJ218)</f>
        <v/>
      </c>
      <c r="V213" s="69" t="str">
        <f t="shared" si="8"/>
        <v/>
      </c>
    </row>
    <row r="214" spans="1:22" x14ac:dyDescent="0.3">
      <c r="A214" s="623" t="str">
        <f>IF('STEP 2 EE Data'!L214="Yes","",IF('STEP 2 EE Data'!B214="","",IF('STEP 2 EE Data'!J214="Yes","",IF('STEP 2 EE Data'!AI214=0,"",'STEP 2 EE Data'!B214))))</f>
        <v/>
      </c>
      <c r="B214" s="93" t="str">
        <f>IF(A214="","",'STEP 2 EE Data'!A214)</f>
        <v/>
      </c>
      <c r="C214" s="624" t="str">
        <f>IF(A214="","",'STEP 2 EE Data'!AJ214)</f>
        <v/>
      </c>
      <c r="D214" s="369" t="str">
        <f>IF(A214="","",'STEP 3 EE Comp'!BJ219)</f>
        <v/>
      </c>
      <c r="E214" s="82" t="str">
        <f>IF(A214="","",'STEP 2 EE Data'!AK214)</f>
        <v/>
      </c>
      <c r="F214" s="69" t="str">
        <f t="shared" si="6"/>
        <v/>
      </c>
      <c r="J214" s="497" t="str">
        <f>IF('STEP 2 EE Data'!AI214=0,"",IF('STEP 2 EE Data'!L214="Yes","",IF('STEP 2 EE Data'!J214="Yes",IF('STEP 2 EE Data'!B214="","",'STEP 2 EE Data'!B214),"")))</f>
        <v/>
      </c>
      <c r="K214" s="497" t="str">
        <f>IF(J214="","",'STEP 2 EE Data'!A214)</f>
        <v/>
      </c>
      <c r="L214" s="210" t="str">
        <f>IF(J214="","",'STEP 2 EE Data'!AJ214)</f>
        <v/>
      </c>
      <c r="M214" s="497" t="str">
        <f>IF(J214="","",'STEP 3 EE Comp'!BJ219)</f>
        <v/>
      </c>
      <c r="N214" s="69" t="str">
        <f t="shared" si="7"/>
        <v/>
      </c>
      <c r="R214" s="84" t="str">
        <f>IF('STEP 2 EE Data'!L214="Yes",IF('STEP 2 EE Data'!B214="","",'STEP 2 EE Data'!B214),"")</f>
        <v/>
      </c>
      <c r="S214" s="84" t="str">
        <f>IF(R214="","",'STEP 2 EE Data'!A214)</f>
        <v/>
      </c>
      <c r="T214" s="84" t="str">
        <f>IF(S214="","",'STEP 2 EE Data'!AJ214)</f>
        <v/>
      </c>
      <c r="U214" s="84" t="str">
        <f>IF(T214="","",'STEP 3 EE Comp'!BJ219)</f>
        <v/>
      </c>
      <c r="V214" s="69" t="str">
        <f t="shared" si="8"/>
        <v/>
      </c>
    </row>
    <row r="215" spans="1:22" x14ac:dyDescent="0.3">
      <c r="A215" s="623" t="str">
        <f>IF('STEP 2 EE Data'!L215="Yes","",IF('STEP 2 EE Data'!B215="","",IF('STEP 2 EE Data'!J215="Yes","",IF('STEP 2 EE Data'!AI215=0,"",'STEP 2 EE Data'!B215))))</f>
        <v/>
      </c>
      <c r="B215" s="93" t="str">
        <f>IF(A215="","",'STEP 2 EE Data'!A215)</f>
        <v/>
      </c>
      <c r="C215" s="624" t="str">
        <f>IF(A215="","",'STEP 2 EE Data'!AJ215)</f>
        <v/>
      </c>
      <c r="D215" s="369" t="str">
        <f>IF(A215="","",'STEP 3 EE Comp'!BJ220)</f>
        <v/>
      </c>
      <c r="E215" s="82" t="str">
        <f>IF(A215="","",'STEP 2 EE Data'!AK215)</f>
        <v/>
      </c>
      <c r="F215" s="69" t="str">
        <f t="shared" si="6"/>
        <v/>
      </c>
      <c r="J215" s="497" t="str">
        <f>IF('STEP 2 EE Data'!AI215=0,"",IF('STEP 2 EE Data'!L215="Yes","",IF('STEP 2 EE Data'!J215="Yes",IF('STEP 2 EE Data'!B215="","",'STEP 2 EE Data'!B215),"")))</f>
        <v/>
      </c>
      <c r="K215" s="497" t="str">
        <f>IF(J215="","",'STEP 2 EE Data'!A215)</f>
        <v/>
      </c>
      <c r="L215" s="210" t="str">
        <f>IF(J215="","",'STEP 2 EE Data'!AJ215)</f>
        <v/>
      </c>
      <c r="M215" s="497" t="str">
        <f>IF(J215="","",'STEP 3 EE Comp'!BJ220)</f>
        <v/>
      </c>
      <c r="N215" s="69" t="str">
        <f t="shared" si="7"/>
        <v/>
      </c>
      <c r="R215" s="84" t="str">
        <f>IF('STEP 2 EE Data'!L215="Yes",IF('STEP 2 EE Data'!B215="","",'STEP 2 EE Data'!B215),"")</f>
        <v/>
      </c>
      <c r="S215" s="84" t="str">
        <f>IF(R215="","",'STEP 2 EE Data'!A215)</f>
        <v/>
      </c>
      <c r="T215" s="84" t="str">
        <f>IF(S215="","",'STEP 2 EE Data'!AJ215)</f>
        <v/>
      </c>
      <c r="U215" s="84" t="str">
        <f>IF(T215="","",'STEP 3 EE Comp'!BJ220)</f>
        <v/>
      </c>
      <c r="V215" s="69" t="str">
        <f t="shared" si="8"/>
        <v/>
      </c>
    </row>
    <row r="216" spans="1:22" x14ac:dyDescent="0.3">
      <c r="A216" s="623" t="str">
        <f>IF('STEP 2 EE Data'!L216="Yes","",IF('STEP 2 EE Data'!B216="","",IF('STEP 2 EE Data'!J216="Yes","",IF('STEP 2 EE Data'!AI216=0,"",'STEP 2 EE Data'!B216))))</f>
        <v/>
      </c>
      <c r="B216" s="93" t="str">
        <f>IF(A216="","",'STEP 2 EE Data'!A216)</f>
        <v/>
      </c>
      <c r="C216" s="624" t="str">
        <f>IF(A216="","",'STEP 2 EE Data'!AJ216)</f>
        <v/>
      </c>
      <c r="D216" s="369" t="str">
        <f>IF(A216="","",'STEP 3 EE Comp'!BJ221)</f>
        <v/>
      </c>
      <c r="E216" s="82" t="str">
        <f>IF(A216="","",'STEP 2 EE Data'!AK216)</f>
        <v/>
      </c>
      <c r="F216" s="69" t="str">
        <f t="shared" si="6"/>
        <v/>
      </c>
      <c r="J216" s="497" t="str">
        <f>IF('STEP 2 EE Data'!AI216=0,"",IF('STEP 2 EE Data'!L216="Yes","",IF('STEP 2 EE Data'!J216="Yes",IF('STEP 2 EE Data'!B216="","",'STEP 2 EE Data'!B216),"")))</f>
        <v/>
      </c>
      <c r="K216" s="497" t="str">
        <f>IF(J216="","",'STEP 2 EE Data'!A216)</f>
        <v/>
      </c>
      <c r="L216" s="210" t="str">
        <f>IF(J216="","",'STEP 2 EE Data'!AJ216)</f>
        <v/>
      </c>
      <c r="M216" s="497" t="str">
        <f>IF(J216="","",'STEP 3 EE Comp'!BJ221)</f>
        <v/>
      </c>
      <c r="N216" s="69" t="str">
        <f t="shared" si="7"/>
        <v/>
      </c>
      <c r="R216" s="84" t="str">
        <f>IF('STEP 2 EE Data'!L216="Yes",IF('STEP 2 EE Data'!B216="","",'STEP 2 EE Data'!B216),"")</f>
        <v/>
      </c>
      <c r="S216" s="84" t="str">
        <f>IF(R216="","",'STEP 2 EE Data'!A216)</f>
        <v/>
      </c>
      <c r="T216" s="84" t="str">
        <f>IF(S216="","",'STEP 2 EE Data'!AJ216)</f>
        <v/>
      </c>
      <c r="U216" s="84" t="str">
        <f>IF(T216="","",'STEP 3 EE Comp'!BJ221)</f>
        <v/>
      </c>
      <c r="V216" s="69" t="str">
        <f t="shared" si="8"/>
        <v/>
      </c>
    </row>
    <row r="217" spans="1:22" x14ac:dyDescent="0.3">
      <c r="A217" s="623" t="str">
        <f>IF('STEP 2 EE Data'!L217="Yes","",IF('STEP 2 EE Data'!B217="","",IF('STEP 2 EE Data'!J217="Yes","",IF('STEP 2 EE Data'!AI217=0,"",'STEP 2 EE Data'!B217))))</f>
        <v/>
      </c>
      <c r="B217" s="93" t="str">
        <f>IF(A217="","",'STEP 2 EE Data'!A217)</f>
        <v/>
      </c>
      <c r="C217" s="624" t="str">
        <f>IF(A217="","",'STEP 2 EE Data'!AJ217)</f>
        <v/>
      </c>
      <c r="D217" s="369" t="str">
        <f>IF(A217="","",'STEP 3 EE Comp'!BJ222)</f>
        <v/>
      </c>
      <c r="E217" s="82" t="str">
        <f>IF(A217="","",'STEP 2 EE Data'!AK217)</f>
        <v/>
      </c>
      <c r="F217" s="69" t="str">
        <f t="shared" ref="F217:F280" si="9">IF(A217="","",1)</f>
        <v/>
      </c>
      <c r="J217" s="497" t="str">
        <f>IF('STEP 2 EE Data'!AI217=0,"",IF('STEP 2 EE Data'!L217="Yes","",IF('STEP 2 EE Data'!J217="Yes",IF('STEP 2 EE Data'!B217="","",'STEP 2 EE Data'!B217),"")))</f>
        <v/>
      </c>
      <c r="K217" s="497" t="str">
        <f>IF(J217="","",'STEP 2 EE Data'!A217)</f>
        <v/>
      </c>
      <c r="L217" s="210" t="str">
        <f>IF(J217="","",'STEP 2 EE Data'!AJ217)</f>
        <v/>
      </c>
      <c r="M217" s="497" t="str">
        <f>IF(J217="","",'STEP 3 EE Comp'!BJ222)</f>
        <v/>
      </c>
      <c r="N217" s="69" t="str">
        <f t="shared" ref="N217:N280" si="10">IF(J217="","",1)</f>
        <v/>
      </c>
      <c r="R217" s="84" t="str">
        <f>IF('STEP 2 EE Data'!L217="Yes",IF('STEP 2 EE Data'!B217="","",'STEP 2 EE Data'!B217),"")</f>
        <v/>
      </c>
      <c r="S217" s="84" t="str">
        <f>IF(R217="","",'STEP 2 EE Data'!A217)</f>
        <v/>
      </c>
      <c r="T217" s="84" t="str">
        <f>IF(S217="","",'STEP 2 EE Data'!AJ217)</f>
        <v/>
      </c>
      <c r="U217" s="84" t="str">
        <f>IF(T217="","",'STEP 3 EE Comp'!BJ222)</f>
        <v/>
      </c>
      <c r="V217" s="69" t="str">
        <f t="shared" ref="V217:V280" si="11">IF(R217="","",1)</f>
        <v/>
      </c>
    </row>
    <row r="218" spans="1:22" x14ac:dyDescent="0.3">
      <c r="A218" s="623" t="str">
        <f>IF('STEP 2 EE Data'!L218="Yes","",IF('STEP 2 EE Data'!B218="","",IF('STEP 2 EE Data'!J218="Yes","",IF('STEP 2 EE Data'!AI218=0,"",'STEP 2 EE Data'!B218))))</f>
        <v/>
      </c>
      <c r="B218" s="93" t="str">
        <f>IF(A218="","",'STEP 2 EE Data'!A218)</f>
        <v/>
      </c>
      <c r="C218" s="624" t="str">
        <f>IF(A218="","",'STEP 2 EE Data'!AJ218)</f>
        <v/>
      </c>
      <c r="D218" s="369" t="str">
        <f>IF(A218="","",'STEP 3 EE Comp'!BJ223)</f>
        <v/>
      </c>
      <c r="E218" s="82" t="str">
        <f>IF(A218="","",'STEP 2 EE Data'!AK218)</f>
        <v/>
      </c>
      <c r="F218" s="69" t="str">
        <f t="shared" si="9"/>
        <v/>
      </c>
      <c r="J218" s="497" t="str">
        <f>IF('STEP 2 EE Data'!AI218=0,"",IF('STEP 2 EE Data'!L218="Yes","",IF('STEP 2 EE Data'!J218="Yes",IF('STEP 2 EE Data'!B218="","",'STEP 2 EE Data'!B218),"")))</f>
        <v/>
      </c>
      <c r="K218" s="497" t="str">
        <f>IF(J218="","",'STEP 2 EE Data'!A218)</f>
        <v/>
      </c>
      <c r="L218" s="210" t="str">
        <f>IF(J218="","",'STEP 2 EE Data'!AJ218)</f>
        <v/>
      </c>
      <c r="M218" s="497" t="str">
        <f>IF(J218="","",'STEP 3 EE Comp'!BJ223)</f>
        <v/>
      </c>
      <c r="N218" s="69" t="str">
        <f t="shared" si="10"/>
        <v/>
      </c>
      <c r="R218" s="84" t="str">
        <f>IF('STEP 2 EE Data'!L218="Yes",IF('STEP 2 EE Data'!B218="","",'STEP 2 EE Data'!B218),"")</f>
        <v/>
      </c>
      <c r="S218" s="84" t="str">
        <f>IF(R218="","",'STEP 2 EE Data'!A218)</f>
        <v/>
      </c>
      <c r="T218" s="84" t="str">
        <f>IF(S218="","",'STEP 2 EE Data'!AJ218)</f>
        <v/>
      </c>
      <c r="U218" s="84" t="str">
        <f>IF(T218="","",'STEP 3 EE Comp'!BJ223)</f>
        <v/>
      </c>
      <c r="V218" s="69" t="str">
        <f t="shared" si="11"/>
        <v/>
      </c>
    </row>
    <row r="219" spans="1:22" x14ac:dyDescent="0.3">
      <c r="A219" s="623" t="str">
        <f>IF('STEP 2 EE Data'!L219="Yes","",IF('STEP 2 EE Data'!B219="","",IF('STEP 2 EE Data'!J219="Yes","",IF('STEP 2 EE Data'!AI219=0,"",'STEP 2 EE Data'!B219))))</f>
        <v/>
      </c>
      <c r="B219" s="93" t="str">
        <f>IF(A219="","",'STEP 2 EE Data'!A219)</f>
        <v/>
      </c>
      <c r="C219" s="624" t="str">
        <f>IF(A219="","",'STEP 2 EE Data'!AJ219)</f>
        <v/>
      </c>
      <c r="D219" s="369" t="str">
        <f>IF(A219="","",'STEP 3 EE Comp'!BJ224)</f>
        <v/>
      </c>
      <c r="E219" s="82" t="str">
        <f>IF(A219="","",'STEP 2 EE Data'!AK219)</f>
        <v/>
      </c>
      <c r="F219" s="69" t="str">
        <f t="shared" si="9"/>
        <v/>
      </c>
      <c r="J219" s="497" t="str">
        <f>IF('STEP 2 EE Data'!AI219=0,"",IF('STEP 2 EE Data'!L219="Yes","",IF('STEP 2 EE Data'!J219="Yes",IF('STEP 2 EE Data'!B219="","",'STEP 2 EE Data'!B219),"")))</f>
        <v/>
      </c>
      <c r="K219" s="497" t="str">
        <f>IF(J219="","",'STEP 2 EE Data'!A219)</f>
        <v/>
      </c>
      <c r="L219" s="210" t="str">
        <f>IF(J219="","",'STEP 2 EE Data'!AJ219)</f>
        <v/>
      </c>
      <c r="M219" s="497" t="str">
        <f>IF(J219="","",'STEP 3 EE Comp'!BJ224)</f>
        <v/>
      </c>
      <c r="N219" s="69" t="str">
        <f t="shared" si="10"/>
        <v/>
      </c>
      <c r="R219" s="84" t="str">
        <f>IF('STEP 2 EE Data'!L219="Yes",IF('STEP 2 EE Data'!B219="","",'STEP 2 EE Data'!B219),"")</f>
        <v/>
      </c>
      <c r="S219" s="84" t="str">
        <f>IF(R219="","",'STEP 2 EE Data'!A219)</f>
        <v/>
      </c>
      <c r="T219" s="84" t="str">
        <f>IF(S219="","",'STEP 2 EE Data'!AJ219)</f>
        <v/>
      </c>
      <c r="U219" s="84" t="str">
        <f>IF(T219="","",'STEP 3 EE Comp'!BJ224)</f>
        <v/>
      </c>
      <c r="V219" s="69" t="str">
        <f t="shared" si="11"/>
        <v/>
      </c>
    </row>
    <row r="220" spans="1:22" x14ac:dyDescent="0.3">
      <c r="A220" s="623" t="str">
        <f>IF('STEP 2 EE Data'!L220="Yes","",IF('STEP 2 EE Data'!B220="","",IF('STEP 2 EE Data'!J220="Yes","",IF('STEP 2 EE Data'!AI220=0,"",'STEP 2 EE Data'!B220))))</f>
        <v/>
      </c>
      <c r="B220" s="93" t="str">
        <f>IF(A220="","",'STEP 2 EE Data'!A220)</f>
        <v/>
      </c>
      <c r="C220" s="624" t="str">
        <f>IF(A220="","",'STEP 2 EE Data'!AJ220)</f>
        <v/>
      </c>
      <c r="D220" s="369" t="str">
        <f>IF(A220="","",'STEP 3 EE Comp'!BJ225)</f>
        <v/>
      </c>
      <c r="E220" s="82" t="str">
        <f>IF(A220="","",'STEP 2 EE Data'!AK220)</f>
        <v/>
      </c>
      <c r="F220" s="69" t="str">
        <f t="shared" si="9"/>
        <v/>
      </c>
      <c r="J220" s="497" t="str">
        <f>IF('STEP 2 EE Data'!AI220=0,"",IF('STEP 2 EE Data'!L220="Yes","",IF('STEP 2 EE Data'!J220="Yes",IF('STEP 2 EE Data'!B220="","",'STEP 2 EE Data'!B220),"")))</f>
        <v/>
      </c>
      <c r="K220" s="497" t="str">
        <f>IF(J220="","",'STEP 2 EE Data'!A220)</f>
        <v/>
      </c>
      <c r="L220" s="210" t="str">
        <f>IF(J220="","",'STEP 2 EE Data'!AJ220)</f>
        <v/>
      </c>
      <c r="M220" s="497" t="str">
        <f>IF(J220="","",'STEP 3 EE Comp'!BJ225)</f>
        <v/>
      </c>
      <c r="N220" s="69" t="str">
        <f t="shared" si="10"/>
        <v/>
      </c>
      <c r="R220" s="84" t="str">
        <f>IF('STEP 2 EE Data'!L220="Yes",IF('STEP 2 EE Data'!B220="","",'STEP 2 EE Data'!B220),"")</f>
        <v/>
      </c>
      <c r="S220" s="84" t="str">
        <f>IF(R220="","",'STEP 2 EE Data'!A220)</f>
        <v/>
      </c>
      <c r="T220" s="84" t="str">
        <f>IF(S220="","",'STEP 2 EE Data'!AJ220)</f>
        <v/>
      </c>
      <c r="U220" s="84" t="str">
        <f>IF(T220="","",'STEP 3 EE Comp'!BJ225)</f>
        <v/>
      </c>
      <c r="V220" s="69" t="str">
        <f t="shared" si="11"/>
        <v/>
      </c>
    </row>
    <row r="221" spans="1:22" x14ac:dyDescent="0.3">
      <c r="A221" s="623" t="str">
        <f>IF('STEP 2 EE Data'!L221="Yes","",IF('STEP 2 EE Data'!B221="","",IF('STEP 2 EE Data'!J221="Yes","",IF('STEP 2 EE Data'!AI221=0,"",'STEP 2 EE Data'!B221))))</f>
        <v/>
      </c>
      <c r="B221" s="93" t="str">
        <f>IF(A221="","",'STEP 2 EE Data'!A221)</f>
        <v/>
      </c>
      <c r="C221" s="624" t="str">
        <f>IF(A221="","",'STEP 2 EE Data'!AJ221)</f>
        <v/>
      </c>
      <c r="D221" s="369" t="str">
        <f>IF(A221="","",'STEP 3 EE Comp'!BJ226)</f>
        <v/>
      </c>
      <c r="E221" s="82" t="str">
        <f>IF(A221="","",'STEP 2 EE Data'!AK221)</f>
        <v/>
      </c>
      <c r="F221" s="69" t="str">
        <f t="shared" si="9"/>
        <v/>
      </c>
      <c r="J221" s="497" t="str">
        <f>IF('STEP 2 EE Data'!AI221=0,"",IF('STEP 2 EE Data'!L221="Yes","",IF('STEP 2 EE Data'!J221="Yes",IF('STEP 2 EE Data'!B221="","",'STEP 2 EE Data'!B221),"")))</f>
        <v/>
      </c>
      <c r="K221" s="497" t="str">
        <f>IF(J221="","",'STEP 2 EE Data'!A221)</f>
        <v/>
      </c>
      <c r="L221" s="210" t="str">
        <f>IF(J221="","",'STEP 2 EE Data'!AJ221)</f>
        <v/>
      </c>
      <c r="M221" s="497" t="str">
        <f>IF(J221="","",'STEP 3 EE Comp'!BJ226)</f>
        <v/>
      </c>
      <c r="N221" s="69" t="str">
        <f t="shared" si="10"/>
        <v/>
      </c>
      <c r="R221" s="84" t="str">
        <f>IF('STEP 2 EE Data'!L221="Yes",IF('STEP 2 EE Data'!B221="","",'STEP 2 EE Data'!B221),"")</f>
        <v/>
      </c>
      <c r="S221" s="84" t="str">
        <f>IF(R221="","",'STEP 2 EE Data'!A221)</f>
        <v/>
      </c>
      <c r="T221" s="84" t="str">
        <f>IF(S221="","",'STEP 2 EE Data'!AJ221)</f>
        <v/>
      </c>
      <c r="U221" s="84" t="str">
        <f>IF(T221="","",'STEP 3 EE Comp'!BJ226)</f>
        <v/>
      </c>
      <c r="V221" s="69" t="str">
        <f t="shared" si="11"/>
        <v/>
      </c>
    </row>
    <row r="222" spans="1:22" x14ac:dyDescent="0.3">
      <c r="A222" s="623" t="str">
        <f>IF('STEP 2 EE Data'!L222="Yes","",IF('STEP 2 EE Data'!B222="","",IF('STEP 2 EE Data'!J222="Yes","",IF('STEP 2 EE Data'!AI222=0,"",'STEP 2 EE Data'!B222))))</f>
        <v/>
      </c>
      <c r="B222" s="93" t="str">
        <f>IF(A222="","",'STEP 2 EE Data'!A222)</f>
        <v/>
      </c>
      <c r="C222" s="624" t="str">
        <f>IF(A222="","",'STEP 2 EE Data'!AJ222)</f>
        <v/>
      </c>
      <c r="D222" s="369" t="str">
        <f>IF(A222="","",'STEP 3 EE Comp'!BJ227)</f>
        <v/>
      </c>
      <c r="E222" s="82" t="str">
        <f>IF(A222="","",'STEP 2 EE Data'!AK222)</f>
        <v/>
      </c>
      <c r="F222" s="69" t="str">
        <f t="shared" si="9"/>
        <v/>
      </c>
      <c r="J222" s="497" t="str">
        <f>IF('STEP 2 EE Data'!AI222=0,"",IF('STEP 2 EE Data'!L222="Yes","",IF('STEP 2 EE Data'!J222="Yes",IF('STEP 2 EE Data'!B222="","",'STEP 2 EE Data'!B222),"")))</f>
        <v/>
      </c>
      <c r="K222" s="497" t="str">
        <f>IF(J222="","",'STEP 2 EE Data'!A222)</f>
        <v/>
      </c>
      <c r="L222" s="210" t="str">
        <f>IF(J222="","",'STEP 2 EE Data'!AJ222)</f>
        <v/>
      </c>
      <c r="M222" s="497" t="str">
        <f>IF(J222="","",'STEP 3 EE Comp'!BJ227)</f>
        <v/>
      </c>
      <c r="N222" s="69" t="str">
        <f t="shared" si="10"/>
        <v/>
      </c>
      <c r="R222" s="84" t="str">
        <f>IF('STEP 2 EE Data'!L222="Yes",IF('STEP 2 EE Data'!B222="","",'STEP 2 EE Data'!B222),"")</f>
        <v/>
      </c>
      <c r="S222" s="84" t="str">
        <f>IF(R222="","",'STEP 2 EE Data'!A222)</f>
        <v/>
      </c>
      <c r="T222" s="84" t="str">
        <f>IF(S222="","",'STEP 2 EE Data'!AJ222)</f>
        <v/>
      </c>
      <c r="U222" s="84" t="str">
        <f>IF(T222="","",'STEP 3 EE Comp'!BJ227)</f>
        <v/>
      </c>
      <c r="V222" s="69" t="str">
        <f t="shared" si="11"/>
        <v/>
      </c>
    </row>
    <row r="223" spans="1:22" x14ac:dyDescent="0.3">
      <c r="A223" s="623" t="str">
        <f>IF('STEP 2 EE Data'!L223="Yes","",IF('STEP 2 EE Data'!B223="","",IF('STEP 2 EE Data'!J223="Yes","",IF('STEP 2 EE Data'!AI223=0,"",'STEP 2 EE Data'!B223))))</f>
        <v/>
      </c>
      <c r="B223" s="93" t="str">
        <f>IF(A223="","",'STEP 2 EE Data'!A223)</f>
        <v/>
      </c>
      <c r="C223" s="624" t="str">
        <f>IF(A223="","",'STEP 2 EE Data'!AJ223)</f>
        <v/>
      </c>
      <c r="D223" s="369" t="str">
        <f>IF(A223="","",'STEP 3 EE Comp'!BJ228)</f>
        <v/>
      </c>
      <c r="E223" s="82" t="str">
        <f>IF(A223="","",'STEP 2 EE Data'!AK223)</f>
        <v/>
      </c>
      <c r="F223" s="69" t="str">
        <f t="shared" si="9"/>
        <v/>
      </c>
      <c r="J223" s="497" t="str">
        <f>IF('STEP 2 EE Data'!AI223=0,"",IF('STEP 2 EE Data'!L223="Yes","",IF('STEP 2 EE Data'!J223="Yes",IF('STEP 2 EE Data'!B223="","",'STEP 2 EE Data'!B223),"")))</f>
        <v/>
      </c>
      <c r="K223" s="497" t="str">
        <f>IF(J223="","",'STEP 2 EE Data'!A223)</f>
        <v/>
      </c>
      <c r="L223" s="210" t="str">
        <f>IF(J223="","",'STEP 2 EE Data'!AJ223)</f>
        <v/>
      </c>
      <c r="M223" s="497" t="str">
        <f>IF(J223="","",'STEP 3 EE Comp'!BJ228)</f>
        <v/>
      </c>
      <c r="N223" s="69" t="str">
        <f t="shared" si="10"/>
        <v/>
      </c>
      <c r="R223" s="84" t="str">
        <f>IF('STEP 2 EE Data'!L223="Yes",IF('STEP 2 EE Data'!B223="","",'STEP 2 EE Data'!B223),"")</f>
        <v/>
      </c>
      <c r="S223" s="84" t="str">
        <f>IF(R223="","",'STEP 2 EE Data'!A223)</f>
        <v/>
      </c>
      <c r="T223" s="84" t="str">
        <f>IF(S223="","",'STEP 2 EE Data'!AJ223)</f>
        <v/>
      </c>
      <c r="U223" s="84" t="str">
        <f>IF(T223="","",'STEP 3 EE Comp'!BJ228)</f>
        <v/>
      </c>
      <c r="V223" s="69" t="str">
        <f t="shared" si="11"/>
        <v/>
      </c>
    </row>
    <row r="224" spans="1:22" x14ac:dyDescent="0.3">
      <c r="A224" s="623" t="str">
        <f>IF('STEP 2 EE Data'!L224="Yes","",IF('STEP 2 EE Data'!B224="","",IF('STEP 2 EE Data'!J224="Yes","",IF('STEP 2 EE Data'!AI224=0,"",'STEP 2 EE Data'!B224))))</f>
        <v/>
      </c>
      <c r="B224" s="93" t="str">
        <f>IF(A224="","",'STEP 2 EE Data'!A224)</f>
        <v/>
      </c>
      <c r="C224" s="624" t="str">
        <f>IF(A224="","",'STEP 2 EE Data'!AJ224)</f>
        <v/>
      </c>
      <c r="D224" s="369" t="str">
        <f>IF(A224="","",'STEP 3 EE Comp'!BJ229)</f>
        <v/>
      </c>
      <c r="E224" s="82" t="str">
        <f>IF(A224="","",'STEP 2 EE Data'!AK224)</f>
        <v/>
      </c>
      <c r="F224" s="69" t="str">
        <f t="shared" si="9"/>
        <v/>
      </c>
      <c r="J224" s="497" t="str">
        <f>IF('STEP 2 EE Data'!AI224=0,"",IF('STEP 2 EE Data'!L224="Yes","",IF('STEP 2 EE Data'!J224="Yes",IF('STEP 2 EE Data'!B224="","",'STEP 2 EE Data'!B224),"")))</f>
        <v/>
      </c>
      <c r="K224" s="497" t="str">
        <f>IF(J224="","",'STEP 2 EE Data'!A224)</f>
        <v/>
      </c>
      <c r="L224" s="210" t="str">
        <f>IF(J224="","",'STEP 2 EE Data'!AJ224)</f>
        <v/>
      </c>
      <c r="M224" s="497" t="str">
        <f>IF(J224="","",'STEP 3 EE Comp'!BJ229)</f>
        <v/>
      </c>
      <c r="N224" s="69" t="str">
        <f t="shared" si="10"/>
        <v/>
      </c>
      <c r="R224" s="84" t="str">
        <f>IF('STEP 2 EE Data'!L224="Yes",IF('STEP 2 EE Data'!B224="","",'STEP 2 EE Data'!B224),"")</f>
        <v/>
      </c>
      <c r="S224" s="84" t="str">
        <f>IF(R224="","",'STEP 2 EE Data'!A224)</f>
        <v/>
      </c>
      <c r="T224" s="84" t="str">
        <f>IF(S224="","",'STEP 2 EE Data'!AJ224)</f>
        <v/>
      </c>
      <c r="U224" s="84" t="str">
        <f>IF(T224="","",'STEP 3 EE Comp'!BJ229)</f>
        <v/>
      </c>
      <c r="V224" s="69" t="str">
        <f t="shared" si="11"/>
        <v/>
      </c>
    </row>
    <row r="225" spans="1:22" x14ac:dyDescent="0.3">
      <c r="A225" s="623" t="str">
        <f>IF('STEP 2 EE Data'!L225="Yes","",IF('STEP 2 EE Data'!B225="","",IF('STEP 2 EE Data'!J225="Yes","",IF('STEP 2 EE Data'!AI225=0,"",'STEP 2 EE Data'!B225))))</f>
        <v/>
      </c>
      <c r="B225" s="93" t="str">
        <f>IF(A225="","",'STEP 2 EE Data'!A225)</f>
        <v/>
      </c>
      <c r="C225" s="624" t="str">
        <f>IF(A225="","",'STEP 2 EE Data'!AJ225)</f>
        <v/>
      </c>
      <c r="D225" s="369" t="str">
        <f>IF(A225="","",'STEP 3 EE Comp'!BJ230)</f>
        <v/>
      </c>
      <c r="E225" s="82" t="str">
        <f>IF(A225="","",'STEP 2 EE Data'!AK225)</f>
        <v/>
      </c>
      <c r="F225" s="69" t="str">
        <f t="shared" si="9"/>
        <v/>
      </c>
      <c r="J225" s="497" t="str">
        <f>IF('STEP 2 EE Data'!AI225=0,"",IF('STEP 2 EE Data'!L225="Yes","",IF('STEP 2 EE Data'!J225="Yes",IF('STEP 2 EE Data'!B225="","",'STEP 2 EE Data'!B225),"")))</f>
        <v/>
      </c>
      <c r="K225" s="497" t="str">
        <f>IF(J225="","",'STEP 2 EE Data'!A225)</f>
        <v/>
      </c>
      <c r="L225" s="210" t="str">
        <f>IF(J225="","",'STEP 2 EE Data'!AJ225)</f>
        <v/>
      </c>
      <c r="M225" s="497" t="str">
        <f>IF(J225="","",'STEP 3 EE Comp'!BJ230)</f>
        <v/>
      </c>
      <c r="N225" s="69" t="str">
        <f t="shared" si="10"/>
        <v/>
      </c>
      <c r="R225" s="84" t="str">
        <f>IF('STEP 2 EE Data'!L225="Yes",IF('STEP 2 EE Data'!B225="","",'STEP 2 EE Data'!B225),"")</f>
        <v/>
      </c>
      <c r="S225" s="84" t="str">
        <f>IF(R225="","",'STEP 2 EE Data'!A225)</f>
        <v/>
      </c>
      <c r="T225" s="84" t="str">
        <f>IF(S225="","",'STEP 2 EE Data'!AJ225)</f>
        <v/>
      </c>
      <c r="U225" s="84" t="str">
        <f>IF(T225="","",'STEP 3 EE Comp'!BJ230)</f>
        <v/>
      </c>
      <c r="V225" s="69" t="str">
        <f t="shared" si="11"/>
        <v/>
      </c>
    </row>
    <row r="226" spans="1:22" x14ac:dyDescent="0.3">
      <c r="A226" s="623" t="str">
        <f>IF('STEP 2 EE Data'!L226="Yes","",IF('STEP 2 EE Data'!B226="","",IF('STEP 2 EE Data'!J226="Yes","",IF('STEP 2 EE Data'!AI226=0,"",'STEP 2 EE Data'!B226))))</f>
        <v/>
      </c>
      <c r="B226" s="93" t="str">
        <f>IF(A226="","",'STEP 2 EE Data'!A226)</f>
        <v/>
      </c>
      <c r="C226" s="624" t="str">
        <f>IF(A226="","",'STEP 2 EE Data'!AJ226)</f>
        <v/>
      </c>
      <c r="D226" s="369" t="str">
        <f>IF(A226="","",'STEP 3 EE Comp'!BJ231)</f>
        <v/>
      </c>
      <c r="E226" s="82" t="str">
        <f>IF(A226="","",'STEP 2 EE Data'!AK226)</f>
        <v/>
      </c>
      <c r="F226" s="69" t="str">
        <f t="shared" si="9"/>
        <v/>
      </c>
      <c r="J226" s="497" t="str">
        <f>IF('STEP 2 EE Data'!AI226=0,"",IF('STEP 2 EE Data'!L226="Yes","",IF('STEP 2 EE Data'!J226="Yes",IF('STEP 2 EE Data'!B226="","",'STEP 2 EE Data'!B226),"")))</f>
        <v/>
      </c>
      <c r="K226" s="497" t="str">
        <f>IF(J226="","",'STEP 2 EE Data'!A226)</f>
        <v/>
      </c>
      <c r="L226" s="210" t="str">
        <f>IF(J226="","",'STEP 2 EE Data'!AJ226)</f>
        <v/>
      </c>
      <c r="M226" s="497" t="str">
        <f>IF(J226="","",'STEP 3 EE Comp'!BJ231)</f>
        <v/>
      </c>
      <c r="N226" s="69" t="str">
        <f t="shared" si="10"/>
        <v/>
      </c>
      <c r="R226" s="84" t="str">
        <f>IF('STEP 2 EE Data'!L226="Yes",IF('STEP 2 EE Data'!B226="","",'STEP 2 EE Data'!B226),"")</f>
        <v/>
      </c>
      <c r="S226" s="84" t="str">
        <f>IF(R226="","",'STEP 2 EE Data'!A226)</f>
        <v/>
      </c>
      <c r="T226" s="84" t="str">
        <f>IF(S226="","",'STEP 2 EE Data'!AJ226)</f>
        <v/>
      </c>
      <c r="U226" s="84" t="str">
        <f>IF(T226="","",'STEP 3 EE Comp'!BJ231)</f>
        <v/>
      </c>
      <c r="V226" s="69" t="str">
        <f t="shared" si="11"/>
        <v/>
      </c>
    </row>
    <row r="227" spans="1:22" x14ac:dyDescent="0.3">
      <c r="A227" s="623" t="str">
        <f>IF('STEP 2 EE Data'!L227="Yes","",IF('STEP 2 EE Data'!B227="","",IF('STEP 2 EE Data'!J227="Yes","",IF('STEP 2 EE Data'!AI227=0,"",'STEP 2 EE Data'!B227))))</f>
        <v/>
      </c>
      <c r="B227" s="93" t="str">
        <f>IF(A227="","",'STEP 2 EE Data'!A227)</f>
        <v/>
      </c>
      <c r="C227" s="624" t="str">
        <f>IF(A227="","",'STEP 2 EE Data'!AJ227)</f>
        <v/>
      </c>
      <c r="D227" s="369" t="str">
        <f>IF(A227="","",'STEP 3 EE Comp'!BJ232)</f>
        <v/>
      </c>
      <c r="E227" s="82" t="str">
        <f>IF(A227="","",'STEP 2 EE Data'!AK227)</f>
        <v/>
      </c>
      <c r="F227" s="69" t="str">
        <f t="shared" si="9"/>
        <v/>
      </c>
      <c r="J227" s="497" t="str">
        <f>IF('STEP 2 EE Data'!AI227=0,"",IF('STEP 2 EE Data'!L227="Yes","",IF('STEP 2 EE Data'!J227="Yes",IF('STEP 2 EE Data'!B227="","",'STEP 2 EE Data'!B227),"")))</f>
        <v/>
      </c>
      <c r="K227" s="497" t="str">
        <f>IF(J227="","",'STEP 2 EE Data'!A227)</f>
        <v/>
      </c>
      <c r="L227" s="210" t="str">
        <f>IF(J227="","",'STEP 2 EE Data'!AJ227)</f>
        <v/>
      </c>
      <c r="M227" s="497" t="str">
        <f>IF(J227="","",'STEP 3 EE Comp'!BJ232)</f>
        <v/>
      </c>
      <c r="N227" s="69" t="str">
        <f t="shared" si="10"/>
        <v/>
      </c>
      <c r="R227" s="84" t="str">
        <f>IF('STEP 2 EE Data'!L227="Yes",IF('STEP 2 EE Data'!B227="","",'STEP 2 EE Data'!B227),"")</f>
        <v/>
      </c>
      <c r="S227" s="84" t="str">
        <f>IF(R227="","",'STEP 2 EE Data'!A227)</f>
        <v/>
      </c>
      <c r="T227" s="84" t="str">
        <f>IF(S227="","",'STEP 2 EE Data'!AJ227)</f>
        <v/>
      </c>
      <c r="U227" s="84" t="str">
        <f>IF(T227="","",'STEP 3 EE Comp'!BJ232)</f>
        <v/>
      </c>
      <c r="V227" s="69" t="str">
        <f t="shared" si="11"/>
        <v/>
      </c>
    </row>
    <row r="228" spans="1:22" x14ac:dyDescent="0.3">
      <c r="A228" s="623" t="str">
        <f>IF('STEP 2 EE Data'!L228="Yes","",IF('STEP 2 EE Data'!B228="","",IF('STEP 2 EE Data'!J228="Yes","",IF('STEP 2 EE Data'!AI228=0,"",'STEP 2 EE Data'!B228))))</f>
        <v/>
      </c>
      <c r="B228" s="93" t="str">
        <f>IF(A228="","",'STEP 2 EE Data'!A228)</f>
        <v/>
      </c>
      <c r="C228" s="624" t="str">
        <f>IF(A228="","",'STEP 2 EE Data'!AJ228)</f>
        <v/>
      </c>
      <c r="D228" s="369" t="str">
        <f>IF(A228="","",'STEP 3 EE Comp'!BJ233)</f>
        <v/>
      </c>
      <c r="E228" s="82" t="str">
        <f>IF(A228="","",'STEP 2 EE Data'!AK228)</f>
        <v/>
      </c>
      <c r="F228" s="69" t="str">
        <f t="shared" si="9"/>
        <v/>
      </c>
      <c r="J228" s="497" t="str">
        <f>IF('STEP 2 EE Data'!AI228=0,"",IF('STEP 2 EE Data'!L228="Yes","",IF('STEP 2 EE Data'!J228="Yes",IF('STEP 2 EE Data'!B228="","",'STEP 2 EE Data'!B228),"")))</f>
        <v/>
      </c>
      <c r="K228" s="497" t="str">
        <f>IF(J228="","",'STEP 2 EE Data'!A228)</f>
        <v/>
      </c>
      <c r="L228" s="210" t="str">
        <f>IF(J228="","",'STEP 2 EE Data'!AJ228)</f>
        <v/>
      </c>
      <c r="M228" s="497" t="str">
        <f>IF(J228="","",'STEP 3 EE Comp'!BJ233)</f>
        <v/>
      </c>
      <c r="N228" s="69" t="str">
        <f t="shared" si="10"/>
        <v/>
      </c>
      <c r="R228" s="84" t="str">
        <f>IF('STEP 2 EE Data'!L228="Yes",IF('STEP 2 EE Data'!B228="","",'STEP 2 EE Data'!B228),"")</f>
        <v/>
      </c>
      <c r="S228" s="84" t="str">
        <f>IF(R228="","",'STEP 2 EE Data'!A228)</f>
        <v/>
      </c>
      <c r="T228" s="84" t="str">
        <f>IF(S228="","",'STEP 2 EE Data'!AJ228)</f>
        <v/>
      </c>
      <c r="U228" s="84" t="str">
        <f>IF(T228="","",'STEP 3 EE Comp'!BJ233)</f>
        <v/>
      </c>
      <c r="V228" s="69" t="str">
        <f t="shared" si="11"/>
        <v/>
      </c>
    </row>
    <row r="229" spans="1:22" x14ac:dyDescent="0.3">
      <c r="A229" s="623" t="str">
        <f>IF('STEP 2 EE Data'!L229="Yes","",IF('STEP 2 EE Data'!B229="","",IF('STEP 2 EE Data'!J229="Yes","",IF('STEP 2 EE Data'!AI229=0,"",'STEP 2 EE Data'!B229))))</f>
        <v/>
      </c>
      <c r="B229" s="93" t="str">
        <f>IF(A229="","",'STEP 2 EE Data'!A229)</f>
        <v/>
      </c>
      <c r="C229" s="624" t="str">
        <f>IF(A229="","",'STEP 2 EE Data'!AJ229)</f>
        <v/>
      </c>
      <c r="D229" s="369" t="str">
        <f>IF(A229="","",'STEP 3 EE Comp'!BJ234)</f>
        <v/>
      </c>
      <c r="E229" s="82" t="str">
        <f>IF(A229="","",'STEP 2 EE Data'!AK229)</f>
        <v/>
      </c>
      <c r="F229" s="69" t="str">
        <f t="shared" si="9"/>
        <v/>
      </c>
      <c r="J229" s="497" t="str">
        <f>IF('STEP 2 EE Data'!AI229=0,"",IF('STEP 2 EE Data'!L229="Yes","",IF('STEP 2 EE Data'!J229="Yes",IF('STEP 2 EE Data'!B229="","",'STEP 2 EE Data'!B229),"")))</f>
        <v/>
      </c>
      <c r="K229" s="497" t="str">
        <f>IF(J229="","",'STEP 2 EE Data'!A229)</f>
        <v/>
      </c>
      <c r="L229" s="210" t="str">
        <f>IF(J229="","",'STEP 2 EE Data'!AJ229)</f>
        <v/>
      </c>
      <c r="M229" s="497" t="str">
        <f>IF(J229="","",'STEP 3 EE Comp'!BJ234)</f>
        <v/>
      </c>
      <c r="N229" s="69" t="str">
        <f t="shared" si="10"/>
        <v/>
      </c>
      <c r="R229" s="84" t="str">
        <f>IF('STEP 2 EE Data'!L229="Yes",IF('STEP 2 EE Data'!B229="","",'STEP 2 EE Data'!B229),"")</f>
        <v/>
      </c>
      <c r="S229" s="84" t="str">
        <f>IF(R229="","",'STEP 2 EE Data'!A229)</f>
        <v/>
      </c>
      <c r="T229" s="84" t="str">
        <f>IF(S229="","",'STEP 2 EE Data'!AJ229)</f>
        <v/>
      </c>
      <c r="U229" s="84" t="str">
        <f>IF(T229="","",'STEP 3 EE Comp'!BJ234)</f>
        <v/>
      </c>
      <c r="V229" s="69" t="str">
        <f t="shared" si="11"/>
        <v/>
      </c>
    </row>
    <row r="230" spans="1:22" x14ac:dyDescent="0.3">
      <c r="A230" s="623" t="str">
        <f>IF('STEP 2 EE Data'!L230="Yes","",IF('STEP 2 EE Data'!B230="","",IF('STEP 2 EE Data'!J230="Yes","",IF('STEP 2 EE Data'!AI230=0,"",'STEP 2 EE Data'!B230))))</f>
        <v/>
      </c>
      <c r="B230" s="93" t="str">
        <f>IF(A230="","",'STEP 2 EE Data'!A230)</f>
        <v/>
      </c>
      <c r="C230" s="624" t="str">
        <f>IF(A230="","",'STEP 2 EE Data'!AJ230)</f>
        <v/>
      </c>
      <c r="D230" s="369" t="str">
        <f>IF(A230="","",'STEP 3 EE Comp'!BJ235)</f>
        <v/>
      </c>
      <c r="E230" s="82" t="str">
        <f>IF(A230="","",'STEP 2 EE Data'!AK230)</f>
        <v/>
      </c>
      <c r="F230" s="69" t="str">
        <f t="shared" si="9"/>
        <v/>
      </c>
      <c r="J230" s="497" t="str">
        <f>IF('STEP 2 EE Data'!AI230=0,"",IF('STEP 2 EE Data'!L230="Yes","",IF('STEP 2 EE Data'!J230="Yes",IF('STEP 2 EE Data'!B230="","",'STEP 2 EE Data'!B230),"")))</f>
        <v/>
      </c>
      <c r="K230" s="497" t="str">
        <f>IF(J230="","",'STEP 2 EE Data'!A230)</f>
        <v/>
      </c>
      <c r="L230" s="210" t="str">
        <f>IF(J230="","",'STEP 2 EE Data'!AJ230)</f>
        <v/>
      </c>
      <c r="M230" s="497" t="str">
        <f>IF(J230="","",'STEP 3 EE Comp'!BJ235)</f>
        <v/>
      </c>
      <c r="N230" s="69" t="str">
        <f t="shared" si="10"/>
        <v/>
      </c>
      <c r="R230" s="84" t="str">
        <f>IF('STEP 2 EE Data'!L230="Yes",IF('STEP 2 EE Data'!B230="","",'STEP 2 EE Data'!B230),"")</f>
        <v/>
      </c>
      <c r="S230" s="84" t="str">
        <f>IF(R230="","",'STEP 2 EE Data'!A230)</f>
        <v/>
      </c>
      <c r="T230" s="84" t="str">
        <f>IF(S230="","",'STEP 2 EE Data'!AJ230)</f>
        <v/>
      </c>
      <c r="U230" s="84" t="str">
        <f>IF(T230="","",'STEP 3 EE Comp'!BJ235)</f>
        <v/>
      </c>
      <c r="V230" s="69" t="str">
        <f t="shared" si="11"/>
        <v/>
      </c>
    </row>
    <row r="231" spans="1:22" x14ac:dyDescent="0.3">
      <c r="A231" s="623" t="str">
        <f>IF('STEP 2 EE Data'!L231="Yes","",IF('STEP 2 EE Data'!B231="","",IF('STEP 2 EE Data'!J231="Yes","",IF('STEP 2 EE Data'!AI231=0,"",'STEP 2 EE Data'!B231))))</f>
        <v/>
      </c>
      <c r="B231" s="93" t="str">
        <f>IF(A231="","",'STEP 2 EE Data'!A231)</f>
        <v/>
      </c>
      <c r="C231" s="624" t="str">
        <f>IF(A231="","",'STEP 2 EE Data'!AJ231)</f>
        <v/>
      </c>
      <c r="D231" s="369" t="str">
        <f>IF(A231="","",'STEP 3 EE Comp'!BJ236)</f>
        <v/>
      </c>
      <c r="E231" s="82" t="str">
        <f>IF(A231="","",'STEP 2 EE Data'!AK231)</f>
        <v/>
      </c>
      <c r="F231" s="69" t="str">
        <f t="shared" si="9"/>
        <v/>
      </c>
      <c r="J231" s="497" t="str">
        <f>IF('STEP 2 EE Data'!AI231=0,"",IF('STEP 2 EE Data'!L231="Yes","",IF('STEP 2 EE Data'!J231="Yes",IF('STEP 2 EE Data'!B231="","",'STEP 2 EE Data'!B231),"")))</f>
        <v/>
      </c>
      <c r="K231" s="497" t="str">
        <f>IF(J231="","",'STEP 2 EE Data'!A231)</f>
        <v/>
      </c>
      <c r="L231" s="210" t="str">
        <f>IF(J231="","",'STEP 2 EE Data'!AJ231)</f>
        <v/>
      </c>
      <c r="M231" s="497" t="str">
        <f>IF(J231="","",'STEP 3 EE Comp'!BJ236)</f>
        <v/>
      </c>
      <c r="N231" s="69" t="str">
        <f t="shared" si="10"/>
        <v/>
      </c>
      <c r="R231" s="84" t="str">
        <f>IF('STEP 2 EE Data'!L231="Yes",IF('STEP 2 EE Data'!B231="","",'STEP 2 EE Data'!B231),"")</f>
        <v/>
      </c>
      <c r="S231" s="84" t="str">
        <f>IF(R231="","",'STEP 2 EE Data'!A231)</f>
        <v/>
      </c>
      <c r="T231" s="84" t="str">
        <f>IF(S231="","",'STEP 2 EE Data'!AJ231)</f>
        <v/>
      </c>
      <c r="U231" s="84" t="str">
        <f>IF(T231="","",'STEP 3 EE Comp'!BJ236)</f>
        <v/>
      </c>
      <c r="V231" s="69" t="str">
        <f t="shared" si="11"/>
        <v/>
      </c>
    </row>
    <row r="232" spans="1:22" x14ac:dyDescent="0.3">
      <c r="A232" s="623" t="str">
        <f>IF('STEP 2 EE Data'!L232="Yes","",IF('STEP 2 EE Data'!B232="","",IF('STEP 2 EE Data'!J232="Yes","",IF('STEP 2 EE Data'!AI232=0,"",'STEP 2 EE Data'!B232))))</f>
        <v/>
      </c>
      <c r="B232" s="93" t="str">
        <f>IF(A232="","",'STEP 2 EE Data'!A232)</f>
        <v/>
      </c>
      <c r="C232" s="624" t="str">
        <f>IF(A232="","",'STEP 2 EE Data'!AJ232)</f>
        <v/>
      </c>
      <c r="D232" s="369" t="str">
        <f>IF(A232="","",'STEP 3 EE Comp'!BJ237)</f>
        <v/>
      </c>
      <c r="E232" s="82" t="str">
        <f>IF(A232="","",'STEP 2 EE Data'!AK232)</f>
        <v/>
      </c>
      <c r="F232" s="69" t="str">
        <f t="shared" si="9"/>
        <v/>
      </c>
      <c r="J232" s="497" t="str">
        <f>IF('STEP 2 EE Data'!AI232=0,"",IF('STEP 2 EE Data'!L232="Yes","",IF('STEP 2 EE Data'!J232="Yes",IF('STEP 2 EE Data'!B232="","",'STEP 2 EE Data'!B232),"")))</f>
        <v/>
      </c>
      <c r="K232" s="497" t="str">
        <f>IF(J232="","",'STEP 2 EE Data'!A232)</f>
        <v/>
      </c>
      <c r="L232" s="210" t="str">
        <f>IF(J232="","",'STEP 2 EE Data'!AJ232)</f>
        <v/>
      </c>
      <c r="M232" s="497" t="str">
        <f>IF(J232="","",'STEP 3 EE Comp'!BJ237)</f>
        <v/>
      </c>
      <c r="N232" s="69" t="str">
        <f t="shared" si="10"/>
        <v/>
      </c>
      <c r="R232" s="84" t="str">
        <f>IF('STEP 2 EE Data'!L232="Yes",IF('STEP 2 EE Data'!B232="","",'STEP 2 EE Data'!B232),"")</f>
        <v/>
      </c>
      <c r="S232" s="84" t="str">
        <f>IF(R232="","",'STEP 2 EE Data'!A232)</f>
        <v/>
      </c>
      <c r="T232" s="84" t="str">
        <f>IF(S232="","",'STEP 2 EE Data'!AJ232)</f>
        <v/>
      </c>
      <c r="U232" s="84" t="str">
        <f>IF(T232="","",'STEP 3 EE Comp'!BJ237)</f>
        <v/>
      </c>
      <c r="V232" s="69" t="str">
        <f t="shared" si="11"/>
        <v/>
      </c>
    </row>
    <row r="233" spans="1:22" x14ac:dyDescent="0.3">
      <c r="A233" s="623" t="str">
        <f>IF('STEP 2 EE Data'!L233="Yes","",IF('STEP 2 EE Data'!B233="","",IF('STEP 2 EE Data'!J233="Yes","",IF('STEP 2 EE Data'!AI233=0,"",'STEP 2 EE Data'!B233))))</f>
        <v/>
      </c>
      <c r="B233" s="93" t="str">
        <f>IF(A233="","",'STEP 2 EE Data'!A233)</f>
        <v/>
      </c>
      <c r="C233" s="624" t="str">
        <f>IF(A233="","",'STEP 2 EE Data'!AJ233)</f>
        <v/>
      </c>
      <c r="D233" s="369" t="str">
        <f>IF(A233="","",'STEP 3 EE Comp'!BJ238)</f>
        <v/>
      </c>
      <c r="E233" s="82" t="str">
        <f>IF(A233="","",'STEP 2 EE Data'!AK233)</f>
        <v/>
      </c>
      <c r="F233" s="69" t="str">
        <f t="shared" si="9"/>
        <v/>
      </c>
      <c r="J233" s="497" t="str">
        <f>IF('STEP 2 EE Data'!AI233=0,"",IF('STEP 2 EE Data'!L233="Yes","",IF('STEP 2 EE Data'!J233="Yes",IF('STEP 2 EE Data'!B233="","",'STEP 2 EE Data'!B233),"")))</f>
        <v/>
      </c>
      <c r="K233" s="497" t="str">
        <f>IF(J233="","",'STEP 2 EE Data'!A233)</f>
        <v/>
      </c>
      <c r="L233" s="210" t="str">
        <f>IF(J233="","",'STEP 2 EE Data'!AJ233)</f>
        <v/>
      </c>
      <c r="M233" s="497" t="str">
        <f>IF(J233="","",'STEP 3 EE Comp'!BJ238)</f>
        <v/>
      </c>
      <c r="N233" s="69" t="str">
        <f t="shared" si="10"/>
        <v/>
      </c>
      <c r="R233" s="84" t="str">
        <f>IF('STEP 2 EE Data'!L233="Yes",IF('STEP 2 EE Data'!B233="","",'STEP 2 EE Data'!B233),"")</f>
        <v/>
      </c>
      <c r="S233" s="84" t="str">
        <f>IF(R233="","",'STEP 2 EE Data'!A233)</f>
        <v/>
      </c>
      <c r="T233" s="84" t="str">
        <f>IF(S233="","",'STEP 2 EE Data'!AJ233)</f>
        <v/>
      </c>
      <c r="U233" s="84" t="str">
        <f>IF(T233="","",'STEP 3 EE Comp'!BJ238)</f>
        <v/>
      </c>
      <c r="V233" s="69" t="str">
        <f t="shared" si="11"/>
        <v/>
      </c>
    </row>
    <row r="234" spans="1:22" x14ac:dyDescent="0.3">
      <c r="A234" s="623" t="str">
        <f>IF('STEP 2 EE Data'!L234="Yes","",IF('STEP 2 EE Data'!B234="","",IF('STEP 2 EE Data'!J234="Yes","",IF('STEP 2 EE Data'!AI234=0,"",'STEP 2 EE Data'!B234))))</f>
        <v/>
      </c>
      <c r="B234" s="93" t="str">
        <f>IF(A234="","",'STEP 2 EE Data'!A234)</f>
        <v/>
      </c>
      <c r="C234" s="624" t="str">
        <f>IF(A234="","",'STEP 2 EE Data'!AJ234)</f>
        <v/>
      </c>
      <c r="D234" s="369" t="str">
        <f>IF(A234="","",'STEP 3 EE Comp'!BJ239)</f>
        <v/>
      </c>
      <c r="E234" s="82" t="str">
        <f>IF(A234="","",'STEP 2 EE Data'!AK234)</f>
        <v/>
      </c>
      <c r="F234" s="69" t="str">
        <f t="shared" si="9"/>
        <v/>
      </c>
      <c r="J234" s="497" t="str">
        <f>IF('STEP 2 EE Data'!AI234=0,"",IF('STEP 2 EE Data'!L234="Yes","",IF('STEP 2 EE Data'!J234="Yes",IF('STEP 2 EE Data'!B234="","",'STEP 2 EE Data'!B234),"")))</f>
        <v/>
      </c>
      <c r="K234" s="497" t="str">
        <f>IF(J234="","",'STEP 2 EE Data'!A234)</f>
        <v/>
      </c>
      <c r="L234" s="210" t="str">
        <f>IF(J234="","",'STEP 2 EE Data'!AJ234)</f>
        <v/>
      </c>
      <c r="M234" s="497" t="str">
        <f>IF(J234="","",'STEP 3 EE Comp'!BJ239)</f>
        <v/>
      </c>
      <c r="N234" s="69" t="str">
        <f t="shared" si="10"/>
        <v/>
      </c>
      <c r="R234" s="84" t="str">
        <f>IF('STEP 2 EE Data'!L234="Yes",IF('STEP 2 EE Data'!B234="","",'STEP 2 EE Data'!B234),"")</f>
        <v/>
      </c>
      <c r="S234" s="84" t="str">
        <f>IF(R234="","",'STEP 2 EE Data'!A234)</f>
        <v/>
      </c>
      <c r="T234" s="84" t="str">
        <f>IF(S234="","",'STEP 2 EE Data'!AJ234)</f>
        <v/>
      </c>
      <c r="U234" s="84" t="str">
        <f>IF(T234="","",'STEP 3 EE Comp'!BJ239)</f>
        <v/>
      </c>
      <c r="V234" s="69" t="str">
        <f t="shared" si="11"/>
        <v/>
      </c>
    </row>
    <row r="235" spans="1:22" x14ac:dyDescent="0.3">
      <c r="A235" s="623" t="str">
        <f>IF('STEP 2 EE Data'!L235="Yes","",IF('STEP 2 EE Data'!B235="","",IF('STEP 2 EE Data'!J235="Yes","",IF('STEP 2 EE Data'!AI235=0,"",'STEP 2 EE Data'!B235))))</f>
        <v/>
      </c>
      <c r="B235" s="93" t="str">
        <f>IF(A235="","",'STEP 2 EE Data'!A235)</f>
        <v/>
      </c>
      <c r="C235" s="624" t="str">
        <f>IF(A235="","",'STEP 2 EE Data'!AJ235)</f>
        <v/>
      </c>
      <c r="D235" s="369" t="str">
        <f>IF(A235="","",'STEP 3 EE Comp'!BJ240)</f>
        <v/>
      </c>
      <c r="E235" s="82" t="str">
        <f>IF(A235="","",'STEP 2 EE Data'!AK235)</f>
        <v/>
      </c>
      <c r="F235" s="69" t="str">
        <f t="shared" si="9"/>
        <v/>
      </c>
      <c r="J235" s="497" t="str">
        <f>IF('STEP 2 EE Data'!AI235=0,"",IF('STEP 2 EE Data'!L235="Yes","",IF('STEP 2 EE Data'!J235="Yes",IF('STEP 2 EE Data'!B235="","",'STEP 2 EE Data'!B235),"")))</f>
        <v/>
      </c>
      <c r="K235" s="497" t="str">
        <f>IF(J235="","",'STEP 2 EE Data'!A235)</f>
        <v/>
      </c>
      <c r="L235" s="210" t="str">
        <f>IF(J235="","",'STEP 2 EE Data'!AJ235)</f>
        <v/>
      </c>
      <c r="M235" s="497" t="str">
        <f>IF(J235="","",'STEP 3 EE Comp'!BJ240)</f>
        <v/>
      </c>
      <c r="N235" s="69" t="str">
        <f t="shared" si="10"/>
        <v/>
      </c>
      <c r="R235" s="84" t="str">
        <f>IF('STEP 2 EE Data'!L235="Yes",IF('STEP 2 EE Data'!B235="","",'STEP 2 EE Data'!B235),"")</f>
        <v/>
      </c>
      <c r="S235" s="84" t="str">
        <f>IF(R235="","",'STEP 2 EE Data'!A235)</f>
        <v/>
      </c>
      <c r="T235" s="84" t="str">
        <f>IF(S235="","",'STEP 2 EE Data'!AJ235)</f>
        <v/>
      </c>
      <c r="U235" s="84" t="str">
        <f>IF(T235="","",'STEP 3 EE Comp'!BJ240)</f>
        <v/>
      </c>
      <c r="V235" s="69" t="str">
        <f t="shared" si="11"/>
        <v/>
      </c>
    </row>
    <row r="236" spans="1:22" x14ac:dyDescent="0.3">
      <c r="A236" s="623" t="str">
        <f>IF('STEP 2 EE Data'!L236="Yes","",IF('STEP 2 EE Data'!B236="","",IF('STEP 2 EE Data'!J236="Yes","",IF('STEP 2 EE Data'!AI236=0,"",'STEP 2 EE Data'!B236))))</f>
        <v/>
      </c>
      <c r="B236" s="93" t="str">
        <f>IF(A236="","",'STEP 2 EE Data'!A236)</f>
        <v/>
      </c>
      <c r="C236" s="624" t="str">
        <f>IF(A236="","",'STEP 2 EE Data'!AJ236)</f>
        <v/>
      </c>
      <c r="D236" s="369" t="str">
        <f>IF(A236="","",'STEP 3 EE Comp'!BJ241)</f>
        <v/>
      </c>
      <c r="E236" s="82" t="str">
        <f>IF(A236="","",'STEP 2 EE Data'!AK236)</f>
        <v/>
      </c>
      <c r="F236" s="69" t="str">
        <f t="shared" si="9"/>
        <v/>
      </c>
      <c r="J236" s="497" t="str">
        <f>IF('STEP 2 EE Data'!AI236=0,"",IF('STEP 2 EE Data'!L236="Yes","",IF('STEP 2 EE Data'!J236="Yes",IF('STEP 2 EE Data'!B236="","",'STEP 2 EE Data'!B236),"")))</f>
        <v/>
      </c>
      <c r="K236" s="497" t="str">
        <f>IF(J236="","",'STEP 2 EE Data'!A236)</f>
        <v/>
      </c>
      <c r="L236" s="210" t="str">
        <f>IF(J236="","",'STEP 2 EE Data'!AJ236)</f>
        <v/>
      </c>
      <c r="M236" s="497" t="str">
        <f>IF(J236="","",'STEP 3 EE Comp'!BJ241)</f>
        <v/>
      </c>
      <c r="N236" s="69" t="str">
        <f t="shared" si="10"/>
        <v/>
      </c>
      <c r="R236" s="84" t="str">
        <f>IF('STEP 2 EE Data'!L236="Yes",IF('STEP 2 EE Data'!B236="","",'STEP 2 EE Data'!B236),"")</f>
        <v/>
      </c>
      <c r="S236" s="84" t="str">
        <f>IF(R236="","",'STEP 2 EE Data'!A236)</f>
        <v/>
      </c>
      <c r="T236" s="84" t="str">
        <f>IF(S236="","",'STEP 2 EE Data'!AJ236)</f>
        <v/>
      </c>
      <c r="U236" s="84" t="str">
        <f>IF(T236="","",'STEP 3 EE Comp'!BJ241)</f>
        <v/>
      </c>
      <c r="V236" s="69" t="str">
        <f t="shared" si="11"/>
        <v/>
      </c>
    </row>
    <row r="237" spans="1:22" x14ac:dyDescent="0.3">
      <c r="A237" s="623" t="str">
        <f>IF('STEP 2 EE Data'!L237="Yes","",IF('STEP 2 EE Data'!B237="","",IF('STEP 2 EE Data'!J237="Yes","",IF('STEP 2 EE Data'!AI237=0,"",'STEP 2 EE Data'!B237))))</f>
        <v/>
      </c>
      <c r="B237" s="93" t="str">
        <f>IF(A237="","",'STEP 2 EE Data'!A237)</f>
        <v/>
      </c>
      <c r="C237" s="624" t="str">
        <f>IF(A237="","",'STEP 2 EE Data'!AJ237)</f>
        <v/>
      </c>
      <c r="D237" s="369" t="str">
        <f>IF(A237="","",'STEP 3 EE Comp'!BJ242)</f>
        <v/>
      </c>
      <c r="E237" s="82" t="str">
        <f>IF(A237="","",'STEP 2 EE Data'!AK237)</f>
        <v/>
      </c>
      <c r="F237" s="69" t="str">
        <f t="shared" si="9"/>
        <v/>
      </c>
      <c r="J237" s="497" t="str">
        <f>IF('STEP 2 EE Data'!AI237=0,"",IF('STEP 2 EE Data'!L237="Yes","",IF('STEP 2 EE Data'!J237="Yes",IF('STEP 2 EE Data'!B237="","",'STEP 2 EE Data'!B237),"")))</f>
        <v/>
      </c>
      <c r="K237" s="497" t="str">
        <f>IF(J237="","",'STEP 2 EE Data'!A237)</f>
        <v/>
      </c>
      <c r="L237" s="210" t="str">
        <f>IF(J237="","",'STEP 2 EE Data'!AJ237)</f>
        <v/>
      </c>
      <c r="M237" s="497" t="str">
        <f>IF(J237="","",'STEP 3 EE Comp'!BJ242)</f>
        <v/>
      </c>
      <c r="N237" s="69" t="str">
        <f t="shared" si="10"/>
        <v/>
      </c>
      <c r="R237" s="84" t="str">
        <f>IF('STEP 2 EE Data'!L237="Yes",IF('STEP 2 EE Data'!B237="","",'STEP 2 EE Data'!B237),"")</f>
        <v/>
      </c>
      <c r="S237" s="84" t="str">
        <f>IF(R237="","",'STEP 2 EE Data'!A237)</f>
        <v/>
      </c>
      <c r="T237" s="84" t="str">
        <f>IF(S237="","",'STEP 2 EE Data'!AJ237)</f>
        <v/>
      </c>
      <c r="U237" s="84" t="str">
        <f>IF(T237="","",'STEP 3 EE Comp'!BJ242)</f>
        <v/>
      </c>
      <c r="V237" s="69" t="str">
        <f t="shared" si="11"/>
        <v/>
      </c>
    </row>
    <row r="238" spans="1:22" x14ac:dyDescent="0.3">
      <c r="A238" s="623" t="str">
        <f>IF('STEP 2 EE Data'!L238="Yes","",IF('STEP 2 EE Data'!B238="","",IF('STEP 2 EE Data'!J238="Yes","",IF('STEP 2 EE Data'!AI238=0,"",'STEP 2 EE Data'!B238))))</f>
        <v/>
      </c>
      <c r="B238" s="93" t="str">
        <f>IF(A238="","",'STEP 2 EE Data'!A238)</f>
        <v/>
      </c>
      <c r="C238" s="624" t="str">
        <f>IF(A238="","",'STEP 2 EE Data'!AJ238)</f>
        <v/>
      </c>
      <c r="D238" s="369" t="str">
        <f>IF(A238="","",'STEP 3 EE Comp'!BJ243)</f>
        <v/>
      </c>
      <c r="E238" s="82" t="str">
        <f>IF(A238="","",'STEP 2 EE Data'!AK238)</f>
        <v/>
      </c>
      <c r="F238" s="69" t="str">
        <f t="shared" si="9"/>
        <v/>
      </c>
      <c r="J238" s="497" t="str">
        <f>IF('STEP 2 EE Data'!AI238=0,"",IF('STEP 2 EE Data'!L238="Yes","",IF('STEP 2 EE Data'!J238="Yes",IF('STEP 2 EE Data'!B238="","",'STEP 2 EE Data'!B238),"")))</f>
        <v/>
      </c>
      <c r="K238" s="497" t="str">
        <f>IF(J238="","",'STEP 2 EE Data'!A238)</f>
        <v/>
      </c>
      <c r="L238" s="210" t="str">
        <f>IF(J238="","",'STEP 2 EE Data'!AJ238)</f>
        <v/>
      </c>
      <c r="M238" s="497" t="str">
        <f>IF(J238="","",'STEP 3 EE Comp'!BJ243)</f>
        <v/>
      </c>
      <c r="N238" s="69" t="str">
        <f t="shared" si="10"/>
        <v/>
      </c>
      <c r="R238" s="84" t="str">
        <f>IF('STEP 2 EE Data'!L238="Yes",IF('STEP 2 EE Data'!B238="","",'STEP 2 EE Data'!B238),"")</f>
        <v/>
      </c>
      <c r="S238" s="84" t="str">
        <f>IF(R238="","",'STEP 2 EE Data'!A238)</f>
        <v/>
      </c>
      <c r="T238" s="84" t="str">
        <f>IF(S238="","",'STEP 2 EE Data'!AJ238)</f>
        <v/>
      </c>
      <c r="U238" s="84" t="str">
        <f>IF(T238="","",'STEP 3 EE Comp'!BJ243)</f>
        <v/>
      </c>
      <c r="V238" s="69" t="str">
        <f t="shared" si="11"/>
        <v/>
      </c>
    </row>
    <row r="239" spans="1:22" x14ac:dyDescent="0.3">
      <c r="A239" s="623" t="str">
        <f>IF('STEP 2 EE Data'!L239="Yes","",IF('STEP 2 EE Data'!B239="","",IF('STEP 2 EE Data'!J239="Yes","",IF('STEP 2 EE Data'!AI239=0,"",'STEP 2 EE Data'!B239))))</f>
        <v/>
      </c>
      <c r="B239" s="93" t="str">
        <f>IF(A239="","",'STEP 2 EE Data'!A239)</f>
        <v/>
      </c>
      <c r="C239" s="624" t="str">
        <f>IF(A239="","",'STEP 2 EE Data'!AJ239)</f>
        <v/>
      </c>
      <c r="D239" s="369" t="str">
        <f>IF(A239="","",'STEP 3 EE Comp'!BJ244)</f>
        <v/>
      </c>
      <c r="E239" s="82" t="str">
        <f>IF(A239="","",'STEP 2 EE Data'!AK239)</f>
        <v/>
      </c>
      <c r="F239" s="69" t="str">
        <f t="shared" si="9"/>
        <v/>
      </c>
      <c r="J239" s="497" t="str">
        <f>IF('STEP 2 EE Data'!AI239=0,"",IF('STEP 2 EE Data'!L239="Yes","",IF('STEP 2 EE Data'!J239="Yes",IF('STEP 2 EE Data'!B239="","",'STEP 2 EE Data'!B239),"")))</f>
        <v/>
      </c>
      <c r="K239" s="497" t="str">
        <f>IF(J239="","",'STEP 2 EE Data'!A239)</f>
        <v/>
      </c>
      <c r="L239" s="210" t="str">
        <f>IF(J239="","",'STEP 2 EE Data'!AJ239)</f>
        <v/>
      </c>
      <c r="M239" s="497" t="str">
        <f>IF(J239="","",'STEP 3 EE Comp'!BJ244)</f>
        <v/>
      </c>
      <c r="N239" s="69" t="str">
        <f t="shared" si="10"/>
        <v/>
      </c>
      <c r="R239" s="84" t="str">
        <f>IF('STEP 2 EE Data'!L239="Yes",IF('STEP 2 EE Data'!B239="","",'STEP 2 EE Data'!B239),"")</f>
        <v/>
      </c>
      <c r="S239" s="84" t="str">
        <f>IF(R239="","",'STEP 2 EE Data'!A239)</f>
        <v/>
      </c>
      <c r="T239" s="84" t="str">
        <f>IF(S239="","",'STEP 2 EE Data'!AJ239)</f>
        <v/>
      </c>
      <c r="U239" s="84" t="str">
        <f>IF(T239="","",'STEP 3 EE Comp'!BJ244)</f>
        <v/>
      </c>
      <c r="V239" s="69" t="str">
        <f t="shared" si="11"/>
        <v/>
      </c>
    </row>
    <row r="240" spans="1:22" x14ac:dyDescent="0.3">
      <c r="A240" s="623" t="str">
        <f>IF('STEP 2 EE Data'!L240="Yes","",IF('STEP 2 EE Data'!B240="","",IF('STEP 2 EE Data'!J240="Yes","",IF('STEP 2 EE Data'!AI240=0,"",'STEP 2 EE Data'!B240))))</f>
        <v/>
      </c>
      <c r="B240" s="93" t="str">
        <f>IF(A240="","",'STEP 2 EE Data'!A240)</f>
        <v/>
      </c>
      <c r="C240" s="624" t="str">
        <f>IF(A240="","",'STEP 2 EE Data'!AJ240)</f>
        <v/>
      </c>
      <c r="D240" s="369" t="str">
        <f>IF(A240="","",'STEP 3 EE Comp'!BJ245)</f>
        <v/>
      </c>
      <c r="E240" s="82" t="str">
        <f>IF(A240="","",'STEP 2 EE Data'!AK240)</f>
        <v/>
      </c>
      <c r="F240" s="69" t="str">
        <f t="shared" si="9"/>
        <v/>
      </c>
      <c r="J240" s="497" t="str">
        <f>IF('STEP 2 EE Data'!AI240=0,"",IF('STEP 2 EE Data'!L240="Yes","",IF('STEP 2 EE Data'!J240="Yes",IF('STEP 2 EE Data'!B240="","",'STEP 2 EE Data'!B240),"")))</f>
        <v/>
      </c>
      <c r="K240" s="497" t="str">
        <f>IF(J240="","",'STEP 2 EE Data'!A240)</f>
        <v/>
      </c>
      <c r="L240" s="210" t="str">
        <f>IF(J240="","",'STEP 2 EE Data'!AJ240)</f>
        <v/>
      </c>
      <c r="M240" s="497" t="str">
        <f>IF(J240="","",'STEP 3 EE Comp'!BJ245)</f>
        <v/>
      </c>
      <c r="N240" s="69" t="str">
        <f t="shared" si="10"/>
        <v/>
      </c>
      <c r="R240" s="84" t="str">
        <f>IF('STEP 2 EE Data'!L240="Yes",IF('STEP 2 EE Data'!B240="","",'STEP 2 EE Data'!B240),"")</f>
        <v/>
      </c>
      <c r="S240" s="84" t="str">
        <f>IF(R240="","",'STEP 2 EE Data'!A240)</f>
        <v/>
      </c>
      <c r="T240" s="84" t="str">
        <f>IF(S240="","",'STEP 2 EE Data'!AJ240)</f>
        <v/>
      </c>
      <c r="U240" s="84" t="str">
        <f>IF(T240="","",'STEP 3 EE Comp'!BJ245)</f>
        <v/>
      </c>
      <c r="V240" s="69" t="str">
        <f t="shared" si="11"/>
        <v/>
      </c>
    </row>
    <row r="241" spans="1:22" x14ac:dyDescent="0.3">
      <c r="A241" s="623" t="str">
        <f>IF('STEP 2 EE Data'!L241="Yes","",IF('STEP 2 EE Data'!B241="","",IF('STEP 2 EE Data'!J241="Yes","",IF('STEP 2 EE Data'!AI241=0,"",'STEP 2 EE Data'!B241))))</f>
        <v/>
      </c>
      <c r="B241" s="93" t="str">
        <f>IF(A241="","",'STEP 2 EE Data'!A241)</f>
        <v/>
      </c>
      <c r="C241" s="624" t="str">
        <f>IF(A241="","",'STEP 2 EE Data'!AJ241)</f>
        <v/>
      </c>
      <c r="D241" s="369" t="str">
        <f>IF(A241="","",'STEP 3 EE Comp'!BJ246)</f>
        <v/>
      </c>
      <c r="E241" s="82" t="str">
        <f>IF(A241="","",'STEP 2 EE Data'!AK241)</f>
        <v/>
      </c>
      <c r="F241" s="69" t="str">
        <f t="shared" si="9"/>
        <v/>
      </c>
      <c r="J241" s="497" t="str">
        <f>IF('STEP 2 EE Data'!AI241=0,"",IF('STEP 2 EE Data'!L241="Yes","",IF('STEP 2 EE Data'!J241="Yes",IF('STEP 2 EE Data'!B241="","",'STEP 2 EE Data'!B241),"")))</f>
        <v/>
      </c>
      <c r="K241" s="497" t="str">
        <f>IF(J241="","",'STEP 2 EE Data'!A241)</f>
        <v/>
      </c>
      <c r="L241" s="210" t="str">
        <f>IF(J241="","",'STEP 2 EE Data'!AJ241)</f>
        <v/>
      </c>
      <c r="M241" s="497" t="str">
        <f>IF(J241="","",'STEP 3 EE Comp'!BJ246)</f>
        <v/>
      </c>
      <c r="N241" s="69" t="str">
        <f t="shared" si="10"/>
        <v/>
      </c>
      <c r="R241" s="84" t="str">
        <f>IF('STEP 2 EE Data'!L241="Yes",IF('STEP 2 EE Data'!B241="","",'STEP 2 EE Data'!B241),"")</f>
        <v/>
      </c>
      <c r="S241" s="84" t="str">
        <f>IF(R241="","",'STEP 2 EE Data'!A241)</f>
        <v/>
      </c>
      <c r="T241" s="84" t="str">
        <f>IF(S241="","",'STEP 2 EE Data'!AJ241)</f>
        <v/>
      </c>
      <c r="U241" s="84" t="str">
        <f>IF(T241="","",'STEP 3 EE Comp'!BJ246)</f>
        <v/>
      </c>
      <c r="V241" s="69" t="str">
        <f t="shared" si="11"/>
        <v/>
      </c>
    </row>
    <row r="242" spans="1:22" x14ac:dyDescent="0.3">
      <c r="A242" s="623" t="str">
        <f>IF('STEP 2 EE Data'!L242="Yes","",IF('STEP 2 EE Data'!B242="","",IF('STEP 2 EE Data'!J242="Yes","",IF('STEP 2 EE Data'!AI242=0,"",'STEP 2 EE Data'!B242))))</f>
        <v/>
      </c>
      <c r="B242" s="93" t="str">
        <f>IF(A242="","",'STEP 2 EE Data'!A242)</f>
        <v/>
      </c>
      <c r="C242" s="624" t="str">
        <f>IF(A242="","",'STEP 2 EE Data'!AJ242)</f>
        <v/>
      </c>
      <c r="D242" s="369" t="str">
        <f>IF(A242="","",'STEP 3 EE Comp'!BJ247)</f>
        <v/>
      </c>
      <c r="E242" s="82" t="str">
        <f>IF(A242="","",'STEP 2 EE Data'!AK242)</f>
        <v/>
      </c>
      <c r="F242" s="69" t="str">
        <f t="shared" si="9"/>
        <v/>
      </c>
      <c r="J242" s="497" t="str">
        <f>IF('STEP 2 EE Data'!AI242=0,"",IF('STEP 2 EE Data'!L242="Yes","",IF('STEP 2 EE Data'!J242="Yes",IF('STEP 2 EE Data'!B242="","",'STEP 2 EE Data'!B242),"")))</f>
        <v/>
      </c>
      <c r="K242" s="497" t="str">
        <f>IF(J242="","",'STEP 2 EE Data'!A242)</f>
        <v/>
      </c>
      <c r="L242" s="210" t="str">
        <f>IF(J242="","",'STEP 2 EE Data'!AJ242)</f>
        <v/>
      </c>
      <c r="M242" s="497" t="str">
        <f>IF(J242="","",'STEP 3 EE Comp'!BJ247)</f>
        <v/>
      </c>
      <c r="N242" s="69" t="str">
        <f t="shared" si="10"/>
        <v/>
      </c>
      <c r="R242" s="84" t="str">
        <f>IF('STEP 2 EE Data'!L242="Yes",IF('STEP 2 EE Data'!B242="","",'STEP 2 EE Data'!B242),"")</f>
        <v/>
      </c>
      <c r="S242" s="84" t="str">
        <f>IF(R242="","",'STEP 2 EE Data'!A242)</f>
        <v/>
      </c>
      <c r="T242" s="84" t="str">
        <f>IF(S242="","",'STEP 2 EE Data'!AJ242)</f>
        <v/>
      </c>
      <c r="U242" s="84" t="str">
        <f>IF(T242="","",'STEP 3 EE Comp'!BJ247)</f>
        <v/>
      </c>
      <c r="V242" s="69" t="str">
        <f t="shared" si="11"/>
        <v/>
      </c>
    </row>
    <row r="243" spans="1:22" x14ac:dyDescent="0.3">
      <c r="A243" s="623" t="str">
        <f>IF('STEP 2 EE Data'!L243="Yes","",IF('STEP 2 EE Data'!B243="","",IF('STEP 2 EE Data'!J243="Yes","",IF('STEP 2 EE Data'!AI243=0,"",'STEP 2 EE Data'!B243))))</f>
        <v/>
      </c>
      <c r="B243" s="93" t="str">
        <f>IF(A243="","",'STEP 2 EE Data'!A243)</f>
        <v/>
      </c>
      <c r="C243" s="624" t="str">
        <f>IF(A243="","",'STEP 2 EE Data'!AJ243)</f>
        <v/>
      </c>
      <c r="D243" s="369" t="str">
        <f>IF(A243="","",'STEP 3 EE Comp'!BJ248)</f>
        <v/>
      </c>
      <c r="E243" s="82" t="str">
        <f>IF(A243="","",'STEP 2 EE Data'!AK243)</f>
        <v/>
      </c>
      <c r="F243" s="69" t="str">
        <f t="shared" si="9"/>
        <v/>
      </c>
      <c r="J243" s="497" t="str">
        <f>IF('STEP 2 EE Data'!AI243=0,"",IF('STEP 2 EE Data'!L243="Yes","",IF('STEP 2 EE Data'!J243="Yes",IF('STEP 2 EE Data'!B243="","",'STEP 2 EE Data'!B243),"")))</f>
        <v/>
      </c>
      <c r="K243" s="497" t="str">
        <f>IF(J243="","",'STEP 2 EE Data'!A243)</f>
        <v/>
      </c>
      <c r="L243" s="210" t="str">
        <f>IF(J243="","",'STEP 2 EE Data'!AJ243)</f>
        <v/>
      </c>
      <c r="M243" s="497" t="str">
        <f>IF(J243="","",'STEP 3 EE Comp'!BJ248)</f>
        <v/>
      </c>
      <c r="N243" s="69" t="str">
        <f t="shared" si="10"/>
        <v/>
      </c>
      <c r="R243" s="84" t="str">
        <f>IF('STEP 2 EE Data'!L243="Yes",IF('STEP 2 EE Data'!B243="","",'STEP 2 EE Data'!B243),"")</f>
        <v/>
      </c>
      <c r="S243" s="84" t="str">
        <f>IF(R243="","",'STEP 2 EE Data'!A243)</f>
        <v/>
      </c>
      <c r="T243" s="84" t="str">
        <f>IF(S243="","",'STEP 2 EE Data'!AJ243)</f>
        <v/>
      </c>
      <c r="U243" s="84" t="str">
        <f>IF(T243="","",'STEP 3 EE Comp'!BJ248)</f>
        <v/>
      </c>
      <c r="V243" s="69" t="str">
        <f t="shared" si="11"/>
        <v/>
      </c>
    </row>
    <row r="244" spans="1:22" x14ac:dyDescent="0.3">
      <c r="A244" s="623" t="str">
        <f>IF('STEP 2 EE Data'!L244="Yes","",IF('STEP 2 EE Data'!B244="","",IF('STEP 2 EE Data'!J244="Yes","",IF('STEP 2 EE Data'!AI244=0,"",'STEP 2 EE Data'!B244))))</f>
        <v/>
      </c>
      <c r="B244" s="93" t="str">
        <f>IF(A244="","",'STEP 2 EE Data'!A244)</f>
        <v/>
      </c>
      <c r="C244" s="624" t="str">
        <f>IF(A244="","",'STEP 2 EE Data'!AJ244)</f>
        <v/>
      </c>
      <c r="D244" s="369" t="str">
        <f>IF(A244="","",'STEP 3 EE Comp'!BJ249)</f>
        <v/>
      </c>
      <c r="E244" s="82" t="str">
        <f>IF(A244="","",'STEP 2 EE Data'!AK244)</f>
        <v/>
      </c>
      <c r="F244" s="69" t="str">
        <f t="shared" si="9"/>
        <v/>
      </c>
      <c r="J244" s="497" t="str">
        <f>IF('STEP 2 EE Data'!AI244=0,"",IF('STEP 2 EE Data'!L244="Yes","",IF('STEP 2 EE Data'!J244="Yes",IF('STEP 2 EE Data'!B244="","",'STEP 2 EE Data'!B244),"")))</f>
        <v/>
      </c>
      <c r="K244" s="497" t="str">
        <f>IF(J244="","",'STEP 2 EE Data'!A244)</f>
        <v/>
      </c>
      <c r="L244" s="210" t="str">
        <f>IF(J244="","",'STEP 2 EE Data'!AJ244)</f>
        <v/>
      </c>
      <c r="M244" s="497" t="str">
        <f>IF(J244="","",'STEP 3 EE Comp'!BJ249)</f>
        <v/>
      </c>
      <c r="N244" s="69" t="str">
        <f t="shared" si="10"/>
        <v/>
      </c>
      <c r="R244" s="84" t="str">
        <f>IF('STEP 2 EE Data'!L244="Yes",IF('STEP 2 EE Data'!B244="","",'STEP 2 EE Data'!B244),"")</f>
        <v/>
      </c>
      <c r="S244" s="84" t="str">
        <f>IF(R244="","",'STEP 2 EE Data'!A244)</f>
        <v/>
      </c>
      <c r="T244" s="84" t="str">
        <f>IF(S244="","",'STEP 2 EE Data'!AJ244)</f>
        <v/>
      </c>
      <c r="U244" s="84" t="str">
        <f>IF(T244="","",'STEP 3 EE Comp'!BJ249)</f>
        <v/>
      </c>
      <c r="V244" s="69" t="str">
        <f t="shared" si="11"/>
        <v/>
      </c>
    </row>
    <row r="245" spans="1:22" x14ac:dyDescent="0.3">
      <c r="A245" s="623" t="str">
        <f>IF('STEP 2 EE Data'!L245="Yes","",IF('STEP 2 EE Data'!B245="","",IF('STEP 2 EE Data'!J245="Yes","",IF('STEP 2 EE Data'!AI245=0,"",'STEP 2 EE Data'!B245))))</f>
        <v/>
      </c>
      <c r="B245" s="93" t="str">
        <f>IF(A245="","",'STEP 2 EE Data'!A245)</f>
        <v/>
      </c>
      <c r="C245" s="624" t="str">
        <f>IF(A245="","",'STEP 2 EE Data'!AJ245)</f>
        <v/>
      </c>
      <c r="D245" s="369" t="str">
        <f>IF(A245="","",'STEP 3 EE Comp'!BJ250)</f>
        <v/>
      </c>
      <c r="E245" s="82" t="str">
        <f>IF(A245="","",'STEP 2 EE Data'!AK245)</f>
        <v/>
      </c>
      <c r="F245" s="69" t="str">
        <f t="shared" si="9"/>
        <v/>
      </c>
      <c r="J245" s="497" t="str">
        <f>IF('STEP 2 EE Data'!AI245=0,"",IF('STEP 2 EE Data'!L245="Yes","",IF('STEP 2 EE Data'!J245="Yes",IF('STEP 2 EE Data'!B245="","",'STEP 2 EE Data'!B245),"")))</f>
        <v/>
      </c>
      <c r="K245" s="497" t="str">
        <f>IF(J245="","",'STEP 2 EE Data'!A245)</f>
        <v/>
      </c>
      <c r="L245" s="210" t="str">
        <f>IF(J245="","",'STEP 2 EE Data'!AJ245)</f>
        <v/>
      </c>
      <c r="M245" s="497" t="str">
        <f>IF(J245="","",'STEP 3 EE Comp'!BJ250)</f>
        <v/>
      </c>
      <c r="N245" s="69" t="str">
        <f t="shared" si="10"/>
        <v/>
      </c>
      <c r="R245" s="84" t="str">
        <f>IF('STEP 2 EE Data'!L245="Yes",IF('STEP 2 EE Data'!B245="","",'STEP 2 EE Data'!B245),"")</f>
        <v/>
      </c>
      <c r="S245" s="84" t="str">
        <f>IF(R245="","",'STEP 2 EE Data'!A245)</f>
        <v/>
      </c>
      <c r="T245" s="84" t="str">
        <f>IF(S245="","",'STEP 2 EE Data'!AJ245)</f>
        <v/>
      </c>
      <c r="U245" s="84" t="str">
        <f>IF(T245="","",'STEP 3 EE Comp'!BJ250)</f>
        <v/>
      </c>
      <c r="V245" s="69" t="str">
        <f t="shared" si="11"/>
        <v/>
      </c>
    </row>
    <row r="246" spans="1:22" x14ac:dyDescent="0.3">
      <c r="A246" s="623" t="str">
        <f>IF('STEP 2 EE Data'!L246="Yes","",IF('STEP 2 EE Data'!B246="","",IF('STEP 2 EE Data'!J246="Yes","",IF('STEP 2 EE Data'!AI246=0,"",'STEP 2 EE Data'!B246))))</f>
        <v/>
      </c>
      <c r="B246" s="93" t="str">
        <f>IF(A246="","",'STEP 2 EE Data'!A246)</f>
        <v/>
      </c>
      <c r="C246" s="624" t="str">
        <f>IF(A246="","",'STEP 2 EE Data'!AJ246)</f>
        <v/>
      </c>
      <c r="D246" s="369" t="str">
        <f>IF(A246="","",'STEP 3 EE Comp'!BJ251)</f>
        <v/>
      </c>
      <c r="E246" s="82" t="str">
        <f>IF(A246="","",'STEP 2 EE Data'!AK246)</f>
        <v/>
      </c>
      <c r="F246" s="69" t="str">
        <f t="shared" si="9"/>
        <v/>
      </c>
      <c r="J246" s="497" t="str">
        <f>IF('STEP 2 EE Data'!AI246=0,"",IF('STEP 2 EE Data'!L246="Yes","",IF('STEP 2 EE Data'!J246="Yes",IF('STEP 2 EE Data'!B246="","",'STEP 2 EE Data'!B246),"")))</f>
        <v/>
      </c>
      <c r="K246" s="497" t="str">
        <f>IF(J246="","",'STEP 2 EE Data'!A246)</f>
        <v/>
      </c>
      <c r="L246" s="210" t="str">
        <f>IF(J246="","",'STEP 2 EE Data'!AJ246)</f>
        <v/>
      </c>
      <c r="M246" s="497" t="str">
        <f>IF(J246="","",'STEP 3 EE Comp'!BJ251)</f>
        <v/>
      </c>
      <c r="N246" s="69" t="str">
        <f t="shared" si="10"/>
        <v/>
      </c>
      <c r="R246" s="84" t="str">
        <f>IF('STEP 2 EE Data'!L246="Yes",IF('STEP 2 EE Data'!B246="","",'STEP 2 EE Data'!B246),"")</f>
        <v/>
      </c>
      <c r="S246" s="84" t="str">
        <f>IF(R246="","",'STEP 2 EE Data'!A246)</f>
        <v/>
      </c>
      <c r="T246" s="84" t="str">
        <f>IF(S246="","",'STEP 2 EE Data'!AJ246)</f>
        <v/>
      </c>
      <c r="U246" s="84" t="str">
        <f>IF(T246="","",'STEP 3 EE Comp'!BJ251)</f>
        <v/>
      </c>
      <c r="V246" s="69" t="str">
        <f t="shared" si="11"/>
        <v/>
      </c>
    </row>
    <row r="247" spans="1:22" x14ac:dyDescent="0.3">
      <c r="A247" s="623" t="str">
        <f>IF('STEP 2 EE Data'!L247="Yes","",IF('STEP 2 EE Data'!B247="","",IF('STEP 2 EE Data'!J247="Yes","",IF('STEP 2 EE Data'!AI247=0,"",'STEP 2 EE Data'!B247))))</f>
        <v/>
      </c>
      <c r="B247" s="93" t="str">
        <f>IF(A247="","",'STEP 2 EE Data'!A247)</f>
        <v/>
      </c>
      <c r="C247" s="624" t="str">
        <f>IF(A247="","",'STEP 2 EE Data'!AJ247)</f>
        <v/>
      </c>
      <c r="D247" s="369" t="str">
        <f>IF(A247="","",'STEP 3 EE Comp'!BJ252)</f>
        <v/>
      </c>
      <c r="E247" s="82" t="str">
        <f>IF(A247="","",'STEP 2 EE Data'!AK247)</f>
        <v/>
      </c>
      <c r="F247" s="69" t="str">
        <f t="shared" si="9"/>
        <v/>
      </c>
      <c r="J247" s="497" t="str">
        <f>IF('STEP 2 EE Data'!AI247=0,"",IF('STEP 2 EE Data'!L247="Yes","",IF('STEP 2 EE Data'!J247="Yes",IF('STEP 2 EE Data'!B247="","",'STEP 2 EE Data'!B247),"")))</f>
        <v/>
      </c>
      <c r="K247" s="497" t="str">
        <f>IF(J247="","",'STEP 2 EE Data'!A247)</f>
        <v/>
      </c>
      <c r="L247" s="210" t="str">
        <f>IF(J247="","",'STEP 2 EE Data'!AJ247)</f>
        <v/>
      </c>
      <c r="M247" s="497" t="str">
        <f>IF(J247="","",'STEP 3 EE Comp'!BJ252)</f>
        <v/>
      </c>
      <c r="N247" s="69" t="str">
        <f t="shared" si="10"/>
        <v/>
      </c>
      <c r="R247" s="84" t="str">
        <f>IF('STEP 2 EE Data'!L247="Yes",IF('STEP 2 EE Data'!B247="","",'STEP 2 EE Data'!B247),"")</f>
        <v/>
      </c>
      <c r="S247" s="84" t="str">
        <f>IF(R247="","",'STEP 2 EE Data'!A247)</f>
        <v/>
      </c>
      <c r="T247" s="84" t="str">
        <f>IF(S247="","",'STEP 2 EE Data'!AJ247)</f>
        <v/>
      </c>
      <c r="U247" s="84" t="str">
        <f>IF(T247="","",'STEP 3 EE Comp'!BJ252)</f>
        <v/>
      </c>
      <c r="V247" s="69" t="str">
        <f t="shared" si="11"/>
        <v/>
      </c>
    </row>
    <row r="248" spans="1:22" x14ac:dyDescent="0.3">
      <c r="A248" s="623" t="str">
        <f>IF('STEP 2 EE Data'!L248="Yes","",IF('STEP 2 EE Data'!B248="","",IF('STEP 2 EE Data'!J248="Yes","",IF('STEP 2 EE Data'!AI248=0,"",'STEP 2 EE Data'!B248))))</f>
        <v/>
      </c>
      <c r="B248" s="93" t="str">
        <f>IF(A248="","",'STEP 2 EE Data'!A248)</f>
        <v/>
      </c>
      <c r="C248" s="624" t="str">
        <f>IF(A248="","",'STEP 2 EE Data'!AJ248)</f>
        <v/>
      </c>
      <c r="D248" s="369" t="str">
        <f>IF(A248="","",'STEP 3 EE Comp'!BJ253)</f>
        <v/>
      </c>
      <c r="E248" s="82" t="str">
        <f>IF(A248="","",'STEP 2 EE Data'!AK248)</f>
        <v/>
      </c>
      <c r="F248" s="69" t="str">
        <f t="shared" si="9"/>
        <v/>
      </c>
      <c r="J248" s="497" t="str">
        <f>IF('STEP 2 EE Data'!AI248=0,"",IF('STEP 2 EE Data'!L248="Yes","",IF('STEP 2 EE Data'!J248="Yes",IF('STEP 2 EE Data'!B248="","",'STEP 2 EE Data'!B248),"")))</f>
        <v/>
      </c>
      <c r="K248" s="497" t="str">
        <f>IF(J248="","",'STEP 2 EE Data'!A248)</f>
        <v/>
      </c>
      <c r="L248" s="210" t="str">
        <f>IF(J248="","",'STEP 2 EE Data'!AJ248)</f>
        <v/>
      </c>
      <c r="M248" s="497" t="str">
        <f>IF(J248="","",'STEP 3 EE Comp'!BJ253)</f>
        <v/>
      </c>
      <c r="N248" s="69" t="str">
        <f t="shared" si="10"/>
        <v/>
      </c>
      <c r="R248" s="84" t="str">
        <f>IF('STEP 2 EE Data'!L248="Yes",IF('STEP 2 EE Data'!B248="","",'STEP 2 EE Data'!B248),"")</f>
        <v/>
      </c>
      <c r="S248" s="84" t="str">
        <f>IF(R248="","",'STEP 2 EE Data'!A248)</f>
        <v/>
      </c>
      <c r="T248" s="84" t="str">
        <f>IF(S248="","",'STEP 2 EE Data'!AJ248)</f>
        <v/>
      </c>
      <c r="U248" s="84" t="str">
        <f>IF(T248="","",'STEP 3 EE Comp'!BJ253)</f>
        <v/>
      </c>
      <c r="V248" s="69" t="str">
        <f t="shared" si="11"/>
        <v/>
      </c>
    </row>
    <row r="249" spans="1:22" x14ac:dyDescent="0.3">
      <c r="A249" s="623" t="str">
        <f>IF('STEP 2 EE Data'!L249="Yes","",IF('STEP 2 EE Data'!B249="","",IF('STEP 2 EE Data'!J249="Yes","",IF('STEP 2 EE Data'!AI249=0,"",'STEP 2 EE Data'!B249))))</f>
        <v/>
      </c>
      <c r="B249" s="93" t="str">
        <f>IF(A249="","",'STEP 2 EE Data'!A249)</f>
        <v/>
      </c>
      <c r="C249" s="624" t="str">
        <f>IF(A249="","",'STEP 2 EE Data'!AJ249)</f>
        <v/>
      </c>
      <c r="D249" s="369" t="str">
        <f>IF(A249="","",'STEP 3 EE Comp'!BJ254)</f>
        <v/>
      </c>
      <c r="E249" s="82" t="str">
        <f>IF(A249="","",'STEP 2 EE Data'!AK249)</f>
        <v/>
      </c>
      <c r="F249" s="69" t="str">
        <f t="shared" si="9"/>
        <v/>
      </c>
      <c r="J249" s="497" t="str">
        <f>IF('STEP 2 EE Data'!AI249=0,"",IF('STEP 2 EE Data'!L249="Yes","",IF('STEP 2 EE Data'!J249="Yes",IF('STEP 2 EE Data'!B249="","",'STEP 2 EE Data'!B249),"")))</f>
        <v/>
      </c>
      <c r="K249" s="497" t="str">
        <f>IF(J249="","",'STEP 2 EE Data'!A249)</f>
        <v/>
      </c>
      <c r="L249" s="210" t="str">
        <f>IF(J249="","",'STEP 2 EE Data'!AJ249)</f>
        <v/>
      </c>
      <c r="M249" s="497" t="str">
        <f>IF(J249="","",'STEP 3 EE Comp'!BJ254)</f>
        <v/>
      </c>
      <c r="N249" s="69" t="str">
        <f t="shared" si="10"/>
        <v/>
      </c>
      <c r="R249" s="84" t="str">
        <f>IF('STEP 2 EE Data'!L249="Yes",IF('STEP 2 EE Data'!B249="","",'STEP 2 EE Data'!B249),"")</f>
        <v/>
      </c>
      <c r="S249" s="84" t="str">
        <f>IF(R249="","",'STEP 2 EE Data'!A249)</f>
        <v/>
      </c>
      <c r="T249" s="84" t="str">
        <f>IF(S249="","",'STEP 2 EE Data'!AJ249)</f>
        <v/>
      </c>
      <c r="U249" s="84" t="str">
        <f>IF(T249="","",'STEP 3 EE Comp'!BJ254)</f>
        <v/>
      </c>
      <c r="V249" s="69" t="str">
        <f t="shared" si="11"/>
        <v/>
      </c>
    </row>
    <row r="250" spans="1:22" x14ac:dyDescent="0.3">
      <c r="A250" s="623" t="str">
        <f>IF('STEP 2 EE Data'!L250="Yes","",IF('STEP 2 EE Data'!B250="","",IF('STEP 2 EE Data'!J250="Yes","",IF('STEP 2 EE Data'!AI250=0,"",'STEP 2 EE Data'!B250))))</f>
        <v/>
      </c>
      <c r="B250" s="93" t="str">
        <f>IF(A250="","",'STEP 2 EE Data'!A250)</f>
        <v/>
      </c>
      <c r="C250" s="624" t="str">
        <f>IF(A250="","",'STEP 2 EE Data'!AJ250)</f>
        <v/>
      </c>
      <c r="D250" s="369" t="str">
        <f>IF(A250="","",'STEP 3 EE Comp'!BJ255)</f>
        <v/>
      </c>
      <c r="E250" s="82" t="str">
        <f>IF(A250="","",'STEP 2 EE Data'!AK250)</f>
        <v/>
      </c>
      <c r="F250" s="69" t="str">
        <f t="shared" si="9"/>
        <v/>
      </c>
      <c r="J250" s="497" t="str">
        <f>IF('STEP 2 EE Data'!AI250=0,"",IF('STEP 2 EE Data'!L250="Yes","",IF('STEP 2 EE Data'!J250="Yes",IF('STEP 2 EE Data'!B250="","",'STEP 2 EE Data'!B250),"")))</f>
        <v/>
      </c>
      <c r="K250" s="497" t="str">
        <f>IF(J250="","",'STEP 2 EE Data'!A250)</f>
        <v/>
      </c>
      <c r="L250" s="210" t="str">
        <f>IF(J250="","",'STEP 2 EE Data'!AJ250)</f>
        <v/>
      </c>
      <c r="M250" s="497" t="str">
        <f>IF(J250="","",'STEP 3 EE Comp'!BJ255)</f>
        <v/>
      </c>
      <c r="N250" s="69" t="str">
        <f t="shared" si="10"/>
        <v/>
      </c>
      <c r="R250" s="84" t="str">
        <f>IF('STEP 2 EE Data'!L250="Yes",IF('STEP 2 EE Data'!B250="","",'STEP 2 EE Data'!B250),"")</f>
        <v/>
      </c>
      <c r="S250" s="84" t="str">
        <f>IF(R250="","",'STEP 2 EE Data'!A250)</f>
        <v/>
      </c>
      <c r="T250" s="84" t="str">
        <f>IF(S250="","",'STEP 2 EE Data'!AJ250)</f>
        <v/>
      </c>
      <c r="U250" s="84" t="str">
        <f>IF(T250="","",'STEP 3 EE Comp'!BJ255)</f>
        <v/>
      </c>
      <c r="V250" s="69" t="str">
        <f t="shared" si="11"/>
        <v/>
      </c>
    </row>
    <row r="251" spans="1:22" x14ac:dyDescent="0.3">
      <c r="A251" s="623" t="str">
        <f>IF('STEP 2 EE Data'!L251="Yes","",IF('STEP 2 EE Data'!B251="","",IF('STEP 2 EE Data'!J251="Yes","",IF('STEP 2 EE Data'!AI251=0,"",'STEP 2 EE Data'!B251))))</f>
        <v/>
      </c>
      <c r="B251" s="93" t="str">
        <f>IF(A251="","",'STEP 2 EE Data'!A251)</f>
        <v/>
      </c>
      <c r="C251" s="624" t="str">
        <f>IF(A251="","",'STEP 2 EE Data'!AJ251)</f>
        <v/>
      </c>
      <c r="D251" s="369" t="str">
        <f>IF(A251="","",'STEP 3 EE Comp'!BJ256)</f>
        <v/>
      </c>
      <c r="E251" s="82" t="str">
        <f>IF(A251="","",'STEP 2 EE Data'!AK251)</f>
        <v/>
      </c>
      <c r="F251" s="69" t="str">
        <f t="shared" si="9"/>
        <v/>
      </c>
      <c r="J251" s="497" t="str">
        <f>IF('STEP 2 EE Data'!AI251=0,"",IF('STEP 2 EE Data'!L251="Yes","",IF('STEP 2 EE Data'!J251="Yes",IF('STEP 2 EE Data'!B251="","",'STEP 2 EE Data'!B251),"")))</f>
        <v/>
      </c>
      <c r="K251" s="497" t="str">
        <f>IF(J251="","",'STEP 2 EE Data'!A251)</f>
        <v/>
      </c>
      <c r="L251" s="210" t="str">
        <f>IF(J251="","",'STEP 2 EE Data'!AJ251)</f>
        <v/>
      </c>
      <c r="M251" s="497" t="str">
        <f>IF(J251="","",'STEP 3 EE Comp'!BJ256)</f>
        <v/>
      </c>
      <c r="N251" s="69" t="str">
        <f t="shared" si="10"/>
        <v/>
      </c>
      <c r="R251" s="84" t="str">
        <f>IF('STEP 2 EE Data'!L251="Yes",IF('STEP 2 EE Data'!B251="","",'STEP 2 EE Data'!B251),"")</f>
        <v/>
      </c>
      <c r="S251" s="84" t="str">
        <f>IF(R251="","",'STEP 2 EE Data'!A251)</f>
        <v/>
      </c>
      <c r="T251" s="84" t="str">
        <f>IF(S251="","",'STEP 2 EE Data'!AJ251)</f>
        <v/>
      </c>
      <c r="U251" s="84" t="str">
        <f>IF(T251="","",'STEP 3 EE Comp'!BJ256)</f>
        <v/>
      </c>
      <c r="V251" s="69" t="str">
        <f t="shared" si="11"/>
        <v/>
      </c>
    </row>
    <row r="252" spans="1:22" x14ac:dyDescent="0.3">
      <c r="A252" s="623" t="str">
        <f>IF('STEP 2 EE Data'!L252="Yes","",IF('STEP 2 EE Data'!B252="","",IF('STEP 2 EE Data'!J252="Yes","",IF('STEP 2 EE Data'!AI252=0,"",'STEP 2 EE Data'!B252))))</f>
        <v/>
      </c>
      <c r="B252" s="93" t="str">
        <f>IF(A252="","",'STEP 2 EE Data'!A252)</f>
        <v/>
      </c>
      <c r="C252" s="624" t="str">
        <f>IF(A252="","",'STEP 2 EE Data'!AJ252)</f>
        <v/>
      </c>
      <c r="D252" s="369" t="str">
        <f>IF(A252="","",'STEP 3 EE Comp'!BJ257)</f>
        <v/>
      </c>
      <c r="E252" s="82" t="str">
        <f>IF(A252="","",'STEP 2 EE Data'!AK252)</f>
        <v/>
      </c>
      <c r="F252" s="69" t="str">
        <f t="shared" si="9"/>
        <v/>
      </c>
      <c r="J252" s="497" t="str">
        <f>IF('STEP 2 EE Data'!AI252=0,"",IF('STEP 2 EE Data'!L252="Yes","",IF('STEP 2 EE Data'!J252="Yes",IF('STEP 2 EE Data'!B252="","",'STEP 2 EE Data'!B252),"")))</f>
        <v/>
      </c>
      <c r="K252" s="497" t="str">
        <f>IF(J252="","",'STEP 2 EE Data'!A252)</f>
        <v/>
      </c>
      <c r="L252" s="210" t="str">
        <f>IF(J252="","",'STEP 2 EE Data'!AJ252)</f>
        <v/>
      </c>
      <c r="M252" s="497" t="str">
        <f>IF(J252="","",'STEP 3 EE Comp'!BJ257)</f>
        <v/>
      </c>
      <c r="N252" s="69" t="str">
        <f t="shared" si="10"/>
        <v/>
      </c>
      <c r="R252" s="84" t="str">
        <f>IF('STEP 2 EE Data'!L252="Yes",IF('STEP 2 EE Data'!B252="","",'STEP 2 EE Data'!B252),"")</f>
        <v/>
      </c>
      <c r="S252" s="84" t="str">
        <f>IF(R252="","",'STEP 2 EE Data'!A252)</f>
        <v/>
      </c>
      <c r="T252" s="84" t="str">
        <f>IF(S252="","",'STEP 2 EE Data'!AJ252)</f>
        <v/>
      </c>
      <c r="U252" s="84" t="str">
        <f>IF(T252="","",'STEP 3 EE Comp'!BJ257)</f>
        <v/>
      </c>
      <c r="V252" s="69" t="str">
        <f t="shared" si="11"/>
        <v/>
      </c>
    </row>
    <row r="253" spans="1:22" x14ac:dyDescent="0.3">
      <c r="A253" s="623" t="str">
        <f>IF('STEP 2 EE Data'!L253="Yes","",IF('STEP 2 EE Data'!B253="","",IF('STEP 2 EE Data'!J253="Yes","",IF('STEP 2 EE Data'!AI253=0,"",'STEP 2 EE Data'!B253))))</f>
        <v/>
      </c>
      <c r="B253" s="93" t="str">
        <f>IF(A253="","",'STEP 2 EE Data'!A253)</f>
        <v/>
      </c>
      <c r="C253" s="624" t="str">
        <f>IF(A253="","",'STEP 2 EE Data'!AJ253)</f>
        <v/>
      </c>
      <c r="D253" s="369" t="str">
        <f>IF(A253="","",'STEP 3 EE Comp'!BJ258)</f>
        <v/>
      </c>
      <c r="E253" s="82" t="str">
        <f>IF(A253="","",'STEP 2 EE Data'!AK253)</f>
        <v/>
      </c>
      <c r="F253" s="69" t="str">
        <f t="shared" si="9"/>
        <v/>
      </c>
      <c r="J253" s="497" t="str">
        <f>IF('STEP 2 EE Data'!AI253=0,"",IF('STEP 2 EE Data'!L253="Yes","",IF('STEP 2 EE Data'!J253="Yes",IF('STEP 2 EE Data'!B253="","",'STEP 2 EE Data'!B253),"")))</f>
        <v/>
      </c>
      <c r="K253" s="497" t="str">
        <f>IF(J253="","",'STEP 2 EE Data'!A253)</f>
        <v/>
      </c>
      <c r="L253" s="210" t="str">
        <f>IF(J253="","",'STEP 2 EE Data'!AJ253)</f>
        <v/>
      </c>
      <c r="M253" s="497" t="str">
        <f>IF(J253="","",'STEP 3 EE Comp'!BJ258)</f>
        <v/>
      </c>
      <c r="N253" s="69" t="str">
        <f t="shared" si="10"/>
        <v/>
      </c>
      <c r="R253" s="84" t="str">
        <f>IF('STEP 2 EE Data'!L253="Yes",IF('STEP 2 EE Data'!B253="","",'STEP 2 EE Data'!B253),"")</f>
        <v/>
      </c>
      <c r="S253" s="84" t="str">
        <f>IF(R253="","",'STEP 2 EE Data'!A253)</f>
        <v/>
      </c>
      <c r="T253" s="84" t="str">
        <f>IF(S253="","",'STEP 2 EE Data'!AJ253)</f>
        <v/>
      </c>
      <c r="U253" s="84" t="str">
        <f>IF(T253="","",'STEP 3 EE Comp'!BJ258)</f>
        <v/>
      </c>
      <c r="V253" s="69" t="str">
        <f t="shared" si="11"/>
        <v/>
      </c>
    </row>
    <row r="254" spans="1:22" x14ac:dyDescent="0.3">
      <c r="A254" s="623" t="str">
        <f>IF('STEP 2 EE Data'!L254="Yes","",IF('STEP 2 EE Data'!B254="","",IF('STEP 2 EE Data'!J254="Yes","",IF('STEP 2 EE Data'!AI254=0,"",'STEP 2 EE Data'!B254))))</f>
        <v/>
      </c>
      <c r="B254" s="93" t="str">
        <f>IF(A254="","",'STEP 2 EE Data'!A254)</f>
        <v/>
      </c>
      <c r="C254" s="624" t="str">
        <f>IF(A254="","",'STEP 2 EE Data'!AJ254)</f>
        <v/>
      </c>
      <c r="D254" s="369" t="str">
        <f>IF(A254="","",'STEP 3 EE Comp'!BJ259)</f>
        <v/>
      </c>
      <c r="E254" s="82" t="str">
        <f>IF(A254="","",'STEP 2 EE Data'!AK254)</f>
        <v/>
      </c>
      <c r="F254" s="69" t="str">
        <f t="shared" si="9"/>
        <v/>
      </c>
      <c r="J254" s="497" t="str">
        <f>IF('STEP 2 EE Data'!AI254=0,"",IF('STEP 2 EE Data'!L254="Yes","",IF('STEP 2 EE Data'!J254="Yes",IF('STEP 2 EE Data'!B254="","",'STEP 2 EE Data'!B254),"")))</f>
        <v/>
      </c>
      <c r="K254" s="497" t="str">
        <f>IF(J254="","",'STEP 2 EE Data'!A254)</f>
        <v/>
      </c>
      <c r="L254" s="210" t="str">
        <f>IF(J254="","",'STEP 2 EE Data'!AJ254)</f>
        <v/>
      </c>
      <c r="M254" s="497" t="str">
        <f>IF(J254="","",'STEP 3 EE Comp'!BJ259)</f>
        <v/>
      </c>
      <c r="N254" s="69" t="str">
        <f t="shared" si="10"/>
        <v/>
      </c>
      <c r="R254" s="84" t="str">
        <f>IF('STEP 2 EE Data'!L254="Yes",IF('STEP 2 EE Data'!B254="","",'STEP 2 EE Data'!B254),"")</f>
        <v/>
      </c>
      <c r="S254" s="84" t="str">
        <f>IF(R254="","",'STEP 2 EE Data'!A254)</f>
        <v/>
      </c>
      <c r="T254" s="84" t="str">
        <f>IF(S254="","",'STEP 2 EE Data'!AJ254)</f>
        <v/>
      </c>
      <c r="U254" s="84" t="str">
        <f>IF(T254="","",'STEP 3 EE Comp'!BJ259)</f>
        <v/>
      </c>
      <c r="V254" s="69" t="str">
        <f t="shared" si="11"/>
        <v/>
      </c>
    </row>
    <row r="255" spans="1:22" x14ac:dyDescent="0.3">
      <c r="A255" s="623" t="str">
        <f>IF('STEP 2 EE Data'!L255="Yes","",IF('STEP 2 EE Data'!B255="","",IF('STEP 2 EE Data'!J255="Yes","",IF('STEP 2 EE Data'!AI255=0,"",'STEP 2 EE Data'!B255))))</f>
        <v/>
      </c>
      <c r="B255" s="93" t="str">
        <f>IF(A255="","",'STEP 2 EE Data'!A255)</f>
        <v/>
      </c>
      <c r="C255" s="624" t="str">
        <f>IF(A255="","",'STEP 2 EE Data'!AJ255)</f>
        <v/>
      </c>
      <c r="D255" s="369" t="str">
        <f>IF(A255="","",'STEP 3 EE Comp'!BJ260)</f>
        <v/>
      </c>
      <c r="E255" s="82" t="str">
        <f>IF(A255="","",'STEP 2 EE Data'!AK255)</f>
        <v/>
      </c>
      <c r="F255" s="69" t="str">
        <f t="shared" si="9"/>
        <v/>
      </c>
      <c r="J255" s="497" t="str">
        <f>IF('STEP 2 EE Data'!AI255=0,"",IF('STEP 2 EE Data'!L255="Yes","",IF('STEP 2 EE Data'!J255="Yes",IF('STEP 2 EE Data'!B255="","",'STEP 2 EE Data'!B255),"")))</f>
        <v/>
      </c>
      <c r="K255" s="497" t="str">
        <f>IF(J255="","",'STEP 2 EE Data'!A255)</f>
        <v/>
      </c>
      <c r="L255" s="210" t="str">
        <f>IF(J255="","",'STEP 2 EE Data'!AJ255)</f>
        <v/>
      </c>
      <c r="M255" s="497" t="str">
        <f>IF(J255="","",'STEP 3 EE Comp'!BJ260)</f>
        <v/>
      </c>
      <c r="N255" s="69" t="str">
        <f t="shared" si="10"/>
        <v/>
      </c>
      <c r="R255" s="84" t="str">
        <f>IF('STEP 2 EE Data'!L255="Yes",IF('STEP 2 EE Data'!B255="","",'STEP 2 EE Data'!B255),"")</f>
        <v/>
      </c>
      <c r="S255" s="84" t="str">
        <f>IF(R255="","",'STEP 2 EE Data'!A255)</f>
        <v/>
      </c>
      <c r="T255" s="84" t="str">
        <f>IF(S255="","",'STEP 2 EE Data'!AJ255)</f>
        <v/>
      </c>
      <c r="U255" s="84" t="str">
        <f>IF(T255="","",'STEP 3 EE Comp'!BJ260)</f>
        <v/>
      </c>
      <c r="V255" s="69" t="str">
        <f t="shared" si="11"/>
        <v/>
      </c>
    </row>
    <row r="256" spans="1:22" x14ac:dyDescent="0.3">
      <c r="A256" s="623" t="str">
        <f>IF('STEP 2 EE Data'!L256="Yes","",IF('STEP 2 EE Data'!B256="","",IF('STEP 2 EE Data'!J256="Yes","",IF('STEP 2 EE Data'!AI256=0,"",'STEP 2 EE Data'!B256))))</f>
        <v/>
      </c>
      <c r="B256" s="93" t="str">
        <f>IF(A256="","",'STEP 2 EE Data'!A256)</f>
        <v/>
      </c>
      <c r="C256" s="624" t="str">
        <f>IF(A256="","",'STEP 2 EE Data'!AJ256)</f>
        <v/>
      </c>
      <c r="D256" s="369" t="str">
        <f>IF(A256="","",'STEP 3 EE Comp'!BJ261)</f>
        <v/>
      </c>
      <c r="E256" s="82" t="str">
        <f>IF(A256="","",'STEP 2 EE Data'!AK256)</f>
        <v/>
      </c>
      <c r="F256" s="69" t="str">
        <f t="shared" si="9"/>
        <v/>
      </c>
      <c r="J256" s="497" t="str">
        <f>IF('STEP 2 EE Data'!AI256=0,"",IF('STEP 2 EE Data'!L256="Yes","",IF('STEP 2 EE Data'!J256="Yes",IF('STEP 2 EE Data'!B256="","",'STEP 2 EE Data'!B256),"")))</f>
        <v/>
      </c>
      <c r="K256" s="497" t="str">
        <f>IF(J256="","",'STEP 2 EE Data'!A256)</f>
        <v/>
      </c>
      <c r="L256" s="210" t="str">
        <f>IF(J256="","",'STEP 2 EE Data'!AJ256)</f>
        <v/>
      </c>
      <c r="M256" s="497" t="str">
        <f>IF(J256="","",'STEP 3 EE Comp'!BJ261)</f>
        <v/>
      </c>
      <c r="N256" s="69" t="str">
        <f t="shared" si="10"/>
        <v/>
      </c>
      <c r="R256" s="84" t="str">
        <f>IF('STEP 2 EE Data'!L256="Yes",IF('STEP 2 EE Data'!B256="","",'STEP 2 EE Data'!B256),"")</f>
        <v/>
      </c>
      <c r="S256" s="84" t="str">
        <f>IF(R256="","",'STEP 2 EE Data'!A256)</f>
        <v/>
      </c>
      <c r="T256" s="84" t="str">
        <f>IF(S256="","",'STEP 2 EE Data'!AJ256)</f>
        <v/>
      </c>
      <c r="U256" s="84" t="str">
        <f>IF(T256="","",'STEP 3 EE Comp'!BJ261)</f>
        <v/>
      </c>
      <c r="V256" s="69" t="str">
        <f t="shared" si="11"/>
        <v/>
      </c>
    </row>
    <row r="257" spans="1:22" x14ac:dyDescent="0.3">
      <c r="A257" s="623" t="str">
        <f>IF('STEP 2 EE Data'!L257="Yes","",IF('STEP 2 EE Data'!B257="","",IF('STEP 2 EE Data'!J257="Yes","",IF('STEP 2 EE Data'!AI257=0,"",'STEP 2 EE Data'!B257))))</f>
        <v/>
      </c>
      <c r="B257" s="93" t="str">
        <f>IF(A257="","",'STEP 2 EE Data'!A257)</f>
        <v/>
      </c>
      <c r="C257" s="624" t="str">
        <f>IF(A257="","",'STEP 2 EE Data'!AJ257)</f>
        <v/>
      </c>
      <c r="D257" s="369" t="str">
        <f>IF(A257="","",'STEP 3 EE Comp'!BJ262)</f>
        <v/>
      </c>
      <c r="E257" s="82" t="str">
        <f>IF(A257="","",'STEP 2 EE Data'!AK257)</f>
        <v/>
      </c>
      <c r="F257" s="69" t="str">
        <f t="shared" si="9"/>
        <v/>
      </c>
      <c r="J257" s="497" t="str">
        <f>IF('STEP 2 EE Data'!AI257=0,"",IF('STEP 2 EE Data'!L257="Yes","",IF('STEP 2 EE Data'!J257="Yes",IF('STEP 2 EE Data'!B257="","",'STEP 2 EE Data'!B257),"")))</f>
        <v/>
      </c>
      <c r="K257" s="497" t="str">
        <f>IF(J257="","",'STEP 2 EE Data'!A257)</f>
        <v/>
      </c>
      <c r="L257" s="210" t="str">
        <f>IF(J257="","",'STEP 2 EE Data'!AJ257)</f>
        <v/>
      </c>
      <c r="M257" s="497" t="str">
        <f>IF(J257="","",'STEP 3 EE Comp'!BJ262)</f>
        <v/>
      </c>
      <c r="N257" s="69" t="str">
        <f t="shared" si="10"/>
        <v/>
      </c>
      <c r="R257" s="84" t="str">
        <f>IF('STEP 2 EE Data'!L257="Yes",IF('STEP 2 EE Data'!B257="","",'STEP 2 EE Data'!B257),"")</f>
        <v/>
      </c>
      <c r="S257" s="84" t="str">
        <f>IF(R257="","",'STEP 2 EE Data'!A257)</f>
        <v/>
      </c>
      <c r="T257" s="84" t="str">
        <f>IF(S257="","",'STEP 2 EE Data'!AJ257)</f>
        <v/>
      </c>
      <c r="U257" s="84" t="str">
        <f>IF(T257="","",'STEP 3 EE Comp'!BJ262)</f>
        <v/>
      </c>
      <c r="V257" s="69" t="str">
        <f t="shared" si="11"/>
        <v/>
      </c>
    </row>
    <row r="258" spans="1:22" x14ac:dyDescent="0.3">
      <c r="A258" s="623" t="str">
        <f>IF('STEP 2 EE Data'!L258="Yes","",IF('STEP 2 EE Data'!B258="","",IF('STEP 2 EE Data'!J258="Yes","",IF('STEP 2 EE Data'!AI258=0,"",'STEP 2 EE Data'!B258))))</f>
        <v/>
      </c>
      <c r="B258" s="93" t="str">
        <f>IF(A258="","",'STEP 2 EE Data'!A258)</f>
        <v/>
      </c>
      <c r="C258" s="624" t="str">
        <f>IF(A258="","",'STEP 2 EE Data'!AJ258)</f>
        <v/>
      </c>
      <c r="D258" s="369" t="str">
        <f>IF(A258="","",'STEP 3 EE Comp'!BJ263)</f>
        <v/>
      </c>
      <c r="E258" s="82" t="str">
        <f>IF(A258="","",'STEP 2 EE Data'!AK258)</f>
        <v/>
      </c>
      <c r="F258" s="69" t="str">
        <f t="shared" si="9"/>
        <v/>
      </c>
      <c r="J258" s="497" t="str">
        <f>IF('STEP 2 EE Data'!AI258=0,"",IF('STEP 2 EE Data'!L258="Yes","",IF('STEP 2 EE Data'!J258="Yes",IF('STEP 2 EE Data'!B258="","",'STEP 2 EE Data'!B258),"")))</f>
        <v/>
      </c>
      <c r="K258" s="497" t="str">
        <f>IF(J258="","",'STEP 2 EE Data'!A258)</f>
        <v/>
      </c>
      <c r="L258" s="210" t="str">
        <f>IF(J258="","",'STEP 2 EE Data'!AJ258)</f>
        <v/>
      </c>
      <c r="M258" s="497" t="str">
        <f>IF(J258="","",'STEP 3 EE Comp'!BJ263)</f>
        <v/>
      </c>
      <c r="N258" s="69" t="str">
        <f t="shared" si="10"/>
        <v/>
      </c>
      <c r="R258" s="84" t="str">
        <f>IF('STEP 2 EE Data'!L258="Yes",IF('STEP 2 EE Data'!B258="","",'STEP 2 EE Data'!B258),"")</f>
        <v/>
      </c>
      <c r="S258" s="84" t="str">
        <f>IF(R258="","",'STEP 2 EE Data'!A258)</f>
        <v/>
      </c>
      <c r="T258" s="84" t="str">
        <f>IF(S258="","",'STEP 2 EE Data'!AJ258)</f>
        <v/>
      </c>
      <c r="U258" s="84" t="str">
        <f>IF(T258="","",'STEP 3 EE Comp'!BJ263)</f>
        <v/>
      </c>
      <c r="V258" s="69" t="str">
        <f t="shared" si="11"/>
        <v/>
      </c>
    </row>
    <row r="259" spans="1:22" x14ac:dyDescent="0.3">
      <c r="A259" s="623" t="str">
        <f>IF('STEP 2 EE Data'!L259="Yes","",IF('STEP 2 EE Data'!B259="","",IF('STEP 2 EE Data'!J259="Yes","",IF('STEP 2 EE Data'!AI259=0,"",'STEP 2 EE Data'!B259))))</f>
        <v/>
      </c>
      <c r="B259" s="93" t="str">
        <f>IF(A259="","",'STEP 2 EE Data'!A259)</f>
        <v/>
      </c>
      <c r="C259" s="624" t="str">
        <f>IF(A259="","",'STEP 2 EE Data'!AJ259)</f>
        <v/>
      </c>
      <c r="D259" s="369" t="str">
        <f>IF(A259="","",'STEP 3 EE Comp'!BJ264)</f>
        <v/>
      </c>
      <c r="E259" s="82" t="str">
        <f>IF(A259="","",'STEP 2 EE Data'!AK259)</f>
        <v/>
      </c>
      <c r="F259" s="69" t="str">
        <f t="shared" si="9"/>
        <v/>
      </c>
      <c r="J259" s="497" t="str">
        <f>IF('STEP 2 EE Data'!AI259=0,"",IF('STEP 2 EE Data'!L259="Yes","",IF('STEP 2 EE Data'!J259="Yes",IF('STEP 2 EE Data'!B259="","",'STEP 2 EE Data'!B259),"")))</f>
        <v/>
      </c>
      <c r="K259" s="497" t="str">
        <f>IF(J259="","",'STEP 2 EE Data'!A259)</f>
        <v/>
      </c>
      <c r="L259" s="210" t="str">
        <f>IF(J259="","",'STEP 2 EE Data'!AJ259)</f>
        <v/>
      </c>
      <c r="M259" s="497" t="str">
        <f>IF(J259="","",'STEP 3 EE Comp'!BJ264)</f>
        <v/>
      </c>
      <c r="N259" s="69" t="str">
        <f t="shared" si="10"/>
        <v/>
      </c>
      <c r="R259" s="84" t="str">
        <f>IF('STEP 2 EE Data'!L259="Yes",IF('STEP 2 EE Data'!B259="","",'STEP 2 EE Data'!B259),"")</f>
        <v/>
      </c>
      <c r="S259" s="84" t="str">
        <f>IF(R259="","",'STEP 2 EE Data'!A259)</f>
        <v/>
      </c>
      <c r="T259" s="84" t="str">
        <f>IF(S259="","",'STEP 2 EE Data'!AJ259)</f>
        <v/>
      </c>
      <c r="U259" s="84" t="str">
        <f>IF(T259="","",'STEP 3 EE Comp'!BJ264)</f>
        <v/>
      </c>
      <c r="V259" s="69" t="str">
        <f t="shared" si="11"/>
        <v/>
      </c>
    </row>
    <row r="260" spans="1:22" x14ac:dyDescent="0.3">
      <c r="A260" s="623" t="str">
        <f>IF('STEP 2 EE Data'!L260="Yes","",IF('STEP 2 EE Data'!B260="","",IF('STEP 2 EE Data'!J260="Yes","",IF('STEP 2 EE Data'!AI260=0,"",'STEP 2 EE Data'!B260))))</f>
        <v/>
      </c>
      <c r="B260" s="93" t="str">
        <f>IF(A260="","",'STEP 2 EE Data'!A260)</f>
        <v/>
      </c>
      <c r="C260" s="624" t="str">
        <f>IF(A260="","",'STEP 2 EE Data'!AJ260)</f>
        <v/>
      </c>
      <c r="D260" s="369" t="str">
        <f>IF(A260="","",'STEP 3 EE Comp'!BJ265)</f>
        <v/>
      </c>
      <c r="E260" s="82" t="str">
        <f>IF(A260="","",'STEP 2 EE Data'!AK260)</f>
        <v/>
      </c>
      <c r="F260" s="69" t="str">
        <f t="shared" si="9"/>
        <v/>
      </c>
      <c r="J260" s="497" t="str">
        <f>IF('STEP 2 EE Data'!AI260=0,"",IF('STEP 2 EE Data'!L260="Yes","",IF('STEP 2 EE Data'!J260="Yes",IF('STEP 2 EE Data'!B260="","",'STEP 2 EE Data'!B260),"")))</f>
        <v/>
      </c>
      <c r="K260" s="497" t="str">
        <f>IF(J260="","",'STEP 2 EE Data'!A260)</f>
        <v/>
      </c>
      <c r="L260" s="210" t="str">
        <f>IF(J260="","",'STEP 2 EE Data'!AJ260)</f>
        <v/>
      </c>
      <c r="M260" s="497" t="str">
        <f>IF(J260="","",'STEP 3 EE Comp'!BJ265)</f>
        <v/>
      </c>
      <c r="N260" s="69" t="str">
        <f t="shared" si="10"/>
        <v/>
      </c>
      <c r="R260" s="84" t="str">
        <f>IF('STEP 2 EE Data'!L260="Yes",IF('STEP 2 EE Data'!B260="","",'STEP 2 EE Data'!B260),"")</f>
        <v/>
      </c>
      <c r="S260" s="84" t="str">
        <f>IF(R260="","",'STEP 2 EE Data'!A260)</f>
        <v/>
      </c>
      <c r="T260" s="84" t="str">
        <f>IF(S260="","",'STEP 2 EE Data'!AJ260)</f>
        <v/>
      </c>
      <c r="U260" s="84" t="str">
        <f>IF(T260="","",'STEP 3 EE Comp'!BJ265)</f>
        <v/>
      </c>
      <c r="V260" s="69" t="str">
        <f t="shared" si="11"/>
        <v/>
      </c>
    </row>
    <row r="261" spans="1:22" x14ac:dyDescent="0.3">
      <c r="A261" s="623" t="str">
        <f>IF('STEP 2 EE Data'!L261="Yes","",IF('STEP 2 EE Data'!B261="","",IF('STEP 2 EE Data'!J261="Yes","",IF('STEP 2 EE Data'!AI261=0,"",'STEP 2 EE Data'!B261))))</f>
        <v/>
      </c>
      <c r="B261" s="93" t="str">
        <f>IF(A261="","",'STEP 2 EE Data'!A261)</f>
        <v/>
      </c>
      <c r="C261" s="624" t="str">
        <f>IF(A261="","",'STEP 2 EE Data'!AJ261)</f>
        <v/>
      </c>
      <c r="D261" s="369" t="str">
        <f>IF(A261="","",'STEP 3 EE Comp'!BJ266)</f>
        <v/>
      </c>
      <c r="E261" s="82" t="str">
        <f>IF(A261="","",'STEP 2 EE Data'!AK261)</f>
        <v/>
      </c>
      <c r="F261" s="69" t="str">
        <f t="shared" si="9"/>
        <v/>
      </c>
      <c r="J261" s="497" t="str">
        <f>IF('STEP 2 EE Data'!AI261=0,"",IF('STEP 2 EE Data'!L261="Yes","",IF('STEP 2 EE Data'!J261="Yes",IF('STEP 2 EE Data'!B261="","",'STEP 2 EE Data'!B261),"")))</f>
        <v/>
      </c>
      <c r="K261" s="497" t="str">
        <f>IF(J261="","",'STEP 2 EE Data'!A261)</f>
        <v/>
      </c>
      <c r="L261" s="210" t="str">
        <f>IF(J261="","",'STEP 2 EE Data'!AJ261)</f>
        <v/>
      </c>
      <c r="M261" s="497" t="str">
        <f>IF(J261="","",'STEP 3 EE Comp'!BJ266)</f>
        <v/>
      </c>
      <c r="N261" s="69" t="str">
        <f t="shared" si="10"/>
        <v/>
      </c>
      <c r="R261" s="84" t="str">
        <f>IF('STEP 2 EE Data'!L261="Yes",IF('STEP 2 EE Data'!B261="","",'STEP 2 EE Data'!B261),"")</f>
        <v/>
      </c>
      <c r="S261" s="84" t="str">
        <f>IF(R261="","",'STEP 2 EE Data'!A261)</f>
        <v/>
      </c>
      <c r="T261" s="84" t="str">
        <f>IF(S261="","",'STEP 2 EE Data'!AJ261)</f>
        <v/>
      </c>
      <c r="U261" s="84" t="str">
        <f>IF(T261="","",'STEP 3 EE Comp'!BJ266)</f>
        <v/>
      </c>
      <c r="V261" s="69" t="str">
        <f t="shared" si="11"/>
        <v/>
      </c>
    </row>
    <row r="262" spans="1:22" x14ac:dyDescent="0.3">
      <c r="A262" s="623" t="str">
        <f>IF('STEP 2 EE Data'!L262="Yes","",IF('STEP 2 EE Data'!B262="","",IF('STEP 2 EE Data'!J262="Yes","",IF('STEP 2 EE Data'!AI262=0,"",'STEP 2 EE Data'!B262))))</f>
        <v/>
      </c>
      <c r="B262" s="93" t="str">
        <f>IF(A262="","",'STEP 2 EE Data'!A262)</f>
        <v/>
      </c>
      <c r="C262" s="624" t="str">
        <f>IF(A262="","",'STEP 2 EE Data'!AJ262)</f>
        <v/>
      </c>
      <c r="D262" s="369" t="str">
        <f>IF(A262="","",'STEP 3 EE Comp'!BJ267)</f>
        <v/>
      </c>
      <c r="E262" s="82" t="str">
        <f>IF(A262="","",'STEP 2 EE Data'!AK262)</f>
        <v/>
      </c>
      <c r="F262" s="69" t="str">
        <f t="shared" si="9"/>
        <v/>
      </c>
      <c r="J262" s="497" t="str">
        <f>IF('STEP 2 EE Data'!AI262=0,"",IF('STEP 2 EE Data'!L262="Yes","",IF('STEP 2 EE Data'!J262="Yes",IF('STEP 2 EE Data'!B262="","",'STEP 2 EE Data'!B262),"")))</f>
        <v/>
      </c>
      <c r="K262" s="497" t="str">
        <f>IF(J262="","",'STEP 2 EE Data'!A262)</f>
        <v/>
      </c>
      <c r="L262" s="210" t="str">
        <f>IF(J262="","",'STEP 2 EE Data'!AJ262)</f>
        <v/>
      </c>
      <c r="M262" s="497" t="str">
        <f>IF(J262="","",'STEP 3 EE Comp'!BJ267)</f>
        <v/>
      </c>
      <c r="N262" s="69" t="str">
        <f t="shared" si="10"/>
        <v/>
      </c>
      <c r="R262" s="84" t="str">
        <f>IF('STEP 2 EE Data'!L262="Yes",IF('STEP 2 EE Data'!B262="","",'STEP 2 EE Data'!B262),"")</f>
        <v/>
      </c>
      <c r="S262" s="84" t="str">
        <f>IF(R262="","",'STEP 2 EE Data'!A262)</f>
        <v/>
      </c>
      <c r="T262" s="84" t="str">
        <f>IF(S262="","",'STEP 2 EE Data'!AJ262)</f>
        <v/>
      </c>
      <c r="U262" s="84" t="str">
        <f>IF(T262="","",'STEP 3 EE Comp'!BJ267)</f>
        <v/>
      </c>
      <c r="V262" s="69" t="str">
        <f t="shared" si="11"/>
        <v/>
      </c>
    </row>
    <row r="263" spans="1:22" x14ac:dyDescent="0.3">
      <c r="A263" s="623" t="str">
        <f>IF('STEP 2 EE Data'!L263="Yes","",IF('STEP 2 EE Data'!B263="","",IF('STEP 2 EE Data'!J263="Yes","",IF('STEP 2 EE Data'!AI263=0,"",'STEP 2 EE Data'!B263))))</f>
        <v/>
      </c>
      <c r="B263" s="93" t="str">
        <f>IF(A263="","",'STEP 2 EE Data'!A263)</f>
        <v/>
      </c>
      <c r="C263" s="624" t="str">
        <f>IF(A263="","",'STEP 2 EE Data'!AJ263)</f>
        <v/>
      </c>
      <c r="D263" s="369" t="str">
        <f>IF(A263="","",'STEP 3 EE Comp'!BJ268)</f>
        <v/>
      </c>
      <c r="E263" s="82" t="str">
        <f>IF(A263="","",'STEP 2 EE Data'!AK263)</f>
        <v/>
      </c>
      <c r="F263" s="69" t="str">
        <f t="shared" si="9"/>
        <v/>
      </c>
      <c r="J263" s="497" t="str">
        <f>IF('STEP 2 EE Data'!AI263=0,"",IF('STEP 2 EE Data'!L263="Yes","",IF('STEP 2 EE Data'!J263="Yes",IF('STEP 2 EE Data'!B263="","",'STEP 2 EE Data'!B263),"")))</f>
        <v/>
      </c>
      <c r="K263" s="497" t="str">
        <f>IF(J263="","",'STEP 2 EE Data'!A263)</f>
        <v/>
      </c>
      <c r="L263" s="210" t="str">
        <f>IF(J263="","",'STEP 2 EE Data'!AJ263)</f>
        <v/>
      </c>
      <c r="M263" s="497" t="str">
        <f>IF(J263="","",'STEP 3 EE Comp'!BJ268)</f>
        <v/>
      </c>
      <c r="N263" s="69" t="str">
        <f t="shared" si="10"/>
        <v/>
      </c>
      <c r="R263" s="84" t="str">
        <f>IF('STEP 2 EE Data'!L263="Yes",IF('STEP 2 EE Data'!B263="","",'STEP 2 EE Data'!B263),"")</f>
        <v/>
      </c>
      <c r="S263" s="84" t="str">
        <f>IF(R263="","",'STEP 2 EE Data'!A263)</f>
        <v/>
      </c>
      <c r="T263" s="84" t="str">
        <f>IF(S263="","",'STEP 2 EE Data'!AJ263)</f>
        <v/>
      </c>
      <c r="U263" s="84" t="str">
        <f>IF(T263="","",'STEP 3 EE Comp'!BJ268)</f>
        <v/>
      </c>
      <c r="V263" s="69" t="str">
        <f t="shared" si="11"/>
        <v/>
      </c>
    </row>
    <row r="264" spans="1:22" x14ac:dyDescent="0.3">
      <c r="A264" s="623" t="str">
        <f>IF('STEP 2 EE Data'!L264="Yes","",IF('STEP 2 EE Data'!B264="","",IF('STEP 2 EE Data'!J264="Yes","",IF('STEP 2 EE Data'!AI264=0,"",'STEP 2 EE Data'!B264))))</f>
        <v/>
      </c>
      <c r="B264" s="93" t="str">
        <f>IF(A264="","",'STEP 2 EE Data'!A264)</f>
        <v/>
      </c>
      <c r="C264" s="624" t="str">
        <f>IF(A264="","",'STEP 2 EE Data'!AJ264)</f>
        <v/>
      </c>
      <c r="D264" s="369" t="str">
        <f>IF(A264="","",'STEP 3 EE Comp'!BJ269)</f>
        <v/>
      </c>
      <c r="E264" s="82" t="str">
        <f>IF(A264="","",'STEP 2 EE Data'!AK264)</f>
        <v/>
      </c>
      <c r="F264" s="69" t="str">
        <f t="shared" si="9"/>
        <v/>
      </c>
      <c r="J264" s="497" t="str">
        <f>IF('STEP 2 EE Data'!AI264=0,"",IF('STEP 2 EE Data'!L264="Yes","",IF('STEP 2 EE Data'!J264="Yes",IF('STEP 2 EE Data'!B264="","",'STEP 2 EE Data'!B264),"")))</f>
        <v/>
      </c>
      <c r="K264" s="497" t="str">
        <f>IF(J264="","",'STEP 2 EE Data'!A264)</f>
        <v/>
      </c>
      <c r="L264" s="210" t="str">
        <f>IF(J264="","",'STEP 2 EE Data'!AJ264)</f>
        <v/>
      </c>
      <c r="M264" s="497" t="str">
        <f>IF(J264="","",'STEP 3 EE Comp'!BJ269)</f>
        <v/>
      </c>
      <c r="N264" s="69" t="str">
        <f t="shared" si="10"/>
        <v/>
      </c>
      <c r="R264" s="84" t="str">
        <f>IF('STEP 2 EE Data'!L264="Yes",IF('STEP 2 EE Data'!B264="","",'STEP 2 EE Data'!B264),"")</f>
        <v/>
      </c>
      <c r="S264" s="84" t="str">
        <f>IF(R264="","",'STEP 2 EE Data'!A264)</f>
        <v/>
      </c>
      <c r="T264" s="84" t="str">
        <f>IF(S264="","",'STEP 2 EE Data'!AJ264)</f>
        <v/>
      </c>
      <c r="U264" s="84" t="str">
        <f>IF(T264="","",'STEP 3 EE Comp'!BJ269)</f>
        <v/>
      </c>
      <c r="V264" s="69" t="str">
        <f t="shared" si="11"/>
        <v/>
      </c>
    </row>
    <row r="265" spans="1:22" x14ac:dyDescent="0.3">
      <c r="A265" s="623" t="str">
        <f>IF('STEP 2 EE Data'!L265="Yes","",IF('STEP 2 EE Data'!B265="","",IF('STEP 2 EE Data'!J265="Yes","",IF('STEP 2 EE Data'!AI265=0,"",'STEP 2 EE Data'!B265))))</f>
        <v/>
      </c>
      <c r="B265" s="93" t="str">
        <f>IF(A265="","",'STEP 2 EE Data'!A265)</f>
        <v/>
      </c>
      <c r="C265" s="624" t="str">
        <f>IF(A265="","",'STEP 2 EE Data'!AJ265)</f>
        <v/>
      </c>
      <c r="D265" s="369" t="str">
        <f>IF(A265="","",'STEP 3 EE Comp'!BJ270)</f>
        <v/>
      </c>
      <c r="E265" s="82" t="str">
        <f>IF(A265="","",'STEP 2 EE Data'!AK265)</f>
        <v/>
      </c>
      <c r="F265" s="69" t="str">
        <f t="shared" si="9"/>
        <v/>
      </c>
      <c r="J265" s="497" t="str">
        <f>IF('STEP 2 EE Data'!AI265=0,"",IF('STEP 2 EE Data'!L265="Yes","",IF('STEP 2 EE Data'!J265="Yes",IF('STEP 2 EE Data'!B265="","",'STEP 2 EE Data'!B265),"")))</f>
        <v/>
      </c>
      <c r="K265" s="497" t="str">
        <f>IF(J265="","",'STEP 2 EE Data'!A265)</f>
        <v/>
      </c>
      <c r="L265" s="210" t="str">
        <f>IF(J265="","",'STEP 2 EE Data'!AJ265)</f>
        <v/>
      </c>
      <c r="M265" s="497" t="str">
        <f>IF(J265="","",'STEP 3 EE Comp'!BJ270)</f>
        <v/>
      </c>
      <c r="N265" s="69" t="str">
        <f t="shared" si="10"/>
        <v/>
      </c>
      <c r="R265" s="84" t="str">
        <f>IF('STEP 2 EE Data'!L265="Yes",IF('STEP 2 EE Data'!B265="","",'STEP 2 EE Data'!B265),"")</f>
        <v/>
      </c>
      <c r="S265" s="84" t="str">
        <f>IF(R265="","",'STEP 2 EE Data'!A265)</f>
        <v/>
      </c>
      <c r="T265" s="84" t="str">
        <f>IF(S265="","",'STEP 2 EE Data'!AJ265)</f>
        <v/>
      </c>
      <c r="U265" s="84" t="str">
        <f>IF(T265="","",'STEP 3 EE Comp'!BJ270)</f>
        <v/>
      </c>
      <c r="V265" s="69" t="str">
        <f t="shared" si="11"/>
        <v/>
      </c>
    </row>
    <row r="266" spans="1:22" x14ac:dyDescent="0.3">
      <c r="A266" s="623" t="str">
        <f>IF('STEP 2 EE Data'!L266="Yes","",IF('STEP 2 EE Data'!B266="","",IF('STEP 2 EE Data'!J266="Yes","",IF('STEP 2 EE Data'!AI266=0,"",'STEP 2 EE Data'!B266))))</f>
        <v/>
      </c>
      <c r="B266" s="93" t="str">
        <f>IF(A266="","",'STEP 2 EE Data'!A266)</f>
        <v/>
      </c>
      <c r="C266" s="624" t="str">
        <f>IF(A266="","",'STEP 2 EE Data'!AJ266)</f>
        <v/>
      </c>
      <c r="D266" s="369" t="str">
        <f>IF(A266="","",'STEP 3 EE Comp'!BJ271)</f>
        <v/>
      </c>
      <c r="E266" s="82" t="str">
        <f>IF(A266="","",'STEP 2 EE Data'!AK266)</f>
        <v/>
      </c>
      <c r="F266" s="69" t="str">
        <f t="shared" si="9"/>
        <v/>
      </c>
      <c r="J266" s="497" t="str">
        <f>IF('STEP 2 EE Data'!AI266=0,"",IF('STEP 2 EE Data'!L266="Yes","",IF('STEP 2 EE Data'!J266="Yes",IF('STEP 2 EE Data'!B266="","",'STEP 2 EE Data'!B266),"")))</f>
        <v/>
      </c>
      <c r="K266" s="497" t="str">
        <f>IF(J266="","",'STEP 2 EE Data'!A266)</f>
        <v/>
      </c>
      <c r="L266" s="210" t="str">
        <f>IF(J266="","",'STEP 2 EE Data'!AJ266)</f>
        <v/>
      </c>
      <c r="M266" s="497" t="str">
        <f>IF(J266="","",'STEP 3 EE Comp'!BJ271)</f>
        <v/>
      </c>
      <c r="N266" s="69" t="str">
        <f t="shared" si="10"/>
        <v/>
      </c>
      <c r="R266" s="84" t="str">
        <f>IF('STEP 2 EE Data'!L266="Yes",IF('STEP 2 EE Data'!B266="","",'STEP 2 EE Data'!B266),"")</f>
        <v/>
      </c>
      <c r="S266" s="84" t="str">
        <f>IF(R266="","",'STEP 2 EE Data'!A266)</f>
        <v/>
      </c>
      <c r="T266" s="84" t="str">
        <f>IF(S266="","",'STEP 2 EE Data'!AJ266)</f>
        <v/>
      </c>
      <c r="U266" s="84" t="str">
        <f>IF(T266="","",'STEP 3 EE Comp'!BJ271)</f>
        <v/>
      </c>
      <c r="V266" s="69" t="str">
        <f t="shared" si="11"/>
        <v/>
      </c>
    </row>
    <row r="267" spans="1:22" x14ac:dyDescent="0.3">
      <c r="A267" s="623" t="str">
        <f>IF('STEP 2 EE Data'!L267="Yes","",IF('STEP 2 EE Data'!B267="","",IF('STEP 2 EE Data'!J267="Yes","",IF('STEP 2 EE Data'!AI267=0,"",'STEP 2 EE Data'!B267))))</f>
        <v/>
      </c>
      <c r="B267" s="93" t="str">
        <f>IF(A267="","",'STEP 2 EE Data'!A267)</f>
        <v/>
      </c>
      <c r="C267" s="624" t="str">
        <f>IF(A267="","",'STEP 2 EE Data'!AJ267)</f>
        <v/>
      </c>
      <c r="D267" s="369" t="str">
        <f>IF(A267="","",'STEP 3 EE Comp'!BJ272)</f>
        <v/>
      </c>
      <c r="E267" s="82" t="str">
        <f>IF(A267="","",'STEP 2 EE Data'!AK267)</f>
        <v/>
      </c>
      <c r="F267" s="69" t="str">
        <f t="shared" si="9"/>
        <v/>
      </c>
      <c r="J267" s="497" t="str">
        <f>IF('STEP 2 EE Data'!AI267=0,"",IF('STEP 2 EE Data'!L267="Yes","",IF('STEP 2 EE Data'!J267="Yes",IF('STEP 2 EE Data'!B267="","",'STEP 2 EE Data'!B267),"")))</f>
        <v/>
      </c>
      <c r="K267" s="497" t="str">
        <f>IF(J267="","",'STEP 2 EE Data'!A267)</f>
        <v/>
      </c>
      <c r="L267" s="210" t="str">
        <f>IF(J267="","",'STEP 2 EE Data'!AJ267)</f>
        <v/>
      </c>
      <c r="M267" s="497" t="str">
        <f>IF(J267="","",'STEP 3 EE Comp'!BJ272)</f>
        <v/>
      </c>
      <c r="N267" s="69" t="str">
        <f t="shared" si="10"/>
        <v/>
      </c>
      <c r="R267" s="84" t="str">
        <f>IF('STEP 2 EE Data'!L267="Yes",IF('STEP 2 EE Data'!B267="","",'STEP 2 EE Data'!B267),"")</f>
        <v/>
      </c>
      <c r="S267" s="84" t="str">
        <f>IF(R267="","",'STEP 2 EE Data'!A267)</f>
        <v/>
      </c>
      <c r="T267" s="84" t="str">
        <f>IF(S267="","",'STEP 2 EE Data'!AJ267)</f>
        <v/>
      </c>
      <c r="U267" s="84" t="str">
        <f>IF(T267="","",'STEP 3 EE Comp'!BJ272)</f>
        <v/>
      </c>
      <c r="V267" s="69" t="str">
        <f t="shared" si="11"/>
        <v/>
      </c>
    </row>
    <row r="268" spans="1:22" x14ac:dyDescent="0.3">
      <c r="A268" s="623" t="str">
        <f>IF('STEP 2 EE Data'!L268="Yes","",IF('STEP 2 EE Data'!B268="","",IF('STEP 2 EE Data'!J268="Yes","",IF('STEP 2 EE Data'!AI268=0,"",'STEP 2 EE Data'!B268))))</f>
        <v/>
      </c>
      <c r="B268" s="93" t="str">
        <f>IF(A268="","",'STEP 2 EE Data'!A268)</f>
        <v/>
      </c>
      <c r="C268" s="624" t="str">
        <f>IF(A268="","",'STEP 2 EE Data'!AJ268)</f>
        <v/>
      </c>
      <c r="D268" s="369" t="str">
        <f>IF(A268="","",'STEP 3 EE Comp'!BJ273)</f>
        <v/>
      </c>
      <c r="E268" s="82" t="str">
        <f>IF(A268="","",'STEP 2 EE Data'!AK268)</f>
        <v/>
      </c>
      <c r="F268" s="69" t="str">
        <f t="shared" si="9"/>
        <v/>
      </c>
      <c r="J268" s="497" t="str">
        <f>IF('STEP 2 EE Data'!AI268=0,"",IF('STEP 2 EE Data'!L268="Yes","",IF('STEP 2 EE Data'!J268="Yes",IF('STEP 2 EE Data'!B268="","",'STEP 2 EE Data'!B268),"")))</f>
        <v/>
      </c>
      <c r="K268" s="497" t="str">
        <f>IF(J268="","",'STEP 2 EE Data'!A268)</f>
        <v/>
      </c>
      <c r="L268" s="210" t="str">
        <f>IF(J268="","",'STEP 2 EE Data'!AJ268)</f>
        <v/>
      </c>
      <c r="M268" s="497" t="str">
        <f>IF(J268="","",'STEP 3 EE Comp'!BJ273)</f>
        <v/>
      </c>
      <c r="N268" s="69" t="str">
        <f t="shared" si="10"/>
        <v/>
      </c>
      <c r="R268" s="84" t="str">
        <f>IF('STEP 2 EE Data'!L268="Yes",IF('STEP 2 EE Data'!B268="","",'STEP 2 EE Data'!B268),"")</f>
        <v/>
      </c>
      <c r="S268" s="84" t="str">
        <f>IF(R268="","",'STEP 2 EE Data'!A268)</f>
        <v/>
      </c>
      <c r="T268" s="84" t="str">
        <f>IF(S268="","",'STEP 2 EE Data'!AJ268)</f>
        <v/>
      </c>
      <c r="U268" s="84" t="str">
        <f>IF(T268="","",'STEP 3 EE Comp'!BJ273)</f>
        <v/>
      </c>
      <c r="V268" s="69" t="str">
        <f t="shared" si="11"/>
        <v/>
      </c>
    </row>
    <row r="269" spans="1:22" x14ac:dyDescent="0.3">
      <c r="A269" s="623" t="str">
        <f>IF('STEP 2 EE Data'!L269="Yes","",IF('STEP 2 EE Data'!B269="","",IF('STEP 2 EE Data'!J269="Yes","",IF('STEP 2 EE Data'!AI269=0,"",'STEP 2 EE Data'!B269))))</f>
        <v/>
      </c>
      <c r="B269" s="93" t="str">
        <f>IF(A269="","",'STEP 2 EE Data'!A269)</f>
        <v/>
      </c>
      <c r="C269" s="624" t="str">
        <f>IF(A269="","",'STEP 2 EE Data'!AJ269)</f>
        <v/>
      </c>
      <c r="D269" s="369" t="str">
        <f>IF(A269="","",'STEP 3 EE Comp'!BJ274)</f>
        <v/>
      </c>
      <c r="E269" s="82" t="str">
        <f>IF(A269="","",'STEP 2 EE Data'!AK269)</f>
        <v/>
      </c>
      <c r="F269" s="69" t="str">
        <f t="shared" si="9"/>
        <v/>
      </c>
      <c r="J269" s="497" t="str">
        <f>IF('STEP 2 EE Data'!AI269=0,"",IF('STEP 2 EE Data'!L269="Yes","",IF('STEP 2 EE Data'!J269="Yes",IF('STEP 2 EE Data'!B269="","",'STEP 2 EE Data'!B269),"")))</f>
        <v/>
      </c>
      <c r="K269" s="497" t="str">
        <f>IF(J269="","",'STEP 2 EE Data'!A269)</f>
        <v/>
      </c>
      <c r="L269" s="210" t="str">
        <f>IF(J269="","",'STEP 2 EE Data'!AJ269)</f>
        <v/>
      </c>
      <c r="M269" s="497" t="str">
        <f>IF(J269="","",'STEP 3 EE Comp'!BJ274)</f>
        <v/>
      </c>
      <c r="N269" s="69" t="str">
        <f t="shared" si="10"/>
        <v/>
      </c>
      <c r="R269" s="84" t="str">
        <f>IF('STEP 2 EE Data'!L269="Yes",IF('STEP 2 EE Data'!B269="","",'STEP 2 EE Data'!B269),"")</f>
        <v/>
      </c>
      <c r="S269" s="84" t="str">
        <f>IF(R269="","",'STEP 2 EE Data'!A269)</f>
        <v/>
      </c>
      <c r="T269" s="84" t="str">
        <f>IF(S269="","",'STEP 2 EE Data'!AJ269)</f>
        <v/>
      </c>
      <c r="U269" s="84" t="str">
        <f>IF(T269="","",'STEP 3 EE Comp'!BJ274)</f>
        <v/>
      </c>
      <c r="V269" s="69" t="str">
        <f t="shared" si="11"/>
        <v/>
      </c>
    </row>
    <row r="270" spans="1:22" x14ac:dyDescent="0.3">
      <c r="A270" s="623" t="str">
        <f>IF('STEP 2 EE Data'!L270="Yes","",IF('STEP 2 EE Data'!B270="","",IF('STEP 2 EE Data'!J270="Yes","",IF('STEP 2 EE Data'!AI270=0,"",'STEP 2 EE Data'!B270))))</f>
        <v/>
      </c>
      <c r="B270" s="93" t="str">
        <f>IF(A270="","",'STEP 2 EE Data'!A270)</f>
        <v/>
      </c>
      <c r="C270" s="624" t="str">
        <f>IF(A270="","",'STEP 2 EE Data'!AJ270)</f>
        <v/>
      </c>
      <c r="D270" s="369" t="str">
        <f>IF(A270="","",'STEP 3 EE Comp'!BJ275)</f>
        <v/>
      </c>
      <c r="E270" s="82" t="str">
        <f>IF(A270="","",'STEP 2 EE Data'!AK270)</f>
        <v/>
      </c>
      <c r="F270" s="69" t="str">
        <f t="shared" si="9"/>
        <v/>
      </c>
      <c r="J270" s="497" t="str">
        <f>IF('STEP 2 EE Data'!AI270=0,"",IF('STEP 2 EE Data'!L270="Yes","",IF('STEP 2 EE Data'!J270="Yes",IF('STEP 2 EE Data'!B270="","",'STEP 2 EE Data'!B270),"")))</f>
        <v/>
      </c>
      <c r="K270" s="497" t="str">
        <f>IF(J270="","",'STEP 2 EE Data'!A270)</f>
        <v/>
      </c>
      <c r="L270" s="210" t="str">
        <f>IF(J270="","",'STEP 2 EE Data'!AJ270)</f>
        <v/>
      </c>
      <c r="M270" s="497" t="str">
        <f>IF(J270="","",'STEP 3 EE Comp'!BJ275)</f>
        <v/>
      </c>
      <c r="N270" s="69" t="str">
        <f t="shared" si="10"/>
        <v/>
      </c>
      <c r="R270" s="84" t="str">
        <f>IF('STEP 2 EE Data'!L270="Yes",IF('STEP 2 EE Data'!B270="","",'STEP 2 EE Data'!B270),"")</f>
        <v/>
      </c>
      <c r="S270" s="84" t="str">
        <f>IF(R270="","",'STEP 2 EE Data'!A270)</f>
        <v/>
      </c>
      <c r="T270" s="84" t="str">
        <f>IF(S270="","",'STEP 2 EE Data'!AJ270)</f>
        <v/>
      </c>
      <c r="U270" s="84" t="str">
        <f>IF(T270="","",'STEP 3 EE Comp'!BJ275)</f>
        <v/>
      </c>
      <c r="V270" s="69" t="str">
        <f t="shared" si="11"/>
        <v/>
      </c>
    </row>
    <row r="271" spans="1:22" x14ac:dyDescent="0.3">
      <c r="A271" s="623" t="str">
        <f>IF('STEP 2 EE Data'!L271="Yes","",IF('STEP 2 EE Data'!B271="","",IF('STEP 2 EE Data'!J271="Yes","",IF('STEP 2 EE Data'!AI271=0,"",'STEP 2 EE Data'!B271))))</f>
        <v/>
      </c>
      <c r="B271" s="93" t="str">
        <f>IF(A271="","",'STEP 2 EE Data'!A271)</f>
        <v/>
      </c>
      <c r="C271" s="624" t="str">
        <f>IF(A271="","",'STEP 2 EE Data'!AJ271)</f>
        <v/>
      </c>
      <c r="D271" s="369" t="str">
        <f>IF(A271="","",'STEP 3 EE Comp'!BJ276)</f>
        <v/>
      </c>
      <c r="E271" s="82" t="str">
        <f>IF(A271="","",'STEP 2 EE Data'!AK271)</f>
        <v/>
      </c>
      <c r="F271" s="69" t="str">
        <f t="shared" si="9"/>
        <v/>
      </c>
      <c r="J271" s="497" t="str">
        <f>IF('STEP 2 EE Data'!AI271=0,"",IF('STEP 2 EE Data'!L271="Yes","",IF('STEP 2 EE Data'!J271="Yes",IF('STEP 2 EE Data'!B271="","",'STEP 2 EE Data'!B271),"")))</f>
        <v/>
      </c>
      <c r="K271" s="497" t="str">
        <f>IF(J271="","",'STEP 2 EE Data'!A271)</f>
        <v/>
      </c>
      <c r="L271" s="210" t="str">
        <f>IF(J271="","",'STEP 2 EE Data'!AJ271)</f>
        <v/>
      </c>
      <c r="M271" s="497" t="str">
        <f>IF(J271="","",'STEP 3 EE Comp'!BJ276)</f>
        <v/>
      </c>
      <c r="N271" s="69" t="str">
        <f t="shared" si="10"/>
        <v/>
      </c>
      <c r="R271" s="84" t="str">
        <f>IF('STEP 2 EE Data'!L271="Yes",IF('STEP 2 EE Data'!B271="","",'STEP 2 EE Data'!B271),"")</f>
        <v/>
      </c>
      <c r="S271" s="84" t="str">
        <f>IF(R271="","",'STEP 2 EE Data'!A271)</f>
        <v/>
      </c>
      <c r="T271" s="84" t="str">
        <f>IF(S271="","",'STEP 2 EE Data'!AJ271)</f>
        <v/>
      </c>
      <c r="U271" s="84" t="str">
        <f>IF(T271="","",'STEP 3 EE Comp'!BJ276)</f>
        <v/>
      </c>
      <c r="V271" s="69" t="str">
        <f t="shared" si="11"/>
        <v/>
      </c>
    </row>
    <row r="272" spans="1:22" x14ac:dyDescent="0.3">
      <c r="A272" s="623" t="str">
        <f>IF('STEP 2 EE Data'!L272="Yes","",IF('STEP 2 EE Data'!B272="","",IF('STEP 2 EE Data'!J272="Yes","",IF('STEP 2 EE Data'!AI272=0,"",'STEP 2 EE Data'!B272))))</f>
        <v/>
      </c>
      <c r="B272" s="93" t="str">
        <f>IF(A272="","",'STEP 2 EE Data'!A272)</f>
        <v/>
      </c>
      <c r="C272" s="624" t="str">
        <f>IF(A272="","",'STEP 2 EE Data'!AJ272)</f>
        <v/>
      </c>
      <c r="D272" s="369" t="str">
        <f>IF(A272="","",'STEP 3 EE Comp'!BJ277)</f>
        <v/>
      </c>
      <c r="E272" s="82" t="str">
        <f>IF(A272="","",'STEP 2 EE Data'!AK272)</f>
        <v/>
      </c>
      <c r="F272" s="69" t="str">
        <f t="shared" si="9"/>
        <v/>
      </c>
      <c r="J272" s="497" t="str">
        <f>IF('STEP 2 EE Data'!AI272=0,"",IF('STEP 2 EE Data'!L272="Yes","",IF('STEP 2 EE Data'!J272="Yes",IF('STEP 2 EE Data'!B272="","",'STEP 2 EE Data'!B272),"")))</f>
        <v/>
      </c>
      <c r="K272" s="497" t="str">
        <f>IF(J272="","",'STEP 2 EE Data'!A272)</f>
        <v/>
      </c>
      <c r="L272" s="210" t="str">
        <f>IF(J272="","",'STEP 2 EE Data'!AJ272)</f>
        <v/>
      </c>
      <c r="M272" s="497" t="str">
        <f>IF(J272="","",'STEP 3 EE Comp'!BJ277)</f>
        <v/>
      </c>
      <c r="N272" s="69" t="str">
        <f t="shared" si="10"/>
        <v/>
      </c>
      <c r="R272" s="84" t="str">
        <f>IF('STEP 2 EE Data'!L272="Yes",IF('STEP 2 EE Data'!B272="","",'STEP 2 EE Data'!B272),"")</f>
        <v/>
      </c>
      <c r="S272" s="84" t="str">
        <f>IF(R272="","",'STEP 2 EE Data'!A272)</f>
        <v/>
      </c>
      <c r="T272" s="84" t="str">
        <f>IF(S272="","",'STEP 2 EE Data'!AJ272)</f>
        <v/>
      </c>
      <c r="U272" s="84" t="str">
        <f>IF(T272="","",'STEP 3 EE Comp'!BJ277)</f>
        <v/>
      </c>
      <c r="V272" s="69" t="str">
        <f t="shared" si="11"/>
        <v/>
      </c>
    </row>
    <row r="273" spans="1:22" x14ac:dyDescent="0.3">
      <c r="A273" s="623" t="str">
        <f>IF('STEP 2 EE Data'!L273="Yes","",IF('STEP 2 EE Data'!B273="","",IF('STEP 2 EE Data'!J273="Yes","",IF('STEP 2 EE Data'!AI273=0,"",'STEP 2 EE Data'!B273))))</f>
        <v/>
      </c>
      <c r="B273" s="93" t="str">
        <f>IF(A273="","",'STEP 2 EE Data'!A273)</f>
        <v/>
      </c>
      <c r="C273" s="624" t="str">
        <f>IF(A273="","",'STEP 2 EE Data'!AJ273)</f>
        <v/>
      </c>
      <c r="D273" s="369" t="str">
        <f>IF(A273="","",'STEP 3 EE Comp'!BJ278)</f>
        <v/>
      </c>
      <c r="E273" s="82" t="str">
        <f>IF(A273="","",'STEP 2 EE Data'!AK273)</f>
        <v/>
      </c>
      <c r="F273" s="69" t="str">
        <f t="shared" si="9"/>
        <v/>
      </c>
      <c r="J273" s="497" t="str">
        <f>IF('STEP 2 EE Data'!AI273=0,"",IF('STEP 2 EE Data'!L273="Yes","",IF('STEP 2 EE Data'!J273="Yes",IF('STEP 2 EE Data'!B273="","",'STEP 2 EE Data'!B273),"")))</f>
        <v/>
      </c>
      <c r="K273" s="497" t="str">
        <f>IF(J273="","",'STEP 2 EE Data'!A273)</f>
        <v/>
      </c>
      <c r="L273" s="210" t="str">
        <f>IF(J273="","",'STEP 2 EE Data'!AJ273)</f>
        <v/>
      </c>
      <c r="M273" s="497" t="str">
        <f>IF(J273="","",'STEP 3 EE Comp'!BJ278)</f>
        <v/>
      </c>
      <c r="N273" s="69" t="str">
        <f t="shared" si="10"/>
        <v/>
      </c>
      <c r="R273" s="84" t="str">
        <f>IF('STEP 2 EE Data'!L273="Yes",IF('STEP 2 EE Data'!B273="","",'STEP 2 EE Data'!B273),"")</f>
        <v/>
      </c>
      <c r="S273" s="84" t="str">
        <f>IF(R273="","",'STEP 2 EE Data'!A273)</f>
        <v/>
      </c>
      <c r="T273" s="84" t="str">
        <f>IF(S273="","",'STEP 2 EE Data'!AJ273)</f>
        <v/>
      </c>
      <c r="U273" s="84" t="str">
        <f>IF(T273="","",'STEP 3 EE Comp'!BJ278)</f>
        <v/>
      </c>
      <c r="V273" s="69" t="str">
        <f t="shared" si="11"/>
        <v/>
      </c>
    </row>
    <row r="274" spans="1:22" x14ac:dyDescent="0.3">
      <c r="A274" s="623" t="str">
        <f>IF('STEP 2 EE Data'!L274="Yes","",IF('STEP 2 EE Data'!B274="","",IF('STEP 2 EE Data'!J274="Yes","",IF('STEP 2 EE Data'!AI274=0,"",'STEP 2 EE Data'!B274))))</f>
        <v/>
      </c>
      <c r="B274" s="93" t="str">
        <f>IF(A274="","",'STEP 2 EE Data'!A274)</f>
        <v/>
      </c>
      <c r="C274" s="624" t="str">
        <f>IF(A274="","",'STEP 2 EE Data'!AJ274)</f>
        <v/>
      </c>
      <c r="D274" s="369" t="str">
        <f>IF(A274="","",'STEP 3 EE Comp'!BJ279)</f>
        <v/>
      </c>
      <c r="E274" s="82" t="str">
        <f>IF(A274="","",'STEP 2 EE Data'!AK274)</f>
        <v/>
      </c>
      <c r="F274" s="69" t="str">
        <f t="shared" si="9"/>
        <v/>
      </c>
      <c r="J274" s="497" t="str">
        <f>IF('STEP 2 EE Data'!AI274=0,"",IF('STEP 2 EE Data'!L274="Yes","",IF('STEP 2 EE Data'!J274="Yes",IF('STEP 2 EE Data'!B274="","",'STEP 2 EE Data'!B274),"")))</f>
        <v/>
      </c>
      <c r="K274" s="497" t="str">
        <f>IF(J274="","",'STEP 2 EE Data'!A274)</f>
        <v/>
      </c>
      <c r="L274" s="210" t="str">
        <f>IF(J274="","",'STEP 2 EE Data'!AJ274)</f>
        <v/>
      </c>
      <c r="M274" s="497" t="str">
        <f>IF(J274="","",'STEP 3 EE Comp'!BJ279)</f>
        <v/>
      </c>
      <c r="N274" s="69" t="str">
        <f t="shared" si="10"/>
        <v/>
      </c>
      <c r="R274" s="84" t="str">
        <f>IF('STEP 2 EE Data'!L274="Yes",IF('STEP 2 EE Data'!B274="","",'STEP 2 EE Data'!B274),"")</f>
        <v/>
      </c>
      <c r="S274" s="84" t="str">
        <f>IF(R274="","",'STEP 2 EE Data'!A274)</f>
        <v/>
      </c>
      <c r="T274" s="84" t="str">
        <f>IF(S274="","",'STEP 2 EE Data'!AJ274)</f>
        <v/>
      </c>
      <c r="U274" s="84" t="str">
        <f>IF(T274="","",'STEP 3 EE Comp'!BJ279)</f>
        <v/>
      </c>
      <c r="V274" s="69" t="str">
        <f t="shared" si="11"/>
        <v/>
      </c>
    </row>
    <row r="275" spans="1:22" x14ac:dyDescent="0.3">
      <c r="A275" s="623" t="str">
        <f>IF('STEP 2 EE Data'!L275="Yes","",IF('STEP 2 EE Data'!B275="","",IF('STEP 2 EE Data'!J275="Yes","",IF('STEP 2 EE Data'!AI275=0,"",'STEP 2 EE Data'!B275))))</f>
        <v/>
      </c>
      <c r="B275" s="93" t="str">
        <f>IF(A275="","",'STEP 2 EE Data'!A275)</f>
        <v/>
      </c>
      <c r="C275" s="624" t="str">
        <f>IF(A275="","",'STEP 2 EE Data'!AJ275)</f>
        <v/>
      </c>
      <c r="D275" s="369" t="str">
        <f>IF(A275="","",'STEP 3 EE Comp'!BJ280)</f>
        <v/>
      </c>
      <c r="E275" s="82" t="str">
        <f>IF(A275="","",'STEP 2 EE Data'!AK275)</f>
        <v/>
      </c>
      <c r="F275" s="69" t="str">
        <f t="shared" si="9"/>
        <v/>
      </c>
      <c r="J275" s="497" t="str">
        <f>IF('STEP 2 EE Data'!AI275=0,"",IF('STEP 2 EE Data'!L275="Yes","",IF('STEP 2 EE Data'!J275="Yes",IF('STEP 2 EE Data'!B275="","",'STEP 2 EE Data'!B275),"")))</f>
        <v/>
      </c>
      <c r="K275" s="497" t="str">
        <f>IF(J275="","",'STEP 2 EE Data'!A275)</f>
        <v/>
      </c>
      <c r="L275" s="210" t="str">
        <f>IF(J275="","",'STEP 2 EE Data'!AJ275)</f>
        <v/>
      </c>
      <c r="M275" s="497" t="str">
        <f>IF(J275="","",'STEP 3 EE Comp'!BJ280)</f>
        <v/>
      </c>
      <c r="N275" s="69" t="str">
        <f t="shared" si="10"/>
        <v/>
      </c>
      <c r="R275" s="84" t="str">
        <f>IF('STEP 2 EE Data'!L275="Yes",IF('STEP 2 EE Data'!B275="","",'STEP 2 EE Data'!B275),"")</f>
        <v/>
      </c>
      <c r="S275" s="84" t="str">
        <f>IF(R275="","",'STEP 2 EE Data'!A275)</f>
        <v/>
      </c>
      <c r="T275" s="84" t="str">
        <f>IF(S275="","",'STEP 2 EE Data'!AJ275)</f>
        <v/>
      </c>
      <c r="U275" s="84" t="str">
        <f>IF(T275="","",'STEP 3 EE Comp'!BJ280)</f>
        <v/>
      </c>
      <c r="V275" s="69" t="str">
        <f t="shared" si="11"/>
        <v/>
      </c>
    </row>
    <row r="276" spans="1:22" x14ac:dyDescent="0.3">
      <c r="A276" s="623" t="str">
        <f>IF('STEP 2 EE Data'!L276="Yes","",IF('STEP 2 EE Data'!B276="","",IF('STEP 2 EE Data'!J276="Yes","",IF('STEP 2 EE Data'!AI276=0,"",'STEP 2 EE Data'!B276))))</f>
        <v/>
      </c>
      <c r="B276" s="93" t="str">
        <f>IF(A276="","",'STEP 2 EE Data'!A276)</f>
        <v/>
      </c>
      <c r="C276" s="624" t="str">
        <f>IF(A276="","",'STEP 2 EE Data'!AJ276)</f>
        <v/>
      </c>
      <c r="D276" s="369" t="str">
        <f>IF(A276="","",'STEP 3 EE Comp'!BJ281)</f>
        <v/>
      </c>
      <c r="E276" s="82" t="str">
        <f>IF(A276="","",'STEP 2 EE Data'!AK276)</f>
        <v/>
      </c>
      <c r="F276" s="69" t="str">
        <f t="shared" si="9"/>
        <v/>
      </c>
      <c r="J276" s="497" t="str">
        <f>IF('STEP 2 EE Data'!AI276=0,"",IF('STEP 2 EE Data'!L276="Yes","",IF('STEP 2 EE Data'!J276="Yes",IF('STEP 2 EE Data'!B276="","",'STEP 2 EE Data'!B276),"")))</f>
        <v/>
      </c>
      <c r="K276" s="497" t="str">
        <f>IF(J276="","",'STEP 2 EE Data'!A276)</f>
        <v/>
      </c>
      <c r="L276" s="210" t="str">
        <f>IF(J276="","",'STEP 2 EE Data'!AJ276)</f>
        <v/>
      </c>
      <c r="M276" s="497" t="str">
        <f>IF(J276="","",'STEP 3 EE Comp'!BJ281)</f>
        <v/>
      </c>
      <c r="N276" s="69" t="str">
        <f t="shared" si="10"/>
        <v/>
      </c>
      <c r="R276" s="84" t="str">
        <f>IF('STEP 2 EE Data'!L276="Yes",IF('STEP 2 EE Data'!B276="","",'STEP 2 EE Data'!B276),"")</f>
        <v/>
      </c>
      <c r="S276" s="84" t="str">
        <f>IF(R276="","",'STEP 2 EE Data'!A276)</f>
        <v/>
      </c>
      <c r="T276" s="84" t="str">
        <f>IF(S276="","",'STEP 2 EE Data'!AJ276)</f>
        <v/>
      </c>
      <c r="U276" s="84" t="str">
        <f>IF(T276="","",'STEP 3 EE Comp'!BJ281)</f>
        <v/>
      </c>
      <c r="V276" s="69" t="str">
        <f t="shared" si="11"/>
        <v/>
      </c>
    </row>
    <row r="277" spans="1:22" x14ac:dyDescent="0.3">
      <c r="A277" s="623" t="str">
        <f>IF('STEP 2 EE Data'!L277="Yes","",IF('STEP 2 EE Data'!B277="","",IF('STEP 2 EE Data'!J277="Yes","",IF('STEP 2 EE Data'!AI277=0,"",'STEP 2 EE Data'!B277))))</f>
        <v/>
      </c>
      <c r="B277" s="93" t="str">
        <f>IF(A277="","",'STEP 2 EE Data'!A277)</f>
        <v/>
      </c>
      <c r="C277" s="624" t="str">
        <f>IF(A277="","",'STEP 2 EE Data'!AJ277)</f>
        <v/>
      </c>
      <c r="D277" s="369" t="str">
        <f>IF(A277="","",'STEP 3 EE Comp'!BJ282)</f>
        <v/>
      </c>
      <c r="E277" s="82" t="str">
        <f>IF(A277="","",'STEP 2 EE Data'!AK277)</f>
        <v/>
      </c>
      <c r="F277" s="69" t="str">
        <f t="shared" si="9"/>
        <v/>
      </c>
      <c r="J277" s="497" t="str">
        <f>IF('STEP 2 EE Data'!AI277=0,"",IF('STEP 2 EE Data'!L277="Yes","",IF('STEP 2 EE Data'!J277="Yes",IF('STEP 2 EE Data'!B277="","",'STEP 2 EE Data'!B277),"")))</f>
        <v/>
      </c>
      <c r="K277" s="497" t="str">
        <f>IF(J277="","",'STEP 2 EE Data'!A277)</f>
        <v/>
      </c>
      <c r="L277" s="210" t="str">
        <f>IF(J277="","",'STEP 2 EE Data'!AJ277)</f>
        <v/>
      </c>
      <c r="M277" s="497" t="str">
        <f>IF(J277="","",'STEP 3 EE Comp'!BJ282)</f>
        <v/>
      </c>
      <c r="N277" s="69" t="str">
        <f t="shared" si="10"/>
        <v/>
      </c>
      <c r="R277" s="84" t="str">
        <f>IF('STEP 2 EE Data'!L277="Yes",IF('STEP 2 EE Data'!B277="","",'STEP 2 EE Data'!B277),"")</f>
        <v/>
      </c>
      <c r="S277" s="84" t="str">
        <f>IF(R277="","",'STEP 2 EE Data'!A277)</f>
        <v/>
      </c>
      <c r="T277" s="84" t="str">
        <f>IF(S277="","",'STEP 2 EE Data'!AJ277)</f>
        <v/>
      </c>
      <c r="U277" s="84" t="str">
        <f>IF(T277="","",'STEP 3 EE Comp'!BJ282)</f>
        <v/>
      </c>
      <c r="V277" s="69" t="str">
        <f t="shared" si="11"/>
        <v/>
      </c>
    </row>
    <row r="278" spans="1:22" x14ac:dyDescent="0.3">
      <c r="A278" s="623" t="str">
        <f>IF('STEP 2 EE Data'!L278="Yes","",IF('STEP 2 EE Data'!B278="","",IF('STEP 2 EE Data'!J278="Yes","",IF('STEP 2 EE Data'!AI278=0,"",'STEP 2 EE Data'!B278))))</f>
        <v/>
      </c>
      <c r="B278" s="93" t="str">
        <f>IF(A278="","",'STEP 2 EE Data'!A278)</f>
        <v/>
      </c>
      <c r="C278" s="624" t="str">
        <f>IF(A278="","",'STEP 2 EE Data'!AJ278)</f>
        <v/>
      </c>
      <c r="D278" s="369" t="str">
        <f>IF(A278="","",'STEP 3 EE Comp'!BJ283)</f>
        <v/>
      </c>
      <c r="E278" s="82" t="str">
        <f>IF(A278="","",'STEP 2 EE Data'!AK278)</f>
        <v/>
      </c>
      <c r="F278" s="69" t="str">
        <f t="shared" si="9"/>
        <v/>
      </c>
      <c r="J278" s="497" t="str">
        <f>IF('STEP 2 EE Data'!AI278=0,"",IF('STEP 2 EE Data'!L278="Yes","",IF('STEP 2 EE Data'!J278="Yes",IF('STEP 2 EE Data'!B278="","",'STEP 2 EE Data'!B278),"")))</f>
        <v/>
      </c>
      <c r="K278" s="497" t="str">
        <f>IF(J278="","",'STEP 2 EE Data'!A278)</f>
        <v/>
      </c>
      <c r="L278" s="210" t="str">
        <f>IF(J278="","",'STEP 2 EE Data'!AJ278)</f>
        <v/>
      </c>
      <c r="M278" s="497" t="str">
        <f>IF(J278="","",'STEP 3 EE Comp'!BJ283)</f>
        <v/>
      </c>
      <c r="N278" s="69" t="str">
        <f t="shared" si="10"/>
        <v/>
      </c>
      <c r="R278" s="84" t="str">
        <f>IF('STEP 2 EE Data'!L278="Yes",IF('STEP 2 EE Data'!B278="","",'STEP 2 EE Data'!B278),"")</f>
        <v/>
      </c>
      <c r="S278" s="84" t="str">
        <f>IF(R278="","",'STEP 2 EE Data'!A278)</f>
        <v/>
      </c>
      <c r="T278" s="84" t="str">
        <f>IF(S278="","",'STEP 2 EE Data'!AJ278)</f>
        <v/>
      </c>
      <c r="U278" s="84" t="str">
        <f>IF(T278="","",'STEP 3 EE Comp'!BJ283)</f>
        <v/>
      </c>
      <c r="V278" s="69" t="str">
        <f t="shared" si="11"/>
        <v/>
      </c>
    </row>
    <row r="279" spans="1:22" x14ac:dyDescent="0.3">
      <c r="A279" s="623" t="str">
        <f>IF('STEP 2 EE Data'!L279="Yes","",IF('STEP 2 EE Data'!B279="","",IF('STEP 2 EE Data'!J279="Yes","",IF('STEP 2 EE Data'!AI279=0,"",'STEP 2 EE Data'!B279))))</f>
        <v/>
      </c>
      <c r="B279" s="93" t="str">
        <f>IF(A279="","",'STEP 2 EE Data'!A279)</f>
        <v/>
      </c>
      <c r="C279" s="624" t="str">
        <f>IF(A279="","",'STEP 2 EE Data'!AJ279)</f>
        <v/>
      </c>
      <c r="D279" s="369" t="str">
        <f>IF(A279="","",'STEP 3 EE Comp'!BJ284)</f>
        <v/>
      </c>
      <c r="E279" s="82" t="str">
        <f>IF(A279="","",'STEP 2 EE Data'!AK279)</f>
        <v/>
      </c>
      <c r="F279" s="69" t="str">
        <f t="shared" si="9"/>
        <v/>
      </c>
      <c r="J279" s="497" t="str">
        <f>IF('STEP 2 EE Data'!AI279=0,"",IF('STEP 2 EE Data'!L279="Yes","",IF('STEP 2 EE Data'!J279="Yes",IF('STEP 2 EE Data'!B279="","",'STEP 2 EE Data'!B279),"")))</f>
        <v/>
      </c>
      <c r="K279" s="497" t="str">
        <f>IF(J279="","",'STEP 2 EE Data'!A279)</f>
        <v/>
      </c>
      <c r="L279" s="210" t="str">
        <f>IF(J279="","",'STEP 2 EE Data'!AJ279)</f>
        <v/>
      </c>
      <c r="M279" s="497" t="str">
        <f>IF(J279="","",'STEP 3 EE Comp'!BJ284)</f>
        <v/>
      </c>
      <c r="N279" s="69" t="str">
        <f t="shared" si="10"/>
        <v/>
      </c>
      <c r="R279" s="84" t="str">
        <f>IF('STEP 2 EE Data'!L279="Yes",IF('STEP 2 EE Data'!B279="","",'STEP 2 EE Data'!B279),"")</f>
        <v/>
      </c>
      <c r="S279" s="84" t="str">
        <f>IF(R279="","",'STEP 2 EE Data'!A279)</f>
        <v/>
      </c>
      <c r="T279" s="84" t="str">
        <f>IF(S279="","",'STEP 2 EE Data'!AJ279)</f>
        <v/>
      </c>
      <c r="U279" s="84" t="str">
        <f>IF(T279="","",'STEP 3 EE Comp'!BJ284)</f>
        <v/>
      </c>
      <c r="V279" s="69" t="str">
        <f t="shared" si="11"/>
        <v/>
      </c>
    </row>
    <row r="280" spans="1:22" x14ac:dyDescent="0.3">
      <c r="A280" s="623" t="str">
        <f>IF('STEP 2 EE Data'!L280="Yes","",IF('STEP 2 EE Data'!B280="","",IF('STEP 2 EE Data'!J280="Yes","",IF('STEP 2 EE Data'!AI280=0,"",'STEP 2 EE Data'!B280))))</f>
        <v/>
      </c>
      <c r="B280" s="93" t="str">
        <f>IF(A280="","",'STEP 2 EE Data'!A280)</f>
        <v/>
      </c>
      <c r="C280" s="624" t="str">
        <f>IF(A280="","",'STEP 2 EE Data'!AJ280)</f>
        <v/>
      </c>
      <c r="D280" s="369" t="str">
        <f>IF(A280="","",'STEP 3 EE Comp'!BJ285)</f>
        <v/>
      </c>
      <c r="E280" s="82" t="str">
        <f>IF(A280="","",'STEP 2 EE Data'!AK280)</f>
        <v/>
      </c>
      <c r="F280" s="69" t="str">
        <f t="shared" si="9"/>
        <v/>
      </c>
      <c r="J280" s="497" t="str">
        <f>IF('STEP 2 EE Data'!AI280=0,"",IF('STEP 2 EE Data'!L280="Yes","",IF('STEP 2 EE Data'!J280="Yes",IF('STEP 2 EE Data'!B280="","",'STEP 2 EE Data'!B280),"")))</f>
        <v/>
      </c>
      <c r="K280" s="497" t="str">
        <f>IF(J280="","",'STEP 2 EE Data'!A280)</f>
        <v/>
      </c>
      <c r="L280" s="210" t="str">
        <f>IF(J280="","",'STEP 2 EE Data'!AJ280)</f>
        <v/>
      </c>
      <c r="M280" s="497" t="str">
        <f>IF(J280="","",'STEP 3 EE Comp'!BJ285)</f>
        <v/>
      </c>
      <c r="N280" s="69" t="str">
        <f t="shared" si="10"/>
        <v/>
      </c>
      <c r="R280" s="84" t="str">
        <f>IF('STEP 2 EE Data'!L280="Yes",IF('STEP 2 EE Data'!B280="","",'STEP 2 EE Data'!B280),"")</f>
        <v/>
      </c>
      <c r="S280" s="84" t="str">
        <f>IF(R280="","",'STEP 2 EE Data'!A280)</f>
        <v/>
      </c>
      <c r="T280" s="84" t="str">
        <f>IF(S280="","",'STEP 2 EE Data'!AJ280)</f>
        <v/>
      </c>
      <c r="U280" s="84" t="str">
        <f>IF(T280="","",'STEP 3 EE Comp'!BJ285)</f>
        <v/>
      </c>
      <c r="V280" s="69" t="str">
        <f t="shared" si="11"/>
        <v/>
      </c>
    </row>
    <row r="281" spans="1:22" x14ac:dyDescent="0.3">
      <c r="A281" s="623" t="str">
        <f>IF('STEP 2 EE Data'!L281="Yes","",IF('STEP 2 EE Data'!B281="","",IF('STEP 2 EE Data'!J281="Yes","",IF('STEP 2 EE Data'!AI281=0,"",'STEP 2 EE Data'!B281))))</f>
        <v/>
      </c>
      <c r="B281" s="93" t="str">
        <f>IF(A281="","",'STEP 2 EE Data'!A281)</f>
        <v/>
      </c>
      <c r="C281" s="624" t="str">
        <f>IF(A281="","",'STEP 2 EE Data'!AJ281)</f>
        <v/>
      </c>
      <c r="D281" s="369" t="str">
        <f>IF(A281="","",'STEP 3 EE Comp'!BJ286)</f>
        <v/>
      </c>
      <c r="E281" s="82" t="str">
        <f>IF(A281="","",'STEP 2 EE Data'!AK281)</f>
        <v/>
      </c>
      <c r="F281" s="69" t="str">
        <f t="shared" ref="F281:F344" si="12">IF(A281="","",1)</f>
        <v/>
      </c>
      <c r="J281" s="497" t="str">
        <f>IF('STEP 2 EE Data'!AI281=0,"",IF('STEP 2 EE Data'!L281="Yes","",IF('STEP 2 EE Data'!J281="Yes",IF('STEP 2 EE Data'!B281="","",'STEP 2 EE Data'!B281),"")))</f>
        <v/>
      </c>
      <c r="K281" s="497" t="str">
        <f>IF(J281="","",'STEP 2 EE Data'!A281)</f>
        <v/>
      </c>
      <c r="L281" s="210" t="str">
        <f>IF(J281="","",'STEP 2 EE Data'!AJ281)</f>
        <v/>
      </c>
      <c r="M281" s="497" t="str">
        <f>IF(J281="","",'STEP 3 EE Comp'!BJ286)</f>
        <v/>
      </c>
      <c r="N281" s="69" t="str">
        <f t="shared" ref="N281:N344" si="13">IF(J281="","",1)</f>
        <v/>
      </c>
      <c r="R281" s="84" t="str">
        <f>IF('STEP 2 EE Data'!L281="Yes",IF('STEP 2 EE Data'!B281="","",'STEP 2 EE Data'!B281),"")</f>
        <v/>
      </c>
      <c r="S281" s="84" t="str">
        <f>IF(R281="","",'STEP 2 EE Data'!A281)</f>
        <v/>
      </c>
      <c r="T281" s="84" t="str">
        <f>IF(S281="","",'STEP 2 EE Data'!AJ281)</f>
        <v/>
      </c>
      <c r="U281" s="84" t="str">
        <f>IF(T281="","",'STEP 3 EE Comp'!BJ286)</f>
        <v/>
      </c>
      <c r="V281" s="69" t="str">
        <f t="shared" ref="V281:V344" si="14">IF(R281="","",1)</f>
        <v/>
      </c>
    </row>
    <row r="282" spans="1:22" x14ac:dyDescent="0.3">
      <c r="A282" s="623" t="str">
        <f>IF('STEP 2 EE Data'!L282="Yes","",IF('STEP 2 EE Data'!B282="","",IF('STEP 2 EE Data'!J282="Yes","",IF('STEP 2 EE Data'!AI282=0,"",'STEP 2 EE Data'!B282))))</f>
        <v/>
      </c>
      <c r="B282" s="93" t="str">
        <f>IF(A282="","",'STEP 2 EE Data'!A282)</f>
        <v/>
      </c>
      <c r="C282" s="624" t="str">
        <f>IF(A282="","",'STEP 2 EE Data'!AJ282)</f>
        <v/>
      </c>
      <c r="D282" s="369" t="str">
        <f>IF(A282="","",'STEP 3 EE Comp'!BJ287)</f>
        <v/>
      </c>
      <c r="E282" s="82" t="str">
        <f>IF(A282="","",'STEP 2 EE Data'!AK282)</f>
        <v/>
      </c>
      <c r="F282" s="69" t="str">
        <f t="shared" si="12"/>
        <v/>
      </c>
      <c r="J282" s="497" t="str">
        <f>IF('STEP 2 EE Data'!AI282=0,"",IF('STEP 2 EE Data'!L282="Yes","",IF('STEP 2 EE Data'!J282="Yes",IF('STEP 2 EE Data'!B282="","",'STEP 2 EE Data'!B282),"")))</f>
        <v/>
      </c>
      <c r="K282" s="497" t="str">
        <f>IF(J282="","",'STEP 2 EE Data'!A282)</f>
        <v/>
      </c>
      <c r="L282" s="210" t="str">
        <f>IF(J282="","",'STEP 2 EE Data'!AJ282)</f>
        <v/>
      </c>
      <c r="M282" s="497" t="str">
        <f>IF(J282="","",'STEP 3 EE Comp'!BJ287)</f>
        <v/>
      </c>
      <c r="N282" s="69" t="str">
        <f t="shared" si="13"/>
        <v/>
      </c>
      <c r="R282" s="84" t="str">
        <f>IF('STEP 2 EE Data'!L282="Yes",IF('STEP 2 EE Data'!B282="","",'STEP 2 EE Data'!B282),"")</f>
        <v/>
      </c>
      <c r="S282" s="84" t="str">
        <f>IF(R282="","",'STEP 2 EE Data'!A282)</f>
        <v/>
      </c>
      <c r="T282" s="84" t="str">
        <f>IF(S282="","",'STEP 2 EE Data'!AJ282)</f>
        <v/>
      </c>
      <c r="U282" s="84" t="str">
        <f>IF(T282="","",'STEP 3 EE Comp'!BJ287)</f>
        <v/>
      </c>
      <c r="V282" s="69" t="str">
        <f t="shared" si="14"/>
        <v/>
      </c>
    </row>
    <row r="283" spans="1:22" x14ac:dyDescent="0.3">
      <c r="A283" s="623" t="str">
        <f>IF('STEP 2 EE Data'!L283="Yes","",IF('STEP 2 EE Data'!B283="","",IF('STEP 2 EE Data'!J283="Yes","",IF('STEP 2 EE Data'!AI283=0,"",'STEP 2 EE Data'!B283))))</f>
        <v/>
      </c>
      <c r="B283" s="93" t="str">
        <f>IF(A283="","",'STEP 2 EE Data'!A283)</f>
        <v/>
      </c>
      <c r="C283" s="624" t="str">
        <f>IF(A283="","",'STEP 2 EE Data'!AJ283)</f>
        <v/>
      </c>
      <c r="D283" s="369" t="str">
        <f>IF(A283="","",'STEP 3 EE Comp'!BJ288)</f>
        <v/>
      </c>
      <c r="E283" s="82" t="str">
        <f>IF(A283="","",'STEP 2 EE Data'!AK283)</f>
        <v/>
      </c>
      <c r="F283" s="69" t="str">
        <f t="shared" si="12"/>
        <v/>
      </c>
      <c r="J283" s="497" t="str">
        <f>IF('STEP 2 EE Data'!AI283=0,"",IF('STEP 2 EE Data'!L283="Yes","",IF('STEP 2 EE Data'!J283="Yes",IF('STEP 2 EE Data'!B283="","",'STEP 2 EE Data'!B283),"")))</f>
        <v/>
      </c>
      <c r="K283" s="497" t="str">
        <f>IF(J283="","",'STEP 2 EE Data'!A283)</f>
        <v/>
      </c>
      <c r="L283" s="210" t="str">
        <f>IF(J283="","",'STEP 2 EE Data'!AJ283)</f>
        <v/>
      </c>
      <c r="M283" s="497" t="str">
        <f>IF(J283="","",'STEP 3 EE Comp'!BJ288)</f>
        <v/>
      </c>
      <c r="N283" s="69" t="str">
        <f t="shared" si="13"/>
        <v/>
      </c>
      <c r="R283" s="84" t="str">
        <f>IF('STEP 2 EE Data'!L283="Yes",IF('STEP 2 EE Data'!B283="","",'STEP 2 EE Data'!B283),"")</f>
        <v/>
      </c>
      <c r="S283" s="84" t="str">
        <f>IF(R283="","",'STEP 2 EE Data'!A283)</f>
        <v/>
      </c>
      <c r="T283" s="84" t="str">
        <f>IF(S283="","",'STEP 2 EE Data'!AJ283)</f>
        <v/>
      </c>
      <c r="U283" s="84" t="str">
        <f>IF(T283="","",'STEP 3 EE Comp'!BJ288)</f>
        <v/>
      </c>
      <c r="V283" s="69" t="str">
        <f t="shared" si="14"/>
        <v/>
      </c>
    </row>
    <row r="284" spans="1:22" x14ac:dyDescent="0.3">
      <c r="A284" s="623" t="str">
        <f>IF('STEP 2 EE Data'!L284="Yes","",IF('STEP 2 EE Data'!B284="","",IF('STEP 2 EE Data'!J284="Yes","",IF('STEP 2 EE Data'!AI284=0,"",'STEP 2 EE Data'!B284))))</f>
        <v/>
      </c>
      <c r="B284" s="93" t="str">
        <f>IF(A284="","",'STEP 2 EE Data'!A284)</f>
        <v/>
      </c>
      <c r="C284" s="624" t="str">
        <f>IF(A284="","",'STEP 2 EE Data'!AJ284)</f>
        <v/>
      </c>
      <c r="D284" s="369" t="str">
        <f>IF(A284="","",'STEP 3 EE Comp'!BJ289)</f>
        <v/>
      </c>
      <c r="E284" s="82" t="str">
        <f>IF(A284="","",'STEP 2 EE Data'!AK284)</f>
        <v/>
      </c>
      <c r="F284" s="69" t="str">
        <f t="shared" si="12"/>
        <v/>
      </c>
      <c r="J284" s="497" t="str">
        <f>IF('STEP 2 EE Data'!AI284=0,"",IF('STEP 2 EE Data'!L284="Yes","",IF('STEP 2 EE Data'!J284="Yes",IF('STEP 2 EE Data'!B284="","",'STEP 2 EE Data'!B284),"")))</f>
        <v/>
      </c>
      <c r="K284" s="497" t="str">
        <f>IF(J284="","",'STEP 2 EE Data'!A284)</f>
        <v/>
      </c>
      <c r="L284" s="210" t="str">
        <f>IF(J284="","",'STEP 2 EE Data'!AJ284)</f>
        <v/>
      </c>
      <c r="M284" s="497" t="str">
        <f>IF(J284="","",'STEP 3 EE Comp'!BJ289)</f>
        <v/>
      </c>
      <c r="N284" s="69" t="str">
        <f t="shared" si="13"/>
        <v/>
      </c>
      <c r="R284" s="84" t="str">
        <f>IF('STEP 2 EE Data'!L284="Yes",IF('STEP 2 EE Data'!B284="","",'STEP 2 EE Data'!B284),"")</f>
        <v/>
      </c>
      <c r="S284" s="84" t="str">
        <f>IF(R284="","",'STEP 2 EE Data'!A284)</f>
        <v/>
      </c>
      <c r="T284" s="84" t="str">
        <f>IF(S284="","",'STEP 2 EE Data'!AJ284)</f>
        <v/>
      </c>
      <c r="U284" s="84" t="str">
        <f>IF(T284="","",'STEP 3 EE Comp'!BJ289)</f>
        <v/>
      </c>
      <c r="V284" s="69" t="str">
        <f t="shared" si="14"/>
        <v/>
      </c>
    </row>
    <row r="285" spans="1:22" x14ac:dyDescent="0.3">
      <c r="A285" s="623" t="str">
        <f>IF('STEP 2 EE Data'!L285="Yes","",IF('STEP 2 EE Data'!B285="","",IF('STEP 2 EE Data'!J285="Yes","",IF('STEP 2 EE Data'!AI285=0,"",'STEP 2 EE Data'!B285))))</f>
        <v/>
      </c>
      <c r="B285" s="93" t="str">
        <f>IF(A285="","",'STEP 2 EE Data'!A285)</f>
        <v/>
      </c>
      <c r="C285" s="624" t="str">
        <f>IF(A285="","",'STEP 2 EE Data'!AJ285)</f>
        <v/>
      </c>
      <c r="D285" s="369" t="str">
        <f>IF(A285="","",'STEP 3 EE Comp'!BJ290)</f>
        <v/>
      </c>
      <c r="E285" s="82" t="str">
        <f>IF(A285="","",'STEP 2 EE Data'!AK285)</f>
        <v/>
      </c>
      <c r="F285" s="69" t="str">
        <f t="shared" si="12"/>
        <v/>
      </c>
      <c r="J285" s="497" t="str">
        <f>IF('STEP 2 EE Data'!AI285=0,"",IF('STEP 2 EE Data'!L285="Yes","",IF('STEP 2 EE Data'!J285="Yes",IF('STEP 2 EE Data'!B285="","",'STEP 2 EE Data'!B285),"")))</f>
        <v/>
      </c>
      <c r="K285" s="497" t="str">
        <f>IF(J285="","",'STEP 2 EE Data'!A285)</f>
        <v/>
      </c>
      <c r="L285" s="210" t="str">
        <f>IF(J285="","",'STEP 2 EE Data'!AJ285)</f>
        <v/>
      </c>
      <c r="M285" s="497" t="str">
        <f>IF(J285="","",'STEP 3 EE Comp'!BJ290)</f>
        <v/>
      </c>
      <c r="N285" s="69" t="str">
        <f t="shared" si="13"/>
        <v/>
      </c>
      <c r="R285" s="84" t="str">
        <f>IF('STEP 2 EE Data'!L285="Yes",IF('STEP 2 EE Data'!B285="","",'STEP 2 EE Data'!B285),"")</f>
        <v/>
      </c>
      <c r="S285" s="84" t="str">
        <f>IF(R285="","",'STEP 2 EE Data'!A285)</f>
        <v/>
      </c>
      <c r="T285" s="84" t="str">
        <f>IF(S285="","",'STEP 2 EE Data'!AJ285)</f>
        <v/>
      </c>
      <c r="U285" s="84" t="str">
        <f>IF(T285="","",'STEP 3 EE Comp'!BJ290)</f>
        <v/>
      </c>
      <c r="V285" s="69" t="str">
        <f t="shared" si="14"/>
        <v/>
      </c>
    </row>
    <row r="286" spans="1:22" x14ac:dyDescent="0.3">
      <c r="A286" s="623" t="str">
        <f>IF('STEP 2 EE Data'!L286="Yes","",IF('STEP 2 EE Data'!B286="","",IF('STEP 2 EE Data'!J286="Yes","",IF('STEP 2 EE Data'!AI286=0,"",'STEP 2 EE Data'!B286))))</f>
        <v/>
      </c>
      <c r="B286" s="93" t="str">
        <f>IF(A286="","",'STEP 2 EE Data'!A286)</f>
        <v/>
      </c>
      <c r="C286" s="624" t="str">
        <f>IF(A286="","",'STEP 2 EE Data'!AJ286)</f>
        <v/>
      </c>
      <c r="D286" s="369" t="str">
        <f>IF(A286="","",'STEP 3 EE Comp'!BJ291)</f>
        <v/>
      </c>
      <c r="E286" s="82" t="str">
        <f>IF(A286="","",'STEP 2 EE Data'!AK286)</f>
        <v/>
      </c>
      <c r="F286" s="69" t="str">
        <f t="shared" si="12"/>
        <v/>
      </c>
      <c r="J286" s="497" t="str">
        <f>IF('STEP 2 EE Data'!AI286=0,"",IF('STEP 2 EE Data'!L286="Yes","",IF('STEP 2 EE Data'!J286="Yes",IF('STEP 2 EE Data'!B286="","",'STEP 2 EE Data'!B286),"")))</f>
        <v/>
      </c>
      <c r="K286" s="497" t="str">
        <f>IF(J286="","",'STEP 2 EE Data'!A286)</f>
        <v/>
      </c>
      <c r="L286" s="210" t="str">
        <f>IF(J286="","",'STEP 2 EE Data'!AJ286)</f>
        <v/>
      </c>
      <c r="M286" s="497" t="str">
        <f>IF(J286="","",'STEP 3 EE Comp'!BJ291)</f>
        <v/>
      </c>
      <c r="N286" s="69" t="str">
        <f t="shared" si="13"/>
        <v/>
      </c>
      <c r="R286" s="84" t="str">
        <f>IF('STEP 2 EE Data'!L286="Yes",IF('STEP 2 EE Data'!B286="","",'STEP 2 EE Data'!B286),"")</f>
        <v/>
      </c>
      <c r="S286" s="84" t="str">
        <f>IF(R286="","",'STEP 2 EE Data'!A286)</f>
        <v/>
      </c>
      <c r="T286" s="84" t="str">
        <f>IF(S286="","",'STEP 2 EE Data'!AJ286)</f>
        <v/>
      </c>
      <c r="U286" s="84" t="str">
        <f>IF(T286="","",'STEP 3 EE Comp'!BJ291)</f>
        <v/>
      </c>
      <c r="V286" s="69" t="str">
        <f t="shared" si="14"/>
        <v/>
      </c>
    </row>
    <row r="287" spans="1:22" x14ac:dyDescent="0.3">
      <c r="A287" s="623" t="str">
        <f>IF('STEP 2 EE Data'!L287="Yes","",IF('STEP 2 EE Data'!B287="","",IF('STEP 2 EE Data'!J287="Yes","",IF('STEP 2 EE Data'!AI287=0,"",'STEP 2 EE Data'!B287))))</f>
        <v/>
      </c>
      <c r="B287" s="93" t="str">
        <f>IF(A287="","",'STEP 2 EE Data'!A287)</f>
        <v/>
      </c>
      <c r="C287" s="624" t="str">
        <f>IF(A287="","",'STEP 2 EE Data'!AJ287)</f>
        <v/>
      </c>
      <c r="D287" s="369" t="str">
        <f>IF(A287="","",'STEP 3 EE Comp'!BJ292)</f>
        <v/>
      </c>
      <c r="E287" s="82" t="str">
        <f>IF(A287="","",'STEP 2 EE Data'!AK287)</f>
        <v/>
      </c>
      <c r="F287" s="69" t="str">
        <f t="shared" si="12"/>
        <v/>
      </c>
      <c r="J287" s="497" t="str">
        <f>IF('STEP 2 EE Data'!AI287=0,"",IF('STEP 2 EE Data'!L287="Yes","",IF('STEP 2 EE Data'!J287="Yes",IF('STEP 2 EE Data'!B287="","",'STEP 2 EE Data'!B287),"")))</f>
        <v/>
      </c>
      <c r="K287" s="497" t="str">
        <f>IF(J287="","",'STEP 2 EE Data'!A287)</f>
        <v/>
      </c>
      <c r="L287" s="210" t="str">
        <f>IF(J287="","",'STEP 2 EE Data'!AJ287)</f>
        <v/>
      </c>
      <c r="M287" s="497" t="str">
        <f>IF(J287="","",'STEP 3 EE Comp'!BJ292)</f>
        <v/>
      </c>
      <c r="N287" s="69" t="str">
        <f t="shared" si="13"/>
        <v/>
      </c>
      <c r="R287" s="84" t="str">
        <f>IF('STEP 2 EE Data'!L287="Yes",IF('STEP 2 EE Data'!B287="","",'STEP 2 EE Data'!B287),"")</f>
        <v/>
      </c>
      <c r="S287" s="84" t="str">
        <f>IF(R287="","",'STEP 2 EE Data'!A287)</f>
        <v/>
      </c>
      <c r="T287" s="84" t="str">
        <f>IF(S287="","",'STEP 2 EE Data'!AJ287)</f>
        <v/>
      </c>
      <c r="U287" s="84" t="str">
        <f>IF(T287="","",'STEP 3 EE Comp'!BJ292)</f>
        <v/>
      </c>
      <c r="V287" s="69" t="str">
        <f t="shared" si="14"/>
        <v/>
      </c>
    </row>
    <row r="288" spans="1:22" x14ac:dyDescent="0.3">
      <c r="A288" s="623" t="str">
        <f>IF('STEP 2 EE Data'!L288="Yes","",IF('STEP 2 EE Data'!B288="","",IF('STEP 2 EE Data'!J288="Yes","",IF('STEP 2 EE Data'!AI288=0,"",'STEP 2 EE Data'!B288))))</f>
        <v/>
      </c>
      <c r="B288" s="93" t="str">
        <f>IF(A288="","",'STEP 2 EE Data'!A288)</f>
        <v/>
      </c>
      <c r="C288" s="624" t="str">
        <f>IF(A288="","",'STEP 2 EE Data'!AJ288)</f>
        <v/>
      </c>
      <c r="D288" s="369" t="str">
        <f>IF(A288="","",'STEP 3 EE Comp'!BJ293)</f>
        <v/>
      </c>
      <c r="E288" s="82" t="str">
        <f>IF(A288="","",'STEP 2 EE Data'!AK288)</f>
        <v/>
      </c>
      <c r="F288" s="69" t="str">
        <f t="shared" si="12"/>
        <v/>
      </c>
      <c r="J288" s="497" t="str">
        <f>IF('STEP 2 EE Data'!AI288=0,"",IF('STEP 2 EE Data'!L288="Yes","",IF('STEP 2 EE Data'!J288="Yes",IF('STEP 2 EE Data'!B288="","",'STEP 2 EE Data'!B288),"")))</f>
        <v/>
      </c>
      <c r="K288" s="497" t="str">
        <f>IF(J288="","",'STEP 2 EE Data'!A288)</f>
        <v/>
      </c>
      <c r="L288" s="210" t="str">
        <f>IF(J288="","",'STEP 2 EE Data'!AJ288)</f>
        <v/>
      </c>
      <c r="M288" s="497" t="str">
        <f>IF(J288="","",'STEP 3 EE Comp'!BJ293)</f>
        <v/>
      </c>
      <c r="N288" s="69" t="str">
        <f t="shared" si="13"/>
        <v/>
      </c>
      <c r="R288" s="84" t="str">
        <f>IF('STEP 2 EE Data'!L288="Yes",IF('STEP 2 EE Data'!B288="","",'STEP 2 EE Data'!B288),"")</f>
        <v/>
      </c>
      <c r="S288" s="84" t="str">
        <f>IF(R288="","",'STEP 2 EE Data'!A288)</f>
        <v/>
      </c>
      <c r="T288" s="84" t="str">
        <f>IF(S288="","",'STEP 2 EE Data'!AJ288)</f>
        <v/>
      </c>
      <c r="U288" s="84" t="str">
        <f>IF(T288="","",'STEP 3 EE Comp'!BJ293)</f>
        <v/>
      </c>
      <c r="V288" s="69" t="str">
        <f t="shared" si="14"/>
        <v/>
      </c>
    </row>
    <row r="289" spans="1:22" x14ac:dyDescent="0.3">
      <c r="A289" s="623" t="str">
        <f>IF('STEP 2 EE Data'!L289="Yes","",IF('STEP 2 EE Data'!B289="","",IF('STEP 2 EE Data'!J289="Yes","",IF('STEP 2 EE Data'!AI289=0,"",'STEP 2 EE Data'!B289))))</f>
        <v/>
      </c>
      <c r="B289" s="93" t="str">
        <f>IF(A289="","",'STEP 2 EE Data'!A289)</f>
        <v/>
      </c>
      <c r="C289" s="624" t="str">
        <f>IF(A289="","",'STEP 2 EE Data'!AJ289)</f>
        <v/>
      </c>
      <c r="D289" s="369" t="str">
        <f>IF(A289="","",'STEP 3 EE Comp'!BJ294)</f>
        <v/>
      </c>
      <c r="E289" s="82" t="str">
        <f>IF(A289="","",'STEP 2 EE Data'!AK289)</f>
        <v/>
      </c>
      <c r="F289" s="69" t="str">
        <f t="shared" si="12"/>
        <v/>
      </c>
      <c r="J289" s="497" t="str">
        <f>IF('STEP 2 EE Data'!AI289=0,"",IF('STEP 2 EE Data'!L289="Yes","",IF('STEP 2 EE Data'!J289="Yes",IF('STEP 2 EE Data'!B289="","",'STEP 2 EE Data'!B289),"")))</f>
        <v/>
      </c>
      <c r="K289" s="497" t="str">
        <f>IF(J289="","",'STEP 2 EE Data'!A289)</f>
        <v/>
      </c>
      <c r="L289" s="210" t="str">
        <f>IF(J289="","",'STEP 2 EE Data'!AJ289)</f>
        <v/>
      </c>
      <c r="M289" s="497" t="str">
        <f>IF(J289="","",'STEP 3 EE Comp'!BJ294)</f>
        <v/>
      </c>
      <c r="N289" s="69" t="str">
        <f t="shared" si="13"/>
        <v/>
      </c>
      <c r="R289" s="84" t="str">
        <f>IF('STEP 2 EE Data'!L289="Yes",IF('STEP 2 EE Data'!B289="","",'STEP 2 EE Data'!B289),"")</f>
        <v/>
      </c>
      <c r="S289" s="84" t="str">
        <f>IF(R289="","",'STEP 2 EE Data'!A289)</f>
        <v/>
      </c>
      <c r="T289" s="84" t="str">
        <f>IF(S289="","",'STEP 2 EE Data'!AJ289)</f>
        <v/>
      </c>
      <c r="U289" s="84" t="str">
        <f>IF(T289="","",'STEP 3 EE Comp'!BJ294)</f>
        <v/>
      </c>
      <c r="V289" s="69" t="str">
        <f t="shared" si="14"/>
        <v/>
      </c>
    </row>
    <row r="290" spans="1:22" x14ac:dyDescent="0.3">
      <c r="A290" s="623" t="str">
        <f>IF('STEP 2 EE Data'!L290="Yes","",IF('STEP 2 EE Data'!B290="","",IF('STEP 2 EE Data'!J290="Yes","",IF('STEP 2 EE Data'!AI290=0,"",'STEP 2 EE Data'!B290))))</f>
        <v/>
      </c>
      <c r="B290" s="93" t="str">
        <f>IF(A290="","",'STEP 2 EE Data'!A290)</f>
        <v/>
      </c>
      <c r="C290" s="624" t="str">
        <f>IF(A290="","",'STEP 2 EE Data'!AJ290)</f>
        <v/>
      </c>
      <c r="D290" s="369" t="str">
        <f>IF(A290="","",'STEP 3 EE Comp'!BJ295)</f>
        <v/>
      </c>
      <c r="E290" s="82" t="str">
        <f>IF(A290="","",'STEP 2 EE Data'!AK290)</f>
        <v/>
      </c>
      <c r="F290" s="69" t="str">
        <f t="shared" si="12"/>
        <v/>
      </c>
      <c r="J290" s="497" t="str">
        <f>IF('STEP 2 EE Data'!AI290=0,"",IF('STEP 2 EE Data'!L290="Yes","",IF('STEP 2 EE Data'!J290="Yes",IF('STEP 2 EE Data'!B290="","",'STEP 2 EE Data'!B290),"")))</f>
        <v/>
      </c>
      <c r="K290" s="497" t="str">
        <f>IF(J290="","",'STEP 2 EE Data'!A290)</f>
        <v/>
      </c>
      <c r="L290" s="210" t="str">
        <f>IF(J290="","",'STEP 2 EE Data'!AJ290)</f>
        <v/>
      </c>
      <c r="M290" s="497" t="str">
        <f>IF(J290="","",'STEP 3 EE Comp'!BJ295)</f>
        <v/>
      </c>
      <c r="N290" s="69" t="str">
        <f t="shared" si="13"/>
        <v/>
      </c>
      <c r="R290" s="84" t="str">
        <f>IF('STEP 2 EE Data'!L290="Yes",IF('STEP 2 EE Data'!B290="","",'STEP 2 EE Data'!B290),"")</f>
        <v/>
      </c>
      <c r="S290" s="84" t="str">
        <f>IF(R290="","",'STEP 2 EE Data'!A290)</f>
        <v/>
      </c>
      <c r="T290" s="84" t="str">
        <f>IF(S290="","",'STEP 2 EE Data'!AJ290)</f>
        <v/>
      </c>
      <c r="U290" s="84" t="str">
        <f>IF(T290="","",'STEP 3 EE Comp'!BJ295)</f>
        <v/>
      </c>
      <c r="V290" s="69" t="str">
        <f t="shared" si="14"/>
        <v/>
      </c>
    </row>
    <row r="291" spans="1:22" x14ac:dyDescent="0.3">
      <c r="A291" s="623" t="str">
        <f>IF('STEP 2 EE Data'!L291="Yes","",IF('STEP 2 EE Data'!B291="","",IF('STEP 2 EE Data'!J291="Yes","",IF('STEP 2 EE Data'!AI291=0,"",'STEP 2 EE Data'!B291))))</f>
        <v/>
      </c>
      <c r="B291" s="93" t="str">
        <f>IF(A291="","",'STEP 2 EE Data'!A291)</f>
        <v/>
      </c>
      <c r="C291" s="624" t="str">
        <f>IF(A291="","",'STEP 2 EE Data'!AJ291)</f>
        <v/>
      </c>
      <c r="D291" s="369" t="str">
        <f>IF(A291="","",'STEP 3 EE Comp'!BJ296)</f>
        <v/>
      </c>
      <c r="E291" s="82" t="str">
        <f>IF(A291="","",'STEP 2 EE Data'!AK291)</f>
        <v/>
      </c>
      <c r="F291" s="69" t="str">
        <f t="shared" si="12"/>
        <v/>
      </c>
      <c r="J291" s="497" t="str">
        <f>IF('STEP 2 EE Data'!AI291=0,"",IF('STEP 2 EE Data'!L291="Yes","",IF('STEP 2 EE Data'!J291="Yes",IF('STEP 2 EE Data'!B291="","",'STEP 2 EE Data'!B291),"")))</f>
        <v/>
      </c>
      <c r="K291" s="497" t="str">
        <f>IF(J291="","",'STEP 2 EE Data'!A291)</f>
        <v/>
      </c>
      <c r="L291" s="210" t="str">
        <f>IF(J291="","",'STEP 2 EE Data'!AJ291)</f>
        <v/>
      </c>
      <c r="M291" s="497" t="str">
        <f>IF(J291="","",'STEP 3 EE Comp'!BJ296)</f>
        <v/>
      </c>
      <c r="N291" s="69" t="str">
        <f t="shared" si="13"/>
        <v/>
      </c>
      <c r="R291" s="84" t="str">
        <f>IF('STEP 2 EE Data'!L291="Yes",IF('STEP 2 EE Data'!B291="","",'STEP 2 EE Data'!B291),"")</f>
        <v/>
      </c>
      <c r="S291" s="84" t="str">
        <f>IF(R291="","",'STEP 2 EE Data'!A291)</f>
        <v/>
      </c>
      <c r="T291" s="84" t="str">
        <f>IF(S291="","",'STEP 2 EE Data'!AJ291)</f>
        <v/>
      </c>
      <c r="U291" s="84" t="str">
        <f>IF(T291="","",'STEP 3 EE Comp'!BJ296)</f>
        <v/>
      </c>
      <c r="V291" s="69" t="str">
        <f t="shared" si="14"/>
        <v/>
      </c>
    </row>
    <row r="292" spans="1:22" x14ac:dyDescent="0.3">
      <c r="A292" s="623" t="str">
        <f>IF('STEP 2 EE Data'!L292="Yes","",IF('STEP 2 EE Data'!B292="","",IF('STEP 2 EE Data'!J292="Yes","",IF('STEP 2 EE Data'!AI292=0,"",'STEP 2 EE Data'!B292))))</f>
        <v/>
      </c>
      <c r="B292" s="93" t="str">
        <f>IF(A292="","",'STEP 2 EE Data'!A292)</f>
        <v/>
      </c>
      <c r="C292" s="624" t="str">
        <f>IF(A292="","",'STEP 2 EE Data'!AJ292)</f>
        <v/>
      </c>
      <c r="D292" s="369" t="str">
        <f>IF(A292="","",'STEP 3 EE Comp'!BJ297)</f>
        <v/>
      </c>
      <c r="E292" s="82" t="str">
        <f>IF(A292="","",'STEP 2 EE Data'!AK292)</f>
        <v/>
      </c>
      <c r="F292" s="69" t="str">
        <f t="shared" si="12"/>
        <v/>
      </c>
      <c r="J292" s="497" t="str">
        <f>IF('STEP 2 EE Data'!AI292=0,"",IF('STEP 2 EE Data'!L292="Yes","",IF('STEP 2 EE Data'!J292="Yes",IF('STEP 2 EE Data'!B292="","",'STEP 2 EE Data'!B292),"")))</f>
        <v/>
      </c>
      <c r="K292" s="497" t="str">
        <f>IF(J292="","",'STEP 2 EE Data'!A292)</f>
        <v/>
      </c>
      <c r="L292" s="210" t="str">
        <f>IF(J292="","",'STEP 2 EE Data'!AJ292)</f>
        <v/>
      </c>
      <c r="M292" s="497" t="str">
        <f>IF(J292="","",'STEP 3 EE Comp'!BJ297)</f>
        <v/>
      </c>
      <c r="N292" s="69" t="str">
        <f t="shared" si="13"/>
        <v/>
      </c>
      <c r="R292" s="84" t="str">
        <f>IF('STEP 2 EE Data'!L292="Yes",IF('STEP 2 EE Data'!B292="","",'STEP 2 EE Data'!B292),"")</f>
        <v/>
      </c>
      <c r="S292" s="84" t="str">
        <f>IF(R292="","",'STEP 2 EE Data'!A292)</f>
        <v/>
      </c>
      <c r="T292" s="84" t="str">
        <f>IF(S292="","",'STEP 2 EE Data'!AJ292)</f>
        <v/>
      </c>
      <c r="U292" s="84" t="str">
        <f>IF(T292="","",'STEP 3 EE Comp'!BJ297)</f>
        <v/>
      </c>
      <c r="V292" s="69" t="str">
        <f t="shared" si="14"/>
        <v/>
      </c>
    </row>
    <row r="293" spans="1:22" x14ac:dyDescent="0.3">
      <c r="A293" s="623" t="str">
        <f>IF('STEP 2 EE Data'!L293="Yes","",IF('STEP 2 EE Data'!B293="","",IF('STEP 2 EE Data'!J293="Yes","",IF('STEP 2 EE Data'!AI293=0,"",'STEP 2 EE Data'!B293))))</f>
        <v/>
      </c>
      <c r="B293" s="93" t="str">
        <f>IF(A293="","",'STEP 2 EE Data'!A293)</f>
        <v/>
      </c>
      <c r="C293" s="624" t="str">
        <f>IF(A293="","",'STEP 2 EE Data'!AJ293)</f>
        <v/>
      </c>
      <c r="D293" s="369" t="str">
        <f>IF(A293="","",'STEP 3 EE Comp'!BJ298)</f>
        <v/>
      </c>
      <c r="E293" s="82" t="str">
        <f>IF(A293="","",'STEP 2 EE Data'!AK293)</f>
        <v/>
      </c>
      <c r="F293" s="69" t="str">
        <f t="shared" si="12"/>
        <v/>
      </c>
      <c r="J293" s="497" t="str">
        <f>IF('STEP 2 EE Data'!AI293=0,"",IF('STEP 2 EE Data'!L293="Yes","",IF('STEP 2 EE Data'!J293="Yes",IF('STEP 2 EE Data'!B293="","",'STEP 2 EE Data'!B293),"")))</f>
        <v/>
      </c>
      <c r="K293" s="497" t="str">
        <f>IF(J293="","",'STEP 2 EE Data'!A293)</f>
        <v/>
      </c>
      <c r="L293" s="210" t="str">
        <f>IF(J293="","",'STEP 2 EE Data'!AJ293)</f>
        <v/>
      </c>
      <c r="M293" s="497" t="str">
        <f>IF(J293="","",'STEP 3 EE Comp'!BJ298)</f>
        <v/>
      </c>
      <c r="N293" s="69" t="str">
        <f t="shared" si="13"/>
        <v/>
      </c>
      <c r="R293" s="84" t="str">
        <f>IF('STEP 2 EE Data'!L293="Yes",IF('STEP 2 EE Data'!B293="","",'STEP 2 EE Data'!B293),"")</f>
        <v/>
      </c>
      <c r="S293" s="84" t="str">
        <f>IF(R293="","",'STEP 2 EE Data'!A293)</f>
        <v/>
      </c>
      <c r="T293" s="84" t="str">
        <f>IF(S293="","",'STEP 2 EE Data'!AJ293)</f>
        <v/>
      </c>
      <c r="U293" s="84" t="str">
        <f>IF(T293="","",'STEP 3 EE Comp'!BJ298)</f>
        <v/>
      </c>
      <c r="V293" s="69" t="str">
        <f t="shared" si="14"/>
        <v/>
      </c>
    </row>
    <row r="294" spans="1:22" x14ac:dyDescent="0.3">
      <c r="A294" s="623" t="str">
        <f>IF('STEP 2 EE Data'!L294="Yes","",IF('STEP 2 EE Data'!B294="","",IF('STEP 2 EE Data'!J294="Yes","",IF('STEP 2 EE Data'!AI294=0,"",'STEP 2 EE Data'!B294))))</f>
        <v/>
      </c>
      <c r="B294" s="93" t="str">
        <f>IF(A294="","",'STEP 2 EE Data'!A294)</f>
        <v/>
      </c>
      <c r="C294" s="624" t="str">
        <f>IF(A294="","",'STEP 2 EE Data'!AJ294)</f>
        <v/>
      </c>
      <c r="D294" s="369" t="str">
        <f>IF(A294="","",'STEP 3 EE Comp'!BJ299)</f>
        <v/>
      </c>
      <c r="E294" s="82" t="str">
        <f>IF(A294="","",'STEP 2 EE Data'!AK294)</f>
        <v/>
      </c>
      <c r="F294" s="69" t="str">
        <f t="shared" si="12"/>
        <v/>
      </c>
      <c r="J294" s="497" t="str">
        <f>IF('STEP 2 EE Data'!AI294=0,"",IF('STEP 2 EE Data'!L294="Yes","",IF('STEP 2 EE Data'!J294="Yes",IF('STEP 2 EE Data'!B294="","",'STEP 2 EE Data'!B294),"")))</f>
        <v/>
      </c>
      <c r="K294" s="497" t="str">
        <f>IF(J294="","",'STEP 2 EE Data'!A294)</f>
        <v/>
      </c>
      <c r="L294" s="210" t="str">
        <f>IF(J294="","",'STEP 2 EE Data'!AJ294)</f>
        <v/>
      </c>
      <c r="M294" s="497" t="str">
        <f>IF(J294="","",'STEP 3 EE Comp'!BJ299)</f>
        <v/>
      </c>
      <c r="N294" s="69" t="str">
        <f t="shared" si="13"/>
        <v/>
      </c>
      <c r="R294" s="84" t="str">
        <f>IF('STEP 2 EE Data'!L294="Yes",IF('STEP 2 EE Data'!B294="","",'STEP 2 EE Data'!B294),"")</f>
        <v/>
      </c>
      <c r="S294" s="84" t="str">
        <f>IF(R294="","",'STEP 2 EE Data'!A294)</f>
        <v/>
      </c>
      <c r="T294" s="84" t="str">
        <f>IF(S294="","",'STEP 2 EE Data'!AJ294)</f>
        <v/>
      </c>
      <c r="U294" s="84" t="str">
        <f>IF(T294="","",'STEP 3 EE Comp'!BJ299)</f>
        <v/>
      </c>
      <c r="V294" s="69" t="str">
        <f t="shared" si="14"/>
        <v/>
      </c>
    </row>
    <row r="295" spans="1:22" x14ac:dyDescent="0.3">
      <c r="A295" s="623" t="str">
        <f>IF('STEP 2 EE Data'!L295="Yes","",IF('STEP 2 EE Data'!B295="","",IF('STEP 2 EE Data'!J295="Yes","",IF('STEP 2 EE Data'!AI295=0,"",'STEP 2 EE Data'!B295))))</f>
        <v/>
      </c>
      <c r="B295" s="93" t="str">
        <f>IF(A295="","",'STEP 2 EE Data'!A295)</f>
        <v/>
      </c>
      <c r="C295" s="624" t="str">
        <f>IF(A295="","",'STEP 2 EE Data'!AJ295)</f>
        <v/>
      </c>
      <c r="D295" s="369" t="str">
        <f>IF(A295="","",'STEP 3 EE Comp'!BJ300)</f>
        <v/>
      </c>
      <c r="E295" s="82" t="str">
        <f>IF(A295="","",'STEP 2 EE Data'!AK295)</f>
        <v/>
      </c>
      <c r="F295" s="69" t="str">
        <f t="shared" si="12"/>
        <v/>
      </c>
      <c r="J295" s="497" t="str">
        <f>IF('STEP 2 EE Data'!AI295=0,"",IF('STEP 2 EE Data'!L295="Yes","",IF('STEP 2 EE Data'!J295="Yes",IF('STEP 2 EE Data'!B295="","",'STEP 2 EE Data'!B295),"")))</f>
        <v/>
      </c>
      <c r="K295" s="497" t="str">
        <f>IF(J295="","",'STEP 2 EE Data'!A295)</f>
        <v/>
      </c>
      <c r="L295" s="210" t="str">
        <f>IF(J295="","",'STEP 2 EE Data'!AJ295)</f>
        <v/>
      </c>
      <c r="M295" s="497" t="str">
        <f>IF(J295="","",'STEP 3 EE Comp'!BJ300)</f>
        <v/>
      </c>
      <c r="N295" s="69" t="str">
        <f t="shared" si="13"/>
        <v/>
      </c>
      <c r="R295" s="84" t="str">
        <f>IF('STEP 2 EE Data'!L295="Yes",IF('STEP 2 EE Data'!B295="","",'STEP 2 EE Data'!B295),"")</f>
        <v/>
      </c>
      <c r="S295" s="84" t="str">
        <f>IF(R295="","",'STEP 2 EE Data'!A295)</f>
        <v/>
      </c>
      <c r="T295" s="84" t="str">
        <f>IF(S295="","",'STEP 2 EE Data'!AJ295)</f>
        <v/>
      </c>
      <c r="U295" s="84" t="str">
        <f>IF(T295="","",'STEP 3 EE Comp'!BJ300)</f>
        <v/>
      </c>
      <c r="V295" s="69" t="str">
        <f t="shared" si="14"/>
        <v/>
      </c>
    </row>
    <row r="296" spans="1:22" x14ac:dyDescent="0.3">
      <c r="A296" s="623" t="str">
        <f>IF('STEP 2 EE Data'!L296="Yes","",IF('STEP 2 EE Data'!B296="","",IF('STEP 2 EE Data'!J296="Yes","",IF('STEP 2 EE Data'!AI296=0,"",'STEP 2 EE Data'!B296))))</f>
        <v/>
      </c>
      <c r="B296" s="93" t="str">
        <f>IF(A296="","",'STEP 2 EE Data'!A296)</f>
        <v/>
      </c>
      <c r="C296" s="624" t="str">
        <f>IF(A296="","",'STEP 2 EE Data'!AJ296)</f>
        <v/>
      </c>
      <c r="D296" s="369" t="str">
        <f>IF(A296="","",'STEP 3 EE Comp'!BJ301)</f>
        <v/>
      </c>
      <c r="E296" s="82" t="str">
        <f>IF(A296="","",'STEP 2 EE Data'!AK296)</f>
        <v/>
      </c>
      <c r="F296" s="69" t="str">
        <f t="shared" si="12"/>
        <v/>
      </c>
      <c r="J296" s="497" t="str">
        <f>IF('STEP 2 EE Data'!AI296=0,"",IF('STEP 2 EE Data'!L296="Yes","",IF('STEP 2 EE Data'!J296="Yes",IF('STEP 2 EE Data'!B296="","",'STEP 2 EE Data'!B296),"")))</f>
        <v/>
      </c>
      <c r="K296" s="497" t="str">
        <f>IF(J296="","",'STEP 2 EE Data'!A296)</f>
        <v/>
      </c>
      <c r="L296" s="210" t="str">
        <f>IF(J296="","",'STEP 2 EE Data'!AJ296)</f>
        <v/>
      </c>
      <c r="M296" s="497" t="str">
        <f>IF(J296="","",'STEP 3 EE Comp'!BJ301)</f>
        <v/>
      </c>
      <c r="N296" s="69" t="str">
        <f t="shared" si="13"/>
        <v/>
      </c>
      <c r="R296" s="84" t="str">
        <f>IF('STEP 2 EE Data'!L296="Yes",IF('STEP 2 EE Data'!B296="","",'STEP 2 EE Data'!B296),"")</f>
        <v/>
      </c>
      <c r="S296" s="84" t="str">
        <f>IF(R296="","",'STEP 2 EE Data'!A296)</f>
        <v/>
      </c>
      <c r="T296" s="84" t="str">
        <f>IF(S296="","",'STEP 2 EE Data'!AJ296)</f>
        <v/>
      </c>
      <c r="U296" s="84" t="str">
        <f>IF(T296="","",'STEP 3 EE Comp'!BJ301)</f>
        <v/>
      </c>
      <c r="V296" s="69" t="str">
        <f t="shared" si="14"/>
        <v/>
      </c>
    </row>
    <row r="297" spans="1:22" x14ac:dyDescent="0.3">
      <c r="A297" s="623" t="str">
        <f>IF('STEP 2 EE Data'!L297="Yes","",IF('STEP 2 EE Data'!B297="","",IF('STEP 2 EE Data'!J297="Yes","",IF('STEP 2 EE Data'!AI297=0,"",'STEP 2 EE Data'!B297))))</f>
        <v/>
      </c>
      <c r="B297" s="93" t="str">
        <f>IF(A297="","",'STEP 2 EE Data'!A297)</f>
        <v/>
      </c>
      <c r="C297" s="624" t="str">
        <f>IF(A297="","",'STEP 2 EE Data'!AJ297)</f>
        <v/>
      </c>
      <c r="D297" s="369" t="str">
        <f>IF(A297="","",'STEP 3 EE Comp'!BJ302)</f>
        <v/>
      </c>
      <c r="E297" s="82" t="str">
        <f>IF(A297="","",'STEP 2 EE Data'!AK297)</f>
        <v/>
      </c>
      <c r="F297" s="69" t="str">
        <f t="shared" si="12"/>
        <v/>
      </c>
      <c r="J297" s="497" t="str">
        <f>IF('STEP 2 EE Data'!AI297=0,"",IF('STEP 2 EE Data'!L297="Yes","",IF('STEP 2 EE Data'!J297="Yes",IF('STEP 2 EE Data'!B297="","",'STEP 2 EE Data'!B297),"")))</f>
        <v/>
      </c>
      <c r="K297" s="497" t="str">
        <f>IF(J297="","",'STEP 2 EE Data'!A297)</f>
        <v/>
      </c>
      <c r="L297" s="210" t="str">
        <f>IF(J297="","",'STEP 2 EE Data'!AJ297)</f>
        <v/>
      </c>
      <c r="M297" s="497" t="str">
        <f>IF(J297="","",'STEP 3 EE Comp'!BJ302)</f>
        <v/>
      </c>
      <c r="N297" s="69" t="str">
        <f t="shared" si="13"/>
        <v/>
      </c>
      <c r="R297" s="84" t="str">
        <f>IF('STEP 2 EE Data'!L297="Yes",IF('STEP 2 EE Data'!B297="","",'STEP 2 EE Data'!B297),"")</f>
        <v/>
      </c>
      <c r="S297" s="84" t="str">
        <f>IF(R297="","",'STEP 2 EE Data'!A297)</f>
        <v/>
      </c>
      <c r="T297" s="84" t="str">
        <f>IF(S297="","",'STEP 2 EE Data'!AJ297)</f>
        <v/>
      </c>
      <c r="U297" s="84" t="str">
        <f>IF(T297="","",'STEP 3 EE Comp'!BJ302)</f>
        <v/>
      </c>
      <c r="V297" s="69" t="str">
        <f t="shared" si="14"/>
        <v/>
      </c>
    </row>
    <row r="298" spans="1:22" x14ac:dyDescent="0.3">
      <c r="A298" s="623" t="str">
        <f>IF('STEP 2 EE Data'!L298="Yes","",IF('STEP 2 EE Data'!B298="","",IF('STEP 2 EE Data'!J298="Yes","",IF('STEP 2 EE Data'!AI298=0,"",'STEP 2 EE Data'!B298))))</f>
        <v/>
      </c>
      <c r="B298" s="93" t="str">
        <f>IF(A298="","",'STEP 2 EE Data'!A298)</f>
        <v/>
      </c>
      <c r="C298" s="624" t="str">
        <f>IF(A298="","",'STEP 2 EE Data'!AJ298)</f>
        <v/>
      </c>
      <c r="D298" s="369" t="str">
        <f>IF(A298="","",'STEP 3 EE Comp'!BJ303)</f>
        <v/>
      </c>
      <c r="E298" s="82" t="str">
        <f>IF(A298="","",'STEP 2 EE Data'!AK298)</f>
        <v/>
      </c>
      <c r="F298" s="69" t="str">
        <f t="shared" si="12"/>
        <v/>
      </c>
      <c r="J298" s="497" t="str">
        <f>IF('STEP 2 EE Data'!AI298=0,"",IF('STEP 2 EE Data'!L298="Yes","",IF('STEP 2 EE Data'!J298="Yes",IF('STEP 2 EE Data'!B298="","",'STEP 2 EE Data'!B298),"")))</f>
        <v/>
      </c>
      <c r="K298" s="497" t="str">
        <f>IF(J298="","",'STEP 2 EE Data'!A298)</f>
        <v/>
      </c>
      <c r="L298" s="210" t="str">
        <f>IF(J298="","",'STEP 2 EE Data'!AJ298)</f>
        <v/>
      </c>
      <c r="M298" s="497" t="str">
        <f>IF(J298="","",'STEP 3 EE Comp'!BJ303)</f>
        <v/>
      </c>
      <c r="N298" s="69" t="str">
        <f t="shared" si="13"/>
        <v/>
      </c>
      <c r="R298" s="84" t="str">
        <f>IF('STEP 2 EE Data'!L298="Yes",IF('STEP 2 EE Data'!B298="","",'STEP 2 EE Data'!B298),"")</f>
        <v/>
      </c>
      <c r="S298" s="84" t="str">
        <f>IF(R298="","",'STEP 2 EE Data'!A298)</f>
        <v/>
      </c>
      <c r="T298" s="84" t="str">
        <f>IF(S298="","",'STEP 2 EE Data'!AJ298)</f>
        <v/>
      </c>
      <c r="U298" s="84" t="str">
        <f>IF(T298="","",'STEP 3 EE Comp'!BJ303)</f>
        <v/>
      </c>
      <c r="V298" s="69" t="str">
        <f t="shared" si="14"/>
        <v/>
      </c>
    </row>
    <row r="299" spans="1:22" x14ac:dyDescent="0.3">
      <c r="A299" s="623" t="str">
        <f>IF('STEP 2 EE Data'!L299="Yes","",IF('STEP 2 EE Data'!B299="","",IF('STEP 2 EE Data'!J299="Yes","",IF('STEP 2 EE Data'!AI299=0,"",'STEP 2 EE Data'!B299))))</f>
        <v/>
      </c>
      <c r="B299" s="93" t="str">
        <f>IF(A299="","",'STEP 2 EE Data'!A299)</f>
        <v/>
      </c>
      <c r="C299" s="624" t="str">
        <f>IF(A299="","",'STEP 2 EE Data'!AJ299)</f>
        <v/>
      </c>
      <c r="D299" s="369" t="str">
        <f>IF(A299="","",'STEP 3 EE Comp'!BJ304)</f>
        <v/>
      </c>
      <c r="E299" s="82" t="str">
        <f>IF(A299="","",'STEP 2 EE Data'!AK299)</f>
        <v/>
      </c>
      <c r="F299" s="69" t="str">
        <f t="shared" si="12"/>
        <v/>
      </c>
      <c r="J299" s="497" t="str">
        <f>IF('STEP 2 EE Data'!AI299=0,"",IF('STEP 2 EE Data'!L299="Yes","",IF('STEP 2 EE Data'!J299="Yes",IF('STEP 2 EE Data'!B299="","",'STEP 2 EE Data'!B299),"")))</f>
        <v/>
      </c>
      <c r="K299" s="497" t="str">
        <f>IF(J299="","",'STEP 2 EE Data'!A299)</f>
        <v/>
      </c>
      <c r="L299" s="210" t="str">
        <f>IF(J299="","",'STEP 2 EE Data'!AJ299)</f>
        <v/>
      </c>
      <c r="M299" s="497" t="str">
        <f>IF(J299="","",'STEP 3 EE Comp'!BJ304)</f>
        <v/>
      </c>
      <c r="N299" s="69" t="str">
        <f t="shared" si="13"/>
        <v/>
      </c>
      <c r="R299" s="84" t="str">
        <f>IF('STEP 2 EE Data'!L299="Yes",IF('STEP 2 EE Data'!B299="","",'STEP 2 EE Data'!B299),"")</f>
        <v/>
      </c>
      <c r="S299" s="84" t="str">
        <f>IF(R299="","",'STEP 2 EE Data'!A299)</f>
        <v/>
      </c>
      <c r="T299" s="84" t="str">
        <f>IF(S299="","",'STEP 2 EE Data'!AJ299)</f>
        <v/>
      </c>
      <c r="U299" s="84" t="str">
        <f>IF(T299="","",'STEP 3 EE Comp'!BJ304)</f>
        <v/>
      </c>
      <c r="V299" s="69" t="str">
        <f t="shared" si="14"/>
        <v/>
      </c>
    </row>
    <row r="300" spans="1:22" x14ac:dyDescent="0.3">
      <c r="A300" s="623" t="str">
        <f>IF('STEP 2 EE Data'!L300="Yes","",IF('STEP 2 EE Data'!B300="","",IF('STEP 2 EE Data'!J300="Yes","",IF('STEP 2 EE Data'!AI300=0,"",'STEP 2 EE Data'!B300))))</f>
        <v/>
      </c>
      <c r="B300" s="93" t="str">
        <f>IF(A300="","",'STEP 2 EE Data'!A300)</f>
        <v/>
      </c>
      <c r="C300" s="624" t="str">
        <f>IF(A300="","",'STEP 2 EE Data'!AJ300)</f>
        <v/>
      </c>
      <c r="D300" s="369" t="str">
        <f>IF(A300="","",'STEP 3 EE Comp'!BJ305)</f>
        <v/>
      </c>
      <c r="E300" s="82" t="str">
        <f>IF(A300="","",'STEP 2 EE Data'!AK300)</f>
        <v/>
      </c>
      <c r="F300" s="69" t="str">
        <f t="shared" si="12"/>
        <v/>
      </c>
      <c r="J300" s="497" t="str">
        <f>IF('STEP 2 EE Data'!AI300=0,"",IF('STEP 2 EE Data'!L300="Yes","",IF('STEP 2 EE Data'!J300="Yes",IF('STEP 2 EE Data'!B300="","",'STEP 2 EE Data'!B300),"")))</f>
        <v/>
      </c>
      <c r="K300" s="497" t="str">
        <f>IF(J300="","",'STEP 2 EE Data'!A300)</f>
        <v/>
      </c>
      <c r="L300" s="210" t="str">
        <f>IF(J300="","",'STEP 2 EE Data'!AJ300)</f>
        <v/>
      </c>
      <c r="M300" s="497" t="str">
        <f>IF(J300="","",'STEP 3 EE Comp'!BJ305)</f>
        <v/>
      </c>
      <c r="N300" s="69" t="str">
        <f t="shared" si="13"/>
        <v/>
      </c>
      <c r="R300" s="84" t="str">
        <f>IF('STEP 2 EE Data'!L300="Yes",IF('STEP 2 EE Data'!B300="","",'STEP 2 EE Data'!B300),"")</f>
        <v/>
      </c>
      <c r="S300" s="84" t="str">
        <f>IF(R300="","",'STEP 2 EE Data'!A300)</f>
        <v/>
      </c>
      <c r="T300" s="84" t="str">
        <f>IF(S300="","",'STEP 2 EE Data'!AJ300)</f>
        <v/>
      </c>
      <c r="U300" s="84" t="str">
        <f>IF(T300="","",'STEP 3 EE Comp'!BJ305)</f>
        <v/>
      </c>
      <c r="V300" s="69" t="str">
        <f t="shared" si="14"/>
        <v/>
      </c>
    </row>
    <row r="301" spans="1:22" x14ac:dyDescent="0.3">
      <c r="A301" s="623" t="str">
        <f>IF('STEP 2 EE Data'!L301="Yes","",IF('STEP 2 EE Data'!B301="","",IF('STEP 2 EE Data'!J301="Yes","",IF('STEP 2 EE Data'!AI301=0,"",'STEP 2 EE Data'!B301))))</f>
        <v/>
      </c>
      <c r="B301" s="93" t="str">
        <f>IF(A301="","",'STEP 2 EE Data'!A301)</f>
        <v/>
      </c>
      <c r="C301" s="624" t="str">
        <f>IF(A301="","",'STEP 2 EE Data'!AJ301)</f>
        <v/>
      </c>
      <c r="D301" s="369" t="str">
        <f>IF(A301="","",'STEP 3 EE Comp'!BJ306)</f>
        <v/>
      </c>
      <c r="E301" s="82" t="str">
        <f>IF(A301="","",'STEP 2 EE Data'!AK301)</f>
        <v/>
      </c>
      <c r="F301" s="69" t="str">
        <f t="shared" si="12"/>
        <v/>
      </c>
      <c r="J301" s="497" t="str">
        <f>IF('STEP 2 EE Data'!AI301=0,"",IF('STEP 2 EE Data'!L301="Yes","",IF('STEP 2 EE Data'!J301="Yes",IF('STEP 2 EE Data'!B301="","",'STEP 2 EE Data'!B301),"")))</f>
        <v/>
      </c>
      <c r="K301" s="497" t="str">
        <f>IF(J301="","",'STEP 2 EE Data'!A301)</f>
        <v/>
      </c>
      <c r="L301" s="210" t="str">
        <f>IF(J301="","",'STEP 2 EE Data'!AJ301)</f>
        <v/>
      </c>
      <c r="M301" s="497" t="str">
        <f>IF(J301="","",'STEP 3 EE Comp'!BJ306)</f>
        <v/>
      </c>
      <c r="N301" s="69" t="str">
        <f t="shared" si="13"/>
        <v/>
      </c>
      <c r="R301" s="84" t="str">
        <f>IF('STEP 2 EE Data'!L301="Yes",IF('STEP 2 EE Data'!B301="","",'STEP 2 EE Data'!B301),"")</f>
        <v/>
      </c>
      <c r="S301" s="84" t="str">
        <f>IF(R301="","",'STEP 2 EE Data'!A301)</f>
        <v/>
      </c>
      <c r="T301" s="84" t="str">
        <f>IF(S301="","",'STEP 2 EE Data'!AJ301)</f>
        <v/>
      </c>
      <c r="U301" s="84" t="str">
        <f>IF(T301="","",'STEP 3 EE Comp'!BJ306)</f>
        <v/>
      </c>
      <c r="V301" s="69" t="str">
        <f t="shared" si="14"/>
        <v/>
      </c>
    </row>
    <row r="302" spans="1:22" x14ac:dyDescent="0.3">
      <c r="A302" s="623" t="str">
        <f>IF('STEP 2 EE Data'!L302="Yes","",IF('STEP 2 EE Data'!B302="","",IF('STEP 2 EE Data'!J302="Yes","",IF('STEP 2 EE Data'!AI302=0,"",'STEP 2 EE Data'!B302))))</f>
        <v/>
      </c>
      <c r="B302" s="93" t="str">
        <f>IF(A302="","",'STEP 2 EE Data'!A302)</f>
        <v/>
      </c>
      <c r="C302" s="624" t="str">
        <f>IF(A302="","",'STEP 2 EE Data'!AJ302)</f>
        <v/>
      </c>
      <c r="D302" s="369" t="str">
        <f>IF(A302="","",'STEP 3 EE Comp'!BJ307)</f>
        <v/>
      </c>
      <c r="E302" s="82" t="str">
        <f>IF(A302="","",'STEP 2 EE Data'!AK302)</f>
        <v/>
      </c>
      <c r="F302" s="69" t="str">
        <f t="shared" si="12"/>
        <v/>
      </c>
      <c r="J302" s="497" t="str">
        <f>IF('STEP 2 EE Data'!AI302=0,"",IF('STEP 2 EE Data'!L302="Yes","",IF('STEP 2 EE Data'!J302="Yes",IF('STEP 2 EE Data'!B302="","",'STEP 2 EE Data'!B302),"")))</f>
        <v/>
      </c>
      <c r="K302" s="497" t="str">
        <f>IF(J302="","",'STEP 2 EE Data'!A302)</f>
        <v/>
      </c>
      <c r="L302" s="210" t="str">
        <f>IF(J302="","",'STEP 2 EE Data'!AJ302)</f>
        <v/>
      </c>
      <c r="M302" s="497" t="str">
        <f>IF(J302="","",'STEP 3 EE Comp'!BJ307)</f>
        <v/>
      </c>
      <c r="N302" s="69" t="str">
        <f t="shared" si="13"/>
        <v/>
      </c>
      <c r="R302" s="84" t="str">
        <f>IF('STEP 2 EE Data'!L302="Yes",IF('STEP 2 EE Data'!B302="","",'STEP 2 EE Data'!B302),"")</f>
        <v/>
      </c>
      <c r="S302" s="84" t="str">
        <f>IF(R302="","",'STEP 2 EE Data'!A302)</f>
        <v/>
      </c>
      <c r="T302" s="84" t="str">
        <f>IF(S302="","",'STEP 2 EE Data'!AJ302)</f>
        <v/>
      </c>
      <c r="U302" s="84" t="str">
        <f>IF(T302="","",'STEP 3 EE Comp'!BJ307)</f>
        <v/>
      </c>
      <c r="V302" s="69" t="str">
        <f t="shared" si="14"/>
        <v/>
      </c>
    </row>
    <row r="303" spans="1:22" x14ac:dyDescent="0.3">
      <c r="A303" s="623" t="str">
        <f>IF('STEP 2 EE Data'!L303="Yes","",IF('STEP 2 EE Data'!B303="","",IF('STEP 2 EE Data'!J303="Yes","",IF('STEP 2 EE Data'!AI303=0,"",'STEP 2 EE Data'!B303))))</f>
        <v/>
      </c>
      <c r="B303" s="93" t="str">
        <f>IF(A303="","",'STEP 2 EE Data'!A303)</f>
        <v/>
      </c>
      <c r="C303" s="624" t="str">
        <f>IF(A303="","",'STEP 2 EE Data'!AJ303)</f>
        <v/>
      </c>
      <c r="D303" s="369" t="str">
        <f>IF(A303="","",'STEP 3 EE Comp'!BJ308)</f>
        <v/>
      </c>
      <c r="E303" s="82" t="str">
        <f>IF(A303="","",'STEP 2 EE Data'!AK303)</f>
        <v/>
      </c>
      <c r="F303" s="69" t="str">
        <f t="shared" si="12"/>
        <v/>
      </c>
      <c r="J303" s="497" t="str">
        <f>IF('STEP 2 EE Data'!AI303=0,"",IF('STEP 2 EE Data'!L303="Yes","",IF('STEP 2 EE Data'!J303="Yes",IF('STEP 2 EE Data'!B303="","",'STEP 2 EE Data'!B303),"")))</f>
        <v/>
      </c>
      <c r="K303" s="497" t="str">
        <f>IF(J303="","",'STEP 2 EE Data'!A303)</f>
        <v/>
      </c>
      <c r="L303" s="210" t="str">
        <f>IF(J303="","",'STEP 2 EE Data'!AJ303)</f>
        <v/>
      </c>
      <c r="M303" s="497" t="str">
        <f>IF(J303="","",'STEP 3 EE Comp'!BJ308)</f>
        <v/>
      </c>
      <c r="N303" s="69" t="str">
        <f t="shared" si="13"/>
        <v/>
      </c>
      <c r="R303" s="84" t="str">
        <f>IF('STEP 2 EE Data'!L303="Yes",IF('STEP 2 EE Data'!B303="","",'STEP 2 EE Data'!B303),"")</f>
        <v/>
      </c>
      <c r="S303" s="84" t="str">
        <f>IF(R303="","",'STEP 2 EE Data'!A303)</f>
        <v/>
      </c>
      <c r="T303" s="84" t="str">
        <f>IF(S303="","",'STEP 2 EE Data'!AJ303)</f>
        <v/>
      </c>
      <c r="U303" s="84" t="str">
        <f>IF(T303="","",'STEP 3 EE Comp'!BJ308)</f>
        <v/>
      </c>
      <c r="V303" s="69" t="str">
        <f t="shared" si="14"/>
        <v/>
      </c>
    </row>
    <row r="304" spans="1:22" x14ac:dyDescent="0.3">
      <c r="A304" s="623" t="str">
        <f>IF('STEP 2 EE Data'!L304="Yes","",IF('STEP 2 EE Data'!B304="","",IF('STEP 2 EE Data'!J304="Yes","",IF('STEP 2 EE Data'!AI304=0,"",'STEP 2 EE Data'!B304))))</f>
        <v/>
      </c>
      <c r="B304" s="93" t="str">
        <f>IF(A304="","",'STEP 2 EE Data'!A304)</f>
        <v/>
      </c>
      <c r="C304" s="624" t="str">
        <f>IF(A304="","",'STEP 2 EE Data'!AJ304)</f>
        <v/>
      </c>
      <c r="D304" s="369" t="str">
        <f>IF(A304="","",'STEP 3 EE Comp'!BJ309)</f>
        <v/>
      </c>
      <c r="E304" s="82" t="str">
        <f>IF(A304="","",'STEP 2 EE Data'!AK304)</f>
        <v/>
      </c>
      <c r="F304" s="69" t="str">
        <f t="shared" si="12"/>
        <v/>
      </c>
      <c r="J304" s="497" t="str">
        <f>IF('STEP 2 EE Data'!AI304=0,"",IF('STEP 2 EE Data'!L304="Yes","",IF('STEP 2 EE Data'!J304="Yes",IF('STEP 2 EE Data'!B304="","",'STEP 2 EE Data'!B304),"")))</f>
        <v/>
      </c>
      <c r="K304" s="497" t="str">
        <f>IF(J304="","",'STEP 2 EE Data'!A304)</f>
        <v/>
      </c>
      <c r="L304" s="210" t="str">
        <f>IF(J304="","",'STEP 2 EE Data'!AJ304)</f>
        <v/>
      </c>
      <c r="M304" s="497" t="str">
        <f>IF(J304="","",'STEP 3 EE Comp'!BJ309)</f>
        <v/>
      </c>
      <c r="N304" s="69" t="str">
        <f t="shared" si="13"/>
        <v/>
      </c>
      <c r="R304" s="84" t="str">
        <f>IF('STEP 2 EE Data'!L304="Yes",IF('STEP 2 EE Data'!B304="","",'STEP 2 EE Data'!B304),"")</f>
        <v/>
      </c>
      <c r="S304" s="84" t="str">
        <f>IF(R304="","",'STEP 2 EE Data'!A304)</f>
        <v/>
      </c>
      <c r="T304" s="84" t="str">
        <f>IF(S304="","",'STEP 2 EE Data'!AJ304)</f>
        <v/>
      </c>
      <c r="U304" s="84" t="str">
        <f>IF(T304="","",'STEP 3 EE Comp'!BJ309)</f>
        <v/>
      </c>
      <c r="V304" s="69" t="str">
        <f t="shared" si="14"/>
        <v/>
      </c>
    </row>
    <row r="305" spans="1:22" x14ac:dyDescent="0.3">
      <c r="A305" s="623" t="str">
        <f>IF('STEP 2 EE Data'!L305="Yes","",IF('STEP 2 EE Data'!B305="","",IF('STEP 2 EE Data'!J305="Yes","",IF('STEP 2 EE Data'!AI305=0,"",'STEP 2 EE Data'!B305))))</f>
        <v/>
      </c>
      <c r="B305" s="93" t="str">
        <f>IF(A305="","",'STEP 2 EE Data'!A305)</f>
        <v/>
      </c>
      <c r="C305" s="624" t="str">
        <f>IF(A305="","",'STEP 2 EE Data'!AJ305)</f>
        <v/>
      </c>
      <c r="D305" s="369" t="str">
        <f>IF(A305="","",'STEP 3 EE Comp'!BJ310)</f>
        <v/>
      </c>
      <c r="E305" s="82" t="str">
        <f>IF(A305="","",'STEP 2 EE Data'!AK305)</f>
        <v/>
      </c>
      <c r="F305" s="69" t="str">
        <f t="shared" si="12"/>
        <v/>
      </c>
      <c r="J305" s="497" t="str">
        <f>IF('STEP 2 EE Data'!AI305=0,"",IF('STEP 2 EE Data'!L305="Yes","",IF('STEP 2 EE Data'!J305="Yes",IF('STEP 2 EE Data'!B305="","",'STEP 2 EE Data'!B305),"")))</f>
        <v/>
      </c>
      <c r="K305" s="497" t="str">
        <f>IF(J305="","",'STEP 2 EE Data'!A305)</f>
        <v/>
      </c>
      <c r="L305" s="210" t="str">
        <f>IF(J305="","",'STEP 2 EE Data'!AJ305)</f>
        <v/>
      </c>
      <c r="M305" s="497" t="str">
        <f>IF(J305="","",'STEP 3 EE Comp'!BJ310)</f>
        <v/>
      </c>
      <c r="N305" s="69" t="str">
        <f t="shared" si="13"/>
        <v/>
      </c>
      <c r="R305" s="84" t="str">
        <f>IF('STEP 2 EE Data'!L305="Yes",IF('STEP 2 EE Data'!B305="","",'STEP 2 EE Data'!B305),"")</f>
        <v/>
      </c>
      <c r="S305" s="84" t="str">
        <f>IF(R305="","",'STEP 2 EE Data'!A305)</f>
        <v/>
      </c>
      <c r="T305" s="84" t="str">
        <f>IF(S305="","",'STEP 2 EE Data'!AJ305)</f>
        <v/>
      </c>
      <c r="U305" s="84" t="str">
        <f>IF(T305="","",'STEP 3 EE Comp'!BJ310)</f>
        <v/>
      </c>
      <c r="V305" s="69" t="str">
        <f t="shared" si="14"/>
        <v/>
      </c>
    </row>
    <row r="306" spans="1:22" x14ac:dyDescent="0.3">
      <c r="A306" s="623" t="str">
        <f>IF('STEP 2 EE Data'!L306="Yes","",IF('STEP 2 EE Data'!B306="","",IF('STEP 2 EE Data'!J306="Yes","",IF('STEP 2 EE Data'!AI306=0,"",'STEP 2 EE Data'!B306))))</f>
        <v/>
      </c>
      <c r="B306" s="93" t="str">
        <f>IF(A306="","",'STEP 2 EE Data'!A306)</f>
        <v/>
      </c>
      <c r="C306" s="624" t="str">
        <f>IF(A306="","",'STEP 2 EE Data'!AJ306)</f>
        <v/>
      </c>
      <c r="D306" s="369" t="str">
        <f>IF(A306="","",'STEP 3 EE Comp'!BJ311)</f>
        <v/>
      </c>
      <c r="E306" s="82" t="str">
        <f>IF(A306="","",'STEP 2 EE Data'!AK306)</f>
        <v/>
      </c>
      <c r="F306" s="69" t="str">
        <f t="shared" si="12"/>
        <v/>
      </c>
      <c r="J306" s="497" t="str">
        <f>IF('STEP 2 EE Data'!AI306=0,"",IF('STEP 2 EE Data'!L306="Yes","",IF('STEP 2 EE Data'!J306="Yes",IF('STEP 2 EE Data'!B306="","",'STEP 2 EE Data'!B306),"")))</f>
        <v/>
      </c>
      <c r="K306" s="497" t="str">
        <f>IF(J306="","",'STEP 2 EE Data'!A306)</f>
        <v/>
      </c>
      <c r="L306" s="210" t="str">
        <f>IF(J306="","",'STEP 2 EE Data'!AJ306)</f>
        <v/>
      </c>
      <c r="M306" s="497" t="str">
        <f>IF(J306="","",'STEP 3 EE Comp'!BJ311)</f>
        <v/>
      </c>
      <c r="N306" s="69" t="str">
        <f t="shared" si="13"/>
        <v/>
      </c>
      <c r="R306" s="84" t="str">
        <f>IF('STEP 2 EE Data'!L306="Yes",IF('STEP 2 EE Data'!B306="","",'STEP 2 EE Data'!B306),"")</f>
        <v/>
      </c>
      <c r="S306" s="84" t="str">
        <f>IF(R306="","",'STEP 2 EE Data'!A306)</f>
        <v/>
      </c>
      <c r="T306" s="84" t="str">
        <f>IF(S306="","",'STEP 2 EE Data'!AJ306)</f>
        <v/>
      </c>
      <c r="U306" s="84" t="str">
        <f>IF(T306="","",'STEP 3 EE Comp'!BJ311)</f>
        <v/>
      </c>
      <c r="V306" s="69" t="str">
        <f t="shared" si="14"/>
        <v/>
      </c>
    </row>
    <row r="307" spans="1:22" x14ac:dyDescent="0.3">
      <c r="A307" s="623" t="str">
        <f>IF('STEP 2 EE Data'!L307="Yes","",IF('STEP 2 EE Data'!B307="","",IF('STEP 2 EE Data'!J307="Yes","",IF('STEP 2 EE Data'!AI307=0,"",'STEP 2 EE Data'!B307))))</f>
        <v/>
      </c>
      <c r="B307" s="93" t="str">
        <f>IF(A307="","",'STEP 2 EE Data'!A307)</f>
        <v/>
      </c>
      <c r="C307" s="624" t="str">
        <f>IF(A307="","",'STEP 2 EE Data'!AJ307)</f>
        <v/>
      </c>
      <c r="D307" s="369" t="str">
        <f>IF(A307="","",'STEP 3 EE Comp'!BJ312)</f>
        <v/>
      </c>
      <c r="E307" s="82" t="str">
        <f>IF(A307="","",'STEP 2 EE Data'!AK307)</f>
        <v/>
      </c>
      <c r="F307" s="69" t="str">
        <f t="shared" si="12"/>
        <v/>
      </c>
      <c r="J307" s="497" t="str">
        <f>IF('STEP 2 EE Data'!AI307=0,"",IF('STEP 2 EE Data'!L307="Yes","",IF('STEP 2 EE Data'!J307="Yes",IF('STEP 2 EE Data'!B307="","",'STEP 2 EE Data'!B307),"")))</f>
        <v/>
      </c>
      <c r="K307" s="497" t="str">
        <f>IF(J307="","",'STEP 2 EE Data'!A307)</f>
        <v/>
      </c>
      <c r="L307" s="210" t="str">
        <f>IF(J307="","",'STEP 2 EE Data'!AJ307)</f>
        <v/>
      </c>
      <c r="M307" s="497" t="str">
        <f>IF(J307="","",'STEP 3 EE Comp'!BJ312)</f>
        <v/>
      </c>
      <c r="N307" s="69" t="str">
        <f t="shared" si="13"/>
        <v/>
      </c>
      <c r="R307" s="84" t="str">
        <f>IF('STEP 2 EE Data'!L307="Yes",IF('STEP 2 EE Data'!B307="","",'STEP 2 EE Data'!B307),"")</f>
        <v/>
      </c>
      <c r="S307" s="84" t="str">
        <f>IF(R307="","",'STEP 2 EE Data'!A307)</f>
        <v/>
      </c>
      <c r="T307" s="84" t="str">
        <f>IF(S307="","",'STEP 2 EE Data'!AJ307)</f>
        <v/>
      </c>
      <c r="U307" s="84" t="str">
        <f>IF(T307="","",'STEP 3 EE Comp'!BJ312)</f>
        <v/>
      </c>
      <c r="V307" s="69" t="str">
        <f t="shared" si="14"/>
        <v/>
      </c>
    </row>
    <row r="308" spans="1:22" x14ac:dyDescent="0.3">
      <c r="A308" s="623" t="str">
        <f>IF('STEP 2 EE Data'!L308="Yes","",IF('STEP 2 EE Data'!B308="","",IF('STEP 2 EE Data'!J308="Yes","",IF('STEP 2 EE Data'!AI308=0,"",'STEP 2 EE Data'!B308))))</f>
        <v/>
      </c>
      <c r="B308" s="93" t="str">
        <f>IF(A308="","",'STEP 2 EE Data'!A308)</f>
        <v/>
      </c>
      <c r="C308" s="624" t="str">
        <f>IF(A308="","",'STEP 2 EE Data'!AJ308)</f>
        <v/>
      </c>
      <c r="D308" s="369" t="str">
        <f>IF(A308="","",'STEP 3 EE Comp'!BJ313)</f>
        <v/>
      </c>
      <c r="E308" s="82" t="str">
        <f>IF(A308="","",'STEP 2 EE Data'!AK308)</f>
        <v/>
      </c>
      <c r="F308" s="69" t="str">
        <f t="shared" si="12"/>
        <v/>
      </c>
      <c r="J308" s="497" t="str">
        <f>IF('STEP 2 EE Data'!AI308=0,"",IF('STEP 2 EE Data'!L308="Yes","",IF('STEP 2 EE Data'!J308="Yes",IF('STEP 2 EE Data'!B308="","",'STEP 2 EE Data'!B308),"")))</f>
        <v/>
      </c>
      <c r="K308" s="497" t="str">
        <f>IF(J308="","",'STEP 2 EE Data'!A308)</f>
        <v/>
      </c>
      <c r="L308" s="210" t="str">
        <f>IF(J308="","",'STEP 2 EE Data'!AJ308)</f>
        <v/>
      </c>
      <c r="M308" s="497" t="str">
        <f>IF(J308="","",'STEP 3 EE Comp'!BJ313)</f>
        <v/>
      </c>
      <c r="N308" s="69" t="str">
        <f t="shared" si="13"/>
        <v/>
      </c>
      <c r="R308" s="84" t="str">
        <f>IF('STEP 2 EE Data'!L308="Yes",IF('STEP 2 EE Data'!B308="","",'STEP 2 EE Data'!B308),"")</f>
        <v/>
      </c>
      <c r="S308" s="84" t="str">
        <f>IF(R308="","",'STEP 2 EE Data'!A308)</f>
        <v/>
      </c>
      <c r="T308" s="84" t="str">
        <f>IF(S308="","",'STEP 2 EE Data'!AJ308)</f>
        <v/>
      </c>
      <c r="U308" s="84" t="str">
        <f>IF(T308="","",'STEP 3 EE Comp'!BJ313)</f>
        <v/>
      </c>
      <c r="V308" s="69" t="str">
        <f t="shared" si="14"/>
        <v/>
      </c>
    </row>
    <row r="309" spans="1:22" x14ac:dyDescent="0.3">
      <c r="A309" s="623" t="str">
        <f>IF('STEP 2 EE Data'!L309="Yes","",IF('STEP 2 EE Data'!B309="","",IF('STEP 2 EE Data'!J309="Yes","",IF('STEP 2 EE Data'!AI309=0,"",'STEP 2 EE Data'!B309))))</f>
        <v/>
      </c>
      <c r="B309" s="93" t="str">
        <f>IF(A309="","",'STEP 2 EE Data'!A309)</f>
        <v/>
      </c>
      <c r="C309" s="624" t="str">
        <f>IF(A309="","",'STEP 2 EE Data'!AJ309)</f>
        <v/>
      </c>
      <c r="D309" s="369" t="str">
        <f>IF(A309="","",'STEP 3 EE Comp'!BJ314)</f>
        <v/>
      </c>
      <c r="E309" s="82" t="str">
        <f>IF(A309="","",'STEP 2 EE Data'!AK309)</f>
        <v/>
      </c>
      <c r="F309" s="69" t="str">
        <f t="shared" si="12"/>
        <v/>
      </c>
      <c r="J309" s="497" t="str">
        <f>IF('STEP 2 EE Data'!AI309=0,"",IF('STEP 2 EE Data'!L309="Yes","",IF('STEP 2 EE Data'!J309="Yes",IF('STEP 2 EE Data'!B309="","",'STEP 2 EE Data'!B309),"")))</f>
        <v/>
      </c>
      <c r="K309" s="497" t="str">
        <f>IF(J309="","",'STEP 2 EE Data'!A309)</f>
        <v/>
      </c>
      <c r="L309" s="210" t="str">
        <f>IF(J309="","",'STEP 2 EE Data'!AJ309)</f>
        <v/>
      </c>
      <c r="M309" s="497" t="str">
        <f>IF(J309="","",'STEP 3 EE Comp'!BJ314)</f>
        <v/>
      </c>
      <c r="N309" s="69" t="str">
        <f t="shared" si="13"/>
        <v/>
      </c>
      <c r="R309" s="84" t="str">
        <f>IF('STEP 2 EE Data'!L309="Yes",IF('STEP 2 EE Data'!B309="","",'STEP 2 EE Data'!B309),"")</f>
        <v/>
      </c>
      <c r="S309" s="84" t="str">
        <f>IF(R309="","",'STEP 2 EE Data'!A309)</f>
        <v/>
      </c>
      <c r="T309" s="84" t="str">
        <f>IF(S309="","",'STEP 2 EE Data'!AJ309)</f>
        <v/>
      </c>
      <c r="U309" s="84" t="str">
        <f>IF(T309="","",'STEP 3 EE Comp'!BJ314)</f>
        <v/>
      </c>
      <c r="V309" s="69" t="str">
        <f t="shared" si="14"/>
        <v/>
      </c>
    </row>
    <row r="310" spans="1:22" x14ac:dyDescent="0.3">
      <c r="A310" s="623" t="str">
        <f>IF('STEP 2 EE Data'!L310="Yes","",IF('STEP 2 EE Data'!B310="","",IF('STEP 2 EE Data'!J310="Yes","",IF('STEP 2 EE Data'!AI310=0,"",'STEP 2 EE Data'!B310))))</f>
        <v/>
      </c>
      <c r="B310" s="93" t="str">
        <f>IF(A310="","",'STEP 2 EE Data'!A310)</f>
        <v/>
      </c>
      <c r="C310" s="624" t="str">
        <f>IF(A310="","",'STEP 2 EE Data'!AJ310)</f>
        <v/>
      </c>
      <c r="D310" s="369" t="str">
        <f>IF(A310="","",'STEP 3 EE Comp'!BJ315)</f>
        <v/>
      </c>
      <c r="E310" s="82" t="str">
        <f>IF(A310="","",'STEP 2 EE Data'!AK310)</f>
        <v/>
      </c>
      <c r="F310" s="69" t="str">
        <f t="shared" si="12"/>
        <v/>
      </c>
      <c r="J310" s="497" t="str">
        <f>IF('STEP 2 EE Data'!AI310=0,"",IF('STEP 2 EE Data'!L310="Yes","",IF('STEP 2 EE Data'!J310="Yes",IF('STEP 2 EE Data'!B310="","",'STEP 2 EE Data'!B310),"")))</f>
        <v/>
      </c>
      <c r="K310" s="497" t="str">
        <f>IF(J310="","",'STEP 2 EE Data'!A310)</f>
        <v/>
      </c>
      <c r="L310" s="210" t="str">
        <f>IF(J310="","",'STEP 2 EE Data'!AJ310)</f>
        <v/>
      </c>
      <c r="M310" s="497" t="str">
        <f>IF(J310="","",'STEP 3 EE Comp'!BJ315)</f>
        <v/>
      </c>
      <c r="N310" s="69" t="str">
        <f t="shared" si="13"/>
        <v/>
      </c>
      <c r="R310" s="84" t="str">
        <f>IF('STEP 2 EE Data'!L310="Yes",IF('STEP 2 EE Data'!B310="","",'STEP 2 EE Data'!B310),"")</f>
        <v/>
      </c>
      <c r="S310" s="84" t="str">
        <f>IF(R310="","",'STEP 2 EE Data'!A310)</f>
        <v/>
      </c>
      <c r="T310" s="84" t="str">
        <f>IF(S310="","",'STEP 2 EE Data'!AJ310)</f>
        <v/>
      </c>
      <c r="U310" s="84" t="str">
        <f>IF(T310="","",'STEP 3 EE Comp'!BJ315)</f>
        <v/>
      </c>
      <c r="V310" s="69" t="str">
        <f t="shared" si="14"/>
        <v/>
      </c>
    </row>
    <row r="311" spans="1:22" x14ac:dyDescent="0.3">
      <c r="A311" s="623" t="str">
        <f>IF('STEP 2 EE Data'!L311="Yes","",IF('STEP 2 EE Data'!B311="","",IF('STEP 2 EE Data'!J311="Yes","",IF('STEP 2 EE Data'!AI311=0,"",'STEP 2 EE Data'!B311))))</f>
        <v/>
      </c>
      <c r="B311" s="93" t="str">
        <f>IF(A311="","",'STEP 2 EE Data'!A311)</f>
        <v/>
      </c>
      <c r="C311" s="624" t="str">
        <f>IF(A311="","",'STEP 2 EE Data'!AJ311)</f>
        <v/>
      </c>
      <c r="D311" s="369" t="str">
        <f>IF(A311="","",'STEP 3 EE Comp'!BJ316)</f>
        <v/>
      </c>
      <c r="E311" s="82" t="str">
        <f>IF(A311="","",'STEP 2 EE Data'!AK311)</f>
        <v/>
      </c>
      <c r="F311" s="69" t="str">
        <f t="shared" si="12"/>
        <v/>
      </c>
      <c r="J311" s="497" t="str">
        <f>IF('STEP 2 EE Data'!AI311=0,"",IF('STEP 2 EE Data'!L311="Yes","",IF('STEP 2 EE Data'!J311="Yes",IF('STEP 2 EE Data'!B311="","",'STEP 2 EE Data'!B311),"")))</f>
        <v/>
      </c>
      <c r="K311" s="497" t="str">
        <f>IF(J311="","",'STEP 2 EE Data'!A311)</f>
        <v/>
      </c>
      <c r="L311" s="210" t="str">
        <f>IF(J311="","",'STEP 2 EE Data'!AJ311)</f>
        <v/>
      </c>
      <c r="M311" s="497" t="str">
        <f>IF(J311="","",'STEP 3 EE Comp'!BJ316)</f>
        <v/>
      </c>
      <c r="N311" s="69" t="str">
        <f t="shared" si="13"/>
        <v/>
      </c>
      <c r="R311" s="84" t="str">
        <f>IF('STEP 2 EE Data'!L311="Yes",IF('STEP 2 EE Data'!B311="","",'STEP 2 EE Data'!B311),"")</f>
        <v/>
      </c>
      <c r="S311" s="84" t="str">
        <f>IF(R311="","",'STEP 2 EE Data'!A311)</f>
        <v/>
      </c>
      <c r="T311" s="84" t="str">
        <f>IF(S311="","",'STEP 2 EE Data'!AJ311)</f>
        <v/>
      </c>
      <c r="U311" s="84" t="str">
        <f>IF(T311="","",'STEP 3 EE Comp'!BJ316)</f>
        <v/>
      </c>
      <c r="V311" s="69" t="str">
        <f t="shared" si="14"/>
        <v/>
      </c>
    </row>
    <row r="312" spans="1:22" x14ac:dyDescent="0.3">
      <c r="A312" s="623" t="str">
        <f>IF('STEP 2 EE Data'!L312="Yes","",IF('STEP 2 EE Data'!B312="","",IF('STEP 2 EE Data'!J312="Yes","",IF('STEP 2 EE Data'!AI312=0,"",'STEP 2 EE Data'!B312))))</f>
        <v/>
      </c>
      <c r="B312" s="93" t="str">
        <f>IF(A312="","",'STEP 2 EE Data'!A312)</f>
        <v/>
      </c>
      <c r="C312" s="624" t="str">
        <f>IF(A312="","",'STEP 2 EE Data'!AJ312)</f>
        <v/>
      </c>
      <c r="D312" s="369" t="str">
        <f>IF(A312="","",'STEP 3 EE Comp'!BJ317)</f>
        <v/>
      </c>
      <c r="E312" s="82" t="str">
        <f>IF(A312="","",'STEP 2 EE Data'!AK312)</f>
        <v/>
      </c>
      <c r="F312" s="69" t="str">
        <f t="shared" si="12"/>
        <v/>
      </c>
      <c r="J312" s="497" t="str">
        <f>IF('STEP 2 EE Data'!AI312=0,"",IF('STEP 2 EE Data'!L312="Yes","",IF('STEP 2 EE Data'!J312="Yes",IF('STEP 2 EE Data'!B312="","",'STEP 2 EE Data'!B312),"")))</f>
        <v/>
      </c>
      <c r="K312" s="497" t="str">
        <f>IF(J312="","",'STEP 2 EE Data'!A312)</f>
        <v/>
      </c>
      <c r="L312" s="210" t="str">
        <f>IF(J312="","",'STEP 2 EE Data'!AJ312)</f>
        <v/>
      </c>
      <c r="M312" s="497" t="str">
        <f>IF(J312="","",'STEP 3 EE Comp'!BJ317)</f>
        <v/>
      </c>
      <c r="N312" s="69" t="str">
        <f t="shared" si="13"/>
        <v/>
      </c>
      <c r="R312" s="84" t="str">
        <f>IF('STEP 2 EE Data'!L312="Yes",IF('STEP 2 EE Data'!B312="","",'STEP 2 EE Data'!B312),"")</f>
        <v/>
      </c>
      <c r="S312" s="84" t="str">
        <f>IF(R312="","",'STEP 2 EE Data'!A312)</f>
        <v/>
      </c>
      <c r="T312" s="84" t="str">
        <f>IF(S312="","",'STEP 2 EE Data'!AJ312)</f>
        <v/>
      </c>
      <c r="U312" s="84" t="str">
        <f>IF(T312="","",'STEP 3 EE Comp'!BJ317)</f>
        <v/>
      </c>
      <c r="V312" s="69" t="str">
        <f t="shared" si="14"/>
        <v/>
      </c>
    </row>
    <row r="313" spans="1:22" x14ac:dyDescent="0.3">
      <c r="A313" s="623" t="str">
        <f>IF('STEP 2 EE Data'!L313="Yes","",IF('STEP 2 EE Data'!B313="","",IF('STEP 2 EE Data'!J313="Yes","",IF('STEP 2 EE Data'!AI313=0,"",'STEP 2 EE Data'!B313))))</f>
        <v/>
      </c>
      <c r="B313" s="93" t="str">
        <f>IF(A313="","",'STEP 2 EE Data'!A313)</f>
        <v/>
      </c>
      <c r="C313" s="624" t="str">
        <f>IF(A313="","",'STEP 2 EE Data'!AJ313)</f>
        <v/>
      </c>
      <c r="D313" s="369" t="str">
        <f>IF(A313="","",'STEP 3 EE Comp'!BJ318)</f>
        <v/>
      </c>
      <c r="E313" s="82" t="str">
        <f>IF(A313="","",'STEP 2 EE Data'!AK313)</f>
        <v/>
      </c>
      <c r="F313" s="69" t="str">
        <f t="shared" si="12"/>
        <v/>
      </c>
      <c r="J313" s="497" t="str">
        <f>IF('STEP 2 EE Data'!AI313=0,"",IF('STEP 2 EE Data'!L313="Yes","",IF('STEP 2 EE Data'!J313="Yes",IF('STEP 2 EE Data'!B313="","",'STEP 2 EE Data'!B313),"")))</f>
        <v/>
      </c>
      <c r="K313" s="497" t="str">
        <f>IF(J313="","",'STEP 2 EE Data'!A313)</f>
        <v/>
      </c>
      <c r="L313" s="210" t="str">
        <f>IF(J313="","",'STEP 2 EE Data'!AJ313)</f>
        <v/>
      </c>
      <c r="M313" s="497" t="str">
        <f>IF(J313="","",'STEP 3 EE Comp'!BJ318)</f>
        <v/>
      </c>
      <c r="N313" s="69" t="str">
        <f t="shared" si="13"/>
        <v/>
      </c>
      <c r="R313" s="84" t="str">
        <f>IF('STEP 2 EE Data'!L313="Yes",IF('STEP 2 EE Data'!B313="","",'STEP 2 EE Data'!B313),"")</f>
        <v/>
      </c>
      <c r="S313" s="84" t="str">
        <f>IF(R313="","",'STEP 2 EE Data'!A313)</f>
        <v/>
      </c>
      <c r="T313" s="84" t="str">
        <f>IF(S313="","",'STEP 2 EE Data'!AJ313)</f>
        <v/>
      </c>
      <c r="U313" s="84" t="str">
        <f>IF(T313="","",'STEP 3 EE Comp'!BJ318)</f>
        <v/>
      </c>
      <c r="V313" s="69" t="str">
        <f t="shared" si="14"/>
        <v/>
      </c>
    </row>
    <row r="314" spans="1:22" x14ac:dyDescent="0.3">
      <c r="A314" s="623" t="str">
        <f>IF('STEP 2 EE Data'!L314="Yes","",IF('STEP 2 EE Data'!B314="","",IF('STEP 2 EE Data'!J314="Yes","",IF('STEP 2 EE Data'!AI314=0,"",'STEP 2 EE Data'!B314))))</f>
        <v/>
      </c>
      <c r="B314" s="93" t="str">
        <f>IF(A314="","",'STEP 2 EE Data'!A314)</f>
        <v/>
      </c>
      <c r="C314" s="624" t="str">
        <f>IF(A314="","",'STEP 2 EE Data'!AJ314)</f>
        <v/>
      </c>
      <c r="D314" s="369" t="str">
        <f>IF(A314="","",'STEP 3 EE Comp'!BJ319)</f>
        <v/>
      </c>
      <c r="E314" s="82" t="str">
        <f>IF(A314="","",'STEP 2 EE Data'!AK314)</f>
        <v/>
      </c>
      <c r="F314" s="69" t="str">
        <f t="shared" si="12"/>
        <v/>
      </c>
      <c r="J314" s="497" t="str">
        <f>IF('STEP 2 EE Data'!AI314=0,"",IF('STEP 2 EE Data'!L314="Yes","",IF('STEP 2 EE Data'!J314="Yes",IF('STEP 2 EE Data'!B314="","",'STEP 2 EE Data'!B314),"")))</f>
        <v/>
      </c>
      <c r="K314" s="497" t="str">
        <f>IF(J314="","",'STEP 2 EE Data'!A314)</f>
        <v/>
      </c>
      <c r="L314" s="210" t="str">
        <f>IF(J314="","",'STEP 2 EE Data'!AJ314)</f>
        <v/>
      </c>
      <c r="M314" s="497" t="str">
        <f>IF(J314="","",'STEP 3 EE Comp'!BJ319)</f>
        <v/>
      </c>
      <c r="N314" s="69" t="str">
        <f t="shared" si="13"/>
        <v/>
      </c>
      <c r="R314" s="84" t="str">
        <f>IF('STEP 2 EE Data'!L314="Yes",IF('STEP 2 EE Data'!B314="","",'STEP 2 EE Data'!B314),"")</f>
        <v/>
      </c>
      <c r="S314" s="84" t="str">
        <f>IF(R314="","",'STEP 2 EE Data'!A314)</f>
        <v/>
      </c>
      <c r="T314" s="84" t="str">
        <f>IF(S314="","",'STEP 2 EE Data'!AJ314)</f>
        <v/>
      </c>
      <c r="U314" s="84" t="str">
        <f>IF(T314="","",'STEP 3 EE Comp'!BJ319)</f>
        <v/>
      </c>
      <c r="V314" s="69" t="str">
        <f t="shared" si="14"/>
        <v/>
      </c>
    </row>
    <row r="315" spans="1:22" x14ac:dyDescent="0.3">
      <c r="A315" s="623" t="str">
        <f>IF('STEP 2 EE Data'!L315="Yes","",IF('STEP 2 EE Data'!B315="","",IF('STEP 2 EE Data'!J315="Yes","",IF('STEP 2 EE Data'!AI315=0,"",'STEP 2 EE Data'!B315))))</f>
        <v/>
      </c>
      <c r="B315" s="93" t="str">
        <f>IF(A315="","",'STEP 2 EE Data'!A315)</f>
        <v/>
      </c>
      <c r="C315" s="624" t="str">
        <f>IF(A315="","",'STEP 2 EE Data'!AJ315)</f>
        <v/>
      </c>
      <c r="D315" s="369" t="str">
        <f>IF(A315="","",'STEP 3 EE Comp'!BJ320)</f>
        <v/>
      </c>
      <c r="E315" s="82" t="str">
        <f>IF(A315="","",'STEP 2 EE Data'!AK315)</f>
        <v/>
      </c>
      <c r="F315" s="69" t="str">
        <f t="shared" si="12"/>
        <v/>
      </c>
      <c r="J315" s="497" t="str">
        <f>IF('STEP 2 EE Data'!AI315=0,"",IF('STEP 2 EE Data'!L315="Yes","",IF('STEP 2 EE Data'!J315="Yes",IF('STEP 2 EE Data'!B315="","",'STEP 2 EE Data'!B315),"")))</f>
        <v/>
      </c>
      <c r="K315" s="497" t="str">
        <f>IF(J315="","",'STEP 2 EE Data'!A315)</f>
        <v/>
      </c>
      <c r="L315" s="210" t="str">
        <f>IF(J315="","",'STEP 2 EE Data'!AJ315)</f>
        <v/>
      </c>
      <c r="M315" s="497" t="str">
        <f>IF(J315="","",'STEP 3 EE Comp'!BJ320)</f>
        <v/>
      </c>
      <c r="N315" s="69" t="str">
        <f t="shared" si="13"/>
        <v/>
      </c>
      <c r="R315" s="84" t="str">
        <f>IF('STEP 2 EE Data'!L315="Yes",IF('STEP 2 EE Data'!B315="","",'STEP 2 EE Data'!B315),"")</f>
        <v/>
      </c>
      <c r="S315" s="84" t="str">
        <f>IF(R315="","",'STEP 2 EE Data'!A315)</f>
        <v/>
      </c>
      <c r="T315" s="84" t="str">
        <f>IF(S315="","",'STEP 2 EE Data'!AJ315)</f>
        <v/>
      </c>
      <c r="U315" s="84" t="str">
        <f>IF(T315="","",'STEP 3 EE Comp'!BJ320)</f>
        <v/>
      </c>
      <c r="V315" s="69" t="str">
        <f t="shared" si="14"/>
        <v/>
      </c>
    </row>
    <row r="316" spans="1:22" x14ac:dyDescent="0.3">
      <c r="A316" s="623" t="str">
        <f>IF('STEP 2 EE Data'!L316="Yes","",IF('STEP 2 EE Data'!B316="","",IF('STEP 2 EE Data'!J316="Yes","",IF('STEP 2 EE Data'!AI316=0,"",'STEP 2 EE Data'!B316))))</f>
        <v/>
      </c>
      <c r="B316" s="93" t="str">
        <f>IF(A316="","",'STEP 2 EE Data'!A316)</f>
        <v/>
      </c>
      <c r="C316" s="624" t="str">
        <f>IF(A316="","",'STEP 2 EE Data'!AJ316)</f>
        <v/>
      </c>
      <c r="D316" s="369" t="str">
        <f>IF(A316="","",'STEP 3 EE Comp'!BJ321)</f>
        <v/>
      </c>
      <c r="E316" s="82" t="str">
        <f>IF(A316="","",'STEP 2 EE Data'!AK316)</f>
        <v/>
      </c>
      <c r="F316" s="69" t="str">
        <f t="shared" si="12"/>
        <v/>
      </c>
      <c r="J316" s="497" t="str">
        <f>IF('STEP 2 EE Data'!AI316=0,"",IF('STEP 2 EE Data'!L316="Yes","",IF('STEP 2 EE Data'!J316="Yes",IF('STEP 2 EE Data'!B316="","",'STEP 2 EE Data'!B316),"")))</f>
        <v/>
      </c>
      <c r="K316" s="497" t="str">
        <f>IF(J316="","",'STEP 2 EE Data'!A316)</f>
        <v/>
      </c>
      <c r="L316" s="210" t="str">
        <f>IF(J316="","",'STEP 2 EE Data'!AJ316)</f>
        <v/>
      </c>
      <c r="M316" s="497" t="str">
        <f>IF(J316="","",'STEP 3 EE Comp'!BJ321)</f>
        <v/>
      </c>
      <c r="N316" s="69" t="str">
        <f t="shared" si="13"/>
        <v/>
      </c>
      <c r="R316" s="84" t="str">
        <f>IF('STEP 2 EE Data'!L316="Yes",IF('STEP 2 EE Data'!B316="","",'STEP 2 EE Data'!B316),"")</f>
        <v/>
      </c>
      <c r="S316" s="84" t="str">
        <f>IF(R316="","",'STEP 2 EE Data'!A316)</f>
        <v/>
      </c>
      <c r="T316" s="84" t="str">
        <f>IF(S316="","",'STEP 2 EE Data'!AJ316)</f>
        <v/>
      </c>
      <c r="U316" s="84" t="str">
        <f>IF(T316="","",'STEP 3 EE Comp'!BJ321)</f>
        <v/>
      </c>
      <c r="V316" s="69" t="str">
        <f t="shared" si="14"/>
        <v/>
      </c>
    </row>
    <row r="317" spans="1:22" x14ac:dyDescent="0.3">
      <c r="A317" s="623" t="str">
        <f>IF('STEP 2 EE Data'!L317="Yes","",IF('STEP 2 EE Data'!B317="","",IF('STEP 2 EE Data'!J317="Yes","",IF('STEP 2 EE Data'!AI317=0,"",'STEP 2 EE Data'!B317))))</f>
        <v/>
      </c>
      <c r="B317" s="93" t="str">
        <f>IF(A317="","",'STEP 2 EE Data'!A317)</f>
        <v/>
      </c>
      <c r="C317" s="624" t="str">
        <f>IF(A317="","",'STEP 2 EE Data'!AJ317)</f>
        <v/>
      </c>
      <c r="D317" s="369" t="str">
        <f>IF(A317="","",'STEP 3 EE Comp'!BJ322)</f>
        <v/>
      </c>
      <c r="E317" s="82" t="str">
        <f>IF(A317="","",'STEP 2 EE Data'!AK317)</f>
        <v/>
      </c>
      <c r="F317" s="69" t="str">
        <f t="shared" si="12"/>
        <v/>
      </c>
      <c r="J317" s="497" t="str">
        <f>IF('STEP 2 EE Data'!AI317=0,"",IF('STEP 2 EE Data'!L317="Yes","",IF('STEP 2 EE Data'!J317="Yes",IF('STEP 2 EE Data'!B317="","",'STEP 2 EE Data'!B317),"")))</f>
        <v/>
      </c>
      <c r="K317" s="497" t="str">
        <f>IF(J317="","",'STEP 2 EE Data'!A317)</f>
        <v/>
      </c>
      <c r="L317" s="210" t="str">
        <f>IF(J317="","",'STEP 2 EE Data'!AJ317)</f>
        <v/>
      </c>
      <c r="M317" s="497" t="str">
        <f>IF(J317="","",'STEP 3 EE Comp'!BJ322)</f>
        <v/>
      </c>
      <c r="N317" s="69" t="str">
        <f t="shared" si="13"/>
        <v/>
      </c>
      <c r="R317" s="84" t="str">
        <f>IF('STEP 2 EE Data'!L317="Yes",IF('STEP 2 EE Data'!B317="","",'STEP 2 EE Data'!B317),"")</f>
        <v/>
      </c>
      <c r="S317" s="84" t="str">
        <f>IF(R317="","",'STEP 2 EE Data'!A317)</f>
        <v/>
      </c>
      <c r="T317" s="84" t="str">
        <f>IF(S317="","",'STEP 2 EE Data'!AJ317)</f>
        <v/>
      </c>
      <c r="U317" s="84" t="str">
        <f>IF(T317="","",'STEP 3 EE Comp'!BJ322)</f>
        <v/>
      </c>
      <c r="V317" s="69" t="str">
        <f t="shared" si="14"/>
        <v/>
      </c>
    </row>
    <row r="318" spans="1:22" x14ac:dyDescent="0.3">
      <c r="A318" s="623" t="str">
        <f>IF('STEP 2 EE Data'!L318="Yes","",IF('STEP 2 EE Data'!B318="","",IF('STEP 2 EE Data'!J318="Yes","",IF('STEP 2 EE Data'!AI318=0,"",'STEP 2 EE Data'!B318))))</f>
        <v/>
      </c>
      <c r="B318" s="93" t="str">
        <f>IF(A318="","",'STEP 2 EE Data'!A318)</f>
        <v/>
      </c>
      <c r="C318" s="624" t="str">
        <f>IF(A318="","",'STEP 2 EE Data'!AJ318)</f>
        <v/>
      </c>
      <c r="D318" s="369" t="str">
        <f>IF(A318="","",'STEP 3 EE Comp'!BJ323)</f>
        <v/>
      </c>
      <c r="E318" s="82" t="str">
        <f>IF(A318="","",'STEP 2 EE Data'!AK318)</f>
        <v/>
      </c>
      <c r="F318" s="69" t="str">
        <f t="shared" si="12"/>
        <v/>
      </c>
      <c r="J318" s="497" t="str">
        <f>IF('STEP 2 EE Data'!AI318=0,"",IF('STEP 2 EE Data'!L318="Yes","",IF('STEP 2 EE Data'!J318="Yes",IF('STEP 2 EE Data'!B318="","",'STEP 2 EE Data'!B318),"")))</f>
        <v/>
      </c>
      <c r="K318" s="497" t="str">
        <f>IF(J318="","",'STEP 2 EE Data'!A318)</f>
        <v/>
      </c>
      <c r="L318" s="210" t="str">
        <f>IF(J318="","",'STEP 2 EE Data'!AJ318)</f>
        <v/>
      </c>
      <c r="M318" s="497" t="str">
        <f>IF(J318="","",'STEP 3 EE Comp'!BJ323)</f>
        <v/>
      </c>
      <c r="N318" s="69" t="str">
        <f t="shared" si="13"/>
        <v/>
      </c>
      <c r="R318" s="84" t="str">
        <f>IF('STEP 2 EE Data'!L318="Yes",IF('STEP 2 EE Data'!B318="","",'STEP 2 EE Data'!B318),"")</f>
        <v/>
      </c>
      <c r="S318" s="84" t="str">
        <f>IF(R318="","",'STEP 2 EE Data'!A318)</f>
        <v/>
      </c>
      <c r="T318" s="84" t="str">
        <f>IF(S318="","",'STEP 2 EE Data'!AJ318)</f>
        <v/>
      </c>
      <c r="U318" s="84" t="str">
        <f>IF(T318="","",'STEP 3 EE Comp'!BJ323)</f>
        <v/>
      </c>
      <c r="V318" s="69" t="str">
        <f t="shared" si="14"/>
        <v/>
      </c>
    </row>
    <row r="319" spans="1:22" x14ac:dyDescent="0.3">
      <c r="A319" s="623" t="str">
        <f>IF('STEP 2 EE Data'!L319="Yes","",IF('STEP 2 EE Data'!B319="","",IF('STEP 2 EE Data'!J319="Yes","",IF('STEP 2 EE Data'!AI319=0,"",'STEP 2 EE Data'!B319))))</f>
        <v/>
      </c>
      <c r="B319" s="93" t="str">
        <f>IF(A319="","",'STEP 2 EE Data'!A319)</f>
        <v/>
      </c>
      <c r="C319" s="624" t="str">
        <f>IF(A319="","",'STEP 2 EE Data'!AJ319)</f>
        <v/>
      </c>
      <c r="D319" s="369" t="str">
        <f>IF(A319="","",'STEP 3 EE Comp'!BJ324)</f>
        <v/>
      </c>
      <c r="E319" s="82" t="str">
        <f>IF(A319="","",'STEP 2 EE Data'!AK319)</f>
        <v/>
      </c>
      <c r="F319" s="69" t="str">
        <f t="shared" si="12"/>
        <v/>
      </c>
      <c r="J319" s="497" t="str">
        <f>IF('STEP 2 EE Data'!AI319=0,"",IF('STEP 2 EE Data'!L319="Yes","",IF('STEP 2 EE Data'!J319="Yes",IF('STEP 2 EE Data'!B319="","",'STEP 2 EE Data'!B319),"")))</f>
        <v/>
      </c>
      <c r="K319" s="497" t="str">
        <f>IF(J319="","",'STEP 2 EE Data'!A319)</f>
        <v/>
      </c>
      <c r="L319" s="210" t="str">
        <f>IF(J319="","",'STEP 2 EE Data'!AJ319)</f>
        <v/>
      </c>
      <c r="M319" s="497" t="str">
        <f>IF(J319="","",'STEP 3 EE Comp'!BJ324)</f>
        <v/>
      </c>
      <c r="N319" s="69" t="str">
        <f t="shared" si="13"/>
        <v/>
      </c>
      <c r="R319" s="84" t="str">
        <f>IF('STEP 2 EE Data'!L319="Yes",IF('STEP 2 EE Data'!B319="","",'STEP 2 EE Data'!B319),"")</f>
        <v/>
      </c>
      <c r="S319" s="84" t="str">
        <f>IF(R319="","",'STEP 2 EE Data'!A319)</f>
        <v/>
      </c>
      <c r="T319" s="84" t="str">
        <f>IF(S319="","",'STEP 2 EE Data'!AJ319)</f>
        <v/>
      </c>
      <c r="U319" s="84" t="str">
        <f>IF(T319="","",'STEP 3 EE Comp'!BJ324)</f>
        <v/>
      </c>
      <c r="V319" s="69" t="str">
        <f t="shared" si="14"/>
        <v/>
      </c>
    </row>
    <row r="320" spans="1:22" x14ac:dyDescent="0.3">
      <c r="A320" s="623" t="str">
        <f>IF('STEP 2 EE Data'!L320="Yes","",IF('STEP 2 EE Data'!B320="","",IF('STEP 2 EE Data'!J320="Yes","",IF('STEP 2 EE Data'!AI320=0,"",'STEP 2 EE Data'!B320))))</f>
        <v/>
      </c>
      <c r="B320" s="93" t="str">
        <f>IF(A320="","",'STEP 2 EE Data'!A320)</f>
        <v/>
      </c>
      <c r="C320" s="624" t="str">
        <f>IF(A320="","",'STEP 2 EE Data'!AJ320)</f>
        <v/>
      </c>
      <c r="D320" s="369" t="str">
        <f>IF(A320="","",'STEP 3 EE Comp'!BJ325)</f>
        <v/>
      </c>
      <c r="E320" s="82" t="str">
        <f>IF(A320="","",'STEP 2 EE Data'!AK320)</f>
        <v/>
      </c>
      <c r="F320" s="69" t="str">
        <f t="shared" si="12"/>
        <v/>
      </c>
      <c r="J320" s="497" t="str">
        <f>IF('STEP 2 EE Data'!AI320=0,"",IF('STEP 2 EE Data'!L320="Yes","",IF('STEP 2 EE Data'!J320="Yes",IF('STEP 2 EE Data'!B320="","",'STEP 2 EE Data'!B320),"")))</f>
        <v/>
      </c>
      <c r="K320" s="497" t="str">
        <f>IF(J320="","",'STEP 2 EE Data'!A320)</f>
        <v/>
      </c>
      <c r="L320" s="210" t="str">
        <f>IF(J320="","",'STEP 2 EE Data'!AJ320)</f>
        <v/>
      </c>
      <c r="M320" s="497" t="str">
        <f>IF(J320="","",'STEP 3 EE Comp'!BJ325)</f>
        <v/>
      </c>
      <c r="N320" s="69" t="str">
        <f t="shared" si="13"/>
        <v/>
      </c>
      <c r="R320" s="84" t="str">
        <f>IF('STEP 2 EE Data'!L320="Yes",IF('STEP 2 EE Data'!B320="","",'STEP 2 EE Data'!B320),"")</f>
        <v/>
      </c>
      <c r="S320" s="84" t="str">
        <f>IF(R320="","",'STEP 2 EE Data'!A320)</f>
        <v/>
      </c>
      <c r="T320" s="84" t="str">
        <f>IF(S320="","",'STEP 2 EE Data'!AJ320)</f>
        <v/>
      </c>
      <c r="U320" s="84" t="str">
        <f>IF(T320="","",'STEP 3 EE Comp'!BJ325)</f>
        <v/>
      </c>
      <c r="V320" s="69" t="str">
        <f t="shared" si="14"/>
        <v/>
      </c>
    </row>
    <row r="321" spans="1:22" x14ac:dyDescent="0.3">
      <c r="A321" s="623" t="str">
        <f>IF('STEP 2 EE Data'!L321="Yes","",IF('STEP 2 EE Data'!B321="","",IF('STEP 2 EE Data'!J321="Yes","",IF('STEP 2 EE Data'!AI321=0,"",'STEP 2 EE Data'!B321))))</f>
        <v/>
      </c>
      <c r="B321" s="93" t="str">
        <f>IF(A321="","",'STEP 2 EE Data'!A321)</f>
        <v/>
      </c>
      <c r="C321" s="624" t="str">
        <f>IF(A321="","",'STEP 2 EE Data'!AJ321)</f>
        <v/>
      </c>
      <c r="D321" s="369" t="str">
        <f>IF(A321="","",'STEP 3 EE Comp'!BJ326)</f>
        <v/>
      </c>
      <c r="E321" s="82" t="str">
        <f>IF(A321="","",'STEP 2 EE Data'!AK321)</f>
        <v/>
      </c>
      <c r="F321" s="69" t="str">
        <f t="shared" si="12"/>
        <v/>
      </c>
      <c r="J321" s="497" t="str">
        <f>IF('STEP 2 EE Data'!AI321=0,"",IF('STEP 2 EE Data'!L321="Yes","",IF('STEP 2 EE Data'!J321="Yes",IF('STEP 2 EE Data'!B321="","",'STEP 2 EE Data'!B321),"")))</f>
        <v/>
      </c>
      <c r="K321" s="497" t="str">
        <f>IF(J321="","",'STEP 2 EE Data'!A321)</f>
        <v/>
      </c>
      <c r="L321" s="210" t="str">
        <f>IF(J321="","",'STEP 2 EE Data'!AJ321)</f>
        <v/>
      </c>
      <c r="M321" s="497" t="str">
        <f>IF(J321="","",'STEP 3 EE Comp'!BJ326)</f>
        <v/>
      </c>
      <c r="N321" s="69" t="str">
        <f t="shared" si="13"/>
        <v/>
      </c>
      <c r="R321" s="84" t="str">
        <f>IF('STEP 2 EE Data'!L321="Yes",IF('STEP 2 EE Data'!B321="","",'STEP 2 EE Data'!B321),"")</f>
        <v/>
      </c>
      <c r="S321" s="84" t="str">
        <f>IF(R321="","",'STEP 2 EE Data'!A321)</f>
        <v/>
      </c>
      <c r="T321" s="84" t="str">
        <f>IF(S321="","",'STEP 2 EE Data'!AJ321)</f>
        <v/>
      </c>
      <c r="U321" s="84" t="str">
        <f>IF(T321="","",'STEP 3 EE Comp'!BJ326)</f>
        <v/>
      </c>
      <c r="V321" s="69" t="str">
        <f t="shared" si="14"/>
        <v/>
      </c>
    </row>
    <row r="322" spans="1:22" x14ac:dyDescent="0.3">
      <c r="A322" s="623" t="str">
        <f>IF('STEP 2 EE Data'!L322="Yes","",IF('STEP 2 EE Data'!B322="","",IF('STEP 2 EE Data'!J322="Yes","",IF('STEP 2 EE Data'!AI322=0,"",'STEP 2 EE Data'!B322))))</f>
        <v/>
      </c>
      <c r="B322" s="93" t="str">
        <f>IF(A322="","",'STEP 2 EE Data'!A322)</f>
        <v/>
      </c>
      <c r="C322" s="624" t="str">
        <f>IF(A322="","",'STEP 2 EE Data'!AJ322)</f>
        <v/>
      </c>
      <c r="D322" s="369" t="str">
        <f>IF(A322="","",'STEP 3 EE Comp'!BJ327)</f>
        <v/>
      </c>
      <c r="E322" s="82" t="str">
        <f>IF(A322="","",'STEP 2 EE Data'!AK322)</f>
        <v/>
      </c>
      <c r="F322" s="69" t="str">
        <f t="shared" si="12"/>
        <v/>
      </c>
      <c r="J322" s="497" t="str">
        <f>IF('STEP 2 EE Data'!AI322=0,"",IF('STEP 2 EE Data'!L322="Yes","",IF('STEP 2 EE Data'!J322="Yes",IF('STEP 2 EE Data'!B322="","",'STEP 2 EE Data'!B322),"")))</f>
        <v/>
      </c>
      <c r="K322" s="497" t="str">
        <f>IF(J322="","",'STEP 2 EE Data'!A322)</f>
        <v/>
      </c>
      <c r="L322" s="210" t="str">
        <f>IF(J322="","",'STEP 2 EE Data'!AJ322)</f>
        <v/>
      </c>
      <c r="M322" s="497" t="str">
        <f>IF(J322="","",'STEP 3 EE Comp'!BJ327)</f>
        <v/>
      </c>
      <c r="N322" s="69" t="str">
        <f t="shared" si="13"/>
        <v/>
      </c>
      <c r="R322" s="84" t="str">
        <f>IF('STEP 2 EE Data'!L322="Yes",IF('STEP 2 EE Data'!B322="","",'STEP 2 EE Data'!B322),"")</f>
        <v/>
      </c>
      <c r="S322" s="84" t="str">
        <f>IF(R322="","",'STEP 2 EE Data'!A322)</f>
        <v/>
      </c>
      <c r="T322" s="84" t="str">
        <f>IF(S322="","",'STEP 2 EE Data'!AJ322)</f>
        <v/>
      </c>
      <c r="U322" s="84" t="str">
        <f>IF(T322="","",'STEP 3 EE Comp'!BJ327)</f>
        <v/>
      </c>
      <c r="V322" s="69" t="str">
        <f t="shared" si="14"/>
        <v/>
      </c>
    </row>
    <row r="323" spans="1:22" x14ac:dyDescent="0.3">
      <c r="A323" s="623" t="str">
        <f>IF('STEP 2 EE Data'!L323="Yes","",IF('STEP 2 EE Data'!B323="","",IF('STEP 2 EE Data'!J323="Yes","",IF('STEP 2 EE Data'!AI323=0,"",'STEP 2 EE Data'!B323))))</f>
        <v/>
      </c>
      <c r="B323" s="93" t="str">
        <f>IF(A323="","",'STEP 2 EE Data'!A323)</f>
        <v/>
      </c>
      <c r="C323" s="624" t="str">
        <f>IF(A323="","",'STEP 2 EE Data'!AJ323)</f>
        <v/>
      </c>
      <c r="D323" s="369" t="str">
        <f>IF(A323="","",'STEP 3 EE Comp'!BJ328)</f>
        <v/>
      </c>
      <c r="E323" s="82" t="str">
        <f>IF(A323="","",'STEP 2 EE Data'!AK323)</f>
        <v/>
      </c>
      <c r="F323" s="69" t="str">
        <f t="shared" si="12"/>
        <v/>
      </c>
      <c r="J323" s="497" t="str">
        <f>IF('STEP 2 EE Data'!AI323=0,"",IF('STEP 2 EE Data'!L323="Yes","",IF('STEP 2 EE Data'!J323="Yes",IF('STEP 2 EE Data'!B323="","",'STEP 2 EE Data'!B323),"")))</f>
        <v/>
      </c>
      <c r="K323" s="497" t="str">
        <f>IF(J323="","",'STEP 2 EE Data'!A323)</f>
        <v/>
      </c>
      <c r="L323" s="210" t="str">
        <f>IF(J323="","",'STEP 2 EE Data'!AJ323)</f>
        <v/>
      </c>
      <c r="M323" s="497" t="str">
        <f>IF(J323="","",'STEP 3 EE Comp'!BJ328)</f>
        <v/>
      </c>
      <c r="N323" s="69" t="str">
        <f t="shared" si="13"/>
        <v/>
      </c>
      <c r="R323" s="84" t="str">
        <f>IF('STEP 2 EE Data'!L323="Yes",IF('STEP 2 EE Data'!B323="","",'STEP 2 EE Data'!B323),"")</f>
        <v/>
      </c>
      <c r="S323" s="84" t="str">
        <f>IF(R323="","",'STEP 2 EE Data'!A323)</f>
        <v/>
      </c>
      <c r="T323" s="84" t="str">
        <f>IF(S323="","",'STEP 2 EE Data'!AJ323)</f>
        <v/>
      </c>
      <c r="U323" s="84" t="str">
        <f>IF(T323="","",'STEP 3 EE Comp'!BJ328)</f>
        <v/>
      </c>
      <c r="V323" s="69" t="str">
        <f t="shared" si="14"/>
        <v/>
      </c>
    </row>
    <row r="324" spans="1:22" x14ac:dyDescent="0.3">
      <c r="A324" s="623" t="str">
        <f>IF('STEP 2 EE Data'!L324="Yes","",IF('STEP 2 EE Data'!B324="","",IF('STEP 2 EE Data'!J324="Yes","",IF('STEP 2 EE Data'!AI324=0,"",'STEP 2 EE Data'!B324))))</f>
        <v/>
      </c>
      <c r="B324" s="93" t="str">
        <f>IF(A324="","",'STEP 2 EE Data'!A324)</f>
        <v/>
      </c>
      <c r="C324" s="624" t="str">
        <f>IF(A324="","",'STEP 2 EE Data'!AJ324)</f>
        <v/>
      </c>
      <c r="D324" s="369" t="str">
        <f>IF(A324="","",'STEP 3 EE Comp'!BJ329)</f>
        <v/>
      </c>
      <c r="E324" s="82" t="str">
        <f>IF(A324="","",'STEP 2 EE Data'!AK324)</f>
        <v/>
      </c>
      <c r="F324" s="69" t="str">
        <f t="shared" si="12"/>
        <v/>
      </c>
      <c r="J324" s="497" t="str">
        <f>IF('STEP 2 EE Data'!AI324=0,"",IF('STEP 2 EE Data'!L324="Yes","",IF('STEP 2 EE Data'!J324="Yes",IF('STEP 2 EE Data'!B324="","",'STEP 2 EE Data'!B324),"")))</f>
        <v/>
      </c>
      <c r="K324" s="497" t="str">
        <f>IF(J324="","",'STEP 2 EE Data'!A324)</f>
        <v/>
      </c>
      <c r="L324" s="210" t="str">
        <f>IF(J324="","",'STEP 2 EE Data'!AJ324)</f>
        <v/>
      </c>
      <c r="M324" s="497" t="str">
        <f>IF(J324="","",'STEP 3 EE Comp'!BJ329)</f>
        <v/>
      </c>
      <c r="N324" s="69" t="str">
        <f t="shared" si="13"/>
        <v/>
      </c>
      <c r="R324" s="84" t="str">
        <f>IF('STEP 2 EE Data'!L324="Yes",IF('STEP 2 EE Data'!B324="","",'STEP 2 EE Data'!B324),"")</f>
        <v/>
      </c>
      <c r="S324" s="84" t="str">
        <f>IF(R324="","",'STEP 2 EE Data'!A324)</f>
        <v/>
      </c>
      <c r="T324" s="84" t="str">
        <f>IF(S324="","",'STEP 2 EE Data'!AJ324)</f>
        <v/>
      </c>
      <c r="U324" s="84" t="str">
        <f>IF(T324="","",'STEP 3 EE Comp'!BJ329)</f>
        <v/>
      </c>
      <c r="V324" s="69" t="str">
        <f t="shared" si="14"/>
        <v/>
      </c>
    </row>
    <row r="325" spans="1:22" x14ac:dyDescent="0.3">
      <c r="A325" s="623" t="str">
        <f>IF('STEP 2 EE Data'!L325="Yes","",IF('STEP 2 EE Data'!B325="","",IF('STEP 2 EE Data'!J325="Yes","",IF('STEP 2 EE Data'!AI325=0,"",'STEP 2 EE Data'!B325))))</f>
        <v/>
      </c>
      <c r="B325" s="93" t="str">
        <f>IF(A325="","",'STEP 2 EE Data'!A325)</f>
        <v/>
      </c>
      <c r="C325" s="624" t="str">
        <f>IF(A325="","",'STEP 2 EE Data'!AJ325)</f>
        <v/>
      </c>
      <c r="D325" s="369" t="str">
        <f>IF(A325="","",'STEP 3 EE Comp'!BJ330)</f>
        <v/>
      </c>
      <c r="E325" s="82" t="str">
        <f>IF(A325="","",'STEP 2 EE Data'!AK325)</f>
        <v/>
      </c>
      <c r="F325" s="69" t="str">
        <f t="shared" si="12"/>
        <v/>
      </c>
      <c r="J325" s="497" t="str">
        <f>IF('STEP 2 EE Data'!AI325=0,"",IF('STEP 2 EE Data'!L325="Yes","",IF('STEP 2 EE Data'!J325="Yes",IF('STEP 2 EE Data'!B325="","",'STEP 2 EE Data'!B325),"")))</f>
        <v/>
      </c>
      <c r="K325" s="497" t="str">
        <f>IF(J325="","",'STEP 2 EE Data'!A325)</f>
        <v/>
      </c>
      <c r="L325" s="210" t="str">
        <f>IF(J325="","",'STEP 2 EE Data'!AJ325)</f>
        <v/>
      </c>
      <c r="M325" s="497" t="str">
        <f>IF(J325="","",'STEP 3 EE Comp'!BJ330)</f>
        <v/>
      </c>
      <c r="N325" s="69" t="str">
        <f t="shared" si="13"/>
        <v/>
      </c>
      <c r="R325" s="84" t="str">
        <f>IF('STEP 2 EE Data'!L325="Yes",IF('STEP 2 EE Data'!B325="","",'STEP 2 EE Data'!B325),"")</f>
        <v/>
      </c>
      <c r="S325" s="84" t="str">
        <f>IF(R325="","",'STEP 2 EE Data'!A325)</f>
        <v/>
      </c>
      <c r="T325" s="84" t="str">
        <f>IF(S325="","",'STEP 2 EE Data'!AJ325)</f>
        <v/>
      </c>
      <c r="U325" s="84" t="str">
        <f>IF(T325="","",'STEP 3 EE Comp'!BJ330)</f>
        <v/>
      </c>
      <c r="V325" s="69" t="str">
        <f t="shared" si="14"/>
        <v/>
      </c>
    </row>
    <row r="326" spans="1:22" x14ac:dyDescent="0.3">
      <c r="A326" s="623" t="str">
        <f>IF('STEP 2 EE Data'!L326="Yes","",IF('STEP 2 EE Data'!B326="","",IF('STEP 2 EE Data'!J326="Yes","",IF('STEP 2 EE Data'!AI326=0,"",'STEP 2 EE Data'!B326))))</f>
        <v/>
      </c>
      <c r="B326" s="93" t="str">
        <f>IF(A326="","",'STEP 2 EE Data'!A326)</f>
        <v/>
      </c>
      <c r="C326" s="624" t="str">
        <f>IF(A326="","",'STEP 2 EE Data'!AJ326)</f>
        <v/>
      </c>
      <c r="D326" s="369" t="str">
        <f>IF(A326="","",'STEP 3 EE Comp'!BJ331)</f>
        <v/>
      </c>
      <c r="E326" s="82" t="str">
        <f>IF(A326="","",'STEP 2 EE Data'!AK326)</f>
        <v/>
      </c>
      <c r="F326" s="69" t="str">
        <f t="shared" si="12"/>
        <v/>
      </c>
      <c r="J326" s="497" t="str">
        <f>IF('STEP 2 EE Data'!AI326=0,"",IF('STEP 2 EE Data'!L326="Yes","",IF('STEP 2 EE Data'!J326="Yes",IF('STEP 2 EE Data'!B326="","",'STEP 2 EE Data'!B326),"")))</f>
        <v/>
      </c>
      <c r="K326" s="497" t="str">
        <f>IF(J326="","",'STEP 2 EE Data'!A326)</f>
        <v/>
      </c>
      <c r="L326" s="210" t="str">
        <f>IF(J326="","",'STEP 2 EE Data'!AJ326)</f>
        <v/>
      </c>
      <c r="M326" s="497" t="str">
        <f>IF(J326="","",'STEP 3 EE Comp'!BJ331)</f>
        <v/>
      </c>
      <c r="N326" s="69" t="str">
        <f t="shared" si="13"/>
        <v/>
      </c>
      <c r="R326" s="84" t="str">
        <f>IF('STEP 2 EE Data'!L326="Yes",IF('STEP 2 EE Data'!B326="","",'STEP 2 EE Data'!B326),"")</f>
        <v/>
      </c>
      <c r="S326" s="84" t="str">
        <f>IF(R326="","",'STEP 2 EE Data'!A326)</f>
        <v/>
      </c>
      <c r="T326" s="84" t="str">
        <f>IF(S326="","",'STEP 2 EE Data'!AJ326)</f>
        <v/>
      </c>
      <c r="U326" s="84" t="str">
        <f>IF(T326="","",'STEP 3 EE Comp'!BJ331)</f>
        <v/>
      </c>
      <c r="V326" s="69" t="str">
        <f t="shared" si="14"/>
        <v/>
      </c>
    </row>
    <row r="327" spans="1:22" x14ac:dyDescent="0.3">
      <c r="A327" s="623" t="str">
        <f>IF('STEP 2 EE Data'!L327="Yes","",IF('STEP 2 EE Data'!B327="","",IF('STEP 2 EE Data'!J327="Yes","",IF('STEP 2 EE Data'!AI327=0,"",'STEP 2 EE Data'!B327))))</f>
        <v/>
      </c>
      <c r="B327" s="93" t="str">
        <f>IF(A327="","",'STEP 2 EE Data'!A327)</f>
        <v/>
      </c>
      <c r="C327" s="624" t="str">
        <f>IF(A327="","",'STEP 2 EE Data'!AJ327)</f>
        <v/>
      </c>
      <c r="D327" s="369" t="str">
        <f>IF(A327="","",'STEP 3 EE Comp'!BJ332)</f>
        <v/>
      </c>
      <c r="E327" s="82" t="str">
        <f>IF(A327="","",'STEP 2 EE Data'!AK327)</f>
        <v/>
      </c>
      <c r="F327" s="69" t="str">
        <f t="shared" si="12"/>
        <v/>
      </c>
      <c r="J327" s="497" t="str">
        <f>IF('STEP 2 EE Data'!AI327=0,"",IF('STEP 2 EE Data'!L327="Yes","",IF('STEP 2 EE Data'!J327="Yes",IF('STEP 2 EE Data'!B327="","",'STEP 2 EE Data'!B327),"")))</f>
        <v/>
      </c>
      <c r="K327" s="497" t="str">
        <f>IF(J327="","",'STEP 2 EE Data'!A327)</f>
        <v/>
      </c>
      <c r="L327" s="210" t="str">
        <f>IF(J327="","",'STEP 2 EE Data'!AJ327)</f>
        <v/>
      </c>
      <c r="M327" s="497" t="str">
        <f>IF(J327="","",'STEP 3 EE Comp'!BJ332)</f>
        <v/>
      </c>
      <c r="N327" s="69" t="str">
        <f t="shared" si="13"/>
        <v/>
      </c>
      <c r="R327" s="84" t="str">
        <f>IF('STEP 2 EE Data'!L327="Yes",IF('STEP 2 EE Data'!B327="","",'STEP 2 EE Data'!B327),"")</f>
        <v/>
      </c>
      <c r="S327" s="84" t="str">
        <f>IF(R327="","",'STEP 2 EE Data'!A327)</f>
        <v/>
      </c>
      <c r="T327" s="84" t="str">
        <f>IF(S327="","",'STEP 2 EE Data'!AJ327)</f>
        <v/>
      </c>
      <c r="U327" s="84" t="str">
        <f>IF(T327="","",'STEP 3 EE Comp'!BJ332)</f>
        <v/>
      </c>
      <c r="V327" s="69" t="str">
        <f t="shared" si="14"/>
        <v/>
      </c>
    </row>
    <row r="328" spans="1:22" x14ac:dyDescent="0.3">
      <c r="A328" s="623" t="str">
        <f>IF('STEP 2 EE Data'!L328="Yes","",IF('STEP 2 EE Data'!B328="","",IF('STEP 2 EE Data'!J328="Yes","",IF('STEP 2 EE Data'!AI328=0,"",'STEP 2 EE Data'!B328))))</f>
        <v/>
      </c>
      <c r="B328" s="93" t="str">
        <f>IF(A328="","",'STEP 2 EE Data'!A328)</f>
        <v/>
      </c>
      <c r="C328" s="624" t="str">
        <f>IF(A328="","",'STEP 2 EE Data'!AJ328)</f>
        <v/>
      </c>
      <c r="D328" s="369" t="str">
        <f>IF(A328="","",'STEP 3 EE Comp'!BJ333)</f>
        <v/>
      </c>
      <c r="E328" s="82" t="str">
        <f>IF(A328="","",'STEP 2 EE Data'!AK328)</f>
        <v/>
      </c>
      <c r="F328" s="69" t="str">
        <f t="shared" si="12"/>
        <v/>
      </c>
      <c r="J328" s="497" t="str">
        <f>IF('STEP 2 EE Data'!AI328=0,"",IF('STEP 2 EE Data'!L328="Yes","",IF('STEP 2 EE Data'!J328="Yes",IF('STEP 2 EE Data'!B328="","",'STEP 2 EE Data'!B328),"")))</f>
        <v/>
      </c>
      <c r="K328" s="497" t="str">
        <f>IF(J328="","",'STEP 2 EE Data'!A328)</f>
        <v/>
      </c>
      <c r="L328" s="210" t="str">
        <f>IF(J328="","",'STEP 2 EE Data'!AJ328)</f>
        <v/>
      </c>
      <c r="M328" s="497" t="str">
        <f>IF(J328="","",'STEP 3 EE Comp'!BJ333)</f>
        <v/>
      </c>
      <c r="N328" s="69" t="str">
        <f t="shared" si="13"/>
        <v/>
      </c>
      <c r="R328" s="84" t="str">
        <f>IF('STEP 2 EE Data'!L328="Yes",IF('STEP 2 EE Data'!B328="","",'STEP 2 EE Data'!B328),"")</f>
        <v/>
      </c>
      <c r="S328" s="84" t="str">
        <f>IF(R328="","",'STEP 2 EE Data'!A328)</f>
        <v/>
      </c>
      <c r="T328" s="84" t="str">
        <f>IF(S328="","",'STEP 2 EE Data'!AJ328)</f>
        <v/>
      </c>
      <c r="U328" s="84" t="str">
        <f>IF(T328="","",'STEP 3 EE Comp'!BJ333)</f>
        <v/>
      </c>
      <c r="V328" s="69" t="str">
        <f t="shared" si="14"/>
        <v/>
      </c>
    </row>
    <row r="329" spans="1:22" x14ac:dyDescent="0.3">
      <c r="A329" s="623" t="str">
        <f>IF('STEP 2 EE Data'!L329="Yes","",IF('STEP 2 EE Data'!B329="","",IF('STEP 2 EE Data'!J329="Yes","",IF('STEP 2 EE Data'!AI329=0,"",'STEP 2 EE Data'!B329))))</f>
        <v/>
      </c>
      <c r="B329" s="93" t="str">
        <f>IF(A329="","",'STEP 2 EE Data'!A329)</f>
        <v/>
      </c>
      <c r="C329" s="624" t="str">
        <f>IF(A329="","",'STEP 2 EE Data'!AJ329)</f>
        <v/>
      </c>
      <c r="D329" s="369" t="str">
        <f>IF(A329="","",'STEP 3 EE Comp'!BJ334)</f>
        <v/>
      </c>
      <c r="E329" s="82" t="str">
        <f>IF(A329="","",'STEP 2 EE Data'!AK329)</f>
        <v/>
      </c>
      <c r="F329" s="69" t="str">
        <f t="shared" si="12"/>
        <v/>
      </c>
      <c r="J329" s="497" t="str">
        <f>IF('STEP 2 EE Data'!AI329=0,"",IF('STEP 2 EE Data'!L329="Yes","",IF('STEP 2 EE Data'!J329="Yes",IF('STEP 2 EE Data'!B329="","",'STEP 2 EE Data'!B329),"")))</f>
        <v/>
      </c>
      <c r="K329" s="497" t="str">
        <f>IF(J329="","",'STEP 2 EE Data'!A329)</f>
        <v/>
      </c>
      <c r="L329" s="210" t="str">
        <f>IF(J329="","",'STEP 2 EE Data'!AJ329)</f>
        <v/>
      </c>
      <c r="M329" s="497" t="str">
        <f>IF(J329="","",'STEP 3 EE Comp'!BJ334)</f>
        <v/>
      </c>
      <c r="N329" s="69" t="str">
        <f t="shared" si="13"/>
        <v/>
      </c>
      <c r="R329" s="84" t="str">
        <f>IF('STEP 2 EE Data'!L329="Yes",IF('STEP 2 EE Data'!B329="","",'STEP 2 EE Data'!B329),"")</f>
        <v/>
      </c>
      <c r="S329" s="84" t="str">
        <f>IF(R329="","",'STEP 2 EE Data'!A329)</f>
        <v/>
      </c>
      <c r="T329" s="84" t="str">
        <f>IF(S329="","",'STEP 2 EE Data'!AJ329)</f>
        <v/>
      </c>
      <c r="U329" s="84" t="str">
        <f>IF(T329="","",'STEP 3 EE Comp'!BJ334)</f>
        <v/>
      </c>
      <c r="V329" s="69" t="str">
        <f t="shared" si="14"/>
        <v/>
      </c>
    </row>
    <row r="330" spans="1:22" x14ac:dyDescent="0.3">
      <c r="A330" s="623" t="str">
        <f>IF('STEP 2 EE Data'!L330="Yes","",IF('STEP 2 EE Data'!B330="","",IF('STEP 2 EE Data'!J330="Yes","",IF('STEP 2 EE Data'!AI330=0,"",'STEP 2 EE Data'!B330))))</f>
        <v/>
      </c>
      <c r="B330" s="93" t="str">
        <f>IF(A330="","",'STEP 2 EE Data'!A330)</f>
        <v/>
      </c>
      <c r="C330" s="624" t="str">
        <f>IF(A330="","",'STEP 2 EE Data'!AJ330)</f>
        <v/>
      </c>
      <c r="D330" s="369" t="str">
        <f>IF(A330="","",'STEP 3 EE Comp'!BJ335)</f>
        <v/>
      </c>
      <c r="E330" s="82" t="str">
        <f>IF(A330="","",'STEP 2 EE Data'!AK330)</f>
        <v/>
      </c>
      <c r="F330" s="69" t="str">
        <f t="shared" si="12"/>
        <v/>
      </c>
      <c r="J330" s="497" t="str">
        <f>IF('STEP 2 EE Data'!AI330=0,"",IF('STEP 2 EE Data'!L330="Yes","",IF('STEP 2 EE Data'!J330="Yes",IF('STEP 2 EE Data'!B330="","",'STEP 2 EE Data'!B330),"")))</f>
        <v/>
      </c>
      <c r="K330" s="497" t="str">
        <f>IF(J330="","",'STEP 2 EE Data'!A330)</f>
        <v/>
      </c>
      <c r="L330" s="210" t="str">
        <f>IF(J330="","",'STEP 2 EE Data'!AJ330)</f>
        <v/>
      </c>
      <c r="M330" s="497" t="str">
        <f>IF(J330="","",'STEP 3 EE Comp'!BJ335)</f>
        <v/>
      </c>
      <c r="N330" s="69" t="str">
        <f t="shared" si="13"/>
        <v/>
      </c>
      <c r="R330" s="84" t="str">
        <f>IF('STEP 2 EE Data'!L330="Yes",IF('STEP 2 EE Data'!B330="","",'STEP 2 EE Data'!B330),"")</f>
        <v/>
      </c>
      <c r="S330" s="84" t="str">
        <f>IF(R330="","",'STEP 2 EE Data'!A330)</f>
        <v/>
      </c>
      <c r="T330" s="84" t="str">
        <f>IF(S330="","",'STEP 2 EE Data'!AJ330)</f>
        <v/>
      </c>
      <c r="U330" s="84" t="str">
        <f>IF(T330="","",'STEP 3 EE Comp'!BJ335)</f>
        <v/>
      </c>
      <c r="V330" s="69" t="str">
        <f t="shared" si="14"/>
        <v/>
      </c>
    </row>
    <row r="331" spans="1:22" x14ac:dyDescent="0.3">
      <c r="A331" s="623" t="str">
        <f>IF('STEP 2 EE Data'!L331="Yes","",IF('STEP 2 EE Data'!B331="","",IF('STEP 2 EE Data'!J331="Yes","",IF('STEP 2 EE Data'!AI331=0,"",'STEP 2 EE Data'!B331))))</f>
        <v/>
      </c>
      <c r="B331" s="93" t="str">
        <f>IF(A331="","",'STEP 2 EE Data'!A331)</f>
        <v/>
      </c>
      <c r="C331" s="624" t="str">
        <f>IF(A331="","",'STEP 2 EE Data'!AJ331)</f>
        <v/>
      </c>
      <c r="D331" s="369" t="str">
        <f>IF(A331="","",'STEP 3 EE Comp'!BJ336)</f>
        <v/>
      </c>
      <c r="E331" s="82" t="str">
        <f>IF(A331="","",'STEP 2 EE Data'!AK331)</f>
        <v/>
      </c>
      <c r="F331" s="69" t="str">
        <f t="shared" si="12"/>
        <v/>
      </c>
      <c r="J331" s="497" t="str">
        <f>IF('STEP 2 EE Data'!AI331=0,"",IF('STEP 2 EE Data'!L331="Yes","",IF('STEP 2 EE Data'!J331="Yes",IF('STEP 2 EE Data'!B331="","",'STEP 2 EE Data'!B331),"")))</f>
        <v/>
      </c>
      <c r="K331" s="497" t="str">
        <f>IF(J331="","",'STEP 2 EE Data'!A331)</f>
        <v/>
      </c>
      <c r="L331" s="210" t="str">
        <f>IF(J331="","",'STEP 2 EE Data'!AJ331)</f>
        <v/>
      </c>
      <c r="M331" s="497" t="str">
        <f>IF(J331="","",'STEP 3 EE Comp'!BJ336)</f>
        <v/>
      </c>
      <c r="N331" s="69" t="str">
        <f t="shared" si="13"/>
        <v/>
      </c>
      <c r="R331" s="84" t="str">
        <f>IF('STEP 2 EE Data'!L331="Yes",IF('STEP 2 EE Data'!B331="","",'STEP 2 EE Data'!B331),"")</f>
        <v/>
      </c>
      <c r="S331" s="84" t="str">
        <f>IF(R331="","",'STEP 2 EE Data'!A331)</f>
        <v/>
      </c>
      <c r="T331" s="84" t="str">
        <f>IF(S331="","",'STEP 2 EE Data'!AJ331)</f>
        <v/>
      </c>
      <c r="U331" s="84" t="str">
        <f>IF(T331="","",'STEP 3 EE Comp'!BJ336)</f>
        <v/>
      </c>
      <c r="V331" s="69" t="str">
        <f t="shared" si="14"/>
        <v/>
      </c>
    </row>
    <row r="332" spans="1:22" x14ac:dyDescent="0.3">
      <c r="A332" s="623" t="str">
        <f>IF('STEP 2 EE Data'!L332="Yes","",IF('STEP 2 EE Data'!B332="","",IF('STEP 2 EE Data'!J332="Yes","",IF('STEP 2 EE Data'!AI332=0,"",'STEP 2 EE Data'!B332))))</f>
        <v/>
      </c>
      <c r="B332" s="93" t="str">
        <f>IF(A332="","",'STEP 2 EE Data'!A332)</f>
        <v/>
      </c>
      <c r="C332" s="624" t="str">
        <f>IF(A332="","",'STEP 2 EE Data'!AJ332)</f>
        <v/>
      </c>
      <c r="D332" s="369" t="str">
        <f>IF(A332="","",'STEP 3 EE Comp'!BJ337)</f>
        <v/>
      </c>
      <c r="E332" s="82" t="str">
        <f>IF(A332="","",'STEP 2 EE Data'!AK332)</f>
        <v/>
      </c>
      <c r="F332" s="69" t="str">
        <f t="shared" si="12"/>
        <v/>
      </c>
      <c r="J332" s="497" t="str">
        <f>IF('STEP 2 EE Data'!AI332=0,"",IF('STEP 2 EE Data'!L332="Yes","",IF('STEP 2 EE Data'!J332="Yes",IF('STEP 2 EE Data'!B332="","",'STEP 2 EE Data'!B332),"")))</f>
        <v/>
      </c>
      <c r="K332" s="497" t="str">
        <f>IF(J332="","",'STEP 2 EE Data'!A332)</f>
        <v/>
      </c>
      <c r="L332" s="210" t="str">
        <f>IF(J332="","",'STEP 2 EE Data'!AJ332)</f>
        <v/>
      </c>
      <c r="M332" s="497" t="str">
        <f>IF(J332="","",'STEP 3 EE Comp'!BJ337)</f>
        <v/>
      </c>
      <c r="N332" s="69" t="str">
        <f t="shared" si="13"/>
        <v/>
      </c>
      <c r="R332" s="84" t="str">
        <f>IF('STEP 2 EE Data'!L332="Yes",IF('STEP 2 EE Data'!B332="","",'STEP 2 EE Data'!B332),"")</f>
        <v/>
      </c>
      <c r="S332" s="84" t="str">
        <f>IF(R332="","",'STEP 2 EE Data'!A332)</f>
        <v/>
      </c>
      <c r="T332" s="84" t="str">
        <f>IF(S332="","",'STEP 2 EE Data'!AJ332)</f>
        <v/>
      </c>
      <c r="U332" s="84" t="str">
        <f>IF(T332="","",'STEP 3 EE Comp'!BJ337)</f>
        <v/>
      </c>
      <c r="V332" s="69" t="str">
        <f t="shared" si="14"/>
        <v/>
      </c>
    </row>
    <row r="333" spans="1:22" x14ac:dyDescent="0.3">
      <c r="A333" s="623" t="str">
        <f>IF('STEP 2 EE Data'!L333="Yes","",IF('STEP 2 EE Data'!B333="","",IF('STEP 2 EE Data'!J333="Yes","",IF('STEP 2 EE Data'!AI333=0,"",'STEP 2 EE Data'!B333))))</f>
        <v/>
      </c>
      <c r="B333" s="93" t="str">
        <f>IF(A333="","",'STEP 2 EE Data'!A333)</f>
        <v/>
      </c>
      <c r="C333" s="624" t="str">
        <f>IF(A333="","",'STEP 2 EE Data'!AJ333)</f>
        <v/>
      </c>
      <c r="D333" s="369" t="str">
        <f>IF(A333="","",'STEP 3 EE Comp'!BJ338)</f>
        <v/>
      </c>
      <c r="E333" s="82" t="str">
        <f>IF(A333="","",'STEP 2 EE Data'!AK333)</f>
        <v/>
      </c>
      <c r="F333" s="69" t="str">
        <f t="shared" si="12"/>
        <v/>
      </c>
      <c r="J333" s="497" t="str">
        <f>IF('STEP 2 EE Data'!AI333=0,"",IF('STEP 2 EE Data'!L333="Yes","",IF('STEP 2 EE Data'!J333="Yes",IF('STEP 2 EE Data'!B333="","",'STEP 2 EE Data'!B333),"")))</f>
        <v/>
      </c>
      <c r="K333" s="497" t="str">
        <f>IF(J333="","",'STEP 2 EE Data'!A333)</f>
        <v/>
      </c>
      <c r="L333" s="210" t="str">
        <f>IF(J333="","",'STEP 2 EE Data'!AJ333)</f>
        <v/>
      </c>
      <c r="M333" s="497" t="str">
        <f>IF(J333="","",'STEP 3 EE Comp'!BJ338)</f>
        <v/>
      </c>
      <c r="N333" s="69" t="str">
        <f t="shared" si="13"/>
        <v/>
      </c>
      <c r="R333" s="84" t="str">
        <f>IF('STEP 2 EE Data'!L333="Yes",IF('STEP 2 EE Data'!B333="","",'STEP 2 EE Data'!B333),"")</f>
        <v/>
      </c>
      <c r="S333" s="84" t="str">
        <f>IF(R333="","",'STEP 2 EE Data'!A333)</f>
        <v/>
      </c>
      <c r="T333" s="84" t="str">
        <f>IF(S333="","",'STEP 2 EE Data'!AJ333)</f>
        <v/>
      </c>
      <c r="U333" s="84" t="str">
        <f>IF(T333="","",'STEP 3 EE Comp'!BJ338)</f>
        <v/>
      </c>
      <c r="V333" s="69" t="str">
        <f t="shared" si="14"/>
        <v/>
      </c>
    </row>
    <row r="334" spans="1:22" x14ac:dyDescent="0.3">
      <c r="A334" s="623" t="str">
        <f>IF('STEP 2 EE Data'!L334="Yes","",IF('STEP 2 EE Data'!B334="","",IF('STEP 2 EE Data'!J334="Yes","",IF('STEP 2 EE Data'!AI334=0,"",'STEP 2 EE Data'!B334))))</f>
        <v/>
      </c>
      <c r="B334" s="93" t="str">
        <f>IF(A334="","",'STEP 2 EE Data'!A334)</f>
        <v/>
      </c>
      <c r="C334" s="624" t="str">
        <f>IF(A334="","",'STEP 2 EE Data'!AJ334)</f>
        <v/>
      </c>
      <c r="D334" s="369" t="str">
        <f>IF(A334="","",'STEP 3 EE Comp'!BJ339)</f>
        <v/>
      </c>
      <c r="E334" s="82" t="str">
        <f>IF(A334="","",'STEP 2 EE Data'!AK334)</f>
        <v/>
      </c>
      <c r="F334" s="69" t="str">
        <f t="shared" si="12"/>
        <v/>
      </c>
      <c r="J334" s="497" t="str">
        <f>IF('STEP 2 EE Data'!AI334=0,"",IF('STEP 2 EE Data'!L334="Yes","",IF('STEP 2 EE Data'!J334="Yes",IF('STEP 2 EE Data'!B334="","",'STEP 2 EE Data'!B334),"")))</f>
        <v/>
      </c>
      <c r="K334" s="497" t="str">
        <f>IF(J334="","",'STEP 2 EE Data'!A334)</f>
        <v/>
      </c>
      <c r="L334" s="210" t="str">
        <f>IF(J334="","",'STEP 2 EE Data'!AJ334)</f>
        <v/>
      </c>
      <c r="M334" s="497" t="str">
        <f>IF(J334="","",'STEP 3 EE Comp'!BJ339)</f>
        <v/>
      </c>
      <c r="N334" s="69" t="str">
        <f t="shared" si="13"/>
        <v/>
      </c>
      <c r="R334" s="84" t="str">
        <f>IF('STEP 2 EE Data'!L334="Yes",IF('STEP 2 EE Data'!B334="","",'STEP 2 EE Data'!B334),"")</f>
        <v/>
      </c>
      <c r="S334" s="84" t="str">
        <f>IF(R334="","",'STEP 2 EE Data'!A334)</f>
        <v/>
      </c>
      <c r="T334" s="84" t="str">
        <f>IF(S334="","",'STEP 2 EE Data'!AJ334)</f>
        <v/>
      </c>
      <c r="U334" s="84" t="str">
        <f>IF(T334="","",'STEP 3 EE Comp'!BJ339)</f>
        <v/>
      </c>
      <c r="V334" s="69" t="str">
        <f t="shared" si="14"/>
        <v/>
      </c>
    </row>
    <row r="335" spans="1:22" x14ac:dyDescent="0.3">
      <c r="A335" s="623" t="str">
        <f>IF('STEP 2 EE Data'!L335="Yes","",IF('STEP 2 EE Data'!B335="","",IF('STEP 2 EE Data'!J335="Yes","",IF('STEP 2 EE Data'!AI335=0,"",'STEP 2 EE Data'!B335))))</f>
        <v/>
      </c>
      <c r="B335" s="93" t="str">
        <f>IF(A335="","",'STEP 2 EE Data'!A335)</f>
        <v/>
      </c>
      <c r="C335" s="624" t="str">
        <f>IF(A335="","",'STEP 2 EE Data'!AJ335)</f>
        <v/>
      </c>
      <c r="D335" s="369" t="str">
        <f>IF(A335="","",'STEP 3 EE Comp'!BJ340)</f>
        <v/>
      </c>
      <c r="E335" s="82" t="str">
        <f>IF(A335="","",'STEP 2 EE Data'!AK335)</f>
        <v/>
      </c>
      <c r="F335" s="69" t="str">
        <f t="shared" si="12"/>
        <v/>
      </c>
      <c r="J335" s="497" t="str">
        <f>IF('STEP 2 EE Data'!AI335=0,"",IF('STEP 2 EE Data'!L335="Yes","",IF('STEP 2 EE Data'!J335="Yes",IF('STEP 2 EE Data'!B335="","",'STEP 2 EE Data'!B335),"")))</f>
        <v/>
      </c>
      <c r="K335" s="497" t="str">
        <f>IF(J335="","",'STEP 2 EE Data'!A335)</f>
        <v/>
      </c>
      <c r="L335" s="210" t="str">
        <f>IF(J335="","",'STEP 2 EE Data'!AJ335)</f>
        <v/>
      </c>
      <c r="M335" s="497" t="str">
        <f>IF(J335="","",'STEP 3 EE Comp'!BJ340)</f>
        <v/>
      </c>
      <c r="N335" s="69" t="str">
        <f t="shared" si="13"/>
        <v/>
      </c>
      <c r="R335" s="84" t="str">
        <f>IF('STEP 2 EE Data'!L335="Yes",IF('STEP 2 EE Data'!B335="","",'STEP 2 EE Data'!B335),"")</f>
        <v/>
      </c>
      <c r="S335" s="84" t="str">
        <f>IF(R335="","",'STEP 2 EE Data'!A335)</f>
        <v/>
      </c>
      <c r="T335" s="84" t="str">
        <f>IF(S335="","",'STEP 2 EE Data'!AJ335)</f>
        <v/>
      </c>
      <c r="U335" s="84" t="str">
        <f>IF(T335="","",'STEP 3 EE Comp'!BJ340)</f>
        <v/>
      </c>
      <c r="V335" s="69" t="str">
        <f t="shared" si="14"/>
        <v/>
      </c>
    </row>
    <row r="336" spans="1:22" x14ac:dyDescent="0.3">
      <c r="A336" s="623" t="str">
        <f>IF('STEP 2 EE Data'!L336="Yes","",IF('STEP 2 EE Data'!B336="","",IF('STEP 2 EE Data'!J336="Yes","",IF('STEP 2 EE Data'!AI336=0,"",'STEP 2 EE Data'!B336))))</f>
        <v/>
      </c>
      <c r="B336" s="93" t="str">
        <f>IF(A336="","",'STEP 2 EE Data'!A336)</f>
        <v/>
      </c>
      <c r="C336" s="624" t="str">
        <f>IF(A336="","",'STEP 2 EE Data'!AJ336)</f>
        <v/>
      </c>
      <c r="D336" s="369" t="str">
        <f>IF(A336="","",'STEP 3 EE Comp'!BJ341)</f>
        <v/>
      </c>
      <c r="E336" s="82" t="str">
        <f>IF(A336="","",'STEP 2 EE Data'!AK336)</f>
        <v/>
      </c>
      <c r="F336" s="69" t="str">
        <f t="shared" si="12"/>
        <v/>
      </c>
      <c r="J336" s="497" t="str">
        <f>IF('STEP 2 EE Data'!AI336=0,"",IF('STEP 2 EE Data'!L336="Yes","",IF('STEP 2 EE Data'!J336="Yes",IF('STEP 2 EE Data'!B336="","",'STEP 2 EE Data'!B336),"")))</f>
        <v/>
      </c>
      <c r="K336" s="497" t="str">
        <f>IF(J336="","",'STEP 2 EE Data'!A336)</f>
        <v/>
      </c>
      <c r="L336" s="210" t="str">
        <f>IF(J336="","",'STEP 2 EE Data'!AJ336)</f>
        <v/>
      </c>
      <c r="M336" s="497" t="str">
        <f>IF(J336="","",'STEP 3 EE Comp'!BJ341)</f>
        <v/>
      </c>
      <c r="N336" s="69" t="str">
        <f t="shared" si="13"/>
        <v/>
      </c>
      <c r="R336" s="84" t="str">
        <f>IF('STEP 2 EE Data'!L336="Yes",IF('STEP 2 EE Data'!B336="","",'STEP 2 EE Data'!B336),"")</f>
        <v/>
      </c>
      <c r="S336" s="84" t="str">
        <f>IF(R336="","",'STEP 2 EE Data'!A336)</f>
        <v/>
      </c>
      <c r="T336" s="84" t="str">
        <f>IF(S336="","",'STEP 2 EE Data'!AJ336)</f>
        <v/>
      </c>
      <c r="U336" s="84" t="str">
        <f>IF(T336="","",'STEP 3 EE Comp'!BJ341)</f>
        <v/>
      </c>
      <c r="V336" s="69" t="str">
        <f t="shared" si="14"/>
        <v/>
      </c>
    </row>
    <row r="337" spans="1:22" x14ac:dyDescent="0.3">
      <c r="A337" s="623" t="str">
        <f>IF('STEP 2 EE Data'!L337="Yes","",IF('STEP 2 EE Data'!B337="","",IF('STEP 2 EE Data'!J337="Yes","",IF('STEP 2 EE Data'!AI337=0,"",'STEP 2 EE Data'!B337))))</f>
        <v/>
      </c>
      <c r="B337" s="93" t="str">
        <f>IF(A337="","",'STEP 2 EE Data'!A337)</f>
        <v/>
      </c>
      <c r="C337" s="624" t="str">
        <f>IF(A337="","",'STEP 2 EE Data'!AJ337)</f>
        <v/>
      </c>
      <c r="D337" s="369" t="str">
        <f>IF(A337="","",'STEP 3 EE Comp'!BJ342)</f>
        <v/>
      </c>
      <c r="E337" s="82" t="str">
        <f>IF(A337="","",'STEP 2 EE Data'!AK337)</f>
        <v/>
      </c>
      <c r="F337" s="69" t="str">
        <f t="shared" si="12"/>
        <v/>
      </c>
      <c r="J337" s="497" t="str">
        <f>IF('STEP 2 EE Data'!AI337=0,"",IF('STEP 2 EE Data'!L337="Yes","",IF('STEP 2 EE Data'!J337="Yes",IF('STEP 2 EE Data'!B337="","",'STEP 2 EE Data'!B337),"")))</f>
        <v/>
      </c>
      <c r="K337" s="497" t="str">
        <f>IF(J337="","",'STEP 2 EE Data'!A337)</f>
        <v/>
      </c>
      <c r="L337" s="210" t="str">
        <f>IF(J337="","",'STEP 2 EE Data'!AJ337)</f>
        <v/>
      </c>
      <c r="M337" s="497" t="str">
        <f>IF(J337="","",'STEP 3 EE Comp'!BJ342)</f>
        <v/>
      </c>
      <c r="N337" s="69" t="str">
        <f t="shared" si="13"/>
        <v/>
      </c>
      <c r="R337" s="84" t="str">
        <f>IF('STEP 2 EE Data'!L337="Yes",IF('STEP 2 EE Data'!B337="","",'STEP 2 EE Data'!B337),"")</f>
        <v/>
      </c>
      <c r="S337" s="84" t="str">
        <f>IF(R337="","",'STEP 2 EE Data'!A337)</f>
        <v/>
      </c>
      <c r="T337" s="84" t="str">
        <f>IF(S337="","",'STEP 2 EE Data'!AJ337)</f>
        <v/>
      </c>
      <c r="U337" s="84" t="str">
        <f>IF(T337="","",'STEP 3 EE Comp'!BJ342)</f>
        <v/>
      </c>
      <c r="V337" s="69" t="str">
        <f t="shared" si="14"/>
        <v/>
      </c>
    </row>
    <row r="338" spans="1:22" x14ac:dyDescent="0.3">
      <c r="A338" s="623" t="str">
        <f>IF('STEP 2 EE Data'!L338="Yes","",IF('STEP 2 EE Data'!B338="","",IF('STEP 2 EE Data'!J338="Yes","",IF('STEP 2 EE Data'!AI338=0,"",'STEP 2 EE Data'!B338))))</f>
        <v/>
      </c>
      <c r="B338" s="93" t="str">
        <f>IF(A338="","",'STEP 2 EE Data'!A338)</f>
        <v/>
      </c>
      <c r="C338" s="624" t="str">
        <f>IF(A338="","",'STEP 2 EE Data'!AJ338)</f>
        <v/>
      </c>
      <c r="D338" s="369" t="str">
        <f>IF(A338="","",'STEP 3 EE Comp'!BJ343)</f>
        <v/>
      </c>
      <c r="E338" s="82" t="str">
        <f>IF(A338="","",'STEP 2 EE Data'!AK338)</f>
        <v/>
      </c>
      <c r="F338" s="69" t="str">
        <f t="shared" si="12"/>
        <v/>
      </c>
      <c r="J338" s="497" t="str">
        <f>IF('STEP 2 EE Data'!AI338=0,"",IF('STEP 2 EE Data'!L338="Yes","",IF('STEP 2 EE Data'!J338="Yes",IF('STEP 2 EE Data'!B338="","",'STEP 2 EE Data'!B338),"")))</f>
        <v/>
      </c>
      <c r="K338" s="497" t="str">
        <f>IF(J338="","",'STEP 2 EE Data'!A338)</f>
        <v/>
      </c>
      <c r="L338" s="210" t="str">
        <f>IF(J338="","",'STEP 2 EE Data'!AJ338)</f>
        <v/>
      </c>
      <c r="M338" s="497" t="str">
        <f>IF(J338="","",'STEP 3 EE Comp'!BJ343)</f>
        <v/>
      </c>
      <c r="N338" s="69" t="str">
        <f t="shared" si="13"/>
        <v/>
      </c>
      <c r="R338" s="84" t="str">
        <f>IF('STEP 2 EE Data'!L338="Yes",IF('STEP 2 EE Data'!B338="","",'STEP 2 EE Data'!B338),"")</f>
        <v/>
      </c>
      <c r="S338" s="84" t="str">
        <f>IF(R338="","",'STEP 2 EE Data'!A338)</f>
        <v/>
      </c>
      <c r="T338" s="84" t="str">
        <f>IF(S338="","",'STEP 2 EE Data'!AJ338)</f>
        <v/>
      </c>
      <c r="U338" s="84" t="str">
        <f>IF(T338="","",'STEP 3 EE Comp'!BJ343)</f>
        <v/>
      </c>
      <c r="V338" s="69" t="str">
        <f t="shared" si="14"/>
        <v/>
      </c>
    </row>
    <row r="339" spans="1:22" x14ac:dyDescent="0.3">
      <c r="A339" s="623" t="str">
        <f>IF('STEP 2 EE Data'!L339="Yes","",IF('STEP 2 EE Data'!B339="","",IF('STEP 2 EE Data'!J339="Yes","",IF('STEP 2 EE Data'!AI339=0,"",'STEP 2 EE Data'!B339))))</f>
        <v/>
      </c>
      <c r="B339" s="93" t="str">
        <f>IF(A339="","",'STEP 2 EE Data'!A339)</f>
        <v/>
      </c>
      <c r="C339" s="624" t="str">
        <f>IF(A339="","",'STEP 2 EE Data'!AJ339)</f>
        <v/>
      </c>
      <c r="D339" s="369" t="str">
        <f>IF(A339="","",'STEP 3 EE Comp'!BJ344)</f>
        <v/>
      </c>
      <c r="E339" s="82" t="str">
        <f>IF(A339="","",'STEP 2 EE Data'!AK339)</f>
        <v/>
      </c>
      <c r="F339" s="69" t="str">
        <f t="shared" si="12"/>
        <v/>
      </c>
      <c r="J339" s="497" t="str">
        <f>IF('STEP 2 EE Data'!AI339=0,"",IF('STEP 2 EE Data'!L339="Yes","",IF('STEP 2 EE Data'!J339="Yes",IF('STEP 2 EE Data'!B339="","",'STEP 2 EE Data'!B339),"")))</f>
        <v/>
      </c>
      <c r="K339" s="497" t="str">
        <f>IF(J339="","",'STEP 2 EE Data'!A339)</f>
        <v/>
      </c>
      <c r="L339" s="210" t="str">
        <f>IF(J339="","",'STEP 2 EE Data'!AJ339)</f>
        <v/>
      </c>
      <c r="M339" s="497" t="str">
        <f>IF(J339="","",'STEP 3 EE Comp'!BJ344)</f>
        <v/>
      </c>
      <c r="N339" s="69" t="str">
        <f t="shared" si="13"/>
        <v/>
      </c>
      <c r="R339" s="84" t="str">
        <f>IF('STEP 2 EE Data'!L339="Yes",IF('STEP 2 EE Data'!B339="","",'STEP 2 EE Data'!B339),"")</f>
        <v/>
      </c>
      <c r="S339" s="84" t="str">
        <f>IF(R339="","",'STEP 2 EE Data'!A339)</f>
        <v/>
      </c>
      <c r="T339" s="84" t="str">
        <f>IF(S339="","",'STEP 2 EE Data'!AJ339)</f>
        <v/>
      </c>
      <c r="U339" s="84" t="str">
        <f>IF(T339="","",'STEP 3 EE Comp'!BJ344)</f>
        <v/>
      </c>
      <c r="V339" s="69" t="str">
        <f t="shared" si="14"/>
        <v/>
      </c>
    </row>
    <row r="340" spans="1:22" x14ac:dyDescent="0.3">
      <c r="A340" s="623" t="str">
        <f>IF('STEP 2 EE Data'!L340="Yes","",IF('STEP 2 EE Data'!B340="","",IF('STEP 2 EE Data'!J340="Yes","",IF('STEP 2 EE Data'!AI340=0,"",'STEP 2 EE Data'!B340))))</f>
        <v/>
      </c>
      <c r="B340" s="93" t="str">
        <f>IF(A340="","",'STEP 2 EE Data'!A340)</f>
        <v/>
      </c>
      <c r="C340" s="624" t="str">
        <f>IF(A340="","",'STEP 2 EE Data'!AJ340)</f>
        <v/>
      </c>
      <c r="D340" s="369" t="str">
        <f>IF(A340="","",'STEP 3 EE Comp'!BJ345)</f>
        <v/>
      </c>
      <c r="E340" s="82" t="str">
        <f>IF(A340="","",'STEP 2 EE Data'!AK340)</f>
        <v/>
      </c>
      <c r="F340" s="69" t="str">
        <f t="shared" si="12"/>
        <v/>
      </c>
      <c r="J340" s="497" t="str">
        <f>IF('STEP 2 EE Data'!AI340=0,"",IF('STEP 2 EE Data'!L340="Yes","",IF('STEP 2 EE Data'!J340="Yes",IF('STEP 2 EE Data'!B340="","",'STEP 2 EE Data'!B340),"")))</f>
        <v/>
      </c>
      <c r="K340" s="497" t="str">
        <f>IF(J340="","",'STEP 2 EE Data'!A340)</f>
        <v/>
      </c>
      <c r="L340" s="210" t="str">
        <f>IF(J340="","",'STEP 2 EE Data'!AJ340)</f>
        <v/>
      </c>
      <c r="M340" s="497" t="str">
        <f>IF(J340="","",'STEP 3 EE Comp'!BJ345)</f>
        <v/>
      </c>
      <c r="N340" s="69" t="str">
        <f t="shared" si="13"/>
        <v/>
      </c>
      <c r="R340" s="84" t="str">
        <f>IF('STEP 2 EE Data'!L340="Yes",IF('STEP 2 EE Data'!B340="","",'STEP 2 EE Data'!B340),"")</f>
        <v/>
      </c>
      <c r="S340" s="84" t="str">
        <f>IF(R340="","",'STEP 2 EE Data'!A340)</f>
        <v/>
      </c>
      <c r="T340" s="84" t="str">
        <f>IF(S340="","",'STEP 2 EE Data'!AJ340)</f>
        <v/>
      </c>
      <c r="U340" s="84" t="str">
        <f>IF(T340="","",'STEP 3 EE Comp'!BJ345)</f>
        <v/>
      </c>
      <c r="V340" s="69" t="str">
        <f t="shared" si="14"/>
        <v/>
      </c>
    </row>
    <row r="341" spans="1:22" x14ac:dyDescent="0.3">
      <c r="A341" s="623" t="str">
        <f>IF('STEP 2 EE Data'!L341="Yes","",IF('STEP 2 EE Data'!B341="","",IF('STEP 2 EE Data'!J341="Yes","",IF('STEP 2 EE Data'!AI341=0,"",'STEP 2 EE Data'!B341))))</f>
        <v/>
      </c>
      <c r="B341" s="93" t="str">
        <f>IF(A341="","",'STEP 2 EE Data'!A341)</f>
        <v/>
      </c>
      <c r="C341" s="624" t="str">
        <f>IF(A341="","",'STEP 2 EE Data'!AJ341)</f>
        <v/>
      </c>
      <c r="D341" s="369" t="str">
        <f>IF(A341="","",'STEP 3 EE Comp'!BJ346)</f>
        <v/>
      </c>
      <c r="E341" s="82" t="str">
        <f>IF(A341="","",'STEP 2 EE Data'!AK341)</f>
        <v/>
      </c>
      <c r="F341" s="69" t="str">
        <f t="shared" si="12"/>
        <v/>
      </c>
      <c r="J341" s="497" t="str">
        <f>IF('STEP 2 EE Data'!AI341=0,"",IF('STEP 2 EE Data'!L341="Yes","",IF('STEP 2 EE Data'!J341="Yes",IF('STEP 2 EE Data'!B341="","",'STEP 2 EE Data'!B341),"")))</f>
        <v/>
      </c>
      <c r="K341" s="497" t="str">
        <f>IF(J341="","",'STEP 2 EE Data'!A341)</f>
        <v/>
      </c>
      <c r="L341" s="210" t="str">
        <f>IF(J341="","",'STEP 2 EE Data'!AJ341)</f>
        <v/>
      </c>
      <c r="M341" s="497" t="str">
        <f>IF(J341="","",'STEP 3 EE Comp'!BJ346)</f>
        <v/>
      </c>
      <c r="N341" s="69" t="str">
        <f t="shared" si="13"/>
        <v/>
      </c>
      <c r="R341" s="84" t="str">
        <f>IF('STEP 2 EE Data'!L341="Yes",IF('STEP 2 EE Data'!B341="","",'STEP 2 EE Data'!B341),"")</f>
        <v/>
      </c>
      <c r="S341" s="84" t="str">
        <f>IF(R341="","",'STEP 2 EE Data'!A341)</f>
        <v/>
      </c>
      <c r="T341" s="84" t="str">
        <f>IF(S341="","",'STEP 2 EE Data'!AJ341)</f>
        <v/>
      </c>
      <c r="U341" s="84" t="str">
        <f>IF(T341="","",'STEP 3 EE Comp'!BJ346)</f>
        <v/>
      </c>
      <c r="V341" s="69" t="str">
        <f t="shared" si="14"/>
        <v/>
      </c>
    </row>
    <row r="342" spans="1:22" x14ac:dyDescent="0.3">
      <c r="A342" s="623" t="str">
        <f>IF('STEP 2 EE Data'!L342="Yes","",IF('STEP 2 EE Data'!B342="","",IF('STEP 2 EE Data'!J342="Yes","",IF('STEP 2 EE Data'!AI342=0,"",'STEP 2 EE Data'!B342))))</f>
        <v/>
      </c>
      <c r="B342" s="93" t="str">
        <f>IF(A342="","",'STEP 2 EE Data'!A342)</f>
        <v/>
      </c>
      <c r="C342" s="624" t="str">
        <f>IF(A342="","",'STEP 2 EE Data'!AJ342)</f>
        <v/>
      </c>
      <c r="D342" s="369" t="str">
        <f>IF(A342="","",'STEP 3 EE Comp'!BJ347)</f>
        <v/>
      </c>
      <c r="E342" s="82" t="str">
        <f>IF(A342="","",'STEP 2 EE Data'!AK342)</f>
        <v/>
      </c>
      <c r="F342" s="69" t="str">
        <f t="shared" si="12"/>
        <v/>
      </c>
      <c r="J342" s="497" t="str">
        <f>IF('STEP 2 EE Data'!AI342=0,"",IF('STEP 2 EE Data'!L342="Yes","",IF('STEP 2 EE Data'!J342="Yes",IF('STEP 2 EE Data'!B342="","",'STEP 2 EE Data'!B342),"")))</f>
        <v/>
      </c>
      <c r="K342" s="497" t="str">
        <f>IF(J342="","",'STEP 2 EE Data'!A342)</f>
        <v/>
      </c>
      <c r="L342" s="210" t="str">
        <f>IF(J342="","",'STEP 2 EE Data'!AJ342)</f>
        <v/>
      </c>
      <c r="M342" s="497" t="str">
        <f>IF(J342="","",'STEP 3 EE Comp'!BJ347)</f>
        <v/>
      </c>
      <c r="N342" s="69" t="str">
        <f t="shared" si="13"/>
        <v/>
      </c>
      <c r="R342" s="84" t="str">
        <f>IF('STEP 2 EE Data'!L342="Yes",IF('STEP 2 EE Data'!B342="","",'STEP 2 EE Data'!B342),"")</f>
        <v/>
      </c>
      <c r="S342" s="84" t="str">
        <f>IF(R342="","",'STEP 2 EE Data'!A342)</f>
        <v/>
      </c>
      <c r="T342" s="84" t="str">
        <f>IF(S342="","",'STEP 2 EE Data'!AJ342)</f>
        <v/>
      </c>
      <c r="U342" s="84" t="str">
        <f>IF(T342="","",'STEP 3 EE Comp'!BJ347)</f>
        <v/>
      </c>
      <c r="V342" s="69" t="str">
        <f t="shared" si="14"/>
        <v/>
      </c>
    </row>
    <row r="343" spans="1:22" x14ac:dyDescent="0.3">
      <c r="A343" s="623" t="str">
        <f>IF('STEP 2 EE Data'!L343="Yes","",IF('STEP 2 EE Data'!B343="","",IF('STEP 2 EE Data'!J343="Yes","",IF('STEP 2 EE Data'!AI343=0,"",'STEP 2 EE Data'!B343))))</f>
        <v/>
      </c>
      <c r="B343" s="93" t="str">
        <f>IF(A343="","",'STEP 2 EE Data'!A343)</f>
        <v/>
      </c>
      <c r="C343" s="624" t="str">
        <f>IF(A343="","",'STEP 2 EE Data'!AJ343)</f>
        <v/>
      </c>
      <c r="D343" s="369" t="str">
        <f>IF(A343="","",'STEP 3 EE Comp'!BJ348)</f>
        <v/>
      </c>
      <c r="E343" s="82" t="str">
        <f>IF(A343="","",'STEP 2 EE Data'!AK343)</f>
        <v/>
      </c>
      <c r="F343" s="69" t="str">
        <f t="shared" si="12"/>
        <v/>
      </c>
      <c r="J343" s="497" t="str">
        <f>IF('STEP 2 EE Data'!AI343=0,"",IF('STEP 2 EE Data'!L343="Yes","",IF('STEP 2 EE Data'!J343="Yes",IF('STEP 2 EE Data'!B343="","",'STEP 2 EE Data'!B343),"")))</f>
        <v/>
      </c>
      <c r="K343" s="497" t="str">
        <f>IF(J343="","",'STEP 2 EE Data'!A343)</f>
        <v/>
      </c>
      <c r="L343" s="210" t="str">
        <f>IF(J343="","",'STEP 2 EE Data'!AJ343)</f>
        <v/>
      </c>
      <c r="M343" s="497" t="str">
        <f>IF(J343="","",'STEP 3 EE Comp'!BJ348)</f>
        <v/>
      </c>
      <c r="N343" s="69" t="str">
        <f t="shared" si="13"/>
        <v/>
      </c>
      <c r="R343" s="84" t="str">
        <f>IF('STEP 2 EE Data'!L343="Yes",IF('STEP 2 EE Data'!B343="","",'STEP 2 EE Data'!B343),"")</f>
        <v/>
      </c>
      <c r="S343" s="84" t="str">
        <f>IF(R343="","",'STEP 2 EE Data'!A343)</f>
        <v/>
      </c>
      <c r="T343" s="84" t="str">
        <f>IF(S343="","",'STEP 2 EE Data'!AJ343)</f>
        <v/>
      </c>
      <c r="U343" s="84" t="str">
        <f>IF(T343="","",'STEP 3 EE Comp'!BJ348)</f>
        <v/>
      </c>
      <c r="V343" s="69" t="str">
        <f t="shared" si="14"/>
        <v/>
      </c>
    </row>
    <row r="344" spans="1:22" x14ac:dyDescent="0.3">
      <c r="A344" s="623" t="str">
        <f>IF('STEP 2 EE Data'!L344="Yes","",IF('STEP 2 EE Data'!B344="","",IF('STEP 2 EE Data'!J344="Yes","",IF('STEP 2 EE Data'!AI344=0,"",'STEP 2 EE Data'!B344))))</f>
        <v/>
      </c>
      <c r="B344" s="93" t="str">
        <f>IF(A344="","",'STEP 2 EE Data'!A344)</f>
        <v/>
      </c>
      <c r="C344" s="624" t="str">
        <f>IF(A344="","",'STEP 2 EE Data'!AJ344)</f>
        <v/>
      </c>
      <c r="D344" s="369" t="str">
        <f>IF(A344="","",'STEP 3 EE Comp'!BJ349)</f>
        <v/>
      </c>
      <c r="E344" s="82" t="str">
        <f>IF(A344="","",'STEP 2 EE Data'!AK344)</f>
        <v/>
      </c>
      <c r="F344" s="69" t="str">
        <f t="shared" si="12"/>
        <v/>
      </c>
      <c r="J344" s="497" t="str">
        <f>IF('STEP 2 EE Data'!AI344=0,"",IF('STEP 2 EE Data'!L344="Yes","",IF('STEP 2 EE Data'!J344="Yes",IF('STEP 2 EE Data'!B344="","",'STEP 2 EE Data'!B344),"")))</f>
        <v/>
      </c>
      <c r="K344" s="497" t="str">
        <f>IF(J344="","",'STEP 2 EE Data'!A344)</f>
        <v/>
      </c>
      <c r="L344" s="210" t="str">
        <f>IF(J344="","",'STEP 2 EE Data'!AJ344)</f>
        <v/>
      </c>
      <c r="M344" s="497" t="str">
        <f>IF(J344="","",'STEP 3 EE Comp'!BJ349)</f>
        <v/>
      </c>
      <c r="N344" s="69" t="str">
        <f t="shared" si="13"/>
        <v/>
      </c>
      <c r="R344" s="84" t="str">
        <f>IF('STEP 2 EE Data'!L344="Yes",IF('STEP 2 EE Data'!B344="","",'STEP 2 EE Data'!B344),"")</f>
        <v/>
      </c>
      <c r="S344" s="84" t="str">
        <f>IF(R344="","",'STEP 2 EE Data'!A344)</f>
        <v/>
      </c>
      <c r="T344" s="84" t="str">
        <f>IF(S344="","",'STEP 2 EE Data'!AJ344)</f>
        <v/>
      </c>
      <c r="U344" s="84" t="str">
        <f>IF(T344="","",'STEP 3 EE Comp'!BJ349)</f>
        <v/>
      </c>
      <c r="V344" s="69" t="str">
        <f t="shared" si="14"/>
        <v/>
      </c>
    </row>
    <row r="345" spans="1:22" x14ac:dyDescent="0.3">
      <c r="A345" s="623" t="str">
        <f>IF('STEP 2 EE Data'!L345="Yes","",IF('STEP 2 EE Data'!B345="","",IF('STEP 2 EE Data'!J345="Yes","",IF('STEP 2 EE Data'!AI345=0,"",'STEP 2 EE Data'!B345))))</f>
        <v/>
      </c>
      <c r="B345" s="93" t="str">
        <f>IF(A345="","",'STEP 2 EE Data'!A345)</f>
        <v/>
      </c>
      <c r="C345" s="624" t="str">
        <f>IF(A345="","",'STEP 2 EE Data'!AJ345)</f>
        <v/>
      </c>
      <c r="D345" s="369" t="str">
        <f>IF(A345="","",'STEP 3 EE Comp'!BJ350)</f>
        <v/>
      </c>
      <c r="E345" s="82" t="str">
        <f>IF(A345="","",'STEP 2 EE Data'!AK345)</f>
        <v/>
      </c>
      <c r="F345" s="69" t="str">
        <f t="shared" ref="F345:F408" si="15">IF(A345="","",1)</f>
        <v/>
      </c>
      <c r="J345" s="497" t="str">
        <f>IF('STEP 2 EE Data'!AI345=0,"",IF('STEP 2 EE Data'!L345="Yes","",IF('STEP 2 EE Data'!J345="Yes",IF('STEP 2 EE Data'!B345="","",'STEP 2 EE Data'!B345),"")))</f>
        <v/>
      </c>
      <c r="K345" s="497" t="str">
        <f>IF(J345="","",'STEP 2 EE Data'!A345)</f>
        <v/>
      </c>
      <c r="L345" s="210" t="str">
        <f>IF(J345="","",'STEP 2 EE Data'!AJ345)</f>
        <v/>
      </c>
      <c r="M345" s="497" t="str">
        <f>IF(J345="","",'STEP 3 EE Comp'!BJ350)</f>
        <v/>
      </c>
      <c r="N345" s="69" t="str">
        <f t="shared" ref="N345:N408" si="16">IF(J345="","",1)</f>
        <v/>
      </c>
      <c r="R345" s="84" t="str">
        <f>IF('STEP 2 EE Data'!L345="Yes",IF('STEP 2 EE Data'!B345="","",'STEP 2 EE Data'!B345),"")</f>
        <v/>
      </c>
      <c r="S345" s="84" t="str">
        <f>IF(R345="","",'STEP 2 EE Data'!A345)</f>
        <v/>
      </c>
      <c r="T345" s="84" t="str">
        <f>IF(S345="","",'STEP 2 EE Data'!AJ345)</f>
        <v/>
      </c>
      <c r="U345" s="84" t="str">
        <f>IF(T345="","",'STEP 3 EE Comp'!BJ350)</f>
        <v/>
      </c>
      <c r="V345" s="69" t="str">
        <f t="shared" ref="V345:V408" si="17">IF(R345="","",1)</f>
        <v/>
      </c>
    </row>
    <row r="346" spans="1:22" x14ac:dyDescent="0.3">
      <c r="A346" s="623" t="str">
        <f>IF('STEP 2 EE Data'!L346="Yes","",IF('STEP 2 EE Data'!B346="","",IF('STEP 2 EE Data'!J346="Yes","",IF('STEP 2 EE Data'!AI346=0,"",'STEP 2 EE Data'!B346))))</f>
        <v/>
      </c>
      <c r="B346" s="93" t="str">
        <f>IF(A346="","",'STEP 2 EE Data'!A346)</f>
        <v/>
      </c>
      <c r="C346" s="624" t="str">
        <f>IF(A346="","",'STEP 2 EE Data'!AJ346)</f>
        <v/>
      </c>
      <c r="D346" s="369" t="str">
        <f>IF(A346="","",'STEP 3 EE Comp'!BJ351)</f>
        <v/>
      </c>
      <c r="E346" s="82" t="str">
        <f>IF(A346="","",'STEP 2 EE Data'!AK346)</f>
        <v/>
      </c>
      <c r="F346" s="69" t="str">
        <f t="shared" si="15"/>
        <v/>
      </c>
      <c r="J346" s="497" t="str">
        <f>IF('STEP 2 EE Data'!AI346=0,"",IF('STEP 2 EE Data'!L346="Yes","",IF('STEP 2 EE Data'!J346="Yes",IF('STEP 2 EE Data'!B346="","",'STEP 2 EE Data'!B346),"")))</f>
        <v/>
      </c>
      <c r="K346" s="497" t="str">
        <f>IF(J346="","",'STEP 2 EE Data'!A346)</f>
        <v/>
      </c>
      <c r="L346" s="210" t="str">
        <f>IF(J346="","",'STEP 2 EE Data'!AJ346)</f>
        <v/>
      </c>
      <c r="M346" s="497" t="str">
        <f>IF(J346="","",'STEP 3 EE Comp'!BJ351)</f>
        <v/>
      </c>
      <c r="N346" s="69" t="str">
        <f t="shared" si="16"/>
        <v/>
      </c>
      <c r="R346" s="84" t="str">
        <f>IF('STEP 2 EE Data'!L346="Yes",IF('STEP 2 EE Data'!B346="","",'STEP 2 EE Data'!B346),"")</f>
        <v/>
      </c>
      <c r="S346" s="84" t="str">
        <f>IF(R346="","",'STEP 2 EE Data'!A346)</f>
        <v/>
      </c>
      <c r="T346" s="84" t="str">
        <f>IF(S346="","",'STEP 2 EE Data'!AJ346)</f>
        <v/>
      </c>
      <c r="U346" s="84" t="str">
        <f>IF(T346="","",'STEP 3 EE Comp'!BJ351)</f>
        <v/>
      </c>
      <c r="V346" s="69" t="str">
        <f t="shared" si="17"/>
        <v/>
      </c>
    </row>
    <row r="347" spans="1:22" x14ac:dyDescent="0.3">
      <c r="A347" s="623" t="str">
        <f>IF('STEP 2 EE Data'!L347="Yes","",IF('STEP 2 EE Data'!B347="","",IF('STEP 2 EE Data'!J347="Yes","",IF('STEP 2 EE Data'!AI347=0,"",'STEP 2 EE Data'!B347))))</f>
        <v/>
      </c>
      <c r="B347" s="93" t="str">
        <f>IF(A347="","",'STEP 2 EE Data'!A347)</f>
        <v/>
      </c>
      <c r="C347" s="624" t="str">
        <f>IF(A347="","",'STEP 2 EE Data'!AJ347)</f>
        <v/>
      </c>
      <c r="D347" s="369" t="str">
        <f>IF(A347="","",'STEP 3 EE Comp'!BJ352)</f>
        <v/>
      </c>
      <c r="E347" s="82" t="str">
        <f>IF(A347="","",'STEP 2 EE Data'!AK347)</f>
        <v/>
      </c>
      <c r="F347" s="69" t="str">
        <f t="shared" si="15"/>
        <v/>
      </c>
      <c r="J347" s="497" t="str">
        <f>IF('STEP 2 EE Data'!AI347=0,"",IF('STEP 2 EE Data'!L347="Yes","",IF('STEP 2 EE Data'!J347="Yes",IF('STEP 2 EE Data'!B347="","",'STEP 2 EE Data'!B347),"")))</f>
        <v/>
      </c>
      <c r="K347" s="497" t="str">
        <f>IF(J347="","",'STEP 2 EE Data'!A347)</f>
        <v/>
      </c>
      <c r="L347" s="210" t="str">
        <f>IF(J347="","",'STEP 2 EE Data'!AJ347)</f>
        <v/>
      </c>
      <c r="M347" s="497" t="str">
        <f>IF(J347="","",'STEP 3 EE Comp'!BJ352)</f>
        <v/>
      </c>
      <c r="N347" s="69" t="str">
        <f t="shared" si="16"/>
        <v/>
      </c>
      <c r="R347" s="84" t="str">
        <f>IF('STEP 2 EE Data'!L347="Yes",IF('STEP 2 EE Data'!B347="","",'STEP 2 EE Data'!B347),"")</f>
        <v/>
      </c>
      <c r="S347" s="84" t="str">
        <f>IF(R347="","",'STEP 2 EE Data'!A347)</f>
        <v/>
      </c>
      <c r="T347" s="84" t="str">
        <f>IF(S347="","",'STEP 2 EE Data'!AJ347)</f>
        <v/>
      </c>
      <c r="U347" s="84" t="str">
        <f>IF(T347="","",'STEP 3 EE Comp'!BJ352)</f>
        <v/>
      </c>
      <c r="V347" s="69" t="str">
        <f t="shared" si="17"/>
        <v/>
      </c>
    </row>
    <row r="348" spans="1:22" x14ac:dyDescent="0.3">
      <c r="A348" s="623" t="str">
        <f>IF('STEP 2 EE Data'!L348="Yes","",IF('STEP 2 EE Data'!B348="","",IF('STEP 2 EE Data'!J348="Yes","",IF('STEP 2 EE Data'!AI348=0,"",'STEP 2 EE Data'!B348))))</f>
        <v/>
      </c>
      <c r="B348" s="93" t="str">
        <f>IF(A348="","",'STEP 2 EE Data'!A348)</f>
        <v/>
      </c>
      <c r="C348" s="624" t="str">
        <f>IF(A348="","",'STEP 2 EE Data'!AJ348)</f>
        <v/>
      </c>
      <c r="D348" s="369" t="str">
        <f>IF(A348="","",'STEP 3 EE Comp'!BJ353)</f>
        <v/>
      </c>
      <c r="E348" s="82" t="str">
        <f>IF(A348="","",'STEP 2 EE Data'!AK348)</f>
        <v/>
      </c>
      <c r="F348" s="69" t="str">
        <f t="shared" si="15"/>
        <v/>
      </c>
      <c r="J348" s="497" t="str">
        <f>IF('STEP 2 EE Data'!AI348=0,"",IF('STEP 2 EE Data'!L348="Yes","",IF('STEP 2 EE Data'!J348="Yes",IF('STEP 2 EE Data'!B348="","",'STEP 2 EE Data'!B348),"")))</f>
        <v/>
      </c>
      <c r="K348" s="497" t="str">
        <f>IF(J348="","",'STEP 2 EE Data'!A348)</f>
        <v/>
      </c>
      <c r="L348" s="210" t="str">
        <f>IF(J348="","",'STEP 2 EE Data'!AJ348)</f>
        <v/>
      </c>
      <c r="M348" s="497" t="str">
        <f>IF(J348="","",'STEP 3 EE Comp'!BJ353)</f>
        <v/>
      </c>
      <c r="N348" s="69" t="str">
        <f t="shared" si="16"/>
        <v/>
      </c>
      <c r="R348" s="84" t="str">
        <f>IF('STEP 2 EE Data'!L348="Yes",IF('STEP 2 EE Data'!B348="","",'STEP 2 EE Data'!B348),"")</f>
        <v/>
      </c>
      <c r="S348" s="84" t="str">
        <f>IF(R348="","",'STEP 2 EE Data'!A348)</f>
        <v/>
      </c>
      <c r="T348" s="84" t="str">
        <f>IF(S348="","",'STEP 2 EE Data'!AJ348)</f>
        <v/>
      </c>
      <c r="U348" s="84" t="str">
        <f>IF(T348="","",'STEP 3 EE Comp'!BJ353)</f>
        <v/>
      </c>
      <c r="V348" s="69" t="str">
        <f t="shared" si="17"/>
        <v/>
      </c>
    </row>
    <row r="349" spans="1:22" x14ac:dyDescent="0.3">
      <c r="A349" s="623" t="str">
        <f>IF('STEP 2 EE Data'!L349="Yes","",IF('STEP 2 EE Data'!B349="","",IF('STEP 2 EE Data'!J349="Yes","",IF('STEP 2 EE Data'!AI349=0,"",'STEP 2 EE Data'!B349))))</f>
        <v/>
      </c>
      <c r="B349" s="93" t="str">
        <f>IF(A349="","",'STEP 2 EE Data'!A349)</f>
        <v/>
      </c>
      <c r="C349" s="624" t="str">
        <f>IF(A349="","",'STEP 2 EE Data'!AJ349)</f>
        <v/>
      </c>
      <c r="D349" s="369" t="str">
        <f>IF(A349="","",'STEP 3 EE Comp'!BJ354)</f>
        <v/>
      </c>
      <c r="E349" s="82" t="str">
        <f>IF(A349="","",'STEP 2 EE Data'!AK349)</f>
        <v/>
      </c>
      <c r="F349" s="69" t="str">
        <f t="shared" si="15"/>
        <v/>
      </c>
      <c r="J349" s="497" t="str">
        <f>IF('STEP 2 EE Data'!AI349=0,"",IF('STEP 2 EE Data'!L349="Yes","",IF('STEP 2 EE Data'!J349="Yes",IF('STEP 2 EE Data'!B349="","",'STEP 2 EE Data'!B349),"")))</f>
        <v/>
      </c>
      <c r="K349" s="497" t="str">
        <f>IF(J349="","",'STEP 2 EE Data'!A349)</f>
        <v/>
      </c>
      <c r="L349" s="210" t="str">
        <f>IF(J349="","",'STEP 2 EE Data'!AJ349)</f>
        <v/>
      </c>
      <c r="M349" s="497" t="str">
        <f>IF(J349="","",'STEP 3 EE Comp'!BJ354)</f>
        <v/>
      </c>
      <c r="N349" s="69" t="str">
        <f t="shared" si="16"/>
        <v/>
      </c>
      <c r="R349" s="84" t="str">
        <f>IF('STEP 2 EE Data'!L349="Yes",IF('STEP 2 EE Data'!B349="","",'STEP 2 EE Data'!B349),"")</f>
        <v/>
      </c>
      <c r="S349" s="84" t="str">
        <f>IF(R349="","",'STEP 2 EE Data'!A349)</f>
        <v/>
      </c>
      <c r="T349" s="84" t="str">
        <f>IF(S349="","",'STEP 2 EE Data'!AJ349)</f>
        <v/>
      </c>
      <c r="U349" s="84" t="str">
        <f>IF(T349="","",'STEP 3 EE Comp'!BJ354)</f>
        <v/>
      </c>
      <c r="V349" s="69" t="str">
        <f t="shared" si="17"/>
        <v/>
      </c>
    </row>
    <row r="350" spans="1:22" x14ac:dyDescent="0.3">
      <c r="A350" s="623" t="str">
        <f>IF('STEP 2 EE Data'!L350="Yes","",IF('STEP 2 EE Data'!B350="","",IF('STEP 2 EE Data'!J350="Yes","",IF('STEP 2 EE Data'!AI350=0,"",'STEP 2 EE Data'!B350))))</f>
        <v/>
      </c>
      <c r="B350" s="93" t="str">
        <f>IF(A350="","",'STEP 2 EE Data'!A350)</f>
        <v/>
      </c>
      <c r="C350" s="624" t="str">
        <f>IF(A350="","",'STEP 2 EE Data'!AJ350)</f>
        <v/>
      </c>
      <c r="D350" s="369" t="str">
        <f>IF(A350="","",'STEP 3 EE Comp'!BJ355)</f>
        <v/>
      </c>
      <c r="E350" s="82" t="str">
        <f>IF(A350="","",'STEP 2 EE Data'!AK350)</f>
        <v/>
      </c>
      <c r="F350" s="69" t="str">
        <f t="shared" si="15"/>
        <v/>
      </c>
      <c r="J350" s="497" t="str">
        <f>IF('STEP 2 EE Data'!AI350=0,"",IF('STEP 2 EE Data'!L350="Yes","",IF('STEP 2 EE Data'!J350="Yes",IF('STEP 2 EE Data'!B350="","",'STEP 2 EE Data'!B350),"")))</f>
        <v/>
      </c>
      <c r="K350" s="497" t="str">
        <f>IF(J350="","",'STEP 2 EE Data'!A350)</f>
        <v/>
      </c>
      <c r="L350" s="210" t="str">
        <f>IF(J350="","",'STEP 2 EE Data'!AJ350)</f>
        <v/>
      </c>
      <c r="M350" s="497" t="str">
        <f>IF(J350="","",'STEP 3 EE Comp'!BJ355)</f>
        <v/>
      </c>
      <c r="N350" s="69" t="str">
        <f t="shared" si="16"/>
        <v/>
      </c>
      <c r="R350" s="84" t="str">
        <f>IF('STEP 2 EE Data'!L350="Yes",IF('STEP 2 EE Data'!B350="","",'STEP 2 EE Data'!B350),"")</f>
        <v/>
      </c>
      <c r="S350" s="84" t="str">
        <f>IF(R350="","",'STEP 2 EE Data'!A350)</f>
        <v/>
      </c>
      <c r="T350" s="84" t="str">
        <f>IF(S350="","",'STEP 2 EE Data'!AJ350)</f>
        <v/>
      </c>
      <c r="U350" s="84" t="str">
        <f>IF(T350="","",'STEP 3 EE Comp'!BJ355)</f>
        <v/>
      </c>
      <c r="V350" s="69" t="str">
        <f t="shared" si="17"/>
        <v/>
      </c>
    </row>
    <row r="351" spans="1:22" x14ac:dyDescent="0.3">
      <c r="A351" s="623" t="str">
        <f>IF('STEP 2 EE Data'!L351="Yes","",IF('STEP 2 EE Data'!B351="","",IF('STEP 2 EE Data'!J351="Yes","",IF('STEP 2 EE Data'!AI351=0,"",'STEP 2 EE Data'!B351))))</f>
        <v/>
      </c>
      <c r="B351" s="93" t="str">
        <f>IF(A351="","",'STEP 2 EE Data'!A351)</f>
        <v/>
      </c>
      <c r="C351" s="624" t="str">
        <f>IF(A351="","",'STEP 2 EE Data'!AJ351)</f>
        <v/>
      </c>
      <c r="D351" s="369" t="str">
        <f>IF(A351="","",'STEP 3 EE Comp'!BJ356)</f>
        <v/>
      </c>
      <c r="E351" s="82" t="str">
        <f>IF(A351="","",'STEP 2 EE Data'!AK351)</f>
        <v/>
      </c>
      <c r="F351" s="69" t="str">
        <f t="shared" si="15"/>
        <v/>
      </c>
      <c r="J351" s="497" t="str">
        <f>IF('STEP 2 EE Data'!AI351=0,"",IF('STEP 2 EE Data'!L351="Yes","",IF('STEP 2 EE Data'!J351="Yes",IF('STEP 2 EE Data'!B351="","",'STEP 2 EE Data'!B351),"")))</f>
        <v/>
      </c>
      <c r="K351" s="497" t="str">
        <f>IF(J351="","",'STEP 2 EE Data'!A351)</f>
        <v/>
      </c>
      <c r="L351" s="210" t="str">
        <f>IF(J351="","",'STEP 2 EE Data'!AJ351)</f>
        <v/>
      </c>
      <c r="M351" s="497" t="str">
        <f>IF(J351="","",'STEP 3 EE Comp'!BJ356)</f>
        <v/>
      </c>
      <c r="N351" s="69" t="str">
        <f t="shared" si="16"/>
        <v/>
      </c>
      <c r="R351" s="84" t="str">
        <f>IF('STEP 2 EE Data'!L351="Yes",IF('STEP 2 EE Data'!B351="","",'STEP 2 EE Data'!B351),"")</f>
        <v/>
      </c>
      <c r="S351" s="84" t="str">
        <f>IF(R351="","",'STEP 2 EE Data'!A351)</f>
        <v/>
      </c>
      <c r="T351" s="84" t="str">
        <f>IF(S351="","",'STEP 2 EE Data'!AJ351)</f>
        <v/>
      </c>
      <c r="U351" s="84" t="str">
        <f>IF(T351="","",'STEP 3 EE Comp'!BJ356)</f>
        <v/>
      </c>
      <c r="V351" s="69" t="str">
        <f t="shared" si="17"/>
        <v/>
      </c>
    </row>
    <row r="352" spans="1:22" x14ac:dyDescent="0.3">
      <c r="A352" s="623" t="str">
        <f>IF('STEP 2 EE Data'!L352="Yes","",IF('STEP 2 EE Data'!B352="","",IF('STEP 2 EE Data'!J352="Yes","",IF('STEP 2 EE Data'!AI352=0,"",'STEP 2 EE Data'!B352))))</f>
        <v/>
      </c>
      <c r="B352" s="93" t="str">
        <f>IF(A352="","",'STEP 2 EE Data'!A352)</f>
        <v/>
      </c>
      <c r="C352" s="624" t="str">
        <f>IF(A352="","",'STEP 2 EE Data'!AJ352)</f>
        <v/>
      </c>
      <c r="D352" s="369" t="str">
        <f>IF(A352="","",'STEP 3 EE Comp'!BJ357)</f>
        <v/>
      </c>
      <c r="E352" s="82" t="str">
        <f>IF(A352="","",'STEP 2 EE Data'!AK352)</f>
        <v/>
      </c>
      <c r="F352" s="69" t="str">
        <f t="shared" si="15"/>
        <v/>
      </c>
      <c r="J352" s="497" t="str">
        <f>IF('STEP 2 EE Data'!AI352=0,"",IF('STEP 2 EE Data'!L352="Yes","",IF('STEP 2 EE Data'!J352="Yes",IF('STEP 2 EE Data'!B352="","",'STEP 2 EE Data'!B352),"")))</f>
        <v/>
      </c>
      <c r="K352" s="497" t="str">
        <f>IF(J352="","",'STEP 2 EE Data'!A352)</f>
        <v/>
      </c>
      <c r="L352" s="210" t="str">
        <f>IF(J352="","",'STEP 2 EE Data'!AJ352)</f>
        <v/>
      </c>
      <c r="M352" s="497" t="str">
        <f>IF(J352="","",'STEP 3 EE Comp'!BJ357)</f>
        <v/>
      </c>
      <c r="N352" s="69" t="str">
        <f t="shared" si="16"/>
        <v/>
      </c>
      <c r="R352" s="84" t="str">
        <f>IF('STEP 2 EE Data'!L352="Yes",IF('STEP 2 EE Data'!B352="","",'STEP 2 EE Data'!B352),"")</f>
        <v/>
      </c>
      <c r="S352" s="84" t="str">
        <f>IF(R352="","",'STEP 2 EE Data'!A352)</f>
        <v/>
      </c>
      <c r="T352" s="84" t="str">
        <f>IF(S352="","",'STEP 2 EE Data'!AJ352)</f>
        <v/>
      </c>
      <c r="U352" s="84" t="str">
        <f>IF(T352="","",'STEP 3 EE Comp'!BJ357)</f>
        <v/>
      </c>
      <c r="V352" s="69" t="str">
        <f t="shared" si="17"/>
        <v/>
      </c>
    </row>
    <row r="353" spans="1:22" x14ac:dyDescent="0.3">
      <c r="A353" s="623" t="str">
        <f>IF('STEP 2 EE Data'!L353="Yes","",IF('STEP 2 EE Data'!B353="","",IF('STEP 2 EE Data'!J353="Yes","",IF('STEP 2 EE Data'!AI353=0,"",'STEP 2 EE Data'!B353))))</f>
        <v/>
      </c>
      <c r="B353" s="93" t="str">
        <f>IF(A353="","",'STEP 2 EE Data'!A353)</f>
        <v/>
      </c>
      <c r="C353" s="624" t="str">
        <f>IF(A353="","",'STEP 2 EE Data'!AJ353)</f>
        <v/>
      </c>
      <c r="D353" s="369" t="str">
        <f>IF(A353="","",'STEP 3 EE Comp'!BJ358)</f>
        <v/>
      </c>
      <c r="E353" s="82" t="str">
        <f>IF(A353="","",'STEP 2 EE Data'!AK353)</f>
        <v/>
      </c>
      <c r="F353" s="69" t="str">
        <f t="shared" si="15"/>
        <v/>
      </c>
      <c r="J353" s="497" t="str">
        <f>IF('STEP 2 EE Data'!AI353=0,"",IF('STEP 2 EE Data'!L353="Yes","",IF('STEP 2 EE Data'!J353="Yes",IF('STEP 2 EE Data'!B353="","",'STEP 2 EE Data'!B353),"")))</f>
        <v/>
      </c>
      <c r="K353" s="497" t="str">
        <f>IF(J353="","",'STEP 2 EE Data'!A353)</f>
        <v/>
      </c>
      <c r="L353" s="210" t="str">
        <f>IF(J353="","",'STEP 2 EE Data'!AJ353)</f>
        <v/>
      </c>
      <c r="M353" s="497" t="str">
        <f>IF(J353="","",'STEP 3 EE Comp'!BJ358)</f>
        <v/>
      </c>
      <c r="N353" s="69" t="str">
        <f t="shared" si="16"/>
        <v/>
      </c>
      <c r="R353" s="84" t="str">
        <f>IF('STEP 2 EE Data'!L353="Yes",IF('STEP 2 EE Data'!B353="","",'STEP 2 EE Data'!B353),"")</f>
        <v/>
      </c>
      <c r="S353" s="84" t="str">
        <f>IF(R353="","",'STEP 2 EE Data'!A353)</f>
        <v/>
      </c>
      <c r="T353" s="84" t="str">
        <f>IF(S353="","",'STEP 2 EE Data'!AJ353)</f>
        <v/>
      </c>
      <c r="U353" s="84" t="str">
        <f>IF(T353="","",'STEP 3 EE Comp'!BJ358)</f>
        <v/>
      </c>
      <c r="V353" s="69" t="str">
        <f t="shared" si="17"/>
        <v/>
      </c>
    </row>
    <row r="354" spans="1:22" x14ac:dyDescent="0.3">
      <c r="A354" s="623" t="str">
        <f>IF('STEP 2 EE Data'!L354="Yes","",IF('STEP 2 EE Data'!B354="","",IF('STEP 2 EE Data'!J354="Yes","",IF('STEP 2 EE Data'!AI354=0,"",'STEP 2 EE Data'!B354))))</f>
        <v/>
      </c>
      <c r="B354" s="93" t="str">
        <f>IF(A354="","",'STEP 2 EE Data'!A354)</f>
        <v/>
      </c>
      <c r="C354" s="624" t="str">
        <f>IF(A354="","",'STEP 2 EE Data'!AJ354)</f>
        <v/>
      </c>
      <c r="D354" s="369" t="str">
        <f>IF(A354="","",'STEP 3 EE Comp'!BJ359)</f>
        <v/>
      </c>
      <c r="E354" s="82" t="str">
        <f>IF(A354="","",'STEP 2 EE Data'!AK354)</f>
        <v/>
      </c>
      <c r="F354" s="69" t="str">
        <f t="shared" si="15"/>
        <v/>
      </c>
      <c r="J354" s="497" t="str">
        <f>IF('STEP 2 EE Data'!AI354=0,"",IF('STEP 2 EE Data'!L354="Yes","",IF('STEP 2 EE Data'!J354="Yes",IF('STEP 2 EE Data'!B354="","",'STEP 2 EE Data'!B354),"")))</f>
        <v/>
      </c>
      <c r="K354" s="497" t="str">
        <f>IF(J354="","",'STEP 2 EE Data'!A354)</f>
        <v/>
      </c>
      <c r="L354" s="210" t="str">
        <f>IF(J354="","",'STEP 2 EE Data'!AJ354)</f>
        <v/>
      </c>
      <c r="M354" s="497" t="str">
        <f>IF(J354="","",'STEP 3 EE Comp'!BJ359)</f>
        <v/>
      </c>
      <c r="N354" s="69" t="str">
        <f t="shared" si="16"/>
        <v/>
      </c>
      <c r="R354" s="84" t="str">
        <f>IF('STEP 2 EE Data'!L354="Yes",IF('STEP 2 EE Data'!B354="","",'STEP 2 EE Data'!B354),"")</f>
        <v/>
      </c>
      <c r="S354" s="84" t="str">
        <f>IF(R354="","",'STEP 2 EE Data'!A354)</f>
        <v/>
      </c>
      <c r="T354" s="84" t="str">
        <f>IF(S354="","",'STEP 2 EE Data'!AJ354)</f>
        <v/>
      </c>
      <c r="U354" s="84" t="str">
        <f>IF(T354="","",'STEP 3 EE Comp'!BJ359)</f>
        <v/>
      </c>
      <c r="V354" s="69" t="str">
        <f t="shared" si="17"/>
        <v/>
      </c>
    </row>
    <row r="355" spans="1:22" x14ac:dyDescent="0.3">
      <c r="A355" s="623" t="str">
        <f>IF('STEP 2 EE Data'!L355="Yes","",IF('STEP 2 EE Data'!B355="","",IF('STEP 2 EE Data'!J355="Yes","",IF('STEP 2 EE Data'!AI355=0,"",'STEP 2 EE Data'!B355))))</f>
        <v/>
      </c>
      <c r="B355" s="93" t="str">
        <f>IF(A355="","",'STEP 2 EE Data'!A355)</f>
        <v/>
      </c>
      <c r="C355" s="624" t="str">
        <f>IF(A355="","",'STEP 2 EE Data'!AJ355)</f>
        <v/>
      </c>
      <c r="D355" s="369" t="str">
        <f>IF(A355="","",'STEP 3 EE Comp'!BJ360)</f>
        <v/>
      </c>
      <c r="E355" s="82" t="str">
        <f>IF(A355="","",'STEP 2 EE Data'!AK355)</f>
        <v/>
      </c>
      <c r="F355" s="69" t="str">
        <f t="shared" si="15"/>
        <v/>
      </c>
      <c r="J355" s="497" t="str">
        <f>IF('STEP 2 EE Data'!AI355=0,"",IF('STEP 2 EE Data'!L355="Yes","",IF('STEP 2 EE Data'!J355="Yes",IF('STEP 2 EE Data'!B355="","",'STEP 2 EE Data'!B355),"")))</f>
        <v/>
      </c>
      <c r="K355" s="497" t="str">
        <f>IF(J355="","",'STEP 2 EE Data'!A355)</f>
        <v/>
      </c>
      <c r="L355" s="210" t="str">
        <f>IF(J355="","",'STEP 2 EE Data'!AJ355)</f>
        <v/>
      </c>
      <c r="M355" s="497" t="str">
        <f>IF(J355="","",'STEP 3 EE Comp'!BJ360)</f>
        <v/>
      </c>
      <c r="N355" s="69" t="str">
        <f t="shared" si="16"/>
        <v/>
      </c>
      <c r="R355" s="84" t="str">
        <f>IF('STEP 2 EE Data'!L355="Yes",IF('STEP 2 EE Data'!B355="","",'STEP 2 EE Data'!B355),"")</f>
        <v/>
      </c>
      <c r="S355" s="84" t="str">
        <f>IF(R355="","",'STEP 2 EE Data'!A355)</f>
        <v/>
      </c>
      <c r="T355" s="84" t="str">
        <f>IF(S355="","",'STEP 2 EE Data'!AJ355)</f>
        <v/>
      </c>
      <c r="U355" s="84" t="str">
        <f>IF(T355="","",'STEP 3 EE Comp'!BJ360)</f>
        <v/>
      </c>
      <c r="V355" s="69" t="str">
        <f t="shared" si="17"/>
        <v/>
      </c>
    </row>
    <row r="356" spans="1:22" x14ac:dyDescent="0.3">
      <c r="A356" s="623" t="str">
        <f>IF('STEP 2 EE Data'!L356="Yes","",IF('STEP 2 EE Data'!B356="","",IF('STEP 2 EE Data'!J356="Yes","",IF('STEP 2 EE Data'!AI356=0,"",'STEP 2 EE Data'!B356))))</f>
        <v/>
      </c>
      <c r="B356" s="93" t="str">
        <f>IF(A356="","",'STEP 2 EE Data'!A356)</f>
        <v/>
      </c>
      <c r="C356" s="624" t="str">
        <f>IF(A356="","",'STEP 2 EE Data'!AJ356)</f>
        <v/>
      </c>
      <c r="D356" s="369" t="str">
        <f>IF(A356="","",'STEP 3 EE Comp'!BJ361)</f>
        <v/>
      </c>
      <c r="E356" s="82" t="str">
        <f>IF(A356="","",'STEP 2 EE Data'!AK356)</f>
        <v/>
      </c>
      <c r="F356" s="69" t="str">
        <f t="shared" si="15"/>
        <v/>
      </c>
      <c r="J356" s="497" t="str">
        <f>IF('STEP 2 EE Data'!AI356=0,"",IF('STEP 2 EE Data'!L356="Yes","",IF('STEP 2 EE Data'!J356="Yes",IF('STEP 2 EE Data'!B356="","",'STEP 2 EE Data'!B356),"")))</f>
        <v/>
      </c>
      <c r="K356" s="497" t="str">
        <f>IF(J356="","",'STEP 2 EE Data'!A356)</f>
        <v/>
      </c>
      <c r="L356" s="210" t="str">
        <f>IF(J356="","",'STEP 2 EE Data'!AJ356)</f>
        <v/>
      </c>
      <c r="M356" s="497" t="str">
        <f>IF(J356="","",'STEP 3 EE Comp'!BJ361)</f>
        <v/>
      </c>
      <c r="N356" s="69" t="str">
        <f t="shared" si="16"/>
        <v/>
      </c>
      <c r="R356" s="84" t="str">
        <f>IF('STEP 2 EE Data'!L356="Yes",IF('STEP 2 EE Data'!B356="","",'STEP 2 EE Data'!B356),"")</f>
        <v/>
      </c>
      <c r="S356" s="84" t="str">
        <f>IF(R356="","",'STEP 2 EE Data'!A356)</f>
        <v/>
      </c>
      <c r="T356" s="84" t="str">
        <f>IF(S356="","",'STEP 2 EE Data'!AJ356)</f>
        <v/>
      </c>
      <c r="U356" s="84" t="str">
        <f>IF(T356="","",'STEP 3 EE Comp'!BJ361)</f>
        <v/>
      </c>
      <c r="V356" s="69" t="str">
        <f t="shared" si="17"/>
        <v/>
      </c>
    </row>
    <row r="357" spans="1:22" x14ac:dyDescent="0.3">
      <c r="A357" s="623" t="str">
        <f>IF('STEP 2 EE Data'!L357="Yes","",IF('STEP 2 EE Data'!B357="","",IF('STEP 2 EE Data'!J357="Yes","",IF('STEP 2 EE Data'!AI357=0,"",'STEP 2 EE Data'!B357))))</f>
        <v/>
      </c>
      <c r="B357" s="93" t="str">
        <f>IF(A357="","",'STEP 2 EE Data'!A357)</f>
        <v/>
      </c>
      <c r="C357" s="624" t="str">
        <f>IF(A357="","",'STEP 2 EE Data'!AJ357)</f>
        <v/>
      </c>
      <c r="D357" s="369" t="str">
        <f>IF(A357="","",'STEP 3 EE Comp'!BJ362)</f>
        <v/>
      </c>
      <c r="E357" s="82" t="str">
        <f>IF(A357="","",'STEP 2 EE Data'!AK357)</f>
        <v/>
      </c>
      <c r="F357" s="69" t="str">
        <f t="shared" si="15"/>
        <v/>
      </c>
      <c r="J357" s="497" t="str">
        <f>IF('STEP 2 EE Data'!AI357=0,"",IF('STEP 2 EE Data'!L357="Yes","",IF('STEP 2 EE Data'!J357="Yes",IF('STEP 2 EE Data'!B357="","",'STEP 2 EE Data'!B357),"")))</f>
        <v/>
      </c>
      <c r="K357" s="497" t="str">
        <f>IF(J357="","",'STEP 2 EE Data'!A357)</f>
        <v/>
      </c>
      <c r="L357" s="210" t="str">
        <f>IF(J357="","",'STEP 2 EE Data'!AJ357)</f>
        <v/>
      </c>
      <c r="M357" s="497" t="str">
        <f>IF(J357="","",'STEP 3 EE Comp'!BJ362)</f>
        <v/>
      </c>
      <c r="N357" s="69" t="str">
        <f t="shared" si="16"/>
        <v/>
      </c>
      <c r="R357" s="84" t="str">
        <f>IF('STEP 2 EE Data'!L357="Yes",IF('STEP 2 EE Data'!B357="","",'STEP 2 EE Data'!B357),"")</f>
        <v/>
      </c>
      <c r="S357" s="84" t="str">
        <f>IF(R357="","",'STEP 2 EE Data'!A357)</f>
        <v/>
      </c>
      <c r="T357" s="84" t="str">
        <f>IF(S357="","",'STEP 2 EE Data'!AJ357)</f>
        <v/>
      </c>
      <c r="U357" s="84" t="str">
        <f>IF(T357="","",'STEP 3 EE Comp'!BJ362)</f>
        <v/>
      </c>
      <c r="V357" s="69" t="str">
        <f t="shared" si="17"/>
        <v/>
      </c>
    </row>
    <row r="358" spans="1:22" x14ac:dyDescent="0.3">
      <c r="A358" s="623" t="str">
        <f>IF('STEP 2 EE Data'!L358="Yes","",IF('STEP 2 EE Data'!B358="","",IF('STEP 2 EE Data'!J358="Yes","",IF('STEP 2 EE Data'!AI358=0,"",'STEP 2 EE Data'!B358))))</f>
        <v/>
      </c>
      <c r="B358" s="93" t="str">
        <f>IF(A358="","",'STEP 2 EE Data'!A358)</f>
        <v/>
      </c>
      <c r="C358" s="624" t="str">
        <f>IF(A358="","",'STEP 2 EE Data'!AJ358)</f>
        <v/>
      </c>
      <c r="D358" s="369" t="str">
        <f>IF(A358="","",'STEP 3 EE Comp'!BJ363)</f>
        <v/>
      </c>
      <c r="E358" s="82" t="str">
        <f>IF(A358="","",'STEP 2 EE Data'!AK358)</f>
        <v/>
      </c>
      <c r="F358" s="69" t="str">
        <f t="shared" si="15"/>
        <v/>
      </c>
      <c r="J358" s="497" t="str">
        <f>IF('STEP 2 EE Data'!AI358=0,"",IF('STEP 2 EE Data'!L358="Yes","",IF('STEP 2 EE Data'!J358="Yes",IF('STEP 2 EE Data'!B358="","",'STEP 2 EE Data'!B358),"")))</f>
        <v/>
      </c>
      <c r="K358" s="497" t="str">
        <f>IF(J358="","",'STEP 2 EE Data'!A358)</f>
        <v/>
      </c>
      <c r="L358" s="210" t="str">
        <f>IF(J358="","",'STEP 2 EE Data'!AJ358)</f>
        <v/>
      </c>
      <c r="M358" s="497" t="str">
        <f>IF(J358="","",'STEP 3 EE Comp'!BJ363)</f>
        <v/>
      </c>
      <c r="N358" s="69" t="str">
        <f t="shared" si="16"/>
        <v/>
      </c>
      <c r="R358" s="84" t="str">
        <f>IF('STEP 2 EE Data'!L358="Yes",IF('STEP 2 EE Data'!B358="","",'STEP 2 EE Data'!B358),"")</f>
        <v/>
      </c>
      <c r="S358" s="84" t="str">
        <f>IF(R358="","",'STEP 2 EE Data'!A358)</f>
        <v/>
      </c>
      <c r="T358" s="84" t="str">
        <f>IF(S358="","",'STEP 2 EE Data'!AJ358)</f>
        <v/>
      </c>
      <c r="U358" s="84" t="str">
        <f>IF(T358="","",'STEP 3 EE Comp'!BJ363)</f>
        <v/>
      </c>
      <c r="V358" s="69" t="str">
        <f t="shared" si="17"/>
        <v/>
      </c>
    </row>
    <row r="359" spans="1:22" x14ac:dyDescent="0.3">
      <c r="A359" s="623" t="str">
        <f>IF('STEP 2 EE Data'!L359="Yes","",IF('STEP 2 EE Data'!B359="","",IF('STEP 2 EE Data'!J359="Yes","",IF('STEP 2 EE Data'!AI359=0,"",'STEP 2 EE Data'!B359))))</f>
        <v/>
      </c>
      <c r="B359" s="93" t="str">
        <f>IF(A359="","",'STEP 2 EE Data'!A359)</f>
        <v/>
      </c>
      <c r="C359" s="624" t="str">
        <f>IF(A359="","",'STEP 2 EE Data'!AJ359)</f>
        <v/>
      </c>
      <c r="D359" s="369" t="str">
        <f>IF(A359="","",'STEP 3 EE Comp'!BJ364)</f>
        <v/>
      </c>
      <c r="E359" s="82" t="str">
        <f>IF(A359="","",'STEP 2 EE Data'!AK359)</f>
        <v/>
      </c>
      <c r="F359" s="69" t="str">
        <f t="shared" si="15"/>
        <v/>
      </c>
      <c r="J359" s="497" t="str">
        <f>IF('STEP 2 EE Data'!AI359=0,"",IF('STEP 2 EE Data'!L359="Yes","",IF('STEP 2 EE Data'!J359="Yes",IF('STEP 2 EE Data'!B359="","",'STEP 2 EE Data'!B359),"")))</f>
        <v/>
      </c>
      <c r="K359" s="497" t="str">
        <f>IF(J359="","",'STEP 2 EE Data'!A359)</f>
        <v/>
      </c>
      <c r="L359" s="210" t="str">
        <f>IF(J359="","",'STEP 2 EE Data'!AJ359)</f>
        <v/>
      </c>
      <c r="M359" s="497" t="str">
        <f>IF(J359="","",'STEP 3 EE Comp'!BJ364)</f>
        <v/>
      </c>
      <c r="N359" s="69" t="str">
        <f t="shared" si="16"/>
        <v/>
      </c>
      <c r="R359" s="84" t="str">
        <f>IF('STEP 2 EE Data'!L359="Yes",IF('STEP 2 EE Data'!B359="","",'STEP 2 EE Data'!B359),"")</f>
        <v/>
      </c>
      <c r="S359" s="84" t="str">
        <f>IF(R359="","",'STEP 2 EE Data'!A359)</f>
        <v/>
      </c>
      <c r="T359" s="84" t="str">
        <f>IF(S359="","",'STEP 2 EE Data'!AJ359)</f>
        <v/>
      </c>
      <c r="U359" s="84" t="str">
        <f>IF(T359="","",'STEP 3 EE Comp'!BJ364)</f>
        <v/>
      </c>
      <c r="V359" s="69" t="str">
        <f t="shared" si="17"/>
        <v/>
      </c>
    </row>
    <row r="360" spans="1:22" x14ac:dyDescent="0.3">
      <c r="A360" s="623" t="str">
        <f>IF('STEP 2 EE Data'!L360="Yes","",IF('STEP 2 EE Data'!B360="","",IF('STEP 2 EE Data'!J360="Yes","",IF('STEP 2 EE Data'!AI360=0,"",'STEP 2 EE Data'!B360))))</f>
        <v/>
      </c>
      <c r="B360" s="93" t="str">
        <f>IF(A360="","",'STEP 2 EE Data'!A360)</f>
        <v/>
      </c>
      <c r="C360" s="624" t="str">
        <f>IF(A360="","",'STEP 2 EE Data'!AJ360)</f>
        <v/>
      </c>
      <c r="D360" s="369" t="str">
        <f>IF(A360="","",'STEP 3 EE Comp'!BJ365)</f>
        <v/>
      </c>
      <c r="E360" s="82" t="str">
        <f>IF(A360="","",'STEP 2 EE Data'!AK360)</f>
        <v/>
      </c>
      <c r="F360" s="69" t="str">
        <f t="shared" si="15"/>
        <v/>
      </c>
      <c r="J360" s="497" t="str">
        <f>IF('STEP 2 EE Data'!AI360=0,"",IF('STEP 2 EE Data'!L360="Yes","",IF('STEP 2 EE Data'!J360="Yes",IF('STEP 2 EE Data'!B360="","",'STEP 2 EE Data'!B360),"")))</f>
        <v/>
      </c>
      <c r="K360" s="497" t="str">
        <f>IF(J360="","",'STEP 2 EE Data'!A360)</f>
        <v/>
      </c>
      <c r="L360" s="210" t="str">
        <f>IF(J360="","",'STEP 2 EE Data'!AJ360)</f>
        <v/>
      </c>
      <c r="M360" s="497" t="str">
        <f>IF(J360="","",'STEP 3 EE Comp'!BJ365)</f>
        <v/>
      </c>
      <c r="N360" s="69" t="str">
        <f t="shared" si="16"/>
        <v/>
      </c>
      <c r="R360" s="84" t="str">
        <f>IF('STEP 2 EE Data'!L360="Yes",IF('STEP 2 EE Data'!B360="","",'STEP 2 EE Data'!B360),"")</f>
        <v/>
      </c>
      <c r="S360" s="84" t="str">
        <f>IF(R360="","",'STEP 2 EE Data'!A360)</f>
        <v/>
      </c>
      <c r="T360" s="84" t="str">
        <f>IF(S360="","",'STEP 2 EE Data'!AJ360)</f>
        <v/>
      </c>
      <c r="U360" s="84" t="str">
        <f>IF(T360="","",'STEP 3 EE Comp'!BJ365)</f>
        <v/>
      </c>
      <c r="V360" s="69" t="str">
        <f t="shared" si="17"/>
        <v/>
      </c>
    </row>
    <row r="361" spans="1:22" x14ac:dyDescent="0.3">
      <c r="A361" s="623" t="str">
        <f>IF('STEP 2 EE Data'!L361="Yes","",IF('STEP 2 EE Data'!B361="","",IF('STEP 2 EE Data'!J361="Yes","",IF('STEP 2 EE Data'!AI361=0,"",'STEP 2 EE Data'!B361))))</f>
        <v/>
      </c>
      <c r="B361" s="93" t="str">
        <f>IF(A361="","",'STEP 2 EE Data'!A361)</f>
        <v/>
      </c>
      <c r="C361" s="624" t="str">
        <f>IF(A361="","",'STEP 2 EE Data'!AJ361)</f>
        <v/>
      </c>
      <c r="D361" s="369" t="str">
        <f>IF(A361="","",'STEP 3 EE Comp'!BJ366)</f>
        <v/>
      </c>
      <c r="E361" s="82" t="str">
        <f>IF(A361="","",'STEP 2 EE Data'!AK361)</f>
        <v/>
      </c>
      <c r="F361" s="69" t="str">
        <f t="shared" si="15"/>
        <v/>
      </c>
      <c r="J361" s="497" t="str">
        <f>IF('STEP 2 EE Data'!AI361=0,"",IF('STEP 2 EE Data'!L361="Yes","",IF('STEP 2 EE Data'!J361="Yes",IF('STEP 2 EE Data'!B361="","",'STEP 2 EE Data'!B361),"")))</f>
        <v/>
      </c>
      <c r="K361" s="497" t="str">
        <f>IF(J361="","",'STEP 2 EE Data'!A361)</f>
        <v/>
      </c>
      <c r="L361" s="210" t="str">
        <f>IF(J361="","",'STEP 2 EE Data'!AJ361)</f>
        <v/>
      </c>
      <c r="M361" s="497" t="str">
        <f>IF(J361="","",'STEP 3 EE Comp'!BJ366)</f>
        <v/>
      </c>
      <c r="N361" s="69" t="str">
        <f t="shared" si="16"/>
        <v/>
      </c>
      <c r="R361" s="84" t="str">
        <f>IF('STEP 2 EE Data'!L361="Yes",IF('STEP 2 EE Data'!B361="","",'STEP 2 EE Data'!B361),"")</f>
        <v/>
      </c>
      <c r="S361" s="84" t="str">
        <f>IF(R361="","",'STEP 2 EE Data'!A361)</f>
        <v/>
      </c>
      <c r="T361" s="84" t="str">
        <f>IF(S361="","",'STEP 2 EE Data'!AJ361)</f>
        <v/>
      </c>
      <c r="U361" s="84" t="str">
        <f>IF(T361="","",'STEP 3 EE Comp'!BJ366)</f>
        <v/>
      </c>
      <c r="V361" s="69" t="str">
        <f t="shared" si="17"/>
        <v/>
      </c>
    </row>
    <row r="362" spans="1:22" x14ac:dyDescent="0.3">
      <c r="A362" s="623" t="str">
        <f>IF('STEP 2 EE Data'!L362="Yes","",IF('STEP 2 EE Data'!B362="","",IF('STEP 2 EE Data'!J362="Yes","",IF('STEP 2 EE Data'!AI362=0,"",'STEP 2 EE Data'!B362))))</f>
        <v/>
      </c>
      <c r="B362" s="93" t="str">
        <f>IF(A362="","",'STEP 2 EE Data'!A362)</f>
        <v/>
      </c>
      <c r="C362" s="624" t="str">
        <f>IF(A362="","",'STEP 2 EE Data'!AJ362)</f>
        <v/>
      </c>
      <c r="D362" s="369" t="str">
        <f>IF(A362="","",'STEP 3 EE Comp'!BJ367)</f>
        <v/>
      </c>
      <c r="E362" s="82" t="str">
        <f>IF(A362="","",'STEP 2 EE Data'!AK362)</f>
        <v/>
      </c>
      <c r="F362" s="69" t="str">
        <f t="shared" si="15"/>
        <v/>
      </c>
      <c r="J362" s="497" t="str">
        <f>IF('STEP 2 EE Data'!AI362=0,"",IF('STEP 2 EE Data'!L362="Yes","",IF('STEP 2 EE Data'!J362="Yes",IF('STEP 2 EE Data'!B362="","",'STEP 2 EE Data'!B362),"")))</f>
        <v/>
      </c>
      <c r="K362" s="497" t="str">
        <f>IF(J362="","",'STEP 2 EE Data'!A362)</f>
        <v/>
      </c>
      <c r="L362" s="210" t="str">
        <f>IF(J362="","",'STEP 2 EE Data'!AJ362)</f>
        <v/>
      </c>
      <c r="M362" s="497" t="str">
        <f>IF(J362="","",'STEP 3 EE Comp'!BJ367)</f>
        <v/>
      </c>
      <c r="N362" s="69" t="str">
        <f t="shared" si="16"/>
        <v/>
      </c>
      <c r="R362" s="84" t="str">
        <f>IF('STEP 2 EE Data'!L362="Yes",IF('STEP 2 EE Data'!B362="","",'STEP 2 EE Data'!B362),"")</f>
        <v/>
      </c>
      <c r="S362" s="84" t="str">
        <f>IF(R362="","",'STEP 2 EE Data'!A362)</f>
        <v/>
      </c>
      <c r="T362" s="84" t="str">
        <f>IF(S362="","",'STEP 2 EE Data'!AJ362)</f>
        <v/>
      </c>
      <c r="U362" s="84" t="str">
        <f>IF(T362="","",'STEP 3 EE Comp'!BJ367)</f>
        <v/>
      </c>
      <c r="V362" s="69" t="str">
        <f t="shared" si="17"/>
        <v/>
      </c>
    </row>
    <row r="363" spans="1:22" x14ac:dyDescent="0.3">
      <c r="A363" s="623" t="str">
        <f>IF('STEP 2 EE Data'!L363="Yes","",IF('STEP 2 EE Data'!B363="","",IF('STEP 2 EE Data'!J363="Yes","",IF('STEP 2 EE Data'!AI363=0,"",'STEP 2 EE Data'!B363))))</f>
        <v/>
      </c>
      <c r="B363" s="93" t="str">
        <f>IF(A363="","",'STEP 2 EE Data'!A363)</f>
        <v/>
      </c>
      <c r="C363" s="624" t="str">
        <f>IF(A363="","",'STEP 2 EE Data'!AJ363)</f>
        <v/>
      </c>
      <c r="D363" s="369" t="str">
        <f>IF(A363="","",'STEP 3 EE Comp'!BJ368)</f>
        <v/>
      </c>
      <c r="E363" s="82" t="str">
        <f>IF(A363="","",'STEP 2 EE Data'!AK363)</f>
        <v/>
      </c>
      <c r="F363" s="69" t="str">
        <f t="shared" si="15"/>
        <v/>
      </c>
      <c r="J363" s="497" t="str">
        <f>IF('STEP 2 EE Data'!AI363=0,"",IF('STEP 2 EE Data'!L363="Yes","",IF('STEP 2 EE Data'!J363="Yes",IF('STEP 2 EE Data'!B363="","",'STEP 2 EE Data'!B363),"")))</f>
        <v/>
      </c>
      <c r="K363" s="497" t="str">
        <f>IF(J363="","",'STEP 2 EE Data'!A363)</f>
        <v/>
      </c>
      <c r="L363" s="210" t="str">
        <f>IF(J363="","",'STEP 2 EE Data'!AJ363)</f>
        <v/>
      </c>
      <c r="M363" s="497" t="str">
        <f>IF(J363="","",'STEP 3 EE Comp'!BJ368)</f>
        <v/>
      </c>
      <c r="N363" s="69" t="str">
        <f t="shared" si="16"/>
        <v/>
      </c>
      <c r="R363" s="84" t="str">
        <f>IF('STEP 2 EE Data'!L363="Yes",IF('STEP 2 EE Data'!B363="","",'STEP 2 EE Data'!B363),"")</f>
        <v/>
      </c>
      <c r="S363" s="84" t="str">
        <f>IF(R363="","",'STEP 2 EE Data'!A363)</f>
        <v/>
      </c>
      <c r="T363" s="84" t="str">
        <f>IF(S363="","",'STEP 2 EE Data'!AJ363)</f>
        <v/>
      </c>
      <c r="U363" s="84" t="str">
        <f>IF(T363="","",'STEP 3 EE Comp'!BJ368)</f>
        <v/>
      </c>
      <c r="V363" s="69" t="str">
        <f t="shared" si="17"/>
        <v/>
      </c>
    </row>
    <row r="364" spans="1:22" x14ac:dyDescent="0.3">
      <c r="A364" s="623" t="str">
        <f>IF('STEP 2 EE Data'!L364="Yes","",IF('STEP 2 EE Data'!B364="","",IF('STEP 2 EE Data'!J364="Yes","",IF('STEP 2 EE Data'!AI364=0,"",'STEP 2 EE Data'!B364))))</f>
        <v/>
      </c>
      <c r="B364" s="93" t="str">
        <f>IF(A364="","",'STEP 2 EE Data'!A364)</f>
        <v/>
      </c>
      <c r="C364" s="624" t="str">
        <f>IF(A364="","",'STEP 2 EE Data'!AJ364)</f>
        <v/>
      </c>
      <c r="D364" s="369" t="str">
        <f>IF(A364="","",'STEP 3 EE Comp'!BJ369)</f>
        <v/>
      </c>
      <c r="E364" s="82" t="str">
        <f>IF(A364="","",'STEP 2 EE Data'!AK364)</f>
        <v/>
      </c>
      <c r="F364" s="69" t="str">
        <f t="shared" si="15"/>
        <v/>
      </c>
      <c r="J364" s="497" t="str">
        <f>IF('STEP 2 EE Data'!AI364=0,"",IF('STEP 2 EE Data'!L364="Yes","",IF('STEP 2 EE Data'!J364="Yes",IF('STEP 2 EE Data'!B364="","",'STEP 2 EE Data'!B364),"")))</f>
        <v/>
      </c>
      <c r="K364" s="497" t="str">
        <f>IF(J364="","",'STEP 2 EE Data'!A364)</f>
        <v/>
      </c>
      <c r="L364" s="210" t="str">
        <f>IF(J364="","",'STEP 2 EE Data'!AJ364)</f>
        <v/>
      </c>
      <c r="M364" s="497" t="str">
        <f>IF(J364="","",'STEP 3 EE Comp'!BJ369)</f>
        <v/>
      </c>
      <c r="N364" s="69" t="str">
        <f t="shared" si="16"/>
        <v/>
      </c>
      <c r="R364" s="84" t="str">
        <f>IF('STEP 2 EE Data'!L364="Yes",IF('STEP 2 EE Data'!B364="","",'STEP 2 EE Data'!B364),"")</f>
        <v/>
      </c>
      <c r="S364" s="84" t="str">
        <f>IF(R364="","",'STEP 2 EE Data'!A364)</f>
        <v/>
      </c>
      <c r="T364" s="84" t="str">
        <f>IF(S364="","",'STEP 2 EE Data'!AJ364)</f>
        <v/>
      </c>
      <c r="U364" s="84" t="str">
        <f>IF(T364="","",'STEP 3 EE Comp'!BJ369)</f>
        <v/>
      </c>
      <c r="V364" s="69" t="str">
        <f t="shared" si="17"/>
        <v/>
      </c>
    </row>
    <row r="365" spans="1:22" x14ac:dyDescent="0.3">
      <c r="A365" s="623" t="str">
        <f>IF('STEP 2 EE Data'!L365="Yes","",IF('STEP 2 EE Data'!B365="","",IF('STEP 2 EE Data'!J365="Yes","",IF('STEP 2 EE Data'!AI365=0,"",'STEP 2 EE Data'!B365))))</f>
        <v/>
      </c>
      <c r="B365" s="93" t="str">
        <f>IF(A365="","",'STEP 2 EE Data'!A365)</f>
        <v/>
      </c>
      <c r="C365" s="624" t="str">
        <f>IF(A365="","",'STEP 2 EE Data'!AJ365)</f>
        <v/>
      </c>
      <c r="D365" s="369" t="str">
        <f>IF(A365="","",'STEP 3 EE Comp'!BJ370)</f>
        <v/>
      </c>
      <c r="E365" s="82" t="str">
        <f>IF(A365="","",'STEP 2 EE Data'!AK365)</f>
        <v/>
      </c>
      <c r="F365" s="69" t="str">
        <f t="shared" si="15"/>
        <v/>
      </c>
      <c r="J365" s="497" t="str">
        <f>IF('STEP 2 EE Data'!AI365=0,"",IF('STEP 2 EE Data'!L365="Yes","",IF('STEP 2 EE Data'!J365="Yes",IF('STEP 2 EE Data'!B365="","",'STEP 2 EE Data'!B365),"")))</f>
        <v/>
      </c>
      <c r="K365" s="497" t="str">
        <f>IF(J365="","",'STEP 2 EE Data'!A365)</f>
        <v/>
      </c>
      <c r="L365" s="210" t="str">
        <f>IF(J365="","",'STEP 2 EE Data'!AJ365)</f>
        <v/>
      </c>
      <c r="M365" s="497" t="str">
        <f>IF(J365="","",'STEP 3 EE Comp'!BJ370)</f>
        <v/>
      </c>
      <c r="N365" s="69" t="str">
        <f t="shared" si="16"/>
        <v/>
      </c>
      <c r="R365" s="84" t="str">
        <f>IF('STEP 2 EE Data'!L365="Yes",IF('STEP 2 EE Data'!B365="","",'STEP 2 EE Data'!B365),"")</f>
        <v/>
      </c>
      <c r="S365" s="84" t="str">
        <f>IF(R365="","",'STEP 2 EE Data'!A365)</f>
        <v/>
      </c>
      <c r="T365" s="84" t="str">
        <f>IF(S365="","",'STEP 2 EE Data'!AJ365)</f>
        <v/>
      </c>
      <c r="U365" s="84" t="str">
        <f>IF(T365="","",'STEP 3 EE Comp'!BJ370)</f>
        <v/>
      </c>
      <c r="V365" s="69" t="str">
        <f t="shared" si="17"/>
        <v/>
      </c>
    </row>
    <row r="366" spans="1:22" x14ac:dyDescent="0.3">
      <c r="A366" s="623" t="str">
        <f>IF('STEP 2 EE Data'!L366="Yes","",IF('STEP 2 EE Data'!B366="","",IF('STEP 2 EE Data'!J366="Yes","",IF('STEP 2 EE Data'!AI366=0,"",'STEP 2 EE Data'!B366))))</f>
        <v/>
      </c>
      <c r="B366" s="93" t="str">
        <f>IF(A366="","",'STEP 2 EE Data'!A366)</f>
        <v/>
      </c>
      <c r="C366" s="624" t="str">
        <f>IF(A366="","",'STEP 2 EE Data'!AJ366)</f>
        <v/>
      </c>
      <c r="D366" s="369" t="str">
        <f>IF(A366="","",'STEP 3 EE Comp'!BJ371)</f>
        <v/>
      </c>
      <c r="E366" s="82" t="str">
        <f>IF(A366="","",'STEP 2 EE Data'!AK366)</f>
        <v/>
      </c>
      <c r="F366" s="69" t="str">
        <f t="shared" si="15"/>
        <v/>
      </c>
      <c r="J366" s="497" t="str">
        <f>IF('STEP 2 EE Data'!AI366=0,"",IF('STEP 2 EE Data'!L366="Yes","",IF('STEP 2 EE Data'!J366="Yes",IF('STEP 2 EE Data'!B366="","",'STEP 2 EE Data'!B366),"")))</f>
        <v/>
      </c>
      <c r="K366" s="497" t="str">
        <f>IF(J366="","",'STEP 2 EE Data'!A366)</f>
        <v/>
      </c>
      <c r="L366" s="210" t="str">
        <f>IF(J366="","",'STEP 2 EE Data'!AJ366)</f>
        <v/>
      </c>
      <c r="M366" s="497" t="str">
        <f>IF(J366="","",'STEP 3 EE Comp'!BJ371)</f>
        <v/>
      </c>
      <c r="N366" s="69" t="str">
        <f t="shared" si="16"/>
        <v/>
      </c>
      <c r="R366" s="84" t="str">
        <f>IF('STEP 2 EE Data'!L366="Yes",IF('STEP 2 EE Data'!B366="","",'STEP 2 EE Data'!B366),"")</f>
        <v/>
      </c>
      <c r="S366" s="84" t="str">
        <f>IF(R366="","",'STEP 2 EE Data'!A366)</f>
        <v/>
      </c>
      <c r="T366" s="84" t="str">
        <f>IF(S366="","",'STEP 2 EE Data'!AJ366)</f>
        <v/>
      </c>
      <c r="U366" s="84" t="str">
        <f>IF(T366="","",'STEP 3 EE Comp'!BJ371)</f>
        <v/>
      </c>
      <c r="V366" s="69" t="str">
        <f t="shared" si="17"/>
        <v/>
      </c>
    </row>
    <row r="367" spans="1:22" x14ac:dyDescent="0.3">
      <c r="A367" s="623" t="str">
        <f>IF('STEP 2 EE Data'!L367="Yes","",IF('STEP 2 EE Data'!B367="","",IF('STEP 2 EE Data'!J367="Yes","",IF('STEP 2 EE Data'!AI367=0,"",'STEP 2 EE Data'!B367))))</f>
        <v/>
      </c>
      <c r="B367" s="93" t="str">
        <f>IF(A367="","",'STEP 2 EE Data'!A367)</f>
        <v/>
      </c>
      <c r="C367" s="624" t="str">
        <f>IF(A367="","",'STEP 2 EE Data'!AJ367)</f>
        <v/>
      </c>
      <c r="D367" s="369" t="str">
        <f>IF(A367="","",'STEP 3 EE Comp'!BJ372)</f>
        <v/>
      </c>
      <c r="E367" s="82" t="str">
        <f>IF(A367="","",'STEP 2 EE Data'!AK367)</f>
        <v/>
      </c>
      <c r="F367" s="69" t="str">
        <f t="shared" si="15"/>
        <v/>
      </c>
      <c r="J367" s="497" t="str">
        <f>IF('STEP 2 EE Data'!AI367=0,"",IF('STEP 2 EE Data'!L367="Yes","",IF('STEP 2 EE Data'!J367="Yes",IF('STEP 2 EE Data'!B367="","",'STEP 2 EE Data'!B367),"")))</f>
        <v/>
      </c>
      <c r="K367" s="497" t="str">
        <f>IF(J367="","",'STEP 2 EE Data'!A367)</f>
        <v/>
      </c>
      <c r="L367" s="210" t="str">
        <f>IF(J367="","",'STEP 2 EE Data'!AJ367)</f>
        <v/>
      </c>
      <c r="M367" s="497" t="str">
        <f>IF(J367="","",'STEP 3 EE Comp'!BJ372)</f>
        <v/>
      </c>
      <c r="N367" s="69" t="str">
        <f t="shared" si="16"/>
        <v/>
      </c>
      <c r="R367" s="84" t="str">
        <f>IF('STEP 2 EE Data'!L367="Yes",IF('STEP 2 EE Data'!B367="","",'STEP 2 EE Data'!B367),"")</f>
        <v/>
      </c>
      <c r="S367" s="84" t="str">
        <f>IF(R367="","",'STEP 2 EE Data'!A367)</f>
        <v/>
      </c>
      <c r="T367" s="84" t="str">
        <f>IF(S367="","",'STEP 2 EE Data'!AJ367)</f>
        <v/>
      </c>
      <c r="U367" s="84" t="str">
        <f>IF(T367="","",'STEP 3 EE Comp'!BJ372)</f>
        <v/>
      </c>
      <c r="V367" s="69" t="str">
        <f t="shared" si="17"/>
        <v/>
      </c>
    </row>
    <row r="368" spans="1:22" x14ac:dyDescent="0.3">
      <c r="A368" s="623" t="str">
        <f>IF('STEP 2 EE Data'!L368="Yes","",IF('STEP 2 EE Data'!B368="","",IF('STEP 2 EE Data'!J368="Yes","",IF('STEP 2 EE Data'!AI368=0,"",'STEP 2 EE Data'!B368))))</f>
        <v/>
      </c>
      <c r="B368" s="93" t="str">
        <f>IF(A368="","",'STEP 2 EE Data'!A368)</f>
        <v/>
      </c>
      <c r="C368" s="624" t="str">
        <f>IF(A368="","",'STEP 2 EE Data'!AJ368)</f>
        <v/>
      </c>
      <c r="D368" s="369" t="str">
        <f>IF(A368="","",'STEP 3 EE Comp'!BJ373)</f>
        <v/>
      </c>
      <c r="E368" s="82" t="str">
        <f>IF(A368="","",'STEP 2 EE Data'!AK368)</f>
        <v/>
      </c>
      <c r="F368" s="69" t="str">
        <f t="shared" si="15"/>
        <v/>
      </c>
      <c r="J368" s="497" t="str">
        <f>IF('STEP 2 EE Data'!AI368=0,"",IF('STEP 2 EE Data'!L368="Yes","",IF('STEP 2 EE Data'!J368="Yes",IF('STEP 2 EE Data'!B368="","",'STEP 2 EE Data'!B368),"")))</f>
        <v/>
      </c>
      <c r="K368" s="497" t="str">
        <f>IF(J368="","",'STEP 2 EE Data'!A368)</f>
        <v/>
      </c>
      <c r="L368" s="210" t="str">
        <f>IF(J368="","",'STEP 2 EE Data'!AJ368)</f>
        <v/>
      </c>
      <c r="M368" s="497" t="str">
        <f>IF(J368="","",'STEP 3 EE Comp'!BJ373)</f>
        <v/>
      </c>
      <c r="N368" s="69" t="str">
        <f t="shared" si="16"/>
        <v/>
      </c>
      <c r="R368" s="84" t="str">
        <f>IF('STEP 2 EE Data'!L368="Yes",IF('STEP 2 EE Data'!B368="","",'STEP 2 EE Data'!B368),"")</f>
        <v/>
      </c>
      <c r="S368" s="84" t="str">
        <f>IF(R368="","",'STEP 2 EE Data'!A368)</f>
        <v/>
      </c>
      <c r="T368" s="84" t="str">
        <f>IF(S368="","",'STEP 2 EE Data'!AJ368)</f>
        <v/>
      </c>
      <c r="U368" s="84" t="str">
        <f>IF(T368="","",'STEP 3 EE Comp'!BJ373)</f>
        <v/>
      </c>
      <c r="V368" s="69" t="str">
        <f t="shared" si="17"/>
        <v/>
      </c>
    </row>
    <row r="369" spans="1:22" x14ac:dyDescent="0.3">
      <c r="A369" s="623" t="str">
        <f>IF('STEP 2 EE Data'!L369="Yes","",IF('STEP 2 EE Data'!B369="","",IF('STEP 2 EE Data'!J369="Yes","",IF('STEP 2 EE Data'!AI369=0,"",'STEP 2 EE Data'!B369))))</f>
        <v/>
      </c>
      <c r="B369" s="93" t="str">
        <f>IF(A369="","",'STEP 2 EE Data'!A369)</f>
        <v/>
      </c>
      <c r="C369" s="624" t="str">
        <f>IF(A369="","",'STEP 2 EE Data'!AJ369)</f>
        <v/>
      </c>
      <c r="D369" s="369" t="str">
        <f>IF(A369="","",'STEP 3 EE Comp'!BJ374)</f>
        <v/>
      </c>
      <c r="E369" s="82" t="str">
        <f>IF(A369="","",'STEP 2 EE Data'!AK369)</f>
        <v/>
      </c>
      <c r="F369" s="69" t="str">
        <f t="shared" si="15"/>
        <v/>
      </c>
      <c r="J369" s="497" t="str">
        <f>IF('STEP 2 EE Data'!AI369=0,"",IF('STEP 2 EE Data'!L369="Yes","",IF('STEP 2 EE Data'!J369="Yes",IF('STEP 2 EE Data'!B369="","",'STEP 2 EE Data'!B369),"")))</f>
        <v/>
      </c>
      <c r="K369" s="497" t="str">
        <f>IF(J369="","",'STEP 2 EE Data'!A369)</f>
        <v/>
      </c>
      <c r="L369" s="210" t="str">
        <f>IF(J369="","",'STEP 2 EE Data'!AJ369)</f>
        <v/>
      </c>
      <c r="M369" s="497" t="str">
        <f>IF(J369="","",'STEP 3 EE Comp'!BJ374)</f>
        <v/>
      </c>
      <c r="N369" s="69" t="str">
        <f t="shared" si="16"/>
        <v/>
      </c>
      <c r="R369" s="84" t="str">
        <f>IF('STEP 2 EE Data'!L369="Yes",IF('STEP 2 EE Data'!B369="","",'STEP 2 EE Data'!B369),"")</f>
        <v/>
      </c>
      <c r="S369" s="84" t="str">
        <f>IF(R369="","",'STEP 2 EE Data'!A369)</f>
        <v/>
      </c>
      <c r="T369" s="84" t="str">
        <f>IF(S369="","",'STEP 2 EE Data'!AJ369)</f>
        <v/>
      </c>
      <c r="U369" s="84" t="str">
        <f>IF(T369="","",'STEP 3 EE Comp'!BJ374)</f>
        <v/>
      </c>
      <c r="V369" s="69" t="str">
        <f t="shared" si="17"/>
        <v/>
      </c>
    </row>
    <row r="370" spans="1:22" x14ac:dyDescent="0.3">
      <c r="A370" s="623" t="str">
        <f>IF('STEP 2 EE Data'!L370="Yes","",IF('STEP 2 EE Data'!B370="","",IF('STEP 2 EE Data'!J370="Yes","",IF('STEP 2 EE Data'!AI370=0,"",'STEP 2 EE Data'!B370))))</f>
        <v/>
      </c>
      <c r="B370" s="93" t="str">
        <f>IF(A370="","",'STEP 2 EE Data'!A370)</f>
        <v/>
      </c>
      <c r="C370" s="624" t="str">
        <f>IF(A370="","",'STEP 2 EE Data'!AJ370)</f>
        <v/>
      </c>
      <c r="D370" s="369" t="str">
        <f>IF(A370="","",'STEP 3 EE Comp'!BJ375)</f>
        <v/>
      </c>
      <c r="E370" s="82" t="str">
        <f>IF(A370="","",'STEP 2 EE Data'!AK370)</f>
        <v/>
      </c>
      <c r="F370" s="69" t="str">
        <f t="shared" si="15"/>
        <v/>
      </c>
      <c r="J370" s="497" t="str">
        <f>IF('STEP 2 EE Data'!AI370=0,"",IF('STEP 2 EE Data'!L370="Yes","",IF('STEP 2 EE Data'!J370="Yes",IF('STEP 2 EE Data'!B370="","",'STEP 2 EE Data'!B370),"")))</f>
        <v/>
      </c>
      <c r="K370" s="497" t="str">
        <f>IF(J370="","",'STEP 2 EE Data'!A370)</f>
        <v/>
      </c>
      <c r="L370" s="210" t="str">
        <f>IF(J370="","",'STEP 2 EE Data'!AJ370)</f>
        <v/>
      </c>
      <c r="M370" s="497" t="str">
        <f>IF(J370="","",'STEP 3 EE Comp'!BJ375)</f>
        <v/>
      </c>
      <c r="N370" s="69" t="str">
        <f t="shared" si="16"/>
        <v/>
      </c>
      <c r="R370" s="84" t="str">
        <f>IF('STEP 2 EE Data'!L370="Yes",IF('STEP 2 EE Data'!B370="","",'STEP 2 EE Data'!B370),"")</f>
        <v/>
      </c>
      <c r="S370" s="84" t="str">
        <f>IF(R370="","",'STEP 2 EE Data'!A370)</f>
        <v/>
      </c>
      <c r="T370" s="84" t="str">
        <f>IF(S370="","",'STEP 2 EE Data'!AJ370)</f>
        <v/>
      </c>
      <c r="U370" s="84" t="str">
        <f>IF(T370="","",'STEP 3 EE Comp'!BJ375)</f>
        <v/>
      </c>
      <c r="V370" s="69" t="str">
        <f t="shared" si="17"/>
        <v/>
      </c>
    </row>
    <row r="371" spans="1:22" x14ac:dyDescent="0.3">
      <c r="A371" s="623" t="str">
        <f>IF('STEP 2 EE Data'!L371="Yes","",IF('STEP 2 EE Data'!B371="","",IF('STEP 2 EE Data'!J371="Yes","",IF('STEP 2 EE Data'!AI371=0,"",'STEP 2 EE Data'!B371))))</f>
        <v/>
      </c>
      <c r="B371" s="93" t="str">
        <f>IF(A371="","",'STEP 2 EE Data'!A371)</f>
        <v/>
      </c>
      <c r="C371" s="624" t="str">
        <f>IF(A371="","",'STEP 2 EE Data'!AJ371)</f>
        <v/>
      </c>
      <c r="D371" s="369" t="str">
        <f>IF(A371="","",'STEP 3 EE Comp'!BJ376)</f>
        <v/>
      </c>
      <c r="E371" s="82" t="str">
        <f>IF(A371="","",'STEP 2 EE Data'!AK371)</f>
        <v/>
      </c>
      <c r="F371" s="69" t="str">
        <f t="shared" si="15"/>
        <v/>
      </c>
      <c r="J371" s="497" t="str">
        <f>IF('STEP 2 EE Data'!AI371=0,"",IF('STEP 2 EE Data'!L371="Yes","",IF('STEP 2 EE Data'!J371="Yes",IF('STEP 2 EE Data'!B371="","",'STEP 2 EE Data'!B371),"")))</f>
        <v/>
      </c>
      <c r="K371" s="497" t="str">
        <f>IF(J371="","",'STEP 2 EE Data'!A371)</f>
        <v/>
      </c>
      <c r="L371" s="210" t="str">
        <f>IF(J371="","",'STEP 2 EE Data'!AJ371)</f>
        <v/>
      </c>
      <c r="M371" s="497" t="str">
        <f>IF(J371="","",'STEP 3 EE Comp'!BJ376)</f>
        <v/>
      </c>
      <c r="N371" s="69" t="str">
        <f t="shared" si="16"/>
        <v/>
      </c>
      <c r="R371" s="84" t="str">
        <f>IF('STEP 2 EE Data'!L371="Yes",IF('STEP 2 EE Data'!B371="","",'STEP 2 EE Data'!B371),"")</f>
        <v/>
      </c>
      <c r="S371" s="84" t="str">
        <f>IF(R371="","",'STEP 2 EE Data'!A371)</f>
        <v/>
      </c>
      <c r="T371" s="84" t="str">
        <f>IF(S371="","",'STEP 2 EE Data'!AJ371)</f>
        <v/>
      </c>
      <c r="U371" s="84" t="str">
        <f>IF(T371="","",'STEP 3 EE Comp'!BJ376)</f>
        <v/>
      </c>
      <c r="V371" s="69" t="str">
        <f t="shared" si="17"/>
        <v/>
      </c>
    </row>
    <row r="372" spans="1:22" x14ac:dyDescent="0.3">
      <c r="A372" s="623" t="str">
        <f>IF('STEP 2 EE Data'!L372="Yes","",IF('STEP 2 EE Data'!B372="","",IF('STEP 2 EE Data'!J372="Yes","",IF('STEP 2 EE Data'!AI372=0,"",'STEP 2 EE Data'!B372))))</f>
        <v/>
      </c>
      <c r="B372" s="93" t="str">
        <f>IF(A372="","",'STEP 2 EE Data'!A372)</f>
        <v/>
      </c>
      <c r="C372" s="624" t="str">
        <f>IF(A372="","",'STEP 2 EE Data'!AJ372)</f>
        <v/>
      </c>
      <c r="D372" s="369" t="str">
        <f>IF(A372="","",'STEP 3 EE Comp'!BJ377)</f>
        <v/>
      </c>
      <c r="E372" s="82" t="str">
        <f>IF(A372="","",'STEP 2 EE Data'!AK372)</f>
        <v/>
      </c>
      <c r="F372" s="69" t="str">
        <f t="shared" si="15"/>
        <v/>
      </c>
      <c r="J372" s="497" t="str">
        <f>IF('STEP 2 EE Data'!AI372=0,"",IF('STEP 2 EE Data'!L372="Yes","",IF('STEP 2 EE Data'!J372="Yes",IF('STEP 2 EE Data'!B372="","",'STEP 2 EE Data'!B372),"")))</f>
        <v/>
      </c>
      <c r="K372" s="497" t="str">
        <f>IF(J372="","",'STEP 2 EE Data'!A372)</f>
        <v/>
      </c>
      <c r="L372" s="210" t="str">
        <f>IF(J372="","",'STEP 2 EE Data'!AJ372)</f>
        <v/>
      </c>
      <c r="M372" s="497" t="str">
        <f>IF(J372="","",'STEP 3 EE Comp'!BJ377)</f>
        <v/>
      </c>
      <c r="N372" s="69" t="str">
        <f t="shared" si="16"/>
        <v/>
      </c>
      <c r="R372" s="84" t="str">
        <f>IF('STEP 2 EE Data'!L372="Yes",IF('STEP 2 EE Data'!B372="","",'STEP 2 EE Data'!B372),"")</f>
        <v/>
      </c>
      <c r="S372" s="84" t="str">
        <f>IF(R372="","",'STEP 2 EE Data'!A372)</f>
        <v/>
      </c>
      <c r="T372" s="84" t="str">
        <f>IF(S372="","",'STEP 2 EE Data'!AJ372)</f>
        <v/>
      </c>
      <c r="U372" s="84" t="str">
        <f>IF(T372="","",'STEP 3 EE Comp'!BJ377)</f>
        <v/>
      </c>
      <c r="V372" s="69" t="str">
        <f t="shared" si="17"/>
        <v/>
      </c>
    </row>
    <row r="373" spans="1:22" x14ac:dyDescent="0.3">
      <c r="A373" s="623" t="str">
        <f>IF('STEP 2 EE Data'!L373="Yes","",IF('STEP 2 EE Data'!B373="","",IF('STEP 2 EE Data'!J373="Yes","",IF('STEP 2 EE Data'!AI373=0,"",'STEP 2 EE Data'!B373))))</f>
        <v/>
      </c>
      <c r="B373" s="93" t="str">
        <f>IF(A373="","",'STEP 2 EE Data'!A373)</f>
        <v/>
      </c>
      <c r="C373" s="624" t="str">
        <f>IF(A373="","",'STEP 2 EE Data'!AJ373)</f>
        <v/>
      </c>
      <c r="D373" s="369" t="str">
        <f>IF(A373="","",'STEP 3 EE Comp'!BJ378)</f>
        <v/>
      </c>
      <c r="E373" s="82" t="str">
        <f>IF(A373="","",'STEP 2 EE Data'!AK373)</f>
        <v/>
      </c>
      <c r="F373" s="69" t="str">
        <f t="shared" si="15"/>
        <v/>
      </c>
      <c r="J373" s="497" t="str">
        <f>IF('STEP 2 EE Data'!AI373=0,"",IF('STEP 2 EE Data'!L373="Yes","",IF('STEP 2 EE Data'!J373="Yes",IF('STEP 2 EE Data'!B373="","",'STEP 2 EE Data'!B373),"")))</f>
        <v/>
      </c>
      <c r="K373" s="497" t="str">
        <f>IF(J373="","",'STEP 2 EE Data'!A373)</f>
        <v/>
      </c>
      <c r="L373" s="210" t="str">
        <f>IF(J373="","",'STEP 2 EE Data'!AJ373)</f>
        <v/>
      </c>
      <c r="M373" s="497" t="str">
        <f>IF(J373="","",'STEP 3 EE Comp'!BJ378)</f>
        <v/>
      </c>
      <c r="N373" s="69" t="str">
        <f t="shared" si="16"/>
        <v/>
      </c>
      <c r="R373" s="84" t="str">
        <f>IF('STEP 2 EE Data'!L373="Yes",IF('STEP 2 EE Data'!B373="","",'STEP 2 EE Data'!B373),"")</f>
        <v/>
      </c>
      <c r="S373" s="84" t="str">
        <f>IF(R373="","",'STEP 2 EE Data'!A373)</f>
        <v/>
      </c>
      <c r="T373" s="84" t="str">
        <f>IF(S373="","",'STEP 2 EE Data'!AJ373)</f>
        <v/>
      </c>
      <c r="U373" s="84" t="str">
        <f>IF(T373="","",'STEP 3 EE Comp'!BJ378)</f>
        <v/>
      </c>
      <c r="V373" s="69" t="str">
        <f t="shared" si="17"/>
        <v/>
      </c>
    </row>
    <row r="374" spans="1:22" x14ac:dyDescent="0.3">
      <c r="A374" s="623" t="str">
        <f>IF('STEP 2 EE Data'!L374="Yes","",IF('STEP 2 EE Data'!B374="","",IF('STEP 2 EE Data'!J374="Yes","",IF('STEP 2 EE Data'!AI374=0,"",'STEP 2 EE Data'!B374))))</f>
        <v/>
      </c>
      <c r="B374" s="93" t="str">
        <f>IF(A374="","",'STEP 2 EE Data'!A374)</f>
        <v/>
      </c>
      <c r="C374" s="624" t="str">
        <f>IF(A374="","",'STEP 2 EE Data'!AJ374)</f>
        <v/>
      </c>
      <c r="D374" s="369" t="str">
        <f>IF(A374="","",'STEP 3 EE Comp'!BJ379)</f>
        <v/>
      </c>
      <c r="E374" s="82" t="str">
        <f>IF(A374="","",'STEP 2 EE Data'!AK374)</f>
        <v/>
      </c>
      <c r="F374" s="69" t="str">
        <f t="shared" si="15"/>
        <v/>
      </c>
      <c r="J374" s="497" t="str">
        <f>IF('STEP 2 EE Data'!AI374=0,"",IF('STEP 2 EE Data'!L374="Yes","",IF('STEP 2 EE Data'!J374="Yes",IF('STEP 2 EE Data'!B374="","",'STEP 2 EE Data'!B374),"")))</f>
        <v/>
      </c>
      <c r="K374" s="497" t="str">
        <f>IF(J374="","",'STEP 2 EE Data'!A374)</f>
        <v/>
      </c>
      <c r="L374" s="210" t="str">
        <f>IF(J374="","",'STEP 2 EE Data'!AJ374)</f>
        <v/>
      </c>
      <c r="M374" s="497" t="str">
        <f>IF(J374="","",'STEP 3 EE Comp'!BJ379)</f>
        <v/>
      </c>
      <c r="N374" s="69" t="str">
        <f t="shared" si="16"/>
        <v/>
      </c>
      <c r="R374" s="84" t="str">
        <f>IF('STEP 2 EE Data'!L374="Yes",IF('STEP 2 EE Data'!B374="","",'STEP 2 EE Data'!B374),"")</f>
        <v/>
      </c>
      <c r="S374" s="84" t="str">
        <f>IF(R374="","",'STEP 2 EE Data'!A374)</f>
        <v/>
      </c>
      <c r="T374" s="84" t="str">
        <f>IF(S374="","",'STEP 2 EE Data'!AJ374)</f>
        <v/>
      </c>
      <c r="U374" s="84" t="str">
        <f>IF(T374="","",'STEP 3 EE Comp'!BJ379)</f>
        <v/>
      </c>
      <c r="V374" s="69" t="str">
        <f t="shared" si="17"/>
        <v/>
      </c>
    </row>
    <row r="375" spans="1:22" x14ac:dyDescent="0.3">
      <c r="A375" s="623" t="str">
        <f>IF('STEP 2 EE Data'!L375="Yes","",IF('STEP 2 EE Data'!B375="","",IF('STEP 2 EE Data'!J375="Yes","",IF('STEP 2 EE Data'!AI375=0,"",'STEP 2 EE Data'!B375))))</f>
        <v/>
      </c>
      <c r="B375" s="93" t="str">
        <f>IF(A375="","",'STEP 2 EE Data'!A375)</f>
        <v/>
      </c>
      <c r="C375" s="624" t="str">
        <f>IF(A375="","",'STEP 2 EE Data'!AJ375)</f>
        <v/>
      </c>
      <c r="D375" s="369" t="str">
        <f>IF(A375="","",'STEP 3 EE Comp'!BJ380)</f>
        <v/>
      </c>
      <c r="E375" s="82" t="str">
        <f>IF(A375="","",'STEP 2 EE Data'!AK375)</f>
        <v/>
      </c>
      <c r="F375" s="69" t="str">
        <f t="shared" si="15"/>
        <v/>
      </c>
      <c r="J375" s="497" t="str">
        <f>IF('STEP 2 EE Data'!AI375=0,"",IF('STEP 2 EE Data'!L375="Yes","",IF('STEP 2 EE Data'!J375="Yes",IF('STEP 2 EE Data'!B375="","",'STEP 2 EE Data'!B375),"")))</f>
        <v/>
      </c>
      <c r="K375" s="497" t="str">
        <f>IF(J375="","",'STEP 2 EE Data'!A375)</f>
        <v/>
      </c>
      <c r="L375" s="210" t="str">
        <f>IF(J375="","",'STEP 2 EE Data'!AJ375)</f>
        <v/>
      </c>
      <c r="M375" s="497" t="str">
        <f>IF(J375="","",'STEP 3 EE Comp'!BJ380)</f>
        <v/>
      </c>
      <c r="N375" s="69" t="str">
        <f t="shared" si="16"/>
        <v/>
      </c>
      <c r="R375" s="84" t="str">
        <f>IF('STEP 2 EE Data'!L375="Yes",IF('STEP 2 EE Data'!B375="","",'STEP 2 EE Data'!B375),"")</f>
        <v/>
      </c>
      <c r="S375" s="84" t="str">
        <f>IF(R375="","",'STEP 2 EE Data'!A375)</f>
        <v/>
      </c>
      <c r="T375" s="84" t="str">
        <f>IF(S375="","",'STEP 2 EE Data'!AJ375)</f>
        <v/>
      </c>
      <c r="U375" s="84" t="str">
        <f>IF(T375="","",'STEP 3 EE Comp'!BJ380)</f>
        <v/>
      </c>
      <c r="V375" s="69" t="str">
        <f t="shared" si="17"/>
        <v/>
      </c>
    </row>
    <row r="376" spans="1:22" x14ac:dyDescent="0.3">
      <c r="A376" s="623" t="str">
        <f>IF('STEP 2 EE Data'!L376="Yes","",IF('STEP 2 EE Data'!B376="","",IF('STEP 2 EE Data'!J376="Yes","",IF('STEP 2 EE Data'!AI376=0,"",'STEP 2 EE Data'!B376))))</f>
        <v/>
      </c>
      <c r="B376" s="93" t="str">
        <f>IF(A376="","",'STEP 2 EE Data'!A376)</f>
        <v/>
      </c>
      <c r="C376" s="624" t="str">
        <f>IF(A376="","",'STEP 2 EE Data'!AJ376)</f>
        <v/>
      </c>
      <c r="D376" s="369" t="str">
        <f>IF(A376="","",'STEP 3 EE Comp'!BJ381)</f>
        <v/>
      </c>
      <c r="E376" s="82" t="str">
        <f>IF(A376="","",'STEP 2 EE Data'!AK376)</f>
        <v/>
      </c>
      <c r="F376" s="69" t="str">
        <f t="shared" si="15"/>
        <v/>
      </c>
      <c r="J376" s="497" t="str">
        <f>IF('STEP 2 EE Data'!AI376=0,"",IF('STEP 2 EE Data'!L376="Yes","",IF('STEP 2 EE Data'!J376="Yes",IF('STEP 2 EE Data'!B376="","",'STEP 2 EE Data'!B376),"")))</f>
        <v/>
      </c>
      <c r="K376" s="497" t="str">
        <f>IF(J376="","",'STEP 2 EE Data'!A376)</f>
        <v/>
      </c>
      <c r="L376" s="210" t="str">
        <f>IF(J376="","",'STEP 2 EE Data'!AJ376)</f>
        <v/>
      </c>
      <c r="M376" s="497" t="str">
        <f>IF(J376="","",'STEP 3 EE Comp'!BJ381)</f>
        <v/>
      </c>
      <c r="N376" s="69" t="str">
        <f t="shared" si="16"/>
        <v/>
      </c>
      <c r="R376" s="84" t="str">
        <f>IF('STEP 2 EE Data'!L376="Yes",IF('STEP 2 EE Data'!B376="","",'STEP 2 EE Data'!B376),"")</f>
        <v/>
      </c>
      <c r="S376" s="84" t="str">
        <f>IF(R376="","",'STEP 2 EE Data'!A376)</f>
        <v/>
      </c>
      <c r="T376" s="84" t="str">
        <f>IF(S376="","",'STEP 2 EE Data'!AJ376)</f>
        <v/>
      </c>
      <c r="U376" s="84" t="str">
        <f>IF(T376="","",'STEP 3 EE Comp'!BJ381)</f>
        <v/>
      </c>
      <c r="V376" s="69" t="str">
        <f t="shared" si="17"/>
        <v/>
      </c>
    </row>
    <row r="377" spans="1:22" x14ac:dyDescent="0.3">
      <c r="A377" s="623" t="str">
        <f>IF('STEP 2 EE Data'!L377="Yes","",IF('STEP 2 EE Data'!B377="","",IF('STEP 2 EE Data'!J377="Yes","",IF('STEP 2 EE Data'!AI377=0,"",'STEP 2 EE Data'!B377))))</f>
        <v/>
      </c>
      <c r="B377" s="93" t="str">
        <f>IF(A377="","",'STEP 2 EE Data'!A377)</f>
        <v/>
      </c>
      <c r="C377" s="624" t="str">
        <f>IF(A377="","",'STEP 2 EE Data'!AJ377)</f>
        <v/>
      </c>
      <c r="D377" s="369" t="str">
        <f>IF(A377="","",'STEP 3 EE Comp'!BJ382)</f>
        <v/>
      </c>
      <c r="E377" s="82" t="str">
        <f>IF(A377="","",'STEP 2 EE Data'!AK377)</f>
        <v/>
      </c>
      <c r="F377" s="69" t="str">
        <f t="shared" si="15"/>
        <v/>
      </c>
      <c r="J377" s="497" t="str">
        <f>IF('STEP 2 EE Data'!AI377=0,"",IF('STEP 2 EE Data'!L377="Yes","",IF('STEP 2 EE Data'!J377="Yes",IF('STEP 2 EE Data'!B377="","",'STEP 2 EE Data'!B377),"")))</f>
        <v/>
      </c>
      <c r="K377" s="497" t="str">
        <f>IF(J377="","",'STEP 2 EE Data'!A377)</f>
        <v/>
      </c>
      <c r="L377" s="210" t="str">
        <f>IF(J377="","",'STEP 2 EE Data'!AJ377)</f>
        <v/>
      </c>
      <c r="M377" s="497" t="str">
        <f>IF(J377="","",'STEP 3 EE Comp'!BJ382)</f>
        <v/>
      </c>
      <c r="N377" s="69" t="str">
        <f t="shared" si="16"/>
        <v/>
      </c>
      <c r="R377" s="84" t="str">
        <f>IF('STEP 2 EE Data'!L377="Yes",IF('STEP 2 EE Data'!B377="","",'STEP 2 EE Data'!B377),"")</f>
        <v/>
      </c>
      <c r="S377" s="84" t="str">
        <f>IF(R377="","",'STEP 2 EE Data'!A377)</f>
        <v/>
      </c>
      <c r="T377" s="84" t="str">
        <f>IF(S377="","",'STEP 2 EE Data'!AJ377)</f>
        <v/>
      </c>
      <c r="U377" s="84" t="str">
        <f>IF(T377="","",'STEP 3 EE Comp'!BJ382)</f>
        <v/>
      </c>
      <c r="V377" s="69" t="str">
        <f t="shared" si="17"/>
        <v/>
      </c>
    </row>
    <row r="378" spans="1:22" x14ac:dyDescent="0.3">
      <c r="A378" s="623" t="str">
        <f>IF('STEP 2 EE Data'!L378="Yes","",IF('STEP 2 EE Data'!B378="","",IF('STEP 2 EE Data'!J378="Yes","",IF('STEP 2 EE Data'!AI378=0,"",'STEP 2 EE Data'!B378))))</f>
        <v/>
      </c>
      <c r="B378" s="93" t="str">
        <f>IF(A378="","",'STEP 2 EE Data'!A378)</f>
        <v/>
      </c>
      <c r="C378" s="624" t="str">
        <f>IF(A378="","",'STEP 2 EE Data'!AJ378)</f>
        <v/>
      </c>
      <c r="D378" s="369" t="str">
        <f>IF(A378="","",'STEP 3 EE Comp'!BJ383)</f>
        <v/>
      </c>
      <c r="E378" s="82" t="str">
        <f>IF(A378="","",'STEP 2 EE Data'!AK378)</f>
        <v/>
      </c>
      <c r="F378" s="69" t="str">
        <f t="shared" si="15"/>
        <v/>
      </c>
      <c r="J378" s="497" t="str">
        <f>IF('STEP 2 EE Data'!AI378=0,"",IF('STEP 2 EE Data'!L378="Yes","",IF('STEP 2 EE Data'!J378="Yes",IF('STEP 2 EE Data'!B378="","",'STEP 2 EE Data'!B378),"")))</f>
        <v/>
      </c>
      <c r="K378" s="497" t="str">
        <f>IF(J378="","",'STEP 2 EE Data'!A378)</f>
        <v/>
      </c>
      <c r="L378" s="210" t="str">
        <f>IF(J378="","",'STEP 2 EE Data'!AJ378)</f>
        <v/>
      </c>
      <c r="M378" s="497" t="str">
        <f>IF(J378="","",'STEP 3 EE Comp'!BJ383)</f>
        <v/>
      </c>
      <c r="N378" s="69" t="str">
        <f t="shared" si="16"/>
        <v/>
      </c>
      <c r="R378" s="84" t="str">
        <f>IF('STEP 2 EE Data'!L378="Yes",IF('STEP 2 EE Data'!B378="","",'STEP 2 EE Data'!B378),"")</f>
        <v/>
      </c>
      <c r="S378" s="84" t="str">
        <f>IF(R378="","",'STEP 2 EE Data'!A378)</f>
        <v/>
      </c>
      <c r="T378" s="84" t="str">
        <f>IF(S378="","",'STEP 2 EE Data'!AJ378)</f>
        <v/>
      </c>
      <c r="U378" s="84" t="str">
        <f>IF(T378="","",'STEP 3 EE Comp'!BJ383)</f>
        <v/>
      </c>
      <c r="V378" s="69" t="str">
        <f t="shared" si="17"/>
        <v/>
      </c>
    </row>
    <row r="379" spans="1:22" x14ac:dyDescent="0.3">
      <c r="A379" s="623" t="str">
        <f>IF('STEP 2 EE Data'!L379="Yes","",IF('STEP 2 EE Data'!B379="","",IF('STEP 2 EE Data'!J379="Yes","",IF('STEP 2 EE Data'!AI379=0,"",'STEP 2 EE Data'!B379))))</f>
        <v/>
      </c>
      <c r="B379" s="93" t="str">
        <f>IF(A379="","",'STEP 2 EE Data'!A379)</f>
        <v/>
      </c>
      <c r="C379" s="624" t="str">
        <f>IF(A379="","",'STEP 2 EE Data'!AJ379)</f>
        <v/>
      </c>
      <c r="D379" s="369" t="str">
        <f>IF(A379="","",'STEP 3 EE Comp'!BJ384)</f>
        <v/>
      </c>
      <c r="E379" s="82" t="str">
        <f>IF(A379="","",'STEP 2 EE Data'!AK379)</f>
        <v/>
      </c>
      <c r="F379" s="69" t="str">
        <f t="shared" si="15"/>
        <v/>
      </c>
      <c r="J379" s="497" t="str">
        <f>IF('STEP 2 EE Data'!AI379=0,"",IF('STEP 2 EE Data'!L379="Yes","",IF('STEP 2 EE Data'!J379="Yes",IF('STEP 2 EE Data'!B379="","",'STEP 2 EE Data'!B379),"")))</f>
        <v/>
      </c>
      <c r="K379" s="497" t="str">
        <f>IF(J379="","",'STEP 2 EE Data'!A379)</f>
        <v/>
      </c>
      <c r="L379" s="210" t="str">
        <f>IF(J379="","",'STEP 2 EE Data'!AJ379)</f>
        <v/>
      </c>
      <c r="M379" s="497" t="str">
        <f>IF(J379="","",'STEP 3 EE Comp'!BJ384)</f>
        <v/>
      </c>
      <c r="N379" s="69" t="str">
        <f t="shared" si="16"/>
        <v/>
      </c>
      <c r="R379" s="84" t="str">
        <f>IF('STEP 2 EE Data'!L379="Yes",IF('STEP 2 EE Data'!B379="","",'STEP 2 EE Data'!B379),"")</f>
        <v/>
      </c>
      <c r="S379" s="84" t="str">
        <f>IF(R379="","",'STEP 2 EE Data'!A379)</f>
        <v/>
      </c>
      <c r="T379" s="84" t="str">
        <f>IF(S379="","",'STEP 2 EE Data'!AJ379)</f>
        <v/>
      </c>
      <c r="U379" s="84" t="str">
        <f>IF(T379="","",'STEP 3 EE Comp'!BJ384)</f>
        <v/>
      </c>
      <c r="V379" s="69" t="str">
        <f t="shared" si="17"/>
        <v/>
      </c>
    </row>
    <row r="380" spans="1:22" x14ac:dyDescent="0.3">
      <c r="A380" s="623" t="str">
        <f>IF('STEP 2 EE Data'!L380="Yes","",IF('STEP 2 EE Data'!B380="","",IF('STEP 2 EE Data'!J380="Yes","",IF('STEP 2 EE Data'!AI380=0,"",'STEP 2 EE Data'!B380))))</f>
        <v/>
      </c>
      <c r="B380" s="93" t="str">
        <f>IF(A380="","",'STEP 2 EE Data'!A380)</f>
        <v/>
      </c>
      <c r="C380" s="624" t="str">
        <f>IF(A380="","",'STEP 2 EE Data'!AJ380)</f>
        <v/>
      </c>
      <c r="D380" s="369" t="str">
        <f>IF(A380="","",'STEP 3 EE Comp'!BJ385)</f>
        <v/>
      </c>
      <c r="E380" s="82" t="str">
        <f>IF(A380="","",'STEP 2 EE Data'!AK380)</f>
        <v/>
      </c>
      <c r="F380" s="69" t="str">
        <f t="shared" si="15"/>
        <v/>
      </c>
      <c r="J380" s="497" t="str">
        <f>IF('STEP 2 EE Data'!AI380=0,"",IF('STEP 2 EE Data'!L380="Yes","",IF('STEP 2 EE Data'!J380="Yes",IF('STEP 2 EE Data'!B380="","",'STEP 2 EE Data'!B380),"")))</f>
        <v/>
      </c>
      <c r="K380" s="497" t="str">
        <f>IF(J380="","",'STEP 2 EE Data'!A380)</f>
        <v/>
      </c>
      <c r="L380" s="210" t="str">
        <f>IF(J380="","",'STEP 2 EE Data'!AJ380)</f>
        <v/>
      </c>
      <c r="M380" s="497" t="str">
        <f>IF(J380="","",'STEP 3 EE Comp'!BJ385)</f>
        <v/>
      </c>
      <c r="N380" s="69" t="str">
        <f t="shared" si="16"/>
        <v/>
      </c>
      <c r="R380" s="84" t="str">
        <f>IF('STEP 2 EE Data'!L380="Yes",IF('STEP 2 EE Data'!B380="","",'STEP 2 EE Data'!B380),"")</f>
        <v/>
      </c>
      <c r="S380" s="84" t="str">
        <f>IF(R380="","",'STEP 2 EE Data'!A380)</f>
        <v/>
      </c>
      <c r="T380" s="84" t="str">
        <f>IF(S380="","",'STEP 2 EE Data'!AJ380)</f>
        <v/>
      </c>
      <c r="U380" s="84" t="str">
        <f>IF(T380="","",'STEP 3 EE Comp'!BJ385)</f>
        <v/>
      </c>
      <c r="V380" s="69" t="str">
        <f t="shared" si="17"/>
        <v/>
      </c>
    </row>
    <row r="381" spans="1:22" x14ac:dyDescent="0.3">
      <c r="A381" s="623" t="str">
        <f>IF('STEP 2 EE Data'!L381="Yes","",IF('STEP 2 EE Data'!B381="","",IF('STEP 2 EE Data'!J381="Yes","",IF('STEP 2 EE Data'!AI381=0,"",'STEP 2 EE Data'!B381))))</f>
        <v/>
      </c>
      <c r="B381" s="93" t="str">
        <f>IF(A381="","",'STEP 2 EE Data'!A381)</f>
        <v/>
      </c>
      <c r="C381" s="624" t="str">
        <f>IF(A381="","",'STEP 2 EE Data'!AJ381)</f>
        <v/>
      </c>
      <c r="D381" s="369" t="str">
        <f>IF(A381="","",'STEP 3 EE Comp'!BJ386)</f>
        <v/>
      </c>
      <c r="E381" s="82" t="str">
        <f>IF(A381="","",'STEP 2 EE Data'!AK381)</f>
        <v/>
      </c>
      <c r="F381" s="69" t="str">
        <f t="shared" si="15"/>
        <v/>
      </c>
      <c r="J381" s="497" t="str">
        <f>IF('STEP 2 EE Data'!AI381=0,"",IF('STEP 2 EE Data'!L381="Yes","",IF('STEP 2 EE Data'!J381="Yes",IF('STEP 2 EE Data'!B381="","",'STEP 2 EE Data'!B381),"")))</f>
        <v/>
      </c>
      <c r="K381" s="497" t="str">
        <f>IF(J381="","",'STEP 2 EE Data'!A381)</f>
        <v/>
      </c>
      <c r="L381" s="210" t="str">
        <f>IF(J381="","",'STEP 2 EE Data'!AJ381)</f>
        <v/>
      </c>
      <c r="M381" s="497" t="str">
        <f>IF(J381="","",'STEP 3 EE Comp'!BJ386)</f>
        <v/>
      </c>
      <c r="N381" s="69" t="str">
        <f t="shared" si="16"/>
        <v/>
      </c>
      <c r="R381" s="84" t="str">
        <f>IF('STEP 2 EE Data'!L381="Yes",IF('STEP 2 EE Data'!B381="","",'STEP 2 EE Data'!B381),"")</f>
        <v/>
      </c>
      <c r="S381" s="84" t="str">
        <f>IF(R381="","",'STEP 2 EE Data'!A381)</f>
        <v/>
      </c>
      <c r="T381" s="84" t="str">
        <f>IF(S381="","",'STEP 2 EE Data'!AJ381)</f>
        <v/>
      </c>
      <c r="U381" s="84" t="str">
        <f>IF(T381="","",'STEP 3 EE Comp'!BJ386)</f>
        <v/>
      </c>
      <c r="V381" s="69" t="str">
        <f t="shared" si="17"/>
        <v/>
      </c>
    </row>
    <row r="382" spans="1:22" x14ac:dyDescent="0.3">
      <c r="A382" s="623" t="str">
        <f>IF('STEP 2 EE Data'!L382="Yes","",IF('STEP 2 EE Data'!B382="","",IF('STEP 2 EE Data'!J382="Yes","",IF('STEP 2 EE Data'!AI382=0,"",'STEP 2 EE Data'!B382))))</f>
        <v/>
      </c>
      <c r="B382" s="93" t="str">
        <f>IF(A382="","",'STEP 2 EE Data'!A382)</f>
        <v/>
      </c>
      <c r="C382" s="624" t="str">
        <f>IF(A382="","",'STEP 2 EE Data'!AJ382)</f>
        <v/>
      </c>
      <c r="D382" s="369" t="str">
        <f>IF(A382="","",'STEP 3 EE Comp'!BJ387)</f>
        <v/>
      </c>
      <c r="E382" s="82" t="str">
        <f>IF(A382="","",'STEP 2 EE Data'!AK382)</f>
        <v/>
      </c>
      <c r="F382" s="69" t="str">
        <f t="shared" si="15"/>
        <v/>
      </c>
      <c r="J382" s="497" t="str">
        <f>IF('STEP 2 EE Data'!AI382=0,"",IF('STEP 2 EE Data'!L382="Yes","",IF('STEP 2 EE Data'!J382="Yes",IF('STEP 2 EE Data'!B382="","",'STEP 2 EE Data'!B382),"")))</f>
        <v/>
      </c>
      <c r="K382" s="497" t="str">
        <f>IF(J382="","",'STEP 2 EE Data'!A382)</f>
        <v/>
      </c>
      <c r="L382" s="210" t="str">
        <f>IF(J382="","",'STEP 2 EE Data'!AJ382)</f>
        <v/>
      </c>
      <c r="M382" s="497" t="str">
        <f>IF(J382="","",'STEP 3 EE Comp'!BJ387)</f>
        <v/>
      </c>
      <c r="N382" s="69" t="str">
        <f t="shared" si="16"/>
        <v/>
      </c>
      <c r="R382" s="84" t="str">
        <f>IF('STEP 2 EE Data'!L382="Yes",IF('STEP 2 EE Data'!B382="","",'STEP 2 EE Data'!B382),"")</f>
        <v/>
      </c>
      <c r="S382" s="84" t="str">
        <f>IF(R382="","",'STEP 2 EE Data'!A382)</f>
        <v/>
      </c>
      <c r="T382" s="84" t="str">
        <f>IF(S382="","",'STEP 2 EE Data'!AJ382)</f>
        <v/>
      </c>
      <c r="U382" s="84" t="str">
        <f>IF(T382="","",'STEP 3 EE Comp'!BJ387)</f>
        <v/>
      </c>
      <c r="V382" s="69" t="str">
        <f t="shared" si="17"/>
        <v/>
      </c>
    </row>
    <row r="383" spans="1:22" x14ac:dyDescent="0.3">
      <c r="A383" s="623" t="str">
        <f>IF('STEP 2 EE Data'!L383="Yes","",IF('STEP 2 EE Data'!B383="","",IF('STEP 2 EE Data'!J383="Yes","",IF('STEP 2 EE Data'!AI383=0,"",'STEP 2 EE Data'!B383))))</f>
        <v/>
      </c>
      <c r="B383" s="93" t="str">
        <f>IF(A383="","",'STEP 2 EE Data'!A383)</f>
        <v/>
      </c>
      <c r="C383" s="624" t="str">
        <f>IF(A383="","",'STEP 2 EE Data'!AJ383)</f>
        <v/>
      </c>
      <c r="D383" s="369" t="str">
        <f>IF(A383="","",'STEP 3 EE Comp'!BJ388)</f>
        <v/>
      </c>
      <c r="E383" s="82" t="str">
        <f>IF(A383="","",'STEP 2 EE Data'!AK383)</f>
        <v/>
      </c>
      <c r="F383" s="69" t="str">
        <f t="shared" si="15"/>
        <v/>
      </c>
      <c r="J383" s="497" t="str">
        <f>IF('STEP 2 EE Data'!AI383=0,"",IF('STEP 2 EE Data'!L383="Yes","",IF('STEP 2 EE Data'!J383="Yes",IF('STEP 2 EE Data'!B383="","",'STEP 2 EE Data'!B383),"")))</f>
        <v/>
      </c>
      <c r="K383" s="497" t="str">
        <f>IF(J383="","",'STEP 2 EE Data'!A383)</f>
        <v/>
      </c>
      <c r="L383" s="210" t="str">
        <f>IF(J383="","",'STEP 2 EE Data'!AJ383)</f>
        <v/>
      </c>
      <c r="M383" s="497" t="str">
        <f>IF(J383="","",'STEP 3 EE Comp'!BJ388)</f>
        <v/>
      </c>
      <c r="N383" s="69" t="str">
        <f t="shared" si="16"/>
        <v/>
      </c>
      <c r="R383" s="84" t="str">
        <f>IF('STEP 2 EE Data'!L383="Yes",IF('STEP 2 EE Data'!B383="","",'STEP 2 EE Data'!B383),"")</f>
        <v/>
      </c>
      <c r="S383" s="84" t="str">
        <f>IF(R383="","",'STEP 2 EE Data'!A383)</f>
        <v/>
      </c>
      <c r="T383" s="84" t="str">
        <f>IF(S383="","",'STEP 2 EE Data'!AJ383)</f>
        <v/>
      </c>
      <c r="U383" s="84" t="str">
        <f>IF(T383="","",'STEP 3 EE Comp'!BJ388)</f>
        <v/>
      </c>
      <c r="V383" s="69" t="str">
        <f t="shared" si="17"/>
        <v/>
      </c>
    </row>
    <row r="384" spans="1:22" x14ac:dyDescent="0.3">
      <c r="A384" s="623" t="str">
        <f>IF('STEP 2 EE Data'!L384="Yes","",IF('STEP 2 EE Data'!B384="","",IF('STEP 2 EE Data'!J384="Yes","",IF('STEP 2 EE Data'!AI384=0,"",'STEP 2 EE Data'!B384))))</f>
        <v/>
      </c>
      <c r="B384" s="93" t="str">
        <f>IF(A384="","",'STEP 2 EE Data'!A384)</f>
        <v/>
      </c>
      <c r="C384" s="624" t="str">
        <f>IF(A384="","",'STEP 2 EE Data'!AJ384)</f>
        <v/>
      </c>
      <c r="D384" s="369" t="str">
        <f>IF(A384="","",'STEP 3 EE Comp'!BJ389)</f>
        <v/>
      </c>
      <c r="E384" s="82" t="str">
        <f>IF(A384="","",'STEP 2 EE Data'!AK384)</f>
        <v/>
      </c>
      <c r="F384" s="69" t="str">
        <f t="shared" si="15"/>
        <v/>
      </c>
      <c r="J384" s="497" t="str">
        <f>IF('STEP 2 EE Data'!AI384=0,"",IF('STEP 2 EE Data'!L384="Yes","",IF('STEP 2 EE Data'!J384="Yes",IF('STEP 2 EE Data'!B384="","",'STEP 2 EE Data'!B384),"")))</f>
        <v/>
      </c>
      <c r="K384" s="497" t="str">
        <f>IF(J384="","",'STEP 2 EE Data'!A384)</f>
        <v/>
      </c>
      <c r="L384" s="210" t="str">
        <f>IF(J384="","",'STEP 2 EE Data'!AJ384)</f>
        <v/>
      </c>
      <c r="M384" s="497" t="str">
        <f>IF(J384="","",'STEP 3 EE Comp'!BJ389)</f>
        <v/>
      </c>
      <c r="N384" s="69" t="str">
        <f t="shared" si="16"/>
        <v/>
      </c>
      <c r="R384" s="84" t="str">
        <f>IF('STEP 2 EE Data'!L384="Yes",IF('STEP 2 EE Data'!B384="","",'STEP 2 EE Data'!B384),"")</f>
        <v/>
      </c>
      <c r="S384" s="84" t="str">
        <f>IF(R384="","",'STEP 2 EE Data'!A384)</f>
        <v/>
      </c>
      <c r="T384" s="84" t="str">
        <f>IF(S384="","",'STEP 2 EE Data'!AJ384)</f>
        <v/>
      </c>
      <c r="U384" s="84" t="str">
        <f>IF(T384="","",'STEP 3 EE Comp'!BJ389)</f>
        <v/>
      </c>
      <c r="V384" s="69" t="str">
        <f t="shared" si="17"/>
        <v/>
      </c>
    </row>
    <row r="385" spans="1:22" x14ac:dyDescent="0.3">
      <c r="A385" s="623" t="str">
        <f>IF('STEP 2 EE Data'!L385="Yes","",IF('STEP 2 EE Data'!B385="","",IF('STEP 2 EE Data'!J385="Yes","",IF('STEP 2 EE Data'!AI385=0,"",'STEP 2 EE Data'!B385))))</f>
        <v/>
      </c>
      <c r="B385" s="93" t="str">
        <f>IF(A385="","",'STEP 2 EE Data'!A385)</f>
        <v/>
      </c>
      <c r="C385" s="624" t="str">
        <f>IF(A385="","",'STEP 2 EE Data'!AJ385)</f>
        <v/>
      </c>
      <c r="D385" s="369" t="str">
        <f>IF(A385="","",'STEP 3 EE Comp'!BJ390)</f>
        <v/>
      </c>
      <c r="E385" s="82" t="str">
        <f>IF(A385="","",'STEP 2 EE Data'!AK385)</f>
        <v/>
      </c>
      <c r="F385" s="69" t="str">
        <f t="shared" si="15"/>
        <v/>
      </c>
      <c r="J385" s="497" t="str">
        <f>IF('STEP 2 EE Data'!AI385=0,"",IF('STEP 2 EE Data'!L385="Yes","",IF('STEP 2 EE Data'!J385="Yes",IF('STEP 2 EE Data'!B385="","",'STEP 2 EE Data'!B385),"")))</f>
        <v/>
      </c>
      <c r="K385" s="497" t="str">
        <f>IF(J385="","",'STEP 2 EE Data'!A385)</f>
        <v/>
      </c>
      <c r="L385" s="210" t="str">
        <f>IF(J385="","",'STEP 2 EE Data'!AJ385)</f>
        <v/>
      </c>
      <c r="M385" s="497" t="str">
        <f>IF(J385="","",'STEP 3 EE Comp'!BJ390)</f>
        <v/>
      </c>
      <c r="N385" s="69" t="str">
        <f t="shared" si="16"/>
        <v/>
      </c>
      <c r="R385" s="84" t="str">
        <f>IF('STEP 2 EE Data'!L385="Yes",IF('STEP 2 EE Data'!B385="","",'STEP 2 EE Data'!B385),"")</f>
        <v/>
      </c>
      <c r="S385" s="84" t="str">
        <f>IF(R385="","",'STEP 2 EE Data'!A385)</f>
        <v/>
      </c>
      <c r="T385" s="84" t="str">
        <f>IF(S385="","",'STEP 2 EE Data'!AJ385)</f>
        <v/>
      </c>
      <c r="U385" s="84" t="str">
        <f>IF(T385="","",'STEP 3 EE Comp'!BJ390)</f>
        <v/>
      </c>
      <c r="V385" s="69" t="str">
        <f t="shared" si="17"/>
        <v/>
      </c>
    </row>
    <row r="386" spans="1:22" x14ac:dyDescent="0.3">
      <c r="A386" s="623" t="str">
        <f>IF('STEP 2 EE Data'!L386="Yes","",IF('STEP 2 EE Data'!B386="","",IF('STEP 2 EE Data'!J386="Yes","",IF('STEP 2 EE Data'!AI386=0,"",'STEP 2 EE Data'!B386))))</f>
        <v/>
      </c>
      <c r="B386" s="93" t="str">
        <f>IF(A386="","",'STEP 2 EE Data'!A386)</f>
        <v/>
      </c>
      <c r="C386" s="624" t="str">
        <f>IF(A386="","",'STEP 2 EE Data'!AJ386)</f>
        <v/>
      </c>
      <c r="D386" s="369" t="str">
        <f>IF(A386="","",'STEP 3 EE Comp'!BJ391)</f>
        <v/>
      </c>
      <c r="E386" s="82" t="str">
        <f>IF(A386="","",'STEP 2 EE Data'!AK386)</f>
        <v/>
      </c>
      <c r="F386" s="69" t="str">
        <f t="shared" si="15"/>
        <v/>
      </c>
      <c r="J386" s="497" t="str">
        <f>IF('STEP 2 EE Data'!AI386=0,"",IF('STEP 2 EE Data'!L386="Yes","",IF('STEP 2 EE Data'!J386="Yes",IF('STEP 2 EE Data'!B386="","",'STEP 2 EE Data'!B386),"")))</f>
        <v/>
      </c>
      <c r="K386" s="497" t="str">
        <f>IF(J386="","",'STEP 2 EE Data'!A386)</f>
        <v/>
      </c>
      <c r="L386" s="210" t="str">
        <f>IF(J386="","",'STEP 2 EE Data'!AJ386)</f>
        <v/>
      </c>
      <c r="M386" s="497" t="str">
        <f>IF(J386="","",'STEP 3 EE Comp'!BJ391)</f>
        <v/>
      </c>
      <c r="N386" s="69" t="str">
        <f t="shared" si="16"/>
        <v/>
      </c>
      <c r="R386" s="84" t="str">
        <f>IF('STEP 2 EE Data'!L386="Yes",IF('STEP 2 EE Data'!B386="","",'STEP 2 EE Data'!B386),"")</f>
        <v/>
      </c>
      <c r="S386" s="84" t="str">
        <f>IF(R386="","",'STEP 2 EE Data'!A386)</f>
        <v/>
      </c>
      <c r="T386" s="84" t="str">
        <f>IF(S386="","",'STEP 2 EE Data'!AJ386)</f>
        <v/>
      </c>
      <c r="U386" s="84" t="str">
        <f>IF(T386="","",'STEP 3 EE Comp'!BJ391)</f>
        <v/>
      </c>
      <c r="V386" s="69" t="str">
        <f t="shared" si="17"/>
        <v/>
      </c>
    </row>
    <row r="387" spans="1:22" x14ac:dyDescent="0.3">
      <c r="A387" s="623" t="str">
        <f>IF('STEP 2 EE Data'!L387="Yes","",IF('STEP 2 EE Data'!B387="","",IF('STEP 2 EE Data'!J387="Yes","",IF('STEP 2 EE Data'!AI387=0,"",'STEP 2 EE Data'!B387))))</f>
        <v/>
      </c>
      <c r="B387" s="93" t="str">
        <f>IF(A387="","",'STEP 2 EE Data'!A387)</f>
        <v/>
      </c>
      <c r="C387" s="624" t="str">
        <f>IF(A387="","",'STEP 2 EE Data'!AJ387)</f>
        <v/>
      </c>
      <c r="D387" s="369" t="str">
        <f>IF(A387="","",'STEP 3 EE Comp'!BJ392)</f>
        <v/>
      </c>
      <c r="E387" s="82" t="str">
        <f>IF(A387="","",'STEP 2 EE Data'!AK387)</f>
        <v/>
      </c>
      <c r="F387" s="69" t="str">
        <f t="shared" si="15"/>
        <v/>
      </c>
      <c r="J387" s="497" t="str">
        <f>IF('STEP 2 EE Data'!AI387=0,"",IF('STEP 2 EE Data'!L387="Yes","",IF('STEP 2 EE Data'!J387="Yes",IF('STEP 2 EE Data'!B387="","",'STEP 2 EE Data'!B387),"")))</f>
        <v/>
      </c>
      <c r="K387" s="497" t="str">
        <f>IF(J387="","",'STEP 2 EE Data'!A387)</f>
        <v/>
      </c>
      <c r="L387" s="210" t="str">
        <f>IF(J387="","",'STEP 2 EE Data'!AJ387)</f>
        <v/>
      </c>
      <c r="M387" s="497" t="str">
        <f>IF(J387="","",'STEP 3 EE Comp'!BJ392)</f>
        <v/>
      </c>
      <c r="N387" s="69" t="str">
        <f t="shared" si="16"/>
        <v/>
      </c>
      <c r="R387" s="84" t="str">
        <f>IF('STEP 2 EE Data'!L387="Yes",IF('STEP 2 EE Data'!B387="","",'STEP 2 EE Data'!B387),"")</f>
        <v/>
      </c>
      <c r="S387" s="84" t="str">
        <f>IF(R387="","",'STEP 2 EE Data'!A387)</f>
        <v/>
      </c>
      <c r="T387" s="84" t="str">
        <f>IF(S387="","",'STEP 2 EE Data'!AJ387)</f>
        <v/>
      </c>
      <c r="U387" s="84" t="str">
        <f>IF(T387="","",'STEP 3 EE Comp'!BJ392)</f>
        <v/>
      </c>
      <c r="V387" s="69" t="str">
        <f t="shared" si="17"/>
        <v/>
      </c>
    </row>
    <row r="388" spans="1:22" x14ac:dyDescent="0.3">
      <c r="A388" s="623" t="str">
        <f>IF('STEP 2 EE Data'!L388="Yes","",IF('STEP 2 EE Data'!B388="","",IF('STEP 2 EE Data'!J388="Yes","",IF('STEP 2 EE Data'!AI388=0,"",'STEP 2 EE Data'!B388))))</f>
        <v/>
      </c>
      <c r="B388" s="93" t="str">
        <f>IF(A388="","",'STEP 2 EE Data'!A388)</f>
        <v/>
      </c>
      <c r="C388" s="624" t="str">
        <f>IF(A388="","",'STEP 2 EE Data'!AJ388)</f>
        <v/>
      </c>
      <c r="D388" s="369" t="str">
        <f>IF(A388="","",'STEP 3 EE Comp'!BJ393)</f>
        <v/>
      </c>
      <c r="E388" s="82" t="str">
        <f>IF(A388="","",'STEP 2 EE Data'!AK388)</f>
        <v/>
      </c>
      <c r="F388" s="69" t="str">
        <f t="shared" si="15"/>
        <v/>
      </c>
      <c r="J388" s="497" t="str">
        <f>IF('STEP 2 EE Data'!AI388=0,"",IF('STEP 2 EE Data'!L388="Yes","",IF('STEP 2 EE Data'!J388="Yes",IF('STEP 2 EE Data'!B388="","",'STEP 2 EE Data'!B388),"")))</f>
        <v/>
      </c>
      <c r="K388" s="497" t="str">
        <f>IF(J388="","",'STEP 2 EE Data'!A388)</f>
        <v/>
      </c>
      <c r="L388" s="210" t="str">
        <f>IF(J388="","",'STEP 2 EE Data'!AJ388)</f>
        <v/>
      </c>
      <c r="M388" s="497" t="str">
        <f>IF(J388="","",'STEP 3 EE Comp'!BJ393)</f>
        <v/>
      </c>
      <c r="N388" s="69" t="str">
        <f t="shared" si="16"/>
        <v/>
      </c>
      <c r="R388" s="84" t="str">
        <f>IF('STEP 2 EE Data'!L388="Yes",IF('STEP 2 EE Data'!B388="","",'STEP 2 EE Data'!B388),"")</f>
        <v/>
      </c>
      <c r="S388" s="84" t="str">
        <f>IF(R388="","",'STEP 2 EE Data'!A388)</f>
        <v/>
      </c>
      <c r="T388" s="84" t="str">
        <f>IF(S388="","",'STEP 2 EE Data'!AJ388)</f>
        <v/>
      </c>
      <c r="U388" s="84" t="str">
        <f>IF(T388="","",'STEP 3 EE Comp'!BJ393)</f>
        <v/>
      </c>
      <c r="V388" s="69" t="str">
        <f t="shared" si="17"/>
        <v/>
      </c>
    </row>
    <row r="389" spans="1:22" x14ac:dyDescent="0.3">
      <c r="A389" s="623" t="str">
        <f>IF('STEP 2 EE Data'!L389="Yes","",IF('STEP 2 EE Data'!B389="","",IF('STEP 2 EE Data'!J389="Yes","",IF('STEP 2 EE Data'!AI389=0,"",'STEP 2 EE Data'!B389))))</f>
        <v/>
      </c>
      <c r="B389" s="93" t="str">
        <f>IF(A389="","",'STEP 2 EE Data'!A389)</f>
        <v/>
      </c>
      <c r="C389" s="624" t="str">
        <f>IF(A389="","",'STEP 2 EE Data'!AJ389)</f>
        <v/>
      </c>
      <c r="D389" s="369" t="str">
        <f>IF(A389="","",'STEP 3 EE Comp'!BJ394)</f>
        <v/>
      </c>
      <c r="E389" s="82" t="str">
        <f>IF(A389="","",'STEP 2 EE Data'!AK389)</f>
        <v/>
      </c>
      <c r="F389" s="69" t="str">
        <f t="shared" si="15"/>
        <v/>
      </c>
      <c r="J389" s="497" t="str">
        <f>IF('STEP 2 EE Data'!AI389=0,"",IF('STEP 2 EE Data'!L389="Yes","",IF('STEP 2 EE Data'!J389="Yes",IF('STEP 2 EE Data'!B389="","",'STEP 2 EE Data'!B389),"")))</f>
        <v/>
      </c>
      <c r="K389" s="497" t="str">
        <f>IF(J389="","",'STEP 2 EE Data'!A389)</f>
        <v/>
      </c>
      <c r="L389" s="210" t="str">
        <f>IF(J389="","",'STEP 2 EE Data'!AJ389)</f>
        <v/>
      </c>
      <c r="M389" s="497" t="str">
        <f>IF(J389="","",'STEP 3 EE Comp'!BJ394)</f>
        <v/>
      </c>
      <c r="N389" s="69" t="str">
        <f t="shared" si="16"/>
        <v/>
      </c>
      <c r="R389" s="84" t="str">
        <f>IF('STEP 2 EE Data'!L389="Yes",IF('STEP 2 EE Data'!B389="","",'STEP 2 EE Data'!B389),"")</f>
        <v/>
      </c>
      <c r="S389" s="84" t="str">
        <f>IF(R389="","",'STEP 2 EE Data'!A389)</f>
        <v/>
      </c>
      <c r="T389" s="84" t="str">
        <f>IF(S389="","",'STEP 2 EE Data'!AJ389)</f>
        <v/>
      </c>
      <c r="U389" s="84" t="str">
        <f>IF(T389="","",'STEP 3 EE Comp'!BJ394)</f>
        <v/>
      </c>
      <c r="V389" s="69" t="str">
        <f t="shared" si="17"/>
        <v/>
      </c>
    </row>
    <row r="390" spans="1:22" x14ac:dyDescent="0.3">
      <c r="A390" s="623" t="str">
        <f>IF('STEP 2 EE Data'!L390="Yes","",IF('STEP 2 EE Data'!B390="","",IF('STEP 2 EE Data'!J390="Yes","",IF('STEP 2 EE Data'!AI390=0,"",'STEP 2 EE Data'!B390))))</f>
        <v/>
      </c>
      <c r="B390" s="93" t="str">
        <f>IF(A390="","",'STEP 2 EE Data'!A390)</f>
        <v/>
      </c>
      <c r="C390" s="624" t="str">
        <f>IF(A390="","",'STEP 2 EE Data'!AJ390)</f>
        <v/>
      </c>
      <c r="D390" s="369" t="str">
        <f>IF(A390="","",'STEP 3 EE Comp'!BJ395)</f>
        <v/>
      </c>
      <c r="E390" s="82" t="str">
        <f>IF(A390="","",'STEP 2 EE Data'!AK390)</f>
        <v/>
      </c>
      <c r="F390" s="69" t="str">
        <f t="shared" si="15"/>
        <v/>
      </c>
      <c r="J390" s="497" t="str">
        <f>IF('STEP 2 EE Data'!AI390=0,"",IF('STEP 2 EE Data'!L390="Yes","",IF('STEP 2 EE Data'!J390="Yes",IF('STEP 2 EE Data'!B390="","",'STEP 2 EE Data'!B390),"")))</f>
        <v/>
      </c>
      <c r="K390" s="497" t="str">
        <f>IF(J390="","",'STEP 2 EE Data'!A390)</f>
        <v/>
      </c>
      <c r="L390" s="210" t="str">
        <f>IF(J390="","",'STEP 2 EE Data'!AJ390)</f>
        <v/>
      </c>
      <c r="M390" s="497" t="str">
        <f>IF(J390="","",'STEP 3 EE Comp'!BJ395)</f>
        <v/>
      </c>
      <c r="N390" s="69" t="str">
        <f t="shared" si="16"/>
        <v/>
      </c>
      <c r="R390" s="84" t="str">
        <f>IF('STEP 2 EE Data'!L390="Yes",IF('STEP 2 EE Data'!B390="","",'STEP 2 EE Data'!B390),"")</f>
        <v/>
      </c>
      <c r="S390" s="84" t="str">
        <f>IF(R390="","",'STEP 2 EE Data'!A390)</f>
        <v/>
      </c>
      <c r="T390" s="84" t="str">
        <f>IF(S390="","",'STEP 2 EE Data'!AJ390)</f>
        <v/>
      </c>
      <c r="U390" s="84" t="str">
        <f>IF(T390="","",'STEP 3 EE Comp'!BJ395)</f>
        <v/>
      </c>
      <c r="V390" s="69" t="str">
        <f t="shared" si="17"/>
        <v/>
      </c>
    </row>
    <row r="391" spans="1:22" x14ac:dyDescent="0.3">
      <c r="A391" s="623" t="str">
        <f>IF('STEP 2 EE Data'!L391="Yes","",IF('STEP 2 EE Data'!B391="","",IF('STEP 2 EE Data'!J391="Yes","",IF('STEP 2 EE Data'!AI391=0,"",'STEP 2 EE Data'!B391))))</f>
        <v/>
      </c>
      <c r="B391" s="93" t="str">
        <f>IF(A391="","",'STEP 2 EE Data'!A391)</f>
        <v/>
      </c>
      <c r="C391" s="624" t="str">
        <f>IF(A391="","",'STEP 2 EE Data'!AJ391)</f>
        <v/>
      </c>
      <c r="D391" s="369" t="str">
        <f>IF(A391="","",'STEP 3 EE Comp'!BJ396)</f>
        <v/>
      </c>
      <c r="E391" s="82" t="str">
        <f>IF(A391="","",'STEP 2 EE Data'!AK391)</f>
        <v/>
      </c>
      <c r="F391" s="69" t="str">
        <f t="shared" si="15"/>
        <v/>
      </c>
      <c r="J391" s="497" t="str">
        <f>IF('STEP 2 EE Data'!AI391=0,"",IF('STEP 2 EE Data'!L391="Yes","",IF('STEP 2 EE Data'!J391="Yes",IF('STEP 2 EE Data'!B391="","",'STEP 2 EE Data'!B391),"")))</f>
        <v/>
      </c>
      <c r="K391" s="497" t="str">
        <f>IF(J391="","",'STEP 2 EE Data'!A391)</f>
        <v/>
      </c>
      <c r="L391" s="210" t="str">
        <f>IF(J391="","",'STEP 2 EE Data'!AJ391)</f>
        <v/>
      </c>
      <c r="M391" s="497" t="str">
        <f>IF(J391="","",'STEP 3 EE Comp'!BJ396)</f>
        <v/>
      </c>
      <c r="N391" s="69" t="str">
        <f t="shared" si="16"/>
        <v/>
      </c>
      <c r="R391" s="84" t="str">
        <f>IF('STEP 2 EE Data'!L391="Yes",IF('STEP 2 EE Data'!B391="","",'STEP 2 EE Data'!B391),"")</f>
        <v/>
      </c>
      <c r="S391" s="84" t="str">
        <f>IF(R391="","",'STEP 2 EE Data'!A391)</f>
        <v/>
      </c>
      <c r="T391" s="84" t="str">
        <f>IF(S391="","",'STEP 2 EE Data'!AJ391)</f>
        <v/>
      </c>
      <c r="U391" s="84" t="str">
        <f>IF(T391="","",'STEP 3 EE Comp'!BJ396)</f>
        <v/>
      </c>
      <c r="V391" s="69" t="str">
        <f t="shared" si="17"/>
        <v/>
      </c>
    </row>
    <row r="392" spans="1:22" x14ac:dyDescent="0.3">
      <c r="A392" s="623" t="str">
        <f>IF('STEP 2 EE Data'!L392="Yes","",IF('STEP 2 EE Data'!B392="","",IF('STEP 2 EE Data'!J392="Yes","",IF('STEP 2 EE Data'!AI392=0,"",'STEP 2 EE Data'!B392))))</f>
        <v/>
      </c>
      <c r="B392" s="93" t="str">
        <f>IF(A392="","",'STEP 2 EE Data'!A392)</f>
        <v/>
      </c>
      <c r="C392" s="624" t="str">
        <f>IF(A392="","",'STEP 2 EE Data'!AJ392)</f>
        <v/>
      </c>
      <c r="D392" s="369" t="str">
        <f>IF(A392="","",'STEP 3 EE Comp'!BJ397)</f>
        <v/>
      </c>
      <c r="E392" s="82" t="str">
        <f>IF(A392="","",'STEP 2 EE Data'!AK392)</f>
        <v/>
      </c>
      <c r="F392" s="69" t="str">
        <f t="shared" si="15"/>
        <v/>
      </c>
      <c r="J392" s="497" t="str">
        <f>IF('STEP 2 EE Data'!AI392=0,"",IF('STEP 2 EE Data'!L392="Yes","",IF('STEP 2 EE Data'!J392="Yes",IF('STEP 2 EE Data'!B392="","",'STEP 2 EE Data'!B392),"")))</f>
        <v/>
      </c>
      <c r="K392" s="497" t="str">
        <f>IF(J392="","",'STEP 2 EE Data'!A392)</f>
        <v/>
      </c>
      <c r="L392" s="210" t="str">
        <f>IF(J392="","",'STEP 2 EE Data'!AJ392)</f>
        <v/>
      </c>
      <c r="M392" s="497" t="str">
        <f>IF(J392="","",'STEP 3 EE Comp'!BJ397)</f>
        <v/>
      </c>
      <c r="N392" s="69" t="str">
        <f t="shared" si="16"/>
        <v/>
      </c>
      <c r="R392" s="84" t="str">
        <f>IF('STEP 2 EE Data'!L392="Yes",IF('STEP 2 EE Data'!B392="","",'STEP 2 EE Data'!B392),"")</f>
        <v/>
      </c>
      <c r="S392" s="84" t="str">
        <f>IF(R392="","",'STEP 2 EE Data'!A392)</f>
        <v/>
      </c>
      <c r="T392" s="84" t="str">
        <f>IF(S392="","",'STEP 2 EE Data'!AJ392)</f>
        <v/>
      </c>
      <c r="U392" s="84" t="str">
        <f>IF(T392="","",'STEP 3 EE Comp'!BJ397)</f>
        <v/>
      </c>
      <c r="V392" s="69" t="str">
        <f t="shared" si="17"/>
        <v/>
      </c>
    </row>
    <row r="393" spans="1:22" x14ac:dyDescent="0.3">
      <c r="A393" s="623" t="str">
        <f>IF('STEP 2 EE Data'!L393="Yes","",IF('STEP 2 EE Data'!B393="","",IF('STEP 2 EE Data'!J393="Yes","",IF('STEP 2 EE Data'!AI393=0,"",'STEP 2 EE Data'!B393))))</f>
        <v/>
      </c>
      <c r="B393" s="93" t="str">
        <f>IF(A393="","",'STEP 2 EE Data'!A393)</f>
        <v/>
      </c>
      <c r="C393" s="624" t="str">
        <f>IF(A393="","",'STEP 2 EE Data'!AJ393)</f>
        <v/>
      </c>
      <c r="D393" s="369" t="str">
        <f>IF(A393="","",'STEP 3 EE Comp'!BJ398)</f>
        <v/>
      </c>
      <c r="E393" s="82" t="str">
        <f>IF(A393="","",'STEP 2 EE Data'!AK393)</f>
        <v/>
      </c>
      <c r="F393" s="69" t="str">
        <f t="shared" si="15"/>
        <v/>
      </c>
      <c r="J393" s="497" t="str">
        <f>IF('STEP 2 EE Data'!AI393=0,"",IF('STEP 2 EE Data'!L393="Yes","",IF('STEP 2 EE Data'!J393="Yes",IF('STEP 2 EE Data'!B393="","",'STEP 2 EE Data'!B393),"")))</f>
        <v/>
      </c>
      <c r="K393" s="497" t="str">
        <f>IF(J393="","",'STEP 2 EE Data'!A393)</f>
        <v/>
      </c>
      <c r="L393" s="210" t="str">
        <f>IF(J393="","",'STEP 2 EE Data'!AJ393)</f>
        <v/>
      </c>
      <c r="M393" s="497" t="str">
        <f>IF(J393="","",'STEP 3 EE Comp'!BJ398)</f>
        <v/>
      </c>
      <c r="N393" s="69" t="str">
        <f t="shared" si="16"/>
        <v/>
      </c>
      <c r="R393" s="84" t="str">
        <f>IF('STEP 2 EE Data'!L393="Yes",IF('STEP 2 EE Data'!B393="","",'STEP 2 EE Data'!B393),"")</f>
        <v/>
      </c>
      <c r="S393" s="84" t="str">
        <f>IF(R393="","",'STEP 2 EE Data'!A393)</f>
        <v/>
      </c>
      <c r="T393" s="84" t="str">
        <f>IF(S393="","",'STEP 2 EE Data'!AJ393)</f>
        <v/>
      </c>
      <c r="U393" s="84" t="str">
        <f>IF(T393="","",'STEP 3 EE Comp'!BJ398)</f>
        <v/>
      </c>
      <c r="V393" s="69" t="str">
        <f t="shared" si="17"/>
        <v/>
      </c>
    </row>
    <row r="394" spans="1:22" x14ac:dyDescent="0.3">
      <c r="A394" s="623" t="str">
        <f>IF('STEP 2 EE Data'!L394="Yes","",IF('STEP 2 EE Data'!B394="","",IF('STEP 2 EE Data'!J394="Yes","",IF('STEP 2 EE Data'!AI394=0,"",'STEP 2 EE Data'!B394))))</f>
        <v/>
      </c>
      <c r="B394" s="93" t="str">
        <f>IF(A394="","",'STEP 2 EE Data'!A394)</f>
        <v/>
      </c>
      <c r="C394" s="624" t="str">
        <f>IF(A394="","",'STEP 2 EE Data'!AJ394)</f>
        <v/>
      </c>
      <c r="D394" s="369" t="str">
        <f>IF(A394="","",'STEP 3 EE Comp'!BJ399)</f>
        <v/>
      </c>
      <c r="E394" s="82" t="str">
        <f>IF(A394="","",'STEP 2 EE Data'!AK394)</f>
        <v/>
      </c>
      <c r="F394" s="69" t="str">
        <f t="shared" si="15"/>
        <v/>
      </c>
      <c r="J394" s="497" t="str">
        <f>IF('STEP 2 EE Data'!AI394=0,"",IF('STEP 2 EE Data'!L394="Yes","",IF('STEP 2 EE Data'!J394="Yes",IF('STEP 2 EE Data'!B394="","",'STEP 2 EE Data'!B394),"")))</f>
        <v/>
      </c>
      <c r="K394" s="497" t="str">
        <f>IF(J394="","",'STEP 2 EE Data'!A394)</f>
        <v/>
      </c>
      <c r="L394" s="210" t="str">
        <f>IF(J394="","",'STEP 2 EE Data'!AJ394)</f>
        <v/>
      </c>
      <c r="M394" s="497" t="str">
        <f>IF(J394="","",'STEP 3 EE Comp'!BJ399)</f>
        <v/>
      </c>
      <c r="N394" s="69" t="str">
        <f t="shared" si="16"/>
        <v/>
      </c>
      <c r="R394" s="84" t="str">
        <f>IF('STEP 2 EE Data'!L394="Yes",IF('STEP 2 EE Data'!B394="","",'STEP 2 EE Data'!B394),"")</f>
        <v/>
      </c>
      <c r="S394" s="84" t="str">
        <f>IF(R394="","",'STEP 2 EE Data'!A394)</f>
        <v/>
      </c>
      <c r="T394" s="84" t="str">
        <f>IF(S394="","",'STEP 2 EE Data'!AJ394)</f>
        <v/>
      </c>
      <c r="U394" s="84" t="str">
        <f>IF(T394="","",'STEP 3 EE Comp'!BJ399)</f>
        <v/>
      </c>
      <c r="V394" s="69" t="str">
        <f t="shared" si="17"/>
        <v/>
      </c>
    </row>
    <row r="395" spans="1:22" x14ac:dyDescent="0.3">
      <c r="A395" s="623" t="str">
        <f>IF('STEP 2 EE Data'!L395="Yes","",IF('STEP 2 EE Data'!B395="","",IF('STEP 2 EE Data'!J395="Yes","",IF('STEP 2 EE Data'!AI395=0,"",'STEP 2 EE Data'!B395))))</f>
        <v/>
      </c>
      <c r="B395" s="93" t="str">
        <f>IF(A395="","",'STEP 2 EE Data'!A395)</f>
        <v/>
      </c>
      <c r="C395" s="624" t="str">
        <f>IF(A395="","",'STEP 2 EE Data'!AJ395)</f>
        <v/>
      </c>
      <c r="D395" s="369" t="str">
        <f>IF(A395="","",'STEP 3 EE Comp'!BJ400)</f>
        <v/>
      </c>
      <c r="E395" s="82" t="str">
        <f>IF(A395="","",'STEP 2 EE Data'!AK395)</f>
        <v/>
      </c>
      <c r="F395" s="69" t="str">
        <f t="shared" si="15"/>
        <v/>
      </c>
      <c r="J395" s="497" t="str">
        <f>IF('STEP 2 EE Data'!AI395=0,"",IF('STEP 2 EE Data'!L395="Yes","",IF('STEP 2 EE Data'!J395="Yes",IF('STEP 2 EE Data'!B395="","",'STEP 2 EE Data'!B395),"")))</f>
        <v/>
      </c>
      <c r="K395" s="497" t="str">
        <f>IF(J395="","",'STEP 2 EE Data'!A395)</f>
        <v/>
      </c>
      <c r="L395" s="210" t="str">
        <f>IF(J395="","",'STEP 2 EE Data'!AJ395)</f>
        <v/>
      </c>
      <c r="M395" s="497" t="str">
        <f>IF(J395="","",'STEP 3 EE Comp'!BJ400)</f>
        <v/>
      </c>
      <c r="N395" s="69" t="str">
        <f t="shared" si="16"/>
        <v/>
      </c>
      <c r="R395" s="84" t="str">
        <f>IF('STEP 2 EE Data'!L395="Yes",IF('STEP 2 EE Data'!B395="","",'STEP 2 EE Data'!B395),"")</f>
        <v/>
      </c>
      <c r="S395" s="84" t="str">
        <f>IF(R395="","",'STEP 2 EE Data'!A395)</f>
        <v/>
      </c>
      <c r="T395" s="84" t="str">
        <f>IF(S395="","",'STEP 2 EE Data'!AJ395)</f>
        <v/>
      </c>
      <c r="U395" s="84" t="str">
        <f>IF(T395="","",'STEP 3 EE Comp'!BJ400)</f>
        <v/>
      </c>
      <c r="V395" s="69" t="str">
        <f t="shared" si="17"/>
        <v/>
      </c>
    </row>
    <row r="396" spans="1:22" x14ac:dyDescent="0.3">
      <c r="A396" s="623" t="str">
        <f>IF('STEP 2 EE Data'!L396="Yes","",IF('STEP 2 EE Data'!B396="","",IF('STEP 2 EE Data'!J396="Yes","",IF('STEP 2 EE Data'!AI396=0,"",'STEP 2 EE Data'!B396))))</f>
        <v/>
      </c>
      <c r="B396" s="93" t="str">
        <f>IF(A396="","",'STEP 2 EE Data'!A396)</f>
        <v/>
      </c>
      <c r="C396" s="624" t="str">
        <f>IF(A396="","",'STEP 2 EE Data'!AJ396)</f>
        <v/>
      </c>
      <c r="D396" s="369" t="str">
        <f>IF(A396="","",'STEP 3 EE Comp'!BJ401)</f>
        <v/>
      </c>
      <c r="E396" s="82" t="str">
        <f>IF(A396="","",'STEP 2 EE Data'!AK396)</f>
        <v/>
      </c>
      <c r="F396" s="69" t="str">
        <f t="shared" si="15"/>
        <v/>
      </c>
      <c r="J396" s="497" t="str">
        <f>IF('STEP 2 EE Data'!AI396=0,"",IF('STEP 2 EE Data'!L396="Yes","",IF('STEP 2 EE Data'!J396="Yes",IF('STEP 2 EE Data'!B396="","",'STEP 2 EE Data'!B396),"")))</f>
        <v/>
      </c>
      <c r="K396" s="497" t="str">
        <f>IF(J396="","",'STEP 2 EE Data'!A396)</f>
        <v/>
      </c>
      <c r="L396" s="210" t="str">
        <f>IF(J396="","",'STEP 2 EE Data'!AJ396)</f>
        <v/>
      </c>
      <c r="M396" s="497" t="str">
        <f>IF(J396="","",'STEP 3 EE Comp'!BJ401)</f>
        <v/>
      </c>
      <c r="N396" s="69" t="str">
        <f t="shared" si="16"/>
        <v/>
      </c>
      <c r="R396" s="84" t="str">
        <f>IF('STEP 2 EE Data'!L396="Yes",IF('STEP 2 EE Data'!B396="","",'STEP 2 EE Data'!B396),"")</f>
        <v/>
      </c>
      <c r="S396" s="84" t="str">
        <f>IF(R396="","",'STEP 2 EE Data'!A396)</f>
        <v/>
      </c>
      <c r="T396" s="84" t="str">
        <f>IF(S396="","",'STEP 2 EE Data'!AJ396)</f>
        <v/>
      </c>
      <c r="U396" s="84" t="str">
        <f>IF(T396="","",'STEP 3 EE Comp'!BJ401)</f>
        <v/>
      </c>
      <c r="V396" s="69" t="str">
        <f t="shared" si="17"/>
        <v/>
      </c>
    </row>
    <row r="397" spans="1:22" x14ac:dyDescent="0.3">
      <c r="A397" s="623" t="str">
        <f>IF('STEP 2 EE Data'!L397="Yes","",IF('STEP 2 EE Data'!B397="","",IF('STEP 2 EE Data'!J397="Yes","",IF('STEP 2 EE Data'!AI397=0,"",'STEP 2 EE Data'!B397))))</f>
        <v/>
      </c>
      <c r="B397" s="93" t="str">
        <f>IF(A397="","",'STEP 2 EE Data'!A397)</f>
        <v/>
      </c>
      <c r="C397" s="624" t="str">
        <f>IF(A397="","",'STEP 2 EE Data'!AJ397)</f>
        <v/>
      </c>
      <c r="D397" s="369" t="str">
        <f>IF(A397="","",'STEP 3 EE Comp'!BJ402)</f>
        <v/>
      </c>
      <c r="E397" s="82" t="str">
        <f>IF(A397="","",'STEP 2 EE Data'!AK397)</f>
        <v/>
      </c>
      <c r="F397" s="69" t="str">
        <f t="shared" si="15"/>
        <v/>
      </c>
      <c r="J397" s="497" t="str">
        <f>IF('STEP 2 EE Data'!AI397=0,"",IF('STEP 2 EE Data'!L397="Yes","",IF('STEP 2 EE Data'!J397="Yes",IF('STEP 2 EE Data'!B397="","",'STEP 2 EE Data'!B397),"")))</f>
        <v/>
      </c>
      <c r="K397" s="497" t="str">
        <f>IF(J397="","",'STEP 2 EE Data'!A397)</f>
        <v/>
      </c>
      <c r="L397" s="210" t="str">
        <f>IF(J397="","",'STEP 2 EE Data'!AJ397)</f>
        <v/>
      </c>
      <c r="M397" s="497" t="str">
        <f>IF(J397="","",'STEP 3 EE Comp'!BJ402)</f>
        <v/>
      </c>
      <c r="N397" s="69" t="str">
        <f t="shared" si="16"/>
        <v/>
      </c>
      <c r="R397" s="84" t="str">
        <f>IF('STEP 2 EE Data'!L397="Yes",IF('STEP 2 EE Data'!B397="","",'STEP 2 EE Data'!B397),"")</f>
        <v/>
      </c>
      <c r="S397" s="84" t="str">
        <f>IF(R397="","",'STEP 2 EE Data'!A397)</f>
        <v/>
      </c>
      <c r="T397" s="84" t="str">
        <f>IF(S397="","",'STEP 2 EE Data'!AJ397)</f>
        <v/>
      </c>
      <c r="U397" s="84" t="str">
        <f>IF(T397="","",'STEP 3 EE Comp'!BJ402)</f>
        <v/>
      </c>
      <c r="V397" s="69" t="str">
        <f t="shared" si="17"/>
        <v/>
      </c>
    </row>
    <row r="398" spans="1:22" x14ac:dyDescent="0.3">
      <c r="A398" s="623" t="str">
        <f>IF('STEP 2 EE Data'!L398="Yes","",IF('STEP 2 EE Data'!B398="","",IF('STEP 2 EE Data'!J398="Yes","",IF('STEP 2 EE Data'!AI398=0,"",'STEP 2 EE Data'!B398))))</f>
        <v/>
      </c>
      <c r="B398" s="93" t="str">
        <f>IF(A398="","",'STEP 2 EE Data'!A398)</f>
        <v/>
      </c>
      <c r="C398" s="624" t="str">
        <f>IF(A398="","",'STEP 2 EE Data'!AJ398)</f>
        <v/>
      </c>
      <c r="D398" s="369" t="str">
        <f>IF(A398="","",'STEP 3 EE Comp'!BJ403)</f>
        <v/>
      </c>
      <c r="E398" s="82" t="str">
        <f>IF(A398="","",'STEP 2 EE Data'!AK398)</f>
        <v/>
      </c>
      <c r="F398" s="69" t="str">
        <f t="shared" si="15"/>
        <v/>
      </c>
      <c r="J398" s="497" t="str">
        <f>IF('STEP 2 EE Data'!AI398=0,"",IF('STEP 2 EE Data'!L398="Yes","",IF('STEP 2 EE Data'!J398="Yes",IF('STEP 2 EE Data'!B398="","",'STEP 2 EE Data'!B398),"")))</f>
        <v/>
      </c>
      <c r="K398" s="497" t="str">
        <f>IF(J398="","",'STEP 2 EE Data'!A398)</f>
        <v/>
      </c>
      <c r="L398" s="210" t="str">
        <f>IF(J398="","",'STEP 2 EE Data'!AJ398)</f>
        <v/>
      </c>
      <c r="M398" s="497" t="str">
        <f>IF(J398="","",'STEP 3 EE Comp'!BJ403)</f>
        <v/>
      </c>
      <c r="N398" s="69" t="str">
        <f t="shared" si="16"/>
        <v/>
      </c>
      <c r="R398" s="84" t="str">
        <f>IF('STEP 2 EE Data'!L398="Yes",IF('STEP 2 EE Data'!B398="","",'STEP 2 EE Data'!B398),"")</f>
        <v/>
      </c>
      <c r="S398" s="84" t="str">
        <f>IF(R398="","",'STEP 2 EE Data'!A398)</f>
        <v/>
      </c>
      <c r="T398" s="84" t="str">
        <f>IF(S398="","",'STEP 2 EE Data'!AJ398)</f>
        <v/>
      </c>
      <c r="U398" s="84" t="str">
        <f>IF(T398="","",'STEP 3 EE Comp'!BJ403)</f>
        <v/>
      </c>
      <c r="V398" s="69" t="str">
        <f t="shared" si="17"/>
        <v/>
      </c>
    </row>
    <row r="399" spans="1:22" x14ac:dyDescent="0.3">
      <c r="A399" s="623" t="str">
        <f>IF('STEP 2 EE Data'!L399="Yes","",IF('STEP 2 EE Data'!B399="","",IF('STEP 2 EE Data'!J399="Yes","",IF('STEP 2 EE Data'!AI399=0,"",'STEP 2 EE Data'!B399))))</f>
        <v/>
      </c>
      <c r="B399" s="93" t="str">
        <f>IF(A399="","",'STEP 2 EE Data'!A399)</f>
        <v/>
      </c>
      <c r="C399" s="624" t="str">
        <f>IF(A399="","",'STEP 2 EE Data'!AJ399)</f>
        <v/>
      </c>
      <c r="D399" s="369" t="str">
        <f>IF(A399="","",'STEP 3 EE Comp'!BJ404)</f>
        <v/>
      </c>
      <c r="E399" s="82" t="str">
        <f>IF(A399="","",'STEP 2 EE Data'!AK399)</f>
        <v/>
      </c>
      <c r="F399" s="69" t="str">
        <f t="shared" si="15"/>
        <v/>
      </c>
      <c r="J399" s="497" t="str">
        <f>IF('STEP 2 EE Data'!AI399=0,"",IF('STEP 2 EE Data'!L399="Yes","",IF('STEP 2 EE Data'!J399="Yes",IF('STEP 2 EE Data'!B399="","",'STEP 2 EE Data'!B399),"")))</f>
        <v/>
      </c>
      <c r="K399" s="497" t="str">
        <f>IF(J399="","",'STEP 2 EE Data'!A399)</f>
        <v/>
      </c>
      <c r="L399" s="210" t="str">
        <f>IF(J399="","",'STEP 2 EE Data'!AJ399)</f>
        <v/>
      </c>
      <c r="M399" s="497" t="str">
        <f>IF(J399="","",'STEP 3 EE Comp'!BJ404)</f>
        <v/>
      </c>
      <c r="N399" s="69" t="str">
        <f t="shared" si="16"/>
        <v/>
      </c>
      <c r="R399" s="84" t="str">
        <f>IF('STEP 2 EE Data'!L399="Yes",IF('STEP 2 EE Data'!B399="","",'STEP 2 EE Data'!B399),"")</f>
        <v/>
      </c>
      <c r="S399" s="84" t="str">
        <f>IF(R399="","",'STEP 2 EE Data'!A399)</f>
        <v/>
      </c>
      <c r="T399" s="84" t="str">
        <f>IF(S399="","",'STEP 2 EE Data'!AJ399)</f>
        <v/>
      </c>
      <c r="U399" s="84" t="str">
        <f>IF(T399="","",'STEP 3 EE Comp'!BJ404)</f>
        <v/>
      </c>
      <c r="V399" s="69" t="str">
        <f t="shared" si="17"/>
        <v/>
      </c>
    </row>
    <row r="400" spans="1:22" x14ac:dyDescent="0.3">
      <c r="A400" s="623" t="str">
        <f>IF('STEP 2 EE Data'!L400="Yes","",IF('STEP 2 EE Data'!B400="","",IF('STEP 2 EE Data'!J400="Yes","",IF('STEP 2 EE Data'!AI400=0,"",'STEP 2 EE Data'!B400))))</f>
        <v/>
      </c>
      <c r="B400" s="93" t="str">
        <f>IF(A400="","",'STEP 2 EE Data'!A400)</f>
        <v/>
      </c>
      <c r="C400" s="624" t="str">
        <f>IF(A400="","",'STEP 2 EE Data'!AJ400)</f>
        <v/>
      </c>
      <c r="D400" s="369" t="str">
        <f>IF(A400="","",'STEP 3 EE Comp'!BJ405)</f>
        <v/>
      </c>
      <c r="E400" s="82" t="str">
        <f>IF(A400="","",'STEP 2 EE Data'!AK400)</f>
        <v/>
      </c>
      <c r="F400" s="69" t="str">
        <f t="shared" si="15"/>
        <v/>
      </c>
      <c r="J400" s="497" t="str">
        <f>IF('STEP 2 EE Data'!AI400=0,"",IF('STEP 2 EE Data'!L400="Yes","",IF('STEP 2 EE Data'!J400="Yes",IF('STEP 2 EE Data'!B400="","",'STEP 2 EE Data'!B400),"")))</f>
        <v/>
      </c>
      <c r="K400" s="497" t="str">
        <f>IF(J400="","",'STEP 2 EE Data'!A400)</f>
        <v/>
      </c>
      <c r="L400" s="210" t="str">
        <f>IF(J400="","",'STEP 2 EE Data'!AJ400)</f>
        <v/>
      </c>
      <c r="M400" s="497" t="str">
        <f>IF(J400="","",'STEP 3 EE Comp'!BJ405)</f>
        <v/>
      </c>
      <c r="N400" s="69" t="str">
        <f t="shared" si="16"/>
        <v/>
      </c>
      <c r="R400" s="84" t="str">
        <f>IF('STEP 2 EE Data'!L400="Yes",IF('STEP 2 EE Data'!B400="","",'STEP 2 EE Data'!B400),"")</f>
        <v/>
      </c>
      <c r="S400" s="84" t="str">
        <f>IF(R400="","",'STEP 2 EE Data'!A400)</f>
        <v/>
      </c>
      <c r="T400" s="84" t="str">
        <f>IF(S400="","",'STEP 2 EE Data'!AJ400)</f>
        <v/>
      </c>
      <c r="U400" s="84" t="str">
        <f>IF(T400="","",'STEP 3 EE Comp'!BJ405)</f>
        <v/>
      </c>
      <c r="V400" s="69" t="str">
        <f t="shared" si="17"/>
        <v/>
      </c>
    </row>
    <row r="401" spans="1:22" x14ac:dyDescent="0.3">
      <c r="A401" s="623" t="str">
        <f>IF('STEP 2 EE Data'!L401="Yes","",IF('STEP 2 EE Data'!B401="","",IF('STEP 2 EE Data'!J401="Yes","",IF('STEP 2 EE Data'!AI401=0,"",'STEP 2 EE Data'!B401))))</f>
        <v/>
      </c>
      <c r="B401" s="93" t="str">
        <f>IF(A401="","",'STEP 2 EE Data'!A401)</f>
        <v/>
      </c>
      <c r="C401" s="624" t="str">
        <f>IF(A401="","",'STEP 2 EE Data'!AJ401)</f>
        <v/>
      </c>
      <c r="D401" s="369" t="str">
        <f>IF(A401="","",'STEP 3 EE Comp'!BJ406)</f>
        <v/>
      </c>
      <c r="E401" s="82" t="str">
        <f>IF(A401="","",'STEP 2 EE Data'!AK401)</f>
        <v/>
      </c>
      <c r="F401" s="69" t="str">
        <f t="shared" si="15"/>
        <v/>
      </c>
      <c r="J401" s="497" t="str">
        <f>IF('STEP 2 EE Data'!AI401=0,"",IF('STEP 2 EE Data'!L401="Yes","",IF('STEP 2 EE Data'!J401="Yes",IF('STEP 2 EE Data'!B401="","",'STEP 2 EE Data'!B401),"")))</f>
        <v/>
      </c>
      <c r="K401" s="497" t="str">
        <f>IF(J401="","",'STEP 2 EE Data'!A401)</f>
        <v/>
      </c>
      <c r="L401" s="210" t="str">
        <f>IF(J401="","",'STEP 2 EE Data'!AJ401)</f>
        <v/>
      </c>
      <c r="M401" s="497" t="str">
        <f>IF(J401="","",'STEP 3 EE Comp'!BJ406)</f>
        <v/>
      </c>
      <c r="N401" s="69" t="str">
        <f t="shared" si="16"/>
        <v/>
      </c>
      <c r="R401" s="84" t="str">
        <f>IF('STEP 2 EE Data'!L401="Yes",IF('STEP 2 EE Data'!B401="","",'STEP 2 EE Data'!B401),"")</f>
        <v/>
      </c>
      <c r="S401" s="84" t="str">
        <f>IF(R401="","",'STEP 2 EE Data'!A401)</f>
        <v/>
      </c>
      <c r="T401" s="84" t="str">
        <f>IF(S401="","",'STEP 2 EE Data'!AJ401)</f>
        <v/>
      </c>
      <c r="U401" s="84" t="str">
        <f>IF(T401="","",'STEP 3 EE Comp'!BJ406)</f>
        <v/>
      </c>
      <c r="V401" s="69" t="str">
        <f t="shared" si="17"/>
        <v/>
      </c>
    </row>
    <row r="402" spans="1:22" x14ac:dyDescent="0.3">
      <c r="A402" s="623" t="str">
        <f>IF('STEP 2 EE Data'!L402="Yes","",IF('STEP 2 EE Data'!B402="","",IF('STEP 2 EE Data'!J402="Yes","",IF('STEP 2 EE Data'!AI402=0,"",'STEP 2 EE Data'!B402))))</f>
        <v/>
      </c>
      <c r="B402" s="93" t="str">
        <f>IF(A402="","",'STEP 2 EE Data'!A402)</f>
        <v/>
      </c>
      <c r="C402" s="624" t="str">
        <f>IF(A402="","",'STEP 2 EE Data'!AJ402)</f>
        <v/>
      </c>
      <c r="D402" s="369" t="str">
        <f>IF(A402="","",'STEP 3 EE Comp'!BJ407)</f>
        <v/>
      </c>
      <c r="E402" s="82" t="str">
        <f>IF(A402="","",'STEP 2 EE Data'!AK402)</f>
        <v/>
      </c>
      <c r="F402" s="69" t="str">
        <f t="shared" si="15"/>
        <v/>
      </c>
      <c r="J402" s="497" t="str">
        <f>IF('STEP 2 EE Data'!AI402=0,"",IF('STEP 2 EE Data'!L402="Yes","",IF('STEP 2 EE Data'!J402="Yes",IF('STEP 2 EE Data'!B402="","",'STEP 2 EE Data'!B402),"")))</f>
        <v/>
      </c>
      <c r="K402" s="497" t="str">
        <f>IF(J402="","",'STEP 2 EE Data'!A402)</f>
        <v/>
      </c>
      <c r="L402" s="210" t="str">
        <f>IF(J402="","",'STEP 2 EE Data'!AJ402)</f>
        <v/>
      </c>
      <c r="M402" s="497" t="str">
        <f>IF(J402="","",'STEP 3 EE Comp'!BJ407)</f>
        <v/>
      </c>
      <c r="N402" s="69" t="str">
        <f t="shared" si="16"/>
        <v/>
      </c>
      <c r="R402" s="84" t="str">
        <f>IF('STEP 2 EE Data'!L402="Yes",IF('STEP 2 EE Data'!B402="","",'STEP 2 EE Data'!B402),"")</f>
        <v/>
      </c>
      <c r="S402" s="84" t="str">
        <f>IF(R402="","",'STEP 2 EE Data'!A402)</f>
        <v/>
      </c>
      <c r="T402" s="84" t="str">
        <f>IF(S402="","",'STEP 2 EE Data'!AJ402)</f>
        <v/>
      </c>
      <c r="U402" s="84" t="str">
        <f>IF(T402="","",'STEP 3 EE Comp'!BJ407)</f>
        <v/>
      </c>
      <c r="V402" s="69" t="str">
        <f t="shared" si="17"/>
        <v/>
      </c>
    </row>
    <row r="403" spans="1:22" x14ac:dyDescent="0.3">
      <c r="A403" s="623" t="str">
        <f>IF('STEP 2 EE Data'!L403="Yes","",IF('STEP 2 EE Data'!B403="","",IF('STEP 2 EE Data'!J403="Yes","",IF('STEP 2 EE Data'!AI403=0,"",'STEP 2 EE Data'!B403))))</f>
        <v/>
      </c>
      <c r="B403" s="93" t="str">
        <f>IF(A403="","",'STEP 2 EE Data'!A403)</f>
        <v/>
      </c>
      <c r="C403" s="624" t="str">
        <f>IF(A403="","",'STEP 2 EE Data'!AJ403)</f>
        <v/>
      </c>
      <c r="D403" s="369" t="str">
        <f>IF(A403="","",'STEP 3 EE Comp'!BJ408)</f>
        <v/>
      </c>
      <c r="E403" s="82" t="str">
        <f>IF(A403="","",'STEP 2 EE Data'!AK403)</f>
        <v/>
      </c>
      <c r="F403" s="69" t="str">
        <f t="shared" si="15"/>
        <v/>
      </c>
      <c r="J403" s="497" t="str">
        <f>IF('STEP 2 EE Data'!AI403=0,"",IF('STEP 2 EE Data'!L403="Yes","",IF('STEP 2 EE Data'!J403="Yes",IF('STEP 2 EE Data'!B403="","",'STEP 2 EE Data'!B403),"")))</f>
        <v/>
      </c>
      <c r="K403" s="497" t="str">
        <f>IF(J403="","",'STEP 2 EE Data'!A403)</f>
        <v/>
      </c>
      <c r="L403" s="210" t="str">
        <f>IF(J403="","",'STEP 2 EE Data'!AJ403)</f>
        <v/>
      </c>
      <c r="M403" s="497" t="str">
        <f>IF(J403="","",'STEP 3 EE Comp'!BJ408)</f>
        <v/>
      </c>
      <c r="N403" s="69" t="str">
        <f t="shared" si="16"/>
        <v/>
      </c>
      <c r="R403" s="84" t="str">
        <f>IF('STEP 2 EE Data'!L403="Yes",IF('STEP 2 EE Data'!B403="","",'STEP 2 EE Data'!B403),"")</f>
        <v/>
      </c>
      <c r="S403" s="84" t="str">
        <f>IF(R403="","",'STEP 2 EE Data'!A403)</f>
        <v/>
      </c>
      <c r="T403" s="84" t="str">
        <f>IF(S403="","",'STEP 2 EE Data'!AJ403)</f>
        <v/>
      </c>
      <c r="U403" s="84" t="str">
        <f>IF(T403="","",'STEP 3 EE Comp'!BJ408)</f>
        <v/>
      </c>
      <c r="V403" s="69" t="str">
        <f t="shared" si="17"/>
        <v/>
      </c>
    </row>
    <row r="404" spans="1:22" x14ac:dyDescent="0.3">
      <c r="A404" s="623" t="str">
        <f>IF('STEP 2 EE Data'!L404="Yes","",IF('STEP 2 EE Data'!B404="","",IF('STEP 2 EE Data'!J404="Yes","",IF('STEP 2 EE Data'!AI404=0,"",'STEP 2 EE Data'!B404))))</f>
        <v/>
      </c>
      <c r="B404" s="93" t="str">
        <f>IF(A404="","",'STEP 2 EE Data'!A404)</f>
        <v/>
      </c>
      <c r="C404" s="624" t="str">
        <f>IF(A404="","",'STEP 2 EE Data'!AJ404)</f>
        <v/>
      </c>
      <c r="D404" s="369" t="str">
        <f>IF(A404="","",'STEP 3 EE Comp'!BJ409)</f>
        <v/>
      </c>
      <c r="E404" s="82" t="str">
        <f>IF(A404="","",'STEP 2 EE Data'!AK404)</f>
        <v/>
      </c>
      <c r="F404" s="69" t="str">
        <f t="shared" si="15"/>
        <v/>
      </c>
      <c r="J404" s="497" t="str">
        <f>IF('STEP 2 EE Data'!AI404=0,"",IF('STEP 2 EE Data'!L404="Yes","",IF('STEP 2 EE Data'!J404="Yes",IF('STEP 2 EE Data'!B404="","",'STEP 2 EE Data'!B404),"")))</f>
        <v/>
      </c>
      <c r="K404" s="497" t="str">
        <f>IF(J404="","",'STEP 2 EE Data'!A404)</f>
        <v/>
      </c>
      <c r="L404" s="210" t="str">
        <f>IF(J404="","",'STEP 2 EE Data'!AJ404)</f>
        <v/>
      </c>
      <c r="M404" s="497" t="str">
        <f>IF(J404="","",'STEP 3 EE Comp'!BJ409)</f>
        <v/>
      </c>
      <c r="N404" s="69" t="str">
        <f t="shared" si="16"/>
        <v/>
      </c>
      <c r="R404" s="84" t="str">
        <f>IF('STEP 2 EE Data'!L404="Yes",IF('STEP 2 EE Data'!B404="","",'STEP 2 EE Data'!B404),"")</f>
        <v/>
      </c>
      <c r="S404" s="84" t="str">
        <f>IF(R404="","",'STEP 2 EE Data'!A404)</f>
        <v/>
      </c>
      <c r="T404" s="84" t="str">
        <f>IF(S404="","",'STEP 2 EE Data'!AJ404)</f>
        <v/>
      </c>
      <c r="U404" s="84" t="str">
        <f>IF(T404="","",'STEP 3 EE Comp'!BJ409)</f>
        <v/>
      </c>
      <c r="V404" s="69" t="str">
        <f t="shared" si="17"/>
        <v/>
      </c>
    </row>
    <row r="405" spans="1:22" x14ac:dyDescent="0.3">
      <c r="A405" s="623" t="str">
        <f>IF('STEP 2 EE Data'!L405="Yes","",IF('STEP 2 EE Data'!B405="","",IF('STEP 2 EE Data'!J405="Yes","",IF('STEP 2 EE Data'!AI405=0,"",'STEP 2 EE Data'!B405))))</f>
        <v/>
      </c>
      <c r="B405" s="93" t="str">
        <f>IF(A405="","",'STEP 2 EE Data'!A405)</f>
        <v/>
      </c>
      <c r="C405" s="624" t="str">
        <f>IF(A405="","",'STEP 2 EE Data'!AJ405)</f>
        <v/>
      </c>
      <c r="D405" s="369" t="str">
        <f>IF(A405="","",'STEP 3 EE Comp'!BJ410)</f>
        <v/>
      </c>
      <c r="E405" s="82" t="str">
        <f>IF(A405="","",'STEP 2 EE Data'!AK405)</f>
        <v/>
      </c>
      <c r="F405" s="69" t="str">
        <f t="shared" si="15"/>
        <v/>
      </c>
      <c r="J405" s="497" t="str">
        <f>IF('STEP 2 EE Data'!AI405=0,"",IF('STEP 2 EE Data'!L405="Yes","",IF('STEP 2 EE Data'!J405="Yes",IF('STEP 2 EE Data'!B405="","",'STEP 2 EE Data'!B405),"")))</f>
        <v/>
      </c>
      <c r="K405" s="497" t="str">
        <f>IF(J405="","",'STEP 2 EE Data'!A405)</f>
        <v/>
      </c>
      <c r="L405" s="210" t="str">
        <f>IF(J405="","",'STEP 2 EE Data'!AJ405)</f>
        <v/>
      </c>
      <c r="M405" s="497" t="str">
        <f>IF(J405="","",'STEP 3 EE Comp'!BJ410)</f>
        <v/>
      </c>
      <c r="N405" s="69" t="str">
        <f t="shared" si="16"/>
        <v/>
      </c>
      <c r="R405" s="84" t="str">
        <f>IF('STEP 2 EE Data'!L405="Yes",IF('STEP 2 EE Data'!B405="","",'STEP 2 EE Data'!B405),"")</f>
        <v/>
      </c>
      <c r="S405" s="84" t="str">
        <f>IF(R405="","",'STEP 2 EE Data'!A405)</f>
        <v/>
      </c>
      <c r="T405" s="84" t="str">
        <f>IF(S405="","",'STEP 2 EE Data'!AJ405)</f>
        <v/>
      </c>
      <c r="U405" s="84" t="str">
        <f>IF(T405="","",'STEP 3 EE Comp'!BJ410)</f>
        <v/>
      </c>
      <c r="V405" s="69" t="str">
        <f t="shared" si="17"/>
        <v/>
      </c>
    </row>
    <row r="406" spans="1:22" x14ac:dyDescent="0.3">
      <c r="A406" s="623" t="str">
        <f>IF('STEP 2 EE Data'!L406="Yes","",IF('STEP 2 EE Data'!B406="","",IF('STEP 2 EE Data'!J406="Yes","",IF('STEP 2 EE Data'!AI406=0,"",'STEP 2 EE Data'!B406))))</f>
        <v/>
      </c>
      <c r="B406" s="93" t="str">
        <f>IF(A406="","",'STEP 2 EE Data'!A406)</f>
        <v/>
      </c>
      <c r="C406" s="624" t="str">
        <f>IF(A406="","",'STEP 2 EE Data'!AJ406)</f>
        <v/>
      </c>
      <c r="D406" s="369" t="str">
        <f>IF(A406="","",'STEP 3 EE Comp'!BJ411)</f>
        <v/>
      </c>
      <c r="E406" s="82" t="str">
        <f>IF(A406="","",'STEP 2 EE Data'!AK406)</f>
        <v/>
      </c>
      <c r="F406" s="69" t="str">
        <f t="shared" si="15"/>
        <v/>
      </c>
      <c r="J406" s="497" t="str">
        <f>IF('STEP 2 EE Data'!AI406=0,"",IF('STEP 2 EE Data'!L406="Yes","",IF('STEP 2 EE Data'!J406="Yes",IF('STEP 2 EE Data'!B406="","",'STEP 2 EE Data'!B406),"")))</f>
        <v/>
      </c>
      <c r="K406" s="497" t="str">
        <f>IF(J406="","",'STEP 2 EE Data'!A406)</f>
        <v/>
      </c>
      <c r="L406" s="210" t="str">
        <f>IF(J406="","",'STEP 2 EE Data'!AJ406)</f>
        <v/>
      </c>
      <c r="M406" s="497" t="str">
        <f>IF(J406="","",'STEP 3 EE Comp'!BJ411)</f>
        <v/>
      </c>
      <c r="N406" s="69" t="str">
        <f t="shared" si="16"/>
        <v/>
      </c>
      <c r="R406" s="84" t="str">
        <f>IF('STEP 2 EE Data'!L406="Yes",IF('STEP 2 EE Data'!B406="","",'STEP 2 EE Data'!B406),"")</f>
        <v/>
      </c>
      <c r="S406" s="84" t="str">
        <f>IF(R406="","",'STEP 2 EE Data'!A406)</f>
        <v/>
      </c>
      <c r="T406" s="84" t="str">
        <f>IF(S406="","",'STEP 2 EE Data'!AJ406)</f>
        <v/>
      </c>
      <c r="U406" s="84" t="str">
        <f>IF(T406="","",'STEP 3 EE Comp'!BJ411)</f>
        <v/>
      </c>
      <c r="V406" s="69" t="str">
        <f t="shared" si="17"/>
        <v/>
      </c>
    </row>
    <row r="407" spans="1:22" x14ac:dyDescent="0.3">
      <c r="A407" s="623" t="str">
        <f>IF('STEP 2 EE Data'!L407="Yes","",IF('STEP 2 EE Data'!B407="","",IF('STEP 2 EE Data'!J407="Yes","",IF('STEP 2 EE Data'!AI407=0,"",'STEP 2 EE Data'!B407))))</f>
        <v/>
      </c>
      <c r="B407" s="93" t="str">
        <f>IF(A407="","",'STEP 2 EE Data'!A407)</f>
        <v/>
      </c>
      <c r="C407" s="624" t="str">
        <f>IF(A407="","",'STEP 2 EE Data'!AJ407)</f>
        <v/>
      </c>
      <c r="D407" s="369" t="str">
        <f>IF(A407="","",'STEP 3 EE Comp'!BJ412)</f>
        <v/>
      </c>
      <c r="E407" s="82" t="str">
        <f>IF(A407="","",'STEP 2 EE Data'!AK407)</f>
        <v/>
      </c>
      <c r="F407" s="69" t="str">
        <f t="shared" si="15"/>
        <v/>
      </c>
      <c r="J407" s="497" t="str">
        <f>IF('STEP 2 EE Data'!AI407=0,"",IF('STEP 2 EE Data'!L407="Yes","",IF('STEP 2 EE Data'!J407="Yes",IF('STEP 2 EE Data'!B407="","",'STEP 2 EE Data'!B407),"")))</f>
        <v/>
      </c>
      <c r="K407" s="497" t="str">
        <f>IF(J407="","",'STEP 2 EE Data'!A407)</f>
        <v/>
      </c>
      <c r="L407" s="210" t="str">
        <f>IF(J407="","",'STEP 2 EE Data'!AJ407)</f>
        <v/>
      </c>
      <c r="M407" s="497" t="str">
        <f>IF(J407="","",'STEP 3 EE Comp'!BJ412)</f>
        <v/>
      </c>
      <c r="N407" s="69" t="str">
        <f t="shared" si="16"/>
        <v/>
      </c>
      <c r="R407" s="84" t="str">
        <f>IF('STEP 2 EE Data'!L407="Yes",IF('STEP 2 EE Data'!B407="","",'STEP 2 EE Data'!B407),"")</f>
        <v/>
      </c>
      <c r="S407" s="84" t="str">
        <f>IF(R407="","",'STEP 2 EE Data'!A407)</f>
        <v/>
      </c>
      <c r="T407" s="84" t="str">
        <f>IF(S407="","",'STEP 2 EE Data'!AJ407)</f>
        <v/>
      </c>
      <c r="U407" s="84" t="str">
        <f>IF(T407="","",'STEP 3 EE Comp'!BJ412)</f>
        <v/>
      </c>
      <c r="V407" s="69" t="str">
        <f t="shared" si="17"/>
        <v/>
      </c>
    </row>
    <row r="408" spans="1:22" x14ac:dyDescent="0.3">
      <c r="A408" s="623" t="str">
        <f>IF('STEP 2 EE Data'!L408="Yes","",IF('STEP 2 EE Data'!B408="","",IF('STEP 2 EE Data'!J408="Yes","",IF('STEP 2 EE Data'!AI408=0,"",'STEP 2 EE Data'!B408))))</f>
        <v/>
      </c>
      <c r="B408" s="93" t="str">
        <f>IF(A408="","",'STEP 2 EE Data'!A408)</f>
        <v/>
      </c>
      <c r="C408" s="624" t="str">
        <f>IF(A408="","",'STEP 2 EE Data'!AJ408)</f>
        <v/>
      </c>
      <c r="D408" s="369" t="str">
        <f>IF(A408="","",'STEP 3 EE Comp'!BJ413)</f>
        <v/>
      </c>
      <c r="E408" s="82" t="str">
        <f>IF(A408="","",'STEP 2 EE Data'!AK408)</f>
        <v/>
      </c>
      <c r="F408" s="69" t="str">
        <f t="shared" si="15"/>
        <v/>
      </c>
      <c r="J408" s="497" t="str">
        <f>IF('STEP 2 EE Data'!AI408=0,"",IF('STEP 2 EE Data'!L408="Yes","",IF('STEP 2 EE Data'!J408="Yes",IF('STEP 2 EE Data'!B408="","",'STEP 2 EE Data'!B408),"")))</f>
        <v/>
      </c>
      <c r="K408" s="497" t="str">
        <f>IF(J408="","",'STEP 2 EE Data'!A408)</f>
        <v/>
      </c>
      <c r="L408" s="210" t="str">
        <f>IF(J408="","",'STEP 2 EE Data'!AJ408)</f>
        <v/>
      </c>
      <c r="M408" s="497" t="str">
        <f>IF(J408="","",'STEP 3 EE Comp'!BJ413)</f>
        <v/>
      </c>
      <c r="N408" s="69" t="str">
        <f t="shared" si="16"/>
        <v/>
      </c>
      <c r="R408" s="84" t="str">
        <f>IF('STEP 2 EE Data'!L408="Yes",IF('STEP 2 EE Data'!B408="","",'STEP 2 EE Data'!B408),"")</f>
        <v/>
      </c>
      <c r="S408" s="84" t="str">
        <f>IF(R408="","",'STEP 2 EE Data'!A408)</f>
        <v/>
      </c>
      <c r="T408" s="84" t="str">
        <f>IF(S408="","",'STEP 2 EE Data'!AJ408)</f>
        <v/>
      </c>
      <c r="U408" s="84" t="str">
        <f>IF(T408="","",'STEP 3 EE Comp'!BJ413)</f>
        <v/>
      </c>
      <c r="V408" s="69" t="str">
        <f t="shared" si="17"/>
        <v/>
      </c>
    </row>
    <row r="409" spans="1:22" x14ac:dyDescent="0.3">
      <c r="A409" s="623" t="str">
        <f>IF('STEP 2 EE Data'!L409="Yes","",IF('STEP 2 EE Data'!B409="","",IF('STEP 2 EE Data'!J409="Yes","",IF('STEP 2 EE Data'!AI409=0,"",'STEP 2 EE Data'!B409))))</f>
        <v/>
      </c>
      <c r="B409" s="93" t="str">
        <f>IF(A409="","",'STEP 2 EE Data'!A409)</f>
        <v/>
      </c>
      <c r="C409" s="624" t="str">
        <f>IF(A409="","",'STEP 2 EE Data'!AJ409)</f>
        <v/>
      </c>
      <c r="D409" s="369" t="str">
        <f>IF(A409="","",'STEP 3 EE Comp'!BJ414)</f>
        <v/>
      </c>
      <c r="E409" s="82" t="str">
        <f>IF(A409="","",'STEP 2 EE Data'!AK409)</f>
        <v/>
      </c>
      <c r="F409" s="69" t="str">
        <f t="shared" ref="F409:F472" si="18">IF(A409="","",1)</f>
        <v/>
      </c>
      <c r="J409" s="497" t="str">
        <f>IF('STEP 2 EE Data'!AI409=0,"",IF('STEP 2 EE Data'!L409="Yes","",IF('STEP 2 EE Data'!J409="Yes",IF('STEP 2 EE Data'!B409="","",'STEP 2 EE Data'!B409),"")))</f>
        <v/>
      </c>
      <c r="K409" s="497" t="str">
        <f>IF(J409="","",'STEP 2 EE Data'!A409)</f>
        <v/>
      </c>
      <c r="L409" s="210" t="str">
        <f>IF(J409="","",'STEP 2 EE Data'!AJ409)</f>
        <v/>
      </c>
      <c r="M409" s="497" t="str">
        <f>IF(J409="","",'STEP 3 EE Comp'!BJ414)</f>
        <v/>
      </c>
      <c r="N409" s="69" t="str">
        <f t="shared" ref="N409:N472" si="19">IF(J409="","",1)</f>
        <v/>
      </c>
      <c r="R409" s="84" t="str">
        <f>IF('STEP 2 EE Data'!L409="Yes",IF('STEP 2 EE Data'!B409="","",'STEP 2 EE Data'!B409),"")</f>
        <v/>
      </c>
      <c r="S409" s="84" t="str">
        <f>IF(R409="","",'STEP 2 EE Data'!A409)</f>
        <v/>
      </c>
      <c r="T409" s="84" t="str">
        <f>IF(S409="","",'STEP 2 EE Data'!AJ409)</f>
        <v/>
      </c>
      <c r="U409" s="84" t="str">
        <f>IF(T409="","",'STEP 3 EE Comp'!BJ414)</f>
        <v/>
      </c>
      <c r="V409" s="69" t="str">
        <f t="shared" ref="V409:V472" si="20">IF(R409="","",1)</f>
        <v/>
      </c>
    </row>
    <row r="410" spans="1:22" x14ac:dyDescent="0.3">
      <c r="A410" s="623" t="str">
        <f>IF('STEP 2 EE Data'!L410="Yes","",IF('STEP 2 EE Data'!B410="","",IF('STEP 2 EE Data'!J410="Yes","",IF('STEP 2 EE Data'!AI410=0,"",'STEP 2 EE Data'!B410))))</f>
        <v/>
      </c>
      <c r="B410" s="93" t="str">
        <f>IF(A410="","",'STEP 2 EE Data'!A410)</f>
        <v/>
      </c>
      <c r="C410" s="624" t="str">
        <f>IF(A410="","",'STEP 2 EE Data'!AJ410)</f>
        <v/>
      </c>
      <c r="D410" s="369" t="str">
        <f>IF(A410="","",'STEP 3 EE Comp'!BJ415)</f>
        <v/>
      </c>
      <c r="E410" s="82" t="str">
        <f>IF(A410="","",'STEP 2 EE Data'!AK410)</f>
        <v/>
      </c>
      <c r="F410" s="69" t="str">
        <f t="shared" si="18"/>
        <v/>
      </c>
      <c r="J410" s="497" t="str">
        <f>IF('STEP 2 EE Data'!AI410=0,"",IF('STEP 2 EE Data'!L410="Yes","",IF('STEP 2 EE Data'!J410="Yes",IF('STEP 2 EE Data'!B410="","",'STEP 2 EE Data'!B410),"")))</f>
        <v/>
      </c>
      <c r="K410" s="497" t="str">
        <f>IF(J410="","",'STEP 2 EE Data'!A410)</f>
        <v/>
      </c>
      <c r="L410" s="210" t="str">
        <f>IF(J410="","",'STEP 2 EE Data'!AJ410)</f>
        <v/>
      </c>
      <c r="M410" s="497" t="str">
        <f>IF(J410="","",'STEP 3 EE Comp'!BJ415)</f>
        <v/>
      </c>
      <c r="N410" s="69" t="str">
        <f t="shared" si="19"/>
        <v/>
      </c>
      <c r="R410" s="84" t="str">
        <f>IF('STEP 2 EE Data'!L410="Yes",IF('STEP 2 EE Data'!B410="","",'STEP 2 EE Data'!B410),"")</f>
        <v/>
      </c>
      <c r="S410" s="84" t="str">
        <f>IF(R410="","",'STEP 2 EE Data'!A410)</f>
        <v/>
      </c>
      <c r="T410" s="84" t="str">
        <f>IF(S410="","",'STEP 2 EE Data'!AJ410)</f>
        <v/>
      </c>
      <c r="U410" s="84" t="str">
        <f>IF(T410="","",'STEP 3 EE Comp'!BJ415)</f>
        <v/>
      </c>
      <c r="V410" s="69" t="str">
        <f t="shared" si="20"/>
        <v/>
      </c>
    </row>
    <row r="411" spans="1:22" x14ac:dyDescent="0.3">
      <c r="A411" s="623" t="str">
        <f>IF('STEP 2 EE Data'!L411="Yes","",IF('STEP 2 EE Data'!B411="","",IF('STEP 2 EE Data'!J411="Yes","",IF('STEP 2 EE Data'!AI411=0,"",'STEP 2 EE Data'!B411))))</f>
        <v/>
      </c>
      <c r="B411" s="93" t="str">
        <f>IF(A411="","",'STEP 2 EE Data'!A411)</f>
        <v/>
      </c>
      <c r="C411" s="624" t="str">
        <f>IF(A411="","",'STEP 2 EE Data'!AJ411)</f>
        <v/>
      </c>
      <c r="D411" s="369" t="str">
        <f>IF(A411="","",'STEP 3 EE Comp'!BJ416)</f>
        <v/>
      </c>
      <c r="E411" s="82" t="str">
        <f>IF(A411="","",'STEP 2 EE Data'!AK411)</f>
        <v/>
      </c>
      <c r="F411" s="69" t="str">
        <f t="shared" si="18"/>
        <v/>
      </c>
      <c r="J411" s="497" t="str">
        <f>IF('STEP 2 EE Data'!AI411=0,"",IF('STEP 2 EE Data'!L411="Yes","",IF('STEP 2 EE Data'!J411="Yes",IF('STEP 2 EE Data'!B411="","",'STEP 2 EE Data'!B411),"")))</f>
        <v/>
      </c>
      <c r="K411" s="497" t="str">
        <f>IF(J411="","",'STEP 2 EE Data'!A411)</f>
        <v/>
      </c>
      <c r="L411" s="210" t="str">
        <f>IF(J411="","",'STEP 2 EE Data'!AJ411)</f>
        <v/>
      </c>
      <c r="M411" s="497" t="str">
        <f>IF(J411="","",'STEP 3 EE Comp'!BJ416)</f>
        <v/>
      </c>
      <c r="N411" s="69" t="str">
        <f t="shared" si="19"/>
        <v/>
      </c>
      <c r="R411" s="84" t="str">
        <f>IF('STEP 2 EE Data'!L411="Yes",IF('STEP 2 EE Data'!B411="","",'STEP 2 EE Data'!B411),"")</f>
        <v/>
      </c>
      <c r="S411" s="84" t="str">
        <f>IF(R411="","",'STEP 2 EE Data'!A411)</f>
        <v/>
      </c>
      <c r="T411" s="84" t="str">
        <f>IF(S411="","",'STEP 2 EE Data'!AJ411)</f>
        <v/>
      </c>
      <c r="U411" s="84" t="str">
        <f>IF(T411="","",'STEP 3 EE Comp'!BJ416)</f>
        <v/>
      </c>
      <c r="V411" s="69" t="str">
        <f t="shared" si="20"/>
        <v/>
      </c>
    </row>
    <row r="412" spans="1:22" x14ac:dyDescent="0.3">
      <c r="A412" s="623" t="str">
        <f>IF('STEP 2 EE Data'!L412="Yes","",IF('STEP 2 EE Data'!B412="","",IF('STEP 2 EE Data'!J412="Yes","",IF('STEP 2 EE Data'!AI412=0,"",'STEP 2 EE Data'!B412))))</f>
        <v/>
      </c>
      <c r="B412" s="93" t="str">
        <f>IF(A412="","",'STEP 2 EE Data'!A412)</f>
        <v/>
      </c>
      <c r="C412" s="624" t="str">
        <f>IF(A412="","",'STEP 2 EE Data'!AJ412)</f>
        <v/>
      </c>
      <c r="D412" s="369" t="str">
        <f>IF(A412="","",'STEP 3 EE Comp'!BJ417)</f>
        <v/>
      </c>
      <c r="E412" s="82" t="str">
        <f>IF(A412="","",'STEP 2 EE Data'!AK412)</f>
        <v/>
      </c>
      <c r="F412" s="69" t="str">
        <f t="shared" si="18"/>
        <v/>
      </c>
      <c r="J412" s="497" t="str">
        <f>IF('STEP 2 EE Data'!AI412=0,"",IF('STEP 2 EE Data'!L412="Yes","",IF('STEP 2 EE Data'!J412="Yes",IF('STEP 2 EE Data'!B412="","",'STEP 2 EE Data'!B412),"")))</f>
        <v/>
      </c>
      <c r="K412" s="497" t="str">
        <f>IF(J412="","",'STEP 2 EE Data'!A412)</f>
        <v/>
      </c>
      <c r="L412" s="210" t="str">
        <f>IF(J412="","",'STEP 2 EE Data'!AJ412)</f>
        <v/>
      </c>
      <c r="M412" s="497" t="str">
        <f>IF(J412="","",'STEP 3 EE Comp'!BJ417)</f>
        <v/>
      </c>
      <c r="N412" s="69" t="str">
        <f t="shared" si="19"/>
        <v/>
      </c>
      <c r="R412" s="84" t="str">
        <f>IF('STEP 2 EE Data'!L412="Yes",IF('STEP 2 EE Data'!B412="","",'STEP 2 EE Data'!B412),"")</f>
        <v/>
      </c>
      <c r="S412" s="84" t="str">
        <f>IF(R412="","",'STEP 2 EE Data'!A412)</f>
        <v/>
      </c>
      <c r="T412" s="84" t="str">
        <f>IF(S412="","",'STEP 2 EE Data'!AJ412)</f>
        <v/>
      </c>
      <c r="U412" s="84" t="str">
        <f>IF(T412="","",'STEP 3 EE Comp'!BJ417)</f>
        <v/>
      </c>
      <c r="V412" s="69" t="str">
        <f t="shared" si="20"/>
        <v/>
      </c>
    </row>
    <row r="413" spans="1:22" x14ac:dyDescent="0.3">
      <c r="A413" s="623" t="str">
        <f>IF('STEP 2 EE Data'!L413="Yes","",IF('STEP 2 EE Data'!B413="","",IF('STEP 2 EE Data'!J413="Yes","",IF('STEP 2 EE Data'!AI413=0,"",'STEP 2 EE Data'!B413))))</f>
        <v/>
      </c>
      <c r="B413" s="93" t="str">
        <f>IF(A413="","",'STEP 2 EE Data'!A413)</f>
        <v/>
      </c>
      <c r="C413" s="624" t="str">
        <f>IF(A413="","",'STEP 2 EE Data'!AJ413)</f>
        <v/>
      </c>
      <c r="D413" s="369" t="str">
        <f>IF(A413="","",'STEP 3 EE Comp'!BJ418)</f>
        <v/>
      </c>
      <c r="E413" s="82" t="str">
        <f>IF(A413="","",'STEP 2 EE Data'!AK413)</f>
        <v/>
      </c>
      <c r="F413" s="69" t="str">
        <f t="shared" si="18"/>
        <v/>
      </c>
      <c r="J413" s="497" t="str">
        <f>IF('STEP 2 EE Data'!AI413=0,"",IF('STEP 2 EE Data'!L413="Yes","",IF('STEP 2 EE Data'!J413="Yes",IF('STEP 2 EE Data'!B413="","",'STEP 2 EE Data'!B413),"")))</f>
        <v/>
      </c>
      <c r="K413" s="497" t="str">
        <f>IF(J413="","",'STEP 2 EE Data'!A413)</f>
        <v/>
      </c>
      <c r="L413" s="210" t="str">
        <f>IF(J413="","",'STEP 2 EE Data'!AJ413)</f>
        <v/>
      </c>
      <c r="M413" s="497" t="str">
        <f>IF(J413="","",'STEP 3 EE Comp'!BJ418)</f>
        <v/>
      </c>
      <c r="N413" s="69" t="str">
        <f t="shared" si="19"/>
        <v/>
      </c>
      <c r="R413" s="84" t="str">
        <f>IF('STEP 2 EE Data'!L413="Yes",IF('STEP 2 EE Data'!B413="","",'STEP 2 EE Data'!B413),"")</f>
        <v/>
      </c>
      <c r="S413" s="84" t="str">
        <f>IF(R413="","",'STEP 2 EE Data'!A413)</f>
        <v/>
      </c>
      <c r="T413" s="84" t="str">
        <f>IF(S413="","",'STEP 2 EE Data'!AJ413)</f>
        <v/>
      </c>
      <c r="U413" s="84" t="str">
        <f>IF(T413="","",'STEP 3 EE Comp'!BJ418)</f>
        <v/>
      </c>
      <c r="V413" s="69" t="str">
        <f t="shared" si="20"/>
        <v/>
      </c>
    </row>
    <row r="414" spans="1:22" x14ac:dyDescent="0.3">
      <c r="A414" s="623" t="str">
        <f>IF('STEP 2 EE Data'!L414="Yes","",IF('STEP 2 EE Data'!B414="","",IF('STEP 2 EE Data'!J414="Yes","",IF('STEP 2 EE Data'!AI414=0,"",'STEP 2 EE Data'!B414))))</f>
        <v/>
      </c>
      <c r="B414" s="93" t="str">
        <f>IF(A414="","",'STEP 2 EE Data'!A414)</f>
        <v/>
      </c>
      <c r="C414" s="624" t="str">
        <f>IF(A414="","",'STEP 2 EE Data'!AJ414)</f>
        <v/>
      </c>
      <c r="D414" s="369" t="str">
        <f>IF(A414="","",'STEP 3 EE Comp'!BJ419)</f>
        <v/>
      </c>
      <c r="E414" s="82" t="str">
        <f>IF(A414="","",'STEP 2 EE Data'!AK414)</f>
        <v/>
      </c>
      <c r="F414" s="69" t="str">
        <f t="shared" si="18"/>
        <v/>
      </c>
      <c r="J414" s="497" t="str">
        <f>IF('STEP 2 EE Data'!AI414=0,"",IF('STEP 2 EE Data'!L414="Yes","",IF('STEP 2 EE Data'!J414="Yes",IF('STEP 2 EE Data'!B414="","",'STEP 2 EE Data'!B414),"")))</f>
        <v/>
      </c>
      <c r="K414" s="497" t="str">
        <f>IF(J414="","",'STEP 2 EE Data'!A414)</f>
        <v/>
      </c>
      <c r="L414" s="210" t="str">
        <f>IF(J414="","",'STEP 2 EE Data'!AJ414)</f>
        <v/>
      </c>
      <c r="M414" s="497" t="str">
        <f>IF(J414="","",'STEP 3 EE Comp'!BJ419)</f>
        <v/>
      </c>
      <c r="N414" s="69" t="str">
        <f t="shared" si="19"/>
        <v/>
      </c>
      <c r="R414" s="84" t="str">
        <f>IF('STEP 2 EE Data'!L414="Yes",IF('STEP 2 EE Data'!B414="","",'STEP 2 EE Data'!B414),"")</f>
        <v/>
      </c>
      <c r="S414" s="84" t="str">
        <f>IF(R414="","",'STEP 2 EE Data'!A414)</f>
        <v/>
      </c>
      <c r="T414" s="84" t="str">
        <f>IF(S414="","",'STEP 2 EE Data'!AJ414)</f>
        <v/>
      </c>
      <c r="U414" s="84" t="str">
        <f>IF(T414="","",'STEP 3 EE Comp'!BJ419)</f>
        <v/>
      </c>
      <c r="V414" s="69" t="str">
        <f t="shared" si="20"/>
        <v/>
      </c>
    </row>
    <row r="415" spans="1:22" x14ac:dyDescent="0.3">
      <c r="A415" s="623" t="str">
        <f>IF('STEP 2 EE Data'!L415="Yes","",IF('STEP 2 EE Data'!B415="","",IF('STEP 2 EE Data'!J415="Yes","",IF('STEP 2 EE Data'!AI415=0,"",'STEP 2 EE Data'!B415))))</f>
        <v/>
      </c>
      <c r="B415" s="93" t="str">
        <f>IF(A415="","",'STEP 2 EE Data'!A415)</f>
        <v/>
      </c>
      <c r="C415" s="624" t="str">
        <f>IF(A415="","",'STEP 2 EE Data'!AJ415)</f>
        <v/>
      </c>
      <c r="D415" s="369" t="str">
        <f>IF(A415="","",'STEP 3 EE Comp'!BJ420)</f>
        <v/>
      </c>
      <c r="E415" s="82" t="str">
        <f>IF(A415="","",'STEP 2 EE Data'!AK415)</f>
        <v/>
      </c>
      <c r="F415" s="69" t="str">
        <f t="shared" si="18"/>
        <v/>
      </c>
      <c r="J415" s="497" t="str">
        <f>IF('STEP 2 EE Data'!AI415=0,"",IF('STEP 2 EE Data'!L415="Yes","",IF('STEP 2 EE Data'!J415="Yes",IF('STEP 2 EE Data'!B415="","",'STEP 2 EE Data'!B415),"")))</f>
        <v/>
      </c>
      <c r="K415" s="497" t="str">
        <f>IF(J415="","",'STEP 2 EE Data'!A415)</f>
        <v/>
      </c>
      <c r="L415" s="210" t="str">
        <f>IF(J415="","",'STEP 2 EE Data'!AJ415)</f>
        <v/>
      </c>
      <c r="M415" s="497" t="str">
        <f>IF(J415="","",'STEP 3 EE Comp'!BJ420)</f>
        <v/>
      </c>
      <c r="N415" s="69" t="str">
        <f t="shared" si="19"/>
        <v/>
      </c>
      <c r="R415" s="84" t="str">
        <f>IF('STEP 2 EE Data'!L415="Yes",IF('STEP 2 EE Data'!B415="","",'STEP 2 EE Data'!B415),"")</f>
        <v/>
      </c>
      <c r="S415" s="84" t="str">
        <f>IF(R415="","",'STEP 2 EE Data'!A415)</f>
        <v/>
      </c>
      <c r="T415" s="84" t="str">
        <f>IF(S415="","",'STEP 2 EE Data'!AJ415)</f>
        <v/>
      </c>
      <c r="U415" s="84" t="str">
        <f>IF(T415="","",'STEP 3 EE Comp'!BJ420)</f>
        <v/>
      </c>
      <c r="V415" s="69" t="str">
        <f t="shared" si="20"/>
        <v/>
      </c>
    </row>
    <row r="416" spans="1:22" x14ac:dyDescent="0.3">
      <c r="A416" s="623" t="str">
        <f>IF('STEP 2 EE Data'!L416="Yes","",IF('STEP 2 EE Data'!B416="","",IF('STEP 2 EE Data'!J416="Yes","",IF('STEP 2 EE Data'!AI416=0,"",'STEP 2 EE Data'!B416))))</f>
        <v/>
      </c>
      <c r="B416" s="93" t="str">
        <f>IF(A416="","",'STEP 2 EE Data'!A416)</f>
        <v/>
      </c>
      <c r="C416" s="624" t="str">
        <f>IF(A416="","",'STEP 2 EE Data'!AJ416)</f>
        <v/>
      </c>
      <c r="D416" s="369" t="str">
        <f>IF(A416="","",'STEP 3 EE Comp'!BJ421)</f>
        <v/>
      </c>
      <c r="E416" s="82" t="str">
        <f>IF(A416="","",'STEP 2 EE Data'!AK416)</f>
        <v/>
      </c>
      <c r="F416" s="69" t="str">
        <f t="shared" si="18"/>
        <v/>
      </c>
      <c r="J416" s="497" t="str">
        <f>IF('STEP 2 EE Data'!AI416=0,"",IF('STEP 2 EE Data'!L416="Yes","",IF('STEP 2 EE Data'!J416="Yes",IF('STEP 2 EE Data'!B416="","",'STEP 2 EE Data'!B416),"")))</f>
        <v/>
      </c>
      <c r="K416" s="497" t="str">
        <f>IF(J416="","",'STEP 2 EE Data'!A416)</f>
        <v/>
      </c>
      <c r="L416" s="210" t="str">
        <f>IF(J416="","",'STEP 2 EE Data'!AJ416)</f>
        <v/>
      </c>
      <c r="M416" s="497" t="str">
        <f>IF(J416="","",'STEP 3 EE Comp'!BJ421)</f>
        <v/>
      </c>
      <c r="N416" s="69" t="str">
        <f t="shared" si="19"/>
        <v/>
      </c>
      <c r="R416" s="84" t="str">
        <f>IF('STEP 2 EE Data'!L416="Yes",IF('STEP 2 EE Data'!B416="","",'STEP 2 EE Data'!B416),"")</f>
        <v/>
      </c>
      <c r="S416" s="84" t="str">
        <f>IF(R416="","",'STEP 2 EE Data'!A416)</f>
        <v/>
      </c>
      <c r="T416" s="84" t="str">
        <f>IF(S416="","",'STEP 2 EE Data'!AJ416)</f>
        <v/>
      </c>
      <c r="U416" s="84" t="str">
        <f>IF(T416="","",'STEP 3 EE Comp'!BJ421)</f>
        <v/>
      </c>
      <c r="V416" s="69" t="str">
        <f t="shared" si="20"/>
        <v/>
      </c>
    </row>
    <row r="417" spans="1:22" x14ac:dyDescent="0.3">
      <c r="A417" s="623" t="str">
        <f>IF('STEP 2 EE Data'!L417="Yes","",IF('STEP 2 EE Data'!B417="","",IF('STEP 2 EE Data'!J417="Yes","",IF('STEP 2 EE Data'!AI417=0,"",'STEP 2 EE Data'!B417))))</f>
        <v/>
      </c>
      <c r="B417" s="93" t="str">
        <f>IF(A417="","",'STEP 2 EE Data'!A417)</f>
        <v/>
      </c>
      <c r="C417" s="624" t="str">
        <f>IF(A417="","",'STEP 2 EE Data'!AJ417)</f>
        <v/>
      </c>
      <c r="D417" s="369" t="str">
        <f>IF(A417="","",'STEP 3 EE Comp'!BJ422)</f>
        <v/>
      </c>
      <c r="E417" s="82" t="str">
        <f>IF(A417="","",'STEP 2 EE Data'!AK417)</f>
        <v/>
      </c>
      <c r="F417" s="69" t="str">
        <f t="shared" si="18"/>
        <v/>
      </c>
      <c r="J417" s="497" t="str">
        <f>IF('STEP 2 EE Data'!AI417=0,"",IF('STEP 2 EE Data'!L417="Yes","",IF('STEP 2 EE Data'!J417="Yes",IF('STEP 2 EE Data'!B417="","",'STEP 2 EE Data'!B417),"")))</f>
        <v/>
      </c>
      <c r="K417" s="497" t="str">
        <f>IF(J417="","",'STEP 2 EE Data'!A417)</f>
        <v/>
      </c>
      <c r="L417" s="210" t="str">
        <f>IF(J417="","",'STEP 2 EE Data'!AJ417)</f>
        <v/>
      </c>
      <c r="M417" s="497" t="str">
        <f>IF(J417="","",'STEP 3 EE Comp'!BJ422)</f>
        <v/>
      </c>
      <c r="N417" s="69" t="str">
        <f t="shared" si="19"/>
        <v/>
      </c>
      <c r="R417" s="84" t="str">
        <f>IF('STEP 2 EE Data'!L417="Yes",IF('STEP 2 EE Data'!B417="","",'STEP 2 EE Data'!B417),"")</f>
        <v/>
      </c>
      <c r="S417" s="84" t="str">
        <f>IF(R417="","",'STEP 2 EE Data'!A417)</f>
        <v/>
      </c>
      <c r="T417" s="84" t="str">
        <f>IF(S417="","",'STEP 2 EE Data'!AJ417)</f>
        <v/>
      </c>
      <c r="U417" s="84" t="str">
        <f>IF(T417="","",'STEP 3 EE Comp'!BJ422)</f>
        <v/>
      </c>
      <c r="V417" s="69" t="str">
        <f t="shared" si="20"/>
        <v/>
      </c>
    </row>
    <row r="418" spans="1:22" x14ac:dyDescent="0.3">
      <c r="A418" s="623" t="str">
        <f>IF('STEP 2 EE Data'!L418="Yes","",IF('STEP 2 EE Data'!B418="","",IF('STEP 2 EE Data'!J418="Yes","",IF('STEP 2 EE Data'!AI418=0,"",'STEP 2 EE Data'!B418))))</f>
        <v/>
      </c>
      <c r="B418" s="93" t="str">
        <f>IF(A418="","",'STEP 2 EE Data'!A418)</f>
        <v/>
      </c>
      <c r="C418" s="624" t="str">
        <f>IF(A418="","",'STEP 2 EE Data'!AJ418)</f>
        <v/>
      </c>
      <c r="D418" s="369" t="str">
        <f>IF(A418="","",'STEP 3 EE Comp'!BJ423)</f>
        <v/>
      </c>
      <c r="E418" s="82" t="str">
        <f>IF(A418="","",'STEP 2 EE Data'!AK418)</f>
        <v/>
      </c>
      <c r="F418" s="69" t="str">
        <f t="shared" si="18"/>
        <v/>
      </c>
      <c r="J418" s="497" t="str">
        <f>IF('STEP 2 EE Data'!AI418=0,"",IF('STEP 2 EE Data'!L418="Yes","",IF('STEP 2 EE Data'!J418="Yes",IF('STEP 2 EE Data'!B418="","",'STEP 2 EE Data'!B418),"")))</f>
        <v/>
      </c>
      <c r="K418" s="497" t="str">
        <f>IF(J418="","",'STEP 2 EE Data'!A418)</f>
        <v/>
      </c>
      <c r="L418" s="210" t="str">
        <f>IF(J418="","",'STEP 2 EE Data'!AJ418)</f>
        <v/>
      </c>
      <c r="M418" s="497" t="str">
        <f>IF(J418="","",'STEP 3 EE Comp'!BJ423)</f>
        <v/>
      </c>
      <c r="N418" s="69" t="str">
        <f t="shared" si="19"/>
        <v/>
      </c>
      <c r="R418" s="84" t="str">
        <f>IF('STEP 2 EE Data'!L418="Yes",IF('STEP 2 EE Data'!B418="","",'STEP 2 EE Data'!B418),"")</f>
        <v/>
      </c>
      <c r="S418" s="84" t="str">
        <f>IF(R418="","",'STEP 2 EE Data'!A418)</f>
        <v/>
      </c>
      <c r="T418" s="84" t="str">
        <f>IF(S418="","",'STEP 2 EE Data'!AJ418)</f>
        <v/>
      </c>
      <c r="U418" s="84" t="str">
        <f>IF(T418="","",'STEP 3 EE Comp'!BJ423)</f>
        <v/>
      </c>
      <c r="V418" s="69" t="str">
        <f t="shared" si="20"/>
        <v/>
      </c>
    </row>
    <row r="419" spans="1:22" x14ac:dyDescent="0.3">
      <c r="A419" s="623" t="str">
        <f>IF('STEP 2 EE Data'!L419="Yes","",IF('STEP 2 EE Data'!B419="","",IF('STEP 2 EE Data'!J419="Yes","",IF('STEP 2 EE Data'!AI419=0,"",'STEP 2 EE Data'!B419))))</f>
        <v/>
      </c>
      <c r="B419" s="93" t="str">
        <f>IF(A419="","",'STEP 2 EE Data'!A419)</f>
        <v/>
      </c>
      <c r="C419" s="624" t="str">
        <f>IF(A419="","",'STEP 2 EE Data'!AJ419)</f>
        <v/>
      </c>
      <c r="D419" s="369" t="str">
        <f>IF(A419="","",'STEP 3 EE Comp'!BJ424)</f>
        <v/>
      </c>
      <c r="E419" s="82" t="str">
        <f>IF(A419="","",'STEP 2 EE Data'!AK419)</f>
        <v/>
      </c>
      <c r="F419" s="69" t="str">
        <f t="shared" si="18"/>
        <v/>
      </c>
      <c r="J419" s="497" t="str">
        <f>IF('STEP 2 EE Data'!AI419=0,"",IF('STEP 2 EE Data'!L419="Yes","",IF('STEP 2 EE Data'!J419="Yes",IF('STEP 2 EE Data'!B419="","",'STEP 2 EE Data'!B419),"")))</f>
        <v/>
      </c>
      <c r="K419" s="497" t="str">
        <f>IF(J419="","",'STEP 2 EE Data'!A419)</f>
        <v/>
      </c>
      <c r="L419" s="210" t="str">
        <f>IF(J419="","",'STEP 2 EE Data'!AJ419)</f>
        <v/>
      </c>
      <c r="M419" s="497" t="str">
        <f>IF(J419="","",'STEP 3 EE Comp'!BJ424)</f>
        <v/>
      </c>
      <c r="N419" s="69" t="str">
        <f t="shared" si="19"/>
        <v/>
      </c>
      <c r="R419" s="84" t="str">
        <f>IF('STEP 2 EE Data'!L419="Yes",IF('STEP 2 EE Data'!B419="","",'STEP 2 EE Data'!B419),"")</f>
        <v/>
      </c>
      <c r="S419" s="84" t="str">
        <f>IF(R419="","",'STEP 2 EE Data'!A419)</f>
        <v/>
      </c>
      <c r="T419" s="84" t="str">
        <f>IF(S419="","",'STEP 2 EE Data'!AJ419)</f>
        <v/>
      </c>
      <c r="U419" s="84" t="str">
        <f>IF(T419="","",'STEP 3 EE Comp'!BJ424)</f>
        <v/>
      </c>
      <c r="V419" s="69" t="str">
        <f t="shared" si="20"/>
        <v/>
      </c>
    </row>
    <row r="420" spans="1:22" x14ac:dyDescent="0.3">
      <c r="A420" s="623" t="str">
        <f>IF('STEP 2 EE Data'!L420="Yes","",IF('STEP 2 EE Data'!B420="","",IF('STEP 2 EE Data'!J420="Yes","",IF('STEP 2 EE Data'!AI420=0,"",'STEP 2 EE Data'!B420))))</f>
        <v/>
      </c>
      <c r="B420" s="93" t="str">
        <f>IF(A420="","",'STEP 2 EE Data'!A420)</f>
        <v/>
      </c>
      <c r="C420" s="624" t="str">
        <f>IF(A420="","",'STEP 2 EE Data'!AJ420)</f>
        <v/>
      </c>
      <c r="D420" s="369" t="str">
        <f>IF(A420="","",'STEP 3 EE Comp'!BJ425)</f>
        <v/>
      </c>
      <c r="E420" s="82" t="str">
        <f>IF(A420="","",'STEP 2 EE Data'!AK420)</f>
        <v/>
      </c>
      <c r="F420" s="69" t="str">
        <f t="shared" si="18"/>
        <v/>
      </c>
      <c r="J420" s="497" t="str">
        <f>IF('STEP 2 EE Data'!AI420=0,"",IF('STEP 2 EE Data'!L420="Yes","",IF('STEP 2 EE Data'!J420="Yes",IF('STEP 2 EE Data'!B420="","",'STEP 2 EE Data'!B420),"")))</f>
        <v/>
      </c>
      <c r="K420" s="497" t="str">
        <f>IF(J420="","",'STEP 2 EE Data'!A420)</f>
        <v/>
      </c>
      <c r="L420" s="210" t="str">
        <f>IF(J420="","",'STEP 2 EE Data'!AJ420)</f>
        <v/>
      </c>
      <c r="M420" s="497" t="str">
        <f>IF(J420="","",'STEP 3 EE Comp'!BJ425)</f>
        <v/>
      </c>
      <c r="N420" s="69" t="str">
        <f t="shared" si="19"/>
        <v/>
      </c>
      <c r="R420" s="84" t="str">
        <f>IF('STEP 2 EE Data'!L420="Yes",IF('STEP 2 EE Data'!B420="","",'STEP 2 EE Data'!B420),"")</f>
        <v/>
      </c>
      <c r="S420" s="84" t="str">
        <f>IF(R420="","",'STEP 2 EE Data'!A420)</f>
        <v/>
      </c>
      <c r="T420" s="84" t="str">
        <f>IF(S420="","",'STEP 2 EE Data'!AJ420)</f>
        <v/>
      </c>
      <c r="U420" s="84" t="str">
        <f>IF(T420="","",'STEP 3 EE Comp'!BJ425)</f>
        <v/>
      </c>
      <c r="V420" s="69" t="str">
        <f t="shared" si="20"/>
        <v/>
      </c>
    </row>
    <row r="421" spans="1:22" x14ac:dyDescent="0.3">
      <c r="A421" s="623" t="str">
        <f>IF('STEP 2 EE Data'!L421="Yes","",IF('STEP 2 EE Data'!B421="","",IF('STEP 2 EE Data'!J421="Yes","",IF('STEP 2 EE Data'!AI421=0,"",'STEP 2 EE Data'!B421))))</f>
        <v/>
      </c>
      <c r="B421" s="93" t="str">
        <f>IF(A421="","",'STEP 2 EE Data'!A421)</f>
        <v/>
      </c>
      <c r="C421" s="624" t="str">
        <f>IF(A421="","",'STEP 2 EE Data'!AJ421)</f>
        <v/>
      </c>
      <c r="D421" s="369" t="str">
        <f>IF(A421="","",'STEP 3 EE Comp'!BJ426)</f>
        <v/>
      </c>
      <c r="E421" s="82" t="str">
        <f>IF(A421="","",'STEP 2 EE Data'!AK421)</f>
        <v/>
      </c>
      <c r="F421" s="69" t="str">
        <f t="shared" si="18"/>
        <v/>
      </c>
      <c r="J421" s="497" t="str">
        <f>IF('STEP 2 EE Data'!AI421=0,"",IF('STEP 2 EE Data'!L421="Yes","",IF('STEP 2 EE Data'!J421="Yes",IF('STEP 2 EE Data'!B421="","",'STEP 2 EE Data'!B421),"")))</f>
        <v/>
      </c>
      <c r="K421" s="497" t="str">
        <f>IF(J421="","",'STEP 2 EE Data'!A421)</f>
        <v/>
      </c>
      <c r="L421" s="210" t="str">
        <f>IF(J421="","",'STEP 2 EE Data'!AJ421)</f>
        <v/>
      </c>
      <c r="M421" s="497" t="str">
        <f>IF(J421="","",'STEP 3 EE Comp'!BJ426)</f>
        <v/>
      </c>
      <c r="N421" s="69" t="str">
        <f t="shared" si="19"/>
        <v/>
      </c>
      <c r="R421" s="84" t="str">
        <f>IF('STEP 2 EE Data'!L421="Yes",IF('STEP 2 EE Data'!B421="","",'STEP 2 EE Data'!B421),"")</f>
        <v/>
      </c>
      <c r="S421" s="84" t="str">
        <f>IF(R421="","",'STEP 2 EE Data'!A421)</f>
        <v/>
      </c>
      <c r="T421" s="84" t="str">
        <f>IF(S421="","",'STEP 2 EE Data'!AJ421)</f>
        <v/>
      </c>
      <c r="U421" s="84" t="str">
        <f>IF(T421="","",'STEP 3 EE Comp'!BJ426)</f>
        <v/>
      </c>
      <c r="V421" s="69" t="str">
        <f t="shared" si="20"/>
        <v/>
      </c>
    </row>
    <row r="422" spans="1:22" x14ac:dyDescent="0.3">
      <c r="A422" s="623" t="str">
        <f>IF('STEP 2 EE Data'!L422="Yes","",IF('STEP 2 EE Data'!B422="","",IF('STEP 2 EE Data'!J422="Yes","",IF('STEP 2 EE Data'!AI422=0,"",'STEP 2 EE Data'!B422))))</f>
        <v/>
      </c>
      <c r="B422" s="93" t="str">
        <f>IF(A422="","",'STEP 2 EE Data'!A422)</f>
        <v/>
      </c>
      <c r="C422" s="624" t="str">
        <f>IF(A422="","",'STEP 2 EE Data'!AJ422)</f>
        <v/>
      </c>
      <c r="D422" s="369" t="str">
        <f>IF(A422="","",'STEP 3 EE Comp'!BJ427)</f>
        <v/>
      </c>
      <c r="E422" s="82" t="str">
        <f>IF(A422="","",'STEP 2 EE Data'!AK422)</f>
        <v/>
      </c>
      <c r="F422" s="69" t="str">
        <f t="shared" si="18"/>
        <v/>
      </c>
      <c r="J422" s="497" t="str">
        <f>IF('STEP 2 EE Data'!AI422=0,"",IF('STEP 2 EE Data'!L422="Yes","",IF('STEP 2 EE Data'!J422="Yes",IF('STEP 2 EE Data'!B422="","",'STEP 2 EE Data'!B422),"")))</f>
        <v/>
      </c>
      <c r="K422" s="497" t="str">
        <f>IF(J422="","",'STEP 2 EE Data'!A422)</f>
        <v/>
      </c>
      <c r="L422" s="210" t="str">
        <f>IF(J422="","",'STEP 2 EE Data'!AJ422)</f>
        <v/>
      </c>
      <c r="M422" s="497" t="str">
        <f>IF(J422="","",'STEP 3 EE Comp'!BJ427)</f>
        <v/>
      </c>
      <c r="N422" s="69" t="str">
        <f t="shared" si="19"/>
        <v/>
      </c>
      <c r="R422" s="84" t="str">
        <f>IF('STEP 2 EE Data'!L422="Yes",IF('STEP 2 EE Data'!B422="","",'STEP 2 EE Data'!B422),"")</f>
        <v/>
      </c>
      <c r="S422" s="84" t="str">
        <f>IF(R422="","",'STEP 2 EE Data'!A422)</f>
        <v/>
      </c>
      <c r="T422" s="84" t="str">
        <f>IF(S422="","",'STEP 2 EE Data'!AJ422)</f>
        <v/>
      </c>
      <c r="U422" s="84" t="str">
        <f>IF(T422="","",'STEP 3 EE Comp'!BJ427)</f>
        <v/>
      </c>
      <c r="V422" s="69" t="str">
        <f t="shared" si="20"/>
        <v/>
      </c>
    </row>
    <row r="423" spans="1:22" x14ac:dyDescent="0.3">
      <c r="A423" s="623" t="str">
        <f>IF('STEP 2 EE Data'!L423="Yes","",IF('STEP 2 EE Data'!B423="","",IF('STEP 2 EE Data'!J423="Yes","",IF('STEP 2 EE Data'!AI423=0,"",'STEP 2 EE Data'!B423))))</f>
        <v/>
      </c>
      <c r="B423" s="93" t="str">
        <f>IF(A423="","",'STEP 2 EE Data'!A423)</f>
        <v/>
      </c>
      <c r="C423" s="624" t="str">
        <f>IF(A423="","",'STEP 2 EE Data'!AJ423)</f>
        <v/>
      </c>
      <c r="D423" s="369" t="str">
        <f>IF(A423="","",'STEP 3 EE Comp'!BJ428)</f>
        <v/>
      </c>
      <c r="E423" s="82" t="str">
        <f>IF(A423="","",'STEP 2 EE Data'!AK423)</f>
        <v/>
      </c>
      <c r="F423" s="69" t="str">
        <f t="shared" si="18"/>
        <v/>
      </c>
      <c r="J423" s="497" t="str">
        <f>IF('STEP 2 EE Data'!AI423=0,"",IF('STEP 2 EE Data'!L423="Yes","",IF('STEP 2 EE Data'!J423="Yes",IF('STEP 2 EE Data'!B423="","",'STEP 2 EE Data'!B423),"")))</f>
        <v/>
      </c>
      <c r="K423" s="497" t="str">
        <f>IF(J423="","",'STEP 2 EE Data'!A423)</f>
        <v/>
      </c>
      <c r="L423" s="210" t="str">
        <f>IF(J423="","",'STEP 2 EE Data'!AJ423)</f>
        <v/>
      </c>
      <c r="M423" s="497" t="str">
        <f>IF(J423="","",'STEP 3 EE Comp'!BJ428)</f>
        <v/>
      </c>
      <c r="N423" s="69" t="str">
        <f t="shared" si="19"/>
        <v/>
      </c>
      <c r="R423" s="84" t="str">
        <f>IF('STEP 2 EE Data'!L423="Yes",IF('STEP 2 EE Data'!B423="","",'STEP 2 EE Data'!B423),"")</f>
        <v/>
      </c>
      <c r="S423" s="84" t="str">
        <f>IF(R423="","",'STEP 2 EE Data'!A423)</f>
        <v/>
      </c>
      <c r="T423" s="84" t="str">
        <f>IF(S423="","",'STEP 2 EE Data'!AJ423)</f>
        <v/>
      </c>
      <c r="U423" s="84" t="str">
        <f>IF(T423="","",'STEP 3 EE Comp'!BJ428)</f>
        <v/>
      </c>
      <c r="V423" s="69" t="str">
        <f t="shared" si="20"/>
        <v/>
      </c>
    </row>
    <row r="424" spans="1:22" x14ac:dyDescent="0.3">
      <c r="A424" s="623" t="str">
        <f>IF('STEP 2 EE Data'!L424="Yes","",IF('STEP 2 EE Data'!B424="","",IF('STEP 2 EE Data'!J424="Yes","",IF('STEP 2 EE Data'!AI424=0,"",'STEP 2 EE Data'!B424))))</f>
        <v/>
      </c>
      <c r="B424" s="93" t="str">
        <f>IF(A424="","",'STEP 2 EE Data'!A424)</f>
        <v/>
      </c>
      <c r="C424" s="624" t="str">
        <f>IF(A424="","",'STEP 2 EE Data'!AJ424)</f>
        <v/>
      </c>
      <c r="D424" s="369" t="str">
        <f>IF(A424="","",'STEP 3 EE Comp'!BJ429)</f>
        <v/>
      </c>
      <c r="E424" s="82" t="str">
        <f>IF(A424="","",'STEP 2 EE Data'!AK424)</f>
        <v/>
      </c>
      <c r="F424" s="69" t="str">
        <f t="shared" si="18"/>
        <v/>
      </c>
      <c r="J424" s="497" t="str">
        <f>IF('STEP 2 EE Data'!AI424=0,"",IF('STEP 2 EE Data'!L424="Yes","",IF('STEP 2 EE Data'!J424="Yes",IF('STEP 2 EE Data'!B424="","",'STEP 2 EE Data'!B424),"")))</f>
        <v/>
      </c>
      <c r="K424" s="497" t="str">
        <f>IF(J424="","",'STEP 2 EE Data'!A424)</f>
        <v/>
      </c>
      <c r="L424" s="210" t="str">
        <f>IF(J424="","",'STEP 2 EE Data'!AJ424)</f>
        <v/>
      </c>
      <c r="M424" s="497" t="str">
        <f>IF(J424="","",'STEP 3 EE Comp'!BJ429)</f>
        <v/>
      </c>
      <c r="N424" s="69" t="str">
        <f t="shared" si="19"/>
        <v/>
      </c>
      <c r="R424" s="84" t="str">
        <f>IF('STEP 2 EE Data'!L424="Yes",IF('STEP 2 EE Data'!B424="","",'STEP 2 EE Data'!B424),"")</f>
        <v/>
      </c>
      <c r="S424" s="84" t="str">
        <f>IF(R424="","",'STEP 2 EE Data'!A424)</f>
        <v/>
      </c>
      <c r="T424" s="84" t="str">
        <f>IF(S424="","",'STEP 2 EE Data'!AJ424)</f>
        <v/>
      </c>
      <c r="U424" s="84" t="str">
        <f>IF(T424="","",'STEP 3 EE Comp'!BJ429)</f>
        <v/>
      </c>
      <c r="V424" s="69" t="str">
        <f t="shared" si="20"/>
        <v/>
      </c>
    </row>
    <row r="425" spans="1:22" x14ac:dyDescent="0.3">
      <c r="A425" s="623" t="str">
        <f>IF('STEP 2 EE Data'!L425="Yes","",IF('STEP 2 EE Data'!B425="","",IF('STEP 2 EE Data'!J425="Yes","",IF('STEP 2 EE Data'!AI425=0,"",'STEP 2 EE Data'!B425))))</f>
        <v/>
      </c>
      <c r="B425" s="93" t="str">
        <f>IF(A425="","",'STEP 2 EE Data'!A425)</f>
        <v/>
      </c>
      <c r="C425" s="624" t="str">
        <f>IF(A425="","",'STEP 2 EE Data'!AJ425)</f>
        <v/>
      </c>
      <c r="D425" s="369" t="str">
        <f>IF(A425="","",'STEP 3 EE Comp'!BJ430)</f>
        <v/>
      </c>
      <c r="E425" s="82" t="str">
        <f>IF(A425="","",'STEP 2 EE Data'!AK425)</f>
        <v/>
      </c>
      <c r="F425" s="69" t="str">
        <f t="shared" si="18"/>
        <v/>
      </c>
      <c r="J425" s="497" t="str">
        <f>IF('STEP 2 EE Data'!AI425=0,"",IF('STEP 2 EE Data'!L425="Yes","",IF('STEP 2 EE Data'!J425="Yes",IF('STEP 2 EE Data'!B425="","",'STEP 2 EE Data'!B425),"")))</f>
        <v/>
      </c>
      <c r="K425" s="497" t="str">
        <f>IF(J425="","",'STEP 2 EE Data'!A425)</f>
        <v/>
      </c>
      <c r="L425" s="210" t="str">
        <f>IF(J425="","",'STEP 2 EE Data'!AJ425)</f>
        <v/>
      </c>
      <c r="M425" s="497" t="str">
        <f>IF(J425="","",'STEP 3 EE Comp'!BJ430)</f>
        <v/>
      </c>
      <c r="N425" s="69" t="str">
        <f t="shared" si="19"/>
        <v/>
      </c>
      <c r="R425" s="84" t="str">
        <f>IF('STEP 2 EE Data'!L425="Yes",IF('STEP 2 EE Data'!B425="","",'STEP 2 EE Data'!B425),"")</f>
        <v/>
      </c>
      <c r="S425" s="84" t="str">
        <f>IF(R425="","",'STEP 2 EE Data'!A425)</f>
        <v/>
      </c>
      <c r="T425" s="84" t="str">
        <f>IF(S425="","",'STEP 2 EE Data'!AJ425)</f>
        <v/>
      </c>
      <c r="U425" s="84" t="str">
        <f>IF(T425="","",'STEP 3 EE Comp'!BJ430)</f>
        <v/>
      </c>
      <c r="V425" s="69" t="str">
        <f t="shared" si="20"/>
        <v/>
      </c>
    </row>
    <row r="426" spans="1:22" x14ac:dyDescent="0.3">
      <c r="A426" s="623" t="str">
        <f>IF('STEP 2 EE Data'!L426="Yes","",IF('STEP 2 EE Data'!B426="","",IF('STEP 2 EE Data'!J426="Yes","",IF('STEP 2 EE Data'!AI426=0,"",'STEP 2 EE Data'!B426))))</f>
        <v/>
      </c>
      <c r="B426" s="93" t="str">
        <f>IF(A426="","",'STEP 2 EE Data'!A426)</f>
        <v/>
      </c>
      <c r="C426" s="624" t="str">
        <f>IF(A426="","",'STEP 2 EE Data'!AJ426)</f>
        <v/>
      </c>
      <c r="D426" s="369" t="str">
        <f>IF(A426="","",'STEP 3 EE Comp'!BJ431)</f>
        <v/>
      </c>
      <c r="E426" s="82" t="str">
        <f>IF(A426="","",'STEP 2 EE Data'!AK426)</f>
        <v/>
      </c>
      <c r="F426" s="69" t="str">
        <f t="shared" si="18"/>
        <v/>
      </c>
      <c r="J426" s="497" t="str">
        <f>IF('STEP 2 EE Data'!AI426=0,"",IF('STEP 2 EE Data'!L426="Yes","",IF('STEP 2 EE Data'!J426="Yes",IF('STEP 2 EE Data'!B426="","",'STEP 2 EE Data'!B426),"")))</f>
        <v/>
      </c>
      <c r="K426" s="497" t="str">
        <f>IF(J426="","",'STEP 2 EE Data'!A426)</f>
        <v/>
      </c>
      <c r="L426" s="210" t="str">
        <f>IF(J426="","",'STEP 2 EE Data'!AJ426)</f>
        <v/>
      </c>
      <c r="M426" s="497" t="str">
        <f>IF(J426="","",'STEP 3 EE Comp'!BJ431)</f>
        <v/>
      </c>
      <c r="N426" s="69" t="str">
        <f t="shared" si="19"/>
        <v/>
      </c>
      <c r="R426" s="84" t="str">
        <f>IF('STEP 2 EE Data'!L426="Yes",IF('STEP 2 EE Data'!B426="","",'STEP 2 EE Data'!B426),"")</f>
        <v/>
      </c>
      <c r="S426" s="84" t="str">
        <f>IF(R426="","",'STEP 2 EE Data'!A426)</f>
        <v/>
      </c>
      <c r="T426" s="84" t="str">
        <f>IF(S426="","",'STEP 2 EE Data'!AJ426)</f>
        <v/>
      </c>
      <c r="U426" s="84" t="str">
        <f>IF(T426="","",'STEP 3 EE Comp'!BJ431)</f>
        <v/>
      </c>
      <c r="V426" s="69" t="str">
        <f t="shared" si="20"/>
        <v/>
      </c>
    </row>
    <row r="427" spans="1:22" x14ac:dyDescent="0.3">
      <c r="A427" s="623" t="str">
        <f>IF('STEP 2 EE Data'!L427="Yes","",IF('STEP 2 EE Data'!B427="","",IF('STEP 2 EE Data'!J427="Yes","",IF('STEP 2 EE Data'!AI427=0,"",'STEP 2 EE Data'!B427))))</f>
        <v/>
      </c>
      <c r="B427" s="93" t="str">
        <f>IF(A427="","",'STEP 2 EE Data'!A427)</f>
        <v/>
      </c>
      <c r="C427" s="624" t="str">
        <f>IF(A427="","",'STEP 2 EE Data'!AJ427)</f>
        <v/>
      </c>
      <c r="D427" s="369" t="str">
        <f>IF(A427="","",'STEP 3 EE Comp'!BJ432)</f>
        <v/>
      </c>
      <c r="E427" s="82" t="str">
        <f>IF(A427="","",'STEP 2 EE Data'!AK427)</f>
        <v/>
      </c>
      <c r="F427" s="69" t="str">
        <f t="shared" si="18"/>
        <v/>
      </c>
      <c r="J427" s="497" t="str">
        <f>IF('STEP 2 EE Data'!AI427=0,"",IF('STEP 2 EE Data'!L427="Yes","",IF('STEP 2 EE Data'!J427="Yes",IF('STEP 2 EE Data'!B427="","",'STEP 2 EE Data'!B427),"")))</f>
        <v/>
      </c>
      <c r="K427" s="497" t="str">
        <f>IF(J427="","",'STEP 2 EE Data'!A427)</f>
        <v/>
      </c>
      <c r="L427" s="210" t="str">
        <f>IF(J427="","",'STEP 2 EE Data'!AJ427)</f>
        <v/>
      </c>
      <c r="M427" s="497" t="str">
        <f>IF(J427="","",'STEP 3 EE Comp'!BJ432)</f>
        <v/>
      </c>
      <c r="N427" s="69" t="str">
        <f t="shared" si="19"/>
        <v/>
      </c>
      <c r="R427" s="84" t="str">
        <f>IF('STEP 2 EE Data'!L427="Yes",IF('STEP 2 EE Data'!B427="","",'STEP 2 EE Data'!B427),"")</f>
        <v/>
      </c>
      <c r="S427" s="84" t="str">
        <f>IF(R427="","",'STEP 2 EE Data'!A427)</f>
        <v/>
      </c>
      <c r="T427" s="84" t="str">
        <f>IF(S427="","",'STEP 2 EE Data'!AJ427)</f>
        <v/>
      </c>
      <c r="U427" s="84" t="str">
        <f>IF(T427="","",'STEP 3 EE Comp'!BJ432)</f>
        <v/>
      </c>
      <c r="V427" s="69" t="str">
        <f t="shared" si="20"/>
        <v/>
      </c>
    </row>
    <row r="428" spans="1:22" x14ac:dyDescent="0.3">
      <c r="A428" s="623" t="str">
        <f>IF('STEP 2 EE Data'!L428="Yes","",IF('STEP 2 EE Data'!B428="","",IF('STEP 2 EE Data'!J428="Yes","",IF('STEP 2 EE Data'!AI428=0,"",'STEP 2 EE Data'!B428))))</f>
        <v/>
      </c>
      <c r="B428" s="93" t="str">
        <f>IF(A428="","",'STEP 2 EE Data'!A428)</f>
        <v/>
      </c>
      <c r="C428" s="624" t="str">
        <f>IF(A428="","",'STEP 2 EE Data'!AJ428)</f>
        <v/>
      </c>
      <c r="D428" s="369" t="str">
        <f>IF(A428="","",'STEP 3 EE Comp'!BJ433)</f>
        <v/>
      </c>
      <c r="E428" s="82" t="str">
        <f>IF(A428="","",'STEP 2 EE Data'!AK428)</f>
        <v/>
      </c>
      <c r="F428" s="69" t="str">
        <f t="shared" si="18"/>
        <v/>
      </c>
      <c r="J428" s="497" t="str">
        <f>IF('STEP 2 EE Data'!AI428=0,"",IF('STEP 2 EE Data'!L428="Yes","",IF('STEP 2 EE Data'!J428="Yes",IF('STEP 2 EE Data'!B428="","",'STEP 2 EE Data'!B428),"")))</f>
        <v/>
      </c>
      <c r="K428" s="497" t="str">
        <f>IF(J428="","",'STEP 2 EE Data'!A428)</f>
        <v/>
      </c>
      <c r="L428" s="210" t="str">
        <f>IF(J428="","",'STEP 2 EE Data'!AJ428)</f>
        <v/>
      </c>
      <c r="M428" s="497" t="str">
        <f>IF(J428="","",'STEP 3 EE Comp'!BJ433)</f>
        <v/>
      </c>
      <c r="N428" s="69" t="str">
        <f t="shared" si="19"/>
        <v/>
      </c>
      <c r="R428" s="84" t="str">
        <f>IF('STEP 2 EE Data'!L428="Yes",IF('STEP 2 EE Data'!B428="","",'STEP 2 EE Data'!B428),"")</f>
        <v/>
      </c>
      <c r="S428" s="84" t="str">
        <f>IF(R428="","",'STEP 2 EE Data'!A428)</f>
        <v/>
      </c>
      <c r="T428" s="84" t="str">
        <f>IF(S428="","",'STEP 2 EE Data'!AJ428)</f>
        <v/>
      </c>
      <c r="U428" s="84" t="str">
        <f>IF(T428="","",'STEP 3 EE Comp'!BJ433)</f>
        <v/>
      </c>
      <c r="V428" s="69" t="str">
        <f t="shared" si="20"/>
        <v/>
      </c>
    </row>
    <row r="429" spans="1:22" x14ac:dyDescent="0.3">
      <c r="A429" s="623" t="str">
        <f>IF('STEP 2 EE Data'!L429="Yes","",IF('STEP 2 EE Data'!B429="","",IF('STEP 2 EE Data'!J429="Yes","",IF('STEP 2 EE Data'!AI429=0,"",'STEP 2 EE Data'!B429))))</f>
        <v/>
      </c>
      <c r="B429" s="93" t="str">
        <f>IF(A429="","",'STEP 2 EE Data'!A429)</f>
        <v/>
      </c>
      <c r="C429" s="624" t="str">
        <f>IF(A429="","",'STEP 2 EE Data'!AJ429)</f>
        <v/>
      </c>
      <c r="D429" s="369" t="str">
        <f>IF(A429="","",'STEP 3 EE Comp'!BJ434)</f>
        <v/>
      </c>
      <c r="E429" s="82" t="str">
        <f>IF(A429="","",'STEP 2 EE Data'!AK429)</f>
        <v/>
      </c>
      <c r="F429" s="69" t="str">
        <f t="shared" si="18"/>
        <v/>
      </c>
      <c r="J429" s="497" t="str">
        <f>IF('STEP 2 EE Data'!AI429=0,"",IF('STEP 2 EE Data'!L429="Yes","",IF('STEP 2 EE Data'!J429="Yes",IF('STEP 2 EE Data'!B429="","",'STEP 2 EE Data'!B429),"")))</f>
        <v/>
      </c>
      <c r="K429" s="497" t="str">
        <f>IF(J429="","",'STEP 2 EE Data'!A429)</f>
        <v/>
      </c>
      <c r="L429" s="210" t="str">
        <f>IF(J429="","",'STEP 2 EE Data'!AJ429)</f>
        <v/>
      </c>
      <c r="M429" s="497" t="str">
        <f>IF(J429="","",'STEP 3 EE Comp'!BJ434)</f>
        <v/>
      </c>
      <c r="N429" s="69" t="str">
        <f t="shared" si="19"/>
        <v/>
      </c>
      <c r="R429" s="84" t="str">
        <f>IF('STEP 2 EE Data'!L429="Yes",IF('STEP 2 EE Data'!B429="","",'STEP 2 EE Data'!B429),"")</f>
        <v/>
      </c>
      <c r="S429" s="84" t="str">
        <f>IF(R429="","",'STEP 2 EE Data'!A429)</f>
        <v/>
      </c>
      <c r="T429" s="84" t="str">
        <f>IF(S429="","",'STEP 2 EE Data'!AJ429)</f>
        <v/>
      </c>
      <c r="U429" s="84" t="str">
        <f>IF(T429="","",'STEP 3 EE Comp'!BJ434)</f>
        <v/>
      </c>
      <c r="V429" s="69" t="str">
        <f t="shared" si="20"/>
        <v/>
      </c>
    </row>
    <row r="430" spans="1:22" x14ac:dyDescent="0.3">
      <c r="A430" s="623" t="str">
        <f>IF('STEP 2 EE Data'!L430="Yes","",IF('STEP 2 EE Data'!B430="","",IF('STEP 2 EE Data'!J430="Yes","",IF('STEP 2 EE Data'!AI430=0,"",'STEP 2 EE Data'!B430))))</f>
        <v/>
      </c>
      <c r="B430" s="93" t="str">
        <f>IF(A430="","",'STEP 2 EE Data'!A430)</f>
        <v/>
      </c>
      <c r="C430" s="624" t="str">
        <f>IF(A430="","",'STEP 2 EE Data'!AJ430)</f>
        <v/>
      </c>
      <c r="D430" s="369" t="str">
        <f>IF(A430="","",'STEP 3 EE Comp'!BJ435)</f>
        <v/>
      </c>
      <c r="E430" s="82" t="str">
        <f>IF(A430="","",'STEP 2 EE Data'!AK430)</f>
        <v/>
      </c>
      <c r="F430" s="69" t="str">
        <f t="shared" si="18"/>
        <v/>
      </c>
      <c r="J430" s="497" t="str">
        <f>IF('STEP 2 EE Data'!AI430=0,"",IF('STEP 2 EE Data'!L430="Yes","",IF('STEP 2 EE Data'!J430="Yes",IF('STEP 2 EE Data'!B430="","",'STEP 2 EE Data'!B430),"")))</f>
        <v/>
      </c>
      <c r="K430" s="497" t="str">
        <f>IF(J430="","",'STEP 2 EE Data'!A430)</f>
        <v/>
      </c>
      <c r="L430" s="210" t="str">
        <f>IF(J430="","",'STEP 2 EE Data'!AJ430)</f>
        <v/>
      </c>
      <c r="M430" s="497" t="str">
        <f>IF(J430="","",'STEP 3 EE Comp'!BJ435)</f>
        <v/>
      </c>
      <c r="N430" s="69" t="str">
        <f t="shared" si="19"/>
        <v/>
      </c>
      <c r="R430" s="84" t="str">
        <f>IF('STEP 2 EE Data'!L430="Yes",IF('STEP 2 EE Data'!B430="","",'STEP 2 EE Data'!B430),"")</f>
        <v/>
      </c>
      <c r="S430" s="84" t="str">
        <f>IF(R430="","",'STEP 2 EE Data'!A430)</f>
        <v/>
      </c>
      <c r="T430" s="84" t="str">
        <f>IF(S430="","",'STEP 2 EE Data'!AJ430)</f>
        <v/>
      </c>
      <c r="U430" s="84" t="str">
        <f>IF(T430="","",'STEP 3 EE Comp'!BJ435)</f>
        <v/>
      </c>
      <c r="V430" s="69" t="str">
        <f t="shared" si="20"/>
        <v/>
      </c>
    </row>
    <row r="431" spans="1:22" x14ac:dyDescent="0.3">
      <c r="A431" s="623" t="str">
        <f>IF('STEP 2 EE Data'!L431="Yes","",IF('STEP 2 EE Data'!B431="","",IF('STEP 2 EE Data'!J431="Yes","",IF('STEP 2 EE Data'!AI431=0,"",'STEP 2 EE Data'!B431))))</f>
        <v/>
      </c>
      <c r="B431" s="93" t="str">
        <f>IF(A431="","",'STEP 2 EE Data'!A431)</f>
        <v/>
      </c>
      <c r="C431" s="624" t="str">
        <f>IF(A431="","",'STEP 2 EE Data'!AJ431)</f>
        <v/>
      </c>
      <c r="D431" s="369" t="str">
        <f>IF(A431="","",'STEP 3 EE Comp'!BJ436)</f>
        <v/>
      </c>
      <c r="E431" s="82" t="str">
        <f>IF(A431="","",'STEP 2 EE Data'!AK431)</f>
        <v/>
      </c>
      <c r="F431" s="69" t="str">
        <f t="shared" si="18"/>
        <v/>
      </c>
      <c r="J431" s="497" t="str">
        <f>IF('STEP 2 EE Data'!AI431=0,"",IF('STEP 2 EE Data'!L431="Yes","",IF('STEP 2 EE Data'!J431="Yes",IF('STEP 2 EE Data'!B431="","",'STEP 2 EE Data'!B431),"")))</f>
        <v/>
      </c>
      <c r="K431" s="497" t="str">
        <f>IF(J431="","",'STEP 2 EE Data'!A431)</f>
        <v/>
      </c>
      <c r="L431" s="210" t="str">
        <f>IF(J431="","",'STEP 2 EE Data'!AJ431)</f>
        <v/>
      </c>
      <c r="M431" s="497" t="str">
        <f>IF(J431="","",'STEP 3 EE Comp'!BJ436)</f>
        <v/>
      </c>
      <c r="N431" s="69" t="str">
        <f t="shared" si="19"/>
        <v/>
      </c>
      <c r="R431" s="84" t="str">
        <f>IF('STEP 2 EE Data'!L431="Yes",IF('STEP 2 EE Data'!B431="","",'STEP 2 EE Data'!B431),"")</f>
        <v/>
      </c>
      <c r="S431" s="84" t="str">
        <f>IF(R431="","",'STEP 2 EE Data'!A431)</f>
        <v/>
      </c>
      <c r="T431" s="84" t="str">
        <f>IF(S431="","",'STEP 2 EE Data'!AJ431)</f>
        <v/>
      </c>
      <c r="U431" s="84" t="str">
        <f>IF(T431="","",'STEP 3 EE Comp'!BJ436)</f>
        <v/>
      </c>
      <c r="V431" s="69" t="str">
        <f t="shared" si="20"/>
        <v/>
      </c>
    </row>
    <row r="432" spans="1:22" x14ac:dyDescent="0.3">
      <c r="A432" s="623" t="str">
        <f>IF('STEP 2 EE Data'!L432="Yes","",IF('STEP 2 EE Data'!B432="","",IF('STEP 2 EE Data'!J432="Yes","",IF('STEP 2 EE Data'!AI432=0,"",'STEP 2 EE Data'!B432))))</f>
        <v/>
      </c>
      <c r="B432" s="93" t="str">
        <f>IF(A432="","",'STEP 2 EE Data'!A432)</f>
        <v/>
      </c>
      <c r="C432" s="624" t="str">
        <f>IF(A432="","",'STEP 2 EE Data'!AJ432)</f>
        <v/>
      </c>
      <c r="D432" s="369" t="str">
        <f>IF(A432="","",'STEP 3 EE Comp'!BJ437)</f>
        <v/>
      </c>
      <c r="E432" s="82" t="str">
        <f>IF(A432="","",'STEP 2 EE Data'!AK432)</f>
        <v/>
      </c>
      <c r="F432" s="69" t="str">
        <f t="shared" si="18"/>
        <v/>
      </c>
      <c r="J432" s="497" t="str">
        <f>IF('STEP 2 EE Data'!AI432=0,"",IF('STEP 2 EE Data'!L432="Yes","",IF('STEP 2 EE Data'!J432="Yes",IF('STEP 2 EE Data'!B432="","",'STEP 2 EE Data'!B432),"")))</f>
        <v/>
      </c>
      <c r="K432" s="497" t="str">
        <f>IF(J432="","",'STEP 2 EE Data'!A432)</f>
        <v/>
      </c>
      <c r="L432" s="210" t="str">
        <f>IF(J432="","",'STEP 2 EE Data'!AJ432)</f>
        <v/>
      </c>
      <c r="M432" s="497" t="str">
        <f>IF(J432="","",'STEP 3 EE Comp'!BJ437)</f>
        <v/>
      </c>
      <c r="N432" s="69" t="str">
        <f t="shared" si="19"/>
        <v/>
      </c>
      <c r="R432" s="84" t="str">
        <f>IF('STEP 2 EE Data'!L432="Yes",IF('STEP 2 EE Data'!B432="","",'STEP 2 EE Data'!B432),"")</f>
        <v/>
      </c>
      <c r="S432" s="84" t="str">
        <f>IF(R432="","",'STEP 2 EE Data'!A432)</f>
        <v/>
      </c>
      <c r="T432" s="84" t="str">
        <f>IF(S432="","",'STEP 2 EE Data'!AJ432)</f>
        <v/>
      </c>
      <c r="U432" s="84" t="str">
        <f>IF(T432="","",'STEP 3 EE Comp'!BJ437)</f>
        <v/>
      </c>
      <c r="V432" s="69" t="str">
        <f t="shared" si="20"/>
        <v/>
      </c>
    </row>
    <row r="433" spans="1:22" x14ac:dyDescent="0.3">
      <c r="A433" s="623" t="str">
        <f>IF('STEP 2 EE Data'!L433="Yes","",IF('STEP 2 EE Data'!B433="","",IF('STEP 2 EE Data'!J433="Yes","",IF('STEP 2 EE Data'!AI433=0,"",'STEP 2 EE Data'!B433))))</f>
        <v/>
      </c>
      <c r="B433" s="93" t="str">
        <f>IF(A433="","",'STEP 2 EE Data'!A433)</f>
        <v/>
      </c>
      <c r="C433" s="624" t="str">
        <f>IF(A433="","",'STEP 2 EE Data'!AJ433)</f>
        <v/>
      </c>
      <c r="D433" s="369" t="str">
        <f>IF(A433="","",'STEP 3 EE Comp'!BJ438)</f>
        <v/>
      </c>
      <c r="E433" s="82" t="str">
        <f>IF(A433="","",'STEP 2 EE Data'!AK433)</f>
        <v/>
      </c>
      <c r="F433" s="69" t="str">
        <f t="shared" si="18"/>
        <v/>
      </c>
      <c r="J433" s="497" t="str">
        <f>IF('STEP 2 EE Data'!AI433=0,"",IF('STEP 2 EE Data'!L433="Yes","",IF('STEP 2 EE Data'!J433="Yes",IF('STEP 2 EE Data'!B433="","",'STEP 2 EE Data'!B433),"")))</f>
        <v/>
      </c>
      <c r="K433" s="497" t="str">
        <f>IF(J433="","",'STEP 2 EE Data'!A433)</f>
        <v/>
      </c>
      <c r="L433" s="210" t="str">
        <f>IF(J433="","",'STEP 2 EE Data'!AJ433)</f>
        <v/>
      </c>
      <c r="M433" s="497" t="str">
        <f>IF(J433="","",'STEP 3 EE Comp'!BJ438)</f>
        <v/>
      </c>
      <c r="N433" s="69" t="str">
        <f t="shared" si="19"/>
        <v/>
      </c>
      <c r="R433" s="84" t="str">
        <f>IF('STEP 2 EE Data'!L433="Yes",IF('STEP 2 EE Data'!B433="","",'STEP 2 EE Data'!B433),"")</f>
        <v/>
      </c>
      <c r="S433" s="84" t="str">
        <f>IF(R433="","",'STEP 2 EE Data'!A433)</f>
        <v/>
      </c>
      <c r="T433" s="84" t="str">
        <f>IF(S433="","",'STEP 2 EE Data'!AJ433)</f>
        <v/>
      </c>
      <c r="U433" s="84" t="str">
        <f>IF(T433="","",'STEP 3 EE Comp'!BJ438)</f>
        <v/>
      </c>
      <c r="V433" s="69" t="str">
        <f t="shared" si="20"/>
        <v/>
      </c>
    </row>
    <row r="434" spans="1:22" x14ac:dyDescent="0.3">
      <c r="A434" s="623" t="str">
        <f>IF('STEP 2 EE Data'!L434="Yes","",IF('STEP 2 EE Data'!B434="","",IF('STEP 2 EE Data'!J434="Yes","",IF('STEP 2 EE Data'!AI434=0,"",'STEP 2 EE Data'!B434))))</f>
        <v/>
      </c>
      <c r="B434" s="93" t="str">
        <f>IF(A434="","",'STEP 2 EE Data'!A434)</f>
        <v/>
      </c>
      <c r="C434" s="624" t="str">
        <f>IF(A434="","",'STEP 2 EE Data'!AJ434)</f>
        <v/>
      </c>
      <c r="D434" s="369" t="str">
        <f>IF(A434="","",'STEP 3 EE Comp'!BJ439)</f>
        <v/>
      </c>
      <c r="E434" s="82" t="str">
        <f>IF(A434="","",'STEP 2 EE Data'!AK434)</f>
        <v/>
      </c>
      <c r="F434" s="69" t="str">
        <f t="shared" si="18"/>
        <v/>
      </c>
      <c r="J434" s="497" t="str">
        <f>IF('STEP 2 EE Data'!AI434=0,"",IF('STEP 2 EE Data'!L434="Yes","",IF('STEP 2 EE Data'!J434="Yes",IF('STEP 2 EE Data'!B434="","",'STEP 2 EE Data'!B434),"")))</f>
        <v/>
      </c>
      <c r="K434" s="497" t="str">
        <f>IF(J434="","",'STEP 2 EE Data'!A434)</f>
        <v/>
      </c>
      <c r="L434" s="210" t="str">
        <f>IF(J434="","",'STEP 2 EE Data'!AJ434)</f>
        <v/>
      </c>
      <c r="M434" s="497" t="str">
        <f>IF(J434="","",'STEP 3 EE Comp'!BJ439)</f>
        <v/>
      </c>
      <c r="N434" s="69" t="str">
        <f t="shared" si="19"/>
        <v/>
      </c>
      <c r="R434" s="84" t="str">
        <f>IF('STEP 2 EE Data'!L434="Yes",IF('STEP 2 EE Data'!B434="","",'STEP 2 EE Data'!B434),"")</f>
        <v/>
      </c>
      <c r="S434" s="84" t="str">
        <f>IF(R434="","",'STEP 2 EE Data'!A434)</f>
        <v/>
      </c>
      <c r="T434" s="84" t="str">
        <f>IF(S434="","",'STEP 2 EE Data'!AJ434)</f>
        <v/>
      </c>
      <c r="U434" s="84" t="str">
        <f>IF(T434="","",'STEP 3 EE Comp'!BJ439)</f>
        <v/>
      </c>
      <c r="V434" s="69" t="str">
        <f t="shared" si="20"/>
        <v/>
      </c>
    </row>
    <row r="435" spans="1:22" x14ac:dyDescent="0.3">
      <c r="A435" s="623" t="str">
        <f>IF('STEP 2 EE Data'!L435="Yes","",IF('STEP 2 EE Data'!B435="","",IF('STEP 2 EE Data'!J435="Yes","",IF('STEP 2 EE Data'!AI435=0,"",'STEP 2 EE Data'!B435))))</f>
        <v/>
      </c>
      <c r="B435" s="93" t="str">
        <f>IF(A435="","",'STEP 2 EE Data'!A435)</f>
        <v/>
      </c>
      <c r="C435" s="624" t="str">
        <f>IF(A435="","",'STEP 2 EE Data'!AJ435)</f>
        <v/>
      </c>
      <c r="D435" s="369" t="str">
        <f>IF(A435="","",'STEP 3 EE Comp'!BJ440)</f>
        <v/>
      </c>
      <c r="E435" s="82" t="str">
        <f>IF(A435="","",'STEP 2 EE Data'!AK435)</f>
        <v/>
      </c>
      <c r="F435" s="69" t="str">
        <f t="shared" si="18"/>
        <v/>
      </c>
      <c r="J435" s="497" t="str">
        <f>IF('STEP 2 EE Data'!AI435=0,"",IF('STEP 2 EE Data'!L435="Yes","",IF('STEP 2 EE Data'!J435="Yes",IF('STEP 2 EE Data'!B435="","",'STEP 2 EE Data'!B435),"")))</f>
        <v/>
      </c>
      <c r="K435" s="497" t="str">
        <f>IF(J435="","",'STEP 2 EE Data'!A435)</f>
        <v/>
      </c>
      <c r="L435" s="210" t="str">
        <f>IF(J435="","",'STEP 2 EE Data'!AJ435)</f>
        <v/>
      </c>
      <c r="M435" s="497" t="str">
        <f>IF(J435="","",'STEP 3 EE Comp'!BJ440)</f>
        <v/>
      </c>
      <c r="N435" s="69" t="str">
        <f t="shared" si="19"/>
        <v/>
      </c>
      <c r="R435" s="84" t="str">
        <f>IF('STEP 2 EE Data'!L435="Yes",IF('STEP 2 EE Data'!B435="","",'STEP 2 EE Data'!B435),"")</f>
        <v/>
      </c>
      <c r="S435" s="84" t="str">
        <f>IF(R435="","",'STEP 2 EE Data'!A435)</f>
        <v/>
      </c>
      <c r="T435" s="84" t="str">
        <f>IF(S435="","",'STEP 2 EE Data'!AJ435)</f>
        <v/>
      </c>
      <c r="U435" s="84" t="str">
        <f>IF(T435="","",'STEP 3 EE Comp'!BJ440)</f>
        <v/>
      </c>
      <c r="V435" s="69" t="str">
        <f t="shared" si="20"/>
        <v/>
      </c>
    </row>
    <row r="436" spans="1:22" x14ac:dyDescent="0.3">
      <c r="A436" s="623" t="str">
        <f>IF('STEP 2 EE Data'!L436="Yes","",IF('STEP 2 EE Data'!B436="","",IF('STEP 2 EE Data'!J436="Yes","",IF('STEP 2 EE Data'!AI436=0,"",'STEP 2 EE Data'!B436))))</f>
        <v/>
      </c>
      <c r="B436" s="93" t="str">
        <f>IF(A436="","",'STEP 2 EE Data'!A436)</f>
        <v/>
      </c>
      <c r="C436" s="624" t="str">
        <f>IF(A436="","",'STEP 2 EE Data'!AJ436)</f>
        <v/>
      </c>
      <c r="D436" s="369" t="str">
        <f>IF(A436="","",'STEP 3 EE Comp'!BJ441)</f>
        <v/>
      </c>
      <c r="E436" s="82" t="str">
        <f>IF(A436="","",'STEP 2 EE Data'!AK436)</f>
        <v/>
      </c>
      <c r="F436" s="69" t="str">
        <f t="shared" si="18"/>
        <v/>
      </c>
      <c r="J436" s="497" t="str">
        <f>IF('STEP 2 EE Data'!AI436=0,"",IF('STEP 2 EE Data'!L436="Yes","",IF('STEP 2 EE Data'!J436="Yes",IF('STEP 2 EE Data'!B436="","",'STEP 2 EE Data'!B436),"")))</f>
        <v/>
      </c>
      <c r="K436" s="497" t="str">
        <f>IF(J436="","",'STEP 2 EE Data'!A436)</f>
        <v/>
      </c>
      <c r="L436" s="210" t="str">
        <f>IF(J436="","",'STEP 2 EE Data'!AJ436)</f>
        <v/>
      </c>
      <c r="M436" s="497" t="str">
        <f>IF(J436="","",'STEP 3 EE Comp'!BJ441)</f>
        <v/>
      </c>
      <c r="N436" s="69" t="str">
        <f t="shared" si="19"/>
        <v/>
      </c>
      <c r="R436" s="84" t="str">
        <f>IF('STEP 2 EE Data'!L436="Yes",IF('STEP 2 EE Data'!B436="","",'STEP 2 EE Data'!B436),"")</f>
        <v/>
      </c>
      <c r="S436" s="84" t="str">
        <f>IF(R436="","",'STEP 2 EE Data'!A436)</f>
        <v/>
      </c>
      <c r="T436" s="84" t="str">
        <f>IF(S436="","",'STEP 2 EE Data'!AJ436)</f>
        <v/>
      </c>
      <c r="U436" s="84" t="str">
        <f>IF(T436="","",'STEP 3 EE Comp'!BJ441)</f>
        <v/>
      </c>
      <c r="V436" s="69" t="str">
        <f t="shared" si="20"/>
        <v/>
      </c>
    </row>
    <row r="437" spans="1:22" x14ac:dyDescent="0.3">
      <c r="A437" s="623" t="str">
        <f>IF('STEP 2 EE Data'!L437="Yes","",IF('STEP 2 EE Data'!B437="","",IF('STEP 2 EE Data'!J437="Yes","",IF('STEP 2 EE Data'!AI437=0,"",'STEP 2 EE Data'!B437))))</f>
        <v/>
      </c>
      <c r="B437" s="93" t="str">
        <f>IF(A437="","",'STEP 2 EE Data'!A437)</f>
        <v/>
      </c>
      <c r="C437" s="624" t="str">
        <f>IF(A437="","",'STEP 2 EE Data'!AJ437)</f>
        <v/>
      </c>
      <c r="D437" s="369" t="str">
        <f>IF(A437="","",'STEP 3 EE Comp'!BJ442)</f>
        <v/>
      </c>
      <c r="E437" s="82" t="str">
        <f>IF(A437="","",'STEP 2 EE Data'!AK437)</f>
        <v/>
      </c>
      <c r="F437" s="69" t="str">
        <f t="shared" si="18"/>
        <v/>
      </c>
      <c r="J437" s="497" t="str">
        <f>IF('STEP 2 EE Data'!AI437=0,"",IF('STEP 2 EE Data'!L437="Yes","",IF('STEP 2 EE Data'!J437="Yes",IF('STEP 2 EE Data'!B437="","",'STEP 2 EE Data'!B437),"")))</f>
        <v/>
      </c>
      <c r="K437" s="497" t="str">
        <f>IF(J437="","",'STEP 2 EE Data'!A437)</f>
        <v/>
      </c>
      <c r="L437" s="210" t="str">
        <f>IF(J437="","",'STEP 2 EE Data'!AJ437)</f>
        <v/>
      </c>
      <c r="M437" s="497" t="str">
        <f>IF(J437="","",'STEP 3 EE Comp'!BJ442)</f>
        <v/>
      </c>
      <c r="N437" s="69" t="str">
        <f t="shared" si="19"/>
        <v/>
      </c>
      <c r="R437" s="84" t="str">
        <f>IF('STEP 2 EE Data'!L437="Yes",IF('STEP 2 EE Data'!B437="","",'STEP 2 EE Data'!B437),"")</f>
        <v/>
      </c>
      <c r="S437" s="84" t="str">
        <f>IF(R437="","",'STEP 2 EE Data'!A437)</f>
        <v/>
      </c>
      <c r="T437" s="84" t="str">
        <f>IF(S437="","",'STEP 2 EE Data'!AJ437)</f>
        <v/>
      </c>
      <c r="U437" s="84" t="str">
        <f>IF(T437="","",'STEP 3 EE Comp'!BJ442)</f>
        <v/>
      </c>
      <c r="V437" s="69" t="str">
        <f t="shared" si="20"/>
        <v/>
      </c>
    </row>
    <row r="438" spans="1:22" x14ac:dyDescent="0.3">
      <c r="A438" s="623" t="str">
        <f>IF('STEP 2 EE Data'!L438="Yes","",IF('STEP 2 EE Data'!B438="","",IF('STEP 2 EE Data'!J438="Yes","",IF('STEP 2 EE Data'!AI438=0,"",'STEP 2 EE Data'!B438))))</f>
        <v/>
      </c>
      <c r="B438" s="93" t="str">
        <f>IF(A438="","",'STEP 2 EE Data'!A438)</f>
        <v/>
      </c>
      <c r="C438" s="624" t="str">
        <f>IF(A438="","",'STEP 2 EE Data'!AJ438)</f>
        <v/>
      </c>
      <c r="D438" s="369" t="str">
        <f>IF(A438="","",'STEP 3 EE Comp'!BJ443)</f>
        <v/>
      </c>
      <c r="E438" s="82" t="str">
        <f>IF(A438="","",'STEP 2 EE Data'!AK438)</f>
        <v/>
      </c>
      <c r="F438" s="69" t="str">
        <f t="shared" si="18"/>
        <v/>
      </c>
      <c r="J438" s="497" t="str">
        <f>IF('STEP 2 EE Data'!AI438=0,"",IF('STEP 2 EE Data'!L438="Yes","",IF('STEP 2 EE Data'!J438="Yes",IF('STEP 2 EE Data'!B438="","",'STEP 2 EE Data'!B438),"")))</f>
        <v/>
      </c>
      <c r="K438" s="497" t="str">
        <f>IF(J438="","",'STEP 2 EE Data'!A438)</f>
        <v/>
      </c>
      <c r="L438" s="210" t="str">
        <f>IF(J438="","",'STEP 2 EE Data'!AJ438)</f>
        <v/>
      </c>
      <c r="M438" s="497" t="str">
        <f>IF(J438="","",'STEP 3 EE Comp'!BJ443)</f>
        <v/>
      </c>
      <c r="N438" s="69" t="str">
        <f t="shared" si="19"/>
        <v/>
      </c>
      <c r="R438" s="84" t="str">
        <f>IF('STEP 2 EE Data'!L438="Yes",IF('STEP 2 EE Data'!B438="","",'STEP 2 EE Data'!B438),"")</f>
        <v/>
      </c>
      <c r="S438" s="84" t="str">
        <f>IF(R438="","",'STEP 2 EE Data'!A438)</f>
        <v/>
      </c>
      <c r="T438" s="84" t="str">
        <f>IF(S438="","",'STEP 2 EE Data'!AJ438)</f>
        <v/>
      </c>
      <c r="U438" s="84" t="str">
        <f>IF(T438="","",'STEP 3 EE Comp'!BJ443)</f>
        <v/>
      </c>
      <c r="V438" s="69" t="str">
        <f t="shared" si="20"/>
        <v/>
      </c>
    </row>
    <row r="439" spans="1:22" x14ac:dyDescent="0.3">
      <c r="A439" s="623" t="str">
        <f>IF('STEP 2 EE Data'!L439="Yes","",IF('STEP 2 EE Data'!B439="","",IF('STEP 2 EE Data'!J439="Yes","",IF('STEP 2 EE Data'!AI439=0,"",'STEP 2 EE Data'!B439))))</f>
        <v/>
      </c>
      <c r="B439" s="93" t="str">
        <f>IF(A439="","",'STEP 2 EE Data'!A439)</f>
        <v/>
      </c>
      <c r="C439" s="624" t="str">
        <f>IF(A439="","",'STEP 2 EE Data'!AJ439)</f>
        <v/>
      </c>
      <c r="D439" s="369" t="str">
        <f>IF(A439="","",'STEP 3 EE Comp'!BJ444)</f>
        <v/>
      </c>
      <c r="E439" s="82" t="str">
        <f>IF(A439="","",'STEP 2 EE Data'!AK439)</f>
        <v/>
      </c>
      <c r="F439" s="69" t="str">
        <f t="shared" si="18"/>
        <v/>
      </c>
      <c r="J439" s="497" t="str">
        <f>IF('STEP 2 EE Data'!AI439=0,"",IF('STEP 2 EE Data'!L439="Yes","",IF('STEP 2 EE Data'!J439="Yes",IF('STEP 2 EE Data'!B439="","",'STEP 2 EE Data'!B439),"")))</f>
        <v/>
      </c>
      <c r="K439" s="497" t="str">
        <f>IF(J439="","",'STEP 2 EE Data'!A439)</f>
        <v/>
      </c>
      <c r="L439" s="210" t="str">
        <f>IF(J439="","",'STEP 2 EE Data'!AJ439)</f>
        <v/>
      </c>
      <c r="M439" s="497" t="str">
        <f>IF(J439="","",'STEP 3 EE Comp'!BJ444)</f>
        <v/>
      </c>
      <c r="N439" s="69" t="str">
        <f t="shared" si="19"/>
        <v/>
      </c>
      <c r="R439" s="84" t="str">
        <f>IF('STEP 2 EE Data'!L439="Yes",IF('STEP 2 EE Data'!B439="","",'STEP 2 EE Data'!B439),"")</f>
        <v/>
      </c>
      <c r="S439" s="84" t="str">
        <f>IF(R439="","",'STEP 2 EE Data'!A439)</f>
        <v/>
      </c>
      <c r="T439" s="84" t="str">
        <f>IF(S439="","",'STEP 2 EE Data'!AJ439)</f>
        <v/>
      </c>
      <c r="U439" s="84" t="str">
        <f>IF(T439="","",'STEP 3 EE Comp'!BJ444)</f>
        <v/>
      </c>
      <c r="V439" s="69" t="str">
        <f t="shared" si="20"/>
        <v/>
      </c>
    </row>
    <row r="440" spans="1:22" x14ac:dyDescent="0.3">
      <c r="A440" s="623" t="str">
        <f>IF('STEP 2 EE Data'!L440="Yes","",IF('STEP 2 EE Data'!B440="","",IF('STEP 2 EE Data'!J440="Yes","",IF('STEP 2 EE Data'!AI440=0,"",'STEP 2 EE Data'!B440))))</f>
        <v/>
      </c>
      <c r="B440" s="93" t="str">
        <f>IF(A440="","",'STEP 2 EE Data'!A440)</f>
        <v/>
      </c>
      <c r="C440" s="624" t="str">
        <f>IF(A440="","",'STEP 2 EE Data'!AJ440)</f>
        <v/>
      </c>
      <c r="D440" s="369" t="str">
        <f>IF(A440="","",'STEP 3 EE Comp'!BJ445)</f>
        <v/>
      </c>
      <c r="E440" s="82" t="str">
        <f>IF(A440="","",'STEP 2 EE Data'!AK440)</f>
        <v/>
      </c>
      <c r="F440" s="69" t="str">
        <f t="shared" si="18"/>
        <v/>
      </c>
      <c r="J440" s="497" t="str">
        <f>IF('STEP 2 EE Data'!AI440=0,"",IF('STEP 2 EE Data'!L440="Yes","",IF('STEP 2 EE Data'!J440="Yes",IF('STEP 2 EE Data'!B440="","",'STEP 2 EE Data'!B440),"")))</f>
        <v/>
      </c>
      <c r="K440" s="497" t="str">
        <f>IF(J440="","",'STEP 2 EE Data'!A440)</f>
        <v/>
      </c>
      <c r="L440" s="210" t="str">
        <f>IF(J440="","",'STEP 2 EE Data'!AJ440)</f>
        <v/>
      </c>
      <c r="M440" s="497" t="str">
        <f>IF(J440="","",'STEP 3 EE Comp'!BJ445)</f>
        <v/>
      </c>
      <c r="N440" s="69" t="str">
        <f t="shared" si="19"/>
        <v/>
      </c>
      <c r="R440" s="84" t="str">
        <f>IF('STEP 2 EE Data'!L440="Yes",IF('STEP 2 EE Data'!B440="","",'STEP 2 EE Data'!B440),"")</f>
        <v/>
      </c>
      <c r="S440" s="84" t="str">
        <f>IF(R440="","",'STEP 2 EE Data'!A440)</f>
        <v/>
      </c>
      <c r="T440" s="84" t="str">
        <f>IF(S440="","",'STEP 2 EE Data'!AJ440)</f>
        <v/>
      </c>
      <c r="U440" s="84" t="str">
        <f>IF(T440="","",'STEP 3 EE Comp'!BJ445)</f>
        <v/>
      </c>
      <c r="V440" s="69" t="str">
        <f t="shared" si="20"/>
        <v/>
      </c>
    </row>
    <row r="441" spans="1:22" x14ac:dyDescent="0.3">
      <c r="A441" s="623" t="str">
        <f>IF('STEP 2 EE Data'!L441="Yes","",IF('STEP 2 EE Data'!B441="","",IF('STEP 2 EE Data'!J441="Yes","",IF('STEP 2 EE Data'!AI441=0,"",'STEP 2 EE Data'!B441))))</f>
        <v/>
      </c>
      <c r="B441" s="93" t="str">
        <f>IF(A441="","",'STEP 2 EE Data'!A441)</f>
        <v/>
      </c>
      <c r="C441" s="624" t="str">
        <f>IF(A441="","",'STEP 2 EE Data'!AJ441)</f>
        <v/>
      </c>
      <c r="D441" s="369" t="str">
        <f>IF(A441="","",'STEP 3 EE Comp'!BJ446)</f>
        <v/>
      </c>
      <c r="E441" s="82" t="str">
        <f>IF(A441="","",'STEP 2 EE Data'!AK441)</f>
        <v/>
      </c>
      <c r="F441" s="69" t="str">
        <f t="shared" si="18"/>
        <v/>
      </c>
      <c r="J441" s="497" t="str">
        <f>IF('STEP 2 EE Data'!AI441=0,"",IF('STEP 2 EE Data'!L441="Yes","",IF('STEP 2 EE Data'!J441="Yes",IF('STEP 2 EE Data'!B441="","",'STEP 2 EE Data'!B441),"")))</f>
        <v/>
      </c>
      <c r="K441" s="497" t="str">
        <f>IF(J441="","",'STEP 2 EE Data'!A441)</f>
        <v/>
      </c>
      <c r="L441" s="210" t="str">
        <f>IF(J441="","",'STEP 2 EE Data'!AJ441)</f>
        <v/>
      </c>
      <c r="M441" s="497" t="str">
        <f>IF(J441="","",'STEP 3 EE Comp'!BJ446)</f>
        <v/>
      </c>
      <c r="N441" s="69" t="str">
        <f t="shared" si="19"/>
        <v/>
      </c>
      <c r="R441" s="84" t="str">
        <f>IF('STEP 2 EE Data'!L441="Yes",IF('STEP 2 EE Data'!B441="","",'STEP 2 EE Data'!B441),"")</f>
        <v/>
      </c>
      <c r="S441" s="84" t="str">
        <f>IF(R441="","",'STEP 2 EE Data'!A441)</f>
        <v/>
      </c>
      <c r="T441" s="84" t="str">
        <f>IF(S441="","",'STEP 2 EE Data'!AJ441)</f>
        <v/>
      </c>
      <c r="U441" s="84" t="str">
        <f>IF(T441="","",'STEP 3 EE Comp'!BJ446)</f>
        <v/>
      </c>
      <c r="V441" s="69" t="str">
        <f t="shared" si="20"/>
        <v/>
      </c>
    </row>
    <row r="442" spans="1:22" x14ac:dyDescent="0.3">
      <c r="A442" s="623" t="str">
        <f>IF('STEP 2 EE Data'!L442="Yes","",IF('STEP 2 EE Data'!B442="","",IF('STEP 2 EE Data'!J442="Yes","",IF('STEP 2 EE Data'!AI442=0,"",'STEP 2 EE Data'!B442))))</f>
        <v/>
      </c>
      <c r="B442" s="93" t="str">
        <f>IF(A442="","",'STEP 2 EE Data'!A442)</f>
        <v/>
      </c>
      <c r="C442" s="624" t="str">
        <f>IF(A442="","",'STEP 2 EE Data'!AJ442)</f>
        <v/>
      </c>
      <c r="D442" s="369" t="str">
        <f>IF(A442="","",'STEP 3 EE Comp'!BJ447)</f>
        <v/>
      </c>
      <c r="E442" s="82" t="str">
        <f>IF(A442="","",'STEP 2 EE Data'!AK442)</f>
        <v/>
      </c>
      <c r="F442" s="69" t="str">
        <f t="shared" si="18"/>
        <v/>
      </c>
      <c r="J442" s="497" t="str">
        <f>IF('STEP 2 EE Data'!AI442=0,"",IF('STEP 2 EE Data'!L442="Yes","",IF('STEP 2 EE Data'!J442="Yes",IF('STEP 2 EE Data'!B442="","",'STEP 2 EE Data'!B442),"")))</f>
        <v/>
      </c>
      <c r="K442" s="497" t="str">
        <f>IF(J442="","",'STEP 2 EE Data'!A442)</f>
        <v/>
      </c>
      <c r="L442" s="210" t="str">
        <f>IF(J442="","",'STEP 2 EE Data'!AJ442)</f>
        <v/>
      </c>
      <c r="M442" s="497" t="str">
        <f>IF(J442="","",'STEP 3 EE Comp'!BJ447)</f>
        <v/>
      </c>
      <c r="N442" s="69" t="str">
        <f t="shared" si="19"/>
        <v/>
      </c>
      <c r="R442" s="84" t="str">
        <f>IF('STEP 2 EE Data'!L442="Yes",IF('STEP 2 EE Data'!B442="","",'STEP 2 EE Data'!B442),"")</f>
        <v/>
      </c>
      <c r="S442" s="84" t="str">
        <f>IF(R442="","",'STEP 2 EE Data'!A442)</f>
        <v/>
      </c>
      <c r="T442" s="84" t="str">
        <f>IF(S442="","",'STEP 2 EE Data'!AJ442)</f>
        <v/>
      </c>
      <c r="U442" s="84" t="str">
        <f>IF(T442="","",'STEP 3 EE Comp'!BJ447)</f>
        <v/>
      </c>
      <c r="V442" s="69" t="str">
        <f t="shared" si="20"/>
        <v/>
      </c>
    </row>
    <row r="443" spans="1:22" x14ac:dyDescent="0.3">
      <c r="A443" s="623" t="str">
        <f>IF('STEP 2 EE Data'!L443="Yes","",IF('STEP 2 EE Data'!B443="","",IF('STEP 2 EE Data'!J443="Yes","",IF('STEP 2 EE Data'!AI443=0,"",'STEP 2 EE Data'!B443))))</f>
        <v/>
      </c>
      <c r="B443" s="93" t="str">
        <f>IF(A443="","",'STEP 2 EE Data'!A443)</f>
        <v/>
      </c>
      <c r="C443" s="624" t="str">
        <f>IF(A443="","",'STEP 2 EE Data'!AJ443)</f>
        <v/>
      </c>
      <c r="D443" s="369" t="str">
        <f>IF(A443="","",'STEP 3 EE Comp'!BJ448)</f>
        <v/>
      </c>
      <c r="E443" s="82" t="str">
        <f>IF(A443="","",'STEP 2 EE Data'!AK443)</f>
        <v/>
      </c>
      <c r="F443" s="69" t="str">
        <f t="shared" si="18"/>
        <v/>
      </c>
      <c r="J443" s="497" t="str">
        <f>IF('STEP 2 EE Data'!AI443=0,"",IF('STEP 2 EE Data'!L443="Yes","",IF('STEP 2 EE Data'!J443="Yes",IF('STEP 2 EE Data'!B443="","",'STEP 2 EE Data'!B443),"")))</f>
        <v/>
      </c>
      <c r="K443" s="497" t="str">
        <f>IF(J443="","",'STEP 2 EE Data'!A443)</f>
        <v/>
      </c>
      <c r="L443" s="210" t="str">
        <f>IF(J443="","",'STEP 2 EE Data'!AJ443)</f>
        <v/>
      </c>
      <c r="M443" s="497" t="str">
        <f>IF(J443="","",'STEP 3 EE Comp'!BJ448)</f>
        <v/>
      </c>
      <c r="N443" s="69" t="str">
        <f t="shared" si="19"/>
        <v/>
      </c>
      <c r="R443" s="84" t="str">
        <f>IF('STEP 2 EE Data'!L443="Yes",IF('STEP 2 EE Data'!B443="","",'STEP 2 EE Data'!B443),"")</f>
        <v/>
      </c>
      <c r="S443" s="84" t="str">
        <f>IF(R443="","",'STEP 2 EE Data'!A443)</f>
        <v/>
      </c>
      <c r="T443" s="84" t="str">
        <f>IF(S443="","",'STEP 2 EE Data'!AJ443)</f>
        <v/>
      </c>
      <c r="U443" s="84" t="str">
        <f>IF(T443="","",'STEP 3 EE Comp'!BJ448)</f>
        <v/>
      </c>
      <c r="V443" s="69" t="str">
        <f t="shared" si="20"/>
        <v/>
      </c>
    </row>
    <row r="444" spans="1:22" x14ac:dyDescent="0.3">
      <c r="A444" s="623" t="str">
        <f>IF('STEP 2 EE Data'!L444="Yes","",IF('STEP 2 EE Data'!B444="","",IF('STEP 2 EE Data'!J444="Yes","",IF('STEP 2 EE Data'!AI444=0,"",'STEP 2 EE Data'!B444))))</f>
        <v/>
      </c>
      <c r="B444" s="93" t="str">
        <f>IF(A444="","",'STEP 2 EE Data'!A444)</f>
        <v/>
      </c>
      <c r="C444" s="624" t="str">
        <f>IF(A444="","",'STEP 2 EE Data'!AJ444)</f>
        <v/>
      </c>
      <c r="D444" s="369" t="str">
        <f>IF(A444="","",'STEP 3 EE Comp'!BJ449)</f>
        <v/>
      </c>
      <c r="E444" s="82" t="str">
        <f>IF(A444="","",'STEP 2 EE Data'!AK444)</f>
        <v/>
      </c>
      <c r="F444" s="69" t="str">
        <f t="shared" si="18"/>
        <v/>
      </c>
      <c r="J444" s="497" t="str">
        <f>IF('STEP 2 EE Data'!AI444=0,"",IF('STEP 2 EE Data'!L444="Yes","",IF('STEP 2 EE Data'!J444="Yes",IF('STEP 2 EE Data'!B444="","",'STEP 2 EE Data'!B444),"")))</f>
        <v/>
      </c>
      <c r="K444" s="497" t="str">
        <f>IF(J444="","",'STEP 2 EE Data'!A444)</f>
        <v/>
      </c>
      <c r="L444" s="210" t="str">
        <f>IF(J444="","",'STEP 2 EE Data'!AJ444)</f>
        <v/>
      </c>
      <c r="M444" s="497" t="str">
        <f>IF(J444="","",'STEP 3 EE Comp'!BJ449)</f>
        <v/>
      </c>
      <c r="N444" s="69" t="str">
        <f t="shared" si="19"/>
        <v/>
      </c>
      <c r="R444" s="84" t="str">
        <f>IF('STEP 2 EE Data'!L444="Yes",IF('STEP 2 EE Data'!B444="","",'STEP 2 EE Data'!B444),"")</f>
        <v/>
      </c>
      <c r="S444" s="84" t="str">
        <f>IF(R444="","",'STEP 2 EE Data'!A444)</f>
        <v/>
      </c>
      <c r="T444" s="84" t="str">
        <f>IF(S444="","",'STEP 2 EE Data'!AJ444)</f>
        <v/>
      </c>
      <c r="U444" s="84" t="str">
        <f>IF(T444="","",'STEP 3 EE Comp'!BJ449)</f>
        <v/>
      </c>
      <c r="V444" s="69" t="str">
        <f t="shared" si="20"/>
        <v/>
      </c>
    </row>
    <row r="445" spans="1:22" x14ac:dyDescent="0.3">
      <c r="A445" s="623" t="str">
        <f>IF('STEP 2 EE Data'!L445="Yes","",IF('STEP 2 EE Data'!B445="","",IF('STEP 2 EE Data'!J445="Yes","",IF('STEP 2 EE Data'!AI445=0,"",'STEP 2 EE Data'!B445))))</f>
        <v/>
      </c>
      <c r="B445" s="93" t="str">
        <f>IF(A445="","",'STEP 2 EE Data'!A445)</f>
        <v/>
      </c>
      <c r="C445" s="624" t="str">
        <f>IF(A445="","",'STEP 2 EE Data'!AJ445)</f>
        <v/>
      </c>
      <c r="D445" s="369" t="str">
        <f>IF(A445="","",'STEP 3 EE Comp'!BJ450)</f>
        <v/>
      </c>
      <c r="E445" s="82" t="str">
        <f>IF(A445="","",'STEP 2 EE Data'!AK445)</f>
        <v/>
      </c>
      <c r="F445" s="69" t="str">
        <f t="shared" si="18"/>
        <v/>
      </c>
      <c r="J445" s="497" t="str">
        <f>IF('STEP 2 EE Data'!AI445=0,"",IF('STEP 2 EE Data'!L445="Yes","",IF('STEP 2 EE Data'!J445="Yes",IF('STEP 2 EE Data'!B445="","",'STEP 2 EE Data'!B445),"")))</f>
        <v/>
      </c>
      <c r="K445" s="497" t="str">
        <f>IF(J445="","",'STEP 2 EE Data'!A445)</f>
        <v/>
      </c>
      <c r="L445" s="210" t="str">
        <f>IF(J445="","",'STEP 2 EE Data'!AJ445)</f>
        <v/>
      </c>
      <c r="M445" s="497" t="str">
        <f>IF(J445="","",'STEP 3 EE Comp'!BJ450)</f>
        <v/>
      </c>
      <c r="N445" s="69" t="str">
        <f t="shared" si="19"/>
        <v/>
      </c>
      <c r="R445" s="84" t="str">
        <f>IF('STEP 2 EE Data'!L445="Yes",IF('STEP 2 EE Data'!B445="","",'STEP 2 EE Data'!B445),"")</f>
        <v/>
      </c>
      <c r="S445" s="84" t="str">
        <f>IF(R445="","",'STEP 2 EE Data'!A445)</f>
        <v/>
      </c>
      <c r="T445" s="84" t="str">
        <f>IF(S445="","",'STEP 2 EE Data'!AJ445)</f>
        <v/>
      </c>
      <c r="U445" s="84" t="str">
        <f>IF(T445="","",'STEP 3 EE Comp'!BJ450)</f>
        <v/>
      </c>
      <c r="V445" s="69" t="str">
        <f t="shared" si="20"/>
        <v/>
      </c>
    </row>
    <row r="446" spans="1:22" x14ac:dyDescent="0.3">
      <c r="A446" s="623" t="str">
        <f>IF('STEP 2 EE Data'!L446="Yes","",IF('STEP 2 EE Data'!B446="","",IF('STEP 2 EE Data'!J446="Yes","",IF('STEP 2 EE Data'!AI446=0,"",'STEP 2 EE Data'!B446))))</f>
        <v/>
      </c>
      <c r="B446" s="93" t="str">
        <f>IF(A446="","",'STEP 2 EE Data'!A446)</f>
        <v/>
      </c>
      <c r="C446" s="624" t="str">
        <f>IF(A446="","",'STEP 2 EE Data'!AJ446)</f>
        <v/>
      </c>
      <c r="D446" s="369" t="str">
        <f>IF(A446="","",'STEP 3 EE Comp'!BJ451)</f>
        <v/>
      </c>
      <c r="E446" s="82" t="str">
        <f>IF(A446="","",'STEP 2 EE Data'!AK446)</f>
        <v/>
      </c>
      <c r="F446" s="69" t="str">
        <f t="shared" si="18"/>
        <v/>
      </c>
      <c r="J446" s="497" t="str">
        <f>IF('STEP 2 EE Data'!AI446=0,"",IF('STEP 2 EE Data'!L446="Yes","",IF('STEP 2 EE Data'!J446="Yes",IF('STEP 2 EE Data'!B446="","",'STEP 2 EE Data'!B446),"")))</f>
        <v/>
      </c>
      <c r="K446" s="497" t="str">
        <f>IF(J446="","",'STEP 2 EE Data'!A446)</f>
        <v/>
      </c>
      <c r="L446" s="210" t="str">
        <f>IF(J446="","",'STEP 2 EE Data'!AJ446)</f>
        <v/>
      </c>
      <c r="M446" s="497" t="str">
        <f>IF(J446="","",'STEP 3 EE Comp'!BJ451)</f>
        <v/>
      </c>
      <c r="N446" s="69" t="str">
        <f t="shared" si="19"/>
        <v/>
      </c>
      <c r="R446" s="84" t="str">
        <f>IF('STEP 2 EE Data'!L446="Yes",IF('STEP 2 EE Data'!B446="","",'STEP 2 EE Data'!B446),"")</f>
        <v/>
      </c>
      <c r="S446" s="84" t="str">
        <f>IF(R446="","",'STEP 2 EE Data'!A446)</f>
        <v/>
      </c>
      <c r="T446" s="84" t="str">
        <f>IF(S446="","",'STEP 2 EE Data'!AJ446)</f>
        <v/>
      </c>
      <c r="U446" s="84" t="str">
        <f>IF(T446="","",'STEP 3 EE Comp'!BJ451)</f>
        <v/>
      </c>
      <c r="V446" s="69" t="str">
        <f t="shared" si="20"/>
        <v/>
      </c>
    </row>
    <row r="447" spans="1:22" x14ac:dyDescent="0.3">
      <c r="A447" s="623" t="str">
        <f>IF('STEP 2 EE Data'!L447="Yes","",IF('STEP 2 EE Data'!B447="","",IF('STEP 2 EE Data'!J447="Yes","",IF('STEP 2 EE Data'!AI447=0,"",'STEP 2 EE Data'!B447))))</f>
        <v/>
      </c>
      <c r="B447" s="93" t="str">
        <f>IF(A447="","",'STEP 2 EE Data'!A447)</f>
        <v/>
      </c>
      <c r="C447" s="624" t="str">
        <f>IF(A447="","",'STEP 2 EE Data'!AJ447)</f>
        <v/>
      </c>
      <c r="D447" s="369" t="str">
        <f>IF(A447="","",'STEP 3 EE Comp'!BJ452)</f>
        <v/>
      </c>
      <c r="E447" s="82" t="str">
        <f>IF(A447="","",'STEP 2 EE Data'!AK447)</f>
        <v/>
      </c>
      <c r="F447" s="69" t="str">
        <f t="shared" si="18"/>
        <v/>
      </c>
      <c r="J447" s="497" t="str">
        <f>IF('STEP 2 EE Data'!AI447=0,"",IF('STEP 2 EE Data'!L447="Yes","",IF('STEP 2 EE Data'!J447="Yes",IF('STEP 2 EE Data'!B447="","",'STEP 2 EE Data'!B447),"")))</f>
        <v/>
      </c>
      <c r="K447" s="497" t="str">
        <f>IF(J447="","",'STEP 2 EE Data'!A447)</f>
        <v/>
      </c>
      <c r="L447" s="210" t="str">
        <f>IF(J447="","",'STEP 2 EE Data'!AJ447)</f>
        <v/>
      </c>
      <c r="M447" s="497" t="str">
        <f>IF(J447="","",'STEP 3 EE Comp'!BJ452)</f>
        <v/>
      </c>
      <c r="N447" s="69" t="str">
        <f t="shared" si="19"/>
        <v/>
      </c>
      <c r="R447" s="84" t="str">
        <f>IF('STEP 2 EE Data'!L447="Yes",IF('STEP 2 EE Data'!B447="","",'STEP 2 EE Data'!B447),"")</f>
        <v/>
      </c>
      <c r="S447" s="84" t="str">
        <f>IF(R447="","",'STEP 2 EE Data'!A447)</f>
        <v/>
      </c>
      <c r="T447" s="84" t="str">
        <f>IF(S447="","",'STEP 2 EE Data'!AJ447)</f>
        <v/>
      </c>
      <c r="U447" s="84" t="str">
        <f>IF(T447="","",'STEP 3 EE Comp'!BJ452)</f>
        <v/>
      </c>
      <c r="V447" s="69" t="str">
        <f t="shared" si="20"/>
        <v/>
      </c>
    </row>
    <row r="448" spans="1:22" x14ac:dyDescent="0.3">
      <c r="A448" s="623" t="str">
        <f>IF('STEP 2 EE Data'!L448="Yes","",IF('STEP 2 EE Data'!B448="","",IF('STEP 2 EE Data'!J448="Yes","",IF('STEP 2 EE Data'!AI448=0,"",'STEP 2 EE Data'!B448))))</f>
        <v/>
      </c>
      <c r="B448" s="93" t="str">
        <f>IF(A448="","",'STEP 2 EE Data'!A448)</f>
        <v/>
      </c>
      <c r="C448" s="624" t="str">
        <f>IF(A448="","",'STEP 2 EE Data'!AJ448)</f>
        <v/>
      </c>
      <c r="D448" s="369" t="str">
        <f>IF(A448="","",'STEP 3 EE Comp'!BJ453)</f>
        <v/>
      </c>
      <c r="E448" s="82" t="str">
        <f>IF(A448="","",'STEP 2 EE Data'!AK448)</f>
        <v/>
      </c>
      <c r="F448" s="69" t="str">
        <f t="shared" si="18"/>
        <v/>
      </c>
      <c r="J448" s="497" t="str">
        <f>IF('STEP 2 EE Data'!AI448=0,"",IF('STEP 2 EE Data'!L448="Yes","",IF('STEP 2 EE Data'!J448="Yes",IF('STEP 2 EE Data'!B448="","",'STEP 2 EE Data'!B448),"")))</f>
        <v/>
      </c>
      <c r="K448" s="497" t="str">
        <f>IF(J448="","",'STEP 2 EE Data'!A448)</f>
        <v/>
      </c>
      <c r="L448" s="210" t="str">
        <f>IF(J448="","",'STEP 2 EE Data'!AJ448)</f>
        <v/>
      </c>
      <c r="M448" s="497" t="str">
        <f>IF(J448="","",'STEP 3 EE Comp'!BJ453)</f>
        <v/>
      </c>
      <c r="N448" s="69" t="str">
        <f t="shared" si="19"/>
        <v/>
      </c>
      <c r="R448" s="84" t="str">
        <f>IF('STEP 2 EE Data'!L448="Yes",IF('STEP 2 EE Data'!B448="","",'STEP 2 EE Data'!B448),"")</f>
        <v/>
      </c>
      <c r="S448" s="84" t="str">
        <f>IF(R448="","",'STEP 2 EE Data'!A448)</f>
        <v/>
      </c>
      <c r="T448" s="84" t="str">
        <f>IF(S448="","",'STEP 2 EE Data'!AJ448)</f>
        <v/>
      </c>
      <c r="U448" s="84" t="str">
        <f>IF(T448="","",'STEP 3 EE Comp'!BJ453)</f>
        <v/>
      </c>
      <c r="V448" s="69" t="str">
        <f t="shared" si="20"/>
        <v/>
      </c>
    </row>
    <row r="449" spans="1:22" x14ac:dyDescent="0.3">
      <c r="A449" s="623" t="str">
        <f>IF('STEP 2 EE Data'!L449="Yes","",IF('STEP 2 EE Data'!B449="","",IF('STEP 2 EE Data'!J449="Yes","",IF('STEP 2 EE Data'!AI449=0,"",'STEP 2 EE Data'!B449))))</f>
        <v/>
      </c>
      <c r="B449" s="93" t="str">
        <f>IF(A449="","",'STEP 2 EE Data'!A449)</f>
        <v/>
      </c>
      <c r="C449" s="624" t="str">
        <f>IF(A449="","",'STEP 2 EE Data'!AJ449)</f>
        <v/>
      </c>
      <c r="D449" s="369" t="str">
        <f>IF(A449="","",'STEP 3 EE Comp'!BJ454)</f>
        <v/>
      </c>
      <c r="E449" s="82" t="str">
        <f>IF(A449="","",'STEP 2 EE Data'!AK449)</f>
        <v/>
      </c>
      <c r="F449" s="69" t="str">
        <f t="shared" si="18"/>
        <v/>
      </c>
      <c r="J449" s="497" t="str">
        <f>IF('STEP 2 EE Data'!AI449=0,"",IF('STEP 2 EE Data'!L449="Yes","",IF('STEP 2 EE Data'!J449="Yes",IF('STEP 2 EE Data'!B449="","",'STEP 2 EE Data'!B449),"")))</f>
        <v/>
      </c>
      <c r="K449" s="497" t="str">
        <f>IF(J449="","",'STEP 2 EE Data'!A449)</f>
        <v/>
      </c>
      <c r="L449" s="210" t="str">
        <f>IF(J449="","",'STEP 2 EE Data'!AJ449)</f>
        <v/>
      </c>
      <c r="M449" s="497" t="str">
        <f>IF(J449="","",'STEP 3 EE Comp'!BJ454)</f>
        <v/>
      </c>
      <c r="N449" s="69" t="str">
        <f t="shared" si="19"/>
        <v/>
      </c>
      <c r="R449" s="84" t="str">
        <f>IF('STEP 2 EE Data'!L449="Yes",IF('STEP 2 EE Data'!B449="","",'STEP 2 EE Data'!B449),"")</f>
        <v/>
      </c>
      <c r="S449" s="84" t="str">
        <f>IF(R449="","",'STEP 2 EE Data'!A449)</f>
        <v/>
      </c>
      <c r="T449" s="84" t="str">
        <f>IF(S449="","",'STEP 2 EE Data'!AJ449)</f>
        <v/>
      </c>
      <c r="U449" s="84" t="str">
        <f>IF(T449="","",'STEP 3 EE Comp'!BJ454)</f>
        <v/>
      </c>
      <c r="V449" s="69" t="str">
        <f t="shared" si="20"/>
        <v/>
      </c>
    </row>
    <row r="450" spans="1:22" x14ac:dyDescent="0.3">
      <c r="A450" s="623" t="str">
        <f>IF('STEP 2 EE Data'!L450="Yes","",IF('STEP 2 EE Data'!B450="","",IF('STEP 2 EE Data'!J450="Yes","",IF('STEP 2 EE Data'!AI450=0,"",'STEP 2 EE Data'!B450))))</f>
        <v/>
      </c>
      <c r="B450" s="93" t="str">
        <f>IF(A450="","",'STEP 2 EE Data'!A450)</f>
        <v/>
      </c>
      <c r="C450" s="624" t="str">
        <f>IF(A450="","",'STEP 2 EE Data'!AJ450)</f>
        <v/>
      </c>
      <c r="D450" s="369" t="str">
        <f>IF(A450="","",'STEP 3 EE Comp'!BJ455)</f>
        <v/>
      </c>
      <c r="E450" s="82" t="str">
        <f>IF(A450="","",'STEP 2 EE Data'!AK450)</f>
        <v/>
      </c>
      <c r="F450" s="69" t="str">
        <f t="shared" si="18"/>
        <v/>
      </c>
      <c r="J450" s="497" t="str">
        <f>IF('STEP 2 EE Data'!AI450=0,"",IF('STEP 2 EE Data'!L450="Yes","",IF('STEP 2 EE Data'!J450="Yes",IF('STEP 2 EE Data'!B450="","",'STEP 2 EE Data'!B450),"")))</f>
        <v/>
      </c>
      <c r="K450" s="497" t="str">
        <f>IF(J450="","",'STEP 2 EE Data'!A450)</f>
        <v/>
      </c>
      <c r="L450" s="210" t="str">
        <f>IF(J450="","",'STEP 2 EE Data'!AJ450)</f>
        <v/>
      </c>
      <c r="M450" s="497" t="str">
        <f>IF(J450="","",'STEP 3 EE Comp'!BJ455)</f>
        <v/>
      </c>
      <c r="N450" s="69" t="str">
        <f t="shared" si="19"/>
        <v/>
      </c>
      <c r="R450" s="84" t="str">
        <f>IF('STEP 2 EE Data'!L450="Yes",IF('STEP 2 EE Data'!B450="","",'STEP 2 EE Data'!B450),"")</f>
        <v/>
      </c>
      <c r="S450" s="84" t="str">
        <f>IF(R450="","",'STEP 2 EE Data'!A450)</f>
        <v/>
      </c>
      <c r="T450" s="84" t="str">
        <f>IF(S450="","",'STEP 2 EE Data'!AJ450)</f>
        <v/>
      </c>
      <c r="U450" s="84" t="str">
        <f>IF(T450="","",'STEP 3 EE Comp'!BJ455)</f>
        <v/>
      </c>
      <c r="V450" s="69" t="str">
        <f t="shared" si="20"/>
        <v/>
      </c>
    </row>
    <row r="451" spans="1:22" x14ac:dyDescent="0.3">
      <c r="A451" s="623" t="str">
        <f>IF('STEP 2 EE Data'!L451="Yes","",IF('STEP 2 EE Data'!B451="","",IF('STEP 2 EE Data'!J451="Yes","",IF('STEP 2 EE Data'!AI451=0,"",'STEP 2 EE Data'!B451))))</f>
        <v/>
      </c>
      <c r="B451" s="93" t="str">
        <f>IF(A451="","",'STEP 2 EE Data'!A451)</f>
        <v/>
      </c>
      <c r="C451" s="624" t="str">
        <f>IF(A451="","",'STEP 2 EE Data'!AJ451)</f>
        <v/>
      </c>
      <c r="D451" s="369" t="str">
        <f>IF(A451="","",'STEP 3 EE Comp'!BJ456)</f>
        <v/>
      </c>
      <c r="E451" s="82" t="str">
        <f>IF(A451="","",'STEP 2 EE Data'!AK451)</f>
        <v/>
      </c>
      <c r="F451" s="69" t="str">
        <f t="shared" si="18"/>
        <v/>
      </c>
      <c r="J451" s="497" t="str">
        <f>IF('STEP 2 EE Data'!AI451=0,"",IF('STEP 2 EE Data'!L451="Yes","",IF('STEP 2 EE Data'!J451="Yes",IF('STEP 2 EE Data'!B451="","",'STEP 2 EE Data'!B451),"")))</f>
        <v/>
      </c>
      <c r="K451" s="497" t="str">
        <f>IF(J451="","",'STEP 2 EE Data'!A451)</f>
        <v/>
      </c>
      <c r="L451" s="210" t="str">
        <f>IF(J451="","",'STEP 2 EE Data'!AJ451)</f>
        <v/>
      </c>
      <c r="M451" s="497" t="str">
        <f>IF(J451="","",'STEP 3 EE Comp'!BJ456)</f>
        <v/>
      </c>
      <c r="N451" s="69" t="str">
        <f t="shared" si="19"/>
        <v/>
      </c>
      <c r="R451" s="84" t="str">
        <f>IF('STEP 2 EE Data'!L451="Yes",IF('STEP 2 EE Data'!B451="","",'STEP 2 EE Data'!B451),"")</f>
        <v/>
      </c>
      <c r="S451" s="84" t="str">
        <f>IF(R451="","",'STEP 2 EE Data'!A451)</f>
        <v/>
      </c>
      <c r="T451" s="84" t="str">
        <f>IF(S451="","",'STEP 2 EE Data'!AJ451)</f>
        <v/>
      </c>
      <c r="U451" s="84" t="str">
        <f>IF(T451="","",'STEP 3 EE Comp'!BJ456)</f>
        <v/>
      </c>
      <c r="V451" s="69" t="str">
        <f t="shared" si="20"/>
        <v/>
      </c>
    </row>
    <row r="452" spans="1:22" x14ac:dyDescent="0.3">
      <c r="A452" s="623" t="str">
        <f>IF('STEP 2 EE Data'!L452="Yes","",IF('STEP 2 EE Data'!B452="","",IF('STEP 2 EE Data'!J452="Yes","",IF('STEP 2 EE Data'!AI452=0,"",'STEP 2 EE Data'!B452))))</f>
        <v/>
      </c>
      <c r="B452" s="93" t="str">
        <f>IF(A452="","",'STEP 2 EE Data'!A452)</f>
        <v/>
      </c>
      <c r="C452" s="624" t="str">
        <f>IF(A452="","",'STEP 2 EE Data'!AJ452)</f>
        <v/>
      </c>
      <c r="D452" s="369" t="str">
        <f>IF(A452="","",'STEP 3 EE Comp'!BJ457)</f>
        <v/>
      </c>
      <c r="E452" s="82" t="str">
        <f>IF(A452="","",'STEP 2 EE Data'!AK452)</f>
        <v/>
      </c>
      <c r="F452" s="69" t="str">
        <f t="shared" si="18"/>
        <v/>
      </c>
      <c r="J452" s="497" t="str">
        <f>IF('STEP 2 EE Data'!AI452=0,"",IF('STEP 2 EE Data'!L452="Yes","",IF('STEP 2 EE Data'!J452="Yes",IF('STEP 2 EE Data'!B452="","",'STEP 2 EE Data'!B452),"")))</f>
        <v/>
      </c>
      <c r="K452" s="497" t="str">
        <f>IF(J452="","",'STEP 2 EE Data'!A452)</f>
        <v/>
      </c>
      <c r="L452" s="210" t="str">
        <f>IF(J452="","",'STEP 2 EE Data'!AJ452)</f>
        <v/>
      </c>
      <c r="M452" s="497" t="str">
        <f>IF(J452="","",'STEP 3 EE Comp'!BJ457)</f>
        <v/>
      </c>
      <c r="N452" s="69" t="str">
        <f t="shared" si="19"/>
        <v/>
      </c>
      <c r="R452" s="84" t="str">
        <f>IF('STEP 2 EE Data'!L452="Yes",IF('STEP 2 EE Data'!B452="","",'STEP 2 EE Data'!B452),"")</f>
        <v/>
      </c>
      <c r="S452" s="84" t="str">
        <f>IF(R452="","",'STEP 2 EE Data'!A452)</f>
        <v/>
      </c>
      <c r="T452" s="84" t="str">
        <f>IF(S452="","",'STEP 2 EE Data'!AJ452)</f>
        <v/>
      </c>
      <c r="U452" s="84" t="str">
        <f>IF(T452="","",'STEP 3 EE Comp'!BJ457)</f>
        <v/>
      </c>
      <c r="V452" s="69" t="str">
        <f t="shared" si="20"/>
        <v/>
      </c>
    </row>
    <row r="453" spans="1:22" x14ac:dyDescent="0.3">
      <c r="A453" s="623" t="str">
        <f>IF('STEP 2 EE Data'!L453="Yes","",IF('STEP 2 EE Data'!B453="","",IF('STEP 2 EE Data'!J453="Yes","",IF('STEP 2 EE Data'!AI453=0,"",'STEP 2 EE Data'!B453))))</f>
        <v/>
      </c>
      <c r="B453" s="93" t="str">
        <f>IF(A453="","",'STEP 2 EE Data'!A453)</f>
        <v/>
      </c>
      <c r="C453" s="624" t="str">
        <f>IF(A453="","",'STEP 2 EE Data'!AJ453)</f>
        <v/>
      </c>
      <c r="D453" s="369" t="str">
        <f>IF(A453="","",'STEP 3 EE Comp'!BJ458)</f>
        <v/>
      </c>
      <c r="E453" s="82" t="str">
        <f>IF(A453="","",'STEP 2 EE Data'!AK453)</f>
        <v/>
      </c>
      <c r="F453" s="69" t="str">
        <f t="shared" si="18"/>
        <v/>
      </c>
      <c r="J453" s="497" t="str">
        <f>IF('STEP 2 EE Data'!AI453=0,"",IF('STEP 2 EE Data'!L453="Yes","",IF('STEP 2 EE Data'!J453="Yes",IF('STEP 2 EE Data'!B453="","",'STEP 2 EE Data'!B453),"")))</f>
        <v/>
      </c>
      <c r="K453" s="497" t="str">
        <f>IF(J453="","",'STEP 2 EE Data'!A453)</f>
        <v/>
      </c>
      <c r="L453" s="210" t="str">
        <f>IF(J453="","",'STEP 2 EE Data'!AJ453)</f>
        <v/>
      </c>
      <c r="M453" s="497" t="str">
        <f>IF(J453="","",'STEP 3 EE Comp'!BJ458)</f>
        <v/>
      </c>
      <c r="N453" s="69" t="str">
        <f t="shared" si="19"/>
        <v/>
      </c>
      <c r="R453" s="84" t="str">
        <f>IF('STEP 2 EE Data'!L453="Yes",IF('STEP 2 EE Data'!B453="","",'STEP 2 EE Data'!B453),"")</f>
        <v/>
      </c>
      <c r="S453" s="84" t="str">
        <f>IF(R453="","",'STEP 2 EE Data'!A453)</f>
        <v/>
      </c>
      <c r="T453" s="84" t="str">
        <f>IF(S453="","",'STEP 2 EE Data'!AJ453)</f>
        <v/>
      </c>
      <c r="U453" s="84" t="str">
        <f>IF(T453="","",'STEP 3 EE Comp'!BJ458)</f>
        <v/>
      </c>
      <c r="V453" s="69" t="str">
        <f t="shared" si="20"/>
        <v/>
      </c>
    </row>
    <row r="454" spans="1:22" x14ac:dyDescent="0.3">
      <c r="A454" s="623" t="str">
        <f>IF('STEP 2 EE Data'!L454="Yes","",IF('STEP 2 EE Data'!B454="","",IF('STEP 2 EE Data'!J454="Yes","",IF('STEP 2 EE Data'!AI454=0,"",'STEP 2 EE Data'!B454))))</f>
        <v/>
      </c>
      <c r="B454" s="93" t="str">
        <f>IF(A454="","",'STEP 2 EE Data'!A454)</f>
        <v/>
      </c>
      <c r="C454" s="624" t="str">
        <f>IF(A454="","",'STEP 2 EE Data'!AJ454)</f>
        <v/>
      </c>
      <c r="D454" s="369" t="str">
        <f>IF(A454="","",'STEP 3 EE Comp'!BJ459)</f>
        <v/>
      </c>
      <c r="E454" s="82" t="str">
        <f>IF(A454="","",'STEP 2 EE Data'!AK454)</f>
        <v/>
      </c>
      <c r="F454" s="69" t="str">
        <f t="shared" si="18"/>
        <v/>
      </c>
      <c r="J454" s="497" t="str">
        <f>IF('STEP 2 EE Data'!AI454=0,"",IF('STEP 2 EE Data'!L454="Yes","",IF('STEP 2 EE Data'!J454="Yes",IF('STEP 2 EE Data'!B454="","",'STEP 2 EE Data'!B454),"")))</f>
        <v/>
      </c>
      <c r="K454" s="497" t="str">
        <f>IF(J454="","",'STEP 2 EE Data'!A454)</f>
        <v/>
      </c>
      <c r="L454" s="210" t="str">
        <f>IF(J454="","",'STEP 2 EE Data'!AJ454)</f>
        <v/>
      </c>
      <c r="M454" s="497" t="str">
        <f>IF(J454="","",'STEP 3 EE Comp'!BJ459)</f>
        <v/>
      </c>
      <c r="N454" s="69" t="str">
        <f t="shared" si="19"/>
        <v/>
      </c>
      <c r="R454" s="84" t="str">
        <f>IF('STEP 2 EE Data'!L454="Yes",IF('STEP 2 EE Data'!B454="","",'STEP 2 EE Data'!B454),"")</f>
        <v/>
      </c>
      <c r="S454" s="84" t="str">
        <f>IF(R454="","",'STEP 2 EE Data'!A454)</f>
        <v/>
      </c>
      <c r="T454" s="84" t="str">
        <f>IF(S454="","",'STEP 2 EE Data'!AJ454)</f>
        <v/>
      </c>
      <c r="U454" s="84" t="str">
        <f>IF(T454="","",'STEP 3 EE Comp'!BJ459)</f>
        <v/>
      </c>
      <c r="V454" s="69" t="str">
        <f t="shared" si="20"/>
        <v/>
      </c>
    </row>
    <row r="455" spans="1:22" x14ac:dyDescent="0.3">
      <c r="A455" s="623" t="str">
        <f>IF('STEP 2 EE Data'!L455="Yes","",IF('STEP 2 EE Data'!B455="","",IF('STEP 2 EE Data'!J455="Yes","",IF('STEP 2 EE Data'!AI455=0,"",'STEP 2 EE Data'!B455))))</f>
        <v/>
      </c>
      <c r="B455" s="93" t="str">
        <f>IF(A455="","",'STEP 2 EE Data'!A455)</f>
        <v/>
      </c>
      <c r="C455" s="624" t="str">
        <f>IF(A455="","",'STEP 2 EE Data'!AJ455)</f>
        <v/>
      </c>
      <c r="D455" s="369" t="str">
        <f>IF(A455="","",'STEP 3 EE Comp'!BJ460)</f>
        <v/>
      </c>
      <c r="E455" s="82" t="str">
        <f>IF(A455="","",'STEP 2 EE Data'!AK455)</f>
        <v/>
      </c>
      <c r="F455" s="69" t="str">
        <f t="shared" si="18"/>
        <v/>
      </c>
      <c r="J455" s="497" t="str">
        <f>IF('STEP 2 EE Data'!AI455=0,"",IF('STEP 2 EE Data'!L455="Yes","",IF('STEP 2 EE Data'!J455="Yes",IF('STEP 2 EE Data'!B455="","",'STEP 2 EE Data'!B455),"")))</f>
        <v/>
      </c>
      <c r="K455" s="497" t="str">
        <f>IF(J455="","",'STEP 2 EE Data'!A455)</f>
        <v/>
      </c>
      <c r="L455" s="210" t="str">
        <f>IF(J455="","",'STEP 2 EE Data'!AJ455)</f>
        <v/>
      </c>
      <c r="M455" s="497" t="str">
        <f>IF(J455="","",'STEP 3 EE Comp'!BJ460)</f>
        <v/>
      </c>
      <c r="N455" s="69" t="str">
        <f t="shared" si="19"/>
        <v/>
      </c>
      <c r="R455" s="84" t="str">
        <f>IF('STEP 2 EE Data'!L455="Yes",IF('STEP 2 EE Data'!B455="","",'STEP 2 EE Data'!B455),"")</f>
        <v/>
      </c>
      <c r="S455" s="84" t="str">
        <f>IF(R455="","",'STEP 2 EE Data'!A455)</f>
        <v/>
      </c>
      <c r="T455" s="84" t="str">
        <f>IF(S455="","",'STEP 2 EE Data'!AJ455)</f>
        <v/>
      </c>
      <c r="U455" s="84" t="str">
        <f>IF(T455="","",'STEP 3 EE Comp'!BJ460)</f>
        <v/>
      </c>
      <c r="V455" s="69" t="str">
        <f t="shared" si="20"/>
        <v/>
      </c>
    </row>
    <row r="456" spans="1:22" x14ac:dyDescent="0.3">
      <c r="A456" s="623" t="str">
        <f>IF('STEP 2 EE Data'!L456="Yes","",IF('STEP 2 EE Data'!B456="","",IF('STEP 2 EE Data'!J456="Yes","",IF('STEP 2 EE Data'!AI456=0,"",'STEP 2 EE Data'!B456))))</f>
        <v/>
      </c>
      <c r="B456" s="93" t="str">
        <f>IF(A456="","",'STEP 2 EE Data'!A456)</f>
        <v/>
      </c>
      <c r="C456" s="624" t="str">
        <f>IF(A456="","",'STEP 2 EE Data'!AJ456)</f>
        <v/>
      </c>
      <c r="D456" s="369" t="str">
        <f>IF(A456="","",'STEP 3 EE Comp'!BJ461)</f>
        <v/>
      </c>
      <c r="E456" s="82" t="str">
        <f>IF(A456="","",'STEP 2 EE Data'!AK456)</f>
        <v/>
      </c>
      <c r="F456" s="69" t="str">
        <f t="shared" si="18"/>
        <v/>
      </c>
      <c r="J456" s="497" t="str">
        <f>IF('STEP 2 EE Data'!AI456=0,"",IF('STEP 2 EE Data'!L456="Yes","",IF('STEP 2 EE Data'!J456="Yes",IF('STEP 2 EE Data'!B456="","",'STEP 2 EE Data'!B456),"")))</f>
        <v/>
      </c>
      <c r="K456" s="497" t="str">
        <f>IF(J456="","",'STEP 2 EE Data'!A456)</f>
        <v/>
      </c>
      <c r="L456" s="210" t="str">
        <f>IF(J456="","",'STEP 2 EE Data'!AJ456)</f>
        <v/>
      </c>
      <c r="M456" s="497" t="str">
        <f>IF(J456="","",'STEP 3 EE Comp'!BJ461)</f>
        <v/>
      </c>
      <c r="N456" s="69" t="str">
        <f t="shared" si="19"/>
        <v/>
      </c>
      <c r="R456" s="84" t="str">
        <f>IF('STEP 2 EE Data'!L456="Yes",IF('STEP 2 EE Data'!B456="","",'STEP 2 EE Data'!B456),"")</f>
        <v/>
      </c>
      <c r="S456" s="84" t="str">
        <f>IF(R456="","",'STEP 2 EE Data'!A456)</f>
        <v/>
      </c>
      <c r="T456" s="84" t="str">
        <f>IF(S456="","",'STEP 2 EE Data'!AJ456)</f>
        <v/>
      </c>
      <c r="U456" s="84" t="str">
        <f>IF(T456="","",'STEP 3 EE Comp'!BJ461)</f>
        <v/>
      </c>
      <c r="V456" s="69" t="str">
        <f t="shared" si="20"/>
        <v/>
      </c>
    </row>
    <row r="457" spans="1:22" x14ac:dyDescent="0.3">
      <c r="A457" s="623" t="str">
        <f>IF('STEP 2 EE Data'!L457="Yes","",IF('STEP 2 EE Data'!B457="","",IF('STEP 2 EE Data'!J457="Yes","",IF('STEP 2 EE Data'!AI457=0,"",'STEP 2 EE Data'!B457))))</f>
        <v/>
      </c>
      <c r="B457" s="93" t="str">
        <f>IF(A457="","",'STEP 2 EE Data'!A457)</f>
        <v/>
      </c>
      <c r="C457" s="624" t="str">
        <f>IF(A457="","",'STEP 2 EE Data'!AJ457)</f>
        <v/>
      </c>
      <c r="D457" s="369" t="str">
        <f>IF(A457="","",'STEP 3 EE Comp'!BJ462)</f>
        <v/>
      </c>
      <c r="E457" s="82" t="str">
        <f>IF(A457="","",'STEP 2 EE Data'!AK457)</f>
        <v/>
      </c>
      <c r="F457" s="69" t="str">
        <f t="shared" si="18"/>
        <v/>
      </c>
      <c r="J457" s="497" t="str">
        <f>IF('STEP 2 EE Data'!AI457=0,"",IF('STEP 2 EE Data'!L457="Yes","",IF('STEP 2 EE Data'!J457="Yes",IF('STEP 2 EE Data'!B457="","",'STEP 2 EE Data'!B457),"")))</f>
        <v/>
      </c>
      <c r="K457" s="497" t="str">
        <f>IF(J457="","",'STEP 2 EE Data'!A457)</f>
        <v/>
      </c>
      <c r="L457" s="210" t="str">
        <f>IF(J457="","",'STEP 2 EE Data'!AJ457)</f>
        <v/>
      </c>
      <c r="M457" s="497" t="str">
        <f>IF(J457="","",'STEP 3 EE Comp'!BJ462)</f>
        <v/>
      </c>
      <c r="N457" s="69" t="str">
        <f t="shared" si="19"/>
        <v/>
      </c>
      <c r="R457" s="84" t="str">
        <f>IF('STEP 2 EE Data'!L457="Yes",IF('STEP 2 EE Data'!B457="","",'STEP 2 EE Data'!B457),"")</f>
        <v/>
      </c>
      <c r="S457" s="84" t="str">
        <f>IF(R457="","",'STEP 2 EE Data'!A457)</f>
        <v/>
      </c>
      <c r="T457" s="84" t="str">
        <f>IF(S457="","",'STEP 2 EE Data'!AJ457)</f>
        <v/>
      </c>
      <c r="U457" s="84" t="str">
        <f>IF(T457="","",'STEP 3 EE Comp'!BJ462)</f>
        <v/>
      </c>
      <c r="V457" s="69" t="str">
        <f t="shared" si="20"/>
        <v/>
      </c>
    </row>
    <row r="458" spans="1:22" x14ac:dyDescent="0.3">
      <c r="A458" s="623" t="str">
        <f>IF('STEP 2 EE Data'!L458="Yes","",IF('STEP 2 EE Data'!B458="","",IF('STEP 2 EE Data'!J458="Yes","",IF('STEP 2 EE Data'!AI458=0,"",'STEP 2 EE Data'!B458))))</f>
        <v/>
      </c>
      <c r="B458" s="93" t="str">
        <f>IF(A458="","",'STEP 2 EE Data'!A458)</f>
        <v/>
      </c>
      <c r="C458" s="624" t="str">
        <f>IF(A458="","",'STEP 2 EE Data'!AJ458)</f>
        <v/>
      </c>
      <c r="D458" s="369" t="str">
        <f>IF(A458="","",'STEP 3 EE Comp'!BJ463)</f>
        <v/>
      </c>
      <c r="E458" s="82" t="str">
        <f>IF(A458="","",'STEP 2 EE Data'!AK458)</f>
        <v/>
      </c>
      <c r="F458" s="69" t="str">
        <f t="shared" si="18"/>
        <v/>
      </c>
      <c r="J458" s="497" t="str">
        <f>IF('STEP 2 EE Data'!AI458=0,"",IF('STEP 2 EE Data'!L458="Yes","",IF('STEP 2 EE Data'!J458="Yes",IF('STEP 2 EE Data'!B458="","",'STEP 2 EE Data'!B458),"")))</f>
        <v/>
      </c>
      <c r="K458" s="497" t="str">
        <f>IF(J458="","",'STEP 2 EE Data'!A458)</f>
        <v/>
      </c>
      <c r="L458" s="210" t="str">
        <f>IF(J458="","",'STEP 2 EE Data'!AJ458)</f>
        <v/>
      </c>
      <c r="M458" s="497" t="str">
        <f>IF(J458="","",'STEP 3 EE Comp'!BJ463)</f>
        <v/>
      </c>
      <c r="N458" s="69" t="str">
        <f t="shared" si="19"/>
        <v/>
      </c>
      <c r="R458" s="84" t="str">
        <f>IF('STEP 2 EE Data'!L458="Yes",IF('STEP 2 EE Data'!B458="","",'STEP 2 EE Data'!B458),"")</f>
        <v/>
      </c>
      <c r="S458" s="84" t="str">
        <f>IF(R458="","",'STEP 2 EE Data'!A458)</f>
        <v/>
      </c>
      <c r="T458" s="84" t="str">
        <f>IF(S458="","",'STEP 2 EE Data'!AJ458)</f>
        <v/>
      </c>
      <c r="U458" s="84" t="str">
        <f>IF(T458="","",'STEP 3 EE Comp'!BJ463)</f>
        <v/>
      </c>
      <c r="V458" s="69" t="str">
        <f t="shared" si="20"/>
        <v/>
      </c>
    </row>
    <row r="459" spans="1:22" x14ac:dyDescent="0.3">
      <c r="A459" s="623" t="str">
        <f>IF('STEP 2 EE Data'!L459="Yes","",IF('STEP 2 EE Data'!B459="","",IF('STEP 2 EE Data'!J459="Yes","",IF('STEP 2 EE Data'!AI459=0,"",'STEP 2 EE Data'!B459))))</f>
        <v/>
      </c>
      <c r="B459" s="93" t="str">
        <f>IF(A459="","",'STEP 2 EE Data'!A459)</f>
        <v/>
      </c>
      <c r="C459" s="624" t="str">
        <f>IF(A459="","",'STEP 2 EE Data'!AJ459)</f>
        <v/>
      </c>
      <c r="D459" s="369" t="str">
        <f>IF(A459="","",'STEP 3 EE Comp'!BJ464)</f>
        <v/>
      </c>
      <c r="E459" s="82" t="str">
        <f>IF(A459="","",'STEP 2 EE Data'!AK459)</f>
        <v/>
      </c>
      <c r="F459" s="69" t="str">
        <f t="shared" si="18"/>
        <v/>
      </c>
      <c r="J459" s="497" t="str">
        <f>IF('STEP 2 EE Data'!AI459=0,"",IF('STEP 2 EE Data'!L459="Yes","",IF('STEP 2 EE Data'!J459="Yes",IF('STEP 2 EE Data'!B459="","",'STEP 2 EE Data'!B459),"")))</f>
        <v/>
      </c>
      <c r="K459" s="497" t="str">
        <f>IF(J459="","",'STEP 2 EE Data'!A459)</f>
        <v/>
      </c>
      <c r="L459" s="210" t="str">
        <f>IF(J459="","",'STEP 2 EE Data'!AJ459)</f>
        <v/>
      </c>
      <c r="M459" s="497" t="str">
        <f>IF(J459="","",'STEP 3 EE Comp'!BJ464)</f>
        <v/>
      </c>
      <c r="N459" s="69" t="str">
        <f t="shared" si="19"/>
        <v/>
      </c>
      <c r="R459" s="84" t="str">
        <f>IF('STEP 2 EE Data'!L459="Yes",IF('STEP 2 EE Data'!B459="","",'STEP 2 EE Data'!B459),"")</f>
        <v/>
      </c>
      <c r="S459" s="84" t="str">
        <f>IF(R459="","",'STEP 2 EE Data'!A459)</f>
        <v/>
      </c>
      <c r="T459" s="84" t="str">
        <f>IF(S459="","",'STEP 2 EE Data'!AJ459)</f>
        <v/>
      </c>
      <c r="U459" s="84" t="str">
        <f>IF(T459="","",'STEP 3 EE Comp'!BJ464)</f>
        <v/>
      </c>
      <c r="V459" s="69" t="str">
        <f t="shared" si="20"/>
        <v/>
      </c>
    </row>
    <row r="460" spans="1:22" x14ac:dyDescent="0.3">
      <c r="A460" s="623" t="str">
        <f>IF('STEP 2 EE Data'!L460="Yes","",IF('STEP 2 EE Data'!B460="","",IF('STEP 2 EE Data'!J460="Yes","",IF('STEP 2 EE Data'!AI460=0,"",'STEP 2 EE Data'!B460))))</f>
        <v/>
      </c>
      <c r="B460" s="93" t="str">
        <f>IF(A460="","",'STEP 2 EE Data'!A460)</f>
        <v/>
      </c>
      <c r="C460" s="624" t="str">
        <f>IF(A460="","",'STEP 2 EE Data'!AJ460)</f>
        <v/>
      </c>
      <c r="D460" s="369" t="str">
        <f>IF(A460="","",'STEP 3 EE Comp'!BJ465)</f>
        <v/>
      </c>
      <c r="E460" s="82" t="str">
        <f>IF(A460="","",'STEP 2 EE Data'!AK460)</f>
        <v/>
      </c>
      <c r="F460" s="69" t="str">
        <f t="shared" si="18"/>
        <v/>
      </c>
      <c r="J460" s="497" t="str">
        <f>IF('STEP 2 EE Data'!AI460=0,"",IF('STEP 2 EE Data'!L460="Yes","",IF('STEP 2 EE Data'!J460="Yes",IF('STEP 2 EE Data'!B460="","",'STEP 2 EE Data'!B460),"")))</f>
        <v/>
      </c>
      <c r="K460" s="497" t="str">
        <f>IF(J460="","",'STEP 2 EE Data'!A460)</f>
        <v/>
      </c>
      <c r="L460" s="210" t="str">
        <f>IF(J460="","",'STEP 2 EE Data'!AJ460)</f>
        <v/>
      </c>
      <c r="M460" s="497" t="str">
        <f>IF(J460="","",'STEP 3 EE Comp'!BJ465)</f>
        <v/>
      </c>
      <c r="N460" s="69" t="str">
        <f t="shared" si="19"/>
        <v/>
      </c>
      <c r="R460" s="84" t="str">
        <f>IF('STEP 2 EE Data'!L460="Yes",IF('STEP 2 EE Data'!B460="","",'STEP 2 EE Data'!B460),"")</f>
        <v/>
      </c>
      <c r="S460" s="84" t="str">
        <f>IF(R460="","",'STEP 2 EE Data'!A460)</f>
        <v/>
      </c>
      <c r="T460" s="84" t="str">
        <f>IF(S460="","",'STEP 2 EE Data'!AJ460)</f>
        <v/>
      </c>
      <c r="U460" s="84" t="str">
        <f>IF(T460="","",'STEP 3 EE Comp'!BJ465)</f>
        <v/>
      </c>
      <c r="V460" s="69" t="str">
        <f t="shared" si="20"/>
        <v/>
      </c>
    </row>
    <row r="461" spans="1:22" x14ac:dyDescent="0.3">
      <c r="A461" s="623" t="str">
        <f>IF('STEP 2 EE Data'!L461="Yes","",IF('STEP 2 EE Data'!B461="","",IF('STEP 2 EE Data'!J461="Yes","",IF('STEP 2 EE Data'!AI461=0,"",'STEP 2 EE Data'!B461))))</f>
        <v/>
      </c>
      <c r="B461" s="93" t="str">
        <f>IF(A461="","",'STEP 2 EE Data'!A461)</f>
        <v/>
      </c>
      <c r="C461" s="624" t="str">
        <f>IF(A461="","",'STEP 2 EE Data'!AJ461)</f>
        <v/>
      </c>
      <c r="D461" s="369" t="str">
        <f>IF(A461="","",'STEP 3 EE Comp'!BJ466)</f>
        <v/>
      </c>
      <c r="E461" s="82" t="str">
        <f>IF(A461="","",'STEP 2 EE Data'!AK461)</f>
        <v/>
      </c>
      <c r="F461" s="69" t="str">
        <f t="shared" si="18"/>
        <v/>
      </c>
      <c r="J461" s="497" t="str">
        <f>IF('STEP 2 EE Data'!AI461=0,"",IF('STEP 2 EE Data'!L461="Yes","",IF('STEP 2 EE Data'!J461="Yes",IF('STEP 2 EE Data'!B461="","",'STEP 2 EE Data'!B461),"")))</f>
        <v/>
      </c>
      <c r="K461" s="497" t="str">
        <f>IF(J461="","",'STEP 2 EE Data'!A461)</f>
        <v/>
      </c>
      <c r="L461" s="210" t="str">
        <f>IF(J461="","",'STEP 2 EE Data'!AJ461)</f>
        <v/>
      </c>
      <c r="M461" s="497" t="str">
        <f>IF(J461="","",'STEP 3 EE Comp'!BJ466)</f>
        <v/>
      </c>
      <c r="N461" s="69" t="str">
        <f t="shared" si="19"/>
        <v/>
      </c>
      <c r="R461" s="84" t="str">
        <f>IF('STEP 2 EE Data'!L461="Yes",IF('STEP 2 EE Data'!B461="","",'STEP 2 EE Data'!B461),"")</f>
        <v/>
      </c>
      <c r="S461" s="84" t="str">
        <f>IF(R461="","",'STEP 2 EE Data'!A461)</f>
        <v/>
      </c>
      <c r="T461" s="84" t="str">
        <f>IF(S461="","",'STEP 2 EE Data'!AJ461)</f>
        <v/>
      </c>
      <c r="U461" s="84" t="str">
        <f>IF(T461="","",'STEP 3 EE Comp'!BJ466)</f>
        <v/>
      </c>
      <c r="V461" s="69" t="str">
        <f t="shared" si="20"/>
        <v/>
      </c>
    </row>
    <row r="462" spans="1:22" x14ac:dyDescent="0.3">
      <c r="A462" s="623" t="str">
        <f>IF('STEP 2 EE Data'!L462="Yes","",IF('STEP 2 EE Data'!B462="","",IF('STEP 2 EE Data'!J462="Yes","",IF('STEP 2 EE Data'!AI462=0,"",'STEP 2 EE Data'!B462))))</f>
        <v/>
      </c>
      <c r="B462" s="93" t="str">
        <f>IF(A462="","",'STEP 2 EE Data'!A462)</f>
        <v/>
      </c>
      <c r="C462" s="624" t="str">
        <f>IF(A462="","",'STEP 2 EE Data'!AJ462)</f>
        <v/>
      </c>
      <c r="D462" s="369" t="str">
        <f>IF(A462="","",'STEP 3 EE Comp'!BJ467)</f>
        <v/>
      </c>
      <c r="E462" s="82" t="str">
        <f>IF(A462="","",'STEP 2 EE Data'!AK462)</f>
        <v/>
      </c>
      <c r="F462" s="69" t="str">
        <f t="shared" si="18"/>
        <v/>
      </c>
      <c r="J462" s="497" t="str">
        <f>IF('STEP 2 EE Data'!AI462=0,"",IF('STEP 2 EE Data'!L462="Yes","",IF('STEP 2 EE Data'!J462="Yes",IF('STEP 2 EE Data'!B462="","",'STEP 2 EE Data'!B462),"")))</f>
        <v/>
      </c>
      <c r="K462" s="497" t="str">
        <f>IF(J462="","",'STEP 2 EE Data'!A462)</f>
        <v/>
      </c>
      <c r="L462" s="210" t="str">
        <f>IF(J462="","",'STEP 2 EE Data'!AJ462)</f>
        <v/>
      </c>
      <c r="M462" s="497" t="str">
        <f>IF(J462="","",'STEP 3 EE Comp'!BJ467)</f>
        <v/>
      </c>
      <c r="N462" s="69" t="str">
        <f t="shared" si="19"/>
        <v/>
      </c>
      <c r="R462" s="84" t="str">
        <f>IF('STEP 2 EE Data'!L462="Yes",IF('STEP 2 EE Data'!B462="","",'STEP 2 EE Data'!B462),"")</f>
        <v/>
      </c>
      <c r="S462" s="84" t="str">
        <f>IF(R462="","",'STEP 2 EE Data'!A462)</f>
        <v/>
      </c>
      <c r="T462" s="84" t="str">
        <f>IF(S462="","",'STEP 2 EE Data'!AJ462)</f>
        <v/>
      </c>
      <c r="U462" s="84" t="str">
        <f>IF(T462="","",'STEP 3 EE Comp'!BJ467)</f>
        <v/>
      </c>
      <c r="V462" s="69" t="str">
        <f t="shared" si="20"/>
        <v/>
      </c>
    </row>
    <row r="463" spans="1:22" x14ac:dyDescent="0.3">
      <c r="A463" s="623" t="str">
        <f>IF('STEP 2 EE Data'!L463="Yes","",IF('STEP 2 EE Data'!B463="","",IF('STEP 2 EE Data'!J463="Yes","",IF('STEP 2 EE Data'!AI463=0,"",'STEP 2 EE Data'!B463))))</f>
        <v/>
      </c>
      <c r="B463" s="93" t="str">
        <f>IF(A463="","",'STEP 2 EE Data'!A463)</f>
        <v/>
      </c>
      <c r="C463" s="624" t="str">
        <f>IF(A463="","",'STEP 2 EE Data'!AJ463)</f>
        <v/>
      </c>
      <c r="D463" s="369" t="str">
        <f>IF(A463="","",'STEP 3 EE Comp'!BJ468)</f>
        <v/>
      </c>
      <c r="E463" s="82" t="str">
        <f>IF(A463="","",'STEP 2 EE Data'!AK463)</f>
        <v/>
      </c>
      <c r="F463" s="69" t="str">
        <f t="shared" si="18"/>
        <v/>
      </c>
      <c r="J463" s="497" t="str">
        <f>IF('STEP 2 EE Data'!AI463=0,"",IF('STEP 2 EE Data'!L463="Yes","",IF('STEP 2 EE Data'!J463="Yes",IF('STEP 2 EE Data'!B463="","",'STEP 2 EE Data'!B463),"")))</f>
        <v/>
      </c>
      <c r="K463" s="497" t="str">
        <f>IF(J463="","",'STEP 2 EE Data'!A463)</f>
        <v/>
      </c>
      <c r="L463" s="210" t="str">
        <f>IF(J463="","",'STEP 2 EE Data'!AJ463)</f>
        <v/>
      </c>
      <c r="M463" s="497" t="str">
        <f>IF(J463="","",'STEP 3 EE Comp'!BJ468)</f>
        <v/>
      </c>
      <c r="N463" s="69" t="str">
        <f t="shared" si="19"/>
        <v/>
      </c>
      <c r="R463" s="84" t="str">
        <f>IF('STEP 2 EE Data'!L463="Yes",IF('STEP 2 EE Data'!B463="","",'STEP 2 EE Data'!B463),"")</f>
        <v/>
      </c>
      <c r="S463" s="84" t="str">
        <f>IF(R463="","",'STEP 2 EE Data'!A463)</f>
        <v/>
      </c>
      <c r="T463" s="84" t="str">
        <f>IF(S463="","",'STEP 2 EE Data'!AJ463)</f>
        <v/>
      </c>
      <c r="U463" s="84" t="str">
        <f>IF(T463="","",'STEP 3 EE Comp'!BJ468)</f>
        <v/>
      </c>
      <c r="V463" s="69" t="str">
        <f t="shared" si="20"/>
        <v/>
      </c>
    </row>
    <row r="464" spans="1:22" x14ac:dyDescent="0.3">
      <c r="A464" s="623" t="str">
        <f>IF('STEP 2 EE Data'!L464="Yes","",IF('STEP 2 EE Data'!B464="","",IF('STEP 2 EE Data'!J464="Yes","",IF('STEP 2 EE Data'!AI464=0,"",'STEP 2 EE Data'!B464))))</f>
        <v/>
      </c>
      <c r="B464" s="93" t="str">
        <f>IF(A464="","",'STEP 2 EE Data'!A464)</f>
        <v/>
      </c>
      <c r="C464" s="624" t="str">
        <f>IF(A464="","",'STEP 2 EE Data'!AJ464)</f>
        <v/>
      </c>
      <c r="D464" s="369" t="str">
        <f>IF(A464="","",'STEP 3 EE Comp'!BJ469)</f>
        <v/>
      </c>
      <c r="E464" s="82" t="str">
        <f>IF(A464="","",'STEP 2 EE Data'!AK464)</f>
        <v/>
      </c>
      <c r="F464" s="69" t="str">
        <f t="shared" si="18"/>
        <v/>
      </c>
      <c r="J464" s="497" t="str">
        <f>IF('STEP 2 EE Data'!AI464=0,"",IF('STEP 2 EE Data'!L464="Yes","",IF('STEP 2 EE Data'!J464="Yes",IF('STEP 2 EE Data'!B464="","",'STEP 2 EE Data'!B464),"")))</f>
        <v/>
      </c>
      <c r="K464" s="497" t="str">
        <f>IF(J464="","",'STEP 2 EE Data'!A464)</f>
        <v/>
      </c>
      <c r="L464" s="210" t="str">
        <f>IF(J464="","",'STEP 2 EE Data'!AJ464)</f>
        <v/>
      </c>
      <c r="M464" s="497" t="str">
        <f>IF(J464="","",'STEP 3 EE Comp'!BJ469)</f>
        <v/>
      </c>
      <c r="N464" s="69" t="str">
        <f t="shared" si="19"/>
        <v/>
      </c>
      <c r="R464" s="84" t="str">
        <f>IF('STEP 2 EE Data'!L464="Yes",IF('STEP 2 EE Data'!B464="","",'STEP 2 EE Data'!B464),"")</f>
        <v/>
      </c>
      <c r="S464" s="84" t="str">
        <f>IF(R464="","",'STEP 2 EE Data'!A464)</f>
        <v/>
      </c>
      <c r="T464" s="84" t="str">
        <f>IF(S464="","",'STEP 2 EE Data'!AJ464)</f>
        <v/>
      </c>
      <c r="U464" s="84" t="str">
        <f>IF(T464="","",'STEP 3 EE Comp'!BJ469)</f>
        <v/>
      </c>
      <c r="V464" s="69" t="str">
        <f t="shared" si="20"/>
        <v/>
      </c>
    </row>
    <row r="465" spans="1:22" x14ac:dyDescent="0.3">
      <c r="A465" s="623" t="str">
        <f>IF('STEP 2 EE Data'!L465="Yes","",IF('STEP 2 EE Data'!B465="","",IF('STEP 2 EE Data'!J465="Yes","",IF('STEP 2 EE Data'!AI465=0,"",'STEP 2 EE Data'!B465))))</f>
        <v/>
      </c>
      <c r="B465" s="93" t="str">
        <f>IF(A465="","",'STEP 2 EE Data'!A465)</f>
        <v/>
      </c>
      <c r="C465" s="624" t="str">
        <f>IF(A465="","",'STEP 2 EE Data'!AJ465)</f>
        <v/>
      </c>
      <c r="D465" s="369" t="str">
        <f>IF(A465="","",'STEP 3 EE Comp'!BJ470)</f>
        <v/>
      </c>
      <c r="E465" s="82" t="str">
        <f>IF(A465="","",'STEP 2 EE Data'!AK465)</f>
        <v/>
      </c>
      <c r="F465" s="69" t="str">
        <f t="shared" si="18"/>
        <v/>
      </c>
      <c r="J465" s="497" t="str">
        <f>IF('STEP 2 EE Data'!AI465=0,"",IF('STEP 2 EE Data'!L465="Yes","",IF('STEP 2 EE Data'!J465="Yes",IF('STEP 2 EE Data'!B465="","",'STEP 2 EE Data'!B465),"")))</f>
        <v/>
      </c>
      <c r="K465" s="497" t="str">
        <f>IF(J465="","",'STEP 2 EE Data'!A465)</f>
        <v/>
      </c>
      <c r="L465" s="210" t="str">
        <f>IF(J465="","",'STEP 2 EE Data'!AJ465)</f>
        <v/>
      </c>
      <c r="M465" s="497" t="str">
        <f>IF(J465="","",'STEP 3 EE Comp'!BJ470)</f>
        <v/>
      </c>
      <c r="N465" s="69" t="str">
        <f t="shared" si="19"/>
        <v/>
      </c>
      <c r="R465" s="84" t="str">
        <f>IF('STEP 2 EE Data'!L465="Yes",IF('STEP 2 EE Data'!B465="","",'STEP 2 EE Data'!B465),"")</f>
        <v/>
      </c>
      <c r="S465" s="84" t="str">
        <f>IF(R465="","",'STEP 2 EE Data'!A465)</f>
        <v/>
      </c>
      <c r="T465" s="84" t="str">
        <f>IF(S465="","",'STEP 2 EE Data'!AJ465)</f>
        <v/>
      </c>
      <c r="U465" s="84" t="str">
        <f>IF(T465="","",'STEP 3 EE Comp'!BJ470)</f>
        <v/>
      </c>
      <c r="V465" s="69" t="str">
        <f t="shared" si="20"/>
        <v/>
      </c>
    </row>
    <row r="466" spans="1:22" x14ac:dyDescent="0.3">
      <c r="A466" s="623" t="str">
        <f>IF('STEP 2 EE Data'!L466="Yes","",IF('STEP 2 EE Data'!B466="","",IF('STEP 2 EE Data'!J466="Yes","",IF('STEP 2 EE Data'!AI466=0,"",'STEP 2 EE Data'!B466))))</f>
        <v/>
      </c>
      <c r="B466" s="93" t="str">
        <f>IF(A466="","",'STEP 2 EE Data'!A466)</f>
        <v/>
      </c>
      <c r="C466" s="624" t="str">
        <f>IF(A466="","",'STEP 2 EE Data'!AJ466)</f>
        <v/>
      </c>
      <c r="D466" s="369" t="str">
        <f>IF(A466="","",'STEP 3 EE Comp'!BJ471)</f>
        <v/>
      </c>
      <c r="E466" s="82" t="str">
        <f>IF(A466="","",'STEP 2 EE Data'!AK466)</f>
        <v/>
      </c>
      <c r="F466" s="69" t="str">
        <f t="shared" si="18"/>
        <v/>
      </c>
      <c r="J466" s="497" t="str">
        <f>IF('STEP 2 EE Data'!AI466=0,"",IF('STEP 2 EE Data'!L466="Yes","",IF('STEP 2 EE Data'!J466="Yes",IF('STEP 2 EE Data'!B466="","",'STEP 2 EE Data'!B466),"")))</f>
        <v/>
      </c>
      <c r="K466" s="497" t="str">
        <f>IF(J466="","",'STEP 2 EE Data'!A466)</f>
        <v/>
      </c>
      <c r="L466" s="210" t="str">
        <f>IF(J466="","",'STEP 2 EE Data'!AJ466)</f>
        <v/>
      </c>
      <c r="M466" s="497" t="str">
        <f>IF(J466="","",'STEP 3 EE Comp'!BJ471)</f>
        <v/>
      </c>
      <c r="N466" s="69" t="str">
        <f t="shared" si="19"/>
        <v/>
      </c>
      <c r="R466" s="84" t="str">
        <f>IF('STEP 2 EE Data'!L466="Yes",IF('STEP 2 EE Data'!B466="","",'STEP 2 EE Data'!B466),"")</f>
        <v/>
      </c>
      <c r="S466" s="84" t="str">
        <f>IF(R466="","",'STEP 2 EE Data'!A466)</f>
        <v/>
      </c>
      <c r="T466" s="84" t="str">
        <f>IF(S466="","",'STEP 2 EE Data'!AJ466)</f>
        <v/>
      </c>
      <c r="U466" s="84" t="str">
        <f>IF(T466="","",'STEP 3 EE Comp'!BJ471)</f>
        <v/>
      </c>
      <c r="V466" s="69" t="str">
        <f t="shared" si="20"/>
        <v/>
      </c>
    </row>
    <row r="467" spans="1:22" x14ac:dyDescent="0.3">
      <c r="A467" s="623" t="str">
        <f>IF('STEP 2 EE Data'!L467="Yes","",IF('STEP 2 EE Data'!B467="","",IF('STEP 2 EE Data'!J467="Yes","",IF('STEP 2 EE Data'!AI467=0,"",'STEP 2 EE Data'!B467))))</f>
        <v/>
      </c>
      <c r="B467" s="93" t="str">
        <f>IF(A467="","",'STEP 2 EE Data'!A467)</f>
        <v/>
      </c>
      <c r="C467" s="624" t="str">
        <f>IF(A467="","",'STEP 2 EE Data'!AJ467)</f>
        <v/>
      </c>
      <c r="D467" s="369" t="str">
        <f>IF(A467="","",'STEP 3 EE Comp'!BJ472)</f>
        <v/>
      </c>
      <c r="E467" s="82" t="str">
        <f>IF(A467="","",'STEP 2 EE Data'!AK467)</f>
        <v/>
      </c>
      <c r="F467" s="69" t="str">
        <f t="shared" si="18"/>
        <v/>
      </c>
      <c r="J467" s="497" t="str">
        <f>IF('STEP 2 EE Data'!AI467=0,"",IF('STEP 2 EE Data'!L467="Yes","",IF('STEP 2 EE Data'!J467="Yes",IF('STEP 2 EE Data'!B467="","",'STEP 2 EE Data'!B467),"")))</f>
        <v/>
      </c>
      <c r="K467" s="497" t="str">
        <f>IF(J467="","",'STEP 2 EE Data'!A467)</f>
        <v/>
      </c>
      <c r="L467" s="210" t="str">
        <f>IF(J467="","",'STEP 2 EE Data'!AJ467)</f>
        <v/>
      </c>
      <c r="M467" s="497" t="str">
        <f>IF(J467="","",'STEP 3 EE Comp'!BJ472)</f>
        <v/>
      </c>
      <c r="N467" s="69" t="str">
        <f t="shared" si="19"/>
        <v/>
      </c>
      <c r="R467" s="84" t="str">
        <f>IF('STEP 2 EE Data'!L467="Yes",IF('STEP 2 EE Data'!B467="","",'STEP 2 EE Data'!B467),"")</f>
        <v/>
      </c>
      <c r="S467" s="84" t="str">
        <f>IF(R467="","",'STEP 2 EE Data'!A467)</f>
        <v/>
      </c>
      <c r="T467" s="84" t="str">
        <f>IF(S467="","",'STEP 2 EE Data'!AJ467)</f>
        <v/>
      </c>
      <c r="U467" s="84" t="str">
        <f>IF(T467="","",'STEP 3 EE Comp'!BJ472)</f>
        <v/>
      </c>
      <c r="V467" s="69" t="str">
        <f t="shared" si="20"/>
        <v/>
      </c>
    </row>
    <row r="468" spans="1:22" x14ac:dyDescent="0.3">
      <c r="A468" s="623" t="str">
        <f>IF('STEP 2 EE Data'!L468="Yes","",IF('STEP 2 EE Data'!B468="","",IF('STEP 2 EE Data'!J468="Yes","",IF('STEP 2 EE Data'!AI468=0,"",'STEP 2 EE Data'!B468))))</f>
        <v/>
      </c>
      <c r="B468" s="93" t="str">
        <f>IF(A468="","",'STEP 2 EE Data'!A468)</f>
        <v/>
      </c>
      <c r="C468" s="624" t="str">
        <f>IF(A468="","",'STEP 2 EE Data'!AJ468)</f>
        <v/>
      </c>
      <c r="D468" s="369" t="str">
        <f>IF(A468="","",'STEP 3 EE Comp'!BJ473)</f>
        <v/>
      </c>
      <c r="E468" s="82" t="str">
        <f>IF(A468="","",'STEP 2 EE Data'!AK468)</f>
        <v/>
      </c>
      <c r="F468" s="69" t="str">
        <f t="shared" si="18"/>
        <v/>
      </c>
      <c r="J468" s="497" t="str">
        <f>IF('STEP 2 EE Data'!AI468=0,"",IF('STEP 2 EE Data'!L468="Yes","",IF('STEP 2 EE Data'!J468="Yes",IF('STEP 2 EE Data'!B468="","",'STEP 2 EE Data'!B468),"")))</f>
        <v/>
      </c>
      <c r="K468" s="497" t="str">
        <f>IF(J468="","",'STEP 2 EE Data'!A468)</f>
        <v/>
      </c>
      <c r="L468" s="210" t="str">
        <f>IF(J468="","",'STEP 2 EE Data'!AJ468)</f>
        <v/>
      </c>
      <c r="M468" s="497" t="str">
        <f>IF(J468="","",'STEP 3 EE Comp'!BJ473)</f>
        <v/>
      </c>
      <c r="N468" s="69" t="str">
        <f t="shared" si="19"/>
        <v/>
      </c>
      <c r="R468" s="84" t="str">
        <f>IF('STEP 2 EE Data'!L468="Yes",IF('STEP 2 EE Data'!B468="","",'STEP 2 EE Data'!B468),"")</f>
        <v/>
      </c>
      <c r="S468" s="84" t="str">
        <f>IF(R468="","",'STEP 2 EE Data'!A468)</f>
        <v/>
      </c>
      <c r="T468" s="84" t="str">
        <f>IF(S468="","",'STEP 2 EE Data'!AJ468)</f>
        <v/>
      </c>
      <c r="U468" s="84" t="str">
        <f>IF(T468="","",'STEP 3 EE Comp'!BJ473)</f>
        <v/>
      </c>
      <c r="V468" s="69" t="str">
        <f t="shared" si="20"/>
        <v/>
      </c>
    </row>
    <row r="469" spans="1:22" x14ac:dyDescent="0.3">
      <c r="A469" s="623" t="str">
        <f>IF('STEP 2 EE Data'!L469="Yes","",IF('STEP 2 EE Data'!B469="","",IF('STEP 2 EE Data'!J469="Yes","",IF('STEP 2 EE Data'!AI469=0,"",'STEP 2 EE Data'!B469))))</f>
        <v/>
      </c>
      <c r="B469" s="93" t="str">
        <f>IF(A469="","",'STEP 2 EE Data'!A469)</f>
        <v/>
      </c>
      <c r="C469" s="624" t="str">
        <f>IF(A469="","",'STEP 2 EE Data'!AJ469)</f>
        <v/>
      </c>
      <c r="D469" s="369" t="str">
        <f>IF(A469="","",'STEP 3 EE Comp'!BJ474)</f>
        <v/>
      </c>
      <c r="E469" s="82" t="str">
        <f>IF(A469="","",'STEP 2 EE Data'!AK469)</f>
        <v/>
      </c>
      <c r="F469" s="69" t="str">
        <f t="shared" si="18"/>
        <v/>
      </c>
      <c r="J469" s="497" t="str">
        <f>IF('STEP 2 EE Data'!AI469=0,"",IF('STEP 2 EE Data'!L469="Yes","",IF('STEP 2 EE Data'!J469="Yes",IF('STEP 2 EE Data'!B469="","",'STEP 2 EE Data'!B469),"")))</f>
        <v/>
      </c>
      <c r="K469" s="497" t="str">
        <f>IF(J469="","",'STEP 2 EE Data'!A469)</f>
        <v/>
      </c>
      <c r="L469" s="210" t="str">
        <f>IF(J469="","",'STEP 2 EE Data'!AJ469)</f>
        <v/>
      </c>
      <c r="M469" s="497" t="str">
        <f>IF(J469="","",'STEP 3 EE Comp'!BJ474)</f>
        <v/>
      </c>
      <c r="N469" s="69" t="str">
        <f t="shared" si="19"/>
        <v/>
      </c>
      <c r="R469" s="84" t="str">
        <f>IF('STEP 2 EE Data'!L469="Yes",IF('STEP 2 EE Data'!B469="","",'STEP 2 EE Data'!B469),"")</f>
        <v/>
      </c>
      <c r="S469" s="84" t="str">
        <f>IF(R469="","",'STEP 2 EE Data'!A469)</f>
        <v/>
      </c>
      <c r="T469" s="84" t="str">
        <f>IF(S469="","",'STEP 2 EE Data'!AJ469)</f>
        <v/>
      </c>
      <c r="U469" s="84" t="str">
        <f>IF(T469="","",'STEP 3 EE Comp'!BJ474)</f>
        <v/>
      </c>
      <c r="V469" s="69" t="str">
        <f t="shared" si="20"/>
        <v/>
      </c>
    </row>
    <row r="470" spans="1:22" x14ac:dyDescent="0.3">
      <c r="A470" s="623" t="str">
        <f>IF('STEP 2 EE Data'!L470="Yes","",IF('STEP 2 EE Data'!B470="","",IF('STEP 2 EE Data'!J470="Yes","",IF('STEP 2 EE Data'!AI470=0,"",'STEP 2 EE Data'!B470))))</f>
        <v/>
      </c>
      <c r="B470" s="93" t="str">
        <f>IF(A470="","",'STEP 2 EE Data'!A470)</f>
        <v/>
      </c>
      <c r="C470" s="624" t="str">
        <f>IF(A470="","",'STEP 2 EE Data'!AJ470)</f>
        <v/>
      </c>
      <c r="D470" s="369" t="str">
        <f>IF(A470="","",'STEP 3 EE Comp'!BJ475)</f>
        <v/>
      </c>
      <c r="E470" s="82" t="str">
        <f>IF(A470="","",'STEP 2 EE Data'!AK470)</f>
        <v/>
      </c>
      <c r="F470" s="69" t="str">
        <f t="shared" si="18"/>
        <v/>
      </c>
      <c r="J470" s="497" t="str">
        <f>IF('STEP 2 EE Data'!AI470=0,"",IF('STEP 2 EE Data'!L470="Yes","",IF('STEP 2 EE Data'!J470="Yes",IF('STEP 2 EE Data'!B470="","",'STEP 2 EE Data'!B470),"")))</f>
        <v/>
      </c>
      <c r="K470" s="497" t="str">
        <f>IF(J470="","",'STEP 2 EE Data'!A470)</f>
        <v/>
      </c>
      <c r="L470" s="210" t="str">
        <f>IF(J470="","",'STEP 2 EE Data'!AJ470)</f>
        <v/>
      </c>
      <c r="M470" s="497" t="str">
        <f>IF(J470="","",'STEP 3 EE Comp'!BJ475)</f>
        <v/>
      </c>
      <c r="N470" s="69" t="str">
        <f t="shared" si="19"/>
        <v/>
      </c>
      <c r="R470" s="84" t="str">
        <f>IF('STEP 2 EE Data'!L470="Yes",IF('STEP 2 EE Data'!B470="","",'STEP 2 EE Data'!B470),"")</f>
        <v/>
      </c>
      <c r="S470" s="84" t="str">
        <f>IF(R470="","",'STEP 2 EE Data'!A470)</f>
        <v/>
      </c>
      <c r="T470" s="84" t="str">
        <f>IF(S470="","",'STEP 2 EE Data'!AJ470)</f>
        <v/>
      </c>
      <c r="U470" s="84" t="str">
        <f>IF(T470="","",'STEP 3 EE Comp'!BJ475)</f>
        <v/>
      </c>
      <c r="V470" s="69" t="str">
        <f t="shared" si="20"/>
        <v/>
      </c>
    </row>
    <row r="471" spans="1:22" x14ac:dyDescent="0.3">
      <c r="A471" s="623" t="str">
        <f>IF('STEP 2 EE Data'!L471="Yes","",IF('STEP 2 EE Data'!B471="","",IF('STEP 2 EE Data'!J471="Yes","",IF('STEP 2 EE Data'!AI471=0,"",'STEP 2 EE Data'!B471))))</f>
        <v/>
      </c>
      <c r="B471" s="93" t="str">
        <f>IF(A471="","",'STEP 2 EE Data'!A471)</f>
        <v/>
      </c>
      <c r="C471" s="624" t="str">
        <f>IF(A471="","",'STEP 2 EE Data'!AJ471)</f>
        <v/>
      </c>
      <c r="D471" s="369" t="str">
        <f>IF(A471="","",'STEP 3 EE Comp'!BJ476)</f>
        <v/>
      </c>
      <c r="E471" s="82" t="str">
        <f>IF(A471="","",'STEP 2 EE Data'!AK471)</f>
        <v/>
      </c>
      <c r="F471" s="69" t="str">
        <f t="shared" si="18"/>
        <v/>
      </c>
      <c r="J471" s="497" t="str">
        <f>IF('STEP 2 EE Data'!AI471=0,"",IF('STEP 2 EE Data'!L471="Yes","",IF('STEP 2 EE Data'!J471="Yes",IF('STEP 2 EE Data'!B471="","",'STEP 2 EE Data'!B471),"")))</f>
        <v/>
      </c>
      <c r="K471" s="497" t="str">
        <f>IF(J471="","",'STEP 2 EE Data'!A471)</f>
        <v/>
      </c>
      <c r="L471" s="210" t="str">
        <f>IF(J471="","",'STEP 2 EE Data'!AJ471)</f>
        <v/>
      </c>
      <c r="M471" s="497" t="str">
        <f>IF(J471="","",'STEP 3 EE Comp'!BJ476)</f>
        <v/>
      </c>
      <c r="N471" s="69" t="str">
        <f t="shared" si="19"/>
        <v/>
      </c>
      <c r="R471" s="84" t="str">
        <f>IF('STEP 2 EE Data'!L471="Yes",IF('STEP 2 EE Data'!B471="","",'STEP 2 EE Data'!B471),"")</f>
        <v/>
      </c>
      <c r="S471" s="84" t="str">
        <f>IF(R471="","",'STEP 2 EE Data'!A471)</f>
        <v/>
      </c>
      <c r="T471" s="84" t="str">
        <f>IF(S471="","",'STEP 2 EE Data'!AJ471)</f>
        <v/>
      </c>
      <c r="U471" s="84" t="str">
        <f>IF(T471="","",'STEP 3 EE Comp'!BJ476)</f>
        <v/>
      </c>
      <c r="V471" s="69" t="str">
        <f t="shared" si="20"/>
        <v/>
      </c>
    </row>
    <row r="472" spans="1:22" x14ac:dyDescent="0.3">
      <c r="A472" s="623" t="str">
        <f>IF('STEP 2 EE Data'!L472="Yes","",IF('STEP 2 EE Data'!B472="","",IF('STEP 2 EE Data'!J472="Yes","",IF('STEP 2 EE Data'!AI472=0,"",'STEP 2 EE Data'!B472))))</f>
        <v/>
      </c>
      <c r="B472" s="93" t="str">
        <f>IF(A472="","",'STEP 2 EE Data'!A472)</f>
        <v/>
      </c>
      <c r="C472" s="624" t="str">
        <f>IF(A472="","",'STEP 2 EE Data'!AJ472)</f>
        <v/>
      </c>
      <c r="D472" s="369" t="str">
        <f>IF(A472="","",'STEP 3 EE Comp'!BJ477)</f>
        <v/>
      </c>
      <c r="E472" s="82" t="str">
        <f>IF(A472="","",'STEP 2 EE Data'!AK472)</f>
        <v/>
      </c>
      <c r="F472" s="69" t="str">
        <f t="shared" si="18"/>
        <v/>
      </c>
      <c r="J472" s="497" t="str">
        <f>IF('STEP 2 EE Data'!AI472=0,"",IF('STEP 2 EE Data'!L472="Yes","",IF('STEP 2 EE Data'!J472="Yes",IF('STEP 2 EE Data'!B472="","",'STEP 2 EE Data'!B472),"")))</f>
        <v/>
      </c>
      <c r="K472" s="497" t="str">
        <f>IF(J472="","",'STEP 2 EE Data'!A472)</f>
        <v/>
      </c>
      <c r="L472" s="210" t="str">
        <f>IF(J472="","",'STEP 2 EE Data'!AJ472)</f>
        <v/>
      </c>
      <c r="M472" s="497" t="str">
        <f>IF(J472="","",'STEP 3 EE Comp'!BJ477)</f>
        <v/>
      </c>
      <c r="N472" s="69" t="str">
        <f t="shared" si="19"/>
        <v/>
      </c>
      <c r="R472" s="84" t="str">
        <f>IF('STEP 2 EE Data'!L472="Yes",IF('STEP 2 EE Data'!B472="","",'STEP 2 EE Data'!B472),"")</f>
        <v/>
      </c>
      <c r="S472" s="84" t="str">
        <f>IF(R472="","",'STEP 2 EE Data'!A472)</f>
        <v/>
      </c>
      <c r="T472" s="84" t="str">
        <f>IF(S472="","",'STEP 2 EE Data'!AJ472)</f>
        <v/>
      </c>
      <c r="U472" s="84" t="str">
        <f>IF(T472="","",'STEP 3 EE Comp'!BJ477)</f>
        <v/>
      </c>
      <c r="V472" s="69" t="str">
        <f t="shared" si="20"/>
        <v/>
      </c>
    </row>
    <row r="473" spans="1:22" x14ac:dyDescent="0.3">
      <c r="A473" s="623" t="str">
        <f>IF('STEP 2 EE Data'!L473="Yes","",IF('STEP 2 EE Data'!B473="","",IF('STEP 2 EE Data'!J473="Yes","",IF('STEP 2 EE Data'!AI473=0,"",'STEP 2 EE Data'!B473))))</f>
        <v/>
      </c>
      <c r="B473" s="93" t="str">
        <f>IF(A473="","",'STEP 2 EE Data'!A473)</f>
        <v/>
      </c>
      <c r="C473" s="624" t="str">
        <f>IF(A473="","",'STEP 2 EE Data'!AJ473)</f>
        <v/>
      </c>
      <c r="D473" s="369" t="str">
        <f>IF(A473="","",'STEP 3 EE Comp'!BJ478)</f>
        <v/>
      </c>
      <c r="E473" s="82" t="str">
        <f>IF(A473="","",'STEP 2 EE Data'!AK473)</f>
        <v/>
      </c>
      <c r="F473" s="69" t="str">
        <f t="shared" ref="F473:F536" si="21">IF(A473="","",1)</f>
        <v/>
      </c>
      <c r="J473" s="497" t="str">
        <f>IF('STEP 2 EE Data'!AI473=0,"",IF('STEP 2 EE Data'!L473="Yes","",IF('STEP 2 EE Data'!J473="Yes",IF('STEP 2 EE Data'!B473="","",'STEP 2 EE Data'!B473),"")))</f>
        <v/>
      </c>
      <c r="K473" s="497" t="str">
        <f>IF(J473="","",'STEP 2 EE Data'!A473)</f>
        <v/>
      </c>
      <c r="L473" s="210" t="str">
        <f>IF(J473="","",'STEP 2 EE Data'!AJ473)</f>
        <v/>
      </c>
      <c r="M473" s="497" t="str">
        <f>IF(J473="","",'STEP 3 EE Comp'!BJ478)</f>
        <v/>
      </c>
      <c r="N473" s="69" t="str">
        <f t="shared" ref="N473:N536" si="22">IF(J473="","",1)</f>
        <v/>
      </c>
      <c r="R473" s="84" t="str">
        <f>IF('STEP 2 EE Data'!L473="Yes",IF('STEP 2 EE Data'!B473="","",'STEP 2 EE Data'!B473),"")</f>
        <v/>
      </c>
      <c r="S473" s="84" t="str">
        <f>IF(R473="","",'STEP 2 EE Data'!A473)</f>
        <v/>
      </c>
      <c r="T473" s="84" t="str">
        <f>IF(S473="","",'STEP 2 EE Data'!AJ473)</f>
        <v/>
      </c>
      <c r="U473" s="84" t="str">
        <f>IF(T473="","",'STEP 3 EE Comp'!BJ478)</f>
        <v/>
      </c>
      <c r="V473" s="69" t="str">
        <f t="shared" ref="V473:V536" si="23">IF(R473="","",1)</f>
        <v/>
      </c>
    </row>
    <row r="474" spans="1:22" x14ac:dyDescent="0.3">
      <c r="A474" s="623" t="str">
        <f>IF('STEP 2 EE Data'!L474="Yes","",IF('STEP 2 EE Data'!B474="","",IF('STEP 2 EE Data'!J474="Yes","",IF('STEP 2 EE Data'!AI474=0,"",'STEP 2 EE Data'!B474))))</f>
        <v/>
      </c>
      <c r="B474" s="93" t="str">
        <f>IF(A474="","",'STEP 2 EE Data'!A474)</f>
        <v/>
      </c>
      <c r="C474" s="624" t="str">
        <f>IF(A474="","",'STEP 2 EE Data'!AJ474)</f>
        <v/>
      </c>
      <c r="D474" s="369" t="str">
        <f>IF(A474="","",'STEP 3 EE Comp'!BJ479)</f>
        <v/>
      </c>
      <c r="E474" s="82" t="str">
        <f>IF(A474="","",'STEP 2 EE Data'!AK474)</f>
        <v/>
      </c>
      <c r="F474" s="69" t="str">
        <f t="shared" si="21"/>
        <v/>
      </c>
      <c r="J474" s="497" t="str">
        <f>IF('STEP 2 EE Data'!AI474=0,"",IF('STEP 2 EE Data'!L474="Yes","",IF('STEP 2 EE Data'!J474="Yes",IF('STEP 2 EE Data'!B474="","",'STEP 2 EE Data'!B474),"")))</f>
        <v/>
      </c>
      <c r="K474" s="497" t="str">
        <f>IF(J474="","",'STEP 2 EE Data'!A474)</f>
        <v/>
      </c>
      <c r="L474" s="210" t="str">
        <f>IF(J474="","",'STEP 2 EE Data'!AJ474)</f>
        <v/>
      </c>
      <c r="M474" s="497" t="str">
        <f>IF(J474="","",'STEP 3 EE Comp'!BJ479)</f>
        <v/>
      </c>
      <c r="N474" s="69" t="str">
        <f t="shared" si="22"/>
        <v/>
      </c>
      <c r="R474" s="84" t="str">
        <f>IF('STEP 2 EE Data'!L474="Yes",IF('STEP 2 EE Data'!B474="","",'STEP 2 EE Data'!B474),"")</f>
        <v/>
      </c>
      <c r="S474" s="84" t="str">
        <f>IF(R474="","",'STEP 2 EE Data'!A474)</f>
        <v/>
      </c>
      <c r="T474" s="84" t="str">
        <f>IF(S474="","",'STEP 2 EE Data'!AJ474)</f>
        <v/>
      </c>
      <c r="U474" s="84" t="str">
        <f>IF(T474="","",'STEP 3 EE Comp'!BJ479)</f>
        <v/>
      </c>
      <c r="V474" s="69" t="str">
        <f t="shared" si="23"/>
        <v/>
      </c>
    </row>
    <row r="475" spans="1:22" x14ac:dyDescent="0.3">
      <c r="A475" s="623" t="str">
        <f>IF('STEP 2 EE Data'!L475="Yes","",IF('STEP 2 EE Data'!B475="","",IF('STEP 2 EE Data'!J475="Yes","",IF('STEP 2 EE Data'!AI475=0,"",'STEP 2 EE Data'!B475))))</f>
        <v/>
      </c>
      <c r="B475" s="93" t="str">
        <f>IF(A475="","",'STEP 2 EE Data'!A475)</f>
        <v/>
      </c>
      <c r="C475" s="624" t="str">
        <f>IF(A475="","",'STEP 2 EE Data'!AJ475)</f>
        <v/>
      </c>
      <c r="D475" s="369" t="str">
        <f>IF(A475="","",'STEP 3 EE Comp'!BJ480)</f>
        <v/>
      </c>
      <c r="E475" s="82" t="str">
        <f>IF(A475="","",'STEP 2 EE Data'!AK475)</f>
        <v/>
      </c>
      <c r="F475" s="69" t="str">
        <f t="shared" si="21"/>
        <v/>
      </c>
      <c r="J475" s="497" t="str">
        <f>IF('STEP 2 EE Data'!AI475=0,"",IF('STEP 2 EE Data'!L475="Yes","",IF('STEP 2 EE Data'!J475="Yes",IF('STEP 2 EE Data'!B475="","",'STEP 2 EE Data'!B475),"")))</f>
        <v/>
      </c>
      <c r="K475" s="497" t="str">
        <f>IF(J475="","",'STEP 2 EE Data'!A475)</f>
        <v/>
      </c>
      <c r="L475" s="210" t="str">
        <f>IF(J475="","",'STEP 2 EE Data'!AJ475)</f>
        <v/>
      </c>
      <c r="M475" s="497" t="str">
        <f>IF(J475="","",'STEP 3 EE Comp'!BJ480)</f>
        <v/>
      </c>
      <c r="N475" s="69" t="str">
        <f t="shared" si="22"/>
        <v/>
      </c>
      <c r="R475" s="84" t="str">
        <f>IF('STEP 2 EE Data'!L475="Yes",IF('STEP 2 EE Data'!B475="","",'STEP 2 EE Data'!B475),"")</f>
        <v/>
      </c>
      <c r="S475" s="84" t="str">
        <f>IF(R475="","",'STEP 2 EE Data'!A475)</f>
        <v/>
      </c>
      <c r="T475" s="84" t="str">
        <f>IF(S475="","",'STEP 2 EE Data'!AJ475)</f>
        <v/>
      </c>
      <c r="U475" s="84" t="str">
        <f>IF(T475="","",'STEP 3 EE Comp'!BJ480)</f>
        <v/>
      </c>
      <c r="V475" s="69" t="str">
        <f t="shared" si="23"/>
        <v/>
      </c>
    </row>
    <row r="476" spans="1:22" x14ac:dyDescent="0.3">
      <c r="A476" s="623" t="str">
        <f>IF('STEP 2 EE Data'!L476="Yes","",IF('STEP 2 EE Data'!B476="","",IF('STEP 2 EE Data'!J476="Yes","",IF('STEP 2 EE Data'!AI476=0,"",'STEP 2 EE Data'!B476))))</f>
        <v/>
      </c>
      <c r="B476" s="93" t="str">
        <f>IF(A476="","",'STEP 2 EE Data'!A476)</f>
        <v/>
      </c>
      <c r="C476" s="624" t="str">
        <f>IF(A476="","",'STEP 2 EE Data'!AJ476)</f>
        <v/>
      </c>
      <c r="D476" s="369" t="str">
        <f>IF(A476="","",'STEP 3 EE Comp'!BJ481)</f>
        <v/>
      </c>
      <c r="E476" s="82" t="str">
        <f>IF(A476="","",'STEP 2 EE Data'!AK476)</f>
        <v/>
      </c>
      <c r="F476" s="69" t="str">
        <f t="shared" si="21"/>
        <v/>
      </c>
      <c r="J476" s="497" t="str">
        <f>IF('STEP 2 EE Data'!AI476=0,"",IF('STEP 2 EE Data'!L476="Yes","",IF('STEP 2 EE Data'!J476="Yes",IF('STEP 2 EE Data'!B476="","",'STEP 2 EE Data'!B476),"")))</f>
        <v/>
      </c>
      <c r="K476" s="497" t="str">
        <f>IF(J476="","",'STEP 2 EE Data'!A476)</f>
        <v/>
      </c>
      <c r="L476" s="210" t="str">
        <f>IF(J476="","",'STEP 2 EE Data'!AJ476)</f>
        <v/>
      </c>
      <c r="M476" s="497" t="str">
        <f>IF(J476="","",'STEP 3 EE Comp'!BJ481)</f>
        <v/>
      </c>
      <c r="N476" s="69" t="str">
        <f t="shared" si="22"/>
        <v/>
      </c>
      <c r="R476" s="84" t="str">
        <f>IF('STEP 2 EE Data'!L476="Yes",IF('STEP 2 EE Data'!B476="","",'STEP 2 EE Data'!B476),"")</f>
        <v/>
      </c>
      <c r="S476" s="84" t="str">
        <f>IF(R476="","",'STEP 2 EE Data'!A476)</f>
        <v/>
      </c>
      <c r="T476" s="84" t="str">
        <f>IF(S476="","",'STEP 2 EE Data'!AJ476)</f>
        <v/>
      </c>
      <c r="U476" s="84" t="str">
        <f>IF(T476="","",'STEP 3 EE Comp'!BJ481)</f>
        <v/>
      </c>
      <c r="V476" s="69" t="str">
        <f t="shared" si="23"/>
        <v/>
      </c>
    </row>
    <row r="477" spans="1:22" x14ac:dyDescent="0.3">
      <c r="A477" s="623" t="str">
        <f>IF('STEP 2 EE Data'!L477="Yes","",IF('STEP 2 EE Data'!B477="","",IF('STEP 2 EE Data'!J477="Yes","",IF('STEP 2 EE Data'!AI477=0,"",'STEP 2 EE Data'!B477))))</f>
        <v/>
      </c>
      <c r="B477" s="93" t="str">
        <f>IF(A477="","",'STEP 2 EE Data'!A477)</f>
        <v/>
      </c>
      <c r="C477" s="624" t="str">
        <f>IF(A477="","",'STEP 2 EE Data'!AJ477)</f>
        <v/>
      </c>
      <c r="D477" s="369" t="str">
        <f>IF(A477="","",'STEP 3 EE Comp'!BJ482)</f>
        <v/>
      </c>
      <c r="E477" s="82" t="str">
        <f>IF(A477="","",'STEP 2 EE Data'!AK477)</f>
        <v/>
      </c>
      <c r="F477" s="69" t="str">
        <f t="shared" si="21"/>
        <v/>
      </c>
      <c r="J477" s="497" t="str">
        <f>IF('STEP 2 EE Data'!AI477=0,"",IF('STEP 2 EE Data'!L477="Yes","",IF('STEP 2 EE Data'!J477="Yes",IF('STEP 2 EE Data'!B477="","",'STEP 2 EE Data'!B477),"")))</f>
        <v/>
      </c>
      <c r="K477" s="497" t="str">
        <f>IF(J477="","",'STEP 2 EE Data'!A477)</f>
        <v/>
      </c>
      <c r="L477" s="210" t="str">
        <f>IF(J477="","",'STEP 2 EE Data'!AJ477)</f>
        <v/>
      </c>
      <c r="M477" s="497" t="str">
        <f>IF(J477="","",'STEP 3 EE Comp'!BJ482)</f>
        <v/>
      </c>
      <c r="N477" s="69" t="str">
        <f t="shared" si="22"/>
        <v/>
      </c>
      <c r="R477" s="84" t="str">
        <f>IF('STEP 2 EE Data'!L477="Yes",IF('STEP 2 EE Data'!B477="","",'STEP 2 EE Data'!B477),"")</f>
        <v/>
      </c>
      <c r="S477" s="84" t="str">
        <f>IF(R477="","",'STEP 2 EE Data'!A477)</f>
        <v/>
      </c>
      <c r="T477" s="84" t="str">
        <f>IF(S477="","",'STEP 2 EE Data'!AJ477)</f>
        <v/>
      </c>
      <c r="U477" s="84" t="str">
        <f>IF(T477="","",'STEP 3 EE Comp'!BJ482)</f>
        <v/>
      </c>
      <c r="V477" s="69" t="str">
        <f t="shared" si="23"/>
        <v/>
      </c>
    </row>
    <row r="478" spans="1:22" x14ac:dyDescent="0.3">
      <c r="A478" s="623" t="str">
        <f>IF('STEP 2 EE Data'!L478="Yes","",IF('STEP 2 EE Data'!B478="","",IF('STEP 2 EE Data'!J478="Yes","",IF('STEP 2 EE Data'!AI478=0,"",'STEP 2 EE Data'!B478))))</f>
        <v/>
      </c>
      <c r="B478" s="93" t="str">
        <f>IF(A478="","",'STEP 2 EE Data'!A478)</f>
        <v/>
      </c>
      <c r="C478" s="624" t="str">
        <f>IF(A478="","",'STEP 2 EE Data'!AJ478)</f>
        <v/>
      </c>
      <c r="D478" s="369" t="str">
        <f>IF(A478="","",'STEP 3 EE Comp'!BJ483)</f>
        <v/>
      </c>
      <c r="E478" s="82" t="str">
        <f>IF(A478="","",'STEP 2 EE Data'!AK478)</f>
        <v/>
      </c>
      <c r="F478" s="69" t="str">
        <f t="shared" si="21"/>
        <v/>
      </c>
      <c r="J478" s="497" t="str">
        <f>IF('STEP 2 EE Data'!AI478=0,"",IF('STEP 2 EE Data'!L478="Yes","",IF('STEP 2 EE Data'!J478="Yes",IF('STEP 2 EE Data'!B478="","",'STEP 2 EE Data'!B478),"")))</f>
        <v/>
      </c>
      <c r="K478" s="497" t="str">
        <f>IF(J478="","",'STEP 2 EE Data'!A478)</f>
        <v/>
      </c>
      <c r="L478" s="210" t="str">
        <f>IF(J478="","",'STEP 2 EE Data'!AJ478)</f>
        <v/>
      </c>
      <c r="M478" s="497" t="str">
        <f>IF(J478="","",'STEP 3 EE Comp'!BJ483)</f>
        <v/>
      </c>
      <c r="N478" s="69" t="str">
        <f t="shared" si="22"/>
        <v/>
      </c>
      <c r="R478" s="84" t="str">
        <f>IF('STEP 2 EE Data'!L478="Yes",IF('STEP 2 EE Data'!B478="","",'STEP 2 EE Data'!B478),"")</f>
        <v/>
      </c>
      <c r="S478" s="84" t="str">
        <f>IF(R478="","",'STEP 2 EE Data'!A478)</f>
        <v/>
      </c>
      <c r="T478" s="84" t="str">
        <f>IF(S478="","",'STEP 2 EE Data'!AJ478)</f>
        <v/>
      </c>
      <c r="U478" s="84" t="str">
        <f>IF(T478="","",'STEP 3 EE Comp'!BJ483)</f>
        <v/>
      </c>
      <c r="V478" s="69" t="str">
        <f t="shared" si="23"/>
        <v/>
      </c>
    </row>
    <row r="479" spans="1:22" x14ac:dyDescent="0.3">
      <c r="A479" s="623" t="str">
        <f>IF('STEP 2 EE Data'!L479="Yes","",IF('STEP 2 EE Data'!B479="","",IF('STEP 2 EE Data'!J479="Yes","",IF('STEP 2 EE Data'!AI479=0,"",'STEP 2 EE Data'!B479))))</f>
        <v/>
      </c>
      <c r="B479" s="93" t="str">
        <f>IF(A479="","",'STEP 2 EE Data'!A479)</f>
        <v/>
      </c>
      <c r="C479" s="624" t="str">
        <f>IF(A479="","",'STEP 2 EE Data'!AJ479)</f>
        <v/>
      </c>
      <c r="D479" s="369" t="str">
        <f>IF(A479="","",'STEP 3 EE Comp'!BJ484)</f>
        <v/>
      </c>
      <c r="E479" s="82" t="str">
        <f>IF(A479="","",'STEP 2 EE Data'!AK479)</f>
        <v/>
      </c>
      <c r="F479" s="69" t="str">
        <f t="shared" si="21"/>
        <v/>
      </c>
      <c r="J479" s="497" t="str">
        <f>IF('STEP 2 EE Data'!AI479=0,"",IF('STEP 2 EE Data'!L479="Yes","",IF('STEP 2 EE Data'!J479="Yes",IF('STEP 2 EE Data'!B479="","",'STEP 2 EE Data'!B479),"")))</f>
        <v/>
      </c>
      <c r="K479" s="497" t="str">
        <f>IF(J479="","",'STEP 2 EE Data'!A479)</f>
        <v/>
      </c>
      <c r="L479" s="210" t="str">
        <f>IF(J479="","",'STEP 2 EE Data'!AJ479)</f>
        <v/>
      </c>
      <c r="M479" s="497" t="str">
        <f>IF(J479="","",'STEP 3 EE Comp'!BJ484)</f>
        <v/>
      </c>
      <c r="N479" s="69" t="str">
        <f t="shared" si="22"/>
        <v/>
      </c>
      <c r="R479" s="84" t="str">
        <f>IF('STEP 2 EE Data'!L479="Yes",IF('STEP 2 EE Data'!B479="","",'STEP 2 EE Data'!B479),"")</f>
        <v/>
      </c>
      <c r="S479" s="84" t="str">
        <f>IF(R479="","",'STEP 2 EE Data'!A479)</f>
        <v/>
      </c>
      <c r="T479" s="84" t="str">
        <f>IF(S479="","",'STEP 2 EE Data'!AJ479)</f>
        <v/>
      </c>
      <c r="U479" s="84" t="str">
        <f>IF(T479="","",'STEP 3 EE Comp'!BJ484)</f>
        <v/>
      </c>
      <c r="V479" s="69" t="str">
        <f t="shared" si="23"/>
        <v/>
      </c>
    </row>
    <row r="480" spans="1:22" x14ac:dyDescent="0.3">
      <c r="A480" s="623" t="str">
        <f>IF('STEP 2 EE Data'!L480="Yes","",IF('STEP 2 EE Data'!B480="","",IF('STEP 2 EE Data'!J480="Yes","",IF('STEP 2 EE Data'!AI480=0,"",'STEP 2 EE Data'!B480))))</f>
        <v/>
      </c>
      <c r="B480" s="93" t="str">
        <f>IF(A480="","",'STEP 2 EE Data'!A480)</f>
        <v/>
      </c>
      <c r="C480" s="624" t="str">
        <f>IF(A480="","",'STEP 2 EE Data'!AJ480)</f>
        <v/>
      </c>
      <c r="D480" s="369" t="str">
        <f>IF(A480="","",'STEP 3 EE Comp'!BJ485)</f>
        <v/>
      </c>
      <c r="E480" s="82" t="str">
        <f>IF(A480="","",'STEP 2 EE Data'!AK480)</f>
        <v/>
      </c>
      <c r="F480" s="69" t="str">
        <f t="shared" si="21"/>
        <v/>
      </c>
      <c r="J480" s="497" t="str">
        <f>IF('STEP 2 EE Data'!AI480=0,"",IF('STEP 2 EE Data'!L480="Yes","",IF('STEP 2 EE Data'!J480="Yes",IF('STEP 2 EE Data'!B480="","",'STEP 2 EE Data'!B480),"")))</f>
        <v/>
      </c>
      <c r="K480" s="497" t="str">
        <f>IF(J480="","",'STEP 2 EE Data'!A480)</f>
        <v/>
      </c>
      <c r="L480" s="210" t="str">
        <f>IF(J480="","",'STEP 2 EE Data'!AJ480)</f>
        <v/>
      </c>
      <c r="M480" s="497" t="str">
        <f>IF(J480="","",'STEP 3 EE Comp'!BJ485)</f>
        <v/>
      </c>
      <c r="N480" s="69" t="str">
        <f t="shared" si="22"/>
        <v/>
      </c>
      <c r="R480" s="84" t="str">
        <f>IF('STEP 2 EE Data'!L480="Yes",IF('STEP 2 EE Data'!B480="","",'STEP 2 EE Data'!B480),"")</f>
        <v/>
      </c>
      <c r="S480" s="84" t="str">
        <f>IF(R480="","",'STEP 2 EE Data'!A480)</f>
        <v/>
      </c>
      <c r="T480" s="84" t="str">
        <f>IF(S480="","",'STEP 2 EE Data'!AJ480)</f>
        <v/>
      </c>
      <c r="U480" s="84" t="str">
        <f>IF(T480="","",'STEP 3 EE Comp'!BJ485)</f>
        <v/>
      </c>
      <c r="V480" s="69" t="str">
        <f t="shared" si="23"/>
        <v/>
      </c>
    </row>
    <row r="481" spans="1:22" x14ac:dyDescent="0.3">
      <c r="A481" s="623" t="str">
        <f>IF('STEP 2 EE Data'!L481="Yes","",IF('STEP 2 EE Data'!B481="","",IF('STEP 2 EE Data'!J481="Yes","",IF('STEP 2 EE Data'!AI481=0,"",'STEP 2 EE Data'!B481))))</f>
        <v/>
      </c>
      <c r="B481" s="93" t="str">
        <f>IF(A481="","",'STEP 2 EE Data'!A481)</f>
        <v/>
      </c>
      <c r="C481" s="624" t="str">
        <f>IF(A481="","",'STEP 2 EE Data'!AJ481)</f>
        <v/>
      </c>
      <c r="D481" s="369" t="str">
        <f>IF(A481="","",'STEP 3 EE Comp'!BJ486)</f>
        <v/>
      </c>
      <c r="E481" s="82" t="str">
        <f>IF(A481="","",'STEP 2 EE Data'!AK481)</f>
        <v/>
      </c>
      <c r="F481" s="69" t="str">
        <f t="shared" si="21"/>
        <v/>
      </c>
      <c r="J481" s="497" t="str">
        <f>IF('STEP 2 EE Data'!AI481=0,"",IF('STEP 2 EE Data'!L481="Yes","",IF('STEP 2 EE Data'!J481="Yes",IF('STEP 2 EE Data'!B481="","",'STEP 2 EE Data'!B481),"")))</f>
        <v/>
      </c>
      <c r="K481" s="497" t="str">
        <f>IF(J481="","",'STEP 2 EE Data'!A481)</f>
        <v/>
      </c>
      <c r="L481" s="210" t="str">
        <f>IF(J481="","",'STEP 2 EE Data'!AJ481)</f>
        <v/>
      </c>
      <c r="M481" s="497" t="str">
        <f>IF(J481="","",'STEP 3 EE Comp'!BJ486)</f>
        <v/>
      </c>
      <c r="N481" s="69" t="str">
        <f t="shared" si="22"/>
        <v/>
      </c>
      <c r="R481" s="84" t="str">
        <f>IF('STEP 2 EE Data'!L481="Yes",IF('STEP 2 EE Data'!B481="","",'STEP 2 EE Data'!B481),"")</f>
        <v/>
      </c>
      <c r="S481" s="84" t="str">
        <f>IF(R481="","",'STEP 2 EE Data'!A481)</f>
        <v/>
      </c>
      <c r="T481" s="84" t="str">
        <f>IF(S481="","",'STEP 2 EE Data'!AJ481)</f>
        <v/>
      </c>
      <c r="U481" s="84" t="str">
        <f>IF(T481="","",'STEP 3 EE Comp'!BJ486)</f>
        <v/>
      </c>
      <c r="V481" s="69" t="str">
        <f t="shared" si="23"/>
        <v/>
      </c>
    </row>
    <row r="482" spans="1:22" x14ac:dyDescent="0.3">
      <c r="A482" s="623" t="str">
        <f>IF('STEP 2 EE Data'!L482="Yes","",IF('STEP 2 EE Data'!B482="","",IF('STEP 2 EE Data'!J482="Yes","",IF('STEP 2 EE Data'!AI482=0,"",'STEP 2 EE Data'!B482))))</f>
        <v/>
      </c>
      <c r="B482" s="93" t="str">
        <f>IF(A482="","",'STEP 2 EE Data'!A482)</f>
        <v/>
      </c>
      <c r="C482" s="624" t="str">
        <f>IF(A482="","",'STEP 2 EE Data'!AJ482)</f>
        <v/>
      </c>
      <c r="D482" s="369" t="str">
        <f>IF(A482="","",'STEP 3 EE Comp'!BJ487)</f>
        <v/>
      </c>
      <c r="E482" s="82" t="str">
        <f>IF(A482="","",'STEP 2 EE Data'!AK482)</f>
        <v/>
      </c>
      <c r="F482" s="69" t="str">
        <f t="shared" si="21"/>
        <v/>
      </c>
      <c r="J482" s="497" t="str">
        <f>IF('STEP 2 EE Data'!AI482=0,"",IF('STEP 2 EE Data'!L482="Yes","",IF('STEP 2 EE Data'!J482="Yes",IF('STEP 2 EE Data'!B482="","",'STEP 2 EE Data'!B482),"")))</f>
        <v/>
      </c>
      <c r="K482" s="497" t="str">
        <f>IF(J482="","",'STEP 2 EE Data'!A482)</f>
        <v/>
      </c>
      <c r="L482" s="210" t="str">
        <f>IF(J482="","",'STEP 2 EE Data'!AJ482)</f>
        <v/>
      </c>
      <c r="M482" s="497" t="str">
        <f>IF(J482="","",'STEP 3 EE Comp'!BJ487)</f>
        <v/>
      </c>
      <c r="N482" s="69" t="str">
        <f t="shared" si="22"/>
        <v/>
      </c>
      <c r="R482" s="84" t="str">
        <f>IF('STEP 2 EE Data'!L482="Yes",IF('STEP 2 EE Data'!B482="","",'STEP 2 EE Data'!B482),"")</f>
        <v/>
      </c>
      <c r="S482" s="84" t="str">
        <f>IF(R482="","",'STEP 2 EE Data'!A482)</f>
        <v/>
      </c>
      <c r="T482" s="84" t="str">
        <f>IF(S482="","",'STEP 2 EE Data'!AJ482)</f>
        <v/>
      </c>
      <c r="U482" s="84" t="str">
        <f>IF(T482="","",'STEP 3 EE Comp'!BJ487)</f>
        <v/>
      </c>
      <c r="V482" s="69" t="str">
        <f t="shared" si="23"/>
        <v/>
      </c>
    </row>
    <row r="483" spans="1:22" x14ac:dyDescent="0.3">
      <c r="A483" s="623" t="str">
        <f>IF('STEP 2 EE Data'!L483="Yes","",IF('STEP 2 EE Data'!B483="","",IF('STEP 2 EE Data'!J483="Yes","",IF('STEP 2 EE Data'!AI483=0,"",'STEP 2 EE Data'!B483))))</f>
        <v/>
      </c>
      <c r="B483" s="93" t="str">
        <f>IF(A483="","",'STEP 2 EE Data'!A483)</f>
        <v/>
      </c>
      <c r="C483" s="624" t="str">
        <f>IF(A483="","",'STEP 2 EE Data'!AJ483)</f>
        <v/>
      </c>
      <c r="D483" s="369" t="str">
        <f>IF(A483="","",'STEP 3 EE Comp'!BJ488)</f>
        <v/>
      </c>
      <c r="E483" s="82" t="str">
        <f>IF(A483="","",'STEP 2 EE Data'!AK483)</f>
        <v/>
      </c>
      <c r="F483" s="69" t="str">
        <f t="shared" si="21"/>
        <v/>
      </c>
      <c r="J483" s="497" t="str">
        <f>IF('STEP 2 EE Data'!AI483=0,"",IF('STEP 2 EE Data'!L483="Yes","",IF('STEP 2 EE Data'!J483="Yes",IF('STEP 2 EE Data'!B483="","",'STEP 2 EE Data'!B483),"")))</f>
        <v/>
      </c>
      <c r="K483" s="497" t="str">
        <f>IF(J483="","",'STEP 2 EE Data'!A483)</f>
        <v/>
      </c>
      <c r="L483" s="210" t="str">
        <f>IF(J483="","",'STEP 2 EE Data'!AJ483)</f>
        <v/>
      </c>
      <c r="M483" s="497" t="str">
        <f>IF(J483="","",'STEP 3 EE Comp'!BJ488)</f>
        <v/>
      </c>
      <c r="N483" s="69" t="str">
        <f t="shared" si="22"/>
        <v/>
      </c>
      <c r="R483" s="84" t="str">
        <f>IF('STEP 2 EE Data'!L483="Yes",IF('STEP 2 EE Data'!B483="","",'STEP 2 EE Data'!B483),"")</f>
        <v/>
      </c>
      <c r="S483" s="84" t="str">
        <f>IF(R483="","",'STEP 2 EE Data'!A483)</f>
        <v/>
      </c>
      <c r="T483" s="84" t="str">
        <f>IF(S483="","",'STEP 2 EE Data'!AJ483)</f>
        <v/>
      </c>
      <c r="U483" s="84" t="str">
        <f>IF(T483="","",'STEP 3 EE Comp'!BJ488)</f>
        <v/>
      </c>
      <c r="V483" s="69" t="str">
        <f t="shared" si="23"/>
        <v/>
      </c>
    </row>
    <row r="484" spans="1:22" x14ac:dyDescent="0.3">
      <c r="A484" s="623" t="str">
        <f>IF('STEP 2 EE Data'!L484="Yes","",IF('STEP 2 EE Data'!B484="","",IF('STEP 2 EE Data'!J484="Yes","",IF('STEP 2 EE Data'!AI484=0,"",'STEP 2 EE Data'!B484))))</f>
        <v/>
      </c>
      <c r="B484" s="93" t="str">
        <f>IF(A484="","",'STEP 2 EE Data'!A484)</f>
        <v/>
      </c>
      <c r="C484" s="624" t="str">
        <f>IF(A484="","",'STEP 2 EE Data'!AJ484)</f>
        <v/>
      </c>
      <c r="D484" s="369" t="str">
        <f>IF(A484="","",'STEP 3 EE Comp'!BJ489)</f>
        <v/>
      </c>
      <c r="E484" s="82" t="str">
        <f>IF(A484="","",'STEP 2 EE Data'!AK484)</f>
        <v/>
      </c>
      <c r="F484" s="69" t="str">
        <f t="shared" si="21"/>
        <v/>
      </c>
      <c r="J484" s="497" t="str">
        <f>IF('STEP 2 EE Data'!AI484=0,"",IF('STEP 2 EE Data'!L484="Yes","",IF('STEP 2 EE Data'!J484="Yes",IF('STEP 2 EE Data'!B484="","",'STEP 2 EE Data'!B484),"")))</f>
        <v/>
      </c>
      <c r="K484" s="497" t="str">
        <f>IF(J484="","",'STEP 2 EE Data'!A484)</f>
        <v/>
      </c>
      <c r="L484" s="210" t="str">
        <f>IF(J484="","",'STEP 2 EE Data'!AJ484)</f>
        <v/>
      </c>
      <c r="M484" s="497" t="str">
        <f>IF(J484="","",'STEP 3 EE Comp'!BJ489)</f>
        <v/>
      </c>
      <c r="N484" s="69" t="str">
        <f t="shared" si="22"/>
        <v/>
      </c>
      <c r="R484" s="84" t="str">
        <f>IF('STEP 2 EE Data'!L484="Yes",IF('STEP 2 EE Data'!B484="","",'STEP 2 EE Data'!B484),"")</f>
        <v/>
      </c>
      <c r="S484" s="84" t="str">
        <f>IF(R484="","",'STEP 2 EE Data'!A484)</f>
        <v/>
      </c>
      <c r="T484" s="84" t="str">
        <f>IF(S484="","",'STEP 2 EE Data'!AJ484)</f>
        <v/>
      </c>
      <c r="U484" s="84" t="str">
        <f>IF(T484="","",'STEP 3 EE Comp'!BJ489)</f>
        <v/>
      </c>
      <c r="V484" s="69" t="str">
        <f t="shared" si="23"/>
        <v/>
      </c>
    </row>
    <row r="485" spans="1:22" x14ac:dyDescent="0.3">
      <c r="A485" s="623" t="str">
        <f>IF('STEP 2 EE Data'!L485="Yes","",IF('STEP 2 EE Data'!B485="","",IF('STEP 2 EE Data'!J485="Yes","",IF('STEP 2 EE Data'!AI485=0,"",'STEP 2 EE Data'!B485))))</f>
        <v/>
      </c>
      <c r="B485" s="93" t="str">
        <f>IF(A485="","",'STEP 2 EE Data'!A485)</f>
        <v/>
      </c>
      <c r="C485" s="624" t="str">
        <f>IF(A485="","",'STEP 2 EE Data'!AJ485)</f>
        <v/>
      </c>
      <c r="D485" s="369" t="str">
        <f>IF(A485="","",'STEP 3 EE Comp'!BJ490)</f>
        <v/>
      </c>
      <c r="E485" s="82" t="str">
        <f>IF(A485="","",'STEP 2 EE Data'!AK485)</f>
        <v/>
      </c>
      <c r="F485" s="69" t="str">
        <f t="shared" si="21"/>
        <v/>
      </c>
      <c r="J485" s="497" t="str">
        <f>IF('STEP 2 EE Data'!AI485=0,"",IF('STEP 2 EE Data'!L485="Yes","",IF('STEP 2 EE Data'!J485="Yes",IF('STEP 2 EE Data'!B485="","",'STEP 2 EE Data'!B485),"")))</f>
        <v/>
      </c>
      <c r="K485" s="497" t="str">
        <f>IF(J485="","",'STEP 2 EE Data'!A485)</f>
        <v/>
      </c>
      <c r="L485" s="210" t="str">
        <f>IF(J485="","",'STEP 2 EE Data'!AJ485)</f>
        <v/>
      </c>
      <c r="M485" s="497" t="str">
        <f>IF(J485="","",'STEP 3 EE Comp'!BJ490)</f>
        <v/>
      </c>
      <c r="N485" s="69" t="str">
        <f t="shared" si="22"/>
        <v/>
      </c>
      <c r="R485" s="84" t="str">
        <f>IF('STEP 2 EE Data'!L485="Yes",IF('STEP 2 EE Data'!B485="","",'STEP 2 EE Data'!B485),"")</f>
        <v/>
      </c>
      <c r="S485" s="84" t="str">
        <f>IF(R485="","",'STEP 2 EE Data'!A485)</f>
        <v/>
      </c>
      <c r="T485" s="84" t="str">
        <f>IF(S485="","",'STEP 2 EE Data'!AJ485)</f>
        <v/>
      </c>
      <c r="U485" s="84" t="str">
        <f>IF(T485="","",'STEP 3 EE Comp'!BJ490)</f>
        <v/>
      </c>
      <c r="V485" s="69" t="str">
        <f t="shared" si="23"/>
        <v/>
      </c>
    </row>
    <row r="486" spans="1:22" x14ac:dyDescent="0.3">
      <c r="A486" s="623" t="str">
        <f>IF('STEP 2 EE Data'!L486="Yes","",IF('STEP 2 EE Data'!B486="","",IF('STEP 2 EE Data'!J486="Yes","",IF('STEP 2 EE Data'!AI486=0,"",'STEP 2 EE Data'!B486))))</f>
        <v/>
      </c>
      <c r="B486" s="93" t="str">
        <f>IF(A486="","",'STEP 2 EE Data'!A486)</f>
        <v/>
      </c>
      <c r="C486" s="624" t="str">
        <f>IF(A486="","",'STEP 2 EE Data'!AJ486)</f>
        <v/>
      </c>
      <c r="D486" s="369" t="str">
        <f>IF(A486="","",'STEP 3 EE Comp'!BJ491)</f>
        <v/>
      </c>
      <c r="E486" s="82" t="str">
        <f>IF(A486="","",'STEP 2 EE Data'!AK486)</f>
        <v/>
      </c>
      <c r="F486" s="69" t="str">
        <f t="shared" si="21"/>
        <v/>
      </c>
      <c r="J486" s="497" t="str">
        <f>IF('STEP 2 EE Data'!AI486=0,"",IF('STEP 2 EE Data'!L486="Yes","",IF('STEP 2 EE Data'!J486="Yes",IF('STEP 2 EE Data'!B486="","",'STEP 2 EE Data'!B486),"")))</f>
        <v/>
      </c>
      <c r="K486" s="497" t="str">
        <f>IF(J486="","",'STEP 2 EE Data'!A486)</f>
        <v/>
      </c>
      <c r="L486" s="210" t="str">
        <f>IF(J486="","",'STEP 2 EE Data'!AJ486)</f>
        <v/>
      </c>
      <c r="M486" s="497" t="str">
        <f>IF(J486="","",'STEP 3 EE Comp'!BJ491)</f>
        <v/>
      </c>
      <c r="N486" s="69" t="str">
        <f t="shared" si="22"/>
        <v/>
      </c>
      <c r="R486" s="84" t="str">
        <f>IF('STEP 2 EE Data'!L486="Yes",IF('STEP 2 EE Data'!B486="","",'STEP 2 EE Data'!B486),"")</f>
        <v/>
      </c>
      <c r="S486" s="84" t="str">
        <f>IF(R486="","",'STEP 2 EE Data'!A486)</f>
        <v/>
      </c>
      <c r="T486" s="84" t="str">
        <f>IF(S486="","",'STEP 2 EE Data'!AJ486)</f>
        <v/>
      </c>
      <c r="U486" s="84" t="str">
        <f>IF(T486="","",'STEP 3 EE Comp'!BJ491)</f>
        <v/>
      </c>
      <c r="V486" s="69" t="str">
        <f t="shared" si="23"/>
        <v/>
      </c>
    </row>
    <row r="487" spans="1:22" x14ac:dyDescent="0.3">
      <c r="A487" s="623" t="str">
        <f>IF('STEP 2 EE Data'!L487="Yes","",IF('STEP 2 EE Data'!B487="","",IF('STEP 2 EE Data'!J487="Yes","",IF('STEP 2 EE Data'!AI487=0,"",'STEP 2 EE Data'!B487))))</f>
        <v/>
      </c>
      <c r="B487" s="93" t="str">
        <f>IF(A487="","",'STEP 2 EE Data'!A487)</f>
        <v/>
      </c>
      <c r="C487" s="624" t="str">
        <f>IF(A487="","",'STEP 2 EE Data'!AJ487)</f>
        <v/>
      </c>
      <c r="D487" s="369" t="str">
        <f>IF(A487="","",'STEP 3 EE Comp'!BJ492)</f>
        <v/>
      </c>
      <c r="E487" s="82" t="str">
        <f>IF(A487="","",'STEP 2 EE Data'!AK487)</f>
        <v/>
      </c>
      <c r="F487" s="69" t="str">
        <f t="shared" si="21"/>
        <v/>
      </c>
      <c r="J487" s="497" t="str">
        <f>IF('STEP 2 EE Data'!AI487=0,"",IF('STEP 2 EE Data'!L487="Yes","",IF('STEP 2 EE Data'!J487="Yes",IF('STEP 2 EE Data'!B487="","",'STEP 2 EE Data'!B487),"")))</f>
        <v/>
      </c>
      <c r="K487" s="497" t="str">
        <f>IF(J487="","",'STEP 2 EE Data'!A487)</f>
        <v/>
      </c>
      <c r="L487" s="210" t="str">
        <f>IF(J487="","",'STEP 2 EE Data'!AJ487)</f>
        <v/>
      </c>
      <c r="M487" s="497" t="str">
        <f>IF(J487="","",'STEP 3 EE Comp'!BJ492)</f>
        <v/>
      </c>
      <c r="N487" s="69" t="str">
        <f t="shared" si="22"/>
        <v/>
      </c>
      <c r="R487" s="84" t="str">
        <f>IF('STEP 2 EE Data'!L487="Yes",IF('STEP 2 EE Data'!B487="","",'STEP 2 EE Data'!B487),"")</f>
        <v/>
      </c>
      <c r="S487" s="84" t="str">
        <f>IF(R487="","",'STEP 2 EE Data'!A487)</f>
        <v/>
      </c>
      <c r="T487" s="84" t="str">
        <f>IF(S487="","",'STEP 2 EE Data'!AJ487)</f>
        <v/>
      </c>
      <c r="U487" s="84" t="str">
        <f>IF(T487="","",'STEP 3 EE Comp'!BJ492)</f>
        <v/>
      </c>
      <c r="V487" s="69" t="str">
        <f t="shared" si="23"/>
        <v/>
      </c>
    </row>
    <row r="488" spans="1:22" x14ac:dyDescent="0.3">
      <c r="A488" s="623" t="str">
        <f>IF('STEP 2 EE Data'!L488="Yes","",IF('STEP 2 EE Data'!B488="","",IF('STEP 2 EE Data'!J488="Yes","",IF('STEP 2 EE Data'!AI488=0,"",'STEP 2 EE Data'!B488))))</f>
        <v/>
      </c>
      <c r="B488" s="93" t="str">
        <f>IF(A488="","",'STEP 2 EE Data'!A488)</f>
        <v/>
      </c>
      <c r="C488" s="624" t="str">
        <f>IF(A488="","",'STEP 2 EE Data'!AJ488)</f>
        <v/>
      </c>
      <c r="D488" s="369" t="str">
        <f>IF(A488="","",'STEP 3 EE Comp'!BJ493)</f>
        <v/>
      </c>
      <c r="E488" s="82" t="str">
        <f>IF(A488="","",'STEP 2 EE Data'!AK488)</f>
        <v/>
      </c>
      <c r="F488" s="69" t="str">
        <f t="shared" si="21"/>
        <v/>
      </c>
      <c r="J488" s="497" t="str">
        <f>IF('STEP 2 EE Data'!AI488=0,"",IF('STEP 2 EE Data'!L488="Yes","",IF('STEP 2 EE Data'!J488="Yes",IF('STEP 2 EE Data'!B488="","",'STEP 2 EE Data'!B488),"")))</f>
        <v/>
      </c>
      <c r="K488" s="497" t="str">
        <f>IF(J488="","",'STEP 2 EE Data'!A488)</f>
        <v/>
      </c>
      <c r="L488" s="210" t="str">
        <f>IF(J488="","",'STEP 2 EE Data'!AJ488)</f>
        <v/>
      </c>
      <c r="M488" s="497" t="str">
        <f>IF(J488="","",'STEP 3 EE Comp'!BJ493)</f>
        <v/>
      </c>
      <c r="N488" s="69" t="str">
        <f t="shared" si="22"/>
        <v/>
      </c>
      <c r="R488" s="84" t="str">
        <f>IF('STEP 2 EE Data'!L488="Yes",IF('STEP 2 EE Data'!B488="","",'STEP 2 EE Data'!B488),"")</f>
        <v/>
      </c>
      <c r="S488" s="84" t="str">
        <f>IF(R488="","",'STEP 2 EE Data'!A488)</f>
        <v/>
      </c>
      <c r="T488" s="84" t="str">
        <f>IF(S488="","",'STEP 2 EE Data'!AJ488)</f>
        <v/>
      </c>
      <c r="U488" s="84" t="str">
        <f>IF(T488="","",'STEP 3 EE Comp'!BJ493)</f>
        <v/>
      </c>
      <c r="V488" s="69" t="str">
        <f t="shared" si="23"/>
        <v/>
      </c>
    </row>
    <row r="489" spans="1:22" x14ac:dyDescent="0.3">
      <c r="A489" s="623" t="str">
        <f>IF('STEP 2 EE Data'!L489="Yes","",IF('STEP 2 EE Data'!B489="","",IF('STEP 2 EE Data'!J489="Yes","",IF('STEP 2 EE Data'!AI489=0,"",'STEP 2 EE Data'!B489))))</f>
        <v/>
      </c>
      <c r="B489" s="93" t="str">
        <f>IF(A489="","",'STEP 2 EE Data'!A489)</f>
        <v/>
      </c>
      <c r="C489" s="624" t="str">
        <f>IF(A489="","",'STEP 2 EE Data'!AJ489)</f>
        <v/>
      </c>
      <c r="D489" s="369" t="str">
        <f>IF(A489="","",'STEP 3 EE Comp'!BJ494)</f>
        <v/>
      </c>
      <c r="E489" s="82" t="str">
        <f>IF(A489="","",'STEP 2 EE Data'!AK489)</f>
        <v/>
      </c>
      <c r="F489" s="69" t="str">
        <f t="shared" si="21"/>
        <v/>
      </c>
      <c r="J489" s="497" t="str">
        <f>IF('STEP 2 EE Data'!AI489=0,"",IF('STEP 2 EE Data'!L489="Yes","",IF('STEP 2 EE Data'!J489="Yes",IF('STEP 2 EE Data'!B489="","",'STEP 2 EE Data'!B489),"")))</f>
        <v/>
      </c>
      <c r="K489" s="497" t="str">
        <f>IF(J489="","",'STEP 2 EE Data'!A489)</f>
        <v/>
      </c>
      <c r="L489" s="210" t="str">
        <f>IF(J489="","",'STEP 2 EE Data'!AJ489)</f>
        <v/>
      </c>
      <c r="M489" s="497" t="str">
        <f>IF(J489="","",'STEP 3 EE Comp'!BJ494)</f>
        <v/>
      </c>
      <c r="N489" s="69" t="str">
        <f t="shared" si="22"/>
        <v/>
      </c>
      <c r="R489" s="84" t="str">
        <f>IF('STEP 2 EE Data'!L489="Yes",IF('STEP 2 EE Data'!B489="","",'STEP 2 EE Data'!B489),"")</f>
        <v/>
      </c>
      <c r="S489" s="84" t="str">
        <f>IF(R489="","",'STEP 2 EE Data'!A489)</f>
        <v/>
      </c>
      <c r="T489" s="84" t="str">
        <f>IF(S489="","",'STEP 2 EE Data'!AJ489)</f>
        <v/>
      </c>
      <c r="U489" s="84" t="str">
        <f>IF(T489="","",'STEP 3 EE Comp'!BJ494)</f>
        <v/>
      </c>
      <c r="V489" s="69" t="str">
        <f t="shared" si="23"/>
        <v/>
      </c>
    </row>
    <row r="490" spans="1:22" x14ac:dyDescent="0.3">
      <c r="A490" s="623" t="str">
        <f>IF('STEP 2 EE Data'!L490="Yes","",IF('STEP 2 EE Data'!B490="","",IF('STEP 2 EE Data'!J490="Yes","",IF('STEP 2 EE Data'!AI490=0,"",'STEP 2 EE Data'!B490))))</f>
        <v/>
      </c>
      <c r="B490" s="93" t="str">
        <f>IF(A490="","",'STEP 2 EE Data'!A490)</f>
        <v/>
      </c>
      <c r="C490" s="624" t="str">
        <f>IF(A490="","",'STEP 2 EE Data'!AJ490)</f>
        <v/>
      </c>
      <c r="D490" s="369" t="str">
        <f>IF(A490="","",'STEP 3 EE Comp'!BJ495)</f>
        <v/>
      </c>
      <c r="E490" s="82" t="str">
        <f>IF(A490="","",'STEP 2 EE Data'!AK490)</f>
        <v/>
      </c>
      <c r="F490" s="69" t="str">
        <f t="shared" si="21"/>
        <v/>
      </c>
      <c r="J490" s="497" t="str">
        <f>IF('STEP 2 EE Data'!AI490=0,"",IF('STEP 2 EE Data'!L490="Yes","",IF('STEP 2 EE Data'!J490="Yes",IF('STEP 2 EE Data'!B490="","",'STEP 2 EE Data'!B490),"")))</f>
        <v/>
      </c>
      <c r="K490" s="497" t="str">
        <f>IF(J490="","",'STEP 2 EE Data'!A490)</f>
        <v/>
      </c>
      <c r="L490" s="210" t="str">
        <f>IF(J490="","",'STEP 2 EE Data'!AJ490)</f>
        <v/>
      </c>
      <c r="M490" s="497" t="str">
        <f>IF(J490="","",'STEP 3 EE Comp'!BJ495)</f>
        <v/>
      </c>
      <c r="N490" s="69" t="str">
        <f t="shared" si="22"/>
        <v/>
      </c>
      <c r="R490" s="84" t="str">
        <f>IF('STEP 2 EE Data'!L490="Yes",IF('STEP 2 EE Data'!B490="","",'STEP 2 EE Data'!B490),"")</f>
        <v/>
      </c>
      <c r="S490" s="84" t="str">
        <f>IF(R490="","",'STEP 2 EE Data'!A490)</f>
        <v/>
      </c>
      <c r="T490" s="84" t="str">
        <f>IF(S490="","",'STEP 2 EE Data'!AJ490)</f>
        <v/>
      </c>
      <c r="U490" s="84" t="str">
        <f>IF(T490="","",'STEP 3 EE Comp'!BJ495)</f>
        <v/>
      </c>
      <c r="V490" s="69" t="str">
        <f t="shared" si="23"/>
        <v/>
      </c>
    </row>
    <row r="491" spans="1:22" x14ac:dyDescent="0.3">
      <c r="A491" s="623" t="str">
        <f>IF('STEP 2 EE Data'!L491="Yes","",IF('STEP 2 EE Data'!B491="","",IF('STEP 2 EE Data'!J491="Yes","",IF('STEP 2 EE Data'!AI491=0,"",'STEP 2 EE Data'!B491))))</f>
        <v/>
      </c>
      <c r="B491" s="93" t="str">
        <f>IF(A491="","",'STEP 2 EE Data'!A491)</f>
        <v/>
      </c>
      <c r="C491" s="624" t="str">
        <f>IF(A491="","",'STEP 2 EE Data'!AJ491)</f>
        <v/>
      </c>
      <c r="D491" s="369" t="str">
        <f>IF(A491="","",'STEP 3 EE Comp'!BJ496)</f>
        <v/>
      </c>
      <c r="E491" s="82" t="str">
        <f>IF(A491="","",'STEP 2 EE Data'!AK491)</f>
        <v/>
      </c>
      <c r="F491" s="69" t="str">
        <f t="shared" si="21"/>
        <v/>
      </c>
      <c r="J491" s="497" t="str">
        <f>IF('STEP 2 EE Data'!AI491=0,"",IF('STEP 2 EE Data'!L491="Yes","",IF('STEP 2 EE Data'!J491="Yes",IF('STEP 2 EE Data'!B491="","",'STEP 2 EE Data'!B491),"")))</f>
        <v/>
      </c>
      <c r="K491" s="497" t="str">
        <f>IF(J491="","",'STEP 2 EE Data'!A491)</f>
        <v/>
      </c>
      <c r="L491" s="210" t="str">
        <f>IF(J491="","",'STEP 2 EE Data'!AJ491)</f>
        <v/>
      </c>
      <c r="M491" s="497" t="str">
        <f>IF(J491="","",'STEP 3 EE Comp'!BJ496)</f>
        <v/>
      </c>
      <c r="N491" s="69" t="str">
        <f t="shared" si="22"/>
        <v/>
      </c>
      <c r="R491" s="84" t="str">
        <f>IF('STEP 2 EE Data'!L491="Yes",IF('STEP 2 EE Data'!B491="","",'STEP 2 EE Data'!B491),"")</f>
        <v/>
      </c>
      <c r="S491" s="84" t="str">
        <f>IF(R491="","",'STEP 2 EE Data'!A491)</f>
        <v/>
      </c>
      <c r="T491" s="84" t="str">
        <f>IF(S491="","",'STEP 2 EE Data'!AJ491)</f>
        <v/>
      </c>
      <c r="U491" s="84" t="str">
        <f>IF(T491="","",'STEP 3 EE Comp'!BJ496)</f>
        <v/>
      </c>
      <c r="V491" s="69" t="str">
        <f t="shared" si="23"/>
        <v/>
      </c>
    </row>
    <row r="492" spans="1:22" x14ac:dyDescent="0.3">
      <c r="A492" s="623" t="str">
        <f>IF('STEP 2 EE Data'!L492="Yes","",IF('STEP 2 EE Data'!B492="","",IF('STEP 2 EE Data'!J492="Yes","",IF('STEP 2 EE Data'!AI492=0,"",'STEP 2 EE Data'!B492))))</f>
        <v/>
      </c>
      <c r="B492" s="93" t="str">
        <f>IF(A492="","",'STEP 2 EE Data'!A492)</f>
        <v/>
      </c>
      <c r="C492" s="624" t="str">
        <f>IF(A492="","",'STEP 2 EE Data'!AJ492)</f>
        <v/>
      </c>
      <c r="D492" s="369" t="str">
        <f>IF(A492="","",'STEP 3 EE Comp'!BJ497)</f>
        <v/>
      </c>
      <c r="E492" s="82" t="str">
        <f>IF(A492="","",'STEP 2 EE Data'!AK492)</f>
        <v/>
      </c>
      <c r="F492" s="69" t="str">
        <f t="shared" si="21"/>
        <v/>
      </c>
      <c r="J492" s="497" t="str">
        <f>IF('STEP 2 EE Data'!AI492=0,"",IF('STEP 2 EE Data'!L492="Yes","",IF('STEP 2 EE Data'!J492="Yes",IF('STEP 2 EE Data'!B492="","",'STEP 2 EE Data'!B492),"")))</f>
        <v/>
      </c>
      <c r="K492" s="497" t="str">
        <f>IF(J492="","",'STEP 2 EE Data'!A492)</f>
        <v/>
      </c>
      <c r="L492" s="210" t="str">
        <f>IF(J492="","",'STEP 2 EE Data'!AJ492)</f>
        <v/>
      </c>
      <c r="M492" s="497" t="str">
        <f>IF(J492="","",'STEP 3 EE Comp'!BJ497)</f>
        <v/>
      </c>
      <c r="N492" s="69" t="str">
        <f t="shared" si="22"/>
        <v/>
      </c>
      <c r="R492" s="84" t="str">
        <f>IF('STEP 2 EE Data'!L492="Yes",IF('STEP 2 EE Data'!B492="","",'STEP 2 EE Data'!B492),"")</f>
        <v/>
      </c>
      <c r="S492" s="84" t="str">
        <f>IF(R492="","",'STEP 2 EE Data'!A492)</f>
        <v/>
      </c>
      <c r="T492" s="84" t="str">
        <f>IF(S492="","",'STEP 2 EE Data'!AJ492)</f>
        <v/>
      </c>
      <c r="U492" s="84" t="str">
        <f>IF(T492="","",'STEP 3 EE Comp'!BJ497)</f>
        <v/>
      </c>
      <c r="V492" s="69" t="str">
        <f t="shared" si="23"/>
        <v/>
      </c>
    </row>
    <row r="493" spans="1:22" x14ac:dyDescent="0.3">
      <c r="A493" s="623" t="str">
        <f>IF('STEP 2 EE Data'!L493="Yes","",IF('STEP 2 EE Data'!B493="","",IF('STEP 2 EE Data'!J493="Yes","",IF('STEP 2 EE Data'!AI493=0,"",'STEP 2 EE Data'!B493))))</f>
        <v/>
      </c>
      <c r="B493" s="93" t="str">
        <f>IF(A493="","",'STEP 2 EE Data'!A493)</f>
        <v/>
      </c>
      <c r="C493" s="624" t="str">
        <f>IF(A493="","",'STEP 2 EE Data'!AJ493)</f>
        <v/>
      </c>
      <c r="D493" s="369" t="str">
        <f>IF(A493="","",'STEP 3 EE Comp'!BJ498)</f>
        <v/>
      </c>
      <c r="E493" s="82" t="str">
        <f>IF(A493="","",'STEP 2 EE Data'!AK493)</f>
        <v/>
      </c>
      <c r="F493" s="69" t="str">
        <f t="shared" si="21"/>
        <v/>
      </c>
      <c r="J493" s="497" t="str">
        <f>IF('STEP 2 EE Data'!AI493=0,"",IF('STEP 2 EE Data'!L493="Yes","",IF('STEP 2 EE Data'!J493="Yes",IF('STEP 2 EE Data'!B493="","",'STEP 2 EE Data'!B493),"")))</f>
        <v/>
      </c>
      <c r="K493" s="497" t="str">
        <f>IF(J493="","",'STEP 2 EE Data'!A493)</f>
        <v/>
      </c>
      <c r="L493" s="210" t="str">
        <f>IF(J493="","",'STEP 2 EE Data'!AJ493)</f>
        <v/>
      </c>
      <c r="M493" s="497" t="str">
        <f>IF(J493="","",'STEP 3 EE Comp'!BJ498)</f>
        <v/>
      </c>
      <c r="N493" s="69" t="str">
        <f t="shared" si="22"/>
        <v/>
      </c>
      <c r="R493" s="84" t="str">
        <f>IF('STEP 2 EE Data'!L493="Yes",IF('STEP 2 EE Data'!B493="","",'STEP 2 EE Data'!B493),"")</f>
        <v/>
      </c>
      <c r="S493" s="84" t="str">
        <f>IF(R493="","",'STEP 2 EE Data'!A493)</f>
        <v/>
      </c>
      <c r="T493" s="84" t="str">
        <f>IF(S493="","",'STEP 2 EE Data'!AJ493)</f>
        <v/>
      </c>
      <c r="U493" s="84" t="str">
        <f>IF(T493="","",'STEP 3 EE Comp'!BJ498)</f>
        <v/>
      </c>
      <c r="V493" s="69" t="str">
        <f t="shared" si="23"/>
        <v/>
      </c>
    </row>
    <row r="494" spans="1:22" x14ac:dyDescent="0.3">
      <c r="A494" s="623" t="str">
        <f>IF('STEP 2 EE Data'!L494="Yes","",IF('STEP 2 EE Data'!B494="","",IF('STEP 2 EE Data'!J494="Yes","",IF('STEP 2 EE Data'!AI494=0,"",'STEP 2 EE Data'!B494))))</f>
        <v/>
      </c>
      <c r="B494" s="93" t="str">
        <f>IF(A494="","",'STEP 2 EE Data'!A494)</f>
        <v/>
      </c>
      <c r="C494" s="624" t="str">
        <f>IF(A494="","",'STEP 2 EE Data'!AJ494)</f>
        <v/>
      </c>
      <c r="D494" s="369" t="str">
        <f>IF(A494="","",'STEP 3 EE Comp'!BJ499)</f>
        <v/>
      </c>
      <c r="E494" s="82" t="str">
        <f>IF(A494="","",'STEP 2 EE Data'!AK494)</f>
        <v/>
      </c>
      <c r="F494" s="69" t="str">
        <f t="shared" si="21"/>
        <v/>
      </c>
      <c r="J494" s="497" t="str">
        <f>IF('STEP 2 EE Data'!AI494=0,"",IF('STEP 2 EE Data'!L494="Yes","",IF('STEP 2 EE Data'!J494="Yes",IF('STEP 2 EE Data'!B494="","",'STEP 2 EE Data'!B494),"")))</f>
        <v/>
      </c>
      <c r="K494" s="497" t="str">
        <f>IF(J494="","",'STEP 2 EE Data'!A494)</f>
        <v/>
      </c>
      <c r="L494" s="210" t="str">
        <f>IF(J494="","",'STEP 2 EE Data'!AJ494)</f>
        <v/>
      </c>
      <c r="M494" s="497" t="str">
        <f>IF(J494="","",'STEP 3 EE Comp'!BJ499)</f>
        <v/>
      </c>
      <c r="N494" s="69" t="str">
        <f t="shared" si="22"/>
        <v/>
      </c>
      <c r="R494" s="84" t="str">
        <f>IF('STEP 2 EE Data'!L494="Yes",IF('STEP 2 EE Data'!B494="","",'STEP 2 EE Data'!B494),"")</f>
        <v/>
      </c>
      <c r="S494" s="84" t="str">
        <f>IF(R494="","",'STEP 2 EE Data'!A494)</f>
        <v/>
      </c>
      <c r="T494" s="84" t="str">
        <f>IF(S494="","",'STEP 2 EE Data'!AJ494)</f>
        <v/>
      </c>
      <c r="U494" s="84" t="str">
        <f>IF(T494="","",'STEP 3 EE Comp'!BJ499)</f>
        <v/>
      </c>
      <c r="V494" s="69" t="str">
        <f t="shared" si="23"/>
        <v/>
      </c>
    </row>
    <row r="495" spans="1:22" x14ac:dyDescent="0.3">
      <c r="A495" s="623" t="str">
        <f>IF('STEP 2 EE Data'!L495="Yes","",IF('STEP 2 EE Data'!B495="","",IF('STEP 2 EE Data'!J495="Yes","",IF('STEP 2 EE Data'!AI495=0,"",'STEP 2 EE Data'!B495))))</f>
        <v/>
      </c>
      <c r="B495" s="93" t="str">
        <f>IF(A495="","",'STEP 2 EE Data'!A495)</f>
        <v/>
      </c>
      <c r="C495" s="624" t="str">
        <f>IF(A495="","",'STEP 2 EE Data'!AJ495)</f>
        <v/>
      </c>
      <c r="D495" s="369" t="str">
        <f>IF(A495="","",'STEP 3 EE Comp'!BJ500)</f>
        <v/>
      </c>
      <c r="E495" s="82" t="str">
        <f>IF(A495="","",'STEP 2 EE Data'!AK495)</f>
        <v/>
      </c>
      <c r="F495" s="69" t="str">
        <f t="shared" si="21"/>
        <v/>
      </c>
      <c r="J495" s="497" t="str">
        <f>IF('STEP 2 EE Data'!AI495=0,"",IF('STEP 2 EE Data'!L495="Yes","",IF('STEP 2 EE Data'!J495="Yes",IF('STEP 2 EE Data'!B495="","",'STEP 2 EE Data'!B495),"")))</f>
        <v/>
      </c>
      <c r="K495" s="497" t="str">
        <f>IF(J495="","",'STEP 2 EE Data'!A495)</f>
        <v/>
      </c>
      <c r="L495" s="210" t="str">
        <f>IF(J495="","",'STEP 2 EE Data'!AJ495)</f>
        <v/>
      </c>
      <c r="M495" s="497" t="str">
        <f>IF(J495="","",'STEP 3 EE Comp'!BJ500)</f>
        <v/>
      </c>
      <c r="N495" s="69" t="str">
        <f t="shared" si="22"/>
        <v/>
      </c>
      <c r="R495" s="84" t="str">
        <f>IF('STEP 2 EE Data'!L495="Yes",IF('STEP 2 EE Data'!B495="","",'STEP 2 EE Data'!B495),"")</f>
        <v/>
      </c>
      <c r="S495" s="84" t="str">
        <f>IF(R495="","",'STEP 2 EE Data'!A495)</f>
        <v/>
      </c>
      <c r="T495" s="84" t="str">
        <f>IF(S495="","",'STEP 2 EE Data'!AJ495)</f>
        <v/>
      </c>
      <c r="U495" s="84" t="str">
        <f>IF(T495="","",'STEP 3 EE Comp'!BJ500)</f>
        <v/>
      </c>
      <c r="V495" s="69" t="str">
        <f t="shared" si="23"/>
        <v/>
      </c>
    </row>
    <row r="496" spans="1:22" x14ac:dyDescent="0.3">
      <c r="A496" s="623" t="str">
        <f>IF('STEP 2 EE Data'!L496="Yes","",IF('STEP 2 EE Data'!B496="","",IF('STEP 2 EE Data'!J496="Yes","",IF('STEP 2 EE Data'!AI496=0,"",'STEP 2 EE Data'!B496))))</f>
        <v/>
      </c>
      <c r="B496" s="93" t="str">
        <f>IF(A496="","",'STEP 2 EE Data'!A496)</f>
        <v/>
      </c>
      <c r="C496" s="624" t="str">
        <f>IF(A496="","",'STEP 2 EE Data'!AJ496)</f>
        <v/>
      </c>
      <c r="D496" s="369" t="str">
        <f>IF(A496="","",'STEP 3 EE Comp'!BJ501)</f>
        <v/>
      </c>
      <c r="E496" s="82" t="str">
        <f>IF(A496="","",'STEP 2 EE Data'!AK496)</f>
        <v/>
      </c>
      <c r="F496" s="69" t="str">
        <f t="shared" si="21"/>
        <v/>
      </c>
      <c r="J496" s="497" t="str">
        <f>IF('STEP 2 EE Data'!AI496=0,"",IF('STEP 2 EE Data'!L496="Yes","",IF('STEP 2 EE Data'!J496="Yes",IF('STEP 2 EE Data'!B496="","",'STEP 2 EE Data'!B496),"")))</f>
        <v/>
      </c>
      <c r="K496" s="497" t="str">
        <f>IF(J496="","",'STEP 2 EE Data'!A496)</f>
        <v/>
      </c>
      <c r="L496" s="210" t="str">
        <f>IF(J496="","",'STEP 2 EE Data'!AJ496)</f>
        <v/>
      </c>
      <c r="M496" s="497" t="str">
        <f>IF(J496="","",'STEP 3 EE Comp'!BJ501)</f>
        <v/>
      </c>
      <c r="N496" s="69" t="str">
        <f t="shared" si="22"/>
        <v/>
      </c>
      <c r="R496" s="84" t="str">
        <f>IF('STEP 2 EE Data'!L496="Yes",IF('STEP 2 EE Data'!B496="","",'STEP 2 EE Data'!B496),"")</f>
        <v/>
      </c>
      <c r="S496" s="84" t="str">
        <f>IF(R496="","",'STEP 2 EE Data'!A496)</f>
        <v/>
      </c>
      <c r="T496" s="84" t="str">
        <f>IF(S496="","",'STEP 2 EE Data'!AJ496)</f>
        <v/>
      </c>
      <c r="U496" s="84" t="str">
        <f>IF(T496="","",'STEP 3 EE Comp'!BJ501)</f>
        <v/>
      </c>
      <c r="V496" s="69" t="str">
        <f t="shared" si="23"/>
        <v/>
      </c>
    </row>
    <row r="497" spans="1:22" x14ac:dyDescent="0.3">
      <c r="A497" s="623" t="str">
        <f>IF('STEP 2 EE Data'!L497="Yes","",IF('STEP 2 EE Data'!B497="","",IF('STEP 2 EE Data'!J497="Yes","",IF('STEP 2 EE Data'!AI497=0,"",'STEP 2 EE Data'!B497))))</f>
        <v/>
      </c>
      <c r="B497" s="93" t="str">
        <f>IF(A497="","",'STEP 2 EE Data'!A497)</f>
        <v/>
      </c>
      <c r="C497" s="624" t="str">
        <f>IF(A497="","",'STEP 2 EE Data'!AJ497)</f>
        <v/>
      </c>
      <c r="D497" s="369" t="str">
        <f>IF(A497="","",'STEP 3 EE Comp'!BJ502)</f>
        <v/>
      </c>
      <c r="E497" s="82" t="str">
        <f>IF(A497="","",'STEP 2 EE Data'!AK497)</f>
        <v/>
      </c>
      <c r="F497" s="69" t="str">
        <f t="shared" si="21"/>
        <v/>
      </c>
      <c r="J497" s="497" t="str">
        <f>IF('STEP 2 EE Data'!AI497=0,"",IF('STEP 2 EE Data'!L497="Yes","",IF('STEP 2 EE Data'!J497="Yes",IF('STEP 2 EE Data'!B497="","",'STEP 2 EE Data'!B497),"")))</f>
        <v/>
      </c>
      <c r="K497" s="497" t="str">
        <f>IF(J497="","",'STEP 2 EE Data'!A497)</f>
        <v/>
      </c>
      <c r="L497" s="210" t="str">
        <f>IF(J497="","",'STEP 2 EE Data'!AJ497)</f>
        <v/>
      </c>
      <c r="M497" s="497" t="str">
        <f>IF(J497="","",'STEP 3 EE Comp'!BJ502)</f>
        <v/>
      </c>
      <c r="N497" s="69" t="str">
        <f t="shared" si="22"/>
        <v/>
      </c>
      <c r="R497" s="84" t="str">
        <f>IF('STEP 2 EE Data'!L497="Yes",IF('STEP 2 EE Data'!B497="","",'STEP 2 EE Data'!B497),"")</f>
        <v/>
      </c>
      <c r="S497" s="84" t="str">
        <f>IF(R497="","",'STEP 2 EE Data'!A497)</f>
        <v/>
      </c>
      <c r="T497" s="84" t="str">
        <f>IF(S497="","",'STEP 2 EE Data'!AJ497)</f>
        <v/>
      </c>
      <c r="U497" s="84" t="str">
        <f>IF(T497="","",'STEP 3 EE Comp'!BJ502)</f>
        <v/>
      </c>
      <c r="V497" s="69" t="str">
        <f t="shared" si="23"/>
        <v/>
      </c>
    </row>
    <row r="498" spans="1:22" x14ac:dyDescent="0.3">
      <c r="A498" s="623" t="str">
        <f>IF('STEP 2 EE Data'!L498="Yes","",IF('STEP 2 EE Data'!B498="","",IF('STEP 2 EE Data'!J498="Yes","",IF('STEP 2 EE Data'!AI498=0,"",'STEP 2 EE Data'!B498))))</f>
        <v/>
      </c>
      <c r="B498" s="93" t="str">
        <f>IF(A498="","",'STEP 2 EE Data'!A498)</f>
        <v/>
      </c>
      <c r="C498" s="624" t="str">
        <f>IF(A498="","",'STEP 2 EE Data'!AJ498)</f>
        <v/>
      </c>
      <c r="D498" s="369" t="str">
        <f>IF(A498="","",'STEP 3 EE Comp'!BJ503)</f>
        <v/>
      </c>
      <c r="E498" s="82" t="str">
        <f>IF(A498="","",'STEP 2 EE Data'!AK498)</f>
        <v/>
      </c>
      <c r="F498" s="69" t="str">
        <f t="shared" si="21"/>
        <v/>
      </c>
      <c r="J498" s="497" t="str">
        <f>IF('STEP 2 EE Data'!AI498=0,"",IF('STEP 2 EE Data'!L498="Yes","",IF('STEP 2 EE Data'!J498="Yes",IF('STEP 2 EE Data'!B498="","",'STEP 2 EE Data'!B498),"")))</f>
        <v/>
      </c>
      <c r="K498" s="497" t="str">
        <f>IF(J498="","",'STEP 2 EE Data'!A498)</f>
        <v/>
      </c>
      <c r="L498" s="210" t="str">
        <f>IF(J498="","",'STEP 2 EE Data'!AJ498)</f>
        <v/>
      </c>
      <c r="M498" s="497" t="str">
        <f>IF(J498="","",'STEP 3 EE Comp'!BJ503)</f>
        <v/>
      </c>
      <c r="N498" s="69" t="str">
        <f t="shared" si="22"/>
        <v/>
      </c>
      <c r="R498" s="84" t="str">
        <f>IF('STEP 2 EE Data'!L498="Yes",IF('STEP 2 EE Data'!B498="","",'STEP 2 EE Data'!B498),"")</f>
        <v/>
      </c>
      <c r="S498" s="84" t="str">
        <f>IF(R498="","",'STEP 2 EE Data'!A498)</f>
        <v/>
      </c>
      <c r="T498" s="84" t="str">
        <f>IF(S498="","",'STEP 2 EE Data'!AJ498)</f>
        <v/>
      </c>
      <c r="U498" s="84" t="str">
        <f>IF(T498="","",'STEP 3 EE Comp'!BJ503)</f>
        <v/>
      </c>
      <c r="V498" s="69" t="str">
        <f t="shared" si="23"/>
        <v/>
      </c>
    </row>
    <row r="499" spans="1:22" x14ac:dyDescent="0.3">
      <c r="A499" s="623" t="str">
        <f>IF('STEP 2 EE Data'!L499="Yes","",IF('STEP 2 EE Data'!B499="","",IF('STEP 2 EE Data'!J499="Yes","",IF('STEP 2 EE Data'!AI499=0,"",'STEP 2 EE Data'!B499))))</f>
        <v/>
      </c>
      <c r="B499" s="93" t="str">
        <f>IF(A499="","",'STEP 2 EE Data'!A499)</f>
        <v/>
      </c>
      <c r="C499" s="624" t="str">
        <f>IF(A499="","",'STEP 2 EE Data'!AJ499)</f>
        <v/>
      </c>
      <c r="D499" s="369" t="str">
        <f>IF(A499="","",'STEP 3 EE Comp'!BJ504)</f>
        <v/>
      </c>
      <c r="E499" s="82" t="str">
        <f>IF(A499="","",'STEP 2 EE Data'!AK499)</f>
        <v/>
      </c>
      <c r="F499" s="69" t="str">
        <f t="shared" si="21"/>
        <v/>
      </c>
      <c r="J499" s="497" t="str">
        <f>IF('STEP 2 EE Data'!AI499=0,"",IF('STEP 2 EE Data'!L499="Yes","",IF('STEP 2 EE Data'!J499="Yes",IF('STEP 2 EE Data'!B499="","",'STEP 2 EE Data'!B499),"")))</f>
        <v/>
      </c>
      <c r="K499" s="497" t="str">
        <f>IF(J499="","",'STEP 2 EE Data'!A499)</f>
        <v/>
      </c>
      <c r="L499" s="210" t="str">
        <f>IF(J499="","",'STEP 2 EE Data'!AJ499)</f>
        <v/>
      </c>
      <c r="M499" s="497" t="str">
        <f>IF(J499="","",'STEP 3 EE Comp'!BJ504)</f>
        <v/>
      </c>
      <c r="N499" s="69" t="str">
        <f t="shared" si="22"/>
        <v/>
      </c>
      <c r="R499" s="84" t="str">
        <f>IF('STEP 2 EE Data'!L499="Yes",IF('STEP 2 EE Data'!B499="","",'STEP 2 EE Data'!B499),"")</f>
        <v/>
      </c>
      <c r="S499" s="84" t="str">
        <f>IF(R499="","",'STEP 2 EE Data'!A499)</f>
        <v/>
      </c>
      <c r="T499" s="84" t="str">
        <f>IF(S499="","",'STEP 2 EE Data'!AJ499)</f>
        <v/>
      </c>
      <c r="U499" s="84" t="str">
        <f>IF(T499="","",'STEP 3 EE Comp'!BJ504)</f>
        <v/>
      </c>
      <c r="V499" s="69" t="str">
        <f t="shared" si="23"/>
        <v/>
      </c>
    </row>
    <row r="500" spans="1:22" x14ac:dyDescent="0.3">
      <c r="A500" s="623" t="str">
        <f>IF('STEP 2 EE Data'!L500="Yes","",IF('STEP 2 EE Data'!B500="","",IF('STEP 2 EE Data'!J500="Yes","",IF('STEP 2 EE Data'!AI500=0,"",'STEP 2 EE Data'!B500))))</f>
        <v/>
      </c>
      <c r="B500" s="93" t="str">
        <f>IF(A500="","",'STEP 2 EE Data'!A500)</f>
        <v/>
      </c>
      <c r="C500" s="624" t="str">
        <f>IF(A500="","",'STEP 2 EE Data'!AJ500)</f>
        <v/>
      </c>
      <c r="D500" s="369" t="str">
        <f>IF(A500="","",'STEP 3 EE Comp'!BJ505)</f>
        <v/>
      </c>
      <c r="E500" s="82" t="str">
        <f>IF(A500="","",'STEP 2 EE Data'!AK500)</f>
        <v/>
      </c>
      <c r="F500" s="69" t="str">
        <f t="shared" si="21"/>
        <v/>
      </c>
      <c r="J500" s="497" t="str">
        <f>IF('STEP 2 EE Data'!AI500=0,"",IF('STEP 2 EE Data'!L500="Yes","",IF('STEP 2 EE Data'!J500="Yes",IF('STEP 2 EE Data'!B500="","",'STEP 2 EE Data'!B500),"")))</f>
        <v/>
      </c>
      <c r="K500" s="497" t="str">
        <f>IF(J500="","",'STEP 2 EE Data'!A500)</f>
        <v/>
      </c>
      <c r="L500" s="210" t="str">
        <f>IF(J500="","",'STEP 2 EE Data'!AJ500)</f>
        <v/>
      </c>
      <c r="M500" s="497" t="str">
        <f>IF(J500="","",'STEP 3 EE Comp'!BJ505)</f>
        <v/>
      </c>
      <c r="N500" s="69" t="str">
        <f t="shared" si="22"/>
        <v/>
      </c>
      <c r="R500" s="84" t="str">
        <f>IF('STEP 2 EE Data'!L500="Yes",IF('STEP 2 EE Data'!B500="","",'STEP 2 EE Data'!B500),"")</f>
        <v/>
      </c>
      <c r="S500" s="84" t="str">
        <f>IF(R500="","",'STEP 2 EE Data'!A500)</f>
        <v/>
      </c>
      <c r="T500" s="84" t="str">
        <f>IF(S500="","",'STEP 2 EE Data'!AJ500)</f>
        <v/>
      </c>
      <c r="U500" s="84" t="str">
        <f>IF(T500="","",'STEP 3 EE Comp'!BJ505)</f>
        <v/>
      </c>
      <c r="V500" s="69" t="str">
        <f t="shared" si="23"/>
        <v/>
      </c>
    </row>
    <row r="501" spans="1:22" x14ac:dyDescent="0.3">
      <c r="A501" s="623" t="str">
        <f>IF('STEP 2 EE Data'!L501="Yes","",IF('STEP 2 EE Data'!B501="","",IF('STEP 2 EE Data'!J501="Yes","",IF('STEP 2 EE Data'!AI501=0,"",'STEP 2 EE Data'!B501))))</f>
        <v/>
      </c>
      <c r="B501" s="93" t="str">
        <f>IF(A501="","",'STEP 2 EE Data'!A501)</f>
        <v/>
      </c>
      <c r="C501" s="624" t="str">
        <f>IF(A501="","",'STEP 2 EE Data'!AJ501)</f>
        <v/>
      </c>
      <c r="D501" s="369" t="str">
        <f>IF(A501="","",'STEP 3 EE Comp'!BJ506)</f>
        <v/>
      </c>
      <c r="E501" s="82" t="str">
        <f>IF(A501="","",'STEP 2 EE Data'!AK501)</f>
        <v/>
      </c>
      <c r="F501" s="69" t="str">
        <f t="shared" si="21"/>
        <v/>
      </c>
      <c r="J501" s="497" t="str">
        <f>IF('STEP 2 EE Data'!AI501=0,"",IF('STEP 2 EE Data'!L501="Yes","",IF('STEP 2 EE Data'!J501="Yes",IF('STEP 2 EE Data'!B501="","",'STEP 2 EE Data'!B501),"")))</f>
        <v/>
      </c>
      <c r="K501" s="497" t="str">
        <f>IF(J501="","",'STEP 2 EE Data'!A501)</f>
        <v/>
      </c>
      <c r="L501" s="210" t="str">
        <f>IF(J501="","",'STEP 2 EE Data'!AJ501)</f>
        <v/>
      </c>
      <c r="M501" s="497" t="str">
        <f>IF(J501="","",'STEP 3 EE Comp'!BJ506)</f>
        <v/>
      </c>
      <c r="N501" s="69" t="str">
        <f t="shared" si="22"/>
        <v/>
      </c>
      <c r="R501" s="84" t="str">
        <f>IF('STEP 2 EE Data'!L501="Yes",IF('STEP 2 EE Data'!B501="","",'STEP 2 EE Data'!B501),"")</f>
        <v/>
      </c>
      <c r="S501" s="84" t="str">
        <f>IF(R501="","",'STEP 2 EE Data'!A501)</f>
        <v/>
      </c>
      <c r="T501" s="84" t="str">
        <f>IF(S501="","",'STEP 2 EE Data'!AJ501)</f>
        <v/>
      </c>
      <c r="U501" s="84" t="str">
        <f>IF(T501="","",'STEP 3 EE Comp'!BJ506)</f>
        <v/>
      </c>
      <c r="V501" s="69" t="str">
        <f t="shared" si="23"/>
        <v/>
      </c>
    </row>
    <row r="502" spans="1:22" x14ac:dyDescent="0.3">
      <c r="A502" s="623" t="str">
        <f>IF('STEP 2 EE Data'!L502="Yes","",IF('STEP 2 EE Data'!B502="","",IF('STEP 2 EE Data'!J502="Yes","",IF('STEP 2 EE Data'!AI502=0,"",'STEP 2 EE Data'!B502))))</f>
        <v/>
      </c>
      <c r="B502" s="93" t="str">
        <f>IF(A502="","",'STEP 2 EE Data'!A502)</f>
        <v/>
      </c>
      <c r="C502" s="624" t="str">
        <f>IF(A502="","",'STEP 2 EE Data'!AJ502)</f>
        <v/>
      </c>
      <c r="D502" s="369" t="str">
        <f>IF(A502="","",'STEP 3 EE Comp'!BJ507)</f>
        <v/>
      </c>
      <c r="E502" s="82" t="str">
        <f>IF(A502="","",'STEP 2 EE Data'!AK502)</f>
        <v/>
      </c>
      <c r="F502" s="69" t="str">
        <f t="shared" si="21"/>
        <v/>
      </c>
      <c r="J502" s="497" t="str">
        <f>IF('STEP 2 EE Data'!AI502=0,"",IF('STEP 2 EE Data'!L502="Yes","",IF('STEP 2 EE Data'!J502="Yes",IF('STEP 2 EE Data'!B502="","",'STEP 2 EE Data'!B502),"")))</f>
        <v/>
      </c>
      <c r="K502" s="497" t="str">
        <f>IF(J502="","",'STEP 2 EE Data'!A502)</f>
        <v/>
      </c>
      <c r="L502" s="210" t="str">
        <f>IF(J502="","",'STEP 2 EE Data'!AJ502)</f>
        <v/>
      </c>
      <c r="M502" s="497" t="str">
        <f>IF(J502="","",'STEP 3 EE Comp'!BJ507)</f>
        <v/>
      </c>
      <c r="N502" s="69" t="str">
        <f t="shared" si="22"/>
        <v/>
      </c>
      <c r="R502" s="84" t="str">
        <f>IF('STEP 2 EE Data'!L502="Yes",IF('STEP 2 EE Data'!B502="","",'STEP 2 EE Data'!B502),"")</f>
        <v/>
      </c>
      <c r="S502" s="84" t="str">
        <f>IF(R502="","",'STEP 2 EE Data'!A502)</f>
        <v/>
      </c>
      <c r="T502" s="84" t="str">
        <f>IF(S502="","",'STEP 2 EE Data'!AJ502)</f>
        <v/>
      </c>
      <c r="U502" s="84" t="str">
        <f>IF(T502="","",'STEP 3 EE Comp'!BJ507)</f>
        <v/>
      </c>
      <c r="V502" s="69" t="str">
        <f t="shared" si="23"/>
        <v/>
      </c>
    </row>
    <row r="503" spans="1:22" x14ac:dyDescent="0.3">
      <c r="A503" s="623" t="str">
        <f>IF('STEP 2 EE Data'!L503="Yes","",IF('STEP 2 EE Data'!B503="","",IF('STEP 2 EE Data'!J503="Yes","",IF('STEP 2 EE Data'!AI503=0,"",'STEP 2 EE Data'!B503))))</f>
        <v/>
      </c>
      <c r="B503" s="93" t="str">
        <f>IF(A503="","",'STEP 2 EE Data'!A503)</f>
        <v/>
      </c>
      <c r="C503" s="624" t="str">
        <f>IF(A503="","",'STEP 2 EE Data'!AJ503)</f>
        <v/>
      </c>
      <c r="D503" s="369" t="str">
        <f>IF(A503="","",'STEP 3 EE Comp'!BJ508)</f>
        <v/>
      </c>
      <c r="E503" s="82" t="str">
        <f>IF(A503="","",'STEP 2 EE Data'!AK503)</f>
        <v/>
      </c>
      <c r="F503" s="69" t="str">
        <f t="shared" si="21"/>
        <v/>
      </c>
      <c r="J503" s="497" t="str">
        <f>IF('STEP 2 EE Data'!AI503=0,"",IF('STEP 2 EE Data'!L503="Yes","",IF('STEP 2 EE Data'!J503="Yes",IF('STEP 2 EE Data'!B503="","",'STEP 2 EE Data'!B503),"")))</f>
        <v/>
      </c>
      <c r="K503" s="497" t="str">
        <f>IF(J503="","",'STEP 2 EE Data'!A503)</f>
        <v/>
      </c>
      <c r="L503" s="210" t="str">
        <f>IF(J503="","",'STEP 2 EE Data'!AJ503)</f>
        <v/>
      </c>
      <c r="M503" s="497" t="str">
        <f>IF(J503="","",'STEP 3 EE Comp'!BJ508)</f>
        <v/>
      </c>
      <c r="N503" s="69" t="str">
        <f t="shared" si="22"/>
        <v/>
      </c>
      <c r="R503" s="84" t="str">
        <f>IF('STEP 2 EE Data'!L503="Yes",IF('STEP 2 EE Data'!B503="","",'STEP 2 EE Data'!B503),"")</f>
        <v/>
      </c>
      <c r="S503" s="84" t="str">
        <f>IF(R503="","",'STEP 2 EE Data'!A503)</f>
        <v/>
      </c>
      <c r="T503" s="84" t="str">
        <f>IF(S503="","",'STEP 2 EE Data'!AJ503)</f>
        <v/>
      </c>
      <c r="U503" s="84" t="str">
        <f>IF(T503="","",'STEP 3 EE Comp'!BJ508)</f>
        <v/>
      </c>
      <c r="V503" s="69" t="str">
        <f t="shared" si="23"/>
        <v/>
      </c>
    </row>
    <row r="504" spans="1:22" x14ac:dyDescent="0.3">
      <c r="A504" s="623" t="str">
        <f>IF('STEP 2 EE Data'!L504="Yes","",IF('STEP 2 EE Data'!B504="","",IF('STEP 2 EE Data'!J504="Yes","",IF('STEP 2 EE Data'!AI504=0,"",'STEP 2 EE Data'!B504))))</f>
        <v/>
      </c>
      <c r="B504" s="93" t="str">
        <f>IF(A504="","",'STEP 2 EE Data'!A504)</f>
        <v/>
      </c>
      <c r="C504" s="624" t="str">
        <f>IF(A504="","",'STEP 2 EE Data'!AJ504)</f>
        <v/>
      </c>
      <c r="D504" s="369" t="str">
        <f>IF(A504="","",'STEP 3 EE Comp'!BJ509)</f>
        <v/>
      </c>
      <c r="E504" s="82" t="str">
        <f>IF(A504="","",'STEP 2 EE Data'!AK504)</f>
        <v/>
      </c>
      <c r="F504" s="69" t="str">
        <f t="shared" si="21"/>
        <v/>
      </c>
      <c r="J504" s="497" t="str">
        <f>IF('STEP 2 EE Data'!AI504=0,"",IF('STEP 2 EE Data'!L504="Yes","",IF('STEP 2 EE Data'!J504="Yes",IF('STEP 2 EE Data'!B504="","",'STEP 2 EE Data'!B504),"")))</f>
        <v/>
      </c>
      <c r="K504" s="497" t="str">
        <f>IF(J504="","",'STEP 2 EE Data'!A504)</f>
        <v/>
      </c>
      <c r="L504" s="210" t="str">
        <f>IF(J504="","",'STEP 2 EE Data'!AJ504)</f>
        <v/>
      </c>
      <c r="M504" s="497" t="str">
        <f>IF(J504="","",'STEP 3 EE Comp'!BJ509)</f>
        <v/>
      </c>
      <c r="N504" s="69" t="str">
        <f t="shared" si="22"/>
        <v/>
      </c>
      <c r="R504" s="84" t="str">
        <f>IF('STEP 2 EE Data'!L504="Yes",IF('STEP 2 EE Data'!B504="","",'STEP 2 EE Data'!B504),"")</f>
        <v/>
      </c>
      <c r="S504" s="84" t="str">
        <f>IF(R504="","",'STEP 2 EE Data'!A504)</f>
        <v/>
      </c>
      <c r="T504" s="84" t="str">
        <f>IF(S504="","",'STEP 2 EE Data'!AJ504)</f>
        <v/>
      </c>
      <c r="U504" s="84" t="str">
        <f>IF(T504="","",'STEP 3 EE Comp'!BJ509)</f>
        <v/>
      </c>
      <c r="V504" s="69" t="str">
        <f t="shared" si="23"/>
        <v/>
      </c>
    </row>
    <row r="505" spans="1:22" x14ac:dyDescent="0.3">
      <c r="A505" s="623" t="str">
        <f>IF('STEP 2 EE Data'!L505="Yes","",IF('STEP 2 EE Data'!B505="","",IF('STEP 2 EE Data'!J505="Yes","",IF('STEP 2 EE Data'!AI505=0,"",'STEP 2 EE Data'!B505))))</f>
        <v/>
      </c>
      <c r="B505" s="93" t="str">
        <f>IF(A505="","",'STEP 2 EE Data'!A505)</f>
        <v/>
      </c>
      <c r="C505" s="624" t="str">
        <f>IF(A505="","",'STEP 2 EE Data'!AJ505)</f>
        <v/>
      </c>
      <c r="D505" s="369" t="str">
        <f>IF(A505="","",'STEP 3 EE Comp'!BJ510)</f>
        <v/>
      </c>
      <c r="E505" s="82" t="str">
        <f>IF(A505="","",'STEP 2 EE Data'!AK505)</f>
        <v/>
      </c>
      <c r="F505" s="69" t="str">
        <f t="shared" si="21"/>
        <v/>
      </c>
      <c r="J505" s="497" t="str">
        <f>IF('STEP 2 EE Data'!AI505=0,"",IF('STEP 2 EE Data'!L505="Yes","",IF('STEP 2 EE Data'!J505="Yes",IF('STEP 2 EE Data'!B505="","",'STEP 2 EE Data'!B505),"")))</f>
        <v/>
      </c>
      <c r="K505" s="497" t="str">
        <f>IF(J505="","",'STEP 2 EE Data'!A505)</f>
        <v/>
      </c>
      <c r="L505" s="210" t="str">
        <f>IF(J505="","",'STEP 2 EE Data'!AJ505)</f>
        <v/>
      </c>
      <c r="M505" s="497" t="str">
        <f>IF(J505="","",'STEP 3 EE Comp'!BJ510)</f>
        <v/>
      </c>
      <c r="N505" s="69" t="str">
        <f t="shared" si="22"/>
        <v/>
      </c>
      <c r="R505" s="84" t="str">
        <f>IF('STEP 2 EE Data'!L505="Yes",IF('STEP 2 EE Data'!B505="","",'STEP 2 EE Data'!B505),"")</f>
        <v/>
      </c>
      <c r="S505" s="84" t="str">
        <f>IF(R505="","",'STEP 2 EE Data'!A505)</f>
        <v/>
      </c>
      <c r="T505" s="84" t="str">
        <f>IF(S505="","",'STEP 2 EE Data'!AJ505)</f>
        <v/>
      </c>
      <c r="U505" s="84" t="str">
        <f>IF(T505="","",'STEP 3 EE Comp'!BJ510)</f>
        <v/>
      </c>
      <c r="V505" s="69" t="str">
        <f t="shared" si="23"/>
        <v/>
      </c>
    </row>
    <row r="506" spans="1:22" x14ac:dyDescent="0.3">
      <c r="A506" s="623" t="str">
        <f>IF('STEP 2 EE Data'!L506="Yes","",IF('STEP 2 EE Data'!B506="","",IF('STEP 2 EE Data'!J506="Yes","",IF('STEP 2 EE Data'!AI506=0,"",'STEP 2 EE Data'!B506))))</f>
        <v/>
      </c>
      <c r="B506" s="93" t="str">
        <f>IF(A506="","",'STEP 2 EE Data'!A506)</f>
        <v/>
      </c>
      <c r="C506" s="624" t="str">
        <f>IF(A506="","",'STEP 2 EE Data'!AJ506)</f>
        <v/>
      </c>
      <c r="D506" s="369" t="str">
        <f>IF(A506="","",'STEP 3 EE Comp'!BJ511)</f>
        <v/>
      </c>
      <c r="E506" s="82" t="str">
        <f>IF(A506="","",'STEP 2 EE Data'!AK506)</f>
        <v/>
      </c>
      <c r="F506" s="69" t="str">
        <f t="shared" si="21"/>
        <v/>
      </c>
      <c r="J506" s="497" t="str">
        <f>IF('STEP 2 EE Data'!AI506=0,"",IF('STEP 2 EE Data'!L506="Yes","",IF('STEP 2 EE Data'!J506="Yes",IF('STEP 2 EE Data'!B506="","",'STEP 2 EE Data'!B506),"")))</f>
        <v/>
      </c>
      <c r="K506" s="497" t="str">
        <f>IF(J506="","",'STEP 2 EE Data'!A506)</f>
        <v/>
      </c>
      <c r="L506" s="210" t="str">
        <f>IF(J506="","",'STEP 2 EE Data'!AJ506)</f>
        <v/>
      </c>
      <c r="M506" s="497" t="str">
        <f>IF(J506="","",'STEP 3 EE Comp'!BJ511)</f>
        <v/>
      </c>
      <c r="N506" s="69" t="str">
        <f t="shared" si="22"/>
        <v/>
      </c>
      <c r="R506" s="84" t="str">
        <f>IF('STEP 2 EE Data'!L506="Yes",IF('STEP 2 EE Data'!B506="","",'STEP 2 EE Data'!B506),"")</f>
        <v/>
      </c>
      <c r="S506" s="84" t="str">
        <f>IF(R506="","",'STEP 2 EE Data'!A506)</f>
        <v/>
      </c>
      <c r="T506" s="84" t="str">
        <f>IF(S506="","",'STEP 2 EE Data'!AJ506)</f>
        <v/>
      </c>
      <c r="U506" s="84" t="str">
        <f>IF(T506="","",'STEP 3 EE Comp'!BJ511)</f>
        <v/>
      </c>
      <c r="V506" s="69" t="str">
        <f t="shared" si="23"/>
        <v/>
      </c>
    </row>
    <row r="507" spans="1:22" x14ac:dyDescent="0.3">
      <c r="A507" s="623" t="str">
        <f>IF('STEP 2 EE Data'!L507="Yes","",IF('STEP 2 EE Data'!B507="","",IF('STEP 2 EE Data'!J507="Yes","",IF('STEP 2 EE Data'!AI507=0,"",'STEP 2 EE Data'!B507))))</f>
        <v/>
      </c>
      <c r="B507" s="93" t="str">
        <f>IF(A507="","",'STEP 2 EE Data'!A507)</f>
        <v/>
      </c>
      <c r="C507" s="624" t="str">
        <f>IF(A507="","",'STEP 2 EE Data'!AJ507)</f>
        <v/>
      </c>
      <c r="D507" s="369" t="str">
        <f>IF(A507="","",'STEP 3 EE Comp'!BJ512)</f>
        <v/>
      </c>
      <c r="E507" s="82" t="str">
        <f>IF(A507="","",'STEP 2 EE Data'!AK507)</f>
        <v/>
      </c>
      <c r="F507" s="69" t="str">
        <f t="shared" si="21"/>
        <v/>
      </c>
      <c r="J507" s="497" t="str">
        <f>IF('STEP 2 EE Data'!AI507=0,"",IF('STEP 2 EE Data'!L507="Yes","",IF('STEP 2 EE Data'!J507="Yes",IF('STEP 2 EE Data'!B507="","",'STEP 2 EE Data'!B507),"")))</f>
        <v/>
      </c>
      <c r="K507" s="497" t="str">
        <f>IF(J507="","",'STEP 2 EE Data'!A507)</f>
        <v/>
      </c>
      <c r="L507" s="210" t="str">
        <f>IF(J507="","",'STEP 2 EE Data'!AJ507)</f>
        <v/>
      </c>
      <c r="M507" s="497" t="str">
        <f>IF(J507="","",'STEP 3 EE Comp'!BJ512)</f>
        <v/>
      </c>
      <c r="N507" s="69" t="str">
        <f t="shared" si="22"/>
        <v/>
      </c>
      <c r="R507" s="84" t="str">
        <f>IF('STEP 2 EE Data'!L507="Yes",IF('STEP 2 EE Data'!B507="","",'STEP 2 EE Data'!B507),"")</f>
        <v/>
      </c>
      <c r="S507" s="84" t="str">
        <f>IF(R507="","",'STEP 2 EE Data'!A507)</f>
        <v/>
      </c>
      <c r="T507" s="84" t="str">
        <f>IF(S507="","",'STEP 2 EE Data'!AJ507)</f>
        <v/>
      </c>
      <c r="U507" s="84" t="str">
        <f>IF(T507="","",'STEP 3 EE Comp'!BJ512)</f>
        <v/>
      </c>
      <c r="V507" s="69" t="str">
        <f t="shared" si="23"/>
        <v/>
      </c>
    </row>
    <row r="508" spans="1:22" x14ac:dyDescent="0.3">
      <c r="A508" s="623" t="str">
        <f>IF('STEP 2 EE Data'!L508="Yes","",IF('STEP 2 EE Data'!B508="","",IF('STEP 2 EE Data'!J508="Yes","",IF('STEP 2 EE Data'!AI508=0,"",'STEP 2 EE Data'!B508))))</f>
        <v/>
      </c>
      <c r="B508" s="93" t="str">
        <f>IF(A508="","",'STEP 2 EE Data'!A508)</f>
        <v/>
      </c>
      <c r="C508" s="624" t="str">
        <f>IF(A508="","",'STEP 2 EE Data'!AJ508)</f>
        <v/>
      </c>
      <c r="D508" s="369" t="str">
        <f>IF(A508="","",'STEP 3 EE Comp'!BJ513)</f>
        <v/>
      </c>
      <c r="E508" s="82" t="str">
        <f>IF(A508="","",'STEP 2 EE Data'!AK508)</f>
        <v/>
      </c>
      <c r="F508" s="69" t="str">
        <f t="shared" si="21"/>
        <v/>
      </c>
      <c r="J508" s="497" t="str">
        <f>IF('STEP 2 EE Data'!AI508=0,"",IF('STEP 2 EE Data'!L508="Yes","",IF('STEP 2 EE Data'!J508="Yes",IF('STEP 2 EE Data'!B508="","",'STEP 2 EE Data'!B508),"")))</f>
        <v/>
      </c>
      <c r="K508" s="497" t="str">
        <f>IF(J508="","",'STEP 2 EE Data'!A508)</f>
        <v/>
      </c>
      <c r="L508" s="210" t="str">
        <f>IF(J508="","",'STEP 2 EE Data'!AJ508)</f>
        <v/>
      </c>
      <c r="M508" s="497" t="str">
        <f>IF(J508="","",'STEP 3 EE Comp'!BJ513)</f>
        <v/>
      </c>
      <c r="N508" s="69" t="str">
        <f t="shared" si="22"/>
        <v/>
      </c>
      <c r="R508" s="84" t="str">
        <f>IF('STEP 2 EE Data'!L508="Yes",IF('STEP 2 EE Data'!B508="","",'STEP 2 EE Data'!B508),"")</f>
        <v/>
      </c>
      <c r="S508" s="84" t="str">
        <f>IF(R508="","",'STEP 2 EE Data'!A508)</f>
        <v/>
      </c>
      <c r="T508" s="84" t="str">
        <f>IF(S508="","",'STEP 2 EE Data'!AJ508)</f>
        <v/>
      </c>
      <c r="U508" s="84" t="str">
        <f>IF(T508="","",'STEP 3 EE Comp'!BJ513)</f>
        <v/>
      </c>
      <c r="V508" s="69" t="str">
        <f t="shared" si="23"/>
        <v/>
      </c>
    </row>
    <row r="509" spans="1:22" x14ac:dyDescent="0.3">
      <c r="A509" s="623" t="str">
        <f>IF('STEP 2 EE Data'!L509="Yes","",IF('STEP 2 EE Data'!B509="","",IF('STEP 2 EE Data'!J509="Yes","",IF('STEP 2 EE Data'!AI509=0,"",'STEP 2 EE Data'!B509))))</f>
        <v/>
      </c>
      <c r="B509" s="93" t="str">
        <f>IF(A509="","",'STEP 2 EE Data'!A509)</f>
        <v/>
      </c>
      <c r="C509" s="624" t="str">
        <f>IF(A509="","",'STEP 2 EE Data'!AJ509)</f>
        <v/>
      </c>
      <c r="D509" s="369" t="str">
        <f>IF(A509="","",'STEP 3 EE Comp'!BJ514)</f>
        <v/>
      </c>
      <c r="E509" s="82" t="str">
        <f>IF(A509="","",'STEP 2 EE Data'!AK509)</f>
        <v/>
      </c>
      <c r="F509" s="69" t="str">
        <f t="shared" si="21"/>
        <v/>
      </c>
      <c r="J509" s="497" t="str">
        <f>IF('STEP 2 EE Data'!AI509=0,"",IF('STEP 2 EE Data'!L509="Yes","",IF('STEP 2 EE Data'!J509="Yes",IF('STEP 2 EE Data'!B509="","",'STEP 2 EE Data'!B509),"")))</f>
        <v/>
      </c>
      <c r="K509" s="497" t="str">
        <f>IF(J509="","",'STEP 2 EE Data'!A509)</f>
        <v/>
      </c>
      <c r="L509" s="210" t="str">
        <f>IF(J509="","",'STEP 2 EE Data'!AJ509)</f>
        <v/>
      </c>
      <c r="M509" s="497" t="str">
        <f>IF(J509="","",'STEP 3 EE Comp'!BJ514)</f>
        <v/>
      </c>
      <c r="N509" s="69" t="str">
        <f t="shared" si="22"/>
        <v/>
      </c>
      <c r="R509" s="84" t="str">
        <f>IF('STEP 2 EE Data'!L509="Yes",IF('STEP 2 EE Data'!B509="","",'STEP 2 EE Data'!B509),"")</f>
        <v/>
      </c>
      <c r="S509" s="84" t="str">
        <f>IF(R509="","",'STEP 2 EE Data'!A509)</f>
        <v/>
      </c>
      <c r="T509" s="84" t="str">
        <f>IF(S509="","",'STEP 2 EE Data'!AJ509)</f>
        <v/>
      </c>
      <c r="U509" s="84" t="str">
        <f>IF(T509="","",'STEP 3 EE Comp'!BJ514)</f>
        <v/>
      </c>
      <c r="V509" s="69" t="str">
        <f t="shared" si="23"/>
        <v/>
      </c>
    </row>
    <row r="510" spans="1:22" x14ac:dyDescent="0.3">
      <c r="A510" s="623" t="str">
        <f>IF('STEP 2 EE Data'!L510="Yes","",IF('STEP 2 EE Data'!B510="","",IF('STEP 2 EE Data'!J510="Yes","",IF('STEP 2 EE Data'!AI510=0,"",'STEP 2 EE Data'!B510))))</f>
        <v/>
      </c>
      <c r="B510" s="93" t="str">
        <f>IF(A510="","",'STEP 2 EE Data'!A510)</f>
        <v/>
      </c>
      <c r="C510" s="624" t="str">
        <f>IF(A510="","",'STEP 2 EE Data'!AJ510)</f>
        <v/>
      </c>
      <c r="D510" s="369" t="str">
        <f>IF(A510="","",'STEP 3 EE Comp'!BJ515)</f>
        <v/>
      </c>
      <c r="E510" s="82" t="str">
        <f>IF(A510="","",'STEP 2 EE Data'!AK510)</f>
        <v/>
      </c>
      <c r="F510" s="69" t="str">
        <f t="shared" si="21"/>
        <v/>
      </c>
      <c r="J510" s="497" t="str">
        <f>IF('STEP 2 EE Data'!AI510=0,"",IF('STEP 2 EE Data'!L510="Yes","",IF('STEP 2 EE Data'!J510="Yes",IF('STEP 2 EE Data'!B510="","",'STEP 2 EE Data'!B510),"")))</f>
        <v/>
      </c>
      <c r="K510" s="497" t="str">
        <f>IF(J510="","",'STEP 2 EE Data'!A510)</f>
        <v/>
      </c>
      <c r="L510" s="210" t="str">
        <f>IF(J510="","",'STEP 2 EE Data'!AJ510)</f>
        <v/>
      </c>
      <c r="M510" s="497" t="str">
        <f>IF(J510="","",'STEP 3 EE Comp'!BJ515)</f>
        <v/>
      </c>
      <c r="N510" s="69" t="str">
        <f t="shared" si="22"/>
        <v/>
      </c>
      <c r="R510" s="84" t="str">
        <f>IF('STEP 2 EE Data'!L510="Yes",IF('STEP 2 EE Data'!B510="","",'STEP 2 EE Data'!B510),"")</f>
        <v/>
      </c>
      <c r="S510" s="84" t="str">
        <f>IF(R510="","",'STEP 2 EE Data'!A510)</f>
        <v/>
      </c>
      <c r="T510" s="84" t="str">
        <f>IF(S510="","",'STEP 2 EE Data'!AJ510)</f>
        <v/>
      </c>
      <c r="U510" s="84" t="str">
        <f>IF(T510="","",'STEP 3 EE Comp'!BJ515)</f>
        <v/>
      </c>
      <c r="V510" s="69" t="str">
        <f t="shared" si="23"/>
        <v/>
      </c>
    </row>
    <row r="511" spans="1:22" x14ac:dyDescent="0.3">
      <c r="A511" s="623" t="str">
        <f>IF('STEP 2 EE Data'!L511="Yes","",IF('STEP 2 EE Data'!B511="","",IF('STEP 2 EE Data'!J511="Yes","",IF('STEP 2 EE Data'!AI511=0,"",'STEP 2 EE Data'!B511))))</f>
        <v/>
      </c>
      <c r="B511" s="93" t="str">
        <f>IF(A511="","",'STEP 2 EE Data'!A511)</f>
        <v/>
      </c>
      <c r="C511" s="624" t="str">
        <f>IF(A511="","",'STEP 2 EE Data'!AJ511)</f>
        <v/>
      </c>
      <c r="D511" s="369" t="str">
        <f>IF(A511="","",'STEP 3 EE Comp'!BJ516)</f>
        <v/>
      </c>
      <c r="E511" s="82" t="str">
        <f>IF(A511="","",'STEP 2 EE Data'!AK511)</f>
        <v/>
      </c>
      <c r="F511" s="69" t="str">
        <f t="shared" si="21"/>
        <v/>
      </c>
      <c r="J511" s="497" t="str">
        <f>IF('STEP 2 EE Data'!AI511=0,"",IF('STEP 2 EE Data'!L511="Yes","",IF('STEP 2 EE Data'!J511="Yes",IF('STEP 2 EE Data'!B511="","",'STEP 2 EE Data'!B511),"")))</f>
        <v/>
      </c>
      <c r="K511" s="497" t="str">
        <f>IF(J511="","",'STEP 2 EE Data'!A511)</f>
        <v/>
      </c>
      <c r="L511" s="210" t="str">
        <f>IF(J511="","",'STEP 2 EE Data'!AJ511)</f>
        <v/>
      </c>
      <c r="M511" s="497" t="str">
        <f>IF(J511="","",'STEP 3 EE Comp'!BJ516)</f>
        <v/>
      </c>
      <c r="N511" s="69" t="str">
        <f t="shared" si="22"/>
        <v/>
      </c>
      <c r="R511" s="84" t="str">
        <f>IF('STEP 2 EE Data'!L511="Yes",IF('STEP 2 EE Data'!B511="","",'STEP 2 EE Data'!B511),"")</f>
        <v/>
      </c>
      <c r="S511" s="84" t="str">
        <f>IF(R511="","",'STEP 2 EE Data'!A511)</f>
        <v/>
      </c>
      <c r="T511" s="84" t="str">
        <f>IF(S511="","",'STEP 2 EE Data'!AJ511)</f>
        <v/>
      </c>
      <c r="U511" s="84" t="str">
        <f>IF(T511="","",'STEP 3 EE Comp'!BJ516)</f>
        <v/>
      </c>
      <c r="V511" s="69" t="str">
        <f t="shared" si="23"/>
        <v/>
      </c>
    </row>
    <row r="512" spans="1:22" x14ac:dyDescent="0.3">
      <c r="A512" s="623" t="str">
        <f>IF('STEP 2 EE Data'!L512="Yes","",IF('STEP 2 EE Data'!B512="","",IF('STEP 2 EE Data'!J512="Yes","",IF('STEP 2 EE Data'!AI512=0,"",'STEP 2 EE Data'!B512))))</f>
        <v/>
      </c>
      <c r="B512" s="93" t="str">
        <f>IF(A512="","",'STEP 2 EE Data'!A512)</f>
        <v/>
      </c>
      <c r="C512" s="624" t="str">
        <f>IF(A512="","",'STEP 2 EE Data'!AJ512)</f>
        <v/>
      </c>
      <c r="D512" s="369" t="str">
        <f>IF(A512="","",'STEP 3 EE Comp'!BJ517)</f>
        <v/>
      </c>
      <c r="E512" s="82" t="str">
        <f>IF(A512="","",'STEP 2 EE Data'!AK512)</f>
        <v/>
      </c>
      <c r="F512" s="69" t="str">
        <f t="shared" si="21"/>
        <v/>
      </c>
      <c r="J512" s="497" t="str">
        <f>IF('STEP 2 EE Data'!AI512=0,"",IF('STEP 2 EE Data'!L512="Yes","",IF('STEP 2 EE Data'!J512="Yes",IF('STEP 2 EE Data'!B512="","",'STEP 2 EE Data'!B512),"")))</f>
        <v/>
      </c>
      <c r="K512" s="497" t="str">
        <f>IF(J512="","",'STEP 2 EE Data'!A512)</f>
        <v/>
      </c>
      <c r="L512" s="210" t="str">
        <f>IF(J512="","",'STEP 2 EE Data'!AJ512)</f>
        <v/>
      </c>
      <c r="M512" s="497" t="str">
        <f>IF(J512="","",'STEP 3 EE Comp'!BJ517)</f>
        <v/>
      </c>
      <c r="N512" s="69" t="str">
        <f t="shared" si="22"/>
        <v/>
      </c>
      <c r="R512" s="84" t="str">
        <f>IF('STEP 2 EE Data'!L512="Yes",IF('STEP 2 EE Data'!B512="","",'STEP 2 EE Data'!B512),"")</f>
        <v/>
      </c>
      <c r="S512" s="84" t="str">
        <f>IF(R512="","",'STEP 2 EE Data'!A512)</f>
        <v/>
      </c>
      <c r="T512" s="84" t="str">
        <f>IF(S512="","",'STEP 2 EE Data'!AJ512)</f>
        <v/>
      </c>
      <c r="U512" s="84" t="str">
        <f>IF(T512="","",'STEP 3 EE Comp'!BJ517)</f>
        <v/>
      </c>
      <c r="V512" s="69" t="str">
        <f t="shared" si="23"/>
        <v/>
      </c>
    </row>
    <row r="513" spans="1:22" x14ac:dyDescent="0.3">
      <c r="A513" s="623" t="str">
        <f>IF('STEP 2 EE Data'!L513="Yes","",IF('STEP 2 EE Data'!B513="","",IF('STEP 2 EE Data'!J513="Yes","",IF('STEP 2 EE Data'!AI513=0,"",'STEP 2 EE Data'!B513))))</f>
        <v/>
      </c>
      <c r="B513" s="93" t="str">
        <f>IF(A513="","",'STEP 2 EE Data'!A513)</f>
        <v/>
      </c>
      <c r="C513" s="624" t="str">
        <f>IF(A513="","",'STEP 2 EE Data'!AJ513)</f>
        <v/>
      </c>
      <c r="D513" s="369" t="str">
        <f>IF(A513="","",'STEP 3 EE Comp'!BJ518)</f>
        <v/>
      </c>
      <c r="E513" s="82" t="str">
        <f>IF(A513="","",'STEP 2 EE Data'!AK513)</f>
        <v/>
      </c>
      <c r="F513" s="69" t="str">
        <f t="shared" si="21"/>
        <v/>
      </c>
      <c r="J513" s="497" t="str">
        <f>IF('STEP 2 EE Data'!AI513=0,"",IF('STEP 2 EE Data'!L513="Yes","",IF('STEP 2 EE Data'!J513="Yes",IF('STEP 2 EE Data'!B513="","",'STEP 2 EE Data'!B513),"")))</f>
        <v/>
      </c>
      <c r="K513" s="497" t="str">
        <f>IF(J513="","",'STEP 2 EE Data'!A513)</f>
        <v/>
      </c>
      <c r="L513" s="210" t="str">
        <f>IF(J513="","",'STEP 2 EE Data'!AJ513)</f>
        <v/>
      </c>
      <c r="M513" s="497" t="str">
        <f>IF(J513="","",'STEP 3 EE Comp'!BJ518)</f>
        <v/>
      </c>
      <c r="N513" s="69" t="str">
        <f t="shared" si="22"/>
        <v/>
      </c>
      <c r="R513" s="84" t="str">
        <f>IF('STEP 2 EE Data'!L513="Yes",IF('STEP 2 EE Data'!B513="","",'STEP 2 EE Data'!B513),"")</f>
        <v/>
      </c>
      <c r="S513" s="84" t="str">
        <f>IF(R513="","",'STEP 2 EE Data'!A513)</f>
        <v/>
      </c>
      <c r="T513" s="84" t="str">
        <f>IF(S513="","",'STEP 2 EE Data'!AJ513)</f>
        <v/>
      </c>
      <c r="U513" s="84" t="str">
        <f>IF(T513="","",'STEP 3 EE Comp'!BJ518)</f>
        <v/>
      </c>
      <c r="V513" s="69" t="str">
        <f t="shared" si="23"/>
        <v/>
      </c>
    </row>
    <row r="514" spans="1:22" x14ac:dyDescent="0.3">
      <c r="A514" s="623" t="str">
        <f>IF('STEP 2 EE Data'!L514="Yes","",IF('STEP 2 EE Data'!B514="","",IF('STEP 2 EE Data'!J514="Yes","",IF('STEP 2 EE Data'!AI514=0,"",'STEP 2 EE Data'!B514))))</f>
        <v/>
      </c>
      <c r="B514" s="93" t="str">
        <f>IF(A514="","",'STEP 2 EE Data'!A514)</f>
        <v/>
      </c>
      <c r="C514" s="624" t="str">
        <f>IF(A514="","",'STEP 2 EE Data'!AJ514)</f>
        <v/>
      </c>
      <c r="D514" s="369" t="str">
        <f>IF(A514="","",'STEP 3 EE Comp'!BJ519)</f>
        <v/>
      </c>
      <c r="E514" s="82" t="str">
        <f>IF(A514="","",'STEP 2 EE Data'!AK514)</f>
        <v/>
      </c>
      <c r="F514" s="69" t="str">
        <f t="shared" si="21"/>
        <v/>
      </c>
      <c r="J514" s="497" t="str">
        <f>IF('STEP 2 EE Data'!AI514=0,"",IF('STEP 2 EE Data'!L514="Yes","",IF('STEP 2 EE Data'!J514="Yes",IF('STEP 2 EE Data'!B514="","",'STEP 2 EE Data'!B514),"")))</f>
        <v/>
      </c>
      <c r="K514" s="497" t="str">
        <f>IF(J514="","",'STEP 2 EE Data'!A514)</f>
        <v/>
      </c>
      <c r="L514" s="210" t="str">
        <f>IF(J514="","",'STEP 2 EE Data'!AJ514)</f>
        <v/>
      </c>
      <c r="M514" s="497" t="str">
        <f>IF(J514="","",'STEP 3 EE Comp'!BJ519)</f>
        <v/>
      </c>
      <c r="N514" s="69" t="str">
        <f t="shared" si="22"/>
        <v/>
      </c>
      <c r="R514" s="84" t="str">
        <f>IF('STEP 2 EE Data'!L514="Yes",IF('STEP 2 EE Data'!B514="","",'STEP 2 EE Data'!B514),"")</f>
        <v/>
      </c>
      <c r="S514" s="84" t="str">
        <f>IF(R514="","",'STEP 2 EE Data'!A514)</f>
        <v/>
      </c>
      <c r="T514" s="84" t="str">
        <f>IF(S514="","",'STEP 2 EE Data'!AJ514)</f>
        <v/>
      </c>
      <c r="U514" s="84" t="str">
        <f>IF(T514="","",'STEP 3 EE Comp'!BJ519)</f>
        <v/>
      </c>
      <c r="V514" s="69" t="str">
        <f t="shared" si="23"/>
        <v/>
      </c>
    </row>
    <row r="515" spans="1:22" x14ac:dyDescent="0.3">
      <c r="A515" s="623" t="str">
        <f>IF('STEP 2 EE Data'!L515="Yes","",IF('STEP 2 EE Data'!B515="","",IF('STEP 2 EE Data'!J515="Yes","",IF('STEP 2 EE Data'!AI515=0,"",'STEP 2 EE Data'!B515))))</f>
        <v/>
      </c>
      <c r="B515" s="93" t="str">
        <f>IF(A515="","",'STEP 2 EE Data'!A515)</f>
        <v/>
      </c>
      <c r="C515" s="624" t="str">
        <f>IF(A515="","",'STEP 2 EE Data'!AJ515)</f>
        <v/>
      </c>
      <c r="D515" s="369" t="str">
        <f>IF(A515="","",'STEP 3 EE Comp'!BJ520)</f>
        <v/>
      </c>
      <c r="E515" s="82" t="str">
        <f>IF(A515="","",'STEP 2 EE Data'!AK515)</f>
        <v/>
      </c>
      <c r="F515" s="69" t="str">
        <f t="shared" si="21"/>
        <v/>
      </c>
      <c r="J515" s="497" t="str">
        <f>IF('STEP 2 EE Data'!AI515=0,"",IF('STEP 2 EE Data'!L515="Yes","",IF('STEP 2 EE Data'!J515="Yes",IF('STEP 2 EE Data'!B515="","",'STEP 2 EE Data'!B515),"")))</f>
        <v/>
      </c>
      <c r="K515" s="497" t="str">
        <f>IF(J515="","",'STEP 2 EE Data'!A515)</f>
        <v/>
      </c>
      <c r="L515" s="210" t="str">
        <f>IF(J515="","",'STEP 2 EE Data'!AJ515)</f>
        <v/>
      </c>
      <c r="M515" s="497" t="str">
        <f>IF(J515="","",'STEP 3 EE Comp'!BJ520)</f>
        <v/>
      </c>
      <c r="N515" s="69" t="str">
        <f t="shared" si="22"/>
        <v/>
      </c>
      <c r="R515" s="84" t="str">
        <f>IF('STEP 2 EE Data'!L515="Yes",IF('STEP 2 EE Data'!B515="","",'STEP 2 EE Data'!B515),"")</f>
        <v/>
      </c>
      <c r="S515" s="84" t="str">
        <f>IF(R515="","",'STEP 2 EE Data'!A515)</f>
        <v/>
      </c>
      <c r="T515" s="84" t="str">
        <f>IF(S515="","",'STEP 2 EE Data'!AJ515)</f>
        <v/>
      </c>
      <c r="U515" s="84" t="str">
        <f>IF(T515="","",'STEP 3 EE Comp'!BJ520)</f>
        <v/>
      </c>
      <c r="V515" s="69" t="str">
        <f t="shared" si="23"/>
        <v/>
      </c>
    </row>
    <row r="516" spans="1:22" x14ac:dyDescent="0.3">
      <c r="A516" s="623" t="str">
        <f>IF('STEP 2 EE Data'!L516="Yes","",IF('STEP 2 EE Data'!B516="","",IF('STEP 2 EE Data'!J516="Yes","",IF('STEP 2 EE Data'!AI516=0,"",'STEP 2 EE Data'!B516))))</f>
        <v/>
      </c>
      <c r="B516" s="93" t="str">
        <f>IF(A516="","",'STEP 2 EE Data'!A516)</f>
        <v/>
      </c>
      <c r="C516" s="624" t="str">
        <f>IF(A516="","",'STEP 2 EE Data'!AJ516)</f>
        <v/>
      </c>
      <c r="D516" s="369" t="str">
        <f>IF(A516="","",'STEP 3 EE Comp'!BJ521)</f>
        <v/>
      </c>
      <c r="E516" s="82" t="str">
        <f>IF(A516="","",'STEP 2 EE Data'!AK516)</f>
        <v/>
      </c>
      <c r="F516" s="69" t="str">
        <f t="shared" si="21"/>
        <v/>
      </c>
      <c r="J516" s="497" t="str">
        <f>IF('STEP 2 EE Data'!AI516=0,"",IF('STEP 2 EE Data'!L516="Yes","",IF('STEP 2 EE Data'!J516="Yes",IF('STEP 2 EE Data'!B516="","",'STEP 2 EE Data'!B516),"")))</f>
        <v/>
      </c>
      <c r="K516" s="497" t="str">
        <f>IF(J516="","",'STEP 2 EE Data'!A516)</f>
        <v/>
      </c>
      <c r="L516" s="210" t="str">
        <f>IF(J516="","",'STEP 2 EE Data'!AJ516)</f>
        <v/>
      </c>
      <c r="M516" s="497" t="str">
        <f>IF(J516="","",'STEP 3 EE Comp'!BJ521)</f>
        <v/>
      </c>
      <c r="N516" s="69" t="str">
        <f t="shared" si="22"/>
        <v/>
      </c>
      <c r="R516" s="84" t="str">
        <f>IF('STEP 2 EE Data'!L516="Yes",IF('STEP 2 EE Data'!B516="","",'STEP 2 EE Data'!B516),"")</f>
        <v/>
      </c>
      <c r="S516" s="84" t="str">
        <f>IF(R516="","",'STEP 2 EE Data'!A516)</f>
        <v/>
      </c>
      <c r="T516" s="84" t="str">
        <f>IF(S516="","",'STEP 2 EE Data'!AJ516)</f>
        <v/>
      </c>
      <c r="U516" s="84" t="str">
        <f>IF(T516="","",'STEP 3 EE Comp'!BJ521)</f>
        <v/>
      </c>
      <c r="V516" s="69" t="str">
        <f t="shared" si="23"/>
        <v/>
      </c>
    </row>
    <row r="517" spans="1:22" x14ac:dyDescent="0.3">
      <c r="A517" s="623" t="str">
        <f>IF('STEP 2 EE Data'!L517="Yes","",IF('STEP 2 EE Data'!B517="","",IF('STEP 2 EE Data'!J517="Yes","",IF('STEP 2 EE Data'!AI517=0,"",'STEP 2 EE Data'!B517))))</f>
        <v/>
      </c>
      <c r="B517" s="93" t="str">
        <f>IF(A517="","",'STEP 2 EE Data'!A517)</f>
        <v/>
      </c>
      <c r="C517" s="624" t="str">
        <f>IF(A517="","",'STEP 2 EE Data'!AJ517)</f>
        <v/>
      </c>
      <c r="D517" s="369" t="str">
        <f>IF(A517="","",'STEP 3 EE Comp'!BJ522)</f>
        <v/>
      </c>
      <c r="E517" s="82" t="str">
        <f>IF(A517="","",'STEP 2 EE Data'!AK517)</f>
        <v/>
      </c>
      <c r="F517" s="69" t="str">
        <f t="shared" si="21"/>
        <v/>
      </c>
      <c r="J517" s="497" t="str">
        <f>IF('STEP 2 EE Data'!AI517=0,"",IF('STEP 2 EE Data'!L517="Yes","",IF('STEP 2 EE Data'!J517="Yes",IF('STEP 2 EE Data'!B517="","",'STEP 2 EE Data'!B517),"")))</f>
        <v/>
      </c>
      <c r="K517" s="497" t="str">
        <f>IF(J517="","",'STEP 2 EE Data'!A517)</f>
        <v/>
      </c>
      <c r="L517" s="210" t="str">
        <f>IF(J517="","",'STEP 2 EE Data'!AJ517)</f>
        <v/>
      </c>
      <c r="M517" s="497" t="str">
        <f>IF(J517="","",'STEP 3 EE Comp'!BJ522)</f>
        <v/>
      </c>
      <c r="N517" s="69" t="str">
        <f t="shared" si="22"/>
        <v/>
      </c>
      <c r="R517" s="84" t="str">
        <f>IF('STEP 2 EE Data'!L517="Yes",IF('STEP 2 EE Data'!B517="","",'STEP 2 EE Data'!B517),"")</f>
        <v/>
      </c>
      <c r="S517" s="84" t="str">
        <f>IF(R517="","",'STEP 2 EE Data'!A517)</f>
        <v/>
      </c>
      <c r="T517" s="84" t="str">
        <f>IF(S517="","",'STEP 2 EE Data'!AJ517)</f>
        <v/>
      </c>
      <c r="U517" s="84" t="str">
        <f>IF(T517="","",'STEP 3 EE Comp'!BJ522)</f>
        <v/>
      </c>
      <c r="V517" s="69" t="str">
        <f t="shared" si="23"/>
        <v/>
      </c>
    </row>
    <row r="518" spans="1:22" x14ac:dyDescent="0.3">
      <c r="A518" s="623" t="str">
        <f>IF('STEP 2 EE Data'!L518="Yes","",IF('STEP 2 EE Data'!B518="","",IF('STEP 2 EE Data'!J518="Yes","",IF('STEP 2 EE Data'!AI518=0,"",'STEP 2 EE Data'!B518))))</f>
        <v/>
      </c>
      <c r="B518" s="93" t="str">
        <f>IF(A518="","",'STEP 2 EE Data'!A518)</f>
        <v/>
      </c>
      <c r="C518" s="624" t="str">
        <f>IF(A518="","",'STEP 2 EE Data'!AJ518)</f>
        <v/>
      </c>
      <c r="D518" s="369" t="str">
        <f>IF(A518="","",'STEP 3 EE Comp'!BJ523)</f>
        <v/>
      </c>
      <c r="E518" s="82" t="str">
        <f>IF(A518="","",'STEP 2 EE Data'!AK518)</f>
        <v/>
      </c>
      <c r="F518" s="69" t="str">
        <f t="shared" si="21"/>
        <v/>
      </c>
      <c r="J518" s="497" t="str">
        <f>IF('STEP 2 EE Data'!AI518=0,"",IF('STEP 2 EE Data'!L518="Yes","",IF('STEP 2 EE Data'!J518="Yes",IF('STEP 2 EE Data'!B518="","",'STEP 2 EE Data'!B518),"")))</f>
        <v/>
      </c>
      <c r="K518" s="497" t="str">
        <f>IF(J518="","",'STEP 2 EE Data'!A518)</f>
        <v/>
      </c>
      <c r="L518" s="210" t="str">
        <f>IF(J518="","",'STEP 2 EE Data'!AJ518)</f>
        <v/>
      </c>
      <c r="M518" s="497" t="str">
        <f>IF(J518="","",'STEP 3 EE Comp'!BJ523)</f>
        <v/>
      </c>
      <c r="N518" s="69" t="str">
        <f t="shared" si="22"/>
        <v/>
      </c>
      <c r="R518" s="84" t="str">
        <f>IF('STEP 2 EE Data'!L518="Yes",IF('STEP 2 EE Data'!B518="","",'STEP 2 EE Data'!B518),"")</f>
        <v/>
      </c>
      <c r="S518" s="84" t="str">
        <f>IF(R518="","",'STEP 2 EE Data'!A518)</f>
        <v/>
      </c>
      <c r="T518" s="84" t="str">
        <f>IF(S518="","",'STEP 2 EE Data'!AJ518)</f>
        <v/>
      </c>
      <c r="U518" s="84" t="str">
        <f>IF(T518="","",'STEP 3 EE Comp'!BJ523)</f>
        <v/>
      </c>
      <c r="V518" s="69" t="str">
        <f t="shared" si="23"/>
        <v/>
      </c>
    </row>
    <row r="519" spans="1:22" x14ac:dyDescent="0.3">
      <c r="A519" s="623" t="str">
        <f>IF('STEP 2 EE Data'!L519="Yes","",IF('STEP 2 EE Data'!B519="","",IF('STEP 2 EE Data'!J519="Yes","",IF('STEP 2 EE Data'!AI519=0,"",'STEP 2 EE Data'!B519))))</f>
        <v/>
      </c>
      <c r="B519" s="93" t="str">
        <f>IF(A519="","",'STEP 2 EE Data'!A519)</f>
        <v/>
      </c>
      <c r="C519" s="624" t="str">
        <f>IF(A519="","",'STEP 2 EE Data'!AJ519)</f>
        <v/>
      </c>
      <c r="D519" s="369" t="str">
        <f>IF(A519="","",'STEP 3 EE Comp'!BJ524)</f>
        <v/>
      </c>
      <c r="E519" s="82" t="str">
        <f>IF(A519="","",'STEP 2 EE Data'!AK519)</f>
        <v/>
      </c>
      <c r="F519" s="69" t="str">
        <f t="shared" si="21"/>
        <v/>
      </c>
      <c r="J519" s="497" t="str">
        <f>IF('STEP 2 EE Data'!AI519=0,"",IF('STEP 2 EE Data'!L519="Yes","",IF('STEP 2 EE Data'!J519="Yes",IF('STEP 2 EE Data'!B519="","",'STEP 2 EE Data'!B519),"")))</f>
        <v/>
      </c>
      <c r="K519" s="497" t="str">
        <f>IF(J519="","",'STEP 2 EE Data'!A519)</f>
        <v/>
      </c>
      <c r="L519" s="210" t="str">
        <f>IF(J519="","",'STEP 2 EE Data'!AJ519)</f>
        <v/>
      </c>
      <c r="M519" s="497" t="str">
        <f>IF(J519="","",'STEP 3 EE Comp'!BJ524)</f>
        <v/>
      </c>
      <c r="N519" s="69" t="str">
        <f t="shared" si="22"/>
        <v/>
      </c>
      <c r="R519" s="84" t="str">
        <f>IF('STEP 2 EE Data'!L519="Yes",IF('STEP 2 EE Data'!B519="","",'STEP 2 EE Data'!B519),"")</f>
        <v/>
      </c>
      <c r="S519" s="84" t="str">
        <f>IF(R519="","",'STEP 2 EE Data'!A519)</f>
        <v/>
      </c>
      <c r="T519" s="84" t="str">
        <f>IF(S519="","",'STEP 2 EE Data'!AJ519)</f>
        <v/>
      </c>
      <c r="U519" s="84" t="str">
        <f>IF(T519="","",'STEP 3 EE Comp'!BJ524)</f>
        <v/>
      </c>
      <c r="V519" s="69" t="str">
        <f t="shared" si="23"/>
        <v/>
      </c>
    </row>
    <row r="520" spans="1:22" x14ac:dyDescent="0.3">
      <c r="A520" s="623" t="str">
        <f>IF('STEP 2 EE Data'!L520="Yes","",IF('STEP 2 EE Data'!B520="","",IF('STEP 2 EE Data'!J520="Yes","",IF('STEP 2 EE Data'!AI520=0,"",'STEP 2 EE Data'!B520))))</f>
        <v/>
      </c>
      <c r="B520" s="93" t="str">
        <f>IF(A520="","",'STEP 2 EE Data'!A520)</f>
        <v/>
      </c>
      <c r="C520" s="624" t="str">
        <f>IF(A520="","",'STEP 2 EE Data'!AJ520)</f>
        <v/>
      </c>
      <c r="D520" s="369" t="str">
        <f>IF(A520="","",'STEP 3 EE Comp'!BJ525)</f>
        <v/>
      </c>
      <c r="E520" s="82" t="str">
        <f>IF(A520="","",'STEP 2 EE Data'!AK520)</f>
        <v/>
      </c>
      <c r="F520" s="69" t="str">
        <f t="shared" si="21"/>
        <v/>
      </c>
      <c r="J520" s="497" t="str">
        <f>IF('STEP 2 EE Data'!AI520=0,"",IF('STEP 2 EE Data'!L520="Yes","",IF('STEP 2 EE Data'!J520="Yes",IF('STEP 2 EE Data'!B520="","",'STEP 2 EE Data'!B520),"")))</f>
        <v/>
      </c>
      <c r="K520" s="497" t="str">
        <f>IF(J520="","",'STEP 2 EE Data'!A520)</f>
        <v/>
      </c>
      <c r="L520" s="210" t="str">
        <f>IF(J520="","",'STEP 2 EE Data'!AJ520)</f>
        <v/>
      </c>
      <c r="M520" s="497" t="str">
        <f>IF(J520="","",'STEP 3 EE Comp'!BJ525)</f>
        <v/>
      </c>
      <c r="N520" s="69" t="str">
        <f t="shared" si="22"/>
        <v/>
      </c>
      <c r="R520" s="84" t="str">
        <f>IF('STEP 2 EE Data'!L520="Yes",IF('STEP 2 EE Data'!B520="","",'STEP 2 EE Data'!B520),"")</f>
        <v/>
      </c>
      <c r="S520" s="84" t="str">
        <f>IF(R520="","",'STEP 2 EE Data'!A520)</f>
        <v/>
      </c>
      <c r="T520" s="84" t="str">
        <f>IF(S520="","",'STEP 2 EE Data'!AJ520)</f>
        <v/>
      </c>
      <c r="U520" s="84" t="str">
        <f>IF(T520="","",'STEP 3 EE Comp'!BJ525)</f>
        <v/>
      </c>
      <c r="V520" s="69" t="str">
        <f t="shared" si="23"/>
        <v/>
      </c>
    </row>
    <row r="521" spans="1:22" x14ac:dyDescent="0.3">
      <c r="A521" s="623" t="str">
        <f>IF('STEP 2 EE Data'!L521="Yes","",IF('STEP 2 EE Data'!B521="","",IF('STEP 2 EE Data'!J521="Yes","",IF('STEP 2 EE Data'!AI521=0,"",'STEP 2 EE Data'!B521))))</f>
        <v/>
      </c>
      <c r="B521" s="93" t="str">
        <f>IF(A521="","",'STEP 2 EE Data'!A521)</f>
        <v/>
      </c>
      <c r="C521" s="624" t="str">
        <f>IF(A521="","",'STEP 2 EE Data'!AJ521)</f>
        <v/>
      </c>
      <c r="D521" s="369" t="str">
        <f>IF(A521="","",'STEP 3 EE Comp'!BJ526)</f>
        <v/>
      </c>
      <c r="E521" s="82" t="str">
        <f>IF(A521="","",'STEP 2 EE Data'!AK521)</f>
        <v/>
      </c>
      <c r="F521" s="69" t="str">
        <f t="shared" si="21"/>
        <v/>
      </c>
      <c r="J521" s="497" t="str">
        <f>IF('STEP 2 EE Data'!AI521=0,"",IF('STEP 2 EE Data'!L521="Yes","",IF('STEP 2 EE Data'!J521="Yes",IF('STEP 2 EE Data'!B521="","",'STEP 2 EE Data'!B521),"")))</f>
        <v/>
      </c>
      <c r="K521" s="497" t="str">
        <f>IF(J521="","",'STEP 2 EE Data'!A521)</f>
        <v/>
      </c>
      <c r="L521" s="210" t="str">
        <f>IF(J521="","",'STEP 2 EE Data'!AJ521)</f>
        <v/>
      </c>
      <c r="M521" s="497" t="str">
        <f>IF(J521="","",'STEP 3 EE Comp'!BJ526)</f>
        <v/>
      </c>
      <c r="N521" s="69" t="str">
        <f t="shared" si="22"/>
        <v/>
      </c>
      <c r="R521" s="84" t="str">
        <f>IF('STEP 2 EE Data'!L521="Yes",IF('STEP 2 EE Data'!B521="","",'STEP 2 EE Data'!B521),"")</f>
        <v/>
      </c>
      <c r="S521" s="84" t="str">
        <f>IF(R521="","",'STEP 2 EE Data'!A521)</f>
        <v/>
      </c>
      <c r="T521" s="84" t="str">
        <f>IF(S521="","",'STEP 2 EE Data'!AJ521)</f>
        <v/>
      </c>
      <c r="U521" s="84" t="str">
        <f>IF(T521="","",'STEP 3 EE Comp'!BJ526)</f>
        <v/>
      </c>
      <c r="V521" s="69" t="str">
        <f t="shared" si="23"/>
        <v/>
      </c>
    </row>
    <row r="522" spans="1:22" x14ac:dyDescent="0.3">
      <c r="A522" s="623" t="str">
        <f>IF('STEP 2 EE Data'!L522="Yes","",IF('STEP 2 EE Data'!B522="","",IF('STEP 2 EE Data'!J522="Yes","",IF('STEP 2 EE Data'!AI522=0,"",'STEP 2 EE Data'!B522))))</f>
        <v/>
      </c>
      <c r="B522" s="93" t="str">
        <f>IF(A522="","",'STEP 2 EE Data'!A522)</f>
        <v/>
      </c>
      <c r="C522" s="624" t="str">
        <f>IF(A522="","",'STEP 2 EE Data'!AJ522)</f>
        <v/>
      </c>
      <c r="D522" s="369" t="str">
        <f>IF(A522="","",'STEP 3 EE Comp'!BJ527)</f>
        <v/>
      </c>
      <c r="E522" s="82" t="str">
        <f>IF(A522="","",'STEP 2 EE Data'!AK522)</f>
        <v/>
      </c>
      <c r="F522" s="69" t="str">
        <f t="shared" si="21"/>
        <v/>
      </c>
      <c r="J522" s="497" t="str">
        <f>IF('STEP 2 EE Data'!AI522=0,"",IF('STEP 2 EE Data'!L522="Yes","",IF('STEP 2 EE Data'!J522="Yes",IF('STEP 2 EE Data'!B522="","",'STEP 2 EE Data'!B522),"")))</f>
        <v/>
      </c>
      <c r="K522" s="497" t="str">
        <f>IF(J522="","",'STEP 2 EE Data'!A522)</f>
        <v/>
      </c>
      <c r="L522" s="210" t="str">
        <f>IF(J522="","",'STEP 2 EE Data'!AJ522)</f>
        <v/>
      </c>
      <c r="M522" s="497" t="str">
        <f>IF(J522="","",'STEP 3 EE Comp'!BJ527)</f>
        <v/>
      </c>
      <c r="N522" s="69" t="str">
        <f t="shared" si="22"/>
        <v/>
      </c>
      <c r="R522" s="84" t="str">
        <f>IF('STEP 2 EE Data'!L522="Yes",IF('STEP 2 EE Data'!B522="","",'STEP 2 EE Data'!B522),"")</f>
        <v/>
      </c>
      <c r="S522" s="84" t="str">
        <f>IF(R522="","",'STEP 2 EE Data'!A522)</f>
        <v/>
      </c>
      <c r="T522" s="84" t="str">
        <f>IF(S522="","",'STEP 2 EE Data'!AJ522)</f>
        <v/>
      </c>
      <c r="U522" s="84" t="str">
        <f>IF(T522="","",'STEP 3 EE Comp'!BJ527)</f>
        <v/>
      </c>
      <c r="V522" s="69" t="str">
        <f t="shared" si="23"/>
        <v/>
      </c>
    </row>
    <row r="523" spans="1:22" x14ac:dyDescent="0.3">
      <c r="A523" s="623" t="str">
        <f>IF('STEP 2 EE Data'!L523="Yes","",IF('STEP 2 EE Data'!B523="","",IF('STEP 2 EE Data'!J523="Yes","",IF('STEP 2 EE Data'!AI523=0,"",'STEP 2 EE Data'!B523))))</f>
        <v/>
      </c>
      <c r="B523" s="93" t="str">
        <f>IF(A523="","",'STEP 2 EE Data'!A523)</f>
        <v/>
      </c>
      <c r="C523" s="624" t="str">
        <f>IF(A523="","",'STEP 2 EE Data'!AJ523)</f>
        <v/>
      </c>
      <c r="D523" s="369" t="str">
        <f>IF(A523="","",'STEP 3 EE Comp'!BJ528)</f>
        <v/>
      </c>
      <c r="E523" s="82" t="str">
        <f>IF(A523="","",'STEP 2 EE Data'!AK523)</f>
        <v/>
      </c>
      <c r="F523" s="69" t="str">
        <f t="shared" si="21"/>
        <v/>
      </c>
      <c r="J523" s="497" t="str">
        <f>IF('STEP 2 EE Data'!AI523=0,"",IF('STEP 2 EE Data'!L523="Yes","",IF('STEP 2 EE Data'!J523="Yes",IF('STEP 2 EE Data'!B523="","",'STEP 2 EE Data'!B523),"")))</f>
        <v/>
      </c>
      <c r="K523" s="497" t="str">
        <f>IF(J523="","",'STEP 2 EE Data'!A523)</f>
        <v/>
      </c>
      <c r="L523" s="210" t="str">
        <f>IF(J523="","",'STEP 2 EE Data'!AJ523)</f>
        <v/>
      </c>
      <c r="M523" s="497" t="str">
        <f>IF(J523="","",'STEP 3 EE Comp'!BJ528)</f>
        <v/>
      </c>
      <c r="N523" s="69" t="str">
        <f t="shared" si="22"/>
        <v/>
      </c>
      <c r="R523" s="84" t="str">
        <f>IF('STEP 2 EE Data'!L523="Yes",IF('STEP 2 EE Data'!B523="","",'STEP 2 EE Data'!B523),"")</f>
        <v/>
      </c>
      <c r="S523" s="84" t="str">
        <f>IF(R523="","",'STEP 2 EE Data'!A523)</f>
        <v/>
      </c>
      <c r="T523" s="84" t="str">
        <f>IF(S523="","",'STEP 2 EE Data'!AJ523)</f>
        <v/>
      </c>
      <c r="U523" s="84" t="str">
        <f>IF(T523="","",'STEP 3 EE Comp'!BJ528)</f>
        <v/>
      </c>
      <c r="V523" s="69" t="str">
        <f t="shared" si="23"/>
        <v/>
      </c>
    </row>
    <row r="524" spans="1:22" x14ac:dyDescent="0.3">
      <c r="A524" s="623" t="str">
        <f>IF('STEP 2 EE Data'!L524="Yes","",IF('STEP 2 EE Data'!B524="","",IF('STEP 2 EE Data'!J524="Yes","",IF('STEP 2 EE Data'!AI524=0,"",'STEP 2 EE Data'!B524))))</f>
        <v/>
      </c>
      <c r="B524" s="93" t="str">
        <f>IF(A524="","",'STEP 2 EE Data'!A524)</f>
        <v/>
      </c>
      <c r="C524" s="624" t="str">
        <f>IF(A524="","",'STEP 2 EE Data'!AJ524)</f>
        <v/>
      </c>
      <c r="D524" s="369" t="str">
        <f>IF(A524="","",'STEP 3 EE Comp'!BJ529)</f>
        <v/>
      </c>
      <c r="E524" s="82" t="str">
        <f>IF(A524="","",'STEP 2 EE Data'!AK524)</f>
        <v/>
      </c>
      <c r="F524" s="69" t="str">
        <f t="shared" si="21"/>
        <v/>
      </c>
      <c r="J524" s="497" t="str">
        <f>IF('STEP 2 EE Data'!AI524=0,"",IF('STEP 2 EE Data'!L524="Yes","",IF('STEP 2 EE Data'!J524="Yes",IF('STEP 2 EE Data'!B524="","",'STEP 2 EE Data'!B524),"")))</f>
        <v/>
      </c>
      <c r="K524" s="497" t="str">
        <f>IF(J524="","",'STEP 2 EE Data'!A524)</f>
        <v/>
      </c>
      <c r="L524" s="210" t="str">
        <f>IF(J524="","",'STEP 2 EE Data'!AJ524)</f>
        <v/>
      </c>
      <c r="M524" s="497" t="str">
        <f>IF(J524="","",'STEP 3 EE Comp'!BJ529)</f>
        <v/>
      </c>
      <c r="N524" s="69" t="str">
        <f t="shared" si="22"/>
        <v/>
      </c>
      <c r="R524" s="84" t="str">
        <f>IF('STEP 2 EE Data'!L524="Yes",IF('STEP 2 EE Data'!B524="","",'STEP 2 EE Data'!B524),"")</f>
        <v/>
      </c>
      <c r="S524" s="84" t="str">
        <f>IF(R524="","",'STEP 2 EE Data'!A524)</f>
        <v/>
      </c>
      <c r="T524" s="84" t="str">
        <f>IF(S524="","",'STEP 2 EE Data'!AJ524)</f>
        <v/>
      </c>
      <c r="U524" s="84" t="str">
        <f>IF(T524="","",'STEP 3 EE Comp'!BJ529)</f>
        <v/>
      </c>
      <c r="V524" s="69" t="str">
        <f t="shared" si="23"/>
        <v/>
      </c>
    </row>
    <row r="525" spans="1:22" x14ac:dyDescent="0.3">
      <c r="A525" s="623" t="str">
        <f>IF('STEP 2 EE Data'!L525="Yes","",IF('STEP 2 EE Data'!B525="","",IF('STEP 2 EE Data'!J525="Yes","",IF('STEP 2 EE Data'!AI525=0,"",'STEP 2 EE Data'!B525))))</f>
        <v/>
      </c>
      <c r="B525" s="93" t="str">
        <f>IF(A525="","",'STEP 2 EE Data'!A525)</f>
        <v/>
      </c>
      <c r="C525" s="624" t="str">
        <f>IF(A525="","",'STEP 2 EE Data'!AJ525)</f>
        <v/>
      </c>
      <c r="D525" s="369" t="str">
        <f>IF(A525="","",'STEP 3 EE Comp'!BJ530)</f>
        <v/>
      </c>
      <c r="E525" s="82" t="str">
        <f>IF(A525="","",'STEP 2 EE Data'!AK525)</f>
        <v/>
      </c>
      <c r="F525" s="69" t="str">
        <f t="shared" si="21"/>
        <v/>
      </c>
      <c r="J525" s="497" t="str">
        <f>IF('STEP 2 EE Data'!AI525=0,"",IF('STEP 2 EE Data'!L525="Yes","",IF('STEP 2 EE Data'!J525="Yes",IF('STEP 2 EE Data'!B525="","",'STEP 2 EE Data'!B525),"")))</f>
        <v/>
      </c>
      <c r="K525" s="497" t="str">
        <f>IF(J525="","",'STEP 2 EE Data'!A525)</f>
        <v/>
      </c>
      <c r="L525" s="210" t="str">
        <f>IF(J525="","",'STEP 2 EE Data'!AJ525)</f>
        <v/>
      </c>
      <c r="M525" s="497" t="str">
        <f>IF(J525="","",'STEP 3 EE Comp'!BJ530)</f>
        <v/>
      </c>
      <c r="N525" s="69" t="str">
        <f t="shared" si="22"/>
        <v/>
      </c>
      <c r="R525" s="84" t="str">
        <f>IF('STEP 2 EE Data'!L525="Yes",IF('STEP 2 EE Data'!B525="","",'STEP 2 EE Data'!B525),"")</f>
        <v/>
      </c>
      <c r="S525" s="84" t="str">
        <f>IF(R525="","",'STEP 2 EE Data'!A525)</f>
        <v/>
      </c>
      <c r="T525" s="84" t="str">
        <f>IF(S525="","",'STEP 2 EE Data'!AJ525)</f>
        <v/>
      </c>
      <c r="U525" s="84" t="str">
        <f>IF(T525="","",'STEP 3 EE Comp'!BJ530)</f>
        <v/>
      </c>
      <c r="V525" s="69" t="str">
        <f t="shared" si="23"/>
        <v/>
      </c>
    </row>
    <row r="526" spans="1:22" x14ac:dyDescent="0.3">
      <c r="A526" s="623" t="str">
        <f>IF('STEP 2 EE Data'!L526="Yes","",IF('STEP 2 EE Data'!B526="","",IF('STEP 2 EE Data'!J526="Yes","",IF('STEP 2 EE Data'!AI526=0,"",'STEP 2 EE Data'!B526))))</f>
        <v/>
      </c>
      <c r="B526" s="93" t="str">
        <f>IF(A526="","",'STEP 2 EE Data'!A526)</f>
        <v/>
      </c>
      <c r="C526" s="624" t="str">
        <f>IF(A526="","",'STEP 2 EE Data'!AJ526)</f>
        <v/>
      </c>
      <c r="D526" s="369" t="str">
        <f>IF(A526="","",'STEP 3 EE Comp'!BJ531)</f>
        <v/>
      </c>
      <c r="E526" s="82" t="str">
        <f>IF(A526="","",'STEP 2 EE Data'!AK526)</f>
        <v/>
      </c>
      <c r="F526" s="69" t="str">
        <f t="shared" si="21"/>
        <v/>
      </c>
      <c r="J526" s="497" t="str">
        <f>IF('STEP 2 EE Data'!AI526=0,"",IF('STEP 2 EE Data'!L526="Yes","",IF('STEP 2 EE Data'!J526="Yes",IF('STEP 2 EE Data'!B526="","",'STEP 2 EE Data'!B526),"")))</f>
        <v/>
      </c>
      <c r="K526" s="497" t="str">
        <f>IF(J526="","",'STEP 2 EE Data'!A526)</f>
        <v/>
      </c>
      <c r="L526" s="210" t="str">
        <f>IF(J526="","",'STEP 2 EE Data'!AJ526)</f>
        <v/>
      </c>
      <c r="M526" s="497" t="str">
        <f>IF(J526="","",'STEP 3 EE Comp'!BJ531)</f>
        <v/>
      </c>
      <c r="N526" s="69" t="str">
        <f t="shared" si="22"/>
        <v/>
      </c>
      <c r="R526" s="84" t="str">
        <f>IF('STEP 2 EE Data'!L526="Yes",IF('STEP 2 EE Data'!B526="","",'STEP 2 EE Data'!B526),"")</f>
        <v/>
      </c>
      <c r="S526" s="84" t="str">
        <f>IF(R526="","",'STEP 2 EE Data'!A526)</f>
        <v/>
      </c>
      <c r="T526" s="84" t="str">
        <f>IF(S526="","",'STEP 2 EE Data'!AJ526)</f>
        <v/>
      </c>
      <c r="U526" s="84" t="str">
        <f>IF(T526="","",'STEP 3 EE Comp'!BJ531)</f>
        <v/>
      </c>
      <c r="V526" s="69" t="str">
        <f t="shared" si="23"/>
        <v/>
      </c>
    </row>
    <row r="527" spans="1:22" x14ac:dyDescent="0.3">
      <c r="A527" s="623" t="str">
        <f>IF('STEP 2 EE Data'!L527="Yes","",IF('STEP 2 EE Data'!B527="","",IF('STEP 2 EE Data'!J527="Yes","",IF('STEP 2 EE Data'!AI527=0,"",'STEP 2 EE Data'!B527))))</f>
        <v/>
      </c>
      <c r="B527" s="93" t="str">
        <f>IF(A527="","",'STEP 2 EE Data'!A527)</f>
        <v/>
      </c>
      <c r="C527" s="624" t="str">
        <f>IF(A527="","",'STEP 2 EE Data'!AJ527)</f>
        <v/>
      </c>
      <c r="D527" s="369" t="str">
        <f>IF(A527="","",'STEP 3 EE Comp'!BJ532)</f>
        <v/>
      </c>
      <c r="E527" s="82" t="str">
        <f>IF(A527="","",'STEP 2 EE Data'!AK527)</f>
        <v/>
      </c>
      <c r="F527" s="69" t="str">
        <f t="shared" si="21"/>
        <v/>
      </c>
      <c r="J527" s="497" t="str">
        <f>IF('STEP 2 EE Data'!AI527=0,"",IF('STEP 2 EE Data'!L527="Yes","",IF('STEP 2 EE Data'!J527="Yes",IF('STEP 2 EE Data'!B527="","",'STEP 2 EE Data'!B527),"")))</f>
        <v/>
      </c>
      <c r="K527" s="497" t="str">
        <f>IF(J527="","",'STEP 2 EE Data'!A527)</f>
        <v/>
      </c>
      <c r="L527" s="210" t="str">
        <f>IF(J527="","",'STEP 2 EE Data'!AJ527)</f>
        <v/>
      </c>
      <c r="M527" s="497" t="str">
        <f>IF(J527="","",'STEP 3 EE Comp'!BJ532)</f>
        <v/>
      </c>
      <c r="N527" s="69" t="str">
        <f t="shared" si="22"/>
        <v/>
      </c>
      <c r="R527" s="84" t="str">
        <f>IF('STEP 2 EE Data'!L527="Yes",IF('STEP 2 EE Data'!B527="","",'STEP 2 EE Data'!B527),"")</f>
        <v/>
      </c>
      <c r="S527" s="84" t="str">
        <f>IF(R527="","",'STEP 2 EE Data'!A527)</f>
        <v/>
      </c>
      <c r="T527" s="84" t="str">
        <f>IF(S527="","",'STEP 2 EE Data'!AJ527)</f>
        <v/>
      </c>
      <c r="U527" s="84" t="str">
        <f>IF(T527="","",'STEP 3 EE Comp'!BJ532)</f>
        <v/>
      </c>
      <c r="V527" s="69" t="str">
        <f t="shared" si="23"/>
        <v/>
      </c>
    </row>
    <row r="528" spans="1:22" x14ac:dyDescent="0.3">
      <c r="A528" s="623" t="str">
        <f>IF('STEP 2 EE Data'!L528="Yes","",IF('STEP 2 EE Data'!B528="","",IF('STEP 2 EE Data'!J528="Yes","",IF('STEP 2 EE Data'!AI528=0,"",'STEP 2 EE Data'!B528))))</f>
        <v/>
      </c>
      <c r="B528" s="93" t="str">
        <f>IF(A528="","",'STEP 2 EE Data'!A528)</f>
        <v/>
      </c>
      <c r="C528" s="624" t="str">
        <f>IF(A528="","",'STEP 2 EE Data'!AJ528)</f>
        <v/>
      </c>
      <c r="D528" s="369" t="str">
        <f>IF(A528="","",'STEP 3 EE Comp'!BJ533)</f>
        <v/>
      </c>
      <c r="E528" s="82" t="str">
        <f>IF(A528="","",'STEP 2 EE Data'!AK528)</f>
        <v/>
      </c>
      <c r="F528" s="69" t="str">
        <f t="shared" si="21"/>
        <v/>
      </c>
      <c r="J528" s="497" t="str">
        <f>IF('STEP 2 EE Data'!AI528=0,"",IF('STEP 2 EE Data'!L528="Yes","",IF('STEP 2 EE Data'!J528="Yes",IF('STEP 2 EE Data'!B528="","",'STEP 2 EE Data'!B528),"")))</f>
        <v/>
      </c>
      <c r="K528" s="497" t="str">
        <f>IF(J528="","",'STEP 2 EE Data'!A528)</f>
        <v/>
      </c>
      <c r="L528" s="210" t="str">
        <f>IF(J528="","",'STEP 2 EE Data'!AJ528)</f>
        <v/>
      </c>
      <c r="M528" s="497" t="str">
        <f>IF(J528="","",'STEP 3 EE Comp'!BJ533)</f>
        <v/>
      </c>
      <c r="N528" s="69" t="str">
        <f t="shared" si="22"/>
        <v/>
      </c>
      <c r="R528" s="84" t="str">
        <f>IF('STEP 2 EE Data'!L528="Yes",IF('STEP 2 EE Data'!B528="","",'STEP 2 EE Data'!B528),"")</f>
        <v/>
      </c>
      <c r="S528" s="84" t="str">
        <f>IF(R528="","",'STEP 2 EE Data'!A528)</f>
        <v/>
      </c>
      <c r="T528" s="84" t="str">
        <f>IF(S528="","",'STEP 2 EE Data'!AJ528)</f>
        <v/>
      </c>
      <c r="U528" s="84" t="str">
        <f>IF(T528="","",'STEP 3 EE Comp'!BJ533)</f>
        <v/>
      </c>
      <c r="V528" s="69" t="str">
        <f t="shared" si="23"/>
        <v/>
      </c>
    </row>
    <row r="529" spans="1:22" x14ac:dyDescent="0.3">
      <c r="A529" s="623" t="str">
        <f>IF('STEP 2 EE Data'!L529="Yes","",IF('STEP 2 EE Data'!B529="","",IF('STEP 2 EE Data'!J529="Yes","",IF('STEP 2 EE Data'!AI529=0,"",'STEP 2 EE Data'!B529))))</f>
        <v/>
      </c>
      <c r="B529" s="93" t="str">
        <f>IF(A529="","",'STEP 2 EE Data'!A529)</f>
        <v/>
      </c>
      <c r="C529" s="624" t="str">
        <f>IF(A529="","",'STEP 2 EE Data'!AJ529)</f>
        <v/>
      </c>
      <c r="D529" s="369" t="str">
        <f>IF(A529="","",'STEP 3 EE Comp'!BJ534)</f>
        <v/>
      </c>
      <c r="E529" s="82" t="str">
        <f>IF(A529="","",'STEP 2 EE Data'!AK529)</f>
        <v/>
      </c>
      <c r="F529" s="69" t="str">
        <f t="shared" si="21"/>
        <v/>
      </c>
      <c r="J529" s="497" t="str">
        <f>IF('STEP 2 EE Data'!AI529=0,"",IF('STEP 2 EE Data'!L529="Yes","",IF('STEP 2 EE Data'!J529="Yes",IF('STEP 2 EE Data'!B529="","",'STEP 2 EE Data'!B529),"")))</f>
        <v/>
      </c>
      <c r="K529" s="497" t="str">
        <f>IF(J529="","",'STEP 2 EE Data'!A529)</f>
        <v/>
      </c>
      <c r="L529" s="210" t="str">
        <f>IF(J529="","",'STEP 2 EE Data'!AJ529)</f>
        <v/>
      </c>
      <c r="M529" s="497" t="str">
        <f>IF(J529="","",'STEP 3 EE Comp'!BJ534)</f>
        <v/>
      </c>
      <c r="N529" s="69" t="str">
        <f t="shared" si="22"/>
        <v/>
      </c>
      <c r="R529" s="84" t="str">
        <f>IF('STEP 2 EE Data'!L529="Yes",IF('STEP 2 EE Data'!B529="","",'STEP 2 EE Data'!B529),"")</f>
        <v/>
      </c>
      <c r="S529" s="84" t="str">
        <f>IF(R529="","",'STEP 2 EE Data'!A529)</f>
        <v/>
      </c>
      <c r="T529" s="84" t="str">
        <f>IF(S529="","",'STEP 2 EE Data'!AJ529)</f>
        <v/>
      </c>
      <c r="U529" s="84" t="str">
        <f>IF(T529="","",'STEP 3 EE Comp'!BJ534)</f>
        <v/>
      </c>
      <c r="V529" s="69" t="str">
        <f t="shared" si="23"/>
        <v/>
      </c>
    </row>
    <row r="530" spans="1:22" x14ac:dyDescent="0.3">
      <c r="A530" s="623" t="str">
        <f>IF('STEP 2 EE Data'!L530="Yes","",IF('STEP 2 EE Data'!B530="","",IF('STEP 2 EE Data'!J530="Yes","",IF('STEP 2 EE Data'!AI530=0,"",'STEP 2 EE Data'!B530))))</f>
        <v/>
      </c>
      <c r="B530" s="93" t="str">
        <f>IF(A530="","",'STEP 2 EE Data'!A530)</f>
        <v/>
      </c>
      <c r="C530" s="624" t="str">
        <f>IF(A530="","",'STEP 2 EE Data'!AJ530)</f>
        <v/>
      </c>
      <c r="D530" s="369" t="str">
        <f>IF(A530="","",'STEP 3 EE Comp'!BJ535)</f>
        <v/>
      </c>
      <c r="E530" s="82" t="str">
        <f>IF(A530="","",'STEP 2 EE Data'!AK530)</f>
        <v/>
      </c>
      <c r="F530" s="69" t="str">
        <f t="shared" si="21"/>
        <v/>
      </c>
      <c r="J530" s="497" t="str">
        <f>IF('STEP 2 EE Data'!AI530=0,"",IF('STEP 2 EE Data'!L530="Yes","",IF('STEP 2 EE Data'!J530="Yes",IF('STEP 2 EE Data'!B530="","",'STEP 2 EE Data'!B530),"")))</f>
        <v/>
      </c>
      <c r="K530" s="497" t="str">
        <f>IF(J530="","",'STEP 2 EE Data'!A530)</f>
        <v/>
      </c>
      <c r="L530" s="210" t="str">
        <f>IF(J530="","",'STEP 2 EE Data'!AJ530)</f>
        <v/>
      </c>
      <c r="M530" s="497" t="str">
        <f>IF(J530="","",'STEP 3 EE Comp'!BJ535)</f>
        <v/>
      </c>
      <c r="N530" s="69" t="str">
        <f t="shared" si="22"/>
        <v/>
      </c>
      <c r="R530" s="84" t="str">
        <f>IF('STEP 2 EE Data'!L530="Yes",IF('STEP 2 EE Data'!B530="","",'STEP 2 EE Data'!B530),"")</f>
        <v/>
      </c>
      <c r="S530" s="84" t="str">
        <f>IF(R530="","",'STEP 2 EE Data'!A530)</f>
        <v/>
      </c>
      <c r="T530" s="84" t="str">
        <f>IF(S530="","",'STEP 2 EE Data'!AJ530)</f>
        <v/>
      </c>
      <c r="U530" s="84" t="str">
        <f>IF(T530="","",'STEP 3 EE Comp'!BJ535)</f>
        <v/>
      </c>
      <c r="V530" s="69" t="str">
        <f t="shared" si="23"/>
        <v/>
      </c>
    </row>
    <row r="531" spans="1:22" x14ac:dyDescent="0.3">
      <c r="A531" s="623" t="str">
        <f>IF('STEP 2 EE Data'!L531="Yes","",IF('STEP 2 EE Data'!B531="","",IF('STEP 2 EE Data'!J531="Yes","",IF('STEP 2 EE Data'!AI531=0,"",'STEP 2 EE Data'!B531))))</f>
        <v/>
      </c>
      <c r="B531" s="93" t="str">
        <f>IF(A531="","",'STEP 2 EE Data'!A531)</f>
        <v/>
      </c>
      <c r="C531" s="624" t="str">
        <f>IF(A531="","",'STEP 2 EE Data'!AJ531)</f>
        <v/>
      </c>
      <c r="D531" s="369" t="str">
        <f>IF(A531="","",'STEP 3 EE Comp'!BJ536)</f>
        <v/>
      </c>
      <c r="E531" s="82" t="str">
        <f>IF(A531="","",'STEP 2 EE Data'!AK531)</f>
        <v/>
      </c>
      <c r="F531" s="69" t="str">
        <f t="shared" si="21"/>
        <v/>
      </c>
      <c r="J531" s="497" t="str">
        <f>IF('STEP 2 EE Data'!AI531=0,"",IF('STEP 2 EE Data'!L531="Yes","",IF('STEP 2 EE Data'!J531="Yes",IF('STEP 2 EE Data'!B531="","",'STEP 2 EE Data'!B531),"")))</f>
        <v/>
      </c>
      <c r="K531" s="497" t="str">
        <f>IF(J531="","",'STEP 2 EE Data'!A531)</f>
        <v/>
      </c>
      <c r="L531" s="210" t="str">
        <f>IF(J531="","",'STEP 2 EE Data'!AJ531)</f>
        <v/>
      </c>
      <c r="M531" s="497" t="str">
        <f>IF(J531="","",'STEP 3 EE Comp'!BJ536)</f>
        <v/>
      </c>
      <c r="N531" s="69" t="str">
        <f t="shared" si="22"/>
        <v/>
      </c>
      <c r="R531" s="84" t="str">
        <f>IF('STEP 2 EE Data'!L531="Yes",IF('STEP 2 EE Data'!B531="","",'STEP 2 EE Data'!B531),"")</f>
        <v/>
      </c>
      <c r="S531" s="84" t="str">
        <f>IF(R531="","",'STEP 2 EE Data'!A531)</f>
        <v/>
      </c>
      <c r="T531" s="84" t="str">
        <f>IF(S531="","",'STEP 2 EE Data'!AJ531)</f>
        <v/>
      </c>
      <c r="U531" s="84" t="str">
        <f>IF(T531="","",'STEP 3 EE Comp'!BJ536)</f>
        <v/>
      </c>
      <c r="V531" s="69" t="str">
        <f t="shared" si="23"/>
        <v/>
      </c>
    </row>
    <row r="532" spans="1:22" x14ac:dyDescent="0.3">
      <c r="A532" s="623" t="str">
        <f>IF('STEP 2 EE Data'!L532="Yes","",IF('STEP 2 EE Data'!B532="","",IF('STEP 2 EE Data'!J532="Yes","",IF('STEP 2 EE Data'!AI532=0,"",'STEP 2 EE Data'!B532))))</f>
        <v/>
      </c>
      <c r="B532" s="93" t="str">
        <f>IF(A532="","",'STEP 2 EE Data'!A532)</f>
        <v/>
      </c>
      <c r="C532" s="624" t="str">
        <f>IF(A532="","",'STEP 2 EE Data'!AJ532)</f>
        <v/>
      </c>
      <c r="D532" s="369" t="str">
        <f>IF(A532="","",'STEP 3 EE Comp'!BJ537)</f>
        <v/>
      </c>
      <c r="E532" s="82" t="str">
        <f>IF(A532="","",'STEP 2 EE Data'!AK532)</f>
        <v/>
      </c>
      <c r="F532" s="69" t="str">
        <f t="shared" si="21"/>
        <v/>
      </c>
      <c r="J532" s="497" t="str">
        <f>IF('STEP 2 EE Data'!AI532=0,"",IF('STEP 2 EE Data'!L532="Yes","",IF('STEP 2 EE Data'!J532="Yes",IF('STEP 2 EE Data'!B532="","",'STEP 2 EE Data'!B532),"")))</f>
        <v/>
      </c>
      <c r="K532" s="497" t="str">
        <f>IF(J532="","",'STEP 2 EE Data'!A532)</f>
        <v/>
      </c>
      <c r="L532" s="210" t="str">
        <f>IF(J532="","",'STEP 2 EE Data'!AJ532)</f>
        <v/>
      </c>
      <c r="M532" s="497" t="str">
        <f>IF(J532="","",'STEP 3 EE Comp'!BJ537)</f>
        <v/>
      </c>
      <c r="N532" s="69" t="str">
        <f t="shared" si="22"/>
        <v/>
      </c>
      <c r="R532" s="84" t="str">
        <f>IF('STEP 2 EE Data'!L532="Yes",IF('STEP 2 EE Data'!B532="","",'STEP 2 EE Data'!B532),"")</f>
        <v/>
      </c>
      <c r="S532" s="84" t="str">
        <f>IF(R532="","",'STEP 2 EE Data'!A532)</f>
        <v/>
      </c>
      <c r="T532" s="84" t="str">
        <f>IF(S532="","",'STEP 2 EE Data'!AJ532)</f>
        <v/>
      </c>
      <c r="U532" s="84" t="str">
        <f>IF(T532="","",'STEP 3 EE Comp'!BJ537)</f>
        <v/>
      </c>
      <c r="V532" s="69" t="str">
        <f t="shared" si="23"/>
        <v/>
      </c>
    </row>
    <row r="533" spans="1:22" x14ac:dyDescent="0.3">
      <c r="A533" s="623" t="str">
        <f>IF('STEP 2 EE Data'!L533="Yes","",IF('STEP 2 EE Data'!B533="","",IF('STEP 2 EE Data'!J533="Yes","",IF('STEP 2 EE Data'!AI533=0,"",'STEP 2 EE Data'!B533))))</f>
        <v/>
      </c>
      <c r="B533" s="93" t="str">
        <f>IF(A533="","",'STEP 2 EE Data'!A533)</f>
        <v/>
      </c>
      <c r="C533" s="624" t="str">
        <f>IF(A533="","",'STEP 2 EE Data'!AJ533)</f>
        <v/>
      </c>
      <c r="D533" s="369" t="str">
        <f>IF(A533="","",'STEP 3 EE Comp'!BJ538)</f>
        <v/>
      </c>
      <c r="E533" s="82" t="str">
        <f>IF(A533="","",'STEP 2 EE Data'!AK533)</f>
        <v/>
      </c>
      <c r="F533" s="69" t="str">
        <f t="shared" si="21"/>
        <v/>
      </c>
      <c r="J533" s="497" t="str">
        <f>IF('STEP 2 EE Data'!AI533=0,"",IF('STEP 2 EE Data'!L533="Yes","",IF('STEP 2 EE Data'!J533="Yes",IF('STEP 2 EE Data'!B533="","",'STEP 2 EE Data'!B533),"")))</f>
        <v/>
      </c>
      <c r="K533" s="497" t="str">
        <f>IF(J533="","",'STEP 2 EE Data'!A533)</f>
        <v/>
      </c>
      <c r="L533" s="210" t="str">
        <f>IF(J533="","",'STEP 2 EE Data'!AJ533)</f>
        <v/>
      </c>
      <c r="M533" s="497" t="str">
        <f>IF(J533="","",'STEP 3 EE Comp'!BJ538)</f>
        <v/>
      </c>
      <c r="N533" s="69" t="str">
        <f t="shared" si="22"/>
        <v/>
      </c>
      <c r="R533" s="84" t="str">
        <f>IF('STEP 2 EE Data'!L533="Yes",IF('STEP 2 EE Data'!B533="","",'STEP 2 EE Data'!B533),"")</f>
        <v/>
      </c>
      <c r="S533" s="84" t="str">
        <f>IF(R533="","",'STEP 2 EE Data'!A533)</f>
        <v/>
      </c>
      <c r="T533" s="84" t="str">
        <f>IF(S533="","",'STEP 2 EE Data'!AJ533)</f>
        <v/>
      </c>
      <c r="U533" s="84" t="str">
        <f>IF(T533="","",'STEP 3 EE Comp'!BJ538)</f>
        <v/>
      </c>
      <c r="V533" s="69" t="str">
        <f t="shared" si="23"/>
        <v/>
      </c>
    </row>
    <row r="534" spans="1:22" x14ac:dyDescent="0.3">
      <c r="A534" s="623" t="str">
        <f>IF('STEP 2 EE Data'!L534="Yes","",IF('STEP 2 EE Data'!B534="","",IF('STEP 2 EE Data'!J534="Yes","",IF('STEP 2 EE Data'!AI534=0,"",'STEP 2 EE Data'!B534))))</f>
        <v/>
      </c>
      <c r="B534" s="93" t="str">
        <f>IF(A534="","",'STEP 2 EE Data'!A534)</f>
        <v/>
      </c>
      <c r="C534" s="624" t="str">
        <f>IF(A534="","",'STEP 2 EE Data'!AJ534)</f>
        <v/>
      </c>
      <c r="D534" s="369" t="str">
        <f>IF(A534="","",'STEP 3 EE Comp'!BJ539)</f>
        <v/>
      </c>
      <c r="E534" s="82" t="str">
        <f>IF(A534="","",'STEP 2 EE Data'!AK534)</f>
        <v/>
      </c>
      <c r="F534" s="69" t="str">
        <f t="shared" si="21"/>
        <v/>
      </c>
      <c r="J534" s="497" t="str">
        <f>IF('STEP 2 EE Data'!AI534=0,"",IF('STEP 2 EE Data'!L534="Yes","",IF('STEP 2 EE Data'!J534="Yes",IF('STEP 2 EE Data'!B534="","",'STEP 2 EE Data'!B534),"")))</f>
        <v/>
      </c>
      <c r="K534" s="497" t="str">
        <f>IF(J534="","",'STEP 2 EE Data'!A534)</f>
        <v/>
      </c>
      <c r="L534" s="210" t="str">
        <f>IF(J534="","",'STEP 2 EE Data'!AJ534)</f>
        <v/>
      </c>
      <c r="M534" s="497" t="str">
        <f>IF(J534="","",'STEP 3 EE Comp'!BJ539)</f>
        <v/>
      </c>
      <c r="N534" s="69" t="str">
        <f t="shared" si="22"/>
        <v/>
      </c>
      <c r="R534" s="84" t="str">
        <f>IF('STEP 2 EE Data'!L534="Yes",IF('STEP 2 EE Data'!B534="","",'STEP 2 EE Data'!B534),"")</f>
        <v/>
      </c>
      <c r="S534" s="84" t="str">
        <f>IF(R534="","",'STEP 2 EE Data'!A534)</f>
        <v/>
      </c>
      <c r="T534" s="84" t="str">
        <f>IF(S534="","",'STEP 2 EE Data'!AJ534)</f>
        <v/>
      </c>
      <c r="U534" s="84" t="str">
        <f>IF(T534="","",'STEP 3 EE Comp'!BJ539)</f>
        <v/>
      </c>
      <c r="V534" s="69" t="str">
        <f t="shared" si="23"/>
        <v/>
      </c>
    </row>
    <row r="535" spans="1:22" x14ac:dyDescent="0.3">
      <c r="A535" s="623" t="str">
        <f>IF('STEP 2 EE Data'!L535="Yes","",IF('STEP 2 EE Data'!B535="","",IF('STEP 2 EE Data'!J535="Yes","",IF('STEP 2 EE Data'!AI535=0,"",'STEP 2 EE Data'!B535))))</f>
        <v/>
      </c>
      <c r="B535" s="93" t="str">
        <f>IF(A535="","",'STEP 2 EE Data'!A535)</f>
        <v/>
      </c>
      <c r="C535" s="624" t="str">
        <f>IF(A535="","",'STEP 2 EE Data'!AJ535)</f>
        <v/>
      </c>
      <c r="D535" s="369" t="str">
        <f>IF(A535="","",'STEP 3 EE Comp'!BJ540)</f>
        <v/>
      </c>
      <c r="E535" s="82" t="str">
        <f>IF(A535="","",'STEP 2 EE Data'!AK535)</f>
        <v/>
      </c>
      <c r="F535" s="69" t="str">
        <f t="shared" si="21"/>
        <v/>
      </c>
      <c r="J535" s="497" t="str">
        <f>IF('STEP 2 EE Data'!AI535=0,"",IF('STEP 2 EE Data'!L535="Yes","",IF('STEP 2 EE Data'!J535="Yes",IF('STEP 2 EE Data'!B535="","",'STEP 2 EE Data'!B535),"")))</f>
        <v/>
      </c>
      <c r="K535" s="497" t="str">
        <f>IF(J535="","",'STEP 2 EE Data'!A535)</f>
        <v/>
      </c>
      <c r="L535" s="210" t="str">
        <f>IF(J535="","",'STEP 2 EE Data'!AJ535)</f>
        <v/>
      </c>
      <c r="M535" s="497" t="str">
        <f>IF(J535="","",'STEP 3 EE Comp'!BJ540)</f>
        <v/>
      </c>
      <c r="N535" s="69" t="str">
        <f t="shared" si="22"/>
        <v/>
      </c>
      <c r="R535" s="84" t="str">
        <f>IF('STEP 2 EE Data'!L535="Yes",IF('STEP 2 EE Data'!B535="","",'STEP 2 EE Data'!B535),"")</f>
        <v/>
      </c>
      <c r="S535" s="84" t="str">
        <f>IF(R535="","",'STEP 2 EE Data'!A535)</f>
        <v/>
      </c>
      <c r="T535" s="84" t="str">
        <f>IF(S535="","",'STEP 2 EE Data'!AJ535)</f>
        <v/>
      </c>
      <c r="U535" s="84" t="str">
        <f>IF(T535="","",'STEP 3 EE Comp'!BJ540)</f>
        <v/>
      </c>
      <c r="V535" s="69" t="str">
        <f t="shared" si="23"/>
        <v/>
      </c>
    </row>
    <row r="536" spans="1:22" x14ac:dyDescent="0.3">
      <c r="A536" s="623" t="str">
        <f>IF('STEP 2 EE Data'!L536="Yes","",IF('STEP 2 EE Data'!B536="","",IF('STEP 2 EE Data'!J536="Yes","",IF('STEP 2 EE Data'!AI536=0,"",'STEP 2 EE Data'!B536))))</f>
        <v/>
      </c>
      <c r="B536" s="93" t="str">
        <f>IF(A536="","",'STEP 2 EE Data'!A536)</f>
        <v/>
      </c>
      <c r="C536" s="624" t="str">
        <f>IF(A536="","",'STEP 2 EE Data'!AJ536)</f>
        <v/>
      </c>
      <c r="D536" s="369" t="str">
        <f>IF(A536="","",'STEP 3 EE Comp'!BJ541)</f>
        <v/>
      </c>
      <c r="E536" s="82" t="str">
        <f>IF(A536="","",'STEP 2 EE Data'!AK536)</f>
        <v/>
      </c>
      <c r="F536" s="69" t="str">
        <f t="shared" si="21"/>
        <v/>
      </c>
      <c r="J536" s="497" t="str">
        <f>IF('STEP 2 EE Data'!AI536=0,"",IF('STEP 2 EE Data'!L536="Yes","",IF('STEP 2 EE Data'!J536="Yes",IF('STEP 2 EE Data'!B536="","",'STEP 2 EE Data'!B536),"")))</f>
        <v/>
      </c>
      <c r="K536" s="497" t="str">
        <f>IF(J536="","",'STEP 2 EE Data'!A536)</f>
        <v/>
      </c>
      <c r="L536" s="210" t="str">
        <f>IF(J536="","",'STEP 2 EE Data'!AJ536)</f>
        <v/>
      </c>
      <c r="M536" s="497" t="str">
        <f>IF(J536="","",'STEP 3 EE Comp'!BJ541)</f>
        <v/>
      </c>
      <c r="N536" s="69" t="str">
        <f t="shared" si="22"/>
        <v/>
      </c>
      <c r="R536" s="84" t="str">
        <f>IF('STEP 2 EE Data'!L536="Yes",IF('STEP 2 EE Data'!B536="","",'STEP 2 EE Data'!B536),"")</f>
        <v/>
      </c>
      <c r="S536" s="84" t="str">
        <f>IF(R536="","",'STEP 2 EE Data'!A536)</f>
        <v/>
      </c>
      <c r="T536" s="84" t="str">
        <f>IF(S536="","",'STEP 2 EE Data'!AJ536)</f>
        <v/>
      </c>
      <c r="U536" s="84" t="str">
        <f>IF(T536="","",'STEP 3 EE Comp'!BJ541)</f>
        <v/>
      </c>
      <c r="V536" s="69" t="str">
        <f t="shared" si="23"/>
        <v/>
      </c>
    </row>
    <row r="537" spans="1:22" x14ac:dyDescent="0.3">
      <c r="A537" s="623" t="str">
        <f>IF('STEP 2 EE Data'!L537="Yes","",IF('STEP 2 EE Data'!B537="","",IF('STEP 2 EE Data'!J537="Yes","",IF('STEP 2 EE Data'!AI537=0,"",'STEP 2 EE Data'!B537))))</f>
        <v/>
      </c>
      <c r="B537" s="93" t="str">
        <f>IF(A537="","",'STEP 2 EE Data'!A537)</f>
        <v/>
      </c>
      <c r="C537" s="624" t="str">
        <f>IF(A537="","",'STEP 2 EE Data'!AJ537)</f>
        <v/>
      </c>
      <c r="D537" s="369" t="str">
        <f>IF(A537="","",'STEP 3 EE Comp'!BJ542)</f>
        <v/>
      </c>
      <c r="E537" s="82" t="str">
        <f>IF(A537="","",'STEP 2 EE Data'!AK537)</f>
        <v/>
      </c>
      <c r="F537" s="69" t="str">
        <f t="shared" ref="F537:F539" si="24">IF(A537="","",1)</f>
        <v/>
      </c>
      <c r="J537" s="497" t="str">
        <f>IF('STEP 2 EE Data'!AI537=0,"",IF('STEP 2 EE Data'!L537="Yes","",IF('STEP 2 EE Data'!J537="Yes",IF('STEP 2 EE Data'!B537="","",'STEP 2 EE Data'!B537),"")))</f>
        <v/>
      </c>
      <c r="K537" s="497" t="str">
        <f>IF(J537="","",'STEP 2 EE Data'!A537)</f>
        <v/>
      </c>
      <c r="L537" s="210" t="str">
        <f>IF(J537="","",'STEP 2 EE Data'!AJ537)</f>
        <v/>
      </c>
      <c r="M537" s="497" t="str">
        <f>IF(J537="","",'STEP 3 EE Comp'!BJ542)</f>
        <v/>
      </c>
      <c r="N537" s="69" t="str">
        <f t="shared" ref="N537:N539" si="25">IF(J537="","",1)</f>
        <v/>
      </c>
      <c r="R537" s="84" t="str">
        <f>IF('STEP 2 EE Data'!L537="Yes",IF('STEP 2 EE Data'!B537="","",'STEP 2 EE Data'!B537),"")</f>
        <v/>
      </c>
      <c r="S537" s="84" t="str">
        <f>IF(R537="","",'STEP 2 EE Data'!A537)</f>
        <v/>
      </c>
      <c r="T537" s="84" t="str">
        <f>IF(S537="","",'STEP 2 EE Data'!AJ537)</f>
        <v/>
      </c>
      <c r="U537" s="84" t="str">
        <f>IF(T537="","",'STEP 3 EE Comp'!BJ542)</f>
        <v/>
      </c>
      <c r="V537" s="69" t="str">
        <f t="shared" ref="V537:V539" si="26">IF(R537="","",1)</f>
        <v/>
      </c>
    </row>
    <row r="538" spans="1:22" x14ac:dyDescent="0.3">
      <c r="A538" s="623" t="str">
        <f>IF('STEP 2 EE Data'!L538="Yes","",IF('STEP 2 EE Data'!B538="","",IF('STEP 2 EE Data'!J538="Yes","",IF('STEP 2 EE Data'!AI538=0,"",'STEP 2 EE Data'!B538))))</f>
        <v/>
      </c>
      <c r="B538" s="93" t="str">
        <f>IF(A538="","",'STEP 2 EE Data'!A538)</f>
        <v/>
      </c>
      <c r="C538" s="624" t="str">
        <f>IF(A538="","",'STEP 2 EE Data'!AJ538)</f>
        <v/>
      </c>
      <c r="D538" s="369" t="str">
        <f>IF(A538="","",'STEP 3 EE Comp'!BJ543)</f>
        <v/>
      </c>
      <c r="E538" s="82" t="str">
        <f>IF(A538="","",'STEP 2 EE Data'!AK538)</f>
        <v/>
      </c>
      <c r="F538" s="69" t="str">
        <f t="shared" si="24"/>
        <v/>
      </c>
      <c r="J538" s="497" t="str">
        <f>IF('STEP 2 EE Data'!AI538=0,"",IF('STEP 2 EE Data'!L538="Yes","",IF('STEP 2 EE Data'!J538="Yes",IF('STEP 2 EE Data'!B538="","",'STEP 2 EE Data'!B538),"")))</f>
        <v/>
      </c>
      <c r="K538" s="497" t="str">
        <f>IF(J538="","",'STEP 2 EE Data'!A538)</f>
        <v/>
      </c>
      <c r="L538" s="210" t="str">
        <f>IF(J538="","",'STEP 2 EE Data'!AJ538)</f>
        <v/>
      </c>
      <c r="M538" s="497" t="str">
        <f>IF(J538="","",'STEP 3 EE Comp'!BJ543)</f>
        <v/>
      </c>
      <c r="N538" s="69" t="str">
        <f t="shared" si="25"/>
        <v/>
      </c>
      <c r="R538" s="84" t="str">
        <f>IF('STEP 2 EE Data'!L538="Yes",IF('STEP 2 EE Data'!B538="","",'STEP 2 EE Data'!B538),"")</f>
        <v/>
      </c>
      <c r="S538" s="84" t="str">
        <f>IF(R538="","",'STEP 2 EE Data'!A538)</f>
        <v/>
      </c>
      <c r="T538" s="84" t="str">
        <f>IF(S538="","",'STEP 2 EE Data'!AJ538)</f>
        <v/>
      </c>
      <c r="U538" s="84" t="str">
        <f>IF(T538="","",'STEP 3 EE Comp'!BJ543)</f>
        <v/>
      </c>
      <c r="V538" s="69" t="str">
        <f t="shared" si="26"/>
        <v/>
      </c>
    </row>
    <row r="539" spans="1:22" x14ac:dyDescent="0.3">
      <c r="A539" s="623" t="str">
        <f>IF('STEP 2 EE Data'!L539="Yes","",IF('STEP 2 EE Data'!B539="","",IF('STEP 2 EE Data'!J539="Yes","",IF('STEP 2 EE Data'!AI539=0,"",'STEP 2 EE Data'!B539))))</f>
        <v/>
      </c>
      <c r="B539" s="93" t="str">
        <f>IF(A539="","",'STEP 2 EE Data'!A539)</f>
        <v/>
      </c>
      <c r="C539" s="624" t="str">
        <f>IF(A539="","",'STEP 2 EE Data'!AJ539)</f>
        <v/>
      </c>
      <c r="D539" s="369" t="str">
        <f>IF(A539="","",'STEP 3 EE Comp'!BJ544)</f>
        <v/>
      </c>
      <c r="E539" s="82" t="str">
        <f>IF(A539="","",'STEP 2 EE Data'!AK539)</f>
        <v/>
      </c>
      <c r="F539" s="69" t="str">
        <f t="shared" si="24"/>
        <v/>
      </c>
      <c r="J539" s="497" t="str">
        <f>IF('STEP 2 EE Data'!AI539=0,"",IF('STEP 2 EE Data'!L539="Yes","",IF('STEP 2 EE Data'!J539="Yes",IF('STEP 2 EE Data'!B539="","",'STEP 2 EE Data'!B539),"")))</f>
        <v/>
      </c>
      <c r="K539" s="497" t="str">
        <f>IF(J539="","",'STEP 2 EE Data'!A539)</f>
        <v/>
      </c>
      <c r="L539" s="210" t="str">
        <f>IF(J539="","",'STEP 2 EE Data'!AJ539)</f>
        <v/>
      </c>
      <c r="M539" s="497" t="str">
        <f>IF(J539="","",'STEP 3 EE Comp'!BJ544)</f>
        <v/>
      </c>
      <c r="N539" s="69" t="str">
        <f t="shared" si="25"/>
        <v/>
      </c>
      <c r="R539" s="84" t="str">
        <f>IF('STEP 2 EE Data'!L539="Yes",IF('STEP 2 EE Data'!B539="","",'STEP 2 EE Data'!B539),"")</f>
        <v/>
      </c>
      <c r="S539" s="84" t="str">
        <f>IF(R539="","",'STEP 2 EE Data'!A539)</f>
        <v/>
      </c>
      <c r="T539" s="84" t="str">
        <f>IF(S539="","",'STEP 2 EE Data'!AJ539)</f>
        <v/>
      </c>
      <c r="U539" s="84" t="str">
        <f>IF(T539="","",'STEP 3 EE Comp'!BJ544)</f>
        <v/>
      </c>
      <c r="V539" s="69" t="str">
        <f t="shared" si="26"/>
        <v/>
      </c>
    </row>
  </sheetData>
  <sheetProtection algorithmName="SHA-512" hashValue="IZAgdeEYfS2H2PqnUJzpgbRjbK8OjPrgbWvJQRbexmAdAwBfrS3opJoluTj5ow2Ag9/YyB8P+s2QUaveE3Q+mA==" saltValue="XMEMBuE9p5WoOGULuefTwQ==" spinCount="100000" sheet="1" objects="1" scenarios="1"/>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M38"/>
  <sheetViews>
    <sheetView showGridLines="0" workbookViewId="0">
      <selection activeCell="E5" sqref="E5"/>
    </sheetView>
  </sheetViews>
  <sheetFormatPr defaultColWidth="9.109375" defaultRowHeight="14.4" x14ac:dyDescent="0.3"/>
  <cols>
    <col min="1" max="1" width="71.33203125" style="69" customWidth="1"/>
    <col min="2" max="2" width="15.6640625" style="69" customWidth="1"/>
    <col min="3" max="3" width="4.6640625" style="235" customWidth="1"/>
    <col min="4" max="4" width="16.33203125" style="69" bestFit="1" customWidth="1"/>
    <col min="5" max="6" width="8.6640625" style="69" customWidth="1"/>
    <col min="7" max="7" width="12.88671875" style="69" customWidth="1"/>
    <col min="8" max="8" width="9.109375" style="69"/>
    <col min="9" max="9" width="11.5546875" style="69" bestFit="1" customWidth="1"/>
    <col min="10" max="12" width="9.109375" style="69"/>
    <col min="13" max="13" width="9.109375" style="73"/>
    <col min="14" max="16384" width="9.109375" style="69"/>
  </cols>
  <sheetData>
    <row r="2" spans="1:13" x14ac:dyDescent="0.3">
      <c r="H2" s="236"/>
    </row>
    <row r="3" spans="1:13" x14ac:dyDescent="0.3">
      <c r="H3" s="236"/>
    </row>
    <row r="4" spans="1:13" x14ac:dyDescent="0.3">
      <c r="H4" s="236"/>
    </row>
    <row r="5" spans="1:13" x14ac:dyDescent="0.3">
      <c r="H5" s="236"/>
    </row>
    <row r="6" spans="1:13" x14ac:dyDescent="0.3">
      <c r="H6" s="236"/>
    </row>
    <row r="8" spans="1:13" ht="18" x14ac:dyDescent="0.35">
      <c r="A8" s="778" t="s">
        <v>74</v>
      </c>
      <c r="B8" s="779"/>
      <c r="C8" s="779"/>
      <c r="D8" s="780"/>
      <c r="M8" s="85"/>
    </row>
    <row r="9" spans="1:13" x14ac:dyDescent="0.3">
      <c r="A9" s="237"/>
      <c r="B9" s="238"/>
      <c r="C9" s="239"/>
      <c r="D9" s="240"/>
      <c r="M9" s="85"/>
    </row>
    <row r="10" spans="1:13" ht="15" thickBot="1" x14ac:dyDescent="0.35">
      <c r="A10" s="241" t="s">
        <v>155</v>
      </c>
      <c r="B10" s="242"/>
      <c r="C10" s="243" t="s">
        <v>62</v>
      </c>
      <c r="D10" s="244">
        <f>+Cover!E45</f>
        <v>0</v>
      </c>
      <c r="M10" s="85"/>
    </row>
    <row r="11" spans="1:13" ht="15" thickTop="1" x14ac:dyDescent="0.3">
      <c r="A11" s="245"/>
      <c r="B11" s="242"/>
      <c r="C11" s="246"/>
      <c r="D11" s="247"/>
      <c r="M11" s="85"/>
    </row>
    <row r="12" spans="1:13" x14ac:dyDescent="0.3">
      <c r="A12" s="245" t="s">
        <v>54</v>
      </c>
      <c r="B12" s="242"/>
      <c r="C12" s="246"/>
      <c r="D12" s="247"/>
      <c r="M12" s="85"/>
    </row>
    <row r="13" spans="1:13" x14ac:dyDescent="0.3">
      <c r="A13" s="248" t="s">
        <v>184</v>
      </c>
      <c r="B13" s="249"/>
      <c r="C13" s="246"/>
      <c r="D13" s="250">
        <f>+'Forgivable Cost Base'!B24</f>
        <v>0</v>
      </c>
      <c r="M13" s="85"/>
    </row>
    <row r="14" spans="1:13" ht="15" customHeight="1" x14ac:dyDescent="0.3">
      <c r="A14" s="781" t="s">
        <v>185</v>
      </c>
      <c r="B14" s="782"/>
      <c r="C14" s="251"/>
      <c r="D14" s="252">
        <f>'Forgivable Cost Base'!D40</f>
        <v>0</v>
      </c>
      <c r="M14" s="85"/>
    </row>
    <row r="15" spans="1:13" ht="15" thickBot="1" x14ac:dyDescent="0.35">
      <c r="A15" s="253" t="s">
        <v>77</v>
      </c>
      <c r="B15" s="254"/>
      <c r="C15" s="243" t="s">
        <v>63</v>
      </c>
      <c r="D15" s="255">
        <f>SUM(D13:D14)</f>
        <v>0</v>
      </c>
      <c r="M15" s="85"/>
    </row>
    <row r="16" spans="1:13" ht="15" thickTop="1" x14ac:dyDescent="0.3">
      <c r="A16" s="253"/>
      <c r="B16" s="254"/>
      <c r="C16" s="256"/>
      <c r="D16" s="257"/>
      <c r="M16" s="85"/>
    </row>
    <row r="17" spans="1:13" ht="15" thickBot="1" x14ac:dyDescent="0.35">
      <c r="A17" s="258" t="s">
        <v>191</v>
      </c>
      <c r="B17" s="254"/>
      <c r="C17" s="243" t="s">
        <v>66</v>
      </c>
      <c r="D17" s="259">
        <f>IF(D10&lt;D15,D10,D15)</f>
        <v>0</v>
      </c>
      <c r="M17" s="85"/>
    </row>
    <row r="18" spans="1:13" ht="15" thickTop="1" x14ac:dyDescent="0.3">
      <c r="A18" s="253"/>
      <c r="B18" s="254"/>
      <c r="C18" s="256"/>
      <c r="D18" s="257"/>
      <c r="M18" s="85"/>
    </row>
    <row r="19" spans="1:13" x14ac:dyDescent="0.3">
      <c r="A19" s="258" t="s">
        <v>75</v>
      </c>
      <c r="B19" s="260"/>
      <c r="C19" s="251"/>
      <c r="D19" s="261"/>
      <c r="E19" s="73"/>
      <c r="M19" s="85"/>
    </row>
    <row r="20" spans="1:13" x14ac:dyDescent="0.3">
      <c r="A20" s="248" t="s">
        <v>156</v>
      </c>
      <c r="B20" s="260"/>
      <c r="C20" s="251"/>
      <c r="D20" s="262" t="e">
        <f>-D17*(1-'STEP 1 FTE Calcs'!L92)</f>
        <v>#DIV/0!</v>
      </c>
      <c r="M20" s="85"/>
    </row>
    <row r="21" spans="1:13" x14ac:dyDescent="0.3">
      <c r="A21" s="248" t="s">
        <v>157</v>
      </c>
      <c r="B21" s="263"/>
      <c r="C21" s="246"/>
      <c r="D21" s="264">
        <f>+'STEP 2 EE Data'!AK23</f>
        <v>0</v>
      </c>
      <c r="F21" s="265"/>
      <c r="M21" s="85"/>
    </row>
    <row r="22" spans="1:13" ht="15" thickBot="1" x14ac:dyDescent="0.35">
      <c r="A22" s="266" t="s">
        <v>111</v>
      </c>
      <c r="B22" s="263"/>
      <c r="C22" s="243" t="s">
        <v>67</v>
      </c>
      <c r="D22" s="267" t="e">
        <f>SUM(D20:D21)</f>
        <v>#DIV/0!</v>
      </c>
      <c r="M22" s="85"/>
    </row>
    <row r="23" spans="1:13" ht="15" thickTop="1" x14ac:dyDescent="0.3">
      <c r="A23" s="268"/>
      <c r="B23" s="263"/>
      <c r="C23" s="246"/>
      <c r="D23" s="247"/>
      <c r="M23" s="85"/>
    </row>
    <row r="24" spans="1:13" ht="15" thickBot="1" x14ac:dyDescent="0.35">
      <c r="A24" s="248" t="s">
        <v>112</v>
      </c>
      <c r="B24" s="263"/>
      <c r="C24" s="243" t="s">
        <v>68</v>
      </c>
      <c r="D24" s="244" t="e">
        <f>IF((D17+D22)&lt;0,0,D17+D22)</f>
        <v>#DIV/0!</v>
      </c>
      <c r="E24" s="783" t="s">
        <v>192</v>
      </c>
      <c r="F24" s="784"/>
      <c r="M24" s="85"/>
    </row>
    <row r="25" spans="1:13" ht="15" thickTop="1" x14ac:dyDescent="0.3">
      <c r="A25" s="268"/>
      <c r="B25" s="263"/>
      <c r="C25" s="246"/>
      <c r="D25" s="247"/>
      <c r="M25" s="85"/>
    </row>
    <row r="26" spans="1:13" ht="18.600000000000001" thickBot="1" x14ac:dyDescent="0.4">
      <c r="A26" s="269" t="s">
        <v>76</v>
      </c>
      <c r="B26" s="270"/>
      <c r="C26" s="243" t="s">
        <v>71</v>
      </c>
      <c r="D26" s="271" t="e">
        <f>IF(D24&gt;D10,D10,D24)</f>
        <v>#DIV/0!</v>
      </c>
      <c r="E26" s="783" t="s">
        <v>193</v>
      </c>
      <c r="F26" s="784"/>
      <c r="M26" s="85"/>
    </row>
    <row r="27" spans="1:13" ht="15" thickTop="1" x14ac:dyDescent="0.3">
      <c r="A27" s="245"/>
      <c r="B27" s="242"/>
      <c r="C27" s="272"/>
      <c r="D27" s="273"/>
      <c r="M27" s="85"/>
    </row>
    <row r="28" spans="1:13" ht="18.600000000000001" thickBot="1" x14ac:dyDescent="0.4">
      <c r="A28" s="449" t="s">
        <v>275</v>
      </c>
      <c r="B28" s="274"/>
      <c r="C28" s="275" t="s">
        <v>194</v>
      </c>
      <c r="D28" s="271" t="e">
        <f>+D10-D26</f>
        <v>#DIV/0!</v>
      </c>
      <c r="E28" s="783" t="s">
        <v>195</v>
      </c>
      <c r="F28" s="784"/>
      <c r="M28" s="85"/>
    </row>
    <row r="29" spans="1:13" ht="15" thickTop="1" x14ac:dyDescent="0.3">
      <c r="M29" s="85"/>
    </row>
    <row r="30" spans="1:13" x14ac:dyDescent="0.3">
      <c r="M30" s="85"/>
    </row>
    <row r="31" spans="1:13" x14ac:dyDescent="0.3">
      <c r="M31" s="85"/>
    </row>
    <row r="32" spans="1:13" x14ac:dyDescent="0.3">
      <c r="M32" s="85"/>
    </row>
    <row r="33" spans="13:13" x14ac:dyDescent="0.3">
      <c r="M33" s="85"/>
    </row>
    <row r="34" spans="13:13" x14ac:dyDescent="0.3">
      <c r="M34" s="85"/>
    </row>
    <row r="35" spans="13:13" x14ac:dyDescent="0.3">
      <c r="M35" s="85"/>
    </row>
    <row r="36" spans="13:13" x14ac:dyDescent="0.3">
      <c r="M36" s="85"/>
    </row>
    <row r="37" spans="13:13" x14ac:dyDescent="0.3">
      <c r="M37" s="85"/>
    </row>
    <row r="38" spans="13:13" x14ac:dyDescent="0.3">
      <c r="M38" s="85"/>
    </row>
  </sheetData>
  <sheetProtection algorithmName="SHA-512" hashValue="pUvvW4AylnOZMvIdCGTcTw4lMOt3METQ4LeEYduvCsgsIrMMlxrA0ifNhbSAdGntrGw8kM31qf2F1lC3+XRqRg==" saltValue="T9yCH1Uxt3dwo26xABp6Qg==" spinCount="100000" sheet="1" objects="1" scenarios="1"/>
  <customSheetViews>
    <customSheetView guid="{CEE72CD5-58B0-438A-AEAE-D71ADF8B05F6}" showGridLines="0">
      <selection activeCell="D6" sqref="D6"/>
      <pageMargins left="0.7" right="0.7" top="0.75" bottom="0.75" header="0.3" footer="0.3"/>
      <pageSetup orientation="portrait" r:id="rId1"/>
    </customSheetView>
    <customSheetView guid="{E090AA14-E9D5-475D-A49F-1245EECBF858}" showGridLines="0">
      <selection activeCell="C25" sqref="C25"/>
      <pageMargins left="0.7" right="0.7" top="0.75" bottom="0.75" header="0.3" footer="0.3"/>
      <pageSetup orientation="portrait" r:id="rId2"/>
    </customSheetView>
  </customSheetViews>
  <mergeCells count="5">
    <mergeCell ref="A8:D8"/>
    <mergeCell ref="A14:B14"/>
    <mergeCell ref="E28:F28"/>
    <mergeCell ref="E26:F26"/>
    <mergeCell ref="E24:F24"/>
  </mergeCells>
  <printOptions horizontalCentered="1" verticalCentered="1"/>
  <pageMargins left="0.2" right="0.2" top="0.25" bottom="0.25" header="0" footer="0"/>
  <pageSetup orientation="landscape" r:id="rId3"/>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U998"/>
  <sheetViews>
    <sheetView workbookViewId="0">
      <selection sqref="A1:XFD1048576"/>
    </sheetView>
  </sheetViews>
  <sheetFormatPr defaultColWidth="14.44140625" defaultRowHeight="15" customHeight="1" x14ac:dyDescent="0.25"/>
  <cols>
    <col min="1" max="1" width="6.5546875" style="282" customWidth="1"/>
    <col min="2" max="2" width="11.6640625" style="282" customWidth="1"/>
    <col min="3" max="3" width="13.5546875" style="282" bestFit="1" customWidth="1"/>
    <col min="4" max="4" width="12.5546875" style="282" customWidth="1"/>
    <col min="5" max="5" width="8.6640625" style="282" customWidth="1"/>
    <col min="6" max="6" width="3.33203125" style="282" customWidth="1"/>
    <col min="7" max="7" width="15.109375" style="282" customWidth="1"/>
    <col min="8" max="8" width="8.6640625" style="282" customWidth="1"/>
    <col min="9" max="9" width="3.33203125" style="282" customWidth="1"/>
    <col min="10" max="10" width="9.6640625" style="282" customWidth="1"/>
    <col min="11" max="14" width="8.6640625" style="282" customWidth="1"/>
    <col min="15" max="15" width="9.6640625" style="282" customWidth="1"/>
    <col min="16" max="16" width="11.88671875" style="282" customWidth="1"/>
    <col min="17" max="17" width="9.6640625" style="282" customWidth="1"/>
    <col min="18" max="18" width="11.44140625" style="282" customWidth="1"/>
    <col min="19" max="21" width="9.6640625" style="282" customWidth="1"/>
    <col min="22" max="32" width="8.6640625" style="282" customWidth="1"/>
    <col min="33" max="16384" width="14.44140625" style="282"/>
  </cols>
  <sheetData>
    <row r="1" spans="1:21" ht="13.8" x14ac:dyDescent="0.25">
      <c r="A1" s="276" t="s">
        <v>102</v>
      </c>
      <c r="B1" s="277" t="s">
        <v>14</v>
      </c>
      <c r="C1" s="278" t="s">
        <v>103</v>
      </c>
      <c r="D1" s="276" t="s">
        <v>104</v>
      </c>
      <c r="E1" s="276" t="s">
        <v>105</v>
      </c>
      <c r="F1" s="279"/>
      <c r="G1" s="280" t="s">
        <v>106</v>
      </c>
      <c r="H1" s="281" t="s">
        <v>102</v>
      </c>
      <c r="I1" s="279"/>
      <c r="J1" s="280" t="s">
        <v>105</v>
      </c>
      <c r="K1" s="276" t="s">
        <v>104</v>
      </c>
    </row>
    <row r="2" spans="1:21" ht="14.4" x14ac:dyDescent="0.3">
      <c r="A2" s="283">
        <v>1</v>
      </c>
      <c r="B2" s="284">
        <f>Cover!E43</f>
        <v>0</v>
      </c>
      <c r="C2" s="285" t="str">
        <f t="shared" ref="C2:C71" si="0">TEXT(B2,"dddd")</f>
        <v>Saturday</v>
      </c>
      <c r="D2" s="286">
        <f t="shared" ref="D2:D71" si="1">VLOOKUP(C2,$G$2:$H$8,2,FALSE)</f>
        <v>7</v>
      </c>
      <c r="E2" s="283">
        <v>1</v>
      </c>
      <c r="F2" s="287"/>
      <c r="G2" s="288" t="s">
        <v>15</v>
      </c>
      <c r="H2" s="283">
        <v>1</v>
      </c>
      <c r="I2" s="287"/>
      <c r="J2" s="289" t="s">
        <v>17</v>
      </c>
      <c r="K2" s="286">
        <f t="shared" ref="K2:K10" si="2">COUNTIFS($E$2:$E998,RIGHT(J2,1))</f>
        <v>1</v>
      </c>
      <c r="O2" s="290"/>
    </row>
    <row r="3" spans="1:21" ht="14.4" x14ac:dyDescent="0.3">
      <c r="A3" s="286">
        <f t="shared" ref="A3:A66" si="3">IF(A2="","", IF(A2+1&lt;=70,A2+1,""))</f>
        <v>2</v>
      </c>
      <c r="B3" s="284">
        <f>IF(A3="","",B2+1)</f>
        <v>1</v>
      </c>
      <c r="C3" s="285" t="str">
        <f t="shared" si="0"/>
        <v>Sunday</v>
      </c>
      <c r="D3" s="286">
        <f>VLOOKUP(C3,$G$2:$H$8,2,FALSE)</f>
        <v>1</v>
      </c>
      <c r="E3" s="286">
        <f t="shared" ref="E3:E66" si="4">IF(D2=7,E2+1,E2)</f>
        <v>2</v>
      </c>
      <c r="F3" s="287"/>
      <c r="G3" s="288" t="s">
        <v>8</v>
      </c>
      <c r="H3" s="283">
        <v>2</v>
      </c>
      <c r="I3" s="287"/>
      <c r="J3" s="289" t="s">
        <v>0</v>
      </c>
      <c r="K3" s="286">
        <f t="shared" si="2"/>
        <v>7</v>
      </c>
    </row>
    <row r="4" spans="1:21" ht="14.4" x14ac:dyDescent="0.3">
      <c r="A4" s="286">
        <f t="shared" si="3"/>
        <v>3</v>
      </c>
      <c r="B4" s="284">
        <f t="shared" ref="B4:B66" si="5">IF(A4="","",B3+1)</f>
        <v>2</v>
      </c>
      <c r="C4" s="285" t="str">
        <f t="shared" si="0"/>
        <v>Monday</v>
      </c>
      <c r="D4" s="286">
        <f t="shared" si="1"/>
        <v>2</v>
      </c>
      <c r="E4" s="286">
        <f t="shared" si="4"/>
        <v>2</v>
      </c>
      <c r="F4" s="287"/>
      <c r="G4" s="288" t="s">
        <v>9</v>
      </c>
      <c r="H4" s="283">
        <v>3</v>
      </c>
      <c r="I4" s="287"/>
      <c r="J4" s="289" t="s">
        <v>1</v>
      </c>
      <c r="K4" s="286">
        <f t="shared" si="2"/>
        <v>7</v>
      </c>
      <c r="O4" s="291"/>
      <c r="P4" s="291"/>
      <c r="Q4" s="291"/>
      <c r="R4" s="291"/>
      <c r="S4" s="291"/>
      <c r="T4" s="291"/>
      <c r="U4" s="291"/>
    </row>
    <row r="5" spans="1:21" ht="14.4" x14ac:dyDescent="0.3">
      <c r="A5" s="286">
        <f t="shared" si="3"/>
        <v>4</v>
      </c>
      <c r="B5" s="284">
        <f t="shared" si="5"/>
        <v>3</v>
      </c>
      <c r="C5" s="285" t="str">
        <f t="shared" si="0"/>
        <v>Tuesday</v>
      </c>
      <c r="D5" s="286">
        <f t="shared" si="1"/>
        <v>3</v>
      </c>
      <c r="E5" s="286">
        <f t="shared" si="4"/>
        <v>2</v>
      </c>
      <c r="F5" s="287"/>
      <c r="G5" s="288" t="s">
        <v>10</v>
      </c>
      <c r="H5" s="283">
        <v>4</v>
      </c>
      <c r="I5" s="287"/>
      <c r="J5" s="289" t="s">
        <v>2</v>
      </c>
      <c r="K5" s="286">
        <f t="shared" si="2"/>
        <v>7</v>
      </c>
    </row>
    <row r="6" spans="1:21" ht="14.4" x14ac:dyDescent="0.3">
      <c r="A6" s="286">
        <f t="shared" si="3"/>
        <v>5</v>
      </c>
      <c r="B6" s="284">
        <f t="shared" si="5"/>
        <v>4</v>
      </c>
      <c r="C6" s="285" t="str">
        <f t="shared" si="0"/>
        <v>Wednesday</v>
      </c>
      <c r="D6" s="286">
        <f t="shared" si="1"/>
        <v>4</v>
      </c>
      <c r="E6" s="286">
        <f t="shared" si="4"/>
        <v>2</v>
      </c>
      <c r="F6" s="287"/>
      <c r="G6" s="288" t="s">
        <v>11</v>
      </c>
      <c r="H6" s="283">
        <v>5</v>
      </c>
      <c r="I6" s="287"/>
      <c r="J6" s="289" t="s">
        <v>3</v>
      </c>
      <c r="K6" s="286">
        <f t="shared" si="2"/>
        <v>7</v>
      </c>
      <c r="O6" s="290"/>
      <c r="P6" s="290"/>
      <c r="Q6" s="290"/>
      <c r="R6" s="290"/>
      <c r="S6" s="290"/>
      <c r="T6" s="290"/>
      <c r="U6" s="290"/>
    </row>
    <row r="7" spans="1:21" ht="14.4" x14ac:dyDescent="0.3">
      <c r="A7" s="286">
        <f t="shared" si="3"/>
        <v>6</v>
      </c>
      <c r="B7" s="284">
        <f t="shared" si="5"/>
        <v>5</v>
      </c>
      <c r="C7" s="285" t="str">
        <f t="shared" si="0"/>
        <v>Thursday</v>
      </c>
      <c r="D7" s="286">
        <f t="shared" si="1"/>
        <v>5</v>
      </c>
      <c r="E7" s="286">
        <f t="shared" si="4"/>
        <v>2</v>
      </c>
      <c r="F7" s="287"/>
      <c r="G7" s="288" t="s">
        <v>12</v>
      </c>
      <c r="H7" s="283">
        <v>6</v>
      </c>
      <c r="I7" s="287"/>
      <c r="J7" s="289" t="s">
        <v>4</v>
      </c>
      <c r="K7" s="286">
        <f t="shared" si="2"/>
        <v>7</v>
      </c>
      <c r="O7" s="290"/>
      <c r="P7" s="290"/>
      <c r="Q7" s="290"/>
      <c r="R7" s="290"/>
      <c r="S7" s="290"/>
      <c r="T7" s="290"/>
      <c r="U7" s="290"/>
    </row>
    <row r="8" spans="1:21" ht="14.4" x14ac:dyDescent="0.3">
      <c r="A8" s="286">
        <f t="shared" si="3"/>
        <v>7</v>
      </c>
      <c r="B8" s="284">
        <f t="shared" si="5"/>
        <v>6</v>
      </c>
      <c r="C8" s="285" t="str">
        <f t="shared" si="0"/>
        <v>Friday</v>
      </c>
      <c r="D8" s="286">
        <f t="shared" si="1"/>
        <v>6</v>
      </c>
      <c r="E8" s="286">
        <f t="shared" si="4"/>
        <v>2</v>
      </c>
      <c r="F8" s="287"/>
      <c r="G8" s="288" t="s">
        <v>16</v>
      </c>
      <c r="H8" s="283">
        <v>7</v>
      </c>
      <c r="I8" s="287"/>
      <c r="J8" s="289" t="s">
        <v>5</v>
      </c>
      <c r="K8" s="286">
        <f t="shared" si="2"/>
        <v>7</v>
      </c>
      <c r="O8" s="290"/>
      <c r="P8" s="290"/>
      <c r="Q8" s="290"/>
      <c r="R8" s="290"/>
      <c r="S8" s="290"/>
      <c r="T8" s="290"/>
      <c r="U8" s="290"/>
    </row>
    <row r="9" spans="1:21" ht="14.4" x14ac:dyDescent="0.3">
      <c r="A9" s="286">
        <f t="shared" si="3"/>
        <v>8</v>
      </c>
      <c r="B9" s="284">
        <f t="shared" si="5"/>
        <v>7</v>
      </c>
      <c r="C9" s="285" t="str">
        <f t="shared" si="0"/>
        <v>Saturday</v>
      </c>
      <c r="D9" s="286">
        <f t="shared" si="1"/>
        <v>7</v>
      </c>
      <c r="E9" s="286">
        <f t="shared" si="4"/>
        <v>2</v>
      </c>
      <c r="G9" s="292"/>
      <c r="H9" s="292"/>
      <c r="J9" s="289" t="s">
        <v>6</v>
      </c>
      <c r="K9" s="286">
        <f t="shared" si="2"/>
        <v>7</v>
      </c>
      <c r="O9" s="290"/>
      <c r="P9" s="290"/>
      <c r="Q9" s="290"/>
      <c r="R9" s="290"/>
      <c r="S9" s="290"/>
      <c r="T9" s="290"/>
      <c r="U9" s="290"/>
    </row>
    <row r="10" spans="1:21" ht="14.4" x14ac:dyDescent="0.3">
      <c r="A10" s="286">
        <f t="shared" si="3"/>
        <v>9</v>
      </c>
      <c r="B10" s="284">
        <f t="shared" si="5"/>
        <v>8</v>
      </c>
      <c r="C10" s="285" t="str">
        <f t="shared" si="0"/>
        <v>Sunday</v>
      </c>
      <c r="D10" s="286">
        <f t="shared" si="1"/>
        <v>1</v>
      </c>
      <c r="E10" s="286">
        <f t="shared" si="4"/>
        <v>3</v>
      </c>
      <c r="J10" s="289" t="s">
        <v>18</v>
      </c>
      <c r="K10" s="286">
        <f t="shared" si="2"/>
        <v>7</v>
      </c>
      <c r="O10" s="290"/>
      <c r="P10" s="290"/>
      <c r="Q10" s="290"/>
      <c r="R10" s="290"/>
      <c r="S10" s="290"/>
      <c r="T10" s="290"/>
      <c r="U10" s="290"/>
    </row>
    <row r="11" spans="1:21" ht="14.4" x14ac:dyDescent="0.3">
      <c r="A11" s="286">
        <f t="shared" si="3"/>
        <v>10</v>
      </c>
      <c r="B11" s="284">
        <f t="shared" si="5"/>
        <v>9</v>
      </c>
      <c r="C11" s="285" t="str">
        <f t="shared" si="0"/>
        <v>Monday</v>
      </c>
      <c r="D11" s="286">
        <f t="shared" si="1"/>
        <v>2</v>
      </c>
      <c r="E11" s="286">
        <f t="shared" si="4"/>
        <v>3</v>
      </c>
      <c r="J11" s="292"/>
      <c r="K11" s="292"/>
      <c r="O11" s="290"/>
      <c r="P11" s="290"/>
      <c r="Q11" s="290"/>
      <c r="R11" s="290"/>
      <c r="S11" s="290"/>
      <c r="T11" s="290"/>
      <c r="U11" s="290"/>
    </row>
    <row r="12" spans="1:21" ht="14.4" x14ac:dyDescent="0.3">
      <c r="A12" s="286">
        <f t="shared" si="3"/>
        <v>11</v>
      </c>
      <c r="B12" s="284">
        <f t="shared" si="5"/>
        <v>10</v>
      </c>
      <c r="C12" s="285" t="str">
        <f t="shared" si="0"/>
        <v>Tuesday</v>
      </c>
      <c r="D12" s="286">
        <f t="shared" si="1"/>
        <v>3</v>
      </c>
      <c r="E12" s="286">
        <f t="shared" si="4"/>
        <v>3</v>
      </c>
      <c r="O12" s="290"/>
      <c r="P12" s="290"/>
      <c r="Q12" s="290"/>
      <c r="R12" s="290"/>
      <c r="S12" s="290"/>
      <c r="T12" s="290"/>
      <c r="U12" s="290"/>
    </row>
    <row r="13" spans="1:21" ht="14.4" x14ac:dyDescent="0.3">
      <c r="A13" s="286">
        <f t="shared" si="3"/>
        <v>12</v>
      </c>
      <c r="B13" s="284">
        <f t="shared" si="5"/>
        <v>11</v>
      </c>
      <c r="C13" s="285" t="str">
        <f t="shared" si="0"/>
        <v>Wednesday</v>
      </c>
      <c r="D13" s="286">
        <f t="shared" si="1"/>
        <v>4</v>
      </c>
      <c r="E13" s="286">
        <f t="shared" si="4"/>
        <v>3</v>
      </c>
      <c r="O13" s="290"/>
      <c r="P13" s="290"/>
      <c r="Q13" s="290"/>
      <c r="R13" s="290"/>
      <c r="S13" s="290"/>
      <c r="T13" s="290"/>
      <c r="U13" s="290"/>
    </row>
    <row r="14" spans="1:21" ht="14.4" x14ac:dyDescent="0.3">
      <c r="A14" s="286">
        <f t="shared" si="3"/>
        <v>13</v>
      </c>
      <c r="B14" s="284">
        <f t="shared" si="5"/>
        <v>12</v>
      </c>
      <c r="C14" s="285" t="str">
        <f t="shared" si="0"/>
        <v>Thursday</v>
      </c>
      <c r="D14" s="286">
        <f t="shared" si="1"/>
        <v>5</v>
      </c>
      <c r="E14" s="286">
        <f t="shared" si="4"/>
        <v>3</v>
      </c>
      <c r="O14" s="290"/>
      <c r="P14" s="290"/>
      <c r="Q14" s="290"/>
      <c r="R14" s="290"/>
      <c r="S14" s="290"/>
      <c r="T14" s="290"/>
      <c r="U14" s="290"/>
    </row>
    <row r="15" spans="1:21" ht="14.4" x14ac:dyDescent="0.3">
      <c r="A15" s="286">
        <f t="shared" si="3"/>
        <v>14</v>
      </c>
      <c r="B15" s="284">
        <f t="shared" si="5"/>
        <v>13</v>
      </c>
      <c r="C15" s="285" t="str">
        <f t="shared" si="0"/>
        <v>Friday</v>
      </c>
      <c r="D15" s="286">
        <f t="shared" si="1"/>
        <v>6</v>
      </c>
      <c r="E15" s="286">
        <f t="shared" si="4"/>
        <v>3</v>
      </c>
    </row>
    <row r="16" spans="1:21" ht="14.4" x14ac:dyDescent="0.3">
      <c r="A16" s="286">
        <f t="shared" si="3"/>
        <v>15</v>
      </c>
      <c r="B16" s="284">
        <f t="shared" si="5"/>
        <v>14</v>
      </c>
      <c r="C16" s="285" t="str">
        <f t="shared" si="0"/>
        <v>Saturday</v>
      </c>
      <c r="D16" s="286">
        <f t="shared" si="1"/>
        <v>7</v>
      </c>
      <c r="E16" s="286">
        <f t="shared" si="4"/>
        <v>3</v>
      </c>
      <c r="O16" s="290"/>
    </row>
    <row r="17" spans="1:18" ht="14.4" x14ac:dyDescent="0.3">
      <c r="A17" s="286">
        <f t="shared" si="3"/>
        <v>16</v>
      </c>
      <c r="B17" s="284">
        <f t="shared" si="5"/>
        <v>15</v>
      </c>
      <c r="C17" s="285" t="str">
        <f t="shared" si="0"/>
        <v>Sunday</v>
      </c>
      <c r="D17" s="286">
        <f t="shared" si="1"/>
        <v>1</v>
      </c>
      <c r="E17" s="286">
        <f t="shared" si="4"/>
        <v>4</v>
      </c>
    </row>
    <row r="18" spans="1:18" ht="14.4" x14ac:dyDescent="0.3">
      <c r="A18" s="286">
        <f t="shared" si="3"/>
        <v>17</v>
      </c>
      <c r="B18" s="284">
        <f t="shared" si="5"/>
        <v>16</v>
      </c>
      <c r="C18" s="285" t="str">
        <f t="shared" si="0"/>
        <v>Monday</v>
      </c>
      <c r="D18" s="286">
        <f t="shared" si="1"/>
        <v>2</v>
      </c>
      <c r="E18" s="286">
        <f t="shared" si="4"/>
        <v>4</v>
      </c>
    </row>
    <row r="19" spans="1:18" ht="15.75" customHeight="1" x14ac:dyDescent="0.3">
      <c r="A19" s="286">
        <f t="shared" si="3"/>
        <v>18</v>
      </c>
      <c r="B19" s="284">
        <f t="shared" si="5"/>
        <v>17</v>
      </c>
      <c r="C19" s="285" t="str">
        <f t="shared" si="0"/>
        <v>Tuesday</v>
      </c>
      <c r="D19" s="286">
        <f t="shared" si="1"/>
        <v>3</v>
      </c>
      <c r="E19" s="286">
        <f t="shared" si="4"/>
        <v>4</v>
      </c>
    </row>
    <row r="20" spans="1:18" ht="15.75" customHeight="1" x14ac:dyDescent="0.3">
      <c r="A20" s="286">
        <f t="shared" si="3"/>
        <v>19</v>
      </c>
      <c r="B20" s="284">
        <f t="shared" si="5"/>
        <v>18</v>
      </c>
      <c r="C20" s="285" t="str">
        <f t="shared" si="0"/>
        <v>Wednesday</v>
      </c>
      <c r="D20" s="286">
        <f t="shared" si="1"/>
        <v>4</v>
      </c>
      <c r="E20" s="286">
        <f t="shared" si="4"/>
        <v>4</v>
      </c>
    </row>
    <row r="21" spans="1:18" ht="15.75" customHeight="1" x14ac:dyDescent="0.3">
      <c r="A21" s="286">
        <f t="shared" si="3"/>
        <v>20</v>
      </c>
      <c r="B21" s="284">
        <f t="shared" si="5"/>
        <v>19</v>
      </c>
      <c r="C21" s="285" t="str">
        <f t="shared" si="0"/>
        <v>Thursday</v>
      </c>
      <c r="D21" s="286">
        <f t="shared" si="1"/>
        <v>5</v>
      </c>
      <c r="E21" s="286">
        <f t="shared" si="4"/>
        <v>4</v>
      </c>
      <c r="G21" s="292"/>
      <c r="H21" s="292"/>
    </row>
    <row r="22" spans="1:18" ht="15.75" customHeight="1" x14ac:dyDescent="0.3">
      <c r="A22" s="286">
        <f t="shared" si="3"/>
        <v>21</v>
      </c>
      <c r="B22" s="284">
        <f t="shared" si="5"/>
        <v>20</v>
      </c>
      <c r="C22" s="285" t="str">
        <f t="shared" si="0"/>
        <v>Friday</v>
      </c>
      <c r="D22" s="286">
        <f t="shared" si="1"/>
        <v>6</v>
      </c>
      <c r="E22" s="286">
        <f t="shared" si="4"/>
        <v>4</v>
      </c>
      <c r="G22" s="292"/>
      <c r="H22" s="292"/>
    </row>
    <row r="23" spans="1:18" ht="15.75" customHeight="1" x14ac:dyDescent="0.3">
      <c r="A23" s="286">
        <f t="shared" si="3"/>
        <v>22</v>
      </c>
      <c r="B23" s="284">
        <f t="shared" si="5"/>
        <v>21</v>
      </c>
      <c r="C23" s="285" t="str">
        <f t="shared" si="0"/>
        <v>Saturday</v>
      </c>
      <c r="D23" s="286">
        <f t="shared" si="1"/>
        <v>7</v>
      </c>
      <c r="E23" s="286">
        <f t="shared" si="4"/>
        <v>4</v>
      </c>
      <c r="G23" s="292"/>
      <c r="H23" s="292"/>
    </row>
    <row r="24" spans="1:18" ht="15.75" customHeight="1" x14ac:dyDescent="0.3">
      <c r="A24" s="286">
        <f t="shared" si="3"/>
        <v>23</v>
      </c>
      <c r="B24" s="284">
        <f t="shared" si="5"/>
        <v>22</v>
      </c>
      <c r="C24" s="285" t="str">
        <f t="shared" si="0"/>
        <v>Sunday</v>
      </c>
      <c r="D24" s="286">
        <f t="shared" si="1"/>
        <v>1</v>
      </c>
      <c r="E24" s="286">
        <f t="shared" si="4"/>
        <v>5</v>
      </c>
      <c r="G24" s="292"/>
      <c r="H24" s="292"/>
    </row>
    <row r="25" spans="1:18" ht="15.75" customHeight="1" x14ac:dyDescent="0.3">
      <c r="A25" s="286">
        <f t="shared" si="3"/>
        <v>24</v>
      </c>
      <c r="B25" s="284">
        <f t="shared" si="5"/>
        <v>23</v>
      </c>
      <c r="C25" s="285" t="str">
        <f t="shared" si="0"/>
        <v>Monday</v>
      </c>
      <c r="D25" s="286">
        <f t="shared" si="1"/>
        <v>2</v>
      </c>
      <c r="E25" s="286">
        <f t="shared" si="4"/>
        <v>5</v>
      </c>
      <c r="G25" s="292"/>
      <c r="H25" s="292"/>
    </row>
    <row r="26" spans="1:18" ht="15.75" customHeight="1" x14ac:dyDescent="0.3">
      <c r="A26" s="286">
        <f t="shared" si="3"/>
        <v>25</v>
      </c>
      <c r="B26" s="284">
        <f t="shared" si="5"/>
        <v>24</v>
      </c>
      <c r="C26" s="285" t="str">
        <f t="shared" si="0"/>
        <v>Tuesday</v>
      </c>
      <c r="D26" s="286">
        <f t="shared" si="1"/>
        <v>3</v>
      </c>
      <c r="E26" s="286">
        <f t="shared" si="4"/>
        <v>5</v>
      </c>
      <c r="G26" s="292"/>
      <c r="H26" s="292"/>
      <c r="N26" s="293"/>
      <c r="R26" s="293"/>
    </row>
    <row r="27" spans="1:18" ht="15.75" customHeight="1" x14ac:dyDescent="0.3">
      <c r="A27" s="286">
        <f t="shared" si="3"/>
        <v>26</v>
      </c>
      <c r="B27" s="284">
        <f t="shared" si="5"/>
        <v>25</v>
      </c>
      <c r="C27" s="285" t="str">
        <f t="shared" si="0"/>
        <v>Wednesday</v>
      </c>
      <c r="D27" s="286">
        <f t="shared" si="1"/>
        <v>4</v>
      </c>
      <c r="E27" s="286">
        <f t="shared" si="4"/>
        <v>5</v>
      </c>
      <c r="G27" s="292"/>
      <c r="H27" s="292"/>
      <c r="N27" s="293"/>
      <c r="R27" s="293"/>
    </row>
    <row r="28" spans="1:18" ht="15.75" customHeight="1" x14ac:dyDescent="0.3">
      <c r="A28" s="286">
        <f t="shared" si="3"/>
        <v>27</v>
      </c>
      <c r="B28" s="284">
        <f t="shared" si="5"/>
        <v>26</v>
      </c>
      <c r="C28" s="285" t="str">
        <f t="shared" si="0"/>
        <v>Thursday</v>
      </c>
      <c r="D28" s="286">
        <f t="shared" si="1"/>
        <v>5</v>
      </c>
      <c r="E28" s="286">
        <f t="shared" si="4"/>
        <v>5</v>
      </c>
      <c r="G28" s="292"/>
      <c r="H28" s="292"/>
      <c r="N28" s="293"/>
      <c r="R28" s="293"/>
    </row>
    <row r="29" spans="1:18" ht="15.75" customHeight="1" x14ac:dyDescent="0.3">
      <c r="A29" s="286">
        <f t="shared" si="3"/>
        <v>28</v>
      </c>
      <c r="B29" s="284">
        <f t="shared" si="5"/>
        <v>27</v>
      </c>
      <c r="C29" s="285" t="str">
        <f t="shared" si="0"/>
        <v>Friday</v>
      </c>
      <c r="D29" s="286">
        <f t="shared" si="1"/>
        <v>6</v>
      </c>
      <c r="E29" s="286">
        <f t="shared" si="4"/>
        <v>5</v>
      </c>
      <c r="G29" s="292"/>
      <c r="H29" s="292"/>
      <c r="N29" s="293"/>
      <c r="R29" s="293"/>
    </row>
    <row r="30" spans="1:18" ht="15.75" customHeight="1" x14ac:dyDescent="0.3">
      <c r="A30" s="286">
        <f t="shared" si="3"/>
        <v>29</v>
      </c>
      <c r="B30" s="284">
        <f t="shared" si="5"/>
        <v>28</v>
      </c>
      <c r="C30" s="285" t="str">
        <f t="shared" si="0"/>
        <v>Saturday</v>
      </c>
      <c r="D30" s="286">
        <f t="shared" si="1"/>
        <v>7</v>
      </c>
      <c r="E30" s="286">
        <f t="shared" si="4"/>
        <v>5</v>
      </c>
      <c r="G30" s="292"/>
      <c r="H30" s="292"/>
      <c r="N30" s="293"/>
      <c r="R30" s="293"/>
    </row>
    <row r="31" spans="1:18" ht="15.75" customHeight="1" x14ac:dyDescent="0.3">
      <c r="A31" s="286">
        <f t="shared" si="3"/>
        <v>30</v>
      </c>
      <c r="B31" s="284">
        <f t="shared" si="5"/>
        <v>29</v>
      </c>
      <c r="C31" s="285" t="str">
        <f t="shared" si="0"/>
        <v>Sunday</v>
      </c>
      <c r="D31" s="286">
        <f t="shared" si="1"/>
        <v>1</v>
      </c>
      <c r="E31" s="286">
        <f t="shared" si="4"/>
        <v>6</v>
      </c>
      <c r="G31" s="292"/>
      <c r="H31" s="292"/>
    </row>
    <row r="32" spans="1:18" ht="15.75" customHeight="1" x14ac:dyDescent="0.3">
      <c r="A32" s="286">
        <f t="shared" si="3"/>
        <v>31</v>
      </c>
      <c r="B32" s="284">
        <f t="shared" si="5"/>
        <v>30</v>
      </c>
      <c r="C32" s="285" t="str">
        <f t="shared" si="0"/>
        <v>Monday</v>
      </c>
      <c r="D32" s="286">
        <f t="shared" si="1"/>
        <v>2</v>
      </c>
      <c r="E32" s="286">
        <f t="shared" si="4"/>
        <v>6</v>
      </c>
      <c r="G32" s="292"/>
      <c r="H32" s="292"/>
    </row>
    <row r="33" spans="1:8" ht="15.75" customHeight="1" x14ac:dyDescent="0.3">
      <c r="A33" s="286">
        <f t="shared" si="3"/>
        <v>32</v>
      </c>
      <c r="B33" s="284">
        <f t="shared" si="5"/>
        <v>31</v>
      </c>
      <c r="C33" s="285" t="str">
        <f t="shared" si="0"/>
        <v>Tuesday</v>
      </c>
      <c r="D33" s="286">
        <f t="shared" si="1"/>
        <v>3</v>
      </c>
      <c r="E33" s="286">
        <f t="shared" si="4"/>
        <v>6</v>
      </c>
      <c r="G33" s="292"/>
      <c r="H33" s="292"/>
    </row>
    <row r="34" spans="1:8" ht="15.75" customHeight="1" x14ac:dyDescent="0.3">
      <c r="A34" s="286">
        <f t="shared" si="3"/>
        <v>33</v>
      </c>
      <c r="B34" s="284">
        <f t="shared" si="5"/>
        <v>32</v>
      </c>
      <c r="C34" s="285" t="str">
        <f t="shared" si="0"/>
        <v>Wednesday</v>
      </c>
      <c r="D34" s="286">
        <f t="shared" si="1"/>
        <v>4</v>
      </c>
      <c r="E34" s="286">
        <f t="shared" si="4"/>
        <v>6</v>
      </c>
      <c r="G34" s="292"/>
      <c r="H34" s="292"/>
    </row>
    <row r="35" spans="1:8" ht="15.75" customHeight="1" x14ac:dyDescent="0.3">
      <c r="A35" s="286">
        <f t="shared" si="3"/>
        <v>34</v>
      </c>
      <c r="B35" s="284">
        <f t="shared" si="5"/>
        <v>33</v>
      </c>
      <c r="C35" s="285" t="str">
        <f t="shared" si="0"/>
        <v>Thursday</v>
      </c>
      <c r="D35" s="286">
        <f t="shared" si="1"/>
        <v>5</v>
      </c>
      <c r="E35" s="286">
        <f t="shared" si="4"/>
        <v>6</v>
      </c>
      <c r="G35" s="292"/>
      <c r="H35" s="292"/>
    </row>
    <row r="36" spans="1:8" ht="15.75" customHeight="1" x14ac:dyDescent="0.3">
      <c r="A36" s="286">
        <f t="shared" si="3"/>
        <v>35</v>
      </c>
      <c r="B36" s="284">
        <f t="shared" si="5"/>
        <v>34</v>
      </c>
      <c r="C36" s="285" t="str">
        <f t="shared" si="0"/>
        <v>Friday</v>
      </c>
      <c r="D36" s="286">
        <f t="shared" si="1"/>
        <v>6</v>
      </c>
      <c r="E36" s="286">
        <f t="shared" si="4"/>
        <v>6</v>
      </c>
      <c r="G36" s="292"/>
      <c r="H36" s="292"/>
    </row>
    <row r="37" spans="1:8" ht="15.75" customHeight="1" x14ac:dyDescent="0.3">
      <c r="A37" s="286">
        <f t="shared" si="3"/>
        <v>36</v>
      </c>
      <c r="B37" s="284">
        <f t="shared" si="5"/>
        <v>35</v>
      </c>
      <c r="C37" s="285" t="str">
        <f t="shared" si="0"/>
        <v>Saturday</v>
      </c>
      <c r="D37" s="286">
        <f t="shared" si="1"/>
        <v>7</v>
      </c>
      <c r="E37" s="286">
        <f t="shared" si="4"/>
        <v>6</v>
      </c>
      <c r="G37" s="292"/>
      <c r="H37" s="292"/>
    </row>
    <row r="38" spans="1:8" ht="15.75" customHeight="1" x14ac:dyDescent="0.3">
      <c r="A38" s="286">
        <f t="shared" si="3"/>
        <v>37</v>
      </c>
      <c r="B38" s="284">
        <f t="shared" si="5"/>
        <v>36</v>
      </c>
      <c r="C38" s="285" t="str">
        <f t="shared" si="0"/>
        <v>Sunday</v>
      </c>
      <c r="D38" s="286">
        <f t="shared" si="1"/>
        <v>1</v>
      </c>
      <c r="E38" s="286">
        <f t="shared" si="4"/>
        <v>7</v>
      </c>
      <c r="G38" s="292"/>
      <c r="H38" s="292"/>
    </row>
    <row r="39" spans="1:8" ht="15.75" customHeight="1" x14ac:dyDescent="0.3">
      <c r="A39" s="286">
        <f t="shared" si="3"/>
        <v>38</v>
      </c>
      <c r="B39" s="284">
        <f t="shared" si="5"/>
        <v>37</v>
      </c>
      <c r="C39" s="285" t="str">
        <f t="shared" si="0"/>
        <v>Monday</v>
      </c>
      <c r="D39" s="286">
        <f t="shared" si="1"/>
        <v>2</v>
      </c>
      <c r="E39" s="286">
        <f t="shared" si="4"/>
        <v>7</v>
      </c>
      <c r="G39" s="292"/>
      <c r="H39" s="292"/>
    </row>
    <row r="40" spans="1:8" ht="15.75" customHeight="1" x14ac:dyDescent="0.3">
      <c r="A40" s="286">
        <f t="shared" si="3"/>
        <v>39</v>
      </c>
      <c r="B40" s="284">
        <f t="shared" si="5"/>
        <v>38</v>
      </c>
      <c r="C40" s="285" t="str">
        <f t="shared" si="0"/>
        <v>Tuesday</v>
      </c>
      <c r="D40" s="286">
        <f t="shared" si="1"/>
        <v>3</v>
      </c>
      <c r="E40" s="286">
        <f t="shared" si="4"/>
        <v>7</v>
      </c>
      <c r="G40" s="292"/>
      <c r="H40" s="292"/>
    </row>
    <row r="41" spans="1:8" ht="15.75" customHeight="1" x14ac:dyDescent="0.3">
      <c r="A41" s="286">
        <f t="shared" si="3"/>
        <v>40</v>
      </c>
      <c r="B41" s="284">
        <f t="shared" si="5"/>
        <v>39</v>
      </c>
      <c r="C41" s="285" t="str">
        <f t="shared" si="0"/>
        <v>Wednesday</v>
      </c>
      <c r="D41" s="286">
        <f t="shared" si="1"/>
        <v>4</v>
      </c>
      <c r="E41" s="286">
        <f t="shared" si="4"/>
        <v>7</v>
      </c>
      <c r="G41" s="292"/>
      <c r="H41" s="292"/>
    </row>
    <row r="42" spans="1:8" ht="15.75" customHeight="1" x14ac:dyDescent="0.3">
      <c r="A42" s="286">
        <f t="shared" si="3"/>
        <v>41</v>
      </c>
      <c r="B42" s="284">
        <f t="shared" si="5"/>
        <v>40</v>
      </c>
      <c r="C42" s="285" t="str">
        <f t="shared" si="0"/>
        <v>Thursday</v>
      </c>
      <c r="D42" s="286">
        <f t="shared" si="1"/>
        <v>5</v>
      </c>
      <c r="E42" s="286">
        <f t="shared" si="4"/>
        <v>7</v>
      </c>
      <c r="G42" s="292"/>
      <c r="H42" s="292"/>
    </row>
    <row r="43" spans="1:8" ht="15.75" customHeight="1" x14ac:dyDescent="0.3">
      <c r="A43" s="286">
        <f t="shared" si="3"/>
        <v>42</v>
      </c>
      <c r="B43" s="284">
        <f t="shared" si="5"/>
        <v>41</v>
      </c>
      <c r="C43" s="285" t="str">
        <f t="shared" si="0"/>
        <v>Friday</v>
      </c>
      <c r="D43" s="286">
        <f t="shared" si="1"/>
        <v>6</v>
      </c>
      <c r="E43" s="286">
        <f t="shared" si="4"/>
        <v>7</v>
      </c>
      <c r="G43" s="292"/>
      <c r="H43" s="292"/>
    </row>
    <row r="44" spans="1:8" ht="15.75" customHeight="1" x14ac:dyDescent="0.3">
      <c r="A44" s="286">
        <f t="shared" si="3"/>
        <v>43</v>
      </c>
      <c r="B44" s="284">
        <f t="shared" si="5"/>
        <v>42</v>
      </c>
      <c r="C44" s="285" t="str">
        <f t="shared" si="0"/>
        <v>Saturday</v>
      </c>
      <c r="D44" s="286">
        <f t="shared" si="1"/>
        <v>7</v>
      </c>
      <c r="E44" s="286">
        <f t="shared" si="4"/>
        <v>7</v>
      </c>
      <c r="G44" s="292"/>
      <c r="H44" s="292"/>
    </row>
    <row r="45" spans="1:8" ht="15.75" customHeight="1" x14ac:dyDescent="0.3">
      <c r="A45" s="286">
        <f t="shared" si="3"/>
        <v>44</v>
      </c>
      <c r="B45" s="284">
        <f t="shared" si="5"/>
        <v>43</v>
      </c>
      <c r="C45" s="285" t="str">
        <f t="shared" si="0"/>
        <v>Sunday</v>
      </c>
      <c r="D45" s="286">
        <f t="shared" si="1"/>
        <v>1</v>
      </c>
      <c r="E45" s="286">
        <f t="shared" si="4"/>
        <v>8</v>
      </c>
      <c r="G45" s="292"/>
      <c r="H45" s="292"/>
    </row>
    <row r="46" spans="1:8" ht="15.75" customHeight="1" x14ac:dyDescent="0.3">
      <c r="A46" s="286">
        <f t="shared" si="3"/>
        <v>45</v>
      </c>
      <c r="B46" s="284">
        <f t="shared" si="5"/>
        <v>44</v>
      </c>
      <c r="C46" s="285" t="str">
        <f t="shared" si="0"/>
        <v>Monday</v>
      </c>
      <c r="D46" s="286">
        <f t="shared" si="1"/>
        <v>2</v>
      </c>
      <c r="E46" s="286">
        <f t="shared" si="4"/>
        <v>8</v>
      </c>
      <c r="G46" s="292"/>
      <c r="H46" s="292"/>
    </row>
    <row r="47" spans="1:8" ht="15.75" customHeight="1" x14ac:dyDescent="0.3">
      <c r="A47" s="286">
        <f t="shared" si="3"/>
        <v>46</v>
      </c>
      <c r="B47" s="284">
        <f t="shared" si="5"/>
        <v>45</v>
      </c>
      <c r="C47" s="285" t="str">
        <f t="shared" si="0"/>
        <v>Tuesday</v>
      </c>
      <c r="D47" s="286">
        <f t="shared" si="1"/>
        <v>3</v>
      </c>
      <c r="E47" s="286">
        <f t="shared" si="4"/>
        <v>8</v>
      </c>
      <c r="G47" s="292"/>
      <c r="H47" s="292"/>
    </row>
    <row r="48" spans="1:8" ht="15.75" customHeight="1" x14ac:dyDescent="0.3">
      <c r="A48" s="286">
        <f t="shared" si="3"/>
        <v>47</v>
      </c>
      <c r="B48" s="284">
        <f t="shared" si="5"/>
        <v>46</v>
      </c>
      <c r="C48" s="285" t="str">
        <f t="shared" si="0"/>
        <v>Wednesday</v>
      </c>
      <c r="D48" s="286">
        <f t="shared" si="1"/>
        <v>4</v>
      </c>
      <c r="E48" s="286">
        <f t="shared" si="4"/>
        <v>8</v>
      </c>
      <c r="G48" s="292"/>
      <c r="H48" s="292"/>
    </row>
    <row r="49" spans="1:8" ht="15.75" customHeight="1" x14ac:dyDescent="0.3">
      <c r="A49" s="286">
        <f t="shared" si="3"/>
        <v>48</v>
      </c>
      <c r="B49" s="284">
        <f t="shared" si="5"/>
        <v>47</v>
      </c>
      <c r="C49" s="285" t="str">
        <f t="shared" si="0"/>
        <v>Thursday</v>
      </c>
      <c r="D49" s="286">
        <f t="shared" si="1"/>
        <v>5</v>
      </c>
      <c r="E49" s="286">
        <f t="shared" si="4"/>
        <v>8</v>
      </c>
      <c r="G49" s="292"/>
      <c r="H49" s="292"/>
    </row>
    <row r="50" spans="1:8" ht="15.75" customHeight="1" x14ac:dyDescent="0.3">
      <c r="A50" s="286">
        <f t="shared" si="3"/>
        <v>49</v>
      </c>
      <c r="B50" s="284">
        <f t="shared" si="5"/>
        <v>48</v>
      </c>
      <c r="C50" s="285" t="str">
        <f t="shared" si="0"/>
        <v>Friday</v>
      </c>
      <c r="D50" s="286">
        <f t="shared" si="1"/>
        <v>6</v>
      </c>
      <c r="E50" s="286">
        <f t="shared" si="4"/>
        <v>8</v>
      </c>
      <c r="G50" s="292"/>
      <c r="H50" s="292"/>
    </row>
    <row r="51" spans="1:8" ht="15.75" customHeight="1" x14ac:dyDescent="0.3">
      <c r="A51" s="286">
        <f t="shared" si="3"/>
        <v>50</v>
      </c>
      <c r="B51" s="284">
        <f t="shared" si="5"/>
        <v>49</v>
      </c>
      <c r="C51" s="285" t="str">
        <f t="shared" si="0"/>
        <v>Saturday</v>
      </c>
      <c r="D51" s="286">
        <f t="shared" si="1"/>
        <v>7</v>
      </c>
      <c r="E51" s="286">
        <f t="shared" si="4"/>
        <v>8</v>
      </c>
      <c r="G51" s="292"/>
      <c r="H51" s="292"/>
    </row>
    <row r="52" spans="1:8" ht="15.75" customHeight="1" x14ac:dyDescent="0.3">
      <c r="A52" s="286">
        <f t="shared" si="3"/>
        <v>51</v>
      </c>
      <c r="B52" s="284">
        <f t="shared" si="5"/>
        <v>50</v>
      </c>
      <c r="C52" s="285" t="str">
        <f t="shared" si="0"/>
        <v>Sunday</v>
      </c>
      <c r="D52" s="286">
        <f t="shared" si="1"/>
        <v>1</v>
      </c>
      <c r="E52" s="286">
        <f t="shared" si="4"/>
        <v>9</v>
      </c>
      <c r="G52" s="292"/>
      <c r="H52" s="292"/>
    </row>
    <row r="53" spans="1:8" ht="15.75" customHeight="1" x14ac:dyDescent="0.3">
      <c r="A53" s="286">
        <f t="shared" si="3"/>
        <v>52</v>
      </c>
      <c r="B53" s="284">
        <f t="shared" si="5"/>
        <v>51</v>
      </c>
      <c r="C53" s="285" t="str">
        <f t="shared" si="0"/>
        <v>Monday</v>
      </c>
      <c r="D53" s="286">
        <f t="shared" si="1"/>
        <v>2</v>
      </c>
      <c r="E53" s="286">
        <f t="shared" si="4"/>
        <v>9</v>
      </c>
      <c r="G53" s="292"/>
      <c r="H53" s="292"/>
    </row>
    <row r="54" spans="1:8" ht="15.75" customHeight="1" x14ac:dyDescent="0.3">
      <c r="A54" s="286">
        <f t="shared" si="3"/>
        <v>53</v>
      </c>
      <c r="B54" s="284">
        <f t="shared" si="5"/>
        <v>52</v>
      </c>
      <c r="C54" s="285" t="str">
        <f t="shared" si="0"/>
        <v>Tuesday</v>
      </c>
      <c r="D54" s="286">
        <f t="shared" si="1"/>
        <v>3</v>
      </c>
      <c r="E54" s="286">
        <f t="shared" si="4"/>
        <v>9</v>
      </c>
      <c r="G54" s="292"/>
      <c r="H54" s="292"/>
    </row>
    <row r="55" spans="1:8" ht="15.75" customHeight="1" x14ac:dyDescent="0.3">
      <c r="A55" s="286">
        <f t="shared" si="3"/>
        <v>54</v>
      </c>
      <c r="B55" s="284">
        <f t="shared" si="5"/>
        <v>53</v>
      </c>
      <c r="C55" s="285" t="str">
        <f t="shared" si="0"/>
        <v>Wednesday</v>
      </c>
      <c r="D55" s="286">
        <f t="shared" si="1"/>
        <v>4</v>
      </c>
      <c r="E55" s="286">
        <f t="shared" si="4"/>
        <v>9</v>
      </c>
      <c r="G55" s="292"/>
      <c r="H55" s="292"/>
    </row>
    <row r="56" spans="1:8" ht="15.75" customHeight="1" x14ac:dyDescent="0.3">
      <c r="A56" s="286">
        <f t="shared" si="3"/>
        <v>55</v>
      </c>
      <c r="B56" s="284">
        <f t="shared" si="5"/>
        <v>54</v>
      </c>
      <c r="C56" s="285" t="str">
        <f t="shared" si="0"/>
        <v>Thursday</v>
      </c>
      <c r="D56" s="286">
        <f t="shared" si="1"/>
        <v>5</v>
      </c>
      <c r="E56" s="286">
        <f t="shared" si="4"/>
        <v>9</v>
      </c>
      <c r="G56" s="292"/>
      <c r="H56" s="292"/>
    </row>
    <row r="57" spans="1:8" ht="15.75" customHeight="1" x14ac:dyDescent="0.3">
      <c r="A57" s="286">
        <f t="shared" si="3"/>
        <v>56</v>
      </c>
      <c r="B57" s="284">
        <f t="shared" si="5"/>
        <v>55</v>
      </c>
      <c r="C57" s="285" t="str">
        <f t="shared" si="0"/>
        <v>Friday</v>
      </c>
      <c r="D57" s="286">
        <f t="shared" si="1"/>
        <v>6</v>
      </c>
      <c r="E57" s="286">
        <f t="shared" si="4"/>
        <v>9</v>
      </c>
      <c r="G57" s="292"/>
      <c r="H57" s="292"/>
    </row>
    <row r="58" spans="1:8" ht="15.75" customHeight="1" x14ac:dyDescent="0.3">
      <c r="A58" s="286">
        <f t="shared" si="3"/>
        <v>57</v>
      </c>
      <c r="B58" s="284">
        <f t="shared" si="5"/>
        <v>56</v>
      </c>
      <c r="C58" s="285" t="str">
        <f t="shared" si="0"/>
        <v>Saturday</v>
      </c>
      <c r="D58" s="286">
        <f t="shared" si="1"/>
        <v>7</v>
      </c>
      <c r="E58" s="286">
        <f t="shared" si="4"/>
        <v>9</v>
      </c>
      <c r="G58" s="292"/>
      <c r="H58" s="292"/>
    </row>
    <row r="59" spans="1:8" ht="15.75" customHeight="1" x14ac:dyDescent="0.3">
      <c r="A59" s="286">
        <f t="shared" si="3"/>
        <v>58</v>
      </c>
      <c r="B59" s="284">
        <f t="shared" si="5"/>
        <v>57</v>
      </c>
      <c r="C59" s="285" t="str">
        <f t="shared" si="0"/>
        <v>Sunday</v>
      </c>
      <c r="D59" s="286">
        <f t="shared" si="1"/>
        <v>1</v>
      </c>
      <c r="E59" s="286">
        <f t="shared" si="4"/>
        <v>10</v>
      </c>
      <c r="G59" s="292"/>
      <c r="H59" s="292"/>
    </row>
    <row r="60" spans="1:8" ht="15.75" customHeight="1" x14ac:dyDescent="0.3">
      <c r="A60" s="286">
        <f t="shared" si="3"/>
        <v>59</v>
      </c>
      <c r="B60" s="284">
        <f t="shared" si="5"/>
        <v>58</v>
      </c>
      <c r="C60" s="285" t="str">
        <f t="shared" si="0"/>
        <v>Monday</v>
      </c>
      <c r="D60" s="286">
        <f t="shared" si="1"/>
        <v>2</v>
      </c>
      <c r="E60" s="286">
        <f t="shared" si="4"/>
        <v>10</v>
      </c>
      <c r="G60" s="292"/>
      <c r="H60" s="292"/>
    </row>
    <row r="61" spans="1:8" ht="15.75" customHeight="1" x14ac:dyDescent="0.3">
      <c r="A61" s="286">
        <f t="shared" si="3"/>
        <v>60</v>
      </c>
      <c r="B61" s="284">
        <f t="shared" si="5"/>
        <v>59</v>
      </c>
      <c r="C61" s="285" t="str">
        <f t="shared" si="0"/>
        <v>Tuesday</v>
      </c>
      <c r="D61" s="286">
        <f t="shared" si="1"/>
        <v>3</v>
      </c>
      <c r="E61" s="286">
        <f t="shared" si="4"/>
        <v>10</v>
      </c>
      <c r="G61" s="292"/>
      <c r="H61" s="292"/>
    </row>
    <row r="62" spans="1:8" ht="15.75" customHeight="1" x14ac:dyDescent="0.3">
      <c r="A62" s="286">
        <f t="shared" si="3"/>
        <v>61</v>
      </c>
      <c r="B62" s="284">
        <f t="shared" si="5"/>
        <v>60</v>
      </c>
      <c r="C62" s="285" t="str">
        <f t="shared" si="0"/>
        <v>Wednesday</v>
      </c>
      <c r="D62" s="286">
        <f t="shared" si="1"/>
        <v>4</v>
      </c>
      <c r="E62" s="286">
        <f t="shared" si="4"/>
        <v>10</v>
      </c>
      <c r="G62" s="292"/>
      <c r="H62" s="292"/>
    </row>
    <row r="63" spans="1:8" ht="15.75" customHeight="1" x14ac:dyDescent="0.3">
      <c r="A63" s="286">
        <f t="shared" si="3"/>
        <v>62</v>
      </c>
      <c r="B63" s="284">
        <f t="shared" si="5"/>
        <v>61</v>
      </c>
      <c r="C63" s="285" t="str">
        <f t="shared" si="0"/>
        <v>Thursday</v>
      </c>
      <c r="D63" s="286">
        <f t="shared" si="1"/>
        <v>5</v>
      </c>
      <c r="E63" s="286">
        <f t="shared" si="4"/>
        <v>10</v>
      </c>
      <c r="G63" s="292"/>
      <c r="H63" s="292"/>
    </row>
    <row r="64" spans="1:8" ht="15.75" customHeight="1" x14ac:dyDescent="0.3">
      <c r="A64" s="286">
        <f t="shared" si="3"/>
        <v>63</v>
      </c>
      <c r="B64" s="284">
        <f t="shared" si="5"/>
        <v>62</v>
      </c>
      <c r="C64" s="285" t="str">
        <f t="shared" si="0"/>
        <v>Friday</v>
      </c>
      <c r="D64" s="286">
        <f t="shared" si="1"/>
        <v>6</v>
      </c>
      <c r="E64" s="286">
        <f t="shared" si="4"/>
        <v>10</v>
      </c>
      <c r="G64" s="292"/>
      <c r="H64" s="292"/>
    </row>
    <row r="65" spans="1:8" ht="15.75" customHeight="1" x14ac:dyDescent="0.3">
      <c r="A65" s="286">
        <f t="shared" si="3"/>
        <v>64</v>
      </c>
      <c r="B65" s="284">
        <f t="shared" si="5"/>
        <v>63</v>
      </c>
      <c r="C65" s="285" t="str">
        <f t="shared" si="0"/>
        <v>Saturday</v>
      </c>
      <c r="D65" s="286">
        <f t="shared" si="1"/>
        <v>7</v>
      </c>
      <c r="E65" s="286">
        <f t="shared" si="4"/>
        <v>10</v>
      </c>
      <c r="G65" s="292"/>
      <c r="H65" s="292"/>
    </row>
    <row r="66" spans="1:8" ht="15.75" customHeight="1" x14ac:dyDescent="0.3">
      <c r="A66" s="286">
        <f t="shared" si="3"/>
        <v>65</v>
      </c>
      <c r="B66" s="284">
        <f t="shared" si="5"/>
        <v>64</v>
      </c>
      <c r="C66" s="285" t="str">
        <f t="shared" si="0"/>
        <v>Sunday</v>
      </c>
      <c r="D66" s="286">
        <f t="shared" si="1"/>
        <v>1</v>
      </c>
      <c r="E66" s="286">
        <f t="shared" si="4"/>
        <v>11</v>
      </c>
      <c r="G66" s="292"/>
      <c r="H66" s="292"/>
    </row>
    <row r="67" spans="1:8" ht="15.75" customHeight="1" x14ac:dyDescent="0.3">
      <c r="A67" s="286">
        <f t="shared" ref="A67:A73" si="6">IF(A66="","", IF(A66+1&lt;=70,A66+1,""))</f>
        <v>66</v>
      </c>
      <c r="B67" s="284">
        <f t="shared" ref="B67:B73" si="7">IF(A67="","",B66+1)</f>
        <v>65</v>
      </c>
      <c r="C67" s="285" t="str">
        <f t="shared" si="0"/>
        <v>Monday</v>
      </c>
      <c r="D67" s="286">
        <f t="shared" si="1"/>
        <v>2</v>
      </c>
      <c r="E67" s="286">
        <f>IF(D66=7,E66+1,E66)</f>
        <v>11</v>
      </c>
      <c r="G67" s="292"/>
      <c r="H67" s="292"/>
    </row>
    <row r="68" spans="1:8" ht="15.75" customHeight="1" x14ac:dyDescent="0.3">
      <c r="A68" s="286">
        <f t="shared" si="6"/>
        <v>67</v>
      </c>
      <c r="B68" s="284">
        <f t="shared" si="7"/>
        <v>66</v>
      </c>
      <c r="C68" s="285" t="str">
        <f t="shared" si="0"/>
        <v>Tuesday</v>
      </c>
      <c r="D68" s="286">
        <f t="shared" si="1"/>
        <v>3</v>
      </c>
      <c r="E68" s="286">
        <f>IF(D67=7,E67+1,E67)</f>
        <v>11</v>
      </c>
      <c r="G68" s="292"/>
      <c r="H68" s="292"/>
    </row>
    <row r="69" spans="1:8" ht="15.75" customHeight="1" x14ac:dyDescent="0.3">
      <c r="A69" s="286">
        <f t="shared" si="6"/>
        <v>68</v>
      </c>
      <c r="B69" s="284">
        <f t="shared" si="7"/>
        <v>67</v>
      </c>
      <c r="C69" s="285" t="str">
        <f t="shared" si="0"/>
        <v>Wednesday</v>
      </c>
      <c r="D69" s="286">
        <f t="shared" si="1"/>
        <v>4</v>
      </c>
      <c r="E69" s="286">
        <f>IF(D68=7,E68+1,E68)</f>
        <v>11</v>
      </c>
      <c r="G69" s="292"/>
      <c r="H69" s="292"/>
    </row>
    <row r="70" spans="1:8" ht="15.75" customHeight="1" x14ac:dyDescent="0.3">
      <c r="A70" s="286">
        <f t="shared" si="6"/>
        <v>69</v>
      </c>
      <c r="B70" s="284">
        <f t="shared" si="7"/>
        <v>68</v>
      </c>
      <c r="C70" s="285" t="str">
        <f t="shared" si="0"/>
        <v>Thursday</v>
      </c>
      <c r="D70" s="286">
        <f t="shared" si="1"/>
        <v>5</v>
      </c>
      <c r="E70" s="286">
        <f>IF(D69=7,E69+1,E69)</f>
        <v>11</v>
      </c>
      <c r="G70" s="292"/>
      <c r="H70" s="292"/>
    </row>
    <row r="71" spans="1:8" ht="15.75" customHeight="1" x14ac:dyDescent="0.3">
      <c r="A71" s="286">
        <f t="shared" si="6"/>
        <v>70</v>
      </c>
      <c r="B71" s="284">
        <f t="shared" si="7"/>
        <v>69</v>
      </c>
      <c r="C71" s="285" t="str">
        <f t="shared" si="0"/>
        <v>Friday</v>
      </c>
      <c r="D71" s="286">
        <f t="shared" si="1"/>
        <v>6</v>
      </c>
      <c r="E71" s="286">
        <f>IF(D70=7,E70+1,E70)</f>
        <v>11</v>
      </c>
      <c r="G71" s="292"/>
      <c r="H71" s="292"/>
    </row>
    <row r="72" spans="1:8" ht="15.75" customHeight="1" x14ac:dyDescent="0.3">
      <c r="A72" s="286" t="str">
        <f t="shared" si="6"/>
        <v/>
      </c>
      <c r="B72" s="284" t="str">
        <f t="shared" si="7"/>
        <v/>
      </c>
      <c r="D72" s="283"/>
      <c r="E72" s="286"/>
      <c r="G72" s="292"/>
      <c r="H72" s="292"/>
    </row>
    <row r="73" spans="1:8" ht="15.75" customHeight="1" x14ac:dyDescent="0.3">
      <c r="A73" s="286" t="str">
        <f t="shared" si="6"/>
        <v/>
      </c>
      <c r="B73" s="284" t="str">
        <f t="shared" si="7"/>
        <v/>
      </c>
      <c r="D73" s="283"/>
      <c r="E73" s="286"/>
      <c r="G73" s="292"/>
      <c r="H73" s="292"/>
    </row>
    <row r="74" spans="1:8" ht="15.75" customHeight="1" x14ac:dyDescent="0.3">
      <c r="A74" s="283"/>
      <c r="B74" s="294"/>
      <c r="D74" s="283"/>
      <c r="E74" s="286"/>
      <c r="G74" s="292"/>
      <c r="H74" s="292"/>
    </row>
    <row r="75" spans="1:8" ht="15.75" customHeight="1" x14ac:dyDescent="0.3">
      <c r="A75" s="283"/>
      <c r="B75" s="294"/>
      <c r="D75" s="283"/>
      <c r="E75" s="286"/>
      <c r="G75" s="292"/>
      <c r="H75" s="292"/>
    </row>
    <row r="76" spans="1:8" ht="15.75" customHeight="1" x14ac:dyDescent="0.3">
      <c r="A76" s="283"/>
      <c r="B76" s="294"/>
      <c r="D76" s="283"/>
      <c r="E76" s="286"/>
      <c r="G76" s="292"/>
      <c r="H76" s="292"/>
    </row>
    <row r="77" spans="1:8" ht="15.75" customHeight="1" x14ac:dyDescent="0.3">
      <c r="A77" s="283"/>
      <c r="B77" s="294"/>
      <c r="D77" s="283"/>
      <c r="E77" s="286"/>
      <c r="G77" s="292"/>
      <c r="H77" s="292"/>
    </row>
    <row r="78" spans="1:8" ht="15.75" customHeight="1" x14ac:dyDescent="0.3">
      <c r="A78" s="283"/>
      <c r="B78" s="294"/>
      <c r="D78" s="283"/>
      <c r="E78" s="286"/>
      <c r="G78" s="292"/>
      <c r="H78" s="292"/>
    </row>
    <row r="79" spans="1:8" ht="15.75" customHeight="1" x14ac:dyDescent="0.3">
      <c r="A79" s="283"/>
      <c r="B79" s="294"/>
      <c r="D79" s="283"/>
      <c r="E79" s="286"/>
      <c r="G79" s="292"/>
      <c r="H79" s="292"/>
    </row>
    <row r="80" spans="1:8" ht="15.75" customHeight="1" x14ac:dyDescent="0.3">
      <c r="A80" s="283"/>
      <c r="B80" s="294"/>
      <c r="D80" s="283"/>
      <c r="E80" s="286"/>
      <c r="G80" s="292"/>
      <c r="H80" s="292"/>
    </row>
    <row r="81" spans="1:8" ht="15.75" customHeight="1" x14ac:dyDescent="0.3">
      <c r="A81" s="283"/>
      <c r="B81" s="294"/>
      <c r="D81" s="283"/>
      <c r="E81" s="286"/>
      <c r="G81" s="292"/>
      <c r="H81" s="292"/>
    </row>
    <row r="82" spans="1:8" ht="15.75" customHeight="1" x14ac:dyDescent="0.3">
      <c r="A82" s="283"/>
      <c r="B82" s="294"/>
      <c r="D82" s="283"/>
      <c r="E82" s="286"/>
      <c r="G82" s="292"/>
      <c r="H82" s="292"/>
    </row>
    <row r="83" spans="1:8" ht="15.75" customHeight="1" x14ac:dyDescent="0.3">
      <c r="A83" s="283"/>
      <c r="B83" s="294"/>
      <c r="D83" s="283"/>
      <c r="E83" s="286"/>
      <c r="G83" s="292"/>
      <c r="H83" s="292"/>
    </row>
    <row r="84" spans="1:8" ht="15.75" customHeight="1" x14ac:dyDescent="0.3">
      <c r="A84" s="283"/>
      <c r="B84" s="294"/>
      <c r="D84" s="283"/>
      <c r="E84" s="286"/>
      <c r="G84" s="292"/>
      <c r="H84" s="292"/>
    </row>
    <row r="85" spans="1:8" ht="15.75" customHeight="1" x14ac:dyDescent="0.3">
      <c r="A85" s="283"/>
      <c r="B85" s="294"/>
      <c r="D85" s="283"/>
      <c r="E85" s="286"/>
      <c r="G85" s="292"/>
      <c r="H85" s="292"/>
    </row>
    <row r="86" spans="1:8" ht="15.75" customHeight="1" x14ac:dyDescent="0.3">
      <c r="A86" s="283"/>
      <c r="B86" s="294"/>
      <c r="D86" s="283"/>
      <c r="E86" s="286"/>
      <c r="G86" s="292"/>
      <c r="H86" s="292"/>
    </row>
    <row r="87" spans="1:8" ht="15.75" customHeight="1" x14ac:dyDescent="0.3">
      <c r="A87" s="283"/>
      <c r="B87" s="294"/>
      <c r="D87" s="283"/>
      <c r="E87" s="286"/>
      <c r="G87" s="292"/>
      <c r="H87" s="292"/>
    </row>
    <row r="88" spans="1:8" ht="15.75" customHeight="1" x14ac:dyDescent="0.3">
      <c r="A88" s="283"/>
      <c r="B88" s="294"/>
      <c r="D88" s="283"/>
      <c r="E88" s="286"/>
      <c r="G88" s="292"/>
      <c r="H88" s="292"/>
    </row>
    <row r="89" spans="1:8" ht="15.75" customHeight="1" x14ac:dyDescent="0.3">
      <c r="A89" s="283"/>
      <c r="B89" s="294"/>
      <c r="D89" s="283"/>
      <c r="E89" s="286"/>
      <c r="G89" s="292"/>
      <c r="H89" s="292"/>
    </row>
    <row r="90" spans="1:8" ht="15.75" customHeight="1" x14ac:dyDescent="0.3">
      <c r="A90" s="283"/>
      <c r="B90" s="294"/>
      <c r="D90" s="283"/>
      <c r="E90" s="286"/>
      <c r="G90" s="292"/>
      <c r="H90" s="292"/>
    </row>
    <row r="91" spans="1:8" ht="15.75" customHeight="1" x14ac:dyDescent="0.3">
      <c r="A91" s="283"/>
      <c r="B91" s="294"/>
      <c r="D91" s="283"/>
      <c r="E91" s="286"/>
      <c r="G91" s="292"/>
      <c r="H91" s="292"/>
    </row>
    <row r="92" spans="1:8" ht="15.75" customHeight="1" x14ac:dyDescent="0.3">
      <c r="A92" s="283"/>
      <c r="B92" s="294"/>
      <c r="D92" s="283"/>
      <c r="E92" s="286"/>
      <c r="G92" s="292"/>
      <c r="H92" s="292"/>
    </row>
    <row r="93" spans="1:8" ht="15.75" customHeight="1" x14ac:dyDescent="0.3">
      <c r="A93" s="283"/>
      <c r="B93" s="294"/>
      <c r="D93" s="283"/>
      <c r="E93" s="286"/>
      <c r="G93" s="292"/>
      <c r="H93" s="292"/>
    </row>
    <row r="94" spans="1:8" ht="15.75" customHeight="1" x14ac:dyDescent="0.3">
      <c r="A94" s="283"/>
      <c r="B94" s="294"/>
      <c r="D94" s="283"/>
      <c r="E94" s="286"/>
      <c r="G94" s="292"/>
      <c r="H94" s="292"/>
    </row>
    <row r="95" spans="1:8" ht="15.75" customHeight="1" x14ac:dyDescent="0.3">
      <c r="A95" s="283"/>
      <c r="B95" s="294"/>
      <c r="D95" s="283"/>
      <c r="E95" s="286"/>
      <c r="G95" s="292"/>
      <c r="H95" s="292"/>
    </row>
    <row r="96" spans="1:8" ht="15.75" customHeight="1" x14ac:dyDescent="0.3">
      <c r="A96" s="283"/>
      <c r="B96" s="294"/>
      <c r="D96" s="283"/>
      <c r="E96" s="286"/>
      <c r="G96" s="292"/>
      <c r="H96" s="292"/>
    </row>
    <row r="97" spans="1:8" ht="15.75" customHeight="1" x14ac:dyDescent="0.3">
      <c r="A97" s="283"/>
      <c r="B97" s="294"/>
      <c r="D97" s="283"/>
      <c r="E97" s="286"/>
      <c r="G97" s="292"/>
      <c r="H97" s="292"/>
    </row>
    <row r="98" spans="1:8" ht="15.75" customHeight="1" x14ac:dyDescent="0.3">
      <c r="A98" s="283"/>
      <c r="B98" s="294"/>
      <c r="D98" s="283"/>
      <c r="E98" s="286"/>
      <c r="G98" s="292"/>
      <c r="H98" s="292"/>
    </row>
    <row r="99" spans="1:8" ht="15.75" customHeight="1" x14ac:dyDescent="0.3">
      <c r="A99" s="283"/>
      <c r="B99" s="294"/>
      <c r="D99" s="283"/>
      <c r="E99" s="286"/>
      <c r="G99" s="292"/>
      <c r="H99" s="292"/>
    </row>
    <row r="100" spans="1:8" ht="15.75" customHeight="1" x14ac:dyDescent="0.3">
      <c r="A100" s="283"/>
      <c r="B100" s="294"/>
      <c r="D100" s="283"/>
      <c r="E100" s="286"/>
      <c r="G100" s="292"/>
      <c r="H100" s="292"/>
    </row>
    <row r="101" spans="1:8" ht="15.75" customHeight="1" x14ac:dyDescent="0.3">
      <c r="A101" s="283"/>
      <c r="B101" s="294"/>
      <c r="D101" s="283"/>
      <c r="E101" s="286"/>
      <c r="G101" s="292"/>
      <c r="H101" s="292"/>
    </row>
    <row r="102" spans="1:8" ht="15.75" customHeight="1" x14ac:dyDescent="0.3">
      <c r="A102" s="283"/>
      <c r="B102" s="294"/>
      <c r="D102" s="283"/>
      <c r="E102" s="286"/>
      <c r="G102" s="292"/>
      <c r="H102" s="292"/>
    </row>
    <row r="103" spans="1:8" ht="15.75" customHeight="1" x14ac:dyDescent="0.3">
      <c r="A103" s="283"/>
      <c r="B103" s="294"/>
      <c r="D103" s="283"/>
      <c r="E103" s="286"/>
      <c r="G103" s="292"/>
      <c r="H103" s="292"/>
    </row>
    <row r="104" spans="1:8" ht="15.75" customHeight="1" x14ac:dyDescent="0.3">
      <c r="A104" s="283"/>
      <c r="B104" s="294"/>
      <c r="D104" s="283"/>
      <c r="E104" s="286"/>
      <c r="G104" s="292"/>
      <c r="H104" s="292"/>
    </row>
    <row r="105" spans="1:8" ht="15.75" customHeight="1" x14ac:dyDescent="0.3">
      <c r="A105" s="283"/>
      <c r="B105" s="294"/>
      <c r="D105" s="283"/>
      <c r="E105" s="286"/>
      <c r="G105" s="292"/>
      <c r="H105" s="292"/>
    </row>
    <row r="106" spans="1:8" ht="15.75" customHeight="1" x14ac:dyDescent="0.3">
      <c r="A106" s="283"/>
      <c r="B106" s="294"/>
      <c r="D106" s="283"/>
      <c r="E106" s="286"/>
      <c r="G106" s="292"/>
      <c r="H106" s="292"/>
    </row>
    <row r="107" spans="1:8" ht="15.75" customHeight="1" x14ac:dyDescent="0.3">
      <c r="A107" s="283"/>
      <c r="B107" s="294"/>
      <c r="D107" s="283"/>
      <c r="E107" s="286"/>
      <c r="G107" s="292"/>
      <c r="H107" s="292"/>
    </row>
    <row r="108" spans="1:8" ht="15.75" customHeight="1" x14ac:dyDescent="0.3">
      <c r="A108" s="283"/>
      <c r="B108" s="294"/>
      <c r="D108" s="283"/>
      <c r="E108" s="286"/>
      <c r="G108" s="292"/>
      <c r="H108" s="292"/>
    </row>
    <row r="109" spans="1:8" ht="15.75" customHeight="1" x14ac:dyDescent="0.3">
      <c r="A109" s="283"/>
      <c r="B109" s="294"/>
      <c r="D109" s="283"/>
      <c r="E109" s="286"/>
      <c r="G109" s="292"/>
      <c r="H109" s="292"/>
    </row>
    <row r="110" spans="1:8" ht="15.75" customHeight="1" x14ac:dyDescent="0.3">
      <c r="A110" s="283"/>
      <c r="B110" s="294"/>
      <c r="D110" s="283"/>
      <c r="E110" s="286"/>
      <c r="G110" s="292"/>
      <c r="H110" s="292"/>
    </row>
    <row r="111" spans="1:8" ht="15.75" customHeight="1" x14ac:dyDescent="0.3">
      <c r="A111" s="283"/>
      <c r="B111" s="294"/>
      <c r="D111" s="283"/>
      <c r="E111" s="286"/>
      <c r="G111" s="292"/>
      <c r="H111" s="292"/>
    </row>
    <row r="112" spans="1:8" ht="15.75" customHeight="1" x14ac:dyDescent="0.3">
      <c r="A112" s="283"/>
      <c r="B112" s="294"/>
      <c r="D112" s="283"/>
      <c r="E112" s="286"/>
      <c r="G112" s="292"/>
      <c r="H112" s="292"/>
    </row>
    <row r="113" spans="1:8" ht="15.75" customHeight="1" x14ac:dyDescent="0.3">
      <c r="A113" s="283"/>
      <c r="B113" s="294"/>
      <c r="D113" s="283"/>
      <c r="E113" s="286"/>
      <c r="G113" s="292"/>
      <c r="H113" s="292"/>
    </row>
    <row r="114" spans="1:8" ht="15.75" customHeight="1" x14ac:dyDescent="0.3">
      <c r="A114" s="283"/>
      <c r="B114" s="294"/>
      <c r="D114" s="283"/>
      <c r="E114" s="286"/>
      <c r="G114" s="292"/>
      <c r="H114" s="292"/>
    </row>
    <row r="115" spans="1:8" ht="15.75" customHeight="1" x14ac:dyDescent="0.3">
      <c r="A115" s="283"/>
      <c r="B115" s="294"/>
      <c r="D115" s="283"/>
      <c r="E115" s="286"/>
      <c r="G115" s="292"/>
      <c r="H115" s="292"/>
    </row>
    <row r="116" spans="1:8" ht="15.75" customHeight="1" x14ac:dyDescent="0.3">
      <c r="A116" s="283"/>
      <c r="B116" s="294"/>
      <c r="D116" s="283"/>
      <c r="E116" s="286"/>
      <c r="G116" s="292"/>
      <c r="H116" s="292"/>
    </row>
    <row r="117" spans="1:8" ht="15.75" customHeight="1" x14ac:dyDescent="0.3">
      <c r="A117" s="283"/>
      <c r="B117" s="294"/>
      <c r="D117" s="283"/>
      <c r="E117" s="286"/>
      <c r="G117" s="292"/>
      <c r="H117" s="292"/>
    </row>
    <row r="118" spans="1:8" ht="15.75" customHeight="1" x14ac:dyDescent="0.3">
      <c r="A118" s="283"/>
      <c r="B118" s="294"/>
      <c r="D118" s="283"/>
      <c r="E118" s="286"/>
      <c r="G118" s="292"/>
      <c r="H118" s="292"/>
    </row>
    <row r="119" spans="1:8" ht="15.75" customHeight="1" x14ac:dyDescent="0.3">
      <c r="A119" s="283"/>
      <c r="B119" s="294"/>
      <c r="D119" s="283"/>
      <c r="E119" s="286"/>
      <c r="G119" s="292"/>
      <c r="H119" s="292"/>
    </row>
    <row r="120" spans="1:8" ht="15.75" customHeight="1" x14ac:dyDescent="0.3">
      <c r="A120" s="283"/>
      <c r="B120" s="294"/>
      <c r="D120" s="283"/>
      <c r="E120" s="286"/>
      <c r="G120" s="292"/>
      <c r="H120" s="292"/>
    </row>
    <row r="121" spans="1:8" ht="15.75" customHeight="1" x14ac:dyDescent="0.3">
      <c r="A121" s="283"/>
      <c r="B121" s="294"/>
      <c r="D121" s="283"/>
      <c r="E121" s="286"/>
      <c r="G121" s="292"/>
      <c r="H121" s="292"/>
    </row>
    <row r="122" spans="1:8" ht="15.75" customHeight="1" x14ac:dyDescent="0.3">
      <c r="A122" s="283"/>
      <c r="B122" s="294"/>
      <c r="D122" s="283"/>
      <c r="E122" s="286"/>
      <c r="G122" s="292"/>
      <c r="H122" s="292"/>
    </row>
    <row r="123" spans="1:8" ht="15.75" customHeight="1" x14ac:dyDescent="0.3">
      <c r="A123" s="283"/>
      <c r="B123" s="294"/>
      <c r="D123" s="283"/>
      <c r="E123" s="286"/>
      <c r="G123" s="292"/>
      <c r="H123" s="292"/>
    </row>
    <row r="124" spans="1:8" ht="15.75" customHeight="1" x14ac:dyDescent="0.3">
      <c r="A124" s="283"/>
      <c r="B124" s="294"/>
      <c r="D124" s="283"/>
      <c r="E124" s="286"/>
      <c r="G124" s="292"/>
      <c r="H124" s="292"/>
    </row>
    <row r="125" spans="1:8" ht="15.75" customHeight="1" x14ac:dyDescent="0.3">
      <c r="A125" s="283"/>
      <c r="B125" s="294"/>
      <c r="D125" s="283"/>
      <c r="E125" s="286"/>
      <c r="G125" s="292"/>
      <c r="H125" s="292"/>
    </row>
    <row r="126" spans="1:8" ht="15.75" customHeight="1" x14ac:dyDescent="0.3">
      <c r="A126" s="283"/>
      <c r="B126" s="294"/>
      <c r="D126" s="283"/>
      <c r="E126" s="286"/>
      <c r="G126" s="292"/>
      <c r="H126" s="292"/>
    </row>
    <row r="127" spans="1:8" ht="15.75" customHeight="1" x14ac:dyDescent="0.3">
      <c r="A127" s="283"/>
      <c r="B127" s="294"/>
      <c r="D127" s="283"/>
      <c r="E127" s="286"/>
      <c r="G127" s="292"/>
      <c r="H127" s="292"/>
    </row>
    <row r="128" spans="1:8" ht="15.75" customHeight="1" x14ac:dyDescent="0.3">
      <c r="A128" s="283"/>
      <c r="B128" s="294"/>
      <c r="D128" s="283"/>
      <c r="E128" s="286"/>
      <c r="G128" s="292"/>
      <c r="H128" s="292"/>
    </row>
    <row r="129" spans="1:8" ht="15.75" customHeight="1" x14ac:dyDescent="0.3">
      <c r="A129" s="283"/>
      <c r="B129" s="294"/>
      <c r="D129" s="283"/>
      <c r="E129" s="286"/>
      <c r="G129" s="292"/>
      <c r="H129" s="292"/>
    </row>
    <row r="130" spans="1:8" ht="15.75" customHeight="1" x14ac:dyDescent="0.3">
      <c r="A130" s="283"/>
      <c r="B130" s="294"/>
      <c r="D130" s="283"/>
      <c r="E130" s="286"/>
      <c r="G130" s="292"/>
      <c r="H130" s="292"/>
    </row>
    <row r="131" spans="1:8" ht="15.75" customHeight="1" x14ac:dyDescent="0.3">
      <c r="A131" s="283"/>
      <c r="B131" s="294"/>
      <c r="D131" s="283"/>
      <c r="E131" s="286"/>
      <c r="G131" s="292"/>
      <c r="H131" s="292"/>
    </row>
    <row r="132" spans="1:8" ht="15.75" customHeight="1" x14ac:dyDescent="0.3">
      <c r="A132" s="283"/>
      <c r="B132" s="294"/>
      <c r="D132" s="283"/>
      <c r="E132" s="286"/>
      <c r="G132" s="292"/>
      <c r="H132" s="292"/>
    </row>
    <row r="133" spans="1:8" ht="15.75" customHeight="1" x14ac:dyDescent="0.3">
      <c r="A133" s="283"/>
      <c r="B133" s="294"/>
      <c r="D133" s="283"/>
      <c r="E133" s="286"/>
      <c r="G133" s="292"/>
      <c r="H133" s="292"/>
    </row>
    <row r="134" spans="1:8" ht="15.75" customHeight="1" x14ac:dyDescent="0.3">
      <c r="A134" s="283"/>
      <c r="B134" s="294"/>
      <c r="D134" s="283"/>
      <c r="E134" s="286"/>
      <c r="G134" s="292"/>
      <c r="H134" s="292"/>
    </row>
    <row r="135" spans="1:8" ht="15.75" customHeight="1" x14ac:dyDescent="0.3">
      <c r="A135" s="283"/>
      <c r="B135" s="294"/>
      <c r="D135" s="283"/>
      <c r="E135" s="286"/>
      <c r="G135" s="292"/>
      <c r="H135" s="292"/>
    </row>
    <row r="136" spans="1:8" ht="15.75" customHeight="1" x14ac:dyDescent="0.3">
      <c r="A136" s="283"/>
      <c r="B136" s="294"/>
      <c r="D136" s="283"/>
      <c r="E136" s="286"/>
      <c r="G136" s="292"/>
      <c r="H136" s="292"/>
    </row>
    <row r="137" spans="1:8" ht="15.75" customHeight="1" x14ac:dyDescent="0.3">
      <c r="A137" s="283"/>
      <c r="B137" s="294"/>
      <c r="D137" s="283"/>
      <c r="E137" s="286"/>
      <c r="G137" s="292"/>
      <c r="H137" s="292"/>
    </row>
    <row r="138" spans="1:8" ht="15.75" customHeight="1" x14ac:dyDescent="0.3">
      <c r="A138" s="283"/>
      <c r="B138" s="294"/>
      <c r="D138" s="283"/>
      <c r="E138" s="286"/>
      <c r="G138" s="292"/>
      <c r="H138" s="292"/>
    </row>
    <row r="139" spans="1:8" ht="15.75" customHeight="1" x14ac:dyDescent="0.3">
      <c r="A139" s="283"/>
      <c r="B139" s="294"/>
      <c r="D139" s="283"/>
      <c r="E139" s="286"/>
      <c r="G139" s="292"/>
      <c r="H139" s="292"/>
    </row>
    <row r="140" spans="1:8" ht="15.75" customHeight="1" x14ac:dyDescent="0.3">
      <c r="A140" s="283"/>
      <c r="B140" s="294"/>
      <c r="D140" s="283"/>
      <c r="E140" s="286"/>
      <c r="G140" s="292"/>
      <c r="H140" s="292"/>
    </row>
    <row r="141" spans="1:8" ht="15.75" customHeight="1" x14ac:dyDescent="0.3">
      <c r="A141" s="283"/>
      <c r="B141" s="294"/>
      <c r="D141" s="283"/>
      <c r="E141" s="286"/>
      <c r="G141" s="292"/>
      <c r="H141" s="292"/>
    </row>
    <row r="142" spans="1:8" ht="15.75" customHeight="1" x14ac:dyDescent="0.3">
      <c r="A142" s="283"/>
      <c r="B142" s="294"/>
      <c r="D142" s="283"/>
      <c r="E142" s="286"/>
      <c r="G142" s="292"/>
      <c r="H142" s="292"/>
    </row>
    <row r="143" spans="1:8" ht="15.75" customHeight="1" x14ac:dyDescent="0.3">
      <c r="A143" s="283"/>
      <c r="B143" s="294"/>
      <c r="D143" s="283"/>
      <c r="E143" s="286"/>
      <c r="G143" s="292"/>
      <c r="H143" s="292"/>
    </row>
    <row r="144" spans="1:8" ht="15.75" customHeight="1" x14ac:dyDescent="0.3">
      <c r="A144" s="283"/>
      <c r="B144" s="294"/>
      <c r="D144" s="283"/>
      <c r="E144" s="286"/>
      <c r="G144" s="292"/>
      <c r="H144" s="292"/>
    </row>
    <row r="145" spans="1:8" ht="15.75" customHeight="1" x14ac:dyDescent="0.3">
      <c r="A145" s="283"/>
      <c r="B145" s="294"/>
      <c r="D145" s="283"/>
      <c r="E145" s="286"/>
      <c r="G145" s="292"/>
      <c r="H145" s="292"/>
    </row>
    <row r="146" spans="1:8" ht="15.75" customHeight="1" x14ac:dyDescent="0.3">
      <c r="A146" s="283"/>
      <c r="B146" s="294"/>
      <c r="D146" s="283"/>
      <c r="E146" s="286"/>
      <c r="G146" s="292"/>
      <c r="H146" s="292"/>
    </row>
    <row r="147" spans="1:8" ht="15.75" customHeight="1" x14ac:dyDescent="0.3">
      <c r="A147" s="283"/>
      <c r="B147" s="294"/>
      <c r="D147" s="283"/>
      <c r="E147" s="286"/>
      <c r="G147" s="292"/>
      <c r="H147" s="292"/>
    </row>
    <row r="148" spans="1:8" ht="15.75" customHeight="1" x14ac:dyDescent="0.3">
      <c r="A148" s="283"/>
      <c r="B148" s="294"/>
      <c r="D148" s="283"/>
      <c r="E148" s="286"/>
      <c r="G148" s="292"/>
      <c r="H148" s="292"/>
    </row>
    <row r="149" spans="1:8" ht="15.75" customHeight="1" x14ac:dyDescent="0.3">
      <c r="A149" s="283"/>
      <c r="B149" s="294"/>
      <c r="D149" s="283"/>
      <c r="E149" s="286"/>
      <c r="G149" s="292"/>
      <c r="H149" s="292"/>
    </row>
    <row r="150" spans="1:8" ht="15.75" customHeight="1" x14ac:dyDescent="0.3">
      <c r="A150" s="283"/>
      <c r="B150" s="294"/>
      <c r="D150" s="283"/>
      <c r="E150" s="286"/>
      <c r="G150" s="292"/>
      <c r="H150" s="292"/>
    </row>
    <row r="151" spans="1:8" ht="15.75" customHeight="1" x14ac:dyDescent="0.3">
      <c r="A151" s="283"/>
      <c r="B151" s="294"/>
      <c r="D151" s="283"/>
      <c r="E151" s="286"/>
      <c r="G151" s="292"/>
      <c r="H151" s="292"/>
    </row>
    <row r="152" spans="1:8" ht="15.75" customHeight="1" x14ac:dyDescent="0.3">
      <c r="A152" s="283"/>
      <c r="B152" s="294"/>
      <c r="D152" s="283"/>
      <c r="E152" s="286"/>
      <c r="G152" s="292"/>
      <c r="H152" s="292"/>
    </row>
    <row r="153" spans="1:8" ht="15.75" customHeight="1" x14ac:dyDescent="0.3">
      <c r="A153" s="283"/>
      <c r="B153" s="294"/>
      <c r="D153" s="283"/>
      <c r="E153" s="286"/>
      <c r="G153" s="292"/>
      <c r="H153" s="292"/>
    </row>
    <row r="154" spans="1:8" ht="15.75" customHeight="1" x14ac:dyDescent="0.3">
      <c r="A154" s="283"/>
      <c r="B154" s="294"/>
      <c r="D154" s="283"/>
      <c r="E154" s="286"/>
      <c r="G154" s="292"/>
      <c r="H154" s="292"/>
    </row>
    <row r="155" spans="1:8" ht="15.75" customHeight="1" x14ac:dyDescent="0.3">
      <c r="A155" s="283"/>
      <c r="B155" s="294"/>
      <c r="D155" s="283"/>
      <c r="E155" s="286"/>
      <c r="G155" s="292"/>
      <c r="H155" s="292"/>
    </row>
    <row r="156" spans="1:8" ht="15.75" customHeight="1" x14ac:dyDescent="0.3">
      <c r="A156" s="283"/>
      <c r="B156" s="294"/>
      <c r="D156" s="283"/>
      <c r="E156" s="286"/>
      <c r="G156" s="292"/>
      <c r="H156" s="292"/>
    </row>
    <row r="157" spans="1:8" ht="15.75" customHeight="1" x14ac:dyDescent="0.3">
      <c r="A157" s="283"/>
      <c r="B157" s="294"/>
      <c r="D157" s="283"/>
      <c r="E157" s="286"/>
      <c r="G157" s="292"/>
      <c r="H157" s="292"/>
    </row>
    <row r="158" spans="1:8" ht="15.75" customHeight="1" x14ac:dyDescent="0.3">
      <c r="A158" s="283"/>
      <c r="B158" s="294"/>
      <c r="D158" s="283"/>
      <c r="E158" s="286"/>
      <c r="G158" s="292"/>
      <c r="H158" s="292"/>
    </row>
    <row r="159" spans="1:8" ht="15.75" customHeight="1" x14ac:dyDescent="0.3">
      <c r="A159" s="283"/>
      <c r="B159" s="294"/>
      <c r="D159" s="283"/>
      <c r="E159" s="286"/>
      <c r="G159" s="292"/>
      <c r="H159" s="292"/>
    </row>
    <row r="160" spans="1:8" ht="15.75" customHeight="1" x14ac:dyDescent="0.3">
      <c r="A160" s="283"/>
      <c r="B160" s="294"/>
      <c r="D160" s="283"/>
      <c r="E160" s="286"/>
      <c r="G160" s="292"/>
      <c r="H160" s="292"/>
    </row>
    <row r="161" spans="1:8" ht="15.75" customHeight="1" x14ac:dyDescent="0.3">
      <c r="A161" s="283"/>
      <c r="B161" s="294"/>
      <c r="D161" s="283"/>
      <c r="E161" s="286"/>
      <c r="G161" s="292"/>
      <c r="H161" s="292"/>
    </row>
    <row r="162" spans="1:8" ht="15.75" customHeight="1" x14ac:dyDescent="0.3">
      <c r="A162" s="283"/>
      <c r="B162" s="294"/>
      <c r="D162" s="283"/>
      <c r="E162" s="286"/>
      <c r="G162" s="292"/>
      <c r="H162" s="292"/>
    </row>
    <row r="163" spans="1:8" ht="15.75" customHeight="1" x14ac:dyDescent="0.3">
      <c r="A163" s="283"/>
      <c r="B163" s="294"/>
      <c r="D163" s="283"/>
      <c r="E163" s="286"/>
      <c r="G163" s="292"/>
      <c r="H163" s="292"/>
    </row>
    <row r="164" spans="1:8" ht="15.75" customHeight="1" x14ac:dyDescent="0.3">
      <c r="A164" s="283"/>
      <c r="B164" s="294"/>
      <c r="D164" s="283"/>
      <c r="E164" s="286"/>
      <c r="G164" s="292"/>
      <c r="H164" s="292"/>
    </row>
    <row r="165" spans="1:8" ht="15.75" customHeight="1" x14ac:dyDescent="0.3">
      <c r="A165" s="283"/>
      <c r="B165" s="294"/>
      <c r="D165" s="283"/>
      <c r="E165" s="286"/>
      <c r="G165" s="292"/>
      <c r="H165" s="292"/>
    </row>
    <row r="166" spans="1:8" ht="15.75" customHeight="1" x14ac:dyDescent="0.3">
      <c r="A166" s="283"/>
      <c r="B166" s="294"/>
      <c r="D166" s="283"/>
      <c r="E166" s="286"/>
      <c r="G166" s="292"/>
      <c r="H166" s="292"/>
    </row>
    <row r="167" spans="1:8" ht="15.75" customHeight="1" x14ac:dyDescent="0.3">
      <c r="A167" s="283"/>
      <c r="B167" s="294"/>
      <c r="D167" s="283"/>
      <c r="E167" s="286"/>
      <c r="G167" s="292"/>
      <c r="H167" s="292"/>
    </row>
    <row r="168" spans="1:8" ht="15.75" customHeight="1" x14ac:dyDescent="0.3">
      <c r="A168" s="283"/>
      <c r="B168" s="294"/>
      <c r="D168" s="283"/>
      <c r="E168" s="286"/>
      <c r="G168" s="292"/>
      <c r="H168" s="292"/>
    </row>
    <row r="169" spans="1:8" ht="15.75" customHeight="1" x14ac:dyDescent="0.3">
      <c r="A169" s="283"/>
      <c r="B169" s="294"/>
      <c r="D169" s="283"/>
      <c r="E169" s="286"/>
      <c r="G169" s="292"/>
      <c r="H169" s="292"/>
    </row>
    <row r="170" spans="1:8" ht="15.75" customHeight="1" x14ac:dyDescent="0.3">
      <c r="A170" s="283"/>
      <c r="B170" s="294"/>
      <c r="D170" s="283"/>
      <c r="E170" s="286"/>
      <c r="G170" s="292"/>
      <c r="H170" s="292"/>
    </row>
    <row r="171" spans="1:8" ht="15.75" customHeight="1" x14ac:dyDescent="0.3">
      <c r="A171" s="283"/>
      <c r="B171" s="294"/>
      <c r="D171" s="283"/>
      <c r="E171" s="286"/>
      <c r="G171" s="292"/>
      <c r="H171" s="292"/>
    </row>
    <row r="172" spans="1:8" ht="15.75" customHeight="1" x14ac:dyDescent="0.3">
      <c r="A172" s="283"/>
      <c r="B172" s="294"/>
      <c r="D172" s="283"/>
      <c r="E172" s="286"/>
      <c r="G172" s="292"/>
      <c r="H172" s="292"/>
    </row>
    <row r="173" spans="1:8" ht="15.75" customHeight="1" x14ac:dyDescent="0.3">
      <c r="A173" s="283"/>
      <c r="B173" s="294"/>
      <c r="D173" s="283"/>
      <c r="E173" s="286"/>
      <c r="G173" s="292"/>
      <c r="H173" s="292"/>
    </row>
    <row r="174" spans="1:8" ht="15.75" customHeight="1" x14ac:dyDescent="0.3">
      <c r="A174" s="283"/>
      <c r="B174" s="294"/>
      <c r="D174" s="283"/>
      <c r="E174" s="286"/>
      <c r="G174" s="292"/>
      <c r="H174" s="292"/>
    </row>
    <row r="175" spans="1:8" ht="15.75" customHeight="1" x14ac:dyDescent="0.3">
      <c r="A175" s="283"/>
      <c r="B175" s="294"/>
      <c r="D175" s="283"/>
      <c r="E175" s="286"/>
      <c r="G175" s="292"/>
      <c r="H175" s="292"/>
    </row>
    <row r="176" spans="1:8" ht="15.75" customHeight="1" x14ac:dyDescent="0.3">
      <c r="A176" s="283"/>
      <c r="B176" s="294"/>
      <c r="D176" s="283"/>
      <c r="E176" s="286"/>
      <c r="G176" s="292"/>
      <c r="H176" s="292"/>
    </row>
    <row r="177" spans="1:8" ht="15.75" customHeight="1" x14ac:dyDescent="0.3">
      <c r="A177" s="283"/>
      <c r="B177" s="294"/>
      <c r="D177" s="283"/>
      <c r="E177" s="286"/>
      <c r="G177" s="292"/>
      <c r="H177" s="292"/>
    </row>
    <row r="178" spans="1:8" ht="15.75" customHeight="1" x14ac:dyDescent="0.3">
      <c r="A178" s="283"/>
      <c r="B178" s="294"/>
      <c r="D178" s="283"/>
      <c r="E178" s="286"/>
      <c r="G178" s="292"/>
      <c r="H178" s="292"/>
    </row>
    <row r="179" spans="1:8" ht="15.75" customHeight="1" x14ac:dyDescent="0.3">
      <c r="A179" s="283"/>
      <c r="B179" s="294"/>
      <c r="D179" s="283"/>
      <c r="E179" s="286"/>
      <c r="G179" s="292"/>
      <c r="H179" s="292"/>
    </row>
    <row r="180" spans="1:8" ht="15.75" customHeight="1" x14ac:dyDescent="0.3">
      <c r="A180" s="283"/>
      <c r="B180" s="294"/>
      <c r="D180" s="283"/>
      <c r="E180" s="286"/>
      <c r="G180" s="292"/>
      <c r="H180" s="292"/>
    </row>
    <row r="181" spans="1:8" ht="15.75" customHeight="1" x14ac:dyDescent="0.3">
      <c r="A181" s="283"/>
      <c r="B181" s="294"/>
      <c r="D181" s="283"/>
      <c r="E181" s="286"/>
      <c r="G181" s="292"/>
      <c r="H181" s="292"/>
    </row>
    <row r="182" spans="1:8" ht="15.75" customHeight="1" x14ac:dyDescent="0.3">
      <c r="A182" s="283"/>
      <c r="B182" s="294"/>
      <c r="D182" s="283"/>
      <c r="E182" s="286"/>
      <c r="G182" s="292"/>
      <c r="H182" s="292"/>
    </row>
    <row r="183" spans="1:8" ht="15.75" customHeight="1" x14ac:dyDescent="0.3">
      <c r="A183" s="283"/>
      <c r="B183" s="294"/>
      <c r="D183" s="283"/>
      <c r="E183" s="286"/>
      <c r="G183" s="292"/>
      <c r="H183" s="292"/>
    </row>
    <row r="184" spans="1:8" ht="15.75" customHeight="1" x14ac:dyDescent="0.3">
      <c r="A184" s="283"/>
      <c r="B184" s="294"/>
      <c r="D184" s="283"/>
      <c r="E184" s="286"/>
      <c r="G184" s="292"/>
      <c r="H184" s="292"/>
    </row>
    <row r="185" spans="1:8" ht="15.75" customHeight="1" x14ac:dyDescent="0.3">
      <c r="A185" s="283"/>
      <c r="B185" s="294"/>
      <c r="D185" s="283"/>
      <c r="E185" s="286"/>
      <c r="G185" s="292"/>
      <c r="H185" s="292"/>
    </row>
    <row r="186" spans="1:8" ht="15.75" customHeight="1" x14ac:dyDescent="0.3">
      <c r="A186" s="283"/>
      <c r="B186" s="294"/>
      <c r="D186" s="283"/>
      <c r="E186" s="286"/>
      <c r="G186" s="292"/>
      <c r="H186" s="292"/>
    </row>
    <row r="187" spans="1:8" ht="15.75" customHeight="1" x14ac:dyDescent="0.3">
      <c r="A187" s="283"/>
      <c r="B187" s="294"/>
      <c r="D187" s="283"/>
      <c r="E187" s="286"/>
      <c r="G187" s="292"/>
      <c r="H187" s="292"/>
    </row>
    <row r="188" spans="1:8" ht="15.75" customHeight="1" x14ac:dyDescent="0.3">
      <c r="A188" s="283"/>
      <c r="B188" s="294"/>
      <c r="D188" s="283"/>
      <c r="E188" s="286"/>
      <c r="G188" s="292"/>
      <c r="H188" s="292"/>
    </row>
    <row r="189" spans="1:8" ht="15.75" customHeight="1" x14ac:dyDescent="0.3">
      <c r="A189" s="283"/>
      <c r="B189" s="294"/>
      <c r="D189" s="283"/>
      <c r="E189" s="286"/>
      <c r="G189" s="292"/>
      <c r="H189" s="292"/>
    </row>
    <row r="190" spans="1:8" ht="15.75" customHeight="1" x14ac:dyDescent="0.3">
      <c r="A190" s="283"/>
      <c r="B190" s="294"/>
      <c r="D190" s="283"/>
      <c r="E190" s="286"/>
      <c r="G190" s="292"/>
      <c r="H190" s="292"/>
    </row>
    <row r="191" spans="1:8" ht="15.75" customHeight="1" x14ac:dyDescent="0.3">
      <c r="A191" s="283"/>
      <c r="B191" s="294"/>
      <c r="D191" s="283"/>
      <c r="E191" s="286"/>
      <c r="G191" s="292"/>
      <c r="H191" s="292"/>
    </row>
    <row r="192" spans="1:8" ht="15.75" customHeight="1" x14ac:dyDescent="0.3">
      <c r="A192" s="283"/>
      <c r="B192" s="294"/>
      <c r="D192" s="283"/>
      <c r="E192" s="286"/>
      <c r="G192" s="292"/>
      <c r="H192" s="292"/>
    </row>
    <row r="193" spans="1:8" ht="15.75" customHeight="1" x14ac:dyDescent="0.3">
      <c r="A193" s="283"/>
      <c r="B193" s="294"/>
      <c r="D193" s="283"/>
      <c r="E193" s="286"/>
      <c r="G193" s="292"/>
      <c r="H193" s="292"/>
    </row>
    <row r="194" spans="1:8" ht="15.75" customHeight="1" x14ac:dyDescent="0.3">
      <c r="A194" s="283"/>
      <c r="B194" s="294"/>
      <c r="D194" s="283"/>
      <c r="E194" s="286"/>
      <c r="G194" s="292"/>
      <c r="H194" s="292"/>
    </row>
    <row r="195" spans="1:8" ht="15.75" customHeight="1" x14ac:dyDescent="0.3">
      <c r="A195" s="283"/>
      <c r="B195" s="294"/>
      <c r="D195" s="283"/>
      <c r="E195" s="286"/>
      <c r="G195" s="292"/>
      <c r="H195" s="292"/>
    </row>
    <row r="196" spans="1:8" ht="15.75" customHeight="1" x14ac:dyDescent="0.3">
      <c r="A196" s="283"/>
      <c r="B196" s="294"/>
      <c r="D196" s="283"/>
      <c r="E196" s="286"/>
      <c r="G196" s="292"/>
      <c r="H196" s="292"/>
    </row>
    <row r="197" spans="1:8" ht="15.75" customHeight="1" x14ac:dyDescent="0.3">
      <c r="A197" s="283"/>
      <c r="B197" s="294"/>
      <c r="D197" s="283"/>
      <c r="E197" s="286"/>
      <c r="G197" s="292"/>
      <c r="H197" s="292"/>
    </row>
    <row r="198" spans="1:8" ht="15.75" customHeight="1" x14ac:dyDescent="0.3">
      <c r="A198" s="283"/>
      <c r="B198" s="294"/>
      <c r="D198" s="283"/>
      <c r="E198" s="286"/>
      <c r="G198" s="292"/>
      <c r="H198" s="292"/>
    </row>
    <row r="199" spans="1:8" ht="15.75" customHeight="1" x14ac:dyDescent="0.3">
      <c r="A199" s="283"/>
      <c r="B199" s="294"/>
      <c r="D199" s="283"/>
      <c r="E199" s="286"/>
      <c r="G199" s="292"/>
      <c r="H199" s="292"/>
    </row>
    <row r="200" spans="1:8" ht="15.75" customHeight="1" x14ac:dyDescent="0.3">
      <c r="A200" s="283"/>
      <c r="B200" s="294"/>
      <c r="D200" s="283"/>
      <c r="E200" s="286"/>
      <c r="G200" s="292"/>
      <c r="H200" s="292"/>
    </row>
    <row r="201" spans="1:8" ht="15.75" customHeight="1" x14ac:dyDescent="0.3">
      <c r="A201" s="283"/>
      <c r="B201" s="294"/>
      <c r="D201" s="283"/>
      <c r="E201" s="286"/>
      <c r="G201" s="292"/>
      <c r="H201" s="292"/>
    </row>
    <row r="202" spans="1:8" ht="15.75" customHeight="1" x14ac:dyDescent="0.3">
      <c r="A202" s="283"/>
      <c r="B202" s="294"/>
      <c r="D202" s="283"/>
      <c r="E202" s="286"/>
      <c r="G202" s="292"/>
      <c r="H202" s="292"/>
    </row>
    <row r="203" spans="1:8" ht="15.75" customHeight="1" x14ac:dyDescent="0.3">
      <c r="A203" s="283"/>
      <c r="B203" s="294"/>
      <c r="D203" s="283"/>
      <c r="E203" s="286"/>
      <c r="G203" s="292"/>
      <c r="H203" s="292"/>
    </row>
    <row r="204" spans="1:8" ht="15.75" customHeight="1" x14ac:dyDescent="0.3">
      <c r="A204" s="283"/>
      <c r="B204" s="294"/>
      <c r="D204" s="283"/>
      <c r="E204" s="286"/>
      <c r="G204" s="292"/>
      <c r="H204" s="292"/>
    </row>
    <row r="205" spans="1:8" ht="15.75" customHeight="1" x14ac:dyDescent="0.3">
      <c r="A205" s="283"/>
      <c r="B205" s="294"/>
      <c r="D205" s="283"/>
      <c r="E205" s="286"/>
      <c r="G205" s="292"/>
      <c r="H205" s="292"/>
    </row>
    <row r="206" spans="1:8" ht="15.75" customHeight="1" x14ac:dyDescent="0.3">
      <c r="A206" s="283"/>
      <c r="B206" s="294"/>
      <c r="D206" s="283"/>
      <c r="E206" s="286"/>
      <c r="G206" s="292"/>
      <c r="H206" s="292"/>
    </row>
    <row r="207" spans="1:8" ht="15.75" customHeight="1" x14ac:dyDescent="0.3">
      <c r="A207" s="283"/>
      <c r="B207" s="294"/>
      <c r="D207" s="283"/>
      <c r="E207" s="286"/>
      <c r="G207" s="292"/>
      <c r="H207" s="292"/>
    </row>
    <row r="208" spans="1:8" ht="15.75" customHeight="1" x14ac:dyDescent="0.3">
      <c r="A208" s="283"/>
      <c r="B208" s="294"/>
      <c r="D208" s="283"/>
      <c r="E208" s="286"/>
      <c r="G208" s="292"/>
      <c r="H208" s="292"/>
    </row>
    <row r="209" spans="1:8" ht="15.75" customHeight="1" x14ac:dyDescent="0.3">
      <c r="A209" s="283"/>
      <c r="B209" s="294"/>
      <c r="D209" s="283"/>
      <c r="E209" s="286"/>
      <c r="G209" s="292"/>
      <c r="H209" s="292"/>
    </row>
    <row r="210" spans="1:8" ht="15.75" customHeight="1" x14ac:dyDescent="0.3">
      <c r="A210" s="283"/>
      <c r="B210" s="294"/>
      <c r="D210" s="283"/>
      <c r="E210" s="286"/>
      <c r="G210" s="292"/>
      <c r="H210" s="292"/>
    </row>
    <row r="211" spans="1:8" ht="15.75" customHeight="1" x14ac:dyDescent="0.3">
      <c r="A211" s="283"/>
      <c r="B211" s="294"/>
      <c r="D211" s="283"/>
      <c r="E211" s="286"/>
      <c r="G211" s="292"/>
      <c r="H211" s="292"/>
    </row>
    <row r="212" spans="1:8" ht="15.75" customHeight="1" x14ac:dyDescent="0.3">
      <c r="A212" s="283"/>
      <c r="B212" s="294"/>
      <c r="D212" s="283"/>
      <c r="E212" s="286"/>
      <c r="G212" s="292"/>
      <c r="H212" s="292"/>
    </row>
    <row r="213" spans="1:8" ht="15.75" customHeight="1" x14ac:dyDescent="0.3">
      <c r="A213" s="283"/>
      <c r="B213" s="294"/>
      <c r="D213" s="283"/>
      <c r="E213" s="286"/>
      <c r="G213" s="292"/>
      <c r="H213" s="292"/>
    </row>
    <row r="214" spans="1:8" ht="15.75" customHeight="1" x14ac:dyDescent="0.3">
      <c r="A214" s="283"/>
      <c r="B214" s="294"/>
      <c r="D214" s="283"/>
      <c r="E214" s="286"/>
      <c r="G214" s="292"/>
      <c r="H214" s="292"/>
    </row>
    <row r="215" spans="1:8" ht="15.75" customHeight="1" x14ac:dyDescent="0.3">
      <c r="A215" s="283"/>
      <c r="B215" s="294"/>
      <c r="D215" s="283"/>
      <c r="E215" s="286"/>
      <c r="G215" s="292"/>
      <c r="H215" s="292"/>
    </row>
    <row r="216" spans="1:8" ht="15.75" customHeight="1" x14ac:dyDescent="0.3">
      <c r="A216" s="283"/>
      <c r="B216" s="294"/>
      <c r="D216" s="283"/>
      <c r="E216" s="286"/>
      <c r="G216" s="292"/>
      <c r="H216" s="292"/>
    </row>
    <row r="217" spans="1:8" ht="15.75" customHeight="1" x14ac:dyDescent="0.3">
      <c r="A217" s="283"/>
      <c r="B217" s="294"/>
      <c r="D217" s="283"/>
      <c r="E217" s="286"/>
      <c r="G217" s="292"/>
      <c r="H217" s="292"/>
    </row>
    <row r="218" spans="1:8" ht="15.75" customHeight="1" x14ac:dyDescent="0.3">
      <c r="A218" s="283"/>
      <c r="B218" s="294"/>
      <c r="D218" s="283"/>
      <c r="E218" s="286"/>
      <c r="G218" s="292"/>
      <c r="H218" s="292"/>
    </row>
    <row r="219" spans="1:8" ht="15.75" customHeight="1" x14ac:dyDescent="0.3">
      <c r="A219" s="283"/>
      <c r="B219" s="294"/>
      <c r="D219" s="283"/>
      <c r="E219" s="286"/>
      <c r="G219" s="292"/>
      <c r="H219" s="292"/>
    </row>
    <row r="220" spans="1:8" ht="15.75" customHeight="1" x14ac:dyDescent="0.3">
      <c r="A220" s="283"/>
      <c r="B220" s="294"/>
      <c r="D220" s="283"/>
      <c r="E220" s="286"/>
      <c r="G220" s="292"/>
      <c r="H220" s="292"/>
    </row>
    <row r="221" spans="1:8" ht="15.75" customHeight="1" x14ac:dyDescent="0.3">
      <c r="A221" s="283"/>
      <c r="B221" s="294"/>
      <c r="D221" s="283"/>
      <c r="E221" s="286"/>
      <c r="G221" s="292"/>
      <c r="H221" s="292"/>
    </row>
    <row r="222" spans="1:8" ht="15.75" customHeight="1" x14ac:dyDescent="0.3">
      <c r="A222" s="283"/>
      <c r="B222" s="294"/>
      <c r="D222" s="283"/>
      <c r="E222" s="286"/>
      <c r="G222" s="292"/>
      <c r="H222" s="292"/>
    </row>
    <row r="223" spans="1:8" ht="15.75" customHeight="1" x14ac:dyDescent="0.3">
      <c r="A223" s="283"/>
      <c r="B223" s="294"/>
      <c r="D223" s="283"/>
      <c r="E223" s="286"/>
      <c r="G223" s="292"/>
      <c r="H223" s="292"/>
    </row>
    <row r="224" spans="1:8" ht="15.75" customHeight="1" x14ac:dyDescent="0.3">
      <c r="A224" s="283"/>
      <c r="B224" s="294"/>
      <c r="D224" s="283"/>
      <c r="E224" s="286"/>
      <c r="G224" s="292"/>
      <c r="H224" s="292"/>
    </row>
    <row r="225" spans="1:8" ht="15.75" customHeight="1" x14ac:dyDescent="0.3">
      <c r="A225" s="283"/>
      <c r="B225" s="294"/>
      <c r="D225" s="283"/>
      <c r="E225" s="286"/>
      <c r="G225" s="292"/>
      <c r="H225" s="292"/>
    </row>
    <row r="226" spans="1:8" ht="15.75" customHeight="1" x14ac:dyDescent="0.3">
      <c r="A226" s="283"/>
      <c r="B226" s="294"/>
      <c r="D226" s="283"/>
      <c r="E226" s="286"/>
      <c r="G226" s="292"/>
      <c r="H226" s="292"/>
    </row>
    <row r="227" spans="1:8" ht="15.75" customHeight="1" x14ac:dyDescent="0.3">
      <c r="A227" s="283"/>
      <c r="B227" s="294"/>
      <c r="D227" s="283"/>
      <c r="E227" s="286"/>
      <c r="G227" s="292"/>
      <c r="H227" s="292"/>
    </row>
    <row r="228" spans="1:8" ht="15.75" customHeight="1" x14ac:dyDescent="0.3">
      <c r="A228" s="283"/>
      <c r="B228" s="294"/>
      <c r="D228" s="283"/>
      <c r="E228" s="286"/>
      <c r="G228" s="292"/>
      <c r="H228" s="292"/>
    </row>
    <row r="229" spans="1:8" ht="15.75" customHeight="1" x14ac:dyDescent="0.3">
      <c r="A229" s="283"/>
      <c r="B229" s="294"/>
      <c r="D229" s="283"/>
      <c r="E229" s="286"/>
      <c r="G229" s="292"/>
      <c r="H229" s="292"/>
    </row>
    <row r="230" spans="1:8" ht="15.75" customHeight="1" x14ac:dyDescent="0.3">
      <c r="A230" s="283"/>
      <c r="B230" s="294"/>
      <c r="D230" s="283"/>
      <c r="E230" s="286"/>
      <c r="G230" s="292"/>
      <c r="H230" s="292"/>
    </row>
    <row r="231" spans="1:8" ht="15.75" customHeight="1" x14ac:dyDescent="0.3">
      <c r="A231" s="283"/>
      <c r="B231" s="294"/>
      <c r="D231" s="283"/>
      <c r="E231" s="286"/>
      <c r="G231" s="292"/>
      <c r="H231" s="292"/>
    </row>
    <row r="232" spans="1:8" ht="15.75" customHeight="1" x14ac:dyDescent="0.3">
      <c r="A232" s="283"/>
      <c r="B232" s="294"/>
      <c r="D232" s="283"/>
      <c r="E232" s="286"/>
      <c r="G232" s="292"/>
      <c r="H232" s="292"/>
    </row>
    <row r="233" spans="1:8" ht="15.75" customHeight="1" x14ac:dyDescent="0.3">
      <c r="A233" s="283"/>
      <c r="B233" s="294"/>
      <c r="D233" s="283"/>
      <c r="E233" s="286"/>
      <c r="G233" s="292"/>
      <c r="H233" s="292"/>
    </row>
    <row r="234" spans="1:8" ht="15.75" customHeight="1" x14ac:dyDescent="0.3">
      <c r="A234" s="283"/>
      <c r="B234" s="294"/>
      <c r="D234" s="283"/>
      <c r="E234" s="286"/>
      <c r="G234" s="292"/>
      <c r="H234" s="292"/>
    </row>
    <row r="235" spans="1:8" ht="15.75" customHeight="1" x14ac:dyDescent="0.3">
      <c r="A235" s="283"/>
      <c r="B235" s="294"/>
      <c r="D235" s="283"/>
      <c r="E235" s="286"/>
      <c r="G235" s="292"/>
      <c r="H235" s="292"/>
    </row>
    <row r="236" spans="1:8" ht="15.75" customHeight="1" x14ac:dyDescent="0.3">
      <c r="A236" s="283"/>
      <c r="B236" s="294"/>
      <c r="D236" s="283"/>
      <c r="E236" s="286"/>
      <c r="G236" s="292"/>
      <c r="H236" s="292"/>
    </row>
    <row r="237" spans="1:8" ht="15.75" customHeight="1" x14ac:dyDescent="0.3">
      <c r="A237" s="283"/>
      <c r="B237" s="294"/>
      <c r="D237" s="283"/>
      <c r="E237" s="286"/>
      <c r="G237" s="292"/>
      <c r="H237" s="292"/>
    </row>
    <row r="238" spans="1:8" ht="15.75" customHeight="1" x14ac:dyDescent="0.3">
      <c r="A238" s="283"/>
      <c r="B238" s="294"/>
      <c r="D238" s="283"/>
      <c r="E238" s="286"/>
      <c r="G238" s="292"/>
      <c r="H238" s="292"/>
    </row>
    <row r="239" spans="1:8" ht="15.75" customHeight="1" x14ac:dyDescent="0.3">
      <c r="A239" s="283"/>
      <c r="B239" s="294"/>
      <c r="D239" s="283"/>
      <c r="E239" s="286"/>
      <c r="G239" s="292"/>
      <c r="H239" s="292"/>
    </row>
    <row r="240" spans="1:8" ht="15.75" customHeight="1" x14ac:dyDescent="0.3">
      <c r="A240" s="283"/>
      <c r="B240" s="294"/>
      <c r="D240" s="283"/>
      <c r="E240" s="286"/>
      <c r="G240" s="292"/>
      <c r="H240" s="292"/>
    </row>
    <row r="241" spans="1:8" ht="15.75" customHeight="1" x14ac:dyDescent="0.3">
      <c r="A241" s="283"/>
      <c r="B241" s="294"/>
      <c r="D241" s="283"/>
      <c r="E241" s="286"/>
      <c r="G241" s="292"/>
      <c r="H241" s="292"/>
    </row>
    <row r="242" spans="1:8" ht="15.75" customHeight="1" x14ac:dyDescent="0.3">
      <c r="A242" s="283"/>
      <c r="B242" s="294"/>
      <c r="D242" s="283"/>
      <c r="E242" s="286"/>
      <c r="G242" s="292"/>
      <c r="H242" s="292"/>
    </row>
    <row r="243" spans="1:8" ht="15.75" customHeight="1" x14ac:dyDescent="0.3">
      <c r="A243" s="283"/>
      <c r="B243" s="294"/>
      <c r="D243" s="283"/>
      <c r="E243" s="286"/>
      <c r="G243" s="292"/>
      <c r="H243" s="292"/>
    </row>
    <row r="244" spans="1:8" ht="15.75" customHeight="1" x14ac:dyDescent="0.3">
      <c r="A244" s="283"/>
      <c r="B244" s="294"/>
      <c r="D244" s="283"/>
      <c r="E244" s="286"/>
      <c r="G244" s="292"/>
      <c r="H244" s="292"/>
    </row>
    <row r="245" spans="1:8" ht="15.75" customHeight="1" x14ac:dyDescent="0.3">
      <c r="A245" s="283"/>
      <c r="B245" s="294"/>
      <c r="D245" s="283"/>
      <c r="E245" s="286"/>
      <c r="G245" s="292"/>
      <c r="H245" s="292"/>
    </row>
    <row r="246" spans="1:8" ht="15.75" customHeight="1" x14ac:dyDescent="0.3">
      <c r="A246" s="283"/>
      <c r="B246" s="294"/>
      <c r="D246" s="283"/>
      <c r="E246" s="286"/>
      <c r="G246" s="292"/>
      <c r="H246" s="292"/>
    </row>
    <row r="247" spans="1:8" ht="15.75" customHeight="1" x14ac:dyDescent="0.3">
      <c r="A247" s="283"/>
      <c r="B247" s="294"/>
      <c r="D247" s="283"/>
      <c r="E247" s="286"/>
      <c r="G247" s="292"/>
      <c r="H247" s="292"/>
    </row>
    <row r="248" spans="1:8" ht="15.75" customHeight="1" x14ac:dyDescent="0.3">
      <c r="A248" s="283"/>
      <c r="B248" s="294"/>
      <c r="D248" s="283"/>
      <c r="E248" s="286"/>
      <c r="G248" s="292"/>
      <c r="H248" s="292"/>
    </row>
    <row r="249" spans="1:8" ht="15.75" customHeight="1" x14ac:dyDescent="0.3">
      <c r="A249" s="283"/>
      <c r="B249" s="294"/>
      <c r="D249" s="283"/>
      <c r="E249" s="286"/>
      <c r="G249" s="292"/>
      <c r="H249" s="292"/>
    </row>
    <row r="250" spans="1:8" ht="15.75" customHeight="1" x14ac:dyDescent="0.3">
      <c r="A250" s="283"/>
      <c r="B250" s="294"/>
      <c r="D250" s="283"/>
      <c r="E250" s="286"/>
      <c r="G250" s="292"/>
      <c r="H250" s="292"/>
    </row>
    <row r="251" spans="1:8" ht="15.75" customHeight="1" x14ac:dyDescent="0.3">
      <c r="A251" s="283"/>
      <c r="B251" s="294"/>
      <c r="D251" s="283"/>
      <c r="E251" s="286"/>
      <c r="G251" s="292"/>
      <c r="H251" s="292"/>
    </row>
    <row r="252" spans="1:8" ht="15.75" customHeight="1" x14ac:dyDescent="0.3">
      <c r="A252" s="283"/>
      <c r="B252" s="294"/>
      <c r="D252" s="283"/>
      <c r="E252" s="286"/>
      <c r="G252" s="292"/>
      <c r="H252" s="292"/>
    </row>
    <row r="253" spans="1:8" ht="15.75" customHeight="1" x14ac:dyDescent="0.3">
      <c r="A253" s="283"/>
      <c r="B253" s="294"/>
      <c r="D253" s="283"/>
      <c r="E253" s="286"/>
      <c r="G253" s="292"/>
      <c r="H253" s="292"/>
    </row>
    <row r="254" spans="1:8" ht="15.75" customHeight="1" x14ac:dyDescent="0.3">
      <c r="A254" s="283"/>
      <c r="B254" s="294"/>
      <c r="D254" s="283"/>
      <c r="E254" s="286"/>
      <c r="G254" s="292"/>
      <c r="H254" s="292"/>
    </row>
    <row r="255" spans="1:8" ht="15.75" customHeight="1" x14ac:dyDescent="0.3">
      <c r="A255" s="283"/>
      <c r="B255" s="294"/>
      <c r="D255" s="283"/>
      <c r="E255" s="286"/>
      <c r="G255" s="292"/>
      <c r="H255" s="292"/>
    </row>
    <row r="256" spans="1:8" ht="15.75" customHeight="1" x14ac:dyDescent="0.3">
      <c r="A256" s="283"/>
      <c r="B256" s="294"/>
      <c r="D256" s="283"/>
      <c r="E256" s="286"/>
      <c r="G256" s="292"/>
      <c r="H256" s="292"/>
    </row>
    <row r="257" spans="1:8" ht="15.75" customHeight="1" x14ac:dyDescent="0.3">
      <c r="A257" s="283"/>
      <c r="B257" s="294"/>
      <c r="D257" s="283"/>
      <c r="E257" s="286"/>
      <c r="G257" s="292"/>
      <c r="H257" s="292"/>
    </row>
    <row r="258" spans="1:8" ht="15.75" customHeight="1" x14ac:dyDescent="0.3">
      <c r="A258" s="283"/>
      <c r="B258" s="294"/>
      <c r="D258" s="283"/>
      <c r="E258" s="286"/>
      <c r="G258" s="292"/>
      <c r="H258" s="292"/>
    </row>
    <row r="259" spans="1:8" ht="15.75" customHeight="1" x14ac:dyDescent="0.3">
      <c r="A259" s="283"/>
      <c r="B259" s="294"/>
      <c r="D259" s="283"/>
      <c r="E259" s="286"/>
      <c r="G259" s="292"/>
      <c r="H259" s="292"/>
    </row>
    <row r="260" spans="1:8" ht="15.75" customHeight="1" x14ac:dyDescent="0.3">
      <c r="A260" s="283"/>
      <c r="B260" s="294"/>
      <c r="D260" s="283"/>
      <c r="E260" s="286"/>
      <c r="G260" s="292"/>
      <c r="H260" s="292"/>
    </row>
    <row r="261" spans="1:8" ht="15.75" customHeight="1" x14ac:dyDescent="0.3">
      <c r="A261" s="283"/>
      <c r="B261" s="294"/>
      <c r="D261" s="283"/>
      <c r="E261" s="286"/>
      <c r="G261" s="292"/>
      <c r="H261" s="292"/>
    </row>
    <row r="262" spans="1:8" ht="15.75" customHeight="1" x14ac:dyDescent="0.3">
      <c r="A262" s="283"/>
      <c r="B262" s="294"/>
      <c r="D262" s="283"/>
      <c r="E262" s="286"/>
      <c r="G262" s="292"/>
      <c r="H262" s="292"/>
    </row>
    <row r="263" spans="1:8" ht="15.75" customHeight="1" x14ac:dyDescent="0.3">
      <c r="A263" s="283"/>
      <c r="B263" s="294"/>
      <c r="D263" s="283"/>
      <c r="E263" s="286"/>
      <c r="G263" s="292"/>
      <c r="H263" s="292"/>
    </row>
    <row r="264" spans="1:8" ht="15.75" customHeight="1" x14ac:dyDescent="0.3">
      <c r="A264" s="283"/>
      <c r="B264" s="294"/>
      <c r="D264" s="283"/>
      <c r="E264" s="286"/>
      <c r="G264" s="292"/>
      <c r="H264" s="292"/>
    </row>
    <row r="265" spans="1:8" ht="15.75" customHeight="1" x14ac:dyDescent="0.3">
      <c r="A265" s="283"/>
      <c r="B265" s="294"/>
      <c r="D265" s="283"/>
      <c r="E265" s="286"/>
      <c r="G265" s="292"/>
      <c r="H265" s="292"/>
    </row>
    <row r="266" spans="1:8" ht="15.75" customHeight="1" x14ac:dyDescent="0.3">
      <c r="A266" s="283"/>
      <c r="B266" s="294"/>
      <c r="D266" s="283"/>
      <c r="E266" s="286"/>
      <c r="G266" s="292"/>
      <c r="H266" s="292"/>
    </row>
    <row r="267" spans="1:8" ht="15.75" customHeight="1" x14ac:dyDescent="0.3">
      <c r="A267" s="283"/>
      <c r="B267" s="294"/>
      <c r="D267" s="283"/>
      <c r="E267" s="286"/>
      <c r="G267" s="292"/>
      <c r="H267" s="292"/>
    </row>
    <row r="268" spans="1:8" ht="15.75" customHeight="1" x14ac:dyDescent="0.3">
      <c r="A268" s="283"/>
      <c r="B268" s="294"/>
      <c r="D268" s="283"/>
      <c r="E268" s="286"/>
      <c r="G268" s="292"/>
      <c r="H268" s="292"/>
    </row>
    <row r="269" spans="1:8" ht="15.75" customHeight="1" x14ac:dyDescent="0.3">
      <c r="A269" s="283"/>
      <c r="B269" s="294"/>
      <c r="D269" s="283"/>
      <c r="E269" s="286"/>
      <c r="G269" s="292"/>
      <c r="H269" s="292"/>
    </row>
    <row r="270" spans="1:8" ht="15.75" customHeight="1" x14ac:dyDescent="0.3">
      <c r="A270" s="283"/>
      <c r="B270" s="294"/>
      <c r="D270" s="283"/>
      <c r="E270" s="286"/>
      <c r="G270" s="292"/>
      <c r="H270" s="292"/>
    </row>
    <row r="271" spans="1:8" ht="15.75" customHeight="1" x14ac:dyDescent="0.3">
      <c r="A271" s="283"/>
      <c r="B271" s="294"/>
      <c r="D271" s="283"/>
      <c r="E271" s="286"/>
      <c r="G271" s="292"/>
      <c r="H271" s="292"/>
    </row>
    <row r="272" spans="1:8" ht="15.75" customHeight="1" x14ac:dyDescent="0.3">
      <c r="A272" s="283"/>
      <c r="B272" s="294"/>
      <c r="D272" s="283"/>
      <c r="E272" s="286"/>
      <c r="G272" s="292"/>
      <c r="H272" s="292"/>
    </row>
    <row r="273" spans="1:8" ht="15.75" customHeight="1" x14ac:dyDescent="0.3">
      <c r="A273" s="283"/>
      <c r="B273" s="294"/>
      <c r="D273" s="283"/>
      <c r="E273" s="286"/>
      <c r="G273" s="292"/>
      <c r="H273" s="292"/>
    </row>
    <row r="274" spans="1:8" ht="15.75" customHeight="1" x14ac:dyDescent="0.3">
      <c r="A274" s="283"/>
      <c r="B274" s="294"/>
      <c r="D274" s="283"/>
      <c r="E274" s="286"/>
      <c r="G274" s="292"/>
      <c r="H274" s="292"/>
    </row>
    <row r="275" spans="1:8" ht="15.75" customHeight="1" x14ac:dyDescent="0.3">
      <c r="A275" s="283"/>
      <c r="B275" s="294"/>
      <c r="D275" s="283"/>
      <c r="E275" s="286"/>
      <c r="G275" s="292"/>
      <c r="H275" s="292"/>
    </row>
    <row r="276" spans="1:8" ht="15.75" customHeight="1" x14ac:dyDescent="0.3">
      <c r="A276" s="283"/>
      <c r="B276" s="294"/>
      <c r="D276" s="283"/>
      <c r="E276" s="286"/>
      <c r="G276" s="292"/>
      <c r="H276" s="292"/>
    </row>
    <row r="277" spans="1:8" ht="15.75" customHeight="1" x14ac:dyDescent="0.3">
      <c r="A277" s="283"/>
      <c r="B277" s="294"/>
      <c r="D277" s="283"/>
      <c r="E277" s="286"/>
      <c r="G277" s="292"/>
      <c r="H277" s="292"/>
    </row>
    <row r="278" spans="1:8" ht="15.75" customHeight="1" x14ac:dyDescent="0.3">
      <c r="A278" s="283"/>
      <c r="B278" s="294"/>
      <c r="D278" s="283"/>
      <c r="E278" s="286"/>
      <c r="G278" s="292"/>
      <c r="H278" s="292"/>
    </row>
    <row r="279" spans="1:8" ht="15.75" customHeight="1" x14ac:dyDescent="0.3">
      <c r="A279" s="283"/>
      <c r="B279" s="294"/>
      <c r="D279" s="283"/>
      <c r="E279" s="286"/>
      <c r="G279" s="292"/>
      <c r="H279" s="292"/>
    </row>
    <row r="280" spans="1:8" ht="15.75" customHeight="1" x14ac:dyDescent="0.3">
      <c r="A280" s="283"/>
      <c r="B280" s="294"/>
      <c r="D280" s="283"/>
      <c r="E280" s="286"/>
      <c r="G280" s="292"/>
      <c r="H280" s="292"/>
    </row>
    <row r="281" spans="1:8" ht="15.75" customHeight="1" x14ac:dyDescent="0.3">
      <c r="A281" s="283"/>
      <c r="B281" s="294"/>
      <c r="D281" s="283"/>
      <c r="E281" s="286"/>
      <c r="G281" s="292"/>
      <c r="H281" s="292"/>
    </row>
    <row r="282" spans="1:8" ht="15.75" customHeight="1" x14ac:dyDescent="0.3">
      <c r="A282" s="283"/>
      <c r="B282" s="294"/>
      <c r="D282" s="283"/>
      <c r="E282" s="286"/>
      <c r="G282" s="292"/>
      <c r="H282" s="292"/>
    </row>
    <row r="283" spans="1:8" ht="15.75" customHeight="1" x14ac:dyDescent="0.3">
      <c r="A283" s="283"/>
      <c r="B283" s="294"/>
      <c r="D283" s="283"/>
      <c r="E283" s="286"/>
      <c r="G283" s="292"/>
      <c r="H283" s="292"/>
    </row>
    <row r="284" spans="1:8" ht="15.75" customHeight="1" x14ac:dyDescent="0.3">
      <c r="A284" s="283"/>
      <c r="B284" s="294"/>
      <c r="D284" s="283"/>
      <c r="E284" s="286"/>
      <c r="G284" s="292"/>
      <c r="H284" s="292"/>
    </row>
    <row r="285" spans="1:8" ht="15.75" customHeight="1" x14ac:dyDescent="0.3">
      <c r="A285" s="283"/>
      <c r="B285" s="294"/>
      <c r="D285" s="283"/>
      <c r="E285" s="286"/>
      <c r="G285" s="292"/>
      <c r="H285" s="292"/>
    </row>
    <row r="286" spans="1:8" ht="15.75" customHeight="1" x14ac:dyDescent="0.3">
      <c r="A286" s="283"/>
      <c r="B286" s="294"/>
      <c r="D286" s="283"/>
      <c r="E286" s="286"/>
      <c r="G286" s="292"/>
      <c r="H286" s="292"/>
    </row>
    <row r="287" spans="1:8" ht="15.75" customHeight="1" x14ac:dyDescent="0.3">
      <c r="A287" s="283"/>
      <c r="B287" s="294"/>
      <c r="D287" s="283"/>
      <c r="E287" s="286"/>
      <c r="G287" s="292"/>
      <c r="H287" s="292"/>
    </row>
    <row r="288" spans="1:8" ht="15.75" customHeight="1" x14ac:dyDescent="0.3">
      <c r="A288" s="283"/>
      <c r="B288" s="294"/>
      <c r="D288" s="283"/>
      <c r="E288" s="286"/>
      <c r="G288" s="292"/>
      <c r="H288" s="292"/>
    </row>
    <row r="289" spans="1:8" ht="15.75" customHeight="1" x14ac:dyDescent="0.3">
      <c r="A289" s="283"/>
      <c r="B289" s="294"/>
      <c r="D289" s="283"/>
      <c r="E289" s="286"/>
      <c r="G289" s="292"/>
      <c r="H289" s="292"/>
    </row>
    <row r="290" spans="1:8" ht="15.75" customHeight="1" x14ac:dyDescent="0.3">
      <c r="A290" s="283"/>
      <c r="B290" s="294"/>
      <c r="D290" s="283"/>
      <c r="E290" s="286"/>
      <c r="G290" s="292"/>
      <c r="H290" s="292"/>
    </row>
    <row r="291" spans="1:8" ht="15.75" customHeight="1" x14ac:dyDescent="0.3">
      <c r="A291" s="283"/>
      <c r="B291" s="294"/>
      <c r="D291" s="283"/>
      <c r="E291" s="286"/>
      <c r="G291" s="292"/>
      <c r="H291" s="292"/>
    </row>
    <row r="292" spans="1:8" ht="15.75" customHeight="1" x14ac:dyDescent="0.3">
      <c r="A292" s="283"/>
      <c r="B292" s="294"/>
      <c r="D292" s="283"/>
      <c r="E292" s="286"/>
      <c r="G292" s="292"/>
      <c r="H292" s="292"/>
    </row>
    <row r="293" spans="1:8" ht="15.75" customHeight="1" x14ac:dyDescent="0.3">
      <c r="A293" s="283"/>
      <c r="B293" s="294"/>
      <c r="D293" s="283"/>
      <c r="E293" s="286"/>
      <c r="G293" s="292"/>
      <c r="H293" s="292"/>
    </row>
    <row r="294" spans="1:8" ht="15.75" customHeight="1" x14ac:dyDescent="0.3">
      <c r="A294" s="283"/>
      <c r="B294" s="294"/>
      <c r="D294" s="283"/>
      <c r="E294" s="286"/>
      <c r="G294" s="292"/>
      <c r="H294" s="292"/>
    </row>
    <row r="295" spans="1:8" ht="15.75" customHeight="1" x14ac:dyDescent="0.3">
      <c r="A295" s="283"/>
      <c r="B295" s="294"/>
      <c r="D295" s="283"/>
      <c r="E295" s="286"/>
      <c r="G295" s="292"/>
      <c r="H295" s="292"/>
    </row>
    <row r="296" spans="1:8" ht="15.75" customHeight="1" x14ac:dyDescent="0.3">
      <c r="A296" s="283"/>
      <c r="B296" s="294"/>
      <c r="D296" s="283"/>
      <c r="E296" s="286"/>
      <c r="G296" s="292"/>
      <c r="H296" s="292"/>
    </row>
    <row r="297" spans="1:8" ht="15.75" customHeight="1" x14ac:dyDescent="0.3">
      <c r="A297" s="283"/>
      <c r="B297" s="294"/>
      <c r="D297" s="283"/>
      <c r="E297" s="286"/>
      <c r="G297" s="292"/>
      <c r="H297" s="292"/>
    </row>
    <row r="298" spans="1:8" ht="15.75" customHeight="1" x14ac:dyDescent="0.3">
      <c r="A298" s="283"/>
      <c r="B298" s="294"/>
      <c r="D298" s="283"/>
      <c r="E298" s="286"/>
      <c r="G298" s="292"/>
      <c r="H298" s="292"/>
    </row>
    <row r="299" spans="1:8" ht="15.75" customHeight="1" x14ac:dyDescent="0.3">
      <c r="A299" s="283"/>
      <c r="B299" s="294"/>
      <c r="D299" s="283"/>
      <c r="E299" s="286"/>
      <c r="G299" s="292"/>
      <c r="H299" s="292"/>
    </row>
    <row r="300" spans="1:8" ht="15.75" customHeight="1" x14ac:dyDescent="0.3">
      <c r="A300" s="283"/>
      <c r="B300" s="294"/>
      <c r="D300" s="283"/>
      <c r="E300" s="286"/>
      <c r="G300" s="292"/>
      <c r="H300" s="292"/>
    </row>
    <row r="301" spans="1:8" ht="15.75" customHeight="1" x14ac:dyDescent="0.3">
      <c r="A301" s="283"/>
      <c r="B301" s="294"/>
      <c r="D301" s="283"/>
      <c r="E301" s="286"/>
      <c r="G301" s="292"/>
      <c r="H301" s="292"/>
    </row>
    <row r="302" spans="1:8" ht="15.75" customHeight="1" x14ac:dyDescent="0.3">
      <c r="A302" s="283"/>
      <c r="B302" s="294"/>
      <c r="D302" s="283"/>
      <c r="E302" s="286"/>
      <c r="G302" s="292"/>
      <c r="H302" s="292"/>
    </row>
    <row r="303" spans="1:8" ht="15.75" customHeight="1" x14ac:dyDescent="0.3">
      <c r="A303" s="283"/>
      <c r="B303" s="294"/>
      <c r="D303" s="283"/>
      <c r="E303" s="286"/>
      <c r="G303" s="292"/>
      <c r="H303" s="292"/>
    </row>
    <row r="304" spans="1:8" ht="15.75" customHeight="1" x14ac:dyDescent="0.3">
      <c r="A304" s="283"/>
      <c r="B304" s="294"/>
      <c r="D304" s="283"/>
      <c r="E304" s="286"/>
      <c r="G304" s="292"/>
      <c r="H304" s="292"/>
    </row>
    <row r="305" spans="1:8" ht="15.75" customHeight="1" x14ac:dyDescent="0.3">
      <c r="A305" s="283"/>
      <c r="B305" s="294"/>
      <c r="D305" s="283"/>
      <c r="E305" s="286"/>
      <c r="G305" s="292"/>
      <c r="H305" s="292"/>
    </row>
    <row r="306" spans="1:8" ht="15.75" customHeight="1" x14ac:dyDescent="0.3">
      <c r="A306" s="283"/>
      <c r="B306" s="294"/>
      <c r="D306" s="283"/>
      <c r="E306" s="286"/>
      <c r="G306" s="292"/>
      <c r="H306" s="292"/>
    </row>
    <row r="307" spans="1:8" ht="15.75" customHeight="1" x14ac:dyDescent="0.3">
      <c r="A307" s="283"/>
      <c r="B307" s="294"/>
      <c r="D307" s="283"/>
      <c r="E307" s="286"/>
      <c r="G307" s="292"/>
      <c r="H307" s="292"/>
    </row>
    <row r="308" spans="1:8" ht="15.75" customHeight="1" x14ac:dyDescent="0.3">
      <c r="A308" s="283"/>
      <c r="B308" s="294"/>
      <c r="D308" s="283"/>
      <c r="E308" s="286"/>
      <c r="G308" s="292"/>
      <c r="H308" s="292"/>
    </row>
    <row r="309" spans="1:8" ht="15.75" customHeight="1" x14ac:dyDescent="0.3">
      <c r="A309" s="283"/>
      <c r="B309" s="294"/>
      <c r="D309" s="283"/>
      <c r="E309" s="286"/>
      <c r="G309" s="292"/>
      <c r="H309" s="292"/>
    </row>
    <row r="310" spans="1:8" ht="15.75" customHeight="1" x14ac:dyDescent="0.3">
      <c r="A310" s="283"/>
      <c r="B310" s="294"/>
      <c r="D310" s="283"/>
      <c r="E310" s="286"/>
      <c r="G310" s="292"/>
      <c r="H310" s="292"/>
    </row>
    <row r="311" spans="1:8" ht="15.75" customHeight="1" x14ac:dyDescent="0.3">
      <c r="A311" s="283"/>
      <c r="B311" s="294"/>
      <c r="D311" s="283"/>
      <c r="E311" s="286"/>
      <c r="G311" s="292"/>
      <c r="H311" s="292"/>
    </row>
    <row r="312" spans="1:8" ht="15.75" customHeight="1" x14ac:dyDescent="0.3">
      <c r="A312" s="283"/>
      <c r="B312" s="294"/>
      <c r="D312" s="283"/>
      <c r="E312" s="286"/>
      <c r="G312" s="292"/>
      <c r="H312" s="292"/>
    </row>
    <row r="313" spans="1:8" ht="15.75" customHeight="1" x14ac:dyDescent="0.3">
      <c r="A313" s="283"/>
      <c r="B313" s="294"/>
      <c r="D313" s="283"/>
      <c r="E313" s="286"/>
      <c r="G313" s="292"/>
      <c r="H313" s="292"/>
    </row>
    <row r="314" spans="1:8" ht="15.75" customHeight="1" x14ac:dyDescent="0.3">
      <c r="A314" s="283"/>
      <c r="B314" s="294"/>
      <c r="D314" s="283"/>
      <c r="E314" s="286"/>
      <c r="G314" s="292"/>
      <c r="H314" s="292"/>
    </row>
    <row r="315" spans="1:8" ht="15.75" customHeight="1" x14ac:dyDescent="0.3">
      <c r="A315" s="283"/>
      <c r="B315" s="294"/>
      <c r="D315" s="283"/>
      <c r="E315" s="286"/>
      <c r="G315" s="292"/>
      <c r="H315" s="292"/>
    </row>
    <row r="316" spans="1:8" ht="15.75" customHeight="1" x14ac:dyDescent="0.3">
      <c r="A316" s="283"/>
      <c r="B316" s="294"/>
      <c r="D316" s="283"/>
      <c r="E316" s="286"/>
      <c r="G316" s="292"/>
      <c r="H316" s="292"/>
    </row>
    <row r="317" spans="1:8" ht="15.75" customHeight="1" x14ac:dyDescent="0.3">
      <c r="A317" s="283"/>
      <c r="B317" s="294"/>
      <c r="D317" s="283"/>
      <c r="E317" s="286"/>
      <c r="G317" s="292"/>
      <c r="H317" s="292"/>
    </row>
    <row r="318" spans="1:8" ht="15.75" customHeight="1" x14ac:dyDescent="0.3">
      <c r="A318" s="283"/>
      <c r="B318" s="294"/>
      <c r="D318" s="283"/>
      <c r="E318" s="286"/>
      <c r="G318" s="292"/>
      <c r="H318" s="292"/>
    </row>
    <row r="319" spans="1:8" ht="15.75" customHeight="1" x14ac:dyDescent="0.3">
      <c r="A319" s="283"/>
      <c r="B319" s="294"/>
      <c r="D319" s="283"/>
      <c r="E319" s="286"/>
      <c r="G319" s="292"/>
      <c r="H319" s="292"/>
    </row>
    <row r="320" spans="1:8" ht="15.75" customHeight="1" x14ac:dyDescent="0.3">
      <c r="A320" s="283"/>
      <c r="B320" s="294"/>
      <c r="D320" s="283"/>
      <c r="E320" s="286"/>
      <c r="G320" s="292"/>
      <c r="H320" s="292"/>
    </row>
    <row r="321" spans="1:8" ht="15.75" customHeight="1" x14ac:dyDescent="0.3">
      <c r="A321" s="283"/>
      <c r="B321" s="294"/>
      <c r="D321" s="283"/>
      <c r="E321" s="286"/>
      <c r="G321" s="292"/>
      <c r="H321" s="292"/>
    </row>
    <row r="322" spans="1:8" ht="15.75" customHeight="1" x14ac:dyDescent="0.3">
      <c r="A322" s="283"/>
      <c r="B322" s="294"/>
      <c r="D322" s="283"/>
      <c r="E322" s="286"/>
      <c r="G322" s="292"/>
      <c r="H322" s="292"/>
    </row>
    <row r="323" spans="1:8" ht="15.75" customHeight="1" x14ac:dyDescent="0.3">
      <c r="A323" s="283"/>
      <c r="B323" s="294"/>
      <c r="D323" s="283"/>
      <c r="E323" s="286"/>
      <c r="G323" s="292"/>
      <c r="H323" s="292"/>
    </row>
    <row r="324" spans="1:8" ht="15.75" customHeight="1" x14ac:dyDescent="0.3">
      <c r="A324" s="283"/>
      <c r="B324" s="294"/>
      <c r="D324" s="283"/>
      <c r="E324" s="286"/>
      <c r="G324" s="292"/>
      <c r="H324" s="292"/>
    </row>
    <row r="325" spans="1:8" ht="15.75" customHeight="1" x14ac:dyDescent="0.3">
      <c r="A325" s="283"/>
      <c r="B325" s="294"/>
      <c r="D325" s="283"/>
      <c r="E325" s="286"/>
      <c r="G325" s="292"/>
      <c r="H325" s="292"/>
    </row>
    <row r="326" spans="1:8" ht="15.75" customHeight="1" x14ac:dyDescent="0.3">
      <c r="A326" s="283"/>
      <c r="B326" s="294"/>
      <c r="D326" s="283"/>
      <c r="E326" s="286"/>
      <c r="G326" s="292"/>
      <c r="H326" s="292"/>
    </row>
    <row r="327" spans="1:8" ht="15.75" customHeight="1" x14ac:dyDescent="0.3">
      <c r="A327" s="283"/>
      <c r="B327" s="294"/>
      <c r="D327" s="283"/>
      <c r="E327" s="286"/>
      <c r="G327" s="292"/>
      <c r="H327" s="292"/>
    </row>
    <row r="328" spans="1:8" ht="15.75" customHeight="1" x14ac:dyDescent="0.3">
      <c r="A328" s="283"/>
      <c r="B328" s="294"/>
      <c r="D328" s="283"/>
      <c r="E328" s="286"/>
      <c r="G328" s="292"/>
      <c r="H328" s="292"/>
    </row>
    <row r="329" spans="1:8" ht="15.75" customHeight="1" x14ac:dyDescent="0.3">
      <c r="A329" s="283"/>
      <c r="B329" s="294"/>
      <c r="D329" s="283"/>
      <c r="E329" s="286"/>
      <c r="G329" s="292"/>
      <c r="H329" s="292"/>
    </row>
    <row r="330" spans="1:8" ht="15.75" customHeight="1" x14ac:dyDescent="0.3">
      <c r="A330" s="283"/>
      <c r="B330" s="294"/>
      <c r="D330" s="283"/>
      <c r="E330" s="286"/>
      <c r="G330" s="292"/>
      <c r="H330" s="292"/>
    </row>
    <row r="331" spans="1:8" ht="15.75" customHeight="1" x14ac:dyDescent="0.3">
      <c r="A331" s="283"/>
      <c r="B331" s="294"/>
      <c r="D331" s="283"/>
      <c r="E331" s="286"/>
      <c r="G331" s="292"/>
      <c r="H331" s="292"/>
    </row>
    <row r="332" spans="1:8" ht="15.75" customHeight="1" x14ac:dyDescent="0.3">
      <c r="A332" s="283"/>
      <c r="B332" s="294"/>
      <c r="D332" s="283"/>
      <c r="E332" s="286"/>
      <c r="G332" s="292"/>
      <c r="H332" s="292"/>
    </row>
    <row r="333" spans="1:8" ht="15.75" customHeight="1" x14ac:dyDescent="0.3">
      <c r="A333" s="283"/>
      <c r="B333" s="294"/>
      <c r="D333" s="283"/>
      <c r="E333" s="286"/>
      <c r="G333" s="292"/>
      <c r="H333" s="292"/>
    </row>
    <row r="334" spans="1:8" ht="15.75" customHeight="1" x14ac:dyDescent="0.3">
      <c r="A334" s="283"/>
      <c r="B334" s="294"/>
      <c r="D334" s="283"/>
      <c r="E334" s="286"/>
      <c r="G334" s="292"/>
      <c r="H334" s="292"/>
    </row>
    <row r="335" spans="1:8" ht="15.75" customHeight="1" x14ac:dyDescent="0.3">
      <c r="A335" s="283"/>
      <c r="B335" s="294"/>
      <c r="D335" s="283"/>
      <c r="E335" s="286"/>
      <c r="G335" s="292"/>
      <c r="H335" s="292"/>
    </row>
    <row r="336" spans="1:8" ht="15.75" customHeight="1" x14ac:dyDescent="0.3">
      <c r="A336" s="283"/>
      <c r="B336" s="294"/>
      <c r="D336" s="283"/>
      <c r="E336" s="286"/>
      <c r="G336" s="292"/>
      <c r="H336" s="292"/>
    </row>
    <row r="337" spans="1:8" ht="15.75" customHeight="1" x14ac:dyDescent="0.3">
      <c r="A337" s="283"/>
      <c r="B337" s="294"/>
      <c r="D337" s="283"/>
      <c r="E337" s="286"/>
      <c r="G337" s="292"/>
      <c r="H337" s="292"/>
    </row>
    <row r="338" spans="1:8" ht="15.75" customHeight="1" x14ac:dyDescent="0.3">
      <c r="A338" s="283"/>
      <c r="B338" s="294"/>
      <c r="D338" s="283"/>
      <c r="E338" s="286"/>
      <c r="G338" s="292"/>
      <c r="H338" s="292"/>
    </row>
    <row r="339" spans="1:8" ht="15.75" customHeight="1" x14ac:dyDescent="0.3">
      <c r="A339" s="283"/>
      <c r="B339" s="294"/>
      <c r="D339" s="283"/>
      <c r="E339" s="286"/>
      <c r="G339" s="292"/>
      <c r="H339" s="292"/>
    </row>
    <row r="340" spans="1:8" ht="15.75" customHeight="1" x14ac:dyDescent="0.3">
      <c r="A340" s="283"/>
      <c r="B340" s="294"/>
      <c r="D340" s="283"/>
      <c r="E340" s="286"/>
      <c r="G340" s="292"/>
      <c r="H340" s="292"/>
    </row>
    <row r="341" spans="1:8" ht="15.75" customHeight="1" x14ac:dyDescent="0.3">
      <c r="A341" s="283"/>
      <c r="B341" s="294"/>
      <c r="D341" s="283"/>
      <c r="E341" s="286"/>
      <c r="G341" s="292"/>
      <c r="H341" s="292"/>
    </row>
    <row r="342" spans="1:8" ht="15.75" customHeight="1" x14ac:dyDescent="0.3">
      <c r="A342" s="283"/>
      <c r="B342" s="294"/>
      <c r="D342" s="283"/>
      <c r="E342" s="286"/>
      <c r="G342" s="292"/>
      <c r="H342" s="292"/>
    </row>
    <row r="343" spans="1:8" ht="15.75" customHeight="1" x14ac:dyDescent="0.3">
      <c r="A343" s="283"/>
      <c r="B343" s="294"/>
      <c r="D343" s="283"/>
      <c r="E343" s="286"/>
      <c r="G343" s="292"/>
      <c r="H343" s="292"/>
    </row>
    <row r="344" spans="1:8" ht="15.75" customHeight="1" x14ac:dyDescent="0.3">
      <c r="A344" s="283"/>
      <c r="B344" s="294"/>
      <c r="D344" s="283"/>
      <c r="E344" s="286"/>
      <c r="G344" s="292"/>
      <c r="H344" s="292"/>
    </row>
    <row r="345" spans="1:8" ht="15.75" customHeight="1" x14ac:dyDescent="0.3">
      <c r="A345" s="283"/>
      <c r="B345" s="294"/>
      <c r="D345" s="283"/>
      <c r="E345" s="286"/>
      <c r="G345" s="292"/>
      <c r="H345" s="292"/>
    </row>
    <row r="346" spans="1:8" ht="15.75" customHeight="1" x14ac:dyDescent="0.3">
      <c r="A346" s="283"/>
      <c r="B346" s="294"/>
      <c r="D346" s="283"/>
      <c r="E346" s="286"/>
      <c r="G346" s="292"/>
      <c r="H346" s="292"/>
    </row>
    <row r="347" spans="1:8" ht="15.75" customHeight="1" x14ac:dyDescent="0.3">
      <c r="A347" s="283"/>
      <c r="B347" s="294"/>
      <c r="D347" s="283"/>
      <c r="E347" s="286"/>
      <c r="G347" s="292"/>
      <c r="H347" s="292"/>
    </row>
    <row r="348" spans="1:8" ht="15.75" customHeight="1" x14ac:dyDescent="0.3">
      <c r="A348" s="283"/>
      <c r="B348" s="294"/>
      <c r="D348" s="283"/>
      <c r="E348" s="286"/>
      <c r="G348" s="292"/>
      <c r="H348" s="292"/>
    </row>
    <row r="349" spans="1:8" ht="15.75" customHeight="1" x14ac:dyDescent="0.3">
      <c r="A349" s="283"/>
      <c r="B349" s="294"/>
      <c r="D349" s="283"/>
      <c r="E349" s="286"/>
      <c r="G349" s="292"/>
      <c r="H349" s="292"/>
    </row>
    <row r="350" spans="1:8" ht="15.75" customHeight="1" x14ac:dyDescent="0.3">
      <c r="A350" s="283"/>
      <c r="B350" s="294"/>
      <c r="D350" s="283"/>
      <c r="E350" s="286"/>
      <c r="G350" s="292"/>
      <c r="H350" s="292"/>
    </row>
    <row r="351" spans="1:8" ht="15.75" customHeight="1" x14ac:dyDescent="0.3">
      <c r="A351" s="283"/>
      <c r="B351" s="294"/>
      <c r="D351" s="283"/>
      <c r="E351" s="286"/>
      <c r="G351" s="292"/>
      <c r="H351" s="292"/>
    </row>
    <row r="352" spans="1:8" ht="15.75" customHeight="1" x14ac:dyDescent="0.3">
      <c r="A352" s="283"/>
      <c r="B352" s="294"/>
      <c r="D352" s="283"/>
      <c r="E352" s="286"/>
      <c r="G352" s="292"/>
      <c r="H352" s="292"/>
    </row>
    <row r="353" spans="1:8" ht="15.75" customHeight="1" x14ac:dyDescent="0.3">
      <c r="A353" s="283"/>
      <c r="B353" s="294"/>
      <c r="D353" s="283"/>
      <c r="E353" s="286"/>
      <c r="G353" s="292"/>
      <c r="H353" s="292"/>
    </row>
    <row r="354" spans="1:8" ht="15.75" customHeight="1" x14ac:dyDescent="0.3">
      <c r="A354" s="283"/>
      <c r="B354" s="294"/>
      <c r="D354" s="283"/>
      <c r="E354" s="286"/>
      <c r="G354" s="292"/>
      <c r="H354" s="292"/>
    </row>
    <row r="355" spans="1:8" ht="15.75" customHeight="1" x14ac:dyDescent="0.3">
      <c r="A355" s="283"/>
      <c r="B355" s="294"/>
      <c r="D355" s="283"/>
      <c r="E355" s="286"/>
      <c r="G355" s="292"/>
      <c r="H355" s="292"/>
    </row>
    <row r="356" spans="1:8" ht="15.75" customHeight="1" x14ac:dyDescent="0.3">
      <c r="A356" s="283"/>
      <c r="B356" s="294"/>
      <c r="D356" s="283"/>
      <c r="E356" s="286"/>
      <c r="G356" s="292"/>
      <c r="H356" s="292"/>
    </row>
    <row r="357" spans="1:8" ht="15.75" customHeight="1" x14ac:dyDescent="0.3">
      <c r="A357" s="283"/>
      <c r="B357" s="294"/>
      <c r="D357" s="283"/>
      <c r="E357" s="286"/>
      <c r="G357" s="292"/>
      <c r="H357" s="292"/>
    </row>
    <row r="358" spans="1:8" ht="15.75" customHeight="1" x14ac:dyDescent="0.3">
      <c r="A358" s="283"/>
      <c r="B358" s="294"/>
      <c r="D358" s="283"/>
      <c r="E358" s="286"/>
      <c r="G358" s="292"/>
      <c r="H358" s="292"/>
    </row>
    <row r="359" spans="1:8" ht="15.75" customHeight="1" x14ac:dyDescent="0.3">
      <c r="A359" s="283"/>
      <c r="B359" s="294"/>
      <c r="D359" s="283"/>
      <c r="E359" s="286"/>
      <c r="G359" s="292"/>
      <c r="H359" s="292"/>
    </row>
    <row r="360" spans="1:8" ht="15.75" customHeight="1" x14ac:dyDescent="0.3">
      <c r="A360" s="283"/>
      <c r="B360" s="294"/>
      <c r="D360" s="283"/>
      <c r="E360" s="286"/>
      <c r="G360" s="292"/>
      <c r="H360" s="292"/>
    </row>
    <row r="361" spans="1:8" ht="15.75" customHeight="1" x14ac:dyDescent="0.3">
      <c r="A361" s="283"/>
      <c r="B361" s="294"/>
      <c r="D361" s="283"/>
      <c r="E361" s="286"/>
      <c r="G361" s="292"/>
      <c r="H361" s="292"/>
    </row>
    <row r="362" spans="1:8" ht="15.75" customHeight="1" x14ac:dyDescent="0.3">
      <c r="A362" s="283"/>
      <c r="B362" s="294"/>
      <c r="D362" s="283"/>
      <c r="E362" s="286"/>
      <c r="G362" s="292"/>
      <c r="H362" s="292"/>
    </row>
    <row r="363" spans="1:8" ht="15.75" customHeight="1" x14ac:dyDescent="0.3">
      <c r="A363" s="283"/>
      <c r="B363" s="294"/>
      <c r="D363" s="283"/>
      <c r="E363" s="286"/>
      <c r="G363" s="292"/>
      <c r="H363" s="292"/>
    </row>
    <row r="364" spans="1:8" ht="15.75" customHeight="1" x14ac:dyDescent="0.3">
      <c r="A364" s="283"/>
      <c r="B364" s="294"/>
      <c r="D364" s="283"/>
      <c r="E364" s="286"/>
      <c r="G364" s="292"/>
      <c r="H364" s="292"/>
    </row>
    <row r="365" spans="1:8" ht="15.75" customHeight="1" x14ac:dyDescent="0.3">
      <c r="A365" s="283"/>
      <c r="B365" s="294"/>
      <c r="D365" s="283"/>
      <c r="E365" s="286"/>
      <c r="G365" s="292"/>
      <c r="H365" s="292"/>
    </row>
    <row r="366" spans="1:8" ht="15.75" customHeight="1" x14ac:dyDescent="0.3">
      <c r="A366" s="283"/>
      <c r="B366" s="294"/>
      <c r="D366" s="283"/>
      <c r="E366" s="286"/>
      <c r="G366" s="292"/>
      <c r="H366" s="292"/>
    </row>
    <row r="367" spans="1:8" ht="15.75" customHeight="1" x14ac:dyDescent="0.3">
      <c r="A367" s="283"/>
      <c r="B367" s="294"/>
      <c r="D367" s="283"/>
      <c r="E367" s="286"/>
      <c r="G367" s="292"/>
      <c r="H367" s="292"/>
    </row>
    <row r="368" spans="1:8" ht="15.75" customHeight="1" x14ac:dyDescent="0.3">
      <c r="A368" s="283"/>
      <c r="B368" s="294"/>
      <c r="D368" s="283"/>
      <c r="E368" s="286"/>
      <c r="G368" s="292"/>
      <c r="H368" s="292"/>
    </row>
    <row r="369" spans="1:8" ht="15.75" customHeight="1" x14ac:dyDescent="0.3">
      <c r="A369" s="283"/>
      <c r="B369" s="294"/>
      <c r="D369" s="283"/>
      <c r="E369" s="286"/>
      <c r="G369" s="292"/>
      <c r="H369" s="292"/>
    </row>
    <row r="370" spans="1:8" ht="15.75" customHeight="1" x14ac:dyDescent="0.3">
      <c r="A370" s="283"/>
      <c r="B370" s="294"/>
      <c r="D370" s="283"/>
      <c r="E370" s="286"/>
      <c r="G370" s="292"/>
      <c r="H370" s="292"/>
    </row>
    <row r="371" spans="1:8" ht="15.75" customHeight="1" x14ac:dyDescent="0.3">
      <c r="A371" s="283"/>
      <c r="B371" s="294"/>
      <c r="D371" s="283"/>
      <c r="E371" s="286"/>
      <c r="G371" s="292"/>
      <c r="H371" s="292"/>
    </row>
    <row r="372" spans="1:8" ht="15.75" customHeight="1" x14ac:dyDescent="0.3">
      <c r="A372" s="283"/>
      <c r="B372" s="294"/>
      <c r="D372" s="283"/>
      <c r="E372" s="286"/>
      <c r="G372" s="292"/>
      <c r="H372" s="292"/>
    </row>
    <row r="373" spans="1:8" ht="15.75" customHeight="1" x14ac:dyDescent="0.3">
      <c r="A373" s="283"/>
      <c r="B373" s="294"/>
      <c r="D373" s="283"/>
      <c r="E373" s="286"/>
      <c r="G373" s="292"/>
      <c r="H373" s="292"/>
    </row>
    <row r="374" spans="1:8" ht="15.75" customHeight="1" x14ac:dyDescent="0.3">
      <c r="A374" s="283"/>
      <c r="B374" s="294"/>
      <c r="D374" s="283"/>
      <c r="E374" s="286"/>
      <c r="G374" s="292"/>
      <c r="H374" s="292"/>
    </row>
    <row r="375" spans="1:8" ht="15.75" customHeight="1" x14ac:dyDescent="0.3">
      <c r="A375" s="283"/>
      <c r="B375" s="294"/>
      <c r="D375" s="283"/>
      <c r="E375" s="286"/>
      <c r="G375" s="292"/>
      <c r="H375" s="292"/>
    </row>
    <row r="376" spans="1:8" ht="15.75" customHeight="1" x14ac:dyDescent="0.3">
      <c r="A376" s="283"/>
      <c r="B376" s="294"/>
      <c r="D376" s="283"/>
      <c r="E376" s="286"/>
      <c r="G376" s="292"/>
      <c r="H376" s="292"/>
    </row>
    <row r="377" spans="1:8" ht="15.75" customHeight="1" x14ac:dyDescent="0.3">
      <c r="A377" s="283"/>
      <c r="B377" s="294"/>
      <c r="D377" s="283"/>
      <c r="E377" s="286"/>
      <c r="G377" s="292"/>
      <c r="H377" s="292"/>
    </row>
    <row r="378" spans="1:8" ht="15.75" customHeight="1" x14ac:dyDescent="0.3">
      <c r="A378" s="283"/>
      <c r="B378" s="294"/>
      <c r="D378" s="283"/>
      <c r="E378" s="286"/>
      <c r="G378" s="292"/>
      <c r="H378" s="292"/>
    </row>
    <row r="379" spans="1:8" ht="15.75" customHeight="1" x14ac:dyDescent="0.3">
      <c r="A379" s="283"/>
      <c r="B379" s="294"/>
      <c r="D379" s="283"/>
      <c r="E379" s="286"/>
      <c r="G379" s="292"/>
      <c r="H379" s="292"/>
    </row>
    <row r="380" spans="1:8" ht="15.75" customHeight="1" x14ac:dyDescent="0.3">
      <c r="A380" s="283"/>
      <c r="B380" s="294"/>
      <c r="D380" s="283"/>
      <c r="E380" s="286"/>
      <c r="G380" s="292"/>
      <c r="H380" s="292"/>
    </row>
    <row r="381" spans="1:8" ht="15.75" customHeight="1" x14ac:dyDescent="0.3">
      <c r="A381" s="283"/>
      <c r="B381" s="294"/>
      <c r="D381" s="283"/>
      <c r="E381" s="286"/>
      <c r="G381" s="292"/>
      <c r="H381" s="292"/>
    </row>
    <row r="382" spans="1:8" ht="15.75" customHeight="1" x14ac:dyDescent="0.3">
      <c r="A382" s="283"/>
      <c r="B382" s="294"/>
      <c r="D382" s="283"/>
      <c r="E382" s="286"/>
      <c r="G382" s="292"/>
      <c r="H382" s="292"/>
    </row>
    <row r="383" spans="1:8" ht="15.75" customHeight="1" x14ac:dyDescent="0.3">
      <c r="A383" s="283"/>
      <c r="B383" s="294"/>
      <c r="D383" s="283"/>
      <c r="E383" s="286"/>
      <c r="G383" s="292"/>
      <c r="H383" s="292"/>
    </row>
    <row r="384" spans="1:8" ht="15.75" customHeight="1" x14ac:dyDescent="0.3">
      <c r="A384" s="283"/>
      <c r="B384" s="294"/>
      <c r="D384" s="283"/>
      <c r="E384" s="286"/>
      <c r="G384" s="292"/>
      <c r="H384" s="292"/>
    </row>
    <row r="385" spans="1:8" ht="15.75" customHeight="1" x14ac:dyDescent="0.3">
      <c r="A385" s="283"/>
      <c r="B385" s="294"/>
      <c r="D385" s="283"/>
      <c r="E385" s="286"/>
      <c r="G385" s="292"/>
      <c r="H385" s="292"/>
    </row>
    <row r="386" spans="1:8" ht="15.75" customHeight="1" x14ac:dyDescent="0.3">
      <c r="A386" s="283"/>
      <c r="B386" s="294"/>
      <c r="D386" s="283"/>
      <c r="E386" s="286"/>
      <c r="G386" s="292"/>
      <c r="H386" s="292"/>
    </row>
    <row r="387" spans="1:8" ht="15.75" customHeight="1" x14ac:dyDescent="0.3">
      <c r="A387" s="283"/>
      <c r="B387" s="294"/>
      <c r="D387" s="283"/>
      <c r="E387" s="286"/>
      <c r="G387" s="292"/>
      <c r="H387" s="292"/>
    </row>
    <row r="388" spans="1:8" ht="15.75" customHeight="1" x14ac:dyDescent="0.3">
      <c r="A388" s="283"/>
      <c r="B388" s="294"/>
      <c r="D388" s="283"/>
      <c r="E388" s="286"/>
      <c r="G388" s="292"/>
      <c r="H388" s="292"/>
    </row>
    <row r="389" spans="1:8" ht="15.75" customHeight="1" x14ac:dyDescent="0.3">
      <c r="A389" s="283"/>
      <c r="B389" s="294"/>
      <c r="D389" s="283"/>
      <c r="E389" s="286"/>
      <c r="G389" s="292"/>
      <c r="H389" s="292"/>
    </row>
    <row r="390" spans="1:8" ht="15.75" customHeight="1" x14ac:dyDescent="0.3">
      <c r="A390" s="283"/>
      <c r="B390" s="294"/>
      <c r="D390" s="283"/>
      <c r="E390" s="286"/>
      <c r="G390" s="292"/>
      <c r="H390" s="292"/>
    </row>
    <row r="391" spans="1:8" ht="15.75" customHeight="1" x14ac:dyDescent="0.3">
      <c r="A391" s="283"/>
      <c r="B391" s="294"/>
      <c r="D391" s="283"/>
      <c r="E391" s="286"/>
      <c r="G391" s="292"/>
      <c r="H391" s="292"/>
    </row>
    <row r="392" spans="1:8" ht="15.75" customHeight="1" x14ac:dyDescent="0.3">
      <c r="A392" s="283"/>
      <c r="B392" s="294"/>
      <c r="D392" s="283"/>
      <c r="E392" s="286"/>
      <c r="G392" s="292"/>
      <c r="H392" s="292"/>
    </row>
    <row r="393" spans="1:8" ht="15.75" customHeight="1" x14ac:dyDescent="0.3">
      <c r="A393" s="283"/>
      <c r="B393" s="294"/>
      <c r="D393" s="283"/>
      <c r="E393" s="286"/>
      <c r="G393" s="292"/>
      <c r="H393" s="292"/>
    </row>
    <row r="394" spans="1:8" ht="15.75" customHeight="1" x14ac:dyDescent="0.3">
      <c r="A394" s="283"/>
      <c r="B394" s="294"/>
      <c r="D394" s="283"/>
      <c r="E394" s="286"/>
      <c r="G394" s="292"/>
      <c r="H394" s="292"/>
    </row>
    <row r="395" spans="1:8" ht="15.75" customHeight="1" x14ac:dyDescent="0.3">
      <c r="A395" s="283"/>
      <c r="B395" s="294"/>
      <c r="D395" s="283"/>
      <c r="E395" s="286"/>
      <c r="G395" s="292"/>
      <c r="H395" s="292"/>
    </row>
    <row r="396" spans="1:8" ht="15.75" customHeight="1" x14ac:dyDescent="0.3">
      <c r="A396" s="283"/>
      <c r="B396" s="294"/>
      <c r="D396" s="283"/>
      <c r="E396" s="286"/>
      <c r="G396" s="292"/>
      <c r="H396" s="292"/>
    </row>
    <row r="397" spans="1:8" ht="15.75" customHeight="1" x14ac:dyDescent="0.3">
      <c r="A397" s="283"/>
      <c r="B397" s="294"/>
      <c r="D397" s="283"/>
      <c r="E397" s="286"/>
      <c r="G397" s="292"/>
      <c r="H397" s="292"/>
    </row>
    <row r="398" spans="1:8" ht="15.75" customHeight="1" x14ac:dyDescent="0.3">
      <c r="A398" s="283"/>
      <c r="B398" s="294"/>
      <c r="D398" s="283"/>
      <c r="E398" s="286"/>
      <c r="G398" s="292"/>
      <c r="H398" s="292"/>
    </row>
    <row r="399" spans="1:8" ht="15.75" customHeight="1" x14ac:dyDescent="0.3">
      <c r="A399" s="283"/>
      <c r="B399" s="294"/>
      <c r="D399" s="283"/>
      <c r="E399" s="286"/>
      <c r="G399" s="292"/>
      <c r="H399" s="292"/>
    </row>
    <row r="400" spans="1:8" ht="15.75" customHeight="1" x14ac:dyDescent="0.3">
      <c r="A400" s="283"/>
      <c r="B400" s="294"/>
      <c r="D400" s="283"/>
      <c r="E400" s="286"/>
      <c r="G400" s="292"/>
      <c r="H400" s="292"/>
    </row>
    <row r="401" spans="1:8" ht="15.75" customHeight="1" x14ac:dyDescent="0.3">
      <c r="A401" s="283"/>
      <c r="B401" s="294"/>
      <c r="D401" s="283"/>
      <c r="E401" s="286"/>
      <c r="G401" s="292"/>
      <c r="H401" s="292"/>
    </row>
    <row r="402" spans="1:8" ht="15.75" customHeight="1" x14ac:dyDescent="0.3">
      <c r="A402" s="283"/>
      <c r="B402" s="294"/>
      <c r="D402" s="283"/>
      <c r="E402" s="286"/>
      <c r="G402" s="292"/>
      <c r="H402" s="292"/>
    </row>
    <row r="403" spans="1:8" ht="15.75" customHeight="1" x14ac:dyDescent="0.3">
      <c r="A403" s="283"/>
      <c r="B403" s="294"/>
      <c r="D403" s="283"/>
      <c r="E403" s="286"/>
      <c r="G403" s="292"/>
      <c r="H403" s="292"/>
    </row>
    <row r="404" spans="1:8" ht="15.75" customHeight="1" x14ac:dyDescent="0.3">
      <c r="A404" s="283"/>
      <c r="B404" s="294"/>
      <c r="D404" s="283"/>
      <c r="E404" s="286"/>
      <c r="G404" s="292"/>
      <c r="H404" s="292"/>
    </row>
    <row r="405" spans="1:8" ht="15.75" customHeight="1" x14ac:dyDescent="0.3">
      <c r="A405" s="283"/>
      <c r="B405" s="294"/>
      <c r="D405" s="283"/>
      <c r="E405" s="286"/>
      <c r="G405" s="292"/>
      <c r="H405" s="292"/>
    </row>
    <row r="406" spans="1:8" ht="15.75" customHeight="1" x14ac:dyDescent="0.3">
      <c r="A406" s="283"/>
      <c r="B406" s="294"/>
      <c r="D406" s="283"/>
      <c r="E406" s="286"/>
      <c r="G406" s="292"/>
      <c r="H406" s="292"/>
    </row>
    <row r="407" spans="1:8" ht="15.75" customHeight="1" x14ac:dyDescent="0.3">
      <c r="A407" s="283"/>
      <c r="B407" s="294"/>
      <c r="D407" s="283"/>
      <c r="E407" s="286"/>
      <c r="G407" s="292"/>
      <c r="H407" s="292"/>
    </row>
    <row r="408" spans="1:8" ht="15.75" customHeight="1" x14ac:dyDescent="0.3">
      <c r="A408" s="283"/>
      <c r="B408" s="294"/>
      <c r="D408" s="283"/>
      <c r="E408" s="286"/>
      <c r="G408" s="292"/>
      <c r="H408" s="292"/>
    </row>
    <row r="409" spans="1:8" ht="15.75" customHeight="1" x14ac:dyDescent="0.3">
      <c r="A409" s="283"/>
      <c r="B409" s="294"/>
      <c r="D409" s="283"/>
      <c r="E409" s="286"/>
      <c r="G409" s="292"/>
      <c r="H409" s="292"/>
    </row>
    <row r="410" spans="1:8" ht="15.75" customHeight="1" x14ac:dyDescent="0.3">
      <c r="A410" s="283"/>
      <c r="B410" s="294"/>
      <c r="D410" s="283"/>
      <c r="E410" s="286"/>
      <c r="G410" s="292"/>
      <c r="H410" s="292"/>
    </row>
    <row r="411" spans="1:8" ht="15.75" customHeight="1" x14ac:dyDescent="0.3">
      <c r="A411" s="283"/>
      <c r="B411" s="294"/>
      <c r="D411" s="283"/>
      <c r="E411" s="286"/>
      <c r="G411" s="292"/>
      <c r="H411" s="292"/>
    </row>
    <row r="412" spans="1:8" ht="15.75" customHeight="1" x14ac:dyDescent="0.3">
      <c r="A412" s="283"/>
      <c r="B412" s="294"/>
      <c r="D412" s="283"/>
      <c r="E412" s="286"/>
      <c r="G412" s="292"/>
      <c r="H412" s="292"/>
    </row>
    <row r="413" spans="1:8" ht="15.75" customHeight="1" x14ac:dyDescent="0.3">
      <c r="A413" s="283"/>
      <c r="B413" s="294"/>
      <c r="D413" s="283"/>
      <c r="E413" s="286"/>
      <c r="G413" s="292"/>
      <c r="H413" s="292"/>
    </row>
    <row r="414" spans="1:8" ht="15.75" customHeight="1" x14ac:dyDescent="0.3">
      <c r="A414" s="283"/>
      <c r="B414" s="294"/>
      <c r="D414" s="283"/>
      <c r="E414" s="286"/>
      <c r="G414" s="292"/>
      <c r="H414" s="292"/>
    </row>
    <row r="415" spans="1:8" ht="15.75" customHeight="1" x14ac:dyDescent="0.3">
      <c r="A415" s="283"/>
      <c r="B415" s="294"/>
      <c r="D415" s="283"/>
      <c r="E415" s="286"/>
      <c r="G415" s="292"/>
      <c r="H415" s="292"/>
    </row>
    <row r="416" spans="1:8" ht="15.75" customHeight="1" x14ac:dyDescent="0.3">
      <c r="A416" s="283"/>
      <c r="B416" s="294"/>
      <c r="D416" s="283"/>
      <c r="E416" s="286"/>
      <c r="G416" s="292"/>
      <c r="H416" s="292"/>
    </row>
    <row r="417" spans="1:8" ht="15.75" customHeight="1" x14ac:dyDescent="0.3">
      <c r="A417" s="283"/>
      <c r="B417" s="294"/>
      <c r="D417" s="283"/>
      <c r="E417" s="286"/>
      <c r="G417" s="292"/>
      <c r="H417" s="292"/>
    </row>
    <row r="418" spans="1:8" ht="15.75" customHeight="1" x14ac:dyDescent="0.3">
      <c r="A418" s="283"/>
      <c r="B418" s="294"/>
      <c r="D418" s="283"/>
      <c r="E418" s="286"/>
      <c r="G418" s="292"/>
      <c r="H418" s="292"/>
    </row>
    <row r="419" spans="1:8" ht="15.75" customHeight="1" x14ac:dyDescent="0.3">
      <c r="A419" s="283"/>
      <c r="B419" s="294"/>
      <c r="D419" s="283"/>
      <c r="E419" s="286"/>
      <c r="G419" s="292"/>
      <c r="H419" s="292"/>
    </row>
    <row r="420" spans="1:8" ht="15.75" customHeight="1" x14ac:dyDescent="0.3">
      <c r="A420" s="283"/>
      <c r="B420" s="294"/>
      <c r="D420" s="283"/>
      <c r="E420" s="286"/>
      <c r="G420" s="292"/>
      <c r="H420" s="292"/>
    </row>
    <row r="421" spans="1:8" ht="15.75" customHeight="1" x14ac:dyDescent="0.3">
      <c r="A421" s="283"/>
      <c r="B421" s="294"/>
      <c r="D421" s="283"/>
      <c r="E421" s="286"/>
      <c r="G421" s="292"/>
      <c r="H421" s="292"/>
    </row>
    <row r="422" spans="1:8" ht="15.75" customHeight="1" x14ac:dyDescent="0.3">
      <c r="A422" s="283"/>
      <c r="B422" s="294"/>
      <c r="D422" s="283"/>
      <c r="E422" s="286"/>
      <c r="G422" s="292"/>
      <c r="H422" s="292"/>
    </row>
    <row r="423" spans="1:8" ht="15.75" customHeight="1" x14ac:dyDescent="0.3">
      <c r="A423" s="283"/>
      <c r="B423" s="294"/>
      <c r="D423" s="283"/>
      <c r="E423" s="286"/>
      <c r="G423" s="292"/>
      <c r="H423" s="292"/>
    </row>
    <row r="424" spans="1:8" ht="15.75" customHeight="1" x14ac:dyDescent="0.3">
      <c r="A424" s="283"/>
      <c r="B424" s="294"/>
      <c r="D424" s="283"/>
      <c r="E424" s="286"/>
      <c r="G424" s="292"/>
      <c r="H424" s="292"/>
    </row>
    <row r="425" spans="1:8" ht="15.75" customHeight="1" x14ac:dyDescent="0.3">
      <c r="A425" s="283"/>
      <c r="B425" s="294"/>
      <c r="D425" s="283"/>
      <c r="E425" s="286"/>
      <c r="G425" s="292"/>
      <c r="H425" s="292"/>
    </row>
    <row r="426" spans="1:8" ht="15.75" customHeight="1" x14ac:dyDescent="0.3">
      <c r="A426" s="283"/>
      <c r="B426" s="294"/>
      <c r="D426" s="283"/>
      <c r="E426" s="286"/>
      <c r="G426" s="292"/>
      <c r="H426" s="292"/>
    </row>
    <row r="427" spans="1:8" ht="15.75" customHeight="1" x14ac:dyDescent="0.3">
      <c r="A427" s="283"/>
      <c r="B427" s="294"/>
      <c r="D427" s="283"/>
      <c r="E427" s="286"/>
      <c r="G427" s="292"/>
      <c r="H427" s="292"/>
    </row>
    <row r="428" spans="1:8" ht="15.75" customHeight="1" x14ac:dyDescent="0.3">
      <c r="A428" s="283"/>
      <c r="B428" s="294"/>
      <c r="D428" s="283"/>
      <c r="E428" s="286"/>
      <c r="G428" s="292"/>
      <c r="H428" s="292"/>
    </row>
    <row r="429" spans="1:8" ht="15.75" customHeight="1" x14ac:dyDescent="0.3">
      <c r="A429" s="283"/>
      <c r="B429" s="294"/>
      <c r="D429" s="283"/>
      <c r="E429" s="286"/>
      <c r="G429" s="292"/>
      <c r="H429" s="292"/>
    </row>
    <row r="430" spans="1:8" ht="15.75" customHeight="1" x14ac:dyDescent="0.3">
      <c r="A430" s="283"/>
      <c r="B430" s="294"/>
      <c r="D430" s="283"/>
      <c r="E430" s="286"/>
      <c r="G430" s="292"/>
      <c r="H430" s="292"/>
    </row>
    <row r="431" spans="1:8" ht="15.75" customHeight="1" x14ac:dyDescent="0.3">
      <c r="A431" s="283"/>
      <c r="B431" s="294"/>
      <c r="D431" s="283"/>
      <c r="E431" s="286"/>
      <c r="G431" s="292"/>
      <c r="H431" s="292"/>
    </row>
    <row r="432" spans="1:8" ht="15.75" customHeight="1" x14ac:dyDescent="0.3">
      <c r="A432" s="283"/>
      <c r="B432" s="294"/>
      <c r="D432" s="283"/>
      <c r="E432" s="286"/>
      <c r="G432" s="292"/>
      <c r="H432" s="292"/>
    </row>
    <row r="433" spans="1:8" ht="15.75" customHeight="1" x14ac:dyDescent="0.3">
      <c r="A433" s="283"/>
      <c r="B433" s="294"/>
      <c r="D433" s="283"/>
      <c r="E433" s="286"/>
      <c r="G433" s="292"/>
      <c r="H433" s="292"/>
    </row>
    <row r="434" spans="1:8" ht="15.75" customHeight="1" x14ac:dyDescent="0.3">
      <c r="A434" s="283"/>
      <c r="B434" s="294"/>
      <c r="D434" s="283"/>
      <c r="E434" s="286"/>
      <c r="G434" s="292"/>
      <c r="H434" s="292"/>
    </row>
    <row r="435" spans="1:8" ht="15.75" customHeight="1" x14ac:dyDescent="0.3">
      <c r="A435" s="283"/>
      <c r="B435" s="294"/>
      <c r="D435" s="283"/>
      <c r="E435" s="286"/>
      <c r="G435" s="292"/>
      <c r="H435" s="292"/>
    </row>
    <row r="436" spans="1:8" ht="15.75" customHeight="1" x14ac:dyDescent="0.3">
      <c r="A436" s="283"/>
      <c r="B436" s="294"/>
      <c r="D436" s="283"/>
      <c r="E436" s="286"/>
      <c r="G436" s="292"/>
      <c r="H436" s="292"/>
    </row>
    <row r="437" spans="1:8" ht="15.75" customHeight="1" x14ac:dyDescent="0.3">
      <c r="A437" s="283"/>
      <c r="B437" s="294"/>
      <c r="D437" s="283"/>
      <c r="E437" s="286"/>
      <c r="G437" s="292"/>
      <c r="H437" s="292"/>
    </row>
    <row r="438" spans="1:8" ht="15.75" customHeight="1" x14ac:dyDescent="0.3">
      <c r="A438" s="283"/>
      <c r="B438" s="294"/>
      <c r="D438" s="283"/>
      <c r="E438" s="286"/>
      <c r="G438" s="292"/>
      <c r="H438" s="292"/>
    </row>
    <row r="439" spans="1:8" ht="15.75" customHeight="1" x14ac:dyDescent="0.3">
      <c r="A439" s="283"/>
      <c r="B439" s="294"/>
      <c r="D439" s="283"/>
      <c r="E439" s="286"/>
      <c r="G439" s="292"/>
      <c r="H439" s="292"/>
    </row>
    <row r="440" spans="1:8" ht="15.75" customHeight="1" x14ac:dyDescent="0.3">
      <c r="A440" s="283"/>
      <c r="B440" s="294"/>
      <c r="D440" s="283"/>
      <c r="E440" s="286"/>
      <c r="G440" s="292"/>
      <c r="H440" s="292"/>
    </row>
    <row r="441" spans="1:8" ht="15.75" customHeight="1" x14ac:dyDescent="0.3">
      <c r="A441" s="283"/>
      <c r="B441" s="294"/>
      <c r="D441" s="283"/>
      <c r="E441" s="286"/>
      <c r="G441" s="292"/>
      <c r="H441" s="292"/>
    </row>
    <row r="442" spans="1:8" ht="15.75" customHeight="1" x14ac:dyDescent="0.3">
      <c r="A442" s="283"/>
      <c r="B442" s="294"/>
      <c r="D442" s="283"/>
      <c r="E442" s="286"/>
      <c r="G442" s="292"/>
      <c r="H442" s="292"/>
    </row>
    <row r="443" spans="1:8" ht="15.75" customHeight="1" x14ac:dyDescent="0.3">
      <c r="A443" s="283"/>
      <c r="B443" s="294"/>
      <c r="D443" s="283"/>
      <c r="E443" s="286"/>
      <c r="G443" s="292"/>
      <c r="H443" s="292"/>
    </row>
    <row r="444" spans="1:8" ht="15.75" customHeight="1" x14ac:dyDescent="0.3">
      <c r="A444" s="283"/>
      <c r="B444" s="294"/>
      <c r="D444" s="283"/>
      <c r="E444" s="286"/>
      <c r="G444" s="292"/>
      <c r="H444" s="292"/>
    </row>
    <row r="445" spans="1:8" ht="15.75" customHeight="1" x14ac:dyDescent="0.3">
      <c r="A445" s="283"/>
      <c r="B445" s="294"/>
      <c r="D445" s="283"/>
      <c r="E445" s="286"/>
      <c r="G445" s="292"/>
      <c r="H445" s="292"/>
    </row>
    <row r="446" spans="1:8" ht="15.75" customHeight="1" x14ac:dyDescent="0.3">
      <c r="A446" s="283"/>
      <c r="B446" s="294"/>
      <c r="D446" s="283"/>
      <c r="E446" s="286"/>
      <c r="G446" s="292"/>
      <c r="H446" s="292"/>
    </row>
    <row r="447" spans="1:8" ht="15.75" customHeight="1" x14ac:dyDescent="0.3">
      <c r="A447" s="283"/>
      <c r="B447" s="294"/>
      <c r="D447" s="283"/>
      <c r="E447" s="286"/>
      <c r="G447" s="292"/>
      <c r="H447" s="292"/>
    </row>
    <row r="448" spans="1:8" ht="15.75" customHeight="1" x14ac:dyDescent="0.3">
      <c r="A448" s="283"/>
      <c r="B448" s="294"/>
      <c r="D448" s="283"/>
      <c r="E448" s="286"/>
      <c r="G448" s="292"/>
      <c r="H448" s="292"/>
    </row>
    <row r="449" spans="1:8" ht="15.75" customHeight="1" x14ac:dyDescent="0.3">
      <c r="A449" s="283"/>
      <c r="B449" s="294"/>
      <c r="D449" s="283"/>
      <c r="E449" s="286"/>
      <c r="G449" s="292"/>
      <c r="H449" s="292"/>
    </row>
    <row r="450" spans="1:8" ht="15.75" customHeight="1" x14ac:dyDescent="0.3">
      <c r="A450" s="283"/>
      <c r="B450" s="294"/>
      <c r="D450" s="283"/>
      <c r="E450" s="286"/>
      <c r="G450" s="292"/>
      <c r="H450" s="292"/>
    </row>
    <row r="451" spans="1:8" ht="15.75" customHeight="1" x14ac:dyDescent="0.3">
      <c r="A451" s="283"/>
      <c r="B451" s="294"/>
      <c r="D451" s="283"/>
      <c r="E451" s="286"/>
      <c r="G451" s="292"/>
      <c r="H451" s="292"/>
    </row>
    <row r="452" spans="1:8" ht="15.75" customHeight="1" x14ac:dyDescent="0.3">
      <c r="A452" s="283"/>
      <c r="B452" s="294"/>
      <c r="D452" s="283"/>
      <c r="E452" s="286"/>
      <c r="G452" s="292"/>
      <c r="H452" s="292"/>
    </row>
    <row r="453" spans="1:8" ht="15.75" customHeight="1" x14ac:dyDescent="0.3">
      <c r="A453" s="283"/>
      <c r="B453" s="294"/>
      <c r="D453" s="283"/>
      <c r="E453" s="286"/>
      <c r="G453" s="292"/>
      <c r="H453" s="292"/>
    </row>
    <row r="454" spans="1:8" ht="15.75" customHeight="1" x14ac:dyDescent="0.3">
      <c r="A454" s="283"/>
      <c r="B454" s="294"/>
      <c r="D454" s="283"/>
      <c r="E454" s="286"/>
      <c r="G454" s="292"/>
      <c r="H454" s="292"/>
    </row>
    <row r="455" spans="1:8" ht="15.75" customHeight="1" x14ac:dyDescent="0.3">
      <c r="A455" s="283"/>
      <c r="B455" s="294"/>
      <c r="D455" s="283"/>
      <c r="E455" s="286"/>
      <c r="G455" s="292"/>
      <c r="H455" s="292"/>
    </row>
    <row r="456" spans="1:8" ht="15.75" customHeight="1" x14ac:dyDescent="0.3">
      <c r="A456" s="283"/>
      <c r="B456" s="294"/>
      <c r="D456" s="283"/>
      <c r="E456" s="286"/>
      <c r="G456" s="292"/>
      <c r="H456" s="292"/>
    </row>
    <row r="457" spans="1:8" ht="15.75" customHeight="1" x14ac:dyDescent="0.3">
      <c r="A457" s="283"/>
      <c r="B457" s="294"/>
      <c r="D457" s="283"/>
      <c r="E457" s="286"/>
      <c r="G457" s="292"/>
      <c r="H457" s="292"/>
    </row>
    <row r="458" spans="1:8" ht="15.75" customHeight="1" x14ac:dyDescent="0.3">
      <c r="A458" s="283"/>
      <c r="B458" s="294"/>
      <c r="D458" s="283"/>
      <c r="E458" s="286"/>
      <c r="G458" s="292"/>
      <c r="H458" s="292"/>
    </row>
    <row r="459" spans="1:8" ht="15.75" customHeight="1" x14ac:dyDescent="0.3">
      <c r="A459" s="283"/>
      <c r="B459" s="294"/>
      <c r="D459" s="283"/>
      <c r="E459" s="286"/>
      <c r="G459" s="292"/>
      <c r="H459" s="292"/>
    </row>
    <row r="460" spans="1:8" ht="15.75" customHeight="1" x14ac:dyDescent="0.3">
      <c r="A460" s="283"/>
      <c r="B460" s="294"/>
      <c r="D460" s="283"/>
      <c r="E460" s="286"/>
      <c r="G460" s="292"/>
      <c r="H460" s="292"/>
    </row>
    <row r="461" spans="1:8" ht="15.75" customHeight="1" x14ac:dyDescent="0.3">
      <c r="A461" s="283"/>
      <c r="B461" s="294"/>
      <c r="D461" s="283"/>
      <c r="E461" s="286"/>
      <c r="G461" s="292"/>
      <c r="H461" s="292"/>
    </row>
    <row r="462" spans="1:8" ht="15.75" customHeight="1" x14ac:dyDescent="0.3">
      <c r="A462" s="283"/>
      <c r="B462" s="294"/>
      <c r="D462" s="283"/>
      <c r="E462" s="286"/>
      <c r="G462" s="292"/>
      <c r="H462" s="292"/>
    </row>
    <row r="463" spans="1:8" ht="15.75" customHeight="1" x14ac:dyDescent="0.3">
      <c r="A463" s="283"/>
      <c r="B463" s="294"/>
      <c r="D463" s="283"/>
      <c r="E463" s="286"/>
      <c r="G463" s="292"/>
      <c r="H463" s="292"/>
    </row>
    <row r="464" spans="1:8" ht="15.75" customHeight="1" x14ac:dyDescent="0.3">
      <c r="A464" s="283"/>
      <c r="B464" s="294"/>
      <c r="D464" s="283"/>
      <c r="E464" s="286"/>
      <c r="G464" s="292"/>
      <c r="H464" s="292"/>
    </row>
    <row r="465" spans="1:8" ht="15.75" customHeight="1" x14ac:dyDescent="0.3">
      <c r="A465" s="283"/>
      <c r="B465" s="294"/>
      <c r="D465" s="283"/>
      <c r="E465" s="286"/>
      <c r="G465" s="292"/>
      <c r="H465" s="292"/>
    </row>
    <row r="466" spans="1:8" ht="15.75" customHeight="1" x14ac:dyDescent="0.3">
      <c r="A466" s="283"/>
      <c r="B466" s="294"/>
      <c r="D466" s="283"/>
      <c r="E466" s="286"/>
      <c r="G466" s="292"/>
      <c r="H466" s="292"/>
    </row>
    <row r="467" spans="1:8" ht="15.75" customHeight="1" x14ac:dyDescent="0.3">
      <c r="A467" s="283"/>
      <c r="B467" s="294"/>
      <c r="D467" s="283"/>
      <c r="E467" s="286"/>
      <c r="G467" s="292"/>
      <c r="H467" s="292"/>
    </row>
    <row r="468" spans="1:8" ht="15.75" customHeight="1" x14ac:dyDescent="0.3">
      <c r="A468" s="283"/>
      <c r="B468" s="294"/>
      <c r="D468" s="283"/>
      <c r="E468" s="286"/>
      <c r="G468" s="292"/>
      <c r="H468" s="292"/>
    </row>
    <row r="469" spans="1:8" ht="15.75" customHeight="1" x14ac:dyDescent="0.3">
      <c r="A469" s="283"/>
      <c r="B469" s="294"/>
      <c r="D469" s="283"/>
      <c r="E469" s="286"/>
      <c r="G469" s="292"/>
      <c r="H469" s="292"/>
    </row>
    <row r="470" spans="1:8" ht="15.75" customHeight="1" x14ac:dyDescent="0.3">
      <c r="A470" s="283"/>
      <c r="B470" s="294"/>
      <c r="D470" s="283"/>
      <c r="E470" s="286"/>
      <c r="G470" s="292"/>
      <c r="H470" s="292"/>
    </row>
    <row r="471" spans="1:8" ht="15.75" customHeight="1" x14ac:dyDescent="0.3">
      <c r="A471" s="283"/>
      <c r="B471" s="294"/>
      <c r="D471" s="283"/>
      <c r="E471" s="286"/>
      <c r="G471" s="292"/>
      <c r="H471" s="292"/>
    </row>
    <row r="472" spans="1:8" ht="15.75" customHeight="1" x14ac:dyDescent="0.3">
      <c r="A472" s="283"/>
      <c r="B472" s="294"/>
      <c r="D472" s="283"/>
      <c r="E472" s="286"/>
      <c r="G472" s="292"/>
      <c r="H472" s="292"/>
    </row>
    <row r="473" spans="1:8" ht="15.75" customHeight="1" x14ac:dyDescent="0.3">
      <c r="A473" s="283"/>
      <c r="B473" s="294"/>
      <c r="D473" s="283"/>
      <c r="E473" s="286"/>
      <c r="G473" s="292"/>
      <c r="H473" s="292"/>
    </row>
    <row r="474" spans="1:8" ht="15.75" customHeight="1" x14ac:dyDescent="0.3">
      <c r="A474" s="283"/>
      <c r="B474" s="294"/>
      <c r="D474" s="283"/>
      <c r="E474" s="286"/>
      <c r="G474" s="292"/>
      <c r="H474" s="292"/>
    </row>
    <row r="475" spans="1:8" ht="15.75" customHeight="1" x14ac:dyDescent="0.3">
      <c r="A475" s="283"/>
      <c r="B475" s="294"/>
      <c r="D475" s="283"/>
      <c r="E475" s="286"/>
      <c r="G475" s="292"/>
      <c r="H475" s="292"/>
    </row>
    <row r="476" spans="1:8" ht="15.75" customHeight="1" x14ac:dyDescent="0.3">
      <c r="A476" s="283"/>
      <c r="B476" s="294"/>
      <c r="D476" s="283"/>
      <c r="E476" s="286"/>
      <c r="G476" s="292"/>
      <c r="H476" s="292"/>
    </row>
    <row r="477" spans="1:8" ht="15.75" customHeight="1" x14ac:dyDescent="0.3">
      <c r="A477" s="283"/>
      <c r="B477" s="294"/>
      <c r="D477" s="283"/>
      <c r="E477" s="286"/>
      <c r="G477" s="292"/>
      <c r="H477" s="292"/>
    </row>
    <row r="478" spans="1:8" ht="15.75" customHeight="1" x14ac:dyDescent="0.3">
      <c r="A478" s="283"/>
      <c r="B478" s="294"/>
      <c r="D478" s="283"/>
      <c r="E478" s="286"/>
      <c r="G478" s="292"/>
      <c r="H478" s="292"/>
    </row>
    <row r="479" spans="1:8" ht="15.75" customHeight="1" x14ac:dyDescent="0.3">
      <c r="A479" s="283"/>
      <c r="B479" s="294"/>
      <c r="D479" s="283"/>
      <c r="E479" s="286"/>
      <c r="G479" s="292"/>
      <c r="H479" s="292"/>
    </row>
    <row r="480" spans="1:8" ht="15.75" customHeight="1" x14ac:dyDescent="0.3">
      <c r="A480" s="283"/>
      <c r="B480" s="294"/>
      <c r="D480" s="283"/>
      <c r="E480" s="286"/>
      <c r="G480" s="292"/>
      <c r="H480" s="292"/>
    </row>
    <row r="481" spans="1:8" ht="15.75" customHeight="1" x14ac:dyDescent="0.3">
      <c r="A481" s="283"/>
      <c r="B481" s="294"/>
      <c r="D481" s="283"/>
      <c r="E481" s="286"/>
      <c r="G481" s="292"/>
      <c r="H481" s="292"/>
    </row>
    <row r="482" spans="1:8" ht="15.75" customHeight="1" x14ac:dyDescent="0.3">
      <c r="A482" s="283"/>
      <c r="B482" s="294"/>
      <c r="D482" s="283"/>
      <c r="E482" s="286"/>
      <c r="G482" s="292"/>
      <c r="H482" s="292"/>
    </row>
    <row r="483" spans="1:8" ht="15.75" customHeight="1" x14ac:dyDescent="0.3">
      <c r="A483" s="283"/>
      <c r="B483" s="294"/>
      <c r="D483" s="283"/>
      <c r="E483" s="286"/>
      <c r="G483" s="292"/>
      <c r="H483" s="292"/>
    </row>
    <row r="484" spans="1:8" ht="15.75" customHeight="1" x14ac:dyDescent="0.3">
      <c r="A484" s="283"/>
      <c r="B484" s="294"/>
      <c r="D484" s="283"/>
      <c r="E484" s="286"/>
      <c r="G484" s="292"/>
      <c r="H484" s="292"/>
    </row>
    <row r="485" spans="1:8" ht="15.75" customHeight="1" x14ac:dyDescent="0.3">
      <c r="A485" s="283"/>
      <c r="B485" s="294"/>
      <c r="D485" s="283"/>
      <c r="E485" s="286"/>
      <c r="G485" s="292"/>
      <c r="H485" s="292"/>
    </row>
    <row r="486" spans="1:8" ht="15.75" customHeight="1" x14ac:dyDescent="0.3">
      <c r="A486" s="283"/>
      <c r="B486" s="294"/>
      <c r="D486" s="283"/>
      <c r="E486" s="286"/>
      <c r="G486" s="292"/>
      <c r="H486" s="292"/>
    </row>
    <row r="487" spans="1:8" ht="15.75" customHeight="1" x14ac:dyDescent="0.3">
      <c r="A487" s="283"/>
      <c r="B487" s="294"/>
      <c r="D487" s="283"/>
      <c r="E487" s="286"/>
      <c r="G487" s="292"/>
      <c r="H487" s="292"/>
    </row>
    <row r="488" spans="1:8" ht="15.75" customHeight="1" x14ac:dyDescent="0.3">
      <c r="A488" s="283"/>
      <c r="B488" s="294"/>
      <c r="D488" s="283"/>
      <c r="E488" s="286"/>
      <c r="G488" s="292"/>
      <c r="H488" s="292"/>
    </row>
    <row r="489" spans="1:8" ht="15.75" customHeight="1" x14ac:dyDescent="0.3">
      <c r="A489" s="283"/>
      <c r="B489" s="294"/>
      <c r="D489" s="283"/>
      <c r="E489" s="286"/>
      <c r="G489" s="292"/>
      <c r="H489" s="292"/>
    </row>
    <row r="490" spans="1:8" ht="15.75" customHeight="1" x14ac:dyDescent="0.3">
      <c r="A490" s="283"/>
      <c r="B490" s="294"/>
      <c r="D490" s="283"/>
      <c r="E490" s="286"/>
      <c r="G490" s="292"/>
      <c r="H490" s="292"/>
    </row>
    <row r="491" spans="1:8" ht="15.75" customHeight="1" x14ac:dyDescent="0.3">
      <c r="A491" s="283"/>
      <c r="B491" s="294"/>
      <c r="D491" s="283"/>
      <c r="E491" s="286"/>
      <c r="G491" s="292"/>
      <c r="H491" s="292"/>
    </row>
    <row r="492" spans="1:8" ht="15.75" customHeight="1" x14ac:dyDescent="0.3">
      <c r="A492" s="283"/>
      <c r="B492" s="294"/>
      <c r="D492" s="283"/>
      <c r="E492" s="286"/>
      <c r="G492" s="292"/>
      <c r="H492" s="292"/>
    </row>
    <row r="493" spans="1:8" ht="15.75" customHeight="1" x14ac:dyDescent="0.3">
      <c r="A493" s="283"/>
      <c r="B493" s="294"/>
      <c r="D493" s="283"/>
      <c r="E493" s="286"/>
      <c r="G493" s="292"/>
      <c r="H493" s="292"/>
    </row>
    <row r="494" spans="1:8" ht="15.75" customHeight="1" x14ac:dyDescent="0.3">
      <c r="A494" s="283"/>
      <c r="B494" s="294"/>
      <c r="D494" s="283"/>
      <c r="E494" s="286"/>
      <c r="G494" s="292"/>
      <c r="H494" s="292"/>
    </row>
    <row r="495" spans="1:8" ht="15.75" customHeight="1" x14ac:dyDescent="0.3">
      <c r="A495" s="283"/>
      <c r="B495" s="294"/>
      <c r="D495" s="283"/>
      <c r="E495" s="286"/>
      <c r="G495" s="292"/>
      <c r="H495" s="292"/>
    </row>
    <row r="496" spans="1:8" ht="15.75" customHeight="1" x14ac:dyDescent="0.3">
      <c r="A496" s="283"/>
      <c r="B496" s="294"/>
      <c r="D496" s="283"/>
      <c r="E496" s="286"/>
      <c r="G496" s="292"/>
      <c r="H496" s="292"/>
    </row>
    <row r="497" spans="1:8" ht="15.75" customHeight="1" x14ac:dyDescent="0.3">
      <c r="A497" s="283"/>
      <c r="B497" s="294"/>
      <c r="D497" s="283"/>
      <c r="E497" s="286"/>
      <c r="G497" s="292"/>
      <c r="H497" s="292"/>
    </row>
    <row r="498" spans="1:8" ht="15.75" customHeight="1" x14ac:dyDescent="0.3">
      <c r="A498" s="283"/>
      <c r="B498" s="294"/>
      <c r="D498" s="283"/>
      <c r="E498" s="286"/>
      <c r="G498" s="292"/>
      <c r="H498" s="292"/>
    </row>
    <row r="499" spans="1:8" ht="15.75" customHeight="1" x14ac:dyDescent="0.3">
      <c r="A499" s="283"/>
      <c r="B499" s="294"/>
      <c r="D499" s="283"/>
      <c r="E499" s="286"/>
      <c r="G499" s="292"/>
      <c r="H499" s="292"/>
    </row>
    <row r="500" spans="1:8" ht="15.75" customHeight="1" x14ac:dyDescent="0.3">
      <c r="A500" s="283"/>
      <c r="B500" s="294"/>
      <c r="D500" s="283"/>
      <c r="E500" s="286"/>
      <c r="G500" s="292"/>
      <c r="H500" s="292"/>
    </row>
    <row r="501" spans="1:8" ht="15.75" customHeight="1" x14ac:dyDescent="0.3">
      <c r="A501" s="283"/>
      <c r="B501" s="294"/>
      <c r="D501" s="283"/>
      <c r="E501" s="286"/>
      <c r="G501" s="292"/>
      <c r="H501" s="292"/>
    </row>
    <row r="502" spans="1:8" ht="15.75" customHeight="1" x14ac:dyDescent="0.3">
      <c r="A502" s="283"/>
      <c r="B502" s="294"/>
      <c r="D502" s="283"/>
      <c r="E502" s="286"/>
      <c r="G502" s="292"/>
      <c r="H502" s="292"/>
    </row>
    <row r="503" spans="1:8" ht="15.75" customHeight="1" x14ac:dyDescent="0.3">
      <c r="A503" s="283"/>
      <c r="B503" s="294"/>
      <c r="D503" s="283"/>
      <c r="E503" s="286"/>
      <c r="G503" s="292"/>
      <c r="H503" s="292"/>
    </row>
    <row r="504" spans="1:8" ht="15.75" customHeight="1" x14ac:dyDescent="0.3">
      <c r="A504" s="283"/>
      <c r="B504" s="294"/>
      <c r="D504" s="283"/>
      <c r="E504" s="286"/>
      <c r="G504" s="292"/>
      <c r="H504" s="292"/>
    </row>
    <row r="505" spans="1:8" ht="15.75" customHeight="1" x14ac:dyDescent="0.3">
      <c r="A505" s="283"/>
      <c r="B505" s="294"/>
      <c r="D505" s="283"/>
      <c r="E505" s="286"/>
      <c r="G505" s="292"/>
      <c r="H505" s="292"/>
    </row>
    <row r="506" spans="1:8" ht="15.75" customHeight="1" x14ac:dyDescent="0.3">
      <c r="A506" s="283"/>
      <c r="B506" s="294"/>
      <c r="D506" s="283"/>
      <c r="E506" s="286"/>
      <c r="G506" s="292"/>
      <c r="H506" s="292"/>
    </row>
    <row r="507" spans="1:8" ht="15.75" customHeight="1" x14ac:dyDescent="0.3">
      <c r="A507" s="283"/>
      <c r="B507" s="294"/>
      <c r="D507" s="283"/>
      <c r="E507" s="286"/>
      <c r="G507" s="292"/>
      <c r="H507" s="292"/>
    </row>
    <row r="508" spans="1:8" ht="15.75" customHeight="1" x14ac:dyDescent="0.3">
      <c r="A508" s="283"/>
      <c r="B508" s="294"/>
      <c r="D508" s="283"/>
      <c r="E508" s="286"/>
      <c r="G508" s="292"/>
      <c r="H508" s="292"/>
    </row>
    <row r="509" spans="1:8" ht="15.75" customHeight="1" x14ac:dyDescent="0.3">
      <c r="A509" s="283"/>
      <c r="B509" s="294"/>
      <c r="D509" s="283"/>
      <c r="E509" s="286"/>
      <c r="G509" s="292"/>
      <c r="H509" s="292"/>
    </row>
    <row r="510" spans="1:8" ht="15.75" customHeight="1" x14ac:dyDescent="0.3">
      <c r="A510" s="283"/>
      <c r="B510" s="294"/>
      <c r="D510" s="283"/>
      <c r="E510" s="286"/>
      <c r="G510" s="292"/>
      <c r="H510" s="292"/>
    </row>
    <row r="511" spans="1:8" ht="15.75" customHeight="1" x14ac:dyDescent="0.3">
      <c r="A511" s="283"/>
      <c r="B511" s="294"/>
      <c r="D511" s="283"/>
      <c r="E511" s="286"/>
      <c r="G511" s="292"/>
      <c r="H511" s="292"/>
    </row>
    <row r="512" spans="1:8" ht="15.75" customHeight="1" x14ac:dyDescent="0.3">
      <c r="A512" s="283"/>
      <c r="B512" s="294"/>
      <c r="D512" s="283"/>
      <c r="E512" s="286"/>
      <c r="G512" s="292"/>
      <c r="H512" s="292"/>
    </row>
    <row r="513" spans="1:8" ht="15.75" customHeight="1" x14ac:dyDescent="0.3">
      <c r="A513" s="283"/>
      <c r="B513" s="294"/>
      <c r="D513" s="283"/>
      <c r="E513" s="286"/>
      <c r="G513" s="292"/>
      <c r="H513" s="292"/>
    </row>
    <row r="514" spans="1:8" ht="15.75" customHeight="1" x14ac:dyDescent="0.3">
      <c r="A514" s="283"/>
      <c r="B514" s="294"/>
      <c r="D514" s="283"/>
      <c r="E514" s="286"/>
      <c r="G514" s="292"/>
      <c r="H514" s="292"/>
    </row>
    <row r="515" spans="1:8" ht="15.75" customHeight="1" x14ac:dyDescent="0.3">
      <c r="A515" s="283"/>
      <c r="B515" s="294"/>
      <c r="D515" s="283"/>
      <c r="E515" s="286"/>
      <c r="G515" s="292"/>
      <c r="H515" s="292"/>
    </row>
    <row r="516" spans="1:8" ht="15.75" customHeight="1" x14ac:dyDescent="0.3">
      <c r="A516" s="283"/>
      <c r="B516" s="294"/>
      <c r="D516" s="283"/>
      <c r="E516" s="286"/>
      <c r="G516" s="292"/>
      <c r="H516" s="292"/>
    </row>
    <row r="517" spans="1:8" ht="15.75" customHeight="1" x14ac:dyDescent="0.3">
      <c r="A517" s="283"/>
      <c r="B517" s="294"/>
      <c r="D517" s="283"/>
      <c r="E517" s="286"/>
      <c r="G517" s="292"/>
      <c r="H517" s="292"/>
    </row>
    <row r="518" spans="1:8" ht="15.75" customHeight="1" x14ac:dyDescent="0.3">
      <c r="A518" s="283"/>
      <c r="B518" s="294"/>
      <c r="D518" s="283"/>
      <c r="E518" s="286"/>
      <c r="G518" s="292"/>
      <c r="H518" s="292"/>
    </row>
    <row r="519" spans="1:8" ht="15.75" customHeight="1" x14ac:dyDescent="0.3">
      <c r="A519" s="283"/>
      <c r="B519" s="294"/>
      <c r="D519" s="283"/>
      <c r="E519" s="286"/>
      <c r="G519" s="292"/>
      <c r="H519" s="292"/>
    </row>
    <row r="520" spans="1:8" ht="15.75" customHeight="1" x14ac:dyDescent="0.3">
      <c r="A520" s="283"/>
      <c r="B520" s="294"/>
      <c r="D520" s="283"/>
      <c r="E520" s="286"/>
      <c r="G520" s="292"/>
      <c r="H520" s="292"/>
    </row>
    <row r="521" spans="1:8" ht="15.75" customHeight="1" x14ac:dyDescent="0.3">
      <c r="A521" s="283"/>
      <c r="B521" s="294"/>
      <c r="D521" s="283"/>
      <c r="E521" s="286"/>
      <c r="G521" s="292"/>
      <c r="H521" s="292"/>
    </row>
    <row r="522" spans="1:8" ht="15.75" customHeight="1" x14ac:dyDescent="0.3">
      <c r="A522" s="283"/>
      <c r="B522" s="294"/>
      <c r="D522" s="283"/>
      <c r="E522" s="286"/>
      <c r="G522" s="292"/>
      <c r="H522" s="292"/>
    </row>
    <row r="523" spans="1:8" ht="15.75" customHeight="1" x14ac:dyDescent="0.3">
      <c r="A523" s="283"/>
      <c r="B523" s="294"/>
      <c r="D523" s="283"/>
      <c r="E523" s="286"/>
      <c r="G523" s="292"/>
      <c r="H523" s="292"/>
    </row>
    <row r="524" spans="1:8" ht="15.75" customHeight="1" x14ac:dyDescent="0.3">
      <c r="A524" s="283"/>
      <c r="B524" s="294"/>
      <c r="D524" s="283"/>
      <c r="E524" s="286"/>
      <c r="G524" s="292"/>
      <c r="H524" s="292"/>
    </row>
    <row r="525" spans="1:8" ht="15.75" customHeight="1" x14ac:dyDescent="0.3">
      <c r="A525" s="283"/>
      <c r="B525" s="294"/>
      <c r="D525" s="283"/>
      <c r="E525" s="286"/>
      <c r="G525" s="292"/>
      <c r="H525" s="292"/>
    </row>
    <row r="526" spans="1:8" ht="15.75" customHeight="1" x14ac:dyDescent="0.3">
      <c r="A526" s="283"/>
      <c r="B526" s="294"/>
      <c r="D526" s="283"/>
      <c r="E526" s="286"/>
      <c r="G526" s="292"/>
      <c r="H526" s="292"/>
    </row>
    <row r="527" spans="1:8" ht="15.75" customHeight="1" x14ac:dyDescent="0.3">
      <c r="A527" s="283"/>
      <c r="B527" s="294"/>
      <c r="D527" s="283"/>
      <c r="E527" s="286"/>
      <c r="G527" s="292"/>
      <c r="H527" s="292"/>
    </row>
    <row r="528" spans="1:8" ht="15.75" customHeight="1" x14ac:dyDescent="0.3">
      <c r="A528" s="283"/>
      <c r="B528" s="294"/>
      <c r="D528" s="283"/>
      <c r="E528" s="286"/>
      <c r="G528" s="292"/>
      <c r="H528" s="292"/>
    </row>
    <row r="529" spans="1:8" ht="15.75" customHeight="1" x14ac:dyDescent="0.3">
      <c r="A529" s="283"/>
      <c r="B529" s="294"/>
      <c r="D529" s="283"/>
      <c r="E529" s="286"/>
      <c r="G529" s="292"/>
      <c r="H529" s="292"/>
    </row>
    <row r="530" spans="1:8" ht="15.75" customHeight="1" x14ac:dyDescent="0.3">
      <c r="A530" s="283"/>
      <c r="B530" s="294"/>
      <c r="D530" s="283"/>
      <c r="E530" s="286"/>
      <c r="G530" s="292"/>
      <c r="H530" s="292"/>
    </row>
    <row r="531" spans="1:8" ht="15.75" customHeight="1" x14ac:dyDescent="0.3">
      <c r="A531" s="283"/>
      <c r="B531" s="294"/>
      <c r="D531" s="283"/>
      <c r="E531" s="286"/>
      <c r="G531" s="292"/>
      <c r="H531" s="292"/>
    </row>
    <row r="532" spans="1:8" ht="15.75" customHeight="1" x14ac:dyDescent="0.3">
      <c r="A532" s="283"/>
      <c r="B532" s="294"/>
      <c r="D532" s="283"/>
      <c r="E532" s="286"/>
      <c r="G532" s="292"/>
      <c r="H532" s="292"/>
    </row>
    <row r="533" spans="1:8" ht="15.75" customHeight="1" x14ac:dyDescent="0.3">
      <c r="A533" s="283"/>
      <c r="B533" s="294"/>
      <c r="D533" s="283"/>
      <c r="E533" s="286"/>
      <c r="G533" s="292"/>
      <c r="H533" s="292"/>
    </row>
    <row r="534" spans="1:8" ht="15.75" customHeight="1" x14ac:dyDescent="0.3">
      <c r="A534" s="283"/>
      <c r="B534" s="294"/>
      <c r="D534" s="283"/>
      <c r="E534" s="286"/>
      <c r="G534" s="292"/>
      <c r="H534" s="292"/>
    </row>
    <row r="535" spans="1:8" ht="15.75" customHeight="1" x14ac:dyDescent="0.3">
      <c r="A535" s="283"/>
      <c r="B535" s="294"/>
      <c r="D535" s="283"/>
      <c r="E535" s="286"/>
      <c r="G535" s="292"/>
      <c r="H535" s="292"/>
    </row>
    <row r="536" spans="1:8" ht="15.75" customHeight="1" x14ac:dyDescent="0.3">
      <c r="A536" s="283"/>
      <c r="B536" s="294"/>
      <c r="D536" s="283"/>
      <c r="E536" s="286"/>
      <c r="G536" s="292"/>
      <c r="H536" s="292"/>
    </row>
    <row r="537" spans="1:8" ht="15.75" customHeight="1" x14ac:dyDescent="0.3">
      <c r="A537" s="283"/>
      <c r="B537" s="294"/>
      <c r="D537" s="283"/>
      <c r="E537" s="286"/>
      <c r="G537" s="292"/>
      <c r="H537" s="292"/>
    </row>
    <row r="538" spans="1:8" ht="15.75" customHeight="1" x14ac:dyDescent="0.3">
      <c r="A538" s="283"/>
      <c r="B538" s="294"/>
      <c r="D538" s="283"/>
      <c r="E538" s="286"/>
      <c r="G538" s="292"/>
      <c r="H538" s="292"/>
    </row>
    <row r="539" spans="1:8" ht="15.75" customHeight="1" x14ac:dyDescent="0.3">
      <c r="A539" s="283"/>
      <c r="B539" s="294"/>
      <c r="D539" s="283"/>
      <c r="E539" s="286"/>
      <c r="G539" s="292"/>
      <c r="H539" s="292"/>
    </row>
    <row r="540" spans="1:8" ht="15.75" customHeight="1" x14ac:dyDescent="0.3">
      <c r="A540" s="283"/>
      <c r="B540" s="294"/>
      <c r="D540" s="283"/>
      <c r="E540" s="286"/>
      <c r="G540" s="292"/>
      <c r="H540" s="292"/>
    </row>
    <row r="541" spans="1:8" ht="15.75" customHeight="1" x14ac:dyDescent="0.3">
      <c r="A541" s="283"/>
      <c r="B541" s="294"/>
      <c r="D541" s="283"/>
      <c r="E541" s="286"/>
      <c r="G541" s="292"/>
      <c r="H541" s="292"/>
    </row>
    <row r="542" spans="1:8" ht="15.75" customHeight="1" x14ac:dyDescent="0.3">
      <c r="A542" s="283"/>
      <c r="B542" s="294"/>
      <c r="D542" s="283"/>
      <c r="E542" s="286"/>
      <c r="G542" s="292"/>
      <c r="H542" s="292"/>
    </row>
    <row r="543" spans="1:8" ht="15.75" customHeight="1" x14ac:dyDescent="0.3">
      <c r="A543" s="283"/>
      <c r="B543" s="294"/>
      <c r="D543" s="283"/>
      <c r="E543" s="286"/>
      <c r="G543" s="292"/>
      <c r="H543" s="292"/>
    </row>
    <row r="544" spans="1:8" ht="15.75" customHeight="1" x14ac:dyDescent="0.3">
      <c r="A544" s="283"/>
      <c r="B544" s="294"/>
      <c r="D544" s="283"/>
      <c r="E544" s="286"/>
      <c r="G544" s="292"/>
      <c r="H544" s="292"/>
    </row>
    <row r="545" spans="1:8" ht="15.75" customHeight="1" x14ac:dyDescent="0.3">
      <c r="A545" s="283"/>
      <c r="B545" s="294"/>
      <c r="D545" s="283"/>
      <c r="E545" s="286"/>
      <c r="G545" s="292"/>
      <c r="H545" s="292"/>
    </row>
    <row r="546" spans="1:8" ht="15.75" customHeight="1" x14ac:dyDescent="0.3">
      <c r="A546" s="283"/>
      <c r="B546" s="294"/>
      <c r="D546" s="283"/>
      <c r="E546" s="286"/>
      <c r="G546" s="292"/>
      <c r="H546" s="292"/>
    </row>
    <row r="547" spans="1:8" ht="15.75" customHeight="1" x14ac:dyDescent="0.3">
      <c r="A547" s="283"/>
      <c r="B547" s="294"/>
      <c r="D547" s="283"/>
      <c r="E547" s="286"/>
      <c r="G547" s="292"/>
      <c r="H547" s="292"/>
    </row>
    <row r="548" spans="1:8" ht="15.75" customHeight="1" x14ac:dyDescent="0.3">
      <c r="A548" s="283"/>
      <c r="B548" s="294"/>
      <c r="D548" s="283"/>
      <c r="E548" s="286"/>
      <c r="G548" s="292"/>
      <c r="H548" s="292"/>
    </row>
    <row r="549" spans="1:8" ht="15.75" customHeight="1" x14ac:dyDescent="0.3">
      <c r="A549" s="283"/>
      <c r="B549" s="294"/>
      <c r="D549" s="283"/>
      <c r="E549" s="286"/>
      <c r="G549" s="292"/>
      <c r="H549" s="292"/>
    </row>
    <row r="550" spans="1:8" ht="15.75" customHeight="1" x14ac:dyDescent="0.3">
      <c r="A550" s="283"/>
      <c r="B550" s="294"/>
      <c r="D550" s="283"/>
      <c r="E550" s="286"/>
      <c r="G550" s="292"/>
      <c r="H550" s="292"/>
    </row>
    <row r="551" spans="1:8" ht="15.75" customHeight="1" x14ac:dyDescent="0.3">
      <c r="A551" s="283"/>
      <c r="B551" s="294"/>
      <c r="D551" s="283"/>
      <c r="E551" s="286"/>
      <c r="G551" s="292"/>
      <c r="H551" s="292"/>
    </row>
    <row r="552" spans="1:8" ht="15.75" customHeight="1" x14ac:dyDescent="0.3">
      <c r="A552" s="283"/>
      <c r="B552" s="294"/>
      <c r="D552" s="283"/>
      <c r="E552" s="286"/>
      <c r="G552" s="292"/>
      <c r="H552" s="292"/>
    </row>
    <row r="553" spans="1:8" ht="15.75" customHeight="1" x14ac:dyDescent="0.3">
      <c r="A553" s="283"/>
      <c r="B553" s="294"/>
      <c r="D553" s="283"/>
      <c r="E553" s="286"/>
      <c r="G553" s="292"/>
      <c r="H553" s="292"/>
    </row>
    <row r="554" spans="1:8" ht="15.75" customHeight="1" x14ac:dyDescent="0.3">
      <c r="A554" s="283"/>
      <c r="B554" s="294"/>
      <c r="D554" s="283"/>
      <c r="E554" s="286"/>
      <c r="G554" s="292"/>
      <c r="H554" s="292"/>
    </row>
    <row r="555" spans="1:8" ht="15.75" customHeight="1" x14ac:dyDescent="0.3">
      <c r="A555" s="283"/>
      <c r="B555" s="294"/>
      <c r="D555" s="283"/>
      <c r="E555" s="286"/>
      <c r="G555" s="292"/>
      <c r="H555" s="292"/>
    </row>
    <row r="556" spans="1:8" ht="15.75" customHeight="1" x14ac:dyDescent="0.3">
      <c r="A556" s="283"/>
      <c r="B556" s="294"/>
      <c r="D556" s="283"/>
      <c r="E556" s="286"/>
      <c r="G556" s="292"/>
      <c r="H556" s="292"/>
    </row>
    <row r="557" spans="1:8" ht="15.75" customHeight="1" x14ac:dyDescent="0.3">
      <c r="A557" s="283"/>
      <c r="B557" s="294"/>
      <c r="D557" s="283"/>
      <c r="E557" s="286"/>
      <c r="G557" s="292"/>
      <c r="H557" s="292"/>
    </row>
    <row r="558" spans="1:8" ht="15.75" customHeight="1" x14ac:dyDescent="0.3">
      <c r="A558" s="283"/>
      <c r="B558" s="294"/>
      <c r="D558" s="283"/>
      <c r="E558" s="286"/>
      <c r="G558" s="292"/>
      <c r="H558" s="292"/>
    </row>
    <row r="559" spans="1:8" ht="15.75" customHeight="1" x14ac:dyDescent="0.3">
      <c r="A559" s="283"/>
      <c r="B559" s="294"/>
      <c r="D559" s="283"/>
      <c r="E559" s="286"/>
      <c r="G559" s="292"/>
      <c r="H559" s="292"/>
    </row>
    <row r="560" spans="1:8" ht="15.75" customHeight="1" x14ac:dyDescent="0.3">
      <c r="A560" s="283"/>
      <c r="B560" s="294"/>
      <c r="D560" s="283"/>
      <c r="E560" s="286"/>
      <c r="G560" s="292"/>
      <c r="H560" s="292"/>
    </row>
    <row r="561" spans="1:8" ht="15.75" customHeight="1" x14ac:dyDescent="0.3">
      <c r="A561" s="283"/>
      <c r="B561" s="294"/>
      <c r="D561" s="283"/>
      <c r="E561" s="286"/>
      <c r="G561" s="292"/>
      <c r="H561" s="292"/>
    </row>
    <row r="562" spans="1:8" ht="15.75" customHeight="1" x14ac:dyDescent="0.3">
      <c r="A562" s="283"/>
      <c r="B562" s="294"/>
      <c r="D562" s="283"/>
      <c r="E562" s="286"/>
      <c r="G562" s="292"/>
      <c r="H562" s="292"/>
    </row>
    <row r="563" spans="1:8" ht="15.75" customHeight="1" x14ac:dyDescent="0.3">
      <c r="A563" s="283"/>
      <c r="B563" s="294"/>
      <c r="D563" s="283"/>
      <c r="E563" s="286"/>
      <c r="G563" s="292"/>
      <c r="H563" s="292"/>
    </row>
    <row r="564" spans="1:8" ht="15.75" customHeight="1" x14ac:dyDescent="0.3">
      <c r="A564" s="283"/>
      <c r="B564" s="294"/>
      <c r="D564" s="283"/>
      <c r="E564" s="286"/>
      <c r="G564" s="292"/>
      <c r="H564" s="292"/>
    </row>
    <row r="565" spans="1:8" ht="15.75" customHeight="1" x14ac:dyDescent="0.3">
      <c r="A565" s="283"/>
      <c r="B565" s="294"/>
      <c r="D565" s="283"/>
      <c r="E565" s="286"/>
      <c r="G565" s="292"/>
      <c r="H565" s="292"/>
    </row>
    <row r="566" spans="1:8" ht="15.75" customHeight="1" x14ac:dyDescent="0.3">
      <c r="A566" s="283"/>
      <c r="B566" s="294"/>
      <c r="D566" s="283"/>
      <c r="E566" s="286"/>
      <c r="G566" s="292"/>
      <c r="H566" s="292"/>
    </row>
    <row r="567" spans="1:8" ht="15.75" customHeight="1" x14ac:dyDescent="0.3">
      <c r="A567" s="283"/>
      <c r="B567" s="294"/>
      <c r="D567" s="283"/>
      <c r="E567" s="286"/>
      <c r="G567" s="292"/>
      <c r="H567" s="292"/>
    </row>
    <row r="568" spans="1:8" ht="15.75" customHeight="1" x14ac:dyDescent="0.3">
      <c r="A568" s="283"/>
      <c r="B568" s="294"/>
      <c r="D568" s="283"/>
      <c r="E568" s="286"/>
      <c r="G568" s="292"/>
      <c r="H568" s="292"/>
    </row>
    <row r="569" spans="1:8" ht="15.75" customHeight="1" x14ac:dyDescent="0.3">
      <c r="A569" s="283"/>
      <c r="B569" s="294"/>
      <c r="D569" s="283"/>
      <c r="E569" s="286"/>
      <c r="G569" s="292"/>
      <c r="H569" s="292"/>
    </row>
    <row r="570" spans="1:8" ht="15.75" customHeight="1" x14ac:dyDescent="0.3">
      <c r="A570" s="283"/>
      <c r="B570" s="294"/>
      <c r="D570" s="283"/>
      <c r="E570" s="286"/>
      <c r="G570" s="292"/>
      <c r="H570" s="292"/>
    </row>
    <row r="571" spans="1:8" ht="15.75" customHeight="1" x14ac:dyDescent="0.3">
      <c r="A571" s="283"/>
      <c r="B571" s="294"/>
      <c r="D571" s="283"/>
      <c r="E571" s="286"/>
      <c r="G571" s="292"/>
      <c r="H571" s="292"/>
    </row>
    <row r="572" spans="1:8" ht="15.75" customHeight="1" x14ac:dyDescent="0.3">
      <c r="A572" s="283"/>
      <c r="B572" s="294"/>
      <c r="D572" s="283"/>
      <c r="E572" s="286"/>
      <c r="G572" s="292"/>
      <c r="H572" s="292"/>
    </row>
    <row r="573" spans="1:8" ht="15.75" customHeight="1" x14ac:dyDescent="0.3">
      <c r="A573" s="283"/>
      <c r="B573" s="294"/>
      <c r="D573" s="283"/>
      <c r="E573" s="286"/>
      <c r="G573" s="292"/>
      <c r="H573" s="292"/>
    </row>
    <row r="574" spans="1:8" ht="15.75" customHeight="1" x14ac:dyDescent="0.3">
      <c r="A574" s="283"/>
      <c r="B574" s="294"/>
      <c r="D574" s="283"/>
      <c r="E574" s="286"/>
      <c r="G574" s="292"/>
      <c r="H574" s="292"/>
    </row>
    <row r="575" spans="1:8" ht="15.75" customHeight="1" x14ac:dyDescent="0.3">
      <c r="A575" s="283"/>
      <c r="B575" s="294"/>
      <c r="D575" s="283"/>
      <c r="E575" s="286"/>
      <c r="G575" s="292"/>
      <c r="H575" s="292"/>
    </row>
    <row r="576" spans="1:8" ht="15.75" customHeight="1" x14ac:dyDescent="0.3">
      <c r="A576" s="283"/>
      <c r="B576" s="294"/>
      <c r="D576" s="283"/>
      <c r="E576" s="286"/>
      <c r="G576" s="292"/>
      <c r="H576" s="292"/>
    </row>
    <row r="577" spans="1:8" ht="15.75" customHeight="1" x14ac:dyDescent="0.3">
      <c r="A577" s="283"/>
      <c r="B577" s="294"/>
      <c r="D577" s="283"/>
      <c r="E577" s="286"/>
      <c r="G577" s="292"/>
      <c r="H577" s="292"/>
    </row>
    <row r="578" spans="1:8" ht="15.75" customHeight="1" x14ac:dyDescent="0.3">
      <c r="A578" s="283"/>
      <c r="B578" s="294"/>
      <c r="D578" s="283"/>
      <c r="E578" s="286"/>
      <c r="G578" s="292"/>
      <c r="H578" s="292"/>
    </row>
    <row r="579" spans="1:8" ht="15.75" customHeight="1" x14ac:dyDescent="0.3">
      <c r="A579" s="283"/>
      <c r="B579" s="294"/>
      <c r="D579" s="283"/>
      <c r="E579" s="286"/>
      <c r="G579" s="292"/>
      <c r="H579" s="292"/>
    </row>
    <row r="580" spans="1:8" ht="15.75" customHeight="1" x14ac:dyDescent="0.3">
      <c r="A580" s="283"/>
      <c r="B580" s="294"/>
      <c r="D580" s="283"/>
      <c r="E580" s="286"/>
      <c r="G580" s="292"/>
      <c r="H580" s="292"/>
    </row>
    <row r="581" spans="1:8" ht="15.75" customHeight="1" x14ac:dyDescent="0.3">
      <c r="A581" s="283"/>
      <c r="B581" s="294"/>
      <c r="D581" s="283"/>
      <c r="E581" s="286"/>
      <c r="G581" s="292"/>
      <c r="H581" s="292"/>
    </row>
    <row r="582" spans="1:8" ht="15.75" customHeight="1" x14ac:dyDescent="0.3">
      <c r="A582" s="283"/>
      <c r="B582" s="294"/>
      <c r="D582" s="283"/>
      <c r="E582" s="286"/>
      <c r="G582" s="292"/>
      <c r="H582" s="292"/>
    </row>
    <row r="583" spans="1:8" ht="15.75" customHeight="1" x14ac:dyDescent="0.3">
      <c r="A583" s="283"/>
      <c r="B583" s="294"/>
      <c r="D583" s="283"/>
      <c r="E583" s="286"/>
      <c r="G583" s="292"/>
      <c r="H583" s="292"/>
    </row>
    <row r="584" spans="1:8" ht="15.75" customHeight="1" x14ac:dyDescent="0.3">
      <c r="A584" s="283"/>
      <c r="B584" s="294"/>
      <c r="D584" s="283"/>
      <c r="E584" s="286"/>
      <c r="G584" s="292"/>
      <c r="H584" s="292"/>
    </row>
    <row r="585" spans="1:8" ht="15.75" customHeight="1" x14ac:dyDescent="0.3">
      <c r="A585" s="283"/>
      <c r="B585" s="294"/>
      <c r="D585" s="283"/>
      <c r="E585" s="286"/>
      <c r="G585" s="292"/>
      <c r="H585" s="292"/>
    </row>
    <row r="586" spans="1:8" ht="15.75" customHeight="1" x14ac:dyDescent="0.3">
      <c r="A586" s="283"/>
      <c r="B586" s="294"/>
      <c r="D586" s="283"/>
      <c r="E586" s="286"/>
      <c r="G586" s="292"/>
      <c r="H586" s="292"/>
    </row>
    <row r="587" spans="1:8" ht="15.75" customHeight="1" x14ac:dyDescent="0.3">
      <c r="A587" s="283"/>
      <c r="B587" s="294"/>
      <c r="D587" s="283"/>
      <c r="E587" s="286"/>
      <c r="G587" s="292"/>
      <c r="H587" s="292"/>
    </row>
    <row r="588" spans="1:8" ht="15.75" customHeight="1" x14ac:dyDescent="0.3">
      <c r="A588" s="283"/>
      <c r="B588" s="294"/>
      <c r="D588" s="283"/>
      <c r="E588" s="286"/>
      <c r="G588" s="292"/>
      <c r="H588" s="292"/>
    </row>
    <row r="589" spans="1:8" ht="15.75" customHeight="1" x14ac:dyDescent="0.3">
      <c r="A589" s="283"/>
      <c r="B589" s="294"/>
      <c r="D589" s="283"/>
      <c r="E589" s="286"/>
      <c r="G589" s="292"/>
      <c r="H589" s="292"/>
    </row>
    <row r="590" spans="1:8" ht="15.75" customHeight="1" x14ac:dyDescent="0.3">
      <c r="A590" s="283"/>
      <c r="B590" s="294"/>
      <c r="D590" s="283"/>
      <c r="E590" s="286"/>
      <c r="G590" s="292"/>
      <c r="H590" s="292"/>
    </row>
    <row r="591" spans="1:8" ht="15.75" customHeight="1" x14ac:dyDescent="0.3">
      <c r="A591" s="283"/>
      <c r="B591" s="294"/>
      <c r="D591" s="283"/>
      <c r="E591" s="286"/>
      <c r="G591" s="292"/>
      <c r="H591" s="292"/>
    </row>
    <row r="592" spans="1:8" ht="15.75" customHeight="1" x14ac:dyDescent="0.3">
      <c r="A592" s="283"/>
      <c r="B592" s="294"/>
      <c r="D592" s="283"/>
      <c r="E592" s="286"/>
      <c r="G592" s="292"/>
      <c r="H592" s="292"/>
    </row>
    <row r="593" spans="1:8" ht="15.75" customHeight="1" x14ac:dyDescent="0.3">
      <c r="A593" s="283"/>
      <c r="B593" s="294"/>
      <c r="D593" s="283"/>
      <c r="E593" s="286"/>
      <c r="G593" s="292"/>
      <c r="H593" s="292"/>
    </row>
    <row r="594" spans="1:8" ht="15.75" customHeight="1" x14ac:dyDescent="0.3">
      <c r="A594" s="283"/>
      <c r="B594" s="294"/>
      <c r="D594" s="283"/>
      <c r="E594" s="286"/>
      <c r="G594" s="292"/>
      <c r="H594" s="292"/>
    </row>
    <row r="595" spans="1:8" ht="15.75" customHeight="1" x14ac:dyDescent="0.3">
      <c r="A595" s="283"/>
      <c r="B595" s="294"/>
      <c r="D595" s="283"/>
      <c r="E595" s="286"/>
      <c r="G595" s="292"/>
      <c r="H595" s="292"/>
    </row>
    <row r="596" spans="1:8" ht="15.75" customHeight="1" x14ac:dyDescent="0.3">
      <c r="A596" s="283"/>
      <c r="B596" s="294"/>
      <c r="D596" s="283"/>
      <c r="E596" s="286"/>
      <c r="G596" s="292"/>
      <c r="H596" s="292"/>
    </row>
    <row r="597" spans="1:8" ht="15.75" customHeight="1" x14ac:dyDescent="0.3">
      <c r="A597" s="283"/>
      <c r="B597" s="294"/>
      <c r="D597" s="283"/>
      <c r="E597" s="286"/>
      <c r="G597" s="292"/>
      <c r="H597" s="292"/>
    </row>
    <row r="598" spans="1:8" ht="15.75" customHeight="1" x14ac:dyDescent="0.3">
      <c r="A598" s="283"/>
      <c r="B598" s="294"/>
      <c r="D598" s="283"/>
      <c r="E598" s="286"/>
      <c r="G598" s="292"/>
      <c r="H598" s="292"/>
    </row>
    <row r="599" spans="1:8" ht="15.75" customHeight="1" x14ac:dyDescent="0.3">
      <c r="A599" s="283"/>
      <c r="B599" s="294"/>
      <c r="D599" s="283"/>
      <c r="E599" s="286"/>
      <c r="G599" s="292"/>
      <c r="H599" s="292"/>
    </row>
    <row r="600" spans="1:8" ht="15.75" customHeight="1" x14ac:dyDescent="0.3">
      <c r="A600" s="283"/>
      <c r="B600" s="294"/>
      <c r="D600" s="283"/>
      <c r="E600" s="286"/>
      <c r="G600" s="292"/>
      <c r="H600" s="292"/>
    </row>
    <row r="601" spans="1:8" ht="15.75" customHeight="1" x14ac:dyDescent="0.3">
      <c r="A601" s="283"/>
      <c r="B601" s="294"/>
      <c r="D601" s="283"/>
      <c r="E601" s="286"/>
      <c r="G601" s="292"/>
      <c r="H601" s="292"/>
    </row>
    <row r="602" spans="1:8" ht="15.75" customHeight="1" x14ac:dyDescent="0.3">
      <c r="A602" s="283"/>
      <c r="B602" s="294"/>
      <c r="D602" s="283"/>
      <c r="E602" s="286"/>
      <c r="G602" s="292"/>
      <c r="H602" s="292"/>
    </row>
    <row r="603" spans="1:8" ht="15.75" customHeight="1" x14ac:dyDescent="0.3">
      <c r="A603" s="283"/>
      <c r="B603" s="294"/>
      <c r="D603" s="283"/>
      <c r="E603" s="286"/>
      <c r="G603" s="292"/>
      <c r="H603" s="292"/>
    </row>
    <row r="604" spans="1:8" ht="15.75" customHeight="1" x14ac:dyDescent="0.3">
      <c r="A604" s="283"/>
      <c r="B604" s="294"/>
      <c r="D604" s="283"/>
      <c r="E604" s="286"/>
      <c r="G604" s="292"/>
      <c r="H604" s="292"/>
    </row>
    <row r="605" spans="1:8" ht="15.75" customHeight="1" x14ac:dyDescent="0.3">
      <c r="A605" s="283"/>
      <c r="B605" s="294"/>
      <c r="D605" s="283"/>
      <c r="E605" s="286"/>
      <c r="G605" s="292"/>
      <c r="H605" s="292"/>
    </row>
    <row r="606" spans="1:8" ht="15.75" customHeight="1" x14ac:dyDescent="0.3">
      <c r="A606" s="283"/>
      <c r="B606" s="294"/>
      <c r="D606" s="283"/>
      <c r="E606" s="286"/>
      <c r="G606" s="292"/>
      <c r="H606" s="292"/>
    </row>
    <row r="607" spans="1:8" ht="15.75" customHeight="1" x14ac:dyDescent="0.3">
      <c r="A607" s="283"/>
      <c r="B607" s="294"/>
      <c r="D607" s="283"/>
      <c r="E607" s="286"/>
      <c r="G607" s="292"/>
      <c r="H607" s="292"/>
    </row>
    <row r="608" spans="1:8" ht="15.75" customHeight="1" x14ac:dyDescent="0.3">
      <c r="A608" s="283"/>
      <c r="B608" s="294"/>
      <c r="D608" s="283"/>
      <c r="E608" s="286"/>
      <c r="G608" s="292"/>
      <c r="H608" s="292"/>
    </row>
    <row r="609" spans="1:8" ht="15.75" customHeight="1" x14ac:dyDescent="0.3">
      <c r="A609" s="283"/>
      <c r="B609" s="294"/>
      <c r="D609" s="283"/>
      <c r="E609" s="286"/>
      <c r="G609" s="292"/>
      <c r="H609" s="292"/>
    </row>
    <row r="610" spans="1:8" ht="15.75" customHeight="1" x14ac:dyDescent="0.3">
      <c r="A610" s="283"/>
      <c r="B610" s="294"/>
      <c r="D610" s="283"/>
      <c r="E610" s="286"/>
      <c r="G610" s="292"/>
      <c r="H610" s="292"/>
    </row>
    <row r="611" spans="1:8" ht="15.75" customHeight="1" x14ac:dyDescent="0.3">
      <c r="A611" s="283"/>
      <c r="B611" s="294"/>
      <c r="D611" s="283"/>
      <c r="E611" s="286"/>
      <c r="G611" s="292"/>
      <c r="H611" s="292"/>
    </row>
    <row r="612" spans="1:8" ht="15.75" customHeight="1" x14ac:dyDescent="0.3">
      <c r="A612" s="283"/>
      <c r="B612" s="294"/>
      <c r="D612" s="283"/>
      <c r="E612" s="286"/>
      <c r="G612" s="292"/>
      <c r="H612" s="292"/>
    </row>
    <row r="613" spans="1:8" ht="15.75" customHeight="1" x14ac:dyDescent="0.3">
      <c r="A613" s="283"/>
      <c r="B613" s="294"/>
      <c r="D613" s="283"/>
      <c r="E613" s="286"/>
      <c r="G613" s="292"/>
      <c r="H613" s="292"/>
    </row>
    <row r="614" spans="1:8" ht="15.75" customHeight="1" x14ac:dyDescent="0.3">
      <c r="A614" s="283"/>
      <c r="B614" s="294"/>
      <c r="D614" s="283"/>
      <c r="E614" s="286"/>
      <c r="G614" s="292"/>
      <c r="H614" s="292"/>
    </row>
    <row r="615" spans="1:8" ht="15.75" customHeight="1" x14ac:dyDescent="0.3">
      <c r="A615" s="283"/>
      <c r="B615" s="294"/>
      <c r="D615" s="283"/>
      <c r="E615" s="286"/>
      <c r="G615" s="292"/>
      <c r="H615" s="292"/>
    </row>
    <row r="616" spans="1:8" ht="15.75" customHeight="1" x14ac:dyDescent="0.3">
      <c r="A616" s="283"/>
      <c r="B616" s="294"/>
      <c r="D616" s="283"/>
      <c r="E616" s="286"/>
      <c r="G616" s="292"/>
      <c r="H616" s="292"/>
    </row>
    <row r="617" spans="1:8" ht="15.75" customHeight="1" x14ac:dyDescent="0.3">
      <c r="A617" s="283"/>
      <c r="B617" s="294"/>
      <c r="D617" s="283"/>
      <c r="E617" s="286"/>
      <c r="G617" s="292"/>
      <c r="H617" s="292"/>
    </row>
    <row r="618" spans="1:8" ht="15.75" customHeight="1" x14ac:dyDescent="0.3">
      <c r="A618" s="283"/>
      <c r="B618" s="294"/>
      <c r="D618" s="283"/>
      <c r="E618" s="286"/>
      <c r="G618" s="292"/>
      <c r="H618" s="292"/>
    </row>
    <row r="619" spans="1:8" ht="15.75" customHeight="1" x14ac:dyDescent="0.3">
      <c r="A619" s="283"/>
      <c r="B619" s="294"/>
      <c r="D619" s="283"/>
      <c r="E619" s="286"/>
      <c r="G619" s="292"/>
      <c r="H619" s="292"/>
    </row>
    <row r="620" spans="1:8" ht="15.75" customHeight="1" x14ac:dyDescent="0.3">
      <c r="A620" s="283"/>
      <c r="B620" s="294"/>
      <c r="D620" s="283"/>
      <c r="E620" s="286"/>
      <c r="G620" s="292"/>
      <c r="H620" s="292"/>
    </row>
    <row r="621" spans="1:8" ht="15.75" customHeight="1" x14ac:dyDescent="0.3">
      <c r="A621" s="283"/>
      <c r="B621" s="294"/>
      <c r="D621" s="283"/>
      <c r="E621" s="286"/>
      <c r="G621" s="292"/>
      <c r="H621" s="292"/>
    </row>
    <row r="622" spans="1:8" ht="15.75" customHeight="1" x14ac:dyDescent="0.3">
      <c r="A622" s="283"/>
      <c r="B622" s="294"/>
      <c r="D622" s="283"/>
      <c r="E622" s="286"/>
      <c r="G622" s="292"/>
      <c r="H622" s="292"/>
    </row>
    <row r="623" spans="1:8" ht="15.75" customHeight="1" x14ac:dyDescent="0.3">
      <c r="A623" s="283"/>
      <c r="B623" s="294"/>
      <c r="D623" s="283"/>
      <c r="E623" s="286"/>
      <c r="G623" s="292"/>
      <c r="H623" s="292"/>
    </row>
    <row r="624" spans="1:8" ht="15.75" customHeight="1" x14ac:dyDescent="0.3">
      <c r="A624" s="283"/>
      <c r="B624" s="294"/>
      <c r="D624" s="283"/>
      <c r="E624" s="286"/>
      <c r="G624" s="292"/>
      <c r="H624" s="292"/>
    </row>
    <row r="625" spans="1:8" ht="15.75" customHeight="1" x14ac:dyDescent="0.3">
      <c r="A625" s="283"/>
      <c r="B625" s="294"/>
      <c r="D625" s="283"/>
      <c r="E625" s="286"/>
      <c r="G625" s="292"/>
      <c r="H625" s="292"/>
    </row>
    <row r="626" spans="1:8" ht="15.75" customHeight="1" x14ac:dyDescent="0.3">
      <c r="A626" s="283"/>
      <c r="B626" s="294"/>
      <c r="D626" s="283"/>
      <c r="E626" s="286"/>
      <c r="G626" s="292"/>
      <c r="H626" s="292"/>
    </row>
    <row r="627" spans="1:8" ht="15.75" customHeight="1" x14ac:dyDescent="0.3">
      <c r="A627" s="283"/>
      <c r="B627" s="294"/>
      <c r="D627" s="283"/>
      <c r="E627" s="286"/>
      <c r="G627" s="292"/>
      <c r="H627" s="292"/>
    </row>
    <row r="628" spans="1:8" ht="15.75" customHeight="1" x14ac:dyDescent="0.3">
      <c r="A628" s="283"/>
      <c r="B628" s="294"/>
      <c r="D628" s="283"/>
      <c r="E628" s="286"/>
      <c r="G628" s="292"/>
      <c r="H628" s="292"/>
    </row>
    <row r="629" spans="1:8" ht="15.75" customHeight="1" x14ac:dyDescent="0.3">
      <c r="A629" s="283"/>
      <c r="B629" s="294"/>
      <c r="D629" s="283"/>
      <c r="E629" s="286"/>
      <c r="G629" s="292"/>
      <c r="H629" s="292"/>
    </row>
    <row r="630" spans="1:8" ht="15.75" customHeight="1" x14ac:dyDescent="0.3">
      <c r="A630" s="283"/>
      <c r="B630" s="294"/>
      <c r="D630" s="283"/>
      <c r="E630" s="286"/>
      <c r="G630" s="292"/>
      <c r="H630" s="292"/>
    </row>
    <row r="631" spans="1:8" ht="15.75" customHeight="1" x14ac:dyDescent="0.3">
      <c r="A631" s="283"/>
      <c r="B631" s="294"/>
      <c r="D631" s="283"/>
      <c r="E631" s="286"/>
      <c r="G631" s="292"/>
      <c r="H631" s="292"/>
    </row>
    <row r="632" spans="1:8" ht="15.75" customHeight="1" x14ac:dyDescent="0.3">
      <c r="A632" s="283"/>
      <c r="B632" s="294"/>
      <c r="D632" s="283"/>
      <c r="E632" s="286"/>
      <c r="G632" s="292"/>
      <c r="H632" s="292"/>
    </row>
    <row r="633" spans="1:8" ht="15.75" customHeight="1" x14ac:dyDescent="0.3">
      <c r="A633" s="283"/>
      <c r="B633" s="294"/>
      <c r="D633" s="283"/>
      <c r="E633" s="286"/>
      <c r="G633" s="292"/>
      <c r="H633" s="292"/>
    </row>
    <row r="634" spans="1:8" ht="15.75" customHeight="1" x14ac:dyDescent="0.3">
      <c r="A634" s="283"/>
      <c r="B634" s="294"/>
      <c r="D634" s="283"/>
      <c r="E634" s="286"/>
      <c r="G634" s="292"/>
      <c r="H634" s="292"/>
    </row>
    <row r="635" spans="1:8" ht="15.75" customHeight="1" x14ac:dyDescent="0.3">
      <c r="A635" s="283"/>
      <c r="B635" s="294"/>
      <c r="D635" s="283"/>
      <c r="E635" s="286"/>
      <c r="G635" s="292"/>
      <c r="H635" s="292"/>
    </row>
    <row r="636" spans="1:8" ht="15.75" customHeight="1" x14ac:dyDescent="0.3">
      <c r="A636" s="283"/>
      <c r="B636" s="294"/>
      <c r="D636" s="283"/>
      <c r="E636" s="286"/>
      <c r="G636" s="292"/>
      <c r="H636" s="292"/>
    </row>
    <row r="637" spans="1:8" ht="15.75" customHeight="1" x14ac:dyDescent="0.3">
      <c r="A637" s="283"/>
      <c r="B637" s="294"/>
      <c r="D637" s="283"/>
      <c r="E637" s="286"/>
      <c r="G637" s="292"/>
      <c r="H637" s="292"/>
    </row>
    <row r="638" spans="1:8" ht="15.75" customHeight="1" x14ac:dyDescent="0.3">
      <c r="A638" s="283"/>
      <c r="B638" s="294"/>
      <c r="D638" s="283"/>
      <c r="E638" s="286"/>
      <c r="G638" s="292"/>
      <c r="H638" s="292"/>
    </row>
    <row r="639" spans="1:8" ht="15.75" customHeight="1" x14ac:dyDescent="0.3">
      <c r="A639" s="283"/>
      <c r="B639" s="294"/>
      <c r="D639" s="283"/>
      <c r="E639" s="286"/>
      <c r="G639" s="292"/>
      <c r="H639" s="292"/>
    </row>
    <row r="640" spans="1:8" ht="15.75" customHeight="1" x14ac:dyDescent="0.3">
      <c r="A640" s="283"/>
      <c r="B640" s="294"/>
      <c r="D640" s="283"/>
      <c r="E640" s="286"/>
      <c r="G640" s="292"/>
      <c r="H640" s="292"/>
    </row>
    <row r="641" spans="1:8" ht="15.75" customHeight="1" x14ac:dyDescent="0.3">
      <c r="A641" s="283"/>
      <c r="B641" s="294"/>
      <c r="D641" s="283"/>
      <c r="E641" s="286"/>
      <c r="G641" s="292"/>
      <c r="H641" s="292"/>
    </row>
    <row r="642" spans="1:8" ht="15.75" customHeight="1" x14ac:dyDescent="0.3">
      <c r="A642" s="283"/>
      <c r="B642" s="294"/>
      <c r="D642" s="283"/>
      <c r="E642" s="286"/>
      <c r="G642" s="292"/>
      <c r="H642" s="292"/>
    </row>
    <row r="643" spans="1:8" ht="15.75" customHeight="1" x14ac:dyDescent="0.3">
      <c r="A643" s="283"/>
      <c r="B643" s="294"/>
      <c r="D643" s="283"/>
      <c r="E643" s="286"/>
      <c r="G643" s="292"/>
      <c r="H643" s="292"/>
    </row>
    <row r="644" spans="1:8" ht="15.75" customHeight="1" x14ac:dyDescent="0.3">
      <c r="A644" s="283"/>
      <c r="B644" s="294"/>
      <c r="D644" s="283"/>
      <c r="E644" s="286"/>
      <c r="G644" s="292"/>
      <c r="H644" s="292"/>
    </row>
    <row r="645" spans="1:8" ht="15.75" customHeight="1" x14ac:dyDescent="0.3">
      <c r="A645" s="283"/>
      <c r="B645" s="294"/>
      <c r="D645" s="283"/>
      <c r="E645" s="286"/>
      <c r="G645" s="292"/>
      <c r="H645" s="292"/>
    </row>
    <row r="646" spans="1:8" ht="15.75" customHeight="1" x14ac:dyDescent="0.3">
      <c r="A646" s="283"/>
      <c r="B646" s="294"/>
      <c r="D646" s="283"/>
      <c r="E646" s="286"/>
      <c r="G646" s="292"/>
      <c r="H646" s="292"/>
    </row>
    <row r="647" spans="1:8" ht="15.75" customHeight="1" x14ac:dyDescent="0.3">
      <c r="A647" s="283"/>
      <c r="B647" s="294"/>
      <c r="D647" s="283"/>
      <c r="E647" s="286"/>
      <c r="G647" s="292"/>
      <c r="H647" s="292"/>
    </row>
    <row r="648" spans="1:8" ht="15.75" customHeight="1" x14ac:dyDescent="0.3">
      <c r="A648" s="283"/>
      <c r="B648" s="294"/>
      <c r="D648" s="283"/>
      <c r="E648" s="286"/>
      <c r="G648" s="292"/>
      <c r="H648" s="292"/>
    </row>
    <row r="649" spans="1:8" ht="15.75" customHeight="1" x14ac:dyDescent="0.3">
      <c r="A649" s="283"/>
      <c r="B649" s="294"/>
      <c r="D649" s="283"/>
      <c r="E649" s="286"/>
      <c r="G649" s="292"/>
      <c r="H649" s="292"/>
    </row>
    <row r="650" spans="1:8" ht="15.75" customHeight="1" x14ac:dyDescent="0.3">
      <c r="A650" s="283"/>
      <c r="B650" s="294"/>
      <c r="D650" s="283"/>
      <c r="E650" s="286"/>
      <c r="G650" s="292"/>
      <c r="H650" s="292"/>
    </row>
    <row r="651" spans="1:8" ht="15.75" customHeight="1" x14ac:dyDescent="0.3">
      <c r="A651" s="283"/>
      <c r="B651" s="294"/>
      <c r="D651" s="283"/>
      <c r="E651" s="286"/>
      <c r="G651" s="292"/>
      <c r="H651" s="292"/>
    </row>
    <row r="652" spans="1:8" ht="15.75" customHeight="1" x14ac:dyDescent="0.3">
      <c r="A652" s="283"/>
      <c r="B652" s="294"/>
      <c r="D652" s="283"/>
      <c r="E652" s="286"/>
      <c r="G652" s="292"/>
      <c r="H652" s="292"/>
    </row>
    <row r="653" spans="1:8" ht="15.75" customHeight="1" x14ac:dyDescent="0.3">
      <c r="A653" s="283"/>
      <c r="B653" s="294"/>
      <c r="D653" s="283"/>
      <c r="E653" s="286"/>
      <c r="G653" s="292"/>
      <c r="H653" s="292"/>
    </row>
    <row r="654" spans="1:8" ht="15.75" customHeight="1" x14ac:dyDescent="0.3">
      <c r="A654" s="283"/>
      <c r="B654" s="294"/>
      <c r="D654" s="283"/>
      <c r="E654" s="286"/>
      <c r="G654" s="292"/>
      <c r="H654" s="292"/>
    </row>
    <row r="655" spans="1:8" ht="15.75" customHeight="1" x14ac:dyDescent="0.3">
      <c r="A655" s="283"/>
      <c r="B655" s="294"/>
      <c r="D655" s="283"/>
      <c r="E655" s="286"/>
      <c r="G655" s="292"/>
      <c r="H655" s="292"/>
    </row>
    <row r="656" spans="1:8" ht="15.75" customHeight="1" x14ac:dyDescent="0.3">
      <c r="A656" s="283"/>
      <c r="B656" s="294"/>
      <c r="D656" s="283"/>
      <c r="E656" s="286"/>
      <c r="G656" s="292"/>
      <c r="H656" s="292"/>
    </row>
    <row r="657" spans="1:8" ht="15.75" customHeight="1" x14ac:dyDescent="0.3">
      <c r="A657" s="283"/>
      <c r="B657" s="294"/>
      <c r="D657" s="283"/>
      <c r="E657" s="286"/>
      <c r="G657" s="292"/>
      <c r="H657" s="292"/>
    </row>
    <row r="658" spans="1:8" ht="15.75" customHeight="1" x14ac:dyDescent="0.3">
      <c r="A658" s="283"/>
      <c r="B658" s="294"/>
      <c r="D658" s="283"/>
      <c r="E658" s="286"/>
      <c r="G658" s="292"/>
      <c r="H658" s="292"/>
    </row>
    <row r="659" spans="1:8" ht="15.75" customHeight="1" x14ac:dyDescent="0.3">
      <c r="A659" s="283"/>
      <c r="B659" s="294"/>
      <c r="D659" s="283"/>
      <c r="E659" s="286"/>
      <c r="G659" s="292"/>
      <c r="H659" s="292"/>
    </row>
    <row r="660" spans="1:8" ht="15.75" customHeight="1" x14ac:dyDescent="0.3">
      <c r="A660" s="283"/>
      <c r="B660" s="294"/>
      <c r="D660" s="283"/>
      <c r="E660" s="286"/>
      <c r="G660" s="292"/>
      <c r="H660" s="292"/>
    </row>
    <row r="661" spans="1:8" ht="15.75" customHeight="1" x14ac:dyDescent="0.3">
      <c r="A661" s="283"/>
      <c r="B661" s="294"/>
      <c r="D661" s="283"/>
      <c r="E661" s="286"/>
      <c r="G661" s="292"/>
      <c r="H661" s="292"/>
    </row>
    <row r="662" spans="1:8" ht="15.75" customHeight="1" x14ac:dyDescent="0.3">
      <c r="A662" s="283"/>
      <c r="B662" s="294"/>
      <c r="D662" s="283"/>
      <c r="E662" s="286"/>
      <c r="G662" s="292"/>
      <c r="H662" s="292"/>
    </row>
    <row r="663" spans="1:8" ht="15.75" customHeight="1" x14ac:dyDescent="0.3">
      <c r="A663" s="283"/>
      <c r="B663" s="294"/>
      <c r="D663" s="283"/>
      <c r="E663" s="286"/>
      <c r="G663" s="292"/>
      <c r="H663" s="292"/>
    </row>
    <row r="664" spans="1:8" ht="15.75" customHeight="1" x14ac:dyDescent="0.3">
      <c r="A664" s="283"/>
      <c r="B664" s="294"/>
      <c r="D664" s="283"/>
      <c r="E664" s="286"/>
      <c r="G664" s="292"/>
      <c r="H664" s="292"/>
    </row>
    <row r="665" spans="1:8" ht="15.75" customHeight="1" x14ac:dyDescent="0.3">
      <c r="A665" s="283"/>
      <c r="B665" s="294"/>
      <c r="D665" s="283"/>
      <c r="E665" s="286"/>
      <c r="G665" s="292"/>
      <c r="H665" s="292"/>
    </row>
    <row r="666" spans="1:8" ht="15.75" customHeight="1" x14ac:dyDescent="0.3">
      <c r="A666" s="283"/>
      <c r="B666" s="294"/>
      <c r="D666" s="283"/>
      <c r="E666" s="286"/>
      <c r="G666" s="292"/>
      <c r="H666" s="292"/>
    </row>
    <row r="667" spans="1:8" ht="15.75" customHeight="1" x14ac:dyDescent="0.3">
      <c r="A667" s="283"/>
      <c r="B667" s="294"/>
      <c r="D667" s="283"/>
      <c r="E667" s="286"/>
      <c r="G667" s="292"/>
      <c r="H667" s="292"/>
    </row>
    <row r="668" spans="1:8" ht="15.75" customHeight="1" x14ac:dyDescent="0.3">
      <c r="A668" s="283"/>
      <c r="B668" s="294"/>
      <c r="D668" s="283"/>
      <c r="E668" s="286"/>
      <c r="G668" s="292"/>
      <c r="H668" s="292"/>
    </row>
    <row r="669" spans="1:8" ht="15.75" customHeight="1" x14ac:dyDescent="0.3">
      <c r="A669" s="283"/>
      <c r="B669" s="294"/>
      <c r="D669" s="283"/>
      <c r="E669" s="286"/>
      <c r="G669" s="292"/>
      <c r="H669" s="292"/>
    </row>
    <row r="670" spans="1:8" ht="15.75" customHeight="1" x14ac:dyDescent="0.3">
      <c r="A670" s="283"/>
      <c r="B670" s="294"/>
      <c r="D670" s="283"/>
      <c r="E670" s="286"/>
      <c r="G670" s="292"/>
      <c r="H670" s="292"/>
    </row>
    <row r="671" spans="1:8" ht="15.75" customHeight="1" x14ac:dyDescent="0.3">
      <c r="A671" s="283"/>
      <c r="B671" s="294"/>
      <c r="D671" s="283"/>
      <c r="E671" s="286"/>
      <c r="G671" s="292"/>
      <c r="H671" s="292"/>
    </row>
    <row r="672" spans="1:8" ht="15.75" customHeight="1" x14ac:dyDescent="0.3">
      <c r="A672" s="283"/>
      <c r="B672" s="294"/>
      <c r="D672" s="283"/>
      <c r="E672" s="286"/>
      <c r="G672" s="292"/>
      <c r="H672" s="292"/>
    </row>
    <row r="673" spans="1:8" ht="15.75" customHeight="1" x14ac:dyDescent="0.3">
      <c r="A673" s="283"/>
      <c r="B673" s="294"/>
      <c r="D673" s="283"/>
      <c r="E673" s="286"/>
      <c r="G673" s="292"/>
      <c r="H673" s="292"/>
    </row>
    <row r="674" spans="1:8" ht="15.75" customHeight="1" x14ac:dyDescent="0.3">
      <c r="A674" s="283"/>
      <c r="B674" s="294"/>
      <c r="D674" s="283"/>
      <c r="E674" s="286"/>
      <c r="G674" s="292"/>
      <c r="H674" s="292"/>
    </row>
    <row r="675" spans="1:8" ht="15.75" customHeight="1" x14ac:dyDescent="0.3">
      <c r="A675" s="283"/>
      <c r="B675" s="294"/>
      <c r="D675" s="283"/>
      <c r="E675" s="286"/>
      <c r="G675" s="292"/>
      <c r="H675" s="292"/>
    </row>
    <row r="676" spans="1:8" ht="15.75" customHeight="1" x14ac:dyDescent="0.3">
      <c r="A676" s="283"/>
      <c r="B676" s="294"/>
      <c r="D676" s="283"/>
      <c r="E676" s="286"/>
      <c r="G676" s="292"/>
      <c r="H676" s="292"/>
    </row>
    <row r="677" spans="1:8" ht="15.75" customHeight="1" x14ac:dyDescent="0.3">
      <c r="A677" s="283"/>
      <c r="B677" s="294"/>
      <c r="D677" s="283"/>
      <c r="E677" s="286"/>
      <c r="G677" s="292"/>
      <c r="H677" s="292"/>
    </row>
    <row r="678" spans="1:8" ht="15.75" customHeight="1" x14ac:dyDescent="0.3">
      <c r="A678" s="283"/>
      <c r="B678" s="294"/>
      <c r="D678" s="283"/>
      <c r="E678" s="286"/>
      <c r="G678" s="292"/>
      <c r="H678" s="292"/>
    </row>
    <row r="679" spans="1:8" ht="15.75" customHeight="1" x14ac:dyDescent="0.3">
      <c r="A679" s="283"/>
      <c r="B679" s="294"/>
      <c r="D679" s="283"/>
      <c r="E679" s="286"/>
      <c r="G679" s="292"/>
      <c r="H679" s="292"/>
    </row>
    <row r="680" spans="1:8" ht="15.75" customHeight="1" x14ac:dyDescent="0.3">
      <c r="A680" s="283"/>
      <c r="B680" s="294"/>
      <c r="D680" s="283"/>
      <c r="E680" s="286"/>
      <c r="G680" s="292"/>
      <c r="H680" s="292"/>
    </row>
    <row r="681" spans="1:8" ht="15.75" customHeight="1" x14ac:dyDescent="0.3">
      <c r="A681" s="283"/>
      <c r="B681" s="294"/>
      <c r="D681" s="283"/>
      <c r="E681" s="286"/>
      <c r="G681" s="292"/>
      <c r="H681" s="292"/>
    </row>
    <row r="682" spans="1:8" ht="15.75" customHeight="1" x14ac:dyDescent="0.3">
      <c r="A682" s="283"/>
      <c r="B682" s="294"/>
      <c r="D682" s="283"/>
      <c r="E682" s="286"/>
      <c r="G682" s="292"/>
      <c r="H682" s="292"/>
    </row>
    <row r="683" spans="1:8" ht="15.75" customHeight="1" x14ac:dyDescent="0.3">
      <c r="A683" s="283"/>
      <c r="B683" s="294"/>
      <c r="D683" s="283"/>
      <c r="E683" s="286"/>
      <c r="G683" s="292"/>
      <c r="H683" s="292"/>
    </row>
    <row r="684" spans="1:8" ht="15.75" customHeight="1" x14ac:dyDescent="0.3">
      <c r="A684" s="283"/>
      <c r="B684" s="294"/>
      <c r="D684" s="283"/>
      <c r="E684" s="286"/>
      <c r="G684" s="292"/>
      <c r="H684" s="292"/>
    </row>
    <row r="685" spans="1:8" ht="15.75" customHeight="1" x14ac:dyDescent="0.3">
      <c r="A685" s="283"/>
      <c r="B685" s="294"/>
      <c r="D685" s="283"/>
      <c r="E685" s="286"/>
      <c r="G685" s="292"/>
      <c r="H685" s="292"/>
    </row>
    <row r="686" spans="1:8" ht="15.75" customHeight="1" x14ac:dyDescent="0.3">
      <c r="A686" s="283"/>
      <c r="B686" s="294"/>
      <c r="D686" s="283"/>
      <c r="E686" s="286"/>
      <c r="G686" s="292"/>
      <c r="H686" s="292"/>
    </row>
    <row r="687" spans="1:8" ht="15.75" customHeight="1" x14ac:dyDescent="0.3">
      <c r="A687" s="283"/>
      <c r="B687" s="294"/>
      <c r="D687" s="283"/>
      <c r="E687" s="286"/>
      <c r="G687" s="292"/>
      <c r="H687" s="292"/>
    </row>
    <row r="688" spans="1:8" ht="15.75" customHeight="1" x14ac:dyDescent="0.3">
      <c r="A688" s="283"/>
      <c r="B688" s="294"/>
      <c r="D688" s="283"/>
      <c r="E688" s="286"/>
      <c r="G688" s="292"/>
      <c r="H688" s="292"/>
    </row>
    <row r="689" spans="1:8" ht="15.75" customHeight="1" x14ac:dyDescent="0.3">
      <c r="A689" s="283"/>
      <c r="B689" s="294"/>
      <c r="D689" s="283"/>
      <c r="E689" s="286"/>
      <c r="G689" s="292"/>
      <c r="H689" s="292"/>
    </row>
    <row r="690" spans="1:8" ht="15.75" customHeight="1" x14ac:dyDescent="0.3">
      <c r="A690" s="283"/>
      <c r="B690" s="294"/>
      <c r="D690" s="283"/>
      <c r="E690" s="286"/>
      <c r="G690" s="292"/>
      <c r="H690" s="292"/>
    </row>
    <row r="691" spans="1:8" ht="15.75" customHeight="1" x14ac:dyDescent="0.3">
      <c r="A691" s="283"/>
      <c r="B691" s="294"/>
      <c r="D691" s="283"/>
      <c r="E691" s="286"/>
      <c r="G691" s="292"/>
      <c r="H691" s="292"/>
    </row>
    <row r="692" spans="1:8" ht="15.75" customHeight="1" x14ac:dyDescent="0.3">
      <c r="A692" s="283"/>
      <c r="B692" s="294"/>
      <c r="D692" s="283"/>
      <c r="E692" s="286"/>
      <c r="G692" s="292"/>
      <c r="H692" s="292"/>
    </row>
    <row r="693" spans="1:8" ht="15.75" customHeight="1" x14ac:dyDescent="0.3">
      <c r="A693" s="283"/>
      <c r="B693" s="294"/>
      <c r="D693" s="283"/>
      <c r="E693" s="286"/>
      <c r="G693" s="292"/>
      <c r="H693" s="292"/>
    </row>
    <row r="694" spans="1:8" ht="15.75" customHeight="1" x14ac:dyDescent="0.3">
      <c r="A694" s="283"/>
      <c r="B694" s="294"/>
      <c r="D694" s="283"/>
      <c r="E694" s="286"/>
      <c r="G694" s="292"/>
      <c r="H694" s="292"/>
    </row>
    <row r="695" spans="1:8" ht="15.75" customHeight="1" x14ac:dyDescent="0.3">
      <c r="A695" s="283"/>
      <c r="B695" s="294"/>
      <c r="D695" s="283"/>
      <c r="E695" s="286"/>
      <c r="G695" s="292"/>
      <c r="H695" s="292"/>
    </row>
    <row r="696" spans="1:8" ht="15.75" customHeight="1" x14ac:dyDescent="0.3">
      <c r="A696" s="283"/>
      <c r="B696" s="294"/>
      <c r="D696" s="283"/>
      <c r="E696" s="286"/>
      <c r="G696" s="292"/>
      <c r="H696" s="292"/>
    </row>
    <row r="697" spans="1:8" ht="15.75" customHeight="1" x14ac:dyDescent="0.3">
      <c r="A697" s="283"/>
      <c r="B697" s="294"/>
      <c r="D697" s="283"/>
      <c r="E697" s="286"/>
      <c r="G697" s="292"/>
      <c r="H697" s="292"/>
    </row>
    <row r="698" spans="1:8" ht="15.75" customHeight="1" x14ac:dyDescent="0.3">
      <c r="A698" s="283"/>
      <c r="B698" s="294"/>
      <c r="D698" s="283"/>
      <c r="E698" s="286"/>
      <c r="G698" s="292"/>
      <c r="H698" s="292"/>
    </row>
    <row r="699" spans="1:8" ht="15.75" customHeight="1" x14ac:dyDescent="0.3">
      <c r="A699" s="283"/>
      <c r="B699" s="294"/>
      <c r="D699" s="283"/>
      <c r="E699" s="286"/>
      <c r="G699" s="292"/>
      <c r="H699" s="292"/>
    </row>
    <row r="700" spans="1:8" ht="15.75" customHeight="1" x14ac:dyDescent="0.3">
      <c r="A700" s="283"/>
      <c r="B700" s="294"/>
      <c r="D700" s="283"/>
      <c r="E700" s="286"/>
      <c r="G700" s="292"/>
      <c r="H700" s="292"/>
    </row>
    <row r="701" spans="1:8" ht="15.75" customHeight="1" x14ac:dyDescent="0.3">
      <c r="A701" s="283"/>
      <c r="B701" s="294"/>
      <c r="D701" s="283"/>
      <c r="E701" s="286"/>
      <c r="G701" s="292"/>
      <c r="H701" s="292"/>
    </row>
    <row r="702" spans="1:8" ht="15.75" customHeight="1" x14ac:dyDescent="0.3">
      <c r="A702" s="283"/>
      <c r="B702" s="294"/>
      <c r="D702" s="283"/>
      <c r="E702" s="286"/>
      <c r="G702" s="292"/>
      <c r="H702" s="292"/>
    </row>
    <row r="703" spans="1:8" ht="15.75" customHeight="1" x14ac:dyDescent="0.3">
      <c r="A703" s="283"/>
      <c r="B703" s="294"/>
      <c r="D703" s="283"/>
      <c r="E703" s="286"/>
      <c r="G703" s="292"/>
      <c r="H703" s="292"/>
    </row>
    <row r="704" spans="1:8" ht="15.75" customHeight="1" x14ac:dyDescent="0.3">
      <c r="A704" s="283"/>
      <c r="B704" s="294"/>
      <c r="D704" s="283"/>
      <c r="E704" s="286"/>
      <c r="G704" s="292"/>
      <c r="H704" s="292"/>
    </row>
    <row r="705" spans="1:8" ht="15.75" customHeight="1" x14ac:dyDescent="0.3">
      <c r="A705" s="283"/>
      <c r="B705" s="294"/>
      <c r="D705" s="283"/>
      <c r="E705" s="286"/>
      <c r="G705" s="292"/>
      <c r="H705" s="292"/>
    </row>
    <row r="706" spans="1:8" ht="15.75" customHeight="1" x14ac:dyDescent="0.3">
      <c r="A706" s="283"/>
      <c r="B706" s="294"/>
      <c r="D706" s="283"/>
      <c r="E706" s="286"/>
      <c r="G706" s="292"/>
      <c r="H706" s="292"/>
    </row>
    <row r="707" spans="1:8" ht="15.75" customHeight="1" x14ac:dyDescent="0.3">
      <c r="A707" s="283"/>
      <c r="B707" s="294"/>
      <c r="D707" s="283"/>
      <c r="E707" s="286"/>
      <c r="G707" s="292"/>
      <c r="H707" s="292"/>
    </row>
    <row r="708" spans="1:8" ht="15.75" customHeight="1" x14ac:dyDescent="0.3">
      <c r="A708" s="283"/>
      <c r="B708" s="294"/>
      <c r="D708" s="283"/>
      <c r="E708" s="286"/>
      <c r="G708" s="292"/>
      <c r="H708" s="292"/>
    </row>
    <row r="709" spans="1:8" ht="15.75" customHeight="1" x14ac:dyDescent="0.3">
      <c r="A709" s="283"/>
      <c r="B709" s="294"/>
      <c r="D709" s="283"/>
      <c r="E709" s="286"/>
      <c r="G709" s="292"/>
      <c r="H709" s="292"/>
    </row>
    <row r="710" spans="1:8" ht="15.75" customHeight="1" x14ac:dyDescent="0.3">
      <c r="A710" s="283"/>
      <c r="B710" s="294"/>
      <c r="D710" s="283"/>
      <c r="E710" s="286"/>
      <c r="G710" s="292"/>
      <c r="H710" s="292"/>
    </row>
    <row r="711" spans="1:8" ht="15.75" customHeight="1" x14ac:dyDescent="0.3">
      <c r="A711" s="283"/>
      <c r="B711" s="294"/>
      <c r="D711" s="283"/>
      <c r="E711" s="286"/>
      <c r="G711" s="292"/>
      <c r="H711" s="292"/>
    </row>
    <row r="712" spans="1:8" ht="15.75" customHeight="1" x14ac:dyDescent="0.3">
      <c r="A712" s="283"/>
      <c r="B712" s="294"/>
      <c r="D712" s="283"/>
      <c r="E712" s="286"/>
      <c r="G712" s="292"/>
      <c r="H712" s="292"/>
    </row>
    <row r="713" spans="1:8" ht="15.75" customHeight="1" x14ac:dyDescent="0.3">
      <c r="A713" s="283"/>
      <c r="B713" s="294"/>
      <c r="D713" s="283"/>
      <c r="E713" s="286"/>
      <c r="G713" s="292"/>
      <c r="H713" s="292"/>
    </row>
    <row r="714" spans="1:8" ht="15.75" customHeight="1" x14ac:dyDescent="0.3">
      <c r="A714" s="283"/>
      <c r="B714" s="294"/>
      <c r="D714" s="283"/>
      <c r="E714" s="286"/>
      <c r="G714" s="292"/>
      <c r="H714" s="292"/>
    </row>
    <row r="715" spans="1:8" ht="15.75" customHeight="1" x14ac:dyDescent="0.3">
      <c r="A715" s="283"/>
      <c r="B715" s="294"/>
      <c r="D715" s="283"/>
      <c r="E715" s="286"/>
      <c r="G715" s="292"/>
      <c r="H715" s="292"/>
    </row>
    <row r="716" spans="1:8" ht="15.75" customHeight="1" x14ac:dyDescent="0.3">
      <c r="A716" s="283"/>
      <c r="B716" s="294"/>
      <c r="D716" s="283"/>
      <c r="E716" s="286"/>
      <c r="G716" s="292"/>
      <c r="H716" s="292"/>
    </row>
    <row r="717" spans="1:8" ht="15.75" customHeight="1" x14ac:dyDescent="0.3">
      <c r="A717" s="283"/>
      <c r="B717" s="294"/>
      <c r="D717" s="283"/>
      <c r="E717" s="286"/>
      <c r="G717" s="292"/>
      <c r="H717" s="292"/>
    </row>
    <row r="718" spans="1:8" ht="15.75" customHeight="1" x14ac:dyDescent="0.3">
      <c r="A718" s="283"/>
      <c r="B718" s="294"/>
      <c r="D718" s="283"/>
      <c r="E718" s="286"/>
      <c r="G718" s="292"/>
      <c r="H718" s="292"/>
    </row>
    <row r="719" spans="1:8" ht="15.75" customHeight="1" x14ac:dyDescent="0.3">
      <c r="A719" s="283"/>
      <c r="B719" s="294"/>
      <c r="D719" s="283"/>
      <c r="E719" s="286"/>
      <c r="G719" s="292"/>
      <c r="H719" s="292"/>
    </row>
    <row r="720" spans="1:8" ht="15.75" customHeight="1" x14ac:dyDescent="0.3">
      <c r="A720" s="283"/>
      <c r="B720" s="294"/>
      <c r="D720" s="283"/>
      <c r="E720" s="286"/>
      <c r="G720" s="292"/>
      <c r="H720" s="292"/>
    </row>
    <row r="721" spans="1:8" ht="15.75" customHeight="1" x14ac:dyDescent="0.3">
      <c r="A721" s="283"/>
      <c r="B721" s="294"/>
      <c r="D721" s="283"/>
      <c r="E721" s="286"/>
      <c r="G721" s="292"/>
      <c r="H721" s="292"/>
    </row>
    <row r="722" spans="1:8" ht="15.75" customHeight="1" x14ac:dyDescent="0.3">
      <c r="A722" s="283"/>
      <c r="B722" s="294"/>
      <c r="D722" s="283"/>
      <c r="E722" s="286"/>
      <c r="G722" s="292"/>
      <c r="H722" s="292"/>
    </row>
    <row r="723" spans="1:8" ht="15.75" customHeight="1" x14ac:dyDescent="0.3">
      <c r="A723" s="283"/>
      <c r="B723" s="294"/>
      <c r="D723" s="283"/>
      <c r="E723" s="286"/>
      <c r="G723" s="292"/>
      <c r="H723" s="292"/>
    </row>
    <row r="724" spans="1:8" ht="15.75" customHeight="1" x14ac:dyDescent="0.3">
      <c r="A724" s="283"/>
      <c r="B724" s="294"/>
      <c r="D724" s="283"/>
      <c r="E724" s="286"/>
      <c r="G724" s="292"/>
      <c r="H724" s="292"/>
    </row>
    <row r="725" spans="1:8" ht="15.75" customHeight="1" x14ac:dyDescent="0.3">
      <c r="A725" s="283"/>
      <c r="B725" s="294"/>
      <c r="D725" s="283"/>
      <c r="E725" s="286"/>
      <c r="G725" s="292"/>
      <c r="H725" s="292"/>
    </row>
    <row r="726" spans="1:8" ht="15.75" customHeight="1" x14ac:dyDescent="0.3">
      <c r="A726" s="283"/>
      <c r="B726" s="294"/>
      <c r="D726" s="283"/>
      <c r="E726" s="286"/>
      <c r="G726" s="292"/>
      <c r="H726" s="292"/>
    </row>
    <row r="727" spans="1:8" ht="15.75" customHeight="1" x14ac:dyDescent="0.3">
      <c r="A727" s="283"/>
      <c r="B727" s="294"/>
      <c r="D727" s="283"/>
      <c r="E727" s="286"/>
      <c r="G727" s="292"/>
      <c r="H727" s="292"/>
    </row>
    <row r="728" spans="1:8" ht="15.75" customHeight="1" x14ac:dyDescent="0.3">
      <c r="A728" s="283"/>
      <c r="B728" s="294"/>
      <c r="D728" s="283"/>
      <c r="E728" s="286"/>
      <c r="G728" s="292"/>
      <c r="H728" s="292"/>
    </row>
    <row r="729" spans="1:8" ht="15.75" customHeight="1" x14ac:dyDescent="0.3">
      <c r="A729" s="283"/>
      <c r="B729" s="294"/>
      <c r="D729" s="283"/>
      <c r="E729" s="286"/>
      <c r="G729" s="292"/>
      <c r="H729" s="292"/>
    </row>
    <row r="730" spans="1:8" ht="15.75" customHeight="1" x14ac:dyDescent="0.3">
      <c r="A730" s="283"/>
      <c r="B730" s="294"/>
      <c r="D730" s="283"/>
      <c r="E730" s="286"/>
      <c r="G730" s="292"/>
      <c r="H730" s="292"/>
    </row>
    <row r="731" spans="1:8" ht="15.75" customHeight="1" x14ac:dyDescent="0.3">
      <c r="A731" s="283"/>
      <c r="B731" s="294"/>
      <c r="D731" s="283"/>
      <c r="E731" s="286"/>
      <c r="G731" s="292"/>
      <c r="H731" s="292"/>
    </row>
    <row r="732" spans="1:8" ht="15.75" customHeight="1" x14ac:dyDescent="0.3">
      <c r="A732" s="283"/>
      <c r="B732" s="294"/>
      <c r="D732" s="283"/>
      <c r="E732" s="286"/>
      <c r="G732" s="292"/>
      <c r="H732" s="292"/>
    </row>
    <row r="733" spans="1:8" ht="15.75" customHeight="1" x14ac:dyDescent="0.3">
      <c r="A733" s="283"/>
      <c r="B733" s="294"/>
      <c r="D733" s="283"/>
      <c r="E733" s="286"/>
      <c r="G733" s="292"/>
      <c r="H733" s="292"/>
    </row>
    <row r="734" spans="1:8" ht="15.75" customHeight="1" x14ac:dyDescent="0.3">
      <c r="A734" s="283"/>
      <c r="B734" s="294"/>
      <c r="D734" s="283"/>
      <c r="E734" s="286"/>
      <c r="G734" s="292"/>
      <c r="H734" s="292"/>
    </row>
    <row r="735" spans="1:8" ht="15.75" customHeight="1" x14ac:dyDescent="0.3">
      <c r="A735" s="283"/>
      <c r="B735" s="294"/>
      <c r="D735" s="283"/>
      <c r="E735" s="286"/>
      <c r="G735" s="292"/>
      <c r="H735" s="292"/>
    </row>
    <row r="736" spans="1:8" ht="15.75" customHeight="1" x14ac:dyDescent="0.3">
      <c r="A736" s="283"/>
      <c r="B736" s="294"/>
      <c r="D736" s="283"/>
      <c r="E736" s="286"/>
      <c r="G736" s="292"/>
      <c r="H736" s="292"/>
    </row>
    <row r="737" spans="1:8" ht="15.75" customHeight="1" x14ac:dyDescent="0.3">
      <c r="A737" s="283"/>
      <c r="B737" s="294"/>
      <c r="D737" s="283"/>
      <c r="E737" s="286"/>
      <c r="G737" s="292"/>
      <c r="H737" s="292"/>
    </row>
    <row r="738" spans="1:8" ht="15.75" customHeight="1" x14ac:dyDescent="0.3">
      <c r="A738" s="283"/>
      <c r="B738" s="294"/>
      <c r="D738" s="283"/>
      <c r="E738" s="286"/>
      <c r="G738" s="292"/>
      <c r="H738" s="292"/>
    </row>
    <row r="739" spans="1:8" ht="15.75" customHeight="1" x14ac:dyDescent="0.3">
      <c r="A739" s="283"/>
      <c r="B739" s="294"/>
      <c r="D739" s="283"/>
      <c r="E739" s="286"/>
      <c r="G739" s="292"/>
      <c r="H739" s="292"/>
    </row>
    <row r="740" spans="1:8" ht="15.75" customHeight="1" x14ac:dyDescent="0.3">
      <c r="A740" s="283"/>
      <c r="B740" s="294"/>
      <c r="D740" s="283"/>
      <c r="E740" s="286"/>
      <c r="G740" s="292"/>
      <c r="H740" s="292"/>
    </row>
    <row r="741" spans="1:8" ht="15.75" customHeight="1" x14ac:dyDescent="0.3">
      <c r="A741" s="283"/>
      <c r="B741" s="294"/>
      <c r="D741" s="283"/>
      <c r="E741" s="286"/>
      <c r="G741" s="292"/>
      <c r="H741" s="292"/>
    </row>
    <row r="742" spans="1:8" ht="15.75" customHeight="1" x14ac:dyDescent="0.3">
      <c r="A742" s="283"/>
      <c r="B742" s="294"/>
      <c r="D742" s="283"/>
      <c r="E742" s="286"/>
      <c r="G742" s="292"/>
      <c r="H742" s="292"/>
    </row>
    <row r="743" spans="1:8" ht="15.75" customHeight="1" x14ac:dyDescent="0.3">
      <c r="A743" s="283"/>
      <c r="B743" s="294"/>
      <c r="D743" s="283"/>
      <c r="E743" s="286"/>
      <c r="G743" s="292"/>
      <c r="H743" s="292"/>
    </row>
    <row r="744" spans="1:8" ht="15.75" customHeight="1" x14ac:dyDescent="0.3">
      <c r="A744" s="283"/>
      <c r="B744" s="294"/>
      <c r="D744" s="283"/>
      <c r="E744" s="286"/>
      <c r="G744" s="292"/>
      <c r="H744" s="292"/>
    </row>
    <row r="745" spans="1:8" ht="15.75" customHeight="1" x14ac:dyDescent="0.3">
      <c r="A745" s="283"/>
      <c r="B745" s="294"/>
      <c r="D745" s="283"/>
      <c r="E745" s="286"/>
      <c r="G745" s="292"/>
      <c r="H745" s="292"/>
    </row>
    <row r="746" spans="1:8" ht="15.75" customHeight="1" x14ac:dyDescent="0.3">
      <c r="A746" s="283"/>
      <c r="B746" s="294"/>
      <c r="D746" s="283"/>
      <c r="E746" s="286"/>
      <c r="G746" s="292"/>
      <c r="H746" s="292"/>
    </row>
    <row r="747" spans="1:8" ht="15.75" customHeight="1" x14ac:dyDescent="0.3">
      <c r="A747" s="283"/>
      <c r="B747" s="294"/>
      <c r="D747" s="283"/>
      <c r="E747" s="286"/>
      <c r="G747" s="292"/>
      <c r="H747" s="292"/>
    </row>
    <row r="748" spans="1:8" ht="15.75" customHeight="1" x14ac:dyDescent="0.3">
      <c r="A748" s="283"/>
      <c r="B748" s="294"/>
      <c r="D748" s="283"/>
      <c r="E748" s="286"/>
      <c r="G748" s="292"/>
      <c r="H748" s="292"/>
    </row>
    <row r="749" spans="1:8" ht="15.75" customHeight="1" x14ac:dyDescent="0.3">
      <c r="A749" s="283"/>
      <c r="B749" s="294"/>
      <c r="D749" s="283"/>
      <c r="E749" s="286"/>
      <c r="G749" s="292"/>
      <c r="H749" s="292"/>
    </row>
    <row r="750" spans="1:8" ht="15.75" customHeight="1" x14ac:dyDescent="0.3">
      <c r="A750" s="283"/>
      <c r="B750" s="294"/>
      <c r="D750" s="283"/>
      <c r="E750" s="286"/>
      <c r="G750" s="292"/>
      <c r="H750" s="292"/>
    </row>
    <row r="751" spans="1:8" ht="15.75" customHeight="1" x14ac:dyDescent="0.3">
      <c r="A751" s="283"/>
      <c r="B751" s="294"/>
      <c r="D751" s="283"/>
      <c r="E751" s="286"/>
      <c r="G751" s="292"/>
      <c r="H751" s="292"/>
    </row>
    <row r="752" spans="1:8" ht="15.75" customHeight="1" x14ac:dyDescent="0.3">
      <c r="A752" s="283"/>
      <c r="B752" s="294"/>
      <c r="D752" s="283"/>
      <c r="E752" s="286"/>
      <c r="G752" s="292"/>
      <c r="H752" s="292"/>
    </row>
    <row r="753" spans="1:8" ht="15.75" customHeight="1" x14ac:dyDescent="0.3">
      <c r="A753" s="283"/>
      <c r="B753" s="294"/>
      <c r="D753" s="283"/>
      <c r="E753" s="286"/>
      <c r="G753" s="292"/>
      <c r="H753" s="292"/>
    </row>
    <row r="754" spans="1:8" ht="15.75" customHeight="1" x14ac:dyDescent="0.3">
      <c r="A754" s="283"/>
      <c r="B754" s="294"/>
      <c r="D754" s="283"/>
      <c r="E754" s="286"/>
      <c r="G754" s="292"/>
      <c r="H754" s="292"/>
    </row>
    <row r="755" spans="1:8" ht="15.75" customHeight="1" x14ac:dyDescent="0.3">
      <c r="A755" s="283"/>
      <c r="B755" s="294"/>
      <c r="D755" s="283"/>
      <c r="E755" s="286"/>
      <c r="G755" s="292"/>
      <c r="H755" s="292"/>
    </row>
    <row r="756" spans="1:8" ht="15.75" customHeight="1" x14ac:dyDescent="0.3">
      <c r="A756" s="283"/>
      <c r="B756" s="294"/>
      <c r="D756" s="283"/>
      <c r="E756" s="286"/>
      <c r="G756" s="292"/>
      <c r="H756" s="292"/>
    </row>
    <row r="757" spans="1:8" ht="15.75" customHeight="1" x14ac:dyDescent="0.3">
      <c r="A757" s="283"/>
      <c r="B757" s="294"/>
      <c r="D757" s="283"/>
      <c r="E757" s="286"/>
      <c r="G757" s="292"/>
      <c r="H757" s="292"/>
    </row>
    <row r="758" spans="1:8" ht="15.75" customHeight="1" x14ac:dyDescent="0.3">
      <c r="A758" s="283"/>
      <c r="B758" s="294"/>
      <c r="D758" s="283"/>
      <c r="E758" s="286"/>
      <c r="G758" s="292"/>
      <c r="H758" s="292"/>
    </row>
    <row r="759" spans="1:8" ht="15.75" customHeight="1" x14ac:dyDescent="0.3">
      <c r="A759" s="283"/>
      <c r="B759" s="294"/>
      <c r="D759" s="283"/>
      <c r="E759" s="286"/>
      <c r="G759" s="292"/>
      <c r="H759" s="292"/>
    </row>
    <row r="760" spans="1:8" ht="15.75" customHeight="1" x14ac:dyDescent="0.3">
      <c r="A760" s="283"/>
      <c r="B760" s="294"/>
      <c r="D760" s="283"/>
      <c r="E760" s="286"/>
      <c r="G760" s="292"/>
      <c r="H760" s="292"/>
    </row>
    <row r="761" spans="1:8" ht="15.75" customHeight="1" x14ac:dyDescent="0.3">
      <c r="A761" s="283"/>
      <c r="B761" s="294"/>
      <c r="D761" s="283"/>
      <c r="E761" s="286"/>
      <c r="G761" s="292"/>
      <c r="H761" s="292"/>
    </row>
    <row r="762" spans="1:8" ht="15.75" customHeight="1" x14ac:dyDescent="0.3">
      <c r="A762" s="283"/>
      <c r="B762" s="294"/>
      <c r="D762" s="283"/>
      <c r="E762" s="286"/>
      <c r="G762" s="292"/>
      <c r="H762" s="292"/>
    </row>
    <row r="763" spans="1:8" ht="15.75" customHeight="1" x14ac:dyDescent="0.3">
      <c r="A763" s="283"/>
      <c r="B763" s="294"/>
      <c r="D763" s="283"/>
      <c r="E763" s="286"/>
      <c r="G763" s="292"/>
      <c r="H763" s="292"/>
    </row>
    <row r="764" spans="1:8" ht="15.75" customHeight="1" x14ac:dyDescent="0.3">
      <c r="A764" s="283"/>
      <c r="B764" s="294"/>
      <c r="D764" s="283"/>
      <c r="E764" s="286"/>
      <c r="G764" s="292"/>
      <c r="H764" s="292"/>
    </row>
    <row r="765" spans="1:8" ht="15.75" customHeight="1" x14ac:dyDescent="0.3">
      <c r="A765" s="283"/>
      <c r="B765" s="294"/>
      <c r="D765" s="283"/>
      <c r="E765" s="286"/>
      <c r="G765" s="292"/>
      <c r="H765" s="292"/>
    </row>
    <row r="766" spans="1:8" ht="15.75" customHeight="1" x14ac:dyDescent="0.3">
      <c r="A766" s="283"/>
      <c r="B766" s="294"/>
      <c r="D766" s="283"/>
      <c r="E766" s="286"/>
      <c r="G766" s="292"/>
      <c r="H766" s="292"/>
    </row>
    <row r="767" spans="1:8" ht="15.75" customHeight="1" x14ac:dyDescent="0.3">
      <c r="A767" s="283"/>
      <c r="B767" s="294"/>
      <c r="D767" s="283"/>
      <c r="E767" s="286"/>
      <c r="G767" s="292"/>
      <c r="H767" s="292"/>
    </row>
    <row r="768" spans="1:8" ht="15.75" customHeight="1" x14ac:dyDescent="0.3">
      <c r="A768" s="283"/>
      <c r="B768" s="294"/>
      <c r="D768" s="283"/>
      <c r="E768" s="286"/>
      <c r="G768" s="292"/>
      <c r="H768" s="292"/>
    </row>
    <row r="769" spans="1:8" ht="15.75" customHeight="1" x14ac:dyDescent="0.3">
      <c r="A769" s="283"/>
      <c r="B769" s="294"/>
      <c r="D769" s="283"/>
      <c r="E769" s="286"/>
      <c r="G769" s="292"/>
      <c r="H769" s="292"/>
    </row>
    <row r="770" spans="1:8" ht="15.75" customHeight="1" x14ac:dyDescent="0.3">
      <c r="A770" s="283"/>
      <c r="B770" s="294"/>
      <c r="D770" s="283"/>
      <c r="E770" s="286"/>
      <c r="G770" s="292"/>
      <c r="H770" s="292"/>
    </row>
    <row r="771" spans="1:8" ht="15.75" customHeight="1" x14ac:dyDescent="0.3">
      <c r="A771" s="283"/>
      <c r="B771" s="294"/>
      <c r="D771" s="283"/>
      <c r="E771" s="286"/>
      <c r="G771" s="292"/>
      <c r="H771" s="292"/>
    </row>
    <row r="772" spans="1:8" ht="15.75" customHeight="1" x14ac:dyDescent="0.3">
      <c r="A772" s="283"/>
      <c r="B772" s="294"/>
      <c r="D772" s="283"/>
      <c r="E772" s="286"/>
      <c r="G772" s="292"/>
      <c r="H772" s="292"/>
    </row>
    <row r="773" spans="1:8" ht="15.75" customHeight="1" x14ac:dyDescent="0.3">
      <c r="A773" s="283"/>
      <c r="B773" s="294"/>
      <c r="D773" s="283"/>
      <c r="E773" s="286"/>
      <c r="G773" s="292"/>
      <c r="H773" s="292"/>
    </row>
    <row r="774" spans="1:8" ht="15.75" customHeight="1" x14ac:dyDescent="0.3">
      <c r="A774" s="283"/>
      <c r="B774" s="294"/>
      <c r="D774" s="283"/>
      <c r="E774" s="286"/>
      <c r="G774" s="292"/>
      <c r="H774" s="292"/>
    </row>
    <row r="775" spans="1:8" ht="15.75" customHeight="1" x14ac:dyDescent="0.3">
      <c r="A775" s="283"/>
      <c r="B775" s="294"/>
      <c r="D775" s="283"/>
      <c r="E775" s="286"/>
      <c r="G775" s="292"/>
      <c r="H775" s="292"/>
    </row>
    <row r="776" spans="1:8" ht="15.75" customHeight="1" x14ac:dyDescent="0.3">
      <c r="A776" s="283"/>
      <c r="B776" s="294"/>
      <c r="D776" s="283"/>
      <c r="E776" s="286"/>
      <c r="G776" s="292"/>
      <c r="H776" s="292"/>
    </row>
    <row r="777" spans="1:8" ht="15.75" customHeight="1" x14ac:dyDescent="0.3">
      <c r="A777" s="283"/>
      <c r="B777" s="294"/>
      <c r="D777" s="283"/>
      <c r="E777" s="286"/>
      <c r="G777" s="292"/>
      <c r="H777" s="292"/>
    </row>
    <row r="778" spans="1:8" ht="15.75" customHeight="1" x14ac:dyDescent="0.3">
      <c r="A778" s="283"/>
      <c r="B778" s="294"/>
      <c r="D778" s="283"/>
      <c r="E778" s="286"/>
      <c r="G778" s="292"/>
      <c r="H778" s="292"/>
    </row>
    <row r="779" spans="1:8" ht="15.75" customHeight="1" x14ac:dyDescent="0.3">
      <c r="A779" s="283"/>
      <c r="B779" s="294"/>
      <c r="D779" s="283"/>
      <c r="E779" s="286"/>
      <c r="G779" s="292"/>
      <c r="H779" s="292"/>
    </row>
    <row r="780" spans="1:8" ht="15.75" customHeight="1" x14ac:dyDescent="0.3">
      <c r="A780" s="283"/>
      <c r="B780" s="294"/>
      <c r="D780" s="283"/>
      <c r="E780" s="286"/>
      <c r="G780" s="292"/>
      <c r="H780" s="292"/>
    </row>
    <row r="781" spans="1:8" ht="15.75" customHeight="1" x14ac:dyDescent="0.3">
      <c r="A781" s="283"/>
      <c r="B781" s="294"/>
      <c r="D781" s="283"/>
      <c r="E781" s="286"/>
      <c r="G781" s="292"/>
      <c r="H781" s="292"/>
    </row>
    <row r="782" spans="1:8" ht="15.75" customHeight="1" x14ac:dyDescent="0.3">
      <c r="A782" s="283"/>
      <c r="B782" s="294"/>
      <c r="D782" s="283"/>
      <c r="E782" s="286"/>
      <c r="G782" s="292"/>
      <c r="H782" s="292"/>
    </row>
    <row r="783" spans="1:8" ht="15.75" customHeight="1" x14ac:dyDescent="0.3">
      <c r="A783" s="283"/>
      <c r="B783" s="294"/>
      <c r="D783" s="283"/>
      <c r="E783" s="286"/>
      <c r="G783" s="292"/>
      <c r="H783" s="292"/>
    </row>
    <row r="784" spans="1:8" ht="15.75" customHeight="1" x14ac:dyDescent="0.3">
      <c r="A784" s="283"/>
      <c r="B784" s="294"/>
      <c r="D784" s="283"/>
      <c r="E784" s="286"/>
      <c r="G784" s="292"/>
      <c r="H784" s="292"/>
    </row>
    <row r="785" spans="1:8" ht="15.75" customHeight="1" x14ac:dyDescent="0.3">
      <c r="A785" s="283"/>
      <c r="B785" s="294"/>
      <c r="D785" s="283"/>
      <c r="E785" s="286"/>
      <c r="G785" s="292"/>
      <c r="H785" s="292"/>
    </row>
    <row r="786" spans="1:8" ht="15.75" customHeight="1" x14ac:dyDescent="0.3">
      <c r="A786" s="283"/>
      <c r="B786" s="294"/>
      <c r="D786" s="283"/>
      <c r="E786" s="286"/>
      <c r="G786" s="292"/>
      <c r="H786" s="292"/>
    </row>
    <row r="787" spans="1:8" ht="15.75" customHeight="1" x14ac:dyDescent="0.3">
      <c r="A787" s="283"/>
      <c r="B787" s="294"/>
      <c r="D787" s="283"/>
      <c r="E787" s="286"/>
      <c r="G787" s="292"/>
      <c r="H787" s="292"/>
    </row>
    <row r="788" spans="1:8" ht="15.75" customHeight="1" x14ac:dyDescent="0.3">
      <c r="A788" s="283"/>
      <c r="B788" s="294"/>
      <c r="D788" s="283"/>
      <c r="E788" s="286"/>
      <c r="G788" s="292"/>
      <c r="H788" s="292"/>
    </row>
    <row r="789" spans="1:8" ht="15.75" customHeight="1" x14ac:dyDescent="0.3">
      <c r="A789" s="283"/>
      <c r="B789" s="294"/>
      <c r="D789" s="283"/>
      <c r="E789" s="286"/>
      <c r="G789" s="292"/>
      <c r="H789" s="292"/>
    </row>
    <row r="790" spans="1:8" ht="15.75" customHeight="1" x14ac:dyDescent="0.3">
      <c r="A790" s="283"/>
      <c r="B790" s="294"/>
      <c r="D790" s="283"/>
      <c r="E790" s="286"/>
      <c r="G790" s="292"/>
      <c r="H790" s="292"/>
    </row>
    <row r="791" spans="1:8" ht="15.75" customHeight="1" x14ac:dyDescent="0.3">
      <c r="A791" s="283"/>
      <c r="B791" s="294"/>
      <c r="D791" s="283"/>
      <c r="E791" s="286"/>
      <c r="G791" s="292"/>
      <c r="H791" s="292"/>
    </row>
    <row r="792" spans="1:8" ht="15.75" customHeight="1" x14ac:dyDescent="0.3">
      <c r="A792" s="283"/>
      <c r="B792" s="294"/>
      <c r="D792" s="283"/>
      <c r="E792" s="286"/>
      <c r="G792" s="292"/>
      <c r="H792" s="292"/>
    </row>
    <row r="793" spans="1:8" ht="15.75" customHeight="1" x14ac:dyDescent="0.3">
      <c r="A793" s="283"/>
      <c r="B793" s="294"/>
      <c r="D793" s="283"/>
      <c r="E793" s="286"/>
      <c r="G793" s="292"/>
      <c r="H793" s="292"/>
    </row>
    <row r="794" spans="1:8" ht="15.75" customHeight="1" x14ac:dyDescent="0.3">
      <c r="A794" s="283"/>
      <c r="B794" s="294"/>
      <c r="D794" s="283"/>
      <c r="E794" s="286"/>
      <c r="G794" s="292"/>
      <c r="H794" s="292"/>
    </row>
    <row r="795" spans="1:8" ht="15.75" customHeight="1" x14ac:dyDescent="0.3">
      <c r="A795" s="283"/>
      <c r="B795" s="294"/>
      <c r="D795" s="283"/>
      <c r="E795" s="286"/>
      <c r="G795" s="292"/>
      <c r="H795" s="292"/>
    </row>
    <row r="796" spans="1:8" ht="15.75" customHeight="1" x14ac:dyDescent="0.3">
      <c r="A796" s="283"/>
      <c r="B796" s="294"/>
      <c r="D796" s="283"/>
      <c r="E796" s="286"/>
      <c r="G796" s="292"/>
      <c r="H796" s="292"/>
    </row>
    <row r="797" spans="1:8" ht="15.75" customHeight="1" x14ac:dyDescent="0.3">
      <c r="A797" s="283"/>
      <c r="B797" s="294"/>
      <c r="D797" s="283"/>
      <c r="E797" s="286"/>
      <c r="G797" s="292"/>
      <c r="H797" s="292"/>
    </row>
    <row r="798" spans="1:8" ht="15.75" customHeight="1" x14ac:dyDescent="0.3">
      <c r="A798" s="283"/>
      <c r="B798" s="294"/>
      <c r="D798" s="283"/>
      <c r="E798" s="286"/>
      <c r="G798" s="292"/>
      <c r="H798" s="292"/>
    </row>
    <row r="799" spans="1:8" ht="15.75" customHeight="1" x14ac:dyDescent="0.3">
      <c r="A799" s="283"/>
      <c r="B799" s="294"/>
      <c r="D799" s="283"/>
      <c r="E799" s="286"/>
      <c r="G799" s="292"/>
      <c r="H799" s="292"/>
    </row>
    <row r="800" spans="1:8" ht="15.75" customHeight="1" x14ac:dyDescent="0.3">
      <c r="A800" s="283"/>
      <c r="B800" s="294"/>
      <c r="D800" s="283"/>
      <c r="E800" s="286"/>
      <c r="G800" s="292"/>
      <c r="H800" s="292"/>
    </row>
    <row r="801" spans="1:8" ht="15.75" customHeight="1" x14ac:dyDescent="0.3">
      <c r="A801" s="283"/>
      <c r="B801" s="294"/>
      <c r="D801" s="283"/>
      <c r="E801" s="286"/>
      <c r="G801" s="292"/>
      <c r="H801" s="292"/>
    </row>
    <row r="802" spans="1:8" ht="15.75" customHeight="1" x14ac:dyDescent="0.3">
      <c r="A802" s="283"/>
      <c r="B802" s="294"/>
      <c r="D802" s="283"/>
      <c r="E802" s="286"/>
      <c r="G802" s="292"/>
      <c r="H802" s="292"/>
    </row>
    <row r="803" spans="1:8" ht="15.75" customHeight="1" x14ac:dyDescent="0.3">
      <c r="A803" s="283"/>
      <c r="B803" s="294"/>
      <c r="D803" s="283"/>
      <c r="E803" s="286"/>
      <c r="G803" s="292"/>
      <c r="H803" s="292"/>
    </row>
    <row r="804" spans="1:8" ht="15.75" customHeight="1" x14ac:dyDescent="0.3">
      <c r="A804" s="283"/>
      <c r="B804" s="294"/>
      <c r="D804" s="283"/>
      <c r="E804" s="286"/>
      <c r="G804" s="292"/>
      <c r="H804" s="292"/>
    </row>
    <row r="805" spans="1:8" ht="15.75" customHeight="1" x14ac:dyDescent="0.3">
      <c r="A805" s="283"/>
      <c r="B805" s="294"/>
      <c r="D805" s="283"/>
      <c r="E805" s="286"/>
      <c r="G805" s="292"/>
      <c r="H805" s="292"/>
    </row>
    <row r="806" spans="1:8" ht="15.75" customHeight="1" x14ac:dyDescent="0.3">
      <c r="A806" s="283"/>
      <c r="B806" s="294"/>
      <c r="D806" s="283"/>
      <c r="E806" s="286"/>
      <c r="G806" s="292"/>
      <c r="H806" s="292"/>
    </row>
    <row r="807" spans="1:8" ht="15.75" customHeight="1" x14ac:dyDescent="0.3">
      <c r="A807" s="283"/>
      <c r="B807" s="294"/>
      <c r="D807" s="283"/>
      <c r="E807" s="286"/>
      <c r="G807" s="292"/>
      <c r="H807" s="292"/>
    </row>
    <row r="808" spans="1:8" ht="15.75" customHeight="1" x14ac:dyDescent="0.3">
      <c r="A808" s="283"/>
      <c r="B808" s="294"/>
      <c r="D808" s="283"/>
      <c r="E808" s="286"/>
      <c r="G808" s="292"/>
      <c r="H808" s="292"/>
    </row>
    <row r="809" spans="1:8" ht="15.75" customHeight="1" x14ac:dyDescent="0.3">
      <c r="A809" s="283"/>
      <c r="B809" s="294"/>
      <c r="D809" s="283"/>
      <c r="E809" s="286"/>
      <c r="G809" s="292"/>
      <c r="H809" s="292"/>
    </row>
    <row r="810" spans="1:8" ht="15.75" customHeight="1" x14ac:dyDescent="0.3">
      <c r="A810" s="283"/>
      <c r="B810" s="294"/>
      <c r="D810" s="283"/>
      <c r="E810" s="286"/>
      <c r="G810" s="292"/>
      <c r="H810" s="292"/>
    </row>
    <row r="811" spans="1:8" ht="15.75" customHeight="1" x14ac:dyDescent="0.3">
      <c r="A811" s="283"/>
      <c r="B811" s="294"/>
      <c r="D811" s="283"/>
      <c r="E811" s="286"/>
      <c r="G811" s="292"/>
      <c r="H811" s="292"/>
    </row>
    <row r="812" spans="1:8" ht="15.75" customHeight="1" x14ac:dyDescent="0.3">
      <c r="A812" s="283"/>
      <c r="B812" s="294"/>
      <c r="D812" s="283"/>
      <c r="E812" s="286"/>
      <c r="G812" s="292"/>
      <c r="H812" s="292"/>
    </row>
    <row r="813" spans="1:8" ht="15.75" customHeight="1" x14ac:dyDescent="0.3">
      <c r="A813" s="283"/>
      <c r="B813" s="294"/>
      <c r="D813" s="283"/>
      <c r="E813" s="286"/>
      <c r="G813" s="292"/>
      <c r="H813" s="292"/>
    </row>
    <row r="814" spans="1:8" ht="15.75" customHeight="1" x14ac:dyDescent="0.3">
      <c r="A814" s="283"/>
      <c r="B814" s="294"/>
      <c r="D814" s="283"/>
      <c r="E814" s="286"/>
      <c r="G814" s="292"/>
      <c r="H814" s="292"/>
    </row>
    <row r="815" spans="1:8" ht="15.75" customHeight="1" x14ac:dyDescent="0.3">
      <c r="A815" s="283"/>
      <c r="B815" s="294"/>
      <c r="D815" s="283"/>
      <c r="E815" s="286"/>
      <c r="G815" s="292"/>
      <c r="H815" s="292"/>
    </row>
    <row r="816" spans="1:8" ht="15.75" customHeight="1" x14ac:dyDescent="0.3">
      <c r="A816" s="283"/>
      <c r="B816" s="294"/>
      <c r="D816" s="283"/>
      <c r="E816" s="286"/>
      <c r="G816" s="292"/>
      <c r="H816" s="292"/>
    </row>
    <row r="817" spans="1:8" ht="15.75" customHeight="1" x14ac:dyDescent="0.3">
      <c r="A817" s="283"/>
      <c r="B817" s="294"/>
      <c r="D817" s="283"/>
      <c r="E817" s="286"/>
      <c r="G817" s="292"/>
      <c r="H817" s="292"/>
    </row>
    <row r="818" spans="1:8" ht="15.75" customHeight="1" x14ac:dyDescent="0.3">
      <c r="A818" s="283"/>
      <c r="B818" s="294"/>
      <c r="D818" s="283"/>
      <c r="E818" s="286"/>
      <c r="G818" s="292"/>
      <c r="H818" s="292"/>
    </row>
    <row r="819" spans="1:8" ht="15.75" customHeight="1" x14ac:dyDescent="0.3">
      <c r="A819" s="283"/>
      <c r="B819" s="294"/>
      <c r="D819" s="283"/>
      <c r="E819" s="286"/>
      <c r="G819" s="292"/>
      <c r="H819" s="292"/>
    </row>
    <row r="820" spans="1:8" ht="15.75" customHeight="1" x14ac:dyDescent="0.3">
      <c r="A820" s="283"/>
      <c r="B820" s="294"/>
      <c r="D820" s="283"/>
      <c r="E820" s="286"/>
      <c r="G820" s="292"/>
      <c r="H820" s="292"/>
    </row>
    <row r="821" spans="1:8" ht="15.75" customHeight="1" x14ac:dyDescent="0.3">
      <c r="A821" s="283"/>
      <c r="B821" s="294"/>
      <c r="D821" s="283"/>
      <c r="E821" s="286"/>
      <c r="G821" s="292"/>
      <c r="H821" s="292"/>
    </row>
    <row r="822" spans="1:8" ht="15.75" customHeight="1" x14ac:dyDescent="0.3">
      <c r="A822" s="283"/>
      <c r="B822" s="294"/>
      <c r="D822" s="283"/>
      <c r="E822" s="286"/>
      <c r="G822" s="292"/>
      <c r="H822" s="292"/>
    </row>
    <row r="823" spans="1:8" ht="15.75" customHeight="1" x14ac:dyDescent="0.3">
      <c r="A823" s="283"/>
      <c r="B823" s="294"/>
      <c r="D823" s="283"/>
      <c r="E823" s="286"/>
      <c r="G823" s="292"/>
      <c r="H823" s="292"/>
    </row>
    <row r="824" spans="1:8" ht="15.75" customHeight="1" x14ac:dyDescent="0.3">
      <c r="A824" s="283"/>
      <c r="B824" s="294"/>
      <c r="D824" s="283"/>
      <c r="E824" s="286"/>
      <c r="G824" s="292"/>
      <c r="H824" s="292"/>
    </row>
    <row r="825" spans="1:8" ht="15.75" customHeight="1" x14ac:dyDescent="0.3">
      <c r="A825" s="283"/>
      <c r="B825" s="294"/>
      <c r="D825" s="283"/>
      <c r="E825" s="286"/>
      <c r="G825" s="292"/>
      <c r="H825" s="292"/>
    </row>
    <row r="826" spans="1:8" ht="15.75" customHeight="1" x14ac:dyDescent="0.3">
      <c r="A826" s="283"/>
      <c r="B826" s="294"/>
      <c r="D826" s="283"/>
      <c r="E826" s="286"/>
      <c r="G826" s="292"/>
      <c r="H826" s="292"/>
    </row>
    <row r="827" spans="1:8" ht="15.75" customHeight="1" x14ac:dyDescent="0.3">
      <c r="A827" s="283"/>
      <c r="B827" s="294"/>
      <c r="D827" s="283"/>
      <c r="E827" s="286"/>
      <c r="G827" s="292"/>
      <c r="H827" s="292"/>
    </row>
    <row r="828" spans="1:8" ht="15.75" customHeight="1" x14ac:dyDescent="0.3">
      <c r="A828" s="283"/>
      <c r="B828" s="294"/>
      <c r="D828" s="283"/>
      <c r="E828" s="286"/>
      <c r="G828" s="292"/>
      <c r="H828" s="292"/>
    </row>
    <row r="829" spans="1:8" ht="15.75" customHeight="1" x14ac:dyDescent="0.3">
      <c r="A829" s="283"/>
      <c r="B829" s="294"/>
      <c r="D829" s="283"/>
      <c r="E829" s="286"/>
      <c r="G829" s="292"/>
      <c r="H829" s="292"/>
    </row>
    <row r="830" spans="1:8" ht="15.75" customHeight="1" x14ac:dyDescent="0.3">
      <c r="A830" s="283"/>
      <c r="B830" s="294"/>
      <c r="D830" s="283"/>
      <c r="E830" s="286"/>
      <c r="G830" s="292"/>
      <c r="H830" s="292"/>
    </row>
    <row r="831" spans="1:8" ht="15.75" customHeight="1" x14ac:dyDescent="0.3">
      <c r="A831" s="283"/>
      <c r="B831" s="294"/>
      <c r="D831" s="283"/>
      <c r="E831" s="286"/>
      <c r="G831" s="292"/>
      <c r="H831" s="292"/>
    </row>
    <row r="832" spans="1:8" ht="15.75" customHeight="1" x14ac:dyDescent="0.3">
      <c r="A832" s="283"/>
      <c r="B832" s="294"/>
      <c r="D832" s="283"/>
      <c r="E832" s="286"/>
      <c r="G832" s="292"/>
      <c r="H832" s="292"/>
    </row>
    <row r="833" spans="1:8" ht="15.75" customHeight="1" x14ac:dyDescent="0.3">
      <c r="A833" s="283"/>
      <c r="B833" s="294"/>
      <c r="D833" s="283"/>
      <c r="E833" s="286"/>
      <c r="G833" s="292"/>
      <c r="H833" s="292"/>
    </row>
    <row r="834" spans="1:8" ht="15.75" customHeight="1" x14ac:dyDescent="0.3">
      <c r="A834" s="283"/>
      <c r="B834" s="294"/>
      <c r="D834" s="283"/>
      <c r="E834" s="286"/>
      <c r="G834" s="292"/>
      <c r="H834" s="292"/>
    </row>
    <row r="835" spans="1:8" ht="15.75" customHeight="1" x14ac:dyDescent="0.3">
      <c r="A835" s="283"/>
      <c r="B835" s="294"/>
      <c r="D835" s="283"/>
      <c r="E835" s="286"/>
      <c r="G835" s="292"/>
      <c r="H835" s="292"/>
    </row>
    <row r="836" spans="1:8" ht="15.75" customHeight="1" x14ac:dyDescent="0.3">
      <c r="A836" s="283"/>
      <c r="B836" s="294"/>
      <c r="D836" s="283"/>
      <c r="E836" s="286"/>
      <c r="G836" s="292"/>
      <c r="H836" s="292"/>
    </row>
    <row r="837" spans="1:8" ht="15.75" customHeight="1" x14ac:dyDescent="0.3">
      <c r="A837" s="283"/>
      <c r="B837" s="294"/>
      <c r="D837" s="283"/>
      <c r="E837" s="286"/>
      <c r="G837" s="292"/>
      <c r="H837" s="292"/>
    </row>
    <row r="838" spans="1:8" ht="15.75" customHeight="1" x14ac:dyDescent="0.3">
      <c r="A838" s="283"/>
      <c r="B838" s="294"/>
      <c r="D838" s="283"/>
      <c r="E838" s="286"/>
      <c r="G838" s="292"/>
      <c r="H838" s="292"/>
    </row>
    <row r="839" spans="1:8" ht="15.75" customHeight="1" x14ac:dyDescent="0.3">
      <c r="A839" s="283"/>
      <c r="B839" s="294"/>
      <c r="D839" s="283"/>
      <c r="E839" s="286"/>
      <c r="G839" s="292"/>
      <c r="H839" s="292"/>
    </row>
    <row r="840" spans="1:8" ht="15.75" customHeight="1" x14ac:dyDescent="0.3">
      <c r="A840" s="283"/>
      <c r="B840" s="294"/>
      <c r="D840" s="283"/>
      <c r="E840" s="286"/>
      <c r="G840" s="292"/>
      <c r="H840" s="292"/>
    </row>
    <row r="841" spans="1:8" ht="15.75" customHeight="1" x14ac:dyDescent="0.3">
      <c r="A841" s="283"/>
      <c r="B841" s="294"/>
      <c r="D841" s="283"/>
      <c r="E841" s="286"/>
      <c r="G841" s="292"/>
      <c r="H841" s="292"/>
    </row>
    <row r="842" spans="1:8" ht="15.75" customHeight="1" x14ac:dyDescent="0.3">
      <c r="A842" s="283"/>
      <c r="B842" s="294"/>
      <c r="D842" s="283"/>
      <c r="E842" s="286"/>
      <c r="G842" s="292"/>
      <c r="H842" s="292"/>
    </row>
    <row r="843" spans="1:8" ht="15.75" customHeight="1" x14ac:dyDescent="0.3">
      <c r="A843" s="283"/>
      <c r="B843" s="294"/>
      <c r="D843" s="283"/>
      <c r="E843" s="286"/>
      <c r="G843" s="292"/>
      <c r="H843" s="292"/>
    </row>
    <row r="844" spans="1:8" ht="15.75" customHeight="1" x14ac:dyDescent="0.3">
      <c r="A844" s="283"/>
      <c r="B844" s="294"/>
      <c r="D844" s="283"/>
      <c r="E844" s="286"/>
      <c r="G844" s="292"/>
      <c r="H844" s="292"/>
    </row>
    <row r="845" spans="1:8" ht="15.75" customHeight="1" x14ac:dyDescent="0.3">
      <c r="A845" s="283"/>
      <c r="B845" s="294"/>
      <c r="D845" s="283"/>
      <c r="E845" s="286"/>
      <c r="G845" s="292"/>
      <c r="H845" s="292"/>
    </row>
    <row r="846" spans="1:8" ht="15.75" customHeight="1" x14ac:dyDescent="0.3">
      <c r="A846" s="283"/>
      <c r="B846" s="294"/>
      <c r="D846" s="283"/>
      <c r="E846" s="286"/>
      <c r="G846" s="292"/>
      <c r="H846" s="292"/>
    </row>
    <row r="847" spans="1:8" ht="15.75" customHeight="1" x14ac:dyDescent="0.3">
      <c r="A847" s="283"/>
      <c r="B847" s="294"/>
      <c r="D847" s="283"/>
      <c r="E847" s="286"/>
      <c r="G847" s="292"/>
      <c r="H847" s="292"/>
    </row>
    <row r="848" spans="1:8" ht="15.75" customHeight="1" x14ac:dyDescent="0.3">
      <c r="A848" s="283"/>
      <c r="B848" s="294"/>
      <c r="D848" s="283"/>
      <c r="E848" s="286"/>
      <c r="G848" s="292"/>
      <c r="H848" s="292"/>
    </row>
    <row r="849" spans="1:8" ht="15.75" customHeight="1" x14ac:dyDescent="0.3">
      <c r="A849" s="283"/>
      <c r="B849" s="294"/>
      <c r="D849" s="283"/>
      <c r="E849" s="286"/>
      <c r="G849" s="292"/>
      <c r="H849" s="292"/>
    </row>
    <row r="850" spans="1:8" ht="15.75" customHeight="1" x14ac:dyDescent="0.3">
      <c r="A850" s="283"/>
      <c r="B850" s="294"/>
      <c r="D850" s="283"/>
      <c r="E850" s="286"/>
      <c r="G850" s="292"/>
      <c r="H850" s="292"/>
    </row>
    <row r="851" spans="1:8" ht="15.75" customHeight="1" x14ac:dyDescent="0.3">
      <c r="A851" s="283"/>
      <c r="B851" s="294"/>
      <c r="D851" s="283"/>
      <c r="E851" s="286"/>
      <c r="G851" s="292"/>
      <c r="H851" s="292"/>
    </row>
    <row r="852" spans="1:8" ht="15.75" customHeight="1" x14ac:dyDescent="0.3">
      <c r="A852" s="283"/>
      <c r="B852" s="294"/>
      <c r="D852" s="283"/>
      <c r="E852" s="286"/>
      <c r="G852" s="292"/>
      <c r="H852" s="292"/>
    </row>
    <row r="853" spans="1:8" ht="15.75" customHeight="1" x14ac:dyDescent="0.3">
      <c r="A853" s="283"/>
      <c r="B853" s="294"/>
      <c r="D853" s="283"/>
      <c r="E853" s="286"/>
      <c r="G853" s="292"/>
      <c r="H853" s="292"/>
    </row>
    <row r="854" spans="1:8" ht="15.75" customHeight="1" x14ac:dyDescent="0.3">
      <c r="A854" s="283"/>
      <c r="B854" s="294"/>
      <c r="D854" s="283"/>
      <c r="E854" s="286"/>
      <c r="G854" s="292"/>
      <c r="H854" s="292"/>
    </row>
    <row r="855" spans="1:8" ht="15.75" customHeight="1" x14ac:dyDescent="0.3">
      <c r="A855" s="283"/>
      <c r="B855" s="294"/>
      <c r="D855" s="283"/>
      <c r="E855" s="286"/>
      <c r="G855" s="292"/>
      <c r="H855" s="292"/>
    </row>
    <row r="856" spans="1:8" ht="15.75" customHeight="1" x14ac:dyDescent="0.3">
      <c r="A856" s="283"/>
      <c r="B856" s="294"/>
      <c r="D856" s="283"/>
      <c r="E856" s="286"/>
      <c r="G856" s="292"/>
      <c r="H856" s="292"/>
    </row>
    <row r="857" spans="1:8" ht="15.75" customHeight="1" x14ac:dyDescent="0.3">
      <c r="A857" s="283"/>
      <c r="B857" s="294"/>
      <c r="D857" s="283"/>
      <c r="E857" s="286"/>
      <c r="G857" s="292"/>
      <c r="H857" s="292"/>
    </row>
    <row r="858" spans="1:8" ht="15.75" customHeight="1" x14ac:dyDescent="0.3">
      <c r="A858" s="283"/>
      <c r="B858" s="294"/>
      <c r="D858" s="283"/>
      <c r="E858" s="286"/>
      <c r="G858" s="292"/>
      <c r="H858" s="292"/>
    </row>
    <row r="859" spans="1:8" ht="15.75" customHeight="1" x14ac:dyDescent="0.3">
      <c r="A859" s="283"/>
      <c r="B859" s="294"/>
      <c r="D859" s="283"/>
      <c r="E859" s="286"/>
      <c r="G859" s="292"/>
      <c r="H859" s="292"/>
    </row>
    <row r="860" spans="1:8" ht="15.75" customHeight="1" x14ac:dyDescent="0.3">
      <c r="A860" s="283"/>
      <c r="B860" s="294"/>
      <c r="D860" s="283"/>
      <c r="E860" s="286"/>
      <c r="G860" s="292"/>
      <c r="H860" s="292"/>
    </row>
    <row r="861" spans="1:8" ht="15.75" customHeight="1" x14ac:dyDescent="0.3">
      <c r="A861" s="283"/>
      <c r="B861" s="294"/>
      <c r="D861" s="283"/>
      <c r="E861" s="286"/>
      <c r="G861" s="292"/>
      <c r="H861" s="292"/>
    </row>
    <row r="862" spans="1:8" ht="15.75" customHeight="1" x14ac:dyDescent="0.3">
      <c r="A862" s="283"/>
      <c r="B862" s="294"/>
      <c r="D862" s="283"/>
      <c r="E862" s="286"/>
      <c r="G862" s="292"/>
      <c r="H862" s="292"/>
    </row>
    <row r="863" spans="1:8" ht="15.75" customHeight="1" x14ac:dyDescent="0.3">
      <c r="A863" s="283"/>
      <c r="B863" s="294"/>
      <c r="D863" s="283"/>
      <c r="E863" s="286"/>
      <c r="G863" s="292"/>
      <c r="H863" s="292"/>
    </row>
    <row r="864" spans="1:8" ht="15.75" customHeight="1" x14ac:dyDescent="0.3">
      <c r="A864" s="283"/>
      <c r="B864" s="294"/>
      <c r="D864" s="283"/>
      <c r="E864" s="286"/>
      <c r="G864" s="292"/>
      <c r="H864" s="292"/>
    </row>
    <row r="865" spans="1:8" ht="15.75" customHeight="1" x14ac:dyDescent="0.3">
      <c r="A865" s="283"/>
      <c r="B865" s="294"/>
      <c r="D865" s="283"/>
      <c r="E865" s="286"/>
      <c r="G865" s="292"/>
      <c r="H865" s="292"/>
    </row>
    <row r="866" spans="1:8" ht="15.75" customHeight="1" x14ac:dyDescent="0.3">
      <c r="A866" s="283"/>
      <c r="B866" s="294"/>
      <c r="D866" s="283"/>
      <c r="E866" s="286"/>
      <c r="G866" s="292"/>
      <c r="H866" s="292"/>
    </row>
    <row r="867" spans="1:8" ht="15.75" customHeight="1" x14ac:dyDescent="0.3">
      <c r="A867" s="283"/>
      <c r="B867" s="294"/>
      <c r="D867" s="283"/>
      <c r="E867" s="286"/>
      <c r="G867" s="292"/>
      <c r="H867" s="292"/>
    </row>
    <row r="868" spans="1:8" ht="15.75" customHeight="1" x14ac:dyDescent="0.3">
      <c r="A868" s="283"/>
      <c r="B868" s="294"/>
      <c r="D868" s="283"/>
      <c r="E868" s="286"/>
      <c r="G868" s="292"/>
      <c r="H868" s="292"/>
    </row>
    <row r="869" spans="1:8" ht="15.75" customHeight="1" x14ac:dyDescent="0.3">
      <c r="A869" s="283"/>
      <c r="B869" s="294"/>
      <c r="D869" s="283"/>
      <c r="E869" s="286"/>
      <c r="G869" s="292"/>
      <c r="H869" s="292"/>
    </row>
    <row r="870" spans="1:8" ht="15.75" customHeight="1" x14ac:dyDescent="0.3">
      <c r="A870" s="283"/>
      <c r="B870" s="294"/>
      <c r="D870" s="283"/>
      <c r="E870" s="286"/>
      <c r="G870" s="292"/>
      <c r="H870" s="292"/>
    </row>
    <row r="871" spans="1:8" ht="15.75" customHeight="1" x14ac:dyDescent="0.3">
      <c r="A871" s="283"/>
      <c r="B871" s="294"/>
      <c r="D871" s="283"/>
      <c r="E871" s="286"/>
      <c r="G871" s="292"/>
      <c r="H871" s="292"/>
    </row>
    <row r="872" spans="1:8" ht="15.75" customHeight="1" x14ac:dyDescent="0.3">
      <c r="A872" s="283"/>
      <c r="B872" s="294"/>
      <c r="D872" s="283"/>
      <c r="E872" s="286"/>
      <c r="G872" s="292"/>
      <c r="H872" s="292"/>
    </row>
    <row r="873" spans="1:8" ht="15.75" customHeight="1" x14ac:dyDescent="0.3">
      <c r="A873" s="283"/>
      <c r="B873" s="294"/>
      <c r="D873" s="283"/>
      <c r="E873" s="286"/>
      <c r="G873" s="292"/>
      <c r="H873" s="292"/>
    </row>
    <row r="874" spans="1:8" ht="15.75" customHeight="1" x14ac:dyDescent="0.3">
      <c r="A874" s="283"/>
      <c r="B874" s="294"/>
      <c r="D874" s="283"/>
      <c r="E874" s="286"/>
      <c r="G874" s="292"/>
      <c r="H874" s="292"/>
    </row>
    <row r="875" spans="1:8" ht="15.75" customHeight="1" x14ac:dyDescent="0.3">
      <c r="A875" s="283"/>
      <c r="B875" s="294"/>
      <c r="D875" s="283"/>
      <c r="E875" s="286"/>
      <c r="G875" s="292"/>
      <c r="H875" s="292"/>
    </row>
    <row r="876" spans="1:8" ht="15.75" customHeight="1" x14ac:dyDescent="0.3">
      <c r="A876" s="283"/>
      <c r="B876" s="294"/>
      <c r="D876" s="283"/>
      <c r="E876" s="286"/>
      <c r="G876" s="292"/>
      <c r="H876" s="292"/>
    </row>
    <row r="877" spans="1:8" ht="15.75" customHeight="1" x14ac:dyDescent="0.3">
      <c r="A877" s="283"/>
      <c r="B877" s="294"/>
      <c r="D877" s="283"/>
      <c r="E877" s="286"/>
      <c r="G877" s="292"/>
      <c r="H877" s="292"/>
    </row>
    <row r="878" spans="1:8" ht="15.75" customHeight="1" x14ac:dyDescent="0.3">
      <c r="A878" s="283"/>
      <c r="B878" s="294"/>
      <c r="D878" s="283"/>
      <c r="E878" s="286"/>
      <c r="G878" s="292"/>
      <c r="H878" s="292"/>
    </row>
    <row r="879" spans="1:8" ht="15.75" customHeight="1" x14ac:dyDescent="0.3">
      <c r="A879" s="283"/>
      <c r="B879" s="294"/>
      <c r="D879" s="283"/>
      <c r="E879" s="286"/>
      <c r="G879" s="292"/>
      <c r="H879" s="292"/>
    </row>
    <row r="880" spans="1:8" ht="15.75" customHeight="1" x14ac:dyDescent="0.3">
      <c r="A880" s="283"/>
      <c r="B880" s="294"/>
      <c r="D880" s="283"/>
      <c r="E880" s="286"/>
      <c r="G880" s="292"/>
      <c r="H880" s="292"/>
    </row>
    <row r="881" spans="1:8" ht="15.75" customHeight="1" x14ac:dyDescent="0.3">
      <c r="A881" s="283"/>
      <c r="B881" s="294"/>
      <c r="D881" s="283"/>
      <c r="E881" s="286"/>
      <c r="G881" s="292"/>
      <c r="H881" s="292"/>
    </row>
    <row r="882" spans="1:8" ht="15.75" customHeight="1" x14ac:dyDescent="0.3">
      <c r="A882" s="283"/>
      <c r="B882" s="294"/>
      <c r="D882" s="283"/>
      <c r="E882" s="286"/>
      <c r="G882" s="292"/>
      <c r="H882" s="292"/>
    </row>
    <row r="883" spans="1:8" ht="15.75" customHeight="1" x14ac:dyDescent="0.3">
      <c r="A883" s="283"/>
      <c r="B883" s="294"/>
      <c r="D883" s="283"/>
      <c r="E883" s="286"/>
      <c r="G883" s="292"/>
      <c r="H883" s="292"/>
    </row>
    <row r="884" spans="1:8" ht="15.75" customHeight="1" x14ac:dyDescent="0.3">
      <c r="A884" s="283"/>
      <c r="B884" s="294"/>
      <c r="D884" s="283"/>
      <c r="E884" s="286"/>
      <c r="G884" s="292"/>
      <c r="H884" s="292"/>
    </row>
    <row r="885" spans="1:8" ht="15.75" customHeight="1" x14ac:dyDescent="0.3">
      <c r="A885" s="283"/>
      <c r="B885" s="294"/>
      <c r="D885" s="283"/>
      <c r="E885" s="286"/>
      <c r="G885" s="292"/>
      <c r="H885" s="292"/>
    </row>
    <row r="886" spans="1:8" ht="15.75" customHeight="1" x14ac:dyDescent="0.3">
      <c r="A886" s="283"/>
      <c r="B886" s="294"/>
      <c r="D886" s="283"/>
      <c r="E886" s="286"/>
      <c r="G886" s="292"/>
      <c r="H886" s="292"/>
    </row>
    <row r="887" spans="1:8" ht="15.75" customHeight="1" x14ac:dyDescent="0.3">
      <c r="A887" s="283"/>
      <c r="B887" s="294"/>
      <c r="D887" s="283"/>
      <c r="E887" s="286"/>
      <c r="G887" s="292"/>
      <c r="H887" s="292"/>
    </row>
    <row r="888" spans="1:8" ht="15.75" customHeight="1" x14ac:dyDescent="0.3">
      <c r="A888" s="283"/>
      <c r="B888" s="294"/>
      <c r="D888" s="283"/>
      <c r="E888" s="286"/>
      <c r="G888" s="292"/>
      <c r="H888" s="292"/>
    </row>
    <row r="889" spans="1:8" ht="15.75" customHeight="1" x14ac:dyDescent="0.3">
      <c r="A889" s="283"/>
      <c r="B889" s="294"/>
      <c r="D889" s="283"/>
      <c r="E889" s="286"/>
      <c r="G889" s="292"/>
      <c r="H889" s="292"/>
    </row>
    <row r="890" spans="1:8" ht="15.75" customHeight="1" x14ac:dyDescent="0.3">
      <c r="A890" s="283"/>
      <c r="B890" s="294"/>
      <c r="D890" s="283"/>
      <c r="E890" s="286"/>
      <c r="G890" s="292"/>
      <c r="H890" s="292"/>
    </row>
    <row r="891" spans="1:8" ht="15.75" customHeight="1" x14ac:dyDescent="0.3">
      <c r="A891" s="283"/>
      <c r="B891" s="294"/>
      <c r="D891" s="283"/>
      <c r="E891" s="286"/>
      <c r="G891" s="292"/>
      <c r="H891" s="292"/>
    </row>
    <row r="892" spans="1:8" ht="15.75" customHeight="1" x14ac:dyDescent="0.3">
      <c r="A892" s="283"/>
      <c r="B892" s="294"/>
      <c r="D892" s="283"/>
      <c r="E892" s="286"/>
      <c r="G892" s="292"/>
      <c r="H892" s="292"/>
    </row>
    <row r="893" spans="1:8" ht="15.75" customHeight="1" x14ac:dyDescent="0.3">
      <c r="A893" s="283"/>
      <c r="B893" s="294"/>
      <c r="D893" s="283"/>
      <c r="E893" s="286"/>
      <c r="G893" s="292"/>
      <c r="H893" s="292"/>
    </row>
    <row r="894" spans="1:8" ht="15.75" customHeight="1" x14ac:dyDescent="0.3">
      <c r="A894" s="283"/>
      <c r="B894" s="294"/>
      <c r="D894" s="283"/>
      <c r="E894" s="286"/>
      <c r="G894" s="292"/>
      <c r="H894" s="292"/>
    </row>
    <row r="895" spans="1:8" ht="15.75" customHeight="1" x14ac:dyDescent="0.3">
      <c r="A895" s="283"/>
      <c r="B895" s="294"/>
      <c r="D895" s="283"/>
      <c r="E895" s="286"/>
      <c r="G895" s="292"/>
      <c r="H895" s="292"/>
    </row>
    <row r="896" spans="1:8" ht="15.75" customHeight="1" x14ac:dyDescent="0.3">
      <c r="A896" s="283"/>
      <c r="B896" s="294"/>
      <c r="D896" s="283"/>
      <c r="E896" s="286"/>
      <c r="G896" s="292"/>
      <c r="H896" s="292"/>
    </row>
    <row r="897" spans="1:8" ht="15.75" customHeight="1" x14ac:dyDescent="0.3">
      <c r="A897" s="283"/>
      <c r="B897" s="294"/>
      <c r="D897" s="283"/>
      <c r="E897" s="286"/>
      <c r="G897" s="292"/>
      <c r="H897" s="292"/>
    </row>
    <row r="898" spans="1:8" ht="15.75" customHeight="1" x14ac:dyDescent="0.3">
      <c r="A898" s="283"/>
      <c r="B898" s="294"/>
      <c r="D898" s="283"/>
      <c r="E898" s="286"/>
      <c r="G898" s="292"/>
      <c r="H898" s="292"/>
    </row>
    <row r="899" spans="1:8" ht="15.75" customHeight="1" x14ac:dyDescent="0.3">
      <c r="A899" s="283"/>
      <c r="B899" s="294"/>
      <c r="D899" s="283"/>
      <c r="E899" s="286"/>
      <c r="G899" s="292"/>
      <c r="H899" s="292"/>
    </row>
    <row r="900" spans="1:8" ht="15.75" customHeight="1" x14ac:dyDescent="0.3">
      <c r="A900" s="283"/>
      <c r="B900" s="294"/>
      <c r="D900" s="283"/>
      <c r="E900" s="286"/>
      <c r="G900" s="292"/>
      <c r="H900" s="292"/>
    </row>
    <row r="901" spans="1:8" ht="15.75" customHeight="1" x14ac:dyDescent="0.3">
      <c r="A901" s="283"/>
      <c r="B901" s="294"/>
      <c r="D901" s="283"/>
      <c r="E901" s="286"/>
      <c r="G901" s="292"/>
      <c r="H901" s="292"/>
    </row>
    <row r="902" spans="1:8" ht="15.75" customHeight="1" x14ac:dyDescent="0.3">
      <c r="A902" s="283"/>
      <c r="B902" s="294"/>
      <c r="D902" s="283"/>
      <c r="E902" s="286"/>
      <c r="G902" s="292"/>
      <c r="H902" s="292"/>
    </row>
    <row r="903" spans="1:8" ht="15.75" customHeight="1" x14ac:dyDescent="0.3">
      <c r="A903" s="283"/>
      <c r="B903" s="294"/>
      <c r="D903" s="283"/>
      <c r="E903" s="286"/>
      <c r="G903" s="292"/>
      <c r="H903" s="292"/>
    </row>
    <row r="904" spans="1:8" ht="15.75" customHeight="1" x14ac:dyDescent="0.3">
      <c r="A904" s="283"/>
      <c r="B904" s="294"/>
      <c r="D904" s="283"/>
      <c r="E904" s="286"/>
      <c r="G904" s="292"/>
      <c r="H904" s="292"/>
    </row>
    <row r="905" spans="1:8" ht="15.75" customHeight="1" x14ac:dyDescent="0.3">
      <c r="A905" s="283"/>
      <c r="B905" s="294"/>
      <c r="D905" s="283"/>
      <c r="E905" s="286"/>
      <c r="G905" s="292"/>
      <c r="H905" s="292"/>
    </row>
    <row r="906" spans="1:8" ht="15.75" customHeight="1" x14ac:dyDescent="0.3">
      <c r="A906" s="283"/>
      <c r="B906" s="294"/>
      <c r="D906" s="283"/>
      <c r="E906" s="286"/>
      <c r="G906" s="292"/>
      <c r="H906" s="292"/>
    </row>
    <row r="907" spans="1:8" ht="15.75" customHeight="1" x14ac:dyDescent="0.3">
      <c r="A907" s="283"/>
      <c r="B907" s="294"/>
      <c r="D907" s="283"/>
      <c r="E907" s="286"/>
      <c r="G907" s="292"/>
      <c r="H907" s="292"/>
    </row>
    <row r="908" spans="1:8" ht="15.75" customHeight="1" x14ac:dyDescent="0.3">
      <c r="A908" s="283"/>
      <c r="B908" s="294"/>
      <c r="D908" s="283"/>
      <c r="E908" s="286"/>
      <c r="G908" s="292"/>
      <c r="H908" s="292"/>
    </row>
    <row r="909" spans="1:8" ht="15.75" customHeight="1" x14ac:dyDescent="0.3">
      <c r="A909" s="283"/>
      <c r="B909" s="294"/>
      <c r="D909" s="283"/>
      <c r="E909" s="286"/>
      <c r="G909" s="292"/>
      <c r="H909" s="292"/>
    </row>
    <row r="910" spans="1:8" ht="15.75" customHeight="1" x14ac:dyDescent="0.3">
      <c r="A910" s="283"/>
      <c r="B910" s="294"/>
      <c r="D910" s="283"/>
      <c r="E910" s="286"/>
      <c r="G910" s="292"/>
      <c r="H910" s="292"/>
    </row>
    <row r="911" spans="1:8" ht="15.75" customHeight="1" x14ac:dyDescent="0.3">
      <c r="A911" s="283"/>
      <c r="B911" s="294"/>
      <c r="D911" s="283"/>
      <c r="E911" s="286"/>
      <c r="G911" s="292"/>
      <c r="H911" s="292"/>
    </row>
    <row r="912" spans="1:8" ht="15.75" customHeight="1" x14ac:dyDescent="0.3">
      <c r="A912" s="283"/>
      <c r="B912" s="294"/>
      <c r="D912" s="283"/>
      <c r="E912" s="286"/>
      <c r="G912" s="292"/>
      <c r="H912" s="292"/>
    </row>
    <row r="913" spans="1:8" ht="15.75" customHeight="1" x14ac:dyDescent="0.3">
      <c r="A913" s="283"/>
      <c r="B913" s="294"/>
      <c r="D913" s="283"/>
      <c r="E913" s="286"/>
      <c r="G913" s="292"/>
      <c r="H913" s="292"/>
    </row>
    <row r="914" spans="1:8" ht="15.75" customHeight="1" x14ac:dyDescent="0.3">
      <c r="A914" s="283"/>
      <c r="B914" s="294"/>
      <c r="D914" s="283"/>
      <c r="E914" s="286"/>
      <c r="G914" s="292"/>
      <c r="H914" s="292"/>
    </row>
    <row r="915" spans="1:8" ht="15.75" customHeight="1" x14ac:dyDescent="0.3">
      <c r="A915" s="283"/>
      <c r="B915" s="294"/>
      <c r="D915" s="283"/>
      <c r="E915" s="286"/>
      <c r="G915" s="292"/>
      <c r="H915" s="292"/>
    </row>
    <row r="916" spans="1:8" ht="15.75" customHeight="1" x14ac:dyDescent="0.3">
      <c r="A916" s="283"/>
      <c r="B916" s="294"/>
      <c r="D916" s="283"/>
      <c r="E916" s="286"/>
      <c r="G916" s="292"/>
      <c r="H916" s="292"/>
    </row>
    <row r="917" spans="1:8" ht="15.75" customHeight="1" x14ac:dyDescent="0.3">
      <c r="A917" s="283"/>
      <c r="B917" s="294"/>
      <c r="D917" s="283"/>
      <c r="E917" s="286"/>
      <c r="G917" s="292"/>
      <c r="H917" s="292"/>
    </row>
    <row r="918" spans="1:8" ht="15.75" customHeight="1" x14ac:dyDescent="0.3">
      <c r="A918" s="283"/>
      <c r="B918" s="294"/>
      <c r="D918" s="283"/>
      <c r="E918" s="286"/>
      <c r="G918" s="292"/>
      <c r="H918" s="292"/>
    </row>
    <row r="919" spans="1:8" ht="15.75" customHeight="1" x14ac:dyDescent="0.3">
      <c r="A919" s="283"/>
      <c r="B919" s="294"/>
      <c r="D919" s="283"/>
      <c r="E919" s="286"/>
      <c r="G919" s="292"/>
      <c r="H919" s="292"/>
    </row>
    <row r="920" spans="1:8" ht="15.75" customHeight="1" x14ac:dyDescent="0.3">
      <c r="A920" s="283"/>
      <c r="B920" s="294"/>
      <c r="D920" s="283"/>
      <c r="E920" s="286"/>
      <c r="G920" s="292"/>
      <c r="H920" s="292"/>
    </row>
    <row r="921" spans="1:8" ht="15.75" customHeight="1" x14ac:dyDescent="0.3">
      <c r="A921" s="283"/>
      <c r="B921" s="294"/>
      <c r="D921" s="283"/>
      <c r="E921" s="286"/>
      <c r="G921" s="292"/>
      <c r="H921" s="292"/>
    </row>
    <row r="922" spans="1:8" ht="15.75" customHeight="1" x14ac:dyDescent="0.3">
      <c r="A922" s="283"/>
      <c r="B922" s="294"/>
      <c r="D922" s="283"/>
      <c r="E922" s="286"/>
      <c r="G922" s="292"/>
      <c r="H922" s="292"/>
    </row>
    <row r="923" spans="1:8" ht="15.75" customHeight="1" x14ac:dyDescent="0.3">
      <c r="A923" s="283"/>
      <c r="B923" s="294"/>
      <c r="D923" s="283"/>
      <c r="E923" s="286"/>
      <c r="G923" s="292"/>
      <c r="H923" s="292"/>
    </row>
    <row r="924" spans="1:8" ht="15.75" customHeight="1" x14ac:dyDescent="0.3">
      <c r="A924" s="283"/>
      <c r="B924" s="294"/>
      <c r="D924" s="283"/>
      <c r="E924" s="286"/>
      <c r="G924" s="292"/>
      <c r="H924" s="292"/>
    </row>
    <row r="925" spans="1:8" ht="15.75" customHeight="1" x14ac:dyDescent="0.3">
      <c r="A925" s="283"/>
      <c r="B925" s="294"/>
      <c r="D925" s="283"/>
      <c r="E925" s="286"/>
      <c r="G925" s="292"/>
      <c r="H925" s="292"/>
    </row>
    <row r="926" spans="1:8" ht="15.75" customHeight="1" x14ac:dyDescent="0.3">
      <c r="A926" s="283"/>
      <c r="B926" s="294"/>
      <c r="D926" s="283"/>
      <c r="E926" s="286"/>
      <c r="G926" s="292"/>
      <c r="H926" s="292"/>
    </row>
    <row r="927" spans="1:8" ht="15.75" customHeight="1" x14ac:dyDescent="0.3">
      <c r="A927" s="283"/>
      <c r="B927" s="294"/>
      <c r="D927" s="283"/>
      <c r="E927" s="286"/>
      <c r="G927" s="292"/>
      <c r="H927" s="292"/>
    </row>
    <row r="928" spans="1:8" ht="15.75" customHeight="1" x14ac:dyDescent="0.3">
      <c r="A928" s="283"/>
      <c r="B928" s="294"/>
      <c r="D928" s="283"/>
      <c r="E928" s="286"/>
      <c r="G928" s="292"/>
      <c r="H928" s="292"/>
    </row>
    <row r="929" spans="1:8" ht="15.75" customHeight="1" x14ac:dyDescent="0.3">
      <c r="A929" s="283"/>
      <c r="B929" s="294"/>
      <c r="D929" s="283"/>
      <c r="E929" s="286"/>
      <c r="G929" s="292"/>
      <c r="H929" s="292"/>
    </row>
    <row r="930" spans="1:8" ht="15.75" customHeight="1" x14ac:dyDescent="0.3">
      <c r="A930" s="283"/>
      <c r="B930" s="294"/>
      <c r="D930" s="283"/>
      <c r="E930" s="286"/>
      <c r="G930" s="292"/>
      <c r="H930" s="292"/>
    </row>
    <row r="931" spans="1:8" ht="15.75" customHeight="1" x14ac:dyDescent="0.3">
      <c r="A931" s="283"/>
      <c r="B931" s="294"/>
      <c r="D931" s="283"/>
      <c r="E931" s="286"/>
      <c r="G931" s="292"/>
      <c r="H931" s="292"/>
    </row>
    <row r="932" spans="1:8" ht="15.75" customHeight="1" x14ac:dyDescent="0.3">
      <c r="A932" s="283"/>
      <c r="B932" s="294"/>
      <c r="D932" s="283"/>
      <c r="E932" s="286"/>
      <c r="G932" s="292"/>
      <c r="H932" s="292"/>
    </row>
    <row r="933" spans="1:8" ht="15.75" customHeight="1" x14ac:dyDescent="0.3">
      <c r="A933" s="283"/>
      <c r="B933" s="294"/>
      <c r="D933" s="283"/>
      <c r="E933" s="286"/>
      <c r="G933" s="292"/>
      <c r="H933" s="292"/>
    </row>
    <row r="934" spans="1:8" ht="15.75" customHeight="1" x14ac:dyDescent="0.3">
      <c r="A934" s="283"/>
      <c r="B934" s="294"/>
      <c r="D934" s="283"/>
      <c r="E934" s="286"/>
      <c r="G934" s="292"/>
      <c r="H934" s="292"/>
    </row>
    <row r="935" spans="1:8" ht="15.75" customHeight="1" x14ac:dyDescent="0.3">
      <c r="A935" s="283"/>
      <c r="B935" s="294"/>
      <c r="D935" s="283"/>
      <c r="E935" s="286"/>
      <c r="G935" s="292"/>
      <c r="H935" s="292"/>
    </row>
    <row r="936" spans="1:8" ht="15.75" customHeight="1" x14ac:dyDescent="0.3">
      <c r="A936" s="283"/>
      <c r="B936" s="294"/>
      <c r="D936" s="283"/>
      <c r="E936" s="286"/>
      <c r="G936" s="292"/>
      <c r="H936" s="292"/>
    </row>
    <row r="937" spans="1:8" ht="15.75" customHeight="1" x14ac:dyDescent="0.3">
      <c r="A937" s="283"/>
      <c r="B937" s="294"/>
      <c r="D937" s="283"/>
      <c r="E937" s="286"/>
      <c r="G937" s="292"/>
      <c r="H937" s="292"/>
    </row>
    <row r="938" spans="1:8" ht="15.75" customHeight="1" x14ac:dyDescent="0.3">
      <c r="A938" s="283"/>
      <c r="B938" s="294"/>
      <c r="D938" s="283"/>
      <c r="E938" s="286"/>
      <c r="G938" s="292"/>
      <c r="H938" s="292"/>
    </row>
    <row r="939" spans="1:8" ht="15.75" customHeight="1" x14ac:dyDescent="0.3">
      <c r="A939" s="283"/>
      <c r="B939" s="294"/>
      <c r="D939" s="283"/>
      <c r="E939" s="286"/>
      <c r="G939" s="292"/>
      <c r="H939" s="292"/>
    </row>
    <row r="940" spans="1:8" ht="15.75" customHeight="1" x14ac:dyDescent="0.3">
      <c r="A940" s="283"/>
      <c r="B940" s="294"/>
      <c r="D940" s="283"/>
      <c r="E940" s="286"/>
      <c r="G940" s="292"/>
      <c r="H940" s="292"/>
    </row>
    <row r="941" spans="1:8" ht="15.75" customHeight="1" x14ac:dyDescent="0.3">
      <c r="A941" s="283"/>
      <c r="B941" s="294"/>
      <c r="D941" s="283"/>
      <c r="E941" s="286"/>
      <c r="G941" s="292"/>
      <c r="H941" s="292"/>
    </row>
    <row r="942" spans="1:8" ht="15.75" customHeight="1" x14ac:dyDescent="0.3">
      <c r="A942" s="283"/>
      <c r="B942" s="294"/>
      <c r="D942" s="283"/>
      <c r="E942" s="286"/>
      <c r="G942" s="292"/>
      <c r="H942" s="292"/>
    </row>
    <row r="943" spans="1:8" ht="15.75" customHeight="1" x14ac:dyDescent="0.3">
      <c r="A943" s="283"/>
      <c r="B943" s="294"/>
      <c r="D943" s="283"/>
      <c r="E943" s="286"/>
      <c r="G943" s="292"/>
      <c r="H943" s="292"/>
    </row>
    <row r="944" spans="1:8" ht="15.75" customHeight="1" x14ac:dyDescent="0.3">
      <c r="A944" s="283"/>
      <c r="B944" s="294"/>
      <c r="D944" s="283"/>
      <c r="E944" s="286"/>
      <c r="G944" s="292"/>
      <c r="H944" s="292"/>
    </row>
    <row r="945" spans="1:8" ht="15.75" customHeight="1" x14ac:dyDescent="0.3">
      <c r="A945" s="283"/>
      <c r="B945" s="294"/>
      <c r="D945" s="283"/>
      <c r="E945" s="286"/>
      <c r="G945" s="292"/>
      <c r="H945" s="292"/>
    </row>
    <row r="946" spans="1:8" ht="15.75" customHeight="1" x14ac:dyDescent="0.3">
      <c r="A946" s="283"/>
      <c r="B946" s="294"/>
      <c r="D946" s="283"/>
      <c r="E946" s="286"/>
      <c r="G946" s="292"/>
      <c r="H946" s="292"/>
    </row>
    <row r="947" spans="1:8" ht="15.75" customHeight="1" x14ac:dyDescent="0.3">
      <c r="A947" s="283"/>
      <c r="B947" s="294"/>
      <c r="D947" s="283"/>
      <c r="E947" s="286"/>
      <c r="G947" s="292"/>
      <c r="H947" s="292"/>
    </row>
    <row r="948" spans="1:8" ht="15.75" customHeight="1" x14ac:dyDescent="0.3">
      <c r="A948" s="283"/>
      <c r="B948" s="294"/>
      <c r="D948" s="283"/>
      <c r="E948" s="286"/>
      <c r="G948" s="292"/>
      <c r="H948" s="292"/>
    </row>
    <row r="949" spans="1:8" ht="15.75" customHeight="1" x14ac:dyDescent="0.3">
      <c r="A949" s="283"/>
      <c r="B949" s="294"/>
      <c r="D949" s="283"/>
      <c r="E949" s="286"/>
      <c r="G949" s="292"/>
      <c r="H949" s="292"/>
    </row>
    <row r="950" spans="1:8" ht="15.75" customHeight="1" x14ac:dyDescent="0.3">
      <c r="A950" s="283"/>
      <c r="B950" s="294"/>
      <c r="D950" s="283"/>
      <c r="E950" s="286"/>
      <c r="G950" s="292"/>
      <c r="H950" s="292"/>
    </row>
    <row r="951" spans="1:8" ht="15.75" customHeight="1" x14ac:dyDescent="0.3">
      <c r="A951" s="283"/>
      <c r="B951" s="294"/>
      <c r="D951" s="283"/>
      <c r="E951" s="286"/>
      <c r="G951" s="292"/>
      <c r="H951" s="292"/>
    </row>
    <row r="952" spans="1:8" ht="15.75" customHeight="1" x14ac:dyDescent="0.3">
      <c r="A952" s="283"/>
      <c r="B952" s="294"/>
      <c r="D952" s="283"/>
      <c r="E952" s="286"/>
      <c r="G952" s="292"/>
      <c r="H952" s="292"/>
    </row>
    <row r="953" spans="1:8" ht="15.75" customHeight="1" x14ac:dyDescent="0.3">
      <c r="A953" s="283"/>
      <c r="B953" s="294"/>
      <c r="D953" s="283"/>
      <c r="E953" s="286"/>
      <c r="G953" s="292"/>
      <c r="H953" s="292"/>
    </row>
    <row r="954" spans="1:8" ht="15.75" customHeight="1" x14ac:dyDescent="0.3">
      <c r="A954" s="283"/>
      <c r="B954" s="294"/>
      <c r="D954" s="283"/>
      <c r="E954" s="286"/>
      <c r="G954" s="292"/>
      <c r="H954" s="292"/>
    </row>
    <row r="955" spans="1:8" ht="15.75" customHeight="1" x14ac:dyDescent="0.3">
      <c r="A955" s="283"/>
      <c r="B955" s="294"/>
      <c r="D955" s="283"/>
      <c r="E955" s="286"/>
      <c r="G955" s="292"/>
      <c r="H955" s="292"/>
    </row>
    <row r="956" spans="1:8" ht="15.75" customHeight="1" x14ac:dyDescent="0.3">
      <c r="A956" s="283"/>
      <c r="B956" s="294"/>
      <c r="D956" s="283"/>
      <c r="E956" s="286"/>
      <c r="G956" s="292"/>
      <c r="H956" s="292"/>
    </row>
    <row r="957" spans="1:8" ht="15.75" customHeight="1" x14ac:dyDescent="0.3">
      <c r="A957" s="283"/>
      <c r="B957" s="294"/>
      <c r="D957" s="283"/>
      <c r="E957" s="286"/>
      <c r="G957" s="292"/>
      <c r="H957" s="292"/>
    </row>
    <row r="958" spans="1:8" ht="15.75" customHeight="1" x14ac:dyDescent="0.3">
      <c r="A958" s="283"/>
      <c r="B958" s="294"/>
      <c r="D958" s="283"/>
      <c r="E958" s="286"/>
      <c r="G958" s="292"/>
      <c r="H958" s="292"/>
    </row>
    <row r="959" spans="1:8" ht="15.75" customHeight="1" x14ac:dyDescent="0.3">
      <c r="A959" s="283"/>
      <c r="B959" s="294"/>
      <c r="D959" s="283"/>
      <c r="E959" s="286"/>
      <c r="G959" s="292"/>
      <c r="H959" s="292"/>
    </row>
    <row r="960" spans="1:8" ht="15.75" customHeight="1" x14ac:dyDescent="0.3">
      <c r="A960" s="283"/>
      <c r="B960" s="294"/>
      <c r="D960" s="283"/>
      <c r="E960" s="286"/>
      <c r="G960" s="292"/>
      <c r="H960" s="292"/>
    </row>
    <row r="961" spans="1:8" ht="15.75" customHeight="1" x14ac:dyDescent="0.3">
      <c r="A961" s="283"/>
      <c r="B961" s="294"/>
      <c r="D961" s="283"/>
      <c r="E961" s="286"/>
      <c r="G961" s="292"/>
      <c r="H961" s="292"/>
    </row>
    <row r="962" spans="1:8" ht="15.75" customHeight="1" x14ac:dyDescent="0.3">
      <c r="A962" s="283"/>
      <c r="B962" s="294"/>
      <c r="D962" s="283"/>
      <c r="E962" s="286"/>
      <c r="G962" s="292"/>
      <c r="H962" s="292"/>
    </row>
    <row r="963" spans="1:8" ht="15.75" customHeight="1" x14ac:dyDescent="0.3">
      <c r="A963" s="283"/>
      <c r="B963" s="294"/>
      <c r="D963" s="283"/>
      <c r="E963" s="286"/>
      <c r="G963" s="292"/>
      <c r="H963" s="292"/>
    </row>
    <row r="964" spans="1:8" ht="15.75" customHeight="1" x14ac:dyDescent="0.3">
      <c r="A964" s="283"/>
      <c r="B964" s="294"/>
      <c r="D964" s="283"/>
      <c r="E964" s="286"/>
      <c r="G964" s="292"/>
      <c r="H964" s="292"/>
    </row>
    <row r="965" spans="1:8" ht="15.75" customHeight="1" x14ac:dyDescent="0.3">
      <c r="A965" s="283"/>
      <c r="B965" s="294"/>
      <c r="D965" s="283"/>
      <c r="E965" s="286"/>
      <c r="G965" s="292"/>
      <c r="H965" s="292"/>
    </row>
    <row r="966" spans="1:8" ht="15.75" customHeight="1" x14ac:dyDescent="0.3">
      <c r="A966" s="283"/>
      <c r="B966" s="294"/>
      <c r="D966" s="283"/>
      <c r="E966" s="286"/>
      <c r="G966" s="292"/>
      <c r="H966" s="292"/>
    </row>
    <row r="967" spans="1:8" ht="15.75" customHeight="1" x14ac:dyDescent="0.3">
      <c r="A967" s="283"/>
      <c r="B967" s="294"/>
      <c r="D967" s="283"/>
      <c r="E967" s="286"/>
      <c r="G967" s="292"/>
      <c r="H967" s="292"/>
    </row>
    <row r="968" spans="1:8" ht="15.75" customHeight="1" x14ac:dyDescent="0.3">
      <c r="A968" s="283"/>
      <c r="B968" s="294"/>
      <c r="D968" s="283"/>
      <c r="E968" s="286"/>
      <c r="G968" s="292"/>
      <c r="H968" s="292"/>
    </row>
    <row r="969" spans="1:8" ht="15.75" customHeight="1" x14ac:dyDescent="0.3">
      <c r="A969" s="283"/>
      <c r="B969" s="294"/>
      <c r="D969" s="283"/>
      <c r="E969" s="286"/>
      <c r="G969" s="292"/>
      <c r="H969" s="292"/>
    </row>
    <row r="970" spans="1:8" ht="15.75" customHeight="1" x14ac:dyDescent="0.3">
      <c r="A970" s="283"/>
      <c r="B970" s="294"/>
      <c r="D970" s="283"/>
      <c r="E970" s="286"/>
      <c r="G970" s="292"/>
      <c r="H970" s="292"/>
    </row>
    <row r="971" spans="1:8" ht="15.75" customHeight="1" x14ac:dyDescent="0.3">
      <c r="A971" s="283"/>
      <c r="B971" s="294"/>
      <c r="D971" s="283"/>
      <c r="E971" s="286"/>
      <c r="G971" s="292"/>
      <c r="H971" s="292"/>
    </row>
    <row r="972" spans="1:8" ht="15.75" customHeight="1" x14ac:dyDescent="0.3">
      <c r="A972" s="283"/>
      <c r="B972" s="294"/>
      <c r="D972" s="283"/>
      <c r="E972" s="286"/>
      <c r="G972" s="292"/>
      <c r="H972" s="292"/>
    </row>
    <row r="973" spans="1:8" ht="15.75" customHeight="1" x14ac:dyDescent="0.3">
      <c r="A973" s="283"/>
      <c r="B973" s="294"/>
      <c r="D973" s="283"/>
      <c r="E973" s="286"/>
      <c r="G973" s="292"/>
      <c r="H973" s="292"/>
    </row>
    <row r="974" spans="1:8" ht="15.75" customHeight="1" x14ac:dyDescent="0.3">
      <c r="A974" s="283"/>
      <c r="B974" s="294"/>
      <c r="D974" s="283"/>
      <c r="E974" s="286"/>
      <c r="G974" s="292"/>
      <c r="H974" s="292"/>
    </row>
    <row r="975" spans="1:8" ht="15.75" customHeight="1" x14ac:dyDescent="0.3">
      <c r="A975" s="283"/>
      <c r="B975" s="294"/>
      <c r="D975" s="283"/>
      <c r="E975" s="286"/>
      <c r="G975" s="292"/>
      <c r="H975" s="292"/>
    </row>
    <row r="976" spans="1:8" ht="15.75" customHeight="1" x14ac:dyDescent="0.3">
      <c r="A976" s="283"/>
      <c r="B976" s="294"/>
      <c r="D976" s="283"/>
      <c r="E976" s="286"/>
      <c r="G976" s="292"/>
      <c r="H976" s="292"/>
    </row>
    <row r="977" spans="1:8" ht="15.75" customHeight="1" x14ac:dyDescent="0.3">
      <c r="A977" s="283"/>
      <c r="B977" s="294"/>
      <c r="D977" s="283"/>
      <c r="E977" s="286"/>
      <c r="G977" s="292"/>
      <c r="H977" s="292"/>
    </row>
    <row r="978" spans="1:8" ht="15.75" customHeight="1" x14ac:dyDescent="0.3">
      <c r="A978" s="283"/>
      <c r="B978" s="294"/>
      <c r="D978" s="283"/>
      <c r="E978" s="286"/>
      <c r="G978" s="292"/>
      <c r="H978" s="292"/>
    </row>
    <row r="979" spans="1:8" ht="15.75" customHeight="1" x14ac:dyDescent="0.3">
      <c r="A979" s="283"/>
      <c r="B979" s="294"/>
      <c r="D979" s="283"/>
      <c r="E979" s="286"/>
      <c r="G979" s="292"/>
      <c r="H979" s="292"/>
    </row>
    <row r="980" spans="1:8" ht="15.75" customHeight="1" x14ac:dyDescent="0.3">
      <c r="A980" s="283"/>
      <c r="B980" s="294"/>
      <c r="D980" s="283"/>
      <c r="E980" s="286"/>
      <c r="G980" s="292"/>
      <c r="H980" s="292"/>
    </row>
    <row r="981" spans="1:8" ht="15.75" customHeight="1" x14ac:dyDescent="0.3">
      <c r="A981" s="283"/>
      <c r="B981" s="294"/>
      <c r="D981" s="283"/>
      <c r="E981" s="286"/>
      <c r="G981" s="292"/>
      <c r="H981" s="292"/>
    </row>
    <row r="982" spans="1:8" ht="15.75" customHeight="1" x14ac:dyDescent="0.3">
      <c r="A982" s="283"/>
      <c r="B982" s="294"/>
      <c r="D982" s="283"/>
      <c r="E982" s="286"/>
      <c r="G982" s="292"/>
      <c r="H982" s="292"/>
    </row>
    <row r="983" spans="1:8" ht="15.75" customHeight="1" x14ac:dyDescent="0.3">
      <c r="A983" s="283"/>
      <c r="B983" s="294"/>
      <c r="D983" s="283"/>
      <c r="E983" s="286"/>
      <c r="G983" s="292"/>
      <c r="H983" s="292"/>
    </row>
    <row r="984" spans="1:8" ht="15.75" customHeight="1" x14ac:dyDescent="0.3">
      <c r="A984" s="283"/>
      <c r="B984" s="294"/>
      <c r="D984" s="283"/>
      <c r="E984" s="286"/>
      <c r="G984" s="292"/>
      <c r="H984" s="292"/>
    </row>
    <row r="985" spans="1:8" ht="15.75" customHeight="1" x14ac:dyDescent="0.3">
      <c r="A985" s="283"/>
      <c r="B985" s="294"/>
      <c r="D985" s="283"/>
      <c r="E985" s="286"/>
      <c r="G985" s="292"/>
      <c r="H985" s="292"/>
    </row>
    <row r="986" spans="1:8" ht="15.75" customHeight="1" x14ac:dyDescent="0.3">
      <c r="A986" s="283"/>
      <c r="B986" s="294"/>
      <c r="D986" s="283"/>
      <c r="E986" s="286"/>
      <c r="G986" s="292"/>
      <c r="H986" s="292"/>
    </row>
    <row r="987" spans="1:8" ht="15.75" customHeight="1" x14ac:dyDescent="0.3">
      <c r="A987" s="283"/>
      <c r="B987" s="294"/>
      <c r="D987" s="283"/>
      <c r="E987" s="286"/>
      <c r="G987" s="292"/>
      <c r="H987" s="292"/>
    </row>
    <row r="988" spans="1:8" ht="15.75" customHeight="1" x14ac:dyDescent="0.3">
      <c r="A988" s="283"/>
      <c r="B988" s="294"/>
      <c r="D988" s="283"/>
      <c r="E988" s="286"/>
      <c r="G988" s="292"/>
      <c r="H988" s="292"/>
    </row>
    <row r="989" spans="1:8" ht="15.75" customHeight="1" x14ac:dyDescent="0.3">
      <c r="A989" s="283"/>
      <c r="B989" s="294"/>
      <c r="D989" s="283"/>
      <c r="E989" s="286"/>
      <c r="G989" s="292"/>
      <c r="H989" s="292"/>
    </row>
    <row r="990" spans="1:8" ht="15.75" customHeight="1" x14ac:dyDescent="0.3">
      <c r="A990" s="283"/>
      <c r="B990" s="294"/>
      <c r="D990" s="283"/>
      <c r="E990" s="286"/>
      <c r="G990" s="292"/>
      <c r="H990" s="292"/>
    </row>
    <row r="991" spans="1:8" ht="15.75" customHeight="1" x14ac:dyDescent="0.3">
      <c r="A991" s="283"/>
      <c r="B991" s="294"/>
      <c r="D991" s="283"/>
      <c r="E991" s="286"/>
      <c r="G991" s="292"/>
      <c r="H991" s="292"/>
    </row>
    <row r="992" spans="1:8" ht="15.75" customHeight="1" x14ac:dyDescent="0.3">
      <c r="A992" s="283"/>
      <c r="B992" s="294"/>
      <c r="D992" s="283"/>
      <c r="E992" s="286"/>
      <c r="G992" s="292"/>
      <c r="H992" s="292"/>
    </row>
    <row r="993" spans="1:8" ht="15.75" customHeight="1" x14ac:dyDescent="0.3">
      <c r="A993" s="283"/>
      <c r="B993" s="294"/>
      <c r="D993" s="283"/>
      <c r="E993" s="286"/>
      <c r="G993" s="292"/>
      <c r="H993" s="292"/>
    </row>
    <row r="994" spans="1:8" ht="15.75" customHeight="1" x14ac:dyDescent="0.3">
      <c r="A994" s="283"/>
      <c r="B994" s="294"/>
      <c r="D994" s="283"/>
      <c r="E994" s="286"/>
      <c r="G994" s="292"/>
      <c r="H994" s="292"/>
    </row>
    <row r="995" spans="1:8" ht="15.75" customHeight="1" x14ac:dyDescent="0.3">
      <c r="A995" s="283"/>
      <c r="B995" s="294"/>
      <c r="D995" s="283"/>
      <c r="E995" s="286"/>
      <c r="G995" s="292"/>
      <c r="H995" s="292"/>
    </row>
    <row r="996" spans="1:8" ht="15.75" customHeight="1" x14ac:dyDescent="0.3">
      <c r="A996" s="283"/>
      <c r="B996" s="294"/>
      <c r="D996" s="283"/>
      <c r="E996" s="286"/>
      <c r="G996" s="292"/>
      <c r="H996" s="292"/>
    </row>
    <row r="997" spans="1:8" ht="15.75" customHeight="1" x14ac:dyDescent="0.3">
      <c r="A997" s="283"/>
      <c r="B997" s="294"/>
      <c r="D997" s="283"/>
      <c r="E997" s="286"/>
      <c r="G997" s="292"/>
      <c r="H997" s="292"/>
    </row>
    <row r="998" spans="1:8" ht="15.75" customHeight="1" x14ac:dyDescent="0.3">
      <c r="A998" s="283"/>
      <c r="B998" s="294"/>
      <c r="D998" s="283"/>
      <c r="E998" s="286"/>
      <c r="G998" s="292"/>
      <c r="H998" s="292"/>
    </row>
  </sheetData>
  <sheetProtection algorithmName="SHA-512" hashValue="TgNuAOGcERWXgmTiMK462C7nPag172s/gGmjBhiTmD3cLio/3yoZ30hR5+yWt2YLT2KiJOv5lzS1LrE6CyP5WQ==" saltValue="5Hr6AGXjdfNhteMmG0Og8A==" spinCount="100000" sheet="1" objects="1" scenarios="1"/>
  <pageMargins left="0.7" right="0.7" top="0.75" bottom="0.75" header="0" footer="0"/>
  <pageSetup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O554"/>
  <sheetViews>
    <sheetView showGridLines="0" workbookViewId="0">
      <selection sqref="A1:AP1"/>
    </sheetView>
  </sheetViews>
  <sheetFormatPr defaultColWidth="9.109375" defaultRowHeight="14.4" x14ac:dyDescent="0.3"/>
  <cols>
    <col min="1" max="2" width="9.109375" style="69"/>
    <col min="3" max="11" width="9.109375" style="69" customWidth="1"/>
    <col min="12" max="19" width="10.5546875" style="175" bestFit="1" customWidth="1"/>
    <col min="20" max="29" width="9.109375" style="175"/>
    <col min="30" max="30" width="12.6640625" style="71" bestFit="1" customWidth="1"/>
    <col min="31" max="31" width="8" style="69" bestFit="1" customWidth="1"/>
    <col min="32" max="34" width="10.6640625" style="69" customWidth="1"/>
    <col min="35" max="35" width="7.6640625" style="69" bestFit="1" customWidth="1"/>
    <col min="36" max="36" width="9.109375" style="69"/>
    <col min="37" max="37" width="7.6640625" style="69" bestFit="1" customWidth="1"/>
    <col min="38" max="16384" width="9.109375" style="69"/>
  </cols>
  <sheetData>
    <row r="1" spans="1:56" ht="51.75" customHeight="1" x14ac:dyDescent="0.3">
      <c r="A1" s="785" t="s">
        <v>242</v>
      </c>
      <c r="B1" s="785"/>
      <c r="C1" s="785"/>
      <c r="D1" s="785"/>
      <c r="E1" s="785"/>
      <c r="F1" s="785"/>
      <c r="G1" s="785"/>
      <c r="H1" s="785"/>
      <c r="I1" s="785"/>
      <c r="J1" s="785"/>
      <c r="K1" s="785"/>
      <c r="L1" s="785"/>
      <c r="M1" s="785"/>
      <c r="N1" s="785"/>
      <c r="O1" s="785"/>
      <c r="P1" s="785"/>
      <c r="Q1" s="785"/>
      <c r="R1" s="785"/>
      <c r="S1" s="785"/>
      <c r="T1" s="785"/>
      <c r="U1" s="785"/>
      <c r="V1" s="785"/>
      <c r="W1" s="785"/>
      <c r="X1" s="785"/>
      <c r="Y1" s="785"/>
      <c r="Z1" s="785"/>
      <c r="AA1" s="785"/>
      <c r="AB1" s="785"/>
      <c r="AC1" s="785"/>
      <c r="AD1" s="785"/>
      <c r="AE1" s="785"/>
      <c r="AF1" s="785"/>
      <c r="AG1" s="785"/>
      <c r="AH1" s="785"/>
      <c r="AI1" s="785"/>
      <c r="AJ1" s="785"/>
      <c r="AK1" s="785"/>
      <c r="AL1" s="785"/>
      <c r="AM1" s="785"/>
      <c r="AN1" s="785"/>
      <c r="AO1" s="785"/>
      <c r="AP1" s="785"/>
      <c r="BD1" s="95" t="s">
        <v>240</v>
      </c>
    </row>
    <row r="2" spans="1:56" hidden="1" x14ac:dyDescent="0.3"/>
    <row r="3" spans="1:56" hidden="1" x14ac:dyDescent="0.3"/>
    <row r="4" spans="1:56" hidden="1" x14ac:dyDescent="0.3"/>
    <row r="5" spans="1:56" hidden="1" x14ac:dyDescent="0.3"/>
    <row r="6" spans="1:56" hidden="1" x14ac:dyDescent="0.3"/>
    <row r="7" spans="1:56" hidden="1" x14ac:dyDescent="0.3"/>
    <row r="8" spans="1:56" hidden="1" x14ac:dyDescent="0.3"/>
    <row r="9" spans="1:56" hidden="1" x14ac:dyDescent="0.3"/>
    <row r="10" spans="1:56" hidden="1" x14ac:dyDescent="0.3"/>
    <row r="11" spans="1:56" hidden="1" x14ac:dyDescent="0.3"/>
    <row r="12" spans="1:56" hidden="1" x14ac:dyDescent="0.3"/>
    <row r="13" spans="1:56" hidden="1" x14ac:dyDescent="0.3"/>
    <row r="14" spans="1:56" hidden="1" x14ac:dyDescent="0.3"/>
    <row r="15" spans="1:56" hidden="1" x14ac:dyDescent="0.3"/>
    <row r="16" spans="1:56" hidden="1" x14ac:dyDescent="0.3"/>
    <row r="17" spans="1:67" ht="15" thickBot="1" x14ac:dyDescent="0.35">
      <c r="BD17" s="790" t="s">
        <v>241</v>
      </c>
      <c r="BE17" s="791"/>
      <c r="BF17" s="791"/>
      <c r="BG17" s="791"/>
      <c r="BH17" s="791"/>
      <c r="BI17" s="791"/>
      <c r="BJ17" s="791"/>
      <c r="BK17" s="791"/>
      <c r="BL17" s="791"/>
      <c r="BM17" s="791"/>
      <c r="BN17" s="791"/>
      <c r="BO17" s="791"/>
    </row>
    <row r="18" spans="1:67" ht="15" thickBot="1" x14ac:dyDescent="0.35">
      <c r="C18" s="798" t="s">
        <v>237</v>
      </c>
      <c r="D18" s="799"/>
      <c r="E18" s="799"/>
      <c r="F18" s="799"/>
      <c r="G18" s="799"/>
      <c r="H18" s="799"/>
      <c r="I18" s="799"/>
      <c r="J18" s="799"/>
      <c r="K18" s="800"/>
      <c r="L18" s="798" t="s">
        <v>238</v>
      </c>
      <c r="M18" s="799"/>
      <c r="N18" s="799"/>
      <c r="O18" s="799"/>
      <c r="P18" s="799"/>
      <c r="Q18" s="799"/>
      <c r="R18" s="799"/>
      <c r="S18" s="799"/>
      <c r="T18" s="800"/>
      <c r="U18" s="798" t="s">
        <v>239</v>
      </c>
      <c r="V18" s="799"/>
      <c r="W18" s="799"/>
      <c r="X18" s="799"/>
      <c r="Y18" s="799"/>
      <c r="Z18" s="799"/>
      <c r="AA18" s="799"/>
      <c r="AB18" s="799"/>
      <c r="AC18" s="800"/>
      <c r="BD18" s="791"/>
      <c r="BE18" s="791"/>
      <c r="BF18" s="791"/>
      <c r="BG18" s="791"/>
      <c r="BH18" s="791"/>
      <c r="BI18" s="791"/>
      <c r="BJ18" s="791"/>
      <c r="BK18" s="791"/>
      <c r="BL18" s="791"/>
      <c r="BM18" s="791"/>
      <c r="BN18" s="791"/>
      <c r="BO18" s="791"/>
    </row>
    <row r="19" spans="1:67" ht="15" thickBot="1" x14ac:dyDescent="0.35">
      <c r="A19" s="105" t="s">
        <v>96</v>
      </c>
      <c r="B19" s="99"/>
      <c r="C19" s="309"/>
      <c r="D19" s="103"/>
      <c r="E19" s="103"/>
      <c r="F19" s="103"/>
      <c r="G19" s="103"/>
      <c r="H19" s="103"/>
      <c r="I19" s="103"/>
      <c r="J19" s="103"/>
      <c r="K19" s="222"/>
      <c r="L19" s="310"/>
      <c r="M19" s="311"/>
      <c r="N19" s="311"/>
      <c r="O19" s="311"/>
      <c r="P19" s="311"/>
      <c r="Q19" s="311"/>
      <c r="R19" s="311"/>
      <c r="S19" s="311"/>
      <c r="T19" s="312"/>
      <c r="U19" s="309"/>
      <c r="V19" s="103"/>
      <c r="W19" s="103"/>
      <c r="X19" s="103"/>
      <c r="Y19" s="103"/>
      <c r="Z19" s="103"/>
      <c r="AA19" s="103"/>
      <c r="AB19" s="103"/>
      <c r="AC19" s="313"/>
      <c r="AD19" s="172"/>
      <c r="AE19" s="314"/>
      <c r="AF19" s="786" t="s">
        <v>231</v>
      </c>
      <c r="AG19" s="787"/>
      <c r="AH19" s="787"/>
      <c r="AI19" s="787"/>
      <c r="AJ19" s="787"/>
      <c r="AK19" s="787"/>
      <c r="AL19" s="787"/>
      <c r="AM19" s="787"/>
      <c r="AN19" s="787"/>
      <c r="AO19" s="787"/>
      <c r="AP19" s="787"/>
      <c r="AQ19" s="788"/>
      <c r="BD19" s="791"/>
      <c r="BE19" s="791"/>
      <c r="BF19" s="791"/>
      <c r="BG19" s="791"/>
      <c r="BH19" s="791"/>
      <c r="BI19" s="791"/>
      <c r="BJ19" s="791"/>
      <c r="BK19" s="791"/>
      <c r="BL19" s="791"/>
      <c r="BM19" s="791"/>
      <c r="BN19" s="791"/>
      <c r="BO19" s="791"/>
    </row>
    <row r="20" spans="1:67" ht="15" thickBot="1" x14ac:dyDescent="0.35">
      <c r="A20" s="106" t="s">
        <v>97</v>
      </c>
      <c r="B20" s="226" t="s">
        <v>97</v>
      </c>
      <c r="C20" s="315">
        <v>1</v>
      </c>
      <c r="D20" s="316">
        <v>2</v>
      </c>
      <c r="E20" s="316">
        <v>3</v>
      </c>
      <c r="F20" s="316">
        <v>4</v>
      </c>
      <c r="G20" s="316">
        <v>5</v>
      </c>
      <c r="H20" s="316">
        <v>6</v>
      </c>
      <c r="I20" s="316">
        <v>7</v>
      </c>
      <c r="J20" s="316">
        <v>8</v>
      </c>
      <c r="K20" s="317">
        <v>9</v>
      </c>
      <c r="L20" s="315">
        <v>1</v>
      </c>
      <c r="M20" s="316">
        <v>2</v>
      </c>
      <c r="N20" s="316">
        <v>3</v>
      </c>
      <c r="O20" s="316">
        <v>4</v>
      </c>
      <c r="P20" s="316">
        <v>5</v>
      </c>
      <c r="Q20" s="316">
        <v>6</v>
      </c>
      <c r="R20" s="316">
        <v>7</v>
      </c>
      <c r="S20" s="316">
        <v>8</v>
      </c>
      <c r="T20" s="318">
        <v>9</v>
      </c>
      <c r="U20" s="315">
        <v>1</v>
      </c>
      <c r="V20" s="316">
        <v>2</v>
      </c>
      <c r="W20" s="316">
        <v>3</v>
      </c>
      <c r="X20" s="316">
        <v>4</v>
      </c>
      <c r="Y20" s="316">
        <v>5</v>
      </c>
      <c r="Z20" s="316">
        <v>6</v>
      </c>
      <c r="AA20" s="316">
        <v>7</v>
      </c>
      <c r="AB20" s="316">
        <v>8</v>
      </c>
      <c r="AC20" s="318">
        <v>9</v>
      </c>
      <c r="AD20" s="319"/>
      <c r="AE20" s="314"/>
      <c r="AF20" s="320" t="s">
        <v>114</v>
      </c>
      <c r="AG20" s="321" t="s">
        <v>33</v>
      </c>
      <c r="AH20" s="322" t="s">
        <v>214</v>
      </c>
      <c r="AI20" s="320" t="s">
        <v>17</v>
      </c>
      <c r="AJ20" s="321" t="s">
        <v>0</v>
      </c>
      <c r="AK20" s="321" t="s">
        <v>1</v>
      </c>
      <c r="AL20" s="321" t="s">
        <v>2</v>
      </c>
      <c r="AM20" s="321" t="s">
        <v>3</v>
      </c>
      <c r="AN20" s="321" t="s">
        <v>4</v>
      </c>
      <c r="AO20" s="321" t="s">
        <v>5</v>
      </c>
      <c r="AP20" s="321" t="s">
        <v>6</v>
      </c>
      <c r="AQ20" s="322" t="s">
        <v>18</v>
      </c>
      <c r="BD20" s="791"/>
      <c r="BE20" s="791"/>
      <c r="BF20" s="791"/>
      <c r="BG20" s="791"/>
      <c r="BH20" s="791"/>
      <c r="BI20" s="791"/>
      <c r="BJ20" s="791"/>
      <c r="BK20" s="791"/>
      <c r="BL20" s="791"/>
      <c r="BM20" s="791"/>
      <c r="BN20" s="791"/>
      <c r="BO20" s="791"/>
    </row>
    <row r="21" spans="1:67" x14ac:dyDescent="0.3">
      <c r="A21" s="199" t="s">
        <v>98</v>
      </c>
      <c r="B21" s="228" t="s">
        <v>220</v>
      </c>
      <c r="C21" s="323" t="str">
        <f>'STEP 3 EE Comp'!C8</f>
        <v>Period 1 - Forecast</v>
      </c>
      <c r="D21" s="106" t="str">
        <f>'STEP 3 EE Comp'!G8</f>
        <v>Period 2 - Forecast</v>
      </c>
      <c r="E21" s="106" t="str">
        <f>'STEP 3 EE Comp'!K8</f>
        <v>Period 3 - Forecast</v>
      </c>
      <c r="F21" s="106" t="str">
        <f>'STEP 3 EE Comp'!O8</f>
        <v>Period 4 - Forecast</v>
      </c>
      <c r="G21" s="106" t="str">
        <f>'STEP 3 EE Comp'!S8</f>
        <v>Period 5 - Forecast</v>
      </c>
      <c r="H21" s="106" t="str">
        <f>'STEP 3 EE Comp'!W8</f>
        <v/>
      </c>
      <c r="I21" s="106" t="str">
        <f>'STEP 3 EE Comp'!AA8</f>
        <v/>
      </c>
      <c r="J21" s="106" t="str">
        <f>'STEP 3 EE Comp'!AE8</f>
        <v/>
      </c>
      <c r="K21" s="226" t="str">
        <f>'STEP 3 EE Comp'!AI8</f>
        <v/>
      </c>
      <c r="L21" s="229" t="s">
        <v>17</v>
      </c>
      <c r="M21" s="199" t="s">
        <v>0</v>
      </c>
      <c r="N21" s="199" t="s">
        <v>1</v>
      </c>
      <c r="O21" s="199" t="s">
        <v>2</v>
      </c>
      <c r="P21" s="199" t="s">
        <v>3</v>
      </c>
      <c r="Q21" s="199" t="s">
        <v>4</v>
      </c>
      <c r="R21" s="199" t="s">
        <v>5</v>
      </c>
      <c r="S21" s="199" t="s">
        <v>6</v>
      </c>
      <c r="T21" s="230" t="s">
        <v>18</v>
      </c>
      <c r="U21" s="229" t="s">
        <v>17</v>
      </c>
      <c r="V21" s="199" t="s">
        <v>0</v>
      </c>
      <c r="W21" s="199" t="s">
        <v>1</v>
      </c>
      <c r="X21" s="199" t="s">
        <v>2</v>
      </c>
      <c r="Y21" s="199" t="s">
        <v>3</v>
      </c>
      <c r="Z21" s="199" t="s">
        <v>4</v>
      </c>
      <c r="AA21" s="199" t="s">
        <v>5</v>
      </c>
      <c r="AB21" s="199" t="s">
        <v>6</v>
      </c>
      <c r="AC21" s="230" t="s">
        <v>18</v>
      </c>
      <c r="AD21" s="314"/>
      <c r="AE21" s="314"/>
      <c r="AF21" s="324" t="str">
        <f>'STEP 1 FTE Calcs'!H20</f>
        <v>Period 1</v>
      </c>
      <c r="AG21" s="325">
        <f>'STEP 1 FTE Calcs'!I20</f>
        <v>-13</v>
      </c>
      <c r="AH21" s="326">
        <f>'STEP 1 FTE Calcs'!J20</f>
        <v>0</v>
      </c>
      <c r="AI21" s="327">
        <f>IF(AF21="","",IF(IF(AG21&lt;$AG$33,$AG$33,AG21)-IF(AH21&lt;$AH$33,AH21,$AH$33)-1&gt;=0,"",IF(AG21&lt;$AG$33,$AG$33,AG21)-IF(AH21&lt;$AH$33,AH21,$AH$33)-1))</f>
        <v>-1</v>
      </c>
      <c r="AJ21" s="93" t="str">
        <f>IF(AF21="","",IF(IF(AG21&lt;$AG$34,$AG$34,AG21)-IF(AH21&lt;$AH$34,AH21,$AH$34)-1&gt;=0,"",IF(AG21&lt;$AG$34,$AG$34,AG21)-IF(AH21&lt;$AH$34,AH21,$AH$34)-1))</f>
        <v/>
      </c>
      <c r="AK21" s="93" t="str">
        <f>IF(AF21="","",IF(IF(AG21&lt;$AG$35,$AG$35,AG21)-IF(AH21&lt;$AH$35,AH21,$AH$35)-1&gt;=0,"",IF(AG21&lt;$AG$35,$AG$35,AG21)-IF(AH21&lt;$AH$35,AH21,$AH$35)-1))</f>
        <v/>
      </c>
      <c r="AL21" s="93" t="str">
        <f>IF(AF21="","",IF(IF(AG21&lt;$AG$36,$AG$36,AG21)-IF(AH21&lt;$AH$36,AH21,$AH$36)-1&gt;=0,"",IF(AG21&lt;$AG$36,$AG$36,AG21)-IF(AH21&lt;$AH$36,AH21,$AH$36)-1))</f>
        <v/>
      </c>
      <c r="AM21" s="93" t="str">
        <f>IF(AF21="","",IF(IF(AG21&lt;$AG$37,$AG$37,AG21)-IF(AH21&lt;$AH$37,AH21,$AH$37)-1&gt;=0,"",IF(AG21&lt;$AG$37,$AG$37,AG21)-IF(AH21&lt;$AH$37,AH21,$AH$37)-1))</f>
        <v/>
      </c>
      <c r="AN21" s="93" t="str">
        <f>IF(AF21="","",IF(IF(AG21&lt;$AG$38,$AG$38,AG21)-IF(AH21&lt;$AH$38,AH21,$AH$38)-1&gt;=0,"",IF(AG21&lt;$AG$38,$AG$38,AG21)-IF(AH21&lt;$AH$38,AH21,$AH$38)-1))</f>
        <v/>
      </c>
      <c r="AO21" s="93" t="str">
        <f>IF(AF21="","",IF(IF(AG21&lt;$AG$39,$AG$39,AG21)-IF(AH21&lt;$AH$39,AH21,$AH$39)-1&gt;=0,"",IF(AG21&lt;$AG$39,$AG$39,AG21)-IF(AH21&lt;$AH$39,AH21,$AH$39)-1))</f>
        <v/>
      </c>
      <c r="AP21" s="93" t="str">
        <f>IF(AF21="","",IF(IF(AG21&lt;$AG$40,$AG$40,AG21)-IF(AH21&lt;$AH$40,AH21,$AH$40)-1&gt;=0,"",IF(AG21&lt;$AG$40,$AG$40,AG21)-IF(AH21&lt;$AH$40,AH21,$AH$40)-1))</f>
        <v/>
      </c>
      <c r="AQ21" s="328" t="str">
        <f>IF($AG$41="","",IF(AF21="","",IF(IF(AG21&lt;$AG$41,$AG$41,AG21)-IF(AH21&lt;$AH$41,AH21,$AH$41)-1&gt;=0,"",IF(AG21&lt;$AG$41,$AG$41,AG21)-IF(AH21&lt;$AH$41,AH21,$AH$41)-1)))</f>
        <v/>
      </c>
      <c r="AS21" s="209">
        <f>SUM(AI21:AQ21)</f>
        <v>-1</v>
      </c>
      <c r="BD21" s="791"/>
      <c r="BE21" s="791"/>
      <c r="BF21" s="791"/>
      <c r="BG21" s="791"/>
      <c r="BH21" s="791"/>
      <c r="BI21" s="791"/>
      <c r="BJ21" s="791"/>
      <c r="BK21" s="791"/>
      <c r="BL21" s="791"/>
      <c r="BM21" s="791"/>
      <c r="BN21" s="791"/>
      <c r="BO21" s="791"/>
    </row>
    <row r="22" spans="1:67" x14ac:dyDescent="0.3">
      <c r="A22" s="329" t="str">
        <f>IF('STEP 2 EE Data'!A22="","",'STEP 2 EE Data'!A22)</f>
        <v/>
      </c>
      <c r="B22" s="330" t="str">
        <f>IF('STEP 2 EE Data'!B22="","",'STEP 2 EE Data'!B22)</f>
        <v/>
      </c>
      <c r="C22" s="331"/>
      <c r="D22" s="329"/>
      <c r="E22" s="329"/>
      <c r="F22" s="329"/>
      <c r="G22" s="329"/>
      <c r="H22" s="329"/>
      <c r="I22" s="329"/>
      <c r="J22" s="329"/>
      <c r="K22" s="330"/>
      <c r="L22" s="331"/>
      <c r="M22" s="329"/>
      <c r="N22" s="329"/>
      <c r="O22" s="329"/>
      <c r="P22" s="329"/>
      <c r="Q22" s="329"/>
      <c r="R22" s="329"/>
      <c r="S22" s="329"/>
      <c r="T22" s="332"/>
      <c r="U22" s="331"/>
      <c r="V22" s="329"/>
      <c r="W22" s="329"/>
      <c r="X22" s="329"/>
      <c r="Y22" s="329"/>
      <c r="Z22" s="329"/>
      <c r="AA22" s="329"/>
      <c r="AB22" s="329"/>
      <c r="AC22" s="332"/>
      <c r="AD22" s="173"/>
      <c r="AE22" s="173"/>
      <c r="AF22" s="333" t="str">
        <f>'STEP 1 FTE Calcs'!H21</f>
        <v>Period 2</v>
      </c>
      <c r="AG22" s="334">
        <f>'STEP 1 FTE Calcs'!I21</f>
        <v>1</v>
      </c>
      <c r="AH22" s="335">
        <f>'STEP 1 FTE Calcs'!J21</f>
        <v>14</v>
      </c>
      <c r="AI22" s="327" t="str">
        <f t="shared" ref="AI22:AI28" si="0">IF(AF22="","",IF(IF(AG22&lt;$AG$33,$AG$33,AG22)-IF(AH22&lt;$AH$33,AH22,$AH$33)-1&gt;=0,"",IF(AG22&lt;$AG$33,$AG$33,AG22)-IF(AH22&lt;$AH$33,AH22,$AH$33)-1))</f>
        <v/>
      </c>
      <c r="AJ22" s="93">
        <f t="shared" ref="AJ22:AJ29" si="1">IF(AF22="","",IF(IF(AG22&lt;$AG$34,$AG$34,AG22)-IF(AH22&lt;$AH$34,AH22,$AH$34)-1&gt;=0,"",IF(AG22&lt;$AG$34,$AG$34,AG22)-IF(AH22&lt;$AH$34,AH22,$AH$34)-1))</f>
        <v>-7</v>
      </c>
      <c r="AK22" s="93">
        <f t="shared" ref="AK22:AK29" si="2">IF(AF22="","",IF(IF(AG22&lt;$AG$35,$AG$35,AG22)-IF(AH22&lt;$AH$35,AH22,$AH$35)-1&gt;=0,"",IF(AG22&lt;$AG$35,$AG$35,AG22)-IF(AH22&lt;$AH$35,AH22,$AH$35)-1))</f>
        <v>-7</v>
      </c>
      <c r="AL22" s="93" t="str">
        <f t="shared" ref="AL22:AL29" si="3">IF(AF22="","",IF(IF(AG22&lt;$AG$36,$AG$36,AG22)-IF(AH22&lt;$AH$36,AH22,$AH$36)-1&gt;=0,"",IF(AG22&lt;$AG$36,$AG$36,AG22)-IF(AH22&lt;$AH$36,AH22,$AH$36)-1))</f>
        <v/>
      </c>
      <c r="AM22" s="93" t="str">
        <f t="shared" ref="AM22:AM29" si="4">IF(AF22="","",IF(IF(AG22&lt;$AG$37,$AG$37,AG22)-IF(AH22&lt;$AH$37,AH22,$AH$37)-1&gt;=0,"",IF(AG22&lt;$AG$37,$AG$37,AG22)-IF(AH22&lt;$AH$37,AH22,$AH$37)-1))</f>
        <v/>
      </c>
      <c r="AN22" s="93" t="str">
        <f t="shared" ref="AN22:AN29" si="5">IF(AF22="","",IF(IF(AG22&lt;$AG$38,$AG$38,AG22)-IF(AH22&lt;$AH$38,AH22,$AH$38)-1&gt;=0,"",IF(AG22&lt;$AG$38,$AG$38,AG22)-IF(AH22&lt;$AH$38,AH22,$AH$38)-1))</f>
        <v/>
      </c>
      <c r="AO22" s="93" t="str">
        <f t="shared" ref="AO22:AO29" si="6">IF(AF22="","",IF(IF(AG22&lt;$AG$39,$AG$39,AG22)-IF(AH22&lt;$AH$39,AH22,$AH$39)-1&gt;=0,"",IF(AG22&lt;$AG$39,$AG$39,AG22)-IF(AH22&lt;$AH$39,AH22,$AH$39)-1))</f>
        <v/>
      </c>
      <c r="AP22" s="93" t="str">
        <f t="shared" ref="AP22:AP29" si="7">IF(AF22="","",IF(IF(AG22&lt;$AG$40,$AG$40,AG22)-IF(AH22&lt;$AH$40,AH22,$AH$40)-1&gt;=0,"",IF(AG22&lt;$AG$40,$AG$40,AG22)-IF(AH22&lt;$AH$40,AH22,$AH$40)-1))</f>
        <v/>
      </c>
      <c r="AQ22" s="328" t="str">
        <f t="shared" ref="AQ22:AQ29" si="8">IF($AG$41="","",IF(AF22="","",IF(IF(AG22&lt;$AG$41,$AG$41,AG22)-IF(AH22&lt;$AH$41,AH22,$AH$41)-1&gt;=0,"",IF(AG22&lt;$AG$41,$AG$41,AG22)-IF(AH22&lt;$AH$41,AH22,$AH$41)-1)))</f>
        <v/>
      </c>
      <c r="AS22" s="209">
        <f t="shared" ref="AS22:AS29" si="9">SUM(AI22:AQ22)</f>
        <v>-14</v>
      </c>
      <c r="BD22" s="791"/>
      <c r="BE22" s="791"/>
      <c r="BF22" s="791"/>
      <c r="BG22" s="791"/>
      <c r="BH22" s="791"/>
      <c r="BI22" s="791"/>
      <c r="BJ22" s="791"/>
      <c r="BK22" s="791"/>
      <c r="BL22" s="791"/>
      <c r="BM22" s="791"/>
      <c r="BN22" s="791"/>
      <c r="BO22" s="791"/>
    </row>
    <row r="23" spans="1:67" x14ac:dyDescent="0.3">
      <c r="A23" s="329" t="str">
        <f>IF('STEP 2 EE Data'!A23="","",'STEP 2 EE Data'!A23)</f>
        <v/>
      </c>
      <c r="B23" s="330" t="str">
        <f>IF('STEP 2 EE Data'!B23="","",'STEP 2 EE Data'!B23)</f>
        <v/>
      </c>
      <c r="C23" s="336"/>
      <c r="D23" s="337"/>
      <c r="E23" s="337"/>
      <c r="F23" s="337"/>
      <c r="G23" s="337"/>
      <c r="H23" s="337"/>
      <c r="I23" s="337"/>
      <c r="J23" s="337"/>
      <c r="K23" s="338"/>
      <c r="L23" s="336"/>
      <c r="M23" s="337"/>
      <c r="N23" s="337"/>
      <c r="O23" s="337"/>
      <c r="P23" s="337"/>
      <c r="Q23" s="337"/>
      <c r="R23" s="337"/>
      <c r="S23" s="337"/>
      <c r="T23" s="339"/>
      <c r="U23" s="336"/>
      <c r="V23" s="337"/>
      <c r="W23" s="337"/>
      <c r="X23" s="337"/>
      <c r="Y23" s="337"/>
      <c r="Z23" s="337"/>
      <c r="AA23" s="337"/>
      <c r="AB23" s="337"/>
      <c r="AC23" s="339"/>
      <c r="AD23" s="340"/>
      <c r="AE23" s="340"/>
      <c r="AF23" s="333" t="str">
        <f>'STEP 1 FTE Calcs'!H22</f>
        <v>Period 3</v>
      </c>
      <c r="AG23" s="334">
        <f>'STEP 1 FTE Calcs'!I22</f>
        <v>15</v>
      </c>
      <c r="AH23" s="335">
        <f>'STEP 1 FTE Calcs'!J22</f>
        <v>28</v>
      </c>
      <c r="AI23" s="327" t="str">
        <f t="shared" si="0"/>
        <v/>
      </c>
      <c r="AJ23" s="93" t="str">
        <f t="shared" si="1"/>
        <v/>
      </c>
      <c r="AK23" s="93" t="str">
        <f t="shared" si="2"/>
        <v/>
      </c>
      <c r="AL23" s="93">
        <f t="shared" si="3"/>
        <v>-7</v>
      </c>
      <c r="AM23" s="93">
        <f t="shared" si="4"/>
        <v>-7</v>
      </c>
      <c r="AN23" s="93" t="str">
        <f t="shared" si="5"/>
        <v/>
      </c>
      <c r="AO23" s="93" t="str">
        <f t="shared" si="6"/>
        <v/>
      </c>
      <c r="AP23" s="93" t="str">
        <f t="shared" si="7"/>
        <v/>
      </c>
      <c r="AQ23" s="328" t="str">
        <f t="shared" si="8"/>
        <v/>
      </c>
      <c r="AS23" s="209">
        <f t="shared" si="9"/>
        <v>-14</v>
      </c>
      <c r="BD23" s="791"/>
      <c r="BE23" s="791"/>
      <c r="BF23" s="791"/>
      <c r="BG23" s="791"/>
      <c r="BH23" s="791"/>
      <c r="BI23" s="791"/>
      <c r="BJ23" s="791"/>
      <c r="BK23" s="791"/>
      <c r="BL23" s="791"/>
      <c r="BM23" s="791"/>
      <c r="BN23" s="791"/>
      <c r="BO23" s="791"/>
    </row>
    <row r="24" spans="1:67" x14ac:dyDescent="0.3">
      <c r="A24" s="93" t="str">
        <f>IF('STEP 2 EE Data'!A24="","",'STEP 2 EE Data'!A24)</f>
        <v/>
      </c>
      <c r="B24" s="341" t="str">
        <f>IF('STEP 2 EE Data'!B24="","",'STEP 2 EE Data'!B24)</f>
        <v/>
      </c>
      <c r="C24" s="342" t="str">
        <f>IF($C$21="","",IF(B24="","",'STEP 3 EE Comp'!F29))</f>
        <v/>
      </c>
      <c r="D24" s="343" t="str">
        <f>IF($D$21="","",IF(B24="","",'STEP 3 EE Comp'!J29))</f>
        <v/>
      </c>
      <c r="E24" s="343" t="str">
        <f>IF($E$21="","",IF(B24="","",'STEP 3 EE Comp'!N29))</f>
        <v/>
      </c>
      <c r="F24" s="343" t="str">
        <f>IF($F$21="","",IF(B24="","",'STEP 3 EE Comp'!R29))</f>
        <v/>
      </c>
      <c r="G24" s="343" t="str">
        <f>IF($G$21="","",IF(B24="","",'STEP 3 EE Comp'!V29))</f>
        <v/>
      </c>
      <c r="H24" s="343" t="str">
        <f>IF($H$21="","",IF(B24="","",'STEP 3 EE Comp'!Z29))</f>
        <v/>
      </c>
      <c r="I24" s="343" t="str">
        <f>IF($I$21="","",IF(B24="","",'STEP 3 EE Comp'!AD29))</f>
        <v/>
      </c>
      <c r="J24" s="343" t="str">
        <f>IF($J$21="","",IF(B24="","",'STEP 3 EE Comp'!AH29))</f>
        <v/>
      </c>
      <c r="K24" s="344" t="str">
        <f>IF($K$21="","",IF(B24="","",'STEP 3 EE Comp'!AL29))</f>
        <v/>
      </c>
      <c r="L24" s="345" t="str">
        <f>IF($B24="","",IF(AI$45="",0,$C24*AI$45)+IF(AI$46="",0,$D24*AI$46)+IF(AI$47="",0,$E24*AI$47)+IF(AI$48="",0,$F24*AI$48)+IF(AI$49="",0,$G24*AI$49)+IF(AI$50="",0,$H24*AI$50)+IF(AI$51="",0,$I24*AI$51)+IF(AI$52="",0,$J24*AI$52)+IF(AI$53="",0,$K24*AI$53))</f>
        <v/>
      </c>
      <c r="M24" s="346" t="str">
        <f t="shared" ref="M24:T24" si="10">IF($B24="","",IF(AJ$45="",0,$C24*AJ$45)+IF(AJ$46="",0,$D24*AJ$46)+IF(AJ$47="",0,$E24*AJ$47)+IF(AJ$48="",0,$F24*AJ$48)+IF(AJ$49="",0,$G24*AJ$49)+IF(AJ$50="",0,$H24*AJ$50)+IF(AJ$51="",0,$I24*AJ$51)+IF(AJ$52="",0,$J24*AJ$52)+IF(AJ$53="",0,$K24*AJ$53))</f>
        <v/>
      </c>
      <c r="N24" s="346" t="str">
        <f t="shared" si="10"/>
        <v/>
      </c>
      <c r="O24" s="346" t="str">
        <f t="shared" si="10"/>
        <v/>
      </c>
      <c r="P24" s="346" t="str">
        <f t="shared" si="10"/>
        <v/>
      </c>
      <c r="Q24" s="346" t="str">
        <f t="shared" si="10"/>
        <v/>
      </c>
      <c r="R24" s="346" t="str">
        <f t="shared" si="10"/>
        <v/>
      </c>
      <c r="S24" s="346" t="str">
        <f t="shared" si="10"/>
        <v/>
      </c>
      <c r="T24" s="347" t="str">
        <f t="shared" si="10"/>
        <v/>
      </c>
      <c r="U24" s="348" t="str">
        <f>IF($B24="","",IF(AH$80="",0,$C24*AH$80)+IF(AH$81="",0,$D24*AH$81)+IF(AH$82="",0,$E24*AH$82)+IF(AH$83="",0,$F24*AH$83)+IF(AH$84="",0,$G24*AH$84)+IF(AH$85="",0,$H24*AH$85)+IF(AH$86="",0,$I24*AH$86)+IF(AH$87="",0,$J24*AH$87)+IF(AH$88="",0,$K24*AH$88))</f>
        <v/>
      </c>
      <c r="V24" s="349" t="str">
        <f t="shared" ref="V24:AC24" si="11">IF($B24="","",IF(AI$80="",0,$C24*AI$80)+IF(AI$81="",0,$D24*AI$81)+IF(AI$82="",0,$E24*AI$82)+IF(AI$83="",0,$F24*AI$83)+IF(AI$84="",0,$G24*AI$84)+IF(AI$85="",0,$H24*AI$85)+IF(AI$86="",0,$I24*AI$86)+IF(AI$87="",0,$J24*AI$87)+IF(AI$88="",0,$K24*AI$88))</f>
        <v/>
      </c>
      <c r="W24" s="349" t="str">
        <f t="shared" si="11"/>
        <v/>
      </c>
      <c r="X24" s="349" t="str">
        <f t="shared" si="11"/>
        <v/>
      </c>
      <c r="Y24" s="349" t="str">
        <f t="shared" si="11"/>
        <v/>
      </c>
      <c r="Z24" s="349" t="str">
        <f t="shared" si="11"/>
        <v/>
      </c>
      <c r="AA24" s="349" t="str">
        <f t="shared" si="11"/>
        <v/>
      </c>
      <c r="AB24" s="349" t="str">
        <f t="shared" si="11"/>
        <v/>
      </c>
      <c r="AC24" s="350" t="str">
        <f t="shared" si="11"/>
        <v/>
      </c>
      <c r="AD24" s="215"/>
      <c r="AE24" s="215"/>
      <c r="AF24" s="333" t="str">
        <f>'STEP 1 FTE Calcs'!H23</f>
        <v>Period 4</v>
      </c>
      <c r="AG24" s="334">
        <f>'STEP 1 FTE Calcs'!I23</f>
        <v>29</v>
      </c>
      <c r="AH24" s="335">
        <f>'STEP 1 FTE Calcs'!J23</f>
        <v>42</v>
      </c>
      <c r="AI24" s="327" t="str">
        <f t="shared" si="0"/>
        <v/>
      </c>
      <c r="AJ24" s="93" t="str">
        <f t="shared" si="1"/>
        <v/>
      </c>
      <c r="AK24" s="93" t="str">
        <f t="shared" si="2"/>
        <v/>
      </c>
      <c r="AL24" s="93" t="str">
        <f t="shared" si="3"/>
        <v/>
      </c>
      <c r="AM24" s="93" t="str">
        <f t="shared" si="4"/>
        <v/>
      </c>
      <c r="AN24" s="93">
        <f t="shared" si="5"/>
        <v>-7</v>
      </c>
      <c r="AO24" s="93">
        <f t="shared" si="6"/>
        <v>-7</v>
      </c>
      <c r="AP24" s="93" t="str">
        <f t="shared" si="7"/>
        <v/>
      </c>
      <c r="AQ24" s="328" t="str">
        <f t="shared" si="8"/>
        <v/>
      </c>
      <c r="AS24" s="209">
        <f t="shared" si="9"/>
        <v>-14</v>
      </c>
      <c r="BD24" s="791"/>
      <c r="BE24" s="791"/>
      <c r="BF24" s="791"/>
      <c r="BG24" s="791"/>
      <c r="BH24" s="791"/>
      <c r="BI24" s="791"/>
      <c r="BJ24" s="791"/>
      <c r="BK24" s="791"/>
      <c r="BL24" s="791"/>
      <c r="BM24" s="791"/>
      <c r="BN24" s="791"/>
      <c r="BO24" s="791"/>
    </row>
    <row r="25" spans="1:67" x14ac:dyDescent="0.3">
      <c r="A25" s="84" t="str">
        <f>IF('STEP 2 EE Data'!A25="","",'STEP 2 EE Data'!A25)</f>
        <v/>
      </c>
      <c r="B25" s="83" t="str">
        <f>IF('STEP 2 EE Data'!B25="","",'STEP 2 EE Data'!B25)</f>
        <v/>
      </c>
      <c r="C25" s="342" t="str">
        <f>IF($C$21="","",IF(B25="","",'STEP 3 EE Comp'!F30))</f>
        <v/>
      </c>
      <c r="D25" s="343" t="str">
        <f>IF($D$21="","",IF(B25="","",'STEP 3 EE Comp'!J30))</f>
        <v/>
      </c>
      <c r="E25" s="343" t="str">
        <f>IF($E$21="","",IF(B25="","",'STEP 3 EE Comp'!N30))</f>
        <v/>
      </c>
      <c r="F25" s="343" t="str">
        <f>IF($F$21="","",IF(B25="","",'STEP 3 EE Comp'!R30))</f>
        <v/>
      </c>
      <c r="G25" s="343" t="str">
        <f>IF($G$21="","",IF(B25="","",'STEP 3 EE Comp'!V30))</f>
        <v/>
      </c>
      <c r="H25" s="343" t="str">
        <f>IF($H$21="","",IF(B25="","",'STEP 3 EE Comp'!Z30))</f>
        <v/>
      </c>
      <c r="I25" s="343" t="str">
        <f>IF($I$21="","",IF(B25="","",'STEP 3 EE Comp'!AD30))</f>
        <v/>
      </c>
      <c r="J25" s="343" t="str">
        <f>IF($J$21="","",IF(B25="","",'STEP 3 EE Comp'!AH30))</f>
        <v/>
      </c>
      <c r="K25" s="344" t="str">
        <f>IF($K$21="","",IF(B25="","",'STEP 3 EE Comp'!AL30))</f>
        <v/>
      </c>
      <c r="L25" s="345" t="str">
        <f t="shared" ref="L25:L42" si="12">IF($B25="","",IF(AI$45="",0,$C25*AI$45)+IF(AI$46="",0,$D25*AI$46)+IF(AI$47="",0,$E25*AI$47)+IF(AI$48="",0,$F25*AI$48)+IF(AI$49="",0,$G25*AI$49)+IF(AI$50="",0,$H25*AI$50)+IF(AI$51="",0,$I25*AI$51)+IF(AI$52="",0,$J25*AI$52)+IF(AI$53="",0,$K25*AI$53))</f>
        <v/>
      </c>
      <c r="M25" s="346" t="str">
        <f t="shared" ref="M25:M42" si="13">IF($B25="","",IF(AJ$45="",0,$C25*AJ$45)+IF(AJ$46="",0,$D25*AJ$46)+IF(AJ$47="",0,$E25*AJ$47)+IF(AJ$48="",0,$F25*AJ$48)+IF(AJ$49="",0,$G25*AJ$49)+IF(AJ$50="",0,$H25*AJ$50)+IF(AJ$51="",0,$I25*AJ$51)+IF(AJ$52="",0,$J25*AJ$52)+IF(AJ$53="",0,$K25*AJ$53))</f>
        <v/>
      </c>
      <c r="N25" s="346" t="str">
        <f t="shared" ref="N25:N42" si="14">IF($B25="","",IF(AK$45="",0,$C25*AK$45)+IF(AK$46="",0,$D25*AK$46)+IF(AK$47="",0,$E25*AK$47)+IF(AK$48="",0,$F25*AK$48)+IF(AK$49="",0,$G25*AK$49)+IF(AK$50="",0,$H25*AK$50)+IF(AK$51="",0,$I25*AK$51)+IF(AK$52="",0,$J25*AK$52)+IF(AK$53="",0,$K25*AK$53))</f>
        <v/>
      </c>
      <c r="O25" s="346" t="str">
        <f t="shared" ref="O25:O42" si="15">IF($B25="","",IF(AL$45="",0,$C25*AL$45)+IF(AL$46="",0,$D25*AL$46)+IF(AL$47="",0,$E25*AL$47)+IF(AL$48="",0,$F25*AL$48)+IF(AL$49="",0,$G25*AL$49)+IF(AL$50="",0,$H25*AL$50)+IF(AL$51="",0,$I25*AL$51)+IF(AL$52="",0,$J25*AL$52)+IF(AL$53="",0,$K25*AL$53))</f>
        <v/>
      </c>
      <c r="P25" s="346" t="str">
        <f t="shared" ref="P25:P42" si="16">IF($B25="","",IF(AM$45="",0,$C25*AM$45)+IF(AM$46="",0,$D25*AM$46)+IF(AM$47="",0,$E25*AM$47)+IF(AM$48="",0,$F25*AM$48)+IF(AM$49="",0,$G25*AM$49)+IF(AM$50="",0,$H25*AM$50)+IF(AM$51="",0,$I25*AM$51)+IF(AM$52="",0,$J25*AM$52)+IF(AM$53="",0,$K25*AM$53))</f>
        <v/>
      </c>
      <c r="Q25" s="346" t="str">
        <f t="shared" ref="Q25:Q42" si="17">IF($B25="","",IF(AN$45="",0,$C25*AN$45)+IF(AN$46="",0,$D25*AN$46)+IF(AN$47="",0,$E25*AN$47)+IF(AN$48="",0,$F25*AN$48)+IF(AN$49="",0,$G25*AN$49)+IF(AN$50="",0,$H25*AN$50)+IF(AN$51="",0,$I25*AN$51)+IF(AN$52="",0,$J25*AN$52)+IF(AN$53="",0,$K25*AN$53))</f>
        <v/>
      </c>
      <c r="R25" s="346" t="str">
        <f t="shared" ref="R25:R42" si="18">IF($B25="","",IF(AO$45="",0,$C25*AO$45)+IF(AO$46="",0,$D25*AO$46)+IF(AO$47="",0,$E25*AO$47)+IF(AO$48="",0,$F25*AO$48)+IF(AO$49="",0,$G25*AO$49)+IF(AO$50="",0,$H25*AO$50)+IF(AO$51="",0,$I25*AO$51)+IF(AO$52="",0,$J25*AO$52)+IF(AO$53="",0,$K25*AO$53))</f>
        <v/>
      </c>
      <c r="S25" s="346" t="str">
        <f t="shared" ref="S25:S42" si="19">IF($B25="","",IF(AP$45="",0,$C25*AP$45)+IF(AP$46="",0,$D25*AP$46)+IF(AP$47="",0,$E25*AP$47)+IF(AP$48="",0,$F25*AP$48)+IF(AP$49="",0,$G25*AP$49)+IF(AP$50="",0,$H25*AP$50)+IF(AP$51="",0,$I25*AP$51)+IF(AP$52="",0,$J25*AP$52)+IF(AP$53="",0,$K25*AP$53))</f>
        <v/>
      </c>
      <c r="T25" s="347" t="str">
        <f t="shared" ref="T25:T42" si="20">IF($B25="","",IF(AQ$45="",0,$C25*AQ$45)+IF(AQ$46="",0,$D25*AQ$46)+IF(AQ$47="",0,$E25*AQ$47)+IF(AQ$48="",0,$F25*AQ$48)+IF(AQ$49="",0,$G25*AQ$49)+IF(AQ$50="",0,$H25*AQ$50)+IF(AQ$51="",0,$I25*AQ$51)+IF(AQ$52="",0,$J25*AQ$52)+IF(AQ$53="",0,$K25*AQ$53))</f>
        <v/>
      </c>
      <c r="U25" s="348" t="str">
        <f t="shared" ref="U25:U40" si="21">IF($B25="","",IF(AH$80="",0,$C25*AH$80)+IF(AH$81="",0,$D25*AH$81)+IF(AH$82="",0,$E25*AH$82)+IF(AH$83="",0,$F25*AH$83)+IF(AH$84="",0,$G25*AH$84)+IF(AH$85="",0,$H25*AH$85)+IF(AH$86="",0,$I25*AH$86)+IF(AH$87="",0,$J25*AH$87)+IF(AH$88="",0,$K25*AH$88))</f>
        <v/>
      </c>
      <c r="V25" s="349" t="str">
        <f t="shared" ref="V25:V41" si="22">IF($B25="","",IF(AI$80="",0,$C25*AI$80)+IF(AI$81="",0,$D25*AI$81)+IF(AI$82="",0,$E25*AI$82)+IF(AI$83="",0,$F25*AI$83)+IF(AI$84="",0,$G25*AI$84)+IF(AI$85="",0,$H25*AI$85)+IF(AI$86="",0,$I25*AI$86)+IF(AI$87="",0,$J25*AI$87)+IF(AI$88="",0,$K25*AI$88))</f>
        <v/>
      </c>
      <c r="W25" s="349" t="str">
        <f t="shared" ref="W25:W41" si="23">IF($B25="","",IF(AJ$80="",0,$C25*AJ$80)+IF(AJ$81="",0,$D25*AJ$81)+IF(AJ$82="",0,$E25*AJ$82)+IF(AJ$83="",0,$F25*AJ$83)+IF(AJ$84="",0,$G25*AJ$84)+IF(AJ$85="",0,$H25*AJ$85)+IF(AJ$86="",0,$I25*AJ$86)+IF(AJ$87="",0,$J25*AJ$87)+IF(AJ$88="",0,$K25*AJ$88))</f>
        <v/>
      </c>
      <c r="X25" s="349" t="str">
        <f t="shared" ref="X25:X41" si="24">IF($B25="","",IF(AK$80="",0,$C25*AK$80)+IF(AK$81="",0,$D25*AK$81)+IF(AK$82="",0,$E25*AK$82)+IF(AK$83="",0,$F25*AK$83)+IF(AK$84="",0,$G25*AK$84)+IF(AK$85="",0,$H25*AK$85)+IF(AK$86="",0,$I25*AK$86)+IF(AK$87="",0,$J25*AK$87)+IF(AK$88="",0,$K25*AK$88))</f>
        <v/>
      </c>
      <c r="Y25" s="349" t="str">
        <f t="shared" ref="Y25:Y41" si="25">IF($B25="","",IF(AL$80="",0,$C25*AL$80)+IF(AL$81="",0,$D25*AL$81)+IF(AL$82="",0,$E25*AL$82)+IF(AL$83="",0,$F25*AL$83)+IF(AL$84="",0,$G25*AL$84)+IF(AL$85="",0,$H25*AL$85)+IF(AL$86="",0,$I25*AL$86)+IF(AL$87="",0,$J25*AL$87)+IF(AL$88="",0,$K25*AL$88))</f>
        <v/>
      </c>
      <c r="Z25" s="349" t="str">
        <f t="shared" ref="Z25:Z41" si="26">IF($B25="","",IF(AM$80="",0,$C25*AM$80)+IF(AM$81="",0,$D25*AM$81)+IF(AM$82="",0,$E25*AM$82)+IF(AM$83="",0,$F25*AM$83)+IF(AM$84="",0,$G25*AM$84)+IF(AM$85="",0,$H25*AM$85)+IF(AM$86="",0,$I25*AM$86)+IF(AM$87="",0,$J25*AM$87)+IF(AM$88="",0,$K25*AM$88))</f>
        <v/>
      </c>
      <c r="AA25" s="349" t="str">
        <f t="shared" ref="AA25:AA41" si="27">IF($B25="","",IF(AN$80="",0,$C25*AN$80)+IF(AN$81="",0,$D25*AN$81)+IF(AN$82="",0,$E25*AN$82)+IF(AN$83="",0,$F25*AN$83)+IF(AN$84="",0,$G25*AN$84)+IF(AN$85="",0,$H25*AN$85)+IF(AN$86="",0,$I25*AN$86)+IF(AN$87="",0,$J25*AN$87)+IF(AN$88="",0,$K25*AN$88))</f>
        <v/>
      </c>
      <c r="AB25" s="349" t="str">
        <f t="shared" ref="AB25:AB41" si="28">IF($B25="","",IF(AO$80="",0,$C25*AO$80)+IF(AO$81="",0,$D25*AO$81)+IF(AO$82="",0,$E25*AO$82)+IF(AO$83="",0,$F25*AO$83)+IF(AO$84="",0,$G25*AO$84)+IF(AO$85="",0,$H25*AO$85)+IF(AO$86="",0,$I25*AO$86)+IF(AO$87="",0,$J25*AO$87)+IF(AO$88="",0,$K25*AO$88))</f>
        <v/>
      </c>
      <c r="AC25" s="350" t="str">
        <f t="shared" ref="AC25:AC41" si="29">IF($B25="","",IF(AP$80="",0,$C25*AP$80)+IF(AP$81="",0,$D25*AP$81)+IF(AP$82="",0,$E25*AP$82)+IF(AP$83="",0,$F25*AP$83)+IF(AP$84="",0,$G25*AP$84)+IF(AP$85="",0,$H25*AP$85)+IF(AP$86="",0,$I25*AP$86)+IF(AP$87="",0,$J25*AP$87)+IF(AP$88="",0,$K25*AP$88))</f>
        <v/>
      </c>
      <c r="AD25" s="215"/>
      <c r="AE25" s="215"/>
      <c r="AF25" s="333" t="str">
        <f>'STEP 1 FTE Calcs'!H24</f>
        <v>Period 5</v>
      </c>
      <c r="AG25" s="334">
        <f>'STEP 1 FTE Calcs'!I24</f>
        <v>43</v>
      </c>
      <c r="AH25" s="335">
        <f>'STEP 1 FTE Calcs'!J24</f>
        <v>56</v>
      </c>
      <c r="AI25" s="327" t="str">
        <f t="shared" si="0"/>
        <v/>
      </c>
      <c r="AJ25" s="93" t="str">
        <f t="shared" si="1"/>
        <v/>
      </c>
      <c r="AK25" s="93" t="str">
        <f t="shared" si="2"/>
        <v/>
      </c>
      <c r="AL25" s="93" t="str">
        <f t="shared" si="3"/>
        <v/>
      </c>
      <c r="AM25" s="93" t="str">
        <f t="shared" si="4"/>
        <v/>
      </c>
      <c r="AN25" s="93" t="str">
        <f t="shared" si="5"/>
        <v/>
      </c>
      <c r="AO25" s="93" t="str">
        <f t="shared" si="6"/>
        <v/>
      </c>
      <c r="AP25" s="93">
        <f t="shared" si="7"/>
        <v>-7</v>
      </c>
      <c r="AQ25" s="328">
        <f t="shared" si="8"/>
        <v>-6</v>
      </c>
      <c r="AS25" s="209">
        <f t="shared" si="9"/>
        <v>-13</v>
      </c>
      <c r="BD25" s="791"/>
      <c r="BE25" s="791"/>
      <c r="BF25" s="791"/>
      <c r="BG25" s="791"/>
      <c r="BH25" s="791"/>
      <c r="BI25" s="791"/>
      <c r="BJ25" s="791"/>
      <c r="BK25" s="791"/>
      <c r="BL25" s="791"/>
      <c r="BM25" s="791"/>
      <c r="BN25" s="791"/>
      <c r="BO25" s="791"/>
    </row>
    <row r="26" spans="1:67" x14ac:dyDescent="0.3">
      <c r="A26" s="84" t="str">
        <f>IF('STEP 2 EE Data'!A26="","",'STEP 2 EE Data'!A26)</f>
        <v/>
      </c>
      <c r="B26" s="83" t="str">
        <f>IF('STEP 2 EE Data'!B26="","",'STEP 2 EE Data'!B26)</f>
        <v/>
      </c>
      <c r="C26" s="342" t="str">
        <f>IF($C$21="","",IF(B26="","",'STEP 3 EE Comp'!F31))</f>
        <v/>
      </c>
      <c r="D26" s="343" t="str">
        <f>IF($D$21="","",IF(B26="","",'STEP 3 EE Comp'!J31))</f>
        <v/>
      </c>
      <c r="E26" s="343" t="str">
        <f>IF($E$21="","",IF(B26="","",'STEP 3 EE Comp'!N31))</f>
        <v/>
      </c>
      <c r="F26" s="343" t="str">
        <f>IF($F$21="","",IF(B26="","",'STEP 3 EE Comp'!R31))</f>
        <v/>
      </c>
      <c r="G26" s="343" t="str">
        <f>IF($G$21="","",IF(B26="","",'STEP 3 EE Comp'!V31))</f>
        <v/>
      </c>
      <c r="H26" s="343" t="str">
        <f>IF($H$21="","",IF(B26="","",'STEP 3 EE Comp'!Z31))</f>
        <v/>
      </c>
      <c r="I26" s="343" t="str">
        <f>IF($I$21="","",IF(B26="","",'STEP 3 EE Comp'!AD31))</f>
        <v/>
      </c>
      <c r="J26" s="343" t="str">
        <f>IF($J$21="","",IF(B26="","",'STEP 3 EE Comp'!AH31))</f>
        <v/>
      </c>
      <c r="K26" s="344" t="str">
        <f>IF($K$21="","",IF(B26="","",'STEP 3 EE Comp'!AL31))</f>
        <v/>
      </c>
      <c r="L26" s="345" t="str">
        <f t="shared" si="12"/>
        <v/>
      </c>
      <c r="M26" s="346" t="str">
        <f t="shared" si="13"/>
        <v/>
      </c>
      <c r="N26" s="346" t="str">
        <f t="shared" si="14"/>
        <v/>
      </c>
      <c r="O26" s="346" t="str">
        <f t="shared" si="15"/>
        <v/>
      </c>
      <c r="P26" s="346" t="str">
        <f t="shared" si="16"/>
        <v/>
      </c>
      <c r="Q26" s="346" t="str">
        <f t="shared" si="17"/>
        <v/>
      </c>
      <c r="R26" s="346" t="str">
        <f t="shared" si="18"/>
        <v/>
      </c>
      <c r="S26" s="346" t="str">
        <f t="shared" si="19"/>
        <v/>
      </c>
      <c r="T26" s="347" t="str">
        <f t="shared" si="20"/>
        <v/>
      </c>
      <c r="U26" s="348" t="str">
        <f t="shared" si="21"/>
        <v/>
      </c>
      <c r="V26" s="349" t="str">
        <f t="shared" si="22"/>
        <v/>
      </c>
      <c r="W26" s="349" t="str">
        <f t="shared" si="23"/>
        <v/>
      </c>
      <c r="X26" s="349" t="str">
        <f t="shared" si="24"/>
        <v/>
      </c>
      <c r="Y26" s="349" t="str">
        <f t="shared" si="25"/>
        <v/>
      </c>
      <c r="Z26" s="349" t="str">
        <f t="shared" si="26"/>
        <v/>
      </c>
      <c r="AA26" s="349" t="str">
        <f t="shared" si="27"/>
        <v/>
      </c>
      <c r="AB26" s="349" t="str">
        <f t="shared" si="28"/>
        <v/>
      </c>
      <c r="AC26" s="350" t="str">
        <f t="shared" si="29"/>
        <v/>
      </c>
      <c r="AD26" s="215"/>
      <c r="AE26" s="215"/>
      <c r="AF26" s="333" t="str">
        <f>'STEP 1 FTE Calcs'!H25</f>
        <v/>
      </c>
      <c r="AG26" s="334" t="str">
        <f>'STEP 1 FTE Calcs'!I25</f>
        <v/>
      </c>
      <c r="AH26" s="335" t="str">
        <f>'STEP 1 FTE Calcs'!J25</f>
        <v/>
      </c>
      <c r="AI26" s="327" t="str">
        <f t="shared" si="0"/>
        <v/>
      </c>
      <c r="AJ26" s="93" t="str">
        <f t="shared" si="1"/>
        <v/>
      </c>
      <c r="AK26" s="93" t="str">
        <f t="shared" si="2"/>
        <v/>
      </c>
      <c r="AL26" s="93" t="str">
        <f t="shared" si="3"/>
        <v/>
      </c>
      <c r="AM26" s="93" t="str">
        <f t="shared" si="4"/>
        <v/>
      </c>
      <c r="AN26" s="93" t="str">
        <f t="shared" si="5"/>
        <v/>
      </c>
      <c r="AO26" s="93" t="str">
        <f t="shared" si="6"/>
        <v/>
      </c>
      <c r="AP26" s="93" t="str">
        <f t="shared" si="7"/>
        <v/>
      </c>
      <c r="AQ26" s="328" t="str">
        <f t="shared" si="8"/>
        <v/>
      </c>
      <c r="AS26" s="209">
        <f t="shared" si="9"/>
        <v>0</v>
      </c>
      <c r="BD26" s="791"/>
      <c r="BE26" s="791"/>
      <c r="BF26" s="791"/>
      <c r="BG26" s="791"/>
      <c r="BH26" s="791"/>
      <c r="BI26" s="791"/>
      <c r="BJ26" s="791"/>
      <c r="BK26" s="791"/>
      <c r="BL26" s="791"/>
      <c r="BM26" s="791"/>
      <c r="BN26" s="791"/>
      <c r="BO26" s="791"/>
    </row>
    <row r="27" spans="1:67" x14ac:dyDescent="0.3">
      <c r="A27" s="84" t="str">
        <f>IF('STEP 2 EE Data'!A27="","",'STEP 2 EE Data'!A27)</f>
        <v/>
      </c>
      <c r="B27" s="83" t="str">
        <f>IF('STEP 2 EE Data'!B27="","",'STEP 2 EE Data'!B27)</f>
        <v/>
      </c>
      <c r="C27" s="342" t="str">
        <f>IF($C$21="","",IF(B27="","",'STEP 3 EE Comp'!F32))</f>
        <v/>
      </c>
      <c r="D27" s="343" t="str">
        <f>IF($D$21="","",IF(B27="","",'STEP 3 EE Comp'!J32))</f>
        <v/>
      </c>
      <c r="E27" s="343" t="str">
        <f>IF($E$21="","",IF(B27="","",'STEP 3 EE Comp'!N32))</f>
        <v/>
      </c>
      <c r="F27" s="343" t="str">
        <f>IF($F$21="","",IF(B27="","",'STEP 3 EE Comp'!R32))</f>
        <v/>
      </c>
      <c r="G27" s="343" t="str">
        <f>IF($G$21="","",IF(B27="","",'STEP 3 EE Comp'!V32))</f>
        <v/>
      </c>
      <c r="H27" s="343" t="str">
        <f>IF($H$21="","",IF(B27="","",'STEP 3 EE Comp'!Z32))</f>
        <v/>
      </c>
      <c r="I27" s="343" t="str">
        <f>IF($I$21="","",IF(B27="","",'STEP 3 EE Comp'!AD32))</f>
        <v/>
      </c>
      <c r="J27" s="343" t="str">
        <f>IF($J$21="","",IF(B27="","",'STEP 3 EE Comp'!AH32))</f>
        <v/>
      </c>
      <c r="K27" s="344" t="str">
        <f>IF($K$21="","",IF(B27="","",'STEP 3 EE Comp'!AL32))</f>
        <v/>
      </c>
      <c r="L27" s="345" t="str">
        <f t="shared" si="12"/>
        <v/>
      </c>
      <c r="M27" s="346" t="str">
        <f t="shared" si="13"/>
        <v/>
      </c>
      <c r="N27" s="346" t="str">
        <f t="shared" si="14"/>
        <v/>
      </c>
      <c r="O27" s="346" t="str">
        <f t="shared" si="15"/>
        <v/>
      </c>
      <c r="P27" s="346" t="str">
        <f t="shared" si="16"/>
        <v/>
      </c>
      <c r="Q27" s="346" t="str">
        <f t="shared" si="17"/>
        <v/>
      </c>
      <c r="R27" s="346" t="str">
        <f t="shared" si="18"/>
        <v/>
      </c>
      <c r="S27" s="346" t="str">
        <f t="shared" si="19"/>
        <v/>
      </c>
      <c r="T27" s="347" t="str">
        <f t="shared" si="20"/>
        <v/>
      </c>
      <c r="U27" s="348" t="str">
        <f t="shared" si="21"/>
        <v/>
      </c>
      <c r="V27" s="349" t="str">
        <f t="shared" si="22"/>
        <v/>
      </c>
      <c r="W27" s="349" t="str">
        <f t="shared" si="23"/>
        <v/>
      </c>
      <c r="X27" s="349" t="str">
        <f t="shared" si="24"/>
        <v/>
      </c>
      <c r="Y27" s="349" t="str">
        <f t="shared" si="25"/>
        <v/>
      </c>
      <c r="Z27" s="349" t="str">
        <f t="shared" si="26"/>
        <v/>
      </c>
      <c r="AA27" s="349" t="str">
        <f t="shared" si="27"/>
        <v/>
      </c>
      <c r="AB27" s="349" t="str">
        <f t="shared" si="28"/>
        <v/>
      </c>
      <c r="AC27" s="350" t="str">
        <f t="shared" si="29"/>
        <v/>
      </c>
      <c r="AD27" s="215"/>
      <c r="AE27" s="215"/>
      <c r="AF27" s="333" t="str">
        <f>'STEP 1 FTE Calcs'!H26</f>
        <v/>
      </c>
      <c r="AG27" s="334" t="str">
        <f>'STEP 1 FTE Calcs'!I26</f>
        <v/>
      </c>
      <c r="AH27" s="335" t="str">
        <f>'STEP 1 FTE Calcs'!J26</f>
        <v/>
      </c>
      <c r="AI27" s="327" t="str">
        <f t="shared" si="0"/>
        <v/>
      </c>
      <c r="AJ27" s="93" t="str">
        <f t="shared" si="1"/>
        <v/>
      </c>
      <c r="AK27" s="93" t="str">
        <f t="shared" si="2"/>
        <v/>
      </c>
      <c r="AL27" s="93" t="str">
        <f t="shared" si="3"/>
        <v/>
      </c>
      <c r="AM27" s="93" t="str">
        <f t="shared" si="4"/>
        <v/>
      </c>
      <c r="AN27" s="93" t="str">
        <f t="shared" si="5"/>
        <v/>
      </c>
      <c r="AO27" s="93" t="str">
        <f t="shared" si="6"/>
        <v/>
      </c>
      <c r="AP27" s="93" t="str">
        <f t="shared" si="7"/>
        <v/>
      </c>
      <c r="AQ27" s="328" t="str">
        <f t="shared" si="8"/>
        <v/>
      </c>
      <c r="AS27" s="209">
        <f t="shared" si="9"/>
        <v>0</v>
      </c>
      <c r="BD27" s="791"/>
      <c r="BE27" s="791"/>
      <c r="BF27" s="791"/>
      <c r="BG27" s="791"/>
      <c r="BH27" s="791"/>
      <c r="BI27" s="791"/>
      <c r="BJ27" s="791"/>
      <c r="BK27" s="791"/>
      <c r="BL27" s="791"/>
      <c r="BM27" s="791"/>
      <c r="BN27" s="791"/>
      <c r="BO27" s="791"/>
    </row>
    <row r="28" spans="1:67" x14ac:dyDescent="0.3">
      <c r="A28" s="84" t="str">
        <f>IF('STEP 2 EE Data'!A28="","",'STEP 2 EE Data'!A28)</f>
        <v/>
      </c>
      <c r="B28" s="83" t="str">
        <f>IF('STEP 2 EE Data'!B28="","",'STEP 2 EE Data'!B28)</f>
        <v/>
      </c>
      <c r="C28" s="342" t="str">
        <f>IF($C$21="","",IF(B28="","",'STEP 3 EE Comp'!F33))</f>
        <v/>
      </c>
      <c r="D28" s="343" t="str">
        <f>IF($D$21="","",IF(B28="","",'STEP 3 EE Comp'!J33))</f>
        <v/>
      </c>
      <c r="E28" s="343" t="str">
        <f>IF($E$21="","",IF(B28="","",'STEP 3 EE Comp'!N33))</f>
        <v/>
      </c>
      <c r="F28" s="343" t="str">
        <f>IF($F$21="","",IF(B28="","",'STEP 3 EE Comp'!R33))</f>
        <v/>
      </c>
      <c r="G28" s="343" t="str">
        <f>IF($G$21="","",IF(B28="","",'STEP 3 EE Comp'!V33))</f>
        <v/>
      </c>
      <c r="H28" s="343" t="str">
        <f>IF($H$21="","",IF(B28="","",'STEP 3 EE Comp'!Z33))</f>
        <v/>
      </c>
      <c r="I28" s="343" t="str">
        <f>IF($I$21="","",IF(B28="","",'STEP 3 EE Comp'!AD33))</f>
        <v/>
      </c>
      <c r="J28" s="343" t="str">
        <f>IF($J$21="","",IF(B28="","",'STEP 3 EE Comp'!AH33))</f>
        <v/>
      </c>
      <c r="K28" s="344" t="str">
        <f>IF($K$21="","",IF(B28="","",'STEP 3 EE Comp'!AL33))</f>
        <v/>
      </c>
      <c r="L28" s="345" t="str">
        <f t="shared" si="12"/>
        <v/>
      </c>
      <c r="M28" s="346" t="str">
        <f t="shared" si="13"/>
        <v/>
      </c>
      <c r="N28" s="346" t="str">
        <f t="shared" si="14"/>
        <v/>
      </c>
      <c r="O28" s="346" t="str">
        <f t="shared" si="15"/>
        <v/>
      </c>
      <c r="P28" s="346" t="str">
        <f t="shared" si="16"/>
        <v/>
      </c>
      <c r="Q28" s="346" t="str">
        <f t="shared" si="17"/>
        <v/>
      </c>
      <c r="R28" s="346" t="str">
        <f t="shared" si="18"/>
        <v/>
      </c>
      <c r="S28" s="346" t="str">
        <f t="shared" si="19"/>
        <v/>
      </c>
      <c r="T28" s="347" t="str">
        <f t="shared" si="20"/>
        <v/>
      </c>
      <c r="U28" s="348" t="str">
        <f t="shared" si="21"/>
        <v/>
      </c>
      <c r="V28" s="349" t="str">
        <f t="shared" si="22"/>
        <v/>
      </c>
      <c r="W28" s="349" t="str">
        <f t="shared" si="23"/>
        <v/>
      </c>
      <c r="X28" s="349" t="str">
        <f t="shared" si="24"/>
        <v/>
      </c>
      <c r="Y28" s="349" t="str">
        <f t="shared" si="25"/>
        <v/>
      </c>
      <c r="Z28" s="349" t="str">
        <f t="shared" si="26"/>
        <v/>
      </c>
      <c r="AA28" s="349" t="str">
        <f t="shared" si="27"/>
        <v/>
      </c>
      <c r="AB28" s="349" t="str">
        <f t="shared" si="28"/>
        <v/>
      </c>
      <c r="AC28" s="350" t="str">
        <f t="shared" si="29"/>
        <v/>
      </c>
      <c r="AD28" s="215"/>
      <c r="AE28" s="215"/>
      <c r="AF28" s="333" t="str">
        <f>'STEP 1 FTE Calcs'!H27</f>
        <v/>
      </c>
      <c r="AG28" s="334" t="str">
        <f>'STEP 1 FTE Calcs'!I27</f>
        <v/>
      </c>
      <c r="AH28" s="335" t="str">
        <f>'STEP 1 FTE Calcs'!J27</f>
        <v/>
      </c>
      <c r="AI28" s="327" t="str">
        <f t="shared" si="0"/>
        <v/>
      </c>
      <c r="AJ28" s="93" t="str">
        <f t="shared" si="1"/>
        <v/>
      </c>
      <c r="AK28" s="93" t="str">
        <f t="shared" si="2"/>
        <v/>
      </c>
      <c r="AL28" s="93" t="str">
        <f t="shared" si="3"/>
        <v/>
      </c>
      <c r="AM28" s="93" t="str">
        <f t="shared" si="4"/>
        <v/>
      </c>
      <c r="AN28" s="93" t="str">
        <f t="shared" si="5"/>
        <v/>
      </c>
      <c r="AO28" s="93" t="str">
        <f t="shared" si="6"/>
        <v/>
      </c>
      <c r="AP28" s="93" t="str">
        <f t="shared" si="7"/>
        <v/>
      </c>
      <c r="AQ28" s="328" t="str">
        <f t="shared" si="8"/>
        <v/>
      </c>
      <c r="AS28" s="209">
        <f t="shared" si="9"/>
        <v>0</v>
      </c>
      <c r="BD28" s="791"/>
      <c r="BE28" s="791"/>
      <c r="BF28" s="791"/>
      <c r="BG28" s="791"/>
      <c r="BH28" s="791"/>
      <c r="BI28" s="791"/>
      <c r="BJ28" s="791"/>
      <c r="BK28" s="791"/>
      <c r="BL28" s="791"/>
      <c r="BM28" s="791"/>
      <c r="BN28" s="791"/>
      <c r="BO28" s="791"/>
    </row>
    <row r="29" spans="1:67" ht="15" thickBot="1" x14ac:dyDescent="0.35">
      <c r="A29" s="84" t="str">
        <f>IF('STEP 2 EE Data'!A29="","",'STEP 2 EE Data'!A29)</f>
        <v/>
      </c>
      <c r="B29" s="83" t="str">
        <f>IF('STEP 2 EE Data'!B29="","",'STEP 2 EE Data'!B29)</f>
        <v/>
      </c>
      <c r="C29" s="342" t="str">
        <f>IF($C$21="","",IF(B29="","",'STEP 3 EE Comp'!F34))</f>
        <v/>
      </c>
      <c r="D29" s="343" t="str">
        <f>IF($D$21="","",IF(B29="","",'STEP 3 EE Comp'!J34))</f>
        <v/>
      </c>
      <c r="E29" s="343" t="str">
        <f>IF($E$21="","",IF(B29="","",'STEP 3 EE Comp'!N34))</f>
        <v/>
      </c>
      <c r="F29" s="343" t="str">
        <f>IF($F$21="","",IF(B29="","",'STEP 3 EE Comp'!R34))</f>
        <v/>
      </c>
      <c r="G29" s="343" t="str">
        <f>IF($G$21="","",IF(B29="","",'STEP 3 EE Comp'!V34))</f>
        <v/>
      </c>
      <c r="H29" s="343" t="str">
        <f>IF($H$21="","",IF(B29="","",'STEP 3 EE Comp'!Z34))</f>
        <v/>
      </c>
      <c r="I29" s="343" t="str">
        <f>IF($I$21="","",IF(B29="","",'STEP 3 EE Comp'!AD34))</f>
        <v/>
      </c>
      <c r="J29" s="343" t="str">
        <f>IF($J$21="","",IF(B29="","",'STEP 3 EE Comp'!AH34))</f>
        <v/>
      </c>
      <c r="K29" s="344" t="str">
        <f>IF($K$21="","",IF(B29="","",'STEP 3 EE Comp'!AL34))</f>
        <v/>
      </c>
      <c r="L29" s="345" t="str">
        <f t="shared" si="12"/>
        <v/>
      </c>
      <c r="M29" s="346" t="str">
        <f t="shared" si="13"/>
        <v/>
      </c>
      <c r="N29" s="346" t="str">
        <f t="shared" si="14"/>
        <v/>
      </c>
      <c r="O29" s="346" t="str">
        <f t="shared" si="15"/>
        <v/>
      </c>
      <c r="P29" s="346" t="str">
        <f t="shared" si="16"/>
        <v/>
      </c>
      <c r="Q29" s="346" t="str">
        <f t="shared" si="17"/>
        <v/>
      </c>
      <c r="R29" s="346" t="str">
        <f t="shared" si="18"/>
        <v/>
      </c>
      <c r="S29" s="346" t="str">
        <f t="shared" si="19"/>
        <v/>
      </c>
      <c r="T29" s="347" t="str">
        <f t="shared" si="20"/>
        <v/>
      </c>
      <c r="U29" s="348" t="str">
        <f t="shared" si="21"/>
        <v/>
      </c>
      <c r="V29" s="349" t="str">
        <f t="shared" si="22"/>
        <v/>
      </c>
      <c r="W29" s="349" t="str">
        <f t="shared" si="23"/>
        <v/>
      </c>
      <c r="X29" s="349" t="str">
        <f t="shared" si="24"/>
        <v/>
      </c>
      <c r="Y29" s="349" t="str">
        <f t="shared" si="25"/>
        <v/>
      </c>
      <c r="Z29" s="349" t="str">
        <f t="shared" si="26"/>
        <v/>
      </c>
      <c r="AA29" s="349" t="str">
        <f t="shared" si="27"/>
        <v/>
      </c>
      <c r="AB29" s="349" t="str">
        <f t="shared" si="28"/>
        <v/>
      </c>
      <c r="AC29" s="350" t="str">
        <f t="shared" si="29"/>
        <v/>
      </c>
      <c r="AD29" s="215"/>
      <c r="AE29" s="215"/>
      <c r="AF29" s="351" t="str">
        <f>'STEP 1 FTE Calcs'!H28</f>
        <v/>
      </c>
      <c r="AG29" s="352" t="str">
        <f>'STEP 1 FTE Calcs'!I28</f>
        <v/>
      </c>
      <c r="AH29" s="353" t="str">
        <f>'STEP 1 FTE Calcs'!J28</f>
        <v/>
      </c>
      <c r="AI29" s="354" t="str">
        <f>IF(AF29="","",IF(IF(AG29&lt;$AG$33,$AG$33,AG29)-IF(AH29&lt;$AH$33,AH29,$AH$33)-1&gt;=0,"",IF(AG29&lt;$AG$33,$AG$33,AG29)-IF(AH29&lt;$AH$33,AH29,$AH$33)-1))</f>
        <v/>
      </c>
      <c r="AJ29" s="355" t="str">
        <f t="shared" si="1"/>
        <v/>
      </c>
      <c r="AK29" s="355" t="str">
        <f t="shared" si="2"/>
        <v/>
      </c>
      <c r="AL29" s="355" t="str">
        <f t="shared" si="3"/>
        <v/>
      </c>
      <c r="AM29" s="355" t="str">
        <f t="shared" si="4"/>
        <v/>
      </c>
      <c r="AN29" s="355" t="str">
        <f t="shared" si="5"/>
        <v/>
      </c>
      <c r="AO29" s="355" t="str">
        <f t="shared" si="6"/>
        <v/>
      </c>
      <c r="AP29" s="355" t="str">
        <f t="shared" si="7"/>
        <v/>
      </c>
      <c r="AQ29" s="356" t="str">
        <f t="shared" si="8"/>
        <v/>
      </c>
      <c r="AS29" s="209">
        <f t="shared" si="9"/>
        <v>0</v>
      </c>
      <c r="BD29" s="791"/>
      <c r="BE29" s="791"/>
      <c r="BF29" s="791"/>
      <c r="BG29" s="791"/>
      <c r="BH29" s="791"/>
      <c r="BI29" s="791"/>
      <c r="BJ29" s="791"/>
      <c r="BK29" s="791"/>
      <c r="BL29" s="791"/>
      <c r="BM29" s="791"/>
      <c r="BN29" s="791"/>
      <c r="BO29" s="791"/>
    </row>
    <row r="30" spans="1:67" x14ac:dyDescent="0.3">
      <c r="A30" s="84" t="str">
        <f>IF('STEP 2 EE Data'!A30="","",'STEP 2 EE Data'!A30)</f>
        <v/>
      </c>
      <c r="B30" s="83" t="str">
        <f>IF('STEP 2 EE Data'!B30="","",'STEP 2 EE Data'!B30)</f>
        <v/>
      </c>
      <c r="C30" s="342" t="str">
        <f>IF($C$21="","",IF(B30="","",'STEP 3 EE Comp'!F35))</f>
        <v/>
      </c>
      <c r="D30" s="343" t="str">
        <f>IF($D$21="","",IF(B30="","",'STEP 3 EE Comp'!J35))</f>
        <v/>
      </c>
      <c r="E30" s="343" t="str">
        <f>IF($E$21="","",IF(B30="","",'STEP 3 EE Comp'!N35))</f>
        <v/>
      </c>
      <c r="F30" s="343" t="str">
        <f>IF($F$21="","",IF(B30="","",'STEP 3 EE Comp'!R35))</f>
        <v/>
      </c>
      <c r="G30" s="343" t="str">
        <f>IF($G$21="","",IF(B30="","",'STEP 3 EE Comp'!V35))</f>
        <v/>
      </c>
      <c r="H30" s="343" t="str">
        <f>IF($H$21="","",IF(B30="","",'STEP 3 EE Comp'!Z35))</f>
        <v/>
      </c>
      <c r="I30" s="343" t="str">
        <f>IF($I$21="","",IF(B30="","",'STEP 3 EE Comp'!AD35))</f>
        <v/>
      </c>
      <c r="J30" s="343" t="str">
        <f>IF($J$21="","",IF(B30="","",'STEP 3 EE Comp'!AH35))</f>
        <v/>
      </c>
      <c r="K30" s="344" t="str">
        <f>IF($K$21="","",IF(B30="","",'STEP 3 EE Comp'!AL35))</f>
        <v/>
      </c>
      <c r="L30" s="345" t="str">
        <f t="shared" si="12"/>
        <v/>
      </c>
      <c r="M30" s="346" t="str">
        <f t="shared" si="13"/>
        <v/>
      </c>
      <c r="N30" s="346" t="str">
        <f t="shared" si="14"/>
        <v/>
      </c>
      <c r="O30" s="346" t="str">
        <f t="shared" si="15"/>
        <v/>
      </c>
      <c r="P30" s="346" t="str">
        <f t="shared" si="16"/>
        <v/>
      </c>
      <c r="Q30" s="346" t="str">
        <f t="shared" si="17"/>
        <v/>
      </c>
      <c r="R30" s="346" t="str">
        <f t="shared" si="18"/>
        <v/>
      </c>
      <c r="S30" s="346" t="str">
        <f t="shared" si="19"/>
        <v/>
      </c>
      <c r="T30" s="347" t="str">
        <f t="shared" si="20"/>
        <v/>
      </c>
      <c r="U30" s="348" t="str">
        <f t="shared" si="21"/>
        <v/>
      </c>
      <c r="V30" s="349" t="str">
        <f t="shared" si="22"/>
        <v/>
      </c>
      <c r="W30" s="349" t="str">
        <f t="shared" si="23"/>
        <v/>
      </c>
      <c r="X30" s="349" t="str">
        <f t="shared" si="24"/>
        <v/>
      </c>
      <c r="Y30" s="349" t="str">
        <f t="shared" si="25"/>
        <v/>
      </c>
      <c r="Z30" s="349" t="str">
        <f t="shared" si="26"/>
        <v/>
      </c>
      <c r="AA30" s="349" t="str">
        <f t="shared" si="27"/>
        <v/>
      </c>
      <c r="AB30" s="349" t="str">
        <f t="shared" si="28"/>
        <v/>
      </c>
      <c r="AC30" s="350" t="str">
        <f t="shared" si="29"/>
        <v/>
      </c>
      <c r="AD30" s="215"/>
      <c r="AE30" s="215"/>
      <c r="AH30" s="69" t="s">
        <v>24</v>
      </c>
      <c r="AI30" s="357">
        <f>SUM(AI21:AI29)</f>
        <v>-1</v>
      </c>
      <c r="AJ30" s="357">
        <f t="shared" ref="AJ30:AQ30" si="30">SUM(AJ21:AJ29)</f>
        <v>-7</v>
      </c>
      <c r="AK30" s="357">
        <f t="shared" si="30"/>
        <v>-7</v>
      </c>
      <c r="AL30" s="357">
        <f t="shared" si="30"/>
        <v>-7</v>
      </c>
      <c r="AM30" s="357">
        <f t="shared" si="30"/>
        <v>-7</v>
      </c>
      <c r="AN30" s="357">
        <f t="shared" si="30"/>
        <v>-7</v>
      </c>
      <c r="AO30" s="357">
        <f t="shared" si="30"/>
        <v>-7</v>
      </c>
      <c r="AP30" s="357">
        <f t="shared" si="30"/>
        <v>-7</v>
      </c>
      <c r="AQ30" s="357">
        <f t="shared" si="30"/>
        <v>-6</v>
      </c>
      <c r="BD30" s="791"/>
      <c r="BE30" s="791"/>
      <c r="BF30" s="791"/>
      <c r="BG30" s="791"/>
      <c r="BH30" s="791"/>
      <c r="BI30" s="791"/>
      <c r="BJ30" s="791"/>
      <c r="BK30" s="791"/>
      <c r="BL30" s="791"/>
      <c r="BM30" s="791"/>
      <c r="BN30" s="791"/>
      <c r="BO30" s="791"/>
    </row>
    <row r="31" spans="1:67" ht="15" thickBot="1" x14ac:dyDescent="0.35">
      <c r="A31" s="84" t="str">
        <f>IF('STEP 2 EE Data'!A31="","",'STEP 2 EE Data'!A31)</f>
        <v/>
      </c>
      <c r="B31" s="83" t="str">
        <f>IF('STEP 2 EE Data'!B31="","",'STEP 2 EE Data'!B31)</f>
        <v/>
      </c>
      <c r="C31" s="342" t="str">
        <f>IF($C$21="","",IF(B31="","",'STEP 3 EE Comp'!F36))</f>
        <v/>
      </c>
      <c r="D31" s="343" t="str">
        <f>IF($D$21="","",IF(B31="","",'STEP 3 EE Comp'!J36))</f>
        <v/>
      </c>
      <c r="E31" s="343" t="str">
        <f>IF($E$21="","",IF(B31="","",'STEP 3 EE Comp'!N36))</f>
        <v/>
      </c>
      <c r="F31" s="343" t="str">
        <f>IF($F$21="","",IF(B31="","",'STEP 3 EE Comp'!R36))</f>
        <v/>
      </c>
      <c r="G31" s="343" t="str">
        <f>IF($G$21="","",IF(B31="","",'STEP 3 EE Comp'!V36))</f>
        <v/>
      </c>
      <c r="H31" s="343" t="str">
        <f>IF($H$21="","",IF(B31="","",'STEP 3 EE Comp'!Z36))</f>
        <v/>
      </c>
      <c r="I31" s="343" t="str">
        <f>IF($I$21="","",IF(B31="","",'STEP 3 EE Comp'!AD36))</f>
        <v/>
      </c>
      <c r="J31" s="343" t="str">
        <f>IF($J$21="","",IF(B31="","",'STEP 3 EE Comp'!AH36))</f>
        <v/>
      </c>
      <c r="K31" s="344" t="str">
        <f>IF($K$21="","",IF(B31="","",'STEP 3 EE Comp'!AL36))</f>
        <v/>
      </c>
      <c r="L31" s="345" t="str">
        <f t="shared" si="12"/>
        <v/>
      </c>
      <c r="M31" s="346" t="str">
        <f t="shared" si="13"/>
        <v/>
      </c>
      <c r="N31" s="346" t="str">
        <f t="shared" si="14"/>
        <v/>
      </c>
      <c r="O31" s="346" t="str">
        <f t="shared" si="15"/>
        <v/>
      </c>
      <c r="P31" s="346" t="str">
        <f t="shared" si="16"/>
        <v/>
      </c>
      <c r="Q31" s="346" t="str">
        <f t="shared" si="17"/>
        <v/>
      </c>
      <c r="R31" s="346" t="str">
        <f t="shared" si="18"/>
        <v/>
      </c>
      <c r="S31" s="346" t="str">
        <f t="shared" si="19"/>
        <v/>
      </c>
      <c r="T31" s="347" t="str">
        <f t="shared" si="20"/>
        <v/>
      </c>
      <c r="U31" s="348" t="str">
        <f t="shared" si="21"/>
        <v/>
      </c>
      <c r="V31" s="349" t="str">
        <f t="shared" si="22"/>
        <v/>
      </c>
      <c r="W31" s="349" t="str">
        <f t="shared" si="23"/>
        <v/>
      </c>
      <c r="X31" s="349" t="str">
        <f t="shared" si="24"/>
        <v/>
      </c>
      <c r="Y31" s="349" t="str">
        <f t="shared" si="25"/>
        <v/>
      </c>
      <c r="Z31" s="349" t="str">
        <f t="shared" si="26"/>
        <v/>
      </c>
      <c r="AA31" s="349" t="str">
        <f t="shared" si="27"/>
        <v/>
      </c>
      <c r="AB31" s="349" t="str">
        <f t="shared" si="28"/>
        <v/>
      </c>
      <c r="AC31" s="350" t="str">
        <f t="shared" si="29"/>
        <v/>
      </c>
      <c r="AD31" s="215"/>
      <c r="AE31" s="215"/>
      <c r="AK31" s="71"/>
      <c r="AL31" s="71"/>
      <c r="AM31" s="71"/>
      <c r="AN31" s="71"/>
      <c r="AO31" s="71"/>
      <c r="AP31" s="71"/>
      <c r="AQ31" s="71"/>
      <c r="BD31" s="791"/>
      <c r="BE31" s="791"/>
      <c r="BF31" s="791"/>
      <c r="BG31" s="791"/>
      <c r="BH31" s="791"/>
      <c r="BI31" s="791"/>
      <c r="BJ31" s="791"/>
      <c r="BK31" s="791"/>
      <c r="BL31" s="791"/>
      <c r="BM31" s="791"/>
      <c r="BN31" s="791"/>
      <c r="BO31" s="791"/>
    </row>
    <row r="32" spans="1:67" ht="15" thickBot="1" x14ac:dyDescent="0.35">
      <c r="A32" s="84" t="str">
        <f>IF('STEP 2 EE Data'!A32="","",'STEP 2 EE Data'!A32)</f>
        <v/>
      </c>
      <c r="B32" s="83" t="str">
        <f>IF('STEP 2 EE Data'!B32="","",'STEP 2 EE Data'!B32)</f>
        <v/>
      </c>
      <c r="C32" s="342" t="str">
        <f>IF($C$21="","",IF(B32="","",'STEP 3 EE Comp'!F37))</f>
        <v/>
      </c>
      <c r="D32" s="343" t="str">
        <f>IF($D$21="","",IF(B32="","",'STEP 3 EE Comp'!J37))</f>
        <v/>
      </c>
      <c r="E32" s="343" t="str">
        <f>IF($E$21="","",IF(B32="","",'STEP 3 EE Comp'!N37))</f>
        <v/>
      </c>
      <c r="F32" s="343" t="str">
        <f>IF($F$21="","",IF(B32="","",'STEP 3 EE Comp'!R37))</f>
        <v/>
      </c>
      <c r="G32" s="343" t="str">
        <f>IF($G$21="","",IF(B32="","",'STEP 3 EE Comp'!V37))</f>
        <v/>
      </c>
      <c r="H32" s="343" t="str">
        <f>IF($H$21="","",IF(B32="","",'STEP 3 EE Comp'!Z37))</f>
        <v/>
      </c>
      <c r="I32" s="343" t="str">
        <f>IF($I$21="","",IF(B32="","",'STEP 3 EE Comp'!AD37))</f>
        <v/>
      </c>
      <c r="J32" s="343" t="str">
        <f>IF($J$21="","",IF(B32="","",'STEP 3 EE Comp'!AH37))</f>
        <v/>
      </c>
      <c r="K32" s="344" t="str">
        <f>IF($K$21="","",IF(B32="","",'STEP 3 EE Comp'!AL37))</f>
        <v/>
      </c>
      <c r="L32" s="345" t="str">
        <f t="shared" si="12"/>
        <v/>
      </c>
      <c r="M32" s="346" t="str">
        <f t="shared" si="13"/>
        <v/>
      </c>
      <c r="N32" s="346" t="str">
        <f t="shared" si="14"/>
        <v/>
      </c>
      <c r="O32" s="346" t="str">
        <f t="shared" si="15"/>
        <v/>
      </c>
      <c r="P32" s="346" t="str">
        <f t="shared" si="16"/>
        <v/>
      </c>
      <c r="Q32" s="346" t="str">
        <f t="shared" si="17"/>
        <v/>
      </c>
      <c r="R32" s="346" t="str">
        <f t="shared" si="18"/>
        <v/>
      </c>
      <c r="S32" s="346" t="str">
        <f t="shared" si="19"/>
        <v/>
      </c>
      <c r="T32" s="347" t="str">
        <f t="shared" si="20"/>
        <v/>
      </c>
      <c r="U32" s="348" t="str">
        <f t="shared" si="21"/>
        <v/>
      </c>
      <c r="V32" s="349" t="str">
        <f t="shared" si="22"/>
        <v/>
      </c>
      <c r="W32" s="349" t="str">
        <f t="shared" si="23"/>
        <v/>
      </c>
      <c r="X32" s="349" t="str">
        <f t="shared" si="24"/>
        <v/>
      </c>
      <c r="Y32" s="349" t="str">
        <f t="shared" si="25"/>
        <v/>
      </c>
      <c r="Z32" s="349" t="str">
        <f t="shared" si="26"/>
        <v/>
      </c>
      <c r="AA32" s="349" t="str">
        <f t="shared" si="27"/>
        <v/>
      </c>
      <c r="AB32" s="349" t="str">
        <f t="shared" si="28"/>
        <v/>
      </c>
      <c r="AC32" s="350" t="str">
        <f t="shared" si="29"/>
        <v/>
      </c>
      <c r="AD32" s="215"/>
      <c r="AE32" s="215"/>
      <c r="AF32" s="358" t="s">
        <v>13</v>
      </c>
      <c r="AG32" s="359" t="s">
        <v>33</v>
      </c>
      <c r="AH32" s="359" t="s">
        <v>214</v>
      </c>
      <c r="AI32" s="360" t="s">
        <v>222</v>
      </c>
      <c r="AJ32" s="361" t="s">
        <v>221</v>
      </c>
      <c r="AK32" s="71"/>
      <c r="AL32" s="71"/>
      <c r="AM32" s="71"/>
      <c r="AN32" s="71"/>
      <c r="AO32" s="71"/>
      <c r="AP32" s="71"/>
      <c r="AQ32" s="71"/>
      <c r="BD32" s="791"/>
      <c r="BE32" s="791"/>
      <c r="BF32" s="791"/>
      <c r="BG32" s="791"/>
      <c r="BH32" s="791"/>
      <c r="BI32" s="791"/>
      <c r="BJ32" s="791"/>
      <c r="BK32" s="791"/>
      <c r="BL32" s="791"/>
      <c r="BM32" s="791"/>
      <c r="BN32" s="791"/>
      <c r="BO32" s="791"/>
    </row>
    <row r="33" spans="1:67" x14ac:dyDescent="0.3">
      <c r="A33" s="84" t="str">
        <f>IF('STEP 2 EE Data'!A33="","",'STEP 2 EE Data'!A33)</f>
        <v/>
      </c>
      <c r="B33" s="83" t="str">
        <f>IF('STEP 2 EE Data'!B33="","",'STEP 2 EE Data'!B33)</f>
        <v/>
      </c>
      <c r="C33" s="342" t="str">
        <f>IF($C$21="","",IF(B33="","",'STEP 3 EE Comp'!F38))</f>
        <v/>
      </c>
      <c r="D33" s="343" t="str">
        <f>IF($D$21="","",IF(B33="","",'STEP 3 EE Comp'!J38))</f>
        <v/>
      </c>
      <c r="E33" s="343" t="str">
        <f>IF($E$21="","",IF(B33="","",'STEP 3 EE Comp'!N38))</f>
        <v/>
      </c>
      <c r="F33" s="343" t="str">
        <f>IF($F$21="","",IF(B33="","",'STEP 3 EE Comp'!R38))</f>
        <v/>
      </c>
      <c r="G33" s="343" t="str">
        <f>IF($G$21="","",IF(B33="","",'STEP 3 EE Comp'!V38))</f>
        <v/>
      </c>
      <c r="H33" s="343" t="str">
        <f>IF($H$21="","",IF(B33="","",'STEP 3 EE Comp'!Z38))</f>
        <v/>
      </c>
      <c r="I33" s="343" t="str">
        <f>IF($I$21="","",IF(B33="","",'STEP 3 EE Comp'!AD38))</f>
        <v/>
      </c>
      <c r="J33" s="343" t="str">
        <f>IF($J$21="","",IF(B33="","",'STEP 3 EE Comp'!AH38))</f>
        <v/>
      </c>
      <c r="K33" s="344" t="str">
        <f>IF($K$21="","",IF(B33="","",'STEP 3 EE Comp'!AL38))</f>
        <v/>
      </c>
      <c r="L33" s="345" t="str">
        <f t="shared" si="12"/>
        <v/>
      </c>
      <c r="M33" s="346" t="str">
        <f t="shared" si="13"/>
        <v/>
      </c>
      <c r="N33" s="346" t="str">
        <f t="shared" si="14"/>
        <v/>
      </c>
      <c r="O33" s="346" t="str">
        <f t="shared" si="15"/>
        <v/>
      </c>
      <c r="P33" s="346" t="str">
        <f t="shared" si="16"/>
        <v/>
      </c>
      <c r="Q33" s="346" t="str">
        <f t="shared" si="17"/>
        <v/>
      </c>
      <c r="R33" s="346" t="str">
        <f t="shared" si="18"/>
        <v/>
      </c>
      <c r="S33" s="346" t="str">
        <f t="shared" si="19"/>
        <v/>
      </c>
      <c r="T33" s="347" t="str">
        <f t="shared" si="20"/>
        <v/>
      </c>
      <c r="U33" s="348" t="str">
        <f t="shared" si="21"/>
        <v/>
      </c>
      <c r="V33" s="349" t="str">
        <f t="shared" si="22"/>
        <v/>
      </c>
      <c r="W33" s="349" t="str">
        <f t="shared" si="23"/>
        <v/>
      </c>
      <c r="X33" s="349" t="str">
        <f t="shared" si="24"/>
        <v/>
      </c>
      <c r="Y33" s="349" t="str">
        <f t="shared" si="25"/>
        <v/>
      </c>
      <c r="Z33" s="349" t="str">
        <f t="shared" si="26"/>
        <v/>
      </c>
      <c r="AA33" s="349" t="str">
        <f t="shared" si="27"/>
        <v/>
      </c>
      <c r="AB33" s="349" t="str">
        <f t="shared" si="28"/>
        <v/>
      </c>
      <c r="AC33" s="350" t="str">
        <f t="shared" si="29"/>
        <v/>
      </c>
      <c r="AD33" s="215"/>
      <c r="AE33" s="215"/>
      <c r="AF33" s="362" t="s">
        <v>17</v>
      </c>
      <c r="AG33" s="363">
        <f>Cover!E43</f>
        <v>0</v>
      </c>
      <c r="AH33" s="364">
        <f>calc!O8</f>
        <v>0</v>
      </c>
      <c r="AI33" s="365">
        <f>AH33-AG33+1</f>
        <v>1</v>
      </c>
      <c r="AJ33" s="366" t="str">
        <f>IF(AI30*-1=AI33, "GOOD", "ERROR")</f>
        <v>GOOD</v>
      </c>
      <c r="BD33" s="791"/>
      <c r="BE33" s="791"/>
      <c r="BF33" s="791"/>
      <c r="BG33" s="791"/>
      <c r="BH33" s="791"/>
      <c r="BI33" s="791"/>
      <c r="BJ33" s="791"/>
      <c r="BK33" s="791"/>
      <c r="BL33" s="791"/>
      <c r="BM33" s="791"/>
      <c r="BN33" s="791"/>
      <c r="BO33" s="791"/>
    </row>
    <row r="34" spans="1:67" x14ac:dyDescent="0.3">
      <c r="A34" s="84" t="str">
        <f>IF('STEP 2 EE Data'!A34="","",'STEP 2 EE Data'!A34)</f>
        <v/>
      </c>
      <c r="B34" s="83" t="str">
        <f>IF('STEP 2 EE Data'!B34="","",'STEP 2 EE Data'!B34)</f>
        <v/>
      </c>
      <c r="C34" s="342" t="str">
        <f>IF($C$21="","",IF(B34="","",'STEP 3 EE Comp'!F39))</f>
        <v/>
      </c>
      <c r="D34" s="343" t="str">
        <f>IF($D$21="","",IF(B34="","",'STEP 3 EE Comp'!J39))</f>
        <v/>
      </c>
      <c r="E34" s="343" t="str">
        <f>IF($E$21="","",IF(B34="","",'STEP 3 EE Comp'!N39))</f>
        <v/>
      </c>
      <c r="F34" s="343" t="str">
        <f>IF($F$21="","",IF(B34="","",'STEP 3 EE Comp'!R39))</f>
        <v/>
      </c>
      <c r="G34" s="343" t="str">
        <f>IF($G$21="","",IF(B34="","",'STEP 3 EE Comp'!V39))</f>
        <v/>
      </c>
      <c r="H34" s="343" t="str">
        <f>IF($H$21="","",IF(B34="","",'STEP 3 EE Comp'!Z39))</f>
        <v/>
      </c>
      <c r="I34" s="343" t="str">
        <f>IF($I$21="","",IF(B34="","",'STEP 3 EE Comp'!AD39))</f>
        <v/>
      </c>
      <c r="J34" s="343" t="str">
        <f>IF($J$21="","",IF(B34="","",'STEP 3 EE Comp'!AH39))</f>
        <v/>
      </c>
      <c r="K34" s="344" t="str">
        <f>IF($K$21="","",IF(B34="","",'STEP 3 EE Comp'!AL39))</f>
        <v/>
      </c>
      <c r="L34" s="345" t="str">
        <f t="shared" si="12"/>
        <v/>
      </c>
      <c r="M34" s="346" t="str">
        <f t="shared" si="13"/>
        <v/>
      </c>
      <c r="N34" s="346" t="str">
        <f t="shared" si="14"/>
        <v/>
      </c>
      <c r="O34" s="346" t="str">
        <f t="shared" si="15"/>
        <v/>
      </c>
      <c r="P34" s="346" t="str">
        <f t="shared" si="16"/>
        <v/>
      </c>
      <c r="Q34" s="346" t="str">
        <f t="shared" si="17"/>
        <v/>
      </c>
      <c r="R34" s="346" t="str">
        <f t="shared" si="18"/>
        <v/>
      </c>
      <c r="S34" s="346" t="str">
        <f t="shared" si="19"/>
        <v/>
      </c>
      <c r="T34" s="347" t="str">
        <f t="shared" si="20"/>
        <v/>
      </c>
      <c r="U34" s="348" t="str">
        <f t="shared" si="21"/>
        <v/>
      </c>
      <c r="V34" s="349" t="str">
        <f t="shared" si="22"/>
        <v/>
      </c>
      <c r="W34" s="349" t="str">
        <f t="shared" si="23"/>
        <v/>
      </c>
      <c r="X34" s="349" t="str">
        <f t="shared" si="24"/>
        <v/>
      </c>
      <c r="Y34" s="349" t="str">
        <f t="shared" si="25"/>
        <v/>
      </c>
      <c r="Z34" s="349" t="str">
        <f t="shared" si="26"/>
        <v/>
      </c>
      <c r="AA34" s="349" t="str">
        <f t="shared" si="27"/>
        <v/>
      </c>
      <c r="AB34" s="349" t="str">
        <f t="shared" si="28"/>
        <v/>
      </c>
      <c r="AC34" s="350" t="str">
        <f t="shared" si="29"/>
        <v/>
      </c>
      <c r="AD34" s="215"/>
      <c r="AE34" s="215"/>
      <c r="AF34" s="348" t="s">
        <v>0</v>
      </c>
      <c r="AG34" s="367">
        <f>AH33+1</f>
        <v>1</v>
      </c>
      <c r="AH34" s="368">
        <f>AG34+6</f>
        <v>7</v>
      </c>
      <c r="AI34" s="369">
        <f t="shared" ref="AI34:AI40" si="31">AH34-AG34+1</f>
        <v>7</v>
      </c>
      <c r="AJ34" s="370" t="str">
        <f>IF(AJ30*-1=AI34, "GOOD", "ERROR")</f>
        <v>GOOD</v>
      </c>
      <c r="BD34" s="791"/>
      <c r="BE34" s="791"/>
      <c r="BF34" s="791"/>
      <c r="BG34" s="791"/>
      <c r="BH34" s="791"/>
      <c r="BI34" s="791"/>
      <c r="BJ34" s="791"/>
      <c r="BK34" s="791"/>
      <c r="BL34" s="791"/>
      <c r="BM34" s="791"/>
      <c r="BN34" s="791"/>
      <c r="BO34" s="791"/>
    </row>
    <row r="35" spans="1:67" x14ac:dyDescent="0.3">
      <c r="A35" s="84" t="str">
        <f>IF('STEP 2 EE Data'!A35="","",'STEP 2 EE Data'!A35)</f>
        <v/>
      </c>
      <c r="B35" s="83" t="str">
        <f>IF('STEP 2 EE Data'!B35="","",'STEP 2 EE Data'!B35)</f>
        <v/>
      </c>
      <c r="C35" s="342" t="str">
        <f>IF($C$21="","",IF(B35="","",'STEP 3 EE Comp'!F40))</f>
        <v/>
      </c>
      <c r="D35" s="343" t="str">
        <f>IF($D$21="","",IF(B35="","",'STEP 3 EE Comp'!J40))</f>
        <v/>
      </c>
      <c r="E35" s="343" t="str">
        <f>IF($E$21="","",IF(B35="","",'STEP 3 EE Comp'!N40))</f>
        <v/>
      </c>
      <c r="F35" s="343" t="str">
        <f>IF($F$21="","",IF(B35="","",'STEP 3 EE Comp'!R40))</f>
        <v/>
      </c>
      <c r="G35" s="343" t="str">
        <f>IF($G$21="","",IF(B35="","",'STEP 3 EE Comp'!V40))</f>
        <v/>
      </c>
      <c r="H35" s="343" t="str">
        <f>IF($H$21="","",IF(B35="","",'STEP 3 EE Comp'!Z40))</f>
        <v/>
      </c>
      <c r="I35" s="343" t="str">
        <f>IF($I$21="","",IF(B35="","",'STEP 3 EE Comp'!AD40))</f>
        <v/>
      </c>
      <c r="J35" s="343" t="str">
        <f>IF($J$21="","",IF(B35="","",'STEP 3 EE Comp'!AH40))</f>
        <v/>
      </c>
      <c r="K35" s="344" t="str">
        <f>IF($K$21="","",IF(B35="","",'STEP 3 EE Comp'!AL40))</f>
        <v/>
      </c>
      <c r="L35" s="345" t="str">
        <f t="shared" si="12"/>
        <v/>
      </c>
      <c r="M35" s="346" t="str">
        <f t="shared" si="13"/>
        <v/>
      </c>
      <c r="N35" s="346" t="str">
        <f t="shared" si="14"/>
        <v/>
      </c>
      <c r="O35" s="346" t="str">
        <f t="shared" si="15"/>
        <v/>
      </c>
      <c r="P35" s="346" t="str">
        <f t="shared" si="16"/>
        <v/>
      </c>
      <c r="Q35" s="346" t="str">
        <f t="shared" si="17"/>
        <v/>
      </c>
      <c r="R35" s="346" t="str">
        <f t="shared" si="18"/>
        <v/>
      </c>
      <c r="S35" s="346" t="str">
        <f t="shared" si="19"/>
        <v/>
      </c>
      <c r="T35" s="347" t="str">
        <f t="shared" si="20"/>
        <v/>
      </c>
      <c r="U35" s="348" t="str">
        <f t="shared" si="21"/>
        <v/>
      </c>
      <c r="V35" s="349" t="str">
        <f t="shared" si="22"/>
        <v/>
      </c>
      <c r="W35" s="349" t="str">
        <f t="shared" si="23"/>
        <v/>
      </c>
      <c r="X35" s="349" t="str">
        <f t="shared" si="24"/>
        <v/>
      </c>
      <c r="Y35" s="349" t="str">
        <f t="shared" si="25"/>
        <v/>
      </c>
      <c r="Z35" s="349" t="str">
        <f t="shared" si="26"/>
        <v/>
      </c>
      <c r="AA35" s="349" t="str">
        <f t="shared" si="27"/>
        <v/>
      </c>
      <c r="AB35" s="349" t="str">
        <f t="shared" si="28"/>
        <v/>
      </c>
      <c r="AC35" s="350" t="str">
        <f t="shared" si="29"/>
        <v/>
      </c>
      <c r="AD35" s="215"/>
      <c r="AE35" s="215"/>
      <c r="AF35" s="348" t="s">
        <v>1</v>
      </c>
      <c r="AG35" s="367">
        <f t="shared" ref="AG35:AG40" si="32">AH34+1</f>
        <v>8</v>
      </c>
      <c r="AH35" s="368">
        <f t="shared" ref="AH35:AH40" si="33">AG35+6</f>
        <v>14</v>
      </c>
      <c r="AI35" s="369">
        <f t="shared" si="31"/>
        <v>7</v>
      </c>
      <c r="AJ35" s="370" t="str">
        <f>IF(AK30*-1=AI35, "GOOD", "ERROR")</f>
        <v>GOOD</v>
      </c>
      <c r="BD35" s="791"/>
      <c r="BE35" s="791"/>
      <c r="BF35" s="791"/>
      <c r="BG35" s="791"/>
      <c r="BH35" s="791"/>
      <c r="BI35" s="791"/>
      <c r="BJ35" s="791"/>
      <c r="BK35" s="791"/>
      <c r="BL35" s="791"/>
      <c r="BM35" s="791"/>
      <c r="BN35" s="791"/>
      <c r="BO35" s="791"/>
    </row>
    <row r="36" spans="1:67" x14ac:dyDescent="0.3">
      <c r="A36" s="84" t="str">
        <f>IF('STEP 2 EE Data'!A36="","",'STEP 2 EE Data'!A36)</f>
        <v/>
      </c>
      <c r="B36" s="83" t="str">
        <f>IF('STEP 2 EE Data'!B36="","",'STEP 2 EE Data'!B36)</f>
        <v/>
      </c>
      <c r="C36" s="342" t="str">
        <f>IF($C$21="","",IF(B36="","",'STEP 3 EE Comp'!F41))</f>
        <v/>
      </c>
      <c r="D36" s="343" t="str">
        <f>IF($D$21="","",IF(B36="","",'STEP 3 EE Comp'!J41))</f>
        <v/>
      </c>
      <c r="E36" s="343" t="str">
        <f>IF($E$21="","",IF(B36="","",'STEP 3 EE Comp'!N41))</f>
        <v/>
      </c>
      <c r="F36" s="343" t="str">
        <f>IF($F$21="","",IF(B36="","",'STEP 3 EE Comp'!R41))</f>
        <v/>
      </c>
      <c r="G36" s="343" t="str">
        <f>IF($G$21="","",IF(B36="","",'STEP 3 EE Comp'!V41))</f>
        <v/>
      </c>
      <c r="H36" s="343" t="str">
        <f>IF($H$21="","",IF(B36="","",'STEP 3 EE Comp'!Z41))</f>
        <v/>
      </c>
      <c r="I36" s="343" t="str">
        <f>IF($I$21="","",IF(B36="","",'STEP 3 EE Comp'!AD41))</f>
        <v/>
      </c>
      <c r="J36" s="343" t="str">
        <f>IF($J$21="","",IF(B36="","",'STEP 3 EE Comp'!AH41))</f>
        <v/>
      </c>
      <c r="K36" s="344" t="str">
        <f>IF($K$21="","",IF(B36="","",'STEP 3 EE Comp'!AL41))</f>
        <v/>
      </c>
      <c r="L36" s="345" t="str">
        <f t="shared" si="12"/>
        <v/>
      </c>
      <c r="M36" s="346" t="str">
        <f t="shared" si="13"/>
        <v/>
      </c>
      <c r="N36" s="346" t="str">
        <f t="shared" si="14"/>
        <v/>
      </c>
      <c r="O36" s="346" t="str">
        <f t="shared" si="15"/>
        <v/>
      </c>
      <c r="P36" s="346" t="str">
        <f t="shared" si="16"/>
        <v/>
      </c>
      <c r="Q36" s="346" t="str">
        <f t="shared" si="17"/>
        <v/>
      </c>
      <c r="R36" s="346" t="str">
        <f t="shared" si="18"/>
        <v/>
      </c>
      <c r="S36" s="346" t="str">
        <f t="shared" si="19"/>
        <v/>
      </c>
      <c r="T36" s="347" t="str">
        <f t="shared" si="20"/>
        <v/>
      </c>
      <c r="U36" s="348" t="str">
        <f t="shared" si="21"/>
        <v/>
      </c>
      <c r="V36" s="349" t="str">
        <f t="shared" si="22"/>
        <v/>
      </c>
      <c r="W36" s="349" t="str">
        <f t="shared" si="23"/>
        <v/>
      </c>
      <c r="X36" s="349" t="str">
        <f t="shared" si="24"/>
        <v/>
      </c>
      <c r="Y36" s="349" t="str">
        <f t="shared" si="25"/>
        <v/>
      </c>
      <c r="Z36" s="349" t="str">
        <f t="shared" si="26"/>
        <v/>
      </c>
      <c r="AA36" s="349" t="str">
        <f t="shared" si="27"/>
        <v/>
      </c>
      <c r="AB36" s="349" t="str">
        <f t="shared" si="28"/>
        <v/>
      </c>
      <c r="AC36" s="350" t="str">
        <f t="shared" si="29"/>
        <v/>
      </c>
      <c r="AD36" s="215"/>
      <c r="AE36" s="215"/>
      <c r="AF36" s="348" t="s">
        <v>2</v>
      </c>
      <c r="AG36" s="367">
        <f t="shared" si="32"/>
        <v>15</v>
      </c>
      <c r="AH36" s="368">
        <f t="shared" si="33"/>
        <v>21</v>
      </c>
      <c r="AI36" s="369">
        <f t="shared" si="31"/>
        <v>7</v>
      </c>
      <c r="AJ36" s="370" t="str">
        <f>IF(AL30*-1=AI36, "GOOD", "ERROR")</f>
        <v>GOOD</v>
      </c>
      <c r="BD36" s="791"/>
      <c r="BE36" s="791"/>
      <c r="BF36" s="791"/>
      <c r="BG36" s="791"/>
      <c r="BH36" s="791"/>
      <c r="BI36" s="791"/>
      <c r="BJ36" s="791"/>
      <c r="BK36" s="791"/>
      <c r="BL36" s="791"/>
      <c r="BM36" s="791"/>
      <c r="BN36" s="791"/>
      <c r="BO36" s="791"/>
    </row>
    <row r="37" spans="1:67" x14ac:dyDescent="0.3">
      <c r="A37" s="84" t="str">
        <f>IF('STEP 2 EE Data'!A37="","",'STEP 2 EE Data'!A37)</f>
        <v/>
      </c>
      <c r="B37" s="83" t="str">
        <f>IF('STEP 2 EE Data'!B37="","",'STEP 2 EE Data'!B37)</f>
        <v/>
      </c>
      <c r="C37" s="342" t="str">
        <f>IF($C$21="","",IF(B37="","",'STEP 3 EE Comp'!F42))</f>
        <v/>
      </c>
      <c r="D37" s="343" t="str">
        <f>IF($D$21="","",IF(B37="","",'STEP 3 EE Comp'!J42))</f>
        <v/>
      </c>
      <c r="E37" s="343" t="str">
        <f>IF($E$21="","",IF(B37="","",'STEP 3 EE Comp'!N42))</f>
        <v/>
      </c>
      <c r="F37" s="343" t="str">
        <f>IF($F$21="","",IF(B37="","",'STEP 3 EE Comp'!R42))</f>
        <v/>
      </c>
      <c r="G37" s="343" t="str">
        <f>IF($G$21="","",IF(B37="","",'STEP 3 EE Comp'!V42))</f>
        <v/>
      </c>
      <c r="H37" s="343" t="str">
        <f>IF($H$21="","",IF(B37="","",'STEP 3 EE Comp'!Z42))</f>
        <v/>
      </c>
      <c r="I37" s="343" t="str">
        <f>IF($I$21="","",IF(B37="","",'STEP 3 EE Comp'!AD42))</f>
        <v/>
      </c>
      <c r="J37" s="343" t="str">
        <f>IF($J$21="","",IF(B37="","",'STEP 3 EE Comp'!AH42))</f>
        <v/>
      </c>
      <c r="K37" s="344" t="str">
        <f>IF($K$21="","",IF(B37="","",'STEP 3 EE Comp'!AL42))</f>
        <v/>
      </c>
      <c r="L37" s="345" t="str">
        <f t="shared" si="12"/>
        <v/>
      </c>
      <c r="M37" s="346" t="str">
        <f t="shared" si="13"/>
        <v/>
      </c>
      <c r="N37" s="346" t="str">
        <f t="shared" si="14"/>
        <v/>
      </c>
      <c r="O37" s="346" t="str">
        <f t="shared" si="15"/>
        <v/>
      </c>
      <c r="P37" s="346" t="str">
        <f t="shared" si="16"/>
        <v/>
      </c>
      <c r="Q37" s="346" t="str">
        <f t="shared" si="17"/>
        <v/>
      </c>
      <c r="R37" s="346" t="str">
        <f t="shared" si="18"/>
        <v/>
      </c>
      <c r="S37" s="346" t="str">
        <f t="shared" si="19"/>
        <v/>
      </c>
      <c r="T37" s="347" t="str">
        <f t="shared" si="20"/>
        <v/>
      </c>
      <c r="U37" s="348" t="str">
        <f t="shared" si="21"/>
        <v/>
      </c>
      <c r="V37" s="349" t="str">
        <f t="shared" si="22"/>
        <v/>
      </c>
      <c r="W37" s="349" t="str">
        <f t="shared" si="23"/>
        <v/>
      </c>
      <c r="X37" s="349" t="str">
        <f t="shared" si="24"/>
        <v/>
      </c>
      <c r="Y37" s="349" t="str">
        <f t="shared" si="25"/>
        <v/>
      </c>
      <c r="Z37" s="349" t="str">
        <f t="shared" si="26"/>
        <v/>
      </c>
      <c r="AA37" s="349" t="str">
        <f t="shared" si="27"/>
        <v/>
      </c>
      <c r="AB37" s="349" t="str">
        <f t="shared" si="28"/>
        <v/>
      </c>
      <c r="AC37" s="350" t="str">
        <f t="shared" si="29"/>
        <v/>
      </c>
      <c r="AD37" s="215"/>
      <c r="AE37" s="215"/>
      <c r="AF37" s="348" t="s">
        <v>3</v>
      </c>
      <c r="AG37" s="367">
        <f t="shared" si="32"/>
        <v>22</v>
      </c>
      <c r="AH37" s="368">
        <f t="shared" si="33"/>
        <v>28</v>
      </c>
      <c r="AI37" s="369">
        <f t="shared" si="31"/>
        <v>7</v>
      </c>
      <c r="AJ37" s="370" t="str">
        <f>IF(AM30*-1=AI37, "GOOD", "ERROR")</f>
        <v>GOOD</v>
      </c>
      <c r="BD37" s="791"/>
      <c r="BE37" s="791"/>
      <c r="BF37" s="791"/>
      <c r="BG37" s="791"/>
      <c r="BH37" s="791"/>
      <c r="BI37" s="791"/>
      <c r="BJ37" s="791"/>
      <c r="BK37" s="791"/>
      <c r="BL37" s="791"/>
      <c r="BM37" s="791"/>
      <c r="BN37" s="791"/>
      <c r="BO37" s="791"/>
    </row>
    <row r="38" spans="1:67" x14ac:dyDescent="0.3">
      <c r="A38" s="84" t="str">
        <f>IF('STEP 2 EE Data'!A38="","",'STEP 2 EE Data'!A38)</f>
        <v/>
      </c>
      <c r="B38" s="83" t="str">
        <f>IF('STEP 2 EE Data'!B38="","",'STEP 2 EE Data'!B38)</f>
        <v/>
      </c>
      <c r="C38" s="342" t="str">
        <f>IF($C$21="","",IF(B38="","",'STEP 3 EE Comp'!F43))</f>
        <v/>
      </c>
      <c r="D38" s="343" t="str">
        <f>IF($D$21="","",IF(B38="","",'STEP 3 EE Comp'!J43))</f>
        <v/>
      </c>
      <c r="E38" s="343" t="str">
        <f>IF($E$21="","",IF(B38="","",'STEP 3 EE Comp'!N43))</f>
        <v/>
      </c>
      <c r="F38" s="343" t="str">
        <f>IF($F$21="","",IF(B38="","",'STEP 3 EE Comp'!R43))</f>
        <v/>
      </c>
      <c r="G38" s="343" t="str">
        <f>IF($G$21="","",IF(B38="","",'STEP 3 EE Comp'!V43))</f>
        <v/>
      </c>
      <c r="H38" s="343" t="str">
        <f>IF($H$21="","",IF(B38="","",'STEP 3 EE Comp'!Z43))</f>
        <v/>
      </c>
      <c r="I38" s="343" t="str">
        <f>IF($I$21="","",IF(B38="","",'STEP 3 EE Comp'!AD43))</f>
        <v/>
      </c>
      <c r="J38" s="343" t="str">
        <f>IF($J$21="","",IF(B38="","",'STEP 3 EE Comp'!AH43))</f>
        <v/>
      </c>
      <c r="K38" s="344" t="str">
        <f>IF($K$21="","",IF(B38="","",'STEP 3 EE Comp'!AL43))</f>
        <v/>
      </c>
      <c r="L38" s="345" t="str">
        <f t="shared" si="12"/>
        <v/>
      </c>
      <c r="M38" s="346" t="str">
        <f t="shared" si="13"/>
        <v/>
      </c>
      <c r="N38" s="346" t="str">
        <f t="shared" si="14"/>
        <v/>
      </c>
      <c r="O38" s="346" t="str">
        <f t="shared" si="15"/>
        <v/>
      </c>
      <c r="P38" s="346" t="str">
        <f t="shared" si="16"/>
        <v/>
      </c>
      <c r="Q38" s="346" t="str">
        <f t="shared" si="17"/>
        <v/>
      </c>
      <c r="R38" s="346" t="str">
        <f t="shared" si="18"/>
        <v/>
      </c>
      <c r="S38" s="346" t="str">
        <f t="shared" si="19"/>
        <v/>
      </c>
      <c r="T38" s="347" t="str">
        <f t="shared" si="20"/>
        <v/>
      </c>
      <c r="U38" s="348" t="str">
        <f t="shared" si="21"/>
        <v/>
      </c>
      <c r="V38" s="349" t="str">
        <f t="shared" si="22"/>
        <v/>
      </c>
      <c r="W38" s="349" t="str">
        <f t="shared" si="23"/>
        <v/>
      </c>
      <c r="X38" s="349" t="str">
        <f t="shared" si="24"/>
        <v/>
      </c>
      <c r="Y38" s="349" t="str">
        <f t="shared" si="25"/>
        <v/>
      </c>
      <c r="Z38" s="349" t="str">
        <f t="shared" si="26"/>
        <v/>
      </c>
      <c r="AA38" s="349" t="str">
        <f t="shared" si="27"/>
        <v/>
      </c>
      <c r="AB38" s="349" t="str">
        <f t="shared" si="28"/>
        <v/>
      </c>
      <c r="AC38" s="350" t="str">
        <f t="shared" si="29"/>
        <v/>
      </c>
      <c r="AD38" s="215"/>
      <c r="AE38" s="215"/>
      <c r="AF38" s="348" t="s">
        <v>4</v>
      </c>
      <c r="AG38" s="367">
        <f t="shared" si="32"/>
        <v>29</v>
      </c>
      <c r="AH38" s="368">
        <f t="shared" si="33"/>
        <v>35</v>
      </c>
      <c r="AI38" s="369">
        <f t="shared" si="31"/>
        <v>7</v>
      </c>
      <c r="AJ38" s="370" t="str">
        <f>IF(AN30*-1=AI38, "GOOD", "ERROR")</f>
        <v>GOOD</v>
      </c>
      <c r="BD38" s="791"/>
      <c r="BE38" s="791"/>
      <c r="BF38" s="791"/>
      <c r="BG38" s="791"/>
      <c r="BH38" s="791"/>
      <c r="BI38" s="791"/>
      <c r="BJ38" s="791"/>
      <c r="BK38" s="791"/>
      <c r="BL38" s="791"/>
      <c r="BM38" s="791"/>
      <c r="BN38" s="791"/>
      <c r="BO38" s="791"/>
    </row>
    <row r="39" spans="1:67" x14ac:dyDescent="0.3">
      <c r="A39" s="84" t="str">
        <f>IF('STEP 2 EE Data'!A39="","",'STEP 2 EE Data'!A39)</f>
        <v/>
      </c>
      <c r="B39" s="83" t="str">
        <f>IF('STEP 2 EE Data'!B39="","",'STEP 2 EE Data'!B39)</f>
        <v/>
      </c>
      <c r="C39" s="342" t="str">
        <f>IF($C$21="","",IF(B39="","",'STEP 3 EE Comp'!F44))</f>
        <v/>
      </c>
      <c r="D39" s="343" t="str">
        <f>IF($D$21="","",IF(B39="","",'STEP 3 EE Comp'!J44))</f>
        <v/>
      </c>
      <c r="E39" s="343" t="str">
        <f>IF($E$21="","",IF(B39="","",'STEP 3 EE Comp'!N44))</f>
        <v/>
      </c>
      <c r="F39" s="343" t="str">
        <f>IF($F$21="","",IF(B39="","",'STEP 3 EE Comp'!R44))</f>
        <v/>
      </c>
      <c r="G39" s="343" t="str">
        <f>IF($G$21="","",IF(B39="","",'STEP 3 EE Comp'!V44))</f>
        <v/>
      </c>
      <c r="H39" s="343" t="str">
        <f>IF($H$21="","",IF(B39="","",'STEP 3 EE Comp'!Z44))</f>
        <v/>
      </c>
      <c r="I39" s="343" t="str">
        <f>IF($I$21="","",IF(B39="","",'STEP 3 EE Comp'!AD44))</f>
        <v/>
      </c>
      <c r="J39" s="343" t="str">
        <f>IF($J$21="","",IF(B39="","",'STEP 3 EE Comp'!AH44))</f>
        <v/>
      </c>
      <c r="K39" s="344" t="str">
        <f>IF($K$21="","",IF(B39="","",'STEP 3 EE Comp'!AL44))</f>
        <v/>
      </c>
      <c r="L39" s="345" t="str">
        <f t="shared" si="12"/>
        <v/>
      </c>
      <c r="M39" s="346" t="str">
        <f t="shared" si="13"/>
        <v/>
      </c>
      <c r="N39" s="346" t="str">
        <f t="shared" si="14"/>
        <v/>
      </c>
      <c r="O39" s="346" t="str">
        <f t="shared" si="15"/>
        <v/>
      </c>
      <c r="P39" s="346" t="str">
        <f t="shared" si="16"/>
        <v/>
      </c>
      <c r="Q39" s="346" t="str">
        <f t="shared" si="17"/>
        <v/>
      </c>
      <c r="R39" s="346" t="str">
        <f t="shared" si="18"/>
        <v/>
      </c>
      <c r="S39" s="346" t="str">
        <f t="shared" si="19"/>
        <v/>
      </c>
      <c r="T39" s="347" t="str">
        <f t="shared" si="20"/>
        <v/>
      </c>
      <c r="U39" s="348" t="str">
        <f t="shared" si="21"/>
        <v/>
      </c>
      <c r="V39" s="349" t="str">
        <f t="shared" si="22"/>
        <v/>
      </c>
      <c r="W39" s="349" t="str">
        <f t="shared" si="23"/>
        <v/>
      </c>
      <c r="X39" s="349" t="str">
        <f t="shared" si="24"/>
        <v/>
      </c>
      <c r="Y39" s="349" t="str">
        <f t="shared" si="25"/>
        <v/>
      </c>
      <c r="Z39" s="349" t="str">
        <f t="shared" si="26"/>
        <v/>
      </c>
      <c r="AA39" s="349" t="str">
        <f t="shared" si="27"/>
        <v/>
      </c>
      <c r="AB39" s="349" t="str">
        <f t="shared" si="28"/>
        <v/>
      </c>
      <c r="AC39" s="350" t="str">
        <f t="shared" si="29"/>
        <v/>
      </c>
      <c r="AD39" s="215"/>
      <c r="AE39" s="215"/>
      <c r="AF39" s="348" t="s">
        <v>5</v>
      </c>
      <c r="AG39" s="367">
        <f t="shared" si="32"/>
        <v>36</v>
      </c>
      <c r="AH39" s="368">
        <f t="shared" si="33"/>
        <v>42</v>
      </c>
      <c r="AI39" s="369">
        <f t="shared" si="31"/>
        <v>7</v>
      </c>
      <c r="AJ39" s="370" t="str">
        <f>IF(AO30*-1=AI39, "GOOD", "ERROR")</f>
        <v>GOOD</v>
      </c>
      <c r="BD39" s="791"/>
      <c r="BE39" s="791"/>
      <c r="BF39" s="791"/>
      <c r="BG39" s="791"/>
      <c r="BH39" s="791"/>
      <c r="BI39" s="791"/>
      <c r="BJ39" s="791"/>
      <c r="BK39" s="791"/>
      <c r="BL39" s="791"/>
      <c r="BM39" s="791"/>
      <c r="BN39" s="791"/>
      <c r="BO39" s="791"/>
    </row>
    <row r="40" spans="1:67" x14ac:dyDescent="0.3">
      <c r="A40" s="84" t="str">
        <f>IF('STEP 2 EE Data'!A40="","",'STEP 2 EE Data'!A40)</f>
        <v/>
      </c>
      <c r="B40" s="83" t="str">
        <f>IF('STEP 2 EE Data'!B40="","",'STEP 2 EE Data'!B40)</f>
        <v/>
      </c>
      <c r="C40" s="342" t="str">
        <f>IF($C$21="","",IF(B40="","",'STEP 3 EE Comp'!F45))</f>
        <v/>
      </c>
      <c r="D40" s="343" t="str">
        <f>IF($D$21="","",IF(B40="","",'STEP 3 EE Comp'!J45))</f>
        <v/>
      </c>
      <c r="E40" s="343" t="str">
        <f>IF($E$21="","",IF(B40="","",'STEP 3 EE Comp'!N45))</f>
        <v/>
      </c>
      <c r="F40" s="343" t="str">
        <f>IF($F$21="","",IF(B40="","",'STEP 3 EE Comp'!R45))</f>
        <v/>
      </c>
      <c r="G40" s="343" t="str">
        <f>IF($G$21="","",IF(B40="","",'STEP 3 EE Comp'!V45))</f>
        <v/>
      </c>
      <c r="H40" s="343" t="str">
        <f>IF($H$21="","",IF(B40="","",'STEP 3 EE Comp'!Z45))</f>
        <v/>
      </c>
      <c r="I40" s="343" t="str">
        <f>IF($I$21="","",IF(B40="","",'STEP 3 EE Comp'!AD45))</f>
        <v/>
      </c>
      <c r="J40" s="343" t="str">
        <f>IF($J$21="","",IF(B40="","",'STEP 3 EE Comp'!AH45))</f>
        <v/>
      </c>
      <c r="K40" s="344" t="str">
        <f>IF($K$21="","",IF(B40="","",'STEP 3 EE Comp'!AL45))</f>
        <v/>
      </c>
      <c r="L40" s="345" t="str">
        <f t="shared" si="12"/>
        <v/>
      </c>
      <c r="M40" s="346" t="str">
        <f t="shared" si="13"/>
        <v/>
      </c>
      <c r="N40" s="346" t="str">
        <f t="shared" si="14"/>
        <v/>
      </c>
      <c r="O40" s="346" t="str">
        <f t="shared" si="15"/>
        <v/>
      </c>
      <c r="P40" s="346" t="str">
        <f t="shared" si="16"/>
        <v/>
      </c>
      <c r="Q40" s="346" t="str">
        <f t="shared" si="17"/>
        <v/>
      </c>
      <c r="R40" s="346" t="str">
        <f t="shared" si="18"/>
        <v/>
      </c>
      <c r="S40" s="346" t="str">
        <f t="shared" si="19"/>
        <v/>
      </c>
      <c r="T40" s="347" t="str">
        <f t="shared" si="20"/>
        <v/>
      </c>
      <c r="U40" s="348" t="str">
        <f t="shared" si="21"/>
        <v/>
      </c>
      <c r="V40" s="349" t="str">
        <f t="shared" si="22"/>
        <v/>
      </c>
      <c r="W40" s="349" t="str">
        <f t="shared" si="23"/>
        <v/>
      </c>
      <c r="X40" s="349" t="str">
        <f t="shared" si="24"/>
        <v/>
      </c>
      <c r="Y40" s="349" t="str">
        <f t="shared" si="25"/>
        <v/>
      </c>
      <c r="Z40" s="349" t="str">
        <f t="shared" si="26"/>
        <v/>
      </c>
      <c r="AA40" s="349" t="str">
        <f t="shared" si="27"/>
        <v/>
      </c>
      <c r="AB40" s="349" t="str">
        <f t="shared" si="28"/>
        <v/>
      </c>
      <c r="AC40" s="350" t="str">
        <f t="shared" si="29"/>
        <v/>
      </c>
      <c r="AD40" s="215"/>
      <c r="AE40" s="215"/>
      <c r="AF40" s="348" t="s">
        <v>6</v>
      </c>
      <c r="AG40" s="367">
        <f t="shared" si="32"/>
        <v>43</v>
      </c>
      <c r="AH40" s="368">
        <f t="shared" si="33"/>
        <v>49</v>
      </c>
      <c r="AI40" s="369">
        <f t="shared" si="31"/>
        <v>7</v>
      </c>
      <c r="AJ40" s="370" t="str">
        <f>IF(AP30*-1=AI40, "GOOD", "ERROR")</f>
        <v>GOOD</v>
      </c>
      <c r="BD40" s="791"/>
      <c r="BE40" s="791"/>
      <c r="BF40" s="791"/>
      <c r="BG40" s="791"/>
      <c r="BH40" s="791"/>
      <c r="BI40" s="791"/>
      <c r="BJ40" s="791"/>
      <c r="BK40" s="791"/>
      <c r="BL40" s="791"/>
      <c r="BM40" s="791"/>
      <c r="BN40" s="791"/>
      <c r="BO40" s="791"/>
    </row>
    <row r="41" spans="1:67" ht="15" thickBot="1" x14ac:dyDescent="0.35">
      <c r="A41" s="84" t="str">
        <f>IF('STEP 2 EE Data'!A41="","",'STEP 2 EE Data'!A41)</f>
        <v/>
      </c>
      <c r="B41" s="83" t="str">
        <f>IF('STEP 2 EE Data'!B41="","",'STEP 2 EE Data'!B41)</f>
        <v/>
      </c>
      <c r="C41" s="342" t="str">
        <f>IF($C$21="","",IF(B41="","",'STEP 3 EE Comp'!F46))</f>
        <v/>
      </c>
      <c r="D41" s="343" t="str">
        <f>IF($D$21="","",IF(B41="","",'STEP 3 EE Comp'!J46))</f>
        <v/>
      </c>
      <c r="E41" s="343" t="str">
        <f>IF($E$21="","",IF(B41="","",'STEP 3 EE Comp'!N46))</f>
        <v/>
      </c>
      <c r="F41" s="343" t="str">
        <f>IF($F$21="","",IF(B41="","",'STEP 3 EE Comp'!R46))</f>
        <v/>
      </c>
      <c r="G41" s="343" t="str">
        <f>IF($G$21="","",IF(B41="","",'STEP 3 EE Comp'!V46))</f>
        <v/>
      </c>
      <c r="H41" s="343" t="str">
        <f>IF($H$21="","",IF(B41="","",'STEP 3 EE Comp'!Z46))</f>
        <v/>
      </c>
      <c r="I41" s="343" t="str">
        <f>IF($I$21="","",IF(B41="","",'STEP 3 EE Comp'!AD46))</f>
        <v/>
      </c>
      <c r="J41" s="343" t="str">
        <f>IF($J$21="","",IF(B41="","",'STEP 3 EE Comp'!AH46))</f>
        <v/>
      </c>
      <c r="K41" s="344" t="str">
        <f>IF($K$21="","",IF(B41="","",'STEP 3 EE Comp'!AL46))</f>
        <v/>
      </c>
      <c r="L41" s="348" t="str">
        <f t="shared" si="12"/>
        <v/>
      </c>
      <c r="M41" s="210" t="str">
        <f t="shared" si="13"/>
        <v/>
      </c>
      <c r="N41" s="210" t="str">
        <f t="shared" si="14"/>
        <v/>
      </c>
      <c r="O41" s="210" t="str">
        <f t="shared" si="15"/>
        <v/>
      </c>
      <c r="P41" s="210" t="str">
        <f t="shared" si="16"/>
        <v/>
      </c>
      <c r="Q41" s="210" t="str">
        <f t="shared" si="17"/>
        <v/>
      </c>
      <c r="R41" s="210" t="str">
        <f t="shared" si="18"/>
        <v/>
      </c>
      <c r="S41" s="210" t="str">
        <f t="shared" si="19"/>
        <v/>
      </c>
      <c r="T41" s="371" t="str">
        <f t="shared" si="20"/>
        <v/>
      </c>
      <c r="U41" s="348" t="str">
        <f>IF($B41="","",IF(AH$80="",0,$C41*AH$80)+IF(AH$81="",0,$D41*AH$81)+IF(AH$82="",0,$E41*AH$82)+IF(AH$83="",0,$F41*AH$83)+IF(AH$84="",0,$G41*AH$84)+IF(AH$85="",0,$H41*AH$85)+IF(AH$86="",0,$I41*AH$86)+IF(AH$87="",0,$J41*AH$87)+IF(AH$88="",0,$K41*AH$88))</f>
        <v/>
      </c>
      <c r="V41" s="349" t="str">
        <f t="shared" si="22"/>
        <v/>
      </c>
      <c r="W41" s="349" t="str">
        <f t="shared" si="23"/>
        <v/>
      </c>
      <c r="X41" s="349" t="str">
        <f t="shared" si="24"/>
        <v/>
      </c>
      <c r="Y41" s="349" t="str">
        <f t="shared" si="25"/>
        <v/>
      </c>
      <c r="Z41" s="349" t="str">
        <f t="shared" si="26"/>
        <v/>
      </c>
      <c r="AA41" s="349" t="str">
        <f t="shared" si="27"/>
        <v/>
      </c>
      <c r="AB41" s="349" t="str">
        <f t="shared" si="28"/>
        <v/>
      </c>
      <c r="AC41" s="350" t="str">
        <f t="shared" si="29"/>
        <v/>
      </c>
      <c r="AD41" s="215"/>
      <c r="AE41" s="215"/>
      <c r="AF41" s="372" t="s">
        <v>18</v>
      </c>
      <c r="AG41" s="373">
        <f>IF(AH40=AG33+55,"",AH40+1)</f>
        <v>50</v>
      </c>
      <c r="AH41" s="374">
        <f>IF(AG41="","",AG33+55)</f>
        <v>55</v>
      </c>
      <c r="AI41" s="375">
        <f>IF(AH41="","",AH41-AG41+1)</f>
        <v>6</v>
      </c>
      <c r="AJ41" s="376" t="str">
        <f>IF(AI41="","",IF(AQ30*-1=AI41,"GOOD","ERROR"))</f>
        <v>GOOD</v>
      </c>
      <c r="BD41" s="791"/>
      <c r="BE41" s="791"/>
      <c r="BF41" s="791"/>
      <c r="BG41" s="791"/>
      <c r="BH41" s="791"/>
      <c r="BI41" s="791"/>
      <c r="BJ41" s="791"/>
      <c r="BK41" s="791"/>
      <c r="BL41" s="791"/>
      <c r="BM41" s="791"/>
      <c r="BN41" s="791"/>
      <c r="BO41" s="791"/>
    </row>
    <row r="42" spans="1:67" ht="15" thickBot="1" x14ac:dyDescent="0.35">
      <c r="A42" s="84" t="str">
        <f>IF('STEP 2 EE Data'!A42="","",'STEP 2 EE Data'!A42)</f>
        <v/>
      </c>
      <c r="B42" s="83" t="str">
        <f>IF('STEP 2 EE Data'!B42="","",'STEP 2 EE Data'!B42)</f>
        <v/>
      </c>
      <c r="C42" s="342" t="str">
        <f>IF($C$21="","",IF(B42="","",'STEP 3 EE Comp'!F47))</f>
        <v/>
      </c>
      <c r="D42" s="343" t="str">
        <f>IF($D$21="","",IF(B42="","",'STEP 3 EE Comp'!J47))</f>
        <v/>
      </c>
      <c r="E42" s="343" t="str">
        <f>IF($E$21="","",IF(B42="","",'STEP 3 EE Comp'!N47))</f>
        <v/>
      </c>
      <c r="F42" s="343" t="str">
        <f>IF($F$21="","",IF(B42="","",'STEP 3 EE Comp'!R47))</f>
        <v/>
      </c>
      <c r="G42" s="343" t="str">
        <f>IF($G$21="","",IF(B42="","",'STEP 3 EE Comp'!V47))</f>
        <v/>
      </c>
      <c r="H42" s="343" t="str">
        <f>IF($H$21="","",IF(B42="","",'STEP 3 EE Comp'!Z47))</f>
        <v/>
      </c>
      <c r="I42" s="343" t="str">
        <f>IF($I$21="","",IF(B42="","",'STEP 3 EE Comp'!AD47))</f>
        <v/>
      </c>
      <c r="J42" s="343" t="str">
        <f>IF($J$21="","",IF(B42="","",'STEP 3 EE Comp'!AH47))</f>
        <v/>
      </c>
      <c r="K42" s="344" t="str">
        <f>IF($K$21="","",IF(B42="","",'STEP 3 EE Comp'!AL47))</f>
        <v/>
      </c>
      <c r="L42" s="348" t="str">
        <f t="shared" si="12"/>
        <v/>
      </c>
      <c r="M42" s="210" t="str">
        <f t="shared" si="13"/>
        <v/>
      </c>
      <c r="N42" s="210" t="str">
        <f t="shared" si="14"/>
        <v/>
      </c>
      <c r="O42" s="210" t="str">
        <f t="shared" si="15"/>
        <v/>
      </c>
      <c r="P42" s="210" t="str">
        <f t="shared" si="16"/>
        <v/>
      </c>
      <c r="Q42" s="210" t="str">
        <f t="shared" si="17"/>
        <v/>
      </c>
      <c r="R42" s="210" t="str">
        <f t="shared" si="18"/>
        <v/>
      </c>
      <c r="S42" s="210" t="str">
        <f t="shared" si="19"/>
        <v/>
      </c>
      <c r="T42" s="371" t="str">
        <f t="shared" si="20"/>
        <v/>
      </c>
      <c r="U42" s="348" t="str">
        <f>IF($B42="","",IF(AH$80="",0,$C42*AH$80)+IF(AH$81="",0,$D42*AH$81)+IF(AH$82="",0,$E42*AH$82)+IF(AH$83="",0,$F42*AH$83)+IF(AH$84="",0,$G42*AH$84)+IF(AH$85="",0,$H42*AH$85)+IF(AH$86="",0,$I42*AH$86)+IF(AH$87="",0,$J42*AH$87)+IF(AH$88="",0,$K42*AH$88))</f>
        <v/>
      </c>
      <c r="V42" s="349" t="str">
        <f t="shared" ref="V42:AC42" si="34">IF($B42="","",IF(AI$80="",0,$C42*AI$80)+IF(AI$81="",0,$D42*AI$81)+IF(AI$82="",0,$E42*AI$82)+IF(AI$83="",0,$F42*AI$83)+IF(AI$84="",0,$G42*AI$84)+IF(AI$85="",0,$H42*AI$85)+IF(AI$86="",0,$I42*AI$86)+IF(AI$87="",0,$J42*AI$87)+IF(AI$88="",0,$K42*AI$88))</f>
        <v/>
      </c>
      <c r="W42" s="349" t="str">
        <f t="shared" si="34"/>
        <v/>
      </c>
      <c r="X42" s="349" t="str">
        <f t="shared" si="34"/>
        <v/>
      </c>
      <c r="Y42" s="349" t="str">
        <f t="shared" si="34"/>
        <v/>
      </c>
      <c r="Z42" s="349" t="str">
        <f t="shared" si="34"/>
        <v/>
      </c>
      <c r="AA42" s="349" t="str">
        <f t="shared" si="34"/>
        <v/>
      </c>
      <c r="AB42" s="349" t="str">
        <f t="shared" si="34"/>
        <v/>
      </c>
      <c r="AC42" s="350" t="str">
        <f t="shared" si="34"/>
        <v/>
      </c>
      <c r="AD42" s="215"/>
      <c r="AE42" s="215"/>
      <c r="BD42" s="791"/>
      <c r="BE42" s="791"/>
      <c r="BF42" s="791"/>
      <c r="BG42" s="791"/>
      <c r="BH42" s="791"/>
      <c r="BI42" s="791"/>
      <c r="BJ42" s="791"/>
      <c r="BK42" s="791"/>
      <c r="BL42" s="791"/>
      <c r="BM42" s="791"/>
      <c r="BN42" s="791"/>
      <c r="BO42" s="791"/>
    </row>
    <row r="43" spans="1:67" ht="15" thickBot="1" x14ac:dyDescent="0.35">
      <c r="A43" s="84" t="str">
        <f>IF('STEP 2 EE Data'!A43="","",'STEP 2 EE Data'!A43)</f>
        <v/>
      </c>
      <c r="B43" s="83" t="str">
        <f>IF('STEP 2 EE Data'!B43="","",'STEP 2 EE Data'!B43)</f>
        <v/>
      </c>
      <c r="C43" s="342" t="str">
        <f>IF($C$21="","",IF(B43="","",'STEP 3 EE Comp'!F48))</f>
        <v/>
      </c>
      <c r="D43" s="343" t="str">
        <f>IF($D$21="","",IF(B43="","",'STEP 3 EE Comp'!J48))</f>
        <v/>
      </c>
      <c r="E43" s="343" t="str">
        <f>IF($E$21="","",IF(B43="","",'STEP 3 EE Comp'!N48))</f>
        <v/>
      </c>
      <c r="F43" s="343" t="str">
        <f>IF($F$21="","",IF(B43="","",'STEP 3 EE Comp'!R48))</f>
        <v/>
      </c>
      <c r="G43" s="343" t="str">
        <f>IF($G$21="","",IF(B43="","",'STEP 3 EE Comp'!V48))</f>
        <v/>
      </c>
      <c r="H43" s="343" t="str">
        <f>IF($H$21="","",IF(B43="","",'STEP 3 EE Comp'!Z48))</f>
        <v/>
      </c>
      <c r="I43" s="343" t="str">
        <f>IF($I$21="","",IF(B43="","",'STEP 3 EE Comp'!AD48))</f>
        <v/>
      </c>
      <c r="J43" s="343" t="str">
        <f>IF($J$21="","",IF(B43="","",'STEP 3 EE Comp'!AH48))</f>
        <v/>
      </c>
      <c r="K43" s="344" t="str">
        <f>IF($K$21="","",IF(B43="","",'STEP 3 EE Comp'!AL48))</f>
        <v/>
      </c>
      <c r="L43" s="348" t="str">
        <f t="shared" ref="L43:L106" si="35">IF($B43="","",IF(AI$45="",0,$C43*AI$45)+IF(AI$46="",0,$D43*AI$46)+IF(AI$47="",0,$E43*AI$47)+IF(AI$48="",0,$F43*AI$48)+IF(AI$49="",0,$G43*AI$49)+IF(AI$50="",0,$H43*AI$50)+IF(AI$51="",0,$I43*AI$51)+IF(AI$52="",0,$J43*AI$52)+IF(AI$53="",0,$K43*AI$53))</f>
        <v/>
      </c>
      <c r="M43" s="210" t="str">
        <f t="shared" ref="M43:M106" si="36">IF($B43="","",IF(AJ$45="",0,$C43*AJ$45)+IF(AJ$46="",0,$D43*AJ$46)+IF(AJ$47="",0,$E43*AJ$47)+IF(AJ$48="",0,$F43*AJ$48)+IF(AJ$49="",0,$G43*AJ$49)+IF(AJ$50="",0,$H43*AJ$50)+IF(AJ$51="",0,$I43*AJ$51)+IF(AJ$52="",0,$J43*AJ$52)+IF(AJ$53="",0,$K43*AJ$53))</f>
        <v/>
      </c>
      <c r="N43" s="210" t="str">
        <f t="shared" ref="N43:N106" si="37">IF($B43="","",IF(AK$45="",0,$C43*AK$45)+IF(AK$46="",0,$D43*AK$46)+IF(AK$47="",0,$E43*AK$47)+IF(AK$48="",0,$F43*AK$48)+IF(AK$49="",0,$G43*AK$49)+IF(AK$50="",0,$H43*AK$50)+IF(AK$51="",0,$I43*AK$51)+IF(AK$52="",0,$J43*AK$52)+IF(AK$53="",0,$K43*AK$53))</f>
        <v/>
      </c>
      <c r="O43" s="210" t="str">
        <f t="shared" ref="O43:O106" si="38">IF($B43="","",IF(AL$45="",0,$C43*AL$45)+IF(AL$46="",0,$D43*AL$46)+IF(AL$47="",0,$E43*AL$47)+IF(AL$48="",0,$F43*AL$48)+IF(AL$49="",0,$G43*AL$49)+IF(AL$50="",0,$H43*AL$50)+IF(AL$51="",0,$I43*AL$51)+IF(AL$52="",0,$J43*AL$52)+IF(AL$53="",0,$K43*AL$53))</f>
        <v/>
      </c>
      <c r="P43" s="210" t="str">
        <f t="shared" ref="P43:P106" si="39">IF($B43="","",IF(AM$45="",0,$C43*AM$45)+IF(AM$46="",0,$D43*AM$46)+IF(AM$47="",0,$E43*AM$47)+IF(AM$48="",0,$F43*AM$48)+IF(AM$49="",0,$G43*AM$49)+IF(AM$50="",0,$H43*AM$50)+IF(AM$51="",0,$I43*AM$51)+IF(AM$52="",0,$J43*AM$52)+IF(AM$53="",0,$K43*AM$53))</f>
        <v/>
      </c>
      <c r="Q43" s="210" t="str">
        <f t="shared" ref="Q43:Q106" si="40">IF($B43="","",IF(AN$45="",0,$C43*AN$45)+IF(AN$46="",0,$D43*AN$46)+IF(AN$47="",0,$E43*AN$47)+IF(AN$48="",0,$F43*AN$48)+IF(AN$49="",0,$G43*AN$49)+IF(AN$50="",0,$H43*AN$50)+IF(AN$51="",0,$I43*AN$51)+IF(AN$52="",0,$J43*AN$52)+IF(AN$53="",0,$K43*AN$53))</f>
        <v/>
      </c>
      <c r="R43" s="210" t="str">
        <f t="shared" ref="R43:R106" si="41">IF($B43="","",IF(AO$45="",0,$C43*AO$45)+IF(AO$46="",0,$D43*AO$46)+IF(AO$47="",0,$E43*AO$47)+IF(AO$48="",0,$F43*AO$48)+IF(AO$49="",0,$G43*AO$49)+IF(AO$50="",0,$H43*AO$50)+IF(AO$51="",0,$I43*AO$51)+IF(AO$52="",0,$J43*AO$52)+IF(AO$53="",0,$K43*AO$53))</f>
        <v/>
      </c>
      <c r="S43" s="210" t="str">
        <f t="shared" ref="S43:S106" si="42">IF($B43="","",IF(AP$45="",0,$C43*AP$45)+IF(AP$46="",0,$D43*AP$46)+IF(AP$47="",0,$E43*AP$47)+IF(AP$48="",0,$F43*AP$48)+IF(AP$49="",0,$G43*AP$49)+IF(AP$50="",0,$H43*AP$50)+IF(AP$51="",0,$I43*AP$51)+IF(AP$52="",0,$J43*AP$52)+IF(AP$53="",0,$K43*AP$53))</f>
        <v/>
      </c>
      <c r="T43" s="371" t="str">
        <f t="shared" ref="T43:T106" si="43">IF($B43="","",IF(AQ$45="",0,$C43*AQ$45)+IF(AQ$46="",0,$D43*AQ$46)+IF(AQ$47="",0,$E43*AQ$47)+IF(AQ$48="",0,$F43*AQ$48)+IF(AQ$49="",0,$G43*AQ$49)+IF(AQ$50="",0,$H43*AQ$50)+IF(AQ$51="",0,$I43*AQ$51)+IF(AQ$52="",0,$J43*AQ$52)+IF(AQ$53="",0,$K43*AQ$53))</f>
        <v/>
      </c>
      <c r="U43" s="348"/>
      <c r="V43" s="210"/>
      <c r="W43" s="210"/>
      <c r="X43" s="210"/>
      <c r="Y43" s="210"/>
      <c r="Z43" s="210"/>
      <c r="AA43" s="210"/>
      <c r="AB43" s="210"/>
      <c r="AC43" s="371"/>
      <c r="AD43" s="215"/>
      <c r="AE43" s="215"/>
      <c r="AF43" s="786" t="s">
        <v>232</v>
      </c>
      <c r="AG43" s="787"/>
      <c r="AH43" s="787"/>
      <c r="AI43" s="787"/>
      <c r="AJ43" s="787"/>
      <c r="AK43" s="787"/>
      <c r="AL43" s="787"/>
      <c r="AM43" s="787"/>
      <c r="AN43" s="787"/>
      <c r="AO43" s="787"/>
      <c r="AP43" s="787"/>
      <c r="AQ43" s="788"/>
      <c r="BD43" s="791"/>
      <c r="BE43" s="791"/>
      <c r="BF43" s="791"/>
      <c r="BG43" s="791"/>
      <c r="BH43" s="791"/>
      <c r="BI43" s="791"/>
      <c r="BJ43" s="791"/>
      <c r="BK43" s="791"/>
      <c r="BL43" s="791"/>
      <c r="BM43" s="791"/>
      <c r="BN43" s="791"/>
      <c r="BO43" s="791"/>
    </row>
    <row r="44" spans="1:67" ht="15" thickBot="1" x14ac:dyDescent="0.35">
      <c r="A44" s="84" t="str">
        <f>IF('STEP 2 EE Data'!A44="","",'STEP 2 EE Data'!A44)</f>
        <v/>
      </c>
      <c r="B44" s="83" t="str">
        <f>IF('STEP 2 EE Data'!B44="","",'STEP 2 EE Data'!B44)</f>
        <v/>
      </c>
      <c r="C44" s="342" t="str">
        <f>IF($C$21="","",IF(B44="","",'STEP 3 EE Comp'!F49))</f>
        <v/>
      </c>
      <c r="D44" s="343" t="str">
        <f>IF($D$21="","",IF(B44="","",'STEP 3 EE Comp'!J49))</f>
        <v/>
      </c>
      <c r="E44" s="343" t="str">
        <f>IF($E$21="","",IF(B44="","",'STEP 3 EE Comp'!N49))</f>
        <v/>
      </c>
      <c r="F44" s="343" t="str">
        <f>IF($F$21="","",IF(B44="","",'STEP 3 EE Comp'!R49))</f>
        <v/>
      </c>
      <c r="G44" s="343" t="str">
        <f>IF($G$21="","",IF(B44="","",'STEP 3 EE Comp'!V49))</f>
        <v/>
      </c>
      <c r="H44" s="343" t="str">
        <f>IF($H$21="","",IF(B44="","",'STEP 3 EE Comp'!Z49))</f>
        <v/>
      </c>
      <c r="I44" s="343" t="str">
        <f>IF($I$21="","",IF(B44="","",'STEP 3 EE Comp'!AD49))</f>
        <v/>
      </c>
      <c r="J44" s="343" t="str">
        <f>IF($J$21="","",IF(B44="","",'STEP 3 EE Comp'!AH49))</f>
        <v/>
      </c>
      <c r="K44" s="344" t="str">
        <f>IF($K$21="","",IF(B44="","",'STEP 3 EE Comp'!AL49))</f>
        <v/>
      </c>
      <c r="L44" s="348" t="str">
        <f t="shared" si="35"/>
        <v/>
      </c>
      <c r="M44" s="210" t="str">
        <f t="shared" si="36"/>
        <v/>
      </c>
      <c r="N44" s="210" t="str">
        <f t="shared" si="37"/>
        <v/>
      </c>
      <c r="O44" s="210" t="str">
        <f t="shared" si="38"/>
        <v/>
      </c>
      <c r="P44" s="210" t="str">
        <f t="shared" si="39"/>
        <v/>
      </c>
      <c r="Q44" s="210" t="str">
        <f t="shared" si="40"/>
        <v/>
      </c>
      <c r="R44" s="210" t="str">
        <f t="shared" si="41"/>
        <v/>
      </c>
      <c r="S44" s="210" t="str">
        <f t="shared" si="42"/>
        <v/>
      </c>
      <c r="T44" s="371" t="str">
        <f t="shared" si="43"/>
        <v/>
      </c>
      <c r="U44" s="348"/>
      <c r="V44" s="210"/>
      <c r="W44" s="210"/>
      <c r="X44" s="210"/>
      <c r="Y44" s="210"/>
      <c r="Z44" s="210"/>
      <c r="AA44" s="210"/>
      <c r="AB44" s="210"/>
      <c r="AC44" s="371"/>
      <c r="AD44" s="215"/>
      <c r="AE44" s="215"/>
      <c r="AF44" s="377" t="s">
        <v>114</v>
      </c>
      <c r="AG44" s="378" t="s">
        <v>33</v>
      </c>
      <c r="AH44" s="379" t="s">
        <v>214</v>
      </c>
      <c r="AI44" s="320" t="s">
        <v>17</v>
      </c>
      <c r="AJ44" s="321" t="s">
        <v>0</v>
      </c>
      <c r="AK44" s="321" t="s">
        <v>1</v>
      </c>
      <c r="AL44" s="321" t="s">
        <v>2</v>
      </c>
      <c r="AM44" s="321" t="s">
        <v>3</v>
      </c>
      <c r="AN44" s="321" t="s">
        <v>4</v>
      </c>
      <c r="AO44" s="321" t="s">
        <v>5</v>
      </c>
      <c r="AP44" s="321" t="s">
        <v>6</v>
      </c>
      <c r="AQ44" s="322" t="s">
        <v>18</v>
      </c>
      <c r="BD44" s="791"/>
      <c r="BE44" s="791"/>
      <c r="BF44" s="791"/>
      <c r="BG44" s="791"/>
      <c r="BH44" s="791"/>
      <c r="BI44" s="791"/>
      <c r="BJ44" s="791"/>
      <c r="BK44" s="791"/>
      <c r="BL44" s="791"/>
      <c r="BM44" s="791"/>
      <c r="BN44" s="791"/>
      <c r="BO44" s="791"/>
    </row>
    <row r="45" spans="1:67" x14ac:dyDescent="0.3">
      <c r="A45" s="84" t="str">
        <f>IF('STEP 2 EE Data'!A45="","",'STEP 2 EE Data'!A45)</f>
        <v/>
      </c>
      <c r="B45" s="83" t="str">
        <f>IF('STEP 2 EE Data'!B45="","",'STEP 2 EE Data'!B45)</f>
        <v/>
      </c>
      <c r="C45" s="342" t="str">
        <f>IF($C$21="","",IF(B45="","",'STEP 3 EE Comp'!F50))</f>
        <v/>
      </c>
      <c r="D45" s="343" t="str">
        <f>IF($D$21="","",IF(B45="","",'STEP 3 EE Comp'!J50))</f>
        <v/>
      </c>
      <c r="E45" s="343" t="str">
        <f>IF($E$21="","",IF(B45="","",'STEP 3 EE Comp'!N50))</f>
        <v/>
      </c>
      <c r="F45" s="343" t="str">
        <f>IF($F$21="","",IF(B45="","",'STEP 3 EE Comp'!R50))</f>
        <v/>
      </c>
      <c r="G45" s="343" t="str">
        <f>IF($G$21="","",IF(B45="","",'STEP 3 EE Comp'!V50))</f>
        <v/>
      </c>
      <c r="H45" s="343" t="str">
        <f>IF($H$21="","",IF(B45="","",'STEP 3 EE Comp'!Z50))</f>
        <v/>
      </c>
      <c r="I45" s="343" t="str">
        <f>IF($I$21="","",IF(B45="","",'STEP 3 EE Comp'!AD50))</f>
        <v/>
      </c>
      <c r="J45" s="343" t="str">
        <f>IF($J$21="","",IF(B45="","",'STEP 3 EE Comp'!AH50))</f>
        <v/>
      </c>
      <c r="K45" s="344" t="str">
        <f>IF($K$21="","",IF(B45="","",'STEP 3 EE Comp'!AL50))</f>
        <v/>
      </c>
      <c r="L45" s="348" t="str">
        <f t="shared" si="35"/>
        <v/>
      </c>
      <c r="M45" s="210" t="str">
        <f t="shared" si="36"/>
        <v/>
      </c>
      <c r="N45" s="210" t="str">
        <f t="shared" si="37"/>
        <v/>
      </c>
      <c r="O45" s="210" t="str">
        <f t="shared" si="38"/>
        <v/>
      </c>
      <c r="P45" s="210" t="str">
        <f t="shared" si="39"/>
        <v/>
      </c>
      <c r="Q45" s="210" t="str">
        <f t="shared" si="40"/>
        <v/>
      </c>
      <c r="R45" s="210" t="str">
        <f t="shared" si="41"/>
        <v/>
      </c>
      <c r="S45" s="210" t="str">
        <f t="shared" si="42"/>
        <v/>
      </c>
      <c r="T45" s="371" t="str">
        <f t="shared" si="43"/>
        <v/>
      </c>
      <c r="U45" s="348"/>
      <c r="V45" s="210"/>
      <c r="W45" s="210"/>
      <c r="X45" s="210"/>
      <c r="Y45" s="210"/>
      <c r="Z45" s="210"/>
      <c r="AA45" s="210"/>
      <c r="AB45" s="210"/>
      <c r="AC45" s="371"/>
      <c r="AD45" s="215"/>
      <c r="AE45" s="215"/>
      <c r="AF45" s="333" t="str">
        <f t="shared" ref="AF45:AH53" si="44">AF21</f>
        <v>Period 1</v>
      </c>
      <c r="AG45" s="334">
        <f t="shared" si="44"/>
        <v>-13</v>
      </c>
      <c r="AH45" s="335">
        <f t="shared" si="44"/>
        <v>0</v>
      </c>
      <c r="AI45" s="380">
        <f>IF(AI21="","",-1*AI21/($AH45-$AG45+1))</f>
        <v>7.1428571428571425E-2</v>
      </c>
      <c r="AJ45" s="381" t="str">
        <f t="shared" ref="AJ45:AQ45" si="45">IF(AJ21="","",-1*AJ21/($AH45-$AG45+1))</f>
        <v/>
      </c>
      <c r="AK45" s="381" t="str">
        <f t="shared" si="45"/>
        <v/>
      </c>
      <c r="AL45" s="381" t="str">
        <f t="shared" si="45"/>
        <v/>
      </c>
      <c r="AM45" s="381" t="str">
        <f t="shared" si="45"/>
        <v/>
      </c>
      <c r="AN45" s="381" t="str">
        <f t="shared" si="45"/>
        <v/>
      </c>
      <c r="AO45" s="381" t="str">
        <f t="shared" si="45"/>
        <v/>
      </c>
      <c r="AP45" s="381" t="str">
        <f t="shared" si="45"/>
        <v/>
      </c>
      <c r="AQ45" s="382" t="str">
        <f t="shared" si="45"/>
        <v/>
      </c>
      <c r="AS45" s="383">
        <f>SUM(AI45:AQ45)</f>
        <v>7.1428571428571425E-2</v>
      </c>
      <c r="BD45" s="791"/>
      <c r="BE45" s="791"/>
      <c r="BF45" s="791"/>
      <c r="BG45" s="791"/>
      <c r="BH45" s="791"/>
      <c r="BI45" s="791"/>
      <c r="BJ45" s="791"/>
      <c r="BK45" s="791"/>
      <c r="BL45" s="791"/>
      <c r="BM45" s="791"/>
      <c r="BN45" s="791"/>
      <c r="BO45" s="791"/>
    </row>
    <row r="46" spans="1:67" x14ac:dyDescent="0.3">
      <c r="A46" s="84" t="str">
        <f>IF('STEP 2 EE Data'!A46="","",'STEP 2 EE Data'!A46)</f>
        <v/>
      </c>
      <c r="B46" s="83" t="str">
        <f>IF('STEP 2 EE Data'!B46="","",'STEP 2 EE Data'!B46)</f>
        <v/>
      </c>
      <c r="C46" s="342" t="str">
        <f>IF($C$21="","",IF(B46="","",'STEP 3 EE Comp'!F51))</f>
        <v/>
      </c>
      <c r="D46" s="343" t="str">
        <f>IF($D$21="","",IF(B46="","",'STEP 3 EE Comp'!J51))</f>
        <v/>
      </c>
      <c r="E46" s="343" t="str">
        <f>IF($E$21="","",IF(B46="","",'STEP 3 EE Comp'!N51))</f>
        <v/>
      </c>
      <c r="F46" s="343" t="str">
        <f>IF($F$21="","",IF(B46="","",'STEP 3 EE Comp'!R51))</f>
        <v/>
      </c>
      <c r="G46" s="343" t="str">
        <f>IF($G$21="","",IF(B46="","",'STEP 3 EE Comp'!V51))</f>
        <v/>
      </c>
      <c r="H46" s="343" t="str">
        <f>IF($H$21="","",IF(B46="","",'STEP 3 EE Comp'!Z51))</f>
        <v/>
      </c>
      <c r="I46" s="343" t="str">
        <f>IF($I$21="","",IF(B46="","",'STEP 3 EE Comp'!AD51))</f>
        <v/>
      </c>
      <c r="J46" s="343" t="str">
        <f>IF($J$21="","",IF(B46="","",'STEP 3 EE Comp'!AH51))</f>
        <v/>
      </c>
      <c r="K46" s="344" t="str">
        <f>IF($K$21="","",IF(B46="","",'STEP 3 EE Comp'!AL51))</f>
        <v/>
      </c>
      <c r="L46" s="348" t="str">
        <f t="shared" si="35"/>
        <v/>
      </c>
      <c r="M46" s="210" t="str">
        <f t="shared" si="36"/>
        <v/>
      </c>
      <c r="N46" s="210" t="str">
        <f t="shared" si="37"/>
        <v/>
      </c>
      <c r="O46" s="210" t="str">
        <f t="shared" si="38"/>
        <v/>
      </c>
      <c r="P46" s="210" t="str">
        <f t="shared" si="39"/>
        <v/>
      </c>
      <c r="Q46" s="210" t="str">
        <f t="shared" si="40"/>
        <v/>
      </c>
      <c r="R46" s="210" t="str">
        <f t="shared" si="41"/>
        <v/>
      </c>
      <c r="S46" s="210" t="str">
        <f t="shared" si="42"/>
        <v/>
      </c>
      <c r="T46" s="371" t="str">
        <f t="shared" si="43"/>
        <v/>
      </c>
      <c r="U46" s="348"/>
      <c r="V46" s="210"/>
      <c r="W46" s="210"/>
      <c r="X46" s="210"/>
      <c r="Y46" s="210"/>
      <c r="Z46" s="210"/>
      <c r="AA46" s="210"/>
      <c r="AB46" s="210"/>
      <c r="AC46" s="371"/>
      <c r="AD46" s="215"/>
      <c r="AE46" s="215"/>
      <c r="AF46" s="333" t="str">
        <f t="shared" si="44"/>
        <v>Period 2</v>
      </c>
      <c r="AG46" s="334">
        <f t="shared" si="44"/>
        <v>1</v>
      </c>
      <c r="AH46" s="335">
        <f t="shared" si="44"/>
        <v>14</v>
      </c>
      <c r="AI46" s="380" t="str">
        <f t="shared" ref="AI46:AQ46" si="46">IF(AI22="","",-1*AI22/($AH46-$AG46+1))</f>
        <v/>
      </c>
      <c r="AJ46" s="381">
        <f t="shared" si="46"/>
        <v>0.5</v>
      </c>
      <c r="AK46" s="381">
        <f t="shared" si="46"/>
        <v>0.5</v>
      </c>
      <c r="AL46" s="381" t="str">
        <f t="shared" si="46"/>
        <v/>
      </c>
      <c r="AM46" s="381" t="str">
        <f t="shared" si="46"/>
        <v/>
      </c>
      <c r="AN46" s="381" t="str">
        <f t="shared" si="46"/>
        <v/>
      </c>
      <c r="AO46" s="381" t="str">
        <f t="shared" si="46"/>
        <v/>
      </c>
      <c r="AP46" s="381" t="str">
        <f t="shared" si="46"/>
        <v/>
      </c>
      <c r="AQ46" s="382" t="str">
        <f t="shared" si="46"/>
        <v/>
      </c>
      <c r="AS46" s="383">
        <f t="shared" ref="AS46:AS53" si="47">SUM(AI46:AQ46)</f>
        <v>1</v>
      </c>
      <c r="BD46" s="791"/>
      <c r="BE46" s="791"/>
      <c r="BF46" s="791"/>
      <c r="BG46" s="791"/>
      <c r="BH46" s="791"/>
      <c r="BI46" s="791"/>
      <c r="BJ46" s="791"/>
      <c r="BK46" s="791"/>
      <c r="BL46" s="791"/>
      <c r="BM46" s="791"/>
      <c r="BN46" s="791"/>
      <c r="BO46" s="791"/>
    </row>
    <row r="47" spans="1:67" x14ac:dyDescent="0.3">
      <c r="A47" s="84" t="str">
        <f>IF('STEP 2 EE Data'!A47="","",'STEP 2 EE Data'!A47)</f>
        <v/>
      </c>
      <c r="B47" s="83" t="str">
        <f>IF('STEP 2 EE Data'!B47="","",'STEP 2 EE Data'!B47)</f>
        <v/>
      </c>
      <c r="C47" s="342" t="str">
        <f>IF($C$21="","",IF(B47="","",'STEP 3 EE Comp'!F52))</f>
        <v/>
      </c>
      <c r="D47" s="343" t="str">
        <f>IF($D$21="","",IF(B47="","",'STEP 3 EE Comp'!J52))</f>
        <v/>
      </c>
      <c r="E47" s="343" t="str">
        <f>IF($E$21="","",IF(B47="","",'STEP 3 EE Comp'!N52))</f>
        <v/>
      </c>
      <c r="F47" s="343" t="str">
        <f>IF($F$21="","",IF(B47="","",'STEP 3 EE Comp'!R52))</f>
        <v/>
      </c>
      <c r="G47" s="343" t="str">
        <f>IF($G$21="","",IF(B47="","",'STEP 3 EE Comp'!V52))</f>
        <v/>
      </c>
      <c r="H47" s="343" t="str">
        <f>IF($H$21="","",IF(B47="","",'STEP 3 EE Comp'!Z52))</f>
        <v/>
      </c>
      <c r="I47" s="343" t="str">
        <f>IF($I$21="","",IF(B47="","",'STEP 3 EE Comp'!AD52))</f>
        <v/>
      </c>
      <c r="J47" s="343" t="str">
        <f>IF($J$21="","",IF(B47="","",'STEP 3 EE Comp'!AH52))</f>
        <v/>
      </c>
      <c r="K47" s="344" t="str">
        <f>IF($K$21="","",IF(B47="","",'STEP 3 EE Comp'!AL52))</f>
        <v/>
      </c>
      <c r="L47" s="348" t="str">
        <f t="shared" si="35"/>
        <v/>
      </c>
      <c r="M47" s="210" t="str">
        <f t="shared" si="36"/>
        <v/>
      </c>
      <c r="N47" s="210" t="str">
        <f t="shared" si="37"/>
        <v/>
      </c>
      <c r="O47" s="210" t="str">
        <f t="shared" si="38"/>
        <v/>
      </c>
      <c r="P47" s="210" t="str">
        <f t="shared" si="39"/>
        <v/>
      </c>
      <c r="Q47" s="210" t="str">
        <f t="shared" si="40"/>
        <v/>
      </c>
      <c r="R47" s="210" t="str">
        <f t="shared" si="41"/>
        <v/>
      </c>
      <c r="S47" s="210" t="str">
        <f t="shared" si="42"/>
        <v/>
      </c>
      <c r="T47" s="371" t="str">
        <f t="shared" si="43"/>
        <v/>
      </c>
      <c r="U47" s="348"/>
      <c r="V47" s="210"/>
      <c r="W47" s="210"/>
      <c r="X47" s="210"/>
      <c r="Y47" s="210"/>
      <c r="Z47" s="210"/>
      <c r="AA47" s="210"/>
      <c r="AB47" s="210"/>
      <c r="AC47" s="371"/>
      <c r="AD47" s="215"/>
      <c r="AE47" s="215"/>
      <c r="AF47" s="333" t="str">
        <f t="shared" si="44"/>
        <v>Period 3</v>
      </c>
      <c r="AG47" s="334">
        <f t="shared" si="44"/>
        <v>15</v>
      </c>
      <c r="AH47" s="335">
        <f t="shared" si="44"/>
        <v>28</v>
      </c>
      <c r="AI47" s="380" t="str">
        <f t="shared" ref="AI47:AQ47" si="48">IF(AI23="","",-1*AI23/($AH47-$AG47+1))</f>
        <v/>
      </c>
      <c r="AJ47" s="381" t="str">
        <f t="shared" si="48"/>
        <v/>
      </c>
      <c r="AK47" s="381" t="str">
        <f t="shared" si="48"/>
        <v/>
      </c>
      <c r="AL47" s="381">
        <f t="shared" si="48"/>
        <v>0.5</v>
      </c>
      <c r="AM47" s="381">
        <f t="shared" si="48"/>
        <v>0.5</v>
      </c>
      <c r="AN47" s="381" t="str">
        <f t="shared" si="48"/>
        <v/>
      </c>
      <c r="AO47" s="381" t="str">
        <f t="shared" si="48"/>
        <v/>
      </c>
      <c r="AP47" s="381" t="str">
        <f t="shared" si="48"/>
        <v/>
      </c>
      <c r="AQ47" s="382" t="str">
        <f t="shared" si="48"/>
        <v/>
      </c>
      <c r="AS47" s="383">
        <f t="shared" si="47"/>
        <v>1</v>
      </c>
      <c r="BD47" s="791"/>
      <c r="BE47" s="791"/>
      <c r="BF47" s="791"/>
      <c r="BG47" s="791"/>
      <c r="BH47" s="791"/>
      <c r="BI47" s="791"/>
      <c r="BJ47" s="791"/>
      <c r="BK47" s="791"/>
      <c r="BL47" s="791"/>
      <c r="BM47" s="791"/>
      <c r="BN47" s="791"/>
      <c r="BO47" s="791"/>
    </row>
    <row r="48" spans="1:67" x14ac:dyDescent="0.3">
      <c r="A48" s="84" t="str">
        <f>IF('STEP 2 EE Data'!A48="","",'STEP 2 EE Data'!A48)</f>
        <v/>
      </c>
      <c r="B48" s="83" t="str">
        <f>IF('STEP 2 EE Data'!B48="","",'STEP 2 EE Data'!B48)</f>
        <v/>
      </c>
      <c r="C48" s="342" t="str">
        <f>IF($C$21="","",IF(B48="","",'STEP 3 EE Comp'!F53))</f>
        <v/>
      </c>
      <c r="D48" s="343" t="str">
        <f>IF($D$21="","",IF(B48="","",'STEP 3 EE Comp'!J53))</f>
        <v/>
      </c>
      <c r="E48" s="343" t="str">
        <f>IF($E$21="","",IF(B48="","",'STEP 3 EE Comp'!N53))</f>
        <v/>
      </c>
      <c r="F48" s="343" t="str">
        <f>IF($F$21="","",IF(B48="","",'STEP 3 EE Comp'!R53))</f>
        <v/>
      </c>
      <c r="G48" s="343" t="str">
        <f>IF($G$21="","",IF(B48="","",'STEP 3 EE Comp'!V53))</f>
        <v/>
      </c>
      <c r="H48" s="343" t="str">
        <f>IF($H$21="","",IF(B48="","",'STEP 3 EE Comp'!Z53))</f>
        <v/>
      </c>
      <c r="I48" s="343" t="str">
        <f>IF($I$21="","",IF(B48="","",'STEP 3 EE Comp'!AD53))</f>
        <v/>
      </c>
      <c r="J48" s="343" t="str">
        <f>IF($J$21="","",IF(B48="","",'STEP 3 EE Comp'!AH53))</f>
        <v/>
      </c>
      <c r="K48" s="344" t="str">
        <f>IF($K$21="","",IF(B48="","",'STEP 3 EE Comp'!AL53))</f>
        <v/>
      </c>
      <c r="L48" s="348" t="str">
        <f t="shared" si="35"/>
        <v/>
      </c>
      <c r="M48" s="210" t="str">
        <f t="shared" si="36"/>
        <v/>
      </c>
      <c r="N48" s="210" t="str">
        <f t="shared" si="37"/>
        <v/>
      </c>
      <c r="O48" s="210" t="str">
        <f t="shared" si="38"/>
        <v/>
      </c>
      <c r="P48" s="210" t="str">
        <f t="shared" si="39"/>
        <v/>
      </c>
      <c r="Q48" s="210" t="str">
        <f t="shared" si="40"/>
        <v/>
      </c>
      <c r="R48" s="210" t="str">
        <f t="shared" si="41"/>
        <v/>
      </c>
      <c r="S48" s="210" t="str">
        <f t="shared" si="42"/>
        <v/>
      </c>
      <c r="T48" s="371" t="str">
        <f t="shared" si="43"/>
        <v/>
      </c>
      <c r="U48" s="348"/>
      <c r="V48" s="210"/>
      <c r="W48" s="210"/>
      <c r="X48" s="210"/>
      <c r="Y48" s="210"/>
      <c r="Z48" s="210"/>
      <c r="AA48" s="210"/>
      <c r="AB48" s="210"/>
      <c r="AC48" s="371"/>
      <c r="AD48" s="215"/>
      <c r="AE48" s="215"/>
      <c r="AF48" s="333" t="str">
        <f t="shared" si="44"/>
        <v>Period 4</v>
      </c>
      <c r="AG48" s="334">
        <f t="shared" si="44"/>
        <v>29</v>
      </c>
      <c r="AH48" s="335">
        <f t="shared" si="44"/>
        <v>42</v>
      </c>
      <c r="AI48" s="380" t="str">
        <f t="shared" ref="AI48:AQ48" si="49">IF(AI24="","",-1*AI24/($AH48-$AG48+1))</f>
        <v/>
      </c>
      <c r="AJ48" s="381" t="str">
        <f t="shared" si="49"/>
        <v/>
      </c>
      <c r="AK48" s="381" t="str">
        <f t="shared" si="49"/>
        <v/>
      </c>
      <c r="AL48" s="381" t="str">
        <f t="shared" si="49"/>
        <v/>
      </c>
      <c r="AM48" s="381" t="str">
        <f t="shared" si="49"/>
        <v/>
      </c>
      <c r="AN48" s="381">
        <f t="shared" si="49"/>
        <v>0.5</v>
      </c>
      <c r="AO48" s="381">
        <f t="shared" si="49"/>
        <v>0.5</v>
      </c>
      <c r="AP48" s="381" t="str">
        <f t="shared" si="49"/>
        <v/>
      </c>
      <c r="AQ48" s="382" t="str">
        <f t="shared" si="49"/>
        <v/>
      </c>
      <c r="AS48" s="383">
        <f t="shared" si="47"/>
        <v>1</v>
      </c>
      <c r="BD48" s="791"/>
      <c r="BE48" s="791"/>
      <c r="BF48" s="791"/>
      <c r="BG48" s="791"/>
      <c r="BH48" s="791"/>
      <c r="BI48" s="791"/>
      <c r="BJ48" s="791"/>
      <c r="BK48" s="791"/>
      <c r="BL48" s="791"/>
      <c r="BM48" s="791"/>
      <c r="BN48" s="791"/>
      <c r="BO48" s="791"/>
    </row>
    <row r="49" spans="1:67" x14ac:dyDescent="0.3">
      <c r="A49" s="84" t="str">
        <f>IF('STEP 2 EE Data'!A49="","",'STEP 2 EE Data'!A49)</f>
        <v/>
      </c>
      <c r="B49" s="83" t="str">
        <f>IF('STEP 2 EE Data'!B49="","",'STEP 2 EE Data'!B49)</f>
        <v/>
      </c>
      <c r="C49" s="342" t="str">
        <f>IF($C$21="","",IF(B49="","",'STEP 3 EE Comp'!F54))</f>
        <v/>
      </c>
      <c r="D49" s="343" t="str">
        <f>IF($D$21="","",IF(B49="","",'STEP 3 EE Comp'!J54))</f>
        <v/>
      </c>
      <c r="E49" s="343" t="str">
        <f>IF($E$21="","",IF(B49="","",'STEP 3 EE Comp'!N54))</f>
        <v/>
      </c>
      <c r="F49" s="343" t="str">
        <f>IF($F$21="","",IF(B49="","",'STEP 3 EE Comp'!R54))</f>
        <v/>
      </c>
      <c r="G49" s="343" t="str">
        <f>IF($G$21="","",IF(B49="","",'STEP 3 EE Comp'!V54))</f>
        <v/>
      </c>
      <c r="H49" s="343" t="str">
        <f>IF($H$21="","",IF(B49="","",'STEP 3 EE Comp'!Z54))</f>
        <v/>
      </c>
      <c r="I49" s="343" t="str">
        <f>IF($I$21="","",IF(B49="","",'STEP 3 EE Comp'!AD54))</f>
        <v/>
      </c>
      <c r="J49" s="343" t="str">
        <f>IF($J$21="","",IF(B49="","",'STEP 3 EE Comp'!AH54))</f>
        <v/>
      </c>
      <c r="K49" s="344" t="str">
        <f>IF($K$21="","",IF(B49="","",'STEP 3 EE Comp'!AL54))</f>
        <v/>
      </c>
      <c r="L49" s="348" t="str">
        <f t="shared" si="35"/>
        <v/>
      </c>
      <c r="M49" s="210" t="str">
        <f t="shared" si="36"/>
        <v/>
      </c>
      <c r="N49" s="210" t="str">
        <f t="shared" si="37"/>
        <v/>
      </c>
      <c r="O49" s="210" t="str">
        <f t="shared" si="38"/>
        <v/>
      </c>
      <c r="P49" s="210" t="str">
        <f t="shared" si="39"/>
        <v/>
      </c>
      <c r="Q49" s="210" t="str">
        <f t="shared" si="40"/>
        <v/>
      </c>
      <c r="R49" s="210" t="str">
        <f t="shared" si="41"/>
        <v/>
      </c>
      <c r="S49" s="210" t="str">
        <f t="shared" si="42"/>
        <v/>
      </c>
      <c r="T49" s="371" t="str">
        <f t="shared" si="43"/>
        <v/>
      </c>
      <c r="U49" s="348"/>
      <c r="V49" s="210"/>
      <c r="W49" s="210"/>
      <c r="X49" s="210"/>
      <c r="Y49" s="210"/>
      <c r="Z49" s="210"/>
      <c r="AA49" s="210"/>
      <c r="AB49" s="210"/>
      <c r="AC49" s="371"/>
      <c r="AD49" s="215"/>
      <c r="AE49" s="215"/>
      <c r="AF49" s="333" t="str">
        <f t="shared" si="44"/>
        <v>Period 5</v>
      </c>
      <c r="AG49" s="334">
        <f t="shared" si="44"/>
        <v>43</v>
      </c>
      <c r="AH49" s="335">
        <f t="shared" si="44"/>
        <v>56</v>
      </c>
      <c r="AI49" s="380" t="str">
        <f t="shared" ref="AI49:AQ49" si="50">IF(AI25="","",-1*AI25/($AH49-$AG49+1))</f>
        <v/>
      </c>
      <c r="AJ49" s="381" t="str">
        <f t="shared" si="50"/>
        <v/>
      </c>
      <c r="AK49" s="381" t="str">
        <f t="shared" si="50"/>
        <v/>
      </c>
      <c r="AL49" s="381" t="str">
        <f t="shared" si="50"/>
        <v/>
      </c>
      <c r="AM49" s="381" t="str">
        <f t="shared" si="50"/>
        <v/>
      </c>
      <c r="AN49" s="381" t="str">
        <f t="shared" si="50"/>
        <v/>
      </c>
      <c r="AO49" s="381" t="str">
        <f t="shared" si="50"/>
        <v/>
      </c>
      <c r="AP49" s="381">
        <f t="shared" si="50"/>
        <v>0.5</v>
      </c>
      <c r="AQ49" s="382">
        <f t="shared" si="50"/>
        <v>0.42857142857142855</v>
      </c>
      <c r="AS49" s="383">
        <f t="shared" si="47"/>
        <v>0.9285714285714286</v>
      </c>
      <c r="BD49" s="791"/>
      <c r="BE49" s="791"/>
      <c r="BF49" s="791"/>
      <c r="BG49" s="791"/>
      <c r="BH49" s="791"/>
      <c r="BI49" s="791"/>
      <c r="BJ49" s="791"/>
      <c r="BK49" s="791"/>
      <c r="BL49" s="791"/>
      <c r="BM49" s="791"/>
      <c r="BN49" s="791"/>
      <c r="BO49" s="791"/>
    </row>
    <row r="50" spans="1:67" x14ac:dyDescent="0.3">
      <c r="A50" s="84" t="str">
        <f>IF('STEP 2 EE Data'!A50="","",'STEP 2 EE Data'!A50)</f>
        <v/>
      </c>
      <c r="B50" s="83" t="str">
        <f>IF('STEP 2 EE Data'!B50="","",'STEP 2 EE Data'!B50)</f>
        <v/>
      </c>
      <c r="C50" s="342" t="str">
        <f>IF($C$21="","",IF(B50="","",'STEP 3 EE Comp'!F55))</f>
        <v/>
      </c>
      <c r="D50" s="343" t="str">
        <f>IF($D$21="","",IF(B50="","",'STEP 3 EE Comp'!J55))</f>
        <v/>
      </c>
      <c r="E50" s="343" t="str">
        <f>IF($E$21="","",IF(B50="","",'STEP 3 EE Comp'!N55))</f>
        <v/>
      </c>
      <c r="F50" s="343" t="str">
        <f>IF($F$21="","",IF(B50="","",'STEP 3 EE Comp'!R55))</f>
        <v/>
      </c>
      <c r="G50" s="343" t="str">
        <f>IF($G$21="","",IF(B50="","",'STEP 3 EE Comp'!V55))</f>
        <v/>
      </c>
      <c r="H50" s="343" t="str">
        <f>IF($H$21="","",IF(B50="","",'STEP 3 EE Comp'!Z55))</f>
        <v/>
      </c>
      <c r="I50" s="343" t="str">
        <f>IF($I$21="","",IF(B50="","",'STEP 3 EE Comp'!AD55))</f>
        <v/>
      </c>
      <c r="J50" s="343" t="str">
        <f>IF($J$21="","",IF(B50="","",'STEP 3 EE Comp'!AH55))</f>
        <v/>
      </c>
      <c r="K50" s="344" t="str">
        <f>IF($K$21="","",IF(B50="","",'STEP 3 EE Comp'!AL55))</f>
        <v/>
      </c>
      <c r="L50" s="348" t="str">
        <f t="shared" si="35"/>
        <v/>
      </c>
      <c r="M50" s="210" t="str">
        <f t="shared" si="36"/>
        <v/>
      </c>
      <c r="N50" s="210" t="str">
        <f t="shared" si="37"/>
        <v/>
      </c>
      <c r="O50" s="210" t="str">
        <f t="shared" si="38"/>
        <v/>
      </c>
      <c r="P50" s="210" t="str">
        <f t="shared" si="39"/>
        <v/>
      </c>
      <c r="Q50" s="210" t="str">
        <f t="shared" si="40"/>
        <v/>
      </c>
      <c r="R50" s="210" t="str">
        <f t="shared" si="41"/>
        <v/>
      </c>
      <c r="S50" s="210" t="str">
        <f t="shared" si="42"/>
        <v/>
      </c>
      <c r="T50" s="371" t="str">
        <f t="shared" si="43"/>
        <v/>
      </c>
      <c r="U50" s="348"/>
      <c r="V50" s="210"/>
      <c r="W50" s="210"/>
      <c r="X50" s="210"/>
      <c r="Y50" s="210"/>
      <c r="Z50" s="210"/>
      <c r="AA50" s="210"/>
      <c r="AB50" s="210"/>
      <c r="AC50" s="371"/>
      <c r="AD50" s="215"/>
      <c r="AE50" s="215"/>
      <c r="AF50" s="333" t="str">
        <f t="shared" si="44"/>
        <v/>
      </c>
      <c r="AG50" s="334" t="str">
        <f t="shared" si="44"/>
        <v/>
      </c>
      <c r="AH50" s="335" t="str">
        <f t="shared" si="44"/>
        <v/>
      </c>
      <c r="AI50" s="380" t="str">
        <f t="shared" ref="AI50:AQ50" si="51">IF(AI26="","",-1*AI26/($AH50-$AG50+1))</f>
        <v/>
      </c>
      <c r="AJ50" s="381" t="str">
        <f t="shared" si="51"/>
        <v/>
      </c>
      <c r="AK50" s="381" t="str">
        <f t="shared" si="51"/>
        <v/>
      </c>
      <c r="AL50" s="381" t="str">
        <f t="shared" si="51"/>
        <v/>
      </c>
      <c r="AM50" s="381" t="str">
        <f t="shared" si="51"/>
        <v/>
      </c>
      <c r="AN50" s="381" t="str">
        <f t="shared" si="51"/>
        <v/>
      </c>
      <c r="AO50" s="381" t="str">
        <f t="shared" si="51"/>
        <v/>
      </c>
      <c r="AP50" s="381" t="str">
        <f t="shared" si="51"/>
        <v/>
      </c>
      <c r="AQ50" s="382" t="str">
        <f t="shared" si="51"/>
        <v/>
      </c>
      <c r="AS50" s="383">
        <f t="shared" si="47"/>
        <v>0</v>
      </c>
      <c r="BD50" s="791"/>
      <c r="BE50" s="791"/>
      <c r="BF50" s="791"/>
      <c r="BG50" s="791"/>
      <c r="BH50" s="791"/>
      <c r="BI50" s="791"/>
      <c r="BJ50" s="791"/>
      <c r="BK50" s="791"/>
      <c r="BL50" s="791"/>
      <c r="BM50" s="791"/>
      <c r="BN50" s="791"/>
      <c r="BO50" s="791"/>
    </row>
    <row r="51" spans="1:67" x14ac:dyDescent="0.3">
      <c r="A51" s="84" t="str">
        <f>IF('STEP 2 EE Data'!A51="","",'STEP 2 EE Data'!A51)</f>
        <v/>
      </c>
      <c r="B51" s="83" t="str">
        <f>IF('STEP 2 EE Data'!B51="","",'STEP 2 EE Data'!B51)</f>
        <v/>
      </c>
      <c r="C51" s="342" t="str">
        <f>IF($C$21="","",IF(B51="","",'STEP 3 EE Comp'!F56))</f>
        <v/>
      </c>
      <c r="D51" s="343" t="str">
        <f>IF($D$21="","",IF(B51="","",'STEP 3 EE Comp'!J56))</f>
        <v/>
      </c>
      <c r="E51" s="343" t="str">
        <f>IF($E$21="","",IF(B51="","",'STEP 3 EE Comp'!N56))</f>
        <v/>
      </c>
      <c r="F51" s="343" t="str">
        <f>IF($F$21="","",IF(B51="","",'STEP 3 EE Comp'!R56))</f>
        <v/>
      </c>
      <c r="G51" s="343" t="str">
        <f>IF($G$21="","",IF(B51="","",'STEP 3 EE Comp'!V56))</f>
        <v/>
      </c>
      <c r="H51" s="343" t="str">
        <f>IF($H$21="","",IF(B51="","",'STEP 3 EE Comp'!Z56))</f>
        <v/>
      </c>
      <c r="I51" s="343" t="str">
        <f>IF($I$21="","",IF(B51="","",'STEP 3 EE Comp'!AD56))</f>
        <v/>
      </c>
      <c r="J51" s="343" t="str">
        <f>IF($J$21="","",IF(B51="","",'STEP 3 EE Comp'!AH56))</f>
        <v/>
      </c>
      <c r="K51" s="344" t="str">
        <f>IF($K$21="","",IF(B51="","",'STEP 3 EE Comp'!AL56))</f>
        <v/>
      </c>
      <c r="L51" s="348" t="str">
        <f t="shared" si="35"/>
        <v/>
      </c>
      <c r="M51" s="210" t="str">
        <f t="shared" si="36"/>
        <v/>
      </c>
      <c r="N51" s="210" t="str">
        <f t="shared" si="37"/>
        <v/>
      </c>
      <c r="O51" s="210" t="str">
        <f t="shared" si="38"/>
        <v/>
      </c>
      <c r="P51" s="210" t="str">
        <f t="shared" si="39"/>
        <v/>
      </c>
      <c r="Q51" s="210" t="str">
        <f t="shared" si="40"/>
        <v/>
      </c>
      <c r="R51" s="210" t="str">
        <f t="shared" si="41"/>
        <v/>
      </c>
      <c r="S51" s="210" t="str">
        <f t="shared" si="42"/>
        <v/>
      </c>
      <c r="T51" s="371" t="str">
        <f t="shared" si="43"/>
        <v/>
      </c>
      <c r="U51" s="348"/>
      <c r="V51" s="210"/>
      <c r="W51" s="210"/>
      <c r="X51" s="210"/>
      <c r="Y51" s="210"/>
      <c r="Z51" s="210"/>
      <c r="AA51" s="210"/>
      <c r="AB51" s="210"/>
      <c r="AC51" s="371"/>
      <c r="AD51" s="215"/>
      <c r="AE51" s="215"/>
      <c r="AF51" s="333" t="str">
        <f t="shared" si="44"/>
        <v/>
      </c>
      <c r="AG51" s="334" t="str">
        <f t="shared" si="44"/>
        <v/>
      </c>
      <c r="AH51" s="335" t="str">
        <f t="shared" si="44"/>
        <v/>
      </c>
      <c r="AI51" s="380" t="str">
        <f t="shared" ref="AI51:AQ51" si="52">IF(AI27="","",-1*AI27/($AH51-$AG51+1))</f>
        <v/>
      </c>
      <c r="AJ51" s="381" t="str">
        <f t="shared" si="52"/>
        <v/>
      </c>
      <c r="AK51" s="381" t="str">
        <f t="shared" si="52"/>
        <v/>
      </c>
      <c r="AL51" s="381" t="str">
        <f t="shared" si="52"/>
        <v/>
      </c>
      <c r="AM51" s="381" t="str">
        <f t="shared" si="52"/>
        <v/>
      </c>
      <c r="AN51" s="381" t="str">
        <f t="shared" si="52"/>
        <v/>
      </c>
      <c r="AO51" s="381" t="str">
        <f t="shared" si="52"/>
        <v/>
      </c>
      <c r="AP51" s="381" t="str">
        <f t="shared" si="52"/>
        <v/>
      </c>
      <c r="AQ51" s="382" t="str">
        <f t="shared" si="52"/>
        <v/>
      </c>
      <c r="AS51" s="383">
        <f t="shared" si="47"/>
        <v>0</v>
      </c>
      <c r="BD51" s="791"/>
      <c r="BE51" s="791"/>
      <c r="BF51" s="791"/>
      <c r="BG51" s="791"/>
      <c r="BH51" s="791"/>
      <c r="BI51" s="791"/>
      <c r="BJ51" s="791"/>
      <c r="BK51" s="791"/>
      <c r="BL51" s="791"/>
      <c r="BM51" s="791"/>
      <c r="BN51" s="791"/>
      <c r="BO51" s="791"/>
    </row>
    <row r="52" spans="1:67" x14ac:dyDescent="0.3">
      <c r="A52" s="84" t="str">
        <f>IF('STEP 2 EE Data'!A52="","",'STEP 2 EE Data'!A52)</f>
        <v/>
      </c>
      <c r="B52" s="83" t="str">
        <f>IF('STEP 2 EE Data'!B52="","",'STEP 2 EE Data'!B52)</f>
        <v/>
      </c>
      <c r="C52" s="342" t="str">
        <f>IF($C$21="","",IF(B52="","",'STEP 3 EE Comp'!F57))</f>
        <v/>
      </c>
      <c r="D52" s="343" t="str">
        <f>IF($D$21="","",IF(B52="","",'STEP 3 EE Comp'!J57))</f>
        <v/>
      </c>
      <c r="E52" s="343" t="str">
        <f>IF($E$21="","",IF(B52="","",'STEP 3 EE Comp'!N57))</f>
        <v/>
      </c>
      <c r="F52" s="343" t="str">
        <f>IF($F$21="","",IF(B52="","",'STEP 3 EE Comp'!R57))</f>
        <v/>
      </c>
      <c r="G52" s="343" t="str">
        <f>IF($G$21="","",IF(B52="","",'STEP 3 EE Comp'!V57))</f>
        <v/>
      </c>
      <c r="H52" s="343" t="str">
        <f>IF($H$21="","",IF(B52="","",'STEP 3 EE Comp'!Z57))</f>
        <v/>
      </c>
      <c r="I52" s="343" t="str">
        <f>IF($I$21="","",IF(B52="","",'STEP 3 EE Comp'!AD57))</f>
        <v/>
      </c>
      <c r="J52" s="343" t="str">
        <f>IF($J$21="","",IF(B52="","",'STEP 3 EE Comp'!AH57))</f>
        <v/>
      </c>
      <c r="K52" s="344" t="str">
        <f>IF($K$21="","",IF(B52="","",'STEP 3 EE Comp'!AL57))</f>
        <v/>
      </c>
      <c r="L52" s="348" t="str">
        <f t="shared" si="35"/>
        <v/>
      </c>
      <c r="M52" s="210" t="str">
        <f t="shared" si="36"/>
        <v/>
      </c>
      <c r="N52" s="210" t="str">
        <f t="shared" si="37"/>
        <v/>
      </c>
      <c r="O52" s="210" t="str">
        <f t="shared" si="38"/>
        <v/>
      </c>
      <c r="P52" s="210" t="str">
        <f t="shared" si="39"/>
        <v/>
      </c>
      <c r="Q52" s="210" t="str">
        <f t="shared" si="40"/>
        <v/>
      </c>
      <c r="R52" s="210" t="str">
        <f t="shared" si="41"/>
        <v/>
      </c>
      <c r="S52" s="210" t="str">
        <f t="shared" si="42"/>
        <v/>
      </c>
      <c r="T52" s="371" t="str">
        <f t="shared" si="43"/>
        <v/>
      </c>
      <c r="U52" s="348"/>
      <c r="V52" s="210"/>
      <c r="W52" s="210"/>
      <c r="X52" s="210"/>
      <c r="Y52" s="210"/>
      <c r="Z52" s="210"/>
      <c r="AA52" s="210"/>
      <c r="AB52" s="210"/>
      <c r="AC52" s="371"/>
      <c r="AD52" s="215"/>
      <c r="AE52" s="215"/>
      <c r="AF52" s="333" t="str">
        <f t="shared" si="44"/>
        <v/>
      </c>
      <c r="AG52" s="334" t="str">
        <f t="shared" si="44"/>
        <v/>
      </c>
      <c r="AH52" s="335" t="str">
        <f t="shared" si="44"/>
        <v/>
      </c>
      <c r="AI52" s="380" t="str">
        <f t="shared" ref="AI52:AQ52" si="53">IF(AI28="","",-1*AI28/($AH52-$AG52+1))</f>
        <v/>
      </c>
      <c r="AJ52" s="381" t="str">
        <f t="shared" si="53"/>
        <v/>
      </c>
      <c r="AK52" s="381" t="str">
        <f t="shared" si="53"/>
        <v/>
      </c>
      <c r="AL52" s="381" t="str">
        <f t="shared" si="53"/>
        <v/>
      </c>
      <c r="AM52" s="381" t="str">
        <f t="shared" si="53"/>
        <v/>
      </c>
      <c r="AN52" s="381" t="str">
        <f t="shared" si="53"/>
        <v/>
      </c>
      <c r="AO52" s="381" t="str">
        <f t="shared" si="53"/>
        <v/>
      </c>
      <c r="AP52" s="381" t="str">
        <f t="shared" si="53"/>
        <v/>
      </c>
      <c r="AQ52" s="382" t="str">
        <f t="shared" si="53"/>
        <v/>
      </c>
      <c r="AS52" s="383">
        <f t="shared" si="47"/>
        <v>0</v>
      </c>
      <c r="BD52" s="791"/>
      <c r="BE52" s="791"/>
      <c r="BF52" s="791"/>
      <c r="BG52" s="791"/>
      <c r="BH52" s="791"/>
      <c r="BI52" s="791"/>
      <c r="BJ52" s="791"/>
      <c r="BK52" s="791"/>
      <c r="BL52" s="791"/>
      <c r="BM52" s="791"/>
      <c r="BN52" s="791"/>
      <c r="BO52" s="791"/>
    </row>
    <row r="53" spans="1:67" ht="15" thickBot="1" x14ac:dyDescent="0.35">
      <c r="A53" s="84" t="str">
        <f>IF('STEP 2 EE Data'!A53="","",'STEP 2 EE Data'!A53)</f>
        <v/>
      </c>
      <c r="B53" s="83" t="str">
        <f>IF('STEP 2 EE Data'!B53="","",'STEP 2 EE Data'!B53)</f>
        <v/>
      </c>
      <c r="C53" s="342" t="str">
        <f>IF($C$21="","",IF(B53="","",'STEP 3 EE Comp'!F58))</f>
        <v/>
      </c>
      <c r="D53" s="343" t="str">
        <f>IF($D$21="","",IF(B53="","",'STEP 3 EE Comp'!J58))</f>
        <v/>
      </c>
      <c r="E53" s="343" t="str">
        <f>IF($E$21="","",IF(B53="","",'STEP 3 EE Comp'!N58))</f>
        <v/>
      </c>
      <c r="F53" s="343" t="str">
        <f>IF($F$21="","",IF(B53="","",'STEP 3 EE Comp'!R58))</f>
        <v/>
      </c>
      <c r="G53" s="343" t="str">
        <f>IF($G$21="","",IF(B53="","",'STEP 3 EE Comp'!V58))</f>
        <v/>
      </c>
      <c r="H53" s="343" t="str">
        <f>IF($H$21="","",IF(B53="","",'STEP 3 EE Comp'!Z58))</f>
        <v/>
      </c>
      <c r="I53" s="343" t="str">
        <f>IF($I$21="","",IF(B53="","",'STEP 3 EE Comp'!AD58))</f>
        <v/>
      </c>
      <c r="J53" s="343" t="str">
        <f>IF($J$21="","",IF(B53="","",'STEP 3 EE Comp'!AH58))</f>
        <v/>
      </c>
      <c r="K53" s="344" t="str">
        <f>IF($K$21="","",IF(B53="","",'STEP 3 EE Comp'!AL58))</f>
        <v/>
      </c>
      <c r="L53" s="348" t="str">
        <f t="shared" si="35"/>
        <v/>
      </c>
      <c r="M53" s="210" t="str">
        <f t="shared" si="36"/>
        <v/>
      </c>
      <c r="N53" s="210" t="str">
        <f t="shared" si="37"/>
        <v/>
      </c>
      <c r="O53" s="210" t="str">
        <f t="shared" si="38"/>
        <v/>
      </c>
      <c r="P53" s="210" t="str">
        <f t="shared" si="39"/>
        <v/>
      </c>
      <c r="Q53" s="210" t="str">
        <f t="shared" si="40"/>
        <v/>
      </c>
      <c r="R53" s="210" t="str">
        <f t="shared" si="41"/>
        <v/>
      </c>
      <c r="S53" s="210" t="str">
        <f t="shared" si="42"/>
        <v/>
      </c>
      <c r="T53" s="371" t="str">
        <f t="shared" si="43"/>
        <v/>
      </c>
      <c r="U53" s="348"/>
      <c r="V53" s="210"/>
      <c r="W53" s="210"/>
      <c r="X53" s="210"/>
      <c r="Y53" s="210"/>
      <c r="Z53" s="210"/>
      <c r="AA53" s="210"/>
      <c r="AB53" s="210"/>
      <c r="AC53" s="371"/>
      <c r="AD53" s="215"/>
      <c r="AE53" s="215"/>
      <c r="AF53" s="351" t="str">
        <f t="shared" si="44"/>
        <v/>
      </c>
      <c r="AG53" s="352" t="str">
        <f t="shared" si="44"/>
        <v/>
      </c>
      <c r="AH53" s="353" t="str">
        <f t="shared" si="44"/>
        <v/>
      </c>
      <c r="AI53" s="384" t="str">
        <f t="shared" ref="AI53:AQ53" si="54">IF(AI29="","",-1*AI29/($AH53-$AG53+1))</f>
        <v/>
      </c>
      <c r="AJ53" s="385" t="str">
        <f t="shared" si="54"/>
        <v/>
      </c>
      <c r="AK53" s="385" t="str">
        <f t="shared" si="54"/>
        <v/>
      </c>
      <c r="AL53" s="385" t="str">
        <f t="shared" si="54"/>
        <v/>
      </c>
      <c r="AM53" s="385" t="str">
        <f t="shared" si="54"/>
        <v/>
      </c>
      <c r="AN53" s="385" t="str">
        <f t="shared" si="54"/>
        <v/>
      </c>
      <c r="AO53" s="385" t="str">
        <f t="shared" si="54"/>
        <v/>
      </c>
      <c r="AP53" s="385" t="str">
        <f t="shared" si="54"/>
        <v/>
      </c>
      <c r="AQ53" s="386" t="str">
        <f t="shared" si="54"/>
        <v/>
      </c>
      <c r="AS53" s="383">
        <f t="shared" si="47"/>
        <v>0</v>
      </c>
      <c r="BD53" s="791"/>
      <c r="BE53" s="791"/>
      <c r="BF53" s="791"/>
      <c r="BG53" s="791"/>
      <c r="BH53" s="791"/>
      <c r="BI53" s="791"/>
      <c r="BJ53" s="791"/>
      <c r="BK53" s="791"/>
      <c r="BL53" s="791"/>
      <c r="BM53" s="791"/>
      <c r="BN53" s="791"/>
      <c r="BO53" s="791"/>
    </row>
    <row r="54" spans="1:67" ht="15" thickBot="1" x14ac:dyDescent="0.35">
      <c r="A54" s="84" t="str">
        <f>IF('STEP 2 EE Data'!A54="","",'STEP 2 EE Data'!A54)</f>
        <v/>
      </c>
      <c r="B54" s="83" t="str">
        <f>IF('STEP 2 EE Data'!B54="","",'STEP 2 EE Data'!B54)</f>
        <v/>
      </c>
      <c r="C54" s="342" t="str">
        <f>IF($C$21="","",IF(B54="","",'STEP 3 EE Comp'!F59))</f>
        <v/>
      </c>
      <c r="D54" s="343" t="str">
        <f>IF($D$21="","",IF(B54="","",'STEP 3 EE Comp'!J59))</f>
        <v/>
      </c>
      <c r="E54" s="343" t="str">
        <f>IF($E$21="","",IF(B54="","",'STEP 3 EE Comp'!N59))</f>
        <v/>
      </c>
      <c r="F54" s="343" t="str">
        <f>IF($F$21="","",IF(B54="","",'STEP 3 EE Comp'!R59))</f>
        <v/>
      </c>
      <c r="G54" s="343" t="str">
        <f>IF($G$21="","",IF(B54="","",'STEP 3 EE Comp'!V59))</f>
        <v/>
      </c>
      <c r="H54" s="343" t="str">
        <f>IF($H$21="","",IF(B54="","",'STEP 3 EE Comp'!Z59))</f>
        <v/>
      </c>
      <c r="I54" s="343" t="str">
        <f>IF($I$21="","",IF(B54="","",'STEP 3 EE Comp'!AD59))</f>
        <v/>
      </c>
      <c r="J54" s="343" t="str">
        <f>IF($J$21="","",IF(B54="","",'STEP 3 EE Comp'!AH59))</f>
        <v/>
      </c>
      <c r="K54" s="344" t="str">
        <f>IF($K$21="","",IF(B54="","",'STEP 3 EE Comp'!AL59))</f>
        <v/>
      </c>
      <c r="L54" s="348" t="str">
        <f t="shared" si="35"/>
        <v/>
      </c>
      <c r="M54" s="210" t="str">
        <f t="shared" si="36"/>
        <v/>
      </c>
      <c r="N54" s="210" t="str">
        <f t="shared" si="37"/>
        <v/>
      </c>
      <c r="O54" s="210" t="str">
        <f t="shared" si="38"/>
        <v/>
      </c>
      <c r="P54" s="210" t="str">
        <f t="shared" si="39"/>
        <v/>
      </c>
      <c r="Q54" s="210" t="str">
        <f t="shared" si="40"/>
        <v/>
      </c>
      <c r="R54" s="210" t="str">
        <f t="shared" si="41"/>
        <v/>
      </c>
      <c r="S54" s="210" t="str">
        <f t="shared" si="42"/>
        <v/>
      </c>
      <c r="T54" s="371" t="str">
        <f t="shared" si="43"/>
        <v/>
      </c>
      <c r="U54" s="348"/>
      <c r="V54" s="210"/>
      <c r="W54" s="210"/>
      <c r="X54" s="210"/>
      <c r="Y54" s="210"/>
      <c r="Z54" s="210"/>
      <c r="AA54" s="210"/>
      <c r="AB54" s="210"/>
      <c r="AC54" s="371"/>
      <c r="AD54" s="215"/>
      <c r="AE54" s="215"/>
      <c r="AF54" s="215"/>
      <c r="AG54" s="220"/>
      <c r="AK54" s="387"/>
      <c r="BD54" s="791"/>
      <c r="BE54" s="791"/>
      <c r="BF54" s="791"/>
      <c r="BG54" s="791"/>
      <c r="BH54" s="791"/>
      <c r="BI54" s="791"/>
      <c r="BJ54" s="791"/>
      <c r="BK54" s="791"/>
      <c r="BL54" s="791"/>
      <c r="BM54" s="791"/>
      <c r="BN54" s="791"/>
      <c r="BO54" s="791"/>
    </row>
    <row r="55" spans="1:67" ht="15" thickBot="1" x14ac:dyDescent="0.35">
      <c r="A55" s="84" t="str">
        <f>IF('STEP 2 EE Data'!A55="","",'STEP 2 EE Data'!A55)</f>
        <v/>
      </c>
      <c r="B55" s="83" t="str">
        <f>IF('STEP 2 EE Data'!B55="","",'STEP 2 EE Data'!B55)</f>
        <v/>
      </c>
      <c r="C55" s="342" t="str">
        <f>IF($C$21="","",IF(B55="","",'STEP 3 EE Comp'!F60))</f>
        <v/>
      </c>
      <c r="D55" s="343" t="str">
        <f>IF($D$21="","",IF(B55="","",'STEP 3 EE Comp'!J60))</f>
        <v/>
      </c>
      <c r="E55" s="343" t="str">
        <f>IF($E$21="","",IF(B55="","",'STEP 3 EE Comp'!N60))</f>
        <v/>
      </c>
      <c r="F55" s="343" t="str">
        <f>IF($F$21="","",IF(B55="","",'STEP 3 EE Comp'!R60))</f>
        <v/>
      </c>
      <c r="G55" s="343" t="str">
        <f>IF($G$21="","",IF(B55="","",'STEP 3 EE Comp'!V60))</f>
        <v/>
      </c>
      <c r="H55" s="343" t="str">
        <f>IF($H$21="","",IF(B55="","",'STEP 3 EE Comp'!Z60))</f>
        <v/>
      </c>
      <c r="I55" s="343" t="str">
        <f>IF($I$21="","",IF(B55="","",'STEP 3 EE Comp'!AD60))</f>
        <v/>
      </c>
      <c r="J55" s="343" t="str">
        <f>IF($J$21="","",IF(B55="","",'STEP 3 EE Comp'!AH60))</f>
        <v/>
      </c>
      <c r="K55" s="344" t="str">
        <f>IF($K$21="","",IF(B55="","",'STEP 3 EE Comp'!AL60))</f>
        <v/>
      </c>
      <c r="L55" s="348" t="str">
        <f t="shared" si="35"/>
        <v/>
      </c>
      <c r="M55" s="210" t="str">
        <f t="shared" si="36"/>
        <v/>
      </c>
      <c r="N55" s="210" t="str">
        <f t="shared" si="37"/>
        <v/>
      </c>
      <c r="O55" s="210" t="str">
        <f t="shared" si="38"/>
        <v/>
      </c>
      <c r="P55" s="210" t="str">
        <f t="shared" si="39"/>
        <v/>
      </c>
      <c r="Q55" s="210" t="str">
        <f t="shared" si="40"/>
        <v/>
      </c>
      <c r="R55" s="210" t="str">
        <f t="shared" si="41"/>
        <v/>
      </c>
      <c r="S55" s="210" t="str">
        <f t="shared" si="42"/>
        <v/>
      </c>
      <c r="T55" s="371" t="str">
        <f t="shared" si="43"/>
        <v/>
      </c>
      <c r="U55" s="348"/>
      <c r="V55" s="210"/>
      <c r="W55" s="210"/>
      <c r="X55" s="210"/>
      <c r="Y55" s="210"/>
      <c r="Z55" s="210"/>
      <c r="AA55" s="210"/>
      <c r="AB55" s="210"/>
      <c r="AC55" s="371"/>
      <c r="AD55" s="215"/>
      <c r="AE55" s="215"/>
      <c r="AF55" s="388" t="s">
        <v>233</v>
      </c>
      <c r="AG55" s="389"/>
      <c r="AI55" s="69" t="s">
        <v>224</v>
      </c>
      <c r="BD55" s="791"/>
      <c r="BE55" s="791"/>
      <c r="BF55" s="791"/>
      <c r="BG55" s="791"/>
      <c r="BH55" s="791"/>
      <c r="BI55" s="791"/>
      <c r="BJ55" s="791"/>
      <c r="BK55" s="791"/>
      <c r="BL55" s="791"/>
      <c r="BM55" s="791"/>
      <c r="BN55" s="791"/>
      <c r="BO55" s="791"/>
    </row>
    <row r="56" spans="1:67" x14ac:dyDescent="0.3">
      <c r="A56" s="84" t="str">
        <f>IF('STEP 2 EE Data'!A56="","",'STEP 2 EE Data'!A56)</f>
        <v/>
      </c>
      <c r="B56" s="83" t="str">
        <f>IF('STEP 2 EE Data'!B56="","",'STEP 2 EE Data'!B56)</f>
        <v/>
      </c>
      <c r="C56" s="342" t="str">
        <f>IF($C$21="","",IF(B56="","",'STEP 3 EE Comp'!F61))</f>
        <v/>
      </c>
      <c r="D56" s="343" t="str">
        <f>IF($D$21="","",IF(B56="","",'STEP 3 EE Comp'!J61))</f>
        <v/>
      </c>
      <c r="E56" s="343" t="str">
        <f>IF($E$21="","",IF(B56="","",'STEP 3 EE Comp'!N61))</f>
        <v/>
      </c>
      <c r="F56" s="343" t="str">
        <f>IF($F$21="","",IF(B56="","",'STEP 3 EE Comp'!R61))</f>
        <v/>
      </c>
      <c r="G56" s="343" t="str">
        <f>IF($G$21="","",IF(B56="","",'STEP 3 EE Comp'!V61))</f>
        <v/>
      </c>
      <c r="H56" s="343" t="str">
        <f>IF($H$21="","",IF(B56="","",'STEP 3 EE Comp'!Z61))</f>
        <v/>
      </c>
      <c r="I56" s="343" t="str">
        <f>IF($I$21="","",IF(B56="","",'STEP 3 EE Comp'!AD61))</f>
        <v/>
      </c>
      <c r="J56" s="343" t="str">
        <f>IF($J$21="","",IF(B56="","",'STEP 3 EE Comp'!AH61))</f>
        <v/>
      </c>
      <c r="K56" s="344" t="str">
        <f>IF($K$21="","",IF(B56="","",'STEP 3 EE Comp'!AL61))</f>
        <v/>
      </c>
      <c r="L56" s="348" t="str">
        <f t="shared" si="35"/>
        <v/>
      </c>
      <c r="M56" s="210" t="str">
        <f t="shared" si="36"/>
        <v/>
      </c>
      <c r="N56" s="210" t="str">
        <f t="shared" si="37"/>
        <v/>
      </c>
      <c r="O56" s="210" t="str">
        <f t="shared" si="38"/>
        <v/>
      </c>
      <c r="P56" s="210" t="str">
        <f t="shared" si="39"/>
        <v/>
      </c>
      <c r="Q56" s="210" t="str">
        <f t="shared" si="40"/>
        <v/>
      </c>
      <c r="R56" s="210" t="str">
        <f t="shared" si="41"/>
        <v/>
      </c>
      <c r="S56" s="210" t="str">
        <f t="shared" si="42"/>
        <v/>
      </c>
      <c r="T56" s="371" t="str">
        <f t="shared" si="43"/>
        <v/>
      </c>
      <c r="U56" s="348"/>
      <c r="V56" s="210"/>
      <c r="W56" s="210"/>
      <c r="X56" s="210"/>
      <c r="Y56" s="210"/>
      <c r="Z56" s="210"/>
      <c r="AA56" s="210"/>
      <c r="AB56" s="210"/>
      <c r="AC56" s="371"/>
      <c r="AD56" s="215"/>
      <c r="AE56" s="215"/>
      <c r="AF56" s="342" t="str">
        <f>AF21</f>
        <v>Period 1</v>
      </c>
      <c r="AG56" s="390" t="str">
        <f>IF(AF56="","",IF('STEP 3 EE Comp'!F28&gt;0,"YES","NO"))</f>
        <v>NO</v>
      </c>
      <c r="AI56" s="220"/>
      <c r="AJ56" s="220"/>
      <c r="BD56" s="791"/>
      <c r="BE56" s="791"/>
      <c r="BF56" s="791"/>
      <c r="BG56" s="791"/>
      <c r="BH56" s="791"/>
      <c r="BI56" s="791"/>
      <c r="BJ56" s="791"/>
      <c r="BK56" s="791"/>
      <c r="BL56" s="791"/>
      <c r="BM56" s="791"/>
      <c r="BN56" s="791"/>
      <c r="BO56" s="791"/>
    </row>
    <row r="57" spans="1:67" x14ac:dyDescent="0.3">
      <c r="A57" s="84" t="str">
        <f>IF('STEP 2 EE Data'!A57="","",'STEP 2 EE Data'!A57)</f>
        <v/>
      </c>
      <c r="B57" s="83" t="str">
        <f>IF('STEP 2 EE Data'!B57="","",'STEP 2 EE Data'!B57)</f>
        <v/>
      </c>
      <c r="C57" s="342" t="str">
        <f>IF($C$21="","",IF(B57="","",'STEP 3 EE Comp'!F62))</f>
        <v/>
      </c>
      <c r="D57" s="343" t="str">
        <f>IF($D$21="","",IF(B57="","",'STEP 3 EE Comp'!J62))</f>
        <v/>
      </c>
      <c r="E57" s="343" t="str">
        <f>IF($E$21="","",IF(B57="","",'STEP 3 EE Comp'!N62))</f>
        <v/>
      </c>
      <c r="F57" s="343" t="str">
        <f>IF($F$21="","",IF(B57="","",'STEP 3 EE Comp'!R62))</f>
        <v/>
      </c>
      <c r="G57" s="343" t="str">
        <f>IF($G$21="","",IF(B57="","",'STEP 3 EE Comp'!V62))</f>
        <v/>
      </c>
      <c r="H57" s="343" t="str">
        <f>IF($H$21="","",IF(B57="","",'STEP 3 EE Comp'!Z62))</f>
        <v/>
      </c>
      <c r="I57" s="343" t="str">
        <f>IF($I$21="","",IF(B57="","",'STEP 3 EE Comp'!AD62))</f>
        <v/>
      </c>
      <c r="J57" s="343" t="str">
        <f>IF($J$21="","",IF(B57="","",'STEP 3 EE Comp'!AH62))</f>
        <v/>
      </c>
      <c r="K57" s="344" t="str">
        <f>IF($K$21="","",IF(B57="","",'STEP 3 EE Comp'!AL62))</f>
        <v/>
      </c>
      <c r="L57" s="348" t="str">
        <f t="shared" si="35"/>
        <v/>
      </c>
      <c r="M57" s="210" t="str">
        <f t="shared" si="36"/>
        <v/>
      </c>
      <c r="N57" s="210" t="str">
        <f t="shared" si="37"/>
        <v/>
      </c>
      <c r="O57" s="210" t="str">
        <f t="shared" si="38"/>
        <v/>
      </c>
      <c r="P57" s="210" t="str">
        <f t="shared" si="39"/>
        <v/>
      </c>
      <c r="Q57" s="210" t="str">
        <f t="shared" si="40"/>
        <v/>
      </c>
      <c r="R57" s="210" t="str">
        <f t="shared" si="41"/>
        <v/>
      </c>
      <c r="S57" s="210" t="str">
        <f t="shared" si="42"/>
        <v/>
      </c>
      <c r="T57" s="371" t="str">
        <f t="shared" si="43"/>
        <v/>
      </c>
      <c r="U57" s="348"/>
      <c r="V57" s="210"/>
      <c r="W57" s="210"/>
      <c r="X57" s="210"/>
      <c r="Y57" s="210"/>
      <c r="Z57" s="210"/>
      <c r="AA57" s="210"/>
      <c r="AB57" s="210"/>
      <c r="AC57" s="371"/>
      <c r="AD57" s="215"/>
      <c r="AE57" s="215"/>
      <c r="AF57" s="348" t="str">
        <f t="shared" ref="AF57:AF64" si="55">AF22</f>
        <v>Period 2</v>
      </c>
      <c r="AG57" s="391" t="str">
        <f>IF(AF57="","",IF('STEP 3 EE Comp'!J28&gt;0,"YES","NO"))</f>
        <v>NO</v>
      </c>
      <c r="BD57" s="791"/>
      <c r="BE57" s="791"/>
      <c r="BF57" s="791"/>
      <c r="BG57" s="791"/>
      <c r="BH57" s="791"/>
      <c r="BI57" s="791"/>
      <c r="BJ57" s="791"/>
      <c r="BK57" s="791"/>
      <c r="BL57" s="791"/>
      <c r="BM57" s="791"/>
      <c r="BN57" s="791"/>
      <c r="BO57" s="791"/>
    </row>
    <row r="58" spans="1:67" x14ac:dyDescent="0.3">
      <c r="A58" s="84" t="str">
        <f>IF('STEP 2 EE Data'!A58="","",'STEP 2 EE Data'!A58)</f>
        <v/>
      </c>
      <c r="B58" s="83" t="str">
        <f>IF('STEP 2 EE Data'!B58="","",'STEP 2 EE Data'!B58)</f>
        <v/>
      </c>
      <c r="C58" s="342" t="str">
        <f>IF($C$21="","",IF(B58="","",'STEP 3 EE Comp'!F63))</f>
        <v/>
      </c>
      <c r="D58" s="343" t="str">
        <f>IF($D$21="","",IF(B58="","",'STEP 3 EE Comp'!J63))</f>
        <v/>
      </c>
      <c r="E58" s="343" t="str">
        <f>IF($E$21="","",IF(B58="","",'STEP 3 EE Comp'!N63))</f>
        <v/>
      </c>
      <c r="F58" s="343" t="str">
        <f>IF($F$21="","",IF(B58="","",'STEP 3 EE Comp'!R63))</f>
        <v/>
      </c>
      <c r="G58" s="343" t="str">
        <f>IF($G$21="","",IF(B58="","",'STEP 3 EE Comp'!V63))</f>
        <v/>
      </c>
      <c r="H58" s="343" t="str">
        <f>IF($H$21="","",IF(B58="","",'STEP 3 EE Comp'!Z63))</f>
        <v/>
      </c>
      <c r="I58" s="343" t="str">
        <f>IF($I$21="","",IF(B58="","",'STEP 3 EE Comp'!AD63))</f>
        <v/>
      </c>
      <c r="J58" s="343" t="str">
        <f>IF($J$21="","",IF(B58="","",'STEP 3 EE Comp'!AH63))</f>
        <v/>
      </c>
      <c r="K58" s="344" t="str">
        <f>IF($K$21="","",IF(B58="","",'STEP 3 EE Comp'!AL63))</f>
        <v/>
      </c>
      <c r="L58" s="348" t="str">
        <f t="shared" si="35"/>
        <v/>
      </c>
      <c r="M58" s="210" t="str">
        <f t="shared" si="36"/>
        <v/>
      </c>
      <c r="N58" s="210" t="str">
        <f t="shared" si="37"/>
        <v/>
      </c>
      <c r="O58" s="210" t="str">
        <f t="shared" si="38"/>
        <v/>
      </c>
      <c r="P58" s="210" t="str">
        <f t="shared" si="39"/>
        <v/>
      </c>
      <c r="Q58" s="210" t="str">
        <f t="shared" si="40"/>
        <v/>
      </c>
      <c r="R58" s="210" t="str">
        <f t="shared" si="41"/>
        <v/>
      </c>
      <c r="S58" s="210" t="str">
        <f t="shared" si="42"/>
        <v/>
      </c>
      <c r="T58" s="371" t="str">
        <f t="shared" si="43"/>
        <v/>
      </c>
      <c r="U58" s="348"/>
      <c r="V58" s="210"/>
      <c r="W58" s="210"/>
      <c r="X58" s="210"/>
      <c r="Y58" s="210"/>
      <c r="Z58" s="210"/>
      <c r="AA58" s="210"/>
      <c r="AB58" s="210"/>
      <c r="AC58" s="371"/>
      <c r="AD58" s="215"/>
      <c r="AE58" s="215"/>
      <c r="AF58" s="348" t="str">
        <f t="shared" si="55"/>
        <v>Period 3</v>
      </c>
      <c r="AG58" s="391" t="str">
        <f>IF(AF58="","",IF('STEP 3 EE Comp'!N28&gt;0,"YES","NO"))</f>
        <v>NO</v>
      </c>
      <c r="BD58" s="791"/>
      <c r="BE58" s="791"/>
      <c r="BF58" s="791"/>
      <c r="BG58" s="791"/>
      <c r="BH58" s="791"/>
      <c r="BI58" s="791"/>
      <c r="BJ58" s="791"/>
      <c r="BK58" s="791"/>
      <c r="BL58" s="791"/>
      <c r="BM58" s="791"/>
      <c r="BN58" s="791"/>
      <c r="BO58" s="791"/>
    </row>
    <row r="59" spans="1:67" ht="15" customHeight="1" x14ac:dyDescent="0.3">
      <c r="A59" s="84" t="str">
        <f>IF('STEP 2 EE Data'!A59="","",'STEP 2 EE Data'!A59)</f>
        <v/>
      </c>
      <c r="B59" s="83" t="str">
        <f>IF('STEP 2 EE Data'!B59="","",'STEP 2 EE Data'!B59)</f>
        <v/>
      </c>
      <c r="C59" s="342" t="str">
        <f>IF($C$21="","",IF(B59="","",'STEP 3 EE Comp'!F64))</f>
        <v/>
      </c>
      <c r="D59" s="343" t="str">
        <f>IF($D$21="","",IF(B59="","",'STEP 3 EE Comp'!J64))</f>
        <v/>
      </c>
      <c r="E59" s="343" t="str">
        <f>IF($E$21="","",IF(B59="","",'STEP 3 EE Comp'!N64))</f>
        <v/>
      </c>
      <c r="F59" s="343" t="str">
        <f>IF($F$21="","",IF(B59="","",'STEP 3 EE Comp'!R64))</f>
        <v/>
      </c>
      <c r="G59" s="343" t="str">
        <f>IF($G$21="","",IF(B59="","",'STEP 3 EE Comp'!V64))</f>
        <v/>
      </c>
      <c r="H59" s="343" t="str">
        <f>IF($H$21="","",IF(B59="","",'STEP 3 EE Comp'!Z64))</f>
        <v/>
      </c>
      <c r="I59" s="343" t="str">
        <f>IF($I$21="","",IF(B59="","",'STEP 3 EE Comp'!AD64))</f>
        <v/>
      </c>
      <c r="J59" s="343" t="str">
        <f>IF($J$21="","",IF(B59="","",'STEP 3 EE Comp'!AH64))</f>
        <v/>
      </c>
      <c r="K59" s="344" t="str">
        <f>IF($K$21="","",IF(B59="","",'STEP 3 EE Comp'!AL64))</f>
        <v/>
      </c>
      <c r="L59" s="348" t="str">
        <f t="shared" si="35"/>
        <v/>
      </c>
      <c r="M59" s="210" t="str">
        <f t="shared" si="36"/>
        <v/>
      </c>
      <c r="N59" s="210" t="str">
        <f t="shared" si="37"/>
        <v/>
      </c>
      <c r="O59" s="210" t="str">
        <f t="shared" si="38"/>
        <v/>
      </c>
      <c r="P59" s="210" t="str">
        <f t="shared" si="39"/>
        <v/>
      </c>
      <c r="Q59" s="210" t="str">
        <f t="shared" si="40"/>
        <v/>
      </c>
      <c r="R59" s="210" t="str">
        <f t="shared" si="41"/>
        <v/>
      </c>
      <c r="S59" s="210" t="str">
        <f t="shared" si="42"/>
        <v/>
      </c>
      <c r="T59" s="371" t="str">
        <f t="shared" si="43"/>
        <v/>
      </c>
      <c r="U59" s="348"/>
      <c r="V59" s="210"/>
      <c r="W59" s="210"/>
      <c r="X59" s="210"/>
      <c r="Y59" s="210"/>
      <c r="Z59" s="210"/>
      <c r="AA59" s="210"/>
      <c r="AB59" s="210"/>
      <c r="AC59" s="371"/>
      <c r="AD59" s="215"/>
      <c r="AE59" s="215"/>
      <c r="AF59" s="348" t="str">
        <f t="shared" si="55"/>
        <v>Period 4</v>
      </c>
      <c r="AG59" s="391" t="str">
        <f>IF(AF59="","",IF('STEP 3 EE Comp'!R28&gt;0,"YES","NO"))</f>
        <v>NO</v>
      </c>
      <c r="AI59" s="789" t="s">
        <v>228</v>
      </c>
      <c r="AJ59" s="789"/>
      <c r="AK59" s="789"/>
      <c r="AL59" s="789"/>
      <c r="AM59" s="789"/>
      <c r="AN59" s="789"/>
      <c r="AO59" s="789"/>
      <c r="AP59" s="789"/>
      <c r="AQ59" s="789"/>
      <c r="BD59" s="791"/>
      <c r="BE59" s="791"/>
      <c r="BF59" s="791"/>
      <c r="BG59" s="791"/>
      <c r="BH59" s="791"/>
      <c r="BI59" s="791"/>
      <c r="BJ59" s="791"/>
      <c r="BK59" s="791"/>
      <c r="BL59" s="791"/>
      <c r="BM59" s="791"/>
      <c r="BN59" s="791"/>
      <c r="BO59" s="791"/>
    </row>
    <row r="60" spans="1:67" x14ac:dyDescent="0.3">
      <c r="A60" s="84" t="str">
        <f>IF('STEP 2 EE Data'!A60="","",'STEP 2 EE Data'!A60)</f>
        <v/>
      </c>
      <c r="B60" s="83" t="str">
        <f>IF('STEP 2 EE Data'!B60="","",'STEP 2 EE Data'!B60)</f>
        <v/>
      </c>
      <c r="C60" s="342" t="str">
        <f>IF($C$21="","",IF(B60="","",'STEP 3 EE Comp'!F65))</f>
        <v/>
      </c>
      <c r="D60" s="343" t="str">
        <f>IF($D$21="","",IF(B60="","",'STEP 3 EE Comp'!J65))</f>
        <v/>
      </c>
      <c r="E60" s="343" t="str">
        <f>IF($E$21="","",IF(B60="","",'STEP 3 EE Comp'!N65))</f>
        <v/>
      </c>
      <c r="F60" s="343" t="str">
        <f>IF($F$21="","",IF(B60="","",'STEP 3 EE Comp'!R65))</f>
        <v/>
      </c>
      <c r="G60" s="343" t="str">
        <f>IF($G$21="","",IF(B60="","",'STEP 3 EE Comp'!V65))</f>
        <v/>
      </c>
      <c r="H60" s="343" t="str">
        <f>IF($H$21="","",IF(B60="","",'STEP 3 EE Comp'!Z65))</f>
        <v/>
      </c>
      <c r="I60" s="343" t="str">
        <f>IF($I$21="","",IF(B60="","",'STEP 3 EE Comp'!AD65))</f>
        <v/>
      </c>
      <c r="J60" s="343" t="str">
        <f>IF($J$21="","",IF(B60="","",'STEP 3 EE Comp'!AH65))</f>
        <v/>
      </c>
      <c r="K60" s="344" t="str">
        <f>IF($K$21="","",IF(B60="","",'STEP 3 EE Comp'!AL65))</f>
        <v/>
      </c>
      <c r="L60" s="348" t="str">
        <f t="shared" si="35"/>
        <v/>
      </c>
      <c r="M60" s="210" t="str">
        <f t="shared" si="36"/>
        <v/>
      </c>
      <c r="N60" s="210" t="str">
        <f t="shared" si="37"/>
        <v/>
      </c>
      <c r="O60" s="210" t="str">
        <f t="shared" si="38"/>
        <v/>
      </c>
      <c r="P60" s="210" t="str">
        <f t="shared" si="39"/>
        <v/>
      </c>
      <c r="Q60" s="210" t="str">
        <f t="shared" si="40"/>
        <v/>
      </c>
      <c r="R60" s="210" t="str">
        <f t="shared" si="41"/>
        <v/>
      </c>
      <c r="S60" s="210" t="str">
        <f t="shared" si="42"/>
        <v/>
      </c>
      <c r="T60" s="371" t="str">
        <f t="shared" si="43"/>
        <v/>
      </c>
      <c r="U60" s="348"/>
      <c r="V60" s="210"/>
      <c r="W60" s="210"/>
      <c r="X60" s="210"/>
      <c r="Y60" s="210"/>
      <c r="Z60" s="210"/>
      <c r="AA60" s="210"/>
      <c r="AB60" s="210"/>
      <c r="AC60" s="371"/>
      <c r="AD60" s="215"/>
      <c r="AE60" s="215"/>
      <c r="AF60" s="348" t="str">
        <f t="shared" si="55"/>
        <v>Period 5</v>
      </c>
      <c r="AG60" s="391" t="str">
        <f>IF(AF60="","",IF('STEP 3 EE Comp'!V28&gt;0,"YES","NO"))</f>
        <v>NO</v>
      </c>
      <c r="AI60" s="789"/>
      <c r="AJ60" s="789"/>
      <c r="AK60" s="789"/>
      <c r="AL60" s="789"/>
      <c r="AM60" s="789"/>
      <c r="AN60" s="789"/>
      <c r="AO60" s="789"/>
      <c r="AP60" s="789"/>
      <c r="AQ60" s="789"/>
      <c r="BD60" s="791"/>
      <c r="BE60" s="791"/>
      <c r="BF60" s="791"/>
      <c r="BG60" s="791"/>
      <c r="BH60" s="791"/>
      <c r="BI60" s="791"/>
      <c r="BJ60" s="791"/>
      <c r="BK60" s="791"/>
      <c r="BL60" s="791"/>
      <c r="BM60" s="791"/>
      <c r="BN60" s="791"/>
      <c r="BO60" s="791"/>
    </row>
    <row r="61" spans="1:67" x14ac:dyDescent="0.3">
      <c r="A61" s="84" t="str">
        <f>IF('STEP 2 EE Data'!A61="","",'STEP 2 EE Data'!A61)</f>
        <v/>
      </c>
      <c r="B61" s="83" t="str">
        <f>IF('STEP 2 EE Data'!B61="","",'STEP 2 EE Data'!B61)</f>
        <v/>
      </c>
      <c r="C61" s="342" t="str">
        <f>IF($C$21="","",IF(B61="","",'STEP 3 EE Comp'!F66))</f>
        <v/>
      </c>
      <c r="D61" s="343" t="str">
        <f>IF($D$21="","",IF(B61="","",'STEP 3 EE Comp'!J66))</f>
        <v/>
      </c>
      <c r="E61" s="343" t="str">
        <f>IF($E$21="","",IF(B61="","",'STEP 3 EE Comp'!N66))</f>
        <v/>
      </c>
      <c r="F61" s="343" t="str">
        <f>IF($F$21="","",IF(B61="","",'STEP 3 EE Comp'!R66))</f>
        <v/>
      </c>
      <c r="G61" s="343" t="str">
        <f>IF($G$21="","",IF(B61="","",'STEP 3 EE Comp'!V66))</f>
        <v/>
      </c>
      <c r="H61" s="343" t="str">
        <f>IF($H$21="","",IF(B61="","",'STEP 3 EE Comp'!Z66))</f>
        <v/>
      </c>
      <c r="I61" s="343" t="str">
        <f>IF($I$21="","",IF(B61="","",'STEP 3 EE Comp'!AD66))</f>
        <v/>
      </c>
      <c r="J61" s="343" t="str">
        <f>IF($J$21="","",IF(B61="","",'STEP 3 EE Comp'!AH66))</f>
        <v/>
      </c>
      <c r="K61" s="344" t="str">
        <f>IF($K$21="","",IF(B61="","",'STEP 3 EE Comp'!AL66))</f>
        <v/>
      </c>
      <c r="L61" s="348" t="str">
        <f t="shared" si="35"/>
        <v/>
      </c>
      <c r="M61" s="210" t="str">
        <f t="shared" si="36"/>
        <v/>
      </c>
      <c r="N61" s="210" t="str">
        <f t="shared" si="37"/>
        <v/>
      </c>
      <c r="O61" s="210" t="str">
        <f t="shared" si="38"/>
        <v/>
      </c>
      <c r="P61" s="210" t="str">
        <f t="shared" si="39"/>
        <v/>
      </c>
      <c r="Q61" s="210" t="str">
        <f t="shared" si="40"/>
        <v/>
      </c>
      <c r="R61" s="210" t="str">
        <f t="shared" si="41"/>
        <v/>
      </c>
      <c r="S61" s="210" t="str">
        <f t="shared" si="42"/>
        <v/>
      </c>
      <c r="T61" s="371" t="str">
        <f t="shared" si="43"/>
        <v/>
      </c>
      <c r="U61" s="348"/>
      <c r="V61" s="210"/>
      <c r="W61" s="210"/>
      <c r="X61" s="210"/>
      <c r="Y61" s="210"/>
      <c r="Z61" s="210"/>
      <c r="AA61" s="210"/>
      <c r="AB61" s="210"/>
      <c r="AC61" s="371"/>
      <c r="AD61" s="215"/>
      <c r="AE61" s="215"/>
      <c r="AF61" s="348" t="str">
        <f t="shared" si="55"/>
        <v/>
      </c>
      <c r="AG61" s="391" t="str">
        <f>IF(AF61="","",IF('STEP 3 EE Comp'!Z28&gt;0,"YES","NO"))</f>
        <v/>
      </c>
      <c r="AI61" s="789"/>
      <c r="AJ61" s="789"/>
      <c r="AK61" s="789"/>
      <c r="AL61" s="789"/>
      <c r="AM61" s="789"/>
      <c r="AN61" s="789"/>
      <c r="AO61" s="789"/>
      <c r="AP61" s="789"/>
      <c r="AQ61" s="789"/>
      <c r="BD61" s="791"/>
      <c r="BE61" s="791"/>
      <c r="BF61" s="791"/>
      <c r="BG61" s="791"/>
      <c r="BH61" s="791"/>
      <c r="BI61" s="791"/>
      <c r="BJ61" s="791"/>
      <c r="BK61" s="791"/>
      <c r="BL61" s="791"/>
      <c r="BM61" s="791"/>
      <c r="BN61" s="791"/>
      <c r="BO61" s="791"/>
    </row>
    <row r="62" spans="1:67" x14ac:dyDescent="0.3">
      <c r="A62" s="84" t="str">
        <f>IF('STEP 2 EE Data'!A62="","",'STEP 2 EE Data'!A62)</f>
        <v/>
      </c>
      <c r="B62" s="83" t="str">
        <f>IF('STEP 2 EE Data'!B62="","",'STEP 2 EE Data'!B62)</f>
        <v/>
      </c>
      <c r="C62" s="342" t="str">
        <f>IF($C$21="","",IF(B62="","",'STEP 3 EE Comp'!F67))</f>
        <v/>
      </c>
      <c r="D62" s="343" t="str">
        <f>IF($D$21="","",IF(B62="","",'STEP 3 EE Comp'!J67))</f>
        <v/>
      </c>
      <c r="E62" s="343" t="str">
        <f>IF($E$21="","",IF(B62="","",'STEP 3 EE Comp'!N67))</f>
        <v/>
      </c>
      <c r="F62" s="343" t="str">
        <f>IF($F$21="","",IF(B62="","",'STEP 3 EE Comp'!R67))</f>
        <v/>
      </c>
      <c r="G62" s="343" t="str">
        <f>IF($G$21="","",IF(B62="","",'STEP 3 EE Comp'!V67))</f>
        <v/>
      </c>
      <c r="H62" s="343" t="str">
        <f>IF($H$21="","",IF(B62="","",'STEP 3 EE Comp'!Z67))</f>
        <v/>
      </c>
      <c r="I62" s="343" t="str">
        <f>IF($I$21="","",IF(B62="","",'STEP 3 EE Comp'!AD67))</f>
        <v/>
      </c>
      <c r="J62" s="343" t="str">
        <f>IF($J$21="","",IF(B62="","",'STEP 3 EE Comp'!AH67))</f>
        <v/>
      </c>
      <c r="K62" s="344" t="str">
        <f>IF($K$21="","",IF(B62="","",'STEP 3 EE Comp'!AL67))</f>
        <v/>
      </c>
      <c r="L62" s="348" t="str">
        <f t="shared" si="35"/>
        <v/>
      </c>
      <c r="M62" s="210" t="str">
        <f t="shared" si="36"/>
        <v/>
      </c>
      <c r="N62" s="210" t="str">
        <f t="shared" si="37"/>
        <v/>
      </c>
      <c r="O62" s="210" t="str">
        <f t="shared" si="38"/>
        <v/>
      </c>
      <c r="P62" s="210" t="str">
        <f t="shared" si="39"/>
        <v/>
      </c>
      <c r="Q62" s="210" t="str">
        <f t="shared" si="40"/>
        <v/>
      </c>
      <c r="R62" s="210" t="str">
        <f t="shared" si="41"/>
        <v/>
      </c>
      <c r="S62" s="210" t="str">
        <f t="shared" si="42"/>
        <v/>
      </c>
      <c r="T62" s="371" t="str">
        <f t="shared" si="43"/>
        <v/>
      </c>
      <c r="U62" s="348"/>
      <c r="V62" s="210"/>
      <c r="W62" s="210"/>
      <c r="X62" s="210"/>
      <c r="Y62" s="210"/>
      <c r="Z62" s="210"/>
      <c r="AA62" s="210"/>
      <c r="AB62" s="210"/>
      <c r="AC62" s="371"/>
      <c r="AD62" s="215"/>
      <c r="AE62" s="215"/>
      <c r="AF62" s="348" t="str">
        <f t="shared" si="55"/>
        <v/>
      </c>
      <c r="AG62" s="391" t="str">
        <f>IF(AF62="","",IF('STEP 3 EE Comp'!AD28&gt;0,"YES","NO"))</f>
        <v/>
      </c>
      <c r="AI62" s="789"/>
      <c r="AJ62" s="789"/>
      <c r="AK62" s="789"/>
      <c r="AL62" s="789"/>
      <c r="AM62" s="789"/>
      <c r="AN62" s="789"/>
      <c r="AO62" s="789"/>
      <c r="AP62" s="789"/>
      <c r="AQ62" s="789"/>
      <c r="BD62" s="791"/>
      <c r="BE62" s="791"/>
      <c r="BF62" s="791"/>
      <c r="BG62" s="791"/>
      <c r="BH62" s="791"/>
      <c r="BI62" s="791"/>
      <c r="BJ62" s="791"/>
      <c r="BK62" s="791"/>
      <c r="BL62" s="791"/>
      <c r="BM62" s="791"/>
      <c r="BN62" s="791"/>
      <c r="BO62" s="791"/>
    </row>
    <row r="63" spans="1:67" x14ac:dyDescent="0.3">
      <c r="A63" s="84" t="str">
        <f>IF('STEP 2 EE Data'!A63="","",'STEP 2 EE Data'!A63)</f>
        <v/>
      </c>
      <c r="B63" s="83" t="str">
        <f>IF('STEP 2 EE Data'!B63="","",'STEP 2 EE Data'!B63)</f>
        <v/>
      </c>
      <c r="C63" s="342" t="str">
        <f>IF($C$21="","",IF(B63="","",'STEP 3 EE Comp'!F68))</f>
        <v/>
      </c>
      <c r="D63" s="343" t="str">
        <f>IF($D$21="","",IF(B63="","",'STEP 3 EE Comp'!J68))</f>
        <v/>
      </c>
      <c r="E63" s="343" t="str">
        <f>IF($E$21="","",IF(B63="","",'STEP 3 EE Comp'!N68))</f>
        <v/>
      </c>
      <c r="F63" s="343" t="str">
        <f>IF($F$21="","",IF(B63="","",'STEP 3 EE Comp'!R68))</f>
        <v/>
      </c>
      <c r="G63" s="343" t="str">
        <f>IF($G$21="","",IF(B63="","",'STEP 3 EE Comp'!V68))</f>
        <v/>
      </c>
      <c r="H63" s="343" t="str">
        <f>IF($H$21="","",IF(B63="","",'STEP 3 EE Comp'!Z68))</f>
        <v/>
      </c>
      <c r="I63" s="343" t="str">
        <f>IF($I$21="","",IF(B63="","",'STEP 3 EE Comp'!AD68))</f>
        <v/>
      </c>
      <c r="J63" s="343" t="str">
        <f>IF($J$21="","",IF(B63="","",'STEP 3 EE Comp'!AH68))</f>
        <v/>
      </c>
      <c r="K63" s="344" t="str">
        <f>IF($K$21="","",IF(B63="","",'STEP 3 EE Comp'!AL68))</f>
        <v/>
      </c>
      <c r="L63" s="348" t="str">
        <f t="shared" si="35"/>
        <v/>
      </c>
      <c r="M63" s="210" t="str">
        <f t="shared" si="36"/>
        <v/>
      </c>
      <c r="N63" s="210" t="str">
        <f t="shared" si="37"/>
        <v/>
      </c>
      <c r="O63" s="210" t="str">
        <f t="shared" si="38"/>
        <v/>
      </c>
      <c r="P63" s="210" t="str">
        <f t="shared" si="39"/>
        <v/>
      </c>
      <c r="Q63" s="210" t="str">
        <f t="shared" si="40"/>
        <v/>
      </c>
      <c r="R63" s="210" t="str">
        <f t="shared" si="41"/>
        <v/>
      </c>
      <c r="S63" s="210" t="str">
        <f t="shared" si="42"/>
        <v/>
      </c>
      <c r="T63" s="371" t="str">
        <f t="shared" si="43"/>
        <v/>
      </c>
      <c r="U63" s="348"/>
      <c r="V63" s="210"/>
      <c r="W63" s="210"/>
      <c r="X63" s="210"/>
      <c r="Y63" s="210"/>
      <c r="Z63" s="210"/>
      <c r="AA63" s="210"/>
      <c r="AB63" s="210"/>
      <c r="AC63" s="371"/>
      <c r="AD63" s="215"/>
      <c r="AE63" s="215"/>
      <c r="AF63" s="348" t="str">
        <f t="shared" si="55"/>
        <v/>
      </c>
      <c r="AG63" s="391" t="str">
        <f>IF(AF63="","",IF('STEP 3 EE Comp'!AH28&gt;0,"YES","NO"))</f>
        <v/>
      </c>
      <c r="AI63" s="789"/>
      <c r="AJ63" s="789"/>
      <c r="AK63" s="789"/>
      <c r="AL63" s="789"/>
      <c r="AM63" s="789"/>
      <c r="AN63" s="789"/>
      <c r="AO63" s="789"/>
      <c r="AP63" s="789"/>
      <c r="AQ63" s="789"/>
      <c r="BD63" s="791"/>
      <c r="BE63" s="791"/>
      <c r="BF63" s="791"/>
      <c r="BG63" s="791"/>
      <c r="BH63" s="791"/>
      <c r="BI63" s="791"/>
      <c r="BJ63" s="791"/>
      <c r="BK63" s="791"/>
      <c r="BL63" s="791"/>
      <c r="BM63" s="791"/>
      <c r="BN63" s="791"/>
      <c r="BO63" s="791"/>
    </row>
    <row r="64" spans="1:67" ht="15" thickBot="1" x14ac:dyDescent="0.35">
      <c r="A64" s="84" t="str">
        <f>IF('STEP 2 EE Data'!A64="","",'STEP 2 EE Data'!A64)</f>
        <v/>
      </c>
      <c r="B64" s="83" t="str">
        <f>IF('STEP 2 EE Data'!B64="","",'STEP 2 EE Data'!B64)</f>
        <v/>
      </c>
      <c r="C64" s="342" t="str">
        <f>IF($C$21="","",IF(B64="","",'STEP 3 EE Comp'!F69))</f>
        <v/>
      </c>
      <c r="D64" s="343" t="str">
        <f>IF($D$21="","",IF(B64="","",'STEP 3 EE Comp'!J69))</f>
        <v/>
      </c>
      <c r="E64" s="343" t="str">
        <f>IF($E$21="","",IF(B64="","",'STEP 3 EE Comp'!N69))</f>
        <v/>
      </c>
      <c r="F64" s="343" t="str">
        <f>IF($F$21="","",IF(B64="","",'STEP 3 EE Comp'!R69))</f>
        <v/>
      </c>
      <c r="G64" s="343" t="str">
        <f>IF($G$21="","",IF(B64="","",'STEP 3 EE Comp'!V69))</f>
        <v/>
      </c>
      <c r="H64" s="343" t="str">
        <f>IF($H$21="","",IF(B64="","",'STEP 3 EE Comp'!Z69))</f>
        <v/>
      </c>
      <c r="I64" s="343" t="str">
        <f>IF($I$21="","",IF(B64="","",'STEP 3 EE Comp'!AD69))</f>
        <v/>
      </c>
      <c r="J64" s="343" t="str">
        <f>IF($J$21="","",IF(B64="","",'STEP 3 EE Comp'!AH69))</f>
        <v/>
      </c>
      <c r="K64" s="344" t="str">
        <f>IF($K$21="","",IF(B64="","",'STEP 3 EE Comp'!AL69))</f>
        <v/>
      </c>
      <c r="L64" s="348" t="str">
        <f t="shared" si="35"/>
        <v/>
      </c>
      <c r="M64" s="210" t="str">
        <f t="shared" si="36"/>
        <v/>
      </c>
      <c r="N64" s="210" t="str">
        <f t="shared" si="37"/>
        <v/>
      </c>
      <c r="O64" s="210" t="str">
        <f t="shared" si="38"/>
        <v/>
      </c>
      <c r="P64" s="210" t="str">
        <f t="shared" si="39"/>
        <v/>
      </c>
      <c r="Q64" s="210" t="str">
        <f t="shared" si="40"/>
        <v/>
      </c>
      <c r="R64" s="210" t="str">
        <f t="shared" si="41"/>
        <v/>
      </c>
      <c r="S64" s="210" t="str">
        <f t="shared" si="42"/>
        <v/>
      </c>
      <c r="T64" s="371" t="str">
        <f t="shared" si="43"/>
        <v/>
      </c>
      <c r="U64" s="348"/>
      <c r="V64" s="210"/>
      <c r="W64" s="210"/>
      <c r="X64" s="210"/>
      <c r="Y64" s="210"/>
      <c r="Z64" s="210"/>
      <c r="AA64" s="210"/>
      <c r="AB64" s="210"/>
      <c r="AC64" s="371"/>
      <c r="AD64" s="215"/>
      <c r="AE64" s="215"/>
      <c r="AF64" s="372" t="str">
        <f t="shared" si="55"/>
        <v/>
      </c>
      <c r="AG64" s="392" t="str">
        <f>IF(AF64="","",IF('STEP 3 EE Comp'!AL28&gt;0,"YES","NO"))</f>
        <v/>
      </c>
      <c r="AI64" s="789"/>
      <c r="AJ64" s="789"/>
      <c r="AK64" s="789"/>
      <c r="AL64" s="789"/>
      <c r="AM64" s="789"/>
      <c r="AN64" s="789"/>
      <c r="AO64" s="789"/>
      <c r="AP64" s="789"/>
      <c r="AQ64" s="789"/>
      <c r="BD64" s="791"/>
      <c r="BE64" s="791"/>
      <c r="BF64" s="791"/>
      <c r="BG64" s="791"/>
      <c r="BH64" s="791"/>
      <c r="BI64" s="791"/>
      <c r="BJ64" s="791"/>
      <c r="BK64" s="791"/>
      <c r="BL64" s="791"/>
      <c r="BM64" s="791"/>
      <c r="BN64" s="791"/>
      <c r="BO64" s="791"/>
    </row>
    <row r="65" spans="1:67" ht="15" thickBot="1" x14ac:dyDescent="0.35">
      <c r="A65" s="84" t="str">
        <f>IF('STEP 2 EE Data'!A65="","",'STEP 2 EE Data'!A65)</f>
        <v/>
      </c>
      <c r="B65" s="83" t="str">
        <f>IF('STEP 2 EE Data'!B65="","",'STEP 2 EE Data'!B65)</f>
        <v/>
      </c>
      <c r="C65" s="342" t="str">
        <f>IF($C$21="","",IF(B65="","",'STEP 3 EE Comp'!F70))</f>
        <v/>
      </c>
      <c r="D65" s="343" t="str">
        <f>IF($D$21="","",IF(B65="","",'STEP 3 EE Comp'!J70))</f>
        <v/>
      </c>
      <c r="E65" s="343" t="str">
        <f>IF($E$21="","",IF(B65="","",'STEP 3 EE Comp'!N70))</f>
        <v/>
      </c>
      <c r="F65" s="343" t="str">
        <f>IF($F$21="","",IF(B65="","",'STEP 3 EE Comp'!R70))</f>
        <v/>
      </c>
      <c r="G65" s="343" t="str">
        <f>IF($G$21="","",IF(B65="","",'STEP 3 EE Comp'!V70))</f>
        <v/>
      </c>
      <c r="H65" s="343" t="str">
        <f>IF($H$21="","",IF(B65="","",'STEP 3 EE Comp'!Z70))</f>
        <v/>
      </c>
      <c r="I65" s="343" t="str">
        <f>IF($I$21="","",IF(B65="","",'STEP 3 EE Comp'!AD70))</f>
        <v/>
      </c>
      <c r="J65" s="343" t="str">
        <f>IF($J$21="","",IF(B65="","",'STEP 3 EE Comp'!AH70))</f>
        <v/>
      </c>
      <c r="K65" s="344" t="str">
        <f>IF($K$21="","",IF(B65="","",'STEP 3 EE Comp'!AL70))</f>
        <v/>
      </c>
      <c r="L65" s="348" t="str">
        <f t="shared" si="35"/>
        <v/>
      </c>
      <c r="M65" s="210" t="str">
        <f t="shared" si="36"/>
        <v/>
      </c>
      <c r="N65" s="210" t="str">
        <f t="shared" si="37"/>
        <v/>
      </c>
      <c r="O65" s="210" t="str">
        <f t="shared" si="38"/>
        <v/>
      </c>
      <c r="P65" s="210" t="str">
        <f t="shared" si="39"/>
        <v/>
      </c>
      <c r="Q65" s="210" t="str">
        <f t="shared" si="40"/>
        <v/>
      </c>
      <c r="R65" s="210" t="str">
        <f t="shared" si="41"/>
        <v/>
      </c>
      <c r="S65" s="210" t="str">
        <f t="shared" si="42"/>
        <v/>
      </c>
      <c r="T65" s="371" t="str">
        <f t="shared" si="43"/>
        <v/>
      </c>
      <c r="U65" s="348"/>
      <c r="V65" s="210"/>
      <c r="W65" s="210"/>
      <c r="X65" s="210"/>
      <c r="Y65" s="210"/>
      <c r="Z65" s="210"/>
      <c r="AA65" s="210"/>
      <c r="AB65" s="210"/>
      <c r="AC65" s="371"/>
      <c r="AD65" s="215"/>
      <c r="AE65" s="215"/>
      <c r="AF65" s="215"/>
      <c r="AG65" s="220"/>
      <c r="BD65" s="791"/>
      <c r="BE65" s="791"/>
      <c r="BF65" s="791"/>
      <c r="BG65" s="791"/>
      <c r="BH65" s="791"/>
      <c r="BI65" s="791"/>
      <c r="BJ65" s="791"/>
      <c r="BK65" s="791"/>
      <c r="BL65" s="791"/>
      <c r="BM65" s="791"/>
      <c r="BN65" s="791"/>
      <c r="BO65" s="791"/>
    </row>
    <row r="66" spans="1:67" x14ac:dyDescent="0.3">
      <c r="A66" s="84" t="str">
        <f>IF('STEP 2 EE Data'!A66="","",'STEP 2 EE Data'!A66)</f>
        <v/>
      </c>
      <c r="B66" s="83" t="str">
        <f>IF('STEP 2 EE Data'!B66="","",'STEP 2 EE Data'!B66)</f>
        <v/>
      </c>
      <c r="C66" s="342" t="str">
        <f>IF($C$21="","",IF(B66="","",'STEP 3 EE Comp'!F71))</f>
        <v/>
      </c>
      <c r="D66" s="343" t="str">
        <f>IF($D$21="","",IF(B66="","",'STEP 3 EE Comp'!J71))</f>
        <v/>
      </c>
      <c r="E66" s="343" t="str">
        <f>IF($E$21="","",IF(B66="","",'STEP 3 EE Comp'!N71))</f>
        <v/>
      </c>
      <c r="F66" s="343" t="str">
        <f>IF($F$21="","",IF(B66="","",'STEP 3 EE Comp'!R71))</f>
        <v/>
      </c>
      <c r="G66" s="343" t="str">
        <f>IF($G$21="","",IF(B66="","",'STEP 3 EE Comp'!V71))</f>
        <v/>
      </c>
      <c r="H66" s="343" t="str">
        <f>IF($H$21="","",IF(B66="","",'STEP 3 EE Comp'!Z71))</f>
        <v/>
      </c>
      <c r="I66" s="343" t="str">
        <f>IF($I$21="","",IF(B66="","",'STEP 3 EE Comp'!AD71))</f>
        <v/>
      </c>
      <c r="J66" s="343" t="str">
        <f>IF($J$21="","",IF(B66="","",'STEP 3 EE Comp'!AH71))</f>
        <v/>
      </c>
      <c r="K66" s="344" t="str">
        <f>IF($K$21="","",IF(B66="","",'STEP 3 EE Comp'!AL71))</f>
        <v/>
      </c>
      <c r="L66" s="348" t="str">
        <f t="shared" si="35"/>
        <v/>
      </c>
      <c r="M66" s="210" t="str">
        <f t="shared" si="36"/>
        <v/>
      </c>
      <c r="N66" s="210" t="str">
        <f t="shared" si="37"/>
        <v/>
      </c>
      <c r="O66" s="210" t="str">
        <f t="shared" si="38"/>
        <v/>
      </c>
      <c r="P66" s="210" t="str">
        <f t="shared" si="39"/>
        <v/>
      </c>
      <c r="Q66" s="210" t="str">
        <f t="shared" si="40"/>
        <v/>
      </c>
      <c r="R66" s="210" t="str">
        <f t="shared" si="41"/>
        <v/>
      </c>
      <c r="S66" s="210" t="str">
        <f t="shared" si="42"/>
        <v/>
      </c>
      <c r="T66" s="371" t="str">
        <f t="shared" si="43"/>
        <v/>
      </c>
      <c r="U66" s="348"/>
      <c r="V66" s="210"/>
      <c r="W66" s="210"/>
      <c r="X66" s="210"/>
      <c r="Y66" s="210"/>
      <c r="Z66" s="210"/>
      <c r="AA66" s="210"/>
      <c r="AB66" s="210"/>
      <c r="AC66" s="371"/>
      <c r="AD66" s="215"/>
      <c r="AE66" s="215"/>
      <c r="AF66" s="393" t="s">
        <v>225</v>
      </c>
      <c r="AG66" s="394" t="s">
        <v>225</v>
      </c>
      <c r="AH66" s="395" t="str">
        <f>AI44</f>
        <v>Week 1</v>
      </c>
      <c r="AI66" s="395" t="str">
        <f t="shared" ref="AI66:AP66" si="56">AJ44</f>
        <v>Week 2</v>
      </c>
      <c r="AJ66" s="395" t="str">
        <f t="shared" si="56"/>
        <v>Week 3</v>
      </c>
      <c r="AK66" s="395" t="str">
        <f t="shared" si="56"/>
        <v>Week 4</v>
      </c>
      <c r="AL66" s="395" t="str">
        <f t="shared" si="56"/>
        <v>Week 5</v>
      </c>
      <c r="AM66" s="395" t="str">
        <f t="shared" si="56"/>
        <v>Week 6</v>
      </c>
      <c r="AN66" s="395" t="str">
        <f t="shared" si="56"/>
        <v>Week 7</v>
      </c>
      <c r="AO66" s="395" t="str">
        <f t="shared" si="56"/>
        <v>Week 8</v>
      </c>
      <c r="AP66" s="396" t="str">
        <f t="shared" si="56"/>
        <v>Week 9</v>
      </c>
      <c r="AQ66" s="175"/>
      <c r="BD66" s="791"/>
      <c r="BE66" s="791"/>
      <c r="BF66" s="791"/>
      <c r="BG66" s="791"/>
      <c r="BH66" s="791"/>
      <c r="BI66" s="791"/>
      <c r="BJ66" s="791"/>
      <c r="BK66" s="791"/>
      <c r="BL66" s="791"/>
      <c r="BM66" s="791"/>
      <c r="BN66" s="791"/>
      <c r="BO66" s="791"/>
    </row>
    <row r="67" spans="1:67" x14ac:dyDescent="0.3">
      <c r="A67" s="84" t="str">
        <f>IF('STEP 2 EE Data'!A67="","",'STEP 2 EE Data'!A67)</f>
        <v/>
      </c>
      <c r="B67" s="83" t="str">
        <f>IF('STEP 2 EE Data'!B67="","",'STEP 2 EE Data'!B67)</f>
        <v/>
      </c>
      <c r="C67" s="342" t="str">
        <f>IF($C$21="","",IF(B67="","",'STEP 3 EE Comp'!F72))</f>
        <v/>
      </c>
      <c r="D67" s="343" t="str">
        <f>IF($D$21="","",IF(B67="","",'STEP 3 EE Comp'!J72))</f>
        <v/>
      </c>
      <c r="E67" s="343" t="str">
        <f>IF($E$21="","",IF(B67="","",'STEP 3 EE Comp'!N72))</f>
        <v/>
      </c>
      <c r="F67" s="343" t="str">
        <f>IF($F$21="","",IF(B67="","",'STEP 3 EE Comp'!R72))</f>
        <v/>
      </c>
      <c r="G67" s="343" t="str">
        <f>IF($G$21="","",IF(B67="","",'STEP 3 EE Comp'!V72))</f>
        <v/>
      </c>
      <c r="H67" s="343" t="str">
        <f>IF($H$21="","",IF(B67="","",'STEP 3 EE Comp'!Z72))</f>
        <v/>
      </c>
      <c r="I67" s="343" t="str">
        <f>IF($I$21="","",IF(B67="","",'STEP 3 EE Comp'!AD72))</f>
        <v/>
      </c>
      <c r="J67" s="343" t="str">
        <f>IF($J$21="","",IF(B67="","",'STEP 3 EE Comp'!AH72))</f>
        <v/>
      </c>
      <c r="K67" s="344" t="str">
        <f>IF($K$21="","",IF(B67="","",'STEP 3 EE Comp'!AL72))</f>
        <v/>
      </c>
      <c r="L67" s="348" t="str">
        <f t="shared" si="35"/>
        <v/>
      </c>
      <c r="M67" s="210" t="str">
        <f t="shared" si="36"/>
        <v/>
      </c>
      <c r="N67" s="210" t="str">
        <f t="shared" si="37"/>
        <v/>
      </c>
      <c r="O67" s="210" t="str">
        <f t="shared" si="38"/>
        <v/>
      </c>
      <c r="P67" s="210" t="str">
        <f t="shared" si="39"/>
        <v/>
      </c>
      <c r="Q67" s="210" t="str">
        <f t="shared" si="40"/>
        <v/>
      </c>
      <c r="R67" s="210" t="str">
        <f t="shared" si="41"/>
        <v/>
      </c>
      <c r="S67" s="210" t="str">
        <f t="shared" si="42"/>
        <v/>
      </c>
      <c r="T67" s="371" t="str">
        <f t="shared" si="43"/>
        <v/>
      </c>
      <c r="U67" s="348"/>
      <c r="V67" s="210"/>
      <c r="W67" s="210"/>
      <c r="X67" s="210"/>
      <c r="Y67" s="210"/>
      <c r="Z67" s="210"/>
      <c r="AA67" s="210"/>
      <c r="AB67" s="210"/>
      <c r="AC67" s="371"/>
      <c r="AD67" s="215"/>
      <c r="AE67" s="215"/>
      <c r="AF67" s="348" t="str">
        <f t="shared" ref="AF67:AG75" si="57">AF56</f>
        <v>Period 1</v>
      </c>
      <c r="AG67" s="397" t="str">
        <f t="shared" si="57"/>
        <v>NO</v>
      </c>
      <c r="AH67" s="84" t="str">
        <f>IF(AI45="","",$AG67)</f>
        <v>NO</v>
      </c>
      <c r="AI67" s="84" t="str">
        <f t="shared" ref="AI67:AP67" si="58">IF(AJ45="","",$AG67)</f>
        <v/>
      </c>
      <c r="AJ67" s="84" t="str">
        <f t="shared" si="58"/>
        <v/>
      </c>
      <c r="AK67" s="84" t="str">
        <f t="shared" si="58"/>
        <v/>
      </c>
      <c r="AL67" s="84" t="str">
        <f t="shared" si="58"/>
        <v/>
      </c>
      <c r="AM67" s="84" t="str">
        <f t="shared" si="58"/>
        <v/>
      </c>
      <c r="AN67" s="84" t="str">
        <f t="shared" si="58"/>
        <v/>
      </c>
      <c r="AO67" s="84" t="str">
        <f t="shared" si="58"/>
        <v/>
      </c>
      <c r="AP67" s="398" t="str">
        <f t="shared" si="58"/>
        <v/>
      </c>
      <c r="BD67" s="791"/>
      <c r="BE67" s="791"/>
      <c r="BF67" s="791"/>
      <c r="BG67" s="791"/>
      <c r="BH67" s="791"/>
      <c r="BI67" s="791"/>
      <c r="BJ67" s="791"/>
      <c r="BK67" s="791"/>
      <c r="BL67" s="791"/>
      <c r="BM67" s="791"/>
      <c r="BN67" s="791"/>
      <c r="BO67" s="791"/>
    </row>
    <row r="68" spans="1:67" x14ac:dyDescent="0.3">
      <c r="A68" s="84" t="str">
        <f>IF('STEP 2 EE Data'!A68="","",'STEP 2 EE Data'!A68)</f>
        <v/>
      </c>
      <c r="B68" s="83" t="str">
        <f>IF('STEP 2 EE Data'!B68="","",'STEP 2 EE Data'!B68)</f>
        <v/>
      </c>
      <c r="C68" s="342" t="str">
        <f>IF($C$21="","",IF(B68="","",'STEP 3 EE Comp'!F73))</f>
        <v/>
      </c>
      <c r="D68" s="343" t="str">
        <f>IF($D$21="","",IF(B68="","",'STEP 3 EE Comp'!J73))</f>
        <v/>
      </c>
      <c r="E68" s="343" t="str">
        <f>IF($E$21="","",IF(B68="","",'STEP 3 EE Comp'!N73))</f>
        <v/>
      </c>
      <c r="F68" s="343" t="str">
        <f>IF($F$21="","",IF(B68="","",'STEP 3 EE Comp'!R73))</f>
        <v/>
      </c>
      <c r="G68" s="343" t="str">
        <f>IF($G$21="","",IF(B68="","",'STEP 3 EE Comp'!V73))</f>
        <v/>
      </c>
      <c r="H68" s="343" t="str">
        <f>IF($H$21="","",IF(B68="","",'STEP 3 EE Comp'!Z73))</f>
        <v/>
      </c>
      <c r="I68" s="343" t="str">
        <f>IF($I$21="","",IF(B68="","",'STEP 3 EE Comp'!AD73))</f>
        <v/>
      </c>
      <c r="J68" s="343" t="str">
        <f>IF($J$21="","",IF(B68="","",'STEP 3 EE Comp'!AH73))</f>
        <v/>
      </c>
      <c r="K68" s="344" t="str">
        <f>IF($K$21="","",IF(B68="","",'STEP 3 EE Comp'!AL73))</f>
        <v/>
      </c>
      <c r="L68" s="348" t="str">
        <f t="shared" si="35"/>
        <v/>
      </c>
      <c r="M68" s="210" t="str">
        <f t="shared" si="36"/>
        <v/>
      </c>
      <c r="N68" s="210" t="str">
        <f t="shared" si="37"/>
        <v/>
      </c>
      <c r="O68" s="210" t="str">
        <f t="shared" si="38"/>
        <v/>
      </c>
      <c r="P68" s="210" t="str">
        <f t="shared" si="39"/>
        <v/>
      </c>
      <c r="Q68" s="210" t="str">
        <f t="shared" si="40"/>
        <v/>
      </c>
      <c r="R68" s="210" t="str">
        <f t="shared" si="41"/>
        <v/>
      </c>
      <c r="S68" s="210" t="str">
        <f t="shared" si="42"/>
        <v/>
      </c>
      <c r="T68" s="371" t="str">
        <f t="shared" si="43"/>
        <v/>
      </c>
      <c r="U68" s="348"/>
      <c r="V68" s="210"/>
      <c r="W68" s="210"/>
      <c r="X68" s="210"/>
      <c r="Y68" s="210"/>
      <c r="Z68" s="210"/>
      <c r="AA68" s="210"/>
      <c r="AB68" s="210"/>
      <c r="AC68" s="371"/>
      <c r="AD68" s="215"/>
      <c r="AE68" s="215"/>
      <c r="AF68" s="348" t="str">
        <f t="shared" si="57"/>
        <v>Period 2</v>
      </c>
      <c r="AG68" s="397" t="str">
        <f t="shared" si="57"/>
        <v>NO</v>
      </c>
      <c r="AH68" s="84" t="str">
        <f t="shared" ref="AH68:AP68" si="59">IF(AI46="","",$AG68)</f>
        <v/>
      </c>
      <c r="AI68" s="84" t="str">
        <f t="shared" si="59"/>
        <v>NO</v>
      </c>
      <c r="AJ68" s="84" t="str">
        <f t="shared" si="59"/>
        <v>NO</v>
      </c>
      <c r="AK68" s="84" t="str">
        <f t="shared" si="59"/>
        <v/>
      </c>
      <c r="AL68" s="84" t="str">
        <f t="shared" si="59"/>
        <v/>
      </c>
      <c r="AM68" s="84" t="str">
        <f t="shared" si="59"/>
        <v/>
      </c>
      <c r="AN68" s="84" t="str">
        <f t="shared" si="59"/>
        <v/>
      </c>
      <c r="AO68" s="84" t="str">
        <f t="shared" si="59"/>
        <v/>
      </c>
      <c r="AP68" s="398" t="str">
        <f t="shared" si="59"/>
        <v/>
      </c>
      <c r="BD68" s="791"/>
      <c r="BE68" s="791"/>
      <c r="BF68" s="791"/>
      <c r="BG68" s="791"/>
      <c r="BH68" s="791"/>
      <c r="BI68" s="791"/>
      <c r="BJ68" s="791"/>
      <c r="BK68" s="791"/>
      <c r="BL68" s="791"/>
      <c r="BM68" s="791"/>
      <c r="BN68" s="791"/>
      <c r="BO68" s="791"/>
    </row>
    <row r="69" spans="1:67" x14ac:dyDescent="0.3">
      <c r="A69" s="84" t="str">
        <f>IF('STEP 2 EE Data'!A69="","",'STEP 2 EE Data'!A69)</f>
        <v/>
      </c>
      <c r="B69" s="83" t="str">
        <f>IF('STEP 2 EE Data'!B69="","",'STEP 2 EE Data'!B69)</f>
        <v/>
      </c>
      <c r="C69" s="342" t="str">
        <f>IF($C$21="","",IF(B69="","",'STEP 3 EE Comp'!F74))</f>
        <v/>
      </c>
      <c r="D69" s="343" t="str">
        <f>IF($D$21="","",IF(B69="","",'STEP 3 EE Comp'!J74))</f>
        <v/>
      </c>
      <c r="E69" s="343" t="str">
        <f>IF($E$21="","",IF(B69="","",'STEP 3 EE Comp'!N74))</f>
        <v/>
      </c>
      <c r="F69" s="343" t="str">
        <f>IF($F$21="","",IF(B69="","",'STEP 3 EE Comp'!R74))</f>
        <v/>
      </c>
      <c r="G69" s="343" t="str">
        <f>IF($G$21="","",IF(B69="","",'STEP 3 EE Comp'!V74))</f>
        <v/>
      </c>
      <c r="H69" s="343" t="str">
        <f>IF($H$21="","",IF(B69="","",'STEP 3 EE Comp'!Z74))</f>
        <v/>
      </c>
      <c r="I69" s="343" t="str">
        <f>IF($I$21="","",IF(B69="","",'STEP 3 EE Comp'!AD74))</f>
        <v/>
      </c>
      <c r="J69" s="343" t="str">
        <f>IF($J$21="","",IF(B69="","",'STEP 3 EE Comp'!AH74))</f>
        <v/>
      </c>
      <c r="K69" s="344" t="str">
        <f>IF($K$21="","",IF(B69="","",'STEP 3 EE Comp'!AL74))</f>
        <v/>
      </c>
      <c r="L69" s="348" t="str">
        <f t="shared" si="35"/>
        <v/>
      </c>
      <c r="M69" s="210" t="str">
        <f t="shared" si="36"/>
        <v/>
      </c>
      <c r="N69" s="210" t="str">
        <f t="shared" si="37"/>
        <v/>
      </c>
      <c r="O69" s="210" t="str">
        <f t="shared" si="38"/>
        <v/>
      </c>
      <c r="P69" s="210" t="str">
        <f t="shared" si="39"/>
        <v/>
      </c>
      <c r="Q69" s="210" t="str">
        <f t="shared" si="40"/>
        <v/>
      </c>
      <c r="R69" s="210" t="str">
        <f t="shared" si="41"/>
        <v/>
      </c>
      <c r="S69" s="210" t="str">
        <f t="shared" si="42"/>
        <v/>
      </c>
      <c r="T69" s="371" t="str">
        <f t="shared" si="43"/>
        <v/>
      </c>
      <c r="U69" s="348"/>
      <c r="V69" s="210"/>
      <c r="W69" s="210"/>
      <c r="X69" s="210"/>
      <c r="Y69" s="210"/>
      <c r="Z69" s="210"/>
      <c r="AA69" s="210"/>
      <c r="AB69" s="210"/>
      <c r="AC69" s="371"/>
      <c r="AD69" s="215"/>
      <c r="AE69" s="215"/>
      <c r="AF69" s="348" t="str">
        <f t="shared" si="57"/>
        <v>Period 3</v>
      </c>
      <c r="AG69" s="397" t="str">
        <f t="shared" si="57"/>
        <v>NO</v>
      </c>
      <c r="AH69" s="84" t="str">
        <f t="shared" ref="AH69:AP69" si="60">IF(AI47="","",$AG69)</f>
        <v/>
      </c>
      <c r="AI69" s="84" t="str">
        <f t="shared" si="60"/>
        <v/>
      </c>
      <c r="AJ69" s="84" t="str">
        <f t="shared" si="60"/>
        <v/>
      </c>
      <c r="AK69" s="84" t="str">
        <f t="shared" si="60"/>
        <v>NO</v>
      </c>
      <c r="AL69" s="84" t="str">
        <f t="shared" si="60"/>
        <v>NO</v>
      </c>
      <c r="AM69" s="84" t="str">
        <f t="shared" si="60"/>
        <v/>
      </c>
      <c r="AN69" s="84" t="str">
        <f t="shared" si="60"/>
        <v/>
      </c>
      <c r="AO69" s="84" t="str">
        <f t="shared" si="60"/>
        <v/>
      </c>
      <c r="AP69" s="398" t="str">
        <f t="shared" si="60"/>
        <v/>
      </c>
      <c r="BD69" s="791"/>
      <c r="BE69" s="791"/>
      <c r="BF69" s="791"/>
      <c r="BG69" s="791"/>
      <c r="BH69" s="791"/>
      <c r="BI69" s="791"/>
      <c r="BJ69" s="791"/>
      <c r="BK69" s="791"/>
      <c r="BL69" s="791"/>
      <c r="BM69" s="791"/>
      <c r="BN69" s="791"/>
      <c r="BO69" s="791"/>
    </row>
    <row r="70" spans="1:67" x14ac:dyDescent="0.3">
      <c r="A70" s="84" t="str">
        <f>IF('STEP 2 EE Data'!A70="","",'STEP 2 EE Data'!A70)</f>
        <v/>
      </c>
      <c r="B70" s="83" t="str">
        <f>IF('STEP 2 EE Data'!B70="","",'STEP 2 EE Data'!B70)</f>
        <v/>
      </c>
      <c r="C70" s="342" t="str">
        <f>IF($C$21="","",IF(B70="","",'STEP 3 EE Comp'!F75))</f>
        <v/>
      </c>
      <c r="D70" s="343" t="str">
        <f>IF($D$21="","",IF(B70="","",'STEP 3 EE Comp'!J75))</f>
        <v/>
      </c>
      <c r="E70" s="343" t="str">
        <f>IF($E$21="","",IF(B70="","",'STEP 3 EE Comp'!N75))</f>
        <v/>
      </c>
      <c r="F70" s="343" t="str">
        <f>IF($F$21="","",IF(B70="","",'STEP 3 EE Comp'!R75))</f>
        <v/>
      </c>
      <c r="G70" s="343" t="str">
        <f>IF($G$21="","",IF(B70="","",'STEP 3 EE Comp'!V75))</f>
        <v/>
      </c>
      <c r="H70" s="343" t="str">
        <f>IF($H$21="","",IF(B70="","",'STEP 3 EE Comp'!Z75))</f>
        <v/>
      </c>
      <c r="I70" s="343" t="str">
        <f>IF($I$21="","",IF(B70="","",'STEP 3 EE Comp'!AD75))</f>
        <v/>
      </c>
      <c r="J70" s="343" t="str">
        <f>IF($J$21="","",IF(B70="","",'STEP 3 EE Comp'!AH75))</f>
        <v/>
      </c>
      <c r="K70" s="344" t="str">
        <f>IF($K$21="","",IF(B70="","",'STEP 3 EE Comp'!AL75))</f>
        <v/>
      </c>
      <c r="L70" s="348" t="str">
        <f t="shared" si="35"/>
        <v/>
      </c>
      <c r="M70" s="210" t="str">
        <f t="shared" si="36"/>
        <v/>
      </c>
      <c r="N70" s="210" t="str">
        <f t="shared" si="37"/>
        <v/>
      </c>
      <c r="O70" s="210" t="str">
        <f t="shared" si="38"/>
        <v/>
      </c>
      <c r="P70" s="210" t="str">
        <f t="shared" si="39"/>
        <v/>
      </c>
      <c r="Q70" s="210" t="str">
        <f t="shared" si="40"/>
        <v/>
      </c>
      <c r="R70" s="210" t="str">
        <f t="shared" si="41"/>
        <v/>
      </c>
      <c r="S70" s="210" t="str">
        <f t="shared" si="42"/>
        <v/>
      </c>
      <c r="T70" s="371" t="str">
        <f t="shared" si="43"/>
        <v/>
      </c>
      <c r="U70" s="348"/>
      <c r="V70" s="210"/>
      <c r="W70" s="210"/>
      <c r="X70" s="210"/>
      <c r="Y70" s="210"/>
      <c r="Z70" s="210"/>
      <c r="AA70" s="210"/>
      <c r="AB70" s="210"/>
      <c r="AC70" s="371"/>
      <c r="AD70" s="215"/>
      <c r="AE70" s="215"/>
      <c r="AF70" s="348" t="str">
        <f t="shared" si="57"/>
        <v>Period 4</v>
      </c>
      <c r="AG70" s="397" t="str">
        <f t="shared" si="57"/>
        <v>NO</v>
      </c>
      <c r="AH70" s="84" t="str">
        <f t="shared" ref="AH70:AP70" si="61">IF(AI48="","",$AG70)</f>
        <v/>
      </c>
      <c r="AI70" s="84" t="str">
        <f t="shared" si="61"/>
        <v/>
      </c>
      <c r="AJ70" s="84" t="str">
        <f t="shared" si="61"/>
        <v/>
      </c>
      <c r="AK70" s="84" t="str">
        <f t="shared" si="61"/>
        <v/>
      </c>
      <c r="AL70" s="84" t="str">
        <f t="shared" si="61"/>
        <v/>
      </c>
      <c r="AM70" s="84" t="str">
        <f t="shared" si="61"/>
        <v>NO</v>
      </c>
      <c r="AN70" s="84" t="str">
        <f t="shared" si="61"/>
        <v>NO</v>
      </c>
      <c r="AO70" s="84" t="str">
        <f t="shared" si="61"/>
        <v/>
      </c>
      <c r="AP70" s="398" t="str">
        <f t="shared" si="61"/>
        <v/>
      </c>
      <c r="BD70" s="791"/>
      <c r="BE70" s="791"/>
      <c r="BF70" s="791"/>
      <c r="BG70" s="791"/>
      <c r="BH70" s="791"/>
      <c r="BI70" s="791"/>
      <c r="BJ70" s="791"/>
      <c r="BK70" s="791"/>
      <c r="BL70" s="791"/>
      <c r="BM70" s="791"/>
      <c r="BN70" s="791"/>
      <c r="BO70" s="791"/>
    </row>
    <row r="71" spans="1:67" x14ac:dyDescent="0.3">
      <c r="A71" s="84" t="str">
        <f>IF('STEP 2 EE Data'!A71="","",'STEP 2 EE Data'!A71)</f>
        <v/>
      </c>
      <c r="B71" s="83" t="str">
        <f>IF('STEP 2 EE Data'!B71="","",'STEP 2 EE Data'!B71)</f>
        <v/>
      </c>
      <c r="C71" s="342" t="str">
        <f>IF($C$21="","",IF(B71="","",'STEP 3 EE Comp'!F76))</f>
        <v/>
      </c>
      <c r="D71" s="343" t="str">
        <f>IF($D$21="","",IF(B71="","",'STEP 3 EE Comp'!J76))</f>
        <v/>
      </c>
      <c r="E71" s="343" t="str">
        <f>IF($E$21="","",IF(B71="","",'STEP 3 EE Comp'!N76))</f>
        <v/>
      </c>
      <c r="F71" s="343" t="str">
        <f>IF($F$21="","",IF(B71="","",'STEP 3 EE Comp'!R76))</f>
        <v/>
      </c>
      <c r="G71" s="343" t="str">
        <f>IF($G$21="","",IF(B71="","",'STEP 3 EE Comp'!V76))</f>
        <v/>
      </c>
      <c r="H71" s="343" t="str">
        <f>IF($H$21="","",IF(B71="","",'STEP 3 EE Comp'!Z76))</f>
        <v/>
      </c>
      <c r="I71" s="343" t="str">
        <f>IF($I$21="","",IF(B71="","",'STEP 3 EE Comp'!AD76))</f>
        <v/>
      </c>
      <c r="J71" s="343" t="str">
        <f>IF($J$21="","",IF(B71="","",'STEP 3 EE Comp'!AH76))</f>
        <v/>
      </c>
      <c r="K71" s="344" t="str">
        <f>IF($K$21="","",IF(B71="","",'STEP 3 EE Comp'!AL76))</f>
        <v/>
      </c>
      <c r="L71" s="348" t="str">
        <f t="shared" si="35"/>
        <v/>
      </c>
      <c r="M71" s="210" t="str">
        <f t="shared" si="36"/>
        <v/>
      </c>
      <c r="N71" s="210" t="str">
        <f t="shared" si="37"/>
        <v/>
      </c>
      <c r="O71" s="210" t="str">
        <f t="shared" si="38"/>
        <v/>
      </c>
      <c r="P71" s="210" t="str">
        <f t="shared" si="39"/>
        <v/>
      </c>
      <c r="Q71" s="210" t="str">
        <f t="shared" si="40"/>
        <v/>
      </c>
      <c r="R71" s="210" t="str">
        <f t="shared" si="41"/>
        <v/>
      </c>
      <c r="S71" s="210" t="str">
        <f t="shared" si="42"/>
        <v/>
      </c>
      <c r="T71" s="371" t="str">
        <f t="shared" si="43"/>
        <v/>
      </c>
      <c r="U71" s="348"/>
      <c r="V71" s="210"/>
      <c r="W71" s="210"/>
      <c r="X71" s="210"/>
      <c r="Y71" s="210"/>
      <c r="Z71" s="210"/>
      <c r="AA71" s="210"/>
      <c r="AB71" s="210"/>
      <c r="AC71" s="371"/>
      <c r="AD71" s="215"/>
      <c r="AE71" s="215"/>
      <c r="AF71" s="348" t="str">
        <f t="shared" si="57"/>
        <v>Period 5</v>
      </c>
      <c r="AG71" s="397" t="str">
        <f t="shared" si="57"/>
        <v>NO</v>
      </c>
      <c r="AH71" s="84" t="str">
        <f t="shared" ref="AH71:AP71" si="62">IF(AI49="","",$AG71)</f>
        <v/>
      </c>
      <c r="AI71" s="84" t="str">
        <f t="shared" si="62"/>
        <v/>
      </c>
      <c r="AJ71" s="84" t="str">
        <f t="shared" si="62"/>
        <v/>
      </c>
      <c r="AK71" s="84" t="str">
        <f t="shared" si="62"/>
        <v/>
      </c>
      <c r="AL71" s="84" t="str">
        <f t="shared" si="62"/>
        <v/>
      </c>
      <c r="AM71" s="84" t="str">
        <f t="shared" si="62"/>
        <v/>
      </c>
      <c r="AN71" s="84" t="str">
        <f t="shared" si="62"/>
        <v/>
      </c>
      <c r="AO71" s="84" t="str">
        <f t="shared" si="62"/>
        <v>NO</v>
      </c>
      <c r="AP71" s="398" t="str">
        <f t="shared" si="62"/>
        <v>NO</v>
      </c>
      <c r="BD71" s="791"/>
      <c r="BE71" s="791"/>
      <c r="BF71" s="791"/>
      <c r="BG71" s="791"/>
      <c r="BH71" s="791"/>
      <c r="BI71" s="791"/>
      <c r="BJ71" s="791"/>
      <c r="BK71" s="791"/>
      <c r="BL71" s="791"/>
      <c r="BM71" s="791"/>
      <c r="BN71" s="791"/>
      <c r="BO71" s="791"/>
    </row>
    <row r="72" spans="1:67" x14ac:dyDescent="0.3">
      <c r="A72" s="84" t="str">
        <f>IF('STEP 2 EE Data'!A72="","",'STEP 2 EE Data'!A72)</f>
        <v/>
      </c>
      <c r="B72" s="83" t="str">
        <f>IF('STEP 2 EE Data'!B72="","",'STEP 2 EE Data'!B72)</f>
        <v/>
      </c>
      <c r="C72" s="342" t="str">
        <f>IF($C$21="","",IF(B72="","",'STEP 3 EE Comp'!F77))</f>
        <v/>
      </c>
      <c r="D72" s="343" t="str">
        <f>IF($D$21="","",IF(B72="","",'STEP 3 EE Comp'!J77))</f>
        <v/>
      </c>
      <c r="E72" s="343" t="str">
        <f>IF($E$21="","",IF(B72="","",'STEP 3 EE Comp'!N77))</f>
        <v/>
      </c>
      <c r="F72" s="343" t="str">
        <f>IF($F$21="","",IF(B72="","",'STEP 3 EE Comp'!R77))</f>
        <v/>
      </c>
      <c r="G72" s="343" t="str">
        <f>IF($G$21="","",IF(B72="","",'STEP 3 EE Comp'!V77))</f>
        <v/>
      </c>
      <c r="H72" s="343" t="str">
        <f>IF($H$21="","",IF(B72="","",'STEP 3 EE Comp'!Z77))</f>
        <v/>
      </c>
      <c r="I72" s="343" t="str">
        <f>IF($I$21="","",IF(B72="","",'STEP 3 EE Comp'!AD77))</f>
        <v/>
      </c>
      <c r="J72" s="343" t="str">
        <f>IF($J$21="","",IF(B72="","",'STEP 3 EE Comp'!AH77))</f>
        <v/>
      </c>
      <c r="K72" s="344" t="str">
        <f>IF($K$21="","",IF(B72="","",'STEP 3 EE Comp'!AL77))</f>
        <v/>
      </c>
      <c r="L72" s="348" t="str">
        <f t="shared" si="35"/>
        <v/>
      </c>
      <c r="M72" s="210" t="str">
        <f t="shared" si="36"/>
        <v/>
      </c>
      <c r="N72" s="210" t="str">
        <f t="shared" si="37"/>
        <v/>
      </c>
      <c r="O72" s="210" t="str">
        <f t="shared" si="38"/>
        <v/>
      </c>
      <c r="P72" s="210" t="str">
        <f t="shared" si="39"/>
        <v/>
      </c>
      <c r="Q72" s="210" t="str">
        <f t="shared" si="40"/>
        <v/>
      </c>
      <c r="R72" s="210" t="str">
        <f t="shared" si="41"/>
        <v/>
      </c>
      <c r="S72" s="210" t="str">
        <f t="shared" si="42"/>
        <v/>
      </c>
      <c r="T72" s="371" t="str">
        <f t="shared" si="43"/>
        <v/>
      </c>
      <c r="U72" s="348"/>
      <c r="V72" s="210"/>
      <c r="W72" s="210"/>
      <c r="X72" s="210"/>
      <c r="Y72" s="210"/>
      <c r="Z72" s="210"/>
      <c r="AA72" s="210"/>
      <c r="AB72" s="210"/>
      <c r="AC72" s="371"/>
      <c r="AD72" s="215"/>
      <c r="AE72" s="215"/>
      <c r="AF72" s="348" t="str">
        <f t="shared" si="57"/>
        <v/>
      </c>
      <c r="AG72" s="397" t="str">
        <f t="shared" si="57"/>
        <v/>
      </c>
      <c r="AH72" s="84" t="str">
        <f t="shared" ref="AH72:AP72" si="63">IF(AI50="","",$AG72)</f>
        <v/>
      </c>
      <c r="AI72" s="84" t="str">
        <f t="shared" si="63"/>
        <v/>
      </c>
      <c r="AJ72" s="84" t="str">
        <f t="shared" si="63"/>
        <v/>
      </c>
      <c r="AK72" s="84" t="str">
        <f t="shared" si="63"/>
        <v/>
      </c>
      <c r="AL72" s="84" t="str">
        <f t="shared" si="63"/>
        <v/>
      </c>
      <c r="AM72" s="84" t="str">
        <f t="shared" si="63"/>
        <v/>
      </c>
      <c r="AN72" s="84" t="str">
        <f t="shared" si="63"/>
        <v/>
      </c>
      <c r="AO72" s="84" t="str">
        <f t="shared" si="63"/>
        <v/>
      </c>
      <c r="AP72" s="398" t="str">
        <f t="shared" si="63"/>
        <v/>
      </c>
      <c r="BD72" s="791"/>
      <c r="BE72" s="791"/>
      <c r="BF72" s="791"/>
      <c r="BG72" s="791"/>
      <c r="BH72" s="791"/>
      <c r="BI72" s="791"/>
      <c r="BJ72" s="791"/>
      <c r="BK72" s="791"/>
      <c r="BL72" s="791"/>
      <c r="BM72" s="791"/>
      <c r="BN72" s="791"/>
      <c r="BO72" s="791"/>
    </row>
    <row r="73" spans="1:67" x14ac:dyDescent="0.3">
      <c r="A73" s="84" t="str">
        <f>IF('STEP 2 EE Data'!A73="","",'STEP 2 EE Data'!A73)</f>
        <v/>
      </c>
      <c r="B73" s="83" t="str">
        <f>IF('STEP 2 EE Data'!B73="","",'STEP 2 EE Data'!B73)</f>
        <v/>
      </c>
      <c r="C73" s="342" t="str">
        <f>IF($C$21="","",IF(B73="","",'STEP 3 EE Comp'!F78))</f>
        <v/>
      </c>
      <c r="D73" s="343" t="str">
        <f>IF($D$21="","",IF(B73="","",'STEP 3 EE Comp'!J78))</f>
        <v/>
      </c>
      <c r="E73" s="343" t="str">
        <f>IF($E$21="","",IF(B73="","",'STEP 3 EE Comp'!N78))</f>
        <v/>
      </c>
      <c r="F73" s="343" t="str">
        <f>IF($F$21="","",IF(B73="","",'STEP 3 EE Comp'!R78))</f>
        <v/>
      </c>
      <c r="G73" s="343" t="str">
        <f>IF($G$21="","",IF(B73="","",'STEP 3 EE Comp'!V78))</f>
        <v/>
      </c>
      <c r="H73" s="343" t="str">
        <f>IF($H$21="","",IF(B73="","",'STEP 3 EE Comp'!Z78))</f>
        <v/>
      </c>
      <c r="I73" s="343" t="str">
        <f>IF($I$21="","",IF(B73="","",'STEP 3 EE Comp'!AD78))</f>
        <v/>
      </c>
      <c r="J73" s="343" t="str">
        <f>IF($J$21="","",IF(B73="","",'STEP 3 EE Comp'!AH78))</f>
        <v/>
      </c>
      <c r="K73" s="344" t="str">
        <f>IF($K$21="","",IF(B73="","",'STEP 3 EE Comp'!AL78))</f>
        <v/>
      </c>
      <c r="L73" s="348" t="str">
        <f t="shared" si="35"/>
        <v/>
      </c>
      <c r="M73" s="210" t="str">
        <f t="shared" si="36"/>
        <v/>
      </c>
      <c r="N73" s="210" t="str">
        <f t="shared" si="37"/>
        <v/>
      </c>
      <c r="O73" s="210" t="str">
        <f t="shared" si="38"/>
        <v/>
      </c>
      <c r="P73" s="210" t="str">
        <f t="shared" si="39"/>
        <v/>
      </c>
      <c r="Q73" s="210" t="str">
        <f t="shared" si="40"/>
        <v/>
      </c>
      <c r="R73" s="210" t="str">
        <f t="shared" si="41"/>
        <v/>
      </c>
      <c r="S73" s="210" t="str">
        <f t="shared" si="42"/>
        <v/>
      </c>
      <c r="T73" s="371" t="str">
        <f t="shared" si="43"/>
        <v/>
      </c>
      <c r="U73" s="348"/>
      <c r="V73" s="210"/>
      <c r="W73" s="210"/>
      <c r="X73" s="210"/>
      <c r="Y73" s="210"/>
      <c r="Z73" s="210"/>
      <c r="AA73" s="210"/>
      <c r="AB73" s="210"/>
      <c r="AC73" s="371"/>
      <c r="AD73" s="215"/>
      <c r="AE73" s="215"/>
      <c r="AF73" s="348" t="str">
        <f t="shared" si="57"/>
        <v/>
      </c>
      <c r="AG73" s="397" t="str">
        <f t="shared" si="57"/>
        <v/>
      </c>
      <c r="AH73" s="84" t="str">
        <f t="shared" ref="AH73:AP73" si="64">IF(AI51="","",$AG73)</f>
        <v/>
      </c>
      <c r="AI73" s="84" t="str">
        <f t="shared" si="64"/>
        <v/>
      </c>
      <c r="AJ73" s="84" t="str">
        <f t="shared" si="64"/>
        <v/>
      </c>
      <c r="AK73" s="84" t="str">
        <f t="shared" si="64"/>
        <v/>
      </c>
      <c r="AL73" s="84" t="str">
        <f t="shared" si="64"/>
        <v/>
      </c>
      <c r="AM73" s="84" t="str">
        <f t="shared" si="64"/>
        <v/>
      </c>
      <c r="AN73" s="84" t="str">
        <f t="shared" si="64"/>
        <v/>
      </c>
      <c r="AO73" s="84" t="str">
        <f t="shared" si="64"/>
        <v/>
      </c>
      <c r="AP73" s="398" t="str">
        <f t="shared" si="64"/>
        <v/>
      </c>
      <c r="BD73" s="791"/>
      <c r="BE73" s="791"/>
      <c r="BF73" s="791"/>
      <c r="BG73" s="791"/>
      <c r="BH73" s="791"/>
      <c r="BI73" s="791"/>
      <c r="BJ73" s="791"/>
      <c r="BK73" s="791"/>
      <c r="BL73" s="791"/>
      <c r="BM73" s="791"/>
      <c r="BN73" s="791"/>
      <c r="BO73" s="791"/>
    </row>
    <row r="74" spans="1:67" x14ac:dyDescent="0.3">
      <c r="A74" s="84" t="str">
        <f>IF('STEP 2 EE Data'!A74="","",'STEP 2 EE Data'!A74)</f>
        <v/>
      </c>
      <c r="B74" s="83" t="str">
        <f>IF('STEP 2 EE Data'!B74="","",'STEP 2 EE Data'!B74)</f>
        <v/>
      </c>
      <c r="C74" s="342" t="str">
        <f>IF($C$21="","",IF(B74="","",'STEP 3 EE Comp'!F79))</f>
        <v/>
      </c>
      <c r="D74" s="343" t="str">
        <f>IF($D$21="","",IF(B74="","",'STEP 3 EE Comp'!J79))</f>
        <v/>
      </c>
      <c r="E74" s="343" t="str">
        <f>IF($E$21="","",IF(B74="","",'STEP 3 EE Comp'!N79))</f>
        <v/>
      </c>
      <c r="F74" s="343" t="str">
        <f>IF($F$21="","",IF(B74="","",'STEP 3 EE Comp'!R79))</f>
        <v/>
      </c>
      <c r="G74" s="343" t="str">
        <f>IF($G$21="","",IF(B74="","",'STEP 3 EE Comp'!V79))</f>
        <v/>
      </c>
      <c r="H74" s="343" t="str">
        <f>IF($H$21="","",IF(B74="","",'STEP 3 EE Comp'!Z79))</f>
        <v/>
      </c>
      <c r="I74" s="343" t="str">
        <f>IF($I$21="","",IF(B74="","",'STEP 3 EE Comp'!AD79))</f>
        <v/>
      </c>
      <c r="J74" s="343" t="str">
        <f>IF($J$21="","",IF(B74="","",'STEP 3 EE Comp'!AH79))</f>
        <v/>
      </c>
      <c r="K74" s="344" t="str">
        <f>IF($K$21="","",IF(B74="","",'STEP 3 EE Comp'!AL79))</f>
        <v/>
      </c>
      <c r="L74" s="348" t="str">
        <f t="shared" si="35"/>
        <v/>
      </c>
      <c r="M74" s="210" t="str">
        <f t="shared" si="36"/>
        <v/>
      </c>
      <c r="N74" s="210" t="str">
        <f t="shared" si="37"/>
        <v/>
      </c>
      <c r="O74" s="210" t="str">
        <f t="shared" si="38"/>
        <v/>
      </c>
      <c r="P74" s="210" t="str">
        <f t="shared" si="39"/>
        <v/>
      </c>
      <c r="Q74" s="210" t="str">
        <f t="shared" si="40"/>
        <v/>
      </c>
      <c r="R74" s="210" t="str">
        <f t="shared" si="41"/>
        <v/>
      </c>
      <c r="S74" s="210" t="str">
        <f t="shared" si="42"/>
        <v/>
      </c>
      <c r="T74" s="371" t="str">
        <f t="shared" si="43"/>
        <v/>
      </c>
      <c r="U74" s="348"/>
      <c r="V74" s="210"/>
      <c r="W74" s="210"/>
      <c r="X74" s="210"/>
      <c r="Y74" s="210"/>
      <c r="Z74" s="210"/>
      <c r="AA74" s="210"/>
      <c r="AB74" s="210"/>
      <c r="AC74" s="371"/>
      <c r="AD74" s="215"/>
      <c r="AE74" s="215"/>
      <c r="AF74" s="348" t="str">
        <f t="shared" si="57"/>
        <v/>
      </c>
      <c r="AG74" s="397" t="str">
        <f t="shared" si="57"/>
        <v/>
      </c>
      <c r="AH74" s="84" t="str">
        <f t="shared" ref="AH74:AP74" si="65">IF(AI52="","",$AG74)</f>
        <v/>
      </c>
      <c r="AI74" s="84" t="str">
        <f t="shared" si="65"/>
        <v/>
      </c>
      <c r="AJ74" s="84" t="str">
        <f t="shared" si="65"/>
        <v/>
      </c>
      <c r="AK74" s="84" t="str">
        <f t="shared" si="65"/>
        <v/>
      </c>
      <c r="AL74" s="84" t="str">
        <f t="shared" si="65"/>
        <v/>
      </c>
      <c r="AM74" s="84" t="str">
        <f t="shared" si="65"/>
        <v/>
      </c>
      <c r="AN74" s="84" t="str">
        <f t="shared" si="65"/>
        <v/>
      </c>
      <c r="AO74" s="84" t="str">
        <f t="shared" si="65"/>
        <v/>
      </c>
      <c r="AP74" s="398" t="str">
        <f t="shared" si="65"/>
        <v/>
      </c>
      <c r="BD74" s="791"/>
      <c r="BE74" s="791"/>
      <c r="BF74" s="791"/>
      <c r="BG74" s="791"/>
      <c r="BH74" s="791"/>
      <c r="BI74" s="791"/>
      <c r="BJ74" s="791"/>
      <c r="BK74" s="791"/>
      <c r="BL74" s="791"/>
      <c r="BM74" s="791"/>
      <c r="BN74" s="791"/>
      <c r="BO74" s="791"/>
    </row>
    <row r="75" spans="1:67" ht="15" thickBot="1" x14ac:dyDescent="0.35">
      <c r="A75" s="84" t="str">
        <f>IF('STEP 2 EE Data'!A75="","",'STEP 2 EE Data'!A75)</f>
        <v/>
      </c>
      <c r="B75" s="83" t="str">
        <f>IF('STEP 2 EE Data'!B75="","",'STEP 2 EE Data'!B75)</f>
        <v/>
      </c>
      <c r="C75" s="342" t="str">
        <f>IF($C$21="","",IF(B75="","",'STEP 3 EE Comp'!F80))</f>
        <v/>
      </c>
      <c r="D75" s="343" t="str">
        <f>IF($D$21="","",IF(B75="","",'STEP 3 EE Comp'!J80))</f>
        <v/>
      </c>
      <c r="E75" s="343" t="str">
        <f>IF($E$21="","",IF(B75="","",'STEP 3 EE Comp'!N80))</f>
        <v/>
      </c>
      <c r="F75" s="343" t="str">
        <f>IF($F$21="","",IF(B75="","",'STEP 3 EE Comp'!R80))</f>
        <v/>
      </c>
      <c r="G75" s="343" t="str">
        <f>IF($G$21="","",IF(B75="","",'STEP 3 EE Comp'!V80))</f>
        <v/>
      </c>
      <c r="H75" s="343" t="str">
        <f>IF($H$21="","",IF(B75="","",'STEP 3 EE Comp'!Z80))</f>
        <v/>
      </c>
      <c r="I75" s="343" t="str">
        <f>IF($I$21="","",IF(B75="","",'STEP 3 EE Comp'!AD80))</f>
        <v/>
      </c>
      <c r="J75" s="343" t="str">
        <f>IF($J$21="","",IF(B75="","",'STEP 3 EE Comp'!AH80))</f>
        <v/>
      </c>
      <c r="K75" s="344" t="str">
        <f>IF($K$21="","",IF(B75="","",'STEP 3 EE Comp'!AL80))</f>
        <v/>
      </c>
      <c r="L75" s="348" t="str">
        <f t="shared" si="35"/>
        <v/>
      </c>
      <c r="M75" s="210" t="str">
        <f t="shared" si="36"/>
        <v/>
      </c>
      <c r="N75" s="210" t="str">
        <f t="shared" si="37"/>
        <v/>
      </c>
      <c r="O75" s="210" t="str">
        <f t="shared" si="38"/>
        <v/>
      </c>
      <c r="P75" s="210" t="str">
        <f t="shared" si="39"/>
        <v/>
      </c>
      <c r="Q75" s="210" t="str">
        <f t="shared" si="40"/>
        <v/>
      </c>
      <c r="R75" s="210" t="str">
        <f t="shared" si="41"/>
        <v/>
      </c>
      <c r="S75" s="210" t="str">
        <f t="shared" si="42"/>
        <v/>
      </c>
      <c r="T75" s="371" t="str">
        <f t="shared" si="43"/>
        <v/>
      </c>
      <c r="U75" s="348"/>
      <c r="V75" s="210"/>
      <c r="W75" s="210"/>
      <c r="X75" s="210"/>
      <c r="Y75" s="210"/>
      <c r="Z75" s="210"/>
      <c r="AA75" s="210"/>
      <c r="AB75" s="210"/>
      <c r="AC75" s="371"/>
      <c r="AD75" s="215"/>
      <c r="AE75" s="215"/>
      <c r="AF75" s="399" t="str">
        <f t="shared" si="57"/>
        <v/>
      </c>
      <c r="AG75" s="400" t="str">
        <f t="shared" si="57"/>
        <v/>
      </c>
      <c r="AH75" s="98" t="str">
        <f t="shared" ref="AH75:AP75" si="66">IF(AI53="","",$AG75)</f>
        <v/>
      </c>
      <c r="AI75" s="98" t="str">
        <f t="shared" si="66"/>
        <v/>
      </c>
      <c r="AJ75" s="98" t="str">
        <f t="shared" si="66"/>
        <v/>
      </c>
      <c r="AK75" s="98" t="str">
        <f t="shared" si="66"/>
        <v/>
      </c>
      <c r="AL75" s="98" t="str">
        <f t="shared" si="66"/>
        <v/>
      </c>
      <c r="AM75" s="98" t="str">
        <f t="shared" si="66"/>
        <v/>
      </c>
      <c r="AN75" s="98" t="str">
        <f t="shared" si="66"/>
        <v/>
      </c>
      <c r="AO75" s="98" t="str">
        <f t="shared" si="66"/>
        <v/>
      </c>
      <c r="AP75" s="401" t="str">
        <f t="shared" si="66"/>
        <v/>
      </c>
      <c r="BD75" s="791"/>
      <c r="BE75" s="791"/>
      <c r="BF75" s="791"/>
      <c r="BG75" s="791"/>
      <c r="BH75" s="791"/>
      <c r="BI75" s="791"/>
      <c r="BJ75" s="791"/>
      <c r="BK75" s="791"/>
      <c r="BL75" s="791"/>
      <c r="BM75" s="791"/>
      <c r="BN75" s="791"/>
      <c r="BO75" s="791"/>
    </row>
    <row r="76" spans="1:67" x14ac:dyDescent="0.3">
      <c r="A76" s="84" t="str">
        <f>IF('STEP 2 EE Data'!A76="","",'STEP 2 EE Data'!A76)</f>
        <v/>
      </c>
      <c r="B76" s="83" t="str">
        <f>IF('STEP 2 EE Data'!B76="","",'STEP 2 EE Data'!B76)</f>
        <v/>
      </c>
      <c r="C76" s="342" t="str">
        <f>IF($C$21="","",IF(B76="","",'STEP 3 EE Comp'!F81))</f>
        <v/>
      </c>
      <c r="D76" s="343" t="str">
        <f>IF($D$21="","",IF(B76="","",'STEP 3 EE Comp'!J81))</f>
        <v/>
      </c>
      <c r="E76" s="343" t="str">
        <f>IF($E$21="","",IF(B76="","",'STEP 3 EE Comp'!N81))</f>
        <v/>
      </c>
      <c r="F76" s="343" t="str">
        <f>IF($F$21="","",IF(B76="","",'STEP 3 EE Comp'!R81))</f>
        <v/>
      </c>
      <c r="G76" s="343" t="str">
        <f>IF($G$21="","",IF(B76="","",'STEP 3 EE Comp'!V81))</f>
        <v/>
      </c>
      <c r="H76" s="343" t="str">
        <f>IF($H$21="","",IF(B76="","",'STEP 3 EE Comp'!Z81))</f>
        <v/>
      </c>
      <c r="I76" s="343" t="str">
        <f>IF($I$21="","",IF(B76="","",'STEP 3 EE Comp'!AD81))</f>
        <v/>
      </c>
      <c r="J76" s="343" t="str">
        <f>IF($J$21="","",IF(B76="","",'STEP 3 EE Comp'!AH81))</f>
        <v/>
      </c>
      <c r="K76" s="344" t="str">
        <f>IF($K$21="","",IF(B76="","",'STEP 3 EE Comp'!AL81))</f>
        <v/>
      </c>
      <c r="L76" s="348" t="str">
        <f t="shared" si="35"/>
        <v/>
      </c>
      <c r="M76" s="210" t="str">
        <f t="shared" si="36"/>
        <v/>
      </c>
      <c r="N76" s="210" t="str">
        <f t="shared" si="37"/>
        <v/>
      </c>
      <c r="O76" s="210" t="str">
        <f t="shared" si="38"/>
        <v/>
      </c>
      <c r="P76" s="210" t="str">
        <f t="shared" si="39"/>
        <v/>
      </c>
      <c r="Q76" s="210" t="str">
        <f t="shared" si="40"/>
        <v/>
      </c>
      <c r="R76" s="210" t="str">
        <f t="shared" si="41"/>
        <v/>
      </c>
      <c r="S76" s="210" t="str">
        <f t="shared" si="42"/>
        <v/>
      </c>
      <c r="T76" s="371" t="str">
        <f t="shared" si="43"/>
        <v/>
      </c>
      <c r="U76" s="348"/>
      <c r="V76" s="210"/>
      <c r="W76" s="210"/>
      <c r="X76" s="210"/>
      <c r="Y76" s="210"/>
      <c r="Z76" s="210"/>
      <c r="AA76" s="210"/>
      <c r="AB76" s="210"/>
      <c r="AC76" s="371"/>
      <c r="AD76" s="215"/>
      <c r="AE76" s="215"/>
      <c r="AF76" s="362" t="s">
        <v>226</v>
      </c>
      <c r="AG76" s="402"/>
      <c r="AH76" s="403">
        <f>COUNTIF(AH67:AH75,"YES")</f>
        <v>0</v>
      </c>
      <c r="AI76" s="403">
        <f t="shared" ref="AI76:AP76" si="67">COUNTIF(AI67:AI75,"YES")</f>
        <v>0</v>
      </c>
      <c r="AJ76" s="403">
        <f t="shared" si="67"/>
        <v>0</v>
      </c>
      <c r="AK76" s="403">
        <f t="shared" si="67"/>
        <v>0</v>
      </c>
      <c r="AL76" s="403">
        <f t="shared" si="67"/>
        <v>0</v>
      </c>
      <c r="AM76" s="403">
        <f t="shared" si="67"/>
        <v>0</v>
      </c>
      <c r="AN76" s="403">
        <f t="shared" si="67"/>
        <v>0</v>
      </c>
      <c r="AO76" s="403">
        <f t="shared" si="67"/>
        <v>0</v>
      </c>
      <c r="AP76" s="404">
        <f t="shared" si="67"/>
        <v>0</v>
      </c>
      <c r="BD76" s="791"/>
      <c r="BE76" s="791"/>
      <c r="BF76" s="791"/>
      <c r="BG76" s="791"/>
      <c r="BH76" s="791"/>
      <c r="BI76" s="791"/>
      <c r="BJ76" s="791"/>
      <c r="BK76" s="791"/>
      <c r="BL76" s="791"/>
      <c r="BM76" s="791"/>
      <c r="BN76" s="791"/>
      <c r="BO76" s="791"/>
    </row>
    <row r="77" spans="1:67" x14ac:dyDescent="0.3">
      <c r="A77" s="84" t="str">
        <f>IF('STEP 2 EE Data'!A77="","",'STEP 2 EE Data'!A77)</f>
        <v/>
      </c>
      <c r="B77" s="83" t="str">
        <f>IF('STEP 2 EE Data'!B77="","",'STEP 2 EE Data'!B77)</f>
        <v/>
      </c>
      <c r="C77" s="342" t="str">
        <f>IF($C$21="","",IF(B77="","",'STEP 3 EE Comp'!F82))</f>
        <v/>
      </c>
      <c r="D77" s="343" t="str">
        <f>IF($D$21="","",IF(B77="","",'STEP 3 EE Comp'!J82))</f>
        <v/>
      </c>
      <c r="E77" s="343" t="str">
        <f>IF($E$21="","",IF(B77="","",'STEP 3 EE Comp'!N82))</f>
        <v/>
      </c>
      <c r="F77" s="343" t="str">
        <f>IF($F$21="","",IF(B77="","",'STEP 3 EE Comp'!R82))</f>
        <v/>
      </c>
      <c r="G77" s="343" t="str">
        <f>IF($G$21="","",IF(B77="","",'STEP 3 EE Comp'!V82))</f>
        <v/>
      </c>
      <c r="H77" s="343" t="str">
        <f>IF($H$21="","",IF(B77="","",'STEP 3 EE Comp'!Z82))</f>
        <v/>
      </c>
      <c r="I77" s="343" t="str">
        <f>IF($I$21="","",IF(B77="","",'STEP 3 EE Comp'!AD82))</f>
        <v/>
      </c>
      <c r="J77" s="343" t="str">
        <f>IF($J$21="","",IF(B77="","",'STEP 3 EE Comp'!AH82))</f>
        <v/>
      </c>
      <c r="K77" s="344" t="str">
        <f>IF($K$21="","",IF(B77="","",'STEP 3 EE Comp'!AL82))</f>
        <v/>
      </c>
      <c r="L77" s="348" t="str">
        <f t="shared" si="35"/>
        <v/>
      </c>
      <c r="M77" s="210" t="str">
        <f t="shared" si="36"/>
        <v/>
      </c>
      <c r="N77" s="210" t="str">
        <f t="shared" si="37"/>
        <v/>
      </c>
      <c r="O77" s="210" t="str">
        <f t="shared" si="38"/>
        <v/>
      </c>
      <c r="P77" s="210" t="str">
        <f t="shared" si="39"/>
        <v/>
      </c>
      <c r="Q77" s="210" t="str">
        <f t="shared" si="40"/>
        <v/>
      </c>
      <c r="R77" s="210" t="str">
        <f t="shared" si="41"/>
        <v/>
      </c>
      <c r="S77" s="210" t="str">
        <f t="shared" si="42"/>
        <v/>
      </c>
      <c r="T77" s="371" t="str">
        <f t="shared" si="43"/>
        <v/>
      </c>
      <c r="U77" s="348"/>
      <c r="V77" s="210"/>
      <c r="W77" s="210"/>
      <c r="X77" s="210"/>
      <c r="Y77" s="210"/>
      <c r="Z77" s="210"/>
      <c r="AA77" s="210"/>
      <c r="AB77" s="210"/>
      <c r="AC77" s="371"/>
      <c r="AD77" s="215"/>
      <c r="AE77" s="215"/>
      <c r="AF77" s="399" t="s">
        <v>227</v>
      </c>
      <c r="AG77" s="400"/>
      <c r="AH77" s="405">
        <f>COUNTIF(AH67:AH75,"NO")</f>
        <v>1</v>
      </c>
      <c r="AI77" s="405">
        <f t="shared" ref="AI77:AP77" si="68">COUNTIF(AI67:AI75,"NO")</f>
        <v>1</v>
      </c>
      <c r="AJ77" s="405">
        <f t="shared" si="68"/>
        <v>1</v>
      </c>
      <c r="AK77" s="405">
        <f t="shared" si="68"/>
        <v>1</v>
      </c>
      <c r="AL77" s="405">
        <f t="shared" si="68"/>
        <v>1</v>
      </c>
      <c r="AM77" s="405">
        <f t="shared" si="68"/>
        <v>1</v>
      </c>
      <c r="AN77" s="405">
        <f t="shared" si="68"/>
        <v>1</v>
      </c>
      <c r="AO77" s="405">
        <f t="shared" si="68"/>
        <v>1</v>
      </c>
      <c r="AP77" s="406">
        <f t="shared" si="68"/>
        <v>1</v>
      </c>
      <c r="BD77" s="791"/>
      <c r="BE77" s="791"/>
      <c r="BF77" s="791"/>
      <c r="BG77" s="791"/>
      <c r="BH77" s="791"/>
      <c r="BI77" s="791"/>
      <c r="BJ77" s="791"/>
      <c r="BK77" s="791"/>
      <c r="BL77" s="791"/>
      <c r="BM77" s="791"/>
      <c r="BN77" s="791"/>
      <c r="BO77" s="791"/>
    </row>
    <row r="78" spans="1:67" ht="15" thickBot="1" x14ac:dyDescent="0.35">
      <c r="A78" s="84" t="str">
        <f>IF('STEP 2 EE Data'!A78="","",'STEP 2 EE Data'!A78)</f>
        <v/>
      </c>
      <c r="B78" s="83" t="str">
        <f>IF('STEP 2 EE Data'!B78="","",'STEP 2 EE Data'!B78)</f>
        <v/>
      </c>
      <c r="C78" s="342" t="str">
        <f>IF($C$21="","",IF(B78="","",'STEP 3 EE Comp'!F83))</f>
        <v/>
      </c>
      <c r="D78" s="343" t="str">
        <f>IF($D$21="","",IF(B78="","",'STEP 3 EE Comp'!J83))</f>
        <v/>
      </c>
      <c r="E78" s="343" t="str">
        <f>IF($E$21="","",IF(B78="","",'STEP 3 EE Comp'!N83))</f>
        <v/>
      </c>
      <c r="F78" s="343" t="str">
        <f>IF($F$21="","",IF(B78="","",'STEP 3 EE Comp'!R83))</f>
        <v/>
      </c>
      <c r="G78" s="343" t="str">
        <f>IF($G$21="","",IF(B78="","",'STEP 3 EE Comp'!V83))</f>
        <v/>
      </c>
      <c r="H78" s="343" t="str">
        <f>IF($H$21="","",IF(B78="","",'STEP 3 EE Comp'!Z83))</f>
        <v/>
      </c>
      <c r="I78" s="343" t="str">
        <f>IF($I$21="","",IF(B78="","",'STEP 3 EE Comp'!AD83))</f>
        <v/>
      </c>
      <c r="J78" s="343" t="str">
        <f>IF($J$21="","",IF(B78="","",'STEP 3 EE Comp'!AH83))</f>
        <v/>
      </c>
      <c r="K78" s="344" t="str">
        <f>IF($K$21="","",IF(B78="","",'STEP 3 EE Comp'!AL83))</f>
        <v/>
      </c>
      <c r="L78" s="348" t="str">
        <f t="shared" si="35"/>
        <v/>
      </c>
      <c r="M78" s="210" t="str">
        <f t="shared" si="36"/>
        <v/>
      </c>
      <c r="N78" s="210" t="str">
        <f t="shared" si="37"/>
        <v/>
      </c>
      <c r="O78" s="210" t="str">
        <f t="shared" si="38"/>
        <v/>
      </c>
      <c r="P78" s="210" t="str">
        <f t="shared" si="39"/>
        <v/>
      </c>
      <c r="Q78" s="210" t="str">
        <f t="shared" si="40"/>
        <v/>
      </c>
      <c r="R78" s="210" t="str">
        <f t="shared" si="41"/>
        <v/>
      </c>
      <c r="S78" s="210" t="str">
        <f t="shared" si="42"/>
        <v/>
      </c>
      <c r="T78" s="371" t="str">
        <f t="shared" si="43"/>
        <v/>
      </c>
      <c r="U78" s="348"/>
      <c r="V78" s="210"/>
      <c r="W78" s="210"/>
      <c r="X78" s="210"/>
      <c r="Y78" s="210"/>
      <c r="Z78" s="210"/>
      <c r="AA78" s="210"/>
      <c r="AB78" s="210"/>
      <c r="AC78" s="371"/>
      <c r="AD78" s="215"/>
      <c r="AE78" s="215"/>
      <c r="AF78" s="407"/>
      <c r="AG78" s="408"/>
      <c r="AH78" s="409" t="str">
        <f>IF(AH76=SUM(AH76:AH77),"C",IF(AH77=SUM(AH76:AH77),"A","B"))</f>
        <v>A</v>
      </c>
      <c r="AI78" s="409" t="str">
        <f t="shared" ref="AI78:AP78" si="69">IF(AI76=SUM(AI76:AI77),"C",IF(AI77=SUM(AI76:AI77),"A","B"))</f>
        <v>A</v>
      </c>
      <c r="AJ78" s="409" t="str">
        <f t="shared" si="69"/>
        <v>A</v>
      </c>
      <c r="AK78" s="409" t="str">
        <f t="shared" si="69"/>
        <v>A</v>
      </c>
      <c r="AL78" s="409" t="str">
        <f t="shared" si="69"/>
        <v>A</v>
      </c>
      <c r="AM78" s="409" t="str">
        <f t="shared" si="69"/>
        <v>A</v>
      </c>
      <c r="AN78" s="409" t="str">
        <f t="shared" si="69"/>
        <v>A</v>
      </c>
      <c r="AO78" s="409" t="str">
        <f t="shared" si="69"/>
        <v>A</v>
      </c>
      <c r="AP78" s="410" t="str">
        <f t="shared" si="69"/>
        <v>A</v>
      </c>
      <c r="BD78" s="791"/>
      <c r="BE78" s="791"/>
      <c r="BF78" s="791"/>
      <c r="BG78" s="791"/>
      <c r="BH78" s="791"/>
      <c r="BI78" s="791"/>
      <c r="BJ78" s="791"/>
      <c r="BK78" s="791"/>
      <c r="BL78" s="791"/>
      <c r="BM78" s="791"/>
      <c r="BN78" s="791"/>
      <c r="BO78" s="791"/>
    </row>
    <row r="79" spans="1:67" ht="15" thickBot="1" x14ac:dyDescent="0.35">
      <c r="A79" s="84" t="str">
        <f>IF('STEP 2 EE Data'!A79="","",'STEP 2 EE Data'!A79)</f>
        <v/>
      </c>
      <c r="B79" s="83" t="str">
        <f>IF('STEP 2 EE Data'!B79="","",'STEP 2 EE Data'!B79)</f>
        <v/>
      </c>
      <c r="C79" s="342" t="str">
        <f>IF($C$21="","",IF(B79="","",'STEP 3 EE Comp'!F84))</f>
        <v/>
      </c>
      <c r="D79" s="343" t="str">
        <f>IF($D$21="","",IF(B79="","",'STEP 3 EE Comp'!J84))</f>
        <v/>
      </c>
      <c r="E79" s="343" t="str">
        <f>IF($E$21="","",IF(B79="","",'STEP 3 EE Comp'!N84))</f>
        <v/>
      </c>
      <c r="F79" s="343" t="str">
        <f>IF($F$21="","",IF(B79="","",'STEP 3 EE Comp'!R84))</f>
        <v/>
      </c>
      <c r="G79" s="343" t="str">
        <f>IF($G$21="","",IF(B79="","",'STEP 3 EE Comp'!V84))</f>
        <v/>
      </c>
      <c r="H79" s="343" t="str">
        <f>IF($H$21="","",IF(B79="","",'STEP 3 EE Comp'!Z84))</f>
        <v/>
      </c>
      <c r="I79" s="343" t="str">
        <f>IF($I$21="","",IF(B79="","",'STEP 3 EE Comp'!AD84))</f>
        <v/>
      </c>
      <c r="J79" s="343" t="str">
        <f>IF($J$21="","",IF(B79="","",'STEP 3 EE Comp'!AH84))</f>
        <v/>
      </c>
      <c r="K79" s="344" t="str">
        <f>IF($K$21="","",IF(B79="","",'STEP 3 EE Comp'!AL84))</f>
        <v/>
      </c>
      <c r="L79" s="348" t="str">
        <f t="shared" si="35"/>
        <v/>
      </c>
      <c r="M79" s="210" t="str">
        <f t="shared" si="36"/>
        <v/>
      </c>
      <c r="N79" s="210" t="str">
        <f t="shared" si="37"/>
        <v/>
      </c>
      <c r="O79" s="210" t="str">
        <f t="shared" si="38"/>
        <v/>
      </c>
      <c r="P79" s="210" t="str">
        <f t="shared" si="39"/>
        <v/>
      </c>
      <c r="Q79" s="210" t="str">
        <f t="shared" si="40"/>
        <v/>
      </c>
      <c r="R79" s="210" t="str">
        <f t="shared" si="41"/>
        <v/>
      </c>
      <c r="S79" s="210" t="str">
        <f t="shared" si="42"/>
        <v/>
      </c>
      <c r="T79" s="371" t="str">
        <f t="shared" si="43"/>
        <v/>
      </c>
      <c r="U79" s="348"/>
      <c r="V79" s="210"/>
      <c r="W79" s="210"/>
      <c r="X79" s="210"/>
      <c r="Y79" s="210"/>
      <c r="Z79" s="210"/>
      <c r="AA79" s="210"/>
      <c r="AB79" s="210"/>
      <c r="AC79" s="371"/>
      <c r="AD79" s="215"/>
      <c r="AE79" s="215"/>
      <c r="AF79" s="792" t="s">
        <v>235</v>
      </c>
      <c r="AG79" s="793"/>
      <c r="AH79" s="793"/>
      <c r="AI79" s="793"/>
      <c r="AJ79" s="793"/>
      <c r="AK79" s="793"/>
      <c r="AL79" s="793"/>
      <c r="AM79" s="793"/>
      <c r="AN79" s="793"/>
      <c r="AO79" s="793"/>
      <c r="AP79" s="794"/>
      <c r="BD79" s="791"/>
      <c r="BE79" s="791"/>
      <c r="BF79" s="791"/>
      <c r="BG79" s="791"/>
      <c r="BH79" s="791"/>
      <c r="BI79" s="791"/>
      <c r="BJ79" s="791"/>
      <c r="BK79" s="791"/>
      <c r="BL79" s="791"/>
      <c r="BM79" s="791"/>
      <c r="BN79" s="791"/>
      <c r="BO79" s="791"/>
    </row>
    <row r="80" spans="1:67" x14ac:dyDescent="0.3">
      <c r="A80" s="84" t="str">
        <f>IF('STEP 2 EE Data'!A80="","",'STEP 2 EE Data'!A80)</f>
        <v/>
      </c>
      <c r="B80" s="83" t="str">
        <f>IF('STEP 2 EE Data'!B80="","",'STEP 2 EE Data'!B80)</f>
        <v/>
      </c>
      <c r="C80" s="342" t="str">
        <f>IF($C$21="","",IF(B80="","",'STEP 3 EE Comp'!F85))</f>
        <v/>
      </c>
      <c r="D80" s="343" t="str">
        <f>IF($D$21="","",IF(B80="","",'STEP 3 EE Comp'!J85))</f>
        <v/>
      </c>
      <c r="E80" s="343" t="str">
        <f>IF($E$21="","",IF(B80="","",'STEP 3 EE Comp'!N85))</f>
        <v/>
      </c>
      <c r="F80" s="343" t="str">
        <f>IF($F$21="","",IF(B80="","",'STEP 3 EE Comp'!R85))</f>
        <v/>
      </c>
      <c r="G80" s="343" t="str">
        <f>IF($G$21="","",IF(B80="","",'STEP 3 EE Comp'!V85))</f>
        <v/>
      </c>
      <c r="H80" s="343" t="str">
        <f>IF($H$21="","",IF(B80="","",'STEP 3 EE Comp'!Z85))</f>
        <v/>
      </c>
      <c r="I80" s="343" t="str">
        <f>IF($I$21="","",IF(B80="","",'STEP 3 EE Comp'!AD85))</f>
        <v/>
      </c>
      <c r="J80" s="343" t="str">
        <f>IF($J$21="","",IF(B80="","",'STEP 3 EE Comp'!AH85))</f>
        <v/>
      </c>
      <c r="K80" s="344" t="str">
        <f>IF($K$21="","",IF(B80="","",'STEP 3 EE Comp'!AL85))</f>
        <v/>
      </c>
      <c r="L80" s="348" t="str">
        <f t="shared" si="35"/>
        <v/>
      </c>
      <c r="M80" s="210" t="str">
        <f t="shared" si="36"/>
        <v/>
      </c>
      <c r="N80" s="210" t="str">
        <f t="shared" si="37"/>
        <v/>
      </c>
      <c r="O80" s="210" t="str">
        <f t="shared" si="38"/>
        <v/>
      </c>
      <c r="P80" s="210" t="str">
        <f t="shared" si="39"/>
        <v/>
      </c>
      <c r="Q80" s="210" t="str">
        <f t="shared" si="40"/>
        <v/>
      </c>
      <c r="R80" s="210" t="str">
        <f t="shared" si="41"/>
        <v/>
      </c>
      <c r="S80" s="210" t="str">
        <f t="shared" si="42"/>
        <v/>
      </c>
      <c r="T80" s="371" t="str">
        <f t="shared" si="43"/>
        <v/>
      </c>
      <c r="U80" s="348"/>
      <c r="V80" s="210"/>
      <c r="W80" s="210"/>
      <c r="X80" s="210"/>
      <c r="Y80" s="210"/>
      <c r="Z80" s="210"/>
      <c r="AA80" s="210"/>
      <c r="AB80" s="210"/>
      <c r="AC80" s="371"/>
      <c r="AD80" s="215"/>
      <c r="AE80" s="215"/>
      <c r="AF80" s="411" t="str">
        <f>AF67</f>
        <v>Period 1</v>
      </c>
      <c r="AG80" s="412"/>
      <c r="AH80" s="413" t="str">
        <f>IF(AH67="","",IF(AH$78="B",IF(AH67="YES",AI45,""),""))</f>
        <v/>
      </c>
      <c r="AI80" s="413" t="str">
        <f t="shared" ref="AI80:AP80" si="70">IF(AI67="","",IF(AI$78="B",IF(AI67="YES",AJ45,""),""))</f>
        <v/>
      </c>
      <c r="AJ80" s="413" t="str">
        <f t="shared" si="70"/>
        <v/>
      </c>
      <c r="AK80" s="413" t="str">
        <f t="shared" si="70"/>
        <v/>
      </c>
      <c r="AL80" s="413" t="str">
        <f t="shared" si="70"/>
        <v/>
      </c>
      <c r="AM80" s="413" t="str">
        <f t="shared" si="70"/>
        <v/>
      </c>
      <c r="AN80" s="413" t="str">
        <f t="shared" si="70"/>
        <v/>
      </c>
      <c r="AO80" s="413" t="str">
        <f t="shared" si="70"/>
        <v/>
      </c>
      <c r="AP80" s="414" t="str">
        <f t="shared" si="70"/>
        <v/>
      </c>
      <c r="BD80" s="791"/>
      <c r="BE80" s="791"/>
      <c r="BF80" s="791"/>
      <c r="BG80" s="791"/>
      <c r="BH80" s="791"/>
      <c r="BI80" s="791"/>
      <c r="BJ80" s="791"/>
      <c r="BK80" s="791"/>
      <c r="BL80" s="791"/>
      <c r="BM80" s="791"/>
      <c r="BN80" s="791"/>
      <c r="BO80" s="791"/>
    </row>
    <row r="81" spans="1:67" x14ac:dyDescent="0.3">
      <c r="A81" s="84" t="str">
        <f>IF('STEP 2 EE Data'!A81="","",'STEP 2 EE Data'!A81)</f>
        <v/>
      </c>
      <c r="B81" s="83" t="str">
        <f>IF('STEP 2 EE Data'!B81="","",'STEP 2 EE Data'!B81)</f>
        <v/>
      </c>
      <c r="C81" s="342" t="str">
        <f>IF($C$21="","",IF(B81="","",'STEP 3 EE Comp'!F86))</f>
        <v/>
      </c>
      <c r="D81" s="343" t="str">
        <f>IF($D$21="","",IF(B81="","",'STEP 3 EE Comp'!J86))</f>
        <v/>
      </c>
      <c r="E81" s="343" t="str">
        <f>IF($E$21="","",IF(B81="","",'STEP 3 EE Comp'!N86))</f>
        <v/>
      </c>
      <c r="F81" s="343" t="str">
        <f>IF($F$21="","",IF(B81="","",'STEP 3 EE Comp'!R86))</f>
        <v/>
      </c>
      <c r="G81" s="343" t="str">
        <f>IF($G$21="","",IF(B81="","",'STEP 3 EE Comp'!V86))</f>
        <v/>
      </c>
      <c r="H81" s="343" t="str">
        <f>IF($H$21="","",IF(B81="","",'STEP 3 EE Comp'!Z86))</f>
        <v/>
      </c>
      <c r="I81" s="343" t="str">
        <f>IF($I$21="","",IF(B81="","",'STEP 3 EE Comp'!AD86))</f>
        <v/>
      </c>
      <c r="J81" s="343" t="str">
        <f>IF($J$21="","",IF(B81="","",'STEP 3 EE Comp'!AH86))</f>
        <v/>
      </c>
      <c r="K81" s="344" t="str">
        <f>IF($K$21="","",IF(B81="","",'STEP 3 EE Comp'!AL86))</f>
        <v/>
      </c>
      <c r="L81" s="348" t="str">
        <f t="shared" si="35"/>
        <v/>
      </c>
      <c r="M81" s="210" t="str">
        <f t="shared" si="36"/>
        <v/>
      </c>
      <c r="N81" s="210" t="str">
        <f t="shared" si="37"/>
        <v/>
      </c>
      <c r="O81" s="210" t="str">
        <f t="shared" si="38"/>
        <v/>
      </c>
      <c r="P81" s="210" t="str">
        <f t="shared" si="39"/>
        <v/>
      </c>
      <c r="Q81" s="210" t="str">
        <f t="shared" si="40"/>
        <v/>
      </c>
      <c r="R81" s="210" t="str">
        <f t="shared" si="41"/>
        <v/>
      </c>
      <c r="S81" s="210" t="str">
        <f t="shared" si="42"/>
        <v/>
      </c>
      <c r="T81" s="371" t="str">
        <f t="shared" si="43"/>
        <v/>
      </c>
      <c r="U81" s="348"/>
      <c r="V81" s="210"/>
      <c r="W81" s="210"/>
      <c r="X81" s="210"/>
      <c r="Y81" s="210"/>
      <c r="Z81" s="210"/>
      <c r="AA81" s="210"/>
      <c r="AB81" s="210"/>
      <c r="AC81" s="371"/>
      <c r="AD81" s="215"/>
      <c r="AE81" s="215"/>
      <c r="AF81" s="415" t="str">
        <f t="shared" ref="AF81:AF88" si="71">AF68</f>
        <v>Period 2</v>
      </c>
      <c r="AG81" s="416"/>
      <c r="AH81" s="417" t="str">
        <f t="shared" ref="AH81:AP81" si="72">IF(AH68="","",IF(AH$78="B",IF(AH68="YES",AI46,""),""))</f>
        <v/>
      </c>
      <c r="AI81" s="417" t="str">
        <f t="shared" si="72"/>
        <v/>
      </c>
      <c r="AJ81" s="417" t="str">
        <f t="shared" si="72"/>
        <v/>
      </c>
      <c r="AK81" s="417" t="str">
        <f t="shared" si="72"/>
        <v/>
      </c>
      <c r="AL81" s="417" t="str">
        <f t="shared" si="72"/>
        <v/>
      </c>
      <c r="AM81" s="417" t="str">
        <f t="shared" si="72"/>
        <v/>
      </c>
      <c r="AN81" s="417" t="str">
        <f t="shared" si="72"/>
        <v/>
      </c>
      <c r="AO81" s="417" t="str">
        <f t="shared" si="72"/>
        <v/>
      </c>
      <c r="AP81" s="418" t="str">
        <f t="shared" si="72"/>
        <v/>
      </c>
      <c r="BD81" s="791"/>
      <c r="BE81" s="791"/>
      <c r="BF81" s="791"/>
      <c r="BG81" s="791"/>
      <c r="BH81" s="791"/>
      <c r="BI81" s="791"/>
      <c r="BJ81" s="791"/>
      <c r="BK81" s="791"/>
      <c r="BL81" s="791"/>
      <c r="BM81" s="791"/>
      <c r="BN81" s="791"/>
      <c r="BO81" s="791"/>
    </row>
    <row r="82" spans="1:67" x14ac:dyDescent="0.3">
      <c r="A82" s="84" t="str">
        <f>IF('STEP 2 EE Data'!A82="","",'STEP 2 EE Data'!A82)</f>
        <v/>
      </c>
      <c r="B82" s="83" t="str">
        <f>IF('STEP 2 EE Data'!B82="","",'STEP 2 EE Data'!B82)</f>
        <v/>
      </c>
      <c r="C82" s="342" t="str">
        <f>IF($C$21="","",IF(B82="","",'STEP 3 EE Comp'!F87))</f>
        <v/>
      </c>
      <c r="D82" s="343" t="str">
        <f>IF($D$21="","",IF(B82="","",'STEP 3 EE Comp'!J87))</f>
        <v/>
      </c>
      <c r="E82" s="343" t="str">
        <f>IF($E$21="","",IF(B82="","",'STEP 3 EE Comp'!N87))</f>
        <v/>
      </c>
      <c r="F82" s="343" t="str">
        <f>IF($F$21="","",IF(B82="","",'STEP 3 EE Comp'!R87))</f>
        <v/>
      </c>
      <c r="G82" s="343" t="str">
        <f>IF($G$21="","",IF(B82="","",'STEP 3 EE Comp'!V87))</f>
        <v/>
      </c>
      <c r="H82" s="343" t="str">
        <f>IF($H$21="","",IF(B82="","",'STEP 3 EE Comp'!Z87))</f>
        <v/>
      </c>
      <c r="I82" s="343" t="str">
        <f>IF($I$21="","",IF(B82="","",'STEP 3 EE Comp'!AD87))</f>
        <v/>
      </c>
      <c r="J82" s="343" t="str">
        <f>IF($J$21="","",IF(B82="","",'STEP 3 EE Comp'!AH87))</f>
        <v/>
      </c>
      <c r="K82" s="344" t="str">
        <f>IF($K$21="","",IF(B82="","",'STEP 3 EE Comp'!AL87))</f>
        <v/>
      </c>
      <c r="L82" s="348" t="str">
        <f t="shared" si="35"/>
        <v/>
      </c>
      <c r="M82" s="210" t="str">
        <f t="shared" si="36"/>
        <v/>
      </c>
      <c r="N82" s="210" t="str">
        <f t="shared" si="37"/>
        <v/>
      </c>
      <c r="O82" s="210" t="str">
        <f t="shared" si="38"/>
        <v/>
      </c>
      <c r="P82" s="210" t="str">
        <f t="shared" si="39"/>
        <v/>
      </c>
      <c r="Q82" s="210" t="str">
        <f t="shared" si="40"/>
        <v/>
      </c>
      <c r="R82" s="210" t="str">
        <f t="shared" si="41"/>
        <v/>
      </c>
      <c r="S82" s="210" t="str">
        <f t="shared" si="42"/>
        <v/>
      </c>
      <c r="T82" s="371" t="str">
        <f t="shared" si="43"/>
        <v/>
      </c>
      <c r="U82" s="348"/>
      <c r="V82" s="210"/>
      <c r="W82" s="210"/>
      <c r="X82" s="210"/>
      <c r="Y82" s="210"/>
      <c r="Z82" s="210"/>
      <c r="AA82" s="210"/>
      <c r="AB82" s="210"/>
      <c r="AC82" s="371"/>
      <c r="AD82" s="215"/>
      <c r="AE82" s="215"/>
      <c r="AF82" s="415" t="str">
        <f t="shared" si="71"/>
        <v>Period 3</v>
      </c>
      <c r="AG82" s="416"/>
      <c r="AH82" s="417" t="str">
        <f t="shared" ref="AH82:AP82" si="73">IF(AH69="","",IF(AH$78="B",IF(AH69="YES",AI47,""),""))</f>
        <v/>
      </c>
      <c r="AI82" s="417" t="str">
        <f t="shared" si="73"/>
        <v/>
      </c>
      <c r="AJ82" s="417" t="str">
        <f t="shared" si="73"/>
        <v/>
      </c>
      <c r="AK82" s="417" t="str">
        <f t="shared" si="73"/>
        <v/>
      </c>
      <c r="AL82" s="417" t="str">
        <f t="shared" si="73"/>
        <v/>
      </c>
      <c r="AM82" s="417" t="str">
        <f t="shared" si="73"/>
        <v/>
      </c>
      <c r="AN82" s="417" t="str">
        <f t="shared" si="73"/>
        <v/>
      </c>
      <c r="AO82" s="417" t="str">
        <f t="shared" si="73"/>
        <v/>
      </c>
      <c r="AP82" s="418" t="str">
        <f t="shared" si="73"/>
        <v/>
      </c>
      <c r="AR82" s="69" t="s">
        <v>229</v>
      </c>
      <c r="BD82" s="791"/>
      <c r="BE82" s="791"/>
      <c r="BF82" s="791"/>
      <c r="BG82" s="791"/>
      <c r="BH82" s="791"/>
      <c r="BI82" s="791"/>
      <c r="BJ82" s="791"/>
      <c r="BK82" s="791"/>
      <c r="BL82" s="791"/>
      <c r="BM82" s="791"/>
      <c r="BN82" s="791"/>
      <c r="BO82" s="791"/>
    </row>
    <row r="83" spans="1:67" x14ac:dyDescent="0.3">
      <c r="A83" s="84" t="str">
        <f>IF('STEP 2 EE Data'!A83="","",'STEP 2 EE Data'!A83)</f>
        <v/>
      </c>
      <c r="B83" s="83" t="str">
        <f>IF('STEP 2 EE Data'!B83="","",'STEP 2 EE Data'!B83)</f>
        <v/>
      </c>
      <c r="C83" s="342" t="str">
        <f>IF($C$21="","",IF(B83="","",'STEP 3 EE Comp'!F88))</f>
        <v/>
      </c>
      <c r="D83" s="343" t="str">
        <f>IF($D$21="","",IF(B83="","",'STEP 3 EE Comp'!J88))</f>
        <v/>
      </c>
      <c r="E83" s="343" t="str">
        <f>IF($E$21="","",IF(B83="","",'STEP 3 EE Comp'!N88))</f>
        <v/>
      </c>
      <c r="F83" s="343" t="str">
        <f>IF($F$21="","",IF(B83="","",'STEP 3 EE Comp'!R88))</f>
        <v/>
      </c>
      <c r="G83" s="343" t="str">
        <f>IF($G$21="","",IF(B83="","",'STEP 3 EE Comp'!V88))</f>
        <v/>
      </c>
      <c r="H83" s="343" t="str">
        <f>IF($H$21="","",IF(B83="","",'STEP 3 EE Comp'!Z88))</f>
        <v/>
      </c>
      <c r="I83" s="343" t="str">
        <f>IF($I$21="","",IF(B83="","",'STEP 3 EE Comp'!AD88))</f>
        <v/>
      </c>
      <c r="J83" s="343" t="str">
        <f>IF($J$21="","",IF(B83="","",'STEP 3 EE Comp'!AH88))</f>
        <v/>
      </c>
      <c r="K83" s="344" t="str">
        <f>IF($K$21="","",IF(B83="","",'STEP 3 EE Comp'!AL88))</f>
        <v/>
      </c>
      <c r="L83" s="348" t="str">
        <f t="shared" si="35"/>
        <v/>
      </c>
      <c r="M83" s="210" t="str">
        <f t="shared" si="36"/>
        <v/>
      </c>
      <c r="N83" s="210" t="str">
        <f t="shared" si="37"/>
        <v/>
      </c>
      <c r="O83" s="210" t="str">
        <f t="shared" si="38"/>
        <v/>
      </c>
      <c r="P83" s="210" t="str">
        <f t="shared" si="39"/>
        <v/>
      </c>
      <c r="Q83" s="210" t="str">
        <f t="shared" si="40"/>
        <v/>
      </c>
      <c r="R83" s="210" t="str">
        <f t="shared" si="41"/>
        <v/>
      </c>
      <c r="S83" s="210" t="str">
        <f t="shared" si="42"/>
        <v/>
      </c>
      <c r="T83" s="371" t="str">
        <f t="shared" si="43"/>
        <v/>
      </c>
      <c r="U83" s="348"/>
      <c r="V83" s="210"/>
      <c r="W83" s="210"/>
      <c r="X83" s="210"/>
      <c r="Y83" s="210"/>
      <c r="Z83" s="210"/>
      <c r="AA83" s="210"/>
      <c r="AB83" s="210"/>
      <c r="AC83" s="371"/>
      <c r="AD83" s="215"/>
      <c r="AE83" s="215"/>
      <c r="AF83" s="415" t="str">
        <f t="shared" si="71"/>
        <v>Period 4</v>
      </c>
      <c r="AG83" s="416"/>
      <c r="AH83" s="417" t="str">
        <f t="shared" ref="AH83:AP83" si="74">IF(AH70="","",IF(AH$78="B",IF(AH70="YES",AI48,""),""))</f>
        <v/>
      </c>
      <c r="AI83" s="417" t="str">
        <f t="shared" si="74"/>
        <v/>
      </c>
      <c r="AJ83" s="417" t="str">
        <f t="shared" si="74"/>
        <v/>
      </c>
      <c r="AK83" s="417" t="str">
        <f t="shared" si="74"/>
        <v/>
      </c>
      <c r="AL83" s="417" t="str">
        <f t="shared" si="74"/>
        <v/>
      </c>
      <c r="AM83" s="417" t="str">
        <f t="shared" si="74"/>
        <v/>
      </c>
      <c r="AN83" s="417" t="str">
        <f t="shared" si="74"/>
        <v/>
      </c>
      <c r="AO83" s="417" t="str">
        <f t="shared" si="74"/>
        <v/>
      </c>
      <c r="AP83" s="418" t="str">
        <f t="shared" si="74"/>
        <v/>
      </c>
      <c r="BD83" s="791"/>
      <c r="BE83" s="791"/>
      <c r="BF83" s="791"/>
      <c r="BG83" s="791"/>
      <c r="BH83" s="791"/>
      <c r="BI83" s="791"/>
      <c r="BJ83" s="791"/>
      <c r="BK83" s="791"/>
      <c r="BL83" s="791"/>
      <c r="BM83" s="791"/>
      <c r="BN83" s="791"/>
      <c r="BO83" s="791"/>
    </row>
    <row r="84" spans="1:67" x14ac:dyDescent="0.3">
      <c r="A84" s="84" t="str">
        <f>IF('STEP 2 EE Data'!A84="","",'STEP 2 EE Data'!A84)</f>
        <v/>
      </c>
      <c r="B84" s="83" t="str">
        <f>IF('STEP 2 EE Data'!B84="","",'STEP 2 EE Data'!B84)</f>
        <v/>
      </c>
      <c r="C84" s="342" t="str">
        <f>IF($C$21="","",IF(B84="","",'STEP 3 EE Comp'!F89))</f>
        <v/>
      </c>
      <c r="D84" s="343" t="str">
        <f>IF($D$21="","",IF(B84="","",'STEP 3 EE Comp'!J89))</f>
        <v/>
      </c>
      <c r="E84" s="343" t="str">
        <f>IF($E$21="","",IF(B84="","",'STEP 3 EE Comp'!N89))</f>
        <v/>
      </c>
      <c r="F84" s="343" t="str">
        <f>IF($F$21="","",IF(B84="","",'STEP 3 EE Comp'!R89))</f>
        <v/>
      </c>
      <c r="G84" s="343" t="str">
        <f>IF($G$21="","",IF(B84="","",'STEP 3 EE Comp'!V89))</f>
        <v/>
      </c>
      <c r="H84" s="343" t="str">
        <f>IF($H$21="","",IF(B84="","",'STEP 3 EE Comp'!Z89))</f>
        <v/>
      </c>
      <c r="I84" s="343" t="str">
        <f>IF($I$21="","",IF(B84="","",'STEP 3 EE Comp'!AD89))</f>
        <v/>
      </c>
      <c r="J84" s="343" t="str">
        <f>IF($J$21="","",IF(B84="","",'STEP 3 EE Comp'!AH89))</f>
        <v/>
      </c>
      <c r="K84" s="344" t="str">
        <f>IF($K$21="","",IF(B84="","",'STEP 3 EE Comp'!AL89))</f>
        <v/>
      </c>
      <c r="L84" s="348" t="str">
        <f t="shared" si="35"/>
        <v/>
      </c>
      <c r="M84" s="210" t="str">
        <f t="shared" si="36"/>
        <v/>
      </c>
      <c r="N84" s="210" t="str">
        <f t="shared" si="37"/>
        <v/>
      </c>
      <c r="O84" s="210" t="str">
        <f t="shared" si="38"/>
        <v/>
      </c>
      <c r="P84" s="210" t="str">
        <f t="shared" si="39"/>
        <v/>
      </c>
      <c r="Q84" s="210" t="str">
        <f t="shared" si="40"/>
        <v/>
      </c>
      <c r="R84" s="210" t="str">
        <f t="shared" si="41"/>
        <v/>
      </c>
      <c r="S84" s="210" t="str">
        <f t="shared" si="42"/>
        <v/>
      </c>
      <c r="T84" s="371" t="str">
        <f t="shared" si="43"/>
        <v/>
      </c>
      <c r="U84" s="348"/>
      <c r="V84" s="210"/>
      <c r="W84" s="210"/>
      <c r="X84" s="210"/>
      <c r="Y84" s="210"/>
      <c r="Z84" s="210"/>
      <c r="AA84" s="210"/>
      <c r="AB84" s="210"/>
      <c r="AC84" s="371"/>
      <c r="AD84" s="215"/>
      <c r="AE84" s="215"/>
      <c r="AF84" s="415" t="str">
        <f t="shared" si="71"/>
        <v>Period 5</v>
      </c>
      <c r="AG84" s="416"/>
      <c r="AH84" s="417" t="str">
        <f t="shared" ref="AH84:AP84" si="75">IF(AH71="","",IF(AH$78="B",IF(AH71="YES",AI49,""),""))</f>
        <v/>
      </c>
      <c r="AI84" s="417" t="str">
        <f t="shared" si="75"/>
        <v/>
      </c>
      <c r="AJ84" s="417" t="str">
        <f t="shared" si="75"/>
        <v/>
      </c>
      <c r="AK84" s="417" t="str">
        <f t="shared" si="75"/>
        <v/>
      </c>
      <c r="AL84" s="417" t="str">
        <f t="shared" si="75"/>
        <v/>
      </c>
      <c r="AM84" s="417" t="str">
        <f t="shared" si="75"/>
        <v/>
      </c>
      <c r="AN84" s="417" t="str">
        <f t="shared" si="75"/>
        <v/>
      </c>
      <c r="AO84" s="417" t="str">
        <f t="shared" si="75"/>
        <v/>
      </c>
      <c r="AP84" s="418" t="str">
        <f t="shared" si="75"/>
        <v/>
      </c>
      <c r="BD84" s="791"/>
      <c r="BE84" s="791"/>
      <c r="BF84" s="791"/>
      <c r="BG84" s="791"/>
      <c r="BH84" s="791"/>
      <c r="BI84" s="791"/>
      <c r="BJ84" s="791"/>
      <c r="BK84" s="791"/>
      <c r="BL84" s="791"/>
      <c r="BM84" s="791"/>
      <c r="BN84" s="791"/>
      <c r="BO84" s="791"/>
    </row>
    <row r="85" spans="1:67" x14ac:dyDescent="0.3">
      <c r="A85" s="84" t="str">
        <f>IF('STEP 2 EE Data'!A85="","",'STEP 2 EE Data'!A85)</f>
        <v/>
      </c>
      <c r="B85" s="83" t="str">
        <f>IF('STEP 2 EE Data'!B85="","",'STEP 2 EE Data'!B85)</f>
        <v/>
      </c>
      <c r="C85" s="342" t="str">
        <f>IF($C$21="","",IF(B85="","",'STEP 3 EE Comp'!F90))</f>
        <v/>
      </c>
      <c r="D85" s="343" t="str">
        <f>IF($D$21="","",IF(B85="","",'STEP 3 EE Comp'!J90))</f>
        <v/>
      </c>
      <c r="E85" s="343" t="str">
        <f>IF($E$21="","",IF(B85="","",'STEP 3 EE Comp'!N90))</f>
        <v/>
      </c>
      <c r="F85" s="343" t="str">
        <f>IF($F$21="","",IF(B85="","",'STEP 3 EE Comp'!R90))</f>
        <v/>
      </c>
      <c r="G85" s="343" t="str">
        <f>IF($G$21="","",IF(B85="","",'STEP 3 EE Comp'!V90))</f>
        <v/>
      </c>
      <c r="H85" s="343" t="str">
        <f>IF($H$21="","",IF(B85="","",'STEP 3 EE Comp'!Z90))</f>
        <v/>
      </c>
      <c r="I85" s="343" t="str">
        <f>IF($I$21="","",IF(B85="","",'STEP 3 EE Comp'!AD90))</f>
        <v/>
      </c>
      <c r="J85" s="343" t="str">
        <f>IF($J$21="","",IF(B85="","",'STEP 3 EE Comp'!AH90))</f>
        <v/>
      </c>
      <c r="K85" s="344" t="str">
        <f>IF($K$21="","",IF(B85="","",'STEP 3 EE Comp'!AL90))</f>
        <v/>
      </c>
      <c r="L85" s="348" t="str">
        <f t="shared" si="35"/>
        <v/>
      </c>
      <c r="M85" s="210" t="str">
        <f t="shared" si="36"/>
        <v/>
      </c>
      <c r="N85" s="210" t="str">
        <f t="shared" si="37"/>
        <v/>
      </c>
      <c r="O85" s="210" t="str">
        <f t="shared" si="38"/>
        <v/>
      </c>
      <c r="P85" s="210" t="str">
        <f t="shared" si="39"/>
        <v/>
      </c>
      <c r="Q85" s="210" t="str">
        <f t="shared" si="40"/>
        <v/>
      </c>
      <c r="R85" s="210" t="str">
        <f t="shared" si="41"/>
        <v/>
      </c>
      <c r="S85" s="210" t="str">
        <f t="shared" si="42"/>
        <v/>
      </c>
      <c r="T85" s="371" t="str">
        <f t="shared" si="43"/>
        <v/>
      </c>
      <c r="U85" s="348"/>
      <c r="V85" s="210"/>
      <c r="W85" s="210"/>
      <c r="X85" s="210"/>
      <c r="Y85" s="210"/>
      <c r="Z85" s="210"/>
      <c r="AA85" s="210"/>
      <c r="AB85" s="210"/>
      <c r="AC85" s="371"/>
      <c r="AD85" s="215"/>
      <c r="AE85" s="215"/>
      <c r="AF85" s="415" t="str">
        <f t="shared" si="71"/>
        <v/>
      </c>
      <c r="AG85" s="416"/>
      <c r="AH85" s="417" t="str">
        <f t="shared" ref="AH85:AP85" si="76">IF(AH72="","",IF(AH$78="B",IF(AH72="YES",AI50,""),""))</f>
        <v/>
      </c>
      <c r="AI85" s="417" t="str">
        <f t="shared" si="76"/>
        <v/>
      </c>
      <c r="AJ85" s="417" t="str">
        <f t="shared" si="76"/>
        <v/>
      </c>
      <c r="AK85" s="417" t="str">
        <f t="shared" si="76"/>
        <v/>
      </c>
      <c r="AL85" s="417" t="str">
        <f t="shared" si="76"/>
        <v/>
      </c>
      <c r="AM85" s="417" t="str">
        <f t="shared" si="76"/>
        <v/>
      </c>
      <c r="AN85" s="417" t="str">
        <f t="shared" si="76"/>
        <v/>
      </c>
      <c r="AO85" s="417" t="str">
        <f t="shared" si="76"/>
        <v/>
      </c>
      <c r="AP85" s="418" t="str">
        <f t="shared" si="76"/>
        <v/>
      </c>
      <c r="BD85" s="791"/>
      <c r="BE85" s="791"/>
      <c r="BF85" s="791"/>
      <c r="BG85" s="791"/>
      <c r="BH85" s="791"/>
      <c r="BI85" s="791"/>
      <c r="BJ85" s="791"/>
      <c r="BK85" s="791"/>
      <c r="BL85" s="791"/>
      <c r="BM85" s="791"/>
      <c r="BN85" s="791"/>
      <c r="BO85" s="791"/>
    </row>
    <row r="86" spans="1:67" x14ac:dyDescent="0.3">
      <c r="A86" s="84" t="str">
        <f>IF('STEP 2 EE Data'!A86="","",'STEP 2 EE Data'!A86)</f>
        <v/>
      </c>
      <c r="B86" s="83" t="str">
        <f>IF('STEP 2 EE Data'!B86="","",'STEP 2 EE Data'!B86)</f>
        <v/>
      </c>
      <c r="C86" s="342" t="str">
        <f>IF($C$21="","",IF(B86="","",'STEP 3 EE Comp'!F91))</f>
        <v/>
      </c>
      <c r="D86" s="343" t="str">
        <f>IF($D$21="","",IF(B86="","",'STEP 3 EE Comp'!J91))</f>
        <v/>
      </c>
      <c r="E86" s="343" t="str">
        <f>IF($E$21="","",IF(B86="","",'STEP 3 EE Comp'!N91))</f>
        <v/>
      </c>
      <c r="F86" s="343" t="str">
        <f>IF($F$21="","",IF(B86="","",'STEP 3 EE Comp'!R91))</f>
        <v/>
      </c>
      <c r="G86" s="343" t="str">
        <f>IF($G$21="","",IF(B86="","",'STEP 3 EE Comp'!V91))</f>
        <v/>
      </c>
      <c r="H86" s="343" t="str">
        <f>IF($H$21="","",IF(B86="","",'STEP 3 EE Comp'!Z91))</f>
        <v/>
      </c>
      <c r="I86" s="343" t="str">
        <f>IF($I$21="","",IF(B86="","",'STEP 3 EE Comp'!AD91))</f>
        <v/>
      </c>
      <c r="J86" s="343" t="str">
        <f>IF($J$21="","",IF(B86="","",'STEP 3 EE Comp'!AH91))</f>
        <v/>
      </c>
      <c r="K86" s="344" t="str">
        <f>IF($K$21="","",IF(B86="","",'STEP 3 EE Comp'!AL91))</f>
        <v/>
      </c>
      <c r="L86" s="348" t="str">
        <f t="shared" si="35"/>
        <v/>
      </c>
      <c r="M86" s="210" t="str">
        <f t="shared" si="36"/>
        <v/>
      </c>
      <c r="N86" s="210" t="str">
        <f t="shared" si="37"/>
        <v/>
      </c>
      <c r="O86" s="210" t="str">
        <f t="shared" si="38"/>
        <v/>
      </c>
      <c r="P86" s="210" t="str">
        <f t="shared" si="39"/>
        <v/>
      </c>
      <c r="Q86" s="210" t="str">
        <f t="shared" si="40"/>
        <v/>
      </c>
      <c r="R86" s="210" t="str">
        <f t="shared" si="41"/>
        <v/>
      </c>
      <c r="S86" s="210" t="str">
        <f t="shared" si="42"/>
        <v/>
      </c>
      <c r="T86" s="371" t="str">
        <f t="shared" si="43"/>
        <v/>
      </c>
      <c r="U86" s="348"/>
      <c r="V86" s="210"/>
      <c r="W86" s="210"/>
      <c r="X86" s="210"/>
      <c r="Y86" s="210"/>
      <c r="Z86" s="210"/>
      <c r="AA86" s="210"/>
      <c r="AB86" s="210"/>
      <c r="AC86" s="371"/>
      <c r="AD86" s="215"/>
      <c r="AE86" s="215"/>
      <c r="AF86" s="415" t="str">
        <f t="shared" si="71"/>
        <v/>
      </c>
      <c r="AG86" s="416"/>
      <c r="AH86" s="417" t="str">
        <f t="shared" ref="AH86:AP86" si="77">IF(AH73="","",IF(AH$78="B",IF(AH73="YES",AI51,""),""))</f>
        <v/>
      </c>
      <c r="AI86" s="417" t="str">
        <f t="shared" si="77"/>
        <v/>
      </c>
      <c r="AJ86" s="417" t="str">
        <f t="shared" si="77"/>
        <v/>
      </c>
      <c r="AK86" s="417" t="str">
        <f t="shared" si="77"/>
        <v/>
      </c>
      <c r="AL86" s="417" t="str">
        <f t="shared" si="77"/>
        <v/>
      </c>
      <c r="AM86" s="417" t="str">
        <f t="shared" si="77"/>
        <v/>
      </c>
      <c r="AN86" s="417" t="str">
        <f t="shared" si="77"/>
        <v/>
      </c>
      <c r="AO86" s="417" t="str">
        <f t="shared" si="77"/>
        <v/>
      </c>
      <c r="AP86" s="418" t="str">
        <f t="shared" si="77"/>
        <v/>
      </c>
      <c r="BD86" s="791"/>
      <c r="BE86" s="791"/>
      <c r="BF86" s="791"/>
      <c r="BG86" s="791"/>
      <c r="BH86" s="791"/>
      <c r="BI86" s="791"/>
      <c r="BJ86" s="791"/>
      <c r="BK86" s="791"/>
      <c r="BL86" s="791"/>
      <c r="BM86" s="791"/>
      <c r="BN86" s="791"/>
      <c r="BO86" s="791"/>
    </row>
    <row r="87" spans="1:67" x14ac:dyDescent="0.3">
      <c r="A87" s="84" t="str">
        <f>IF('STEP 2 EE Data'!A87="","",'STEP 2 EE Data'!A87)</f>
        <v/>
      </c>
      <c r="B87" s="83" t="str">
        <f>IF('STEP 2 EE Data'!B87="","",'STEP 2 EE Data'!B87)</f>
        <v/>
      </c>
      <c r="C87" s="342" t="str">
        <f>IF($C$21="","",IF(B87="","",'STEP 3 EE Comp'!F92))</f>
        <v/>
      </c>
      <c r="D87" s="343" t="str">
        <f>IF($D$21="","",IF(B87="","",'STEP 3 EE Comp'!J92))</f>
        <v/>
      </c>
      <c r="E87" s="343" t="str">
        <f>IF($E$21="","",IF(B87="","",'STEP 3 EE Comp'!N92))</f>
        <v/>
      </c>
      <c r="F87" s="343" t="str">
        <f>IF($F$21="","",IF(B87="","",'STEP 3 EE Comp'!R92))</f>
        <v/>
      </c>
      <c r="G87" s="343" t="str">
        <f>IF($G$21="","",IF(B87="","",'STEP 3 EE Comp'!V92))</f>
        <v/>
      </c>
      <c r="H87" s="343" t="str">
        <f>IF($H$21="","",IF(B87="","",'STEP 3 EE Comp'!Z92))</f>
        <v/>
      </c>
      <c r="I87" s="343" t="str">
        <f>IF($I$21="","",IF(B87="","",'STEP 3 EE Comp'!AD92))</f>
        <v/>
      </c>
      <c r="J87" s="343" t="str">
        <f>IF($J$21="","",IF(B87="","",'STEP 3 EE Comp'!AH92))</f>
        <v/>
      </c>
      <c r="K87" s="344" t="str">
        <f>IF($K$21="","",IF(B87="","",'STEP 3 EE Comp'!AL92))</f>
        <v/>
      </c>
      <c r="L87" s="348" t="str">
        <f t="shared" si="35"/>
        <v/>
      </c>
      <c r="M87" s="210" t="str">
        <f t="shared" si="36"/>
        <v/>
      </c>
      <c r="N87" s="210" t="str">
        <f t="shared" si="37"/>
        <v/>
      </c>
      <c r="O87" s="210" t="str">
        <f t="shared" si="38"/>
        <v/>
      </c>
      <c r="P87" s="210" t="str">
        <f t="shared" si="39"/>
        <v/>
      </c>
      <c r="Q87" s="210" t="str">
        <f t="shared" si="40"/>
        <v/>
      </c>
      <c r="R87" s="210" t="str">
        <f t="shared" si="41"/>
        <v/>
      </c>
      <c r="S87" s="210" t="str">
        <f t="shared" si="42"/>
        <v/>
      </c>
      <c r="T87" s="371" t="str">
        <f t="shared" si="43"/>
        <v/>
      </c>
      <c r="U87" s="348"/>
      <c r="V87" s="210"/>
      <c r="W87" s="210"/>
      <c r="X87" s="210"/>
      <c r="Y87" s="210"/>
      <c r="Z87" s="210"/>
      <c r="AA87" s="210"/>
      <c r="AB87" s="210"/>
      <c r="AC87" s="371"/>
      <c r="AD87" s="215"/>
      <c r="AE87" s="215"/>
      <c r="AF87" s="415" t="str">
        <f t="shared" si="71"/>
        <v/>
      </c>
      <c r="AG87" s="416"/>
      <c r="AH87" s="417" t="str">
        <f t="shared" ref="AH87:AP87" si="78">IF(AH74="","",IF(AH$78="B",IF(AH74="YES",AI52,""),""))</f>
        <v/>
      </c>
      <c r="AI87" s="417" t="str">
        <f t="shared" si="78"/>
        <v/>
      </c>
      <c r="AJ87" s="417" t="str">
        <f t="shared" si="78"/>
        <v/>
      </c>
      <c r="AK87" s="417" t="str">
        <f t="shared" si="78"/>
        <v/>
      </c>
      <c r="AL87" s="417" t="str">
        <f t="shared" si="78"/>
        <v/>
      </c>
      <c r="AM87" s="417" t="str">
        <f t="shared" si="78"/>
        <v/>
      </c>
      <c r="AN87" s="417" t="str">
        <f t="shared" si="78"/>
        <v/>
      </c>
      <c r="AO87" s="417" t="str">
        <f t="shared" si="78"/>
        <v/>
      </c>
      <c r="AP87" s="418" t="str">
        <f t="shared" si="78"/>
        <v/>
      </c>
      <c r="BD87" s="791"/>
      <c r="BE87" s="791"/>
      <c r="BF87" s="791"/>
      <c r="BG87" s="791"/>
      <c r="BH87" s="791"/>
      <c r="BI87" s="791"/>
      <c r="BJ87" s="791"/>
      <c r="BK87" s="791"/>
      <c r="BL87" s="791"/>
      <c r="BM87" s="791"/>
      <c r="BN87" s="791"/>
      <c r="BO87" s="791"/>
    </row>
    <row r="88" spans="1:67" ht="15" thickBot="1" x14ac:dyDescent="0.35">
      <c r="A88" s="84" t="str">
        <f>IF('STEP 2 EE Data'!A88="","",'STEP 2 EE Data'!A88)</f>
        <v/>
      </c>
      <c r="B88" s="83" t="str">
        <f>IF('STEP 2 EE Data'!B88="","",'STEP 2 EE Data'!B88)</f>
        <v/>
      </c>
      <c r="C88" s="342" t="str">
        <f>IF($C$21="","",IF(B88="","",'STEP 3 EE Comp'!F93))</f>
        <v/>
      </c>
      <c r="D88" s="343" t="str">
        <f>IF($D$21="","",IF(B88="","",'STEP 3 EE Comp'!J93))</f>
        <v/>
      </c>
      <c r="E88" s="343" t="str">
        <f>IF($E$21="","",IF(B88="","",'STEP 3 EE Comp'!N93))</f>
        <v/>
      </c>
      <c r="F88" s="343" t="str">
        <f>IF($F$21="","",IF(B88="","",'STEP 3 EE Comp'!R93))</f>
        <v/>
      </c>
      <c r="G88" s="343" t="str">
        <f>IF($G$21="","",IF(B88="","",'STEP 3 EE Comp'!V93))</f>
        <v/>
      </c>
      <c r="H88" s="343" t="str">
        <f>IF($H$21="","",IF(B88="","",'STEP 3 EE Comp'!Z93))</f>
        <v/>
      </c>
      <c r="I88" s="343" t="str">
        <f>IF($I$21="","",IF(B88="","",'STEP 3 EE Comp'!AD93))</f>
        <v/>
      </c>
      <c r="J88" s="343" t="str">
        <f>IF($J$21="","",IF(B88="","",'STEP 3 EE Comp'!AH93))</f>
        <v/>
      </c>
      <c r="K88" s="344" t="str">
        <f>IF($K$21="","",IF(B88="","",'STEP 3 EE Comp'!AL93))</f>
        <v/>
      </c>
      <c r="L88" s="348" t="str">
        <f t="shared" si="35"/>
        <v/>
      </c>
      <c r="M88" s="210" t="str">
        <f t="shared" si="36"/>
        <v/>
      </c>
      <c r="N88" s="210" t="str">
        <f t="shared" si="37"/>
        <v/>
      </c>
      <c r="O88" s="210" t="str">
        <f t="shared" si="38"/>
        <v/>
      </c>
      <c r="P88" s="210" t="str">
        <f t="shared" si="39"/>
        <v/>
      </c>
      <c r="Q88" s="210" t="str">
        <f t="shared" si="40"/>
        <v/>
      </c>
      <c r="R88" s="210" t="str">
        <f t="shared" si="41"/>
        <v/>
      </c>
      <c r="S88" s="210" t="str">
        <f t="shared" si="42"/>
        <v/>
      </c>
      <c r="T88" s="371" t="str">
        <f t="shared" si="43"/>
        <v/>
      </c>
      <c r="U88" s="348"/>
      <c r="V88" s="210"/>
      <c r="W88" s="210"/>
      <c r="X88" s="210"/>
      <c r="Y88" s="210"/>
      <c r="Z88" s="210"/>
      <c r="AA88" s="210"/>
      <c r="AB88" s="210"/>
      <c r="AC88" s="371"/>
      <c r="AD88" s="215"/>
      <c r="AE88" s="215"/>
      <c r="AF88" s="419" t="str">
        <f t="shared" si="71"/>
        <v/>
      </c>
      <c r="AG88" s="420"/>
      <c r="AH88" s="421" t="str">
        <f t="shared" ref="AH88:AP88" si="79">IF(AH75="","",IF(AH$78="B",IF(AH75="YES",AI53,""),""))</f>
        <v/>
      </c>
      <c r="AI88" s="421" t="str">
        <f t="shared" si="79"/>
        <v/>
      </c>
      <c r="AJ88" s="421" t="str">
        <f t="shared" si="79"/>
        <v/>
      </c>
      <c r="AK88" s="421" t="str">
        <f t="shared" si="79"/>
        <v/>
      </c>
      <c r="AL88" s="421" t="str">
        <f t="shared" si="79"/>
        <v/>
      </c>
      <c r="AM88" s="421" t="str">
        <f t="shared" si="79"/>
        <v/>
      </c>
      <c r="AN88" s="421" t="str">
        <f t="shared" si="79"/>
        <v/>
      </c>
      <c r="AO88" s="421" t="str">
        <f t="shared" si="79"/>
        <v/>
      </c>
      <c r="AP88" s="422" t="str">
        <f t="shared" si="79"/>
        <v/>
      </c>
      <c r="BD88" s="791"/>
      <c r="BE88" s="791"/>
      <c r="BF88" s="791"/>
      <c r="BG88" s="791"/>
      <c r="BH88" s="791"/>
      <c r="BI88" s="791"/>
      <c r="BJ88" s="791"/>
      <c r="BK88" s="791"/>
      <c r="BL88" s="791"/>
      <c r="BM88" s="791"/>
      <c r="BN88" s="791"/>
      <c r="BO88" s="791"/>
    </row>
    <row r="89" spans="1:67" ht="15" thickBot="1" x14ac:dyDescent="0.35">
      <c r="A89" s="84" t="str">
        <f>IF('STEP 2 EE Data'!A89="","",'STEP 2 EE Data'!A89)</f>
        <v/>
      </c>
      <c r="B89" s="83" t="str">
        <f>IF('STEP 2 EE Data'!B89="","",'STEP 2 EE Data'!B89)</f>
        <v/>
      </c>
      <c r="C89" s="342" t="str">
        <f>IF($C$21="","",IF(B89="","",'STEP 3 EE Comp'!F94))</f>
        <v/>
      </c>
      <c r="D89" s="343" t="str">
        <f>IF($D$21="","",IF(B89="","",'STEP 3 EE Comp'!J94))</f>
        <v/>
      </c>
      <c r="E89" s="343" t="str">
        <f>IF($E$21="","",IF(B89="","",'STEP 3 EE Comp'!N94))</f>
        <v/>
      </c>
      <c r="F89" s="343" t="str">
        <f>IF($F$21="","",IF(B89="","",'STEP 3 EE Comp'!R94))</f>
        <v/>
      </c>
      <c r="G89" s="343" t="str">
        <f>IF($G$21="","",IF(B89="","",'STEP 3 EE Comp'!V94))</f>
        <v/>
      </c>
      <c r="H89" s="343" t="str">
        <f>IF($H$21="","",IF(B89="","",'STEP 3 EE Comp'!Z94))</f>
        <v/>
      </c>
      <c r="I89" s="343" t="str">
        <f>IF($I$21="","",IF(B89="","",'STEP 3 EE Comp'!AD94))</f>
        <v/>
      </c>
      <c r="J89" s="343" t="str">
        <f>IF($J$21="","",IF(B89="","",'STEP 3 EE Comp'!AH94))</f>
        <v/>
      </c>
      <c r="K89" s="344" t="str">
        <f>IF($K$21="","",IF(B89="","",'STEP 3 EE Comp'!AL94))</f>
        <v/>
      </c>
      <c r="L89" s="348" t="str">
        <f t="shared" si="35"/>
        <v/>
      </c>
      <c r="M89" s="210" t="str">
        <f t="shared" si="36"/>
        <v/>
      </c>
      <c r="N89" s="210" t="str">
        <f t="shared" si="37"/>
        <v/>
      </c>
      <c r="O89" s="210" t="str">
        <f t="shared" si="38"/>
        <v/>
      </c>
      <c r="P89" s="210" t="str">
        <f t="shared" si="39"/>
        <v/>
      </c>
      <c r="Q89" s="210" t="str">
        <f t="shared" si="40"/>
        <v/>
      </c>
      <c r="R89" s="210" t="str">
        <f t="shared" si="41"/>
        <v/>
      </c>
      <c r="S89" s="210" t="str">
        <f t="shared" si="42"/>
        <v/>
      </c>
      <c r="T89" s="371" t="str">
        <f t="shared" si="43"/>
        <v/>
      </c>
      <c r="U89" s="348"/>
      <c r="V89" s="210"/>
      <c r="W89" s="210"/>
      <c r="X89" s="210"/>
      <c r="Y89" s="210"/>
      <c r="Z89" s="210"/>
      <c r="AA89" s="210"/>
      <c r="AB89" s="210"/>
      <c r="AC89" s="371"/>
      <c r="AD89" s="215"/>
      <c r="AE89" s="215"/>
      <c r="AF89" s="795" t="s">
        <v>234</v>
      </c>
      <c r="AG89" s="796"/>
      <c r="AH89" s="796"/>
      <c r="AI89" s="796"/>
      <c r="AJ89" s="796"/>
      <c r="AK89" s="796"/>
      <c r="AL89" s="796"/>
      <c r="AM89" s="796"/>
      <c r="AN89" s="796"/>
      <c r="AO89" s="796"/>
      <c r="AP89" s="797"/>
      <c r="BD89" s="791"/>
      <c r="BE89" s="791"/>
      <c r="BF89" s="791"/>
      <c r="BG89" s="791"/>
      <c r="BH89" s="791"/>
      <c r="BI89" s="791"/>
      <c r="BJ89" s="791"/>
      <c r="BK89" s="791"/>
      <c r="BL89" s="791"/>
      <c r="BM89" s="791"/>
      <c r="BN89" s="791"/>
      <c r="BO89" s="791"/>
    </row>
    <row r="90" spans="1:67" x14ac:dyDescent="0.3">
      <c r="A90" s="84" t="str">
        <f>IF('STEP 2 EE Data'!A90="","",'STEP 2 EE Data'!A90)</f>
        <v/>
      </c>
      <c r="B90" s="83" t="str">
        <f>IF('STEP 2 EE Data'!B90="","",'STEP 2 EE Data'!B90)</f>
        <v/>
      </c>
      <c r="C90" s="342" t="str">
        <f>IF($C$21="","",IF(B90="","",'STEP 3 EE Comp'!F95))</f>
        <v/>
      </c>
      <c r="D90" s="343" t="str">
        <f>IF($D$21="","",IF(B90="","",'STEP 3 EE Comp'!J95))</f>
        <v/>
      </c>
      <c r="E90" s="343" t="str">
        <f>IF($E$21="","",IF(B90="","",'STEP 3 EE Comp'!N95))</f>
        <v/>
      </c>
      <c r="F90" s="343" t="str">
        <f>IF($F$21="","",IF(B90="","",'STEP 3 EE Comp'!R95))</f>
        <v/>
      </c>
      <c r="G90" s="343" t="str">
        <f>IF($G$21="","",IF(B90="","",'STEP 3 EE Comp'!V95))</f>
        <v/>
      </c>
      <c r="H90" s="343" t="str">
        <f>IF($H$21="","",IF(B90="","",'STEP 3 EE Comp'!Z95))</f>
        <v/>
      </c>
      <c r="I90" s="343" t="str">
        <f>IF($I$21="","",IF(B90="","",'STEP 3 EE Comp'!AD95))</f>
        <v/>
      </c>
      <c r="J90" s="343" t="str">
        <f>IF($J$21="","",IF(B90="","",'STEP 3 EE Comp'!AH95))</f>
        <v/>
      </c>
      <c r="K90" s="344" t="str">
        <f>IF($K$21="","",IF(B90="","",'STEP 3 EE Comp'!AL95))</f>
        <v/>
      </c>
      <c r="L90" s="348" t="str">
        <f t="shared" si="35"/>
        <v/>
      </c>
      <c r="M90" s="210" t="str">
        <f t="shared" si="36"/>
        <v/>
      </c>
      <c r="N90" s="210" t="str">
        <f t="shared" si="37"/>
        <v/>
      </c>
      <c r="O90" s="210" t="str">
        <f t="shared" si="38"/>
        <v/>
      </c>
      <c r="P90" s="210" t="str">
        <f t="shared" si="39"/>
        <v/>
      </c>
      <c r="Q90" s="210" t="str">
        <f t="shared" si="40"/>
        <v/>
      </c>
      <c r="R90" s="210" t="str">
        <f t="shared" si="41"/>
        <v/>
      </c>
      <c r="S90" s="210" t="str">
        <f t="shared" si="42"/>
        <v/>
      </c>
      <c r="T90" s="371" t="str">
        <f t="shared" si="43"/>
        <v/>
      </c>
      <c r="U90" s="348"/>
      <c r="V90" s="210"/>
      <c r="W90" s="210"/>
      <c r="X90" s="210"/>
      <c r="Y90" s="210"/>
      <c r="Z90" s="210"/>
      <c r="AA90" s="210"/>
      <c r="AB90" s="210"/>
      <c r="AC90" s="371"/>
      <c r="AD90" s="215"/>
      <c r="AE90" s="215"/>
      <c r="AF90" s="411" t="str">
        <f>AF80</f>
        <v>Period 1</v>
      </c>
      <c r="AG90" s="423"/>
      <c r="AH90" s="424">
        <f>IF(AH67="","",IF(AH$78="B",IF(AH67="YES",0,AI45/SUM(AI$45:AI$53)),0))</f>
        <v>0</v>
      </c>
      <c r="AI90" s="424" t="str">
        <f t="shared" ref="AI90:AP90" si="80">IF(AI67="","",IF(AI$78="B",IF(AI67="YES",0,AJ45/SUM(AJ$45:AJ$53)),0))</f>
        <v/>
      </c>
      <c r="AJ90" s="424" t="str">
        <f t="shared" si="80"/>
        <v/>
      </c>
      <c r="AK90" s="424" t="str">
        <f t="shared" si="80"/>
        <v/>
      </c>
      <c r="AL90" s="424" t="str">
        <f t="shared" si="80"/>
        <v/>
      </c>
      <c r="AM90" s="424" t="str">
        <f t="shared" si="80"/>
        <v/>
      </c>
      <c r="AN90" s="424" t="str">
        <f t="shared" si="80"/>
        <v/>
      </c>
      <c r="AO90" s="424" t="str">
        <f t="shared" si="80"/>
        <v/>
      </c>
      <c r="AP90" s="425" t="str">
        <f t="shared" si="80"/>
        <v/>
      </c>
      <c r="BD90" s="791"/>
      <c r="BE90" s="791"/>
      <c r="BF90" s="791"/>
      <c r="BG90" s="791"/>
      <c r="BH90" s="791"/>
      <c r="BI90" s="791"/>
      <c r="BJ90" s="791"/>
      <c r="BK90" s="791"/>
      <c r="BL90" s="791"/>
      <c r="BM90" s="791"/>
      <c r="BN90" s="791"/>
      <c r="BO90" s="791"/>
    </row>
    <row r="91" spans="1:67" x14ac:dyDescent="0.3">
      <c r="A91" s="84" t="str">
        <f>IF('STEP 2 EE Data'!A91="","",'STEP 2 EE Data'!A91)</f>
        <v/>
      </c>
      <c r="B91" s="83" t="str">
        <f>IF('STEP 2 EE Data'!B91="","",'STEP 2 EE Data'!B91)</f>
        <v/>
      </c>
      <c r="C91" s="342" t="str">
        <f>IF($C$21="","",IF(B91="","",'STEP 3 EE Comp'!F96))</f>
        <v/>
      </c>
      <c r="D91" s="343" t="str">
        <f>IF($D$21="","",IF(B91="","",'STEP 3 EE Comp'!J96))</f>
        <v/>
      </c>
      <c r="E91" s="343" t="str">
        <f>IF($E$21="","",IF(B91="","",'STEP 3 EE Comp'!N96))</f>
        <v/>
      </c>
      <c r="F91" s="343" t="str">
        <f>IF($F$21="","",IF(B91="","",'STEP 3 EE Comp'!R96))</f>
        <v/>
      </c>
      <c r="G91" s="343" t="str">
        <f>IF($G$21="","",IF(B91="","",'STEP 3 EE Comp'!V96))</f>
        <v/>
      </c>
      <c r="H91" s="343" t="str">
        <f>IF($H$21="","",IF(B91="","",'STEP 3 EE Comp'!Z96))</f>
        <v/>
      </c>
      <c r="I91" s="343" t="str">
        <f>IF($I$21="","",IF(B91="","",'STEP 3 EE Comp'!AD96))</f>
        <v/>
      </c>
      <c r="J91" s="343" t="str">
        <f>IF($J$21="","",IF(B91="","",'STEP 3 EE Comp'!AH96))</f>
        <v/>
      </c>
      <c r="K91" s="344" t="str">
        <f>IF($K$21="","",IF(B91="","",'STEP 3 EE Comp'!AL96))</f>
        <v/>
      </c>
      <c r="L91" s="348" t="str">
        <f t="shared" si="35"/>
        <v/>
      </c>
      <c r="M91" s="210" t="str">
        <f t="shared" si="36"/>
        <v/>
      </c>
      <c r="N91" s="210" t="str">
        <f t="shared" si="37"/>
        <v/>
      </c>
      <c r="O91" s="210" t="str">
        <f t="shared" si="38"/>
        <v/>
      </c>
      <c r="P91" s="210" t="str">
        <f t="shared" si="39"/>
        <v/>
      </c>
      <c r="Q91" s="210" t="str">
        <f t="shared" si="40"/>
        <v/>
      </c>
      <c r="R91" s="210" t="str">
        <f t="shared" si="41"/>
        <v/>
      </c>
      <c r="S91" s="210" t="str">
        <f t="shared" si="42"/>
        <v/>
      </c>
      <c r="T91" s="371" t="str">
        <f t="shared" si="43"/>
        <v/>
      </c>
      <c r="U91" s="348"/>
      <c r="V91" s="210"/>
      <c r="W91" s="210"/>
      <c r="X91" s="210"/>
      <c r="Y91" s="210"/>
      <c r="Z91" s="210"/>
      <c r="AA91" s="210"/>
      <c r="AB91" s="210"/>
      <c r="AC91" s="371"/>
      <c r="AD91" s="215"/>
      <c r="AE91" s="215"/>
      <c r="AF91" s="415" t="str">
        <f t="shared" ref="AF91:AF98" si="81">AF81</f>
        <v>Period 2</v>
      </c>
      <c r="AG91" s="426"/>
      <c r="AH91" s="427" t="str">
        <f t="shared" ref="AH91:AP91" si="82">IF(AH68="","",IF(AH$78="B",IF(AH68="YES",0,AI46/SUM(AI$45:AI$53)),0))</f>
        <v/>
      </c>
      <c r="AI91" s="427">
        <f t="shared" si="82"/>
        <v>0</v>
      </c>
      <c r="AJ91" s="427">
        <f t="shared" si="82"/>
        <v>0</v>
      </c>
      <c r="AK91" s="427" t="str">
        <f t="shared" si="82"/>
        <v/>
      </c>
      <c r="AL91" s="427" t="str">
        <f t="shared" si="82"/>
        <v/>
      </c>
      <c r="AM91" s="427" t="str">
        <f t="shared" si="82"/>
        <v/>
      </c>
      <c r="AN91" s="427" t="str">
        <f t="shared" si="82"/>
        <v/>
      </c>
      <c r="AO91" s="427" t="str">
        <f t="shared" si="82"/>
        <v/>
      </c>
      <c r="AP91" s="428" t="str">
        <f t="shared" si="82"/>
        <v/>
      </c>
      <c r="AR91" s="69" t="s">
        <v>230</v>
      </c>
      <c r="BD91" s="791"/>
      <c r="BE91" s="791"/>
      <c r="BF91" s="791"/>
      <c r="BG91" s="791"/>
      <c r="BH91" s="791"/>
      <c r="BI91" s="791"/>
      <c r="BJ91" s="791"/>
      <c r="BK91" s="791"/>
      <c r="BL91" s="791"/>
      <c r="BM91" s="791"/>
      <c r="BN91" s="791"/>
      <c r="BO91" s="791"/>
    </row>
    <row r="92" spans="1:67" x14ac:dyDescent="0.3">
      <c r="A92" s="84" t="str">
        <f>IF('STEP 2 EE Data'!A92="","",'STEP 2 EE Data'!A92)</f>
        <v/>
      </c>
      <c r="B92" s="83" t="str">
        <f>IF('STEP 2 EE Data'!B92="","",'STEP 2 EE Data'!B92)</f>
        <v/>
      </c>
      <c r="C92" s="342" t="str">
        <f>IF($C$21="","",IF(B92="","",'STEP 3 EE Comp'!F97))</f>
        <v/>
      </c>
      <c r="D92" s="343" t="str">
        <f>IF($D$21="","",IF(B92="","",'STEP 3 EE Comp'!J97))</f>
        <v/>
      </c>
      <c r="E92" s="343" t="str">
        <f>IF($E$21="","",IF(B92="","",'STEP 3 EE Comp'!N97))</f>
        <v/>
      </c>
      <c r="F92" s="343" t="str">
        <f>IF($F$21="","",IF(B92="","",'STEP 3 EE Comp'!R97))</f>
        <v/>
      </c>
      <c r="G92" s="343" t="str">
        <f>IF($G$21="","",IF(B92="","",'STEP 3 EE Comp'!V97))</f>
        <v/>
      </c>
      <c r="H92" s="343" t="str">
        <f>IF($H$21="","",IF(B92="","",'STEP 3 EE Comp'!Z97))</f>
        <v/>
      </c>
      <c r="I92" s="343" t="str">
        <f>IF($I$21="","",IF(B92="","",'STEP 3 EE Comp'!AD97))</f>
        <v/>
      </c>
      <c r="J92" s="343" t="str">
        <f>IF($J$21="","",IF(B92="","",'STEP 3 EE Comp'!AH97))</f>
        <v/>
      </c>
      <c r="K92" s="344" t="str">
        <f>IF($K$21="","",IF(B92="","",'STEP 3 EE Comp'!AL97))</f>
        <v/>
      </c>
      <c r="L92" s="348" t="str">
        <f t="shared" si="35"/>
        <v/>
      </c>
      <c r="M92" s="210" t="str">
        <f t="shared" si="36"/>
        <v/>
      </c>
      <c r="N92" s="210" t="str">
        <f t="shared" si="37"/>
        <v/>
      </c>
      <c r="O92" s="210" t="str">
        <f t="shared" si="38"/>
        <v/>
      </c>
      <c r="P92" s="210" t="str">
        <f t="shared" si="39"/>
        <v/>
      </c>
      <c r="Q92" s="210" t="str">
        <f t="shared" si="40"/>
        <v/>
      </c>
      <c r="R92" s="210" t="str">
        <f t="shared" si="41"/>
        <v/>
      </c>
      <c r="S92" s="210" t="str">
        <f t="shared" si="42"/>
        <v/>
      </c>
      <c r="T92" s="371" t="str">
        <f t="shared" si="43"/>
        <v/>
      </c>
      <c r="U92" s="348"/>
      <c r="V92" s="210"/>
      <c r="W92" s="210"/>
      <c r="X92" s="210"/>
      <c r="Y92" s="210"/>
      <c r="Z92" s="210"/>
      <c r="AA92" s="210"/>
      <c r="AB92" s="210"/>
      <c r="AC92" s="371"/>
      <c r="AD92" s="215"/>
      <c r="AE92" s="215"/>
      <c r="AF92" s="415" t="str">
        <f t="shared" si="81"/>
        <v>Period 3</v>
      </c>
      <c r="AG92" s="426"/>
      <c r="AH92" s="427" t="str">
        <f t="shared" ref="AH92:AP92" si="83">IF(AH69="","",IF(AH$78="B",IF(AH69="YES",0,AI47/SUM(AI$45:AI$53)),0))</f>
        <v/>
      </c>
      <c r="AI92" s="427" t="str">
        <f t="shared" si="83"/>
        <v/>
      </c>
      <c r="AJ92" s="427" t="str">
        <f t="shared" si="83"/>
        <v/>
      </c>
      <c r="AK92" s="427">
        <f t="shared" si="83"/>
        <v>0</v>
      </c>
      <c r="AL92" s="427">
        <f t="shared" si="83"/>
        <v>0</v>
      </c>
      <c r="AM92" s="427" t="str">
        <f t="shared" si="83"/>
        <v/>
      </c>
      <c r="AN92" s="427" t="str">
        <f t="shared" si="83"/>
        <v/>
      </c>
      <c r="AO92" s="427" t="str">
        <f t="shared" si="83"/>
        <v/>
      </c>
      <c r="AP92" s="428" t="str">
        <f t="shared" si="83"/>
        <v/>
      </c>
      <c r="BD92" s="791"/>
      <c r="BE92" s="791"/>
      <c r="BF92" s="791"/>
      <c r="BG92" s="791"/>
      <c r="BH92" s="791"/>
      <c r="BI92" s="791"/>
      <c r="BJ92" s="791"/>
      <c r="BK92" s="791"/>
      <c r="BL92" s="791"/>
      <c r="BM92" s="791"/>
      <c r="BN92" s="791"/>
      <c r="BO92" s="791"/>
    </row>
    <row r="93" spans="1:67" x14ac:dyDescent="0.3">
      <c r="A93" s="84" t="str">
        <f>IF('STEP 2 EE Data'!A93="","",'STEP 2 EE Data'!A93)</f>
        <v/>
      </c>
      <c r="B93" s="83" t="str">
        <f>IF('STEP 2 EE Data'!B93="","",'STEP 2 EE Data'!B93)</f>
        <v/>
      </c>
      <c r="C93" s="342" t="str">
        <f>IF($C$21="","",IF(B93="","",'STEP 3 EE Comp'!F98))</f>
        <v/>
      </c>
      <c r="D93" s="343" t="str">
        <f>IF($D$21="","",IF(B93="","",'STEP 3 EE Comp'!J98))</f>
        <v/>
      </c>
      <c r="E93" s="343" t="str">
        <f>IF($E$21="","",IF(B93="","",'STEP 3 EE Comp'!N98))</f>
        <v/>
      </c>
      <c r="F93" s="343" t="str">
        <f>IF($F$21="","",IF(B93="","",'STEP 3 EE Comp'!R98))</f>
        <v/>
      </c>
      <c r="G93" s="343" t="str">
        <f>IF($G$21="","",IF(B93="","",'STEP 3 EE Comp'!V98))</f>
        <v/>
      </c>
      <c r="H93" s="343" t="str">
        <f>IF($H$21="","",IF(B93="","",'STEP 3 EE Comp'!Z98))</f>
        <v/>
      </c>
      <c r="I93" s="343" t="str">
        <f>IF($I$21="","",IF(B93="","",'STEP 3 EE Comp'!AD98))</f>
        <v/>
      </c>
      <c r="J93" s="343" t="str">
        <f>IF($J$21="","",IF(B93="","",'STEP 3 EE Comp'!AH98))</f>
        <v/>
      </c>
      <c r="K93" s="344" t="str">
        <f>IF($K$21="","",IF(B93="","",'STEP 3 EE Comp'!AL98))</f>
        <v/>
      </c>
      <c r="L93" s="348" t="str">
        <f t="shared" si="35"/>
        <v/>
      </c>
      <c r="M93" s="210" t="str">
        <f t="shared" si="36"/>
        <v/>
      </c>
      <c r="N93" s="210" t="str">
        <f t="shared" si="37"/>
        <v/>
      </c>
      <c r="O93" s="210" t="str">
        <f t="shared" si="38"/>
        <v/>
      </c>
      <c r="P93" s="210" t="str">
        <f t="shared" si="39"/>
        <v/>
      </c>
      <c r="Q93" s="210" t="str">
        <f t="shared" si="40"/>
        <v/>
      </c>
      <c r="R93" s="210" t="str">
        <f t="shared" si="41"/>
        <v/>
      </c>
      <c r="S93" s="210" t="str">
        <f t="shared" si="42"/>
        <v/>
      </c>
      <c r="T93" s="371" t="str">
        <f t="shared" si="43"/>
        <v/>
      </c>
      <c r="U93" s="348"/>
      <c r="V93" s="210"/>
      <c r="W93" s="210"/>
      <c r="X93" s="210"/>
      <c r="Y93" s="210"/>
      <c r="Z93" s="210"/>
      <c r="AA93" s="210"/>
      <c r="AB93" s="210"/>
      <c r="AC93" s="371"/>
      <c r="AD93" s="215"/>
      <c r="AE93" s="215"/>
      <c r="AF93" s="415" t="str">
        <f t="shared" si="81"/>
        <v>Period 4</v>
      </c>
      <c r="AG93" s="426"/>
      <c r="AH93" s="427" t="str">
        <f t="shared" ref="AH93:AP93" si="84">IF(AH70="","",IF(AH$78="B",IF(AH70="YES",0,AI48/SUM(AI$45:AI$53)),0))</f>
        <v/>
      </c>
      <c r="AI93" s="427" t="str">
        <f t="shared" si="84"/>
        <v/>
      </c>
      <c r="AJ93" s="427" t="str">
        <f t="shared" si="84"/>
        <v/>
      </c>
      <c r="AK93" s="427" t="str">
        <f t="shared" si="84"/>
        <v/>
      </c>
      <c r="AL93" s="427" t="str">
        <f t="shared" si="84"/>
        <v/>
      </c>
      <c r="AM93" s="427">
        <f t="shared" si="84"/>
        <v>0</v>
      </c>
      <c r="AN93" s="427">
        <f t="shared" si="84"/>
        <v>0</v>
      </c>
      <c r="AO93" s="427" t="str">
        <f t="shared" si="84"/>
        <v/>
      </c>
      <c r="AP93" s="428" t="str">
        <f t="shared" si="84"/>
        <v/>
      </c>
      <c r="AR93" s="789" t="s">
        <v>236</v>
      </c>
      <c r="AS93" s="791"/>
      <c r="AT93" s="791"/>
      <c r="AU93" s="791"/>
      <c r="AV93" s="791"/>
      <c r="AW93" s="791"/>
      <c r="BD93" s="791"/>
      <c r="BE93" s="791"/>
      <c r="BF93" s="791"/>
      <c r="BG93" s="791"/>
      <c r="BH93" s="791"/>
      <c r="BI93" s="791"/>
      <c r="BJ93" s="791"/>
      <c r="BK93" s="791"/>
      <c r="BL93" s="791"/>
      <c r="BM93" s="791"/>
      <c r="BN93" s="791"/>
      <c r="BO93" s="791"/>
    </row>
    <row r="94" spans="1:67" x14ac:dyDescent="0.3">
      <c r="A94" s="84" t="str">
        <f>IF('STEP 2 EE Data'!A94="","",'STEP 2 EE Data'!A94)</f>
        <v/>
      </c>
      <c r="B94" s="83" t="str">
        <f>IF('STEP 2 EE Data'!B94="","",'STEP 2 EE Data'!B94)</f>
        <v/>
      </c>
      <c r="C94" s="342" t="str">
        <f>IF($C$21="","",IF(B94="","",'STEP 3 EE Comp'!F99))</f>
        <v/>
      </c>
      <c r="D94" s="343" t="str">
        <f>IF($D$21="","",IF(B94="","",'STEP 3 EE Comp'!J99))</f>
        <v/>
      </c>
      <c r="E94" s="343" t="str">
        <f>IF($E$21="","",IF(B94="","",'STEP 3 EE Comp'!N99))</f>
        <v/>
      </c>
      <c r="F94" s="343" t="str">
        <f>IF($F$21="","",IF(B94="","",'STEP 3 EE Comp'!R99))</f>
        <v/>
      </c>
      <c r="G94" s="343" t="str">
        <f>IF($G$21="","",IF(B94="","",'STEP 3 EE Comp'!V99))</f>
        <v/>
      </c>
      <c r="H94" s="343" t="str">
        <f>IF($H$21="","",IF(B94="","",'STEP 3 EE Comp'!Z99))</f>
        <v/>
      </c>
      <c r="I94" s="343" t="str">
        <f>IF($I$21="","",IF(B94="","",'STEP 3 EE Comp'!AD99))</f>
        <v/>
      </c>
      <c r="J94" s="343" t="str">
        <f>IF($J$21="","",IF(B94="","",'STEP 3 EE Comp'!AH99))</f>
        <v/>
      </c>
      <c r="K94" s="344" t="str">
        <f>IF($K$21="","",IF(B94="","",'STEP 3 EE Comp'!AL99))</f>
        <v/>
      </c>
      <c r="L94" s="348" t="str">
        <f t="shared" si="35"/>
        <v/>
      </c>
      <c r="M94" s="210" t="str">
        <f t="shared" si="36"/>
        <v/>
      </c>
      <c r="N94" s="210" t="str">
        <f t="shared" si="37"/>
        <v/>
      </c>
      <c r="O94" s="210" t="str">
        <f t="shared" si="38"/>
        <v/>
      </c>
      <c r="P94" s="210" t="str">
        <f t="shared" si="39"/>
        <v/>
      </c>
      <c r="Q94" s="210" t="str">
        <f t="shared" si="40"/>
        <v/>
      </c>
      <c r="R94" s="210" t="str">
        <f t="shared" si="41"/>
        <v/>
      </c>
      <c r="S94" s="210" t="str">
        <f t="shared" si="42"/>
        <v/>
      </c>
      <c r="T94" s="371" t="str">
        <f t="shared" si="43"/>
        <v/>
      </c>
      <c r="U94" s="348"/>
      <c r="V94" s="210"/>
      <c r="W94" s="210"/>
      <c r="X94" s="210"/>
      <c r="Y94" s="210"/>
      <c r="Z94" s="210"/>
      <c r="AA94" s="210"/>
      <c r="AB94" s="210"/>
      <c r="AC94" s="371"/>
      <c r="AD94" s="215"/>
      <c r="AE94" s="215"/>
      <c r="AF94" s="415" t="str">
        <f t="shared" si="81"/>
        <v>Period 5</v>
      </c>
      <c r="AG94" s="426"/>
      <c r="AH94" s="427" t="str">
        <f t="shared" ref="AH94:AP94" si="85">IF(AH71="","",IF(AH$78="B",IF(AH71="YES",0,AI49/SUM(AI$45:AI$53)),0))</f>
        <v/>
      </c>
      <c r="AI94" s="427" t="str">
        <f t="shared" si="85"/>
        <v/>
      </c>
      <c r="AJ94" s="427" t="str">
        <f t="shared" si="85"/>
        <v/>
      </c>
      <c r="AK94" s="427" t="str">
        <f t="shared" si="85"/>
        <v/>
      </c>
      <c r="AL94" s="427" t="str">
        <f t="shared" si="85"/>
        <v/>
      </c>
      <c r="AM94" s="427" t="str">
        <f t="shared" si="85"/>
        <v/>
      </c>
      <c r="AN94" s="427" t="str">
        <f t="shared" si="85"/>
        <v/>
      </c>
      <c r="AO94" s="427">
        <f t="shared" si="85"/>
        <v>0</v>
      </c>
      <c r="AP94" s="428">
        <f t="shared" si="85"/>
        <v>0</v>
      </c>
      <c r="AR94" s="791"/>
      <c r="AS94" s="791"/>
      <c r="AT94" s="791"/>
      <c r="AU94" s="791"/>
      <c r="AV94" s="791"/>
      <c r="AW94" s="791"/>
      <c r="BD94" s="791"/>
      <c r="BE94" s="791"/>
      <c r="BF94" s="791"/>
      <c r="BG94" s="791"/>
      <c r="BH94" s="791"/>
      <c r="BI94" s="791"/>
      <c r="BJ94" s="791"/>
      <c r="BK94" s="791"/>
      <c r="BL94" s="791"/>
      <c r="BM94" s="791"/>
      <c r="BN94" s="791"/>
      <c r="BO94" s="791"/>
    </row>
    <row r="95" spans="1:67" x14ac:dyDescent="0.3">
      <c r="A95" s="84" t="str">
        <f>IF('STEP 2 EE Data'!A95="","",'STEP 2 EE Data'!A95)</f>
        <v/>
      </c>
      <c r="B95" s="83" t="str">
        <f>IF('STEP 2 EE Data'!B95="","",'STEP 2 EE Data'!B95)</f>
        <v/>
      </c>
      <c r="C95" s="342" t="str">
        <f>IF($C$21="","",IF(B95="","",'STEP 3 EE Comp'!F100))</f>
        <v/>
      </c>
      <c r="D95" s="343" t="str">
        <f>IF($D$21="","",IF(B95="","",'STEP 3 EE Comp'!J100))</f>
        <v/>
      </c>
      <c r="E95" s="343" t="str">
        <f>IF($E$21="","",IF(B95="","",'STEP 3 EE Comp'!N100))</f>
        <v/>
      </c>
      <c r="F95" s="343" t="str">
        <f>IF($F$21="","",IF(B95="","",'STEP 3 EE Comp'!R100))</f>
        <v/>
      </c>
      <c r="G95" s="343" t="str">
        <f>IF($G$21="","",IF(B95="","",'STEP 3 EE Comp'!V100))</f>
        <v/>
      </c>
      <c r="H95" s="343" t="str">
        <f>IF($H$21="","",IF(B95="","",'STEP 3 EE Comp'!Z100))</f>
        <v/>
      </c>
      <c r="I95" s="343" t="str">
        <f>IF($I$21="","",IF(B95="","",'STEP 3 EE Comp'!AD100))</f>
        <v/>
      </c>
      <c r="J95" s="343" t="str">
        <f>IF($J$21="","",IF(B95="","",'STEP 3 EE Comp'!AH100))</f>
        <v/>
      </c>
      <c r="K95" s="344" t="str">
        <f>IF($K$21="","",IF(B95="","",'STEP 3 EE Comp'!AL100))</f>
        <v/>
      </c>
      <c r="L95" s="348" t="str">
        <f t="shared" si="35"/>
        <v/>
      </c>
      <c r="M95" s="210" t="str">
        <f t="shared" si="36"/>
        <v/>
      </c>
      <c r="N95" s="210" t="str">
        <f t="shared" si="37"/>
        <v/>
      </c>
      <c r="O95" s="210" t="str">
        <f t="shared" si="38"/>
        <v/>
      </c>
      <c r="P95" s="210" t="str">
        <f t="shared" si="39"/>
        <v/>
      </c>
      <c r="Q95" s="210" t="str">
        <f t="shared" si="40"/>
        <v/>
      </c>
      <c r="R95" s="210" t="str">
        <f t="shared" si="41"/>
        <v/>
      </c>
      <c r="S95" s="210" t="str">
        <f t="shared" si="42"/>
        <v/>
      </c>
      <c r="T95" s="371" t="str">
        <f t="shared" si="43"/>
        <v/>
      </c>
      <c r="U95" s="348"/>
      <c r="V95" s="210"/>
      <c r="W95" s="210"/>
      <c r="X95" s="210"/>
      <c r="Y95" s="210"/>
      <c r="Z95" s="210"/>
      <c r="AA95" s="210"/>
      <c r="AB95" s="210"/>
      <c r="AC95" s="371"/>
      <c r="AD95" s="215"/>
      <c r="AE95" s="215"/>
      <c r="AF95" s="415" t="str">
        <f t="shared" si="81"/>
        <v/>
      </c>
      <c r="AG95" s="426"/>
      <c r="AH95" s="427" t="str">
        <f t="shared" ref="AH95:AP95" si="86">IF(AH72="","",IF(AH$78="B",IF(AH72="YES",0,AI50/SUM(AI$45:AI$53)),0))</f>
        <v/>
      </c>
      <c r="AI95" s="427" t="str">
        <f t="shared" si="86"/>
        <v/>
      </c>
      <c r="AJ95" s="427" t="str">
        <f t="shared" si="86"/>
        <v/>
      </c>
      <c r="AK95" s="427" t="str">
        <f t="shared" si="86"/>
        <v/>
      </c>
      <c r="AL95" s="427" t="str">
        <f t="shared" si="86"/>
        <v/>
      </c>
      <c r="AM95" s="427" t="str">
        <f t="shared" si="86"/>
        <v/>
      </c>
      <c r="AN95" s="427" t="str">
        <f t="shared" si="86"/>
        <v/>
      </c>
      <c r="AO95" s="427" t="str">
        <f t="shared" si="86"/>
        <v/>
      </c>
      <c r="AP95" s="428" t="str">
        <f t="shared" si="86"/>
        <v/>
      </c>
      <c r="AR95" s="791"/>
      <c r="AS95" s="791"/>
      <c r="AT95" s="791"/>
      <c r="AU95" s="791"/>
      <c r="AV95" s="791"/>
      <c r="AW95" s="791"/>
      <c r="BD95" s="791"/>
      <c r="BE95" s="791"/>
      <c r="BF95" s="791"/>
      <c r="BG95" s="791"/>
      <c r="BH95" s="791"/>
      <c r="BI95" s="791"/>
      <c r="BJ95" s="791"/>
      <c r="BK95" s="791"/>
      <c r="BL95" s="791"/>
      <c r="BM95" s="791"/>
      <c r="BN95" s="791"/>
      <c r="BO95" s="791"/>
    </row>
    <row r="96" spans="1:67" x14ac:dyDescent="0.3">
      <c r="A96" s="84" t="str">
        <f>IF('STEP 2 EE Data'!A96="","",'STEP 2 EE Data'!A96)</f>
        <v/>
      </c>
      <c r="B96" s="83" t="str">
        <f>IF('STEP 2 EE Data'!B96="","",'STEP 2 EE Data'!B96)</f>
        <v/>
      </c>
      <c r="C96" s="342" t="str">
        <f>IF($C$21="","",IF(B96="","",'STEP 3 EE Comp'!F101))</f>
        <v/>
      </c>
      <c r="D96" s="343" t="str">
        <f>IF($D$21="","",IF(B96="","",'STEP 3 EE Comp'!J101))</f>
        <v/>
      </c>
      <c r="E96" s="343" t="str">
        <f>IF($E$21="","",IF(B96="","",'STEP 3 EE Comp'!N101))</f>
        <v/>
      </c>
      <c r="F96" s="343" t="str">
        <f>IF($F$21="","",IF(B96="","",'STEP 3 EE Comp'!R101))</f>
        <v/>
      </c>
      <c r="G96" s="343" t="str">
        <f>IF($G$21="","",IF(B96="","",'STEP 3 EE Comp'!V101))</f>
        <v/>
      </c>
      <c r="H96" s="343" t="str">
        <f>IF($H$21="","",IF(B96="","",'STEP 3 EE Comp'!Z101))</f>
        <v/>
      </c>
      <c r="I96" s="343" t="str">
        <f>IF($I$21="","",IF(B96="","",'STEP 3 EE Comp'!AD101))</f>
        <v/>
      </c>
      <c r="J96" s="343" t="str">
        <f>IF($J$21="","",IF(B96="","",'STEP 3 EE Comp'!AH101))</f>
        <v/>
      </c>
      <c r="K96" s="344" t="str">
        <f>IF($K$21="","",IF(B96="","",'STEP 3 EE Comp'!AL101))</f>
        <v/>
      </c>
      <c r="L96" s="348" t="str">
        <f t="shared" si="35"/>
        <v/>
      </c>
      <c r="M96" s="210" t="str">
        <f t="shared" si="36"/>
        <v/>
      </c>
      <c r="N96" s="210" t="str">
        <f t="shared" si="37"/>
        <v/>
      </c>
      <c r="O96" s="210" t="str">
        <f t="shared" si="38"/>
        <v/>
      </c>
      <c r="P96" s="210" t="str">
        <f t="shared" si="39"/>
        <v/>
      </c>
      <c r="Q96" s="210" t="str">
        <f t="shared" si="40"/>
        <v/>
      </c>
      <c r="R96" s="210" t="str">
        <f t="shared" si="41"/>
        <v/>
      </c>
      <c r="S96" s="210" t="str">
        <f t="shared" si="42"/>
        <v/>
      </c>
      <c r="T96" s="371" t="str">
        <f t="shared" si="43"/>
        <v/>
      </c>
      <c r="U96" s="348"/>
      <c r="V96" s="210"/>
      <c r="W96" s="210"/>
      <c r="X96" s="210"/>
      <c r="Y96" s="210"/>
      <c r="Z96" s="210"/>
      <c r="AA96" s="210"/>
      <c r="AB96" s="210"/>
      <c r="AC96" s="371"/>
      <c r="AD96" s="215"/>
      <c r="AE96" s="215"/>
      <c r="AF96" s="415" t="str">
        <f t="shared" si="81"/>
        <v/>
      </c>
      <c r="AG96" s="426"/>
      <c r="AH96" s="427" t="str">
        <f t="shared" ref="AH96:AP96" si="87">IF(AH73="","",IF(AH$78="B",IF(AH73="YES",0,AI51/SUM(AI$45:AI$53)),0))</f>
        <v/>
      </c>
      <c r="AI96" s="427" t="str">
        <f t="shared" si="87"/>
        <v/>
      </c>
      <c r="AJ96" s="427" t="str">
        <f t="shared" si="87"/>
        <v/>
      </c>
      <c r="AK96" s="427" t="str">
        <f t="shared" si="87"/>
        <v/>
      </c>
      <c r="AL96" s="427" t="str">
        <f t="shared" si="87"/>
        <v/>
      </c>
      <c r="AM96" s="427" t="str">
        <f t="shared" si="87"/>
        <v/>
      </c>
      <c r="AN96" s="427" t="str">
        <f t="shared" si="87"/>
        <v/>
      </c>
      <c r="AO96" s="427" t="str">
        <f t="shared" si="87"/>
        <v/>
      </c>
      <c r="AP96" s="428" t="str">
        <f t="shared" si="87"/>
        <v/>
      </c>
      <c r="BD96" s="791"/>
      <c r="BE96" s="791"/>
      <c r="BF96" s="791"/>
      <c r="BG96" s="791"/>
      <c r="BH96" s="791"/>
      <c r="BI96" s="791"/>
      <c r="BJ96" s="791"/>
      <c r="BK96" s="791"/>
      <c r="BL96" s="791"/>
      <c r="BM96" s="791"/>
      <c r="BN96" s="791"/>
      <c r="BO96" s="791"/>
    </row>
    <row r="97" spans="1:67" x14ac:dyDescent="0.3">
      <c r="A97" s="84" t="str">
        <f>IF('STEP 2 EE Data'!A97="","",'STEP 2 EE Data'!A97)</f>
        <v/>
      </c>
      <c r="B97" s="83" t="str">
        <f>IF('STEP 2 EE Data'!B97="","",'STEP 2 EE Data'!B97)</f>
        <v/>
      </c>
      <c r="C97" s="342" t="str">
        <f>IF($C$21="","",IF(B97="","",'STEP 3 EE Comp'!F102))</f>
        <v/>
      </c>
      <c r="D97" s="343" t="str">
        <f>IF($D$21="","",IF(B97="","",'STEP 3 EE Comp'!J102))</f>
        <v/>
      </c>
      <c r="E97" s="343" t="str">
        <f>IF($E$21="","",IF(B97="","",'STEP 3 EE Comp'!N102))</f>
        <v/>
      </c>
      <c r="F97" s="343" t="str">
        <f>IF($F$21="","",IF(B97="","",'STEP 3 EE Comp'!R102))</f>
        <v/>
      </c>
      <c r="G97" s="343" t="str">
        <f>IF($G$21="","",IF(B97="","",'STEP 3 EE Comp'!V102))</f>
        <v/>
      </c>
      <c r="H97" s="343" t="str">
        <f>IF($H$21="","",IF(B97="","",'STEP 3 EE Comp'!Z102))</f>
        <v/>
      </c>
      <c r="I97" s="343" t="str">
        <f>IF($I$21="","",IF(B97="","",'STEP 3 EE Comp'!AD102))</f>
        <v/>
      </c>
      <c r="J97" s="343" t="str">
        <f>IF($J$21="","",IF(B97="","",'STEP 3 EE Comp'!AH102))</f>
        <v/>
      </c>
      <c r="K97" s="344" t="str">
        <f>IF($K$21="","",IF(B97="","",'STEP 3 EE Comp'!AL102))</f>
        <v/>
      </c>
      <c r="L97" s="348" t="str">
        <f t="shared" si="35"/>
        <v/>
      </c>
      <c r="M97" s="210" t="str">
        <f t="shared" si="36"/>
        <v/>
      </c>
      <c r="N97" s="210" t="str">
        <f t="shared" si="37"/>
        <v/>
      </c>
      <c r="O97" s="210" t="str">
        <f t="shared" si="38"/>
        <v/>
      </c>
      <c r="P97" s="210" t="str">
        <f t="shared" si="39"/>
        <v/>
      </c>
      <c r="Q97" s="210" t="str">
        <f t="shared" si="40"/>
        <v/>
      </c>
      <c r="R97" s="210" t="str">
        <f t="shared" si="41"/>
        <v/>
      </c>
      <c r="S97" s="210" t="str">
        <f t="shared" si="42"/>
        <v/>
      </c>
      <c r="T97" s="371" t="str">
        <f t="shared" si="43"/>
        <v/>
      </c>
      <c r="U97" s="348"/>
      <c r="V97" s="210"/>
      <c r="W97" s="210"/>
      <c r="X97" s="210"/>
      <c r="Y97" s="210"/>
      <c r="Z97" s="210"/>
      <c r="AA97" s="210"/>
      <c r="AB97" s="210"/>
      <c r="AC97" s="371"/>
      <c r="AD97" s="215"/>
      <c r="AE97" s="215"/>
      <c r="AF97" s="415" t="str">
        <f t="shared" si="81"/>
        <v/>
      </c>
      <c r="AG97" s="426"/>
      <c r="AH97" s="427" t="str">
        <f t="shared" ref="AH97:AP97" si="88">IF(AH74="","",IF(AH$78="B",IF(AH74="YES",0,AI52/SUM(AI$45:AI$53)),0))</f>
        <v/>
      </c>
      <c r="AI97" s="427" t="str">
        <f t="shared" si="88"/>
        <v/>
      </c>
      <c r="AJ97" s="427" t="str">
        <f t="shared" si="88"/>
        <v/>
      </c>
      <c r="AK97" s="427" t="str">
        <f t="shared" si="88"/>
        <v/>
      </c>
      <c r="AL97" s="427" t="str">
        <f t="shared" si="88"/>
        <v/>
      </c>
      <c r="AM97" s="427" t="str">
        <f t="shared" si="88"/>
        <v/>
      </c>
      <c r="AN97" s="427" t="str">
        <f t="shared" si="88"/>
        <v/>
      </c>
      <c r="AO97" s="427" t="str">
        <f t="shared" si="88"/>
        <v/>
      </c>
      <c r="AP97" s="428" t="str">
        <f t="shared" si="88"/>
        <v/>
      </c>
      <c r="BD97" s="791"/>
      <c r="BE97" s="791"/>
      <c r="BF97" s="791"/>
      <c r="BG97" s="791"/>
      <c r="BH97" s="791"/>
      <c r="BI97" s="791"/>
      <c r="BJ97" s="791"/>
      <c r="BK97" s="791"/>
      <c r="BL97" s="791"/>
      <c r="BM97" s="791"/>
      <c r="BN97" s="791"/>
      <c r="BO97" s="791"/>
    </row>
    <row r="98" spans="1:67" x14ac:dyDescent="0.3">
      <c r="A98" s="84" t="str">
        <f>IF('STEP 2 EE Data'!A98="","",'STEP 2 EE Data'!A98)</f>
        <v/>
      </c>
      <c r="B98" s="83" t="str">
        <f>IF('STEP 2 EE Data'!B98="","",'STEP 2 EE Data'!B98)</f>
        <v/>
      </c>
      <c r="C98" s="342" t="str">
        <f>IF($C$21="","",IF(B98="","",'STEP 3 EE Comp'!F103))</f>
        <v/>
      </c>
      <c r="D98" s="343" t="str">
        <f>IF($D$21="","",IF(B98="","",'STEP 3 EE Comp'!J103))</f>
        <v/>
      </c>
      <c r="E98" s="343" t="str">
        <f>IF($E$21="","",IF(B98="","",'STEP 3 EE Comp'!N103))</f>
        <v/>
      </c>
      <c r="F98" s="343" t="str">
        <f>IF($F$21="","",IF(B98="","",'STEP 3 EE Comp'!R103))</f>
        <v/>
      </c>
      <c r="G98" s="343" t="str">
        <f>IF($G$21="","",IF(B98="","",'STEP 3 EE Comp'!V103))</f>
        <v/>
      </c>
      <c r="H98" s="343" t="str">
        <f>IF($H$21="","",IF(B98="","",'STEP 3 EE Comp'!Z103))</f>
        <v/>
      </c>
      <c r="I98" s="343" t="str">
        <f>IF($I$21="","",IF(B98="","",'STEP 3 EE Comp'!AD103))</f>
        <v/>
      </c>
      <c r="J98" s="343" t="str">
        <f>IF($J$21="","",IF(B98="","",'STEP 3 EE Comp'!AH103))</f>
        <v/>
      </c>
      <c r="K98" s="344" t="str">
        <f>IF($K$21="","",IF(B98="","",'STEP 3 EE Comp'!AL103))</f>
        <v/>
      </c>
      <c r="L98" s="348" t="str">
        <f t="shared" si="35"/>
        <v/>
      </c>
      <c r="M98" s="210" t="str">
        <f t="shared" si="36"/>
        <v/>
      </c>
      <c r="N98" s="210" t="str">
        <f t="shared" si="37"/>
        <v/>
      </c>
      <c r="O98" s="210" t="str">
        <f t="shared" si="38"/>
        <v/>
      </c>
      <c r="P98" s="210" t="str">
        <f t="shared" si="39"/>
        <v/>
      </c>
      <c r="Q98" s="210" t="str">
        <f t="shared" si="40"/>
        <v/>
      </c>
      <c r="R98" s="210" t="str">
        <f t="shared" si="41"/>
        <v/>
      </c>
      <c r="S98" s="210" t="str">
        <f t="shared" si="42"/>
        <v/>
      </c>
      <c r="T98" s="371" t="str">
        <f t="shared" si="43"/>
        <v/>
      </c>
      <c r="U98" s="348"/>
      <c r="V98" s="210"/>
      <c r="W98" s="210"/>
      <c r="X98" s="210"/>
      <c r="Y98" s="210"/>
      <c r="Z98" s="210"/>
      <c r="AA98" s="210"/>
      <c r="AB98" s="210"/>
      <c r="AC98" s="371"/>
      <c r="AD98" s="215"/>
      <c r="AE98" s="215"/>
      <c r="AF98" s="429" t="str">
        <f t="shared" si="81"/>
        <v/>
      </c>
      <c r="AG98" s="430"/>
      <c r="AH98" s="431" t="str">
        <f t="shared" ref="AH98:AP98" si="89">IF(AH75="","",IF(AH$78="B",IF(AH75="YES",0,AI53/SUM(AI$45:AI$53)),0))</f>
        <v/>
      </c>
      <c r="AI98" s="431" t="str">
        <f t="shared" si="89"/>
        <v/>
      </c>
      <c r="AJ98" s="431" t="str">
        <f t="shared" si="89"/>
        <v/>
      </c>
      <c r="AK98" s="431" t="str">
        <f t="shared" si="89"/>
        <v/>
      </c>
      <c r="AL98" s="431" t="str">
        <f t="shared" si="89"/>
        <v/>
      </c>
      <c r="AM98" s="431" t="str">
        <f t="shared" si="89"/>
        <v/>
      </c>
      <c r="AN98" s="431" t="str">
        <f t="shared" si="89"/>
        <v/>
      </c>
      <c r="AO98" s="431" t="str">
        <f t="shared" si="89"/>
        <v/>
      </c>
      <c r="AP98" s="432" t="str">
        <f t="shared" si="89"/>
        <v/>
      </c>
      <c r="BD98" s="791"/>
      <c r="BE98" s="791"/>
      <c r="BF98" s="791"/>
      <c r="BG98" s="791"/>
      <c r="BH98" s="791"/>
      <c r="BI98" s="791"/>
      <c r="BJ98" s="791"/>
      <c r="BK98" s="791"/>
      <c r="BL98" s="791"/>
      <c r="BM98" s="791"/>
      <c r="BN98" s="791"/>
      <c r="BO98" s="791"/>
    </row>
    <row r="99" spans="1:67" ht="15" thickBot="1" x14ac:dyDescent="0.35">
      <c r="A99" s="84" t="str">
        <f>IF('STEP 2 EE Data'!A99="","",'STEP 2 EE Data'!A99)</f>
        <v/>
      </c>
      <c r="B99" s="83" t="str">
        <f>IF('STEP 2 EE Data'!B99="","",'STEP 2 EE Data'!B99)</f>
        <v/>
      </c>
      <c r="C99" s="342" t="str">
        <f>IF($C$21="","",IF(B99="","",'STEP 3 EE Comp'!F104))</f>
        <v/>
      </c>
      <c r="D99" s="343" t="str">
        <f>IF($D$21="","",IF(B99="","",'STEP 3 EE Comp'!J104))</f>
        <v/>
      </c>
      <c r="E99" s="343" t="str">
        <f>IF($E$21="","",IF(B99="","",'STEP 3 EE Comp'!N104))</f>
        <v/>
      </c>
      <c r="F99" s="343" t="str">
        <f>IF($F$21="","",IF(B99="","",'STEP 3 EE Comp'!R104))</f>
        <v/>
      </c>
      <c r="G99" s="343" t="str">
        <f>IF($G$21="","",IF(B99="","",'STEP 3 EE Comp'!V104))</f>
        <v/>
      </c>
      <c r="H99" s="343" t="str">
        <f>IF($H$21="","",IF(B99="","",'STEP 3 EE Comp'!Z104))</f>
        <v/>
      </c>
      <c r="I99" s="343" t="str">
        <f>IF($I$21="","",IF(B99="","",'STEP 3 EE Comp'!AD104))</f>
        <v/>
      </c>
      <c r="J99" s="343" t="str">
        <f>IF($J$21="","",IF(B99="","",'STEP 3 EE Comp'!AH104))</f>
        <v/>
      </c>
      <c r="K99" s="344" t="str">
        <f>IF($K$21="","",IF(B99="","",'STEP 3 EE Comp'!AL104))</f>
        <v/>
      </c>
      <c r="L99" s="348" t="str">
        <f t="shared" si="35"/>
        <v/>
      </c>
      <c r="M99" s="210" t="str">
        <f t="shared" si="36"/>
        <v/>
      </c>
      <c r="N99" s="210" t="str">
        <f t="shared" si="37"/>
        <v/>
      </c>
      <c r="O99" s="210" t="str">
        <f t="shared" si="38"/>
        <v/>
      </c>
      <c r="P99" s="210" t="str">
        <f t="shared" si="39"/>
        <v/>
      </c>
      <c r="Q99" s="210" t="str">
        <f t="shared" si="40"/>
        <v/>
      </c>
      <c r="R99" s="210" t="str">
        <f t="shared" si="41"/>
        <v/>
      </c>
      <c r="S99" s="210" t="str">
        <f t="shared" si="42"/>
        <v/>
      </c>
      <c r="T99" s="371" t="str">
        <f t="shared" si="43"/>
        <v/>
      </c>
      <c r="U99" s="348"/>
      <c r="V99" s="210"/>
      <c r="W99" s="210"/>
      <c r="X99" s="210"/>
      <c r="Y99" s="210"/>
      <c r="Z99" s="210"/>
      <c r="AA99" s="210"/>
      <c r="AB99" s="210"/>
      <c r="AC99" s="371"/>
      <c r="AD99" s="215"/>
      <c r="AE99" s="215"/>
      <c r="AF99" s="433" t="s">
        <v>24</v>
      </c>
      <c r="AG99" s="434"/>
      <c r="AH99" s="435">
        <f>SUM(AH90:AH98)</f>
        <v>0</v>
      </c>
      <c r="AI99" s="435">
        <f t="shared" ref="AI99:AP99" si="90">SUM(AI90:AI98)</f>
        <v>0</v>
      </c>
      <c r="AJ99" s="435">
        <f t="shared" si="90"/>
        <v>0</v>
      </c>
      <c r="AK99" s="435">
        <f t="shared" si="90"/>
        <v>0</v>
      </c>
      <c r="AL99" s="435">
        <f t="shared" si="90"/>
        <v>0</v>
      </c>
      <c r="AM99" s="435">
        <f t="shared" si="90"/>
        <v>0</v>
      </c>
      <c r="AN99" s="435">
        <f t="shared" si="90"/>
        <v>0</v>
      </c>
      <c r="AO99" s="435">
        <f t="shared" si="90"/>
        <v>0</v>
      </c>
      <c r="AP99" s="436">
        <f t="shared" si="90"/>
        <v>0</v>
      </c>
      <c r="BD99" s="791"/>
      <c r="BE99" s="791"/>
      <c r="BF99" s="791"/>
      <c r="BG99" s="791"/>
      <c r="BH99" s="791"/>
      <c r="BI99" s="791"/>
      <c r="BJ99" s="791"/>
      <c r="BK99" s="791"/>
      <c r="BL99" s="791"/>
      <c r="BM99" s="791"/>
      <c r="BN99" s="791"/>
      <c r="BO99" s="791"/>
    </row>
    <row r="100" spans="1:67" x14ac:dyDescent="0.3">
      <c r="A100" s="84" t="str">
        <f>IF('STEP 2 EE Data'!A100="","",'STEP 2 EE Data'!A100)</f>
        <v/>
      </c>
      <c r="B100" s="83" t="str">
        <f>IF('STEP 2 EE Data'!B100="","",'STEP 2 EE Data'!B100)</f>
        <v/>
      </c>
      <c r="C100" s="342" t="str">
        <f>IF($C$21="","",IF(B100="","",'STEP 3 EE Comp'!F105))</f>
        <v/>
      </c>
      <c r="D100" s="343" t="str">
        <f>IF($D$21="","",IF(B100="","",'STEP 3 EE Comp'!J105))</f>
        <v/>
      </c>
      <c r="E100" s="343" t="str">
        <f>IF($E$21="","",IF(B100="","",'STEP 3 EE Comp'!N105))</f>
        <v/>
      </c>
      <c r="F100" s="343" t="str">
        <f>IF($F$21="","",IF(B100="","",'STEP 3 EE Comp'!R105))</f>
        <v/>
      </c>
      <c r="G100" s="343" t="str">
        <f>IF($G$21="","",IF(B100="","",'STEP 3 EE Comp'!V105))</f>
        <v/>
      </c>
      <c r="H100" s="343" t="str">
        <f>IF($H$21="","",IF(B100="","",'STEP 3 EE Comp'!Z105))</f>
        <v/>
      </c>
      <c r="I100" s="343" t="str">
        <f>IF($I$21="","",IF(B100="","",'STEP 3 EE Comp'!AD105))</f>
        <v/>
      </c>
      <c r="J100" s="343" t="str">
        <f>IF($J$21="","",IF(B100="","",'STEP 3 EE Comp'!AH105))</f>
        <v/>
      </c>
      <c r="K100" s="344" t="str">
        <f>IF($K$21="","",IF(B100="","",'STEP 3 EE Comp'!AL105))</f>
        <v/>
      </c>
      <c r="L100" s="348" t="str">
        <f t="shared" si="35"/>
        <v/>
      </c>
      <c r="M100" s="210" t="str">
        <f t="shared" si="36"/>
        <v/>
      </c>
      <c r="N100" s="210" t="str">
        <f t="shared" si="37"/>
        <v/>
      </c>
      <c r="O100" s="210" t="str">
        <f t="shared" si="38"/>
        <v/>
      </c>
      <c r="P100" s="210" t="str">
        <f t="shared" si="39"/>
        <v/>
      </c>
      <c r="Q100" s="210" t="str">
        <f t="shared" si="40"/>
        <v/>
      </c>
      <c r="R100" s="210" t="str">
        <f t="shared" si="41"/>
        <v/>
      </c>
      <c r="S100" s="210" t="str">
        <f t="shared" si="42"/>
        <v/>
      </c>
      <c r="T100" s="371" t="str">
        <f t="shared" si="43"/>
        <v/>
      </c>
      <c r="U100" s="348"/>
      <c r="V100" s="210"/>
      <c r="W100" s="210"/>
      <c r="X100" s="210"/>
      <c r="Y100" s="210"/>
      <c r="Z100" s="210"/>
      <c r="AA100" s="210"/>
      <c r="AB100" s="210"/>
      <c r="AC100" s="371"/>
      <c r="AD100" s="215"/>
      <c r="AE100" s="215"/>
      <c r="AF100" s="215"/>
      <c r="AG100" s="220"/>
      <c r="AJ100" s="437"/>
      <c r="BD100" s="791"/>
      <c r="BE100" s="791"/>
      <c r="BF100" s="791"/>
      <c r="BG100" s="791"/>
      <c r="BH100" s="791"/>
      <c r="BI100" s="791"/>
      <c r="BJ100" s="791"/>
      <c r="BK100" s="791"/>
      <c r="BL100" s="791"/>
      <c r="BM100" s="791"/>
      <c r="BN100" s="791"/>
      <c r="BO100" s="791"/>
    </row>
    <row r="101" spans="1:67" x14ac:dyDescent="0.3">
      <c r="A101" s="84" t="str">
        <f>IF('STEP 2 EE Data'!A101="","",'STEP 2 EE Data'!A101)</f>
        <v/>
      </c>
      <c r="B101" s="83" t="str">
        <f>IF('STEP 2 EE Data'!B101="","",'STEP 2 EE Data'!B101)</f>
        <v/>
      </c>
      <c r="C101" s="342" t="str">
        <f>IF($C$21="","",IF(B101="","",'STEP 3 EE Comp'!F106))</f>
        <v/>
      </c>
      <c r="D101" s="343" t="str">
        <f>IF($D$21="","",IF(B101="","",'STEP 3 EE Comp'!J106))</f>
        <v/>
      </c>
      <c r="E101" s="343" t="str">
        <f>IF($E$21="","",IF(B101="","",'STEP 3 EE Comp'!N106))</f>
        <v/>
      </c>
      <c r="F101" s="343" t="str">
        <f>IF($F$21="","",IF(B101="","",'STEP 3 EE Comp'!R106))</f>
        <v/>
      </c>
      <c r="G101" s="343" t="str">
        <f>IF($G$21="","",IF(B101="","",'STEP 3 EE Comp'!V106))</f>
        <v/>
      </c>
      <c r="H101" s="343" t="str">
        <f>IF($H$21="","",IF(B101="","",'STEP 3 EE Comp'!Z106))</f>
        <v/>
      </c>
      <c r="I101" s="343" t="str">
        <f>IF($I$21="","",IF(B101="","",'STEP 3 EE Comp'!AD106))</f>
        <v/>
      </c>
      <c r="J101" s="343" t="str">
        <f>IF($J$21="","",IF(B101="","",'STEP 3 EE Comp'!AH106))</f>
        <v/>
      </c>
      <c r="K101" s="344" t="str">
        <f>IF($K$21="","",IF(B101="","",'STEP 3 EE Comp'!AL106))</f>
        <v/>
      </c>
      <c r="L101" s="348" t="str">
        <f t="shared" si="35"/>
        <v/>
      </c>
      <c r="M101" s="210" t="str">
        <f t="shared" si="36"/>
        <v/>
      </c>
      <c r="N101" s="210" t="str">
        <f t="shared" si="37"/>
        <v/>
      </c>
      <c r="O101" s="210" t="str">
        <f t="shared" si="38"/>
        <v/>
      </c>
      <c r="P101" s="210" t="str">
        <f t="shared" si="39"/>
        <v/>
      </c>
      <c r="Q101" s="210" t="str">
        <f t="shared" si="40"/>
        <v/>
      </c>
      <c r="R101" s="210" t="str">
        <f t="shared" si="41"/>
        <v/>
      </c>
      <c r="S101" s="210" t="str">
        <f t="shared" si="42"/>
        <v/>
      </c>
      <c r="T101" s="371" t="str">
        <f t="shared" si="43"/>
        <v/>
      </c>
      <c r="U101" s="348"/>
      <c r="V101" s="210"/>
      <c r="W101" s="210"/>
      <c r="X101" s="210"/>
      <c r="Y101" s="210"/>
      <c r="Z101" s="210"/>
      <c r="AA101" s="210"/>
      <c r="AB101" s="210"/>
      <c r="AC101" s="371"/>
      <c r="AD101" s="215"/>
      <c r="AE101" s="215"/>
      <c r="AF101" s="215"/>
      <c r="AG101" s="220"/>
      <c r="BD101" s="791"/>
      <c r="BE101" s="791"/>
      <c r="BF101" s="791"/>
      <c r="BG101" s="791"/>
      <c r="BH101" s="791"/>
      <c r="BI101" s="791"/>
      <c r="BJ101" s="791"/>
      <c r="BK101" s="791"/>
      <c r="BL101" s="791"/>
      <c r="BM101" s="791"/>
      <c r="BN101" s="791"/>
      <c r="BO101" s="791"/>
    </row>
    <row r="102" spans="1:67" x14ac:dyDescent="0.3">
      <c r="A102" s="84" t="str">
        <f>IF('STEP 2 EE Data'!A102="","",'STEP 2 EE Data'!A102)</f>
        <v/>
      </c>
      <c r="B102" s="83" t="str">
        <f>IF('STEP 2 EE Data'!B102="","",'STEP 2 EE Data'!B102)</f>
        <v/>
      </c>
      <c r="C102" s="342" t="str">
        <f>IF($C$21="","",IF(B102="","",'STEP 3 EE Comp'!F107))</f>
        <v/>
      </c>
      <c r="D102" s="343" t="str">
        <f>IF($D$21="","",IF(B102="","",'STEP 3 EE Comp'!J107))</f>
        <v/>
      </c>
      <c r="E102" s="343" t="str">
        <f>IF($E$21="","",IF(B102="","",'STEP 3 EE Comp'!N107))</f>
        <v/>
      </c>
      <c r="F102" s="343" t="str">
        <f>IF($F$21="","",IF(B102="","",'STEP 3 EE Comp'!R107))</f>
        <v/>
      </c>
      <c r="G102" s="343" t="str">
        <f>IF($G$21="","",IF(B102="","",'STEP 3 EE Comp'!V107))</f>
        <v/>
      </c>
      <c r="H102" s="343" t="str">
        <f>IF($H$21="","",IF(B102="","",'STEP 3 EE Comp'!Z107))</f>
        <v/>
      </c>
      <c r="I102" s="343" t="str">
        <f>IF($I$21="","",IF(B102="","",'STEP 3 EE Comp'!AD107))</f>
        <v/>
      </c>
      <c r="J102" s="343" t="str">
        <f>IF($J$21="","",IF(B102="","",'STEP 3 EE Comp'!AH107))</f>
        <v/>
      </c>
      <c r="K102" s="344" t="str">
        <f>IF($K$21="","",IF(B102="","",'STEP 3 EE Comp'!AL107))</f>
        <v/>
      </c>
      <c r="L102" s="348" t="str">
        <f t="shared" si="35"/>
        <v/>
      </c>
      <c r="M102" s="210" t="str">
        <f t="shared" si="36"/>
        <v/>
      </c>
      <c r="N102" s="210" t="str">
        <f t="shared" si="37"/>
        <v/>
      </c>
      <c r="O102" s="210" t="str">
        <f t="shared" si="38"/>
        <v/>
      </c>
      <c r="P102" s="210" t="str">
        <f t="shared" si="39"/>
        <v/>
      </c>
      <c r="Q102" s="210" t="str">
        <f t="shared" si="40"/>
        <v/>
      </c>
      <c r="R102" s="210" t="str">
        <f t="shared" si="41"/>
        <v/>
      </c>
      <c r="S102" s="210" t="str">
        <f t="shared" si="42"/>
        <v/>
      </c>
      <c r="T102" s="371" t="str">
        <f t="shared" si="43"/>
        <v/>
      </c>
      <c r="U102" s="348"/>
      <c r="V102" s="210"/>
      <c r="W102" s="210"/>
      <c r="X102" s="210"/>
      <c r="Y102" s="210"/>
      <c r="Z102" s="210"/>
      <c r="AA102" s="210"/>
      <c r="AB102" s="210"/>
      <c r="AC102" s="371"/>
      <c r="AD102" s="215"/>
      <c r="AE102" s="215"/>
      <c r="AF102" s="215"/>
      <c r="AG102" s="220"/>
      <c r="BD102" s="791"/>
      <c r="BE102" s="791"/>
      <c r="BF102" s="791"/>
      <c r="BG102" s="791"/>
      <c r="BH102" s="791"/>
      <c r="BI102" s="791"/>
      <c r="BJ102" s="791"/>
      <c r="BK102" s="791"/>
      <c r="BL102" s="791"/>
      <c r="BM102" s="791"/>
      <c r="BN102" s="791"/>
      <c r="BO102" s="791"/>
    </row>
    <row r="103" spans="1:67" x14ac:dyDescent="0.3">
      <c r="A103" s="84" t="str">
        <f>IF('STEP 2 EE Data'!A103="","",'STEP 2 EE Data'!A103)</f>
        <v/>
      </c>
      <c r="B103" s="83" t="str">
        <f>IF('STEP 2 EE Data'!B103="","",'STEP 2 EE Data'!B103)</f>
        <v/>
      </c>
      <c r="C103" s="342" t="str">
        <f>IF($C$21="","",IF(B103="","",'STEP 3 EE Comp'!F108))</f>
        <v/>
      </c>
      <c r="D103" s="343" t="str">
        <f>IF($D$21="","",IF(B103="","",'STEP 3 EE Comp'!J108))</f>
        <v/>
      </c>
      <c r="E103" s="343" t="str">
        <f>IF($E$21="","",IF(B103="","",'STEP 3 EE Comp'!N108))</f>
        <v/>
      </c>
      <c r="F103" s="343" t="str">
        <f>IF($F$21="","",IF(B103="","",'STEP 3 EE Comp'!R108))</f>
        <v/>
      </c>
      <c r="G103" s="343" t="str">
        <f>IF($G$21="","",IF(B103="","",'STEP 3 EE Comp'!V108))</f>
        <v/>
      </c>
      <c r="H103" s="343" t="str">
        <f>IF($H$21="","",IF(B103="","",'STEP 3 EE Comp'!Z108))</f>
        <v/>
      </c>
      <c r="I103" s="343" t="str">
        <f>IF($I$21="","",IF(B103="","",'STEP 3 EE Comp'!AD108))</f>
        <v/>
      </c>
      <c r="J103" s="343" t="str">
        <f>IF($J$21="","",IF(B103="","",'STEP 3 EE Comp'!AH108))</f>
        <v/>
      </c>
      <c r="K103" s="344" t="str">
        <f>IF($K$21="","",IF(B103="","",'STEP 3 EE Comp'!AL108))</f>
        <v/>
      </c>
      <c r="L103" s="348" t="str">
        <f t="shared" si="35"/>
        <v/>
      </c>
      <c r="M103" s="210" t="str">
        <f t="shared" si="36"/>
        <v/>
      </c>
      <c r="N103" s="210" t="str">
        <f t="shared" si="37"/>
        <v/>
      </c>
      <c r="O103" s="210" t="str">
        <f t="shared" si="38"/>
        <v/>
      </c>
      <c r="P103" s="210" t="str">
        <f t="shared" si="39"/>
        <v/>
      </c>
      <c r="Q103" s="210" t="str">
        <f t="shared" si="40"/>
        <v/>
      </c>
      <c r="R103" s="210" t="str">
        <f t="shared" si="41"/>
        <v/>
      </c>
      <c r="S103" s="210" t="str">
        <f t="shared" si="42"/>
        <v/>
      </c>
      <c r="T103" s="371" t="str">
        <f t="shared" si="43"/>
        <v/>
      </c>
      <c r="U103" s="348"/>
      <c r="V103" s="210"/>
      <c r="W103" s="210"/>
      <c r="X103" s="210"/>
      <c r="Y103" s="210"/>
      <c r="Z103" s="210"/>
      <c r="AA103" s="210"/>
      <c r="AB103" s="210"/>
      <c r="AC103" s="371"/>
      <c r="AD103" s="215"/>
      <c r="AE103" s="215"/>
      <c r="AF103" s="215"/>
      <c r="AG103" s="220"/>
      <c r="BD103" s="791"/>
      <c r="BE103" s="791"/>
      <c r="BF103" s="791"/>
      <c r="BG103" s="791"/>
      <c r="BH103" s="791"/>
      <c r="BI103" s="791"/>
      <c r="BJ103" s="791"/>
      <c r="BK103" s="791"/>
      <c r="BL103" s="791"/>
      <c r="BM103" s="791"/>
      <c r="BN103" s="791"/>
      <c r="BO103" s="791"/>
    </row>
    <row r="104" spans="1:67" x14ac:dyDescent="0.3">
      <c r="A104" s="84" t="str">
        <f>IF('STEP 2 EE Data'!A104="","",'STEP 2 EE Data'!A104)</f>
        <v/>
      </c>
      <c r="B104" s="83" t="str">
        <f>IF('STEP 2 EE Data'!B104="","",'STEP 2 EE Data'!B104)</f>
        <v/>
      </c>
      <c r="C104" s="342" t="str">
        <f>IF($C$21="","",IF(B104="","",'STEP 3 EE Comp'!F109))</f>
        <v/>
      </c>
      <c r="D104" s="343" t="str">
        <f>IF($D$21="","",IF(B104="","",'STEP 3 EE Comp'!J109))</f>
        <v/>
      </c>
      <c r="E104" s="343" t="str">
        <f>IF($E$21="","",IF(B104="","",'STEP 3 EE Comp'!N109))</f>
        <v/>
      </c>
      <c r="F104" s="343" t="str">
        <f>IF($F$21="","",IF(B104="","",'STEP 3 EE Comp'!R109))</f>
        <v/>
      </c>
      <c r="G104" s="343" t="str">
        <f>IF($G$21="","",IF(B104="","",'STEP 3 EE Comp'!V109))</f>
        <v/>
      </c>
      <c r="H104" s="343" t="str">
        <f>IF($H$21="","",IF(B104="","",'STEP 3 EE Comp'!Z109))</f>
        <v/>
      </c>
      <c r="I104" s="343" t="str">
        <f>IF($I$21="","",IF(B104="","",'STEP 3 EE Comp'!AD109))</f>
        <v/>
      </c>
      <c r="J104" s="343" t="str">
        <f>IF($J$21="","",IF(B104="","",'STEP 3 EE Comp'!AH109))</f>
        <v/>
      </c>
      <c r="K104" s="344" t="str">
        <f>IF($K$21="","",IF(B104="","",'STEP 3 EE Comp'!AL109))</f>
        <v/>
      </c>
      <c r="L104" s="348" t="str">
        <f t="shared" si="35"/>
        <v/>
      </c>
      <c r="M104" s="210" t="str">
        <f t="shared" si="36"/>
        <v/>
      </c>
      <c r="N104" s="210" t="str">
        <f t="shared" si="37"/>
        <v/>
      </c>
      <c r="O104" s="210" t="str">
        <f t="shared" si="38"/>
        <v/>
      </c>
      <c r="P104" s="210" t="str">
        <f t="shared" si="39"/>
        <v/>
      </c>
      <c r="Q104" s="210" t="str">
        <f t="shared" si="40"/>
        <v/>
      </c>
      <c r="R104" s="210" t="str">
        <f t="shared" si="41"/>
        <v/>
      </c>
      <c r="S104" s="210" t="str">
        <f t="shared" si="42"/>
        <v/>
      </c>
      <c r="T104" s="371" t="str">
        <f t="shared" si="43"/>
        <v/>
      </c>
      <c r="U104" s="348"/>
      <c r="V104" s="210"/>
      <c r="W104" s="210"/>
      <c r="X104" s="210"/>
      <c r="Y104" s="210"/>
      <c r="Z104" s="210"/>
      <c r="AA104" s="210"/>
      <c r="AB104" s="210"/>
      <c r="AC104" s="371"/>
      <c r="AD104" s="215"/>
      <c r="AE104" s="215"/>
      <c r="AF104" s="215"/>
      <c r="AG104" s="220"/>
      <c r="BD104" s="791"/>
      <c r="BE104" s="791"/>
      <c r="BF104" s="791"/>
      <c r="BG104" s="791"/>
      <c r="BH104" s="791"/>
      <c r="BI104" s="791"/>
      <c r="BJ104" s="791"/>
      <c r="BK104" s="791"/>
      <c r="BL104" s="791"/>
      <c r="BM104" s="791"/>
      <c r="BN104" s="791"/>
      <c r="BO104" s="791"/>
    </row>
    <row r="105" spans="1:67" x14ac:dyDescent="0.3">
      <c r="A105" s="84" t="str">
        <f>IF('STEP 2 EE Data'!A105="","",'STEP 2 EE Data'!A105)</f>
        <v/>
      </c>
      <c r="B105" s="83" t="str">
        <f>IF('STEP 2 EE Data'!B105="","",'STEP 2 EE Data'!B105)</f>
        <v/>
      </c>
      <c r="C105" s="342" t="str">
        <f>IF($C$21="","",IF(B105="","",'STEP 3 EE Comp'!F110))</f>
        <v/>
      </c>
      <c r="D105" s="343" t="str">
        <f>IF($D$21="","",IF(B105="","",'STEP 3 EE Comp'!J110))</f>
        <v/>
      </c>
      <c r="E105" s="343" t="str">
        <f>IF($E$21="","",IF(B105="","",'STEP 3 EE Comp'!N110))</f>
        <v/>
      </c>
      <c r="F105" s="343" t="str">
        <f>IF($F$21="","",IF(B105="","",'STEP 3 EE Comp'!R110))</f>
        <v/>
      </c>
      <c r="G105" s="343" t="str">
        <f>IF($G$21="","",IF(B105="","",'STEP 3 EE Comp'!V110))</f>
        <v/>
      </c>
      <c r="H105" s="343" t="str">
        <f>IF($H$21="","",IF(B105="","",'STEP 3 EE Comp'!Z110))</f>
        <v/>
      </c>
      <c r="I105" s="343" t="str">
        <f>IF($I$21="","",IF(B105="","",'STEP 3 EE Comp'!AD110))</f>
        <v/>
      </c>
      <c r="J105" s="343" t="str">
        <f>IF($J$21="","",IF(B105="","",'STEP 3 EE Comp'!AH110))</f>
        <v/>
      </c>
      <c r="K105" s="344" t="str">
        <f>IF($K$21="","",IF(B105="","",'STEP 3 EE Comp'!AL110))</f>
        <v/>
      </c>
      <c r="L105" s="348" t="str">
        <f t="shared" si="35"/>
        <v/>
      </c>
      <c r="M105" s="210" t="str">
        <f t="shared" si="36"/>
        <v/>
      </c>
      <c r="N105" s="210" t="str">
        <f t="shared" si="37"/>
        <v/>
      </c>
      <c r="O105" s="210" t="str">
        <f t="shared" si="38"/>
        <v/>
      </c>
      <c r="P105" s="210" t="str">
        <f t="shared" si="39"/>
        <v/>
      </c>
      <c r="Q105" s="210" t="str">
        <f t="shared" si="40"/>
        <v/>
      </c>
      <c r="R105" s="210" t="str">
        <f t="shared" si="41"/>
        <v/>
      </c>
      <c r="S105" s="210" t="str">
        <f t="shared" si="42"/>
        <v/>
      </c>
      <c r="T105" s="371" t="str">
        <f t="shared" si="43"/>
        <v/>
      </c>
      <c r="U105" s="348"/>
      <c r="V105" s="210"/>
      <c r="W105" s="210"/>
      <c r="X105" s="210"/>
      <c r="Y105" s="210"/>
      <c r="Z105" s="210"/>
      <c r="AA105" s="210"/>
      <c r="AB105" s="210"/>
      <c r="AC105" s="371"/>
      <c r="AD105" s="215"/>
      <c r="AE105" s="215"/>
      <c r="AF105" s="215"/>
      <c r="AG105" s="220"/>
      <c r="BD105" s="791"/>
      <c r="BE105" s="791"/>
      <c r="BF105" s="791"/>
      <c r="BG105" s="791"/>
      <c r="BH105" s="791"/>
      <c r="BI105" s="791"/>
      <c r="BJ105" s="791"/>
      <c r="BK105" s="791"/>
      <c r="BL105" s="791"/>
      <c r="BM105" s="791"/>
      <c r="BN105" s="791"/>
      <c r="BO105" s="791"/>
    </row>
    <row r="106" spans="1:67" x14ac:dyDescent="0.3">
      <c r="A106" s="84" t="str">
        <f>IF('STEP 2 EE Data'!A106="","",'STEP 2 EE Data'!A106)</f>
        <v/>
      </c>
      <c r="B106" s="83" t="str">
        <f>IF('STEP 2 EE Data'!B106="","",'STEP 2 EE Data'!B106)</f>
        <v/>
      </c>
      <c r="C106" s="342" t="str">
        <f>IF($C$21="","",IF(B106="","",'STEP 3 EE Comp'!F111))</f>
        <v/>
      </c>
      <c r="D106" s="343" t="str">
        <f>IF($D$21="","",IF(B106="","",'STEP 3 EE Comp'!J111))</f>
        <v/>
      </c>
      <c r="E106" s="343" t="str">
        <f>IF($E$21="","",IF(B106="","",'STEP 3 EE Comp'!N111))</f>
        <v/>
      </c>
      <c r="F106" s="343" t="str">
        <f>IF($F$21="","",IF(B106="","",'STEP 3 EE Comp'!R111))</f>
        <v/>
      </c>
      <c r="G106" s="343" t="str">
        <f>IF($G$21="","",IF(B106="","",'STEP 3 EE Comp'!V111))</f>
        <v/>
      </c>
      <c r="H106" s="343" t="str">
        <f>IF($H$21="","",IF(B106="","",'STEP 3 EE Comp'!Z111))</f>
        <v/>
      </c>
      <c r="I106" s="343" t="str">
        <f>IF($I$21="","",IF(B106="","",'STEP 3 EE Comp'!AD111))</f>
        <v/>
      </c>
      <c r="J106" s="343" t="str">
        <f>IF($J$21="","",IF(B106="","",'STEP 3 EE Comp'!AH111))</f>
        <v/>
      </c>
      <c r="K106" s="344" t="str">
        <f>IF($K$21="","",IF(B106="","",'STEP 3 EE Comp'!AL111))</f>
        <v/>
      </c>
      <c r="L106" s="348" t="str">
        <f t="shared" si="35"/>
        <v/>
      </c>
      <c r="M106" s="210" t="str">
        <f t="shared" si="36"/>
        <v/>
      </c>
      <c r="N106" s="210" t="str">
        <f t="shared" si="37"/>
        <v/>
      </c>
      <c r="O106" s="210" t="str">
        <f t="shared" si="38"/>
        <v/>
      </c>
      <c r="P106" s="210" t="str">
        <f t="shared" si="39"/>
        <v/>
      </c>
      <c r="Q106" s="210" t="str">
        <f t="shared" si="40"/>
        <v/>
      </c>
      <c r="R106" s="210" t="str">
        <f t="shared" si="41"/>
        <v/>
      </c>
      <c r="S106" s="210" t="str">
        <f t="shared" si="42"/>
        <v/>
      </c>
      <c r="T106" s="371" t="str">
        <f t="shared" si="43"/>
        <v/>
      </c>
      <c r="U106" s="348"/>
      <c r="V106" s="210"/>
      <c r="W106" s="210"/>
      <c r="X106" s="210"/>
      <c r="Y106" s="210"/>
      <c r="Z106" s="210"/>
      <c r="AA106" s="210"/>
      <c r="AB106" s="210"/>
      <c r="AC106" s="371"/>
      <c r="AD106" s="215"/>
      <c r="AE106" s="215"/>
      <c r="AF106" s="215"/>
      <c r="AG106" s="220"/>
      <c r="BD106" s="791"/>
      <c r="BE106" s="791"/>
      <c r="BF106" s="791"/>
      <c r="BG106" s="791"/>
      <c r="BH106" s="791"/>
      <c r="BI106" s="791"/>
      <c r="BJ106" s="791"/>
      <c r="BK106" s="791"/>
      <c r="BL106" s="791"/>
      <c r="BM106" s="791"/>
      <c r="BN106" s="791"/>
      <c r="BO106" s="791"/>
    </row>
    <row r="107" spans="1:67" x14ac:dyDescent="0.3">
      <c r="A107" s="84" t="str">
        <f>IF('STEP 2 EE Data'!A107="","",'STEP 2 EE Data'!A107)</f>
        <v/>
      </c>
      <c r="B107" s="83" t="str">
        <f>IF('STEP 2 EE Data'!B107="","",'STEP 2 EE Data'!B107)</f>
        <v/>
      </c>
      <c r="C107" s="342" t="str">
        <f>IF($C$21="","",IF(B107="","",'STEP 3 EE Comp'!F112))</f>
        <v/>
      </c>
      <c r="D107" s="343" t="str">
        <f>IF($D$21="","",IF(B107="","",'STEP 3 EE Comp'!J112))</f>
        <v/>
      </c>
      <c r="E107" s="343" t="str">
        <f>IF($E$21="","",IF(B107="","",'STEP 3 EE Comp'!N112))</f>
        <v/>
      </c>
      <c r="F107" s="343" t="str">
        <f>IF($F$21="","",IF(B107="","",'STEP 3 EE Comp'!R112))</f>
        <v/>
      </c>
      <c r="G107" s="343" t="str">
        <f>IF($G$21="","",IF(B107="","",'STEP 3 EE Comp'!V112))</f>
        <v/>
      </c>
      <c r="H107" s="343" t="str">
        <f>IF($H$21="","",IF(B107="","",'STEP 3 EE Comp'!Z112))</f>
        <v/>
      </c>
      <c r="I107" s="343" t="str">
        <f>IF($I$21="","",IF(B107="","",'STEP 3 EE Comp'!AD112))</f>
        <v/>
      </c>
      <c r="J107" s="343" t="str">
        <f>IF($J$21="","",IF(B107="","",'STEP 3 EE Comp'!AH112))</f>
        <v/>
      </c>
      <c r="K107" s="344" t="str">
        <f>IF($K$21="","",IF(B107="","",'STEP 3 EE Comp'!AL112))</f>
        <v/>
      </c>
      <c r="L107" s="348" t="str">
        <f t="shared" ref="L107:L170" si="91">IF($B107="","",IF(AI$45="",0,$C107*AI$45)+IF(AI$46="",0,$D107*AI$46)+IF(AI$47="",0,$E107*AI$47)+IF(AI$48="",0,$F107*AI$48)+IF(AI$49="",0,$G107*AI$49)+IF(AI$50="",0,$H107*AI$50)+IF(AI$51="",0,$I107*AI$51)+IF(AI$52="",0,$J107*AI$52)+IF(AI$53="",0,$K107*AI$53))</f>
        <v/>
      </c>
      <c r="M107" s="210" t="str">
        <f t="shared" ref="M107:M170" si="92">IF($B107="","",IF(AJ$45="",0,$C107*AJ$45)+IF(AJ$46="",0,$D107*AJ$46)+IF(AJ$47="",0,$E107*AJ$47)+IF(AJ$48="",0,$F107*AJ$48)+IF(AJ$49="",0,$G107*AJ$49)+IF(AJ$50="",0,$H107*AJ$50)+IF(AJ$51="",0,$I107*AJ$51)+IF(AJ$52="",0,$J107*AJ$52)+IF(AJ$53="",0,$K107*AJ$53))</f>
        <v/>
      </c>
      <c r="N107" s="210" t="str">
        <f t="shared" ref="N107:N170" si="93">IF($B107="","",IF(AK$45="",0,$C107*AK$45)+IF(AK$46="",0,$D107*AK$46)+IF(AK$47="",0,$E107*AK$47)+IF(AK$48="",0,$F107*AK$48)+IF(AK$49="",0,$G107*AK$49)+IF(AK$50="",0,$H107*AK$50)+IF(AK$51="",0,$I107*AK$51)+IF(AK$52="",0,$J107*AK$52)+IF(AK$53="",0,$K107*AK$53))</f>
        <v/>
      </c>
      <c r="O107" s="210" t="str">
        <f t="shared" ref="O107:O170" si="94">IF($B107="","",IF(AL$45="",0,$C107*AL$45)+IF(AL$46="",0,$D107*AL$46)+IF(AL$47="",0,$E107*AL$47)+IF(AL$48="",0,$F107*AL$48)+IF(AL$49="",0,$G107*AL$49)+IF(AL$50="",0,$H107*AL$50)+IF(AL$51="",0,$I107*AL$51)+IF(AL$52="",0,$J107*AL$52)+IF(AL$53="",0,$K107*AL$53))</f>
        <v/>
      </c>
      <c r="P107" s="210" t="str">
        <f t="shared" ref="P107:P170" si="95">IF($B107="","",IF(AM$45="",0,$C107*AM$45)+IF(AM$46="",0,$D107*AM$46)+IF(AM$47="",0,$E107*AM$47)+IF(AM$48="",0,$F107*AM$48)+IF(AM$49="",0,$G107*AM$49)+IF(AM$50="",0,$H107*AM$50)+IF(AM$51="",0,$I107*AM$51)+IF(AM$52="",0,$J107*AM$52)+IF(AM$53="",0,$K107*AM$53))</f>
        <v/>
      </c>
      <c r="Q107" s="210" t="str">
        <f t="shared" ref="Q107:Q170" si="96">IF($B107="","",IF(AN$45="",0,$C107*AN$45)+IF(AN$46="",0,$D107*AN$46)+IF(AN$47="",0,$E107*AN$47)+IF(AN$48="",0,$F107*AN$48)+IF(AN$49="",0,$G107*AN$49)+IF(AN$50="",0,$H107*AN$50)+IF(AN$51="",0,$I107*AN$51)+IF(AN$52="",0,$J107*AN$52)+IF(AN$53="",0,$K107*AN$53))</f>
        <v/>
      </c>
      <c r="R107" s="210" t="str">
        <f t="shared" ref="R107:R170" si="97">IF($B107="","",IF(AO$45="",0,$C107*AO$45)+IF(AO$46="",0,$D107*AO$46)+IF(AO$47="",0,$E107*AO$47)+IF(AO$48="",0,$F107*AO$48)+IF(AO$49="",0,$G107*AO$49)+IF(AO$50="",0,$H107*AO$50)+IF(AO$51="",0,$I107*AO$51)+IF(AO$52="",0,$J107*AO$52)+IF(AO$53="",0,$K107*AO$53))</f>
        <v/>
      </c>
      <c r="S107" s="210" t="str">
        <f t="shared" ref="S107:S170" si="98">IF($B107="","",IF(AP$45="",0,$C107*AP$45)+IF(AP$46="",0,$D107*AP$46)+IF(AP$47="",0,$E107*AP$47)+IF(AP$48="",0,$F107*AP$48)+IF(AP$49="",0,$G107*AP$49)+IF(AP$50="",0,$H107*AP$50)+IF(AP$51="",0,$I107*AP$51)+IF(AP$52="",0,$J107*AP$52)+IF(AP$53="",0,$K107*AP$53))</f>
        <v/>
      </c>
      <c r="T107" s="371" t="str">
        <f t="shared" ref="T107:T170" si="99">IF($B107="","",IF(AQ$45="",0,$C107*AQ$45)+IF(AQ$46="",0,$D107*AQ$46)+IF(AQ$47="",0,$E107*AQ$47)+IF(AQ$48="",0,$F107*AQ$48)+IF(AQ$49="",0,$G107*AQ$49)+IF(AQ$50="",0,$H107*AQ$50)+IF(AQ$51="",0,$I107*AQ$51)+IF(AQ$52="",0,$J107*AQ$52)+IF(AQ$53="",0,$K107*AQ$53))</f>
        <v/>
      </c>
      <c r="U107" s="348"/>
      <c r="V107" s="210"/>
      <c r="W107" s="210"/>
      <c r="X107" s="210"/>
      <c r="Y107" s="210"/>
      <c r="Z107" s="210"/>
      <c r="AA107" s="210"/>
      <c r="AB107" s="210"/>
      <c r="AC107" s="371"/>
      <c r="AD107" s="215"/>
      <c r="AE107" s="215"/>
      <c r="AF107" s="215"/>
      <c r="AG107" s="220"/>
      <c r="BD107" s="791"/>
      <c r="BE107" s="791"/>
      <c r="BF107" s="791"/>
      <c r="BG107" s="791"/>
      <c r="BH107" s="791"/>
      <c r="BI107" s="791"/>
      <c r="BJ107" s="791"/>
      <c r="BK107" s="791"/>
      <c r="BL107" s="791"/>
      <c r="BM107" s="791"/>
      <c r="BN107" s="791"/>
      <c r="BO107" s="791"/>
    </row>
    <row r="108" spans="1:67" x14ac:dyDescent="0.3">
      <c r="A108" s="84" t="str">
        <f>IF('STEP 2 EE Data'!A108="","",'STEP 2 EE Data'!A108)</f>
        <v/>
      </c>
      <c r="B108" s="83" t="str">
        <f>IF('STEP 2 EE Data'!B108="","",'STEP 2 EE Data'!B108)</f>
        <v/>
      </c>
      <c r="C108" s="342" t="str">
        <f>IF($C$21="","",IF(B108="","",'STEP 3 EE Comp'!F113))</f>
        <v/>
      </c>
      <c r="D108" s="343" t="str">
        <f>IF($D$21="","",IF(B108="","",'STEP 3 EE Comp'!J113))</f>
        <v/>
      </c>
      <c r="E108" s="343" t="str">
        <f>IF($E$21="","",IF(B108="","",'STEP 3 EE Comp'!N113))</f>
        <v/>
      </c>
      <c r="F108" s="343" t="str">
        <f>IF($F$21="","",IF(B108="","",'STEP 3 EE Comp'!R113))</f>
        <v/>
      </c>
      <c r="G108" s="343" t="str">
        <f>IF($G$21="","",IF(B108="","",'STEP 3 EE Comp'!V113))</f>
        <v/>
      </c>
      <c r="H108" s="343" t="str">
        <f>IF($H$21="","",IF(B108="","",'STEP 3 EE Comp'!Z113))</f>
        <v/>
      </c>
      <c r="I108" s="343" t="str">
        <f>IF($I$21="","",IF(B108="","",'STEP 3 EE Comp'!AD113))</f>
        <v/>
      </c>
      <c r="J108" s="343" t="str">
        <f>IF($J$21="","",IF(B108="","",'STEP 3 EE Comp'!AH113))</f>
        <v/>
      </c>
      <c r="K108" s="344" t="str">
        <f>IF($K$21="","",IF(B108="","",'STEP 3 EE Comp'!AL113))</f>
        <v/>
      </c>
      <c r="L108" s="348" t="str">
        <f t="shared" si="91"/>
        <v/>
      </c>
      <c r="M108" s="210" t="str">
        <f t="shared" si="92"/>
        <v/>
      </c>
      <c r="N108" s="210" t="str">
        <f t="shared" si="93"/>
        <v/>
      </c>
      <c r="O108" s="210" t="str">
        <f t="shared" si="94"/>
        <v/>
      </c>
      <c r="P108" s="210" t="str">
        <f t="shared" si="95"/>
        <v/>
      </c>
      <c r="Q108" s="210" t="str">
        <f t="shared" si="96"/>
        <v/>
      </c>
      <c r="R108" s="210" t="str">
        <f t="shared" si="97"/>
        <v/>
      </c>
      <c r="S108" s="210" t="str">
        <f t="shared" si="98"/>
        <v/>
      </c>
      <c r="T108" s="371" t="str">
        <f t="shared" si="99"/>
        <v/>
      </c>
      <c r="U108" s="348"/>
      <c r="V108" s="210"/>
      <c r="W108" s="210"/>
      <c r="X108" s="210"/>
      <c r="Y108" s="210"/>
      <c r="Z108" s="210"/>
      <c r="AA108" s="210"/>
      <c r="AB108" s="210"/>
      <c r="AC108" s="371"/>
      <c r="AD108" s="215"/>
      <c r="AE108" s="215"/>
      <c r="AF108" s="215"/>
      <c r="AG108" s="220"/>
      <c r="BD108" s="791"/>
      <c r="BE108" s="791"/>
      <c r="BF108" s="791"/>
      <c r="BG108" s="791"/>
      <c r="BH108" s="791"/>
      <c r="BI108" s="791"/>
      <c r="BJ108" s="791"/>
      <c r="BK108" s="791"/>
      <c r="BL108" s="791"/>
      <c r="BM108" s="791"/>
      <c r="BN108" s="791"/>
      <c r="BO108" s="791"/>
    </row>
    <row r="109" spans="1:67" x14ac:dyDescent="0.3">
      <c r="A109" s="84" t="str">
        <f>IF('STEP 2 EE Data'!A109="","",'STEP 2 EE Data'!A109)</f>
        <v/>
      </c>
      <c r="B109" s="83" t="str">
        <f>IF('STEP 2 EE Data'!B109="","",'STEP 2 EE Data'!B109)</f>
        <v/>
      </c>
      <c r="C109" s="342" t="str">
        <f>IF($C$21="","",IF(B109="","",'STEP 3 EE Comp'!F114))</f>
        <v/>
      </c>
      <c r="D109" s="343" t="str">
        <f>IF($D$21="","",IF(B109="","",'STEP 3 EE Comp'!J114))</f>
        <v/>
      </c>
      <c r="E109" s="343" t="str">
        <f>IF($E$21="","",IF(B109="","",'STEP 3 EE Comp'!N114))</f>
        <v/>
      </c>
      <c r="F109" s="343" t="str">
        <f>IF($F$21="","",IF(B109="","",'STEP 3 EE Comp'!R114))</f>
        <v/>
      </c>
      <c r="G109" s="343" t="str">
        <f>IF($G$21="","",IF(B109="","",'STEP 3 EE Comp'!V114))</f>
        <v/>
      </c>
      <c r="H109" s="343" t="str">
        <f>IF($H$21="","",IF(B109="","",'STEP 3 EE Comp'!Z114))</f>
        <v/>
      </c>
      <c r="I109" s="343" t="str">
        <f>IF($I$21="","",IF(B109="","",'STEP 3 EE Comp'!AD114))</f>
        <v/>
      </c>
      <c r="J109" s="343" t="str">
        <f>IF($J$21="","",IF(B109="","",'STEP 3 EE Comp'!AH114))</f>
        <v/>
      </c>
      <c r="K109" s="344" t="str">
        <f>IF($K$21="","",IF(B109="","",'STEP 3 EE Comp'!AL114))</f>
        <v/>
      </c>
      <c r="L109" s="348" t="str">
        <f t="shared" si="91"/>
        <v/>
      </c>
      <c r="M109" s="210" t="str">
        <f t="shared" si="92"/>
        <v/>
      </c>
      <c r="N109" s="210" t="str">
        <f t="shared" si="93"/>
        <v/>
      </c>
      <c r="O109" s="210" t="str">
        <f t="shared" si="94"/>
        <v/>
      </c>
      <c r="P109" s="210" t="str">
        <f t="shared" si="95"/>
        <v/>
      </c>
      <c r="Q109" s="210" t="str">
        <f t="shared" si="96"/>
        <v/>
      </c>
      <c r="R109" s="210" t="str">
        <f t="shared" si="97"/>
        <v/>
      </c>
      <c r="S109" s="210" t="str">
        <f t="shared" si="98"/>
        <v/>
      </c>
      <c r="T109" s="371" t="str">
        <f t="shared" si="99"/>
        <v/>
      </c>
      <c r="U109" s="348"/>
      <c r="V109" s="210"/>
      <c r="W109" s="210"/>
      <c r="X109" s="210"/>
      <c r="Y109" s="210"/>
      <c r="Z109" s="210"/>
      <c r="AA109" s="210"/>
      <c r="AB109" s="210"/>
      <c r="AC109" s="371"/>
      <c r="AD109" s="215"/>
      <c r="AE109" s="215"/>
      <c r="AF109" s="215"/>
      <c r="AG109" s="220"/>
      <c r="BD109" s="791"/>
      <c r="BE109" s="791"/>
      <c r="BF109" s="791"/>
      <c r="BG109" s="791"/>
      <c r="BH109" s="791"/>
      <c r="BI109" s="791"/>
      <c r="BJ109" s="791"/>
      <c r="BK109" s="791"/>
      <c r="BL109" s="791"/>
      <c r="BM109" s="791"/>
      <c r="BN109" s="791"/>
      <c r="BO109" s="791"/>
    </row>
    <row r="110" spans="1:67" x14ac:dyDescent="0.3">
      <c r="A110" s="84" t="str">
        <f>IF('STEP 2 EE Data'!A110="","",'STEP 2 EE Data'!A110)</f>
        <v/>
      </c>
      <c r="B110" s="83" t="str">
        <f>IF('STEP 2 EE Data'!B110="","",'STEP 2 EE Data'!B110)</f>
        <v/>
      </c>
      <c r="C110" s="342" t="str">
        <f>IF($C$21="","",IF(B110="","",'STEP 3 EE Comp'!F115))</f>
        <v/>
      </c>
      <c r="D110" s="343" t="str">
        <f>IF($D$21="","",IF(B110="","",'STEP 3 EE Comp'!J115))</f>
        <v/>
      </c>
      <c r="E110" s="343" t="str">
        <f>IF($E$21="","",IF(B110="","",'STEP 3 EE Comp'!N115))</f>
        <v/>
      </c>
      <c r="F110" s="343" t="str">
        <f>IF($F$21="","",IF(B110="","",'STEP 3 EE Comp'!R115))</f>
        <v/>
      </c>
      <c r="G110" s="343" t="str">
        <f>IF($G$21="","",IF(B110="","",'STEP 3 EE Comp'!V115))</f>
        <v/>
      </c>
      <c r="H110" s="343" t="str">
        <f>IF($H$21="","",IF(B110="","",'STEP 3 EE Comp'!Z115))</f>
        <v/>
      </c>
      <c r="I110" s="343" t="str">
        <f>IF($I$21="","",IF(B110="","",'STEP 3 EE Comp'!AD115))</f>
        <v/>
      </c>
      <c r="J110" s="343" t="str">
        <f>IF($J$21="","",IF(B110="","",'STEP 3 EE Comp'!AH115))</f>
        <v/>
      </c>
      <c r="K110" s="344" t="str">
        <f>IF($K$21="","",IF(B110="","",'STEP 3 EE Comp'!AL115))</f>
        <v/>
      </c>
      <c r="L110" s="348" t="str">
        <f t="shared" si="91"/>
        <v/>
      </c>
      <c r="M110" s="210" t="str">
        <f t="shared" si="92"/>
        <v/>
      </c>
      <c r="N110" s="210" t="str">
        <f t="shared" si="93"/>
        <v/>
      </c>
      <c r="O110" s="210" t="str">
        <f t="shared" si="94"/>
        <v/>
      </c>
      <c r="P110" s="210" t="str">
        <f t="shared" si="95"/>
        <v/>
      </c>
      <c r="Q110" s="210" t="str">
        <f t="shared" si="96"/>
        <v/>
      </c>
      <c r="R110" s="210" t="str">
        <f t="shared" si="97"/>
        <v/>
      </c>
      <c r="S110" s="210" t="str">
        <f t="shared" si="98"/>
        <v/>
      </c>
      <c r="T110" s="371" t="str">
        <f t="shared" si="99"/>
        <v/>
      </c>
      <c r="U110" s="348"/>
      <c r="V110" s="210"/>
      <c r="W110" s="210"/>
      <c r="X110" s="210"/>
      <c r="Y110" s="210"/>
      <c r="Z110" s="210"/>
      <c r="AA110" s="210"/>
      <c r="AB110" s="210"/>
      <c r="AC110" s="371"/>
      <c r="AD110" s="215"/>
      <c r="AE110" s="215"/>
      <c r="AF110" s="215"/>
      <c r="AG110" s="220"/>
      <c r="BD110" s="791"/>
      <c r="BE110" s="791"/>
      <c r="BF110" s="791"/>
      <c r="BG110" s="791"/>
      <c r="BH110" s="791"/>
      <c r="BI110" s="791"/>
      <c r="BJ110" s="791"/>
      <c r="BK110" s="791"/>
      <c r="BL110" s="791"/>
      <c r="BM110" s="791"/>
      <c r="BN110" s="791"/>
      <c r="BO110" s="791"/>
    </row>
    <row r="111" spans="1:67" x14ac:dyDescent="0.3">
      <c r="A111" s="84" t="str">
        <f>IF('STEP 2 EE Data'!A111="","",'STEP 2 EE Data'!A111)</f>
        <v/>
      </c>
      <c r="B111" s="83" t="str">
        <f>IF('STEP 2 EE Data'!B111="","",'STEP 2 EE Data'!B111)</f>
        <v/>
      </c>
      <c r="C111" s="342" t="str">
        <f>IF($C$21="","",IF(B111="","",'STEP 3 EE Comp'!F116))</f>
        <v/>
      </c>
      <c r="D111" s="343" t="str">
        <f>IF($D$21="","",IF(B111="","",'STEP 3 EE Comp'!J116))</f>
        <v/>
      </c>
      <c r="E111" s="343" t="str">
        <f>IF($E$21="","",IF(B111="","",'STEP 3 EE Comp'!N116))</f>
        <v/>
      </c>
      <c r="F111" s="343" t="str">
        <f>IF($F$21="","",IF(B111="","",'STEP 3 EE Comp'!R116))</f>
        <v/>
      </c>
      <c r="G111" s="343" t="str">
        <f>IF($G$21="","",IF(B111="","",'STEP 3 EE Comp'!V116))</f>
        <v/>
      </c>
      <c r="H111" s="343" t="str">
        <f>IF($H$21="","",IF(B111="","",'STEP 3 EE Comp'!Z116))</f>
        <v/>
      </c>
      <c r="I111" s="343" t="str">
        <f>IF($I$21="","",IF(B111="","",'STEP 3 EE Comp'!AD116))</f>
        <v/>
      </c>
      <c r="J111" s="343" t="str">
        <f>IF($J$21="","",IF(B111="","",'STEP 3 EE Comp'!AH116))</f>
        <v/>
      </c>
      <c r="K111" s="344" t="str">
        <f>IF($K$21="","",IF(B111="","",'STEP 3 EE Comp'!AL116))</f>
        <v/>
      </c>
      <c r="L111" s="348" t="str">
        <f t="shared" si="91"/>
        <v/>
      </c>
      <c r="M111" s="210" t="str">
        <f t="shared" si="92"/>
        <v/>
      </c>
      <c r="N111" s="210" t="str">
        <f t="shared" si="93"/>
        <v/>
      </c>
      <c r="O111" s="210" t="str">
        <f t="shared" si="94"/>
        <v/>
      </c>
      <c r="P111" s="210" t="str">
        <f t="shared" si="95"/>
        <v/>
      </c>
      <c r="Q111" s="210" t="str">
        <f t="shared" si="96"/>
        <v/>
      </c>
      <c r="R111" s="210" t="str">
        <f t="shared" si="97"/>
        <v/>
      </c>
      <c r="S111" s="210" t="str">
        <f t="shared" si="98"/>
        <v/>
      </c>
      <c r="T111" s="371" t="str">
        <f t="shared" si="99"/>
        <v/>
      </c>
      <c r="U111" s="348"/>
      <c r="V111" s="210"/>
      <c r="W111" s="210"/>
      <c r="X111" s="210"/>
      <c r="Y111" s="210"/>
      <c r="Z111" s="210"/>
      <c r="AA111" s="210"/>
      <c r="AB111" s="210"/>
      <c r="AC111" s="371"/>
      <c r="AD111" s="215"/>
      <c r="AE111" s="215"/>
      <c r="AF111" s="215"/>
      <c r="AG111" s="220"/>
      <c r="BD111" s="791"/>
      <c r="BE111" s="791"/>
      <c r="BF111" s="791"/>
      <c r="BG111" s="791"/>
      <c r="BH111" s="791"/>
      <c r="BI111" s="791"/>
      <c r="BJ111" s="791"/>
      <c r="BK111" s="791"/>
      <c r="BL111" s="791"/>
      <c r="BM111" s="791"/>
      <c r="BN111" s="791"/>
      <c r="BO111" s="791"/>
    </row>
    <row r="112" spans="1:67" x14ac:dyDescent="0.3">
      <c r="A112" s="84" t="str">
        <f>IF('STEP 2 EE Data'!A112="","",'STEP 2 EE Data'!A112)</f>
        <v/>
      </c>
      <c r="B112" s="83" t="str">
        <f>IF('STEP 2 EE Data'!B112="","",'STEP 2 EE Data'!B112)</f>
        <v/>
      </c>
      <c r="C112" s="342" t="str">
        <f>IF($C$21="","",IF(B112="","",'STEP 3 EE Comp'!F117))</f>
        <v/>
      </c>
      <c r="D112" s="343" t="str">
        <f>IF($D$21="","",IF(B112="","",'STEP 3 EE Comp'!J117))</f>
        <v/>
      </c>
      <c r="E112" s="343" t="str">
        <f>IF($E$21="","",IF(B112="","",'STEP 3 EE Comp'!N117))</f>
        <v/>
      </c>
      <c r="F112" s="343" t="str">
        <f>IF($F$21="","",IF(B112="","",'STEP 3 EE Comp'!R117))</f>
        <v/>
      </c>
      <c r="G112" s="343" t="str">
        <f>IF($G$21="","",IF(B112="","",'STEP 3 EE Comp'!V117))</f>
        <v/>
      </c>
      <c r="H112" s="343" t="str">
        <f>IF($H$21="","",IF(B112="","",'STEP 3 EE Comp'!Z117))</f>
        <v/>
      </c>
      <c r="I112" s="343" t="str">
        <f>IF($I$21="","",IF(B112="","",'STEP 3 EE Comp'!AD117))</f>
        <v/>
      </c>
      <c r="J112" s="343" t="str">
        <f>IF($J$21="","",IF(B112="","",'STEP 3 EE Comp'!AH117))</f>
        <v/>
      </c>
      <c r="K112" s="344" t="str">
        <f>IF($K$21="","",IF(B112="","",'STEP 3 EE Comp'!AL117))</f>
        <v/>
      </c>
      <c r="L112" s="348" t="str">
        <f t="shared" si="91"/>
        <v/>
      </c>
      <c r="M112" s="210" t="str">
        <f t="shared" si="92"/>
        <v/>
      </c>
      <c r="N112" s="210" t="str">
        <f t="shared" si="93"/>
        <v/>
      </c>
      <c r="O112" s="210" t="str">
        <f t="shared" si="94"/>
        <v/>
      </c>
      <c r="P112" s="210" t="str">
        <f t="shared" si="95"/>
        <v/>
      </c>
      <c r="Q112" s="210" t="str">
        <f t="shared" si="96"/>
        <v/>
      </c>
      <c r="R112" s="210" t="str">
        <f t="shared" si="97"/>
        <v/>
      </c>
      <c r="S112" s="210" t="str">
        <f t="shared" si="98"/>
        <v/>
      </c>
      <c r="T112" s="371" t="str">
        <f t="shared" si="99"/>
        <v/>
      </c>
      <c r="U112" s="348"/>
      <c r="V112" s="210"/>
      <c r="W112" s="210"/>
      <c r="X112" s="210"/>
      <c r="Y112" s="210"/>
      <c r="Z112" s="210"/>
      <c r="AA112" s="210"/>
      <c r="AB112" s="210"/>
      <c r="AC112" s="371"/>
      <c r="AD112" s="215"/>
      <c r="AE112" s="215"/>
      <c r="AF112" s="215"/>
      <c r="AG112" s="220"/>
      <c r="BD112" s="791"/>
      <c r="BE112" s="791"/>
      <c r="BF112" s="791"/>
      <c r="BG112" s="791"/>
      <c r="BH112" s="791"/>
      <c r="BI112" s="791"/>
      <c r="BJ112" s="791"/>
      <c r="BK112" s="791"/>
      <c r="BL112" s="791"/>
      <c r="BM112" s="791"/>
      <c r="BN112" s="791"/>
      <c r="BO112" s="791"/>
    </row>
    <row r="113" spans="1:67" x14ac:dyDescent="0.3">
      <c r="A113" s="84" t="str">
        <f>IF('STEP 2 EE Data'!A113="","",'STEP 2 EE Data'!A113)</f>
        <v/>
      </c>
      <c r="B113" s="83" t="str">
        <f>IF('STEP 2 EE Data'!B113="","",'STEP 2 EE Data'!B113)</f>
        <v/>
      </c>
      <c r="C113" s="342" t="str">
        <f>IF($C$21="","",IF(B113="","",'STEP 3 EE Comp'!F118))</f>
        <v/>
      </c>
      <c r="D113" s="343" t="str">
        <f>IF($D$21="","",IF(B113="","",'STEP 3 EE Comp'!J118))</f>
        <v/>
      </c>
      <c r="E113" s="343" t="str">
        <f>IF($E$21="","",IF(B113="","",'STEP 3 EE Comp'!N118))</f>
        <v/>
      </c>
      <c r="F113" s="343" t="str">
        <f>IF($F$21="","",IF(B113="","",'STEP 3 EE Comp'!R118))</f>
        <v/>
      </c>
      <c r="G113" s="343" t="str">
        <f>IF($G$21="","",IF(B113="","",'STEP 3 EE Comp'!V118))</f>
        <v/>
      </c>
      <c r="H113" s="343" t="str">
        <f>IF($H$21="","",IF(B113="","",'STEP 3 EE Comp'!Z118))</f>
        <v/>
      </c>
      <c r="I113" s="343" t="str">
        <f>IF($I$21="","",IF(B113="","",'STEP 3 EE Comp'!AD118))</f>
        <v/>
      </c>
      <c r="J113" s="343" t="str">
        <f>IF($J$21="","",IF(B113="","",'STEP 3 EE Comp'!AH118))</f>
        <v/>
      </c>
      <c r="K113" s="344" t="str">
        <f>IF($K$21="","",IF(B113="","",'STEP 3 EE Comp'!AL118))</f>
        <v/>
      </c>
      <c r="L113" s="348" t="str">
        <f t="shared" si="91"/>
        <v/>
      </c>
      <c r="M113" s="210" t="str">
        <f t="shared" si="92"/>
        <v/>
      </c>
      <c r="N113" s="210" t="str">
        <f t="shared" si="93"/>
        <v/>
      </c>
      <c r="O113" s="210" t="str">
        <f t="shared" si="94"/>
        <v/>
      </c>
      <c r="P113" s="210" t="str">
        <f t="shared" si="95"/>
        <v/>
      </c>
      <c r="Q113" s="210" t="str">
        <f t="shared" si="96"/>
        <v/>
      </c>
      <c r="R113" s="210" t="str">
        <f t="shared" si="97"/>
        <v/>
      </c>
      <c r="S113" s="210" t="str">
        <f t="shared" si="98"/>
        <v/>
      </c>
      <c r="T113" s="371" t="str">
        <f t="shared" si="99"/>
        <v/>
      </c>
      <c r="U113" s="348"/>
      <c r="V113" s="210"/>
      <c r="W113" s="210"/>
      <c r="X113" s="210"/>
      <c r="Y113" s="210"/>
      <c r="Z113" s="210"/>
      <c r="AA113" s="210"/>
      <c r="AB113" s="210"/>
      <c r="AC113" s="371"/>
      <c r="AD113" s="215"/>
      <c r="AE113" s="215"/>
      <c r="AF113" s="215"/>
      <c r="AG113" s="220"/>
      <c r="BD113" s="791"/>
      <c r="BE113" s="791"/>
      <c r="BF113" s="791"/>
      <c r="BG113" s="791"/>
      <c r="BH113" s="791"/>
      <c r="BI113" s="791"/>
      <c r="BJ113" s="791"/>
      <c r="BK113" s="791"/>
      <c r="BL113" s="791"/>
      <c r="BM113" s="791"/>
      <c r="BN113" s="791"/>
      <c r="BO113" s="791"/>
    </row>
    <row r="114" spans="1:67" x14ac:dyDescent="0.3">
      <c r="A114" s="84" t="str">
        <f>IF('STEP 2 EE Data'!A114="","",'STEP 2 EE Data'!A114)</f>
        <v/>
      </c>
      <c r="B114" s="83" t="str">
        <f>IF('STEP 2 EE Data'!B114="","",'STEP 2 EE Data'!B114)</f>
        <v/>
      </c>
      <c r="C114" s="342" t="str">
        <f>IF($C$21="","",IF(B114="","",'STEP 3 EE Comp'!F119))</f>
        <v/>
      </c>
      <c r="D114" s="343" t="str">
        <f>IF($D$21="","",IF(B114="","",'STEP 3 EE Comp'!J119))</f>
        <v/>
      </c>
      <c r="E114" s="343" t="str">
        <f>IF($E$21="","",IF(B114="","",'STEP 3 EE Comp'!N119))</f>
        <v/>
      </c>
      <c r="F114" s="343" t="str">
        <f>IF($F$21="","",IF(B114="","",'STEP 3 EE Comp'!R119))</f>
        <v/>
      </c>
      <c r="G114" s="343" t="str">
        <f>IF($G$21="","",IF(B114="","",'STEP 3 EE Comp'!V119))</f>
        <v/>
      </c>
      <c r="H114" s="343" t="str">
        <f>IF($H$21="","",IF(B114="","",'STEP 3 EE Comp'!Z119))</f>
        <v/>
      </c>
      <c r="I114" s="343" t="str">
        <f>IF($I$21="","",IF(B114="","",'STEP 3 EE Comp'!AD119))</f>
        <v/>
      </c>
      <c r="J114" s="343" t="str">
        <f>IF($J$21="","",IF(B114="","",'STEP 3 EE Comp'!AH119))</f>
        <v/>
      </c>
      <c r="K114" s="344" t="str">
        <f>IF($K$21="","",IF(B114="","",'STEP 3 EE Comp'!AL119))</f>
        <v/>
      </c>
      <c r="L114" s="348" t="str">
        <f t="shared" si="91"/>
        <v/>
      </c>
      <c r="M114" s="210" t="str">
        <f t="shared" si="92"/>
        <v/>
      </c>
      <c r="N114" s="210" t="str">
        <f t="shared" si="93"/>
        <v/>
      </c>
      <c r="O114" s="210" t="str">
        <f t="shared" si="94"/>
        <v/>
      </c>
      <c r="P114" s="210" t="str">
        <f t="shared" si="95"/>
        <v/>
      </c>
      <c r="Q114" s="210" t="str">
        <f t="shared" si="96"/>
        <v/>
      </c>
      <c r="R114" s="210" t="str">
        <f t="shared" si="97"/>
        <v/>
      </c>
      <c r="S114" s="210" t="str">
        <f t="shared" si="98"/>
        <v/>
      </c>
      <c r="T114" s="371" t="str">
        <f t="shared" si="99"/>
        <v/>
      </c>
      <c r="U114" s="348"/>
      <c r="V114" s="210"/>
      <c r="W114" s="210"/>
      <c r="X114" s="210"/>
      <c r="Y114" s="210"/>
      <c r="Z114" s="210"/>
      <c r="AA114" s="210"/>
      <c r="AB114" s="210"/>
      <c r="AC114" s="371"/>
      <c r="AD114" s="215"/>
      <c r="AE114" s="215"/>
      <c r="AF114" s="215"/>
      <c r="AG114" s="220"/>
    </row>
    <row r="115" spans="1:67" x14ac:dyDescent="0.3">
      <c r="A115" s="84" t="str">
        <f>IF('STEP 2 EE Data'!A115="","",'STEP 2 EE Data'!A115)</f>
        <v/>
      </c>
      <c r="B115" s="83" t="str">
        <f>IF('STEP 2 EE Data'!B115="","",'STEP 2 EE Data'!B115)</f>
        <v/>
      </c>
      <c r="C115" s="342" t="str">
        <f>IF($C$21="","",IF(B115="","",'STEP 3 EE Comp'!F120))</f>
        <v/>
      </c>
      <c r="D115" s="343" t="str">
        <f>IF($D$21="","",IF(B115="","",'STEP 3 EE Comp'!J120))</f>
        <v/>
      </c>
      <c r="E115" s="343" t="str">
        <f>IF($E$21="","",IF(B115="","",'STEP 3 EE Comp'!N120))</f>
        <v/>
      </c>
      <c r="F115" s="343" t="str">
        <f>IF($F$21="","",IF(B115="","",'STEP 3 EE Comp'!R120))</f>
        <v/>
      </c>
      <c r="G115" s="343" t="str">
        <f>IF($G$21="","",IF(B115="","",'STEP 3 EE Comp'!V120))</f>
        <v/>
      </c>
      <c r="H115" s="343" t="str">
        <f>IF($H$21="","",IF(B115="","",'STEP 3 EE Comp'!Z120))</f>
        <v/>
      </c>
      <c r="I115" s="343" t="str">
        <f>IF($I$21="","",IF(B115="","",'STEP 3 EE Comp'!AD120))</f>
        <v/>
      </c>
      <c r="J115" s="343" t="str">
        <f>IF($J$21="","",IF(B115="","",'STEP 3 EE Comp'!AH120))</f>
        <v/>
      </c>
      <c r="K115" s="344" t="str">
        <f>IF($K$21="","",IF(B115="","",'STEP 3 EE Comp'!AL120))</f>
        <v/>
      </c>
      <c r="L115" s="348" t="str">
        <f t="shared" si="91"/>
        <v/>
      </c>
      <c r="M115" s="210" t="str">
        <f t="shared" si="92"/>
        <v/>
      </c>
      <c r="N115" s="210" t="str">
        <f t="shared" si="93"/>
        <v/>
      </c>
      <c r="O115" s="210" t="str">
        <f t="shared" si="94"/>
        <v/>
      </c>
      <c r="P115" s="210" t="str">
        <f t="shared" si="95"/>
        <v/>
      </c>
      <c r="Q115" s="210" t="str">
        <f t="shared" si="96"/>
        <v/>
      </c>
      <c r="R115" s="210" t="str">
        <f t="shared" si="97"/>
        <v/>
      </c>
      <c r="S115" s="210" t="str">
        <f t="shared" si="98"/>
        <v/>
      </c>
      <c r="T115" s="371" t="str">
        <f t="shared" si="99"/>
        <v/>
      </c>
      <c r="U115" s="348"/>
      <c r="V115" s="210"/>
      <c r="W115" s="210"/>
      <c r="X115" s="210"/>
      <c r="Y115" s="210"/>
      <c r="Z115" s="210"/>
      <c r="AA115" s="210"/>
      <c r="AB115" s="210"/>
      <c r="AC115" s="371"/>
      <c r="AD115" s="215"/>
      <c r="AE115" s="215"/>
      <c r="AF115" s="215"/>
      <c r="AG115" s="220"/>
    </row>
    <row r="116" spans="1:67" x14ac:dyDescent="0.3">
      <c r="A116" s="84" t="str">
        <f>IF('STEP 2 EE Data'!A116="","",'STEP 2 EE Data'!A116)</f>
        <v/>
      </c>
      <c r="B116" s="83" t="str">
        <f>IF('STEP 2 EE Data'!B116="","",'STEP 2 EE Data'!B116)</f>
        <v/>
      </c>
      <c r="C116" s="342" t="str">
        <f>IF($C$21="","",IF(B116="","",'STEP 3 EE Comp'!F121))</f>
        <v/>
      </c>
      <c r="D116" s="343" t="str">
        <f>IF($D$21="","",IF(B116="","",'STEP 3 EE Comp'!J121))</f>
        <v/>
      </c>
      <c r="E116" s="343" t="str">
        <f>IF($E$21="","",IF(B116="","",'STEP 3 EE Comp'!N121))</f>
        <v/>
      </c>
      <c r="F116" s="343" t="str">
        <f>IF($F$21="","",IF(B116="","",'STEP 3 EE Comp'!R121))</f>
        <v/>
      </c>
      <c r="G116" s="343" t="str">
        <f>IF($G$21="","",IF(B116="","",'STEP 3 EE Comp'!V121))</f>
        <v/>
      </c>
      <c r="H116" s="343" t="str">
        <f>IF($H$21="","",IF(B116="","",'STEP 3 EE Comp'!Z121))</f>
        <v/>
      </c>
      <c r="I116" s="343" t="str">
        <f>IF($I$21="","",IF(B116="","",'STEP 3 EE Comp'!AD121))</f>
        <v/>
      </c>
      <c r="J116" s="343" t="str">
        <f>IF($J$21="","",IF(B116="","",'STEP 3 EE Comp'!AH121))</f>
        <v/>
      </c>
      <c r="K116" s="344" t="str">
        <f>IF($K$21="","",IF(B116="","",'STEP 3 EE Comp'!AL121))</f>
        <v/>
      </c>
      <c r="L116" s="348" t="str">
        <f t="shared" si="91"/>
        <v/>
      </c>
      <c r="M116" s="210" t="str">
        <f t="shared" si="92"/>
        <v/>
      </c>
      <c r="N116" s="210" t="str">
        <f t="shared" si="93"/>
        <v/>
      </c>
      <c r="O116" s="210" t="str">
        <f t="shared" si="94"/>
        <v/>
      </c>
      <c r="P116" s="210" t="str">
        <f t="shared" si="95"/>
        <v/>
      </c>
      <c r="Q116" s="210" t="str">
        <f t="shared" si="96"/>
        <v/>
      </c>
      <c r="R116" s="210" t="str">
        <f t="shared" si="97"/>
        <v/>
      </c>
      <c r="S116" s="210" t="str">
        <f t="shared" si="98"/>
        <v/>
      </c>
      <c r="T116" s="371" t="str">
        <f t="shared" si="99"/>
        <v/>
      </c>
      <c r="U116" s="348"/>
      <c r="V116" s="210"/>
      <c r="W116" s="210"/>
      <c r="X116" s="210"/>
      <c r="Y116" s="210"/>
      <c r="Z116" s="210"/>
      <c r="AA116" s="210"/>
      <c r="AB116" s="210"/>
      <c r="AC116" s="371"/>
      <c r="AD116" s="215"/>
      <c r="AE116" s="215"/>
      <c r="AF116" s="215"/>
      <c r="AG116" s="220"/>
    </row>
    <row r="117" spans="1:67" x14ac:dyDescent="0.3">
      <c r="A117" s="84" t="str">
        <f>IF('STEP 2 EE Data'!A117="","",'STEP 2 EE Data'!A117)</f>
        <v/>
      </c>
      <c r="B117" s="83" t="str">
        <f>IF('STEP 2 EE Data'!B117="","",'STEP 2 EE Data'!B117)</f>
        <v/>
      </c>
      <c r="C117" s="342" t="str">
        <f>IF($C$21="","",IF(B117="","",'STEP 3 EE Comp'!F122))</f>
        <v/>
      </c>
      <c r="D117" s="343" t="str">
        <f>IF($D$21="","",IF(B117="","",'STEP 3 EE Comp'!J122))</f>
        <v/>
      </c>
      <c r="E117" s="343" t="str">
        <f>IF($E$21="","",IF(B117="","",'STEP 3 EE Comp'!N122))</f>
        <v/>
      </c>
      <c r="F117" s="343" t="str">
        <f>IF($F$21="","",IF(B117="","",'STEP 3 EE Comp'!R122))</f>
        <v/>
      </c>
      <c r="G117" s="343" t="str">
        <f>IF($G$21="","",IF(B117="","",'STEP 3 EE Comp'!V122))</f>
        <v/>
      </c>
      <c r="H117" s="343" t="str">
        <f>IF($H$21="","",IF(B117="","",'STEP 3 EE Comp'!Z122))</f>
        <v/>
      </c>
      <c r="I117" s="343" t="str">
        <f>IF($I$21="","",IF(B117="","",'STEP 3 EE Comp'!AD122))</f>
        <v/>
      </c>
      <c r="J117" s="343" t="str">
        <f>IF($J$21="","",IF(B117="","",'STEP 3 EE Comp'!AH122))</f>
        <v/>
      </c>
      <c r="K117" s="344" t="str">
        <f>IF($K$21="","",IF(B117="","",'STEP 3 EE Comp'!AL122))</f>
        <v/>
      </c>
      <c r="L117" s="348" t="str">
        <f t="shared" si="91"/>
        <v/>
      </c>
      <c r="M117" s="210" t="str">
        <f t="shared" si="92"/>
        <v/>
      </c>
      <c r="N117" s="210" t="str">
        <f t="shared" si="93"/>
        <v/>
      </c>
      <c r="O117" s="210" t="str">
        <f t="shared" si="94"/>
        <v/>
      </c>
      <c r="P117" s="210" t="str">
        <f t="shared" si="95"/>
        <v/>
      </c>
      <c r="Q117" s="210" t="str">
        <f t="shared" si="96"/>
        <v/>
      </c>
      <c r="R117" s="210" t="str">
        <f t="shared" si="97"/>
        <v/>
      </c>
      <c r="S117" s="210" t="str">
        <f t="shared" si="98"/>
        <v/>
      </c>
      <c r="T117" s="371" t="str">
        <f t="shared" si="99"/>
        <v/>
      </c>
      <c r="U117" s="348"/>
      <c r="V117" s="210"/>
      <c r="W117" s="210"/>
      <c r="X117" s="210"/>
      <c r="Y117" s="210"/>
      <c r="Z117" s="210"/>
      <c r="AA117" s="210"/>
      <c r="AB117" s="210"/>
      <c r="AC117" s="371"/>
      <c r="AD117" s="215"/>
      <c r="AE117" s="215"/>
      <c r="AF117" s="215"/>
      <c r="AG117" s="220"/>
    </row>
    <row r="118" spans="1:67" x14ac:dyDescent="0.3">
      <c r="A118" s="84" t="str">
        <f>IF('STEP 2 EE Data'!A118="","",'STEP 2 EE Data'!A118)</f>
        <v/>
      </c>
      <c r="B118" s="83" t="str">
        <f>IF('STEP 2 EE Data'!B118="","",'STEP 2 EE Data'!B118)</f>
        <v/>
      </c>
      <c r="C118" s="342" t="str">
        <f>IF($C$21="","",IF(B118="","",'STEP 3 EE Comp'!F123))</f>
        <v/>
      </c>
      <c r="D118" s="343" t="str">
        <f>IF($D$21="","",IF(B118="","",'STEP 3 EE Comp'!J123))</f>
        <v/>
      </c>
      <c r="E118" s="343" t="str">
        <f>IF($E$21="","",IF(B118="","",'STEP 3 EE Comp'!N123))</f>
        <v/>
      </c>
      <c r="F118" s="343" t="str">
        <f>IF($F$21="","",IF(B118="","",'STEP 3 EE Comp'!R123))</f>
        <v/>
      </c>
      <c r="G118" s="343" t="str">
        <f>IF($G$21="","",IF(B118="","",'STEP 3 EE Comp'!V123))</f>
        <v/>
      </c>
      <c r="H118" s="343" t="str">
        <f>IF($H$21="","",IF(B118="","",'STEP 3 EE Comp'!Z123))</f>
        <v/>
      </c>
      <c r="I118" s="343" t="str">
        <f>IF($I$21="","",IF(B118="","",'STEP 3 EE Comp'!AD123))</f>
        <v/>
      </c>
      <c r="J118" s="343" t="str">
        <f>IF($J$21="","",IF(B118="","",'STEP 3 EE Comp'!AH123))</f>
        <v/>
      </c>
      <c r="K118" s="344" t="str">
        <f>IF($K$21="","",IF(B118="","",'STEP 3 EE Comp'!AL123))</f>
        <v/>
      </c>
      <c r="L118" s="348" t="str">
        <f t="shared" si="91"/>
        <v/>
      </c>
      <c r="M118" s="210" t="str">
        <f t="shared" si="92"/>
        <v/>
      </c>
      <c r="N118" s="210" t="str">
        <f t="shared" si="93"/>
        <v/>
      </c>
      <c r="O118" s="210" t="str">
        <f t="shared" si="94"/>
        <v/>
      </c>
      <c r="P118" s="210" t="str">
        <f t="shared" si="95"/>
        <v/>
      </c>
      <c r="Q118" s="210" t="str">
        <f t="shared" si="96"/>
        <v/>
      </c>
      <c r="R118" s="210" t="str">
        <f t="shared" si="97"/>
        <v/>
      </c>
      <c r="S118" s="210" t="str">
        <f t="shared" si="98"/>
        <v/>
      </c>
      <c r="T118" s="371" t="str">
        <f t="shared" si="99"/>
        <v/>
      </c>
      <c r="U118" s="348"/>
      <c r="V118" s="210"/>
      <c r="W118" s="210"/>
      <c r="X118" s="210"/>
      <c r="Y118" s="210"/>
      <c r="Z118" s="210"/>
      <c r="AA118" s="210"/>
      <c r="AB118" s="210"/>
      <c r="AC118" s="371"/>
      <c r="AD118" s="215"/>
      <c r="AE118" s="215"/>
      <c r="AF118" s="215"/>
      <c r="AG118" s="220"/>
    </row>
    <row r="119" spans="1:67" x14ac:dyDescent="0.3">
      <c r="A119" s="84" t="str">
        <f>IF('STEP 2 EE Data'!A119="","",'STEP 2 EE Data'!A119)</f>
        <v/>
      </c>
      <c r="B119" s="83" t="str">
        <f>IF('STEP 2 EE Data'!B119="","",'STEP 2 EE Data'!B119)</f>
        <v/>
      </c>
      <c r="C119" s="342" t="str">
        <f>IF($C$21="","",IF(B119="","",'STEP 3 EE Comp'!F124))</f>
        <v/>
      </c>
      <c r="D119" s="343" t="str">
        <f>IF($D$21="","",IF(B119="","",'STEP 3 EE Comp'!J124))</f>
        <v/>
      </c>
      <c r="E119" s="343" t="str">
        <f>IF($E$21="","",IF(B119="","",'STEP 3 EE Comp'!N124))</f>
        <v/>
      </c>
      <c r="F119" s="343" t="str">
        <f>IF($F$21="","",IF(B119="","",'STEP 3 EE Comp'!R124))</f>
        <v/>
      </c>
      <c r="G119" s="343" t="str">
        <f>IF($G$21="","",IF(B119="","",'STEP 3 EE Comp'!V124))</f>
        <v/>
      </c>
      <c r="H119" s="343" t="str">
        <f>IF($H$21="","",IF(B119="","",'STEP 3 EE Comp'!Z124))</f>
        <v/>
      </c>
      <c r="I119" s="343" t="str">
        <f>IF($I$21="","",IF(B119="","",'STEP 3 EE Comp'!AD124))</f>
        <v/>
      </c>
      <c r="J119" s="343" t="str">
        <f>IF($J$21="","",IF(B119="","",'STEP 3 EE Comp'!AH124))</f>
        <v/>
      </c>
      <c r="K119" s="344" t="str">
        <f>IF($K$21="","",IF(B119="","",'STEP 3 EE Comp'!AL124))</f>
        <v/>
      </c>
      <c r="L119" s="348" t="str">
        <f t="shared" si="91"/>
        <v/>
      </c>
      <c r="M119" s="210" t="str">
        <f t="shared" si="92"/>
        <v/>
      </c>
      <c r="N119" s="210" t="str">
        <f t="shared" si="93"/>
        <v/>
      </c>
      <c r="O119" s="210" t="str">
        <f t="shared" si="94"/>
        <v/>
      </c>
      <c r="P119" s="210" t="str">
        <f t="shared" si="95"/>
        <v/>
      </c>
      <c r="Q119" s="210" t="str">
        <f t="shared" si="96"/>
        <v/>
      </c>
      <c r="R119" s="210" t="str">
        <f t="shared" si="97"/>
        <v/>
      </c>
      <c r="S119" s="210" t="str">
        <f t="shared" si="98"/>
        <v/>
      </c>
      <c r="T119" s="371" t="str">
        <f t="shared" si="99"/>
        <v/>
      </c>
      <c r="U119" s="348"/>
      <c r="V119" s="210"/>
      <c r="W119" s="210"/>
      <c r="X119" s="210"/>
      <c r="Y119" s="210"/>
      <c r="Z119" s="210"/>
      <c r="AA119" s="210"/>
      <c r="AB119" s="210"/>
      <c r="AC119" s="371"/>
      <c r="AD119" s="215"/>
      <c r="AE119" s="215"/>
      <c r="AF119" s="215"/>
      <c r="AG119" s="220"/>
    </row>
    <row r="120" spans="1:67" x14ac:dyDescent="0.3">
      <c r="A120" s="84" t="str">
        <f>IF('STEP 2 EE Data'!A120="","",'STEP 2 EE Data'!A120)</f>
        <v/>
      </c>
      <c r="B120" s="83" t="str">
        <f>IF('STEP 2 EE Data'!B120="","",'STEP 2 EE Data'!B120)</f>
        <v/>
      </c>
      <c r="C120" s="342" t="str">
        <f>IF($C$21="","",IF(B120="","",'STEP 3 EE Comp'!F125))</f>
        <v/>
      </c>
      <c r="D120" s="343" t="str">
        <f>IF($D$21="","",IF(B120="","",'STEP 3 EE Comp'!J125))</f>
        <v/>
      </c>
      <c r="E120" s="343" t="str">
        <f>IF($E$21="","",IF(B120="","",'STEP 3 EE Comp'!N125))</f>
        <v/>
      </c>
      <c r="F120" s="343" t="str">
        <f>IF($F$21="","",IF(B120="","",'STEP 3 EE Comp'!R125))</f>
        <v/>
      </c>
      <c r="G120" s="343" t="str">
        <f>IF($G$21="","",IF(B120="","",'STEP 3 EE Comp'!V125))</f>
        <v/>
      </c>
      <c r="H120" s="343" t="str">
        <f>IF($H$21="","",IF(B120="","",'STEP 3 EE Comp'!Z125))</f>
        <v/>
      </c>
      <c r="I120" s="343" t="str">
        <f>IF($I$21="","",IF(B120="","",'STEP 3 EE Comp'!AD125))</f>
        <v/>
      </c>
      <c r="J120" s="343" t="str">
        <f>IF($J$21="","",IF(B120="","",'STEP 3 EE Comp'!AH125))</f>
        <v/>
      </c>
      <c r="K120" s="344" t="str">
        <f>IF($K$21="","",IF(B120="","",'STEP 3 EE Comp'!AL125))</f>
        <v/>
      </c>
      <c r="L120" s="348" t="str">
        <f t="shared" si="91"/>
        <v/>
      </c>
      <c r="M120" s="210" t="str">
        <f t="shared" si="92"/>
        <v/>
      </c>
      <c r="N120" s="210" t="str">
        <f t="shared" si="93"/>
        <v/>
      </c>
      <c r="O120" s="210" t="str">
        <f t="shared" si="94"/>
        <v/>
      </c>
      <c r="P120" s="210" t="str">
        <f t="shared" si="95"/>
        <v/>
      </c>
      <c r="Q120" s="210" t="str">
        <f t="shared" si="96"/>
        <v/>
      </c>
      <c r="R120" s="210" t="str">
        <f t="shared" si="97"/>
        <v/>
      </c>
      <c r="S120" s="210" t="str">
        <f t="shared" si="98"/>
        <v/>
      </c>
      <c r="T120" s="371" t="str">
        <f t="shared" si="99"/>
        <v/>
      </c>
      <c r="U120" s="348"/>
      <c r="V120" s="210"/>
      <c r="W120" s="210"/>
      <c r="X120" s="210"/>
      <c r="Y120" s="210"/>
      <c r="Z120" s="210"/>
      <c r="AA120" s="210"/>
      <c r="AB120" s="210"/>
      <c r="AC120" s="371"/>
      <c r="AD120" s="215"/>
      <c r="AE120" s="215"/>
      <c r="AF120" s="215"/>
      <c r="AG120" s="220"/>
    </row>
    <row r="121" spans="1:67" x14ac:dyDescent="0.3">
      <c r="A121" s="84" t="str">
        <f>IF('STEP 2 EE Data'!A121="","",'STEP 2 EE Data'!A121)</f>
        <v/>
      </c>
      <c r="B121" s="83" t="str">
        <f>IF('STEP 2 EE Data'!B121="","",'STEP 2 EE Data'!B121)</f>
        <v/>
      </c>
      <c r="C121" s="342" t="str">
        <f>IF($C$21="","",IF(B121="","",'STEP 3 EE Comp'!F126))</f>
        <v/>
      </c>
      <c r="D121" s="343" t="str">
        <f>IF($D$21="","",IF(B121="","",'STEP 3 EE Comp'!J126))</f>
        <v/>
      </c>
      <c r="E121" s="343" t="str">
        <f>IF($E$21="","",IF(B121="","",'STEP 3 EE Comp'!N126))</f>
        <v/>
      </c>
      <c r="F121" s="343" t="str">
        <f>IF($F$21="","",IF(B121="","",'STEP 3 EE Comp'!R126))</f>
        <v/>
      </c>
      <c r="G121" s="343" t="str">
        <f>IF($G$21="","",IF(B121="","",'STEP 3 EE Comp'!V126))</f>
        <v/>
      </c>
      <c r="H121" s="343" t="str">
        <f>IF($H$21="","",IF(B121="","",'STEP 3 EE Comp'!Z126))</f>
        <v/>
      </c>
      <c r="I121" s="343" t="str">
        <f>IF($I$21="","",IF(B121="","",'STEP 3 EE Comp'!AD126))</f>
        <v/>
      </c>
      <c r="J121" s="343" t="str">
        <f>IF($J$21="","",IF(B121="","",'STEP 3 EE Comp'!AH126))</f>
        <v/>
      </c>
      <c r="K121" s="344" t="str">
        <f>IF($K$21="","",IF(B121="","",'STEP 3 EE Comp'!AL126))</f>
        <v/>
      </c>
      <c r="L121" s="348" t="str">
        <f t="shared" si="91"/>
        <v/>
      </c>
      <c r="M121" s="210" t="str">
        <f t="shared" si="92"/>
        <v/>
      </c>
      <c r="N121" s="210" t="str">
        <f t="shared" si="93"/>
        <v/>
      </c>
      <c r="O121" s="210" t="str">
        <f t="shared" si="94"/>
        <v/>
      </c>
      <c r="P121" s="210" t="str">
        <f t="shared" si="95"/>
        <v/>
      </c>
      <c r="Q121" s="210" t="str">
        <f t="shared" si="96"/>
        <v/>
      </c>
      <c r="R121" s="210" t="str">
        <f t="shared" si="97"/>
        <v/>
      </c>
      <c r="S121" s="210" t="str">
        <f t="shared" si="98"/>
        <v/>
      </c>
      <c r="T121" s="371" t="str">
        <f t="shared" si="99"/>
        <v/>
      </c>
      <c r="U121" s="348"/>
      <c r="V121" s="210"/>
      <c r="W121" s="210"/>
      <c r="X121" s="210"/>
      <c r="Y121" s="210"/>
      <c r="Z121" s="210"/>
      <c r="AA121" s="210"/>
      <c r="AB121" s="210"/>
      <c r="AC121" s="371"/>
      <c r="AD121" s="215"/>
      <c r="AE121" s="215"/>
      <c r="AF121" s="215"/>
      <c r="AG121" s="220"/>
    </row>
    <row r="122" spans="1:67" x14ac:dyDescent="0.3">
      <c r="A122" s="84" t="str">
        <f>IF('STEP 2 EE Data'!A122="","",'STEP 2 EE Data'!A122)</f>
        <v/>
      </c>
      <c r="B122" s="83" t="str">
        <f>IF('STEP 2 EE Data'!B122="","",'STEP 2 EE Data'!B122)</f>
        <v/>
      </c>
      <c r="C122" s="342" t="str">
        <f>IF($C$21="","",IF(B122="","",'STEP 3 EE Comp'!F127))</f>
        <v/>
      </c>
      <c r="D122" s="343" t="str">
        <f>IF($D$21="","",IF(B122="","",'STEP 3 EE Comp'!J127))</f>
        <v/>
      </c>
      <c r="E122" s="343" t="str">
        <f>IF($E$21="","",IF(B122="","",'STEP 3 EE Comp'!N127))</f>
        <v/>
      </c>
      <c r="F122" s="343" t="str">
        <f>IF($F$21="","",IF(B122="","",'STEP 3 EE Comp'!R127))</f>
        <v/>
      </c>
      <c r="G122" s="343" t="str">
        <f>IF($G$21="","",IF(B122="","",'STEP 3 EE Comp'!V127))</f>
        <v/>
      </c>
      <c r="H122" s="343" t="str">
        <f>IF($H$21="","",IF(B122="","",'STEP 3 EE Comp'!Z127))</f>
        <v/>
      </c>
      <c r="I122" s="343" t="str">
        <f>IF($I$21="","",IF(B122="","",'STEP 3 EE Comp'!AD127))</f>
        <v/>
      </c>
      <c r="J122" s="343" t="str">
        <f>IF($J$21="","",IF(B122="","",'STEP 3 EE Comp'!AH127))</f>
        <v/>
      </c>
      <c r="K122" s="344" t="str">
        <f>IF($K$21="","",IF(B122="","",'STEP 3 EE Comp'!AL127))</f>
        <v/>
      </c>
      <c r="L122" s="348" t="str">
        <f t="shared" si="91"/>
        <v/>
      </c>
      <c r="M122" s="210" t="str">
        <f t="shared" si="92"/>
        <v/>
      </c>
      <c r="N122" s="210" t="str">
        <f t="shared" si="93"/>
        <v/>
      </c>
      <c r="O122" s="210" t="str">
        <f t="shared" si="94"/>
        <v/>
      </c>
      <c r="P122" s="210" t="str">
        <f t="shared" si="95"/>
        <v/>
      </c>
      <c r="Q122" s="210" t="str">
        <f t="shared" si="96"/>
        <v/>
      </c>
      <c r="R122" s="210" t="str">
        <f t="shared" si="97"/>
        <v/>
      </c>
      <c r="S122" s="210" t="str">
        <f t="shared" si="98"/>
        <v/>
      </c>
      <c r="T122" s="371" t="str">
        <f t="shared" si="99"/>
        <v/>
      </c>
      <c r="U122" s="348"/>
      <c r="V122" s="210"/>
      <c r="W122" s="210"/>
      <c r="X122" s="210"/>
      <c r="Y122" s="210"/>
      <c r="Z122" s="210"/>
      <c r="AA122" s="210"/>
      <c r="AB122" s="210"/>
      <c r="AC122" s="371"/>
      <c r="AD122" s="215"/>
      <c r="AE122" s="215"/>
      <c r="AF122" s="215"/>
      <c r="AG122" s="220"/>
    </row>
    <row r="123" spans="1:67" x14ac:dyDescent="0.3">
      <c r="A123" s="84" t="str">
        <f>IF('STEP 2 EE Data'!A123="","",'STEP 2 EE Data'!A123)</f>
        <v/>
      </c>
      <c r="B123" s="83" t="str">
        <f>IF('STEP 2 EE Data'!B123="","",'STEP 2 EE Data'!B123)</f>
        <v/>
      </c>
      <c r="C123" s="342" t="str">
        <f>IF($C$21="","",IF(B123="","",'STEP 3 EE Comp'!F128))</f>
        <v/>
      </c>
      <c r="D123" s="343" t="str">
        <f>IF($D$21="","",IF(B123="","",'STEP 3 EE Comp'!J128))</f>
        <v/>
      </c>
      <c r="E123" s="343" t="str">
        <f>IF($E$21="","",IF(B123="","",'STEP 3 EE Comp'!N128))</f>
        <v/>
      </c>
      <c r="F123" s="343" t="str">
        <f>IF($F$21="","",IF(B123="","",'STEP 3 EE Comp'!R128))</f>
        <v/>
      </c>
      <c r="G123" s="343" t="str">
        <f>IF($G$21="","",IF(B123="","",'STEP 3 EE Comp'!V128))</f>
        <v/>
      </c>
      <c r="H123" s="343" t="str">
        <f>IF($H$21="","",IF(B123="","",'STEP 3 EE Comp'!Z128))</f>
        <v/>
      </c>
      <c r="I123" s="343" t="str">
        <f>IF($I$21="","",IF(B123="","",'STEP 3 EE Comp'!AD128))</f>
        <v/>
      </c>
      <c r="J123" s="343" t="str">
        <f>IF($J$21="","",IF(B123="","",'STEP 3 EE Comp'!AH128))</f>
        <v/>
      </c>
      <c r="K123" s="344" t="str">
        <f>IF($K$21="","",IF(B123="","",'STEP 3 EE Comp'!AL128))</f>
        <v/>
      </c>
      <c r="L123" s="348" t="str">
        <f t="shared" si="91"/>
        <v/>
      </c>
      <c r="M123" s="210" t="str">
        <f t="shared" si="92"/>
        <v/>
      </c>
      <c r="N123" s="210" t="str">
        <f t="shared" si="93"/>
        <v/>
      </c>
      <c r="O123" s="210" t="str">
        <f t="shared" si="94"/>
        <v/>
      </c>
      <c r="P123" s="210" t="str">
        <f t="shared" si="95"/>
        <v/>
      </c>
      <c r="Q123" s="210" t="str">
        <f t="shared" si="96"/>
        <v/>
      </c>
      <c r="R123" s="210" t="str">
        <f t="shared" si="97"/>
        <v/>
      </c>
      <c r="S123" s="210" t="str">
        <f t="shared" si="98"/>
        <v/>
      </c>
      <c r="T123" s="371" t="str">
        <f t="shared" si="99"/>
        <v/>
      </c>
      <c r="U123" s="348"/>
      <c r="V123" s="210"/>
      <c r="W123" s="210"/>
      <c r="X123" s="210"/>
      <c r="Y123" s="210"/>
      <c r="Z123" s="210"/>
      <c r="AA123" s="210"/>
      <c r="AB123" s="210"/>
      <c r="AC123" s="371"/>
      <c r="AD123" s="215"/>
      <c r="AE123" s="215"/>
      <c r="AF123" s="215"/>
      <c r="AG123" s="220"/>
    </row>
    <row r="124" spans="1:67" x14ac:dyDescent="0.3">
      <c r="A124" s="84" t="str">
        <f>IF('STEP 2 EE Data'!A124="","",'STEP 2 EE Data'!A124)</f>
        <v/>
      </c>
      <c r="B124" s="83" t="str">
        <f>IF('STEP 2 EE Data'!B124="","",'STEP 2 EE Data'!B124)</f>
        <v/>
      </c>
      <c r="C124" s="342" t="str">
        <f>IF($C$21="","",IF(B124="","",'STEP 3 EE Comp'!F129))</f>
        <v/>
      </c>
      <c r="D124" s="343" t="str">
        <f>IF($D$21="","",IF(B124="","",'STEP 3 EE Comp'!J129))</f>
        <v/>
      </c>
      <c r="E124" s="343" t="str">
        <f>IF($E$21="","",IF(B124="","",'STEP 3 EE Comp'!N129))</f>
        <v/>
      </c>
      <c r="F124" s="343" t="str">
        <f>IF($F$21="","",IF(B124="","",'STEP 3 EE Comp'!R129))</f>
        <v/>
      </c>
      <c r="G124" s="343" t="str">
        <f>IF($G$21="","",IF(B124="","",'STEP 3 EE Comp'!V129))</f>
        <v/>
      </c>
      <c r="H124" s="343" t="str">
        <f>IF($H$21="","",IF(B124="","",'STEP 3 EE Comp'!Z129))</f>
        <v/>
      </c>
      <c r="I124" s="343" t="str">
        <f>IF($I$21="","",IF(B124="","",'STEP 3 EE Comp'!AD129))</f>
        <v/>
      </c>
      <c r="J124" s="343" t="str">
        <f>IF($J$21="","",IF(B124="","",'STEP 3 EE Comp'!AH129))</f>
        <v/>
      </c>
      <c r="K124" s="344" t="str">
        <f>IF($K$21="","",IF(B124="","",'STEP 3 EE Comp'!AL129))</f>
        <v/>
      </c>
      <c r="L124" s="348" t="str">
        <f t="shared" si="91"/>
        <v/>
      </c>
      <c r="M124" s="210" t="str">
        <f t="shared" si="92"/>
        <v/>
      </c>
      <c r="N124" s="210" t="str">
        <f t="shared" si="93"/>
        <v/>
      </c>
      <c r="O124" s="210" t="str">
        <f t="shared" si="94"/>
        <v/>
      </c>
      <c r="P124" s="210" t="str">
        <f t="shared" si="95"/>
        <v/>
      </c>
      <c r="Q124" s="210" t="str">
        <f t="shared" si="96"/>
        <v/>
      </c>
      <c r="R124" s="210" t="str">
        <f t="shared" si="97"/>
        <v/>
      </c>
      <c r="S124" s="210" t="str">
        <f t="shared" si="98"/>
        <v/>
      </c>
      <c r="T124" s="371" t="str">
        <f t="shared" si="99"/>
        <v/>
      </c>
      <c r="U124" s="348"/>
      <c r="V124" s="210"/>
      <c r="W124" s="210"/>
      <c r="X124" s="210"/>
      <c r="Y124" s="210"/>
      <c r="Z124" s="210"/>
      <c r="AA124" s="210"/>
      <c r="AB124" s="210"/>
      <c r="AC124" s="371"/>
      <c r="AD124" s="215"/>
      <c r="AE124" s="215"/>
      <c r="AF124" s="215"/>
      <c r="AG124" s="220"/>
    </row>
    <row r="125" spans="1:67" x14ac:dyDescent="0.3">
      <c r="A125" s="84" t="str">
        <f>IF('STEP 2 EE Data'!A125="","",'STEP 2 EE Data'!A125)</f>
        <v/>
      </c>
      <c r="B125" s="83" t="str">
        <f>IF('STEP 2 EE Data'!B125="","",'STEP 2 EE Data'!B125)</f>
        <v/>
      </c>
      <c r="C125" s="342" t="str">
        <f>IF($C$21="","",IF(B125="","",'STEP 3 EE Comp'!F130))</f>
        <v/>
      </c>
      <c r="D125" s="343" t="str">
        <f>IF($D$21="","",IF(B125="","",'STEP 3 EE Comp'!J130))</f>
        <v/>
      </c>
      <c r="E125" s="343" t="str">
        <f>IF($E$21="","",IF(B125="","",'STEP 3 EE Comp'!N130))</f>
        <v/>
      </c>
      <c r="F125" s="343" t="str">
        <f>IF($F$21="","",IF(B125="","",'STEP 3 EE Comp'!R130))</f>
        <v/>
      </c>
      <c r="G125" s="343" t="str">
        <f>IF($G$21="","",IF(B125="","",'STEP 3 EE Comp'!V130))</f>
        <v/>
      </c>
      <c r="H125" s="343" t="str">
        <f>IF($H$21="","",IF(B125="","",'STEP 3 EE Comp'!Z130))</f>
        <v/>
      </c>
      <c r="I125" s="343" t="str">
        <f>IF($I$21="","",IF(B125="","",'STEP 3 EE Comp'!AD130))</f>
        <v/>
      </c>
      <c r="J125" s="343" t="str">
        <f>IF($J$21="","",IF(B125="","",'STEP 3 EE Comp'!AH130))</f>
        <v/>
      </c>
      <c r="K125" s="344" t="str">
        <f>IF($K$21="","",IF(B125="","",'STEP 3 EE Comp'!AL130))</f>
        <v/>
      </c>
      <c r="L125" s="348" t="str">
        <f t="shared" si="91"/>
        <v/>
      </c>
      <c r="M125" s="210" t="str">
        <f t="shared" si="92"/>
        <v/>
      </c>
      <c r="N125" s="210" t="str">
        <f t="shared" si="93"/>
        <v/>
      </c>
      <c r="O125" s="210" t="str">
        <f t="shared" si="94"/>
        <v/>
      </c>
      <c r="P125" s="210" t="str">
        <f t="shared" si="95"/>
        <v/>
      </c>
      <c r="Q125" s="210" t="str">
        <f t="shared" si="96"/>
        <v/>
      </c>
      <c r="R125" s="210" t="str">
        <f t="shared" si="97"/>
        <v/>
      </c>
      <c r="S125" s="210" t="str">
        <f t="shared" si="98"/>
        <v/>
      </c>
      <c r="T125" s="371" t="str">
        <f t="shared" si="99"/>
        <v/>
      </c>
      <c r="U125" s="348"/>
      <c r="V125" s="210"/>
      <c r="W125" s="210"/>
      <c r="X125" s="210"/>
      <c r="Y125" s="210"/>
      <c r="Z125" s="210"/>
      <c r="AA125" s="210"/>
      <c r="AB125" s="210"/>
      <c r="AC125" s="371"/>
      <c r="AD125" s="215"/>
      <c r="AE125" s="215"/>
      <c r="AF125" s="215"/>
      <c r="AG125" s="220"/>
    </row>
    <row r="126" spans="1:67" x14ac:dyDescent="0.3">
      <c r="A126" s="84" t="str">
        <f>IF('STEP 2 EE Data'!A126="","",'STEP 2 EE Data'!A126)</f>
        <v/>
      </c>
      <c r="B126" s="83" t="str">
        <f>IF('STEP 2 EE Data'!B126="","",'STEP 2 EE Data'!B126)</f>
        <v/>
      </c>
      <c r="C126" s="342" t="str">
        <f>IF($C$21="","",IF(B126="","",'STEP 3 EE Comp'!F131))</f>
        <v/>
      </c>
      <c r="D126" s="343" t="str">
        <f>IF($D$21="","",IF(B126="","",'STEP 3 EE Comp'!J131))</f>
        <v/>
      </c>
      <c r="E126" s="343" t="str">
        <f>IF($E$21="","",IF(B126="","",'STEP 3 EE Comp'!N131))</f>
        <v/>
      </c>
      <c r="F126" s="343" t="str">
        <f>IF($F$21="","",IF(B126="","",'STEP 3 EE Comp'!R131))</f>
        <v/>
      </c>
      <c r="G126" s="343" t="str">
        <f>IF($G$21="","",IF(B126="","",'STEP 3 EE Comp'!V131))</f>
        <v/>
      </c>
      <c r="H126" s="343" t="str">
        <f>IF($H$21="","",IF(B126="","",'STEP 3 EE Comp'!Z131))</f>
        <v/>
      </c>
      <c r="I126" s="343" t="str">
        <f>IF($I$21="","",IF(B126="","",'STEP 3 EE Comp'!AD131))</f>
        <v/>
      </c>
      <c r="J126" s="343" t="str">
        <f>IF($J$21="","",IF(B126="","",'STEP 3 EE Comp'!AH131))</f>
        <v/>
      </c>
      <c r="K126" s="344" t="str">
        <f>IF($K$21="","",IF(B126="","",'STEP 3 EE Comp'!AL131))</f>
        <v/>
      </c>
      <c r="L126" s="348" t="str">
        <f t="shared" si="91"/>
        <v/>
      </c>
      <c r="M126" s="210" t="str">
        <f t="shared" si="92"/>
        <v/>
      </c>
      <c r="N126" s="210" t="str">
        <f t="shared" si="93"/>
        <v/>
      </c>
      <c r="O126" s="210" t="str">
        <f t="shared" si="94"/>
        <v/>
      </c>
      <c r="P126" s="210" t="str">
        <f t="shared" si="95"/>
        <v/>
      </c>
      <c r="Q126" s="210" t="str">
        <f t="shared" si="96"/>
        <v/>
      </c>
      <c r="R126" s="210" t="str">
        <f t="shared" si="97"/>
        <v/>
      </c>
      <c r="S126" s="210" t="str">
        <f t="shared" si="98"/>
        <v/>
      </c>
      <c r="T126" s="371" t="str">
        <f t="shared" si="99"/>
        <v/>
      </c>
      <c r="U126" s="348"/>
      <c r="V126" s="210"/>
      <c r="W126" s="210"/>
      <c r="X126" s="210"/>
      <c r="Y126" s="210"/>
      <c r="Z126" s="210"/>
      <c r="AA126" s="210"/>
      <c r="AB126" s="210"/>
      <c r="AC126" s="371"/>
      <c r="AD126" s="215"/>
      <c r="AE126" s="215"/>
      <c r="AF126" s="215"/>
      <c r="AG126" s="220"/>
    </row>
    <row r="127" spans="1:67" x14ac:dyDescent="0.3">
      <c r="A127" s="84" t="str">
        <f>IF('STEP 2 EE Data'!A127="","",'STEP 2 EE Data'!A127)</f>
        <v/>
      </c>
      <c r="B127" s="83" t="str">
        <f>IF('STEP 2 EE Data'!B127="","",'STEP 2 EE Data'!B127)</f>
        <v/>
      </c>
      <c r="C127" s="342" t="str">
        <f>IF($C$21="","",IF(B127="","",'STEP 3 EE Comp'!F132))</f>
        <v/>
      </c>
      <c r="D127" s="343" t="str">
        <f>IF($D$21="","",IF(B127="","",'STEP 3 EE Comp'!J132))</f>
        <v/>
      </c>
      <c r="E127" s="343" t="str">
        <f>IF($E$21="","",IF(B127="","",'STEP 3 EE Comp'!N132))</f>
        <v/>
      </c>
      <c r="F127" s="343" t="str">
        <f>IF($F$21="","",IF(B127="","",'STEP 3 EE Comp'!R132))</f>
        <v/>
      </c>
      <c r="G127" s="343" t="str">
        <f>IF($G$21="","",IF(B127="","",'STEP 3 EE Comp'!V132))</f>
        <v/>
      </c>
      <c r="H127" s="343" t="str">
        <f>IF($H$21="","",IF(B127="","",'STEP 3 EE Comp'!Z132))</f>
        <v/>
      </c>
      <c r="I127" s="343" t="str">
        <f>IF($I$21="","",IF(B127="","",'STEP 3 EE Comp'!AD132))</f>
        <v/>
      </c>
      <c r="J127" s="343" t="str">
        <f>IF($J$21="","",IF(B127="","",'STEP 3 EE Comp'!AH132))</f>
        <v/>
      </c>
      <c r="K127" s="344" t="str">
        <f>IF($K$21="","",IF(B127="","",'STEP 3 EE Comp'!AL132))</f>
        <v/>
      </c>
      <c r="L127" s="348" t="str">
        <f t="shared" si="91"/>
        <v/>
      </c>
      <c r="M127" s="210" t="str">
        <f t="shared" si="92"/>
        <v/>
      </c>
      <c r="N127" s="210" t="str">
        <f t="shared" si="93"/>
        <v/>
      </c>
      <c r="O127" s="210" t="str">
        <f t="shared" si="94"/>
        <v/>
      </c>
      <c r="P127" s="210" t="str">
        <f t="shared" si="95"/>
        <v/>
      </c>
      <c r="Q127" s="210" t="str">
        <f t="shared" si="96"/>
        <v/>
      </c>
      <c r="R127" s="210" t="str">
        <f t="shared" si="97"/>
        <v/>
      </c>
      <c r="S127" s="210" t="str">
        <f t="shared" si="98"/>
        <v/>
      </c>
      <c r="T127" s="371" t="str">
        <f t="shared" si="99"/>
        <v/>
      </c>
      <c r="U127" s="348"/>
      <c r="V127" s="210"/>
      <c r="W127" s="210"/>
      <c r="X127" s="210"/>
      <c r="Y127" s="210"/>
      <c r="Z127" s="210"/>
      <c r="AA127" s="210"/>
      <c r="AB127" s="210"/>
      <c r="AC127" s="371"/>
      <c r="AD127" s="215"/>
      <c r="AE127" s="215"/>
      <c r="AF127" s="215"/>
      <c r="AG127" s="220"/>
    </row>
    <row r="128" spans="1:67" x14ac:dyDescent="0.3">
      <c r="A128" s="84" t="str">
        <f>IF('STEP 2 EE Data'!A128="","",'STEP 2 EE Data'!A128)</f>
        <v/>
      </c>
      <c r="B128" s="83" t="str">
        <f>IF('STEP 2 EE Data'!B128="","",'STEP 2 EE Data'!B128)</f>
        <v/>
      </c>
      <c r="C128" s="342" t="str">
        <f>IF($C$21="","",IF(B128="","",'STEP 3 EE Comp'!F133))</f>
        <v/>
      </c>
      <c r="D128" s="343" t="str">
        <f>IF($D$21="","",IF(B128="","",'STEP 3 EE Comp'!J133))</f>
        <v/>
      </c>
      <c r="E128" s="343" t="str">
        <f>IF($E$21="","",IF(B128="","",'STEP 3 EE Comp'!N133))</f>
        <v/>
      </c>
      <c r="F128" s="343" t="str">
        <f>IF($F$21="","",IF(B128="","",'STEP 3 EE Comp'!R133))</f>
        <v/>
      </c>
      <c r="G128" s="343" t="str">
        <f>IF($G$21="","",IF(B128="","",'STEP 3 EE Comp'!V133))</f>
        <v/>
      </c>
      <c r="H128" s="343" t="str">
        <f>IF($H$21="","",IF(B128="","",'STEP 3 EE Comp'!Z133))</f>
        <v/>
      </c>
      <c r="I128" s="343" t="str">
        <f>IF($I$21="","",IF(B128="","",'STEP 3 EE Comp'!AD133))</f>
        <v/>
      </c>
      <c r="J128" s="343" t="str">
        <f>IF($J$21="","",IF(B128="","",'STEP 3 EE Comp'!AH133))</f>
        <v/>
      </c>
      <c r="K128" s="344" t="str">
        <f>IF($K$21="","",IF(B128="","",'STEP 3 EE Comp'!AL133))</f>
        <v/>
      </c>
      <c r="L128" s="348" t="str">
        <f t="shared" si="91"/>
        <v/>
      </c>
      <c r="M128" s="210" t="str">
        <f t="shared" si="92"/>
        <v/>
      </c>
      <c r="N128" s="210" t="str">
        <f t="shared" si="93"/>
        <v/>
      </c>
      <c r="O128" s="210" t="str">
        <f t="shared" si="94"/>
        <v/>
      </c>
      <c r="P128" s="210" t="str">
        <f t="shared" si="95"/>
        <v/>
      </c>
      <c r="Q128" s="210" t="str">
        <f t="shared" si="96"/>
        <v/>
      </c>
      <c r="R128" s="210" t="str">
        <f t="shared" si="97"/>
        <v/>
      </c>
      <c r="S128" s="210" t="str">
        <f t="shared" si="98"/>
        <v/>
      </c>
      <c r="T128" s="371" t="str">
        <f t="shared" si="99"/>
        <v/>
      </c>
      <c r="U128" s="348"/>
      <c r="V128" s="210"/>
      <c r="W128" s="210"/>
      <c r="X128" s="210"/>
      <c r="Y128" s="210"/>
      <c r="Z128" s="210"/>
      <c r="AA128" s="210"/>
      <c r="AB128" s="210"/>
      <c r="AC128" s="371"/>
      <c r="AD128" s="215"/>
      <c r="AE128" s="215"/>
      <c r="AF128" s="215"/>
      <c r="AG128" s="220"/>
    </row>
    <row r="129" spans="1:33" x14ac:dyDescent="0.3">
      <c r="A129" s="84" t="str">
        <f>IF('STEP 2 EE Data'!A129="","",'STEP 2 EE Data'!A129)</f>
        <v/>
      </c>
      <c r="B129" s="83" t="str">
        <f>IF('STEP 2 EE Data'!B129="","",'STEP 2 EE Data'!B129)</f>
        <v/>
      </c>
      <c r="C129" s="342" t="str">
        <f>IF($C$21="","",IF(B129="","",'STEP 3 EE Comp'!F134))</f>
        <v/>
      </c>
      <c r="D129" s="343" t="str">
        <f>IF($D$21="","",IF(B129="","",'STEP 3 EE Comp'!J134))</f>
        <v/>
      </c>
      <c r="E129" s="343" t="str">
        <f>IF($E$21="","",IF(B129="","",'STEP 3 EE Comp'!N134))</f>
        <v/>
      </c>
      <c r="F129" s="343" t="str">
        <f>IF($F$21="","",IF(B129="","",'STEP 3 EE Comp'!R134))</f>
        <v/>
      </c>
      <c r="G129" s="343" t="str">
        <f>IF($G$21="","",IF(B129="","",'STEP 3 EE Comp'!V134))</f>
        <v/>
      </c>
      <c r="H129" s="343" t="str">
        <f>IF($H$21="","",IF(B129="","",'STEP 3 EE Comp'!Z134))</f>
        <v/>
      </c>
      <c r="I129" s="343" t="str">
        <f>IF($I$21="","",IF(B129="","",'STEP 3 EE Comp'!AD134))</f>
        <v/>
      </c>
      <c r="J129" s="343" t="str">
        <f>IF($J$21="","",IF(B129="","",'STEP 3 EE Comp'!AH134))</f>
        <v/>
      </c>
      <c r="K129" s="344" t="str">
        <f>IF($K$21="","",IF(B129="","",'STEP 3 EE Comp'!AL134))</f>
        <v/>
      </c>
      <c r="L129" s="348" t="str">
        <f t="shared" si="91"/>
        <v/>
      </c>
      <c r="M129" s="210" t="str">
        <f t="shared" si="92"/>
        <v/>
      </c>
      <c r="N129" s="210" t="str">
        <f t="shared" si="93"/>
        <v/>
      </c>
      <c r="O129" s="210" t="str">
        <f t="shared" si="94"/>
        <v/>
      </c>
      <c r="P129" s="210" t="str">
        <f t="shared" si="95"/>
        <v/>
      </c>
      <c r="Q129" s="210" t="str">
        <f t="shared" si="96"/>
        <v/>
      </c>
      <c r="R129" s="210" t="str">
        <f t="shared" si="97"/>
        <v/>
      </c>
      <c r="S129" s="210" t="str">
        <f t="shared" si="98"/>
        <v/>
      </c>
      <c r="T129" s="371" t="str">
        <f t="shared" si="99"/>
        <v/>
      </c>
      <c r="U129" s="348"/>
      <c r="V129" s="210"/>
      <c r="W129" s="210"/>
      <c r="X129" s="210"/>
      <c r="Y129" s="210"/>
      <c r="Z129" s="210"/>
      <c r="AA129" s="210"/>
      <c r="AB129" s="210"/>
      <c r="AC129" s="371"/>
      <c r="AD129" s="215"/>
      <c r="AE129" s="215"/>
      <c r="AF129" s="215"/>
      <c r="AG129" s="220"/>
    </row>
    <row r="130" spans="1:33" x14ac:dyDescent="0.3">
      <c r="A130" s="84" t="str">
        <f>IF('STEP 2 EE Data'!A130="","",'STEP 2 EE Data'!A130)</f>
        <v/>
      </c>
      <c r="B130" s="83" t="str">
        <f>IF('STEP 2 EE Data'!B130="","",'STEP 2 EE Data'!B130)</f>
        <v/>
      </c>
      <c r="C130" s="342" t="str">
        <f>IF($C$21="","",IF(B130="","",'STEP 3 EE Comp'!F135))</f>
        <v/>
      </c>
      <c r="D130" s="343" t="str">
        <f>IF($D$21="","",IF(B130="","",'STEP 3 EE Comp'!J135))</f>
        <v/>
      </c>
      <c r="E130" s="343" t="str">
        <f>IF($E$21="","",IF(B130="","",'STEP 3 EE Comp'!N135))</f>
        <v/>
      </c>
      <c r="F130" s="343" t="str">
        <f>IF($F$21="","",IF(B130="","",'STEP 3 EE Comp'!R135))</f>
        <v/>
      </c>
      <c r="G130" s="343" t="str">
        <f>IF($G$21="","",IF(B130="","",'STEP 3 EE Comp'!V135))</f>
        <v/>
      </c>
      <c r="H130" s="343" t="str">
        <f>IF($H$21="","",IF(B130="","",'STEP 3 EE Comp'!Z135))</f>
        <v/>
      </c>
      <c r="I130" s="343" t="str">
        <f>IF($I$21="","",IF(B130="","",'STEP 3 EE Comp'!AD135))</f>
        <v/>
      </c>
      <c r="J130" s="343" t="str">
        <f>IF($J$21="","",IF(B130="","",'STEP 3 EE Comp'!AH135))</f>
        <v/>
      </c>
      <c r="K130" s="344" t="str">
        <f>IF($K$21="","",IF(B130="","",'STEP 3 EE Comp'!AL135))</f>
        <v/>
      </c>
      <c r="L130" s="348" t="str">
        <f t="shared" si="91"/>
        <v/>
      </c>
      <c r="M130" s="210" t="str">
        <f t="shared" si="92"/>
        <v/>
      </c>
      <c r="N130" s="210" t="str">
        <f t="shared" si="93"/>
        <v/>
      </c>
      <c r="O130" s="210" t="str">
        <f t="shared" si="94"/>
        <v/>
      </c>
      <c r="P130" s="210" t="str">
        <f t="shared" si="95"/>
        <v/>
      </c>
      <c r="Q130" s="210" t="str">
        <f t="shared" si="96"/>
        <v/>
      </c>
      <c r="R130" s="210" t="str">
        <f t="shared" si="97"/>
        <v/>
      </c>
      <c r="S130" s="210" t="str">
        <f t="shared" si="98"/>
        <v/>
      </c>
      <c r="T130" s="371" t="str">
        <f t="shared" si="99"/>
        <v/>
      </c>
      <c r="U130" s="348"/>
      <c r="V130" s="210"/>
      <c r="W130" s="210"/>
      <c r="X130" s="210"/>
      <c r="Y130" s="210"/>
      <c r="Z130" s="210"/>
      <c r="AA130" s="210"/>
      <c r="AB130" s="210"/>
      <c r="AC130" s="371"/>
      <c r="AD130" s="215"/>
      <c r="AE130" s="215"/>
      <c r="AF130" s="215"/>
      <c r="AG130" s="220"/>
    </row>
    <row r="131" spans="1:33" x14ac:dyDescent="0.3">
      <c r="A131" s="84" t="str">
        <f>IF('STEP 2 EE Data'!A131="","",'STEP 2 EE Data'!A131)</f>
        <v/>
      </c>
      <c r="B131" s="83" t="str">
        <f>IF('STEP 2 EE Data'!B131="","",'STEP 2 EE Data'!B131)</f>
        <v/>
      </c>
      <c r="C131" s="342" t="str">
        <f>IF($C$21="","",IF(B131="","",'STEP 3 EE Comp'!F136))</f>
        <v/>
      </c>
      <c r="D131" s="343" t="str">
        <f>IF($D$21="","",IF(B131="","",'STEP 3 EE Comp'!J136))</f>
        <v/>
      </c>
      <c r="E131" s="343" t="str">
        <f>IF($E$21="","",IF(B131="","",'STEP 3 EE Comp'!N136))</f>
        <v/>
      </c>
      <c r="F131" s="343" t="str">
        <f>IF($F$21="","",IF(B131="","",'STEP 3 EE Comp'!R136))</f>
        <v/>
      </c>
      <c r="G131" s="343" t="str">
        <f>IF($G$21="","",IF(B131="","",'STEP 3 EE Comp'!V136))</f>
        <v/>
      </c>
      <c r="H131" s="343" t="str">
        <f>IF($H$21="","",IF(B131="","",'STEP 3 EE Comp'!Z136))</f>
        <v/>
      </c>
      <c r="I131" s="343" t="str">
        <f>IF($I$21="","",IF(B131="","",'STEP 3 EE Comp'!AD136))</f>
        <v/>
      </c>
      <c r="J131" s="343" t="str">
        <f>IF($J$21="","",IF(B131="","",'STEP 3 EE Comp'!AH136))</f>
        <v/>
      </c>
      <c r="K131" s="344" t="str">
        <f>IF($K$21="","",IF(B131="","",'STEP 3 EE Comp'!AL136))</f>
        <v/>
      </c>
      <c r="L131" s="348" t="str">
        <f t="shared" si="91"/>
        <v/>
      </c>
      <c r="M131" s="210" t="str">
        <f t="shared" si="92"/>
        <v/>
      </c>
      <c r="N131" s="210" t="str">
        <f t="shared" si="93"/>
        <v/>
      </c>
      <c r="O131" s="210" t="str">
        <f t="shared" si="94"/>
        <v/>
      </c>
      <c r="P131" s="210" t="str">
        <f t="shared" si="95"/>
        <v/>
      </c>
      <c r="Q131" s="210" t="str">
        <f t="shared" si="96"/>
        <v/>
      </c>
      <c r="R131" s="210" t="str">
        <f t="shared" si="97"/>
        <v/>
      </c>
      <c r="S131" s="210" t="str">
        <f t="shared" si="98"/>
        <v/>
      </c>
      <c r="T131" s="371" t="str">
        <f t="shared" si="99"/>
        <v/>
      </c>
      <c r="U131" s="348"/>
      <c r="V131" s="210"/>
      <c r="W131" s="210"/>
      <c r="X131" s="210"/>
      <c r="Y131" s="210"/>
      <c r="Z131" s="210"/>
      <c r="AA131" s="210"/>
      <c r="AB131" s="210"/>
      <c r="AC131" s="371"/>
      <c r="AD131" s="215"/>
      <c r="AE131" s="215"/>
      <c r="AF131" s="215"/>
      <c r="AG131" s="220"/>
    </row>
    <row r="132" spans="1:33" x14ac:dyDescent="0.3">
      <c r="A132" s="84" t="str">
        <f>IF('STEP 2 EE Data'!A132="","",'STEP 2 EE Data'!A132)</f>
        <v/>
      </c>
      <c r="B132" s="83" t="str">
        <f>IF('STEP 2 EE Data'!B132="","",'STEP 2 EE Data'!B132)</f>
        <v/>
      </c>
      <c r="C132" s="342" t="str">
        <f>IF($C$21="","",IF(B132="","",'STEP 3 EE Comp'!F137))</f>
        <v/>
      </c>
      <c r="D132" s="343" t="str">
        <f>IF($D$21="","",IF(B132="","",'STEP 3 EE Comp'!J137))</f>
        <v/>
      </c>
      <c r="E132" s="343" t="str">
        <f>IF($E$21="","",IF(B132="","",'STEP 3 EE Comp'!N137))</f>
        <v/>
      </c>
      <c r="F132" s="343" t="str">
        <f>IF($F$21="","",IF(B132="","",'STEP 3 EE Comp'!R137))</f>
        <v/>
      </c>
      <c r="G132" s="343" t="str">
        <f>IF($G$21="","",IF(B132="","",'STEP 3 EE Comp'!V137))</f>
        <v/>
      </c>
      <c r="H132" s="343" t="str">
        <f>IF($H$21="","",IF(B132="","",'STEP 3 EE Comp'!Z137))</f>
        <v/>
      </c>
      <c r="I132" s="343" t="str">
        <f>IF($I$21="","",IF(B132="","",'STEP 3 EE Comp'!AD137))</f>
        <v/>
      </c>
      <c r="J132" s="343" t="str">
        <f>IF($J$21="","",IF(B132="","",'STEP 3 EE Comp'!AH137))</f>
        <v/>
      </c>
      <c r="K132" s="344" t="str">
        <f>IF($K$21="","",IF(B132="","",'STEP 3 EE Comp'!AL137))</f>
        <v/>
      </c>
      <c r="L132" s="348" t="str">
        <f t="shared" si="91"/>
        <v/>
      </c>
      <c r="M132" s="210" t="str">
        <f t="shared" si="92"/>
        <v/>
      </c>
      <c r="N132" s="210" t="str">
        <f t="shared" si="93"/>
        <v/>
      </c>
      <c r="O132" s="210" t="str">
        <f t="shared" si="94"/>
        <v/>
      </c>
      <c r="P132" s="210" t="str">
        <f t="shared" si="95"/>
        <v/>
      </c>
      <c r="Q132" s="210" t="str">
        <f t="shared" si="96"/>
        <v/>
      </c>
      <c r="R132" s="210" t="str">
        <f t="shared" si="97"/>
        <v/>
      </c>
      <c r="S132" s="210" t="str">
        <f t="shared" si="98"/>
        <v/>
      </c>
      <c r="T132" s="371" t="str">
        <f t="shared" si="99"/>
        <v/>
      </c>
      <c r="U132" s="348"/>
      <c r="V132" s="210"/>
      <c r="W132" s="210"/>
      <c r="X132" s="210"/>
      <c r="Y132" s="210"/>
      <c r="Z132" s="210"/>
      <c r="AA132" s="210"/>
      <c r="AB132" s="210"/>
      <c r="AC132" s="371"/>
      <c r="AD132" s="215"/>
      <c r="AE132" s="215"/>
      <c r="AF132" s="215"/>
      <c r="AG132" s="220"/>
    </row>
    <row r="133" spans="1:33" x14ac:dyDescent="0.3">
      <c r="A133" s="84" t="str">
        <f>IF('STEP 2 EE Data'!A133="","",'STEP 2 EE Data'!A133)</f>
        <v/>
      </c>
      <c r="B133" s="83" t="str">
        <f>IF('STEP 2 EE Data'!B133="","",'STEP 2 EE Data'!B133)</f>
        <v/>
      </c>
      <c r="C133" s="342" t="str">
        <f>IF($C$21="","",IF(B133="","",'STEP 3 EE Comp'!F138))</f>
        <v/>
      </c>
      <c r="D133" s="343" t="str">
        <f>IF($D$21="","",IF(B133="","",'STEP 3 EE Comp'!J138))</f>
        <v/>
      </c>
      <c r="E133" s="343" t="str">
        <f>IF($E$21="","",IF(B133="","",'STEP 3 EE Comp'!N138))</f>
        <v/>
      </c>
      <c r="F133" s="343" t="str">
        <f>IF($F$21="","",IF(B133="","",'STEP 3 EE Comp'!R138))</f>
        <v/>
      </c>
      <c r="G133" s="343" t="str">
        <f>IF($G$21="","",IF(B133="","",'STEP 3 EE Comp'!V138))</f>
        <v/>
      </c>
      <c r="H133" s="343" t="str">
        <f>IF($H$21="","",IF(B133="","",'STEP 3 EE Comp'!Z138))</f>
        <v/>
      </c>
      <c r="I133" s="343" t="str">
        <f>IF($I$21="","",IF(B133="","",'STEP 3 EE Comp'!AD138))</f>
        <v/>
      </c>
      <c r="J133" s="343" t="str">
        <f>IF($J$21="","",IF(B133="","",'STEP 3 EE Comp'!AH138))</f>
        <v/>
      </c>
      <c r="K133" s="344" t="str">
        <f>IF($K$21="","",IF(B133="","",'STEP 3 EE Comp'!AL138))</f>
        <v/>
      </c>
      <c r="L133" s="348" t="str">
        <f t="shared" si="91"/>
        <v/>
      </c>
      <c r="M133" s="210" t="str">
        <f t="shared" si="92"/>
        <v/>
      </c>
      <c r="N133" s="210" t="str">
        <f t="shared" si="93"/>
        <v/>
      </c>
      <c r="O133" s="210" t="str">
        <f t="shared" si="94"/>
        <v/>
      </c>
      <c r="P133" s="210" t="str">
        <f t="shared" si="95"/>
        <v/>
      </c>
      <c r="Q133" s="210" t="str">
        <f t="shared" si="96"/>
        <v/>
      </c>
      <c r="R133" s="210" t="str">
        <f t="shared" si="97"/>
        <v/>
      </c>
      <c r="S133" s="210" t="str">
        <f t="shared" si="98"/>
        <v/>
      </c>
      <c r="T133" s="371" t="str">
        <f t="shared" si="99"/>
        <v/>
      </c>
      <c r="U133" s="348"/>
      <c r="V133" s="210"/>
      <c r="W133" s="210"/>
      <c r="X133" s="210"/>
      <c r="Y133" s="210"/>
      <c r="Z133" s="210"/>
      <c r="AA133" s="210"/>
      <c r="AB133" s="210"/>
      <c r="AC133" s="371"/>
      <c r="AD133" s="215"/>
      <c r="AE133" s="215"/>
      <c r="AF133" s="215"/>
      <c r="AG133" s="220"/>
    </row>
    <row r="134" spans="1:33" x14ac:dyDescent="0.3">
      <c r="A134" s="84" t="str">
        <f>IF('STEP 2 EE Data'!A134="","",'STEP 2 EE Data'!A134)</f>
        <v/>
      </c>
      <c r="B134" s="83" t="str">
        <f>IF('STEP 2 EE Data'!B134="","",'STEP 2 EE Data'!B134)</f>
        <v/>
      </c>
      <c r="C134" s="342" t="str">
        <f>IF($C$21="","",IF(B134="","",'STEP 3 EE Comp'!F139))</f>
        <v/>
      </c>
      <c r="D134" s="343" t="str">
        <f>IF($D$21="","",IF(B134="","",'STEP 3 EE Comp'!J139))</f>
        <v/>
      </c>
      <c r="E134" s="343" t="str">
        <f>IF($E$21="","",IF(B134="","",'STEP 3 EE Comp'!N139))</f>
        <v/>
      </c>
      <c r="F134" s="343" t="str">
        <f>IF($F$21="","",IF(B134="","",'STEP 3 EE Comp'!R139))</f>
        <v/>
      </c>
      <c r="G134" s="343" t="str">
        <f>IF($G$21="","",IF(B134="","",'STEP 3 EE Comp'!V139))</f>
        <v/>
      </c>
      <c r="H134" s="343" t="str">
        <f>IF($H$21="","",IF(B134="","",'STEP 3 EE Comp'!Z139))</f>
        <v/>
      </c>
      <c r="I134" s="343" t="str">
        <f>IF($I$21="","",IF(B134="","",'STEP 3 EE Comp'!AD139))</f>
        <v/>
      </c>
      <c r="J134" s="343" t="str">
        <f>IF($J$21="","",IF(B134="","",'STEP 3 EE Comp'!AH139))</f>
        <v/>
      </c>
      <c r="K134" s="344" t="str">
        <f>IF($K$21="","",IF(B134="","",'STEP 3 EE Comp'!AL139))</f>
        <v/>
      </c>
      <c r="L134" s="348" t="str">
        <f t="shared" si="91"/>
        <v/>
      </c>
      <c r="M134" s="210" t="str">
        <f t="shared" si="92"/>
        <v/>
      </c>
      <c r="N134" s="210" t="str">
        <f t="shared" si="93"/>
        <v/>
      </c>
      <c r="O134" s="210" t="str">
        <f t="shared" si="94"/>
        <v/>
      </c>
      <c r="P134" s="210" t="str">
        <f t="shared" si="95"/>
        <v/>
      </c>
      <c r="Q134" s="210" t="str">
        <f t="shared" si="96"/>
        <v/>
      </c>
      <c r="R134" s="210" t="str">
        <f t="shared" si="97"/>
        <v/>
      </c>
      <c r="S134" s="210" t="str">
        <f t="shared" si="98"/>
        <v/>
      </c>
      <c r="T134" s="371" t="str">
        <f t="shared" si="99"/>
        <v/>
      </c>
      <c r="U134" s="348"/>
      <c r="V134" s="210"/>
      <c r="W134" s="210"/>
      <c r="X134" s="210"/>
      <c r="Y134" s="210"/>
      <c r="Z134" s="210"/>
      <c r="AA134" s="210"/>
      <c r="AB134" s="210"/>
      <c r="AC134" s="371"/>
      <c r="AD134" s="215"/>
      <c r="AE134" s="215"/>
      <c r="AF134" s="215"/>
      <c r="AG134" s="220"/>
    </row>
    <row r="135" spans="1:33" x14ac:dyDescent="0.3">
      <c r="A135" s="84" t="str">
        <f>IF('STEP 2 EE Data'!A135="","",'STEP 2 EE Data'!A135)</f>
        <v/>
      </c>
      <c r="B135" s="83" t="str">
        <f>IF('STEP 2 EE Data'!B135="","",'STEP 2 EE Data'!B135)</f>
        <v/>
      </c>
      <c r="C135" s="342" t="str">
        <f>IF($C$21="","",IF(B135="","",'STEP 3 EE Comp'!F140))</f>
        <v/>
      </c>
      <c r="D135" s="343" t="str">
        <f>IF($D$21="","",IF(B135="","",'STEP 3 EE Comp'!J140))</f>
        <v/>
      </c>
      <c r="E135" s="343" t="str">
        <f>IF($E$21="","",IF(B135="","",'STEP 3 EE Comp'!N140))</f>
        <v/>
      </c>
      <c r="F135" s="343" t="str">
        <f>IF($F$21="","",IF(B135="","",'STEP 3 EE Comp'!R140))</f>
        <v/>
      </c>
      <c r="G135" s="343" t="str">
        <f>IF($G$21="","",IF(B135="","",'STEP 3 EE Comp'!V140))</f>
        <v/>
      </c>
      <c r="H135" s="343" t="str">
        <f>IF($H$21="","",IF(B135="","",'STEP 3 EE Comp'!Z140))</f>
        <v/>
      </c>
      <c r="I135" s="343" t="str">
        <f>IF($I$21="","",IF(B135="","",'STEP 3 EE Comp'!AD140))</f>
        <v/>
      </c>
      <c r="J135" s="343" t="str">
        <f>IF($J$21="","",IF(B135="","",'STEP 3 EE Comp'!AH140))</f>
        <v/>
      </c>
      <c r="K135" s="344" t="str">
        <f>IF($K$21="","",IF(B135="","",'STEP 3 EE Comp'!AL140))</f>
        <v/>
      </c>
      <c r="L135" s="348" t="str">
        <f t="shared" si="91"/>
        <v/>
      </c>
      <c r="M135" s="210" t="str">
        <f t="shared" si="92"/>
        <v/>
      </c>
      <c r="N135" s="210" t="str">
        <f t="shared" si="93"/>
        <v/>
      </c>
      <c r="O135" s="210" t="str">
        <f t="shared" si="94"/>
        <v/>
      </c>
      <c r="P135" s="210" t="str">
        <f t="shared" si="95"/>
        <v/>
      </c>
      <c r="Q135" s="210" t="str">
        <f t="shared" si="96"/>
        <v/>
      </c>
      <c r="R135" s="210" t="str">
        <f t="shared" si="97"/>
        <v/>
      </c>
      <c r="S135" s="210" t="str">
        <f t="shared" si="98"/>
        <v/>
      </c>
      <c r="T135" s="371" t="str">
        <f t="shared" si="99"/>
        <v/>
      </c>
      <c r="U135" s="348"/>
      <c r="V135" s="210"/>
      <c r="W135" s="210"/>
      <c r="X135" s="210"/>
      <c r="Y135" s="210"/>
      <c r="Z135" s="210"/>
      <c r="AA135" s="210"/>
      <c r="AB135" s="210"/>
      <c r="AC135" s="371"/>
      <c r="AD135" s="215"/>
      <c r="AE135" s="215"/>
      <c r="AF135" s="215"/>
      <c r="AG135" s="220"/>
    </row>
    <row r="136" spans="1:33" x14ac:dyDescent="0.3">
      <c r="A136" s="84" t="str">
        <f>IF('STEP 2 EE Data'!A136="","",'STEP 2 EE Data'!A136)</f>
        <v/>
      </c>
      <c r="B136" s="83" t="str">
        <f>IF('STEP 2 EE Data'!B136="","",'STEP 2 EE Data'!B136)</f>
        <v/>
      </c>
      <c r="C136" s="342" t="str">
        <f>IF($C$21="","",IF(B136="","",'STEP 3 EE Comp'!F141))</f>
        <v/>
      </c>
      <c r="D136" s="343" t="str">
        <f>IF($D$21="","",IF(B136="","",'STEP 3 EE Comp'!J141))</f>
        <v/>
      </c>
      <c r="E136" s="343" t="str">
        <f>IF($E$21="","",IF(B136="","",'STEP 3 EE Comp'!N141))</f>
        <v/>
      </c>
      <c r="F136" s="343" t="str">
        <f>IF($F$21="","",IF(B136="","",'STEP 3 EE Comp'!R141))</f>
        <v/>
      </c>
      <c r="G136" s="343" t="str">
        <f>IF($G$21="","",IF(B136="","",'STEP 3 EE Comp'!V141))</f>
        <v/>
      </c>
      <c r="H136" s="343" t="str">
        <f>IF($H$21="","",IF(B136="","",'STEP 3 EE Comp'!Z141))</f>
        <v/>
      </c>
      <c r="I136" s="343" t="str">
        <f>IF($I$21="","",IF(B136="","",'STEP 3 EE Comp'!AD141))</f>
        <v/>
      </c>
      <c r="J136" s="343" t="str">
        <f>IF($J$21="","",IF(B136="","",'STEP 3 EE Comp'!AH141))</f>
        <v/>
      </c>
      <c r="K136" s="344" t="str">
        <f>IF($K$21="","",IF(B136="","",'STEP 3 EE Comp'!AL141))</f>
        <v/>
      </c>
      <c r="L136" s="348" t="str">
        <f t="shared" si="91"/>
        <v/>
      </c>
      <c r="M136" s="210" t="str">
        <f t="shared" si="92"/>
        <v/>
      </c>
      <c r="N136" s="210" t="str">
        <f t="shared" si="93"/>
        <v/>
      </c>
      <c r="O136" s="210" t="str">
        <f t="shared" si="94"/>
        <v/>
      </c>
      <c r="P136" s="210" t="str">
        <f t="shared" si="95"/>
        <v/>
      </c>
      <c r="Q136" s="210" t="str">
        <f t="shared" si="96"/>
        <v/>
      </c>
      <c r="R136" s="210" t="str">
        <f t="shared" si="97"/>
        <v/>
      </c>
      <c r="S136" s="210" t="str">
        <f t="shared" si="98"/>
        <v/>
      </c>
      <c r="T136" s="371" t="str">
        <f t="shared" si="99"/>
        <v/>
      </c>
      <c r="U136" s="348"/>
      <c r="V136" s="210"/>
      <c r="W136" s="210"/>
      <c r="X136" s="210"/>
      <c r="Y136" s="210"/>
      <c r="Z136" s="210"/>
      <c r="AA136" s="210"/>
      <c r="AB136" s="210"/>
      <c r="AC136" s="371"/>
      <c r="AD136" s="215"/>
      <c r="AE136" s="215"/>
      <c r="AF136" s="215"/>
      <c r="AG136" s="220"/>
    </row>
    <row r="137" spans="1:33" x14ac:dyDescent="0.3">
      <c r="A137" s="84" t="str">
        <f>IF('STEP 2 EE Data'!A137="","",'STEP 2 EE Data'!A137)</f>
        <v/>
      </c>
      <c r="B137" s="83" t="str">
        <f>IF('STEP 2 EE Data'!B137="","",'STEP 2 EE Data'!B137)</f>
        <v/>
      </c>
      <c r="C137" s="342" t="str">
        <f>IF($C$21="","",IF(B137="","",'STEP 3 EE Comp'!F142))</f>
        <v/>
      </c>
      <c r="D137" s="343" t="str">
        <f>IF($D$21="","",IF(B137="","",'STEP 3 EE Comp'!J142))</f>
        <v/>
      </c>
      <c r="E137" s="343" t="str">
        <f>IF($E$21="","",IF(B137="","",'STEP 3 EE Comp'!N142))</f>
        <v/>
      </c>
      <c r="F137" s="343" t="str">
        <f>IF($F$21="","",IF(B137="","",'STEP 3 EE Comp'!R142))</f>
        <v/>
      </c>
      <c r="G137" s="343" t="str">
        <f>IF($G$21="","",IF(B137="","",'STEP 3 EE Comp'!V142))</f>
        <v/>
      </c>
      <c r="H137" s="343" t="str">
        <f>IF($H$21="","",IF(B137="","",'STEP 3 EE Comp'!Z142))</f>
        <v/>
      </c>
      <c r="I137" s="343" t="str">
        <f>IF($I$21="","",IF(B137="","",'STEP 3 EE Comp'!AD142))</f>
        <v/>
      </c>
      <c r="J137" s="343" t="str">
        <f>IF($J$21="","",IF(B137="","",'STEP 3 EE Comp'!AH142))</f>
        <v/>
      </c>
      <c r="K137" s="344" t="str">
        <f>IF($K$21="","",IF(B137="","",'STEP 3 EE Comp'!AL142))</f>
        <v/>
      </c>
      <c r="L137" s="348" t="str">
        <f t="shared" si="91"/>
        <v/>
      </c>
      <c r="M137" s="210" t="str">
        <f t="shared" si="92"/>
        <v/>
      </c>
      <c r="N137" s="210" t="str">
        <f t="shared" si="93"/>
        <v/>
      </c>
      <c r="O137" s="210" t="str">
        <f t="shared" si="94"/>
        <v/>
      </c>
      <c r="P137" s="210" t="str">
        <f t="shared" si="95"/>
        <v/>
      </c>
      <c r="Q137" s="210" t="str">
        <f t="shared" si="96"/>
        <v/>
      </c>
      <c r="R137" s="210" t="str">
        <f t="shared" si="97"/>
        <v/>
      </c>
      <c r="S137" s="210" t="str">
        <f t="shared" si="98"/>
        <v/>
      </c>
      <c r="T137" s="371" t="str">
        <f t="shared" si="99"/>
        <v/>
      </c>
      <c r="U137" s="348"/>
      <c r="V137" s="210"/>
      <c r="W137" s="210"/>
      <c r="X137" s="210"/>
      <c r="Y137" s="210"/>
      <c r="Z137" s="210"/>
      <c r="AA137" s="210"/>
      <c r="AB137" s="210"/>
      <c r="AC137" s="371"/>
      <c r="AD137" s="215"/>
      <c r="AE137" s="215"/>
      <c r="AF137" s="215"/>
      <c r="AG137" s="220"/>
    </row>
    <row r="138" spans="1:33" x14ac:dyDescent="0.3">
      <c r="A138" s="84" t="str">
        <f>IF('STEP 2 EE Data'!A138="","",'STEP 2 EE Data'!A138)</f>
        <v/>
      </c>
      <c r="B138" s="83" t="str">
        <f>IF('STEP 2 EE Data'!B138="","",'STEP 2 EE Data'!B138)</f>
        <v/>
      </c>
      <c r="C138" s="342" t="str">
        <f>IF($C$21="","",IF(B138="","",'STEP 3 EE Comp'!F143))</f>
        <v/>
      </c>
      <c r="D138" s="343" t="str">
        <f>IF($D$21="","",IF(B138="","",'STEP 3 EE Comp'!J143))</f>
        <v/>
      </c>
      <c r="E138" s="343" t="str">
        <f>IF($E$21="","",IF(B138="","",'STEP 3 EE Comp'!N143))</f>
        <v/>
      </c>
      <c r="F138" s="343" t="str">
        <f>IF($F$21="","",IF(B138="","",'STEP 3 EE Comp'!R143))</f>
        <v/>
      </c>
      <c r="G138" s="343" t="str">
        <f>IF($G$21="","",IF(B138="","",'STEP 3 EE Comp'!V143))</f>
        <v/>
      </c>
      <c r="H138" s="343" t="str">
        <f>IF($H$21="","",IF(B138="","",'STEP 3 EE Comp'!Z143))</f>
        <v/>
      </c>
      <c r="I138" s="343" t="str">
        <f>IF($I$21="","",IF(B138="","",'STEP 3 EE Comp'!AD143))</f>
        <v/>
      </c>
      <c r="J138" s="343" t="str">
        <f>IF($J$21="","",IF(B138="","",'STEP 3 EE Comp'!AH143))</f>
        <v/>
      </c>
      <c r="K138" s="344" t="str">
        <f>IF($K$21="","",IF(B138="","",'STEP 3 EE Comp'!AL143))</f>
        <v/>
      </c>
      <c r="L138" s="348" t="str">
        <f t="shared" si="91"/>
        <v/>
      </c>
      <c r="M138" s="210" t="str">
        <f t="shared" si="92"/>
        <v/>
      </c>
      <c r="N138" s="210" t="str">
        <f t="shared" si="93"/>
        <v/>
      </c>
      <c r="O138" s="210" t="str">
        <f t="shared" si="94"/>
        <v/>
      </c>
      <c r="P138" s="210" t="str">
        <f t="shared" si="95"/>
        <v/>
      </c>
      <c r="Q138" s="210" t="str">
        <f t="shared" si="96"/>
        <v/>
      </c>
      <c r="R138" s="210" t="str">
        <f t="shared" si="97"/>
        <v/>
      </c>
      <c r="S138" s="210" t="str">
        <f t="shared" si="98"/>
        <v/>
      </c>
      <c r="T138" s="371" t="str">
        <f t="shared" si="99"/>
        <v/>
      </c>
      <c r="U138" s="348"/>
      <c r="V138" s="210"/>
      <c r="W138" s="210"/>
      <c r="X138" s="210"/>
      <c r="Y138" s="210"/>
      <c r="Z138" s="210"/>
      <c r="AA138" s="210"/>
      <c r="AB138" s="210"/>
      <c r="AC138" s="371"/>
      <c r="AD138" s="215"/>
      <c r="AE138" s="215"/>
      <c r="AF138" s="215"/>
      <c r="AG138" s="220"/>
    </row>
    <row r="139" spans="1:33" x14ac:dyDescent="0.3">
      <c r="A139" s="84" t="str">
        <f>IF('STEP 2 EE Data'!A139="","",'STEP 2 EE Data'!A139)</f>
        <v/>
      </c>
      <c r="B139" s="83" t="str">
        <f>IF('STEP 2 EE Data'!B139="","",'STEP 2 EE Data'!B139)</f>
        <v/>
      </c>
      <c r="C139" s="342" t="str">
        <f>IF($C$21="","",IF(B139="","",'STEP 3 EE Comp'!F144))</f>
        <v/>
      </c>
      <c r="D139" s="343" t="str">
        <f>IF($D$21="","",IF(B139="","",'STEP 3 EE Comp'!J144))</f>
        <v/>
      </c>
      <c r="E139" s="343" t="str">
        <f>IF($E$21="","",IF(B139="","",'STEP 3 EE Comp'!N144))</f>
        <v/>
      </c>
      <c r="F139" s="343" t="str">
        <f>IF($F$21="","",IF(B139="","",'STEP 3 EE Comp'!R144))</f>
        <v/>
      </c>
      <c r="G139" s="343" t="str">
        <f>IF($G$21="","",IF(B139="","",'STEP 3 EE Comp'!V144))</f>
        <v/>
      </c>
      <c r="H139" s="343" t="str">
        <f>IF($H$21="","",IF(B139="","",'STEP 3 EE Comp'!Z144))</f>
        <v/>
      </c>
      <c r="I139" s="343" t="str">
        <f>IF($I$21="","",IF(B139="","",'STEP 3 EE Comp'!AD144))</f>
        <v/>
      </c>
      <c r="J139" s="343" t="str">
        <f>IF($J$21="","",IF(B139="","",'STEP 3 EE Comp'!AH144))</f>
        <v/>
      </c>
      <c r="K139" s="344" t="str">
        <f>IF($K$21="","",IF(B139="","",'STEP 3 EE Comp'!AL144))</f>
        <v/>
      </c>
      <c r="L139" s="348" t="str">
        <f t="shared" si="91"/>
        <v/>
      </c>
      <c r="M139" s="210" t="str">
        <f t="shared" si="92"/>
        <v/>
      </c>
      <c r="N139" s="210" t="str">
        <f t="shared" si="93"/>
        <v/>
      </c>
      <c r="O139" s="210" t="str">
        <f t="shared" si="94"/>
        <v/>
      </c>
      <c r="P139" s="210" t="str">
        <f t="shared" si="95"/>
        <v/>
      </c>
      <c r="Q139" s="210" t="str">
        <f t="shared" si="96"/>
        <v/>
      </c>
      <c r="R139" s="210" t="str">
        <f t="shared" si="97"/>
        <v/>
      </c>
      <c r="S139" s="210" t="str">
        <f t="shared" si="98"/>
        <v/>
      </c>
      <c r="T139" s="371" t="str">
        <f t="shared" si="99"/>
        <v/>
      </c>
      <c r="U139" s="348"/>
      <c r="V139" s="210"/>
      <c r="W139" s="210"/>
      <c r="X139" s="210"/>
      <c r="Y139" s="210"/>
      <c r="Z139" s="210"/>
      <c r="AA139" s="210"/>
      <c r="AB139" s="210"/>
      <c r="AC139" s="371"/>
      <c r="AD139" s="215"/>
      <c r="AE139" s="215"/>
      <c r="AF139" s="215"/>
      <c r="AG139" s="220"/>
    </row>
    <row r="140" spans="1:33" x14ac:dyDescent="0.3">
      <c r="A140" s="84" t="str">
        <f>IF('STEP 2 EE Data'!A140="","",'STEP 2 EE Data'!A140)</f>
        <v/>
      </c>
      <c r="B140" s="83" t="str">
        <f>IF('STEP 2 EE Data'!B140="","",'STEP 2 EE Data'!B140)</f>
        <v/>
      </c>
      <c r="C140" s="342" t="str">
        <f>IF($C$21="","",IF(B140="","",'STEP 3 EE Comp'!F145))</f>
        <v/>
      </c>
      <c r="D140" s="343" t="str">
        <f>IF($D$21="","",IF(B140="","",'STEP 3 EE Comp'!J145))</f>
        <v/>
      </c>
      <c r="E140" s="343" t="str">
        <f>IF($E$21="","",IF(B140="","",'STEP 3 EE Comp'!N145))</f>
        <v/>
      </c>
      <c r="F140" s="343" t="str">
        <f>IF($F$21="","",IF(B140="","",'STEP 3 EE Comp'!R145))</f>
        <v/>
      </c>
      <c r="G140" s="343" t="str">
        <f>IF($G$21="","",IF(B140="","",'STEP 3 EE Comp'!V145))</f>
        <v/>
      </c>
      <c r="H140" s="343" t="str">
        <f>IF($H$21="","",IF(B140="","",'STEP 3 EE Comp'!Z145))</f>
        <v/>
      </c>
      <c r="I140" s="343" t="str">
        <f>IF($I$21="","",IF(B140="","",'STEP 3 EE Comp'!AD145))</f>
        <v/>
      </c>
      <c r="J140" s="343" t="str">
        <f>IF($J$21="","",IF(B140="","",'STEP 3 EE Comp'!AH145))</f>
        <v/>
      </c>
      <c r="K140" s="344" t="str">
        <f>IF($K$21="","",IF(B140="","",'STEP 3 EE Comp'!AL145))</f>
        <v/>
      </c>
      <c r="L140" s="348" t="str">
        <f t="shared" si="91"/>
        <v/>
      </c>
      <c r="M140" s="210" t="str">
        <f t="shared" si="92"/>
        <v/>
      </c>
      <c r="N140" s="210" t="str">
        <f t="shared" si="93"/>
        <v/>
      </c>
      <c r="O140" s="210" t="str">
        <f t="shared" si="94"/>
        <v/>
      </c>
      <c r="P140" s="210" t="str">
        <f t="shared" si="95"/>
        <v/>
      </c>
      <c r="Q140" s="210" t="str">
        <f t="shared" si="96"/>
        <v/>
      </c>
      <c r="R140" s="210" t="str">
        <f t="shared" si="97"/>
        <v/>
      </c>
      <c r="S140" s="210" t="str">
        <f t="shared" si="98"/>
        <v/>
      </c>
      <c r="T140" s="371" t="str">
        <f t="shared" si="99"/>
        <v/>
      </c>
      <c r="U140" s="348"/>
      <c r="V140" s="210"/>
      <c r="W140" s="210"/>
      <c r="X140" s="210"/>
      <c r="Y140" s="210"/>
      <c r="Z140" s="210"/>
      <c r="AA140" s="210"/>
      <c r="AB140" s="210"/>
      <c r="AC140" s="371"/>
      <c r="AD140" s="215"/>
      <c r="AE140" s="215"/>
      <c r="AF140" s="215"/>
      <c r="AG140" s="220"/>
    </row>
    <row r="141" spans="1:33" x14ac:dyDescent="0.3">
      <c r="A141" s="84" t="str">
        <f>IF('STEP 2 EE Data'!A141="","",'STEP 2 EE Data'!A141)</f>
        <v/>
      </c>
      <c r="B141" s="83" t="str">
        <f>IF('STEP 2 EE Data'!B141="","",'STEP 2 EE Data'!B141)</f>
        <v/>
      </c>
      <c r="C141" s="342" t="str">
        <f>IF($C$21="","",IF(B141="","",'STEP 3 EE Comp'!F146))</f>
        <v/>
      </c>
      <c r="D141" s="343" t="str">
        <f>IF($D$21="","",IF(B141="","",'STEP 3 EE Comp'!J146))</f>
        <v/>
      </c>
      <c r="E141" s="343" t="str">
        <f>IF($E$21="","",IF(B141="","",'STEP 3 EE Comp'!N146))</f>
        <v/>
      </c>
      <c r="F141" s="343" t="str">
        <f>IF($F$21="","",IF(B141="","",'STEP 3 EE Comp'!R146))</f>
        <v/>
      </c>
      <c r="G141" s="343" t="str">
        <f>IF($G$21="","",IF(B141="","",'STEP 3 EE Comp'!V146))</f>
        <v/>
      </c>
      <c r="H141" s="343" t="str">
        <f>IF($H$21="","",IF(B141="","",'STEP 3 EE Comp'!Z146))</f>
        <v/>
      </c>
      <c r="I141" s="343" t="str">
        <f>IF($I$21="","",IF(B141="","",'STEP 3 EE Comp'!AD146))</f>
        <v/>
      </c>
      <c r="J141" s="343" t="str">
        <f>IF($J$21="","",IF(B141="","",'STEP 3 EE Comp'!AH146))</f>
        <v/>
      </c>
      <c r="K141" s="344" t="str">
        <f>IF($K$21="","",IF(B141="","",'STEP 3 EE Comp'!AL146))</f>
        <v/>
      </c>
      <c r="L141" s="348" t="str">
        <f t="shared" si="91"/>
        <v/>
      </c>
      <c r="M141" s="210" t="str">
        <f t="shared" si="92"/>
        <v/>
      </c>
      <c r="N141" s="210" t="str">
        <f t="shared" si="93"/>
        <v/>
      </c>
      <c r="O141" s="210" t="str">
        <f t="shared" si="94"/>
        <v/>
      </c>
      <c r="P141" s="210" t="str">
        <f t="shared" si="95"/>
        <v/>
      </c>
      <c r="Q141" s="210" t="str">
        <f t="shared" si="96"/>
        <v/>
      </c>
      <c r="R141" s="210" t="str">
        <f t="shared" si="97"/>
        <v/>
      </c>
      <c r="S141" s="210" t="str">
        <f t="shared" si="98"/>
        <v/>
      </c>
      <c r="T141" s="371" t="str">
        <f t="shared" si="99"/>
        <v/>
      </c>
      <c r="U141" s="348"/>
      <c r="V141" s="210"/>
      <c r="W141" s="210"/>
      <c r="X141" s="210"/>
      <c r="Y141" s="210"/>
      <c r="Z141" s="210"/>
      <c r="AA141" s="210"/>
      <c r="AB141" s="210"/>
      <c r="AC141" s="371"/>
      <c r="AD141" s="215"/>
      <c r="AE141" s="215"/>
      <c r="AF141" s="215"/>
      <c r="AG141" s="220"/>
    </row>
    <row r="142" spans="1:33" x14ac:dyDescent="0.3">
      <c r="A142" s="84" t="str">
        <f>IF('STEP 2 EE Data'!A142="","",'STEP 2 EE Data'!A142)</f>
        <v/>
      </c>
      <c r="B142" s="83" t="str">
        <f>IF('STEP 2 EE Data'!B142="","",'STEP 2 EE Data'!B142)</f>
        <v/>
      </c>
      <c r="C142" s="342" t="str">
        <f>IF($C$21="","",IF(B142="","",'STEP 3 EE Comp'!F147))</f>
        <v/>
      </c>
      <c r="D142" s="343" t="str">
        <f>IF($D$21="","",IF(B142="","",'STEP 3 EE Comp'!J147))</f>
        <v/>
      </c>
      <c r="E142" s="343" t="str">
        <f>IF($E$21="","",IF(B142="","",'STEP 3 EE Comp'!N147))</f>
        <v/>
      </c>
      <c r="F142" s="343" t="str">
        <f>IF($F$21="","",IF(B142="","",'STEP 3 EE Comp'!R147))</f>
        <v/>
      </c>
      <c r="G142" s="343" t="str">
        <f>IF($G$21="","",IF(B142="","",'STEP 3 EE Comp'!V147))</f>
        <v/>
      </c>
      <c r="H142" s="343" t="str">
        <f>IF($H$21="","",IF(B142="","",'STEP 3 EE Comp'!Z147))</f>
        <v/>
      </c>
      <c r="I142" s="343" t="str">
        <f>IF($I$21="","",IF(B142="","",'STEP 3 EE Comp'!AD147))</f>
        <v/>
      </c>
      <c r="J142" s="343" t="str">
        <f>IF($J$21="","",IF(B142="","",'STEP 3 EE Comp'!AH147))</f>
        <v/>
      </c>
      <c r="K142" s="344" t="str">
        <f>IF($K$21="","",IF(B142="","",'STEP 3 EE Comp'!AL147))</f>
        <v/>
      </c>
      <c r="L142" s="348" t="str">
        <f t="shared" si="91"/>
        <v/>
      </c>
      <c r="M142" s="210" t="str">
        <f t="shared" si="92"/>
        <v/>
      </c>
      <c r="N142" s="210" t="str">
        <f t="shared" si="93"/>
        <v/>
      </c>
      <c r="O142" s="210" t="str">
        <f t="shared" si="94"/>
        <v/>
      </c>
      <c r="P142" s="210" t="str">
        <f t="shared" si="95"/>
        <v/>
      </c>
      <c r="Q142" s="210" t="str">
        <f t="shared" si="96"/>
        <v/>
      </c>
      <c r="R142" s="210" t="str">
        <f t="shared" si="97"/>
        <v/>
      </c>
      <c r="S142" s="210" t="str">
        <f t="shared" si="98"/>
        <v/>
      </c>
      <c r="T142" s="371" t="str">
        <f t="shared" si="99"/>
        <v/>
      </c>
      <c r="U142" s="348"/>
      <c r="V142" s="210"/>
      <c r="W142" s="210"/>
      <c r="X142" s="210"/>
      <c r="Y142" s="210"/>
      <c r="Z142" s="210"/>
      <c r="AA142" s="210"/>
      <c r="AB142" s="210"/>
      <c r="AC142" s="371"/>
      <c r="AD142" s="215"/>
      <c r="AE142" s="215"/>
      <c r="AF142" s="215"/>
      <c r="AG142" s="220"/>
    </row>
    <row r="143" spans="1:33" x14ac:dyDescent="0.3">
      <c r="A143" s="84" t="str">
        <f>IF('STEP 2 EE Data'!A143="","",'STEP 2 EE Data'!A143)</f>
        <v/>
      </c>
      <c r="B143" s="83" t="str">
        <f>IF('STEP 2 EE Data'!B143="","",'STEP 2 EE Data'!B143)</f>
        <v/>
      </c>
      <c r="C143" s="342" t="str">
        <f>IF($C$21="","",IF(B143="","",'STEP 3 EE Comp'!F148))</f>
        <v/>
      </c>
      <c r="D143" s="343" t="str">
        <f>IF($D$21="","",IF(B143="","",'STEP 3 EE Comp'!J148))</f>
        <v/>
      </c>
      <c r="E143" s="343" t="str">
        <f>IF($E$21="","",IF(B143="","",'STEP 3 EE Comp'!N148))</f>
        <v/>
      </c>
      <c r="F143" s="343" t="str">
        <f>IF($F$21="","",IF(B143="","",'STEP 3 EE Comp'!R148))</f>
        <v/>
      </c>
      <c r="G143" s="343" t="str">
        <f>IF($G$21="","",IF(B143="","",'STEP 3 EE Comp'!V148))</f>
        <v/>
      </c>
      <c r="H143" s="343" t="str">
        <f>IF($H$21="","",IF(B143="","",'STEP 3 EE Comp'!Z148))</f>
        <v/>
      </c>
      <c r="I143" s="343" t="str">
        <f>IF($I$21="","",IF(B143="","",'STEP 3 EE Comp'!AD148))</f>
        <v/>
      </c>
      <c r="J143" s="343" t="str">
        <f>IF($J$21="","",IF(B143="","",'STEP 3 EE Comp'!AH148))</f>
        <v/>
      </c>
      <c r="K143" s="344" t="str">
        <f>IF($K$21="","",IF(B143="","",'STEP 3 EE Comp'!AL148))</f>
        <v/>
      </c>
      <c r="L143" s="348" t="str">
        <f t="shared" si="91"/>
        <v/>
      </c>
      <c r="M143" s="210" t="str">
        <f t="shared" si="92"/>
        <v/>
      </c>
      <c r="N143" s="210" t="str">
        <f t="shared" si="93"/>
        <v/>
      </c>
      <c r="O143" s="210" t="str">
        <f t="shared" si="94"/>
        <v/>
      </c>
      <c r="P143" s="210" t="str">
        <f t="shared" si="95"/>
        <v/>
      </c>
      <c r="Q143" s="210" t="str">
        <f t="shared" si="96"/>
        <v/>
      </c>
      <c r="R143" s="210" t="str">
        <f t="shared" si="97"/>
        <v/>
      </c>
      <c r="S143" s="210" t="str">
        <f t="shared" si="98"/>
        <v/>
      </c>
      <c r="T143" s="371" t="str">
        <f t="shared" si="99"/>
        <v/>
      </c>
      <c r="U143" s="348"/>
      <c r="V143" s="210"/>
      <c r="W143" s="210"/>
      <c r="X143" s="210"/>
      <c r="Y143" s="210"/>
      <c r="Z143" s="210"/>
      <c r="AA143" s="210"/>
      <c r="AB143" s="210"/>
      <c r="AC143" s="371"/>
      <c r="AD143" s="215"/>
      <c r="AE143" s="215"/>
      <c r="AF143" s="215"/>
      <c r="AG143" s="220"/>
    </row>
    <row r="144" spans="1:33" x14ac:dyDescent="0.3">
      <c r="A144" s="84" t="str">
        <f>IF('STEP 2 EE Data'!A144="","",'STEP 2 EE Data'!A144)</f>
        <v/>
      </c>
      <c r="B144" s="83" t="str">
        <f>IF('STEP 2 EE Data'!B144="","",'STEP 2 EE Data'!B144)</f>
        <v/>
      </c>
      <c r="C144" s="342" t="str">
        <f>IF($C$21="","",IF(B144="","",'STEP 3 EE Comp'!F149))</f>
        <v/>
      </c>
      <c r="D144" s="343" t="str">
        <f>IF($D$21="","",IF(B144="","",'STEP 3 EE Comp'!J149))</f>
        <v/>
      </c>
      <c r="E144" s="343" t="str">
        <f>IF($E$21="","",IF(B144="","",'STEP 3 EE Comp'!N149))</f>
        <v/>
      </c>
      <c r="F144" s="343" t="str">
        <f>IF($F$21="","",IF(B144="","",'STEP 3 EE Comp'!R149))</f>
        <v/>
      </c>
      <c r="G144" s="343" t="str">
        <f>IF($G$21="","",IF(B144="","",'STEP 3 EE Comp'!V149))</f>
        <v/>
      </c>
      <c r="H144" s="343" t="str">
        <f>IF($H$21="","",IF(B144="","",'STEP 3 EE Comp'!Z149))</f>
        <v/>
      </c>
      <c r="I144" s="343" t="str">
        <f>IF($I$21="","",IF(B144="","",'STEP 3 EE Comp'!AD149))</f>
        <v/>
      </c>
      <c r="J144" s="343" t="str">
        <f>IF($J$21="","",IF(B144="","",'STEP 3 EE Comp'!AH149))</f>
        <v/>
      </c>
      <c r="K144" s="344" t="str">
        <f>IF($K$21="","",IF(B144="","",'STEP 3 EE Comp'!AL149))</f>
        <v/>
      </c>
      <c r="L144" s="348" t="str">
        <f t="shared" si="91"/>
        <v/>
      </c>
      <c r="M144" s="210" t="str">
        <f t="shared" si="92"/>
        <v/>
      </c>
      <c r="N144" s="210" t="str">
        <f t="shared" si="93"/>
        <v/>
      </c>
      <c r="O144" s="210" t="str">
        <f t="shared" si="94"/>
        <v/>
      </c>
      <c r="P144" s="210" t="str">
        <f t="shared" si="95"/>
        <v/>
      </c>
      <c r="Q144" s="210" t="str">
        <f t="shared" si="96"/>
        <v/>
      </c>
      <c r="R144" s="210" t="str">
        <f t="shared" si="97"/>
        <v/>
      </c>
      <c r="S144" s="210" t="str">
        <f t="shared" si="98"/>
        <v/>
      </c>
      <c r="T144" s="371" t="str">
        <f t="shared" si="99"/>
        <v/>
      </c>
      <c r="U144" s="348"/>
      <c r="V144" s="210"/>
      <c r="W144" s="210"/>
      <c r="X144" s="210"/>
      <c r="Y144" s="210"/>
      <c r="Z144" s="210"/>
      <c r="AA144" s="210"/>
      <c r="AB144" s="210"/>
      <c r="AC144" s="371"/>
      <c r="AD144" s="215"/>
      <c r="AE144" s="215"/>
      <c r="AF144" s="215"/>
      <c r="AG144" s="220"/>
    </row>
    <row r="145" spans="1:33" x14ac:dyDescent="0.3">
      <c r="A145" s="84" t="str">
        <f>IF('STEP 2 EE Data'!A145="","",'STEP 2 EE Data'!A145)</f>
        <v/>
      </c>
      <c r="B145" s="83" t="str">
        <f>IF('STEP 2 EE Data'!B145="","",'STEP 2 EE Data'!B145)</f>
        <v/>
      </c>
      <c r="C145" s="342" t="str">
        <f>IF($C$21="","",IF(B145="","",'STEP 3 EE Comp'!F150))</f>
        <v/>
      </c>
      <c r="D145" s="343" t="str">
        <f>IF($D$21="","",IF(B145="","",'STEP 3 EE Comp'!J150))</f>
        <v/>
      </c>
      <c r="E145" s="343" t="str">
        <f>IF($E$21="","",IF(B145="","",'STEP 3 EE Comp'!N150))</f>
        <v/>
      </c>
      <c r="F145" s="343" t="str">
        <f>IF($F$21="","",IF(B145="","",'STEP 3 EE Comp'!R150))</f>
        <v/>
      </c>
      <c r="G145" s="343" t="str">
        <f>IF($G$21="","",IF(B145="","",'STEP 3 EE Comp'!V150))</f>
        <v/>
      </c>
      <c r="H145" s="343" t="str">
        <f>IF($H$21="","",IF(B145="","",'STEP 3 EE Comp'!Z150))</f>
        <v/>
      </c>
      <c r="I145" s="343" t="str">
        <f>IF($I$21="","",IF(B145="","",'STEP 3 EE Comp'!AD150))</f>
        <v/>
      </c>
      <c r="J145" s="343" t="str">
        <f>IF($J$21="","",IF(B145="","",'STEP 3 EE Comp'!AH150))</f>
        <v/>
      </c>
      <c r="K145" s="344" t="str">
        <f>IF($K$21="","",IF(B145="","",'STEP 3 EE Comp'!AL150))</f>
        <v/>
      </c>
      <c r="L145" s="348" t="str">
        <f t="shared" si="91"/>
        <v/>
      </c>
      <c r="M145" s="210" t="str">
        <f t="shared" si="92"/>
        <v/>
      </c>
      <c r="N145" s="210" t="str">
        <f t="shared" si="93"/>
        <v/>
      </c>
      <c r="O145" s="210" t="str">
        <f t="shared" si="94"/>
        <v/>
      </c>
      <c r="P145" s="210" t="str">
        <f t="shared" si="95"/>
        <v/>
      </c>
      <c r="Q145" s="210" t="str">
        <f t="shared" si="96"/>
        <v/>
      </c>
      <c r="R145" s="210" t="str">
        <f t="shared" si="97"/>
        <v/>
      </c>
      <c r="S145" s="210" t="str">
        <f t="shared" si="98"/>
        <v/>
      </c>
      <c r="T145" s="371" t="str">
        <f t="shared" si="99"/>
        <v/>
      </c>
      <c r="U145" s="348"/>
      <c r="V145" s="210"/>
      <c r="W145" s="210"/>
      <c r="X145" s="210"/>
      <c r="Y145" s="210"/>
      <c r="Z145" s="210"/>
      <c r="AA145" s="210"/>
      <c r="AB145" s="210"/>
      <c r="AC145" s="371"/>
      <c r="AD145" s="215"/>
      <c r="AE145" s="215"/>
      <c r="AF145" s="215"/>
      <c r="AG145" s="220"/>
    </row>
    <row r="146" spans="1:33" x14ac:dyDescent="0.3">
      <c r="A146" s="84" t="str">
        <f>IF('STEP 2 EE Data'!A146="","",'STEP 2 EE Data'!A146)</f>
        <v/>
      </c>
      <c r="B146" s="83" t="str">
        <f>IF('STEP 2 EE Data'!B146="","",'STEP 2 EE Data'!B146)</f>
        <v/>
      </c>
      <c r="C146" s="342" t="str">
        <f>IF($C$21="","",IF(B146="","",'STEP 3 EE Comp'!F151))</f>
        <v/>
      </c>
      <c r="D146" s="343" t="str">
        <f>IF($D$21="","",IF(B146="","",'STEP 3 EE Comp'!J151))</f>
        <v/>
      </c>
      <c r="E146" s="343" t="str">
        <f>IF($E$21="","",IF(B146="","",'STEP 3 EE Comp'!N151))</f>
        <v/>
      </c>
      <c r="F146" s="343" t="str">
        <f>IF($F$21="","",IF(B146="","",'STEP 3 EE Comp'!R151))</f>
        <v/>
      </c>
      <c r="G146" s="343" t="str">
        <f>IF($G$21="","",IF(B146="","",'STEP 3 EE Comp'!V151))</f>
        <v/>
      </c>
      <c r="H146" s="343" t="str">
        <f>IF($H$21="","",IF(B146="","",'STEP 3 EE Comp'!Z151))</f>
        <v/>
      </c>
      <c r="I146" s="343" t="str">
        <f>IF($I$21="","",IF(B146="","",'STEP 3 EE Comp'!AD151))</f>
        <v/>
      </c>
      <c r="J146" s="343" t="str">
        <f>IF($J$21="","",IF(B146="","",'STEP 3 EE Comp'!AH151))</f>
        <v/>
      </c>
      <c r="K146" s="344" t="str">
        <f>IF($K$21="","",IF(B146="","",'STEP 3 EE Comp'!AL151))</f>
        <v/>
      </c>
      <c r="L146" s="348" t="str">
        <f t="shared" si="91"/>
        <v/>
      </c>
      <c r="M146" s="210" t="str">
        <f t="shared" si="92"/>
        <v/>
      </c>
      <c r="N146" s="210" t="str">
        <f t="shared" si="93"/>
        <v/>
      </c>
      <c r="O146" s="210" t="str">
        <f t="shared" si="94"/>
        <v/>
      </c>
      <c r="P146" s="210" t="str">
        <f t="shared" si="95"/>
        <v/>
      </c>
      <c r="Q146" s="210" t="str">
        <f t="shared" si="96"/>
        <v/>
      </c>
      <c r="R146" s="210" t="str">
        <f t="shared" si="97"/>
        <v/>
      </c>
      <c r="S146" s="210" t="str">
        <f t="shared" si="98"/>
        <v/>
      </c>
      <c r="T146" s="371" t="str">
        <f t="shared" si="99"/>
        <v/>
      </c>
      <c r="U146" s="348"/>
      <c r="V146" s="210"/>
      <c r="W146" s="210"/>
      <c r="X146" s="210"/>
      <c r="Y146" s="210"/>
      <c r="Z146" s="210"/>
      <c r="AA146" s="210"/>
      <c r="AB146" s="210"/>
      <c r="AC146" s="371"/>
      <c r="AD146" s="215"/>
      <c r="AE146" s="215"/>
      <c r="AF146" s="215"/>
      <c r="AG146" s="220"/>
    </row>
    <row r="147" spans="1:33" x14ac:dyDescent="0.3">
      <c r="A147" s="84" t="str">
        <f>IF('STEP 2 EE Data'!A147="","",'STEP 2 EE Data'!A147)</f>
        <v/>
      </c>
      <c r="B147" s="83" t="str">
        <f>IF('STEP 2 EE Data'!B147="","",'STEP 2 EE Data'!B147)</f>
        <v/>
      </c>
      <c r="C147" s="342" t="str">
        <f>IF($C$21="","",IF(B147="","",'STEP 3 EE Comp'!F152))</f>
        <v/>
      </c>
      <c r="D147" s="343" t="str">
        <f>IF($D$21="","",IF(B147="","",'STEP 3 EE Comp'!J152))</f>
        <v/>
      </c>
      <c r="E147" s="343" t="str">
        <f>IF($E$21="","",IF(B147="","",'STEP 3 EE Comp'!N152))</f>
        <v/>
      </c>
      <c r="F147" s="343" t="str">
        <f>IF($F$21="","",IF(B147="","",'STEP 3 EE Comp'!R152))</f>
        <v/>
      </c>
      <c r="G147" s="343" t="str">
        <f>IF($G$21="","",IF(B147="","",'STEP 3 EE Comp'!V152))</f>
        <v/>
      </c>
      <c r="H147" s="343" t="str">
        <f>IF($H$21="","",IF(B147="","",'STEP 3 EE Comp'!Z152))</f>
        <v/>
      </c>
      <c r="I147" s="343" t="str">
        <f>IF($I$21="","",IF(B147="","",'STEP 3 EE Comp'!AD152))</f>
        <v/>
      </c>
      <c r="J147" s="343" t="str">
        <f>IF($J$21="","",IF(B147="","",'STEP 3 EE Comp'!AH152))</f>
        <v/>
      </c>
      <c r="K147" s="344" t="str">
        <f>IF($K$21="","",IF(B147="","",'STEP 3 EE Comp'!AL152))</f>
        <v/>
      </c>
      <c r="L147" s="348" t="str">
        <f t="shared" si="91"/>
        <v/>
      </c>
      <c r="M147" s="210" t="str">
        <f t="shared" si="92"/>
        <v/>
      </c>
      <c r="N147" s="210" t="str">
        <f t="shared" si="93"/>
        <v/>
      </c>
      <c r="O147" s="210" t="str">
        <f t="shared" si="94"/>
        <v/>
      </c>
      <c r="P147" s="210" t="str">
        <f t="shared" si="95"/>
        <v/>
      </c>
      <c r="Q147" s="210" t="str">
        <f t="shared" si="96"/>
        <v/>
      </c>
      <c r="R147" s="210" t="str">
        <f t="shared" si="97"/>
        <v/>
      </c>
      <c r="S147" s="210" t="str">
        <f t="shared" si="98"/>
        <v/>
      </c>
      <c r="T147" s="371" t="str">
        <f t="shared" si="99"/>
        <v/>
      </c>
      <c r="U147" s="348"/>
      <c r="V147" s="210"/>
      <c r="W147" s="210"/>
      <c r="X147" s="210"/>
      <c r="Y147" s="210"/>
      <c r="Z147" s="210"/>
      <c r="AA147" s="210"/>
      <c r="AB147" s="210"/>
      <c r="AC147" s="371"/>
      <c r="AD147" s="215"/>
      <c r="AE147" s="215"/>
      <c r="AF147" s="215"/>
      <c r="AG147" s="220"/>
    </row>
    <row r="148" spans="1:33" x14ac:dyDescent="0.3">
      <c r="A148" s="84" t="str">
        <f>IF('STEP 2 EE Data'!A148="","",'STEP 2 EE Data'!A148)</f>
        <v/>
      </c>
      <c r="B148" s="83" t="str">
        <f>IF('STEP 2 EE Data'!B148="","",'STEP 2 EE Data'!B148)</f>
        <v/>
      </c>
      <c r="C148" s="342" t="str">
        <f>IF($C$21="","",IF(B148="","",'STEP 3 EE Comp'!F153))</f>
        <v/>
      </c>
      <c r="D148" s="343" t="str">
        <f>IF($D$21="","",IF(B148="","",'STEP 3 EE Comp'!J153))</f>
        <v/>
      </c>
      <c r="E148" s="343" t="str">
        <f>IF($E$21="","",IF(B148="","",'STEP 3 EE Comp'!N153))</f>
        <v/>
      </c>
      <c r="F148" s="343" t="str">
        <f>IF($F$21="","",IF(B148="","",'STEP 3 EE Comp'!R153))</f>
        <v/>
      </c>
      <c r="G148" s="343" t="str">
        <f>IF($G$21="","",IF(B148="","",'STEP 3 EE Comp'!V153))</f>
        <v/>
      </c>
      <c r="H148" s="343" t="str">
        <f>IF($H$21="","",IF(B148="","",'STEP 3 EE Comp'!Z153))</f>
        <v/>
      </c>
      <c r="I148" s="343" t="str">
        <f>IF($I$21="","",IF(B148="","",'STEP 3 EE Comp'!AD153))</f>
        <v/>
      </c>
      <c r="J148" s="343" t="str">
        <f>IF($J$21="","",IF(B148="","",'STEP 3 EE Comp'!AH153))</f>
        <v/>
      </c>
      <c r="K148" s="344" t="str">
        <f>IF($K$21="","",IF(B148="","",'STEP 3 EE Comp'!AL153))</f>
        <v/>
      </c>
      <c r="L148" s="348" t="str">
        <f t="shared" si="91"/>
        <v/>
      </c>
      <c r="M148" s="210" t="str">
        <f t="shared" si="92"/>
        <v/>
      </c>
      <c r="N148" s="210" t="str">
        <f t="shared" si="93"/>
        <v/>
      </c>
      <c r="O148" s="210" t="str">
        <f t="shared" si="94"/>
        <v/>
      </c>
      <c r="P148" s="210" t="str">
        <f t="shared" si="95"/>
        <v/>
      </c>
      <c r="Q148" s="210" t="str">
        <f t="shared" si="96"/>
        <v/>
      </c>
      <c r="R148" s="210" t="str">
        <f t="shared" si="97"/>
        <v/>
      </c>
      <c r="S148" s="210" t="str">
        <f t="shared" si="98"/>
        <v/>
      </c>
      <c r="T148" s="371" t="str">
        <f t="shared" si="99"/>
        <v/>
      </c>
      <c r="U148" s="348"/>
      <c r="V148" s="210"/>
      <c r="W148" s="210"/>
      <c r="X148" s="210"/>
      <c r="Y148" s="210"/>
      <c r="Z148" s="210"/>
      <c r="AA148" s="210"/>
      <c r="AB148" s="210"/>
      <c r="AC148" s="371"/>
      <c r="AD148" s="215"/>
      <c r="AE148" s="215"/>
      <c r="AF148" s="215"/>
      <c r="AG148" s="220"/>
    </row>
    <row r="149" spans="1:33" x14ac:dyDescent="0.3">
      <c r="A149" s="84" t="str">
        <f>IF('STEP 2 EE Data'!A149="","",'STEP 2 EE Data'!A149)</f>
        <v/>
      </c>
      <c r="B149" s="83" t="str">
        <f>IF('STEP 2 EE Data'!B149="","",'STEP 2 EE Data'!B149)</f>
        <v/>
      </c>
      <c r="C149" s="342" t="str">
        <f>IF($C$21="","",IF(B149="","",'STEP 3 EE Comp'!F154))</f>
        <v/>
      </c>
      <c r="D149" s="343" t="str">
        <f>IF($D$21="","",IF(B149="","",'STEP 3 EE Comp'!J154))</f>
        <v/>
      </c>
      <c r="E149" s="343" t="str">
        <f>IF($E$21="","",IF(B149="","",'STEP 3 EE Comp'!N154))</f>
        <v/>
      </c>
      <c r="F149" s="343" t="str">
        <f>IF($F$21="","",IF(B149="","",'STEP 3 EE Comp'!R154))</f>
        <v/>
      </c>
      <c r="G149" s="343" t="str">
        <f>IF($G$21="","",IF(B149="","",'STEP 3 EE Comp'!V154))</f>
        <v/>
      </c>
      <c r="H149" s="343" t="str">
        <f>IF($H$21="","",IF(B149="","",'STEP 3 EE Comp'!Z154))</f>
        <v/>
      </c>
      <c r="I149" s="343" t="str">
        <f>IF($I$21="","",IF(B149="","",'STEP 3 EE Comp'!AD154))</f>
        <v/>
      </c>
      <c r="J149" s="343" t="str">
        <f>IF($J$21="","",IF(B149="","",'STEP 3 EE Comp'!AH154))</f>
        <v/>
      </c>
      <c r="K149" s="344" t="str">
        <f>IF($K$21="","",IF(B149="","",'STEP 3 EE Comp'!AL154))</f>
        <v/>
      </c>
      <c r="L149" s="348" t="str">
        <f t="shared" si="91"/>
        <v/>
      </c>
      <c r="M149" s="210" t="str">
        <f t="shared" si="92"/>
        <v/>
      </c>
      <c r="N149" s="210" t="str">
        <f t="shared" si="93"/>
        <v/>
      </c>
      <c r="O149" s="210" t="str">
        <f t="shared" si="94"/>
        <v/>
      </c>
      <c r="P149" s="210" t="str">
        <f t="shared" si="95"/>
        <v/>
      </c>
      <c r="Q149" s="210" t="str">
        <f t="shared" si="96"/>
        <v/>
      </c>
      <c r="R149" s="210" t="str">
        <f t="shared" si="97"/>
        <v/>
      </c>
      <c r="S149" s="210" t="str">
        <f t="shared" si="98"/>
        <v/>
      </c>
      <c r="T149" s="371" t="str">
        <f t="shared" si="99"/>
        <v/>
      </c>
      <c r="U149" s="348"/>
      <c r="V149" s="210"/>
      <c r="W149" s="210"/>
      <c r="X149" s="210"/>
      <c r="Y149" s="210"/>
      <c r="Z149" s="210"/>
      <c r="AA149" s="210"/>
      <c r="AB149" s="210"/>
      <c r="AC149" s="371"/>
      <c r="AD149" s="215"/>
      <c r="AE149" s="215"/>
      <c r="AF149" s="215"/>
      <c r="AG149" s="220"/>
    </row>
    <row r="150" spans="1:33" x14ac:dyDescent="0.3">
      <c r="A150" s="84" t="str">
        <f>IF('STEP 2 EE Data'!A150="","",'STEP 2 EE Data'!A150)</f>
        <v/>
      </c>
      <c r="B150" s="83" t="str">
        <f>IF('STEP 2 EE Data'!B150="","",'STEP 2 EE Data'!B150)</f>
        <v/>
      </c>
      <c r="C150" s="342" t="str">
        <f>IF($C$21="","",IF(B150="","",'STEP 3 EE Comp'!F155))</f>
        <v/>
      </c>
      <c r="D150" s="343" t="str">
        <f>IF($D$21="","",IF(B150="","",'STEP 3 EE Comp'!J155))</f>
        <v/>
      </c>
      <c r="E150" s="343" t="str">
        <f>IF($E$21="","",IF(B150="","",'STEP 3 EE Comp'!N155))</f>
        <v/>
      </c>
      <c r="F150" s="343" t="str">
        <f>IF($F$21="","",IF(B150="","",'STEP 3 EE Comp'!R155))</f>
        <v/>
      </c>
      <c r="G150" s="343" t="str">
        <f>IF($G$21="","",IF(B150="","",'STEP 3 EE Comp'!V155))</f>
        <v/>
      </c>
      <c r="H150" s="343" t="str">
        <f>IF($H$21="","",IF(B150="","",'STEP 3 EE Comp'!Z155))</f>
        <v/>
      </c>
      <c r="I150" s="343" t="str">
        <f>IF($I$21="","",IF(B150="","",'STEP 3 EE Comp'!AD155))</f>
        <v/>
      </c>
      <c r="J150" s="343" t="str">
        <f>IF($J$21="","",IF(B150="","",'STEP 3 EE Comp'!AH155))</f>
        <v/>
      </c>
      <c r="K150" s="344" t="str">
        <f>IF($K$21="","",IF(B150="","",'STEP 3 EE Comp'!AL155))</f>
        <v/>
      </c>
      <c r="L150" s="348" t="str">
        <f t="shared" si="91"/>
        <v/>
      </c>
      <c r="M150" s="210" t="str">
        <f t="shared" si="92"/>
        <v/>
      </c>
      <c r="N150" s="210" t="str">
        <f t="shared" si="93"/>
        <v/>
      </c>
      <c r="O150" s="210" t="str">
        <f t="shared" si="94"/>
        <v/>
      </c>
      <c r="P150" s="210" t="str">
        <f t="shared" si="95"/>
        <v/>
      </c>
      <c r="Q150" s="210" t="str">
        <f t="shared" si="96"/>
        <v/>
      </c>
      <c r="R150" s="210" t="str">
        <f t="shared" si="97"/>
        <v/>
      </c>
      <c r="S150" s="210" t="str">
        <f t="shared" si="98"/>
        <v/>
      </c>
      <c r="T150" s="371" t="str">
        <f t="shared" si="99"/>
        <v/>
      </c>
      <c r="U150" s="348"/>
      <c r="V150" s="210"/>
      <c r="W150" s="210"/>
      <c r="X150" s="210"/>
      <c r="Y150" s="210"/>
      <c r="Z150" s="210"/>
      <c r="AA150" s="210"/>
      <c r="AB150" s="210"/>
      <c r="AC150" s="371"/>
      <c r="AD150" s="215"/>
      <c r="AE150" s="215"/>
      <c r="AF150" s="215"/>
      <c r="AG150" s="220"/>
    </row>
    <row r="151" spans="1:33" x14ac:dyDescent="0.3">
      <c r="A151" s="84" t="str">
        <f>IF('STEP 2 EE Data'!A151="","",'STEP 2 EE Data'!A151)</f>
        <v/>
      </c>
      <c r="B151" s="83" t="str">
        <f>IF('STEP 2 EE Data'!B151="","",'STEP 2 EE Data'!B151)</f>
        <v/>
      </c>
      <c r="C151" s="342" t="str">
        <f>IF($C$21="","",IF(B151="","",'STEP 3 EE Comp'!F156))</f>
        <v/>
      </c>
      <c r="D151" s="343" t="str">
        <f>IF($D$21="","",IF(B151="","",'STEP 3 EE Comp'!J156))</f>
        <v/>
      </c>
      <c r="E151" s="343" t="str">
        <f>IF($E$21="","",IF(B151="","",'STEP 3 EE Comp'!N156))</f>
        <v/>
      </c>
      <c r="F151" s="343" t="str">
        <f>IF($F$21="","",IF(B151="","",'STEP 3 EE Comp'!R156))</f>
        <v/>
      </c>
      <c r="G151" s="343" t="str">
        <f>IF($G$21="","",IF(B151="","",'STEP 3 EE Comp'!V156))</f>
        <v/>
      </c>
      <c r="H151" s="343" t="str">
        <f>IF($H$21="","",IF(B151="","",'STEP 3 EE Comp'!Z156))</f>
        <v/>
      </c>
      <c r="I151" s="343" t="str">
        <f>IF($I$21="","",IF(B151="","",'STEP 3 EE Comp'!AD156))</f>
        <v/>
      </c>
      <c r="J151" s="343" t="str">
        <f>IF($J$21="","",IF(B151="","",'STEP 3 EE Comp'!AH156))</f>
        <v/>
      </c>
      <c r="K151" s="344" t="str">
        <f>IF($K$21="","",IF(B151="","",'STEP 3 EE Comp'!AL156))</f>
        <v/>
      </c>
      <c r="L151" s="348" t="str">
        <f t="shared" si="91"/>
        <v/>
      </c>
      <c r="M151" s="210" t="str">
        <f t="shared" si="92"/>
        <v/>
      </c>
      <c r="N151" s="210" t="str">
        <f t="shared" si="93"/>
        <v/>
      </c>
      <c r="O151" s="210" t="str">
        <f t="shared" si="94"/>
        <v/>
      </c>
      <c r="P151" s="210" t="str">
        <f t="shared" si="95"/>
        <v/>
      </c>
      <c r="Q151" s="210" t="str">
        <f t="shared" si="96"/>
        <v/>
      </c>
      <c r="R151" s="210" t="str">
        <f t="shared" si="97"/>
        <v/>
      </c>
      <c r="S151" s="210" t="str">
        <f t="shared" si="98"/>
        <v/>
      </c>
      <c r="T151" s="371" t="str">
        <f t="shared" si="99"/>
        <v/>
      </c>
      <c r="U151" s="348"/>
      <c r="V151" s="210"/>
      <c r="W151" s="210"/>
      <c r="X151" s="210"/>
      <c r="Y151" s="210"/>
      <c r="Z151" s="210"/>
      <c r="AA151" s="210"/>
      <c r="AB151" s="210"/>
      <c r="AC151" s="371"/>
      <c r="AD151" s="215"/>
      <c r="AE151" s="215"/>
      <c r="AF151" s="215"/>
      <c r="AG151" s="220"/>
    </row>
    <row r="152" spans="1:33" x14ac:dyDescent="0.3">
      <c r="A152" s="84" t="str">
        <f>IF('STEP 2 EE Data'!A152="","",'STEP 2 EE Data'!A152)</f>
        <v/>
      </c>
      <c r="B152" s="83" t="str">
        <f>IF('STEP 2 EE Data'!B152="","",'STEP 2 EE Data'!B152)</f>
        <v/>
      </c>
      <c r="C152" s="342" t="str">
        <f>IF($C$21="","",IF(B152="","",'STEP 3 EE Comp'!F157))</f>
        <v/>
      </c>
      <c r="D152" s="343" t="str">
        <f>IF($D$21="","",IF(B152="","",'STEP 3 EE Comp'!J157))</f>
        <v/>
      </c>
      <c r="E152" s="343" t="str">
        <f>IF($E$21="","",IF(B152="","",'STEP 3 EE Comp'!N157))</f>
        <v/>
      </c>
      <c r="F152" s="343" t="str">
        <f>IF($F$21="","",IF(B152="","",'STEP 3 EE Comp'!R157))</f>
        <v/>
      </c>
      <c r="G152" s="343" t="str">
        <f>IF($G$21="","",IF(B152="","",'STEP 3 EE Comp'!V157))</f>
        <v/>
      </c>
      <c r="H152" s="343" t="str">
        <f>IF($H$21="","",IF(B152="","",'STEP 3 EE Comp'!Z157))</f>
        <v/>
      </c>
      <c r="I152" s="343" t="str">
        <f>IF($I$21="","",IF(B152="","",'STEP 3 EE Comp'!AD157))</f>
        <v/>
      </c>
      <c r="J152" s="343" t="str">
        <f>IF($J$21="","",IF(B152="","",'STEP 3 EE Comp'!AH157))</f>
        <v/>
      </c>
      <c r="K152" s="344" t="str">
        <f>IF($K$21="","",IF(B152="","",'STEP 3 EE Comp'!AL157))</f>
        <v/>
      </c>
      <c r="L152" s="348" t="str">
        <f t="shared" si="91"/>
        <v/>
      </c>
      <c r="M152" s="210" t="str">
        <f t="shared" si="92"/>
        <v/>
      </c>
      <c r="N152" s="210" t="str">
        <f t="shared" si="93"/>
        <v/>
      </c>
      <c r="O152" s="210" t="str">
        <f t="shared" si="94"/>
        <v/>
      </c>
      <c r="P152" s="210" t="str">
        <f t="shared" si="95"/>
        <v/>
      </c>
      <c r="Q152" s="210" t="str">
        <f t="shared" si="96"/>
        <v/>
      </c>
      <c r="R152" s="210" t="str">
        <f t="shared" si="97"/>
        <v/>
      </c>
      <c r="S152" s="210" t="str">
        <f t="shared" si="98"/>
        <v/>
      </c>
      <c r="T152" s="371" t="str">
        <f t="shared" si="99"/>
        <v/>
      </c>
      <c r="U152" s="348"/>
      <c r="V152" s="210"/>
      <c r="W152" s="210"/>
      <c r="X152" s="210"/>
      <c r="Y152" s="210"/>
      <c r="Z152" s="210"/>
      <c r="AA152" s="210"/>
      <c r="AB152" s="210"/>
      <c r="AC152" s="371"/>
      <c r="AD152" s="215"/>
      <c r="AE152" s="215"/>
      <c r="AF152" s="215"/>
      <c r="AG152" s="220"/>
    </row>
    <row r="153" spans="1:33" x14ac:dyDescent="0.3">
      <c r="A153" s="84" t="str">
        <f>IF('STEP 2 EE Data'!A153="","",'STEP 2 EE Data'!A153)</f>
        <v/>
      </c>
      <c r="B153" s="83" t="str">
        <f>IF('STEP 2 EE Data'!B153="","",'STEP 2 EE Data'!B153)</f>
        <v/>
      </c>
      <c r="C153" s="342" t="str">
        <f>IF($C$21="","",IF(B153="","",'STEP 3 EE Comp'!F158))</f>
        <v/>
      </c>
      <c r="D153" s="343" t="str">
        <f>IF($D$21="","",IF(B153="","",'STEP 3 EE Comp'!J158))</f>
        <v/>
      </c>
      <c r="E153" s="343" t="str">
        <f>IF($E$21="","",IF(B153="","",'STEP 3 EE Comp'!N158))</f>
        <v/>
      </c>
      <c r="F153" s="343" t="str">
        <f>IF($F$21="","",IF(B153="","",'STEP 3 EE Comp'!R158))</f>
        <v/>
      </c>
      <c r="G153" s="343" t="str">
        <f>IF($G$21="","",IF(B153="","",'STEP 3 EE Comp'!V158))</f>
        <v/>
      </c>
      <c r="H153" s="343" t="str">
        <f>IF($H$21="","",IF(B153="","",'STEP 3 EE Comp'!Z158))</f>
        <v/>
      </c>
      <c r="I153" s="343" t="str">
        <f>IF($I$21="","",IF(B153="","",'STEP 3 EE Comp'!AD158))</f>
        <v/>
      </c>
      <c r="J153" s="343" t="str">
        <f>IF($J$21="","",IF(B153="","",'STEP 3 EE Comp'!AH158))</f>
        <v/>
      </c>
      <c r="K153" s="344" t="str">
        <f>IF($K$21="","",IF(B153="","",'STEP 3 EE Comp'!AL158))</f>
        <v/>
      </c>
      <c r="L153" s="348" t="str">
        <f t="shared" si="91"/>
        <v/>
      </c>
      <c r="M153" s="210" t="str">
        <f t="shared" si="92"/>
        <v/>
      </c>
      <c r="N153" s="210" t="str">
        <f t="shared" si="93"/>
        <v/>
      </c>
      <c r="O153" s="210" t="str">
        <f t="shared" si="94"/>
        <v/>
      </c>
      <c r="P153" s="210" t="str">
        <f t="shared" si="95"/>
        <v/>
      </c>
      <c r="Q153" s="210" t="str">
        <f t="shared" si="96"/>
        <v/>
      </c>
      <c r="R153" s="210" t="str">
        <f t="shared" si="97"/>
        <v/>
      </c>
      <c r="S153" s="210" t="str">
        <f t="shared" si="98"/>
        <v/>
      </c>
      <c r="T153" s="371" t="str">
        <f t="shared" si="99"/>
        <v/>
      </c>
      <c r="U153" s="348"/>
      <c r="V153" s="210"/>
      <c r="W153" s="210"/>
      <c r="X153" s="210"/>
      <c r="Y153" s="210"/>
      <c r="Z153" s="210"/>
      <c r="AA153" s="210"/>
      <c r="AB153" s="210"/>
      <c r="AC153" s="371"/>
      <c r="AD153" s="215"/>
      <c r="AE153" s="215"/>
      <c r="AF153" s="215"/>
      <c r="AG153" s="220"/>
    </row>
    <row r="154" spans="1:33" x14ac:dyDescent="0.3">
      <c r="A154" s="84" t="str">
        <f>IF('STEP 2 EE Data'!A154="","",'STEP 2 EE Data'!A154)</f>
        <v/>
      </c>
      <c r="B154" s="83" t="str">
        <f>IF('STEP 2 EE Data'!B154="","",'STEP 2 EE Data'!B154)</f>
        <v/>
      </c>
      <c r="C154" s="342" t="str">
        <f>IF($C$21="","",IF(B154="","",'STEP 3 EE Comp'!F159))</f>
        <v/>
      </c>
      <c r="D154" s="343" t="str">
        <f>IF($D$21="","",IF(B154="","",'STEP 3 EE Comp'!J159))</f>
        <v/>
      </c>
      <c r="E154" s="343" t="str">
        <f>IF($E$21="","",IF(B154="","",'STEP 3 EE Comp'!N159))</f>
        <v/>
      </c>
      <c r="F154" s="343" t="str">
        <f>IF($F$21="","",IF(B154="","",'STEP 3 EE Comp'!R159))</f>
        <v/>
      </c>
      <c r="G154" s="343" t="str">
        <f>IF($G$21="","",IF(B154="","",'STEP 3 EE Comp'!V159))</f>
        <v/>
      </c>
      <c r="H154" s="343" t="str">
        <f>IF($H$21="","",IF(B154="","",'STEP 3 EE Comp'!Z159))</f>
        <v/>
      </c>
      <c r="I154" s="343" t="str">
        <f>IF($I$21="","",IF(B154="","",'STEP 3 EE Comp'!AD159))</f>
        <v/>
      </c>
      <c r="J154" s="343" t="str">
        <f>IF($J$21="","",IF(B154="","",'STEP 3 EE Comp'!AH159))</f>
        <v/>
      </c>
      <c r="K154" s="344" t="str">
        <f>IF($K$21="","",IF(B154="","",'STEP 3 EE Comp'!AL159))</f>
        <v/>
      </c>
      <c r="L154" s="348" t="str">
        <f t="shared" si="91"/>
        <v/>
      </c>
      <c r="M154" s="210" t="str">
        <f t="shared" si="92"/>
        <v/>
      </c>
      <c r="N154" s="210" t="str">
        <f t="shared" si="93"/>
        <v/>
      </c>
      <c r="O154" s="210" t="str">
        <f t="shared" si="94"/>
        <v/>
      </c>
      <c r="P154" s="210" t="str">
        <f t="shared" si="95"/>
        <v/>
      </c>
      <c r="Q154" s="210" t="str">
        <f t="shared" si="96"/>
        <v/>
      </c>
      <c r="R154" s="210" t="str">
        <f t="shared" si="97"/>
        <v/>
      </c>
      <c r="S154" s="210" t="str">
        <f t="shared" si="98"/>
        <v/>
      </c>
      <c r="T154" s="371" t="str">
        <f t="shared" si="99"/>
        <v/>
      </c>
      <c r="U154" s="348"/>
      <c r="V154" s="210"/>
      <c r="W154" s="210"/>
      <c r="X154" s="210"/>
      <c r="Y154" s="210"/>
      <c r="Z154" s="210"/>
      <c r="AA154" s="210"/>
      <c r="AB154" s="210"/>
      <c r="AC154" s="371"/>
      <c r="AD154" s="215"/>
      <c r="AE154" s="215"/>
      <c r="AF154" s="215"/>
      <c r="AG154" s="220"/>
    </row>
    <row r="155" spans="1:33" x14ac:dyDescent="0.3">
      <c r="A155" s="84" t="str">
        <f>IF('STEP 2 EE Data'!A155="","",'STEP 2 EE Data'!A155)</f>
        <v/>
      </c>
      <c r="B155" s="83" t="str">
        <f>IF('STEP 2 EE Data'!B155="","",'STEP 2 EE Data'!B155)</f>
        <v/>
      </c>
      <c r="C155" s="342" t="str">
        <f>IF($C$21="","",IF(B155="","",'STEP 3 EE Comp'!F160))</f>
        <v/>
      </c>
      <c r="D155" s="343" t="str">
        <f>IF($D$21="","",IF(B155="","",'STEP 3 EE Comp'!J160))</f>
        <v/>
      </c>
      <c r="E155" s="343" t="str">
        <f>IF($E$21="","",IF(B155="","",'STEP 3 EE Comp'!N160))</f>
        <v/>
      </c>
      <c r="F155" s="343" t="str">
        <f>IF($F$21="","",IF(B155="","",'STEP 3 EE Comp'!R160))</f>
        <v/>
      </c>
      <c r="G155" s="343" t="str">
        <f>IF($G$21="","",IF(B155="","",'STEP 3 EE Comp'!V160))</f>
        <v/>
      </c>
      <c r="H155" s="343" t="str">
        <f>IF($H$21="","",IF(B155="","",'STEP 3 EE Comp'!Z160))</f>
        <v/>
      </c>
      <c r="I155" s="343" t="str">
        <f>IF($I$21="","",IF(B155="","",'STEP 3 EE Comp'!AD160))</f>
        <v/>
      </c>
      <c r="J155" s="343" t="str">
        <f>IF($J$21="","",IF(B155="","",'STEP 3 EE Comp'!AH160))</f>
        <v/>
      </c>
      <c r="K155" s="344" t="str">
        <f>IF($K$21="","",IF(B155="","",'STEP 3 EE Comp'!AL160))</f>
        <v/>
      </c>
      <c r="L155" s="348" t="str">
        <f t="shared" si="91"/>
        <v/>
      </c>
      <c r="M155" s="210" t="str">
        <f t="shared" si="92"/>
        <v/>
      </c>
      <c r="N155" s="210" t="str">
        <f t="shared" si="93"/>
        <v/>
      </c>
      <c r="O155" s="210" t="str">
        <f t="shared" si="94"/>
        <v/>
      </c>
      <c r="P155" s="210" t="str">
        <f t="shared" si="95"/>
        <v/>
      </c>
      <c r="Q155" s="210" t="str">
        <f t="shared" si="96"/>
        <v/>
      </c>
      <c r="R155" s="210" t="str">
        <f t="shared" si="97"/>
        <v/>
      </c>
      <c r="S155" s="210" t="str">
        <f t="shared" si="98"/>
        <v/>
      </c>
      <c r="T155" s="371" t="str">
        <f t="shared" si="99"/>
        <v/>
      </c>
      <c r="U155" s="348"/>
      <c r="V155" s="210"/>
      <c r="W155" s="210"/>
      <c r="X155" s="210"/>
      <c r="Y155" s="210"/>
      <c r="Z155" s="210"/>
      <c r="AA155" s="210"/>
      <c r="AB155" s="210"/>
      <c r="AC155" s="371"/>
      <c r="AD155" s="215"/>
      <c r="AE155" s="215"/>
      <c r="AF155" s="215"/>
      <c r="AG155" s="220"/>
    </row>
    <row r="156" spans="1:33" x14ac:dyDescent="0.3">
      <c r="A156" s="84" t="str">
        <f>IF('STEP 2 EE Data'!A156="","",'STEP 2 EE Data'!A156)</f>
        <v/>
      </c>
      <c r="B156" s="83" t="str">
        <f>IF('STEP 2 EE Data'!B156="","",'STEP 2 EE Data'!B156)</f>
        <v/>
      </c>
      <c r="C156" s="342" t="str">
        <f>IF($C$21="","",IF(B156="","",'STEP 3 EE Comp'!F161))</f>
        <v/>
      </c>
      <c r="D156" s="343" t="str">
        <f>IF($D$21="","",IF(B156="","",'STEP 3 EE Comp'!J161))</f>
        <v/>
      </c>
      <c r="E156" s="343" t="str">
        <f>IF($E$21="","",IF(B156="","",'STEP 3 EE Comp'!N161))</f>
        <v/>
      </c>
      <c r="F156" s="343" t="str">
        <f>IF($F$21="","",IF(B156="","",'STEP 3 EE Comp'!R161))</f>
        <v/>
      </c>
      <c r="G156" s="343" t="str">
        <f>IF($G$21="","",IF(B156="","",'STEP 3 EE Comp'!V161))</f>
        <v/>
      </c>
      <c r="H156" s="343" t="str">
        <f>IF($H$21="","",IF(B156="","",'STEP 3 EE Comp'!Z161))</f>
        <v/>
      </c>
      <c r="I156" s="343" t="str">
        <f>IF($I$21="","",IF(B156="","",'STEP 3 EE Comp'!AD161))</f>
        <v/>
      </c>
      <c r="J156" s="343" t="str">
        <f>IF($J$21="","",IF(B156="","",'STEP 3 EE Comp'!AH161))</f>
        <v/>
      </c>
      <c r="K156" s="344" t="str">
        <f>IF($K$21="","",IF(B156="","",'STEP 3 EE Comp'!AL161))</f>
        <v/>
      </c>
      <c r="L156" s="348" t="str">
        <f t="shared" si="91"/>
        <v/>
      </c>
      <c r="M156" s="210" t="str">
        <f t="shared" si="92"/>
        <v/>
      </c>
      <c r="N156" s="210" t="str">
        <f t="shared" si="93"/>
        <v/>
      </c>
      <c r="O156" s="210" t="str">
        <f t="shared" si="94"/>
        <v/>
      </c>
      <c r="P156" s="210" t="str">
        <f t="shared" si="95"/>
        <v/>
      </c>
      <c r="Q156" s="210" t="str">
        <f t="shared" si="96"/>
        <v/>
      </c>
      <c r="R156" s="210" t="str">
        <f t="shared" si="97"/>
        <v/>
      </c>
      <c r="S156" s="210" t="str">
        <f t="shared" si="98"/>
        <v/>
      </c>
      <c r="T156" s="371" t="str">
        <f t="shared" si="99"/>
        <v/>
      </c>
      <c r="U156" s="348"/>
      <c r="V156" s="210"/>
      <c r="W156" s="210"/>
      <c r="X156" s="210"/>
      <c r="Y156" s="210"/>
      <c r="Z156" s="210"/>
      <c r="AA156" s="210"/>
      <c r="AB156" s="210"/>
      <c r="AC156" s="371"/>
      <c r="AD156" s="215"/>
      <c r="AE156" s="215"/>
      <c r="AF156" s="215"/>
      <c r="AG156" s="220"/>
    </row>
    <row r="157" spans="1:33" x14ac:dyDescent="0.3">
      <c r="A157" s="84" t="str">
        <f>IF('STEP 2 EE Data'!A157="","",'STEP 2 EE Data'!A157)</f>
        <v/>
      </c>
      <c r="B157" s="83" t="str">
        <f>IF('STEP 2 EE Data'!B157="","",'STEP 2 EE Data'!B157)</f>
        <v/>
      </c>
      <c r="C157" s="342" t="str">
        <f>IF($C$21="","",IF(B157="","",'STEP 3 EE Comp'!F162))</f>
        <v/>
      </c>
      <c r="D157" s="343" t="str">
        <f>IF($D$21="","",IF(B157="","",'STEP 3 EE Comp'!J162))</f>
        <v/>
      </c>
      <c r="E157" s="343" t="str">
        <f>IF($E$21="","",IF(B157="","",'STEP 3 EE Comp'!N162))</f>
        <v/>
      </c>
      <c r="F157" s="343" t="str">
        <f>IF($F$21="","",IF(B157="","",'STEP 3 EE Comp'!R162))</f>
        <v/>
      </c>
      <c r="G157" s="343" t="str">
        <f>IF($G$21="","",IF(B157="","",'STEP 3 EE Comp'!V162))</f>
        <v/>
      </c>
      <c r="H157" s="343" t="str">
        <f>IF($H$21="","",IF(B157="","",'STEP 3 EE Comp'!Z162))</f>
        <v/>
      </c>
      <c r="I157" s="343" t="str">
        <f>IF($I$21="","",IF(B157="","",'STEP 3 EE Comp'!AD162))</f>
        <v/>
      </c>
      <c r="J157" s="343" t="str">
        <f>IF($J$21="","",IF(B157="","",'STEP 3 EE Comp'!AH162))</f>
        <v/>
      </c>
      <c r="K157" s="344" t="str">
        <f>IF($K$21="","",IF(B157="","",'STEP 3 EE Comp'!AL162))</f>
        <v/>
      </c>
      <c r="L157" s="348" t="str">
        <f t="shared" si="91"/>
        <v/>
      </c>
      <c r="M157" s="210" t="str">
        <f t="shared" si="92"/>
        <v/>
      </c>
      <c r="N157" s="210" t="str">
        <f t="shared" si="93"/>
        <v/>
      </c>
      <c r="O157" s="210" t="str">
        <f t="shared" si="94"/>
        <v/>
      </c>
      <c r="P157" s="210" t="str">
        <f t="shared" si="95"/>
        <v/>
      </c>
      <c r="Q157" s="210" t="str">
        <f t="shared" si="96"/>
        <v/>
      </c>
      <c r="R157" s="210" t="str">
        <f t="shared" si="97"/>
        <v/>
      </c>
      <c r="S157" s="210" t="str">
        <f t="shared" si="98"/>
        <v/>
      </c>
      <c r="T157" s="371" t="str">
        <f t="shared" si="99"/>
        <v/>
      </c>
      <c r="U157" s="348"/>
      <c r="V157" s="210"/>
      <c r="W157" s="210"/>
      <c r="X157" s="210"/>
      <c r="Y157" s="210"/>
      <c r="Z157" s="210"/>
      <c r="AA157" s="210"/>
      <c r="AB157" s="210"/>
      <c r="AC157" s="371"/>
      <c r="AD157" s="215"/>
      <c r="AE157" s="215"/>
      <c r="AF157" s="215"/>
      <c r="AG157" s="220"/>
    </row>
    <row r="158" spans="1:33" x14ac:dyDescent="0.3">
      <c r="A158" s="84" t="str">
        <f>IF('STEP 2 EE Data'!A158="","",'STEP 2 EE Data'!A158)</f>
        <v/>
      </c>
      <c r="B158" s="83" t="str">
        <f>IF('STEP 2 EE Data'!B158="","",'STEP 2 EE Data'!B158)</f>
        <v/>
      </c>
      <c r="C158" s="342" t="str">
        <f>IF($C$21="","",IF(B158="","",'STEP 3 EE Comp'!F163))</f>
        <v/>
      </c>
      <c r="D158" s="343" t="str">
        <f>IF($D$21="","",IF(B158="","",'STEP 3 EE Comp'!J163))</f>
        <v/>
      </c>
      <c r="E158" s="343" t="str">
        <f>IF($E$21="","",IF(B158="","",'STEP 3 EE Comp'!N163))</f>
        <v/>
      </c>
      <c r="F158" s="343" t="str">
        <f>IF($F$21="","",IF(B158="","",'STEP 3 EE Comp'!R163))</f>
        <v/>
      </c>
      <c r="G158" s="343" t="str">
        <f>IF($G$21="","",IF(B158="","",'STEP 3 EE Comp'!V163))</f>
        <v/>
      </c>
      <c r="H158" s="343" t="str">
        <f>IF($H$21="","",IF(B158="","",'STEP 3 EE Comp'!Z163))</f>
        <v/>
      </c>
      <c r="I158" s="343" t="str">
        <f>IF($I$21="","",IF(B158="","",'STEP 3 EE Comp'!AD163))</f>
        <v/>
      </c>
      <c r="J158" s="343" t="str">
        <f>IF($J$21="","",IF(B158="","",'STEP 3 EE Comp'!AH163))</f>
        <v/>
      </c>
      <c r="K158" s="344" t="str">
        <f>IF($K$21="","",IF(B158="","",'STEP 3 EE Comp'!AL163))</f>
        <v/>
      </c>
      <c r="L158" s="348" t="str">
        <f t="shared" si="91"/>
        <v/>
      </c>
      <c r="M158" s="210" t="str">
        <f t="shared" si="92"/>
        <v/>
      </c>
      <c r="N158" s="210" t="str">
        <f t="shared" si="93"/>
        <v/>
      </c>
      <c r="O158" s="210" t="str">
        <f t="shared" si="94"/>
        <v/>
      </c>
      <c r="P158" s="210" t="str">
        <f t="shared" si="95"/>
        <v/>
      </c>
      <c r="Q158" s="210" t="str">
        <f t="shared" si="96"/>
        <v/>
      </c>
      <c r="R158" s="210" t="str">
        <f t="shared" si="97"/>
        <v/>
      </c>
      <c r="S158" s="210" t="str">
        <f t="shared" si="98"/>
        <v/>
      </c>
      <c r="T158" s="371" t="str">
        <f t="shared" si="99"/>
        <v/>
      </c>
      <c r="U158" s="348"/>
      <c r="V158" s="210"/>
      <c r="W158" s="210"/>
      <c r="X158" s="210"/>
      <c r="Y158" s="210"/>
      <c r="Z158" s="210"/>
      <c r="AA158" s="210"/>
      <c r="AB158" s="210"/>
      <c r="AC158" s="371"/>
      <c r="AD158" s="215"/>
      <c r="AE158" s="215"/>
      <c r="AF158" s="215"/>
      <c r="AG158" s="220"/>
    </row>
    <row r="159" spans="1:33" x14ac:dyDescent="0.3">
      <c r="A159" s="84" t="str">
        <f>IF('STEP 2 EE Data'!A159="","",'STEP 2 EE Data'!A159)</f>
        <v/>
      </c>
      <c r="B159" s="83" t="str">
        <f>IF('STEP 2 EE Data'!B159="","",'STEP 2 EE Data'!B159)</f>
        <v/>
      </c>
      <c r="C159" s="342" t="str">
        <f>IF($C$21="","",IF(B159="","",'STEP 3 EE Comp'!F164))</f>
        <v/>
      </c>
      <c r="D159" s="343" t="str">
        <f>IF($D$21="","",IF(B159="","",'STEP 3 EE Comp'!J164))</f>
        <v/>
      </c>
      <c r="E159" s="343" t="str">
        <f>IF($E$21="","",IF(B159="","",'STEP 3 EE Comp'!N164))</f>
        <v/>
      </c>
      <c r="F159" s="343" t="str">
        <f>IF($F$21="","",IF(B159="","",'STEP 3 EE Comp'!R164))</f>
        <v/>
      </c>
      <c r="G159" s="343" t="str">
        <f>IF($G$21="","",IF(B159="","",'STEP 3 EE Comp'!V164))</f>
        <v/>
      </c>
      <c r="H159" s="343" t="str">
        <f>IF($H$21="","",IF(B159="","",'STEP 3 EE Comp'!Z164))</f>
        <v/>
      </c>
      <c r="I159" s="343" t="str">
        <f>IF($I$21="","",IF(B159="","",'STEP 3 EE Comp'!AD164))</f>
        <v/>
      </c>
      <c r="J159" s="343" t="str">
        <f>IF($J$21="","",IF(B159="","",'STEP 3 EE Comp'!AH164))</f>
        <v/>
      </c>
      <c r="K159" s="344" t="str">
        <f>IF($K$21="","",IF(B159="","",'STEP 3 EE Comp'!AL164))</f>
        <v/>
      </c>
      <c r="L159" s="348" t="str">
        <f t="shared" si="91"/>
        <v/>
      </c>
      <c r="M159" s="210" t="str">
        <f t="shared" si="92"/>
        <v/>
      </c>
      <c r="N159" s="210" t="str">
        <f t="shared" si="93"/>
        <v/>
      </c>
      <c r="O159" s="210" t="str">
        <f t="shared" si="94"/>
        <v/>
      </c>
      <c r="P159" s="210" t="str">
        <f t="shared" si="95"/>
        <v/>
      </c>
      <c r="Q159" s="210" t="str">
        <f t="shared" si="96"/>
        <v/>
      </c>
      <c r="R159" s="210" t="str">
        <f t="shared" si="97"/>
        <v/>
      </c>
      <c r="S159" s="210" t="str">
        <f t="shared" si="98"/>
        <v/>
      </c>
      <c r="T159" s="371" t="str">
        <f t="shared" si="99"/>
        <v/>
      </c>
      <c r="U159" s="348"/>
      <c r="V159" s="210"/>
      <c r="W159" s="210"/>
      <c r="X159" s="210"/>
      <c r="Y159" s="210"/>
      <c r="Z159" s="210"/>
      <c r="AA159" s="210"/>
      <c r="AB159" s="210"/>
      <c r="AC159" s="371"/>
      <c r="AD159" s="215"/>
      <c r="AE159" s="215"/>
      <c r="AF159" s="215"/>
      <c r="AG159" s="220"/>
    </row>
    <row r="160" spans="1:33" x14ac:dyDescent="0.3">
      <c r="A160" s="84" t="str">
        <f>IF('STEP 2 EE Data'!A160="","",'STEP 2 EE Data'!A160)</f>
        <v/>
      </c>
      <c r="B160" s="83" t="str">
        <f>IF('STEP 2 EE Data'!B160="","",'STEP 2 EE Data'!B160)</f>
        <v/>
      </c>
      <c r="C160" s="342" t="str">
        <f>IF($C$21="","",IF(B160="","",'STEP 3 EE Comp'!F165))</f>
        <v/>
      </c>
      <c r="D160" s="343" t="str">
        <f>IF($D$21="","",IF(B160="","",'STEP 3 EE Comp'!J165))</f>
        <v/>
      </c>
      <c r="E160" s="343" t="str">
        <f>IF($E$21="","",IF(B160="","",'STEP 3 EE Comp'!N165))</f>
        <v/>
      </c>
      <c r="F160" s="343" t="str">
        <f>IF($F$21="","",IF(B160="","",'STEP 3 EE Comp'!R165))</f>
        <v/>
      </c>
      <c r="G160" s="343" t="str">
        <f>IF($G$21="","",IF(B160="","",'STEP 3 EE Comp'!V165))</f>
        <v/>
      </c>
      <c r="H160" s="343" t="str">
        <f>IF($H$21="","",IF(B160="","",'STEP 3 EE Comp'!Z165))</f>
        <v/>
      </c>
      <c r="I160" s="343" t="str">
        <f>IF($I$21="","",IF(B160="","",'STEP 3 EE Comp'!AD165))</f>
        <v/>
      </c>
      <c r="J160" s="343" t="str">
        <f>IF($J$21="","",IF(B160="","",'STEP 3 EE Comp'!AH165))</f>
        <v/>
      </c>
      <c r="K160" s="344" t="str">
        <f>IF($K$21="","",IF(B160="","",'STEP 3 EE Comp'!AL165))</f>
        <v/>
      </c>
      <c r="L160" s="348" t="str">
        <f t="shared" si="91"/>
        <v/>
      </c>
      <c r="M160" s="210" t="str">
        <f t="shared" si="92"/>
        <v/>
      </c>
      <c r="N160" s="210" t="str">
        <f t="shared" si="93"/>
        <v/>
      </c>
      <c r="O160" s="210" t="str">
        <f t="shared" si="94"/>
        <v/>
      </c>
      <c r="P160" s="210" t="str">
        <f t="shared" si="95"/>
        <v/>
      </c>
      <c r="Q160" s="210" t="str">
        <f t="shared" si="96"/>
        <v/>
      </c>
      <c r="R160" s="210" t="str">
        <f t="shared" si="97"/>
        <v/>
      </c>
      <c r="S160" s="210" t="str">
        <f t="shared" si="98"/>
        <v/>
      </c>
      <c r="T160" s="371" t="str">
        <f t="shared" si="99"/>
        <v/>
      </c>
      <c r="U160" s="348"/>
      <c r="V160" s="210"/>
      <c r="W160" s="210"/>
      <c r="X160" s="210"/>
      <c r="Y160" s="210"/>
      <c r="Z160" s="210"/>
      <c r="AA160" s="210"/>
      <c r="AB160" s="210"/>
      <c r="AC160" s="371"/>
      <c r="AD160" s="215"/>
      <c r="AE160" s="215"/>
      <c r="AF160" s="215"/>
      <c r="AG160" s="220"/>
    </row>
    <row r="161" spans="1:33" x14ac:dyDescent="0.3">
      <c r="A161" s="84" t="str">
        <f>IF('STEP 2 EE Data'!A161="","",'STEP 2 EE Data'!A161)</f>
        <v/>
      </c>
      <c r="B161" s="83" t="str">
        <f>IF('STEP 2 EE Data'!B161="","",'STEP 2 EE Data'!B161)</f>
        <v/>
      </c>
      <c r="C161" s="342" t="str">
        <f>IF($C$21="","",IF(B161="","",'STEP 3 EE Comp'!F166))</f>
        <v/>
      </c>
      <c r="D161" s="343" t="str">
        <f>IF($D$21="","",IF(B161="","",'STEP 3 EE Comp'!J166))</f>
        <v/>
      </c>
      <c r="E161" s="343" t="str">
        <f>IF($E$21="","",IF(B161="","",'STEP 3 EE Comp'!N166))</f>
        <v/>
      </c>
      <c r="F161" s="343" t="str">
        <f>IF($F$21="","",IF(B161="","",'STEP 3 EE Comp'!R166))</f>
        <v/>
      </c>
      <c r="G161" s="343" t="str">
        <f>IF($G$21="","",IF(B161="","",'STEP 3 EE Comp'!V166))</f>
        <v/>
      </c>
      <c r="H161" s="343" t="str">
        <f>IF($H$21="","",IF(B161="","",'STEP 3 EE Comp'!Z166))</f>
        <v/>
      </c>
      <c r="I161" s="343" t="str">
        <f>IF($I$21="","",IF(B161="","",'STEP 3 EE Comp'!AD166))</f>
        <v/>
      </c>
      <c r="J161" s="343" t="str">
        <f>IF($J$21="","",IF(B161="","",'STEP 3 EE Comp'!AH166))</f>
        <v/>
      </c>
      <c r="K161" s="344" t="str">
        <f>IF($K$21="","",IF(B161="","",'STEP 3 EE Comp'!AL166))</f>
        <v/>
      </c>
      <c r="L161" s="348" t="str">
        <f t="shared" si="91"/>
        <v/>
      </c>
      <c r="M161" s="210" t="str">
        <f t="shared" si="92"/>
        <v/>
      </c>
      <c r="N161" s="210" t="str">
        <f t="shared" si="93"/>
        <v/>
      </c>
      <c r="O161" s="210" t="str">
        <f t="shared" si="94"/>
        <v/>
      </c>
      <c r="P161" s="210" t="str">
        <f t="shared" si="95"/>
        <v/>
      </c>
      <c r="Q161" s="210" t="str">
        <f t="shared" si="96"/>
        <v/>
      </c>
      <c r="R161" s="210" t="str">
        <f t="shared" si="97"/>
        <v/>
      </c>
      <c r="S161" s="210" t="str">
        <f t="shared" si="98"/>
        <v/>
      </c>
      <c r="T161" s="371" t="str">
        <f t="shared" si="99"/>
        <v/>
      </c>
      <c r="U161" s="348"/>
      <c r="V161" s="210"/>
      <c r="W161" s="210"/>
      <c r="X161" s="210"/>
      <c r="Y161" s="210"/>
      <c r="Z161" s="210"/>
      <c r="AA161" s="210"/>
      <c r="AB161" s="210"/>
      <c r="AC161" s="371"/>
      <c r="AD161" s="215"/>
      <c r="AE161" s="215"/>
      <c r="AF161" s="215"/>
      <c r="AG161" s="220"/>
    </row>
    <row r="162" spans="1:33" x14ac:dyDescent="0.3">
      <c r="A162" s="84" t="str">
        <f>IF('STEP 2 EE Data'!A162="","",'STEP 2 EE Data'!A162)</f>
        <v/>
      </c>
      <c r="B162" s="83" t="str">
        <f>IF('STEP 2 EE Data'!B162="","",'STEP 2 EE Data'!B162)</f>
        <v/>
      </c>
      <c r="C162" s="342" t="str">
        <f>IF($C$21="","",IF(B162="","",'STEP 3 EE Comp'!F167))</f>
        <v/>
      </c>
      <c r="D162" s="343" t="str">
        <f>IF($D$21="","",IF(B162="","",'STEP 3 EE Comp'!J167))</f>
        <v/>
      </c>
      <c r="E162" s="343" t="str">
        <f>IF($E$21="","",IF(B162="","",'STEP 3 EE Comp'!N167))</f>
        <v/>
      </c>
      <c r="F162" s="343" t="str">
        <f>IF($F$21="","",IF(B162="","",'STEP 3 EE Comp'!R167))</f>
        <v/>
      </c>
      <c r="G162" s="343" t="str">
        <f>IF($G$21="","",IF(B162="","",'STEP 3 EE Comp'!V167))</f>
        <v/>
      </c>
      <c r="H162" s="343" t="str">
        <f>IF($H$21="","",IF(B162="","",'STEP 3 EE Comp'!Z167))</f>
        <v/>
      </c>
      <c r="I162" s="343" t="str">
        <f>IF($I$21="","",IF(B162="","",'STEP 3 EE Comp'!AD167))</f>
        <v/>
      </c>
      <c r="J162" s="343" t="str">
        <f>IF($J$21="","",IF(B162="","",'STEP 3 EE Comp'!AH167))</f>
        <v/>
      </c>
      <c r="K162" s="344" t="str">
        <f>IF($K$21="","",IF(B162="","",'STEP 3 EE Comp'!AL167))</f>
        <v/>
      </c>
      <c r="L162" s="348" t="str">
        <f t="shared" si="91"/>
        <v/>
      </c>
      <c r="M162" s="210" t="str">
        <f t="shared" si="92"/>
        <v/>
      </c>
      <c r="N162" s="210" t="str">
        <f t="shared" si="93"/>
        <v/>
      </c>
      <c r="O162" s="210" t="str">
        <f t="shared" si="94"/>
        <v/>
      </c>
      <c r="P162" s="210" t="str">
        <f t="shared" si="95"/>
        <v/>
      </c>
      <c r="Q162" s="210" t="str">
        <f t="shared" si="96"/>
        <v/>
      </c>
      <c r="R162" s="210" t="str">
        <f t="shared" si="97"/>
        <v/>
      </c>
      <c r="S162" s="210" t="str">
        <f t="shared" si="98"/>
        <v/>
      </c>
      <c r="T162" s="371" t="str">
        <f t="shared" si="99"/>
        <v/>
      </c>
      <c r="U162" s="348"/>
      <c r="V162" s="210"/>
      <c r="W162" s="210"/>
      <c r="X162" s="210"/>
      <c r="Y162" s="210"/>
      <c r="Z162" s="210"/>
      <c r="AA162" s="210"/>
      <c r="AB162" s="210"/>
      <c r="AC162" s="371"/>
      <c r="AD162" s="215"/>
      <c r="AE162" s="215"/>
      <c r="AF162" s="215"/>
      <c r="AG162" s="220"/>
    </row>
    <row r="163" spans="1:33" x14ac:dyDescent="0.3">
      <c r="A163" s="84" t="str">
        <f>IF('STEP 2 EE Data'!A163="","",'STEP 2 EE Data'!A163)</f>
        <v/>
      </c>
      <c r="B163" s="83" t="str">
        <f>IF('STEP 2 EE Data'!B163="","",'STEP 2 EE Data'!B163)</f>
        <v/>
      </c>
      <c r="C163" s="342" t="str">
        <f>IF($C$21="","",IF(B163="","",'STEP 3 EE Comp'!F168))</f>
        <v/>
      </c>
      <c r="D163" s="343" t="str">
        <f>IF($D$21="","",IF(B163="","",'STEP 3 EE Comp'!J168))</f>
        <v/>
      </c>
      <c r="E163" s="343" t="str">
        <f>IF($E$21="","",IF(B163="","",'STEP 3 EE Comp'!N168))</f>
        <v/>
      </c>
      <c r="F163" s="343" t="str">
        <f>IF($F$21="","",IF(B163="","",'STEP 3 EE Comp'!R168))</f>
        <v/>
      </c>
      <c r="G163" s="343" t="str">
        <f>IF($G$21="","",IF(B163="","",'STEP 3 EE Comp'!V168))</f>
        <v/>
      </c>
      <c r="H163" s="343" t="str">
        <f>IF($H$21="","",IF(B163="","",'STEP 3 EE Comp'!Z168))</f>
        <v/>
      </c>
      <c r="I163" s="343" t="str">
        <f>IF($I$21="","",IF(B163="","",'STEP 3 EE Comp'!AD168))</f>
        <v/>
      </c>
      <c r="J163" s="343" t="str">
        <f>IF($J$21="","",IF(B163="","",'STEP 3 EE Comp'!AH168))</f>
        <v/>
      </c>
      <c r="K163" s="344" t="str">
        <f>IF($K$21="","",IF(B163="","",'STEP 3 EE Comp'!AL168))</f>
        <v/>
      </c>
      <c r="L163" s="348" t="str">
        <f t="shared" si="91"/>
        <v/>
      </c>
      <c r="M163" s="210" t="str">
        <f t="shared" si="92"/>
        <v/>
      </c>
      <c r="N163" s="210" t="str">
        <f t="shared" si="93"/>
        <v/>
      </c>
      <c r="O163" s="210" t="str">
        <f t="shared" si="94"/>
        <v/>
      </c>
      <c r="P163" s="210" t="str">
        <f t="shared" si="95"/>
        <v/>
      </c>
      <c r="Q163" s="210" t="str">
        <f t="shared" si="96"/>
        <v/>
      </c>
      <c r="R163" s="210" t="str">
        <f t="shared" si="97"/>
        <v/>
      </c>
      <c r="S163" s="210" t="str">
        <f t="shared" si="98"/>
        <v/>
      </c>
      <c r="T163" s="371" t="str">
        <f t="shared" si="99"/>
        <v/>
      </c>
      <c r="U163" s="348"/>
      <c r="V163" s="210"/>
      <c r="W163" s="210"/>
      <c r="X163" s="210"/>
      <c r="Y163" s="210"/>
      <c r="Z163" s="210"/>
      <c r="AA163" s="210"/>
      <c r="AB163" s="210"/>
      <c r="AC163" s="371"/>
      <c r="AD163" s="215"/>
      <c r="AE163" s="215"/>
      <c r="AF163" s="215"/>
      <c r="AG163" s="220"/>
    </row>
    <row r="164" spans="1:33" x14ac:dyDescent="0.3">
      <c r="A164" s="84" t="str">
        <f>IF('STEP 2 EE Data'!A164="","",'STEP 2 EE Data'!A164)</f>
        <v/>
      </c>
      <c r="B164" s="83" t="str">
        <f>IF('STEP 2 EE Data'!B164="","",'STEP 2 EE Data'!B164)</f>
        <v/>
      </c>
      <c r="C164" s="342" t="str">
        <f>IF($C$21="","",IF(B164="","",'STEP 3 EE Comp'!F169))</f>
        <v/>
      </c>
      <c r="D164" s="343" t="str">
        <f>IF($D$21="","",IF(B164="","",'STEP 3 EE Comp'!J169))</f>
        <v/>
      </c>
      <c r="E164" s="343" t="str">
        <f>IF($E$21="","",IF(B164="","",'STEP 3 EE Comp'!N169))</f>
        <v/>
      </c>
      <c r="F164" s="343" t="str">
        <f>IF($F$21="","",IF(B164="","",'STEP 3 EE Comp'!R169))</f>
        <v/>
      </c>
      <c r="G164" s="343" t="str">
        <f>IF($G$21="","",IF(B164="","",'STEP 3 EE Comp'!V169))</f>
        <v/>
      </c>
      <c r="H164" s="343" t="str">
        <f>IF($H$21="","",IF(B164="","",'STEP 3 EE Comp'!Z169))</f>
        <v/>
      </c>
      <c r="I164" s="343" t="str">
        <f>IF($I$21="","",IF(B164="","",'STEP 3 EE Comp'!AD169))</f>
        <v/>
      </c>
      <c r="J164" s="343" t="str">
        <f>IF($J$21="","",IF(B164="","",'STEP 3 EE Comp'!AH169))</f>
        <v/>
      </c>
      <c r="K164" s="344" t="str">
        <f>IF($K$21="","",IF(B164="","",'STEP 3 EE Comp'!AL169))</f>
        <v/>
      </c>
      <c r="L164" s="348" t="str">
        <f t="shared" si="91"/>
        <v/>
      </c>
      <c r="M164" s="210" t="str">
        <f t="shared" si="92"/>
        <v/>
      </c>
      <c r="N164" s="210" t="str">
        <f t="shared" si="93"/>
        <v/>
      </c>
      <c r="O164" s="210" t="str">
        <f t="shared" si="94"/>
        <v/>
      </c>
      <c r="P164" s="210" t="str">
        <f t="shared" si="95"/>
        <v/>
      </c>
      <c r="Q164" s="210" t="str">
        <f t="shared" si="96"/>
        <v/>
      </c>
      <c r="R164" s="210" t="str">
        <f t="shared" si="97"/>
        <v/>
      </c>
      <c r="S164" s="210" t="str">
        <f t="shared" si="98"/>
        <v/>
      </c>
      <c r="T164" s="371" t="str">
        <f t="shared" si="99"/>
        <v/>
      </c>
      <c r="U164" s="348"/>
      <c r="V164" s="210"/>
      <c r="W164" s="210"/>
      <c r="X164" s="210"/>
      <c r="Y164" s="210"/>
      <c r="Z164" s="210"/>
      <c r="AA164" s="210"/>
      <c r="AB164" s="210"/>
      <c r="AC164" s="371"/>
      <c r="AD164" s="215"/>
      <c r="AE164" s="215"/>
      <c r="AF164" s="215"/>
      <c r="AG164" s="220"/>
    </row>
    <row r="165" spans="1:33" x14ac:dyDescent="0.3">
      <c r="A165" s="84" t="str">
        <f>IF('STEP 2 EE Data'!A165="","",'STEP 2 EE Data'!A165)</f>
        <v/>
      </c>
      <c r="B165" s="83" t="str">
        <f>IF('STEP 2 EE Data'!B165="","",'STEP 2 EE Data'!B165)</f>
        <v/>
      </c>
      <c r="C165" s="342" t="str">
        <f>IF($C$21="","",IF(B165="","",'STEP 3 EE Comp'!F170))</f>
        <v/>
      </c>
      <c r="D165" s="343" t="str">
        <f>IF($D$21="","",IF(B165="","",'STEP 3 EE Comp'!J170))</f>
        <v/>
      </c>
      <c r="E165" s="343" t="str">
        <f>IF($E$21="","",IF(B165="","",'STEP 3 EE Comp'!N170))</f>
        <v/>
      </c>
      <c r="F165" s="343" t="str">
        <f>IF($F$21="","",IF(B165="","",'STEP 3 EE Comp'!R170))</f>
        <v/>
      </c>
      <c r="G165" s="343" t="str">
        <f>IF($G$21="","",IF(B165="","",'STEP 3 EE Comp'!V170))</f>
        <v/>
      </c>
      <c r="H165" s="343" t="str">
        <f>IF($H$21="","",IF(B165="","",'STEP 3 EE Comp'!Z170))</f>
        <v/>
      </c>
      <c r="I165" s="343" t="str">
        <f>IF($I$21="","",IF(B165="","",'STEP 3 EE Comp'!AD170))</f>
        <v/>
      </c>
      <c r="J165" s="343" t="str">
        <f>IF($J$21="","",IF(B165="","",'STEP 3 EE Comp'!AH170))</f>
        <v/>
      </c>
      <c r="K165" s="344" t="str">
        <f>IF($K$21="","",IF(B165="","",'STEP 3 EE Comp'!AL170))</f>
        <v/>
      </c>
      <c r="L165" s="348" t="str">
        <f t="shared" si="91"/>
        <v/>
      </c>
      <c r="M165" s="210" t="str">
        <f t="shared" si="92"/>
        <v/>
      </c>
      <c r="N165" s="210" t="str">
        <f t="shared" si="93"/>
        <v/>
      </c>
      <c r="O165" s="210" t="str">
        <f t="shared" si="94"/>
        <v/>
      </c>
      <c r="P165" s="210" t="str">
        <f t="shared" si="95"/>
        <v/>
      </c>
      <c r="Q165" s="210" t="str">
        <f t="shared" si="96"/>
        <v/>
      </c>
      <c r="R165" s="210" t="str">
        <f t="shared" si="97"/>
        <v/>
      </c>
      <c r="S165" s="210" t="str">
        <f t="shared" si="98"/>
        <v/>
      </c>
      <c r="T165" s="371" t="str">
        <f t="shared" si="99"/>
        <v/>
      </c>
      <c r="U165" s="348"/>
      <c r="V165" s="210"/>
      <c r="W165" s="210"/>
      <c r="X165" s="210"/>
      <c r="Y165" s="210"/>
      <c r="Z165" s="210"/>
      <c r="AA165" s="210"/>
      <c r="AB165" s="210"/>
      <c r="AC165" s="371"/>
      <c r="AD165" s="215"/>
      <c r="AE165" s="215"/>
      <c r="AF165" s="215"/>
      <c r="AG165" s="220"/>
    </row>
    <row r="166" spans="1:33" x14ac:dyDescent="0.3">
      <c r="A166" s="84" t="str">
        <f>IF('STEP 2 EE Data'!A166="","",'STEP 2 EE Data'!A166)</f>
        <v/>
      </c>
      <c r="B166" s="83" t="str">
        <f>IF('STEP 2 EE Data'!B166="","",'STEP 2 EE Data'!B166)</f>
        <v/>
      </c>
      <c r="C166" s="342" t="str">
        <f>IF($C$21="","",IF(B166="","",'STEP 3 EE Comp'!F171))</f>
        <v/>
      </c>
      <c r="D166" s="343" t="str">
        <f>IF($D$21="","",IF(B166="","",'STEP 3 EE Comp'!J171))</f>
        <v/>
      </c>
      <c r="E166" s="343" t="str">
        <f>IF($E$21="","",IF(B166="","",'STEP 3 EE Comp'!N171))</f>
        <v/>
      </c>
      <c r="F166" s="343" t="str">
        <f>IF($F$21="","",IF(B166="","",'STEP 3 EE Comp'!R171))</f>
        <v/>
      </c>
      <c r="G166" s="343" t="str">
        <f>IF($G$21="","",IF(B166="","",'STEP 3 EE Comp'!V171))</f>
        <v/>
      </c>
      <c r="H166" s="343" t="str">
        <f>IF($H$21="","",IF(B166="","",'STEP 3 EE Comp'!Z171))</f>
        <v/>
      </c>
      <c r="I166" s="343" t="str">
        <f>IF($I$21="","",IF(B166="","",'STEP 3 EE Comp'!AD171))</f>
        <v/>
      </c>
      <c r="J166" s="343" t="str">
        <f>IF($J$21="","",IF(B166="","",'STEP 3 EE Comp'!AH171))</f>
        <v/>
      </c>
      <c r="K166" s="344" t="str">
        <f>IF($K$21="","",IF(B166="","",'STEP 3 EE Comp'!AL171))</f>
        <v/>
      </c>
      <c r="L166" s="348" t="str">
        <f t="shared" si="91"/>
        <v/>
      </c>
      <c r="M166" s="210" t="str">
        <f t="shared" si="92"/>
        <v/>
      </c>
      <c r="N166" s="210" t="str">
        <f t="shared" si="93"/>
        <v/>
      </c>
      <c r="O166" s="210" t="str">
        <f t="shared" si="94"/>
        <v/>
      </c>
      <c r="P166" s="210" t="str">
        <f t="shared" si="95"/>
        <v/>
      </c>
      <c r="Q166" s="210" t="str">
        <f t="shared" si="96"/>
        <v/>
      </c>
      <c r="R166" s="210" t="str">
        <f t="shared" si="97"/>
        <v/>
      </c>
      <c r="S166" s="210" t="str">
        <f t="shared" si="98"/>
        <v/>
      </c>
      <c r="T166" s="371" t="str">
        <f t="shared" si="99"/>
        <v/>
      </c>
      <c r="U166" s="348"/>
      <c r="V166" s="210"/>
      <c r="W166" s="210"/>
      <c r="X166" s="210"/>
      <c r="Y166" s="210"/>
      <c r="Z166" s="210"/>
      <c r="AA166" s="210"/>
      <c r="AB166" s="210"/>
      <c r="AC166" s="371"/>
      <c r="AD166" s="215"/>
      <c r="AE166" s="215"/>
      <c r="AF166" s="215"/>
      <c r="AG166" s="220"/>
    </row>
    <row r="167" spans="1:33" x14ac:dyDescent="0.3">
      <c r="A167" s="84" t="str">
        <f>IF('STEP 2 EE Data'!A167="","",'STEP 2 EE Data'!A167)</f>
        <v/>
      </c>
      <c r="B167" s="83" t="str">
        <f>IF('STEP 2 EE Data'!B167="","",'STEP 2 EE Data'!B167)</f>
        <v/>
      </c>
      <c r="C167" s="342" t="str">
        <f>IF($C$21="","",IF(B167="","",'STEP 3 EE Comp'!F172))</f>
        <v/>
      </c>
      <c r="D167" s="343" t="str">
        <f>IF($D$21="","",IF(B167="","",'STEP 3 EE Comp'!J172))</f>
        <v/>
      </c>
      <c r="E167" s="343" t="str">
        <f>IF($E$21="","",IF(B167="","",'STEP 3 EE Comp'!N172))</f>
        <v/>
      </c>
      <c r="F167" s="343" t="str">
        <f>IF($F$21="","",IF(B167="","",'STEP 3 EE Comp'!R172))</f>
        <v/>
      </c>
      <c r="G167" s="343" t="str">
        <f>IF($G$21="","",IF(B167="","",'STEP 3 EE Comp'!V172))</f>
        <v/>
      </c>
      <c r="H167" s="343" t="str">
        <f>IF($H$21="","",IF(B167="","",'STEP 3 EE Comp'!Z172))</f>
        <v/>
      </c>
      <c r="I167" s="343" t="str">
        <f>IF($I$21="","",IF(B167="","",'STEP 3 EE Comp'!AD172))</f>
        <v/>
      </c>
      <c r="J167" s="343" t="str">
        <f>IF($J$21="","",IF(B167="","",'STEP 3 EE Comp'!AH172))</f>
        <v/>
      </c>
      <c r="K167" s="344" t="str">
        <f>IF($K$21="","",IF(B167="","",'STEP 3 EE Comp'!AL172))</f>
        <v/>
      </c>
      <c r="L167" s="348" t="str">
        <f t="shared" si="91"/>
        <v/>
      </c>
      <c r="M167" s="210" t="str">
        <f t="shared" si="92"/>
        <v/>
      </c>
      <c r="N167" s="210" t="str">
        <f t="shared" si="93"/>
        <v/>
      </c>
      <c r="O167" s="210" t="str">
        <f t="shared" si="94"/>
        <v/>
      </c>
      <c r="P167" s="210" t="str">
        <f t="shared" si="95"/>
        <v/>
      </c>
      <c r="Q167" s="210" t="str">
        <f t="shared" si="96"/>
        <v/>
      </c>
      <c r="R167" s="210" t="str">
        <f t="shared" si="97"/>
        <v/>
      </c>
      <c r="S167" s="210" t="str">
        <f t="shared" si="98"/>
        <v/>
      </c>
      <c r="T167" s="371" t="str">
        <f t="shared" si="99"/>
        <v/>
      </c>
      <c r="U167" s="348"/>
      <c r="V167" s="210"/>
      <c r="W167" s="210"/>
      <c r="X167" s="210"/>
      <c r="Y167" s="210"/>
      <c r="Z167" s="210"/>
      <c r="AA167" s="210"/>
      <c r="AB167" s="210"/>
      <c r="AC167" s="371"/>
      <c r="AD167" s="215"/>
      <c r="AE167" s="215"/>
      <c r="AF167" s="215"/>
      <c r="AG167" s="220"/>
    </row>
    <row r="168" spans="1:33" x14ac:dyDescent="0.3">
      <c r="A168" s="84" t="str">
        <f>IF('STEP 2 EE Data'!A168="","",'STEP 2 EE Data'!A168)</f>
        <v/>
      </c>
      <c r="B168" s="83" t="str">
        <f>IF('STEP 2 EE Data'!B168="","",'STEP 2 EE Data'!B168)</f>
        <v/>
      </c>
      <c r="C168" s="342" t="str">
        <f>IF($C$21="","",IF(B168="","",'STEP 3 EE Comp'!F173))</f>
        <v/>
      </c>
      <c r="D168" s="343" t="str">
        <f>IF($D$21="","",IF(B168="","",'STEP 3 EE Comp'!J173))</f>
        <v/>
      </c>
      <c r="E168" s="343" t="str">
        <f>IF($E$21="","",IF(B168="","",'STEP 3 EE Comp'!N173))</f>
        <v/>
      </c>
      <c r="F168" s="343" t="str">
        <f>IF($F$21="","",IF(B168="","",'STEP 3 EE Comp'!R173))</f>
        <v/>
      </c>
      <c r="G168" s="343" t="str">
        <f>IF($G$21="","",IF(B168="","",'STEP 3 EE Comp'!V173))</f>
        <v/>
      </c>
      <c r="H168" s="343" t="str">
        <f>IF($H$21="","",IF(B168="","",'STEP 3 EE Comp'!Z173))</f>
        <v/>
      </c>
      <c r="I168" s="343" t="str">
        <f>IF($I$21="","",IF(B168="","",'STEP 3 EE Comp'!AD173))</f>
        <v/>
      </c>
      <c r="J168" s="343" t="str">
        <f>IF($J$21="","",IF(B168="","",'STEP 3 EE Comp'!AH173))</f>
        <v/>
      </c>
      <c r="K168" s="344" t="str">
        <f>IF($K$21="","",IF(B168="","",'STEP 3 EE Comp'!AL173))</f>
        <v/>
      </c>
      <c r="L168" s="348" t="str">
        <f t="shared" si="91"/>
        <v/>
      </c>
      <c r="M168" s="210" t="str">
        <f t="shared" si="92"/>
        <v/>
      </c>
      <c r="N168" s="210" t="str">
        <f t="shared" si="93"/>
        <v/>
      </c>
      <c r="O168" s="210" t="str">
        <f t="shared" si="94"/>
        <v/>
      </c>
      <c r="P168" s="210" t="str">
        <f t="shared" si="95"/>
        <v/>
      </c>
      <c r="Q168" s="210" t="str">
        <f t="shared" si="96"/>
        <v/>
      </c>
      <c r="R168" s="210" t="str">
        <f t="shared" si="97"/>
        <v/>
      </c>
      <c r="S168" s="210" t="str">
        <f t="shared" si="98"/>
        <v/>
      </c>
      <c r="T168" s="371" t="str">
        <f t="shared" si="99"/>
        <v/>
      </c>
      <c r="U168" s="348"/>
      <c r="V168" s="210"/>
      <c r="W168" s="210"/>
      <c r="X168" s="210"/>
      <c r="Y168" s="210"/>
      <c r="Z168" s="210"/>
      <c r="AA168" s="210"/>
      <c r="AB168" s="210"/>
      <c r="AC168" s="371"/>
      <c r="AD168" s="215"/>
      <c r="AE168" s="215"/>
      <c r="AF168" s="215"/>
      <c r="AG168" s="220"/>
    </row>
    <row r="169" spans="1:33" x14ac:dyDescent="0.3">
      <c r="A169" s="84" t="str">
        <f>IF('STEP 2 EE Data'!A169="","",'STEP 2 EE Data'!A169)</f>
        <v/>
      </c>
      <c r="B169" s="83" t="str">
        <f>IF('STEP 2 EE Data'!B169="","",'STEP 2 EE Data'!B169)</f>
        <v/>
      </c>
      <c r="C169" s="342" t="str">
        <f>IF($C$21="","",IF(B169="","",'STEP 3 EE Comp'!F174))</f>
        <v/>
      </c>
      <c r="D169" s="343" t="str">
        <f>IF($D$21="","",IF(B169="","",'STEP 3 EE Comp'!J174))</f>
        <v/>
      </c>
      <c r="E169" s="343" t="str">
        <f>IF($E$21="","",IF(B169="","",'STEP 3 EE Comp'!N174))</f>
        <v/>
      </c>
      <c r="F169" s="343" t="str">
        <f>IF($F$21="","",IF(B169="","",'STEP 3 EE Comp'!R174))</f>
        <v/>
      </c>
      <c r="G169" s="343" t="str">
        <f>IF($G$21="","",IF(B169="","",'STEP 3 EE Comp'!V174))</f>
        <v/>
      </c>
      <c r="H169" s="343" t="str">
        <f>IF($H$21="","",IF(B169="","",'STEP 3 EE Comp'!Z174))</f>
        <v/>
      </c>
      <c r="I169" s="343" t="str">
        <f>IF($I$21="","",IF(B169="","",'STEP 3 EE Comp'!AD174))</f>
        <v/>
      </c>
      <c r="J169" s="343" t="str">
        <f>IF($J$21="","",IF(B169="","",'STEP 3 EE Comp'!AH174))</f>
        <v/>
      </c>
      <c r="K169" s="344" t="str">
        <f>IF($K$21="","",IF(B169="","",'STEP 3 EE Comp'!AL174))</f>
        <v/>
      </c>
      <c r="L169" s="348" t="str">
        <f t="shared" si="91"/>
        <v/>
      </c>
      <c r="M169" s="210" t="str">
        <f t="shared" si="92"/>
        <v/>
      </c>
      <c r="N169" s="210" t="str">
        <f t="shared" si="93"/>
        <v/>
      </c>
      <c r="O169" s="210" t="str">
        <f t="shared" si="94"/>
        <v/>
      </c>
      <c r="P169" s="210" t="str">
        <f t="shared" si="95"/>
        <v/>
      </c>
      <c r="Q169" s="210" t="str">
        <f t="shared" si="96"/>
        <v/>
      </c>
      <c r="R169" s="210" t="str">
        <f t="shared" si="97"/>
        <v/>
      </c>
      <c r="S169" s="210" t="str">
        <f t="shared" si="98"/>
        <v/>
      </c>
      <c r="T169" s="371" t="str">
        <f t="shared" si="99"/>
        <v/>
      </c>
      <c r="U169" s="348"/>
      <c r="V169" s="210"/>
      <c r="W169" s="210"/>
      <c r="X169" s="210"/>
      <c r="Y169" s="210"/>
      <c r="Z169" s="210"/>
      <c r="AA169" s="210"/>
      <c r="AB169" s="210"/>
      <c r="AC169" s="371"/>
      <c r="AD169" s="215"/>
      <c r="AE169" s="215"/>
      <c r="AF169" s="215"/>
      <c r="AG169" s="220"/>
    </row>
    <row r="170" spans="1:33" x14ac:dyDescent="0.3">
      <c r="A170" s="84" t="str">
        <f>IF('STEP 2 EE Data'!A170="","",'STEP 2 EE Data'!A170)</f>
        <v/>
      </c>
      <c r="B170" s="83" t="str">
        <f>IF('STEP 2 EE Data'!B170="","",'STEP 2 EE Data'!B170)</f>
        <v/>
      </c>
      <c r="C170" s="342" t="str">
        <f>IF($C$21="","",IF(B170="","",'STEP 3 EE Comp'!F175))</f>
        <v/>
      </c>
      <c r="D170" s="343" t="str">
        <f>IF($D$21="","",IF(B170="","",'STEP 3 EE Comp'!J175))</f>
        <v/>
      </c>
      <c r="E170" s="343" t="str">
        <f>IF($E$21="","",IF(B170="","",'STEP 3 EE Comp'!N175))</f>
        <v/>
      </c>
      <c r="F170" s="343" t="str">
        <f>IF($F$21="","",IF(B170="","",'STEP 3 EE Comp'!R175))</f>
        <v/>
      </c>
      <c r="G170" s="343" t="str">
        <f>IF($G$21="","",IF(B170="","",'STEP 3 EE Comp'!V175))</f>
        <v/>
      </c>
      <c r="H170" s="343" t="str">
        <f>IF($H$21="","",IF(B170="","",'STEP 3 EE Comp'!Z175))</f>
        <v/>
      </c>
      <c r="I170" s="343" t="str">
        <f>IF($I$21="","",IF(B170="","",'STEP 3 EE Comp'!AD175))</f>
        <v/>
      </c>
      <c r="J170" s="343" t="str">
        <f>IF($J$21="","",IF(B170="","",'STEP 3 EE Comp'!AH175))</f>
        <v/>
      </c>
      <c r="K170" s="344" t="str">
        <f>IF($K$21="","",IF(B170="","",'STEP 3 EE Comp'!AL175))</f>
        <v/>
      </c>
      <c r="L170" s="348" t="str">
        <f t="shared" si="91"/>
        <v/>
      </c>
      <c r="M170" s="210" t="str">
        <f t="shared" si="92"/>
        <v/>
      </c>
      <c r="N170" s="210" t="str">
        <f t="shared" si="93"/>
        <v/>
      </c>
      <c r="O170" s="210" t="str">
        <f t="shared" si="94"/>
        <v/>
      </c>
      <c r="P170" s="210" t="str">
        <f t="shared" si="95"/>
        <v/>
      </c>
      <c r="Q170" s="210" t="str">
        <f t="shared" si="96"/>
        <v/>
      </c>
      <c r="R170" s="210" t="str">
        <f t="shared" si="97"/>
        <v/>
      </c>
      <c r="S170" s="210" t="str">
        <f t="shared" si="98"/>
        <v/>
      </c>
      <c r="T170" s="371" t="str">
        <f t="shared" si="99"/>
        <v/>
      </c>
      <c r="U170" s="348"/>
      <c r="V170" s="210"/>
      <c r="W170" s="210"/>
      <c r="X170" s="210"/>
      <c r="Y170" s="210"/>
      <c r="Z170" s="210"/>
      <c r="AA170" s="210"/>
      <c r="AB170" s="210"/>
      <c r="AC170" s="371"/>
      <c r="AD170" s="215"/>
      <c r="AE170" s="215"/>
      <c r="AF170" s="215"/>
      <c r="AG170" s="220"/>
    </row>
    <row r="171" spans="1:33" x14ac:dyDescent="0.3">
      <c r="A171" s="84" t="str">
        <f>IF('STEP 2 EE Data'!A171="","",'STEP 2 EE Data'!A171)</f>
        <v/>
      </c>
      <c r="B171" s="83" t="str">
        <f>IF('STEP 2 EE Data'!B171="","",'STEP 2 EE Data'!B171)</f>
        <v/>
      </c>
      <c r="C171" s="342" t="str">
        <f>IF($C$21="","",IF(B171="","",'STEP 3 EE Comp'!F176))</f>
        <v/>
      </c>
      <c r="D171" s="343" t="str">
        <f>IF($D$21="","",IF(B171="","",'STEP 3 EE Comp'!J176))</f>
        <v/>
      </c>
      <c r="E171" s="343" t="str">
        <f>IF($E$21="","",IF(B171="","",'STEP 3 EE Comp'!N176))</f>
        <v/>
      </c>
      <c r="F171" s="343" t="str">
        <f>IF($F$21="","",IF(B171="","",'STEP 3 EE Comp'!R176))</f>
        <v/>
      </c>
      <c r="G171" s="343" t="str">
        <f>IF($G$21="","",IF(B171="","",'STEP 3 EE Comp'!V176))</f>
        <v/>
      </c>
      <c r="H171" s="343" t="str">
        <f>IF($H$21="","",IF(B171="","",'STEP 3 EE Comp'!Z176))</f>
        <v/>
      </c>
      <c r="I171" s="343" t="str">
        <f>IF($I$21="","",IF(B171="","",'STEP 3 EE Comp'!AD176))</f>
        <v/>
      </c>
      <c r="J171" s="343" t="str">
        <f>IF($J$21="","",IF(B171="","",'STEP 3 EE Comp'!AH176))</f>
        <v/>
      </c>
      <c r="K171" s="344" t="str">
        <f>IF($K$21="","",IF(B171="","",'STEP 3 EE Comp'!AL176))</f>
        <v/>
      </c>
      <c r="L171" s="348" t="str">
        <f t="shared" ref="L171:L234" si="100">IF($B171="","",IF(AI$45="",0,$C171*AI$45)+IF(AI$46="",0,$D171*AI$46)+IF(AI$47="",0,$E171*AI$47)+IF(AI$48="",0,$F171*AI$48)+IF(AI$49="",0,$G171*AI$49)+IF(AI$50="",0,$H171*AI$50)+IF(AI$51="",0,$I171*AI$51)+IF(AI$52="",0,$J171*AI$52)+IF(AI$53="",0,$K171*AI$53))</f>
        <v/>
      </c>
      <c r="M171" s="210" t="str">
        <f t="shared" ref="M171:M234" si="101">IF($B171="","",IF(AJ$45="",0,$C171*AJ$45)+IF(AJ$46="",0,$D171*AJ$46)+IF(AJ$47="",0,$E171*AJ$47)+IF(AJ$48="",0,$F171*AJ$48)+IF(AJ$49="",0,$G171*AJ$49)+IF(AJ$50="",0,$H171*AJ$50)+IF(AJ$51="",0,$I171*AJ$51)+IF(AJ$52="",0,$J171*AJ$52)+IF(AJ$53="",0,$K171*AJ$53))</f>
        <v/>
      </c>
      <c r="N171" s="210" t="str">
        <f t="shared" ref="N171:N234" si="102">IF($B171="","",IF(AK$45="",0,$C171*AK$45)+IF(AK$46="",0,$D171*AK$46)+IF(AK$47="",0,$E171*AK$47)+IF(AK$48="",0,$F171*AK$48)+IF(AK$49="",0,$G171*AK$49)+IF(AK$50="",0,$H171*AK$50)+IF(AK$51="",0,$I171*AK$51)+IF(AK$52="",0,$J171*AK$52)+IF(AK$53="",0,$K171*AK$53))</f>
        <v/>
      </c>
      <c r="O171" s="210" t="str">
        <f t="shared" ref="O171:O234" si="103">IF($B171="","",IF(AL$45="",0,$C171*AL$45)+IF(AL$46="",0,$D171*AL$46)+IF(AL$47="",0,$E171*AL$47)+IF(AL$48="",0,$F171*AL$48)+IF(AL$49="",0,$G171*AL$49)+IF(AL$50="",0,$H171*AL$50)+IF(AL$51="",0,$I171*AL$51)+IF(AL$52="",0,$J171*AL$52)+IF(AL$53="",0,$K171*AL$53))</f>
        <v/>
      </c>
      <c r="P171" s="210" t="str">
        <f t="shared" ref="P171:P234" si="104">IF($B171="","",IF(AM$45="",0,$C171*AM$45)+IF(AM$46="",0,$D171*AM$46)+IF(AM$47="",0,$E171*AM$47)+IF(AM$48="",0,$F171*AM$48)+IF(AM$49="",0,$G171*AM$49)+IF(AM$50="",0,$H171*AM$50)+IF(AM$51="",0,$I171*AM$51)+IF(AM$52="",0,$J171*AM$52)+IF(AM$53="",0,$K171*AM$53))</f>
        <v/>
      </c>
      <c r="Q171" s="210" t="str">
        <f t="shared" ref="Q171:Q234" si="105">IF($B171="","",IF(AN$45="",0,$C171*AN$45)+IF(AN$46="",0,$D171*AN$46)+IF(AN$47="",0,$E171*AN$47)+IF(AN$48="",0,$F171*AN$48)+IF(AN$49="",0,$G171*AN$49)+IF(AN$50="",0,$H171*AN$50)+IF(AN$51="",0,$I171*AN$51)+IF(AN$52="",0,$J171*AN$52)+IF(AN$53="",0,$K171*AN$53))</f>
        <v/>
      </c>
      <c r="R171" s="210" t="str">
        <f t="shared" ref="R171:R234" si="106">IF($B171="","",IF(AO$45="",0,$C171*AO$45)+IF(AO$46="",0,$D171*AO$46)+IF(AO$47="",0,$E171*AO$47)+IF(AO$48="",0,$F171*AO$48)+IF(AO$49="",0,$G171*AO$49)+IF(AO$50="",0,$H171*AO$50)+IF(AO$51="",0,$I171*AO$51)+IF(AO$52="",0,$J171*AO$52)+IF(AO$53="",0,$K171*AO$53))</f>
        <v/>
      </c>
      <c r="S171" s="210" t="str">
        <f t="shared" ref="S171:S234" si="107">IF($B171="","",IF(AP$45="",0,$C171*AP$45)+IF(AP$46="",0,$D171*AP$46)+IF(AP$47="",0,$E171*AP$47)+IF(AP$48="",0,$F171*AP$48)+IF(AP$49="",0,$G171*AP$49)+IF(AP$50="",0,$H171*AP$50)+IF(AP$51="",0,$I171*AP$51)+IF(AP$52="",0,$J171*AP$52)+IF(AP$53="",0,$K171*AP$53))</f>
        <v/>
      </c>
      <c r="T171" s="371" t="str">
        <f t="shared" ref="T171:T234" si="108">IF($B171="","",IF(AQ$45="",0,$C171*AQ$45)+IF(AQ$46="",0,$D171*AQ$46)+IF(AQ$47="",0,$E171*AQ$47)+IF(AQ$48="",0,$F171*AQ$48)+IF(AQ$49="",0,$G171*AQ$49)+IF(AQ$50="",0,$H171*AQ$50)+IF(AQ$51="",0,$I171*AQ$51)+IF(AQ$52="",0,$J171*AQ$52)+IF(AQ$53="",0,$K171*AQ$53))</f>
        <v/>
      </c>
      <c r="U171" s="348"/>
      <c r="V171" s="210"/>
      <c r="W171" s="210"/>
      <c r="X171" s="210"/>
      <c r="Y171" s="210"/>
      <c r="Z171" s="210"/>
      <c r="AA171" s="210"/>
      <c r="AB171" s="210"/>
      <c r="AC171" s="371"/>
      <c r="AD171" s="215"/>
      <c r="AE171" s="215"/>
      <c r="AF171" s="215"/>
      <c r="AG171" s="220"/>
    </row>
    <row r="172" spans="1:33" x14ac:dyDescent="0.3">
      <c r="A172" s="84" t="str">
        <f>IF('STEP 2 EE Data'!A172="","",'STEP 2 EE Data'!A172)</f>
        <v/>
      </c>
      <c r="B172" s="83" t="str">
        <f>IF('STEP 2 EE Data'!B172="","",'STEP 2 EE Data'!B172)</f>
        <v/>
      </c>
      <c r="C172" s="342" t="str">
        <f>IF($C$21="","",IF(B172="","",'STEP 3 EE Comp'!F177))</f>
        <v/>
      </c>
      <c r="D172" s="343" t="str">
        <f>IF($D$21="","",IF(B172="","",'STEP 3 EE Comp'!J177))</f>
        <v/>
      </c>
      <c r="E172" s="343" t="str">
        <f>IF($E$21="","",IF(B172="","",'STEP 3 EE Comp'!N177))</f>
        <v/>
      </c>
      <c r="F172" s="343" t="str">
        <f>IF($F$21="","",IF(B172="","",'STEP 3 EE Comp'!R177))</f>
        <v/>
      </c>
      <c r="G172" s="343" t="str">
        <f>IF($G$21="","",IF(B172="","",'STEP 3 EE Comp'!V177))</f>
        <v/>
      </c>
      <c r="H172" s="343" t="str">
        <f>IF($H$21="","",IF(B172="","",'STEP 3 EE Comp'!Z177))</f>
        <v/>
      </c>
      <c r="I172" s="343" t="str">
        <f>IF($I$21="","",IF(B172="","",'STEP 3 EE Comp'!AD177))</f>
        <v/>
      </c>
      <c r="J172" s="343" t="str">
        <f>IF($J$21="","",IF(B172="","",'STEP 3 EE Comp'!AH177))</f>
        <v/>
      </c>
      <c r="K172" s="344" t="str">
        <f>IF($K$21="","",IF(B172="","",'STEP 3 EE Comp'!AL177))</f>
        <v/>
      </c>
      <c r="L172" s="348" t="str">
        <f t="shared" si="100"/>
        <v/>
      </c>
      <c r="M172" s="210" t="str">
        <f t="shared" si="101"/>
        <v/>
      </c>
      <c r="N172" s="210" t="str">
        <f t="shared" si="102"/>
        <v/>
      </c>
      <c r="O172" s="210" t="str">
        <f t="shared" si="103"/>
        <v/>
      </c>
      <c r="P172" s="210" t="str">
        <f t="shared" si="104"/>
        <v/>
      </c>
      <c r="Q172" s="210" t="str">
        <f t="shared" si="105"/>
        <v/>
      </c>
      <c r="R172" s="210" t="str">
        <f t="shared" si="106"/>
        <v/>
      </c>
      <c r="S172" s="210" t="str">
        <f t="shared" si="107"/>
        <v/>
      </c>
      <c r="T172" s="371" t="str">
        <f t="shared" si="108"/>
        <v/>
      </c>
      <c r="U172" s="348"/>
      <c r="V172" s="210"/>
      <c r="W172" s="210"/>
      <c r="X172" s="210"/>
      <c r="Y172" s="210"/>
      <c r="Z172" s="210"/>
      <c r="AA172" s="210"/>
      <c r="AB172" s="210"/>
      <c r="AC172" s="371"/>
      <c r="AD172" s="215"/>
      <c r="AE172" s="215"/>
      <c r="AF172" s="215"/>
      <c r="AG172" s="220"/>
    </row>
    <row r="173" spans="1:33" x14ac:dyDescent="0.3">
      <c r="A173" s="84" t="str">
        <f>IF('STEP 2 EE Data'!A173="","",'STEP 2 EE Data'!A173)</f>
        <v/>
      </c>
      <c r="B173" s="83" t="str">
        <f>IF('STEP 2 EE Data'!B173="","",'STEP 2 EE Data'!B173)</f>
        <v/>
      </c>
      <c r="C173" s="342" t="str">
        <f>IF($C$21="","",IF(B173="","",'STEP 3 EE Comp'!F178))</f>
        <v/>
      </c>
      <c r="D173" s="343" t="str">
        <f>IF($D$21="","",IF(B173="","",'STEP 3 EE Comp'!J178))</f>
        <v/>
      </c>
      <c r="E173" s="343" t="str">
        <f>IF($E$21="","",IF(B173="","",'STEP 3 EE Comp'!N178))</f>
        <v/>
      </c>
      <c r="F173" s="343" t="str">
        <f>IF($F$21="","",IF(B173="","",'STEP 3 EE Comp'!R178))</f>
        <v/>
      </c>
      <c r="G173" s="343" t="str">
        <f>IF($G$21="","",IF(B173="","",'STEP 3 EE Comp'!V178))</f>
        <v/>
      </c>
      <c r="H173" s="343" t="str">
        <f>IF($H$21="","",IF(B173="","",'STEP 3 EE Comp'!Z178))</f>
        <v/>
      </c>
      <c r="I173" s="343" t="str">
        <f>IF($I$21="","",IF(B173="","",'STEP 3 EE Comp'!AD178))</f>
        <v/>
      </c>
      <c r="J173" s="343" t="str">
        <f>IF($J$21="","",IF(B173="","",'STEP 3 EE Comp'!AH178))</f>
        <v/>
      </c>
      <c r="K173" s="344" t="str">
        <f>IF($K$21="","",IF(B173="","",'STEP 3 EE Comp'!AL178))</f>
        <v/>
      </c>
      <c r="L173" s="348" t="str">
        <f t="shared" si="100"/>
        <v/>
      </c>
      <c r="M173" s="210" t="str">
        <f t="shared" si="101"/>
        <v/>
      </c>
      <c r="N173" s="210" t="str">
        <f t="shared" si="102"/>
        <v/>
      </c>
      <c r="O173" s="210" t="str">
        <f t="shared" si="103"/>
        <v/>
      </c>
      <c r="P173" s="210" t="str">
        <f t="shared" si="104"/>
        <v/>
      </c>
      <c r="Q173" s="210" t="str">
        <f t="shared" si="105"/>
        <v/>
      </c>
      <c r="R173" s="210" t="str">
        <f t="shared" si="106"/>
        <v/>
      </c>
      <c r="S173" s="210" t="str">
        <f t="shared" si="107"/>
        <v/>
      </c>
      <c r="T173" s="371" t="str">
        <f t="shared" si="108"/>
        <v/>
      </c>
      <c r="U173" s="348"/>
      <c r="V173" s="210"/>
      <c r="W173" s="210"/>
      <c r="X173" s="210"/>
      <c r="Y173" s="210"/>
      <c r="Z173" s="210"/>
      <c r="AA173" s="210"/>
      <c r="AB173" s="210"/>
      <c r="AC173" s="371"/>
      <c r="AD173" s="215"/>
      <c r="AE173" s="215"/>
      <c r="AF173" s="215"/>
      <c r="AG173" s="220"/>
    </row>
    <row r="174" spans="1:33" x14ac:dyDescent="0.3">
      <c r="A174" s="84" t="str">
        <f>IF('STEP 2 EE Data'!A174="","",'STEP 2 EE Data'!A174)</f>
        <v/>
      </c>
      <c r="B174" s="83" t="str">
        <f>IF('STEP 2 EE Data'!B174="","",'STEP 2 EE Data'!B174)</f>
        <v/>
      </c>
      <c r="C174" s="342" t="str">
        <f>IF($C$21="","",IF(B174="","",'STEP 3 EE Comp'!F179))</f>
        <v/>
      </c>
      <c r="D174" s="343" t="str">
        <f>IF($D$21="","",IF(B174="","",'STEP 3 EE Comp'!J179))</f>
        <v/>
      </c>
      <c r="E174" s="343" t="str">
        <f>IF($E$21="","",IF(B174="","",'STEP 3 EE Comp'!N179))</f>
        <v/>
      </c>
      <c r="F174" s="343" t="str">
        <f>IF($F$21="","",IF(B174="","",'STEP 3 EE Comp'!R179))</f>
        <v/>
      </c>
      <c r="G174" s="343" t="str">
        <f>IF($G$21="","",IF(B174="","",'STEP 3 EE Comp'!V179))</f>
        <v/>
      </c>
      <c r="H174" s="343" t="str">
        <f>IF($H$21="","",IF(B174="","",'STEP 3 EE Comp'!Z179))</f>
        <v/>
      </c>
      <c r="I174" s="343" t="str">
        <f>IF($I$21="","",IF(B174="","",'STEP 3 EE Comp'!AD179))</f>
        <v/>
      </c>
      <c r="J174" s="343" t="str">
        <f>IF($J$21="","",IF(B174="","",'STEP 3 EE Comp'!AH179))</f>
        <v/>
      </c>
      <c r="K174" s="344" t="str">
        <f>IF($K$21="","",IF(B174="","",'STEP 3 EE Comp'!AL179))</f>
        <v/>
      </c>
      <c r="L174" s="348" t="str">
        <f t="shared" si="100"/>
        <v/>
      </c>
      <c r="M174" s="210" t="str">
        <f t="shared" si="101"/>
        <v/>
      </c>
      <c r="N174" s="210" t="str">
        <f t="shared" si="102"/>
        <v/>
      </c>
      <c r="O174" s="210" t="str">
        <f t="shared" si="103"/>
        <v/>
      </c>
      <c r="P174" s="210" t="str">
        <f t="shared" si="104"/>
        <v/>
      </c>
      <c r="Q174" s="210" t="str">
        <f t="shared" si="105"/>
        <v/>
      </c>
      <c r="R174" s="210" t="str">
        <f t="shared" si="106"/>
        <v/>
      </c>
      <c r="S174" s="210" t="str">
        <f t="shared" si="107"/>
        <v/>
      </c>
      <c r="T174" s="371" t="str">
        <f t="shared" si="108"/>
        <v/>
      </c>
      <c r="U174" s="348"/>
      <c r="V174" s="210"/>
      <c r="W174" s="210"/>
      <c r="X174" s="210"/>
      <c r="Y174" s="210"/>
      <c r="Z174" s="210"/>
      <c r="AA174" s="210"/>
      <c r="AB174" s="210"/>
      <c r="AC174" s="371"/>
      <c r="AD174" s="215"/>
      <c r="AE174" s="215"/>
      <c r="AF174" s="215"/>
      <c r="AG174" s="220"/>
    </row>
    <row r="175" spans="1:33" x14ac:dyDescent="0.3">
      <c r="A175" s="84" t="str">
        <f>IF('STEP 2 EE Data'!A175="","",'STEP 2 EE Data'!A175)</f>
        <v/>
      </c>
      <c r="B175" s="83" t="str">
        <f>IF('STEP 2 EE Data'!B175="","",'STEP 2 EE Data'!B175)</f>
        <v/>
      </c>
      <c r="C175" s="342" t="str">
        <f>IF($C$21="","",IF(B175="","",'STEP 3 EE Comp'!F180))</f>
        <v/>
      </c>
      <c r="D175" s="343" t="str">
        <f>IF($D$21="","",IF(B175="","",'STEP 3 EE Comp'!J180))</f>
        <v/>
      </c>
      <c r="E175" s="343" t="str">
        <f>IF($E$21="","",IF(B175="","",'STEP 3 EE Comp'!N180))</f>
        <v/>
      </c>
      <c r="F175" s="343" t="str">
        <f>IF($F$21="","",IF(B175="","",'STEP 3 EE Comp'!R180))</f>
        <v/>
      </c>
      <c r="G175" s="343" t="str">
        <f>IF($G$21="","",IF(B175="","",'STEP 3 EE Comp'!V180))</f>
        <v/>
      </c>
      <c r="H175" s="343" t="str">
        <f>IF($H$21="","",IF(B175="","",'STEP 3 EE Comp'!Z180))</f>
        <v/>
      </c>
      <c r="I175" s="343" t="str">
        <f>IF($I$21="","",IF(B175="","",'STEP 3 EE Comp'!AD180))</f>
        <v/>
      </c>
      <c r="J175" s="343" t="str">
        <f>IF($J$21="","",IF(B175="","",'STEP 3 EE Comp'!AH180))</f>
        <v/>
      </c>
      <c r="K175" s="344" t="str">
        <f>IF($K$21="","",IF(B175="","",'STEP 3 EE Comp'!AL180))</f>
        <v/>
      </c>
      <c r="L175" s="348" t="str">
        <f t="shared" si="100"/>
        <v/>
      </c>
      <c r="M175" s="210" t="str">
        <f t="shared" si="101"/>
        <v/>
      </c>
      <c r="N175" s="210" t="str">
        <f t="shared" si="102"/>
        <v/>
      </c>
      <c r="O175" s="210" t="str">
        <f t="shared" si="103"/>
        <v/>
      </c>
      <c r="P175" s="210" t="str">
        <f t="shared" si="104"/>
        <v/>
      </c>
      <c r="Q175" s="210" t="str">
        <f t="shared" si="105"/>
        <v/>
      </c>
      <c r="R175" s="210" t="str">
        <f t="shared" si="106"/>
        <v/>
      </c>
      <c r="S175" s="210" t="str">
        <f t="shared" si="107"/>
        <v/>
      </c>
      <c r="T175" s="371" t="str">
        <f t="shared" si="108"/>
        <v/>
      </c>
      <c r="U175" s="348"/>
      <c r="V175" s="210"/>
      <c r="W175" s="210"/>
      <c r="X175" s="210"/>
      <c r="Y175" s="210"/>
      <c r="Z175" s="210"/>
      <c r="AA175" s="210"/>
      <c r="AB175" s="210"/>
      <c r="AC175" s="371"/>
      <c r="AD175" s="215"/>
      <c r="AE175" s="215"/>
      <c r="AF175" s="215"/>
      <c r="AG175" s="220"/>
    </row>
    <row r="176" spans="1:33" x14ac:dyDescent="0.3">
      <c r="A176" s="84" t="str">
        <f>IF('STEP 2 EE Data'!A176="","",'STEP 2 EE Data'!A176)</f>
        <v/>
      </c>
      <c r="B176" s="83" t="str">
        <f>IF('STEP 2 EE Data'!B176="","",'STEP 2 EE Data'!B176)</f>
        <v/>
      </c>
      <c r="C176" s="342" t="str">
        <f>IF($C$21="","",IF(B176="","",'STEP 3 EE Comp'!F181))</f>
        <v/>
      </c>
      <c r="D176" s="343" t="str">
        <f>IF($D$21="","",IF(B176="","",'STEP 3 EE Comp'!J181))</f>
        <v/>
      </c>
      <c r="E176" s="343" t="str">
        <f>IF($E$21="","",IF(B176="","",'STEP 3 EE Comp'!N181))</f>
        <v/>
      </c>
      <c r="F176" s="343" t="str">
        <f>IF($F$21="","",IF(B176="","",'STEP 3 EE Comp'!R181))</f>
        <v/>
      </c>
      <c r="G176" s="343" t="str">
        <f>IF($G$21="","",IF(B176="","",'STEP 3 EE Comp'!V181))</f>
        <v/>
      </c>
      <c r="H176" s="343" t="str">
        <f>IF($H$21="","",IF(B176="","",'STEP 3 EE Comp'!Z181))</f>
        <v/>
      </c>
      <c r="I176" s="343" t="str">
        <f>IF($I$21="","",IF(B176="","",'STEP 3 EE Comp'!AD181))</f>
        <v/>
      </c>
      <c r="J176" s="343" t="str">
        <f>IF($J$21="","",IF(B176="","",'STEP 3 EE Comp'!AH181))</f>
        <v/>
      </c>
      <c r="K176" s="344" t="str">
        <f>IF($K$21="","",IF(B176="","",'STEP 3 EE Comp'!AL181))</f>
        <v/>
      </c>
      <c r="L176" s="348" t="str">
        <f t="shared" si="100"/>
        <v/>
      </c>
      <c r="M176" s="210" t="str">
        <f t="shared" si="101"/>
        <v/>
      </c>
      <c r="N176" s="210" t="str">
        <f t="shared" si="102"/>
        <v/>
      </c>
      <c r="O176" s="210" t="str">
        <f t="shared" si="103"/>
        <v/>
      </c>
      <c r="P176" s="210" t="str">
        <f t="shared" si="104"/>
        <v/>
      </c>
      <c r="Q176" s="210" t="str">
        <f t="shared" si="105"/>
        <v/>
      </c>
      <c r="R176" s="210" t="str">
        <f t="shared" si="106"/>
        <v/>
      </c>
      <c r="S176" s="210" t="str">
        <f t="shared" si="107"/>
        <v/>
      </c>
      <c r="T176" s="371" t="str">
        <f t="shared" si="108"/>
        <v/>
      </c>
      <c r="U176" s="348"/>
      <c r="V176" s="210"/>
      <c r="W176" s="210"/>
      <c r="X176" s="210"/>
      <c r="Y176" s="210"/>
      <c r="Z176" s="210"/>
      <c r="AA176" s="210"/>
      <c r="AB176" s="210"/>
      <c r="AC176" s="371"/>
      <c r="AD176" s="215"/>
      <c r="AE176" s="215"/>
      <c r="AF176" s="215"/>
      <c r="AG176" s="220"/>
    </row>
    <row r="177" spans="1:33" x14ac:dyDescent="0.3">
      <c r="A177" s="84" t="str">
        <f>IF('STEP 2 EE Data'!A177="","",'STEP 2 EE Data'!A177)</f>
        <v/>
      </c>
      <c r="B177" s="83" t="str">
        <f>IF('STEP 2 EE Data'!B177="","",'STEP 2 EE Data'!B177)</f>
        <v/>
      </c>
      <c r="C177" s="342" t="str">
        <f>IF($C$21="","",IF(B177="","",'STEP 3 EE Comp'!F182))</f>
        <v/>
      </c>
      <c r="D177" s="343" t="str">
        <f>IF($D$21="","",IF(B177="","",'STEP 3 EE Comp'!J182))</f>
        <v/>
      </c>
      <c r="E177" s="343" t="str">
        <f>IF($E$21="","",IF(B177="","",'STEP 3 EE Comp'!N182))</f>
        <v/>
      </c>
      <c r="F177" s="343" t="str">
        <f>IF($F$21="","",IF(B177="","",'STEP 3 EE Comp'!R182))</f>
        <v/>
      </c>
      <c r="G177" s="343" t="str">
        <f>IF($G$21="","",IF(B177="","",'STEP 3 EE Comp'!V182))</f>
        <v/>
      </c>
      <c r="H177" s="343" t="str">
        <f>IF($H$21="","",IF(B177="","",'STEP 3 EE Comp'!Z182))</f>
        <v/>
      </c>
      <c r="I177" s="343" t="str">
        <f>IF($I$21="","",IF(B177="","",'STEP 3 EE Comp'!AD182))</f>
        <v/>
      </c>
      <c r="J177" s="343" t="str">
        <f>IF($J$21="","",IF(B177="","",'STEP 3 EE Comp'!AH182))</f>
        <v/>
      </c>
      <c r="K177" s="344" t="str">
        <f>IF($K$21="","",IF(B177="","",'STEP 3 EE Comp'!AL182))</f>
        <v/>
      </c>
      <c r="L177" s="348" t="str">
        <f t="shared" si="100"/>
        <v/>
      </c>
      <c r="M177" s="210" t="str">
        <f t="shared" si="101"/>
        <v/>
      </c>
      <c r="N177" s="210" t="str">
        <f t="shared" si="102"/>
        <v/>
      </c>
      <c r="O177" s="210" t="str">
        <f t="shared" si="103"/>
        <v/>
      </c>
      <c r="P177" s="210" t="str">
        <f t="shared" si="104"/>
        <v/>
      </c>
      <c r="Q177" s="210" t="str">
        <f t="shared" si="105"/>
        <v/>
      </c>
      <c r="R177" s="210" t="str">
        <f t="shared" si="106"/>
        <v/>
      </c>
      <c r="S177" s="210" t="str">
        <f t="shared" si="107"/>
        <v/>
      </c>
      <c r="T177" s="371" t="str">
        <f t="shared" si="108"/>
        <v/>
      </c>
      <c r="U177" s="348"/>
      <c r="V177" s="210"/>
      <c r="W177" s="210"/>
      <c r="X177" s="210"/>
      <c r="Y177" s="210"/>
      <c r="Z177" s="210"/>
      <c r="AA177" s="210"/>
      <c r="AB177" s="210"/>
      <c r="AC177" s="371"/>
      <c r="AD177" s="215"/>
      <c r="AE177" s="215"/>
      <c r="AF177" s="215"/>
      <c r="AG177" s="220"/>
    </row>
    <row r="178" spans="1:33" x14ac:dyDescent="0.3">
      <c r="A178" s="84" t="str">
        <f>IF('STEP 2 EE Data'!A178="","",'STEP 2 EE Data'!A178)</f>
        <v/>
      </c>
      <c r="B178" s="83" t="str">
        <f>IF('STEP 2 EE Data'!B178="","",'STEP 2 EE Data'!B178)</f>
        <v/>
      </c>
      <c r="C178" s="342" t="str">
        <f>IF($C$21="","",IF(B178="","",'STEP 3 EE Comp'!F183))</f>
        <v/>
      </c>
      <c r="D178" s="343" t="str">
        <f>IF($D$21="","",IF(B178="","",'STEP 3 EE Comp'!J183))</f>
        <v/>
      </c>
      <c r="E178" s="343" t="str">
        <f>IF($E$21="","",IF(B178="","",'STEP 3 EE Comp'!N183))</f>
        <v/>
      </c>
      <c r="F178" s="343" t="str">
        <f>IF($F$21="","",IF(B178="","",'STEP 3 EE Comp'!R183))</f>
        <v/>
      </c>
      <c r="G178" s="343" t="str">
        <f>IF($G$21="","",IF(B178="","",'STEP 3 EE Comp'!V183))</f>
        <v/>
      </c>
      <c r="H178" s="343" t="str">
        <f>IF($H$21="","",IF(B178="","",'STEP 3 EE Comp'!Z183))</f>
        <v/>
      </c>
      <c r="I178" s="343" t="str">
        <f>IF($I$21="","",IF(B178="","",'STEP 3 EE Comp'!AD183))</f>
        <v/>
      </c>
      <c r="J178" s="343" t="str">
        <f>IF($J$21="","",IF(B178="","",'STEP 3 EE Comp'!AH183))</f>
        <v/>
      </c>
      <c r="K178" s="344" t="str">
        <f>IF($K$21="","",IF(B178="","",'STEP 3 EE Comp'!AL183))</f>
        <v/>
      </c>
      <c r="L178" s="348" t="str">
        <f t="shared" si="100"/>
        <v/>
      </c>
      <c r="M178" s="210" t="str">
        <f t="shared" si="101"/>
        <v/>
      </c>
      <c r="N178" s="210" t="str">
        <f t="shared" si="102"/>
        <v/>
      </c>
      <c r="O178" s="210" t="str">
        <f t="shared" si="103"/>
        <v/>
      </c>
      <c r="P178" s="210" t="str">
        <f t="shared" si="104"/>
        <v/>
      </c>
      <c r="Q178" s="210" t="str">
        <f t="shared" si="105"/>
        <v/>
      </c>
      <c r="R178" s="210" t="str">
        <f t="shared" si="106"/>
        <v/>
      </c>
      <c r="S178" s="210" t="str">
        <f t="shared" si="107"/>
        <v/>
      </c>
      <c r="T178" s="371" t="str">
        <f t="shared" si="108"/>
        <v/>
      </c>
      <c r="U178" s="348"/>
      <c r="V178" s="210"/>
      <c r="W178" s="210"/>
      <c r="X178" s="210"/>
      <c r="Y178" s="210"/>
      <c r="Z178" s="210"/>
      <c r="AA178" s="210"/>
      <c r="AB178" s="210"/>
      <c r="AC178" s="371"/>
      <c r="AD178" s="215"/>
      <c r="AE178" s="215"/>
      <c r="AF178" s="215"/>
      <c r="AG178" s="220"/>
    </row>
    <row r="179" spans="1:33" x14ac:dyDescent="0.3">
      <c r="A179" s="84" t="str">
        <f>IF('STEP 2 EE Data'!A179="","",'STEP 2 EE Data'!A179)</f>
        <v/>
      </c>
      <c r="B179" s="83" t="str">
        <f>IF('STEP 2 EE Data'!B179="","",'STEP 2 EE Data'!B179)</f>
        <v/>
      </c>
      <c r="C179" s="342" t="str">
        <f>IF($C$21="","",IF(B179="","",'STEP 3 EE Comp'!F184))</f>
        <v/>
      </c>
      <c r="D179" s="343" t="str">
        <f>IF($D$21="","",IF(B179="","",'STEP 3 EE Comp'!J184))</f>
        <v/>
      </c>
      <c r="E179" s="343" t="str">
        <f>IF($E$21="","",IF(B179="","",'STEP 3 EE Comp'!N184))</f>
        <v/>
      </c>
      <c r="F179" s="343" t="str">
        <f>IF($F$21="","",IF(B179="","",'STEP 3 EE Comp'!R184))</f>
        <v/>
      </c>
      <c r="G179" s="343" t="str">
        <f>IF($G$21="","",IF(B179="","",'STEP 3 EE Comp'!V184))</f>
        <v/>
      </c>
      <c r="H179" s="343" t="str">
        <f>IF($H$21="","",IF(B179="","",'STEP 3 EE Comp'!Z184))</f>
        <v/>
      </c>
      <c r="I179" s="343" t="str">
        <f>IF($I$21="","",IF(B179="","",'STEP 3 EE Comp'!AD184))</f>
        <v/>
      </c>
      <c r="J179" s="343" t="str">
        <f>IF($J$21="","",IF(B179="","",'STEP 3 EE Comp'!AH184))</f>
        <v/>
      </c>
      <c r="K179" s="344" t="str">
        <f>IF($K$21="","",IF(B179="","",'STEP 3 EE Comp'!AL184))</f>
        <v/>
      </c>
      <c r="L179" s="348" t="str">
        <f t="shared" si="100"/>
        <v/>
      </c>
      <c r="M179" s="210" t="str">
        <f t="shared" si="101"/>
        <v/>
      </c>
      <c r="N179" s="210" t="str">
        <f t="shared" si="102"/>
        <v/>
      </c>
      <c r="O179" s="210" t="str">
        <f t="shared" si="103"/>
        <v/>
      </c>
      <c r="P179" s="210" t="str">
        <f t="shared" si="104"/>
        <v/>
      </c>
      <c r="Q179" s="210" t="str">
        <f t="shared" si="105"/>
        <v/>
      </c>
      <c r="R179" s="210" t="str">
        <f t="shared" si="106"/>
        <v/>
      </c>
      <c r="S179" s="210" t="str">
        <f t="shared" si="107"/>
        <v/>
      </c>
      <c r="T179" s="371" t="str">
        <f t="shared" si="108"/>
        <v/>
      </c>
      <c r="U179" s="348"/>
      <c r="V179" s="210"/>
      <c r="W179" s="210"/>
      <c r="X179" s="210"/>
      <c r="Y179" s="210"/>
      <c r="Z179" s="210"/>
      <c r="AA179" s="210"/>
      <c r="AB179" s="210"/>
      <c r="AC179" s="371"/>
      <c r="AD179" s="215"/>
      <c r="AE179" s="215"/>
      <c r="AF179" s="215"/>
      <c r="AG179" s="220"/>
    </row>
    <row r="180" spans="1:33" x14ac:dyDescent="0.3">
      <c r="A180" s="84" t="str">
        <f>IF('STEP 2 EE Data'!A180="","",'STEP 2 EE Data'!A180)</f>
        <v/>
      </c>
      <c r="B180" s="83" t="str">
        <f>IF('STEP 2 EE Data'!B180="","",'STEP 2 EE Data'!B180)</f>
        <v/>
      </c>
      <c r="C180" s="342" t="str">
        <f>IF($C$21="","",IF(B180="","",'STEP 3 EE Comp'!F185))</f>
        <v/>
      </c>
      <c r="D180" s="343" t="str">
        <f>IF($D$21="","",IF(B180="","",'STEP 3 EE Comp'!J185))</f>
        <v/>
      </c>
      <c r="E180" s="343" t="str">
        <f>IF($E$21="","",IF(B180="","",'STEP 3 EE Comp'!N185))</f>
        <v/>
      </c>
      <c r="F180" s="343" t="str">
        <f>IF($F$21="","",IF(B180="","",'STEP 3 EE Comp'!R185))</f>
        <v/>
      </c>
      <c r="G180" s="343" t="str">
        <f>IF($G$21="","",IF(B180="","",'STEP 3 EE Comp'!V185))</f>
        <v/>
      </c>
      <c r="H180" s="343" t="str">
        <f>IF($H$21="","",IF(B180="","",'STEP 3 EE Comp'!Z185))</f>
        <v/>
      </c>
      <c r="I180" s="343" t="str">
        <f>IF($I$21="","",IF(B180="","",'STEP 3 EE Comp'!AD185))</f>
        <v/>
      </c>
      <c r="J180" s="343" t="str">
        <f>IF($J$21="","",IF(B180="","",'STEP 3 EE Comp'!AH185))</f>
        <v/>
      </c>
      <c r="K180" s="344" t="str">
        <f>IF($K$21="","",IF(B180="","",'STEP 3 EE Comp'!AL185))</f>
        <v/>
      </c>
      <c r="L180" s="348" t="str">
        <f t="shared" si="100"/>
        <v/>
      </c>
      <c r="M180" s="210" t="str">
        <f t="shared" si="101"/>
        <v/>
      </c>
      <c r="N180" s="210" t="str">
        <f t="shared" si="102"/>
        <v/>
      </c>
      <c r="O180" s="210" t="str">
        <f t="shared" si="103"/>
        <v/>
      </c>
      <c r="P180" s="210" t="str">
        <f t="shared" si="104"/>
        <v/>
      </c>
      <c r="Q180" s="210" t="str">
        <f t="shared" si="105"/>
        <v/>
      </c>
      <c r="R180" s="210" t="str">
        <f t="shared" si="106"/>
        <v/>
      </c>
      <c r="S180" s="210" t="str">
        <f t="shared" si="107"/>
        <v/>
      </c>
      <c r="T180" s="371" t="str">
        <f t="shared" si="108"/>
        <v/>
      </c>
      <c r="U180" s="348"/>
      <c r="V180" s="210"/>
      <c r="W180" s="210"/>
      <c r="X180" s="210"/>
      <c r="Y180" s="210"/>
      <c r="Z180" s="210"/>
      <c r="AA180" s="210"/>
      <c r="AB180" s="210"/>
      <c r="AC180" s="371"/>
      <c r="AD180" s="215"/>
      <c r="AE180" s="215"/>
      <c r="AF180" s="215"/>
      <c r="AG180" s="220"/>
    </row>
    <row r="181" spans="1:33" x14ac:dyDescent="0.3">
      <c r="A181" s="84" t="str">
        <f>IF('STEP 2 EE Data'!A181="","",'STEP 2 EE Data'!A181)</f>
        <v/>
      </c>
      <c r="B181" s="83" t="str">
        <f>IF('STEP 2 EE Data'!B181="","",'STEP 2 EE Data'!B181)</f>
        <v/>
      </c>
      <c r="C181" s="342" t="str">
        <f>IF($C$21="","",IF(B181="","",'STEP 3 EE Comp'!F186))</f>
        <v/>
      </c>
      <c r="D181" s="343" t="str">
        <f>IF($D$21="","",IF(B181="","",'STEP 3 EE Comp'!J186))</f>
        <v/>
      </c>
      <c r="E181" s="343" t="str">
        <f>IF($E$21="","",IF(B181="","",'STEP 3 EE Comp'!N186))</f>
        <v/>
      </c>
      <c r="F181" s="343" t="str">
        <f>IF($F$21="","",IF(B181="","",'STEP 3 EE Comp'!R186))</f>
        <v/>
      </c>
      <c r="G181" s="343" t="str">
        <f>IF($G$21="","",IF(B181="","",'STEP 3 EE Comp'!V186))</f>
        <v/>
      </c>
      <c r="H181" s="343" t="str">
        <f>IF($H$21="","",IF(B181="","",'STEP 3 EE Comp'!Z186))</f>
        <v/>
      </c>
      <c r="I181" s="343" t="str">
        <f>IF($I$21="","",IF(B181="","",'STEP 3 EE Comp'!AD186))</f>
        <v/>
      </c>
      <c r="J181" s="343" t="str">
        <f>IF($J$21="","",IF(B181="","",'STEP 3 EE Comp'!AH186))</f>
        <v/>
      </c>
      <c r="K181" s="344" t="str">
        <f>IF($K$21="","",IF(B181="","",'STEP 3 EE Comp'!AL186))</f>
        <v/>
      </c>
      <c r="L181" s="348" t="str">
        <f t="shared" si="100"/>
        <v/>
      </c>
      <c r="M181" s="210" t="str">
        <f t="shared" si="101"/>
        <v/>
      </c>
      <c r="N181" s="210" t="str">
        <f t="shared" si="102"/>
        <v/>
      </c>
      <c r="O181" s="210" t="str">
        <f t="shared" si="103"/>
        <v/>
      </c>
      <c r="P181" s="210" t="str">
        <f t="shared" si="104"/>
        <v/>
      </c>
      <c r="Q181" s="210" t="str">
        <f t="shared" si="105"/>
        <v/>
      </c>
      <c r="R181" s="210" t="str">
        <f t="shared" si="106"/>
        <v/>
      </c>
      <c r="S181" s="210" t="str">
        <f t="shared" si="107"/>
        <v/>
      </c>
      <c r="T181" s="371" t="str">
        <f t="shared" si="108"/>
        <v/>
      </c>
      <c r="U181" s="348"/>
      <c r="V181" s="210"/>
      <c r="W181" s="210"/>
      <c r="X181" s="210"/>
      <c r="Y181" s="210"/>
      <c r="Z181" s="210"/>
      <c r="AA181" s="210"/>
      <c r="AB181" s="210"/>
      <c r="AC181" s="371"/>
      <c r="AD181" s="215"/>
      <c r="AE181" s="215"/>
      <c r="AF181" s="215"/>
      <c r="AG181" s="220"/>
    </row>
    <row r="182" spans="1:33" x14ac:dyDescent="0.3">
      <c r="A182" s="84" t="str">
        <f>IF('STEP 2 EE Data'!A182="","",'STEP 2 EE Data'!A182)</f>
        <v/>
      </c>
      <c r="B182" s="83" t="str">
        <f>IF('STEP 2 EE Data'!B182="","",'STEP 2 EE Data'!B182)</f>
        <v/>
      </c>
      <c r="C182" s="342" t="str">
        <f>IF($C$21="","",IF(B182="","",'STEP 3 EE Comp'!F187))</f>
        <v/>
      </c>
      <c r="D182" s="343" t="str">
        <f>IF($D$21="","",IF(B182="","",'STEP 3 EE Comp'!J187))</f>
        <v/>
      </c>
      <c r="E182" s="343" t="str">
        <f>IF($E$21="","",IF(B182="","",'STEP 3 EE Comp'!N187))</f>
        <v/>
      </c>
      <c r="F182" s="343" t="str">
        <f>IF($F$21="","",IF(B182="","",'STEP 3 EE Comp'!R187))</f>
        <v/>
      </c>
      <c r="G182" s="343" t="str">
        <f>IF($G$21="","",IF(B182="","",'STEP 3 EE Comp'!V187))</f>
        <v/>
      </c>
      <c r="H182" s="343" t="str">
        <f>IF($H$21="","",IF(B182="","",'STEP 3 EE Comp'!Z187))</f>
        <v/>
      </c>
      <c r="I182" s="343" t="str">
        <f>IF($I$21="","",IF(B182="","",'STEP 3 EE Comp'!AD187))</f>
        <v/>
      </c>
      <c r="J182" s="343" t="str">
        <f>IF($J$21="","",IF(B182="","",'STEP 3 EE Comp'!AH187))</f>
        <v/>
      </c>
      <c r="K182" s="344" t="str">
        <f>IF($K$21="","",IF(B182="","",'STEP 3 EE Comp'!AL187))</f>
        <v/>
      </c>
      <c r="L182" s="348" t="str">
        <f t="shared" si="100"/>
        <v/>
      </c>
      <c r="M182" s="210" t="str">
        <f t="shared" si="101"/>
        <v/>
      </c>
      <c r="N182" s="210" t="str">
        <f t="shared" si="102"/>
        <v/>
      </c>
      <c r="O182" s="210" t="str">
        <f t="shared" si="103"/>
        <v/>
      </c>
      <c r="P182" s="210" t="str">
        <f t="shared" si="104"/>
        <v/>
      </c>
      <c r="Q182" s="210" t="str">
        <f t="shared" si="105"/>
        <v/>
      </c>
      <c r="R182" s="210" t="str">
        <f t="shared" si="106"/>
        <v/>
      </c>
      <c r="S182" s="210" t="str">
        <f t="shared" si="107"/>
        <v/>
      </c>
      <c r="T182" s="371" t="str">
        <f t="shared" si="108"/>
        <v/>
      </c>
      <c r="U182" s="348"/>
      <c r="V182" s="210"/>
      <c r="W182" s="210"/>
      <c r="X182" s="210"/>
      <c r="Y182" s="210"/>
      <c r="Z182" s="210"/>
      <c r="AA182" s="210"/>
      <c r="AB182" s="210"/>
      <c r="AC182" s="371"/>
      <c r="AD182" s="215"/>
      <c r="AE182" s="215"/>
      <c r="AF182" s="215"/>
      <c r="AG182" s="220"/>
    </row>
    <row r="183" spans="1:33" x14ac:dyDescent="0.3">
      <c r="A183" s="84" t="str">
        <f>IF('STEP 2 EE Data'!A183="","",'STEP 2 EE Data'!A183)</f>
        <v/>
      </c>
      <c r="B183" s="83" t="str">
        <f>IF('STEP 2 EE Data'!B183="","",'STEP 2 EE Data'!B183)</f>
        <v/>
      </c>
      <c r="C183" s="342" t="str">
        <f>IF($C$21="","",IF(B183="","",'STEP 3 EE Comp'!F188))</f>
        <v/>
      </c>
      <c r="D183" s="343" t="str">
        <f>IF($D$21="","",IF(B183="","",'STEP 3 EE Comp'!J188))</f>
        <v/>
      </c>
      <c r="E183" s="343" t="str">
        <f>IF($E$21="","",IF(B183="","",'STEP 3 EE Comp'!N188))</f>
        <v/>
      </c>
      <c r="F183" s="343" t="str">
        <f>IF($F$21="","",IF(B183="","",'STEP 3 EE Comp'!R188))</f>
        <v/>
      </c>
      <c r="G183" s="343" t="str">
        <f>IF($G$21="","",IF(B183="","",'STEP 3 EE Comp'!V188))</f>
        <v/>
      </c>
      <c r="H183" s="343" t="str">
        <f>IF($H$21="","",IF(B183="","",'STEP 3 EE Comp'!Z188))</f>
        <v/>
      </c>
      <c r="I183" s="343" t="str">
        <f>IF($I$21="","",IF(B183="","",'STEP 3 EE Comp'!AD188))</f>
        <v/>
      </c>
      <c r="J183" s="343" t="str">
        <f>IF($J$21="","",IF(B183="","",'STEP 3 EE Comp'!AH188))</f>
        <v/>
      </c>
      <c r="K183" s="344" t="str">
        <f>IF($K$21="","",IF(B183="","",'STEP 3 EE Comp'!AL188))</f>
        <v/>
      </c>
      <c r="L183" s="348" t="str">
        <f t="shared" si="100"/>
        <v/>
      </c>
      <c r="M183" s="210" t="str">
        <f t="shared" si="101"/>
        <v/>
      </c>
      <c r="N183" s="210" t="str">
        <f t="shared" si="102"/>
        <v/>
      </c>
      <c r="O183" s="210" t="str">
        <f t="shared" si="103"/>
        <v/>
      </c>
      <c r="P183" s="210" t="str">
        <f t="shared" si="104"/>
        <v/>
      </c>
      <c r="Q183" s="210" t="str">
        <f t="shared" si="105"/>
        <v/>
      </c>
      <c r="R183" s="210" t="str">
        <f t="shared" si="106"/>
        <v/>
      </c>
      <c r="S183" s="210" t="str">
        <f t="shared" si="107"/>
        <v/>
      </c>
      <c r="T183" s="371" t="str">
        <f t="shared" si="108"/>
        <v/>
      </c>
      <c r="U183" s="348"/>
      <c r="V183" s="210"/>
      <c r="W183" s="210"/>
      <c r="X183" s="210"/>
      <c r="Y183" s="210"/>
      <c r="Z183" s="210"/>
      <c r="AA183" s="210"/>
      <c r="AB183" s="210"/>
      <c r="AC183" s="371"/>
      <c r="AD183" s="215"/>
      <c r="AE183" s="215"/>
      <c r="AF183" s="215"/>
      <c r="AG183" s="220"/>
    </row>
    <row r="184" spans="1:33" x14ac:dyDescent="0.3">
      <c r="A184" s="84" t="str">
        <f>IF('STEP 2 EE Data'!A184="","",'STEP 2 EE Data'!A184)</f>
        <v/>
      </c>
      <c r="B184" s="83" t="str">
        <f>IF('STEP 2 EE Data'!B184="","",'STEP 2 EE Data'!B184)</f>
        <v/>
      </c>
      <c r="C184" s="342" t="str">
        <f>IF($C$21="","",IF(B184="","",'STEP 3 EE Comp'!F189))</f>
        <v/>
      </c>
      <c r="D184" s="343" t="str">
        <f>IF($D$21="","",IF(B184="","",'STEP 3 EE Comp'!J189))</f>
        <v/>
      </c>
      <c r="E184" s="343" t="str">
        <f>IF($E$21="","",IF(B184="","",'STEP 3 EE Comp'!N189))</f>
        <v/>
      </c>
      <c r="F184" s="343" t="str">
        <f>IF($F$21="","",IF(B184="","",'STEP 3 EE Comp'!R189))</f>
        <v/>
      </c>
      <c r="G184" s="343" t="str">
        <f>IF($G$21="","",IF(B184="","",'STEP 3 EE Comp'!V189))</f>
        <v/>
      </c>
      <c r="H184" s="343" t="str">
        <f>IF($H$21="","",IF(B184="","",'STEP 3 EE Comp'!Z189))</f>
        <v/>
      </c>
      <c r="I184" s="343" t="str">
        <f>IF($I$21="","",IF(B184="","",'STEP 3 EE Comp'!AD189))</f>
        <v/>
      </c>
      <c r="J184" s="343" t="str">
        <f>IF($J$21="","",IF(B184="","",'STEP 3 EE Comp'!AH189))</f>
        <v/>
      </c>
      <c r="K184" s="344" t="str">
        <f>IF($K$21="","",IF(B184="","",'STEP 3 EE Comp'!AL189))</f>
        <v/>
      </c>
      <c r="L184" s="348" t="str">
        <f t="shared" si="100"/>
        <v/>
      </c>
      <c r="M184" s="210" t="str">
        <f t="shared" si="101"/>
        <v/>
      </c>
      <c r="N184" s="210" t="str">
        <f t="shared" si="102"/>
        <v/>
      </c>
      <c r="O184" s="210" t="str">
        <f t="shared" si="103"/>
        <v/>
      </c>
      <c r="P184" s="210" t="str">
        <f t="shared" si="104"/>
        <v/>
      </c>
      <c r="Q184" s="210" t="str">
        <f t="shared" si="105"/>
        <v/>
      </c>
      <c r="R184" s="210" t="str">
        <f t="shared" si="106"/>
        <v/>
      </c>
      <c r="S184" s="210" t="str">
        <f t="shared" si="107"/>
        <v/>
      </c>
      <c r="T184" s="371" t="str">
        <f t="shared" si="108"/>
        <v/>
      </c>
      <c r="U184" s="348"/>
      <c r="V184" s="210"/>
      <c r="W184" s="210"/>
      <c r="X184" s="210"/>
      <c r="Y184" s="210"/>
      <c r="Z184" s="210"/>
      <c r="AA184" s="210"/>
      <c r="AB184" s="210"/>
      <c r="AC184" s="371"/>
      <c r="AD184" s="215"/>
      <c r="AE184" s="215"/>
      <c r="AF184" s="215"/>
      <c r="AG184" s="220"/>
    </row>
    <row r="185" spans="1:33" x14ac:dyDescent="0.3">
      <c r="A185" s="84" t="str">
        <f>IF('STEP 2 EE Data'!A185="","",'STEP 2 EE Data'!A185)</f>
        <v/>
      </c>
      <c r="B185" s="83" t="str">
        <f>IF('STEP 2 EE Data'!B185="","",'STEP 2 EE Data'!B185)</f>
        <v/>
      </c>
      <c r="C185" s="342" t="str">
        <f>IF($C$21="","",IF(B185="","",'STEP 3 EE Comp'!F190))</f>
        <v/>
      </c>
      <c r="D185" s="343" t="str">
        <f>IF($D$21="","",IF(B185="","",'STEP 3 EE Comp'!J190))</f>
        <v/>
      </c>
      <c r="E185" s="343" t="str">
        <f>IF($E$21="","",IF(B185="","",'STEP 3 EE Comp'!N190))</f>
        <v/>
      </c>
      <c r="F185" s="343" t="str">
        <f>IF($F$21="","",IF(B185="","",'STEP 3 EE Comp'!R190))</f>
        <v/>
      </c>
      <c r="G185" s="343" t="str">
        <f>IF($G$21="","",IF(B185="","",'STEP 3 EE Comp'!V190))</f>
        <v/>
      </c>
      <c r="H185" s="343" t="str">
        <f>IF($H$21="","",IF(B185="","",'STEP 3 EE Comp'!Z190))</f>
        <v/>
      </c>
      <c r="I185" s="343" t="str">
        <f>IF($I$21="","",IF(B185="","",'STEP 3 EE Comp'!AD190))</f>
        <v/>
      </c>
      <c r="J185" s="343" t="str">
        <f>IF($J$21="","",IF(B185="","",'STEP 3 EE Comp'!AH190))</f>
        <v/>
      </c>
      <c r="K185" s="344" t="str">
        <f>IF($K$21="","",IF(B185="","",'STEP 3 EE Comp'!AL190))</f>
        <v/>
      </c>
      <c r="L185" s="348" t="str">
        <f t="shared" si="100"/>
        <v/>
      </c>
      <c r="M185" s="210" t="str">
        <f t="shared" si="101"/>
        <v/>
      </c>
      <c r="N185" s="210" t="str">
        <f t="shared" si="102"/>
        <v/>
      </c>
      <c r="O185" s="210" t="str">
        <f t="shared" si="103"/>
        <v/>
      </c>
      <c r="P185" s="210" t="str">
        <f t="shared" si="104"/>
        <v/>
      </c>
      <c r="Q185" s="210" t="str">
        <f t="shared" si="105"/>
        <v/>
      </c>
      <c r="R185" s="210" t="str">
        <f t="shared" si="106"/>
        <v/>
      </c>
      <c r="S185" s="210" t="str">
        <f t="shared" si="107"/>
        <v/>
      </c>
      <c r="T185" s="371" t="str">
        <f t="shared" si="108"/>
        <v/>
      </c>
      <c r="U185" s="348"/>
      <c r="V185" s="210"/>
      <c r="W185" s="210"/>
      <c r="X185" s="210"/>
      <c r="Y185" s="210"/>
      <c r="Z185" s="210"/>
      <c r="AA185" s="210"/>
      <c r="AB185" s="210"/>
      <c r="AC185" s="371"/>
      <c r="AD185" s="215"/>
      <c r="AE185" s="215"/>
      <c r="AF185" s="215"/>
      <c r="AG185" s="220"/>
    </row>
    <row r="186" spans="1:33" x14ac:dyDescent="0.3">
      <c r="A186" s="84" t="str">
        <f>IF('STEP 2 EE Data'!A186="","",'STEP 2 EE Data'!A186)</f>
        <v/>
      </c>
      <c r="B186" s="83" t="str">
        <f>IF('STEP 2 EE Data'!B186="","",'STEP 2 EE Data'!B186)</f>
        <v/>
      </c>
      <c r="C186" s="342" t="str">
        <f>IF($C$21="","",IF(B186="","",'STEP 3 EE Comp'!F191))</f>
        <v/>
      </c>
      <c r="D186" s="343" t="str">
        <f>IF($D$21="","",IF(B186="","",'STEP 3 EE Comp'!J191))</f>
        <v/>
      </c>
      <c r="E186" s="343" t="str">
        <f>IF($E$21="","",IF(B186="","",'STEP 3 EE Comp'!N191))</f>
        <v/>
      </c>
      <c r="F186" s="343" t="str">
        <f>IF($F$21="","",IF(B186="","",'STEP 3 EE Comp'!R191))</f>
        <v/>
      </c>
      <c r="G186" s="343" t="str">
        <f>IF($G$21="","",IF(B186="","",'STEP 3 EE Comp'!V191))</f>
        <v/>
      </c>
      <c r="H186" s="343" t="str">
        <f>IF($H$21="","",IF(B186="","",'STEP 3 EE Comp'!Z191))</f>
        <v/>
      </c>
      <c r="I186" s="343" t="str">
        <f>IF($I$21="","",IF(B186="","",'STEP 3 EE Comp'!AD191))</f>
        <v/>
      </c>
      <c r="J186" s="343" t="str">
        <f>IF($J$21="","",IF(B186="","",'STEP 3 EE Comp'!AH191))</f>
        <v/>
      </c>
      <c r="K186" s="344" t="str">
        <f>IF($K$21="","",IF(B186="","",'STEP 3 EE Comp'!AL191))</f>
        <v/>
      </c>
      <c r="L186" s="348" t="str">
        <f t="shared" si="100"/>
        <v/>
      </c>
      <c r="M186" s="210" t="str">
        <f t="shared" si="101"/>
        <v/>
      </c>
      <c r="N186" s="210" t="str">
        <f t="shared" si="102"/>
        <v/>
      </c>
      <c r="O186" s="210" t="str">
        <f t="shared" si="103"/>
        <v/>
      </c>
      <c r="P186" s="210" t="str">
        <f t="shared" si="104"/>
        <v/>
      </c>
      <c r="Q186" s="210" t="str">
        <f t="shared" si="105"/>
        <v/>
      </c>
      <c r="R186" s="210" t="str">
        <f t="shared" si="106"/>
        <v/>
      </c>
      <c r="S186" s="210" t="str">
        <f t="shared" si="107"/>
        <v/>
      </c>
      <c r="T186" s="371" t="str">
        <f t="shared" si="108"/>
        <v/>
      </c>
      <c r="U186" s="348"/>
      <c r="V186" s="210"/>
      <c r="W186" s="210"/>
      <c r="X186" s="210"/>
      <c r="Y186" s="210"/>
      <c r="Z186" s="210"/>
      <c r="AA186" s="210"/>
      <c r="AB186" s="210"/>
      <c r="AC186" s="371"/>
      <c r="AD186" s="215"/>
      <c r="AE186" s="215"/>
      <c r="AF186" s="215"/>
      <c r="AG186" s="220"/>
    </row>
    <row r="187" spans="1:33" x14ac:dyDescent="0.3">
      <c r="A187" s="84" t="str">
        <f>IF('STEP 2 EE Data'!A187="","",'STEP 2 EE Data'!A187)</f>
        <v/>
      </c>
      <c r="B187" s="83" t="str">
        <f>IF('STEP 2 EE Data'!B187="","",'STEP 2 EE Data'!B187)</f>
        <v/>
      </c>
      <c r="C187" s="342" t="str">
        <f>IF($C$21="","",IF(B187="","",'STEP 3 EE Comp'!F192))</f>
        <v/>
      </c>
      <c r="D187" s="343" t="str">
        <f>IF($D$21="","",IF(B187="","",'STEP 3 EE Comp'!J192))</f>
        <v/>
      </c>
      <c r="E187" s="343" t="str">
        <f>IF($E$21="","",IF(B187="","",'STEP 3 EE Comp'!N192))</f>
        <v/>
      </c>
      <c r="F187" s="343" t="str">
        <f>IF($F$21="","",IF(B187="","",'STEP 3 EE Comp'!R192))</f>
        <v/>
      </c>
      <c r="G187" s="343" t="str">
        <f>IF($G$21="","",IF(B187="","",'STEP 3 EE Comp'!V192))</f>
        <v/>
      </c>
      <c r="H187" s="343" t="str">
        <f>IF($H$21="","",IF(B187="","",'STEP 3 EE Comp'!Z192))</f>
        <v/>
      </c>
      <c r="I187" s="343" t="str">
        <f>IF($I$21="","",IF(B187="","",'STEP 3 EE Comp'!AD192))</f>
        <v/>
      </c>
      <c r="J187" s="343" t="str">
        <f>IF($J$21="","",IF(B187="","",'STEP 3 EE Comp'!AH192))</f>
        <v/>
      </c>
      <c r="K187" s="344" t="str">
        <f>IF($K$21="","",IF(B187="","",'STEP 3 EE Comp'!AL192))</f>
        <v/>
      </c>
      <c r="L187" s="348" t="str">
        <f t="shared" si="100"/>
        <v/>
      </c>
      <c r="M187" s="210" t="str">
        <f t="shared" si="101"/>
        <v/>
      </c>
      <c r="N187" s="210" t="str">
        <f t="shared" si="102"/>
        <v/>
      </c>
      <c r="O187" s="210" t="str">
        <f t="shared" si="103"/>
        <v/>
      </c>
      <c r="P187" s="210" t="str">
        <f t="shared" si="104"/>
        <v/>
      </c>
      <c r="Q187" s="210" t="str">
        <f t="shared" si="105"/>
        <v/>
      </c>
      <c r="R187" s="210" t="str">
        <f t="shared" si="106"/>
        <v/>
      </c>
      <c r="S187" s="210" t="str">
        <f t="shared" si="107"/>
        <v/>
      </c>
      <c r="T187" s="371" t="str">
        <f t="shared" si="108"/>
        <v/>
      </c>
      <c r="U187" s="348"/>
      <c r="V187" s="210"/>
      <c r="W187" s="210"/>
      <c r="X187" s="210"/>
      <c r="Y187" s="210"/>
      <c r="Z187" s="210"/>
      <c r="AA187" s="210"/>
      <c r="AB187" s="210"/>
      <c r="AC187" s="371"/>
      <c r="AD187" s="215"/>
      <c r="AE187" s="215"/>
      <c r="AF187" s="215"/>
      <c r="AG187" s="220"/>
    </row>
    <row r="188" spans="1:33" x14ac:dyDescent="0.3">
      <c r="A188" s="84" t="str">
        <f>IF('STEP 2 EE Data'!A188="","",'STEP 2 EE Data'!A188)</f>
        <v/>
      </c>
      <c r="B188" s="83" t="str">
        <f>IF('STEP 2 EE Data'!B188="","",'STEP 2 EE Data'!B188)</f>
        <v/>
      </c>
      <c r="C188" s="342" t="str">
        <f>IF($C$21="","",IF(B188="","",'STEP 3 EE Comp'!F193))</f>
        <v/>
      </c>
      <c r="D188" s="343" t="str">
        <f>IF($D$21="","",IF(B188="","",'STEP 3 EE Comp'!J193))</f>
        <v/>
      </c>
      <c r="E188" s="343" t="str">
        <f>IF($E$21="","",IF(B188="","",'STEP 3 EE Comp'!N193))</f>
        <v/>
      </c>
      <c r="F188" s="343" t="str">
        <f>IF($F$21="","",IF(B188="","",'STEP 3 EE Comp'!R193))</f>
        <v/>
      </c>
      <c r="G188" s="343" t="str">
        <f>IF($G$21="","",IF(B188="","",'STEP 3 EE Comp'!V193))</f>
        <v/>
      </c>
      <c r="H188" s="343" t="str">
        <f>IF($H$21="","",IF(B188="","",'STEP 3 EE Comp'!Z193))</f>
        <v/>
      </c>
      <c r="I188" s="343" t="str">
        <f>IF($I$21="","",IF(B188="","",'STEP 3 EE Comp'!AD193))</f>
        <v/>
      </c>
      <c r="J188" s="343" t="str">
        <f>IF($J$21="","",IF(B188="","",'STEP 3 EE Comp'!AH193))</f>
        <v/>
      </c>
      <c r="K188" s="344" t="str">
        <f>IF($K$21="","",IF(B188="","",'STEP 3 EE Comp'!AL193))</f>
        <v/>
      </c>
      <c r="L188" s="348" t="str">
        <f t="shared" si="100"/>
        <v/>
      </c>
      <c r="M188" s="210" t="str">
        <f t="shared" si="101"/>
        <v/>
      </c>
      <c r="N188" s="210" t="str">
        <f t="shared" si="102"/>
        <v/>
      </c>
      <c r="O188" s="210" t="str">
        <f t="shared" si="103"/>
        <v/>
      </c>
      <c r="P188" s="210" t="str">
        <f t="shared" si="104"/>
        <v/>
      </c>
      <c r="Q188" s="210" t="str">
        <f t="shared" si="105"/>
        <v/>
      </c>
      <c r="R188" s="210" t="str">
        <f t="shared" si="106"/>
        <v/>
      </c>
      <c r="S188" s="210" t="str">
        <f t="shared" si="107"/>
        <v/>
      </c>
      <c r="T188" s="371" t="str">
        <f t="shared" si="108"/>
        <v/>
      </c>
      <c r="U188" s="348"/>
      <c r="V188" s="210"/>
      <c r="W188" s="210"/>
      <c r="X188" s="210"/>
      <c r="Y188" s="210"/>
      <c r="Z188" s="210"/>
      <c r="AA188" s="210"/>
      <c r="AB188" s="210"/>
      <c r="AC188" s="371"/>
      <c r="AD188" s="215"/>
      <c r="AE188" s="215"/>
      <c r="AF188" s="215"/>
      <c r="AG188" s="220"/>
    </row>
    <row r="189" spans="1:33" x14ac:dyDescent="0.3">
      <c r="A189" s="84" t="str">
        <f>IF('STEP 2 EE Data'!A189="","",'STEP 2 EE Data'!A189)</f>
        <v/>
      </c>
      <c r="B189" s="83" t="str">
        <f>IF('STEP 2 EE Data'!B189="","",'STEP 2 EE Data'!B189)</f>
        <v/>
      </c>
      <c r="C189" s="342" t="str">
        <f>IF($C$21="","",IF(B189="","",'STEP 3 EE Comp'!F194))</f>
        <v/>
      </c>
      <c r="D189" s="343" t="str">
        <f>IF($D$21="","",IF(B189="","",'STEP 3 EE Comp'!J194))</f>
        <v/>
      </c>
      <c r="E189" s="343" t="str">
        <f>IF($E$21="","",IF(B189="","",'STEP 3 EE Comp'!N194))</f>
        <v/>
      </c>
      <c r="F189" s="343" t="str">
        <f>IF($F$21="","",IF(B189="","",'STEP 3 EE Comp'!R194))</f>
        <v/>
      </c>
      <c r="G189" s="343" t="str">
        <f>IF($G$21="","",IF(B189="","",'STEP 3 EE Comp'!V194))</f>
        <v/>
      </c>
      <c r="H189" s="343" t="str">
        <f>IF($H$21="","",IF(B189="","",'STEP 3 EE Comp'!Z194))</f>
        <v/>
      </c>
      <c r="I189" s="343" t="str">
        <f>IF($I$21="","",IF(B189="","",'STEP 3 EE Comp'!AD194))</f>
        <v/>
      </c>
      <c r="J189" s="343" t="str">
        <f>IF($J$21="","",IF(B189="","",'STEP 3 EE Comp'!AH194))</f>
        <v/>
      </c>
      <c r="K189" s="344" t="str">
        <f>IF($K$21="","",IF(B189="","",'STEP 3 EE Comp'!AL194))</f>
        <v/>
      </c>
      <c r="L189" s="348" t="str">
        <f t="shared" si="100"/>
        <v/>
      </c>
      <c r="M189" s="210" t="str">
        <f t="shared" si="101"/>
        <v/>
      </c>
      <c r="N189" s="210" t="str">
        <f t="shared" si="102"/>
        <v/>
      </c>
      <c r="O189" s="210" t="str">
        <f t="shared" si="103"/>
        <v/>
      </c>
      <c r="P189" s="210" t="str">
        <f t="shared" si="104"/>
        <v/>
      </c>
      <c r="Q189" s="210" t="str">
        <f t="shared" si="105"/>
        <v/>
      </c>
      <c r="R189" s="210" t="str">
        <f t="shared" si="106"/>
        <v/>
      </c>
      <c r="S189" s="210" t="str">
        <f t="shared" si="107"/>
        <v/>
      </c>
      <c r="T189" s="371" t="str">
        <f t="shared" si="108"/>
        <v/>
      </c>
      <c r="U189" s="348"/>
      <c r="V189" s="210"/>
      <c r="W189" s="210"/>
      <c r="X189" s="210"/>
      <c r="Y189" s="210"/>
      <c r="Z189" s="210"/>
      <c r="AA189" s="210"/>
      <c r="AB189" s="210"/>
      <c r="AC189" s="371"/>
      <c r="AD189" s="215"/>
      <c r="AE189" s="215"/>
      <c r="AF189" s="215"/>
      <c r="AG189" s="220"/>
    </row>
    <row r="190" spans="1:33" x14ac:dyDescent="0.3">
      <c r="A190" s="84" t="str">
        <f>IF('STEP 2 EE Data'!A190="","",'STEP 2 EE Data'!A190)</f>
        <v/>
      </c>
      <c r="B190" s="83" t="str">
        <f>IF('STEP 2 EE Data'!B190="","",'STEP 2 EE Data'!B190)</f>
        <v/>
      </c>
      <c r="C190" s="342" t="str">
        <f>IF($C$21="","",IF(B190="","",'STEP 3 EE Comp'!F195))</f>
        <v/>
      </c>
      <c r="D190" s="343" t="str">
        <f>IF($D$21="","",IF(B190="","",'STEP 3 EE Comp'!J195))</f>
        <v/>
      </c>
      <c r="E190" s="343" t="str">
        <f>IF($E$21="","",IF(B190="","",'STEP 3 EE Comp'!N195))</f>
        <v/>
      </c>
      <c r="F190" s="343" t="str">
        <f>IF($F$21="","",IF(B190="","",'STEP 3 EE Comp'!R195))</f>
        <v/>
      </c>
      <c r="G190" s="343" t="str">
        <f>IF($G$21="","",IF(B190="","",'STEP 3 EE Comp'!V195))</f>
        <v/>
      </c>
      <c r="H190" s="343" t="str">
        <f>IF($H$21="","",IF(B190="","",'STEP 3 EE Comp'!Z195))</f>
        <v/>
      </c>
      <c r="I190" s="343" t="str">
        <f>IF($I$21="","",IF(B190="","",'STEP 3 EE Comp'!AD195))</f>
        <v/>
      </c>
      <c r="J190" s="343" t="str">
        <f>IF($J$21="","",IF(B190="","",'STEP 3 EE Comp'!AH195))</f>
        <v/>
      </c>
      <c r="K190" s="344" t="str">
        <f>IF($K$21="","",IF(B190="","",'STEP 3 EE Comp'!AL195))</f>
        <v/>
      </c>
      <c r="L190" s="348" t="str">
        <f t="shared" si="100"/>
        <v/>
      </c>
      <c r="M190" s="210" t="str">
        <f t="shared" si="101"/>
        <v/>
      </c>
      <c r="N190" s="210" t="str">
        <f t="shared" si="102"/>
        <v/>
      </c>
      <c r="O190" s="210" t="str">
        <f t="shared" si="103"/>
        <v/>
      </c>
      <c r="P190" s="210" t="str">
        <f t="shared" si="104"/>
        <v/>
      </c>
      <c r="Q190" s="210" t="str">
        <f t="shared" si="105"/>
        <v/>
      </c>
      <c r="R190" s="210" t="str">
        <f t="shared" si="106"/>
        <v/>
      </c>
      <c r="S190" s="210" t="str">
        <f t="shared" si="107"/>
        <v/>
      </c>
      <c r="T190" s="371" t="str">
        <f t="shared" si="108"/>
        <v/>
      </c>
      <c r="U190" s="348"/>
      <c r="V190" s="210"/>
      <c r="W190" s="210"/>
      <c r="X190" s="210"/>
      <c r="Y190" s="210"/>
      <c r="Z190" s="210"/>
      <c r="AA190" s="210"/>
      <c r="AB190" s="210"/>
      <c r="AC190" s="371"/>
      <c r="AD190" s="215"/>
      <c r="AE190" s="215"/>
      <c r="AF190" s="215"/>
      <c r="AG190" s="220"/>
    </row>
    <row r="191" spans="1:33" x14ac:dyDescent="0.3">
      <c r="A191" s="84" t="str">
        <f>IF('STEP 2 EE Data'!A191="","",'STEP 2 EE Data'!A191)</f>
        <v/>
      </c>
      <c r="B191" s="83" t="str">
        <f>IF('STEP 2 EE Data'!B191="","",'STEP 2 EE Data'!B191)</f>
        <v/>
      </c>
      <c r="C191" s="342" t="str">
        <f>IF($C$21="","",IF(B191="","",'STEP 3 EE Comp'!F196))</f>
        <v/>
      </c>
      <c r="D191" s="343" t="str">
        <f>IF($D$21="","",IF(B191="","",'STEP 3 EE Comp'!J196))</f>
        <v/>
      </c>
      <c r="E191" s="343" t="str">
        <f>IF($E$21="","",IF(B191="","",'STEP 3 EE Comp'!N196))</f>
        <v/>
      </c>
      <c r="F191" s="343" t="str">
        <f>IF($F$21="","",IF(B191="","",'STEP 3 EE Comp'!R196))</f>
        <v/>
      </c>
      <c r="G191" s="343" t="str">
        <f>IF($G$21="","",IF(B191="","",'STEP 3 EE Comp'!V196))</f>
        <v/>
      </c>
      <c r="H191" s="343" t="str">
        <f>IF($H$21="","",IF(B191="","",'STEP 3 EE Comp'!Z196))</f>
        <v/>
      </c>
      <c r="I191" s="343" t="str">
        <f>IF($I$21="","",IF(B191="","",'STEP 3 EE Comp'!AD196))</f>
        <v/>
      </c>
      <c r="J191" s="343" t="str">
        <f>IF($J$21="","",IF(B191="","",'STEP 3 EE Comp'!AH196))</f>
        <v/>
      </c>
      <c r="K191" s="344" t="str">
        <f>IF($K$21="","",IF(B191="","",'STEP 3 EE Comp'!AL196))</f>
        <v/>
      </c>
      <c r="L191" s="348" t="str">
        <f t="shared" si="100"/>
        <v/>
      </c>
      <c r="M191" s="210" t="str">
        <f t="shared" si="101"/>
        <v/>
      </c>
      <c r="N191" s="210" t="str">
        <f t="shared" si="102"/>
        <v/>
      </c>
      <c r="O191" s="210" t="str">
        <f t="shared" si="103"/>
        <v/>
      </c>
      <c r="P191" s="210" t="str">
        <f t="shared" si="104"/>
        <v/>
      </c>
      <c r="Q191" s="210" t="str">
        <f t="shared" si="105"/>
        <v/>
      </c>
      <c r="R191" s="210" t="str">
        <f t="shared" si="106"/>
        <v/>
      </c>
      <c r="S191" s="210" t="str">
        <f t="shared" si="107"/>
        <v/>
      </c>
      <c r="T191" s="371" t="str">
        <f t="shared" si="108"/>
        <v/>
      </c>
      <c r="U191" s="348"/>
      <c r="V191" s="210"/>
      <c r="W191" s="210"/>
      <c r="X191" s="210"/>
      <c r="Y191" s="210"/>
      <c r="Z191" s="210"/>
      <c r="AA191" s="210"/>
      <c r="AB191" s="210"/>
      <c r="AC191" s="371"/>
      <c r="AD191" s="215"/>
      <c r="AE191" s="215"/>
      <c r="AF191" s="215"/>
      <c r="AG191" s="220"/>
    </row>
    <row r="192" spans="1:33" x14ac:dyDescent="0.3">
      <c r="A192" s="84" t="str">
        <f>IF('STEP 2 EE Data'!A192="","",'STEP 2 EE Data'!A192)</f>
        <v/>
      </c>
      <c r="B192" s="83" t="str">
        <f>IF('STEP 2 EE Data'!B192="","",'STEP 2 EE Data'!B192)</f>
        <v/>
      </c>
      <c r="C192" s="342" t="str">
        <f>IF($C$21="","",IF(B192="","",'STEP 3 EE Comp'!F197))</f>
        <v/>
      </c>
      <c r="D192" s="343" t="str">
        <f>IF($D$21="","",IF(B192="","",'STEP 3 EE Comp'!J197))</f>
        <v/>
      </c>
      <c r="E192" s="343" t="str">
        <f>IF($E$21="","",IF(B192="","",'STEP 3 EE Comp'!N197))</f>
        <v/>
      </c>
      <c r="F192" s="343" t="str">
        <f>IF($F$21="","",IF(B192="","",'STEP 3 EE Comp'!R197))</f>
        <v/>
      </c>
      <c r="G192" s="343" t="str">
        <f>IF($G$21="","",IF(B192="","",'STEP 3 EE Comp'!V197))</f>
        <v/>
      </c>
      <c r="H192" s="343" t="str">
        <f>IF($H$21="","",IF(B192="","",'STEP 3 EE Comp'!Z197))</f>
        <v/>
      </c>
      <c r="I192" s="343" t="str">
        <f>IF($I$21="","",IF(B192="","",'STEP 3 EE Comp'!AD197))</f>
        <v/>
      </c>
      <c r="J192" s="343" t="str">
        <f>IF($J$21="","",IF(B192="","",'STEP 3 EE Comp'!AH197))</f>
        <v/>
      </c>
      <c r="K192" s="344" t="str">
        <f>IF($K$21="","",IF(B192="","",'STEP 3 EE Comp'!AL197))</f>
        <v/>
      </c>
      <c r="L192" s="348" t="str">
        <f t="shared" si="100"/>
        <v/>
      </c>
      <c r="M192" s="210" t="str">
        <f t="shared" si="101"/>
        <v/>
      </c>
      <c r="N192" s="210" t="str">
        <f t="shared" si="102"/>
        <v/>
      </c>
      <c r="O192" s="210" t="str">
        <f t="shared" si="103"/>
        <v/>
      </c>
      <c r="P192" s="210" t="str">
        <f t="shared" si="104"/>
        <v/>
      </c>
      <c r="Q192" s="210" t="str">
        <f t="shared" si="105"/>
        <v/>
      </c>
      <c r="R192" s="210" t="str">
        <f t="shared" si="106"/>
        <v/>
      </c>
      <c r="S192" s="210" t="str">
        <f t="shared" si="107"/>
        <v/>
      </c>
      <c r="T192" s="371" t="str">
        <f t="shared" si="108"/>
        <v/>
      </c>
      <c r="U192" s="348"/>
      <c r="V192" s="210"/>
      <c r="W192" s="210"/>
      <c r="X192" s="210"/>
      <c r="Y192" s="210"/>
      <c r="Z192" s="210"/>
      <c r="AA192" s="210"/>
      <c r="AB192" s="210"/>
      <c r="AC192" s="371"/>
      <c r="AD192" s="215"/>
      <c r="AE192" s="215"/>
      <c r="AF192" s="215"/>
      <c r="AG192" s="220"/>
    </row>
    <row r="193" spans="1:33" x14ac:dyDescent="0.3">
      <c r="A193" s="84" t="str">
        <f>IF('STEP 2 EE Data'!A193="","",'STEP 2 EE Data'!A193)</f>
        <v/>
      </c>
      <c r="B193" s="83" t="str">
        <f>IF('STEP 2 EE Data'!B193="","",'STEP 2 EE Data'!B193)</f>
        <v/>
      </c>
      <c r="C193" s="342" t="str">
        <f>IF($C$21="","",IF(B193="","",'STEP 3 EE Comp'!F198))</f>
        <v/>
      </c>
      <c r="D193" s="343" t="str">
        <f>IF($D$21="","",IF(B193="","",'STEP 3 EE Comp'!J198))</f>
        <v/>
      </c>
      <c r="E193" s="343" t="str">
        <f>IF($E$21="","",IF(B193="","",'STEP 3 EE Comp'!N198))</f>
        <v/>
      </c>
      <c r="F193" s="343" t="str">
        <f>IF($F$21="","",IF(B193="","",'STEP 3 EE Comp'!R198))</f>
        <v/>
      </c>
      <c r="G193" s="343" t="str">
        <f>IF($G$21="","",IF(B193="","",'STEP 3 EE Comp'!V198))</f>
        <v/>
      </c>
      <c r="H193" s="343" t="str">
        <f>IF($H$21="","",IF(B193="","",'STEP 3 EE Comp'!Z198))</f>
        <v/>
      </c>
      <c r="I193" s="343" t="str">
        <f>IF($I$21="","",IF(B193="","",'STEP 3 EE Comp'!AD198))</f>
        <v/>
      </c>
      <c r="J193" s="343" t="str">
        <f>IF($J$21="","",IF(B193="","",'STEP 3 EE Comp'!AH198))</f>
        <v/>
      </c>
      <c r="K193" s="344" t="str">
        <f>IF($K$21="","",IF(B193="","",'STEP 3 EE Comp'!AL198))</f>
        <v/>
      </c>
      <c r="L193" s="348" t="str">
        <f t="shared" si="100"/>
        <v/>
      </c>
      <c r="M193" s="210" t="str">
        <f t="shared" si="101"/>
        <v/>
      </c>
      <c r="N193" s="210" t="str">
        <f t="shared" si="102"/>
        <v/>
      </c>
      <c r="O193" s="210" t="str">
        <f t="shared" si="103"/>
        <v/>
      </c>
      <c r="P193" s="210" t="str">
        <f t="shared" si="104"/>
        <v/>
      </c>
      <c r="Q193" s="210" t="str">
        <f t="shared" si="105"/>
        <v/>
      </c>
      <c r="R193" s="210" t="str">
        <f t="shared" si="106"/>
        <v/>
      </c>
      <c r="S193" s="210" t="str">
        <f t="shared" si="107"/>
        <v/>
      </c>
      <c r="T193" s="371" t="str">
        <f t="shared" si="108"/>
        <v/>
      </c>
      <c r="U193" s="348"/>
      <c r="V193" s="210"/>
      <c r="W193" s="210"/>
      <c r="X193" s="210"/>
      <c r="Y193" s="210"/>
      <c r="Z193" s="210"/>
      <c r="AA193" s="210"/>
      <c r="AB193" s="210"/>
      <c r="AC193" s="371"/>
      <c r="AD193" s="215"/>
      <c r="AE193" s="215"/>
      <c r="AF193" s="215"/>
      <c r="AG193" s="220"/>
    </row>
    <row r="194" spans="1:33" x14ac:dyDescent="0.3">
      <c r="A194" s="84" t="str">
        <f>IF('STEP 2 EE Data'!A194="","",'STEP 2 EE Data'!A194)</f>
        <v/>
      </c>
      <c r="B194" s="83" t="str">
        <f>IF('STEP 2 EE Data'!B194="","",'STEP 2 EE Data'!B194)</f>
        <v/>
      </c>
      <c r="C194" s="342" t="str">
        <f>IF($C$21="","",IF(B194="","",'STEP 3 EE Comp'!F199))</f>
        <v/>
      </c>
      <c r="D194" s="343" t="str">
        <f>IF($D$21="","",IF(B194="","",'STEP 3 EE Comp'!J199))</f>
        <v/>
      </c>
      <c r="E194" s="343" t="str">
        <f>IF($E$21="","",IF(B194="","",'STEP 3 EE Comp'!N199))</f>
        <v/>
      </c>
      <c r="F194" s="343" t="str">
        <f>IF($F$21="","",IF(B194="","",'STEP 3 EE Comp'!R199))</f>
        <v/>
      </c>
      <c r="G194" s="343" t="str">
        <f>IF($G$21="","",IF(B194="","",'STEP 3 EE Comp'!V199))</f>
        <v/>
      </c>
      <c r="H194" s="343" t="str">
        <f>IF($H$21="","",IF(B194="","",'STEP 3 EE Comp'!Z199))</f>
        <v/>
      </c>
      <c r="I194" s="343" t="str">
        <f>IF($I$21="","",IF(B194="","",'STEP 3 EE Comp'!AD199))</f>
        <v/>
      </c>
      <c r="J194" s="343" t="str">
        <f>IF($J$21="","",IF(B194="","",'STEP 3 EE Comp'!AH199))</f>
        <v/>
      </c>
      <c r="K194" s="344" t="str">
        <f>IF($K$21="","",IF(B194="","",'STEP 3 EE Comp'!AL199))</f>
        <v/>
      </c>
      <c r="L194" s="348" t="str">
        <f t="shared" si="100"/>
        <v/>
      </c>
      <c r="M194" s="210" t="str">
        <f t="shared" si="101"/>
        <v/>
      </c>
      <c r="N194" s="210" t="str">
        <f t="shared" si="102"/>
        <v/>
      </c>
      <c r="O194" s="210" t="str">
        <f t="shared" si="103"/>
        <v/>
      </c>
      <c r="P194" s="210" t="str">
        <f t="shared" si="104"/>
        <v/>
      </c>
      <c r="Q194" s="210" t="str">
        <f t="shared" si="105"/>
        <v/>
      </c>
      <c r="R194" s="210" t="str">
        <f t="shared" si="106"/>
        <v/>
      </c>
      <c r="S194" s="210" t="str">
        <f t="shared" si="107"/>
        <v/>
      </c>
      <c r="T194" s="371" t="str">
        <f t="shared" si="108"/>
        <v/>
      </c>
      <c r="U194" s="348"/>
      <c r="V194" s="210"/>
      <c r="W194" s="210"/>
      <c r="X194" s="210"/>
      <c r="Y194" s="210"/>
      <c r="Z194" s="210"/>
      <c r="AA194" s="210"/>
      <c r="AB194" s="210"/>
      <c r="AC194" s="371"/>
      <c r="AD194" s="215"/>
      <c r="AE194" s="215"/>
      <c r="AF194" s="215"/>
      <c r="AG194" s="220"/>
    </row>
    <row r="195" spans="1:33" x14ac:dyDescent="0.3">
      <c r="A195" s="84" t="str">
        <f>IF('STEP 2 EE Data'!A195="","",'STEP 2 EE Data'!A195)</f>
        <v/>
      </c>
      <c r="B195" s="83" t="str">
        <f>IF('STEP 2 EE Data'!B195="","",'STEP 2 EE Data'!B195)</f>
        <v/>
      </c>
      <c r="C195" s="342" t="str">
        <f>IF($C$21="","",IF(B195="","",'STEP 3 EE Comp'!F200))</f>
        <v/>
      </c>
      <c r="D195" s="343" t="str">
        <f>IF($D$21="","",IF(B195="","",'STEP 3 EE Comp'!J200))</f>
        <v/>
      </c>
      <c r="E195" s="343" t="str">
        <f>IF($E$21="","",IF(B195="","",'STEP 3 EE Comp'!N200))</f>
        <v/>
      </c>
      <c r="F195" s="343" t="str">
        <f>IF($F$21="","",IF(B195="","",'STEP 3 EE Comp'!R200))</f>
        <v/>
      </c>
      <c r="G195" s="343" t="str">
        <f>IF($G$21="","",IF(B195="","",'STEP 3 EE Comp'!V200))</f>
        <v/>
      </c>
      <c r="H195" s="343" t="str">
        <f>IF($H$21="","",IF(B195="","",'STEP 3 EE Comp'!Z200))</f>
        <v/>
      </c>
      <c r="I195" s="343" t="str">
        <f>IF($I$21="","",IF(B195="","",'STEP 3 EE Comp'!AD200))</f>
        <v/>
      </c>
      <c r="J195" s="343" t="str">
        <f>IF($J$21="","",IF(B195="","",'STEP 3 EE Comp'!AH200))</f>
        <v/>
      </c>
      <c r="K195" s="344" t="str">
        <f>IF($K$21="","",IF(B195="","",'STEP 3 EE Comp'!AL200))</f>
        <v/>
      </c>
      <c r="L195" s="348" t="str">
        <f t="shared" si="100"/>
        <v/>
      </c>
      <c r="M195" s="210" t="str">
        <f t="shared" si="101"/>
        <v/>
      </c>
      <c r="N195" s="210" t="str">
        <f t="shared" si="102"/>
        <v/>
      </c>
      <c r="O195" s="210" t="str">
        <f t="shared" si="103"/>
        <v/>
      </c>
      <c r="P195" s="210" t="str">
        <f t="shared" si="104"/>
        <v/>
      </c>
      <c r="Q195" s="210" t="str">
        <f t="shared" si="105"/>
        <v/>
      </c>
      <c r="R195" s="210" t="str">
        <f t="shared" si="106"/>
        <v/>
      </c>
      <c r="S195" s="210" t="str">
        <f t="shared" si="107"/>
        <v/>
      </c>
      <c r="T195" s="371" t="str">
        <f t="shared" si="108"/>
        <v/>
      </c>
      <c r="U195" s="348"/>
      <c r="V195" s="210"/>
      <c r="W195" s="210"/>
      <c r="X195" s="210"/>
      <c r="Y195" s="210"/>
      <c r="Z195" s="210"/>
      <c r="AA195" s="210"/>
      <c r="AB195" s="210"/>
      <c r="AC195" s="371"/>
      <c r="AD195" s="215"/>
      <c r="AE195" s="215"/>
      <c r="AF195" s="215"/>
      <c r="AG195" s="220"/>
    </row>
    <row r="196" spans="1:33" x14ac:dyDescent="0.3">
      <c r="A196" s="84" t="str">
        <f>IF('STEP 2 EE Data'!A196="","",'STEP 2 EE Data'!A196)</f>
        <v/>
      </c>
      <c r="B196" s="83" t="str">
        <f>IF('STEP 2 EE Data'!B196="","",'STEP 2 EE Data'!B196)</f>
        <v/>
      </c>
      <c r="C196" s="342" t="str">
        <f>IF($C$21="","",IF(B196="","",'STEP 3 EE Comp'!F201))</f>
        <v/>
      </c>
      <c r="D196" s="343" t="str">
        <f>IF($D$21="","",IF(B196="","",'STEP 3 EE Comp'!J201))</f>
        <v/>
      </c>
      <c r="E196" s="343" t="str">
        <f>IF($E$21="","",IF(B196="","",'STEP 3 EE Comp'!N201))</f>
        <v/>
      </c>
      <c r="F196" s="343" t="str">
        <f>IF($F$21="","",IF(B196="","",'STEP 3 EE Comp'!R201))</f>
        <v/>
      </c>
      <c r="G196" s="343" t="str">
        <f>IF($G$21="","",IF(B196="","",'STEP 3 EE Comp'!V201))</f>
        <v/>
      </c>
      <c r="H196" s="343" t="str">
        <f>IF($H$21="","",IF(B196="","",'STEP 3 EE Comp'!Z201))</f>
        <v/>
      </c>
      <c r="I196" s="343" t="str">
        <f>IF($I$21="","",IF(B196="","",'STEP 3 EE Comp'!AD201))</f>
        <v/>
      </c>
      <c r="J196" s="343" t="str">
        <f>IF($J$21="","",IF(B196="","",'STEP 3 EE Comp'!AH201))</f>
        <v/>
      </c>
      <c r="K196" s="344" t="str">
        <f>IF($K$21="","",IF(B196="","",'STEP 3 EE Comp'!AL201))</f>
        <v/>
      </c>
      <c r="L196" s="348" t="str">
        <f t="shared" si="100"/>
        <v/>
      </c>
      <c r="M196" s="210" t="str">
        <f t="shared" si="101"/>
        <v/>
      </c>
      <c r="N196" s="210" t="str">
        <f t="shared" si="102"/>
        <v/>
      </c>
      <c r="O196" s="210" t="str">
        <f t="shared" si="103"/>
        <v/>
      </c>
      <c r="P196" s="210" t="str">
        <f t="shared" si="104"/>
        <v/>
      </c>
      <c r="Q196" s="210" t="str">
        <f t="shared" si="105"/>
        <v/>
      </c>
      <c r="R196" s="210" t="str">
        <f t="shared" si="106"/>
        <v/>
      </c>
      <c r="S196" s="210" t="str">
        <f t="shared" si="107"/>
        <v/>
      </c>
      <c r="T196" s="371" t="str">
        <f t="shared" si="108"/>
        <v/>
      </c>
      <c r="U196" s="348"/>
      <c r="V196" s="210"/>
      <c r="W196" s="210"/>
      <c r="X196" s="210"/>
      <c r="Y196" s="210"/>
      <c r="Z196" s="210"/>
      <c r="AA196" s="210"/>
      <c r="AB196" s="210"/>
      <c r="AC196" s="371"/>
      <c r="AD196" s="215"/>
      <c r="AE196" s="215"/>
      <c r="AF196" s="215"/>
      <c r="AG196" s="220"/>
    </row>
    <row r="197" spans="1:33" x14ac:dyDescent="0.3">
      <c r="A197" s="84" t="str">
        <f>IF('STEP 2 EE Data'!A197="","",'STEP 2 EE Data'!A197)</f>
        <v/>
      </c>
      <c r="B197" s="83" t="str">
        <f>IF('STEP 2 EE Data'!B197="","",'STEP 2 EE Data'!B197)</f>
        <v/>
      </c>
      <c r="C197" s="342" t="str">
        <f>IF($C$21="","",IF(B197="","",'STEP 3 EE Comp'!F202))</f>
        <v/>
      </c>
      <c r="D197" s="343" t="str">
        <f>IF($D$21="","",IF(B197="","",'STEP 3 EE Comp'!J202))</f>
        <v/>
      </c>
      <c r="E197" s="343" t="str">
        <f>IF($E$21="","",IF(B197="","",'STEP 3 EE Comp'!N202))</f>
        <v/>
      </c>
      <c r="F197" s="343" t="str">
        <f>IF($F$21="","",IF(B197="","",'STEP 3 EE Comp'!R202))</f>
        <v/>
      </c>
      <c r="G197" s="343" t="str">
        <f>IF($G$21="","",IF(B197="","",'STEP 3 EE Comp'!V202))</f>
        <v/>
      </c>
      <c r="H197" s="343" t="str">
        <f>IF($H$21="","",IF(B197="","",'STEP 3 EE Comp'!Z202))</f>
        <v/>
      </c>
      <c r="I197" s="343" t="str">
        <f>IF($I$21="","",IF(B197="","",'STEP 3 EE Comp'!AD202))</f>
        <v/>
      </c>
      <c r="J197" s="343" t="str">
        <f>IF($J$21="","",IF(B197="","",'STEP 3 EE Comp'!AH202))</f>
        <v/>
      </c>
      <c r="K197" s="344" t="str">
        <f>IF($K$21="","",IF(B197="","",'STEP 3 EE Comp'!AL202))</f>
        <v/>
      </c>
      <c r="L197" s="348" t="str">
        <f t="shared" si="100"/>
        <v/>
      </c>
      <c r="M197" s="210" t="str">
        <f t="shared" si="101"/>
        <v/>
      </c>
      <c r="N197" s="210" t="str">
        <f t="shared" si="102"/>
        <v/>
      </c>
      <c r="O197" s="210" t="str">
        <f t="shared" si="103"/>
        <v/>
      </c>
      <c r="P197" s="210" t="str">
        <f t="shared" si="104"/>
        <v/>
      </c>
      <c r="Q197" s="210" t="str">
        <f t="shared" si="105"/>
        <v/>
      </c>
      <c r="R197" s="210" t="str">
        <f t="shared" si="106"/>
        <v/>
      </c>
      <c r="S197" s="210" t="str">
        <f t="shared" si="107"/>
        <v/>
      </c>
      <c r="T197" s="371" t="str">
        <f t="shared" si="108"/>
        <v/>
      </c>
      <c r="U197" s="348"/>
      <c r="V197" s="210"/>
      <c r="W197" s="210"/>
      <c r="X197" s="210"/>
      <c r="Y197" s="210"/>
      <c r="Z197" s="210"/>
      <c r="AA197" s="210"/>
      <c r="AB197" s="210"/>
      <c r="AC197" s="371"/>
      <c r="AD197" s="215"/>
      <c r="AE197" s="215"/>
      <c r="AF197" s="215"/>
      <c r="AG197" s="220"/>
    </row>
    <row r="198" spans="1:33" x14ac:dyDescent="0.3">
      <c r="A198" s="84" t="str">
        <f>IF('STEP 2 EE Data'!A198="","",'STEP 2 EE Data'!A198)</f>
        <v/>
      </c>
      <c r="B198" s="83" t="str">
        <f>IF('STEP 2 EE Data'!B198="","",'STEP 2 EE Data'!B198)</f>
        <v/>
      </c>
      <c r="C198" s="342" t="str">
        <f>IF($C$21="","",IF(B198="","",'STEP 3 EE Comp'!F203))</f>
        <v/>
      </c>
      <c r="D198" s="343" t="str">
        <f>IF($D$21="","",IF(B198="","",'STEP 3 EE Comp'!J203))</f>
        <v/>
      </c>
      <c r="E198" s="343" t="str">
        <f>IF($E$21="","",IF(B198="","",'STEP 3 EE Comp'!N203))</f>
        <v/>
      </c>
      <c r="F198" s="343" t="str">
        <f>IF($F$21="","",IF(B198="","",'STEP 3 EE Comp'!R203))</f>
        <v/>
      </c>
      <c r="G198" s="343" t="str">
        <f>IF($G$21="","",IF(B198="","",'STEP 3 EE Comp'!V203))</f>
        <v/>
      </c>
      <c r="H198" s="343" t="str">
        <f>IF($H$21="","",IF(B198="","",'STEP 3 EE Comp'!Z203))</f>
        <v/>
      </c>
      <c r="I198" s="343" t="str">
        <f>IF($I$21="","",IF(B198="","",'STEP 3 EE Comp'!AD203))</f>
        <v/>
      </c>
      <c r="J198" s="343" t="str">
        <f>IF($J$21="","",IF(B198="","",'STEP 3 EE Comp'!AH203))</f>
        <v/>
      </c>
      <c r="K198" s="344" t="str">
        <f>IF($K$21="","",IF(B198="","",'STEP 3 EE Comp'!AL203))</f>
        <v/>
      </c>
      <c r="L198" s="348" t="str">
        <f t="shared" si="100"/>
        <v/>
      </c>
      <c r="M198" s="210" t="str">
        <f t="shared" si="101"/>
        <v/>
      </c>
      <c r="N198" s="210" t="str">
        <f t="shared" si="102"/>
        <v/>
      </c>
      <c r="O198" s="210" t="str">
        <f t="shared" si="103"/>
        <v/>
      </c>
      <c r="P198" s="210" t="str">
        <f t="shared" si="104"/>
        <v/>
      </c>
      <c r="Q198" s="210" t="str">
        <f t="shared" si="105"/>
        <v/>
      </c>
      <c r="R198" s="210" t="str">
        <f t="shared" si="106"/>
        <v/>
      </c>
      <c r="S198" s="210" t="str">
        <f t="shared" si="107"/>
        <v/>
      </c>
      <c r="T198" s="371" t="str">
        <f t="shared" si="108"/>
        <v/>
      </c>
      <c r="U198" s="348"/>
      <c r="V198" s="210"/>
      <c r="W198" s="210"/>
      <c r="X198" s="210"/>
      <c r="Y198" s="210"/>
      <c r="Z198" s="210"/>
      <c r="AA198" s="210"/>
      <c r="AB198" s="210"/>
      <c r="AC198" s="371"/>
      <c r="AD198" s="215"/>
      <c r="AE198" s="215"/>
      <c r="AF198" s="215"/>
      <c r="AG198" s="220"/>
    </row>
    <row r="199" spans="1:33" x14ac:dyDescent="0.3">
      <c r="A199" s="84" t="str">
        <f>IF('STEP 2 EE Data'!A199="","",'STEP 2 EE Data'!A199)</f>
        <v/>
      </c>
      <c r="B199" s="83" t="str">
        <f>IF('STEP 2 EE Data'!B199="","",'STEP 2 EE Data'!B199)</f>
        <v/>
      </c>
      <c r="C199" s="342" t="str">
        <f>IF($C$21="","",IF(B199="","",'STEP 3 EE Comp'!F204))</f>
        <v/>
      </c>
      <c r="D199" s="343" t="str">
        <f>IF($D$21="","",IF(B199="","",'STEP 3 EE Comp'!J204))</f>
        <v/>
      </c>
      <c r="E199" s="343" t="str">
        <f>IF($E$21="","",IF(B199="","",'STEP 3 EE Comp'!N204))</f>
        <v/>
      </c>
      <c r="F199" s="343" t="str">
        <f>IF($F$21="","",IF(B199="","",'STEP 3 EE Comp'!R204))</f>
        <v/>
      </c>
      <c r="G199" s="343" t="str">
        <f>IF($G$21="","",IF(B199="","",'STEP 3 EE Comp'!V204))</f>
        <v/>
      </c>
      <c r="H199" s="343" t="str">
        <f>IF($H$21="","",IF(B199="","",'STEP 3 EE Comp'!Z204))</f>
        <v/>
      </c>
      <c r="I199" s="343" t="str">
        <f>IF($I$21="","",IF(B199="","",'STEP 3 EE Comp'!AD204))</f>
        <v/>
      </c>
      <c r="J199" s="343" t="str">
        <f>IF($J$21="","",IF(B199="","",'STEP 3 EE Comp'!AH204))</f>
        <v/>
      </c>
      <c r="K199" s="344" t="str">
        <f>IF($K$21="","",IF(B199="","",'STEP 3 EE Comp'!AL204))</f>
        <v/>
      </c>
      <c r="L199" s="348" t="str">
        <f t="shared" si="100"/>
        <v/>
      </c>
      <c r="M199" s="210" t="str">
        <f t="shared" si="101"/>
        <v/>
      </c>
      <c r="N199" s="210" t="str">
        <f t="shared" si="102"/>
        <v/>
      </c>
      <c r="O199" s="210" t="str">
        <f t="shared" si="103"/>
        <v/>
      </c>
      <c r="P199" s="210" t="str">
        <f t="shared" si="104"/>
        <v/>
      </c>
      <c r="Q199" s="210" t="str">
        <f t="shared" si="105"/>
        <v/>
      </c>
      <c r="R199" s="210" t="str">
        <f t="shared" si="106"/>
        <v/>
      </c>
      <c r="S199" s="210" t="str">
        <f t="shared" si="107"/>
        <v/>
      </c>
      <c r="T199" s="371" t="str">
        <f t="shared" si="108"/>
        <v/>
      </c>
      <c r="U199" s="348"/>
      <c r="V199" s="210"/>
      <c r="W199" s="210"/>
      <c r="X199" s="210"/>
      <c r="Y199" s="210"/>
      <c r="Z199" s="210"/>
      <c r="AA199" s="210"/>
      <c r="AB199" s="210"/>
      <c r="AC199" s="371"/>
      <c r="AD199" s="215"/>
      <c r="AE199" s="215"/>
      <c r="AF199" s="215"/>
      <c r="AG199" s="220"/>
    </row>
    <row r="200" spans="1:33" x14ac:dyDescent="0.3">
      <c r="A200" s="84" t="str">
        <f>IF('STEP 2 EE Data'!A200="","",'STEP 2 EE Data'!A200)</f>
        <v/>
      </c>
      <c r="B200" s="83" t="str">
        <f>IF('STEP 2 EE Data'!B200="","",'STEP 2 EE Data'!B200)</f>
        <v/>
      </c>
      <c r="C200" s="342" t="str">
        <f>IF($C$21="","",IF(B200="","",'STEP 3 EE Comp'!F205))</f>
        <v/>
      </c>
      <c r="D200" s="343" t="str">
        <f>IF($D$21="","",IF(B200="","",'STEP 3 EE Comp'!J205))</f>
        <v/>
      </c>
      <c r="E200" s="343" t="str">
        <f>IF($E$21="","",IF(B200="","",'STEP 3 EE Comp'!N205))</f>
        <v/>
      </c>
      <c r="F200" s="343" t="str">
        <f>IF($F$21="","",IF(B200="","",'STEP 3 EE Comp'!R205))</f>
        <v/>
      </c>
      <c r="G200" s="343" t="str">
        <f>IF($G$21="","",IF(B200="","",'STEP 3 EE Comp'!V205))</f>
        <v/>
      </c>
      <c r="H200" s="343" t="str">
        <f>IF($H$21="","",IF(B200="","",'STEP 3 EE Comp'!Z205))</f>
        <v/>
      </c>
      <c r="I200" s="343" t="str">
        <f>IF($I$21="","",IF(B200="","",'STEP 3 EE Comp'!AD205))</f>
        <v/>
      </c>
      <c r="J200" s="343" t="str">
        <f>IF($J$21="","",IF(B200="","",'STEP 3 EE Comp'!AH205))</f>
        <v/>
      </c>
      <c r="K200" s="344" t="str">
        <f>IF($K$21="","",IF(B200="","",'STEP 3 EE Comp'!AL205))</f>
        <v/>
      </c>
      <c r="L200" s="348" t="str">
        <f t="shared" si="100"/>
        <v/>
      </c>
      <c r="M200" s="210" t="str">
        <f t="shared" si="101"/>
        <v/>
      </c>
      <c r="N200" s="210" t="str">
        <f t="shared" si="102"/>
        <v/>
      </c>
      <c r="O200" s="210" t="str">
        <f t="shared" si="103"/>
        <v/>
      </c>
      <c r="P200" s="210" t="str">
        <f t="shared" si="104"/>
        <v/>
      </c>
      <c r="Q200" s="210" t="str">
        <f t="shared" si="105"/>
        <v/>
      </c>
      <c r="R200" s="210" t="str">
        <f t="shared" si="106"/>
        <v/>
      </c>
      <c r="S200" s="210" t="str">
        <f t="shared" si="107"/>
        <v/>
      </c>
      <c r="T200" s="371" t="str">
        <f t="shared" si="108"/>
        <v/>
      </c>
      <c r="U200" s="348"/>
      <c r="V200" s="210"/>
      <c r="W200" s="210"/>
      <c r="X200" s="210"/>
      <c r="Y200" s="210"/>
      <c r="Z200" s="210"/>
      <c r="AA200" s="210"/>
      <c r="AB200" s="210"/>
      <c r="AC200" s="371"/>
      <c r="AD200" s="215"/>
      <c r="AE200" s="215"/>
      <c r="AF200" s="215"/>
      <c r="AG200" s="220"/>
    </row>
    <row r="201" spans="1:33" x14ac:dyDescent="0.3">
      <c r="A201" s="84" t="str">
        <f>IF('STEP 2 EE Data'!A201="","",'STEP 2 EE Data'!A201)</f>
        <v/>
      </c>
      <c r="B201" s="83" t="str">
        <f>IF('STEP 2 EE Data'!B201="","",'STEP 2 EE Data'!B201)</f>
        <v/>
      </c>
      <c r="C201" s="342" t="str">
        <f>IF($C$21="","",IF(B201="","",'STEP 3 EE Comp'!F206))</f>
        <v/>
      </c>
      <c r="D201" s="343" t="str">
        <f>IF($D$21="","",IF(B201="","",'STEP 3 EE Comp'!J206))</f>
        <v/>
      </c>
      <c r="E201" s="343" t="str">
        <f>IF($E$21="","",IF(B201="","",'STEP 3 EE Comp'!N206))</f>
        <v/>
      </c>
      <c r="F201" s="343" t="str">
        <f>IF($F$21="","",IF(B201="","",'STEP 3 EE Comp'!R206))</f>
        <v/>
      </c>
      <c r="G201" s="343" t="str">
        <f>IF($G$21="","",IF(B201="","",'STEP 3 EE Comp'!V206))</f>
        <v/>
      </c>
      <c r="H201" s="343" t="str">
        <f>IF($H$21="","",IF(B201="","",'STEP 3 EE Comp'!Z206))</f>
        <v/>
      </c>
      <c r="I201" s="343" t="str">
        <f>IF($I$21="","",IF(B201="","",'STEP 3 EE Comp'!AD206))</f>
        <v/>
      </c>
      <c r="J201" s="343" t="str">
        <f>IF($J$21="","",IF(B201="","",'STEP 3 EE Comp'!AH206))</f>
        <v/>
      </c>
      <c r="K201" s="344" t="str">
        <f>IF($K$21="","",IF(B201="","",'STEP 3 EE Comp'!AL206))</f>
        <v/>
      </c>
      <c r="L201" s="348" t="str">
        <f t="shared" si="100"/>
        <v/>
      </c>
      <c r="M201" s="210" t="str">
        <f t="shared" si="101"/>
        <v/>
      </c>
      <c r="N201" s="210" t="str">
        <f t="shared" si="102"/>
        <v/>
      </c>
      <c r="O201" s="210" t="str">
        <f t="shared" si="103"/>
        <v/>
      </c>
      <c r="P201" s="210" t="str">
        <f t="shared" si="104"/>
        <v/>
      </c>
      <c r="Q201" s="210" t="str">
        <f t="shared" si="105"/>
        <v/>
      </c>
      <c r="R201" s="210" t="str">
        <f t="shared" si="106"/>
        <v/>
      </c>
      <c r="S201" s="210" t="str">
        <f t="shared" si="107"/>
        <v/>
      </c>
      <c r="T201" s="371" t="str">
        <f t="shared" si="108"/>
        <v/>
      </c>
      <c r="U201" s="348"/>
      <c r="V201" s="210"/>
      <c r="W201" s="210"/>
      <c r="X201" s="210"/>
      <c r="Y201" s="210"/>
      <c r="Z201" s="210"/>
      <c r="AA201" s="210"/>
      <c r="AB201" s="210"/>
      <c r="AC201" s="371"/>
      <c r="AD201" s="215"/>
      <c r="AE201" s="215"/>
      <c r="AF201" s="215"/>
      <c r="AG201" s="220"/>
    </row>
    <row r="202" spans="1:33" x14ac:dyDescent="0.3">
      <c r="A202" s="84" t="str">
        <f>IF('STEP 2 EE Data'!A202="","",'STEP 2 EE Data'!A202)</f>
        <v/>
      </c>
      <c r="B202" s="83" t="str">
        <f>IF('STEP 2 EE Data'!B202="","",'STEP 2 EE Data'!B202)</f>
        <v/>
      </c>
      <c r="C202" s="342" t="str">
        <f>IF($C$21="","",IF(B202="","",'STEP 3 EE Comp'!F207))</f>
        <v/>
      </c>
      <c r="D202" s="343" t="str">
        <f>IF($D$21="","",IF(B202="","",'STEP 3 EE Comp'!J207))</f>
        <v/>
      </c>
      <c r="E202" s="343" t="str">
        <f>IF($E$21="","",IF(B202="","",'STEP 3 EE Comp'!N207))</f>
        <v/>
      </c>
      <c r="F202" s="343" t="str">
        <f>IF($F$21="","",IF(B202="","",'STEP 3 EE Comp'!R207))</f>
        <v/>
      </c>
      <c r="G202" s="343" t="str">
        <f>IF($G$21="","",IF(B202="","",'STEP 3 EE Comp'!V207))</f>
        <v/>
      </c>
      <c r="H202" s="343" t="str">
        <f>IF($H$21="","",IF(B202="","",'STEP 3 EE Comp'!Z207))</f>
        <v/>
      </c>
      <c r="I202" s="343" t="str">
        <f>IF($I$21="","",IF(B202="","",'STEP 3 EE Comp'!AD207))</f>
        <v/>
      </c>
      <c r="J202" s="343" t="str">
        <f>IF($J$21="","",IF(B202="","",'STEP 3 EE Comp'!AH207))</f>
        <v/>
      </c>
      <c r="K202" s="344" t="str">
        <f>IF($K$21="","",IF(B202="","",'STEP 3 EE Comp'!AL207))</f>
        <v/>
      </c>
      <c r="L202" s="348" t="str">
        <f t="shared" si="100"/>
        <v/>
      </c>
      <c r="M202" s="210" t="str">
        <f t="shared" si="101"/>
        <v/>
      </c>
      <c r="N202" s="210" t="str">
        <f t="shared" si="102"/>
        <v/>
      </c>
      <c r="O202" s="210" t="str">
        <f t="shared" si="103"/>
        <v/>
      </c>
      <c r="P202" s="210" t="str">
        <f t="shared" si="104"/>
        <v/>
      </c>
      <c r="Q202" s="210" t="str">
        <f t="shared" si="105"/>
        <v/>
      </c>
      <c r="R202" s="210" t="str">
        <f t="shared" si="106"/>
        <v/>
      </c>
      <c r="S202" s="210" t="str">
        <f t="shared" si="107"/>
        <v/>
      </c>
      <c r="T202" s="371" t="str">
        <f t="shared" si="108"/>
        <v/>
      </c>
      <c r="U202" s="348"/>
      <c r="V202" s="210"/>
      <c r="W202" s="210"/>
      <c r="X202" s="210"/>
      <c r="Y202" s="210"/>
      <c r="Z202" s="210"/>
      <c r="AA202" s="210"/>
      <c r="AB202" s="210"/>
      <c r="AC202" s="371"/>
      <c r="AD202" s="215"/>
      <c r="AE202" s="215"/>
      <c r="AF202" s="215"/>
      <c r="AG202" s="220"/>
    </row>
    <row r="203" spans="1:33" x14ac:dyDescent="0.3">
      <c r="A203" s="84" t="str">
        <f>IF('STEP 2 EE Data'!A203="","",'STEP 2 EE Data'!A203)</f>
        <v/>
      </c>
      <c r="B203" s="83" t="str">
        <f>IF('STEP 2 EE Data'!B203="","",'STEP 2 EE Data'!B203)</f>
        <v/>
      </c>
      <c r="C203" s="342" t="str">
        <f>IF($C$21="","",IF(B203="","",'STEP 3 EE Comp'!F208))</f>
        <v/>
      </c>
      <c r="D203" s="343" t="str">
        <f>IF($D$21="","",IF(B203="","",'STEP 3 EE Comp'!J208))</f>
        <v/>
      </c>
      <c r="E203" s="343" t="str">
        <f>IF($E$21="","",IF(B203="","",'STEP 3 EE Comp'!N208))</f>
        <v/>
      </c>
      <c r="F203" s="343" t="str">
        <f>IF($F$21="","",IF(B203="","",'STEP 3 EE Comp'!R208))</f>
        <v/>
      </c>
      <c r="G203" s="343" t="str">
        <f>IF($G$21="","",IF(B203="","",'STEP 3 EE Comp'!V208))</f>
        <v/>
      </c>
      <c r="H203" s="343" t="str">
        <f>IF($H$21="","",IF(B203="","",'STEP 3 EE Comp'!Z208))</f>
        <v/>
      </c>
      <c r="I203" s="343" t="str">
        <f>IF($I$21="","",IF(B203="","",'STEP 3 EE Comp'!AD208))</f>
        <v/>
      </c>
      <c r="J203" s="343" t="str">
        <f>IF($J$21="","",IF(B203="","",'STEP 3 EE Comp'!AH208))</f>
        <v/>
      </c>
      <c r="K203" s="344" t="str">
        <f>IF($K$21="","",IF(B203="","",'STEP 3 EE Comp'!AL208))</f>
        <v/>
      </c>
      <c r="L203" s="348" t="str">
        <f t="shared" si="100"/>
        <v/>
      </c>
      <c r="M203" s="210" t="str">
        <f t="shared" si="101"/>
        <v/>
      </c>
      <c r="N203" s="210" t="str">
        <f t="shared" si="102"/>
        <v/>
      </c>
      <c r="O203" s="210" t="str">
        <f t="shared" si="103"/>
        <v/>
      </c>
      <c r="P203" s="210" t="str">
        <f t="shared" si="104"/>
        <v/>
      </c>
      <c r="Q203" s="210" t="str">
        <f t="shared" si="105"/>
        <v/>
      </c>
      <c r="R203" s="210" t="str">
        <f t="shared" si="106"/>
        <v/>
      </c>
      <c r="S203" s="210" t="str">
        <f t="shared" si="107"/>
        <v/>
      </c>
      <c r="T203" s="371" t="str">
        <f t="shared" si="108"/>
        <v/>
      </c>
      <c r="U203" s="348"/>
      <c r="V203" s="210"/>
      <c r="W203" s="210"/>
      <c r="X203" s="210"/>
      <c r="Y203" s="210"/>
      <c r="Z203" s="210"/>
      <c r="AA203" s="210"/>
      <c r="AB203" s="210"/>
      <c r="AC203" s="371"/>
      <c r="AD203" s="215"/>
      <c r="AE203" s="215"/>
      <c r="AF203" s="215"/>
      <c r="AG203" s="220"/>
    </row>
    <row r="204" spans="1:33" x14ac:dyDescent="0.3">
      <c r="A204" s="84" t="str">
        <f>IF('STEP 2 EE Data'!A204="","",'STEP 2 EE Data'!A204)</f>
        <v/>
      </c>
      <c r="B204" s="83" t="str">
        <f>IF('STEP 2 EE Data'!B204="","",'STEP 2 EE Data'!B204)</f>
        <v/>
      </c>
      <c r="C204" s="342" t="str">
        <f>IF($C$21="","",IF(B204="","",'STEP 3 EE Comp'!F209))</f>
        <v/>
      </c>
      <c r="D204" s="343" t="str">
        <f>IF($D$21="","",IF(B204="","",'STEP 3 EE Comp'!J209))</f>
        <v/>
      </c>
      <c r="E204" s="343" t="str">
        <f>IF($E$21="","",IF(B204="","",'STEP 3 EE Comp'!N209))</f>
        <v/>
      </c>
      <c r="F204" s="343" t="str">
        <f>IF($F$21="","",IF(B204="","",'STEP 3 EE Comp'!R209))</f>
        <v/>
      </c>
      <c r="G204" s="343" t="str">
        <f>IF($G$21="","",IF(B204="","",'STEP 3 EE Comp'!V209))</f>
        <v/>
      </c>
      <c r="H204" s="343" t="str">
        <f>IF($H$21="","",IF(B204="","",'STEP 3 EE Comp'!Z209))</f>
        <v/>
      </c>
      <c r="I204" s="343" t="str">
        <f>IF($I$21="","",IF(B204="","",'STEP 3 EE Comp'!AD209))</f>
        <v/>
      </c>
      <c r="J204" s="343" t="str">
        <f>IF($J$21="","",IF(B204="","",'STEP 3 EE Comp'!AH209))</f>
        <v/>
      </c>
      <c r="K204" s="344" t="str">
        <f>IF($K$21="","",IF(B204="","",'STEP 3 EE Comp'!AL209))</f>
        <v/>
      </c>
      <c r="L204" s="348" t="str">
        <f t="shared" si="100"/>
        <v/>
      </c>
      <c r="M204" s="210" t="str">
        <f t="shared" si="101"/>
        <v/>
      </c>
      <c r="N204" s="210" t="str">
        <f t="shared" si="102"/>
        <v/>
      </c>
      <c r="O204" s="210" t="str">
        <f t="shared" si="103"/>
        <v/>
      </c>
      <c r="P204" s="210" t="str">
        <f t="shared" si="104"/>
        <v/>
      </c>
      <c r="Q204" s="210" t="str">
        <f t="shared" si="105"/>
        <v/>
      </c>
      <c r="R204" s="210" t="str">
        <f t="shared" si="106"/>
        <v/>
      </c>
      <c r="S204" s="210" t="str">
        <f t="shared" si="107"/>
        <v/>
      </c>
      <c r="T204" s="371" t="str">
        <f t="shared" si="108"/>
        <v/>
      </c>
      <c r="U204" s="348"/>
      <c r="V204" s="210"/>
      <c r="W204" s="210"/>
      <c r="X204" s="210"/>
      <c r="Y204" s="210"/>
      <c r="Z204" s="210"/>
      <c r="AA204" s="210"/>
      <c r="AB204" s="210"/>
      <c r="AC204" s="371"/>
      <c r="AD204" s="215"/>
      <c r="AE204" s="215"/>
      <c r="AF204" s="215"/>
      <c r="AG204" s="220"/>
    </row>
    <row r="205" spans="1:33" x14ac:dyDescent="0.3">
      <c r="A205" s="84" t="str">
        <f>IF('STEP 2 EE Data'!A205="","",'STEP 2 EE Data'!A205)</f>
        <v/>
      </c>
      <c r="B205" s="83" t="str">
        <f>IF('STEP 2 EE Data'!B205="","",'STEP 2 EE Data'!B205)</f>
        <v/>
      </c>
      <c r="C205" s="342" t="str">
        <f>IF($C$21="","",IF(B205="","",'STEP 3 EE Comp'!F210))</f>
        <v/>
      </c>
      <c r="D205" s="343" t="str">
        <f>IF($D$21="","",IF(B205="","",'STEP 3 EE Comp'!J210))</f>
        <v/>
      </c>
      <c r="E205" s="343" t="str">
        <f>IF($E$21="","",IF(B205="","",'STEP 3 EE Comp'!N210))</f>
        <v/>
      </c>
      <c r="F205" s="343" t="str">
        <f>IF($F$21="","",IF(B205="","",'STEP 3 EE Comp'!R210))</f>
        <v/>
      </c>
      <c r="G205" s="343" t="str">
        <f>IF($G$21="","",IF(B205="","",'STEP 3 EE Comp'!V210))</f>
        <v/>
      </c>
      <c r="H205" s="343" t="str">
        <f>IF($H$21="","",IF(B205="","",'STEP 3 EE Comp'!Z210))</f>
        <v/>
      </c>
      <c r="I205" s="343" t="str">
        <f>IF($I$21="","",IF(B205="","",'STEP 3 EE Comp'!AD210))</f>
        <v/>
      </c>
      <c r="J205" s="343" t="str">
        <f>IF($J$21="","",IF(B205="","",'STEP 3 EE Comp'!AH210))</f>
        <v/>
      </c>
      <c r="K205" s="344" t="str">
        <f>IF($K$21="","",IF(B205="","",'STEP 3 EE Comp'!AL210))</f>
        <v/>
      </c>
      <c r="L205" s="348" t="str">
        <f t="shared" si="100"/>
        <v/>
      </c>
      <c r="M205" s="210" t="str">
        <f t="shared" si="101"/>
        <v/>
      </c>
      <c r="N205" s="210" t="str">
        <f t="shared" si="102"/>
        <v/>
      </c>
      <c r="O205" s="210" t="str">
        <f t="shared" si="103"/>
        <v/>
      </c>
      <c r="P205" s="210" t="str">
        <f t="shared" si="104"/>
        <v/>
      </c>
      <c r="Q205" s="210" t="str">
        <f t="shared" si="105"/>
        <v/>
      </c>
      <c r="R205" s="210" t="str">
        <f t="shared" si="106"/>
        <v/>
      </c>
      <c r="S205" s="210" t="str">
        <f t="shared" si="107"/>
        <v/>
      </c>
      <c r="T205" s="371" t="str">
        <f t="shared" si="108"/>
        <v/>
      </c>
      <c r="U205" s="348"/>
      <c r="V205" s="210"/>
      <c r="W205" s="210"/>
      <c r="X205" s="210"/>
      <c r="Y205" s="210"/>
      <c r="Z205" s="210"/>
      <c r="AA205" s="210"/>
      <c r="AB205" s="210"/>
      <c r="AC205" s="371"/>
      <c r="AD205" s="215"/>
      <c r="AE205" s="215"/>
      <c r="AF205" s="215"/>
      <c r="AG205" s="220"/>
    </row>
    <row r="206" spans="1:33" x14ac:dyDescent="0.3">
      <c r="A206" s="84" t="str">
        <f>IF('STEP 2 EE Data'!A206="","",'STEP 2 EE Data'!A206)</f>
        <v/>
      </c>
      <c r="B206" s="83" t="str">
        <f>IF('STEP 2 EE Data'!B206="","",'STEP 2 EE Data'!B206)</f>
        <v/>
      </c>
      <c r="C206" s="342" t="str">
        <f>IF($C$21="","",IF(B206="","",'STEP 3 EE Comp'!F211))</f>
        <v/>
      </c>
      <c r="D206" s="343" t="str">
        <f>IF($D$21="","",IF(B206="","",'STEP 3 EE Comp'!J211))</f>
        <v/>
      </c>
      <c r="E206" s="343" t="str">
        <f>IF($E$21="","",IF(B206="","",'STEP 3 EE Comp'!N211))</f>
        <v/>
      </c>
      <c r="F206" s="343" t="str">
        <f>IF($F$21="","",IF(B206="","",'STEP 3 EE Comp'!R211))</f>
        <v/>
      </c>
      <c r="G206" s="343" t="str">
        <f>IF($G$21="","",IF(B206="","",'STEP 3 EE Comp'!V211))</f>
        <v/>
      </c>
      <c r="H206" s="343" t="str">
        <f>IF($H$21="","",IF(B206="","",'STEP 3 EE Comp'!Z211))</f>
        <v/>
      </c>
      <c r="I206" s="343" t="str">
        <f>IF($I$21="","",IF(B206="","",'STEP 3 EE Comp'!AD211))</f>
        <v/>
      </c>
      <c r="J206" s="343" t="str">
        <f>IF($J$21="","",IF(B206="","",'STEP 3 EE Comp'!AH211))</f>
        <v/>
      </c>
      <c r="K206" s="344" t="str">
        <f>IF($K$21="","",IF(B206="","",'STEP 3 EE Comp'!AL211))</f>
        <v/>
      </c>
      <c r="L206" s="348" t="str">
        <f t="shared" si="100"/>
        <v/>
      </c>
      <c r="M206" s="210" t="str">
        <f t="shared" si="101"/>
        <v/>
      </c>
      <c r="N206" s="210" t="str">
        <f t="shared" si="102"/>
        <v/>
      </c>
      <c r="O206" s="210" t="str">
        <f t="shared" si="103"/>
        <v/>
      </c>
      <c r="P206" s="210" t="str">
        <f t="shared" si="104"/>
        <v/>
      </c>
      <c r="Q206" s="210" t="str">
        <f t="shared" si="105"/>
        <v/>
      </c>
      <c r="R206" s="210" t="str">
        <f t="shared" si="106"/>
        <v/>
      </c>
      <c r="S206" s="210" t="str">
        <f t="shared" si="107"/>
        <v/>
      </c>
      <c r="T206" s="371" t="str">
        <f t="shared" si="108"/>
        <v/>
      </c>
      <c r="U206" s="348"/>
      <c r="V206" s="210"/>
      <c r="W206" s="210"/>
      <c r="X206" s="210"/>
      <c r="Y206" s="210"/>
      <c r="Z206" s="210"/>
      <c r="AA206" s="210"/>
      <c r="AB206" s="210"/>
      <c r="AC206" s="371"/>
      <c r="AD206" s="215"/>
      <c r="AE206" s="215"/>
      <c r="AF206" s="215"/>
      <c r="AG206" s="220"/>
    </row>
    <row r="207" spans="1:33" x14ac:dyDescent="0.3">
      <c r="A207" s="84" t="str">
        <f>IF('STEP 2 EE Data'!A207="","",'STEP 2 EE Data'!A207)</f>
        <v/>
      </c>
      <c r="B207" s="83" t="str">
        <f>IF('STEP 2 EE Data'!B207="","",'STEP 2 EE Data'!B207)</f>
        <v/>
      </c>
      <c r="C207" s="342" t="str">
        <f>IF($C$21="","",IF(B207="","",'STEP 3 EE Comp'!F212))</f>
        <v/>
      </c>
      <c r="D207" s="343" t="str">
        <f>IF($D$21="","",IF(B207="","",'STEP 3 EE Comp'!J212))</f>
        <v/>
      </c>
      <c r="E207" s="343" t="str">
        <f>IF($E$21="","",IF(B207="","",'STEP 3 EE Comp'!N212))</f>
        <v/>
      </c>
      <c r="F207" s="343" t="str">
        <f>IF($F$21="","",IF(B207="","",'STEP 3 EE Comp'!R212))</f>
        <v/>
      </c>
      <c r="G207" s="343" t="str">
        <f>IF($G$21="","",IF(B207="","",'STEP 3 EE Comp'!V212))</f>
        <v/>
      </c>
      <c r="H207" s="343" t="str">
        <f>IF($H$21="","",IF(B207="","",'STEP 3 EE Comp'!Z212))</f>
        <v/>
      </c>
      <c r="I207" s="343" t="str">
        <f>IF($I$21="","",IF(B207="","",'STEP 3 EE Comp'!AD212))</f>
        <v/>
      </c>
      <c r="J207" s="343" t="str">
        <f>IF($J$21="","",IF(B207="","",'STEP 3 EE Comp'!AH212))</f>
        <v/>
      </c>
      <c r="K207" s="344" t="str">
        <f>IF($K$21="","",IF(B207="","",'STEP 3 EE Comp'!AL212))</f>
        <v/>
      </c>
      <c r="L207" s="348" t="str">
        <f t="shared" si="100"/>
        <v/>
      </c>
      <c r="M207" s="210" t="str">
        <f t="shared" si="101"/>
        <v/>
      </c>
      <c r="N207" s="210" t="str">
        <f t="shared" si="102"/>
        <v/>
      </c>
      <c r="O207" s="210" t="str">
        <f t="shared" si="103"/>
        <v/>
      </c>
      <c r="P207" s="210" t="str">
        <f t="shared" si="104"/>
        <v/>
      </c>
      <c r="Q207" s="210" t="str">
        <f t="shared" si="105"/>
        <v/>
      </c>
      <c r="R207" s="210" t="str">
        <f t="shared" si="106"/>
        <v/>
      </c>
      <c r="S207" s="210" t="str">
        <f t="shared" si="107"/>
        <v/>
      </c>
      <c r="T207" s="371" t="str">
        <f t="shared" si="108"/>
        <v/>
      </c>
      <c r="U207" s="348"/>
      <c r="V207" s="210"/>
      <c r="W207" s="210"/>
      <c r="X207" s="210"/>
      <c r="Y207" s="210"/>
      <c r="Z207" s="210"/>
      <c r="AA207" s="210"/>
      <c r="AB207" s="210"/>
      <c r="AC207" s="371"/>
      <c r="AD207" s="215"/>
      <c r="AE207" s="215"/>
      <c r="AF207" s="215"/>
      <c r="AG207" s="220"/>
    </row>
    <row r="208" spans="1:33" x14ac:dyDescent="0.3">
      <c r="A208" s="84" t="str">
        <f>IF('STEP 2 EE Data'!A208="","",'STEP 2 EE Data'!A208)</f>
        <v/>
      </c>
      <c r="B208" s="83" t="str">
        <f>IF('STEP 2 EE Data'!B208="","",'STEP 2 EE Data'!B208)</f>
        <v/>
      </c>
      <c r="C208" s="342" t="str">
        <f>IF($C$21="","",IF(B208="","",'STEP 3 EE Comp'!F213))</f>
        <v/>
      </c>
      <c r="D208" s="343" t="str">
        <f>IF($D$21="","",IF(B208="","",'STEP 3 EE Comp'!J213))</f>
        <v/>
      </c>
      <c r="E208" s="343" t="str">
        <f>IF($E$21="","",IF(B208="","",'STEP 3 EE Comp'!N213))</f>
        <v/>
      </c>
      <c r="F208" s="343" t="str">
        <f>IF($F$21="","",IF(B208="","",'STEP 3 EE Comp'!R213))</f>
        <v/>
      </c>
      <c r="G208" s="343" t="str">
        <f>IF($G$21="","",IF(B208="","",'STEP 3 EE Comp'!V213))</f>
        <v/>
      </c>
      <c r="H208" s="343" t="str">
        <f>IF($H$21="","",IF(B208="","",'STEP 3 EE Comp'!Z213))</f>
        <v/>
      </c>
      <c r="I208" s="343" t="str">
        <f>IF($I$21="","",IF(B208="","",'STEP 3 EE Comp'!AD213))</f>
        <v/>
      </c>
      <c r="J208" s="343" t="str">
        <f>IF($J$21="","",IF(B208="","",'STEP 3 EE Comp'!AH213))</f>
        <v/>
      </c>
      <c r="K208" s="344" t="str">
        <f>IF($K$21="","",IF(B208="","",'STEP 3 EE Comp'!AL213))</f>
        <v/>
      </c>
      <c r="L208" s="348" t="str">
        <f t="shared" si="100"/>
        <v/>
      </c>
      <c r="M208" s="210" t="str">
        <f t="shared" si="101"/>
        <v/>
      </c>
      <c r="N208" s="210" t="str">
        <f t="shared" si="102"/>
        <v/>
      </c>
      <c r="O208" s="210" t="str">
        <f t="shared" si="103"/>
        <v/>
      </c>
      <c r="P208" s="210" t="str">
        <f t="shared" si="104"/>
        <v/>
      </c>
      <c r="Q208" s="210" t="str">
        <f t="shared" si="105"/>
        <v/>
      </c>
      <c r="R208" s="210" t="str">
        <f t="shared" si="106"/>
        <v/>
      </c>
      <c r="S208" s="210" t="str">
        <f t="shared" si="107"/>
        <v/>
      </c>
      <c r="T208" s="371" t="str">
        <f t="shared" si="108"/>
        <v/>
      </c>
      <c r="U208" s="348"/>
      <c r="V208" s="210"/>
      <c r="W208" s="210"/>
      <c r="X208" s="210"/>
      <c r="Y208" s="210"/>
      <c r="Z208" s="210"/>
      <c r="AA208" s="210"/>
      <c r="AB208" s="210"/>
      <c r="AC208" s="371"/>
      <c r="AD208" s="215"/>
      <c r="AE208" s="215"/>
      <c r="AF208" s="215"/>
      <c r="AG208" s="220"/>
    </row>
    <row r="209" spans="1:33" x14ac:dyDescent="0.3">
      <c r="A209" s="84" t="str">
        <f>IF('STEP 2 EE Data'!A209="","",'STEP 2 EE Data'!A209)</f>
        <v/>
      </c>
      <c r="B209" s="83" t="str">
        <f>IF('STEP 2 EE Data'!B209="","",'STEP 2 EE Data'!B209)</f>
        <v/>
      </c>
      <c r="C209" s="342" t="str">
        <f>IF($C$21="","",IF(B209="","",'STEP 3 EE Comp'!F214))</f>
        <v/>
      </c>
      <c r="D209" s="343" t="str">
        <f>IF($D$21="","",IF(B209="","",'STEP 3 EE Comp'!J214))</f>
        <v/>
      </c>
      <c r="E209" s="343" t="str">
        <f>IF($E$21="","",IF(B209="","",'STEP 3 EE Comp'!N214))</f>
        <v/>
      </c>
      <c r="F209" s="343" t="str">
        <f>IF($F$21="","",IF(B209="","",'STEP 3 EE Comp'!R214))</f>
        <v/>
      </c>
      <c r="G209" s="343" t="str">
        <f>IF($G$21="","",IF(B209="","",'STEP 3 EE Comp'!V214))</f>
        <v/>
      </c>
      <c r="H209" s="343" t="str">
        <f>IF($H$21="","",IF(B209="","",'STEP 3 EE Comp'!Z214))</f>
        <v/>
      </c>
      <c r="I209" s="343" t="str">
        <f>IF($I$21="","",IF(B209="","",'STEP 3 EE Comp'!AD214))</f>
        <v/>
      </c>
      <c r="J209" s="343" t="str">
        <f>IF($J$21="","",IF(B209="","",'STEP 3 EE Comp'!AH214))</f>
        <v/>
      </c>
      <c r="K209" s="344" t="str">
        <f>IF($K$21="","",IF(B209="","",'STEP 3 EE Comp'!AL214))</f>
        <v/>
      </c>
      <c r="L209" s="348" t="str">
        <f t="shared" si="100"/>
        <v/>
      </c>
      <c r="M209" s="210" t="str">
        <f t="shared" si="101"/>
        <v/>
      </c>
      <c r="N209" s="210" t="str">
        <f t="shared" si="102"/>
        <v/>
      </c>
      <c r="O209" s="210" t="str">
        <f t="shared" si="103"/>
        <v/>
      </c>
      <c r="P209" s="210" t="str">
        <f t="shared" si="104"/>
        <v/>
      </c>
      <c r="Q209" s="210" t="str">
        <f t="shared" si="105"/>
        <v/>
      </c>
      <c r="R209" s="210" t="str">
        <f t="shared" si="106"/>
        <v/>
      </c>
      <c r="S209" s="210" t="str">
        <f t="shared" si="107"/>
        <v/>
      </c>
      <c r="T209" s="371" t="str">
        <f t="shared" si="108"/>
        <v/>
      </c>
      <c r="U209" s="348"/>
      <c r="V209" s="210"/>
      <c r="W209" s="210"/>
      <c r="X209" s="210"/>
      <c r="Y209" s="210"/>
      <c r="Z209" s="210"/>
      <c r="AA209" s="210"/>
      <c r="AB209" s="210"/>
      <c r="AC209" s="371"/>
      <c r="AD209" s="215"/>
      <c r="AE209" s="215"/>
      <c r="AF209" s="215"/>
      <c r="AG209" s="220"/>
    </row>
    <row r="210" spans="1:33" x14ac:dyDescent="0.3">
      <c r="A210" s="84" t="str">
        <f>IF('STEP 2 EE Data'!A210="","",'STEP 2 EE Data'!A210)</f>
        <v/>
      </c>
      <c r="B210" s="83" t="str">
        <f>IF('STEP 2 EE Data'!B210="","",'STEP 2 EE Data'!B210)</f>
        <v/>
      </c>
      <c r="C210" s="342" t="str">
        <f>IF($C$21="","",IF(B210="","",'STEP 3 EE Comp'!F215))</f>
        <v/>
      </c>
      <c r="D210" s="343" t="str">
        <f>IF($D$21="","",IF(B210="","",'STEP 3 EE Comp'!J215))</f>
        <v/>
      </c>
      <c r="E210" s="343" t="str">
        <f>IF($E$21="","",IF(B210="","",'STEP 3 EE Comp'!N215))</f>
        <v/>
      </c>
      <c r="F210" s="343" t="str">
        <f>IF($F$21="","",IF(B210="","",'STEP 3 EE Comp'!R215))</f>
        <v/>
      </c>
      <c r="G210" s="343" t="str">
        <f>IF($G$21="","",IF(B210="","",'STEP 3 EE Comp'!V215))</f>
        <v/>
      </c>
      <c r="H210" s="343" t="str">
        <f>IF($H$21="","",IF(B210="","",'STEP 3 EE Comp'!Z215))</f>
        <v/>
      </c>
      <c r="I210" s="343" t="str">
        <f>IF($I$21="","",IF(B210="","",'STEP 3 EE Comp'!AD215))</f>
        <v/>
      </c>
      <c r="J210" s="343" t="str">
        <f>IF($J$21="","",IF(B210="","",'STEP 3 EE Comp'!AH215))</f>
        <v/>
      </c>
      <c r="K210" s="344" t="str">
        <f>IF($K$21="","",IF(B210="","",'STEP 3 EE Comp'!AL215))</f>
        <v/>
      </c>
      <c r="L210" s="348" t="str">
        <f t="shared" si="100"/>
        <v/>
      </c>
      <c r="M210" s="210" t="str">
        <f t="shared" si="101"/>
        <v/>
      </c>
      <c r="N210" s="210" t="str">
        <f t="shared" si="102"/>
        <v/>
      </c>
      <c r="O210" s="210" t="str">
        <f t="shared" si="103"/>
        <v/>
      </c>
      <c r="P210" s="210" t="str">
        <f t="shared" si="104"/>
        <v/>
      </c>
      <c r="Q210" s="210" t="str">
        <f t="shared" si="105"/>
        <v/>
      </c>
      <c r="R210" s="210" t="str">
        <f t="shared" si="106"/>
        <v/>
      </c>
      <c r="S210" s="210" t="str">
        <f t="shared" si="107"/>
        <v/>
      </c>
      <c r="T210" s="371" t="str">
        <f t="shared" si="108"/>
        <v/>
      </c>
      <c r="U210" s="348"/>
      <c r="V210" s="210"/>
      <c r="W210" s="210"/>
      <c r="X210" s="210"/>
      <c r="Y210" s="210"/>
      <c r="Z210" s="210"/>
      <c r="AA210" s="210"/>
      <c r="AB210" s="210"/>
      <c r="AC210" s="371"/>
      <c r="AD210" s="215"/>
      <c r="AE210" s="215"/>
      <c r="AF210" s="215"/>
      <c r="AG210" s="220"/>
    </row>
    <row r="211" spans="1:33" x14ac:dyDescent="0.3">
      <c r="A211" s="84" t="str">
        <f>IF('STEP 2 EE Data'!A211="","",'STEP 2 EE Data'!A211)</f>
        <v/>
      </c>
      <c r="B211" s="83" t="str">
        <f>IF('STEP 2 EE Data'!B211="","",'STEP 2 EE Data'!B211)</f>
        <v/>
      </c>
      <c r="C211" s="342" t="str">
        <f>IF($C$21="","",IF(B211="","",'STEP 3 EE Comp'!F216))</f>
        <v/>
      </c>
      <c r="D211" s="343" t="str">
        <f>IF($D$21="","",IF(B211="","",'STEP 3 EE Comp'!J216))</f>
        <v/>
      </c>
      <c r="E211" s="343" t="str">
        <f>IF($E$21="","",IF(B211="","",'STEP 3 EE Comp'!N216))</f>
        <v/>
      </c>
      <c r="F211" s="343" t="str">
        <f>IF($F$21="","",IF(B211="","",'STEP 3 EE Comp'!R216))</f>
        <v/>
      </c>
      <c r="G211" s="343" t="str">
        <f>IF($G$21="","",IF(B211="","",'STEP 3 EE Comp'!V216))</f>
        <v/>
      </c>
      <c r="H211" s="343" t="str">
        <f>IF($H$21="","",IF(B211="","",'STEP 3 EE Comp'!Z216))</f>
        <v/>
      </c>
      <c r="I211" s="343" t="str">
        <f>IF($I$21="","",IF(B211="","",'STEP 3 EE Comp'!AD216))</f>
        <v/>
      </c>
      <c r="J211" s="343" t="str">
        <f>IF($J$21="","",IF(B211="","",'STEP 3 EE Comp'!AH216))</f>
        <v/>
      </c>
      <c r="K211" s="344" t="str">
        <f>IF($K$21="","",IF(B211="","",'STEP 3 EE Comp'!AL216))</f>
        <v/>
      </c>
      <c r="L211" s="348" t="str">
        <f t="shared" si="100"/>
        <v/>
      </c>
      <c r="M211" s="210" t="str">
        <f t="shared" si="101"/>
        <v/>
      </c>
      <c r="N211" s="210" t="str">
        <f t="shared" si="102"/>
        <v/>
      </c>
      <c r="O211" s="210" t="str">
        <f t="shared" si="103"/>
        <v/>
      </c>
      <c r="P211" s="210" t="str">
        <f t="shared" si="104"/>
        <v/>
      </c>
      <c r="Q211" s="210" t="str">
        <f t="shared" si="105"/>
        <v/>
      </c>
      <c r="R211" s="210" t="str">
        <f t="shared" si="106"/>
        <v/>
      </c>
      <c r="S211" s="210" t="str">
        <f t="shared" si="107"/>
        <v/>
      </c>
      <c r="T211" s="371" t="str">
        <f t="shared" si="108"/>
        <v/>
      </c>
      <c r="U211" s="348"/>
      <c r="V211" s="210"/>
      <c r="W211" s="210"/>
      <c r="X211" s="210"/>
      <c r="Y211" s="210"/>
      <c r="Z211" s="210"/>
      <c r="AA211" s="210"/>
      <c r="AB211" s="210"/>
      <c r="AC211" s="371"/>
      <c r="AD211" s="215"/>
      <c r="AE211" s="215"/>
      <c r="AF211" s="215"/>
      <c r="AG211" s="220"/>
    </row>
    <row r="212" spans="1:33" x14ac:dyDescent="0.3">
      <c r="A212" s="84" t="str">
        <f>IF('STEP 2 EE Data'!A212="","",'STEP 2 EE Data'!A212)</f>
        <v/>
      </c>
      <c r="B212" s="83" t="str">
        <f>IF('STEP 2 EE Data'!B212="","",'STEP 2 EE Data'!B212)</f>
        <v/>
      </c>
      <c r="C212" s="342" t="str">
        <f>IF($C$21="","",IF(B212="","",'STEP 3 EE Comp'!F217))</f>
        <v/>
      </c>
      <c r="D212" s="343" t="str">
        <f>IF($D$21="","",IF(B212="","",'STEP 3 EE Comp'!J217))</f>
        <v/>
      </c>
      <c r="E212" s="343" t="str">
        <f>IF($E$21="","",IF(B212="","",'STEP 3 EE Comp'!N217))</f>
        <v/>
      </c>
      <c r="F212" s="343" t="str">
        <f>IF($F$21="","",IF(B212="","",'STEP 3 EE Comp'!R217))</f>
        <v/>
      </c>
      <c r="G212" s="343" t="str">
        <f>IF($G$21="","",IF(B212="","",'STEP 3 EE Comp'!V217))</f>
        <v/>
      </c>
      <c r="H212" s="343" t="str">
        <f>IF($H$21="","",IF(B212="","",'STEP 3 EE Comp'!Z217))</f>
        <v/>
      </c>
      <c r="I212" s="343" t="str">
        <f>IF($I$21="","",IF(B212="","",'STEP 3 EE Comp'!AD217))</f>
        <v/>
      </c>
      <c r="J212" s="343" t="str">
        <f>IF($J$21="","",IF(B212="","",'STEP 3 EE Comp'!AH217))</f>
        <v/>
      </c>
      <c r="K212" s="344" t="str">
        <f>IF($K$21="","",IF(B212="","",'STEP 3 EE Comp'!AL217))</f>
        <v/>
      </c>
      <c r="L212" s="348" t="str">
        <f t="shared" si="100"/>
        <v/>
      </c>
      <c r="M212" s="210" t="str">
        <f t="shared" si="101"/>
        <v/>
      </c>
      <c r="N212" s="210" t="str">
        <f t="shared" si="102"/>
        <v/>
      </c>
      <c r="O212" s="210" t="str">
        <f t="shared" si="103"/>
        <v/>
      </c>
      <c r="P212" s="210" t="str">
        <f t="shared" si="104"/>
        <v/>
      </c>
      <c r="Q212" s="210" t="str">
        <f t="shared" si="105"/>
        <v/>
      </c>
      <c r="R212" s="210" t="str">
        <f t="shared" si="106"/>
        <v/>
      </c>
      <c r="S212" s="210" t="str">
        <f t="shared" si="107"/>
        <v/>
      </c>
      <c r="T212" s="371" t="str">
        <f t="shared" si="108"/>
        <v/>
      </c>
      <c r="U212" s="348"/>
      <c r="V212" s="210"/>
      <c r="W212" s="210"/>
      <c r="X212" s="210"/>
      <c r="Y212" s="210"/>
      <c r="Z212" s="210"/>
      <c r="AA212" s="210"/>
      <c r="AB212" s="210"/>
      <c r="AC212" s="371"/>
      <c r="AD212" s="215"/>
      <c r="AE212" s="215"/>
      <c r="AF212" s="215"/>
      <c r="AG212" s="220"/>
    </row>
    <row r="213" spans="1:33" x14ac:dyDescent="0.3">
      <c r="A213" s="84" t="str">
        <f>IF('STEP 2 EE Data'!A213="","",'STEP 2 EE Data'!A213)</f>
        <v/>
      </c>
      <c r="B213" s="83" t="str">
        <f>IF('STEP 2 EE Data'!B213="","",'STEP 2 EE Data'!B213)</f>
        <v/>
      </c>
      <c r="C213" s="342" t="str">
        <f>IF($C$21="","",IF(B213="","",'STEP 3 EE Comp'!F218))</f>
        <v/>
      </c>
      <c r="D213" s="343" t="str">
        <f>IF($D$21="","",IF(B213="","",'STEP 3 EE Comp'!J218))</f>
        <v/>
      </c>
      <c r="E213" s="343" t="str">
        <f>IF($E$21="","",IF(B213="","",'STEP 3 EE Comp'!N218))</f>
        <v/>
      </c>
      <c r="F213" s="343" t="str">
        <f>IF($F$21="","",IF(B213="","",'STEP 3 EE Comp'!R218))</f>
        <v/>
      </c>
      <c r="G213" s="343" t="str">
        <f>IF($G$21="","",IF(B213="","",'STEP 3 EE Comp'!V218))</f>
        <v/>
      </c>
      <c r="H213" s="343" t="str">
        <f>IF($H$21="","",IF(B213="","",'STEP 3 EE Comp'!Z218))</f>
        <v/>
      </c>
      <c r="I213" s="343" t="str">
        <f>IF($I$21="","",IF(B213="","",'STEP 3 EE Comp'!AD218))</f>
        <v/>
      </c>
      <c r="J213" s="343" t="str">
        <f>IF($J$21="","",IF(B213="","",'STEP 3 EE Comp'!AH218))</f>
        <v/>
      </c>
      <c r="K213" s="344" t="str">
        <f>IF($K$21="","",IF(B213="","",'STEP 3 EE Comp'!AL218))</f>
        <v/>
      </c>
      <c r="L213" s="348" t="str">
        <f t="shared" si="100"/>
        <v/>
      </c>
      <c r="M213" s="210" t="str">
        <f t="shared" si="101"/>
        <v/>
      </c>
      <c r="N213" s="210" t="str">
        <f t="shared" si="102"/>
        <v/>
      </c>
      <c r="O213" s="210" t="str">
        <f t="shared" si="103"/>
        <v/>
      </c>
      <c r="P213" s="210" t="str">
        <f t="shared" si="104"/>
        <v/>
      </c>
      <c r="Q213" s="210" t="str">
        <f t="shared" si="105"/>
        <v/>
      </c>
      <c r="R213" s="210" t="str">
        <f t="shared" si="106"/>
        <v/>
      </c>
      <c r="S213" s="210" t="str">
        <f t="shared" si="107"/>
        <v/>
      </c>
      <c r="T213" s="371" t="str">
        <f t="shared" si="108"/>
        <v/>
      </c>
      <c r="U213" s="348"/>
      <c r="V213" s="210"/>
      <c r="W213" s="210"/>
      <c r="X213" s="210"/>
      <c r="Y213" s="210"/>
      <c r="Z213" s="210"/>
      <c r="AA213" s="210"/>
      <c r="AB213" s="210"/>
      <c r="AC213" s="371"/>
      <c r="AD213" s="215"/>
      <c r="AE213" s="215"/>
      <c r="AF213" s="215"/>
      <c r="AG213" s="220"/>
    </row>
    <row r="214" spans="1:33" x14ac:dyDescent="0.3">
      <c r="A214" s="84" t="str">
        <f>IF('STEP 2 EE Data'!A214="","",'STEP 2 EE Data'!A214)</f>
        <v/>
      </c>
      <c r="B214" s="83" t="str">
        <f>IF('STEP 2 EE Data'!B214="","",'STEP 2 EE Data'!B214)</f>
        <v/>
      </c>
      <c r="C214" s="342" t="str">
        <f>IF($C$21="","",IF(B214="","",'STEP 3 EE Comp'!F219))</f>
        <v/>
      </c>
      <c r="D214" s="343" t="str">
        <f>IF($D$21="","",IF(B214="","",'STEP 3 EE Comp'!J219))</f>
        <v/>
      </c>
      <c r="E214" s="343" t="str">
        <f>IF($E$21="","",IF(B214="","",'STEP 3 EE Comp'!N219))</f>
        <v/>
      </c>
      <c r="F214" s="343" t="str">
        <f>IF($F$21="","",IF(B214="","",'STEP 3 EE Comp'!R219))</f>
        <v/>
      </c>
      <c r="G214" s="343" t="str">
        <f>IF($G$21="","",IF(B214="","",'STEP 3 EE Comp'!V219))</f>
        <v/>
      </c>
      <c r="H214" s="343" t="str">
        <f>IF($H$21="","",IF(B214="","",'STEP 3 EE Comp'!Z219))</f>
        <v/>
      </c>
      <c r="I214" s="343" t="str">
        <f>IF($I$21="","",IF(B214="","",'STEP 3 EE Comp'!AD219))</f>
        <v/>
      </c>
      <c r="J214" s="343" t="str">
        <f>IF($J$21="","",IF(B214="","",'STEP 3 EE Comp'!AH219))</f>
        <v/>
      </c>
      <c r="K214" s="344" t="str">
        <f>IF($K$21="","",IF(B214="","",'STEP 3 EE Comp'!AL219))</f>
        <v/>
      </c>
      <c r="L214" s="348" t="str">
        <f t="shared" si="100"/>
        <v/>
      </c>
      <c r="M214" s="210" t="str">
        <f t="shared" si="101"/>
        <v/>
      </c>
      <c r="N214" s="210" t="str">
        <f t="shared" si="102"/>
        <v/>
      </c>
      <c r="O214" s="210" t="str">
        <f t="shared" si="103"/>
        <v/>
      </c>
      <c r="P214" s="210" t="str">
        <f t="shared" si="104"/>
        <v/>
      </c>
      <c r="Q214" s="210" t="str">
        <f t="shared" si="105"/>
        <v/>
      </c>
      <c r="R214" s="210" t="str">
        <f t="shared" si="106"/>
        <v/>
      </c>
      <c r="S214" s="210" t="str">
        <f t="shared" si="107"/>
        <v/>
      </c>
      <c r="T214" s="371" t="str">
        <f t="shared" si="108"/>
        <v/>
      </c>
      <c r="U214" s="348"/>
      <c r="V214" s="210"/>
      <c r="W214" s="210"/>
      <c r="X214" s="210"/>
      <c r="Y214" s="210"/>
      <c r="Z214" s="210"/>
      <c r="AA214" s="210"/>
      <c r="AB214" s="210"/>
      <c r="AC214" s="371"/>
      <c r="AD214" s="215"/>
      <c r="AE214" s="215"/>
      <c r="AF214" s="215"/>
      <c r="AG214" s="220"/>
    </row>
    <row r="215" spans="1:33" x14ac:dyDescent="0.3">
      <c r="A215" s="84" t="str">
        <f>IF('STEP 2 EE Data'!A215="","",'STEP 2 EE Data'!A215)</f>
        <v/>
      </c>
      <c r="B215" s="83" t="str">
        <f>IF('STEP 2 EE Data'!B215="","",'STEP 2 EE Data'!B215)</f>
        <v/>
      </c>
      <c r="C215" s="342" t="str">
        <f>IF($C$21="","",IF(B215="","",'STEP 3 EE Comp'!F220))</f>
        <v/>
      </c>
      <c r="D215" s="343" t="str">
        <f>IF($D$21="","",IF(B215="","",'STEP 3 EE Comp'!J220))</f>
        <v/>
      </c>
      <c r="E215" s="343" t="str">
        <f>IF($E$21="","",IF(B215="","",'STEP 3 EE Comp'!N220))</f>
        <v/>
      </c>
      <c r="F215" s="343" t="str">
        <f>IF($F$21="","",IF(B215="","",'STEP 3 EE Comp'!R220))</f>
        <v/>
      </c>
      <c r="G215" s="343" t="str">
        <f>IF($G$21="","",IF(B215="","",'STEP 3 EE Comp'!V220))</f>
        <v/>
      </c>
      <c r="H215" s="343" t="str">
        <f>IF($H$21="","",IF(B215="","",'STEP 3 EE Comp'!Z220))</f>
        <v/>
      </c>
      <c r="I215" s="343" t="str">
        <f>IF($I$21="","",IF(B215="","",'STEP 3 EE Comp'!AD220))</f>
        <v/>
      </c>
      <c r="J215" s="343" t="str">
        <f>IF($J$21="","",IF(B215="","",'STEP 3 EE Comp'!AH220))</f>
        <v/>
      </c>
      <c r="K215" s="344" t="str">
        <f>IF($K$21="","",IF(B215="","",'STEP 3 EE Comp'!AL220))</f>
        <v/>
      </c>
      <c r="L215" s="348" t="str">
        <f t="shared" si="100"/>
        <v/>
      </c>
      <c r="M215" s="210" t="str">
        <f t="shared" si="101"/>
        <v/>
      </c>
      <c r="N215" s="210" t="str">
        <f t="shared" si="102"/>
        <v/>
      </c>
      <c r="O215" s="210" t="str">
        <f t="shared" si="103"/>
        <v/>
      </c>
      <c r="P215" s="210" t="str">
        <f t="shared" si="104"/>
        <v/>
      </c>
      <c r="Q215" s="210" t="str">
        <f t="shared" si="105"/>
        <v/>
      </c>
      <c r="R215" s="210" t="str">
        <f t="shared" si="106"/>
        <v/>
      </c>
      <c r="S215" s="210" t="str">
        <f t="shared" si="107"/>
        <v/>
      </c>
      <c r="T215" s="371" t="str">
        <f t="shared" si="108"/>
        <v/>
      </c>
      <c r="U215" s="348"/>
      <c r="V215" s="210"/>
      <c r="W215" s="210"/>
      <c r="X215" s="210"/>
      <c r="Y215" s="210"/>
      <c r="Z215" s="210"/>
      <c r="AA215" s="210"/>
      <c r="AB215" s="210"/>
      <c r="AC215" s="371"/>
      <c r="AD215" s="215"/>
      <c r="AE215" s="215"/>
      <c r="AF215" s="215"/>
      <c r="AG215" s="220"/>
    </row>
    <row r="216" spans="1:33" x14ac:dyDescent="0.3">
      <c r="A216" s="84" t="str">
        <f>IF('STEP 2 EE Data'!A216="","",'STEP 2 EE Data'!A216)</f>
        <v/>
      </c>
      <c r="B216" s="83" t="str">
        <f>IF('STEP 2 EE Data'!B216="","",'STEP 2 EE Data'!B216)</f>
        <v/>
      </c>
      <c r="C216" s="342" t="str">
        <f>IF($C$21="","",IF(B216="","",'STEP 3 EE Comp'!F221))</f>
        <v/>
      </c>
      <c r="D216" s="343" t="str">
        <f>IF($D$21="","",IF(B216="","",'STEP 3 EE Comp'!J221))</f>
        <v/>
      </c>
      <c r="E216" s="343" t="str">
        <f>IF($E$21="","",IF(B216="","",'STEP 3 EE Comp'!N221))</f>
        <v/>
      </c>
      <c r="F216" s="343" t="str">
        <f>IF($F$21="","",IF(B216="","",'STEP 3 EE Comp'!R221))</f>
        <v/>
      </c>
      <c r="G216" s="343" t="str">
        <f>IF($G$21="","",IF(B216="","",'STEP 3 EE Comp'!V221))</f>
        <v/>
      </c>
      <c r="H216" s="343" t="str">
        <f>IF($H$21="","",IF(B216="","",'STEP 3 EE Comp'!Z221))</f>
        <v/>
      </c>
      <c r="I216" s="343" t="str">
        <f>IF($I$21="","",IF(B216="","",'STEP 3 EE Comp'!AD221))</f>
        <v/>
      </c>
      <c r="J216" s="343" t="str">
        <f>IF($J$21="","",IF(B216="","",'STEP 3 EE Comp'!AH221))</f>
        <v/>
      </c>
      <c r="K216" s="344" t="str">
        <f>IF($K$21="","",IF(B216="","",'STEP 3 EE Comp'!AL221))</f>
        <v/>
      </c>
      <c r="L216" s="348" t="str">
        <f t="shared" si="100"/>
        <v/>
      </c>
      <c r="M216" s="210" t="str">
        <f t="shared" si="101"/>
        <v/>
      </c>
      <c r="N216" s="210" t="str">
        <f t="shared" si="102"/>
        <v/>
      </c>
      <c r="O216" s="210" t="str">
        <f t="shared" si="103"/>
        <v/>
      </c>
      <c r="P216" s="210" t="str">
        <f t="shared" si="104"/>
        <v/>
      </c>
      <c r="Q216" s="210" t="str">
        <f t="shared" si="105"/>
        <v/>
      </c>
      <c r="R216" s="210" t="str">
        <f t="shared" si="106"/>
        <v/>
      </c>
      <c r="S216" s="210" t="str">
        <f t="shared" si="107"/>
        <v/>
      </c>
      <c r="T216" s="371" t="str">
        <f t="shared" si="108"/>
        <v/>
      </c>
      <c r="U216" s="348"/>
      <c r="V216" s="210"/>
      <c r="W216" s="210"/>
      <c r="X216" s="210"/>
      <c r="Y216" s="210"/>
      <c r="Z216" s="210"/>
      <c r="AA216" s="210"/>
      <c r="AB216" s="210"/>
      <c r="AC216" s="371"/>
      <c r="AD216" s="215"/>
      <c r="AE216" s="215"/>
      <c r="AF216" s="215"/>
      <c r="AG216" s="220"/>
    </row>
    <row r="217" spans="1:33" x14ac:dyDescent="0.3">
      <c r="A217" s="84" t="str">
        <f>IF('STEP 2 EE Data'!A217="","",'STEP 2 EE Data'!A217)</f>
        <v/>
      </c>
      <c r="B217" s="83" t="str">
        <f>IF('STEP 2 EE Data'!B217="","",'STEP 2 EE Data'!B217)</f>
        <v/>
      </c>
      <c r="C217" s="342" t="str">
        <f>IF($C$21="","",IF(B217="","",'STEP 3 EE Comp'!F222))</f>
        <v/>
      </c>
      <c r="D217" s="343" t="str">
        <f>IF($D$21="","",IF(B217="","",'STEP 3 EE Comp'!J222))</f>
        <v/>
      </c>
      <c r="E217" s="343" t="str">
        <f>IF($E$21="","",IF(B217="","",'STEP 3 EE Comp'!N222))</f>
        <v/>
      </c>
      <c r="F217" s="343" t="str">
        <f>IF($F$21="","",IF(B217="","",'STEP 3 EE Comp'!R222))</f>
        <v/>
      </c>
      <c r="G217" s="343" t="str">
        <f>IF($G$21="","",IF(B217="","",'STEP 3 EE Comp'!V222))</f>
        <v/>
      </c>
      <c r="H217" s="343" t="str">
        <f>IF($H$21="","",IF(B217="","",'STEP 3 EE Comp'!Z222))</f>
        <v/>
      </c>
      <c r="I217" s="343" t="str">
        <f>IF($I$21="","",IF(B217="","",'STEP 3 EE Comp'!AD222))</f>
        <v/>
      </c>
      <c r="J217" s="343" t="str">
        <f>IF($J$21="","",IF(B217="","",'STEP 3 EE Comp'!AH222))</f>
        <v/>
      </c>
      <c r="K217" s="344" t="str">
        <f>IF($K$21="","",IF(B217="","",'STEP 3 EE Comp'!AL222))</f>
        <v/>
      </c>
      <c r="L217" s="348" t="str">
        <f t="shared" si="100"/>
        <v/>
      </c>
      <c r="M217" s="210" t="str">
        <f t="shared" si="101"/>
        <v/>
      </c>
      <c r="N217" s="210" t="str">
        <f t="shared" si="102"/>
        <v/>
      </c>
      <c r="O217" s="210" t="str">
        <f t="shared" si="103"/>
        <v/>
      </c>
      <c r="P217" s="210" t="str">
        <f t="shared" si="104"/>
        <v/>
      </c>
      <c r="Q217" s="210" t="str">
        <f t="shared" si="105"/>
        <v/>
      </c>
      <c r="R217" s="210" t="str">
        <f t="shared" si="106"/>
        <v/>
      </c>
      <c r="S217" s="210" t="str">
        <f t="shared" si="107"/>
        <v/>
      </c>
      <c r="T217" s="371" t="str">
        <f t="shared" si="108"/>
        <v/>
      </c>
      <c r="U217" s="348"/>
      <c r="V217" s="210"/>
      <c r="W217" s="210"/>
      <c r="X217" s="210"/>
      <c r="Y217" s="210"/>
      <c r="Z217" s="210"/>
      <c r="AA217" s="210"/>
      <c r="AB217" s="210"/>
      <c r="AC217" s="371"/>
      <c r="AD217" s="215"/>
      <c r="AE217" s="215"/>
      <c r="AF217" s="215"/>
      <c r="AG217" s="220"/>
    </row>
    <row r="218" spans="1:33" x14ac:dyDescent="0.3">
      <c r="A218" s="84" t="str">
        <f>IF('STEP 2 EE Data'!A218="","",'STEP 2 EE Data'!A218)</f>
        <v/>
      </c>
      <c r="B218" s="83" t="str">
        <f>IF('STEP 2 EE Data'!B218="","",'STEP 2 EE Data'!B218)</f>
        <v/>
      </c>
      <c r="C218" s="342" t="str">
        <f>IF($C$21="","",IF(B218="","",'STEP 3 EE Comp'!F223))</f>
        <v/>
      </c>
      <c r="D218" s="343" t="str">
        <f>IF($D$21="","",IF(B218="","",'STEP 3 EE Comp'!J223))</f>
        <v/>
      </c>
      <c r="E218" s="343" t="str">
        <f>IF($E$21="","",IF(B218="","",'STEP 3 EE Comp'!N223))</f>
        <v/>
      </c>
      <c r="F218" s="343" t="str">
        <f>IF($F$21="","",IF(B218="","",'STEP 3 EE Comp'!R223))</f>
        <v/>
      </c>
      <c r="G218" s="343" t="str">
        <f>IF($G$21="","",IF(B218="","",'STEP 3 EE Comp'!V223))</f>
        <v/>
      </c>
      <c r="H218" s="343" t="str">
        <f>IF($H$21="","",IF(B218="","",'STEP 3 EE Comp'!Z223))</f>
        <v/>
      </c>
      <c r="I218" s="343" t="str">
        <f>IF($I$21="","",IF(B218="","",'STEP 3 EE Comp'!AD223))</f>
        <v/>
      </c>
      <c r="J218" s="343" t="str">
        <f>IF($J$21="","",IF(B218="","",'STEP 3 EE Comp'!AH223))</f>
        <v/>
      </c>
      <c r="K218" s="344" t="str">
        <f>IF($K$21="","",IF(B218="","",'STEP 3 EE Comp'!AL223))</f>
        <v/>
      </c>
      <c r="L218" s="348" t="str">
        <f t="shared" si="100"/>
        <v/>
      </c>
      <c r="M218" s="210" t="str">
        <f t="shared" si="101"/>
        <v/>
      </c>
      <c r="N218" s="210" t="str">
        <f t="shared" si="102"/>
        <v/>
      </c>
      <c r="O218" s="210" t="str">
        <f t="shared" si="103"/>
        <v/>
      </c>
      <c r="P218" s="210" t="str">
        <f t="shared" si="104"/>
        <v/>
      </c>
      <c r="Q218" s="210" t="str">
        <f t="shared" si="105"/>
        <v/>
      </c>
      <c r="R218" s="210" t="str">
        <f t="shared" si="106"/>
        <v/>
      </c>
      <c r="S218" s="210" t="str">
        <f t="shared" si="107"/>
        <v/>
      </c>
      <c r="T218" s="371" t="str">
        <f t="shared" si="108"/>
        <v/>
      </c>
      <c r="U218" s="348"/>
      <c r="V218" s="210"/>
      <c r="W218" s="210"/>
      <c r="X218" s="210"/>
      <c r="Y218" s="210"/>
      <c r="Z218" s="210"/>
      <c r="AA218" s="210"/>
      <c r="AB218" s="210"/>
      <c r="AC218" s="371"/>
      <c r="AD218" s="215"/>
      <c r="AE218" s="215"/>
      <c r="AF218" s="215"/>
      <c r="AG218" s="220"/>
    </row>
    <row r="219" spans="1:33" x14ac:dyDescent="0.3">
      <c r="A219" s="84" t="str">
        <f>IF('STEP 2 EE Data'!A219="","",'STEP 2 EE Data'!A219)</f>
        <v/>
      </c>
      <c r="B219" s="83" t="str">
        <f>IF('STEP 2 EE Data'!B219="","",'STEP 2 EE Data'!B219)</f>
        <v/>
      </c>
      <c r="C219" s="342" t="str">
        <f>IF($C$21="","",IF(B219="","",'STEP 3 EE Comp'!F224))</f>
        <v/>
      </c>
      <c r="D219" s="343" t="str">
        <f>IF($D$21="","",IF(B219="","",'STEP 3 EE Comp'!J224))</f>
        <v/>
      </c>
      <c r="E219" s="343" t="str">
        <f>IF($E$21="","",IF(B219="","",'STEP 3 EE Comp'!N224))</f>
        <v/>
      </c>
      <c r="F219" s="343" t="str">
        <f>IF($F$21="","",IF(B219="","",'STEP 3 EE Comp'!R224))</f>
        <v/>
      </c>
      <c r="G219" s="343" t="str">
        <f>IF($G$21="","",IF(B219="","",'STEP 3 EE Comp'!V224))</f>
        <v/>
      </c>
      <c r="H219" s="343" t="str">
        <f>IF($H$21="","",IF(B219="","",'STEP 3 EE Comp'!Z224))</f>
        <v/>
      </c>
      <c r="I219" s="343" t="str">
        <f>IF($I$21="","",IF(B219="","",'STEP 3 EE Comp'!AD224))</f>
        <v/>
      </c>
      <c r="J219" s="343" t="str">
        <f>IF($J$21="","",IF(B219="","",'STEP 3 EE Comp'!AH224))</f>
        <v/>
      </c>
      <c r="K219" s="344" t="str">
        <f>IF($K$21="","",IF(B219="","",'STEP 3 EE Comp'!AL224))</f>
        <v/>
      </c>
      <c r="L219" s="348" t="str">
        <f t="shared" si="100"/>
        <v/>
      </c>
      <c r="M219" s="210" t="str">
        <f t="shared" si="101"/>
        <v/>
      </c>
      <c r="N219" s="210" t="str">
        <f t="shared" si="102"/>
        <v/>
      </c>
      <c r="O219" s="210" t="str">
        <f t="shared" si="103"/>
        <v/>
      </c>
      <c r="P219" s="210" t="str">
        <f t="shared" si="104"/>
        <v/>
      </c>
      <c r="Q219" s="210" t="str">
        <f t="shared" si="105"/>
        <v/>
      </c>
      <c r="R219" s="210" t="str">
        <f t="shared" si="106"/>
        <v/>
      </c>
      <c r="S219" s="210" t="str">
        <f t="shared" si="107"/>
        <v/>
      </c>
      <c r="T219" s="371" t="str">
        <f t="shared" si="108"/>
        <v/>
      </c>
      <c r="U219" s="348"/>
      <c r="V219" s="210"/>
      <c r="W219" s="210"/>
      <c r="X219" s="210"/>
      <c r="Y219" s="210"/>
      <c r="Z219" s="210"/>
      <c r="AA219" s="210"/>
      <c r="AB219" s="210"/>
      <c r="AC219" s="371"/>
      <c r="AD219" s="215"/>
      <c r="AE219" s="215"/>
      <c r="AF219" s="215"/>
      <c r="AG219" s="220"/>
    </row>
    <row r="220" spans="1:33" x14ac:dyDescent="0.3">
      <c r="A220" s="84" t="str">
        <f>IF('STEP 2 EE Data'!A220="","",'STEP 2 EE Data'!A220)</f>
        <v/>
      </c>
      <c r="B220" s="83" t="str">
        <f>IF('STEP 2 EE Data'!B220="","",'STEP 2 EE Data'!B220)</f>
        <v/>
      </c>
      <c r="C220" s="342" t="str">
        <f>IF($C$21="","",IF(B220="","",'STEP 3 EE Comp'!F225))</f>
        <v/>
      </c>
      <c r="D220" s="343" t="str">
        <f>IF($D$21="","",IF(B220="","",'STEP 3 EE Comp'!J225))</f>
        <v/>
      </c>
      <c r="E220" s="343" t="str">
        <f>IF($E$21="","",IF(B220="","",'STEP 3 EE Comp'!N225))</f>
        <v/>
      </c>
      <c r="F220" s="343" t="str">
        <f>IF($F$21="","",IF(B220="","",'STEP 3 EE Comp'!R225))</f>
        <v/>
      </c>
      <c r="G220" s="343" t="str">
        <f>IF($G$21="","",IF(B220="","",'STEP 3 EE Comp'!V225))</f>
        <v/>
      </c>
      <c r="H220" s="343" t="str">
        <f>IF($H$21="","",IF(B220="","",'STEP 3 EE Comp'!Z225))</f>
        <v/>
      </c>
      <c r="I220" s="343" t="str">
        <f>IF($I$21="","",IF(B220="","",'STEP 3 EE Comp'!AD225))</f>
        <v/>
      </c>
      <c r="J220" s="343" t="str">
        <f>IF($J$21="","",IF(B220="","",'STEP 3 EE Comp'!AH225))</f>
        <v/>
      </c>
      <c r="K220" s="344" t="str">
        <f>IF($K$21="","",IF(B220="","",'STEP 3 EE Comp'!AL225))</f>
        <v/>
      </c>
      <c r="L220" s="348" t="str">
        <f t="shared" si="100"/>
        <v/>
      </c>
      <c r="M220" s="210" t="str">
        <f t="shared" si="101"/>
        <v/>
      </c>
      <c r="N220" s="210" t="str">
        <f t="shared" si="102"/>
        <v/>
      </c>
      <c r="O220" s="210" t="str">
        <f t="shared" si="103"/>
        <v/>
      </c>
      <c r="P220" s="210" t="str">
        <f t="shared" si="104"/>
        <v/>
      </c>
      <c r="Q220" s="210" t="str">
        <f t="shared" si="105"/>
        <v/>
      </c>
      <c r="R220" s="210" t="str">
        <f t="shared" si="106"/>
        <v/>
      </c>
      <c r="S220" s="210" t="str">
        <f t="shared" si="107"/>
        <v/>
      </c>
      <c r="T220" s="371" t="str">
        <f t="shared" si="108"/>
        <v/>
      </c>
      <c r="U220" s="348"/>
      <c r="V220" s="210"/>
      <c r="W220" s="210"/>
      <c r="X220" s="210"/>
      <c r="Y220" s="210"/>
      <c r="Z220" s="210"/>
      <c r="AA220" s="210"/>
      <c r="AB220" s="210"/>
      <c r="AC220" s="371"/>
      <c r="AD220" s="215"/>
      <c r="AE220" s="215"/>
      <c r="AF220" s="215"/>
      <c r="AG220" s="220"/>
    </row>
    <row r="221" spans="1:33" x14ac:dyDescent="0.3">
      <c r="A221" s="84" t="str">
        <f>IF('STEP 2 EE Data'!A221="","",'STEP 2 EE Data'!A221)</f>
        <v/>
      </c>
      <c r="B221" s="83" t="str">
        <f>IF('STEP 2 EE Data'!B221="","",'STEP 2 EE Data'!B221)</f>
        <v/>
      </c>
      <c r="C221" s="342" t="str">
        <f>IF($C$21="","",IF(B221="","",'STEP 3 EE Comp'!F226))</f>
        <v/>
      </c>
      <c r="D221" s="343" t="str">
        <f>IF($D$21="","",IF(B221="","",'STEP 3 EE Comp'!J226))</f>
        <v/>
      </c>
      <c r="E221" s="343" t="str">
        <f>IF($E$21="","",IF(B221="","",'STEP 3 EE Comp'!N226))</f>
        <v/>
      </c>
      <c r="F221" s="343" t="str">
        <f>IF($F$21="","",IF(B221="","",'STEP 3 EE Comp'!R226))</f>
        <v/>
      </c>
      <c r="G221" s="343" t="str">
        <f>IF($G$21="","",IF(B221="","",'STEP 3 EE Comp'!V226))</f>
        <v/>
      </c>
      <c r="H221" s="343" t="str">
        <f>IF($H$21="","",IF(B221="","",'STEP 3 EE Comp'!Z226))</f>
        <v/>
      </c>
      <c r="I221" s="343" t="str">
        <f>IF($I$21="","",IF(B221="","",'STEP 3 EE Comp'!AD226))</f>
        <v/>
      </c>
      <c r="J221" s="343" t="str">
        <f>IF($J$21="","",IF(B221="","",'STEP 3 EE Comp'!AH226))</f>
        <v/>
      </c>
      <c r="K221" s="344" t="str">
        <f>IF($K$21="","",IF(B221="","",'STEP 3 EE Comp'!AL226))</f>
        <v/>
      </c>
      <c r="L221" s="348" t="str">
        <f t="shared" si="100"/>
        <v/>
      </c>
      <c r="M221" s="210" t="str">
        <f t="shared" si="101"/>
        <v/>
      </c>
      <c r="N221" s="210" t="str">
        <f t="shared" si="102"/>
        <v/>
      </c>
      <c r="O221" s="210" t="str">
        <f t="shared" si="103"/>
        <v/>
      </c>
      <c r="P221" s="210" t="str">
        <f t="shared" si="104"/>
        <v/>
      </c>
      <c r="Q221" s="210" t="str">
        <f t="shared" si="105"/>
        <v/>
      </c>
      <c r="R221" s="210" t="str">
        <f t="shared" si="106"/>
        <v/>
      </c>
      <c r="S221" s="210" t="str">
        <f t="shared" si="107"/>
        <v/>
      </c>
      <c r="T221" s="371" t="str">
        <f t="shared" si="108"/>
        <v/>
      </c>
      <c r="U221" s="348"/>
      <c r="V221" s="210"/>
      <c r="W221" s="210"/>
      <c r="X221" s="210"/>
      <c r="Y221" s="210"/>
      <c r="Z221" s="210"/>
      <c r="AA221" s="210"/>
      <c r="AB221" s="210"/>
      <c r="AC221" s="371"/>
      <c r="AD221" s="215"/>
      <c r="AE221" s="215"/>
      <c r="AF221" s="215"/>
      <c r="AG221" s="220"/>
    </row>
    <row r="222" spans="1:33" x14ac:dyDescent="0.3">
      <c r="A222" s="84" t="str">
        <f>IF('STEP 2 EE Data'!A222="","",'STEP 2 EE Data'!A222)</f>
        <v/>
      </c>
      <c r="B222" s="83" t="str">
        <f>IF('STEP 2 EE Data'!B222="","",'STEP 2 EE Data'!B222)</f>
        <v/>
      </c>
      <c r="C222" s="342" t="str">
        <f>IF($C$21="","",IF(B222="","",'STEP 3 EE Comp'!F227))</f>
        <v/>
      </c>
      <c r="D222" s="343" t="str">
        <f>IF($D$21="","",IF(B222="","",'STEP 3 EE Comp'!J227))</f>
        <v/>
      </c>
      <c r="E222" s="343" t="str">
        <f>IF($E$21="","",IF(B222="","",'STEP 3 EE Comp'!N227))</f>
        <v/>
      </c>
      <c r="F222" s="343" t="str">
        <f>IF($F$21="","",IF(B222="","",'STEP 3 EE Comp'!R227))</f>
        <v/>
      </c>
      <c r="G222" s="343" t="str">
        <f>IF($G$21="","",IF(B222="","",'STEP 3 EE Comp'!V227))</f>
        <v/>
      </c>
      <c r="H222" s="343" t="str">
        <f>IF($H$21="","",IF(B222="","",'STEP 3 EE Comp'!Z227))</f>
        <v/>
      </c>
      <c r="I222" s="343" t="str">
        <f>IF($I$21="","",IF(B222="","",'STEP 3 EE Comp'!AD227))</f>
        <v/>
      </c>
      <c r="J222" s="343" t="str">
        <f>IF($J$21="","",IF(B222="","",'STEP 3 EE Comp'!AH227))</f>
        <v/>
      </c>
      <c r="K222" s="344" t="str">
        <f>IF($K$21="","",IF(B222="","",'STEP 3 EE Comp'!AL227))</f>
        <v/>
      </c>
      <c r="L222" s="348" t="str">
        <f t="shared" si="100"/>
        <v/>
      </c>
      <c r="M222" s="210" t="str">
        <f t="shared" si="101"/>
        <v/>
      </c>
      <c r="N222" s="210" t="str">
        <f t="shared" si="102"/>
        <v/>
      </c>
      <c r="O222" s="210" t="str">
        <f t="shared" si="103"/>
        <v/>
      </c>
      <c r="P222" s="210" t="str">
        <f t="shared" si="104"/>
        <v/>
      </c>
      <c r="Q222" s="210" t="str">
        <f t="shared" si="105"/>
        <v/>
      </c>
      <c r="R222" s="210" t="str">
        <f t="shared" si="106"/>
        <v/>
      </c>
      <c r="S222" s="210" t="str">
        <f t="shared" si="107"/>
        <v/>
      </c>
      <c r="T222" s="371" t="str">
        <f t="shared" si="108"/>
        <v/>
      </c>
      <c r="U222" s="348"/>
      <c r="V222" s="210"/>
      <c r="W222" s="210"/>
      <c r="X222" s="210"/>
      <c r="Y222" s="210"/>
      <c r="Z222" s="210"/>
      <c r="AA222" s="210"/>
      <c r="AB222" s="210"/>
      <c r="AC222" s="371"/>
      <c r="AD222" s="215"/>
      <c r="AE222" s="215"/>
      <c r="AF222" s="215"/>
      <c r="AG222" s="220"/>
    </row>
    <row r="223" spans="1:33" x14ac:dyDescent="0.3">
      <c r="A223" s="84" t="str">
        <f>IF('STEP 2 EE Data'!A223="","",'STEP 2 EE Data'!A223)</f>
        <v/>
      </c>
      <c r="B223" s="83" t="str">
        <f>IF('STEP 2 EE Data'!B223="","",'STEP 2 EE Data'!B223)</f>
        <v/>
      </c>
      <c r="C223" s="342" t="str">
        <f>IF($C$21="","",IF(B223="","",'STEP 3 EE Comp'!F228))</f>
        <v/>
      </c>
      <c r="D223" s="343" t="str">
        <f>IF($D$21="","",IF(B223="","",'STEP 3 EE Comp'!J228))</f>
        <v/>
      </c>
      <c r="E223" s="343" t="str">
        <f>IF($E$21="","",IF(B223="","",'STEP 3 EE Comp'!N228))</f>
        <v/>
      </c>
      <c r="F223" s="343" t="str">
        <f>IF($F$21="","",IF(B223="","",'STEP 3 EE Comp'!R228))</f>
        <v/>
      </c>
      <c r="G223" s="343" t="str">
        <f>IF($G$21="","",IF(B223="","",'STEP 3 EE Comp'!V228))</f>
        <v/>
      </c>
      <c r="H223" s="343" t="str">
        <f>IF($H$21="","",IF(B223="","",'STEP 3 EE Comp'!Z228))</f>
        <v/>
      </c>
      <c r="I223" s="343" t="str">
        <f>IF($I$21="","",IF(B223="","",'STEP 3 EE Comp'!AD228))</f>
        <v/>
      </c>
      <c r="J223" s="343" t="str">
        <f>IF($J$21="","",IF(B223="","",'STEP 3 EE Comp'!AH228))</f>
        <v/>
      </c>
      <c r="K223" s="344" t="str">
        <f>IF($K$21="","",IF(B223="","",'STEP 3 EE Comp'!AL228))</f>
        <v/>
      </c>
      <c r="L223" s="348" t="str">
        <f t="shared" si="100"/>
        <v/>
      </c>
      <c r="M223" s="210" t="str">
        <f t="shared" si="101"/>
        <v/>
      </c>
      <c r="N223" s="210" t="str">
        <f t="shared" si="102"/>
        <v/>
      </c>
      <c r="O223" s="210" t="str">
        <f t="shared" si="103"/>
        <v/>
      </c>
      <c r="P223" s="210" t="str">
        <f t="shared" si="104"/>
        <v/>
      </c>
      <c r="Q223" s="210" t="str">
        <f t="shared" si="105"/>
        <v/>
      </c>
      <c r="R223" s="210" t="str">
        <f t="shared" si="106"/>
        <v/>
      </c>
      <c r="S223" s="210" t="str">
        <f t="shared" si="107"/>
        <v/>
      </c>
      <c r="T223" s="371" t="str">
        <f t="shared" si="108"/>
        <v/>
      </c>
      <c r="U223" s="348"/>
      <c r="V223" s="210"/>
      <c r="W223" s="210"/>
      <c r="X223" s="210"/>
      <c r="Y223" s="210"/>
      <c r="Z223" s="210"/>
      <c r="AA223" s="210"/>
      <c r="AB223" s="210"/>
      <c r="AC223" s="371"/>
      <c r="AD223" s="215"/>
      <c r="AE223" s="215"/>
      <c r="AF223" s="215"/>
      <c r="AG223" s="220"/>
    </row>
    <row r="224" spans="1:33" x14ac:dyDescent="0.3">
      <c r="A224" s="84" t="str">
        <f>IF('STEP 2 EE Data'!A224="","",'STEP 2 EE Data'!A224)</f>
        <v/>
      </c>
      <c r="B224" s="83" t="str">
        <f>IF('STEP 2 EE Data'!B224="","",'STEP 2 EE Data'!B224)</f>
        <v/>
      </c>
      <c r="C224" s="342" t="str">
        <f>IF($C$21="","",IF(B224="","",'STEP 3 EE Comp'!F229))</f>
        <v/>
      </c>
      <c r="D224" s="343" t="str">
        <f>IF($D$21="","",IF(B224="","",'STEP 3 EE Comp'!J229))</f>
        <v/>
      </c>
      <c r="E224" s="343" t="str">
        <f>IF($E$21="","",IF(B224="","",'STEP 3 EE Comp'!N229))</f>
        <v/>
      </c>
      <c r="F224" s="343" t="str">
        <f>IF($F$21="","",IF(B224="","",'STEP 3 EE Comp'!R229))</f>
        <v/>
      </c>
      <c r="G224" s="343" t="str">
        <f>IF($G$21="","",IF(B224="","",'STEP 3 EE Comp'!V229))</f>
        <v/>
      </c>
      <c r="H224" s="343" t="str">
        <f>IF($H$21="","",IF(B224="","",'STEP 3 EE Comp'!Z229))</f>
        <v/>
      </c>
      <c r="I224" s="343" t="str">
        <f>IF($I$21="","",IF(B224="","",'STEP 3 EE Comp'!AD229))</f>
        <v/>
      </c>
      <c r="J224" s="343" t="str">
        <f>IF($J$21="","",IF(B224="","",'STEP 3 EE Comp'!AH229))</f>
        <v/>
      </c>
      <c r="K224" s="344" t="str">
        <f>IF($K$21="","",IF(B224="","",'STEP 3 EE Comp'!AL229))</f>
        <v/>
      </c>
      <c r="L224" s="348" t="str">
        <f t="shared" si="100"/>
        <v/>
      </c>
      <c r="M224" s="210" t="str">
        <f t="shared" si="101"/>
        <v/>
      </c>
      <c r="N224" s="210" t="str">
        <f t="shared" si="102"/>
        <v/>
      </c>
      <c r="O224" s="210" t="str">
        <f t="shared" si="103"/>
        <v/>
      </c>
      <c r="P224" s="210" t="str">
        <f t="shared" si="104"/>
        <v/>
      </c>
      <c r="Q224" s="210" t="str">
        <f t="shared" si="105"/>
        <v/>
      </c>
      <c r="R224" s="210" t="str">
        <f t="shared" si="106"/>
        <v/>
      </c>
      <c r="S224" s="210" t="str">
        <f t="shared" si="107"/>
        <v/>
      </c>
      <c r="T224" s="371" t="str">
        <f t="shared" si="108"/>
        <v/>
      </c>
      <c r="U224" s="348"/>
      <c r="V224" s="210"/>
      <c r="W224" s="210"/>
      <c r="X224" s="210"/>
      <c r="Y224" s="210"/>
      <c r="Z224" s="210"/>
      <c r="AA224" s="210"/>
      <c r="AB224" s="210"/>
      <c r="AC224" s="371"/>
      <c r="AD224" s="215"/>
      <c r="AE224" s="215"/>
      <c r="AF224" s="215"/>
      <c r="AG224" s="220"/>
    </row>
    <row r="225" spans="1:33" x14ac:dyDescent="0.3">
      <c r="A225" s="84" t="str">
        <f>IF('STEP 2 EE Data'!A225="","",'STEP 2 EE Data'!A225)</f>
        <v/>
      </c>
      <c r="B225" s="83" t="str">
        <f>IF('STEP 2 EE Data'!B225="","",'STEP 2 EE Data'!B225)</f>
        <v/>
      </c>
      <c r="C225" s="342" t="str">
        <f>IF($C$21="","",IF(B225="","",'STEP 3 EE Comp'!F230))</f>
        <v/>
      </c>
      <c r="D225" s="343" t="str">
        <f>IF($D$21="","",IF(B225="","",'STEP 3 EE Comp'!J230))</f>
        <v/>
      </c>
      <c r="E225" s="343" t="str">
        <f>IF($E$21="","",IF(B225="","",'STEP 3 EE Comp'!N230))</f>
        <v/>
      </c>
      <c r="F225" s="343" t="str">
        <f>IF($F$21="","",IF(B225="","",'STEP 3 EE Comp'!R230))</f>
        <v/>
      </c>
      <c r="G225" s="343" t="str">
        <f>IF($G$21="","",IF(B225="","",'STEP 3 EE Comp'!V230))</f>
        <v/>
      </c>
      <c r="H225" s="343" t="str">
        <f>IF($H$21="","",IF(B225="","",'STEP 3 EE Comp'!Z230))</f>
        <v/>
      </c>
      <c r="I225" s="343" t="str">
        <f>IF($I$21="","",IF(B225="","",'STEP 3 EE Comp'!AD230))</f>
        <v/>
      </c>
      <c r="J225" s="343" t="str">
        <f>IF($J$21="","",IF(B225="","",'STEP 3 EE Comp'!AH230))</f>
        <v/>
      </c>
      <c r="K225" s="344" t="str">
        <f>IF($K$21="","",IF(B225="","",'STEP 3 EE Comp'!AL230))</f>
        <v/>
      </c>
      <c r="L225" s="348" t="str">
        <f t="shared" si="100"/>
        <v/>
      </c>
      <c r="M225" s="210" t="str">
        <f t="shared" si="101"/>
        <v/>
      </c>
      <c r="N225" s="210" t="str">
        <f t="shared" si="102"/>
        <v/>
      </c>
      <c r="O225" s="210" t="str">
        <f t="shared" si="103"/>
        <v/>
      </c>
      <c r="P225" s="210" t="str">
        <f t="shared" si="104"/>
        <v/>
      </c>
      <c r="Q225" s="210" t="str">
        <f t="shared" si="105"/>
        <v/>
      </c>
      <c r="R225" s="210" t="str">
        <f t="shared" si="106"/>
        <v/>
      </c>
      <c r="S225" s="210" t="str">
        <f t="shared" si="107"/>
        <v/>
      </c>
      <c r="T225" s="371" t="str">
        <f t="shared" si="108"/>
        <v/>
      </c>
      <c r="U225" s="348"/>
      <c r="V225" s="210"/>
      <c r="W225" s="210"/>
      <c r="X225" s="210"/>
      <c r="Y225" s="210"/>
      <c r="Z225" s="210"/>
      <c r="AA225" s="210"/>
      <c r="AB225" s="210"/>
      <c r="AC225" s="371"/>
      <c r="AD225" s="215"/>
      <c r="AE225" s="215"/>
      <c r="AF225" s="215"/>
      <c r="AG225" s="220"/>
    </row>
    <row r="226" spans="1:33" x14ac:dyDescent="0.3">
      <c r="A226" s="84" t="str">
        <f>IF('STEP 2 EE Data'!A226="","",'STEP 2 EE Data'!A226)</f>
        <v/>
      </c>
      <c r="B226" s="83" t="str">
        <f>IF('STEP 2 EE Data'!B226="","",'STEP 2 EE Data'!B226)</f>
        <v/>
      </c>
      <c r="C226" s="342" t="str">
        <f>IF($C$21="","",IF(B226="","",'STEP 3 EE Comp'!F231))</f>
        <v/>
      </c>
      <c r="D226" s="343" t="str">
        <f>IF($D$21="","",IF(B226="","",'STEP 3 EE Comp'!J231))</f>
        <v/>
      </c>
      <c r="E226" s="343" t="str">
        <f>IF($E$21="","",IF(B226="","",'STEP 3 EE Comp'!N231))</f>
        <v/>
      </c>
      <c r="F226" s="343" t="str">
        <f>IF($F$21="","",IF(B226="","",'STEP 3 EE Comp'!R231))</f>
        <v/>
      </c>
      <c r="G226" s="343" t="str">
        <f>IF($G$21="","",IF(B226="","",'STEP 3 EE Comp'!V231))</f>
        <v/>
      </c>
      <c r="H226" s="343" t="str">
        <f>IF($H$21="","",IF(B226="","",'STEP 3 EE Comp'!Z231))</f>
        <v/>
      </c>
      <c r="I226" s="343" t="str">
        <f>IF($I$21="","",IF(B226="","",'STEP 3 EE Comp'!AD231))</f>
        <v/>
      </c>
      <c r="J226" s="343" t="str">
        <f>IF($J$21="","",IF(B226="","",'STEP 3 EE Comp'!AH231))</f>
        <v/>
      </c>
      <c r="K226" s="344" t="str">
        <f>IF($K$21="","",IF(B226="","",'STEP 3 EE Comp'!AL231))</f>
        <v/>
      </c>
      <c r="L226" s="348" t="str">
        <f t="shared" si="100"/>
        <v/>
      </c>
      <c r="M226" s="210" t="str">
        <f t="shared" si="101"/>
        <v/>
      </c>
      <c r="N226" s="210" t="str">
        <f t="shared" si="102"/>
        <v/>
      </c>
      <c r="O226" s="210" t="str">
        <f t="shared" si="103"/>
        <v/>
      </c>
      <c r="P226" s="210" t="str">
        <f t="shared" si="104"/>
        <v/>
      </c>
      <c r="Q226" s="210" t="str">
        <f t="shared" si="105"/>
        <v/>
      </c>
      <c r="R226" s="210" t="str">
        <f t="shared" si="106"/>
        <v/>
      </c>
      <c r="S226" s="210" t="str">
        <f t="shared" si="107"/>
        <v/>
      </c>
      <c r="T226" s="371" t="str">
        <f t="shared" si="108"/>
        <v/>
      </c>
      <c r="U226" s="348"/>
      <c r="V226" s="210"/>
      <c r="W226" s="210"/>
      <c r="X226" s="210"/>
      <c r="Y226" s="210"/>
      <c r="Z226" s="210"/>
      <c r="AA226" s="210"/>
      <c r="AB226" s="210"/>
      <c r="AC226" s="371"/>
      <c r="AD226" s="215"/>
      <c r="AE226" s="215"/>
      <c r="AF226" s="215"/>
      <c r="AG226" s="220"/>
    </row>
    <row r="227" spans="1:33" x14ac:dyDescent="0.3">
      <c r="A227" s="84" t="str">
        <f>IF('STEP 2 EE Data'!A227="","",'STEP 2 EE Data'!A227)</f>
        <v/>
      </c>
      <c r="B227" s="83" t="str">
        <f>IF('STEP 2 EE Data'!B227="","",'STEP 2 EE Data'!B227)</f>
        <v/>
      </c>
      <c r="C227" s="342" t="str">
        <f>IF($C$21="","",IF(B227="","",'STEP 3 EE Comp'!F232))</f>
        <v/>
      </c>
      <c r="D227" s="343" t="str">
        <f>IF($D$21="","",IF(B227="","",'STEP 3 EE Comp'!J232))</f>
        <v/>
      </c>
      <c r="E227" s="343" t="str">
        <f>IF($E$21="","",IF(B227="","",'STEP 3 EE Comp'!N232))</f>
        <v/>
      </c>
      <c r="F227" s="343" t="str">
        <f>IF($F$21="","",IF(B227="","",'STEP 3 EE Comp'!R232))</f>
        <v/>
      </c>
      <c r="G227" s="343" t="str">
        <f>IF($G$21="","",IF(B227="","",'STEP 3 EE Comp'!V232))</f>
        <v/>
      </c>
      <c r="H227" s="343" t="str">
        <f>IF($H$21="","",IF(B227="","",'STEP 3 EE Comp'!Z232))</f>
        <v/>
      </c>
      <c r="I227" s="343" t="str">
        <f>IF($I$21="","",IF(B227="","",'STEP 3 EE Comp'!AD232))</f>
        <v/>
      </c>
      <c r="J227" s="343" t="str">
        <f>IF($J$21="","",IF(B227="","",'STEP 3 EE Comp'!AH232))</f>
        <v/>
      </c>
      <c r="K227" s="344" t="str">
        <f>IF($K$21="","",IF(B227="","",'STEP 3 EE Comp'!AL232))</f>
        <v/>
      </c>
      <c r="L227" s="348" t="str">
        <f t="shared" si="100"/>
        <v/>
      </c>
      <c r="M227" s="210" t="str">
        <f t="shared" si="101"/>
        <v/>
      </c>
      <c r="N227" s="210" t="str">
        <f t="shared" si="102"/>
        <v/>
      </c>
      <c r="O227" s="210" t="str">
        <f t="shared" si="103"/>
        <v/>
      </c>
      <c r="P227" s="210" t="str">
        <f t="shared" si="104"/>
        <v/>
      </c>
      <c r="Q227" s="210" t="str">
        <f t="shared" si="105"/>
        <v/>
      </c>
      <c r="R227" s="210" t="str">
        <f t="shared" si="106"/>
        <v/>
      </c>
      <c r="S227" s="210" t="str">
        <f t="shared" si="107"/>
        <v/>
      </c>
      <c r="T227" s="371" t="str">
        <f t="shared" si="108"/>
        <v/>
      </c>
      <c r="U227" s="348"/>
      <c r="V227" s="210"/>
      <c r="W227" s="210"/>
      <c r="X227" s="210"/>
      <c r="Y227" s="210"/>
      <c r="Z227" s="210"/>
      <c r="AA227" s="210"/>
      <c r="AB227" s="210"/>
      <c r="AC227" s="371"/>
      <c r="AD227" s="215"/>
      <c r="AE227" s="215"/>
      <c r="AF227" s="215"/>
      <c r="AG227" s="220"/>
    </row>
    <row r="228" spans="1:33" x14ac:dyDescent="0.3">
      <c r="A228" s="84" t="str">
        <f>IF('STEP 2 EE Data'!A228="","",'STEP 2 EE Data'!A228)</f>
        <v/>
      </c>
      <c r="B228" s="83" t="str">
        <f>IF('STEP 2 EE Data'!B228="","",'STEP 2 EE Data'!B228)</f>
        <v/>
      </c>
      <c r="C228" s="342" t="str">
        <f>IF($C$21="","",IF(B228="","",'STEP 3 EE Comp'!F233))</f>
        <v/>
      </c>
      <c r="D228" s="343" t="str">
        <f>IF($D$21="","",IF(B228="","",'STEP 3 EE Comp'!J233))</f>
        <v/>
      </c>
      <c r="E228" s="343" t="str">
        <f>IF($E$21="","",IF(B228="","",'STEP 3 EE Comp'!N233))</f>
        <v/>
      </c>
      <c r="F228" s="343" t="str">
        <f>IF($F$21="","",IF(B228="","",'STEP 3 EE Comp'!R233))</f>
        <v/>
      </c>
      <c r="G228" s="343" t="str">
        <f>IF($G$21="","",IF(B228="","",'STEP 3 EE Comp'!V233))</f>
        <v/>
      </c>
      <c r="H228" s="343" t="str">
        <f>IF($H$21="","",IF(B228="","",'STEP 3 EE Comp'!Z233))</f>
        <v/>
      </c>
      <c r="I228" s="343" t="str">
        <f>IF($I$21="","",IF(B228="","",'STEP 3 EE Comp'!AD233))</f>
        <v/>
      </c>
      <c r="J228" s="343" t="str">
        <f>IF($J$21="","",IF(B228="","",'STEP 3 EE Comp'!AH233))</f>
        <v/>
      </c>
      <c r="K228" s="344" t="str">
        <f>IF($K$21="","",IF(B228="","",'STEP 3 EE Comp'!AL233))</f>
        <v/>
      </c>
      <c r="L228" s="348" t="str">
        <f t="shared" si="100"/>
        <v/>
      </c>
      <c r="M228" s="210" t="str">
        <f t="shared" si="101"/>
        <v/>
      </c>
      <c r="N228" s="210" t="str">
        <f t="shared" si="102"/>
        <v/>
      </c>
      <c r="O228" s="210" t="str">
        <f t="shared" si="103"/>
        <v/>
      </c>
      <c r="P228" s="210" t="str">
        <f t="shared" si="104"/>
        <v/>
      </c>
      <c r="Q228" s="210" t="str">
        <f t="shared" si="105"/>
        <v/>
      </c>
      <c r="R228" s="210" t="str">
        <f t="shared" si="106"/>
        <v/>
      </c>
      <c r="S228" s="210" t="str">
        <f t="shared" si="107"/>
        <v/>
      </c>
      <c r="T228" s="371" t="str">
        <f t="shared" si="108"/>
        <v/>
      </c>
      <c r="U228" s="348"/>
      <c r="V228" s="210"/>
      <c r="W228" s="210"/>
      <c r="X228" s="210"/>
      <c r="Y228" s="210"/>
      <c r="Z228" s="210"/>
      <c r="AA228" s="210"/>
      <c r="AB228" s="210"/>
      <c r="AC228" s="371"/>
      <c r="AD228" s="215"/>
      <c r="AE228" s="215"/>
      <c r="AF228" s="215"/>
      <c r="AG228" s="220"/>
    </row>
    <row r="229" spans="1:33" x14ac:dyDescent="0.3">
      <c r="A229" s="84" t="str">
        <f>IF('STEP 2 EE Data'!A229="","",'STEP 2 EE Data'!A229)</f>
        <v/>
      </c>
      <c r="B229" s="83" t="str">
        <f>IF('STEP 2 EE Data'!B229="","",'STEP 2 EE Data'!B229)</f>
        <v/>
      </c>
      <c r="C229" s="342" t="str">
        <f>IF($C$21="","",IF(B229="","",'STEP 3 EE Comp'!F234))</f>
        <v/>
      </c>
      <c r="D229" s="343" t="str">
        <f>IF($D$21="","",IF(B229="","",'STEP 3 EE Comp'!J234))</f>
        <v/>
      </c>
      <c r="E229" s="343" t="str">
        <f>IF($E$21="","",IF(B229="","",'STEP 3 EE Comp'!N234))</f>
        <v/>
      </c>
      <c r="F229" s="343" t="str">
        <f>IF($F$21="","",IF(B229="","",'STEP 3 EE Comp'!R234))</f>
        <v/>
      </c>
      <c r="G229" s="343" t="str">
        <f>IF($G$21="","",IF(B229="","",'STEP 3 EE Comp'!V234))</f>
        <v/>
      </c>
      <c r="H229" s="343" t="str">
        <f>IF($H$21="","",IF(B229="","",'STEP 3 EE Comp'!Z234))</f>
        <v/>
      </c>
      <c r="I229" s="343" t="str">
        <f>IF($I$21="","",IF(B229="","",'STEP 3 EE Comp'!AD234))</f>
        <v/>
      </c>
      <c r="J229" s="343" t="str">
        <f>IF($J$21="","",IF(B229="","",'STEP 3 EE Comp'!AH234))</f>
        <v/>
      </c>
      <c r="K229" s="344" t="str">
        <f>IF($K$21="","",IF(B229="","",'STEP 3 EE Comp'!AL234))</f>
        <v/>
      </c>
      <c r="L229" s="348" t="str">
        <f t="shared" si="100"/>
        <v/>
      </c>
      <c r="M229" s="210" t="str">
        <f t="shared" si="101"/>
        <v/>
      </c>
      <c r="N229" s="210" t="str">
        <f t="shared" si="102"/>
        <v/>
      </c>
      <c r="O229" s="210" t="str">
        <f t="shared" si="103"/>
        <v/>
      </c>
      <c r="P229" s="210" t="str">
        <f t="shared" si="104"/>
        <v/>
      </c>
      <c r="Q229" s="210" t="str">
        <f t="shared" si="105"/>
        <v/>
      </c>
      <c r="R229" s="210" t="str">
        <f t="shared" si="106"/>
        <v/>
      </c>
      <c r="S229" s="210" t="str">
        <f t="shared" si="107"/>
        <v/>
      </c>
      <c r="T229" s="371" t="str">
        <f t="shared" si="108"/>
        <v/>
      </c>
      <c r="U229" s="348"/>
      <c r="V229" s="210"/>
      <c r="W229" s="210"/>
      <c r="X229" s="210"/>
      <c r="Y229" s="210"/>
      <c r="Z229" s="210"/>
      <c r="AA229" s="210"/>
      <c r="AB229" s="210"/>
      <c r="AC229" s="371"/>
      <c r="AD229" s="215"/>
      <c r="AE229" s="215"/>
      <c r="AF229" s="215"/>
      <c r="AG229" s="220"/>
    </row>
    <row r="230" spans="1:33" x14ac:dyDescent="0.3">
      <c r="A230" s="84" t="str">
        <f>IF('STEP 2 EE Data'!A230="","",'STEP 2 EE Data'!A230)</f>
        <v/>
      </c>
      <c r="B230" s="83" t="str">
        <f>IF('STEP 2 EE Data'!B230="","",'STEP 2 EE Data'!B230)</f>
        <v/>
      </c>
      <c r="C230" s="342" t="str">
        <f>IF($C$21="","",IF(B230="","",'STEP 3 EE Comp'!F235))</f>
        <v/>
      </c>
      <c r="D230" s="343" t="str">
        <f>IF($D$21="","",IF(B230="","",'STEP 3 EE Comp'!J235))</f>
        <v/>
      </c>
      <c r="E230" s="343" t="str">
        <f>IF($E$21="","",IF(B230="","",'STEP 3 EE Comp'!N235))</f>
        <v/>
      </c>
      <c r="F230" s="343" t="str">
        <f>IF($F$21="","",IF(B230="","",'STEP 3 EE Comp'!R235))</f>
        <v/>
      </c>
      <c r="G230" s="343" t="str">
        <f>IF($G$21="","",IF(B230="","",'STEP 3 EE Comp'!V235))</f>
        <v/>
      </c>
      <c r="H230" s="343" t="str">
        <f>IF($H$21="","",IF(B230="","",'STEP 3 EE Comp'!Z235))</f>
        <v/>
      </c>
      <c r="I230" s="343" t="str">
        <f>IF($I$21="","",IF(B230="","",'STEP 3 EE Comp'!AD235))</f>
        <v/>
      </c>
      <c r="J230" s="343" t="str">
        <f>IF($J$21="","",IF(B230="","",'STEP 3 EE Comp'!AH235))</f>
        <v/>
      </c>
      <c r="K230" s="344" t="str">
        <f>IF($K$21="","",IF(B230="","",'STEP 3 EE Comp'!AL235))</f>
        <v/>
      </c>
      <c r="L230" s="348" t="str">
        <f t="shared" si="100"/>
        <v/>
      </c>
      <c r="M230" s="210" t="str">
        <f t="shared" si="101"/>
        <v/>
      </c>
      <c r="N230" s="210" t="str">
        <f t="shared" si="102"/>
        <v/>
      </c>
      <c r="O230" s="210" t="str">
        <f t="shared" si="103"/>
        <v/>
      </c>
      <c r="P230" s="210" t="str">
        <f t="shared" si="104"/>
        <v/>
      </c>
      <c r="Q230" s="210" t="str">
        <f t="shared" si="105"/>
        <v/>
      </c>
      <c r="R230" s="210" t="str">
        <f t="shared" si="106"/>
        <v/>
      </c>
      <c r="S230" s="210" t="str">
        <f t="shared" si="107"/>
        <v/>
      </c>
      <c r="T230" s="371" t="str">
        <f t="shared" si="108"/>
        <v/>
      </c>
      <c r="U230" s="348"/>
      <c r="V230" s="210"/>
      <c r="W230" s="210"/>
      <c r="X230" s="210"/>
      <c r="Y230" s="210"/>
      <c r="Z230" s="210"/>
      <c r="AA230" s="210"/>
      <c r="AB230" s="210"/>
      <c r="AC230" s="371"/>
      <c r="AD230" s="215"/>
      <c r="AE230" s="215"/>
      <c r="AF230" s="215"/>
      <c r="AG230" s="220"/>
    </row>
    <row r="231" spans="1:33" x14ac:dyDescent="0.3">
      <c r="A231" s="84" t="str">
        <f>IF('STEP 2 EE Data'!A231="","",'STEP 2 EE Data'!A231)</f>
        <v/>
      </c>
      <c r="B231" s="83" t="str">
        <f>IF('STEP 2 EE Data'!B231="","",'STEP 2 EE Data'!B231)</f>
        <v/>
      </c>
      <c r="C231" s="342" t="str">
        <f>IF($C$21="","",IF(B231="","",'STEP 3 EE Comp'!F236))</f>
        <v/>
      </c>
      <c r="D231" s="343" t="str">
        <f>IF($D$21="","",IF(B231="","",'STEP 3 EE Comp'!J236))</f>
        <v/>
      </c>
      <c r="E231" s="343" t="str">
        <f>IF($E$21="","",IF(B231="","",'STEP 3 EE Comp'!N236))</f>
        <v/>
      </c>
      <c r="F231" s="343" t="str">
        <f>IF($F$21="","",IF(B231="","",'STEP 3 EE Comp'!R236))</f>
        <v/>
      </c>
      <c r="G231" s="343" t="str">
        <f>IF($G$21="","",IF(B231="","",'STEP 3 EE Comp'!V236))</f>
        <v/>
      </c>
      <c r="H231" s="343" t="str">
        <f>IF($H$21="","",IF(B231="","",'STEP 3 EE Comp'!Z236))</f>
        <v/>
      </c>
      <c r="I231" s="343" t="str">
        <f>IF($I$21="","",IF(B231="","",'STEP 3 EE Comp'!AD236))</f>
        <v/>
      </c>
      <c r="J231" s="343" t="str">
        <f>IF($J$21="","",IF(B231="","",'STEP 3 EE Comp'!AH236))</f>
        <v/>
      </c>
      <c r="K231" s="344" t="str">
        <f>IF($K$21="","",IF(B231="","",'STEP 3 EE Comp'!AL236))</f>
        <v/>
      </c>
      <c r="L231" s="348" t="str">
        <f t="shared" si="100"/>
        <v/>
      </c>
      <c r="M231" s="210" t="str">
        <f t="shared" si="101"/>
        <v/>
      </c>
      <c r="N231" s="210" t="str">
        <f t="shared" si="102"/>
        <v/>
      </c>
      <c r="O231" s="210" t="str">
        <f t="shared" si="103"/>
        <v/>
      </c>
      <c r="P231" s="210" t="str">
        <f t="shared" si="104"/>
        <v/>
      </c>
      <c r="Q231" s="210" t="str">
        <f t="shared" si="105"/>
        <v/>
      </c>
      <c r="R231" s="210" t="str">
        <f t="shared" si="106"/>
        <v/>
      </c>
      <c r="S231" s="210" t="str">
        <f t="shared" si="107"/>
        <v/>
      </c>
      <c r="T231" s="371" t="str">
        <f t="shared" si="108"/>
        <v/>
      </c>
      <c r="U231" s="348"/>
      <c r="V231" s="210"/>
      <c r="W231" s="210"/>
      <c r="X231" s="210"/>
      <c r="Y231" s="210"/>
      <c r="Z231" s="210"/>
      <c r="AA231" s="210"/>
      <c r="AB231" s="210"/>
      <c r="AC231" s="371"/>
      <c r="AD231" s="215"/>
      <c r="AE231" s="215"/>
      <c r="AF231" s="215"/>
      <c r="AG231" s="220"/>
    </row>
    <row r="232" spans="1:33" x14ac:dyDescent="0.3">
      <c r="A232" s="84" t="str">
        <f>IF('STEP 2 EE Data'!A232="","",'STEP 2 EE Data'!A232)</f>
        <v/>
      </c>
      <c r="B232" s="83" t="str">
        <f>IF('STEP 2 EE Data'!B232="","",'STEP 2 EE Data'!B232)</f>
        <v/>
      </c>
      <c r="C232" s="342" t="str">
        <f>IF($C$21="","",IF(B232="","",'STEP 3 EE Comp'!F237))</f>
        <v/>
      </c>
      <c r="D232" s="343" t="str">
        <f>IF($D$21="","",IF(B232="","",'STEP 3 EE Comp'!J237))</f>
        <v/>
      </c>
      <c r="E232" s="343" t="str">
        <f>IF($E$21="","",IF(B232="","",'STEP 3 EE Comp'!N237))</f>
        <v/>
      </c>
      <c r="F232" s="343" t="str">
        <f>IF($F$21="","",IF(B232="","",'STEP 3 EE Comp'!R237))</f>
        <v/>
      </c>
      <c r="G232" s="343" t="str">
        <f>IF($G$21="","",IF(B232="","",'STEP 3 EE Comp'!V237))</f>
        <v/>
      </c>
      <c r="H232" s="343" t="str">
        <f>IF($H$21="","",IF(B232="","",'STEP 3 EE Comp'!Z237))</f>
        <v/>
      </c>
      <c r="I232" s="343" t="str">
        <f>IF($I$21="","",IF(B232="","",'STEP 3 EE Comp'!AD237))</f>
        <v/>
      </c>
      <c r="J232" s="343" t="str">
        <f>IF($J$21="","",IF(B232="","",'STEP 3 EE Comp'!AH237))</f>
        <v/>
      </c>
      <c r="K232" s="344" t="str">
        <f>IF($K$21="","",IF(B232="","",'STEP 3 EE Comp'!AL237))</f>
        <v/>
      </c>
      <c r="L232" s="348" t="str">
        <f t="shared" si="100"/>
        <v/>
      </c>
      <c r="M232" s="210" t="str">
        <f t="shared" si="101"/>
        <v/>
      </c>
      <c r="N232" s="210" t="str">
        <f t="shared" si="102"/>
        <v/>
      </c>
      <c r="O232" s="210" t="str">
        <f t="shared" si="103"/>
        <v/>
      </c>
      <c r="P232" s="210" t="str">
        <f t="shared" si="104"/>
        <v/>
      </c>
      <c r="Q232" s="210" t="str">
        <f t="shared" si="105"/>
        <v/>
      </c>
      <c r="R232" s="210" t="str">
        <f t="shared" si="106"/>
        <v/>
      </c>
      <c r="S232" s="210" t="str">
        <f t="shared" si="107"/>
        <v/>
      </c>
      <c r="T232" s="371" t="str">
        <f t="shared" si="108"/>
        <v/>
      </c>
      <c r="U232" s="348"/>
      <c r="V232" s="210"/>
      <c r="W232" s="210"/>
      <c r="X232" s="210"/>
      <c r="Y232" s="210"/>
      <c r="Z232" s="210"/>
      <c r="AA232" s="210"/>
      <c r="AB232" s="210"/>
      <c r="AC232" s="371"/>
      <c r="AD232" s="215"/>
      <c r="AE232" s="215"/>
      <c r="AF232" s="215"/>
      <c r="AG232" s="220"/>
    </row>
    <row r="233" spans="1:33" x14ac:dyDescent="0.3">
      <c r="A233" s="84" t="str">
        <f>IF('STEP 2 EE Data'!A233="","",'STEP 2 EE Data'!A233)</f>
        <v/>
      </c>
      <c r="B233" s="83" t="str">
        <f>IF('STEP 2 EE Data'!B233="","",'STEP 2 EE Data'!B233)</f>
        <v/>
      </c>
      <c r="C233" s="342" t="str">
        <f>IF($C$21="","",IF(B233="","",'STEP 3 EE Comp'!F238))</f>
        <v/>
      </c>
      <c r="D233" s="343" t="str">
        <f>IF($D$21="","",IF(B233="","",'STEP 3 EE Comp'!J238))</f>
        <v/>
      </c>
      <c r="E233" s="343" t="str">
        <f>IF($E$21="","",IF(B233="","",'STEP 3 EE Comp'!N238))</f>
        <v/>
      </c>
      <c r="F233" s="343" t="str">
        <f>IF($F$21="","",IF(B233="","",'STEP 3 EE Comp'!R238))</f>
        <v/>
      </c>
      <c r="G233" s="343" t="str">
        <f>IF($G$21="","",IF(B233="","",'STEP 3 EE Comp'!V238))</f>
        <v/>
      </c>
      <c r="H233" s="343" t="str">
        <f>IF($H$21="","",IF(B233="","",'STEP 3 EE Comp'!Z238))</f>
        <v/>
      </c>
      <c r="I233" s="343" t="str">
        <f>IF($I$21="","",IF(B233="","",'STEP 3 EE Comp'!AD238))</f>
        <v/>
      </c>
      <c r="J233" s="343" t="str">
        <f>IF($J$21="","",IF(B233="","",'STEP 3 EE Comp'!AH238))</f>
        <v/>
      </c>
      <c r="K233" s="344" t="str">
        <f>IF($K$21="","",IF(B233="","",'STEP 3 EE Comp'!AL238))</f>
        <v/>
      </c>
      <c r="L233" s="348" t="str">
        <f t="shared" si="100"/>
        <v/>
      </c>
      <c r="M233" s="210" t="str">
        <f t="shared" si="101"/>
        <v/>
      </c>
      <c r="N233" s="210" t="str">
        <f t="shared" si="102"/>
        <v/>
      </c>
      <c r="O233" s="210" t="str">
        <f t="shared" si="103"/>
        <v/>
      </c>
      <c r="P233" s="210" t="str">
        <f t="shared" si="104"/>
        <v/>
      </c>
      <c r="Q233" s="210" t="str">
        <f t="shared" si="105"/>
        <v/>
      </c>
      <c r="R233" s="210" t="str">
        <f t="shared" si="106"/>
        <v/>
      </c>
      <c r="S233" s="210" t="str">
        <f t="shared" si="107"/>
        <v/>
      </c>
      <c r="T233" s="371" t="str">
        <f t="shared" si="108"/>
        <v/>
      </c>
      <c r="U233" s="348"/>
      <c r="V233" s="210"/>
      <c r="W233" s="210"/>
      <c r="X233" s="210"/>
      <c r="Y233" s="210"/>
      <c r="Z233" s="210"/>
      <c r="AA233" s="210"/>
      <c r="AB233" s="210"/>
      <c r="AC233" s="371"/>
      <c r="AD233" s="215"/>
      <c r="AE233" s="215"/>
      <c r="AF233" s="215"/>
      <c r="AG233" s="220"/>
    </row>
    <row r="234" spans="1:33" x14ac:dyDescent="0.3">
      <c r="A234" s="84" t="str">
        <f>IF('STEP 2 EE Data'!A234="","",'STEP 2 EE Data'!A234)</f>
        <v/>
      </c>
      <c r="B234" s="83" t="str">
        <f>IF('STEP 2 EE Data'!B234="","",'STEP 2 EE Data'!B234)</f>
        <v/>
      </c>
      <c r="C234" s="342" t="str">
        <f>IF($C$21="","",IF(B234="","",'STEP 3 EE Comp'!F239))</f>
        <v/>
      </c>
      <c r="D234" s="343" t="str">
        <f>IF($D$21="","",IF(B234="","",'STEP 3 EE Comp'!J239))</f>
        <v/>
      </c>
      <c r="E234" s="343" t="str">
        <f>IF($E$21="","",IF(B234="","",'STEP 3 EE Comp'!N239))</f>
        <v/>
      </c>
      <c r="F234" s="343" t="str">
        <f>IF($F$21="","",IF(B234="","",'STEP 3 EE Comp'!R239))</f>
        <v/>
      </c>
      <c r="G234" s="343" t="str">
        <f>IF($G$21="","",IF(B234="","",'STEP 3 EE Comp'!V239))</f>
        <v/>
      </c>
      <c r="H234" s="343" t="str">
        <f>IF($H$21="","",IF(B234="","",'STEP 3 EE Comp'!Z239))</f>
        <v/>
      </c>
      <c r="I234" s="343" t="str">
        <f>IF($I$21="","",IF(B234="","",'STEP 3 EE Comp'!AD239))</f>
        <v/>
      </c>
      <c r="J234" s="343" t="str">
        <f>IF($J$21="","",IF(B234="","",'STEP 3 EE Comp'!AH239))</f>
        <v/>
      </c>
      <c r="K234" s="344" t="str">
        <f>IF($K$21="","",IF(B234="","",'STEP 3 EE Comp'!AL239))</f>
        <v/>
      </c>
      <c r="L234" s="348" t="str">
        <f t="shared" si="100"/>
        <v/>
      </c>
      <c r="M234" s="210" t="str">
        <f t="shared" si="101"/>
        <v/>
      </c>
      <c r="N234" s="210" t="str">
        <f t="shared" si="102"/>
        <v/>
      </c>
      <c r="O234" s="210" t="str">
        <f t="shared" si="103"/>
        <v/>
      </c>
      <c r="P234" s="210" t="str">
        <f t="shared" si="104"/>
        <v/>
      </c>
      <c r="Q234" s="210" t="str">
        <f t="shared" si="105"/>
        <v/>
      </c>
      <c r="R234" s="210" t="str">
        <f t="shared" si="106"/>
        <v/>
      </c>
      <c r="S234" s="210" t="str">
        <f t="shared" si="107"/>
        <v/>
      </c>
      <c r="T234" s="371" t="str">
        <f t="shared" si="108"/>
        <v/>
      </c>
      <c r="U234" s="348"/>
      <c r="V234" s="210"/>
      <c r="W234" s="210"/>
      <c r="X234" s="210"/>
      <c r="Y234" s="210"/>
      <c r="Z234" s="210"/>
      <c r="AA234" s="210"/>
      <c r="AB234" s="210"/>
      <c r="AC234" s="371"/>
      <c r="AD234" s="215"/>
      <c r="AE234" s="215"/>
      <c r="AF234" s="215"/>
      <c r="AG234" s="220"/>
    </row>
    <row r="235" spans="1:33" x14ac:dyDescent="0.3">
      <c r="A235" s="84" t="str">
        <f>IF('STEP 2 EE Data'!A235="","",'STEP 2 EE Data'!A235)</f>
        <v/>
      </c>
      <c r="B235" s="83" t="str">
        <f>IF('STEP 2 EE Data'!B235="","",'STEP 2 EE Data'!B235)</f>
        <v/>
      </c>
      <c r="C235" s="342" t="str">
        <f>IF($C$21="","",IF(B235="","",'STEP 3 EE Comp'!F240))</f>
        <v/>
      </c>
      <c r="D235" s="343" t="str">
        <f>IF($D$21="","",IF(B235="","",'STEP 3 EE Comp'!J240))</f>
        <v/>
      </c>
      <c r="E235" s="343" t="str">
        <f>IF($E$21="","",IF(B235="","",'STEP 3 EE Comp'!N240))</f>
        <v/>
      </c>
      <c r="F235" s="343" t="str">
        <f>IF($F$21="","",IF(B235="","",'STEP 3 EE Comp'!R240))</f>
        <v/>
      </c>
      <c r="G235" s="343" t="str">
        <f>IF($G$21="","",IF(B235="","",'STEP 3 EE Comp'!V240))</f>
        <v/>
      </c>
      <c r="H235" s="343" t="str">
        <f>IF($H$21="","",IF(B235="","",'STEP 3 EE Comp'!Z240))</f>
        <v/>
      </c>
      <c r="I235" s="343" t="str">
        <f>IF($I$21="","",IF(B235="","",'STEP 3 EE Comp'!AD240))</f>
        <v/>
      </c>
      <c r="J235" s="343" t="str">
        <f>IF($J$21="","",IF(B235="","",'STEP 3 EE Comp'!AH240))</f>
        <v/>
      </c>
      <c r="K235" s="344" t="str">
        <f>IF($K$21="","",IF(B235="","",'STEP 3 EE Comp'!AL240))</f>
        <v/>
      </c>
      <c r="L235" s="348" t="str">
        <f t="shared" ref="L235:L298" si="109">IF($B235="","",IF(AI$45="",0,$C235*AI$45)+IF(AI$46="",0,$D235*AI$46)+IF(AI$47="",0,$E235*AI$47)+IF(AI$48="",0,$F235*AI$48)+IF(AI$49="",0,$G235*AI$49)+IF(AI$50="",0,$H235*AI$50)+IF(AI$51="",0,$I235*AI$51)+IF(AI$52="",0,$J235*AI$52)+IF(AI$53="",0,$K235*AI$53))</f>
        <v/>
      </c>
      <c r="M235" s="210" t="str">
        <f t="shared" ref="M235:M298" si="110">IF($B235="","",IF(AJ$45="",0,$C235*AJ$45)+IF(AJ$46="",0,$D235*AJ$46)+IF(AJ$47="",0,$E235*AJ$47)+IF(AJ$48="",0,$F235*AJ$48)+IF(AJ$49="",0,$G235*AJ$49)+IF(AJ$50="",0,$H235*AJ$50)+IF(AJ$51="",0,$I235*AJ$51)+IF(AJ$52="",0,$J235*AJ$52)+IF(AJ$53="",0,$K235*AJ$53))</f>
        <v/>
      </c>
      <c r="N235" s="210" t="str">
        <f t="shared" ref="N235:N298" si="111">IF($B235="","",IF(AK$45="",0,$C235*AK$45)+IF(AK$46="",0,$D235*AK$46)+IF(AK$47="",0,$E235*AK$47)+IF(AK$48="",0,$F235*AK$48)+IF(AK$49="",0,$G235*AK$49)+IF(AK$50="",0,$H235*AK$50)+IF(AK$51="",0,$I235*AK$51)+IF(AK$52="",0,$J235*AK$52)+IF(AK$53="",0,$K235*AK$53))</f>
        <v/>
      </c>
      <c r="O235" s="210" t="str">
        <f t="shared" ref="O235:O298" si="112">IF($B235="","",IF(AL$45="",0,$C235*AL$45)+IF(AL$46="",0,$D235*AL$46)+IF(AL$47="",0,$E235*AL$47)+IF(AL$48="",0,$F235*AL$48)+IF(AL$49="",0,$G235*AL$49)+IF(AL$50="",0,$H235*AL$50)+IF(AL$51="",0,$I235*AL$51)+IF(AL$52="",0,$J235*AL$52)+IF(AL$53="",0,$K235*AL$53))</f>
        <v/>
      </c>
      <c r="P235" s="210" t="str">
        <f t="shared" ref="P235:P298" si="113">IF($B235="","",IF(AM$45="",0,$C235*AM$45)+IF(AM$46="",0,$D235*AM$46)+IF(AM$47="",0,$E235*AM$47)+IF(AM$48="",0,$F235*AM$48)+IF(AM$49="",0,$G235*AM$49)+IF(AM$50="",0,$H235*AM$50)+IF(AM$51="",0,$I235*AM$51)+IF(AM$52="",0,$J235*AM$52)+IF(AM$53="",0,$K235*AM$53))</f>
        <v/>
      </c>
      <c r="Q235" s="210" t="str">
        <f t="shared" ref="Q235:Q298" si="114">IF($B235="","",IF(AN$45="",0,$C235*AN$45)+IF(AN$46="",0,$D235*AN$46)+IF(AN$47="",0,$E235*AN$47)+IF(AN$48="",0,$F235*AN$48)+IF(AN$49="",0,$G235*AN$49)+IF(AN$50="",0,$H235*AN$50)+IF(AN$51="",0,$I235*AN$51)+IF(AN$52="",0,$J235*AN$52)+IF(AN$53="",0,$K235*AN$53))</f>
        <v/>
      </c>
      <c r="R235" s="210" t="str">
        <f t="shared" ref="R235:R298" si="115">IF($B235="","",IF(AO$45="",0,$C235*AO$45)+IF(AO$46="",0,$D235*AO$46)+IF(AO$47="",0,$E235*AO$47)+IF(AO$48="",0,$F235*AO$48)+IF(AO$49="",0,$G235*AO$49)+IF(AO$50="",0,$H235*AO$50)+IF(AO$51="",0,$I235*AO$51)+IF(AO$52="",0,$J235*AO$52)+IF(AO$53="",0,$K235*AO$53))</f>
        <v/>
      </c>
      <c r="S235" s="210" t="str">
        <f t="shared" ref="S235:S298" si="116">IF($B235="","",IF(AP$45="",0,$C235*AP$45)+IF(AP$46="",0,$D235*AP$46)+IF(AP$47="",0,$E235*AP$47)+IF(AP$48="",0,$F235*AP$48)+IF(AP$49="",0,$G235*AP$49)+IF(AP$50="",0,$H235*AP$50)+IF(AP$51="",0,$I235*AP$51)+IF(AP$52="",0,$J235*AP$52)+IF(AP$53="",0,$K235*AP$53))</f>
        <v/>
      </c>
      <c r="T235" s="371" t="str">
        <f t="shared" ref="T235:T298" si="117">IF($B235="","",IF(AQ$45="",0,$C235*AQ$45)+IF(AQ$46="",0,$D235*AQ$46)+IF(AQ$47="",0,$E235*AQ$47)+IF(AQ$48="",0,$F235*AQ$48)+IF(AQ$49="",0,$G235*AQ$49)+IF(AQ$50="",0,$H235*AQ$50)+IF(AQ$51="",0,$I235*AQ$51)+IF(AQ$52="",0,$J235*AQ$52)+IF(AQ$53="",0,$K235*AQ$53))</f>
        <v/>
      </c>
      <c r="U235" s="348"/>
      <c r="V235" s="210"/>
      <c r="W235" s="210"/>
      <c r="X235" s="210"/>
      <c r="Y235" s="210"/>
      <c r="Z235" s="210"/>
      <c r="AA235" s="210"/>
      <c r="AB235" s="210"/>
      <c r="AC235" s="371"/>
      <c r="AD235" s="215"/>
      <c r="AE235" s="215"/>
      <c r="AF235" s="215"/>
      <c r="AG235" s="220"/>
    </row>
    <row r="236" spans="1:33" x14ac:dyDescent="0.3">
      <c r="A236" s="84" t="str">
        <f>IF('STEP 2 EE Data'!A236="","",'STEP 2 EE Data'!A236)</f>
        <v/>
      </c>
      <c r="B236" s="83" t="str">
        <f>IF('STEP 2 EE Data'!B236="","",'STEP 2 EE Data'!B236)</f>
        <v/>
      </c>
      <c r="C236" s="342" t="str">
        <f>IF($C$21="","",IF(B236="","",'STEP 3 EE Comp'!F241))</f>
        <v/>
      </c>
      <c r="D236" s="343" t="str">
        <f>IF($D$21="","",IF(B236="","",'STEP 3 EE Comp'!J241))</f>
        <v/>
      </c>
      <c r="E236" s="343" t="str">
        <f>IF($E$21="","",IF(B236="","",'STEP 3 EE Comp'!N241))</f>
        <v/>
      </c>
      <c r="F236" s="343" t="str">
        <f>IF($F$21="","",IF(B236="","",'STEP 3 EE Comp'!R241))</f>
        <v/>
      </c>
      <c r="G236" s="343" t="str">
        <f>IF($G$21="","",IF(B236="","",'STEP 3 EE Comp'!V241))</f>
        <v/>
      </c>
      <c r="H236" s="343" t="str">
        <f>IF($H$21="","",IF(B236="","",'STEP 3 EE Comp'!Z241))</f>
        <v/>
      </c>
      <c r="I236" s="343" t="str">
        <f>IF($I$21="","",IF(B236="","",'STEP 3 EE Comp'!AD241))</f>
        <v/>
      </c>
      <c r="J236" s="343" t="str">
        <f>IF($J$21="","",IF(B236="","",'STEP 3 EE Comp'!AH241))</f>
        <v/>
      </c>
      <c r="K236" s="344" t="str">
        <f>IF($K$21="","",IF(B236="","",'STEP 3 EE Comp'!AL241))</f>
        <v/>
      </c>
      <c r="L236" s="348" t="str">
        <f t="shared" si="109"/>
        <v/>
      </c>
      <c r="M236" s="210" t="str">
        <f t="shared" si="110"/>
        <v/>
      </c>
      <c r="N236" s="210" t="str">
        <f t="shared" si="111"/>
        <v/>
      </c>
      <c r="O236" s="210" t="str">
        <f t="shared" si="112"/>
        <v/>
      </c>
      <c r="P236" s="210" t="str">
        <f t="shared" si="113"/>
        <v/>
      </c>
      <c r="Q236" s="210" t="str">
        <f t="shared" si="114"/>
        <v/>
      </c>
      <c r="R236" s="210" t="str">
        <f t="shared" si="115"/>
        <v/>
      </c>
      <c r="S236" s="210" t="str">
        <f t="shared" si="116"/>
        <v/>
      </c>
      <c r="T236" s="371" t="str">
        <f t="shared" si="117"/>
        <v/>
      </c>
      <c r="U236" s="348"/>
      <c r="V236" s="210"/>
      <c r="W236" s="210"/>
      <c r="X236" s="210"/>
      <c r="Y236" s="210"/>
      <c r="Z236" s="210"/>
      <c r="AA236" s="210"/>
      <c r="AB236" s="210"/>
      <c r="AC236" s="371"/>
      <c r="AD236" s="215"/>
      <c r="AE236" s="215"/>
      <c r="AF236" s="215"/>
      <c r="AG236" s="220"/>
    </row>
    <row r="237" spans="1:33" x14ac:dyDescent="0.3">
      <c r="A237" s="84" t="str">
        <f>IF('STEP 2 EE Data'!A237="","",'STEP 2 EE Data'!A237)</f>
        <v/>
      </c>
      <c r="B237" s="83" t="str">
        <f>IF('STEP 2 EE Data'!B237="","",'STEP 2 EE Data'!B237)</f>
        <v/>
      </c>
      <c r="C237" s="342" t="str">
        <f>IF($C$21="","",IF(B237="","",'STEP 3 EE Comp'!F242))</f>
        <v/>
      </c>
      <c r="D237" s="343" t="str">
        <f>IF($D$21="","",IF(B237="","",'STEP 3 EE Comp'!J242))</f>
        <v/>
      </c>
      <c r="E237" s="343" t="str">
        <f>IF($E$21="","",IF(B237="","",'STEP 3 EE Comp'!N242))</f>
        <v/>
      </c>
      <c r="F237" s="343" t="str">
        <f>IF($F$21="","",IF(B237="","",'STEP 3 EE Comp'!R242))</f>
        <v/>
      </c>
      <c r="G237" s="343" t="str">
        <f>IF($G$21="","",IF(B237="","",'STEP 3 EE Comp'!V242))</f>
        <v/>
      </c>
      <c r="H237" s="343" t="str">
        <f>IF($H$21="","",IF(B237="","",'STEP 3 EE Comp'!Z242))</f>
        <v/>
      </c>
      <c r="I237" s="343" t="str">
        <f>IF($I$21="","",IF(B237="","",'STEP 3 EE Comp'!AD242))</f>
        <v/>
      </c>
      <c r="J237" s="343" t="str">
        <f>IF($J$21="","",IF(B237="","",'STEP 3 EE Comp'!AH242))</f>
        <v/>
      </c>
      <c r="K237" s="344" t="str">
        <f>IF($K$21="","",IF(B237="","",'STEP 3 EE Comp'!AL242))</f>
        <v/>
      </c>
      <c r="L237" s="348" t="str">
        <f t="shared" si="109"/>
        <v/>
      </c>
      <c r="M237" s="210" t="str">
        <f t="shared" si="110"/>
        <v/>
      </c>
      <c r="N237" s="210" t="str">
        <f t="shared" si="111"/>
        <v/>
      </c>
      <c r="O237" s="210" t="str">
        <f t="shared" si="112"/>
        <v/>
      </c>
      <c r="P237" s="210" t="str">
        <f t="shared" si="113"/>
        <v/>
      </c>
      <c r="Q237" s="210" t="str">
        <f t="shared" si="114"/>
        <v/>
      </c>
      <c r="R237" s="210" t="str">
        <f t="shared" si="115"/>
        <v/>
      </c>
      <c r="S237" s="210" t="str">
        <f t="shared" si="116"/>
        <v/>
      </c>
      <c r="T237" s="371" t="str">
        <f t="shared" si="117"/>
        <v/>
      </c>
      <c r="U237" s="348"/>
      <c r="V237" s="210"/>
      <c r="W237" s="210"/>
      <c r="X237" s="210"/>
      <c r="Y237" s="210"/>
      <c r="Z237" s="210"/>
      <c r="AA237" s="210"/>
      <c r="AB237" s="210"/>
      <c r="AC237" s="371"/>
      <c r="AD237" s="215"/>
      <c r="AE237" s="215"/>
      <c r="AF237" s="215"/>
      <c r="AG237" s="220"/>
    </row>
    <row r="238" spans="1:33" x14ac:dyDescent="0.3">
      <c r="A238" s="84" t="str">
        <f>IF('STEP 2 EE Data'!A238="","",'STEP 2 EE Data'!A238)</f>
        <v/>
      </c>
      <c r="B238" s="83" t="str">
        <f>IF('STEP 2 EE Data'!B238="","",'STEP 2 EE Data'!B238)</f>
        <v/>
      </c>
      <c r="C238" s="342" t="str">
        <f>IF($C$21="","",IF(B238="","",'STEP 3 EE Comp'!F243))</f>
        <v/>
      </c>
      <c r="D238" s="343" t="str">
        <f>IF($D$21="","",IF(B238="","",'STEP 3 EE Comp'!J243))</f>
        <v/>
      </c>
      <c r="E238" s="343" t="str">
        <f>IF($E$21="","",IF(B238="","",'STEP 3 EE Comp'!N243))</f>
        <v/>
      </c>
      <c r="F238" s="343" t="str">
        <f>IF($F$21="","",IF(B238="","",'STEP 3 EE Comp'!R243))</f>
        <v/>
      </c>
      <c r="G238" s="343" t="str">
        <f>IF($G$21="","",IF(B238="","",'STEP 3 EE Comp'!V243))</f>
        <v/>
      </c>
      <c r="H238" s="343" t="str">
        <f>IF($H$21="","",IF(B238="","",'STEP 3 EE Comp'!Z243))</f>
        <v/>
      </c>
      <c r="I238" s="343" t="str">
        <f>IF($I$21="","",IF(B238="","",'STEP 3 EE Comp'!AD243))</f>
        <v/>
      </c>
      <c r="J238" s="343" t="str">
        <f>IF($J$21="","",IF(B238="","",'STEP 3 EE Comp'!AH243))</f>
        <v/>
      </c>
      <c r="K238" s="344" t="str">
        <f>IF($K$21="","",IF(B238="","",'STEP 3 EE Comp'!AL243))</f>
        <v/>
      </c>
      <c r="L238" s="348" t="str">
        <f t="shared" si="109"/>
        <v/>
      </c>
      <c r="M238" s="210" t="str">
        <f t="shared" si="110"/>
        <v/>
      </c>
      <c r="N238" s="210" t="str">
        <f t="shared" si="111"/>
        <v/>
      </c>
      <c r="O238" s="210" t="str">
        <f t="shared" si="112"/>
        <v/>
      </c>
      <c r="P238" s="210" t="str">
        <f t="shared" si="113"/>
        <v/>
      </c>
      <c r="Q238" s="210" t="str">
        <f t="shared" si="114"/>
        <v/>
      </c>
      <c r="R238" s="210" t="str">
        <f t="shared" si="115"/>
        <v/>
      </c>
      <c r="S238" s="210" t="str">
        <f t="shared" si="116"/>
        <v/>
      </c>
      <c r="T238" s="371" t="str">
        <f t="shared" si="117"/>
        <v/>
      </c>
      <c r="U238" s="348"/>
      <c r="V238" s="210"/>
      <c r="W238" s="210"/>
      <c r="X238" s="210"/>
      <c r="Y238" s="210"/>
      <c r="Z238" s="210"/>
      <c r="AA238" s="210"/>
      <c r="AB238" s="210"/>
      <c r="AC238" s="371"/>
      <c r="AD238" s="215"/>
      <c r="AE238" s="215"/>
      <c r="AF238" s="215"/>
      <c r="AG238" s="220"/>
    </row>
    <row r="239" spans="1:33" x14ac:dyDescent="0.3">
      <c r="A239" s="84" t="str">
        <f>IF('STEP 2 EE Data'!A239="","",'STEP 2 EE Data'!A239)</f>
        <v/>
      </c>
      <c r="B239" s="83" t="str">
        <f>IF('STEP 2 EE Data'!B239="","",'STEP 2 EE Data'!B239)</f>
        <v/>
      </c>
      <c r="C239" s="342" t="str">
        <f>IF($C$21="","",IF(B239="","",'STEP 3 EE Comp'!F244))</f>
        <v/>
      </c>
      <c r="D239" s="343" t="str">
        <f>IF($D$21="","",IF(B239="","",'STEP 3 EE Comp'!J244))</f>
        <v/>
      </c>
      <c r="E239" s="343" t="str">
        <f>IF($E$21="","",IF(B239="","",'STEP 3 EE Comp'!N244))</f>
        <v/>
      </c>
      <c r="F239" s="343" t="str">
        <f>IF($F$21="","",IF(B239="","",'STEP 3 EE Comp'!R244))</f>
        <v/>
      </c>
      <c r="G239" s="343" t="str">
        <f>IF($G$21="","",IF(B239="","",'STEP 3 EE Comp'!V244))</f>
        <v/>
      </c>
      <c r="H239" s="343" t="str">
        <f>IF($H$21="","",IF(B239="","",'STEP 3 EE Comp'!Z244))</f>
        <v/>
      </c>
      <c r="I239" s="343" t="str">
        <f>IF($I$21="","",IF(B239="","",'STEP 3 EE Comp'!AD244))</f>
        <v/>
      </c>
      <c r="J239" s="343" t="str">
        <f>IF($J$21="","",IF(B239="","",'STEP 3 EE Comp'!AH244))</f>
        <v/>
      </c>
      <c r="K239" s="344" t="str">
        <f>IF($K$21="","",IF(B239="","",'STEP 3 EE Comp'!AL244))</f>
        <v/>
      </c>
      <c r="L239" s="348" t="str">
        <f t="shared" si="109"/>
        <v/>
      </c>
      <c r="M239" s="210" t="str">
        <f t="shared" si="110"/>
        <v/>
      </c>
      <c r="N239" s="210" t="str">
        <f t="shared" si="111"/>
        <v/>
      </c>
      <c r="O239" s="210" t="str">
        <f t="shared" si="112"/>
        <v/>
      </c>
      <c r="P239" s="210" t="str">
        <f t="shared" si="113"/>
        <v/>
      </c>
      <c r="Q239" s="210" t="str">
        <f t="shared" si="114"/>
        <v/>
      </c>
      <c r="R239" s="210" t="str">
        <f t="shared" si="115"/>
        <v/>
      </c>
      <c r="S239" s="210" t="str">
        <f t="shared" si="116"/>
        <v/>
      </c>
      <c r="T239" s="371" t="str">
        <f t="shared" si="117"/>
        <v/>
      </c>
      <c r="U239" s="348"/>
      <c r="V239" s="210"/>
      <c r="W239" s="210"/>
      <c r="X239" s="210"/>
      <c r="Y239" s="210"/>
      <c r="Z239" s="210"/>
      <c r="AA239" s="210"/>
      <c r="AB239" s="210"/>
      <c r="AC239" s="371"/>
      <c r="AD239" s="215"/>
      <c r="AE239" s="215"/>
      <c r="AF239" s="215"/>
      <c r="AG239" s="220"/>
    </row>
    <row r="240" spans="1:33" x14ac:dyDescent="0.3">
      <c r="A240" s="84" t="str">
        <f>IF('STEP 2 EE Data'!A240="","",'STEP 2 EE Data'!A240)</f>
        <v/>
      </c>
      <c r="B240" s="83" t="str">
        <f>IF('STEP 2 EE Data'!B240="","",'STEP 2 EE Data'!B240)</f>
        <v/>
      </c>
      <c r="C240" s="342" t="str">
        <f>IF($C$21="","",IF(B240="","",'STEP 3 EE Comp'!F245))</f>
        <v/>
      </c>
      <c r="D240" s="343" t="str">
        <f>IF($D$21="","",IF(B240="","",'STEP 3 EE Comp'!J245))</f>
        <v/>
      </c>
      <c r="E240" s="343" t="str">
        <f>IF($E$21="","",IF(B240="","",'STEP 3 EE Comp'!N245))</f>
        <v/>
      </c>
      <c r="F240" s="343" t="str">
        <f>IF($F$21="","",IF(B240="","",'STEP 3 EE Comp'!R245))</f>
        <v/>
      </c>
      <c r="G240" s="343" t="str">
        <f>IF($G$21="","",IF(B240="","",'STEP 3 EE Comp'!V245))</f>
        <v/>
      </c>
      <c r="H240" s="343" t="str">
        <f>IF($H$21="","",IF(B240="","",'STEP 3 EE Comp'!Z245))</f>
        <v/>
      </c>
      <c r="I240" s="343" t="str">
        <f>IF($I$21="","",IF(B240="","",'STEP 3 EE Comp'!AD245))</f>
        <v/>
      </c>
      <c r="J240" s="343" t="str">
        <f>IF($J$21="","",IF(B240="","",'STEP 3 EE Comp'!AH245))</f>
        <v/>
      </c>
      <c r="K240" s="344" t="str">
        <f>IF($K$21="","",IF(B240="","",'STEP 3 EE Comp'!AL245))</f>
        <v/>
      </c>
      <c r="L240" s="348" t="str">
        <f t="shared" si="109"/>
        <v/>
      </c>
      <c r="M240" s="210" t="str">
        <f t="shared" si="110"/>
        <v/>
      </c>
      <c r="N240" s="210" t="str">
        <f t="shared" si="111"/>
        <v/>
      </c>
      <c r="O240" s="210" t="str">
        <f t="shared" si="112"/>
        <v/>
      </c>
      <c r="P240" s="210" t="str">
        <f t="shared" si="113"/>
        <v/>
      </c>
      <c r="Q240" s="210" t="str">
        <f t="shared" si="114"/>
        <v/>
      </c>
      <c r="R240" s="210" t="str">
        <f t="shared" si="115"/>
        <v/>
      </c>
      <c r="S240" s="210" t="str">
        <f t="shared" si="116"/>
        <v/>
      </c>
      <c r="T240" s="371" t="str">
        <f t="shared" si="117"/>
        <v/>
      </c>
      <c r="U240" s="348"/>
      <c r="V240" s="210"/>
      <c r="W240" s="210"/>
      <c r="X240" s="210"/>
      <c r="Y240" s="210"/>
      <c r="Z240" s="210"/>
      <c r="AA240" s="210"/>
      <c r="AB240" s="210"/>
      <c r="AC240" s="371"/>
      <c r="AD240" s="215"/>
      <c r="AE240" s="215"/>
      <c r="AF240" s="215"/>
      <c r="AG240" s="220"/>
    </row>
    <row r="241" spans="1:33" x14ac:dyDescent="0.3">
      <c r="A241" s="84" t="str">
        <f>IF('STEP 2 EE Data'!A241="","",'STEP 2 EE Data'!A241)</f>
        <v/>
      </c>
      <c r="B241" s="83" t="str">
        <f>IF('STEP 2 EE Data'!B241="","",'STEP 2 EE Data'!B241)</f>
        <v/>
      </c>
      <c r="C241" s="342" t="str">
        <f>IF($C$21="","",IF(B241="","",'STEP 3 EE Comp'!F246))</f>
        <v/>
      </c>
      <c r="D241" s="343" t="str">
        <f>IF($D$21="","",IF(B241="","",'STEP 3 EE Comp'!J246))</f>
        <v/>
      </c>
      <c r="E241" s="343" t="str">
        <f>IF($E$21="","",IF(B241="","",'STEP 3 EE Comp'!N246))</f>
        <v/>
      </c>
      <c r="F241" s="343" t="str">
        <f>IF($F$21="","",IF(B241="","",'STEP 3 EE Comp'!R246))</f>
        <v/>
      </c>
      <c r="G241" s="343" t="str">
        <f>IF($G$21="","",IF(B241="","",'STEP 3 EE Comp'!V246))</f>
        <v/>
      </c>
      <c r="H241" s="343" t="str">
        <f>IF($H$21="","",IF(B241="","",'STEP 3 EE Comp'!Z246))</f>
        <v/>
      </c>
      <c r="I241" s="343" t="str">
        <f>IF($I$21="","",IF(B241="","",'STEP 3 EE Comp'!AD246))</f>
        <v/>
      </c>
      <c r="J241" s="343" t="str">
        <f>IF($J$21="","",IF(B241="","",'STEP 3 EE Comp'!AH246))</f>
        <v/>
      </c>
      <c r="K241" s="344" t="str">
        <f>IF($K$21="","",IF(B241="","",'STEP 3 EE Comp'!AL246))</f>
        <v/>
      </c>
      <c r="L241" s="348" t="str">
        <f t="shared" si="109"/>
        <v/>
      </c>
      <c r="M241" s="210" t="str">
        <f t="shared" si="110"/>
        <v/>
      </c>
      <c r="N241" s="210" t="str">
        <f t="shared" si="111"/>
        <v/>
      </c>
      <c r="O241" s="210" t="str">
        <f t="shared" si="112"/>
        <v/>
      </c>
      <c r="P241" s="210" t="str">
        <f t="shared" si="113"/>
        <v/>
      </c>
      <c r="Q241" s="210" t="str">
        <f t="shared" si="114"/>
        <v/>
      </c>
      <c r="R241" s="210" t="str">
        <f t="shared" si="115"/>
        <v/>
      </c>
      <c r="S241" s="210" t="str">
        <f t="shared" si="116"/>
        <v/>
      </c>
      <c r="T241" s="371" t="str">
        <f t="shared" si="117"/>
        <v/>
      </c>
      <c r="U241" s="348"/>
      <c r="V241" s="210"/>
      <c r="W241" s="210"/>
      <c r="X241" s="210"/>
      <c r="Y241" s="210"/>
      <c r="Z241" s="210"/>
      <c r="AA241" s="210"/>
      <c r="AB241" s="210"/>
      <c r="AC241" s="371"/>
      <c r="AD241" s="215"/>
      <c r="AE241" s="215"/>
      <c r="AF241" s="215"/>
      <c r="AG241" s="220"/>
    </row>
    <row r="242" spans="1:33" x14ac:dyDescent="0.3">
      <c r="A242" s="84" t="str">
        <f>IF('STEP 2 EE Data'!A242="","",'STEP 2 EE Data'!A242)</f>
        <v/>
      </c>
      <c r="B242" s="83" t="str">
        <f>IF('STEP 2 EE Data'!B242="","",'STEP 2 EE Data'!B242)</f>
        <v/>
      </c>
      <c r="C242" s="342" t="str">
        <f>IF($C$21="","",IF(B242="","",'STEP 3 EE Comp'!F247))</f>
        <v/>
      </c>
      <c r="D242" s="343" t="str">
        <f>IF($D$21="","",IF(B242="","",'STEP 3 EE Comp'!J247))</f>
        <v/>
      </c>
      <c r="E242" s="343" t="str">
        <f>IF($E$21="","",IF(B242="","",'STEP 3 EE Comp'!N247))</f>
        <v/>
      </c>
      <c r="F242" s="343" t="str">
        <f>IF($F$21="","",IF(B242="","",'STEP 3 EE Comp'!R247))</f>
        <v/>
      </c>
      <c r="G242" s="343" t="str">
        <f>IF($G$21="","",IF(B242="","",'STEP 3 EE Comp'!V247))</f>
        <v/>
      </c>
      <c r="H242" s="343" t="str">
        <f>IF($H$21="","",IF(B242="","",'STEP 3 EE Comp'!Z247))</f>
        <v/>
      </c>
      <c r="I242" s="343" t="str">
        <f>IF($I$21="","",IF(B242="","",'STEP 3 EE Comp'!AD247))</f>
        <v/>
      </c>
      <c r="J242" s="343" t="str">
        <f>IF($J$21="","",IF(B242="","",'STEP 3 EE Comp'!AH247))</f>
        <v/>
      </c>
      <c r="K242" s="344" t="str">
        <f>IF($K$21="","",IF(B242="","",'STEP 3 EE Comp'!AL247))</f>
        <v/>
      </c>
      <c r="L242" s="348" t="str">
        <f t="shared" si="109"/>
        <v/>
      </c>
      <c r="M242" s="210" t="str">
        <f t="shared" si="110"/>
        <v/>
      </c>
      <c r="N242" s="210" t="str">
        <f t="shared" si="111"/>
        <v/>
      </c>
      <c r="O242" s="210" t="str">
        <f t="shared" si="112"/>
        <v/>
      </c>
      <c r="P242" s="210" t="str">
        <f t="shared" si="113"/>
        <v/>
      </c>
      <c r="Q242" s="210" t="str">
        <f t="shared" si="114"/>
        <v/>
      </c>
      <c r="R242" s="210" t="str">
        <f t="shared" si="115"/>
        <v/>
      </c>
      <c r="S242" s="210" t="str">
        <f t="shared" si="116"/>
        <v/>
      </c>
      <c r="T242" s="371" t="str">
        <f t="shared" si="117"/>
        <v/>
      </c>
      <c r="U242" s="348"/>
      <c r="V242" s="210"/>
      <c r="W242" s="210"/>
      <c r="X242" s="210"/>
      <c r="Y242" s="210"/>
      <c r="Z242" s="210"/>
      <c r="AA242" s="210"/>
      <c r="AB242" s="210"/>
      <c r="AC242" s="371"/>
      <c r="AD242" s="215"/>
      <c r="AE242" s="215"/>
      <c r="AF242" s="215"/>
      <c r="AG242" s="220"/>
    </row>
    <row r="243" spans="1:33" x14ac:dyDescent="0.3">
      <c r="A243" s="84" t="str">
        <f>IF('STEP 2 EE Data'!A243="","",'STEP 2 EE Data'!A243)</f>
        <v/>
      </c>
      <c r="B243" s="83" t="str">
        <f>IF('STEP 2 EE Data'!B243="","",'STEP 2 EE Data'!B243)</f>
        <v/>
      </c>
      <c r="C243" s="342" t="str">
        <f>IF($C$21="","",IF(B243="","",'STEP 3 EE Comp'!F248))</f>
        <v/>
      </c>
      <c r="D243" s="343" t="str">
        <f>IF($D$21="","",IF(B243="","",'STEP 3 EE Comp'!J248))</f>
        <v/>
      </c>
      <c r="E243" s="343" t="str">
        <f>IF($E$21="","",IF(B243="","",'STEP 3 EE Comp'!N248))</f>
        <v/>
      </c>
      <c r="F243" s="343" t="str">
        <f>IF($F$21="","",IF(B243="","",'STEP 3 EE Comp'!R248))</f>
        <v/>
      </c>
      <c r="G243" s="343" t="str">
        <f>IF($G$21="","",IF(B243="","",'STEP 3 EE Comp'!V248))</f>
        <v/>
      </c>
      <c r="H243" s="343" t="str">
        <f>IF($H$21="","",IF(B243="","",'STEP 3 EE Comp'!Z248))</f>
        <v/>
      </c>
      <c r="I243" s="343" t="str">
        <f>IF($I$21="","",IF(B243="","",'STEP 3 EE Comp'!AD248))</f>
        <v/>
      </c>
      <c r="J243" s="343" t="str">
        <f>IF($J$21="","",IF(B243="","",'STEP 3 EE Comp'!AH248))</f>
        <v/>
      </c>
      <c r="K243" s="344" t="str">
        <f>IF($K$21="","",IF(B243="","",'STEP 3 EE Comp'!AL248))</f>
        <v/>
      </c>
      <c r="L243" s="348" t="str">
        <f t="shared" si="109"/>
        <v/>
      </c>
      <c r="M243" s="210" t="str">
        <f t="shared" si="110"/>
        <v/>
      </c>
      <c r="N243" s="210" t="str">
        <f t="shared" si="111"/>
        <v/>
      </c>
      <c r="O243" s="210" t="str">
        <f t="shared" si="112"/>
        <v/>
      </c>
      <c r="P243" s="210" t="str">
        <f t="shared" si="113"/>
        <v/>
      </c>
      <c r="Q243" s="210" t="str">
        <f t="shared" si="114"/>
        <v/>
      </c>
      <c r="R243" s="210" t="str">
        <f t="shared" si="115"/>
        <v/>
      </c>
      <c r="S243" s="210" t="str">
        <f t="shared" si="116"/>
        <v/>
      </c>
      <c r="T243" s="371" t="str">
        <f t="shared" si="117"/>
        <v/>
      </c>
      <c r="U243" s="348"/>
      <c r="V243" s="210"/>
      <c r="W243" s="210"/>
      <c r="X243" s="210"/>
      <c r="Y243" s="210"/>
      <c r="Z243" s="210"/>
      <c r="AA243" s="210"/>
      <c r="AB243" s="210"/>
      <c r="AC243" s="371"/>
      <c r="AD243" s="215"/>
      <c r="AE243" s="215"/>
      <c r="AF243" s="215"/>
      <c r="AG243" s="220"/>
    </row>
    <row r="244" spans="1:33" x14ac:dyDescent="0.3">
      <c r="A244" s="84" t="str">
        <f>IF('STEP 2 EE Data'!A244="","",'STEP 2 EE Data'!A244)</f>
        <v/>
      </c>
      <c r="B244" s="83" t="str">
        <f>IF('STEP 2 EE Data'!B244="","",'STEP 2 EE Data'!B244)</f>
        <v/>
      </c>
      <c r="C244" s="342" t="str">
        <f>IF($C$21="","",IF(B244="","",'STEP 3 EE Comp'!F249))</f>
        <v/>
      </c>
      <c r="D244" s="343" t="str">
        <f>IF($D$21="","",IF(B244="","",'STEP 3 EE Comp'!J249))</f>
        <v/>
      </c>
      <c r="E244" s="343" t="str">
        <f>IF($E$21="","",IF(B244="","",'STEP 3 EE Comp'!N249))</f>
        <v/>
      </c>
      <c r="F244" s="343" t="str">
        <f>IF($F$21="","",IF(B244="","",'STEP 3 EE Comp'!R249))</f>
        <v/>
      </c>
      <c r="G244" s="343" t="str">
        <f>IF($G$21="","",IF(B244="","",'STEP 3 EE Comp'!V249))</f>
        <v/>
      </c>
      <c r="H244" s="343" t="str">
        <f>IF($H$21="","",IF(B244="","",'STEP 3 EE Comp'!Z249))</f>
        <v/>
      </c>
      <c r="I244" s="343" t="str">
        <f>IF($I$21="","",IF(B244="","",'STEP 3 EE Comp'!AD249))</f>
        <v/>
      </c>
      <c r="J244" s="343" t="str">
        <f>IF($J$21="","",IF(B244="","",'STEP 3 EE Comp'!AH249))</f>
        <v/>
      </c>
      <c r="K244" s="344" t="str">
        <f>IF($K$21="","",IF(B244="","",'STEP 3 EE Comp'!AL249))</f>
        <v/>
      </c>
      <c r="L244" s="348" t="str">
        <f t="shared" si="109"/>
        <v/>
      </c>
      <c r="M244" s="210" t="str">
        <f t="shared" si="110"/>
        <v/>
      </c>
      <c r="N244" s="210" t="str">
        <f t="shared" si="111"/>
        <v/>
      </c>
      <c r="O244" s="210" t="str">
        <f t="shared" si="112"/>
        <v/>
      </c>
      <c r="P244" s="210" t="str">
        <f t="shared" si="113"/>
        <v/>
      </c>
      <c r="Q244" s="210" t="str">
        <f t="shared" si="114"/>
        <v/>
      </c>
      <c r="R244" s="210" t="str">
        <f t="shared" si="115"/>
        <v/>
      </c>
      <c r="S244" s="210" t="str">
        <f t="shared" si="116"/>
        <v/>
      </c>
      <c r="T244" s="371" t="str">
        <f t="shared" si="117"/>
        <v/>
      </c>
      <c r="U244" s="348"/>
      <c r="V244" s="210"/>
      <c r="W244" s="210"/>
      <c r="X244" s="210"/>
      <c r="Y244" s="210"/>
      <c r="Z244" s="210"/>
      <c r="AA244" s="210"/>
      <c r="AB244" s="210"/>
      <c r="AC244" s="371"/>
      <c r="AD244" s="215"/>
      <c r="AE244" s="215"/>
      <c r="AF244" s="215"/>
      <c r="AG244" s="220"/>
    </row>
    <row r="245" spans="1:33" x14ac:dyDescent="0.3">
      <c r="A245" s="84" t="str">
        <f>IF('STEP 2 EE Data'!A245="","",'STEP 2 EE Data'!A245)</f>
        <v/>
      </c>
      <c r="B245" s="83" t="str">
        <f>IF('STEP 2 EE Data'!B245="","",'STEP 2 EE Data'!B245)</f>
        <v/>
      </c>
      <c r="C245" s="342" t="str">
        <f>IF($C$21="","",IF(B245="","",'STEP 3 EE Comp'!F250))</f>
        <v/>
      </c>
      <c r="D245" s="343" t="str">
        <f>IF($D$21="","",IF(B245="","",'STEP 3 EE Comp'!J250))</f>
        <v/>
      </c>
      <c r="E245" s="343" t="str">
        <f>IF($E$21="","",IF(B245="","",'STEP 3 EE Comp'!N250))</f>
        <v/>
      </c>
      <c r="F245" s="343" t="str">
        <f>IF($F$21="","",IF(B245="","",'STEP 3 EE Comp'!R250))</f>
        <v/>
      </c>
      <c r="G245" s="343" t="str">
        <f>IF($G$21="","",IF(B245="","",'STEP 3 EE Comp'!V250))</f>
        <v/>
      </c>
      <c r="H245" s="343" t="str">
        <f>IF($H$21="","",IF(B245="","",'STEP 3 EE Comp'!Z250))</f>
        <v/>
      </c>
      <c r="I245" s="343" t="str">
        <f>IF($I$21="","",IF(B245="","",'STEP 3 EE Comp'!AD250))</f>
        <v/>
      </c>
      <c r="J245" s="343" t="str">
        <f>IF($J$21="","",IF(B245="","",'STEP 3 EE Comp'!AH250))</f>
        <v/>
      </c>
      <c r="K245" s="344" t="str">
        <f>IF($K$21="","",IF(B245="","",'STEP 3 EE Comp'!AL250))</f>
        <v/>
      </c>
      <c r="L245" s="348" t="str">
        <f t="shared" si="109"/>
        <v/>
      </c>
      <c r="M245" s="210" t="str">
        <f t="shared" si="110"/>
        <v/>
      </c>
      <c r="N245" s="210" t="str">
        <f t="shared" si="111"/>
        <v/>
      </c>
      <c r="O245" s="210" t="str">
        <f t="shared" si="112"/>
        <v/>
      </c>
      <c r="P245" s="210" t="str">
        <f t="shared" si="113"/>
        <v/>
      </c>
      <c r="Q245" s="210" t="str">
        <f t="shared" si="114"/>
        <v/>
      </c>
      <c r="R245" s="210" t="str">
        <f t="shared" si="115"/>
        <v/>
      </c>
      <c r="S245" s="210" t="str">
        <f t="shared" si="116"/>
        <v/>
      </c>
      <c r="T245" s="371" t="str">
        <f t="shared" si="117"/>
        <v/>
      </c>
      <c r="U245" s="348"/>
      <c r="V245" s="210"/>
      <c r="W245" s="210"/>
      <c r="X245" s="210"/>
      <c r="Y245" s="210"/>
      <c r="Z245" s="210"/>
      <c r="AA245" s="210"/>
      <c r="AB245" s="210"/>
      <c r="AC245" s="371"/>
      <c r="AD245" s="215"/>
      <c r="AE245" s="215"/>
      <c r="AF245" s="215"/>
      <c r="AG245" s="220"/>
    </row>
    <row r="246" spans="1:33" x14ac:dyDescent="0.3">
      <c r="A246" s="84" t="str">
        <f>IF('STEP 2 EE Data'!A246="","",'STEP 2 EE Data'!A246)</f>
        <v/>
      </c>
      <c r="B246" s="83" t="str">
        <f>IF('STEP 2 EE Data'!B246="","",'STEP 2 EE Data'!B246)</f>
        <v/>
      </c>
      <c r="C246" s="342" t="str">
        <f>IF($C$21="","",IF(B246="","",'STEP 3 EE Comp'!F251))</f>
        <v/>
      </c>
      <c r="D246" s="343" t="str">
        <f>IF($D$21="","",IF(B246="","",'STEP 3 EE Comp'!J251))</f>
        <v/>
      </c>
      <c r="E246" s="343" t="str">
        <f>IF($E$21="","",IF(B246="","",'STEP 3 EE Comp'!N251))</f>
        <v/>
      </c>
      <c r="F246" s="343" t="str">
        <f>IF($F$21="","",IF(B246="","",'STEP 3 EE Comp'!R251))</f>
        <v/>
      </c>
      <c r="G246" s="343" t="str">
        <f>IF($G$21="","",IF(B246="","",'STEP 3 EE Comp'!V251))</f>
        <v/>
      </c>
      <c r="H246" s="343" t="str">
        <f>IF($H$21="","",IF(B246="","",'STEP 3 EE Comp'!Z251))</f>
        <v/>
      </c>
      <c r="I246" s="343" t="str">
        <f>IF($I$21="","",IF(B246="","",'STEP 3 EE Comp'!AD251))</f>
        <v/>
      </c>
      <c r="J246" s="343" t="str">
        <f>IF($J$21="","",IF(B246="","",'STEP 3 EE Comp'!AH251))</f>
        <v/>
      </c>
      <c r="K246" s="344" t="str">
        <f>IF($K$21="","",IF(B246="","",'STEP 3 EE Comp'!AL251))</f>
        <v/>
      </c>
      <c r="L246" s="348" t="str">
        <f t="shared" si="109"/>
        <v/>
      </c>
      <c r="M246" s="210" t="str">
        <f t="shared" si="110"/>
        <v/>
      </c>
      <c r="N246" s="210" t="str">
        <f t="shared" si="111"/>
        <v/>
      </c>
      <c r="O246" s="210" t="str">
        <f t="shared" si="112"/>
        <v/>
      </c>
      <c r="P246" s="210" t="str">
        <f t="shared" si="113"/>
        <v/>
      </c>
      <c r="Q246" s="210" t="str">
        <f t="shared" si="114"/>
        <v/>
      </c>
      <c r="R246" s="210" t="str">
        <f t="shared" si="115"/>
        <v/>
      </c>
      <c r="S246" s="210" t="str">
        <f t="shared" si="116"/>
        <v/>
      </c>
      <c r="T246" s="371" t="str">
        <f t="shared" si="117"/>
        <v/>
      </c>
      <c r="U246" s="348"/>
      <c r="V246" s="210"/>
      <c r="W246" s="210"/>
      <c r="X246" s="210"/>
      <c r="Y246" s="210"/>
      <c r="Z246" s="210"/>
      <c r="AA246" s="210"/>
      <c r="AB246" s="210"/>
      <c r="AC246" s="371"/>
      <c r="AD246" s="215"/>
      <c r="AE246" s="215"/>
      <c r="AF246" s="215"/>
      <c r="AG246" s="220"/>
    </row>
    <row r="247" spans="1:33" x14ac:dyDescent="0.3">
      <c r="A247" s="84" t="str">
        <f>IF('STEP 2 EE Data'!A247="","",'STEP 2 EE Data'!A247)</f>
        <v/>
      </c>
      <c r="B247" s="83" t="str">
        <f>IF('STEP 2 EE Data'!B247="","",'STEP 2 EE Data'!B247)</f>
        <v/>
      </c>
      <c r="C247" s="342" t="str">
        <f>IF($C$21="","",IF(B247="","",'STEP 3 EE Comp'!F252))</f>
        <v/>
      </c>
      <c r="D247" s="343" t="str">
        <f>IF($D$21="","",IF(B247="","",'STEP 3 EE Comp'!J252))</f>
        <v/>
      </c>
      <c r="E247" s="343" t="str">
        <f>IF($E$21="","",IF(B247="","",'STEP 3 EE Comp'!N252))</f>
        <v/>
      </c>
      <c r="F247" s="343" t="str">
        <f>IF($F$21="","",IF(B247="","",'STEP 3 EE Comp'!R252))</f>
        <v/>
      </c>
      <c r="G247" s="343" t="str">
        <f>IF($G$21="","",IF(B247="","",'STEP 3 EE Comp'!V252))</f>
        <v/>
      </c>
      <c r="H247" s="343" t="str">
        <f>IF($H$21="","",IF(B247="","",'STEP 3 EE Comp'!Z252))</f>
        <v/>
      </c>
      <c r="I247" s="343" t="str">
        <f>IF($I$21="","",IF(B247="","",'STEP 3 EE Comp'!AD252))</f>
        <v/>
      </c>
      <c r="J247" s="343" t="str">
        <f>IF($J$21="","",IF(B247="","",'STEP 3 EE Comp'!AH252))</f>
        <v/>
      </c>
      <c r="K247" s="344" t="str">
        <f>IF($K$21="","",IF(B247="","",'STEP 3 EE Comp'!AL252))</f>
        <v/>
      </c>
      <c r="L247" s="348" t="str">
        <f t="shared" si="109"/>
        <v/>
      </c>
      <c r="M247" s="210" t="str">
        <f t="shared" si="110"/>
        <v/>
      </c>
      <c r="N247" s="210" t="str">
        <f t="shared" si="111"/>
        <v/>
      </c>
      <c r="O247" s="210" t="str">
        <f t="shared" si="112"/>
        <v/>
      </c>
      <c r="P247" s="210" t="str">
        <f t="shared" si="113"/>
        <v/>
      </c>
      <c r="Q247" s="210" t="str">
        <f t="shared" si="114"/>
        <v/>
      </c>
      <c r="R247" s="210" t="str">
        <f t="shared" si="115"/>
        <v/>
      </c>
      <c r="S247" s="210" t="str">
        <f t="shared" si="116"/>
        <v/>
      </c>
      <c r="T247" s="371" t="str">
        <f t="shared" si="117"/>
        <v/>
      </c>
      <c r="U247" s="348"/>
      <c r="V247" s="210"/>
      <c r="W247" s="210"/>
      <c r="X247" s="210"/>
      <c r="Y247" s="210"/>
      <c r="Z247" s="210"/>
      <c r="AA247" s="210"/>
      <c r="AB247" s="210"/>
      <c r="AC247" s="371"/>
      <c r="AD247" s="215"/>
      <c r="AE247" s="215"/>
      <c r="AF247" s="215"/>
      <c r="AG247" s="220"/>
    </row>
    <row r="248" spans="1:33" x14ac:dyDescent="0.3">
      <c r="A248" s="84" t="str">
        <f>IF('STEP 2 EE Data'!A248="","",'STEP 2 EE Data'!A248)</f>
        <v/>
      </c>
      <c r="B248" s="83" t="str">
        <f>IF('STEP 2 EE Data'!B248="","",'STEP 2 EE Data'!B248)</f>
        <v/>
      </c>
      <c r="C248" s="342" t="str">
        <f>IF($C$21="","",IF(B248="","",'STEP 3 EE Comp'!F253))</f>
        <v/>
      </c>
      <c r="D248" s="343" t="str">
        <f>IF($D$21="","",IF(B248="","",'STEP 3 EE Comp'!J253))</f>
        <v/>
      </c>
      <c r="E248" s="343" t="str">
        <f>IF($E$21="","",IF(B248="","",'STEP 3 EE Comp'!N253))</f>
        <v/>
      </c>
      <c r="F248" s="343" t="str">
        <f>IF($F$21="","",IF(B248="","",'STEP 3 EE Comp'!R253))</f>
        <v/>
      </c>
      <c r="G248" s="343" t="str">
        <f>IF($G$21="","",IF(B248="","",'STEP 3 EE Comp'!V253))</f>
        <v/>
      </c>
      <c r="H248" s="343" t="str">
        <f>IF($H$21="","",IF(B248="","",'STEP 3 EE Comp'!Z253))</f>
        <v/>
      </c>
      <c r="I248" s="343" t="str">
        <f>IF($I$21="","",IF(B248="","",'STEP 3 EE Comp'!AD253))</f>
        <v/>
      </c>
      <c r="J248" s="343" t="str">
        <f>IF($J$21="","",IF(B248="","",'STEP 3 EE Comp'!AH253))</f>
        <v/>
      </c>
      <c r="K248" s="344" t="str">
        <f>IF($K$21="","",IF(B248="","",'STEP 3 EE Comp'!AL253))</f>
        <v/>
      </c>
      <c r="L248" s="348" t="str">
        <f t="shared" si="109"/>
        <v/>
      </c>
      <c r="M248" s="210" t="str">
        <f t="shared" si="110"/>
        <v/>
      </c>
      <c r="N248" s="210" t="str">
        <f t="shared" si="111"/>
        <v/>
      </c>
      <c r="O248" s="210" t="str">
        <f t="shared" si="112"/>
        <v/>
      </c>
      <c r="P248" s="210" t="str">
        <f t="shared" si="113"/>
        <v/>
      </c>
      <c r="Q248" s="210" t="str">
        <f t="shared" si="114"/>
        <v/>
      </c>
      <c r="R248" s="210" t="str">
        <f t="shared" si="115"/>
        <v/>
      </c>
      <c r="S248" s="210" t="str">
        <f t="shared" si="116"/>
        <v/>
      </c>
      <c r="T248" s="371" t="str">
        <f t="shared" si="117"/>
        <v/>
      </c>
      <c r="U248" s="348"/>
      <c r="V248" s="210"/>
      <c r="W248" s="210"/>
      <c r="X248" s="210"/>
      <c r="Y248" s="210"/>
      <c r="Z248" s="210"/>
      <c r="AA248" s="210"/>
      <c r="AB248" s="210"/>
      <c r="AC248" s="371"/>
      <c r="AD248" s="215"/>
      <c r="AE248" s="215"/>
      <c r="AF248" s="215"/>
      <c r="AG248" s="220"/>
    </row>
    <row r="249" spans="1:33" x14ac:dyDescent="0.3">
      <c r="A249" s="84" t="str">
        <f>IF('STEP 2 EE Data'!A249="","",'STEP 2 EE Data'!A249)</f>
        <v/>
      </c>
      <c r="B249" s="83" t="str">
        <f>IF('STEP 2 EE Data'!B249="","",'STEP 2 EE Data'!B249)</f>
        <v/>
      </c>
      <c r="C249" s="342" t="str">
        <f>IF($C$21="","",IF(B249="","",'STEP 3 EE Comp'!F254))</f>
        <v/>
      </c>
      <c r="D249" s="343" t="str">
        <f>IF($D$21="","",IF(B249="","",'STEP 3 EE Comp'!J254))</f>
        <v/>
      </c>
      <c r="E249" s="343" t="str">
        <f>IF($E$21="","",IF(B249="","",'STEP 3 EE Comp'!N254))</f>
        <v/>
      </c>
      <c r="F249" s="343" t="str">
        <f>IF($F$21="","",IF(B249="","",'STEP 3 EE Comp'!R254))</f>
        <v/>
      </c>
      <c r="G249" s="343" t="str">
        <f>IF($G$21="","",IF(B249="","",'STEP 3 EE Comp'!V254))</f>
        <v/>
      </c>
      <c r="H249" s="343" t="str">
        <f>IF($H$21="","",IF(B249="","",'STEP 3 EE Comp'!Z254))</f>
        <v/>
      </c>
      <c r="I249" s="343" t="str">
        <f>IF($I$21="","",IF(B249="","",'STEP 3 EE Comp'!AD254))</f>
        <v/>
      </c>
      <c r="J249" s="343" t="str">
        <f>IF($J$21="","",IF(B249="","",'STEP 3 EE Comp'!AH254))</f>
        <v/>
      </c>
      <c r="K249" s="344" t="str">
        <f>IF($K$21="","",IF(B249="","",'STEP 3 EE Comp'!AL254))</f>
        <v/>
      </c>
      <c r="L249" s="348" t="str">
        <f t="shared" si="109"/>
        <v/>
      </c>
      <c r="M249" s="210" t="str">
        <f t="shared" si="110"/>
        <v/>
      </c>
      <c r="N249" s="210" t="str">
        <f t="shared" si="111"/>
        <v/>
      </c>
      <c r="O249" s="210" t="str">
        <f t="shared" si="112"/>
        <v/>
      </c>
      <c r="P249" s="210" t="str">
        <f t="shared" si="113"/>
        <v/>
      </c>
      <c r="Q249" s="210" t="str">
        <f t="shared" si="114"/>
        <v/>
      </c>
      <c r="R249" s="210" t="str">
        <f t="shared" si="115"/>
        <v/>
      </c>
      <c r="S249" s="210" t="str">
        <f t="shared" si="116"/>
        <v/>
      </c>
      <c r="T249" s="371" t="str">
        <f t="shared" si="117"/>
        <v/>
      </c>
      <c r="U249" s="348"/>
      <c r="V249" s="210"/>
      <c r="W249" s="210"/>
      <c r="X249" s="210"/>
      <c r="Y249" s="210"/>
      <c r="Z249" s="210"/>
      <c r="AA249" s="210"/>
      <c r="AB249" s="210"/>
      <c r="AC249" s="371"/>
      <c r="AD249" s="215"/>
      <c r="AE249" s="215"/>
      <c r="AF249" s="215"/>
      <c r="AG249" s="220"/>
    </row>
    <row r="250" spans="1:33" x14ac:dyDescent="0.3">
      <c r="A250" s="84" t="str">
        <f>IF('STEP 2 EE Data'!A250="","",'STEP 2 EE Data'!A250)</f>
        <v/>
      </c>
      <c r="B250" s="83" t="str">
        <f>IF('STEP 2 EE Data'!B250="","",'STEP 2 EE Data'!B250)</f>
        <v/>
      </c>
      <c r="C250" s="342" t="str">
        <f>IF($C$21="","",IF(B250="","",'STEP 3 EE Comp'!F255))</f>
        <v/>
      </c>
      <c r="D250" s="343" t="str">
        <f>IF($D$21="","",IF(B250="","",'STEP 3 EE Comp'!J255))</f>
        <v/>
      </c>
      <c r="E250" s="343" t="str">
        <f>IF($E$21="","",IF(B250="","",'STEP 3 EE Comp'!N255))</f>
        <v/>
      </c>
      <c r="F250" s="343" t="str">
        <f>IF($F$21="","",IF(B250="","",'STEP 3 EE Comp'!R255))</f>
        <v/>
      </c>
      <c r="G250" s="343" t="str">
        <f>IF($G$21="","",IF(B250="","",'STEP 3 EE Comp'!V255))</f>
        <v/>
      </c>
      <c r="H250" s="343" t="str">
        <f>IF($H$21="","",IF(B250="","",'STEP 3 EE Comp'!Z255))</f>
        <v/>
      </c>
      <c r="I250" s="343" t="str">
        <f>IF($I$21="","",IF(B250="","",'STEP 3 EE Comp'!AD255))</f>
        <v/>
      </c>
      <c r="J250" s="343" t="str">
        <f>IF($J$21="","",IF(B250="","",'STEP 3 EE Comp'!AH255))</f>
        <v/>
      </c>
      <c r="K250" s="344" t="str">
        <f>IF($K$21="","",IF(B250="","",'STEP 3 EE Comp'!AL255))</f>
        <v/>
      </c>
      <c r="L250" s="348" t="str">
        <f t="shared" si="109"/>
        <v/>
      </c>
      <c r="M250" s="210" t="str">
        <f t="shared" si="110"/>
        <v/>
      </c>
      <c r="N250" s="210" t="str">
        <f t="shared" si="111"/>
        <v/>
      </c>
      <c r="O250" s="210" t="str">
        <f t="shared" si="112"/>
        <v/>
      </c>
      <c r="P250" s="210" t="str">
        <f t="shared" si="113"/>
        <v/>
      </c>
      <c r="Q250" s="210" t="str">
        <f t="shared" si="114"/>
        <v/>
      </c>
      <c r="R250" s="210" t="str">
        <f t="shared" si="115"/>
        <v/>
      </c>
      <c r="S250" s="210" t="str">
        <f t="shared" si="116"/>
        <v/>
      </c>
      <c r="T250" s="371" t="str">
        <f t="shared" si="117"/>
        <v/>
      </c>
      <c r="U250" s="348"/>
      <c r="V250" s="210"/>
      <c r="W250" s="210"/>
      <c r="X250" s="210"/>
      <c r="Y250" s="210"/>
      <c r="Z250" s="210"/>
      <c r="AA250" s="210"/>
      <c r="AB250" s="210"/>
      <c r="AC250" s="371"/>
      <c r="AD250" s="215"/>
      <c r="AE250" s="215"/>
      <c r="AF250" s="215"/>
      <c r="AG250" s="220"/>
    </row>
    <row r="251" spans="1:33" x14ac:dyDescent="0.3">
      <c r="A251" s="84" t="str">
        <f>IF('STEP 2 EE Data'!A251="","",'STEP 2 EE Data'!A251)</f>
        <v/>
      </c>
      <c r="B251" s="83" t="str">
        <f>IF('STEP 2 EE Data'!B251="","",'STEP 2 EE Data'!B251)</f>
        <v/>
      </c>
      <c r="C251" s="342" t="str">
        <f>IF($C$21="","",IF(B251="","",'STEP 3 EE Comp'!F256))</f>
        <v/>
      </c>
      <c r="D251" s="343" t="str">
        <f>IF($D$21="","",IF(B251="","",'STEP 3 EE Comp'!J256))</f>
        <v/>
      </c>
      <c r="E251" s="343" t="str">
        <f>IF($E$21="","",IF(B251="","",'STEP 3 EE Comp'!N256))</f>
        <v/>
      </c>
      <c r="F251" s="343" t="str">
        <f>IF($F$21="","",IF(B251="","",'STEP 3 EE Comp'!R256))</f>
        <v/>
      </c>
      <c r="G251" s="343" t="str">
        <f>IF($G$21="","",IF(B251="","",'STEP 3 EE Comp'!V256))</f>
        <v/>
      </c>
      <c r="H251" s="343" t="str">
        <f>IF($H$21="","",IF(B251="","",'STEP 3 EE Comp'!Z256))</f>
        <v/>
      </c>
      <c r="I251" s="343" t="str">
        <f>IF($I$21="","",IF(B251="","",'STEP 3 EE Comp'!AD256))</f>
        <v/>
      </c>
      <c r="J251" s="343" t="str">
        <f>IF($J$21="","",IF(B251="","",'STEP 3 EE Comp'!AH256))</f>
        <v/>
      </c>
      <c r="K251" s="344" t="str">
        <f>IF($K$21="","",IF(B251="","",'STEP 3 EE Comp'!AL256))</f>
        <v/>
      </c>
      <c r="L251" s="348" t="str">
        <f t="shared" si="109"/>
        <v/>
      </c>
      <c r="M251" s="210" t="str">
        <f t="shared" si="110"/>
        <v/>
      </c>
      <c r="N251" s="210" t="str">
        <f t="shared" si="111"/>
        <v/>
      </c>
      <c r="O251" s="210" t="str">
        <f t="shared" si="112"/>
        <v/>
      </c>
      <c r="P251" s="210" t="str">
        <f t="shared" si="113"/>
        <v/>
      </c>
      <c r="Q251" s="210" t="str">
        <f t="shared" si="114"/>
        <v/>
      </c>
      <c r="R251" s="210" t="str">
        <f t="shared" si="115"/>
        <v/>
      </c>
      <c r="S251" s="210" t="str">
        <f t="shared" si="116"/>
        <v/>
      </c>
      <c r="T251" s="371" t="str">
        <f t="shared" si="117"/>
        <v/>
      </c>
      <c r="U251" s="348"/>
      <c r="V251" s="210"/>
      <c r="W251" s="210"/>
      <c r="X251" s="210"/>
      <c r="Y251" s="210"/>
      <c r="Z251" s="210"/>
      <c r="AA251" s="210"/>
      <c r="AB251" s="210"/>
      <c r="AC251" s="371"/>
      <c r="AD251" s="215"/>
      <c r="AE251" s="215"/>
      <c r="AF251" s="215"/>
      <c r="AG251" s="220"/>
    </row>
    <row r="252" spans="1:33" x14ac:dyDescent="0.3">
      <c r="A252" s="84" t="str">
        <f>IF('STEP 2 EE Data'!A252="","",'STEP 2 EE Data'!A252)</f>
        <v/>
      </c>
      <c r="B252" s="83" t="str">
        <f>IF('STEP 2 EE Data'!B252="","",'STEP 2 EE Data'!B252)</f>
        <v/>
      </c>
      <c r="C252" s="342" t="str">
        <f>IF($C$21="","",IF(B252="","",'STEP 3 EE Comp'!F257))</f>
        <v/>
      </c>
      <c r="D252" s="343" t="str">
        <f>IF($D$21="","",IF(B252="","",'STEP 3 EE Comp'!J257))</f>
        <v/>
      </c>
      <c r="E252" s="343" t="str">
        <f>IF($E$21="","",IF(B252="","",'STEP 3 EE Comp'!N257))</f>
        <v/>
      </c>
      <c r="F252" s="343" t="str">
        <f>IF($F$21="","",IF(B252="","",'STEP 3 EE Comp'!R257))</f>
        <v/>
      </c>
      <c r="G252" s="343" t="str">
        <f>IF($G$21="","",IF(B252="","",'STEP 3 EE Comp'!V257))</f>
        <v/>
      </c>
      <c r="H252" s="343" t="str">
        <f>IF($H$21="","",IF(B252="","",'STEP 3 EE Comp'!Z257))</f>
        <v/>
      </c>
      <c r="I252" s="343" t="str">
        <f>IF($I$21="","",IF(B252="","",'STEP 3 EE Comp'!AD257))</f>
        <v/>
      </c>
      <c r="J252" s="343" t="str">
        <f>IF($J$21="","",IF(B252="","",'STEP 3 EE Comp'!AH257))</f>
        <v/>
      </c>
      <c r="K252" s="344" t="str">
        <f>IF($K$21="","",IF(B252="","",'STEP 3 EE Comp'!AL257))</f>
        <v/>
      </c>
      <c r="L252" s="348" t="str">
        <f t="shared" si="109"/>
        <v/>
      </c>
      <c r="M252" s="210" t="str">
        <f t="shared" si="110"/>
        <v/>
      </c>
      <c r="N252" s="210" t="str">
        <f t="shared" si="111"/>
        <v/>
      </c>
      <c r="O252" s="210" t="str">
        <f t="shared" si="112"/>
        <v/>
      </c>
      <c r="P252" s="210" t="str">
        <f t="shared" si="113"/>
        <v/>
      </c>
      <c r="Q252" s="210" t="str">
        <f t="shared" si="114"/>
        <v/>
      </c>
      <c r="R252" s="210" t="str">
        <f t="shared" si="115"/>
        <v/>
      </c>
      <c r="S252" s="210" t="str">
        <f t="shared" si="116"/>
        <v/>
      </c>
      <c r="T252" s="371" t="str">
        <f t="shared" si="117"/>
        <v/>
      </c>
      <c r="U252" s="348"/>
      <c r="V252" s="210"/>
      <c r="W252" s="210"/>
      <c r="X252" s="210"/>
      <c r="Y252" s="210"/>
      <c r="Z252" s="210"/>
      <c r="AA252" s="210"/>
      <c r="AB252" s="210"/>
      <c r="AC252" s="371"/>
      <c r="AD252" s="215"/>
      <c r="AE252" s="215"/>
      <c r="AF252" s="215"/>
      <c r="AG252" s="220"/>
    </row>
    <row r="253" spans="1:33" x14ac:dyDescent="0.3">
      <c r="A253" s="84" t="str">
        <f>IF('STEP 2 EE Data'!A253="","",'STEP 2 EE Data'!A253)</f>
        <v/>
      </c>
      <c r="B253" s="83" t="str">
        <f>IF('STEP 2 EE Data'!B253="","",'STEP 2 EE Data'!B253)</f>
        <v/>
      </c>
      <c r="C253" s="342" t="str">
        <f>IF($C$21="","",IF(B253="","",'STEP 3 EE Comp'!F258))</f>
        <v/>
      </c>
      <c r="D253" s="343" t="str">
        <f>IF($D$21="","",IF(B253="","",'STEP 3 EE Comp'!J258))</f>
        <v/>
      </c>
      <c r="E253" s="343" t="str">
        <f>IF($E$21="","",IF(B253="","",'STEP 3 EE Comp'!N258))</f>
        <v/>
      </c>
      <c r="F253" s="343" t="str">
        <f>IF($F$21="","",IF(B253="","",'STEP 3 EE Comp'!R258))</f>
        <v/>
      </c>
      <c r="G253" s="343" t="str">
        <f>IF($G$21="","",IF(B253="","",'STEP 3 EE Comp'!V258))</f>
        <v/>
      </c>
      <c r="H253" s="343" t="str">
        <f>IF($H$21="","",IF(B253="","",'STEP 3 EE Comp'!Z258))</f>
        <v/>
      </c>
      <c r="I253" s="343" t="str">
        <f>IF($I$21="","",IF(B253="","",'STEP 3 EE Comp'!AD258))</f>
        <v/>
      </c>
      <c r="J253" s="343" t="str">
        <f>IF($J$21="","",IF(B253="","",'STEP 3 EE Comp'!AH258))</f>
        <v/>
      </c>
      <c r="K253" s="344" t="str">
        <f>IF($K$21="","",IF(B253="","",'STEP 3 EE Comp'!AL258))</f>
        <v/>
      </c>
      <c r="L253" s="348" t="str">
        <f t="shared" si="109"/>
        <v/>
      </c>
      <c r="M253" s="210" t="str">
        <f t="shared" si="110"/>
        <v/>
      </c>
      <c r="N253" s="210" t="str">
        <f t="shared" si="111"/>
        <v/>
      </c>
      <c r="O253" s="210" t="str">
        <f t="shared" si="112"/>
        <v/>
      </c>
      <c r="P253" s="210" t="str">
        <f t="shared" si="113"/>
        <v/>
      </c>
      <c r="Q253" s="210" t="str">
        <f t="shared" si="114"/>
        <v/>
      </c>
      <c r="R253" s="210" t="str">
        <f t="shared" si="115"/>
        <v/>
      </c>
      <c r="S253" s="210" t="str">
        <f t="shared" si="116"/>
        <v/>
      </c>
      <c r="T253" s="371" t="str">
        <f t="shared" si="117"/>
        <v/>
      </c>
      <c r="U253" s="348"/>
      <c r="V253" s="210"/>
      <c r="W253" s="210"/>
      <c r="X253" s="210"/>
      <c r="Y253" s="210"/>
      <c r="Z253" s="210"/>
      <c r="AA253" s="210"/>
      <c r="AB253" s="210"/>
      <c r="AC253" s="371"/>
      <c r="AD253" s="215"/>
      <c r="AE253" s="215"/>
      <c r="AF253" s="215"/>
      <c r="AG253" s="220"/>
    </row>
    <row r="254" spans="1:33" x14ac:dyDescent="0.3">
      <c r="A254" s="84" t="str">
        <f>IF('STEP 2 EE Data'!A254="","",'STEP 2 EE Data'!A254)</f>
        <v/>
      </c>
      <c r="B254" s="83" t="str">
        <f>IF('STEP 2 EE Data'!B254="","",'STEP 2 EE Data'!B254)</f>
        <v/>
      </c>
      <c r="C254" s="342" t="str">
        <f>IF($C$21="","",IF(B254="","",'STEP 3 EE Comp'!F259))</f>
        <v/>
      </c>
      <c r="D254" s="343" t="str">
        <f>IF($D$21="","",IF(B254="","",'STEP 3 EE Comp'!J259))</f>
        <v/>
      </c>
      <c r="E254" s="343" t="str">
        <f>IF($E$21="","",IF(B254="","",'STEP 3 EE Comp'!N259))</f>
        <v/>
      </c>
      <c r="F254" s="343" t="str">
        <f>IF($F$21="","",IF(B254="","",'STEP 3 EE Comp'!R259))</f>
        <v/>
      </c>
      <c r="G254" s="343" t="str">
        <f>IF($G$21="","",IF(B254="","",'STEP 3 EE Comp'!V259))</f>
        <v/>
      </c>
      <c r="H254" s="343" t="str">
        <f>IF($H$21="","",IF(B254="","",'STEP 3 EE Comp'!Z259))</f>
        <v/>
      </c>
      <c r="I254" s="343" t="str">
        <f>IF($I$21="","",IF(B254="","",'STEP 3 EE Comp'!AD259))</f>
        <v/>
      </c>
      <c r="J254" s="343" t="str">
        <f>IF($J$21="","",IF(B254="","",'STEP 3 EE Comp'!AH259))</f>
        <v/>
      </c>
      <c r="K254" s="344" t="str">
        <f>IF($K$21="","",IF(B254="","",'STEP 3 EE Comp'!AL259))</f>
        <v/>
      </c>
      <c r="L254" s="348" t="str">
        <f t="shared" si="109"/>
        <v/>
      </c>
      <c r="M254" s="210" t="str">
        <f t="shared" si="110"/>
        <v/>
      </c>
      <c r="N254" s="210" t="str">
        <f t="shared" si="111"/>
        <v/>
      </c>
      <c r="O254" s="210" t="str">
        <f t="shared" si="112"/>
        <v/>
      </c>
      <c r="P254" s="210" t="str">
        <f t="shared" si="113"/>
        <v/>
      </c>
      <c r="Q254" s="210" t="str">
        <f t="shared" si="114"/>
        <v/>
      </c>
      <c r="R254" s="210" t="str">
        <f t="shared" si="115"/>
        <v/>
      </c>
      <c r="S254" s="210" t="str">
        <f t="shared" si="116"/>
        <v/>
      </c>
      <c r="T254" s="371" t="str">
        <f t="shared" si="117"/>
        <v/>
      </c>
      <c r="U254" s="348"/>
      <c r="V254" s="210"/>
      <c r="W254" s="210"/>
      <c r="X254" s="210"/>
      <c r="Y254" s="210"/>
      <c r="Z254" s="210"/>
      <c r="AA254" s="210"/>
      <c r="AB254" s="210"/>
      <c r="AC254" s="371"/>
      <c r="AD254" s="215"/>
      <c r="AE254" s="215"/>
      <c r="AF254" s="215"/>
      <c r="AG254" s="220"/>
    </row>
    <row r="255" spans="1:33" x14ac:dyDescent="0.3">
      <c r="A255" s="84" t="str">
        <f>IF('STEP 2 EE Data'!A255="","",'STEP 2 EE Data'!A255)</f>
        <v/>
      </c>
      <c r="B255" s="83" t="str">
        <f>IF('STEP 2 EE Data'!B255="","",'STEP 2 EE Data'!B255)</f>
        <v/>
      </c>
      <c r="C255" s="342" t="str">
        <f>IF($C$21="","",IF(B255="","",'STEP 3 EE Comp'!F260))</f>
        <v/>
      </c>
      <c r="D255" s="343" t="str">
        <f>IF($D$21="","",IF(B255="","",'STEP 3 EE Comp'!J260))</f>
        <v/>
      </c>
      <c r="E255" s="343" t="str">
        <f>IF($E$21="","",IF(B255="","",'STEP 3 EE Comp'!N260))</f>
        <v/>
      </c>
      <c r="F255" s="343" t="str">
        <f>IF($F$21="","",IF(B255="","",'STEP 3 EE Comp'!R260))</f>
        <v/>
      </c>
      <c r="G255" s="343" t="str">
        <f>IF($G$21="","",IF(B255="","",'STEP 3 EE Comp'!V260))</f>
        <v/>
      </c>
      <c r="H255" s="343" t="str">
        <f>IF($H$21="","",IF(B255="","",'STEP 3 EE Comp'!Z260))</f>
        <v/>
      </c>
      <c r="I255" s="343" t="str">
        <f>IF($I$21="","",IF(B255="","",'STEP 3 EE Comp'!AD260))</f>
        <v/>
      </c>
      <c r="J255" s="343" t="str">
        <f>IF($J$21="","",IF(B255="","",'STEP 3 EE Comp'!AH260))</f>
        <v/>
      </c>
      <c r="K255" s="344" t="str">
        <f>IF($K$21="","",IF(B255="","",'STEP 3 EE Comp'!AL260))</f>
        <v/>
      </c>
      <c r="L255" s="348" t="str">
        <f t="shared" si="109"/>
        <v/>
      </c>
      <c r="M255" s="210" t="str">
        <f t="shared" si="110"/>
        <v/>
      </c>
      <c r="N255" s="210" t="str">
        <f t="shared" si="111"/>
        <v/>
      </c>
      <c r="O255" s="210" t="str">
        <f t="shared" si="112"/>
        <v/>
      </c>
      <c r="P255" s="210" t="str">
        <f t="shared" si="113"/>
        <v/>
      </c>
      <c r="Q255" s="210" t="str">
        <f t="shared" si="114"/>
        <v/>
      </c>
      <c r="R255" s="210" t="str">
        <f t="shared" si="115"/>
        <v/>
      </c>
      <c r="S255" s="210" t="str">
        <f t="shared" si="116"/>
        <v/>
      </c>
      <c r="T255" s="371" t="str">
        <f t="shared" si="117"/>
        <v/>
      </c>
      <c r="U255" s="348"/>
      <c r="V255" s="210"/>
      <c r="W255" s="210"/>
      <c r="X255" s="210"/>
      <c r="Y255" s="210"/>
      <c r="Z255" s="210"/>
      <c r="AA255" s="210"/>
      <c r="AB255" s="210"/>
      <c r="AC255" s="371"/>
      <c r="AD255" s="215"/>
      <c r="AE255" s="215"/>
      <c r="AF255" s="215"/>
      <c r="AG255" s="220"/>
    </row>
    <row r="256" spans="1:33" x14ac:dyDescent="0.3">
      <c r="A256" s="84" t="str">
        <f>IF('STEP 2 EE Data'!A256="","",'STEP 2 EE Data'!A256)</f>
        <v/>
      </c>
      <c r="B256" s="83" t="str">
        <f>IF('STEP 2 EE Data'!B256="","",'STEP 2 EE Data'!B256)</f>
        <v/>
      </c>
      <c r="C256" s="342" t="str">
        <f>IF($C$21="","",IF(B256="","",'STEP 3 EE Comp'!F261))</f>
        <v/>
      </c>
      <c r="D256" s="343" t="str">
        <f>IF($D$21="","",IF(B256="","",'STEP 3 EE Comp'!J261))</f>
        <v/>
      </c>
      <c r="E256" s="343" t="str">
        <f>IF($E$21="","",IF(B256="","",'STEP 3 EE Comp'!N261))</f>
        <v/>
      </c>
      <c r="F256" s="343" t="str">
        <f>IF($F$21="","",IF(B256="","",'STEP 3 EE Comp'!R261))</f>
        <v/>
      </c>
      <c r="G256" s="343" t="str">
        <f>IF($G$21="","",IF(B256="","",'STEP 3 EE Comp'!V261))</f>
        <v/>
      </c>
      <c r="H256" s="343" t="str">
        <f>IF($H$21="","",IF(B256="","",'STEP 3 EE Comp'!Z261))</f>
        <v/>
      </c>
      <c r="I256" s="343" t="str">
        <f>IF($I$21="","",IF(B256="","",'STEP 3 EE Comp'!AD261))</f>
        <v/>
      </c>
      <c r="J256" s="343" t="str">
        <f>IF($J$21="","",IF(B256="","",'STEP 3 EE Comp'!AH261))</f>
        <v/>
      </c>
      <c r="K256" s="344" t="str">
        <f>IF($K$21="","",IF(B256="","",'STEP 3 EE Comp'!AL261))</f>
        <v/>
      </c>
      <c r="L256" s="348" t="str">
        <f t="shared" si="109"/>
        <v/>
      </c>
      <c r="M256" s="210" t="str">
        <f t="shared" si="110"/>
        <v/>
      </c>
      <c r="N256" s="210" t="str">
        <f t="shared" si="111"/>
        <v/>
      </c>
      <c r="O256" s="210" t="str">
        <f t="shared" si="112"/>
        <v/>
      </c>
      <c r="P256" s="210" t="str">
        <f t="shared" si="113"/>
        <v/>
      </c>
      <c r="Q256" s="210" t="str">
        <f t="shared" si="114"/>
        <v/>
      </c>
      <c r="R256" s="210" t="str">
        <f t="shared" si="115"/>
        <v/>
      </c>
      <c r="S256" s="210" t="str">
        <f t="shared" si="116"/>
        <v/>
      </c>
      <c r="T256" s="371" t="str">
        <f t="shared" si="117"/>
        <v/>
      </c>
      <c r="U256" s="348"/>
      <c r="V256" s="210"/>
      <c r="W256" s="210"/>
      <c r="X256" s="210"/>
      <c r="Y256" s="210"/>
      <c r="Z256" s="210"/>
      <c r="AA256" s="210"/>
      <c r="AB256" s="210"/>
      <c r="AC256" s="371"/>
      <c r="AD256" s="215"/>
      <c r="AE256" s="215"/>
      <c r="AF256" s="215"/>
      <c r="AG256" s="220"/>
    </row>
    <row r="257" spans="1:33" x14ac:dyDescent="0.3">
      <c r="A257" s="84" t="str">
        <f>IF('STEP 2 EE Data'!A257="","",'STEP 2 EE Data'!A257)</f>
        <v/>
      </c>
      <c r="B257" s="83" t="str">
        <f>IF('STEP 2 EE Data'!B257="","",'STEP 2 EE Data'!B257)</f>
        <v/>
      </c>
      <c r="C257" s="342" t="str">
        <f>IF($C$21="","",IF(B257="","",'STEP 3 EE Comp'!F262))</f>
        <v/>
      </c>
      <c r="D257" s="343" t="str">
        <f>IF($D$21="","",IF(B257="","",'STEP 3 EE Comp'!J262))</f>
        <v/>
      </c>
      <c r="E257" s="343" t="str">
        <f>IF($E$21="","",IF(B257="","",'STEP 3 EE Comp'!N262))</f>
        <v/>
      </c>
      <c r="F257" s="343" t="str">
        <f>IF($F$21="","",IF(B257="","",'STEP 3 EE Comp'!R262))</f>
        <v/>
      </c>
      <c r="G257" s="343" t="str">
        <f>IF($G$21="","",IF(B257="","",'STEP 3 EE Comp'!V262))</f>
        <v/>
      </c>
      <c r="H257" s="343" t="str">
        <f>IF($H$21="","",IF(B257="","",'STEP 3 EE Comp'!Z262))</f>
        <v/>
      </c>
      <c r="I257" s="343" t="str">
        <f>IF($I$21="","",IF(B257="","",'STEP 3 EE Comp'!AD262))</f>
        <v/>
      </c>
      <c r="J257" s="343" t="str">
        <f>IF($J$21="","",IF(B257="","",'STEP 3 EE Comp'!AH262))</f>
        <v/>
      </c>
      <c r="K257" s="344" t="str">
        <f>IF($K$21="","",IF(B257="","",'STEP 3 EE Comp'!AL262))</f>
        <v/>
      </c>
      <c r="L257" s="348" t="str">
        <f t="shared" si="109"/>
        <v/>
      </c>
      <c r="M257" s="210" t="str">
        <f t="shared" si="110"/>
        <v/>
      </c>
      <c r="N257" s="210" t="str">
        <f t="shared" si="111"/>
        <v/>
      </c>
      <c r="O257" s="210" t="str">
        <f t="shared" si="112"/>
        <v/>
      </c>
      <c r="P257" s="210" t="str">
        <f t="shared" si="113"/>
        <v/>
      </c>
      <c r="Q257" s="210" t="str">
        <f t="shared" si="114"/>
        <v/>
      </c>
      <c r="R257" s="210" t="str">
        <f t="shared" si="115"/>
        <v/>
      </c>
      <c r="S257" s="210" t="str">
        <f t="shared" si="116"/>
        <v/>
      </c>
      <c r="T257" s="371" t="str">
        <f t="shared" si="117"/>
        <v/>
      </c>
      <c r="U257" s="348"/>
      <c r="V257" s="210"/>
      <c r="W257" s="210"/>
      <c r="X257" s="210"/>
      <c r="Y257" s="210"/>
      <c r="Z257" s="210"/>
      <c r="AA257" s="210"/>
      <c r="AB257" s="210"/>
      <c r="AC257" s="371"/>
      <c r="AD257" s="215"/>
      <c r="AE257" s="215"/>
      <c r="AF257" s="215"/>
      <c r="AG257" s="220"/>
    </row>
    <row r="258" spans="1:33" x14ac:dyDescent="0.3">
      <c r="A258" s="84" t="str">
        <f>IF('STEP 2 EE Data'!A258="","",'STEP 2 EE Data'!A258)</f>
        <v/>
      </c>
      <c r="B258" s="83" t="str">
        <f>IF('STEP 2 EE Data'!B258="","",'STEP 2 EE Data'!B258)</f>
        <v/>
      </c>
      <c r="C258" s="342" t="str">
        <f>IF($C$21="","",IF(B258="","",'STEP 3 EE Comp'!F263))</f>
        <v/>
      </c>
      <c r="D258" s="343" t="str">
        <f>IF($D$21="","",IF(B258="","",'STEP 3 EE Comp'!J263))</f>
        <v/>
      </c>
      <c r="E258" s="343" t="str">
        <f>IF($E$21="","",IF(B258="","",'STEP 3 EE Comp'!N263))</f>
        <v/>
      </c>
      <c r="F258" s="343" t="str">
        <f>IF($F$21="","",IF(B258="","",'STEP 3 EE Comp'!R263))</f>
        <v/>
      </c>
      <c r="G258" s="343" t="str">
        <f>IF($G$21="","",IF(B258="","",'STEP 3 EE Comp'!V263))</f>
        <v/>
      </c>
      <c r="H258" s="343" t="str">
        <f>IF($H$21="","",IF(B258="","",'STEP 3 EE Comp'!Z263))</f>
        <v/>
      </c>
      <c r="I258" s="343" t="str">
        <f>IF($I$21="","",IF(B258="","",'STEP 3 EE Comp'!AD263))</f>
        <v/>
      </c>
      <c r="J258" s="343" t="str">
        <f>IF($J$21="","",IF(B258="","",'STEP 3 EE Comp'!AH263))</f>
        <v/>
      </c>
      <c r="K258" s="344" t="str">
        <f>IF($K$21="","",IF(B258="","",'STEP 3 EE Comp'!AL263))</f>
        <v/>
      </c>
      <c r="L258" s="348" t="str">
        <f t="shared" si="109"/>
        <v/>
      </c>
      <c r="M258" s="210" t="str">
        <f t="shared" si="110"/>
        <v/>
      </c>
      <c r="N258" s="210" t="str">
        <f t="shared" si="111"/>
        <v/>
      </c>
      <c r="O258" s="210" t="str">
        <f t="shared" si="112"/>
        <v/>
      </c>
      <c r="P258" s="210" t="str">
        <f t="shared" si="113"/>
        <v/>
      </c>
      <c r="Q258" s="210" t="str">
        <f t="shared" si="114"/>
        <v/>
      </c>
      <c r="R258" s="210" t="str">
        <f t="shared" si="115"/>
        <v/>
      </c>
      <c r="S258" s="210" t="str">
        <f t="shared" si="116"/>
        <v/>
      </c>
      <c r="T258" s="371" t="str">
        <f t="shared" si="117"/>
        <v/>
      </c>
      <c r="U258" s="348"/>
      <c r="V258" s="210"/>
      <c r="W258" s="210"/>
      <c r="X258" s="210"/>
      <c r="Y258" s="210"/>
      <c r="Z258" s="210"/>
      <c r="AA258" s="210"/>
      <c r="AB258" s="210"/>
      <c r="AC258" s="371"/>
      <c r="AD258" s="215"/>
      <c r="AE258" s="215"/>
      <c r="AF258" s="215"/>
      <c r="AG258" s="220"/>
    </row>
    <row r="259" spans="1:33" x14ac:dyDescent="0.3">
      <c r="A259" s="84" t="str">
        <f>IF('STEP 2 EE Data'!A259="","",'STEP 2 EE Data'!A259)</f>
        <v/>
      </c>
      <c r="B259" s="83" t="str">
        <f>IF('STEP 2 EE Data'!B259="","",'STEP 2 EE Data'!B259)</f>
        <v/>
      </c>
      <c r="C259" s="342" t="str">
        <f>IF($C$21="","",IF(B259="","",'STEP 3 EE Comp'!F264))</f>
        <v/>
      </c>
      <c r="D259" s="343" t="str">
        <f>IF($D$21="","",IF(B259="","",'STEP 3 EE Comp'!J264))</f>
        <v/>
      </c>
      <c r="E259" s="343" t="str">
        <f>IF($E$21="","",IF(B259="","",'STEP 3 EE Comp'!N264))</f>
        <v/>
      </c>
      <c r="F259" s="343" t="str">
        <f>IF($F$21="","",IF(B259="","",'STEP 3 EE Comp'!R264))</f>
        <v/>
      </c>
      <c r="G259" s="343" t="str">
        <f>IF($G$21="","",IF(B259="","",'STEP 3 EE Comp'!V264))</f>
        <v/>
      </c>
      <c r="H259" s="343" t="str">
        <f>IF($H$21="","",IF(B259="","",'STEP 3 EE Comp'!Z264))</f>
        <v/>
      </c>
      <c r="I259" s="343" t="str">
        <f>IF($I$21="","",IF(B259="","",'STEP 3 EE Comp'!AD264))</f>
        <v/>
      </c>
      <c r="J259" s="343" t="str">
        <f>IF($J$21="","",IF(B259="","",'STEP 3 EE Comp'!AH264))</f>
        <v/>
      </c>
      <c r="K259" s="344" t="str">
        <f>IF($K$21="","",IF(B259="","",'STEP 3 EE Comp'!AL264))</f>
        <v/>
      </c>
      <c r="L259" s="348" t="str">
        <f t="shared" si="109"/>
        <v/>
      </c>
      <c r="M259" s="210" t="str">
        <f t="shared" si="110"/>
        <v/>
      </c>
      <c r="N259" s="210" t="str">
        <f t="shared" si="111"/>
        <v/>
      </c>
      <c r="O259" s="210" t="str">
        <f t="shared" si="112"/>
        <v/>
      </c>
      <c r="P259" s="210" t="str">
        <f t="shared" si="113"/>
        <v/>
      </c>
      <c r="Q259" s="210" t="str">
        <f t="shared" si="114"/>
        <v/>
      </c>
      <c r="R259" s="210" t="str">
        <f t="shared" si="115"/>
        <v/>
      </c>
      <c r="S259" s="210" t="str">
        <f t="shared" si="116"/>
        <v/>
      </c>
      <c r="T259" s="371" t="str">
        <f t="shared" si="117"/>
        <v/>
      </c>
      <c r="U259" s="348"/>
      <c r="V259" s="210"/>
      <c r="W259" s="210"/>
      <c r="X259" s="210"/>
      <c r="Y259" s="210"/>
      <c r="Z259" s="210"/>
      <c r="AA259" s="210"/>
      <c r="AB259" s="210"/>
      <c r="AC259" s="371"/>
      <c r="AD259" s="215"/>
      <c r="AE259" s="215"/>
      <c r="AF259" s="215"/>
      <c r="AG259" s="220"/>
    </row>
    <row r="260" spans="1:33" x14ac:dyDescent="0.3">
      <c r="A260" s="84" t="str">
        <f>IF('STEP 2 EE Data'!A260="","",'STEP 2 EE Data'!A260)</f>
        <v/>
      </c>
      <c r="B260" s="83" t="str">
        <f>IF('STEP 2 EE Data'!B260="","",'STEP 2 EE Data'!B260)</f>
        <v/>
      </c>
      <c r="C260" s="342" t="str">
        <f>IF($C$21="","",IF(B260="","",'STEP 3 EE Comp'!F265))</f>
        <v/>
      </c>
      <c r="D260" s="343" t="str">
        <f>IF($D$21="","",IF(B260="","",'STEP 3 EE Comp'!J265))</f>
        <v/>
      </c>
      <c r="E260" s="343" t="str">
        <f>IF($E$21="","",IF(B260="","",'STEP 3 EE Comp'!N265))</f>
        <v/>
      </c>
      <c r="F260" s="343" t="str">
        <f>IF($F$21="","",IF(B260="","",'STEP 3 EE Comp'!R265))</f>
        <v/>
      </c>
      <c r="G260" s="343" t="str">
        <f>IF($G$21="","",IF(B260="","",'STEP 3 EE Comp'!V265))</f>
        <v/>
      </c>
      <c r="H260" s="343" t="str">
        <f>IF($H$21="","",IF(B260="","",'STEP 3 EE Comp'!Z265))</f>
        <v/>
      </c>
      <c r="I260" s="343" t="str">
        <f>IF($I$21="","",IF(B260="","",'STEP 3 EE Comp'!AD265))</f>
        <v/>
      </c>
      <c r="J260" s="343" t="str">
        <f>IF($J$21="","",IF(B260="","",'STEP 3 EE Comp'!AH265))</f>
        <v/>
      </c>
      <c r="K260" s="344" t="str">
        <f>IF($K$21="","",IF(B260="","",'STEP 3 EE Comp'!AL265))</f>
        <v/>
      </c>
      <c r="L260" s="348" t="str">
        <f t="shared" si="109"/>
        <v/>
      </c>
      <c r="M260" s="210" t="str">
        <f t="shared" si="110"/>
        <v/>
      </c>
      <c r="N260" s="210" t="str">
        <f t="shared" si="111"/>
        <v/>
      </c>
      <c r="O260" s="210" t="str">
        <f t="shared" si="112"/>
        <v/>
      </c>
      <c r="P260" s="210" t="str">
        <f t="shared" si="113"/>
        <v/>
      </c>
      <c r="Q260" s="210" t="str">
        <f t="shared" si="114"/>
        <v/>
      </c>
      <c r="R260" s="210" t="str">
        <f t="shared" si="115"/>
        <v/>
      </c>
      <c r="S260" s="210" t="str">
        <f t="shared" si="116"/>
        <v/>
      </c>
      <c r="T260" s="371" t="str">
        <f t="shared" si="117"/>
        <v/>
      </c>
      <c r="U260" s="348"/>
      <c r="V260" s="210"/>
      <c r="W260" s="210"/>
      <c r="X260" s="210"/>
      <c r="Y260" s="210"/>
      <c r="Z260" s="210"/>
      <c r="AA260" s="210"/>
      <c r="AB260" s="210"/>
      <c r="AC260" s="371"/>
      <c r="AD260" s="215"/>
      <c r="AE260" s="215"/>
      <c r="AF260" s="215"/>
      <c r="AG260" s="220"/>
    </row>
    <row r="261" spans="1:33" x14ac:dyDescent="0.3">
      <c r="A261" s="84" t="str">
        <f>IF('STEP 2 EE Data'!A261="","",'STEP 2 EE Data'!A261)</f>
        <v/>
      </c>
      <c r="B261" s="83" t="str">
        <f>IF('STEP 2 EE Data'!B261="","",'STEP 2 EE Data'!B261)</f>
        <v/>
      </c>
      <c r="C261" s="342" t="str">
        <f>IF($C$21="","",IF(B261="","",'STEP 3 EE Comp'!F266))</f>
        <v/>
      </c>
      <c r="D261" s="343" t="str">
        <f>IF($D$21="","",IF(B261="","",'STEP 3 EE Comp'!J266))</f>
        <v/>
      </c>
      <c r="E261" s="343" t="str">
        <f>IF($E$21="","",IF(B261="","",'STEP 3 EE Comp'!N266))</f>
        <v/>
      </c>
      <c r="F261" s="343" t="str">
        <f>IF($F$21="","",IF(B261="","",'STEP 3 EE Comp'!R266))</f>
        <v/>
      </c>
      <c r="G261" s="343" t="str">
        <f>IF($G$21="","",IF(B261="","",'STEP 3 EE Comp'!V266))</f>
        <v/>
      </c>
      <c r="H261" s="343" t="str">
        <f>IF($H$21="","",IF(B261="","",'STEP 3 EE Comp'!Z266))</f>
        <v/>
      </c>
      <c r="I261" s="343" t="str">
        <f>IF($I$21="","",IF(B261="","",'STEP 3 EE Comp'!AD266))</f>
        <v/>
      </c>
      <c r="J261" s="343" t="str">
        <f>IF($J$21="","",IF(B261="","",'STEP 3 EE Comp'!AH266))</f>
        <v/>
      </c>
      <c r="K261" s="344" t="str">
        <f>IF($K$21="","",IF(B261="","",'STEP 3 EE Comp'!AL266))</f>
        <v/>
      </c>
      <c r="L261" s="348" t="str">
        <f t="shared" si="109"/>
        <v/>
      </c>
      <c r="M261" s="210" t="str">
        <f t="shared" si="110"/>
        <v/>
      </c>
      <c r="N261" s="210" t="str">
        <f t="shared" si="111"/>
        <v/>
      </c>
      <c r="O261" s="210" t="str">
        <f t="shared" si="112"/>
        <v/>
      </c>
      <c r="P261" s="210" t="str">
        <f t="shared" si="113"/>
        <v/>
      </c>
      <c r="Q261" s="210" t="str">
        <f t="shared" si="114"/>
        <v/>
      </c>
      <c r="R261" s="210" t="str">
        <f t="shared" si="115"/>
        <v/>
      </c>
      <c r="S261" s="210" t="str">
        <f t="shared" si="116"/>
        <v/>
      </c>
      <c r="T261" s="371" t="str">
        <f t="shared" si="117"/>
        <v/>
      </c>
      <c r="U261" s="348"/>
      <c r="V261" s="210"/>
      <c r="W261" s="210"/>
      <c r="X261" s="210"/>
      <c r="Y261" s="210"/>
      <c r="Z261" s="210"/>
      <c r="AA261" s="210"/>
      <c r="AB261" s="210"/>
      <c r="AC261" s="371"/>
      <c r="AD261" s="215"/>
      <c r="AE261" s="215"/>
      <c r="AF261" s="215"/>
      <c r="AG261" s="220"/>
    </row>
    <row r="262" spans="1:33" x14ac:dyDescent="0.3">
      <c r="A262" s="84" t="str">
        <f>IF('STEP 2 EE Data'!A262="","",'STEP 2 EE Data'!A262)</f>
        <v/>
      </c>
      <c r="B262" s="83" t="str">
        <f>IF('STEP 2 EE Data'!B262="","",'STEP 2 EE Data'!B262)</f>
        <v/>
      </c>
      <c r="C262" s="342" t="str">
        <f>IF($C$21="","",IF(B262="","",'STEP 3 EE Comp'!F267))</f>
        <v/>
      </c>
      <c r="D262" s="343" t="str">
        <f>IF($D$21="","",IF(B262="","",'STEP 3 EE Comp'!J267))</f>
        <v/>
      </c>
      <c r="E262" s="343" t="str">
        <f>IF($E$21="","",IF(B262="","",'STEP 3 EE Comp'!N267))</f>
        <v/>
      </c>
      <c r="F262" s="343" t="str">
        <f>IF($F$21="","",IF(B262="","",'STEP 3 EE Comp'!R267))</f>
        <v/>
      </c>
      <c r="G262" s="343" t="str">
        <f>IF($G$21="","",IF(B262="","",'STEP 3 EE Comp'!V267))</f>
        <v/>
      </c>
      <c r="H262" s="343" t="str">
        <f>IF($H$21="","",IF(B262="","",'STEP 3 EE Comp'!Z267))</f>
        <v/>
      </c>
      <c r="I262" s="343" t="str">
        <f>IF($I$21="","",IF(B262="","",'STEP 3 EE Comp'!AD267))</f>
        <v/>
      </c>
      <c r="J262" s="343" t="str">
        <f>IF($J$21="","",IF(B262="","",'STEP 3 EE Comp'!AH267))</f>
        <v/>
      </c>
      <c r="K262" s="344" t="str">
        <f>IF($K$21="","",IF(B262="","",'STEP 3 EE Comp'!AL267))</f>
        <v/>
      </c>
      <c r="L262" s="348" t="str">
        <f t="shared" si="109"/>
        <v/>
      </c>
      <c r="M262" s="210" t="str">
        <f t="shared" si="110"/>
        <v/>
      </c>
      <c r="N262" s="210" t="str">
        <f t="shared" si="111"/>
        <v/>
      </c>
      <c r="O262" s="210" t="str">
        <f t="shared" si="112"/>
        <v/>
      </c>
      <c r="P262" s="210" t="str">
        <f t="shared" si="113"/>
        <v/>
      </c>
      <c r="Q262" s="210" t="str">
        <f t="shared" si="114"/>
        <v/>
      </c>
      <c r="R262" s="210" t="str">
        <f t="shared" si="115"/>
        <v/>
      </c>
      <c r="S262" s="210" t="str">
        <f t="shared" si="116"/>
        <v/>
      </c>
      <c r="T262" s="371" t="str">
        <f t="shared" si="117"/>
        <v/>
      </c>
      <c r="U262" s="348"/>
      <c r="V262" s="210"/>
      <c r="W262" s="210"/>
      <c r="X262" s="210"/>
      <c r="Y262" s="210"/>
      <c r="Z262" s="210"/>
      <c r="AA262" s="210"/>
      <c r="AB262" s="210"/>
      <c r="AC262" s="371"/>
      <c r="AD262" s="215"/>
      <c r="AE262" s="215"/>
      <c r="AF262" s="215"/>
      <c r="AG262" s="220"/>
    </row>
    <row r="263" spans="1:33" x14ac:dyDescent="0.3">
      <c r="A263" s="84" t="str">
        <f>IF('STEP 2 EE Data'!A263="","",'STEP 2 EE Data'!A263)</f>
        <v/>
      </c>
      <c r="B263" s="83" t="str">
        <f>IF('STEP 2 EE Data'!B263="","",'STEP 2 EE Data'!B263)</f>
        <v/>
      </c>
      <c r="C263" s="342" t="str">
        <f>IF($C$21="","",IF(B263="","",'STEP 3 EE Comp'!F268))</f>
        <v/>
      </c>
      <c r="D263" s="343" t="str">
        <f>IF($D$21="","",IF(B263="","",'STEP 3 EE Comp'!J268))</f>
        <v/>
      </c>
      <c r="E263" s="343" t="str">
        <f>IF($E$21="","",IF(B263="","",'STEP 3 EE Comp'!N268))</f>
        <v/>
      </c>
      <c r="F263" s="343" t="str">
        <f>IF($F$21="","",IF(B263="","",'STEP 3 EE Comp'!R268))</f>
        <v/>
      </c>
      <c r="G263" s="343" t="str">
        <f>IF($G$21="","",IF(B263="","",'STEP 3 EE Comp'!V268))</f>
        <v/>
      </c>
      <c r="H263" s="343" t="str">
        <f>IF($H$21="","",IF(B263="","",'STEP 3 EE Comp'!Z268))</f>
        <v/>
      </c>
      <c r="I263" s="343" t="str">
        <f>IF($I$21="","",IF(B263="","",'STEP 3 EE Comp'!AD268))</f>
        <v/>
      </c>
      <c r="J263" s="343" t="str">
        <f>IF($J$21="","",IF(B263="","",'STEP 3 EE Comp'!AH268))</f>
        <v/>
      </c>
      <c r="K263" s="344" t="str">
        <f>IF($K$21="","",IF(B263="","",'STEP 3 EE Comp'!AL268))</f>
        <v/>
      </c>
      <c r="L263" s="348" t="str">
        <f t="shared" si="109"/>
        <v/>
      </c>
      <c r="M263" s="210" t="str">
        <f t="shared" si="110"/>
        <v/>
      </c>
      <c r="N263" s="210" t="str">
        <f t="shared" si="111"/>
        <v/>
      </c>
      <c r="O263" s="210" t="str">
        <f t="shared" si="112"/>
        <v/>
      </c>
      <c r="P263" s="210" t="str">
        <f t="shared" si="113"/>
        <v/>
      </c>
      <c r="Q263" s="210" t="str">
        <f t="shared" si="114"/>
        <v/>
      </c>
      <c r="R263" s="210" t="str">
        <f t="shared" si="115"/>
        <v/>
      </c>
      <c r="S263" s="210" t="str">
        <f t="shared" si="116"/>
        <v/>
      </c>
      <c r="T263" s="371" t="str">
        <f t="shared" si="117"/>
        <v/>
      </c>
      <c r="U263" s="348"/>
      <c r="V263" s="210"/>
      <c r="W263" s="210"/>
      <c r="X263" s="210"/>
      <c r="Y263" s="210"/>
      <c r="Z263" s="210"/>
      <c r="AA263" s="210"/>
      <c r="AB263" s="210"/>
      <c r="AC263" s="371"/>
      <c r="AD263" s="215"/>
      <c r="AE263" s="215"/>
      <c r="AF263" s="215"/>
      <c r="AG263" s="220"/>
    </row>
    <row r="264" spans="1:33" x14ac:dyDescent="0.3">
      <c r="A264" s="84" t="str">
        <f>IF('STEP 2 EE Data'!A264="","",'STEP 2 EE Data'!A264)</f>
        <v/>
      </c>
      <c r="B264" s="83" t="str">
        <f>IF('STEP 2 EE Data'!B264="","",'STEP 2 EE Data'!B264)</f>
        <v/>
      </c>
      <c r="C264" s="342" t="str">
        <f>IF($C$21="","",IF(B264="","",'STEP 3 EE Comp'!F269))</f>
        <v/>
      </c>
      <c r="D264" s="343" t="str">
        <f>IF($D$21="","",IF(B264="","",'STEP 3 EE Comp'!J269))</f>
        <v/>
      </c>
      <c r="E264" s="343" t="str">
        <f>IF($E$21="","",IF(B264="","",'STEP 3 EE Comp'!N269))</f>
        <v/>
      </c>
      <c r="F264" s="343" t="str">
        <f>IF($F$21="","",IF(B264="","",'STEP 3 EE Comp'!R269))</f>
        <v/>
      </c>
      <c r="G264" s="343" t="str">
        <f>IF($G$21="","",IF(B264="","",'STEP 3 EE Comp'!V269))</f>
        <v/>
      </c>
      <c r="H264" s="343" t="str">
        <f>IF($H$21="","",IF(B264="","",'STEP 3 EE Comp'!Z269))</f>
        <v/>
      </c>
      <c r="I264" s="343" t="str">
        <f>IF($I$21="","",IF(B264="","",'STEP 3 EE Comp'!AD269))</f>
        <v/>
      </c>
      <c r="J264" s="343" t="str">
        <f>IF($J$21="","",IF(B264="","",'STEP 3 EE Comp'!AH269))</f>
        <v/>
      </c>
      <c r="K264" s="344" t="str">
        <f>IF($K$21="","",IF(B264="","",'STEP 3 EE Comp'!AL269))</f>
        <v/>
      </c>
      <c r="L264" s="348" t="str">
        <f t="shared" si="109"/>
        <v/>
      </c>
      <c r="M264" s="210" t="str">
        <f t="shared" si="110"/>
        <v/>
      </c>
      <c r="N264" s="210" t="str">
        <f t="shared" si="111"/>
        <v/>
      </c>
      <c r="O264" s="210" t="str">
        <f t="shared" si="112"/>
        <v/>
      </c>
      <c r="P264" s="210" t="str">
        <f t="shared" si="113"/>
        <v/>
      </c>
      <c r="Q264" s="210" t="str">
        <f t="shared" si="114"/>
        <v/>
      </c>
      <c r="R264" s="210" t="str">
        <f t="shared" si="115"/>
        <v/>
      </c>
      <c r="S264" s="210" t="str">
        <f t="shared" si="116"/>
        <v/>
      </c>
      <c r="T264" s="371" t="str">
        <f t="shared" si="117"/>
        <v/>
      </c>
      <c r="U264" s="348"/>
      <c r="V264" s="210"/>
      <c r="W264" s="210"/>
      <c r="X264" s="210"/>
      <c r="Y264" s="210"/>
      <c r="Z264" s="210"/>
      <c r="AA264" s="210"/>
      <c r="AB264" s="210"/>
      <c r="AC264" s="371"/>
      <c r="AD264" s="215"/>
      <c r="AE264" s="215"/>
      <c r="AF264" s="215"/>
      <c r="AG264" s="220"/>
    </row>
    <row r="265" spans="1:33" x14ac:dyDescent="0.3">
      <c r="A265" s="84" t="str">
        <f>IF('STEP 2 EE Data'!A265="","",'STEP 2 EE Data'!A265)</f>
        <v/>
      </c>
      <c r="B265" s="83" t="str">
        <f>IF('STEP 2 EE Data'!B265="","",'STEP 2 EE Data'!B265)</f>
        <v/>
      </c>
      <c r="C265" s="342" t="str">
        <f>IF($C$21="","",IF(B265="","",'STEP 3 EE Comp'!F270))</f>
        <v/>
      </c>
      <c r="D265" s="343" t="str">
        <f>IF($D$21="","",IF(B265="","",'STEP 3 EE Comp'!J270))</f>
        <v/>
      </c>
      <c r="E265" s="343" t="str">
        <f>IF($E$21="","",IF(B265="","",'STEP 3 EE Comp'!N270))</f>
        <v/>
      </c>
      <c r="F265" s="343" t="str">
        <f>IF($F$21="","",IF(B265="","",'STEP 3 EE Comp'!R270))</f>
        <v/>
      </c>
      <c r="G265" s="343" t="str">
        <f>IF($G$21="","",IF(B265="","",'STEP 3 EE Comp'!V270))</f>
        <v/>
      </c>
      <c r="H265" s="343" t="str">
        <f>IF($H$21="","",IF(B265="","",'STEP 3 EE Comp'!Z270))</f>
        <v/>
      </c>
      <c r="I265" s="343" t="str">
        <f>IF($I$21="","",IF(B265="","",'STEP 3 EE Comp'!AD270))</f>
        <v/>
      </c>
      <c r="J265" s="343" t="str">
        <f>IF($J$21="","",IF(B265="","",'STEP 3 EE Comp'!AH270))</f>
        <v/>
      </c>
      <c r="K265" s="344" t="str">
        <f>IF($K$21="","",IF(B265="","",'STEP 3 EE Comp'!AL270))</f>
        <v/>
      </c>
      <c r="L265" s="348" t="str">
        <f t="shared" si="109"/>
        <v/>
      </c>
      <c r="M265" s="210" t="str">
        <f t="shared" si="110"/>
        <v/>
      </c>
      <c r="N265" s="210" t="str">
        <f t="shared" si="111"/>
        <v/>
      </c>
      <c r="O265" s="210" t="str">
        <f t="shared" si="112"/>
        <v/>
      </c>
      <c r="P265" s="210" t="str">
        <f t="shared" si="113"/>
        <v/>
      </c>
      <c r="Q265" s="210" t="str">
        <f t="shared" si="114"/>
        <v/>
      </c>
      <c r="R265" s="210" t="str">
        <f t="shared" si="115"/>
        <v/>
      </c>
      <c r="S265" s="210" t="str">
        <f t="shared" si="116"/>
        <v/>
      </c>
      <c r="T265" s="371" t="str">
        <f t="shared" si="117"/>
        <v/>
      </c>
      <c r="U265" s="348"/>
      <c r="V265" s="210"/>
      <c r="W265" s="210"/>
      <c r="X265" s="210"/>
      <c r="Y265" s="210"/>
      <c r="Z265" s="210"/>
      <c r="AA265" s="210"/>
      <c r="AB265" s="210"/>
      <c r="AC265" s="371"/>
      <c r="AD265" s="215"/>
      <c r="AE265" s="215"/>
      <c r="AF265" s="215"/>
      <c r="AG265" s="220"/>
    </row>
    <row r="266" spans="1:33" x14ac:dyDescent="0.3">
      <c r="A266" s="84" t="str">
        <f>IF('STEP 2 EE Data'!A266="","",'STEP 2 EE Data'!A266)</f>
        <v/>
      </c>
      <c r="B266" s="83" t="str">
        <f>IF('STEP 2 EE Data'!B266="","",'STEP 2 EE Data'!B266)</f>
        <v/>
      </c>
      <c r="C266" s="342" t="str">
        <f>IF($C$21="","",IF(B266="","",'STEP 3 EE Comp'!F271))</f>
        <v/>
      </c>
      <c r="D266" s="343" t="str">
        <f>IF($D$21="","",IF(B266="","",'STEP 3 EE Comp'!J271))</f>
        <v/>
      </c>
      <c r="E266" s="343" t="str">
        <f>IF($E$21="","",IF(B266="","",'STEP 3 EE Comp'!N271))</f>
        <v/>
      </c>
      <c r="F266" s="343" t="str">
        <f>IF($F$21="","",IF(B266="","",'STEP 3 EE Comp'!R271))</f>
        <v/>
      </c>
      <c r="G266" s="343" t="str">
        <f>IF($G$21="","",IF(B266="","",'STEP 3 EE Comp'!V271))</f>
        <v/>
      </c>
      <c r="H266" s="343" t="str">
        <f>IF($H$21="","",IF(B266="","",'STEP 3 EE Comp'!Z271))</f>
        <v/>
      </c>
      <c r="I266" s="343" t="str">
        <f>IF($I$21="","",IF(B266="","",'STEP 3 EE Comp'!AD271))</f>
        <v/>
      </c>
      <c r="J266" s="343" t="str">
        <f>IF($J$21="","",IF(B266="","",'STEP 3 EE Comp'!AH271))</f>
        <v/>
      </c>
      <c r="K266" s="344" t="str">
        <f>IF($K$21="","",IF(B266="","",'STEP 3 EE Comp'!AL271))</f>
        <v/>
      </c>
      <c r="L266" s="348" t="str">
        <f t="shared" si="109"/>
        <v/>
      </c>
      <c r="M266" s="210" t="str">
        <f t="shared" si="110"/>
        <v/>
      </c>
      <c r="N266" s="210" t="str">
        <f t="shared" si="111"/>
        <v/>
      </c>
      <c r="O266" s="210" t="str">
        <f t="shared" si="112"/>
        <v/>
      </c>
      <c r="P266" s="210" t="str">
        <f t="shared" si="113"/>
        <v/>
      </c>
      <c r="Q266" s="210" t="str">
        <f t="shared" si="114"/>
        <v/>
      </c>
      <c r="R266" s="210" t="str">
        <f t="shared" si="115"/>
        <v/>
      </c>
      <c r="S266" s="210" t="str">
        <f t="shared" si="116"/>
        <v/>
      </c>
      <c r="T266" s="371" t="str">
        <f t="shared" si="117"/>
        <v/>
      </c>
      <c r="U266" s="348"/>
      <c r="V266" s="210"/>
      <c r="W266" s="210"/>
      <c r="X266" s="210"/>
      <c r="Y266" s="210"/>
      <c r="Z266" s="210"/>
      <c r="AA266" s="210"/>
      <c r="AB266" s="210"/>
      <c r="AC266" s="371"/>
      <c r="AD266" s="215"/>
      <c r="AE266" s="215"/>
      <c r="AF266" s="215"/>
      <c r="AG266" s="220"/>
    </row>
    <row r="267" spans="1:33" x14ac:dyDescent="0.3">
      <c r="A267" s="84" t="str">
        <f>IF('STEP 2 EE Data'!A267="","",'STEP 2 EE Data'!A267)</f>
        <v/>
      </c>
      <c r="B267" s="83" t="str">
        <f>IF('STEP 2 EE Data'!B267="","",'STEP 2 EE Data'!B267)</f>
        <v/>
      </c>
      <c r="C267" s="342" t="str">
        <f>IF($C$21="","",IF(B267="","",'STEP 3 EE Comp'!F272))</f>
        <v/>
      </c>
      <c r="D267" s="343" t="str">
        <f>IF($D$21="","",IF(B267="","",'STEP 3 EE Comp'!J272))</f>
        <v/>
      </c>
      <c r="E267" s="343" t="str">
        <f>IF($E$21="","",IF(B267="","",'STEP 3 EE Comp'!N272))</f>
        <v/>
      </c>
      <c r="F267" s="343" t="str">
        <f>IF($F$21="","",IF(B267="","",'STEP 3 EE Comp'!R272))</f>
        <v/>
      </c>
      <c r="G267" s="343" t="str">
        <f>IF($G$21="","",IF(B267="","",'STEP 3 EE Comp'!V272))</f>
        <v/>
      </c>
      <c r="H267" s="343" t="str">
        <f>IF($H$21="","",IF(B267="","",'STEP 3 EE Comp'!Z272))</f>
        <v/>
      </c>
      <c r="I267" s="343" t="str">
        <f>IF($I$21="","",IF(B267="","",'STEP 3 EE Comp'!AD272))</f>
        <v/>
      </c>
      <c r="J267" s="343" t="str">
        <f>IF($J$21="","",IF(B267="","",'STEP 3 EE Comp'!AH272))</f>
        <v/>
      </c>
      <c r="K267" s="344" t="str">
        <f>IF($K$21="","",IF(B267="","",'STEP 3 EE Comp'!AL272))</f>
        <v/>
      </c>
      <c r="L267" s="348" t="str">
        <f t="shared" si="109"/>
        <v/>
      </c>
      <c r="M267" s="210" t="str">
        <f t="shared" si="110"/>
        <v/>
      </c>
      <c r="N267" s="210" t="str">
        <f t="shared" si="111"/>
        <v/>
      </c>
      <c r="O267" s="210" t="str">
        <f t="shared" si="112"/>
        <v/>
      </c>
      <c r="P267" s="210" t="str">
        <f t="shared" si="113"/>
        <v/>
      </c>
      <c r="Q267" s="210" t="str">
        <f t="shared" si="114"/>
        <v/>
      </c>
      <c r="R267" s="210" t="str">
        <f t="shared" si="115"/>
        <v/>
      </c>
      <c r="S267" s="210" t="str">
        <f t="shared" si="116"/>
        <v/>
      </c>
      <c r="T267" s="371" t="str">
        <f t="shared" si="117"/>
        <v/>
      </c>
      <c r="U267" s="348"/>
      <c r="V267" s="210"/>
      <c r="W267" s="210"/>
      <c r="X267" s="210"/>
      <c r="Y267" s="210"/>
      <c r="Z267" s="210"/>
      <c r="AA267" s="210"/>
      <c r="AB267" s="210"/>
      <c r="AC267" s="371"/>
      <c r="AD267" s="215"/>
      <c r="AE267" s="215"/>
      <c r="AF267" s="215"/>
      <c r="AG267" s="220"/>
    </row>
    <row r="268" spans="1:33" x14ac:dyDescent="0.3">
      <c r="A268" s="84" t="str">
        <f>IF('STEP 2 EE Data'!A268="","",'STEP 2 EE Data'!A268)</f>
        <v/>
      </c>
      <c r="B268" s="83" t="str">
        <f>IF('STEP 2 EE Data'!B268="","",'STEP 2 EE Data'!B268)</f>
        <v/>
      </c>
      <c r="C268" s="342" t="str">
        <f>IF($C$21="","",IF(B268="","",'STEP 3 EE Comp'!F273))</f>
        <v/>
      </c>
      <c r="D268" s="343" t="str">
        <f>IF($D$21="","",IF(B268="","",'STEP 3 EE Comp'!J273))</f>
        <v/>
      </c>
      <c r="E268" s="343" t="str">
        <f>IF($E$21="","",IF(B268="","",'STEP 3 EE Comp'!N273))</f>
        <v/>
      </c>
      <c r="F268" s="343" t="str">
        <f>IF($F$21="","",IF(B268="","",'STEP 3 EE Comp'!R273))</f>
        <v/>
      </c>
      <c r="G268" s="343" t="str">
        <f>IF($G$21="","",IF(B268="","",'STEP 3 EE Comp'!V273))</f>
        <v/>
      </c>
      <c r="H268" s="343" t="str">
        <f>IF($H$21="","",IF(B268="","",'STEP 3 EE Comp'!Z273))</f>
        <v/>
      </c>
      <c r="I268" s="343" t="str">
        <f>IF($I$21="","",IF(B268="","",'STEP 3 EE Comp'!AD273))</f>
        <v/>
      </c>
      <c r="J268" s="343" t="str">
        <f>IF($J$21="","",IF(B268="","",'STEP 3 EE Comp'!AH273))</f>
        <v/>
      </c>
      <c r="K268" s="344" t="str">
        <f>IF($K$21="","",IF(B268="","",'STEP 3 EE Comp'!AL273))</f>
        <v/>
      </c>
      <c r="L268" s="348" t="str">
        <f t="shared" si="109"/>
        <v/>
      </c>
      <c r="M268" s="210" t="str">
        <f t="shared" si="110"/>
        <v/>
      </c>
      <c r="N268" s="210" t="str">
        <f t="shared" si="111"/>
        <v/>
      </c>
      <c r="O268" s="210" t="str">
        <f t="shared" si="112"/>
        <v/>
      </c>
      <c r="P268" s="210" t="str">
        <f t="shared" si="113"/>
        <v/>
      </c>
      <c r="Q268" s="210" t="str">
        <f t="shared" si="114"/>
        <v/>
      </c>
      <c r="R268" s="210" t="str">
        <f t="shared" si="115"/>
        <v/>
      </c>
      <c r="S268" s="210" t="str">
        <f t="shared" si="116"/>
        <v/>
      </c>
      <c r="T268" s="371" t="str">
        <f t="shared" si="117"/>
        <v/>
      </c>
      <c r="U268" s="348"/>
      <c r="V268" s="210"/>
      <c r="W268" s="210"/>
      <c r="X268" s="210"/>
      <c r="Y268" s="210"/>
      <c r="Z268" s="210"/>
      <c r="AA268" s="210"/>
      <c r="AB268" s="210"/>
      <c r="AC268" s="371"/>
      <c r="AD268" s="215"/>
      <c r="AE268" s="215"/>
      <c r="AF268" s="215"/>
      <c r="AG268" s="220"/>
    </row>
    <row r="269" spans="1:33" x14ac:dyDescent="0.3">
      <c r="A269" s="84" t="str">
        <f>IF('STEP 2 EE Data'!A269="","",'STEP 2 EE Data'!A269)</f>
        <v/>
      </c>
      <c r="B269" s="83" t="str">
        <f>IF('STEP 2 EE Data'!B269="","",'STEP 2 EE Data'!B269)</f>
        <v/>
      </c>
      <c r="C269" s="342" t="str">
        <f>IF($C$21="","",IF(B269="","",'STEP 3 EE Comp'!F274))</f>
        <v/>
      </c>
      <c r="D269" s="343" t="str">
        <f>IF($D$21="","",IF(B269="","",'STEP 3 EE Comp'!J274))</f>
        <v/>
      </c>
      <c r="E269" s="343" t="str">
        <f>IF($E$21="","",IF(B269="","",'STEP 3 EE Comp'!N274))</f>
        <v/>
      </c>
      <c r="F269" s="343" t="str">
        <f>IF($F$21="","",IF(B269="","",'STEP 3 EE Comp'!R274))</f>
        <v/>
      </c>
      <c r="G269" s="343" t="str">
        <f>IF($G$21="","",IF(B269="","",'STEP 3 EE Comp'!V274))</f>
        <v/>
      </c>
      <c r="H269" s="343" t="str">
        <f>IF($H$21="","",IF(B269="","",'STEP 3 EE Comp'!Z274))</f>
        <v/>
      </c>
      <c r="I269" s="343" t="str">
        <f>IF($I$21="","",IF(B269="","",'STEP 3 EE Comp'!AD274))</f>
        <v/>
      </c>
      <c r="J269" s="343" t="str">
        <f>IF($J$21="","",IF(B269="","",'STEP 3 EE Comp'!AH274))</f>
        <v/>
      </c>
      <c r="K269" s="344" t="str">
        <f>IF($K$21="","",IF(B269="","",'STEP 3 EE Comp'!AL274))</f>
        <v/>
      </c>
      <c r="L269" s="348" t="str">
        <f t="shared" si="109"/>
        <v/>
      </c>
      <c r="M269" s="210" t="str">
        <f t="shared" si="110"/>
        <v/>
      </c>
      <c r="N269" s="210" t="str">
        <f t="shared" si="111"/>
        <v/>
      </c>
      <c r="O269" s="210" t="str">
        <f t="shared" si="112"/>
        <v/>
      </c>
      <c r="P269" s="210" t="str">
        <f t="shared" si="113"/>
        <v/>
      </c>
      <c r="Q269" s="210" t="str">
        <f t="shared" si="114"/>
        <v/>
      </c>
      <c r="R269" s="210" t="str">
        <f t="shared" si="115"/>
        <v/>
      </c>
      <c r="S269" s="210" t="str">
        <f t="shared" si="116"/>
        <v/>
      </c>
      <c r="T269" s="371" t="str">
        <f t="shared" si="117"/>
        <v/>
      </c>
      <c r="U269" s="348"/>
      <c r="V269" s="210"/>
      <c r="W269" s="210"/>
      <c r="X269" s="210"/>
      <c r="Y269" s="210"/>
      <c r="Z269" s="210"/>
      <c r="AA269" s="210"/>
      <c r="AB269" s="210"/>
      <c r="AC269" s="371"/>
      <c r="AD269" s="215"/>
      <c r="AE269" s="215"/>
      <c r="AF269" s="215"/>
      <c r="AG269" s="220"/>
    </row>
    <row r="270" spans="1:33" x14ac:dyDescent="0.3">
      <c r="A270" s="84" t="str">
        <f>IF('STEP 2 EE Data'!A270="","",'STEP 2 EE Data'!A270)</f>
        <v/>
      </c>
      <c r="B270" s="83" t="str">
        <f>IF('STEP 2 EE Data'!B270="","",'STEP 2 EE Data'!B270)</f>
        <v/>
      </c>
      <c r="C270" s="342" t="str">
        <f>IF($C$21="","",IF(B270="","",'STEP 3 EE Comp'!F275))</f>
        <v/>
      </c>
      <c r="D270" s="343" t="str">
        <f>IF($D$21="","",IF(B270="","",'STEP 3 EE Comp'!J275))</f>
        <v/>
      </c>
      <c r="E270" s="343" t="str">
        <f>IF($E$21="","",IF(B270="","",'STEP 3 EE Comp'!N275))</f>
        <v/>
      </c>
      <c r="F270" s="343" t="str">
        <f>IF($F$21="","",IF(B270="","",'STEP 3 EE Comp'!R275))</f>
        <v/>
      </c>
      <c r="G270" s="343" t="str">
        <f>IF($G$21="","",IF(B270="","",'STEP 3 EE Comp'!V275))</f>
        <v/>
      </c>
      <c r="H270" s="343" t="str">
        <f>IF($H$21="","",IF(B270="","",'STEP 3 EE Comp'!Z275))</f>
        <v/>
      </c>
      <c r="I270" s="343" t="str">
        <f>IF($I$21="","",IF(B270="","",'STEP 3 EE Comp'!AD275))</f>
        <v/>
      </c>
      <c r="J270" s="343" t="str">
        <f>IF($J$21="","",IF(B270="","",'STEP 3 EE Comp'!AH275))</f>
        <v/>
      </c>
      <c r="K270" s="344" t="str">
        <f>IF($K$21="","",IF(B270="","",'STEP 3 EE Comp'!AL275))</f>
        <v/>
      </c>
      <c r="L270" s="348" t="str">
        <f t="shared" si="109"/>
        <v/>
      </c>
      <c r="M270" s="210" t="str">
        <f t="shared" si="110"/>
        <v/>
      </c>
      <c r="N270" s="210" t="str">
        <f t="shared" si="111"/>
        <v/>
      </c>
      <c r="O270" s="210" t="str">
        <f t="shared" si="112"/>
        <v/>
      </c>
      <c r="P270" s="210" t="str">
        <f t="shared" si="113"/>
        <v/>
      </c>
      <c r="Q270" s="210" t="str">
        <f t="shared" si="114"/>
        <v/>
      </c>
      <c r="R270" s="210" t="str">
        <f t="shared" si="115"/>
        <v/>
      </c>
      <c r="S270" s="210" t="str">
        <f t="shared" si="116"/>
        <v/>
      </c>
      <c r="T270" s="371" t="str">
        <f t="shared" si="117"/>
        <v/>
      </c>
      <c r="U270" s="348"/>
      <c r="V270" s="210"/>
      <c r="W270" s="210"/>
      <c r="X270" s="210"/>
      <c r="Y270" s="210"/>
      <c r="Z270" s="210"/>
      <c r="AA270" s="210"/>
      <c r="AB270" s="210"/>
      <c r="AC270" s="371"/>
      <c r="AD270" s="215"/>
      <c r="AE270" s="215"/>
      <c r="AF270" s="215"/>
      <c r="AG270" s="220"/>
    </row>
    <row r="271" spans="1:33" x14ac:dyDescent="0.3">
      <c r="A271" s="84" t="str">
        <f>IF('STEP 2 EE Data'!A271="","",'STEP 2 EE Data'!A271)</f>
        <v/>
      </c>
      <c r="B271" s="83" t="str">
        <f>IF('STEP 2 EE Data'!B271="","",'STEP 2 EE Data'!B271)</f>
        <v/>
      </c>
      <c r="C271" s="342" t="str">
        <f>IF($C$21="","",IF(B271="","",'STEP 3 EE Comp'!F276))</f>
        <v/>
      </c>
      <c r="D271" s="343" t="str">
        <f>IF($D$21="","",IF(B271="","",'STEP 3 EE Comp'!J276))</f>
        <v/>
      </c>
      <c r="E271" s="343" t="str">
        <f>IF($E$21="","",IF(B271="","",'STEP 3 EE Comp'!N276))</f>
        <v/>
      </c>
      <c r="F271" s="343" t="str">
        <f>IF($F$21="","",IF(B271="","",'STEP 3 EE Comp'!R276))</f>
        <v/>
      </c>
      <c r="G271" s="343" t="str">
        <f>IF($G$21="","",IF(B271="","",'STEP 3 EE Comp'!V276))</f>
        <v/>
      </c>
      <c r="H271" s="343" t="str">
        <f>IF($H$21="","",IF(B271="","",'STEP 3 EE Comp'!Z276))</f>
        <v/>
      </c>
      <c r="I271" s="343" t="str">
        <f>IF($I$21="","",IF(B271="","",'STEP 3 EE Comp'!AD276))</f>
        <v/>
      </c>
      <c r="J271" s="343" t="str">
        <f>IF($J$21="","",IF(B271="","",'STEP 3 EE Comp'!AH276))</f>
        <v/>
      </c>
      <c r="K271" s="344" t="str">
        <f>IF($K$21="","",IF(B271="","",'STEP 3 EE Comp'!AL276))</f>
        <v/>
      </c>
      <c r="L271" s="348" t="str">
        <f t="shared" si="109"/>
        <v/>
      </c>
      <c r="M271" s="210" t="str">
        <f t="shared" si="110"/>
        <v/>
      </c>
      <c r="N271" s="210" t="str">
        <f t="shared" si="111"/>
        <v/>
      </c>
      <c r="O271" s="210" t="str">
        <f t="shared" si="112"/>
        <v/>
      </c>
      <c r="P271" s="210" t="str">
        <f t="shared" si="113"/>
        <v/>
      </c>
      <c r="Q271" s="210" t="str">
        <f t="shared" si="114"/>
        <v/>
      </c>
      <c r="R271" s="210" t="str">
        <f t="shared" si="115"/>
        <v/>
      </c>
      <c r="S271" s="210" t="str">
        <f t="shared" si="116"/>
        <v/>
      </c>
      <c r="T271" s="371" t="str">
        <f t="shared" si="117"/>
        <v/>
      </c>
      <c r="U271" s="348"/>
      <c r="V271" s="210"/>
      <c r="W271" s="210"/>
      <c r="X271" s="210"/>
      <c r="Y271" s="210"/>
      <c r="Z271" s="210"/>
      <c r="AA271" s="210"/>
      <c r="AB271" s="210"/>
      <c r="AC271" s="371"/>
      <c r="AD271" s="215"/>
      <c r="AE271" s="215"/>
      <c r="AF271" s="215"/>
      <c r="AG271" s="220"/>
    </row>
    <row r="272" spans="1:33" x14ac:dyDescent="0.3">
      <c r="A272" s="84" t="str">
        <f>IF('STEP 2 EE Data'!A272="","",'STEP 2 EE Data'!A272)</f>
        <v/>
      </c>
      <c r="B272" s="83" t="str">
        <f>IF('STEP 2 EE Data'!B272="","",'STEP 2 EE Data'!B272)</f>
        <v/>
      </c>
      <c r="C272" s="342" t="str">
        <f>IF($C$21="","",IF(B272="","",'STEP 3 EE Comp'!F277))</f>
        <v/>
      </c>
      <c r="D272" s="343" t="str">
        <f>IF($D$21="","",IF(B272="","",'STEP 3 EE Comp'!J277))</f>
        <v/>
      </c>
      <c r="E272" s="343" t="str">
        <f>IF($E$21="","",IF(B272="","",'STEP 3 EE Comp'!N277))</f>
        <v/>
      </c>
      <c r="F272" s="343" t="str">
        <f>IF($F$21="","",IF(B272="","",'STEP 3 EE Comp'!R277))</f>
        <v/>
      </c>
      <c r="G272" s="343" t="str">
        <f>IF($G$21="","",IF(B272="","",'STEP 3 EE Comp'!V277))</f>
        <v/>
      </c>
      <c r="H272" s="343" t="str">
        <f>IF($H$21="","",IF(B272="","",'STEP 3 EE Comp'!Z277))</f>
        <v/>
      </c>
      <c r="I272" s="343" t="str">
        <f>IF($I$21="","",IF(B272="","",'STEP 3 EE Comp'!AD277))</f>
        <v/>
      </c>
      <c r="J272" s="343" t="str">
        <f>IF($J$21="","",IF(B272="","",'STEP 3 EE Comp'!AH277))</f>
        <v/>
      </c>
      <c r="K272" s="344" t="str">
        <f>IF($K$21="","",IF(B272="","",'STEP 3 EE Comp'!AL277))</f>
        <v/>
      </c>
      <c r="L272" s="348" t="str">
        <f t="shared" si="109"/>
        <v/>
      </c>
      <c r="M272" s="210" t="str">
        <f t="shared" si="110"/>
        <v/>
      </c>
      <c r="N272" s="210" t="str">
        <f t="shared" si="111"/>
        <v/>
      </c>
      <c r="O272" s="210" t="str">
        <f t="shared" si="112"/>
        <v/>
      </c>
      <c r="P272" s="210" t="str">
        <f t="shared" si="113"/>
        <v/>
      </c>
      <c r="Q272" s="210" t="str">
        <f t="shared" si="114"/>
        <v/>
      </c>
      <c r="R272" s="210" t="str">
        <f t="shared" si="115"/>
        <v/>
      </c>
      <c r="S272" s="210" t="str">
        <f t="shared" si="116"/>
        <v/>
      </c>
      <c r="T272" s="371" t="str">
        <f t="shared" si="117"/>
        <v/>
      </c>
      <c r="U272" s="348"/>
      <c r="V272" s="210"/>
      <c r="W272" s="210"/>
      <c r="X272" s="210"/>
      <c r="Y272" s="210"/>
      <c r="Z272" s="210"/>
      <c r="AA272" s="210"/>
      <c r="AB272" s="210"/>
      <c r="AC272" s="371"/>
      <c r="AD272" s="215"/>
      <c r="AE272" s="215"/>
      <c r="AF272" s="215"/>
      <c r="AG272" s="220"/>
    </row>
    <row r="273" spans="1:33" x14ac:dyDescent="0.3">
      <c r="A273" s="84" t="str">
        <f>IF('STEP 2 EE Data'!A273="","",'STEP 2 EE Data'!A273)</f>
        <v/>
      </c>
      <c r="B273" s="83" t="str">
        <f>IF('STEP 2 EE Data'!B273="","",'STEP 2 EE Data'!B273)</f>
        <v/>
      </c>
      <c r="C273" s="342" t="str">
        <f>IF($C$21="","",IF(B273="","",'STEP 3 EE Comp'!F278))</f>
        <v/>
      </c>
      <c r="D273" s="343" t="str">
        <f>IF($D$21="","",IF(B273="","",'STEP 3 EE Comp'!J278))</f>
        <v/>
      </c>
      <c r="E273" s="343" t="str">
        <f>IF($E$21="","",IF(B273="","",'STEP 3 EE Comp'!N278))</f>
        <v/>
      </c>
      <c r="F273" s="343" t="str">
        <f>IF($F$21="","",IF(B273="","",'STEP 3 EE Comp'!R278))</f>
        <v/>
      </c>
      <c r="G273" s="343" t="str">
        <f>IF($G$21="","",IF(B273="","",'STEP 3 EE Comp'!V278))</f>
        <v/>
      </c>
      <c r="H273" s="343" t="str">
        <f>IF($H$21="","",IF(B273="","",'STEP 3 EE Comp'!Z278))</f>
        <v/>
      </c>
      <c r="I273" s="343" t="str">
        <f>IF($I$21="","",IF(B273="","",'STEP 3 EE Comp'!AD278))</f>
        <v/>
      </c>
      <c r="J273" s="343" t="str">
        <f>IF($J$21="","",IF(B273="","",'STEP 3 EE Comp'!AH278))</f>
        <v/>
      </c>
      <c r="K273" s="344" t="str">
        <f>IF($K$21="","",IF(B273="","",'STEP 3 EE Comp'!AL278))</f>
        <v/>
      </c>
      <c r="L273" s="348" t="str">
        <f t="shared" si="109"/>
        <v/>
      </c>
      <c r="M273" s="210" t="str">
        <f t="shared" si="110"/>
        <v/>
      </c>
      <c r="N273" s="210" t="str">
        <f t="shared" si="111"/>
        <v/>
      </c>
      <c r="O273" s="210" t="str">
        <f t="shared" si="112"/>
        <v/>
      </c>
      <c r="P273" s="210" t="str">
        <f t="shared" si="113"/>
        <v/>
      </c>
      <c r="Q273" s="210" t="str">
        <f t="shared" si="114"/>
        <v/>
      </c>
      <c r="R273" s="210" t="str">
        <f t="shared" si="115"/>
        <v/>
      </c>
      <c r="S273" s="210" t="str">
        <f t="shared" si="116"/>
        <v/>
      </c>
      <c r="T273" s="371" t="str">
        <f t="shared" si="117"/>
        <v/>
      </c>
      <c r="U273" s="348"/>
      <c r="V273" s="210"/>
      <c r="W273" s="210"/>
      <c r="X273" s="210"/>
      <c r="Y273" s="210"/>
      <c r="Z273" s="210"/>
      <c r="AA273" s="210"/>
      <c r="AB273" s="210"/>
      <c r="AC273" s="371"/>
      <c r="AD273" s="215"/>
      <c r="AE273" s="215"/>
      <c r="AF273" s="215"/>
      <c r="AG273" s="220"/>
    </row>
    <row r="274" spans="1:33" x14ac:dyDescent="0.3">
      <c r="A274" s="84" t="str">
        <f>IF('STEP 2 EE Data'!A274="","",'STEP 2 EE Data'!A274)</f>
        <v/>
      </c>
      <c r="B274" s="83" t="str">
        <f>IF('STEP 2 EE Data'!B274="","",'STEP 2 EE Data'!B274)</f>
        <v/>
      </c>
      <c r="C274" s="342" t="str">
        <f>IF($C$21="","",IF(B274="","",'STEP 3 EE Comp'!F279))</f>
        <v/>
      </c>
      <c r="D274" s="343" t="str">
        <f>IF($D$21="","",IF(B274="","",'STEP 3 EE Comp'!J279))</f>
        <v/>
      </c>
      <c r="E274" s="343" t="str">
        <f>IF($E$21="","",IF(B274="","",'STEP 3 EE Comp'!N279))</f>
        <v/>
      </c>
      <c r="F274" s="343" t="str">
        <f>IF($F$21="","",IF(B274="","",'STEP 3 EE Comp'!R279))</f>
        <v/>
      </c>
      <c r="G274" s="343" t="str">
        <f>IF($G$21="","",IF(B274="","",'STEP 3 EE Comp'!V279))</f>
        <v/>
      </c>
      <c r="H274" s="343" t="str">
        <f>IF($H$21="","",IF(B274="","",'STEP 3 EE Comp'!Z279))</f>
        <v/>
      </c>
      <c r="I274" s="343" t="str">
        <f>IF($I$21="","",IF(B274="","",'STEP 3 EE Comp'!AD279))</f>
        <v/>
      </c>
      <c r="J274" s="343" t="str">
        <f>IF($J$21="","",IF(B274="","",'STEP 3 EE Comp'!AH279))</f>
        <v/>
      </c>
      <c r="K274" s="344" t="str">
        <f>IF($K$21="","",IF(B274="","",'STEP 3 EE Comp'!AL279))</f>
        <v/>
      </c>
      <c r="L274" s="348" t="str">
        <f t="shared" si="109"/>
        <v/>
      </c>
      <c r="M274" s="210" t="str">
        <f t="shared" si="110"/>
        <v/>
      </c>
      <c r="N274" s="210" t="str">
        <f t="shared" si="111"/>
        <v/>
      </c>
      <c r="O274" s="210" t="str">
        <f t="shared" si="112"/>
        <v/>
      </c>
      <c r="P274" s="210" t="str">
        <f t="shared" si="113"/>
        <v/>
      </c>
      <c r="Q274" s="210" t="str">
        <f t="shared" si="114"/>
        <v/>
      </c>
      <c r="R274" s="210" t="str">
        <f t="shared" si="115"/>
        <v/>
      </c>
      <c r="S274" s="210" t="str">
        <f t="shared" si="116"/>
        <v/>
      </c>
      <c r="T274" s="371" t="str">
        <f t="shared" si="117"/>
        <v/>
      </c>
      <c r="U274" s="348"/>
      <c r="V274" s="210"/>
      <c r="W274" s="210"/>
      <c r="X274" s="210"/>
      <c r="Y274" s="210"/>
      <c r="Z274" s="210"/>
      <c r="AA274" s="210"/>
      <c r="AB274" s="210"/>
      <c r="AC274" s="371"/>
      <c r="AD274" s="215"/>
      <c r="AE274" s="215"/>
      <c r="AF274" s="215"/>
      <c r="AG274" s="220"/>
    </row>
    <row r="275" spans="1:33" x14ac:dyDescent="0.3">
      <c r="A275" s="84" t="str">
        <f>IF('STEP 2 EE Data'!A275="","",'STEP 2 EE Data'!A275)</f>
        <v/>
      </c>
      <c r="B275" s="83" t="str">
        <f>IF('STEP 2 EE Data'!B275="","",'STEP 2 EE Data'!B275)</f>
        <v/>
      </c>
      <c r="C275" s="342" t="str">
        <f>IF($C$21="","",IF(B275="","",'STEP 3 EE Comp'!F280))</f>
        <v/>
      </c>
      <c r="D275" s="343" t="str">
        <f>IF($D$21="","",IF(B275="","",'STEP 3 EE Comp'!J280))</f>
        <v/>
      </c>
      <c r="E275" s="343" t="str">
        <f>IF($E$21="","",IF(B275="","",'STEP 3 EE Comp'!N280))</f>
        <v/>
      </c>
      <c r="F275" s="343" t="str">
        <f>IF($F$21="","",IF(B275="","",'STEP 3 EE Comp'!R280))</f>
        <v/>
      </c>
      <c r="G275" s="343" t="str">
        <f>IF($G$21="","",IF(B275="","",'STEP 3 EE Comp'!V280))</f>
        <v/>
      </c>
      <c r="H275" s="343" t="str">
        <f>IF($H$21="","",IF(B275="","",'STEP 3 EE Comp'!Z280))</f>
        <v/>
      </c>
      <c r="I275" s="343" t="str">
        <f>IF($I$21="","",IF(B275="","",'STEP 3 EE Comp'!AD280))</f>
        <v/>
      </c>
      <c r="J275" s="343" t="str">
        <f>IF($J$21="","",IF(B275="","",'STEP 3 EE Comp'!AH280))</f>
        <v/>
      </c>
      <c r="K275" s="344" t="str">
        <f>IF($K$21="","",IF(B275="","",'STEP 3 EE Comp'!AL280))</f>
        <v/>
      </c>
      <c r="L275" s="348" t="str">
        <f t="shared" si="109"/>
        <v/>
      </c>
      <c r="M275" s="210" t="str">
        <f t="shared" si="110"/>
        <v/>
      </c>
      <c r="N275" s="210" t="str">
        <f t="shared" si="111"/>
        <v/>
      </c>
      <c r="O275" s="210" t="str">
        <f t="shared" si="112"/>
        <v/>
      </c>
      <c r="P275" s="210" t="str">
        <f t="shared" si="113"/>
        <v/>
      </c>
      <c r="Q275" s="210" t="str">
        <f t="shared" si="114"/>
        <v/>
      </c>
      <c r="R275" s="210" t="str">
        <f t="shared" si="115"/>
        <v/>
      </c>
      <c r="S275" s="210" t="str">
        <f t="shared" si="116"/>
        <v/>
      </c>
      <c r="T275" s="371" t="str">
        <f t="shared" si="117"/>
        <v/>
      </c>
      <c r="U275" s="348"/>
      <c r="V275" s="210"/>
      <c r="W275" s="210"/>
      <c r="X275" s="210"/>
      <c r="Y275" s="210"/>
      <c r="Z275" s="210"/>
      <c r="AA275" s="210"/>
      <c r="AB275" s="210"/>
      <c r="AC275" s="371"/>
      <c r="AD275" s="215"/>
      <c r="AE275" s="215"/>
      <c r="AF275" s="215"/>
      <c r="AG275" s="220"/>
    </row>
    <row r="276" spans="1:33" x14ac:dyDescent="0.3">
      <c r="A276" s="84" t="str">
        <f>IF('STEP 2 EE Data'!A276="","",'STEP 2 EE Data'!A276)</f>
        <v/>
      </c>
      <c r="B276" s="83" t="str">
        <f>IF('STEP 2 EE Data'!B276="","",'STEP 2 EE Data'!B276)</f>
        <v/>
      </c>
      <c r="C276" s="342" t="str">
        <f>IF($C$21="","",IF(B276="","",'STEP 3 EE Comp'!F281))</f>
        <v/>
      </c>
      <c r="D276" s="343" t="str">
        <f>IF($D$21="","",IF(B276="","",'STEP 3 EE Comp'!J281))</f>
        <v/>
      </c>
      <c r="E276" s="343" t="str">
        <f>IF($E$21="","",IF(B276="","",'STEP 3 EE Comp'!N281))</f>
        <v/>
      </c>
      <c r="F276" s="343" t="str">
        <f>IF($F$21="","",IF(B276="","",'STEP 3 EE Comp'!R281))</f>
        <v/>
      </c>
      <c r="G276" s="343" t="str">
        <f>IF($G$21="","",IF(B276="","",'STEP 3 EE Comp'!V281))</f>
        <v/>
      </c>
      <c r="H276" s="343" t="str">
        <f>IF($H$21="","",IF(B276="","",'STEP 3 EE Comp'!Z281))</f>
        <v/>
      </c>
      <c r="I276" s="343" t="str">
        <f>IF($I$21="","",IF(B276="","",'STEP 3 EE Comp'!AD281))</f>
        <v/>
      </c>
      <c r="J276" s="343" t="str">
        <f>IF($J$21="","",IF(B276="","",'STEP 3 EE Comp'!AH281))</f>
        <v/>
      </c>
      <c r="K276" s="344" t="str">
        <f>IF($K$21="","",IF(B276="","",'STEP 3 EE Comp'!AL281))</f>
        <v/>
      </c>
      <c r="L276" s="348" t="str">
        <f t="shared" si="109"/>
        <v/>
      </c>
      <c r="M276" s="210" t="str">
        <f t="shared" si="110"/>
        <v/>
      </c>
      <c r="N276" s="210" t="str">
        <f t="shared" si="111"/>
        <v/>
      </c>
      <c r="O276" s="210" t="str">
        <f t="shared" si="112"/>
        <v/>
      </c>
      <c r="P276" s="210" t="str">
        <f t="shared" si="113"/>
        <v/>
      </c>
      <c r="Q276" s="210" t="str">
        <f t="shared" si="114"/>
        <v/>
      </c>
      <c r="R276" s="210" t="str">
        <f t="shared" si="115"/>
        <v/>
      </c>
      <c r="S276" s="210" t="str">
        <f t="shared" si="116"/>
        <v/>
      </c>
      <c r="T276" s="371" t="str">
        <f t="shared" si="117"/>
        <v/>
      </c>
      <c r="U276" s="348"/>
      <c r="V276" s="210"/>
      <c r="W276" s="210"/>
      <c r="X276" s="210"/>
      <c r="Y276" s="210"/>
      <c r="Z276" s="210"/>
      <c r="AA276" s="210"/>
      <c r="AB276" s="210"/>
      <c r="AC276" s="371"/>
      <c r="AD276" s="215"/>
      <c r="AE276" s="215"/>
      <c r="AF276" s="215"/>
      <c r="AG276" s="220"/>
    </row>
    <row r="277" spans="1:33" x14ac:dyDescent="0.3">
      <c r="A277" s="84" t="str">
        <f>IF('STEP 2 EE Data'!A277="","",'STEP 2 EE Data'!A277)</f>
        <v/>
      </c>
      <c r="B277" s="83" t="str">
        <f>IF('STEP 2 EE Data'!B277="","",'STEP 2 EE Data'!B277)</f>
        <v/>
      </c>
      <c r="C277" s="342" t="str">
        <f>IF($C$21="","",IF(B277="","",'STEP 3 EE Comp'!F282))</f>
        <v/>
      </c>
      <c r="D277" s="343" t="str">
        <f>IF($D$21="","",IF(B277="","",'STEP 3 EE Comp'!J282))</f>
        <v/>
      </c>
      <c r="E277" s="343" t="str">
        <f>IF($E$21="","",IF(B277="","",'STEP 3 EE Comp'!N282))</f>
        <v/>
      </c>
      <c r="F277" s="343" t="str">
        <f>IF($F$21="","",IF(B277="","",'STEP 3 EE Comp'!R282))</f>
        <v/>
      </c>
      <c r="G277" s="343" t="str">
        <f>IF($G$21="","",IF(B277="","",'STEP 3 EE Comp'!V282))</f>
        <v/>
      </c>
      <c r="H277" s="343" t="str">
        <f>IF($H$21="","",IF(B277="","",'STEP 3 EE Comp'!Z282))</f>
        <v/>
      </c>
      <c r="I277" s="343" t="str">
        <f>IF($I$21="","",IF(B277="","",'STEP 3 EE Comp'!AD282))</f>
        <v/>
      </c>
      <c r="J277" s="343" t="str">
        <f>IF($J$21="","",IF(B277="","",'STEP 3 EE Comp'!AH282))</f>
        <v/>
      </c>
      <c r="K277" s="344" t="str">
        <f>IF($K$21="","",IF(B277="","",'STEP 3 EE Comp'!AL282))</f>
        <v/>
      </c>
      <c r="L277" s="348" t="str">
        <f t="shared" si="109"/>
        <v/>
      </c>
      <c r="M277" s="210" t="str">
        <f t="shared" si="110"/>
        <v/>
      </c>
      <c r="N277" s="210" t="str">
        <f t="shared" si="111"/>
        <v/>
      </c>
      <c r="O277" s="210" t="str">
        <f t="shared" si="112"/>
        <v/>
      </c>
      <c r="P277" s="210" t="str">
        <f t="shared" si="113"/>
        <v/>
      </c>
      <c r="Q277" s="210" t="str">
        <f t="shared" si="114"/>
        <v/>
      </c>
      <c r="R277" s="210" t="str">
        <f t="shared" si="115"/>
        <v/>
      </c>
      <c r="S277" s="210" t="str">
        <f t="shared" si="116"/>
        <v/>
      </c>
      <c r="T277" s="371" t="str">
        <f t="shared" si="117"/>
        <v/>
      </c>
      <c r="U277" s="348"/>
      <c r="V277" s="210"/>
      <c r="W277" s="210"/>
      <c r="X277" s="210"/>
      <c r="Y277" s="210"/>
      <c r="Z277" s="210"/>
      <c r="AA277" s="210"/>
      <c r="AB277" s="210"/>
      <c r="AC277" s="371"/>
      <c r="AD277" s="215"/>
      <c r="AE277" s="215"/>
      <c r="AF277" s="215"/>
      <c r="AG277" s="220"/>
    </row>
    <row r="278" spans="1:33" x14ac:dyDescent="0.3">
      <c r="A278" s="84" t="str">
        <f>IF('STEP 2 EE Data'!A278="","",'STEP 2 EE Data'!A278)</f>
        <v/>
      </c>
      <c r="B278" s="83" t="str">
        <f>IF('STEP 2 EE Data'!B278="","",'STEP 2 EE Data'!B278)</f>
        <v/>
      </c>
      <c r="C278" s="342" t="str">
        <f>IF($C$21="","",IF(B278="","",'STEP 3 EE Comp'!F283))</f>
        <v/>
      </c>
      <c r="D278" s="343" t="str">
        <f>IF($D$21="","",IF(B278="","",'STEP 3 EE Comp'!J283))</f>
        <v/>
      </c>
      <c r="E278" s="343" t="str">
        <f>IF($E$21="","",IF(B278="","",'STEP 3 EE Comp'!N283))</f>
        <v/>
      </c>
      <c r="F278" s="343" t="str">
        <f>IF($F$21="","",IF(B278="","",'STEP 3 EE Comp'!R283))</f>
        <v/>
      </c>
      <c r="G278" s="343" t="str">
        <f>IF($G$21="","",IF(B278="","",'STEP 3 EE Comp'!V283))</f>
        <v/>
      </c>
      <c r="H278" s="343" t="str">
        <f>IF($H$21="","",IF(B278="","",'STEP 3 EE Comp'!Z283))</f>
        <v/>
      </c>
      <c r="I278" s="343" t="str">
        <f>IF($I$21="","",IF(B278="","",'STEP 3 EE Comp'!AD283))</f>
        <v/>
      </c>
      <c r="J278" s="343" t="str">
        <f>IF($J$21="","",IF(B278="","",'STEP 3 EE Comp'!AH283))</f>
        <v/>
      </c>
      <c r="K278" s="344" t="str">
        <f>IF($K$21="","",IF(B278="","",'STEP 3 EE Comp'!AL283))</f>
        <v/>
      </c>
      <c r="L278" s="348" t="str">
        <f t="shared" si="109"/>
        <v/>
      </c>
      <c r="M278" s="210" t="str">
        <f t="shared" si="110"/>
        <v/>
      </c>
      <c r="N278" s="210" t="str">
        <f t="shared" si="111"/>
        <v/>
      </c>
      <c r="O278" s="210" t="str">
        <f t="shared" si="112"/>
        <v/>
      </c>
      <c r="P278" s="210" t="str">
        <f t="shared" si="113"/>
        <v/>
      </c>
      <c r="Q278" s="210" t="str">
        <f t="shared" si="114"/>
        <v/>
      </c>
      <c r="R278" s="210" t="str">
        <f t="shared" si="115"/>
        <v/>
      </c>
      <c r="S278" s="210" t="str">
        <f t="shared" si="116"/>
        <v/>
      </c>
      <c r="T278" s="371" t="str">
        <f t="shared" si="117"/>
        <v/>
      </c>
      <c r="U278" s="348"/>
      <c r="V278" s="210"/>
      <c r="W278" s="210"/>
      <c r="X278" s="210"/>
      <c r="Y278" s="210"/>
      <c r="Z278" s="210"/>
      <c r="AA278" s="210"/>
      <c r="AB278" s="210"/>
      <c r="AC278" s="371"/>
      <c r="AD278" s="215"/>
      <c r="AE278" s="215"/>
      <c r="AF278" s="215"/>
      <c r="AG278" s="220"/>
    </row>
    <row r="279" spans="1:33" x14ac:dyDescent="0.3">
      <c r="A279" s="84" t="str">
        <f>IF('STEP 2 EE Data'!A279="","",'STEP 2 EE Data'!A279)</f>
        <v/>
      </c>
      <c r="B279" s="83" t="str">
        <f>IF('STEP 2 EE Data'!B279="","",'STEP 2 EE Data'!B279)</f>
        <v/>
      </c>
      <c r="C279" s="342" t="str">
        <f>IF($C$21="","",IF(B279="","",'STEP 3 EE Comp'!F284))</f>
        <v/>
      </c>
      <c r="D279" s="343" t="str">
        <f>IF($D$21="","",IF(B279="","",'STEP 3 EE Comp'!J284))</f>
        <v/>
      </c>
      <c r="E279" s="343" t="str">
        <f>IF($E$21="","",IF(B279="","",'STEP 3 EE Comp'!N284))</f>
        <v/>
      </c>
      <c r="F279" s="343" t="str">
        <f>IF($F$21="","",IF(B279="","",'STEP 3 EE Comp'!R284))</f>
        <v/>
      </c>
      <c r="G279" s="343" t="str">
        <f>IF($G$21="","",IF(B279="","",'STEP 3 EE Comp'!V284))</f>
        <v/>
      </c>
      <c r="H279" s="343" t="str">
        <f>IF($H$21="","",IF(B279="","",'STEP 3 EE Comp'!Z284))</f>
        <v/>
      </c>
      <c r="I279" s="343" t="str">
        <f>IF($I$21="","",IF(B279="","",'STEP 3 EE Comp'!AD284))</f>
        <v/>
      </c>
      <c r="J279" s="343" t="str">
        <f>IF($J$21="","",IF(B279="","",'STEP 3 EE Comp'!AH284))</f>
        <v/>
      </c>
      <c r="K279" s="344" t="str">
        <f>IF($K$21="","",IF(B279="","",'STEP 3 EE Comp'!AL284))</f>
        <v/>
      </c>
      <c r="L279" s="348" t="str">
        <f t="shared" si="109"/>
        <v/>
      </c>
      <c r="M279" s="210" t="str">
        <f t="shared" si="110"/>
        <v/>
      </c>
      <c r="N279" s="210" t="str">
        <f t="shared" si="111"/>
        <v/>
      </c>
      <c r="O279" s="210" t="str">
        <f t="shared" si="112"/>
        <v/>
      </c>
      <c r="P279" s="210" t="str">
        <f t="shared" si="113"/>
        <v/>
      </c>
      <c r="Q279" s="210" t="str">
        <f t="shared" si="114"/>
        <v/>
      </c>
      <c r="R279" s="210" t="str">
        <f t="shared" si="115"/>
        <v/>
      </c>
      <c r="S279" s="210" t="str">
        <f t="shared" si="116"/>
        <v/>
      </c>
      <c r="T279" s="371" t="str">
        <f t="shared" si="117"/>
        <v/>
      </c>
      <c r="U279" s="348"/>
      <c r="V279" s="210"/>
      <c r="W279" s="210"/>
      <c r="X279" s="210"/>
      <c r="Y279" s="210"/>
      <c r="Z279" s="210"/>
      <c r="AA279" s="210"/>
      <c r="AB279" s="210"/>
      <c r="AC279" s="371"/>
      <c r="AD279" s="215"/>
      <c r="AE279" s="215"/>
      <c r="AF279" s="215"/>
      <c r="AG279" s="220"/>
    </row>
    <row r="280" spans="1:33" x14ac:dyDescent="0.3">
      <c r="A280" s="84" t="str">
        <f>IF('STEP 2 EE Data'!A280="","",'STEP 2 EE Data'!A280)</f>
        <v/>
      </c>
      <c r="B280" s="83" t="str">
        <f>IF('STEP 2 EE Data'!B280="","",'STEP 2 EE Data'!B280)</f>
        <v/>
      </c>
      <c r="C280" s="342" t="str">
        <f>IF($C$21="","",IF(B280="","",'STEP 3 EE Comp'!F285))</f>
        <v/>
      </c>
      <c r="D280" s="343" t="str">
        <f>IF($D$21="","",IF(B280="","",'STEP 3 EE Comp'!J285))</f>
        <v/>
      </c>
      <c r="E280" s="343" t="str">
        <f>IF($E$21="","",IF(B280="","",'STEP 3 EE Comp'!N285))</f>
        <v/>
      </c>
      <c r="F280" s="343" t="str">
        <f>IF($F$21="","",IF(B280="","",'STEP 3 EE Comp'!R285))</f>
        <v/>
      </c>
      <c r="G280" s="343" t="str">
        <f>IF($G$21="","",IF(B280="","",'STEP 3 EE Comp'!V285))</f>
        <v/>
      </c>
      <c r="H280" s="343" t="str">
        <f>IF($H$21="","",IF(B280="","",'STEP 3 EE Comp'!Z285))</f>
        <v/>
      </c>
      <c r="I280" s="343" t="str">
        <f>IF($I$21="","",IF(B280="","",'STEP 3 EE Comp'!AD285))</f>
        <v/>
      </c>
      <c r="J280" s="343" t="str">
        <f>IF($J$21="","",IF(B280="","",'STEP 3 EE Comp'!AH285))</f>
        <v/>
      </c>
      <c r="K280" s="344" t="str">
        <f>IF($K$21="","",IF(B280="","",'STEP 3 EE Comp'!AL285))</f>
        <v/>
      </c>
      <c r="L280" s="348" t="str">
        <f t="shared" si="109"/>
        <v/>
      </c>
      <c r="M280" s="210" t="str">
        <f t="shared" si="110"/>
        <v/>
      </c>
      <c r="N280" s="210" t="str">
        <f t="shared" si="111"/>
        <v/>
      </c>
      <c r="O280" s="210" t="str">
        <f t="shared" si="112"/>
        <v/>
      </c>
      <c r="P280" s="210" t="str">
        <f t="shared" si="113"/>
        <v/>
      </c>
      <c r="Q280" s="210" t="str">
        <f t="shared" si="114"/>
        <v/>
      </c>
      <c r="R280" s="210" t="str">
        <f t="shared" si="115"/>
        <v/>
      </c>
      <c r="S280" s="210" t="str">
        <f t="shared" si="116"/>
        <v/>
      </c>
      <c r="T280" s="371" t="str">
        <f t="shared" si="117"/>
        <v/>
      </c>
      <c r="U280" s="348"/>
      <c r="V280" s="210"/>
      <c r="W280" s="210"/>
      <c r="X280" s="210"/>
      <c r="Y280" s="210"/>
      <c r="Z280" s="210"/>
      <c r="AA280" s="210"/>
      <c r="AB280" s="210"/>
      <c r="AC280" s="371"/>
      <c r="AD280" s="215"/>
      <c r="AE280" s="215"/>
      <c r="AF280" s="215"/>
      <c r="AG280" s="220"/>
    </row>
    <row r="281" spans="1:33" x14ac:dyDescent="0.3">
      <c r="A281" s="84" t="str">
        <f>IF('STEP 2 EE Data'!A281="","",'STEP 2 EE Data'!A281)</f>
        <v/>
      </c>
      <c r="B281" s="83" t="str">
        <f>IF('STEP 2 EE Data'!B281="","",'STEP 2 EE Data'!B281)</f>
        <v/>
      </c>
      <c r="C281" s="342" t="str">
        <f>IF($C$21="","",IF(B281="","",'STEP 3 EE Comp'!F286))</f>
        <v/>
      </c>
      <c r="D281" s="343" t="str">
        <f>IF($D$21="","",IF(B281="","",'STEP 3 EE Comp'!J286))</f>
        <v/>
      </c>
      <c r="E281" s="343" t="str">
        <f>IF($E$21="","",IF(B281="","",'STEP 3 EE Comp'!N286))</f>
        <v/>
      </c>
      <c r="F281" s="343" t="str">
        <f>IF($F$21="","",IF(B281="","",'STEP 3 EE Comp'!R286))</f>
        <v/>
      </c>
      <c r="G281" s="343" t="str">
        <f>IF($G$21="","",IF(B281="","",'STEP 3 EE Comp'!V286))</f>
        <v/>
      </c>
      <c r="H281" s="343" t="str">
        <f>IF($H$21="","",IF(B281="","",'STEP 3 EE Comp'!Z286))</f>
        <v/>
      </c>
      <c r="I281" s="343" t="str">
        <f>IF($I$21="","",IF(B281="","",'STEP 3 EE Comp'!AD286))</f>
        <v/>
      </c>
      <c r="J281" s="343" t="str">
        <f>IF($J$21="","",IF(B281="","",'STEP 3 EE Comp'!AH286))</f>
        <v/>
      </c>
      <c r="K281" s="344" t="str">
        <f>IF($K$21="","",IF(B281="","",'STEP 3 EE Comp'!AL286))</f>
        <v/>
      </c>
      <c r="L281" s="348" t="str">
        <f t="shared" si="109"/>
        <v/>
      </c>
      <c r="M281" s="210" t="str">
        <f t="shared" si="110"/>
        <v/>
      </c>
      <c r="N281" s="210" t="str">
        <f t="shared" si="111"/>
        <v/>
      </c>
      <c r="O281" s="210" t="str">
        <f t="shared" si="112"/>
        <v/>
      </c>
      <c r="P281" s="210" t="str">
        <f t="shared" si="113"/>
        <v/>
      </c>
      <c r="Q281" s="210" t="str">
        <f t="shared" si="114"/>
        <v/>
      </c>
      <c r="R281" s="210" t="str">
        <f t="shared" si="115"/>
        <v/>
      </c>
      <c r="S281" s="210" t="str">
        <f t="shared" si="116"/>
        <v/>
      </c>
      <c r="T281" s="371" t="str">
        <f t="shared" si="117"/>
        <v/>
      </c>
      <c r="U281" s="348"/>
      <c r="V281" s="210"/>
      <c r="W281" s="210"/>
      <c r="X281" s="210"/>
      <c r="Y281" s="210"/>
      <c r="Z281" s="210"/>
      <c r="AA281" s="210"/>
      <c r="AB281" s="210"/>
      <c r="AC281" s="371"/>
      <c r="AD281" s="215"/>
      <c r="AE281" s="215"/>
      <c r="AF281" s="215"/>
      <c r="AG281" s="220"/>
    </row>
    <row r="282" spans="1:33" x14ac:dyDescent="0.3">
      <c r="A282" s="84" t="str">
        <f>IF('STEP 2 EE Data'!A282="","",'STEP 2 EE Data'!A282)</f>
        <v/>
      </c>
      <c r="B282" s="83" t="str">
        <f>IF('STEP 2 EE Data'!B282="","",'STEP 2 EE Data'!B282)</f>
        <v/>
      </c>
      <c r="C282" s="342" t="str">
        <f>IF($C$21="","",IF(B282="","",'STEP 3 EE Comp'!F287))</f>
        <v/>
      </c>
      <c r="D282" s="343" t="str">
        <f>IF($D$21="","",IF(B282="","",'STEP 3 EE Comp'!J287))</f>
        <v/>
      </c>
      <c r="E282" s="343" t="str">
        <f>IF($E$21="","",IF(B282="","",'STEP 3 EE Comp'!N287))</f>
        <v/>
      </c>
      <c r="F282" s="343" t="str">
        <f>IF($F$21="","",IF(B282="","",'STEP 3 EE Comp'!R287))</f>
        <v/>
      </c>
      <c r="G282" s="343" t="str">
        <f>IF($G$21="","",IF(B282="","",'STEP 3 EE Comp'!V287))</f>
        <v/>
      </c>
      <c r="H282" s="343" t="str">
        <f>IF($H$21="","",IF(B282="","",'STEP 3 EE Comp'!Z287))</f>
        <v/>
      </c>
      <c r="I282" s="343" t="str">
        <f>IF($I$21="","",IF(B282="","",'STEP 3 EE Comp'!AD287))</f>
        <v/>
      </c>
      <c r="J282" s="343" t="str">
        <f>IF($J$21="","",IF(B282="","",'STEP 3 EE Comp'!AH287))</f>
        <v/>
      </c>
      <c r="K282" s="344" t="str">
        <f>IF($K$21="","",IF(B282="","",'STEP 3 EE Comp'!AL287))</f>
        <v/>
      </c>
      <c r="L282" s="348" t="str">
        <f t="shared" si="109"/>
        <v/>
      </c>
      <c r="M282" s="210" t="str">
        <f t="shared" si="110"/>
        <v/>
      </c>
      <c r="N282" s="210" t="str">
        <f t="shared" si="111"/>
        <v/>
      </c>
      <c r="O282" s="210" t="str">
        <f t="shared" si="112"/>
        <v/>
      </c>
      <c r="P282" s="210" t="str">
        <f t="shared" si="113"/>
        <v/>
      </c>
      <c r="Q282" s="210" t="str">
        <f t="shared" si="114"/>
        <v/>
      </c>
      <c r="R282" s="210" t="str">
        <f t="shared" si="115"/>
        <v/>
      </c>
      <c r="S282" s="210" t="str">
        <f t="shared" si="116"/>
        <v/>
      </c>
      <c r="T282" s="371" t="str">
        <f t="shared" si="117"/>
        <v/>
      </c>
      <c r="U282" s="348"/>
      <c r="V282" s="210"/>
      <c r="W282" s="210"/>
      <c r="X282" s="210"/>
      <c r="Y282" s="210"/>
      <c r="Z282" s="210"/>
      <c r="AA282" s="210"/>
      <c r="AB282" s="210"/>
      <c r="AC282" s="371"/>
      <c r="AD282" s="215"/>
      <c r="AE282" s="215"/>
      <c r="AF282" s="215"/>
      <c r="AG282" s="220"/>
    </row>
    <row r="283" spans="1:33" x14ac:dyDescent="0.3">
      <c r="A283" s="84" t="str">
        <f>IF('STEP 2 EE Data'!A283="","",'STEP 2 EE Data'!A283)</f>
        <v/>
      </c>
      <c r="B283" s="83" t="str">
        <f>IF('STEP 2 EE Data'!B283="","",'STEP 2 EE Data'!B283)</f>
        <v/>
      </c>
      <c r="C283" s="342" t="str">
        <f>IF($C$21="","",IF(B283="","",'STEP 3 EE Comp'!F288))</f>
        <v/>
      </c>
      <c r="D283" s="343" t="str">
        <f>IF($D$21="","",IF(B283="","",'STEP 3 EE Comp'!J288))</f>
        <v/>
      </c>
      <c r="E283" s="343" t="str">
        <f>IF($E$21="","",IF(B283="","",'STEP 3 EE Comp'!N288))</f>
        <v/>
      </c>
      <c r="F283" s="343" t="str">
        <f>IF($F$21="","",IF(B283="","",'STEP 3 EE Comp'!R288))</f>
        <v/>
      </c>
      <c r="G283" s="343" t="str">
        <f>IF($G$21="","",IF(B283="","",'STEP 3 EE Comp'!V288))</f>
        <v/>
      </c>
      <c r="H283" s="343" t="str">
        <f>IF($H$21="","",IF(B283="","",'STEP 3 EE Comp'!Z288))</f>
        <v/>
      </c>
      <c r="I283" s="343" t="str">
        <f>IF($I$21="","",IF(B283="","",'STEP 3 EE Comp'!AD288))</f>
        <v/>
      </c>
      <c r="J283" s="343" t="str">
        <f>IF($J$21="","",IF(B283="","",'STEP 3 EE Comp'!AH288))</f>
        <v/>
      </c>
      <c r="K283" s="344" t="str">
        <f>IF($K$21="","",IF(B283="","",'STEP 3 EE Comp'!AL288))</f>
        <v/>
      </c>
      <c r="L283" s="348" t="str">
        <f t="shared" si="109"/>
        <v/>
      </c>
      <c r="M283" s="210" t="str">
        <f t="shared" si="110"/>
        <v/>
      </c>
      <c r="N283" s="210" t="str">
        <f t="shared" si="111"/>
        <v/>
      </c>
      <c r="O283" s="210" t="str">
        <f t="shared" si="112"/>
        <v/>
      </c>
      <c r="P283" s="210" t="str">
        <f t="shared" si="113"/>
        <v/>
      </c>
      <c r="Q283" s="210" t="str">
        <f t="shared" si="114"/>
        <v/>
      </c>
      <c r="R283" s="210" t="str">
        <f t="shared" si="115"/>
        <v/>
      </c>
      <c r="S283" s="210" t="str">
        <f t="shared" si="116"/>
        <v/>
      </c>
      <c r="T283" s="371" t="str">
        <f t="shared" si="117"/>
        <v/>
      </c>
      <c r="U283" s="348"/>
      <c r="V283" s="210"/>
      <c r="W283" s="210"/>
      <c r="X283" s="210"/>
      <c r="Y283" s="210"/>
      <c r="Z283" s="210"/>
      <c r="AA283" s="210"/>
      <c r="AB283" s="210"/>
      <c r="AC283" s="371"/>
      <c r="AD283" s="215"/>
      <c r="AE283" s="215"/>
      <c r="AF283" s="215"/>
      <c r="AG283" s="220"/>
    </row>
    <row r="284" spans="1:33" x14ac:dyDescent="0.3">
      <c r="A284" s="84" t="str">
        <f>IF('STEP 2 EE Data'!A284="","",'STEP 2 EE Data'!A284)</f>
        <v/>
      </c>
      <c r="B284" s="83" t="str">
        <f>IF('STEP 2 EE Data'!B284="","",'STEP 2 EE Data'!B284)</f>
        <v/>
      </c>
      <c r="C284" s="342" t="str">
        <f>IF($C$21="","",IF(B284="","",'STEP 3 EE Comp'!F289))</f>
        <v/>
      </c>
      <c r="D284" s="343" t="str">
        <f>IF($D$21="","",IF(B284="","",'STEP 3 EE Comp'!J289))</f>
        <v/>
      </c>
      <c r="E284" s="343" t="str">
        <f>IF($E$21="","",IF(B284="","",'STEP 3 EE Comp'!N289))</f>
        <v/>
      </c>
      <c r="F284" s="343" t="str">
        <f>IF($F$21="","",IF(B284="","",'STEP 3 EE Comp'!R289))</f>
        <v/>
      </c>
      <c r="G284" s="343" t="str">
        <f>IF($G$21="","",IF(B284="","",'STEP 3 EE Comp'!V289))</f>
        <v/>
      </c>
      <c r="H284" s="343" t="str">
        <f>IF($H$21="","",IF(B284="","",'STEP 3 EE Comp'!Z289))</f>
        <v/>
      </c>
      <c r="I284" s="343" t="str">
        <f>IF($I$21="","",IF(B284="","",'STEP 3 EE Comp'!AD289))</f>
        <v/>
      </c>
      <c r="J284" s="343" t="str">
        <f>IF($J$21="","",IF(B284="","",'STEP 3 EE Comp'!AH289))</f>
        <v/>
      </c>
      <c r="K284" s="344" t="str">
        <f>IF($K$21="","",IF(B284="","",'STEP 3 EE Comp'!AL289))</f>
        <v/>
      </c>
      <c r="L284" s="348" t="str">
        <f t="shared" si="109"/>
        <v/>
      </c>
      <c r="M284" s="210" t="str">
        <f t="shared" si="110"/>
        <v/>
      </c>
      <c r="N284" s="210" t="str">
        <f t="shared" si="111"/>
        <v/>
      </c>
      <c r="O284" s="210" t="str">
        <f t="shared" si="112"/>
        <v/>
      </c>
      <c r="P284" s="210" t="str">
        <f t="shared" si="113"/>
        <v/>
      </c>
      <c r="Q284" s="210" t="str">
        <f t="shared" si="114"/>
        <v/>
      </c>
      <c r="R284" s="210" t="str">
        <f t="shared" si="115"/>
        <v/>
      </c>
      <c r="S284" s="210" t="str">
        <f t="shared" si="116"/>
        <v/>
      </c>
      <c r="T284" s="371" t="str">
        <f t="shared" si="117"/>
        <v/>
      </c>
      <c r="U284" s="348"/>
      <c r="V284" s="210"/>
      <c r="W284" s="210"/>
      <c r="X284" s="210"/>
      <c r="Y284" s="210"/>
      <c r="Z284" s="210"/>
      <c r="AA284" s="210"/>
      <c r="AB284" s="210"/>
      <c r="AC284" s="371"/>
      <c r="AD284" s="215"/>
      <c r="AE284" s="215"/>
      <c r="AF284" s="215"/>
      <c r="AG284" s="220"/>
    </row>
    <row r="285" spans="1:33" x14ac:dyDescent="0.3">
      <c r="A285" s="84" t="str">
        <f>IF('STEP 2 EE Data'!A285="","",'STEP 2 EE Data'!A285)</f>
        <v/>
      </c>
      <c r="B285" s="83" t="str">
        <f>IF('STEP 2 EE Data'!B285="","",'STEP 2 EE Data'!B285)</f>
        <v/>
      </c>
      <c r="C285" s="342" t="str">
        <f>IF($C$21="","",IF(B285="","",'STEP 3 EE Comp'!F290))</f>
        <v/>
      </c>
      <c r="D285" s="343" t="str">
        <f>IF($D$21="","",IF(B285="","",'STEP 3 EE Comp'!J290))</f>
        <v/>
      </c>
      <c r="E285" s="343" t="str">
        <f>IF($E$21="","",IF(B285="","",'STEP 3 EE Comp'!N290))</f>
        <v/>
      </c>
      <c r="F285" s="343" t="str">
        <f>IF($F$21="","",IF(B285="","",'STEP 3 EE Comp'!R290))</f>
        <v/>
      </c>
      <c r="G285" s="343" t="str">
        <f>IF($G$21="","",IF(B285="","",'STEP 3 EE Comp'!V290))</f>
        <v/>
      </c>
      <c r="H285" s="343" t="str">
        <f>IF($H$21="","",IF(B285="","",'STEP 3 EE Comp'!Z290))</f>
        <v/>
      </c>
      <c r="I285" s="343" t="str">
        <f>IF($I$21="","",IF(B285="","",'STEP 3 EE Comp'!AD290))</f>
        <v/>
      </c>
      <c r="J285" s="343" t="str">
        <f>IF($J$21="","",IF(B285="","",'STEP 3 EE Comp'!AH290))</f>
        <v/>
      </c>
      <c r="K285" s="344" t="str">
        <f>IF($K$21="","",IF(B285="","",'STEP 3 EE Comp'!AL290))</f>
        <v/>
      </c>
      <c r="L285" s="348" t="str">
        <f t="shared" si="109"/>
        <v/>
      </c>
      <c r="M285" s="210" t="str">
        <f t="shared" si="110"/>
        <v/>
      </c>
      <c r="N285" s="210" t="str">
        <f t="shared" si="111"/>
        <v/>
      </c>
      <c r="O285" s="210" t="str">
        <f t="shared" si="112"/>
        <v/>
      </c>
      <c r="P285" s="210" t="str">
        <f t="shared" si="113"/>
        <v/>
      </c>
      <c r="Q285" s="210" t="str">
        <f t="shared" si="114"/>
        <v/>
      </c>
      <c r="R285" s="210" t="str">
        <f t="shared" si="115"/>
        <v/>
      </c>
      <c r="S285" s="210" t="str">
        <f t="shared" si="116"/>
        <v/>
      </c>
      <c r="T285" s="371" t="str">
        <f t="shared" si="117"/>
        <v/>
      </c>
      <c r="U285" s="348"/>
      <c r="V285" s="210"/>
      <c r="W285" s="210"/>
      <c r="X285" s="210"/>
      <c r="Y285" s="210"/>
      <c r="Z285" s="210"/>
      <c r="AA285" s="210"/>
      <c r="AB285" s="210"/>
      <c r="AC285" s="371"/>
      <c r="AD285" s="215"/>
      <c r="AE285" s="215"/>
      <c r="AF285" s="215"/>
      <c r="AG285" s="220"/>
    </row>
    <row r="286" spans="1:33" x14ac:dyDescent="0.3">
      <c r="A286" s="84" t="str">
        <f>IF('STEP 2 EE Data'!A286="","",'STEP 2 EE Data'!A286)</f>
        <v/>
      </c>
      <c r="B286" s="83" t="str">
        <f>IF('STEP 2 EE Data'!B286="","",'STEP 2 EE Data'!B286)</f>
        <v/>
      </c>
      <c r="C286" s="342" t="str">
        <f>IF($C$21="","",IF(B286="","",'STEP 3 EE Comp'!F291))</f>
        <v/>
      </c>
      <c r="D286" s="343" t="str">
        <f>IF($D$21="","",IF(B286="","",'STEP 3 EE Comp'!J291))</f>
        <v/>
      </c>
      <c r="E286" s="343" t="str">
        <f>IF($E$21="","",IF(B286="","",'STEP 3 EE Comp'!N291))</f>
        <v/>
      </c>
      <c r="F286" s="343" t="str">
        <f>IF($F$21="","",IF(B286="","",'STEP 3 EE Comp'!R291))</f>
        <v/>
      </c>
      <c r="G286" s="343" t="str">
        <f>IF($G$21="","",IF(B286="","",'STEP 3 EE Comp'!V291))</f>
        <v/>
      </c>
      <c r="H286" s="343" t="str">
        <f>IF($H$21="","",IF(B286="","",'STEP 3 EE Comp'!Z291))</f>
        <v/>
      </c>
      <c r="I286" s="343" t="str">
        <f>IF($I$21="","",IF(B286="","",'STEP 3 EE Comp'!AD291))</f>
        <v/>
      </c>
      <c r="J286" s="343" t="str">
        <f>IF($J$21="","",IF(B286="","",'STEP 3 EE Comp'!AH291))</f>
        <v/>
      </c>
      <c r="K286" s="344" t="str">
        <f>IF($K$21="","",IF(B286="","",'STEP 3 EE Comp'!AL291))</f>
        <v/>
      </c>
      <c r="L286" s="348" t="str">
        <f t="shared" si="109"/>
        <v/>
      </c>
      <c r="M286" s="210" t="str">
        <f t="shared" si="110"/>
        <v/>
      </c>
      <c r="N286" s="210" t="str">
        <f t="shared" si="111"/>
        <v/>
      </c>
      <c r="O286" s="210" t="str">
        <f t="shared" si="112"/>
        <v/>
      </c>
      <c r="P286" s="210" t="str">
        <f t="shared" si="113"/>
        <v/>
      </c>
      <c r="Q286" s="210" t="str">
        <f t="shared" si="114"/>
        <v/>
      </c>
      <c r="R286" s="210" t="str">
        <f t="shared" si="115"/>
        <v/>
      </c>
      <c r="S286" s="210" t="str">
        <f t="shared" si="116"/>
        <v/>
      </c>
      <c r="T286" s="371" t="str">
        <f t="shared" si="117"/>
        <v/>
      </c>
      <c r="U286" s="348"/>
      <c r="V286" s="210"/>
      <c r="W286" s="210"/>
      <c r="X286" s="210"/>
      <c r="Y286" s="210"/>
      <c r="Z286" s="210"/>
      <c r="AA286" s="210"/>
      <c r="AB286" s="210"/>
      <c r="AC286" s="371"/>
      <c r="AD286" s="215"/>
      <c r="AE286" s="215"/>
      <c r="AF286" s="215"/>
      <c r="AG286" s="220"/>
    </row>
    <row r="287" spans="1:33" x14ac:dyDescent="0.3">
      <c r="A287" s="84" t="str">
        <f>IF('STEP 2 EE Data'!A287="","",'STEP 2 EE Data'!A287)</f>
        <v/>
      </c>
      <c r="B287" s="83" t="str">
        <f>IF('STEP 2 EE Data'!B287="","",'STEP 2 EE Data'!B287)</f>
        <v/>
      </c>
      <c r="C287" s="342" t="str">
        <f>IF($C$21="","",IF(B287="","",'STEP 3 EE Comp'!F292))</f>
        <v/>
      </c>
      <c r="D287" s="343" t="str">
        <f>IF($D$21="","",IF(B287="","",'STEP 3 EE Comp'!J292))</f>
        <v/>
      </c>
      <c r="E287" s="343" t="str">
        <f>IF($E$21="","",IF(B287="","",'STEP 3 EE Comp'!N292))</f>
        <v/>
      </c>
      <c r="F287" s="343" t="str">
        <f>IF($F$21="","",IF(B287="","",'STEP 3 EE Comp'!R292))</f>
        <v/>
      </c>
      <c r="G287" s="343" t="str">
        <f>IF($G$21="","",IF(B287="","",'STEP 3 EE Comp'!V292))</f>
        <v/>
      </c>
      <c r="H287" s="343" t="str">
        <f>IF($H$21="","",IF(B287="","",'STEP 3 EE Comp'!Z292))</f>
        <v/>
      </c>
      <c r="I287" s="343" t="str">
        <f>IF($I$21="","",IF(B287="","",'STEP 3 EE Comp'!AD292))</f>
        <v/>
      </c>
      <c r="J287" s="343" t="str">
        <f>IF($J$21="","",IF(B287="","",'STEP 3 EE Comp'!AH292))</f>
        <v/>
      </c>
      <c r="K287" s="344" t="str">
        <f>IF($K$21="","",IF(B287="","",'STEP 3 EE Comp'!AL292))</f>
        <v/>
      </c>
      <c r="L287" s="348" t="str">
        <f t="shared" si="109"/>
        <v/>
      </c>
      <c r="M287" s="210" t="str">
        <f t="shared" si="110"/>
        <v/>
      </c>
      <c r="N287" s="210" t="str">
        <f t="shared" si="111"/>
        <v/>
      </c>
      <c r="O287" s="210" t="str">
        <f t="shared" si="112"/>
        <v/>
      </c>
      <c r="P287" s="210" t="str">
        <f t="shared" si="113"/>
        <v/>
      </c>
      <c r="Q287" s="210" t="str">
        <f t="shared" si="114"/>
        <v/>
      </c>
      <c r="R287" s="210" t="str">
        <f t="shared" si="115"/>
        <v/>
      </c>
      <c r="S287" s="210" t="str">
        <f t="shared" si="116"/>
        <v/>
      </c>
      <c r="T287" s="371" t="str">
        <f t="shared" si="117"/>
        <v/>
      </c>
      <c r="U287" s="348"/>
      <c r="V287" s="210"/>
      <c r="W287" s="210"/>
      <c r="X287" s="210"/>
      <c r="Y287" s="210"/>
      <c r="Z287" s="210"/>
      <c r="AA287" s="210"/>
      <c r="AB287" s="210"/>
      <c r="AC287" s="371"/>
      <c r="AD287" s="215"/>
      <c r="AE287" s="215"/>
      <c r="AF287" s="215"/>
      <c r="AG287" s="220"/>
    </row>
    <row r="288" spans="1:33" x14ac:dyDescent="0.3">
      <c r="A288" s="84" t="str">
        <f>IF('STEP 2 EE Data'!A288="","",'STEP 2 EE Data'!A288)</f>
        <v/>
      </c>
      <c r="B288" s="83" t="str">
        <f>IF('STEP 2 EE Data'!B288="","",'STEP 2 EE Data'!B288)</f>
        <v/>
      </c>
      <c r="C288" s="342" t="str">
        <f>IF($C$21="","",IF(B288="","",'STEP 3 EE Comp'!F293))</f>
        <v/>
      </c>
      <c r="D288" s="343" t="str">
        <f>IF($D$21="","",IF(B288="","",'STEP 3 EE Comp'!J293))</f>
        <v/>
      </c>
      <c r="E288" s="343" t="str">
        <f>IF($E$21="","",IF(B288="","",'STEP 3 EE Comp'!N293))</f>
        <v/>
      </c>
      <c r="F288" s="343" t="str">
        <f>IF($F$21="","",IF(B288="","",'STEP 3 EE Comp'!R293))</f>
        <v/>
      </c>
      <c r="G288" s="343" t="str">
        <f>IF($G$21="","",IF(B288="","",'STEP 3 EE Comp'!V293))</f>
        <v/>
      </c>
      <c r="H288" s="343" t="str">
        <f>IF($H$21="","",IF(B288="","",'STEP 3 EE Comp'!Z293))</f>
        <v/>
      </c>
      <c r="I288" s="343" t="str">
        <f>IF($I$21="","",IF(B288="","",'STEP 3 EE Comp'!AD293))</f>
        <v/>
      </c>
      <c r="J288" s="343" t="str">
        <f>IF($J$21="","",IF(B288="","",'STEP 3 EE Comp'!AH293))</f>
        <v/>
      </c>
      <c r="K288" s="344" t="str">
        <f>IF($K$21="","",IF(B288="","",'STEP 3 EE Comp'!AL293))</f>
        <v/>
      </c>
      <c r="L288" s="348" t="str">
        <f t="shared" si="109"/>
        <v/>
      </c>
      <c r="M288" s="210" t="str">
        <f t="shared" si="110"/>
        <v/>
      </c>
      <c r="N288" s="210" t="str">
        <f t="shared" si="111"/>
        <v/>
      </c>
      <c r="O288" s="210" t="str">
        <f t="shared" si="112"/>
        <v/>
      </c>
      <c r="P288" s="210" t="str">
        <f t="shared" si="113"/>
        <v/>
      </c>
      <c r="Q288" s="210" t="str">
        <f t="shared" si="114"/>
        <v/>
      </c>
      <c r="R288" s="210" t="str">
        <f t="shared" si="115"/>
        <v/>
      </c>
      <c r="S288" s="210" t="str">
        <f t="shared" si="116"/>
        <v/>
      </c>
      <c r="T288" s="371" t="str">
        <f t="shared" si="117"/>
        <v/>
      </c>
      <c r="U288" s="348"/>
      <c r="V288" s="210"/>
      <c r="W288" s="210"/>
      <c r="X288" s="210"/>
      <c r="Y288" s="210"/>
      <c r="Z288" s="210"/>
      <c r="AA288" s="210"/>
      <c r="AB288" s="210"/>
      <c r="AC288" s="371"/>
      <c r="AD288" s="215"/>
      <c r="AE288" s="215"/>
      <c r="AF288" s="215"/>
      <c r="AG288" s="220"/>
    </row>
    <row r="289" spans="1:33" x14ac:dyDescent="0.3">
      <c r="A289" s="84" t="str">
        <f>IF('STEP 2 EE Data'!A289="","",'STEP 2 EE Data'!A289)</f>
        <v/>
      </c>
      <c r="B289" s="83" t="str">
        <f>IF('STEP 2 EE Data'!B289="","",'STEP 2 EE Data'!B289)</f>
        <v/>
      </c>
      <c r="C289" s="342" t="str">
        <f>IF($C$21="","",IF(B289="","",'STEP 3 EE Comp'!F294))</f>
        <v/>
      </c>
      <c r="D289" s="343" t="str">
        <f>IF($D$21="","",IF(B289="","",'STEP 3 EE Comp'!J294))</f>
        <v/>
      </c>
      <c r="E289" s="343" t="str">
        <f>IF($E$21="","",IF(B289="","",'STEP 3 EE Comp'!N294))</f>
        <v/>
      </c>
      <c r="F289" s="343" t="str">
        <f>IF($F$21="","",IF(B289="","",'STEP 3 EE Comp'!R294))</f>
        <v/>
      </c>
      <c r="G289" s="343" t="str">
        <f>IF($G$21="","",IF(B289="","",'STEP 3 EE Comp'!V294))</f>
        <v/>
      </c>
      <c r="H289" s="343" t="str">
        <f>IF($H$21="","",IF(B289="","",'STEP 3 EE Comp'!Z294))</f>
        <v/>
      </c>
      <c r="I289" s="343" t="str">
        <f>IF($I$21="","",IF(B289="","",'STEP 3 EE Comp'!AD294))</f>
        <v/>
      </c>
      <c r="J289" s="343" t="str">
        <f>IF($J$21="","",IF(B289="","",'STEP 3 EE Comp'!AH294))</f>
        <v/>
      </c>
      <c r="K289" s="344" t="str">
        <f>IF($K$21="","",IF(B289="","",'STEP 3 EE Comp'!AL294))</f>
        <v/>
      </c>
      <c r="L289" s="348" t="str">
        <f t="shared" si="109"/>
        <v/>
      </c>
      <c r="M289" s="210" t="str">
        <f t="shared" si="110"/>
        <v/>
      </c>
      <c r="N289" s="210" t="str">
        <f t="shared" si="111"/>
        <v/>
      </c>
      <c r="O289" s="210" t="str">
        <f t="shared" si="112"/>
        <v/>
      </c>
      <c r="P289" s="210" t="str">
        <f t="shared" si="113"/>
        <v/>
      </c>
      <c r="Q289" s="210" t="str">
        <f t="shared" si="114"/>
        <v/>
      </c>
      <c r="R289" s="210" t="str">
        <f t="shared" si="115"/>
        <v/>
      </c>
      <c r="S289" s="210" t="str">
        <f t="shared" si="116"/>
        <v/>
      </c>
      <c r="T289" s="371" t="str">
        <f t="shared" si="117"/>
        <v/>
      </c>
      <c r="U289" s="348"/>
      <c r="V289" s="210"/>
      <c r="W289" s="210"/>
      <c r="X289" s="210"/>
      <c r="Y289" s="210"/>
      <c r="Z289" s="210"/>
      <c r="AA289" s="210"/>
      <c r="AB289" s="210"/>
      <c r="AC289" s="371"/>
      <c r="AD289" s="215"/>
      <c r="AE289" s="215"/>
      <c r="AF289" s="215"/>
      <c r="AG289" s="220"/>
    </row>
    <row r="290" spans="1:33" x14ac:dyDescent="0.3">
      <c r="A290" s="84" t="str">
        <f>IF('STEP 2 EE Data'!A290="","",'STEP 2 EE Data'!A290)</f>
        <v/>
      </c>
      <c r="B290" s="83" t="str">
        <f>IF('STEP 2 EE Data'!B290="","",'STEP 2 EE Data'!B290)</f>
        <v/>
      </c>
      <c r="C290" s="342" t="str">
        <f>IF($C$21="","",IF(B290="","",'STEP 3 EE Comp'!F295))</f>
        <v/>
      </c>
      <c r="D290" s="343" t="str">
        <f>IF($D$21="","",IF(B290="","",'STEP 3 EE Comp'!J295))</f>
        <v/>
      </c>
      <c r="E290" s="343" t="str">
        <f>IF($E$21="","",IF(B290="","",'STEP 3 EE Comp'!N295))</f>
        <v/>
      </c>
      <c r="F290" s="343" t="str">
        <f>IF($F$21="","",IF(B290="","",'STEP 3 EE Comp'!R295))</f>
        <v/>
      </c>
      <c r="G290" s="343" t="str">
        <f>IF($G$21="","",IF(B290="","",'STEP 3 EE Comp'!V295))</f>
        <v/>
      </c>
      <c r="H290" s="343" t="str">
        <f>IF($H$21="","",IF(B290="","",'STEP 3 EE Comp'!Z295))</f>
        <v/>
      </c>
      <c r="I290" s="343" t="str">
        <f>IF($I$21="","",IF(B290="","",'STEP 3 EE Comp'!AD295))</f>
        <v/>
      </c>
      <c r="J290" s="343" t="str">
        <f>IF($J$21="","",IF(B290="","",'STEP 3 EE Comp'!AH295))</f>
        <v/>
      </c>
      <c r="K290" s="344" t="str">
        <f>IF($K$21="","",IF(B290="","",'STEP 3 EE Comp'!AL295))</f>
        <v/>
      </c>
      <c r="L290" s="348" t="str">
        <f t="shared" si="109"/>
        <v/>
      </c>
      <c r="M290" s="210" t="str">
        <f t="shared" si="110"/>
        <v/>
      </c>
      <c r="N290" s="210" t="str">
        <f t="shared" si="111"/>
        <v/>
      </c>
      <c r="O290" s="210" t="str">
        <f t="shared" si="112"/>
        <v/>
      </c>
      <c r="P290" s="210" t="str">
        <f t="shared" si="113"/>
        <v/>
      </c>
      <c r="Q290" s="210" t="str">
        <f t="shared" si="114"/>
        <v/>
      </c>
      <c r="R290" s="210" t="str">
        <f t="shared" si="115"/>
        <v/>
      </c>
      <c r="S290" s="210" t="str">
        <f t="shared" si="116"/>
        <v/>
      </c>
      <c r="T290" s="371" t="str">
        <f t="shared" si="117"/>
        <v/>
      </c>
      <c r="U290" s="348"/>
      <c r="V290" s="210"/>
      <c r="W290" s="210"/>
      <c r="X290" s="210"/>
      <c r="Y290" s="210"/>
      <c r="Z290" s="210"/>
      <c r="AA290" s="210"/>
      <c r="AB290" s="210"/>
      <c r="AC290" s="371"/>
      <c r="AD290" s="215"/>
      <c r="AE290" s="215"/>
      <c r="AF290" s="215"/>
      <c r="AG290" s="220"/>
    </row>
    <row r="291" spans="1:33" x14ac:dyDescent="0.3">
      <c r="A291" s="84" t="str">
        <f>IF('STEP 2 EE Data'!A291="","",'STEP 2 EE Data'!A291)</f>
        <v/>
      </c>
      <c r="B291" s="83" t="str">
        <f>IF('STEP 2 EE Data'!B291="","",'STEP 2 EE Data'!B291)</f>
        <v/>
      </c>
      <c r="C291" s="342" t="str">
        <f>IF($C$21="","",IF(B291="","",'STEP 3 EE Comp'!F296))</f>
        <v/>
      </c>
      <c r="D291" s="343" t="str">
        <f>IF($D$21="","",IF(B291="","",'STEP 3 EE Comp'!J296))</f>
        <v/>
      </c>
      <c r="E291" s="343" t="str">
        <f>IF($E$21="","",IF(B291="","",'STEP 3 EE Comp'!N296))</f>
        <v/>
      </c>
      <c r="F291" s="343" t="str">
        <f>IF($F$21="","",IF(B291="","",'STEP 3 EE Comp'!R296))</f>
        <v/>
      </c>
      <c r="G291" s="343" t="str">
        <f>IF($G$21="","",IF(B291="","",'STEP 3 EE Comp'!V296))</f>
        <v/>
      </c>
      <c r="H291" s="343" t="str">
        <f>IF($H$21="","",IF(B291="","",'STEP 3 EE Comp'!Z296))</f>
        <v/>
      </c>
      <c r="I291" s="343" t="str">
        <f>IF($I$21="","",IF(B291="","",'STEP 3 EE Comp'!AD296))</f>
        <v/>
      </c>
      <c r="J291" s="343" t="str">
        <f>IF($J$21="","",IF(B291="","",'STEP 3 EE Comp'!AH296))</f>
        <v/>
      </c>
      <c r="K291" s="344" t="str">
        <f>IF($K$21="","",IF(B291="","",'STEP 3 EE Comp'!AL296))</f>
        <v/>
      </c>
      <c r="L291" s="348" t="str">
        <f t="shared" si="109"/>
        <v/>
      </c>
      <c r="M291" s="210" t="str">
        <f t="shared" si="110"/>
        <v/>
      </c>
      <c r="N291" s="210" t="str">
        <f t="shared" si="111"/>
        <v/>
      </c>
      <c r="O291" s="210" t="str">
        <f t="shared" si="112"/>
        <v/>
      </c>
      <c r="P291" s="210" t="str">
        <f t="shared" si="113"/>
        <v/>
      </c>
      <c r="Q291" s="210" t="str">
        <f t="shared" si="114"/>
        <v/>
      </c>
      <c r="R291" s="210" t="str">
        <f t="shared" si="115"/>
        <v/>
      </c>
      <c r="S291" s="210" t="str">
        <f t="shared" si="116"/>
        <v/>
      </c>
      <c r="T291" s="371" t="str">
        <f t="shared" si="117"/>
        <v/>
      </c>
      <c r="U291" s="348"/>
      <c r="V291" s="210"/>
      <c r="W291" s="210"/>
      <c r="X291" s="210"/>
      <c r="Y291" s="210"/>
      <c r="Z291" s="210"/>
      <c r="AA291" s="210"/>
      <c r="AB291" s="210"/>
      <c r="AC291" s="371"/>
      <c r="AD291" s="215"/>
      <c r="AE291" s="215"/>
      <c r="AF291" s="215"/>
      <c r="AG291" s="220"/>
    </row>
    <row r="292" spans="1:33" x14ac:dyDescent="0.3">
      <c r="A292" s="84" t="str">
        <f>IF('STEP 2 EE Data'!A292="","",'STEP 2 EE Data'!A292)</f>
        <v/>
      </c>
      <c r="B292" s="83" t="str">
        <f>IF('STEP 2 EE Data'!B292="","",'STEP 2 EE Data'!B292)</f>
        <v/>
      </c>
      <c r="C292" s="342" t="str">
        <f>IF($C$21="","",IF(B292="","",'STEP 3 EE Comp'!F297))</f>
        <v/>
      </c>
      <c r="D292" s="343" t="str">
        <f>IF($D$21="","",IF(B292="","",'STEP 3 EE Comp'!J297))</f>
        <v/>
      </c>
      <c r="E292" s="343" t="str">
        <f>IF($E$21="","",IF(B292="","",'STEP 3 EE Comp'!N297))</f>
        <v/>
      </c>
      <c r="F292" s="343" t="str">
        <f>IF($F$21="","",IF(B292="","",'STEP 3 EE Comp'!R297))</f>
        <v/>
      </c>
      <c r="G292" s="343" t="str">
        <f>IF($G$21="","",IF(B292="","",'STEP 3 EE Comp'!V297))</f>
        <v/>
      </c>
      <c r="H292" s="343" t="str">
        <f>IF($H$21="","",IF(B292="","",'STEP 3 EE Comp'!Z297))</f>
        <v/>
      </c>
      <c r="I292" s="343" t="str">
        <f>IF($I$21="","",IF(B292="","",'STEP 3 EE Comp'!AD297))</f>
        <v/>
      </c>
      <c r="J292" s="343" t="str">
        <f>IF($J$21="","",IF(B292="","",'STEP 3 EE Comp'!AH297))</f>
        <v/>
      </c>
      <c r="K292" s="344" t="str">
        <f>IF($K$21="","",IF(B292="","",'STEP 3 EE Comp'!AL297))</f>
        <v/>
      </c>
      <c r="L292" s="348" t="str">
        <f t="shared" si="109"/>
        <v/>
      </c>
      <c r="M292" s="210" t="str">
        <f t="shared" si="110"/>
        <v/>
      </c>
      <c r="N292" s="210" t="str">
        <f t="shared" si="111"/>
        <v/>
      </c>
      <c r="O292" s="210" t="str">
        <f t="shared" si="112"/>
        <v/>
      </c>
      <c r="P292" s="210" t="str">
        <f t="shared" si="113"/>
        <v/>
      </c>
      <c r="Q292" s="210" t="str">
        <f t="shared" si="114"/>
        <v/>
      </c>
      <c r="R292" s="210" t="str">
        <f t="shared" si="115"/>
        <v/>
      </c>
      <c r="S292" s="210" t="str">
        <f t="shared" si="116"/>
        <v/>
      </c>
      <c r="T292" s="371" t="str">
        <f t="shared" si="117"/>
        <v/>
      </c>
      <c r="U292" s="348"/>
      <c r="V292" s="210"/>
      <c r="W292" s="210"/>
      <c r="X292" s="210"/>
      <c r="Y292" s="210"/>
      <c r="Z292" s="210"/>
      <c r="AA292" s="210"/>
      <c r="AB292" s="210"/>
      <c r="AC292" s="371"/>
      <c r="AD292" s="215"/>
      <c r="AE292" s="215"/>
      <c r="AF292" s="215"/>
      <c r="AG292" s="220"/>
    </row>
    <row r="293" spans="1:33" x14ac:dyDescent="0.3">
      <c r="A293" s="84" t="str">
        <f>IF('STEP 2 EE Data'!A293="","",'STEP 2 EE Data'!A293)</f>
        <v/>
      </c>
      <c r="B293" s="83" t="str">
        <f>IF('STEP 2 EE Data'!B293="","",'STEP 2 EE Data'!B293)</f>
        <v/>
      </c>
      <c r="C293" s="342" t="str">
        <f>IF($C$21="","",IF(B293="","",'STEP 3 EE Comp'!F298))</f>
        <v/>
      </c>
      <c r="D293" s="343" t="str">
        <f>IF($D$21="","",IF(B293="","",'STEP 3 EE Comp'!J298))</f>
        <v/>
      </c>
      <c r="E293" s="343" t="str">
        <f>IF($E$21="","",IF(B293="","",'STEP 3 EE Comp'!N298))</f>
        <v/>
      </c>
      <c r="F293" s="343" t="str">
        <f>IF($F$21="","",IF(B293="","",'STEP 3 EE Comp'!R298))</f>
        <v/>
      </c>
      <c r="G293" s="343" t="str">
        <f>IF($G$21="","",IF(B293="","",'STEP 3 EE Comp'!V298))</f>
        <v/>
      </c>
      <c r="H293" s="343" t="str">
        <f>IF($H$21="","",IF(B293="","",'STEP 3 EE Comp'!Z298))</f>
        <v/>
      </c>
      <c r="I293" s="343" t="str">
        <f>IF($I$21="","",IF(B293="","",'STEP 3 EE Comp'!AD298))</f>
        <v/>
      </c>
      <c r="J293" s="343" t="str">
        <f>IF($J$21="","",IF(B293="","",'STEP 3 EE Comp'!AH298))</f>
        <v/>
      </c>
      <c r="K293" s="344" t="str">
        <f>IF($K$21="","",IF(B293="","",'STEP 3 EE Comp'!AL298))</f>
        <v/>
      </c>
      <c r="L293" s="348" t="str">
        <f t="shared" si="109"/>
        <v/>
      </c>
      <c r="M293" s="210" t="str">
        <f t="shared" si="110"/>
        <v/>
      </c>
      <c r="N293" s="210" t="str">
        <f t="shared" si="111"/>
        <v/>
      </c>
      <c r="O293" s="210" t="str">
        <f t="shared" si="112"/>
        <v/>
      </c>
      <c r="P293" s="210" t="str">
        <f t="shared" si="113"/>
        <v/>
      </c>
      <c r="Q293" s="210" t="str">
        <f t="shared" si="114"/>
        <v/>
      </c>
      <c r="R293" s="210" t="str">
        <f t="shared" si="115"/>
        <v/>
      </c>
      <c r="S293" s="210" t="str">
        <f t="shared" si="116"/>
        <v/>
      </c>
      <c r="T293" s="371" t="str">
        <f t="shared" si="117"/>
        <v/>
      </c>
      <c r="U293" s="348"/>
      <c r="V293" s="210"/>
      <c r="W293" s="210"/>
      <c r="X293" s="210"/>
      <c r="Y293" s="210"/>
      <c r="Z293" s="210"/>
      <c r="AA293" s="210"/>
      <c r="AB293" s="210"/>
      <c r="AC293" s="371"/>
      <c r="AD293" s="215"/>
      <c r="AE293" s="215"/>
      <c r="AF293" s="215"/>
      <c r="AG293" s="220"/>
    </row>
    <row r="294" spans="1:33" x14ac:dyDescent="0.3">
      <c r="A294" s="84" t="str">
        <f>IF('STEP 2 EE Data'!A294="","",'STEP 2 EE Data'!A294)</f>
        <v/>
      </c>
      <c r="B294" s="83" t="str">
        <f>IF('STEP 2 EE Data'!B294="","",'STEP 2 EE Data'!B294)</f>
        <v/>
      </c>
      <c r="C294" s="342" t="str">
        <f>IF($C$21="","",IF(B294="","",'STEP 3 EE Comp'!F299))</f>
        <v/>
      </c>
      <c r="D294" s="343" t="str">
        <f>IF($D$21="","",IF(B294="","",'STEP 3 EE Comp'!J299))</f>
        <v/>
      </c>
      <c r="E294" s="343" t="str">
        <f>IF($E$21="","",IF(B294="","",'STEP 3 EE Comp'!N299))</f>
        <v/>
      </c>
      <c r="F294" s="343" t="str">
        <f>IF($F$21="","",IF(B294="","",'STEP 3 EE Comp'!R299))</f>
        <v/>
      </c>
      <c r="G294" s="343" t="str">
        <f>IF($G$21="","",IF(B294="","",'STEP 3 EE Comp'!V299))</f>
        <v/>
      </c>
      <c r="H294" s="343" t="str">
        <f>IF($H$21="","",IF(B294="","",'STEP 3 EE Comp'!Z299))</f>
        <v/>
      </c>
      <c r="I294" s="343" t="str">
        <f>IF($I$21="","",IF(B294="","",'STEP 3 EE Comp'!AD299))</f>
        <v/>
      </c>
      <c r="J294" s="343" t="str">
        <f>IF($J$21="","",IF(B294="","",'STEP 3 EE Comp'!AH299))</f>
        <v/>
      </c>
      <c r="K294" s="344" t="str">
        <f>IF($K$21="","",IF(B294="","",'STEP 3 EE Comp'!AL299))</f>
        <v/>
      </c>
      <c r="L294" s="348" t="str">
        <f t="shared" si="109"/>
        <v/>
      </c>
      <c r="M294" s="210" t="str">
        <f t="shared" si="110"/>
        <v/>
      </c>
      <c r="N294" s="210" t="str">
        <f t="shared" si="111"/>
        <v/>
      </c>
      <c r="O294" s="210" t="str">
        <f t="shared" si="112"/>
        <v/>
      </c>
      <c r="P294" s="210" t="str">
        <f t="shared" si="113"/>
        <v/>
      </c>
      <c r="Q294" s="210" t="str">
        <f t="shared" si="114"/>
        <v/>
      </c>
      <c r="R294" s="210" t="str">
        <f t="shared" si="115"/>
        <v/>
      </c>
      <c r="S294" s="210" t="str">
        <f t="shared" si="116"/>
        <v/>
      </c>
      <c r="T294" s="371" t="str">
        <f t="shared" si="117"/>
        <v/>
      </c>
      <c r="U294" s="348"/>
      <c r="V294" s="210"/>
      <c r="W294" s="210"/>
      <c r="X294" s="210"/>
      <c r="Y294" s="210"/>
      <c r="Z294" s="210"/>
      <c r="AA294" s="210"/>
      <c r="AB294" s="210"/>
      <c r="AC294" s="371"/>
      <c r="AD294" s="215"/>
      <c r="AE294" s="215"/>
      <c r="AF294" s="215"/>
      <c r="AG294" s="220"/>
    </row>
    <row r="295" spans="1:33" x14ac:dyDescent="0.3">
      <c r="A295" s="84" t="str">
        <f>IF('STEP 2 EE Data'!A295="","",'STEP 2 EE Data'!A295)</f>
        <v/>
      </c>
      <c r="B295" s="83" t="str">
        <f>IF('STEP 2 EE Data'!B295="","",'STEP 2 EE Data'!B295)</f>
        <v/>
      </c>
      <c r="C295" s="342" t="str">
        <f>IF($C$21="","",IF(B295="","",'STEP 3 EE Comp'!F300))</f>
        <v/>
      </c>
      <c r="D295" s="343" t="str">
        <f>IF($D$21="","",IF(B295="","",'STEP 3 EE Comp'!J300))</f>
        <v/>
      </c>
      <c r="E295" s="343" t="str">
        <f>IF($E$21="","",IF(B295="","",'STEP 3 EE Comp'!N300))</f>
        <v/>
      </c>
      <c r="F295" s="343" t="str">
        <f>IF($F$21="","",IF(B295="","",'STEP 3 EE Comp'!R300))</f>
        <v/>
      </c>
      <c r="G295" s="343" t="str">
        <f>IF($G$21="","",IF(B295="","",'STEP 3 EE Comp'!V300))</f>
        <v/>
      </c>
      <c r="H295" s="343" t="str">
        <f>IF($H$21="","",IF(B295="","",'STEP 3 EE Comp'!Z300))</f>
        <v/>
      </c>
      <c r="I295" s="343" t="str">
        <f>IF($I$21="","",IF(B295="","",'STEP 3 EE Comp'!AD300))</f>
        <v/>
      </c>
      <c r="J295" s="343" t="str">
        <f>IF($J$21="","",IF(B295="","",'STEP 3 EE Comp'!AH300))</f>
        <v/>
      </c>
      <c r="K295" s="344" t="str">
        <f>IF($K$21="","",IF(B295="","",'STEP 3 EE Comp'!AL300))</f>
        <v/>
      </c>
      <c r="L295" s="348" t="str">
        <f t="shared" si="109"/>
        <v/>
      </c>
      <c r="M295" s="210" t="str">
        <f t="shared" si="110"/>
        <v/>
      </c>
      <c r="N295" s="210" t="str">
        <f t="shared" si="111"/>
        <v/>
      </c>
      <c r="O295" s="210" t="str">
        <f t="shared" si="112"/>
        <v/>
      </c>
      <c r="P295" s="210" t="str">
        <f t="shared" si="113"/>
        <v/>
      </c>
      <c r="Q295" s="210" t="str">
        <f t="shared" si="114"/>
        <v/>
      </c>
      <c r="R295" s="210" t="str">
        <f t="shared" si="115"/>
        <v/>
      </c>
      <c r="S295" s="210" t="str">
        <f t="shared" si="116"/>
        <v/>
      </c>
      <c r="T295" s="371" t="str">
        <f t="shared" si="117"/>
        <v/>
      </c>
      <c r="U295" s="348"/>
      <c r="V295" s="210"/>
      <c r="W295" s="210"/>
      <c r="X295" s="210"/>
      <c r="Y295" s="210"/>
      <c r="Z295" s="210"/>
      <c r="AA295" s="210"/>
      <c r="AB295" s="210"/>
      <c r="AC295" s="371"/>
      <c r="AD295" s="215"/>
      <c r="AE295" s="215"/>
      <c r="AF295" s="215"/>
      <c r="AG295" s="220"/>
    </row>
    <row r="296" spans="1:33" x14ac:dyDescent="0.3">
      <c r="A296" s="84" t="str">
        <f>IF('STEP 2 EE Data'!A296="","",'STEP 2 EE Data'!A296)</f>
        <v/>
      </c>
      <c r="B296" s="83" t="str">
        <f>IF('STEP 2 EE Data'!B296="","",'STEP 2 EE Data'!B296)</f>
        <v/>
      </c>
      <c r="C296" s="342" t="str">
        <f>IF($C$21="","",IF(B296="","",'STEP 3 EE Comp'!F301))</f>
        <v/>
      </c>
      <c r="D296" s="343" t="str">
        <f>IF($D$21="","",IF(B296="","",'STEP 3 EE Comp'!J301))</f>
        <v/>
      </c>
      <c r="E296" s="343" t="str">
        <f>IF($E$21="","",IF(B296="","",'STEP 3 EE Comp'!N301))</f>
        <v/>
      </c>
      <c r="F296" s="343" t="str">
        <f>IF($F$21="","",IF(B296="","",'STEP 3 EE Comp'!R301))</f>
        <v/>
      </c>
      <c r="G296" s="343" t="str">
        <f>IF($G$21="","",IF(B296="","",'STEP 3 EE Comp'!V301))</f>
        <v/>
      </c>
      <c r="H296" s="343" t="str">
        <f>IF($H$21="","",IF(B296="","",'STEP 3 EE Comp'!Z301))</f>
        <v/>
      </c>
      <c r="I296" s="343" t="str">
        <f>IF($I$21="","",IF(B296="","",'STEP 3 EE Comp'!AD301))</f>
        <v/>
      </c>
      <c r="J296" s="343" t="str">
        <f>IF($J$21="","",IF(B296="","",'STEP 3 EE Comp'!AH301))</f>
        <v/>
      </c>
      <c r="K296" s="344" t="str">
        <f>IF($K$21="","",IF(B296="","",'STEP 3 EE Comp'!AL301))</f>
        <v/>
      </c>
      <c r="L296" s="348" t="str">
        <f t="shared" si="109"/>
        <v/>
      </c>
      <c r="M296" s="210" t="str">
        <f t="shared" si="110"/>
        <v/>
      </c>
      <c r="N296" s="210" t="str">
        <f t="shared" si="111"/>
        <v/>
      </c>
      <c r="O296" s="210" t="str">
        <f t="shared" si="112"/>
        <v/>
      </c>
      <c r="P296" s="210" t="str">
        <f t="shared" si="113"/>
        <v/>
      </c>
      <c r="Q296" s="210" t="str">
        <f t="shared" si="114"/>
        <v/>
      </c>
      <c r="R296" s="210" t="str">
        <f t="shared" si="115"/>
        <v/>
      </c>
      <c r="S296" s="210" t="str">
        <f t="shared" si="116"/>
        <v/>
      </c>
      <c r="T296" s="371" t="str">
        <f t="shared" si="117"/>
        <v/>
      </c>
      <c r="U296" s="348"/>
      <c r="V296" s="210"/>
      <c r="W296" s="210"/>
      <c r="X296" s="210"/>
      <c r="Y296" s="210"/>
      <c r="Z296" s="210"/>
      <c r="AA296" s="210"/>
      <c r="AB296" s="210"/>
      <c r="AC296" s="371"/>
      <c r="AD296" s="215"/>
      <c r="AE296" s="215"/>
      <c r="AF296" s="215"/>
      <c r="AG296" s="220"/>
    </row>
    <row r="297" spans="1:33" x14ac:dyDescent="0.3">
      <c r="A297" s="84" t="str">
        <f>IF('STEP 2 EE Data'!A297="","",'STEP 2 EE Data'!A297)</f>
        <v/>
      </c>
      <c r="B297" s="83" t="str">
        <f>IF('STEP 2 EE Data'!B297="","",'STEP 2 EE Data'!B297)</f>
        <v/>
      </c>
      <c r="C297" s="342" t="str">
        <f>IF($C$21="","",IF(B297="","",'STEP 3 EE Comp'!F302))</f>
        <v/>
      </c>
      <c r="D297" s="343" t="str">
        <f>IF($D$21="","",IF(B297="","",'STEP 3 EE Comp'!J302))</f>
        <v/>
      </c>
      <c r="E297" s="343" t="str">
        <f>IF($E$21="","",IF(B297="","",'STEP 3 EE Comp'!N302))</f>
        <v/>
      </c>
      <c r="F297" s="343" t="str">
        <f>IF($F$21="","",IF(B297="","",'STEP 3 EE Comp'!R302))</f>
        <v/>
      </c>
      <c r="G297" s="343" t="str">
        <f>IF($G$21="","",IF(B297="","",'STEP 3 EE Comp'!V302))</f>
        <v/>
      </c>
      <c r="H297" s="343" t="str">
        <f>IF($H$21="","",IF(B297="","",'STEP 3 EE Comp'!Z302))</f>
        <v/>
      </c>
      <c r="I297" s="343" t="str">
        <f>IF($I$21="","",IF(B297="","",'STEP 3 EE Comp'!AD302))</f>
        <v/>
      </c>
      <c r="J297" s="343" t="str">
        <f>IF($J$21="","",IF(B297="","",'STEP 3 EE Comp'!AH302))</f>
        <v/>
      </c>
      <c r="K297" s="344" t="str">
        <f>IF($K$21="","",IF(B297="","",'STEP 3 EE Comp'!AL302))</f>
        <v/>
      </c>
      <c r="L297" s="348" t="str">
        <f t="shared" si="109"/>
        <v/>
      </c>
      <c r="M297" s="210" t="str">
        <f t="shared" si="110"/>
        <v/>
      </c>
      <c r="N297" s="210" t="str">
        <f t="shared" si="111"/>
        <v/>
      </c>
      <c r="O297" s="210" t="str">
        <f t="shared" si="112"/>
        <v/>
      </c>
      <c r="P297" s="210" t="str">
        <f t="shared" si="113"/>
        <v/>
      </c>
      <c r="Q297" s="210" t="str">
        <f t="shared" si="114"/>
        <v/>
      </c>
      <c r="R297" s="210" t="str">
        <f t="shared" si="115"/>
        <v/>
      </c>
      <c r="S297" s="210" t="str">
        <f t="shared" si="116"/>
        <v/>
      </c>
      <c r="T297" s="371" t="str">
        <f t="shared" si="117"/>
        <v/>
      </c>
      <c r="U297" s="348"/>
      <c r="V297" s="210"/>
      <c r="W297" s="210"/>
      <c r="X297" s="210"/>
      <c r="Y297" s="210"/>
      <c r="Z297" s="210"/>
      <c r="AA297" s="210"/>
      <c r="AB297" s="210"/>
      <c r="AC297" s="371"/>
      <c r="AD297" s="215"/>
      <c r="AE297" s="215"/>
      <c r="AF297" s="215"/>
      <c r="AG297" s="220"/>
    </row>
    <row r="298" spans="1:33" x14ac:dyDescent="0.3">
      <c r="A298" s="84" t="str">
        <f>IF('STEP 2 EE Data'!A298="","",'STEP 2 EE Data'!A298)</f>
        <v/>
      </c>
      <c r="B298" s="83" t="str">
        <f>IF('STEP 2 EE Data'!B298="","",'STEP 2 EE Data'!B298)</f>
        <v/>
      </c>
      <c r="C298" s="342" t="str">
        <f>IF($C$21="","",IF(B298="","",'STEP 3 EE Comp'!F303))</f>
        <v/>
      </c>
      <c r="D298" s="343" t="str">
        <f>IF($D$21="","",IF(B298="","",'STEP 3 EE Comp'!J303))</f>
        <v/>
      </c>
      <c r="E298" s="343" t="str">
        <f>IF($E$21="","",IF(B298="","",'STEP 3 EE Comp'!N303))</f>
        <v/>
      </c>
      <c r="F298" s="343" t="str">
        <f>IF($F$21="","",IF(B298="","",'STEP 3 EE Comp'!R303))</f>
        <v/>
      </c>
      <c r="G298" s="343" t="str">
        <f>IF($G$21="","",IF(B298="","",'STEP 3 EE Comp'!V303))</f>
        <v/>
      </c>
      <c r="H298" s="343" t="str">
        <f>IF($H$21="","",IF(B298="","",'STEP 3 EE Comp'!Z303))</f>
        <v/>
      </c>
      <c r="I298" s="343" t="str">
        <f>IF($I$21="","",IF(B298="","",'STEP 3 EE Comp'!AD303))</f>
        <v/>
      </c>
      <c r="J298" s="343" t="str">
        <f>IF($J$21="","",IF(B298="","",'STEP 3 EE Comp'!AH303))</f>
        <v/>
      </c>
      <c r="K298" s="344" t="str">
        <f>IF($K$21="","",IF(B298="","",'STEP 3 EE Comp'!AL303))</f>
        <v/>
      </c>
      <c r="L298" s="348" t="str">
        <f t="shared" si="109"/>
        <v/>
      </c>
      <c r="M298" s="210" t="str">
        <f t="shared" si="110"/>
        <v/>
      </c>
      <c r="N298" s="210" t="str">
        <f t="shared" si="111"/>
        <v/>
      </c>
      <c r="O298" s="210" t="str">
        <f t="shared" si="112"/>
        <v/>
      </c>
      <c r="P298" s="210" t="str">
        <f t="shared" si="113"/>
        <v/>
      </c>
      <c r="Q298" s="210" t="str">
        <f t="shared" si="114"/>
        <v/>
      </c>
      <c r="R298" s="210" t="str">
        <f t="shared" si="115"/>
        <v/>
      </c>
      <c r="S298" s="210" t="str">
        <f t="shared" si="116"/>
        <v/>
      </c>
      <c r="T298" s="371" t="str">
        <f t="shared" si="117"/>
        <v/>
      </c>
      <c r="U298" s="348"/>
      <c r="V298" s="210"/>
      <c r="W298" s="210"/>
      <c r="X298" s="210"/>
      <c r="Y298" s="210"/>
      <c r="Z298" s="210"/>
      <c r="AA298" s="210"/>
      <c r="AB298" s="210"/>
      <c r="AC298" s="371"/>
      <c r="AD298" s="215"/>
      <c r="AE298" s="215"/>
      <c r="AF298" s="215"/>
      <c r="AG298" s="220"/>
    </row>
    <row r="299" spans="1:33" x14ac:dyDescent="0.3">
      <c r="A299" s="84" t="str">
        <f>IF('STEP 2 EE Data'!A299="","",'STEP 2 EE Data'!A299)</f>
        <v/>
      </c>
      <c r="B299" s="83" t="str">
        <f>IF('STEP 2 EE Data'!B299="","",'STEP 2 EE Data'!B299)</f>
        <v/>
      </c>
      <c r="C299" s="342" t="str">
        <f>IF($C$21="","",IF(B299="","",'STEP 3 EE Comp'!F304))</f>
        <v/>
      </c>
      <c r="D299" s="343" t="str">
        <f>IF($D$21="","",IF(B299="","",'STEP 3 EE Comp'!J304))</f>
        <v/>
      </c>
      <c r="E299" s="343" t="str">
        <f>IF($E$21="","",IF(B299="","",'STEP 3 EE Comp'!N304))</f>
        <v/>
      </c>
      <c r="F299" s="343" t="str">
        <f>IF($F$21="","",IF(B299="","",'STEP 3 EE Comp'!R304))</f>
        <v/>
      </c>
      <c r="G299" s="343" t="str">
        <f>IF($G$21="","",IF(B299="","",'STEP 3 EE Comp'!V304))</f>
        <v/>
      </c>
      <c r="H299" s="343" t="str">
        <f>IF($H$21="","",IF(B299="","",'STEP 3 EE Comp'!Z304))</f>
        <v/>
      </c>
      <c r="I299" s="343" t="str">
        <f>IF($I$21="","",IF(B299="","",'STEP 3 EE Comp'!AD304))</f>
        <v/>
      </c>
      <c r="J299" s="343" t="str">
        <f>IF($J$21="","",IF(B299="","",'STEP 3 EE Comp'!AH304))</f>
        <v/>
      </c>
      <c r="K299" s="344" t="str">
        <f>IF($K$21="","",IF(B299="","",'STEP 3 EE Comp'!AL304))</f>
        <v/>
      </c>
      <c r="L299" s="348" t="str">
        <f t="shared" ref="L299:L362" si="118">IF($B299="","",IF(AI$45="",0,$C299*AI$45)+IF(AI$46="",0,$D299*AI$46)+IF(AI$47="",0,$E299*AI$47)+IF(AI$48="",0,$F299*AI$48)+IF(AI$49="",0,$G299*AI$49)+IF(AI$50="",0,$H299*AI$50)+IF(AI$51="",0,$I299*AI$51)+IF(AI$52="",0,$J299*AI$52)+IF(AI$53="",0,$K299*AI$53))</f>
        <v/>
      </c>
      <c r="M299" s="210" t="str">
        <f t="shared" ref="M299:M362" si="119">IF($B299="","",IF(AJ$45="",0,$C299*AJ$45)+IF(AJ$46="",0,$D299*AJ$46)+IF(AJ$47="",0,$E299*AJ$47)+IF(AJ$48="",0,$F299*AJ$48)+IF(AJ$49="",0,$G299*AJ$49)+IF(AJ$50="",0,$H299*AJ$50)+IF(AJ$51="",0,$I299*AJ$51)+IF(AJ$52="",0,$J299*AJ$52)+IF(AJ$53="",0,$K299*AJ$53))</f>
        <v/>
      </c>
      <c r="N299" s="210" t="str">
        <f t="shared" ref="N299:N362" si="120">IF($B299="","",IF(AK$45="",0,$C299*AK$45)+IF(AK$46="",0,$D299*AK$46)+IF(AK$47="",0,$E299*AK$47)+IF(AK$48="",0,$F299*AK$48)+IF(AK$49="",0,$G299*AK$49)+IF(AK$50="",0,$H299*AK$50)+IF(AK$51="",0,$I299*AK$51)+IF(AK$52="",0,$J299*AK$52)+IF(AK$53="",0,$K299*AK$53))</f>
        <v/>
      </c>
      <c r="O299" s="210" t="str">
        <f t="shared" ref="O299:O362" si="121">IF($B299="","",IF(AL$45="",0,$C299*AL$45)+IF(AL$46="",0,$D299*AL$46)+IF(AL$47="",0,$E299*AL$47)+IF(AL$48="",0,$F299*AL$48)+IF(AL$49="",0,$G299*AL$49)+IF(AL$50="",0,$H299*AL$50)+IF(AL$51="",0,$I299*AL$51)+IF(AL$52="",0,$J299*AL$52)+IF(AL$53="",0,$K299*AL$53))</f>
        <v/>
      </c>
      <c r="P299" s="210" t="str">
        <f t="shared" ref="P299:P362" si="122">IF($B299="","",IF(AM$45="",0,$C299*AM$45)+IF(AM$46="",0,$D299*AM$46)+IF(AM$47="",0,$E299*AM$47)+IF(AM$48="",0,$F299*AM$48)+IF(AM$49="",0,$G299*AM$49)+IF(AM$50="",0,$H299*AM$50)+IF(AM$51="",0,$I299*AM$51)+IF(AM$52="",0,$J299*AM$52)+IF(AM$53="",0,$K299*AM$53))</f>
        <v/>
      </c>
      <c r="Q299" s="210" t="str">
        <f t="shared" ref="Q299:Q362" si="123">IF($B299="","",IF(AN$45="",0,$C299*AN$45)+IF(AN$46="",0,$D299*AN$46)+IF(AN$47="",0,$E299*AN$47)+IF(AN$48="",0,$F299*AN$48)+IF(AN$49="",0,$G299*AN$49)+IF(AN$50="",0,$H299*AN$50)+IF(AN$51="",0,$I299*AN$51)+IF(AN$52="",0,$J299*AN$52)+IF(AN$53="",0,$K299*AN$53))</f>
        <v/>
      </c>
      <c r="R299" s="210" t="str">
        <f t="shared" ref="R299:R362" si="124">IF($B299="","",IF(AO$45="",0,$C299*AO$45)+IF(AO$46="",0,$D299*AO$46)+IF(AO$47="",0,$E299*AO$47)+IF(AO$48="",0,$F299*AO$48)+IF(AO$49="",0,$G299*AO$49)+IF(AO$50="",0,$H299*AO$50)+IF(AO$51="",0,$I299*AO$51)+IF(AO$52="",0,$J299*AO$52)+IF(AO$53="",0,$K299*AO$53))</f>
        <v/>
      </c>
      <c r="S299" s="210" t="str">
        <f t="shared" ref="S299:S362" si="125">IF($B299="","",IF(AP$45="",0,$C299*AP$45)+IF(AP$46="",0,$D299*AP$46)+IF(AP$47="",0,$E299*AP$47)+IF(AP$48="",0,$F299*AP$48)+IF(AP$49="",0,$G299*AP$49)+IF(AP$50="",0,$H299*AP$50)+IF(AP$51="",0,$I299*AP$51)+IF(AP$52="",0,$J299*AP$52)+IF(AP$53="",0,$K299*AP$53))</f>
        <v/>
      </c>
      <c r="T299" s="371" t="str">
        <f t="shared" ref="T299:T362" si="126">IF($B299="","",IF(AQ$45="",0,$C299*AQ$45)+IF(AQ$46="",0,$D299*AQ$46)+IF(AQ$47="",0,$E299*AQ$47)+IF(AQ$48="",0,$F299*AQ$48)+IF(AQ$49="",0,$G299*AQ$49)+IF(AQ$50="",0,$H299*AQ$50)+IF(AQ$51="",0,$I299*AQ$51)+IF(AQ$52="",0,$J299*AQ$52)+IF(AQ$53="",0,$K299*AQ$53))</f>
        <v/>
      </c>
      <c r="U299" s="348"/>
      <c r="V299" s="210"/>
      <c r="W299" s="210"/>
      <c r="X299" s="210"/>
      <c r="Y299" s="210"/>
      <c r="Z299" s="210"/>
      <c r="AA299" s="210"/>
      <c r="AB299" s="210"/>
      <c r="AC299" s="371"/>
      <c r="AD299" s="215"/>
      <c r="AE299" s="215"/>
      <c r="AF299" s="215"/>
      <c r="AG299" s="220"/>
    </row>
    <row r="300" spans="1:33" x14ac:dyDescent="0.3">
      <c r="A300" s="84" t="str">
        <f>IF('STEP 2 EE Data'!A300="","",'STEP 2 EE Data'!A300)</f>
        <v/>
      </c>
      <c r="B300" s="83" t="str">
        <f>IF('STEP 2 EE Data'!B300="","",'STEP 2 EE Data'!B300)</f>
        <v/>
      </c>
      <c r="C300" s="342" t="str">
        <f>IF($C$21="","",IF(B300="","",'STEP 3 EE Comp'!F305))</f>
        <v/>
      </c>
      <c r="D300" s="343" t="str">
        <f>IF($D$21="","",IF(B300="","",'STEP 3 EE Comp'!J305))</f>
        <v/>
      </c>
      <c r="E300" s="343" t="str">
        <f>IF($E$21="","",IF(B300="","",'STEP 3 EE Comp'!N305))</f>
        <v/>
      </c>
      <c r="F300" s="343" t="str">
        <f>IF($F$21="","",IF(B300="","",'STEP 3 EE Comp'!R305))</f>
        <v/>
      </c>
      <c r="G300" s="343" t="str">
        <f>IF($G$21="","",IF(B300="","",'STEP 3 EE Comp'!V305))</f>
        <v/>
      </c>
      <c r="H300" s="343" t="str">
        <f>IF($H$21="","",IF(B300="","",'STEP 3 EE Comp'!Z305))</f>
        <v/>
      </c>
      <c r="I300" s="343" t="str">
        <f>IF($I$21="","",IF(B300="","",'STEP 3 EE Comp'!AD305))</f>
        <v/>
      </c>
      <c r="J300" s="343" t="str">
        <f>IF($J$21="","",IF(B300="","",'STEP 3 EE Comp'!AH305))</f>
        <v/>
      </c>
      <c r="K300" s="344" t="str">
        <f>IF($K$21="","",IF(B300="","",'STEP 3 EE Comp'!AL305))</f>
        <v/>
      </c>
      <c r="L300" s="348" t="str">
        <f t="shared" si="118"/>
        <v/>
      </c>
      <c r="M300" s="210" t="str">
        <f t="shared" si="119"/>
        <v/>
      </c>
      <c r="N300" s="210" t="str">
        <f t="shared" si="120"/>
        <v/>
      </c>
      <c r="O300" s="210" t="str">
        <f t="shared" si="121"/>
        <v/>
      </c>
      <c r="P300" s="210" t="str">
        <f t="shared" si="122"/>
        <v/>
      </c>
      <c r="Q300" s="210" t="str">
        <f t="shared" si="123"/>
        <v/>
      </c>
      <c r="R300" s="210" t="str">
        <f t="shared" si="124"/>
        <v/>
      </c>
      <c r="S300" s="210" t="str">
        <f t="shared" si="125"/>
        <v/>
      </c>
      <c r="T300" s="371" t="str">
        <f t="shared" si="126"/>
        <v/>
      </c>
      <c r="U300" s="348"/>
      <c r="V300" s="210"/>
      <c r="W300" s="210"/>
      <c r="X300" s="210"/>
      <c r="Y300" s="210"/>
      <c r="Z300" s="210"/>
      <c r="AA300" s="210"/>
      <c r="AB300" s="210"/>
      <c r="AC300" s="371"/>
      <c r="AD300" s="215"/>
      <c r="AE300" s="215"/>
      <c r="AF300" s="215"/>
      <c r="AG300" s="220"/>
    </row>
    <row r="301" spans="1:33" x14ac:dyDescent="0.3">
      <c r="A301" s="84" t="str">
        <f>IF('STEP 2 EE Data'!A301="","",'STEP 2 EE Data'!A301)</f>
        <v/>
      </c>
      <c r="B301" s="83" t="str">
        <f>IF('STEP 2 EE Data'!B301="","",'STEP 2 EE Data'!B301)</f>
        <v/>
      </c>
      <c r="C301" s="342" t="str">
        <f>IF($C$21="","",IF(B301="","",'STEP 3 EE Comp'!F306))</f>
        <v/>
      </c>
      <c r="D301" s="343" t="str">
        <f>IF($D$21="","",IF(B301="","",'STEP 3 EE Comp'!J306))</f>
        <v/>
      </c>
      <c r="E301" s="343" t="str">
        <f>IF($E$21="","",IF(B301="","",'STEP 3 EE Comp'!N306))</f>
        <v/>
      </c>
      <c r="F301" s="343" t="str">
        <f>IF($F$21="","",IF(B301="","",'STEP 3 EE Comp'!R306))</f>
        <v/>
      </c>
      <c r="G301" s="343" t="str">
        <f>IF($G$21="","",IF(B301="","",'STEP 3 EE Comp'!V306))</f>
        <v/>
      </c>
      <c r="H301" s="343" t="str">
        <f>IF($H$21="","",IF(B301="","",'STEP 3 EE Comp'!Z306))</f>
        <v/>
      </c>
      <c r="I301" s="343" t="str">
        <f>IF($I$21="","",IF(B301="","",'STEP 3 EE Comp'!AD306))</f>
        <v/>
      </c>
      <c r="J301" s="343" t="str">
        <f>IF($J$21="","",IF(B301="","",'STEP 3 EE Comp'!AH306))</f>
        <v/>
      </c>
      <c r="K301" s="344" t="str">
        <f>IF($K$21="","",IF(B301="","",'STEP 3 EE Comp'!AL306))</f>
        <v/>
      </c>
      <c r="L301" s="348" t="str">
        <f t="shared" si="118"/>
        <v/>
      </c>
      <c r="M301" s="210" t="str">
        <f t="shared" si="119"/>
        <v/>
      </c>
      <c r="N301" s="210" t="str">
        <f t="shared" si="120"/>
        <v/>
      </c>
      <c r="O301" s="210" t="str">
        <f t="shared" si="121"/>
        <v/>
      </c>
      <c r="P301" s="210" t="str">
        <f t="shared" si="122"/>
        <v/>
      </c>
      <c r="Q301" s="210" t="str">
        <f t="shared" si="123"/>
        <v/>
      </c>
      <c r="R301" s="210" t="str">
        <f t="shared" si="124"/>
        <v/>
      </c>
      <c r="S301" s="210" t="str">
        <f t="shared" si="125"/>
        <v/>
      </c>
      <c r="T301" s="371" t="str">
        <f t="shared" si="126"/>
        <v/>
      </c>
      <c r="U301" s="348"/>
      <c r="V301" s="210"/>
      <c r="W301" s="210"/>
      <c r="X301" s="210"/>
      <c r="Y301" s="210"/>
      <c r="Z301" s="210"/>
      <c r="AA301" s="210"/>
      <c r="AB301" s="210"/>
      <c r="AC301" s="371"/>
      <c r="AD301" s="215"/>
      <c r="AE301" s="215"/>
      <c r="AF301" s="215"/>
      <c r="AG301" s="220"/>
    </row>
    <row r="302" spans="1:33" x14ac:dyDescent="0.3">
      <c r="A302" s="84" t="str">
        <f>IF('STEP 2 EE Data'!A302="","",'STEP 2 EE Data'!A302)</f>
        <v/>
      </c>
      <c r="B302" s="83" t="str">
        <f>IF('STEP 2 EE Data'!B302="","",'STEP 2 EE Data'!B302)</f>
        <v/>
      </c>
      <c r="C302" s="342" t="str">
        <f>IF($C$21="","",IF(B302="","",'STEP 3 EE Comp'!F307))</f>
        <v/>
      </c>
      <c r="D302" s="343" t="str">
        <f>IF($D$21="","",IF(B302="","",'STEP 3 EE Comp'!J307))</f>
        <v/>
      </c>
      <c r="E302" s="343" t="str">
        <f>IF($E$21="","",IF(B302="","",'STEP 3 EE Comp'!N307))</f>
        <v/>
      </c>
      <c r="F302" s="343" t="str">
        <f>IF($F$21="","",IF(B302="","",'STEP 3 EE Comp'!R307))</f>
        <v/>
      </c>
      <c r="G302" s="343" t="str">
        <f>IF($G$21="","",IF(B302="","",'STEP 3 EE Comp'!V307))</f>
        <v/>
      </c>
      <c r="H302" s="343" t="str">
        <f>IF($H$21="","",IF(B302="","",'STEP 3 EE Comp'!Z307))</f>
        <v/>
      </c>
      <c r="I302" s="343" t="str">
        <f>IF($I$21="","",IF(B302="","",'STEP 3 EE Comp'!AD307))</f>
        <v/>
      </c>
      <c r="J302" s="343" t="str">
        <f>IF($J$21="","",IF(B302="","",'STEP 3 EE Comp'!AH307))</f>
        <v/>
      </c>
      <c r="K302" s="344" t="str">
        <f>IF($K$21="","",IF(B302="","",'STEP 3 EE Comp'!AL307))</f>
        <v/>
      </c>
      <c r="L302" s="348" t="str">
        <f t="shared" si="118"/>
        <v/>
      </c>
      <c r="M302" s="210" t="str">
        <f t="shared" si="119"/>
        <v/>
      </c>
      <c r="N302" s="210" t="str">
        <f t="shared" si="120"/>
        <v/>
      </c>
      <c r="O302" s="210" t="str">
        <f t="shared" si="121"/>
        <v/>
      </c>
      <c r="P302" s="210" t="str">
        <f t="shared" si="122"/>
        <v/>
      </c>
      <c r="Q302" s="210" t="str">
        <f t="shared" si="123"/>
        <v/>
      </c>
      <c r="R302" s="210" t="str">
        <f t="shared" si="124"/>
        <v/>
      </c>
      <c r="S302" s="210" t="str">
        <f t="shared" si="125"/>
        <v/>
      </c>
      <c r="T302" s="371" t="str">
        <f t="shared" si="126"/>
        <v/>
      </c>
      <c r="U302" s="348"/>
      <c r="V302" s="210"/>
      <c r="W302" s="210"/>
      <c r="X302" s="210"/>
      <c r="Y302" s="210"/>
      <c r="Z302" s="210"/>
      <c r="AA302" s="210"/>
      <c r="AB302" s="210"/>
      <c r="AC302" s="371"/>
      <c r="AD302" s="215"/>
      <c r="AE302" s="215"/>
      <c r="AF302" s="215"/>
      <c r="AG302" s="220"/>
    </row>
    <row r="303" spans="1:33" x14ac:dyDescent="0.3">
      <c r="A303" s="84" t="str">
        <f>IF('STEP 2 EE Data'!A303="","",'STEP 2 EE Data'!A303)</f>
        <v/>
      </c>
      <c r="B303" s="83" t="str">
        <f>IF('STEP 2 EE Data'!B303="","",'STEP 2 EE Data'!B303)</f>
        <v/>
      </c>
      <c r="C303" s="342" t="str">
        <f>IF($C$21="","",IF(B303="","",'STEP 3 EE Comp'!F308))</f>
        <v/>
      </c>
      <c r="D303" s="343" t="str">
        <f>IF($D$21="","",IF(B303="","",'STEP 3 EE Comp'!J308))</f>
        <v/>
      </c>
      <c r="E303" s="343" t="str">
        <f>IF($E$21="","",IF(B303="","",'STEP 3 EE Comp'!N308))</f>
        <v/>
      </c>
      <c r="F303" s="343" t="str">
        <f>IF($F$21="","",IF(B303="","",'STEP 3 EE Comp'!R308))</f>
        <v/>
      </c>
      <c r="G303" s="343" t="str">
        <f>IF($G$21="","",IF(B303="","",'STEP 3 EE Comp'!V308))</f>
        <v/>
      </c>
      <c r="H303" s="343" t="str">
        <f>IF($H$21="","",IF(B303="","",'STEP 3 EE Comp'!Z308))</f>
        <v/>
      </c>
      <c r="I303" s="343" t="str">
        <f>IF($I$21="","",IF(B303="","",'STEP 3 EE Comp'!AD308))</f>
        <v/>
      </c>
      <c r="J303" s="343" t="str">
        <f>IF($J$21="","",IF(B303="","",'STEP 3 EE Comp'!AH308))</f>
        <v/>
      </c>
      <c r="K303" s="344" t="str">
        <f>IF($K$21="","",IF(B303="","",'STEP 3 EE Comp'!AL308))</f>
        <v/>
      </c>
      <c r="L303" s="348" t="str">
        <f t="shared" si="118"/>
        <v/>
      </c>
      <c r="M303" s="210" t="str">
        <f t="shared" si="119"/>
        <v/>
      </c>
      <c r="N303" s="210" t="str">
        <f t="shared" si="120"/>
        <v/>
      </c>
      <c r="O303" s="210" t="str">
        <f t="shared" si="121"/>
        <v/>
      </c>
      <c r="P303" s="210" t="str">
        <f t="shared" si="122"/>
        <v/>
      </c>
      <c r="Q303" s="210" t="str">
        <f t="shared" si="123"/>
        <v/>
      </c>
      <c r="R303" s="210" t="str">
        <f t="shared" si="124"/>
        <v/>
      </c>
      <c r="S303" s="210" t="str">
        <f t="shared" si="125"/>
        <v/>
      </c>
      <c r="T303" s="371" t="str">
        <f t="shared" si="126"/>
        <v/>
      </c>
      <c r="U303" s="348"/>
      <c r="V303" s="210"/>
      <c r="W303" s="210"/>
      <c r="X303" s="210"/>
      <c r="Y303" s="210"/>
      <c r="Z303" s="210"/>
      <c r="AA303" s="210"/>
      <c r="AB303" s="210"/>
      <c r="AC303" s="371"/>
      <c r="AD303" s="215"/>
      <c r="AE303" s="215"/>
      <c r="AF303" s="215"/>
      <c r="AG303" s="220"/>
    </row>
    <row r="304" spans="1:33" x14ac:dyDescent="0.3">
      <c r="A304" s="84" t="str">
        <f>IF('STEP 2 EE Data'!A304="","",'STEP 2 EE Data'!A304)</f>
        <v/>
      </c>
      <c r="B304" s="83" t="str">
        <f>IF('STEP 2 EE Data'!B304="","",'STEP 2 EE Data'!B304)</f>
        <v/>
      </c>
      <c r="C304" s="342" t="str">
        <f>IF($C$21="","",IF(B304="","",'STEP 3 EE Comp'!F309))</f>
        <v/>
      </c>
      <c r="D304" s="343" t="str">
        <f>IF($D$21="","",IF(B304="","",'STEP 3 EE Comp'!J309))</f>
        <v/>
      </c>
      <c r="E304" s="343" t="str">
        <f>IF($E$21="","",IF(B304="","",'STEP 3 EE Comp'!N309))</f>
        <v/>
      </c>
      <c r="F304" s="343" t="str">
        <f>IF($F$21="","",IF(B304="","",'STEP 3 EE Comp'!R309))</f>
        <v/>
      </c>
      <c r="G304" s="343" t="str">
        <f>IF($G$21="","",IF(B304="","",'STEP 3 EE Comp'!V309))</f>
        <v/>
      </c>
      <c r="H304" s="343" t="str">
        <f>IF($H$21="","",IF(B304="","",'STEP 3 EE Comp'!Z309))</f>
        <v/>
      </c>
      <c r="I304" s="343" t="str">
        <f>IF($I$21="","",IF(B304="","",'STEP 3 EE Comp'!AD309))</f>
        <v/>
      </c>
      <c r="J304" s="343" t="str">
        <f>IF($J$21="","",IF(B304="","",'STEP 3 EE Comp'!AH309))</f>
        <v/>
      </c>
      <c r="K304" s="344" t="str">
        <f>IF($K$21="","",IF(B304="","",'STEP 3 EE Comp'!AL309))</f>
        <v/>
      </c>
      <c r="L304" s="348" t="str">
        <f t="shared" si="118"/>
        <v/>
      </c>
      <c r="M304" s="210" t="str">
        <f t="shared" si="119"/>
        <v/>
      </c>
      <c r="N304" s="210" t="str">
        <f t="shared" si="120"/>
        <v/>
      </c>
      <c r="O304" s="210" t="str">
        <f t="shared" si="121"/>
        <v/>
      </c>
      <c r="P304" s="210" t="str">
        <f t="shared" si="122"/>
        <v/>
      </c>
      <c r="Q304" s="210" t="str">
        <f t="shared" si="123"/>
        <v/>
      </c>
      <c r="R304" s="210" t="str">
        <f t="shared" si="124"/>
        <v/>
      </c>
      <c r="S304" s="210" t="str">
        <f t="shared" si="125"/>
        <v/>
      </c>
      <c r="T304" s="371" t="str">
        <f t="shared" si="126"/>
        <v/>
      </c>
      <c r="U304" s="348"/>
      <c r="V304" s="210"/>
      <c r="W304" s="210"/>
      <c r="X304" s="210"/>
      <c r="Y304" s="210"/>
      <c r="Z304" s="210"/>
      <c r="AA304" s="210"/>
      <c r="AB304" s="210"/>
      <c r="AC304" s="371"/>
      <c r="AD304" s="215"/>
      <c r="AE304" s="215"/>
      <c r="AF304" s="215"/>
      <c r="AG304" s="220"/>
    </row>
    <row r="305" spans="1:33" x14ac:dyDescent="0.3">
      <c r="A305" s="84" t="str">
        <f>IF('STEP 2 EE Data'!A305="","",'STEP 2 EE Data'!A305)</f>
        <v/>
      </c>
      <c r="B305" s="83" t="str">
        <f>IF('STEP 2 EE Data'!B305="","",'STEP 2 EE Data'!B305)</f>
        <v/>
      </c>
      <c r="C305" s="342" t="str">
        <f>IF($C$21="","",IF(B305="","",'STEP 3 EE Comp'!F310))</f>
        <v/>
      </c>
      <c r="D305" s="343" t="str">
        <f>IF($D$21="","",IF(B305="","",'STEP 3 EE Comp'!J310))</f>
        <v/>
      </c>
      <c r="E305" s="343" t="str">
        <f>IF($E$21="","",IF(B305="","",'STEP 3 EE Comp'!N310))</f>
        <v/>
      </c>
      <c r="F305" s="343" t="str">
        <f>IF($F$21="","",IF(B305="","",'STEP 3 EE Comp'!R310))</f>
        <v/>
      </c>
      <c r="G305" s="343" t="str">
        <f>IF($G$21="","",IF(B305="","",'STEP 3 EE Comp'!V310))</f>
        <v/>
      </c>
      <c r="H305" s="343" t="str">
        <f>IF($H$21="","",IF(B305="","",'STEP 3 EE Comp'!Z310))</f>
        <v/>
      </c>
      <c r="I305" s="343" t="str">
        <f>IF($I$21="","",IF(B305="","",'STEP 3 EE Comp'!AD310))</f>
        <v/>
      </c>
      <c r="J305" s="343" t="str">
        <f>IF($J$21="","",IF(B305="","",'STEP 3 EE Comp'!AH310))</f>
        <v/>
      </c>
      <c r="K305" s="344" t="str">
        <f>IF($K$21="","",IF(B305="","",'STEP 3 EE Comp'!AL310))</f>
        <v/>
      </c>
      <c r="L305" s="348" t="str">
        <f t="shared" si="118"/>
        <v/>
      </c>
      <c r="M305" s="210" t="str">
        <f t="shared" si="119"/>
        <v/>
      </c>
      <c r="N305" s="210" t="str">
        <f t="shared" si="120"/>
        <v/>
      </c>
      <c r="O305" s="210" t="str">
        <f t="shared" si="121"/>
        <v/>
      </c>
      <c r="P305" s="210" t="str">
        <f t="shared" si="122"/>
        <v/>
      </c>
      <c r="Q305" s="210" t="str">
        <f t="shared" si="123"/>
        <v/>
      </c>
      <c r="R305" s="210" t="str">
        <f t="shared" si="124"/>
        <v/>
      </c>
      <c r="S305" s="210" t="str">
        <f t="shared" si="125"/>
        <v/>
      </c>
      <c r="T305" s="371" t="str">
        <f t="shared" si="126"/>
        <v/>
      </c>
      <c r="U305" s="348"/>
      <c r="V305" s="210"/>
      <c r="W305" s="210"/>
      <c r="X305" s="210"/>
      <c r="Y305" s="210"/>
      <c r="Z305" s="210"/>
      <c r="AA305" s="210"/>
      <c r="AB305" s="210"/>
      <c r="AC305" s="371"/>
      <c r="AD305" s="215"/>
      <c r="AE305" s="215"/>
      <c r="AF305" s="215"/>
      <c r="AG305" s="220"/>
    </row>
    <row r="306" spans="1:33" x14ac:dyDescent="0.3">
      <c r="A306" s="84" t="str">
        <f>IF('STEP 2 EE Data'!A306="","",'STEP 2 EE Data'!A306)</f>
        <v/>
      </c>
      <c r="B306" s="83" t="str">
        <f>IF('STEP 2 EE Data'!B306="","",'STEP 2 EE Data'!B306)</f>
        <v/>
      </c>
      <c r="C306" s="342" t="str">
        <f>IF($C$21="","",IF(B306="","",'STEP 3 EE Comp'!F311))</f>
        <v/>
      </c>
      <c r="D306" s="343" t="str">
        <f>IF($D$21="","",IF(B306="","",'STEP 3 EE Comp'!J311))</f>
        <v/>
      </c>
      <c r="E306" s="343" t="str">
        <f>IF($E$21="","",IF(B306="","",'STEP 3 EE Comp'!N311))</f>
        <v/>
      </c>
      <c r="F306" s="343" t="str">
        <f>IF($F$21="","",IF(B306="","",'STEP 3 EE Comp'!R311))</f>
        <v/>
      </c>
      <c r="G306" s="343" t="str">
        <f>IF($G$21="","",IF(B306="","",'STEP 3 EE Comp'!V311))</f>
        <v/>
      </c>
      <c r="H306" s="343" t="str">
        <f>IF($H$21="","",IF(B306="","",'STEP 3 EE Comp'!Z311))</f>
        <v/>
      </c>
      <c r="I306" s="343" t="str">
        <f>IF($I$21="","",IF(B306="","",'STEP 3 EE Comp'!AD311))</f>
        <v/>
      </c>
      <c r="J306" s="343" t="str">
        <f>IF($J$21="","",IF(B306="","",'STEP 3 EE Comp'!AH311))</f>
        <v/>
      </c>
      <c r="K306" s="344" t="str">
        <f>IF($K$21="","",IF(B306="","",'STEP 3 EE Comp'!AL311))</f>
        <v/>
      </c>
      <c r="L306" s="348" t="str">
        <f t="shared" si="118"/>
        <v/>
      </c>
      <c r="M306" s="210" t="str">
        <f t="shared" si="119"/>
        <v/>
      </c>
      <c r="N306" s="210" t="str">
        <f t="shared" si="120"/>
        <v/>
      </c>
      <c r="O306" s="210" t="str">
        <f t="shared" si="121"/>
        <v/>
      </c>
      <c r="P306" s="210" t="str">
        <f t="shared" si="122"/>
        <v/>
      </c>
      <c r="Q306" s="210" t="str">
        <f t="shared" si="123"/>
        <v/>
      </c>
      <c r="R306" s="210" t="str">
        <f t="shared" si="124"/>
        <v/>
      </c>
      <c r="S306" s="210" t="str">
        <f t="shared" si="125"/>
        <v/>
      </c>
      <c r="T306" s="371" t="str">
        <f t="shared" si="126"/>
        <v/>
      </c>
      <c r="U306" s="348"/>
      <c r="V306" s="210"/>
      <c r="W306" s="210"/>
      <c r="X306" s="210"/>
      <c r="Y306" s="210"/>
      <c r="Z306" s="210"/>
      <c r="AA306" s="210"/>
      <c r="AB306" s="210"/>
      <c r="AC306" s="371"/>
      <c r="AD306" s="215"/>
      <c r="AE306" s="215"/>
      <c r="AF306" s="215"/>
      <c r="AG306" s="220"/>
    </row>
    <row r="307" spans="1:33" x14ac:dyDescent="0.3">
      <c r="A307" s="84" t="str">
        <f>IF('STEP 2 EE Data'!A307="","",'STEP 2 EE Data'!A307)</f>
        <v/>
      </c>
      <c r="B307" s="83" t="str">
        <f>IF('STEP 2 EE Data'!B307="","",'STEP 2 EE Data'!B307)</f>
        <v/>
      </c>
      <c r="C307" s="342" t="str">
        <f>IF($C$21="","",IF(B307="","",'STEP 3 EE Comp'!F312))</f>
        <v/>
      </c>
      <c r="D307" s="343" t="str">
        <f>IF($D$21="","",IF(B307="","",'STEP 3 EE Comp'!J312))</f>
        <v/>
      </c>
      <c r="E307" s="343" t="str">
        <f>IF($E$21="","",IF(B307="","",'STEP 3 EE Comp'!N312))</f>
        <v/>
      </c>
      <c r="F307" s="343" t="str">
        <f>IF($F$21="","",IF(B307="","",'STEP 3 EE Comp'!R312))</f>
        <v/>
      </c>
      <c r="G307" s="343" t="str">
        <f>IF($G$21="","",IF(B307="","",'STEP 3 EE Comp'!V312))</f>
        <v/>
      </c>
      <c r="H307" s="343" t="str">
        <f>IF($H$21="","",IF(B307="","",'STEP 3 EE Comp'!Z312))</f>
        <v/>
      </c>
      <c r="I307" s="343" t="str">
        <f>IF($I$21="","",IF(B307="","",'STEP 3 EE Comp'!AD312))</f>
        <v/>
      </c>
      <c r="J307" s="343" t="str">
        <f>IF($J$21="","",IF(B307="","",'STEP 3 EE Comp'!AH312))</f>
        <v/>
      </c>
      <c r="K307" s="344" t="str">
        <f>IF($K$21="","",IF(B307="","",'STEP 3 EE Comp'!AL312))</f>
        <v/>
      </c>
      <c r="L307" s="348" t="str">
        <f t="shared" si="118"/>
        <v/>
      </c>
      <c r="M307" s="210" t="str">
        <f t="shared" si="119"/>
        <v/>
      </c>
      <c r="N307" s="210" t="str">
        <f t="shared" si="120"/>
        <v/>
      </c>
      <c r="O307" s="210" t="str">
        <f t="shared" si="121"/>
        <v/>
      </c>
      <c r="P307" s="210" t="str">
        <f t="shared" si="122"/>
        <v/>
      </c>
      <c r="Q307" s="210" t="str">
        <f t="shared" si="123"/>
        <v/>
      </c>
      <c r="R307" s="210" t="str">
        <f t="shared" si="124"/>
        <v/>
      </c>
      <c r="S307" s="210" t="str">
        <f t="shared" si="125"/>
        <v/>
      </c>
      <c r="T307" s="371" t="str">
        <f t="shared" si="126"/>
        <v/>
      </c>
      <c r="U307" s="348"/>
      <c r="V307" s="210"/>
      <c r="W307" s="210"/>
      <c r="X307" s="210"/>
      <c r="Y307" s="210"/>
      <c r="Z307" s="210"/>
      <c r="AA307" s="210"/>
      <c r="AB307" s="210"/>
      <c r="AC307" s="371"/>
      <c r="AD307" s="215"/>
      <c r="AE307" s="215"/>
      <c r="AF307" s="215"/>
      <c r="AG307" s="220"/>
    </row>
    <row r="308" spans="1:33" x14ac:dyDescent="0.3">
      <c r="A308" s="84" t="str">
        <f>IF('STEP 2 EE Data'!A308="","",'STEP 2 EE Data'!A308)</f>
        <v/>
      </c>
      <c r="B308" s="83" t="str">
        <f>IF('STEP 2 EE Data'!B308="","",'STEP 2 EE Data'!B308)</f>
        <v/>
      </c>
      <c r="C308" s="342" t="str">
        <f>IF($C$21="","",IF(B308="","",'STEP 3 EE Comp'!F313))</f>
        <v/>
      </c>
      <c r="D308" s="343" t="str">
        <f>IF($D$21="","",IF(B308="","",'STEP 3 EE Comp'!J313))</f>
        <v/>
      </c>
      <c r="E308" s="343" t="str">
        <f>IF($E$21="","",IF(B308="","",'STEP 3 EE Comp'!N313))</f>
        <v/>
      </c>
      <c r="F308" s="343" t="str">
        <f>IF($F$21="","",IF(B308="","",'STEP 3 EE Comp'!R313))</f>
        <v/>
      </c>
      <c r="G308" s="343" t="str">
        <f>IF($G$21="","",IF(B308="","",'STEP 3 EE Comp'!V313))</f>
        <v/>
      </c>
      <c r="H308" s="343" t="str">
        <f>IF($H$21="","",IF(B308="","",'STEP 3 EE Comp'!Z313))</f>
        <v/>
      </c>
      <c r="I308" s="343" t="str">
        <f>IF($I$21="","",IF(B308="","",'STEP 3 EE Comp'!AD313))</f>
        <v/>
      </c>
      <c r="J308" s="343" t="str">
        <f>IF($J$21="","",IF(B308="","",'STEP 3 EE Comp'!AH313))</f>
        <v/>
      </c>
      <c r="K308" s="344" t="str">
        <f>IF($K$21="","",IF(B308="","",'STEP 3 EE Comp'!AL313))</f>
        <v/>
      </c>
      <c r="L308" s="348" t="str">
        <f t="shared" si="118"/>
        <v/>
      </c>
      <c r="M308" s="210" t="str">
        <f t="shared" si="119"/>
        <v/>
      </c>
      <c r="N308" s="210" t="str">
        <f t="shared" si="120"/>
        <v/>
      </c>
      <c r="O308" s="210" t="str">
        <f t="shared" si="121"/>
        <v/>
      </c>
      <c r="P308" s="210" t="str">
        <f t="shared" si="122"/>
        <v/>
      </c>
      <c r="Q308" s="210" t="str">
        <f t="shared" si="123"/>
        <v/>
      </c>
      <c r="R308" s="210" t="str">
        <f t="shared" si="124"/>
        <v/>
      </c>
      <c r="S308" s="210" t="str">
        <f t="shared" si="125"/>
        <v/>
      </c>
      <c r="T308" s="371" t="str">
        <f t="shared" si="126"/>
        <v/>
      </c>
      <c r="U308" s="348"/>
      <c r="V308" s="210"/>
      <c r="W308" s="210"/>
      <c r="X308" s="210"/>
      <c r="Y308" s="210"/>
      <c r="Z308" s="210"/>
      <c r="AA308" s="210"/>
      <c r="AB308" s="210"/>
      <c r="AC308" s="371"/>
      <c r="AD308" s="215"/>
      <c r="AE308" s="215"/>
      <c r="AF308" s="215"/>
      <c r="AG308" s="220"/>
    </row>
    <row r="309" spans="1:33" x14ac:dyDescent="0.3">
      <c r="A309" s="84" t="str">
        <f>IF('STEP 2 EE Data'!A309="","",'STEP 2 EE Data'!A309)</f>
        <v/>
      </c>
      <c r="B309" s="83" t="str">
        <f>IF('STEP 2 EE Data'!B309="","",'STEP 2 EE Data'!B309)</f>
        <v/>
      </c>
      <c r="C309" s="342" t="str">
        <f>IF($C$21="","",IF(B309="","",'STEP 3 EE Comp'!F314))</f>
        <v/>
      </c>
      <c r="D309" s="343" t="str">
        <f>IF($D$21="","",IF(B309="","",'STEP 3 EE Comp'!J314))</f>
        <v/>
      </c>
      <c r="E309" s="343" t="str">
        <f>IF($E$21="","",IF(B309="","",'STEP 3 EE Comp'!N314))</f>
        <v/>
      </c>
      <c r="F309" s="343" t="str">
        <f>IF($F$21="","",IF(B309="","",'STEP 3 EE Comp'!R314))</f>
        <v/>
      </c>
      <c r="G309" s="343" t="str">
        <f>IF($G$21="","",IF(B309="","",'STEP 3 EE Comp'!V314))</f>
        <v/>
      </c>
      <c r="H309" s="343" t="str">
        <f>IF($H$21="","",IF(B309="","",'STEP 3 EE Comp'!Z314))</f>
        <v/>
      </c>
      <c r="I309" s="343" t="str">
        <f>IF($I$21="","",IF(B309="","",'STEP 3 EE Comp'!AD314))</f>
        <v/>
      </c>
      <c r="J309" s="343" t="str">
        <f>IF($J$21="","",IF(B309="","",'STEP 3 EE Comp'!AH314))</f>
        <v/>
      </c>
      <c r="K309" s="344" t="str">
        <f>IF($K$21="","",IF(B309="","",'STEP 3 EE Comp'!AL314))</f>
        <v/>
      </c>
      <c r="L309" s="348" t="str">
        <f t="shared" si="118"/>
        <v/>
      </c>
      <c r="M309" s="210" t="str">
        <f t="shared" si="119"/>
        <v/>
      </c>
      <c r="N309" s="210" t="str">
        <f t="shared" si="120"/>
        <v/>
      </c>
      <c r="O309" s="210" t="str">
        <f t="shared" si="121"/>
        <v/>
      </c>
      <c r="P309" s="210" t="str">
        <f t="shared" si="122"/>
        <v/>
      </c>
      <c r="Q309" s="210" t="str">
        <f t="shared" si="123"/>
        <v/>
      </c>
      <c r="R309" s="210" t="str">
        <f t="shared" si="124"/>
        <v/>
      </c>
      <c r="S309" s="210" t="str">
        <f t="shared" si="125"/>
        <v/>
      </c>
      <c r="T309" s="371" t="str">
        <f t="shared" si="126"/>
        <v/>
      </c>
      <c r="U309" s="348"/>
      <c r="V309" s="210"/>
      <c r="W309" s="210"/>
      <c r="X309" s="210"/>
      <c r="Y309" s="210"/>
      <c r="Z309" s="210"/>
      <c r="AA309" s="210"/>
      <c r="AB309" s="210"/>
      <c r="AC309" s="371"/>
      <c r="AD309" s="215"/>
      <c r="AE309" s="215"/>
      <c r="AF309" s="215"/>
      <c r="AG309" s="220"/>
    </row>
    <row r="310" spans="1:33" x14ac:dyDescent="0.3">
      <c r="A310" s="84" t="str">
        <f>IF('STEP 2 EE Data'!A310="","",'STEP 2 EE Data'!A310)</f>
        <v/>
      </c>
      <c r="B310" s="83" t="str">
        <f>IF('STEP 2 EE Data'!B310="","",'STEP 2 EE Data'!B310)</f>
        <v/>
      </c>
      <c r="C310" s="342" t="str">
        <f>IF($C$21="","",IF(B310="","",'STEP 3 EE Comp'!F315))</f>
        <v/>
      </c>
      <c r="D310" s="343" t="str">
        <f>IF($D$21="","",IF(B310="","",'STEP 3 EE Comp'!J315))</f>
        <v/>
      </c>
      <c r="E310" s="343" t="str">
        <f>IF($E$21="","",IF(B310="","",'STEP 3 EE Comp'!N315))</f>
        <v/>
      </c>
      <c r="F310" s="343" t="str">
        <f>IF($F$21="","",IF(B310="","",'STEP 3 EE Comp'!R315))</f>
        <v/>
      </c>
      <c r="G310" s="343" t="str">
        <f>IF($G$21="","",IF(B310="","",'STEP 3 EE Comp'!V315))</f>
        <v/>
      </c>
      <c r="H310" s="343" t="str">
        <f>IF($H$21="","",IF(B310="","",'STEP 3 EE Comp'!Z315))</f>
        <v/>
      </c>
      <c r="I310" s="343" t="str">
        <f>IF($I$21="","",IF(B310="","",'STEP 3 EE Comp'!AD315))</f>
        <v/>
      </c>
      <c r="J310" s="343" t="str">
        <f>IF($J$21="","",IF(B310="","",'STEP 3 EE Comp'!AH315))</f>
        <v/>
      </c>
      <c r="K310" s="344" t="str">
        <f>IF($K$21="","",IF(B310="","",'STEP 3 EE Comp'!AL315))</f>
        <v/>
      </c>
      <c r="L310" s="348" t="str">
        <f t="shared" si="118"/>
        <v/>
      </c>
      <c r="M310" s="210" t="str">
        <f t="shared" si="119"/>
        <v/>
      </c>
      <c r="N310" s="210" t="str">
        <f t="shared" si="120"/>
        <v/>
      </c>
      <c r="O310" s="210" t="str">
        <f t="shared" si="121"/>
        <v/>
      </c>
      <c r="P310" s="210" t="str">
        <f t="shared" si="122"/>
        <v/>
      </c>
      <c r="Q310" s="210" t="str">
        <f t="shared" si="123"/>
        <v/>
      </c>
      <c r="R310" s="210" t="str">
        <f t="shared" si="124"/>
        <v/>
      </c>
      <c r="S310" s="210" t="str">
        <f t="shared" si="125"/>
        <v/>
      </c>
      <c r="T310" s="371" t="str">
        <f t="shared" si="126"/>
        <v/>
      </c>
      <c r="U310" s="348"/>
      <c r="V310" s="210"/>
      <c r="W310" s="210"/>
      <c r="X310" s="210"/>
      <c r="Y310" s="210"/>
      <c r="Z310" s="210"/>
      <c r="AA310" s="210"/>
      <c r="AB310" s="210"/>
      <c r="AC310" s="371"/>
      <c r="AD310" s="215"/>
      <c r="AE310" s="215"/>
      <c r="AF310" s="215"/>
      <c r="AG310" s="220"/>
    </row>
    <row r="311" spans="1:33" x14ac:dyDescent="0.3">
      <c r="A311" s="84" t="str">
        <f>IF('STEP 2 EE Data'!A311="","",'STEP 2 EE Data'!A311)</f>
        <v/>
      </c>
      <c r="B311" s="83" t="str">
        <f>IF('STEP 2 EE Data'!B311="","",'STEP 2 EE Data'!B311)</f>
        <v/>
      </c>
      <c r="C311" s="342" t="str">
        <f>IF($C$21="","",IF(B311="","",'STEP 3 EE Comp'!F316))</f>
        <v/>
      </c>
      <c r="D311" s="343" t="str">
        <f>IF($D$21="","",IF(B311="","",'STEP 3 EE Comp'!J316))</f>
        <v/>
      </c>
      <c r="E311" s="343" t="str">
        <f>IF($E$21="","",IF(B311="","",'STEP 3 EE Comp'!N316))</f>
        <v/>
      </c>
      <c r="F311" s="343" t="str">
        <f>IF($F$21="","",IF(B311="","",'STEP 3 EE Comp'!R316))</f>
        <v/>
      </c>
      <c r="G311" s="343" t="str">
        <f>IF($G$21="","",IF(B311="","",'STEP 3 EE Comp'!V316))</f>
        <v/>
      </c>
      <c r="H311" s="343" t="str">
        <f>IF($H$21="","",IF(B311="","",'STEP 3 EE Comp'!Z316))</f>
        <v/>
      </c>
      <c r="I311" s="343" t="str">
        <f>IF($I$21="","",IF(B311="","",'STEP 3 EE Comp'!AD316))</f>
        <v/>
      </c>
      <c r="J311" s="343" t="str">
        <f>IF($J$21="","",IF(B311="","",'STEP 3 EE Comp'!AH316))</f>
        <v/>
      </c>
      <c r="K311" s="344" t="str">
        <f>IF($K$21="","",IF(B311="","",'STEP 3 EE Comp'!AL316))</f>
        <v/>
      </c>
      <c r="L311" s="348" t="str">
        <f t="shared" si="118"/>
        <v/>
      </c>
      <c r="M311" s="210" t="str">
        <f t="shared" si="119"/>
        <v/>
      </c>
      <c r="N311" s="210" t="str">
        <f t="shared" si="120"/>
        <v/>
      </c>
      <c r="O311" s="210" t="str">
        <f t="shared" si="121"/>
        <v/>
      </c>
      <c r="P311" s="210" t="str">
        <f t="shared" si="122"/>
        <v/>
      </c>
      <c r="Q311" s="210" t="str">
        <f t="shared" si="123"/>
        <v/>
      </c>
      <c r="R311" s="210" t="str">
        <f t="shared" si="124"/>
        <v/>
      </c>
      <c r="S311" s="210" t="str">
        <f t="shared" si="125"/>
        <v/>
      </c>
      <c r="T311" s="371" t="str">
        <f t="shared" si="126"/>
        <v/>
      </c>
      <c r="U311" s="348"/>
      <c r="V311" s="210"/>
      <c r="W311" s="210"/>
      <c r="X311" s="210"/>
      <c r="Y311" s="210"/>
      <c r="Z311" s="210"/>
      <c r="AA311" s="210"/>
      <c r="AB311" s="210"/>
      <c r="AC311" s="371"/>
      <c r="AD311" s="215"/>
      <c r="AE311" s="215"/>
      <c r="AF311" s="215"/>
      <c r="AG311" s="220"/>
    </row>
    <row r="312" spans="1:33" x14ac:dyDescent="0.3">
      <c r="A312" s="84" t="str">
        <f>IF('STEP 2 EE Data'!A312="","",'STEP 2 EE Data'!A312)</f>
        <v/>
      </c>
      <c r="B312" s="83" t="str">
        <f>IF('STEP 2 EE Data'!B312="","",'STEP 2 EE Data'!B312)</f>
        <v/>
      </c>
      <c r="C312" s="342" t="str">
        <f>IF($C$21="","",IF(B312="","",'STEP 3 EE Comp'!F317))</f>
        <v/>
      </c>
      <c r="D312" s="343" t="str">
        <f>IF($D$21="","",IF(B312="","",'STEP 3 EE Comp'!J317))</f>
        <v/>
      </c>
      <c r="E312" s="343" t="str">
        <f>IF($E$21="","",IF(B312="","",'STEP 3 EE Comp'!N317))</f>
        <v/>
      </c>
      <c r="F312" s="343" t="str">
        <f>IF($F$21="","",IF(B312="","",'STEP 3 EE Comp'!R317))</f>
        <v/>
      </c>
      <c r="G312" s="343" t="str">
        <f>IF($G$21="","",IF(B312="","",'STEP 3 EE Comp'!V317))</f>
        <v/>
      </c>
      <c r="H312" s="343" t="str">
        <f>IF($H$21="","",IF(B312="","",'STEP 3 EE Comp'!Z317))</f>
        <v/>
      </c>
      <c r="I312" s="343" t="str">
        <f>IF($I$21="","",IF(B312="","",'STEP 3 EE Comp'!AD317))</f>
        <v/>
      </c>
      <c r="J312" s="343" t="str">
        <f>IF($J$21="","",IF(B312="","",'STEP 3 EE Comp'!AH317))</f>
        <v/>
      </c>
      <c r="K312" s="344" t="str">
        <f>IF($K$21="","",IF(B312="","",'STEP 3 EE Comp'!AL317))</f>
        <v/>
      </c>
      <c r="L312" s="348" t="str">
        <f t="shared" si="118"/>
        <v/>
      </c>
      <c r="M312" s="210" t="str">
        <f t="shared" si="119"/>
        <v/>
      </c>
      <c r="N312" s="210" t="str">
        <f t="shared" si="120"/>
        <v/>
      </c>
      <c r="O312" s="210" t="str">
        <f t="shared" si="121"/>
        <v/>
      </c>
      <c r="P312" s="210" t="str">
        <f t="shared" si="122"/>
        <v/>
      </c>
      <c r="Q312" s="210" t="str">
        <f t="shared" si="123"/>
        <v/>
      </c>
      <c r="R312" s="210" t="str">
        <f t="shared" si="124"/>
        <v/>
      </c>
      <c r="S312" s="210" t="str">
        <f t="shared" si="125"/>
        <v/>
      </c>
      <c r="T312" s="371" t="str">
        <f t="shared" si="126"/>
        <v/>
      </c>
      <c r="U312" s="348"/>
      <c r="V312" s="210"/>
      <c r="W312" s="210"/>
      <c r="X312" s="210"/>
      <c r="Y312" s="210"/>
      <c r="Z312" s="210"/>
      <c r="AA312" s="210"/>
      <c r="AB312" s="210"/>
      <c r="AC312" s="371"/>
      <c r="AD312" s="215"/>
      <c r="AE312" s="215"/>
      <c r="AF312" s="215"/>
      <c r="AG312" s="220"/>
    </row>
    <row r="313" spans="1:33" x14ac:dyDescent="0.3">
      <c r="A313" s="84" t="str">
        <f>IF('STEP 2 EE Data'!A313="","",'STEP 2 EE Data'!A313)</f>
        <v/>
      </c>
      <c r="B313" s="83" t="str">
        <f>IF('STEP 2 EE Data'!B313="","",'STEP 2 EE Data'!B313)</f>
        <v/>
      </c>
      <c r="C313" s="342" t="str">
        <f>IF($C$21="","",IF(B313="","",'STEP 3 EE Comp'!F318))</f>
        <v/>
      </c>
      <c r="D313" s="343" t="str">
        <f>IF($D$21="","",IF(B313="","",'STEP 3 EE Comp'!J318))</f>
        <v/>
      </c>
      <c r="E313" s="343" t="str">
        <f>IF($E$21="","",IF(B313="","",'STEP 3 EE Comp'!N318))</f>
        <v/>
      </c>
      <c r="F313" s="343" t="str">
        <f>IF($F$21="","",IF(B313="","",'STEP 3 EE Comp'!R318))</f>
        <v/>
      </c>
      <c r="G313" s="343" t="str">
        <f>IF($G$21="","",IF(B313="","",'STEP 3 EE Comp'!V318))</f>
        <v/>
      </c>
      <c r="H313" s="343" t="str">
        <f>IF($H$21="","",IF(B313="","",'STEP 3 EE Comp'!Z318))</f>
        <v/>
      </c>
      <c r="I313" s="343" t="str">
        <f>IF($I$21="","",IF(B313="","",'STEP 3 EE Comp'!AD318))</f>
        <v/>
      </c>
      <c r="J313" s="343" t="str">
        <f>IF($J$21="","",IF(B313="","",'STEP 3 EE Comp'!AH318))</f>
        <v/>
      </c>
      <c r="K313" s="344" t="str">
        <f>IF($K$21="","",IF(B313="","",'STEP 3 EE Comp'!AL318))</f>
        <v/>
      </c>
      <c r="L313" s="348" t="str">
        <f t="shared" si="118"/>
        <v/>
      </c>
      <c r="M313" s="210" t="str">
        <f t="shared" si="119"/>
        <v/>
      </c>
      <c r="N313" s="210" t="str">
        <f t="shared" si="120"/>
        <v/>
      </c>
      <c r="O313" s="210" t="str">
        <f t="shared" si="121"/>
        <v/>
      </c>
      <c r="P313" s="210" t="str">
        <f t="shared" si="122"/>
        <v/>
      </c>
      <c r="Q313" s="210" t="str">
        <f t="shared" si="123"/>
        <v/>
      </c>
      <c r="R313" s="210" t="str">
        <f t="shared" si="124"/>
        <v/>
      </c>
      <c r="S313" s="210" t="str">
        <f t="shared" si="125"/>
        <v/>
      </c>
      <c r="T313" s="371" t="str">
        <f t="shared" si="126"/>
        <v/>
      </c>
      <c r="U313" s="348"/>
      <c r="V313" s="210"/>
      <c r="W313" s="210"/>
      <c r="X313" s="210"/>
      <c r="Y313" s="210"/>
      <c r="Z313" s="210"/>
      <c r="AA313" s="210"/>
      <c r="AB313" s="210"/>
      <c r="AC313" s="371"/>
      <c r="AD313" s="215"/>
      <c r="AE313" s="215"/>
      <c r="AF313" s="215"/>
      <c r="AG313" s="220"/>
    </row>
    <row r="314" spans="1:33" x14ac:dyDescent="0.3">
      <c r="A314" s="84" t="str">
        <f>IF('STEP 2 EE Data'!A314="","",'STEP 2 EE Data'!A314)</f>
        <v/>
      </c>
      <c r="B314" s="83" t="str">
        <f>IF('STEP 2 EE Data'!B314="","",'STEP 2 EE Data'!B314)</f>
        <v/>
      </c>
      <c r="C314" s="342" t="str">
        <f>IF($C$21="","",IF(B314="","",'STEP 3 EE Comp'!F319))</f>
        <v/>
      </c>
      <c r="D314" s="343" t="str">
        <f>IF($D$21="","",IF(B314="","",'STEP 3 EE Comp'!J319))</f>
        <v/>
      </c>
      <c r="E314" s="343" t="str">
        <f>IF($E$21="","",IF(B314="","",'STEP 3 EE Comp'!N319))</f>
        <v/>
      </c>
      <c r="F314" s="343" t="str">
        <f>IF($F$21="","",IF(B314="","",'STEP 3 EE Comp'!R319))</f>
        <v/>
      </c>
      <c r="G314" s="343" t="str">
        <f>IF($G$21="","",IF(B314="","",'STEP 3 EE Comp'!V319))</f>
        <v/>
      </c>
      <c r="H314" s="343" t="str">
        <f>IF($H$21="","",IF(B314="","",'STEP 3 EE Comp'!Z319))</f>
        <v/>
      </c>
      <c r="I314" s="343" t="str">
        <f>IF($I$21="","",IF(B314="","",'STEP 3 EE Comp'!AD319))</f>
        <v/>
      </c>
      <c r="J314" s="343" t="str">
        <f>IF($J$21="","",IF(B314="","",'STEP 3 EE Comp'!AH319))</f>
        <v/>
      </c>
      <c r="K314" s="344" t="str">
        <f>IF($K$21="","",IF(B314="","",'STEP 3 EE Comp'!AL319))</f>
        <v/>
      </c>
      <c r="L314" s="348" t="str">
        <f t="shared" si="118"/>
        <v/>
      </c>
      <c r="M314" s="210" t="str">
        <f t="shared" si="119"/>
        <v/>
      </c>
      <c r="N314" s="210" t="str">
        <f t="shared" si="120"/>
        <v/>
      </c>
      <c r="O314" s="210" t="str">
        <f t="shared" si="121"/>
        <v/>
      </c>
      <c r="P314" s="210" t="str">
        <f t="shared" si="122"/>
        <v/>
      </c>
      <c r="Q314" s="210" t="str">
        <f t="shared" si="123"/>
        <v/>
      </c>
      <c r="R314" s="210" t="str">
        <f t="shared" si="124"/>
        <v/>
      </c>
      <c r="S314" s="210" t="str">
        <f t="shared" si="125"/>
        <v/>
      </c>
      <c r="T314" s="371" t="str">
        <f t="shared" si="126"/>
        <v/>
      </c>
      <c r="U314" s="348"/>
      <c r="V314" s="210"/>
      <c r="W314" s="210"/>
      <c r="X314" s="210"/>
      <c r="Y314" s="210"/>
      <c r="Z314" s="210"/>
      <c r="AA314" s="210"/>
      <c r="AB314" s="210"/>
      <c r="AC314" s="371"/>
      <c r="AD314" s="215"/>
      <c r="AE314" s="215"/>
      <c r="AF314" s="215"/>
      <c r="AG314" s="220"/>
    </row>
    <row r="315" spans="1:33" x14ac:dyDescent="0.3">
      <c r="A315" s="84" t="str">
        <f>IF('STEP 2 EE Data'!A315="","",'STEP 2 EE Data'!A315)</f>
        <v/>
      </c>
      <c r="B315" s="83" t="str">
        <f>IF('STEP 2 EE Data'!B315="","",'STEP 2 EE Data'!B315)</f>
        <v/>
      </c>
      <c r="C315" s="342" t="str">
        <f>IF($C$21="","",IF(B315="","",'STEP 3 EE Comp'!F320))</f>
        <v/>
      </c>
      <c r="D315" s="343" t="str">
        <f>IF($D$21="","",IF(B315="","",'STEP 3 EE Comp'!J320))</f>
        <v/>
      </c>
      <c r="E315" s="343" t="str">
        <f>IF($E$21="","",IF(B315="","",'STEP 3 EE Comp'!N320))</f>
        <v/>
      </c>
      <c r="F315" s="343" t="str">
        <f>IF($F$21="","",IF(B315="","",'STEP 3 EE Comp'!R320))</f>
        <v/>
      </c>
      <c r="G315" s="343" t="str">
        <f>IF($G$21="","",IF(B315="","",'STEP 3 EE Comp'!V320))</f>
        <v/>
      </c>
      <c r="H315" s="343" t="str">
        <f>IF($H$21="","",IF(B315="","",'STEP 3 EE Comp'!Z320))</f>
        <v/>
      </c>
      <c r="I315" s="343" t="str">
        <f>IF($I$21="","",IF(B315="","",'STEP 3 EE Comp'!AD320))</f>
        <v/>
      </c>
      <c r="J315" s="343" t="str">
        <f>IF($J$21="","",IF(B315="","",'STEP 3 EE Comp'!AH320))</f>
        <v/>
      </c>
      <c r="K315" s="344" t="str">
        <f>IF($K$21="","",IF(B315="","",'STEP 3 EE Comp'!AL320))</f>
        <v/>
      </c>
      <c r="L315" s="348" t="str">
        <f t="shared" si="118"/>
        <v/>
      </c>
      <c r="M315" s="210" t="str">
        <f t="shared" si="119"/>
        <v/>
      </c>
      <c r="N315" s="210" t="str">
        <f t="shared" si="120"/>
        <v/>
      </c>
      <c r="O315" s="210" t="str">
        <f t="shared" si="121"/>
        <v/>
      </c>
      <c r="P315" s="210" t="str">
        <f t="shared" si="122"/>
        <v/>
      </c>
      <c r="Q315" s="210" t="str">
        <f t="shared" si="123"/>
        <v/>
      </c>
      <c r="R315" s="210" t="str">
        <f t="shared" si="124"/>
        <v/>
      </c>
      <c r="S315" s="210" t="str">
        <f t="shared" si="125"/>
        <v/>
      </c>
      <c r="T315" s="371" t="str">
        <f t="shared" si="126"/>
        <v/>
      </c>
      <c r="U315" s="348"/>
      <c r="V315" s="210"/>
      <c r="W315" s="210"/>
      <c r="X315" s="210"/>
      <c r="Y315" s="210"/>
      <c r="Z315" s="210"/>
      <c r="AA315" s="210"/>
      <c r="AB315" s="210"/>
      <c r="AC315" s="371"/>
      <c r="AD315" s="215"/>
      <c r="AE315" s="215"/>
      <c r="AF315" s="215"/>
      <c r="AG315" s="220"/>
    </row>
    <row r="316" spans="1:33" x14ac:dyDescent="0.3">
      <c r="A316" s="84" t="str">
        <f>IF('STEP 2 EE Data'!A316="","",'STEP 2 EE Data'!A316)</f>
        <v/>
      </c>
      <c r="B316" s="83" t="str">
        <f>IF('STEP 2 EE Data'!B316="","",'STEP 2 EE Data'!B316)</f>
        <v/>
      </c>
      <c r="C316" s="342" t="str">
        <f>IF($C$21="","",IF(B316="","",'STEP 3 EE Comp'!F321))</f>
        <v/>
      </c>
      <c r="D316" s="343" t="str">
        <f>IF($D$21="","",IF(B316="","",'STEP 3 EE Comp'!J321))</f>
        <v/>
      </c>
      <c r="E316" s="343" t="str">
        <f>IF($E$21="","",IF(B316="","",'STEP 3 EE Comp'!N321))</f>
        <v/>
      </c>
      <c r="F316" s="343" t="str">
        <f>IF($F$21="","",IF(B316="","",'STEP 3 EE Comp'!R321))</f>
        <v/>
      </c>
      <c r="G316" s="343" t="str">
        <f>IF($G$21="","",IF(B316="","",'STEP 3 EE Comp'!V321))</f>
        <v/>
      </c>
      <c r="H316" s="343" t="str">
        <f>IF($H$21="","",IF(B316="","",'STEP 3 EE Comp'!Z321))</f>
        <v/>
      </c>
      <c r="I316" s="343" t="str">
        <f>IF($I$21="","",IF(B316="","",'STEP 3 EE Comp'!AD321))</f>
        <v/>
      </c>
      <c r="J316" s="343" t="str">
        <f>IF($J$21="","",IF(B316="","",'STEP 3 EE Comp'!AH321))</f>
        <v/>
      </c>
      <c r="K316" s="344" t="str">
        <f>IF($K$21="","",IF(B316="","",'STEP 3 EE Comp'!AL321))</f>
        <v/>
      </c>
      <c r="L316" s="348" t="str">
        <f t="shared" si="118"/>
        <v/>
      </c>
      <c r="M316" s="210" t="str">
        <f t="shared" si="119"/>
        <v/>
      </c>
      <c r="N316" s="210" t="str">
        <f t="shared" si="120"/>
        <v/>
      </c>
      <c r="O316" s="210" t="str">
        <f t="shared" si="121"/>
        <v/>
      </c>
      <c r="P316" s="210" t="str">
        <f t="shared" si="122"/>
        <v/>
      </c>
      <c r="Q316" s="210" t="str">
        <f t="shared" si="123"/>
        <v/>
      </c>
      <c r="R316" s="210" t="str">
        <f t="shared" si="124"/>
        <v/>
      </c>
      <c r="S316" s="210" t="str">
        <f t="shared" si="125"/>
        <v/>
      </c>
      <c r="T316" s="371" t="str">
        <f t="shared" si="126"/>
        <v/>
      </c>
      <c r="U316" s="348"/>
      <c r="V316" s="210"/>
      <c r="W316" s="210"/>
      <c r="X316" s="210"/>
      <c r="Y316" s="210"/>
      <c r="Z316" s="210"/>
      <c r="AA316" s="210"/>
      <c r="AB316" s="210"/>
      <c r="AC316" s="371"/>
      <c r="AD316" s="215"/>
      <c r="AE316" s="215"/>
      <c r="AF316" s="215"/>
      <c r="AG316" s="220"/>
    </row>
    <row r="317" spans="1:33" x14ac:dyDescent="0.3">
      <c r="A317" s="84" t="str">
        <f>IF('STEP 2 EE Data'!A317="","",'STEP 2 EE Data'!A317)</f>
        <v/>
      </c>
      <c r="B317" s="83" t="str">
        <f>IF('STEP 2 EE Data'!B317="","",'STEP 2 EE Data'!B317)</f>
        <v/>
      </c>
      <c r="C317" s="342" t="str">
        <f>IF($C$21="","",IF(B317="","",'STEP 3 EE Comp'!F322))</f>
        <v/>
      </c>
      <c r="D317" s="343" t="str">
        <f>IF($D$21="","",IF(B317="","",'STEP 3 EE Comp'!J322))</f>
        <v/>
      </c>
      <c r="E317" s="343" t="str">
        <f>IF($E$21="","",IF(B317="","",'STEP 3 EE Comp'!N322))</f>
        <v/>
      </c>
      <c r="F317" s="343" t="str">
        <f>IF($F$21="","",IF(B317="","",'STEP 3 EE Comp'!R322))</f>
        <v/>
      </c>
      <c r="G317" s="343" t="str">
        <f>IF($G$21="","",IF(B317="","",'STEP 3 EE Comp'!V322))</f>
        <v/>
      </c>
      <c r="H317" s="343" t="str">
        <f>IF($H$21="","",IF(B317="","",'STEP 3 EE Comp'!Z322))</f>
        <v/>
      </c>
      <c r="I317" s="343" t="str">
        <f>IF($I$21="","",IF(B317="","",'STEP 3 EE Comp'!AD322))</f>
        <v/>
      </c>
      <c r="J317" s="343" t="str">
        <f>IF($J$21="","",IF(B317="","",'STEP 3 EE Comp'!AH322))</f>
        <v/>
      </c>
      <c r="K317" s="344" t="str">
        <f>IF($K$21="","",IF(B317="","",'STEP 3 EE Comp'!AL322))</f>
        <v/>
      </c>
      <c r="L317" s="348" t="str">
        <f t="shared" si="118"/>
        <v/>
      </c>
      <c r="M317" s="210" t="str">
        <f t="shared" si="119"/>
        <v/>
      </c>
      <c r="N317" s="210" t="str">
        <f t="shared" si="120"/>
        <v/>
      </c>
      <c r="O317" s="210" t="str">
        <f t="shared" si="121"/>
        <v/>
      </c>
      <c r="P317" s="210" t="str">
        <f t="shared" si="122"/>
        <v/>
      </c>
      <c r="Q317" s="210" t="str">
        <f t="shared" si="123"/>
        <v/>
      </c>
      <c r="R317" s="210" t="str">
        <f t="shared" si="124"/>
        <v/>
      </c>
      <c r="S317" s="210" t="str">
        <f t="shared" si="125"/>
        <v/>
      </c>
      <c r="T317" s="371" t="str">
        <f t="shared" si="126"/>
        <v/>
      </c>
      <c r="U317" s="348"/>
      <c r="V317" s="210"/>
      <c r="W317" s="210"/>
      <c r="X317" s="210"/>
      <c r="Y317" s="210"/>
      <c r="Z317" s="210"/>
      <c r="AA317" s="210"/>
      <c r="AB317" s="210"/>
      <c r="AC317" s="371"/>
      <c r="AD317" s="215"/>
      <c r="AE317" s="215"/>
      <c r="AF317" s="215"/>
      <c r="AG317" s="220"/>
    </row>
    <row r="318" spans="1:33" x14ac:dyDescent="0.3">
      <c r="A318" s="84" t="str">
        <f>IF('STEP 2 EE Data'!A318="","",'STEP 2 EE Data'!A318)</f>
        <v/>
      </c>
      <c r="B318" s="83" t="str">
        <f>IF('STEP 2 EE Data'!B318="","",'STEP 2 EE Data'!B318)</f>
        <v/>
      </c>
      <c r="C318" s="342" t="str">
        <f>IF($C$21="","",IF(B318="","",'STEP 3 EE Comp'!F323))</f>
        <v/>
      </c>
      <c r="D318" s="343" t="str">
        <f>IF($D$21="","",IF(B318="","",'STEP 3 EE Comp'!J323))</f>
        <v/>
      </c>
      <c r="E318" s="343" t="str">
        <f>IF($E$21="","",IF(B318="","",'STEP 3 EE Comp'!N323))</f>
        <v/>
      </c>
      <c r="F318" s="343" t="str">
        <f>IF($F$21="","",IF(B318="","",'STEP 3 EE Comp'!R323))</f>
        <v/>
      </c>
      <c r="G318" s="343" t="str">
        <f>IF($G$21="","",IF(B318="","",'STEP 3 EE Comp'!V323))</f>
        <v/>
      </c>
      <c r="H318" s="343" t="str">
        <f>IF($H$21="","",IF(B318="","",'STEP 3 EE Comp'!Z323))</f>
        <v/>
      </c>
      <c r="I318" s="343" t="str">
        <f>IF($I$21="","",IF(B318="","",'STEP 3 EE Comp'!AD323))</f>
        <v/>
      </c>
      <c r="J318" s="343" t="str">
        <f>IF($J$21="","",IF(B318="","",'STEP 3 EE Comp'!AH323))</f>
        <v/>
      </c>
      <c r="K318" s="344" t="str">
        <f>IF($K$21="","",IF(B318="","",'STEP 3 EE Comp'!AL323))</f>
        <v/>
      </c>
      <c r="L318" s="348" t="str">
        <f t="shared" si="118"/>
        <v/>
      </c>
      <c r="M318" s="210" t="str">
        <f t="shared" si="119"/>
        <v/>
      </c>
      <c r="N318" s="210" t="str">
        <f t="shared" si="120"/>
        <v/>
      </c>
      <c r="O318" s="210" t="str">
        <f t="shared" si="121"/>
        <v/>
      </c>
      <c r="P318" s="210" t="str">
        <f t="shared" si="122"/>
        <v/>
      </c>
      <c r="Q318" s="210" t="str">
        <f t="shared" si="123"/>
        <v/>
      </c>
      <c r="R318" s="210" t="str">
        <f t="shared" si="124"/>
        <v/>
      </c>
      <c r="S318" s="210" t="str">
        <f t="shared" si="125"/>
        <v/>
      </c>
      <c r="T318" s="371" t="str">
        <f t="shared" si="126"/>
        <v/>
      </c>
      <c r="U318" s="348"/>
      <c r="V318" s="210"/>
      <c r="W318" s="210"/>
      <c r="X318" s="210"/>
      <c r="Y318" s="210"/>
      <c r="Z318" s="210"/>
      <c r="AA318" s="210"/>
      <c r="AB318" s="210"/>
      <c r="AC318" s="371"/>
      <c r="AD318" s="215"/>
      <c r="AE318" s="215"/>
      <c r="AF318" s="215"/>
      <c r="AG318" s="220"/>
    </row>
    <row r="319" spans="1:33" x14ac:dyDescent="0.3">
      <c r="A319" s="84" t="str">
        <f>IF('STEP 2 EE Data'!A319="","",'STEP 2 EE Data'!A319)</f>
        <v/>
      </c>
      <c r="B319" s="83" t="str">
        <f>IF('STEP 2 EE Data'!B319="","",'STEP 2 EE Data'!B319)</f>
        <v/>
      </c>
      <c r="C319" s="342" t="str">
        <f>IF($C$21="","",IF(B319="","",'STEP 3 EE Comp'!F324))</f>
        <v/>
      </c>
      <c r="D319" s="343" t="str">
        <f>IF($D$21="","",IF(B319="","",'STEP 3 EE Comp'!J324))</f>
        <v/>
      </c>
      <c r="E319" s="343" t="str">
        <f>IF($E$21="","",IF(B319="","",'STEP 3 EE Comp'!N324))</f>
        <v/>
      </c>
      <c r="F319" s="343" t="str">
        <f>IF($F$21="","",IF(B319="","",'STEP 3 EE Comp'!R324))</f>
        <v/>
      </c>
      <c r="G319" s="343" t="str">
        <f>IF($G$21="","",IF(B319="","",'STEP 3 EE Comp'!V324))</f>
        <v/>
      </c>
      <c r="H319" s="343" t="str">
        <f>IF($H$21="","",IF(B319="","",'STEP 3 EE Comp'!Z324))</f>
        <v/>
      </c>
      <c r="I319" s="343" t="str">
        <f>IF($I$21="","",IF(B319="","",'STEP 3 EE Comp'!AD324))</f>
        <v/>
      </c>
      <c r="J319" s="343" t="str">
        <f>IF($J$21="","",IF(B319="","",'STEP 3 EE Comp'!AH324))</f>
        <v/>
      </c>
      <c r="K319" s="344" t="str">
        <f>IF($K$21="","",IF(B319="","",'STEP 3 EE Comp'!AL324))</f>
        <v/>
      </c>
      <c r="L319" s="348" t="str">
        <f t="shared" si="118"/>
        <v/>
      </c>
      <c r="M319" s="210" t="str">
        <f t="shared" si="119"/>
        <v/>
      </c>
      <c r="N319" s="210" t="str">
        <f t="shared" si="120"/>
        <v/>
      </c>
      <c r="O319" s="210" t="str">
        <f t="shared" si="121"/>
        <v/>
      </c>
      <c r="P319" s="210" t="str">
        <f t="shared" si="122"/>
        <v/>
      </c>
      <c r="Q319" s="210" t="str">
        <f t="shared" si="123"/>
        <v/>
      </c>
      <c r="R319" s="210" t="str">
        <f t="shared" si="124"/>
        <v/>
      </c>
      <c r="S319" s="210" t="str">
        <f t="shared" si="125"/>
        <v/>
      </c>
      <c r="T319" s="371" t="str">
        <f t="shared" si="126"/>
        <v/>
      </c>
      <c r="U319" s="348"/>
      <c r="V319" s="210"/>
      <c r="W319" s="210"/>
      <c r="X319" s="210"/>
      <c r="Y319" s="210"/>
      <c r="Z319" s="210"/>
      <c r="AA319" s="210"/>
      <c r="AB319" s="210"/>
      <c r="AC319" s="371"/>
      <c r="AD319" s="215"/>
      <c r="AE319" s="215"/>
      <c r="AF319" s="215"/>
      <c r="AG319" s="220"/>
    </row>
    <row r="320" spans="1:33" x14ac:dyDescent="0.3">
      <c r="A320" s="84" t="str">
        <f>IF('STEP 2 EE Data'!A320="","",'STEP 2 EE Data'!A320)</f>
        <v/>
      </c>
      <c r="B320" s="83" t="str">
        <f>IF('STEP 2 EE Data'!B320="","",'STEP 2 EE Data'!B320)</f>
        <v/>
      </c>
      <c r="C320" s="342" t="str">
        <f>IF($C$21="","",IF(B320="","",'STEP 3 EE Comp'!F325))</f>
        <v/>
      </c>
      <c r="D320" s="343" t="str">
        <f>IF($D$21="","",IF(B320="","",'STEP 3 EE Comp'!J325))</f>
        <v/>
      </c>
      <c r="E320" s="343" t="str">
        <f>IF($E$21="","",IF(B320="","",'STEP 3 EE Comp'!N325))</f>
        <v/>
      </c>
      <c r="F320" s="343" t="str">
        <f>IF($F$21="","",IF(B320="","",'STEP 3 EE Comp'!R325))</f>
        <v/>
      </c>
      <c r="G320" s="343" t="str">
        <f>IF($G$21="","",IF(B320="","",'STEP 3 EE Comp'!V325))</f>
        <v/>
      </c>
      <c r="H320" s="343" t="str">
        <f>IF($H$21="","",IF(B320="","",'STEP 3 EE Comp'!Z325))</f>
        <v/>
      </c>
      <c r="I320" s="343" t="str">
        <f>IF($I$21="","",IF(B320="","",'STEP 3 EE Comp'!AD325))</f>
        <v/>
      </c>
      <c r="J320" s="343" t="str">
        <f>IF($J$21="","",IF(B320="","",'STEP 3 EE Comp'!AH325))</f>
        <v/>
      </c>
      <c r="K320" s="344" t="str">
        <f>IF($K$21="","",IF(B320="","",'STEP 3 EE Comp'!AL325))</f>
        <v/>
      </c>
      <c r="L320" s="348" t="str">
        <f t="shared" si="118"/>
        <v/>
      </c>
      <c r="M320" s="210" t="str">
        <f t="shared" si="119"/>
        <v/>
      </c>
      <c r="N320" s="210" t="str">
        <f t="shared" si="120"/>
        <v/>
      </c>
      <c r="O320" s="210" t="str">
        <f t="shared" si="121"/>
        <v/>
      </c>
      <c r="P320" s="210" t="str">
        <f t="shared" si="122"/>
        <v/>
      </c>
      <c r="Q320" s="210" t="str">
        <f t="shared" si="123"/>
        <v/>
      </c>
      <c r="R320" s="210" t="str">
        <f t="shared" si="124"/>
        <v/>
      </c>
      <c r="S320" s="210" t="str">
        <f t="shared" si="125"/>
        <v/>
      </c>
      <c r="T320" s="371" t="str">
        <f t="shared" si="126"/>
        <v/>
      </c>
      <c r="U320" s="348"/>
      <c r="V320" s="210"/>
      <c r="W320" s="210"/>
      <c r="X320" s="210"/>
      <c r="Y320" s="210"/>
      <c r="Z320" s="210"/>
      <c r="AA320" s="210"/>
      <c r="AB320" s="210"/>
      <c r="AC320" s="371"/>
      <c r="AD320" s="215"/>
      <c r="AE320" s="215"/>
      <c r="AF320" s="215"/>
      <c r="AG320" s="220"/>
    </row>
    <row r="321" spans="1:33" x14ac:dyDescent="0.3">
      <c r="A321" s="84" t="str">
        <f>IF('STEP 2 EE Data'!A321="","",'STEP 2 EE Data'!A321)</f>
        <v/>
      </c>
      <c r="B321" s="83" t="str">
        <f>IF('STEP 2 EE Data'!B321="","",'STEP 2 EE Data'!B321)</f>
        <v/>
      </c>
      <c r="C321" s="342" t="str">
        <f>IF($C$21="","",IF(B321="","",'STEP 3 EE Comp'!F326))</f>
        <v/>
      </c>
      <c r="D321" s="343" t="str">
        <f>IF($D$21="","",IF(B321="","",'STEP 3 EE Comp'!J326))</f>
        <v/>
      </c>
      <c r="E321" s="343" t="str">
        <f>IF($E$21="","",IF(B321="","",'STEP 3 EE Comp'!N326))</f>
        <v/>
      </c>
      <c r="F321" s="343" t="str">
        <f>IF($F$21="","",IF(B321="","",'STEP 3 EE Comp'!R326))</f>
        <v/>
      </c>
      <c r="G321" s="343" t="str">
        <f>IF($G$21="","",IF(B321="","",'STEP 3 EE Comp'!V326))</f>
        <v/>
      </c>
      <c r="H321" s="343" t="str">
        <f>IF($H$21="","",IF(B321="","",'STEP 3 EE Comp'!Z326))</f>
        <v/>
      </c>
      <c r="I321" s="343" t="str">
        <f>IF($I$21="","",IF(B321="","",'STEP 3 EE Comp'!AD326))</f>
        <v/>
      </c>
      <c r="J321" s="343" t="str">
        <f>IF($J$21="","",IF(B321="","",'STEP 3 EE Comp'!AH326))</f>
        <v/>
      </c>
      <c r="K321" s="344" t="str">
        <f>IF($K$21="","",IF(B321="","",'STEP 3 EE Comp'!AL326))</f>
        <v/>
      </c>
      <c r="L321" s="348" t="str">
        <f t="shared" si="118"/>
        <v/>
      </c>
      <c r="M321" s="210" t="str">
        <f t="shared" si="119"/>
        <v/>
      </c>
      <c r="N321" s="210" t="str">
        <f t="shared" si="120"/>
        <v/>
      </c>
      <c r="O321" s="210" t="str">
        <f t="shared" si="121"/>
        <v/>
      </c>
      <c r="P321" s="210" t="str">
        <f t="shared" si="122"/>
        <v/>
      </c>
      <c r="Q321" s="210" t="str">
        <f t="shared" si="123"/>
        <v/>
      </c>
      <c r="R321" s="210" t="str">
        <f t="shared" si="124"/>
        <v/>
      </c>
      <c r="S321" s="210" t="str">
        <f t="shared" si="125"/>
        <v/>
      </c>
      <c r="T321" s="371" t="str">
        <f t="shared" si="126"/>
        <v/>
      </c>
      <c r="U321" s="348"/>
      <c r="V321" s="210"/>
      <c r="W321" s="210"/>
      <c r="X321" s="210"/>
      <c r="Y321" s="210"/>
      <c r="Z321" s="210"/>
      <c r="AA321" s="210"/>
      <c r="AB321" s="210"/>
      <c r="AC321" s="371"/>
      <c r="AD321" s="215"/>
      <c r="AE321" s="215"/>
      <c r="AF321" s="215"/>
      <c r="AG321" s="220"/>
    </row>
    <row r="322" spans="1:33" x14ac:dyDescent="0.3">
      <c r="A322" s="84" t="str">
        <f>IF('STEP 2 EE Data'!A322="","",'STEP 2 EE Data'!A322)</f>
        <v/>
      </c>
      <c r="B322" s="83" t="str">
        <f>IF('STEP 2 EE Data'!B322="","",'STEP 2 EE Data'!B322)</f>
        <v/>
      </c>
      <c r="C322" s="342" t="str">
        <f>IF($C$21="","",IF(B322="","",'STEP 3 EE Comp'!F327))</f>
        <v/>
      </c>
      <c r="D322" s="343" t="str">
        <f>IF($D$21="","",IF(B322="","",'STEP 3 EE Comp'!J327))</f>
        <v/>
      </c>
      <c r="E322" s="343" t="str">
        <f>IF($E$21="","",IF(B322="","",'STEP 3 EE Comp'!N327))</f>
        <v/>
      </c>
      <c r="F322" s="343" t="str">
        <f>IF($F$21="","",IF(B322="","",'STEP 3 EE Comp'!R327))</f>
        <v/>
      </c>
      <c r="G322" s="343" t="str">
        <f>IF($G$21="","",IF(B322="","",'STEP 3 EE Comp'!V327))</f>
        <v/>
      </c>
      <c r="H322" s="343" t="str">
        <f>IF($H$21="","",IF(B322="","",'STEP 3 EE Comp'!Z327))</f>
        <v/>
      </c>
      <c r="I322" s="343" t="str">
        <f>IF($I$21="","",IF(B322="","",'STEP 3 EE Comp'!AD327))</f>
        <v/>
      </c>
      <c r="J322" s="343" t="str">
        <f>IF($J$21="","",IF(B322="","",'STEP 3 EE Comp'!AH327))</f>
        <v/>
      </c>
      <c r="K322" s="344" t="str">
        <f>IF($K$21="","",IF(B322="","",'STEP 3 EE Comp'!AL327))</f>
        <v/>
      </c>
      <c r="L322" s="348" t="str">
        <f t="shared" si="118"/>
        <v/>
      </c>
      <c r="M322" s="210" t="str">
        <f t="shared" si="119"/>
        <v/>
      </c>
      <c r="N322" s="210" t="str">
        <f t="shared" si="120"/>
        <v/>
      </c>
      <c r="O322" s="210" t="str">
        <f t="shared" si="121"/>
        <v/>
      </c>
      <c r="P322" s="210" t="str">
        <f t="shared" si="122"/>
        <v/>
      </c>
      <c r="Q322" s="210" t="str">
        <f t="shared" si="123"/>
        <v/>
      </c>
      <c r="R322" s="210" t="str">
        <f t="shared" si="124"/>
        <v/>
      </c>
      <c r="S322" s="210" t="str">
        <f t="shared" si="125"/>
        <v/>
      </c>
      <c r="T322" s="371" t="str">
        <f t="shared" si="126"/>
        <v/>
      </c>
      <c r="U322" s="348"/>
      <c r="V322" s="210"/>
      <c r="W322" s="210"/>
      <c r="X322" s="210"/>
      <c r="Y322" s="210"/>
      <c r="Z322" s="210"/>
      <c r="AA322" s="210"/>
      <c r="AB322" s="210"/>
      <c r="AC322" s="371"/>
      <c r="AD322" s="215"/>
      <c r="AE322" s="215"/>
      <c r="AF322" s="215"/>
      <c r="AG322" s="220"/>
    </row>
    <row r="323" spans="1:33" x14ac:dyDescent="0.3">
      <c r="A323" s="84" t="str">
        <f>IF('STEP 2 EE Data'!A323="","",'STEP 2 EE Data'!A323)</f>
        <v/>
      </c>
      <c r="B323" s="83" t="str">
        <f>IF('STEP 2 EE Data'!B323="","",'STEP 2 EE Data'!B323)</f>
        <v/>
      </c>
      <c r="C323" s="342" t="str">
        <f>IF($C$21="","",IF(B323="","",'STEP 3 EE Comp'!F328))</f>
        <v/>
      </c>
      <c r="D323" s="343" t="str">
        <f>IF($D$21="","",IF(B323="","",'STEP 3 EE Comp'!J328))</f>
        <v/>
      </c>
      <c r="E323" s="343" t="str">
        <f>IF($E$21="","",IF(B323="","",'STEP 3 EE Comp'!N328))</f>
        <v/>
      </c>
      <c r="F323" s="343" t="str">
        <f>IF($F$21="","",IF(B323="","",'STEP 3 EE Comp'!R328))</f>
        <v/>
      </c>
      <c r="G323" s="343" t="str">
        <f>IF($G$21="","",IF(B323="","",'STEP 3 EE Comp'!V328))</f>
        <v/>
      </c>
      <c r="H323" s="343" t="str">
        <f>IF($H$21="","",IF(B323="","",'STEP 3 EE Comp'!Z328))</f>
        <v/>
      </c>
      <c r="I323" s="343" t="str">
        <f>IF($I$21="","",IF(B323="","",'STEP 3 EE Comp'!AD328))</f>
        <v/>
      </c>
      <c r="J323" s="343" t="str">
        <f>IF($J$21="","",IF(B323="","",'STEP 3 EE Comp'!AH328))</f>
        <v/>
      </c>
      <c r="K323" s="344" t="str">
        <f>IF($K$21="","",IF(B323="","",'STEP 3 EE Comp'!AL328))</f>
        <v/>
      </c>
      <c r="L323" s="348" t="str">
        <f t="shared" si="118"/>
        <v/>
      </c>
      <c r="M323" s="210" t="str">
        <f t="shared" si="119"/>
        <v/>
      </c>
      <c r="N323" s="210" t="str">
        <f t="shared" si="120"/>
        <v/>
      </c>
      <c r="O323" s="210" t="str">
        <f t="shared" si="121"/>
        <v/>
      </c>
      <c r="P323" s="210" t="str">
        <f t="shared" si="122"/>
        <v/>
      </c>
      <c r="Q323" s="210" t="str">
        <f t="shared" si="123"/>
        <v/>
      </c>
      <c r="R323" s="210" t="str">
        <f t="shared" si="124"/>
        <v/>
      </c>
      <c r="S323" s="210" t="str">
        <f t="shared" si="125"/>
        <v/>
      </c>
      <c r="T323" s="371" t="str">
        <f t="shared" si="126"/>
        <v/>
      </c>
      <c r="U323" s="348"/>
      <c r="V323" s="210"/>
      <c r="W323" s="210"/>
      <c r="X323" s="210"/>
      <c r="Y323" s="210"/>
      <c r="Z323" s="210"/>
      <c r="AA323" s="210"/>
      <c r="AB323" s="210"/>
      <c r="AC323" s="371"/>
      <c r="AD323" s="215"/>
      <c r="AE323" s="215"/>
      <c r="AF323" s="215"/>
      <c r="AG323" s="220"/>
    </row>
    <row r="324" spans="1:33" x14ac:dyDescent="0.3">
      <c r="A324" s="84" t="str">
        <f>IF('STEP 2 EE Data'!A324="","",'STEP 2 EE Data'!A324)</f>
        <v/>
      </c>
      <c r="B324" s="83" t="str">
        <f>IF('STEP 2 EE Data'!B324="","",'STEP 2 EE Data'!B324)</f>
        <v/>
      </c>
      <c r="C324" s="342" t="str">
        <f>IF($C$21="","",IF(B324="","",'STEP 3 EE Comp'!F329))</f>
        <v/>
      </c>
      <c r="D324" s="343" t="str">
        <f>IF($D$21="","",IF(B324="","",'STEP 3 EE Comp'!J329))</f>
        <v/>
      </c>
      <c r="E324" s="343" t="str">
        <f>IF($E$21="","",IF(B324="","",'STEP 3 EE Comp'!N329))</f>
        <v/>
      </c>
      <c r="F324" s="343" t="str">
        <f>IF($F$21="","",IF(B324="","",'STEP 3 EE Comp'!R329))</f>
        <v/>
      </c>
      <c r="G324" s="343" t="str">
        <f>IF($G$21="","",IF(B324="","",'STEP 3 EE Comp'!V329))</f>
        <v/>
      </c>
      <c r="H324" s="343" t="str">
        <f>IF($H$21="","",IF(B324="","",'STEP 3 EE Comp'!Z329))</f>
        <v/>
      </c>
      <c r="I324" s="343" t="str">
        <f>IF($I$21="","",IF(B324="","",'STEP 3 EE Comp'!AD329))</f>
        <v/>
      </c>
      <c r="J324" s="343" t="str">
        <f>IF($J$21="","",IF(B324="","",'STEP 3 EE Comp'!AH329))</f>
        <v/>
      </c>
      <c r="K324" s="344" t="str">
        <f>IF($K$21="","",IF(B324="","",'STEP 3 EE Comp'!AL329))</f>
        <v/>
      </c>
      <c r="L324" s="348" t="str">
        <f t="shared" si="118"/>
        <v/>
      </c>
      <c r="M324" s="210" t="str">
        <f t="shared" si="119"/>
        <v/>
      </c>
      <c r="N324" s="210" t="str">
        <f t="shared" si="120"/>
        <v/>
      </c>
      <c r="O324" s="210" t="str">
        <f t="shared" si="121"/>
        <v/>
      </c>
      <c r="P324" s="210" t="str">
        <f t="shared" si="122"/>
        <v/>
      </c>
      <c r="Q324" s="210" t="str">
        <f t="shared" si="123"/>
        <v/>
      </c>
      <c r="R324" s="210" t="str">
        <f t="shared" si="124"/>
        <v/>
      </c>
      <c r="S324" s="210" t="str">
        <f t="shared" si="125"/>
        <v/>
      </c>
      <c r="T324" s="371" t="str">
        <f t="shared" si="126"/>
        <v/>
      </c>
      <c r="U324" s="348"/>
      <c r="V324" s="210"/>
      <c r="W324" s="210"/>
      <c r="X324" s="210"/>
      <c r="Y324" s="210"/>
      <c r="Z324" s="210"/>
      <c r="AA324" s="210"/>
      <c r="AB324" s="210"/>
      <c r="AC324" s="371"/>
      <c r="AD324" s="215"/>
      <c r="AE324" s="215"/>
      <c r="AF324" s="215"/>
      <c r="AG324" s="220"/>
    </row>
    <row r="325" spans="1:33" x14ac:dyDescent="0.3">
      <c r="A325" s="84" t="str">
        <f>IF('STEP 2 EE Data'!A325="","",'STEP 2 EE Data'!A325)</f>
        <v/>
      </c>
      <c r="B325" s="83" t="str">
        <f>IF('STEP 2 EE Data'!B325="","",'STEP 2 EE Data'!B325)</f>
        <v/>
      </c>
      <c r="C325" s="342" t="str">
        <f>IF($C$21="","",IF(B325="","",'STEP 3 EE Comp'!F330))</f>
        <v/>
      </c>
      <c r="D325" s="343" t="str">
        <f>IF($D$21="","",IF(B325="","",'STEP 3 EE Comp'!J330))</f>
        <v/>
      </c>
      <c r="E325" s="343" t="str">
        <f>IF($E$21="","",IF(B325="","",'STEP 3 EE Comp'!N330))</f>
        <v/>
      </c>
      <c r="F325" s="343" t="str">
        <f>IF($F$21="","",IF(B325="","",'STEP 3 EE Comp'!R330))</f>
        <v/>
      </c>
      <c r="G325" s="343" t="str">
        <f>IF($G$21="","",IF(B325="","",'STEP 3 EE Comp'!V330))</f>
        <v/>
      </c>
      <c r="H325" s="343" t="str">
        <f>IF($H$21="","",IF(B325="","",'STEP 3 EE Comp'!Z330))</f>
        <v/>
      </c>
      <c r="I325" s="343" t="str">
        <f>IF($I$21="","",IF(B325="","",'STEP 3 EE Comp'!AD330))</f>
        <v/>
      </c>
      <c r="J325" s="343" t="str">
        <f>IF($J$21="","",IF(B325="","",'STEP 3 EE Comp'!AH330))</f>
        <v/>
      </c>
      <c r="K325" s="344" t="str">
        <f>IF($K$21="","",IF(B325="","",'STEP 3 EE Comp'!AL330))</f>
        <v/>
      </c>
      <c r="L325" s="348" t="str">
        <f t="shared" si="118"/>
        <v/>
      </c>
      <c r="M325" s="210" t="str">
        <f t="shared" si="119"/>
        <v/>
      </c>
      <c r="N325" s="210" t="str">
        <f t="shared" si="120"/>
        <v/>
      </c>
      <c r="O325" s="210" t="str">
        <f t="shared" si="121"/>
        <v/>
      </c>
      <c r="P325" s="210" t="str">
        <f t="shared" si="122"/>
        <v/>
      </c>
      <c r="Q325" s="210" t="str">
        <f t="shared" si="123"/>
        <v/>
      </c>
      <c r="R325" s="210" t="str">
        <f t="shared" si="124"/>
        <v/>
      </c>
      <c r="S325" s="210" t="str">
        <f t="shared" si="125"/>
        <v/>
      </c>
      <c r="T325" s="371" t="str">
        <f t="shared" si="126"/>
        <v/>
      </c>
      <c r="U325" s="348"/>
      <c r="V325" s="210"/>
      <c r="W325" s="210"/>
      <c r="X325" s="210"/>
      <c r="Y325" s="210"/>
      <c r="Z325" s="210"/>
      <c r="AA325" s="210"/>
      <c r="AB325" s="210"/>
      <c r="AC325" s="371"/>
      <c r="AD325" s="215"/>
      <c r="AE325" s="215"/>
      <c r="AF325" s="215"/>
      <c r="AG325" s="220"/>
    </row>
    <row r="326" spans="1:33" x14ac:dyDescent="0.3">
      <c r="A326" s="84" t="str">
        <f>IF('STEP 2 EE Data'!A326="","",'STEP 2 EE Data'!A326)</f>
        <v/>
      </c>
      <c r="B326" s="83" t="str">
        <f>IF('STEP 2 EE Data'!B326="","",'STEP 2 EE Data'!B326)</f>
        <v/>
      </c>
      <c r="C326" s="342" t="str">
        <f>IF($C$21="","",IF(B326="","",'STEP 3 EE Comp'!F331))</f>
        <v/>
      </c>
      <c r="D326" s="343" t="str">
        <f>IF($D$21="","",IF(B326="","",'STEP 3 EE Comp'!J331))</f>
        <v/>
      </c>
      <c r="E326" s="343" t="str">
        <f>IF($E$21="","",IF(B326="","",'STEP 3 EE Comp'!N331))</f>
        <v/>
      </c>
      <c r="F326" s="343" t="str">
        <f>IF($F$21="","",IF(B326="","",'STEP 3 EE Comp'!R331))</f>
        <v/>
      </c>
      <c r="G326" s="343" t="str">
        <f>IF($G$21="","",IF(B326="","",'STEP 3 EE Comp'!V331))</f>
        <v/>
      </c>
      <c r="H326" s="343" t="str">
        <f>IF($H$21="","",IF(B326="","",'STEP 3 EE Comp'!Z331))</f>
        <v/>
      </c>
      <c r="I326" s="343" t="str">
        <f>IF($I$21="","",IF(B326="","",'STEP 3 EE Comp'!AD331))</f>
        <v/>
      </c>
      <c r="J326" s="343" t="str">
        <f>IF($J$21="","",IF(B326="","",'STEP 3 EE Comp'!AH331))</f>
        <v/>
      </c>
      <c r="K326" s="344" t="str">
        <f>IF($K$21="","",IF(B326="","",'STEP 3 EE Comp'!AL331))</f>
        <v/>
      </c>
      <c r="L326" s="348" t="str">
        <f t="shared" si="118"/>
        <v/>
      </c>
      <c r="M326" s="210" t="str">
        <f t="shared" si="119"/>
        <v/>
      </c>
      <c r="N326" s="210" t="str">
        <f t="shared" si="120"/>
        <v/>
      </c>
      <c r="O326" s="210" t="str">
        <f t="shared" si="121"/>
        <v/>
      </c>
      <c r="P326" s="210" t="str">
        <f t="shared" si="122"/>
        <v/>
      </c>
      <c r="Q326" s="210" t="str">
        <f t="shared" si="123"/>
        <v/>
      </c>
      <c r="R326" s="210" t="str">
        <f t="shared" si="124"/>
        <v/>
      </c>
      <c r="S326" s="210" t="str">
        <f t="shared" si="125"/>
        <v/>
      </c>
      <c r="T326" s="371" t="str">
        <f t="shared" si="126"/>
        <v/>
      </c>
      <c r="U326" s="348"/>
      <c r="V326" s="210"/>
      <c r="W326" s="210"/>
      <c r="X326" s="210"/>
      <c r="Y326" s="210"/>
      <c r="Z326" s="210"/>
      <c r="AA326" s="210"/>
      <c r="AB326" s="210"/>
      <c r="AC326" s="371"/>
      <c r="AD326" s="215"/>
      <c r="AE326" s="215"/>
      <c r="AF326" s="215"/>
      <c r="AG326" s="220"/>
    </row>
    <row r="327" spans="1:33" x14ac:dyDescent="0.3">
      <c r="A327" s="84" t="str">
        <f>IF('STEP 2 EE Data'!A327="","",'STEP 2 EE Data'!A327)</f>
        <v/>
      </c>
      <c r="B327" s="83" t="str">
        <f>IF('STEP 2 EE Data'!B327="","",'STEP 2 EE Data'!B327)</f>
        <v/>
      </c>
      <c r="C327" s="342" t="str">
        <f>IF($C$21="","",IF(B327="","",'STEP 3 EE Comp'!F332))</f>
        <v/>
      </c>
      <c r="D327" s="343" t="str">
        <f>IF($D$21="","",IF(B327="","",'STEP 3 EE Comp'!J332))</f>
        <v/>
      </c>
      <c r="E327" s="343" t="str">
        <f>IF($E$21="","",IF(B327="","",'STEP 3 EE Comp'!N332))</f>
        <v/>
      </c>
      <c r="F327" s="343" t="str">
        <f>IF($F$21="","",IF(B327="","",'STEP 3 EE Comp'!R332))</f>
        <v/>
      </c>
      <c r="G327" s="343" t="str">
        <f>IF($G$21="","",IF(B327="","",'STEP 3 EE Comp'!V332))</f>
        <v/>
      </c>
      <c r="H327" s="343" t="str">
        <f>IF($H$21="","",IF(B327="","",'STEP 3 EE Comp'!Z332))</f>
        <v/>
      </c>
      <c r="I327" s="343" t="str">
        <f>IF($I$21="","",IF(B327="","",'STEP 3 EE Comp'!AD332))</f>
        <v/>
      </c>
      <c r="J327" s="343" t="str">
        <f>IF($J$21="","",IF(B327="","",'STEP 3 EE Comp'!AH332))</f>
        <v/>
      </c>
      <c r="K327" s="344" t="str">
        <f>IF($K$21="","",IF(B327="","",'STEP 3 EE Comp'!AL332))</f>
        <v/>
      </c>
      <c r="L327" s="348" t="str">
        <f t="shared" si="118"/>
        <v/>
      </c>
      <c r="M327" s="210" t="str">
        <f t="shared" si="119"/>
        <v/>
      </c>
      <c r="N327" s="210" t="str">
        <f t="shared" si="120"/>
        <v/>
      </c>
      <c r="O327" s="210" t="str">
        <f t="shared" si="121"/>
        <v/>
      </c>
      <c r="P327" s="210" t="str">
        <f t="shared" si="122"/>
        <v/>
      </c>
      <c r="Q327" s="210" t="str">
        <f t="shared" si="123"/>
        <v/>
      </c>
      <c r="R327" s="210" t="str">
        <f t="shared" si="124"/>
        <v/>
      </c>
      <c r="S327" s="210" t="str">
        <f t="shared" si="125"/>
        <v/>
      </c>
      <c r="T327" s="371" t="str">
        <f t="shared" si="126"/>
        <v/>
      </c>
      <c r="U327" s="348"/>
      <c r="V327" s="210"/>
      <c r="W327" s="210"/>
      <c r="X327" s="210"/>
      <c r="Y327" s="210"/>
      <c r="Z327" s="210"/>
      <c r="AA327" s="210"/>
      <c r="AB327" s="210"/>
      <c r="AC327" s="371"/>
      <c r="AD327" s="215"/>
      <c r="AE327" s="215"/>
      <c r="AF327" s="215"/>
      <c r="AG327" s="220"/>
    </row>
    <row r="328" spans="1:33" x14ac:dyDescent="0.3">
      <c r="A328" s="84" t="str">
        <f>IF('STEP 2 EE Data'!A328="","",'STEP 2 EE Data'!A328)</f>
        <v/>
      </c>
      <c r="B328" s="83" t="str">
        <f>IF('STEP 2 EE Data'!B328="","",'STEP 2 EE Data'!B328)</f>
        <v/>
      </c>
      <c r="C328" s="342" t="str">
        <f>IF($C$21="","",IF(B328="","",'STEP 3 EE Comp'!F333))</f>
        <v/>
      </c>
      <c r="D328" s="343" t="str">
        <f>IF($D$21="","",IF(B328="","",'STEP 3 EE Comp'!J333))</f>
        <v/>
      </c>
      <c r="E328" s="343" t="str">
        <f>IF($E$21="","",IF(B328="","",'STEP 3 EE Comp'!N333))</f>
        <v/>
      </c>
      <c r="F328" s="343" t="str">
        <f>IF($F$21="","",IF(B328="","",'STEP 3 EE Comp'!R333))</f>
        <v/>
      </c>
      <c r="G328" s="343" t="str">
        <f>IF($G$21="","",IF(B328="","",'STEP 3 EE Comp'!V333))</f>
        <v/>
      </c>
      <c r="H328" s="343" t="str">
        <f>IF($H$21="","",IF(B328="","",'STEP 3 EE Comp'!Z333))</f>
        <v/>
      </c>
      <c r="I328" s="343" t="str">
        <f>IF($I$21="","",IF(B328="","",'STEP 3 EE Comp'!AD333))</f>
        <v/>
      </c>
      <c r="J328" s="343" t="str">
        <f>IF($J$21="","",IF(B328="","",'STEP 3 EE Comp'!AH333))</f>
        <v/>
      </c>
      <c r="K328" s="344" t="str">
        <f>IF($K$21="","",IF(B328="","",'STEP 3 EE Comp'!AL333))</f>
        <v/>
      </c>
      <c r="L328" s="348" t="str">
        <f t="shared" si="118"/>
        <v/>
      </c>
      <c r="M328" s="210" t="str">
        <f t="shared" si="119"/>
        <v/>
      </c>
      <c r="N328" s="210" t="str">
        <f t="shared" si="120"/>
        <v/>
      </c>
      <c r="O328" s="210" t="str">
        <f t="shared" si="121"/>
        <v/>
      </c>
      <c r="P328" s="210" t="str">
        <f t="shared" si="122"/>
        <v/>
      </c>
      <c r="Q328" s="210" t="str">
        <f t="shared" si="123"/>
        <v/>
      </c>
      <c r="R328" s="210" t="str">
        <f t="shared" si="124"/>
        <v/>
      </c>
      <c r="S328" s="210" t="str">
        <f t="shared" si="125"/>
        <v/>
      </c>
      <c r="T328" s="371" t="str">
        <f t="shared" si="126"/>
        <v/>
      </c>
      <c r="U328" s="348"/>
      <c r="V328" s="210"/>
      <c r="W328" s="210"/>
      <c r="X328" s="210"/>
      <c r="Y328" s="210"/>
      <c r="Z328" s="210"/>
      <c r="AA328" s="210"/>
      <c r="AB328" s="210"/>
      <c r="AC328" s="371"/>
      <c r="AD328" s="215"/>
      <c r="AE328" s="215"/>
      <c r="AF328" s="215"/>
      <c r="AG328" s="220"/>
    </row>
    <row r="329" spans="1:33" x14ac:dyDescent="0.3">
      <c r="A329" s="84" t="str">
        <f>IF('STEP 2 EE Data'!A329="","",'STEP 2 EE Data'!A329)</f>
        <v/>
      </c>
      <c r="B329" s="83" t="str">
        <f>IF('STEP 2 EE Data'!B329="","",'STEP 2 EE Data'!B329)</f>
        <v/>
      </c>
      <c r="C329" s="342" t="str">
        <f>IF($C$21="","",IF(B329="","",'STEP 3 EE Comp'!F334))</f>
        <v/>
      </c>
      <c r="D329" s="343" t="str">
        <f>IF($D$21="","",IF(B329="","",'STEP 3 EE Comp'!J334))</f>
        <v/>
      </c>
      <c r="E329" s="343" t="str">
        <f>IF($E$21="","",IF(B329="","",'STEP 3 EE Comp'!N334))</f>
        <v/>
      </c>
      <c r="F329" s="343" t="str">
        <f>IF($F$21="","",IF(B329="","",'STEP 3 EE Comp'!R334))</f>
        <v/>
      </c>
      <c r="G329" s="343" t="str">
        <f>IF($G$21="","",IF(B329="","",'STEP 3 EE Comp'!V334))</f>
        <v/>
      </c>
      <c r="H329" s="343" t="str">
        <f>IF($H$21="","",IF(B329="","",'STEP 3 EE Comp'!Z334))</f>
        <v/>
      </c>
      <c r="I329" s="343" t="str">
        <f>IF($I$21="","",IF(B329="","",'STEP 3 EE Comp'!AD334))</f>
        <v/>
      </c>
      <c r="J329" s="343" t="str">
        <f>IF($J$21="","",IF(B329="","",'STEP 3 EE Comp'!AH334))</f>
        <v/>
      </c>
      <c r="K329" s="344" t="str">
        <f>IF($K$21="","",IF(B329="","",'STEP 3 EE Comp'!AL334))</f>
        <v/>
      </c>
      <c r="L329" s="348" t="str">
        <f t="shared" si="118"/>
        <v/>
      </c>
      <c r="M329" s="210" t="str">
        <f t="shared" si="119"/>
        <v/>
      </c>
      <c r="N329" s="210" t="str">
        <f t="shared" si="120"/>
        <v/>
      </c>
      <c r="O329" s="210" t="str">
        <f t="shared" si="121"/>
        <v/>
      </c>
      <c r="P329" s="210" t="str">
        <f t="shared" si="122"/>
        <v/>
      </c>
      <c r="Q329" s="210" t="str">
        <f t="shared" si="123"/>
        <v/>
      </c>
      <c r="R329" s="210" t="str">
        <f t="shared" si="124"/>
        <v/>
      </c>
      <c r="S329" s="210" t="str">
        <f t="shared" si="125"/>
        <v/>
      </c>
      <c r="T329" s="371" t="str">
        <f t="shared" si="126"/>
        <v/>
      </c>
      <c r="U329" s="348"/>
      <c r="V329" s="210"/>
      <c r="W329" s="210"/>
      <c r="X329" s="210"/>
      <c r="Y329" s="210"/>
      <c r="Z329" s="210"/>
      <c r="AA329" s="210"/>
      <c r="AB329" s="210"/>
      <c r="AC329" s="371"/>
      <c r="AD329" s="215"/>
      <c r="AE329" s="215"/>
      <c r="AF329" s="215"/>
      <c r="AG329" s="220"/>
    </row>
    <row r="330" spans="1:33" x14ac:dyDescent="0.3">
      <c r="A330" s="84" t="str">
        <f>IF('STEP 2 EE Data'!A330="","",'STEP 2 EE Data'!A330)</f>
        <v/>
      </c>
      <c r="B330" s="83" t="str">
        <f>IF('STEP 2 EE Data'!B330="","",'STEP 2 EE Data'!B330)</f>
        <v/>
      </c>
      <c r="C330" s="342" t="str">
        <f>IF($C$21="","",IF(B330="","",'STEP 3 EE Comp'!F335))</f>
        <v/>
      </c>
      <c r="D330" s="343" t="str">
        <f>IF($D$21="","",IF(B330="","",'STEP 3 EE Comp'!J335))</f>
        <v/>
      </c>
      <c r="E330" s="343" t="str">
        <f>IF($E$21="","",IF(B330="","",'STEP 3 EE Comp'!N335))</f>
        <v/>
      </c>
      <c r="F330" s="343" t="str">
        <f>IF($F$21="","",IF(B330="","",'STEP 3 EE Comp'!R335))</f>
        <v/>
      </c>
      <c r="G330" s="343" t="str">
        <f>IF($G$21="","",IF(B330="","",'STEP 3 EE Comp'!V335))</f>
        <v/>
      </c>
      <c r="H330" s="343" t="str">
        <f>IF($H$21="","",IF(B330="","",'STEP 3 EE Comp'!Z335))</f>
        <v/>
      </c>
      <c r="I330" s="343" t="str">
        <f>IF($I$21="","",IF(B330="","",'STEP 3 EE Comp'!AD335))</f>
        <v/>
      </c>
      <c r="J330" s="343" t="str">
        <f>IF($J$21="","",IF(B330="","",'STEP 3 EE Comp'!AH335))</f>
        <v/>
      </c>
      <c r="K330" s="344" t="str">
        <f>IF($K$21="","",IF(B330="","",'STEP 3 EE Comp'!AL335))</f>
        <v/>
      </c>
      <c r="L330" s="348" t="str">
        <f t="shared" si="118"/>
        <v/>
      </c>
      <c r="M330" s="210" t="str">
        <f t="shared" si="119"/>
        <v/>
      </c>
      <c r="N330" s="210" t="str">
        <f t="shared" si="120"/>
        <v/>
      </c>
      <c r="O330" s="210" t="str">
        <f t="shared" si="121"/>
        <v/>
      </c>
      <c r="P330" s="210" t="str">
        <f t="shared" si="122"/>
        <v/>
      </c>
      <c r="Q330" s="210" t="str">
        <f t="shared" si="123"/>
        <v/>
      </c>
      <c r="R330" s="210" t="str">
        <f t="shared" si="124"/>
        <v/>
      </c>
      <c r="S330" s="210" t="str">
        <f t="shared" si="125"/>
        <v/>
      </c>
      <c r="T330" s="371" t="str">
        <f t="shared" si="126"/>
        <v/>
      </c>
      <c r="U330" s="348"/>
      <c r="V330" s="210"/>
      <c r="W330" s="210"/>
      <c r="X330" s="210"/>
      <c r="Y330" s="210"/>
      <c r="Z330" s="210"/>
      <c r="AA330" s="210"/>
      <c r="AB330" s="210"/>
      <c r="AC330" s="371"/>
      <c r="AD330" s="215"/>
      <c r="AE330" s="215"/>
      <c r="AF330" s="215"/>
      <c r="AG330" s="220"/>
    </row>
    <row r="331" spans="1:33" x14ac:dyDescent="0.3">
      <c r="A331" s="84" t="str">
        <f>IF('STEP 2 EE Data'!A331="","",'STEP 2 EE Data'!A331)</f>
        <v/>
      </c>
      <c r="B331" s="83" t="str">
        <f>IF('STEP 2 EE Data'!B331="","",'STEP 2 EE Data'!B331)</f>
        <v/>
      </c>
      <c r="C331" s="342" t="str">
        <f>IF($C$21="","",IF(B331="","",'STEP 3 EE Comp'!F336))</f>
        <v/>
      </c>
      <c r="D331" s="343" t="str">
        <f>IF($D$21="","",IF(B331="","",'STEP 3 EE Comp'!J336))</f>
        <v/>
      </c>
      <c r="E331" s="343" t="str">
        <f>IF($E$21="","",IF(B331="","",'STEP 3 EE Comp'!N336))</f>
        <v/>
      </c>
      <c r="F331" s="343" t="str">
        <f>IF($F$21="","",IF(B331="","",'STEP 3 EE Comp'!R336))</f>
        <v/>
      </c>
      <c r="G331" s="343" t="str">
        <f>IF($G$21="","",IF(B331="","",'STEP 3 EE Comp'!V336))</f>
        <v/>
      </c>
      <c r="H331" s="343" t="str">
        <f>IF($H$21="","",IF(B331="","",'STEP 3 EE Comp'!Z336))</f>
        <v/>
      </c>
      <c r="I331" s="343" t="str">
        <f>IF($I$21="","",IF(B331="","",'STEP 3 EE Comp'!AD336))</f>
        <v/>
      </c>
      <c r="J331" s="343" t="str">
        <f>IF($J$21="","",IF(B331="","",'STEP 3 EE Comp'!AH336))</f>
        <v/>
      </c>
      <c r="K331" s="344" t="str">
        <f>IF($K$21="","",IF(B331="","",'STEP 3 EE Comp'!AL336))</f>
        <v/>
      </c>
      <c r="L331" s="348" t="str">
        <f t="shared" si="118"/>
        <v/>
      </c>
      <c r="M331" s="210" t="str">
        <f t="shared" si="119"/>
        <v/>
      </c>
      <c r="N331" s="210" t="str">
        <f t="shared" si="120"/>
        <v/>
      </c>
      <c r="O331" s="210" t="str">
        <f t="shared" si="121"/>
        <v/>
      </c>
      <c r="P331" s="210" t="str">
        <f t="shared" si="122"/>
        <v/>
      </c>
      <c r="Q331" s="210" t="str">
        <f t="shared" si="123"/>
        <v/>
      </c>
      <c r="R331" s="210" t="str">
        <f t="shared" si="124"/>
        <v/>
      </c>
      <c r="S331" s="210" t="str">
        <f t="shared" si="125"/>
        <v/>
      </c>
      <c r="T331" s="371" t="str">
        <f t="shared" si="126"/>
        <v/>
      </c>
      <c r="U331" s="348"/>
      <c r="V331" s="210"/>
      <c r="W331" s="210"/>
      <c r="X331" s="210"/>
      <c r="Y331" s="210"/>
      <c r="Z331" s="210"/>
      <c r="AA331" s="210"/>
      <c r="AB331" s="210"/>
      <c r="AC331" s="371"/>
      <c r="AD331" s="215"/>
      <c r="AE331" s="215"/>
      <c r="AF331" s="215"/>
      <c r="AG331" s="220"/>
    </row>
    <row r="332" spans="1:33" x14ac:dyDescent="0.3">
      <c r="A332" s="84" t="str">
        <f>IF('STEP 2 EE Data'!A332="","",'STEP 2 EE Data'!A332)</f>
        <v/>
      </c>
      <c r="B332" s="83" t="str">
        <f>IF('STEP 2 EE Data'!B332="","",'STEP 2 EE Data'!B332)</f>
        <v/>
      </c>
      <c r="C332" s="342" t="str">
        <f>IF($C$21="","",IF(B332="","",'STEP 3 EE Comp'!F337))</f>
        <v/>
      </c>
      <c r="D332" s="343" t="str">
        <f>IF($D$21="","",IF(B332="","",'STEP 3 EE Comp'!J337))</f>
        <v/>
      </c>
      <c r="E332" s="343" t="str">
        <f>IF($E$21="","",IF(B332="","",'STEP 3 EE Comp'!N337))</f>
        <v/>
      </c>
      <c r="F332" s="343" t="str">
        <f>IF($F$21="","",IF(B332="","",'STEP 3 EE Comp'!R337))</f>
        <v/>
      </c>
      <c r="G332" s="343" t="str">
        <f>IF($G$21="","",IF(B332="","",'STEP 3 EE Comp'!V337))</f>
        <v/>
      </c>
      <c r="H332" s="343" t="str">
        <f>IF($H$21="","",IF(B332="","",'STEP 3 EE Comp'!Z337))</f>
        <v/>
      </c>
      <c r="I332" s="343" t="str">
        <f>IF($I$21="","",IF(B332="","",'STEP 3 EE Comp'!AD337))</f>
        <v/>
      </c>
      <c r="J332" s="343" t="str">
        <f>IF($J$21="","",IF(B332="","",'STEP 3 EE Comp'!AH337))</f>
        <v/>
      </c>
      <c r="K332" s="344" t="str">
        <f>IF($K$21="","",IF(B332="","",'STEP 3 EE Comp'!AL337))</f>
        <v/>
      </c>
      <c r="L332" s="348" t="str">
        <f t="shared" si="118"/>
        <v/>
      </c>
      <c r="M332" s="210" t="str">
        <f t="shared" si="119"/>
        <v/>
      </c>
      <c r="N332" s="210" t="str">
        <f t="shared" si="120"/>
        <v/>
      </c>
      <c r="O332" s="210" t="str">
        <f t="shared" si="121"/>
        <v/>
      </c>
      <c r="P332" s="210" t="str">
        <f t="shared" si="122"/>
        <v/>
      </c>
      <c r="Q332" s="210" t="str">
        <f t="shared" si="123"/>
        <v/>
      </c>
      <c r="R332" s="210" t="str">
        <f t="shared" si="124"/>
        <v/>
      </c>
      <c r="S332" s="210" t="str">
        <f t="shared" si="125"/>
        <v/>
      </c>
      <c r="T332" s="371" t="str">
        <f t="shared" si="126"/>
        <v/>
      </c>
      <c r="U332" s="348"/>
      <c r="V332" s="210"/>
      <c r="W332" s="210"/>
      <c r="X332" s="210"/>
      <c r="Y332" s="210"/>
      <c r="Z332" s="210"/>
      <c r="AA332" s="210"/>
      <c r="AB332" s="210"/>
      <c r="AC332" s="371"/>
      <c r="AD332" s="215"/>
      <c r="AE332" s="215"/>
      <c r="AF332" s="215"/>
      <c r="AG332" s="220"/>
    </row>
    <row r="333" spans="1:33" x14ac:dyDescent="0.3">
      <c r="A333" s="84" t="str">
        <f>IF('STEP 2 EE Data'!A333="","",'STEP 2 EE Data'!A333)</f>
        <v/>
      </c>
      <c r="B333" s="83" t="str">
        <f>IF('STEP 2 EE Data'!B333="","",'STEP 2 EE Data'!B333)</f>
        <v/>
      </c>
      <c r="C333" s="342" t="str">
        <f>IF($C$21="","",IF(B333="","",'STEP 3 EE Comp'!F338))</f>
        <v/>
      </c>
      <c r="D333" s="343" t="str">
        <f>IF($D$21="","",IF(B333="","",'STEP 3 EE Comp'!J338))</f>
        <v/>
      </c>
      <c r="E333" s="343" t="str">
        <f>IF($E$21="","",IF(B333="","",'STEP 3 EE Comp'!N338))</f>
        <v/>
      </c>
      <c r="F333" s="343" t="str">
        <f>IF($F$21="","",IF(B333="","",'STEP 3 EE Comp'!R338))</f>
        <v/>
      </c>
      <c r="G333" s="343" t="str">
        <f>IF($G$21="","",IF(B333="","",'STEP 3 EE Comp'!V338))</f>
        <v/>
      </c>
      <c r="H333" s="343" t="str">
        <f>IF($H$21="","",IF(B333="","",'STEP 3 EE Comp'!Z338))</f>
        <v/>
      </c>
      <c r="I333" s="343" t="str">
        <f>IF($I$21="","",IF(B333="","",'STEP 3 EE Comp'!AD338))</f>
        <v/>
      </c>
      <c r="J333" s="343" t="str">
        <f>IF($J$21="","",IF(B333="","",'STEP 3 EE Comp'!AH338))</f>
        <v/>
      </c>
      <c r="K333" s="344" t="str">
        <f>IF($K$21="","",IF(B333="","",'STEP 3 EE Comp'!AL338))</f>
        <v/>
      </c>
      <c r="L333" s="348" t="str">
        <f t="shared" si="118"/>
        <v/>
      </c>
      <c r="M333" s="210" t="str">
        <f t="shared" si="119"/>
        <v/>
      </c>
      <c r="N333" s="210" t="str">
        <f t="shared" si="120"/>
        <v/>
      </c>
      <c r="O333" s="210" t="str">
        <f t="shared" si="121"/>
        <v/>
      </c>
      <c r="P333" s="210" t="str">
        <f t="shared" si="122"/>
        <v/>
      </c>
      <c r="Q333" s="210" t="str">
        <f t="shared" si="123"/>
        <v/>
      </c>
      <c r="R333" s="210" t="str">
        <f t="shared" si="124"/>
        <v/>
      </c>
      <c r="S333" s="210" t="str">
        <f t="shared" si="125"/>
        <v/>
      </c>
      <c r="T333" s="371" t="str">
        <f t="shared" si="126"/>
        <v/>
      </c>
      <c r="U333" s="348"/>
      <c r="V333" s="210"/>
      <c r="W333" s="210"/>
      <c r="X333" s="210"/>
      <c r="Y333" s="210"/>
      <c r="Z333" s="210"/>
      <c r="AA333" s="210"/>
      <c r="AB333" s="210"/>
      <c r="AC333" s="371"/>
      <c r="AD333" s="215"/>
      <c r="AE333" s="215"/>
      <c r="AF333" s="215"/>
      <c r="AG333" s="220"/>
    </row>
    <row r="334" spans="1:33" x14ac:dyDescent="0.3">
      <c r="A334" s="84" t="str">
        <f>IF('STEP 2 EE Data'!A334="","",'STEP 2 EE Data'!A334)</f>
        <v/>
      </c>
      <c r="B334" s="83" t="str">
        <f>IF('STEP 2 EE Data'!B334="","",'STEP 2 EE Data'!B334)</f>
        <v/>
      </c>
      <c r="C334" s="342" t="str">
        <f>IF($C$21="","",IF(B334="","",'STEP 3 EE Comp'!F339))</f>
        <v/>
      </c>
      <c r="D334" s="343" t="str">
        <f>IF($D$21="","",IF(B334="","",'STEP 3 EE Comp'!J339))</f>
        <v/>
      </c>
      <c r="E334" s="343" t="str">
        <f>IF($E$21="","",IF(B334="","",'STEP 3 EE Comp'!N339))</f>
        <v/>
      </c>
      <c r="F334" s="343" t="str">
        <f>IF($F$21="","",IF(B334="","",'STEP 3 EE Comp'!R339))</f>
        <v/>
      </c>
      <c r="G334" s="343" t="str">
        <f>IF($G$21="","",IF(B334="","",'STEP 3 EE Comp'!V339))</f>
        <v/>
      </c>
      <c r="H334" s="343" t="str">
        <f>IF($H$21="","",IF(B334="","",'STEP 3 EE Comp'!Z339))</f>
        <v/>
      </c>
      <c r="I334" s="343" t="str">
        <f>IF($I$21="","",IF(B334="","",'STEP 3 EE Comp'!AD339))</f>
        <v/>
      </c>
      <c r="J334" s="343" t="str">
        <f>IF($J$21="","",IF(B334="","",'STEP 3 EE Comp'!AH339))</f>
        <v/>
      </c>
      <c r="K334" s="344" t="str">
        <f>IF($K$21="","",IF(B334="","",'STEP 3 EE Comp'!AL339))</f>
        <v/>
      </c>
      <c r="L334" s="348" t="str">
        <f t="shared" si="118"/>
        <v/>
      </c>
      <c r="M334" s="210" t="str">
        <f t="shared" si="119"/>
        <v/>
      </c>
      <c r="N334" s="210" t="str">
        <f t="shared" si="120"/>
        <v/>
      </c>
      <c r="O334" s="210" t="str">
        <f t="shared" si="121"/>
        <v/>
      </c>
      <c r="P334" s="210" t="str">
        <f t="shared" si="122"/>
        <v/>
      </c>
      <c r="Q334" s="210" t="str">
        <f t="shared" si="123"/>
        <v/>
      </c>
      <c r="R334" s="210" t="str">
        <f t="shared" si="124"/>
        <v/>
      </c>
      <c r="S334" s="210" t="str">
        <f t="shared" si="125"/>
        <v/>
      </c>
      <c r="T334" s="371" t="str">
        <f t="shared" si="126"/>
        <v/>
      </c>
      <c r="U334" s="348"/>
      <c r="V334" s="210"/>
      <c r="W334" s="210"/>
      <c r="X334" s="210"/>
      <c r="Y334" s="210"/>
      <c r="Z334" s="210"/>
      <c r="AA334" s="210"/>
      <c r="AB334" s="210"/>
      <c r="AC334" s="371"/>
      <c r="AD334" s="215"/>
      <c r="AE334" s="215"/>
      <c r="AF334" s="215"/>
      <c r="AG334" s="220"/>
    </row>
    <row r="335" spans="1:33" x14ac:dyDescent="0.3">
      <c r="A335" s="84" t="str">
        <f>IF('STEP 2 EE Data'!A335="","",'STEP 2 EE Data'!A335)</f>
        <v/>
      </c>
      <c r="B335" s="83" t="str">
        <f>IF('STEP 2 EE Data'!B335="","",'STEP 2 EE Data'!B335)</f>
        <v/>
      </c>
      <c r="C335" s="342" t="str">
        <f>IF($C$21="","",IF(B335="","",'STEP 3 EE Comp'!F340))</f>
        <v/>
      </c>
      <c r="D335" s="343" t="str">
        <f>IF($D$21="","",IF(B335="","",'STEP 3 EE Comp'!J340))</f>
        <v/>
      </c>
      <c r="E335" s="343" t="str">
        <f>IF($E$21="","",IF(B335="","",'STEP 3 EE Comp'!N340))</f>
        <v/>
      </c>
      <c r="F335" s="343" t="str">
        <f>IF($F$21="","",IF(B335="","",'STEP 3 EE Comp'!R340))</f>
        <v/>
      </c>
      <c r="G335" s="343" t="str">
        <f>IF($G$21="","",IF(B335="","",'STEP 3 EE Comp'!V340))</f>
        <v/>
      </c>
      <c r="H335" s="343" t="str">
        <f>IF($H$21="","",IF(B335="","",'STEP 3 EE Comp'!Z340))</f>
        <v/>
      </c>
      <c r="I335" s="343" t="str">
        <f>IF($I$21="","",IF(B335="","",'STEP 3 EE Comp'!AD340))</f>
        <v/>
      </c>
      <c r="J335" s="343" t="str">
        <f>IF($J$21="","",IF(B335="","",'STEP 3 EE Comp'!AH340))</f>
        <v/>
      </c>
      <c r="K335" s="344" t="str">
        <f>IF($K$21="","",IF(B335="","",'STEP 3 EE Comp'!AL340))</f>
        <v/>
      </c>
      <c r="L335" s="348" t="str">
        <f t="shared" si="118"/>
        <v/>
      </c>
      <c r="M335" s="210" t="str">
        <f t="shared" si="119"/>
        <v/>
      </c>
      <c r="N335" s="210" t="str">
        <f t="shared" si="120"/>
        <v/>
      </c>
      <c r="O335" s="210" t="str">
        <f t="shared" si="121"/>
        <v/>
      </c>
      <c r="P335" s="210" t="str">
        <f t="shared" si="122"/>
        <v/>
      </c>
      <c r="Q335" s="210" t="str">
        <f t="shared" si="123"/>
        <v/>
      </c>
      <c r="R335" s="210" t="str">
        <f t="shared" si="124"/>
        <v/>
      </c>
      <c r="S335" s="210" t="str">
        <f t="shared" si="125"/>
        <v/>
      </c>
      <c r="T335" s="371" t="str">
        <f t="shared" si="126"/>
        <v/>
      </c>
      <c r="U335" s="348"/>
      <c r="V335" s="210"/>
      <c r="W335" s="210"/>
      <c r="X335" s="210"/>
      <c r="Y335" s="210"/>
      <c r="Z335" s="210"/>
      <c r="AA335" s="210"/>
      <c r="AB335" s="210"/>
      <c r="AC335" s="371"/>
      <c r="AD335" s="215"/>
      <c r="AE335" s="215"/>
      <c r="AF335" s="215"/>
      <c r="AG335" s="220"/>
    </row>
    <row r="336" spans="1:33" x14ac:dyDescent="0.3">
      <c r="A336" s="84" t="str">
        <f>IF('STEP 2 EE Data'!A336="","",'STEP 2 EE Data'!A336)</f>
        <v/>
      </c>
      <c r="B336" s="83" t="str">
        <f>IF('STEP 2 EE Data'!B336="","",'STEP 2 EE Data'!B336)</f>
        <v/>
      </c>
      <c r="C336" s="342" t="str">
        <f>IF($C$21="","",IF(B336="","",'STEP 3 EE Comp'!F341))</f>
        <v/>
      </c>
      <c r="D336" s="343" t="str">
        <f>IF($D$21="","",IF(B336="","",'STEP 3 EE Comp'!J341))</f>
        <v/>
      </c>
      <c r="E336" s="343" t="str">
        <f>IF($E$21="","",IF(B336="","",'STEP 3 EE Comp'!N341))</f>
        <v/>
      </c>
      <c r="F336" s="343" t="str">
        <f>IF($F$21="","",IF(B336="","",'STEP 3 EE Comp'!R341))</f>
        <v/>
      </c>
      <c r="G336" s="343" t="str">
        <f>IF($G$21="","",IF(B336="","",'STEP 3 EE Comp'!V341))</f>
        <v/>
      </c>
      <c r="H336" s="343" t="str">
        <f>IF($H$21="","",IF(B336="","",'STEP 3 EE Comp'!Z341))</f>
        <v/>
      </c>
      <c r="I336" s="343" t="str">
        <f>IF($I$21="","",IF(B336="","",'STEP 3 EE Comp'!AD341))</f>
        <v/>
      </c>
      <c r="J336" s="343" t="str">
        <f>IF($J$21="","",IF(B336="","",'STEP 3 EE Comp'!AH341))</f>
        <v/>
      </c>
      <c r="K336" s="344" t="str">
        <f>IF($K$21="","",IF(B336="","",'STEP 3 EE Comp'!AL341))</f>
        <v/>
      </c>
      <c r="L336" s="348" t="str">
        <f t="shared" si="118"/>
        <v/>
      </c>
      <c r="M336" s="210" t="str">
        <f t="shared" si="119"/>
        <v/>
      </c>
      <c r="N336" s="210" t="str">
        <f t="shared" si="120"/>
        <v/>
      </c>
      <c r="O336" s="210" t="str">
        <f t="shared" si="121"/>
        <v/>
      </c>
      <c r="P336" s="210" t="str">
        <f t="shared" si="122"/>
        <v/>
      </c>
      <c r="Q336" s="210" t="str">
        <f t="shared" si="123"/>
        <v/>
      </c>
      <c r="R336" s="210" t="str">
        <f t="shared" si="124"/>
        <v/>
      </c>
      <c r="S336" s="210" t="str">
        <f t="shared" si="125"/>
        <v/>
      </c>
      <c r="T336" s="371" t="str">
        <f t="shared" si="126"/>
        <v/>
      </c>
      <c r="U336" s="348"/>
      <c r="V336" s="210"/>
      <c r="W336" s="210"/>
      <c r="X336" s="210"/>
      <c r="Y336" s="210"/>
      <c r="Z336" s="210"/>
      <c r="AA336" s="210"/>
      <c r="AB336" s="210"/>
      <c r="AC336" s="371"/>
      <c r="AD336" s="215"/>
      <c r="AE336" s="215"/>
      <c r="AF336" s="215"/>
      <c r="AG336" s="220"/>
    </row>
    <row r="337" spans="1:33" x14ac:dyDescent="0.3">
      <c r="A337" s="84" t="str">
        <f>IF('STEP 2 EE Data'!A337="","",'STEP 2 EE Data'!A337)</f>
        <v/>
      </c>
      <c r="B337" s="83" t="str">
        <f>IF('STEP 2 EE Data'!B337="","",'STEP 2 EE Data'!B337)</f>
        <v/>
      </c>
      <c r="C337" s="342" t="str">
        <f>IF($C$21="","",IF(B337="","",'STEP 3 EE Comp'!F342))</f>
        <v/>
      </c>
      <c r="D337" s="343" t="str">
        <f>IF($D$21="","",IF(B337="","",'STEP 3 EE Comp'!J342))</f>
        <v/>
      </c>
      <c r="E337" s="343" t="str">
        <f>IF($E$21="","",IF(B337="","",'STEP 3 EE Comp'!N342))</f>
        <v/>
      </c>
      <c r="F337" s="343" t="str">
        <f>IF($F$21="","",IF(B337="","",'STEP 3 EE Comp'!R342))</f>
        <v/>
      </c>
      <c r="G337" s="343" t="str">
        <f>IF($G$21="","",IF(B337="","",'STEP 3 EE Comp'!V342))</f>
        <v/>
      </c>
      <c r="H337" s="343" t="str">
        <f>IF($H$21="","",IF(B337="","",'STEP 3 EE Comp'!Z342))</f>
        <v/>
      </c>
      <c r="I337" s="343" t="str">
        <f>IF($I$21="","",IF(B337="","",'STEP 3 EE Comp'!AD342))</f>
        <v/>
      </c>
      <c r="J337" s="343" t="str">
        <f>IF($J$21="","",IF(B337="","",'STEP 3 EE Comp'!AH342))</f>
        <v/>
      </c>
      <c r="K337" s="344" t="str">
        <f>IF($K$21="","",IF(B337="","",'STEP 3 EE Comp'!AL342))</f>
        <v/>
      </c>
      <c r="L337" s="348" t="str">
        <f t="shared" si="118"/>
        <v/>
      </c>
      <c r="M337" s="210" t="str">
        <f t="shared" si="119"/>
        <v/>
      </c>
      <c r="N337" s="210" t="str">
        <f t="shared" si="120"/>
        <v/>
      </c>
      <c r="O337" s="210" t="str">
        <f t="shared" si="121"/>
        <v/>
      </c>
      <c r="P337" s="210" t="str">
        <f t="shared" si="122"/>
        <v/>
      </c>
      <c r="Q337" s="210" t="str">
        <f t="shared" si="123"/>
        <v/>
      </c>
      <c r="R337" s="210" t="str">
        <f t="shared" si="124"/>
        <v/>
      </c>
      <c r="S337" s="210" t="str">
        <f t="shared" si="125"/>
        <v/>
      </c>
      <c r="T337" s="371" t="str">
        <f t="shared" si="126"/>
        <v/>
      </c>
      <c r="U337" s="348"/>
      <c r="V337" s="210"/>
      <c r="W337" s="210"/>
      <c r="X337" s="210"/>
      <c r="Y337" s="210"/>
      <c r="Z337" s="210"/>
      <c r="AA337" s="210"/>
      <c r="AB337" s="210"/>
      <c r="AC337" s="371"/>
      <c r="AD337" s="215"/>
      <c r="AE337" s="215"/>
      <c r="AF337" s="215"/>
      <c r="AG337" s="220"/>
    </row>
    <row r="338" spans="1:33" x14ac:dyDescent="0.3">
      <c r="A338" s="84" t="str">
        <f>IF('STEP 2 EE Data'!A338="","",'STEP 2 EE Data'!A338)</f>
        <v/>
      </c>
      <c r="B338" s="83" t="str">
        <f>IF('STEP 2 EE Data'!B338="","",'STEP 2 EE Data'!B338)</f>
        <v/>
      </c>
      <c r="C338" s="342" t="str">
        <f>IF($C$21="","",IF(B338="","",'STEP 3 EE Comp'!F343))</f>
        <v/>
      </c>
      <c r="D338" s="343" t="str">
        <f>IF($D$21="","",IF(B338="","",'STEP 3 EE Comp'!J343))</f>
        <v/>
      </c>
      <c r="E338" s="343" t="str">
        <f>IF($E$21="","",IF(B338="","",'STEP 3 EE Comp'!N343))</f>
        <v/>
      </c>
      <c r="F338" s="343" t="str">
        <f>IF($F$21="","",IF(B338="","",'STEP 3 EE Comp'!R343))</f>
        <v/>
      </c>
      <c r="G338" s="343" t="str">
        <f>IF($G$21="","",IF(B338="","",'STEP 3 EE Comp'!V343))</f>
        <v/>
      </c>
      <c r="H338" s="343" t="str">
        <f>IF($H$21="","",IF(B338="","",'STEP 3 EE Comp'!Z343))</f>
        <v/>
      </c>
      <c r="I338" s="343" t="str">
        <f>IF($I$21="","",IF(B338="","",'STEP 3 EE Comp'!AD343))</f>
        <v/>
      </c>
      <c r="J338" s="343" t="str">
        <f>IF($J$21="","",IF(B338="","",'STEP 3 EE Comp'!AH343))</f>
        <v/>
      </c>
      <c r="K338" s="344" t="str">
        <f>IF($K$21="","",IF(B338="","",'STEP 3 EE Comp'!AL343))</f>
        <v/>
      </c>
      <c r="L338" s="348" t="str">
        <f t="shared" si="118"/>
        <v/>
      </c>
      <c r="M338" s="210" t="str">
        <f t="shared" si="119"/>
        <v/>
      </c>
      <c r="N338" s="210" t="str">
        <f t="shared" si="120"/>
        <v/>
      </c>
      <c r="O338" s="210" t="str">
        <f t="shared" si="121"/>
        <v/>
      </c>
      <c r="P338" s="210" t="str">
        <f t="shared" si="122"/>
        <v/>
      </c>
      <c r="Q338" s="210" t="str">
        <f t="shared" si="123"/>
        <v/>
      </c>
      <c r="R338" s="210" t="str">
        <f t="shared" si="124"/>
        <v/>
      </c>
      <c r="S338" s="210" t="str">
        <f t="shared" si="125"/>
        <v/>
      </c>
      <c r="T338" s="371" t="str">
        <f t="shared" si="126"/>
        <v/>
      </c>
      <c r="U338" s="348"/>
      <c r="V338" s="210"/>
      <c r="W338" s="210"/>
      <c r="X338" s="210"/>
      <c r="Y338" s="210"/>
      <c r="Z338" s="210"/>
      <c r="AA338" s="210"/>
      <c r="AB338" s="210"/>
      <c r="AC338" s="371"/>
      <c r="AD338" s="215"/>
      <c r="AE338" s="215"/>
      <c r="AF338" s="215"/>
      <c r="AG338" s="220"/>
    </row>
    <row r="339" spans="1:33" x14ac:dyDescent="0.3">
      <c r="A339" s="84" t="str">
        <f>IF('STEP 2 EE Data'!A339="","",'STEP 2 EE Data'!A339)</f>
        <v/>
      </c>
      <c r="B339" s="83" t="str">
        <f>IF('STEP 2 EE Data'!B339="","",'STEP 2 EE Data'!B339)</f>
        <v/>
      </c>
      <c r="C339" s="342" t="str">
        <f>IF($C$21="","",IF(B339="","",'STEP 3 EE Comp'!F344))</f>
        <v/>
      </c>
      <c r="D339" s="343" t="str">
        <f>IF($D$21="","",IF(B339="","",'STEP 3 EE Comp'!J344))</f>
        <v/>
      </c>
      <c r="E339" s="343" t="str">
        <f>IF($E$21="","",IF(B339="","",'STEP 3 EE Comp'!N344))</f>
        <v/>
      </c>
      <c r="F339" s="343" t="str">
        <f>IF($F$21="","",IF(B339="","",'STEP 3 EE Comp'!R344))</f>
        <v/>
      </c>
      <c r="G339" s="343" t="str">
        <f>IF($G$21="","",IF(B339="","",'STEP 3 EE Comp'!V344))</f>
        <v/>
      </c>
      <c r="H339" s="343" t="str">
        <f>IF($H$21="","",IF(B339="","",'STEP 3 EE Comp'!Z344))</f>
        <v/>
      </c>
      <c r="I339" s="343" t="str">
        <f>IF($I$21="","",IF(B339="","",'STEP 3 EE Comp'!AD344))</f>
        <v/>
      </c>
      <c r="J339" s="343" t="str">
        <f>IF($J$21="","",IF(B339="","",'STEP 3 EE Comp'!AH344))</f>
        <v/>
      </c>
      <c r="K339" s="344" t="str">
        <f>IF($K$21="","",IF(B339="","",'STEP 3 EE Comp'!AL344))</f>
        <v/>
      </c>
      <c r="L339" s="348" t="str">
        <f t="shared" si="118"/>
        <v/>
      </c>
      <c r="M339" s="210" t="str">
        <f t="shared" si="119"/>
        <v/>
      </c>
      <c r="N339" s="210" t="str">
        <f t="shared" si="120"/>
        <v/>
      </c>
      <c r="O339" s="210" t="str">
        <f t="shared" si="121"/>
        <v/>
      </c>
      <c r="P339" s="210" t="str">
        <f t="shared" si="122"/>
        <v/>
      </c>
      <c r="Q339" s="210" t="str">
        <f t="shared" si="123"/>
        <v/>
      </c>
      <c r="R339" s="210" t="str">
        <f t="shared" si="124"/>
        <v/>
      </c>
      <c r="S339" s="210" t="str">
        <f t="shared" si="125"/>
        <v/>
      </c>
      <c r="T339" s="371" t="str">
        <f t="shared" si="126"/>
        <v/>
      </c>
      <c r="U339" s="348"/>
      <c r="V339" s="210"/>
      <c r="W339" s="210"/>
      <c r="X339" s="210"/>
      <c r="Y339" s="210"/>
      <c r="Z339" s="210"/>
      <c r="AA339" s="210"/>
      <c r="AB339" s="210"/>
      <c r="AC339" s="371"/>
      <c r="AD339" s="215"/>
      <c r="AE339" s="215"/>
      <c r="AF339" s="215"/>
      <c r="AG339" s="220"/>
    </row>
    <row r="340" spans="1:33" x14ac:dyDescent="0.3">
      <c r="A340" s="84" t="str">
        <f>IF('STEP 2 EE Data'!A340="","",'STEP 2 EE Data'!A340)</f>
        <v/>
      </c>
      <c r="B340" s="83" t="str">
        <f>IF('STEP 2 EE Data'!B340="","",'STEP 2 EE Data'!B340)</f>
        <v/>
      </c>
      <c r="C340" s="342" t="str">
        <f>IF($C$21="","",IF(B340="","",'STEP 3 EE Comp'!F345))</f>
        <v/>
      </c>
      <c r="D340" s="343" t="str">
        <f>IF($D$21="","",IF(B340="","",'STEP 3 EE Comp'!J345))</f>
        <v/>
      </c>
      <c r="E340" s="343" t="str">
        <f>IF($E$21="","",IF(B340="","",'STEP 3 EE Comp'!N345))</f>
        <v/>
      </c>
      <c r="F340" s="343" t="str">
        <f>IF($F$21="","",IF(B340="","",'STEP 3 EE Comp'!R345))</f>
        <v/>
      </c>
      <c r="G340" s="343" t="str">
        <f>IF($G$21="","",IF(B340="","",'STEP 3 EE Comp'!V345))</f>
        <v/>
      </c>
      <c r="H340" s="343" t="str">
        <f>IF($H$21="","",IF(B340="","",'STEP 3 EE Comp'!Z345))</f>
        <v/>
      </c>
      <c r="I340" s="343" t="str">
        <f>IF($I$21="","",IF(B340="","",'STEP 3 EE Comp'!AD345))</f>
        <v/>
      </c>
      <c r="J340" s="343" t="str">
        <f>IF($J$21="","",IF(B340="","",'STEP 3 EE Comp'!AH345))</f>
        <v/>
      </c>
      <c r="K340" s="344" t="str">
        <f>IF($K$21="","",IF(B340="","",'STEP 3 EE Comp'!AL345))</f>
        <v/>
      </c>
      <c r="L340" s="348" t="str">
        <f t="shared" si="118"/>
        <v/>
      </c>
      <c r="M340" s="210" t="str">
        <f t="shared" si="119"/>
        <v/>
      </c>
      <c r="N340" s="210" t="str">
        <f t="shared" si="120"/>
        <v/>
      </c>
      <c r="O340" s="210" t="str">
        <f t="shared" si="121"/>
        <v/>
      </c>
      <c r="P340" s="210" t="str">
        <f t="shared" si="122"/>
        <v/>
      </c>
      <c r="Q340" s="210" t="str">
        <f t="shared" si="123"/>
        <v/>
      </c>
      <c r="R340" s="210" t="str">
        <f t="shared" si="124"/>
        <v/>
      </c>
      <c r="S340" s="210" t="str">
        <f t="shared" si="125"/>
        <v/>
      </c>
      <c r="T340" s="371" t="str">
        <f t="shared" si="126"/>
        <v/>
      </c>
      <c r="U340" s="348"/>
      <c r="V340" s="210"/>
      <c r="W340" s="210"/>
      <c r="X340" s="210"/>
      <c r="Y340" s="210"/>
      <c r="Z340" s="210"/>
      <c r="AA340" s="210"/>
      <c r="AB340" s="210"/>
      <c r="AC340" s="371"/>
      <c r="AD340" s="215"/>
      <c r="AE340" s="215"/>
      <c r="AF340" s="215"/>
      <c r="AG340" s="220"/>
    </row>
    <row r="341" spans="1:33" x14ac:dyDescent="0.3">
      <c r="A341" s="84" t="str">
        <f>IF('STEP 2 EE Data'!A341="","",'STEP 2 EE Data'!A341)</f>
        <v/>
      </c>
      <c r="B341" s="83" t="str">
        <f>IF('STEP 2 EE Data'!B341="","",'STEP 2 EE Data'!B341)</f>
        <v/>
      </c>
      <c r="C341" s="342" t="str">
        <f>IF($C$21="","",IF(B341="","",'STEP 3 EE Comp'!F346))</f>
        <v/>
      </c>
      <c r="D341" s="343" t="str">
        <f>IF($D$21="","",IF(B341="","",'STEP 3 EE Comp'!J346))</f>
        <v/>
      </c>
      <c r="E341" s="343" t="str">
        <f>IF($E$21="","",IF(B341="","",'STEP 3 EE Comp'!N346))</f>
        <v/>
      </c>
      <c r="F341" s="343" t="str">
        <f>IF($F$21="","",IF(B341="","",'STEP 3 EE Comp'!R346))</f>
        <v/>
      </c>
      <c r="G341" s="343" t="str">
        <f>IF($G$21="","",IF(B341="","",'STEP 3 EE Comp'!V346))</f>
        <v/>
      </c>
      <c r="H341" s="343" t="str">
        <f>IF($H$21="","",IF(B341="","",'STEP 3 EE Comp'!Z346))</f>
        <v/>
      </c>
      <c r="I341" s="343" t="str">
        <f>IF($I$21="","",IF(B341="","",'STEP 3 EE Comp'!AD346))</f>
        <v/>
      </c>
      <c r="J341" s="343" t="str">
        <f>IF($J$21="","",IF(B341="","",'STEP 3 EE Comp'!AH346))</f>
        <v/>
      </c>
      <c r="K341" s="344" t="str">
        <f>IF($K$21="","",IF(B341="","",'STEP 3 EE Comp'!AL346))</f>
        <v/>
      </c>
      <c r="L341" s="348" t="str">
        <f t="shared" si="118"/>
        <v/>
      </c>
      <c r="M341" s="210" t="str">
        <f t="shared" si="119"/>
        <v/>
      </c>
      <c r="N341" s="210" t="str">
        <f t="shared" si="120"/>
        <v/>
      </c>
      <c r="O341" s="210" t="str">
        <f t="shared" si="121"/>
        <v/>
      </c>
      <c r="P341" s="210" t="str">
        <f t="shared" si="122"/>
        <v/>
      </c>
      <c r="Q341" s="210" t="str">
        <f t="shared" si="123"/>
        <v/>
      </c>
      <c r="R341" s="210" t="str">
        <f t="shared" si="124"/>
        <v/>
      </c>
      <c r="S341" s="210" t="str">
        <f t="shared" si="125"/>
        <v/>
      </c>
      <c r="T341" s="371" t="str">
        <f t="shared" si="126"/>
        <v/>
      </c>
      <c r="U341" s="348"/>
      <c r="V341" s="210"/>
      <c r="W341" s="210"/>
      <c r="X341" s="210"/>
      <c r="Y341" s="210"/>
      <c r="Z341" s="210"/>
      <c r="AA341" s="210"/>
      <c r="AB341" s="210"/>
      <c r="AC341" s="371"/>
      <c r="AD341" s="215"/>
      <c r="AE341" s="215"/>
      <c r="AF341" s="215"/>
      <c r="AG341" s="220"/>
    </row>
    <row r="342" spans="1:33" x14ac:dyDescent="0.3">
      <c r="A342" s="84" t="str">
        <f>IF('STEP 2 EE Data'!A342="","",'STEP 2 EE Data'!A342)</f>
        <v/>
      </c>
      <c r="B342" s="83" t="str">
        <f>IF('STEP 2 EE Data'!B342="","",'STEP 2 EE Data'!B342)</f>
        <v/>
      </c>
      <c r="C342" s="342" t="str">
        <f>IF($C$21="","",IF(B342="","",'STEP 3 EE Comp'!F347))</f>
        <v/>
      </c>
      <c r="D342" s="343" t="str">
        <f>IF($D$21="","",IF(B342="","",'STEP 3 EE Comp'!J347))</f>
        <v/>
      </c>
      <c r="E342" s="343" t="str">
        <f>IF($E$21="","",IF(B342="","",'STEP 3 EE Comp'!N347))</f>
        <v/>
      </c>
      <c r="F342" s="343" t="str">
        <f>IF($F$21="","",IF(B342="","",'STEP 3 EE Comp'!R347))</f>
        <v/>
      </c>
      <c r="G342" s="343" t="str">
        <f>IF($G$21="","",IF(B342="","",'STEP 3 EE Comp'!V347))</f>
        <v/>
      </c>
      <c r="H342" s="343" t="str">
        <f>IF($H$21="","",IF(B342="","",'STEP 3 EE Comp'!Z347))</f>
        <v/>
      </c>
      <c r="I342" s="343" t="str">
        <f>IF($I$21="","",IF(B342="","",'STEP 3 EE Comp'!AD347))</f>
        <v/>
      </c>
      <c r="J342" s="343" t="str">
        <f>IF($J$21="","",IF(B342="","",'STEP 3 EE Comp'!AH347))</f>
        <v/>
      </c>
      <c r="K342" s="344" t="str">
        <f>IF($K$21="","",IF(B342="","",'STEP 3 EE Comp'!AL347))</f>
        <v/>
      </c>
      <c r="L342" s="348" t="str">
        <f t="shared" si="118"/>
        <v/>
      </c>
      <c r="M342" s="210" t="str">
        <f t="shared" si="119"/>
        <v/>
      </c>
      <c r="N342" s="210" t="str">
        <f t="shared" si="120"/>
        <v/>
      </c>
      <c r="O342" s="210" t="str">
        <f t="shared" si="121"/>
        <v/>
      </c>
      <c r="P342" s="210" t="str">
        <f t="shared" si="122"/>
        <v/>
      </c>
      <c r="Q342" s="210" t="str">
        <f t="shared" si="123"/>
        <v/>
      </c>
      <c r="R342" s="210" t="str">
        <f t="shared" si="124"/>
        <v/>
      </c>
      <c r="S342" s="210" t="str">
        <f t="shared" si="125"/>
        <v/>
      </c>
      <c r="T342" s="371" t="str">
        <f t="shared" si="126"/>
        <v/>
      </c>
      <c r="U342" s="348"/>
      <c r="V342" s="210"/>
      <c r="W342" s="210"/>
      <c r="X342" s="210"/>
      <c r="Y342" s="210"/>
      <c r="Z342" s="210"/>
      <c r="AA342" s="210"/>
      <c r="AB342" s="210"/>
      <c r="AC342" s="371"/>
      <c r="AD342" s="215"/>
      <c r="AE342" s="215"/>
      <c r="AF342" s="215"/>
      <c r="AG342" s="220"/>
    </row>
    <row r="343" spans="1:33" x14ac:dyDescent="0.3">
      <c r="A343" s="84" t="str">
        <f>IF('STEP 2 EE Data'!A343="","",'STEP 2 EE Data'!A343)</f>
        <v/>
      </c>
      <c r="B343" s="83" t="str">
        <f>IF('STEP 2 EE Data'!B343="","",'STEP 2 EE Data'!B343)</f>
        <v/>
      </c>
      <c r="C343" s="342" t="str">
        <f>IF($C$21="","",IF(B343="","",'STEP 3 EE Comp'!F348))</f>
        <v/>
      </c>
      <c r="D343" s="343" t="str">
        <f>IF($D$21="","",IF(B343="","",'STEP 3 EE Comp'!J348))</f>
        <v/>
      </c>
      <c r="E343" s="343" t="str">
        <f>IF($E$21="","",IF(B343="","",'STEP 3 EE Comp'!N348))</f>
        <v/>
      </c>
      <c r="F343" s="343" t="str">
        <f>IF($F$21="","",IF(B343="","",'STEP 3 EE Comp'!R348))</f>
        <v/>
      </c>
      <c r="G343" s="343" t="str">
        <f>IF($G$21="","",IF(B343="","",'STEP 3 EE Comp'!V348))</f>
        <v/>
      </c>
      <c r="H343" s="343" t="str">
        <f>IF($H$21="","",IF(B343="","",'STEP 3 EE Comp'!Z348))</f>
        <v/>
      </c>
      <c r="I343" s="343" t="str">
        <f>IF($I$21="","",IF(B343="","",'STEP 3 EE Comp'!AD348))</f>
        <v/>
      </c>
      <c r="J343" s="343" t="str">
        <f>IF($J$21="","",IF(B343="","",'STEP 3 EE Comp'!AH348))</f>
        <v/>
      </c>
      <c r="K343" s="344" t="str">
        <f>IF($K$21="","",IF(B343="","",'STEP 3 EE Comp'!AL348))</f>
        <v/>
      </c>
      <c r="L343" s="348" t="str">
        <f t="shared" si="118"/>
        <v/>
      </c>
      <c r="M343" s="210" t="str">
        <f t="shared" si="119"/>
        <v/>
      </c>
      <c r="N343" s="210" t="str">
        <f t="shared" si="120"/>
        <v/>
      </c>
      <c r="O343" s="210" t="str">
        <f t="shared" si="121"/>
        <v/>
      </c>
      <c r="P343" s="210" t="str">
        <f t="shared" si="122"/>
        <v/>
      </c>
      <c r="Q343" s="210" t="str">
        <f t="shared" si="123"/>
        <v/>
      </c>
      <c r="R343" s="210" t="str">
        <f t="shared" si="124"/>
        <v/>
      </c>
      <c r="S343" s="210" t="str">
        <f t="shared" si="125"/>
        <v/>
      </c>
      <c r="T343" s="371" t="str">
        <f t="shared" si="126"/>
        <v/>
      </c>
      <c r="U343" s="348"/>
      <c r="V343" s="210"/>
      <c r="W343" s="210"/>
      <c r="X343" s="210"/>
      <c r="Y343" s="210"/>
      <c r="Z343" s="210"/>
      <c r="AA343" s="210"/>
      <c r="AB343" s="210"/>
      <c r="AC343" s="371"/>
      <c r="AD343" s="215"/>
      <c r="AE343" s="215"/>
      <c r="AF343" s="215"/>
      <c r="AG343" s="220"/>
    </row>
    <row r="344" spans="1:33" x14ac:dyDescent="0.3">
      <c r="A344" s="84" t="str">
        <f>IF('STEP 2 EE Data'!A344="","",'STEP 2 EE Data'!A344)</f>
        <v/>
      </c>
      <c r="B344" s="83" t="str">
        <f>IF('STEP 2 EE Data'!B344="","",'STEP 2 EE Data'!B344)</f>
        <v/>
      </c>
      <c r="C344" s="342" t="str">
        <f>IF($C$21="","",IF(B344="","",'STEP 3 EE Comp'!F349))</f>
        <v/>
      </c>
      <c r="D344" s="343" t="str">
        <f>IF($D$21="","",IF(B344="","",'STEP 3 EE Comp'!J349))</f>
        <v/>
      </c>
      <c r="E344" s="343" t="str">
        <f>IF($E$21="","",IF(B344="","",'STEP 3 EE Comp'!N349))</f>
        <v/>
      </c>
      <c r="F344" s="343" t="str">
        <f>IF($F$21="","",IF(B344="","",'STEP 3 EE Comp'!R349))</f>
        <v/>
      </c>
      <c r="G344" s="343" t="str">
        <f>IF($G$21="","",IF(B344="","",'STEP 3 EE Comp'!V349))</f>
        <v/>
      </c>
      <c r="H344" s="343" t="str">
        <f>IF($H$21="","",IF(B344="","",'STEP 3 EE Comp'!Z349))</f>
        <v/>
      </c>
      <c r="I344" s="343" t="str">
        <f>IF($I$21="","",IF(B344="","",'STEP 3 EE Comp'!AD349))</f>
        <v/>
      </c>
      <c r="J344" s="343" t="str">
        <f>IF($J$21="","",IF(B344="","",'STEP 3 EE Comp'!AH349))</f>
        <v/>
      </c>
      <c r="K344" s="344" t="str">
        <f>IF($K$21="","",IF(B344="","",'STEP 3 EE Comp'!AL349))</f>
        <v/>
      </c>
      <c r="L344" s="348" t="str">
        <f t="shared" si="118"/>
        <v/>
      </c>
      <c r="M344" s="210" t="str">
        <f t="shared" si="119"/>
        <v/>
      </c>
      <c r="N344" s="210" t="str">
        <f t="shared" si="120"/>
        <v/>
      </c>
      <c r="O344" s="210" t="str">
        <f t="shared" si="121"/>
        <v/>
      </c>
      <c r="P344" s="210" t="str">
        <f t="shared" si="122"/>
        <v/>
      </c>
      <c r="Q344" s="210" t="str">
        <f t="shared" si="123"/>
        <v/>
      </c>
      <c r="R344" s="210" t="str">
        <f t="shared" si="124"/>
        <v/>
      </c>
      <c r="S344" s="210" t="str">
        <f t="shared" si="125"/>
        <v/>
      </c>
      <c r="T344" s="371" t="str">
        <f t="shared" si="126"/>
        <v/>
      </c>
      <c r="U344" s="348"/>
      <c r="V344" s="210"/>
      <c r="W344" s="210"/>
      <c r="X344" s="210"/>
      <c r="Y344" s="210"/>
      <c r="Z344" s="210"/>
      <c r="AA344" s="210"/>
      <c r="AB344" s="210"/>
      <c r="AC344" s="371"/>
      <c r="AD344" s="215"/>
      <c r="AE344" s="215"/>
      <c r="AF344" s="215"/>
      <c r="AG344" s="220"/>
    </row>
    <row r="345" spans="1:33" x14ac:dyDescent="0.3">
      <c r="A345" s="84" t="str">
        <f>IF('STEP 2 EE Data'!A345="","",'STEP 2 EE Data'!A345)</f>
        <v/>
      </c>
      <c r="B345" s="83" t="str">
        <f>IF('STEP 2 EE Data'!B345="","",'STEP 2 EE Data'!B345)</f>
        <v/>
      </c>
      <c r="C345" s="342" t="str">
        <f>IF($C$21="","",IF(B345="","",'STEP 3 EE Comp'!F350))</f>
        <v/>
      </c>
      <c r="D345" s="343" t="str">
        <f>IF($D$21="","",IF(B345="","",'STEP 3 EE Comp'!J350))</f>
        <v/>
      </c>
      <c r="E345" s="343" t="str">
        <f>IF($E$21="","",IF(B345="","",'STEP 3 EE Comp'!N350))</f>
        <v/>
      </c>
      <c r="F345" s="343" t="str">
        <f>IF($F$21="","",IF(B345="","",'STEP 3 EE Comp'!R350))</f>
        <v/>
      </c>
      <c r="G345" s="343" t="str">
        <f>IF($G$21="","",IF(B345="","",'STEP 3 EE Comp'!V350))</f>
        <v/>
      </c>
      <c r="H345" s="343" t="str">
        <f>IF($H$21="","",IF(B345="","",'STEP 3 EE Comp'!Z350))</f>
        <v/>
      </c>
      <c r="I345" s="343" t="str">
        <f>IF($I$21="","",IF(B345="","",'STEP 3 EE Comp'!AD350))</f>
        <v/>
      </c>
      <c r="J345" s="343" t="str">
        <f>IF($J$21="","",IF(B345="","",'STEP 3 EE Comp'!AH350))</f>
        <v/>
      </c>
      <c r="K345" s="344" t="str">
        <f>IF($K$21="","",IF(B345="","",'STEP 3 EE Comp'!AL350))</f>
        <v/>
      </c>
      <c r="L345" s="348" t="str">
        <f t="shared" si="118"/>
        <v/>
      </c>
      <c r="M345" s="210" t="str">
        <f t="shared" si="119"/>
        <v/>
      </c>
      <c r="N345" s="210" t="str">
        <f t="shared" si="120"/>
        <v/>
      </c>
      <c r="O345" s="210" t="str">
        <f t="shared" si="121"/>
        <v/>
      </c>
      <c r="P345" s="210" t="str">
        <f t="shared" si="122"/>
        <v/>
      </c>
      <c r="Q345" s="210" t="str">
        <f t="shared" si="123"/>
        <v/>
      </c>
      <c r="R345" s="210" t="str">
        <f t="shared" si="124"/>
        <v/>
      </c>
      <c r="S345" s="210" t="str">
        <f t="shared" si="125"/>
        <v/>
      </c>
      <c r="T345" s="371" t="str">
        <f t="shared" si="126"/>
        <v/>
      </c>
      <c r="U345" s="348"/>
      <c r="V345" s="210"/>
      <c r="W345" s="210"/>
      <c r="X345" s="210"/>
      <c r="Y345" s="210"/>
      <c r="Z345" s="210"/>
      <c r="AA345" s="210"/>
      <c r="AB345" s="210"/>
      <c r="AC345" s="371"/>
      <c r="AD345" s="215"/>
      <c r="AE345" s="215"/>
      <c r="AF345" s="215"/>
      <c r="AG345" s="220"/>
    </row>
    <row r="346" spans="1:33" x14ac:dyDescent="0.3">
      <c r="A346" s="84" t="str">
        <f>IF('STEP 2 EE Data'!A346="","",'STEP 2 EE Data'!A346)</f>
        <v/>
      </c>
      <c r="B346" s="83" t="str">
        <f>IF('STEP 2 EE Data'!B346="","",'STEP 2 EE Data'!B346)</f>
        <v/>
      </c>
      <c r="C346" s="342" t="str">
        <f>IF($C$21="","",IF(B346="","",'STEP 3 EE Comp'!F351))</f>
        <v/>
      </c>
      <c r="D346" s="343" t="str">
        <f>IF($D$21="","",IF(B346="","",'STEP 3 EE Comp'!J351))</f>
        <v/>
      </c>
      <c r="E346" s="343" t="str">
        <f>IF($E$21="","",IF(B346="","",'STEP 3 EE Comp'!N351))</f>
        <v/>
      </c>
      <c r="F346" s="343" t="str">
        <f>IF($F$21="","",IF(B346="","",'STEP 3 EE Comp'!R351))</f>
        <v/>
      </c>
      <c r="G346" s="343" t="str">
        <f>IF($G$21="","",IF(B346="","",'STEP 3 EE Comp'!V351))</f>
        <v/>
      </c>
      <c r="H346" s="343" t="str">
        <f>IF($H$21="","",IF(B346="","",'STEP 3 EE Comp'!Z351))</f>
        <v/>
      </c>
      <c r="I346" s="343" t="str">
        <f>IF($I$21="","",IF(B346="","",'STEP 3 EE Comp'!AD351))</f>
        <v/>
      </c>
      <c r="J346" s="343" t="str">
        <f>IF($J$21="","",IF(B346="","",'STEP 3 EE Comp'!AH351))</f>
        <v/>
      </c>
      <c r="K346" s="344" t="str">
        <f>IF($K$21="","",IF(B346="","",'STEP 3 EE Comp'!AL351))</f>
        <v/>
      </c>
      <c r="L346" s="348" t="str">
        <f t="shared" si="118"/>
        <v/>
      </c>
      <c r="M346" s="210" t="str">
        <f t="shared" si="119"/>
        <v/>
      </c>
      <c r="N346" s="210" t="str">
        <f t="shared" si="120"/>
        <v/>
      </c>
      <c r="O346" s="210" t="str">
        <f t="shared" si="121"/>
        <v/>
      </c>
      <c r="P346" s="210" t="str">
        <f t="shared" si="122"/>
        <v/>
      </c>
      <c r="Q346" s="210" t="str">
        <f t="shared" si="123"/>
        <v/>
      </c>
      <c r="R346" s="210" t="str">
        <f t="shared" si="124"/>
        <v/>
      </c>
      <c r="S346" s="210" t="str">
        <f t="shared" si="125"/>
        <v/>
      </c>
      <c r="T346" s="371" t="str">
        <f t="shared" si="126"/>
        <v/>
      </c>
      <c r="U346" s="348"/>
      <c r="V346" s="210"/>
      <c r="W346" s="210"/>
      <c r="X346" s="210"/>
      <c r="Y346" s="210"/>
      <c r="Z346" s="210"/>
      <c r="AA346" s="210"/>
      <c r="AB346" s="210"/>
      <c r="AC346" s="371"/>
      <c r="AD346" s="215"/>
      <c r="AE346" s="215"/>
      <c r="AF346" s="215"/>
      <c r="AG346" s="220"/>
    </row>
    <row r="347" spans="1:33" x14ac:dyDescent="0.3">
      <c r="A347" s="84" t="str">
        <f>IF('STEP 2 EE Data'!A347="","",'STEP 2 EE Data'!A347)</f>
        <v/>
      </c>
      <c r="B347" s="83" t="str">
        <f>IF('STEP 2 EE Data'!B347="","",'STEP 2 EE Data'!B347)</f>
        <v/>
      </c>
      <c r="C347" s="342" t="str">
        <f>IF($C$21="","",IF(B347="","",'STEP 3 EE Comp'!F352))</f>
        <v/>
      </c>
      <c r="D347" s="343" t="str">
        <f>IF($D$21="","",IF(B347="","",'STEP 3 EE Comp'!J352))</f>
        <v/>
      </c>
      <c r="E347" s="343" t="str">
        <f>IF($E$21="","",IF(B347="","",'STEP 3 EE Comp'!N352))</f>
        <v/>
      </c>
      <c r="F347" s="343" t="str">
        <f>IF($F$21="","",IF(B347="","",'STEP 3 EE Comp'!R352))</f>
        <v/>
      </c>
      <c r="G347" s="343" t="str">
        <f>IF($G$21="","",IF(B347="","",'STEP 3 EE Comp'!V352))</f>
        <v/>
      </c>
      <c r="H347" s="343" t="str">
        <f>IF($H$21="","",IF(B347="","",'STEP 3 EE Comp'!Z352))</f>
        <v/>
      </c>
      <c r="I347" s="343" t="str">
        <f>IF($I$21="","",IF(B347="","",'STEP 3 EE Comp'!AD352))</f>
        <v/>
      </c>
      <c r="J347" s="343" t="str">
        <f>IF($J$21="","",IF(B347="","",'STEP 3 EE Comp'!AH352))</f>
        <v/>
      </c>
      <c r="K347" s="344" t="str">
        <f>IF($K$21="","",IF(B347="","",'STEP 3 EE Comp'!AL352))</f>
        <v/>
      </c>
      <c r="L347" s="348" t="str">
        <f t="shared" si="118"/>
        <v/>
      </c>
      <c r="M347" s="210" t="str">
        <f t="shared" si="119"/>
        <v/>
      </c>
      <c r="N347" s="210" t="str">
        <f t="shared" si="120"/>
        <v/>
      </c>
      <c r="O347" s="210" t="str">
        <f t="shared" si="121"/>
        <v/>
      </c>
      <c r="P347" s="210" t="str">
        <f t="shared" si="122"/>
        <v/>
      </c>
      <c r="Q347" s="210" t="str">
        <f t="shared" si="123"/>
        <v/>
      </c>
      <c r="R347" s="210" t="str">
        <f t="shared" si="124"/>
        <v/>
      </c>
      <c r="S347" s="210" t="str">
        <f t="shared" si="125"/>
        <v/>
      </c>
      <c r="T347" s="371" t="str">
        <f t="shared" si="126"/>
        <v/>
      </c>
      <c r="U347" s="348"/>
      <c r="V347" s="210"/>
      <c r="W347" s="210"/>
      <c r="X347" s="210"/>
      <c r="Y347" s="210"/>
      <c r="Z347" s="210"/>
      <c r="AA347" s="210"/>
      <c r="AB347" s="210"/>
      <c r="AC347" s="371"/>
      <c r="AD347" s="215"/>
      <c r="AE347" s="215"/>
      <c r="AF347" s="215"/>
      <c r="AG347" s="220"/>
    </row>
    <row r="348" spans="1:33" x14ac:dyDescent="0.3">
      <c r="A348" s="84" t="str">
        <f>IF('STEP 2 EE Data'!A348="","",'STEP 2 EE Data'!A348)</f>
        <v/>
      </c>
      <c r="B348" s="83" t="str">
        <f>IF('STEP 2 EE Data'!B348="","",'STEP 2 EE Data'!B348)</f>
        <v/>
      </c>
      <c r="C348" s="342" t="str">
        <f>IF($C$21="","",IF(B348="","",'STEP 3 EE Comp'!F353))</f>
        <v/>
      </c>
      <c r="D348" s="343" t="str">
        <f>IF($D$21="","",IF(B348="","",'STEP 3 EE Comp'!J353))</f>
        <v/>
      </c>
      <c r="E348" s="343" t="str">
        <f>IF($E$21="","",IF(B348="","",'STEP 3 EE Comp'!N353))</f>
        <v/>
      </c>
      <c r="F348" s="343" t="str">
        <f>IF($F$21="","",IF(B348="","",'STEP 3 EE Comp'!R353))</f>
        <v/>
      </c>
      <c r="G348" s="343" t="str">
        <f>IF($G$21="","",IF(B348="","",'STEP 3 EE Comp'!V353))</f>
        <v/>
      </c>
      <c r="H348" s="343" t="str">
        <f>IF($H$21="","",IF(B348="","",'STEP 3 EE Comp'!Z353))</f>
        <v/>
      </c>
      <c r="I348" s="343" t="str">
        <f>IF($I$21="","",IF(B348="","",'STEP 3 EE Comp'!AD353))</f>
        <v/>
      </c>
      <c r="J348" s="343" t="str">
        <f>IF($J$21="","",IF(B348="","",'STEP 3 EE Comp'!AH353))</f>
        <v/>
      </c>
      <c r="K348" s="344" t="str">
        <f>IF($K$21="","",IF(B348="","",'STEP 3 EE Comp'!AL353))</f>
        <v/>
      </c>
      <c r="L348" s="348" t="str">
        <f t="shared" si="118"/>
        <v/>
      </c>
      <c r="M348" s="210" t="str">
        <f t="shared" si="119"/>
        <v/>
      </c>
      <c r="N348" s="210" t="str">
        <f t="shared" si="120"/>
        <v/>
      </c>
      <c r="O348" s="210" t="str">
        <f t="shared" si="121"/>
        <v/>
      </c>
      <c r="P348" s="210" t="str">
        <f t="shared" si="122"/>
        <v/>
      </c>
      <c r="Q348" s="210" t="str">
        <f t="shared" si="123"/>
        <v/>
      </c>
      <c r="R348" s="210" t="str">
        <f t="shared" si="124"/>
        <v/>
      </c>
      <c r="S348" s="210" t="str">
        <f t="shared" si="125"/>
        <v/>
      </c>
      <c r="T348" s="371" t="str">
        <f t="shared" si="126"/>
        <v/>
      </c>
      <c r="U348" s="348"/>
      <c r="V348" s="210"/>
      <c r="W348" s="210"/>
      <c r="X348" s="210"/>
      <c r="Y348" s="210"/>
      <c r="Z348" s="210"/>
      <c r="AA348" s="210"/>
      <c r="AB348" s="210"/>
      <c r="AC348" s="371"/>
      <c r="AD348" s="215"/>
      <c r="AE348" s="215"/>
      <c r="AF348" s="215"/>
      <c r="AG348" s="220"/>
    </row>
    <row r="349" spans="1:33" x14ac:dyDescent="0.3">
      <c r="A349" s="84" t="str">
        <f>IF('STEP 2 EE Data'!A349="","",'STEP 2 EE Data'!A349)</f>
        <v/>
      </c>
      <c r="B349" s="83" t="str">
        <f>IF('STEP 2 EE Data'!B349="","",'STEP 2 EE Data'!B349)</f>
        <v/>
      </c>
      <c r="C349" s="342" t="str">
        <f>IF($C$21="","",IF(B349="","",'STEP 3 EE Comp'!F354))</f>
        <v/>
      </c>
      <c r="D349" s="343" t="str">
        <f>IF($D$21="","",IF(B349="","",'STEP 3 EE Comp'!J354))</f>
        <v/>
      </c>
      <c r="E349" s="343" t="str">
        <f>IF($E$21="","",IF(B349="","",'STEP 3 EE Comp'!N354))</f>
        <v/>
      </c>
      <c r="F349" s="343" t="str">
        <f>IF($F$21="","",IF(B349="","",'STEP 3 EE Comp'!R354))</f>
        <v/>
      </c>
      <c r="G349" s="343" t="str">
        <f>IF($G$21="","",IF(B349="","",'STEP 3 EE Comp'!V354))</f>
        <v/>
      </c>
      <c r="H349" s="343" t="str">
        <f>IF($H$21="","",IF(B349="","",'STEP 3 EE Comp'!Z354))</f>
        <v/>
      </c>
      <c r="I349" s="343" t="str">
        <f>IF($I$21="","",IF(B349="","",'STEP 3 EE Comp'!AD354))</f>
        <v/>
      </c>
      <c r="J349" s="343" t="str">
        <f>IF($J$21="","",IF(B349="","",'STEP 3 EE Comp'!AH354))</f>
        <v/>
      </c>
      <c r="K349" s="344" t="str">
        <f>IF($K$21="","",IF(B349="","",'STEP 3 EE Comp'!AL354))</f>
        <v/>
      </c>
      <c r="L349" s="348" t="str">
        <f t="shared" si="118"/>
        <v/>
      </c>
      <c r="M349" s="210" t="str">
        <f t="shared" si="119"/>
        <v/>
      </c>
      <c r="N349" s="210" t="str">
        <f t="shared" si="120"/>
        <v/>
      </c>
      <c r="O349" s="210" t="str">
        <f t="shared" si="121"/>
        <v/>
      </c>
      <c r="P349" s="210" t="str">
        <f t="shared" si="122"/>
        <v/>
      </c>
      <c r="Q349" s="210" t="str">
        <f t="shared" si="123"/>
        <v/>
      </c>
      <c r="R349" s="210" t="str">
        <f t="shared" si="124"/>
        <v/>
      </c>
      <c r="S349" s="210" t="str">
        <f t="shared" si="125"/>
        <v/>
      </c>
      <c r="T349" s="371" t="str">
        <f t="shared" si="126"/>
        <v/>
      </c>
      <c r="U349" s="348"/>
      <c r="V349" s="210"/>
      <c r="W349" s="210"/>
      <c r="X349" s="210"/>
      <c r="Y349" s="210"/>
      <c r="Z349" s="210"/>
      <c r="AA349" s="210"/>
      <c r="AB349" s="210"/>
      <c r="AC349" s="371"/>
      <c r="AD349" s="215"/>
      <c r="AE349" s="215"/>
      <c r="AF349" s="215"/>
      <c r="AG349" s="220"/>
    </row>
    <row r="350" spans="1:33" x14ac:dyDescent="0.3">
      <c r="A350" s="84" t="str">
        <f>IF('STEP 2 EE Data'!A350="","",'STEP 2 EE Data'!A350)</f>
        <v/>
      </c>
      <c r="B350" s="83" t="str">
        <f>IF('STEP 2 EE Data'!B350="","",'STEP 2 EE Data'!B350)</f>
        <v/>
      </c>
      <c r="C350" s="342" t="str">
        <f>IF($C$21="","",IF(B350="","",'STEP 3 EE Comp'!F355))</f>
        <v/>
      </c>
      <c r="D350" s="343" t="str">
        <f>IF($D$21="","",IF(B350="","",'STEP 3 EE Comp'!J355))</f>
        <v/>
      </c>
      <c r="E350" s="343" t="str">
        <f>IF($E$21="","",IF(B350="","",'STEP 3 EE Comp'!N355))</f>
        <v/>
      </c>
      <c r="F350" s="343" t="str">
        <f>IF($F$21="","",IF(B350="","",'STEP 3 EE Comp'!R355))</f>
        <v/>
      </c>
      <c r="G350" s="343" t="str">
        <f>IF($G$21="","",IF(B350="","",'STEP 3 EE Comp'!V355))</f>
        <v/>
      </c>
      <c r="H350" s="343" t="str">
        <f>IF($H$21="","",IF(B350="","",'STEP 3 EE Comp'!Z355))</f>
        <v/>
      </c>
      <c r="I350" s="343" t="str">
        <f>IF($I$21="","",IF(B350="","",'STEP 3 EE Comp'!AD355))</f>
        <v/>
      </c>
      <c r="J350" s="343" t="str">
        <f>IF($J$21="","",IF(B350="","",'STEP 3 EE Comp'!AH355))</f>
        <v/>
      </c>
      <c r="K350" s="344" t="str">
        <f>IF($K$21="","",IF(B350="","",'STEP 3 EE Comp'!AL355))</f>
        <v/>
      </c>
      <c r="L350" s="348" t="str">
        <f t="shared" si="118"/>
        <v/>
      </c>
      <c r="M350" s="210" t="str">
        <f t="shared" si="119"/>
        <v/>
      </c>
      <c r="N350" s="210" t="str">
        <f t="shared" si="120"/>
        <v/>
      </c>
      <c r="O350" s="210" t="str">
        <f t="shared" si="121"/>
        <v/>
      </c>
      <c r="P350" s="210" t="str">
        <f t="shared" si="122"/>
        <v/>
      </c>
      <c r="Q350" s="210" t="str">
        <f t="shared" si="123"/>
        <v/>
      </c>
      <c r="R350" s="210" t="str">
        <f t="shared" si="124"/>
        <v/>
      </c>
      <c r="S350" s="210" t="str">
        <f t="shared" si="125"/>
        <v/>
      </c>
      <c r="T350" s="371" t="str">
        <f t="shared" si="126"/>
        <v/>
      </c>
      <c r="U350" s="348"/>
      <c r="V350" s="210"/>
      <c r="W350" s="210"/>
      <c r="X350" s="210"/>
      <c r="Y350" s="210"/>
      <c r="Z350" s="210"/>
      <c r="AA350" s="210"/>
      <c r="AB350" s="210"/>
      <c r="AC350" s="371"/>
      <c r="AD350" s="215"/>
      <c r="AE350" s="215"/>
      <c r="AF350" s="215"/>
      <c r="AG350" s="220"/>
    </row>
    <row r="351" spans="1:33" x14ac:dyDescent="0.3">
      <c r="A351" s="84" t="str">
        <f>IF('STEP 2 EE Data'!A351="","",'STEP 2 EE Data'!A351)</f>
        <v/>
      </c>
      <c r="B351" s="83" t="str">
        <f>IF('STEP 2 EE Data'!B351="","",'STEP 2 EE Data'!B351)</f>
        <v/>
      </c>
      <c r="C351" s="342" t="str">
        <f>IF($C$21="","",IF(B351="","",'STEP 3 EE Comp'!F356))</f>
        <v/>
      </c>
      <c r="D351" s="343" t="str">
        <f>IF($D$21="","",IF(B351="","",'STEP 3 EE Comp'!J356))</f>
        <v/>
      </c>
      <c r="E351" s="343" t="str">
        <f>IF($E$21="","",IF(B351="","",'STEP 3 EE Comp'!N356))</f>
        <v/>
      </c>
      <c r="F351" s="343" t="str">
        <f>IF($F$21="","",IF(B351="","",'STEP 3 EE Comp'!R356))</f>
        <v/>
      </c>
      <c r="G351" s="343" t="str">
        <f>IF($G$21="","",IF(B351="","",'STEP 3 EE Comp'!V356))</f>
        <v/>
      </c>
      <c r="H351" s="343" t="str">
        <f>IF($H$21="","",IF(B351="","",'STEP 3 EE Comp'!Z356))</f>
        <v/>
      </c>
      <c r="I351" s="343" t="str">
        <f>IF($I$21="","",IF(B351="","",'STEP 3 EE Comp'!AD356))</f>
        <v/>
      </c>
      <c r="J351" s="343" t="str">
        <f>IF($J$21="","",IF(B351="","",'STEP 3 EE Comp'!AH356))</f>
        <v/>
      </c>
      <c r="K351" s="344" t="str">
        <f>IF($K$21="","",IF(B351="","",'STEP 3 EE Comp'!AL356))</f>
        <v/>
      </c>
      <c r="L351" s="348" t="str">
        <f t="shared" si="118"/>
        <v/>
      </c>
      <c r="M351" s="210" t="str">
        <f t="shared" si="119"/>
        <v/>
      </c>
      <c r="N351" s="210" t="str">
        <f t="shared" si="120"/>
        <v/>
      </c>
      <c r="O351" s="210" t="str">
        <f t="shared" si="121"/>
        <v/>
      </c>
      <c r="P351" s="210" t="str">
        <f t="shared" si="122"/>
        <v/>
      </c>
      <c r="Q351" s="210" t="str">
        <f t="shared" si="123"/>
        <v/>
      </c>
      <c r="R351" s="210" t="str">
        <f t="shared" si="124"/>
        <v/>
      </c>
      <c r="S351" s="210" t="str">
        <f t="shared" si="125"/>
        <v/>
      </c>
      <c r="T351" s="371" t="str">
        <f t="shared" si="126"/>
        <v/>
      </c>
      <c r="U351" s="348"/>
      <c r="V351" s="210"/>
      <c r="W351" s="210"/>
      <c r="X351" s="210"/>
      <c r="Y351" s="210"/>
      <c r="Z351" s="210"/>
      <c r="AA351" s="210"/>
      <c r="AB351" s="210"/>
      <c r="AC351" s="371"/>
      <c r="AD351" s="215"/>
      <c r="AE351" s="215"/>
      <c r="AF351" s="215"/>
      <c r="AG351" s="220"/>
    </row>
    <row r="352" spans="1:33" x14ac:dyDescent="0.3">
      <c r="A352" s="84" t="str">
        <f>IF('STEP 2 EE Data'!A352="","",'STEP 2 EE Data'!A352)</f>
        <v/>
      </c>
      <c r="B352" s="83" t="str">
        <f>IF('STEP 2 EE Data'!B352="","",'STEP 2 EE Data'!B352)</f>
        <v/>
      </c>
      <c r="C352" s="342" t="str">
        <f>IF($C$21="","",IF(B352="","",'STEP 3 EE Comp'!F357))</f>
        <v/>
      </c>
      <c r="D352" s="343" t="str">
        <f>IF($D$21="","",IF(B352="","",'STEP 3 EE Comp'!J357))</f>
        <v/>
      </c>
      <c r="E352" s="343" t="str">
        <f>IF($E$21="","",IF(B352="","",'STEP 3 EE Comp'!N357))</f>
        <v/>
      </c>
      <c r="F352" s="343" t="str">
        <f>IF($F$21="","",IF(B352="","",'STEP 3 EE Comp'!R357))</f>
        <v/>
      </c>
      <c r="G352" s="343" t="str">
        <f>IF($G$21="","",IF(B352="","",'STEP 3 EE Comp'!V357))</f>
        <v/>
      </c>
      <c r="H352" s="343" t="str">
        <f>IF($H$21="","",IF(B352="","",'STEP 3 EE Comp'!Z357))</f>
        <v/>
      </c>
      <c r="I352" s="343" t="str">
        <f>IF($I$21="","",IF(B352="","",'STEP 3 EE Comp'!AD357))</f>
        <v/>
      </c>
      <c r="J352" s="343" t="str">
        <f>IF($J$21="","",IF(B352="","",'STEP 3 EE Comp'!AH357))</f>
        <v/>
      </c>
      <c r="K352" s="344" t="str">
        <f>IF($K$21="","",IF(B352="","",'STEP 3 EE Comp'!AL357))</f>
        <v/>
      </c>
      <c r="L352" s="348" t="str">
        <f t="shared" si="118"/>
        <v/>
      </c>
      <c r="M352" s="210" t="str">
        <f t="shared" si="119"/>
        <v/>
      </c>
      <c r="N352" s="210" t="str">
        <f t="shared" si="120"/>
        <v/>
      </c>
      <c r="O352" s="210" t="str">
        <f t="shared" si="121"/>
        <v/>
      </c>
      <c r="P352" s="210" t="str">
        <f t="shared" si="122"/>
        <v/>
      </c>
      <c r="Q352" s="210" t="str">
        <f t="shared" si="123"/>
        <v/>
      </c>
      <c r="R352" s="210" t="str">
        <f t="shared" si="124"/>
        <v/>
      </c>
      <c r="S352" s="210" t="str">
        <f t="shared" si="125"/>
        <v/>
      </c>
      <c r="T352" s="371" t="str">
        <f t="shared" si="126"/>
        <v/>
      </c>
      <c r="U352" s="348"/>
      <c r="V352" s="210"/>
      <c r="W352" s="210"/>
      <c r="X352" s="210"/>
      <c r="Y352" s="210"/>
      <c r="Z352" s="210"/>
      <c r="AA352" s="210"/>
      <c r="AB352" s="210"/>
      <c r="AC352" s="371"/>
      <c r="AD352" s="215"/>
      <c r="AE352" s="215"/>
      <c r="AF352" s="215"/>
      <c r="AG352" s="220"/>
    </row>
    <row r="353" spans="1:33" x14ac:dyDescent="0.3">
      <c r="A353" s="84" t="str">
        <f>IF('STEP 2 EE Data'!A353="","",'STEP 2 EE Data'!A353)</f>
        <v/>
      </c>
      <c r="B353" s="83" t="str">
        <f>IF('STEP 2 EE Data'!B353="","",'STEP 2 EE Data'!B353)</f>
        <v/>
      </c>
      <c r="C353" s="342" t="str">
        <f>IF($C$21="","",IF(B353="","",'STEP 3 EE Comp'!F358))</f>
        <v/>
      </c>
      <c r="D353" s="343" t="str">
        <f>IF($D$21="","",IF(B353="","",'STEP 3 EE Comp'!J358))</f>
        <v/>
      </c>
      <c r="E353" s="343" t="str">
        <f>IF($E$21="","",IF(B353="","",'STEP 3 EE Comp'!N358))</f>
        <v/>
      </c>
      <c r="F353" s="343" t="str">
        <f>IF($F$21="","",IF(B353="","",'STEP 3 EE Comp'!R358))</f>
        <v/>
      </c>
      <c r="G353" s="343" t="str">
        <f>IF($G$21="","",IF(B353="","",'STEP 3 EE Comp'!V358))</f>
        <v/>
      </c>
      <c r="H353" s="343" t="str">
        <f>IF($H$21="","",IF(B353="","",'STEP 3 EE Comp'!Z358))</f>
        <v/>
      </c>
      <c r="I353" s="343" t="str">
        <f>IF($I$21="","",IF(B353="","",'STEP 3 EE Comp'!AD358))</f>
        <v/>
      </c>
      <c r="J353" s="343" t="str">
        <f>IF($J$21="","",IF(B353="","",'STEP 3 EE Comp'!AH358))</f>
        <v/>
      </c>
      <c r="K353" s="344" t="str">
        <f>IF($K$21="","",IF(B353="","",'STEP 3 EE Comp'!AL358))</f>
        <v/>
      </c>
      <c r="L353" s="348" t="str">
        <f t="shared" si="118"/>
        <v/>
      </c>
      <c r="M353" s="210" t="str">
        <f t="shared" si="119"/>
        <v/>
      </c>
      <c r="N353" s="210" t="str">
        <f t="shared" si="120"/>
        <v/>
      </c>
      <c r="O353" s="210" t="str">
        <f t="shared" si="121"/>
        <v/>
      </c>
      <c r="P353" s="210" t="str">
        <f t="shared" si="122"/>
        <v/>
      </c>
      <c r="Q353" s="210" t="str">
        <f t="shared" si="123"/>
        <v/>
      </c>
      <c r="R353" s="210" t="str">
        <f t="shared" si="124"/>
        <v/>
      </c>
      <c r="S353" s="210" t="str">
        <f t="shared" si="125"/>
        <v/>
      </c>
      <c r="T353" s="371" t="str">
        <f t="shared" si="126"/>
        <v/>
      </c>
      <c r="U353" s="348"/>
      <c r="V353" s="210"/>
      <c r="W353" s="210"/>
      <c r="X353" s="210"/>
      <c r="Y353" s="210"/>
      <c r="Z353" s="210"/>
      <c r="AA353" s="210"/>
      <c r="AB353" s="210"/>
      <c r="AC353" s="371"/>
      <c r="AD353" s="215"/>
      <c r="AE353" s="215"/>
      <c r="AF353" s="215"/>
      <c r="AG353" s="220"/>
    </row>
    <row r="354" spans="1:33" x14ac:dyDescent="0.3">
      <c r="A354" s="84" t="str">
        <f>IF('STEP 2 EE Data'!A354="","",'STEP 2 EE Data'!A354)</f>
        <v/>
      </c>
      <c r="B354" s="83" t="str">
        <f>IF('STEP 2 EE Data'!B354="","",'STEP 2 EE Data'!B354)</f>
        <v/>
      </c>
      <c r="C354" s="342" t="str">
        <f>IF($C$21="","",IF(B354="","",'STEP 3 EE Comp'!F359))</f>
        <v/>
      </c>
      <c r="D354" s="343" t="str">
        <f>IF($D$21="","",IF(B354="","",'STEP 3 EE Comp'!J359))</f>
        <v/>
      </c>
      <c r="E354" s="343" t="str">
        <f>IF($E$21="","",IF(B354="","",'STEP 3 EE Comp'!N359))</f>
        <v/>
      </c>
      <c r="F354" s="343" t="str">
        <f>IF($F$21="","",IF(B354="","",'STEP 3 EE Comp'!R359))</f>
        <v/>
      </c>
      <c r="G354" s="343" t="str">
        <f>IF($G$21="","",IF(B354="","",'STEP 3 EE Comp'!V359))</f>
        <v/>
      </c>
      <c r="H354" s="343" t="str">
        <f>IF($H$21="","",IF(B354="","",'STEP 3 EE Comp'!Z359))</f>
        <v/>
      </c>
      <c r="I354" s="343" t="str">
        <f>IF($I$21="","",IF(B354="","",'STEP 3 EE Comp'!AD359))</f>
        <v/>
      </c>
      <c r="J354" s="343" t="str">
        <f>IF($J$21="","",IF(B354="","",'STEP 3 EE Comp'!AH359))</f>
        <v/>
      </c>
      <c r="K354" s="344" t="str">
        <f>IF($K$21="","",IF(B354="","",'STEP 3 EE Comp'!AL359))</f>
        <v/>
      </c>
      <c r="L354" s="348" t="str">
        <f t="shared" si="118"/>
        <v/>
      </c>
      <c r="M354" s="210" t="str">
        <f t="shared" si="119"/>
        <v/>
      </c>
      <c r="N354" s="210" t="str">
        <f t="shared" si="120"/>
        <v/>
      </c>
      <c r="O354" s="210" t="str">
        <f t="shared" si="121"/>
        <v/>
      </c>
      <c r="P354" s="210" t="str">
        <f t="shared" si="122"/>
        <v/>
      </c>
      <c r="Q354" s="210" t="str">
        <f t="shared" si="123"/>
        <v/>
      </c>
      <c r="R354" s="210" t="str">
        <f t="shared" si="124"/>
        <v/>
      </c>
      <c r="S354" s="210" t="str">
        <f t="shared" si="125"/>
        <v/>
      </c>
      <c r="T354" s="371" t="str">
        <f t="shared" si="126"/>
        <v/>
      </c>
      <c r="U354" s="348"/>
      <c r="V354" s="210"/>
      <c r="W354" s="210"/>
      <c r="X354" s="210"/>
      <c r="Y354" s="210"/>
      <c r="Z354" s="210"/>
      <c r="AA354" s="210"/>
      <c r="AB354" s="210"/>
      <c r="AC354" s="371"/>
      <c r="AD354" s="215"/>
      <c r="AE354" s="215"/>
      <c r="AF354" s="215"/>
      <c r="AG354" s="220"/>
    </row>
    <row r="355" spans="1:33" x14ac:dyDescent="0.3">
      <c r="A355" s="84" t="str">
        <f>IF('STEP 2 EE Data'!A355="","",'STEP 2 EE Data'!A355)</f>
        <v/>
      </c>
      <c r="B355" s="83" t="str">
        <f>IF('STEP 2 EE Data'!B355="","",'STEP 2 EE Data'!B355)</f>
        <v/>
      </c>
      <c r="C355" s="342" t="str">
        <f>IF($C$21="","",IF(B355="","",'STEP 3 EE Comp'!F360))</f>
        <v/>
      </c>
      <c r="D355" s="343" t="str">
        <f>IF($D$21="","",IF(B355="","",'STEP 3 EE Comp'!J360))</f>
        <v/>
      </c>
      <c r="E355" s="343" t="str">
        <f>IF($E$21="","",IF(B355="","",'STEP 3 EE Comp'!N360))</f>
        <v/>
      </c>
      <c r="F355" s="343" t="str">
        <f>IF($F$21="","",IF(B355="","",'STEP 3 EE Comp'!R360))</f>
        <v/>
      </c>
      <c r="G355" s="343" t="str">
        <f>IF($G$21="","",IF(B355="","",'STEP 3 EE Comp'!V360))</f>
        <v/>
      </c>
      <c r="H355" s="343" t="str">
        <f>IF($H$21="","",IF(B355="","",'STEP 3 EE Comp'!Z360))</f>
        <v/>
      </c>
      <c r="I355" s="343" t="str">
        <f>IF($I$21="","",IF(B355="","",'STEP 3 EE Comp'!AD360))</f>
        <v/>
      </c>
      <c r="J355" s="343" t="str">
        <f>IF($J$21="","",IF(B355="","",'STEP 3 EE Comp'!AH360))</f>
        <v/>
      </c>
      <c r="K355" s="344" t="str">
        <f>IF($K$21="","",IF(B355="","",'STEP 3 EE Comp'!AL360))</f>
        <v/>
      </c>
      <c r="L355" s="348" t="str">
        <f t="shared" si="118"/>
        <v/>
      </c>
      <c r="M355" s="210" t="str">
        <f t="shared" si="119"/>
        <v/>
      </c>
      <c r="N355" s="210" t="str">
        <f t="shared" si="120"/>
        <v/>
      </c>
      <c r="O355" s="210" t="str">
        <f t="shared" si="121"/>
        <v/>
      </c>
      <c r="P355" s="210" t="str">
        <f t="shared" si="122"/>
        <v/>
      </c>
      <c r="Q355" s="210" t="str">
        <f t="shared" si="123"/>
        <v/>
      </c>
      <c r="R355" s="210" t="str">
        <f t="shared" si="124"/>
        <v/>
      </c>
      <c r="S355" s="210" t="str">
        <f t="shared" si="125"/>
        <v/>
      </c>
      <c r="T355" s="371" t="str">
        <f t="shared" si="126"/>
        <v/>
      </c>
      <c r="U355" s="348"/>
      <c r="V355" s="210"/>
      <c r="W355" s="210"/>
      <c r="X355" s="210"/>
      <c r="Y355" s="210"/>
      <c r="Z355" s="210"/>
      <c r="AA355" s="210"/>
      <c r="AB355" s="210"/>
      <c r="AC355" s="371"/>
      <c r="AD355" s="215"/>
      <c r="AE355" s="215"/>
      <c r="AF355" s="215"/>
      <c r="AG355" s="220"/>
    </row>
    <row r="356" spans="1:33" x14ac:dyDescent="0.3">
      <c r="A356" s="84" t="str">
        <f>IF('STEP 2 EE Data'!A356="","",'STEP 2 EE Data'!A356)</f>
        <v/>
      </c>
      <c r="B356" s="83" t="str">
        <f>IF('STEP 2 EE Data'!B356="","",'STEP 2 EE Data'!B356)</f>
        <v/>
      </c>
      <c r="C356" s="342" t="str">
        <f>IF($C$21="","",IF(B356="","",'STEP 3 EE Comp'!F361))</f>
        <v/>
      </c>
      <c r="D356" s="343" t="str">
        <f>IF($D$21="","",IF(B356="","",'STEP 3 EE Comp'!J361))</f>
        <v/>
      </c>
      <c r="E356" s="343" t="str">
        <f>IF($E$21="","",IF(B356="","",'STEP 3 EE Comp'!N361))</f>
        <v/>
      </c>
      <c r="F356" s="343" t="str">
        <f>IF($F$21="","",IF(B356="","",'STEP 3 EE Comp'!R361))</f>
        <v/>
      </c>
      <c r="G356" s="343" t="str">
        <f>IF($G$21="","",IF(B356="","",'STEP 3 EE Comp'!V361))</f>
        <v/>
      </c>
      <c r="H356" s="343" t="str">
        <f>IF($H$21="","",IF(B356="","",'STEP 3 EE Comp'!Z361))</f>
        <v/>
      </c>
      <c r="I356" s="343" t="str">
        <f>IF($I$21="","",IF(B356="","",'STEP 3 EE Comp'!AD361))</f>
        <v/>
      </c>
      <c r="J356" s="343" t="str">
        <f>IF($J$21="","",IF(B356="","",'STEP 3 EE Comp'!AH361))</f>
        <v/>
      </c>
      <c r="K356" s="344" t="str">
        <f>IF($K$21="","",IF(B356="","",'STEP 3 EE Comp'!AL361))</f>
        <v/>
      </c>
      <c r="L356" s="348" t="str">
        <f t="shared" si="118"/>
        <v/>
      </c>
      <c r="M356" s="210" t="str">
        <f t="shared" si="119"/>
        <v/>
      </c>
      <c r="N356" s="210" t="str">
        <f t="shared" si="120"/>
        <v/>
      </c>
      <c r="O356" s="210" t="str">
        <f t="shared" si="121"/>
        <v/>
      </c>
      <c r="P356" s="210" t="str">
        <f t="shared" si="122"/>
        <v/>
      </c>
      <c r="Q356" s="210" t="str">
        <f t="shared" si="123"/>
        <v/>
      </c>
      <c r="R356" s="210" t="str">
        <f t="shared" si="124"/>
        <v/>
      </c>
      <c r="S356" s="210" t="str">
        <f t="shared" si="125"/>
        <v/>
      </c>
      <c r="T356" s="371" t="str">
        <f t="shared" si="126"/>
        <v/>
      </c>
      <c r="U356" s="348"/>
      <c r="V356" s="210"/>
      <c r="W356" s="210"/>
      <c r="X356" s="210"/>
      <c r="Y356" s="210"/>
      <c r="Z356" s="210"/>
      <c r="AA356" s="210"/>
      <c r="AB356" s="210"/>
      <c r="AC356" s="371"/>
      <c r="AD356" s="215"/>
      <c r="AE356" s="215"/>
      <c r="AF356" s="215"/>
      <c r="AG356" s="220"/>
    </row>
    <row r="357" spans="1:33" x14ac:dyDescent="0.3">
      <c r="A357" s="84" t="str">
        <f>IF('STEP 2 EE Data'!A357="","",'STEP 2 EE Data'!A357)</f>
        <v/>
      </c>
      <c r="B357" s="83" t="str">
        <f>IF('STEP 2 EE Data'!B357="","",'STEP 2 EE Data'!B357)</f>
        <v/>
      </c>
      <c r="C357" s="342" t="str">
        <f>IF($C$21="","",IF(B357="","",'STEP 3 EE Comp'!F362))</f>
        <v/>
      </c>
      <c r="D357" s="343" t="str">
        <f>IF($D$21="","",IF(B357="","",'STEP 3 EE Comp'!J362))</f>
        <v/>
      </c>
      <c r="E357" s="343" t="str">
        <f>IF($E$21="","",IF(B357="","",'STEP 3 EE Comp'!N362))</f>
        <v/>
      </c>
      <c r="F357" s="343" t="str">
        <f>IF($F$21="","",IF(B357="","",'STEP 3 EE Comp'!R362))</f>
        <v/>
      </c>
      <c r="G357" s="343" t="str">
        <f>IF($G$21="","",IF(B357="","",'STEP 3 EE Comp'!V362))</f>
        <v/>
      </c>
      <c r="H357" s="343" t="str">
        <f>IF($H$21="","",IF(B357="","",'STEP 3 EE Comp'!Z362))</f>
        <v/>
      </c>
      <c r="I357" s="343" t="str">
        <f>IF($I$21="","",IF(B357="","",'STEP 3 EE Comp'!AD362))</f>
        <v/>
      </c>
      <c r="J357" s="343" t="str">
        <f>IF($J$21="","",IF(B357="","",'STEP 3 EE Comp'!AH362))</f>
        <v/>
      </c>
      <c r="K357" s="344" t="str">
        <f>IF($K$21="","",IF(B357="","",'STEP 3 EE Comp'!AL362))</f>
        <v/>
      </c>
      <c r="L357" s="348" t="str">
        <f t="shared" si="118"/>
        <v/>
      </c>
      <c r="M357" s="210" t="str">
        <f t="shared" si="119"/>
        <v/>
      </c>
      <c r="N357" s="210" t="str">
        <f t="shared" si="120"/>
        <v/>
      </c>
      <c r="O357" s="210" t="str">
        <f t="shared" si="121"/>
        <v/>
      </c>
      <c r="P357" s="210" t="str">
        <f t="shared" si="122"/>
        <v/>
      </c>
      <c r="Q357" s="210" t="str">
        <f t="shared" si="123"/>
        <v/>
      </c>
      <c r="R357" s="210" t="str">
        <f t="shared" si="124"/>
        <v/>
      </c>
      <c r="S357" s="210" t="str">
        <f t="shared" si="125"/>
        <v/>
      </c>
      <c r="T357" s="371" t="str">
        <f t="shared" si="126"/>
        <v/>
      </c>
      <c r="U357" s="348"/>
      <c r="V357" s="210"/>
      <c r="W357" s="210"/>
      <c r="X357" s="210"/>
      <c r="Y357" s="210"/>
      <c r="Z357" s="210"/>
      <c r="AA357" s="210"/>
      <c r="AB357" s="210"/>
      <c r="AC357" s="371"/>
      <c r="AD357" s="215"/>
      <c r="AE357" s="215"/>
      <c r="AF357" s="215"/>
      <c r="AG357" s="220"/>
    </row>
    <row r="358" spans="1:33" x14ac:dyDescent="0.3">
      <c r="A358" s="84" t="str">
        <f>IF('STEP 2 EE Data'!A358="","",'STEP 2 EE Data'!A358)</f>
        <v/>
      </c>
      <c r="B358" s="83" t="str">
        <f>IF('STEP 2 EE Data'!B358="","",'STEP 2 EE Data'!B358)</f>
        <v/>
      </c>
      <c r="C358" s="342" t="str">
        <f>IF($C$21="","",IF(B358="","",'STEP 3 EE Comp'!F363))</f>
        <v/>
      </c>
      <c r="D358" s="343" t="str">
        <f>IF($D$21="","",IF(B358="","",'STEP 3 EE Comp'!J363))</f>
        <v/>
      </c>
      <c r="E358" s="343" t="str">
        <f>IF($E$21="","",IF(B358="","",'STEP 3 EE Comp'!N363))</f>
        <v/>
      </c>
      <c r="F358" s="343" t="str">
        <f>IF($F$21="","",IF(B358="","",'STEP 3 EE Comp'!R363))</f>
        <v/>
      </c>
      <c r="G358" s="343" t="str">
        <f>IF($G$21="","",IF(B358="","",'STEP 3 EE Comp'!V363))</f>
        <v/>
      </c>
      <c r="H358" s="343" t="str">
        <f>IF($H$21="","",IF(B358="","",'STEP 3 EE Comp'!Z363))</f>
        <v/>
      </c>
      <c r="I358" s="343" t="str">
        <f>IF($I$21="","",IF(B358="","",'STEP 3 EE Comp'!AD363))</f>
        <v/>
      </c>
      <c r="J358" s="343" t="str">
        <f>IF($J$21="","",IF(B358="","",'STEP 3 EE Comp'!AH363))</f>
        <v/>
      </c>
      <c r="K358" s="344" t="str">
        <f>IF($K$21="","",IF(B358="","",'STEP 3 EE Comp'!AL363))</f>
        <v/>
      </c>
      <c r="L358" s="348" t="str">
        <f t="shared" si="118"/>
        <v/>
      </c>
      <c r="M358" s="210" t="str">
        <f t="shared" si="119"/>
        <v/>
      </c>
      <c r="N358" s="210" t="str">
        <f t="shared" si="120"/>
        <v/>
      </c>
      <c r="O358" s="210" t="str">
        <f t="shared" si="121"/>
        <v/>
      </c>
      <c r="P358" s="210" t="str">
        <f t="shared" si="122"/>
        <v/>
      </c>
      <c r="Q358" s="210" t="str">
        <f t="shared" si="123"/>
        <v/>
      </c>
      <c r="R358" s="210" t="str">
        <f t="shared" si="124"/>
        <v/>
      </c>
      <c r="S358" s="210" t="str">
        <f t="shared" si="125"/>
        <v/>
      </c>
      <c r="T358" s="371" t="str">
        <f t="shared" si="126"/>
        <v/>
      </c>
      <c r="U358" s="348"/>
      <c r="V358" s="210"/>
      <c r="W358" s="210"/>
      <c r="X358" s="210"/>
      <c r="Y358" s="210"/>
      <c r="Z358" s="210"/>
      <c r="AA358" s="210"/>
      <c r="AB358" s="210"/>
      <c r="AC358" s="371"/>
      <c r="AD358" s="215"/>
      <c r="AE358" s="215"/>
      <c r="AF358" s="215"/>
      <c r="AG358" s="220"/>
    </row>
    <row r="359" spans="1:33" x14ac:dyDescent="0.3">
      <c r="A359" s="84" t="str">
        <f>IF('STEP 2 EE Data'!A359="","",'STEP 2 EE Data'!A359)</f>
        <v/>
      </c>
      <c r="B359" s="83" t="str">
        <f>IF('STEP 2 EE Data'!B359="","",'STEP 2 EE Data'!B359)</f>
        <v/>
      </c>
      <c r="C359" s="342" t="str">
        <f>IF($C$21="","",IF(B359="","",'STEP 3 EE Comp'!F364))</f>
        <v/>
      </c>
      <c r="D359" s="343" t="str">
        <f>IF($D$21="","",IF(B359="","",'STEP 3 EE Comp'!J364))</f>
        <v/>
      </c>
      <c r="E359" s="343" t="str">
        <f>IF($E$21="","",IF(B359="","",'STEP 3 EE Comp'!N364))</f>
        <v/>
      </c>
      <c r="F359" s="343" t="str">
        <f>IF($F$21="","",IF(B359="","",'STEP 3 EE Comp'!R364))</f>
        <v/>
      </c>
      <c r="G359" s="343" t="str">
        <f>IF($G$21="","",IF(B359="","",'STEP 3 EE Comp'!V364))</f>
        <v/>
      </c>
      <c r="H359" s="343" t="str">
        <f>IF($H$21="","",IF(B359="","",'STEP 3 EE Comp'!Z364))</f>
        <v/>
      </c>
      <c r="I359" s="343" t="str">
        <f>IF($I$21="","",IF(B359="","",'STEP 3 EE Comp'!AD364))</f>
        <v/>
      </c>
      <c r="J359" s="343" t="str">
        <f>IF($J$21="","",IF(B359="","",'STEP 3 EE Comp'!AH364))</f>
        <v/>
      </c>
      <c r="K359" s="344" t="str">
        <f>IF($K$21="","",IF(B359="","",'STEP 3 EE Comp'!AL364))</f>
        <v/>
      </c>
      <c r="L359" s="348" t="str">
        <f t="shared" si="118"/>
        <v/>
      </c>
      <c r="M359" s="210" t="str">
        <f t="shared" si="119"/>
        <v/>
      </c>
      <c r="N359" s="210" t="str">
        <f t="shared" si="120"/>
        <v/>
      </c>
      <c r="O359" s="210" t="str">
        <f t="shared" si="121"/>
        <v/>
      </c>
      <c r="P359" s="210" t="str">
        <f t="shared" si="122"/>
        <v/>
      </c>
      <c r="Q359" s="210" t="str">
        <f t="shared" si="123"/>
        <v/>
      </c>
      <c r="R359" s="210" t="str">
        <f t="shared" si="124"/>
        <v/>
      </c>
      <c r="S359" s="210" t="str">
        <f t="shared" si="125"/>
        <v/>
      </c>
      <c r="T359" s="371" t="str">
        <f t="shared" si="126"/>
        <v/>
      </c>
      <c r="U359" s="348"/>
      <c r="V359" s="210"/>
      <c r="W359" s="210"/>
      <c r="X359" s="210"/>
      <c r="Y359" s="210"/>
      <c r="Z359" s="210"/>
      <c r="AA359" s="210"/>
      <c r="AB359" s="210"/>
      <c r="AC359" s="371"/>
      <c r="AD359" s="215"/>
      <c r="AE359" s="215"/>
      <c r="AF359" s="215"/>
      <c r="AG359" s="220"/>
    </row>
    <row r="360" spans="1:33" x14ac:dyDescent="0.3">
      <c r="A360" s="84" t="str">
        <f>IF('STEP 2 EE Data'!A360="","",'STEP 2 EE Data'!A360)</f>
        <v/>
      </c>
      <c r="B360" s="83" t="str">
        <f>IF('STEP 2 EE Data'!B360="","",'STEP 2 EE Data'!B360)</f>
        <v/>
      </c>
      <c r="C360" s="342" t="str">
        <f>IF($C$21="","",IF(B360="","",'STEP 3 EE Comp'!F365))</f>
        <v/>
      </c>
      <c r="D360" s="343" t="str">
        <f>IF($D$21="","",IF(B360="","",'STEP 3 EE Comp'!J365))</f>
        <v/>
      </c>
      <c r="E360" s="343" t="str">
        <f>IF($E$21="","",IF(B360="","",'STEP 3 EE Comp'!N365))</f>
        <v/>
      </c>
      <c r="F360" s="343" t="str">
        <f>IF($F$21="","",IF(B360="","",'STEP 3 EE Comp'!R365))</f>
        <v/>
      </c>
      <c r="G360" s="343" t="str">
        <f>IF($G$21="","",IF(B360="","",'STEP 3 EE Comp'!V365))</f>
        <v/>
      </c>
      <c r="H360" s="343" t="str">
        <f>IF($H$21="","",IF(B360="","",'STEP 3 EE Comp'!Z365))</f>
        <v/>
      </c>
      <c r="I360" s="343" t="str">
        <f>IF($I$21="","",IF(B360="","",'STEP 3 EE Comp'!AD365))</f>
        <v/>
      </c>
      <c r="J360" s="343" t="str">
        <f>IF($J$21="","",IF(B360="","",'STEP 3 EE Comp'!AH365))</f>
        <v/>
      </c>
      <c r="K360" s="344" t="str">
        <f>IF($K$21="","",IF(B360="","",'STEP 3 EE Comp'!AL365))</f>
        <v/>
      </c>
      <c r="L360" s="348" t="str">
        <f t="shared" si="118"/>
        <v/>
      </c>
      <c r="M360" s="210" t="str">
        <f t="shared" si="119"/>
        <v/>
      </c>
      <c r="N360" s="210" t="str">
        <f t="shared" si="120"/>
        <v/>
      </c>
      <c r="O360" s="210" t="str">
        <f t="shared" si="121"/>
        <v/>
      </c>
      <c r="P360" s="210" t="str">
        <f t="shared" si="122"/>
        <v/>
      </c>
      <c r="Q360" s="210" t="str">
        <f t="shared" si="123"/>
        <v/>
      </c>
      <c r="R360" s="210" t="str">
        <f t="shared" si="124"/>
        <v/>
      </c>
      <c r="S360" s="210" t="str">
        <f t="shared" si="125"/>
        <v/>
      </c>
      <c r="T360" s="371" t="str">
        <f t="shared" si="126"/>
        <v/>
      </c>
      <c r="U360" s="348"/>
      <c r="V360" s="210"/>
      <c r="W360" s="210"/>
      <c r="X360" s="210"/>
      <c r="Y360" s="210"/>
      <c r="Z360" s="210"/>
      <c r="AA360" s="210"/>
      <c r="AB360" s="210"/>
      <c r="AC360" s="371"/>
      <c r="AD360" s="215"/>
      <c r="AE360" s="215"/>
      <c r="AF360" s="215"/>
      <c r="AG360" s="220"/>
    </row>
    <row r="361" spans="1:33" x14ac:dyDescent="0.3">
      <c r="A361" s="84" t="str">
        <f>IF('STEP 2 EE Data'!A361="","",'STEP 2 EE Data'!A361)</f>
        <v/>
      </c>
      <c r="B361" s="83" t="str">
        <f>IF('STEP 2 EE Data'!B361="","",'STEP 2 EE Data'!B361)</f>
        <v/>
      </c>
      <c r="C361" s="342" t="str">
        <f>IF($C$21="","",IF(B361="","",'STEP 3 EE Comp'!F366))</f>
        <v/>
      </c>
      <c r="D361" s="343" t="str">
        <f>IF($D$21="","",IF(B361="","",'STEP 3 EE Comp'!J366))</f>
        <v/>
      </c>
      <c r="E361" s="343" t="str">
        <f>IF($E$21="","",IF(B361="","",'STEP 3 EE Comp'!N366))</f>
        <v/>
      </c>
      <c r="F361" s="343" t="str">
        <f>IF($F$21="","",IF(B361="","",'STEP 3 EE Comp'!R366))</f>
        <v/>
      </c>
      <c r="G361" s="343" t="str">
        <f>IF($G$21="","",IF(B361="","",'STEP 3 EE Comp'!V366))</f>
        <v/>
      </c>
      <c r="H361" s="343" t="str">
        <f>IF($H$21="","",IF(B361="","",'STEP 3 EE Comp'!Z366))</f>
        <v/>
      </c>
      <c r="I361" s="343" t="str">
        <f>IF($I$21="","",IF(B361="","",'STEP 3 EE Comp'!AD366))</f>
        <v/>
      </c>
      <c r="J361" s="343" t="str">
        <f>IF($J$21="","",IF(B361="","",'STEP 3 EE Comp'!AH366))</f>
        <v/>
      </c>
      <c r="K361" s="344" t="str">
        <f>IF($K$21="","",IF(B361="","",'STEP 3 EE Comp'!AL366))</f>
        <v/>
      </c>
      <c r="L361" s="348" t="str">
        <f t="shared" si="118"/>
        <v/>
      </c>
      <c r="M361" s="210" t="str">
        <f t="shared" si="119"/>
        <v/>
      </c>
      <c r="N361" s="210" t="str">
        <f t="shared" si="120"/>
        <v/>
      </c>
      <c r="O361" s="210" t="str">
        <f t="shared" si="121"/>
        <v/>
      </c>
      <c r="P361" s="210" t="str">
        <f t="shared" si="122"/>
        <v/>
      </c>
      <c r="Q361" s="210" t="str">
        <f t="shared" si="123"/>
        <v/>
      </c>
      <c r="R361" s="210" t="str">
        <f t="shared" si="124"/>
        <v/>
      </c>
      <c r="S361" s="210" t="str">
        <f t="shared" si="125"/>
        <v/>
      </c>
      <c r="T361" s="371" t="str">
        <f t="shared" si="126"/>
        <v/>
      </c>
      <c r="U361" s="348"/>
      <c r="V361" s="210"/>
      <c r="W361" s="210"/>
      <c r="X361" s="210"/>
      <c r="Y361" s="210"/>
      <c r="Z361" s="210"/>
      <c r="AA361" s="210"/>
      <c r="AB361" s="210"/>
      <c r="AC361" s="371"/>
      <c r="AD361" s="215"/>
      <c r="AE361" s="215"/>
      <c r="AF361" s="215"/>
      <c r="AG361" s="220"/>
    </row>
    <row r="362" spans="1:33" x14ac:dyDescent="0.3">
      <c r="A362" s="84" t="str">
        <f>IF('STEP 2 EE Data'!A362="","",'STEP 2 EE Data'!A362)</f>
        <v/>
      </c>
      <c r="B362" s="83" t="str">
        <f>IF('STEP 2 EE Data'!B362="","",'STEP 2 EE Data'!B362)</f>
        <v/>
      </c>
      <c r="C362" s="342" t="str">
        <f>IF($C$21="","",IF(B362="","",'STEP 3 EE Comp'!F367))</f>
        <v/>
      </c>
      <c r="D362" s="343" t="str">
        <f>IF($D$21="","",IF(B362="","",'STEP 3 EE Comp'!J367))</f>
        <v/>
      </c>
      <c r="E362" s="343" t="str">
        <f>IF($E$21="","",IF(B362="","",'STEP 3 EE Comp'!N367))</f>
        <v/>
      </c>
      <c r="F362" s="343" t="str">
        <f>IF($F$21="","",IF(B362="","",'STEP 3 EE Comp'!R367))</f>
        <v/>
      </c>
      <c r="G362" s="343" t="str">
        <f>IF($G$21="","",IF(B362="","",'STEP 3 EE Comp'!V367))</f>
        <v/>
      </c>
      <c r="H362" s="343" t="str">
        <f>IF($H$21="","",IF(B362="","",'STEP 3 EE Comp'!Z367))</f>
        <v/>
      </c>
      <c r="I362" s="343" t="str">
        <f>IF($I$21="","",IF(B362="","",'STEP 3 EE Comp'!AD367))</f>
        <v/>
      </c>
      <c r="J362" s="343" t="str">
        <f>IF($J$21="","",IF(B362="","",'STEP 3 EE Comp'!AH367))</f>
        <v/>
      </c>
      <c r="K362" s="344" t="str">
        <f>IF($K$21="","",IF(B362="","",'STEP 3 EE Comp'!AL367))</f>
        <v/>
      </c>
      <c r="L362" s="348" t="str">
        <f t="shared" si="118"/>
        <v/>
      </c>
      <c r="M362" s="210" t="str">
        <f t="shared" si="119"/>
        <v/>
      </c>
      <c r="N362" s="210" t="str">
        <f t="shared" si="120"/>
        <v/>
      </c>
      <c r="O362" s="210" t="str">
        <f t="shared" si="121"/>
        <v/>
      </c>
      <c r="P362" s="210" t="str">
        <f t="shared" si="122"/>
        <v/>
      </c>
      <c r="Q362" s="210" t="str">
        <f t="shared" si="123"/>
        <v/>
      </c>
      <c r="R362" s="210" t="str">
        <f t="shared" si="124"/>
        <v/>
      </c>
      <c r="S362" s="210" t="str">
        <f t="shared" si="125"/>
        <v/>
      </c>
      <c r="T362" s="371" t="str">
        <f t="shared" si="126"/>
        <v/>
      </c>
      <c r="U362" s="348"/>
      <c r="V362" s="210"/>
      <c r="W362" s="210"/>
      <c r="X362" s="210"/>
      <c r="Y362" s="210"/>
      <c r="Z362" s="210"/>
      <c r="AA362" s="210"/>
      <c r="AB362" s="210"/>
      <c r="AC362" s="371"/>
      <c r="AD362" s="215"/>
      <c r="AE362" s="215"/>
      <c r="AF362" s="215"/>
      <c r="AG362" s="220"/>
    </row>
    <row r="363" spans="1:33" x14ac:dyDescent="0.3">
      <c r="A363" s="84" t="str">
        <f>IF('STEP 2 EE Data'!A363="","",'STEP 2 EE Data'!A363)</f>
        <v/>
      </c>
      <c r="B363" s="83" t="str">
        <f>IF('STEP 2 EE Data'!B363="","",'STEP 2 EE Data'!B363)</f>
        <v/>
      </c>
      <c r="C363" s="342" t="str">
        <f>IF($C$21="","",IF(B363="","",'STEP 3 EE Comp'!F368))</f>
        <v/>
      </c>
      <c r="D363" s="343" t="str">
        <f>IF($D$21="","",IF(B363="","",'STEP 3 EE Comp'!J368))</f>
        <v/>
      </c>
      <c r="E363" s="343" t="str">
        <f>IF($E$21="","",IF(B363="","",'STEP 3 EE Comp'!N368))</f>
        <v/>
      </c>
      <c r="F363" s="343" t="str">
        <f>IF($F$21="","",IF(B363="","",'STEP 3 EE Comp'!R368))</f>
        <v/>
      </c>
      <c r="G363" s="343" t="str">
        <f>IF($G$21="","",IF(B363="","",'STEP 3 EE Comp'!V368))</f>
        <v/>
      </c>
      <c r="H363" s="343" t="str">
        <f>IF($H$21="","",IF(B363="","",'STEP 3 EE Comp'!Z368))</f>
        <v/>
      </c>
      <c r="I363" s="343" t="str">
        <f>IF($I$21="","",IF(B363="","",'STEP 3 EE Comp'!AD368))</f>
        <v/>
      </c>
      <c r="J363" s="343" t="str">
        <f>IF($J$21="","",IF(B363="","",'STEP 3 EE Comp'!AH368))</f>
        <v/>
      </c>
      <c r="K363" s="344" t="str">
        <f>IF($K$21="","",IF(B363="","",'STEP 3 EE Comp'!AL368))</f>
        <v/>
      </c>
      <c r="L363" s="348" t="str">
        <f t="shared" ref="L363:L426" si="127">IF($B363="","",IF(AI$45="",0,$C363*AI$45)+IF(AI$46="",0,$D363*AI$46)+IF(AI$47="",0,$E363*AI$47)+IF(AI$48="",0,$F363*AI$48)+IF(AI$49="",0,$G363*AI$49)+IF(AI$50="",0,$H363*AI$50)+IF(AI$51="",0,$I363*AI$51)+IF(AI$52="",0,$J363*AI$52)+IF(AI$53="",0,$K363*AI$53))</f>
        <v/>
      </c>
      <c r="M363" s="210" t="str">
        <f t="shared" ref="M363:M426" si="128">IF($B363="","",IF(AJ$45="",0,$C363*AJ$45)+IF(AJ$46="",0,$D363*AJ$46)+IF(AJ$47="",0,$E363*AJ$47)+IF(AJ$48="",0,$F363*AJ$48)+IF(AJ$49="",0,$G363*AJ$49)+IF(AJ$50="",0,$H363*AJ$50)+IF(AJ$51="",0,$I363*AJ$51)+IF(AJ$52="",0,$J363*AJ$52)+IF(AJ$53="",0,$K363*AJ$53))</f>
        <v/>
      </c>
      <c r="N363" s="210" t="str">
        <f t="shared" ref="N363:N426" si="129">IF($B363="","",IF(AK$45="",0,$C363*AK$45)+IF(AK$46="",0,$D363*AK$46)+IF(AK$47="",0,$E363*AK$47)+IF(AK$48="",0,$F363*AK$48)+IF(AK$49="",0,$G363*AK$49)+IF(AK$50="",0,$H363*AK$50)+IF(AK$51="",0,$I363*AK$51)+IF(AK$52="",0,$J363*AK$52)+IF(AK$53="",0,$K363*AK$53))</f>
        <v/>
      </c>
      <c r="O363" s="210" t="str">
        <f t="shared" ref="O363:O426" si="130">IF($B363="","",IF(AL$45="",0,$C363*AL$45)+IF(AL$46="",0,$D363*AL$46)+IF(AL$47="",0,$E363*AL$47)+IF(AL$48="",0,$F363*AL$48)+IF(AL$49="",0,$G363*AL$49)+IF(AL$50="",0,$H363*AL$50)+IF(AL$51="",0,$I363*AL$51)+IF(AL$52="",0,$J363*AL$52)+IF(AL$53="",0,$K363*AL$53))</f>
        <v/>
      </c>
      <c r="P363" s="210" t="str">
        <f t="shared" ref="P363:P426" si="131">IF($B363="","",IF(AM$45="",0,$C363*AM$45)+IF(AM$46="",0,$D363*AM$46)+IF(AM$47="",0,$E363*AM$47)+IF(AM$48="",0,$F363*AM$48)+IF(AM$49="",0,$G363*AM$49)+IF(AM$50="",0,$H363*AM$50)+IF(AM$51="",0,$I363*AM$51)+IF(AM$52="",0,$J363*AM$52)+IF(AM$53="",0,$K363*AM$53))</f>
        <v/>
      </c>
      <c r="Q363" s="210" t="str">
        <f t="shared" ref="Q363:Q426" si="132">IF($B363="","",IF(AN$45="",0,$C363*AN$45)+IF(AN$46="",0,$D363*AN$46)+IF(AN$47="",0,$E363*AN$47)+IF(AN$48="",0,$F363*AN$48)+IF(AN$49="",0,$G363*AN$49)+IF(AN$50="",0,$H363*AN$50)+IF(AN$51="",0,$I363*AN$51)+IF(AN$52="",0,$J363*AN$52)+IF(AN$53="",0,$K363*AN$53))</f>
        <v/>
      </c>
      <c r="R363" s="210" t="str">
        <f t="shared" ref="R363:R426" si="133">IF($B363="","",IF(AO$45="",0,$C363*AO$45)+IF(AO$46="",0,$D363*AO$46)+IF(AO$47="",0,$E363*AO$47)+IF(AO$48="",0,$F363*AO$48)+IF(AO$49="",0,$G363*AO$49)+IF(AO$50="",0,$H363*AO$50)+IF(AO$51="",0,$I363*AO$51)+IF(AO$52="",0,$J363*AO$52)+IF(AO$53="",0,$K363*AO$53))</f>
        <v/>
      </c>
      <c r="S363" s="210" t="str">
        <f t="shared" ref="S363:S426" si="134">IF($B363="","",IF(AP$45="",0,$C363*AP$45)+IF(AP$46="",0,$D363*AP$46)+IF(AP$47="",0,$E363*AP$47)+IF(AP$48="",0,$F363*AP$48)+IF(AP$49="",0,$G363*AP$49)+IF(AP$50="",0,$H363*AP$50)+IF(AP$51="",0,$I363*AP$51)+IF(AP$52="",0,$J363*AP$52)+IF(AP$53="",0,$K363*AP$53))</f>
        <v/>
      </c>
      <c r="T363" s="371" t="str">
        <f t="shared" ref="T363:T426" si="135">IF($B363="","",IF(AQ$45="",0,$C363*AQ$45)+IF(AQ$46="",0,$D363*AQ$46)+IF(AQ$47="",0,$E363*AQ$47)+IF(AQ$48="",0,$F363*AQ$48)+IF(AQ$49="",0,$G363*AQ$49)+IF(AQ$50="",0,$H363*AQ$50)+IF(AQ$51="",0,$I363*AQ$51)+IF(AQ$52="",0,$J363*AQ$52)+IF(AQ$53="",0,$K363*AQ$53))</f>
        <v/>
      </c>
      <c r="U363" s="348"/>
      <c r="V363" s="210"/>
      <c r="W363" s="210"/>
      <c r="X363" s="210"/>
      <c r="Y363" s="210"/>
      <c r="Z363" s="210"/>
      <c r="AA363" s="210"/>
      <c r="AB363" s="210"/>
      <c r="AC363" s="371"/>
      <c r="AD363" s="215"/>
      <c r="AE363" s="215"/>
      <c r="AF363" s="215"/>
      <c r="AG363" s="220"/>
    </row>
    <row r="364" spans="1:33" x14ac:dyDescent="0.3">
      <c r="A364" s="84" t="str">
        <f>IF('STEP 2 EE Data'!A364="","",'STEP 2 EE Data'!A364)</f>
        <v/>
      </c>
      <c r="B364" s="83" t="str">
        <f>IF('STEP 2 EE Data'!B364="","",'STEP 2 EE Data'!B364)</f>
        <v/>
      </c>
      <c r="C364" s="342" t="str">
        <f>IF($C$21="","",IF(B364="","",'STEP 3 EE Comp'!F369))</f>
        <v/>
      </c>
      <c r="D364" s="343" t="str">
        <f>IF($D$21="","",IF(B364="","",'STEP 3 EE Comp'!J369))</f>
        <v/>
      </c>
      <c r="E364" s="343" t="str">
        <f>IF($E$21="","",IF(B364="","",'STEP 3 EE Comp'!N369))</f>
        <v/>
      </c>
      <c r="F364" s="343" t="str">
        <f>IF($F$21="","",IF(B364="","",'STEP 3 EE Comp'!R369))</f>
        <v/>
      </c>
      <c r="G364" s="343" t="str">
        <f>IF($G$21="","",IF(B364="","",'STEP 3 EE Comp'!V369))</f>
        <v/>
      </c>
      <c r="H364" s="343" t="str">
        <f>IF($H$21="","",IF(B364="","",'STEP 3 EE Comp'!Z369))</f>
        <v/>
      </c>
      <c r="I364" s="343" t="str">
        <f>IF($I$21="","",IF(B364="","",'STEP 3 EE Comp'!AD369))</f>
        <v/>
      </c>
      <c r="J364" s="343" t="str">
        <f>IF($J$21="","",IF(B364="","",'STEP 3 EE Comp'!AH369))</f>
        <v/>
      </c>
      <c r="K364" s="344" t="str">
        <f>IF($K$21="","",IF(B364="","",'STEP 3 EE Comp'!AL369))</f>
        <v/>
      </c>
      <c r="L364" s="348" t="str">
        <f t="shared" si="127"/>
        <v/>
      </c>
      <c r="M364" s="210" t="str">
        <f t="shared" si="128"/>
        <v/>
      </c>
      <c r="N364" s="210" t="str">
        <f t="shared" si="129"/>
        <v/>
      </c>
      <c r="O364" s="210" t="str">
        <f t="shared" si="130"/>
        <v/>
      </c>
      <c r="P364" s="210" t="str">
        <f t="shared" si="131"/>
        <v/>
      </c>
      <c r="Q364" s="210" t="str">
        <f t="shared" si="132"/>
        <v/>
      </c>
      <c r="R364" s="210" t="str">
        <f t="shared" si="133"/>
        <v/>
      </c>
      <c r="S364" s="210" t="str">
        <f t="shared" si="134"/>
        <v/>
      </c>
      <c r="T364" s="371" t="str">
        <f t="shared" si="135"/>
        <v/>
      </c>
      <c r="U364" s="348"/>
      <c r="V364" s="210"/>
      <c r="W364" s="210"/>
      <c r="X364" s="210"/>
      <c r="Y364" s="210"/>
      <c r="Z364" s="210"/>
      <c r="AA364" s="210"/>
      <c r="AB364" s="210"/>
      <c r="AC364" s="371"/>
      <c r="AD364" s="215"/>
      <c r="AE364" s="215"/>
      <c r="AF364" s="215"/>
      <c r="AG364" s="220"/>
    </row>
    <row r="365" spans="1:33" x14ac:dyDescent="0.3">
      <c r="A365" s="84" t="str">
        <f>IF('STEP 2 EE Data'!A365="","",'STEP 2 EE Data'!A365)</f>
        <v/>
      </c>
      <c r="B365" s="83" t="str">
        <f>IF('STEP 2 EE Data'!B365="","",'STEP 2 EE Data'!B365)</f>
        <v/>
      </c>
      <c r="C365" s="342" t="str">
        <f>IF($C$21="","",IF(B365="","",'STEP 3 EE Comp'!F370))</f>
        <v/>
      </c>
      <c r="D365" s="343" t="str">
        <f>IF($D$21="","",IF(B365="","",'STEP 3 EE Comp'!J370))</f>
        <v/>
      </c>
      <c r="E365" s="343" t="str">
        <f>IF($E$21="","",IF(B365="","",'STEP 3 EE Comp'!N370))</f>
        <v/>
      </c>
      <c r="F365" s="343" t="str">
        <f>IF($F$21="","",IF(B365="","",'STEP 3 EE Comp'!R370))</f>
        <v/>
      </c>
      <c r="G365" s="343" t="str">
        <f>IF($G$21="","",IF(B365="","",'STEP 3 EE Comp'!V370))</f>
        <v/>
      </c>
      <c r="H365" s="343" t="str">
        <f>IF($H$21="","",IF(B365="","",'STEP 3 EE Comp'!Z370))</f>
        <v/>
      </c>
      <c r="I365" s="343" t="str">
        <f>IF($I$21="","",IF(B365="","",'STEP 3 EE Comp'!AD370))</f>
        <v/>
      </c>
      <c r="J365" s="343" t="str">
        <f>IF($J$21="","",IF(B365="","",'STEP 3 EE Comp'!AH370))</f>
        <v/>
      </c>
      <c r="K365" s="344" t="str">
        <f>IF($K$21="","",IF(B365="","",'STEP 3 EE Comp'!AL370))</f>
        <v/>
      </c>
      <c r="L365" s="348" t="str">
        <f t="shared" si="127"/>
        <v/>
      </c>
      <c r="M365" s="210" t="str">
        <f t="shared" si="128"/>
        <v/>
      </c>
      <c r="N365" s="210" t="str">
        <f t="shared" si="129"/>
        <v/>
      </c>
      <c r="O365" s="210" t="str">
        <f t="shared" si="130"/>
        <v/>
      </c>
      <c r="P365" s="210" t="str">
        <f t="shared" si="131"/>
        <v/>
      </c>
      <c r="Q365" s="210" t="str">
        <f t="shared" si="132"/>
        <v/>
      </c>
      <c r="R365" s="210" t="str">
        <f t="shared" si="133"/>
        <v/>
      </c>
      <c r="S365" s="210" t="str">
        <f t="shared" si="134"/>
        <v/>
      </c>
      <c r="T365" s="371" t="str">
        <f t="shared" si="135"/>
        <v/>
      </c>
      <c r="U365" s="348"/>
      <c r="V365" s="210"/>
      <c r="W365" s="210"/>
      <c r="X365" s="210"/>
      <c r="Y365" s="210"/>
      <c r="Z365" s="210"/>
      <c r="AA365" s="210"/>
      <c r="AB365" s="210"/>
      <c r="AC365" s="371"/>
      <c r="AD365" s="215"/>
      <c r="AE365" s="215"/>
      <c r="AF365" s="215"/>
      <c r="AG365" s="220"/>
    </row>
    <row r="366" spans="1:33" x14ac:dyDescent="0.3">
      <c r="A366" s="84" t="str">
        <f>IF('STEP 2 EE Data'!A366="","",'STEP 2 EE Data'!A366)</f>
        <v/>
      </c>
      <c r="B366" s="83" t="str">
        <f>IF('STEP 2 EE Data'!B366="","",'STEP 2 EE Data'!B366)</f>
        <v/>
      </c>
      <c r="C366" s="342" t="str">
        <f>IF($C$21="","",IF(B366="","",'STEP 3 EE Comp'!F371))</f>
        <v/>
      </c>
      <c r="D366" s="343" t="str">
        <f>IF($D$21="","",IF(B366="","",'STEP 3 EE Comp'!J371))</f>
        <v/>
      </c>
      <c r="E366" s="343" t="str">
        <f>IF($E$21="","",IF(B366="","",'STEP 3 EE Comp'!N371))</f>
        <v/>
      </c>
      <c r="F366" s="343" t="str">
        <f>IF($F$21="","",IF(B366="","",'STEP 3 EE Comp'!R371))</f>
        <v/>
      </c>
      <c r="G366" s="343" t="str">
        <f>IF($G$21="","",IF(B366="","",'STEP 3 EE Comp'!V371))</f>
        <v/>
      </c>
      <c r="H366" s="343" t="str">
        <f>IF($H$21="","",IF(B366="","",'STEP 3 EE Comp'!Z371))</f>
        <v/>
      </c>
      <c r="I366" s="343" t="str">
        <f>IF($I$21="","",IF(B366="","",'STEP 3 EE Comp'!AD371))</f>
        <v/>
      </c>
      <c r="J366" s="343" t="str">
        <f>IF($J$21="","",IF(B366="","",'STEP 3 EE Comp'!AH371))</f>
        <v/>
      </c>
      <c r="K366" s="344" t="str">
        <f>IF($K$21="","",IF(B366="","",'STEP 3 EE Comp'!AL371))</f>
        <v/>
      </c>
      <c r="L366" s="348" t="str">
        <f t="shared" si="127"/>
        <v/>
      </c>
      <c r="M366" s="210" t="str">
        <f t="shared" si="128"/>
        <v/>
      </c>
      <c r="N366" s="210" t="str">
        <f t="shared" si="129"/>
        <v/>
      </c>
      <c r="O366" s="210" t="str">
        <f t="shared" si="130"/>
        <v/>
      </c>
      <c r="P366" s="210" t="str">
        <f t="shared" si="131"/>
        <v/>
      </c>
      <c r="Q366" s="210" t="str">
        <f t="shared" si="132"/>
        <v/>
      </c>
      <c r="R366" s="210" t="str">
        <f t="shared" si="133"/>
        <v/>
      </c>
      <c r="S366" s="210" t="str">
        <f t="shared" si="134"/>
        <v/>
      </c>
      <c r="T366" s="371" t="str">
        <f t="shared" si="135"/>
        <v/>
      </c>
      <c r="U366" s="348"/>
      <c r="V366" s="210"/>
      <c r="W366" s="210"/>
      <c r="X366" s="210"/>
      <c r="Y366" s="210"/>
      <c r="Z366" s="210"/>
      <c r="AA366" s="210"/>
      <c r="AB366" s="210"/>
      <c r="AC366" s="371"/>
      <c r="AD366" s="215"/>
      <c r="AE366" s="215"/>
      <c r="AF366" s="215"/>
      <c r="AG366" s="220"/>
    </row>
    <row r="367" spans="1:33" x14ac:dyDescent="0.3">
      <c r="A367" s="84" t="str">
        <f>IF('STEP 2 EE Data'!A367="","",'STEP 2 EE Data'!A367)</f>
        <v/>
      </c>
      <c r="B367" s="83" t="str">
        <f>IF('STEP 2 EE Data'!B367="","",'STEP 2 EE Data'!B367)</f>
        <v/>
      </c>
      <c r="C367" s="342" t="str">
        <f>IF($C$21="","",IF(B367="","",'STEP 3 EE Comp'!F372))</f>
        <v/>
      </c>
      <c r="D367" s="343" t="str">
        <f>IF($D$21="","",IF(B367="","",'STEP 3 EE Comp'!J372))</f>
        <v/>
      </c>
      <c r="E367" s="343" t="str">
        <f>IF($E$21="","",IF(B367="","",'STEP 3 EE Comp'!N372))</f>
        <v/>
      </c>
      <c r="F367" s="343" t="str">
        <f>IF($F$21="","",IF(B367="","",'STEP 3 EE Comp'!R372))</f>
        <v/>
      </c>
      <c r="G367" s="343" t="str">
        <f>IF($G$21="","",IF(B367="","",'STEP 3 EE Comp'!V372))</f>
        <v/>
      </c>
      <c r="H367" s="343" t="str">
        <f>IF($H$21="","",IF(B367="","",'STEP 3 EE Comp'!Z372))</f>
        <v/>
      </c>
      <c r="I367" s="343" t="str">
        <f>IF($I$21="","",IF(B367="","",'STEP 3 EE Comp'!AD372))</f>
        <v/>
      </c>
      <c r="J367" s="343" t="str">
        <f>IF($J$21="","",IF(B367="","",'STEP 3 EE Comp'!AH372))</f>
        <v/>
      </c>
      <c r="K367" s="344" t="str">
        <f>IF($K$21="","",IF(B367="","",'STEP 3 EE Comp'!AL372))</f>
        <v/>
      </c>
      <c r="L367" s="348" t="str">
        <f t="shared" si="127"/>
        <v/>
      </c>
      <c r="M367" s="210" t="str">
        <f t="shared" si="128"/>
        <v/>
      </c>
      <c r="N367" s="210" t="str">
        <f t="shared" si="129"/>
        <v/>
      </c>
      <c r="O367" s="210" t="str">
        <f t="shared" si="130"/>
        <v/>
      </c>
      <c r="P367" s="210" t="str">
        <f t="shared" si="131"/>
        <v/>
      </c>
      <c r="Q367" s="210" t="str">
        <f t="shared" si="132"/>
        <v/>
      </c>
      <c r="R367" s="210" t="str">
        <f t="shared" si="133"/>
        <v/>
      </c>
      <c r="S367" s="210" t="str">
        <f t="shared" si="134"/>
        <v/>
      </c>
      <c r="T367" s="371" t="str">
        <f t="shared" si="135"/>
        <v/>
      </c>
      <c r="U367" s="348"/>
      <c r="V367" s="210"/>
      <c r="W367" s="210"/>
      <c r="X367" s="210"/>
      <c r="Y367" s="210"/>
      <c r="Z367" s="210"/>
      <c r="AA367" s="210"/>
      <c r="AB367" s="210"/>
      <c r="AC367" s="371"/>
      <c r="AD367" s="215"/>
      <c r="AE367" s="215"/>
      <c r="AF367" s="215"/>
      <c r="AG367" s="220"/>
    </row>
    <row r="368" spans="1:33" x14ac:dyDescent="0.3">
      <c r="A368" s="84" t="str">
        <f>IF('STEP 2 EE Data'!A368="","",'STEP 2 EE Data'!A368)</f>
        <v/>
      </c>
      <c r="B368" s="83" t="str">
        <f>IF('STEP 2 EE Data'!B368="","",'STEP 2 EE Data'!B368)</f>
        <v/>
      </c>
      <c r="C368" s="342" t="str">
        <f>IF($C$21="","",IF(B368="","",'STEP 3 EE Comp'!F373))</f>
        <v/>
      </c>
      <c r="D368" s="343" t="str">
        <f>IF($D$21="","",IF(B368="","",'STEP 3 EE Comp'!J373))</f>
        <v/>
      </c>
      <c r="E368" s="343" t="str">
        <f>IF($E$21="","",IF(B368="","",'STEP 3 EE Comp'!N373))</f>
        <v/>
      </c>
      <c r="F368" s="343" t="str">
        <f>IF($F$21="","",IF(B368="","",'STEP 3 EE Comp'!R373))</f>
        <v/>
      </c>
      <c r="G368" s="343" t="str">
        <f>IF($G$21="","",IF(B368="","",'STEP 3 EE Comp'!V373))</f>
        <v/>
      </c>
      <c r="H368" s="343" t="str">
        <f>IF($H$21="","",IF(B368="","",'STEP 3 EE Comp'!Z373))</f>
        <v/>
      </c>
      <c r="I368" s="343" t="str">
        <f>IF($I$21="","",IF(B368="","",'STEP 3 EE Comp'!AD373))</f>
        <v/>
      </c>
      <c r="J368" s="343" t="str">
        <f>IF($J$21="","",IF(B368="","",'STEP 3 EE Comp'!AH373))</f>
        <v/>
      </c>
      <c r="K368" s="344" t="str">
        <f>IF($K$21="","",IF(B368="","",'STEP 3 EE Comp'!AL373))</f>
        <v/>
      </c>
      <c r="L368" s="348" t="str">
        <f t="shared" si="127"/>
        <v/>
      </c>
      <c r="M368" s="210" t="str">
        <f t="shared" si="128"/>
        <v/>
      </c>
      <c r="N368" s="210" t="str">
        <f t="shared" si="129"/>
        <v/>
      </c>
      <c r="O368" s="210" t="str">
        <f t="shared" si="130"/>
        <v/>
      </c>
      <c r="P368" s="210" t="str">
        <f t="shared" si="131"/>
        <v/>
      </c>
      <c r="Q368" s="210" t="str">
        <f t="shared" si="132"/>
        <v/>
      </c>
      <c r="R368" s="210" t="str">
        <f t="shared" si="133"/>
        <v/>
      </c>
      <c r="S368" s="210" t="str">
        <f t="shared" si="134"/>
        <v/>
      </c>
      <c r="T368" s="371" t="str">
        <f t="shared" si="135"/>
        <v/>
      </c>
      <c r="U368" s="348"/>
      <c r="V368" s="210"/>
      <c r="W368" s="210"/>
      <c r="X368" s="210"/>
      <c r="Y368" s="210"/>
      <c r="Z368" s="210"/>
      <c r="AA368" s="210"/>
      <c r="AB368" s="210"/>
      <c r="AC368" s="371"/>
      <c r="AD368" s="215"/>
      <c r="AE368" s="215"/>
      <c r="AF368" s="215"/>
      <c r="AG368" s="220"/>
    </row>
    <row r="369" spans="1:33" x14ac:dyDescent="0.3">
      <c r="A369" s="84" t="str">
        <f>IF('STEP 2 EE Data'!A369="","",'STEP 2 EE Data'!A369)</f>
        <v/>
      </c>
      <c r="B369" s="83" t="str">
        <f>IF('STEP 2 EE Data'!B369="","",'STEP 2 EE Data'!B369)</f>
        <v/>
      </c>
      <c r="C369" s="342" t="str">
        <f>IF($C$21="","",IF(B369="","",'STEP 3 EE Comp'!F374))</f>
        <v/>
      </c>
      <c r="D369" s="343" t="str">
        <f>IF($D$21="","",IF(B369="","",'STEP 3 EE Comp'!J374))</f>
        <v/>
      </c>
      <c r="E369" s="343" t="str">
        <f>IF($E$21="","",IF(B369="","",'STEP 3 EE Comp'!N374))</f>
        <v/>
      </c>
      <c r="F369" s="343" t="str">
        <f>IF($F$21="","",IF(B369="","",'STEP 3 EE Comp'!R374))</f>
        <v/>
      </c>
      <c r="G369" s="343" t="str">
        <f>IF($G$21="","",IF(B369="","",'STEP 3 EE Comp'!V374))</f>
        <v/>
      </c>
      <c r="H369" s="343" t="str">
        <f>IF($H$21="","",IF(B369="","",'STEP 3 EE Comp'!Z374))</f>
        <v/>
      </c>
      <c r="I369" s="343" t="str">
        <f>IF($I$21="","",IF(B369="","",'STEP 3 EE Comp'!AD374))</f>
        <v/>
      </c>
      <c r="J369" s="343" t="str">
        <f>IF($J$21="","",IF(B369="","",'STEP 3 EE Comp'!AH374))</f>
        <v/>
      </c>
      <c r="K369" s="344" t="str">
        <f>IF($K$21="","",IF(B369="","",'STEP 3 EE Comp'!AL374))</f>
        <v/>
      </c>
      <c r="L369" s="348" t="str">
        <f t="shared" si="127"/>
        <v/>
      </c>
      <c r="M369" s="210" t="str">
        <f t="shared" si="128"/>
        <v/>
      </c>
      <c r="N369" s="210" t="str">
        <f t="shared" si="129"/>
        <v/>
      </c>
      <c r="O369" s="210" t="str">
        <f t="shared" si="130"/>
        <v/>
      </c>
      <c r="P369" s="210" t="str">
        <f t="shared" si="131"/>
        <v/>
      </c>
      <c r="Q369" s="210" t="str">
        <f t="shared" si="132"/>
        <v/>
      </c>
      <c r="R369" s="210" t="str">
        <f t="shared" si="133"/>
        <v/>
      </c>
      <c r="S369" s="210" t="str">
        <f t="shared" si="134"/>
        <v/>
      </c>
      <c r="T369" s="371" t="str">
        <f t="shared" si="135"/>
        <v/>
      </c>
      <c r="U369" s="348"/>
      <c r="V369" s="210"/>
      <c r="W369" s="210"/>
      <c r="X369" s="210"/>
      <c r="Y369" s="210"/>
      <c r="Z369" s="210"/>
      <c r="AA369" s="210"/>
      <c r="AB369" s="210"/>
      <c r="AC369" s="371"/>
      <c r="AD369" s="215"/>
      <c r="AE369" s="215"/>
      <c r="AF369" s="215"/>
      <c r="AG369" s="220"/>
    </row>
    <row r="370" spans="1:33" x14ac:dyDescent="0.3">
      <c r="A370" s="84" t="str">
        <f>IF('STEP 2 EE Data'!A370="","",'STEP 2 EE Data'!A370)</f>
        <v/>
      </c>
      <c r="B370" s="83" t="str">
        <f>IF('STEP 2 EE Data'!B370="","",'STEP 2 EE Data'!B370)</f>
        <v/>
      </c>
      <c r="C370" s="342" t="str">
        <f>IF($C$21="","",IF(B370="","",'STEP 3 EE Comp'!F375))</f>
        <v/>
      </c>
      <c r="D370" s="343" t="str">
        <f>IF($D$21="","",IF(B370="","",'STEP 3 EE Comp'!J375))</f>
        <v/>
      </c>
      <c r="E370" s="343" t="str">
        <f>IF($E$21="","",IF(B370="","",'STEP 3 EE Comp'!N375))</f>
        <v/>
      </c>
      <c r="F370" s="343" t="str">
        <f>IF($F$21="","",IF(B370="","",'STEP 3 EE Comp'!R375))</f>
        <v/>
      </c>
      <c r="G370" s="343" t="str">
        <f>IF($G$21="","",IF(B370="","",'STEP 3 EE Comp'!V375))</f>
        <v/>
      </c>
      <c r="H370" s="343" t="str">
        <f>IF($H$21="","",IF(B370="","",'STEP 3 EE Comp'!Z375))</f>
        <v/>
      </c>
      <c r="I370" s="343" t="str">
        <f>IF($I$21="","",IF(B370="","",'STEP 3 EE Comp'!AD375))</f>
        <v/>
      </c>
      <c r="J370" s="343" t="str">
        <f>IF($J$21="","",IF(B370="","",'STEP 3 EE Comp'!AH375))</f>
        <v/>
      </c>
      <c r="K370" s="344" t="str">
        <f>IF($K$21="","",IF(B370="","",'STEP 3 EE Comp'!AL375))</f>
        <v/>
      </c>
      <c r="L370" s="348" t="str">
        <f t="shared" si="127"/>
        <v/>
      </c>
      <c r="M370" s="210" t="str">
        <f t="shared" si="128"/>
        <v/>
      </c>
      <c r="N370" s="210" t="str">
        <f t="shared" si="129"/>
        <v/>
      </c>
      <c r="O370" s="210" t="str">
        <f t="shared" si="130"/>
        <v/>
      </c>
      <c r="P370" s="210" t="str">
        <f t="shared" si="131"/>
        <v/>
      </c>
      <c r="Q370" s="210" t="str">
        <f t="shared" si="132"/>
        <v/>
      </c>
      <c r="R370" s="210" t="str">
        <f t="shared" si="133"/>
        <v/>
      </c>
      <c r="S370" s="210" t="str">
        <f t="shared" si="134"/>
        <v/>
      </c>
      <c r="T370" s="371" t="str">
        <f t="shared" si="135"/>
        <v/>
      </c>
      <c r="U370" s="348"/>
      <c r="V370" s="210"/>
      <c r="W370" s="210"/>
      <c r="X370" s="210"/>
      <c r="Y370" s="210"/>
      <c r="Z370" s="210"/>
      <c r="AA370" s="210"/>
      <c r="AB370" s="210"/>
      <c r="AC370" s="371"/>
      <c r="AD370" s="215"/>
      <c r="AE370" s="215"/>
      <c r="AF370" s="215"/>
      <c r="AG370" s="220"/>
    </row>
    <row r="371" spans="1:33" x14ac:dyDescent="0.3">
      <c r="A371" s="84" t="str">
        <f>IF('STEP 2 EE Data'!A371="","",'STEP 2 EE Data'!A371)</f>
        <v/>
      </c>
      <c r="B371" s="83" t="str">
        <f>IF('STEP 2 EE Data'!B371="","",'STEP 2 EE Data'!B371)</f>
        <v/>
      </c>
      <c r="C371" s="342" t="str">
        <f>IF($C$21="","",IF(B371="","",'STEP 3 EE Comp'!F376))</f>
        <v/>
      </c>
      <c r="D371" s="343" t="str">
        <f>IF($D$21="","",IF(B371="","",'STEP 3 EE Comp'!J376))</f>
        <v/>
      </c>
      <c r="E371" s="343" t="str">
        <f>IF($E$21="","",IF(B371="","",'STEP 3 EE Comp'!N376))</f>
        <v/>
      </c>
      <c r="F371" s="343" t="str">
        <f>IF($F$21="","",IF(B371="","",'STEP 3 EE Comp'!R376))</f>
        <v/>
      </c>
      <c r="G371" s="343" t="str">
        <f>IF($G$21="","",IF(B371="","",'STEP 3 EE Comp'!V376))</f>
        <v/>
      </c>
      <c r="H371" s="343" t="str">
        <f>IF($H$21="","",IF(B371="","",'STEP 3 EE Comp'!Z376))</f>
        <v/>
      </c>
      <c r="I371" s="343" t="str">
        <f>IF($I$21="","",IF(B371="","",'STEP 3 EE Comp'!AD376))</f>
        <v/>
      </c>
      <c r="J371" s="343" t="str">
        <f>IF($J$21="","",IF(B371="","",'STEP 3 EE Comp'!AH376))</f>
        <v/>
      </c>
      <c r="K371" s="344" t="str">
        <f>IF($K$21="","",IF(B371="","",'STEP 3 EE Comp'!AL376))</f>
        <v/>
      </c>
      <c r="L371" s="348" t="str">
        <f t="shared" si="127"/>
        <v/>
      </c>
      <c r="M371" s="210" t="str">
        <f t="shared" si="128"/>
        <v/>
      </c>
      <c r="N371" s="210" t="str">
        <f t="shared" si="129"/>
        <v/>
      </c>
      <c r="O371" s="210" t="str">
        <f t="shared" si="130"/>
        <v/>
      </c>
      <c r="P371" s="210" t="str">
        <f t="shared" si="131"/>
        <v/>
      </c>
      <c r="Q371" s="210" t="str">
        <f t="shared" si="132"/>
        <v/>
      </c>
      <c r="R371" s="210" t="str">
        <f t="shared" si="133"/>
        <v/>
      </c>
      <c r="S371" s="210" t="str">
        <f t="shared" si="134"/>
        <v/>
      </c>
      <c r="T371" s="371" t="str">
        <f t="shared" si="135"/>
        <v/>
      </c>
      <c r="U371" s="348"/>
      <c r="V371" s="210"/>
      <c r="W371" s="210"/>
      <c r="X371" s="210"/>
      <c r="Y371" s="210"/>
      <c r="Z371" s="210"/>
      <c r="AA371" s="210"/>
      <c r="AB371" s="210"/>
      <c r="AC371" s="371"/>
      <c r="AD371" s="215"/>
      <c r="AE371" s="215"/>
      <c r="AF371" s="215"/>
      <c r="AG371" s="220"/>
    </row>
    <row r="372" spans="1:33" x14ac:dyDescent="0.3">
      <c r="A372" s="84" t="str">
        <f>IF('STEP 2 EE Data'!A372="","",'STEP 2 EE Data'!A372)</f>
        <v/>
      </c>
      <c r="B372" s="83" t="str">
        <f>IF('STEP 2 EE Data'!B372="","",'STEP 2 EE Data'!B372)</f>
        <v/>
      </c>
      <c r="C372" s="342" t="str">
        <f>IF($C$21="","",IF(B372="","",'STEP 3 EE Comp'!F377))</f>
        <v/>
      </c>
      <c r="D372" s="343" t="str">
        <f>IF($D$21="","",IF(B372="","",'STEP 3 EE Comp'!J377))</f>
        <v/>
      </c>
      <c r="E372" s="343" t="str">
        <f>IF($E$21="","",IF(B372="","",'STEP 3 EE Comp'!N377))</f>
        <v/>
      </c>
      <c r="F372" s="343" t="str">
        <f>IF($F$21="","",IF(B372="","",'STEP 3 EE Comp'!R377))</f>
        <v/>
      </c>
      <c r="G372" s="343" t="str">
        <f>IF($G$21="","",IF(B372="","",'STEP 3 EE Comp'!V377))</f>
        <v/>
      </c>
      <c r="H372" s="343" t="str">
        <f>IF($H$21="","",IF(B372="","",'STEP 3 EE Comp'!Z377))</f>
        <v/>
      </c>
      <c r="I372" s="343" t="str">
        <f>IF($I$21="","",IF(B372="","",'STEP 3 EE Comp'!AD377))</f>
        <v/>
      </c>
      <c r="J372" s="343" t="str">
        <f>IF($J$21="","",IF(B372="","",'STEP 3 EE Comp'!AH377))</f>
        <v/>
      </c>
      <c r="K372" s="344" t="str">
        <f>IF($K$21="","",IF(B372="","",'STEP 3 EE Comp'!AL377))</f>
        <v/>
      </c>
      <c r="L372" s="348" t="str">
        <f t="shared" si="127"/>
        <v/>
      </c>
      <c r="M372" s="210" t="str">
        <f t="shared" si="128"/>
        <v/>
      </c>
      <c r="N372" s="210" t="str">
        <f t="shared" si="129"/>
        <v/>
      </c>
      <c r="O372" s="210" t="str">
        <f t="shared" si="130"/>
        <v/>
      </c>
      <c r="P372" s="210" t="str">
        <f t="shared" si="131"/>
        <v/>
      </c>
      <c r="Q372" s="210" t="str">
        <f t="shared" si="132"/>
        <v/>
      </c>
      <c r="R372" s="210" t="str">
        <f t="shared" si="133"/>
        <v/>
      </c>
      <c r="S372" s="210" t="str">
        <f t="shared" si="134"/>
        <v/>
      </c>
      <c r="T372" s="371" t="str">
        <f t="shared" si="135"/>
        <v/>
      </c>
      <c r="U372" s="348"/>
      <c r="V372" s="210"/>
      <c r="W372" s="210"/>
      <c r="X372" s="210"/>
      <c r="Y372" s="210"/>
      <c r="Z372" s="210"/>
      <c r="AA372" s="210"/>
      <c r="AB372" s="210"/>
      <c r="AC372" s="371"/>
      <c r="AD372" s="215"/>
      <c r="AE372" s="215"/>
      <c r="AF372" s="215"/>
      <c r="AG372" s="220"/>
    </row>
    <row r="373" spans="1:33" x14ac:dyDescent="0.3">
      <c r="A373" s="84" t="str">
        <f>IF('STEP 2 EE Data'!A373="","",'STEP 2 EE Data'!A373)</f>
        <v/>
      </c>
      <c r="B373" s="83" t="str">
        <f>IF('STEP 2 EE Data'!B373="","",'STEP 2 EE Data'!B373)</f>
        <v/>
      </c>
      <c r="C373" s="342" t="str">
        <f>IF($C$21="","",IF(B373="","",'STEP 3 EE Comp'!F378))</f>
        <v/>
      </c>
      <c r="D373" s="343" t="str">
        <f>IF($D$21="","",IF(B373="","",'STEP 3 EE Comp'!J378))</f>
        <v/>
      </c>
      <c r="E373" s="343" t="str">
        <f>IF($E$21="","",IF(B373="","",'STEP 3 EE Comp'!N378))</f>
        <v/>
      </c>
      <c r="F373" s="343" t="str">
        <f>IF($F$21="","",IF(B373="","",'STEP 3 EE Comp'!R378))</f>
        <v/>
      </c>
      <c r="G373" s="343" t="str">
        <f>IF($G$21="","",IF(B373="","",'STEP 3 EE Comp'!V378))</f>
        <v/>
      </c>
      <c r="H373" s="343" t="str">
        <f>IF($H$21="","",IF(B373="","",'STEP 3 EE Comp'!Z378))</f>
        <v/>
      </c>
      <c r="I373" s="343" t="str">
        <f>IF($I$21="","",IF(B373="","",'STEP 3 EE Comp'!AD378))</f>
        <v/>
      </c>
      <c r="J373" s="343" t="str">
        <f>IF($J$21="","",IF(B373="","",'STEP 3 EE Comp'!AH378))</f>
        <v/>
      </c>
      <c r="K373" s="344" t="str">
        <f>IF($K$21="","",IF(B373="","",'STEP 3 EE Comp'!AL378))</f>
        <v/>
      </c>
      <c r="L373" s="348" t="str">
        <f t="shared" si="127"/>
        <v/>
      </c>
      <c r="M373" s="210" t="str">
        <f t="shared" si="128"/>
        <v/>
      </c>
      <c r="N373" s="210" t="str">
        <f t="shared" si="129"/>
        <v/>
      </c>
      <c r="O373" s="210" t="str">
        <f t="shared" si="130"/>
        <v/>
      </c>
      <c r="P373" s="210" t="str">
        <f t="shared" si="131"/>
        <v/>
      </c>
      <c r="Q373" s="210" t="str">
        <f t="shared" si="132"/>
        <v/>
      </c>
      <c r="R373" s="210" t="str">
        <f t="shared" si="133"/>
        <v/>
      </c>
      <c r="S373" s="210" t="str">
        <f t="shared" si="134"/>
        <v/>
      </c>
      <c r="T373" s="371" t="str">
        <f t="shared" si="135"/>
        <v/>
      </c>
      <c r="U373" s="348"/>
      <c r="V373" s="210"/>
      <c r="W373" s="210"/>
      <c r="X373" s="210"/>
      <c r="Y373" s="210"/>
      <c r="Z373" s="210"/>
      <c r="AA373" s="210"/>
      <c r="AB373" s="210"/>
      <c r="AC373" s="371"/>
      <c r="AD373" s="215"/>
      <c r="AE373" s="215"/>
      <c r="AF373" s="215"/>
      <c r="AG373" s="220"/>
    </row>
    <row r="374" spans="1:33" x14ac:dyDescent="0.3">
      <c r="A374" s="84" t="str">
        <f>IF('STEP 2 EE Data'!A374="","",'STEP 2 EE Data'!A374)</f>
        <v/>
      </c>
      <c r="B374" s="83" t="str">
        <f>IF('STEP 2 EE Data'!B374="","",'STEP 2 EE Data'!B374)</f>
        <v/>
      </c>
      <c r="C374" s="342" t="str">
        <f>IF($C$21="","",IF(B374="","",'STEP 3 EE Comp'!F379))</f>
        <v/>
      </c>
      <c r="D374" s="343" t="str">
        <f>IF($D$21="","",IF(B374="","",'STEP 3 EE Comp'!J379))</f>
        <v/>
      </c>
      <c r="E374" s="343" t="str">
        <f>IF($E$21="","",IF(B374="","",'STEP 3 EE Comp'!N379))</f>
        <v/>
      </c>
      <c r="F374" s="343" t="str">
        <f>IF($F$21="","",IF(B374="","",'STEP 3 EE Comp'!R379))</f>
        <v/>
      </c>
      <c r="G374" s="343" t="str">
        <f>IF($G$21="","",IF(B374="","",'STEP 3 EE Comp'!V379))</f>
        <v/>
      </c>
      <c r="H374" s="343" t="str">
        <f>IF($H$21="","",IF(B374="","",'STEP 3 EE Comp'!Z379))</f>
        <v/>
      </c>
      <c r="I374" s="343" t="str">
        <f>IF($I$21="","",IF(B374="","",'STEP 3 EE Comp'!AD379))</f>
        <v/>
      </c>
      <c r="J374" s="343" t="str">
        <f>IF($J$21="","",IF(B374="","",'STEP 3 EE Comp'!AH379))</f>
        <v/>
      </c>
      <c r="K374" s="344" t="str">
        <f>IF($K$21="","",IF(B374="","",'STEP 3 EE Comp'!AL379))</f>
        <v/>
      </c>
      <c r="L374" s="348" t="str">
        <f t="shared" si="127"/>
        <v/>
      </c>
      <c r="M374" s="210" t="str">
        <f t="shared" si="128"/>
        <v/>
      </c>
      <c r="N374" s="210" t="str">
        <f t="shared" si="129"/>
        <v/>
      </c>
      <c r="O374" s="210" t="str">
        <f t="shared" si="130"/>
        <v/>
      </c>
      <c r="P374" s="210" t="str">
        <f t="shared" si="131"/>
        <v/>
      </c>
      <c r="Q374" s="210" t="str">
        <f t="shared" si="132"/>
        <v/>
      </c>
      <c r="R374" s="210" t="str">
        <f t="shared" si="133"/>
        <v/>
      </c>
      <c r="S374" s="210" t="str">
        <f t="shared" si="134"/>
        <v/>
      </c>
      <c r="T374" s="371" t="str">
        <f t="shared" si="135"/>
        <v/>
      </c>
      <c r="U374" s="348"/>
      <c r="V374" s="210"/>
      <c r="W374" s="210"/>
      <c r="X374" s="210"/>
      <c r="Y374" s="210"/>
      <c r="Z374" s="210"/>
      <c r="AA374" s="210"/>
      <c r="AB374" s="210"/>
      <c r="AC374" s="371"/>
      <c r="AD374" s="215"/>
      <c r="AE374" s="215"/>
      <c r="AF374" s="215"/>
      <c r="AG374" s="220"/>
    </row>
    <row r="375" spans="1:33" x14ac:dyDescent="0.3">
      <c r="A375" s="84" t="str">
        <f>IF('STEP 2 EE Data'!A375="","",'STEP 2 EE Data'!A375)</f>
        <v/>
      </c>
      <c r="B375" s="83" t="str">
        <f>IF('STEP 2 EE Data'!B375="","",'STEP 2 EE Data'!B375)</f>
        <v/>
      </c>
      <c r="C375" s="342" t="str">
        <f>IF($C$21="","",IF(B375="","",'STEP 3 EE Comp'!F380))</f>
        <v/>
      </c>
      <c r="D375" s="343" t="str">
        <f>IF($D$21="","",IF(B375="","",'STEP 3 EE Comp'!J380))</f>
        <v/>
      </c>
      <c r="E375" s="343" t="str">
        <f>IF($E$21="","",IF(B375="","",'STEP 3 EE Comp'!N380))</f>
        <v/>
      </c>
      <c r="F375" s="343" t="str">
        <f>IF($F$21="","",IF(B375="","",'STEP 3 EE Comp'!R380))</f>
        <v/>
      </c>
      <c r="G375" s="343" t="str">
        <f>IF($G$21="","",IF(B375="","",'STEP 3 EE Comp'!V380))</f>
        <v/>
      </c>
      <c r="H375" s="343" t="str">
        <f>IF($H$21="","",IF(B375="","",'STEP 3 EE Comp'!Z380))</f>
        <v/>
      </c>
      <c r="I375" s="343" t="str">
        <f>IF($I$21="","",IF(B375="","",'STEP 3 EE Comp'!AD380))</f>
        <v/>
      </c>
      <c r="J375" s="343" t="str">
        <f>IF($J$21="","",IF(B375="","",'STEP 3 EE Comp'!AH380))</f>
        <v/>
      </c>
      <c r="K375" s="344" t="str">
        <f>IF($K$21="","",IF(B375="","",'STEP 3 EE Comp'!AL380))</f>
        <v/>
      </c>
      <c r="L375" s="348" t="str">
        <f t="shared" si="127"/>
        <v/>
      </c>
      <c r="M375" s="210" t="str">
        <f t="shared" si="128"/>
        <v/>
      </c>
      <c r="N375" s="210" t="str">
        <f t="shared" si="129"/>
        <v/>
      </c>
      <c r="O375" s="210" t="str">
        <f t="shared" si="130"/>
        <v/>
      </c>
      <c r="P375" s="210" t="str">
        <f t="shared" si="131"/>
        <v/>
      </c>
      <c r="Q375" s="210" t="str">
        <f t="shared" si="132"/>
        <v/>
      </c>
      <c r="R375" s="210" t="str">
        <f t="shared" si="133"/>
        <v/>
      </c>
      <c r="S375" s="210" t="str">
        <f t="shared" si="134"/>
        <v/>
      </c>
      <c r="T375" s="371" t="str">
        <f t="shared" si="135"/>
        <v/>
      </c>
      <c r="U375" s="348"/>
      <c r="V375" s="210"/>
      <c r="W375" s="210"/>
      <c r="X375" s="210"/>
      <c r="Y375" s="210"/>
      <c r="Z375" s="210"/>
      <c r="AA375" s="210"/>
      <c r="AB375" s="210"/>
      <c r="AC375" s="371"/>
      <c r="AD375" s="215"/>
      <c r="AE375" s="215"/>
      <c r="AF375" s="215"/>
      <c r="AG375" s="220"/>
    </row>
    <row r="376" spans="1:33" x14ac:dyDescent="0.3">
      <c r="A376" s="84" t="str">
        <f>IF('STEP 2 EE Data'!A376="","",'STEP 2 EE Data'!A376)</f>
        <v/>
      </c>
      <c r="B376" s="83" t="str">
        <f>IF('STEP 2 EE Data'!B376="","",'STEP 2 EE Data'!B376)</f>
        <v/>
      </c>
      <c r="C376" s="342" t="str">
        <f>IF($C$21="","",IF(B376="","",'STEP 3 EE Comp'!F381))</f>
        <v/>
      </c>
      <c r="D376" s="343" t="str">
        <f>IF($D$21="","",IF(B376="","",'STEP 3 EE Comp'!J381))</f>
        <v/>
      </c>
      <c r="E376" s="343" t="str">
        <f>IF($E$21="","",IF(B376="","",'STEP 3 EE Comp'!N381))</f>
        <v/>
      </c>
      <c r="F376" s="343" t="str">
        <f>IF($F$21="","",IF(B376="","",'STEP 3 EE Comp'!R381))</f>
        <v/>
      </c>
      <c r="G376" s="343" t="str">
        <f>IF($G$21="","",IF(B376="","",'STEP 3 EE Comp'!V381))</f>
        <v/>
      </c>
      <c r="H376" s="343" t="str">
        <f>IF($H$21="","",IF(B376="","",'STEP 3 EE Comp'!Z381))</f>
        <v/>
      </c>
      <c r="I376" s="343" t="str">
        <f>IF($I$21="","",IF(B376="","",'STEP 3 EE Comp'!AD381))</f>
        <v/>
      </c>
      <c r="J376" s="343" t="str">
        <f>IF($J$21="","",IF(B376="","",'STEP 3 EE Comp'!AH381))</f>
        <v/>
      </c>
      <c r="K376" s="344" t="str">
        <f>IF($K$21="","",IF(B376="","",'STEP 3 EE Comp'!AL381))</f>
        <v/>
      </c>
      <c r="L376" s="348" t="str">
        <f t="shared" si="127"/>
        <v/>
      </c>
      <c r="M376" s="210" t="str">
        <f t="shared" si="128"/>
        <v/>
      </c>
      <c r="N376" s="210" t="str">
        <f t="shared" si="129"/>
        <v/>
      </c>
      <c r="O376" s="210" t="str">
        <f t="shared" si="130"/>
        <v/>
      </c>
      <c r="P376" s="210" t="str">
        <f t="shared" si="131"/>
        <v/>
      </c>
      <c r="Q376" s="210" t="str">
        <f t="shared" si="132"/>
        <v/>
      </c>
      <c r="R376" s="210" t="str">
        <f t="shared" si="133"/>
        <v/>
      </c>
      <c r="S376" s="210" t="str">
        <f t="shared" si="134"/>
        <v/>
      </c>
      <c r="T376" s="371" t="str">
        <f t="shared" si="135"/>
        <v/>
      </c>
      <c r="U376" s="348"/>
      <c r="V376" s="210"/>
      <c r="W376" s="210"/>
      <c r="X376" s="210"/>
      <c r="Y376" s="210"/>
      <c r="Z376" s="210"/>
      <c r="AA376" s="210"/>
      <c r="AB376" s="210"/>
      <c r="AC376" s="371"/>
      <c r="AD376" s="215"/>
      <c r="AE376" s="215"/>
      <c r="AF376" s="215"/>
      <c r="AG376" s="220"/>
    </row>
    <row r="377" spans="1:33" x14ac:dyDescent="0.3">
      <c r="A377" s="84" t="str">
        <f>IF('STEP 2 EE Data'!A377="","",'STEP 2 EE Data'!A377)</f>
        <v/>
      </c>
      <c r="B377" s="83" t="str">
        <f>IF('STEP 2 EE Data'!B377="","",'STEP 2 EE Data'!B377)</f>
        <v/>
      </c>
      <c r="C377" s="342" t="str">
        <f>IF($C$21="","",IF(B377="","",'STEP 3 EE Comp'!F382))</f>
        <v/>
      </c>
      <c r="D377" s="343" t="str">
        <f>IF($D$21="","",IF(B377="","",'STEP 3 EE Comp'!J382))</f>
        <v/>
      </c>
      <c r="E377" s="343" t="str">
        <f>IF($E$21="","",IF(B377="","",'STEP 3 EE Comp'!N382))</f>
        <v/>
      </c>
      <c r="F377" s="343" t="str">
        <f>IF($F$21="","",IF(B377="","",'STEP 3 EE Comp'!R382))</f>
        <v/>
      </c>
      <c r="G377" s="343" t="str">
        <f>IF($G$21="","",IF(B377="","",'STEP 3 EE Comp'!V382))</f>
        <v/>
      </c>
      <c r="H377" s="343" t="str">
        <f>IF($H$21="","",IF(B377="","",'STEP 3 EE Comp'!Z382))</f>
        <v/>
      </c>
      <c r="I377" s="343" t="str">
        <f>IF($I$21="","",IF(B377="","",'STEP 3 EE Comp'!AD382))</f>
        <v/>
      </c>
      <c r="J377" s="343" t="str">
        <f>IF($J$21="","",IF(B377="","",'STEP 3 EE Comp'!AH382))</f>
        <v/>
      </c>
      <c r="K377" s="344" t="str">
        <f>IF($K$21="","",IF(B377="","",'STEP 3 EE Comp'!AL382))</f>
        <v/>
      </c>
      <c r="L377" s="348" t="str">
        <f t="shared" si="127"/>
        <v/>
      </c>
      <c r="M377" s="210" t="str">
        <f t="shared" si="128"/>
        <v/>
      </c>
      <c r="N377" s="210" t="str">
        <f t="shared" si="129"/>
        <v/>
      </c>
      <c r="O377" s="210" t="str">
        <f t="shared" si="130"/>
        <v/>
      </c>
      <c r="P377" s="210" t="str">
        <f t="shared" si="131"/>
        <v/>
      </c>
      <c r="Q377" s="210" t="str">
        <f t="shared" si="132"/>
        <v/>
      </c>
      <c r="R377" s="210" t="str">
        <f t="shared" si="133"/>
        <v/>
      </c>
      <c r="S377" s="210" t="str">
        <f t="shared" si="134"/>
        <v/>
      </c>
      <c r="T377" s="371" t="str">
        <f t="shared" si="135"/>
        <v/>
      </c>
      <c r="U377" s="348"/>
      <c r="V377" s="210"/>
      <c r="W377" s="210"/>
      <c r="X377" s="210"/>
      <c r="Y377" s="210"/>
      <c r="Z377" s="210"/>
      <c r="AA377" s="210"/>
      <c r="AB377" s="210"/>
      <c r="AC377" s="371"/>
      <c r="AD377" s="215"/>
      <c r="AE377" s="215"/>
      <c r="AF377" s="215"/>
      <c r="AG377" s="220"/>
    </row>
    <row r="378" spans="1:33" x14ac:dyDescent="0.3">
      <c r="A378" s="84" t="str">
        <f>IF('STEP 2 EE Data'!A378="","",'STEP 2 EE Data'!A378)</f>
        <v/>
      </c>
      <c r="B378" s="83" t="str">
        <f>IF('STEP 2 EE Data'!B378="","",'STEP 2 EE Data'!B378)</f>
        <v/>
      </c>
      <c r="C378" s="342" t="str">
        <f>IF($C$21="","",IF(B378="","",'STEP 3 EE Comp'!F383))</f>
        <v/>
      </c>
      <c r="D378" s="343" t="str">
        <f>IF($D$21="","",IF(B378="","",'STEP 3 EE Comp'!J383))</f>
        <v/>
      </c>
      <c r="E378" s="343" t="str">
        <f>IF($E$21="","",IF(B378="","",'STEP 3 EE Comp'!N383))</f>
        <v/>
      </c>
      <c r="F378" s="343" t="str">
        <f>IF($F$21="","",IF(B378="","",'STEP 3 EE Comp'!R383))</f>
        <v/>
      </c>
      <c r="G378" s="343" t="str">
        <f>IF($G$21="","",IF(B378="","",'STEP 3 EE Comp'!V383))</f>
        <v/>
      </c>
      <c r="H378" s="343" t="str">
        <f>IF($H$21="","",IF(B378="","",'STEP 3 EE Comp'!Z383))</f>
        <v/>
      </c>
      <c r="I378" s="343" t="str">
        <f>IF($I$21="","",IF(B378="","",'STEP 3 EE Comp'!AD383))</f>
        <v/>
      </c>
      <c r="J378" s="343" t="str">
        <f>IF($J$21="","",IF(B378="","",'STEP 3 EE Comp'!AH383))</f>
        <v/>
      </c>
      <c r="K378" s="344" t="str">
        <f>IF($K$21="","",IF(B378="","",'STEP 3 EE Comp'!AL383))</f>
        <v/>
      </c>
      <c r="L378" s="348" t="str">
        <f t="shared" si="127"/>
        <v/>
      </c>
      <c r="M378" s="210" t="str">
        <f t="shared" si="128"/>
        <v/>
      </c>
      <c r="N378" s="210" t="str">
        <f t="shared" si="129"/>
        <v/>
      </c>
      <c r="O378" s="210" t="str">
        <f t="shared" si="130"/>
        <v/>
      </c>
      <c r="P378" s="210" t="str">
        <f t="shared" si="131"/>
        <v/>
      </c>
      <c r="Q378" s="210" t="str">
        <f t="shared" si="132"/>
        <v/>
      </c>
      <c r="R378" s="210" t="str">
        <f t="shared" si="133"/>
        <v/>
      </c>
      <c r="S378" s="210" t="str">
        <f t="shared" si="134"/>
        <v/>
      </c>
      <c r="T378" s="371" t="str">
        <f t="shared" si="135"/>
        <v/>
      </c>
      <c r="U378" s="348"/>
      <c r="V378" s="210"/>
      <c r="W378" s="210"/>
      <c r="X378" s="210"/>
      <c r="Y378" s="210"/>
      <c r="Z378" s="210"/>
      <c r="AA378" s="210"/>
      <c r="AB378" s="210"/>
      <c r="AC378" s="371"/>
      <c r="AD378" s="215"/>
      <c r="AE378" s="215"/>
      <c r="AF378" s="215"/>
      <c r="AG378" s="220"/>
    </row>
    <row r="379" spans="1:33" x14ac:dyDescent="0.3">
      <c r="A379" s="84" t="str">
        <f>IF('STEP 2 EE Data'!A379="","",'STEP 2 EE Data'!A379)</f>
        <v/>
      </c>
      <c r="B379" s="83" t="str">
        <f>IF('STEP 2 EE Data'!B379="","",'STEP 2 EE Data'!B379)</f>
        <v/>
      </c>
      <c r="C379" s="342" t="str">
        <f>IF($C$21="","",IF(B379="","",'STEP 3 EE Comp'!F384))</f>
        <v/>
      </c>
      <c r="D379" s="343" t="str">
        <f>IF($D$21="","",IF(B379="","",'STEP 3 EE Comp'!J384))</f>
        <v/>
      </c>
      <c r="E379" s="343" t="str">
        <f>IF($E$21="","",IF(B379="","",'STEP 3 EE Comp'!N384))</f>
        <v/>
      </c>
      <c r="F379" s="343" t="str">
        <f>IF($F$21="","",IF(B379="","",'STEP 3 EE Comp'!R384))</f>
        <v/>
      </c>
      <c r="G379" s="343" t="str">
        <f>IF($G$21="","",IF(B379="","",'STEP 3 EE Comp'!V384))</f>
        <v/>
      </c>
      <c r="H379" s="343" t="str">
        <f>IF($H$21="","",IF(B379="","",'STEP 3 EE Comp'!Z384))</f>
        <v/>
      </c>
      <c r="I379" s="343" t="str">
        <f>IF($I$21="","",IF(B379="","",'STEP 3 EE Comp'!AD384))</f>
        <v/>
      </c>
      <c r="J379" s="343" t="str">
        <f>IF($J$21="","",IF(B379="","",'STEP 3 EE Comp'!AH384))</f>
        <v/>
      </c>
      <c r="K379" s="344" t="str">
        <f>IF($K$21="","",IF(B379="","",'STEP 3 EE Comp'!AL384))</f>
        <v/>
      </c>
      <c r="L379" s="348" t="str">
        <f t="shared" si="127"/>
        <v/>
      </c>
      <c r="M379" s="210" t="str">
        <f t="shared" si="128"/>
        <v/>
      </c>
      <c r="N379" s="210" t="str">
        <f t="shared" si="129"/>
        <v/>
      </c>
      <c r="O379" s="210" t="str">
        <f t="shared" si="130"/>
        <v/>
      </c>
      <c r="P379" s="210" t="str">
        <f t="shared" si="131"/>
        <v/>
      </c>
      <c r="Q379" s="210" t="str">
        <f t="shared" si="132"/>
        <v/>
      </c>
      <c r="R379" s="210" t="str">
        <f t="shared" si="133"/>
        <v/>
      </c>
      <c r="S379" s="210" t="str">
        <f t="shared" si="134"/>
        <v/>
      </c>
      <c r="T379" s="371" t="str">
        <f t="shared" si="135"/>
        <v/>
      </c>
      <c r="U379" s="348"/>
      <c r="V379" s="210"/>
      <c r="W379" s="210"/>
      <c r="X379" s="210"/>
      <c r="Y379" s="210"/>
      <c r="Z379" s="210"/>
      <c r="AA379" s="210"/>
      <c r="AB379" s="210"/>
      <c r="AC379" s="371"/>
      <c r="AD379" s="215"/>
      <c r="AE379" s="215"/>
      <c r="AF379" s="215"/>
      <c r="AG379" s="220"/>
    </row>
    <row r="380" spans="1:33" x14ac:dyDescent="0.3">
      <c r="A380" s="84" t="str">
        <f>IF('STEP 2 EE Data'!A380="","",'STEP 2 EE Data'!A380)</f>
        <v/>
      </c>
      <c r="B380" s="83" t="str">
        <f>IF('STEP 2 EE Data'!B380="","",'STEP 2 EE Data'!B380)</f>
        <v/>
      </c>
      <c r="C380" s="342" t="str">
        <f>IF($C$21="","",IF(B380="","",'STEP 3 EE Comp'!F385))</f>
        <v/>
      </c>
      <c r="D380" s="343" t="str">
        <f>IF($D$21="","",IF(B380="","",'STEP 3 EE Comp'!J385))</f>
        <v/>
      </c>
      <c r="E380" s="343" t="str">
        <f>IF($E$21="","",IF(B380="","",'STEP 3 EE Comp'!N385))</f>
        <v/>
      </c>
      <c r="F380" s="343" t="str">
        <f>IF($F$21="","",IF(B380="","",'STEP 3 EE Comp'!R385))</f>
        <v/>
      </c>
      <c r="G380" s="343" t="str">
        <f>IF($G$21="","",IF(B380="","",'STEP 3 EE Comp'!V385))</f>
        <v/>
      </c>
      <c r="H380" s="343" t="str">
        <f>IF($H$21="","",IF(B380="","",'STEP 3 EE Comp'!Z385))</f>
        <v/>
      </c>
      <c r="I380" s="343" t="str">
        <f>IF($I$21="","",IF(B380="","",'STEP 3 EE Comp'!AD385))</f>
        <v/>
      </c>
      <c r="J380" s="343" t="str">
        <f>IF($J$21="","",IF(B380="","",'STEP 3 EE Comp'!AH385))</f>
        <v/>
      </c>
      <c r="K380" s="344" t="str">
        <f>IF($K$21="","",IF(B380="","",'STEP 3 EE Comp'!AL385))</f>
        <v/>
      </c>
      <c r="L380" s="348" t="str">
        <f t="shared" si="127"/>
        <v/>
      </c>
      <c r="M380" s="210" t="str">
        <f t="shared" si="128"/>
        <v/>
      </c>
      <c r="N380" s="210" t="str">
        <f t="shared" si="129"/>
        <v/>
      </c>
      <c r="O380" s="210" t="str">
        <f t="shared" si="130"/>
        <v/>
      </c>
      <c r="P380" s="210" t="str">
        <f t="shared" si="131"/>
        <v/>
      </c>
      <c r="Q380" s="210" t="str">
        <f t="shared" si="132"/>
        <v/>
      </c>
      <c r="R380" s="210" t="str">
        <f t="shared" si="133"/>
        <v/>
      </c>
      <c r="S380" s="210" t="str">
        <f t="shared" si="134"/>
        <v/>
      </c>
      <c r="T380" s="371" t="str">
        <f t="shared" si="135"/>
        <v/>
      </c>
      <c r="U380" s="348"/>
      <c r="V380" s="210"/>
      <c r="W380" s="210"/>
      <c r="X380" s="210"/>
      <c r="Y380" s="210"/>
      <c r="Z380" s="210"/>
      <c r="AA380" s="210"/>
      <c r="AB380" s="210"/>
      <c r="AC380" s="371"/>
      <c r="AD380" s="215"/>
      <c r="AE380" s="215"/>
      <c r="AF380" s="215"/>
      <c r="AG380" s="220"/>
    </row>
    <row r="381" spans="1:33" x14ac:dyDescent="0.3">
      <c r="A381" s="84" t="str">
        <f>IF('STEP 2 EE Data'!A381="","",'STEP 2 EE Data'!A381)</f>
        <v/>
      </c>
      <c r="B381" s="83" t="str">
        <f>IF('STEP 2 EE Data'!B381="","",'STEP 2 EE Data'!B381)</f>
        <v/>
      </c>
      <c r="C381" s="342" t="str">
        <f>IF($C$21="","",IF(B381="","",'STEP 3 EE Comp'!F386))</f>
        <v/>
      </c>
      <c r="D381" s="343" t="str">
        <f>IF($D$21="","",IF(B381="","",'STEP 3 EE Comp'!J386))</f>
        <v/>
      </c>
      <c r="E381" s="343" t="str">
        <f>IF($E$21="","",IF(B381="","",'STEP 3 EE Comp'!N386))</f>
        <v/>
      </c>
      <c r="F381" s="343" t="str">
        <f>IF($F$21="","",IF(B381="","",'STEP 3 EE Comp'!R386))</f>
        <v/>
      </c>
      <c r="G381" s="343" t="str">
        <f>IF($G$21="","",IF(B381="","",'STEP 3 EE Comp'!V386))</f>
        <v/>
      </c>
      <c r="H381" s="343" t="str">
        <f>IF($H$21="","",IF(B381="","",'STEP 3 EE Comp'!Z386))</f>
        <v/>
      </c>
      <c r="I381" s="343" t="str">
        <f>IF($I$21="","",IF(B381="","",'STEP 3 EE Comp'!AD386))</f>
        <v/>
      </c>
      <c r="J381" s="343" t="str">
        <f>IF($J$21="","",IF(B381="","",'STEP 3 EE Comp'!AH386))</f>
        <v/>
      </c>
      <c r="K381" s="344" t="str">
        <f>IF($K$21="","",IF(B381="","",'STEP 3 EE Comp'!AL386))</f>
        <v/>
      </c>
      <c r="L381" s="348" t="str">
        <f t="shared" si="127"/>
        <v/>
      </c>
      <c r="M381" s="210" t="str">
        <f t="shared" si="128"/>
        <v/>
      </c>
      <c r="N381" s="210" t="str">
        <f t="shared" si="129"/>
        <v/>
      </c>
      <c r="O381" s="210" t="str">
        <f t="shared" si="130"/>
        <v/>
      </c>
      <c r="P381" s="210" t="str">
        <f t="shared" si="131"/>
        <v/>
      </c>
      <c r="Q381" s="210" t="str">
        <f t="shared" si="132"/>
        <v/>
      </c>
      <c r="R381" s="210" t="str">
        <f t="shared" si="133"/>
        <v/>
      </c>
      <c r="S381" s="210" t="str">
        <f t="shared" si="134"/>
        <v/>
      </c>
      <c r="T381" s="371" t="str">
        <f t="shared" si="135"/>
        <v/>
      </c>
      <c r="U381" s="348"/>
      <c r="V381" s="210"/>
      <c r="W381" s="210"/>
      <c r="X381" s="210"/>
      <c r="Y381" s="210"/>
      <c r="Z381" s="210"/>
      <c r="AA381" s="210"/>
      <c r="AB381" s="210"/>
      <c r="AC381" s="371"/>
      <c r="AD381" s="215"/>
      <c r="AE381" s="215"/>
      <c r="AF381" s="215"/>
      <c r="AG381" s="220"/>
    </row>
    <row r="382" spans="1:33" x14ac:dyDescent="0.3">
      <c r="A382" s="84" t="str">
        <f>IF('STEP 2 EE Data'!A382="","",'STEP 2 EE Data'!A382)</f>
        <v/>
      </c>
      <c r="B382" s="83" t="str">
        <f>IF('STEP 2 EE Data'!B382="","",'STEP 2 EE Data'!B382)</f>
        <v/>
      </c>
      <c r="C382" s="342" t="str">
        <f>IF($C$21="","",IF(B382="","",'STEP 3 EE Comp'!F387))</f>
        <v/>
      </c>
      <c r="D382" s="343" t="str">
        <f>IF($D$21="","",IF(B382="","",'STEP 3 EE Comp'!J387))</f>
        <v/>
      </c>
      <c r="E382" s="343" t="str">
        <f>IF($E$21="","",IF(B382="","",'STEP 3 EE Comp'!N387))</f>
        <v/>
      </c>
      <c r="F382" s="343" t="str">
        <f>IF($F$21="","",IF(B382="","",'STEP 3 EE Comp'!R387))</f>
        <v/>
      </c>
      <c r="G382" s="343" t="str">
        <f>IF($G$21="","",IF(B382="","",'STEP 3 EE Comp'!V387))</f>
        <v/>
      </c>
      <c r="H382" s="343" t="str">
        <f>IF($H$21="","",IF(B382="","",'STEP 3 EE Comp'!Z387))</f>
        <v/>
      </c>
      <c r="I382" s="343" t="str">
        <f>IF($I$21="","",IF(B382="","",'STEP 3 EE Comp'!AD387))</f>
        <v/>
      </c>
      <c r="J382" s="343" t="str">
        <f>IF($J$21="","",IF(B382="","",'STEP 3 EE Comp'!AH387))</f>
        <v/>
      </c>
      <c r="K382" s="344" t="str">
        <f>IF($K$21="","",IF(B382="","",'STEP 3 EE Comp'!AL387))</f>
        <v/>
      </c>
      <c r="L382" s="348" t="str">
        <f t="shared" si="127"/>
        <v/>
      </c>
      <c r="M382" s="210" t="str">
        <f t="shared" si="128"/>
        <v/>
      </c>
      <c r="N382" s="210" t="str">
        <f t="shared" si="129"/>
        <v/>
      </c>
      <c r="O382" s="210" t="str">
        <f t="shared" si="130"/>
        <v/>
      </c>
      <c r="P382" s="210" t="str">
        <f t="shared" si="131"/>
        <v/>
      </c>
      <c r="Q382" s="210" t="str">
        <f t="shared" si="132"/>
        <v/>
      </c>
      <c r="R382" s="210" t="str">
        <f t="shared" si="133"/>
        <v/>
      </c>
      <c r="S382" s="210" t="str">
        <f t="shared" si="134"/>
        <v/>
      </c>
      <c r="T382" s="371" t="str">
        <f t="shared" si="135"/>
        <v/>
      </c>
      <c r="U382" s="348"/>
      <c r="V382" s="210"/>
      <c r="W382" s="210"/>
      <c r="X382" s="210"/>
      <c r="Y382" s="210"/>
      <c r="Z382" s="210"/>
      <c r="AA382" s="210"/>
      <c r="AB382" s="210"/>
      <c r="AC382" s="371"/>
      <c r="AD382" s="215"/>
      <c r="AE382" s="215"/>
      <c r="AF382" s="215"/>
      <c r="AG382" s="220"/>
    </row>
    <row r="383" spans="1:33" x14ac:dyDescent="0.3">
      <c r="A383" s="84" t="str">
        <f>IF('STEP 2 EE Data'!A383="","",'STEP 2 EE Data'!A383)</f>
        <v/>
      </c>
      <c r="B383" s="83" t="str">
        <f>IF('STEP 2 EE Data'!B383="","",'STEP 2 EE Data'!B383)</f>
        <v/>
      </c>
      <c r="C383" s="342" t="str">
        <f>IF($C$21="","",IF(B383="","",'STEP 3 EE Comp'!F388))</f>
        <v/>
      </c>
      <c r="D383" s="343" t="str">
        <f>IF($D$21="","",IF(B383="","",'STEP 3 EE Comp'!J388))</f>
        <v/>
      </c>
      <c r="E383" s="343" t="str">
        <f>IF($E$21="","",IF(B383="","",'STEP 3 EE Comp'!N388))</f>
        <v/>
      </c>
      <c r="F383" s="343" t="str">
        <f>IF($F$21="","",IF(B383="","",'STEP 3 EE Comp'!R388))</f>
        <v/>
      </c>
      <c r="G383" s="343" t="str">
        <f>IF($G$21="","",IF(B383="","",'STEP 3 EE Comp'!V388))</f>
        <v/>
      </c>
      <c r="H383" s="343" t="str">
        <f>IF($H$21="","",IF(B383="","",'STEP 3 EE Comp'!Z388))</f>
        <v/>
      </c>
      <c r="I383" s="343" t="str">
        <f>IF($I$21="","",IF(B383="","",'STEP 3 EE Comp'!AD388))</f>
        <v/>
      </c>
      <c r="J383" s="343" t="str">
        <f>IF($J$21="","",IF(B383="","",'STEP 3 EE Comp'!AH388))</f>
        <v/>
      </c>
      <c r="K383" s="344" t="str">
        <f>IF($K$21="","",IF(B383="","",'STEP 3 EE Comp'!AL388))</f>
        <v/>
      </c>
      <c r="L383" s="348" t="str">
        <f t="shared" si="127"/>
        <v/>
      </c>
      <c r="M383" s="210" t="str">
        <f t="shared" si="128"/>
        <v/>
      </c>
      <c r="N383" s="210" t="str">
        <f t="shared" si="129"/>
        <v/>
      </c>
      <c r="O383" s="210" t="str">
        <f t="shared" si="130"/>
        <v/>
      </c>
      <c r="P383" s="210" t="str">
        <f t="shared" si="131"/>
        <v/>
      </c>
      <c r="Q383" s="210" t="str">
        <f t="shared" si="132"/>
        <v/>
      </c>
      <c r="R383" s="210" t="str">
        <f t="shared" si="133"/>
        <v/>
      </c>
      <c r="S383" s="210" t="str">
        <f t="shared" si="134"/>
        <v/>
      </c>
      <c r="T383" s="371" t="str">
        <f t="shared" si="135"/>
        <v/>
      </c>
      <c r="U383" s="348"/>
      <c r="V383" s="210"/>
      <c r="W383" s="210"/>
      <c r="X383" s="210"/>
      <c r="Y383" s="210"/>
      <c r="Z383" s="210"/>
      <c r="AA383" s="210"/>
      <c r="AB383" s="210"/>
      <c r="AC383" s="371"/>
      <c r="AD383" s="215"/>
      <c r="AE383" s="215"/>
      <c r="AF383" s="215"/>
      <c r="AG383" s="220"/>
    </row>
    <row r="384" spans="1:33" x14ac:dyDescent="0.3">
      <c r="A384" s="84" t="str">
        <f>IF('STEP 2 EE Data'!A384="","",'STEP 2 EE Data'!A384)</f>
        <v/>
      </c>
      <c r="B384" s="83" t="str">
        <f>IF('STEP 2 EE Data'!B384="","",'STEP 2 EE Data'!B384)</f>
        <v/>
      </c>
      <c r="C384" s="342" t="str">
        <f>IF($C$21="","",IF(B384="","",'STEP 3 EE Comp'!F389))</f>
        <v/>
      </c>
      <c r="D384" s="343" t="str">
        <f>IF($D$21="","",IF(B384="","",'STEP 3 EE Comp'!J389))</f>
        <v/>
      </c>
      <c r="E384" s="343" t="str">
        <f>IF($E$21="","",IF(B384="","",'STEP 3 EE Comp'!N389))</f>
        <v/>
      </c>
      <c r="F384" s="343" t="str">
        <f>IF($F$21="","",IF(B384="","",'STEP 3 EE Comp'!R389))</f>
        <v/>
      </c>
      <c r="G384" s="343" t="str">
        <f>IF($G$21="","",IF(B384="","",'STEP 3 EE Comp'!V389))</f>
        <v/>
      </c>
      <c r="H384" s="343" t="str">
        <f>IF($H$21="","",IF(B384="","",'STEP 3 EE Comp'!Z389))</f>
        <v/>
      </c>
      <c r="I384" s="343" t="str">
        <f>IF($I$21="","",IF(B384="","",'STEP 3 EE Comp'!AD389))</f>
        <v/>
      </c>
      <c r="J384" s="343" t="str">
        <f>IF($J$21="","",IF(B384="","",'STEP 3 EE Comp'!AH389))</f>
        <v/>
      </c>
      <c r="K384" s="344" t="str">
        <f>IF($K$21="","",IF(B384="","",'STEP 3 EE Comp'!AL389))</f>
        <v/>
      </c>
      <c r="L384" s="348" t="str">
        <f t="shared" si="127"/>
        <v/>
      </c>
      <c r="M384" s="210" t="str">
        <f t="shared" si="128"/>
        <v/>
      </c>
      <c r="N384" s="210" t="str">
        <f t="shared" si="129"/>
        <v/>
      </c>
      <c r="O384" s="210" t="str">
        <f t="shared" si="130"/>
        <v/>
      </c>
      <c r="P384" s="210" t="str">
        <f t="shared" si="131"/>
        <v/>
      </c>
      <c r="Q384" s="210" t="str">
        <f t="shared" si="132"/>
        <v/>
      </c>
      <c r="R384" s="210" t="str">
        <f t="shared" si="133"/>
        <v/>
      </c>
      <c r="S384" s="210" t="str">
        <f t="shared" si="134"/>
        <v/>
      </c>
      <c r="T384" s="371" t="str">
        <f t="shared" si="135"/>
        <v/>
      </c>
      <c r="U384" s="348"/>
      <c r="V384" s="210"/>
      <c r="W384" s="210"/>
      <c r="X384" s="210"/>
      <c r="Y384" s="210"/>
      <c r="Z384" s="210"/>
      <c r="AA384" s="210"/>
      <c r="AB384" s="210"/>
      <c r="AC384" s="371"/>
      <c r="AD384" s="215"/>
      <c r="AE384" s="215"/>
      <c r="AF384" s="215"/>
      <c r="AG384" s="220"/>
    </row>
    <row r="385" spans="1:33" x14ac:dyDescent="0.3">
      <c r="A385" s="84" t="str">
        <f>IF('STEP 2 EE Data'!A385="","",'STEP 2 EE Data'!A385)</f>
        <v/>
      </c>
      <c r="B385" s="83" t="str">
        <f>IF('STEP 2 EE Data'!B385="","",'STEP 2 EE Data'!B385)</f>
        <v/>
      </c>
      <c r="C385" s="342" t="str">
        <f>IF($C$21="","",IF(B385="","",'STEP 3 EE Comp'!F390))</f>
        <v/>
      </c>
      <c r="D385" s="343" t="str">
        <f>IF($D$21="","",IF(B385="","",'STEP 3 EE Comp'!J390))</f>
        <v/>
      </c>
      <c r="E385" s="343" t="str">
        <f>IF($E$21="","",IF(B385="","",'STEP 3 EE Comp'!N390))</f>
        <v/>
      </c>
      <c r="F385" s="343" t="str">
        <f>IF($F$21="","",IF(B385="","",'STEP 3 EE Comp'!R390))</f>
        <v/>
      </c>
      <c r="G385" s="343" t="str">
        <f>IF($G$21="","",IF(B385="","",'STEP 3 EE Comp'!V390))</f>
        <v/>
      </c>
      <c r="H385" s="343" t="str">
        <f>IF($H$21="","",IF(B385="","",'STEP 3 EE Comp'!Z390))</f>
        <v/>
      </c>
      <c r="I385" s="343" t="str">
        <f>IF($I$21="","",IF(B385="","",'STEP 3 EE Comp'!AD390))</f>
        <v/>
      </c>
      <c r="J385" s="343" t="str">
        <f>IF($J$21="","",IF(B385="","",'STEP 3 EE Comp'!AH390))</f>
        <v/>
      </c>
      <c r="K385" s="344" t="str">
        <f>IF($K$21="","",IF(B385="","",'STEP 3 EE Comp'!AL390))</f>
        <v/>
      </c>
      <c r="L385" s="348" t="str">
        <f t="shared" si="127"/>
        <v/>
      </c>
      <c r="M385" s="210" t="str">
        <f t="shared" si="128"/>
        <v/>
      </c>
      <c r="N385" s="210" t="str">
        <f t="shared" si="129"/>
        <v/>
      </c>
      <c r="O385" s="210" t="str">
        <f t="shared" si="130"/>
        <v/>
      </c>
      <c r="P385" s="210" t="str">
        <f t="shared" si="131"/>
        <v/>
      </c>
      <c r="Q385" s="210" t="str">
        <f t="shared" si="132"/>
        <v/>
      </c>
      <c r="R385" s="210" t="str">
        <f t="shared" si="133"/>
        <v/>
      </c>
      <c r="S385" s="210" t="str">
        <f t="shared" si="134"/>
        <v/>
      </c>
      <c r="T385" s="371" t="str">
        <f t="shared" si="135"/>
        <v/>
      </c>
      <c r="U385" s="348"/>
      <c r="V385" s="210"/>
      <c r="W385" s="210"/>
      <c r="X385" s="210"/>
      <c r="Y385" s="210"/>
      <c r="Z385" s="210"/>
      <c r="AA385" s="210"/>
      <c r="AB385" s="210"/>
      <c r="AC385" s="371"/>
      <c r="AD385" s="215"/>
      <c r="AE385" s="215"/>
      <c r="AF385" s="215"/>
      <c r="AG385" s="220"/>
    </row>
    <row r="386" spans="1:33" x14ac:dyDescent="0.3">
      <c r="A386" s="84" t="str">
        <f>IF('STEP 2 EE Data'!A386="","",'STEP 2 EE Data'!A386)</f>
        <v/>
      </c>
      <c r="B386" s="83" t="str">
        <f>IF('STEP 2 EE Data'!B386="","",'STEP 2 EE Data'!B386)</f>
        <v/>
      </c>
      <c r="C386" s="342" t="str">
        <f>IF($C$21="","",IF(B386="","",'STEP 3 EE Comp'!F391))</f>
        <v/>
      </c>
      <c r="D386" s="343" t="str">
        <f>IF($D$21="","",IF(B386="","",'STEP 3 EE Comp'!J391))</f>
        <v/>
      </c>
      <c r="E386" s="343" t="str">
        <f>IF($E$21="","",IF(B386="","",'STEP 3 EE Comp'!N391))</f>
        <v/>
      </c>
      <c r="F386" s="343" t="str">
        <f>IF($F$21="","",IF(B386="","",'STEP 3 EE Comp'!R391))</f>
        <v/>
      </c>
      <c r="G386" s="343" t="str">
        <f>IF($G$21="","",IF(B386="","",'STEP 3 EE Comp'!V391))</f>
        <v/>
      </c>
      <c r="H386" s="343" t="str">
        <f>IF($H$21="","",IF(B386="","",'STEP 3 EE Comp'!Z391))</f>
        <v/>
      </c>
      <c r="I386" s="343" t="str">
        <f>IF($I$21="","",IF(B386="","",'STEP 3 EE Comp'!AD391))</f>
        <v/>
      </c>
      <c r="J386" s="343" t="str">
        <f>IF($J$21="","",IF(B386="","",'STEP 3 EE Comp'!AH391))</f>
        <v/>
      </c>
      <c r="K386" s="344" t="str">
        <f>IF($K$21="","",IF(B386="","",'STEP 3 EE Comp'!AL391))</f>
        <v/>
      </c>
      <c r="L386" s="348" t="str">
        <f t="shared" si="127"/>
        <v/>
      </c>
      <c r="M386" s="210" t="str">
        <f t="shared" si="128"/>
        <v/>
      </c>
      <c r="N386" s="210" t="str">
        <f t="shared" si="129"/>
        <v/>
      </c>
      <c r="O386" s="210" t="str">
        <f t="shared" si="130"/>
        <v/>
      </c>
      <c r="P386" s="210" t="str">
        <f t="shared" si="131"/>
        <v/>
      </c>
      <c r="Q386" s="210" t="str">
        <f t="shared" si="132"/>
        <v/>
      </c>
      <c r="R386" s="210" t="str">
        <f t="shared" si="133"/>
        <v/>
      </c>
      <c r="S386" s="210" t="str">
        <f t="shared" si="134"/>
        <v/>
      </c>
      <c r="T386" s="371" t="str">
        <f t="shared" si="135"/>
        <v/>
      </c>
      <c r="U386" s="348"/>
      <c r="V386" s="210"/>
      <c r="W386" s="210"/>
      <c r="X386" s="210"/>
      <c r="Y386" s="210"/>
      <c r="Z386" s="210"/>
      <c r="AA386" s="210"/>
      <c r="AB386" s="210"/>
      <c r="AC386" s="371"/>
      <c r="AD386" s="215"/>
      <c r="AE386" s="215"/>
      <c r="AF386" s="215"/>
      <c r="AG386" s="220"/>
    </row>
    <row r="387" spans="1:33" x14ac:dyDescent="0.3">
      <c r="A387" s="84" t="str">
        <f>IF('STEP 2 EE Data'!A387="","",'STEP 2 EE Data'!A387)</f>
        <v/>
      </c>
      <c r="B387" s="83" t="str">
        <f>IF('STEP 2 EE Data'!B387="","",'STEP 2 EE Data'!B387)</f>
        <v/>
      </c>
      <c r="C387" s="342" t="str">
        <f>IF($C$21="","",IF(B387="","",'STEP 3 EE Comp'!F392))</f>
        <v/>
      </c>
      <c r="D387" s="343" t="str">
        <f>IF($D$21="","",IF(B387="","",'STEP 3 EE Comp'!J392))</f>
        <v/>
      </c>
      <c r="E387" s="343" t="str">
        <f>IF($E$21="","",IF(B387="","",'STEP 3 EE Comp'!N392))</f>
        <v/>
      </c>
      <c r="F387" s="343" t="str">
        <f>IF($F$21="","",IF(B387="","",'STEP 3 EE Comp'!R392))</f>
        <v/>
      </c>
      <c r="G387" s="343" t="str">
        <f>IF($G$21="","",IF(B387="","",'STEP 3 EE Comp'!V392))</f>
        <v/>
      </c>
      <c r="H387" s="343" t="str">
        <f>IF($H$21="","",IF(B387="","",'STEP 3 EE Comp'!Z392))</f>
        <v/>
      </c>
      <c r="I387" s="343" t="str">
        <f>IF($I$21="","",IF(B387="","",'STEP 3 EE Comp'!AD392))</f>
        <v/>
      </c>
      <c r="J387" s="343" t="str">
        <f>IF($J$21="","",IF(B387="","",'STEP 3 EE Comp'!AH392))</f>
        <v/>
      </c>
      <c r="K387" s="344" t="str">
        <f>IF($K$21="","",IF(B387="","",'STEP 3 EE Comp'!AL392))</f>
        <v/>
      </c>
      <c r="L387" s="348" t="str">
        <f t="shared" si="127"/>
        <v/>
      </c>
      <c r="M387" s="210" t="str">
        <f t="shared" si="128"/>
        <v/>
      </c>
      <c r="N387" s="210" t="str">
        <f t="shared" si="129"/>
        <v/>
      </c>
      <c r="O387" s="210" t="str">
        <f t="shared" si="130"/>
        <v/>
      </c>
      <c r="P387" s="210" t="str">
        <f t="shared" si="131"/>
        <v/>
      </c>
      <c r="Q387" s="210" t="str">
        <f t="shared" si="132"/>
        <v/>
      </c>
      <c r="R387" s="210" t="str">
        <f t="shared" si="133"/>
        <v/>
      </c>
      <c r="S387" s="210" t="str">
        <f t="shared" si="134"/>
        <v/>
      </c>
      <c r="T387" s="371" t="str">
        <f t="shared" si="135"/>
        <v/>
      </c>
      <c r="U387" s="348"/>
      <c r="V387" s="210"/>
      <c r="W387" s="210"/>
      <c r="X387" s="210"/>
      <c r="Y387" s="210"/>
      <c r="Z387" s="210"/>
      <c r="AA387" s="210"/>
      <c r="AB387" s="210"/>
      <c r="AC387" s="371"/>
      <c r="AD387" s="215"/>
      <c r="AE387" s="215"/>
      <c r="AF387" s="215"/>
      <c r="AG387" s="220"/>
    </row>
    <row r="388" spans="1:33" x14ac:dyDescent="0.3">
      <c r="A388" s="84" t="str">
        <f>IF('STEP 2 EE Data'!A388="","",'STEP 2 EE Data'!A388)</f>
        <v/>
      </c>
      <c r="B388" s="83" t="str">
        <f>IF('STEP 2 EE Data'!B388="","",'STEP 2 EE Data'!B388)</f>
        <v/>
      </c>
      <c r="C388" s="342" t="str">
        <f>IF($C$21="","",IF(B388="","",'STEP 3 EE Comp'!F393))</f>
        <v/>
      </c>
      <c r="D388" s="343" t="str">
        <f>IF($D$21="","",IF(B388="","",'STEP 3 EE Comp'!J393))</f>
        <v/>
      </c>
      <c r="E388" s="343" t="str">
        <f>IF($E$21="","",IF(B388="","",'STEP 3 EE Comp'!N393))</f>
        <v/>
      </c>
      <c r="F388" s="343" t="str">
        <f>IF($F$21="","",IF(B388="","",'STEP 3 EE Comp'!R393))</f>
        <v/>
      </c>
      <c r="G388" s="343" t="str">
        <f>IF($G$21="","",IF(B388="","",'STEP 3 EE Comp'!V393))</f>
        <v/>
      </c>
      <c r="H388" s="343" t="str">
        <f>IF($H$21="","",IF(B388="","",'STEP 3 EE Comp'!Z393))</f>
        <v/>
      </c>
      <c r="I388" s="343" t="str">
        <f>IF($I$21="","",IF(B388="","",'STEP 3 EE Comp'!AD393))</f>
        <v/>
      </c>
      <c r="J388" s="343" t="str">
        <f>IF($J$21="","",IF(B388="","",'STEP 3 EE Comp'!AH393))</f>
        <v/>
      </c>
      <c r="K388" s="344" t="str">
        <f>IF($K$21="","",IF(B388="","",'STEP 3 EE Comp'!AL393))</f>
        <v/>
      </c>
      <c r="L388" s="348" t="str">
        <f t="shared" si="127"/>
        <v/>
      </c>
      <c r="M388" s="210" t="str">
        <f t="shared" si="128"/>
        <v/>
      </c>
      <c r="N388" s="210" t="str">
        <f t="shared" si="129"/>
        <v/>
      </c>
      <c r="O388" s="210" t="str">
        <f t="shared" si="130"/>
        <v/>
      </c>
      <c r="P388" s="210" t="str">
        <f t="shared" si="131"/>
        <v/>
      </c>
      <c r="Q388" s="210" t="str">
        <f t="shared" si="132"/>
        <v/>
      </c>
      <c r="R388" s="210" t="str">
        <f t="shared" si="133"/>
        <v/>
      </c>
      <c r="S388" s="210" t="str">
        <f t="shared" si="134"/>
        <v/>
      </c>
      <c r="T388" s="371" t="str">
        <f t="shared" si="135"/>
        <v/>
      </c>
      <c r="U388" s="348"/>
      <c r="V388" s="210"/>
      <c r="W388" s="210"/>
      <c r="X388" s="210"/>
      <c r="Y388" s="210"/>
      <c r="Z388" s="210"/>
      <c r="AA388" s="210"/>
      <c r="AB388" s="210"/>
      <c r="AC388" s="371"/>
      <c r="AD388" s="215"/>
      <c r="AE388" s="215"/>
      <c r="AF388" s="215"/>
      <c r="AG388" s="220"/>
    </row>
    <row r="389" spans="1:33" x14ac:dyDescent="0.3">
      <c r="A389" s="84" t="str">
        <f>IF('STEP 2 EE Data'!A389="","",'STEP 2 EE Data'!A389)</f>
        <v/>
      </c>
      <c r="B389" s="83" t="str">
        <f>IF('STEP 2 EE Data'!B389="","",'STEP 2 EE Data'!B389)</f>
        <v/>
      </c>
      <c r="C389" s="342" t="str">
        <f>IF($C$21="","",IF(B389="","",'STEP 3 EE Comp'!F394))</f>
        <v/>
      </c>
      <c r="D389" s="343" t="str">
        <f>IF($D$21="","",IF(B389="","",'STEP 3 EE Comp'!J394))</f>
        <v/>
      </c>
      <c r="E389" s="343" t="str">
        <f>IF($E$21="","",IF(B389="","",'STEP 3 EE Comp'!N394))</f>
        <v/>
      </c>
      <c r="F389" s="343" t="str">
        <f>IF($F$21="","",IF(B389="","",'STEP 3 EE Comp'!R394))</f>
        <v/>
      </c>
      <c r="G389" s="343" t="str">
        <f>IF($G$21="","",IF(B389="","",'STEP 3 EE Comp'!V394))</f>
        <v/>
      </c>
      <c r="H389" s="343" t="str">
        <f>IF($H$21="","",IF(B389="","",'STEP 3 EE Comp'!Z394))</f>
        <v/>
      </c>
      <c r="I389" s="343" t="str">
        <f>IF($I$21="","",IF(B389="","",'STEP 3 EE Comp'!AD394))</f>
        <v/>
      </c>
      <c r="J389" s="343" t="str">
        <f>IF($J$21="","",IF(B389="","",'STEP 3 EE Comp'!AH394))</f>
        <v/>
      </c>
      <c r="K389" s="344" t="str">
        <f>IF($K$21="","",IF(B389="","",'STEP 3 EE Comp'!AL394))</f>
        <v/>
      </c>
      <c r="L389" s="348" t="str">
        <f t="shared" si="127"/>
        <v/>
      </c>
      <c r="M389" s="210" t="str">
        <f t="shared" si="128"/>
        <v/>
      </c>
      <c r="N389" s="210" t="str">
        <f t="shared" si="129"/>
        <v/>
      </c>
      <c r="O389" s="210" t="str">
        <f t="shared" si="130"/>
        <v/>
      </c>
      <c r="P389" s="210" t="str">
        <f t="shared" si="131"/>
        <v/>
      </c>
      <c r="Q389" s="210" t="str">
        <f t="shared" si="132"/>
        <v/>
      </c>
      <c r="R389" s="210" t="str">
        <f t="shared" si="133"/>
        <v/>
      </c>
      <c r="S389" s="210" t="str">
        <f t="shared" si="134"/>
        <v/>
      </c>
      <c r="T389" s="371" t="str">
        <f t="shared" si="135"/>
        <v/>
      </c>
      <c r="U389" s="348"/>
      <c r="V389" s="210"/>
      <c r="W389" s="210"/>
      <c r="X389" s="210"/>
      <c r="Y389" s="210"/>
      <c r="Z389" s="210"/>
      <c r="AA389" s="210"/>
      <c r="AB389" s="210"/>
      <c r="AC389" s="371"/>
      <c r="AD389" s="215"/>
      <c r="AE389" s="215"/>
      <c r="AF389" s="215"/>
      <c r="AG389" s="220"/>
    </row>
    <row r="390" spans="1:33" x14ac:dyDescent="0.3">
      <c r="A390" s="84" t="str">
        <f>IF('STEP 2 EE Data'!A390="","",'STEP 2 EE Data'!A390)</f>
        <v/>
      </c>
      <c r="B390" s="83" t="str">
        <f>IF('STEP 2 EE Data'!B390="","",'STEP 2 EE Data'!B390)</f>
        <v/>
      </c>
      <c r="C390" s="342" t="str">
        <f>IF($C$21="","",IF(B390="","",'STEP 3 EE Comp'!F395))</f>
        <v/>
      </c>
      <c r="D390" s="343" t="str">
        <f>IF($D$21="","",IF(B390="","",'STEP 3 EE Comp'!J395))</f>
        <v/>
      </c>
      <c r="E390" s="343" t="str">
        <f>IF($E$21="","",IF(B390="","",'STEP 3 EE Comp'!N395))</f>
        <v/>
      </c>
      <c r="F390" s="343" t="str">
        <f>IF($F$21="","",IF(B390="","",'STEP 3 EE Comp'!R395))</f>
        <v/>
      </c>
      <c r="G390" s="343" t="str">
        <f>IF($G$21="","",IF(B390="","",'STEP 3 EE Comp'!V395))</f>
        <v/>
      </c>
      <c r="H390" s="343" t="str">
        <f>IF($H$21="","",IF(B390="","",'STEP 3 EE Comp'!Z395))</f>
        <v/>
      </c>
      <c r="I390" s="343" t="str">
        <f>IF($I$21="","",IF(B390="","",'STEP 3 EE Comp'!AD395))</f>
        <v/>
      </c>
      <c r="J390" s="343" t="str">
        <f>IF($J$21="","",IF(B390="","",'STEP 3 EE Comp'!AH395))</f>
        <v/>
      </c>
      <c r="K390" s="344" t="str">
        <f>IF($K$21="","",IF(B390="","",'STEP 3 EE Comp'!AL395))</f>
        <v/>
      </c>
      <c r="L390" s="348" t="str">
        <f t="shared" si="127"/>
        <v/>
      </c>
      <c r="M390" s="210" t="str">
        <f t="shared" si="128"/>
        <v/>
      </c>
      <c r="N390" s="210" t="str">
        <f t="shared" si="129"/>
        <v/>
      </c>
      <c r="O390" s="210" t="str">
        <f t="shared" si="130"/>
        <v/>
      </c>
      <c r="P390" s="210" t="str">
        <f t="shared" si="131"/>
        <v/>
      </c>
      <c r="Q390" s="210" t="str">
        <f t="shared" si="132"/>
        <v/>
      </c>
      <c r="R390" s="210" t="str">
        <f t="shared" si="133"/>
        <v/>
      </c>
      <c r="S390" s="210" t="str">
        <f t="shared" si="134"/>
        <v/>
      </c>
      <c r="T390" s="371" t="str">
        <f t="shared" si="135"/>
        <v/>
      </c>
      <c r="U390" s="348"/>
      <c r="V390" s="210"/>
      <c r="W390" s="210"/>
      <c r="X390" s="210"/>
      <c r="Y390" s="210"/>
      <c r="Z390" s="210"/>
      <c r="AA390" s="210"/>
      <c r="AB390" s="210"/>
      <c r="AC390" s="371"/>
      <c r="AD390" s="215"/>
      <c r="AE390" s="215"/>
      <c r="AF390" s="215"/>
      <c r="AG390" s="220"/>
    </row>
    <row r="391" spans="1:33" x14ac:dyDescent="0.3">
      <c r="A391" s="84" t="str">
        <f>IF('STEP 2 EE Data'!A391="","",'STEP 2 EE Data'!A391)</f>
        <v/>
      </c>
      <c r="B391" s="83" t="str">
        <f>IF('STEP 2 EE Data'!B391="","",'STEP 2 EE Data'!B391)</f>
        <v/>
      </c>
      <c r="C391" s="342" t="str">
        <f>IF($C$21="","",IF(B391="","",'STEP 3 EE Comp'!F396))</f>
        <v/>
      </c>
      <c r="D391" s="343" t="str">
        <f>IF($D$21="","",IF(B391="","",'STEP 3 EE Comp'!J396))</f>
        <v/>
      </c>
      <c r="E391" s="343" t="str">
        <f>IF($E$21="","",IF(B391="","",'STEP 3 EE Comp'!N396))</f>
        <v/>
      </c>
      <c r="F391" s="343" t="str">
        <f>IF($F$21="","",IF(B391="","",'STEP 3 EE Comp'!R396))</f>
        <v/>
      </c>
      <c r="G391" s="343" t="str">
        <f>IF($G$21="","",IF(B391="","",'STEP 3 EE Comp'!V396))</f>
        <v/>
      </c>
      <c r="H391" s="343" t="str">
        <f>IF($H$21="","",IF(B391="","",'STEP 3 EE Comp'!Z396))</f>
        <v/>
      </c>
      <c r="I391" s="343" t="str">
        <f>IF($I$21="","",IF(B391="","",'STEP 3 EE Comp'!AD396))</f>
        <v/>
      </c>
      <c r="J391" s="343" t="str">
        <f>IF($J$21="","",IF(B391="","",'STEP 3 EE Comp'!AH396))</f>
        <v/>
      </c>
      <c r="K391" s="344" t="str">
        <f>IF($K$21="","",IF(B391="","",'STEP 3 EE Comp'!AL396))</f>
        <v/>
      </c>
      <c r="L391" s="348" t="str">
        <f t="shared" si="127"/>
        <v/>
      </c>
      <c r="M391" s="210" t="str">
        <f t="shared" si="128"/>
        <v/>
      </c>
      <c r="N391" s="210" t="str">
        <f t="shared" si="129"/>
        <v/>
      </c>
      <c r="O391" s="210" t="str">
        <f t="shared" si="130"/>
        <v/>
      </c>
      <c r="P391" s="210" t="str">
        <f t="shared" si="131"/>
        <v/>
      </c>
      <c r="Q391" s="210" t="str">
        <f t="shared" si="132"/>
        <v/>
      </c>
      <c r="R391" s="210" t="str">
        <f t="shared" si="133"/>
        <v/>
      </c>
      <c r="S391" s="210" t="str">
        <f t="shared" si="134"/>
        <v/>
      </c>
      <c r="T391" s="371" t="str">
        <f t="shared" si="135"/>
        <v/>
      </c>
      <c r="U391" s="348"/>
      <c r="V391" s="210"/>
      <c r="W391" s="210"/>
      <c r="X391" s="210"/>
      <c r="Y391" s="210"/>
      <c r="Z391" s="210"/>
      <c r="AA391" s="210"/>
      <c r="AB391" s="210"/>
      <c r="AC391" s="371"/>
      <c r="AD391" s="215"/>
      <c r="AE391" s="215"/>
      <c r="AF391" s="215"/>
      <c r="AG391" s="220"/>
    </row>
    <row r="392" spans="1:33" x14ac:dyDescent="0.3">
      <c r="A392" s="84" t="str">
        <f>IF('STEP 2 EE Data'!A392="","",'STEP 2 EE Data'!A392)</f>
        <v/>
      </c>
      <c r="B392" s="83" t="str">
        <f>IF('STEP 2 EE Data'!B392="","",'STEP 2 EE Data'!B392)</f>
        <v/>
      </c>
      <c r="C392" s="342" t="str">
        <f>IF($C$21="","",IF(B392="","",'STEP 3 EE Comp'!F397))</f>
        <v/>
      </c>
      <c r="D392" s="343" t="str">
        <f>IF($D$21="","",IF(B392="","",'STEP 3 EE Comp'!J397))</f>
        <v/>
      </c>
      <c r="E392" s="343" t="str">
        <f>IF($E$21="","",IF(B392="","",'STEP 3 EE Comp'!N397))</f>
        <v/>
      </c>
      <c r="F392" s="343" t="str">
        <f>IF($F$21="","",IF(B392="","",'STEP 3 EE Comp'!R397))</f>
        <v/>
      </c>
      <c r="G392" s="343" t="str">
        <f>IF($G$21="","",IF(B392="","",'STEP 3 EE Comp'!V397))</f>
        <v/>
      </c>
      <c r="H392" s="343" t="str">
        <f>IF($H$21="","",IF(B392="","",'STEP 3 EE Comp'!Z397))</f>
        <v/>
      </c>
      <c r="I392" s="343" t="str">
        <f>IF($I$21="","",IF(B392="","",'STEP 3 EE Comp'!AD397))</f>
        <v/>
      </c>
      <c r="J392" s="343" t="str">
        <f>IF($J$21="","",IF(B392="","",'STEP 3 EE Comp'!AH397))</f>
        <v/>
      </c>
      <c r="K392" s="344" t="str">
        <f>IF($K$21="","",IF(B392="","",'STEP 3 EE Comp'!AL397))</f>
        <v/>
      </c>
      <c r="L392" s="348" t="str">
        <f t="shared" si="127"/>
        <v/>
      </c>
      <c r="M392" s="210" t="str">
        <f t="shared" si="128"/>
        <v/>
      </c>
      <c r="N392" s="210" t="str">
        <f t="shared" si="129"/>
        <v/>
      </c>
      <c r="O392" s="210" t="str">
        <f t="shared" si="130"/>
        <v/>
      </c>
      <c r="P392" s="210" t="str">
        <f t="shared" si="131"/>
        <v/>
      </c>
      <c r="Q392" s="210" t="str">
        <f t="shared" si="132"/>
        <v/>
      </c>
      <c r="R392" s="210" t="str">
        <f t="shared" si="133"/>
        <v/>
      </c>
      <c r="S392" s="210" t="str">
        <f t="shared" si="134"/>
        <v/>
      </c>
      <c r="T392" s="371" t="str">
        <f t="shared" si="135"/>
        <v/>
      </c>
      <c r="U392" s="348"/>
      <c r="V392" s="210"/>
      <c r="W392" s="210"/>
      <c r="X392" s="210"/>
      <c r="Y392" s="210"/>
      <c r="Z392" s="210"/>
      <c r="AA392" s="210"/>
      <c r="AB392" s="210"/>
      <c r="AC392" s="371"/>
      <c r="AD392" s="215"/>
      <c r="AE392" s="215"/>
      <c r="AF392" s="215"/>
      <c r="AG392" s="220"/>
    </row>
    <row r="393" spans="1:33" x14ac:dyDescent="0.3">
      <c r="A393" s="84" t="str">
        <f>IF('STEP 2 EE Data'!A393="","",'STEP 2 EE Data'!A393)</f>
        <v/>
      </c>
      <c r="B393" s="83" t="str">
        <f>IF('STEP 2 EE Data'!B393="","",'STEP 2 EE Data'!B393)</f>
        <v/>
      </c>
      <c r="C393" s="342" t="str">
        <f>IF($C$21="","",IF(B393="","",'STEP 3 EE Comp'!F398))</f>
        <v/>
      </c>
      <c r="D393" s="343" t="str">
        <f>IF($D$21="","",IF(B393="","",'STEP 3 EE Comp'!J398))</f>
        <v/>
      </c>
      <c r="E393" s="343" t="str">
        <f>IF($E$21="","",IF(B393="","",'STEP 3 EE Comp'!N398))</f>
        <v/>
      </c>
      <c r="F393" s="343" t="str">
        <f>IF($F$21="","",IF(B393="","",'STEP 3 EE Comp'!R398))</f>
        <v/>
      </c>
      <c r="G393" s="343" t="str">
        <f>IF($G$21="","",IF(B393="","",'STEP 3 EE Comp'!V398))</f>
        <v/>
      </c>
      <c r="H393" s="343" t="str">
        <f>IF($H$21="","",IF(B393="","",'STEP 3 EE Comp'!Z398))</f>
        <v/>
      </c>
      <c r="I393" s="343" t="str">
        <f>IF($I$21="","",IF(B393="","",'STEP 3 EE Comp'!AD398))</f>
        <v/>
      </c>
      <c r="J393" s="343" t="str">
        <f>IF($J$21="","",IF(B393="","",'STEP 3 EE Comp'!AH398))</f>
        <v/>
      </c>
      <c r="K393" s="344" t="str">
        <f>IF($K$21="","",IF(B393="","",'STEP 3 EE Comp'!AL398))</f>
        <v/>
      </c>
      <c r="L393" s="348" t="str">
        <f t="shared" si="127"/>
        <v/>
      </c>
      <c r="M393" s="210" t="str">
        <f t="shared" si="128"/>
        <v/>
      </c>
      <c r="N393" s="210" t="str">
        <f t="shared" si="129"/>
        <v/>
      </c>
      <c r="O393" s="210" t="str">
        <f t="shared" si="130"/>
        <v/>
      </c>
      <c r="P393" s="210" t="str">
        <f t="shared" si="131"/>
        <v/>
      </c>
      <c r="Q393" s="210" t="str">
        <f t="shared" si="132"/>
        <v/>
      </c>
      <c r="R393" s="210" t="str">
        <f t="shared" si="133"/>
        <v/>
      </c>
      <c r="S393" s="210" t="str">
        <f t="shared" si="134"/>
        <v/>
      </c>
      <c r="T393" s="371" t="str">
        <f t="shared" si="135"/>
        <v/>
      </c>
      <c r="U393" s="348"/>
      <c r="V393" s="210"/>
      <c r="W393" s="210"/>
      <c r="X393" s="210"/>
      <c r="Y393" s="210"/>
      <c r="Z393" s="210"/>
      <c r="AA393" s="210"/>
      <c r="AB393" s="210"/>
      <c r="AC393" s="371"/>
      <c r="AD393" s="215"/>
      <c r="AE393" s="215"/>
      <c r="AF393" s="215"/>
      <c r="AG393" s="220"/>
    </row>
    <row r="394" spans="1:33" x14ac:dyDescent="0.3">
      <c r="A394" s="84" t="str">
        <f>IF('STEP 2 EE Data'!A394="","",'STEP 2 EE Data'!A394)</f>
        <v/>
      </c>
      <c r="B394" s="83" t="str">
        <f>IF('STEP 2 EE Data'!B394="","",'STEP 2 EE Data'!B394)</f>
        <v/>
      </c>
      <c r="C394" s="342" t="str">
        <f>IF($C$21="","",IF(B394="","",'STEP 3 EE Comp'!F399))</f>
        <v/>
      </c>
      <c r="D394" s="343" t="str">
        <f>IF($D$21="","",IF(B394="","",'STEP 3 EE Comp'!J399))</f>
        <v/>
      </c>
      <c r="E394" s="343" t="str">
        <f>IF($E$21="","",IF(B394="","",'STEP 3 EE Comp'!N399))</f>
        <v/>
      </c>
      <c r="F394" s="343" t="str">
        <f>IF($F$21="","",IF(B394="","",'STEP 3 EE Comp'!R399))</f>
        <v/>
      </c>
      <c r="G394" s="343" t="str">
        <f>IF($G$21="","",IF(B394="","",'STEP 3 EE Comp'!V399))</f>
        <v/>
      </c>
      <c r="H394" s="343" t="str">
        <f>IF($H$21="","",IF(B394="","",'STEP 3 EE Comp'!Z399))</f>
        <v/>
      </c>
      <c r="I394" s="343" t="str">
        <f>IF($I$21="","",IF(B394="","",'STEP 3 EE Comp'!AD399))</f>
        <v/>
      </c>
      <c r="J394" s="343" t="str">
        <f>IF($J$21="","",IF(B394="","",'STEP 3 EE Comp'!AH399))</f>
        <v/>
      </c>
      <c r="K394" s="344" t="str">
        <f>IF($K$21="","",IF(B394="","",'STEP 3 EE Comp'!AL399))</f>
        <v/>
      </c>
      <c r="L394" s="348" t="str">
        <f t="shared" si="127"/>
        <v/>
      </c>
      <c r="M394" s="210" t="str">
        <f t="shared" si="128"/>
        <v/>
      </c>
      <c r="N394" s="210" t="str">
        <f t="shared" si="129"/>
        <v/>
      </c>
      <c r="O394" s="210" t="str">
        <f t="shared" si="130"/>
        <v/>
      </c>
      <c r="P394" s="210" t="str">
        <f t="shared" si="131"/>
        <v/>
      </c>
      <c r="Q394" s="210" t="str">
        <f t="shared" si="132"/>
        <v/>
      </c>
      <c r="R394" s="210" t="str">
        <f t="shared" si="133"/>
        <v/>
      </c>
      <c r="S394" s="210" t="str">
        <f t="shared" si="134"/>
        <v/>
      </c>
      <c r="T394" s="371" t="str">
        <f t="shared" si="135"/>
        <v/>
      </c>
      <c r="U394" s="348"/>
      <c r="V394" s="210"/>
      <c r="W394" s="210"/>
      <c r="X394" s="210"/>
      <c r="Y394" s="210"/>
      <c r="Z394" s="210"/>
      <c r="AA394" s="210"/>
      <c r="AB394" s="210"/>
      <c r="AC394" s="371"/>
      <c r="AD394" s="215"/>
      <c r="AE394" s="215"/>
      <c r="AF394" s="215"/>
      <c r="AG394" s="220"/>
    </row>
    <row r="395" spans="1:33" x14ac:dyDescent="0.3">
      <c r="A395" s="84" t="str">
        <f>IF('STEP 2 EE Data'!A395="","",'STEP 2 EE Data'!A395)</f>
        <v/>
      </c>
      <c r="B395" s="83" t="str">
        <f>IF('STEP 2 EE Data'!B395="","",'STEP 2 EE Data'!B395)</f>
        <v/>
      </c>
      <c r="C395" s="342" t="str">
        <f>IF($C$21="","",IF(B395="","",'STEP 3 EE Comp'!F400))</f>
        <v/>
      </c>
      <c r="D395" s="343" t="str">
        <f>IF($D$21="","",IF(B395="","",'STEP 3 EE Comp'!J400))</f>
        <v/>
      </c>
      <c r="E395" s="343" t="str">
        <f>IF($E$21="","",IF(B395="","",'STEP 3 EE Comp'!N400))</f>
        <v/>
      </c>
      <c r="F395" s="343" t="str">
        <f>IF($F$21="","",IF(B395="","",'STEP 3 EE Comp'!R400))</f>
        <v/>
      </c>
      <c r="G395" s="343" t="str">
        <f>IF($G$21="","",IF(B395="","",'STEP 3 EE Comp'!V400))</f>
        <v/>
      </c>
      <c r="H395" s="343" t="str">
        <f>IF($H$21="","",IF(B395="","",'STEP 3 EE Comp'!Z400))</f>
        <v/>
      </c>
      <c r="I395" s="343" t="str">
        <f>IF($I$21="","",IF(B395="","",'STEP 3 EE Comp'!AD400))</f>
        <v/>
      </c>
      <c r="J395" s="343" t="str">
        <f>IF($J$21="","",IF(B395="","",'STEP 3 EE Comp'!AH400))</f>
        <v/>
      </c>
      <c r="K395" s="344" t="str">
        <f>IF($K$21="","",IF(B395="","",'STEP 3 EE Comp'!AL400))</f>
        <v/>
      </c>
      <c r="L395" s="348" t="str">
        <f t="shared" si="127"/>
        <v/>
      </c>
      <c r="M395" s="210" t="str">
        <f t="shared" si="128"/>
        <v/>
      </c>
      <c r="N395" s="210" t="str">
        <f t="shared" si="129"/>
        <v/>
      </c>
      <c r="O395" s="210" t="str">
        <f t="shared" si="130"/>
        <v/>
      </c>
      <c r="P395" s="210" t="str">
        <f t="shared" si="131"/>
        <v/>
      </c>
      <c r="Q395" s="210" t="str">
        <f t="shared" si="132"/>
        <v/>
      </c>
      <c r="R395" s="210" t="str">
        <f t="shared" si="133"/>
        <v/>
      </c>
      <c r="S395" s="210" t="str">
        <f t="shared" si="134"/>
        <v/>
      </c>
      <c r="T395" s="371" t="str">
        <f t="shared" si="135"/>
        <v/>
      </c>
      <c r="U395" s="348"/>
      <c r="V395" s="210"/>
      <c r="W395" s="210"/>
      <c r="X395" s="210"/>
      <c r="Y395" s="210"/>
      <c r="Z395" s="210"/>
      <c r="AA395" s="210"/>
      <c r="AB395" s="210"/>
      <c r="AC395" s="371"/>
      <c r="AD395" s="215"/>
      <c r="AE395" s="215"/>
      <c r="AF395" s="215"/>
      <c r="AG395" s="220"/>
    </row>
    <row r="396" spans="1:33" x14ac:dyDescent="0.3">
      <c r="A396" s="84" t="str">
        <f>IF('STEP 2 EE Data'!A396="","",'STEP 2 EE Data'!A396)</f>
        <v/>
      </c>
      <c r="B396" s="83" t="str">
        <f>IF('STEP 2 EE Data'!B396="","",'STEP 2 EE Data'!B396)</f>
        <v/>
      </c>
      <c r="C396" s="342" t="str">
        <f>IF($C$21="","",IF(B396="","",'STEP 3 EE Comp'!F401))</f>
        <v/>
      </c>
      <c r="D396" s="343" t="str">
        <f>IF($D$21="","",IF(B396="","",'STEP 3 EE Comp'!J401))</f>
        <v/>
      </c>
      <c r="E396" s="343" t="str">
        <f>IF($E$21="","",IF(B396="","",'STEP 3 EE Comp'!N401))</f>
        <v/>
      </c>
      <c r="F396" s="343" t="str">
        <f>IF($F$21="","",IF(B396="","",'STEP 3 EE Comp'!R401))</f>
        <v/>
      </c>
      <c r="G396" s="343" t="str">
        <f>IF($G$21="","",IF(B396="","",'STEP 3 EE Comp'!V401))</f>
        <v/>
      </c>
      <c r="H396" s="343" t="str">
        <f>IF($H$21="","",IF(B396="","",'STEP 3 EE Comp'!Z401))</f>
        <v/>
      </c>
      <c r="I396" s="343" t="str">
        <f>IF($I$21="","",IF(B396="","",'STEP 3 EE Comp'!AD401))</f>
        <v/>
      </c>
      <c r="J396" s="343" t="str">
        <f>IF($J$21="","",IF(B396="","",'STEP 3 EE Comp'!AH401))</f>
        <v/>
      </c>
      <c r="K396" s="344" t="str">
        <f>IF($K$21="","",IF(B396="","",'STEP 3 EE Comp'!AL401))</f>
        <v/>
      </c>
      <c r="L396" s="348" t="str">
        <f t="shared" si="127"/>
        <v/>
      </c>
      <c r="M396" s="210" t="str">
        <f t="shared" si="128"/>
        <v/>
      </c>
      <c r="N396" s="210" t="str">
        <f t="shared" si="129"/>
        <v/>
      </c>
      <c r="O396" s="210" t="str">
        <f t="shared" si="130"/>
        <v/>
      </c>
      <c r="P396" s="210" t="str">
        <f t="shared" si="131"/>
        <v/>
      </c>
      <c r="Q396" s="210" t="str">
        <f t="shared" si="132"/>
        <v/>
      </c>
      <c r="R396" s="210" t="str">
        <f t="shared" si="133"/>
        <v/>
      </c>
      <c r="S396" s="210" t="str">
        <f t="shared" si="134"/>
        <v/>
      </c>
      <c r="T396" s="371" t="str">
        <f t="shared" si="135"/>
        <v/>
      </c>
      <c r="U396" s="348"/>
      <c r="V396" s="210"/>
      <c r="W396" s="210"/>
      <c r="X396" s="210"/>
      <c r="Y396" s="210"/>
      <c r="Z396" s="210"/>
      <c r="AA396" s="210"/>
      <c r="AB396" s="210"/>
      <c r="AC396" s="371"/>
      <c r="AD396" s="215"/>
      <c r="AE396" s="215"/>
      <c r="AF396" s="215"/>
      <c r="AG396" s="220"/>
    </row>
    <row r="397" spans="1:33" x14ac:dyDescent="0.3">
      <c r="A397" s="84" t="str">
        <f>IF('STEP 2 EE Data'!A397="","",'STEP 2 EE Data'!A397)</f>
        <v/>
      </c>
      <c r="B397" s="83" t="str">
        <f>IF('STEP 2 EE Data'!B397="","",'STEP 2 EE Data'!B397)</f>
        <v/>
      </c>
      <c r="C397" s="342" t="str">
        <f>IF($C$21="","",IF(B397="","",'STEP 3 EE Comp'!F402))</f>
        <v/>
      </c>
      <c r="D397" s="343" t="str">
        <f>IF($D$21="","",IF(B397="","",'STEP 3 EE Comp'!J402))</f>
        <v/>
      </c>
      <c r="E397" s="343" t="str">
        <f>IF($E$21="","",IF(B397="","",'STEP 3 EE Comp'!N402))</f>
        <v/>
      </c>
      <c r="F397" s="343" t="str">
        <f>IF($F$21="","",IF(B397="","",'STEP 3 EE Comp'!R402))</f>
        <v/>
      </c>
      <c r="G397" s="343" t="str">
        <f>IF($G$21="","",IF(B397="","",'STEP 3 EE Comp'!V402))</f>
        <v/>
      </c>
      <c r="H397" s="343" t="str">
        <f>IF($H$21="","",IF(B397="","",'STEP 3 EE Comp'!Z402))</f>
        <v/>
      </c>
      <c r="I397" s="343" t="str">
        <f>IF($I$21="","",IF(B397="","",'STEP 3 EE Comp'!AD402))</f>
        <v/>
      </c>
      <c r="J397" s="343" t="str">
        <f>IF($J$21="","",IF(B397="","",'STEP 3 EE Comp'!AH402))</f>
        <v/>
      </c>
      <c r="K397" s="344" t="str">
        <f>IF($K$21="","",IF(B397="","",'STEP 3 EE Comp'!AL402))</f>
        <v/>
      </c>
      <c r="L397" s="348" t="str">
        <f t="shared" si="127"/>
        <v/>
      </c>
      <c r="M397" s="210" t="str">
        <f t="shared" si="128"/>
        <v/>
      </c>
      <c r="N397" s="210" t="str">
        <f t="shared" si="129"/>
        <v/>
      </c>
      <c r="O397" s="210" t="str">
        <f t="shared" si="130"/>
        <v/>
      </c>
      <c r="P397" s="210" t="str">
        <f t="shared" si="131"/>
        <v/>
      </c>
      <c r="Q397" s="210" t="str">
        <f t="shared" si="132"/>
        <v/>
      </c>
      <c r="R397" s="210" t="str">
        <f t="shared" si="133"/>
        <v/>
      </c>
      <c r="S397" s="210" t="str">
        <f t="shared" si="134"/>
        <v/>
      </c>
      <c r="T397" s="371" t="str">
        <f t="shared" si="135"/>
        <v/>
      </c>
      <c r="U397" s="348"/>
      <c r="V397" s="210"/>
      <c r="W397" s="210"/>
      <c r="X397" s="210"/>
      <c r="Y397" s="210"/>
      <c r="Z397" s="210"/>
      <c r="AA397" s="210"/>
      <c r="AB397" s="210"/>
      <c r="AC397" s="371"/>
      <c r="AD397" s="215"/>
      <c r="AE397" s="215"/>
      <c r="AF397" s="215"/>
      <c r="AG397" s="220"/>
    </row>
    <row r="398" spans="1:33" x14ac:dyDescent="0.3">
      <c r="A398" s="84" t="str">
        <f>IF('STEP 2 EE Data'!A398="","",'STEP 2 EE Data'!A398)</f>
        <v/>
      </c>
      <c r="B398" s="83" t="str">
        <f>IF('STEP 2 EE Data'!B398="","",'STEP 2 EE Data'!B398)</f>
        <v/>
      </c>
      <c r="C398" s="342" t="str">
        <f>IF($C$21="","",IF(B398="","",'STEP 3 EE Comp'!F403))</f>
        <v/>
      </c>
      <c r="D398" s="343" t="str">
        <f>IF($D$21="","",IF(B398="","",'STEP 3 EE Comp'!J403))</f>
        <v/>
      </c>
      <c r="E398" s="343" t="str">
        <f>IF($E$21="","",IF(B398="","",'STEP 3 EE Comp'!N403))</f>
        <v/>
      </c>
      <c r="F398" s="343" t="str">
        <f>IF($F$21="","",IF(B398="","",'STEP 3 EE Comp'!R403))</f>
        <v/>
      </c>
      <c r="G398" s="343" t="str">
        <f>IF($G$21="","",IF(B398="","",'STEP 3 EE Comp'!V403))</f>
        <v/>
      </c>
      <c r="H398" s="343" t="str">
        <f>IF($H$21="","",IF(B398="","",'STEP 3 EE Comp'!Z403))</f>
        <v/>
      </c>
      <c r="I398" s="343" t="str">
        <f>IF($I$21="","",IF(B398="","",'STEP 3 EE Comp'!AD403))</f>
        <v/>
      </c>
      <c r="J398" s="343" t="str">
        <f>IF($J$21="","",IF(B398="","",'STEP 3 EE Comp'!AH403))</f>
        <v/>
      </c>
      <c r="K398" s="344" t="str">
        <f>IF($K$21="","",IF(B398="","",'STEP 3 EE Comp'!AL403))</f>
        <v/>
      </c>
      <c r="L398" s="348" t="str">
        <f t="shared" si="127"/>
        <v/>
      </c>
      <c r="M398" s="210" t="str">
        <f t="shared" si="128"/>
        <v/>
      </c>
      <c r="N398" s="210" t="str">
        <f t="shared" si="129"/>
        <v/>
      </c>
      <c r="O398" s="210" t="str">
        <f t="shared" si="130"/>
        <v/>
      </c>
      <c r="P398" s="210" t="str">
        <f t="shared" si="131"/>
        <v/>
      </c>
      <c r="Q398" s="210" t="str">
        <f t="shared" si="132"/>
        <v/>
      </c>
      <c r="R398" s="210" t="str">
        <f t="shared" si="133"/>
        <v/>
      </c>
      <c r="S398" s="210" t="str">
        <f t="shared" si="134"/>
        <v/>
      </c>
      <c r="T398" s="371" t="str">
        <f t="shared" si="135"/>
        <v/>
      </c>
      <c r="U398" s="348"/>
      <c r="V398" s="210"/>
      <c r="W398" s="210"/>
      <c r="X398" s="210"/>
      <c r="Y398" s="210"/>
      <c r="Z398" s="210"/>
      <c r="AA398" s="210"/>
      <c r="AB398" s="210"/>
      <c r="AC398" s="371"/>
      <c r="AD398" s="215"/>
      <c r="AE398" s="215"/>
      <c r="AF398" s="215"/>
      <c r="AG398" s="220"/>
    </row>
    <row r="399" spans="1:33" x14ac:dyDescent="0.3">
      <c r="A399" s="84" t="str">
        <f>IF('STEP 2 EE Data'!A399="","",'STEP 2 EE Data'!A399)</f>
        <v/>
      </c>
      <c r="B399" s="83" t="str">
        <f>IF('STEP 2 EE Data'!B399="","",'STEP 2 EE Data'!B399)</f>
        <v/>
      </c>
      <c r="C399" s="342" t="str">
        <f>IF($C$21="","",IF(B399="","",'STEP 3 EE Comp'!F404))</f>
        <v/>
      </c>
      <c r="D399" s="343" t="str">
        <f>IF($D$21="","",IF(B399="","",'STEP 3 EE Comp'!J404))</f>
        <v/>
      </c>
      <c r="E399" s="343" t="str">
        <f>IF($E$21="","",IF(B399="","",'STEP 3 EE Comp'!N404))</f>
        <v/>
      </c>
      <c r="F399" s="343" t="str">
        <f>IF($F$21="","",IF(B399="","",'STEP 3 EE Comp'!R404))</f>
        <v/>
      </c>
      <c r="G399" s="343" t="str">
        <f>IF($G$21="","",IF(B399="","",'STEP 3 EE Comp'!V404))</f>
        <v/>
      </c>
      <c r="H399" s="343" t="str">
        <f>IF($H$21="","",IF(B399="","",'STEP 3 EE Comp'!Z404))</f>
        <v/>
      </c>
      <c r="I399" s="343" t="str">
        <f>IF($I$21="","",IF(B399="","",'STEP 3 EE Comp'!AD404))</f>
        <v/>
      </c>
      <c r="J399" s="343" t="str">
        <f>IF($J$21="","",IF(B399="","",'STEP 3 EE Comp'!AH404))</f>
        <v/>
      </c>
      <c r="K399" s="344" t="str">
        <f>IF($K$21="","",IF(B399="","",'STEP 3 EE Comp'!AL404))</f>
        <v/>
      </c>
      <c r="L399" s="348" t="str">
        <f t="shared" si="127"/>
        <v/>
      </c>
      <c r="M399" s="210" t="str">
        <f t="shared" si="128"/>
        <v/>
      </c>
      <c r="N399" s="210" t="str">
        <f t="shared" si="129"/>
        <v/>
      </c>
      <c r="O399" s="210" t="str">
        <f t="shared" si="130"/>
        <v/>
      </c>
      <c r="P399" s="210" t="str">
        <f t="shared" si="131"/>
        <v/>
      </c>
      <c r="Q399" s="210" t="str">
        <f t="shared" si="132"/>
        <v/>
      </c>
      <c r="R399" s="210" t="str">
        <f t="shared" si="133"/>
        <v/>
      </c>
      <c r="S399" s="210" t="str">
        <f t="shared" si="134"/>
        <v/>
      </c>
      <c r="T399" s="371" t="str">
        <f t="shared" si="135"/>
        <v/>
      </c>
      <c r="U399" s="348"/>
      <c r="V399" s="210"/>
      <c r="W399" s="210"/>
      <c r="X399" s="210"/>
      <c r="Y399" s="210"/>
      <c r="Z399" s="210"/>
      <c r="AA399" s="210"/>
      <c r="AB399" s="210"/>
      <c r="AC399" s="371"/>
      <c r="AD399" s="215"/>
      <c r="AE399" s="215"/>
      <c r="AF399" s="215"/>
      <c r="AG399" s="220"/>
    </row>
    <row r="400" spans="1:33" x14ac:dyDescent="0.3">
      <c r="A400" s="84" t="str">
        <f>IF('STEP 2 EE Data'!A400="","",'STEP 2 EE Data'!A400)</f>
        <v/>
      </c>
      <c r="B400" s="83" t="str">
        <f>IF('STEP 2 EE Data'!B400="","",'STEP 2 EE Data'!B400)</f>
        <v/>
      </c>
      <c r="C400" s="342" t="str">
        <f>IF($C$21="","",IF(B400="","",'STEP 3 EE Comp'!F405))</f>
        <v/>
      </c>
      <c r="D400" s="343" t="str">
        <f>IF($D$21="","",IF(B400="","",'STEP 3 EE Comp'!J405))</f>
        <v/>
      </c>
      <c r="E400" s="343" t="str">
        <f>IF($E$21="","",IF(B400="","",'STEP 3 EE Comp'!N405))</f>
        <v/>
      </c>
      <c r="F400" s="343" t="str">
        <f>IF($F$21="","",IF(B400="","",'STEP 3 EE Comp'!R405))</f>
        <v/>
      </c>
      <c r="G400" s="343" t="str">
        <f>IF($G$21="","",IF(B400="","",'STEP 3 EE Comp'!V405))</f>
        <v/>
      </c>
      <c r="H400" s="343" t="str">
        <f>IF($H$21="","",IF(B400="","",'STEP 3 EE Comp'!Z405))</f>
        <v/>
      </c>
      <c r="I400" s="343" t="str">
        <f>IF($I$21="","",IF(B400="","",'STEP 3 EE Comp'!AD405))</f>
        <v/>
      </c>
      <c r="J400" s="343" t="str">
        <f>IF($J$21="","",IF(B400="","",'STEP 3 EE Comp'!AH405))</f>
        <v/>
      </c>
      <c r="K400" s="344" t="str">
        <f>IF($K$21="","",IF(B400="","",'STEP 3 EE Comp'!AL405))</f>
        <v/>
      </c>
      <c r="L400" s="348" t="str">
        <f t="shared" si="127"/>
        <v/>
      </c>
      <c r="M400" s="210" t="str">
        <f t="shared" si="128"/>
        <v/>
      </c>
      <c r="N400" s="210" t="str">
        <f t="shared" si="129"/>
        <v/>
      </c>
      <c r="O400" s="210" t="str">
        <f t="shared" si="130"/>
        <v/>
      </c>
      <c r="P400" s="210" t="str">
        <f t="shared" si="131"/>
        <v/>
      </c>
      <c r="Q400" s="210" t="str">
        <f t="shared" si="132"/>
        <v/>
      </c>
      <c r="R400" s="210" t="str">
        <f t="shared" si="133"/>
        <v/>
      </c>
      <c r="S400" s="210" t="str">
        <f t="shared" si="134"/>
        <v/>
      </c>
      <c r="T400" s="371" t="str">
        <f t="shared" si="135"/>
        <v/>
      </c>
      <c r="U400" s="348"/>
      <c r="V400" s="210"/>
      <c r="W400" s="210"/>
      <c r="X400" s="210"/>
      <c r="Y400" s="210"/>
      <c r="Z400" s="210"/>
      <c r="AA400" s="210"/>
      <c r="AB400" s="210"/>
      <c r="AC400" s="371"/>
      <c r="AD400" s="215"/>
      <c r="AE400" s="215"/>
      <c r="AF400" s="215"/>
      <c r="AG400" s="220"/>
    </row>
    <row r="401" spans="1:33" x14ac:dyDescent="0.3">
      <c r="A401" s="84" t="str">
        <f>IF('STEP 2 EE Data'!A401="","",'STEP 2 EE Data'!A401)</f>
        <v/>
      </c>
      <c r="B401" s="83" t="str">
        <f>IF('STEP 2 EE Data'!B401="","",'STEP 2 EE Data'!B401)</f>
        <v/>
      </c>
      <c r="C401" s="342" t="str">
        <f>IF($C$21="","",IF(B401="","",'STEP 3 EE Comp'!F406))</f>
        <v/>
      </c>
      <c r="D401" s="343" t="str">
        <f>IF($D$21="","",IF(B401="","",'STEP 3 EE Comp'!J406))</f>
        <v/>
      </c>
      <c r="E401" s="343" t="str">
        <f>IF($E$21="","",IF(B401="","",'STEP 3 EE Comp'!N406))</f>
        <v/>
      </c>
      <c r="F401" s="343" t="str">
        <f>IF($F$21="","",IF(B401="","",'STEP 3 EE Comp'!R406))</f>
        <v/>
      </c>
      <c r="G401" s="343" t="str">
        <f>IF($G$21="","",IF(B401="","",'STEP 3 EE Comp'!V406))</f>
        <v/>
      </c>
      <c r="H401" s="343" t="str">
        <f>IF($H$21="","",IF(B401="","",'STEP 3 EE Comp'!Z406))</f>
        <v/>
      </c>
      <c r="I401" s="343" t="str">
        <f>IF($I$21="","",IF(B401="","",'STEP 3 EE Comp'!AD406))</f>
        <v/>
      </c>
      <c r="J401" s="343" t="str">
        <f>IF($J$21="","",IF(B401="","",'STEP 3 EE Comp'!AH406))</f>
        <v/>
      </c>
      <c r="K401" s="344" t="str">
        <f>IF($K$21="","",IF(B401="","",'STEP 3 EE Comp'!AL406))</f>
        <v/>
      </c>
      <c r="L401" s="348" t="str">
        <f t="shared" si="127"/>
        <v/>
      </c>
      <c r="M401" s="210" t="str">
        <f t="shared" si="128"/>
        <v/>
      </c>
      <c r="N401" s="210" t="str">
        <f t="shared" si="129"/>
        <v/>
      </c>
      <c r="O401" s="210" t="str">
        <f t="shared" si="130"/>
        <v/>
      </c>
      <c r="P401" s="210" t="str">
        <f t="shared" si="131"/>
        <v/>
      </c>
      <c r="Q401" s="210" t="str">
        <f t="shared" si="132"/>
        <v/>
      </c>
      <c r="R401" s="210" t="str">
        <f t="shared" si="133"/>
        <v/>
      </c>
      <c r="S401" s="210" t="str">
        <f t="shared" si="134"/>
        <v/>
      </c>
      <c r="T401" s="371" t="str">
        <f t="shared" si="135"/>
        <v/>
      </c>
      <c r="U401" s="348"/>
      <c r="V401" s="210"/>
      <c r="W401" s="210"/>
      <c r="X401" s="210"/>
      <c r="Y401" s="210"/>
      <c r="Z401" s="210"/>
      <c r="AA401" s="210"/>
      <c r="AB401" s="210"/>
      <c r="AC401" s="371"/>
      <c r="AD401" s="215"/>
      <c r="AE401" s="215"/>
      <c r="AF401" s="215"/>
      <c r="AG401" s="220"/>
    </row>
    <row r="402" spans="1:33" x14ac:dyDescent="0.3">
      <c r="A402" s="84" t="str">
        <f>IF('STEP 2 EE Data'!A402="","",'STEP 2 EE Data'!A402)</f>
        <v/>
      </c>
      <c r="B402" s="83" t="str">
        <f>IF('STEP 2 EE Data'!B402="","",'STEP 2 EE Data'!B402)</f>
        <v/>
      </c>
      <c r="C402" s="342" t="str">
        <f>IF($C$21="","",IF(B402="","",'STEP 3 EE Comp'!F407))</f>
        <v/>
      </c>
      <c r="D402" s="343" t="str">
        <f>IF($D$21="","",IF(B402="","",'STEP 3 EE Comp'!J407))</f>
        <v/>
      </c>
      <c r="E402" s="343" t="str">
        <f>IF($E$21="","",IF(B402="","",'STEP 3 EE Comp'!N407))</f>
        <v/>
      </c>
      <c r="F402" s="343" t="str">
        <f>IF($F$21="","",IF(B402="","",'STEP 3 EE Comp'!R407))</f>
        <v/>
      </c>
      <c r="G402" s="343" t="str">
        <f>IF($G$21="","",IF(B402="","",'STEP 3 EE Comp'!V407))</f>
        <v/>
      </c>
      <c r="H402" s="343" t="str">
        <f>IF($H$21="","",IF(B402="","",'STEP 3 EE Comp'!Z407))</f>
        <v/>
      </c>
      <c r="I402" s="343" t="str">
        <f>IF($I$21="","",IF(B402="","",'STEP 3 EE Comp'!AD407))</f>
        <v/>
      </c>
      <c r="J402" s="343" t="str">
        <f>IF($J$21="","",IF(B402="","",'STEP 3 EE Comp'!AH407))</f>
        <v/>
      </c>
      <c r="K402" s="344" t="str">
        <f>IF($K$21="","",IF(B402="","",'STEP 3 EE Comp'!AL407))</f>
        <v/>
      </c>
      <c r="L402" s="348" t="str">
        <f t="shared" si="127"/>
        <v/>
      </c>
      <c r="M402" s="210" t="str">
        <f t="shared" si="128"/>
        <v/>
      </c>
      <c r="N402" s="210" t="str">
        <f t="shared" si="129"/>
        <v/>
      </c>
      <c r="O402" s="210" t="str">
        <f t="shared" si="130"/>
        <v/>
      </c>
      <c r="P402" s="210" t="str">
        <f t="shared" si="131"/>
        <v/>
      </c>
      <c r="Q402" s="210" t="str">
        <f t="shared" si="132"/>
        <v/>
      </c>
      <c r="R402" s="210" t="str">
        <f t="shared" si="133"/>
        <v/>
      </c>
      <c r="S402" s="210" t="str">
        <f t="shared" si="134"/>
        <v/>
      </c>
      <c r="T402" s="371" t="str">
        <f t="shared" si="135"/>
        <v/>
      </c>
      <c r="U402" s="348"/>
      <c r="V402" s="210"/>
      <c r="W402" s="210"/>
      <c r="X402" s="210"/>
      <c r="Y402" s="210"/>
      <c r="Z402" s="210"/>
      <c r="AA402" s="210"/>
      <c r="AB402" s="210"/>
      <c r="AC402" s="371"/>
      <c r="AD402" s="215"/>
      <c r="AE402" s="215"/>
      <c r="AF402" s="215"/>
      <c r="AG402" s="220"/>
    </row>
    <row r="403" spans="1:33" x14ac:dyDescent="0.3">
      <c r="A403" s="84" t="str">
        <f>IF('STEP 2 EE Data'!A403="","",'STEP 2 EE Data'!A403)</f>
        <v/>
      </c>
      <c r="B403" s="83" t="str">
        <f>IF('STEP 2 EE Data'!B403="","",'STEP 2 EE Data'!B403)</f>
        <v/>
      </c>
      <c r="C403" s="342" t="str">
        <f>IF($C$21="","",IF(B403="","",'STEP 3 EE Comp'!F408))</f>
        <v/>
      </c>
      <c r="D403" s="343" t="str">
        <f>IF($D$21="","",IF(B403="","",'STEP 3 EE Comp'!J408))</f>
        <v/>
      </c>
      <c r="E403" s="343" t="str">
        <f>IF($E$21="","",IF(B403="","",'STEP 3 EE Comp'!N408))</f>
        <v/>
      </c>
      <c r="F403" s="343" t="str">
        <f>IF($F$21="","",IF(B403="","",'STEP 3 EE Comp'!R408))</f>
        <v/>
      </c>
      <c r="G403" s="343" t="str">
        <f>IF($G$21="","",IF(B403="","",'STEP 3 EE Comp'!V408))</f>
        <v/>
      </c>
      <c r="H403" s="343" t="str">
        <f>IF($H$21="","",IF(B403="","",'STEP 3 EE Comp'!Z408))</f>
        <v/>
      </c>
      <c r="I403" s="343" t="str">
        <f>IF($I$21="","",IF(B403="","",'STEP 3 EE Comp'!AD408))</f>
        <v/>
      </c>
      <c r="J403" s="343" t="str">
        <f>IF($J$21="","",IF(B403="","",'STEP 3 EE Comp'!AH408))</f>
        <v/>
      </c>
      <c r="K403" s="344" t="str">
        <f>IF($K$21="","",IF(B403="","",'STEP 3 EE Comp'!AL408))</f>
        <v/>
      </c>
      <c r="L403" s="348" t="str">
        <f t="shared" si="127"/>
        <v/>
      </c>
      <c r="M403" s="210" t="str">
        <f t="shared" si="128"/>
        <v/>
      </c>
      <c r="N403" s="210" t="str">
        <f t="shared" si="129"/>
        <v/>
      </c>
      <c r="O403" s="210" t="str">
        <f t="shared" si="130"/>
        <v/>
      </c>
      <c r="P403" s="210" t="str">
        <f t="shared" si="131"/>
        <v/>
      </c>
      <c r="Q403" s="210" t="str">
        <f t="shared" si="132"/>
        <v/>
      </c>
      <c r="R403" s="210" t="str">
        <f t="shared" si="133"/>
        <v/>
      </c>
      <c r="S403" s="210" t="str">
        <f t="shared" si="134"/>
        <v/>
      </c>
      <c r="T403" s="371" t="str">
        <f t="shared" si="135"/>
        <v/>
      </c>
      <c r="U403" s="348"/>
      <c r="V403" s="210"/>
      <c r="W403" s="210"/>
      <c r="X403" s="210"/>
      <c r="Y403" s="210"/>
      <c r="Z403" s="210"/>
      <c r="AA403" s="210"/>
      <c r="AB403" s="210"/>
      <c r="AC403" s="371"/>
      <c r="AD403" s="215"/>
      <c r="AE403" s="215"/>
      <c r="AF403" s="215"/>
      <c r="AG403" s="220"/>
    </row>
    <row r="404" spans="1:33" x14ac:dyDescent="0.3">
      <c r="A404" s="84" t="str">
        <f>IF('STEP 2 EE Data'!A404="","",'STEP 2 EE Data'!A404)</f>
        <v/>
      </c>
      <c r="B404" s="83" t="str">
        <f>IF('STEP 2 EE Data'!B404="","",'STEP 2 EE Data'!B404)</f>
        <v/>
      </c>
      <c r="C404" s="342" t="str">
        <f>IF($C$21="","",IF(B404="","",'STEP 3 EE Comp'!F409))</f>
        <v/>
      </c>
      <c r="D404" s="343" t="str">
        <f>IF($D$21="","",IF(B404="","",'STEP 3 EE Comp'!J409))</f>
        <v/>
      </c>
      <c r="E404" s="343" t="str">
        <f>IF($E$21="","",IF(B404="","",'STEP 3 EE Comp'!N409))</f>
        <v/>
      </c>
      <c r="F404" s="343" t="str">
        <f>IF($F$21="","",IF(B404="","",'STEP 3 EE Comp'!R409))</f>
        <v/>
      </c>
      <c r="G404" s="343" t="str">
        <f>IF($G$21="","",IF(B404="","",'STEP 3 EE Comp'!V409))</f>
        <v/>
      </c>
      <c r="H404" s="343" t="str">
        <f>IF($H$21="","",IF(B404="","",'STEP 3 EE Comp'!Z409))</f>
        <v/>
      </c>
      <c r="I404" s="343" t="str">
        <f>IF($I$21="","",IF(B404="","",'STEP 3 EE Comp'!AD409))</f>
        <v/>
      </c>
      <c r="J404" s="343" t="str">
        <f>IF($J$21="","",IF(B404="","",'STEP 3 EE Comp'!AH409))</f>
        <v/>
      </c>
      <c r="K404" s="344" t="str">
        <f>IF($K$21="","",IF(B404="","",'STEP 3 EE Comp'!AL409))</f>
        <v/>
      </c>
      <c r="L404" s="348" t="str">
        <f t="shared" si="127"/>
        <v/>
      </c>
      <c r="M404" s="210" t="str">
        <f t="shared" si="128"/>
        <v/>
      </c>
      <c r="N404" s="210" t="str">
        <f t="shared" si="129"/>
        <v/>
      </c>
      <c r="O404" s="210" t="str">
        <f t="shared" si="130"/>
        <v/>
      </c>
      <c r="P404" s="210" t="str">
        <f t="shared" si="131"/>
        <v/>
      </c>
      <c r="Q404" s="210" t="str">
        <f t="shared" si="132"/>
        <v/>
      </c>
      <c r="R404" s="210" t="str">
        <f t="shared" si="133"/>
        <v/>
      </c>
      <c r="S404" s="210" t="str">
        <f t="shared" si="134"/>
        <v/>
      </c>
      <c r="T404" s="371" t="str">
        <f t="shared" si="135"/>
        <v/>
      </c>
      <c r="U404" s="348"/>
      <c r="V404" s="210"/>
      <c r="W404" s="210"/>
      <c r="X404" s="210"/>
      <c r="Y404" s="210"/>
      <c r="Z404" s="210"/>
      <c r="AA404" s="210"/>
      <c r="AB404" s="210"/>
      <c r="AC404" s="371"/>
      <c r="AD404" s="215"/>
      <c r="AE404" s="215"/>
      <c r="AF404" s="215"/>
      <c r="AG404" s="220"/>
    </row>
    <row r="405" spans="1:33" x14ac:dyDescent="0.3">
      <c r="A405" s="84" t="str">
        <f>IF('STEP 2 EE Data'!A405="","",'STEP 2 EE Data'!A405)</f>
        <v/>
      </c>
      <c r="B405" s="83" t="str">
        <f>IF('STEP 2 EE Data'!B405="","",'STEP 2 EE Data'!B405)</f>
        <v/>
      </c>
      <c r="C405" s="342" t="str">
        <f>IF($C$21="","",IF(B405="","",'STEP 3 EE Comp'!F410))</f>
        <v/>
      </c>
      <c r="D405" s="343" t="str">
        <f>IF($D$21="","",IF(B405="","",'STEP 3 EE Comp'!J410))</f>
        <v/>
      </c>
      <c r="E405" s="343" t="str">
        <f>IF($E$21="","",IF(B405="","",'STEP 3 EE Comp'!N410))</f>
        <v/>
      </c>
      <c r="F405" s="343" t="str">
        <f>IF($F$21="","",IF(B405="","",'STEP 3 EE Comp'!R410))</f>
        <v/>
      </c>
      <c r="G405" s="343" t="str">
        <f>IF($G$21="","",IF(B405="","",'STEP 3 EE Comp'!V410))</f>
        <v/>
      </c>
      <c r="H405" s="343" t="str">
        <f>IF($H$21="","",IF(B405="","",'STEP 3 EE Comp'!Z410))</f>
        <v/>
      </c>
      <c r="I405" s="343" t="str">
        <f>IF($I$21="","",IF(B405="","",'STEP 3 EE Comp'!AD410))</f>
        <v/>
      </c>
      <c r="J405" s="343" t="str">
        <f>IF($J$21="","",IF(B405="","",'STEP 3 EE Comp'!AH410))</f>
        <v/>
      </c>
      <c r="K405" s="344" t="str">
        <f>IF($K$21="","",IF(B405="","",'STEP 3 EE Comp'!AL410))</f>
        <v/>
      </c>
      <c r="L405" s="348" t="str">
        <f t="shared" si="127"/>
        <v/>
      </c>
      <c r="M405" s="210" t="str">
        <f t="shared" si="128"/>
        <v/>
      </c>
      <c r="N405" s="210" t="str">
        <f t="shared" si="129"/>
        <v/>
      </c>
      <c r="O405" s="210" t="str">
        <f t="shared" si="130"/>
        <v/>
      </c>
      <c r="P405" s="210" t="str">
        <f t="shared" si="131"/>
        <v/>
      </c>
      <c r="Q405" s="210" t="str">
        <f t="shared" si="132"/>
        <v/>
      </c>
      <c r="R405" s="210" t="str">
        <f t="shared" si="133"/>
        <v/>
      </c>
      <c r="S405" s="210" t="str">
        <f t="shared" si="134"/>
        <v/>
      </c>
      <c r="T405" s="371" t="str">
        <f t="shared" si="135"/>
        <v/>
      </c>
      <c r="U405" s="348"/>
      <c r="V405" s="210"/>
      <c r="W405" s="210"/>
      <c r="X405" s="210"/>
      <c r="Y405" s="210"/>
      <c r="Z405" s="210"/>
      <c r="AA405" s="210"/>
      <c r="AB405" s="210"/>
      <c r="AC405" s="371"/>
      <c r="AD405" s="215"/>
      <c r="AE405" s="215"/>
      <c r="AF405" s="215"/>
      <c r="AG405" s="220"/>
    </row>
    <row r="406" spans="1:33" x14ac:dyDescent="0.3">
      <c r="A406" s="84" t="str">
        <f>IF('STEP 2 EE Data'!A406="","",'STEP 2 EE Data'!A406)</f>
        <v/>
      </c>
      <c r="B406" s="83" t="str">
        <f>IF('STEP 2 EE Data'!B406="","",'STEP 2 EE Data'!B406)</f>
        <v/>
      </c>
      <c r="C406" s="342" t="str">
        <f>IF($C$21="","",IF(B406="","",'STEP 3 EE Comp'!F411))</f>
        <v/>
      </c>
      <c r="D406" s="343" t="str">
        <f>IF($D$21="","",IF(B406="","",'STEP 3 EE Comp'!J411))</f>
        <v/>
      </c>
      <c r="E406" s="343" t="str">
        <f>IF($E$21="","",IF(B406="","",'STEP 3 EE Comp'!N411))</f>
        <v/>
      </c>
      <c r="F406" s="343" t="str">
        <f>IF($F$21="","",IF(B406="","",'STEP 3 EE Comp'!R411))</f>
        <v/>
      </c>
      <c r="G406" s="343" t="str">
        <f>IF($G$21="","",IF(B406="","",'STEP 3 EE Comp'!V411))</f>
        <v/>
      </c>
      <c r="H406" s="343" t="str">
        <f>IF($H$21="","",IF(B406="","",'STEP 3 EE Comp'!Z411))</f>
        <v/>
      </c>
      <c r="I406" s="343" t="str">
        <f>IF($I$21="","",IF(B406="","",'STEP 3 EE Comp'!AD411))</f>
        <v/>
      </c>
      <c r="J406" s="343" t="str">
        <f>IF($J$21="","",IF(B406="","",'STEP 3 EE Comp'!AH411))</f>
        <v/>
      </c>
      <c r="K406" s="344" t="str">
        <f>IF($K$21="","",IF(B406="","",'STEP 3 EE Comp'!AL411))</f>
        <v/>
      </c>
      <c r="L406" s="348" t="str">
        <f t="shared" si="127"/>
        <v/>
      </c>
      <c r="M406" s="210" t="str">
        <f t="shared" si="128"/>
        <v/>
      </c>
      <c r="N406" s="210" t="str">
        <f t="shared" si="129"/>
        <v/>
      </c>
      <c r="O406" s="210" t="str">
        <f t="shared" si="130"/>
        <v/>
      </c>
      <c r="P406" s="210" t="str">
        <f t="shared" si="131"/>
        <v/>
      </c>
      <c r="Q406" s="210" t="str">
        <f t="shared" si="132"/>
        <v/>
      </c>
      <c r="R406" s="210" t="str">
        <f t="shared" si="133"/>
        <v/>
      </c>
      <c r="S406" s="210" t="str">
        <f t="shared" si="134"/>
        <v/>
      </c>
      <c r="T406" s="371" t="str">
        <f t="shared" si="135"/>
        <v/>
      </c>
      <c r="U406" s="348"/>
      <c r="V406" s="210"/>
      <c r="W406" s="210"/>
      <c r="X406" s="210"/>
      <c r="Y406" s="210"/>
      <c r="Z406" s="210"/>
      <c r="AA406" s="210"/>
      <c r="AB406" s="210"/>
      <c r="AC406" s="371"/>
      <c r="AD406" s="215"/>
      <c r="AE406" s="215"/>
      <c r="AF406" s="215"/>
      <c r="AG406" s="220"/>
    </row>
    <row r="407" spans="1:33" x14ac:dyDescent="0.3">
      <c r="A407" s="84" t="str">
        <f>IF('STEP 2 EE Data'!A407="","",'STEP 2 EE Data'!A407)</f>
        <v/>
      </c>
      <c r="B407" s="83" t="str">
        <f>IF('STEP 2 EE Data'!B407="","",'STEP 2 EE Data'!B407)</f>
        <v/>
      </c>
      <c r="C407" s="342" t="str">
        <f>IF($C$21="","",IF(B407="","",'STEP 3 EE Comp'!F412))</f>
        <v/>
      </c>
      <c r="D407" s="343" t="str">
        <f>IF($D$21="","",IF(B407="","",'STEP 3 EE Comp'!J412))</f>
        <v/>
      </c>
      <c r="E407" s="343" t="str">
        <f>IF($E$21="","",IF(B407="","",'STEP 3 EE Comp'!N412))</f>
        <v/>
      </c>
      <c r="F407" s="343" t="str">
        <f>IF($F$21="","",IF(B407="","",'STEP 3 EE Comp'!R412))</f>
        <v/>
      </c>
      <c r="G407" s="343" t="str">
        <f>IF($G$21="","",IF(B407="","",'STEP 3 EE Comp'!V412))</f>
        <v/>
      </c>
      <c r="H407" s="343" t="str">
        <f>IF($H$21="","",IF(B407="","",'STEP 3 EE Comp'!Z412))</f>
        <v/>
      </c>
      <c r="I407" s="343" t="str">
        <f>IF($I$21="","",IF(B407="","",'STEP 3 EE Comp'!AD412))</f>
        <v/>
      </c>
      <c r="J407" s="343" t="str">
        <f>IF($J$21="","",IF(B407="","",'STEP 3 EE Comp'!AH412))</f>
        <v/>
      </c>
      <c r="K407" s="344" t="str">
        <f>IF($K$21="","",IF(B407="","",'STEP 3 EE Comp'!AL412))</f>
        <v/>
      </c>
      <c r="L407" s="348" t="str">
        <f t="shared" si="127"/>
        <v/>
      </c>
      <c r="M407" s="210" t="str">
        <f t="shared" si="128"/>
        <v/>
      </c>
      <c r="N407" s="210" t="str">
        <f t="shared" si="129"/>
        <v/>
      </c>
      <c r="O407" s="210" t="str">
        <f t="shared" si="130"/>
        <v/>
      </c>
      <c r="P407" s="210" t="str">
        <f t="shared" si="131"/>
        <v/>
      </c>
      <c r="Q407" s="210" t="str">
        <f t="shared" si="132"/>
        <v/>
      </c>
      <c r="R407" s="210" t="str">
        <f t="shared" si="133"/>
        <v/>
      </c>
      <c r="S407" s="210" t="str">
        <f t="shared" si="134"/>
        <v/>
      </c>
      <c r="T407" s="371" t="str">
        <f t="shared" si="135"/>
        <v/>
      </c>
      <c r="U407" s="348"/>
      <c r="V407" s="210"/>
      <c r="W407" s="210"/>
      <c r="X407" s="210"/>
      <c r="Y407" s="210"/>
      <c r="Z407" s="210"/>
      <c r="AA407" s="210"/>
      <c r="AB407" s="210"/>
      <c r="AC407" s="371"/>
      <c r="AD407" s="215"/>
      <c r="AE407" s="215"/>
      <c r="AF407" s="215"/>
      <c r="AG407" s="220"/>
    </row>
    <row r="408" spans="1:33" x14ac:dyDescent="0.3">
      <c r="A408" s="84" t="str">
        <f>IF('STEP 2 EE Data'!A408="","",'STEP 2 EE Data'!A408)</f>
        <v/>
      </c>
      <c r="B408" s="83" t="str">
        <f>IF('STEP 2 EE Data'!B408="","",'STEP 2 EE Data'!B408)</f>
        <v/>
      </c>
      <c r="C408" s="342" t="str">
        <f>IF($C$21="","",IF(B408="","",'STEP 3 EE Comp'!F413))</f>
        <v/>
      </c>
      <c r="D408" s="343" t="str">
        <f>IF($D$21="","",IF(B408="","",'STEP 3 EE Comp'!J413))</f>
        <v/>
      </c>
      <c r="E408" s="343" t="str">
        <f>IF($E$21="","",IF(B408="","",'STEP 3 EE Comp'!N413))</f>
        <v/>
      </c>
      <c r="F408" s="343" t="str">
        <f>IF($F$21="","",IF(B408="","",'STEP 3 EE Comp'!R413))</f>
        <v/>
      </c>
      <c r="G408" s="343" t="str">
        <f>IF($G$21="","",IF(B408="","",'STEP 3 EE Comp'!V413))</f>
        <v/>
      </c>
      <c r="H408" s="343" t="str">
        <f>IF($H$21="","",IF(B408="","",'STEP 3 EE Comp'!Z413))</f>
        <v/>
      </c>
      <c r="I408" s="343" t="str">
        <f>IF($I$21="","",IF(B408="","",'STEP 3 EE Comp'!AD413))</f>
        <v/>
      </c>
      <c r="J408" s="343" t="str">
        <f>IF($J$21="","",IF(B408="","",'STEP 3 EE Comp'!AH413))</f>
        <v/>
      </c>
      <c r="K408" s="344" t="str">
        <f>IF($K$21="","",IF(B408="","",'STEP 3 EE Comp'!AL413))</f>
        <v/>
      </c>
      <c r="L408" s="348" t="str">
        <f t="shared" si="127"/>
        <v/>
      </c>
      <c r="M408" s="210" t="str">
        <f t="shared" si="128"/>
        <v/>
      </c>
      <c r="N408" s="210" t="str">
        <f t="shared" si="129"/>
        <v/>
      </c>
      <c r="O408" s="210" t="str">
        <f t="shared" si="130"/>
        <v/>
      </c>
      <c r="P408" s="210" t="str">
        <f t="shared" si="131"/>
        <v/>
      </c>
      <c r="Q408" s="210" t="str">
        <f t="shared" si="132"/>
        <v/>
      </c>
      <c r="R408" s="210" t="str">
        <f t="shared" si="133"/>
        <v/>
      </c>
      <c r="S408" s="210" t="str">
        <f t="shared" si="134"/>
        <v/>
      </c>
      <c r="T408" s="371" t="str">
        <f t="shared" si="135"/>
        <v/>
      </c>
      <c r="U408" s="348"/>
      <c r="V408" s="210"/>
      <c r="W408" s="210"/>
      <c r="X408" s="210"/>
      <c r="Y408" s="210"/>
      <c r="Z408" s="210"/>
      <c r="AA408" s="210"/>
      <c r="AB408" s="210"/>
      <c r="AC408" s="371"/>
      <c r="AD408" s="215"/>
      <c r="AE408" s="215"/>
      <c r="AF408" s="215"/>
      <c r="AG408" s="220"/>
    </row>
    <row r="409" spans="1:33" x14ac:dyDescent="0.3">
      <c r="A409" s="84" t="str">
        <f>IF('STEP 2 EE Data'!A409="","",'STEP 2 EE Data'!A409)</f>
        <v/>
      </c>
      <c r="B409" s="83" t="str">
        <f>IF('STEP 2 EE Data'!B409="","",'STEP 2 EE Data'!B409)</f>
        <v/>
      </c>
      <c r="C409" s="342" t="str">
        <f>IF($C$21="","",IF(B409="","",'STEP 3 EE Comp'!F414))</f>
        <v/>
      </c>
      <c r="D409" s="343" t="str">
        <f>IF($D$21="","",IF(B409="","",'STEP 3 EE Comp'!J414))</f>
        <v/>
      </c>
      <c r="E409" s="343" t="str">
        <f>IF($E$21="","",IF(B409="","",'STEP 3 EE Comp'!N414))</f>
        <v/>
      </c>
      <c r="F409" s="343" t="str">
        <f>IF($F$21="","",IF(B409="","",'STEP 3 EE Comp'!R414))</f>
        <v/>
      </c>
      <c r="G409" s="343" t="str">
        <f>IF($G$21="","",IF(B409="","",'STEP 3 EE Comp'!V414))</f>
        <v/>
      </c>
      <c r="H409" s="343" t="str">
        <f>IF($H$21="","",IF(B409="","",'STEP 3 EE Comp'!Z414))</f>
        <v/>
      </c>
      <c r="I409" s="343" t="str">
        <f>IF($I$21="","",IF(B409="","",'STEP 3 EE Comp'!AD414))</f>
        <v/>
      </c>
      <c r="J409" s="343" t="str">
        <f>IF($J$21="","",IF(B409="","",'STEP 3 EE Comp'!AH414))</f>
        <v/>
      </c>
      <c r="K409" s="344" t="str">
        <f>IF($K$21="","",IF(B409="","",'STEP 3 EE Comp'!AL414))</f>
        <v/>
      </c>
      <c r="L409" s="348" t="str">
        <f t="shared" si="127"/>
        <v/>
      </c>
      <c r="M409" s="210" t="str">
        <f t="shared" si="128"/>
        <v/>
      </c>
      <c r="N409" s="210" t="str">
        <f t="shared" si="129"/>
        <v/>
      </c>
      <c r="O409" s="210" t="str">
        <f t="shared" si="130"/>
        <v/>
      </c>
      <c r="P409" s="210" t="str">
        <f t="shared" si="131"/>
        <v/>
      </c>
      <c r="Q409" s="210" t="str">
        <f t="shared" si="132"/>
        <v/>
      </c>
      <c r="R409" s="210" t="str">
        <f t="shared" si="133"/>
        <v/>
      </c>
      <c r="S409" s="210" t="str">
        <f t="shared" si="134"/>
        <v/>
      </c>
      <c r="T409" s="371" t="str">
        <f t="shared" si="135"/>
        <v/>
      </c>
      <c r="U409" s="348"/>
      <c r="V409" s="210"/>
      <c r="W409" s="210"/>
      <c r="X409" s="210"/>
      <c r="Y409" s="210"/>
      <c r="Z409" s="210"/>
      <c r="AA409" s="210"/>
      <c r="AB409" s="210"/>
      <c r="AC409" s="371"/>
      <c r="AD409" s="215"/>
      <c r="AE409" s="215"/>
      <c r="AF409" s="215"/>
      <c r="AG409" s="220"/>
    </row>
    <row r="410" spans="1:33" x14ac:dyDescent="0.3">
      <c r="A410" s="84" t="str">
        <f>IF('STEP 2 EE Data'!A410="","",'STEP 2 EE Data'!A410)</f>
        <v/>
      </c>
      <c r="B410" s="83" t="str">
        <f>IF('STEP 2 EE Data'!B410="","",'STEP 2 EE Data'!B410)</f>
        <v/>
      </c>
      <c r="C410" s="342" t="str">
        <f>IF($C$21="","",IF(B410="","",'STEP 3 EE Comp'!F415))</f>
        <v/>
      </c>
      <c r="D410" s="343" t="str">
        <f>IF($D$21="","",IF(B410="","",'STEP 3 EE Comp'!J415))</f>
        <v/>
      </c>
      <c r="E410" s="343" t="str">
        <f>IF($E$21="","",IF(B410="","",'STEP 3 EE Comp'!N415))</f>
        <v/>
      </c>
      <c r="F410" s="343" t="str">
        <f>IF($F$21="","",IF(B410="","",'STEP 3 EE Comp'!R415))</f>
        <v/>
      </c>
      <c r="G410" s="343" t="str">
        <f>IF($G$21="","",IF(B410="","",'STEP 3 EE Comp'!V415))</f>
        <v/>
      </c>
      <c r="H410" s="343" t="str">
        <f>IF($H$21="","",IF(B410="","",'STEP 3 EE Comp'!Z415))</f>
        <v/>
      </c>
      <c r="I410" s="343" t="str">
        <f>IF($I$21="","",IF(B410="","",'STEP 3 EE Comp'!AD415))</f>
        <v/>
      </c>
      <c r="J410" s="343" t="str">
        <f>IF($J$21="","",IF(B410="","",'STEP 3 EE Comp'!AH415))</f>
        <v/>
      </c>
      <c r="K410" s="344" t="str">
        <f>IF($K$21="","",IF(B410="","",'STEP 3 EE Comp'!AL415))</f>
        <v/>
      </c>
      <c r="L410" s="348" t="str">
        <f t="shared" si="127"/>
        <v/>
      </c>
      <c r="M410" s="210" t="str">
        <f t="shared" si="128"/>
        <v/>
      </c>
      <c r="N410" s="210" t="str">
        <f t="shared" si="129"/>
        <v/>
      </c>
      <c r="O410" s="210" t="str">
        <f t="shared" si="130"/>
        <v/>
      </c>
      <c r="P410" s="210" t="str">
        <f t="shared" si="131"/>
        <v/>
      </c>
      <c r="Q410" s="210" t="str">
        <f t="shared" si="132"/>
        <v/>
      </c>
      <c r="R410" s="210" t="str">
        <f t="shared" si="133"/>
        <v/>
      </c>
      <c r="S410" s="210" t="str">
        <f t="shared" si="134"/>
        <v/>
      </c>
      <c r="T410" s="371" t="str">
        <f t="shared" si="135"/>
        <v/>
      </c>
      <c r="U410" s="348"/>
      <c r="V410" s="210"/>
      <c r="W410" s="210"/>
      <c r="X410" s="210"/>
      <c r="Y410" s="210"/>
      <c r="Z410" s="210"/>
      <c r="AA410" s="210"/>
      <c r="AB410" s="210"/>
      <c r="AC410" s="371"/>
      <c r="AD410" s="215"/>
      <c r="AE410" s="215"/>
      <c r="AF410" s="215"/>
      <c r="AG410" s="220"/>
    </row>
    <row r="411" spans="1:33" x14ac:dyDescent="0.3">
      <c r="A411" s="84" t="str">
        <f>IF('STEP 2 EE Data'!A411="","",'STEP 2 EE Data'!A411)</f>
        <v/>
      </c>
      <c r="B411" s="83" t="str">
        <f>IF('STEP 2 EE Data'!B411="","",'STEP 2 EE Data'!B411)</f>
        <v/>
      </c>
      <c r="C411" s="342" t="str">
        <f>IF($C$21="","",IF(B411="","",'STEP 3 EE Comp'!F416))</f>
        <v/>
      </c>
      <c r="D411" s="343" t="str">
        <f>IF($D$21="","",IF(B411="","",'STEP 3 EE Comp'!J416))</f>
        <v/>
      </c>
      <c r="E411" s="343" t="str">
        <f>IF($E$21="","",IF(B411="","",'STEP 3 EE Comp'!N416))</f>
        <v/>
      </c>
      <c r="F411" s="343" t="str">
        <f>IF($F$21="","",IF(B411="","",'STEP 3 EE Comp'!R416))</f>
        <v/>
      </c>
      <c r="G411" s="343" t="str">
        <f>IF($G$21="","",IF(B411="","",'STEP 3 EE Comp'!V416))</f>
        <v/>
      </c>
      <c r="H411" s="343" t="str">
        <f>IF($H$21="","",IF(B411="","",'STEP 3 EE Comp'!Z416))</f>
        <v/>
      </c>
      <c r="I411" s="343" t="str">
        <f>IF($I$21="","",IF(B411="","",'STEP 3 EE Comp'!AD416))</f>
        <v/>
      </c>
      <c r="J411" s="343" t="str">
        <f>IF($J$21="","",IF(B411="","",'STEP 3 EE Comp'!AH416))</f>
        <v/>
      </c>
      <c r="K411" s="344" t="str">
        <f>IF($K$21="","",IF(B411="","",'STEP 3 EE Comp'!AL416))</f>
        <v/>
      </c>
      <c r="L411" s="348" t="str">
        <f t="shared" si="127"/>
        <v/>
      </c>
      <c r="M411" s="210" t="str">
        <f t="shared" si="128"/>
        <v/>
      </c>
      <c r="N411" s="210" t="str">
        <f t="shared" si="129"/>
        <v/>
      </c>
      <c r="O411" s="210" t="str">
        <f t="shared" si="130"/>
        <v/>
      </c>
      <c r="P411" s="210" t="str">
        <f t="shared" si="131"/>
        <v/>
      </c>
      <c r="Q411" s="210" t="str">
        <f t="shared" si="132"/>
        <v/>
      </c>
      <c r="R411" s="210" t="str">
        <f t="shared" si="133"/>
        <v/>
      </c>
      <c r="S411" s="210" t="str">
        <f t="shared" si="134"/>
        <v/>
      </c>
      <c r="T411" s="371" t="str">
        <f t="shared" si="135"/>
        <v/>
      </c>
      <c r="U411" s="348"/>
      <c r="V411" s="210"/>
      <c r="W411" s="210"/>
      <c r="X411" s="210"/>
      <c r="Y411" s="210"/>
      <c r="Z411" s="210"/>
      <c r="AA411" s="210"/>
      <c r="AB411" s="210"/>
      <c r="AC411" s="371"/>
      <c r="AD411" s="215"/>
      <c r="AE411" s="215"/>
      <c r="AF411" s="215"/>
      <c r="AG411" s="220"/>
    </row>
    <row r="412" spans="1:33" x14ac:dyDescent="0.3">
      <c r="A412" s="84" t="str">
        <f>IF('STEP 2 EE Data'!A412="","",'STEP 2 EE Data'!A412)</f>
        <v/>
      </c>
      <c r="B412" s="83" t="str">
        <f>IF('STEP 2 EE Data'!B412="","",'STEP 2 EE Data'!B412)</f>
        <v/>
      </c>
      <c r="C412" s="342" t="str">
        <f>IF($C$21="","",IF(B412="","",'STEP 3 EE Comp'!F417))</f>
        <v/>
      </c>
      <c r="D412" s="343" t="str">
        <f>IF($D$21="","",IF(B412="","",'STEP 3 EE Comp'!J417))</f>
        <v/>
      </c>
      <c r="E412" s="343" t="str">
        <f>IF($E$21="","",IF(B412="","",'STEP 3 EE Comp'!N417))</f>
        <v/>
      </c>
      <c r="F412" s="343" t="str">
        <f>IF($F$21="","",IF(B412="","",'STEP 3 EE Comp'!R417))</f>
        <v/>
      </c>
      <c r="G412" s="343" t="str">
        <f>IF($G$21="","",IF(B412="","",'STEP 3 EE Comp'!V417))</f>
        <v/>
      </c>
      <c r="H412" s="343" t="str">
        <f>IF($H$21="","",IF(B412="","",'STEP 3 EE Comp'!Z417))</f>
        <v/>
      </c>
      <c r="I412" s="343" t="str">
        <f>IF($I$21="","",IF(B412="","",'STEP 3 EE Comp'!AD417))</f>
        <v/>
      </c>
      <c r="J412" s="343" t="str">
        <f>IF($J$21="","",IF(B412="","",'STEP 3 EE Comp'!AH417))</f>
        <v/>
      </c>
      <c r="K412" s="344" t="str">
        <f>IF($K$21="","",IF(B412="","",'STEP 3 EE Comp'!AL417))</f>
        <v/>
      </c>
      <c r="L412" s="348" t="str">
        <f t="shared" si="127"/>
        <v/>
      </c>
      <c r="M412" s="210" t="str">
        <f t="shared" si="128"/>
        <v/>
      </c>
      <c r="N412" s="210" t="str">
        <f t="shared" si="129"/>
        <v/>
      </c>
      <c r="O412" s="210" t="str">
        <f t="shared" si="130"/>
        <v/>
      </c>
      <c r="P412" s="210" t="str">
        <f t="shared" si="131"/>
        <v/>
      </c>
      <c r="Q412" s="210" t="str">
        <f t="shared" si="132"/>
        <v/>
      </c>
      <c r="R412" s="210" t="str">
        <f t="shared" si="133"/>
        <v/>
      </c>
      <c r="S412" s="210" t="str">
        <f t="shared" si="134"/>
        <v/>
      </c>
      <c r="T412" s="371" t="str">
        <f t="shared" si="135"/>
        <v/>
      </c>
      <c r="U412" s="348"/>
      <c r="V412" s="210"/>
      <c r="W412" s="210"/>
      <c r="X412" s="210"/>
      <c r="Y412" s="210"/>
      <c r="Z412" s="210"/>
      <c r="AA412" s="210"/>
      <c r="AB412" s="210"/>
      <c r="AC412" s="371"/>
      <c r="AD412" s="215"/>
      <c r="AE412" s="215"/>
      <c r="AF412" s="215"/>
      <c r="AG412" s="220"/>
    </row>
    <row r="413" spans="1:33" x14ac:dyDescent="0.3">
      <c r="A413" s="84" t="str">
        <f>IF('STEP 2 EE Data'!A413="","",'STEP 2 EE Data'!A413)</f>
        <v/>
      </c>
      <c r="B413" s="83" t="str">
        <f>IF('STEP 2 EE Data'!B413="","",'STEP 2 EE Data'!B413)</f>
        <v/>
      </c>
      <c r="C413" s="342" t="str">
        <f>IF($C$21="","",IF(B413="","",'STEP 3 EE Comp'!F418))</f>
        <v/>
      </c>
      <c r="D413" s="343" t="str">
        <f>IF($D$21="","",IF(B413="","",'STEP 3 EE Comp'!J418))</f>
        <v/>
      </c>
      <c r="E413" s="343" t="str">
        <f>IF($E$21="","",IF(B413="","",'STEP 3 EE Comp'!N418))</f>
        <v/>
      </c>
      <c r="F413" s="343" t="str">
        <f>IF($F$21="","",IF(B413="","",'STEP 3 EE Comp'!R418))</f>
        <v/>
      </c>
      <c r="G413" s="343" t="str">
        <f>IF($G$21="","",IF(B413="","",'STEP 3 EE Comp'!V418))</f>
        <v/>
      </c>
      <c r="H413" s="343" t="str">
        <f>IF($H$21="","",IF(B413="","",'STEP 3 EE Comp'!Z418))</f>
        <v/>
      </c>
      <c r="I413" s="343" t="str">
        <f>IF($I$21="","",IF(B413="","",'STEP 3 EE Comp'!AD418))</f>
        <v/>
      </c>
      <c r="J413" s="343" t="str">
        <f>IF($J$21="","",IF(B413="","",'STEP 3 EE Comp'!AH418))</f>
        <v/>
      </c>
      <c r="K413" s="344" t="str">
        <f>IF($K$21="","",IF(B413="","",'STEP 3 EE Comp'!AL418))</f>
        <v/>
      </c>
      <c r="L413" s="348" t="str">
        <f t="shared" si="127"/>
        <v/>
      </c>
      <c r="M413" s="210" t="str">
        <f t="shared" si="128"/>
        <v/>
      </c>
      <c r="N413" s="210" t="str">
        <f t="shared" si="129"/>
        <v/>
      </c>
      <c r="O413" s="210" t="str">
        <f t="shared" si="130"/>
        <v/>
      </c>
      <c r="P413" s="210" t="str">
        <f t="shared" si="131"/>
        <v/>
      </c>
      <c r="Q413" s="210" t="str">
        <f t="shared" si="132"/>
        <v/>
      </c>
      <c r="R413" s="210" t="str">
        <f t="shared" si="133"/>
        <v/>
      </c>
      <c r="S413" s="210" t="str">
        <f t="shared" si="134"/>
        <v/>
      </c>
      <c r="T413" s="371" t="str">
        <f t="shared" si="135"/>
        <v/>
      </c>
      <c r="U413" s="348"/>
      <c r="V413" s="210"/>
      <c r="W413" s="210"/>
      <c r="X413" s="210"/>
      <c r="Y413" s="210"/>
      <c r="Z413" s="210"/>
      <c r="AA413" s="210"/>
      <c r="AB413" s="210"/>
      <c r="AC413" s="371"/>
      <c r="AD413" s="215"/>
      <c r="AE413" s="215"/>
      <c r="AF413" s="215"/>
      <c r="AG413" s="220"/>
    </row>
    <row r="414" spans="1:33" x14ac:dyDescent="0.3">
      <c r="A414" s="84" t="str">
        <f>IF('STEP 2 EE Data'!A414="","",'STEP 2 EE Data'!A414)</f>
        <v/>
      </c>
      <c r="B414" s="83" t="str">
        <f>IF('STEP 2 EE Data'!B414="","",'STEP 2 EE Data'!B414)</f>
        <v/>
      </c>
      <c r="C414" s="342" t="str">
        <f>IF($C$21="","",IF(B414="","",'STEP 3 EE Comp'!F419))</f>
        <v/>
      </c>
      <c r="D414" s="343" t="str">
        <f>IF($D$21="","",IF(B414="","",'STEP 3 EE Comp'!J419))</f>
        <v/>
      </c>
      <c r="E414" s="343" t="str">
        <f>IF($E$21="","",IF(B414="","",'STEP 3 EE Comp'!N419))</f>
        <v/>
      </c>
      <c r="F414" s="343" t="str">
        <f>IF($F$21="","",IF(B414="","",'STEP 3 EE Comp'!R419))</f>
        <v/>
      </c>
      <c r="G414" s="343" t="str">
        <f>IF($G$21="","",IF(B414="","",'STEP 3 EE Comp'!V419))</f>
        <v/>
      </c>
      <c r="H414" s="343" t="str">
        <f>IF($H$21="","",IF(B414="","",'STEP 3 EE Comp'!Z419))</f>
        <v/>
      </c>
      <c r="I414" s="343" t="str">
        <f>IF($I$21="","",IF(B414="","",'STEP 3 EE Comp'!AD419))</f>
        <v/>
      </c>
      <c r="J414" s="343" t="str">
        <f>IF($J$21="","",IF(B414="","",'STEP 3 EE Comp'!AH419))</f>
        <v/>
      </c>
      <c r="K414" s="344" t="str">
        <f>IF($K$21="","",IF(B414="","",'STEP 3 EE Comp'!AL419))</f>
        <v/>
      </c>
      <c r="L414" s="348" t="str">
        <f t="shared" si="127"/>
        <v/>
      </c>
      <c r="M414" s="210" t="str">
        <f t="shared" si="128"/>
        <v/>
      </c>
      <c r="N414" s="210" t="str">
        <f t="shared" si="129"/>
        <v/>
      </c>
      <c r="O414" s="210" t="str">
        <f t="shared" si="130"/>
        <v/>
      </c>
      <c r="P414" s="210" t="str">
        <f t="shared" si="131"/>
        <v/>
      </c>
      <c r="Q414" s="210" t="str">
        <f t="shared" si="132"/>
        <v/>
      </c>
      <c r="R414" s="210" t="str">
        <f t="shared" si="133"/>
        <v/>
      </c>
      <c r="S414" s="210" t="str">
        <f t="shared" si="134"/>
        <v/>
      </c>
      <c r="T414" s="371" t="str">
        <f t="shared" si="135"/>
        <v/>
      </c>
      <c r="U414" s="348"/>
      <c r="V414" s="210"/>
      <c r="W414" s="210"/>
      <c r="X414" s="210"/>
      <c r="Y414" s="210"/>
      <c r="Z414" s="210"/>
      <c r="AA414" s="210"/>
      <c r="AB414" s="210"/>
      <c r="AC414" s="371"/>
      <c r="AD414" s="215"/>
      <c r="AE414" s="215"/>
      <c r="AF414" s="215"/>
      <c r="AG414" s="220"/>
    </row>
    <row r="415" spans="1:33" x14ac:dyDescent="0.3">
      <c r="A415" s="84" t="str">
        <f>IF('STEP 2 EE Data'!A415="","",'STEP 2 EE Data'!A415)</f>
        <v/>
      </c>
      <c r="B415" s="83" t="str">
        <f>IF('STEP 2 EE Data'!B415="","",'STEP 2 EE Data'!B415)</f>
        <v/>
      </c>
      <c r="C415" s="342" t="str">
        <f>IF($C$21="","",IF(B415="","",'STEP 3 EE Comp'!F420))</f>
        <v/>
      </c>
      <c r="D415" s="343" t="str">
        <f>IF($D$21="","",IF(B415="","",'STEP 3 EE Comp'!J420))</f>
        <v/>
      </c>
      <c r="E415" s="343" t="str">
        <f>IF($E$21="","",IF(B415="","",'STEP 3 EE Comp'!N420))</f>
        <v/>
      </c>
      <c r="F415" s="343" t="str">
        <f>IF($F$21="","",IF(B415="","",'STEP 3 EE Comp'!R420))</f>
        <v/>
      </c>
      <c r="G415" s="343" t="str">
        <f>IF($G$21="","",IF(B415="","",'STEP 3 EE Comp'!V420))</f>
        <v/>
      </c>
      <c r="H415" s="343" t="str">
        <f>IF($H$21="","",IF(B415="","",'STEP 3 EE Comp'!Z420))</f>
        <v/>
      </c>
      <c r="I415" s="343" t="str">
        <f>IF($I$21="","",IF(B415="","",'STEP 3 EE Comp'!AD420))</f>
        <v/>
      </c>
      <c r="J415" s="343" t="str">
        <f>IF($J$21="","",IF(B415="","",'STEP 3 EE Comp'!AH420))</f>
        <v/>
      </c>
      <c r="K415" s="344" t="str">
        <f>IF($K$21="","",IF(B415="","",'STEP 3 EE Comp'!AL420))</f>
        <v/>
      </c>
      <c r="L415" s="348" t="str">
        <f t="shared" si="127"/>
        <v/>
      </c>
      <c r="M415" s="210" t="str">
        <f t="shared" si="128"/>
        <v/>
      </c>
      <c r="N415" s="210" t="str">
        <f t="shared" si="129"/>
        <v/>
      </c>
      <c r="O415" s="210" t="str">
        <f t="shared" si="130"/>
        <v/>
      </c>
      <c r="P415" s="210" t="str">
        <f t="shared" si="131"/>
        <v/>
      </c>
      <c r="Q415" s="210" t="str">
        <f t="shared" si="132"/>
        <v/>
      </c>
      <c r="R415" s="210" t="str">
        <f t="shared" si="133"/>
        <v/>
      </c>
      <c r="S415" s="210" t="str">
        <f t="shared" si="134"/>
        <v/>
      </c>
      <c r="T415" s="371" t="str">
        <f t="shared" si="135"/>
        <v/>
      </c>
      <c r="U415" s="348"/>
      <c r="V415" s="210"/>
      <c r="W415" s="210"/>
      <c r="X415" s="210"/>
      <c r="Y415" s="210"/>
      <c r="Z415" s="210"/>
      <c r="AA415" s="210"/>
      <c r="AB415" s="210"/>
      <c r="AC415" s="371"/>
      <c r="AD415" s="215"/>
      <c r="AE415" s="215"/>
      <c r="AF415" s="215"/>
      <c r="AG415" s="220"/>
    </row>
    <row r="416" spans="1:33" x14ac:dyDescent="0.3">
      <c r="A416" s="84" t="str">
        <f>IF('STEP 2 EE Data'!A416="","",'STEP 2 EE Data'!A416)</f>
        <v/>
      </c>
      <c r="B416" s="83" t="str">
        <f>IF('STEP 2 EE Data'!B416="","",'STEP 2 EE Data'!B416)</f>
        <v/>
      </c>
      <c r="C416" s="342" t="str">
        <f>IF($C$21="","",IF(B416="","",'STEP 3 EE Comp'!F421))</f>
        <v/>
      </c>
      <c r="D416" s="343" t="str">
        <f>IF($D$21="","",IF(B416="","",'STEP 3 EE Comp'!J421))</f>
        <v/>
      </c>
      <c r="E416" s="343" t="str">
        <f>IF($E$21="","",IF(B416="","",'STEP 3 EE Comp'!N421))</f>
        <v/>
      </c>
      <c r="F416" s="343" t="str">
        <f>IF($F$21="","",IF(B416="","",'STEP 3 EE Comp'!R421))</f>
        <v/>
      </c>
      <c r="G416" s="343" t="str">
        <f>IF($G$21="","",IF(B416="","",'STEP 3 EE Comp'!V421))</f>
        <v/>
      </c>
      <c r="H416" s="343" t="str">
        <f>IF($H$21="","",IF(B416="","",'STEP 3 EE Comp'!Z421))</f>
        <v/>
      </c>
      <c r="I416" s="343" t="str">
        <f>IF($I$21="","",IF(B416="","",'STEP 3 EE Comp'!AD421))</f>
        <v/>
      </c>
      <c r="J416" s="343" t="str">
        <f>IF($J$21="","",IF(B416="","",'STEP 3 EE Comp'!AH421))</f>
        <v/>
      </c>
      <c r="K416" s="344" t="str">
        <f>IF($K$21="","",IF(B416="","",'STEP 3 EE Comp'!AL421))</f>
        <v/>
      </c>
      <c r="L416" s="348" t="str">
        <f t="shared" si="127"/>
        <v/>
      </c>
      <c r="M416" s="210" t="str">
        <f t="shared" si="128"/>
        <v/>
      </c>
      <c r="N416" s="210" t="str">
        <f t="shared" si="129"/>
        <v/>
      </c>
      <c r="O416" s="210" t="str">
        <f t="shared" si="130"/>
        <v/>
      </c>
      <c r="P416" s="210" t="str">
        <f t="shared" si="131"/>
        <v/>
      </c>
      <c r="Q416" s="210" t="str">
        <f t="shared" si="132"/>
        <v/>
      </c>
      <c r="R416" s="210" t="str">
        <f t="shared" si="133"/>
        <v/>
      </c>
      <c r="S416" s="210" t="str">
        <f t="shared" si="134"/>
        <v/>
      </c>
      <c r="T416" s="371" t="str">
        <f t="shared" si="135"/>
        <v/>
      </c>
      <c r="U416" s="348"/>
      <c r="V416" s="210"/>
      <c r="W416" s="210"/>
      <c r="X416" s="210"/>
      <c r="Y416" s="210"/>
      <c r="Z416" s="210"/>
      <c r="AA416" s="210"/>
      <c r="AB416" s="210"/>
      <c r="AC416" s="371"/>
      <c r="AD416" s="215"/>
      <c r="AE416" s="215"/>
      <c r="AF416" s="215"/>
      <c r="AG416" s="220"/>
    </row>
    <row r="417" spans="1:33" x14ac:dyDescent="0.3">
      <c r="A417" s="84" t="str">
        <f>IF('STEP 2 EE Data'!A417="","",'STEP 2 EE Data'!A417)</f>
        <v/>
      </c>
      <c r="B417" s="83" t="str">
        <f>IF('STEP 2 EE Data'!B417="","",'STEP 2 EE Data'!B417)</f>
        <v/>
      </c>
      <c r="C417" s="342" t="str">
        <f>IF($C$21="","",IF(B417="","",'STEP 3 EE Comp'!F422))</f>
        <v/>
      </c>
      <c r="D417" s="343" t="str">
        <f>IF($D$21="","",IF(B417="","",'STEP 3 EE Comp'!J422))</f>
        <v/>
      </c>
      <c r="E417" s="343" t="str">
        <f>IF($E$21="","",IF(B417="","",'STEP 3 EE Comp'!N422))</f>
        <v/>
      </c>
      <c r="F417" s="343" t="str">
        <f>IF($F$21="","",IF(B417="","",'STEP 3 EE Comp'!R422))</f>
        <v/>
      </c>
      <c r="G417" s="343" t="str">
        <f>IF($G$21="","",IF(B417="","",'STEP 3 EE Comp'!V422))</f>
        <v/>
      </c>
      <c r="H417" s="343" t="str">
        <f>IF($H$21="","",IF(B417="","",'STEP 3 EE Comp'!Z422))</f>
        <v/>
      </c>
      <c r="I417" s="343" t="str">
        <f>IF($I$21="","",IF(B417="","",'STEP 3 EE Comp'!AD422))</f>
        <v/>
      </c>
      <c r="J417" s="343" t="str">
        <f>IF($J$21="","",IF(B417="","",'STEP 3 EE Comp'!AH422))</f>
        <v/>
      </c>
      <c r="K417" s="344" t="str">
        <f>IF($K$21="","",IF(B417="","",'STEP 3 EE Comp'!AL422))</f>
        <v/>
      </c>
      <c r="L417" s="348" t="str">
        <f t="shared" si="127"/>
        <v/>
      </c>
      <c r="M417" s="210" t="str">
        <f t="shared" si="128"/>
        <v/>
      </c>
      <c r="N417" s="210" t="str">
        <f t="shared" si="129"/>
        <v/>
      </c>
      <c r="O417" s="210" t="str">
        <f t="shared" si="130"/>
        <v/>
      </c>
      <c r="P417" s="210" t="str">
        <f t="shared" si="131"/>
        <v/>
      </c>
      <c r="Q417" s="210" t="str">
        <f t="shared" si="132"/>
        <v/>
      </c>
      <c r="R417" s="210" t="str">
        <f t="shared" si="133"/>
        <v/>
      </c>
      <c r="S417" s="210" t="str">
        <f t="shared" si="134"/>
        <v/>
      </c>
      <c r="T417" s="371" t="str">
        <f t="shared" si="135"/>
        <v/>
      </c>
      <c r="U417" s="348"/>
      <c r="V417" s="210"/>
      <c r="W417" s="210"/>
      <c r="X417" s="210"/>
      <c r="Y417" s="210"/>
      <c r="Z417" s="210"/>
      <c r="AA417" s="210"/>
      <c r="AB417" s="210"/>
      <c r="AC417" s="371"/>
      <c r="AD417" s="215"/>
      <c r="AE417" s="215"/>
      <c r="AF417" s="215"/>
      <c r="AG417" s="220"/>
    </row>
    <row r="418" spans="1:33" x14ac:dyDescent="0.3">
      <c r="A418" s="84" t="str">
        <f>IF('STEP 2 EE Data'!A418="","",'STEP 2 EE Data'!A418)</f>
        <v/>
      </c>
      <c r="B418" s="83" t="str">
        <f>IF('STEP 2 EE Data'!B418="","",'STEP 2 EE Data'!B418)</f>
        <v/>
      </c>
      <c r="C418" s="342" t="str">
        <f>IF($C$21="","",IF(B418="","",'STEP 3 EE Comp'!F423))</f>
        <v/>
      </c>
      <c r="D418" s="343" t="str">
        <f>IF($D$21="","",IF(B418="","",'STEP 3 EE Comp'!J423))</f>
        <v/>
      </c>
      <c r="E418" s="343" t="str">
        <f>IF($E$21="","",IF(B418="","",'STEP 3 EE Comp'!N423))</f>
        <v/>
      </c>
      <c r="F418" s="343" t="str">
        <f>IF($F$21="","",IF(B418="","",'STEP 3 EE Comp'!R423))</f>
        <v/>
      </c>
      <c r="G418" s="343" t="str">
        <f>IF($G$21="","",IF(B418="","",'STEP 3 EE Comp'!V423))</f>
        <v/>
      </c>
      <c r="H418" s="343" t="str">
        <f>IF($H$21="","",IF(B418="","",'STEP 3 EE Comp'!Z423))</f>
        <v/>
      </c>
      <c r="I418" s="343" t="str">
        <f>IF($I$21="","",IF(B418="","",'STEP 3 EE Comp'!AD423))</f>
        <v/>
      </c>
      <c r="J418" s="343" t="str">
        <f>IF($J$21="","",IF(B418="","",'STEP 3 EE Comp'!AH423))</f>
        <v/>
      </c>
      <c r="K418" s="344" t="str">
        <f>IF($K$21="","",IF(B418="","",'STEP 3 EE Comp'!AL423))</f>
        <v/>
      </c>
      <c r="L418" s="348" t="str">
        <f t="shared" si="127"/>
        <v/>
      </c>
      <c r="M418" s="210" t="str">
        <f t="shared" si="128"/>
        <v/>
      </c>
      <c r="N418" s="210" t="str">
        <f t="shared" si="129"/>
        <v/>
      </c>
      <c r="O418" s="210" t="str">
        <f t="shared" si="130"/>
        <v/>
      </c>
      <c r="P418" s="210" t="str">
        <f t="shared" si="131"/>
        <v/>
      </c>
      <c r="Q418" s="210" t="str">
        <f t="shared" si="132"/>
        <v/>
      </c>
      <c r="R418" s="210" t="str">
        <f t="shared" si="133"/>
        <v/>
      </c>
      <c r="S418" s="210" t="str">
        <f t="shared" si="134"/>
        <v/>
      </c>
      <c r="T418" s="371" t="str">
        <f t="shared" si="135"/>
        <v/>
      </c>
      <c r="U418" s="348"/>
      <c r="V418" s="210"/>
      <c r="W418" s="210"/>
      <c r="X418" s="210"/>
      <c r="Y418" s="210"/>
      <c r="Z418" s="210"/>
      <c r="AA418" s="210"/>
      <c r="AB418" s="210"/>
      <c r="AC418" s="371"/>
      <c r="AD418" s="215"/>
      <c r="AE418" s="215"/>
      <c r="AF418" s="215"/>
      <c r="AG418" s="220"/>
    </row>
    <row r="419" spans="1:33" x14ac:dyDescent="0.3">
      <c r="A419" s="84" t="str">
        <f>IF('STEP 2 EE Data'!A419="","",'STEP 2 EE Data'!A419)</f>
        <v/>
      </c>
      <c r="B419" s="83" t="str">
        <f>IF('STEP 2 EE Data'!B419="","",'STEP 2 EE Data'!B419)</f>
        <v/>
      </c>
      <c r="C419" s="342" t="str">
        <f>IF($C$21="","",IF(B419="","",'STEP 3 EE Comp'!F424))</f>
        <v/>
      </c>
      <c r="D419" s="343" t="str">
        <f>IF($D$21="","",IF(B419="","",'STEP 3 EE Comp'!J424))</f>
        <v/>
      </c>
      <c r="E419" s="343" t="str">
        <f>IF($E$21="","",IF(B419="","",'STEP 3 EE Comp'!N424))</f>
        <v/>
      </c>
      <c r="F419" s="343" t="str">
        <f>IF($F$21="","",IF(B419="","",'STEP 3 EE Comp'!R424))</f>
        <v/>
      </c>
      <c r="G419" s="343" t="str">
        <f>IF($G$21="","",IF(B419="","",'STEP 3 EE Comp'!V424))</f>
        <v/>
      </c>
      <c r="H419" s="343" t="str">
        <f>IF($H$21="","",IF(B419="","",'STEP 3 EE Comp'!Z424))</f>
        <v/>
      </c>
      <c r="I419" s="343" t="str">
        <f>IF($I$21="","",IF(B419="","",'STEP 3 EE Comp'!AD424))</f>
        <v/>
      </c>
      <c r="J419" s="343" t="str">
        <f>IF($J$21="","",IF(B419="","",'STEP 3 EE Comp'!AH424))</f>
        <v/>
      </c>
      <c r="K419" s="344" t="str">
        <f>IF($K$21="","",IF(B419="","",'STEP 3 EE Comp'!AL424))</f>
        <v/>
      </c>
      <c r="L419" s="348" t="str">
        <f t="shared" si="127"/>
        <v/>
      </c>
      <c r="M419" s="210" t="str">
        <f t="shared" si="128"/>
        <v/>
      </c>
      <c r="N419" s="210" t="str">
        <f t="shared" si="129"/>
        <v/>
      </c>
      <c r="O419" s="210" t="str">
        <f t="shared" si="130"/>
        <v/>
      </c>
      <c r="P419" s="210" t="str">
        <f t="shared" si="131"/>
        <v/>
      </c>
      <c r="Q419" s="210" t="str">
        <f t="shared" si="132"/>
        <v/>
      </c>
      <c r="R419" s="210" t="str">
        <f t="shared" si="133"/>
        <v/>
      </c>
      <c r="S419" s="210" t="str">
        <f t="shared" si="134"/>
        <v/>
      </c>
      <c r="T419" s="371" t="str">
        <f t="shared" si="135"/>
        <v/>
      </c>
      <c r="U419" s="348"/>
      <c r="V419" s="210"/>
      <c r="W419" s="210"/>
      <c r="X419" s="210"/>
      <c r="Y419" s="210"/>
      <c r="Z419" s="210"/>
      <c r="AA419" s="210"/>
      <c r="AB419" s="210"/>
      <c r="AC419" s="371"/>
      <c r="AD419" s="215"/>
      <c r="AE419" s="215"/>
      <c r="AF419" s="215"/>
      <c r="AG419" s="220"/>
    </row>
    <row r="420" spans="1:33" x14ac:dyDescent="0.3">
      <c r="A420" s="84" t="str">
        <f>IF('STEP 2 EE Data'!A420="","",'STEP 2 EE Data'!A420)</f>
        <v/>
      </c>
      <c r="B420" s="83" t="str">
        <f>IF('STEP 2 EE Data'!B420="","",'STEP 2 EE Data'!B420)</f>
        <v/>
      </c>
      <c r="C420" s="342" t="str">
        <f>IF($C$21="","",IF(B420="","",'STEP 3 EE Comp'!F425))</f>
        <v/>
      </c>
      <c r="D420" s="343" t="str">
        <f>IF($D$21="","",IF(B420="","",'STEP 3 EE Comp'!J425))</f>
        <v/>
      </c>
      <c r="E420" s="343" t="str">
        <f>IF($E$21="","",IF(B420="","",'STEP 3 EE Comp'!N425))</f>
        <v/>
      </c>
      <c r="F420" s="343" t="str">
        <f>IF($F$21="","",IF(B420="","",'STEP 3 EE Comp'!R425))</f>
        <v/>
      </c>
      <c r="G420" s="343" t="str">
        <f>IF($G$21="","",IF(B420="","",'STEP 3 EE Comp'!V425))</f>
        <v/>
      </c>
      <c r="H420" s="343" t="str">
        <f>IF($H$21="","",IF(B420="","",'STEP 3 EE Comp'!Z425))</f>
        <v/>
      </c>
      <c r="I420" s="343" t="str">
        <f>IF($I$21="","",IF(B420="","",'STEP 3 EE Comp'!AD425))</f>
        <v/>
      </c>
      <c r="J420" s="343" t="str">
        <f>IF($J$21="","",IF(B420="","",'STEP 3 EE Comp'!AH425))</f>
        <v/>
      </c>
      <c r="K420" s="344" t="str">
        <f>IF($K$21="","",IF(B420="","",'STEP 3 EE Comp'!AL425))</f>
        <v/>
      </c>
      <c r="L420" s="348" t="str">
        <f t="shared" si="127"/>
        <v/>
      </c>
      <c r="M420" s="210" t="str">
        <f t="shared" si="128"/>
        <v/>
      </c>
      <c r="N420" s="210" t="str">
        <f t="shared" si="129"/>
        <v/>
      </c>
      <c r="O420" s="210" t="str">
        <f t="shared" si="130"/>
        <v/>
      </c>
      <c r="P420" s="210" t="str">
        <f t="shared" si="131"/>
        <v/>
      </c>
      <c r="Q420" s="210" t="str">
        <f t="shared" si="132"/>
        <v/>
      </c>
      <c r="R420" s="210" t="str">
        <f t="shared" si="133"/>
        <v/>
      </c>
      <c r="S420" s="210" t="str">
        <f t="shared" si="134"/>
        <v/>
      </c>
      <c r="T420" s="371" t="str">
        <f t="shared" si="135"/>
        <v/>
      </c>
      <c r="U420" s="348"/>
      <c r="V420" s="210"/>
      <c r="W420" s="210"/>
      <c r="X420" s="210"/>
      <c r="Y420" s="210"/>
      <c r="Z420" s="210"/>
      <c r="AA420" s="210"/>
      <c r="AB420" s="210"/>
      <c r="AC420" s="371"/>
      <c r="AD420" s="215"/>
      <c r="AE420" s="215"/>
      <c r="AF420" s="215"/>
      <c r="AG420" s="220"/>
    </row>
    <row r="421" spans="1:33" x14ac:dyDescent="0.3">
      <c r="A421" s="84" t="str">
        <f>IF('STEP 2 EE Data'!A421="","",'STEP 2 EE Data'!A421)</f>
        <v/>
      </c>
      <c r="B421" s="83" t="str">
        <f>IF('STEP 2 EE Data'!B421="","",'STEP 2 EE Data'!B421)</f>
        <v/>
      </c>
      <c r="C421" s="342" t="str">
        <f>IF($C$21="","",IF(B421="","",'STEP 3 EE Comp'!F426))</f>
        <v/>
      </c>
      <c r="D421" s="343" t="str">
        <f>IF($D$21="","",IF(B421="","",'STEP 3 EE Comp'!J426))</f>
        <v/>
      </c>
      <c r="E421" s="343" t="str">
        <f>IF($E$21="","",IF(B421="","",'STEP 3 EE Comp'!N426))</f>
        <v/>
      </c>
      <c r="F421" s="343" t="str">
        <f>IF($F$21="","",IF(B421="","",'STEP 3 EE Comp'!R426))</f>
        <v/>
      </c>
      <c r="G421" s="343" t="str">
        <f>IF($G$21="","",IF(B421="","",'STEP 3 EE Comp'!V426))</f>
        <v/>
      </c>
      <c r="H421" s="343" t="str">
        <f>IF($H$21="","",IF(B421="","",'STEP 3 EE Comp'!Z426))</f>
        <v/>
      </c>
      <c r="I421" s="343" t="str">
        <f>IF($I$21="","",IF(B421="","",'STEP 3 EE Comp'!AD426))</f>
        <v/>
      </c>
      <c r="J421" s="343" t="str">
        <f>IF($J$21="","",IF(B421="","",'STEP 3 EE Comp'!AH426))</f>
        <v/>
      </c>
      <c r="K421" s="344" t="str">
        <f>IF($K$21="","",IF(B421="","",'STEP 3 EE Comp'!AL426))</f>
        <v/>
      </c>
      <c r="L421" s="348" t="str">
        <f t="shared" si="127"/>
        <v/>
      </c>
      <c r="M421" s="210" t="str">
        <f t="shared" si="128"/>
        <v/>
      </c>
      <c r="N421" s="210" t="str">
        <f t="shared" si="129"/>
        <v/>
      </c>
      <c r="O421" s="210" t="str">
        <f t="shared" si="130"/>
        <v/>
      </c>
      <c r="P421" s="210" t="str">
        <f t="shared" si="131"/>
        <v/>
      </c>
      <c r="Q421" s="210" t="str">
        <f t="shared" si="132"/>
        <v/>
      </c>
      <c r="R421" s="210" t="str">
        <f t="shared" si="133"/>
        <v/>
      </c>
      <c r="S421" s="210" t="str">
        <f t="shared" si="134"/>
        <v/>
      </c>
      <c r="T421" s="371" t="str">
        <f t="shared" si="135"/>
        <v/>
      </c>
      <c r="U421" s="348"/>
      <c r="V421" s="210"/>
      <c r="W421" s="210"/>
      <c r="X421" s="210"/>
      <c r="Y421" s="210"/>
      <c r="Z421" s="210"/>
      <c r="AA421" s="210"/>
      <c r="AB421" s="210"/>
      <c r="AC421" s="371"/>
      <c r="AD421" s="215"/>
      <c r="AE421" s="215"/>
      <c r="AF421" s="215"/>
      <c r="AG421" s="220"/>
    </row>
    <row r="422" spans="1:33" x14ac:dyDescent="0.3">
      <c r="A422" s="84" t="str">
        <f>IF('STEP 2 EE Data'!A422="","",'STEP 2 EE Data'!A422)</f>
        <v/>
      </c>
      <c r="B422" s="83" t="str">
        <f>IF('STEP 2 EE Data'!B422="","",'STEP 2 EE Data'!B422)</f>
        <v/>
      </c>
      <c r="C422" s="342" t="str">
        <f>IF($C$21="","",IF(B422="","",'STEP 3 EE Comp'!F427))</f>
        <v/>
      </c>
      <c r="D422" s="343" t="str">
        <f>IF($D$21="","",IF(B422="","",'STEP 3 EE Comp'!J427))</f>
        <v/>
      </c>
      <c r="E422" s="343" t="str">
        <f>IF($E$21="","",IF(B422="","",'STEP 3 EE Comp'!N427))</f>
        <v/>
      </c>
      <c r="F422" s="343" t="str">
        <f>IF($F$21="","",IF(B422="","",'STEP 3 EE Comp'!R427))</f>
        <v/>
      </c>
      <c r="G422" s="343" t="str">
        <f>IF($G$21="","",IF(B422="","",'STEP 3 EE Comp'!V427))</f>
        <v/>
      </c>
      <c r="H422" s="343" t="str">
        <f>IF($H$21="","",IF(B422="","",'STEP 3 EE Comp'!Z427))</f>
        <v/>
      </c>
      <c r="I422" s="343" t="str">
        <f>IF($I$21="","",IF(B422="","",'STEP 3 EE Comp'!AD427))</f>
        <v/>
      </c>
      <c r="J422" s="343" t="str">
        <f>IF($J$21="","",IF(B422="","",'STEP 3 EE Comp'!AH427))</f>
        <v/>
      </c>
      <c r="K422" s="344" t="str">
        <f>IF($K$21="","",IF(B422="","",'STEP 3 EE Comp'!AL427))</f>
        <v/>
      </c>
      <c r="L422" s="348" t="str">
        <f t="shared" si="127"/>
        <v/>
      </c>
      <c r="M422" s="210" t="str">
        <f t="shared" si="128"/>
        <v/>
      </c>
      <c r="N422" s="210" t="str">
        <f t="shared" si="129"/>
        <v/>
      </c>
      <c r="O422" s="210" t="str">
        <f t="shared" si="130"/>
        <v/>
      </c>
      <c r="P422" s="210" t="str">
        <f t="shared" si="131"/>
        <v/>
      </c>
      <c r="Q422" s="210" t="str">
        <f t="shared" si="132"/>
        <v/>
      </c>
      <c r="R422" s="210" t="str">
        <f t="shared" si="133"/>
        <v/>
      </c>
      <c r="S422" s="210" t="str">
        <f t="shared" si="134"/>
        <v/>
      </c>
      <c r="T422" s="371" t="str">
        <f t="shared" si="135"/>
        <v/>
      </c>
      <c r="U422" s="348"/>
      <c r="V422" s="210"/>
      <c r="W422" s="210"/>
      <c r="X422" s="210"/>
      <c r="Y422" s="210"/>
      <c r="Z422" s="210"/>
      <c r="AA422" s="210"/>
      <c r="AB422" s="210"/>
      <c r="AC422" s="371"/>
      <c r="AD422" s="215"/>
      <c r="AE422" s="215"/>
      <c r="AF422" s="215"/>
      <c r="AG422" s="220"/>
    </row>
    <row r="423" spans="1:33" x14ac:dyDescent="0.3">
      <c r="A423" s="84" t="str">
        <f>IF('STEP 2 EE Data'!A423="","",'STEP 2 EE Data'!A423)</f>
        <v/>
      </c>
      <c r="B423" s="83" t="str">
        <f>IF('STEP 2 EE Data'!B423="","",'STEP 2 EE Data'!B423)</f>
        <v/>
      </c>
      <c r="C423" s="342" t="str">
        <f>IF($C$21="","",IF(B423="","",'STEP 3 EE Comp'!F428))</f>
        <v/>
      </c>
      <c r="D423" s="343" t="str">
        <f>IF($D$21="","",IF(B423="","",'STEP 3 EE Comp'!J428))</f>
        <v/>
      </c>
      <c r="E423" s="343" t="str">
        <f>IF($E$21="","",IF(B423="","",'STEP 3 EE Comp'!N428))</f>
        <v/>
      </c>
      <c r="F423" s="343" t="str">
        <f>IF($F$21="","",IF(B423="","",'STEP 3 EE Comp'!R428))</f>
        <v/>
      </c>
      <c r="G423" s="343" t="str">
        <f>IF($G$21="","",IF(B423="","",'STEP 3 EE Comp'!V428))</f>
        <v/>
      </c>
      <c r="H423" s="343" t="str">
        <f>IF($H$21="","",IF(B423="","",'STEP 3 EE Comp'!Z428))</f>
        <v/>
      </c>
      <c r="I423" s="343" t="str">
        <f>IF($I$21="","",IF(B423="","",'STEP 3 EE Comp'!AD428))</f>
        <v/>
      </c>
      <c r="J423" s="343" t="str">
        <f>IF($J$21="","",IF(B423="","",'STEP 3 EE Comp'!AH428))</f>
        <v/>
      </c>
      <c r="K423" s="344" t="str">
        <f>IF($K$21="","",IF(B423="","",'STEP 3 EE Comp'!AL428))</f>
        <v/>
      </c>
      <c r="L423" s="348" t="str">
        <f t="shared" si="127"/>
        <v/>
      </c>
      <c r="M423" s="210" t="str">
        <f t="shared" si="128"/>
        <v/>
      </c>
      <c r="N423" s="210" t="str">
        <f t="shared" si="129"/>
        <v/>
      </c>
      <c r="O423" s="210" t="str">
        <f t="shared" si="130"/>
        <v/>
      </c>
      <c r="P423" s="210" t="str">
        <f t="shared" si="131"/>
        <v/>
      </c>
      <c r="Q423" s="210" t="str">
        <f t="shared" si="132"/>
        <v/>
      </c>
      <c r="R423" s="210" t="str">
        <f t="shared" si="133"/>
        <v/>
      </c>
      <c r="S423" s="210" t="str">
        <f t="shared" si="134"/>
        <v/>
      </c>
      <c r="T423" s="371" t="str">
        <f t="shared" si="135"/>
        <v/>
      </c>
      <c r="U423" s="348"/>
      <c r="V423" s="210"/>
      <c r="W423" s="210"/>
      <c r="X423" s="210"/>
      <c r="Y423" s="210"/>
      <c r="Z423" s="210"/>
      <c r="AA423" s="210"/>
      <c r="AB423" s="210"/>
      <c r="AC423" s="371"/>
      <c r="AD423" s="215"/>
      <c r="AE423" s="215"/>
      <c r="AF423" s="215"/>
      <c r="AG423" s="220"/>
    </row>
    <row r="424" spans="1:33" x14ac:dyDescent="0.3">
      <c r="A424" s="84" t="str">
        <f>IF('STEP 2 EE Data'!A424="","",'STEP 2 EE Data'!A424)</f>
        <v/>
      </c>
      <c r="B424" s="83" t="str">
        <f>IF('STEP 2 EE Data'!B424="","",'STEP 2 EE Data'!B424)</f>
        <v/>
      </c>
      <c r="C424" s="342" t="str">
        <f>IF($C$21="","",IF(B424="","",'STEP 3 EE Comp'!F429))</f>
        <v/>
      </c>
      <c r="D424" s="343" t="str">
        <f>IF($D$21="","",IF(B424="","",'STEP 3 EE Comp'!J429))</f>
        <v/>
      </c>
      <c r="E424" s="343" t="str">
        <f>IF($E$21="","",IF(B424="","",'STEP 3 EE Comp'!N429))</f>
        <v/>
      </c>
      <c r="F424" s="343" t="str">
        <f>IF($F$21="","",IF(B424="","",'STEP 3 EE Comp'!R429))</f>
        <v/>
      </c>
      <c r="G424" s="343" t="str">
        <f>IF($G$21="","",IF(B424="","",'STEP 3 EE Comp'!V429))</f>
        <v/>
      </c>
      <c r="H424" s="343" t="str">
        <f>IF($H$21="","",IF(B424="","",'STEP 3 EE Comp'!Z429))</f>
        <v/>
      </c>
      <c r="I424" s="343" t="str">
        <f>IF($I$21="","",IF(B424="","",'STEP 3 EE Comp'!AD429))</f>
        <v/>
      </c>
      <c r="J424" s="343" t="str">
        <f>IF($J$21="","",IF(B424="","",'STEP 3 EE Comp'!AH429))</f>
        <v/>
      </c>
      <c r="K424" s="344" t="str">
        <f>IF($K$21="","",IF(B424="","",'STEP 3 EE Comp'!AL429))</f>
        <v/>
      </c>
      <c r="L424" s="348" t="str">
        <f t="shared" si="127"/>
        <v/>
      </c>
      <c r="M424" s="210" t="str">
        <f t="shared" si="128"/>
        <v/>
      </c>
      <c r="N424" s="210" t="str">
        <f t="shared" si="129"/>
        <v/>
      </c>
      <c r="O424" s="210" t="str">
        <f t="shared" si="130"/>
        <v/>
      </c>
      <c r="P424" s="210" t="str">
        <f t="shared" si="131"/>
        <v/>
      </c>
      <c r="Q424" s="210" t="str">
        <f t="shared" si="132"/>
        <v/>
      </c>
      <c r="R424" s="210" t="str">
        <f t="shared" si="133"/>
        <v/>
      </c>
      <c r="S424" s="210" t="str">
        <f t="shared" si="134"/>
        <v/>
      </c>
      <c r="T424" s="371" t="str">
        <f t="shared" si="135"/>
        <v/>
      </c>
      <c r="U424" s="348"/>
      <c r="V424" s="210"/>
      <c r="W424" s="210"/>
      <c r="X424" s="210"/>
      <c r="Y424" s="210"/>
      <c r="Z424" s="210"/>
      <c r="AA424" s="210"/>
      <c r="AB424" s="210"/>
      <c r="AC424" s="371"/>
      <c r="AD424" s="215"/>
      <c r="AE424" s="215"/>
      <c r="AF424" s="215"/>
      <c r="AG424" s="220"/>
    </row>
    <row r="425" spans="1:33" x14ac:dyDescent="0.3">
      <c r="A425" s="84" t="str">
        <f>IF('STEP 2 EE Data'!A425="","",'STEP 2 EE Data'!A425)</f>
        <v/>
      </c>
      <c r="B425" s="83" t="str">
        <f>IF('STEP 2 EE Data'!B425="","",'STEP 2 EE Data'!B425)</f>
        <v/>
      </c>
      <c r="C425" s="342" t="str">
        <f>IF($C$21="","",IF(B425="","",'STEP 3 EE Comp'!F430))</f>
        <v/>
      </c>
      <c r="D425" s="343" t="str">
        <f>IF($D$21="","",IF(B425="","",'STEP 3 EE Comp'!J430))</f>
        <v/>
      </c>
      <c r="E425" s="343" t="str">
        <f>IF($E$21="","",IF(B425="","",'STEP 3 EE Comp'!N430))</f>
        <v/>
      </c>
      <c r="F425" s="343" t="str">
        <f>IF($F$21="","",IF(B425="","",'STEP 3 EE Comp'!R430))</f>
        <v/>
      </c>
      <c r="G425" s="343" t="str">
        <f>IF($G$21="","",IF(B425="","",'STEP 3 EE Comp'!V430))</f>
        <v/>
      </c>
      <c r="H425" s="343" t="str">
        <f>IF($H$21="","",IF(B425="","",'STEP 3 EE Comp'!Z430))</f>
        <v/>
      </c>
      <c r="I425" s="343" t="str">
        <f>IF($I$21="","",IF(B425="","",'STEP 3 EE Comp'!AD430))</f>
        <v/>
      </c>
      <c r="J425" s="343" t="str">
        <f>IF($J$21="","",IF(B425="","",'STEP 3 EE Comp'!AH430))</f>
        <v/>
      </c>
      <c r="K425" s="344" t="str">
        <f>IF($K$21="","",IF(B425="","",'STEP 3 EE Comp'!AL430))</f>
        <v/>
      </c>
      <c r="L425" s="348" t="str">
        <f t="shared" si="127"/>
        <v/>
      </c>
      <c r="M425" s="210" t="str">
        <f t="shared" si="128"/>
        <v/>
      </c>
      <c r="N425" s="210" t="str">
        <f t="shared" si="129"/>
        <v/>
      </c>
      <c r="O425" s="210" t="str">
        <f t="shared" si="130"/>
        <v/>
      </c>
      <c r="P425" s="210" t="str">
        <f t="shared" si="131"/>
        <v/>
      </c>
      <c r="Q425" s="210" t="str">
        <f t="shared" si="132"/>
        <v/>
      </c>
      <c r="R425" s="210" t="str">
        <f t="shared" si="133"/>
        <v/>
      </c>
      <c r="S425" s="210" t="str">
        <f t="shared" si="134"/>
        <v/>
      </c>
      <c r="T425" s="371" t="str">
        <f t="shared" si="135"/>
        <v/>
      </c>
      <c r="U425" s="348"/>
      <c r="V425" s="210"/>
      <c r="W425" s="210"/>
      <c r="X425" s="210"/>
      <c r="Y425" s="210"/>
      <c r="Z425" s="210"/>
      <c r="AA425" s="210"/>
      <c r="AB425" s="210"/>
      <c r="AC425" s="371"/>
      <c r="AD425" s="215"/>
      <c r="AE425" s="215"/>
      <c r="AF425" s="215"/>
      <c r="AG425" s="220"/>
    </row>
    <row r="426" spans="1:33" x14ac:dyDescent="0.3">
      <c r="A426" s="84" t="str">
        <f>IF('STEP 2 EE Data'!A426="","",'STEP 2 EE Data'!A426)</f>
        <v/>
      </c>
      <c r="B426" s="83" t="str">
        <f>IF('STEP 2 EE Data'!B426="","",'STEP 2 EE Data'!B426)</f>
        <v/>
      </c>
      <c r="C426" s="342" t="str">
        <f>IF($C$21="","",IF(B426="","",'STEP 3 EE Comp'!F431))</f>
        <v/>
      </c>
      <c r="D426" s="343" t="str">
        <f>IF($D$21="","",IF(B426="","",'STEP 3 EE Comp'!J431))</f>
        <v/>
      </c>
      <c r="E426" s="343" t="str">
        <f>IF($E$21="","",IF(B426="","",'STEP 3 EE Comp'!N431))</f>
        <v/>
      </c>
      <c r="F426" s="343" t="str">
        <f>IF($F$21="","",IF(B426="","",'STEP 3 EE Comp'!R431))</f>
        <v/>
      </c>
      <c r="G426" s="343" t="str">
        <f>IF($G$21="","",IF(B426="","",'STEP 3 EE Comp'!V431))</f>
        <v/>
      </c>
      <c r="H426" s="343" t="str">
        <f>IF($H$21="","",IF(B426="","",'STEP 3 EE Comp'!Z431))</f>
        <v/>
      </c>
      <c r="I426" s="343" t="str">
        <f>IF($I$21="","",IF(B426="","",'STEP 3 EE Comp'!AD431))</f>
        <v/>
      </c>
      <c r="J426" s="343" t="str">
        <f>IF($J$21="","",IF(B426="","",'STEP 3 EE Comp'!AH431))</f>
        <v/>
      </c>
      <c r="K426" s="344" t="str">
        <f>IF($K$21="","",IF(B426="","",'STEP 3 EE Comp'!AL431))</f>
        <v/>
      </c>
      <c r="L426" s="348" t="str">
        <f t="shared" si="127"/>
        <v/>
      </c>
      <c r="M426" s="210" t="str">
        <f t="shared" si="128"/>
        <v/>
      </c>
      <c r="N426" s="210" t="str">
        <f t="shared" si="129"/>
        <v/>
      </c>
      <c r="O426" s="210" t="str">
        <f t="shared" si="130"/>
        <v/>
      </c>
      <c r="P426" s="210" t="str">
        <f t="shared" si="131"/>
        <v/>
      </c>
      <c r="Q426" s="210" t="str">
        <f t="shared" si="132"/>
        <v/>
      </c>
      <c r="R426" s="210" t="str">
        <f t="shared" si="133"/>
        <v/>
      </c>
      <c r="S426" s="210" t="str">
        <f t="shared" si="134"/>
        <v/>
      </c>
      <c r="T426" s="371" t="str">
        <f t="shared" si="135"/>
        <v/>
      </c>
      <c r="U426" s="348"/>
      <c r="V426" s="210"/>
      <c r="W426" s="210"/>
      <c r="X426" s="210"/>
      <c r="Y426" s="210"/>
      <c r="Z426" s="210"/>
      <c r="AA426" s="210"/>
      <c r="AB426" s="210"/>
      <c r="AC426" s="371"/>
      <c r="AD426" s="215"/>
      <c r="AE426" s="215"/>
      <c r="AF426" s="215"/>
      <c r="AG426" s="220"/>
    </row>
    <row r="427" spans="1:33" x14ac:dyDescent="0.3">
      <c r="A427" s="84" t="str">
        <f>IF('STEP 2 EE Data'!A427="","",'STEP 2 EE Data'!A427)</f>
        <v/>
      </c>
      <c r="B427" s="83" t="str">
        <f>IF('STEP 2 EE Data'!B427="","",'STEP 2 EE Data'!B427)</f>
        <v/>
      </c>
      <c r="C427" s="342" t="str">
        <f>IF($C$21="","",IF(B427="","",'STEP 3 EE Comp'!F432))</f>
        <v/>
      </c>
      <c r="D427" s="343" t="str">
        <f>IF($D$21="","",IF(B427="","",'STEP 3 EE Comp'!J432))</f>
        <v/>
      </c>
      <c r="E427" s="343" t="str">
        <f>IF($E$21="","",IF(B427="","",'STEP 3 EE Comp'!N432))</f>
        <v/>
      </c>
      <c r="F427" s="343" t="str">
        <f>IF($F$21="","",IF(B427="","",'STEP 3 EE Comp'!R432))</f>
        <v/>
      </c>
      <c r="G427" s="343" t="str">
        <f>IF($G$21="","",IF(B427="","",'STEP 3 EE Comp'!V432))</f>
        <v/>
      </c>
      <c r="H427" s="343" t="str">
        <f>IF($H$21="","",IF(B427="","",'STEP 3 EE Comp'!Z432))</f>
        <v/>
      </c>
      <c r="I427" s="343" t="str">
        <f>IF($I$21="","",IF(B427="","",'STEP 3 EE Comp'!AD432))</f>
        <v/>
      </c>
      <c r="J427" s="343" t="str">
        <f>IF($J$21="","",IF(B427="","",'STEP 3 EE Comp'!AH432))</f>
        <v/>
      </c>
      <c r="K427" s="344" t="str">
        <f>IF($K$21="","",IF(B427="","",'STEP 3 EE Comp'!AL432))</f>
        <v/>
      </c>
      <c r="L427" s="348" t="str">
        <f t="shared" ref="L427:L490" si="136">IF($B427="","",IF(AI$45="",0,$C427*AI$45)+IF(AI$46="",0,$D427*AI$46)+IF(AI$47="",0,$E427*AI$47)+IF(AI$48="",0,$F427*AI$48)+IF(AI$49="",0,$G427*AI$49)+IF(AI$50="",0,$H427*AI$50)+IF(AI$51="",0,$I427*AI$51)+IF(AI$52="",0,$J427*AI$52)+IF(AI$53="",0,$K427*AI$53))</f>
        <v/>
      </c>
      <c r="M427" s="210" t="str">
        <f t="shared" ref="M427:M490" si="137">IF($B427="","",IF(AJ$45="",0,$C427*AJ$45)+IF(AJ$46="",0,$D427*AJ$46)+IF(AJ$47="",0,$E427*AJ$47)+IF(AJ$48="",0,$F427*AJ$48)+IF(AJ$49="",0,$G427*AJ$49)+IF(AJ$50="",0,$H427*AJ$50)+IF(AJ$51="",0,$I427*AJ$51)+IF(AJ$52="",0,$J427*AJ$52)+IF(AJ$53="",0,$K427*AJ$53))</f>
        <v/>
      </c>
      <c r="N427" s="210" t="str">
        <f t="shared" ref="N427:N490" si="138">IF($B427="","",IF(AK$45="",0,$C427*AK$45)+IF(AK$46="",0,$D427*AK$46)+IF(AK$47="",0,$E427*AK$47)+IF(AK$48="",0,$F427*AK$48)+IF(AK$49="",0,$G427*AK$49)+IF(AK$50="",0,$H427*AK$50)+IF(AK$51="",0,$I427*AK$51)+IF(AK$52="",0,$J427*AK$52)+IF(AK$53="",0,$K427*AK$53))</f>
        <v/>
      </c>
      <c r="O427" s="210" t="str">
        <f t="shared" ref="O427:O490" si="139">IF($B427="","",IF(AL$45="",0,$C427*AL$45)+IF(AL$46="",0,$D427*AL$46)+IF(AL$47="",0,$E427*AL$47)+IF(AL$48="",0,$F427*AL$48)+IF(AL$49="",0,$G427*AL$49)+IF(AL$50="",0,$H427*AL$50)+IF(AL$51="",0,$I427*AL$51)+IF(AL$52="",0,$J427*AL$52)+IF(AL$53="",0,$K427*AL$53))</f>
        <v/>
      </c>
      <c r="P427" s="210" t="str">
        <f t="shared" ref="P427:P490" si="140">IF($B427="","",IF(AM$45="",0,$C427*AM$45)+IF(AM$46="",0,$D427*AM$46)+IF(AM$47="",0,$E427*AM$47)+IF(AM$48="",0,$F427*AM$48)+IF(AM$49="",0,$G427*AM$49)+IF(AM$50="",0,$H427*AM$50)+IF(AM$51="",0,$I427*AM$51)+IF(AM$52="",0,$J427*AM$52)+IF(AM$53="",0,$K427*AM$53))</f>
        <v/>
      </c>
      <c r="Q427" s="210" t="str">
        <f t="shared" ref="Q427:Q490" si="141">IF($B427="","",IF(AN$45="",0,$C427*AN$45)+IF(AN$46="",0,$D427*AN$46)+IF(AN$47="",0,$E427*AN$47)+IF(AN$48="",0,$F427*AN$48)+IF(AN$49="",0,$G427*AN$49)+IF(AN$50="",0,$H427*AN$50)+IF(AN$51="",0,$I427*AN$51)+IF(AN$52="",0,$J427*AN$52)+IF(AN$53="",0,$K427*AN$53))</f>
        <v/>
      </c>
      <c r="R427" s="210" t="str">
        <f t="shared" ref="R427:R490" si="142">IF($B427="","",IF(AO$45="",0,$C427*AO$45)+IF(AO$46="",0,$D427*AO$46)+IF(AO$47="",0,$E427*AO$47)+IF(AO$48="",0,$F427*AO$48)+IF(AO$49="",0,$G427*AO$49)+IF(AO$50="",0,$H427*AO$50)+IF(AO$51="",0,$I427*AO$51)+IF(AO$52="",0,$J427*AO$52)+IF(AO$53="",0,$K427*AO$53))</f>
        <v/>
      </c>
      <c r="S427" s="210" t="str">
        <f t="shared" ref="S427:S490" si="143">IF($B427="","",IF(AP$45="",0,$C427*AP$45)+IF(AP$46="",0,$D427*AP$46)+IF(AP$47="",0,$E427*AP$47)+IF(AP$48="",0,$F427*AP$48)+IF(AP$49="",0,$G427*AP$49)+IF(AP$50="",0,$H427*AP$50)+IF(AP$51="",0,$I427*AP$51)+IF(AP$52="",0,$J427*AP$52)+IF(AP$53="",0,$K427*AP$53))</f>
        <v/>
      </c>
      <c r="T427" s="371" t="str">
        <f t="shared" ref="T427:T490" si="144">IF($B427="","",IF(AQ$45="",0,$C427*AQ$45)+IF(AQ$46="",0,$D427*AQ$46)+IF(AQ$47="",0,$E427*AQ$47)+IF(AQ$48="",0,$F427*AQ$48)+IF(AQ$49="",0,$G427*AQ$49)+IF(AQ$50="",0,$H427*AQ$50)+IF(AQ$51="",0,$I427*AQ$51)+IF(AQ$52="",0,$J427*AQ$52)+IF(AQ$53="",0,$K427*AQ$53))</f>
        <v/>
      </c>
      <c r="U427" s="348"/>
      <c r="V427" s="210"/>
      <c r="W427" s="210"/>
      <c r="X427" s="210"/>
      <c r="Y427" s="210"/>
      <c r="Z427" s="210"/>
      <c r="AA427" s="210"/>
      <c r="AB427" s="210"/>
      <c r="AC427" s="371"/>
      <c r="AD427" s="215"/>
      <c r="AE427" s="215"/>
      <c r="AF427" s="215"/>
      <c r="AG427" s="220"/>
    </row>
    <row r="428" spans="1:33" x14ac:dyDescent="0.3">
      <c r="A428" s="84" t="str">
        <f>IF('STEP 2 EE Data'!A428="","",'STEP 2 EE Data'!A428)</f>
        <v/>
      </c>
      <c r="B428" s="83" t="str">
        <f>IF('STEP 2 EE Data'!B428="","",'STEP 2 EE Data'!B428)</f>
        <v/>
      </c>
      <c r="C428" s="342" t="str">
        <f>IF($C$21="","",IF(B428="","",'STEP 3 EE Comp'!F433))</f>
        <v/>
      </c>
      <c r="D428" s="343" t="str">
        <f>IF($D$21="","",IF(B428="","",'STEP 3 EE Comp'!J433))</f>
        <v/>
      </c>
      <c r="E428" s="343" t="str">
        <f>IF($E$21="","",IF(B428="","",'STEP 3 EE Comp'!N433))</f>
        <v/>
      </c>
      <c r="F428" s="343" t="str">
        <f>IF($F$21="","",IF(B428="","",'STEP 3 EE Comp'!R433))</f>
        <v/>
      </c>
      <c r="G428" s="343" t="str">
        <f>IF($G$21="","",IF(B428="","",'STEP 3 EE Comp'!V433))</f>
        <v/>
      </c>
      <c r="H428" s="343" t="str">
        <f>IF($H$21="","",IF(B428="","",'STEP 3 EE Comp'!Z433))</f>
        <v/>
      </c>
      <c r="I428" s="343" t="str">
        <f>IF($I$21="","",IF(B428="","",'STEP 3 EE Comp'!AD433))</f>
        <v/>
      </c>
      <c r="J428" s="343" t="str">
        <f>IF($J$21="","",IF(B428="","",'STEP 3 EE Comp'!AH433))</f>
        <v/>
      </c>
      <c r="K428" s="344" t="str">
        <f>IF($K$21="","",IF(B428="","",'STEP 3 EE Comp'!AL433))</f>
        <v/>
      </c>
      <c r="L428" s="348" t="str">
        <f t="shared" si="136"/>
        <v/>
      </c>
      <c r="M428" s="210" t="str">
        <f t="shared" si="137"/>
        <v/>
      </c>
      <c r="N428" s="210" t="str">
        <f t="shared" si="138"/>
        <v/>
      </c>
      <c r="O428" s="210" t="str">
        <f t="shared" si="139"/>
        <v/>
      </c>
      <c r="P428" s="210" t="str">
        <f t="shared" si="140"/>
        <v/>
      </c>
      <c r="Q428" s="210" t="str">
        <f t="shared" si="141"/>
        <v/>
      </c>
      <c r="R428" s="210" t="str">
        <f t="shared" si="142"/>
        <v/>
      </c>
      <c r="S428" s="210" t="str">
        <f t="shared" si="143"/>
        <v/>
      </c>
      <c r="T428" s="371" t="str">
        <f t="shared" si="144"/>
        <v/>
      </c>
      <c r="U428" s="348"/>
      <c r="V428" s="210"/>
      <c r="W428" s="210"/>
      <c r="X428" s="210"/>
      <c r="Y428" s="210"/>
      <c r="Z428" s="210"/>
      <c r="AA428" s="210"/>
      <c r="AB428" s="210"/>
      <c r="AC428" s="371"/>
      <c r="AD428" s="215"/>
      <c r="AE428" s="215"/>
      <c r="AF428" s="215"/>
      <c r="AG428" s="220"/>
    </row>
    <row r="429" spans="1:33" x14ac:dyDescent="0.3">
      <c r="A429" s="84" t="str">
        <f>IF('STEP 2 EE Data'!A429="","",'STEP 2 EE Data'!A429)</f>
        <v/>
      </c>
      <c r="B429" s="83" t="str">
        <f>IF('STEP 2 EE Data'!B429="","",'STEP 2 EE Data'!B429)</f>
        <v/>
      </c>
      <c r="C429" s="342" t="str">
        <f>IF($C$21="","",IF(B429="","",'STEP 3 EE Comp'!F434))</f>
        <v/>
      </c>
      <c r="D429" s="343" t="str">
        <f>IF($D$21="","",IF(B429="","",'STEP 3 EE Comp'!J434))</f>
        <v/>
      </c>
      <c r="E429" s="343" t="str">
        <f>IF($E$21="","",IF(B429="","",'STEP 3 EE Comp'!N434))</f>
        <v/>
      </c>
      <c r="F429" s="343" t="str">
        <f>IF($F$21="","",IF(B429="","",'STEP 3 EE Comp'!R434))</f>
        <v/>
      </c>
      <c r="G429" s="343" t="str">
        <f>IF($G$21="","",IF(B429="","",'STEP 3 EE Comp'!V434))</f>
        <v/>
      </c>
      <c r="H429" s="343" t="str">
        <f>IF($H$21="","",IF(B429="","",'STEP 3 EE Comp'!Z434))</f>
        <v/>
      </c>
      <c r="I429" s="343" t="str">
        <f>IF($I$21="","",IF(B429="","",'STEP 3 EE Comp'!AD434))</f>
        <v/>
      </c>
      <c r="J429" s="343" t="str">
        <f>IF($J$21="","",IF(B429="","",'STEP 3 EE Comp'!AH434))</f>
        <v/>
      </c>
      <c r="K429" s="344" t="str">
        <f>IF($K$21="","",IF(B429="","",'STEP 3 EE Comp'!AL434))</f>
        <v/>
      </c>
      <c r="L429" s="348" t="str">
        <f t="shared" si="136"/>
        <v/>
      </c>
      <c r="M429" s="210" t="str">
        <f t="shared" si="137"/>
        <v/>
      </c>
      <c r="N429" s="210" t="str">
        <f t="shared" si="138"/>
        <v/>
      </c>
      <c r="O429" s="210" t="str">
        <f t="shared" si="139"/>
        <v/>
      </c>
      <c r="P429" s="210" t="str">
        <f t="shared" si="140"/>
        <v/>
      </c>
      <c r="Q429" s="210" t="str">
        <f t="shared" si="141"/>
        <v/>
      </c>
      <c r="R429" s="210" t="str">
        <f t="shared" si="142"/>
        <v/>
      </c>
      <c r="S429" s="210" t="str">
        <f t="shared" si="143"/>
        <v/>
      </c>
      <c r="T429" s="371" t="str">
        <f t="shared" si="144"/>
        <v/>
      </c>
      <c r="U429" s="348"/>
      <c r="V429" s="210"/>
      <c r="W429" s="210"/>
      <c r="X429" s="210"/>
      <c r="Y429" s="210"/>
      <c r="Z429" s="210"/>
      <c r="AA429" s="210"/>
      <c r="AB429" s="210"/>
      <c r="AC429" s="371"/>
      <c r="AD429" s="215"/>
      <c r="AE429" s="215"/>
      <c r="AF429" s="215"/>
      <c r="AG429" s="220"/>
    </row>
    <row r="430" spans="1:33" x14ac:dyDescent="0.3">
      <c r="A430" s="84" t="str">
        <f>IF('STEP 2 EE Data'!A430="","",'STEP 2 EE Data'!A430)</f>
        <v/>
      </c>
      <c r="B430" s="83" t="str">
        <f>IF('STEP 2 EE Data'!B430="","",'STEP 2 EE Data'!B430)</f>
        <v/>
      </c>
      <c r="C430" s="342" t="str">
        <f>IF($C$21="","",IF(B430="","",'STEP 3 EE Comp'!F435))</f>
        <v/>
      </c>
      <c r="D430" s="343" t="str">
        <f>IF($D$21="","",IF(B430="","",'STEP 3 EE Comp'!J435))</f>
        <v/>
      </c>
      <c r="E430" s="343" t="str">
        <f>IF($E$21="","",IF(B430="","",'STEP 3 EE Comp'!N435))</f>
        <v/>
      </c>
      <c r="F430" s="343" t="str">
        <f>IF($F$21="","",IF(B430="","",'STEP 3 EE Comp'!R435))</f>
        <v/>
      </c>
      <c r="G430" s="343" t="str">
        <f>IF($G$21="","",IF(B430="","",'STEP 3 EE Comp'!V435))</f>
        <v/>
      </c>
      <c r="H430" s="343" t="str">
        <f>IF($H$21="","",IF(B430="","",'STEP 3 EE Comp'!Z435))</f>
        <v/>
      </c>
      <c r="I430" s="343" t="str">
        <f>IF($I$21="","",IF(B430="","",'STEP 3 EE Comp'!AD435))</f>
        <v/>
      </c>
      <c r="J430" s="343" t="str">
        <f>IF($J$21="","",IF(B430="","",'STEP 3 EE Comp'!AH435))</f>
        <v/>
      </c>
      <c r="K430" s="344" t="str">
        <f>IF($K$21="","",IF(B430="","",'STEP 3 EE Comp'!AL435))</f>
        <v/>
      </c>
      <c r="L430" s="348" t="str">
        <f t="shared" si="136"/>
        <v/>
      </c>
      <c r="M430" s="210" t="str">
        <f t="shared" si="137"/>
        <v/>
      </c>
      <c r="N430" s="210" t="str">
        <f t="shared" si="138"/>
        <v/>
      </c>
      <c r="O430" s="210" t="str">
        <f t="shared" si="139"/>
        <v/>
      </c>
      <c r="P430" s="210" t="str">
        <f t="shared" si="140"/>
        <v/>
      </c>
      <c r="Q430" s="210" t="str">
        <f t="shared" si="141"/>
        <v/>
      </c>
      <c r="R430" s="210" t="str">
        <f t="shared" si="142"/>
        <v/>
      </c>
      <c r="S430" s="210" t="str">
        <f t="shared" si="143"/>
        <v/>
      </c>
      <c r="T430" s="371" t="str">
        <f t="shared" si="144"/>
        <v/>
      </c>
      <c r="U430" s="348"/>
      <c r="V430" s="210"/>
      <c r="W430" s="210"/>
      <c r="X430" s="210"/>
      <c r="Y430" s="210"/>
      <c r="Z430" s="210"/>
      <c r="AA430" s="210"/>
      <c r="AB430" s="210"/>
      <c r="AC430" s="371"/>
      <c r="AD430" s="215"/>
      <c r="AE430" s="215"/>
      <c r="AF430" s="215"/>
      <c r="AG430" s="220"/>
    </row>
    <row r="431" spans="1:33" x14ac:dyDescent="0.3">
      <c r="A431" s="84" t="str">
        <f>IF('STEP 2 EE Data'!A431="","",'STEP 2 EE Data'!A431)</f>
        <v/>
      </c>
      <c r="B431" s="83" t="str">
        <f>IF('STEP 2 EE Data'!B431="","",'STEP 2 EE Data'!B431)</f>
        <v/>
      </c>
      <c r="C431" s="342" t="str">
        <f>IF($C$21="","",IF(B431="","",'STEP 3 EE Comp'!F436))</f>
        <v/>
      </c>
      <c r="D431" s="343" t="str">
        <f>IF($D$21="","",IF(B431="","",'STEP 3 EE Comp'!J436))</f>
        <v/>
      </c>
      <c r="E431" s="343" t="str">
        <f>IF($E$21="","",IF(B431="","",'STEP 3 EE Comp'!N436))</f>
        <v/>
      </c>
      <c r="F431" s="343" t="str">
        <f>IF($F$21="","",IF(B431="","",'STEP 3 EE Comp'!R436))</f>
        <v/>
      </c>
      <c r="G431" s="343" t="str">
        <f>IF($G$21="","",IF(B431="","",'STEP 3 EE Comp'!V436))</f>
        <v/>
      </c>
      <c r="H431" s="343" t="str">
        <f>IF($H$21="","",IF(B431="","",'STEP 3 EE Comp'!Z436))</f>
        <v/>
      </c>
      <c r="I431" s="343" t="str">
        <f>IF($I$21="","",IF(B431="","",'STEP 3 EE Comp'!AD436))</f>
        <v/>
      </c>
      <c r="J431" s="343" t="str">
        <f>IF($J$21="","",IF(B431="","",'STEP 3 EE Comp'!AH436))</f>
        <v/>
      </c>
      <c r="K431" s="344" t="str">
        <f>IF($K$21="","",IF(B431="","",'STEP 3 EE Comp'!AL436))</f>
        <v/>
      </c>
      <c r="L431" s="348" t="str">
        <f t="shared" si="136"/>
        <v/>
      </c>
      <c r="M431" s="210" t="str">
        <f t="shared" si="137"/>
        <v/>
      </c>
      <c r="N431" s="210" t="str">
        <f t="shared" si="138"/>
        <v/>
      </c>
      <c r="O431" s="210" t="str">
        <f t="shared" si="139"/>
        <v/>
      </c>
      <c r="P431" s="210" t="str">
        <f t="shared" si="140"/>
        <v/>
      </c>
      <c r="Q431" s="210" t="str">
        <f t="shared" si="141"/>
        <v/>
      </c>
      <c r="R431" s="210" t="str">
        <f t="shared" si="142"/>
        <v/>
      </c>
      <c r="S431" s="210" t="str">
        <f t="shared" si="143"/>
        <v/>
      </c>
      <c r="T431" s="371" t="str">
        <f t="shared" si="144"/>
        <v/>
      </c>
      <c r="U431" s="348"/>
      <c r="V431" s="210"/>
      <c r="W431" s="210"/>
      <c r="X431" s="210"/>
      <c r="Y431" s="210"/>
      <c r="Z431" s="210"/>
      <c r="AA431" s="210"/>
      <c r="AB431" s="210"/>
      <c r="AC431" s="371"/>
      <c r="AD431" s="215"/>
      <c r="AE431" s="215"/>
      <c r="AF431" s="215"/>
      <c r="AG431" s="220"/>
    </row>
    <row r="432" spans="1:33" x14ac:dyDescent="0.3">
      <c r="A432" s="84" t="str">
        <f>IF('STEP 2 EE Data'!A432="","",'STEP 2 EE Data'!A432)</f>
        <v/>
      </c>
      <c r="B432" s="83" t="str">
        <f>IF('STEP 2 EE Data'!B432="","",'STEP 2 EE Data'!B432)</f>
        <v/>
      </c>
      <c r="C432" s="342" t="str">
        <f>IF($C$21="","",IF(B432="","",'STEP 3 EE Comp'!F437))</f>
        <v/>
      </c>
      <c r="D432" s="343" t="str">
        <f>IF($D$21="","",IF(B432="","",'STEP 3 EE Comp'!J437))</f>
        <v/>
      </c>
      <c r="E432" s="343" t="str">
        <f>IF($E$21="","",IF(B432="","",'STEP 3 EE Comp'!N437))</f>
        <v/>
      </c>
      <c r="F432" s="343" t="str">
        <f>IF($F$21="","",IF(B432="","",'STEP 3 EE Comp'!R437))</f>
        <v/>
      </c>
      <c r="G432" s="343" t="str">
        <f>IF($G$21="","",IF(B432="","",'STEP 3 EE Comp'!V437))</f>
        <v/>
      </c>
      <c r="H432" s="343" t="str">
        <f>IF($H$21="","",IF(B432="","",'STEP 3 EE Comp'!Z437))</f>
        <v/>
      </c>
      <c r="I432" s="343" t="str">
        <f>IF($I$21="","",IF(B432="","",'STEP 3 EE Comp'!AD437))</f>
        <v/>
      </c>
      <c r="J432" s="343" t="str">
        <f>IF($J$21="","",IF(B432="","",'STEP 3 EE Comp'!AH437))</f>
        <v/>
      </c>
      <c r="K432" s="344" t="str">
        <f>IF($K$21="","",IF(B432="","",'STEP 3 EE Comp'!AL437))</f>
        <v/>
      </c>
      <c r="L432" s="348" t="str">
        <f t="shared" si="136"/>
        <v/>
      </c>
      <c r="M432" s="210" t="str">
        <f t="shared" si="137"/>
        <v/>
      </c>
      <c r="N432" s="210" t="str">
        <f t="shared" si="138"/>
        <v/>
      </c>
      <c r="O432" s="210" t="str">
        <f t="shared" si="139"/>
        <v/>
      </c>
      <c r="P432" s="210" t="str">
        <f t="shared" si="140"/>
        <v/>
      </c>
      <c r="Q432" s="210" t="str">
        <f t="shared" si="141"/>
        <v/>
      </c>
      <c r="R432" s="210" t="str">
        <f t="shared" si="142"/>
        <v/>
      </c>
      <c r="S432" s="210" t="str">
        <f t="shared" si="143"/>
        <v/>
      </c>
      <c r="T432" s="371" t="str">
        <f t="shared" si="144"/>
        <v/>
      </c>
      <c r="U432" s="348"/>
      <c r="V432" s="210"/>
      <c r="W432" s="210"/>
      <c r="X432" s="210"/>
      <c r="Y432" s="210"/>
      <c r="Z432" s="210"/>
      <c r="AA432" s="210"/>
      <c r="AB432" s="210"/>
      <c r="AC432" s="371"/>
      <c r="AD432" s="215"/>
      <c r="AE432" s="215"/>
      <c r="AF432" s="215"/>
      <c r="AG432" s="220"/>
    </row>
    <row r="433" spans="1:33" x14ac:dyDescent="0.3">
      <c r="A433" s="84" t="str">
        <f>IF('STEP 2 EE Data'!A433="","",'STEP 2 EE Data'!A433)</f>
        <v/>
      </c>
      <c r="B433" s="83" t="str">
        <f>IF('STEP 2 EE Data'!B433="","",'STEP 2 EE Data'!B433)</f>
        <v/>
      </c>
      <c r="C433" s="342" t="str">
        <f>IF($C$21="","",IF(B433="","",'STEP 3 EE Comp'!F438))</f>
        <v/>
      </c>
      <c r="D433" s="343" t="str">
        <f>IF($D$21="","",IF(B433="","",'STEP 3 EE Comp'!J438))</f>
        <v/>
      </c>
      <c r="E433" s="343" t="str">
        <f>IF($E$21="","",IF(B433="","",'STEP 3 EE Comp'!N438))</f>
        <v/>
      </c>
      <c r="F433" s="343" t="str">
        <f>IF($F$21="","",IF(B433="","",'STEP 3 EE Comp'!R438))</f>
        <v/>
      </c>
      <c r="G433" s="343" t="str">
        <f>IF($G$21="","",IF(B433="","",'STEP 3 EE Comp'!V438))</f>
        <v/>
      </c>
      <c r="H433" s="343" t="str">
        <f>IF($H$21="","",IF(B433="","",'STEP 3 EE Comp'!Z438))</f>
        <v/>
      </c>
      <c r="I433" s="343" t="str">
        <f>IF($I$21="","",IF(B433="","",'STEP 3 EE Comp'!AD438))</f>
        <v/>
      </c>
      <c r="J433" s="343" t="str">
        <f>IF($J$21="","",IF(B433="","",'STEP 3 EE Comp'!AH438))</f>
        <v/>
      </c>
      <c r="K433" s="344" t="str">
        <f>IF($K$21="","",IF(B433="","",'STEP 3 EE Comp'!AL438))</f>
        <v/>
      </c>
      <c r="L433" s="348" t="str">
        <f t="shared" si="136"/>
        <v/>
      </c>
      <c r="M433" s="210" t="str">
        <f t="shared" si="137"/>
        <v/>
      </c>
      <c r="N433" s="210" t="str">
        <f t="shared" si="138"/>
        <v/>
      </c>
      <c r="O433" s="210" t="str">
        <f t="shared" si="139"/>
        <v/>
      </c>
      <c r="P433" s="210" t="str">
        <f t="shared" si="140"/>
        <v/>
      </c>
      <c r="Q433" s="210" t="str">
        <f t="shared" si="141"/>
        <v/>
      </c>
      <c r="R433" s="210" t="str">
        <f t="shared" si="142"/>
        <v/>
      </c>
      <c r="S433" s="210" t="str">
        <f t="shared" si="143"/>
        <v/>
      </c>
      <c r="T433" s="371" t="str">
        <f t="shared" si="144"/>
        <v/>
      </c>
      <c r="U433" s="348"/>
      <c r="V433" s="210"/>
      <c r="W433" s="210"/>
      <c r="X433" s="210"/>
      <c r="Y433" s="210"/>
      <c r="Z433" s="210"/>
      <c r="AA433" s="210"/>
      <c r="AB433" s="210"/>
      <c r="AC433" s="371"/>
      <c r="AD433" s="215"/>
      <c r="AE433" s="215"/>
      <c r="AF433" s="215"/>
      <c r="AG433" s="220"/>
    </row>
    <row r="434" spans="1:33" x14ac:dyDescent="0.3">
      <c r="A434" s="84" t="str">
        <f>IF('STEP 2 EE Data'!A434="","",'STEP 2 EE Data'!A434)</f>
        <v/>
      </c>
      <c r="B434" s="83" t="str">
        <f>IF('STEP 2 EE Data'!B434="","",'STEP 2 EE Data'!B434)</f>
        <v/>
      </c>
      <c r="C434" s="342" t="str">
        <f>IF($C$21="","",IF(B434="","",'STEP 3 EE Comp'!F439))</f>
        <v/>
      </c>
      <c r="D434" s="343" t="str">
        <f>IF($D$21="","",IF(B434="","",'STEP 3 EE Comp'!J439))</f>
        <v/>
      </c>
      <c r="E434" s="343" t="str">
        <f>IF($E$21="","",IF(B434="","",'STEP 3 EE Comp'!N439))</f>
        <v/>
      </c>
      <c r="F434" s="343" t="str">
        <f>IF($F$21="","",IF(B434="","",'STEP 3 EE Comp'!R439))</f>
        <v/>
      </c>
      <c r="G434" s="343" t="str">
        <f>IF($G$21="","",IF(B434="","",'STEP 3 EE Comp'!V439))</f>
        <v/>
      </c>
      <c r="H434" s="343" t="str">
        <f>IF($H$21="","",IF(B434="","",'STEP 3 EE Comp'!Z439))</f>
        <v/>
      </c>
      <c r="I434" s="343" t="str">
        <f>IF($I$21="","",IF(B434="","",'STEP 3 EE Comp'!AD439))</f>
        <v/>
      </c>
      <c r="J434" s="343" t="str">
        <f>IF($J$21="","",IF(B434="","",'STEP 3 EE Comp'!AH439))</f>
        <v/>
      </c>
      <c r="K434" s="344" t="str">
        <f>IF($K$21="","",IF(B434="","",'STEP 3 EE Comp'!AL439))</f>
        <v/>
      </c>
      <c r="L434" s="348" t="str">
        <f t="shared" si="136"/>
        <v/>
      </c>
      <c r="M434" s="210" t="str">
        <f t="shared" si="137"/>
        <v/>
      </c>
      <c r="N434" s="210" t="str">
        <f t="shared" si="138"/>
        <v/>
      </c>
      <c r="O434" s="210" t="str">
        <f t="shared" si="139"/>
        <v/>
      </c>
      <c r="P434" s="210" t="str">
        <f t="shared" si="140"/>
        <v/>
      </c>
      <c r="Q434" s="210" t="str">
        <f t="shared" si="141"/>
        <v/>
      </c>
      <c r="R434" s="210" t="str">
        <f t="shared" si="142"/>
        <v/>
      </c>
      <c r="S434" s="210" t="str">
        <f t="shared" si="143"/>
        <v/>
      </c>
      <c r="T434" s="371" t="str">
        <f t="shared" si="144"/>
        <v/>
      </c>
      <c r="U434" s="348"/>
      <c r="V434" s="210"/>
      <c r="W434" s="210"/>
      <c r="X434" s="210"/>
      <c r="Y434" s="210"/>
      <c r="Z434" s="210"/>
      <c r="AA434" s="210"/>
      <c r="AB434" s="210"/>
      <c r="AC434" s="371"/>
      <c r="AD434" s="215"/>
      <c r="AE434" s="215"/>
      <c r="AF434" s="215"/>
      <c r="AG434" s="220"/>
    </row>
    <row r="435" spans="1:33" x14ac:dyDescent="0.3">
      <c r="A435" s="84" t="str">
        <f>IF('STEP 2 EE Data'!A435="","",'STEP 2 EE Data'!A435)</f>
        <v/>
      </c>
      <c r="B435" s="83" t="str">
        <f>IF('STEP 2 EE Data'!B435="","",'STEP 2 EE Data'!B435)</f>
        <v/>
      </c>
      <c r="C435" s="342" t="str">
        <f>IF($C$21="","",IF(B435="","",'STEP 3 EE Comp'!F440))</f>
        <v/>
      </c>
      <c r="D435" s="343" t="str">
        <f>IF($D$21="","",IF(B435="","",'STEP 3 EE Comp'!J440))</f>
        <v/>
      </c>
      <c r="E435" s="343" t="str">
        <f>IF($E$21="","",IF(B435="","",'STEP 3 EE Comp'!N440))</f>
        <v/>
      </c>
      <c r="F435" s="343" t="str">
        <f>IF($F$21="","",IF(B435="","",'STEP 3 EE Comp'!R440))</f>
        <v/>
      </c>
      <c r="G435" s="343" t="str">
        <f>IF($G$21="","",IF(B435="","",'STEP 3 EE Comp'!V440))</f>
        <v/>
      </c>
      <c r="H435" s="343" t="str">
        <f>IF($H$21="","",IF(B435="","",'STEP 3 EE Comp'!Z440))</f>
        <v/>
      </c>
      <c r="I435" s="343" t="str">
        <f>IF($I$21="","",IF(B435="","",'STEP 3 EE Comp'!AD440))</f>
        <v/>
      </c>
      <c r="J435" s="343" t="str">
        <f>IF($J$21="","",IF(B435="","",'STEP 3 EE Comp'!AH440))</f>
        <v/>
      </c>
      <c r="K435" s="344" t="str">
        <f>IF($K$21="","",IF(B435="","",'STEP 3 EE Comp'!AL440))</f>
        <v/>
      </c>
      <c r="L435" s="348" t="str">
        <f t="shared" si="136"/>
        <v/>
      </c>
      <c r="M435" s="210" t="str">
        <f t="shared" si="137"/>
        <v/>
      </c>
      <c r="N435" s="210" t="str">
        <f t="shared" si="138"/>
        <v/>
      </c>
      <c r="O435" s="210" t="str">
        <f t="shared" si="139"/>
        <v/>
      </c>
      <c r="P435" s="210" t="str">
        <f t="shared" si="140"/>
        <v/>
      </c>
      <c r="Q435" s="210" t="str">
        <f t="shared" si="141"/>
        <v/>
      </c>
      <c r="R435" s="210" t="str">
        <f t="shared" si="142"/>
        <v/>
      </c>
      <c r="S435" s="210" t="str">
        <f t="shared" si="143"/>
        <v/>
      </c>
      <c r="T435" s="371" t="str">
        <f t="shared" si="144"/>
        <v/>
      </c>
      <c r="U435" s="348"/>
      <c r="V435" s="210"/>
      <c r="W435" s="210"/>
      <c r="X435" s="210"/>
      <c r="Y435" s="210"/>
      <c r="Z435" s="210"/>
      <c r="AA435" s="210"/>
      <c r="AB435" s="210"/>
      <c r="AC435" s="371"/>
      <c r="AD435" s="215"/>
      <c r="AE435" s="215"/>
      <c r="AF435" s="215"/>
      <c r="AG435" s="220"/>
    </row>
    <row r="436" spans="1:33" x14ac:dyDescent="0.3">
      <c r="A436" s="84" t="str">
        <f>IF('STEP 2 EE Data'!A436="","",'STEP 2 EE Data'!A436)</f>
        <v/>
      </c>
      <c r="B436" s="83" t="str">
        <f>IF('STEP 2 EE Data'!B436="","",'STEP 2 EE Data'!B436)</f>
        <v/>
      </c>
      <c r="C436" s="342" t="str">
        <f>IF($C$21="","",IF(B436="","",'STEP 3 EE Comp'!F441))</f>
        <v/>
      </c>
      <c r="D436" s="343" t="str">
        <f>IF($D$21="","",IF(B436="","",'STEP 3 EE Comp'!J441))</f>
        <v/>
      </c>
      <c r="E436" s="343" t="str">
        <f>IF($E$21="","",IF(B436="","",'STEP 3 EE Comp'!N441))</f>
        <v/>
      </c>
      <c r="F436" s="343" t="str">
        <f>IF($F$21="","",IF(B436="","",'STEP 3 EE Comp'!R441))</f>
        <v/>
      </c>
      <c r="G436" s="343" t="str">
        <f>IF($G$21="","",IF(B436="","",'STEP 3 EE Comp'!V441))</f>
        <v/>
      </c>
      <c r="H436" s="343" t="str">
        <f>IF($H$21="","",IF(B436="","",'STEP 3 EE Comp'!Z441))</f>
        <v/>
      </c>
      <c r="I436" s="343" t="str">
        <f>IF($I$21="","",IF(B436="","",'STEP 3 EE Comp'!AD441))</f>
        <v/>
      </c>
      <c r="J436" s="343" t="str">
        <f>IF($J$21="","",IF(B436="","",'STEP 3 EE Comp'!AH441))</f>
        <v/>
      </c>
      <c r="K436" s="344" t="str">
        <f>IF($K$21="","",IF(B436="","",'STEP 3 EE Comp'!AL441))</f>
        <v/>
      </c>
      <c r="L436" s="348" t="str">
        <f t="shared" si="136"/>
        <v/>
      </c>
      <c r="M436" s="210" t="str">
        <f t="shared" si="137"/>
        <v/>
      </c>
      <c r="N436" s="210" t="str">
        <f t="shared" si="138"/>
        <v/>
      </c>
      <c r="O436" s="210" t="str">
        <f t="shared" si="139"/>
        <v/>
      </c>
      <c r="P436" s="210" t="str">
        <f t="shared" si="140"/>
        <v/>
      </c>
      <c r="Q436" s="210" t="str">
        <f t="shared" si="141"/>
        <v/>
      </c>
      <c r="R436" s="210" t="str">
        <f t="shared" si="142"/>
        <v/>
      </c>
      <c r="S436" s="210" t="str">
        <f t="shared" si="143"/>
        <v/>
      </c>
      <c r="T436" s="371" t="str">
        <f t="shared" si="144"/>
        <v/>
      </c>
      <c r="U436" s="348"/>
      <c r="V436" s="210"/>
      <c r="W436" s="210"/>
      <c r="X436" s="210"/>
      <c r="Y436" s="210"/>
      <c r="Z436" s="210"/>
      <c r="AA436" s="210"/>
      <c r="AB436" s="210"/>
      <c r="AC436" s="371"/>
      <c r="AD436" s="215"/>
      <c r="AE436" s="215"/>
      <c r="AF436" s="215"/>
      <c r="AG436" s="220"/>
    </row>
    <row r="437" spans="1:33" x14ac:dyDescent="0.3">
      <c r="A437" s="84" t="str">
        <f>IF('STEP 2 EE Data'!A437="","",'STEP 2 EE Data'!A437)</f>
        <v/>
      </c>
      <c r="B437" s="83" t="str">
        <f>IF('STEP 2 EE Data'!B437="","",'STEP 2 EE Data'!B437)</f>
        <v/>
      </c>
      <c r="C437" s="342" t="str">
        <f>IF($C$21="","",IF(B437="","",'STEP 3 EE Comp'!F442))</f>
        <v/>
      </c>
      <c r="D437" s="343" t="str">
        <f>IF($D$21="","",IF(B437="","",'STEP 3 EE Comp'!J442))</f>
        <v/>
      </c>
      <c r="E437" s="343" t="str">
        <f>IF($E$21="","",IF(B437="","",'STEP 3 EE Comp'!N442))</f>
        <v/>
      </c>
      <c r="F437" s="343" t="str">
        <f>IF($F$21="","",IF(B437="","",'STEP 3 EE Comp'!R442))</f>
        <v/>
      </c>
      <c r="G437" s="343" t="str">
        <f>IF($G$21="","",IF(B437="","",'STEP 3 EE Comp'!V442))</f>
        <v/>
      </c>
      <c r="H437" s="343" t="str">
        <f>IF($H$21="","",IF(B437="","",'STEP 3 EE Comp'!Z442))</f>
        <v/>
      </c>
      <c r="I437" s="343" t="str">
        <f>IF($I$21="","",IF(B437="","",'STEP 3 EE Comp'!AD442))</f>
        <v/>
      </c>
      <c r="J437" s="343" t="str">
        <f>IF($J$21="","",IF(B437="","",'STEP 3 EE Comp'!AH442))</f>
        <v/>
      </c>
      <c r="K437" s="344" t="str">
        <f>IF($K$21="","",IF(B437="","",'STEP 3 EE Comp'!AL442))</f>
        <v/>
      </c>
      <c r="L437" s="348" t="str">
        <f t="shared" si="136"/>
        <v/>
      </c>
      <c r="M437" s="210" t="str">
        <f t="shared" si="137"/>
        <v/>
      </c>
      <c r="N437" s="210" t="str">
        <f t="shared" si="138"/>
        <v/>
      </c>
      <c r="O437" s="210" t="str">
        <f t="shared" si="139"/>
        <v/>
      </c>
      <c r="P437" s="210" t="str">
        <f t="shared" si="140"/>
        <v/>
      </c>
      <c r="Q437" s="210" t="str">
        <f t="shared" si="141"/>
        <v/>
      </c>
      <c r="R437" s="210" t="str">
        <f t="shared" si="142"/>
        <v/>
      </c>
      <c r="S437" s="210" t="str">
        <f t="shared" si="143"/>
        <v/>
      </c>
      <c r="T437" s="371" t="str">
        <f t="shared" si="144"/>
        <v/>
      </c>
      <c r="U437" s="348"/>
      <c r="V437" s="210"/>
      <c r="W437" s="210"/>
      <c r="X437" s="210"/>
      <c r="Y437" s="210"/>
      <c r="Z437" s="210"/>
      <c r="AA437" s="210"/>
      <c r="AB437" s="210"/>
      <c r="AC437" s="371"/>
      <c r="AD437" s="215"/>
      <c r="AE437" s="215"/>
      <c r="AF437" s="215"/>
      <c r="AG437" s="220"/>
    </row>
    <row r="438" spans="1:33" x14ac:dyDescent="0.3">
      <c r="A438" s="84" t="str">
        <f>IF('STEP 2 EE Data'!A438="","",'STEP 2 EE Data'!A438)</f>
        <v/>
      </c>
      <c r="B438" s="83" t="str">
        <f>IF('STEP 2 EE Data'!B438="","",'STEP 2 EE Data'!B438)</f>
        <v/>
      </c>
      <c r="C438" s="342" t="str">
        <f>IF($C$21="","",IF(B438="","",'STEP 3 EE Comp'!F443))</f>
        <v/>
      </c>
      <c r="D438" s="343" t="str">
        <f>IF($D$21="","",IF(B438="","",'STEP 3 EE Comp'!J443))</f>
        <v/>
      </c>
      <c r="E438" s="343" t="str">
        <f>IF($E$21="","",IF(B438="","",'STEP 3 EE Comp'!N443))</f>
        <v/>
      </c>
      <c r="F438" s="343" t="str">
        <f>IF($F$21="","",IF(B438="","",'STEP 3 EE Comp'!R443))</f>
        <v/>
      </c>
      <c r="G438" s="343" t="str">
        <f>IF($G$21="","",IF(B438="","",'STEP 3 EE Comp'!V443))</f>
        <v/>
      </c>
      <c r="H438" s="343" t="str">
        <f>IF($H$21="","",IF(B438="","",'STEP 3 EE Comp'!Z443))</f>
        <v/>
      </c>
      <c r="I438" s="343" t="str">
        <f>IF($I$21="","",IF(B438="","",'STEP 3 EE Comp'!AD443))</f>
        <v/>
      </c>
      <c r="J438" s="343" t="str">
        <f>IF($J$21="","",IF(B438="","",'STEP 3 EE Comp'!AH443))</f>
        <v/>
      </c>
      <c r="K438" s="344" t="str">
        <f>IF($K$21="","",IF(B438="","",'STEP 3 EE Comp'!AL443))</f>
        <v/>
      </c>
      <c r="L438" s="348" t="str">
        <f t="shared" si="136"/>
        <v/>
      </c>
      <c r="M438" s="210" t="str">
        <f t="shared" si="137"/>
        <v/>
      </c>
      <c r="N438" s="210" t="str">
        <f t="shared" si="138"/>
        <v/>
      </c>
      <c r="O438" s="210" t="str">
        <f t="shared" si="139"/>
        <v/>
      </c>
      <c r="P438" s="210" t="str">
        <f t="shared" si="140"/>
        <v/>
      </c>
      <c r="Q438" s="210" t="str">
        <f t="shared" si="141"/>
        <v/>
      </c>
      <c r="R438" s="210" t="str">
        <f t="shared" si="142"/>
        <v/>
      </c>
      <c r="S438" s="210" t="str">
        <f t="shared" si="143"/>
        <v/>
      </c>
      <c r="T438" s="371" t="str">
        <f t="shared" si="144"/>
        <v/>
      </c>
      <c r="U438" s="348"/>
      <c r="V438" s="210"/>
      <c r="W438" s="210"/>
      <c r="X438" s="210"/>
      <c r="Y438" s="210"/>
      <c r="Z438" s="210"/>
      <c r="AA438" s="210"/>
      <c r="AB438" s="210"/>
      <c r="AC438" s="371"/>
      <c r="AD438" s="215"/>
      <c r="AE438" s="215"/>
      <c r="AF438" s="215"/>
      <c r="AG438" s="220"/>
    </row>
    <row r="439" spans="1:33" x14ac:dyDescent="0.3">
      <c r="A439" s="84" t="str">
        <f>IF('STEP 2 EE Data'!A439="","",'STEP 2 EE Data'!A439)</f>
        <v/>
      </c>
      <c r="B439" s="83" t="str">
        <f>IF('STEP 2 EE Data'!B439="","",'STEP 2 EE Data'!B439)</f>
        <v/>
      </c>
      <c r="C439" s="342" t="str">
        <f>IF($C$21="","",IF(B439="","",'STEP 3 EE Comp'!F444))</f>
        <v/>
      </c>
      <c r="D439" s="343" t="str">
        <f>IF($D$21="","",IF(B439="","",'STEP 3 EE Comp'!J444))</f>
        <v/>
      </c>
      <c r="E439" s="343" t="str">
        <f>IF($E$21="","",IF(B439="","",'STEP 3 EE Comp'!N444))</f>
        <v/>
      </c>
      <c r="F439" s="343" t="str">
        <f>IF($F$21="","",IF(B439="","",'STEP 3 EE Comp'!R444))</f>
        <v/>
      </c>
      <c r="G439" s="343" t="str">
        <f>IF($G$21="","",IF(B439="","",'STEP 3 EE Comp'!V444))</f>
        <v/>
      </c>
      <c r="H439" s="343" t="str">
        <f>IF($H$21="","",IF(B439="","",'STEP 3 EE Comp'!Z444))</f>
        <v/>
      </c>
      <c r="I439" s="343" t="str">
        <f>IF($I$21="","",IF(B439="","",'STEP 3 EE Comp'!AD444))</f>
        <v/>
      </c>
      <c r="J439" s="343" t="str">
        <f>IF($J$21="","",IF(B439="","",'STEP 3 EE Comp'!AH444))</f>
        <v/>
      </c>
      <c r="K439" s="344" t="str">
        <f>IF($K$21="","",IF(B439="","",'STEP 3 EE Comp'!AL444))</f>
        <v/>
      </c>
      <c r="L439" s="348" t="str">
        <f t="shared" si="136"/>
        <v/>
      </c>
      <c r="M439" s="210" t="str">
        <f t="shared" si="137"/>
        <v/>
      </c>
      <c r="N439" s="210" t="str">
        <f t="shared" si="138"/>
        <v/>
      </c>
      <c r="O439" s="210" t="str">
        <f t="shared" si="139"/>
        <v/>
      </c>
      <c r="P439" s="210" t="str">
        <f t="shared" si="140"/>
        <v/>
      </c>
      <c r="Q439" s="210" t="str">
        <f t="shared" si="141"/>
        <v/>
      </c>
      <c r="R439" s="210" t="str">
        <f t="shared" si="142"/>
        <v/>
      </c>
      <c r="S439" s="210" t="str">
        <f t="shared" si="143"/>
        <v/>
      </c>
      <c r="T439" s="371" t="str">
        <f t="shared" si="144"/>
        <v/>
      </c>
      <c r="U439" s="348"/>
      <c r="V439" s="210"/>
      <c r="W439" s="210"/>
      <c r="X439" s="210"/>
      <c r="Y439" s="210"/>
      <c r="Z439" s="210"/>
      <c r="AA439" s="210"/>
      <c r="AB439" s="210"/>
      <c r="AC439" s="371"/>
      <c r="AD439" s="215"/>
      <c r="AE439" s="215"/>
      <c r="AF439" s="215"/>
      <c r="AG439" s="220"/>
    </row>
    <row r="440" spans="1:33" x14ac:dyDescent="0.3">
      <c r="A440" s="84" t="str">
        <f>IF('STEP 2 EE Data'!A440="","",'STEP 2 EE Data'!A440)</f>
        <v/>
      </c>
      <c r="B440" s="83" t="str">
        <f>IF('STEP 2 EE Data'!B440="","",'STEP 2 EE Data'!B440)</f>
        <v/>
      </c>
      <c r="C440" s="342" t="str">
        <f>IF($C$21="","",IF(B440="","",'STEP 3 EE Comp'!F445))</f>
        <v/>
      </c>
      <c r="D440" s="343" t="str">
        <f>IF($D$21="","",IF(B440="","",'STEP 3 EE Comp'!J445))</f>
        <v/>
      </c>
      <c r="E440" s="343" t="str">
        <f>IF($E$21="","",IF(B440="","",'STEP 3 EE Comp'!N445))</f>
        <v/>
      </c>
      <c r="F440" s="343" t="str">
        <f>IF($F$21="","",IF(B440="","",'STEP 3 EE Comp'!R445))</f>
        <v/>
      </c>
      <c r="G440" s="343" t="str">
        <f>IF($G$21="","",IF(B440="","",'STEP 3 EE Comp'!V445))</f>
        <v/>
      </c>
      <c r="H440" s="343" t="str">
        <f>IF($H$21="","",IF(B440="","",'STEP 3 EE Comp'!Z445))</f>
        <v/>
      </c>
      <c r="I440" s="343" t="str">
        <f>IF($I$21="","",IF(B440="","",'STEP 3 EE Comp'!AD445))</f>
        <v/>
      </c>
      <c r="J440" s="343" t="str">
        <f>IF($J$21="","",IF(B440="","",'STEP 3 EE Comp'!AH445))</f>
        <v/>
      </c>
      <c r="K440" s="344" t="str">
        <f>IF($K$21="","",IF(B440="","",'STEP 3 EE Comp'!AL445))</f>
        <v/>
      </c>
      <c r="L440" s="348" t="str">
        <f t="shared" si="136"/>
        <v/>
      </c>
      <c r="M440" s="210" t="str">
        <f t="shared" si="137"/>
        <v/>
      </c>
      <c r="N440" s="210" t="str">
        <f t="shared" si="138"/>
        <v/>
      </c>
      <c r="O440" s="210" t="str">
        <f t="shared" si="139"/>
        <v/>
      </c>
      <c r="P440" s="210" t="str">
        <f t="shared" si="140"/>
        <v/>
      </c>
      <c r="Q440" s="210" t="str">
        <f t="shared" si="141"/>
        <v/>
      </c>
      <c r="R440" s="210" t="str">
        <f t="shared" si="142"/>
        <v/>
      </c>
      <c r="S440" s="210" t="str">
        <f t="shared" si="143"/>
        <v/>
      </c>
      <c r="T440" s="371" t="str">
        <f t="shared" si="144"/>
        <v/>
      </c>
      <c r="U440" s="348"/>
      <c r="V440" s="210"/>
      <c r="W440" s="210"/>
      <c r="X440" s="210"/>
      <c r="Y440" s="210"/>
      <c r="Z440" s="210"/>
      <c r="AA440" s="210"/>
      <c r="AB440" s="210"/>
      <c r="AC440" s="371"/>
      <c r="AD440" s="215"/>
      <c r="AE440" s="215"/>
      <c r="AF440" s="215"/>
      <c r="AG440" s="220"/>
    </row>
    <row r="441" spans="1:33" x14ac:dyDescent="0.3">
      <c r="A441" s="84" t="str">
        <f>IF('STEP 2 EE Data'!A441="","",'STEP 2 EE Data'!A441)</f>
        <v/>
      </c>
      <c r="B441" s="83" t="str">
        <f>IF('STEP 2 EE Data'!B441="","",'STEP 2 EE Data'!B441)</f>
        <v/>
      </c>
      <c r="C441" s="342" t="str">
        <f>IF($C$21="","",IF(B441="","",'STEP 3 EE Comp'!F446))</f>
        <v/>
      </c>
      <c r="D441" s="343" t="str">
        <f>IF($D$21="","",IF(B441="","",'STEP 3 EE Comp'!J446))</f>
        <v/>
      </c>
      <c r="E441" s="343" t="str">
        <f>IF($E$21="","",IF(B441="","",'STEP 3 EE Comp'!N446))</f>
        <v/>
      </c>
      <c r="F441" s="343" t="str">
        <f>IF($F$21="","",IF(B441="","",'STEP 3 EE Comp'!R446))</f>
        <v/>
      </c>
      <c r="G441" s="343" t="str">
        <f>IF($G$21="","",IF(B441="","",'STEP 3 EE Comp'!V446))</f>
        <v/>
      </c>
      <c r="H441" s="343" t="str">
        <f>IF($H$21="","",IF(B441="","",'STEP 3 EE Comp'!Z446))</f>
        <v/>
      </c>
      <c r="I441" s="343" t="str">
        <f>IF($I$21="","",IF(B441="","",'STEP 3 EE Comp'!AD446))</f>
        <v/>
      </c>
      <c r="J441" s="343" t="str">
        <f>IF($J$21="","",IF(B441="","",'STEP 3 EE Comp'!AH446))</f>
        <v/>
      </c>
      <c r="K441" s="344" t="str">
        <f>IF($K$21="","",IF(B441="","",'STEP 3 EE Comp'!AL446))</f>
        <v/>
      </c>
      <c r="L441" s="348" t="str">
        <f t="shared" si="136"/>
        <v/>
      </c>
      <c r="M441" s="210" t="str">
        <f t="shared" si="137"/>
        <v/>
      </c>
      <c r="N441" s="210" t="str">
        <f t="shared" si="138"/>
        <v/>
      </c>
      <c r="O441" s="210" t="str">
        <f t="shared" si="139"/>
        <v/>
      </c>
      <c r="P441" s="210" t="str">
        <f t="shared" si="140"/>
        <v/>
      </c>
      <c r="Q441" s="210" t="str">
        <f t="shared" si="141"/>
        <v/>
      </c>
      <c r="R441" s="210" t="str">
        <f t="shared" si="142"/>
        <v/>
      </c>
      <c r="S441" s="210" t="str">
        <f t="shared" si="143"/>
        <v/>
      </c>
      <c r="T441" s="371" t="str">
        <f t="shared" si="144"/>
        <v/>
      </c>
      <c r="U441" s="348"/>
      <c r="V441" s="210"/>
      <c r="W441" s="210"/>
      <c r="X441" s="210"/>
      <c r="Y441" s="210"/>
      <c r="Z441" s="210"/>
      <c r="AA441" s="210"/>
      <c r="AB441" s="210"/>
      <c r="AC441" s="371"/>
      <c r="AD441" s="215"/>
      <c r="AE441" s="215"/>
      <c r="AF441" s="215"/>
      <c r="AG441" s="220"/>
    </row>
    <row r="442" spans="1:33" x14ac:dyDescent="0.3">
      <c r="A442" s="84" t="str">
        <f>IF('STEP 2 EE Data'!A442="","",'STEP 2 EE Data'!A442)</f>
        <v/>
      </c>
      <c r="B442" s="83" t="str">
        <f>IF('STEP 2 EE Data'!B442="","",'STEP 2 EE Data'!B442)</f>
        <v/>
      </c>
      <c r="C442" s="342" t="str">
        <f>IF($C$21="","",IF(B442="","",'STEP 3 EE Comp'!F447))</f>
        <v/>
      </c>
      <c r="D442" s="343" t="str">
        <f>IF($D$21="","",IF(B442="","",'STEP 3 EE Comp'!J447))</f>
        <v/>
      </c>
      <c r="E442" s="343" t="str">
        <f>IF($E$21="","",IF(B442="","",'STEP 3 EE Comp'!N447))</f>
        <v/>
      </c>
      <c r="F442" s="343" t="str">
        <f>IF($F$21="","",IF(B442="","",'STEP 3 EE Comp'!R447))</f>
        <v/>
      </c>
      <c r="G442" s="343" t="str">
        <f>IF($G$21="","",IF(B442="","",'STEP 3 EE Comp'!V447))</f>
        <v/>
      </c>
      <c r="H442" s="343" t="str">
        <f>IF($H$21="","",IF(B442="","",'STEP 3 EE Comp'!Z447))</f>
        <v/>
      </c>
      <c r="I442" s="343" t="str">
        <f>IF($I$21="","",IF(B442="","",'STEP 3 EE Comp'!AD447))</f>
        <v/>
      </c>
      <c r="J442" s="343" t="str">
        <f>IF($J$21="","",IF(B442="","",'STEP 3 EE Comp'!AH447))</f>
        <v/>
      </c>
      <c r="K442" s="344" t="str">
        <f>IF($K$21="","",IF(B442="","",'STEP 3 EE Comp'!AL447))</f>
        <v/>
      </c>
      <c r="L442" s="348" t="str">
        <f t="shared" si="136"/>
        <v/>
      </c>
      <c r="M442" s="210" t="str">
        <f t="shared" si="137"/>
        <v/>
      </c>
      <c r="N442" s="210" t="str">
        <f t="shared" si="138"/>
        <v/>
      </c>
      <c r="O442" s="210" t="str">
        <f t="shared" si="139"/>
        <v/>
      </c>
      <c r="P442" s="210" t="str">
        <f t="shared" si="140"/>
        <v/>
      </c>
      <c r="Q442" s="210" t="str">
        <f t="shared" si="141"/>
        <v/>
      </c>
      <c r="R442" s="210" t="str">
        <f t="shared" si="142"/>
        <v/>
      </c>
      <c r="S442" s="210" t="str">
        <f t="shared" si="143"/>
        <v/>
      </c>
      <c r="T442" s="371" t="str">
        <f t="shared" si="144"/>
        <v/>
      </c>
      <c r="U442" s="348"/>
      <c r="V442" s="210"/>
      <c r="W442" s="210"/>
      <c r="X442" s="210"/>
      <c r="Y442" s="210"/>
      <c r="Z442" s="210"/>
      <c r="AA442" s="210"/>
      <c r="AB442" s="210"/>
      <c r="AC442" s="371"/>
      <c r="AD442" s="215"/>
      <c r="AE442" s="215"/>
      <c r="AF442" s="215"/>
      <c r="AG442" s="220"/>
    </row>
    <row r="443" spans="1:33" x14ac:dyDescent="0.3">
      <c r="A443" s="84" t="str">
        <f>IF('STEP 2 EE Data'!A443="","",'STEP 2 EE Data'!A443)</f>
        <v/>
      </c>
      <c r="B443" s="83" t="str">
        <f>IF('STEP 2 EE Data'!B443="","",'STEP 2 EE Data'!B443)</f>
        <v/>
      </c>
      <c r="C443" s="342" t="str">
        <f>IF($C$21="","",IF(B443="","",'STEP 3 EE Comp'!F448))</f>
        <v/>
      </c>
      <c r="D443" s="343" t="str">
        <f>IF($D$21="","",IF(B443="","",'STEP 3 EE Comp'!J448))</f>
        <v/>
      </c>
      <c r="E443" s="343" t="str">
        <f>IF($E$21="","",IF(B443="","",'STEP 3 EE Comp'!N448))</f>
        <v/>
      </c>
      <c r="F443" s="343" t="str">
        <f>IF($F$21="","",IF(B443="","",'STEP 3 EE Comp'!R448))</f>
        <v/>
      </c>
      <c r="G443" s="343" t="str">
        <f>IF($G$21="","",IF(B443="","",'STEP 3 EE Comp'!V448))</f>
        <v/>
      </c>
      <c r="H443" s="343" t="str">
        <f>IF($H$21="","",IF(B443="","",'STEP 3 EE Comp'!Z448))</f>
        <v/>
      </c>
      <c r="I443" s="343" t="str">
        <f>IF($I$21="","",IF(B443="","",'STEP 3 EE Comp'!AD448))</f>
        <v/>
      </c>
      <c r="J443" s="343" t="str">
        <f>IF($J$21="","",IF(B443="","",'STEP 3 EE Comp'!AH448))</f>
        <v/>
      </c>
      <c r="K443" s="344" t="str">
        <f>IF($K$21="","",IF(B443="","",'STEP 3 EE Comp'!AL448))</f>
        <v/>
      </c>
      <c r="L443" s="348" t="str">
        <f t="shared" si="136"/>
        <v/>
      </c>
      <c r="M443" s="210" t="str">
        <f t="shared" si="137"/>
        <v/>
      </c>
      <c r="N443" s="210" t="str">
        <f t="shared" si="138"/>
        <v/>
      </c>
      <c r="O443" s="210" t="str">
        <f t="shared" si="139"/>
        <v/>
      </c>
      <c r="P443" s="210" t="str">
        <f t="shared" si="140"/>
        <v/>
      </c>
      <c r="Q443" s="210" t="str">
        <f t="shared" si="141"/>
        <v/>
      </c>
      <c r="R443" s="210" t="str">
        <f t="shared" si="142"/>
        <v/>
      </c>
      <c r="S443" s="210" t="str">
        <f t="shared" si="143"/>
        <v/>
      </c>
      <c r="T443" s="371" t="str">
        <f t="shared" si="144"/>
        <v/>
      </c>
      <c r="U443" s="348"/>
      <c r="V443" s="210"/>
      <c r="W443" s="210"/>
      <c r="X443" s="210"/>
      <c r="Y443" s="210"/>
      <c r="Z443" s="210"/>
      <c r="AA443" s="210"/>
      <c r="AB443" s="210"/>
      <c r="AC443" s="371"/>
      <c r="AD443" s="215"/>
      <c r="AE443" s="215"/>
      <c r="AF443" s="215"/>
      <c r="AG443" s="220"/>
    </row>
    <row r="444" spans="1:33" x14ac:dyDescent="0.3">
      <c r="A444" s="84" t="str">
        <f>IF('STEP 2 EE Data'!A444="","",'STEP 2 EE Data'!A444)</f>
        <v/>
      </c>
      <c r="B444" s="83" t="str">
        <f>IF('STEP 2 EE Data'!B444="","",'STEP 2 EE Data'!B444)</f>
        <v/>
      </c>
      <c r="C444" s="342" t="str">
        <f>IF($C$21="","",IF(B444="","",'STEP 3 EE Comp'!F449))</f>
        <v/>
      </c>
      <c r="D444" s="343" t="str">
        <f>IF($D$21="","",IF(B444="","",'STEP 3 EE Comp'!J449))</f>
        <v/>
      </c>
      <c r="E444" s="343" t="str">
        <f>IF($E$21="","",IF(B444="","",'STEP 3 EE Comp'!N449))</f>
        <v/>
      </c>
      <c r="F444" s="343" t="str">
        <f>IF($F$21="","",IF(B444="","",'STEP 3 EE Comp'!R449))</f>
        <v/>
      </c>
      <c r="G444" s="343" t="str">
        <f>IF($G$21="","",IF(B444="","",'STEP 3 EE Comp'!V449))</f>
        <v/>
      </c>
      <c r="H444" s="343" t="str">
        <f>IF($H$21="","",IF(B444="","",'STEP 3 EE Comp'!Z449))</f>
        <v/>
      </c>
      <c r="I444" s="343" t="str">
        <f>IF($I$21="","",IF(B444="","",'STEP 3 EE Comp'!AD449))</f>
        <v/>
      </c>
      <c r="J444" s="343" t="str">
        <f>IF($J$21="","",IF(B444="","",'STEP 3 EE Comp'!AH449))</f>
        <v/>
      </c>
      <c r="K444" s="344" t="str">
        <f>IF($K$21="","",IF(B444="","",'STEP 3 EE Comp'!AL449))</f>
        <v/>
      </c>
      <c r="L444" s="348" t="str">
        <f t="shared" si="136"/>
        <v/>
      </c>
      <c r="M444" s="210" t="str">
        <f t="shared" si="137"/>
        <v/>
      </c>
      <c r="N444" s="210" t="str">
        <f t="shared" si="138"/>
        <v/>
      </c>
      <c r="O444" s="210" t="str">
        <f t="shared" si="139"/>
        <v/>
      </c>
      <c r="P444" s="210" t="str">
        <f t="shared" si="140"/>
        <v/>
      </c>
      <c r="Q444" s="210" t="str">
        <f t="shared" si="141"/>
        <v/>
      </c>
      <c r="R444" s="210" t="str">
        <f t="shared" si="142"/>
        <v/>
      </c>
      <c r="S444" s="210" t="str">
        <f t="shared" si="143"/>
        <v/>
      </c>
      <c r="T444" s="371" t="str">
        <f t="shared" si="144"/>
        <v/>
      </c>
      <c r="U444" s="348"/>
      <c r="V444" s="210"/>
      <c r="W444" s="210"/>
      <c r="X444" s="210"/>
      <c r="Y444" s="210"/>
      <c r="Z444" s="210"/>
      <c r="AA444" s="210"/>
      <c r="AB444" s="210"/>
      <c r="AC444" s="371"/>
      <c r="AD444" s="215"/>
      <c r="AE444" s="215"/>
      <c r="AF444" s="215"/>
      <c r="AG444" s="220"/>
    </row>
    <row r="445" spans="1:33" x14ac:dyDescent="0.3">
      <c r="A445" s="84" t="str">
        <f>IF('STEP 2 EE Data'!A445="","",'STEP 2 EE Data'!A445)</f>
        <v/>
      </c>
      <c r="B445" s="83" t="str">
        <f>IF('STEP 2 EE Data'!B445="","",'STEP 2 EE Data'!B445)</f>
        <v/>
      </c>
      <c r="C445" s="342" t="str">
        <f>IF($C$21="","",IF(B445="","",'STEP 3 EE Comp'!F450))</f>
        <v/>
      </c>
      <c r="D445" s="343" t="str">
        <f>IF($D$21="","",IF(B445="","",'STEP 3 EE Comp'!J450))</f>
        <v/>
      </c>
      <c r="E445" s="343" t="str">
        <f>IF($E$21="","",IF(B445="","",'STEP 3 EE Comp'!N450))</f>
        <v/>
      </c>
      <c r="F445" s="343" t="str">
        <f>IF($F$21="","",IF(B445="","",'STEP 3 EE Comp'!R450))</f>
        <v/>
      </c>
      <c r="G445" s="343" t="str">
        <f>IF($G$21="","",IF(B445="","",'STEP 3 EE Comp'!V450))</f>
        <v/>
      </c>
      <c r="H445" s="343" t="str">
        <f>IF($H$21="","",IF(B445="","",'STEP 3 EE Comp'!Z450))</f>
        <v/>
      </c>
      <c r="I445" s="343" t="str">
        <f>IF($I$21="","",IF(B445="","",'STEP 3 EE Comp'!AD450))</f>
        <v/>
      </c>
      <c r="J445" s="343" t="str">
        <f>IF($J$21="","",IF(B445="","",'STEP 3 EE Comp'!AH450))</f>
        <v/>
      </c>
      <c r="K445" s="344" t="str">
        <f>IF($K$21="","",IF(B445="","",'STEP 3 EE Comp'!AL450))</f>
        <v/>
      </c>
      <c r="L445" s="348" t="str">
        <f t="shared" si="136"/>
        <v/>
      </c>
      <c r="M445" s="210" t="str">
        <f t="shared" si="137"/>
        <v/>
      </c>
      <c r="N445" s="210" t="str">
        <f t="shared" si="138"/>
        <v/>
      </c>
      <c r="O445" s="210" t="str">
        <f t="shared" si="139"/>
        <v/>
      </c>
      <c r="P445" s="210" t="str">
        <f t="shared" si="140"/>
        <v/>
      </c>
      <c r="Q445" s="210" t="str">
        <f t="shared" si="141"/>
        <v/>
      </c>
      <c r="R445" s="210" t="str">
        <f t="shared" si="142"/>
        <v/>
      </c>
      <c r="S445" s="210" t="str">
        <f t="shared" si="143"/>
        <v/>
      </c>
      <c r="T445" s="371" t="str">
        <f t="shared" si="144"/>
        <v/>
      </c>
      <c r="U445" s="348"/>
      <c r="V445" s="210"/>
      <c r="W445" s="210"/>
      <c r="X445" s="210"/>
      <c r="Y445" s="210"/>
      <c r="Z445" s="210"/>
      <c r="AA445" s="210"/>
      <c r="AB445" s="210"/>
      <c r="AC445" s="371"/>
      <c r="AD445" s="215"/>
      <c r="AE445" s="215"/>
      <c r="AF445" s="215"/>
      <c r="AG445" s="220"/>
    </row>
    <row r="446" spans="1:33" x14ac:dyDescent="0.3">
      <c r="A446" s="84" t="str">
        <f>IF('STEP 2 EE Data'!A446="","",'STEP 2 EE Data'!A446)</f>
        <v/>
      </c>
      <c r="B446" s="83" t="str">
        <f>IF('STEP 2 EE Data'!B446="","",'STEP 2 EE Data'!B446)</f>
        <v/>
      </c>
      <c r="C446" s="342" t="str">
        <f>IF($C$21="","",IF(B446="","",'STEP 3 EE Comp'!F451))</f>
        <v/>
      </c>
      <c r="D446" s="343" t="str">
        <f>IF($D$21="","",IF(B446="","",'STEP 3 EE Comp'!J451))</f>
        <v/>
      </c>
      <c r="E446" s="343" t="str">
        <f>IF($E$21="","",IF(B446="","",'STEP 3 EE Comp'!N451))</f>
        <v/>
      </c>
      <c r="F446" s="343" t="str">
        <f>IF($F$21="","",IF(B446="","",'STEP 3 EE Comp'!R451))</f>
        <v/>
      </c>
      <c r="G446" s="343" t="str">
        <f>IF($G$21="","",IF(B446="","",'STEP 3 EE Comp'!V451))</f>
        <v/>
      </c>
      <c r="H446" s="343" t="str">
        <f>IF($H$21="","",IF(B446="","",'STEP 3 EE Comp'!Z451))</f>
        <v/>
      </c>
      <c r="I446" s="343" t="str">
        <f>IF($I$21="","",IF(B446="","",'STEP 3 EE Comp'!AD451))</f>
        <v/>
      </c>
      <c r="J446" s="343" t="str">
        <f>IF($J$21="","",IF(B446="","",'STEP 3 EE Comp'!AH451))</f>
        <v/>
      </c>
      <c r="K446" s="344" t="str">
        <f>IF($K$21="","",IF(B446="","",'STEP 3 EE Comp'!AL451))</f>
        <v/>
      </c>
      <c r="L446" s="348" t="str">
        <f t="shared" si="136"/>
        <v/>
      </c>
      <c r="M446" s="210" t="str">
        <f t="shared" si="137"/>
        <v/>
      </c>
      <c r="N446" s="210" t="str">
        <f t="shared" si="138"/>
        <v/>
      </c>
      <c r="O446" s="210" t="str">
        <f t="shared" si="139"/>
        <v/>
      </c>
      <c r="P446" s="210" t="str">
        <f t="shared" si="140"/>
        <v/>
      </c>
      <c r="Q446" s="210" t="str">
        <f t="shared" si="141"/>
        <v/>
      </c>
      <c r="R446" s="210" t="str">
        <f t="shared" si="142"/>
        <v/>
      </c>
      <c r="S446" s="210" t="str">
        <f t="shared" si="143"/>
        <v/>
      </c>
      <c r="T446" s="371" t="str">
        <f t="shared" si="144"/>
        <v/>
      </c>
      <c r="U446" s="348"/>
      <c r="V446" s="210"/>
      <c r="W446" s="210"/>
      <c r="X446" s="210"/>
      <c r="Y446" s="210"/>
      <c r="Z446" s="210"/>
      <c r="AA446" s="210"/>
      <c r="AB446" s="210"/>
      <c r="AC446" s="371"/>
      <c r="AD446" s="215"/>
      <c r="AE446" s="215"/>
      <c r="AF446" s="215"/>
      <c r="AG446" s="220"/>
    </row>
    <row r="447" spans="1:33" x14ac:dyDescent="0.3">
      <c r="A447" s="84" t="str">
        <f>IF('STEP 2 EE Data'!A447="","",'STEP 2 EE Data'!A447)</f>
        <v/>
      </c>
      <c r="B447" s="83" t="str">
        <f>IF('STEP 2 EE Data'!B447="","",'STEP 2 EE Data'!B447)</f>
        <v/>
      </c>
      <c r="C447" s="342" t="str">
        <f>IF($C$21="","",IF(B447="","",'STEP 3 EE Comp'!F452))</f>
        <v/>
      </c>
      <c r="D447" s="343" t="str">
        <f>IF($D$21="","",IF(B447="","",'STEP 3 EE Comp'!J452))</f>
        <v/>
      </c>
      <c r="E447" s="343" t="str">
        <f>IF($E$21="","",IF(B447="","",'STEP 3 EE Comp'!N452))</f>
        <v/>
      </c>
      <c r="F447" s="343" t="str">
        <f>IF($F$21="","",IF(B447="","",'STEP 3 EE Comp'!R452))</f>
        <v/>
      </c>
      <c r="G447" s="343" t="str">
        <f>IF($G$21="","",IF(B447="","",'STEP 3 EE Comp'!V452))</f>
        <v/>
      </c>
      <c r="H447" s="343" t="str">
        <f>IF($H$21="","",IF(B447="","",'STEP 3 EE Comp'!Z452))</f>
        <v/>
      </c>
      <c r="I447" s="343" t="str">
        <f>IF($I$21="","",IF(B447="","",'STEP 3 EE Comp'!AD452))</f>
        <v/>
      </c>
      <c r="J447" s="343" t="str">
        <f>IF($J$21="","",IF(B447="","",'STEP 3 EE Comp'!AH452))</f>
        <v/>
      </c>
      <c r="K447" s="344" t="str">
        <f>IF($K$21="","",IF(B447="","",'STEP 3 EE Comp'!AL452))</f>
        <v/>
      </c>
      <c r="L447" s="348" t="str">
        <f t="shared" si="136"/>
        <v/>
      </c>
      <c r="M447" s="210" t="str">
        <f t="shared" si="137"/>
        <v/>
      </c>
      <c r="N447" s="210" t="str">
        <f t="shared" si="138"/>
        <v/>
      </c>
      <c r="O447" s="210" t="str">
        <f t="shared" si="139"/>
        <v/>
      </c>
      <c r="P447" s="210" t="str">
        <f t="shared" si="140"/>
        <v/>
      </c>
      <c r="Q447" s="210" t="str">
        <f t="shared" si="141"/>
        <v/>
      </c>
      <c r="R447" s="210" t="str">
        <f t="shared" si="142"/>
        <v/>
      </c>
      <c r="S447" s="210" t="str">
        <f t="shared" si="143"/>
        <v/>
      </c>
      <c r="T447" s="371" t="str">
        <f t="shared" si="144"/>
        <v/>
      </c>
      <c r="U447" s="348"/>
      <c r="V447" s="210"/>
      <c r="W447" s="210"/>
      <c r="X447" s="210"/>
      <c r="Y447" s="210"/>
      <c r="Z447" s="210"/>
      <c r="AA447" s="210"/>
      <c r="AB447" s="210"/>
      <c r="AC447" s="371"/>
      <c r="AD447" s="215"/>
      <c r="AE447" s="215"/>
      <c r="AF447" s="215"/>
      <c r="AG447" s="220"/>
    </row>
    <row r="448" spans="1:33" x14ac:dyDescent="0.3">
      <c r="A448" s="84" t="str">
        <f>IF('STEP 2 EE Data'!A448="","",'STEP 2 EE Data'!A448)</f>
        <v/>
      </c>
      <c r="B448" s="83" t="str">
        <f>IF('STEP 2 EE Data'!B448="","",'STEP 2 EE Data'!B448)</f>
        <v/>
      </c>
      <c r="C448" s="342" t="str">
        <f>IF($C$21="","",IF(B448="","",'STEP 3 EE Comp'!F453))</f>
        <v/>
      </c>
      <c r="D448" s="343" t="str">
        <f>IF($D$21="","",IF(B448="","",'STEP 3 EE Comp'!J453))</f>
        <v/>
      </c>
      <c r="E448" s="343" t="str">
        <f>IF($E$21="","",IF(B448="","",'STEP 3 EE Comp'!N453))</f>
        <v/>
      </c>
      <c r="F448" s="343" t="str">
        <f>IF($F$21="","",IF(B448="","",'STEP 3 EE Comp'!R453))</f>
        <v/>
      </c>
      <c r="G448" s="343" t="str">
        <f>IF($G$21="","",IF(B448="","",'STEP 3 EE Comp'!V453))</f>
        <v/>
      </c>
      <c r="H448" s="343" t="str">
        <f>IF($H$21="","",IF(B448="","",'STEP 3 EE Comp'!Z453))</f>
        <v/>
      </c>
      <c r="I448" s="343" t="str">
        <f>IF($I$21="","",IF(B448="","",'STEP 3 EE Comp'!AD453))</f>
        <v/>
      </c>
      <c r="J448" s="343" t="str">
        <f>IF($J$21="","",IF(B448="","",'STEP 3 EE Comp'!AH453))</f>
        <v/>
      </c>
      <c r="K448" s="344" t="str">
        <f>IF($K$21="","",IF(B448="","",'STEP 3 EE Comp'!AL453))</f>
        <v/>
      </c>
      <c r="L448" s="348" t="str">
        <f t="shared" si="136"/>
        <v/>
      </c>
      <c r="M448" s="210" t="str">
        <f t="shared" si="137"/>
        <v/>
      </c>
      <c r="N448" s="210" t="str">
        <f t="shared" si="138"/>
        <v/>
      </c>
      <c r="O448" s="210" t="str">
        <f t="shared" si="139"/>
        <v/>
      </c>
      <c r="P448" s="210" t="str">
        <f t="shared" si="140"/>
        <v/>
      </c>
      <c r="Q448" s="210" t="str">
        <f t="shared" si="141"/>
        <v/>
      </c>
      <c r="R448" s="210" t="str">
        <f t="shared" si="142"/>
        <v/>
      </c>
      <c r="S448" s="210" t="str">
        <f t="shared" si="143"/>
        <v/>
      </c>
      <c r="T448" s="371" t="str">
        <f t="shared" si="144"/>
        <v/>
      </c>
      <c r="U448" s="348"/>
      <c r="V448" s="210"/>
      <c r="W448" s="210"/>
      <c r="X448" s="210"/>
      <c r="Y448" s="210"/>
      <c r="Z448" s="210"/>
      <c r="AA448" s="210"/>
      <c r="AB448" s="210"/>
      <c r="AC448" s="371"/>
      <c r="AD448" s="215"/>
      <c r="AE448" s="215"/>
      <c r="AF448" s="215"/>
      <c r="AG448" s="220"/>
    </row>
    <row r="449" spans="1:33" x14ac:dyDescent="0.3">
      <c r="A449" s="84" t="str">
        <f>IF('STEP 2 EE Data'!A449="","",'STEP 2 EE Data'!A449)</f>
        <v/>
      </c>
      <c r="B449" s="83" t="str">
        <f>IF('STEP 2 EE Data'!B449="","",'STEP 2 EE Data'!B449)</f>
        <v/>
      </c>
      <c r="C449" s="342" t="str">
        <f>IF($C$21="","",IF(B449="","",'STEP 3 EE Comp'!F454))</f>
        <v/>
      </c>
      <c r="D449" s="343" t="str">
        <f>IF($D$21="","",IF(B449="","",'STEP 3 EE Comp'!J454))</f>
        <v/>
      </c>
      <c r="E449" s="343" t="str">
        <f>IF($E$21="","",IF(B449="","",'STEP 3 EE Comp'!N454))</f>
        <v/>
      </c>
      <c r="F449" s="343" t="str">
        <f>IF($F$21="","",IF(B449="","",'STEP 3 EE Comp'!R454))</f>
        <v/>
      </c>
      <c r="G449" s="343" t="str">
        <f>IF($G$21="","",IF(B449="","",'STEP 3 EE Comp'!V454))</f>
        <v/>
      </c>
      <c r="H449" s="343" t="str">
        <f>IF($H$21="","",IF(B449="","",'STEP 3 EE Comp'!Z454))</f>
        <v/>
      </c>
      <c r="I449" s="343" t="str">
        <f>IF($I$21="","",IF(B449="","",'STEP 3 EE Comp'!AD454))</f>
        <v/>
      </c>
      <c r="J449" s="343" t="str">
        <f>IF($J$21="","",IF(B449="","",'STEP 3 EE Comp'!AH454))</f>
        <v/>
      </c>
      <c r="K449" s="344" t="str">
        <f>IF($K$21="","",IF(B449="","",'STEP 3 EE Comp'!AL454))</f>
        <v/>
      </c>
      <c r="L449" s="348" t="str">
        <f t="shared" si="136"/>
        <v/>
      </c>
      <c r="M449" s="210" t="str">
        <f t="shared" si="137"/>
        <v/>
      </c>
      <c r="N449" s="210" t="str">
        <f t="shared" si="138"/>
        <v/>
      </c>
      <c r="O449" s="210" t="str">
        <f t="shared" si="139"/>
        <v/>
      </c>
      <c r="P449" s="210" t="str">
        <f t="shared" si="140"/>
        <v/>
      </c>
      <c r="Q449" s="210" t="str">
        <f t="shared" si="141"/>
        <v/>
      </c>
      <c r="R449" s="210" t="str">
        <f t="shared" si="142"/>
        <v/>
      </c>
      <c r="S449" s="210" t="str">
        <f t="shared" si="143"/>
        <v/>
      </c>
      <c r="T449" s="371" t="str">
        <f t="shared" si="144"/>
        <v/>
      </c>
      <c r="U449" s="348"/>
      <c r="V449" s="210"/>
      <c r="W449" s="210"/>
      <c r="X449" s="210"/>
      <c r="Y449" s="210"/>
      <c r="Z449" s="210"/>
      <c r="AA449" s="210"/>
      <c r="AB449" s="210"/>
      <c r="AC449" s="371"/>
      <c r="AD449" s="215"/>
      <c r="AE449" s="215"/>
      <c r="AF449" s="215"/>
      <c r="AG449" s="220"/>
    </row>
    <row r="450" spans="1:33" x14ac:dyDescent="0.3">
      <c r="A450" s="84" t="str">
        <f>IF('STEP 2 EE Data'!A450="","",'STEP 2 EE Data'!A450)</f>
        <v/>
      </c>
      <c r="B450" s="83" t="str">
        <f>IF('STEP 2 EE Data'!B450="","",'STEP 2 EE Data'!B450)</f>
        <v/>
      </c>
      <c r="C450" s="342" t="str">
        <f>IF($C$21="","",IF(B450="","",'STEP 3 EE Comp'!F455))</f>
        <v/>
      </c>
      <c r="D450" s="343" t="str">
        <f>IF($D$21="","",IF(B450="","",'STEP 3 EE Comp'!J455))</f>
        <v/>
      </c>
      <c r="E450" s="343" t="str">
        <f>IF($E$21="","",IF(B450="","",'STEP 3 EE Comp'!N455))</f>
        <v/>
      </c>
      <c r="F450" s="343" t="str">
        <f>IF($F$21="","",IF(B450="","",'STEP 3 EE Comp'!R455))</f>
        <v/>
      </c>
      <c r="G450" s="343" t="str">
        <f>IF($G$21="","",IF(B450="","",'STEP 3 EE Comp'!V455))</f>
        <v/>
      </c>
      <c r="H450" s="343" t="str">
        <f>IF($H$21="","",IF(B450="","",'STEP 3 EE Comp'!Z455))</f>
        <v/>
      </c>
      <c r="I450" s="343" t="str">
        <f>IF($I$21="","",IF(B450="","",'STEP 3 EE Comp'!AD455))</f>
        <v/>
      </c>
      <c r="J450" s="343" t="str">
        <f>IF($J$21="","",IF(B450="","",'STEP 3 EE Comp'!AH455))</f>
        <v/>
      </c>
      <c r="K450" s="344" t="str">
        <f>IF($K$21="","",IF(B450="","",'STEP 3 EE Comp'!AL455))</f>
        <v/>
      </c>
      <c r="L450" s="348" t="str">
        <f t="shared" si="136"/>
        <v/>
      </c>
      <c r="M450" s="210" t="str">
        <f t="shared" si="137"/>
        <v/>
      </c>
      <c r="N450" s="210" t="str">
        <f t="shared" si="138"/>
        <v/>
      </c>
      <c r="O450" s="210" t="str">
        <f t="shared" si="139"/>
        <v/>
      </c>
      <c r="P450" s="210" t="str">
        <f t="shared" si="140"/>
        <v/>
      </c>
      <c r="Q450" s="210" t="str">
        <f t="shared" si="141"/>
        <v/>
      </c>
      <c r="R450" s="210" t="str">
        <f t="shared" si="142"/>
        <v/>
      </c>
      <c r="S450" s="210" t="str">
        <f t="shared" si="143"/>
        <v/>
      </c>
      <c r="T450" s="371" t="str">
        <f t="shared" si="144"/>
        <v/>
      </c>
      <c r="U450" s="348"/>
      <c r="V450" s="210"/>
      <c r="W450" s="210"/>
      <c r="X450" s="210"/>
      <c r="Y450" s="210"/>
      <c r="Z450" s="210"/>
      <c r="AA450" s="210"/>
      <c r="AB450" s="210"/>
      <c r="AC450" s="371"/>
      <c r="AD450" s="215"/>
      <c r="AE450" s="215"/>
      <c r="AF450" s="215"/>
      <c r="AG450" s="220"/>
    </row>
    <row r="451" spans="1:33" x14ac:dyDescent="0.3">
      <c r="A451" s="84" t="str">
        <f>IF('STEP 2 EE Data'!A451="","",'STEP 2 EE Data'!A451)</f>
        <v/>
      </c>
      <c r="B451" s="83" t="str">
        <f>IF('STEP 2 EE Data'!B451="","",'STEP 2 EE Data'!B451)</f>
        <v/>
      </c>
      <c r="C451" s="342" t="str">
        <f>IF($C$21="","",IF(B451="","",'STEP 3 EE Comp'!F456))</f>
        <v/>
      </c>
      <c r="D451" s="343" t="str">
        <f>IF($D$21="","",IF(B451="","",'STEP 3 EE Comp'!J456))</f>
        <v/>
      </c>
      <c r="E451" s="343" t="str">
        <f>IF($E$21="","",IF(B451="","",'STEP 3 EE Comp'!N456))</f>
        <v/>
      </c>
      <c r="F451" s="343" t="str">
        <f>IF($F$21="","",IF(B451="","",'STEP 3 EE Comp'!R456))</f>
        <v/>
      </c>
      <c r="G451" s="343" t="str">
        <f>IF($G$21="","",IF(B451="","",'STEP 3 EE Comp'!V456))</f>
        <v/>
      </c>
      <c r="H451" s="343" t="str">
        <f>IF($H$21="","",IF(B451="","",'STEP 3 EE Comp'!Z456))</f>
        <v/>
      </c>
      <c r="I451" s="343" t="str">
        <f>IF($I$21="","",IF(B451="","",'STEP 3 EE Comp'!AD456))</f>
        <v/>
      </c>
      <c r="J451" s="343" t="str">
        <f>IF($J$21="","",IF(B451="","",'STEP 3 EE Comp'!AH456))</f>
        <v/>
      </c>
      <c r="K451" s="344" t="str">
        <f>IF($K$21="","",IF(B451="","",'STEP 3 EE Comp'!AL456))</f>
        <v/>
      </c>
      <c r="L451" s="348" t="str">
        <f t="shared" si="136"/>
        <v/>
      </c>
      <c r="M451" s="210" t="str">
        <f t="shared" si="137"/>
        <v/>
      </c>
      <c r="N451" s="210" t="str">
        <f t="shared" si="138"/>
        <v/>
      </c>
      <c r="O451" s="210" t="str">
        <f t="shared" si="139"/>
        <v/>
      </c>
      <c r="P451" s="210" t="str">
        <f t="shared" si="140"/>
        <v/>
      </c>
      <c r="Q451" s="210" t="str">
        <f t="shared" si="141"/>
        <v/>
      </c>
      <c r="R451" s="210" t="str">
        <f t="shared" si="142"/>
        <v/>
      </c>
      <c r="S451" s="210" t="str">
        <f t="shared" si="143"/>
        <v/>
      </c>
      <c r="T451" s="371" t="str">
        <f t="shared" si="144"/>
        <v/>
      </c>
      <c r="U451" s="348"/>
      <c r="V451" s="210"/>
      <c r="W451" s="210"/>
      <c r="X451" s="210"/>
      <c r="Y451" s="210"/>
      <c r="Z451" s="210"/>
      <c r="AA451" s="210"/>
      <c r="AB451" s="210"/>
      <c r="AC451" s="371"/>
      <c r="AD451" s="215"/>
      <c r="AE451" s="215"/>
      <c r="AF451" s="215"/>
      <c r="AG451" s="220"/>
    </row>
    <row r="452" spans="1:33" x14ac:dyDescent="0.3">
      <c r="A452" s="84" t="str">
        <f>IF('STEP 2 EE Data'!A452="","",'STEP 2 EE Data'!A452)</f>
        <v/>
      </c>
      <c r="B452" s="83" t="str">
        <f>IF('STEP 2 EE Data'!B452="","",'STEP 2 EE Data'!B452)</f>
        <v/>
      </c>
      <c r="C452" s="342" t="str">
        <f>IF($C$21="","",IF(B452="","",'STEP 3 EE Comp'!F457))</f>
        <v/>
      </c>
      <c r="D452" s="343" t="str">
        <f>IF($D$21="","",IF(B452="","",'STEP 3 EE Comp'!J457))</f>
        <v/>
      </c>
      <c r="E452" s="343" t="str">
        <f>IF($E$21="","",IF(B452="","",'STEP 3 EE Comp'!N457))</f>
        <v/>
      </c>
      <c r="F452" s="343" t="str">
        <f>IF($F$21="","",IF(B452="","",'STEP 3 EE Comp'!R457))</f>
        <v/>
      </c>
      <c r="G452" s="343" t="str">
        <f>IF($G$21="","",IF(B452="","",'STEP 3 EE Comp'!V457))</f>
        <v/>
      </c>
      <c r="H452" s="343" t="str">
        <f>IF($H$21="","",IF(B452="","",'STEP 3 EE Comp'!Z457))</f>
        <v/>
      </c>
      <c r="I452" s="343" t="str">
        <f>IF($I$21="","",IF(B452="","",'STEP 3 EE Comp'!AD457))</f>
        <v/>
      </c>
      <c r="J452" s="343" t="str">
        <f>IF($J$21="","",IF(B452="","",'STEP 3 EE Comp'!AH457))</f>
        <v/>
      </c>
      <c r="K452" s="344" t="str">
        <f>IF($K$21="","",IF(B452="","",'STEP 3 EE Comp'!AL457))</f>
        <v/>
      </c>
      <c r="L452" s="348" t="str">
        <f t="shared" si="136"/>
        <v/>
      </c>
      <c r="M452" s="210" t="str">
        <f t="shared" si="137"/>
        <v/>
      </c>
      <c r="N452" s="210" t="str">
        <f t="shared" si="138"/>
        <v/>
      </c>
      <c r="O452" s="210" t="str">
        <f t="shared" si="139"/>
        <v/>
      </c>
      <c r="P452" s="210" t="str">
        <f t="shared" si="140"/>
        <v/>
      </c>
      <c r="Q452" s="210" t="str">
        <f t="shared" si="141"/>
        <v/>
      </c>
      <c r="R452" s="210" t="str">
        <f t="shared" si="142"/>
        <v/>
      </c>
      <c r="S452" s="210" t="str">
        <f t="shared" si="143"/>
        <v/>
      </c>
      <c r="T452" s="371" t="str">
        <f t="shared" si="144"/>
        <v/>
      </c>
      <c r="U452" s="348"/>
      <c r="V452" s="210"/>
      <c r="W452" s="210"/>
      <c r="X452" s="210"/>
      <c r="Y452" s="210"/>
      <c r="Z452" s="210"/>
      <c r="AA452" s="210"/>
      <c r="AB452" s="210"/>
      <c r="AC452" s="371"/>
      <c r="AD452" s="215"/>
      <c r="AE452" s="215"/>
      <c r="AF452" s="215"/>
      <c r="AG452" s="220"/>
    </row>
    <row r="453" spans="1:33" x14ac:dyDescent="0.3">
      <c r="A453" s="84" t="str">
        <f>IF('STEP 2 EE Data'!A453="","",'STEP 2 EE Data'!A453)</f>
        <v/>
      </c>
      <c r="B453" s="83" t="str">
        <f>IF('STEP 2 EE Data'!B453="","",'STEP 2 EE Data'!B453)</f>
        <v/>
      </c>
      <c r="C453" s="342" t="str">
        <f>IF($C$21="","",IF(B453="","",'STEP 3 EE Comp'!F458))</f>
        <v/>
      </c>
      <c r="D453" s="343" t="str">
        <f>IF($D$21="","",IF(B453="","",'STEP 3 EE Comp'!J458))</f>
        <v/>
      </c>
      <c r="E453" s="343" t="str">
        <f>IF($E$21="","",IF(B453="","",'STEP 3 EE Comp'!N458))</f>
        <v/>
      </c>
      <c r="F453" s="343" t="str">
        <f>IF($F$21="","",IF(B453="","",'STEP 3 EE Comp'!R458))</f>
        <v/>
      </c>
      <c r="G453" s="343" t="str">
        <f>IF($G$21="","",IF(B453="","",'STEP 3 EE Comp'!V458))</f>
        <v/>
      </c>
      <c r="H453" s="343" t="str">
        <f>IF($H$21="","",IF(B453="","",'STEP 3 EE Comp'!Z458))</f>
        <v/>
      </c>
      <c r="I453" s="343" t="str">
        <f>IF($I$21="","",IF(B453="","",'STEP 3 EE Comp'!AD458))</f>
        <v/>
      </c>
      <c r="J453" s="343" t="str">
        <f>IF($J$21="","",IF(B453="","",'STEP 3 EE Comp'!AH458))</f>
        <v/>
      </c>
      <c r="K453" s="344" t="str">
        <f>IF($K$21="","",IF(B453="","",'STEP 3 EE Comp'!AL458))</f>
        <v/>
      </c>
      <c r="L453" s="348" t="str">
        <f t="shared" si="136"/>
        <v/>
      </c>
      <c r="M453" s="210" t="str">
        <f t="shared" si="137"/>
        <v/>
      </c>
      <c r="N453" s="210" t="str">
        <f t="shared" si="138"/>
        <v/>
      </c>
      <c r="O453" s="210" t="str">
        <f t="shared" si="139"/>
        <v/>
      </c>
      <c r="P453" s="210" t="str">
        <f t="shared" si="140"/>
        <v/>
      </c>
      <c r="Q453" s="210" t="str">
        <f t="shared" si="141"/>
        <v/>
      </c>
      <c r="R453" s="210" t="str">
        <f t="shared" si="142"/>
        <v/>
      </c>
      <c r="S453" s="210" t="str">
        <f t="shared" si="143"/>
        <v/>
      </c>
      <c r="T453" s="371" t="str">
        <f t="shared" si="144"/>
        <v/>
      </c>
      <c r="U453" s="348"/>
      <c r="V453" s="210"/>
      <c r="W453" s="210"/>
      <c r="X453" s="210"/>
      <c r="Y453" s="210"/>
      <c r="Z453" s="210"/>
      <c r="AA453" s="210"/>
      <c r="AB453" s="210"/>
      <c r="AC453" s="371"/>
      <c r="AD453" s="215"/>
      <c r="AE453" s="215"/>
      <c r="AF453" s="215"/>
      <c r="AG453" s="220"/>
    </row>
    <row r="454" spans="1:33" x14ac:dyDescent="0.3">
      <c r="A454" s="84" t="str">
        <f>IF('STEP 2 EE Data'!A454="","",'STEP 2 EE Data'!A454)</f>
        <v/>
      </c>
      <c r="B454" s="83" t="str">
        <f>IF('STEP 2 EE Data'!B454="","",'STEP 2 EE Data'!B454)</f>
        <v/>
      </c>
      <c r="C454" s="342" t="str">
        <f>IF($C$21="","",IF(B454="","",'STEP 3 EE Comp'!F459))</f>
        <v/>
      </c>
      <c r="D454" s="343" t="str">
        <f>IF($D$21="","",IF(B454="","",'STEP 3 EE Comp'!J459))</f>
        <v/>
      </c>
      <c r="E454" s="343" t="str">
        <f>IF($E$21="","",IF(B454="","",'STEP 3 EE Comp'!N459))</f>
        <v/>
      </c>
      <c r="F454" s="343" t="str">
        <f>IF($F$21="","",IF(B454="","",'STEP 3 EE Comp'!R459))</f>
        <v/>
      </c>
      <c r="G454" s="343" t="str">
        <f>IF($G$21="","",IF(B454="","",'STEP 3 EE Comp'!V459))</f>
        <v/>
      </c>
      <c r="H454" s="343" t="str">
        <f>IF($H$21="","",IF(B454="","",'STEP 3 EE Comp'!Z459))</f>
        <v/>
      </c>
      <c r="I454" s="343" t="str">
        <f>IF($I$21="","",IF(B454="","",'STEP 3 EE Comp'!AD459))</f>
        <v/>
      </c>
      <c r="J454" s="343" t="str">
        <f>IF($J$21="","",IF(B454="","",'STEP 3 EE Comp'!AH459))</f>
        <v/>
      </c>
      <c r="K454" s="344" t="str">
        <f>IF($K$21="","",IF(B454="","",'STEP 3 EE Comp'!AL459))</f>
        <v/>
      </c>
      <c r="L454" s="348" t="str">
        <f t="shared" si="136"/>
        <v/>
      </c>
      <c r="M454" s="210" t="str">
        <f t="shared" si="137"/>
        <v/>
      </c>
      <c r="N454" s="210" t="str">
        <f t="shared" si="138"/>
        <v/>
      </c>
      <c r="O454" s="210" t="str">
        <f t="shared" si="139"/>
        <v/>
      </c>
      <c r="P454" s="210" t="str">
        <f t="shared" si="140"/>
        <v/>
      </c>
      <c r="Q454" s="210" t="str">
        <f t="shared" si="141"/>
        <v/>
      </c>
      <c r="R454" s="210" t="str">
        <f t="shared" si="142"/>
        <v/>
      </c>
      <c r="S454" s="210" t="str">
        <f t="shared" si="143"/>
        <v/>
      </c>
      <c r="T454" s="371" t="str">
        <f t="shared" si="144"/>
        <v/>
      </c>
      <c r="U454" s="348"/>
      <c r="V454" s="210"/>
      <c r="W454" s="210"/>
      <c r="X454" s="210"/>
      <c r="Y454" s="210"/>
      <c r="Z454" s="210"/>
      <c r="AA454" s="210"/>
      <c r="AB454" s="210"/>
      <c r="AC454" s="371"/>
      <c r="AD454" s="215"/>
      <c r="AE454" s="215"/>
      <c r="AF454" s="215"/>
      <c r="AG454" s="220"/>
    </row>
    <row r="455" spans="1:33" x14ac:dyDescent="0.3">
      <c r="A455" s="84" t="str">
        <f>IF('STEP 2 EE Data'!A455="","",'STEP 2 EE Data'!A455)</f>
        <v/>
      </c>
      <c r="B455" s="83" t="str">
        <f>IF('STEP 2 EE Data'!B455="","",'STEP 2 EE Data'!B455)</f>
        <v/>
      </c>
      <c r="C455" s="342" t="str">
        <f>IF($C$21="","",IF(B455="","",'STEP 3 EE Comp'!F460))</f>
        <v/>
      </c>
      <c r="D455" s="343" t="str">
        <f>IF($D$21="","",IF(B455="","",'STEP 3 EE Comp'!J460))</f>
        <v/>
      </c>
      <c r="E455" s="343" t="str">
        <f>IF($E$21="","",IF(B455="","",'STEP 3 EE Comp'!N460))</f>
        <v/>
      </c>
      <c r="F455" s="343" t="str">
        <f>IF($F$21="","",IF(B455="","",'STEP 3 EE Comp'!R460))</f>
        <v/>
      </c>
      <c r="G455" s="343" t="str">
        <f>IF($G$21="","",IF(B455="","",'STEP 3 EE Comp'!V460))</f>
        <v/>
      </c>
      <c r="H455" s="343" t="str">
        <f>IF($H$21="","",IF(B455="","",'STEP 3 EE Comp'!Z460))</f>
        <v/>
      </c>
      <c r="I455" s="343" t="str">
        <f>IF($I$21="","",IF(B455="","",'STEP 3 EE Comp'!AD460))</f>
        <v/>
      </c>
      <c r="J455" s="343" t="str">
        <f>IF($J$21="","",IF(B455="","",'STEP 3 EE Comp'!AH460))</f>
        <v/>
      </c>
      <c r="K455" s="344" t="str">
        <f>IF($K$21="","",IF(B455="","",'STEP 3 EE Comp'!AL460))</f>
        <v/>
      </c>
      <c r="L455" s="348" t="str">
        <f t="shared" si="136"/>
        <v/>
      </c>
      <c r="M455" s="210" t="str">
        <f t="shared" si="137"/>
        <v/>
      </c>
      <c r="N455" s="210" t="str">
        <f t="shared" si="138"/>
        <v/>
      </c>
      <c r="O455" s="210" t="str">
        <f t="shared" si="139"/>
        <v/>
      </c>
      <c r="P455" s="210" t="str">
        <f t="shared" si="140"/>
        <v/>
      </c>
      <c r="Q455" s="210" t="str">
        <f t="shared" si="141"/>
        <v/>
      </c>
      <c r="R455" s="210" t="str">
        <f t="shared" si="142"/>
        <v/>
      </c>
      <c r="S455" s="210" t="str">
        <f t="shared" si="143"/>
        <v/>
      </c>
      <c r="T455" s="371" t="str">
        <f t="shared" si="144"/>
        <v/>
      </c>
      <c r="U455" s="348"/>
      <c r="V455" s="210"/>
      <c r="W455" s="210"/>
      <c r="X455" s="210"/>
      <c r="Y455" s="210"/>
      <c r="Z455" s="210"/>
      <c r="AA455" s="210"/>
      <c r="AB455" s="210"/>
      <c r="AC455" s="371"/>
      <c r="AD455" s="215"/>
      <c r="AE455" s="215"/>
      <c r="AF455" s="215"/>
      <c r="AG455" s="220"/>
    </row>
    <row r="456" spans="1:33" x14ac:dyDescent="0.3">
      <c r="A456" s="84" t="str">
        <f>IF('STEP 2 EE Data'!A456="","",'STEP 2 EE Data'!A456)</f>
        <v/>
      </c>
      <c r="B456" s="83" t="str">
        <f>IF('STEP 2 EE Data'!B456="","",'STEP 2 EE Data'!B456)</f>
        <v/>
      </c>
      <c r="C456" s="342" t="str">
        <f>IF($C$21="","",IF(B456="","",'STEP 3 EE Comp'!F461))</f>
        <v/>
      </c>
      <c r="D456" s="343" t="str">
        <f>IF($D$21="","",IF(B456="","",'STEP 3 EE Comp'!J461))</f>
        <v/>
      </c>
      <c r="E456" s="343" t="str">
        <f>IF($E$21="","",IF(B456="","",'STEP 3 EE Comp'!N461))</f>
        <v/>
      </c>
      <c r="F456" s="343" t="str">
        <f>IF($F$21="","",IF(B456="","",'STEP 3 EE Comp'!R461))</f>
        <v/>
      </c>
      <c r="G456" s="343" t="str">
        <f>IF($G$21="","",IF(B456="","",'STEP 3 EE Comp'!V461))</f>
        <v/>
      </c>
      <c r="H456" s="343" t="str">
        <f>IF($H$21="","",IF(B456="","",'STEP 3 EE Comp'!Z461))</f>
        <v/>
      </c>
      <c r="I456" s="343" t="str">
        <f>IF($I$21="","",IF(B456="","",'STEP 3 EE Comp'!AD461))</f>
        <v/>
      </c>
      <c r="J456" s="343" t="str">
        <f>IF($J$21="","",IF(B456="","",'STEP 3 EE Comp'!AH461))</f>
        <v/>
      </c>
      <c r="K456" s="344" t="str">
        <f>IF($K$21="","",IF(B456="","",'STEP 3 EE Comp'!AL461))</f>
        <v/>
      </c>
      <c r="L456" s="348" t="str">
        <f t="shared" si="136"/>
        <v/>
      </c>
      <c r="M456" s="210" t="str">
        <f t="shared" si="137"/>
        <v/>
      </c>
      <c r="N456" s="210" t="str">
        <f t="shared" si="138"/>
        <v/>
      </c>
      <c r="O456" s="210" t="str">
        <f t="shared" si="139"/>
        <v/>
      </c>
      <c r="P456" s="210" t="str">
        <f t="shared" si="140"/>
        <v/>
      </c>
      <c r="Q456" s="210" t="str">
        <f t="shared" si="141"/>
        <v/>
      </c>
      <c r="R456" s="210" t="str">
        <f t="shared" si="142"/>
        <v/>
      </c>
      <c r="S456" s="210" t="str">
        <f t="shared" si="143"/>
        <v/>
      </c>
      <c r="T456" s="371" t="str">
        <f t="shared" si="144"/>
        <v/>
      </c>
      <c r="U456" s="348"/>
      <c r="V456" s="210"/>
      <c r="W456" s="210"/>
      <c r="X456" s="210"/>
      <c r="Y456" s="210"/>
      <c r="Z456" s="210"/>
      <c r="AA456" s="210"/>
      <c r="AB456" s="210"/>
      <c r="AC456" s="371"/>
      <c r="AD456" s="215"/>
      <c r="AE456" s="215"/>
      <c r="AF456" s="215"/>
      <c r="AG456" s="220"/>
    </row>
    <row r="457" spans="1:33" x14ac:dyDescent="0.3">
      <c r="A457" s="84" t="str">
        <f>IF('STEP 2 EE Data'!A457="","",'STEP 2 EE Data'!A457)</f>
        <v/>
      </c>
      <c r="B457" s="83" t="str">
        <f>IF('STEP 2 EE Data'!B457="","",'STEP 2 EE Data'!B457)</f>
        <v/>
      </c>
      <c r="C457" s="342" t="str">
        <f>IF($C$21="","",IF(B457="","",'STEP 3 EE Comp'!F462))</f>
        <v/>
      </c>
      <c r="D457" s="343" t="str">
        <f>IF($D$21="","",IF(B457="","",'STEP 3 EE Comp'!J462))</f>
        <v/>
      </c>
      <c r="E457" s="343" t="str">
        <f>IF($E$21="","",IF(B457="","",'STEP 3 EE Comp'!N462))</f>
        <v/>
      </c>
      <c r="F457" s="343" t="str">
        <f>IF($F$21="","",IF(B457="","",'STEP 3 EE Comp'!R462))</f>
        <v/>
      </c>
      <c r="G457" s="343" t="str">
        <f>IF($G$21="","",IF(B457="","",'STEP 3 EE Comp'!V462))</f>
        <v/>
      </c>
      <c r="H457" s="343" t="str">
        <f>IF($H$21="","",IF(B457="","",'STEP 3 EE Comp'!Z462))</f>
        <v/>
      </c>
      <c r="I457" s="343" t="str">
        <f>IF($I$21="","",IF(B457="","",'STEP 3 EE Comp'!AD462))</f>
        <v/>
      </c>
      <c r="J457" s="343" t="str">
        <f>IF($J$21="","",IF(B457="","",'STEP 3 EE Comp'!AH462))</f>
        <v/>
      </c>
      <c r="K457" s="344" t="str">
        <f>IF($K$21="","",IF(B457="","",'STEP 3 EE Comp'!AL462))</f>
        <v/>
      </c>
      <c r="L457" s="348" t="str">
        <f t="shared" si="136"/>
        <v/>
      </c>
      <c r="M457" s="210" t="str">
        <f t="shared" si="137"/>
        <v/>
      </c>
      <c r="N457" s="210" t="str">
        <f t="shared" si="138"/>
        <v/>
      </c>
      <c r="O457" s="210" t="str">
        <f t="shared" si="139"/>
        <v/>
      </c>
      <c r="P457" s="210" t="str">
        <f t="shared" si="140"/>
        <v/>
      </c>
      <c r="Q457" s="210" t="str">
        <f t="shared" si="141"/>
        <v/>
      </c>
      <c r="R457" s="210" t="str">
        <f t="shared" si="142"/>
        <v/>
      </c>
      <c r="S457" s="210" t="str">
        <f t="shared" si="143"/>
        <v/>
      </c>
      <c r="T457" s="371" t="str">
        <f t="shared" si="144"/>
        <v/>
      </c>
      <c r="U457" s="348"/>
      <c r="V457" s="210"/>
      <c r="W457" s="210"/>
      <c r="X457" s="210"/>
      <c r="Y457" s="210"/>
      <c r="Z457" s="210"/>
      <c r="AA457" s="210"/>
      <c r="AB457" s="210"/>
      <c r="AC457" s="371"/>
      <c r="AD457" s="215"/>
      <c r="AE457" s="215"/>
      <c r="AF457" s="215"/>
      <c r="AG457" s="220"/>
    </row>
    <row r="458" spans="1:33" x14ac:dyDescent="0.3">
      <c r="A458" s="84" t="str">
        <f>IF('STEP 2 EE Data'!A458="","",'STEP 2 EE Data'!A458)</f>
        <v/>
      </c>
      <c r="B458" s="83" t="str">
        <f>IF('STEP 2 EE Data'!B458="","",'STEP 2 EE Data'!B458)</f>
        <v/>
      </c>
      <c r="C458" s="342" t="str">
        <f>IF($C$21="","",IF(B458="","",'STEP 3 EE Comp'!F463))</f>
        <v/>
      </c>
      <c r="D458" s="343" t="str">
        <f>IF($D$21="","",IF(B458="","",'STEP 3 EE Comp'!J463))</f>
        <v/>
      </c>
      <c r="E458" s="343" t="str">
        <f>IF($E$21="","",IF(B458="","",'STEP 3 EE Comp'!N463))</f>
        <v/>
      </c>
      <c r="F458" s="343" t="str">
        <f>IF($F$21="","",IF(B458="","",'STEP 3 EE Comp'!R463))</f>
        <v/>
      </c>
      <c r="G458" s="343" t="str">
        <f>IF($G$21="","",IF(B458="","",'STEP 3 EE Comp'!V463))</f>
        <v/>
      </c>
      <c r="H458" s="343" t="str">
        <f>IF($H$21="","",IF(B458="","",'STEP 3 EE Comp'!Z463))</f>
        <v/>
      </c>
      <c r="I458" s="343" t="str">
        <f>IF($I$21="","",IF(B458="","",'STEP 3 EE Comp'!AD463))</f>
        <v/>
      </c>
      <c r="J458" s="343" t="str">
        <f>IF($J$21="","",IF(B458="","",'STEP 3 EE Comp'!AH463))</f>
        <v/>
      </c>
      <c r="K458" s="344" t="str">
        <f>IF($K$21="","",IF(B458="","",'STEP 3 EE Comp'!AL463))</f>
        <v/>
      </c>
      <c r="L458" s="348" t="str">
        <f t="shared" si="136"/>
        <v/>
      </c>
      <c r="M458" s="210" t="str">
        <f t="shared" si="137"/>
        <v/>
      </c>
      <c r="N458" s="210" t="str">
        <f t="shared" si="138"/>
        <v/>
      </c>
      <c r="O458" s="210" t="str">
        <f t="shared" si="139"/>
        <v/>
      </c>
      <c r="P458" s="210" t="str">
        <f t="shared" si="140"/>
        <v/>
      </c>
      <c r="Q458" s="210" t="str">
        <f t="shared" si="141"/>
        <v/>
      </c>
      <c r="R458" s="210" t="str">
        <f t="shared" si="142"/>
        <v/>
      </c>
      <c r="S458" s="210" t="str">
        <f t="shared" si="143"/>
        <v/>
      </c>
      <c r="T458" s="371" t="str">
        <f t="shared" si="144"/>
        <v/>
      </c>
      <c r="U458" s="348"/>
      <c r="V458" s="210"/>
      <c r="W458" s="210"/>
      <c r="X458" s="210"/>
      <c r="Y458" s="210"/>
      <c r="Z458" s="210"/>
      <c r="AA458" s="210"/>
      <c r="AB458" s="210"/>
      <c r="AC458" s="371"/>
      <c r="AD458" s="215"/>
      <c r="AE458" s="215"/>
      <c r="AF458" s="215"/>
      <c r="AG458" s="220"/>
    </row>
    <row r="459" spans="1:33" x14ac:dyDescent="0.3">
      <c r="A459" s="84" t="str">
        <f>IF('STEP 2 EE Data'!A459="","",'STEP 2 EE Data'!A459)</f>
        <v/>
      </c>
      <c r="B459" s="83" t="str">
        <f>IF('STEP 2 EE Data'!B459="","",'STEP 2 EE Data'!B459)</f>
        <v/>
      </c>
      <c r="C459" s="342" t="str">
        <f>IF($C$21="","",IF(B459="","",'STEP 3 EE Comp'!F464))</f>
        <v/>
      </c>
      <c r="D459" s="343" t="str">
        <f>IF($D$21="","",IF(B459="","",'STEP 3 EE Comp'!J464))</f>
        <v/>
      </c>
      <c r="E459" s="343" t="str">
        <f>IF($E$21="","",IF(B459="","",'STEP 3 EE Comp'!N464))</f>
        <v/>
      </c>
      <c r="F459" s="343" t="str">
        <f>IF($F$21="","",IF(B459="","",'STEP 3 EE Comp'!R464))</f>
        <v/>
      </c>
      <c r="G459" s="343" t="str">
        <f>IF($G$21="","",IF(B459="","",'STEP 3 EE Comp'!V464))</f>
        <v/>
      </c>
      <c r="H459" s="343" t="str">
        <f>IF($H$21="","",IF(B459="","",'STEP 3 EE Comp'!Z464))</f>
        <v/>
      </c>
      <c r="I459" s="343" t="str">
        <f>IF($I$21="","",IF(B459="","",'STEP 3 EE Comp'!AD464))</f>
        <v/>
      </c>
      <c r="J459" s="343" t="str">
        <f>IF($J$21="","",IF(B459="","",'STEP 3 EE Comp'!AH464))</f>
        <v/>
      </c>
      <c r="K459" s="344" t="str">
        <f>IF($K$21="","",IF(B459="","",'STEP 3 EE Comp'!AL464))</f>
        <v/>
      </c>
      <c r="L459" s="348" t="str">
        <f t="shared" si="136"/>
        <v/>
      </c>
      <c r="M459" s="210" t="str">
        <f t="shared" si="137"/>
        <v/>
      </c>
      <c r="N459" s="210" t="str">
        <f t="shared" si="138"/>
        <v/>
      </c>
      <c r="O459" s="210" t="str">
        <f t="shared" si="139"/>
        <v/>
      </c>
      <c r="P459" s="210" t="str">
        <f t="shared" si="140"/>
        <v/>
      </c>
      <c r="Q459" s="210" t="str">
        <f t="shared" si="141"/>
        <v/>
      </c>
      <c r="R459" s="210" t="str">
        <f t="shared" si="142"/>
        <v/>
      </c>
      <c r="S459" s="210" t="str">
        <f t="shared" si="143"/>
        <v/>
      </c>
      <c r="T459" s="371" t="str">
        <f t="shared" si="144"/>
        <v/>
      </c>
      <c r="U459" s="348"/>
      <c r="V459" s="210"/>
      <c r="W459" s="210"/>
      <c r="X459" s="210"/>
      <c r="Y459" s="210"/>
      <c r="Z459" s="210"/>
      <c r="AA459" s="210"/>
      <c r="AB459" s="210"/>
      <c r="AC459" s="371"/>
      <c r="AD459" s="215"/>
      <c r="AE459" s="215"/>
      <c r="AF459" s="215"/>
      <c r="AG459" s="220"/>
    </row>
    <row r="460" spans="1:33" x14ac:dyDescent="0.3">
      <c r="A460" s="84" t="str">
        <f>IF('STEP 2 EE Data'!A460="","",'STEP 2 EE Data'!A460)</f>
        <v/>
      </c>
      <c r="B460" s="83" t="str">
        <f>IF('STEP 2 EE Data'!B460="","",'STEP 2 EE Data'!B460)</f>
        <v/>
      </c>
      <c r="C460" s="342" t="str">
        <f>IF($C$21="","",IF(B460="","",'STEP 3 EE Comp'!F465))</f>
        <v/>
      </c>
      <c r="D460" s="343" t="str">
        <f>IF($D$21="","",IF(B460="","",'STEP 3 EE Comp'!J465))</f>
        <v/>
      </c>
      <c r="E460" s="343" t="str">
        <f>IF($E$21="","",IF(B460="","",'STEP 3 EE Comp'!N465))</f>
        <v/>
      </c>
      <c r="F460" s="343" t="str">
        <f>IF($F$21="","",IF(B460="","",'STEP 3 EE Comp'!R465))</f>
        <v/>
      </c>
      <c r="G460" s="343" t="str">
        <f>IF($G$21="","",IF(B460="","",'STEP 3 EE Comp'!V465))</f>
        <v/>
      </c>
      <c r="H460" s="343" t="str">
        <f>IF($H$21="","",IF(B460="","",'STEP 3 EE Comp'!Z465))</f>
        <v/>
      </c>
      <c r="I460" s="343" t="str">
        <f>IF($I$21="","",IF(B460="","",'STEP 3 EE Comp'!AD465))</f>
        <v/>
      </c>
      <c r="J460" s="343" t="str">
        <f>IF($J$21="","",IF(B460="","",'STEP 3 EE Comp'!AH465))</f>
        <v/>
      </c>
      <c r="K460" s="344" t="str">
        <f>IF($K$21="","",IF(B460="","",'STEP 3 EE Comp'!AL465))</f>
        <v/>
      </c>
      <c r="L460" s="348" t="str">
        <f t="shared" si="136"/>
        <v/>
      </c>
      <c r="M460" s="210" t="str">
        <f t="shared" si="137"/>
        <v/>
      </c>
      <c r="N460" s="210" t="str">
        <f t="shared" si="138"/>
        <v/>
      </c>
      <c r="O460" s="210" t="str">
        <f t="shared" si="139"/>
        <v/>
      </c>
      <c r="P460" s="210" t="str">
        <f t="shared" si="140"/>
        <v/>
      </c>
      <c r="Q460" s="210" t="str">
        <f t="shared" si="141"/>
        <v/>
      </c>
      <c r="R460" s="210" t="str">
        <f t="shared" si="142"/>
        <v/>
      </c>
      <c r="S460" s="210" t="str">
        <f t="shared" si="143"/>
        <v/>
      </c>
      <c r="T460" s="371" t="str">
        <f t="shared" si="144"/>
        <v/>
      </c>
      <c r="U460" s="348"/>
      <c r="V460" s="210"/>
      <c r="W460" s="210"/>
      <c r="X460" s="210"/>
      <c r="Y460" s="210"/>
      <c r="Z460" s="210"/>
      <c r="AA460" s="210"/>
      <c r="AB460" s="210"/>
      <c r="AC460" s="371"/>
      <c r="AD460" s="215"/>
      <c r="AE460" s="215"/>
      <c r="AF460" s="215"/>
      <c r="AG460" s="220"/>
    </row>
    <row r="461" spans="1:33" x14ac:dyDescent="0.3">
      <c r="A461" s="84" t="str">
        <f>IF('STEP 2 EE Data'!A461="","",'STEP 2 EE Data'!A461)</f>
        <v/>
      </c>
      <c r="B461" s="83" t="str">
        <f>IF('STEP 2 EE Data'!B461="","",'STEP 2 EE Data'!B461)</f>
        <v/>
      </c>
      <c r="C461" s="342" t="str">
        <f>IF($C$21="","",IF(B461="","",'STEP 3 EE Comp'!F466))</f>
        <v/>
      </c>
      <c r="D461" s="343" t="str">
        <f>IF($D$21="","",IF(B461="","",'STEP 3 EE Comp'!J466))</f>
        <v/>
      </c>
      <c r="E461" s="343" t="str">
        <f>IF($E$21="","",IF(B461="","",'STEP 3 EE Comp'!N466))</f>
        <v/>
      </c>
      <c r="F461" s="343" t="str">
        <f>IF($F$21="","",IF(B461="","",'STEP 3 EE Comp'!R466))</f>
        <v/>
      </c>
      <c r="G461" s="343" t="str">
        <f>IF($G$21="","",IF(B461="","",'STEP 3 EE Comp'!V466))</f>
        <v/>
      </c>
      <c r="H461" s="343" t="str">
        <f>IF($H$21="","",IF(B461="","",'STEP 3 EE Comp'!Z466))</f>
        <v/>
      </c>
      <c r="I461" s="343" t="str">
        <f>IF($I$21="","",IF(B461="","",'STEP 3 EE Comp'!AD466))</f>
        <v/>
      </c>
      <c r="J461" s="343" t="str">
        <f>IF($J$21="","",IF(B461="","",'STEP 3 EE Comp'!AH466))</f>
        <v/>
      </c>
      <c r="K461" s="344" t="str">
        <f>IF($K$21="","",IF(B461="","",'STEP 3 EE Comp'!AL466))</f>
        <v/>
      </c>
      <c r="L461" s="348" t="str">
        <f t="shared" si="136"/>
        <v/>
      </c>
      <c r="M461" s="210" t="str">
        <f t="shared" si="137"/>
        <v/>
      </c>
      <c r="N461" s="210" t="str">
        <f t="shared" si="138"/>
        <v/>
      </c>
      <c r="O461" s="210" t="str">
        <f t="shared" si="139"/>
        <v/>
      </c>
      <c r="P461" s="210" t="str">
        <f t="shared" si="140"/>
        <v/>
      </c>
      <c r="Q461" s="210" t="str">
        <f t="shared" si="141"/>
        <v/>
      </c>
      <c r="R461" s="210" t="str">
        <f t="shared" si="142"/>
        <v/>
      </c>
      <c r="S461" s="210" t="str">
        <f t="shared" si="143"/>
        <v/>
      </c>
      <c r="T461" s="371" t="str">
        <f t="shared" si="144"/>
        <v/>
      </c>
      <c r="U461" s="348"/>
      <c r="V461" s="210"/>
      <c r="W461" s="210"/>
      <c r="X461" s="210"/>
      <c r="Y461" s="210"/>
      <c r="Z461" s="210"/>
      <c r="AA461" s="210"/>
      <c r="AB461" s="210"/>
      <c r="AC461" s="371"/>
      <c r="AD461" s="215"/>
      <c r="AE461" s="215"/>
      <c r="AF461" s="215"/>
      <c r="AG461" s="220"/>
    </row>
    <row r="462" spans="1:33" x14ac:dyDescent="0.3">
      <c r="A462" s="84" t="str">
        <f>IF('STEP 2 EE Data'!A462="","",'STEP 2 EE Data'!A462)</f>
        <v/>
      </c>
      <c r="B462" s="83" t="str">
        <f>IF('STEP 2 EE Data'!B462="","",'STEP 2 EE Data'!B462)</f>
        <v/>
      </c>
      <c r="C462" s="342" t="str">
        <f>IF($C$21="","",IF(B462="","",'STEP 3 EE Comp'!F467))</f>
        <v/>
      </c>
      <c r="D462" s="343" t="str">
        <f>IF($D$21="","",IF(B462="","",'STEP 3 EE Comp'!J467))</f>
        <v/>
      </c>
      <c r="E462" s="343" t="str">
        <f>IF($E$21="","",IF(B462="","",'STEP 3 EE Comp'!N467))</f>
        <v/>
      </c>
      <c r="F462" s="343" t="str">
        <f>IF($F$21="","",IF(B462="","",'STEP 3 EE Comp'!R467))</f>
        <v/>
      </c>
      <c r="G462" s="343" t="str">
        <f>IF($G$21="","",IF(B462="","",'STEP 3 EE Comp'!V467))</f>
        <v/>
      </c>
      <c r="H462" s="343" t="str">
        <f>IF($H$21="","",IF(B462="","",'STEP 3 EE Comp'!Z467))</f>
        <v/>
      </c>
      <c r="I462" s="343" t="str">
        <f>IF($I$21="","",IF(B462="","",'STEP 3 EE Comp'!AD467))</f>
        <v/>
      </c>
      <c r="J462" s="343" t="str">
        <f>IF($J$21="","",IF(B462="","",'STEP 3 EE Comp'!AH467))</f>
        <v/>
      </c>
      <c r="K462" s="344" t="str">
        <f>IF($K$21="","",IF(B462="","",'STEP 3 EE Comp'!AL467))</f>
        <v/>
      </c>
      <c r="L462" s="348" t="str">
        <f t="shared" si="136"/>
        <v/>
      </c>
      <c r="M462" s="210" t="str">
        <f t="shared" si="137"/>
        <v/>
      </c>
      <c r="N462" s="210" t="str">
        <f t="shared" si="138"/>
        <v/>
      </c>
      <c r="O462" s="210" t="str">
        <f t="shared" si="139"/>
        <v/>
      </c>
      <c r="P462" s="210" t="str">
        <f t="shared" si="140"/>
        <v/>
      </c>
      <c r="Q462" s="210" t="str">
        <f t="shared" si="141"/>
        <v/>
      </c>
      <c r="R462" s="210" t="str">
        <f t="shared" si="142"/>
        <v/>
      </c>
      <c r="S462" s="210" t="str">
        <f t="shared" si="143"/>
        <v/>
      </c>
      <c r="T462" s="371" t="str">
        <f t="shared" si="144"/>
        <v/>
      </c>
      <c r="U462" s="348"/>
      <c r="V462" s="210"/>
      <c r="W462" s="210"/>
      <c r="X462" s="210"/>
      <c r="Y462" s="210"/>
      <c r="Z462" s="210"/>
      <c r="AA462" s="210"/>
      <c r="AB462" s="210"/>
      <c r="AC462" s="371"/>
      <c r="AD462" s="215"/>
      <c r="AE462" s="215"/>
      <c r="AF462" s="215"/>
      <c r="AG462" s="220"/>
    </row>
    <row r="463" spans="1:33" x14ac:dyDescent="0.3">
      <c r="A463" s="84" t="str">
        <f>IF('STEP 2 EE Data'!A463="","",'STEP 2 EE Data'!A463)</f>
        <v/>
      </c>
      <c r="B463" s="83" t="str">
        <f>IF('STEP 2 EE Data'!B463="","",'STEP 2 EE Data'!B463)</f>
        <v/>
      </c>
      <c r="C463" s="342" t="str">
        <f>IF($C$21="","",IF(B463="","",'STEP 3 EE Comp'!F468))</f>
        <v/>
      </c>
      <c r="D463" s="343" t="str">
        <f>IF($D$21="","",IF(B463="","",'STEP 3 EE Comp'!J468))</f>
        <v/>
      </c>
      <c r="E463" s="343" t="str">
        <f>IF($E$21="","",IF(B463="","",'STEP 3 EE Comp'!N468))</f>
        <v/>
      </c>
      <c r="F463" s="343" t="str">
        <f>IF($F$21="","",IF(B463="","",'STEP 3 EE Comp'!R468))</f>
        <v/>
      </c>
      <c r="G463" s="343" t="str">
        <f>IF($G$21="","",IF(B463="","",'STEP 3 EE Comp'!V468))</f>
        <v/>
      </c>
      <c r="H463" s="343" t="str">
        <f>IF($H$21="","",IF(B463="","",'STEP 3 EE Comp'!Z468))</f>
        <v/>
      </c>
      <c r="I463" s="343" t="str">
        <f>IF($I$21="","",IF(B463="","",'STEP 3 EE Comp'!AD468))</f>
        <v/>
      </c>
      <c r="J463" s="343" t="str">
        <f>IF($J$21="","",IF(B463="","",'STEP 3 EE Comp'!AH468))</f>
        <v/>
      </c>
      <c r="K463" s="344" t="str">
        <f>IF($K$21="","",IF(B463="","",'STEP 3 EE Comp'!AL468))</f>
        <v/>
      </c>
      <c r="L463" s="348" t="str">
        <f t="shared" si="136"/>
        <v/>
      </c>
      <c r="M463" s="210" t="str">
        <f t="shared" si="137"/>
        <v/>
      </c>
      <c r="N463" s="210" t="str">
        <f t="shared" si="138"/>
        <v/>
      </c>
      <c r="O463" s="210" t="str">
        <f t="shared" si="139"/>
        <v/>
      </c>
      <c r="P463" s="210" t="str">
        <f t="shared" si="140"/>
        <v/>
      </c>
      <c r="Q463" s="210" t="str">
        <f t="shared" si="141"/>
        <v/>
      </c>
      <c r="R463" s="210" t="str">
        <f t="shared" si="142"/>
        <v/>
      </c>
      <c r="S463" s="210" t="str">
        <f t="shared" si="143"/>
        <v/>
      </c>
      <c r="T463" s="371" t="str">
        <f t="shared" si="144"/>
        <v/>
      </c>
      <c r="U463" s="348"/>
      <c r="V463" s="210"/>
      <c r="W463" s="210"/>
      <c r="X463" s="210"/>
      <c r="Y463" s="210"/>
      <c r="Z463" s="210"/>
      <c r="AA463" s="210"/>
      <c r="AB463" s="210"/>
      <c r="AC463" s="371"/>
      <c r="AD463" s="215"/>
      <c r="AE463" s="215"/>
      <c r="AF463" s="215"/>
      <c r="AG463" s="220"/>
    </row>
    <row r="464" spans="1:33" x14ac:dyDescent="0.3">
      <c r="A464" s="84" t="str">
        <f>IF('STEP 2 EE Data'!A464="","",'STEP 2 EE Data'!A464)</f>
        <v/>
      </c>
      <c r="B464" s="83" t="str">
        <f>IF('STEP 2 EE Data'!B464="","",'STEP 2 EE Data'!B464)</f>
        <v/>
      </c>
      <c r="C464" s="342" t="str">
        <f>IF($C$21="","",IF(B464="","",'STEP 3 EE Comp'!F469))</f>
        <v/>
      </c>
      <c r="D464" s="343" t="str">
        <f>IF($D$21="","",IF(B464="","",'STEP 3 EE Comp'!J469))</f>
        <v/>
      </c>
      <c r="E464" s="343" t="str">
        <f>IF($E$21="","",IF(B464="","",'STEP 3 EE Comp'!N469))</f>
        <v/>
      </c>
      <c r="F464" s="343" t="str">
        <f>IF($F$21="","",IF(B464="","",'STEP 3 EE Comp'!R469))</f>
        <v/>
      </c>
      <c r="G464" s="343" t="str">
        <f>IF($G$21="","",IF(B464="","",'STEP 3 EE Comp'!V469))</f>
        <v/>
      </c>
      <c r="H464" s="343" t="str">
        <f>IF($H$21="","",IF(B464="","",'STEP 3 EE Comp'!Z469))</f>
        <v/>
      </c>
      <c r="I464" s="343" t="str">
        <f>IF($I$21="","",IF(B464="","",'STEP 3 EE Comp'!AD469))</f>
        <v/>
      </c>
      <c r="J464" s="343" t="str">
        <f>IF($J$21="","",IF(B464="","",'STEP 3 EE Comp'!AH469))</f>
        <v/>
      </c>
      <c r="K464" s="344" t="str">
        <f>IF($K$21="","",IF(B464="","",'STEP 3 EE Comp'!AL469))</f>
        <v/>
      </c>
      <c r="L464" s="348" t="str">
        <f t="shared" si="136"/>
        <v/>
      </c>
      <c r="M464" s="210" t="str">
        <f t="shared" si="137"/>
        <v/>
      </c>
      <c r="N464" s="210" t="str">
        <f t="shared" si="138"/>
        <v/>
      </c>
      <c r="O464" s="210" t="str">
        <f t="shared" si="139"/>
        <v/>
      </c>
      <c r="P464" s="210" t="str">
        <f t="shared" si="140"/>
        <v/>
      </c>
      <c r="Q464" s="210" t="str">
        <f t="shared" si="141"/>
        <v/>
      </c>
      <c r="R464" s="210" t="str">
        <f t="shared" si="142"/>
        <v/>
      </c>
      <c r="S464" s="210" t="str">
        <f t="shared" si="143"/>
        <v/>
      </c>
      <c r="T464" s="371" t="str">
        <f t="shared" si="144"/>
        <v/>
      </c>
      <c r="U464" s="348"/>
      <c r="V464" s="210"/>
      <c r="W464" s="210"/>
      <c r="X464" s="210"/>
      <c r="Y464" s="210"/>
      <c r="Z464" s="210"/>
      <c r="AA464" s="210"/>
      <c r="AB464" s="210"/>
      <c r="AC464" s="371"/>
      <c r="AD464" s="215"/>
      <c r="AE464" s="215"/>
      <c r="AF464" s="215"/>
      <c r="AG464" s="220"/>
    </row>
    <row r="465" spans="1:33" x14ac:dyDescent="0.3">
      <c r="A465" s="84" t="str">
        <f>IF('STEP 2 EE Data'!A465="","",'STEP 2 EE Data'!A465)</f>
        <v/>
      </c>
      <c r="B465" s="83" t="str">
        <f>IF('STEP 2 EE Data'!B465="","",'STEP 2 EE Data'!B465)</f>
        <v/>
      </c>
      <c r="C465" s="342" t="str">
        <f>IF($C$21="","",IF(B465="","",'STEP 3 EE Comp'!F470))</f>
        <v/>
      </c>
      <c r="D465" s="343" t="str">
        <f>IF($D$21="","",IF(B465="","",'STEP 3 EE Comp'!J470))</f>
        <v/>
      </c>
      <c r="E465" s="343" t="str">
        <f>IF($E$21="","",IF(B465="","",'STEP 3 EE Comp'!N470))</f>
        <v/>
      </c>
      <c r="F465" s="343" t="str">
        <f>IF($F$21="","",IF(B465="","",'STEP 3 EE Comp'!R470))</f>
        <v/>
      </c>
      <c r="G465" s="343" t="str">
        <f>IF($G$21="","",IF(B465="","",'STEP 3 EE Comp'!V470))</f>
        <v/>
      </c>
      <c r="H465" s="343" t="str">
        <f>IF($H$21="","",IF(B465="","",'STEP 3 EE Comp'!Z470))</f>
        <v/>
      </c>
      <c r="I465" s="343" t="str">
        <f>IF($I$21="","",IF(B465="","",'STEP 3 EE Comp'!AD470))</f>
        <v/>
      </c>
      <c r="J465" s="343" t="str">
        <f>IF($J$21="","",IF(B465="","",'STEP 3 EE Comp'!AH470))</f>
        <v/>
      </c>
      <c r="K465" s="344" t="str">
        <f>IF($K$21="","",IF(B465="","",'STEP 3 EE Comp'!AL470))</f>
        <v/>
      </c>
      <c r="L465" s="348" t="str">
        <f t="shared" si="136"/>
        <v/>
      </c>
      <c r="M465" s="210" t="str">
        <f t="shared" si="137"/>
        <v/>
      </c>
      <c r="N465" s="210" t="str">
        <f t="shared" si="138"/>
        <v/>
      </c>
      <c r="O465" s="210" t="str">
        <f t="shared" si="139"/>
        <v/>
      </c>
      <c r="P465" s="210" t="str">
        <f t="shared" si="140"/>
        <v/>
      </c>
      <c r="Q465" s="210" t="str">
        <f t="shared" si="141"/>
        <v/>
      </c>
      <c r="R465" s="210" t="str">
        <f t="shared" si="142"/>
        <v/>
      </c>
      <c r="S465" s="210" t="str">
        <f t="shared" si="143"/>
        <v/>
      </c>
      <c r="T465" s="371" t="str">
        <f t="shared" si="144"/>
        <v/>
      </c>
      <c r="U465" s="348"/>
      <c r="V465" s="210"/>
      <c r="W465" s="210"/>
      <c r="X465" s="210"/>
      <c r="Y465" s="210"/>
      <c r="Z465" s="210"/>
      <c r="AA465" s="210"/>
      <c r="AB465" s="210"/>
      <c r="AC465" s="371"/>
      <c r="AD465" s="215"/>
      <c r="AE465" s="215"/>
      <c r="AF465" s="215"/>
      <c r="AG465" s="220"/>
    </row>
    <row r="466" spans="1:33" x14ac:dyDescent="0.3">
      <c r="A466" s="84" t="str">
        <f>IF('STEP 2 EE Data'!A466="","",'STEP 2 EE Data'!A466)</f>
        <v/>
      </c>
      <c r="B466" s="83" t="str">
        <f>IF('STEP 2 EE Data'!B466="","",'STEP 2 EE Data'!B466)</f>
        <v/>
      </c>
      <c r="C466" s="342" t="str">
        <f>IF($C$21="","",IF(B466="","",'STEP 3 EE Comp'!F471))</f>
        <v/>
      </c>
      <c r="D466" s="343" t="str">
        <f>IF($D$21="","",IF(B466="","",'STEP 3 EE Comp'!J471))</f>
        <v/>
      </c>
      <c r="E466" s="343" t="str">
        <f>IF($E$21="","",IF(B466="","",'STEP 3 EE Comp'!N471))</f>
        <v/>
      </c>
      <c r="F466" s="343" t="str">
        <f>IF($F$21="","",IF(B466="","",'STEP 3 EE Comp'!R471))</f>
        <v/>
      </c>
      <c r="G466" s="343" t="str">
        <f>IF($G$21="","",IF(B466="","",'STEP 3 EE Comp'!V471))</f>
        <v/>
      </c>
      <c r="H466" s="343" t="str">
        <f>IF($H$21="","",IF(B466="","",'STEP 3 EE Comp'!Z471))</f>
        <v/>
      </c>
      <c r="I466" s="343" t="str">
        <f>IF($I$21="","",IF(B466="","",'STEP 3 EE Comp'!AD471))</f>
        <v/>
      </c>
      <c r="J466" s="343" t="str">
        <f>IF($J$21="","",IF(B466="","",'STEP 3 EE Comp'!AH471))</f>
        <v/>
      </c>
      <c r="K466" s="344" t="str">
        <f>IF($K$21="","",IF(B466="","",'STEP 3 EE Comp'!AL471))</f>
        <v/>
      </c>
      <c r="L466" s="348" t="str">
        <f t="shared" si="136"/>
        <v/>
      </c>
      <c r="M466" s="210" t="str">
        <f t="shared" si="137"/>
        <v/>
      </c>
      <c r="N466" s="210" t="str">
        <f t="shared" si="138"/>
        <v/>
      </c>
      <c r="O466" s="210" t="str">
        <f t="shared" si="139"/>
        <v/>
      </c>
      <c r="P466" s="210" t="str">
        <f t="shared" si="140"/>
        <v/>
      </c>
      <c r="Q466" s="210" t="str">
        <f t="shared" si="141"/>
        <v/>
      </c>
      <c r="R466" s="210" t="str">
        <f t="shared" si="142"/>
        <v/>
      </c>
      <c r="S466" s="210" t="str">
        <f t="shared" si="143"/>
        <v/>
      </c>
      <c r="T466" s="371" t="str">
        <f t="shared" si="144"/>
        <v/>
      </c>
      <c r="U466" s="348"/>
      <c r="V466" s="210"/>
      <c r="W466" s="210"/>
      <c r="X466" s="210"/>
      <c r="Y466" s="210"/>
      <c r="Z466" s="210"/>
      <c r="AA466" s="210"/>
      <c r="AB466" s="210"/>
      <c r="AC466" s="371"/>
      <c r="AD466" s="215"/>
      <c r="AE466" s="215"/>
      <c r="AF466" s="215"/>
      <c r="AG466" s="220"/>
    </row>
    <row r="467" spans="1:33" x14ac:dyDescent="0.3">
      <c r="A467" s="84" t="str">
        <f>IF('STEP 2 EE Data'!A467="","",'STEP 2 EE Data'!A467)</f>
        <v/>
      </c>
      <c r="B467" s="83" t="str">
        <f>IF('STEP 2 EE Data'!B467="","",'STEP 2 EE Data'!B467)</f>
        <v/>
      </c>
      <c r="C467" s="342" t="str">
        <f>IF($C$21="","",IF(B467="","",'STEP 3 EE Comp'!F472))</f>
        <v/>
      </c>
      <c r="D467" s="343" t="str">
        <f>IF($D$21="","",IF(B467="","",'STEP 3 EE Comp'!J472))</f>
        <v/>
      </c>
      <c r="E467" s="343" t="str">
        <f>IF($E$21="","",IF(B467="","",'STEP 3 EE Comp'!N472))</f>
        <v/>
      </c>
      <c r="F467" s="343" t="str">
        <f>IF($F$21="","",IF(B467="","",'STEP 3 EE Comp'!R472))</f>
        <v/>
      </c>
      <c r="G467" s="343" t="str">
        <f>IF($G$21="","",IF(B467="","",'STEP 3 EE Comp'!V472))</f>
        <v/>
      </c>
      <c r="H467" s="343" t="str">
        <f>IF($H$21="","",IF(B467="","",'STEP 3 EE Comp'!Z472))</f>
        <v/>
      </c>
      <c r="I467" s="343" t="str">
        <f>IF($I$21="","",IF(B467="","",'STEP 3 EE Comp'!AD472))</f>
        <v/>
      </c>
      <c r="J467" s="343" t="str">
        <f>IF($J$21="","",IF(B467="","",'STEP 3 EE Comp'!AH472))</f>
        <v/>
      </c>
      <c r="K467" s="344" t="str">
        <f>IF($K$21="","",IF(B467="","",'STEP 3 EE Comp'!AL472))</f>
        <v/>
      </c>
      <c r="L467" s="348" t="str">
        <f t="shared" si="136"/>
        <v/>
      </c>
      <c r="M467" s="210" t="str">
        <f t="shared" si="137"/>
        <v/>
      </c>
      <c r="N467" s="210" t="str">
        <f t="shared" si="138"/>
        <v/>
      </c>
      <c r="O467" s="210" t="str">
        <f t="shared" si="139"/>
        <v/>
      </c>
      <c r="P467" s="210" t="str">
        <f t="shared" si="140"/>
        <v/>
      </c>
      <c r="Q467" s="210" t="str">
        <f t="shared" si="141"/>
        <v/>
      </c>
      <c r="R467" s="210" t="str">
        <f t="shared" si="142"/>
        <v/>
      </c>
      <c r="S467" s="210" t="str">
        <f t="shared" si="143"/>
        <v/>
      </c>
      <c r="T467" s="371" t="str">
        <f t="shared" si="144"/>
        <v/>
      </c>
      <c r="U467" s="348"/>
      <c r="V467" s="210"/>
      <c r="W467" s="210"/>
      <c r="X467" s="210"/>
      <c r="Y467" s="210"/>
      <c r="Z467" s="210"/>
      <c r="AA467" s="210"/>
      <c r="AB467" s="210"/>
      <c r="AC467" s="371"/>
      <c r="AD467" s="215"/>
      <c r="AE467" s="215"/>
      <c r="AF467" s="215"/>
      <c r="AG467" s="220"/>
    </row>
    <row r="468" spans="1:33" x14ac:dyDescent="0.3">
      <c r="A468" s="84" t="str">
        <f>IF('STEP 2 EE Data'!A468="","",'STEP 2 EE Data'!A468)</f>
        <v/>
      </c>
      <c r="B468" s="83" t="str">
        <f>IF('STEP 2 EE Data'!B468="","",'STEP 2 EE Data'!B468)</f>
        <v/>
      </c>
      <c r="C468" s="342" t="str">
        <f>IF($C$21="","",IF(B468="","",'STEP 3 EE Comp'!F473))</f>
        <v/>
      </c>
      <c r="D468" s="343" t="str">
        <f>IF($D$21="","",IF(B468="","",'STEP 3 EE Comp'!J473))</f>
        <v/>
      </c>
      <c r="E468" s="343" t="str">
        <f>IF($E$21="","",IF(B468="","",'STEP 3 EE Comp'!N473))</f>
        <v/>
      </c>
      <c r="F468" s="343" t="str">
        <f>IF($F$21="","",IF(B468="","",'STEP 3 EE Comp'!R473))</f>
        <v/>
      </c>
      <c r="G468" s="343" t="str">
        <f>IF($G$21="","",IF(B468="","",'STEP 3 EE Comp'!V473))</f>
        <v/>
      </c>
      <c r="H468" s="343" t="str">
        <f>IF($H$21="","",IF(B468="","",'STEP 3 EE Comp'!Z473))</f>
        <v/>
      </c>
      <c r="I468" s="343" t="str">
        <f>IF($I$21="","",IF(B468="","",'STEP 3 EE Comp'!AD473))</f>
        <v/>
      </c>
      <c r="J468" s="343" t="str">
        <f>IF($J$21="","",IF(B468="","",'STEP 3 EE Comp'!AH473))</f>
        <v/>
      </c>
      <c r="K468" s="344" t="str">
        <f>IF($K$21="","",IF(B468="","",'STEP 3 EE Comp'!AL473))</f>
        <v/>
      </c>
      <c r="L468" s="348" t="str">
        <f t="shared" si="136"/>
        <v/>
      </c>
      <c r="M468" s="210" t="str">
        <f t="shared" si="137"/>
        <v/>
      </c>
      <c r="N468" s="210" t="str">
        <f t="shared" si="138"/>
        <v/>
      </c>
      <c r="O468" s="210" t="str">
        <f t="shared" si="139"/>
        <v/>
      </c>
      <c r="P468" s="210" t="str">
        <f t="shared" si="140"/>
        <v/>
      </c>
      <c r="Q468" s="210" t="str">
        <f t="shared" si="141"/>
        <v/>
      </c>
      <c r="R468" s="210" t="str">
        <f t="shared" si="142"/>
        <v/>
      </c>
      <c r="S468" s="210" t="str">
        <f t="shared" si="143"/>
        <v/>
      </c>
      <c r="T468" s="371" t="str">
        <f t="shared" si="144"/>
        <v/>
      </c>
      <c r="U468" s="348"/>
      <c r="V468" s="210"/>
      <c r="W468" s="210"/>
      <c r="X468" s="210"/>
      <c r="Y468" s="210"/>
      <c r="Z468" s="210"/>
      <c r="AA468" s="210"/>
      <c r="AB468" s="210"/>
      <c r="AC468" s="371"/>
      <c r="AD468" s="215"/>
      <c r="AE468" s="215"/>
      <c r="AF468" s="215"/>
      <c r="AG468" s="220"/>
    </row>
    <row r="469" spans="1:33" x14ac:dyDescent="0.3">
      <c r="A469" s="84" t="str">
        <f>IF('STEP 2 EE Data'!A469="","",'STEP 2 EE Data'!A469)</f>
        <v/>
      </c>
      <c r="B469" s="83" t="str">
        <f>IF('STEP 2 EE Data'!B469="","",'STEP 2 EE Data'!B469)</f>
        <v/>
      </c>
      <c r="C469" s="342" t="str">
        <f>IF($C$21="","",IF(B469="","",'STEP 3 EE Comp'!F474))</f>
        <v/>
      </c>
      <c r="D469" s="343" t="str">
        <f>IF($D$21="","",IF(B469="","",'STEP 3 EE Comp'!J474))</f>
        <v/>
      </c>
      <c r="E469" s="343" t="str">
        <f>IF($E$21="","",IF(B469="","",'STEP 3 EE Comp'!N474))</f>
        <v/>
      </c>
      <c r="F469" s="343" t="str">
        <f>IF($F$21="","",IF(B469="","",'STEP 3 EE Comp'!R474))</f>
        <v/>
      </c>
      <c r="G469" s="343" t="str">
        <f>IF($G$21="","",IF(B469="","",'STEP 3 EE Comp'!V474))</f>
        <v/>
      </c>
      <c r="H469" s="343" t="str">
        <f>IF($H$21="","",IF(B469="","",'STEP 3 EE Comp'!Z474))</f>
        <v/>
      </c>
      <c r="I469" s="343" t="str">
        <f>IF($I$21="","",IF(B469="","",'STEP 3 EE Comp'!AD474))</f>
        <v/>
      </c>
      <c r="J469" s="343" t="str">
        <f>IF($J$21="","",IF(B469="","",'STEP 3 EE Comp'!AH474))</f>
        <v/>
      </c>
      <c r="K469" s="344" t="str">
        <f>IF($K$21="","",IF(B469="","",'STEP 3 EE Comp'!AL474))</f>
        <v/>
      </c>
      <c r="L469" s="348" t="str">
        <f t="shared" si="136"/>
        <v/>
      </c>
      <c r="M469" s="210" t="str">
        <f t="shared" si="137"/>
        <v/>
      </c>
      <c r="N469" s="210" t="str">
        <f t="shared" si="138"/>
        <v/>
      </c>
      <c r="O469" s="210" t="str">
        <f t="shared" si="139"/>
        <v/>
      </c>
      <c r="P469" s="210" t="str">
        <f t="shared" si="140"/>
        <v/>
      </c>
      <c r="Q469" s="210" t="str">
        <f t="shared" si="141"/>
        <v/>
      </c>
      <c r="R469" s="210" t="str">
        <f t="shared" si="142"/>
        <v/>
      </c>
      <c r="S469" s="210" t="str">
        <f t="shared" si="143"/>
        <v/>
      </c>
      <c r="T469" s="371" t="str">
        <f t="shared" si="144"/>
        <v/>
      </c>
      <c r="U469" s="348"/>
      <c r="V469" s="210"/>
      <c r="W469" s="210"/>
      <c r="X469" s="210"/>
      <c r="Y469" s="210"/>
      <c r="Z469" s="210"/>
      <c r="AA469" s="210"/>
      <c r="AB469" s="210"/>
      <c r="AC469" s="371"/>
      <c r="AD469" s="215"/>
      <c r="AE469" s="215"/>
      <c r="AF469" s="215"/>
      <c r="AG469" s="220"/>
    </row>
    <row r="470" spans="1:33" x14ac:dyDescent="0.3">
      <c r="A470" s="84" t="str">
        <f>IF('STEP 2 EE Data'!A470="","",'STEP 2 EE Data'!A470)</f>
        <v/>
      </c>
      <c r="B470" s="83" t="str">
        <f>IF('STEP 2 EE Data'!B470="","",'STEP 2 EE Data'!B470)</f>
        <v/>
      </c>
      <c r="C470" s="342" t="str">
        <f>IF($C$21="","",IF(B470="","",'STEP 3 EE Comp'!F475))</f>
        <v/>
      </c>
      <c r="D470" s="343" t="str">
        <f>IF($D$21="","",IF(B470="","",'STEP 3 EE Comp'!J475))</f>
        <v/>
      </c>
      <c r="E470" s="343" t="str">
        <f>IF($E$21="","",IF(B470="","",'STEP 3 EE Comp'!N475))</f>
        <v/>
      </c>
      <c r="F470" s="343" t="str">
        <f>IF($F$21="","",IF(B470="","",'STEP 3 EE Comp'!R475))</f>
        <v/>
      </c>
      <c r="G470" s="343" t="str">
        <f>IF($G$21="","",IF(B470="","",'STEP 3 EE Comp'!V475))</f>
        <v/>
      </c>
      <c r="H470" s="343" t="str">
        <f>IF($H$21="","",IF(B470="","",'STEP 3 EE Comp'!Z475))</f>
        <v/>
      </c>
      <c r="I470" s="343" t="str">
        <f>IF($I$21="","",IF(B470="","",'STEP 3 EE Comp'!AD475))</f>
        <v/>
      </c>
      <c r="J470" s="343" t="str">
        <f>IF($J$21="","",IF(B470="","",'STEP 3 EE Comp'!AH475))</f>
        <v/>
      </c>
      <c r="K470" s="344" t="str">
        <f>IF($K$21="","",IF(B470="","",'STEP 3 EE Comp'!AL475))</f>
        <v/>
      </c>
      <c r="L470" s="348" t="str">
        <f t="shared" si="136"/>
        <v/>
      </c>
      <c r="M470" s="210" t="str">
        <f t="shared" si="137"/>
        <v/>
      </c>
      <c r="N470" s="210" t="str">
        <f t="shared" si="138"/>
        <v/>
      </c>
      <c r="O470" s="210" t="str">
        <f t="shared" si="139"/>
        <v/>
      </c>
      <c r="P470" s="210" t="str">
        <f t="shared" si="140"/>
        <v/>
      </c>
      <c r="Q470" s="210" t="str">
        <f t="shared" si="141"/>
        <v/>
      </c>
      <c r="R470" s="210" t="str">
        <f t="shared" si="142"/>
        <v/>
      </c>
      <c r="S470" s="210" t="str">
        <f t="shared" si="143"/>
        <v/>
      </c>
      <c r="T470" s="371" t="str">
        <f t="shared" si="144"/>
        <v/>
      </c>
      <c r="U470" s="348"/>
      <c r="V470" s="210"/>
      <c r="W470" s="210"/>
      <c r="X470" s="210"/>
      <c r="Y470" s="210"/>
      <c r="Z470" s="210"/>
      <c r="AA470" s="210"/>
      <c r="AB470" s="210"/>
      <c r="AC470" s="371"/>
      <c r="AD470" s="215"/>
      <c r="AE470" s="215"/>
      <c r="AF470" s="215"/>
      <c r="AG470" s="220"/>
    </row>
    <row r="471" spans="1:33" x14ac:dyDescent="0.3">
      <c r="A471" s="84" t="str">
        <f>IF('STEP 2 EE Data'!A471="","",'STEP 2 EE Data'!A471)</f>
        <v/>
      </c>
      <c r="B471" s="83" t="str">
        <f>IF('STEP 2 EE Data'!B471="","",'STEP 2 EE Data'!B471)</f>
        <v/>
      </c>
      <c r="C471" s="342" t="str">
        <f>IF($C$21="","",IF(B471="","",'STEP 3 EE Comp'!F476))</f>
        <v/>
      </c>
      <c r="D471" s="343" t="str">
        <f>IF($D$21="","",IF(B471="","",'STEP 3 EE Comp'!J476))</f>
        <v/>
      </c>
      <c r="E471" s="343" t="str">
        <f>IF($E$21="","",IF(B471="","",'STEP 3 EE Comp'!N476))</f>
        <v/>
      </c>
      <c r="F471" s="343" t="str">
        <f>IF($F$21="","",IF(B471="","",'STEP 3 EE Comp'!R476))</f>
        <v/>
      </c>
      <c r="G471" s="343" t="str">
        <f>IF($G$21="","",IF(B471="","",'STEP 3 EE Comp'!V476))</f>
        <v/>
      </c>
      <c r="H471" s="343" t="str">
        <f>IF($H$21="","",IF(B471="","",'STEP 3 EE Comp'!Z476))</f>
        <v/>
      </c>
      <c r="I471" s="343" t="str">
        <f>IF($I$21="","",IF(B471="","",'STEP 3 EE Comp'!AD476))</f>
        <v/>
      </c>
      <c r="J471" s="343" t="str">
        <f>IF($J$21="","",IF(B471="","",'STEP 3 EE Comp'!AH476))</f>
        <v/>
      </c>
      <c r="K471" s="344" t="str">
        <f>IF($K$21="","",IF(B471="","",'STEP 3 EE Comp'!AL476))</f>
        <v/>
      </c>
      <c r="L471" s="348" t="str">
        <f t="shared" si="136"/>
        <v/>
      </c>
      <c r="M471" s="210" t="str">
        <f t="shared" si="137"/>
        <v/>
      </c>
      <c r="N471" s="210" t="str">
        <f t="shared" si="138"/>
        <v/>
      </c>
      <c r="O471" s="210" t="str">
        <f t="shared" si="139"/>
        <v/>
      </c>
      <c r="P471" s="210" t="str">
        <f t="shared" si="140"/>
        <v/>
      </c>
      <c r="Q471" s="210" t="str">
        <f t="shared" si="141"/>
        <v/>
      </c>
      <c r="R471" s="210" t="str">
        <f t="shared" si="142"/>
        <v/>
      </c>
      <c r="S471" s="210" t="str">
        <f t="shared" si="143"/>
        <v/>
      </c>
      <c r="T471" s="371" t="str">
        <f t="shared" si="144"/>
        <v/>
      </c>
      <c r="U471" s="348"/>
      <c r="V471" s="210"/>
      <c r="W471" s="210"/>
      <c r="X471" s="210"/>
      <c r="Y471" s="210"/>
      <c r="Z471" s="210"/>
      <c r="AA471" s="210"/>
      <c r="AB471" s="210"/>
      <c r="AC471" s="371"/>
      <c r="AD471" s="215"/>
      <c r="AE471" s="215"/>
      <c r="AF471" s="215"/>
      <c r="AG471" s="220"/>
    </row>
    <row r="472" spans="1:33" x14ac:dyDescent="0.3">
      <c r="A472" s="84" t="str">
        <f>IF('STEP 2 EE Data'!A472="","",'STEP 2 EE Data'!A472)</f>
        <v/>
      </c>
      <c r="B472" s="83" t="str">
        <f>IF('STEP 2 EE Data'!B472="","",'STEP 2 EE Data'!B472)</f>
        <v/>
      </c>
      <c r="C472" s="342" t="str">
        <f>IF($C$21="","",IF(B472="","",'STEP 3 EE Comp'!F477))</f>
        <v/>
      </c>
      <c r="D472" s="343" t="str">
        <f>IF($D$21="","",IF(B472="","",'STEP 3 EE Comp'!J477))</f>
        <v/>
      </c>
      <c r="E472" s="343" t="str">
        <f>IF($E$21="","",IF(B472="","",'STEP 3 EE Comp'!N477))</f>
        <v/>
      </c>
      <c r="F472" s="343" t="str">
        <f>IF($F$21="","",IF(B472="","",'STEP 3 EE Comp'!R477))</f>
        <v/>
      </c>
      <c r="G472" s="343" t="str">
        <f>IF($G$21="","",IF(B472="","",'STEP 3 EE Comp'!V477))</f>
        <v/>
      </c>
      <c r="H472" s="343" t="str">
        <f>IF($H$21="","",IF(B472="","",'STEP 3 EE Comp'!Z477))</f>
        <v/>
      </c>
      <c r="I472" s="343" t="str">
        <f>IF($I$21="","",IF(B472="","",'STEP 3 EE Comp'!AD477))</f>
        <v/>
      </c>
      <c r="J472" s="343" t="str">
        <f>IF($J$21="","",IF(B472="","",'STEP 3 EE Comp'!AH477))</f>
        <v/>
      </c>
      <c r="K472" s="344" t="str">
        <f>IF($K$21="","",IF(B472="","",'STEP 3 EE Comp'!AL477))</f>
        <v/>
      </c>
      <c r="L472" s="348" t="str">
        <f t="shared" si="136"/>
        <v/>
      </c>
      <c r="M472" s="210" t="str">
        <f t="shared" si="137"/>
        <v/>
      </c>
      <c r="N472" s="210" t="str">
        <f t="shared" si="138"/>
        <v/>
      </c>
      <c r="O472" s="210" t="str">
        <f t="shared" si="139"/>
        <v/>
      </c>
      <c r="P472" s="210" t="str">
        <f t="shared" si="140"/>
        <v/>
      </c>
      <c r="Q472" s="210" t="str">
        <f t="shared" si="141"/>
        <v/>
      </c>
      <c r="R472" s="210" t="str">
        <f t="shared" si="142"/>
        <v/>
      </c>
      <c r="S472" s="210" t="str">
        <f t="shared" si="143"/>
        <v/>
      </c>
      <c r="T472" s="371" t="str">
        <f t="shared" si="144"/>
        <v/>
      </c>
      <c r="U472" s="348"/>
      <c r="V472" s="210"/>
      <c r="W472" s="210"/>
      <c r="X472" s="210"/>
      <c r="Y472" s="210"/>
      <c r="Z472" s="210"/>
      <c r="AA472" s="210"/>
      <c r="AB472" s="210"/>
      <c r="AC472" s="371"/>
      <c r="AD472" s="215"/>
      <c r="AE472" s="215"/>
      <c r="AF472" s="215"/>
      <c r="AG472" s="220"/>
    </row>
    <row r="473" spans="1:33" x14ac:dyDescent="0.3">
      <c r="A473" s="84" t="str">
        <f>IF('STEP 2 EE Data'!A473="","",'STEP 2 EE Data'!A473)</f>
        <v/>
      </c>
      <c r="B473" s="83" t="str">
        <f>IF('STEP 2 EE Data'!B473="","",'STEP 2 EE Data'!B473)</f>
        <v/>
      </c>
      <c r="C473" s="342" t="str">
        <f>IF($C$21="","",IF(B473="","",'STEP 3 EE Comp'!F478))</f>
        <v/>
      </c>
      <c r="D473" s="343" t="str">
        <f>IF($D$21="","",IF(B473="","",'STEP 3 EE Comp'!J478))</f>
        <v/>
      </c>
      <c r="E473" s="343" t="str">
        <f>IF($E$21="","",IF(B473="","",'STEP 3 EE Comp'!N478))</f>
        <v/>
      </c>
      <c r="F473" s="343" t="str">
        <f>IF($F$21="","",IF(B473="","",'STEP 3 EE Comp'!R478))</f>
        <v/>
      </c>
      <c r="G473" s="343" t="str">
        <f>IF($G$21="","",IF(B473="","",'STEP 3 EE Comp'!V478))</f>
        <v/>
      </c>
      <c r="H473" s="343" t="str">
        <f>IF($H$21="","",IF(B473="","",'STEP 3 EE Comp'!Z478))</f>
        <v/>
      </c>
      <c r="I473" s="343" t="str">
        <f>IF($I$21="","",IF(B473="","",'STEP 3 EE Comp'!AD478))</f>
        <v/>
      </c>
      <c r="J473" s="343" t="str">
        <f>IF($J$21="","",IF(B473="","",'STEP 3 EE Comp'!AH478))</f>
        <v/>
      </c>
      <c r="K473" s="344" t="str">
        <f>IF($K$21="","",IF(B473="","",'STEP 3 EE Comp'!AL478))</f>
        <v/>
      </c>
      <c r="L473" s="348" t="str">
        <f t="shared" si="136"/>
        <v/>
      </c>
      <c r="M473" s="210" t="str">
        <f t="shared" si="137"/>
        <v/>
      </c>
      <c r="N473" s="210" t="str">
        <f t="shared" si="138"/>
        <v/>
      </c>
      <c r="O473" s="210" t="str">
        <f t="shared" si="139"/>
        <v/>
      </c>
      <c r="P473" s="210" t="str">
        <f t="shared" si="140"/>
        <v/>
      </c>
      <c r="Q473" s="210" t="str">
        <f t="shared" si="141"/>
        <v/>
      </c>
      <c r="R473" s="210" t="str">
        <f t="shared" si="142"/>
        <v/>
      </c>
      <c r="S473" s="210" t="str">
        <f t="shared" si="143"/>
        <v/>
      </c>
      <c r="T473" s="371" t="str">
        <f t="shared" si="144"/>
        <v/>
      </c>
      <c r="U473" s="348"/>
      <c r="V473" s="210"/>
      <c r="W473" s="210"/>
      <c r="X473" s="210"/>
      <c r="Y473" s="210"/>
      <c r="Z473" s="210"/>
      <c r="AA473" s="210"/>
      <c r="AB473" s="210"/>
      <c r="AC473" s="371"/>
      <c r="AD473" s="215"/>
      <c r="AE473" s="215"/>
      <c r="AF473" s="215"/>
      <c r="AG473" s="220"/>
    </row>
    <row r="474" spans="1:33" x14ac:dyDescent="0.3">
      <c r="A474" s="84" t="str">
        <f>IF('STEP 2 EE Data'!A474="","",'STEP 2 EE Data'!A474)</f>
        <v/>
      </c>
      <c r="B474" s="83" t="str">
        <f>IF('STEP 2 EE Data'!B474="","",'STEP 2 EE Data'!B474)</f>
        <v/>
      </c>
      <c r="C474" s="342" t="str">
        <f>IF($C$21="","",IF(B474="","",'STEP 3 EE Comp'!F479))</f>
        <v/>
      </c>
      <c r="D474" s="343" t="str">
        <f>IF($D$21="","",IF(B474="","",'STEP 3 EE Comp'!J479))</f>
        <v/>
      </c>
      <c r="E474" s="343" t="str">
        <f>IF($E$21="","",IF(B474="","",'STEP 3 EE Comp'!N479))</f>
        <v/>
      </c>
      <c r="F474" s="343" t="str">
        <f>IF($F$21="","",IF(B474="","",'STEP 3 EE Comp'!R479))</f>
        <v/>
      </c>
      <c r="G474" s="343" t="str">
        <f>IF($G$21="","",IF(B474="","",'STEP 3 EE Comp'!V479))</f>
        <v/>
      </c>
      <c r="H474" s="343" t="str">
        <f>IF($H$21="","",IF(B474="","",'STEP 3 EE Comp'!Z479))</f>
        <v/>
      </c>
      <c r="I474" s="343" t="str">
        <f>IF($I$21="","",IF(B474="","",'STEP 3 EE Comp'!AD479))</f>
        <v/>
      </c>
      <c r="J474" s="343" t="str">
        <f>IF($J$21="","",IF(B474="","",'STEP 3 EE Comp'!AH479))</f>
        <v/>
      </c>
      <c r="K474" s="344" t="str">
        <f>IF($K$21="","",IF(B474="","",'STEP 3 EE Comp'!AL479))</f>
        <v/>
      </c>
      <c r="L474" s="348" t="str">
        <f t="shared" si="136"/>
        <v/>
      </c>
      <c r="M474" s="210" t="str">
        <f t="shared" si="137"/>
        <v/>
      </c>
      <c r="N474" s="210" t="str">
        <f t="shared" si="138"/>
        <v/>
      </c>
      <c r="O474" s="210" t="str">
        <f t="shared" si="139"/>
        <v/>
      </c>
      <c r="P474" s="210" t="str">
        <f t="shared" si="140"/>
        <v/>
      </c>
      <c r="Q474" s="210" t="str">
        <f t="shared" si="141"/>
        <v/>
      </c>
      <c r="R474" s="210" t="str">
        <f t="shared" si="142"/>
        <v/>
      </c>
      <c r="S474" s="210" t="str">
        <f t="shared" si="143"/>
        <v/>
      </c>
      <c r="T474" s="371" t="str">
        <f t="shared" si="144"/>
        <v/>
      </c>
      <c r="U474" s="348"/>
      <c r="V474" s="210"/>
      <c r="W474" s="210"/>
      <c r="X474" s="210"/>
      <c r="Y474" s="210"/>
      <c r="Z474" s="210"/>
      <c r="AA474" s="210"/>
      <c r="AB474" s="210"/>
      <c r="AC474" s="371"/>
      <c r="AD474" s="215"/>
      <c r="AE474" s="215"/>
      <c r="AF474" s="215"/>
      <c r="AG474" s="220"/>
    </row>
    <row r="475" spans="1:33" x14ac:dyDescent="0.3">
      <c r="A475" s="84" t="str">
        <f>IF('STEP 2 EE Data'!A475="","",'STEP 2 EE Data'!A475)</f>
        <v/>
      </c>
      <c r="B475" s="83" t="str">
        <f>IF('STEP 2 EE Data'!B475="","",'STEP 2 EE Data'!B475)</f>
        <v/>
      </c>
      <c r="C475" s="342" t="str">
        <f>IF($C$21="","",IF(B475="","",'STEP 3 EE Comp'!F480))</f>
        <v/>
      </c>
      <c r="D475" s="343" t="str">
        <f>IF($D$21="","",IF(B475="","",'STEP 3 EE Comp'!J480))</f>
        <v/>
      </c>
      <c r="E475" s="343" t="str">
        <f>IF($E$21="","",IF(B475="","",'STEP 3 EE Comp'!N480))</f>
        <v/>
      </c>
      <c r="F475" s="343" t="str">
        <f>IF($F$21="","",IF(B475="","",'STEP 3 EE Comp'!R480))</f>
        <v/>
      </c>
      <c r="G475" s="343" t="str">
        <f>IF($G$21="","",IF(B475="","",'STEP 3 EE Comp'!V480))</f>
        <v/>
      </c>
      <c r="H475" s="343" t="str">
        <f>IF($H$21="","",IF(B475="","",'STEP 3 EE Comp'!Z480))</f>
        <v/>
      </c>
      <c r="I475" s="343" t="str">
        <f>IF($I$21="","",IF(B475="","",'STEP 3 EE Comp'!AD480))</f>
        <v/>
      </c>
      <c r="J475" s="343" t="str">
        <f>IF($J$21="","",IF(B475="","",'STEP 3 EE Comp'!AH480))</f>
        <v/>
      </c>
      <c r="K475" s="344" t="str">
        <f>IF($K$21="","",IF(B475="","",'STEP 3 EE Comp'!AL480))</f>
        <v/>
      </c>
      <c r="L475" s="348" t="str">
        <f t="shared" si="136"/>
        <v/>
      </c>
      <c r="M475" s="210" t="str">
        <f t="shared" si="137"/>
        <v/>
      </c>
      <c r="N475" s="210" t="str">
        <f t="shared" si="138"/>
        <v/>
      </c>
      <c r="O475" s="210" t="str">
        <f t="shared" si="139"/>
        <v/>
      </c>
      <c r="P475" s="210" t="str">
        <f t="shared" si="140"/>
        <v/>
      </c>
      <c r="Q475" s="210" t="str">
        <f t="shared" si="141"/>
        <v/>
      </c>
      <c r="R475" s="210" t="str">
        <f t="shared" si="142"/>
        <v/>
      </c>
      <c r="S475" s="210" t="str">
        <f t="shared" si="143"/>
        <v/>
      </c>
      <c r="T475" s="371" t="str">
        <f t="shared" si="144"/>
        <v/>
      </c>
      <c r="U475" s="348"/>
      <c r="V475" s="210"/>
      <c r="W475" s="210"/>
      <c r="X475" s="210"/>
      <c r="Y475" s="210"/>
      <c r="Z475" s="210"/>
      <c r="AA475" s="210"/>
      <c r="AB475" s="210"/>
      <c r="AC475" s="371"/>
      <c r="AD475" s="215"/>
      <c r="AE475" s="215"/>
      <c r="AF475" s="215"/>
      <c r="AG475" s="220"/>
    </row>
    <row r="476" spans="1:33" x14ac:dyDescent="0.3">
      <c r="A476" s="84" t="str">
        <f>IF('STEP 2 EE Data'!A476="","",'STEP 2 EE Data'!A476)</f>
        <v/>
      </c>
      <c r="B476" s="83" t="str">
        <f>IF('STEP 2 EE Data'!B476="","",'STEP 2 EE Data'!B476)</f>
        <v/>
      </c>
      <c r="C476" s="342" t="str">
        <f>IF($C$21="","",IF(B476="","",'STEP 3 EE Comp'!F481))</f>
        <v/>
      </c>
      <c r="D476" s="343" t="str">
        <f>IF($D$21="","",IF(B476="","",'STEP 3 EE Comp'!J481))</f>
        <v/>
      </c>
      <c r="E476" s="343" t="str">
        <f>IF($E$21="","",IF(B476="","",'STEP 3 EE Comp'!N481))</f>
        <v/>
      </c>
      <c r="F476" s="343" t="str">
        <f>IF($F$21="","",IF(B476="","",'STEP 3 EE Comp'!R481))</f>
        <v/>
      </c>
      <c r="G476" s="343" t="str">
        <f>IF($G$21="","",IF(B476="","",'STEP 3 EE Comp'!V481))</f>
        <v/>
      </c>
      <c r="H476" s="343" t="str">
        <f>IF($H$21="","",IF(B476="","",'STEP 3 EE Comp'!Z481))</f>
        <v/>
      </c>
      <c r="I476" s="343" t="str">
        <f>IF($I$21="","",IF(B476="","",'STEP 3 EE Comp'!AD481))</f>
        <v/>
      </c>
      <c r="J476" s="343" t="str">
        <f>IF($J$21="","",IF(B476="","",'STEP 3 EE Comp'!AH481))</f>
        <v/>
      </c>
      <c r="K476" s="344" t="str">
        <f>IF($K$21="","",IF(B476="","",'STEP 3 EE Comp'!AL481))</f>
        <v/>
      </c>
      <c r="L476" s="348" t="str">
        <f t="shared" si="136"/>
        <v/>
      </c>
      <c r="M476" s="210" t="str">
        <f t="shared" si="137"/>
        <v/>
      </c>
      <c r="N476" s="210" t="str">
        <f t="shared" si="138"/>
        <v/>
      </c>
      <c r="O476" s="210" t="str">
        <f t="shared" si="139"/>
        <v/>
      </c>
      <c r="P476" s="210" t="str">
        <f t="shared" si="140"/>
        <v/>
      </c>
      <c r="Q476" s="210" t="str">
        <f t="shared" si="141"/>
        <v/>
      </c>
      <c r="R476" s="210" t="str">
        <f t="shared" si="142"/>
        <v/>
      </c>
      <c r="S476" s="210" t="str">
        <f t="shared" si="143"/>
        <v/>
      </c>
      <c r="T476" s="371" t="str">
        <f t="shared" si="144"/>
        <v/>
      </c>
      <c r="U476" s="348"/>
      <c r="V476" s="210"/>
      <c r="W476" s="210"/>
      <c r="X476" s="210"/>
      <c r="Y476" s="210"/>
      <c r="Z476" s="210"/>
      <c r="AA476" s="210"/>
      <c r="AB476" s="210"/>
      <c r="AC476" s="371"/>
      <c r="AD476" s="215"/>
      <c r="AE476" s="215"/>
      <c r="AF476" s="215"/>
      <c r="AG476" s="220"/>
    </row>
    <row r="477" spans="1:33" x14ac:dyDescent="0.3">
      <c r="A477" s="84" t="str">
        <f>IF('STEP 2 EE Data'!A477="","",'STEP 2 EE Data'!A477)</f>
        <v/>
      </c>
      <c r="B477" s="83" t="str">
        <f>IF('STEP 2 EE Data'!B477="","",'STEP 2 EE Data'!B477)</f>
        <v/>
      </c>
      <c r="C477" s="342" t="str">
        <f>IF($C$21="","",IF(B477="","",'STEP 3 EE Comp'!F482))</f>
        <v/>
      </c>
      <c r="D477" s="343" t="str">
        <f>IF($D$21="","",IF(B477="","",'STEP 3 EE Comp'!J482))</f>
        <v/>
      </c>
      <c r="E477" s="343" t="str">
        <f>IF($E$21="","",IF(B477="","",'STEP 3 EE Comp'!N482))</f>
        <v/>
      </c>
      <c r="F477" s="343" t="str">
        <f>IF($F$21="","",IF(B477="","",'STEP 3 EE Comp'!R482))</f>
        <v/>
      </c>
      <c r="G477" s="343" t="str">
        <f>IF($G$21="","",IF(B477="","",'STEP 3 EE Comp'!V482))</f>
        <v/>
      </c>
      <c r="H477" s="343" t="str">
        <f>IF($H$21="","",IF(B477="","",'STEP 3 EE Comp'!Z482))</f>
        <v/>
      </c>
      <c r="I477" s="343" t="str">
        <f>IF($I$21="","",IF(B477="","",'STEP 3 EE Comp'!AD482))</f>
        <v/>
      </c>
      <c r="J477" s="343" t="str">
        <f>IF($J$21="","",IF(B477="","",'STEP 3 EE Comp'!AH482))</f>
        <v/>
      </c>
      <c r="K477" s="344" t="str">
        <f>IF($K$21="","",IF(B477="","",'STEP 3 EE Comp'!AL482))</f>
        <v/>
      </c>
      <c r="L477" s="348" t="str">
        <f t="shared" si="136"/>
        <v/>
      </c>
      <c r="M477" s="210" t="str">
        <f t="shared" si="137"/>
        <v/>
      </c>
      <c r="N477" s="210" t="str">
        <f t="shared" si="138"/>
        <v/>
      </c>
      <c r="O477" s="210" t="str">
        <f t="shared" si="139"/>
        <v/>
      </c>
      <c r="P477" s="210" t="str">
        <f t="shared" si="140"/>
        <v/>
      </c>
      <c r="Q477" s="210" t="str">
        <f t="shared" si="141"/>
        <v/>
      </c>
      <c r="R477" s="210" t="str">
        <f t="shared" si="142"/>
        <v/>
      </c>
      <c r="S477" s="210" t="str">
        <f t="shared" si="143"/>
        <v/>
      </c>
      <c r="T477" s="371" t="str">
        <f t="shared" si="144"/>
        <v/>
      </c>
      <c r="U477" s="348"/>
      <c r="V477" s="210"/>
      <c r="W477" s="210"/>
      <c r="X477" s="210"/>
      <c r="Y477" s="210"/>
      <c r="Z477" s="210"/>
      <c r="AA477" s="210"/>
      <c r="AB477" s="210"/>
      <c r="AC477" s="371"/>
      <c r="AD477" s="215"/>
      <c r="AE477" s="215"/>
      <c r="AF477" s="215"/>
      <c r="AG477" s="220"/>
    </row>
    <row r="478" spans="1:33" x14ac:dyDescent="0.3">
      <c r="A478" s="84" t="str">
        <f>IF('STEP 2 EE Data'!A478="","",'STEP 2 EE Data'!A478)</f>
        <v/>
      </c>
      <c r="B478" s="83" t="str">
        <f>IF('STEP 2 EE Data'!B478="","",'STEP 2 EE Data'!B478)</f>
        <v/>
      </c>
      <c r="C478" s="342" t="str">
        <f>IF($C$21="","",IF(B478="","",'STEP 3 EE Comp'!F483))</f>
        <v/>
      </c>
      <c r="D478" s="343" t="str">
        <f>IF($D$21="","",IF(B478="","",'STEP 3 EE Comp'!J483))</f>
        <v/>
      </c>
      <c r="E478" s="343" t="str">
        <f>IF($E$21="","",IF(B478="","",'STEP 3 EE Comp'!N483))</f>
        <v/>
      </c>
      <c r="F478" s="343" t="str">
        <f>IF($F$21="","",IF(B478="","",'STEP 3 EE Comp'!R483))</f>
        <v/>
      </c>
      <c r="G478" s="343" t="str">
        <f>IF($G$21="","",IF(B478="","",'STEP 3 EE Comp'!V483))</f>
        <v/>
      </c>
      <c r="H478" s="343" t="str">
        <f>IF($H$21="","",IF(B478="","",'STEP 3 EE Comp'!Z483))</f>
        <v/>
      </c>
      <c r="I478" s="343" t="str">
        <f>IF($I$21="","",IF(B478="","",'STEP 3 EE Comp'!AD483))</f>
        <v/>
      </c>
      <c r="J478" s="343" t="str">
        <f>IF($J$21="","",IF(B478="","",'STEP 3 EE Comp'!AH483))</f>
        <v/>
      </c>
      <c r="K478" s="344" t="str">
        <f>IF($K$21="","",IF(B478="","",'STEP 3 EE Comp'!AL483))</f>
        <v/>
      </c>
      <c r="L478" s="348" t="str">
        <f t="shared" si="136"/>
        <v/>
      </c>
      <c r="M478" s="210" t="str">
        <f t="shared" si="137"/>
        <v/>
      </c>
      <c r="N478" s="210" t="str">
        <f t="shared" si="138"/>
        <v/>
      </c>
      <c r="O478" s="210" t="str">
        <f t="shared" si="139"/>
        <v/>
      </c>
      <c r="P478" s="210" t="str">
        <f t="shared" si="140"/>
        <v/>
      </c>
      <c r="Q478" s="210" t="str">
        <f t="shared" si="141"/>
        <v/>
      </c>
      <c r="R478" s="210" t="str">
        <f t="shared" si="142"/>
        <v/>
      </c>
      <c r="S478" s="210" t="str">
        <f t="shared" si="143"/>
        <v/>
      </c>
      <c r="T478" s="371" t="str">
        <f t="shared" si="144"/>
        <v/>
      </c>
      <c r="U478" s="348"/>
      <c r="V478" s="210"/>
      <c r="W478" s="210"/>
      <c r="X478" s="210"/>
      <c r="Y478" s="210"/>
      <c r="Z478" s="210"/>
      <c r="AA478" s="210"/>
      <c r="AB478" s="210"/>
      <c r="AC478" s="371"/>
      <c r="AD478" s="215"/>
      <c r="AE478" s="215"/>
      <c r="AF478" s="215"/>
      <c r="AG478" s="220"/>
    </row>
    <row r="479" spans="1:33" x14ac:dyDescent="0.3">
      <c r="A479" s="84" t="str">
        <f>IF('STEP 2 EE Data'!A479="","",'STEP 2 EE Data'!A479)</f>
        <v/>
      </c>
      <c r="B479" s="83" t="str">
        <f>IF('STEP 2 EE Data'!B479="","",'STEP 2 EE Data'!B479)</f>
        <v/>
      </c>
      <c r="C479" s="342" t="str">
        <f>IF($C$21="","",IF(B479="","",'STEP 3 EE Comp'!F484))</f>
        <v/>
      </c>
      <c r="D479" s="343" t="str">
        <f>IF($D$21="","",IF(B479="","",'STEP 3 EE Comp'!J484))</f>
        <v/>
      </c>
      <c r="E479" s="343" t="str">
        <f>IF($E$21="","",IF(B479="","",'STEP 3 EE Comp'!N484))</f>
        <v/>
      </c>
      <c r="F479" s="343" t="str">
        <f>IF($F$21="","",IF(B479="","",'STEP 3 EE Comp'!R484))</f>
        <v/>
      </c>
      <c r="G479" s="343" t="str">
        <f>IF($G$21="","",IF(B479="","",'STEP 3 EE Comp'!V484))</f>
        <v/>
      </c>
      <c r="H479" s="343" t="str">
        <f>IF($H$21="","",IF(B479="","",'STEP 3 EE Comp'!Z484))</f>
        <v/>
      </c>
      <c r="I479" s="343" t="str">
        <f>IF($I$21="","",IF(B479="","",'STEP 3 EE Comp'!AD484))</f>
        <v/>
      </c>
      <c r="J479" s="343" t="str">
        <f>IF($J$21="","",IF(B479="","",'STEP 3 EE Comp'!AH484))</f>
        <v/>
      </c>
      <c r="K479" s="344" t="str">
        <f>IF($K$21="","",IF(B479="","",'STEP 3 EE Comp'!AL484))</f>
        <v/>
      </c>
      <c r="L479" s="348" t="str">
        <f t="shared" si="136"/>
        <v/>
      </c>
      <c r="M479" s="210" t="str">
        <f t="shared" si="137"/>
        <v/>
      </c>
      <c r="N479" s="210" t="str">
        <f t="shared" si="138"/>
        <v/>
      </c>
      <c r="O479" s="210" t="str">
        <f t="shared" si="139"/>
        <v/>
      </c>
      <c r="P479" s="210" t="str">
        <f t="shared" si="140"/>
        <v/>
      </c>
      <c r="Q479" s="210" t="str">
        <f t="shared" si="141"/>
        <v/>
      </c>
      <c r="R479" s="210" t="str">
        <f t="shared" si="142"/>
        <v/>
      </c>
      <c r="S479" s="210" t="str">
        <f t="shared" si="143"/>
        <v/>
      </c>
      <c r="T479" s="371" t="str">
        <f t="shared" si="144"/>
        <v/>
      </c>
      <c r="U479" s="348"/>
      <c r="V479" s="210"/>
      <c r="W479" s="210"/>
      <c r="X479" s="210"/>
      <c r="Y479" s="210"/>
      <c r="Z479" s="210"/>
      <c r="AA479" s="210"/>
      <c r="AB479" s="210"/>
      <c r="AC479" s="371"/>
      <c r="AD479" s="215"/>
      <c r="AE479" s="215"/>
      <c r="AF479" s="215"/>
      <c r="AG479" s="220"/>
    </row>
    <row r="480" spans="1:33" x14ac:dyDescent="0.3">
      <c r="A480" s="84" t="str">
        <f>IF('STEP 2 EE Data'!A480="","",'STEP 2 EE Data'!A480)</f>
        <v/>
      </c>
      <c r="B480" s="83" t="str">
        <f>IF('STEP 2 EE Data'!B480="","",'STEP 2 EE Data'!B480)</f>
        <v/>
      </c>
      <c r="C480" s="342" t="str">
        <f>IF($C$21="","",IF(B480="","",'STEP 3 EE Comp'!F485))</f>
        <v/>
      </c>
      <c r="D480" s="343" t="str">
        <f>IF($D$21="","",IF(B480="","",'STEP 3 EE Comp'!J485))</f>
        <v/>
      </c>
      <c r="E480" s="343" t="str">
        <f>IF($E$21="","",IF(B480="","",'STEP 3 EE Comp'!N485))</f>
        <v/>
      </c>
      <c r="F480" s="343" t="str">
        <f>IF($F$21="","",IF(B480="","",'STEP 3 EE Comp'!R485))</f>
        <v/>
      </c>
      <c r="G480" s="343" t="str">
        <f>IF($G$21="","",IF(B480="","",'STEP 3 EE Comp'!V485))</f>
        <v/>
      </c>
      <c r="H480" s="343" t="str">
        <f>IF($H$21="","",IF(B480="","",'STEP 3 EE Comp'!Z485))</f>
        <v/>
      </c>
      <c r="I480" s="343" t="str">
        <f>IF($I$21="","",IF(B480="","",'STEP 3 EE Comp'!AD485))</f>
        <v/>
      </c>
      <c r="J480" s="343" t="str">
        <f>IF($J$21="","",IF(B480="","",'STEP 3 EE Comp'!AH485))</f>
        <v/>
      </c>
      <c r="K480" s="344" t="str">
        <f>IF($K$21="","",IF(B480="","",'STEP 3 EE Comp'!AL485))</f>
        <v/>
      </c>
      <c r="L480" s="348" t="str">
        <f t="shared" si="136"/>
        <v/>
      </c>
      <c r="M480" s="210" t="str">
        <f t="shared" si="137"/>
        <v/>
      </c>
      <c r="N480" s="210" t="str">
        <f t="shared" si="138"/>
        <v/>
      </c>
      <c r="O480" s="210" t="str">
        <f t="shared" si="139"/>
        <v/>
      </c>
      <c r="P480" s="210" t="str">
        <f t="shared" si="140"/>
        <v/>
      </c>
      <c r="Q480" s="210" t="str">
        <f t="shared" si="141"/>
        <v/>
      </c>
      <c r="R480" s="210" t="str">
        <f t="shared" si="142"/>
        <v/>
      </c>
      <c r="S480" s="210" t="str">
        <f t="shared" si="143"/>
        <v/>
      </c>
      <c r="T480" s="371" t="str">
        <f t="shared" si="144"/>
        <v/>
      </c>
      <c r="U480" s="348"/>
      <c r="V480" s="210"/>
      <c r="W480" s="210"/>
      <c r="X480" s="210"/>
      <c r="Y480" s="210"/>
      <c r="Z480" s="210"/>
      <c r="AA480" s="210"/>
      <c r="AB480" s="210"/>
      <c r="AC480" s="371"/>
      <c r="AD480" s="215"/>
      <c r="AE480" s="215"/>
      <c r="AF480" s="215"/>
      <c r="AG480" s="220"/>
    </row>
    <row r="481" spans="1:33" x14ac:dyDescent="0.3">
      <c r="A481" s="84" t="str">
        <f>IF('STEP 2 EE Data'!A481="","",'STEP 2 EE Data'!A481)</f>
        <v/>
      </c>
      <c r="B481" s="83" t="str">
        <f>IF('STEP 2 EE Data'!B481="","",'STEP 2 EE Data'!B481)</f>
        <v/>
      </c>
      <c r="C481" s="342" t="str">
        <f>IF($C$21="","",IF(B481="","",'STEP 3 EE Comp'!F486))</f>
        <v/>
      </c>
      <c r="D481" s="343" t="str">
        <f>IF($D$21="","",IF(B481="","",'STEP 3 EE Comp'!J486))</f>
        <v/>
      </c>
      <c r="E481" s="343" t="str">
        <f>IF($E$21="","",IF(B481="","",'STEP 3 EE Comp'!N486))</f>
        <v/>
      </c>
      <c r="F481" s="343" t="str">
        <f>IF($F$21="","",IF(B481="","",'STEP 3 EE Comp'!R486))</f>
        <v/>
      </c>
      <c r="G481" s="343" t="str">
        <f>IF($G$21="","",IF(B481="","",'STEP 3 EE Comp'!V486))</f>
        <v/>
      </c>
      <c r="H481" s="343" t="str">
        <f>IF($H$21="","",IF(B481="","",'STEP 3 EE Comp'!Z486))</f>
        <v/>
      </c>
      <c r="I481" s="343" t="str">
        <f>IF($I$21="","",IF(B481="","",'STEP 3 EE Comp'!AD486))</f>
        <v/>
      </c>
      <c r="J481" s="343" t="str">
        <f>IF($J$21="","",IF(B481="","",'STEP 3 EE Comp'!AH486))</f>
        <v/>
      </c>
      <c r="K481" s="344" t="str">
        <f>IF($K$21="","",IF(B481="","",'STEP 3 EE Comp'!AL486))</f>
        <v/>
      </c>
      <c r="L481" s="348" t="str">
        <f t="shared" si="136"/>
        <v/>
      </c>
      <c r="M481" s="210" t="str">
        <f t="shared" si="137"/>
        <v/>
      </c>
      <c r="N481" s="210" t="str">
        <f t="shared" si="138"/>
        <v/>
      </c>
      <c r="O481" s="210" t="str">
        <f t="shared" si="139"/>
        <v/>
      </c>
      <c r="P481" s="210" t="str">
        <f t="shared" si="140"/>
        <v/>
      </c>
      <c r="Q481" s="210" t="str">
        <f t="shared" si="141"/>
        <v/>
      </c>
      <c r="R481" s="210" t="str">
        <f t="shared" si="142"/>
        <v/>
      </c>
      <c r="S481" s="210" t="str">
        <f t="shared" si="143"/>
        <v/>
      </c>
      <c r="T481" s="371" t="str">
        <f t="shared" si="144"/>
        <v/>
      </c>
      <c r="U481" s="348"/>
      <c r="V481" s="210"/>
      <c r="W481" s="210"/>
      <c r="X481" s="210"/>
      <c r="Y481" s="210"/>
      <c r="Z481" s="210"/>
      <c r="AA481" s="210"/>
      <c r="AB481" s="210"/>
      <c r="AC481" s="371"/>
      <c r="AD481" s="215"/>
      <c r="AE481" s="215"/>
      <c r="AF481" s="215"/>
      <c r="AG481" s="220"/>
    </row>
    <row r="482" spans="1:33" x14ac:dyDescent="0.3">
      <c r="A482" s="84" t="str">
        <f>IF('STEP 2 EE Data'!A482="","",'STEP 2 EE Data'!A482)</f>
        <v/>
      </c>
      <c r="B482" s="83" t="str">
        <f>IF('STEP 2 EE Data'!B482="","",'STEP 2 EE Data'!B482)</f>
        <v/>
      </c>
      <c r="C482" s="342" t="str">
        <f>IF($C$21="","",IF(B482="","",'STEP 3 EE Comp'!F487))</f>
        <v/>
      </c>
      <c r="D482" s="343" t="str">
        <f>IF($D$21="","",IF(B482="","",'STEP 3 EE Comp'!J487))</f>
        <v/>
      </c>
      <c r="E482" s="343" t="str">
        <f>IF($E$21="","",IF(B482="","",'STEP 3 EE Comp'!N487))</f>
        <v/>
      </c>
      <c r="F482" s="343" t="str">
        <f>IF($F$21="","",IF(B482="","",'STEP 3 EE Comp'!R487))</f>
        <v/>
      </c>
      <c r="G482" s="343" t="str">
        <f>IF($G$21="","",IF(B482="","",'STEP 3 EE Comp'!V487))</f>
        <v/>
      </c>
      <c r="H482" s="343" t="str">
        <f>IF($H$21="","",IF(B482="","",'STEP 3 EE Comp'!Z487))</f>
        <v/>
      </c>
      <c r="I482" s="343" t="str">
        <f>IF($I$21="","",IF(B482="","",'STEP 3 EE Comp'!AD487))</f>
        <v/>
      </c>
      <c r="J482" s="343" t="str">
        <f>IF($J$21="","",IF(B482="","",'STEP 3 EE Comp'!AH487))</f>
        <v/>
      </c>
      <c r="K482" s="344" t="str">
        <f>IF($K$21="","",IF(B482="","",'STEP 3 EE Comp'!AL487))</f>
        <v/>
      </c>
      <c r="L482" s="348" t="str">
        <f t="shared" si="136"/>
        <v/>
      </c>
      <c r="M482" s="210" t="str">
        <f t="shared" si="137"/>
        <v/>
      </c>
      <c r="N482" s="210" t="str">
        <f t="shared" si="138"/>
        <v/>
      </c>
      <c r="O482" s="210" t="str">
        <f t="shared" si="139"/>
        <v/>
      </c>
      <c r="P482" s="210" t="str">
        <f t="shared" si="140"/>
        <v/>
      </c>
      <c r="Q482" s="210" t="str">
        <f t="shared" si="141"/>
        <v/>
      </c>
      <c r="R482" s="210" t="str">
        <f t="shared" si="142"/>
        <v/>
      </c>
      <c r="S482" s="210" t="str">
        <f t="shared" si="143"/>
        <v/>
      </c>
      <c r="T482" s="371" t="str">
        <f t="shared" si="144"/>
        <v/>
      </c>
      <c r="U482" s="348"/>
      <c r="V482" s="210"/>
      <c r="W482" s="210"/>
      <c r="X482" s="210"/>
      <c r="Y482" s="210"/>
      <c r="Z482" s="210"/>
      <c r="AA482" s="210"/>
      <c r="AB482" s="210"/>
      <c r="AC482" s="371"/>
      <c r="AD482" s="215"/>
      <c r="AE482" s="215"/>
      <c r="AF482" s="215"/>
      <c r="AG482" s="220"/>
    </row>
    <row r="483" spans="1:33" x14ac:dyDescent="0.3">
      <c r="A483" s="84" t="str">
        <f>IF('STEP 2 EE Data'!A483="","",'STEP 2 EE Data'!A483)</f>
        <v/>
      </c>
      <c r="B483" s="83" t="str">
        <f>IF('STEP 2 EE Data'!B483="","",'STEP 2 EE Data'!B483)</f>
        <v/>
      </c>
      <c r="C483" s="342" t="str">
        <f>IF($C$21="","",IF(B483="","",'STEP 3 EE Comp'!F488))</f>
        <v/>
      </c>
      <c r="D483" s="343" t="str">
        <f>IF($D$21="","",IF(B483="","",'STEP 3 EE Comp'!J488))</f>
        <v/>
      </c>
      <c r="E483" s="343" t="str">
        <f>IF($E$21="","",IF(B483="","",'STEP 3 EE Comp'!N488))</f>
        <v/>
      </c>
      <c r="F483" s="343" t="str">
        <f>IF($F$21="","",IF(B483="","",'STEP 3 EE Comp'!R488))</f>
        <v/>
      </c>
      <c r="G483" s="343" t="str">
        <f>IF($G$21="","",IF(B483="","",'STEP 3 EE Comp'!V488))</f>
        <v/>
      </c>
      <c r="H483" s="343" t="str">
        <f>IF($H$21="","",IF(B483="","",'STEP 3 EE Comp'!Z488))</f>
        <v/>
      </c>
      <c r="I483" s="343" t="str">
        <f>IF($I$21="","",IF(B483="","",'STEP 3 EE Comp'!AD488))</f>
        <v/>
      </c>
      <c r="J483" s="343" t="str">
        <f>IF($J$21="","",IF(B483="","",'STEP 3 EE Comp'!AH488))</f>
        <v/>
      </c>
      <c r="K483" s="344" t="str">
        <f>IF($K$21="","",IF(B483="","",'STEP 3 EE Comp'!AL488))</f>
        <v/>
      </c>
      <c r="L483" s="348" t="str">
        <f t="shared" si="136"/>
        <v/>
      </c>
      <c r="M483" s="210" t="str">
        <f t="shared" si="137"/>
        <v/>
      </c>
      <c r="N483" s="210" t="str">
        <f t="shared" si="138"/>
        <v/>
      </c>
      <c r="O483" s="210" t="str">
        <f t="shared" si="139"/>
        <v/>
      </c>
      <c r="P483" s="210" t="str">
        <f t="shared" si="140"/>
        <v/>
      </c>
      <c r="Q483" s="210" t="str">
        <f t="shared" si="141"/>
        <v/>
      </c>
      <c r="R483" s="210" t="str">
        <f t="shared" si="142"/>
        <v/>
      </c>
      <c r="S483" s="210" t="str">
        <f t="shared" si="143"/>
        <v/>
      </c>
      <c r="T483" s="371" t="str">
        <f t="shared" si="144"/>
        <v/>
      </c>
      <c r="U483" s="348"/>
      <c r="V483" s="210"/>
      <c r="W483" s="210"/>
      <c r="X483" s="210"/>
      <c r="Y483" s="210"/>
      <c r="Z483" s="210"/>
      <c r="AA483" s="210"/>
      <c r="AB483" s="210"/>
      <c r="AC483" s="371"/>
      <c r="AD483" s="215"/>
      <c r="AE483" s="215"/>
      <c r="AF483" s="215"/>
      <c r="AG483" s="220"/>
    </row>
    <row r="484" spans="1:33" x14ac:dyDescent="0.3">
      <c r="A484" s="84" t="str">
        <f>IF('STEP 2 EE Data'!A484="","",'STEP 2 EE Data'!A484)</f>
        <v/>
      </c>
      <c r="B484" s="83" t="str">
        <f>IF('STEP 2 EE Data'!B484="","",'STEP 2 EE Data'!B484)</f>
        <v/>
      </c>
      <c r="C484" s="342" t="str">
        <f>IF($C$21="","",IF(B484="","",'STEP 3 EE Comp'!F489))</f>
        <v/>
      </c>
      <c r="D484" s="343" t="str">
        <f>IF($D$21="","",IF(B484="","",'STEP 3 EE Comp'!J489))</f>
        <v/>
      </c>
      <c r="E484" s="343" t="str">
        <f>IF($E$21="","",IF(B484="","",'STEP 3 EE Comp'!N489))</f>
        <v/>
      </c>
      <c r="F484" s="343" t="str">
        <f>IF($F$21="","",IF(B484="","",'STEP 3 EE Comp'!R489))</f>
        <v/>
      </c>
      <c r="G484" s="343" t="str">
        <f>IF($G$21="","",IF(B484="","",'STEP 3 EE Comp'!V489))</f>
        <v/>
      </c>
      <c r="H484" s="343" t="str">
        <f>IF($H$21="","",IF(B484="","",'STEP 3 EE Comp'!Z489))</f>
        <v/>
      </c>
      <c r="I484" s="343" t="str">
        <f>IF($I$21="","",IF(B484="","",'STEP 3 EE Comp'!AD489))</f>
        <v/>
      </c>
      <c r="J484" s="343" t="str">
        <f>IF($J$21="","",IF(B484="","",'STEP 3 EE Comp'!AH489))</f>
        <v/>
      </c>
      <c r="K484" s="344" t="str">
        <f>IF($K$21="","",IF(B484="","",'STEP 3 EE Comp'!AL489))</f>
        <v/>
      </c>
      <c r="L484" s="348" t="str">
        <f t="shared" si="136"/>
        <v/>
      </c>
      <c r="M484" s="210" t="str">
        <f t="shared" si="137"/>
        <v/>
      </c>
      <c r="N484" s="210" t="str">
        <f t="shared" si="138"/>
        <v/>
      </c>
      <c r="O484" s="210" t="str">
        <f t="shared" si="139"/>
        <v/>
      </c>
      <c r="P484" s="210" t="str">
        <f t="shared" si="140"/>
        <v/>
      </c>
      <c r="Q484" s="210" t="str">
        <f t="shared" si="141"/>
        <v/>
      </c>
      <c r="R484" s="210" t="str">
        <f t="shared" si="142"/>
        <v/>
      </c>
      <c r="S484" s="210" t="str">
        <f t="shared" si="143"/>
        <v/>
      </c>
      <c r="T484" s="371" t="str">
        <f t="shared" si="144"/>
        <v/>
      </c>
      <c r="U484" s="348"/>
      <c r="V484" s="210"/>
      <c r="W484" s="210"/>
      <c r="X484" s="210"/>
      <c r="Y484" s="210"/>
      <c r="Z484" s="210"/>
      <c r="AA484" s="210"/>
      <c r="AB484" s="210"/>
      <c r="AC484" s="371"/>
      <c r="AD484" s="215"/>
      <c r="AE484" s="215"/>
      <c r="AF484" s="215"/>
      <c r="AG484" s="220"/>
    </row>
    <row r="485" spans="1:33" x14ac:dyDescent="0.3">
      <c r="A485" s="84" t="str">
        <f>IF('STEP 2 EE Data'!A485="","",'STEP 2 EE Data'!A485)</f>
        <v/>
      </c>
      <c r="B485" s="83" t="str">
        <f>IF('STEP 2 EE Data'!B485="","",'STEP 2 EE Data'!B485)</f>
        <v/>
      </c>
      <c r="C485" s="342" t="str">
        <f>IF($C$21="","",IF(B485="","",'STEP 3 EE Comp'!F490))</f>
        <v/>
      </c>
      <c r="D485" s="343" t="str">
        <f>IF($D$21="","",IF(B485="","",'STEP 3 EE Comp'!J490))</f>
        <v/>
      </c>
      <c r="E485" s="343" t="str">
        <f>IF($E$21="","",IF(B485="","",'STEP 3 EE Comp'!N490))</f>
        <v/>
      </c>
      <c r="F485" s="343" t="str">
        <f>IF($F$21="","",IF(B485="","",'STEP 3 EE Comp'!R490))</f>
        <v/>
      </c>
      <c r="G485" s="343" t="str">
        <f>IF($G$21="","",IF(B485="","",'STEP 3 EE Comp'!V490))</f>
        <v/>
      </c>
      <c r="H485" s="343" t="str">
        <f>IF($H$21="","",IF(B485="","",'STEP 3 EE Comp'!Z490))</f>
        <v/>
      </c>
      <c r="I485" s="343" t="str">
        <f>IF($I$21="","",IF(B485="","",'STEP 3 EE Comp'!AD490))</f>
        <v/>
      </c>
      <c r="J485" s="343" t="str">
        <f>IF($J$21="","",IF(B485="","",'STEP 3 EE Comp'!AH490))</f>
        <v/>
      </c>
      <c r="K485" s="344" t="str">
        <f>IF($K$21="","",IF(B485="","",'STEP 3 EE Comp'!AL490))</f>
        <v/>
      </c>
      <c r="L485" s="348" t="str">
        <f t="shared" si="136"/>
        <v/>
      </c>
      <c r="M485" s="210" t="str">
        <f t="shared" si="137"/>
        <v/>
      </c>
      <c r="N485" s="210" t="str">
        <f t="shared" si="138"/>
        <v/>
      </c>
      <c r="O485" s="210" t="str">
        <f t="shared" si="139"/>
        <v/>
      </c>
      <c r="P485" s="210" t="str">
        <f t="shared" si="140"/>
        <v/>
      </c>
      <c r="Q485" s="210" t="str">
        <f t="shared" si="141"/>
        <v/>
      </c>
      <c r="R485" s="210" t="str">
        <f t="shared" si="142"/>
        <v/>
      </c>
      <c r="S485" s="210" t="str">
        <f t="shared" si="143"/>
        <v/>
      </c>
      <c r="T485" s="371" t="str">
        <f t="shared" si="144"/>
        <v/>
      </c>
      <c r="U485" s="348"/>
      <c r="V485" s="210"/>
      <c r="W485" s="210"/>
      <c r="X485" s="210"/>
      <c r="Y485" s="210"/>
      <c r="Z485" s="210"/>
      <c r="AA485" s="210"/>
      <c r="AB485" s="210"/>
      <c r="AC485" s="371"/>
      <c r="AD485" s="215"/>
      <c r="AE485" s="215"/>
      <c r="AF485" s="215"/>
      <c r="AG485" s="220"/>
    </row>
    <row r="486" spans="1:33" x14ac:dyDescent="0.3">
      <c r="A486" s="84" t="str">
        <f>IF('STEP 2 EE Data'!A486="","",'STEP 2 EE Data'!A486)</f>
        <v/>
      </c>
      <c r="B486" s="83" t="str">
        <f>IF('STEP 2 EE Data'!B486="","",'STEP 2 EE Data'!B486)</f>
        <v/>
      </c>
      <c r="C486" s="342" t="str">
        <f>IF($C$21="","",IF(B486="","",'STEP 3 EE Comp'!F491))</f>
        <v/>
      </c>
      <c r="D486" s="343" t="str">
        <f>IF($D$21="","",IF(B486="","",'STEP 3 EE Comp'!J491))</f>
        <v/>
      </c>
      <c r="E486" s="343" t="str">
        <f>IF($E$21="","",IF(B486="","",'STEP 3 EE Comp'!N491))</f>
        <v/>
      </c>
      <c r="F486" s="343" t="str">
        <f>IF($F$21="","",IF(B486="","",'STEP 3 EE Comp'!R491))</f>
        <v/>
      </c>
      <c r="G486" s="343" t="str">
        <f>IF($G$21="","",IF(B486="","",'STEP 3 EE Comp'!V491))</f>
        <v/>
      </c>
      <c r="H486" s="343" t="str">
        <f>IF($H$21="","",IF(B486="","",'STEP 3 EE Comp'!Z491))</f>
        <v/>
      </c>
      <c r="I486" s="343" t="str">
        <f>IF($I$21="","",IF(B486="","",'STEP 3 EE Comp'!AD491))</f>
        <v/>
      </c>
      <c r="J486" s="343" t="str">
        <f>IF($J$21="","",IF(B486="","",'STEP 3 EE Comp'!AH491))</f>
        <v/>
      </c>
      <c r="K486" s="344" t="str">
        <f>IF($K$21="","",IF(B486="","",'STEP 3 EE Comp'!AL491))</f>
        <v/>
      </c>
      <c r="L486" s="348" t="str">
        <f t="shared" si="136"/>
        <v/>
      </c>
      <c r="M486" s="210" t="str">
        <f t="shared" si="137"/>
        <v/>
      </c>
      <c r="N486" s="210" t="str">
        <f t="shared" si="138"/>
        <v/>
      </c>
      <c r="O486" s="210" t="str">
        <f t="shared" si="139"/>
        <v/>
      </c>
      <c r="P486" s="210" t="str">
        <f t="shared" si="140"/>
        <v/>
      </c>
      <c r="Q486" s="210" t="str">
        <f t="shared" si="141"/>
        <v/>
      </c>
      <c r="R486" s="210" t="str">
        <f t="shared" si="142"/>
        <v/>
      </c>
      <c r="S486" s="210" t="str">
        <f t="shared" si="143"/>
        <v/>
      </c>
      <c r="T486" s="371" t="str">
        <f t="shared" si="144"/>
        <v/>
      </c>
      <c r="U486" s="348"/>
      <c r="V486" s="210"/>
      <c r="W486" s="210"/>
      <c r="X486" s="210"/>
      <c r="Y486" s="210"/>
      <c r="Z486" s="210"/>
      <c r="AA486" s="210"/>
      <c r="AB486" s="210"/>
      <c r="AC486" s="371"/>
      <c r="AD486" s="215"/>
      <c r="AE486" s="215"/>
      <c r="AF486" s="215"/>
      <c r="AG486" s="220"/>
    </row>
    <row r="487" spans="1:33" x14ac:dyDescent="0.3">
      <c r="A487" s="84" t="str">
        <f>IF('STEP 2 EE Data'!A487="","",'STEP 2 EE Data'!A487)</f>
        <v/>
      </c>
      <c r="B487" s="83" t="str">
        <f>IF('STEP 2 EE Data'!B487="","",'STEP 2 EE Data'!B487)</f>
        <v/>
      </c>
      <c r="C487" s="342" t="str">
        <f>IF($C$21="","",IF(B487="","",'STEP 3 EE Comp'!F492))</f>
        <v/>
      </c>
      <c r="D487" s="343" t="str">
        <f>IF($D$21="","",IF(B487="","",'STEP 3 EE Comp'!J492))</f>
        <v/>
      </c>
      <c r="E487" s="343" t="str">
        <f>IF($E$21="","",IF(B487="","",'STEP 3 EE Comp'!N492))</f>
        <v/>
      </c>
      <c r="F487" s="343" t="str">
        <f>IF($F$21="","",IF(B487="","",'STEP 3 EE Comp'!R492))</f>
        <v/>
      </c>
      <c r="G487" s="343" t="str">
        <f>IF($G$21="","",IF(B487="","",'STEP 3 EE Comp'!V492))</f>
        <v/>
      </c>
      <c r="H487" s="343" t="str">
        <f>IF($H$21="","",IF(B487="","",'STEP 3 EE Comp'!Z492))</f>
        <v/>
      </c>
      <c r="I487" s="343" t="str">
        <f>IF($I$21="","",IF(B487="","",'STEP 3 EE Comp'!AD492))</f>
        <v/>
      </c>
      <c r="J487" s="343" t="str">
        <f>IF($J$21="","",IF(B487="","",'STEP 3 EE Comp'!AH492))</f>
        <v/>
      </c>
      <c r="K487" s="344" t="str">
        <f>IF($K$21="","",IF(B487="","",'STEP 3 EE Comp'!AL492))</f>
        <v/>
      </c>
      <c r="L487" s="348" t="str">
        <f t="shared" si="136"/>
        <v/>
      </c>
      <c r="M487" s="210" t="str">
        <f t="shared" si="137"/>
        <v/>
      </c>
      <c r="N487" s="210" t="str">
        <f t="shared" si="138"/>
        <v/>
      </c>
      <c r="O487" s="210" t="str">
        <f t="shared" si="139"/>
        <v/>
      </c>
      <c r="P487" s="210" t="str">
        <f t="shared" si="140"/>
        <v/>
      </c>
      <c r="Q487" s="210" t="str">
        <f t="shared" si="141"/>
        <v/>
      </c>
      <c r="R487" s="210" t="str">
        <f t="shared" si="142"/>
        <v/>
      </c>
      <c r="S487" s="210" t="str">
        <f t="shared" si="143"/>
        <v/>
      </c>
      <c r="T487" s="371" t="str">
        <f t="shared" si="144"/>
        <v/>
      </c>
      <c r="U487" s="348"/>
      <c r="V487" s="210"/>
      <c r="W487" s="210"/>
      <c r="X487" s="210"/>
      <c r="Y487" s="210"/>
      <c r="Z487" s="210"/>
      <c r="AA487" s="210"/>
      <c r="AB487" s="210"/>
      <c r="AC487" s="371"/>
      <c r="AD487" s="215"/>
      <c r="AE487" s="215"/>
      <c r="AF487" s="215"/>
      <c r="AG487" s="220"/>
    </row>
    <row r="488" spans="1:33" x14ac:dyDescent="0.3">
      <c r="A488" s="84" t="str">
        <f>IF('STEP 2 EE Data'!A488="","",'STEP 2 EE Data'!A488)</f>
        <v/>
      </c>
      <c r="B488" s="83" t="str">
        <f>IF('STEP 2 EE Data'!B488="","",'STEP 2 EE Data'!B488)</f>
        <v/>
      </c>
      <c r="C488" s="342" t="str">
        <f>IF($C$21="","",IF(B488="","",'STEP 3 EE Comp'!F493))</f>
        <v/>
      </c>
      <c r="D488" s="343" t="str">
        <f>IF($D$21="","",IF(B488="","",'STEP 3 EE Comp'!J493))</f>
        <v/>
      </c>
      <c r="E488" s="343" t="str">
        <f>IF($E$21="","",IF(B488="","",'STEP 3 EE Comp'!N493))</f>
        <v/>
      </c>
      <c r="F488" s="343" t="str">
        <f>IF($F$21="","",IF(B488="","",'STEP 3 EE Comp'!R493))</f>
        <v/>
      </c>
      <c r="G488" s="343" t="str">
        <f>IF($G$21="","",IF(B488="","",'STEP 3 EE Comp'!V493))</f>
        <v/>
      </c>
      <c r="H488" s="343" t="str">
        <f>IF($H$21="","",IF(B488="","",'STEP 3 EE Comp'!Z493))</f>
        <v/>
      </c>
      <c r="I488" s="343" t="str">
        <f>IF($I$21="","",IF(B488="","",'STEP 3 EE Comp'!AD493))</f>
        <v/>
      </c>
      <c r="J488" s="343" t="str">
        <f>IF($J$21="","",IF(B488="","",'STEP 3 EE Comp'!AH493))</f>
        <v/>
      </c>
      <c r="K488" s="344" t="str">
        <f>IF($K$21="","",IF(B488="","",'STEP 3 EE Comp'!AL493))</f>
        <v/>
      </c>
      <c r="L488" s="348" t="str">
        <f t="shared" si="136"/>
        <v/>
      </c>
      <c r="M488" s="210" t="str">
        <f t="shared" si="137"/>
        <v/>
      </c>
      <c r="N488" s="210" t="str">
        <f t="shared" si="138"/>
        <v/>
      </c>
      <c r="O488" s="210" t="str">
        <f t="shared" si="139"/>
        <v/>
      </c>
      <c r="P488" s="210" t="str">
        <f t="shared" si="140"/>
        <v/>
      </c>
      <c r="Q488" s="210" t="str">
        <f t="shared" si="141"/>
        <v/>
      </c>
      <c r="R488" s="210" t="str">
        <f t="shared" si="142"/>
        <v/>
      </c>
      <c r="S488" s="210" t="str">
        <f t="shared" si="143"/>
        <v/>
      </c>
      <c r="T488" s="371" t="str">
        <f t="shared" si="144"/>
        <v/>
      </c>
      <c r="U488" s="348"/>
      <c r="V488" s="210"/>
      <c r="W488" s="210"/>
      <c r="X488" s="210"/>
      <c r="Y488" s="210"/>
      <c r="Z488" s="210"/>
      <c r="AA488" s="210"/>
      <c r="AB488" s="210"/>
      <c r="AC488" s="371"/>
      <c r="AD488" s="215"/>
      <c r="AE488" s="215"/>
      <c r="AF488" s="215"/>
      <c r="AG488" s="220"/>
    </row>
    <row r="489" spans="1:33" x14ac:dyDescent="0.3">
      <c r="A489" s="84" t="str">
        <f>IF('STEP 2 EE Data'!A489="","",'STEP 2 EE Data'!A489)</f>
        <v/>
      </c>
      <c r="B489" s="83" t="str">
        <f>IF('STEP 2 EE Data'!B489="","",'STEP 2 EE Data'!B489)</f>
        <v/>
      </c>
      <c r="C489" s="342" t="str">
        <f>IF($C$21="","",IF(B489="","",'STEP 3 EE Comp'!F494))</f>
        <v/>
      </c>
      <c r="D489" s="343" t="str">
        <f>IF($D$21="","",IF(B489="","",'STEP 3 EE Comp'!J494))</f>
        <v/>
      </c>
      <c r="E489" s="343" t="str">
        <f>IF($E$21="","",IF(B489="","",'STEP 3 EE Comp'!N494))</f>
        <v/>
      </c>
      <c r="F489" s="343" t="str">
        <f>IF($F$21="","",IF(B489="","",'STEP 3 EE Comp'!R494))</f>
        <v/>
      </c>
      <c r="G489" s="343" t="str">
        <f>IF($G$21="","",IF(B489="","",'STEP 3 EE Comp'!V494))</f>
        <v/>
      </c>
      <c r="H489" s="343" t="str">
        <f>IF($H$21="","",IF(B489="","",'STEP 3 EE Comp'!Z494))</f>
        <v/>
      </c>
      <c r="I489" s="343" t="str">
        <f>IF($I$21="","",IF(B489="","",'STEP 3 EE Comp'!AD494))</f>
        <v/>
      </c>
      <c r="J489" s="343" t="str">
        <f>IF($J$21="","",IF(B489="","",'STEP 3 EE Comp'!AH494))</f>
        <v/>
      </c>
      <c r="K489" s="344" t="str">
        <f>IF($K$21="","",IF(B489="","",'STEP 3 EE Comp'!AL494))</f>
        <v/>
      </c>
      <c r="L489" s="348" t="str">
        <f t="shared" si="136"/>
        <v/>
      </c>
      <c r="M489" s="210" t="str">
        <f t="shared" si="137"/>
        <v/>
      </c>
      <c r="N489" s="210" t="str">
        <f t="shared" si="138"/>
        <v/>
      </c>
      <c r="O489" s="210" t="str">
        <f t="shared" si="139"/>
        <v/>
      </c>
      <c r="P489" s="210" t="str">
        <f t="shared" si="140"/>
        <v/>
      </c>
      <c r="Q489" s="210" t="str">
        <f t="shared" si="141"/>
        <v/>
      </c>
      <c r="R489" s="210" t="str">
        <f t="shared" si="142"/>
        <v/>
      </c>
      <c r="S489" s="210" t="str">
        <f t="shared" si="143"/>
        <v/>
      </c>
      <c r="T489" s="371" t="str">
        <f t="shared" si="144"/>
        <v/>
      </c>
      <c r="U489" s="348"/>
      <c r="V489" s="210"/>
      <c r="W489" s="210"/>
      <c r="X489" s="210"/>
      <c r="Y489" s="210"/>
      <c r="Z489" s="210"/>
      <c r="AA489" s="210"/>
      <c r="AB489" s="210"/>
      <c r="AC489" s="371"/>
      <c r="AD489" s="215"/>
      <c r="AE489" s="215"/>
      <c r="AF489" s="215"/>
      <c r="AG489" s="220"/>
    </row>
    <row r="490" spans="1:33" x14ac:dyDescent="0.3">
      <c r="A490" s="84" t="str">
        <f>IF('STEP 2 EE Data'!A490="","",'STEP 2 EE Data'!A490)</f>
        <v/>
      </c>
      <c r="B490" s="83" t="str">
        <f>IF('STEP 2 EE Data'!B490="","",'STEP 2 EE Data'!B490)</f>
        <v/>
      </c>
      <c r="C490" s="342" t="str">
        <f>IF($C$21="","",IF(B490="","",'STEP 3 EE Comp'!F495))</f>
        <v/>
      </c>
      <c r="D490" s="343" t="str">
        <f>IF($D$21="","",IF(B490="","",'STEP 3 EE Comp'!J495))</f>
        <v/>
      </c>
      <c r="E490" s="343" t="str">
        <f>IF($E$21="","",IF(B490="","",'STEP 3 EE Comp'!N495))</f>
        <v/>
      </c>
      <c r="F490" s="343" t="str">
        <f>IF($F$21="","",IF(B490="","",'STEP 3 EE Comp'!R495))</f>
        <v/>
      </c>
      <c r="G490" s="343" t="str">
        <f>IF($G$21="","",IF(B490="","",'STEP 3 EE Comp'!V495))</f>
        <v/>
      </c>
      <c r="H490" s="343" t="str">
        <f>IF($H$21="","",IF(B490="","",'STEP 3 EE Comp'!Z495))</f>
        <v/>
      </c>
      <c r="I490" s="343" t="str">
        <f>IF($I$21="","",IF(B490="","",'STEP 3 EE Comp'!AD495))</f>
        <v/>
      </c>
      <c r="J490" s="343" t="str">
        <f>IF($J$21="","",IF(B490="","",'STEP 3 EE Comp'!AH495))</f>
        <v/>
      </c>
      <c r="K490" s="344" t="str">
        <f>IF($K$21="","",IF(B490="","",'STEP 3 EE Comp'!AL495))</f>
        <v/>
      </c>
      <c r="L490" s="348" t="str">
        <f t="shared" si="136"/>
        <v/>
      </c>
      <c r="M490" s="210" t="str">
        <f t="shared" si="137"/>
        <v/>
      </c>
      <c r="N490" s="210" t="str">
        <f t="shared" si="138"/>
        <v/>
      </c>
      <c r="O490" s="210" t="str">
        <f t="shared" si="139"/>
        <v/>
      </c>
      <c r="P490" s="210" t="str">
        <f t="shared" si="140"/>
        <v/>
      </c>
      <c r="Q490" s="210" t="str">
        <f t="shared" si="141"/>
        <v/>
      </c>
      <c r="R490" s="210" t="str">
        <f t="shared" si="142"/>
        <v/>
      </c>
      <c r="S490" s="210" t="str">
        <f t="shared" si="143"/>
        <v/>
      </c>
      <c r="T490" s="371" t="str">
        <f t="shared" si="144"/>
        <v/>
      </c>
      <c r="U490" s="348"/>
      <c r="V490" s="210"/>
      <c r="W490" s="210"/>
      <c r="X490" s="210"/>
      <c r="Y490" s="210"/>
      <c r="Z490" s="210"/>
      <c r="AA490" s="210"/>
      <c r="AB490" s="210"/>
      <c r="AC490" s="371"/>
      <c r="AD490" s="215"/>
      <c r="AE490" s="215"/>
      <c r="AF490" s="215"/>
      <c r="AG490" s="220"/>
    </row>
    <row r="491" spans="1:33" x14ac:dyDescent="0.3">
      <c r="A491" s="84" t="str">
        <f>IF('STEP 2 EE Data'!A491="","",'STEP 2 EE Data'!A491)</f>
        <v/>
      </c>
      <c r="B491" s="83" t="str">
        <f>IF('STEP 2 EE Data'!B491="","",'STEP 2 EE Data'!B491)</f>
        <v/>
      </c>
      <c r="C491" s="342" t="str">
        <f>IF($C$21="","",IF(B491="","",'STEP 3 EE Comp'!F496))</f>
        <v/>
      </c>
      <c r="D491" s="343" t="str">
        <f>IF($D$21="","",IF(B491="","",'STEP 3 EE Comp'!J496))</f>
        <v/>
      </c>
      <c r="E491" s="343" t="str">
        <f>IF($E$21="","",IF(B491="","",'STEP 3 EE Comp'!N496))</f>
        <v/>
      </c>
      <c r="F491" s="343" t="str">
        <f>IF($F$21="","",IF(B491="","",'STEP 3 EE Comp'!R496))</f>
        <v/>
      </c>
      <c r="G491" s="343" t="str">
        <f>IF($G$21="","",IF(B491="","",'STEP 3 EE Comp'!V496))</f>
        <v/>
      </c>
      <c r="H491" s="343" t="str">
        <f>IF($H$21="","",IF(B491="","",'STEP 3 EE Comp'!Z496))</f>
        <v/>
      </c>
      <c r="I491" s="343" t="str">
        <f>IF($I$21="","",IF(B491="","",'STEP 3 EE Comp'!AD496))</f>
        <v/>
      </c>
      <c r="J491" s="343" t="str">
        <f>IF($J$21="","",IF(B491="","",'STEP 3 EE Comp'!AH496))</f>
        <v/>
      </c>
      <c r="K491" s="344" t="str">
        <f>IF($K$21="","",IF(B491="","",'STEP 3 EE Comp'!AL496))</f>
        <v/>
      </c>
      <c r="L491" s="348" t="str">
        <f t="shared" ref="L491:L539" si="145">IF($B491="","",IF(AI$45="",0,$C491*AI$45)+IF(AI$46="",0,$D491*AI$46)+IF(AI$47="",0,$E491*AI$47)+IF(AI$48="",0,$F491*AI$48)+IF(AI$49="",0,$G491*AI$49)+IF(AI$50="",0,$H491*AI$50)+IF(AI$51="",0,$I491*AI$51)+IF(AI$52="",0,$J491*AI$52)+IF(AI$53="",0,$K491*AI$53))</f>
        <v/>
      </c>
      <c r="M491" s="210" t="str">
        <f t="shared" ref="M491:M539" si="146">IF($B491="","",IF(AJ$45="",0,$C491*AJ$45)+IF(AJ$46="",0,$D491*AJ$46)+IF(AJ$47="",0,$E491*AJ$47)+IF(AJ$48="",0,$F491*AJ$48)+IF(AJ$49="",0,$G491*AJ$49)+IF(AJ$50="",0,$H491*AJ$50)+IF(AJ$51="",0,$I491*AJ$51)+IF(AJ$52="",0,$J491*AJ$52)+IF(AJ$53="",0,$K491*AJ$53))</f>
        <v/>
      </c>
      <c r="N491" s="210" t="str">
        <f t="shared" ref="N491:N539" si="147">IF($B491="","",IF(AK$45="",0,$C491*AK$45)+IF(AK$46="",0,$D491*AK$46)+IF(AK$47="",0,$E491*AK$47)+IF(AK$48="",0,$F491*AK$48)+IF(AK$49="",0,$G491*AK$49)+IF(AK$50="",0,$H491*AK$50)+IF(AK$51="",0,$I491*AK$51)+IF(AK$52="",0,$J491*AK$52)+IF(AK$53="",0,$K491*AK$53))</f>
        <v/>
      </c>
      <c r="O491" s="210" t="str">
        <f t="shared" ref="O491:O539" si="148">IF($B491="","",IF(AL$45="",0,$C491*AL$45)+IF(AL$46="",0,$D491*AL$46)+IF(AL$47="",0,$E491*AL$47)+IF(AL$48="",0,$F491*AL$48)+IF(AL$49="",0,$G491*AL$49)+IF(AL$50="",0,$H491*AL$50)+IF(AL$51="",0,$I491*AL$51)+IF(AL$52="",0,$J491*AL$52)+IF(AL$53="",0,$K491*AL$53))</f>
        <v/>
      </c>
      <c r="P491" s="210" t="str">
        <f t="shared" ref="P491:P539" si="149">IF($B491="","",IF(AM$45="",0,$C491*AM$45)+IF(AM$46="",0,$D491*AM$46)+IF(AM$47="",0,$E491*AM$47)+IF(AM$48="",0,$F491*AM$48)+IF(AM$49="",0,$G491*AM$49)+IF(AM$50="",0,$H491*AM$50)+IF(AM$51="",0,$I491*AM$51)+IF(AM$52="",0,$J491*AM$52)+IF(AM$53="",0,$K491*AM$53))</f>
        <v/>
      </c>
      <c r="Q491" s="210" t="str">
        <f t="shared" ref="Q491:Q539" si="150">IF($B491="","",IF(AN$45="",0,$C491*AN$45)+IF(AN$46="",0,$D491*AN$46)+IF(AN$47="",0,$E491*AN$47)+IF(AN$48="",0,$F491*AN$48)+IF(AN$49="",0,$G491*AN$49)+IF(AN$50="",0,$H491*AN$50)+IF(AN$51="",0,$I491*AN$51)+IF(AN$52="",0,$J491*AN$52)+IF(AN$53="",0,$K491*AN$53))</f>
        <v/>
      </c>
      <c r="R491" s="210" t="str">
        <f t="shared" ref="R491:R539" si="151">IF($B491="","",IF(AO$45="",0,$C491*AO$45)+IF(AO$46="",0,$D491*AO$46)+IF(AO$47="",0,$E491*AO$47)+IF(AO$48="",0,$F491*AO$48)+IF(AO$49="",0,$G491*AO$49)+IF(AO$50="",0,$H491*AO$50)+IF(AO$51="",0,$I491*AO$51)+IF(AO$52="",0,$J491*AO$52)+IF(AO$53="",0,$K491*AO$53))</f>
        <v/>
      </c>
      <c r="S491" s="210" t="str">
        <f t="shared" ref="S491:S539" si="152">IF($B491="","",IF(AP$45="",0,$C491*AP$45)+IF(AP$46="",0,$D491*AP$46)+IF(AP$47="",0,$E491*AP$47)+IF(AP$48="",0,$F491*AP$48)+IF(AP$49="",0,$G491*AP$49)+IF(AP$50="",0,$H491*AP$50)+IF(AP$51="",0,$I491*AP$51)+IF(AP$52="",0,$J491*AP$52)+IF(AP$53="",0,$K491*AP$53))</f>
        <v/>
      </c>
      <c r="T491" s="371" t="str">
        <f t="shared" ref="T491:T539" si="153">IF($B491="","",IF(AQ$45="",0,$C491*AQ$45)+IF(AQ$46="",0,$D491*AQ$46)+IF(AQ$47="",0,$E491*AQ$47)+IF(AQ$48="",0,$F491*AQ$48)+IF(AQ$49="",0,$G491*AQ$49)+IF(AQ$50="",0,$H491*AQ$50)+IF(AQ$51="",0,$I491*AQ$51)+IF(AQ$52="",0,$J491*AQ$52)+IF(AQ$53="",0,$K491*AQ$53))</f>
        <v/>
      </c>
      <c r="U491" s="348"/>
      <c r="V491" s="210"/>
      <c r="W491" s="210"/>
      <c r="X491" s="210"/>
      <c r="Y491" s="210"/>
      <c r="Z491" s="210"/>
      <c r="AA491" s="210"/>
      <c r="AB491" s="210"/>
      <c r="AC491" s="371"/>
      <c r="AD491" s="215"/>
      <c r="AE491" s="215"/>
      <c r="AF491" s="215"/>
      <c r="AG491" s="220"/>
    </row>
    <row r="492" spans="1:33" x14ac:dyDescent="0.3">
      <c r="A492" s="84" t="str">
        <f>IF('STEP 2 EE Data'!A492="","",'STEP 2 EE Data'!A492)</f>
        <v/>
      </c>
      <c r="B492" s="83" t="str">
        <f>IF('STEP 2 EE Data'!B492="","",'STEP 2 EE Data'!B492)</f>
        <v/>
      </c>
      <c r="C492" s="342" t="str">
        <f>IF($C$21="","",IF(B492="","",'STEP 3 EE Comp'!F497))</f>
        <v/>
      </c>
      <c r="D492" s="343" t="str">
        <f>IF($D$21="","",IF(B492="","",'STEP 3 EE Comp'!J497))</f>
        <v/>
      </c>
      <c r="E492" s="343" t="str">
        <f>IF($E$21="","",IF(B492="","",'STEP 3 EE Comp'!N497))</f>
        <v/>
      </c>
      <c r="F492" s="343" t="str">
        <f>IF($F$21="","",IF(B492="","",'STEP 3 EE Comp'!R497))</f>
        <v/>
      </c>
      <c r="G492" s="343" t="str">
        <f>IF($G$21="","",IF(B492="","",'STEP 3 EE Comp'!V497))</f>
        <v/>
      </c>
      <c r="H492" s="343" t="str">
        <f>IF($H$21="","",IF(B492="","",'STEP 3 EE Comp'!Z497))</f>
        <v/>
      </c>
      <c r="I492" s="343" t="str">
        <f>IF($I$21="","",IF(B492="","",'STEP 3 EE Comp'!AD497))</f>
        <v/>
      </c>
      <c r="J492" s="343" t="str">
        <f>IF($J$21="","",IF(B492="","",'STEP 3 EE Comp'!AH497))</f>
        <v/>
      </c>
      <c r="K492" s="344" t="str">
        <f>IF($K$21="","",IF(B492="","",'STEP 3 EE Comp'!AL497))</f>
        <v/>
      </c>
      <c r="L492" s="348" t="str">
        <f t="shared" si="145"/>
        <v/>
      </c>
      <c r="M492" s="210" t="str">
        <f t="shared" si="146"/>
        <v/>
      </c>
      <c r="N492" s="210" t="str">
        <f t="shared" si="147"/>
        <v/>
      </c>
      <c r="O492" s="210" t="str">
        <f t="shared" si="148"/>
        <v/>
      </c>
      <c r="P492" s="210" t="str">
        <f t="shared" si="149"/>
        <v/>
      </c>
      <c r="Q492" s="210" t="str">
        <f t="shared" si="150"/>
        <v/>
      </c>
      <c r="R492" s="210" t="str">
        <f t="shared" si="151"/>
        <v/>
      </c>
      <c r="S492" s="210" t="str">
        <f t="shared" si="152"/>
        <v/>
      </c>
      <c r="T492" s="371" t="str">
        <f t="shared" si="153"/>
        <v/>
      </c>
      <c r="U492" s="348"/>
      <c r="V492" s="210"/>
      <c r="W492" s="210"/>
      <c r="X492" s="210"/>
      <c r="Y492" s="210"/>
      <c r="Z492" s="210"/>
      <c r="AA492" s="210"/>
      <c r="AB492" s="210"/>
      <c r="AC492" s="371"/>
      <c r="AD492" s="215"/>
      <c r="AE492" s="215"/>
      <c r="AF492" s="215"/>
      <c r="AG492" s="220"/>
    </row>
    <row r="493" spans="1:33" x14ac:dyDescent="0.3">
      <c r="A493" s="84" t="str">
        <f>IF('STEP 2 EE Data'!A493="","",'STEP 2 EE Data'!A493)</f>
        <v/>
      </c>
      <c r="B493" s="83" t="str">
        <f>IF('STEP 2 EE Data'!B493="","",'STEP 2 EE Data'!B493)</f>
        <v/>
      </c>
      <c r="C493" s="342" t="str">
        <f>IF($C$21="","",IF(B493="","",'STEP 3 EE Comp'!F498))</f>
        <v/>
      </c>
      <c r="D493" s="343" t="str">
        <f>IF($D$21="","",IF(B493="","",'STEP 3 EE Comp'!J498))</f>
        <v/>
      </c>
      <c r="E493" s="343" t="str">
        <f>IF($E$21="","",IF(B493="","",'STEP 3 EE Comp'!N498))</f>
        <v/>
      </c>
      <c r="F493" s="343" t="str">
        <f>IF($F$21="","",IF(B493="","",'STEP 3 EE Comp'!R498))</f>
        <v/>
      </c>
      <c r="G493" s="343" t="str">
        <f>IF($G$21="","",IF(B493="","",'STEP 3 EE Comp'!V498))</f>
        <v/>
      </c>
      <c r="H493" s="343" t="str">
        <f>IF($H$21="","",IF(B493="","",'STEP 3 EE Comp'!Z498))</f>
        <v/>
      </c>
      <c r="I493" s="343" t="str">
        <f>IF($I$21="","",IF(B493="","",'STEP 3 EE Comp'!AD498))</f>
        <v/>
      </c>
      <c r="J493" s="343" t="str">
        <f>IF($J$21="","",IF(B493="","",'STEP 3 EE Comp'!AH498))</f>
        <v/>
      </c>
      <c r="K493" s="344" t="str">
        <f>IF($K$21="","",IF(B493="","",'STEP 3 EE Comp'!AL498))</f>
        <v/>
      </c>
      <c r="L493" s="348" t="str">
        <f t="shared" si="145"/>
        <v/>
      </c>
      <c r="M493" s="210" t="str">
        <f t="shared" si="146"/>
        <v/>
      </c>
      <c r="N493" s="210" t="str">
        <f t="shared" si="147"/>
        <v/>
      </c>
      <c r="O493" s="210" t="str">
        <f t="shared" si="148"/>
        <v/>
      </c>
      <c r="P493" s="210" t="str">
        <f t="shared" si="149"/>
        <v/>
      </c>
      <c r="Q493" s="210" t="str">
        <f t="shared" si="150"/>
        <v/>
      </c>
      <c r="R493" s="210" t="str">
        <f t="shared" si="151"/>
        <v/>
      </c>
      <c r="S493" s="210" t="str">
        <f t="shared" si="152"/>
        <v/>
      </c>
      <c r="T493" s="371" t="str">
        <f t="shared" si="153"/>
        <v/>
      </c>
      <c r="U493" s="348"/>
      <c r="V493" s="210"/>
      <c r="W493" s="210"/>
      <c r="X493" s="210"/>
      <c r="Y493" s="210"/>
      <c r="Z493" s="210"/>
      <c r="AA493" s="210"/>
      <c r="AB493" s="210"/>
      <c r="AC493" s="371"/>
      <c r="AD493" s="215"/>
      <c r="AE493" s="215"/>
      <c r="AF493" s="215"/>
      <c r="AG493" s="220"/>
    </row>
    <row r="494" spans="1:33" x14ac:dyDescent="0.3">
      <c r="A494" s="84" t="str">
        <f>IF('STEP 2 EE Data'!A494="","",'STEP 2 EE Data'!A494)</f>
        <v/>
      </c>
      <c r="B494" s="83" t="str">
        <f>IF('STEP 2 EE Data'!B494="","",'STEP 2 EE Data'!B494)</f>
        <v/>
      </c>
      <c r="C494" s="342" t="str">
        <f>IF($C$21="","",IF(B494="","",'STEP 3 EE Comp'!F499))</f>
        <v/>
      </c>
      <c r="D494" s="343" t="str">
        <f>IF($D$21="","",IF(B494="","",'STEP 3 EE Comp'!J499))</f>
        <v/>
      </c>
      <c r="E494" s="343" t="str">
        <f>IF($E$21="","",IF(B494="","",'STEP 3 EE Comp'!N499))</f>
        <v/>
      </c>
      <c r="F494" s="343" t="str">
        <f>IF($F$21="","",IF(B494="","",'STEP 3 EE Comp'!R499))</f>
        <v/>
      </c>
      <c r="G494" s="343" t="str">
        <f>IF($G$21="","",IF(B494="","",'STEP 3 EE Comp'!V499))</f>
        <v/>
      </c>
      <c r="H494" s="343" t="str">
        <f>IF($H$21="","",IF(B494="","",'STEP 3 EE Comp'!Z499))</f>
        <v/>
      </c>
      <c r="I494" s="343" t="str">
        <f>IF($I$21="","",IF(B494="","",'STEP 3 EE Comp'!AD499))</f>
        <v/>
      </c>
      <c r="J494" s="343" t="str">
        <f>IF($J$21="","",IF(B494="","",'STEP 3 EE Comp'!AH499))</f>
        <v/>
      </c>
      <c r="K494" s="344" t="str">
        <f>IF($K$21="","",IF(B494="","",'STEP 3 EE Comp'!AL499))</f>
        <v/>
      </c>
      <c r="L494" s="348" t="str">
        <f t="shared" si="145"/>
        <v/>
      </c>
      <c r="M494" s="210" t="str">
        <f t="shared" si="146"/>
        <v/>
      </c>
      <c r="N494" s="210" t="str">
        <f t="shared" si="147"/>
        <v/>
      </c>
      <c r="O494" s="210" t="str">
        <f t="shared" si="148"/>
        <v/>
      </c>
      <c r="P494" s="210" t="str">
        <f t="shared" si="149"/>
        <v/>
      </c>
      <c r="Q494" s="210" t="str">
        <f t="shared" si="150"/>
        <v/>
      </c>
      <c r="R494" s="210" t="str">
        <f t="shared" si="151"/>
        <v/>
      </c>
      <c r="S494" s="210" t="str">
        <f t="shared" si="152"/>
        <v/>
      </c>
      <c r="T494" s="371" t="str">
        <f t="shared" si="153"/>
        <v/>
      </c>
      <c r="U494" s="348"/>
      <c r="V494" s="210"/>
      <c r="W494" s="210"/>
      <c r="X494" s="210"/>
      <c r="Y494" s="210"/>
      <c r="Z494" s="210"/>
      <c r="AA494" s="210"/>
      <c r="AB494" s="210"/>
      <c r="AC494" s="371"/>
      <c r="AD494" s="215"/>
      <c r="AE494" s="215"/>
      <c r="AF494" s="215"/>
      <c r="AG494" s="220"/>
    </row>
    <row r="495" spans="1:33" x14ac:dyDescent="0.3">
      <c r="A495" s="84" t="str">
        <f>IF('STEP 2 EE Data'!A495="","",'STEP 2 EE Data'!A495)</f>
        <v/>
      </c>
      <c r="B495" s="83" t="str">
        <f>IF('STEP 2 EE Data'!B495="","",'STEP 2 EE Data'!B495)</f>
        <v/>
      </c>
      <c r="C495" s="342" t="str">
        <f>IF($C$21="","",IF(B495="","",'STEP 3 EE Comp'!F500))</f>
        <v/>
      </c>
      <c r="D495" s="343" t="str">
        <f>IF($D$21="","",IF(B495="","",'STEP 3 EE Comp'!J500))</f>
        <v/>
      </c>
      <c r="E495" s="343" t="str">
        <f>IF($E$21="","",IF(B495="","",'STEP 3 EE Comp'!N500))</f>
        <v/>
      </c>
      <c r="F495" s="343" t="str">
        <f>IF($F$21="","",IF(B495="","",'STEP 3 EE Comp'!R500))</f>
        <v/>
      </c>
      <c r="G495" s="343" t="str">
        <f>IF($G$21="","",IF(B495="","",'STEP 3 EE Comp'!V500))</f>
        <v/>
      </c>
      <c r="H495" s="343" t="str">
        <f>IF($H$21="","",IF(B495="","",'STEP 3 EE Comp'!Z500))</f>
        <v/>
      </c>
      <c r="I495" s="343" t="str">
        <f>IF($I$21="","",IF(B495="","",'STEP 3 EE Comp'!AD500))</f>
        <v/>
      </c>
      <c r="J495" s="343" t="str">
        <f>IF($J$21="","",IF(B495="","",'STEP 3 EE Comp'!AH500))</f>
        <v/>
      </c>
      <c r="K495" s="344" t="str">
        <f>IF($K$21="","",IF(B495="","",'STEP 3 EE Comp'!AL500))</f>
        <v/>
      </c>
      <c r="L495" s="348" t="str">
        <f t="shared" si="145"/>
        <v/>
      </c>
      <c r="M495" s="210" t="str">
        <f t="shared" si="146"/>
        <v/>
      </c>
      <c r="N495" s="210" t="str">
        <f t="shared" si="147"/>
        <v/>
      </c>
      <c r="O495" s="210" t="str">
        <f t="shared" si="148"/>
        <v/>
      </c>
      <c r="P495" s="210" t="str">
        <f t="shared" si="149"/>
        <v/>
      </c>
      <c r="Q495" s="210" t="str">
        <f t="shared" si="150"/>
        <v/>
      </c>
      <c r="R495" s="210" t="str">
        <f t="shared" si="151"/>
        <v/>
      </c>
      <c r="S495" s="210" t="str">
        <f t="shared" si="152"/>
        <v/>
      </c>
      <c r="T495" s="371" t="str">
        <f t="shared" si="153"/>
        <v/>
      </c>
      <c r="U495" s="348"/>
      <c r="V495" s="210"/>
      <c r="W495" s="210"/>
      <c r="X495" s="210"/>
      <c r="Y495" s="210"/>
      <c r="Z495" s="210"/>
      <c r="AA495" s="210"/>
      <c r="AB495" s="210"/>
      <c r="AC495" s="371"/>
      <c r="AD495" s="215"/>
      <c r="AE495" s="215"/>
      <c r="AF495" s="215"/>
      <c r="AG495" s="220"/>
    </row>
    <row r="496" spans="1:33" x14ac:dyDescent="0.3">
      <c r="A496" s="84" t="str">
        <f>IF('STEP 2 EE Data'!A496="","",'STEP 2 EE Data'!A496)</f>
        <v/>
      </c>
      <c r="B496" s="83" t="str">
        <f>IF('STEP 2 EE Data'!B496="","",'STEP 2 EE Data'!B496)</f>
        <v/>
      </c>
      <c r="C496" s="342" t="str">
        <f>IF($C$21="","",IF(B496="","",'STEP 3 EE Comp'!F501))</f>
        <v/>
      </c>
      <c r="D496" s="343" t="str">
        <f>IF($D$21="","",IF(B496="","",'STEP 3 EE Comp'!J501))</f>
        <v/>
      </c>
      <c r="E496" s="343" t="str">
        <f>IF($E$21="","",IF(B496="","",'STEP 3 EE Comp'!N501))</f>
        <v/>
      </c>
      <c r="F496" s="343" t="str">
        <f>IF($F$21="","",IF(B496="","",'STEP 3 EE Comp'!R501))</f>
        <v/>
      </c>
      <c r="G496" s="343" t="str">
        <f>IF($G$21="","",IF(B496="","",'STEP 3 EE Comp'!V501))</f>
        <v/>
      </c>
      <c r="H496" s="343" t="str">
        <f>IF($H$21="","",IF(B496="","",'STEP 3 EE Comp'!Z501))</f>
        <v/>
      </c>
      <c r="I496" s="343" t="str">
        <f>IF($I$21="","",IF(B496="","",'STEP 3 EE Comp'!AD501))</f>
        <v/>
      </c>
      <c r="J496" s="343" t="str">
        <f>IF($J$21="","",IF(B496="","",'STEP 3 EE Comp'!AH501))</f>
        <v/>
      </c>
      <c r="K496" s="344" t="str">
        <f>IF($K$21="","",IF(B496="","",'STEP 3 EE Comp'!AL501))</f>
        <v/>
      </c>
      <c r="L496" s="348" t="str">
        <f t="shared" si="145"/>
        <v/>
      </c>
      <c r="M496" s="210" t="str">
        <f t="shared" si="146"/>
        <v/>
      </c>
      <c r="N496" s="210" t="str">
        <f t="shared" si="147"/>
        <v/>
      </c>
      <c r="O496" s="210" t="str">
        <f t="shared" si="148"/>
        <v/>
      </c>
      <c r="P496" s="210" t="str">
        <f t="shared" si="149"/>
        <v/>
      </c>
      <c r="Q496" s="210" t="str">
        <f t="shared" si="150"/>
        <v/>
      </c>
      <c r="R496" s="210" t="str">
        <f t="shared" si="151"/>
        <v/>
      </c>
      <c r="S496" s="210" t="str">
        <f t="shared" si="152"/>
        <v/>
      </c>
      <c r="T496" s="371" t="str">
        <f t="shared" si="153"/>
        <v/>
      </c>
      <c r="U496" s="348"/>
      <c r="V496" s="210"/>
      <c r="W496" s="210"/>
      <c r="X496" s="210"/>
      <c r="Y496" s="210"/>
      <c r="Z496" s="210"/>
      <c r="AA496" s="210"/>
      <c r="AB496" s="210"/>
      <c r="AC496" s="371"/>
      <c r="AD496" s="215"/>
      <c r="AE496" s="215"/>
      <c r="AF496" s="215"/>
      <c r="AG496" s="220"/>
    </row>
    <row r="497" spans="1:33" x14ac:dyDescent="0.3">
      <c r="A497" s="84" t="str">
        <f>IF('STEP 2 EE Data'!A497="","",'STEP 2 EE Data'!A497)</f>
        <v/>
      </c>
      <c r="B497" s="83" t="str">
        <f>IF('STEP 2 EE Data'!B497="","",'STEP 2 EE Data'!B497)</f>
        <v/>
      </c>
      <c r="C497" s="342" t="str">
        <f>IF($C$21="","",IF(B497="","",'STEP 3 EE Comp'!F502))</f>
        <v/>
      </c>
      <c r="D497" s="343" t="str">
        <f>IF($D$21="","",IF(B497="","",'STEP 3 EE Comp'!J502))</f>
        <v/>
      </c>
      <c r="E497" s="343" t="str">
        <f>IF($E$21="","",IF(B497="","",'STEP 3 EE Comp'!N502))</f>
        <v/>
      </c>
      <c r="F497" s="343" t="str">
        <f>IF($F$21="","",IF(B497="","",'STEP 3 EE Comp'!R502))</f>
        <v/>
      </c>
      <c r="G497" s="343" t="str">
        <f>IF($G$21="","",IF(B497="","",'STEP 3 EE Comp'!V502))</f>
        <v/>
      </c>
      <c r="H497" s="343" t="str">
        <f>IF($H$21="","",IF(B497="","",'STEP 3 EE Comp'!Z502))</f>
        <v/>
      </c>
      <c r="I497" s="343" t="str">
        <f>IF($I$21="","",IF(B497="","",'STEP 3 EE Comp'!AD502))</f>
        <v/>
      </c>
      <c r="J497" s="343" t="str">
        <f>IF($J$21="","",IF(B497="","",'STEP 3 EE Comp'!AH502))</f>
        <v/>
      </c>
      <c r="K497" s="344" t="str">
        <f>IF($K$21="","",IF(B497="","",'STEP 3 EE Comp'!AL502))</f>
        <v/>
      </c>
      <c r="L497" s="348" t="str">
        <f t="shared" si="145"/>
        <v/>
      </c>
      <c r="M497" s="210" t="str">
        <f t="shared" si="146"/>
        <v/>
      </c>
      <c r="N497" s="210" t="str">
        <f t="shared" si="147"/>
        <v/>
      </c>
      <c r="O497" s="210" t="str">
        <f t="shared" si="148"/>
        <v/>
      </c>
      <c r="P497" s="210" t="str">
        <f t="shared" si="149"/>
        <v/>
      </c>
      <c r="Q497" s="210" t="str">
        <f t="shared" si="150"/>
        <v/>
      </c>
      <c r="R497" s="210" t="str">
        <f t="shared" si="151"/>
        <v/>
      </c>
      <c r="S497" s="210" t="str">
        <f t="shared" si="152"/>
        <v/>
      </c>
      <c r="T497" s="371" t="str">
        <f t="shared" si="153"/>
        <v/>
      </c>
      <c r="U497" s="348"/>
      <c r="V497" s="210"/>
      <c r="W497" s="210"/>
      <c r="X497" s="210"/>
      <c r="Y497" s="210"/>
      <c r="Z497" s="210"/>
      <c r="AA497" s="210"/>
      <c r="AB497" s="210"/>
      <c r="AC497" s="371"/>
      <c r="AD497" s="215"/>
      <c r="AE497" s="215"/>
      <c r="AF497" s="215"/>
      <c r="AG497" s="220"/>
    </row>
    <row r="498" spans="1:33" x14ac:dyDescent="0.3">
      <c r="A498" s="84" t="str">
        <f>IF('STEP 2 EE Data'!A498="","",'STEP 2 EE Data'!A498)</f>
        <v/>
      </c>
      <c r="B498" s="83" t="str">
        <f>IF('STEP 2 EE Data'!B498="","",'STEP 2 EE Data'!B498)</f>
        <v/>
      </c>
      <c r="C498" s="342" t="str">
        <f>IF($C$21="","",IF(B498="","",'STEP 3 EE Comp'!F503))</f>
        <v/>
      </c>
      <c r="D498" s="343" t="str">
        <f>IF($D$21="","",IF(B498="","",'STEP 3 EE Comp'!J503))</f>
        <v/>
      </c>
      <c r="E498" s="343" t="str">
        <f>IF($E$21="","",IF(B498="","",'STEP 3 EE Comp'!N503))</f>
        <v/>
      </c>
      <c r="F498" s="343" t="str">
        <f>IF($F$21="","",IF(B498="","",'STEP 3 EE Comp'!R503))</f>
        <v/>
      </c>
      <c r="G498" s="343" t="str">
        <f>IF($G$21="","",IF(B498="","",'STEP 3 EE Comp'!V503))</f>
        <v/>
      </c>
      <c r="H498" s="343" t="str">
        <f>IF($H$21="","",IF(B498="","",'STEP 3 EE Comp'!Z503))</f>
        <v/>
      </c>
      <c r="I498" s="343" t="str">
        <f>IF($I$21="","",IF(B498="","",'STEP 3 EE Comp'!AD503))</f>
        <v/>
      </c>
      <c r="J498" s="343" t="str">
        <f>IF($J$21="","",IF(B498="","",'STEP 3 EE Comp'!AH503))</f>
        <v/>
      </c>
      <c r="K498" s="344" t="str">
        <f>IF($K$21="","",IF(B498="","",'STEP 3 EE Comp'!AL503))</f>
        <v/>
      </c>
      <c r="L498" s="348" t="str">
        <f t="shared" si="145"/>
        <v/>
      </c>
      <c r="M498" s="210" t="str">
        <f t="shared" si="146"/>
        <v/>
      </c>
      <c r="N498" s="210" t="str">
        <f t="shared" si="147"/>
        <v/>
      </c>
      <c r="O498" s="210" t="str">
        <f t="shared" si="148"/>
        <v/>
      </c>
      <c r="P498" s="210" t="str">
        <f t="shared" si="149"/>
        <v/>
      </c>
      <c r="Q498" s="210" t="str">
        <f t="shared" si="150"/>
        <v/>
      </c>
      <c r="R498" s="210" t="str">
        <f t="shared" si="151"/>
        <v/>
      </c>
      <c r="S498" s="210" t="str">
        <f t="shared" si="152"/>
        <v/>
      </c>
      <c r="T498" s="371" t="str">
        <f t="shared" si="153"/>
        <v/>
      </c>
      <c r="U498" s="348"/>
      <c r="V498" s="210"/>
      <c r="W498" s="210"/>
      <c r="X498" s="210"/>
      <c r="Y498" s="210"/>
      <c r="Z498" s="210"/>
      <c r="AA498" s="210"/>
      <c r="AB498" s="210"/>
      <c r="AC498" s="371"/>
      <c r="AD498" s="215"/>
      <c r="AE498" s="215"/>
      <c r="AF498" s="215"/>
      <c r="AG498" s="220"/>
    </row>
    <row r="499" spans="1:33" x14ac:dyDescent="0.3">
      <c r="A499" s="84" t="str">
        <f>IF('STEP 2 EE Data'!A499="","",'STEP 2 EE Data'!A499)</f>
        <v/>
      </c>
      <c r="B499" s="83" t="str">
        <f>IF('STEP 2 EE Data'!B499="","",'STEP 2 EE Data'!B499)</f>
        <v/>
      </c>
      <c r="C499" s="342" t="str">
        <f>IF($C$21="","",IF(B499="","",'STEP 3 EE Comp'!F504))</f>
        <v/>
      </c>
      <c r="D499" s="343" t="str">
        <f>IF($D$21="","",IF(B499="","",'STEP 3 EE Comp'!J504))</f>
        <v/>
      </c>
      <c r="E499" s="343" t="str">
        <f>IF($E$21="","",IF(B499="","",'STEP 3 EE Comp'!N504))</f>
        <v/>
      </c>
      <c r="F499" s="343" t="str">
        <f>IF($F$21="","",IF(B499="","",'STEP 3 EE Comp'!R504))</f>
        <v/>
      </c>
      <c r="G499" s="343" t="str">
        <f>IF($G$21="","",IF(B499="","",'STEP 3 EE Comp'!V504))</f>
        <v/>
      </c>
      <c r="H499" s="343" t="str">
        <f>IF($H$21="","",IF(B499="","",'STEP 3 EE Comp'!Z504))</f>
        <v/>
      </c>
      <c r="I499" s="343" t="str">
        <f>IF($I$21="","",IF(B499="","",'STEP 3 EE Comp'!AD504))</f>
        <v/>
      </c>
      <c r="J499" s="343" t="str">
        <f>IF($J$21="","",IF(B499="","",'STEP 3 EE Comp'!AH504))</f>
        <v/>
      </c>
      <c r="K499" s="344" t="str">
        <f>IF($K$21="","",IF(B499="","",'STEP 3 EE Comp'!AL504))</f>
        <v/>
      </c>
      <c r="L499" s="348" t="str">
        <f t="shared" si="145"/>
        <v/>
      </c>
      <c r="M499" s="210" t="str">
        <f t="shared" si="146"/>
        <v/>
      </c>
      <c r="N499" s="210" t="str">
        <f t="shared" si="147"/>
        <v/>
      </c>
      <c r="O499" s="210" t="str">
        <f t="shared" si="148"/>
        <v/>
      </c>
      <c r="P499" s="210" t="str">
        <f t="shared" si="149"/>
        <v/>
      </c>
      <c r="Q499" s="210" t="str">
        <f t="shared" si="150"/>
        <v/>
      </c>
      <c r="R499" s="210" t="str">
        <f t="shared" si="151"/>
        <v/>
      </c>
      <c r="S499" s="210" t="str">
        <f t="shared" si="152"/>
        <v/>
      </c>
      <c r="T499" s="371" t="str">
        <f t="shared" si="153"/>
        <v/>
      </c>
      <c r="U499" s="348"/>
      <c r="V499" s="210"/>
      <c r="W499" s="210"/>
      <c r="X499" s="210"/>
      <c r="Y499" s="210"/>
      <c r="Z499" s="210"/>
      <c r="AA499" s="210"/>
      <c r="AB499" s="210"/>
      <c r="AC499" s="371"/>
      <c r="AD499" s="215"/>
      <c r="AE499" s="215"/>
      <c r="AF499" s="215"/>
      <c r="AG499" s="220"/>
    </row>
    <row r="500" spans="1:33" x14ac:dyDescent="0.3">
      <c r="A500" s="84" t="str">
        <f>IF('STEP 2 EE Data'!A500="","",'STEP 2 EE Data'!A500)</f>
        <v/>
      </c>
      <c r="B500" s="83" t="str">
        <f>IF('STEP 2 EE Data'!B500="","",'STEP 2 EE Data'!B500)</f>
        <v/>
      </c>
      <c r="C500" s="342" t="str">
        <f>IF($C$21="","",IF(B500="","",'STEP 3 EE Comp'!F505))</f>
        <v/>
      </c>
      <c r="D500" s="343" t="str">
        <f>IF($D$21="","",IF(B500="","",'STEP 3 EE Comp'!J505))</f>
        <v/>
      </c>
      <c r="E500" s="343" t="str">
        <f>IF($E$21="","",IF(B500="","",'STEP 3 EE Comp'!N505))</f>
        <v/>
      </c>
      <c r="F500" s="343" t="str">
        <f>IF($F$21="","",IF(B500="","",'STEP 3 EE Comp'!R505))</f>
        <v/>
      </c>
      <c r="G500" s="343" t="str">
        <f>IF($G$21="","",IF(B500="","",'STEP 3 EE Comp'!V505))</f>
        <v/>
      </c>
      <c r="H500" s="343" t="str">
        <f>IF($H$21="","",IF(B500="","",'STEP 3 EE Comp'!Z505))</f>
        <v/>
      </c>
      <c r="I500" s="343" t="str">
        <f>IF($I$21="","",IF(B500="","",'STEP 3 EE Comp'!AD505))</f>
        <v/>
      </c>
      <c r="J500" s="343" t="str">
        <f>IF($J$21="","",IF(B500="","",'STEP 3 EE Comp'!AH505))</f>
        <v/>
      </c>
      <c r="K500" s="344" t="str">
        <f>IF($K$21="","",IF(B500="","",'STEP 3 EE Comp'!AL505))</f>
        <v/>
      </c>
      <c r="L500" s="348" t="str">
        <f t="shared" si="145"/>
        <v/>
      </c>
      <c r="M500" s="210" t="str">
        <f t="shared" si="146"/>
        <v/>
      </c>
      <c r="N500" s="210" t="str">
        <f t="shared" si="147"/>
        <v/>
      </c>
      <c r="O500" s="210" t="str">
        <f t="shared" si="148"/>
        <v/>
      </c>
      <c r="P500" s="210" t="str">
        <f t="shared" si="149"/>
        <v/>
      </c>
      <c r="Q500" s="210" t="str">
        <f t="shared" si="150"/>
        <v/>
      </c>
      <c r="R500" s="210" t="str">
        <f t="shared" si="151"/>
        <v/>
      </c>
      <c r="S500" s="210" t="str">
        <f t="shared" si="152"/>
        <v/>
      </c>
      <c r="T500" s="371" t="str">
        <f t="shared" si="153"/>
        <v/>
      </c>
      <c r="U500" s="348"/>
      <c r="V500" s="210"/>
      <c r="W500" s="210"/>
      <c r="X500" s="210"/>
      <c r="Y500" s="210"/>
      <c r="Z500" s="210"/>
      <c r="AA500" s="210"/>
      <c r="AB500" s="210"/>
      <c r="AC500" s="371"/>
      <c r="AD500" s="215"/>
      <c r="AE500" s="215"/>
      <c r="AF500" s="215"/>
      <c r="AG500" s="220"/>
    </row>
    <row r="501" spans="1:33" x14ac:dyDescent="0.3">
      <c r="A501" s="84" t="str">
        <f>IF('STEP 2 EE Data'!A501="","",'STEP 2 EE Data'!A501)</f>
        <v/>
      </c>
      <c r="B501" s="83" t="str">
        <f>IF('STEP 2 EE Data'!B501="","",'STEP 2 EE Data'!B501)</f>
        <v/>
      </c>
      <c r="C501" s="342" t="str">
        <f>IF($C$21="","",IF(B501="","",'STEP 3 EE Comp'!F506))</f>
        <v/>
      </c>
      <c r="D501" s="343" t="str">
        <f>IF($D$21="","",IF(B501="","",'STEP 3 EE Comp'!J506))</f>
        <v/>
      </c>
      <c r="E501" s="343" t="str">
        <f>IF($E$21="","",IF(B501="","",'STEP 3 EE Comp'!N506))</f>
        <v/>
      </c>
      <c r="F501" s="343" t="str">
        <f>IF($F$21="","",IF(B501="","",'STEP 3 EE Comp'!R506))</f>
        <v/>
      </c>
      <c r="G501" s="343" t="str">
        <f>IF($G$21="","",IF(B501="","",'STEP 3 EE Comp'!V506))</f>
        <v/>
      </c>
      <c r="H501" s="343" t="str">
        <f>IF($H$21="","",IF(B501="","",'STEP 3 EE Comp'!Z506))</f>
        <v/>
      </c>
      <c r="I501" s="343" t="str">
        <f>IF($I$21="","",IF(B501="","",'STEP 3 EE Comp'!AD506))</f>
        <v/>
      </c>
      <c r="J501" s="343" t="str">
        <f>IF($J$21="","",IF(B501="","",'STEP 3 EE Comp'!AH506))</f>
        <v/>
      </c>
      <c r="K501" s="344" t="str">
        <f>IF($K$21="","",IF(B501="","",'STEP 3 EE Comp'!AL506))</f>
        <v/>
      </c>
      <c r="L501" s="348" t="str">
        <f t="shared" si="145"/>
        <v/>
      </c>
      <c r="M501" s="210" t="str">
        <f t="shared" si="146"/>
        <v/>
      </c>
      <c r="N501" s="210" t="str">
        <f t="shared" si="147"/>
        <v/>
      </c>
      <c r="O501" s="210" t="str">
        <f t="shared" si="148"/>
        <v/>
      </c>
      <c r="P501" s="210" t="str">
        <f t="shared" si="149"/>
        <v/>
      </c>
      <c r="Q501" s="210" t="str">
        <f t="shared" si="150"/>
        <v/>
      </c>
      <c r="R501" s="210" t="str">
        <f t="shared" si="151"/>
        <v/>
      </c>
      <c r="S501" s="210" t="str">
        <f t="shared" si="152"/>
        <v/>
      </c>
      <c r="T501" s="371" t="str">
        <f t="shared" si="153"/>
        <v/>
      </c>
      <c r="U501" s="348"/>
      <c r="V501" s="210"/>
      <c r="W501" s="210"/>
      <c r="X501" s="210"/>
      <c r="Y501" s="210"/>
      <c r="Z501" s="210"/>
      <c r="AA501" s="210"/>
      <c r="AB501" s="210"/>
      <c r="AC501" s="371"/>
      <c r="AD501" s="215"/>
      <c r="AE501" s="215"/>
      <c r="AF501" s="215"/>
      <c r="AG501" s="220"/>
    </row>
    <row r="502" spans="1:33" x14ac:dyDescent="0.3">
      <c r="A502" s="84" t="str">
        <f>IF('STEP 2 EE Data'!A502="","",'STEP 2 EE Data'!A502)</f>
        <v/>
      </c>
      <c r="B502" s="83" t="str">
        <f>IF('STEP 2 EE Data'!B502="","",'STEP 2 EE Data'!B502)</f>
        <v/>
      </c>
      <c r="C502" s="342" t="str">
        <f>IF($C$21="","",IF(B502="","",'STEP 3 EE Comp'!F507))</f>
        <v/>
      </c>
      <c r="D502" s="343" t="str">
        <f>IF($D$21="","",IF(B502="","",'STEP 3 EE Comp'!J507))</f>
        <v/>
      </c>
      <c r="E502" s="343" t="str">
        <f>IF($E$21="","",IF(B502="","",'STEP 3 EE Comp'!N507))</f>
        <v/>
      </c>
      <c r="F502" s="343" t="str">
        <f>IF($F$21="","",IF(B502="","",'STEP 3 EE Comp'!R507))</f>
        <v/>
      </c>
      <c r="G502" s="343" t="str">
        <f>IF($G$21="","",IF(B502="","",'STEP 3 EE Comp'!V507))</f>
        <v/>
      </c>
      <c r="H502" s="343" t="str">
        <f>IF($H$21="","",IF(B502="","",'STEP 3 EE Comp'!Z507))</f>
        <v/>
      </c>
      <c r="I502" s="343" t="str">
        <f>IF($I$21="","",IF(B502="","",'STEP 3 EE Comp'!AD507))</f>
        <v/>
      </c>
      <c r="J502" s="343" t="str">
        <f>IF($J$21="","",IF(B502="","",'STEP 3 EE Comp'!AH507))</f>
        <v/>
      </c>
      <c r="K502" s="344" t="str">
        <f>IF($K$21="","",IF(B502="","",'STEP 3 EE Comp'!AL507))</f>
        <v/>
      </c>
      <c r="L502" s="348" t="str">
        <f t="shared" si="145"/>
        <v/>
      </c>
      <c r="M502" s="210" t="str">
        <f t="shared" si="146"/>
        <v/>
      </c>
      <c r="N502" s="210" t="str">
        <f t="shared" si="147"/>
        <v/>
      </c>
      <c r="O502" s="210" t="str">
        <f t="shared" si="148"/>
        <v/>
      </c>
      <c r="P502" s="210" t="str">
        <f t="shared" si="149"/>
        <v/>
      </c>
      <c r="Q502" s="210" t="str">
        <f t="shared" si="150"/>
        <v/>
      </c>
      <c r="R502" s="210" t="str">
        <f t="shared" si="151"/>
        <v/>
      </c>
      <c r="S502" s="210" t="str">
        <f t="shared" si="152"/>
        <v/>
      </c>
      <c r="T502" s="371" t="str">
        <f t="shared" si="153"/>
        <v/>
      </c>
      <c r="U502" s="348"/>
      <c r="V502" s="210"/>
      <c r="W502" s="210"/>
      <c r="X502" s="210"/>
      <c r="Y502" s="210"/>
      <c r="Z502" s="210"/>
      <c r="AA502" s="210"/>
      <c r="AB502" s="210"/>
      <c r="AC502" s="371"/>
      <c r="AD502" s="215"/>
      <c r="AE502" s="215"/>
      <c r="AF502" s="215"/>
      <c r="AG502" s="220"/>
    </row>
    <row r="503" spans="1:33" x14ac:dyDescent="0.3">
      <c r="A503" s="84" t="str">
        <f>IF('STEP 2 EE Data'!A503="","",'STEP 2 EE Data'!A503)</f>
        <v/>
      </c>
      <c r="B503" s="83" t="str">
        <f>IF('STEP 2 EE Data'!B503="","",'STEP 2 EE Data'!B503)</f>
        <v/>
      </c>
      <c r="C503" s="342" t="str">
        <f>IF($C$21="","",IF(B503="","",'STEP 3 EE Comp'!F508))</f>
        <v/>
      </c>
      <c r="D503" s="343" t="str">
        <f>IF($D$21="","",IF(B503="","",'STEP 3 EE Comp'!J508))</f>
        <v/>
      </c>
      <c r="E503" s="343" t="str">
        <f>IF($E$21="","",IF(B503="","",'STEP 3 EE Comp'!N508))</f>
        <v/>
      </c>
      <c r="F503" s="343" t="str">
        <f>IF($F$21="","",IF(B503="","",'STEP 3 EE Comp'!R508))</f>
        <v/>
      </c>
      <c r="G503" s="343" t="str">
        <f>IF($G$21="","",IF(B503="","",'STEP 3 EE Comp'!V508))</f>
        <v/>
      </c>
      <c r="H503" s="343" t="str">
        <f>IF($H$21="","",IF(B503="","",'STEP 3 EE Comp'!Z508))</f>
        <v/>
      </c>
      <c r="I503" s="343" t="str">
        <f>IF($I$21="","",IF(B503="","",'STEP 3 EE Comp'!AD508))</f>
        <v/>
      </c>
      <c r="J503" s="343" t="str">
        <f>IF($J$21="","",IF(B503="","",'STEP 3 EE Comp'!AH508))</f>
        <v/>
      </c>
      <c r="K503" s="344" t="str">
        <f>IF($K$21="","",IF(B503="","",'STEP 3 EE Comp'!AL508))</f>
        <v/>
      </c>
      <c r="L503" s="348" t="str">
        <f t="shared" si="145"/>
        <v/>
      </c>
      <c r="M503" s="210" t="str">
        <f t="shared" si="146"/>
        <v/>
      </c>
      <c r="N503" s="210" t="str">
        <f t="shared" si="147"/>
        <v/>
      </c>
      <c r="O503" s="210" t="str">
        <f t="shared" si="148"/>
        <v/>
      </c>
      <c r="P503" s="210" t="str">
        <f t="shared" si="149"/>
        <v/>
      </c>
      <c r="Q503" s="210" t="str">
        <f t="shared" si="150"/>
        <v/>
      </c>
      <c r="R503" s="210" t="str">
        <f t="shared" si="151"/>
        <v/>
      </c>
      <c r="S503" s="210" t="str">
        <f t="shared" si="152"/>
        <v/>
      </c>
      <c r="T503" s="371" t="str">
        <f t="shared" si="153"/>
        <v/>
      </c>
      <c r="U503" s="348"/>
      <c r="V503" s="210"/>
      <c r="W503" s="210"/>
      <c r="X503" s="210"/>
      <c r="Y503" s="210"/>
      <c r="Z503" s="210"/>
      <c r="AA503" s="210"/>
      <c r="AB503" s="210"/>
      <c r="AC503" s="371"/>
      <c r="AD503" s="215"/>
      <c r="AE503" s="215"/>
      <c r="AF503" s="215"/>
      <c r="AG503" s="220"/>
    </row>
    <row r="504" spans="1:33" x14ac:dyDescent="0.3">
      <c r="A504" s="84" t="str">
        <f>IF('STEP 2 EE Data'!A504="","",'STEP 2 EE Data'!A504)</f>
        <v/>
      </c>
      <c r="B504" s="83" t="str">
        <f>IF('STEP 2 EE Data'!B504="","",'STEP 2 EE Data'!B504)</f>
        <v/>
      </c>
      <c r="C504" s="342" t="str">
        <f>IF($C$21="","",IF(B504="","",'STEP 3 EE Comp'!F509))</f>
        <v/>
      </c>
      <c r="D504" s="343" t="str">
        <f>IF($D$21="","",IF(B504="","",'STEP 3 EE Comp'!J509))</f>
        <v/>
      </c>
      <c r="E504" s="343" t="str">
        <f>IF($E$21="","",IF(B504="","",'STEP 3 EE Comp'!N509))</f>
        <v/>
      </c>
      <c r="F504" s="343" t="str">
        <f>IF($F$21="","",IF(B504="","",'STEP 3 EE Comp'!R509))</f>
        <v/>
      </c>
      <c r="G504" s="343" t="str">
        <f>IF($G$21="","",IF(B504="","",'STEP 3 EE Comp'!V509))</f>
        <v/>
      </c>
      <c r="H504" s="343" t="str">
        <f>IF($H$21="","",IF(B504="","",'STEP 3 EE Comp'!Z509))</f>
        <v/>
      </c>
      <c r="I504" s="343" t="str">
        <f>IF($I$21="","",IF(B504="","",'STEP 3 EE Comp'!AD509))</f>
        <v/>
      </c>
      <c r="J504" s="343" t="str">
        <f>IF($J$21="","",IF(B504="","",'STEP 3 EE Comp'!AH509))</f>
        <v/>
      </c>
      <c r="K504" s="344" t="str">
        <f>IF($K$21="","",IF(B504="","",'STEP 3 EE Comp'!AL509))</f>
        <v/>
      </c>
      <c r="L504" s="348" t="str">
        <f t="shared" si="145"/>
        <v/>
      </c>
      <c r="M504" s="210" t="str">
        <f t="shared" si="146"/>
        <v/>
      </c>
      <c r="N504" s="210" t="str">
        <f t="shared" si="147"/>
        <v/>
      </c>
      <c r="O504" s="210" t="str">
        <f t="shared" si="148"/>
        <v/>
      </c>
      <c r="P504" s="210" t="str">
        <f t="shared" si="149"/>
        <v/>
      </c>
      <c r="Q504" s="210" t="str">
        <f t="shared" si="150"/>
        <v/>
      </c>
      <c r="R504" s="210" t="str">
        <f t="shared" si="151"/>
        <v/>
      </c>
      <c r="S504" s="210" t="str">
        <f t="shared" si="152"/>
        <v/>
      </c>
      <c r="T504" s="371" t="str">
        <f t="shared" si="153"/>
        <v/>
      </c>
      <c r="U504" s="348"/>
      <c r="V504" s="210"/>
      <c r="W504" s="210"/>
      <c r="X504" s="210"/>
      <c r="Y504" s="210"/>
      <c r="Z504" s="210"/>
      <c r="AA504" s="210"/>
      <c r="AB504" s="210"/>
      <c r="AC504" s="371"/>
      <c r="AD504" s="215"/>
      <c r="AE504" s="215"/>
      <c r="AF504" s="215"/>
      <c r="AG504" s="220"/>
    </row>
    <row r="505" spans="1:33" x14ac:dyDescent="0.3">
      <c r="A505" s="84" t="str">
        <f>IF('STEP 2 EE Data'!A505="","",'STEP 2 EE Data'!A505)</f>
        <v/>
      </c>
      <c r="B505" s="83" t="str">
        <f>IF('STEP 2 EE Data'!B505="","",'STEP 2 EE Data'!B505)</f>
        <v/>
      </c>
      <c r="C505" s="342" t="str">
        <f>IF($C$21="","",IF(B505="","",'STEP 3 EE Comp'!F510))</f>
        <v/>
      </c>
      <c r="D505" s="343" t="str">
        <f>IF($D$21="","",IF(B505="","",'STEP 3 EE Comp'!J510))</f>
        <v/>
      </c>
      <c r="E505" s="343" t="str">
        <f>IF($E$21="","",IF(B505="","",'STEP 3 EE Comp'!N510))</f>
        <v/>
      </c>
      <c r="F505" s="343" t="str">
        <f>IF($F$21="","",IF(B505="","",'STEP 3 EE Comp'!R510))</f>
        <v/>
      </c>
      <c r="G505" s="343" t="str">
        <f>IF($G$21="","",IF(B505="","",'STEP 3 EE Comp'!V510))</f>
        <v/>
      </c>
      <c r="H505" s="343" t="str">
        <f>IF($H$21="","",IF(B505="","",'STEP 3 EE Comp'!Z510))</f>
        <v/>
      </c>
      <c r="I505" s="343" t="str">
        <f>IF($I$21="","",IF(B505="","",'STEP 3 EE Comp'!AD510))</f>
        <v/>
      </c>
      <c r="J505" s="343" t="str">
        <f>IF($J$21="","",IF(B505="","",'STEP 3 EE Comp'!AH510))</f>
        <v/>
      </c>
      <c r="K505" s="344" t="str">
        <f>IF($K$21="","",IF(B505="","",'STEP 3 EE Comp'!AL510))</f>
        <v/>
      </c>
      <c r="L505" s="348" t="str">
        <f t="shared" si="145"/>
        <v/>
      </c>
      <c r="M505" s="210" t="str">
        <f t="shared" si="146"/>
        <v/>
      </c>
      <c r="N505" s="210" t="str">
        <f t="shared" si="147"/>
        <v/>
      </c>
      <c r="O505" s="210" t="str">
        <f t="shared" si="148"/>
        <v/>
      </c>
      <c r="P505" s="210" t="str">
        <f t="shared" si="149"/>
        <v/>
      </c>
      <c r="Q505" s="210" t="str">
        <f t="shared" si="150"/>
        <v/>
      </c>
      <c r="R505" s="210" t="str">
        <f t="shared" si="151"/>
        <v/>
      </c>
      <c r="S505" s="210" t="str">
        <f t="shared" si="152"/>
        <v/>
      </c>
      <c r="T505" s="371" t="str">
        <f t="shared" si="153"/>
        <v/>
      </c>
      <c r="U505" s="348"/>
      <c r="V505" s="210"/>
      <c r="W505" s="210"/>
      <c r="X505" s="210"/>
      <c r="Y505" s="210"/>
      <c r="Z505" s="210"/>
      <c r="AA505" s="210"/>
      <c r="AB505" s="210"/>
      <c r="AC505" s="371"/>
      <c r="AD505" s="215"/>
      <c r="AE505" s="215"/>
      <c r="AF505" s="215"/>
      <c r="AG505" s="220"/>
    </row>
    <row r="506" spans="1:33" x14ac:dyDescent="0.3">
      <c r="A506" s="84" t="str">
        <f>IF('STEP 2 EE Data'!A506="","",'STEP 2 EE Data'!A506)</f>
        <v/>
      </c>
      <c r="B506" s="83" t="str">
        <f>IF('STEP 2 EE Data'!B506="","",'STEP 2 EE Data'!B506)</f>
        <v/>
      </c>
      <c r="C506" s="342" t="str">
        <f>IF($C$21="","",IF(B506="","",'STEP 3 EE Comp'!F511))</f>
        <v/>
      </c>
      <c r="D506" s="343" t="str">
        <f>IF($D$21="","",IF(B506="","",'STEP 3 EE Comp'!J511))</f>
        <v/>
      </c>
      <c r="E506" s="343" t="str">
        <f>IF($E$21="","",IF(B506="","",'STEP 3 EE Comp'!N511))</f>
        <v/>
      </c>
      <c r="F506" s="343" t="str">
        <f>IF($F$21="","",IF(B506="","",'STEP 3 EE Comp'!R511))</f>
        <v/>
      </c>
      <c r="G506" s="343" t="str">
        <f>IF($G$21="","",IF(B506="","",'STEP 3 EE Comp'!V511))</f>
        <v/>
      </c>
      <c r="H506" s="343" t="str">
        <f>IF($H$21="","",IF(B506="","",'STEP 3 EE Comp'!Z511))</f>
        <v/>
      </c>
      <c r="I506" s="343" t="str">
        <f>IF($I$21="","",IF(B506="","",'STEP 3 EE Comp'!AD511))</f>
        <v/>
      </c>
      <c r="J506" s="343" t="str">
        <f>IF($J$21="","",IF(B506="","",'STEP 3 EE Comp'!AH511))</f>
        <v/>
      </c>
      <c r="K506" s="344" t="str">
        <f>IF($K$21="","",IF(B506="","",'STEP 3 EE Comp'!AL511))</f>
        <v/>
      </c>
      <c r="L506" s="348" t="str">
        <f t="shared" si="145"/>
        <v/>
      </c>
      <c r="M506" s="210" t="str">
        <f t="shared" si="146"/>
        <v/>
      </c>
      <c r="N506" s="210" t="str">
        <f t="shared" si="147"/>
        <v/>
      </c>
      <c r="O506" s="210" t="str">
        <f t="shared" si="148"/>
        <v/>
      </c>
      <c r="P506" s="210" t="str">
        <f t="shared" si="149"/>
        <v/>
      </c>
      <c r="Q506" s="210" t="str">
        <f t="shared" si="150"/>
        <v/>
      </c>
      <c r="R506" s="210" t="str">
        <f t="shared" si="151"/>
        <v/>
      </c>
      <c r="S506" s="210" t="str">
        <f t="shared" si="152"/>
        <v/>
      </c>
      <c r="T506" s="371" t="str">
        <f t="shared" si="153"/>
        <v/>
      </c>
      <c r="U506" s="348"/>
      <c r="V506" s="210"/>
      <c r="W506" s="210"/>
      <c r="X506" s="210"/>
      <c r="Y506" s="210"/>
      <c r="Z506" s="210"/>
      <c r="AA506" s="210"/>
      <c r="AB506" s="210"/>
      <c r="AC506" s="371"/>
      <c r="AD506" s="215"/>
      <c r="AE506" s="215"/>
      <c r="AF506" s="215"/>
      <c r="AG506" s="220"/>
    </row>
    <row r="507" spans="1:33" x14ac:dyDescent="0.3">
      <c r="A507" s="84" t="str">
        <f>IF('STEP 2 EE Data'!A507="","",'STEP 2 EE Data'!A507)</f>
        <v/>
      </c>
      <c r="B507" s="83" t="str">
        <f>IF('STEP 2 EE Data'!B507="","",'STEP 2 EE Data'!B507)</f>
        <v/>
      </c>
      <c r="C507" s="342" t="str">
        <f>IF($C$21="","",IF(B507="","",'STEP 3 EE Comp'!F512))</f>
        <v/>
      </c>
      <c r="D507" s="343" t="str">
        <f>IF($D$21="","",IF(B507="","",'STEP 3 EE Comp'!J512))</f>
        <v/>
      </c>
      <c r="E507" s="343" t="str">
        <f>IF($E$21="","",IF(B507="","",'STEP 3 EE Comp'!N512))</f>
        <v/>
      </c>
      <c r="F507" s="343" t="str">
        <f>IF($F$21="","",IF(B507="","",'STEP 3 EE Comp'!R512))</f>
        <v/>
      </c>
      <c r="G507" s="343" t="str">
        <f>IF($G$21="","",IF(B507="","",'STEP 3 EE Comp'!V512))</f>
        <v/>
      </c>
      <c r="H507" s="343" t="str">
        <f>IF($H$21="","",IF(B507="","",'STEP 3 EE Comp'!Z512))</f>
        <v/>
      </c>
      <c r="I507" s="343" t="str">
        <f>IF($I$21="","",IF(B507="","",'STEP 3 EE Comp'!AD512))</f>
        <v/>
      </c>
      <c r="J507" s="343" t="str">
        <f>IF($J$21="","",IF(B507="","",'STEP 3 EE Comp'!AH512))</f>
        <v/>
      </c>
      <c r="K507" s="344" t="str">
        <f>IF($K$21="","",IF(B507="","",'STEP 3 EE Comp'!AL512))</f>
        <v/>
      </c>
      <c r="L507" s="348" t="str">
        <f t="shared" si="145"/>
        <v/>
      </c>
      <c r="M507" s="210" t="str">
        <f t="shared" si="146"/>
        <v/>
      </c>
      <c r="N507" s="210" t="str">
        <f t="shared" si="147"/>
        <v/>
      </c>
      <c r="O507" s="210" t="str">
        <f t="shared" si="148"/>
        <v/>
      </c>
      <c r="P507" s="210" t="str">
        <f t="shared" si="149"/>
        <v/>
      </c>
      <c r="Q507" s="210" t="str">
        <f t="shared" si="150"/>
        <v/>
      </c>
      <c r="R507" s="210" t="str">
        <f t="shared" si="151"/>
        <v/>
      </c>
      <c r="S507" s="210" t="str">
        <f t="shared" si="152"/>
        <v/>
      </c>
      <c r="T507" s="371" t="str">
        <f t="shared" si="153"/>
        <v/>
      </c>
      <c r="U507" s="348"/>
      <c r="V507" s="210"/>
      <c r="W507" s="210"/>
      <c r="X507" s="210"/>
      <c r="Y507" s="210"/>
      <c r="Z507" s="210"/>
      <c r="AA507" s="210"/>
      <c r="AB507" s="210"/>
      <c r="AC507" s="371"/>
      <c r="AD507" s="215"/>
      <c r="AE507" s="215"/>
      <c r="AF507" s="215"/>
      <c r="AG507" s="220"/>
    </row>
    <row r="508" spans="1:33" x14ac:dyDescent="0.3">
      <c r="A508" s="84" t="str">
        <f>IF('STEP 2 EE Data'!A508="","",'STEP 2 EE Data'!A508)</f>
        <v/>
      </c>
      <c r="B508" s="83" t="str">
        <f>IF('STEP 2 EE Data'!B508="","",'STEP 2 EE Data'!B508)</f>
        <v/>
      </c>
      <c r="C508" s="342" t="str">
        <f>IF($C$21="","",IF(B508="","",'STEP 3 EE Comp'!F513))</f>
        <v/>
      </c>
      <c r="D508" s="343" t="str">
        <f>IF($D$21="","",IF(B508="","",'STEP 3 EE Comp'!J513))</f>
        <v/>
      </c>
      <c r="E508" s="343" t="str">
        <f>IF($E$21="","",IF(B508="","",'STEP 3 EE Comp'!N513))</f>
        <v/>
      </c>
      <c r="F508" s="343" t="str">
        <f>IF($F$21="","",IF(B508="","",'STEP 3 EE Comp'!R513))</f>
        <v/>
      </c>
      <c r="G508" s="343" t="str">
        <f>IF($G$21="","",IF(B508="","",'STEP 3 EE Comp'!V513))</f>
        <v/>
      </c>
      <c r="H508" s="343" t="str">
        <f>IF($H$21="","",IF(B508="","",'STEP 3 EE Comp'!Z513))</f>
        <v/>
      </c>
      <c r="I508" s="343" t="str">
        <f>IF($I$21="","",IF(B508="","",'STEP 3 EE Comp'!AD513))</f>
        <v/>
      </c>
      <c r="J508" s="343" t="str">
        <f>IF($J$21="","",IF(B508="","",'STEP 3 EE Comp'!AH513))</f>
        <v/>
      </c>
      <c r="K508" s="344" t="str">
        <f>IF($K$21="","",IF(B508="","",'STEP 3 EE Comp'!AL513))</f>
        <v/>
      </c>
      <c r="L508" s="348" t="str">
        <f t="shared" si="145"/>
        <v/>
      </c>
      <c r="M508" s="210" t="str">
        <f t="shared" si="146"/>
        <v/>
      </c>
      <c r="N508" s="210" t="str">
        <f t="shared" si="147"/>
        <v/>
      </c>
      <c r="O508" s="210" t="str">
        <f t="shared" si="148"/>
        <v/>
      </c>
      <c r="P508" s="210" t="str">
        <f t="shared" si="149"/>
        <v/>
      </c>
      <c r="Q508" s="210" t="str">
        <f t="shared" si="150"/>
        <v/>
      </c>
      <c r="R508" s="210" t="str">
        <f t="shared" si="151"/>
        <v/>
      </c>
      <c r="S508" s="210" t="str">
        <f t="shared" si="152"/>
        <v/>
      </c>
      <c r="T508" s="371" t="str">
        <f t="shared" si="153"/>
        <v/>
      </c>
      <c r="U508" s="348"/>
      <c r="V508" s="210"/>
      <c r="W508" s="210"/>
      <c r="X508" s="210"/>
      <c r="Y508" s="210"/>
      <c r="Z508" s="210"/>
      <c r="AA508" s="210"/>
      <c r="AB508" s="210"/>
      <c r="AC508" s="371"/>
      <c r="AD508" s="215"/>
      <c r="AE508" s="215"/>
      <c r="AF508" s="215"/>
      <c r="AG508" s="220"/>
    </row>
    <row r="509" spans="1:33" x14ac:dyDescent="0.3">
      <c r="A509" s="84" t="str">
        <f>IF('STEP 2 EE Data'!A509="","",'STEP 2 EE Data'!A509)</f>
        <v/>
      </c>
      <c r="B509" s="83" t="str">
        <f>IF('STEP 2 EE Data'!B509="","",'STEP 2 EE Data'!B509)</f>
        <v/>
      </c>
      <c r="C509" s="342" t="str">
        <f>IF($C$21="","",IF(B509="","",'STEP 3 EE Comp'!F514))</f>
        <v/>
      </c>
      <c r="D509" s="343" t="str">
        <f>IF($D$21="","",IF(B509="","",'STEP 3 EE Comp'!J514))</f>
        <v/>
      </c>
      <c r="E509" s="343" t="str">
        <f>IF($E$21="","",IF(B509="","",'STEP 3 EE Comp'!N514))</f>
        <v/>
      </c>
      <c r="F509" s="343" t="str">
        <f>IF($F$21="","",IF(B509="","",'STEP 3 EE Comp'!R514))</f>
        <v/>
      </c>
      <c r="G509" s="343" t="str">
        <f>IF($G$21="","",IF(B509="","",'STEP 3 EE Comp'!V514))</f>
        <v/>
      </c>
      <c r="H509" s="343" t="str">
        <f>IF($H$21="","",IF(B509="","",'STEP 3 EE Comp'!Z514))</f>
        <v/>
      </c>
      <c r="I509" s="343" t="str">
        <f>IF($I$21="","",IF(B509="","",'STEP 3 EE Comp'!AD514))</f>
        <v/>
      </c>
      <c r="J509" s="343" t="str">
        <f>IF($J$21="","",IF(B509="","",'STEP 3 EE Comp'!AH514))</f>
        <v/>
      </c>
      <c r="K509" s="344" t="str">
        <f>IF($K$21="","",IF(B509="","",'STEP 3 EE Comp'!AL514))</f>
        <v/>
      </c>
      <c r="L509" s="348" t="str">
        <f t="shared" si="145"/>
        <v/>
      </c>
      <c r="M509" s="210" t="str">
        <f t="shared" si="146"/>
        <v/>
      </c>
      <c r="N509" s="210" t="str">
        <f t="shared" si="147"/>
        <v/>
      </c>
      <c r="O509" s="210" t="str">
        <f t="shared" si="148"/>
        <v/>
      </c>
      <c r="P509" s="210" t="str">
        <f t="shared" si="149"/>
        <v/>
      </c>
      <c r="Q509" s="210" t="str">
        <f t="shared" si="150"/>
        <v/>
      </c>
      <c r="R509" s="210" t="str">
        <f t="shared" si="151"/>
        <v/>
      </c>
      <c r="S509" s="210" t="str">
        <f t="shared" si="152"/>
        <v/>
      </c>
      <c r="T509" s="371" t="str">
        <f t="shared" si="153"/>
        <v/>
      </c>
      <c r="U509" s="348"/>
      <c r="V509" s="210"/>
      <c r="W509" s="210"/>
      <c r="X509" s="210"/>
      <c r="Y509" s="210"/>
      <c r="Z509" s="210"/>
      <c r="AA509" s="210"/>
      <c r="AB509" s="210"/>
      <c r="AC509" s="371"/>
      <c r="AD509" s="215"/>
      <c r="AE509" s="215"/>
      <c r="AF509" s="215"/>
      <c r="AG509" s="220"/>
    </row>
    <row r="510" spans="1:33" x14ac:dyDescent="0.3">
      <c r="A510" s="84" t="str">
        <f>IF('STEP 2 EE Data'!A510="","",'STEP 2 EE Data'!A510)</f>
        <v/>
      </c>
      <c r="B510" s="83" t="str">
        <f>IF('STEP 2 EE Data'!B510="","",'STEP 2 EE Data'!B510)</f>
        <v/>
      </c>
      <c r="C510" s="342" t="str">
        <f>IF($C$21="","",IF(B510="","",'STEP 3 EE Comp'!F515))</f>
        <v/>
      </c>
      <c r="D510" s="343" t="str">
        <f>IF($D$21="","",IF(B510="","",'STEP 3 EE Comp'!J515))</f>
        <v/>
      </c>
      <c r="E510" s="343" t="str">
        <f>IF($E$21="","",IF(B510="","",'STEP 3 EE Comp'!N515))</f>
        <v/>
      </c>
      <c r="F510" s="343" t="str">
        <f>IF($F$21="","",IF(B510="","",'STEP 3 EE Comp'!R515))</f>
        <v/>
      </c>
      <c r="G510" s="343" t="str">
        <f>IF($G$21="","",IF(B510="","",'STEP 3 EE Comp'!V515))</f>
        <v/>
      </c>
      <c r="H510" s="343" t="str">
        <f>IF($H$21="","",IF(B510="","",'STEP 3 EE Comp'!Z515))</f>
        <v/>
      </c>
      <c r="I510" s="343" t="str">
        <f>IF($I$21="","",IF(B510="","",'STEP 3 EE Comp'!AD515))</f>
        <v/>
      </c>
      <c r="J510" s="343" t="str">
        <f>IF($J$21="","",IF(B510="","",'STEP 3 EE Comp'!AH515))</f>
        <v/>
      </c>
      <c r="K510" s="344" t="str">
        <f>IF($K$21="","",IF(B510="","",'STEP 3 EE Comp'!AL515))</f>
        <v/>
      </c>
      <c r="L510" s="348" t="str">
        <f t="shared" si="145"/>
        <v/>
      </c>
      <c r="M510" s="210" t="str">
        <f t="shared" si="146"/>
        <v/>
      </c>
      <c r="N510" s="210" t="str">
        <f t="shared" si="147"/>
        <v/>
      </c>
      <c r="O510" s="210" t="str">
        <f t="shared" si="148"/>
        <v/>
      </c>
      <c r="P510" s="210" t="str">
        <f t="shared" si="149"/>
        <v/>
      </c>
      <c r="Q510" s="210" t="str">
        <f t="shared" si="150"/>
        <v/>
      </c>
      <c r="R510" s="210" t="str">
        <f t="shared" si="151"/>
        <v/>
      </c>
      <c r="S510" s="210" t="str">
        <f t="shared" si="152"/>
        <v/>
      </c>
      <c r="T510" s="371" t="str">
        <f t="shared" si="153"/>
        <v/>
      </c>
      <c r="U510" s="348"/>
      <c r="V510" s="210"/>
      <c r="W510" s="210"/>
      <c r="X510" s="210"/>
      <c r="Y510" s="210"/>
      <c r="Z510" s="210"/>
      <c r="AA510" s="210"/>
      <c r="AB510" s="210"/>
      <c r="AC510" s="371"/>
      <c r="AD510" s="215"/>
      <c r="AE510" s="215"/>
      <c r="AF510" s="215"/>
      <c r="AG510" s="220"/>
    </row>
    <row r="511" spans="1:33" x14ac:dyDescent="0.3">
      <c r="A511" s="84" t="str">
        <f>IF('STEP 2 EE Data'!A511="","",'STEP 2 EE Data'!A511)</f>
        <v/>
      </c>
      <c r="B511" s="83" t="str">
        <f>IF('STEP 2 EE Data'!B511="","",'STEP 2 EE Data'!B511)</f>
        <v/>
      </c>
      <c r="C511" s="342" t="str">
        <f>IF($C$21="","",IF(B511="","",'STEP 3 EE Comp'!F516))</f>
        <v/>
      </c>
      <c r="D511" s="343" t="str">
        <f>IF($D$21="","",IF(B511="","",'STEP 3 EE Comp'!J516))</f>
        <v/>
      </c>
      <c r="E511" s="343" t="str">
        <f>IF($E$21="","",IF(B511="","",'STEP 3 EE Comp'!N516))</f>
        <v/>
      </c>
      <c r="F511" s="343" t="str">
        <f>IF($F$21="","",IF(B511="","",'STEP 3 EE Comp'!R516))</f>
        <v/>
      </c>
      <c r="G511" s="343" t="str">
        <f>IF($G$21="","",IF(B511="","",'STEP 3 EE Comp'!V516))</f>
        <v/>
      </c>
      <c r="H511" s="343" t="str">
        <f>IF($H$21="","",IF(B511="","",'STEP 3 EE Comp'!Z516))</f>
        <v/>
      </c>
      <c r="I511" s="343" t="str">
        <f>IF($I$21="","",IF(B511="","",'STEP 3 EE Comp'!AD516))</f>
        <v/>
      </c>
      <c r="J511" s="343" t="str">
        <f>IF($J$21="","",IF(B511="","",'STEP 3 EE Comp'!AH516))</f>
        <v/>
      </c>
      <c r="K511" s="344" t="str">
        <f>IF($K$21="","",IF(B511="","",'STEP 3 EE Comp'!AL516))</f>
        <v/>
      </c>
      <c r="L511" s="348" t="str">
        <f t="shared" si="145"/>
        <v/>
      </c>
      <c r="M511" s="210" t="str">
        <f t="shared" si="146"/>
        <v/>
      </c>
      <c r="N511" s="210" t="str">
        <f t="shared" si="147"/>
        <v/>
      </c>
      <c r="O511" s="210" t="str">
        <f t="shared" si="148"/>
        <v/>
      </c>
      <c r="P511" s="210" t="str">
        <f t="shared" si="149"/>
        <v/>
      </c>
      <c r="Q511" s="210" t="str">
        <f t="shared" si="150"/>
        <v/>
      </c>
      <c r="R511" s="210" t="str">
        <f t="shared" si="151"/>
        <v/>
      </c>
      <c r="S511" s="210" t="str">
        <f t="shared" si="152"/>
        <v/>
      </c>
      <c r="T511" s="371" t="str">
        <f t="shared" si="153"/>
        <v/>
      </c>
      <c r="U511" s="348"/>
      <c r="V511" s="210"/>
      <c r="W511" s="210"/>
      <c r="X511" s="210"/>
      <c r="Y511" s="210"/>
      <c r="Z511" s="210"/>
      <c r="AA511" s="210"/>
      <c r="AB511" s="210"/>
      <c r="AC511" s="371"/>
      <c r="AD511" s="215"/>
      <c r="AE511" s="215"/>
      <c r="AF511" s="215"/>
      <c r="AG511" s="220"/>
    </row>
    <row r="512" spans="1:33" x14ac:dyDescent="0.3">
      <c r="A512" s="84" t="str">
        <f>IF('STEP 2 EE Data'!A512="","",'STEP 2 EE Data'!A512)</f>
        <v/>
      </c>
      <c r="B512" s="83" t="str">
        <f>IF('STEP 2 EE Data'!B512="","",'STEP 2 EE Data'!B512)</f>
        <v/>
      </c>
      <c r="C512" s="342" t="str">
        <f>IF($C$21="","",IF(B512="","",'STEP 3 EE Comp'!F517))</f>
        <v/>
      </c>
      <c r="D512" s="343" t="str">
        <f>IF($D$21="","",IF(B512="","",'STEP 3 EE Comp'!J517))</f>
        <v/>
      </c>
      <c r="E512" s="343" t="str">
        <f>IF($E$21="","",IF(B512="","",'STEP 3 EE Comp'!N517))</f>
        <v/>
      </c>
      <c r="F512" s="343" t="str">
        <f>IF($F$21="","",IF(B512="","",'STEP 3 EE Comp'!R517))</f>
        <v/>
      </c>
      <c r="G512" s="343" t="str">
        <f>IF($G$21="","",IF(B512="","",'STEP 3 EE Comp'!V517))</f>
        <v/>
      </c>
      <c r="H512" s="343" t="str">
        <f>IF($H$21="","",IF(B512="","",'STEP 3 EE Comp'!Z517))</f>
        <v/>
      </c>
      <c r="I512" s="343" t="str">
        <f>IF($I$21="","",IF(B512="","",'STEP 3 EE Comp'!AD517))</f>
        <v/>
      </c>
      <c r="J512" s="343" t="str">
        <f>IF($J$21="","",IF(B512="","",'STEP 3 EE Comp'!AH517))</f>
        <v/>
      </c>
      <c r="K512" s="344" t="str">
        <f>IF($K$21="","",IF(B512="","",'STEP 3 EE Comp'!AL517))</f>
        <v/>
      </c>
      <c r="L512" s="348" t="str">
        <f t="shared" si="145"/>
        <v/>
      </c>
      <c r="M512" s="210" t="str">
        <f t="shared" si="146"/>
        <v/>
      </c>
      <c r="N512" s="210" t="str">
        <f t="shared" si="147"/>
        <v/>
      </c>
      <c r="O512" s="210" t="str">
        <f t="shared" si="148"/>
        <v/>
      </c>
      <c r="P512" s="210" t="str">
        <f t="shared" si="149"/>
        <v/>
      </c>
      <c r="Q512" s="210" t="str">
        <f t="shared" si="150"/>
        <v/>
      </c>
      <c r="R512" s="210" t="str">
        <f t="shared" si="151"/>
        <v/>
      </c>
      <c r="S512" s="210" t="str">
        <f t="shared" si="152"/>
        <v/>
      </c>
      <c r="T512" s="371" t="str">
        <f t="shared" si="153"/>
        <v/>
      </c>
      <c r="U512" s="348"/>
      <c r="V512" s="210"/>
      <c r="W512" s="210"/>
      <c r="X512" s="210"/>
      <c r="Y512" s="210"/>
      <c r="Z512" s="210"/>
      <c r="AA512" s="210"/>
      <c r="AB512" s="210"/>
      <c r="AC512" s="371"/>
      <c r="AD512" s="215"/>
      <c r="AE512" s="215"/>
      <c r="AF512" s="215"/>
      <c r="AG512" s="220"/>
    </row>
    <row r="513" spans="1:33" x14ac:dyDescent="0.3">
      <c r="A513" s="84" t="str">
        <f>IF('STEP 2 EE Data'!A513="","",'STEP 2 EE Data'!A513)</f>
        <v/>
      </c>
      <c r="B513" s="83" t="str">
        <f>IF('STEP 2 EE Data'!B513="","",'STEP 2 EE Data'!B513)</f>
        <v/>
      </c>
      <c r="C513" s="342" t="str">
        <f>IF($C$21="","",IF(B513="","",'STEP 3 EE Comp'!F518))</f>
        <v/>
      </c>
      <c r="D513" s="343" t="str">
        <f>IF($D$21="","",IF(B513="","",'STEP 3 EE Comp'!J518))</f>
        <v/>
      </c>
      <c r="E513" s="343" t="str">
        <f>IF($E$21="","",IF(B513="","",'STEP 3 EE Comp'!N518))</f>
        <v/>
      </c>
      <c r="F513" s="343" t="str">
        <f>IF($F$21="","",IF(B513="","",'STEP 3 EE Comp'!R518))</f>
        <v/>
      </c>
      <c r="G513" s="343" t="str">
        <f>IF($G$21="","",IF(B513="","",'STEP 3 EE Comp'!V518))</f>
        <v/>
      </c>
      <c r="H513" s="343" t="str">
        <f>IF($H$21="","",IF(B513="","",'STEP 3 EE Comp'!Z518))</f>
        <v/>
      </c>
      <c r="I513" s="343" t="str">
        <f>IF($I$21="","",IF(B513="","",'STEP 3 EE Comp'!AD518))</f>
        <v/>
      </c>
      <c r="J513" s="343" t="str">
        <f>IF($J$21="","",IF(B513="","",'STEP 3 EE Comp'!AH518))</f>
        <v/>
      </c>
      <c r="K513" s="344" t="str">
        <f>IF($K$21="","",IF(B513="","",'STEP 3 EE Comp'!AL518))</f>
        <v/>
      </c>
      <c r="L513" s="348" t="str">
        <f t="shared" si="145"/>
        <v/>
      </c>
      <c r="M513" s="210" t="str">
        <f t="shared" si="146"/>
        <v/>
      </c>
      <c r="N513" s="210" t="str">
        <f t="shared" si="147"/>
        <v/>
      </c>
      <c r="O513" s="210" t="str">
        <f t="shared" si="148"/>
        <v/>
      </c>
      <c r="P513" s="210" t="str">
        <f t="shared" si="149"/>
        <v/>
      </c>
      <c r="Q513" s="210" t="str">
        <f t="shared" si="150"/>
        <v/>
      </c>
      <c r="R513" s="210" t="str">
        <f t="shared" si="151"/>
        <v/>
      </c>
      <c r="S513" s="210" t="str">
        <f t="shared" si="152"/>
        <v/>
      </c>
      <c r="T513" s="371" t="str">
        <f t="shared" si="153"/>
        <v/>
      </c>
      <c r="U513" s="348"/>
      <c r="V513" s="210"/>
      <c r="W513" s="210"/>
      <c r="X513" s="210"/>
      <c r="Y513" s="210"/>
      <c r="Z513" s="210"/>
      <c r="AA513" s="210"/>
      <c r="AB513" s="210"/>
      <c r="AC513" s="371"/>
      <c r="AD513" s="215"/>
      <c r="AE513" s="215"/>
      <c r="AF513" s="215"/>
      <c r="AG513" s="220"/>
    </row>
    <row r="514" spans="1:33" x14ac:dyDescent="0.3">
      <c r="A514" s="84" t="str">
        <f>IF('STEP 2 EE Data'!A514="","",'STEP 2 EE Data'!A514)</f>
        <v/>
      </c>
      <c r="B514" s="83" t="str">
        <f>IF('STEP 2 EE Data'!B514="","",'STEP 2 EE Data'!B514)</f>
        <v/>
      </c>
      <c r="C514" s="342" t="str">
        <f>IF($C$21="","",IF(B514="","",'STEP 3 EE Comp'!F519))</f>
        <v/>
      </c>
      <c r="D514" s="343" t="str">
        <f>IF($D$21="","",IF(B514="","",'STEP 3 EE Comp'!J519))</f>
        <v/>
      </c>
      <c r="E514" s="343" t="str">
        <f>IF($E$21="","",IF(B514="","",'STEP 3 EE Comp'!N519))</f>
        <v/>
      </c>
      <c r="F514" s="343" t="str">
        <f>IF($F$21="","",IF(B514="","",'STEP 3 EE Comp'!R519))</f>
        <v/>
      </c>
      <c r="G514" s="343" t="str">
        <f>IF($G$21="","",IF(B514="","",'STEP 3 EE Comp'!V519))</f>
        <v/>
      </c>
      <c r="H514" s="343" t="str">
        <f>IF($H$21="","",IF(B514="","",'STEP 3 EE Comp'!Z519))</f>
        <v/>
      </c>
      <c r="I514" s="343" t="str">
        <f>IF($I$21="","",IF(B514="","",'STEP 3 EE Comp'!AD519))</f>
        <v/>
      </c>
      <c r="J514" s="343" t="str">
        <f>IF($J$21="","",IF(B514="","",'STEP 3 EE Comp'!AH519))</f>
        <v/>
      </c>
      <c r="K514" s="344" t="str">
        <f>IF($K$21="","",IF(B514="","",'STEP 3 EE Comp'!AL519))</f>
        <v/>
      </c>
      <c r="L514" s="348" t="str">
        <f t="shared" si="145"/>
        <v/>
      </c>
      <c r="M514" s="210" t="str">
        <f t="shared" si="146"/>
        <v/>
      </c>
      <c r="N514" s="210" t="str">
        <f t="shared" si="147"/>
        <v/>
      </c>
      <c r="O514" s="210" t="str">
        <f t="shared" si="148"/>
        <v/>
      </c>
      <c r="P514" s="210" t="str">
        <f t="shared" si="149"/>
        <v/>
      </c>
      <c r="Q514" s="210" t="str">
        <f t="shared" si="150"/>
        <v/>
      </c>
      <c r="R514" s="210" t="str">
        <f t="shared" si="151"/>
        <v/>
      </c>
      <c r="S514" s="210" t="str">
        <f t="shared" si="152"/>
        <v/>
      </c>
      <c r="T514" s="371" t="str">
        <f t="shared" si="153"/>
        <v/>
      </c>
      <c r="U514" s="348"/>
      <c r="V514" s="210"/>
      <c r="W514" s="210"/>
      <c r="X514" s="210"/>
      <c r="Y514" s="210"/>
      <c r="Z514" s="210"/>
      <c r="AA514" s="210"/>
      <c r="AB514" s="210"/>
      <c r="AC514" s="371"/>
      <c r="AD514" s="215"/>
      <c r="AE514" s="215"/>
      <c r="AF514" s="215"/>
      <c r="AG514" s="220"/>
    </row>
    <row r="515" spans="1:33" x14ac:dyDescent="0.3">
      <c r="A515" s="84" t="str">
        <f>IF('STEP 2 EE Data'!A515="","",'STEP 2 EE Data'!A515)</f>
        <v/>
      </c>
      <c r="B515" s="83" t="str">
        <f>IF('STEP 2 EE Data'!B515="","",'STEP 2 EE Data'!B515)</f>
        <v/>
      </c>
      <c r="C515" s="342" t="str">
        <f>IF($C$21="","",IF(B515="","",'STEP 3 EE Comp'!F520))</f>
        <v/>
      </c>
      <c r="D515" s="343" t="str">
        <f>IF($D$21="","",IF(B515="","",'STEP 3 EE Comp'!J520))</f>
        <v/>
      </c>
      <c r="E515" s="343" t="str">
        <f>IF($E$21="","",IF(B515="","",'STEP 3 EE Comp'!N520))</f>
        <v/>
      </c>
      <c r="F515" s="343" t="str">
        <f>IF($F$21="","",IF(B515="","",'STEP 3 EE Comp'!R520))</f>
        <v/>
      </c>
      <c r="G515" s="343" t="str">
        <f>IF($G$21="","",IF(B515="","",'STEP 3 EE Comp'!V520))</f>
        <v/>
      </c>
      <c r="H515" s="343" t="str">
        <f>IF($H$21="","",IF(B515="","",'STEP 3 EE Comp'!Z520))</f>
        <v/>
      </c>
      <c r="I515" s="343" t="str">
        <f>IF($I$21="","",IF(B515="","",'STEP 3 EE Comp'!AD520))</f>
        <v/>
      </c>
      <c r="J515" s="343" t="str">
        <f>IF($J$21="","",IF(B515="","",'STEP 3 EE Comp'!AH520))</f>
        <v/>
      </c>
      <c r="K515" s="344" t="str">
        <f>IF($K$21="","",IF(B515="","",'STEP 3 EE Comp'!AL520))</f>
        <v/>
      </c>
      <c r="L515" s="348" t="str">
        <f t="shared" si="145"/>
        <v/>
      </c>
      <c r="M515" s="210" t="str">
        <f t="shared" si="146"/>
        <v/>
      </c>
      <c r="N515" s="210" t="str">
        <f t="shared" si="147"/>
        <v/>
      </c>
      <c r="O515" s="210" t="str">
        <f t="shared" si="148"/>
        <v/>
      </c>
      <c r="P515" s="210" t="str">
        <f t="shared" si="149"/>
        <v/>
      </c>
      <c r="Q515" s="210" t="str">
        <f t="shared" si="150"/>
        <v/>
      </c>
      <c r="R515" s="210" t="str">
        <f t="shared" si="151"/>
        <v/>
      </c>
      <c r="S515" s="210" t="str">
        <f t="shared" si="152"/>
        <v/>
      </c>
      <c r="T515" s="371" t="str">
        <f t="shared" si="153"/>
        <v/>
      </c>
      <c r="U515" s="348"/>
      <c r="V515" s="210"/>
      <c r="W515" s="210"/>
      <c r="X515" s="210"/>
      <c r="Y515" s="210"/>
      <c r="Z515" s="210"/>
      <c r="AA515" s="210"/>
      <c r="AB515" s="210"/>
      <c r="AC515" s="371"/>
      <c r="AD515" s="215"/>
      <c r="AE515" s="215"/>
      <c r="AF515" s="215"/>
      <c r="AG515" s="220"/>
    </row>
    <row r="516" spans="1:33" x14ac:dyDescent="0.3">
      <c r="A516" s="84" t="str">
        <f>IF('STEP 2 EE Data'!A516="","",'STEP 2 EE Data'!A516)</f>
        <v/>
      </c>
      <c r="B516" s="83" t="str">
        <f>IF('STEP 2 EE Data'!B516="","",'STEP 2 EE Data'!B516)</f>
        <v/>
      </c>
      <c r="C516" s="342" t="str">
        <f>IF($C$21="","",IF(B516="","",'STEP 3 EE Comp'!F521))</f>
        <v/>
      </c>
      <c r="D516" s="343" t="str">
        <f>IF($D$21="","",IF(B516="","",'STEP 3 EE Comp'!J521))</f>
        <v/>
      </c>
      <c r="E516" s="343" t="str">
        <f>IF($E$21="","",IF(B516="","",'STEP 3 EE Comp'!N521))</f>
        <v/>
      </c>
      <c r="F516" s="343" t="str">
        <f>IF($F$21="","",IF(B516="","",'STEP 3 EE Comp'!R521))</f>
        <v/>
      </c>
      <c r="G516" s="343" t="str">
        <f>IF($G$21="","",IF(B516="","",'STEP 3 EE Comp'!V521))</f>
        <v/>
      </c>
      <c r="H516" s="343" t="str">
        <f>IF($H$21="","",IF(B516="","",'STEP 3 EE Comp'!Z521))</f>
        <v/>
      </c>
      <c r="I516" s="343" t="str">
        <f>IF($I$21="","",IF(B516="","",'STEP 3 EE Comp'!AD521))</f>
        <v/>
      </c>
      <c r="J516" s="343" t="str">
        <f>IF($J$21="","",IF(B516="","",'STEP 3 EE Comp'!AH521))</f>
        <v/>
      </c>
      <c r="K516" s="344" t="str">
        <f>IF($K$21="","",IF(B516="","",'STEP 3 EE Comp'!AL521))</f>
        <v/>
      </c>
      <c r="L516" s="348" t="str">
        <f t="shared" si="145"/>
        <v/>
      </c>
      <c r="M516" s="210" t="str">
        <f t="shared" si="146"/>
        <v/>
      </c>
      <c r="N516" s="210" t="str">
        <f t="shared" si="147"/>
        <v/>
      </c>
      <c r="O516" s="210" t="str">
        <f t="shared" si="148"/>
        <v/>
      </c>
      <c r="P516" s="210" t="str">
        <f t="shared" si="149"/>
        <v/>
      </c>
      <c r="Q516" s="210" t="str">
        <f t="shared" si="150"/>
        <v/>
      </c>
      <c r="R516" s="210" t="str">
        <f t="shared" si="151"/>
        <v/>
      </c>
      <c r="S516" s="210" t="str">
        <f t="shared" si="152"/>
        <v/>
      </c>
      <c r="T516" s="371" t="str">
        <f t="shared" si="153"/>
        <v/>
      </c>
      <c r="U516" s="348"/>
      <c r="V516" s="210"/>
      <c r="W516" s="210"/>
      <c r="X516" s="210"/>
      <c r="Y516" s="210"/>
      <c r="Z516" s="210"/>
      <c r="AA516" s="210"/>
      <c r="AB516" s="210"/>
      <c r="AC516" s="371"/>
      <c r="AD516" s="215"/>
      <c r="AE516" s="215"/>
      <c r="AF516" s="215"/>
      <c r="AG516" s="220"/>
    </row>
    <row r="517" spans="1:33" x14ac:dyDescent="0.3">
      <c r="A517" s="84" t="str">
        <f>IF('STEP 2 EE Data'!A517="","",'STEP 2 EE Data'!A517)</f>
        <v/>
      </c>
      <c r="B517" s="83" t="str">
        <f>IF('STEP 2 EE Data'!B517="","",'STEP 2 EE Data'!B517)</f>
        <v/>
      </c>
      <c r="C517" s="342" t="str">
        <f>IF($C$21="","",IF(B517="","",'STEP 3 EE Comp'!F522))</f>
        <v/>
      </c>
      <c r="D517" s="343" t="str">
        <f>IF($D$21="","",IF(B517="","",'STEP 3 EE Comp'!J522))</f>
        <v/>
      </c>
      <c r="E517" s="343" t="str">
        <f>IF($E$21="","",IF(B517="","",'STEP 3 EE Comp'!N522))</f>
        <v/>
      </c>
      <c r="F517" s="343" t="str">
        <f>IF($F$21="","",IF(B517="","",'STEP 3 EE Comp'!R522))</f>
        <v/>
      </c>
      <c r="G517" s="343" t="str">
        <f>IF($G$21="","",IF(B517="","",'STEP 3 EE Comp'!V522))</f>
        <v/>
      </c>
      <c r="H517" s="343" t="str">
        <f>IF($H$21="","",IF(B517="","",'STEP 3 EE Comp'!Z522))</f>
        <v/>
      </c>
      <c r="I517" s="343" t="str">
        <f>IF($I$21="","",IF(B517="","",'STEP 3 EE Comp'!AD522))</f>
        <v/>
      </c>
      <c r="J517" s="343" t="str">
        <f>IF($J$21="","",IF(B517="","",'STEP 3 EE Comp'!AH522))</f>
        <v/>
      </c>
      <c r="K517" s="344" t="str">
        <f>IF($K$21="","",IF(B517="","",'STEP 3 EE Comp'!AL522))</f>
        <v/>
      </c>
      <c r="L517" s="348" t="str">
        <f t="shared" si="145"/>
        <v/>
      </c>
      <c r="M517" s="210" t="str">
        <f t="shared" si="146"/>
        <v/>
      </c>
      <c r="N517" s="210" t="str">
        <f t="shared" si="147"/>
        <v/>
      </c>
      <c r="O517" s="210" t="str">
        <f t="shared" si="148"/>
        <v/>
      </c>
      <c r="P517" s="210" t="str">
        <f t="shared" si="149"/>
        <v/>
      </c>
      <c r="Q517" s="210" t="str">
        <f t="shared" si="150"/>
        <v/>
      </c>
      <c r="R517" s="210" t="str">
        <f t="shared" si="151"/>
        <v/>
      </c>
      <c r="S517" s="210" t="str">
        <f t="shared" si="152"/>
        <v/>
      </c>
      <c r="T517" s="371" t="str">
        <f t="shared" si="153"/>
        <v/>
      </c>
      <c r="U517" s="348"/>
      <c r="V517" s="210"/>
      <c r="W517" s="210"/>
      <c r="X517" s="210"/>
      <c r="Y517" s="210"/>
      <c r="Z517" s="210"/>
      <c r="AA517" s="210"/>
      <c r="AB517" s="210"/>
      <c r="AC517" s="371"/>
      <c r="AD517" s="215"/>
      <c r="AE517" s="215"/>
      <c r="AF517" s="215"/>
      <c r="AG517" s="220"/>
    </row>
    <row r="518" spans="1:33" x14ac:dyDescent="0.3">
      <c r="A518" s="84" t="str">
        <f>IF('STEP 2 EE Data'!A518="","",'STEP 2 EE Data'!A518)</f>
        <v/>
      </c>
      <c r="B518" s="83" t="str">
        <f>IF('STEP 2 EE Data'!B518="","",'STEP 2 EE Data'!B518)</f>
        <v/>
      </c>
      <c r="C518" s="342" t="str">
        <f>IF($C$21="","",IF(B518="","",'STEP 3 EE Comp'!F523))</f>
        <v/>
      </c>
      <c r="D518" s="343" t="str">
        <f>IF($D$21="","",IF(B518="","",'STEP 3 EE Comp'!J523))</f>
        <v/>
      </c>
      <c r="E518" s="343" t="str">
        <f>IF($E$21="","",IF(B518="","",'STEP 3 EE Comp'!N523))</f>
        <v/>
      </c>
      <c r="F518" s="343" t="str">
        <f>IF($F$21="","",IF(B518="","",'STEP 3 EE Comp'!R523))</f>
        <v/>
      </c>
      <c r="G518" s="343" t="str">
        <f>IF($G$21="","",IF(B518="","",'STEP 3 EE Comp'!V523))</f>
        <v/>
      </c>
      <c r="H518" s="343" t="str">
        <f>IF($H$21="","",IF(B518="","",'STEP 3 EE Comp'!Z523))</f>
        <v/>
      </c>
      <c r="I518" s="343" t="str">
        <f>IF($I$21="","",IF(B518="","",'STEP 3 EE Comp'!AD523))</f>
        <v/>
      </c>
      <c r="J518" s="343" t="str">
        <f>IF($J$21="","",IF(B518="","",'STEP 3 EE Comp'!AH523))</f>
        <v/>
      </c>
      <c r="K518" s="344" t="str">
        <f>IF($K$21="","",IF(B518="","",'STEP 3 EE Comp'!AL523))</f>
        <v/>
      </c>
      <c r="L518" s="348" t="str">
        <f t="shared" si="145"/>
        <v/>
      </c>
      <c r="M518" s="210" t="str">
        <f t="shared" si="146"/>
        <v/>
      </c>
      <c r="N518" s="210" t="str">
        <f t="shared" si="147"/>
        <v/>
      </c>
      <c r="O518" s="210" t="str">
        <f t="shared" si="148"/>
        <v/>
      </c>
      <c r="P518" s="210" t="str">
        <f t="shared" si="149"/>
        <v/>
      </c>
      <c r="Q518" s="210" t="str">
        <f t="shared" si="150"/>
        <v/>
      </c>
      <c r="R518" s="210" t="str">
        <f t="shared" si="151"/>
        <v/>
      </c>
      <c r="S518" s="210" t="str">
        <f t="shared" si="152"/>
        <v/>
      </c>
      <c r="T518" s="371" t="str">
        <f t="shared" si="153"/>
        <v/>
      </c>
      <c r="U518" s="348"/>
      <c r="V518" s="210"/>
      <c r="W518" s="210"/>
      <c r="X518" s="210"/>
      <c r="Y518" s="210"/>
      <c r="Z518" s="210"/>
      <c r="AA518" s="210"/>
      <c r="AB518" s="210"/>
      <c r="AC518" s="371"/>
      <c r="AD518" s="215"/>
      <c r="AE518" s="215"/>
      <c r="AF518" s="215"/>
      <c r="AG518" s="220"/>
    </row>
    <row r="519" spans="1:33" x14ac:dyDescent="0.3">
      <c r="A519" s="84" t="str">
        <f>IF('STEP 2 EE Data'!A519="","",'STEP 2 EE Data'!A519)</f>
        <v/>
      </c>
      <c r="B519" s="83" t="str">
        <f>IF('STEP 2 EE Data'!B519="","",'STEP 2 EE Data'!B519)</f>
        <v/>
      </c>
      <c r="C519" s="342" t="str">
        <f>IF($C$21="","",IF(B519="","",'STEP 3 EE Comp'!F524))</f>
        <v/>
      </c>
      <c r="D519" s="343" t="str">
        <f>IF($D$21="","",IF(B519="","",'STEP 3 EE Comp'!J524))</f>
        <v/>
      </c>
      <c r="E519" s="343" t="str">
        <f>IF($E$21="","",IF(B519="","",'STEP 3 EE Comp'!N524))</f>
        <v/>
      </c>
      <c r="F519" s="343" t="str">
        <f>IF($F$21="","",IF(B519="","",'STEP 3 EE Comp'!R524))</f>
        <v/>
      </c>
      <c r="G519" s="343" t="str">
        <f>IF($G$21="","",IF(B519="","",'STEP 3 EE Comp'!V524))</f>
        <v/>
      </c>
      <c r="H519" s="343" t="str">
        <f>IF($H$21="","",IF(B519="","",'STEP 3 EE Comp'!Z524))</f>
        <v/>
      </c>
      <c r="I519" s="343" t="str">
        <f>IF($I$21="","",IF(B519="","",'STEP 3 EE Comp'!AD524))</f>
        <v/>
      </c>
      <c r="J519" s="343" t="str">
        <f>IF($J$21="","",IF(B519="","",'STEP 3 EE Comp'!AH524))</f>
        <v/>
      </c>
      <c r="K519" s="344" t="str">
        <f>IF($K$21="","",IF(B519="","",'STEP 3 EE Comp'!AL524))</f>
        <v/>
      </c>
      <c r="L519" s="348" t="str">
        <f t="shared" si="145"/>
        <v/>
      </c>
      <c r="M519" s="210" t="str">
        <f t="shared" si="146"/>
        <v/>
      </c>
      <c r="N519" s="210" t="str">
        <f t="shared" si="147"/>
        <v/>
      </c>
      <c r="O519" s="210" t="str">
        <f t="shared" si="148"/>
        <v/>
      </c>
      <c r="P519" s="210" t="str">
        <f t="shared" si="149"/>
        <v/>
      </c>
      <c r="Q519" s="210" t="str">
        <f t="shared" si="150"/>
        <v/>
      </c>
      <c r="R519" s="210" t="str">
        <f t="shared" si="151"/>
        <v/>
      </c>
      <c r="S519" s="210" t="str">
        <f t="shared" si="152"/>
        <v/>
      </c>
      <c r="T519" s="371" t="str">
        <f t="shared" si="153"/>
        <v/>
      </c>
      <c r="U519" s="348"/>
      <c r="V519" s="210"/>
      <c r="W519" s="210"/>
      <c r="X519" s="210"/>
      <c r="Y519" s="210"/>
      <c r="Z519" s="210"/>
      <c r="AA519" s="210"/>
      <c r="AB519" s="210"/>
      <c r="AC519" s="371"/>
      <c r="AD519" s="215"/>
      <c r="AE519" s="215"/>
      <c r="AF519" s="215"/>
      <c r="AG519" s="220"/>
    </row>
    <row r="520" spans="1:33" x14ac:dyDescent="0.3">
      <c r="A520" s="84" t="str">
        <f>IF('STEP 2 EE Data'!A520="","",'STEP 2 EE Data'!A520)</f>
        <v/>
      </c>
      <c r="B520" s="83" t="str">
        <f>IF('STEP 2 EE Data'!B520="","",'STEP 2 EE Data'!B520)</f>
        <v/>
      </c>
      <c r="C520" s="342" t="str">
        <f>IF($C$21="","",IF(B520="","",'STEP 3 EE Comp'!F525))</f>
        <v/>
      </c>
      <c r="D520" s="343" t="str">
        <f>IF($D$21="","",IF(B520="","",'STEP 3 EE Comp'!J525))</f>
        <v/>
      </c>
      <c r="E520" s="343" t="str">
        <f>IF($E$21="","",IF(B520="","",'STEP 3 EE Comp'!N525))</f>
        <v/>
      </c>
      <c r="F520" s="343" t="str">
        <f>IF($F$21="","",IF(B520="","",'STEP 3 EE Comp'!R525))</f>
        <v/>
      </c>
      <c r="G520" s="343" t="str">
        <f>IF($G$21="","",IF(B520="","",'STEP 3 EE Comp'!V525))</f>
        <v/>
      </c>
      <c r="H520" s="343" t="str">
        <f>IF($H$21="","",IF(B520="","",'STEP 3 EE Comp'!Z525))</f>
        <v/>
      </c>
      <c r="I520" s="343" t="str">
        <f>IF($I$21="","",IF(B520="","",'STEP 3 EE Comp'!AD525))</f>
        <v/>
      </c>
      <c r="J520" s="343" t="str">
        <f>IF($J$21="","",IF(B520="","",'STEP 3 EE Comp'!AH525))</f>
        <v/>
      </c>
      <c r="K520" s="344" t="str">
        <f>IF($K$21="","",IF(B520="","",'STEP 3 EE Comp'!AL525))</f>
        <v/>
      </c>
      <c r="L520" s="348" t="str">
        <f t="shared" si="145"/>
        <v/>
      </c>
      <c r="M520" s="210" t="str">
        <f t="shared" si="146"/>
        <v/>
      </c>
      <c r="N520" s="210" t="str">
        <f t="shared" si="147"/>
        <v/>
      </c>
      <c r="O520" s="210" t="str">
        <f t="shared" si="148"/>
        <v/>
      </c>
      <c r="P520" s="210" t="str">
        <f t="shared" si="149"/>
        <v/>
      </c>
      <c r="Q520" s="210" t="str">
        <f t="shared" si="150"/>
        <v/>
      </c>
      <c r="R520" s="210" t="str">
        <f t="shared" si="151"/>
        <v/>
      </c>
      <c r="S520" s="210" t="str">
        <f t="shared" si="152"/>
        <v/>
      </c>
      <c r="T520" s="371" t="str">
        <f t="shared" si="153"/>
        <v/>
      </c>
      <c r="U520" s="348"/>
      <c r="V520" s="210"/>
      <c r="W520" s="210"/>
      <c r="X520" s="210"/>
      <c r="Y520" s="210"/>
      <c r="Z520" s="210"/>
      <c r="AA520" s="210"/>
      <c r="AB520" s="210"/>
      <c r="AC520" s="371"/>
      <c r="AD520" s="215"/>
      <c r="AE520" s="215"/>
      <c r="AF520" s="215"/>
      <c r="AG520" s="220"/>
    </row>
    <row r="521" spans="1:33" x14ac:dyDescent="0.3">
      <c r="A521" s="84" t="str">
        <f>IF('STEP 2 EE Data'!A521="","",'STEP 2 EE Data'!A521)</f>
        <v/>
      </c>
      <c r="B521" s="83" t="str">
        <f>IF('STEP 2 EE Data'!B521="","",'STEP 2 EE Data'!B521)</f>
        <v/>
      </c>
      <c r="C521" s="342" t="str">
        <f>IF($C$21="","",IF(B521="","",'STEP 3 EE Comp'!F526))</f>
        <v/>
      </c>
      <c r="D521" s="343" t="str">
        <f>IF($D$21="","",IF(B521="","",'STEP 3 EE Comp'!J526))</f>
        <v/>
      </c>
      <c r="E521" s="343" t="str">
        <f>IF($E$21="","",IF(B521="","",'STEP 3 EE Comp'!N526))</f>
        <v/>
      </c>
      <c r="F521" s="343" t="str">
        <f>IF($F$21="","",IF(B521="","",'STEP 3 EE Comp'!R526))</f>
        <v/>
      </c>
      <c r="G521" s="343" t="str">
        <f>IF($G$21="","",IF(B521="","",'STEP 3 EE Comp'!V526))</f>
        <v/>
      </c>
      <c r="H521" s="343" t="str">
        <f>IF($H$21="","",IF(B521="","",'STEP 3 EE Comp'!Z526))</f>
        <v/>
      </c>
      <c r="I521" s="343" t="str">
        <f>IF($I$21="","",IF(B521="","",'STEP 3 EE Comp'!AD526))</f>
        <v/>
      </c>
      <c r="J521" s="343" t="str">
        <f>IF($J$21="","",IF(B521="","",'STEP 3 EE Comp'!AH526))</f>
        <v/>
      </c>
      <c r="K521" s="344" t="str">
        <f>IF($K$21="","",IF(B521="","",'STEP 3 EE Comp'!AL526))</f>
        <v/>
      </c>
      <c r="L521" s="348" t="str">
        <f t="shared" si="145"/>
        <v/>
      </c>
      <c r="M521" s="210" t="str">
        <f t="shared" si="146"/>
        <v/>
      </c>
      <c r="N521" s="210" t="str">
        <f t="shared" si="147"/>
        <v/>
      </c>
      <c r="O521" s="210" t="str">
        <f t="shared" si="148"/>
        <v/>
      </c>
      <c r="P521" s="210" t="str">
        <f t="shared" si="149"/>
        <v/>
      </c>
      <c r="Q521" s="210" t="str">
        <f t="shared" si="150"/>
        <v/>
      </c>
      <c r="R521" s="210" t="str">
        <f t="shared" si="151"/>
        <v/>
      </c>
      <c r="S521" s="210" t="str">
        <f t="shared" si="152"/>
        <v/>
      </c>
      <c r="T521" s="371" t="str">
        <f t="shared" si="153"/>
        <v/>
      </c>
      <c r="U521" s="348"/>
      <c r="V521" s="210"/>
      <c r="W521" s="210"/>
      <c r="X521" s="210"/>
      <c r="Y521" s="210"/>
      <c r="Z521" s="210"/>
      <c r="AA521" s="210"/>
      <c r="AB521" s="210"/>
      <c r="AC521" s="371"/>
      <c r="AD521" s="215"/>
      <c r="AE521" s="215"/>
      <c r="AF521" s="215"/>
      <c r="AG521" s="220"/>
    </row>
    <row r="522" spans="1:33" x14ac:dyDescent="0.3">
      <c r="A522" s="84" t="str">
        <f>IF('STEP 2 EE Data'!A522="","",'STEP 2 EE Data'!A522)</f>
        <v/>
      </c>
      <c r="B522" s="83" t="str">
        <f>IF('STEP 2 EE Data'!B522="","",'STEP 2 EE Data'!B522)</f>
        <v/>
      </c>
      <c r="C522" s="342" t="str">
        <f>IF($C$21="","",IF(B522="","",'STEP 3 EE Comp'!F527))</f>
        <v/>
      </c>
      <c r="D522" s="343" t="str">
        <f>IF($D$21="","",IF(B522="","",'STEP 3 EE Comp'!J527))</f>
        <v/>
      </c>
      <c r="E522" s="343" t="str">
        <f>IF($E$21="","",IF(B522="","",'STEP 3 EE Comp'!N527))</f>
        <v/>
      </c>
      <c r="F522" s="343" t="str">
        <f>IF($F$21="","",IF(B522="","",'STEP 3 EE Comp'!R527))</f>
        <v/>
      </c>
      <c r="G522" s="343" t="str">
        <f>IF($G$21="","",IF(B522="","",'STEP 3 EE Comp'!V527))</f>
        <v/>
      </c>
      <c r="H522" s="343" t="str">
        <f>IF($H$21="","",IF(B522="","",'STEP 3 EE Comp'!Z527))</f>
        <v/>
      </c>
      <c r="I522" s="343" t="str">
        <f>IF($I$21="","",IF(B522="","",'STEP 3 EE Comp'!AD527))</f>
        <v/>
      </c>
      <c r="J522" s="343" t="str">
        <f>IF($J$21="","",IF(B522="","",'STEP 3 EE Comp'!AH527))</f>
        <v/>
      </c>
      <c r="K522" s="344" t="str">
        <f>IF($K$21="","",IF(B522="","",'STEP 3 EE Comp'!AL527))</f>
        <v/>
      </c>
      <c r="L522" s="348" t="str">
        <f t="shared" si="145"/>
        <v/>
      </c>
      <c r="M522" s="210" t="str">
        <f t="shared" si="146"/>
        <v/>
      </c>
      <c r="N522" s="210" t="str">
        <f t="shared" si="147"/>
        <v/>
      </c>
      <c r="O522" s="210" t="str">
        <f t="shared" si="148"/>
        <v/>
      </c>
      <c r="P522" s="210" t="str">
        <f t="shared" si="149"/>
        <v/>
      </c>
      <c r="Q522" s="210" t="str">
        <f t="shared" si="150"/>
        <v/>
      </c>
      <c r="R522" s="210" t="str">
        <f t="shared" si="151"/>
        <v/>
      </c>
      <c r="S522" s="210" t="str">
        <f t="shared" si="152"/>
        <v/>
      </c>
      <c r="T522" s="371" t="str">
        <f t="shared" si="153"/>
        <v/>
      </c>
      <c r="U522" s="348"/>
      <c r="V522" s="210"/>
      <c r="W522" s="210"/>
      <c r="X522" s="210"/>
      <c r="Y522" s="210"/>
      <c r="Z522" s="210"/>
      <c r="AA522" s="210"/>
      <c r="AB522" s="210"/>
      <c r="AC522" s="371"/>
      <c r="AD522" s="215"/>
      <c r="AE522" s="215"/>
      <c r="AF522" s="215"/>
      <c r="AG522" s="220"/>
    </row>
    <row r="523" spans="1:33" x14ac:dyDescent="0.3">
      <c r="A523" s="84" t="str">
        <f>IF('STEP 2 EE Data'!A523="","",'STEP 2 EE Data'!A523)</f>
        <v/>
      </c>
      <c r="B523" s="83" t="str">
        <f>IF('STEP 2 EE Data'!B523="","",'STEP 2 EE Data'!B523)</f>
        <v/>
      </c>
      <c r="C523" s="342" t="str">
        <f>IF($C$21="","",IF(B523="","",'STEP 3 EE Comp'!F528))</f>
        <v/>
      </c>
      <c r="D523" s="343" t="str">
        <f>IF($D$21="","",IF(B523="","",'STEP 3 EE Comp'!J528))</f>
        <v/>
      </c>
      <c r="E523" s="343" t="str">
        <f>IF($E$21="","",IF(B523="","",'STEP 3 EE Comp'!N528))</f>
        <v/>
      </c>
      <c r="F523" s="343" t="str">
        <f>IF($F$21="","",IF(B523="","",'STEP 3 EE Comp'!R528))</f>
        <v/>
      </c>
      <c r="G523" s="343" t="str">
        <f>IF($G$21="","",IF(B523="","",'STEP 3 EE Comp'!V528))</f>
        <v/>
      </c>
      <c r="H523" s="343" t="str">
        <f>IF($H$21="","",IF(B523="","",'STEP 3 EE Comp'!Z528))</f>
        <v/>
      </c>
      <c r="I523" s="343" t="str">
        <f>IF($I$21="","",IF(B523="","",'STEP 3 EE Comp'!AD528))</f>
        <v/>
      </c>
      <c r="J523" s="343" t="str">
        <f>IF($J$21="","",IF(B523="","",'STEP 3 EE Comp'!AH528))</f>
        <v/>
      </c>
      <c r="K523" s="344" t="str">
        <f>IF($K$21="","",IF(B523="","",'STEP 3 EE Comp'!AL528))</f>
        <v/>
      </c>
      <c r="L523" s="348" t="str">
        <f t="shared" si="145"/>
        <v/>
      </c>
      <c r="M523" s="210" t="str">
        <f t="shared" si="146"/>
        <v/>
      </c>
      <c r="N523" s="210" t="str">
        <f t="shared" si="147"/>
        <v/>
      </c>
      <c r="O523" s="210" t="str">
        <f t="shared" si="148"/>
        <v/>
      </c>
      <c r="P523" s="210" t="str">
        <f t="shared" si="149"/>
        <v/>
      </c>
      <c r="Q523" s="210" t="str">
        <f t="shared" si="150"/>
        <v/>
      </c>
      <c r="R523" s="210" t="str">
        <f t="shared" si="151"/>
        <v/>
      </c>
      <c r="S523" s="210" t="str">
        <f t="shared" si="152"/>
        <v/>
      </c>
      <c r="T523" s="371" t="str">
        <f t="shared" si="153"/>
        <v/>
      </c>
      <c r="U523" s="348"/>
      <c r="V523" s="210"/>
      <c r="W523" s="210"/>
      <c r="X523" s="210"/>
      <c r="Y523" s="210"/>
      <c r="Z523" s="210"/>
      <c r="AA523" s="210"/>
      <c r="AB523" s="210"/>
      <c r="AC523" s="371"/>
      <c r="AD523" s="215"/>
      <c r="AE523" s="215"/>
      <c r="AF523" s="215"/>
      <c r="AG523" s="220"/>
    </row>
    <row r="524" spans="1:33" x14ac:dyDescent="0.3">
      <c r="A524" s="84" t="str">
        <f>IF('STEP 2 EE Data'!A524="","",'STEP 2 EE Data'!A524)</f>
        <v/>
      </c>
      <c r="B524" s="83" t="str">
        <f>IF('STEP 2 EE Data'!B524="","",'STEP 2 EE Data'!B524)</f>
        <v/>
      </c>
      <c r="C524" s="342" t="str">
        <f>IF($C$21="","",IF(B524="","",'STEP 3 EE Comp'!F529))</f>
        <v/>
      </c>
      <c r="D524" s="343" t="str">
        <f>IF($D$21="","",IF(B524="","",'STEP 3 EE Comp'!J529))</f>
        <v/>
      </c>
      <c r="E524" s="343" t="str">
        <f>IF($E$21="","",IF(B524="","",'STEP 3 EE Comp'!N529))</f>
        <v/>
      </c>
      <c r="F524" s="343" t="str">
        <f>IF($F$21="","",IF(B524="","",'STEP 3 EE Comp'!R529))</f>
        <v/>
      </c>
      <c r="G524" s="343" t="str">
        <f>IF($G$21="","",IF(B524="","",'STEP 3 EE Comp'!V529))</f>
        <v/>
      </c>
      <c r="H524" s="343" t="str">
        <f>IF($H$21="","",IF(B524="","",'STEP 3 EE Comp'!Z529))</f>
        <v/>
      </c>
      <c r="I524" s="343" t="str">
        <f>IF($I$21="","",IF(B524="","",'STEP 3 EE Comp'!AD529))</f>
        <v/>
      </c>
      <c r="J524" s="343" t="str">
        <f>IF($J$21="","",IF(B524="","",'STEP 3 EE Comp'!AH529))</f>
        <v/>
      </c>
      <c r="K524" s="344" t="str">
        <f>IF($K$21="","",IF(B524="","",'STEP 3 EE Comp'!AL529))</f>
        <v/>
      </c>
      <c r="L524" s="348" t="str">
        <f t="shared" si="145"/>
        <v/>
      </c>
      <c r="M524" s="210" t="str">
        <f t="shared" si="146"/>
        <v/>
      </c>
      <c r="N524" s="210" t="str">
        <f t="shared" si="147"/>
        <v/>
      </c>
      <c r="O524" s="210" t="str">
        <f t="shared" si="148"/>
        <v/>
      </c>
      <c r="P524" s="210" t="str">
        <f t="shared" si="149"/>
        <v/>
      </c>
      <c r="Q524" s="210" t="str">
        <f t="shared" si="150"/>
        <v/>
      </c>
      <c r="R524" s="210" t="str">
        <f t="shared" si="151"/>
        <v/>
      </c>
      <c r="S524" s="210" t="str">
        <f t="shared" si="152"/>
        <v/>
      </c>
      <c r="T524" s="371" t="str">
        <f t="shared" si="153"/>
        <v/>
      </c>
      <c r="U524" s="348"/>
      <c r="V524" s="210"/>
      <c r="W524" s="210"/>
      <c r="X524" s="210"/>
      <c r="Y524" s="210"/>
      <c r="Z524" s="210"/>
      <c r="AA524" s="210"/>
      <c r="AB524" s="210"/>
      <c r="AC524" s="371"/>
      <c r="AD524" s="215"/>
      <c r="AE524" s="215"/>
      <c r="AF524" s="215"/>
      <c r="AG524" s="220"/>
    </row>
    <row r="525" spans="1:33" x14ac:dyDescent="0.3">
      <c r="A525" s="84" t="str">
        <f>IF('STEP 2 EE Data'!A525="","",'STEP 2 EE Data'!A525)</f>
        <v/>
      </c>
      <c r="B525" s="83" t="str">
        <f>IF('STEP 2 EE Data'!B525="","",'STEP 2 EE Data'!B525)</f>
        <v/>
      </c>
      <c r="C525" s="342" t="str">
        <f>IF($C$21="","",IF(B525="","",'STEP 3 EE Comp'!F530))</f>
        <v/>
      </c>
      <c r="D525" s="343" t="str">
        <f>IF($D$21="","",IF(B525="","",'STEP 3 EE Comp'!J530))</f>
        <v/>
      </c>
      <c r="E525" s="343" t="str">
        <f>IF($E$21="","",IF(B525="","",'STEP 3 EE Comp'!N530))</f>
        <v/>
      </c>
      <c r="F525" s="343" t="str">
        <f>IF($F$21="","",IF(B525="","",'STEP 3 EE Comp'!R530))</f>
        <v/>
      </c>
      <c r="G525" s="343" t="str">
        <f>IF($G$21="","",IF(B525="","",'STEP 3 EE Comp'!V530))</f>
        <v/>
      </c>
      <c r="H525" s="343" t="str">
        <f>IF($H$21="","",IF(B525="","",'STEP 3 EE Comp'!Z530))</f>
        <v/>
      </c>
      <c r="I525" s="343" t="str">
        <f>IF($I$21="","",IF(B525="","",'STEP 3 EE Comp'!AD530))</f>
        <v/>
      </c>
      <c r="J525" s="343" t="str">
        <f>IF($J$21="","",IF(B525="","",'STEP 3 EE Comp'!AH530))</f>
        <v/>
      </c>
      <c r="K525" s="344" t="str">
        <f>IF($K$21="","",IF(B525="","",'STEP 3 EE Comp'!AL530))</f>
        <v/>
      </c>
      <c r="L525" s="348" t="str">
        <f t="shared" si="145"/>
        <v/>
      </c>
      <c r="M525" s="210" t="str">
        <f t="shared" si="146"/>
        <v/>
      </c>
      <c r="N525" s="210" t="str">
        <f t="shared" si="147"/>
        <v/>
      </c>
      <c r="O525" s="210" t="str">
        <f t="shared" si="148"/>
        <v/>
      </c>
      <c r="P525" s="210" t="str">
        <f t="shared" si="149"/>
        <v/>
      </c>
      <c r="Q525" s="210" t="str">
        <f t="shared" si="150"/>
        <v/>
      </c>
      <c r="R525" s="210" t="str">
        <f t="shared" si="151"/>
        <v/>
      </c>
      <c r="S525" s="210" t="str">
        <f t="shared" si="152"/>
        <v/>
      </c>
      <c r="T525" s="371" t="str">
        <f t="shared" si="153"/>
        <v/>
      </c>
      <c r="U525" s="348"/>
      <c r="V525" s="210"/>
      <c r="W525" s="210"/>
      <c r="X525" s="210"/>
      <c r="Y525" s="210"/>
      <c r="Z525" s="210"/>
      <c r="AA525" s="210"/>
      <c r="AB525" s="210"/>
      <c r="AC525" s="371"/>
      <c r="AD525" s="215"/>
      <c r="AE525" s="215"/>
      <c r="AF525" s="215"/>
      <c r="AG525" s="220"/>
    </row>
    <row r="526" spans="1:33" x14ac:dyDescent="0.3">
      <c r="A526" s="84" t="str">
        <f>IF('STEP 2 EE Data'!A526="","",'STEP 2 EE Data'!A526)</f>
        <v/>
      </c>
      <c r="B526" s="83" t="str">
        <f>IF('STEP 2 EE Data'!B526="","",'STEP 2 EE Data'!B526)</f>
        <v/>
      </c>
      <c r="C526" s="342" t="str">
        <f>IF($C$21="","",IF(B526="","",'STEP 3 EE Comp'!F531))</f>
        <v/>
      </c>
      <c r="D526" s="343" t="str">
        <f>IF($D$21="","",IF(B526="","",'STEP 3 EE Comp'!J531))</f>
        <v/>
      </c>
      <c r="E526" s="343" t="str">
        <f>IF($E$21="","",IF(B526="","",'STEP 3 EE Comp'!N531))</f>
        <v/>
      </c>
      <c r="F526" s="343" t="str">
        <f>IF($F$21="","",IF(B526="","",'STEP 3 EE Comp'!R531))</f>
        <v/>
      </c>
      <c r="G526" s="343" t="str">
        <f>IF($G$21="","",IF(B526="","",'STEP 3 EE Comp'!V531))</f>
        <v/>
      </c>
      <c r="H526" s="343" t="str">
        <f>IF($H$21="","",IF(B526="","",'STEP 3 EE Comp'!Z531))</f>
        <v/>
      </c>
      <c r="I526" s="343" t="str">
        <f>IF($I$21="","",IF(B526="","",'STEP 3 EE Comp'!AD531))</f>
        <v/>
      </c>
      <c r="J526" s="343" t="str">
        <f>IF($J$21="","",IF(B526="","",'STEP 3 EE Comp'!AH531))</f>
        <v/>
      </c>
      <c r="K526" s="344" t="str">
        <f>IF($K$21="","",IF(B526="","",'STEP 3 EE Comp'!AL531))</f>
        <v/>
      </c>
      <c r="L526" s="348" t="str">
        <f t="shared" si="145"/>
        <v/>
      </c>
      <c r="M526" s="210" t="str">
        <f t="shared" si="146"/>
        <v/>
      </c>
      <c r="N526" s="210" t="str">
        <f t="shared" si="147"/>
        <v/>
      </c>
      <c r="O526" s="210" t="str">
        <f t="shared" si="148"/>
        <v/>
      </c>
      <c r="P526" s="210" t="str">
        <f t="shared" si="149"/>
        <v/>
      </c>
      <c r="Q526" s="210" t="str">
        <f t="shared" si="150"/>
        <v/>
      </c>
      <c r="R526" s="210" t="str">
        <f t="shared" si="151"/>
        <v/>
      </c>
      <c r="S526" s="210" t="str">
        <f t="shared" si="152"/>
        <v/>
      </c>
      <c r="T526" s="371" t="str">
        <f t="shared" si="153"/>
        <v/>
      </c>
      <c r="U526" s="348"/>
      <c r="V526" s="210"/>
      <c r="W526" s="210"/>
      <c r="X526" s="210"/>
      <c r="Y526" s="210"/>
      <c r="Z526" s="210"/>
      <c r="AA526" s="210"/>
      <c r="AB526" s="210"/>
      <c r="AC526" s="371"/>
      <c r="AD526" s="215"/>
      <c r="AE526" s="215"/>
      <c r="AF526" s="215"/>
      <c r="AG526" s="220"/>
    </row>
    <row r="527" spans="1:33" x14ac:dyDescent="0.3">
      <c r="A527" s="84" t="str">
        <f>IF('STEP 2 EE Data'!A527="","",'STEP 2 EE Data'!A527)</f>
        <v/>
      </c>
      <c r="B527" s="83" t="str">
        <f>IF('STEP 2 EE Data'!B527="","",'STEP 2 EE Data'!B527)</f>
        <v/>
      </c>
      <c r="C527" s="342" t="str">
        <f>IF($C$21="","",IF(B527="","",'STEP 3 EE Comp'!F532))</f>
        <v/>
      </c>
      <c r="D527" s="343" t="str">
        <f>IF($D$21="","",IF(B527="","",'STEP 3 EE Comp'!J532))</f>
        <v/>
      </c>
      <c r="E527" s="343" t="str">
        <f>IF($E$21="","",IF(B527="","",'STEP 3 EE Comp'!N532))</f>
        <v/>
      </c>
      <c r="F527" s="343" t="str">
        <f>IF($F$21="","",IF(B527="","",'STEP 3 EE Comp'!R532))</f>
        <v/>
      </c>
      <c r="G527" s="343" t="str">
        <f>IF($G$21="","",IF(B527="","",'STEP 3 EE Comp'!V532))</f>
        <v/>
      </c>
      <c r="H527" s="343" t="str">
        <f>IF($H$21="","",IF(B527="","",'STEP 3 EE Comp'!Z532))</f>
        <v/>
      </c>
      <c r="I527" s="343" t="str">
        <f>IF($I$21="","",IF(B527="","",'STEP 3 EE Comp'!AD532))</f>
        <v/>
      </c>
      <c r="J527" s="343" t="str">
        <f>IF($J$21="","",IF(B527="","",'STEP 3 EE Comp'!AH532))</f>
        <v/>
      </c>
      <c r="K527" s="344" t="str">
        <f>IF($K$21="","",IF(B527="","",'STEP 3 EE Comp'!AL532))</f>
        <v/>
      </c>
      <c r="L527" s="348" t="str">
        <f t="shared" si="145"/>
        <v/>
      </c>
      <c r="M527" s="210" t="str">
        <f t="shared" si="146"/>
        <v/>
      </c>
      <c r="N527" s="210" t="str">
        <f t="shared" si="147"/>
        <v/>
      </c>
      <c r="O527" s="210" t="str">
        <f t="shared" si="148"/>
        <v/>
      </c>
      <c r="P527" s="210" t="str">
        <f t="shared" si="149"/>
        <v/>
      </c>
      <c r="Q527" s="210" t="str">
        <f t="shared" si="150"/>
        <v/>
      </c>
      <c r="R527" s="210" t="str">
        <f t="shared" si="151"/>
        <v/>
      </c>
      <c r="S527" s="210" t="str">
        <f t="shared" si="152"/>
        <v/>
      </c>
      <c r="T527" s="371" t="str">
        <f t="shared" si="153"/>
        <v/>
      </c>
      <c r="U527" s="348"/>
      <c r="V527" s="210"/>
      <c r="W527" s="210"/>
      <c r="X527" s="210"/>
      <c r="Y527" s="210"/>
      <c r="Z527" s="210"/>
      <c r="AA527" s="210"/>
      <c r="AB527" s="210"/>
      <c r="AC527" s="371"/>
      <c r="AD527" s="215"/>
      <c r="AE527" s="215"/>
      <c r="AF527" s="215"/>
      <c r="AG527" s="220"/>
    </row>
    <row r="528" spans="1:33" x14ac:dyDescent="0.3">
      <c r="A528" s="84" t="str">
        <f>IF('STEP 2 EE Data'!A528="","",'STEP 2 EE Data'!A528)</f>
        <v/>
      </c>
      <c r="B528" s="83" t="str">
        <f>IF('STEP 2 EE Data'!B528="","",'STEP 2 EE Data'!B528)</f>
        <v/>
      </c>
      <c r="C528" s="342" t="str">
        <f>IF($C$21="","",IF(B528="","",'STEP 3 EE Comp'!F533))</f>
        <v/>
      </c>
      <c r="D528" s="343" t="str">
        <f>IF($D$21="","",IF(B528="","",'STEP 3 EE Comp'!J533))</f>
        <v/>
      </c>
      <c r="E528" s="343" t="str">
        <f>IF($E$21="","",IF(B528="","",'STEP 3 EE Comp'!N533))</f>
        <v/>
      </c>
      <c r="F528" s="343" t="str">
        <f>IF($F$21="","",IF(B528="","",'STEP 3 EE Comp'!R533))</f>
        <v/>
      </c>
      <c r="G528" s="343" t="str">
        <f>IF($G$21="","",IF(B528="","",'STEP 3 EE Comp'!V533))</f>
        <v/>
      </c>
      <c r="H528" s="343" t="str">
        <f>IF($H$21="","",IF(B528="","",'STEP 3 EE Comp'!Z533))</f>
        <v/>
      </c>
      <c r="I528" s="343" t="str">
        <f>IF($I$21="","",IF(B528="","",'STEP 3 EE Comp'!AD533))</f>
        <v/>
      </c>
      <c r="J528" s="343" t="str">
        <f>IF($J$21="","",IF(B528="","",'STEP 3 EE Comp'!AH533))</f>
        <v/>
      </c>
      <c r="K528" s="344" t="str">
        <f>IF($K$21="","",IF(B528="","",'STEP 3 EE Comp'!AL533))</f>
        <v/>
      </c>
      <c r="L528" s="348" t="str">
        <f t="shared" si="145"/>
        <v/>
      </c>
      <c r="M528" s="210" t="str">
        <f t="shared" si="146"/>
        <v/>
      </c>
      <c r="N528" s="210" t="str">
        <f t="shared" si="147"/>
        <v/>
      </c>
      <c r="O528" s="210" t="str">
        <f t="shared" si="148"/>
        <v/>
      </c>
      <c r="P528" s="210" t="str">
        <f t="shared" si="149"/>
        <v/>
      </c>
      <c r="Q528" s="210" t="str">
        <f t="shared" si="150"/>
        <v/>
      </c>
      <c r="R528" s="210" t="str">
        <f t="shared" si="151"/>
        <v/>
      </c>
      <c r="S528" s="210" t="str">
        <f t="shared" si="152"/>
        <v/>
      </c>
      <c r="T528" s="371" t="str">
        <f t="shared" si="153"/>
        <v/>
      </c>
      <c r="U528" s="348"/>
      <c r="V528" s="210"/>
      <c r="W528" s="210"/>
      <c r="X528" s="210"/>
      <c r="Y528" s="210"/>
      <c r="Z528" s="210"/>
      <c r="AA528" s="210"/>
      <c r="AB528" s="210"/>
      <c r="AC528" s="371"/>
      <c r="AD528" s="215"/>
      <c r="AE528" s="215"/>
      <c r="AF528" s="215"/>
      <c r="AG528" s="220"/>
    </row>
    <row r="529" spans="1:33" x14ac:dyDescent="0.3">
      <c r="A529" s="84" t="str">
        <f>IF('STEP 2 EE Data'!A529="","",'STEP 2 EE Data'!A529)</f>
        <v/>
      </c>
      <c r="B529" s="83" t="str">
        <f>IF('STEP 2 EE Data'!B529="","",'STEP 2 EE Data'!B529)</f>
        <v/>
      </c>
      <c r="C529" s="342" t="str">
        <f>IF($C$21="","",IF(B529="","",'STEP 3 EE Comp'!F534))</f>
        <v/>
      </c>
      <c r="D529" s="343" t="str">
        <f>IF($D$21="","",IF(B529="","",'STEP 3 EE Comp'!J534))</f>
        <v/>
      </c>
      <c r="E529" s="343" t="str">
        <f>IF($E$21="","",IF(B529="","",'STEP 3 EE Comp'!N534))</f>
        <v/>
      </c>
      <c r="F529" s="343" t="str">
        <f>IF($F$21="","",IF(B529="","",'STEP 3 EE Comp'!R534))</f>
        <v/>
      </c>
      <c r="G529" s="343" t="str">
        <f>IF($G$21="","",IF(B529="","",'STEP 3 EE Comp'!V534))</f>
        <v/>
      </c>
      <c r="H529" s="343" t="str">
        <f>IF($H$21="","",IF(B529="","",'STEP 3 EE Comp'!Z534))</f>
        <v/>
      </c>
      <c r="I529" s="343" t="str">
        <f>IF($I$21="","",IF(B529="","",'STEP 3 EE Comp'!AD534))</f>
        <v/>
      </c>
      <c r="J529" s="343" t="str">
        <f>IF($J$21="","",IF(B529="","",'STEP 3 EE Comp'!AH534))</f>
        <v/>
      </c>
      <c r="K529" s="344" t="str">
        <f>IF($K$21="","",IF(B529="","",'STEP 3 EE Comp'!AL534))</f>
        <v/>
      </c>
      <c r="L529" s="348" t="str">
        <f t="shared" si="145"/>
        <v/>
      </c>
      <c r="M529" s="210" t="str">
        <f t="shared" si="146"/>
        <v/>
      </c>
      <c r="N529" s="210" t="str">
        <f t="shared" si="147"/>
        <v/>
      </c>
      <c r="O529" s="210" t="str">
        <f t="shared" si="148"/>
        <v/>
      </c>
      <c r="P529" s="210" t="str">
        <f t="shared" si="149"/>
        <v/>
      </c>
      <c r="Q529" s="210" t="str">
        <f t="shared" si="150"/>
        <v/>
      </c>
      <c r="R529" s="210" t="str">
        <f t="shared" si="151"/>
        <v/>
      </c>
      <c r="S529" s="210" t="str">
        <f t="shared" si="152"/>
        <v/>
      </c>
      <c r="T529" s="371" t="str">
        <f t="shared" si="153"/>
        <v/>
      </c>
      <c r="U529" s="348"/>
      <c r="V529" s="210"/>
      <c r="W529" s="210"/>
      <c r="X529" s="210"/>
      <c r="Y529" s="210"/>
      <c r="Z529" s="210"/>
      <c r="AA529" s="210"/>
      <c r="AB529" s="210"/>
      <c r="AC529" s="371"/>
      <c r="AD529" s="215"/>
      <c r="AE529" s="215"/>
      <c r="AF529" s="215"/>
      <c r="AG529" s="220"/>
    </row>
    <row r="530" spans="1:33" x14ac:dyDescent="0.3">
      <c r="A530" s="84" t="str">
        <f>IF('STEP 2 EE Data'!A530="","",'STEP 2 EE Data'!A530)</f>
        <v/>
      </c>
      <c r="B530" s="83" t="str">
        <f>IF('STEP 2 EE Data'!B530="","",'STEP 2 EE Data'!B530)</f>
        <v/>
      </c>
      <c r="C530" s="342" t="str">
        <f>IF($C$21="","",IF(B530="","",'STEP 3 EE Comp'!F535))</f>
        <v/>
      </c>
      <c r="D530" s="343" t="str">
        <f>IF($D$21="","",IF(B530="","",'STEP 3 EE Comp'!J535))</f>
        <v/>
      </c>
      <c r="E530" s="343" t="str">
        <f>IF($E$21="","",IF(B530="","",'STEP 3 EE Comp'!N535))</f>
        <v/>
      </c>
      <c r="F530" s="343" t="str">
        <f>IF($F$21="","",IF(B530="","",'STEP 3 EE Comp'!R535))</f>
        <v/>
      </c>
      <c r="G530" s="343" t="str">
        <f>IF($G$21="","",IF(B530="","",'STEP 3 EE Comp'!V535))</f>
        <v/>
      </c>
      <c r="H530" s="343" t="str">
        <f>IF($H$21="","",IF(B530="","",'STEP 3 EE Comp'!Z535))</f>
        <v/>
      </c>
      <c r="I530" s="343" t="str">
        <f>IF($I$21="","",IF(B530="","",'STEP 3 EE Comp'!AD535))</f>
        <v/>
      </c>
      <c r="J530" s="343" t="str">
        <f>IF($J$21="","",IF(B530="","",'STEP 3 EE Comp'!AH535))</f>
        <v/>
      </c>
      <c r="K530" s="344" t="str">
        <f>IF($K$21="","",IF(B530="","",'STEP 3 EE Comp'!AL535))</f>
        <v/>
      </c>
      <c r="L530" s="348" t="str">
        <f t="shared" si="145"/>
        <v/>
      </c>
      <c r="M530" s="210" t="str">
        <f t="shared" si="146"/>
        <v/>
      </c>
      <c r="N530" s="210" t="str">
        <f t="shared" si="147"/>
        <v/>
      </c>
      <c r="O530" s="210" t="str">
        <f t="shared" si="148"/>
        <v/>
      </c>
      <c r="P530" s="210" t="str">
        <f t="shared" si="149"/>
        <v/>
      </c>
      <c r="Q530" s="210" t="str">
        <f t="shared" si="150"/>
        <v/>
      </c>
      <c r="R530" s="210" t="str">
        <f t="shared" si="151"/>
        <v/>
      </c>
      <c r="S530" s="210" t="str">
        <f t="shared" si="152"/>
        <v/>
      </c>
      <c r="T530" s="371" t="str">
        <f t="shared" si="153"/>
        <v/>
      </c>
      <c r="U530" s="348"/>
      <c r="V530" s="210"/>
      <c r="W530" s="210"/>
      <c r="X530" s="210"/>
      <c r="Y530" s="210"/>
      <c r="Z530" s="210"/>
      <c r="AA530" s="210"/>
      <c r="AB530" s="210"/>
      <c r="AC530" s="371"/>
      <c r="AD530" s="215"/>
      <c r="AE530" s="215"/>
      <c r="AF530" s="215"/>
      <c r="AG530" s="220"/>
    </row>
    <row r="531" spans="1:33" x14ac:dyDescent="0.3">
      <c r="A531" s="84" t="str">
        <f>IF('STEP 2 EE Data'!A531="","",'STEP 2 EE Data'!A531)</f>
        <v/>
      </c>
      <c r="B531" s="83" t="str">
        <f>IF('STEP 2 EE Data'!B531="","",'STEP 2 EE Data'!B531)</f>
        <v/>
      </c>
      <c r="C531" s="342" t="str">
        <f>IF($C$21="","",IF(B531="","",'STEP 3 EE Comp'!F536))</f>
        <v/>
      </c>
      <c r="D531" s="343" t="str">
        <f>IF($D$21="","",IF(B531="","",'STEP 3 EE Comp'!J536))</f>
        <v/>
      </c>
      <c r="E531" s="343" t="str">
        <f>IF($E$21="","",IF(B531="","",'STEP 3 EE Comp'!N536))</f>
        <v/>
      </c>
      <c r="F531" s="343" t="str">
        <f>IF($F$21="","",IF(B531="","",'STEP 3 EE Comp'!R536))</f>
        <v/>
      </c>
      <c r="G531" s="343" t="str">
        <f>IF($G$21="","",IF(B531="","",'STEP 3 EE Comp'!V536))</f>
        <v/>
      </c>
      <c r="H531" s="343" t="str">
        <f>IF($H$21="","",IF(B531="","",'STEP 3 EE Comp'!Z536))</f>
        <v/>
      </c>
      <c r="I531" s="343" t="str">
        <f>IF($I$21="","",IF(B531="","",'STEP 3 EE Comp'!AD536))</f>
        <v/>
      </c>
      <c r="J531" s="343" t="str">
        <f>IF($J$21="","",IF(B531="","",'STEP 3 EE Comp'!AH536))</f>
        <v/>
      </c>
      <c r="K531" s="344" t="str">
        <f>IF($K$21="","",IF(B531="","",'STEP 3 EE Comp'!AL536))</f>
        <v/>
      </c>
      <c r="L531" s="348" t="str">
        <f t="shared" si="145"/>
        <v/>
      </c>
      <c r="M531" s="210" t="str">
        <f t="shared" si="146"/>
        <v/>
      </c>
      <c r="N531" s="210" t="str">
        <f t="shared" si="147"/>
        <v/>
      </c>
      <c r="O531" s="210" t="str">
        <f t="shared" si="148"/>
        <v/>
      </c>
      <c r="P531" s="210" t="str">
        <f t="shared" si="149"/>
        <v/>
      </c>
      <c r="Q531" s="210" t="str">
        <f t="shared" si="150"/>
        <v/>
      </c>
      <c r="R531" s="210" t="str">
        <f t="shared" si="151"/>
        <v/>
      </c>
      <c r="S531" s="210" t="str">
        <f t="shared" si="152"/>
        <v/>
      </c>
      <c r="T531" s="371" t="str">
        <f t="shared" si="153"/>
        <v/>
      </c>
      <c r="U531" s="348"/>
      <c r="V531" s="210"/>
      <c r="W531" s="210"/>
      <c r="X531" s="210"/>
      <c r="Y531" s="210"/>
      <c r="Z531" s="210"/>
      <c r="AA531" s="210"/>
      <c r="AB531" s="210"/>
      <c r="AC531" s="371"/>
      <c r="AD531" s="215"/>
      <c r="AE531" s="215"/>
      <c r="AF531" s="215"/>
      <c r="AG531" s="220"/>
    </row>
    <row r="532" spans="1:33" x14ac:dyDescent="0.3">
      <c r="A532" s="84" t="str">
        <f>IF('STEP 2 EE Data'!A532="","",'STEP 2 EE Data'!A532)</f>
        <v/>
      </c>
      <c r="B532" s="83" t="str">
        <f>IF('STEP 2 EE Data'!B532="","",'STEP 2 EE Data'!B532)</f>
        <v/>
      </c>
      <c r="C532" s="342" t="str">
        <f>IF($C$21="","",IF(B532="","",'STEP 3 EE Comp'!F537))</f>
        <v/>
      </c>
      <c r="D532" s="343" t="str">
        <f>IF($D$21="","",IF(B532="","",'STEP 3 EE Comp'!J537))</f>
        <v/>
      </c>
      <c r="E532" s="343" t="str">
        <f>IF($E$21="","",IF(B532="","",'STEP 3 EE Comp'!N537))</f>
        <v/>
      </c>
      <c r="F532" s="343" t="str">
        <f>IF($F$21="","",IF(B532="","",'STEP 3 EE Comp'!R537))</f>
        <v/>
      </c>
      <c r="G532" s="343" t="str">
        <f>IF($G$21="","",IF(B532="","",'STEP 3 EE Comp'!V537))</f>
        <v/>
      </c>
      <c r="H532" s="343" t="str">
        <f>IF($H$21="","",IF(B532="","",'STEP 3 EE Comp'!Z537))</f>
        <v/>
      </c>
      <c r="I532" s="343" t="str">
        <f>IF($I$21="","",IF(B532="","",'STEP 3 EE Comp'!AD537))</f>
        <v/>
      </c>
      <c r="J532" s="343" t="str">
        <f>IF($J$21="","",IF(B532="","",'STEP 3 EE Comp'!AH537))</f>
        <v/>
      </c>
      <c r="K532" s="344" t="str">
        <f>IF($K$21="","",IF(B532="","",'STEP 3 EE Comp'!AL537))</f>
        <v/>
      </c>
      <c r="L532" s="348" t="str">
        <f t="shared" si="145"/>
        <v/>
      </c>
      <c r="M532" s="210" t="str">
        <f t="shared" si="146"/>
        <v/>
      </c>
      <c r="N532" s="210" t="str">
        <f t="shared" si="147"/>
        <v/>
      </c>
      <c r="O532" s="210" t="str">
        <f t="shared" si="148"/>
        <v/>
      </c>
      <c r="P532" s="210" t="str">
        <f t="shared" si="149"/>
        <v/>
      </c>
      <c r="Q532" s="210" t="str">
        <f t="shared" si="150"/>
        <v/>
      </c>
      <c r="R532" s="210" t="str">
        <f t="shared" si="151"/>
        <v/>
      </c>
      <c r="S532" s="210" t="str">
        <f t="shared" si="152"/>
        <v/>
      </c>
      <c r="T532" s="371" t="str">
        <f t="shared" si="153"/>
        <v/>
      </c>
      <c r="U532" s="348"/>
      <c r="V532" s="210"/>
      <c r="W532" s="210"/>
      <c r="X532" s="210"/>
      <c r="Y532" s="210"/>
      <c r="Z532" s="210"/>
      <c r="AA532" s="210"/>
      <c r="AB532" s="210"/>
      <c r="AC532" s="371"/>
      <c r="AD532" s="215"/>
      <c r="AE532" s="215"/>
      <c r="AF532" s="215"/>
      <c r="AG532" s="220"/>
    </row>
    <row r="533" spans="1:33" x14ac:dyDescent="0.3">
      <c r="A533" s="84" t="str">
        <f>IF('STEP 2 EE Data'!A533="","",'STEP 2 EE Data'!A533)</f>
        <v/>
      </c>
      <c r="B533" s="83" t="str">
        <f>IF('STEP 2 EE Data'!B533="","",'STEP 2 EE Data'!B533)</f>
        <v/>
      </c>
      <c r="C533" s="342" t="str">
        <f>IF($C$21="","",IF(B533="","",'STEP 3 EE Comp'!F538))</f>
        <v/>
      </c>
      <c r="D533" s="343" t="str">
        <f>IF($D$21="","",IF(B533="","",'STEP 3 EE Comp'!J538))</f>
        <v/>
      </c>
      <c r="E533" s="343" t="str">
        <f>IF($E$21="","",IF(B533="","",'STEP 3 EE Comp'!N538))</f>
        <v/>
      </c>
      <c r="F533" s="343" t="str">
        <f>IF($F$21="","",IF(B533="","",'STEP 3 EE Comp'!R538))</f>
        <v/>
      </c>
      <c r="G533" s="343" t="str">
        <f>IF($G$21="","",IF(B533="","",'STEP 3 EE Comp'!V538))</f>
        <v/>
      </c>
      <c r="H533" s="343" t="str">
        <f>IF($H$21="","",IF(B533="","",'STEP 3 EE Comp'!Z538))</f>
        <v/>
      </c>
      <c r="I533" s="343" t="str">
        <f>IF($I$21="","",IF(B533="","",'STEP 3 EE Comp'!AD538))</f>
        <v/>
      </c>
      <c r="J533" s="343" t="str">
        <f>IF($J$21="","",IF(B533="","",'STEP 3 EE Comp'!AH538))</f>
        <v/>
      </c>
      <c r="K533" s="344" t="str">
        <f>IF($K$21="","",IF(B533="","",'STEP 3 EE Comp'!AL538))</f>
        <v/>
      </c>
      <c r="L533" s="348" t="str">
        <f t="shared" si="145"/>
        <v/>
      </c>
      <c r="M533" s="210" t="str">
        <f t="shared" si="146"/>
        <v/>
      </c>
      <c r="N533" s="210" t="str">
        <f t="shared" si="147"/>
        <v/>
      </c>
      <c r="O533" s="210" t="str">
        <f t="shared" si="148"/>
        <v/>
      </c>
      <c r="P533" s="210" t="str">
        <f t="shared" si="149"/>
        <v/>
      </c>
      <c r="Q533" s="210" t="str">
        <f t="shared" si="150"/>
        <v/>
      </c>
      <c r="R533" s="210" t="str">
        <f t="shared" si="151"/>
        <v/>
      </c>
      <c r="S533" s="210" t="str">
        <f t="shared" si="152"/>
        <v/>
      </c>
      <c r="T533" s="371" t="str">
        <f t="shared" si="153"/>
        <v/>
      </c>
      <c r="U533" s="348"/>
      <c r="V533" s="210"/>
      <c r="W533" s="210"/>
      <c r="X533" s="210"/>
      <c r="Y533" s="210"/>
      <c r="Z533" s="210"/>
      <c r="AA533" s="210"/>
      <c r="AB533" s="210"/>
      <c r="AC533" s="371"/>
      <c r="AD533" s="215"/>
      <c r="AE533" s="215"/>
      <c r="AF533" s="215"/>
      <c r="AG533" s="220"/>
    </row>
    <row r="534" spans="1:33" x14ac:dyDescent="0.3">
      <c r="A534" s="84" t="str">
        <f>IF('STEP 2 EE Data'!A534="","",'STEP 2 EE Data'!A534)</f>
        <v/>
      </c>
      <c r="B534" s="83" t="str">
        <f>IF('STEP 2 EE Data'!B534="","",'STEP 2 EE Data'!B534)</f>
        <v/>
      </c>
      <c r="C534" s="342" t="str">
        <f>IF($C$21="","",IF(B534="","",'STEP 3 EE Comp'!F539))</f>
        <v/>
      </c>
      <c r="D534" s="343" t="str">
        <f>IF($D$21="","",IF(B534="","",'STEP 3 EE Comp'!J539))</f>
        <v/>
      </c>
      <c r="E534" s="343" t="str">
        <f>IF($E$21="","",IF(B534="","",'STEP 3 EE Comp'!N539))</f>
        <v/>
      </c>
      <c r="F534" s="343" t="str">
        <f>IF($F$21="","",IF(B534="","",'STEP 3 EE Comp'!R539))</f>
        <v/>
      </c>
      <c r="G534" s="343" t="str">
        <f>IF($G$21="","",IF(B534="","",'STEP 3 EE Comp'!V539))</f>
        <v/>
      </c>
      <c r="H534" s="343" t="str">
        <f>IF($H$21="","",IF(B534="","",'STEP 3 EE Comp'!Z539))</f>
        <v/>
      </c>
      <c r="I534" s="343" t="str">
        <f>IF($I$21="","",IF(B534="","",'STEP 3 EE Comp'!AD539))</f>
        <v/>
      </c>
      <c r="J534" s="343" t="str">
        <f>IF($J$21="","",IF(B534="","",'STEP 3 EE Comp'!AH539))</f>
        <v/>
      </c>
      <c r="K534" s="344" t="str">
        <f>IF($K$21="","",IF(B534="","",'STEP 3 EE Comp'!AL539))</f>
        <v/>
      </c>
      <c r="L534" s="348" t="str">
        <f t="shared" si="145"/>
        <v/>
      </c>
      <c r="M534" s="210" t="str">
        <f t="shared" si="146"/>
        <v/>
      </c>
      <c r="N534" s="210" t="str">
        <f t="shared" si="147"/>
        <v/>
      </c>
      <c r="O534" s="210" t="str">
        <f t="shared" si="148"/>
        <v/>
      </c>
      <c r="P534" s="210" t="str">
        <f t="shared" si="149"/>
        <v/>
      </c>
      <c r="Q534" s="210" t="str">
        <f t="shared" si="150"/>
        <v/>
      </c>
      <c r="R534" s="210" t="str">
        <f t="shared" si="151"/>
        <v/>
      </c>
      <c r="S534" s="210" t="str">
        <f t="shared" si="152"/>
        <v/>
      </c>
      <c r="T534" s="371" t="str">
        <f t="shared" si="153"/>
        <v/>
      </c>
      <c r="U534" s="348"/>
      <c r="V534" s="210"/>
      <c r="W534" s="210"/>
      <c r="X534" s="210"/>
      <c r="Y534" s="210"/>
      <c r="Z534" s="210"/>
      <c r="AA534" s="210"/>
      <c r="AB534" s="210"/>
      <c r="AC534" s="371"/>
      <c r="AD534" s="215"/>
      <c r="AE534" s="215"/>
      <c r="AF534" s="215"/>
      <c r="AG534" s="220"/>
    </row>
    <row r="535" spans="1:33" x14ac:dyDescent="0.3">
      <c r="A535" s="84" t="str">
        <f>IF('STEP 2 EE Data'!A535="","",'STEP 2 EE Data'!A535)</f>
        <v/>
      </c>
      <c r="B535" s="83" t="str">
        <f>IF('STEP 2 EE Data'!B535="","",'STEP 2 EE Data'!B535)</f>
        <v/>
      </c>
      <c r="C535" s="342" t="str">
        <f>IF($C$21="","",IF(B535="","",'STEP 3 EE Comp'!F540))</f>
        <v/>
      </c>
      <c r="D535" s="343" t="str">
        <f>IF($D$21="","",IF(B535="","",'STEP 3 EE Comp'!J540))</f>
        <v/>
      </c>
      <c r="E535" s="343" t="str">
        <f>IF($E$21="","",IF(B535="","",'STEP 3 EE Comp'!N540))</f>
        <v/>
      </c>
      <c r="F535" s="343" t="str">
        <f>IF($F$21="","",IF(B535="","",'STEP 3 EE Comp'!R540))</f>
        <v/>
      </c>
      <c r="G535" s="343" t="str">
        <f>IF($G$21="","",IF(B535="","",'STEP 3 EE Comp'!V540))</f>
        <v/>
      </c>
      <c r="H535" s="343" t="str">
        <f>IF($H$21="","",IF(B535="","",'STEP 3 EE Comp'!Z540))</f>
        <v/>
      </c>
      <c r="I535" s="343" t="str">
        <f>IF($I$21="","",IF(B535="","",'STEP 3 EE Comp'!AD540))</f>
        <v/>
      </c>
      <c r="J535" s="343" t="str">
        <f>IF($J$21="","",IF(B535="","",'STEP 3 EE Comp'!AH540))</f>
        <v/>
      </c>
      <c r="K535" s="344" t="str">
        <f>IF($K$21="","",IF(B535="","",'STEP 3 EE Comp'!AL540))</f>
        <v/>
      </c>
      <c r="L535" s="348" t="str">
        <f t="shared" si="145"/>
        <v/>
      </c>
      <c r="M535" s="210" t="str">
        <f t="shared" si="146"/>
        <v/>
      </c>
      <c r="N535" s="210" t="str">
        <f t="shared" si="147"/>
        <v/>
      </c>
      <c r="O535" s="210" t="str">
        <f t="shared" si="148"/>
        <v/>
      </c>
      <c r="P535" s="210" t="str">
        <f t="shared" si="149"/>
        <v/>
      </c>
      <c r="Q535" s="210" t="str">
        <f t="shared" si="150"/>
        <v/>
      </c>
      <c r="R535" s="210" t="str">
        <f t="shared" si="151"/>
        <v/>
      </c>
      <c r="S535" s="210" t="str">
        <f t="shared" si="152"/>
        <v/>
      </c>
      <c r="T535" s="371" t="str">
        <f t="shared" si="153"/>
        <v/>
      </c>
      <c r="U535" s="348"/>
      <c r="V535" s="210"/>
      <c r="W535" s="210"/>
      <c r="X535" s="210"/>
      <c r="Y535" s="210"/>
      <c r="Z535" s="210"/>
      <c r="AA535" s="210"/>
      <c r="AB535" s="210"/>
      <c r="AC535" s="371"/>
      <c r="AD535" s="215"/>
      <c r="AE535" s="215"/>
      <c r="AF535" s="215"/>
      <c r="AG535" s="220"/>
    </row>
    <row r="536" spans="1:33" x14ac:dyDescent="0.3">
      <c r="A536" s="84" t="str">
        <f>IF('STEP 2 EE Data'!A536="","",'STEP 2 EE Data'!A536)</f>
        <v/>
      </c>
      <c r="B536" s="83" t="str">
        <f>IF('STEP 2 EE Data'!B536="","",'STEP 2 EE Data'!B536)</f>
        <v/>
      </c>
      <c r="C536" s="342" t="str">
        <f>IF($C$21="","",IF(B536="","",'STEP 3 EE Comp'!F541))</f>
        <v/>
      </c>
      <c r="D536" s="343" t="str">
        <f>IF($D$21="","",IF(B536="","",'STEP 3 EE Comp'!J541))</f>
        <v/>
      </c>
      <c r="E536" s="343" t="str">
        <f>IF($E$21="","",IF(B536="","",'STEP 3 EE Comp'!N541))</f>
        <v/>
      </c>
      <c r="F536" s="343" t="str">
        <f>IF($F$21="","",IF(B536="","",'STEP 3 EE Comp'!R541))</f>
        <v/>
      </c>
      <c r="G536" s="343" t="str">
        <f>IF($G$21="","",IF(B536="","",'STEP 3 EE Comp'!V541))</f>
        <v/>
      </c>
      <c r="H536" s="343" t="str">
        <f>IF($H$21="","",IF(B536="","",'STEP 3 EE Comp'!Z541))</f>
        <v/>
      </c>
      <c r="I536" s="343" t="str">
        <f>IF($I$21="","",IF(B536="","",'STEP 3 EE Comp'!AD541))</f>
        <v/>
      </c>
      <c r="J536" s="343" t="str">
        <f>IF($J$21="","",IF(B536="","",'STEP 3 EE Comp'!AH541))</f>
        <v/>
      </c>
      <c r="K536" s="344" t="str">
        <f>IF($K$21="","",IF(B536="","",'STEP 3 EE Comp'!AL541))</f>
        <v/>
      </c>
      <c r="L536" s="348" t="str">
        <f t="shared" si="145"/>
        <v/>
      </c>
      <c r="M536" s="210" t="str">
        <f t="shared" si="146"/>
        <v/>
      </c>
      <c r="N536" s="210" t="str">
        <f t="shared" si="147"/>
        <v/>
      </c>
      <c r="O536" s="210" t="str">
        <f t="shared" si="148"/>
        <v/>
      </c>
      <c r="P536" s="210" t="str">
        <f t="shared" si="149"/>
        <v/>
      </c>
      <c r="Q536" s="210" t="str">
        <f t="shared" si="150"/>
        <v/>
      </c>
      <c r="R536" s="210" t="str">
        <f t="shared" si="151"/>
        <v/>
      </c>
      <c r="S536" s="210" t="str">
        <f t="shared" si="152"/>
        <v/>
      </c>
      <c r="T536" s="371" t="str">
        <f t="shared" si="153"/>
        <v/>
      </c>
      <c r="U536" s="348"/>
      <c r="V536" s="210"/>
      <c r="W536" s="210"/>
      <c r="X536" s="210"/>
      <c r="Y536" s="210"/>
      <c r="Z536" s="210"/>
      <c r="AA536" s="210"/>
      <c r="AB536" s="210"/>
      <c r="AC536" s="371"/>
      <c r="AD536" s="215"/>
      <c r="AE536" s="215"/>
      <c r="AF536" s="215"/>
      <c r="AG536" s="220"/>
    </row>
    <row r="537" spans="1:33" x14ac:dyDescent="0.3">
      <c r="A537" s="84" t="str">
        <f>IF('STEP 2 EE Data'!A537="","",'STEP 2 EE Data'!A537)</f>
        <v/>
      </c>
      <c r="B537" s="83" t="str">
        <f>IF('STEP 2 EE Data'!B537="","",'STEP 2 EE Data'!B537)</f>
        <v/>
      </c>
      <c r="C537" s="342" t="str">
        <f>IF($C$21="","",IF(B537="","",'STEP 3 EE Comp'!F542))</f>
        <v/>
      </c>
      <c r="D537" s="343" t="str">
        <f>IF($D$21="","",IF(B537="","",'STEP 3 EE Comp'!J542))</f>
        <v/>
      </c>
      <c r="E537" s="343" t="str">
        <f>IF($E$21="","",IF(B537="","",'STEP 3 EE Comp'!N542))</f>
        <v/>
      </c>
      <c r="F537" s="343" t="str">
        <f>IF($F$21="","",IF(B537="","",'STEP 3 EE Comp'!R542))</f>
        <v/>
      </c>
      <c r="G537" s="343" t="str">
        <f>IF($G$21="","",IF(B537="","",'STEP 3 EE Comp'!V542))</f>
        <v/>
      </c>
      <c r="H537" s="343" t="str">
        <f>IF($H$21="","",IF(B537="","",'STEP 3 EE Comp'!Z542))</f>
        <v/>
      </c>
      <c r="I537" s="343" t="str">
        <f>IF($I$21="","",IF(B537="","",'STEP 3 EE Comp'!AD542))</f>
        <v/>
      </c>
      <c r="J537" s="343" t="str">
        <f>IF($J$21="","",IF(B537="","",'STEP 3 EE Comp'!AH542))</f>
        <v/>
      </c>
      <c r="K537" s="344" t="str">
        <f>IF($K$21="","",IF(B537="","",'STEP 3 EE Comp'!AL542))</f>
        <v/>
      </c>
      <c r="L537" s="348" t="str">
        <f t="shared" si="145"/>
        <v/>
      </c>
      <c r="M537" s="210" t="str">
        <f t="shared" si="146"/>
        <v/>
      </c>
      <c r="N537" s="210" t="str">
        <f t="shared" si="147"/>
        <v/>
      </c>
      <c r="O537" s="210" t="str">
        <f t="shared" si="148"/>
        <v/>
      </c>
      <c r="P537" s="210" t="str">
        <f t="shared" si="149"/>
        <v/>
      </c>
      <c r="Q537" s="210" t="str">
        <f t="shared" si="150"/>
        <v/>
      </c>
      <c r="R537" s="210" t="str">
        <f t="shared" si="151"/>
        <v/>
      </c>
      <c r="S537" s="210" t="str">
        <f t="shared" si="152"/>
        <v/>
      </c>
      <c r="T537" s="371" t="str">
        <f t="shared" si="153"/>
        <v/>
      </c>
      <c r="U537" s="348"/>
      <c r="V537" s="210"/>
      <c r="W537" s="210"/>
      <c r="X537" s="210"/>
      <c r="Y537" s="210"/>
      <c r="Z537" s="210"/>
      <c r="AA537" s="210"/>
      <c r="AB537" s="210"/>
      <c r="AC537" s="371"/>
      <c r="AD537" s="215"/>
      <c r="AE537" s="215"/>
      <c r="AF537" s="215"/>
      <c r="AG537" s="220"/>
    </row>
    <row r="538" spans="1:33" x14ac:dyDescent="0.3">
      <c r="A538" s="84" t="str">
        <f>IF('STEP 2 EE Data'!A538="","",'STEP 2 EE Data'!A538)</f>
        <v/>
      </c>
      <c r="B538" s="83" t="str">
        <f>IF('STEP 2 EE Data'!B538="","",'STEP 2 EE Data'!B538)</f>
        <v/>
      </c>
      <c r="C538" s="342" t="str">
        <f>IF($C$21="","",IF(B538="","",'STEP 3 EE Comp'!F543))</f>
        <v/>
      </c>
      <c r="D538" s="343" t="str">
        <f>IF($D$21="","",IF(B538="","",'STEP 3 EE Comp'!J543))</f>
        <v/>
      </c>
      <c r="E538" s="343" t="str">
        <f>IF($E$21="","",IF(B538="","",'STEP 3 EE Comp'!N543))</f>
        <v/>
      </c>
      <c r="F538" s="343" t="str">
        <f>IF($F$21="","",IF(B538="","",'STEP 3 EE Comp'!R543))</f>
        <v/>
      </c>
      <c r="G538" s="343" t="str">
        <f>IF($G$21="","",IF(B538="","",'STEP 3 EE Comp'!V543))</f>
        <v/>
      </c>
      <c r="H538" s="343" t="str">
        <f>IF($H$21="","",IF(B538="","",'STEP 3 EE Comp'!Z543))</f>
        <v/>
      </c>
      <c r="I538" s="343" t="str">
        <f>IF($I$21="","",IF(B538="","",'STEP 3 EE Comp'!AD543))</f>
        <v/>
      </c>
      <c r="J538" s="343" t="str">
        <f>IF($J$21="","",IF(B538="","",'STEP 3 EE Comp'!AH543))</f>
        <v/>
      </c>
      <c r="K538" s="344" t="str">
        <f>IF($K$21="","",IF(B538="","",'STEP 3 EE Comp'!AL543))</f>
        <v/>
      </c>
      <c r="L538" s="348" t="str">
        <f t="shared" si="145"/>
        <v/>
      </c>
      <c r="M538" s="210" t="str">
        <f t="shared" si="146"/>
        <v/>
      </c>
      <c r="N538" s="210" t="str">
        <f t="shared" si="147"/>
        <v/>
      </c>
      <c r="O538" s="210" t="str">
        <f t="shared" si="148"/>
        <v/>
      </c>
      <c r="P538" s="210" t="str">
        <f t="shared" si="149"/>
        <v/>
      </c>
      <c r="Q538" s="210" t="str">
        <f t="shared" si="150"/>
        <v/>
      </c>
      <c r="R538" s="210" t="str">
        <f t="shared" si="151"/>
        <v/>
      </c>
      <c r="S538" s="210" t="str">
        <f t="shared" si="152"/>
        <v/>
      </c>
      <c r="T538" s="371" t="str">
        <f t="shared" si="153"/>
        <v/>
      </c>
      <c r="U538" s="348"/>
      <c r="V538" s="210"/>
      <c r="W538" s="210"/>
      <c r="X538" s="210"/>
      <c r="Y538" s="210"/>
      <c r="Z538" s="210"/>
      <c r="AA538" s="210"/>
      <c r="AB538" s="210"/>
      <c r="AC538" s="371"/>
      <c r="AD538" s="215"/>
      <c r="AE538" s="215"/>
      <c r="AF538" s="215"/>
      <c r="AG538" s="220"/>
    </row>
    <row r="539" spans="1:33" ht="15" thickBot="1" x14ac:dyDescent="0.35">
      <c r="A539" s="84" t="str">
        <f>IF('STEP 2 EE Data'!A539="","",'STEP 2 EE Data'!A539)</f>
        <v/>
      </c>
      <c r="B539" s="83" t="str">
        <f>IF('STEP 2 EE Data'!B539="","",'STEP 2 EE Data'!B539)</f>
        <v/>
      </c>
      <c r="C539" s="342" t="str">
        <f>IF($C$21="","",IF(B539="","",'STEP 3 EE Comp'!F544))</f>
        <v/>
      </c>
      <c r="D539" s="343" t="str">
        <f>IF($D$21="","",IF(B539="","",'STEP 3 EE Comp'!J544))</f>
        <v/>
      </c>
      <c r="E539" s="343" t="str">
        <f>IF($E$21="","",IF(B539="","",'STEP 3 EE Comp'!N544))</f>
        <v/>
      </c>
      <c r="F539" s="343" t="str">
        <f>IF($F$21="","",IF(B539="","",'STEP 3 EE Comp'!R544))</f>
        <v/>
      </c>
      <c r="G539" s="343" t="str">
        <f>IF($G$21="","",IF(B539="","",'STEP 3 EE Comp'!V544))</f>
        <v/>
      </c>
      <c r="H539" s="343" t="str">
        <f>IF($H$21="","",IF(B539="","",'STEP 3 EE Comp'!Z544))</f>
        <v/>
      </c>
      <c r="I539" s="343" t="str">
        <f>IF($I$21="","",IF(B539="","",'STEP 3 EE Comp'!AD544))</f>
        <v/>
      </c>
      <c r="J539" s="343" t="str">
        <f>IF($J$21="","",IF(B539="","",'STEP 3 EE Comp'!AH544))</f>
        <v/>
      </c>
      <c r="K539" s="344" t="str">
        <f>IF($K$21="","",IF(B539="","",'STEP 3 EE Comp'!AL544))</f>
        <v/>
      </c>
      <c r="L539" s="372" t="str">
        <f t="shared" si="145"/>
        <v/>
      </c>
      <c r="M539" s="438" t="str">
        <f t="shared" si="146"/>
        <v/>
      </c>
      <c r="N539" s="438" t="str">
        <f t="shared" si="147"/>
        <v/>
      </c>
      <c r="O539" s="438" t="str">
        <f t="shared" si="148"/>
        <v/>
      </c>
      <c r="P539" s="438" t="str">
        <f t="shared" si="149"/>
        <v/>
      </c>
      <c r="Q539" s="438" t="str">
        <f t="shared" si="150"/>
        <v/>
      </c>
      <c r="R539" s="438" t="str">
        <f t="shared" si="151"/>
        <v/>
      </c>
      <c r="S539" s="438" t="str">
        <f t="shared" si="152"/>
        <v/>
      </c>
      <c r="T539" s="439" t="str">
        <f t="shared" si="153"/>
        <v/>
      </c>
      <c r="U539" s="372"/>
      <c r="V539" s="438"/>
      <c r="W539" s="438"/>
      <c r="X539" s="438"/>
      <c r="Y539" s="438"/>
      <c r="Z539" s="438"/>
      <c r="AA539" s="438"/>
      <c r="AB539" s="438"/>
      <c r="AC539" s="439"/>
      <c r="AD539" s="215"/>
      <c r="AE539" s="215"/>
      <c r="AF539" s="215"/>
      <c r="AG539" s="220"/>
    </row>
    <row r="540" spans="1:33" x14ac:dyDescent="0.3">
      <c r="A540" s="84" t="str">
        <f>IF('STEP 2 EE Data'!A540="","",'STEP 2 EE Data'!A540)</f>
        <v/>
      </c>
      <c r="B540" s="83" t="str">
        <f>IF('STEP 2 EE Data'!B540="","",'STEP 2 EE Data'!B540)</f>
        <v/>
      </c>
    </row>
    <row r="541" spans="1:33" x14ac:dyDescent="0.3">
      <c r="A541" s="84" t="str">
        <f>IF('STEP 2 EE Data'!A541="","",'STEP 2 EE Data'!A541)</f>
        <v/>
      </c>
      <c r="B541" s="83" t="str">
        <f>IF('STEP 2 EE Data'!B541="","",'STEP 2 EE Data'!B541)</f>
        <v/>
      </c>
    </row>
    <row r="542" spans="1:33" x14ac:dyDescent="0.3">
      <c r="A542" s="84" t="str">
        <f>IF('STEP 2 EE Data'!A542="","",'STEP 2 EE Data'!A542)</f>
        <v/>
      </c>
      <c r="B542" s="83" t="str">
        <f>IF('STEP 2 EE Data'!B542="","",'STEP 2 EE Data'!B542)</f>
        <v/>
      </c>
    </row>
    <row r="543" spans="1:33" x14ac:dyDescent="0.3">
      <c r="A543" s="84" t="str">
        <f>IF('STEP 2 EE Data'!A543="","",'STEP 2 EE Data'!A543)</f>
        <v/>
      </c>
      <c r="B543" s="83" t="str">
        <f>IF('STEP 2 EE Data'!B543="","",'STEP 2 EE Data'!B543)</f>
        <v/>
      </c>
    </row>
    <row r="544" spans="1:33" x14ac:dyDescent="0.3">
      <c r="A544" s="84" t="str">
        <f>IF('STEP 2 EE Data'!A544="","",'STEP 2 EE Data'!A544)</f>
        <v/>
      </c>
      <c r="B544" s="83" t="str">
        <f>IF('STEP 2 EE Data'!B544="","",'STEP 2 EE Data'!B544)</f>
        <v/>
      </c>
    </row>
    <row r="545" spans="1:2" x14ac:dyDescent="0.3">
      <c r="A545" s="84" t="str">
        <f>IF('STEP 2 EE Data'!A545="","",'STEP 2 EE Data'!A545)</f>
        <v/>
      </c>
      <c r="B545" s="83" t="str">
        <f>IF('STEP 2 EE Data'!B545="","",'STEP 2 EE Data'!B545)</f>
        <v/>
      </c>
    </row>
    <row r="546" spans="1:2" x14ac:dyDescent="0.3">
      <c r="A546" s="84" t="str">
        <f>IF('STEP 2 EE Data'!A546="","",'STEP 2 EE Data'!A546)</f>
        <v/>
      </c>
      <c r="B546" s="83" t="str">
        <f>IF('STEP 2 EE Data'!B546="","",'STEP 2 EE Data'!B546)</f>
        <v/>
      </c>
    </row>
    <row r="547" spans="1:2" x14ac:dyDescent="0.3">
      <c r="A547" s="84" t="str">
        <f>IF('STEP 2 EE Data'!A547="","",'STEP 2 EE Data'!A547)</f>
        <v/>
      </c>
      <c r="B547" s="83" t="str">
        <f>IF('STEP 2 EE Data'!B547="","",'STEP 2 EE Data'!B547)</f>
        <v/>
      </c>
    </row>
    <row r="548" spans="1:2" x14ac:dyDescent="0.3">
      <c r="A548" s="84" t="str">
        <f>IF('STEP 2 EE Data'!A548="","",'STEP 2 EE Data'!A548)</f>
        <v/>
      </c>
      <c r="B548" s="83" t="str">
        <f>IF('STEP 2 EE Data'!B548="","",'STEP 2 EE Data'!B548)</f>
        <v/>
      </c>
    </row>
    <row r="549" spans="1:2" x14ac:dyDescent="0.3">
      <c r="A549" s="84" t="str">
        <f>IF('STEP 2 EE Data'!A549="","",'STEP 2 EE Data'!A549)</f>
        <v/>
      </c>
      <c r="B549" s="83" t="str">
        <f>IF('STEP 2 EE Data'!B549="","",'STEP 2 EE Data'!B549)</f>
        <v/>
      </c>
    </row>
    <row r="550" spans="1:2" x14ac:dyDescent="0.3">
      <c r="A550" s="84" t="str">
        <f>IF('STEP 2 EE Data'!A550="","",'STEP 2 EE Data'!A550)</f>
        <v/>
      </c>
      <c r="B550" s="83" t="str">
        <f>IF('STEP 2 EE Data'!B550="","",'STEP 2 EE Data'!B550)</f>
        <v/>
      </c>
    </row>
    <row r="551" spans="1:2" x14ac:dyDescent="0.3">
      <c r="A551" s="84" t="str">
        <f>IF('STEP 2 EE Data'!A551="","",'STEP 2 EE Data'!A551)</f>
        <v/>
      </c>
      <c r="B551" s="83" t="str">
        <f>IF('STEP 2 EE Data'!B551="","",'STEP 2 EE Data'!B551)</f>
        <v/>
      </c>
    </row>
    <row r="552" spans="1:2" x14ac:dyDescent="0.3">
      <c r="A552" s="84" t="str">
        <f>IF('STEP 2 EE Data'!A552="","",'STEP 2 EE Data'!A552)</f>
        <v/>
      </c>
      <c r="B552" s="83" t="str">
        <f>IF('STEP 2 EE Data'!B552="","",'STEP 2 EE Data'!B552)</f>
        <v/>
      </c>
    </row>
    <row r="553" spans="1:2" x14ac:dyDescent="0.3">
      <c r="A553" s="84" t="str">
        <f>IF('STEP 2 EE Data'!A553="","",'STEP 2 EE Data'!A553)</f>
        <v/>
      </c>
      <c r="B553" s="83" t="str">
        <f>IF('STEP 2 EE Data'!B553="","",'STEP 2 EE Data'!B553)</f>
        <v/>
      </c>
    </row>
    <row r="554" spans="1:2" x14ac:dyDescent="0.3">
      <c r="A554" s="84" t="str">
        <f>IF('STEP 2 EE Data'!A554="","",'STEP 2 EE Data'!A554)</f>
        <v/>
      </c>
      <c r="B554" s="83" t="str">
        <f>IF('STEP 2 EE Data'!B554="","",'STEP 2 EE Data'!B554)</f>
        <v/>
      </c>
    </row>
  </sheetData>
  <sheetProtection algorithmName="SHA-512" hashValue="Rv6M5w8iHbaPD5wIMdsaq1lQyNglKt7IkPDY6FX/RetTKHF+H16L4ZFEQfPXQOaXfMx5gYTYD480dZxGVt3DRA==" saltValue="IoPaeaP9SrpxC/RrchoL/A==" spinCount="100000" sheet="1" objects="1" scenarios="1"/>
  <mergeCells count="11">
    <mergeCell ref="A1:AP1"/>
    <mergeCell ref="AF19:AQ19"/>
    <mergeCell ref="AF43:AQ43"/>
    <mergeCell ref="AI59:AQ64"/>
    <mergeCell ref="BD17:BO113"/>
    <mergeCell ref="AF79:AP79"/>
    <mergeCell ref="AF89:AP89"/>
    <mergeCell ref="AR93:AW95"/>
    <mergeCell ref="C18:K18"/>
    <mergeCell ref="L18:T18"/>
    <mergeCell ref="U18:AC18"/>
  </mergeCells>
  <phoneticPr fontId="25" type="noConversion"/>
  <conditionalFormatting sqref="AJ33:AJ41">
    <cfRule type="expression" dxfId="1" priority="1">
      <formula>AJ33="ERROR"</formula>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expression" priority="2" id="{CCAAD90B-C50D-4649-A688-5D41D73752F6}">
            <xm:f>'STEP 3 EE Comp'!#REF!</xm:f>
            <x14:dxf>
              <font>
                <b/>
                <i val="0"/>
                <color rgb="FFFF0000"/>
              </font>
            </x14:dxf>
          </x14:cfRule>
          <xm:sqref>C24:AC539</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O70"/>
  <sheetViews>
    <sheetView showGridLines="0" workbookViewId="0">
      <selection sqref="A1:L1"/>
    </sheetView>
  </sheetViews>
  <sheetFormatPr defaultRowHeight="14.4" x14ac:dyDescent="0.3"/>
  <cols>
    <col min="10" max="10" width="10.6640625" customWidth="1"/>
    <col min="12" max="12" width="45.6640625" style="10" customWidth="1"/>
    <col min="15" max="15" width="9" customWidth="1"/>
  </cols>
  <sheetData>
    <row r="1" spans="1:15" ht="18" x14ac:dyDescent="0.35">
      <c r="A1" s="652" t="s">
        <v>72</v>
      </c>
      <c r="B1" s="652"/>
      <c r="C1" s="652"/>
      <c r="D1" s="652"/>
      <c r="E1" s="652"/>
      <c r="F1" s="652"/>
      <c r="G1" s="652"/>
      <c r="H1" s="652"/>
      <c r="I1" s="652"/>
      <c r="J1" s="652"/>
      <c r="K1" s="652"/>
      <c r="L1" s="652"/>
      <c r="M1" s="31"/>
      <c r="N1" s="31"/>
      <c r="O1" s="31"/>
    </row>
    <row r="2" spans="1:15" ht="18" x14ac:dyDescent="0.35">
      <c r="A2" s="652" t="s">
        <v>73</v>
      </c>
      <c r="B2" s="652"/>
      <c r="C2" s="652"/>
      <c r="D2" s="652"/>
      <c r="E2" s="652"/>
      <c r="F2" s="652"/>
      <c r="G2" s="652"/>
      <c r="H2" s="652"/>
      <c r="I2" s="652"/>
      <c r="J2" s="652"/>
      <c r="K2" s="652"/>
      <c r="L2" s="652"/>
      <c r="M2" s="31"/>
      <c r="N2" s="31"/>
      <c r="O2" s="31"/>
    </row>
    <row r="4" spans="1:15" x14ac:dyDescent="0.3">
      <c r="A4" s="1" t="s">
        <v>78</v>
      </c>
      <c r="B4" s="7"/>
      <c r="C4" s="7"/>
      <c r="D4" s="7"/>
      <c r="E4" s="7"/>
      <c r="F4" s="7"/>
      <c r="G4" s="7"/>
      <c r="H4" s="7"/>
      <c r="I4" s="7"/>
      <c r="J4" s="7"/>
      <c r="K4" s="7"/>
    </row>
    <row r="5" spans="1:15" x14ac:dyDescent="0.3">
      <c r="A5" s="7" t="s">
        <v>472</v>
      </c>
      <c r="B5" s="7"/>
      <c r="C5" s="7"/>
      <c r="D5" s="7"/>
      <c r="E5" s="7"/>
      <c r="F5" s="7"/>
      <c r="G5" s="7"/>
      <c r="H5" s="7"/>
      <c r="I5" s="7"/>
      <c r="J5" s="7"/>
      <c r="K5" s="7"/>
    </row>
    <row r="6" spans="1:15" x14ac:dyDescent="0.3">
      <c r="A6" s="7" t="s">
        <v>473</v>
      </c>
      <c r="B6" s="7"/>
      <c r="C6" s="7"/>
      <c r="D6" s="7"/>
      <c r="E6" s="7"/>
      <c r="F6" s="7"/>
      <c r="G6" s="7"/>
      <c r="H6" s="7"/>
      <c r="I6" s="7"/>
      <c r="J6" s="7"/>
      <c r="K6" s="7"/>
    </row>
    <row r="7" spans="1:15" x14ac:dyDescent="0.3">
      <c r="A7" s="7" t="s">
        <v>474</v>
      </c>
      <c r="B7" s="7"/>
      <c r="C7" s="7"/>
      <c r="D7" s="7"/>
      <c r="E7" s="7"/>
      <c r="F7" s="7"/>
      <c r="G7" s="7"/>
      <c r="H7" s="7"/>
      <c r="I7" s="7"/>
      <c r="J7" s="7"/>
      <c r="K7" s="7"/>
    </row>
    <row r="8" spans="1:15" s="7" customFormat="1" x14ac:dyDescent="0.3">
      <c r="L8" s="10"/>
    </row>
    <row r="9" spans="1:15" x14ac:dyDescent="0.3">
      <c r="A9" s="7" t="s">
        <v>475</v>
      </c>
      <c r="B9" s="7"/>
      <c r="C9" s="7"/>
      <c r="D9" s="7"/>
      <c r="E9" s="7"/>
      <c r="F9" s="7"/>
      <c r="G9" s="7"/>
      <c r="H9" s="7"/>
      <c r="I9" s="7"/>
      <c r="J9" s="7"/>
      <c r="K9" s="7"/>
    </row>
    <row r="10" spans="1:15" x14ac:dyDescent="0.3">
      <c r="A10" s="7" t="s">
        <v>476</v>
      </c>
      <c r="B10" s="7"/>
      <c r="C10" s="7"/>
      <c r="D10" s="7"/>
      <c r="E10" s="7"/>
      <c r="F10" s="7"/>
      <c r="G10" s="7"/>
      <c r="H10" s="7"/>
      <c r="I10" s="7"/>
      <c r="J10" s="7"/>
      <c r="K10" s="7"/>
    </row>
    <row r="11" spans="1:15" x14ac:dyDescent="0.3">
      <c r="A11" s="7" t="s">
        <v>477</v>
      </c>
      <c r="B11" s="7"/>
      <c r="C11" s="7"/>
      <c r="D11" s="7"/>
      <c r="E11" s="7"/>
      <c r="F11" s="7"/>
      <c r="G11" s="7"/>
      <c r="H11" s="7"/>
      <c r="I11" s="7"/>
      <c r="J11" s="7"/>
      <c r="K11" s="7"/>
    </row>
    <row r="12" spans="1:15" s="7" customFormat="1" x14ac:dyDescent="0.3">
      <c r="A12" s="7" t="s">
        <v>479</v>
      </c>
      <c r="L12" s="10"/>
    </row>
    <row r="13" spans="1:15" x14ac:dyDescent="0.3">
      <c r="A13" s="7" t="s">
        <v>478</v>
      </c>
      <c r="B13" s="7"/>
      <c r="C13" s="7"/>
      <c r="D13" s="7"/>
      <c r="E13" s="7"/>
      <c r="F13" s="7"/>
      <c r="G13" s="7"/>
      <c r="H13" s="7"/>
      <c r="I13" s="7"/>
      <c r="J13" s="7"/>
      <c r="K13" s="7"/>
    </row>
    <row r="14" spans="1:15" ht="14.25" customHeight="1" x14ac:dyDescent="0.3">
      <c r="A14" s="7"/>
      <c r="B14" s="7"/>
      <c r="C14" s="7"/>
      <c r="D14" s="7"/>
      <c r="E14" s="7"/>
      <c r="F14" s="7"/>
      <c r="G14" s="7"/>
      <c r="H14" s="7"/>
      <c r="I14" s="7"/>
      <c r="J14" s="7"/>
      <c r="K14" s="7"/>
    </row>
    <row r="15" spans="1:15" x14ac:dyDescent="0.3">
      <c r="A15" s="1" t="s">
        <v>82</v>
      </c>
      <c r="B15" s="7"/>
      <c r="C15" s="7"/>
      <c r="D15" s="7"/>
      <c r="E15" s="7"/>
      <c r="F15" s="7"/>
      <c r="G15" s="7"/>
      <c r="H15" s="7"/>
      <c r="I15" s="7"/>
      <c r="J15" s="7"/>
      <c r="K15" s="7"/>
    </row>
    <row r="16" spans="1:15" x14ac:dyDescent="0.3">
      <c r="A16" s="7" t="s">
        <v>480</v>
      </c>
      <c r="B16" s="7"/>
      <c r="C16" s="7"/>
      <c r="D16" s="7"/>
      <c r="E16" s="7"/>
      <c r="F16" s="7"/>
      <c r="G16" s="7"/>
      <c r="H16" s="7"/>
      <c r="I16" s="7"/>
      <c r="J16" s="7"/>
      <c r="K16" s="7"/>
    </row>
    <row r="17" spans="1:12" x14ac:dyDescent="0.3">
      <c r="A17" s="7" t="s">
        <v>481</v>
      </c>
      <c r="B17" s="7"/>
      <c r="C17" s="7"/>
      <c r="D17" s="7"/>
      <c r="E17" s="7"/>
      <c r="F17" s="7"/>
      <c r="G17" s="7"/>
      <c r="H17" s="7"/>
      <c r="I17" s="7"/>
      <c r="J17" s="7"/>
      <c r="K17" s="7"/>
    </row>
    <row r="18" spans="1:12" s="7" customFormat="1" x14ac:dyDescent="0.3">
      <c r="A18" s="7" t="s">
        <v>482</v>
      </c>
      <c r="L18" s="10"/>
    </row>
    <row r="19" spans="1:12" x14ac:dyDescent="0.3">
      <c r="A19" s="7" t="s">
        <v>483</v>
      </c>
      <c r="B19" s="7"/>
      <c r="C19" s="7"/>
      <c r="D19" s="7"/>
      <c r="E19" s="7"/>
      <c r="F19" s="7"/>
      <c r="G19" s="7"/>
      <c r="H19" s="7"/>
      <c r="I19" s="7"/>
      <c r="J19" s="7"/>
      <c r="K19" s="7"/>
    </row>
    <row r="20" spans="1:12" x14ac:dyDescent="0.3">
      <c r="A20" s="7" t="s">
        <v>484</v>
      </c>
      <c r="B20" s="7"/>
      <c r="C20" s="7"/>
      <c r="D20" s="7"/>
      <c r="E20" s="7"/>
      <c r="F20" s="7"/>
      <c r="G20" s="7"/>
      <c r="H20" s="7"/>
      <c r="I20" s="7"/>
      <c r="J20" s="7"/>
      <c r="K20" s="7"/>
    </row>
    <row r="21" spans="1:12" s="4" customFormat="1" x14ac:dyDescent="0.3">
      <c r="A21" s="7"/>
      <c r="B21" s="7"/>
      <c r="C21" s="7"/>
      <c r="D21" s="7"/>
      <c r="E21" s="7"/>
      <c r="F21" s="7"/>
      <c r="G21" s="7"/>
      <c r="H21" s="7"/>
      <c r="I21" s="7"/>
      <c r="J21" s="7"/>
      <c r="K21" s="7"/>
      <c r="L21" s="10"/>
    </row>
    <row r="22" spans="1:12" x14ac:dyDescent="0.3">
      <c r="A22" s="1" t="s">
        <v>83</v>
      </c>
      <c r="B22" s="7"/>
      <c r="C22" s="7"/>
      <c r="D22" s="7"/>
      <c r="E22" s="7"/>
      <c r="F22" s="7"/>
      <c r="G22" s="7"/>
      <c r="H22" s="7"/>
      <c r="I22" s="7"/>
      <c r="J22" s="7"/>
      <c r="K22" s="7"/>
    </row>
    <row r="23" spans="1:12" x14ac:dyDescent="0.3">
      <c r="A23" s="3" t="s">
        <v>79</v>
      </c>
      <c r="B23" s="14"/>
      <c r="C23" s="14"/>
      <c r="D23" s="14"/>
      <c r="E23" s="14"/>
      <c r="F23" s="14"/>
      <c r="G23" s="14"/>
      <c r="H23" s="14"/>
      <c r="I23" s="14"/>
      <c r="J23" s="14"/>
      <c r="K23" s="14"/>
      <c r="L23" s="615"/>
    </row>
    <row r="24" spans="1:12" x14ac:dyDescent="0.3">
      <c r="A24" s="14" t="s">
        <v>485</v>
      </c>
      <c r="B24" s="7"/>
      <c r="C24" s="7"/>
      <c r="D24" s="7"/>
      <c r="E24" s="7"/>
      <c r="F24" s="7"/>
      <c r="G24" s="7"/>
      <c r="H24" s="7"/>
      <c r="I24" s="7"/>
      <c r="J24" s="7"/>
      <c r="K24" s="7"/>
    </row>
    <row r="25" spans="1:12" x14ac:dyDescent="0.3">
      <c r="A25" s="14" t="s">
        <v>486</v>
      </c>
      <c r="B25" s="7"/>
      <c r="C25" s="7"/>
      <c r="D25" s="7"/>
      <c r="E25" s="7"/>
      <c r="F25" s="7"/>
      <c r="G25" s="7"/>
      <c r="H25" s="7"/>
      <c r="I25" s="7"/>
      <c r="J25" s="7"/>
      <c r="K25" s="7"/>
    </row>
    <row r="26" spans="1:12" s="7" customFormat="1" x14ac:dyDescent="0.3">
      <c r="A26" s="14" t="s">
        <v>487</v>
      </c>
      <c r="L26" s="10"/>
    </row>
    <row r="27" spans="1:12" x14ac:dyDescent="0.3">
      <c r="A27" s="14" t="s">
        <v>488</v>
      </c>
      <c r="B27" s="7"/>
      <c r="C27" s="7"/>
      <c r="D27" s="7"/>
      <c r="E27" s="7"/>
      <c r="F27" s="7"/>
      <c r="G27" s="7"/>
      <c r="H27" s="7"/>
      <c r="I27" s="7"/>
      <c r="J27" s="7"/>
      <c r="K27" s="7"/>
    </row>
    <row r="28" spans="1:12" x14ac:dyDescent="0.3">
      <c r="A28" s="14" t="s">
        <v>489</v>
      </c>
      <c r="B28" s="7"/>
      <c r="C28" s="7"/>
      <c r="D28" s="7"/>
      <c r="E28" s="7"/>
      <c r="F28" s="7"/>
      <c r="G28" s="7"/>
      <c r="H28" s="7"/>
      <c r="I28" s="7"/>
      <c r="J28" s="7"/>
      <c r="K28" s="7"/>
    </row>
    <row r="29" spans="1:12" x14ac:dyDescent="0.3">
      <c r="A29" s="14" t="s">
        <v>576</v>
      </c>
      <c r="B29" s="7"/>
      <c r="C29" s="7"/>
      <c r="D29" s="7"/>
      <c r="E29" s="7"/>
      <c r="F29" s="7"/>
      <c r="G29" s="7"/>
      <c r="H29" s="7"/>
      <c r="I29" s="7"/>
      <c r="J29" s="7"/>
      <c r="K29" s="7"/>
    </row>
    <row r="30" spans="1:12" s="7" customFormat="1" x14ac:dyDescent="0.3">
      <c r="A30" s="14" t="s">
        <v>490</v>
      </c>
      <c r="L30" s="10"/>
    </row>
    <row r="31" spans="1:12" x14ac:dyDescent="0.3">
      <c r="A31" s="14"/>
      <c r="B31" s="7"/>
      <c r="C31" s="7"/>
      <c r="D31" s="7"/>
      <c r="E31" s="7"/>
      <c r="F31" s="7"/>
      <c r="G31" s="7"/>
      <c r="H31" s="7"/>
      <c r="I31" s="7"/>
      <c r="J31" s="7"/>
      <c r="K31" s="7"/>
    </row>
    <row r="32" spans="1:12" x14ac:dyDescent="0.3">
      <c r="A32" s="14" t="s">
        <v>491</v>
      </c>
      <c r="B32" s="7"/>
      <c r="C32" s="7"/>
      <c r="D32" s="7"/>
      <c r="E32" s="7"/>
      <c r="F32" s="7"/>
      <c r="G32" s="7"/>
      <c r="H32" s="7"/>
      <c r="I32" s="7"/>
      <c r="J32" s="7"/>
      <c r="K32" s="7"/>
    </row>
    <row r="33" spans="1:15" x14ac:dyDescent="0.3">
      <c r="A33" s="14" t="s">
        <v>492</v>
      </c>
      <c r="B33" s="7"/>
      <c r="C33" s="7"/>
      <c r="D33" s="7"/>
      <c r="E33" s="7"/>
      <c r="F33" s="7"/>
      <c r="G33" s="7"/>
      <c r="H33" s="7"/>
      <c r="I33" s="7"/>
      <c r="J33" s="7"/>
      <c r="K33" s="7"/>
    </row>
    <row r="34" spans="1:15" s="7" customFormat="1" x14ac:dyDescent="0.3">
      <c r="A34" s="14" t="s">
        <v>493</v>
      </c>
      <c r="L34" s="10"/>
    </row>
    <row r="35" spans="1:15" x14ac:dyDescent="0.3">
      <c r="A35" s="7"/>
      <c r="B35" s="7"/>
      <c r="C35" s="7"/>
      <c r="D35" s="7"/>
      <c r="E35" s="7"/>
      <c r="F35" s="7"/>
      <c r="G35" s="7"/>
      <c r="H35" s="7"/>
      <c r="I35" s="7"/>
      <c r="J35" s="7"/>
      <c r="K35" s="7"/>
    </row>
    <row r="36" spans="1:15" s="7" customFormat="1" x14ac:dyDescent="0.3">
      <c r="A36" s="3" t="s">
        <v>80</v>
      </c>
      <c r="L36" s="10"/>
      <c r="M36" s="15"/>
    </row>
    <row r="37" spans="1:15" s="7" customFormat="1" x14ac:dyDescent="0.3">
      <c r="A37" s="14" t="s">
        <v>494</v>
      </c>
      <c r="L37" s="10"/>
      <c r="M37" s="15"/>
    </row>
    <row r="38" spans="1:15" s="7" customFormat="1" x14ac:dyDescent="0.3">
      <c r="A38" s="14" t="s">
        <v>495</v>
      </c>
      <c r="L38" s="10"/>
      <c r="M38" s="15"/>
    </row>
    <row r="39" spans="1:15" s="7" customFormat="1" x14ac:dyDescent="0.3">
      <c r="A39" s="14" t="s">
        <v>496</v>
      </c>
      <c r="L39" s="10"/>
    </row>
    <row r="40" spans="1:15" x14ac:dyDescent="0.3">
      <c r="A40" s="14" t="s">
        <v>497</v>
      </c>
      <c r="B40" s="7"/>
      <c r="C40" s="7"/>
      <c r="D40" s="7"/>
      <c r="E40" s="7"/>
      <c r="F40" s="7"/>
      <c r="G40" s="7"/>
      <c r="H40" s="7"/>
      <c r="I40" s="7"/>
      <c r="J40" s="7"/>
      <c r="K40" s="7"/>
    </row>
    <row r="41" spans="1:15" x14ac:dyDescent="0.3">
      <c r="A41" s="14" t="s">
        <v>499</v>
      </c>
      <c r="B41" s="7"/>
      <c r="C41" s="7"/>
      <c r="D41" s="7"/>
      <c r="E41" s="7"/>
      <c r="F41" s="7"/>
      <c r="G41" s="7"/>
      <c r="H41" s="7"/>
      <c r="I41" s="7"/>
      <c r="J41" s="7"/>
      <c r="K41" s="7"/>
    </row>
    <row r="42" spans="1:15" x14ac:dyDescent="0.3">
      <c r="A42" s="14" t="s">
        <v>498</v>
      </c>
      <c r="B42" s="7"/>
      <c r="C42" s="7"/>
      <c r="D42" s="7"/>
      <c r="E42" s="7"/>
      <c r="F42" s="7"/>
      <c r="G42" s="7"/>
      <c r="H42" s="7"/>
      <c r="I42" s="7"/>
      <c r="J42" s="7"/>
      <c r="K42" s="7"/>
    </row>
    <row r="43" spans="1:15" x14ac:dyDescent="0.3">
      <c r="A43" s="7"/>
      <c r="B43" s="7"/>
      <c r="C43" s="7"/>
      <c r="D43" s="7"/>
      <c r="E43" s="7"/>
      <c r="F43" s="7"/>
      <c r="G43" s="7"/>
      <c r="H43" s="7"/>
      <c r="I43" s="7"/>
      <c r="J43" s="7"/>
      <c r="K43" s="7"/>
    </row>
    <row r="44" spans="1:15" x14ac:dyDescent="0.3">
      <c r="A44" s="63" t="s">
        <v>470</v>
      </c>
      <c r="B44" s="15"/>
      <c r="C44" s="15"/>
      <c r="D44" s="15"/>
      <c r="E44" s="15"/>
      <c r="F44" s="15"/>
      <c r="G44" s="15"/>
      <c r="H44" s="15"/>
      <c r="I44" s="15"/>
      <c r="J44" s="15"/>
      <c r="K44" s="15"/>
      <c r="L44" s="13"/>
    </row>
    <row r="45" spans="1:15" x14ac:dyDescent="0.3">
      <c r="A45" s="64" t="s">
        <v>500</v>
      </c>
      <c r="B45" s="15"/>
      <c r="C45" s="15"/>
      <c r="D45" s="15"/>
      <c r="E45" s="15"/>
      <c r="F45" s="15"/>
      <c r="G45" s="15"/>
      <c r="H45" s="15"/>
      <c r="I45" s="15"/>
      <c r="J45" s="15"/>
      <c r="K45" s="15"/>
      <c r="L45" s="13"/>
    </row>
    <row r="46" spans="1:15" x14ac:dyDescent="0.3">
      <c r="A46" s="64" t="s">
        <v>501</v>
      </c>
      <c r="B46" s="15"/>
      <c r="C46" s="15"/>
      <c r="D46" s="15"/>
      <c r="E46" s="15"/>
      <c r="F46" s="15"/>
      <c r="G46" s="15"/>
      <c r="H46" s="15"/>
      <c r="I46" s="15"/>
      <c r="J46" s="15"/>
      <c r="K46" s="15"/>
      <c r="L46" s="13"/>
    </row>
    <row r="47" spans="1:15" x14ac:dyDescent="0.3">
      <c r="A47" s="64" t="s">
        <v>577</v>
      </c>
      <c r="B47" s="15"/>
      <c r="C47" s="15"/>
      <c r="D47" s="15"/>
      <c r="E47" s="15"/>
      <c r="F47" s="15"/>
      <c r="G47" s="15"/>
      <c r="H47" s="15"/>
      <c r="I47" s="15"/>
      <c r="J47" s="15"/>
      <c r="K47" s="15"/>
      <c r="L47" s="13"/>
      <c r="M47" s="7"/>
      <c r="N47" s="7"/>
      <c r="O47" s="7"/>
    </row>
    <row r="48" spans="1:15" s="7" customFormat="1" x14ac:dyDescent="0.3">
      <c r="A48" s="64" t="s">
        <v>502</v>
      </c>
      <c r="B48" s="15"/>
      <c r="C48" s="15"/>
      <c r="D48" s="15"/>
      <c r="E48" s="15"/>
      <c r="F48" s="15"/>
      <c r="G48" s="15"/>
      <c r="H48" s="15"/>
      <c r="I48" s="15"/>
      <c r="J48" s="15"/>
      <c r="K48" s="15"/>
      <c r="L48" s="13"/>
    </row>
    <row r="49" spans="1:15" x14ac:dyDescent="0.3">
      <c r="A49" s="64" t="s">
        <v>503</v>
      </c>
      <c r="B49" s="15"/>
      <c r="C49" s="15"/>
      <c r="D49" s="15"/>
      <c r="E49" s="15"/>
      <c r="F49" s="15"/>
      <c r="G49" s="15"/>
      <c r="H49" s="15"/>
      <c r="I49" s="15"/>
      <c r="J49" s="15"/>
      <c r="K49" s="15"/>
      <c r="L49" s="13"/>
      <c r="M49" s="7"/>
      <c r="N49" s="7"/>
      <c r="O49" s="7"/>
    </row>
    <row r="50" spans="1:15" x14ac:dyDescent="0.3">
      <c r="A50" s="614" t="s">
        <v>504</v>
      </c>
      <c r="B50" s="15"/>
      <c r="C50" s="15"/>
      <c r="D50" s="15"/>
      <c r="E50" s="15"/>
      <c r="F50" s="15"/>
      <c r="G50" s="15"/>
      <c r="H50" s="15"/>
      <c r="I50" s="15"/>
      <c r="J50" s="15"/>
      <c r="K50" s="15"/>
      <c r="L50" s="13"/>
      <c r="M50" s="7"/>
      <c r="N50" s="7"/>
      <c r="O50" s="7"/>
    </row>
    <row r="51" spans="1:15" x14ac:dyDescent="0.3">
      <c r="A51" s="7"/>
      <c r="B51" s="7"/>
      <c r="C51" s="7"/>
      <c r="D51" s="7"/>
      <c r="E51" s="7"/>
      <c r="F51" s="7"/>
      <c r="G51" s="7"/>
      <c r="H51" s="7"/>
      <c r="I51" s="7"/>
      <c r="J51" s="7"/>
      <c r="K51" s="7"/>
      <c r="M51" s="7"/>
      <c r="N51" s="7"/>
      <c r="O51" s="7"/>
    </row>
    <row r="52" spans="1:15" x14ac:dyDescent="0.3">
      <c r="A52" s="3" t="s">
        <v>471</v>
      </c>
      <c r="B52" s="7"/>
      <c r="C52" s="7"/>
      <c r="D52" s="7"/>
      <c r="E52" s="7"/>
      <c r="F52" s="7"/>
      <c r="G52" s="7"/>
      <c r="H52" s="7"/>
      <c r="I52" s="7"/>
      <c r="J52" s="7"/>
      <c r="K52" s="7"/>
      <c r="M52" s="7"/>
      <c r="N52" s="7"/>
      <c r="O52" s="7"/>
    </row>
    <row r="53" spans="1:15" x14ac:dyDescent="0.3">
      <c r="A53" s="14" t="s">
        <v>505</v>
      </c>
      <c r="B53" s="7"/>
      <c r="C53" s="7"/>
      <c r="D53" s="7"/>
      <c r="E53" s="7"/>
      <c r="F53" s="7"/>
      <c r="G53" s="7"/>
      <c r="H53" s="7"/>
      <c r="I53" s="7"/>
      <c r="J53" s="7"/>
      <c r="K53" s="7"/>
    </row>
    <row r="54" spans="1:15" x14ac:dyDescent="0.3">
      <c r="A54" s="14" t="s">
        <v>506</v>
      </c>
      <c r="B54" s="7"/>
      <c r="C54" s="7"/>
      <c r="D54" s="7"/>
      <c r="E54" s="7"/>
      <c r="F54" s="7"/>
      <c r="G54" s="7"/>
      <c r="H54" s="7"/>
      <c r="I54" s="7"/>
      <c r="J54" s="7"/>
      <c r="K54" s="7"/>
    </row>
    <row r="55" spans="1:15" x14ac:dyDescent="0.3">
      <c r="A55" s="14" t="s">
        <v>507</v>
      </c>
      <c r="B55" s="7"/>
      <c r="C55" s="7"/>
      <c r="D55" s="7"/>
      <c r="E55" s="7"/>
      <c r="F55" s="7"/>
      <c r="G55" s="7"/>
      <c r="H55" s="7"/>
      <c r="I55" s="7"/>
      <c r="J55" s="7"/>
      <c r="K55" s="7"/>
    </row>
    <row r="56" spans="1:15" x14ac:dyDescent="0.3">
      <c r="A56" s="14" t="s">
        <v>508</v>
      </c>
      <c r="B56" s="7"/>
      <c r="C56" s="7"/>
      <c r="D56" s="7"/>
      <c r="E56" s="7"/>
      <c r="F56" s="7"/>
      <c r="G56" s="7"/>
      <c r="H56" s="7"/>
      <c r="I56" s="7"/>
      <c r="J56" s="7"/>
      <c r="K56" s="7"/>
    </row>
    <row r="57" spans="1:15" x14ac:dyDescent="0.3">
      <c r="A57" s="7"/>
      <c r="B57" s="7"/>
      <c r="C57" s="7"/>
      <c r="D57" s="7"/>
      <c r="E57" s="7"/>
      <c r="F57" s="7"/>
      <c r="G57" s="7"/>
      <c r="H57" s="7"/>
      <c r="I57" s="7"/>
      <c r="J57" s="7"/>
      <c r="K57" s="7"/>
    </row>
    <row r="58" spans="1:15" x14ac:dyDescent="0.3">
      <c r="A58" s="1" t="s">
        <v>81</v>
      </c>
      <c r="B58" s="7"/>
      <c r="C58" s="7"/>
      <c r="D58" s="7"/>
      <c r="E58" s="7"/>
      <c r="F58" s="7"/>
      <c r="G58" s="7"/>
      <c r="H58" s="7"/>
      <c r="I58" s="7"/>
      <c r="J58" s="7"/>
      <c r="K58" s="7"/>
    </row>
    <row r="59" spans="1:15" x14ac:dyDescent="0.3">
      <c r="A59" s="7" t="s">
        <v>509</v>
      </c>
      <c r="B59" s="7"/>
      <c r="C59" s="7"/>
      <c r="D59" s="7"/>
      <c r="E59" s="7"/>
      <c r="F59" s="7"/>
      <c r="G59" s="7"/>
      <c r="H59" s="7"/>
      <c r="I59" s="7"/>
      <c r="J59" s="7"/>
      <c r="K59" s="7"/>
    </row>
    <row r="60" spans="1:15" x14ac:dyDescent="0.3">
      <c r="A60" s="15"/>
      <c r="B60" s="7"/>
      <c r="C60" s="7"/>
      <c r="D60" s="7"/>
      <c r="E60" s="7"/>
      <c r="F60" s="7"/>
      <c r="G60" s="7"/>
      <c r="H60" s="7"/>
      <c r="I60" s="7"/>
      <c r="J60" s="7"/>
      <c r="K60" s="7"/>
    </row>
    <row r="61" spans="1:15" x14ac:dyDescent="0.3">
      <c r="A61" s="7" t="s">
        <v>510</v>
      </c>
      <c r="B61" s="7"/>
      <c r="C61" s="7"/>
      <c r="D61" s="7"/>
      <c r="E61" s="7"/>
      <c r="F61" s="7"/>
      <c r="G61" s="7"/>
      <c r="H61" s="7"/>
      <c r="I61" s="7"/>
      <c r="J61" s="7"/>
      <c r="K61" s="7"/>
    </row>
    <row r="62" spans="1:15" x14ac:dyDescent="0.3">
      <c r="A62" s="7" t="s">
        <v>511</v>
      </c>
      <c r="B62" s="7"/>
      <c r="C62" s="7"/>
      <c r="D62" s="7"/>
      <c r="E62" s="7"/>
      <c r="F62" s="7"/>
      <c r="G62" s="7"/>
      <c r="H62" s="7"/>
      <c r="I62" s="7"/>
      <c r="J62" s="7"/>
      <c r="K62" s="7"/>
    </row>
    <row r="63" spans="1:15" x14ac:dyDescent="0.3">
      <c r="A63" s="7" t="s">
        <v>512</v>
      </c>
      <c r="B63" s="7"/>
      <c r="C63" s="7"/>
      <c r="D63" s="7"/>
      <c r="E63" s="7"/>
      <c r="F63" s="7"/>
      <c r="G63" s="7"/>
      <c r="H63" s="7"/>
      <c r="I63" s="7"/>
      <c r="J63" s="7"/>
      <c r="K63" s="7"/>
    </row>
    <row r="64" spans="1:15" x14ac:dyDescent="0.3">
      <c r="A64" s="7" t="s">
        <v>578</v>
      </c>
      <c r="B64" s="7"/>
      <c r="C64" s="7"/>
      <c r="D64" s="7"/>
      <c r="E64" s="7"/>
      <c r="F64" s="7"/>
      <c r="G64" s="7"/>
      <c r="H64" s="7"/>
      <c r="I64" s="7"/>
      <c r="J64" s="7"/>
      <c r="K64" s="7"/>
    </row>
    <row r="65" spans="1:12" x14ac:dyDescent="0.3">
      <c r="A65" s="7"/>
      <c r="B65" s="7"/>
      <c r="C65" s="7"/>
      <c r="D65" s="7"/>
      <c r="E65" s="7"/>
      <c r="F65" s="7"/>
      <c r="G65" s="7"/>
      <c r="H65" s="7"/>
      <c r="I65" s="7"/>
      <c r="J65" s="7"/>
      <c r="K65" s="7"/>
    </row>
    <row r="66" spans="1:12" x14ac:dyDescent="0.3">
      <c r="A66" s="17" t="s">
        <v>133</v>
      </c>
      <c r="B66" s="18"/>
      <c r="C66" s="19"/>
      <c r="D66" s="19"/>
      <c r="E66" s="19"/>
      <c r="F66" s="19"/>
      <c r="G66" s="19"/>
      <c r="H66" s="19"/>
      <c r="I66" s="19"/>
      <c r="J66" s="19"/>
      <c r="K66" s="19"/>
      <c r="L66" s="20"/>
    </row>
    <row r="67" spans="1:12" x14ac:dyDescent="0.3">
      <c r="A67" s="21"/>
      <c r="B67" s="22"/>
      <c r="C67" s="23"/>
      <c r="D67" s="23"/>
      <c r="E67" s="23"/>
      <c r="F67" s="23"/>
      <c r="G67" s="23"/>
      <c r="H67" s="23"/>
      <c r="I67" s="23"/>
      <c r="J67" s="23"/>
      <c r="K67" s="23"/>
      <c r="L67" s="24"/>
    </row>
    <row r="68" spans="1:12" x14ac:dyDescent="0.3">
      <c r="A68" s="21" t="s">
        <v>513</v>
      </c>
      <c r="B68" s="22"/>
      <c r="C68" s="23"/>
      <c r="D68" s="23"/>
      <c r="E68" s="23"/>
      <c r="F68" s="23"/>
      <c r="G68" s="23"/>
      <c r="H68" s="23"/>
      <c r="I68" s="23"/>
      <c r="J68" s="23"/>
      <c r="K68" s="23"/>
      <c r="L68" s="24"/>
    </row>
    <row r="69" spans="1:12" x14ac:dyDescent="0.3">
      <c r="A69" s="21" t="s">
        <v>514</v>
      </c>
      <c r="B69" s="22"/>
      <c r="C69" s="23"/>
      <c r="D69" s="23"/>
      <c r="E69" s="23"/>
      <c r="F69" s="23"/>
      <c r="G69" s="23"/>
      <c r="H69" s="23"/>
      <c r="I69" s="23"/>
      <c r="J69" s="23"/>
      <c r="K69" s="23"/>
      <c r="L69" s="24"/>
    </row>
    <row r="70" spans="1:12" x14ac:dyDescent="0.3">
      <c r="A70" s="25" t="s">
        <v>515</v>
      </c>
      <c r="B70" s="26"/>
      <c r="C70" s="27"/>
      <c r="D70" s="27"/>
      <c r="E70" s="27"/>
      <c r="F70" s="27"/>
      <c r="G70" s="27"/>
      <c r="H70" s="27"/>
      <c r="I70" s="27"/>
      <c r="J70" s="27"/>
      <c r="K70" s="27"/>
      <c r="L70" s="28"/>
    </row>
  </sheetData>
  <sheetProtection algorithmName="SHA-512" hashValue="YaaMSDEmJXR0f9a1vcuwLvg3iNRShsdmZ3O9+CVdssKUbtxtuv35/l6hpGtFudHbyO/AKhU9r39spPYzPATLSw==" saltValue="1ZgpRAoj/sFE02OHLQGnVg==" spinCount="100000" sheet="1" objects="1" scenarios="1"/>
  <customSheetViews>
    <customSheetView guid="{CEE72CD5-58B0-438A-AEAE-D71ADF8B05F6}" showPageBreaks="1" showGridLines="0" fitToPage="1" printArea="1" topLeftCell="A19">
      <selection sqref="A1:K56"/>
      <pageMargins left="0.2" right="0.2" top="0.25" bottom="0.25" header="0" footer="0"/>
      <printOptions horizontalCentered="1"/>
      <pageSetup scale="92" orientation="portrait" horizontalDpi="1200" verticalDpi="1200" r:id="rId1"/>
    </customSheetView>
    <customSheetView guid="{E090AA14-E9D5-475D-A49F-1245EECBF858}" showPageBreaks="1">
      <selection activeCell="C25" sqref="C25"/>
      <pageMargins left="0.7" right="0.7" top="0.75" bottom="0.75" header="0.3" footer="0.3"/>
      <pageSetup orientation="portrait" horizontalDpi="1200" verticalDpi="1200" r:id="rId2"/>
    </customSheetView>
  </customSheetViews>
  <mergeCells count="2">
    <mergeCell ref="A1:L1"/>
    <mergeCell ref="A2:L2"/>
  </mergeCells>
  <printOptions horizontalCentered="1" verticalCentered="1"/>
  <pageMargins left="0.45" right="0.45" top="0.25" bottom="0.25" header="0" footer="0"/>
  <pageSetup scale="66" orientation="portrait" horizontalDpi="1200" verticalDpi="120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XFB71"/>
  <sheetViews>
    <sheetView showGridLines="0" workbookViewId="0">
      <selection sqref="A1:L1"/>
    </sheetView>
  </sheetViews>
  <sheetFormatPr defaultColWidth="9.109375" defaultRowHeight="14.4" x14ac:dyDescent="0.3"/>
  <cols>
    <col min="1" max="9" width="9.109375" style="7"/>
    <col min="10" max="10" width="10.6640625" style="7" customWidth="1"/>
    <col min="11" max="11" width="9.109375" style="7"/>
    <col min="12" max="12" width="14.44140625" style="7" customWidth="1"/>
    <col min="13" max="14" width="9.109375" style="7"/>
    <col min="15" max="15" width="9" style="7" customWidth="1"/>
    <col min="16" max="16384" width="9.109375" style="7"/>
  </cols>
  <sheetData>
    <row r="1" spans="1:18" ht="21" x14ac:dyDescent="0.4">
      <c r="A1" s="653" t="s">
        <v>92</v>
      </c>
      <c r="B1" s="653"/>
      <c r="C1" s="653"/>
      <c r="D1" s="653"/>
      <c r="E1" s="653"/>
      <c r="F1" s="653"/>
      <c r="G1" s="653"/>
      <c r="H1" s="653"/>
      <c r="I1" s="653"/>
      <c r="J1" s="653"/>
      <c r="K1" s="653"/>
      <c r="L1" s="653"/>
    </row>
    <row r="2" spans="1:18" ht="18" x14ac:dyDescent="0.35">
      <c r="A2" s="47"/>
      <c r="B2" s="47"/>
      <c r="C2" s="47"/>
      <c r="D2" s="47"/>
      <c r="E2" s="47"/>
      <c r="F2" s="47"/>
      <c r="G2" s="47"/>
      <c r="H2" s="47"/>
      <c r="I2" s="47"/>
      <c r="J2" s="47"/>
      <c r="K2" s="47"/>
      <c r="L2" s="47"/>
    </row>
    <row r="3" spans="1:18" x14ac:dyDescent="0.3">
      <c r="A3" s="33" t="s">
        <v>181</v>
      </c>
      <c r="B3" s="10"/>
      <c r="C3" s="10"/>
      <c r="D3" s="10"/>
      <c r="E3" s="10"/>
      <c r="F3" s="10"/>
    </row>
    <row r="4" spans="1:18" x14ac:dyDescent="0.3">
      <c r="A4" s="29" t="s">
        <v>84</v>
      </c>
      <c r="B4" s="10"/>
      <c r="C4" s="10"/>
      <c r="D4" s="10"/>
      <c r="E4" s="10"/>
      <c r="F4" s="10"/>
      <c r="G4" s="10"/>
      <c r="H4" s="10"/>
      <c r="I4" s="10"/>
      <c r="K4" s="8"/>
    </row>
    <row r="5" spans="1:18" x14ac:dyDescent="0.3">
      <c r="A5" s="34" t="s">
        <v>34</v>
      </c>
      <c r="B5" s="10"/>
      <c r="C5" s="10"/>
      <c r="D5" s="10"/>
      <c r="E5" s="10"/>
      <c r="F5" s="10"/>
      <c r="G5" s="10"/>
      <c r="H5" s="10"/>
      <c r="I5" s="10"/>
      <c r="K5" s="8"/>
    </row>
    <row r="6" spans="1:18" x14ac:dyDescent="0.3">
      <c r="A6" s="34" t="s">
        <v>165</v>
      </c>
      <c r="B6" s="10"/>
      <c r="C6" s="10"/>
      <c r="D6" s="10"/>
      <c r="E6" s="10"/>
      <c r="F6" s="10"/>
      <c r="G6" s="10"/>
      <c r="H6" s="10"/>
      <c r="I6" s="10"/>
    </row>
    <row r="7" spans="1:18" x14ac:dyDescent="0.3">
      <c r="A7" s="35" t="s">
        <v>87</v>
      </c>
      <c r="B7" s="10"/>
      <c r="C7" s="10"/>
      <c r="D7" s="10"/>
      <c r="E7" s="10"/>
      <c r="F7" s="10"/>
      <c r="G7" s="10"/>
      <c r="H7" s="10"/>
      <c r="I7" s="10"/>
    </row>
    <row r="8" spans="1:18" x14ac:dyDescent="0.3">
      <c r="A8" s="34" t="s">
        <v>166</v>
      </c>
      <c r="B8" s="10"/>
      <c r="C8" s="10"/>
      <c r="D8" s="10"/>
      <c r="E8" s="10"/>
      <c r="F8" s="10"/>
      <c r="G8" s="10"/>
      <c r="H8" s="10"/>
      <c r="I8" s="10"/>
    </row>
    <row r="9" spans="1:18" x14ac:dyDescent="0.3">
      <c r="A9" s="35" t="s">
        <v>534</v>
      </c>
      <c r="B9" s="10"/>
      <c r="C9" s="10"/>
      <c r="D9" s="10"/>
      <c r="E9" s="10"/>
      <c r="F9" s="10"/>
      <c r="G9" s="10"/>
      <c r="H9" s="10"/>
      <c r="I9" s="10"/>
    </row>
    <row r="10" spans="1:18" x14ac:dyDescent="0.3">
      <c r="A10" s="45" t="s">
        <v>535</v>
      </c>
      <c r="B10" s="10"/>
      <c r="C10" s="10"/>
      <c r="D10" s="10"/>
      <c r="E10" s="10"/>
      <c r="F10" s="10"/>
      <c r="G10" s="10"/>
      <c r="H10" s="10"/>
      <c r="I10" s="10"/>
    </row>
    <row r="11" spans="1:18" x14ac:dyDescent="0.3">
      <c r="A11" s="34" t="s">
        <v>90</v>
      </c>
      <c r="B11" s="10"/>
      <c r="C11" s="10"/>
      <c r="D11" s="10"/>
      <c r="E11" s="10"/>
      <c r="F11" s="10"/>
      <c r="G11" s="10"/>
      <c r="H11" s="10"/>
      <c r="I11" s="10"/>
    </row>
    <row r="12" spans="1:18" x14ac:dyDescent="0.3">
      <c r="A12" s="35" t="s">
        <v>91</v>
      </c>
      <c r="B12" s="10"/>
      <c r="C12" s="10"/>
      <c r="D12" s="10"/>
      <c r="E12" s="10"/>
      <c r="F12" s="10"/>
      <c r="G12" s="10"/>
      <c r="H12" s="10"/>
      <c r="I12" s="10"/>
    </row>
    <row r="13" spans="1:18" x14ac:dyDescent="0.3">
      <c r="A13" s="33"/>
      <c r="B13" s="10"/>
      <c r="C13" s="10"/>
      <c r="D13" s="10"/>
      <c r="E13" s="10"/>
      <c r="F13" s="10"/>
      <c r="G13" s="10"/>
    </row>
    <row r="14" spans="1:18" x14ac:dyDescent="0.3">
      <c r="A14" s="33" t="s">
        <v>536</v>
      </c>
      <c r="B14" s="10"/>
      <c r="C14" s="10"/>
      <c r="D14" s="10"/>
      <c r="E14" s="10"/>
      <c r="F14" s="10"/>
      <c r="G14" s="10"/>
    </row>
    <row r="15" spans="1:18" s="9" customFormat="1" x14ac:dyDescent="0.3">
      <c r="A15" s="29" t="s">
        <v>139</v>
      </c>
      <c r="B15" s="12"/>
      <c r="C15" s="12"/>
      <c r="D15" s="12"/>
      <c r="E15" s="12"/>
      <c r="F15" s="12"/>
      <c r="G15" s="12"/>
      <c r="H15" s="12"/>
      <c r="I15" s="12"/>
      <c r="J15" s="12"/>
      <c r="K15" s="12"/>
      <c r="L15" s="12"/>
      <c r="Q15" s="11"/>
      <c r="R15" s="11"/>
    </row>
    <row r="16" spans="1:18" s="2" customFormat="1" x14ac:dyDescent="0.3">
      <c r="A16" s="34" t="s">
        <v>167</v>
      </c>
      <c r="B16" s="6"/>
      <c r="C16" s="6"/>
      <c r="D16" s="6"/>
      <c r="E16" s="6"/>
      <c r="F16" s="6"/>
      <c r="G16" s="6"/>
      <c r="H16" s="6"/>
      <c r="I16" s="6"/>
      <c r="J16" s="6"/>
      <c r="K16" s="6"/>
      <c r="L16" s="6"/>
      <c r="Q16" s="5"/>
      <c r="R16" s="5"/>
    </row>
    <row r="17" spans="1:41" s="2" customFormat="1" x14ac:dyDescent="0.3">
      <c r="A17" s="34" t="s">
        <v>168</v>
      </c>
      <c r="B17" s="6"/>
      <c r="C17" s="6"/>
      <c r="D17" s="6"/>
      <c r="E17" s="6"/>
      <c r="F17" s="6"/>
      <c r="G17" s="6"/>
      <c r="H17" s="6"/>
      <c r="I17" s="6"/>
      <c r="J17" s="6"/>
      <c r="K17" s="6"/>
      <c r="L17" s="6"/>
      <c r="Q17" s="5"/>
      <c r="R17" s="5"/>
    </row>
    <row r="18" spans="1:41" s="2" customFormat="1" x14ac:dyDescent="0.3">
      <c r="A18" s="34" t="s">
        <v>169</v>
      </c>
      <c r="B18" s="6"/>
      <c r="C18" s="6"/>
      <c r="D18" s="6"/>
      <c r="E18" s="6"/>
      <c r="F18" s="6"/>
      <c r="G18" s="6"/>
      <c r="H18" s="6"/>
      <c r="I18" s="6"/>
      <c r="J18" s="6"/>
      <c r="K18" s="6"/>
      <c r="L18" s="6"/>
      <c r="Q18" s="5"/>
      <c r="R18" s="5"/>
    </row>
    <row r="19" spans="1:41" s="2" customFormat="1" x14ac:dyDescent="0.3">
      <c r="A19" s="36" t="s">
        <v>537</v>
      </c>
      <c r="B19" s="6"/>
      <c r="C19" s="6"/>
      <c r="D19" s="6"/>
      <c r="E19" s="6"/>
      <c r="F19" s="6"/>
      <c r="G19" s="6"/>
      <c r="H19" s="6"/>
      <c r="I19" s="6"/>
      <c r="J19" s="6"/>
      <c r="K19" s="6"/>
      <c r="L19" s="6"/>
      <c r="Q19" s="5"/>
      <c r="R19" s="5"/>
    </row>
    <row r="20" spans="1:41" s="2" customFormat="1" x14ac:dyDescent="0.3">
      <c r="A20" s="36" t="s">
        <v>538</v>
      </c>
      <c r="B20" s="6"/>
      <c r="C20" s="6"/>
      <c r="D20" s="6"/>
      <c r="E20" s="6"/>
      <c r="F20" s="6"/>
      <c r="G20" s="6"/>
      <c r="H20" s="6"/>
      <c r="I20" s="6"/>
      <c r="J20" s="6"/>
      <c r="K20" s="6"/>
      <c r="L20" s="6"/>
      <c r="Q20" s="5"/>
      <c r="R20" s="5"/>
    </row>
    <row r="21" spans="1:41" s="2" customFormat="1" x14ac:dyDescent="0.3">
      <c r="A21" s="36" t="s">
        <v>170</v>
      </c>
      <c r="B21" s="6"/>
      <c r="C21" s="6"/>
      <c r="D21" s="6"/>
      <c r="E21" s="6"/>
      <c r="F21" s="6"/>
      <c r="G21" s="6"/>
      <c r="H21" s="6"/>
      <c r="I21" s="6"/>
      <c r="J21" s="6"/>
      <c r="K21" s="6"/>
      <c r="L21" s="6"/>
      <c r="Q21" s="5"/>
      <c r="R21" s="5"/>
    </row>
    <row r="22" spans="1:41" s="2" customFormat="1" x14ac:dyDescent="0.3">
      <c r="A22" s="37" t="s">
        <v>171</v>
      </c>
      <c r="B22" s="6"/>
      <c r="C22" s="6"/>
      <c r="D22" s="6"/>
      <c r="E22" s="6"/>
      <c r="F22" s="6"/>
      <c r="G22" s="6"/>
      <c r="H22" s="6"/>
      <c r="I22" s="6"/>
      <c r="J22" s="6"/>
      <c r="K22" s="6"/>
      <c r="L22" s="6"/>
      <c r="Q22" s="5"/>
      <c r="R22" s="5"/>
    </row>
    <row r="23" spans="1:41" s="2" customFormat="1" x14ac:dyDescent="0.3">
      <c r="A23" s="37" t="s">
        <v>172</v>
      </c>
      <c r="B23" s="6"/>
      <c r="C23" s="6"/>
      <c r="D23" s="6"/>
      <c r="E23" s="6"/>
      <c r="F23" s="6"/>
      <c r="G23" s="6"/>
      <c r="H23" s="6"/>
      <c r="I23" s="6"/>
      <c r="J23" s="6"/>
      <c r="K23" s="6"/>
      <c r="L23" s="6"/>
      <c r="Q23" s="5"/>
      <c r="R23" s="5"/>
    </row>
    <row r="24" spans="1:41" s="2" customFormat="1" x14ac:dyDescent="0.3">
      <c r="A24" s="36" t="s">
        <v>173</v>
      </c>
      <c r="B24" s="6"/>
      <c r="C24" s="6"/>
      <c r="D24" s="6"/>
      <c r="E24" s="6"/>
      <c r="F24" s="6"/>
      <c r="G24" s="6"/>
      <c r="H24" s="6"/>
      <c r="I24" s="6"/>
      <c r="J24" s="6"/>
      <c r="K24" s="6"/>
      <c r="L24" s="6"/>
      <c r="Q24" s="5"/>
      <c r="R24" s="5"/>
    </row>
    <row r="25" spans="1:41" s="2" customFormat="1" x14ac:dyDescent="0.3">
      <c r="A25" s="35" t="s">
        <v>539</v>
      </c>
      <c r="C25" s="6"/>
      <c r="D25" s="6"/>
      <c r="E25" s="6"/>
      <c r="F25" s="6"/>
      <c r="G25" s="6"/>
      <c r="H25" s="6"/>
      <c r="I25" s="6"/>
      <c r="J25" s="6"/>
      <c r="K25" s="6"/>
      <c r="L25" s="6"/>
      <c r="N25" s="5"/>
      <c r="Q25" s="5"/>
      <c r="R25" s="5"/>
    </row>
    <row r="26" spans="1:41" s="2" customFormat="1" x14ac:dyDescent="0.3">
      <c r="A26" s="37" t="s">
        <v>540</v>
      </c>
      <c r="B26" s="7"/>
      <c r="C26" s="7"/>
      <c r="D26" s="7"/>
      <c r="E26" s="7"/>
      <c r="F26" s="7"/>
      <c r="G26" s="7"/>
      <c r="H26" s="7"/>
      <c r="I26" s="7"/>
      <c r="J26" s="7"/>
      <c r="K26" s="7"/>
      <c r="L26" s="7"/>
      <c r="N26" s="5"/>
      <c r="Q26" s="5"/>
      <c r="R26" s="5"/>
    </row>
    <row r="27" spans="1:41" x14ac:dyDescent="0.3">
      <c r="A27" s="37" t="s">
        <v>541</v>
      </c>
    </row>
    <row r="28" spans="1:41" x14ac:dyDescent="0.3">
      <c r="A28" s="37" t="s">
        <v>542</v>
      </c>
    </row>
    <row r="29" spans="1:41" x14ac:dyDescent="0.3">
      <c r="A29" s="617" t="s">
        <v>543</v>
      </c>
    </row>
    <row r="30" spans="1:41" s="10" customFormat="1" x14ac:dyDescent="0.3">
      <c r="A30" s="6" t="s">
        <v>544</v>
      </c>
      <c r="B30" s="7"/>
      <c r="C30" s="7"/>
      <c r="D30" s="7"/>
      <c r="E30" s="7"/>
      <c r="F30" s="7"/>
      <c r="G30" s="7"/>
      <c r="H30" s="7"/>
      <c r="I30" s="7"/>
      <c r="J30" s="7"/>
      <c r="K30" s="7"/>
      <c r="L30" s="7"/>
      <c r="AC30" s="13"/>
      <c r="AD30" s="13"/>
      <c r="AO30" s="39"/>
    </row>
    <row r="31" spans="1:41" s="10" customFormat="1" x14ac:dyDescent="0.3">
      <c r="A31" s="6" t="s">
        <v>545</v>
      </c>
      <c r="B31" s="7"/>
      <c r="C31" s="7"/>
      <c r="D31" s="7"/>
      <c r="E31" s="7"/>
      <c r="F31" s="7"/>
      <c r="G31" s="7"/>
      <c r="H31" s="7"/>
      <c r="I31" s="7"/>
      <c r="J31" s="7"/>
      <c r="K31" s="7"/>
      <c r="L31" s="7"/>
      <c r="AC31" s="13"/>
      <c r="AD31" s="13"/>
      <c r="AO31" s="39"/>
    </row>
    <row r="32" spans="1:41" s="10" customFormat="1" x14ac:dyDescent="0.3">
      <c r="A32" s="6" t="s">
        <v>546</v>
      </c>
      <c r="B32" s="7"/>
      <c r="C32" s="7"/>
      <c r="D32" s="7"/>
      <c r="E32" s="7"/>
      <c r="F32" s="7"/>
      <c r="G32" s="7"/>
      <c r="H32" s="7"/>
      <c r="I32" s="7"/>
      <c r="J32" s="7"/>
      <c r="K32" s="7"/>
      <c r="L32" s="7"/>
      <c r="AC32" s="13"/>
      <c r="AD32" s="13"/>
      <c r="AO32" s="39"/>
    </row>
    <row r="33" spans="1:16382" s="10" customFormat="1" x14ac:dyDescent="0.3">
      <c r="A33" s="14"/>
      <c r="B33" s="7"/>
      <c r="C33" s="7"/>
      <c r="D33" s="7"/>
      <c r="E33" s="7"/>
      <c r="F33" s="7"/>
      <c r="G33" s="7"/>
      <c r="H33" s="7"/>
      <c r="I33" s="7"/>
      <c r="J33" s="7"/>
      <c r="K33" s="7"/>
      <c r="L33" s="7"/>
      <c r="AC33" s="13"/>
      <c r="AD33" s="13"/>
      <c r="AO33" s="39"/>
    </row>
    <row r="34" spans="1:16382" s="10" customFormat="1" x14ac:dyDescent="0.3">
      <c r="A34" s="33" t="s">
        <v>547</v>
      </c>
      <c r="B34" s="7"/>
      <c r="C34" s="7"/>
      <c r="D34" s="7"/>
      <c r="E34" s="7"/>
      <c r="F34" s="7"/>
      <c r="G34" s="7"/>
      <c r="H34" s="7"/>
      <c r="I34" s="7"/>
      <c r="J34" s="7"/>
      <c r="K34" s="7"/>
      <c r="L34" s="7"/>
      <c r="M34" s="30"/>
      <c r="N34" s="30"/>
      <c r="O34" s="30"/>
      <c r="P34" s="30"/>
      <c r="Q34" s="30"/>
      <c r="R34" s="30"/>
      <c r="S34" s="30"/>
      <c r="T34" s="30"/>
      <c r="U34" s="30"/>
      <c r="V34" s="30"/>
      <c r="W34" s="30"/>
      <c r="X34" s="30"/>
      <c r="Y34" s="30"/>
      <c r="Z34" s="30"/>
      <c r="AA34" s="30"/>
      <c r="AB34" s="30"/>
      <c r="AC34" s="16"/>
      <c r="AD34" s="16"/>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c r="HZ34" s="30"/>
      <c r="IA34" s="30"/>
      <c r="IB34" s="30"/>
      <c r="IC34" s="30"/>
      <c r="ID34" s="30"/>
      <c r="IE34" s="30"/>
      <c r="IF34" s="30"/>
      <c r="IG34" s="30"/>
      <c r="IH34" s="30"/>
      <c r="II34" s="30"/>
      <c r="IJ34" s="30"/>
      <c r="IK34" s="30"/>
      <c r="IL34" s="30"/>
      <c r="IM34" s="30"/>
      <c r="IN34" s="30"/>
      <c r="IO34" s="30"/>
      <c r="IP34" s="30"/>
      <c r="IQ34" s="30"/>
      <c r="IR34" s="30"/>
      <c r="IS34" s="30"/>
      <c r="IT34" s="30"/>
      <c r="IU34" s="30"/>
      <c r="IV34" s="30"/>
      <c r="IW34" s="30"/>
      <c r="IX34" s="30"/>
      <c r="IY34" s="30"/>
      <c r="IZ34" s="30"/>
      <c r="JA34" s="30"/>
      <c r="JB34" s="30"/>
      <c r="JC34" s="30"/>
      <c r="JD34" s="30"/>
      <c r="JE34" s="30"/>
      <c r="JF34" s="30"/>
      <c r="JG34" s="30"/>
      <c r="JH34" s="30"/>
      <c r="JI34" s="30"/>
      <c r="JJ34" s="30"/>
      <c r="JK34" s="30"/>
      <c r="JL34" s="30"/>
      <c r="JM34" s="30"/>
      <c r="JN34" s="30"/>
      <c r="JO34" s="30"/>
      <c r="JP34" s="30"/>
      <c r="JQ34" s="30"/>
      <c r="JR34" s="30"/>
      <c r="JS34" s="30"/>
      <c r="JT34" s="30"/>
      <c r="JU34" s="30"/>
      <c r="JV34" s="30"/>
      <c r="JW34" s="30"/>
      <c r="JX34" s="30"/>
      <c r="JY34" s="30"/>
      <c r="JZ34" s="30"/>
      <c r="KA34" s="30"/>
      <c r="KB34" s="30"/>
      <c r="KC34" s="30"/>
      <c r="KD34" s="30"/>
      <c r="KE34" s="30"/>
      <c r="KF34" s="30"/>
      <c r="KG34" s="30"/>
      <c r="KH34" s="30"/>
      <c r="KI34" s="30"/>
      <c r="KJ34" s="30"/>
      <c r="KK34" s="30"/>
      <c r="KL34" s="30"/>
      <c r="KM34" s="30"/>
      <c r="KN34" s="30"/>
      <c r="KO34" s="30"/>
      <c r="KP34" s="30"/>
      <c r="KQ34" s="30"/>
      <c r="KR34" s="30"/>
      <c r="KS34" s="30"/>
      <c r="KT34" s="30"/>
      <c r="KU34" s="30"/>
      <c r="KV34" s="30"/>
      <c r="KW34" s="30"/>
      <c r="KX34" s="30"/>
      <c r="KY34" s="30"/>
      <c r="KZ34" s="30"/>
      <c r="LA34" s="30"/>
      <c r="LB34" s="30"/>
      <c r="LC34" s="30"/>
      <c r="LD34" s="30"/>
      <c r="LE34" s="30"/>
      <c r="LF34" s="30"/>
      <c r="LG34" s="30"/>
      <c r="LH34" s="30"/>
      <c r="LI34" s="30"/>
      <c r="LJ34" s="30"/>
      <c r="LK34" s="30"/>
      <c r="LL34" s="30"/>
      <c r="LM34" s="30"/>
      <c r="LN34" s="30"/>
      <c r="LO34" s="30"/>
      <c r="LP34" s="30"/>
      <c r="LQ34" s="30"/>
      <c r="LR34" s="30"/>
      <c r="LS34" s="30"/>
      <c r="LT34" s="30"/>
      <c r="LU34" s="30"/>
      <c r="LV34" s="30"/>
      <c r="LW34" s="30"/>
      <c r="LX34" s="30"/>
      <c r="LY34" s="30"/>
      <c r="LZ34" s="30"/>
      <c r="MA34" s="30"/>
      <c r="MB34" s="30"/>
      <c r="MC34" s="30"/>
      <c r="MD34" s="30"/>
      <c r="ME34" s="30"/>
      <c r="MF34" s="30"/>
      <c r="MG34" s="30"/>
      <c r="MH34" s="30"/>
      <c r="MI34" s="30"/>
      <c r="MJ34" s="30"/>
      <c r="MK34" s="30"/>
      <c r="ML34" s="30"/>
      <c r="MM34" s="30"/>
      <c r="MN34" s="30"/>
      <c r="MO34" s="30"/>
      <c r="MP34" s="30"/>
      <c r="MQ34" s="30"/>
      <c r="MR34" s="30"/>
      <c r="MS34" s="30"/>
      <c r="MT34" s="30"/>
      <c r="MU34" s="30"/>
      <c r="MV34" s="30"/>
      <c r="MW34" s="30"/>
      <c r="MX34" s="30"/>
      <c r="MY34" s="30"/>
      <c r="MZ34" s="30"/>
      <c r="NA34" s="30"/>
      <c r="NB34" s="30"/>
      <c r="NC34" s="30"/>
      <c r="ND34" s="30"/>
      <c r="NE34" s="30"/>
      <c r="NF34" s="30"/>
      <c r="NG34" s="30"/>
      <c r="NH34" s="30"/>
      <c r="NI34" s="30"/>
      <c r="NJ34" s="30"/>
      <c r="NK34" s="30"/>
      <c r="NL34" s="30"/>
      <c r="NM34" s="30"/>
      <c r="NN34" s="30"/>
      <c r="NO34" s="30"/>
      <c r="NP34" s="30"/>
      <c r="NQ34" s="30"/>
      <c r="NR34" s="30"/>
      <c r="NS34" s="30"/>
      <c r="NT34" s="30"/>
      <c r="NU34" s="30"/>
      <c r="NV34" s="30"/>
      <c r="NW34" s="30"/>
      <c r="NX34" s="30"/>
      <c r="NY34" s="30"/>
      <c r="NZ34" s="30"/>
      <c r="OA34" s="30"/>
      <c r="OB34" s="30"/>
      <c r="OC34" s="30"/>
      <c r="OD34" s="30"/>
      <c r="OE34" s="30"/>
      <c r="OF34" s="30"/>
      <c r="OG34" s="30"/>
      <c r="OH34" s="30"/>
      <c r="OI34" s="30"/>
      <c r="OJ34" s="30"/>
      <c r="OK34" s="30"/>
      <c r="OL34" s="30"/>
      <c r="OM34" s="30"/>
      <c r="ON34" s="30"/>
      <c r="OO34" s="30"/>
      <c r="OP34" s="30"/>
      <c r="OQ34" s="30"/>
      <c r="OR34" s="30"/>
      <c r="OS34" s="30"/>
      <c r="OT34" s="30"/>
      <c r="OU34" s="30"/>
      <c r="OV34" s="30"/>
      <c r="OW34" s="30"/>
      <c r="OX34" s="30"/>
      <c r="OY34" s="30"/>
      <c r="OZ34" s="30"/>
      <c r="PA34" s="30"/>
      <c r="PB34" s="30"/>
      <c r="PC34" s="30"/>
      <c r="PD34" s="30"/>
      <c r="PE34" s="30"/>
      <c r="PF34" s="30"/>
      <c r="PG34" s="30"/>
      <c r="PH34" s="30"/>
      <c r="PI34" s="30"/>
      <c r="PJ34" s="30"/>
      <c r="PK34" s="30"/>
      <c r="PL34" s="30"/>
      <c r="PM34" s="30"/>
      <c r="PN34" s="30"/>
      <c r="PO34" s="30"/>
      <c r="PP34" s="30"/>
      <c r="PQ34" s="30"/>
      <c r="PR34" s="30"/>
      <c r="PS34" s="30"/>
      <c r="PT34" s="30"/>
      <c r="PU34" s="30"/>
      <c r="PV34" s="30"/>
      <c r="PW34" s="30"/>
      <c r="PX34" s="30"/>
      <c r="PY34" s="30"/>
      <c r="PZ34" s="30"/>
      <c r="QA34" s="30"/>
      <c r="QB34" s="30"/>
      <c r="QC34" s="30"/>
      <c r="QD34" s="30"/>
      <c r="QE34" s="30"/>
      <c r="QF34" s="30"/>
      <c r="QG34" s="30"/>
      <c r="QH34" s="30"/>
      <c r="QI34" s="30"/>
      <c r="QJ34" s="30"/>
      <c r="QK34" s="30"/>
      <c r="QL34" s="30"/>
      <c r="QM34" s="30"/>
      <c r="QN34" s="30"/>
      <c r="QO34" s="30"/>
      <c r="QP34" s="30"/>
      <c r="QQ34" s="30"/>
      <c r="QR34" s="30"/>
      <c r="QS34" s="30"/>
      <c r="QT34" s="30"/>
      <c r="QU34" s="30"/>
      <c r="QV34" s="30"/>
      <c r="QW34" s="30"/>
      <c r="QX34" s="30"/>
      <c r="QY34" s="30"/>
      <c r="QZ34" s="30"/>
      <c r="RA34" s="30"/>
      <c r="RB34" s="30"/>
      <c r="RC34" s="30"/>
      <c r="RD34" s="30"/>
      <c r="RE34" s="30"/>
      <c r="RF34" s="30"/>
      <c r="RG34" s="30"/>
      <c r="RH34" s="30"/>
      <c r="RI34" s="30"/>
      <c r="RJ34" s="30"/>
      <c r="RK34" s="30"/>
      <c r="RL34" s="30"/>
      <c r="RM34" s="30"/>
      <c r="RN34" s="30"/>
      <c r="RO34" s="30"/>
      <c r="RP34" s="30"/>
      <c r="RQ34" s="30"/>
      <c r="RR34" s="30"/>
      <c r="RS34" s="30"/>
      <c r="RT34" s="30"/>
      <c r="RU34" s="30"/>
      <c r="RV34" s="30"/>
      <c r="RW34" s="30"/>
      <c r="RX34" s="30"/>
      <c r="RY34" s="30"/>
      <c r="RZ34" s="30"/>
      <c r="SA34" s="30"/>
      <c r="SB34" s="30"/>
      <c r="SC34" s="30"/>
      <c r="SD34" s="30"/>
      <c r="SE34" s="30"/>
      <c r="SF34" s="30"/>
      <c r="SG34" s="30"/>
      <c r="SH34" s="30"/>
      <c r="SI34" s="30"/>
      <c r="SJ34" s="30"/>
      <c r="SK34" s="30"/>
      <c r="SL34" s="30"/>
      <c r="SM34" s="30"/>
      <c r="SN34" s="30"/>
      <c r="SO34" s="30"/>
      <c r="SP34" s="30"/>
      <c r="SQ34" s="30"/>
      <c r="SR34" s="30"/>
      <c r="SS34" s="30"/>
      <c r="ST34" s="30"/>
      <c r="SU34" s="30"/>
      <c r="SV34" s="30"/>
      <c r="SW34" s="30"/>
      <c r="SX34" s="30"/>
      <c r="SY34" s="30"/>
      <c r="SZ34" s="30"/>
      <c r="TA34" s="30"/>
      <c r="TB34" s="30"/>
      <c r="TC34" s="30"/>
      <c r="TD34" s="30"/>
      <c r="TE34" s="30"/>
      <c r="TF34" s="30"/>
      <c r="TG34" s="30"/>
      <c r="TH34" s="30"/>
      <c r="TI34" s="30"/>
      <c r="TJ34" s="30"/>
      <c r="TK34" s="30"/>
      <c r="TL34" s="30"/>
      <c r="TM34" s="30"/>
      <c r="TN34" s="30"/>
      <c r="TO34" s="30"/>
      <c r="TP34" s="30"/>
      <c r="TQ34" s="30"/>
      <c r="TR34" s="30"/>
      <c r="TS34" s="30"/>
      <c r="TT34" s="30"/>
      <c r="TU34" s="30"/>
      <c r="TV34" s="30"/>
      <c r="TW34" s="30"/>
      <c r="TX34" s="30"/>
      <c r="TY34" s="30"/>
      <c r="TZ34" s="30"/>
      <c r="UA34" s="30"/>
      <c r="UB34" s="30"/>
      <c r="UC34" s="30"/>
      <c r="UD34" s="30"/>
      <c r="UE34" s="30"/>
      <c r="UF34" s="30"/>
      <c r="UG34" s="30"/>
      <c r="UH34" s="30"/>
      <c r="UI34" s="30"/>
      <c r="UJ34" s="30"/>
      <c r="UK34" s="30"/>
      <c r="UL34" s="30"/>
      <c r="UM34" s="30"/>
      <c r="UN34" s="30"/>
      <c r="UO34" s="30"/>
      <c r="UP34" s="30"/>
      <c r="UQ34" s="30"/>
      <c r="UR34" s="30"/>
      <c r="US34" s="30"/>
      <c r="UT34" s="30"/>
      <c r="UU34" s="30"/>
      <c r="UV34" s="30"/>
      <c r="UW34" s="30"/>
      <c r="UX34" s="30"/>
      <c r="UY34" s="30"/>
      <c r="UZ34" s="30"/>
      <c r="VA34" s="30"/>
      <c r="VB34" s="30"/>
      <c r="VC34" s="30"/>
      <c r="VD34" s="30"/>
      <c r="VE34" s="30"/>
      <c r="VF34" s="30"/>
      <c r="VG34" s="30"/>
      <c r="VH34" s="30"/>
      <c r="VI34" s="30"/>
      <c r="VJ34" s="30"/>
      <c r="VK34" s="30"/>
      <c r="VL34" s="30"/>
      <c r="VM34" s="30"/>
      <c r="VN34" s="30"/>
      <c r="VO34" s="30"/>
      <c r="VP34" s="30"/>
      <c r="VQ34" s="30"/>
      <c r="VR34" s="30"/>
      <c r="VS34" s="30"/>
      <c r="VT34" s="30"/>
      <c r="VU34" s="30"/>
      <c r="VV34" s="30"/>
      <c r="VW34" s="30"/>
      <c r="VX34" s="30"/>
      <c r="VY34" s="30"/>
      <c r="VZ34" s="30"/>
      <c r="WA34" s="30"/>
      <c r="WB34" s="30"/>
      <c r="WC34" s="30"/>
      <c r="WD34" s="30"/>
      <c r="WE34" s="30"/>
      <c r="WF34" s="30"/>
      <c r="WG34" s="30"/>
      <c r="WH34" s="30"/>
      <c r="WI34" s="30"/>
      <c r="WJ34" s="30"/>
      <c r="WK34" s="30"/>
      <c r="WL34" s="30"/>
      <c r="WM34" s="30"/>
      <c r="WN34" s="30"/>
      <c r="WO34" s="30"/>
      <c r="WP34" s="30"/>
      <c r="WQ34" s="30"/>
      <c r="WR34" s="30"/>
      <c r="WS34" s="30"/>
      <c r="WT34" s="30"/>
      <c r="WU34" s="30"/>
      <c r="WV34" s="30"/>
      <c r="WW34" s="30"/>
      <c r="WX34" s="30"/>
      <c r="WY34" s="30"/>
      <c r="WZ34" s="30"/>
      <c r="XA34" s="30"/>
      <c r="XB34" s="30"/>
      <c r="XC34" s="30"/>
      <c r="XD34" s="30"/>
      <c r="XE34" s="30"/>
      <c r="XF34" s="30"/>
      <c r="XG34" s="30"/>
      <c r="XH34" s="30"/>
      <c r="XI34" s="30"/>
      <c r="XJ34" s="30"/>
      <c r="XK34" s="30"/>
      <c r="XL34" s="30"/>
      <c r="XM34" s="30"/>
      <c r="XN34" s="30"/>
      <c r="XO34" s="30"/>
      <c r="XP34" s="30"/>
      <c r="XQ34" s="30"/>
      <c r="XR34" s="30"/>
      <c r="XS34" s="30"/>
      <c r="XT34" s="30"/>
      <c r="XU34" s="30"/>
      <c r="XV34" s="30"/>
      <c r="XW34" s="30"/>
      <c r="XX34" s="30"/>
      <c r="XY34" s="30"/>
      <c r="XZ34" s="30"/>
      <c r="YA34" s="30"/>
      <c r="YB34" s="30"/>
      <c r="YC34" s="30"/>
      <c r="YD34" s="30"/>
      <c r="YE34" s="30"/>
      <c r="YF34" s="30"/>
      <c r="YG34" s="30"/>
      <c r="YH34" s="30"/>
      <c r="YI34" s="30"/>
      <c r="YJ34" s="30"/>
      <c r="YK34" s="30"/>
      <c r="YL34" s="30"/>
      <c r="YM34" s="30"/>
      <c r="YN34" s="30"/>
      <c r="YO34" s="30"/>
      <c r="YP34" s="30"/>
      <c r="YQ34" s="30"/>
      <c r="YR34" s="30"/>
      <c r="YS34" s="30"/>
      <c r="YT34" s="30"/>
      <c r="YU34" s="30"/>
      <c r="YV34" s="30"/>
      <c r="YW34" s="30"/>
      <c r="YX34" s="30"/>
      <c r="YY34" s="30"/>
      <c r="YZ34" s="30"/>
      <c r="ZA34" s="30"/>
      <c r="ZB34" s="30"/>
      <c r="ZC34" s="30"/>
      <c r="ZD34" s="30"/>
      <c r="ZE34" s="30"/>
      <c r="ZF34" s="30"/>
      <c r="ZG34" s="30"/>
      <c r="ZH34" s="30"/>
      <c r="ZI34" s="30"/>
      <c r="ZJ34" s="30"/>
      <c r="ZK34" s="30"/>
      <c r="ZL34" s="30"/>
      <c r="ZM34" s="30"/>
      <c r="ZN34" s="30"/>
      <c r="ZO34" s="30"/>
      <c r="ZP34" s="30"/>
      <c r="ZQ34" s="30"/>
      <c r="ZR34" s="30"/>
      <c r="ZS34" s="30"/>
      <c r="ZT34" s="30"/>
      <c r="ZU34" s="30"/>
      <c r="ZV34" s="30"/>
      <c r="ZW34" s="30"/>
      <c r="ZX34" s="30"/>
      <c r="ZY34" s="30"/>
      <c r="ZZ34" s="30"/>
      <c r="AAA34" s="30"/>
      <c r="AAB34" s="30"/>
      <c r="AAC34" s="30"/>
      <c r="AAD34" s="30"/>
      <c r="AAE34" s="30"/>
      <c r="AAF34" s="30"/>
      <c r="AAG34" s="30"/>
      <c r="AAH34" s="30"/>
      <c r="AAI34" s="30"/>
      <c r="AAJ34" s="30"/>
      <c r="AAK34" s="30"/>
      <c r="AAL34" s="30"/>
      <c r="AAM34" s="30"/>
      <c r="AAN34" s="30"/>
      <c r="AAO34" s="30"/>
      <c r="AAP34" s="30"/>
      <c r="AAQ34" s="30"/>
      <c r="AAR34" s="30"/>
      <c r="AAS34" s="30"/>
      <c r="AAT34" s="30"/>
      <c r="AAU34" s="30"/>
      <c r="AAV34" s="30"/>
      <c r="AAW34" s="30"/>
      <c r="AAX34" s="30"/>
      <c r="AAY34" s="30"/>
      <c r="AAZ34" s="30"/>
      <c r="ABA34" s="30"/>
      <c r="ABB34" s="30"/>
      <c r="ABC34" s="30"/>
      <c r="ABD34" s="30"/>
      <c r="ABE34" s="30"/>
      <c r="ABF34" s="30"/>
      <c r="ABG34" s="30"/>
      <c r="ABH34" s="30"/>
      <c r="ABI34" s="30"/>
      <c r="ABJ34" s="30"/>
      <c r="ABK34" s="30"/>
      <c r="ABL34" s="30"/>
      <c r="ABM34" s="30"/>
      <c r="ABN34" s="30"/>
      <c r="ABO34" s="30"/>
      <c r="ABP34" s="30"/>
      <c r="ABQ34" s="30"/>
      <c r="ABR34" s="30"/>
      <c r="ABS34" s="30"/>
      <c r="ABT34" s="30"/>
      <c r="ABU34" s="30"/>
      <c r="ABV34" s="30"/>
      <c r="ABW34" s="30"/>
      <c r="ABX34" s="30"/>
      <c r="ABY34" s="30"/>
      <c r="ABZ34" s="30"/>
      <c r="ACA34" s="30"/>
      <c r="ACB34" s="30"/>
      <c r="ACC34" s="30"/>
      <c r="ACD34" s="30"/>
      <c r="ACE34" s="30"/>
      <c r="ACF34" s="30"/>
      <c r="ACG34" s="30"/>
      <c r="ACH34" s="30"/>
      <c r="ACI34" s="30"/>
      <c r="ACJ34" s="30"/>
      <c r="ACK34" s="30"/>
      <c r="ACL34" s="30"/>
      <c r="ACM34" s="30"/>
      <c r="ACN34" s="30"/>
      <c r="ACO34" s="30"/>
      <c r="ACP34" s="30"/>
      <c r="ACQ34" s="30"/>
      <c r="ACR34" s="30"/>
      <c r="ACS34" s="30"/>
      <c r="ACT34" s="30"/>
      <c r="ACU34" s="30"/>
      <c r="ACV34" s="30"/>
      <c r="ACW34" s="30"/>
      <c r="ACX34" s="30"/>
      <c r="ACY34" s="30"/>
      <c r="ACZ34" s="30"/>
      <c r="ADA34" s="30"/>
      <c r="ADB34" s="30"/>
      <c r="ADC34" s="30"/>
      <c r="ADD34" s="30"/>
      <c r="ADE34" s="30"/>
      <c r="ADF34" s="30"/>
      <c r="ADG34" s="30"/>
      <c r="ADH34" s="30"/>
      <c r="ADI34" s="30"/>
      <c r="ADJ34" s="30"/>
      <c r="ADK34" s="30"/>
      <c r="ADL34" s="30"/>
      <c r="ADM34" s="30"/>
      <c r="ADN34" s="30"/>
      <c r="ADO34" s="30"/>
      <c r="ADP34" s="30"/>
      <c r="ADQ34" s="30"/>
      <c r="ADR34" s="30"/>
      <c r="ADS34" s="30"/>
      <c r="ADT34" s="30"/>
      <c r="ADU34" s="30"/>
      <c r="ADV34" s="30"/>
      <c r="ADW34" s="30"/>
      <c r="ADX34" s="30"/>
      <c r="ADY34" s="30"/>
      <c r="ADZ34" s="30"/>
      <c r="AEA34" s="30"/>
      <c r="AEB34" s="30"/>
      <c r="AEC34" s="30"/>
      <c r="AED34" s="30"/>
      <c r="AEE34" s="30"/>
      <c r="AEF34" s="30"/>
      <c r="AEG34" s="30"/>
      <c r="AEH34" s="30"/>
      <c r="AEI34" s="30"/>
      <c r="AEJ34" s="30"/>
      <c r="AEK34" s="30"/>
      <c r="AEL34" s="30"/>
      <c r="AEM34" s="30"/>
      <c r="AEN34" s="30"/>
      <c r="AEO34" s="30"/>
      <c r="AEP34" s="30"/>
      <c r="AEQ34" s="30"/>
      <c r="AER34" s="30"/>
      <c r="AES34" s="30"/>
      <c r="AET34" s="30"/>
      <c r="AEU34" s="30"/>
      <c r="AEV34" s="30"/>
      <c r="AEW34" s="30"/>
      <c r="AEX34" s="30"/>
      <c r="AEY34" s="30"/>
      <c r="AEZ34" s="30"/>
      <c r="AFA34" s="30"/>
      <c r="AFB34" s="30"/>
      <c r="AFC34" s="30"/>
      <c r="AFD34" s="30"/>
      <c r="AFE34" s="30"/>
      <c r="AFF34" s="30"/>
      <c r="AFG34" s="30"/>
      <c r="AFH34" s="30"/>
      <c r="AFI34" s="30"/>
      <c r="AFJ34" s="30"/>
      <c r="AFK34" s="30"/>
      <c r="AFL34" s="30"/>
      <c r="AFM34" s="30"/>
      <c r="AFN34" s="30"/>
      <c r="AFO34" s="30"/>
      <c r="AFP34" s="30"/>
      <c r="AFQ34" s="30"/>
      <c r="AFR34" s="30"/>
      <c r="AFS34" s="30"/>
      <c r="AFT34" s="30"/>
      <c r="AFU34" s="30"/>
      <c r="AFV34" s="30"/>
      <c r="AFW34" s="30"/>
      <c r="AFX34" s="30"/>
      <c r="AFY34" s="30"/>
      <c r="AFZ34" s="30"/>
      <c r="AGA34" s="30"/>
      <c r="AGB34" s="30"/>
      <c r="AGC34" s="30"/>
      <c r="AGD34" s="30"/>
      <c r="AGE34" s="30"/>
      <c r="AGF34" s="30"/>
      <c r="AGG34" s="30"/>
      <c r="AGH34" s="30"/>
      <c r="AGI34" s="30"/>
      <c r="AGJ34" s="30"/>
      <c r="AGK34" s="30"/>
      <c r="AGL34" s="30"/>
      <c r="AGM34" s="30"/>
      <c r="AGN34" s="30"/>
      <c r="AGO34" s="30"/>
      <c r="AGP34" s="30"/>
      <c r="AGQ34" s="30"/>
      <c r="AGR34" s="30"/>
      <c r="AGS34" s="30"/>
      <c r="AGT34" s="30"/>
      <c r="AGU34" s="30"/>
      <c r="AGV34" s="30"/>
      <c r="AGW34" s="30"/>
      <c r="AGX34" s="30"/>
      <c r="AGY34" s="30"/>
      <c r="AGZ34" s="30"/>
      <c r="AHA34" s="30"/>
      <c r="AHB34" s="30"/>
      <c r="AHC34" s="30"/>
      <c r="AHD34" s="30"/>
      <c r="AHE34" s="30"/>
      <c r="AHF34" s="30"/>
      <c r="AHG34" s="30"/>
      <c r="AHH34" s="30"/>
      <c r="AHI34" s="30"/>
      <c r="AHJ34" s="30"/>
      <c r="AHK34" s="30"/>
      <c r="AHL34" s="30"/>
      <c r="AHM34" s="30"/>
      <c r="AHN34" s="30"/>
      <c r="AHO34" s="30"/>
      <c r="AHP34" s="30"/>
      <c r="AHQ34" s="30"/>
      <c r="AHR34" s="30"/>
      <c r="AHS34" s="30"/>
      <c r="AHT34" s="30"/>
      <c r="AHU34" s="30"/>
      <c r="AHV34" s="30"/>
      <c r="AHW34" s="30"/>
      <c r="AHX34" s="30"/>
      <c r="AHY34" s="30"/>
      <c r="AHZ34" s="30"/>
      <c r="AIA34" s="30"/>
      <c r="AIB34" s="30"/>
      <c r="AIC34" s="30"/>
      <c r="AID34" s="30"/>
      <c r="AIE34" s="30"/>
      <c r="AIF34" s="30"/>
      <c r="AIG34" s="30"/>
      <c r="AIH34" s="30"/>
      <c r="AII34" s="30"/>
      <c r="AIJ34" s="30"/>
      <c r="AIK34" s="30"/>
      <c r="AIL34" s="30"/>
      <c r="AIM34" s="30"/>
      <c r="AIN34" s="30"/>
      <c r="AIO34" s="30"/>
      <c r="AIP34" s="30"/>
      <c r="AIQ34" s="30"/>
      <c r="AIR34" s="30"/>
      <c r="AIS34" s="30"/>
      <c r="AIT34" s="30"/>
      <c r="AIU34" s="30"/>
      <c r="AIV34" s="30"/>
      <c r="AIW34" s="30"/>
      <c r="AIX34" s="30"/>
      <c r="AIY34" s="30"/>
      <c r="AIZ34" s="30"/>
      <c r="AJA34" s="30"/>
      <c r="AJB34" s="30"/>
      <c r="AJC34" s="30"/>
      <c r="AJD34" s="30"/>
      <c r="AJE34" s="30"/>
      <c r="AJF34" s="30"/>
      <c r="AJG34" s="30"/>
      <c r="AJH34" s="30"/>
      <c r="AJI34" s="30"/>
      <c r="AJJ34" s="30"/>
      <c r="AJK34" s="30"/>
      <c r="AJL34" s="30"/>
      <c r="AJM34" s="30"/>
      <c r="AJN34" s="30"/>
      <c r="AJO34" s="30"/>
      <c r="AJP34" s="30"/>
      <c r="AJQ34" s="30"/>
      <c r="AJR34" s="30"/>
      <c r="AJS34" s="30"/>
      <c r="AJT34" s="30"/>
      <c r="AJU34" s="30"/>
      <c r="AJV34" s="30"/>
      <c r="AJW34" s="30"/>
      <c r="AJX34" s="30"/>
      <c r="AJY34" s="30"/>
      <c r="AJZ34" s="30"/>
      <c r="AKA34" s="30"/>
      <c r="AKB34" s="30"/>
      <c r="AKC34" s="30"/>
      <c r="AKD34" s="30"/>
      <c r="AKE34" s="30"/>
      <c r="AKF34" s="30"/>
      <c r="AKG34" s="30"/>
      <c r="AKH34" s="30"/>
      <c r="AKI34" s="30"/>
      <c r="AKJ34" s="30"/>
      <c r="AKK34" s="30"/>
      <c r="AKL34" s="30"/>
      <c r="AKM34" s="30"/>
      <c r="AKN34" s="30"/>
      <c r="AKO34" s="30"/>
      <c r="AKP34" s="30"/>
      <c r="AKQ34" s="30"/>
      <c r="AKR34" s="30"/>
      <c r="AKS34" s="30"/>
      <c r="AKT34" s="30"/>
      <c r="AKU34" s="30"/>
      <c r="AKV34" s="30"/>
      <c r="AKW34" s="30"/>
      <c r="AKX34" s="30"/>
      <c r="AKY34" s="30"/>
      <c r="AKZ34" s="30"/>
      <c r="ALA34" s="30"/>
      <c r="ALB34" s="30"/>
      <c r="ALC34" s="30"/>
      <c r="ALD34" s="30"/>
      <c r="ALE34" s="30"/>
      <c r="ALF34" s="30"/>
      <c r="ALG34" s="30"/>
      <c r="ALH34" s="30"/>
      <c r="ALI34" s="30"/>
      <c r="ALJ34" s="30"/>
      <c r="ALK34" s="30"/>
      <c r="ALL34" s="30"/>
      <c r="ALM34" s="30"/>
      <c r="ALN34" s="30"/>
      <c r="ALO34" s="30"/>
      <c r="ALP34" s="30"/>
      <c r="ALQ34" s="30"/>
      <c r="ALR34" s="30"/>
      <c r="ALS34" s="30"/>
      <c r="ALT34" s="30"/>
      <c r="ALU34" s="30"/>
      <c r="ALV34" s="30"/>
      <c r="ALW34" s="30"/>
      <c r="ALX34" s="30"/>
      <c r="ALY34" s="30"/>
      <c r="ALZ34" s="30"/>
      <c r="AMA34" s="30"/>
      <c r="AMB34" s="30"/>
      <c r="AMC34" s="30"/>
      <c r="AMD34" s="30"/>
      <c r="AME34" s="30"/>
      <c r="AMF34" s="30"/>
      <c r="AMG34" s="30"/>
      <c r="AMH34" s="30"/>
      <c r="AMI34" s="30"/>
      <c r="AMJ34" s="30"/>
      <c r="AMK34" s="30"/>
      <c r="AML34" s="30"/>
      <c r="AMM34" s="30"/>
      <c r="AMN34" s="30"/>
      <c r="AMO34" s="30"/>
      <c r="AMP34" s="30"/>
      <c r="AMQ34" s="30"/>
      <c r="AMR34" s="30"/>
      <c r="AMS34" s="30"/>
      <c r="AMT34" s="30"/>
      <c r="AMU34" s="30"/>
      <c r="AMV34" s="30"/>
      <c r="AMW34" s="30"/>
      <c r="AMX34" s="30"/>
      <c r="AMY34" s="30"/>
      <c r="AMZ34" s="30"/>
      <c r="ANA34" s="30"/>
      <c r="ANB34" s="30"/>
      <c r="ANC34" s="30"/>
      <c r="AND34" s="30"/>
      <c r="ANE34" s="30"/>
      <c r="ANF34" s="30"/>
      <c r="ANG34" s="30"/>
      <c r="ANH34" s="30"/>
      <c r="ANI34" s="30"/>
      <c r="ANJ34" s="30"/>
      <c r="ANK34" s="30"/>
      <c r="ANL34" s="30"/>
      <c r="ANM34" s="30"/>
      <c r="ANN34" s="30"/>
      <c r="ANO34" s="30"/>
      <c r="ANP34" s="30"/>
      <c r="ANQ34" s="30"/>
      <c r="ANR34" s="30"/>
      <c r="ANS34" s="30"/>
      <c r="ANT34" s="30"/>
      <c r="ANU34" s="30"/>
      <c r="ANV34" s="30"/>
      <c r="ANW34" s="30"/>
      <c r="ANX34" s="30"/>
      <c r="ANY34" s="30"/>
      <c r="ANZ34" s="30"/>
      <c r="AOA34" s="30"/>
      <c r="AOB34" s="30"/>
      <c r="AOC34" s="30"/>
      <c r="AOD34" s="30"/>
      <c r="AOE34" s="30"/>
      <c r="AOF34" s="30"/>
      <c r="AOG34" s="30"/>
      <c r="AOH34" s="30"/>
      <c r="AOI34" s="30"/>
      <c r="AOJ34" s="30"/>
      <c r="AOK34" s="30"/>
      <c r="AOL34" s="30"/>
      <c r="AOM34" s="30"/>
      <c r="AON34" s="30"/>
      <c r="AOO34" s="30"/>
      <c r="AOP34" s="30"/>
      <c r="AOQ34" s="30"/>
      <c r="AOR34" s="30"/>
      <c r="AOS34" s="30"/>
      <c r="AOT34" s="30"/>
      <c r="AOU34" s="30"/>
      <c r="AOV34" s="30"/>
      <c r="AOW34" s="30"/>
      <c r="AOX34" s="30"/>
      <c r="AOY34" s="30"/>
      <c r="AOZ34" s="30"/>
      <c r="APA34" s="30"/>
      <c r="APB34" s="30"/>
      <c r="APC34" s="30"/>
      <c r="APD34" s="30"/>
      <c r="APE34" s="30"/>
      <c r="APF34" s="30"/>
      <c r="APG34" s="30"/>
      <c r="APH34" s="30"/>
      <c r="API34" s="30"/>
      <c r="APJ34" s="30"/>
      <c r="APK34" s="30"/>
      <c r="APL34" s="30"/>
      <c r="APM34" s="30"/>
      <c r="APN34" s="30"/>
      <c r="APO34" s="30"/>
      <c r="APP34" s="30"/>
      <c r="APQ34" s="30"/>
      <c r="APR34" s="30"/>
      <c r="APS34" s="30"/>
      <c r="APT34" s="30"/>
      <c r="APU34" s="30"/>
      <c r="APV34" s="30"/>
      <c r="APW34" s="30"/>
      <c r="APX34" s="30"/>
      <c r="APY34" s="30"/>
      <c r="APZ34" s="30"/>
      <c r="AQA34" s="30"/>
      <c r="AQB34" s="30"/>
      <c r="AQC34" s="30"/>
      <c r="AQD34" s="30"/>
      <c r="AQE34" s="30"/>
      <c r="AQF34" s="30"/>
      <c r="AQG34" s="30"/>
      <c r="AQH34" s="30"/>
      <c r="AQI34" s="30"/>
      <c r="AQJ34" s="30"/>
      <c r="AQK34" s="30"/>
      <c r="AQL34" s="30"/>
      <c r="AQM34" s="30"/>
      <c r="AQN34" s="30"/>
      <c r="AQO34" s="30"/>
      <c r="AQP34" s="30"/>
      <c r="AQQ34" s="30"/>
      <c r="AQR34" s="30"/>
      <c r="AQS34" s="30"/>
      <c r="AQT34" s="30"/>
      <c r="AQU34" s="30"/>
      <c r="AQV34" s="30"/>
      <c r="AQW34" s="30"/>
      <c r="AQX34" s="30"/>
      <c r="AQY34" s="30"/>
      <c r="AQZ34" s="30"/>
      <c r="ARA34" s="30"/>
      <c r="ARB34" s="30"/>
      <c r="ARC34" s="30"/>
      <c r="ARD34" s="30"/>
      <c r="ARE34" s="30"/>
      <c r="ARF34" s="30"/>
      <c r="ARG34" s="30"/>
      <c r="ARH34" s="30"/>
      <c r="ARI34" s="30"/>
      <c r="ARJ34" s="30"/>
      <c r="ARK34" s="30"/>
      <c r="ARL34" s="30"/>
      <c r="ARM34" s="30"/>
      <c r="ARN34" s="30"/>
      <c r="ARO34" s="30"/>
      <c r="ARP34" s="30"/>
      <c r="ARQ34" s="30"/>
      <c r="ARR34" s="30"/>
      <c r="ARS34" s="30"/>
      <c r="ART34" s="30"/>
      <c r="ARU34" s="30"/>
      <c r="ARV34" s="30"/>
      <c r="ARW34" s="30"/>
      <c r="ARX34" s="30"/>
      <c r="ARY34" s="30"/>
      <c r="ARZ34" s="30"/>
      <c r="ASA34" s="30"/>
      <c r="ASB34" s="30"/>
      <c r="ASC34" s="30"/>
      <c r="ASD34" s="30"/>
      <c r="ASE34" s="30"/>
      <c r="ASF34" s="30"/>
      <c r="ASG34" s="30"/>
      <c r="ASH34" s="30"/>
      <c r="ASI34" s="30"/>
      <c r="ASJ34" s="30"/>
      <c r="ASK34" s="30"/>
      <c r="ASL34" s="30"/>
      <c r="ASM34" s="30"/>
      <c r="ASN34" s="30"/>
      <c r="ASO34" s="30"/>
      <c r="ASP34" s="30"/>
      <c r="ASQ34" s="30"/>
      <c r="ASR34" s="30"/>
      <c r="ASS34" s="30"/>
      <c r="AST34" s="30"/>
      <c r="ASU34" s="30"/>
      <c r="ASV34" s="30"/>
      <c r="ASW34" s="30"/>
      <c r="ASX34" s="30"/>
      <c r="ASY34" s="30"/>
      <c r="ASZ34" s="30"/>
      <c r="ATA34" s="30"/>
      <c r="ATB34" s="30"/>
      <c r="ATC34" s="30"/>
      <c r="ATD34" s="30"/>
      <c r="ATE34" s="30"/>
      <c r="ATF34" s="30"/>
      <c r="ATG34" s="30"/>
      <c r="ATH34" s="30"/>
      <c r="ATI34" s="30"/>
      <c r="ATJ34" s="30"/>
      <c r="ATK34" s="30"/>
      <c r="ATL34" s="30"/>
      <c r="ATM34" s="30"/>
      <c r="ATN34" s="30"/>
      <c r="ATO34" s="30"/>
      <c r="ATP34" s="30"/>
      <c r="ATQ34" s="30"/>
      <c r="ATR34" s="30"/>
      <c r="ATS34" s="30"/>
      <c r="ATT34" s="30"/>
      <c r="ATU34" s="30"/>
      <c r="ATV34" s="30"/>
      <c r="ATW34" s="30"/>
      <c r="ATX34" s="30"/>
      <c r="ATY34" s="30"/>
      <c r="ATZ34" s="30"/>
      <c r="AUA34" s="30"/>
      <c r="AUB34" s="30"/>
      <c r="AUC34" s="30"/>
      <c r="AUD34" s="30"/>
      <c r="AUE34" s="30"/>
      <c r="AUF34" s="30"/>
      <c r="AUG34" s="30"/>
      <c r="AUH34" s="30"/>
      <c r="AUI34" s="30"/>
      <c r="AUJ34" s="30"/>
      <c r="AUK34" s="30"/>
      <c r="AUL34" s="30"/>
      <c r="AUM34" s="30"/>
      <c r="AUN34" s="30"/>
      <c r="AUO34" s="30"/>
      <c r="AUP34" s="30"/>
      <c r="AUQ34" s="30"/>
      <c r="AUR34" s="30"/>
      <c r="AUS34" s="30"/>
      <c r="AUT34" s="30"/>
      <c r="AUU34" s="30"/>
      <c r="AUV34" s="30"/>
      <c r="AUW34" s="30"/>
      <c r="AUX34" s="30"/>
      <c r="AUY34" s="30"/>
      <c r="AUZ34" s="30"/>
      <c r="AVA34" s="30"/>
      <c r="AVB34" s="30"/>
      <c r="AVC34" s="30"/>
      <c r="AVD34" s="30"/>
      <c r="AVE34" s="30"/>
      <c r="AVF34" s="30"/>
      <c r="AVG34" s="30"/>
      <c r="AVH34" s="30"/>
      <c r="AVI34" s="30"/>
      <c r="AVJ34" s="30"/>
      <c r="AVK34" s="30"/>
      <c r="AVL34" s="30"/>
      <c r="AVM34" s="30"/>
      <c r="AVN34" s="30"/>
      <c r="AVO34" s="30"/>
      <c r="AVP34" s="30"/>
      <c r="AVQ34" s="30"/>
      <c r="AVR34" s="30"/>
      <c r="AVS34" s="30"/>
      <c r="AVT34" s="30"/>
      <c r="AVU34" s="30"/>
      <c r="AVV34" s="30"/>
      <c r="AVW34" s="30"/>
      <c r="AVX34" s="30"/>
      <c r="AVY34" s="30"/>
      <c r="AVZ34" s="30"/>
      <c r="AWA34" s="30"/>
      <c r="AWB34" s="30"/>
      <c r="AWC34" s="30"/>
      <c r="AWD34" s="30"/>
      <c r="AWE34" s="30"/>
      <c r="AWF34" s="30"/>
      <c r="AWG34" s="30"/>
      <c r="AWH34" s="30"/>
      <c r="AWI34" s="30"/>
      <c r="AWJ34" s="30"/>
      <c r="AWK34" s="30"/>
      <c r="AWL34" s="30"/>
      <c r="AWM34" s="30"/>
      <c r="AWN34" s="30"/>
      <c r="AWO34" s="30"/>
      <c r="AWP34" s="30"/>
      <c r="AWQ34" s="30"/>
      <c r="AWR34" s="30"/>
      <c r="AWS34" s="30"/>
      <c r="AWT34" s="30"/>
      <c r="AWU34" s="30"/>
      <c r="AWV34" s="30"/>
      <c r="AWW34" s="30"/>
      <c r="AWX34" s="30"/>
      <c r="AWY34" s="30"/>
      <c r="AWZ34" s="30"/>
      <c r="AXA34" s="30"/>
      <c r="AXB34" s="30"/>
      <c r="AXC34" s="30"/>
      <c r="AXD34" s="30"/>
      <c r="AXE34" s="30"/>
      <c r="AXF34" s="30"/>
      <c r="AXG34" s="30"/>
      <c r="AXH34" s="30"/>
      <c r="AXI34" s="30"/>
      <c r="AXJ34" s="30"/>
      <c r="AXK34" s="30"/>
      <c r="AXL34" s="30"/>
      <c r="AXM34" s="30"/>
      <c r="AXN34" s="30"/>
      <c r="AXO34" s="30"/>
      <c r="AXP34" s="30"/>
      <c r="AXQ34" s="30"/>
      <c r="AXR34" s="30"/>
      <c r="AXS34" s="30"/>
      <c r="AXT34" s="30"/>
      <c r="AXU34" s="30"/>
      <c r="AXV34" s="30"/>
      <c r="AXW34" s="30"/>
      <c r="AXX34" s="30"/>
      <c r="AXY34" s="30"/>
      <c r="AXZ34" s="30"/>
      <c r="AYA34" s="30"/>
      <c r="AYB34" s="30"/>
      <c r="AYC34" s="30"/>
      <c r="AYD34" s="30"/>
      <c r="AYE34" s="30"/>
      <c r="AYF34" s="30"/>
      <c r="AYG34" s="30"/>
      <c r="AYH34" s="30"/>
      <c r="AYI34" s="30"/>
      <c r="AYJ34" s="30"/>
      <c r="AYK34" s="30"/>
      <c r="AYL34" s="30"/>
      <c r="AYM34" s="30"/>
      <c r="AYN34" s="30"/>
      <c r="AYO34" s="30"/>
      <c r="AYP34" s="30"/>
      <c r="AYQ34" s="30"/>
      <c r="AYR34" s="30"/>
      <c r="AYS34" s="30"/>
      <c r="AYT34" s="30"/>
      <c r="AYU34" s="30"/>
      <c r="AYV34" s="30"/>
      <c r="AYW34" s="30"/>
      <c r="AYX34" s="30"/>
      <c r="AYY34" s="30"/>
      <c r="AYZ34" s="30"/>
      <c r="AZA34" s="30"/>
      <c r="AZB34" s="30"/>
      <c r="AZC34" s="30"/>
      <c r="AZD34" s="30"/>
      <c r="AZE34" s="30"/>
      <c r="AZF34" s="30"/>
      <c r="AZG34" s="30"/>
      <c r="AZH34" s="30"/>
      <c r="AZI34" s="30"/>
      <c r="AZJ34" s="30"/>
      <c r="AZK34" s="30"/>
      <c r="AZL34" s="30"/>
      <c r="AZM34" s="30"/>
      <c r="AZN34" s="30"/>
      <c r="AZO34" s="30"/>
      <c r="AZP34" s="30"/>
      <c r="AZQ34" s="30"/>
      <c r="AZR34" s="30"/>
      <c r="AZS34" s="30"/>
      <c r="AZT34" s="30"/>
      <c r="AZU34" s="30"/>
      <c r="AZV34" s="30"/>
      <c r="AZW34" s="30"/>
      <c r="AZX34" s="30"/>
      <c r="AZY34" s="30"/>
      <c r="AZZ34" s="30"/>
      <c r="BAA34" s="30"/>
      <c r="BAB34" s="30"/>
      <c r="BAC34" s="30"/>
      <c r="BAD34" s="30"/>
      <c r="BAE34" s="30"/>
      <c r="BAF34" s="30"/>
      <c r="BAG34" s="30"/>
      <c r="BAH34" s="30"/>
      <c r="BAI34" s="30"/>
      <c r="BAJ34" s="30"/>
      <c r="BAK34" s="30"/>
      <c r="BAL34" s="30"/>
      <c r="BAM34" s="30"/>
      <c r="BAN34" s="30"/>
      <c r="BAO34" s="30"/>
      <c r="BAP34" s="30"/>
      <c r="BAQ34" s="30"/>
      <c r="BAR34" s="30"/>
      <c r="BAS34" s="30"/>
      <c r="BAT34" s="30"/>
      <c r="BAU34" s="30"/>
      <c r="BAV34" s="30"/>
      <c r="BAW34" s="30"/>
      <c r="BAX34" s="30"/>
      <c r="BAY34" s="30"/>
      <c r="BAZ34" s="30"/>
      <c r="BBA34" s="30"/>
      <c r="BBB34" s="30"/>
      <c r="BBC34" s="30"/>
      <c r="BBD34" s="30"/>
      <c r="BBE34" s="30"/>
      <c r="BBF34" s="30"/>
      <c r="BBG34" s="30"/>
      <c r="BBH34" s="30"/>
      <c r="BBI34" s="30"/>
      <c r="BBJ34" s="30"/>
      <c r="BBK34" s="30"/>
      <c r="BBL34" s="30"/>
      <c r="BBM34" s="30"/>
      <c r="BBN34" s="30"/>
      <c r="BBO34" s="30"/>
      <c r="BBP34" s="30"/>
      <c r="BBQ34" s="30"/>
      <c r="BBR34" s="30"/>
      <c r="BBS34" s="30"/>
      <c r="BBT34" s="30"/>
      <c r="BBU34" s="30"/>
      <c r="BBV34" s="30"/>
      <c r="BBW34" s="30"/>
      <c r="BBX34" s="30"/>
      <c r="BBY34" s="30"/>
      <c r="BBZ34" s="30"/>
      <c r="BCA34" s="30"/>
      <c r="BCB34" s="30"/>
      <c r="BCC34" s="30"/>
      <c r="BCD34" s="30"/>
      <c r="BCE34" s="30"/>
      <c r="BCF34" s="30"/>
      <c r="BCG34" s="30"/>
      <c r="BCH34" s="30"/>
      <c r="BCI34" s="30"/>
      <c r="BCJ34" s="30"/>
      <c r="BCK34" s="30"/>
      <c r="BCL34" s="30"/>
      <c r="BCM34" s="30"/>
      <c r="BCN34" s="30"/>
      <c r="BCO34" s="30"/>
      <c r="BCP34" s="30"/>
      <c r="BCQ34" s="30"/>
      <c r="BCR34" s="30"/>
      <c r="BCS34" s="30"/>
      <c r="BCT34" s="30"/>
      <c r="BCU34" s="30"/>
      <c r="BCV34" s="30"/>
      <c r="BCW34" s="30"/>
      <c r="BCX34" s="30"/>
      <c r="BCY34" s="30"/>
      <c r="BCZ34" s="30"/>
      <c r="BDA34" s="30"/>
      <c r="BDB34" s="30"/>
      <c r="BDC34" s="30"/>
      <c r="BDD34" s="30"/>
      <c r="BDE34" s="30"/>
      <c r="BDF34" s="30"/>
      <c r="BDG34" s="30"/>
      <c r="BDH34" s="30"/>
      <c r="BDI34" s="30"/>
      <c r="BDJ34" s="30"/>
      <c r="BDK34" s="30"/>
      <c r="BDL34" s="30"/>
      <c r="BDM34" s="30"/>
      <c r="BDN34" s="30"/>
      <c r="BDO34" s="30"/>
      <c r="BDP34" s="30"/>
      <c r="BDQ34" s="30"/>
      <c r="BDR34" s="30"/>
      <c r="BDS34" s="30"/>
      <c r="BDT34" s="30"/>
      <c r="BDU34" s="30"/>
      <c r="BDV34" s="30"/>
      <c r="BDW34" s="30"/>
      <c r="BDX34" s="30"/>
      <c r="BDY34" s="30"/>
      <c r="BDZ34" s="30"/>
      <c r="BEA34" s="30"/>
      <c r="BEB34" s="30"/>
      <c r="BEC34" s="30"/>
      <c r="BED34" s="30"/>
      <c r="BEE34" s="30"/>
      <c r="BEF34" s="30"/>
      <c r="BEG34" s="30"/>
      <c r="BEH34" s="30"/>
      <c r="BEI34" s="30"/>
      <c r="BEJ34" s="30"/>
      <c r="BEK34" s="30"/>
      <c r="BEL34" s="30"/>
      <c r="BEM34" s="30"/>
      <c r="BEN34" s="30"/>
      <c r="BEO34" s="30"/>
      <c r="BEP34" s="30"/>
      <c r="BEQ34" s="30"/>
      <c r="BER34" s="30"/>
      <c r="BES34" s="30"/>
      <c r="BET34" s="30"/>
      <c r="BEU34" s="30"/>
      <c r="BEV34" s="30"/>
      <c r="BEW34" s="30"/>
      <c r="BEX34" s="30"/>
      <c r="BEY34" s="30"/>
      <c r="BEZ34" s="30"/>
      <c r="BFA34" s="30"/>
      <c r="BFB34" s="30"/>
      <c r="BFC34" s="30"/>
      <c r="BFD34" s="30"/>
      <c r="BFE34" s="30"/>
      <c r="BFF34" s="30"/>
      <c r="BFG34" s="30"/>
      <c r="BFH34" s="30"/>
      <c r="BFI34" s="30"/>
      <c r="BFJ34" s="30"/>
      <c r="BFK34" s="30"/>
      <c r="BFL34" s="30"/>
      <c r="BFM34" s="30"/>
      <c r="BFN34" s="30"/>
      <c r="BFO34" s="30"/>
      <c r="BFP34" s="30"/>
      <c r="BFQ34" s="30"/>
      <c r="BFR34" s="30"/>
      <c r="BFS34" s="30"/>
      <c r="BFT34" s="30"/>
      <c r="BFU34" s="30"/>
      <c r="BFV34" s="30"/>
      <c r="BFW34" s="30"/>
      <c r="BFX34" s="30"/>
      <c r="BFY34" s="30"/>
      <c r="BFZ34" s="30"/>
      <c r="BGA34" s="30"/>
      <c r="BGB34" s="30"/>
      <c r="BGC34" s="30"/>
      <c r="BGD34" s="30"/>
      <c r="BGE34" s="30"/>
      <c r="BGF34" s="30"/>
      <c r="BGG34" s="30"/>
      <c r="BGH34" s="30"/>
      <c r="BGI34" s="30"/>
      <c r="BGJ34" s="30"/>
      <c r="BGK34" s="30"/>
      <c r="BGL34" s="30"/>
      <c r="BGM34" s="30"/>
      <c r="BGN34" s="30"/>
      <c r="BGO34" s="30"/>
      <c r="BGP34" s="30"/>
      <c r="BGQ34" s="30"/>
      <c r="BGR34" s="30"/>
      <c r="BGS34" s="30"/>
      <c r="BGT34" s="30"/>
      <c r="BGU34" s="30"/>
      <c r="BGV34" s="30"/>
      <c r="BGW34" s="30"/>
      <c r="BGX34" s="30"/>
      <c r="BGY34" s="30"/>
      <c r="BGZ34" s="30"/>
      <c r="BHA34" s="30"/>
      <c r="BHB34" s="30"/>
      <c r="BHC34" s="30"/>
      <c r="BHD34" s="30"/>
      <c r="BHE34" s="30"/>
      <c r="BHF34" s="30"/>
      <c r="BHG34" s="30"/>
      <c r="BHH34" s="30"/>
      <c r="BHI34" s="30"/>
      <c r="BHJ34" s="30"/>
      <c r="BHK34" s="30"/>
      <c r="BHL34" s="30"/>
      <c r="BHM34" s="30"/>
      <c r="BHN34" s="30"/>
      <c r="BHO34" s="30"/>
      <c r="BHP34" s="30"/>
      <c r="BHQ34" s="30"/>
      <c r="BHR34" s="30"/>
      <c r="BHS34" s="30"/>
      <c r="BHT34" s="30"/>
      <c r="BHU34" s="30"/>
      <c r="BHV34" s="30"/>
      <c r="BHW34" s="30"/>
      <c r="BHX34" s="30"/>
      <c r="BHY34" s="30"/>
      <c r="BHZ34" s="30"/>
      <c r="BIA34" s="30"/>
      <c r="BIB34" s="30"/>
      <c r="BIC34" s="30"/>
      <c r="BID34" s="30"/>
      <c r="BIE34" s="30"/>
      <c r="BIF34" s="30"/>
      <c r="BIG34" s="30"/>
      <c r="BIH34" s="30"/>
      <c r="BII34" s="30"/>
      <c r="BIJ34" s="30"/>
      <c r="BIK34" s="30"/>
      <c r="BIL34" s="30"/>
      <c r="BIM34" s="30"/>
      <c r="BIN34" s="30"/>
      <c r="BIO34" s="30"/>
      <c r="BIP34" s="30"/>
      <c r="BIQ34" s="30"/>
      <c r="BIR34" s="30"/>
      <c r="BIS34" s="30"/>
      <c r="BIT34" s="30"/>
      <c r="BIU34" s="30"/>
      <c r="BIV34" s="30"/>
      <c r="BIW34" s="30"/>
      <c r="BIX34" s="30"/>
      <c r="BIY34" s="30"/>
      <c r="BIZ34" s="30"/>
      <c r="BJA34" s="30"/>
      <c r="BJB34" s="30"/>
      <c r="BJC34" s="30"/>
      <c r="BJD34" s="30"/>
      <c r="BJE34" s="30"/>
      <c r="BJF34" s="30"/>
      <c r="BJG34" s="30"/>
      <c r="BJH34" s="30"/>
      <c r="BJI34" s="30"/>
      <c r="BJJ34" s="30"/>
      <c r="BJK34" s="30"/>
      <c r="BJL34" s="30"/>
      <c r="BJM34" s="30"/>
      <c r="BJN34" s="30"/>
      <c r="BJO34" s="30"/>
      <c r="BJP34" s="30"/>
      <c r="BJQ34" s="30"/>
      <c r="BJR34" s="30"/>
      <c r="BJS34" s="30"/>
      <c r="BJT34" s="30"/>
      <c r="BJU34" s="30"/>
      <c r="BJV34" s="30"/>
      <c r="BJW34" s="30"/>
      <c r="BJX34" s="30"/>
      <c r="BJY34" s="30"/>
      <c r="BJZ34" s="30"/>
      <c r="BKA34" s="30"/>
      <c r="BKB34" s="30"/>
      <c r="BKC34" s="30"/>
      <c r="BKD34" s="30"/>
      <c r="BKE34" s="30"/>
      <c r="BKF34" s="30"/>
      <c r="BKG34" s="30"/>
      <c r="BKH34" s="30"/>
      <c r="BKI34" s="30"/>
      <c r="BKJ34" s="30"/>
      <c r="BKK34" s="30"/>
      <c r="BKL34" s="30"/>
      <c r="BKM34" s="30"/>
      <c r="BKN34" s="30"/>
      <c r="BKO34" s="30"/>
      <c r="BKP34" s="30"/>
      <c r="BKQ34" s="30"/>
      <c r="BKR34" s="30"/>
      <c r="BKS34" s="30"/>
      <c r="BKT34" s="30"/>
      <c r="BKU34" s="30"/>
      <c r="BKV34" s="30"/>
      <c r="BKW34" s="30"/>
      <c r="BKX34" s="30"/>
      <c r="BKY34" s="30"/>
      <c r="BKZ34" s="30"/>
      <c r="BLA34" s="30"/>
      <c r="BLB34" s="30"/>
      <c r="BLC34" s="30"/>
      <c r="BLD34" s="30"/>
      <c r="BLE34" s="30"/>
      <c r="BLF34" s="30"/>
      <c r="BLG34" s="30"/>
      <c r="BLH34" s="30"/>
      <c r="BLI34" s="30"/>
      <c r="BLJ34" s="30"/>
      <c r="BLK34" s="30"/>
      <c r="BLL34" s="30"/>
      <c r="BLM34" s="30"/>
      <c r="BLN34" s="30"/>
      <c r="BLO34" s="30"/>
      <c r="BLP34" s="30"/>
      <c r="BLQ34" s="30"/>
      <c r="BLR34" s="30"/>
      <c r="BLS34" s="30"/>
      <c r="BLT34" s="30"/>
      <c r="BLU34" s="30"/>
      <c r="BLV34" s="30"/>
      <c r="BLW34" s="30"/>
      <c r="BLX34" s="30"/>
      <c r="BLY34" s="30"/>
      <c r="BLZ34" s="30"/>
      <c r="BMA34" s="30"/>
      <c r="BMB34" s="30"/>
      <c r="BMC34" s="30"/>
      <c r="BMD34" s="30"/>
      <c r="BME34" s="30"/>
      <c r="BMF34" s="30"/>
      <c r="BMG34" s="30"/>
      <c r="BMH34" s="30"/>
      <c r="BMI34" s="30"/>
      <c r="BMJ34" s="30"/>
      <c r="BMK34" s="30"/>
      <c r="BML34" s="30"/>
      <c r="BMM34" s="30"/>
      <c r="BMN34" s="30"/>
      <c r="BMO34" s="30"/>
      <c r="BMP34" s="30"/>
      <c r="BMQ34" s="30"/>
      <c r="BMR34" s="30"/>
      <c r="BMS34" s="30"/>
      <c r="BMT34" s="30"/>
      <c r="BMU34" s="30"/>
      <c r="BMV34" s="30"/>
      <c r="BMW34" s="30"/>
      <c r="BMX34" s="30"/>
      <c r="BMY34" s="30"/>
      <c r="BMZ34" s="30"/>
      <c r="BNA34" s="30"/>
      <c r="BNB34" s="30"/>
      <c r="BNC34" s="30"/>
      <c r="BND34" s="30"/>
      <c r="BNE34" s="30"/>
      <c r="BNF34" s="30"/>
      <c r="BNG34" s="30"/>
      <c r="BNH34" s="30"/>
      <c r="BNI34" s="30"/>
      <c r="BNJ34" s="30"/>
      <c r="BNK34" s="30"/>
      <c r="BNL34" s="30"/>
      <c r="BNM34" s="30"/>
      <c r="BNN34" s="30"/>
      <c r="BNO34" s="30"/>
      <c r="BNP34" s="30"/>
      <c r="BNQ34" s="30"/>
      <c r="BNR34" s="30"/>
      <c r="BNS34" s="30"/>
      <c r="BNT34" s="30"/>
      <c r="BNU34" s="30"/>
      <c r="BNV34" s="30"/>
      <c r="BNW34" s="30"/>
      <c r="BNX34" s="30"/>
      <c r="BNY34" s="30"/>
      <c r="BNZ34" s="30"/>
      <c r="BOA34" s="30"/>
      <c r="BOB34" s="30"/>
      <c r="BOC34" s="30"/>
      <c r="BOD34" s="30"/>
      <c r="BOE34" s="30"/>
      <c r="BOF34" s="30"/>
      <c r="BOG34" s="30"/>
      <c r="BOH34" s="30"/>
      <c r="BOI34" s="30"/>
      <c r="BOJ34" s="30"/>
      <c r="BOK34" s="30"/>
      <c r="BOL34" s="30"/>
      <c r="BOM34" s="30"/>
      <c r="BON34" s="30"/>
      <c r="BOO34" s="30"/>
      <c r="BOP34" s="30"/>
      <c r="BOQ34" s="30"/>
      <c r="BOR34" s="30"/>
      <c r="BOS34" s="30"/>
      <c r="BOT34" s="30"/>
      <c r="BOU34" s="30"/>
      <c r="BOV34" s="30"/>
      <c r="BOW34" s="30"/>
      <c r="BOX34" s="30"/>
      <c r="BOY34" s="30"/>
      <c r="BOZ34" s="30"/>
      <c r="BPA34" s="30"/>
      <c r="BPB34" s="30"/>
      <c r="BPC34" s="30"/>
      <c r="BPD34" s="30"/>
      <c r="BPE34" s="30"/>
      <c r="BPF34" s="30"/>
      <c r="BPG34" s="30"/>
      <c r="BPH34" s="30"/>
      <c r="BPI34" s="30"/>
      <c r="BPJ34" s="30"/>
      <c r="BPK34" s="30"/>
      <c r="BPL34" s="30"/>
      <c r="BPM34" s="30"/>
      <c r="BPN34" s="30"/>
      <c r="BPO34" s="30"/>
      <c r="BPP34" s="30"/>
      <c r="BPQ34" s="30"/>
      <c r="BPR34" s="30"/>
      <c r="BPS34" s="30"/>
      <c r="BPT34" s="30"/>
      <c r="BPU34" s="30"/>
      <c r="BPV34" s="30"/>
      <c r="BPW34" s="30"/>
      <c r="BPX34" s="30"/>
      <c r="BPY34" s="30"/>
      <c r="BPZ34" s="30"/>
      <c r="BQA34" s="30"/>
      <c r="BQB34" s="30"/>
      <c r="BQC34" s="30"/>
      <c r="BQD34" s="30"/>
      <c r="BQE34" s="30"/>
      <c r="BQF34" s="30"/>
      <c r="BQG34" s="30"/>
      <c r="BQH34" s="30"/>
      <c r="BQI34" s="30"/>
      <c r="BQJ34" s="30"/>
      <c r="BQK34" s="30"/>
      <c r="BQL34" s="30"/>
      <c r="BQM34" s="30"/>
      <c r="BQN34" s="30"/>
      <c r="BQO34" s="30"/>
      <c r="BQP34" s="30"/>
      <c r="BQQ34" s="30"/>
      <c r="BQR34" s="30"/>
      <c r="BQS34" s="30"/>
      <c r="BQT34" s="30"/>
      <c r="BQU34" s="30"/>
      <c r="BQV34" s="30"/>
      <c r="BQW34" s="30"/>
      <c r="BQX34" s="30"/>
      <c r="BQY34" s="30"/>
      <c r="BQZ34" s="30"/>
      <c r="BRA34" s="30"/>
      <c r="BRB34" s="30"/>
      <c r="BRC34" s="30"/>
      <c r="BRD34" s="30"/>
      <c r="BRE34" s="30"/>
      <c r="BRF34" s="30"/>
      <c r="BRG34" s="30"/>
      <c r="BRH34" s="30"/>
      <c r="BRI34" s="30"/>
      <c r="BRJ34" s="30"/>
      <c r="BRK34" s="30"/>
      <c r="BRL34" s="30"/>
      <c r="BRM34" s="30"/>
      <c r="BRN34" s="30"/>
      <c r="BRO34" s="30"/>
      <c r="BRP34" s="30"/>
      <c r="BRQ34" s="30"/>
      <c r="BRR34" s="30"/>
      <c r="BRS34" s="30"/>
      <c r="BRT34" s="30"/>
      <c r="BRU34" s="30"/>
      <c r="BRV34" s="30"/>
      <c r="BRW34" s="30"/>
      <c r="BRX34" s="30"/>
      <c r="BRY34" s="30"/>
      <c r="BRZ34" s="30"/>
      <c r="BSA34" s="30"/>
      <c r="BSB34" s="30"/>
      <c r="BSC34" s="30"/>
      <c r="BSD34" s="30"/>
      <c r="BSE34" s="30"/>
      <c r="BSF34" s="30"/>
      <c r="BSG34" s="30"/>
      <c r="BSH34" s="30"/>
      <c r="BSI34" s="30"/>
      <c r="BSJ34" s="30"/>
      <c r="BSK34" s="30"/>
      <c r="BSL34" s="30"/>
      <c r="BSM34" s="30"/>
      <c r="BSN34" s="30"/>
      <c r="BSO34" s="30"/>
      <c r="BSP34" s="30"/>
      <c r="BSQ34" s="30"/>
      <c r="BSR34" s="30"/>
      <c r="BSS34" s="30"/>
      <c r="BST34" s="30"/>
      <c r="BSU34" s="30"/>
      <c r="BSV34" s="30"/>
      <c r="BSW34" s="30"/>
      <c r="BSX34" s="30"/>
      <c r="BSY34" s="30"/>
      <c r="BSZ34" s="30"/>
      <c r="BTA34" s="30"/>
      <c r="BTB34" s="30"/>
      <c r="BTC34" s="30"/>
      <c r="BTD34" s="30"/>
      <c r="BTE34" s="30"/>
      <c r="BTF34" s="30"/>
      <c r="BTG34" s="30"/>
      <c r="BTH34" s="30"/>
      <c r="BTI34" s="30"/>
      <c r="BTJ34" s="30"/>
      <c r="BTK34" s="30"/>
      <c r="BTL34" s="30"/>
      <c r="BTM34" s="30"/>
      <c r="BTN34" s="30"/>
      <c r="BTO34" s="30"/>
      <c r="BTP34" s="30"/>
      <c r="BTQ34" s="30"/>
      <c r="BTR34" s="30"/>
      <c r="BTS34" s="30"/>
      <c r="BTT34" s="30"/>
      <c r="BTU34" s="30"/>
      <c r="BTV34" s="30"/>
      <c r="BTW34" s="30"/>
      <c r="BTX34" s="30"/>
      <c r="BTY34" s="30"/>
      <c r="BTZ34" s="30"/>
      <c r="BUA34" s="30"/>
      <c r="BUB34" s="30"/>
      <c r="BUC34" s="30"/>
      <c r="BUD34" s="30"/>
      <c r="BUE34" s="30"/>
      <c r="BUF34" s="30"/>
      <c r="BUG34" s="30"/>
      <c r="BUH34" s="30"/>
      <c r="BUI34" s="30"/>
      <c r="BUJ34" s="30"/>
      <c r="BUK34" s="30"/>
      <c r="BUL34" s="30"/>
      <c r="BUM34" s="30"/>
      <c r="BUN34" s="30"/>
      <c r="BUO34" s="30"/>
      <c r="BUP34" s="30"/>
      <c r="BUQ34" s="30"/>
      <c r="BUR34" s="30"/>
      <c r="BUS34" s="30"/>
      <c r="BUT34" s="30"/>
      <c r="BUU34" s="30"/>
      <c r="BUV34" s="30"/>
      <c r="BUW34" s="30"/>
      <c r="BUX34" s="30"/>
      <c r="BUY34" s="30"/>
      <c r="BUZ34" s="30"/>
      <c r="BVA34" s="30"/>
      <c r="BVB34" s="30"/>
      <c r="BVC34" s="30"/>
      <c r="BVD34" s="30"/>
      <c r="BVE34" s="30"/>
      <c r="BVF34" s="30"/>
      <c r="BVG34" s="30"/>
      <c r="BVH34" s="30"/>
      <c r="BVI34" s="30"/>
      <c r="BVJ34" s="30"/>
      <c r="BVK34" s="30"/>
      <c r="BVL34" s="30"/>
      <c r="BVM34" s="30"/>
      <c r="BVN34" s="30"/>
      <c r="BVO34" s="30"/>
      <c r="BVP34" s="30"/>
      <c r="BVQ34" s="30"/>
      <c r="BVR34" s="30"/>
      <c r="BVS34" s="30"/>
      <c r="BVT34" s="30"/>
      <c r="BVU34" s="30"/>
      <c r="BVV34" s="30"/>
      <c r="BVW34" s="30"/>
      <c r="BVX34" s="30"/>
      <c r="BVY34" s="30"/>
      <c r="BVZ34" s="30"/>
      <c r="BWA34" s="30"/>
      <c r="BWB34" s="30"/>
      <c r="BWC34" s="30"/>
      <c r="BWD34" s="30"/>
      <c r="BWE34" s="30"/>
      <c r="BWF34" s="30"/>
      <c r="BWG34" s="30"/>
      <c r="BWH34" s="30"/>
      <c r="BWI34" s="30"/>
      <c r="BWJ34" s="30"/>
      <c r="BWK34" s="30"/>
      <c r="BWL34" s="30"/>
      <c r="BWM34" s="30"/>
      <c r="BWN34" s="30"/>
      <c r="BWO34" s="30"/>
      <c r="BWP34" s="30"/>
      <c r="BWQ34" s="30"/>
      <c r="BWR34" s="30"/>
      <c r="BWS34" s="30"/>
      <c r="BWT34" s="30"/>
      <c r="BWU34" s="30"/>
      <c r="BWV34" s="30"/>
      <c r="BWW34" s="30"/>
      <c r="BWX34" s="30"/>
      <c r="BWY34" s="30"/>
      <c r="BWZ34" s="30"/>
      <c r="BXA34" s="30"/>
      <c r="BXB34" s="30"/>
      <c r="BXC34" s="30"/>
      <c r="BXD34" s="30"/>
      <c r="BXE34" s="30"/>
      <c r="BXF34" s="30"/>
      <c r="BXG34" s="30"/>
      <c r="BXH34" s="30"/>
      <c r="BXI34" s="30"/>
      <c r="BXJ34" s="30"/>
      <c r="BXK34" s="30"/>
      <c r="BXL34" s="30"/>
      <c r="BXM34" s="30"/>
      <c r="BXN34" s="30"/>
      <c r="BXO34" s="30"/>
      <c r="BXP34" s="30"/>
      <c r="BXQ34" s="30"/>
      <c r="BXR34" s="30"/>
      <c r="BXS34" s="30"/>
      <c r="BXT34" s="30"/>
      <c r="BXU34" s="30"/>
      <c r="BXV34" s="30"/>
      <c r="BXW34" s="30"/>
      <c r="BXX34" s="30"/>
      <c r="BXY34" s="30"/>
      <c r="BXZ34" s="30"/>
      <c r="BYA34" s="30"/>
      <c r="BYB34" s="30"/>
      <c r="BYC34" s="30"/>
      <c r="BYD34" s="30"/>
      <c r="BYE34" s="30"/>
      <c r="BYF34" s="30"/>
      <c r="BYG34" s="30"/>
      <c r="BYH34" s="30"/>
      <c r="BYI34" s="30"/>
      <c r="BYJ34" s="30"/>
      <c r="BYK34" s="30"/>
      <c r="BYL34" s="30"/>
      <c r="BYM34" s="30"/>
      <c r="BYN34" s="30"/>
      <c r="BYO34" s="30"/>
      <c r="BYP34" s="30"/>
      <c r="BYQ34" s="30"/>
      <c r="BYR34" s="30"/>
      <c r="BYS34" s="30"/>
      <c r="BYT34" s="30"/>
      <c r="BYU34" s="30"/>
      <c r="BYV34" s="30"/>
      <c r="BYW34" s="30"/>
      <c r="BYX34" s="30"/>
      <c r="BYY34" s="30"/>
      <c r="BYZ34" s="30"/>
      <c r="BZA34" s="30"/>
      <c r="BZB34" s="30"/>
      <c r="BZC34" s="30"/>
      <c r="BZD34" s="30"/>
      <c r="BZE34" s="30"/>
      <c r="BZF34" s="30"/>
      <c r="BZG34" s="30"/>
      <c r="BZH34" s="30"/>
      <c r="BZI34" s="30"/>
      <c r="BZJ34" s="30"/>
      <c r="BZK34" s="30"/>
      <c r="BZL34" s="30"/>
      <c r="BZM34" s="30"/>
      <c r="BZN34" s="30"/>
      <c r="BZO34" s="30"/>
      <c r="BZP34" s="30"/>
      <c r="BZQ34" s="30"/>
      <c r="BZR34" s="30"/>
      <c r="BZS34" s="30"/>
      <c r="BZT34" s="30"/>
      <c r="BZU34" s="30"/>
      <c r="BZV34" s="30"/>
      <c r="BZW34" s="30"/>
      <c r="BZX34" s="30"/>
      <c r="BZY34" s="30"/>
      <c r="BZZ34" s="30"/>
      <c r="CAA34" s="30"/>
      <c r="CAB34" s="30"/>
      <c r="CAC34" s="30"/>
      <c r="CAD34" s="30"/>
      <c r="CAE34" s="30"/>
      <c r="CAF34" s="30"/>
      <c r="CAG34" s="30"/>
      <c r="CAH34" s="30"/>
      <c r="CAI34" s="30"/>
      <c r="CAJ34" s="30"/>
      <c r="CAK34" s="30"/>
      <c r="CAL34" s="30"/>
      <c r="CAM34" s="30"/>
      <c r="CAN34" s="30"/>
      <c r="CAO34" s="30"/>
      <c r="CAP34" s="30"/>
      <c r="CAQ34" s="30"/>
      <c r="CAR34" s="30"/>
      <c r="CAS34" s="30"/>
      <c r="CAT34" s="30"/>
      <c r="CAU34" s="30"/>
      <c r="CAV34" s="30"/>
      <c r="CAW34" s="30"/>
      <c r="CAX34" s="30"/>
      <c r="CAY34" s="30"/>
      <c r="CAZ34" s="30"/>
      <c r="CBA34" s="30"/>
      <c r="CBB34" s="30"/>
      <c r="CBC34" s="30"/>
      <c r="CBD34" s="30"/>
      <c r="CBE34" s="30"/>
      <c r="CBF34" s="30"/>
      <c r="CBG34" s="30"/>
      <c r="CBH34" s="30"/>
      <c r="CBI34" s="30"/>
      <c r="CBJ34" s="30"/>
      <c r="CBK34" s="30"/>
      <c r="CBL34" s="30"/>
      <c r="CBM34" s="30"/>
      <c r="CBN34" s="30"/>
      <c r="CBO34" s="30"/>
      <c r="CBP34" s="30"/>
      <c r="CBQ34" s="30"/>
      <c r="CBR34" s="30"/>
      <c r="CBS34" s="30"/>
      <c r="CBT34" s="30"/>
      <c r="CBU34" s="30"/>
      <c r="CBV34" s="30"/>
      <c r="CBW34" s="30"/>
      <c r="CBX34" s="30"/>
      <c r="CBY34" s="30"/>
      <c r="CBZ34" s="30"/>
      <c r="CCA34" s="30"/>
      <c r="CCB34" s="30"/>
      <c r="CCC34" s="30"/>
      <c r="CCD34" s="30"/>
      <c r="CCE34" s="30"/>
      <c r="CCF34" s="30"/>
      <c r="CCG34" s="30"/>
      <c r="CCH34" s="30"/>
      <c r="CCI34" s="30"/>
      <c r="CCJ34" s="30"/>
      <c r="CCK34" s="30"/>
      <c r="CCL34" s="30"/>
      <c r="CCM34" s="30"/>
      <c r="CCN34" s="30"/>
      <c r="CCO34" s="30"/>
      <c r="CCP34" s="30"/>
      <c r="CCQ34" s="30"/>
      <c r="CCR34" s="30"/>
      <c r="CCS34" s="30"/>
      <c r="CCT34" s="30"/>
      <c r="CCU34" s="30"/>
      <c r="CCV34" s="30"/>
      <c r="CCW34" s="30"/>
      <c r="CCX34" s="30"/>
      <c r="CCY34" s="30"/>
      <c r="CCZ34" s="30"/>
      <c r="CDA34" s="30"/>
      <c r="CDB34" s="30"/>
      <c r="CDC34" s="30"/>
      <c r="CDD34" s="30"/>
      <c r="CDE34" s="30"/>
      <c r="CDF34" s="30"/>
      <c r="CDG34" s="30"/>
      <c r="CDH34" s="30"/>
      <c r="CDI34" s="30"/>
      <c r="CDJ34" s="30"/>
      <c r="CDK34" s="30"/>
      <c r="CDL34" s="30"/>
      <c r="CDM34" s="30"/>
      <c r="CDN34" s="30"/>
      <c r="CDO34" s="30"/>
      <c r="CDP34" s="30"/>
      <c r="CDQ34" s="30"/>
      <c r="CDR34" s="30"/>
      <c r="CDS34" s="30"/>
      <c r="CDT34" s="30"/>
      <c r="CDU34" s="30"/>
      <c r="CDV34" s="30"/>
      <c r="CDW34" s="30"/>
      <c r="CDX34" s="30"/>
      <c r="CDY34" s="30"/>
      <c r="CDZ34" s="30"/>
      <c r="CEA34" s="30"/>
      <c r="CEB34" s="30"/>
      <c r="CEC34" s="30"/>
      <c r="CED34" s="30"/>
      <c r="CEE34" s="30"/>
      <c r="CEF34" s="30"/>
      <c r="CEG34" s="30"/>
      <c r="CEH34" s="30"/>
      <c r="CEI34" s="30"/>
      <c r="CEJ34" s="30"/>
      <c r="CEK34" s="30"/>
      <c r="CEL34" s="30"/>
      <c r="CEM34" s="30"/>
      <c r="CEN34" s="30"/>
      <c r="CEO34" s="30"/>
      <c r="CEP34" s="30"/>
      <c r="CEQ34" s="30"/>
      <c r="CER34" s="30"/>
      <c r="CES34" s="30"/>
      <c r="CET34" s="30"/>
      <c r="CEU34" s="30"/>
      <c r="CEV34" s="30"/>
      <c r="CEW34" s="30"/>
      <c r="CEX34" s="30"/>
      <c r="CEY34" s="30"/>
      <c r="CEZ34" s="30"/>
      <c r="CFA34" s="30"/>
      <c r="CFB34" s="30"/>
      <c r="CFC34" s="30"/>
      <c r="CFD34" s="30"/>
      <c r="CFE34" s="30"/>
      <c r="CFF34" s="30"/>
      <c r="CFG34" s="30"/>
      <c r="CFH34" s="30"/>
      <c r="CFI34" s="30"/>
      <c r="CFJ34" s="30"/>
      <c r="CFK34" s="30"/>
      <c r="CFL34" s="30"/>
      <c r="CFM34" s="30"/>
      <c r="CFN34" s="30"/>
      <c r="CFO34" s="30"/>
      <c r="CFP34" s="30"/>
      <c r="CFQ34" s="30"/>
      <c r="CFR34" s="30"/>
      <c r="CFS34" s="30"/>
      <c r="CFT34" s="30"/>
      <c r="CFU34" s="30"/>
      <c r="CFV34" s="30"/>
      <c r="CFW34" s="30"/>
      <c r="CFX34" s="30"/>
      <c r="CFY34" s="30"/>
      <c r="CFZ34" s="30"/>
      <c r="CGA34" s="30"/>
      <c r="CGB34" s="30"/>
      <c r="CGC34" s="30"/>
      <c r="CGD34" s="30"/>
      <c r="CGE34" s="30"/>
      <c r="CGF34" s="30"/>
      <c r="CGG34" s="30"/>
      <c r="CGH34" s="30"/>
      <c r="CGI34" s="30"/>
      <c r="CGJ34" s="30"/>
      <c r="CGK34" s="30"/>
      <c r="CGL34" s="30"/>
      <c r="CGM34" s="30"/>
      <c r="CGN34" s="30"/>
      <c r="CGO34" s="30"/>
      <c r="CGP34" s="30"/>
      <c r="CGQ34" s="30"/>
      <c r="CGR34" s="30"/>
      <c r="CGS34" s="30"/>
      <c r="CGT34" s="30"/>
      <c r="CGU34" s="30"/>
      <c r="CGV34" s="30"/>
      <c r="CGW34" s="30"/>
      <c r="CGX34" s="30"/>
      <c r="CGY34" s="30"/>
      <c r="CGZ34" s="30"/>
      <c r="CHA34" s="30"/>
      <c r="CHB34" s="30"/>
      <c r="CHC34" s="30"/>
      <c r="CHD34" s="30"/>
      <c r="CHE34" s="30"/>
      <c r="CHF34" s="30"/>
      <c r="CHG34" s="30"/>
      <c r="CHH34" s="30"/>
      <c r="CHI34" s="30"/>
      <c r="CHJ34" s="30"/>
      <c r="CHK34" s="30"/>
      <c r="CHL34" s="30"/>
      <c r="CHM34" s="30"/>
      <c r="CHN34" s="30"/>
      <c r="CHO34" s="30"/>
      <c r="CHP34" s="30"/>
      <c r="CHQ34" s="30"/>
      <c r="CHR34" s="30"/>
      <c r="CHS34" s="30"/>
      <c r="CHT34" s="30"/>
      <c r="CHU34" s="30"/>
      <c r="CHV34" s="30"/>
      <c r="CHW34" s="30"/>
      <c r="CHX34" s="30"/>
      <c r="CHY34" s="30"/>
      <c r="CHZ34" s="30"/>
      <c r="CIA34" s="30"/>
      <c r="CIB34" s="30"/>
      <c r="CIC34" s="30"/>
      <c r="CID34" s="30"/>
      <c r="CIE34" s="30"/>
      <c r="CIF34" s="30"/>
      <c r="CIG34" s="30"/>
      <c r="CIH34" s="30"/>
      <c r="CII34" s="30"/>
      <c r="CIJ34" s="30"/>
      <c r="CIK34" s="30"/>
      <c r="CIL34" s="30"/>
      <c r="CIM34" s="30"/>
      <c r="CIN34" s="30"/>
      <c r="CIO34" s="30"/>
      <c r="CIP34" s="30"/>
      <c r="CIQ34" s="30"/>
      <c r="CIR34" s="30"/>
      <c r="CIS34" s="30"/>
      <c r="CIT34" s="30"/>
      <c r="CIU34" s="30"/>
      <c r="CIV34" s="30"/>
      <c r="CIW34" s="30"/>
      <c r="CIX34" s="30"/>
      <c r="CIY34" s="30"/>
      <c r="CIZ34" s="30"/>
      <c r="CJA34" s="30"/>
      <c r="CJB34" s="30"/>
      <c r="CJC34" s="30"/>
      <c r="CJD34" s="30"/>
      <c r="CJE34" s="30"/>
      <c r="CJF34" s="30"/>
      <c r="CJG34" s="30"/>
      <c r="CJH34" s="30"/>
      <c r="CJI34" s="30"/>
      <c r="CJJ34" s="30"/>
      <c r="CJK34" s="30"/>
      <c r="CJL34" s="30"/>
      <c r="CJM34" s="30"/>
      <c r="CJN34" s="30"/>
      <c r="CJO34" s="30"/>
      <c r="CJP34" s="30"/>
      <c r="CJQ34" s="30"/>
      <c r="CJR34" s="30"/>
      <c r="CJS34" s="30"/>
      <c r="CJT34" s="30"/>
      <c r="CJU34" s="30"/>
      <c r="CJV34" s="30"/>
      <c r="CJW34" s="30"/>
      <c r="CJX34" s="30"/>
      <c r="CJY34" s="30"/>
      <c r="CJZ34" s="30"/>
      <c r="CKA34" s="30"/>
      <c r="CKB34" s="30"/>
      <c r="CKC34" s="30"/>
      <c r="CKD34" s="30"/>
      <c r="CKE34" s="30"/>
      <c r="CKF34" s="30"/>
      <c r="CKG34" s="30"/>
      <c r="CKH34" s="30"/>
      <c r="CKI34" s="30"/>
      <c r="CKJ34" s="30"/>
      <c r="CKK34" s="30"/>
      <c r="CKL34" s="30"/>
      <c r="CKM34" s="30"/>
      <c r="CKN34" s="30"/>
      <c r="CKO34" s="30"/>
      <c r="CKP34" s="30"/>
      <c r="CKQ34" s="30"/>
      <c r="CKR34" s="30"/>
      <c r="CKS34" s="30"/>
      <c r="CKT34" s="30"/>
      <c r="CKU34" s="30"/>
      <c r="CKV34" s="30"/>
      <c r="CKW34" s="30"/>
      <c r="CKX34" s="30"/>
      <c r="CKY34" s="30"/>
      <c r="CKZ34" s="30"/>
      <c r="CLA34" s="30"/>
      <c r="CLB34" s="30"/>
      <c r="CLC34" s="30"/>
      <c r="CLD34" s="30"/>
      <c r="CLE34" s="30"/>
      <c r="CLF34" s="30"/>
      <c r="CLG34" s="30"/>
      <c r="CLH34" s="30"/>
      <c r="CLI34" s="30"/>
      <c r="CLJ34" s="30"/>
      <c r="CLK34" s="30"/>
      <c r="CLL34" s="30"/>
      <c r="CLM34" s="30"/>
      <c r="CLN34" s="30"/>
      <c r="CLO34" s="30"/>
      <c r="CLP34" s="30"/>
      <c r="CLQ34" s="30"/>
      <c r="CLR34" s="30"/>
      <c r="CLS34" s="30"/>
      <c r="CLT34" s="30"/>
      <c r="CLU34" s="30"/>
      <c r="CLV34" s="30"/>
      <c r="CLW34" s="30"/>
      <c r="CLX34" s="30"/>
      <c r="CLY34" s="30"/>
      <c r="CLZ34" s="30"/>
      <c r="CMA34" s="30"/>
      <c r="CMB34" s="30"/>
      <c r="CMC34" s="30"/>
      <c r="CMD34" s="30"/>
      <c r="CME34" s="30"/>
      <c r="CMF34" s="30"/>
      <c r="CMG34" s="30"/>
      <c r="CMH34" s="30"/>
      <c r="CMI34" s="30"/>
      <c r="CMJ34" s="30"/>
      <c r="CMK34" s="30"/>
      <c r="CML34" s="30"/>
      <c r="CMM34" s="30"/>
      <c r="CMN34" s="30"/>
      <c r="CMO34" s="30"/>
      <c r="CMP34" s="30"/>
      <c r="CMQ34" s="30"/>
      <c r="CMR34" s="30"/>
      <c r="CMS34" s="30"/>
      <c r="CMT34" s="30"/>
      <c r="CMU34" s="30"/>
      <c r="CMV34" s="30"/>
      <c r="CMW34" s="30"/>
      <c r="CMX34" s="30"/>
      <c r="CMY34" s="30"/>
      <c r="CMZ34" s="30"/>
      <c r="CNA34" s="30"/>
      <c r="CNB34" s="30"/>
      <c r="CNC34" s="30"/>
      <c r="CND34" s="30"/>
      <c r="CNE34" s="30"/>
      <c r="CNF34" s="30"/>
      <c r="CNG34" s="30"/>
      <c r="CNH34" s="30"/>
      <c r="CNI34" s="30"/>
      <c r="CNJ34" s="30"/>
      <c r="CNK34" s="30"/>
      <c r="CNL34" s="30"/>
      <c r="CNM34" s="30"/>
      <c r="CNN34" s="30"/>
      <c r="CNO34" s="30"/>
      <c r="CNP34" s="30"/>
      <c r="CNQ34" s="30"/>
      <c r="CNR34" s="30"/>
      <c r="CNS34" s="30"/>
      <c r="CNT34" s="30"/>
      <c r="CNU34" s="30"/>
      <c r="CNV34" s="30"/>
      <c r="CNW34" s="30"/>
      <c r="CNX34" s="30"/>
      <c r="CNY34" s="30"/>
      <c r="CNZ34" s="30"/>
      <c r="COA34" s="30"/>
      <c r="COB34" s="30"/>
      <c r="COC34" s="30"/>
      <c r="COD34" s="30"/>
      <c r="COE34" s="30"/>
      <c r="COF34" s="30"/>
      <c r="COG34" s="30"/>
      <c r="COH34" s="30"/>
      <c r="COI34" s="30"/>
      <c r="COJ34" s="30"/>
      <c r="COK34" s="30"/>
      <c r="COL34" s="30"/>
      <c r="COM34" s="30"/>
      <c r="CON34" s="30"/>
      <c r="COO34" s="30"/>
      <c r="COP34" s="30"/>
      <c r="COQ34" s="30"/>
      <c r="COR34" s="30"/>
      <c r="COS34" s="30"/>
      <c r="COT34" s="30"/>
      <c r="COU34" s="30"/>
      <c r="COV34" s="30"/>
      <c r="COW34" s="30"/>
      <c r="COX34" s="30"/>
      <c r="COY34" s="30"/>
      <c r="COZ34" s="30"/>
      <c r="CPA34" s="30"/>
      <c r="CPB34" s="30"/>
      <c r="CPC34" s="30"/>
      <c r="CPD34" s="30"/>
      <c r="CPE34" s="30"/>
      <c r="CPF34" s="30"/>
      <c r="CPG34" s="30"/>
      <c r="CPH34" s="30"/>
      <c r="CPI34" s="30"/>
      <c r="CPJ34" s="30"/>
      <c r="CPK34" s="30"/>
      <c r="CPL34" s="30"/>
      <c r="CPM34" s="30"/>
      <c r="CPN34" s="30"/>
      <c r="CPO34" s="30"/>
      <c r="CPP34" s="30"/>
      <c r="CPQ34" s="30"/>
      <c r="CPR34" s="30"/>
      <c r="CPS34" s="30"/>
      <c r="CPT34" s="30"/>
      <c r="CPU34" s="30"/>
      <c r="CPV34" s="30"/>
      <c r="CPW34" s="30"/>
      <c r="CPX34" s="30"/>
      <c r="CPY34" s="30"/>
      <c r="CPZ34" s="30"/>
      <c r="CQA34" s="30"/>
      <c r="CQB34" s="30"/>
      <c r="CQC34" s="30"/>
      <c r="CQD34" s="30"/>
      <c r="CQE34" s="30"/>
      <c r="CQF34" s="30"/>
      <c r="CQG34" s="30"/>
      <c r="CQH34" s="30"/>
      <c r="CQI34" s="30"/>
      <c r="CQJ34" s="30"/>
      <c r="CQK34" s="30"/>
      <c r="CQL34" s="30"/>
      <c r="CQM34" s="30"/>
      <c r="CQN34" s="30"/>
      <c r="CQO34" s="30"/>
      <c r="CQP34" s="30"/>
      <c r="CQQ34" s="30"/>
      <c r="CQR34" s="30"/>
      <c r="CQS34" s="30"/>
      <c r="CQT34" s="30"/>
      <c r="CQU34" s="30"/>
      <c r="CQV34" s="30"/>
      <c r="CQW34" s="30"/>
      <c r="CQX34" s="30"/>
      <c r="CQY34" s="30"/>
      <c r="CQZ34" s="30"/>
      <c r="CRA34" s="30"/>
      <c r="CRB34" s="30"/>
      <c r="CRC34" s="30"/>
      <c r="CRD34" s="30"/>
      <c r="CRE34" s="30"/>
      <c r="CRF34" s="30"/>
      <c r="CRG34" s="30"/>
      <c r="CRH34" s="30"/>
      <c r="CRI34" s="30"/>
      <c r="CRJ34" s="30"/>
      <c r="CRK34" s="30"/>
      <c r="CRL34" s="30"/>
      <c r="CRM34" s="30"/>
      <c r="CRN34" s="30"/>
      <c r="CRO34" s="30"/>
      <c r="CRP34" s="30"/>
      <c r="CRQ34" s="30"/>
      <c r="CRR34" s="30"/>
      <c r="CRS34" s="30"/>
      <c r="CRT34" s="30"/>
      <c r="CRU34" s="30"/>
      <c r="CRV34" s="30"/>
      <c r="CRW34" s="30"/>
      <c r="CRX34" s="30"/>
      <c r="CRY34" s="30"/>
      <c r="CRZ34" s="30"/>
      <c r="CSA34" s="30"/>
      <c r="CSB34" s="30"/>
      <c r="CSC34" s="30"/>
      <c r="CSD34" s="30"/>
      <c r="CSE34" s="30"/>
      <c r="CSF34" s="30"/>
      <c r="CSG34" s="30"/>
      <c r="CSH34" s="30"/>
      <c r="CSI34" s="30"/>
      <c r="CSJ34" s="30"/>
      <c r="CSK34" s="30"/>
      <c r="CSL34" s="30"/>
      <c r="CSM34" s="30"/>
      <c r="CSN34" s="30"/>
      <c r="CSO34" s="30"/>
      <c r="CSP34" s="30"/>
      <c r="CSQ34" s="30"/>
      <c r="CSR34" s="30"/>
      <c r="CSS34" s="30"/>
      <c r="CST34" s="30"/>
      <c r="CSU34" s="30"/>
      <c r="CSV34" s="30"/>
      <c r="CSW34" s="30"/>
      <c r="CSX34" s="30"/>
      <c r="CSY34" s="30"/>
      <c r="CSZ34" s="30"/>
      <c r="CTA34" s="30"/>
      <c r="CTB34" s="30"/>
      <c r="CTC34" s="30"/>
      <c r="CTD34" s="30"/>
      <c r="CTE34" s="30"/>
      <c r="CTF34" s="30"/>
      <c r="CTG34" s="30"/>
      <c r="CTH34" s="30"/>
      <c r="CTI34" s="30"/>
      <c r="CTJ34" s="30"/>
      <c r="CTK34" s="30"/>
      <c r="CTL34" s="30"/>
      <c r="CTM34" s="30"/>
      <c r="CTN34" s="30"/>
      <c r="CTO34" s="30"/>
      <c r="CTP34" s="30"/>
      <c r="CTQ34" s="30"/>
      <c r="CTR34" s="30"/>
      <c r="CTS34" s="30"/>
      <c r="CTT34" s="30"/>
      <c r="CTU34" s="30"/>
      <c r="CTV34" s="30"/>
      <c r="CTW34" s="30"/>
      <c r="CTX34" s="30"/>
      <c r="CTY34" s="30"/>
      <c r="CTZ34" s="30"/>
      <c r="CUA34" s="30"/>
      <c r="CUB34" s="30"/>
      <c r="CUC34" s="30"/>
      <c r="CUD34" s="30"/>
      <c r="CUE34" s="30"/>
      <c r="CUF34" s="30"/>
      <c r="CUG34" s="30"/>
      <c r="CUH34" s="30"/>
      <c r="CUI34" s="30"/>
      <c r="CUJ34" s="30"/>
      <c r="CUK34" s="30"/>
      <c r="CUL34" s="30"/>
      <c r="CUM34" s="30"/>
      <c r="CUN34" s="30"/>
      <c r="CUO34" s="30"/>
      <c r="CUP34" s="30"/>
      <c r="CUQ34" s="30"/>
      <c r="CUR34" s="30"/>
      <c r="CUS34" s="30"/>
      <c r="CUT34" s="30"/>
      <c r="CUU34" s="30"/>
      <c r="CUV34" s="30"/>
      <c r="CUW34" s="30"/>
      <c r="CUX34" s="30"/>
      <c r="CUY34" s="30"/>
      <c r="CUZ34" s="30"/>
      <c r="CVA34" s="30"/>
      <c r="CVB34" s="30"/>
      <c r="CVC34" s="30"/>
      <c r="CVD34" s="30"/>
      <c r="CVE34" s="30"/>
      <c r="CVF34" s="30"/>
      <c r="CVG34" s="30"/>
      <c r="CVH34" s="30"/>
      <c r="CVI34" s="30"/>
      <c r="CVJ34" s="30"/>
      <c r="CVK34" s="30"/>
      <c r="CVL34" s="30"/>
      <c r="CVM34" s="30"/>
      <c r="CVN34" s="30"/>
      <c r="CVO34" s="30"/>
      <c r="CVP34" s="30"/>
      <c r="CVQ34" s="30"/>
      <c r="CVR34" s="30"/>
      <c r="CVS34" s="30"/>
      <c r="CVT34" s="30"/>
      <c r="CVU34" s="30"/>
      <c r="CVV34" s="30"/>
      <c r="CVW34" s="30"/>
      <c r="CVX34" s="30"/>
      <c r="CVY34" s="30"/>
      <c r="CVZ34" s="30"/>
      <c r="CWA34" s="30"/>
      <c r="CWB34" s="30"/>
      <c r="CWC34" s="30"/>
      <c r="CWD34" s="30"/>
      <c r="CWE34" s="30"/>
      <c r="CWF34" s="30"/>
      <c r="CWG34" s="30"/>
      <c r="CWH34" s="30"/>
      <c r="CWI34" s="30"/>
      <c r="CWJ34" s="30"/>
      <c r="CWK34" s="30"/>
      <c r="CWL34" s="30"/>
      <c r="CWM34" s="30"/>
      <c r="CWN34" s="30"/>
      <c r="CWO34" s="30"/>
      <c r="CWP34" s="30"/>
      <c r="CWQ34" s="30"/>
      <c r="CWR34" s="30"/>
      <c r="CWS34" s="30"/>
      <c r="CWT34" s="30"/>
      <c r="CWU34" s="30"/>
      <c r="CWV34" s="30"/>
      <c r="CWW34" s="30"/>
      <c r="CWX34" s="30"/>
      <c r="CWY34" s="30"/>
      <c r="CWZ34" s="30"/>
      <c r="CXA34" s="30"/>
      <c r="CXB34" s="30"/>
      <c r="CXC34" s="30"/>
      <c r="CXD34" s="30"/>
      <c r="CXE34" s="30"/>
      <c r="CXF34" s="30"/>
      <c r="CXG34" s="30"/>
      <c r="CXH34" s="30"/>
      <c r="CXI34" s="30"/>
      <c r="CXJ34" s="30"/>
      <c r="CXK34" s="30"/>
      <c r="CXL34" s="30"/>
      <c r="CXM34" s="30"/>
      <c r="CXN34" s="30"/>
      <c r="CXO34" s="30"/>
      <c r="CXP34" s="30"/>
      <c r="CXQ34" s="30"/>
      <c r="CXR34" s="30"/>
      <c r="CXS34" s="30"/>
      <c r="CXT34" s="30"/>
      <c r="CXU34" s="30"/>
      <c r="CXV34" s="30"/>
      <c r="CXW34" s="30"/>
      <c r="CXX34" s="30"/>
      <c r="CXY34" s="30"/>
      <c r="CXZ34" s="30"/>
      <c r="CYA34" s="30"/>
      <c r="CYB34" s="30"/>
      <c r="CYC34" s="30"/>
      <c r="CYD34" s="30"/>
      <c r="CYE34" s="30"/>
      <c r="CYF34" s="30"/>
      <c r="CYG34" s="30"/>
      <c r="CYH34" s="30"/>
      <c r="CYI34" s="30"/>
      <c r="CYJ34" s="30"/>
      <c r="CYK34" s="30"/>
      <c r="CYL34" s="30"/>
      <c r="CYM34" s="30"/>
      <c r="CYN34" s="30"/>
      <c r="CYO34" s="30"/>
      <c r="CYP34" s="30"/>
      <c r="CYQ34" s="30"/>
      <c r="CYR34" s="30"/>
      <c r="CYS34" s="30"/>
      <c r="CYT34" s="30"/>
      <c r="CYU34" s="30"/>
      <c r="CYV34" s="30"/>
      <c r="CYW34" s="30"/>
      <c r="CYX34" s="30"/>
      <c r="CYY34" s="30"/>
      <c r="CYZ34" s="30"/>
      <c r="CZA34" s="30"/>
      <c r="CZB34" s="30"/>
      <c r="CZC34" s="30"/>
      <c r="CZD34" s="30"/>
      <c r="CZE34" s="30"/>
      <c r="CZF34" s="30"/>
      <c r="CZG34" s="30"/>
      <c r="CZH34" s="30"/>
      <c r="CZI34" s="30"/>
      <c r="CZJ34" s="30"/>
      <c r="CZK34" s="30"/>
      <c r="CZL34" s="30"/>
      <c r="CZM34" s="30"/>
      <c r="CZN34" s="30"/>
      <c r="CZO34" s="30"/>
      <c r="CZP34" s="30"/>
      <c r="CZQ34" s="30"/>
      <c r="CZR34" s="30"/>
      <c r="CZS34" s="30"/>
      <c r="CZT34" s="30"/>
      <c r="CZU34" s="30"/>
      <c r="CZV34" s="30"/>
      <c r="CZW34" s="30"/>
      <c r="CZX34" s="30"/>
      <c r="CZY34" s="30"/>
      <c r="CZZ34" s="30"/>
      <c r="DAA34" s="30"/>
      <c r="DAB34" s="30"/>
      <c r="DAC34" s="30"/>
      <c r="DAD34" s="30"/>
      <c r="DAE34" s="30"/>
      <c r="DAF34" s="30"/>
      <c r="DAG34" s="30"/>
      <c r="DAH34" s="30"/>
      <c r="DAI34" s="30"/>
      <c r="DAJ34" s="30"/>
      <c r="DAK34" s="30"/>
      <c r="DAL34" s="30"/>
      <c r="DAM34" s="30"/>
      <c r="DAN34" s="30"/>
      <c r="DAO34" s="30"/>
      <c r="DAP34" s="30"/>
      <c r="DAQ34" s="30"/>
      <c r="DAR34" s="30"/>
      <c r="DAS34" s="30"/>
      <c r="DAT34" s="30"/>
      <c r="DAU34" s="30"/>
      <c r="DAV34" s="30"/>
      <c r="DAW34" s="30"/>
      <c r="DAX34" s="30"/>
      <c r="DAY34" s="30"/>
      <c r="DAZ34" s="30"/>
      <c r="DBA34" s="30"/>
      <c r="DBB34" s="30"/>
      <c r="DBC34" s="30"/>
      <c r="DBD34" s="30"/>
      <c r="DBE34" s="30"/>
      <c r="DBF34" s="30"/>
      <c r="DBG34" s="30"/>
      <c r="DBH34" s="30"/>
      <c r="DBI34" s="30"/>
      <c r="DBJ34" s="30"/>
      <c r="DBK34" s="30"/>
      <c r="DBL34" s="30"/>
      <c r="DBM34" s="30"/>
      <c r="DBN34" s="30"/>
      <c r="DBO34" s="30"/>
      <c r="DBP34" s="30"/>
      <c r="DBQ34" s="30"/>
      <c r="DBR34" s="30"/>
      <c r="DBS34" s="30"/>
      <c r="DBT34" s="30"/>
      <c r="DBU34" s="30"/>
      <c r="DBV34" s="30"/>
      <c r="DBW34" s="30"/>
      <c r="DBX34" s="30"/>
      <c r="DBY34" s="30"/>
      <c r="DBZ34" s="30"/>
      <c r="DCA34" s="30"/>
      <c r="DCB34" s="30"/>
      <c r="DCC34" s="30"/>
      <c r="DCD34" s="30"/>
      <c r="DCE34" s="30"/>
      <c r="DCF34" s="30"/>
      <c r="DCG34" s="30"/>
      <c r="DCH34" s="30"/>
      <c r="DCI34" s="30"/>
      <c r="DCJ34" s="30"/>
      <c r="DCK34" s="30"/>
      <c r="DCL34" s="30"/>
      <c r="DCM34" s="30"/>
      <c r="DCN34" s="30"/>
      <c r="DCO34" s="30"/>
      <c r="DCP34" s="30"/>
      <c r="DCQ34" s="30"/>
      <c r="DCR34" s="30"/>
      <c r="DCS34" s="30"/>
      <c r="DCT34" s="30"/>
      <c r="DCU34" s="30"/>
      <c r="DCV34" s="30"/>
      <c r="DCW34" s="30"/>
      <c r="DCX34" s="30"/>
      <c r="DCY34" s="30"/>
      <c r="DCZ34" s="30"/>
      <c r="DDA34" s="30"/>
      <c r="DDB34" s="30"/>
      <c r="DDC34" s="30"/>
      <c r="DDD34" s="30"/>
      <c r="DDE34" s="30"/>
      <c r="DDF34" s="30"/>
      <c r="DDG34" s="30"/>
      <c r="DDH34" s="30"/>
      <c r="DDI34" s="30"/>
      <c r="DDJ34" s="30"/>
      <c r="DDK34" s="30"/>
      <c r="DDL34" s="30"/>
      <c r="DDM34" s="30"/>
      <c r="DDN34" s="30"/>
      <c r="DDO34" s="30"/>
      <c r="DDP34" s="30"/>
      <c r="DDQ34" s="30"/>
      <c r="DDR34" s="30"/>
      <c r="DDS34" s="30"/>
      <c r="DDT34" s="30"/>
      <c r="DDU34" s="30"/>
      <c r="DDV34" s="30"/>
      <c r="DDW34" s="30"/>
      <c r="DDX34" s="30"/>
      <c r="DDY34" s="30"/>
      <c r="DDZ34" s="30"/>
      <c r="DEA34" s="30"/>
      <c r="DEB34" s="30"/>
      <c r="DEC34" s="30"/>
      <c r="DED34" s="30"/>
      <c r="DEE34" s="30"/>
      <c r="DEF34" s="30"/>
      <c r="DEG34" s="30"/>
      <c r="DEH34" s="30"/>
      <c r="DEI34" s="30"/>
      <c r="DEJ34" s="30"/>
      <c r="DEK34" s="30"/>
      <c r="DEL34" s="30"/>
      <c r="DEM34" s="30"/>
      <c r="DEN34" s="30"/>
      <c r="DEO34" s="30"/>
      <c r="DEP34" s="30"/>
      <c r="DEQ34" s="30"/>
      <c r="DER34" s="30"/>
      <c r="DES34" s="30"/>
      <c r="DET34" s="30"/>
      <c r="DEU34" s="30"/>
      <c r="DEV34" s="30"/>
      <c r="DEW34" s="30"/>
      <c r="DEX34" s="30"/>
      <c r="DEY34" s="30"/>
      <c r="DEZ34" s="30"/>
      <c r="DFA34" s="30"/>
      <c r="DFB34" s="30"/>
      <c r="DFC34" s="30"/>
      <c r="DFD34" s="30"/>
      <c r="DFE34" s="30"/>
      <c r="DFF34" s="30"/>
      <c r="DFG34" s="30"/>
      <c r="DFH34" s="30"/>
      <c r="DFI34" s="30"/>
      <c r="DFJ34" s="30"/>
      <c r="DFK34" s="30"/>
      <c r="DFL34" s="30"/>
      <c r="DFM34" s="30"/>
      <c r="DFN34" s="30"/>
      <c r="DFO34" s="30"/>
      <c r="DFP34" s="30"/>
      <c r="DFQ34" s="30"/>
      <c r="DFR34" s="30"/>
      <c r="DFS34" s="30"/>
      <c r="DFT34" s="30"/>
      <c r="DFU34" s="30"/>
      <c r="DFV34" s="30"/>
      <c r="DFW34" s="30"/>
      <c r="DFX34" s="30"/>
      <c r="DFY34" s="30"/>
      <c r="DFZ34" s="30"/>
      <c r="DGA34" s="30"/>
      <c r="DGB34" s="30"/>
      <c r="DGC34" s="30"/>
      <c r="DGD34" s="30"/>
      <c r="DGE34" s="30"/>
      <c r="DGF34" s="30"/>
      <c r="DGG34" s="30"/>
      <c r="DGH34" s="30"/>
      <c r="DGI34" s="30"/>
      <c r="DGJ34" s="30"/>
      <c r="DGK34" s="30"/>
      <c r="DGL34" s="30"/>
      <c r="DGM34" s="30"/>
      <c r="DGN34" s="30"/>
      <c r="DGO34" s="30"/>
      <c r="DGP34" s="30"/>
      <c r="DGQ34" s="30"/>
      <c r="DGR34" s="30"/>
      <c r="DGS34" s="30"/>
      <c r="DGT34" s="30"/>
      <c r="DGU34" s="30"/>
      <c r="DGV34" s="30"/>
      <c r="DGW34" s="30"/>
      <c r="DGX34" s="30"/>
      <c r="DGY34" s="30"/>
      <c r="DGZ34" s="30"/>
      <c r="DHA34" s="30"/>
      <c r="DHB34" s="30"/>
      <c r="DHC34" s="30"/>
      <c r="DHD34" s="30"/>
      <c r="DHE34" s="30"/>
      <c r="DHF34" s="30"/>
      <c r="DHG34" s="30"/>
      <c r="DHH34" s="30"/>
      <c r="DHI34" s="30"/>
      <c r="DHJ34" s="30"/>
      <c r="DHK34" s="30"/>
      <c r="DHL34" s="30"/>
      <c r="DHM34" s="30"/>
      <c r="DHN34" s="30"/>
      <c r="DHO34" s="30"/>
      <c r="DHP34" s="30"/>
      <c r="DHQ34" s="30"/>
      <c r="DHR34" s="30"/>
      <c r="DHS34" s="30"/>
      <c r="DHT34" s="30"/>
      <c r="DHU34" s="30"/>
      <c r="DHV34" s="30"/>
      <c r="DHW34" s="30"/>
      <c r="DHX34" s="30"/>
      <c r="DHY34" s="30"/>
      <c r="DHZ34" s="30"/>
      <c r="DIA34" s="30"/>
      <c r="DIB34" s="30"/>
      <c r="DIC34" s="30"/>
      <c r="DID34" s="30"/>
      <c r="DIE34" s="30"/>
      <c r="DIF34" s="30"/>
      <c r="DIG34" s="30"/>
      <c r="DIH34" s="30"/>
      <c r="DII34" s="30"/>
      <c r="DIJ34" s="30"/>
      <c r="DIK34" s="30"/>
      <c r="DIL34" s="30"/>
      <c r="DIM34" s="30"/>
      <c r="DIN34" s="30"/>
      <c r="DIO34" s="30"/>
      <c r="DIP34" s="30"/>
      <c r="DIQ34" s="30"/>
      <c r="DIR34" s="30"/>
      <c r="DIS34" s="30"/>
      <c r="DIT34" s="30"/>
      <c r="DIU34" s="30"/>
      <c r="DIV34" s="30"/>
      <c r="DIW34" s="30"/>
      <c r="DIX34" s="30"/>
      <c r="DIY34" s="30"/>
      <c r="DIZ34" s="30"/>
      <c r="DJA34" s="30"/>
      <c r="DJB34" s="30"/>
      <c r="DJC34" s="30"/>
      <c r="DJD34" s="30"/>
      <c r="DJE34" s="30"/>
      <c r="DJF34" s="30"/>
      <c r="DJG34" s="30"/>
      <c r="DJH34" s="30"/>
      <c r="DJI34" s="30"/>
      <c r="DJJ34" s="30"/>
      <c r="DJK34" s="30"/>
      <c r="DJL34" s="30"/>
      <c r="DJM34" s="30"/>
      <c r="DJN34" s="30"/>
      <c r="DJO34" s="30"/>
      <c r="DJP34" s="30"/>
      <c r="DJQ34" s="30"/>
      <c r="DJR34" s="30"/>
      <c r="DJS34" s="30"/>
      <c r="DJT34" s="30"/>
      <c r="DJU34" s="30"/>
      <c r="DJV34" s="30"/>
      <c r="DJW34" s="30"/>
      <c r="DJX34" s="30"/>
      <c r="DJY34" s="30"/>
      <c r="DJZ34" s="30"/>
      <c r="DKA34" s="30"/>
      <c r="DKB34" s="30"/>
      <c r="DKC34" s="30"/>
      <c r="DKD34" s="30"/>
      <c r="DKE34" s="30"/>
      <c r="DKF34" s="30"/>
      <c r="DKG34" s="30"/>
      <c r="DKH34" s="30"/>
      <c r="DKI34" s="30"/>
      <c r="DKJ34" s="30"/>
      <c r="DKK34" s="30"/>
      <c r="DKL34" s="30"/>
      <c r="DKM34" s="30"/>
      <c r="DKN34" s="30"/>
      <c r="DKO34" s="30"/>
      <c r="DKP34" s="30"/>
      <c r="DKQ34" s="30"/>
      <c r="DKR34" s="30"/>
      <c r="DKS34" s="30"/>
      <c r="DKT34" s="30"/>
      <c r="DKU34" s="30"/>
      <c r="DKV34" s="30"/>
      <c r="DKW34" s="30"/>
      <c r="DKX34" s="30"/>
      <c r="DKY34" s="30"/>
      <c r="DKZ34" s="30"/>
      <c r="DLA34" s="30"/>
      <c r="DLB34" s="30"/>
      <c r="DLC34" s="30"/>
      <c r="DLD34" s="30"/>
      <c r="DLE34" s="30"/>
      <c r="DLF34" s="30"/>
      <c r="DLG34" s="30"/>
      <c r="DLH34" s="30"/>
      <c r="DLI34" s="30"/>
      <c r="DLJ34" s="30"/>
      <c r="DLK34" s="30"/>
      <c r="DLL34" s="30"/>
      <c r="DLM34" s="30"/>
      <c r="DLN34" s="30"/>
      <c r="DLO34" s="30"/>
      <c r="DLP34" s="30"/>
      <c r="DLQ34" s="30"/>
      <c r="DLR34" s="30"/>
      <c r="DLS34" s="30"/>
      <c r="DLT34" s="30"/>
      <c r="DLU34" s="30"/>
      <c r="DLV34" s="30"/>
      <c r="DLW34" s="30"/>
      <c r="DLX34" s="30"/>
      <c r="DLY34" s="30"/>
      <c r="DLZ34" s="30"/>
      <c r="DMA34" s="30"/>
      <c r="DMB34" s="30"/>
      <c r="DMC34" s="30"/>
      <c r="DMD34" s="30"/>
      <c r="DME34" s="30"/>
      <c r="DMF34" s="30"/>
      <c r="DMG34" s="30"/>
      <c r="DMH34" s="30"/>
      <c r="DMI34" s="30"/>
      <c r="DMJ34" s="30"/>
      <c r="DMK34" s="30"/>
      <c r="DML34" s="30"/>
      <c r="DMM34" s="30"/>
      <c r="DMN34" s="30"/>
      <c r="DMO34" s="30"/>
      <c r="DMP34" s="30"/>
      <c r="DMQ34" s="30"/>
      <c r="DMR34" s="30"/>
      <c r="DMS34" s="30"/>
      <c r="DMT34" s="30"/>
      <c r="DMU34" s="30"/>
      <c r="DMV34" s="30"/>
      <c r="DMW34" s="30"/>
      <c r="DMX34" s="30"/>
      <c r="DMY34" s="30"/>
      <c r="DMZ34" s="30"/>
      <c r="DNA34" s="30"/>
      <c r="DNB34" s="30"/>
      <c r="DNC34" s="30"/>
      <c r="DND34" s="30"/>
      <c r="DNE34" s="30"/>
      <c r="DNF34" s="30"/>
      <c r="DNG34" s="30"/>
      <c r="DNH34" s="30"/>
      <c r="DNI34" s="30"/>
      <c r="DNJ34" s="30"/>
      <c r="DNK34" s="30"/>
      <c r="DNL34" s="30"/>
      <c r="DNM34" s="30"/>
      <c r="DNN34" s="30"/>
      <c r="DNO34" s="30"/>
      <c r="DNP34" s="30"/>
      <c r="DNQ34" s="30"/>
      <c r="DNR34" s="30"/>
      <c r="DNS34" s="30"/>
      <c r="DNT34" s="30"/>
      <c r="DNU34" s="30"/>
      <c r="DNV34" s="30"/>
      <c r="DNW34" s="30"/>
      <c r="DNX34" s="30"/>
      <c r="DNY34" s="30"/>
      <c r="DNZ34" s="30"/>
      <c r="DOA34" s="30"/>
      <c r="DOB34" s="30"/>
      <c r="DOC34" s="30"/>
      <c r="DOD34" s="30"/>
      <c r="DOE34" s="30"/>
      <c r="DOF34" s="30"/>
      <c r="DOG34" s="30"/>
      <c r="DOH34" s="30"/>
      <c r="DOI34" s="30"/>
      <c r="DOJ34" s="30"/>
      <c r="DOK34" s="30"/>
      <c r="DOL34" s="30"/>
      <c r="DOM34" s="30"/>
      <c r="DON34" s="30"/>
      <c r="DOO34" s="30"/>
      <c r="DOP34" s="30"/>
      <c r="DOQ34" s="30"/>
      <c r="DOR34" s="30"/>
      <c r="DOS34" s="30"/>
      <c r="DOT34" s="30"/>
      <c r="DOU34" s="30"/>
      <c r="DOV34" s="30"/>
      <c r="DOW34" s="30"/>
      <c r="DOX34" s="30"/>
      <c r="DOY34" s="30"/>
      <c r="DOZ34" s="30"/>
      <c r="DPA34" s="30"/>
      <c r="DPB34" s="30"/>
      <c r="DPC34" s="30"/>
      <c r="DPD34" s="30"/>
      <c r="DPE34" s="30"/>
      <c r="DPF34" s="30"/>
      <c r="DPG34" s="30"/>
      <c r="DPH34" s="30"/>
      <c r="DPI34" s="30"/>
      <c r="DPJ34" s="30"/>
      <c r="DPK34" s="30"/>
      <c r="DPL34" s="30"/>
      <c r="DPM34" s="30"/>
      <c r="DPN34" s="30"/>
      <c r="DPO34" s="30"/>
      <c r="DPP34" s="30"/>
      <c r="DPQ34" s="30"/>
      <c r="DPR34" s="30"/>
      <c r="DPS34" s="30"/>
      <c r="DPT34" s="30"/>
      <c r="DPU34" s="30"/>
      <c r="DPV34" s="30"/>
      <c r="DPW34" s="30"/>
      <c r="DPX34" s="30"/>
      <c r="DPY34" s="30"/>
      <c r="DPZ34" s="30"/>
      <c r="DQA34" s="30"/>
      <c r="DQB34" s="30"/>
      <c r="DQC34" s="30"/>
      <c r="DQD34" s="30"/>
      <c r="DQE34" s="30"/>
      <c r="DQF34" s="30"/>
      <c r="DQG34" s="30"/>
      <c r="DQH34" s="30"/>
      <c r="DQI34" s="30"/>
      <c r="DQJ34" s="30"/>
      <c r="DQK34" s="30"/>
      <c r="DQL34" s="30"/>
      <c r="DQM34" s="30"/>
      <c r="DQN34" s="30"/>
      <c r="DQO34" s="30"/>
      <c r="DQP34" s="30"/>
      <c r="DQQ34" s="30"/>
      <c r="DQR34" s="30"/>
      <c r="DQS34" s="30"/>
      <c r="DQT34" s="30"/>
      <c r="DQU34" s="30"/>
      <c r="DQV34" s="30"/>
      <c r="DQW34" s="30"/>
      <c r="DQX34" s="30"/>
      <c r="DQY34" s="30"/>
      <c r="DQZ34" s="30"/>
      <c r="DRA34" s="30"/>
      <c r="DRB34" s="30"/>
      <c r="DRC34" s="30"/>
      <c r="DRD34" s="30"/>
      <c r="DRE34" s="30"/>
      <c r="DRF34" s="30"/>
      <c r="DRG34" s="30"/>
      <c r="DRH34" s="30"/>
      <c r="DRI34" s="30"/>
      <c r="DRJ34" s="30"/>
      <c r="DRK34" s="30"/>
      <c r="DRL34" s="30"/>
      <c r="DRM34" s="30"/>
      <c r="DRN34" s="30"/>
      <c r="DRO34" s="30"/>
      <c r="DRP34" s="30"/>
      <c r="DRQ34" s="30"/>
      <c r="DRR34" s="30"/>
      <c r="DRS34" s="30"/>
      <c r="DRT34" s="30"/>
      <c r="DRU34" s="30"/>
      <c r="DRV34" s="30"/>
      <c r="DRW34" s="30"/>
      <c r="DRX34" s="30"/>
      <c r="DRY34" s="30"/>
      <c r="DRZ34" s="30"/>
      <c r="DSA34" s="30"/>
      <c r="DSB34" s="30"/>
      <c r="DSC34" s="30"/>
      <c r="DSD34" s="30"/>
      <c r="DSE34" s="30"/>
      <c r="DSF34" s="30"/>
      <c r="DSG34" s="30"/>
      <c r="DSH34" s="30"/>
      <c r="DSI34" s="30"/>
      <c r="DSJ34" s="30"/>
      <c r="DSK34" s="30"/>
      <c r="DSL34" s="30"/>
      <c r="DSM34" s="30"/>
      <c r="DSN34" s="30"/>
      <c r="DSO34" s="30"/>
      <c r="DSP34" s="30"/>
      <c r="DSQ34" s="30"/>
      <c r="DSR34" s="30"/>
      <c r="DSS34" s="30"/>
      <c r="DST34" s="30"/>
      <c r="DSU34" s="30"/>
      <c r="DSV34" s="30"/>
      <c r="DSW34" s="30"/>
      <c r="DSX34" s="30"/>
      <c r="DSY34" s="30"/>
      <c r="DSZ34" s="30"/>
      <c r="DTA34" s="30"/>
      <c r="DTB34" s="30"/>
      <c r="DTC34" s="30"/>
      <c r="DTD34" s="30"/>
      <c r="DTE34" s="30"/>
      <c r="DTF34" s="30"/>
      <c r="DTG34" s="30"/>
      <c r="DTH34" s="30"/>
      <c r="DTI34" s="30"/>
      <c r="DTJ34" s="30"/>
      <c r="DTK34" s="30"/>
      <c r="DTL34" s="30"/>
      <c r="DTM34" s="30"/>
      <c r="DTN34" s="30"/>
      <c r="DTO34" s="30"/>
      <c r="DTP34" s="30"/>
      <c r="DTQ34" s="30"/>
      <c r="DTR34" s="30"/>
      <c r="DTS34" s="30"/>
      <c r="DTT34" s="30"/>
      <c r="DTU34" s="30"/>
      <c r="DTV34" s="30"/>
      <c r="DTW34" s="30"/>
      <c r="DTX34" s="30"/>
      <c r="DTY34" s="30"/>
      <c r="DTZ34" s="30"/>
      <c r="DUA34" s="30"/>
      <c r="DUB34" s="30"/>
      <c r="DUC34" s="30"/>
      <c r="DUD34" s="30"/>
      <c r="DUE34" s="30"/>
      <c r="DUF34" s="30"/>
      <c r="DUG34" s="30"/>
      <c r="DUH34" s="30"/>
      <c r="DUI34" s="30"/>
      <c r="DUJ34" s="30"/>
      <c r="DUK34" s="30"/>
      <c r="DUL34" s="30"/>
      <c r="DUM34" s="30"/>
      <c r="DUN34" s="30"/>
      <c r="DUO34" s="30"/>
      <c r="DUP34" s="30"/>
      <c r="DUQ34" s="30"/>
      <c r="DUR34" s="30"/>
      <c r="DUS34" s="30"/>
      <c r="DUT34" s="30"/>
      <c r="DUU34" s="30"/>
      <c r="DUV34" s="30"/>
      <c r="DUW34" s="30"/>
      <c r="DUX34" s="30"/>
      <c r="DUY34" s="30"/>
      <c r="DUZ34" s="30"/>
      <c r="DVA34" s="30"/>
      <c r="DVB34" s="30"/>
      <c r="DVC34" s="30"/>
      <c r="DVD34" s="30"/>
      <c r="DVE34" s="30"/>
      <c r="DVF34" s="30"/>
      <c r="DVG34" s="30"/>
      <c r="DVH34" s="30"/>
      <c r="DVI34" s="30"/>
      <c r="DVJ34" s="30"/>
      <c r="DVK34" s="30"/>
      <c r="DVL34" s="30"/>
      <c r="DVM34" s="30"/>
      <c r="DVN34" s="30"/>
      <c r="DVO34" s="30"/>
      <c r="DVP34" s="30"/>
      <c r="DVQ34" s="30"/>
      <c r="DVR34" s="30"/>
      <c r="DVS34" s="30"/>
      <c r="DVT34" s="30"/>
      <c r="DVU34" s="30"/>
      <c r="DVV34" s="30"/>
      <c r="DVW34" s="30"/>
      <c r="DVX34" s="30"/>
      <c r="DVY34" s="30"/>
      <c r="DVZ34" s="30"/>
      <c r="DWA34" s="30"/>
      <c r="DWB34" s="30"/>
      <c r="DWC34" s="30"/>
      <c r="DWD34" s="30"/>
      <c r="DWE34" s="30"/>
      <c r="DWF34" s="30"/>
      <c r="DWG34" s="30"/>
      <c r="DWH34" s="30"/>
      <c r="DWI34" s="30"/>
      <c r="DWJ34" s="30"/>
      <c r="DWK34" s="30"/>
      <c r="DWL34" s="30"/>
      <c r="DWM34" s="30"/>
      <c r="DWN34" s="30"/>
      <c r="DWO34" s="30"/>
      <c r="DWP34" s="30"/>
      <c r="DWQ34" s="30"/>
      <c r="DWR34" s="30"/>
      <c r="DWS34" s="30"/>
      <c r="DWT34" s="30"/>
      <c r="DWU34" s="30"/>
      <c r="DWV34" s="30"/>
      <c r="DWW34" s="30"/>
      <c r="DWX34" s="30"/>
      <c r="DWY34" s="30"/>
      <c r="DWZ34" s="30"/>
      <c r="DXA34" s="30"/>
      <c r="DXB34" s="30"/>
      <c r="DXC34" s="30"/>
      <c r="DXD34" s="30"/>
      <c r="DXE34" s="30"/>
      <c r="DXF34" s="30"/>
      <c r="DXG34" s="30"/>
      <c r="DXH34" s="30"/>
      <c r="DXI34" s="30"/>
      <c r="DXJ34" s="30"/>
      <c r="DXK34" s="30"/>
      <c r="DXL34" s="30"/>
      <c r="DXM34" s="30"/>
      <c r="DXN34" s="30"/>
      <c r="DXO34" s="30"/>
      <c r="DXP34" s="30"/>
      <c r="DXQ34" s="30"/>
      <c r="DXR34" s="30"/>
      <c r="DXS34" s="30"/>
      <c r="DXT34" s="30"/>
      <c r="DXU34" s="30"/>
      <c r="DXV34" s="30"/>
      <c r="DXW34" s="30"/>
      <c r="DXX34" s="30"/>
      <c r="DXY34" s="30"/>
      <c r="DXZ34" s="30"/>
      <c r="DYA34" s="30"/>
      <c r="DYB34" s="30"/>
      <c r="DYC34" s="30"/>
      <c r="DYD34" s="30"/>
      <c r="DYE34" s="30"/>
      <c r="DYF34" s="30"/>
      <c r="DYG34" s="30"/>
      <c r="DYH34" s="30"/>
      <c r="DYI34" s="30"/>
      <c r="DYJ34" s="30"/>
      <c r="DYK34" s="30"/>
      <c r="DYL34" s="30"/>
      <c r="DYM34" s="30"/>
      <c r="DYN34" s="30"/>
      <c r="DYO34" s="30"/>
      <c r="DYP34" s="30"/>
      <c r="DYQ34" s="30"/>
      <c r="DYR34" s="30"/>
      <c r="DYS34" s="30"/>
      <c r="DYT34" s="30"/>
      <c r="DYU34" s="30"/>
      <c r="DYV34" s="30"/>
      <c r="DYW34" s="30"/>
      <c r="DYX34" s="30"/>
      <c r="DYY34" s="30"/>
      <c r="DYZ34" s="30"/>
      <c r="DZA34" s="30"/>
      <c r="DZB34" s="30"/>
      <c r="DZC34" s="30"/>
      <c r="DZD34" s="30"/>
      <c r="DZE34" s="30"/>
      <c r="DZF34" s="30"/>
      <c r="DZG34" s="30"/>
      <c r="DZH34" s="30"/>
      <c r="DZI34" s="30"/>
      <c r="DZJ34" s="30"/>
      <c r="DZK34" s="30"/>
      <c r="DZL34" s="30"/>
      <c r="DZM34" s="30"/>
      <c r="DZN34" s="30"/>
      <c r="DZO34" s="30"/>
      <c r="DZP34" s="30"/>
      <c r="DZQ34" s="30"/>
      <c r="DZR34" s="30"/>
      <c r="DZS34" s="30"/>
      <c r="DZT34" s="30"/>
      <c r="DZU34" s="30"/>
      <c r="DZV34" s="30"/>
      <c r="DZW34" s="30"/>
      <c r="DZX34" s="30"/>
      <c r="DZY34" s="30"/>
      <c r="DZZ34" s="30"/>
      <c r="EAA34" s="30"/>
      <c r="EAB34" s="30"/>
      <c r="EAC34" s="30"/>
      <c r="EAD34" s="30"/>
      <c r="EAE34" s="30"/>
      <c r="EAF34" s="30"/>
      <c r="EAG34" s="30"/>
      <c r="EAH34" s="30"/>
      <c r="EAI34" s="30"/>
      <c r="EAJ34" s="30"/>
      <c r="EAK34" s="30"/>
      <c r="EAL34" s="30"/>
      <c r="EAM34" s="30"/>
      <c r="EAN34" s="30"/>
      <c r="EAO34" s="30"/>
      <c r="EAP34" s="30"/>
      <c r="EAQ34" s="30"/>
      <c r="EAR34" s="30"/>
      <c r="EAS34" s="30"/>
      <c r="EAT34" s="30"/>
      <c r="EAU34" s="30"/>
      <c r="EAV34" s="30"/>
      <c r="EAW34" s="30"/>
      <c r="EAX34" s="30"/>
      <c r="EAY34" s="30"/>
      <c r="EAZ34" s="30"/>
      <c r="EBA34" s="30"/>
      <c r="EBB34" s="30"/>
      <c r="EBC34" s="30"/>
      <c r="EBD34" s="30"/>
      <c r="EBE34" s="30"/>
      <c r="EBF34" s="30"/>
      <c r="EBG34" s="30"/>
      <c r="EBH34" s="30"/>
      <c r="EBI34" s="30"/>
      <c r="EBJ34" s="30"/>
      <c r="EBK34" s="30"/>
      <c r="EBL34" s="30"/>
      <c r="EBM34" s="30"/>
      <c r="EBN34" s="30"/>
      <c r="EBO34" s="30"/>
      <c r="EBP34" s="30"/>
      <c r="EBQ34" s="30"/>
      <c r="EBR34" s="30"/>
      <c r="EBS34" s="30"/>
      <c r="EBT34" s="30"/>
      <c r="EBU34" s="30"/>
      <c r="EBV34" s="30"/>
      <c r="EBW34" s="30"/>
      <c r="EBX34" s="30"/>
      <c r="EBY34" s="30"/>
      <c r="EBZ34" s="30"/>
      <c r="ECA34" s="30"/>
      <c r="ECB34" s="30"/>
      <c r="ECC34" s="30"/>
      <c r="ECD34" s="30"/>
      <c r="ECE34" s="30"/>
      <c r="ECF34" s="30"/>
      <c r="ECG34" s="30"/>
      <c r="ECH34" s="30"/>
      <c r="ECI34" s="30"/>
      <c r="ECJ34" s="30"/>
      <c r="ECK34" s="30"/>
      <c r="ECL34" s="30"/>
      <c r="ECM34" s="30"/>
      <c r="ECN34" s="30"/>
      <c r="ECO34" s="30"/>
      <c r="ECP34" s="30"/>
      <c r="ECQ34" s="30"/>
      <c r="ECR34" s="30"/>
      <c r="ECS34" s="30"/>
      <c r="ECT34" s="30"/>
      <c r="ECU34" s="30"/>
      <c r="ECV34" s="30"/>
      <c r="ECW34" s="30"/>
      <c r="ECX34" s="30"/>
      <c r="ECY34" s="30"/>
      <c r="ECZ34" s="30"/>
      <c r="EDA34" s="30"/>
      <c r="EDB34" s="30"/>
      <c r="EDC34" s="30"/>
      <c r="EDD34" s="30"/>
      <c r="EDE34" s="30"/>
      <c r="EDF34" s="30"/>
      <c r="EDG34" s="30"/>
      <c r="EDH34" s="30"/>
      <c r="EDI34" s="30"/>
      <c r="EDJ34" s="30"/>
      <c r="EDK34" s="30"/>
      <c r="EDL34" s="30"/>
      <c r="EDM34" s="30"/>
      <c r="EDN34" s="30"/>
      <c r="EDO34" s="30"/>
      <c r="EDP34" s="30"/>
      <c r="EDQ34" s="30"/>
      <c r="EDR34" s="30"/>
      <c r="EDS34" s="30"/>
      <c r="EDT34" s="30"/>
      <c r="EDU34" s="30"/>
      <c r="EDV34" s="30"/>
      <c r="EDW34" s="30"/>
      <c r="EDX34" s="30"/>
      <c r="EDY34" s="30"/>
      <c r="EDZ34" s="30"/>
      <c r="EEA34" s="30"/>
      <c r="EEB34" s="30"/>
      <c r="EEC34" s="30"/>
      <c r="EED34" s="30"/>
      <c r="EEE34" s="30"/>
      <c r="EEF34" s="30"/>
      <c r="EEG34" s="30"/>
      <c r="EEH34" s="30"/>
      <c r="EEI34" s="30"/>
      <c r="EEJ34" s="30"/>
      <c r="EEK34" s="30"/>
      <c r="EEL34" s="30"/>
      <c r="EEM34" s="30"/>
      <c r="EEN34" s="30"/>
      <c r="EEO34" s="30"/>
      <c r="EEP34" s="30"/>
      <c r="EEQ34" s="30"/>
      <c r="EER34" s="30"/>
      <c r="EES34" s="30"/>
      <c r="EET34" s="30"/>
      <c r="EEU34" s="30"/>
      <c r="EEV34" s="30"/>
      <c r="EEW34" s="30"/>
      <c r="EEX34" s="30"/>
      <c r="EEY34" s="30"/>
      <c r="EEZ34" s="30"/>
      <c r="EFA34" s="30"/>
      <c r="EFB34" s="30"/>
      <c r="EFC34" s="30"/>
      <c r="EFD34" s="30"/>
      <c r="EFE34" s="30"/>
      <c r="EFF34" s="30"/>
      <c r="EFG34" s="30"/>
      <c r="EFH34" s="30"/>
      <c r="EFI34" s="30"/>
      <c r="EFJ34" s="30"/>
      <c r="EFK34" s="30"/>
      <c r="EFL34" s="30"/>
      <c r="EFM34" s="30"/>
      <c r="EFN34" s="30"/>
      <c r="EFO34" s="30"/>
      <c r="EFP34" s="30"/>
      <c r="EFQ34" s="30"/>
      <c r="EFR34" s="30"/>
      <c r="EFS34" s="30"/>
      <c r="EFT34" s="30"/>
      <c r="EFU34" s="30"/>
      <c r="EFV34" s="30"/>
      <c r="EFW34" s="30"/>
      <c r="EFX34" s="30"/>
      <c r="EFY34" s="30"/>
      <c r="EFZ34" s="30"/>
      <c r="EGA34" s="30"/>
      <c r="EGB34" s="30"/>
      <c r="EGC34" s="30"/>
      <c r="EGD34" s="30"/>
      <c r="EGE34" s="30"/>
      <c r="EGF34" s="30"/>
      <c r="EGG34" s="30"/>
      <c r="EGH34" s="30"/>
      <c r="EGI34" s="30"/>
      <c r="EGJ34" s="30"/>
      <c r="EGK34" s="30"/>
      <c r="EGL34" s="30"/>
      <c r="EGM34" s="30"/>
      <c r="EGN34" s="30"/>
      <c r="EGO34" s="30"/>
      <c r="EGP34" s="30"/>
      <c r="EGQ34" s="30"/>
      <c r="EGR34" s="30"/>
      <c r="EGS34" s="30"/>
      <c r="EGT34" s="30"/>
      <c r="EGU34" s="30"/>
      <c r="EGV34" s="30"/>
      <c r="EGW34" s="30"/>
      <c r="EGX34" s="30"/>
      <c r="EGY34" s="30"/>
      <c r="EGZ34" s="30"/>
      <c r="EHA34" s="30"/>
      <c r="EHB34" s="30"/>
      <c r="EHC34" s="30"/>
      <c r="EHD34" s="30"/>
      <c r="EHE34" s="30"/>
      <c r="EHF34" s="30"/>
      <c r="EHG34" s="30"/>
      <c r="EHH34" s="30"/>
      <c r="EHI34" s="30"/>
      <c r="EHJ34" s="30"/>
      <c r="EHK34" s="30"/>
      <c r="EHL34" s="30"/>
      <c r="EHM34" s="30"/>
      <c r="EHN34" s="30"/>
      <c r="EHO34" s="30"/>
      <c r="EHP34" s="30"/>
      <c r="EHQ34" s="30"/>
      <c r="EHR34" s="30"/>
      <c r="EHS34" s="30"/>
      <c r="EHT34" s="30"/>
      <c r="EHU34" s="30"/>
      <c r="EHV34" s="30"/>
      <c r="EHW34" s="30"/>
      <c r="EHX34" s="30"/>
      <c r="EHY34" s="30"/>
      <c r="EHZ34" s="30"/>
      <c r="EIA34" s="30"/>
      <c r="EIB34" s="30"/>
      <c r="EIC34" s="30"/>
      <c r="EID34" s="30"/>
      <c r="EIE34" s="30"/>
      <c r="EIF34" s="30"/>
      <c r="EIG34" s="30"/>
      <c r="EIH34" s="30"/>
      <c r="EII34" s="30"/>
      <c r="EIJ34" s="30"/>
      <c r="EIK34" s="30"/>
      <c r="EIL34" s="30"/>
      <c r="EIM34" s="30"/>
      <c r="EIN34" s="30"/>
      <c r="EIO34" s="30"/>
      <c r="EIP34" s="30"/>
      <c r="EIQ34" s="30"/>
      <c r="EIR34" s="30"/>
      <c r="EIS34" s="30"/>
      <c r="EIT34" s="30"/>
      <c r="EIU34" s="30"/>
      <c r="EIV34" s="30"/>
      <c r="EIW34" s="30"/>
      <c r="EIX34" s="30"/>
      <c r="EIY34" s="30"/>
      <c r="EIZ34" s="30"/>
      <c r="EJA34" s="30"/>
      <c r="EJB34" s="30"/>
      <c r="EJC34" s="30"/>
      <c r="EJD34" s="30"/>
      <c r="EJE34" s="30"/>
      <c r="EJF34" s="30"/>
      <c r="EJG34" s="30"/>
      <c r="EJH34" s="30"/>
      <c r="EJI34" s="30"/>
      <c r="EJJ34" s="30"/>
      <c r="EJK34" s="30"/>
      <c r="EJL34" s="30"/>
      <c r="EJM34" s="30"/>
      <c r="EJN34" s="30"/>
      <c r="EJO34" s="30"/>
      <c r="EJP34" s="30"/>
      <c r="EJQ34" s="30"/>
      <c r="EJR34" s="30"/>
      <c r="EJS34" s="30"/>
      <c r="EJT34" s="30"/>
      <c r="EJU34" s="30"/>
      <c r="EJV34" s="30"/>
      <c r="EJW34" s="30"/>
      <c r="EJX34" s="30"/>
      <c r="EJY34" s="30"/>
      <c r="EJZ34" s="30"/>
      <c r="EKA34" s="30"/>
      <c r="EKB34" s="30"/>
      <c r="EKC34" s="30"/>
      <c r="EKD34" s="30"/>
      <c r="EKE34" s="30"/>
      <c r="EKF34" s="30"/>
      <c r="EKG34" s="30"/>
      <c r="EKH34" s="30"/>
      <c r="EKI34" s="30"/>
      <c r="EKJ34" s="30"/>
      <c r="EKK34" s="30"/>
      <c r="EKL34" s="30"/>
      <c r="EKM34" s="30"/>
      <c r="EKN34" s="30"/>
      <c r="EKO34" s="30"/>
      <c r="EKP34" s="30"/>
      <c r="EKQ34" s="30"/>
      <c r="EKR34" s="30"/>
      <c r="EKS34" s="30"/>
      <c r="EKT34" s="30"/>
      <c r="EKU34" s="30"/>
      <c r="EKV34" s="30"/>
      <c r="EKW34" s="30"/>
      <c r="EKX34" s="30"/>
      <c r="EKY34" s="30"/>
      <c r="EKZ34" s="30"/>
      <c r="ELA34" s="30"/>
      <c r="ELB34" s="30"/>
      <c r="ELC34" s="30"/>
      <c r="ELD34" s="30"/>
      <c r="ELE34" s="30"/>
      <c r="ELF34" s="30"/>
      <c r="ELG34" s="30"/>
      <c r="ELH34" s="30"/>
      <c r="ELI34" s="30"/>
      <c r="ELJ34" s="30"/>
      <c r="ELK34" s="30"/>
      <c r="ELL34" s="30"/>
      <c r="ELM34" s="30"/>
      <c r="ELN34" s="30"/>
      <c r="ELO34" s="30"/>
      <c r="ELP34" s="30"/>
      <c r="ELQ34" s="30"/>
      <c r="ELR34" s="30"/>
      <c r="ELS34" s="30"/>
      <c r="ELT34" s="30"/>
      <c r="ELU34" s="30"/>
      <c r="ELV34" s="30"/>
      <c r="ELW34" s="30"/>
      <c r="ELX34" s="30"/>
      <c r="ELY34" s="30"/>
      <c r="ELZ34" s="30"/>
      <c r="EMA34" s="30"/>
      <c r="EMB34" s="30"/>
      <c r="EMC34" s="30"/>
      <c r="EMD34" s="30"/>
      <c r="EME34" s="30"/>
      <c r="EMF34" s="30"/>
      <c r="EMG34" s="30"/>
      <c r="EMH34" s="30"/>
      <c r="EMI34" s="30"/>
      <c r="EMJ34" s="30"/>
      <c r="EMK34" s="30"/>
      <c r="EML34" s="30"/>
      <c r="EMM34" s="30"/>
      <c r="EMN34" s="30"/>
      <c r="EMO34" s="30"/>
      <c r="EMP34" s="30"/>
      <c r="EMQ34" s="30"/>
      <c r="EMR34" s="30"/>
      <c r="EMS34" s="30"/>
      <c r="EMT34" s="30"/>
      <c r="EMU34" s="30"/>
      <c r="EMV34" s="30"/>
      <c r="EMW34" s="30"/>
      <c r="EMX34" s="30"/>
      <c r="EMY34" s="30"/>
      <c r="EMZ34" s="30"/>
      <c r="ENA34" s="30"/>
      <c r="ENB34" s="30"/>
      <c r="ENC34" s="30"/>
      <c r="END34" s="30"/>
      <c r="ENE34" s="30"/>
      <c r="ENF34" s="30"/>
      <c r="ENG34" s="30"/>
      <c r="ENH34" s="30"/>
      <c r="ENI34" s="30"/>
      <c r="ENJ34" s="30"/>
      <c r="ENK34" s="30"/>
      <c r="ENL34" s="30"/>
      <c r="ENM34" s="30"/>
      <c r="ENN34" s="30"/>
      <c r="ENO34" s="30"/>
      <c r="ENP34" s="30"/>
      <c r="ENQ34" s="30"/>
      <c r="ENR34" s="30"/>
      <c r="ENS34" s="30"/>
      <c r="ENT34" s="30"/>
      <c r="ENU34" s="30"/>
      <c r="ENV34" s="30"/>
      <c r="ENW34" s="30"/>
      <c r="ENX34" s="30"/>
      <c r="ENY34" s="30"/>
      <c r="ENZ34" s="30"/>
      <c r="EOA34" s="30"/>
      <c r="EOB34" s="30"/>
      <c r="EOC34" s="30"/>
      <c r="EOD34" s="30"/>
      <c r="EOE34" s="30"/>
      <c r="EOF34" s="30"/>
      <c r="EOG34" s="30"/>
      <c r="EOH34" s="30"/>
      <c r="EOI34" s="30"/>
      <c r="EOJ34" s="30"/>
      <c r="EOK34" s="30"/>
      <c r="EOL34" s="30"/>
      <c r="EOM34" s="30"/>
      <c r="EON34" s="30"/>
      <c r="EOO34" s="30"/>
      <c r="EOP34" s="30"/>
      <c r="EOQ34" s="30"/>
      <c r="EOR34" s="30"/>
      <c r="EOS34" s="30"/>
      <c r="EOT34" s="30"/>
      <c r="EOU34" s="30"/>
      <c r="EOV34" s="30"/>
      <c r="EOW34" s="30"/>
      <c r="EOX34" s="30"/>
      <c r="EOY34" s="30"/>
      <c r="EOZ34" s="30"/>
      <c r="EPA34" s="30"/>
      <c r="EPB34" s="30"/>
      <c r="EPC34" s="30"/>
      <c r="EPD34" s="30"/>
      <c r="EPE34" s="30"/>
      <c r="EPF34" s="30"/>
      <c r="EPG34" s="30"/>
      <c r="EPH34" s="30"/>
      <c r="EPI34" s="30"/>
      <c r="EPJ34" s="30"/>
      <c r="EPK34" s="30"/>
      <c r="EPL34" s="30"/>
      <c r="EPM34" s="30"/>
      <c r="EPN34" s="30"/>
      <c r="EPO34" s="30"/>
      <c r="EPP34" s="30"/>
      <c r="EPQ34" s="30"/>
      <c r="EPR34" s="30"/>
      <c r="EPS34" s="30"/>
      <c r="EPT34" s="30"/>
      <c r="EPU34" s="30"/>
      <c r="EPV34" s="30"/>
      <c r="EPW34" s="30"/>
      <c r="EPX34" s="30"/>
      <c r="EPY34" s="30"/>
      <c r="EPZ34" s="30"/>
      <c r="EQA34" s="30"/>
      <c r="EQB34" s="30"/>
      <c r="EQC34" s="30"/>
      <c r="EQD34" s="30"/>
      <c r="EQE34" s="30"/>
      <c r="EQF34" s="30"/>
      <c r="EQG34" s="30"/>
      <c r="EQH34" s="30"/>
      <c r="EQI34" s="30"/>
      <c r="EQJ34" s="30"/>
      <c r="EQK34" s="30"/>
      <c r="EQL34" s="30"/>
      <c r="EQM34" s="30"/>
      <c r="EQN34" s="30"/>
      <c r="EQO34" s="30"/>
      <c r="EQP34" s="30"/>
      <c r="EQQ34" s="30"/>
      <c r="EQR34" s="30"/>
      <c r="EQS34" s="30"/>
      <c r="EQT34" s="30"/>
      <c r="EQU34" s="30"/>
      <c r="EQV34" s="30"/>
      <c r="EQW34" s="30"/>
      <c r="EQX34" s="30"/>
      <c r="EQY34" s="30"/>
      <c r="EQZ34" s="30"/>
      <c r="ERA34" s="30"/>
      <c r="ERB34" s="30"/>
      <c r="ERC34" s="30"/>
      <c r="ERD34" s="30"/>
      <c r="ERE34" s="30"/>
      <c r="ERF34" s="30"/>
      <c r="ERG34" s="30"/>
      <c r="ERH34" s="30"/>
      <c r="ERI34" s="30"/>
      <c r="ERJ34" s="30"/>
      <c r="ERK34" s="30"/>
      <c r="ERL34" s="30"/>
      <c r="ERM34" s="30"/>
      <c r="ERN34" s="30"/>
      <c r="ERO34" s="30"/>
      <c r="ERP34" s="30"/>
      <c r="ERQ34" s="30"/>
      <c r="ERR34" s="30"/>
      <c r="ERS34" s="30"/>
      <c r="ERT34" s="30"/>
      <c r="ERU34" s="30"/>
      <c r="ERV34" s="30"/>
      <c r="ERW34" s="30"/>
      <c r="ERX34" s="30"/>
      <c r="ERY34" s="30"/>
      <c r="ERZ34" s="30"/>
      <c r="ESA34" s="30"/>
      <c r="ESB34" s="30"/>
      <c r="ESC34" s="30"/>
      <c r="ESD34" s="30"/>
      <c r="ESE34" s="30"/>
      <c r="ESF34" s="30"/>
      <c r="ESG34" s="30"/>
      <c r="ESH34" s="30"/>
      <c r="ESI34" s="30"/>
      <c r="ESJ34" s="30"/>
      <c r="ESK34" s="30"/>
      <c r="ESL34" s="30"/>
      <c r="ESM34" s="30"/>
      <c r="ESN34" s="30"/>
      <c r="ESO34" s="30"/>
      <c r="ESP34" s="30"/>
      <c r="ESQ34" s="30"/>
      <c r="ESR34" s="30"/>
      <c r="ESS34" s="30"/>
      <c r="EST34" s="30"/>
      <c r="ESU34" s="30"/>
      <c r="ESV34" s="30"/>
      <c r="ESW34" s="30"/>
      <c r="ESX34" s="30"/>
      <c r="ESY34" s="30"/>
      <c r="ESZ34" s="30"/>
      <c r="ETA34" s="30"/>
      <c r="ETB34" s="30"/>
      <c r="ETC34" s="30"/>
      <c r="ETD34" s="30"/>
      <c r="ETE34" s="30"/>
      <c r="ETF34" s="30"/>
      <c r="ETG34" s="30"/>
      <c r="ETH34" s="30"/>
      <c r="ETI34" s="30"/>
      <c r="ETJ34" s="30"/>
      <c r="ETK34" s="30"/>
      <c r="ETL34" s="30"/>
      <c r="ETM34" s="30"/>
      <c r="ETN34" s="30"/>
      <c r="ETO34" s="30"/>
      <c r="ETP34" s="30"/>
      <c r="ETQ34" s="30"/>
      <c r="ETR34" s="30"/>
      <c r="ETS34" s="30"/>
      <c r="ETT34" s="30"/>
      <c r="ETU34" s="30"/>
      <c r="ETV34" s="30"/>
      <c r="ETW34" s="30"/>
      <c r="ETX34" s="30"/>
      <c r="ETY34" s="30"/>
      <c r="ETZ34" s="30"/>
      <c r="EUA34" s="30"/>
      <c r="EUB34" s="30"/>
      <c r="EUC34" s="30"/>
      <c r="EUD34" s="30"/>
      <c r="EUE34" s="30"/>
      <c r="EUF34" s="30"/>
      <c r="EUG34" s="30"/>
      <c r="EUH34" s="30"/>
      <c r="EUI34" s="30"/>
      <c r="EUJ34" s="30"/>
      <c r="EUK34" s="30"/>
      <c r="EUL34" s="30"/>
      <c r="EUM34" s="30"/>
      <c r="EUN34" s="30"/>
      <c r="EUO34" s="30"/>
      <c r="EUP34" s="30"/>
      <c r="EUQ34" s="30"/>
      <c r="EUR34" s="30"/>
      <c r="EUS34" s="30"/>
      <c r="EUT34" s="30"/>
      <c r="EUU34" s="30"/>
      <c r="EUV34" s="30"/>
      <c r="EUW34" s="30"/>
      <c r="EUX34" s="30"/>
      <c r="EUY34" s="30"/>
      <c r="EUZ34" s="30"/>
      <c r="EVA34" s="30"/>
      <c r="EVB34" s="30"/>
      <c r="EVC34" s="30"/>
      <c r="EVD34" s="30"/>
      <c r="EVE34" s="30"/>
      <c r="EVF34" s="30"/>
      <c r="EVG34" s="30"/>
      <c r="EVH34" s="30"/>
      <c r="EVI34" s="30"/>
      <c r="EVJ34" s="30"/>
      <c r="EVK34" s="30"/>
      <c r="EVL34" s="30"/>
      <c r="EVM34" s="30"/>
      <c r="EVN34" s="30"/>
      <c r="EVO34" s="30"/>
      <c r="EVP34" s="30"/>
      <c r="EVQ34" s="30"/>
      <c r="EVR34" s="30"/>
      <c r="EVS34" s="30"/>
      <c r="EVT34" s="30"/>
      <c r="EVU34" s="30"/>
      <c r="EVV34" s="30"/>
      <c r="EVW34" s="30"/>
      <c r="EVX34" s="30"/>
      <c r="EVY34" s="30"/>
      <c r="EVZ34" s="30"/>
      <c r="EWA34" s="30"/>
      <c r="EWB34" s="30"/>
      <c r="EWC34" s="30"/>
      <c r="EWD34" s="30"/>
      <c r="EWE34" s="30"/>
      <c r="EWF34" s="30"/>
      <c r="EWG34" s="30"/>
      <c r="EWH34" s="30"/>
      <c r="EWI34" s="30"/>
      <c r="EWJ34" s="30"/>
      <c r="EWK34" s="30"/>
      <c r="EWL34" s="30"/>
      <c r="EWM34" s="30"/>
      <c r="EWN34" s="30"/>
      <c r="EWO34" s="30"/>
      <c r="EWP34" s="30"/>
      <c r="EWQ34" s="30"/>
      <c r="EWR34" s="30"/>
      <c r="EWS34" s="30"/>
      <c r="EWT34" s="30"/>
      <c r="EWU34" s="30"/>
      <c r="EWV34" s="30"/>
      <c r="EWW34" s="30"/>
      <c r="EWX34" s="30"/>
      <c r="EWY34" s="30"/>
      <c r="EWZ34" s="30"/>
      <c r="EXA34" s="30"/>
      <c r="EXB34" s="30"/>
      <c r="EXC34" s="30"/>
      <c r="EXD34" s="30"/>
      <c r="EXE34" s="30"/>
      <c r="EXF34" s="30"/>
      <c r="EXG34" s="30"/>
      <c r="EXH34" s="30"/>
      <c r="EXI34" s="30"/>
      <c r="EXJ34" s="30"/>
      <c r="EXK34" s="30"/>
      <c r="EXL34" s="30"/>
      <c r="EXM34" s="30"/>
      <c r="EXN34" s="30"/>
      <c r="EXO34" s="30"/>
      <c r="EXP34" s="30"/>
      <c r="EXQ34" s="30"/>
      <c r="EXR34" s="30"/>
      <c r="EXS34" s="30"/>
      <c r="EXT34" s="30"/>
      <c r="EXU34" s="30"/>
      <c r="EXV34" s="30"/>
      <c r="EXW34" s="30"/>
      <c r="EXX34" s="30"/>
      <c r="EXY34" s="30"/>
      <c r="EXZ34" s="30"/>
      <c r="EYA34" s="30"/>
      <c r="EYB34" s="30"/>
      <c r="EYC34" s="30"/>
      <c r="EYD34" s="30"/>
      <c r="EYE34" s="30"/>
      <c r="EYF34" s="30"/>
      <c r="EYG34" s="30"/>
      <c r="EYH34" s="30"/>
      <c r="EYI34" s="30"/>
      <c r="EYJ34" s="30"/>
      <c r="EYK34" s="30"/>
      <c r="EYL34" s="30"/>
      <c r="EYM34" s="30"/>
      <c r="EYN34" s="30"/>
      <c r="EYO34" s="30"/>
      <c r="EYP34" s="30"/>
      <c r="EYQ34" s="30"/>
      <c r="EYR34" s="30"/>
      <c r="EYS34" s="30"/>
      <c r="EYT34" s="30"/>
      <c r="EYU34" s="30"/>
      <c r="EYV34" s="30"/>
      <c r="EYW34" s="30"/>
      <c r="EYX34" s="30"/>
      <c r="EYY34" s="30"/>
      <c r="EYZ34" s="30"/>
      <c r="EZA34" s="30"/>
      <c r="EZB34" s="30"/>
      <c r="EZC34" s="30"/>
      <c r="EZD34" s="30"/>
      <c r="EZE34" s="30"/>
      <c r="EZF34" s="30"/>
      <c r="EZG34" s="30"/>
      <c r="EZH34" s="30"/>
      <c r="EZI34" s="30"/>
      <c r="EZJ34" s="30"/>
      <c r="EZK34" s="30"/>
      <c r="EZL34" s="30"/>
      <c r="EZM34" s="30"/>
      <c r="EZN34" s="30"/>
      <c r="EZO34" s="30"/>
      <c r="EZP34" s="30"/>
      <c r="EZQ34" s="30"/>
      <c r="EZR34" s="30"/>
      <c r="EZS34" s="30"/>
      <c r="EZT34" s="30"/>
      <c r="EZU34" s="30"/>
      <c r="EZV34" s="30"/>
      <c r="EZW34" s="30"/>
      <c r="EZX34" s="30"/>
      <c r="EZY34" s="30"/>
      <c r="EZZ34" s="30"/>
      <c r="FAA34" s="30"/>
      <c r="FAB34" s="30"/>
      <c r="FAC34" s="30"/>
      <c r="FAD34" s="30"/>
      <c r="FAE34" s="30"/>
      <c r="FAF34" s="30"/>
      <c r="FAG34" s="30"/>
      <c r="FAH34" s="30"/>
      <c r="FAI34" s="30"/>
      <c r="FAJ34" s="30"/>
      <c r="FAK34" s="30"/>
      <c r="FAL34" s="30"/>
      <c r="FAM34" s="30"/>
      <c r="FAN34" s="30"/>
      <c r="FAO34" s="30"/>
      <c r="FAP34" s="30"/>
      <c r="FAQ34" s="30"/>
      <c r="FAR34" s="30"/>
      <c r="FAS34" s="30"/>
      <c r="FAT34" s="30"/>
      <c r="FAU34" s="30"/>
      <c r="FAV34" s="30"/>
      <c r="FAW34" s="30"/>
      <c r="FAX34" s="30"/>
      <c r="FAY34" s="30"/>
      <c r="FAZ34" s="30"/>
      <c r="FBA34" s="30"/>
      <c r="FBB34" s="30"/>
      <c r="FBC34" s="30"/>
      <c r="FBD34" s="30"/>
      <c r="FBE34" s="30"/>
      <c r="FBF34" s="30"/>
      <c r="FBG34" s="30"/>
      <c r="FBH34" s="30"/>
      <c r="FBI34" s="30"/>
      <c r="FBJ34" s="30"/>
      <c r="FBK34" s="30"/>
      <c r="FBL34" s="30"/>
      <c r="FBM34" s="30"/>
      <c r="FBN34" s="30"/>
      <c r="FBO34" s="30"/>
      <c r="FBP34" s="30"/>
      <c r="FBQ34" s="30"/>
      <c r="FBR34" s="30"/>
      <c r="FBS34" s="30"/>
      <c r="FBT34" s="30"/>
      <c r="FBU34" s="30"/>
      <c r="FBV34" s="30"/>
      <c r="FBW34" s="30"/>
      <c r="FBX34" s="30"/>
      <c r="FBY34" s="30"/>
      <c r="FBZ34" s="30"/>
      <c r="FCA34" s="30"/>
      <c r="FCB34" s="30"/>
      <c r="FCC34" s="30"/>
      <c r="FCD34" s="30"/>
      <c r="FCE34" s="30"/>
      <c r="FCF34" s="30"/>
      <c r="FCG34" s="30"/>
      <c r="FCH34" s="30"/>
      <c r="FCI34" s="30"/>
      <c r="FCJ34" s="30"/>
      <c r="FCK34" s="30"/>
      <c r="FCL34" s="30"/>
      <c r="FCM34" s="30"/>
      <c r="FCN34" s="30"/>
      <c r="FCO34" s="30"/>
      <c r="FCP34" s="30"/>
      <c r="FCQ34" s="30"/>
      <c r="FCR34" s="30"/>
      <c r="FCS34" s="30"/>
      <c r="FCT34" s="30"/>
      <c r="FCU34" s="30"/>
      <c r="FCV34" s="30"/>
      <c r="FCW34" s="30"/>
      <c r="FCX34" s="30"/>
      <c r="FCY34" s="30"/>
      <c r="FCZ34" s="30"/>
      <c r="FDA34" s="30"/>
      <c r="FDB34" s="30"/>
      <c r="FDC34" s="30"/>
      <c r="FDD34" s="30"/>
      <c r="FDE34" s="30"/>
      <c r="FDF34" s="30"/>
      <c r="FDG34" s="30"/>
      <c r="FDH34" s="30"/>
      <c r="FDI34" s="30"/>
      <c r="FDJ34" s="30"/>
      <c r="FDK34" s="30"/>
      <c r="FDL34" s="30"/>
      <c r="FDM34" s="30"/>
      <c r="FDN34" s="30"/>
      <c r="FDO34" s="30"/>
      <c r="FDP34" s="30"/>
      <c r="FDQ34" s="30"/>
      <c r="FDR34" s="30"/>
      <c r="FDS34" s="30"/>
      <c r="FDT34" s="30"/>
      <c r="FDU34" s="30"/>
      <c r="FDV34" s="30"/>
      <c r="FDW34" s="30"/>
      <c r="FDX34" s="30"/>
      <c r="FDY34" s="30"/>
      <c r="FDZ34" s="30"/>
      <c r="FEA34" s="30"/>
      <c r="FEB34" s="30"/>
      <c r="FEC34" s="30"/>
      <c r="FED34" s="30"/>
      <c r="FEE34" s="30"/>
      <c r="FEF34" s="30"/>
      <c r="FEG34" s="30"/>
      <c r="FEH34" s="30"/>
      <c r="FEI34" s="30"/>
      <c r="FEJ34" s="30"/>
      <c r="FEK34" s="30"/>
      <c r="FEL34" s="30"/>
      <c r="FEM34" s="30"/>
      <c r="FEN34" s="30"/>
      <c r="FEO34" s="30"/>
      <c r="FEP34" s="30"/>
      <c r="FEQ34" s="30"/>
      <c r="FER34" s="30"/>
      <c r="FES34" s="30"/>
      <c r="FET34" s="30"/>
      <c r="FEU34" s="30"/>
      <c r="FEV34" s="30"/>
      <c r="FEW34" s="30"/>
      <c r="FEX34" s="30"/>
      <c r="FEY34" s="30"/>
      <c r="FEZ34" s="30"/>
      <c r="FFA34" s="30"/>
      <c r="FFB34" s="30"/>
      <c r="FFC34" s="30"/>
      <c r="FFD34" s="30"/>
      <c r="FFE34" s="30"/>
      <c r="FFF34" s="30"/>
      <c r="FFG34" s="30"/>
      <c r="FFH34" s="30"/>
      <c r="FFI34" s="30"/>
      <c r="FFJ34" s="30"/>
      <c r="FFK34" s="30"/>
      <c r="FFL34" s="30"/>
      <c r="FFM34" s="30"/>
      <c r="FFN34" s="30"/>
      <c r="FFO34" s="30"/>
      <c r="FFP34" s="30"/>
      <c r="FFQ34" s="30"/>
      <c r="FFR34" s="30"/>
      <c r="FFS34" s="30"/>
      <c r="FFT34" s="30"/>
      <c r="FFU34" s="30"/>
      <c r="FFV34" s="30"/>
      <c r="FFW34" s="30"/>
      <c r="FFX34" s="30"/>
      <c r="FFY34" s="30"/>
      <c r="FFZ34" s="30"/>
      <c r="FGA34" s="30"/>
      <c r="FGB34" s="30"/>
      <c r="FGC34" s="30"/>
      <c r="FGD34" s="30"/>
      <c r="FGE34" s="30"/>
      <c r="FGF34" s="30"/>
      <c r="FGG34" s="30"/>
      <c r="FGH34" s="30"/>
      <c r="FGI34" s="30"/>
      <c r="FGJ34" s="30"/>
      <c r="FGK34" s="30"/>
      <c r="FGL34" s="30"/>
      <c r="FGM34" s="30"/>
      <c r="FGN34" s="30"/>
      <c r="FGO34" s="30"/>
      <c r="FGP34" s="30"/>
      <c r="FGQ34" s="30"/>
      <c r="FGR34" s="30"/>
      <c r="FGS34" s="30"/>
      <c r="FGT34" s="30"/>
      <c r="FGU34" s="30"/>
      <c r="FGV34" s="30"/>
      <c r="FGW34" s="30"/>
      <c r="FGX34" s="30"/>
      <c r="FGY34" s="30"/>
      <c r="FGZ34" s="30"/>
      <c r="FHA34" s="30"/>
      <c r="FHB34" s="30"/>
      <c r="FHC34" s="30"/>
      <c r="FHD34" s="30"/>
      <c r="FHE34" s="30"/>
      <c r="FHF34" s="30"/>
      <c r="FHG34" s="30"/>
      <c r="FHH34" s="30"/>
      <c r="FHI34" s="30"/>
      <c r="FHJ34" s="30"/>
      <c r="FHK34" s="30"/>
      <c r="FHL34" s="30"/>
      <c r="FHM34" s="30"/>
      <c r="FHN34" s="30"/>
      <c r="FHO34" s="30"/>
      <c r="FHP34" s="30"/>
      <c r="FHQ34" s="30"/>
      <c r="FHR34" s="30"/>
      <c r="FHS34" s="30"/>
      <c r="FHT34" s="30"/>
      <c r="FHU34" s="30"/>
      <c r="FHV34" s="30"/>
      <c r="FHW34" s="30"/>
      <c r="FHX34" s="30"/>
      <c r="FHY34" s="30"/>
      <c r="FHZ34" s="30"/>
      <c r="FIA34" s="30"/>
      <c r="FIB34" s="30"/>
      <c r="FIC34" s="30"/>
      <c r="FID34" s="30"/>
      <c r="FIE34" s="30"/>
      <c r="FIF34" s="30"/>
      <c r="FIG34" s="30"/>
      <c r="FIH34" s="30"/>
      <c r="FII34" s="30"/>
      <c r="FIJ34" s="30"/>
      <c r="FIK34" s="30"/>
      <c r="FIL34" s="30"/>
      <c r="FIM34" s="30"/>
      <c r="FIN34" s="30"/>
      <c r="FIO34" s="30"/>
      <c r="FIP34" s="30"/>
      <c r="FIQ34" s="30"/>
      <c r="FIR34" s="30"/>
      <c r="FIS34" s="30"/>
      <c r="FIT34" s="30"/>
      <c r="FIU34" s="30"/>
      <c r="FIV34" s="30"/>
      <c r="FIW34" s="30"/>
      <c r="FIX34" s="30"/>
      <c r="FIY34" s="30"/>
      <c r="FIZ34" s="30"/>
      <c r="FJA34" s="30"/>
      <c r="FJB34" s="30"/>
      <c r="FJC34" s="30"/>
      <c r="FJD34" s="30"/>
      <c r="FJE34" s="30"/>
      <c r="FJF34" s="30"/>
      <c r="FJG34" s="30"/>
      <c r="FJH34" s="30"/>
      <c r="FJI34" s="30"/>
      <c r="FJJ34" s="30"/>
      <c r="FJK34" s="30"/>
      <c r="FJL34" s="30"/>
      <c r="FJM34" s="30"/>
      <c r="FJN34" s="30"/>
      <c r="FJO34" s="30"/>
      <c r="FJP34" s="30"/>
      <c r="FJQ34" s="30"/>
      <c r="FJR34" s="30"/>
      <c r="FJS34" s="30"/>
      <c r="FJT34" s="30"/>
      <c r="FJU34" s="30"/>
      <c r="FJV34" s="30"/>
      <c r="FJW34" s="30"/>
      <c r="FJX34" s="30"/>
      <c r="FJY34" s="30"/>
      <c r="FJZ34" s="30"/>
      <c r="FKA34" s="30"/>
      <c r="FKB34" s="30"/>
      <c r="FKC34" s="30"/>
      <c r="FKD34" s="30"/>
      <c r="FKE34" s="30"/>
      <c r="FKF34" s="30"/>
      <c r="FKG34" s="30"/>
      <c r="FKH34" s="30"/>
      <c r="FKI34" s="30"/>
      <c r="FKJ34" s="30"/>
      <c r="FKK34" s="30"/>
      <c r="FKL34" s="30"/>
      <c r="FKM34" s="30"/>
      <c r="FKN34" s="30"/>
      <c r="FKO34" s="30"/>
      <c r="FKP34" s="30"/>
      <c r="FKQ34" s="30"/>
      <c r="FKR34" s="30"/>
      <c r="FKS34" s="30"/>
      <c r="FKT34" s="30"/>
      <c r="FKU34" s="30"/>
      <c r="FKV34" s="30"/>
      <c r="FKW34" s="30"/>
      <c r="FKX34" s="30"/>
      <c r="FKY34" s="30"/>
      <c r="FKZ34" s="30"/>
      <c r="FLA34" s="30"/>
      <c r="FLB34" s="30"/>
      <c r="FLC34" s="30"/>
      <c r="FLD34" s="30"/>
      <c r="FLE34" s="30"/>
      <c r="FLF34" s="30"/>
      <c r="FLG34" s="30"/>
      <c r="FLH34" s="30"/>
      <c r="FLI34" s="30"/>
      <c r="FLJ34" s="30"/>
      <c r="FLK34" s="30"/>
      <c r="FLL34" s="30"/>
      <c r="FLM34" s="30"/>
      <c r="FLN34" s="30"/>
      <c r="FLO34" s="30"/>
      <c r="FLP34" s="30"/>
      <c r="FLQ34" s="30"/>
      <c r="FLR34" s="30"/>
      <c r="FLS34" s="30"/>
      <c r="FLT34" s="30"/>
      <c r="FLU34" s="30"/>
      <c r="FLV34" s="30"/>
      <c r="FLW34" s="30"/>
      <c r="FLX34" s="30"/>
      <c r="FLY34" s="30"/>
      <c r="FLZ34" s="30"/>
      <c r="FMA34" s="30"/>
      <c r="FMB34" s="30"/>
      <c r="FMC34" s="30"/>
      <c r="FMD34" s="30"/>
      <c r="FME34" s="30"/>
      <c r="FMF34" s="30"/>
      <c r="FMG34" s="30"/>
      <c r="FMH34" s="30"/>
      <c r="FMI34" s="30"/>
      <c r="FMJ34" s="30"/>
      <c r="FMK34" s="30"/>
      <c r="FML34" s="30"/>
      <c r="FMM34" s="30"/>
      <c r="FMN34" s="30"/>
      <c r="FMO34" s="30"/>
      <c r="FMP34" s="30"/>
      <c r="FMQ34" s="30"/>
      <c r="FMR34" s="30"/>
      <c r="FMS34" s="30"/>
      <c r="FMT34" s="30"/>
      <c r="FMU34" s="30"/>
      <c r="FMV34" s="30"/>
      <c r="FMW34" s="30"/>
      <c r="FMX34" s="30"/>
      <c r="FMY34" s="30"/>
      <c r="FMZ34" s="30"/>
      <c r="FNA34" s="30"/>
      <c r="FNB34" s="30"/>
      <c r="FNC34" s="30"/>
      <c r="FND34" s="30"/>
      <c r="FNE34" s="30"/>
      <c r="FNF34" s="30"/>
      <c r="FNG34" s="30"/>
      <c r="FNH34" s="30"/>
      <c r="FNI34" s="30"/>
      <c r="FNJ34" s="30"/>
      <c r="FNK34" s="30"/>
      <c r="FNL34" s="30"/>
      <c r="FNM34" s="30"/>
      <c r="FNN34" s="30"/>
      <c r="FNO34" s="30"/>
      <c r="FNP34" s="30"/>
      <c r="FNQ34" s="30"/>
      <c r="FNR34" s="30"/>
      <c r="FNS34" s="30"/>
      <c r="FNT34" s="30"/>
      <c r="FNU34" s="30"/>
      <c r="FNV34" s="30"/>
      <c r="FNW34" s="30"/>
      <c r="FNX34" s="30"/>
      <c r="FNY34" s="30"/>
      <c r="FNZ34" s="30"/>
      <c r="FOA34" s="30"/>
      <c r="FOB34" s="30"/>
      <c r="FOC34" s="30"/>
      <c r="FOD34" s="30"/>
      <c r="FOE34" s="30"/>
      <c r="FOF34" s="30"/>
      <c r="FOG34" s="30"/>
      <c r="FOH34" s="30"/>
      <c r="FOI34" s="30"/>
      <c r="FOJ34" s="30"/>
      <c r="FOK34" s="30"/>
      <c r="FOL34" s="30"/>
      <c r="FOM34" s="30"/>
      <c r="FON34" s="30"/>
      <c r="FOO34" s="30"/>
      <c r="FOP34" s="30"/>
      <c r="FOQ34" s="30"/>
      <c r="FOR34" s="30"/>
      <c r="FOS34" s="30"/>
      <c r="FOT34" s="30"/>
      <c r="FOU34" s="30"/>
      <c r="FOV34" s="30"/>
      <c r="FOW34" s="30"/>
      <c r="FOX34" s="30"/>
      <c r="FOY34" s="30"/>
      <c r="FOZ34" s="30"/>
      <c r="FPA34" s="30"/>
      <c r="FPB34" s="30"/>
      <c r="FPC34" s="30"/>
      <c r="FPD34" s="30"/>
      <c r="FPE34" s="30"/>
      <c r="FPF34" s="30"/>
      <c r="FPG34" s="30"/>
      <c r="FPH34" s="30"/>
      <c r="FPI34" s="30"/>
      <c r="FPJ34" s="30"/>
      <c r="FPK34" s="30"/>
      <c r="FPL34" s="30"/>
      <c r="FPM34" s="30"/>
      <c r="FPN34" s="30"/>
      <c r="FPO34" s="30"/>
      <c r="FPP34" s="30"/>
      <c r="FPQ34" s="30"/>
      <c r="FPR34" s="30"/>
      <c r="FPS34" s="30"/>
      <c r="FPT34" s="30"/>
      <c r="FPU34" s="30"/>
      <c r="FPV34" s="30"/>
      <c r="FPW34" s="30"/>
      <c r="FPX34" s="30"/>
      <c r="FPY34" s="30"/>
      <c r="FPZ34" s="30"/>
      <c r="FQA34" s="30"/>
      <c r="FQB34" s="30"/>
      <c r="FQC34" s="30"/>
      <c r="FQD34" s="30"/>
      <c r="FQE34" s="30"/>
      <c r="FQF34" s="30"/>
      <c r="FQG34" s="30"/>
      <c r="FQH34" s="30"/>
      <c r="FQI34" s="30"/>
      <c r="FQJ34" s="30"/>
      <c r="FQK34" s="30"/>
      <c r="FQL34" s="30"/>
      <c r="FQM34" s="30"/>
      <c r="FQN34" s="30"/>
      <c r="FQO34" s="30"/>
      <c r="FQP34" s="30"/>
      <c r="FQQ34" s="30"/>
      <c r="FQR34" s="30"/>
      <c r="FQS34" s="30"/>
      <c r="FQT34" s="30"/>
      <c r="FQU34" s="30"/>
      <c r="FQV34" s="30"/>
      <c r="FQW34" s="30"/>
      <c r="FQX34" s="30"/>
      <c r="FQY34" s="30"/>
      <c r="FQZ34" s="30"/>
      <c r="FRA34" s="30"/>
      <c r="FRB34" s="30"/>
      <c r="FRC34" s="30"/>
      <c r="FRD34" s="30"/>
      <c r="FRE34" s="30"/>
      <c r="FRF34" s="30"/>
      <c r="FRG34" s="30"/>
      <c r="FRH34" s="30"/>
      <c r="FRI34" s="30"/>
      <c r="FRJ34" s="30"/>
      <c r="FRK34" s="30"/>
      <c r="FRL34" s="30"/>
      <c r="FRM34" s="30"/>
      <c r="FRN34" s="30"/>
      <c r="FRO34" s="30"/>
      <c r="FRP34" s="30"/>
      <c r="FRQ34" s="30"/>
      <c r="FRR34" s="30"/>
      <c r="FRS34" s="30"/>
      <c r="FRT34" s="30"/>
      <c r="FRU34" s="30"/>
      <c r="FRV34" s="30"/>
      <c r="FRW34" s="30"/>
      <c r="FRX34" s="30"/>
      <c r="FRY34" s="30"/>
      <c r="FRZ34" s="30"/>
      <c r="FSA34" s="30"/>
      <c r="FSB34" s="30"/>
      <c r="FSC34" s="30"/>
      <c r="FSD34" s="30"/>
      <c r="FSE34" s="30"/>
      <c r="FSF34" s="30"/>
      <c r="FSG34" s="30"/>
      <c r="FSH34" s="30"/>
      <c r="FSI34" s="30"/>
      <c r="FSJ34" s="30"/>
      <c r="FSK34" s="30"/>
      <c r="FSL34" s="30"/>
      <c r="FSM34" s="30"/>
      <c r="FSN34" s="30"/>
      <c r="FSO34" s="30"/>
      <c r="FSP34" s="30"/>
      <c r="FSQ34" s="30"/>
      <c r="FSR34" s="30"/>
      <c r="FSS34" s="30"/>
      <c r="FST34" s="30"/>
      <c r="FSU34" s="30"/>
      <c r="FSV34" s="30"/>
      <c r="FSW34" s="30"/>
      <c r="FSX34" s="30"/>
      <c r="FSY34" s="30"/>
      <c r="FSZ34" s="30"/>
      <c r="FTA34" s="30"/>
      <c r="FTB34" s="30"/>
      <c r="FTC34" s="30"/>
      <c r="FTD34" s="30"/>
      <c r="FTE34" s="30"/>
      <c r="FTF34" s="30"/>
      <c r="FTG34" s="30"/>
      <c r="FTH34" s="30"/>
      <c r="FTI34" s="30"/>
      <c r="FTJ34" s="30"/>
      <c r="FTK34" s="30"/>
      <c r="FTL34" s="30"/>
      <c r="FTM34" s="30"/>
      <c r="FTN34" s="30"/>
      <c r="FTO34" s="30"/>
      <c r="FTP34" s="30"/>
      <c r="FTQ34" s="30"/>
      <c r="FTR34" s="30"/>
      <c r="FTS34" s="30"/>
      <c r="FTT34" s="30"/>
      <c r="FTU34" s="30"/>
      <c r="FTV34" s="30"/>
      <c r="FTW34" s="30"/>
      <c r="FTX34" s="30"/>
      <c r="FTY34" s="30"/>
      <c r="FTZ34" s="30"/>
      <c r="FUA34" s="30"/>
      <c r="FUB34" s="30"/>
      <c r="FUC34" s="30"/>
      <c r="FUD34" s="30"/>
      <c r="FUE34" s="30"/>
      <c r="FUF34" s="30"/>
      <c r="FUG34" s="30"/>
      <c r="FUH34" s="30"/>
      <c r="FUI34" s="30"/>
      <c r="FUJ34" s="30"/>
      <c r="FUK34" s="30"/>
      <c r="FUL34" s="30"/>
      <c r="FUM34" s="30"/>
      <c r="FUN34" s="30"/>
      <c r="FUO34" s="30"/>
      <c r="FUP34" s="30"/>
      <c r="FUQ34" s="30"/>
      <c r="FUR34" s="30"/>
      <c r="FUS34" s="30"/>
      <c r="FUT34" s="30"/>
      <c r="FUU34" s="30"/>
      <c r="FUV34" s="30"/>
      <c r="FUW34" s="30"/>
      <c r="FUX34" s="30"/>
      <c r="FUY34" s="30"/>
      <c r="FUZ34" s="30"/>
      <c r="FVA34" s="30"/>
      <c r="FVB34" s="30"/>
      <c r="FVC34" s="30"/>
      <c r="FVD34" s="30"/>
      <c r="FVE34" s="30"/>
      <c r="FVF34" s="30"/>
      <c r="FVG34" s="30"/>
      <c r="FVH34" s="30"/>
      <c r="FVI34" s="30"/>
      <c r="FVJ34" s="30"/>
      <c r="FVK34" s="30"/>
      <c r="FVL34" s="30"/>
      <c r="FVM34" s="30"/>
      <c r="FVN34" s="30"/>
      <c r="FVO34" s="30"/>
      <c r="FVP34" s="30"/>
      <c r="FVQ34" s="30"/>
      <c r="FVR34" s="30"/>
      <c r="FVS34" s="30"/>
      <c r="FVT34" s="30"/>
      <c r="FVU34" s="30"/>
      <c r="FVV34" s="30"/>
      <c r="FVW34" s="30"/>
      <c r="FVX34" s="30"/>
      <c r="FVY34" s="30"/>
      <c r="FVZ34" s="30"/>
      <c r="FWA34" s="30"/>
      <c r="FWB34" s="30"/>
      <c r="FWC34" s="30"/>
      <c r="FWD34" s="30"/>
      <c r="FWE34" s="30"/>
      <c r="FWF34" s="30"/>
      <c r="FWG34" s="30"/>
      <c r="FWH34" s="30"/>
      <c r="FWI34" s="30"/>
      <c r="FWJ34" s="30"/>
      <c r="FWK34" s="30"/>
      <c r="FWL34" s="30"/>
      <c r="FWM34" s="30"/>
      <c r="FWN34" s="30"/>
      <c r="FWO34" s="30"/>
      <c r="FWP34" s="30"/>
      <c r="FWQ34" s="30"/>
      <c r="FWR34" s="30"/>
      <c r="FWS34" s="30"/>
      <c r="FWT34" s="30"/>
      <c r="FWU34" s="30"/>
      <c r="FWV34" s="30"/>
      <c r="FWW34" s="30"/>
      <c r="FWX34" s="30"/>
      <c r="FWY34" s="30"/>
      <c r="FWZ34" s="30"/>
      <c r="FXA34" s="30"/>
      <c r="FXB34" s="30"/>
      <c r="FXC34" s="30"/>
      <c r="FXD34" s="30"/>
      <c r="FXE34" s="30"/>
      <c r="FXF34" s="30"/>
      <c r="FXG34" s="30"/>
      <c r="FXH34" s="30"/>
      <c r="FXI34" s="30"/>
      <c r="FXJ34" s="30"/>
      <c r="FXK34" s="30"/>
      <c r="FXL34" s="30"/>
      <c r="FXM34" s="30"/>
      <c r="FXN34" s="30"/>
      <c r="FXO34" s="30"/>
      <c r="FXP34" s="30"/>
      <c r="FXQ34" s="30"/>
      <c r="FXR34" s="30"/>
      <c r="FXS34" s="30"/>
      <c r="FXT34" s="30"/>
      <c r="FXU34" s="30"/>
      <c r="FXV34" s="30"/>
      <c r="FXW34" s="30"/>
      <c r="FXX34" s="30"/>
      <c r="FXY34" s="30"/>
      <c r="FXZ34" s="30"/>
      <c r="FYA34" s="30"/>
      <c r="FYB34" s="30"/>
      <c r="FYC34" s="30"/>
      <c r="FYD34" s="30"/>
      <c r="FYE34" s="30"/>
      <c r="FYF34" s="30"/>
      <c r="FYG34" s="30"/>
      <c r="FYH34" s="30"/>
      <c r="FYI34" s="30"/>
      <c r="FYJ34" s="30"/>
      <c r="FYK34" s="30"/>
      <c r="FYL34" s="30"/>
      <c r="FYM34" s="30"/>
      <c r="FYN34" s="30"/>
      <c r="FYO34" s="30"/>
      <c r="FYP34" s="30"/>
      <c r="FYQ34" s="30"/>
      <c r="FYR34" s="30"/>
      <c r="FYS34" s="30"/>
      <c r="FYT34" s="30"/>
      <c r="FYU34" s="30"/>
      <c r="FYV34" s="30"/>
      <c r="FYW34" s="30"/>
      <c r="FYX34" s="30"/>
      <c r="FYY34" s="30"/>
      <c r="FYZ34" s="30"/>
      <c r="FZA34" s="30"/>
      <c r="FZB34" s="30"/>
      <c r="FZC34" s="30"/>
      <c r="FZD34" s="30"/>
      <c r="FZE34" s="30"/>
      <c r="FZF34" s="30"/>
      <c r="FZG34" s="30"/>
      <c r="FZH34" s="30"/>
      <c r="FZI34" s="30"/>
      <c r="FZJ34" s="30"/>
      <c r="FZK34" s="30"/>
      <c r="FZL34" s="30"/>
      <c r="FZM34" s="30"/>
      <c r="FZN34" s="30"/>
      <c r="FZO34" s="30"/>
      <c r="FZP34" s="30"/>
      <c r="FZQ34" s="30"/>
      <c r="FZR34" s="30"/>
      <c r="FZS34" s="30"/>
      <c r="FZT34" s="30"/>
      <c r="FZU34" s="30"/>
      <c r="FZV34" s="30"/>
      <c r="FZW34" s="30"/>
      <c r="FZX34" s="30"/>
      <c r="FZY34" s="30"/>
      <c r="FZZ34" s="30"/>
      <c r="GAA34" s="30"/>
      <c r="GAB34" s="30"/>
      <c r="GAC34" s="30"/>
      <c r="GAD34" s="30"/>
      <c r="GAE34" s="30"/>
      <c r="GAF34" s="30"/>
      <c r="GAG34" s="30"/>
      <c r="GAH34" s="30"/>
      <c r="GAI34" s="30"/>
      <c r="GAJ34" s="30"/>
      <c r="GAK34" s="30"/>
      <c r="GAL34" s="30"/>
      <c r="GAM34" s="30"/>
      <c r="GAN34" s="30"/>
      <c r="GAO34" s="30"/>
      <c r="GAP34" s="30"/>
      <c r="GAQ34" s="30"/>
      <c r="GAR34" s="30"/>
      <c r="GAS34" s="30"/>
      <c r="GAT34" s="30"/>
      <c r="GAU34" s="30"/>
      <c r="GAV34" s="30"/>
      <c r="GAW34" s="30"/>
      <c r="GAX34" s="30"/>
      <c r="GAY34" s="30"/>
      <c r="GAZ34" s="30"/>
      <c r="GBA34" s="30"/>
      <c r="GBB34" s="30"/>
      <c r="GBC34" s="30"/>
      <c r="GBD34" s="30"/>
      <c r="GBE34" s="30"/>
      <c r="GBF34" s="30"/>
      <c r="GBG34" s="30"/>
      <c r="GBH34" s="30"/>
      <c r="GBI34" s="30"/>
      <c r="GBJ34" s="30"/>
      <c r="GBK34" s="30"/>
      <c r="GBL34" s="30"/>
      <c r="GBM34" s="30"/>
      <c r="GBN34" s="30"/>
      <c r="GBO34" s="30"/>
      <c r="GBP34" s="30"/>
      <c r="GBQ34" s="30"/>
      <c r="GBR34" s="30"/>
      <c r="GBS34" s="30"/>
      <c r="GBT34" s="30"/>
      <c r="GBU34" s="30"/>
      <c r="GBV34" s="30"/>
      <c r="GBW34" s="30"/>
      <c r="GBX34" s="30"/>
      <c r="GBY34" s="30"/>
      <c r="GBZ34" s="30"/>
      <c r="GCA34" s="30"/>
      <c r="GCB34" s="30"/>
      <c r="GCC34" s="30"/>
      <c r="GCD34" s="30"/>
      <c r="GCE34" s="30"/>
      <c r="GCF34" s="30"/>
      <c r="GCG34" s="30"/>
      <c r="GCH34" s="30"/>
      <c r="GCI34" s="30"/>
      <c r="GCJ34" s="30"/>
      <c r="GCK34" s="30"/>
      <c r="GCL34" s="30"/>
      <c r="GCM34" s="30"/>
      <c r="GCN34" s="30"/>
      <c r="GCO34" s="30"/>
      <c r="GCP34" s="30"/>
      <c r="GCQ34" s="30"/>
      <c r="GCR34" s="30"/>
      <c r="GCS34" s="30"/>
      <c r="GCT34" s="30"/>
      <c r="GCU34" s="30"/>
      <c r="GCV34" s="30"/>
      <c r="GCW34" s="30"/>
      <c r="GCX34" s="30"/>
      <c r="GCY34" s="30"/>
      <c r="GCZ34" s="30"/>
      <c r="GDA34" s="30"/>
      <c r="GDB34" s="30"/>
      <c r="GDC34" s="30"/>
      <c r="GDD34" s="30"/>
      <c r="GDE34" s="30"/>
      <c r="GDF34" s="30"/>
      <c r="GDG34" s="30"/>
      <c r="GDH34" s="30"/>
      <c r="GDI34" s="30"/>
      <c r="GDJ34" s="30"/>
      <c r="GDK34" s="30"/>
      <c r="GDL34" s="30"/>
      <c r="GDM34" s="30"/>
      <c r="GDN34" s="30"/>
      <c r="GDO34" s="30"/>
      <c r="GDP34" s="30"/>
      <c r="GDQ34" s="30"/>
      <c r="GDR34" s="30"/>
      <c r="GDS34" s="30"/>
      <c r="GDT34" s="30"/>
      <c r="GDU34" s="30"/>
      <c r="GDV34" s="30"/>
      <c r="GDW34" s="30"/>
      <c r="GDX34" s="30"/>
      <c r="GDY34" s="30"/>
      <c r="GDZ34" s="30"/>
      <c r="GEA34" s="30"/>
      <c r="GEB34" s="30"/>
      <c r="GEC34" s="30"/>
      <c r="GED34" s="30"/>
      <c r="GEE34" s="30"/>
      <c r="GEF34" s="30"/>
      <c r="GEG34" s="30"/>
      <c r="GEH34" s="30"/>
      <c r="GEI34" s="30"/>
      <c r="GEJ34" s="30"/>
      <c r="GEK34" s="30"/>
      <c r="GEL34" s="30"/>
      <c r="GEM34" s="30"/>
      <c r="GEN34" s="30"/>
      <c r="GEO34" s="30"/>
      <c r="GEP34" s="30"/>
      <c r="GEQ34" s="30"/>
      <c r="GER34" s="30"/>
      <c r="GES34" s="30"/>
      <c r="GET34" s="30"/>
      <c r="GEU34" s="30"/>
      <c r="GEV34" s="30"/>
      <c r="GEW34" s="30"/>
      <c r="GEX34" s="30"/>
      <c r="GEY34" s="30"/>
      <c r="GEZ34" s="30"/>
      <c r="GFA34" s="30"/>
      <c r="GFB34" s="30"/>
      <c r="GFC34" s="30"/>
      <c r="GFD34" s="30"/>
      <c r="GFE34" s="30"/>
      <c r="GFF34" s="30"/>
      <c r="GFG34" s="30"/>
      <c r="GFH34" s="30"/>
      <c r="GFI34" s="30"/>
      <c r="GFJ34" s="30"/>
      <c r="GFK34" s="30"/>
      <c r="GFL34" s="30"/>
      <c r="GFM34" s="30"/>
      <c r="GFN34" s="30"/>
      <c r="GFO34" s="30"/>
      <c r="GFP34" s="30"/>
      <c r="GFQ34" s="30"/>
      <c r="GFR34" s="30"/>
      <c r="GFS34" s="30"/>
      <c r="GFT34" s="30"/>
      <c r="GFU34" s="30"/>
      <c r="GFV34" s="30"/>
      <c r="GFW34" s="30"/>
      <c r="GFX34" s="30"/>
      <c r="GFY34" s="30"/>
      <c r="GFZ34" s="30"/>
      <c r="GGA34" s="30"/>
      <c r="GGB34" s="30"/>
      <c r="GGC34" s="30"/>
      <c r="GGD34" s="30"/>
      <c r="GGE34" s="30"/>
      <c r="GGF34" s="30"/>
      <c r="GGG34" s="30"/>
      <c r="GGH34" s="30"/>
      <c r="GGI34" s="30"/>
      <c r="GGJ34" s="30"/>
      <c r="GGK34" s="30"/>
      <c r="GGL34" s="30"/>
      <c r="GGM34" s="30"/>
      <c r="GGN34" s="30"/>
      <c r="GGO34" s="30"/>
      <c r="GGP34" s="30"/>
      <c r="GGQ34" s="30"/>
      <c r="GGR34" s="30"/>
      <c r="GGS34" s="30"/>
      <c r="GGT34" s="30"/>
      <c r="GGU34" s="30"/>
      <c r="GGV34" s="30"/>
      <c r="GGW34" s="30"/>
      <c r="GGX34" s="30"/>
      <c r="GGY34" s="30"/>
      <c r="GGZ34" s="30"/>
      <c r="GHA34" s="30"/>
      <c r="GHB34" s="30"/>
      <c r="GHC34" s="30"/>
      <c r="GHD34" s="30"/>
      <c r="GHE34" s="30"/>
      <c r="GHF34" s="30"/>
      <c r="GHG34" s="30"/>
      <c r="GHH34" s="30"/>
      <c r="GHI34" s="30"/>
      <c r="GHJ34" s="30"/>
      <c r="GHK34" s="30"/>
      <c r="GHL34" s="30"/>
      <c r="GHM34" s="30"/>
      <c r="GHN34" s="30"/>
      <c r="GHO34" s="30"/>
      <c r="GHP34" s="30"/>
      <c r="GHQ34" s="30"/>
      <c r="GHR34" s="30"/>
      <c r="GHS34" s="30"/>
      <c r="GHT34" s="30"/>
      <c r="GHU34" s="30"/>
      <c r="GHV34" s="30"/>
      <c r="GHW34" s="30"/>
      <c r="GHX34" s="30"/>
      <c r="GHY34" s="30"/>
      <c r="GHZ34" s="30"/>
      <c r="GIA34" s="30"/>
      <c r="GIB34" s="30"/>
      <c r="GIC34" s="30"/>
      <c r="GID34" s="30"/>
      <c r="GIE34" s="30"/>
      <c r="GIF34" s="30"/>
      <c r="GIG34" s="30"/>
      <c r="GIH34" s="30"/>
      <c r="GII34" s="30"/>
      <c r="GIJ34" s="30"/>
      <c r="GIK34" s="30"/>
      <c r="GIL34" s="30"/>
      <c r="GIM34" s="30"/>
      <c r="GIN34" s="30"/>
      <c r="GIO34" s="30"/>
      <c r="GIP34" s="30"/>
      <c r="GIQ34" s="30"/>
      <c r="GIR34" s="30"/>
      <c r="GIS34" s="30"/>
      <c r="GIT34" s="30"/>
      <c r="GIU34" s="30"/>
      <c r="GIV34" s="30"/>
      <c r="GIW34" s="30"/>
      <c r="GIX34" s="30"/>
      <c r="GIY34" s="30"/>
      <c r="GIZ34" s="30"/>
      <c r="GJA34" s="30"/>
      <c r="GJB34" s="30"/>
      <c r="GJC34" s="30"/>
      <c r="GJD34" s="30"/>
      <c r="GJE34" s="30"/>
      <c r="GJF34" s="30"/>
      <c r="GJG34" s="30"/>
      <c r="GJH34" s="30"/>
      <c r="GJI34" s="30"/>
      <c r="GJJ34" s="30"/>
      <c r="GJK34" s="30"/>
      <c r="GJL34" s="30"/>
      <c r="GJM34" s="30"/>
      <c r="GJN34" s="30"/>
      <c r="GJO34" s="30"/>
      <c r="GJP34" s="30"/>
      <c r="GJQ34" s="30"/>
      <c r="GJR34" s="30"/>
      <c r="GJS34" s="30"/>
      <c r="GJT34" s="30"/>
      <c r="GJU34" s="30"/>
      <c r="GJV34" s="30"/>
      <c r="GJW34" s="30"/>
      <c r="GJX34" s="30"/>
      <c r="GJY34" s="30"/>
      <c r="GJZ34" s="30"/>
      <c r="GKA34" s="30"/>
      <c r="GKB34" s="30"/>
      <c r="GKC34" s="30"/>
      <c r="GKD34" s="30"/>
      <c r="GKE34" s="30"/>
      <c r="GKF34" s="30"/>
      <c r="GKG34" s="30"/>
      <c r="GKH34" s="30"/>
      <c r="GKI34" s="30"/>
      <c r="GKJ34" s="30"/>
      <c r="GKK34" s="30"/>
      <c r="GKL34" s="30"/>
      <c r="GKM34" s="30"/>
      <c r="GKN34" s="30"/>
      <c r="GKO34" s="30"/>
      <c r="GKP34" s="30"/>
      <c r="GKQ34" s="30"/>
      <c r="GKR34" s="30"/>
      <c r="GKS34" s="30"/>
      <c r="GKT34" s="30"/>
      <c r="GKU34" s="30"/>
      <c r="GKV34" s="30"/>
      <c r="GKW34" s="30"/>
      <c r="GKX34" s="30"/>
      <c r="GKY34" s="30"/>
      <c r="GKZ34" s="30"/>
      <c r="GLA34" s="30"/>
      <c r="GLB34" s="30"/>
      <c r="GLC34" s="30"/>
      <c r="GLD34" s="30"/>
      <c r="GLE34" s="30"/>
      <c r="GLF34" s="30"/>
      <c r="GLG34" s="30"/>
      <c r="GLH34" s="30"/>
      <c r="GLI34" s="30"/>
      <c r="GLJ34" s="30"/>
      <c r="GLK34" s="30"/>
      <c r="GLL34" s="30"/>
      <c r="GLM34" s="30"/>
      <c r="GLN34" s="30"/>
      <c r="GLO34" s="30"/>
      <c r="GLP34" s="30"/>
      <c r="GLQ34" s="30"/>
      <c r="GLR34" s="30"/>
      <c r="GLS34" s="30"/>
      <c r="GLT34" s="30"/>
      <c r="GLU34" s="30"/>
      <c r="GLV34" s="30"/>
      <c r="GLW34" s="30"/>
      <c r="GLX34" s="30"/>
      <c r="GLY34" s="30"/>
      <c r="GLZ34" s="30"/>
      <c r="GMA34" s="30"/>
      <c r="GMB34" s="30"/>
      <c r="GMC34" s="30"/>
      <c r="GMD34" s="30"/>
      <c r="GME34" s="30"/>
      <c r="GMF34" s="30"/>
      <c r="GMG34" s="30"/>
      <c r="GMH34" s="30"/>
      <c r="GMI34" s="30"/>
      <c r="GMJ34" s="30"/>
      <c r="GMK34" s="30"/>
      <c r="GML34" s="30"/>
      <c r="GMM34" s="30"/>
      <c r="GMN34" s="30"/>
      <c r="GMO34" s="30"/>
      <c r="GMP34" s="30"/>
      <c r="GMQ34" s="30"/>
      <c r="GMR34" s="30"/>
      <c r="GMS34" s="30"/>
      <c r="GMT34" s="30"/>
      <c r="GMU34" s="30"/>
      <c r="GMV34" s="30"/>
      <c r="GMW34" s="30"/>
      <c r="GMX34" s="30"/>
      <c r="GMY34" s="30"/>
      <c r="GMZ34" s="30"/>
      <c r="GNA34" s="30"/>
      <c r="GNB34" s="30"/>
      <c r="GNC34" s="30"/>
      <c r="GND34" s="30"/>
      <c r="GNE34" s="30"/>
      <c r="GNF34" s="30"/>
      <c r="GNG34" s="30"/>
      <c r="GNH34" s="30"/>
      <c r="GNI34" s="30"/>
      <c r="GNJ34" s="30"/>
      <c r="GNK34" s="30"/>
      <c r="GNL34" s="30"/>
      <c r="GNM34" s="30"/>
      <c r="GNN34" s="30"/>
      <c r="GNO34" s="30"/>
      <c r="GNP34" s="30"/>
      <c r="GNQ34" s="30"/>
      <c r="GNR34" s="30"/>
      <c r="GNS34" s="30"/>
      <c r="GNT34" s="30"/>
      <c r="GNU34" s="30"/>
      <c r="GNV34" s="30"/>
      <c r="GNW34" s="30"/>
      <c r="GNX34" s="30"/>
      <c r="GNY34" s="30"/>
      <c r="GNZ34" s="30"/>
      <c r="GOA34" s="30"/>
      <c r="GOB34" s="30"/>
      <c r="GOC34" s="30"/>
      <c r="GOD34" s="30"/>
      <c r="GOE34" s="30"/>
      <c r="GOF34" s="30"/>
      <c r="GOG34" s="30"/>
      <c r="GOH34" s="30"/>
      <c r="GOI34" s="30"/>
      <c r="GOJ34" s="30"/>
      <c r="GOK34" s="30"/>
      <c r="GOL34" s="30"/>
      <c r="GOM34" s="30"/>
      <c r="GON34" s="30"/>
      <c r="GOO34" s="30"/>
      <c r="GOP34" s="30"/>
      <c r="GOQ34" s="30"/>
      <c r="GOR34" s="30"/>
      <c r="GOS34" s="30"/>
      <c r="GOT34" s="30"/>
      <c r="GOU34" s="30"/>
      <c r="GOV34" s="30"/>
      <c r="GOW34" s="30"/>
      <c r="GOX34" s="30"/>
      <c r="GOY34" s="30"/>
      <c r="GOZ34" s="30"/>
      <c r="GPA34" s="30"/>
      <c r="GPB34" s="30"/>
      <c r="GPC34" s="30"/>
      <c r="GPD34" s="30"/>
      <c r="GPE34" s="30"/>
      <c r="GPF34" s="30"/>
      <c r="GPG34" s="30"/>
      <c r="GPH34" s="30"/>
      <c r="GPI34" s="30"/>
      <c r="GPJ34" s="30"/>
      <c r="GPK34" s="30"/>
      <c r="GPL34" s="30"/>
      <c r="GPM34" s="30"/>
      <c r="GPN34" s="30"/>
      <c r="GPO34" s="30"/>
      <c r="GPP34" s="30"/>
      <c r="GPQ34" s="30"/>
      <c r="GPR34" s="30"/>
      <c r="GPS34" s="30"/>
      <c r="GPT34" s="30"/>
      <c r="GPU34" s="30"/>
      <c r="GPV34" s="30"/>
      <c r="GPW34" s="30"/>
      <c r="GPX34" s="30"/>
      <c r="GPY34" s="30"/>
      <c r="GPZ34" s="30"/>
      <c r="GQA34" s="30"/>
      <c r="GQB34" s="30"/>
      <c r="GQC34" s="30"/>
      <c r="GQD34" s="30"/>
      <c r="GQE34" s="30"/>
      <c r="GQF34" s="30"/>
      <c r="GQG34" s="30"/>
      <c r="GQH34" s="30"/>
      <c r="GQI34" s="30"/>
      <c r="GQJ34" s="30"/>
      <c r="GQK34" s="30"/>
      <c r="GQL34" s="30"/>
      <c r="GQM34" s="30"/>
      <c r="GQN34" s="30"/>
      <c r="GQO34" s="30"/>
      <c r="GQP34" s="30"/>
      <c r="GQQ34" s="30"/>
      <c r="GQR34" s="30"/>
      <c r="GQS34" s="30"/>
      <c r="GQT34" s="30"/>
      <c r="GQU34" s="30"/>
      <c r="GQV34" s="30"/>
      <c r="GQW34" s="30"/>
      <c r="GQX34" s="30"/>
      <c r="GQY34" s="30"/>
      <c r="GQZ34" s="30"/>
      <c r="GRA34" s="30"/>
      <c r="GRB34" s="30"/>
      <c r="GRC34" s="30"/>
      <c r="GRD34" s="30"/>
      <c r="GRE34" s="30"/>
      <c r="GRF34" s="30"/>
      <c r="GRG34" s="30"/>
      <c r="GRH34" s="30"/>
      <c r="GRI34" s="30"/>
      <c r="GRJ34" s="30"/>
      <c r="GRK34" s="30"/>
      <c r="GRL34" s="30"/>
      <c r="GRM34" s="30"/>
      <c r="GRN34" s="30"/>
      <c r="GRO34" s="30"/>
      <c r="GRP34" s="30"/>
      <c r="GRQ34" s="30"/>
      <c r="GRR34" s="30"/>
      <c r="GRS34" s="30"/>
      <c r="GRT34" s="30"/>
      <c r="GRU34" s="30"/>
      <c r="GRV34" s="30"/>
      <c r="GRW34" s="30"/>
      <c r="GRX34" s="30"/>
      <c r="GRY34" s="30"/>
      <c r="GRZ34" s="30"/>
      <c r="GSA34" s="30"/>
      <c r="GSB34" s="30"/>
      <c r="GSC34" s="30"/>
      <c r="GSD34" s="30"/>
      <c r="GSE34" s="30"/>
      <c r="GSF34" s="30"/>
      <c r="GSG34" s="30"/>
      <c r="GSH34" s="30"/>
      <c r="GSI34" s="30"/>
      <c r="GSJ34" s="30"/>
      <c r="GSK34" s="30"/>
      <c r="GSL34" s="30"/>
      <c r="GSM34" s="30"/>
      <c r="GSN34" s="30"/>
      <c r="GSO34" s="30"/>
      <c r="GSP34" s="30"/>
      <c r="GSQ34" s="30"/>
      <c r="GSR34" s="30"/>
      <c r="GSS34" s="30"/>
      <c r="GST34" s="30"/>
      <c r="GSU34" s="30"/>
      <c r="GSV34" s="30"/>
      <c r="GSW34" s="30"/>
      <c r="GSX34" s="30"/>
      <c r="GSY34" s="30"/>
      <c r="GSZ34" s="30"/>
      <c r="GTA34" s="30"/>
      <c r="GTB34" s="30"/>
      <c r="GTC34" s="30"/>
      <c r="GTD34" s="30"/>
      <c r="GTE34" s="30"/>
      <c r="GTF34" s="30"/>
      <c r="GTG34" s="30"/>
      <c r="GTH34" s="30"/>
      <c r="GTI34" s="30"/>
      <c r="GTJ34" s="30"/>
      <c r="GTK34" s="30"/>
      <c r="GTL34" s="30"/>
      <c r="GTM34" s="30"/>
      <c r="GTN34" s="30"/>
      <c r="GTO34" s="30"/>
      <c r="GTP34" s="30"/>
      <c r="GTQ34" s="30"/>
      <c r="GTR34" s="30"/>
      <c r="GTS34" s="30"/>
      <c r="GTT34" s="30"/>
      <c r="GTU34" s="30"/>
      <c r="GTV34" s="30"/>
      <c r="GTW34" s="30"/>
      <c r="GTX34" s="30"/>
      <c r="GTY34" s="30"/>
      <c r="GTZ34" s="30"/>
      <c r="GUA34" s="30"/>
      <c r="GUB34" s="30"/>
      <c r="GUC34" s="30"/>
      <c r="GUD34" s="30"/>
      <c r="GUE34" s="30"/>
      <c r="GUF34" s="30"/>
      <c r="GUG34" s="30"/>
      <c r="GUH34" s="30"/>
      <c r="GUI34" s="30"/>
      <c r="GUJ34" s="30"/>
      <c r="GUK34" s="30"/>
      <c r="GUL34" s="30"/>
      <c r="GUM34" s="30"/>
      <c r="GUN34" s="30"/>
      <c r="GUO34" s="30"/>
      <c r="GUP34" s="30"/>
      <c r="GUQ34" s="30"/>
      <c r="GUR34" s="30"/>
      <c r="GUS34" s="30"/>
      <c r="GUT34" s="30"/>
      <c r="GUU34" s="30"/>
      <c r="GUV34" s="30"/>
      <c r="GUW34" s="30"/>
      <c r="GUX34" s="30"/>
      <c r="GUY34" s="30"/>
      <c r="GUZ34" s="30"/>
      <c r="GVA34" s="30"/>
      <c r="GVB34" s="30"/>
      <c r="GVC34" s="30"/>
      <c r="GVD34" s="30"/>
      <c r="GVE34" s="30"/>
      <c r="GVF34" s="30"/>
      <c r="GVG34" s="30"/>
      <c r="GVH34" s="30"/>
      <c r="GVI34" s="30"/>
      <c r="GVJ34" s="30"/>
      <c r="GVK34" s="30"/>
      <c r="GVL34" s="30"/>
      <c r="GVM34" s="30"/>
      <c r="GVN34" s="30"/>
      <c r="GVO34" s="30"/>
      <c r="GVP34" s="30"/>
      <c r="GVQ34" s="30"/>
      <c r="GVR34" s="30"/>
      <c r="GVS34" s="30"/>
      <c r="GVT34" s="30"/>
      <c r="GVU34" s="30"/>
      <c r="GVV34" s="30"/>
      <c r="GVW34" s="30"/>
      <c r="GVX34" s="30"/>
      <c r="GVY34" s="30"/>
      <c r="GVZ34" s="30"/>
      <c r="GWA34" s="30"/>
      <c r="GWB34" s="30"/>
      <c r="GWC34" s="30"/>
      <c r="GWD34" s="30"/>
      <c r="GWE34" s="30"/>
      <c r="GWF34" s="30"/>
      <c r="GWG34" s="30"/>
      <c r="GWH34" s="30"/>
      <c r="GWI34" s="30"/>
      <c r="GWJ34" s="30"/>
      <c r="GWK34" s="30"/>
      <c r="GWL34" s="30"/>
      <c r="GWM34" s="30"/>
      <c r="GWN34" s="30"/>
      <c r="GWO34" s="30"/>
      <c r="GWP34" s="30"/>
      <c r="GWQ34" s="30"/>
      <c r="GWR34" s="30"/>
      <c r="GWS34" s="30"/>
      <c r="GWT34" s="30"/>
      <c r="GWU34" s="30"/>
      <c r="GWV34" s="30"/>
      <c r="GWW34" s="30"/>
      <c r="GWX34" s="30"/>
      <c r="GWY34" s="30"/>
      <c r="GWZ34" s="30"/>
      <c r="GXA34" s="30"/>
      <c r="GXB34" s="30"/>
      <c r="GXC34" s="30"/>
      <c r="GXD34" s="30"/>
      <c r="GXE34" s="30"/>
      <c r="GXF34" s="30"/>
      <c r="GXG34" s="30"/>
      <c r="GXH34" s="30"/>
      <c r="GXI34" s="30"/>
      <c r="GXJ34" s="30"/>
      <c r="GXK34" s="30"/>
      <c r="GXL34" s="30"/>
      <c r="GXM34" s="30"/>
      <c r="GXN34" s="30"/>
      <c r="GXO34" s="30"/>
      <c r="GXP34" s="30"/>
      <c r="GXQ34" s="30"/>
      <c r="GXR34" s="30"/>
      <c r="GXS34" s="30"/>
      <c r="GXT34" s="30"/>
      <c r="GXU34" s="30"/>
      <c r="GXV34" s="30"/>
      <c r="GXW34" s="30"/>
      <c r="GXX34" s="30"/>
      <c r="GXY34" s="30"/>
      <c r="GXZ34" s="30"/>
      <c r="GYA34" s="30"/>
      <c r="GYB34" s="30"/>
      <c r="GYC34" s="30"/>
      <c r="GYD34" s="30"/>
      <c r="GYE34" s="30"/>
      <c r="GYF34" s="30"/>
      <c r="GYG34" s="30"/>
      <c r="GYH34" s="30"/>
      <c r="GYI34" s="30"/>
      <c r="GYJ34" s="30"/>
      <c r="GYK34" s="30"/>
      <c r="GYL34" s="30"/>
      <c r="GYM34" s="30"/>
      <c r="GYN34" s="30"/>
      <c r="GYO34" s="30"/>
      <c r="GYP34" s="30"/>
      <c r="GYQ34" s="30"/>
      <c r="GYR34" s="30"/>
      <c r="GYS34" s="30"/>
      <c r="GYT34" s="30"/>
      <c r="GYU34" s="30"/>
      <c r="GYV34" s="30"/>
      <c r="GYW34" s="30"/>
      <c r="GYX34" s="30"/>
      <c r="GYY34" s="30"/>
      <c r="GYZ34" s="30"/>
      <c r="GZA34" s="30"/>
      <c r="GZB34" s="30"/>
      <c r="GZC34" s="30"/>
      <c r="GZD34" s="30"/>
      <c r="GZE34" s="30"/>
      <c r="GZF34" s="30"/>
      <c r="GZG34" s="30"/>
      <c r="GZH34" s="30"/>
      <c r="GZI34" s="30"/>
      <c r="GZJ34" s="30"/>
      <c r="GZK34" s="30"/>
      <c r="GZL34" s="30"/>
      <c r="GZM34" s="30"/>
      <c r="GZN34" s="30"/>
      <c r="GZO34" s="30"/>
      <c r="GZP34" s="30"/>
      <c r="GZQ34" s="30"/>
      <c r="GZR34" s="30"/>
      <c r="GZS34" s="30"/>
      <c r="GZT34" s="30"/>
      <c r="GZU34" s="30"/>
      <c r="GZV34" s="30"/>
      <c r="GZW34" s="30"/>
      <c r="GZX34" s="30"/>
      <c r="GZY34" s="30"/>
      <c r="GZZ34" s="30"/>
      <c r="HAA34" s="30"/>
      <c r="HAB34" s="30"/>
      <c r="HAC34" s="30"/>
      <c r="HAD34" s="30"/>
      <c r="HAE34" s="30"/>
      <c r="HAF34" s="30"/>
      <c r="HAG34" s="30"/>
      <c r="HAH34" s="30"/>
      <c r="HAI34" s="30"/>
      <c r="HAJ34" s="30"/>
      <c r="HAK34" s="30"/>
      <c r="HAL34" s="30"/>
      <c r="HAM34" s="30"/>
      <c r="HAN34" s="30"/>
      <c r="HAO34" s="30"/>
      <c r="HAP34" s="30"/>
      <c r="HAQ34" s="30"/>
      <c r="HAR34" s="30"/>
      <c r="HAS34" s="30"/>
      <c r="HAT34" s="30"/>
      <c r="HAU34" s="30"/>
      <c r="HAV34" s="30"/>
      <c r="HAW34" s="30"/>
      <c r="HAX34" s="30"/>
      <c r="HAY34" s="30"/>
      <c r="HAZ34" s="30"/>
      <c r="HBA34" s="30"/>
      <c r="HBB34" s="30"/>
      <c r="HBC34" s="30"/>
      <c r="HBD34" s="30"/>
      <c r="HBE34" s="30"/>
      <c r="HBF34" s="30"/>
      <c r="HBG34" s="30"/>
      <c r="HBH34" s="30"/>
      <c r="HBI34" s="30"/>
      <c r="HBJ34" s="30"/>
      <c r="HBK34" s="30"/>
      <c r="HBL34" s="30"/>
      <c r="HBM34" s="30"/>
      <c r="HBN34" s="30"/>
      <c r="HBO34" s="30"/>
      <c r="HBP34" s="30"/>
      <c r="HBQ34" s="30"/>
      <c r="HBR34" s="30"/>
      <c r="HBS34" s="30"/>
      <c r="HBT34" s="30"/>
      <c r="HBU34" s="30"/>
      <c r="HBV34" s="30"/>
      <c r="HBW34" s="30"/>
      <c r="HBX34" s="30"/>
      <c r="HBY34" s="30"/>
      <c r="HBZ34" s="30"/>
      <c r="HCA34" s="30"/>
      <c r="HCB34" s="30"/>
      <c r="HCC34" s="30"/>
      <c r="HCD34" s="30"/>
      <c r="HCE34" s="30"/>
      <c r="HCF34" s="30"/>
      <c r="HCG34" s="30"/>
      <c r="HCH34" s="30"/>
      <c r="HCI34" s="30"/>
      <c r="HCJ34" s="30"/>
      <c r="HCK34" s="30"/>
      <c r="HCL34" s="30"/>
      <c r="HCM34" s="30"/>
      <c r="HCN34" s="30"/>
      <c r="HCO34" s="30"/>
      <c r="HCP34" s="30"/>
      <c r="HCQ34" s="30"/>
      <c r="HCR34" s="30"/>
      <c r="HCS34" s="30"/>
      <c r="HCT34" s="30"/>
      <c r="HCU34" s="30"/>
      <c r="HCV34" s="30"/>
      <c r="HCW34" s="30"/>
      <c r="HCX34" s="30"/>
      <c r="HCY34" s="30"/>
      <c r="HCZ34" s="30"/>
      <c r="HDA34" s="30"/>
      <c r="HDB34" s="30"/>
      <c r="HDC34" s="30"/>
      <c r="HDD34" s="30"/>
      <c r="HDE34" s="30"/>
      <c r="HDF34" s="30"/>
      <c r="HDG34" s="30"/>
      <c r="HDH34" s="30"/>
      <c r="HDI34" s="30"/>
      <c r="HDJ34" s="30"/>
      <c r="HDK34" s="30"/>
      <c r="HDL34" s="30"/>
      <c r="HDM34" s="30"/>
      <c r="HDN34" s="30"/>
      <c r="HDO34" s="30"/>
      <c r="HDP34" s="30"/>
      <c r="HDQ34" s="30"/>
      <c r="HDR34" s="30"/>
      <c r="HDS34" s="30"/>
      <c r="HDT34" s="30"/>
      <c r="HDU34" s="30"/>
      <c r="HDV34" s="30"/>
      <c r="HDW34" s="30"/>
      <c r="HDX34" s="30"/>
      <c r="HDY34" s="30"/>
      <c r="HDZ34" s="30"/>
      <c r="HEA34" s="30"/>
      <c r="HEB34" s="30"/>
      <c r="HEC34" s="30"/>
      <c r="HED34" s="30"/>
      <c r="HEE34" s="30"/>
      <c r="HEF34" s="30"/>
      <c r="HEG34" s="30"/>
      <c r="HEH34" s="30"/>
      <c r="HEI34" s="30"/>
      <c r="HEJ34" s="30"/>
      <c r="HEK34" s="30"/>
      <c r="HEL34" s="30"/>
      <c r="HEM34" s="30"/>
      <c r="HEN34" s="30"/>
      <c r="HEO34" s="30"/>
      <c r="HEP34" s="30"/>
      <c r="HEQ34" s="30"/>
      <c r="HER34" s="30"/>
      <c r="HES34" s="30"/>
      <c r="HET34" s="30"/>
      <c r="HEU34" s="30"/>
      <c r="HEV34" s="30"/>
      <c r="HEW34" s="30"/>
      <c r="HEX34" s="30"/>
      <c r="HEY34" s="30"/>
      <c r="HEZ34" s="30"/>
      <c r="HFA34" s="30"/>
      <c r="HFB34" s="30"/>
      <c r="HFC34" s="30"/>
      <c r="HFD34" s="30"/>
      <c r="HFE34" s="30"/>
      <c r="HFF34" s="30"/>
      <c r="HFG34" s="30"/>
      <c r="HFH34" s="30"/>
      <c r="HFI34" s="30"/>
      <c r="HFJ34" s="30"/>
      <c r="HFK34" s="30"/>
      <c r="HFL34" s="30"/>
      <c r="HFM34" s="30"/>
      <c r="HFN34" s="30"/>
      <c r="HFO34" s="30"/>
      <c r="HFP34" s="30"/>
      <c r="HFQ34" s="30"/>
      <c r="HFR34" s="30"/>
      <c r="HFS34" s="30"/>
      <c r="HFT34" s="30"/>
      <c r="HFU34" s="30"/>
      <c r="HFV34" s="30"/>
      <c r="HFW34" s="30"/>
      <c r="HFX34" s="30"/>
      <c r="HFY34" s="30"/>
      <c r="HFZ34" s="30"/>
      <c r="HGA34" s="30"/>
      <c r="HGB34" s="30"/>
      <c r="HGC34" s="30"/>
      <c r="HGD34" s="30"/>
      <c r="HGE34" s="30"/>
      <c r="HGF34" s="30"/>
      <c r="HGG34" s="30"/>
      <c r="HGH34" s="30"/>
      <c r="HGI34" s="30"/>
      <c r="HGJ34" s="30"/>
      <c r="HGK34" s="30"/>
      <c r="HGL34" s="30"/>
      <c r="HGM34" s="30"/>
      <c r="HGN34" s="30"/>
      <c r="HGO34" s="30"/>
      <c r="HGP34" s="30"/>
      <c r="HGQ34" s="30"/>
      <c r="HGR34" s="30"/>
      <c r="HGS34" s="30"/>
      <c r="HGT34" s="30"/>
      <c r="HGU34" s="30"/>
      <c r="HGV34" s="30"/>
      <c r="HGW34" s="30"/>
      <c r="HGX34" s="30"/>
      <c r="HGY34" s="30"/>
      <c r="HGZ34" s="30"/>
      <c r="HHA34" s="30"/>
      <c r="HHB34" s="30"/>
      <c r="HHC34" s="30"/>
      <c r="HHD34" s="30"/>
      <c r="HHE34" s="30"/>
      <c r="HHF34" s="30"/>
      <c r="HHG34" s="30"/>
      <c r="HHH34" s="30"/>
      <c r="HHI34" s="30"/>
      <c r="HHJ34" s="30"/>
      <c r="HHK34" s="30"/>
      <c r="HHL34" s="30"/>
      <c r="HHM34" s="30"/>
      <c r="HHN34" s="30"/>
      <c r="HHO34" s="30"/>
      <c r="HHP34" s="30"/>
      <c r="HHQ34" s="30"/>
      <c r="HHR34" s="30"/>
      <c r="HHS34" s="30"/>
      <c r="HHT34" s="30"/>
      <c r="HHU34" s="30"/>
      <c r="HHV34" s="30"/>
      <c r="HHW34" s="30"/>
      <c r="HHX34" s="30"/>
      <c r="HHY34" s="30"/>
      <c r="HHZ34" s="30"/>
      <c r="HIA34" s="30"/>
      <c r="HIB34" s="30"/>
      <c r="HIC34" s="30"/>
      <c r="HID34" s="30"/>
      <c r="HIE34" s="30"/>
      <c r="HIF34" s="30"/>
      <c r="HIG34" s="30"/>
      <c r="HIH34" s="30"/>
      <c r="HII34" s="30"/>
      <c r="HIJ34" s="30"/>
      <c r="HIK34" s="30"/>
      <c r="HIL34" s="30"/>
      <c r="HIM34" s="30"/>
      <c r="HIN34" s="30"/>
      <c r="HIO34" s="30"/>
      <c r="HIP34" s="30"/>
      <c r="HIQ34" s="30"/>
      <c r="HIR34" s="30"/>
      <c r="HIS34" s="30"/>
      <c r="HIT34" s="30"/>
      <c r="HIU34" s="30"/>
      <c r="HIV34" s="30"/>
      <c r="HIW34" s="30"/>
      <c r="HIX34" s="30"/>
      <c r="HIY34" s="30"/>
      <c r="HIZ34" s="30"/>
      <c r="HJA34" s="30"/>
      <c r="HJB34" s="30"/>
      <c r="HJC34" s="30"/>
      <c r="HJD34" s="30"/>
      <c r="HJE34" s="30"/>
      <c r="HJF34" s="30"/>
      <c r="HJG34" s="30"/>
      <c r="HJH34" s="30"/>
      <c r="HJI34" s="30"/>
      <c r="HJJ34" s="30"/>
      <c r="HJK34" s="30"/>
      <c r="HJL34" s="30"/>
      <c r="HJM34" s="30"/>
      <c r="HJN34" s="30"/>
      <c r="HJO34" s="30"/>
      <c r="HJP34" s="30"/>
      <c r="HJQ34" s="30"/>
      <c r="HJR34" s="30"/>
      <c r="HJS34" s="30"/>
      <c r="HJT34" s="30"/>
      <c r="HJU34" s="30"/>
      <c r="HJV34" s="30"/>
      <c r="HJW34" s="30"/>
      <c r="HJX34" s="30"/>
      <c r="HJY34" s="30"/>
      <c r="HJZ34" s="30"/>
      <c r="HKA34" s="30"/>
      <c r="HKB34" s="30"/>
      <c r="HKC34" s="30"/>
      <c r="HKD34" s="30"/>
      <c r="HKE34" s="30"/>
      <c r="HKF34" s="30"/>
      <c r="HKG34" s="30"/>
      <c r="HKH34" s="30"/>
      <c r="HKI34" s="30"/>
      <c r="HKJ34" s="30"/>
      <c r="HKK34" s="30"/>
      <c r="HKL34" s="30"/>
      <c r="HKM34" s="30"/>
      <c r="HKN34" s="30"/>
      <c r="HKO34" s="30"/>
      <c r="HKP34" s="30"/>
      <c r="HKQ34" s="30"/>
      <c r="HKR34" s="30"/>
      <c r="HKS34" s="30"/>
      <c r="HKT34" s="30"/>
      <c r="HKU34" s="30"/>
      <c r="HKV34" s="30"/>
      <c r="HKW34" s="30"/>
      <c r="HKX34" s="30"/>
      <c r="HKY34" s="30"/>
      <c r="HKZ34" s="30"/>
      <c r="HLA34" s="30"/>
      <c r="HLB34" s="30"/>
      <c r="HLC34" s="30"/>
      <c r="HLD34" s="30"/>
      <c r="HLE34" s="30"/>
      <c r="HLF34" s="30"/>
      <c r="HLG34" s="30"/>
      <c r="HLH34" s="30"/>
      <c r="HLI34" s="30"/>
      <c r="HLJ34" s="30"/>
      <c r="HLK34" s="30"/>
      <c r="HLL34" s="30"/>
      <c r="HLM34" s="30"/>
      <c r="HLN34" s="30"/>
      <c r="HLO34" s="30"/>
      <c r="HLP34" s="30"/>
      <c r="HLQ34" s="30"/>
      <c r="HLR34" s="30"/>
      <c r="HLS34" s="30"/>
      <c r="HLT34" s="30"/>
      <c r="HLU34" s="30"/>
      <c r="HLV34" s="30"/>
      <c r="HLW34" s="30"/>
      <c r="HLX34" s="30"/>
      <c r="HLY34" s="30"/>
      <c r="HLZ34" s="30"/>
      <c r="HMA34" s="30"/>
      <c r="HMB34" s="30"/>
      <c r="HMC34" s="30"/>
      <c r="HMD34" s="30"/>
      <c r="HME34" s="30"/>
      <c r="HMF34" s="30"/>
      <c r="HMG34" s="30"/>
      <c r="HMH34" s="30"/>
      <c r="HMI34" s="30"/>
      <c r="HMJ34" s="30"/>
      <c r="HMK34" s="30"/>
      <c r="HML34" s="30"/>
      <c r="HMM34" s="30"/>
      <c r="HMN34" s="30"/>
      <c r="HMO34" s="30"/>
      <c r="HMP34" s="30"/>
      <c r="HMQ34" s="30"/>
      <c r="HMR34" s="30"/>
      <c r="HMS34" s="30"/>
      <c r="HMT34" s="30"/>
      <c r="HMU34" s="30"/>
      <c r="HMV34" s="30"/>
      <c r="HMW34" s="30"/>
      <c r="HMX34" s="30"/>
      <c r="HMY34" s="30"/>
      <c r="HMZ34" s="30"/>
      <c r="HNA34" s="30"/>
      <c r="HNB34" s="30"/>
      <c r="HNC34" s="30"/>
      <c r="HND34" s="30"/>
      <c r="HNE34" s="30"/>
      <c r="HNF34" s="30"/>
      <c r="HNG34" s="30"/>
      <c r="HNH34" s="30"/>
      <c r="HNI34" s="30"/>
      <c r="HNJ34" s="30"/>
      <c r="HNK34" s="30"/>
      <c r="HNL34" s="30"/>
      <c r="HNM34" s="30"/>
      <c r="HNN34" s="30"/>
      <c r="HNO34" s="30"/>
      <c r="HNP34" s="30"/>
      <c r="HNQ34" s="30"/>
      <c r="HNR34" s="30"/>
      <c r="HNS34" s="30"/>
      <c r="HNT34" s="30"/>
      <c r="HNU34" s="30"/>
      <c r="HNV34" s="30"/>
      <c r="HNW34" s="30"/>
      <c r="HNX34" s="30"/>
      <c r="HNY34" s="30"/>
      <c r="HNZ34" s="30"/>
      <c r="HOA34" s="30"/>
      <c r="HOB34" s="30"/>
      <c r="HOC34" s="30"/>
      <c r="HOD34" s="30"/>
      <c r="HOE34" s="30"/>
      <c r="HOF34" s="30"/>
      <c r="HOG34" s="30"/>
      <c r="HOH34" s="30"/>
      <c r="HOI34" s="30"/>
      <c r="HOJ34" s="30"/>
      <c r="HOK34" s="30"/>
      <c r="HOL34" s="30"/>
      <c r="HOM34" s="30"/>
      <c r="HON34" s="30"/>
      <c r="HOO34" s="30"/>
      <c r="HOP34" s="30"/>
      <c r="HOQ34" s="30"/>
      <c r="HOR34" s="30"/>
      <c r="HOS34" s="30"/>
      <c r="HOT34" s="30"/>
      <c r="HOU34" s="30"/>
      <c r="HOV34" s="30"/>
      <c r="HOW34" s="30"/>
      <c r="HOX34" s="30"/>
      <c r="HOY34" s="30"/>
      <c r="HOZ34" s="30"/>
      <c r="HPA34" s="30"/>
      <c r="HPB34" s="30"/>
      <c r="HPC34" s="30"/>
      <c r="HPD34" s="30"/>
      <c r="HPE34" s="30"/>
      <c r="HPF34" s="30"/>
      <c r="HPG34" s="30"/>
      <c r="HPH34" s="30"/>
      <c r="HPI34" s="30"/>
      <c r="HPJ34" s="30"/>
      <c r="HPK34" s="30"/>
      <c r="HPL34" s="30"/>
      <c r="HPM34" s="30"/>
      <c r="HPN34" s="30"/>
      <c r="HPO34" s="30"/>
      <c r="HPP34" s="30"/>
      <c r="HPQ34" s="30"/>
      <c r="HPR34" s="30"/>
      <c r="HPS34" s="30"/>
      <c r="HPT34" s="30"/>
      <c r="HPU34" s="30"/>
      <c r="HPV34" s="30"/>
      <c r="HPW34" s="30"/>
      <c r="HPX34" s="30"/>
      <c r="HPY34" s="30"/>
      <c r="HPZ34" s="30"/>
      <c r="HQA34" s="30"/>
      <c r="HQB34" s="30"/>
      <c r="HQC34" s="30"/>
      <c r="HQD34" s="30"/>
      <c r="HQE34" s="30"/>
      <c r="HQF34" s="30"/>
      <c r="HQG34" s="30"/>
      <c r="HQH34" s="30"/>
      <c r="HQI34" s="30"/>
      <c r="HQJ34" s="30"/>
      <c r="HQK34" s="30"/>
      <c r="HQL34" s="30"/>
      <c r="HQM34" s="30"/>
      <c r="HQN34" s="30"/>
      <c r="HQO34" s="30"/>
      <c r="HQP34" s="30"/>
      <c r="HQQ34" s="30"/>
      <c r="HQR34" s="30"/>
      <c r="HQS34" s="30"/>
      <c r="HQT34" s="30"/>
      <c r="HQU34" s="30"/>
      <c r="HQV34" s="30"/>
      <c r="HQW34" s="30"/>
      <c r="HQX34" s="30"/>
      <c r="HQY34" s="30"/>
      <c r="HQZ34" s="30"/>
      <c r="HRA34" s="30"/>
      <c r="HRB34" s="30"/>
      <c r="HRC34" s="30"/>
      <c r="HRD34" s="30"/>
      <c r="HRE34" s="30"/>
      <c r="HRF34" s="30"/>
      <c r="HRG34" s="30"/>
      <c r="HRH34" s="30"/>
      <c r="HRI34" s="30"/>
      <c r="HRJ34" s="30"/>
      <c r="HRK34" s="30"/>
      <c r="HRL34" s="30"/>
      <c r="HRM34" s="30"/>
      <c r="HRN34" s="30"/>
      <c r="HRO34" s="30"/>
      <c r="HRP34" s="30"/>
      <c r="HRQ34" s="30"/>
      <c r="HRR34" s="30"/>
      <c r="HRS34" s="30"/>
      <c r="HRT34" s="30"/>
      <c r="HRU34" s="30"/>
      <c r="HRV34" s="30"/>
      <c r="HRW34" s="30"/>
      <c r="HRX34" s="30"/>
      <c r="HRY34" s="30"/>
      <c r="HRZ34" s="30"/>
      <c r="HSA34" s="30"/>
      <c r="HSB34" s="30"/>
      <c r="HSC34" s="30"/>
      <c r="HSD34" s="30"/>
      <c r="HSE34" s="30"/>
      <c r="HSF34" s="30"/>
      <c r="HSG34" s="30"/>
      <c r="HSH34" s="30"/>
      <c r="HSI34" s="30"/>
      <c r="HSJ34" s="30"/>
      <c r="HSK34" s="30"/>
      <c r="HSL34" s="30"/>
      <c r="HSM34" s="30"/>
      <c r="HSN34" s="30"/>
      <c r="HSO34" s="30"/>
      <c r="HSP34" s="30"/>
      <c r="HSQ34" s="30"/>
      <c r="HSR34" s="30"/>
      <c r="HSS34" s="30"/>
      <c r="HST34" s="30"/>
      <c r="HSU34" s="30"/>
      <c r="HSV34" s="30"/>
      <c r="HSW34" s="30"/>
      <c r="HSX34" s="30"/>
      <c r="HSY34" s="30"/>
      <c r="HSZ34" s="30"/>
      <c r="HTA34" s="30"/>
      <c r="HTB34" s="30"/>
      <c r="HTC34" s="30"/>
      <c r="HTD34" s="30"/>
      <c r="HTE34" s="30"/>
      <c r="HTF34" s="30"/>
      <c r="HTG34" s="30"/>
      <c r="HTH34" s="30"/>
      <c r="HTI34" s="30"/>
      <c r="HTJ34" s="30"/>
      <c r="HTK34" s="30"/>
      <c r="HTL34" s="30"/>
      <c r="HTM34" s="30"/>
      <c r="HTN34" s="30"/>
      <c r="HTO34" s="30"/>
      <c r="HTP34" s="30"/>
      <c r="HTQ34" s="30"/>
      <c r="HTR34" s="30"/>
      <c r="HTS34" s="30"/>
      <c r="HTT34" s="30"/>
      <c r="HTU34" s="30"/>
      <c r="HTV34" s="30"/>
      <c r="HTW34" s="30"/>
      <c r="HTX34" s="30"/>
      <c r="HTY34" s="30"/>
      <c r="HTZ34" s="30"/>
      <c r="HUA34" s="30"/>
      <c r="HUB34" s="30"/>
      <c r="HUC34" s="30"/>
      <c r="HUD34" s="30"/>
      <c r="HUE34" s="30"/>
      <c r="HUF34" s="30"/>
      <c r="HUG34" s="30"/>
      <c r="HUH34" s="30"/>
      <c r="HUI34" s="30"/>
      <c r="HUJ34" s="30"/>
      <c r="HUK34" s="30"/>
      <c r="HUL34" s="30"/>
      <c r="HUM34" s="30"/>
      <c r="HUN34" s="30"/>
      <c r="HUO34" s="30"/>
      <c r="HUP34" s="30"/>
      <c r="HUQ34" s="30"/>
      <c r="HUR34" s="30"/>
      <c r="HUS34" s="30"/>
      <c r="HUT34" s="30"/>
      <c r="HUU34" s="30"/>
      <c r="HUV34" s="30"/>
      <c r="HUW34" s="30"/>
      <c r="HUX34" s="30"/>
      <c r="HUY34" s="30"/>
      <c r="HUZ34" s="30"/>
      <c r="HVA34" s="30"/>
      <c r="HVB34" s="30"/>
      <c r="HVC34" s="30"/>
      <c r="HVD34" s="30"/>
      <c r="HVE34" s="30"/>
      <c r="HVF34" s="30"/>
      <c r="HVG34" s="30"/>
      <c r="HVH34" s="30"/>
      <c r="HVI34" s="30"/>
      <c r="HVJ34" s="30"/>
      <c r="HVK34" s="30"/>
      <c r="HVL34" s="30"/>
      <c r="HVM34" s="30"/>
      <c r="HVN34" s="30"/>
      <c r="HVO34" s="30"/>
      <c r="HVP34" s="30"/>
      <c r="HVQ34" s="30"/>
      <c r="HVR34" s="30"/>
      <c r="HVS34" s="30"/>
      <c r="HVT34" s="30"/>
      <c r="HVU34" s="30"/>
      <c r="HVV34" s="30"/>
      <c r="HVW34" s="30"/>
      <c r="HVX34" s="30"/>
      <c r="HVY34" s="30"/>
      <c r="HVZ34" s="30"/>
      <c r="HWA34" s="30"/>
      <c r="HWB34" s="30"/>
      <c r="HWC34" s="30"/>
      <c r="HWD34" s="30"/>
      <c r="HWE34" s="30"/>
      <c r="HWF34" s="30"/>
      <c r="HWG34" s="30"/>
      <c r="HWH34" s="30"/>
      <c r="HWI34" s="30"/>
      <c r="HWJ34" s="30"/>
      <c r="HWK34" s="30"/>
      <c r="HWL34" s="30"/>
      <c r="HWM34" s="30"/>
      <c r="HWN34" s="30"/>
      <c r="HWO34" s="30"/>
      <c r="HWP34" s="30"/>
      <c r="HWQ34" s="30"/>
      <c r="HWR34" s="30"/>
      <c r="HWS34" s="30"/>
      <c r="HWT34" s="30"/>
      <c r="HWU34" s="30"/>
      <c r="HWV34" s="30"/>
      <c r="HWW34" s="30"/>
      <c r="HWX34" s="30"/>
      <c r="HWY34" s="30"/>
      <c r="HWZ34" s="30"/>
      <c r="HXA34" s="30"/>
      <c r="HXB34" s="30"/>
      <c r="HXC34" s="30"/>
      <c r="HXD34" s="30"/>
      <c r="HXE34" s="30"/>
      <c r="HXF34" s="30"/>
      <c r="HXG34" s="30"/>
      <c r="HXH34" s="30"/>
      <c r="HXI34" s="30"/>
      <c r="HXJ34" s="30"/>
      <c r="HXK34" s="30"/>
      <c r="HXL34" s="30"/>
      <c r="HXM34" s="30"/>
      <c r="HXN34" s="30"/>
      <c r="HXO34" s="30"/>
      <c r="HXP34" s="30"/>
      <c r="HXQ34" s="30"/>
      <c r="HXR34" s="30"/>
      <c r="HXS34" s="30"/>
      <c r="HXT34" s="30"/>
      <c r="HXU34" s="30"/>
      <c r="HXV34" s="30"/>
      <c r="HXW34" s="30"/>
      <c r="HXX34" s="30"/>
      <c r="HXY34" s="30"/>
      <c r="HXZ34" s="30"/>
      <c r="HYA34" s="30"/>
      <c r="HYB34" s="30"/>
      <c r="HYC34" s="30"/>
      <c r="HYD34" s="30"/>
      <c r="HYE34" s="30"/>
      <c r="HYF34" s="30"/>
      <c r="HYG34" s="30"/>
      <c r="HYH34" s="30"/>
      <c r="HYI34" s="30"/>
      <c r="HYJ34" s="30"/>
      <c r="HYK34" s="30"/>
      <c r="HYL34" s="30"/>
      <c r="HYM34" s="30"/>
      <c r="HYN34" s="30"/>
      <c r="HYO34" s="30"/>
      <c r="HYP34" s="30"/>
      <c r="HYQ34" s="30"/>
      <c r="HYR34" s="30"/>
      <c r="HYS34" s="30"/>
      <c r="HYT34" s="30"/>
      <c r="HYU34" s="30"/>
      <c r="HYV34" s="30"/>
      <c r="HYW34" s="30"/>
      <c r="HYX34" s="30"/>
      <c r="HYY34" s="30"/>
      <c r="HYZ34" s="30"/>
      <c r="HZA34" s="30"/>
      <c r="HZB34" s="30"/>
      <c r="HZC34" s="30"/>
      <c r="HZD34" s="30"/>
      <c r="HZE34" s="30"/>
      <c r="HZF34" s="30"/>
      <c r="HZG34" s="30"/>
      <c r="HZH34" s="30"/>
      <c r="HZI34" s="30"/>
      <c r="HZJ34" s="30"/>
      <c r="HZK34" s="30"/>
      <c r="HZL34" s="30"/>
      <c r="HZM34" s="30"/>
      <c r="HZN34" s="30"/>
      <c r="HZO34" s="30"/>
      <c r="HZP34" s="30"/>
      <c r="HZQ34" s="30"/>
      <c r="HZR34" s="30"/>
      <c r="HZS34" s="30"/>
      <c r="HZT34" s="30"/>
      <c r="HZU34" s="30"/>
      <c r="HZV34" s="30"/>
      <c r="HZW34" s="30"/>
      <c r="HZX34" s="30"/>
      <c r="HZY34" s="30"/>
      <c r="HZZ34" s="30"/>
      <c r="IAA34" s="30"/>
      <c r="IAB34" s="30"/>
      <c r="IAC34" s="30"/>
      <c r="IAD34" s="30"/>
      <c r="IAE34" s="30"/>
      <c r="IAF34" s="30"/>
      <c r="IAG34" s="30"/>
      <c r="IAH34" s="30"/>
      <c r="IAI34" s="30"/>
      <c r="IAJ34" s="30"/>
      <c r="IAK34" s="30"/>
      <c r="IAL34" s="30"/>
      <c r="IAM34" s="30"/>
      <c r="IAN34" s="30"/>
      <c r="IAO34" s="30"/>
      <c r="IAP34" s="30"/>
      <c r="IAQ34" s="30"/>
      <c r="IAR34" s="30"/>
      <c r="IAS34" s="30"/>
      <c r="IAT34" s="30"/>
      <c r="IAU34" s="30"/>
      <c r="IAV34" s="30"/>
      <c r="IAW34" s="30"/>
      <c r="IAX34" s="30"/>
      <c r="IAY34" s="30"/>
      <c r="IAZ34" s="30"/>
      <c r="IBA34" s="30"/>
      <c r="IBB34" s="30"/>
      <c r="IBC34" s="30"/>
      <c r="IBD34" s="30"/>
      <c r="IBE34" s="30"/>
      <c r="IBF34" s="30"/>
      <c r="IBG34" s="30"/>
      <c r="IBH34" s="30"/>
      <c r="IBI34" s="30"/>
      <c r="IBJ34" s="30"/>
      <c r="IBK34" s="30"/>
      <c r="IBL34" s="30"/>
      <c r="IBM34" s="30"/>
      <c r="IBN34" s="30"/>
      <c r="IBO34" s="30"/>
      <c r="IBP34" s="30"/>
      <c r="IBQ34" s="30"/>
      <c r="IBR34" s="30"/>
      <c r="IBS34" s="30"/>
      <c r="IBT34" s="30"/>
      <c r="IBU34" s="30"/>
      <c r="IBV34" s="30"/>
      <c r="IBW34" s="30"/>
      <c r="IBX34" s="30"/>
      <c r="IBY34" s="30"/>
      <c r="IBZ34" s="30"/>
      <c r="ICA34" s="30"/>
      <c r="ICB34" s="30"/>
      <c r="ICC34" s="30"/>
      <c r="ICD34" s="30"/>
      <c r="ICE34" s="30"/>
      <c r="ICF34" s="30"/>
      <c r="ICG34" s="30"/>
      <c r="ICH34" s="30"/>
      <c r="ICI34" s="30"/>
      <c r="ICJ34" s="30"/>
      <c r="ICK34" s="30"/>
      <c r="ICL34" s="30"/>
      <c r="ICM34" s="30"/>
      <c r="ICN34" s="30"/>
      <c r="ICO34" s="30"/>
      <c r="ICP34" s="30"/>
      <c r="ICQ34" s="30"/>
      <c r="ICR34" s="30"/>
      <c r="ICS34" s="30"/>
      <c r="ICT34" s="30"/>
      <c r="ICU34" s="30"/>
      <c r="ICV34" s="30"/>
      <c r="ICW34" s="30"/>
      <c r="ICX34" s="30"/>
      <c r="ICY34" s="30"/>
      <c r="ICZ34" s="30"/>
      <c r="IDA34" s="30"/>
      <c r="IDB34" s="30"/>
      <c r="IDC34" s="30"/>
      <c r="IDD34" s="30"/>
      <c r="IDE34" s="30"/>
      <c r="IDF34" s="30"/>
      <c r="IDG34" s="30"/>
      <c r="IDH34" s="30"/>
      <c r="IDI34" s="30"/>
      <c r="IDJ34" s="30"/>
      <c r="IDK34" s="30"/>
      <c r="IDL34" s="30"/>
      <c r="IDM34" s="30"/>
      <c r="IDN34" s="30"/>
      <c r="IDO34" s="30"/>
      <c r="IDP34" s="30"/>
      <c r="IDQ34" s="30"/>
      <c r="IDR34" s="30"/>
      <c r="IDS34" s="30"/>
      <c r="IDT34" s="30"/>
      <c r="IDU34" s="30"/>
      <c r="IDV34" s="30"/>
      <c r="IDW34" s="30"/>
      <c r="IDX34" s="30"/>
      <c r="IDY34" s="30"/>
      <c r="IDZ34" s="30"/>
      <c r="IEA34" s="30"/>
      <c r="IEB34" s="30"/>
      <c r="IEC34" s="30"/>
      <c r="IED34" s="30"/>
      <c r="IEE34" s="30"/>
      <c r="IEF34" s="30"/>
      <c r="IEG34" s="30"/>
      <c r="IEH34" s="30"/>
      <c r="IEI34" s="30"/>
      <c r="IEJ34" s="30"/>
      <c r="IEK34" s="30"/>
      <c r="IEL34" s="30"/>
      <c r="IEM34" s="30"/>
      <c r="IEN34" s="30"/>
      <c r="IEO34" s="30"/>
      <c r="IEP34" s="30"/>
      <c r="IEQ34" s="30"/>
      <c r="IER34" s="30"/>
      <c r="IES34" s="30"/>
      <c r="IET34" s="30"/>
      <c r="IEU34" s="30"/>
      <c r="IEV34" s="30"/>
      <c r="IEW34" s="30"/>
      <c r="IEX34" s="30"/>
      <c r="IEY34" s="30"/>
      <c r="IEZ34" s="30"/>
      <c r="IFA34" s="30"/>
      <c r="IFB34" s="30"/>
      <c r="IFC34" s="30"/>
      <c r="IFD34" s="30"/>
      <c r="IFE34" s="30"/>
      <c r="IFF34" s="30"/>
      <c r="IFG34" s="30"/>
      <c r="IFH34" s="30"/>
      <c r="IFI34" s="30"/>
      <c r="IFJ34" s="30"/>
      <c r="IFK34" s="30"/>
      <c r="IFL34" s="30"/>
      <c r="IFM34" s="30"/>
      <c r="IFN34" s="30"/>
      <c r="IFO34" s="30"/>
      <c r="IFP34" s="30"/>
      <c r="IFQ34" s="30"/>
      <c r="IFR34" s="30"/>
      <c r="IFS34" s="30"/>
      <c r="IFT34" s="30"/>
      <c r="IFU34" s="30"/>
      <c r="IFV34" s="30"/>
      <c r="IFW34" s="30"/>
      <c r="IFX34" s="30"/>
      <c r="IFY34" s="30"/>
      <c r="IFZ34" s="30"/>
      <c r="IGA34" s="30"/>
      <c r="IGB34" s="30"/>
      <c r="IGC34" s="30"/>
      <c r="IGD34" s="30"/>
      <c r="IGE34" s="30"/>
      <c r="IGF34" s="30"/>
      <c r="IGG34" s="30"/>
      <c r="IGH34" s="30"/>
      <c r="IGI34" s="30"/>
      <c r="IGJ34" s="30"/>
      <c r="IGK34" s="30"/>
      <c r="IGL34" s="30"/>
      <c r="IGM34" s="30"/>
      <c r="IGN34" s="30"/>
      <c r="IGO34" s="30"/>
      <c r="IGP34" s="30"/>
      <c r="IGQ34" s="30"/>
      <c r="IGR34" s="30"/>
      <c r="IGS34" s="30"/>
      <c r="IGT34" s="30"/>
      <c r="IGU34" s="30"/>
      <c r="IGV34" s="30"/>
      <c r="IGW34" s="30"/>
      <c r="IGX34" s="30"/>
      <c r="IGY34" s="30"/>
      <c r="IGZ34" s="30"/>
      <c r="IHA34" s="30"/>
      <c r="IHB34" s="30"/>
      <c r="IHC34" s="30"/>
      <c r="IHD34" s="30"/>
      <c r="IHE34" s="30"/>
      <c r="IHF34" s="30"/>
      <c r="IHG34" s="30"/>
      <c r="IHH34" s="30"/>
      <c r="IHI34" s="30"/>
      <c r="IHJ34" s="30"/>
      <c r="IHK34" s="30"/>
      <c r="IHL34" s="30"/>
      <c r="IHM34" s="30"/>
      <c r="IHN34" s="30"/>
      <c r="IHO34" s="30"/>
      <c r="IHP34" s="30"/>
      <c r="IHQ34" s="30"/>
      <c r="IHR34" s="30"/>
      <c r="IHS34" s="30"/>
      <c r="IHT34" s="30"/>
      <c r="IHU34" s="30"/>
      <c r="IHV34" s="30"/>
      <c r="IHW34" s="30"/>
      <c r="IHX34" s="30"/>
      <c r="IHY34" s="30"/>
      <c r="IHZ34" s="30"/>
      <c r="IIA34" s="30"/>
      <c r="IIB34" s="30"/>
      <c r="IIC34" s="30"/>
      <c r="IID34" s="30"/>
      <c r="IIE34" s="30"/>
      <c r="IIF34" s="30"/>
      <c r="IIG34" s="30"/>
      <c r="IIH34" s="30"/>
      <c r="III34" s="30"/>
      <c r="IIJ34" s="30"/>
      <c r="IIK34" s="30"/>
      <c r="IIL34" s="30"/>
      <c r="IIM34" s="30"/>
      <c r="IIN34" s="30"/>
      <c r="IIO34" s="30"/>
      <c r="IIP34" s="30"/>
      <c r="IIQ34" s="30"/>
      <c r="IIR34" s="30"/>
      <c r="IIS34" s="30"/>
      <c r="IIT34" s="30"/>
      <c r="IIU34" s="30"/>
      <c r="IIV34" s="30"/>
      <c r="IIW34" s="30"/>
      <c r="IIX34" s="30"/>
      <c r="IIY34" s="30"/>
      <c r="IIZ34" s="30"/>
      <c r="IJA34" s="30"/>
      <c r="IJB34" s="30"/>
      <c r="IJC34" s="30"/>
      <c r="IJD34" s="30"/>
      <c r="IJE34" s="30"/>
      <c r="IJF34" s="30"/>
      <c r="IJG34" s="30"/>
      <c r="IJH34" s="30"/>
      <c r="IJI34" s="30"/>
      <c r="IJJ34" s="30"/>
      <c r="IJK34" s="30"/>
      <c r="IJL34" s="30"/>
      <c r="IJM34" s="30"/>
      <c r="IJN34" s="30"/>
      <c r="IJO34" s="30"/>
      <c r="IJP34" s="30"/>
      <c r="IJQ34" s="30"/>
      <c r="IJR34" s="30"/>
      <c r="IJS34" s="30"/>
      <c r="IJT34" s="30"/>
      <c r="IJU34" s="30"/>
      <c r="IJV34" s="30"/>
      <c r="IJW34" s="30"/>
      <c r="IJX34" s="30"/>
      <c r="IJY34" s="30"/>
      <c r="IJZ34" s="30"/>
      <c r="IKA34" s="30"/>
      <c r="IKB34" s="30"/>
      <c r="IKC34" s="30"/>
      <c r="IKD34" s="30"/>
      <c r="IKE34" s="30"/>
      <c r="IKF34" s="30"/>
      <c r="IKG34" s="30"/>
      <c r="IKH34" s="30"/>
      <c r="IKI34" s="30"/>
      <c r="IKJ34" s="30"/>
      <c r="IKK34" s="30"/>
      <c r="IKL34" s="30"/>
      <c r="IKM34" s="30"/>
      <c r="IKN34" s="30"/>
      <c r="IKO34" s="30"/>
      <c r="IKP34" s="30"/>
      <c r="IKQ34" s="30"/>
      <c r="IKR34" s="30"/>
      <c r="IKS34" s="30"/>
      <c r="IKT34" s="30"/>
      <c r="IKU34" s="30"/>
      <c r="IKV34" s="30"/>
      <c r="IKW34" s="30"/>
      <c r="IKX34" s="30"/>
      <c r="IKY34" s="30"/>
      <c r="IKZ34" s="30"/>
      <c r="ILA34" s="30"/>
      <c r="ILB34" s="30"/>
      <c r="ILC34" s="30"/>
      <c r="ILD34" s="30"/>
      <c r="ILE34" s="30"/>
      <c r="ILF34" s="30"/>
      <c r="ILG34" s="30"/>
      <c r="ILH34" s="30"/>
      <c r="ILI34" s="30"/>
      <c r="ILJ34" s="30"/>
      <c r="ILK34" s="30"/>
      <c r="ILL34" s="30"/>
      <c r="ILM34" s="30"/>
      <c r="ILN34" s="30"/>
      <c r="ILO34" s="30"/>
      <c r="ILP34" s="30"/>
      <c r="ILQ34" s="30"/>
      <c r="ILR34" s="30"/>
      <c r="ILS34" s="30"/>
      <c r="ILT34" s="30"/>
      <c r="ILU34" s="30"/>
      <c r="ILV34" s="30"/>
      <c r="ILW34" s="30"/>
      <c r="ILX34" s="30"/>
      <c r="ILY34" s="30"/>
      <c r="ILZ34" s="30"/>
      <c r="IMA34" s="30"/>
      <c r="IMB34" s="30"/>
      <c r="IMC34" s="30"/>
      <c r="IMD34" s="30"/>
      <c r="IME34" s="30"/>
      <c r="IMF34" s="30"/>
      <c r="IMG34" s="30"/>
      <c r="IMH34" s="30"/>
      <c r="IMI34" s="30"/>
      <c r="IMJ34" s="30"/>
      <c r="IMK34" s="30"/>
      <c r="IML34" s="30"/>
      <c r="IMM34" s="30"/>
      <c r="IMN34" s="30"/>
      <c r="IMO34" s="30"/>
      <c r="IMP34" s="30"/>
      <c r="IMQ34" s="30"/>
      <c r="IMR34" s="30"/>
      <c r="IMS34" s="30"/>
      <c r="IMT34" s="30"/>
      <c r="IMU34" s="30"/>
      <c r="IMV34" s="30"/>
      <c r="IMW34" s="30"/>
      <c r="IMX34" s="30"/>
      <c r="IMY34" s="30"/>
      <c r="IMZ34" s="30"/>
      <c r="INA34" s="30"/>
      <c r="INB34" s="30"/>
      <c r="INC34" s="30"/>
      <c r="IND34" s="30"/>
      <c r="INE34" s="30"/>
      <c r="INF34" s="30"/>
      <c r="ING34" s="30"/>
      <c r="INH34" s="30"/>
      <c r="INI34" s="30"/>
      <c r="INJ34" s="30"/>
      <c r="INK34" s="30"/>
      <c r="INL34" s="30"/>
      <c r="INM34" s="30"/>
      <c r="INN34" s="30"/>
      <c r="INO34" s="30"/>
      <c r="INP34" s="30"/>
      <c r="INQ34" s="30"/>
      <c r="INR34" s="30"/>
      <c r="INS34" s="30"/>
      <c r="INT34" s="30"/>
      <c r="INU34" s="30"/>
      <c r="INV34" s="30"/>
      <c r="INW34" s="30"/>
      <c r="INX34" s="30"/>
      <c r="INY34" s="30"/>
      <c r="INZ34" s="30"/>
      <c r="IOA34" s="30"/>
      <c r="IOB34" s="30"/>
      <c r="IOC34" s="30"/>
      <c r="IOD34" s="30"/>
      <c r="IOE34" s="30"/>
      <c r="IOF34" s="30"/>
      <c r="IOG34" s="30"/>
      <c r="IOH34" s="30"/>
      <c r="IOI34" s="30"/>
      <c r="IOJ34" s="30"/>
      <c r="IOK34" s="30"/>
      <c r="IOL34" s="30"/>
      <c r="IOM34" s="30"/>
      <c r="ION34" s="30"/>
      <c r="IOO34" s="30"/>
      <c r="IOP34" s="30"/>
      <c r="IOQ34" s="30"/>
      <c r="IOR34" s="30"/>
      <c r="IOS34" s="30"/>
      <c r="IOT34" s="30"/>
      <c r="IOU34" s="30"/>
      <c r="IOV34" s="30"/>
      <c r="IOW34" s="30"/>
      <c r="IOX34" s="30"/>
      <c r="IOY34" s="30"/>
      <c r="IOZ34" s="30"/>
      <c r="IPA34" s="30"/>
      <c r="IPB34" s="30"/>
      <c r="IPC34" s="30"/>
      <c r="IPD34" s="30"/>
      <c r="IPE34" s="30"/>
      <c r="IPF34" s="30"/>
      <c r="IPG34" s="30"/>
      <c r="IPH34" s="30"/>
      <c r="IPI34" s="30"/>
      <c r="IPJ34" s="30"/>
      <c r="IPK34" s="30"/>
      <c r="IPL34" s="30"/>
      <c r="IPM34" s="30"/>
      <c r="IPN34" s="30"/>
      <c r="IPO34" s="30"/>
      <c r="IPP34" s="30"/>
      <c r="IPQ34" s="30"/>
      <c r="IPR34" s="30"/>
      <c r="IPS34" s="30"/>
      <c r="IPT34" s="30"/>
      <c r="IPU34" s="30"/>
      <c r="IPV34" s="30"/>
      <c r="IPW34" s="30"/>
      <c r="IPX34" s="30"/>
      <c r="IPY34" s="30"/>
      <c r="IPZ34" s="30"/>
      <c r="IQA34" s="30"/>
      <c r="IQB34" s="30"/>
      <c r="IQC34" s="30"/>
      <c r="IQD34" s="30"/>
      <c r="IQE34" s="30"/>
      <c r="IQF34" s="30"/>
      <c r="IQG34" s="30"/>
      <c r="IQH34" s="30"/>
      <c r="IQI34" s="30"/>
      <c r="IQJ34" s="30"/>
      <c r="IQK34" s="30"/>
      <c r="IQL34" s="30"/>
      <c r="IQM34" s="30"/>
      <c r="IQN34" s="30"/>
      <c r="IQO34" s="30"/>
      <c r="IQP34" s="30"/>
      <c r="IQQ34" s="30"/>
      <c r="IQR34" s="30"/>
      <c r="IQS34" s="30"/>
      <c r="IQT34" s="30"/>
      <c r="IQU34" s="30"/>
      <c r="IQV34" s="30"/>
      <c r="IQW34" s="30"/>
      <c r="IQX34" s="30"/>
      <c r="IQY34" s="30"/>
      <c r="IQZ34" s="30"/>
      <c r="IRA34" s="30"/>
      <c r="IRB34" s="30"/>
      <c r="IRC34" s="30"/>
      <c r="IRD34" s="30"/>
      <c r="IRE34" s="30"/>
      <c r="IRF34" s="30"/>
      <c r="IRG34" s="30"/>
      <c r="IRH34" s="30"/>
      <c r="IRI34" s="30"/>
      <c r="IRJ34" s="30"/>
      <c r="IRK34" s="30"/>
      <c r="IRL34" s="30"/>
      <c r="IRM34" s="30"/>
      <c r="IRN34" s="30"/>
      <c r="IRO34" s="30"/>
      <c r="IRP34" s="30"/>
      <c r="IRQ34" s="30"/>
      <c r="IRR34" s="30"/>
      <c r="IRS34" s="30"/>
      <c r="IRT34" s="30"/>
      <c r="IRU34" s="30"/>
      <c r="IRV34" s="30"/>
      <c r="IRW34" s="30"/>
      <c r="IRX34" s="30"/>
      <c r="IRY34" s="30"/>
      <c r="IRZ34" s="30"/>
      <c r="ISA34" s="30"/>
      <c r="ISB34" s="30"/>
      <c r="ISC34" s="30"/>
      <c r="ISD34" s="30"/>
      <c r="ISE34" s="30"/>
      <c r="ISF34" s="30"/>
      <c r="ISG34" s="30"/>
      <c r="ISH34" s="30"/>
      <c r="ISI34" s="30"/>
      <c r="ISJ34" s="30"/>
      <c r="ISK34" s="30"/>
      <c r="ISL34" s="30"/>
      <c r="ISM34" s="30"/>
      <c r="ISN34" s="30"/>
      <c r="ISO34" s="30"/>
      <c r="ISP34" s="30"/>
      <c r="ISQ34" s="30"/>
      <c r="ISR34" s="30"/>
      <c r="ISS34" s="30"/>
      <c r="IST34" s="30"/>
      <c r="ISU34" s="30"/>
      <c r="ISV34" s="30"/>
      <c r="ISW34" s="30"/>
      <c r="ISX34" s="30"/>
      <c r="ISY34" s="30"/>
      <c r="ISZ34" s="30"/>
      <c r="ITA34" s="30"/>
      <c r="ITB34" s="30"/>
      <c r="ITC34" s="30"/>
      <c r="ITD34" s="30"/>
      <c r="ITE34" s="30"/>
      <c r="ITF34" s="30"/>
      <c r="ITG34" s="30"/>
      <c r="ITH34" s="30"/>
      <c r="ITI34" s="30"/>
      <c r="ITJ34" s="30"/>
      <c r="ITK34" s="30"/>
      <c r="ITL34" s="30"/>
      <c r="ITM34" s="30"/>
      <c r="ITN34" s="30"/>
      <c r="ITO34" s="30"/>
      <c r="ITP34" s="30"/>
      <c r="ITQ34" s="30"/>
      <c r="ITR34" s="30"/>
      <c r="ITS34" s="30"/>
      <c r="ITT34" s="30"/>
      <c r="ITU34" s="30"/>
      <c r="ITV34" s="30"/>
      <c r="ITW34" s="30"/>
      <c r="ITX34" s="30"/>
      <c r="ITY34" s="30"/>
      <c r="ITZ34" s="30"/>
      <c r="IUA34" s="30"/>
      <c r="IUB34" s="30"/>
      <c r="IUC34" s="30"/>
      <c r="IUD34" s="30"/>
      <c r="IUE34" s="30"/>
      <c r="IUF34" s="30"/>
      <c r="IUG34" s="30"/>
      <c r="IUH34" s="30"/>
      <c r="IUI34" s="30"/>
      <c r="IUJ34" s="30"/>
      <c r="IUK34" s="30"/>
      <c r="IUL34" s="30"/>
      <c r="IUM34" s="30"/>
      <c r="IUN34" s="30"/>
      <c r="IUO34" s="30"/>
      <c r="IUP34" s="30"/>
      <c r="IUQ34" s="30"/>
      <c r="IUR34" s="30"/>
      <c r="IUS34" s="30"/>
      <c r="IUT34" s="30"/>
      <c r="IUU34" s="30"/>
      <c r="IUV34" s="30"/>
      <c r="IUW34" s="30"/>
      <c r="IUX34" s="30"/>
      <c r="IUY34" s="30"/>
      <c r="IUZ34" s="30"/>
      <c r="IVA34" s="30"/>
      <c r="IVB34" s="30"/>
      <c r="IVC34" s="30"/>
      <c r="IVD34" s="30"/>
      <c r="IVE34" s="30"/>
      <c r="IVF34" s="30"/>
      <c r="IVG34" s="30"/>
      <c r="IVH34" s="30"/>
      <c r="IVI34" s="30"/>
      <c r="IVJ34" s="30"/>
      <c r="IVK34" s="30"/>
      <c r="IVL34" s="30"/>
      <c r="IVM34" s="30"/>
      <c r="IVN34" s="30"/>
      <c r="IVO34" s="30"/>
      <c r="IVP34" s="30"/>
      <c r="IVQ34" s="30"/>
      <c r="IVR34" s="30"/>
      <c r="IVS34" s="30"/>
      <c r="IVT34" s="30"/>
      <c r="IVU34" s="30"/>
      <c r="IVV34" s="30"/>
      <c r="IVW34" s="30"/>
      <c r="IVX34" s="30"/>
      <c r="IVY34" s="30"/>
      <c r="IVZ34" s="30"/>
      <c r="IWA34" s="30"/>
      <c r="IWB34" s="30"/>
      <c r="IWC34" s="30"/>
      <c r="IWD34" s="30"/>
      <c r="IWE34" s="30"/>
      <c r="IWF34" s="30"/>
      <c r="IWG34" s="30"/>
      <c r="IWH34" s="30"/>
      <c r="IWI34" s="30"/>
      <c r="IWJ34" s="30"/>
      <c r="IWK34" s="30"/>
      <c r="IWL34" s="30"/>
      <c r="IWM34" s="30"/>
      <c r="IWN34" s="30"/>
      <c r="IWO34" s="30"/>
      <c r="IWP34" s="30"/>
      <c r="IWQ34" s="30"/>
      <c r="IWR34" s="30"/>
      <c r="IWS34" s="30"/>
      <c r="IWT34" s="30"/>
      <c r="IWU34" s="30"/>
      <c r="IWV34" s="30"/>
      <c r="IWW34" s="30"/>
      <c r="IWX34" s="30"/>
      <c r="IWY34" s="30"/>
      <c r="IWZ34" s="30"/>
      <c r="IXA34" s="30"/>
      <c r="IXB34" s="30"/>
      <c r="IXC34" s="30"/>
      <c r="IXD34" s="30"/>
      <c r="IXE34" s="30"/>
      <c r="IXF34" s="30"/>
      <c r="IXG34" s="30"/>
      <c r="IXH34" s="30"/>
      <c r="IXI34" s="30"/>
      <c r="IXJ34" s="30"/>
      <c r="IXK34" s="30"/>
      <c r="IXL34" s="30"/>
      <c r="IXM34" s="30"/>
      <c r="IXN34" s="30"/>
      <c r="IXO34" s="30"/>
      <c r="IXP34" s="30"/>
      <c r="IXQ34" s="30"/>
      <c r="IXR34" s="30"/>
      <c r="IXS34" s="30"/>
      <c r="IXT34" s="30"/>
      <c r="IXU34" s="30"/>
      <c r="IXV34" s="30"/>
      <c r="IXW34" s="30"/>
      <c r="IXX34" s="30"/>
      <c r="IXY34" s="30"/>
      <c r="IXZ34" s="30"/>
      <c r="IYA34" s="30"/>
      <c r="IYB34" s="30"/>
      <c r="IYC34" s="30"/>
      <c r="IYD34" s="30"/>
      <c r="IYE34" s="30"/>
      <c r="IYF34" s="30"/>
      <c r="IYG34" s="30"/>
      <c r="IYH34" s="30"/>
      <c r="IYI34" s="30"/>
      <c r="IYJ34" s="30"/>
      <c r="IYK34" s="30"/>
      <c r="IYL34" s="30"/>
      <c r="IYM34" s="30"/>
      <c r="IYN34" s="30"/>
      <c r="IYO34" s="30"/>
      <c r="IYP34" s="30"/>
      <c r="IYQ34" s="30"/>
      <c r="IYR34" s="30"/>
      <c r="IYS34" s="30"/>
      <c r="IYT34" s="30"/>
      <c r="IYU34" s="30"/>
      <c r="IYV34" s="30"/>
      <c r="IYW34" s="30"/>
      <c r="IYX34" s="30"/>
      <c r="IYY34" s="30"/>
      <c r="IYZ34" s="30"/>
      <c r="IZA34" s="30"/>
      <c r="IZB34" s="30"/>
      <c r="IZC34" s="30"/>
      <c r="IZD34" s="30"/>
      <c r="IZE34" s="30"/>
      <c r="IZF34" s="30"/>
      <c r="IZG34" s="30"/>
      <c r="IZH34" s="30"/>
      <c r="IZI34" s="30"/>
      <c r="IZJ34" s="30"/>
      <c r="IZK34" s="30"/>
      <c r="IZL34" s="30"/>
      <c r="IZM34" s="30"/>
      <c r="IZN34" s="30"/>
      <c r="IZO34" s="30"/>
      <c r="IZP34" s="30"/>
      <c r="IZQ34" s="30"/>
      <c r="IZR34" s="30"/>
      <c r="IZS34" s="30"/>
      <c r="IZT34" s="30"/>
      <c r="IZU34" s="30"/>
      <c r="IZV34" s="30"/>
      <c r="IZW34" s="30"/>
      <c r="IZX34" s="30"/>
      <c r="IZY34" s="30"/>
      <c r="IZZ34" s="30"/>
      <c r="JAA34" s="30"/>
      <c r="JAB34" s="30"/>
      <c r="JAC34" s="30"/>
      <c r="JAD34" s="30"/>
      <c r="JAE34" s="30"/>
      <c r="JAF34" s="30"/>
      <c r="JAG34" s="30"/>
      <c r="JAH34" s="30"/>
      <c r="JAI34" s="30"/>
      <c r="JAJ34" s="30"/>
      <c r="JAK34" s="30"/>
      <c r="JAL34" s="30"/>
      <c r="JAM34" s="30"/>
      <c r="JAN34" s="30"/>
      <c r="JAO34" s="30"/>
      <c r="JAP34" s="30"/>
      <c r="JAQ34" s="30"/>
      <c r="JAR34" s="30"/>
      <c r="JAS34" s="30"/>
      <c r="JAT34" s="30"/>
      <c r="JAU34" s="30"/>
      <c r="JAV34" s="30"/>
      <c r="JAW34" s="30"/>
      <c r="JAX34" s="30"/>
      <c r="JAY34" s="30"/>
      <c r="JAZ34" s="30"/>
      <c r="JBA34" s="30"/>
      <c r="JBB34" s="30"/>
      <c r="JBC34" s="30"/>
      <c r="JBD34" s="30"/>
      <c r="JBE34" s="30"/>
      <c r="JBF34" s="30"/>
      <c r="JBG34" s="30"/>
      <c r="JBH34" s="30"/>
      <c r="JBI34" s="30"/>
      <c r="JBJ34" s="30"/>
      <c r="JBK34" s="30"/>
      <c r="JBL34" s="30"/>
      <c r="JBM34" s="30"/>
      <c r="JBN34" s="30"/>
      <c r="JBO34" s="30"/>
      <c r="JBP34" s="30"/>
      <c r="JBQ34" s="30"/>
      <c r="JBR34" s="30"/>
      <c r="JBS34" s="30"/>
      <c r="JBT34" s="30"/>
      <c r="JBU34" s="30"/>
      <c r="JBV34" s="30"/>
      <c r="JBW34" s="30"/>
      <c r="JBX34" s="30"/>
      <c r="JBY34" s="30"/>
      <c r="JBZ34" s="30"/>
      <c r="JCA34" s="30"/>
      <c r="JCB34" s="30"/>
      <c r="JCC34" s="30"/>
      <c r="JCD34" s="30"/>
      <c r="JCE34" s="30"/>
      <c r="JCF34" s="30"/>
      <c r="JCG34" s="30"/>
      <c r="JCH34" s="30"/>
      <c r="JCI34" s="30"/>
      <c r="JCJ34" s="30"/>
      <c r="JCK34" s="30"/>
      <c r="JCL34" s="30"/>
      <c r="JCM34" s="30"/>
      <c r="JCN34" s="30"/>
      <c r="JCO34" s="30"/>
      <c r="JCP34" s="30"/>
      <c r="JCQ34" s="30"/>
      <c r="JCR34" s="30"/>
      <c r="JCS34" s="30"/>
      <c r="JCT34" s="30"/>
      <c r="JCU34" s="30"/>
      <c r="JCV34" s="30"/>
      <c r="JCW34" s="30"/>
      <c r="JCX34" s="30"/>
      <c r="JCY34" s="30"/>
      <c r="JCZ34" s="30"/>
      <c r="JDA34" s="30"/>
      <c r="JDB34" s="30"/>
      <c r="JDC34" s="30"/>
      <c r="JDD34" s="30"/>
      <c r="JDE34" s="30"/>
      <c r="JDF34" s="30"/>
      <c r="JDG34" s="30"/>
      <c r="JDH34" s="30"/>
      <c r="JDI34" s="30"/>
      <c r="JDJ34" s="30"/>
      <c r="JDK34" s="30"/>
      <c r="JDL34" s="30"/>
      <c r="JDM34" s="30"/>
      <c r="JDN34" s="30"/>
      <c r="JDO34" s="30"/>
      <c r="JDP34" s="30"/>
      <c r="JDQ34" s="30"/>
      <c r="JDR34" s="30"/>
      <c r="JDS34" s="30"/>
      <c r="JDT34" s="30"/>
      <c r="JDU34" s="30"/>
      <c r="JDV34" s="30"/>
      <c r="JDW34" s="30"/>
      <c r="JDX34" s="30"/>
      <c r="JDY34" s="30"/>
      <c r="JDZ34" s="30"/>
      <c r="JEA34" s="30"/>
      <c r="JEB34" s="30"/>
      <c r="JEC34" s="30"/>
      <c r="JED34" s="30"/>
      <c r="JEE34" s="30"/>
      <c r="JEF34" s="30"/>
      <c r="JEG34" s="30"/>
      <c r="JEH34" s="30"/>
      <c r="JEI34" s="30"/>
      <c r="JEJ34" s="30"/>
      <c r="JEK34" s="30"/>
      <c r="JEL34" s="30"/>
      <c r="JEM34" s="30"/>
      <c r="JEN34" s="30"/>
      <c r="JEO34" s="30"/>
      <c r="JEP34" s="30"/>
      <c r="JEQ34" s="30"/>
      <c r="JER34" s="30"/>
      <c r="JES34" s="30"/>
      <c r="JET34" s="30"/>
      <c r="JEU34" s="30"/>
      <c r="JEV34" s="30"/>
      <c r="JEW34" s="30"/>
      <c r="JEX34" s="30"/>
      <c r="JEY34" s="30"/>
      <c r="JEZ34" s="30"/>
      <c r="JFA34" s="30"/>
      <c r="JFB34" s="30"/>
      <c r="JFC34" s="30"/>
      <c r="JFD34" s="30"/>
      <c r="JFE34" s="30"/>
      <c r="JFF34" s="30"/>
      <c r="JFG34" s="30"/>
      <c r="JFH34" s="30"/>
      <c r="JFI34" s="30"/>
      <c r="JFJ34" s="30"/>
      <c r="JFK34" s="30"/>
      <c r="JFL34" s="30"/>
      <c r="JFM34" s="30"/>
      <c r="JFN34" s="30"/>
      <c r="JFO34" s="30"/>
      <c r="JFP34" s="30"/>
      <c r="JFQ34" s="30"/>
      <c r="JFR34" s="30"/>
      <c r="JFS34" s="30"/>
      <c r="JFT34" s="30"/>
      <c r="JFU34" s="30"/>
      <c r="JFV34" s="30"/>
      <c r="JFW34" s="30"/>
      <c r="JFX34" s="30"/>
      <c r="JFY34" s="30"/>
      <c r="JFZ34" s="30"/>
      <c r="JGA34" s="30"/>
      <c r="JGB34" s="30"/>
      <c r="JGC34" s="30"/>
      <c r="JGD34" s="30"/>
      <c r="JGE34" s="30"/>
      <c r="JGF34" s="30"/>
      <c r="JGG34" s="30"/>
      <c r="JGH34" s="30"/>
      <c r="JGI34" s="30"/>
      <c r="JGJ34" s="30"/>
      <c r="JGK34" s="30"/>
      <c r="JGL34" s="30"/>
      <c r="JGM34" s="30"/>
      <c r="JGN34" s="30"/>
      <c r="JGO34" s="30"/>
      <c r="JGP34" s="30"/>
      <c r="JGQ34" s="30"/>
      <c r="JGR34" s="30"/>
      <c r="JGS34" s="30"/>
      <c r="JGT34" s="30"/>
      <c r="JGU34" s="30"/>
      <c r="JGV34" s="30"/>
      <c r="JGW34" s="30"/>
      <c r="JGX34" s="30"/>
      <c r="JGY34" s="30"/>
      <c r="JGZ34" s="30"/>
      <c r="JHA34" s="30"/>
      <c r="JHB34" s="30"/>
      <c r="JHC34" s="30"/>
      <c r="JHD34" s="30"/>
      <c r="JHE34" s="30"/>
      <c r="JHF34" s="30"/>
      <c r="JHG34" s="30"/>
      <c r="JHH34" s="30"/>
      <c r="JHI34" s="30"/>
      <c r="JHJ34" s="30"/>
      <c r="JHK34" s="30"/>
      <c r="JHL34" s="30"/>
      <c r="JHM34" s="30"/>
      <c r="JHN34" s="30"/>
      <c r="JHO34" s="30"/>
      <c r="JHP34" s="30"/>
      <c r="JHQ34" s="30"/>
      <c r="JHR34" s="30"/>
      <c r="JHS34" s="30"/>
      <c r="JHT34" s="30"/>
      <c r="JHU34" s="30"/>
      <c r="JHV34" s="30"/>
      <c r="JHW34" s="30"/>
      <c r="JHX34" s="30"/>
      <c r="JHY34" s="30"/>
      <c r="JHZ34" s="30"/>
      <c r="JIA34" s="30"/>
      <c r="JIB34" s="30"/>
      <c r="JIC34" s="30"/>
      <c r="JID34" s="30"/>
      <c r="JIE34" s="30"/>
      <c r="JIF34" s="30"/>
      <c r="JIG34" s="30"/>
      <c r="JIH34" s="30"/>
      <c r="JII34" s="30"/>
      <c r="JIJ34" s="30"/>
      <c r="JIK34" s="30"/>
      <c r="JIL34" s="30"/>
      <c r="JIM34" s="30"/>
      <c r="JIN34" s="30"/>
      <c r="JIO34" s="30"/>
      <c r="JIP34" s="30"/>
      <c r="JIQ34" s="30"/>
      <c r="JIR34" s="30"/>
      <c r="JIS34" s="30"/>
      <c r="JIT34" s="30"/>
      <c r="JIU34" s="30"/>
      <c r="JIV34" s="30"/>
      <c r="JIW34" s="30"/>
      <c r="JIX34" s="30"/>
      <c r="JIY34" s="30"/>
      <c r="JIZ34" s="30"/>
      <c r="JJA34" s="30"/>
      <c r="JJB34" s="30"/>
      <c r="JJC34" s="30"/>
      <c r="JJD34" s="30"/>
      <c r="JJE34" s="30"/>
      <c r="JJF34" s="30"/>
      <c r="JJG34" s="30"/>
      <c r="JJH34" s="30"/>
      <c r="JJI34" s="30"/>
      <c r="JJJ34" s="30"/>
      <c r="JJK34" s="30"/>
      <c r="JJL34" s="30"/>
      <c r="JJM34" s="30"/>
      <c r="JJN34" s="30"/>
      <c r="JJO34" s="30"/>
      <c r="JJP34" s="30"/>
      <c r="JJQ34" s="30"/>
      <c r="JJR34" s="30"/>
      <c r="JJS34" s="30"/>
      <c r="JJT34" s="30"/>
      <c r="JJU34" s="30"/>
      <c r="JJV34" s="30"/>
      <c r="JJW34" s="30"/>
      <c r="JJX34" s="30"/>
      <c r="JJY34" s="30"/>
      <c r="JJZ34" s="30"/>
      <c r="JKA34" s="30"/>
      <c r="JKB34" s="30"/>
      <c r="JKC34" s="30"/>
      <c r="JKD34" s="30"/>
      <c r="JKE34" s="30"/>
      <c r="JKF34" s="30"/>
      <c r="JKG34" s="30"/>
      <c r="JKH34" s="30"/>
      <c r="JKI34" s="30"/>
      <c r="JKJ34" s="30"/>
      <c r="JKK34" s="30"/>
      <c r="JKL34" s="30"/>
      <c r="JKM34" s="30"/>
      <c r="JKN34" s="30"/>
      <c r="JKO34" s="30"/>
      <c r="JKP34" s="30"/>
      <c r="JKQ34" s="30"/>
      <c r="JKR34" s="30"/>
      <c r="JKS34" s="30"/>
      <c r="JKT34" s="30"/>
      <c r="JKU34" s="30"/>
      <c r="JKV34" s="30"/>
      <c r="JKW34" s="30"/>
      <c r="JKX34" s="30"/>
      <c r="JKY34" s="30"/>
      <c r="JKZ34" s="30"/>
      <c r="JLA34" s="30"/>
      <c r="JLB34" s="30"/>
      <c r="JLC34" s="30"/>
      <c r="JLD34" s="30"/>
      <c r="JLE34" s="30"/>
      <c r="JLF34" s="30"/>
      <c r="JLG34" s="30"/>
      <c r="JLH34" s="30"/>
      <c r="JLI34" s="30"/>
      <c r="JLJ34" s="30"/>
      <c r="JLK34" s="30"/>
      <c r="JLL34" s="30"/>
      <c r="JLM34" s="30"/>
      <c r="JLN34" s="30"/>
      <c r="JLO34" s="30"/>
      <c r="JLP34" s="30"/>
      <c r="JLQ34" s="30"/>
      <c r="JLR34" s="30"/>
      <c r="JLS34" s="30"/>
      <c r="JLT34" s="30"/>
      <c r="JLU34" s="30"/>
      <c r="JLV34" s="30"/>
      <c r="JLW34" s="30"/>
      <c r="JLX34" s="30"/>
      <c r="JLY34" s="30"/>
      <c r="JLZ34" s="30"/>
      <c r="JMA34" s="30"/>
      <c r="JMB34" s="30"/>
      <c r="JMC34" s="30"/>
      <c r="JMD34" s="30"/>
      <c r="JME34" s="30"/>
      <c r="JMF34" s="30"/>
      <c r="JMG34" s="30"/>
      <c r="JMH34" s="30"/>
      <c r="JMI34" s="30"/>
      <c r="JMJ34" s="30"/>
      <c r="JMK34" s="30"/>
      <c r="JML34" s="30"/>
      <c r="JMM34" s="30"/>
      <c r="JMN34" s="30"/>
      <c r="JMO34" s="30"/>
      <c r="JMP34" s="30"/>
      <c r="JMQ34" s="30"/>
      <c r="JMR34" s="30"/>
      <c r="JMS34" s="30"/>
      <c r="JMT34" s="30"/>
      <c r="JMU34" s="30"/>
      <c r="JMV34" s="30"/>
      <c r="JMW34" s="30"/>
      <c r="JMX34" s="30"/>
      <c r="JMY34" s="30"/>
      <c r="JMZ34" s="30"/>
      <c r="JNA34" s="30"/>
      <c r="JNB34" s="30"/>
      <c r="JNC34" s="30"/>
      <c r="JND34" s="30"/>
      <c r="JNE34" s="30"/>
      <c r="JNF34" s="30"/>
      <c r="JNG34" s="30"/>
      <c r="JNH34" s="30"/>
      <c r="JNI34" s="30"/>
      <c r="JNJ34" s="30"/>
      <c r="JNK34" s="30"/>
      <c r="JNL34" s="30"/>
      <c r="JNM34" s="30"/>
      <c r="JNN34" s="30"/>
      <c r="JNO34" s="30"/>
      <c r="JNP34" s="30"/>
      <c r="JNQ34" s="30"/>
      <c r="JNR34" s="30"/>
      <c r="JNS34" s="30"/>
      <c r="JNT34" s="30"/>
      <c r="JNU34" s="30"/>
      <c r="JNV34" s="30"/>
      <c r="JNW34" s="30"/>
      <c r="JNX34" s="30"/>
      <c r="JNY34" s="30"/>
      <c r="JNZ34" s="30"/>
      <c r="JOA34" s="30"/>
      <c r="JOB34" s="30"/>
      <c r="JOC34" s="30"/>
      <c r="JOD34" s="30"/>
      <c r="JOE34" s="30"/>
      <c r="JOF34" s="30"/>
      <c r="JOG34" s="30"/>
      <c r="JOH34" s="30"/>
      <c r="JOI34" s="30"/>
      <c r="JOJ34" s="30"/>
      <c r="JOK34" s="30"/>
      <c r="JOL34" s="30"/>
      <c r="JOM34" s="30"/>
      <c r="JON34" s="30"/>
      <c r="JOO34" s="30"/>
      <c r="JOP34" s="30"/>
      <c r="JOQ34" s="30"/>
      <c r="JOR34" s="30"/>
      <c r="JOS34" s="30"/>
      <c r="JOT34" s="30"/>
      <c r="JOU34" s="30"/>
      <c r="JOV34" s="30"/>
      <c r="JOW34" s="30"/>
      <c r="JOX34" s="30"/>
      <c r="JOY34" s="30"/>
      <c r="JOZ34" s="30"/>
      <c r="JPA34" s="30"/>
      <c r="JPB34" s="30"/>
      <c r="JPC34" s="30"/>
      <c r="JPD34" s="30"/>
      <c r="JPE34" s="30"/>
      <c r="JPF34" s="30"/>
      <c r="JPG34" s="30"/>
      <c r="JPH34" s="30"/>
      <c r="JPI34" s="30"/>
      <c r="JPJ34" s="30"/>
      <c r="JPK34" s="30"/>
      <c r="JPL34" s="30"/>
      <c r="JPM34" s="30"/>
      <c r="JPN34" s="30"/>
      <c r="JPO34" s="30"/>
      <c r="JPP34" s="30"/>
      <c r="JPQ34" s="30"/>
      <c r="JPR34" s="30"/>
      <c r="JPS34" s="30"/>
      <c r="JPT34" s="30"/>
      <c r="JPU34" s="30"/>
      <c r="JPV34" s="30"/>
      <c r="JPW34" s="30"/>
      <c r="JPX34" s="30"/>
      <c r="JPY34" s="30"/>
      <c r="JPZ34" s="30"/>
      <c r="JQA34" s="30"/>
      <c r="JQB34" s="30"/>
      <c r="JQC34" s="30"/>
      <c r="JQD34" s="30"/>
      <c r="JQE34" s="30"/>
      <c r="JQF34" s="30"/>
      <c r="JQG34" s="30"/>
      <c r="JQH34" s="30"/>
      <c r="JQI34" s="30"/>
      <c r="JQJ34" s="30"/>
      <c r="JQK34" s="30"/>
      <c r="JQL34" s="30"/>
      <c r="JQM34" s="30"/>
      <c r="JQN34" s="30"/>
      <c r="JQO34" s="30"/>
      <c r="JQP34" s="30"/>
      <c r="JQQ34" s="30"/>
      <c r="JQR34" s="30"/>
      <c r="JQS34" s="30"/>
      <c r="JQT34" s="30"/>
      <c r="JQU34" s="30"/>
      <c r="JQV34" s="30"/>
      <c r="JQW34" s="30"/>
      <c r="JQX34" s="30"/>
      <c r="JQY34" s="30"/>
      <c r="JQZ34" s="30"/>
      <c r="JRA34" s="30"/>
      <c r="JRB34" s="30"/>
      <c r="JRC34" s="30"/>
      <c r="JRD34" s="30"/>
      <c r="JRE34" s="30"/>
      <c r="JRF34" s="30"/>
      <c r="JRG34" s="30"/>
      <c r="JRH34" s="30"/>
      <c r="JRI34" s="30"/>
      <c r="JRJ34" s="30"/>
      <c r="JRK34" s="30"/>
      <c r="JRL34" s="30"/>
      <c r="JRM34" s="30"/>
      <c r="JRN34" s="30"/>
      <c r="JRO34" s="30"/>
      <c r="JRP34" s="30"/>
      <c r="JRQ34" s="30"/>
      <c r="JRR34" s="30"/>
      <c r="JRS34" s="30"/>
      <c r="JRT34" s="30"/>
      <c r="JRU34" s="30"/>
      <c r="JRV34" s="30"/>
      <c r="JRW34" s="30"/>
      <c r="JRX34" s="30"/>
      <c r="JRY34" s="30"/>
      <c r="JRZ34" s="30"/>
      <c r="JSA34" s="30"/>
      <c r="JSB34" s="30"/>
      <c r="JSC34" s="30"/>
      <c r="JSD34" s="30"/>
      <c r="JSE34" s="30"/>
      <c r="JSF34" s="30"/>
      <c r="JSG34" s="30"/>
      <c r="JSH34" s="30"/>
      <c r="JSI34" s="30"/>
      <c r="JSJ34" s="30"/>
      <c r="JSK34" s="30"/>
      <c r="JSL34" s="30"/>
      <c r="JSM34" s="30"/>
      <c r="JSN34" s="30"/>
      <c r="JSO34" s="30"/>
      <c r="JSP34" s="30"/>
      <c r="JSQ34" s="30"/>
      <c r="JSR34" s="30"/>
      <c r="JSS34" s="30"/>
      <c r="JST34" s="30"/>
      <c r="JSU34" s="30"/>
      <c r="JSV34" s="30"/>
      <c r="JSW34" s="30"/>
      <c r="JSX34" s="30"/>
      <c r="JSY34" s="30"/>
      <c r="JSZ34" s="30"/>
      <c r="JTA34" s="30"/>
      <c r="JTB34" s="30"/>
      <c r="JTC34" s="30"/>
      <c r="JTD34" s="30"/>
      <c r="JTE34" s="30"/>
      <c r="JTF34" s="30"/>
      <c r="JTG34" s="30"/>
      <c r="JTH34" s="30"/>
      <c r="JTI34" s="30"/>
      <c r="JTJ34" s="30"/>
      <c r="JTK34" s="30"/>
      <c r="JTL34" s="30"/>
      <c r="JTM34" s="30"/>
      <c r="JTN34" s="30"/>
      <c r="JTO34" s="30"/>
      <c r="JTP34" s="30"/>
      <c r="JTQ34" s="30"/>
      <c r="JTR34" s="30"/>
      <c r="JTS34" s="30"/>
      <c r="JTT34" s="30"/>
      <c r="JTU34" s="30"/>
      <c r="JTV34" s="30"/>
      <c r="JTW34" s="30"/>
      <c r="JTX34" s="30"/>
      <c r="JTY34" s="30"/>
      <c r="JTZ34" s="30"/>
      <c r="JUA34" s="30"/>
      <c r="JUB34" s="30"/>
      <c r="JUC34" s="30"/>
      <c r="JUD34" s="30"/>
      <c r="JUE34" s="30"/>
      <c r="JUF34" s="30"/>
      <c r="JUG34" s="30"/>
      <c r="JUH34" s="30"/>
      <c r="JUI34" s="30"/>
      <c r="JUJ34" s="30"/>
      <c r="JUK34" s="30"/>
      <c r="JUL34" s="30"/>
      <c r="JUM34" s="30"/>
      <c r="JUN34" s="30"/>
      <c r="JUO34" s="30"/>
      <c r="JUP34" s="30"/>
      <c r="JUQ34" s="30"/>
      <c r="JUR34" s="30"/>
      <c r="JUS34" s="30"/>
      <c r="JUT34" s="30"/>
      <c r="JUU34" s="30"/>
      <c r="JUV34" s="30"/>
      <c r="JUW34" s="30"/>
      <c r="JUX34" s="30"/>
      <c r="JUY34" s="30"/>
      <c r="JUZ34" s="30"/>
      <c r="JVA34" s="30"/>
      <c r="JVB34" s="30"/>
      <c r="JVC34" s="30"/>
      <c r="JVD34" s="30"/>
      <c r="JVE34" s="30"/>
      <c r="JVF34" s="30"/>
      <c r="JVG34" s="30"/>
      <c r="JVH34" s="30"/>
      <c r="JVI34" s="30"/>
      <c r="JVJ34" s="30"/>
      <c r="JVK34" s="30"/>
      <c r="JVL34" s="30"/>
      <c r="JVM34" s="30"/>
      <c r="JVN34" s="30"/>
      <c r="JVO34" s="30"/>
      <c r="JVP34" s="30"/>
      <c r="JVQ34" s="30"/>
      <c r="JVR34" s="30"/>
      <c r="JVS34" s="30"/>
      <c r="JVT34" s="30"/>
      <c r="JVU34" s="30"/>
      <c r="JVV34" s="30"/>
      <c r="JVW34" s="30"/>
      <c r="JVX34" s="30"/>
      <c r="JVY34" s="30"/>
      <c r="JVZ34" s="30"/>
      <c r="JWA34" s="30"/>
      <c r="JWB34" s="30"/>
      <c r="JWC34" s="30"/>
      <c r="JWD34" s="30"/>
      <c r="JWE34" s="30"/>
      <c r="JWF34" s="30"/>
      <c r="JWG34" s="30"/>
      <c r="JWH34" s="30"/>
      <c r="JWI34" s="30"/>
      <c r="JWJ34" s="30"/>
      <c r="JWK34" s="30"/>
      <c r="JWL34" s="30"/>
      <c r="JWM34" s="30"/>
      <c r="JWN34" s="30"/>
      <c r="JWO34" s="30"/>
      <c r="JWP34" s="30"/>
      <c r="JWQ34" s="30"/>
      <c r="JWR34" s="30"/>
      <c r="JWS34" s="30"/>
      <c r="JWT34" s="30"/>
      <c r="JWU34" s="30"/>
      <c r="JWV34" s="30"/>
      <c r="JWW34" s="30"/>
      <c r="JWX34" s="30"/>
      <c r="JWY34" s="30"/>
      <c r="JWZ34" s="30"/>
      <c r="JXA34" s="30"/>
      <c r="JXB34" s="30"/>
      <c r="JXC34" s="30"/>
      <c r="JXD34" s="30"/>
      <c r="JXE34" s="30"/>
      <c r="JXF34" s="30"/>
      <c r="JXG34" s="30"/>
      <c r="JXH34" s="30"/>
      <c r="JXI34" s="30"/>
      <c r="JXJ34" s="30"/>
      <c r="JXK34" s="30"/>
      <c r="JXL34" s="30"/>
      <c r="JXM34" s="30"/>
      <c r="JXN34" s="30"/>
      <c r="JXO34" s="30"/>
      <c r="JXP34" s="30"/>
      <c r="JXQ34" s="30"/>
      <c r="JXR34" s="30"/>
      <c r="JXS34" s="30"/>
      <c r="JXT34" s="30"/>
      <c r="JXU34" s="30"/>
      <c r="JXV34" s="30"/>
      <c r="JXW34" s="30"/>
      <c r="JXX34" s="30"/>
      <c r="JXY34" s="30"/>
      <c r="JXZ34" s="30"/>
      <c r="JYA34" s="30"/>
      <c r="JYB34" s="30"/>
      <c r="JYC34" s="30"/>
      <c r="JYD34" s="30"/>
      <c r="JYE34" s="30"/>
      <c r="JYF34" s="30"/>
      <c r="JYG34" s="30"/>
      <c r="JYH34" s="30"/>
      <c r="JYI34" s="30"/>
      <c r="JYJ34" s="30"/>
      <c r="JYK34" s="30"/>
      <c r="JYL34" s="30"/>
      <c r="JYM34" s="30"/>
      <c r="JYN34" s="30"/>
      <c r="JYO34" s="30"/>
      <c r="JYP34" s="30"/>
      <c r="JYQ34" s="30"/>
      <c r="JYR34" s="30"/>
      <c r="JYS34" s="30"/>
      <c r="JYT34" s="30"/>
      <c r="JYU34" s="30"/>
      <c r="JYV34" s="30"/>
      <c r="JYW34" s="30"/>
      <c r="JYX34" s="30"/>
      <c r="JYY34" s="30"/>
      <c r="JYZ34" s="30"/>
      <c r="JZA34" s="30"/>
      <c r="JZB34" s="30"/>
      <c r="JZC34" s="30"/>
      <c r="JZD34" s="30"/>
      <c r="JZE34" s="30"/>
      <c r="JZF34" s="30"/>
      <c r="JZG34" s="30"/>
      <c r="JZH34" s="30"/>
      <c r="JZI34" s="30"/>
      <c r="JZJ34" s="30"/>
      <c r="JZK34" s="30"/>
      <c r="JZL34" s="30"/>
      <c r="JZM34" s="30"/>
      <c r="JZN34" s="30"/>
      <c r="JZO34" s="30"/>
      <c r="JZP34" s="30"/>
      <c r="JZQ34" s="30"/>
      <c r="JZR34" s="30"/>
      <c r="JZS34" s="30"/>
      <c r="JZT34" s="30"/>
      <c r="JZU34" s="30"/>
      <c r="JZV34" s="30"/>
      <c r="JZW34" s="30"/>
      <c r="JZX34" s="30"/>
      <c r="JZY34" s="30"/>
      <c r="JZZ34" s="30"/>
      <c r="KAA34" s="30"/>
      <c r="KAB34" s="30"/>
      <c r="KAC34" s="30"/>
      <c r="KAD34" s="30"/>
      <c r="KAE34" s="30"/>
      <c r="KAF34" s="30"/>
      <c r="KAG34" s="30"/>
      <c r="KAH34" s="30"/>
      <c r="KAI34" s="30"/>
      <c r="KAJ34" s="30"/>
      <c r="KAK34" s="30"/>
      <c r="KAL34" s="30"/>
      <c r="KAM34" s="30"/>
      <c r="KAN34" s="30"/>
      <c r="KAO34" s="30"/>
      <c r="KAP34" s="30"/>
      <c r="KAQ34" s="30"/>
      <c r="KAR34" s="30"/>
      <c r="KAS34" s="30"/>
      <c r="KAT34" s="30"/>
      <c r="KAU34" s="30"/>
      <c r="KAV34" s="30"/>
      <c r="KAW34" s="30"/>
      <c r="KAX34" s="30"/>
      <c r="KAY34" s="30"/>
      <c r="KAZ34" s="30"/>
      <c r="KBA34" s="30"/>
      <c r="KBB34" s="30"/>
      <c r="KBC34" s="30"/>
      <c r="KBD34" s="30"/>
      <c r="KBE34" s="30"/>
      <c r="KBF34" s="30"/>
      <c r="KBG34" s="30"/>
      <c r="KBH34" s="30"/>
      <c r="KBI34" s="30"/>
      <c r="KBJ34" s="30"/>
      <c r="KBK34" s="30"/>
      <c r="KBL34" s="30"/>
      <c r="KBM34" s="30"/>
      <c r="KBN34" s="30"/>
      <c r="KBO34" s="30"/>
      <c r="KBP34" s="30"/>
      <c r="KBQ34" s="30"/>
      <c r="KBR34" s="30"/>
      <c r="KBS34" s="30"/>
      <c r="KBT34" s="30"/>
      <c r="KBU34" s="30"/>
      <c r="KBV34" s="30"/>
      <c r="KBW34" s="30"/>
      <c r="KBX34" s="30"/>
      <c r="KBY34" s="30"/>
      <c r="KBZ34" s="30"/>
      <c r="KCA34" s="30"/>
      <c r="KCB34" s="30"/>
      <c r="KCC34" s="30"/>
      <c r="KCD34" s="30"/>
      <c r="KCE34" s="30"/>
      <c r="KCF34" s="30"/>
      <c r="KCG34" s="30"/>
      <c r="KCH34" s="30"/>
      <c r="KCI34" s="30"/>
      <c r="KCJ34" s="30"/>
      <c r="KCK34" s="30"/>
      <c r="KCL34" s="30"/>
      <c r="KCM34" s="30"/>
      <c r="KCN34" s="30"/>
      <c r="KCO34" s="30"/>
      <c r="KCP34" s="30"/>
      <c r="KCQ34" s="30"/>
      <c r="KCR34" s="30"/>
      <c r="KCS34" s="30"/>
      <c r="KCT34" s="30"/>
      <c r="KCU34" s="30"/>
      <c r="KCV34" s="30"/>
      <c r="KCW34" s="30"/>
      <c r="KCX34" s="30"/>
      <c r="KCY34" s="30"/>
      <c r="KCZ34" s="30"/>
      <c r="KDA34" s="30"/>
      <c r="KDB34" s="30"/>
      <c r="KDC34" s="30"/>
      <c r="KDD34" s="30"/>
      <c r="KDE34" s="30"/>
      <c r="KDF34" s="30"/>
      <c r="KDG34" s="30"/>
      <c r="KDH34" s="30"/>
      <c r="KDI34" s="30"/>
      <c r="KDJ34" s="30"/>
      <c r="KDK34" s="30"/>
      <c r="KDL34" s="30"/>
      <c r="KDM34" s="30"/>
      <c r="KDN34" s="30"/>
      <c r="KDO34" s="30"/>
      <c r="KDP34" s="30"/>
      <c r="KDQ34" s="30"/>
      <c r="KDR34" s="30"/>
      <c r="KDS34" s="30"/>
      <c r="KDT34" s="30"/>
      <c r="KDU34" s="30"/>
      <c r="KDV34" s="30"/>
      <c r="KDW34" s="30"/>
      <c r="KDX34" s="30"/>
      <c r="KDY34" s="30"/>
      <c r="KDZ34" s="30"/>
      <c r="KEA34" s="30"/>
      <c r="KEB34" s="30"/>
      <c r="KEC34" s="30"/>
      <c r="KED34" s="30"/>
      <c r="KEE34" s="30"/>
      <c r="KEF34" s="30"/>
      <c r="KEG34" s="30"/>
      <c r="KEH34" s="30"/>
      <c r="KEI34" s="30"/>
      <c r="KEJ34" s="30"/>
      <c r="KEK34" s="30"/>
      <c r="KEL34" s="30"/>
      <c r="KEM34" s="30"/>
      <c r="KEN34" s="30"/>
      <c r="KEO34" s="30"/>
      <c r="KEP34" s="30"/>
      <c r="KEQ34" s="30"/>
      <c r="KER34" s="30"/>
      <c r="KES34" s="30"/>
      <c r="KET34" s="30"/>
      <c r="KEU34" s="30"/>
      <c r="KEV34" s="30"/>
      <c r="KEW34" s="30"/>
      <c r="KEX34" s="30"/>
      <c r="KEY34" s="30"/>
      <c r="KEZ34" s="30"/>
      <c r="KFA34" s="30"/>
      <c r="KFB34" s="30"/>
      <c r="KFC34" s="30"/>
      <c r="KFD34" s="30"/>
      <c r="KFE34" s="30"/>
      <c r="KFF34" s="30"/>
      <c r="KFG34" s="30"/>
      <c r="KFH34" s="30"/>
      <c r="KFI34" s="30"/>
      <c r="KFJ34" s="30"/>
      <c r="KFK34" s="30"/>
      <c r="KFL34" s="30"/>
      <c r="KFM34" s="30"/>
      <c r="KFN34" s="30"/>
      <c r="KFO34" s="30"/>
      <c r="KFP34" s="30"/>
      <c r="KFQ34" s="30"/>
      <c r="KFR34" s="30"/>
      <c r="KFS34" s="30"/>
      <c r="KFT34" s="30"/>
      <c r="KFU34" s="30"/>
      <c r="KFV34" s="30"/>
      <c r="KFW34" s="30"/>
      <c r="KFX34" s="30"/>
      <c r="KFY34" s="30"/>
      <c r="KFZ34" s="30"/>
      <c r="KGA34" s="30"/>
      <c r="KGB34" s="30"/>
      <c r="KGC34" s="30"/>
      <c r="KGD34" s="30"/>
      <c r="KGE34" s="30"/>
      <c r="KGF34" s="30"/>
      <c r="KGG34" s="30"/>
      <c r="KGH34" s="30"/>
      <c r="KGI34" s="30"/>
      <c r="KGJ34" s="30"/>
      <c r="KGK34" s="30"/>
      <c r="KGL34" s="30"/>
      <c r="KGM34" s="30"/>
      <c r="KGN34" s="30"/>
      <c r="KGO34" s="30"/>
      <c r="KGP34" s="30"/>
      <c r="KGQ34" s="30"/>
      <c r="KGR34" s="30"/>
      <c r="KGS34" s="30"/>
      <c r="KGT34" s="30"/>
      <c r="KGU34" s="30"/>
      <c r="KGV34" s="30"/>
      <c r="KGW34" s="30"/>
      <c r="KGX34" s="30"/>
      <c r="KGY34" s="30"/>
      <c r="KGZ34" s="30"/>
      <c r="KHA34" s="30"/>
      <c r="KHB34" s="30"/>
      <c r="KHC34" s="30"/>
      <c r="KHD34" s="30"/>
      <c r="KHE34" s="30"/>
      <c r="KHF34" s="30"/>
      <c r="KHG34" s="30"/>
      <c r="KHH34" s="30"/>
      <c r="KHI34" s="30"/>
      <c r="KHJ34" s="30"/>
      <c r="KHK34" s="30"/>
      <c r="KHL34" s="30"/>
      <c r="KHM34" s="30"/>
      <c r="KHN34" s="30"/>
      <c r="KHO34" s="30"/>
      <c r="KHP34" s="30"/>
      <c r="KHQ34" s="30"/>
      <c r="KHR34" s="30"/>
      <c r="KHS34" s="30"/>
      <c r="KHT34" s="30"/>
      <c r="KHU34" s="30"/>
      <c r="KHV34" s="30"/>
      <c r="KHW34" s="30"/>
      <c r="KHX34" s="30"/>
      <c r="KHY34" s="30"/>
      <c r="KHZ34" s="30"/>
      <c r="KIA34" s="30"/>
      <c r="KIB34" s="30"/>
      <c r="KIC34" s="30"/>
      <c r="KID34" s="30"/>
      <c r="KIE34" s="30"/>
      <c r="KIF34" s="30"/>
      <c r="KIG34" s="30"/>
      <c r="KIH34" s="30"/>
      <c r="KII34" s="30"/>
      <c r="KIJ34" s="30"/>
      <c r="KIK34" s="30"/>
      <c r="KIL34" s="30"/>
      <c r="KIM34" s="30"/>
      <c r="KIN34" s="30"/>
      <c r="KIO34" s="30"/>
      <c r="KIP34" s="30"/>
      <c r="KIQ34" s="30"/>
      <c r="KIR34" s="30"/>
      <c r="KIS34" s="30"/>
      <c r="KIT34" s="30"/>
      <c r="KIU34" s="30"/>
      <c r="KIV34" s="30"/>
      <c r="KIW34" s="30"/>
      <c r="KIX34" s="30"/>
      <c r="KIY34" s="30"/>
      <c r="KIZ34" s="30"/>
      <c r="KJA34" s="30"/>
      <c r="KJB34" s="30"/>
      <c r="KJC34" s="30"/>
      <c r="KJD34" s="30"/>
      <c r="KJE34" s="30"/>
      <c r="KJF34" s="30"/>
      <c r="KJG34" s="30"/>
      <c r="KJH34" s="30"/>
      <c r="KJI34" s="30"/>
      <c r="KJJ34" s="30"/>
      <c r="KJK34" s="30"/>
      <c r="KJL34" s="30"/>
      <c r="KJM34" s="30"/>
      <c r="KJN34" s="30"/>
      <c r="KJO34" s="30"/>
      <c r="KJP34" s="30"/>
      <c r="KJQ34" s="30"/>
      <c r="KJR34" s="30"/>
      <c r="KJS34" s="30"/>
      <c r="KJT34" s="30"/>
      <c r="KJU34" s="30"/>
      <c r="KJV34" s="30"/>
      <c r="KJW34" s="30"/>
      <c r="KJX34" s="30"/>
      <c r="KJY34" s="30"/>
      <c r="KJZ34" s="30"/>
      <c r="KKA34" s="30"/>
      <c r="KKB34" s="30"/>
      <c r="KKC34" s="30"/>
      <c r="KKD34" s="30"/>
      <c r="KKE34" s="30"/>
      <c r="KKF34" s="30"/>
      <c r="KKG34" s="30"/>
      <c r="KKH34" s="30"/>
      <c r="KKI34" s="30"/>
      <c r="KKJ34" s="30"/>
      <c r="KKK34" s="30"/>
      <c r="KKL34" s="30"/>
      <c r="KKM34" s="30"/>
      <c r="KKN34" s="30"/>
      <c r="KKO34" s="30"/>
      <c r="KKP34" s="30"/>
      <c r="KKQ34" s="30"/>
      <c r="KKR34" s="30"/>
      <c r="KKS34" s="30"/>
      <c r="KKT34" s="30"/>
      <c r="KKU34" s="30"/>
      <c r="KKV34" s="30"/>
      <c r="KKW34" s="30"/>
      <c r="KKX34" s="30"/>
      <c r="KKY34" s="30"/>
      <c r="KKZ34" s="30"/>
      <c r="KLA34" s="30"/>
      <c r="KLB34" s="30"/>
      <c r="KLC34" s="30"/>
      <c r="KLD34" s="30"/>
      <c r="KLE34" s="30"/>
      <c r="KLF34" s="30"/>
      <c r="KLG34" s="30"/>
      <c r="KLH34" s="30"/>
      <c r="KLI34" s="30"/>
      <c r="KLJ34" s="30"/>
      <c r="KLK34" s="30"/>
      <c r="KLL34" s="30"/>
      <c r="KLM34" s="30"/>
      <c r="KLN34" s="30"/>
      <c r="KLO34" s="30"/>
      <c r="KLP34" s="30"/>
      <c r="KLQ34" s="30"/>
      <c r="KLR34" s="30"/>
      <c r="KLS34" s="30"/>
      <c r="KLT34" s="30"/>
      <c r="KLU34" s="30"/>
      <c r="KLV34" s="30"/>
      <c r="KLW34" s="30"/>
      <c r="KLX34" s="30"/>
      <c r="KLY34" s="30"/>
      <c r="KLZ34" s="30"/>
      <c r="KMA34" s="30"/>
      <c r="KMB34" s="30"/>
      <c r="KMC34" s="30"/>
      <c r="KMD34" s="30"/>
      <c r="KME34" s="30"/>
      <c r="KMF34" s="30"/>
      <c r="KMG34" s="30"/>
      <c r="KMH34" s="30"/>
      <c r="KMI34" s="30"/>
      <c r="KMJ34" s="30"/>
      <c r="KMK34" s="30"/>
      <c r="KML34" s="30"/>
      <c r="KMM34" s="30"/>
      <c r="KMN34" s="30"/>
      <c r="KMO34" s="30"/>
      <c r="KMP34" s="30"/>
      <c r="KMQ34" s="30"/>
      <c r="KMR34" s="30"/>
      <c r="KMS34" s="30"/>
      <c r="KMT34" s="30"/>
      <c r="KMU34" s="30"/>
      <c r="KMV34" s="30"/>
      <c r="KMW34" s="30"/>
      <c r="KMX34" s="30"/>
      <c r="KMY34" s="30"/>
      <c r="KMZ34" s="30"/>
      <c r="KNA34" s="30"/>
      <c r="KNB34" s="30"/>
      <c r="KNC34" s="30"/>
      <c r="KND34" s="30"/>
      <c r="KNE34" s="30"/>
      <c r="KNF34" s="30"/>
      <c r="KNG34" s="30"/>
      <c r="KNH34" s="30"/>
      <c r="KNI34" s="30"/>
      <c r="KNJ34" s="30"/>
      <c r="KNK34" s="30"/>
      <c r="KNL34" s="30"/>
      <c r="KNM34" s="30"/>
      <c r="KNN34" s="30"/>
      <c r="KNO34" s="30"/>
      <c r="KNP34" s="30"/>
      <c r="KNQ34" s="30"/>
      <c r="KNR34" s="30"/>
      <c r="KNS34" s="30"/>
      <c r="KNT34" s="30"/>
      <c r="KNU34" s="30"/>
      <c r="KNV34" s="30"/>
      <c r="KNW34" s="30"/>
      <c r="KNX34" s="30"/>
      <c r="KNY34" s="30"/>
      <c r="KNZ34" s="30"/>
      <c r="KOA34" s="30"/>
      <c r="KOB34" s="30"/>
      <c r="KOC34" s="30"/>
      <c r="KOD34" s="30"/>
      <c r="KOE34" s="30"/>
      <c r="KOF34" s="30"/>
      <c r="KOG34" s="30"/>
      <c r="KOH34" s="30"/>
      <c r="KOI34" s="30"/>
      <c r="KOJ34" s="30"/>
      <c r="KOK34" s="30"/>
      <c r="KOL34" s="30"/>
      <c r="KOM34" s="30"/>
      <c r="KON34" s="30"/>
      <c r="KOO34" s="30"/>
      <c r="KOP34" s="30"/>
      <c r="KOQ34" s="30"/>
      <c r="KOR34" s="30"/>
      <c r="KOS34" s="30"/>
      <c r="KOT34" s="30"/>
      <c r="KOU34" s="30"/>
      <c r="KOV34" s="30"/>
      <c r="KOW34" s="30"/>
      <c r="KOX34" s="30"/>
      <c r="KOY34" s="30"/>
      <c r="KOZ34" s="30"/>
      <c r="KPA34" s="30"/>
      <c r="KPB34" s="30"/>
      <c r="KPC34" s="30"/>
      <c r="KPD34" s="30"/>
      <c r="KPE34" s="30"/>
      <c r="KPF34" s="30"/>
      <c r="KPG34" s="30"/>
      <c r="KPH34" s="30"/>
      <c r="KPI34" s="30"/>
      <c r="KPJ34" s="30"/>
      <c r="KPK34" s="30"/>
      <c r="KPL34" s="30"/>
      <c r="KPM34" s="30"/>
      <c r="KPN34" s="30"/>
      <c r="KPO34" s="30"/>
      <c r="KPP34" s="30"/>
      <c r="KPQ34" s="30"/>
      <c r="KPR34" s="30"/>
      <c r="KPS34" s="30"/>
      <c r="KPT34" s="30"/>
      <c r="KPU34" s="30"/>
      <c r="KPV34" s="30"/>
      <c r="KPW34" s="30"/>
      <c r="KPX34" s="30"/>
      <c r="KPY34" s="30"/>
      <c r="KPZ34" s="30"/>
      <c r="KQA34" s="30"/>
      <c r="KQB34" s="30"/>
      <c r="KQC34" s="30"/>
      <c r="KQD34" s="30"/>
      <c r="KQE34" s="30"/>
      <c r="KQF34" s="30"/>
      <c r="KQG34" s="30"/>
      <c r="KQH34" s="30"/>
      <c r="KQI34" s="30"/>
      <c r="KQJ34" s="30"/>
      <c r="KQK34" s="30"/>
      <c r="KQL34" s="30"/>
      <c r="KQM34" s="30"/>
      <c r="KQN34" s="30"/>
      <c r="KQO34" s="30"/>
      <c r="KQP34" s="30"/>
      <c r="KQQ34" s="30"/>
      <c r="KQR34" s="30"/>
      <c r="KQS34" s="30"/>
      <c r="KQT34" s="30"/>
      <c r="KQU34" s="30"/>
      <c r="KQV34" s="30"/>
      <c r="KQW34" s="30"/>
      <c r="KQX34" s="30"/>
      <c r="KQY34" s="30"/>
      <c r="KQZ34" s="30"/>
      <c r="KRA34" s="30"/>
      <c r="KRB34" s="30"/>
      <c r="KRC34" s="30"/>
      <c r="KRD34" s="30"/>
      <c r="KRE34" s="30"/>
      <c r="KRF34" s="30"/>
      <c r="KRG34" s="30"/>
      <c r="KRH34" s="30"/>
      <c r="KRI34" s="30"/>
      <c r="KRJ34" s="30"/>
      <c r="KRK34" s="30"/>
      <c r="KRL34" s="30"/>
      <c r="KRM34" s="30"/>
      <c r="KRN34" s="30"/>
      <c r="KRO34" s="30"/>
      <c r="KRP34" s="30"/>
      <c r="KRQ34" s="30"/>
      <c r="KRR34" s="30"/>
      <c r="KRS34" s="30"/>
      <c r="KRT34" s="30"/>
      <c r="KRU34" s="30"/>
      <c r="KRV34" s="30"/>
      <c r="KRW34" s="30"/>
      <c r="KRX34" s="30"/>
      <c r="KRY34" s="30"/>
      <c r="KRZ34" s="30"/>
      <c r="KSA34" s="30"/>
      <c r="KSB34" s="30"/>
      <c r="KSC34" s="30"/>
      <c r="KSD34" s="30"/>
      <c r="KSE34" s="30"/>
      <c r="KSF34" s="30"/>
      <c r="KSG34" s="30"/>
      <c r="KSH34" s="30"/>
      <c r="KSI34" s="30"/>
      <c r="KSJ34" s="30"/>
      <c r="KSK34" s="30"/>
      <c r="KSL34" s="30"/>
      <c r="KSM34" s="30"/>
      <c r="KSN34" s="30"/>
      <c r="KSO34" s="30"/>
      <c r="KSP34" s="30"/>
      <c r="KSQ34" s="30"/>
      <c r="KSR34" s="30"/>
      <c r="KSS34" s="30"/>
      <c r="KST34" s="30"/>
      <c r="KSU34" s="30"/>
      <c r="KSV34" s="30"/>
      <c r="KSW34" s="30"/>
      <c r="KSX34" s="30"/>
      <c r="KSY34" s="30"/>
      <c r="KSZ34" s="30"/>
      <c r="KTA34" s="30"/>
      <c r="KTB34" s="30"/>
      <c r="KTC34" s="30"/>
      <c r="KTD34" s="30"/>
      <c r="KTE34" s="30"/>
      <c r="KTF34" s="30"/>
      <c r="KTG34" s="30"/>
      <c r="KTH34" s="30"/>
      <c r="KTI34" s="30"/>
      <c r="KTJ34" s="30"/>
      <c r="KTK34" s="30"/>
      <c r="KTL34" s="30"/>
      <c r="KTM34" s="30"/>
      <c r="KTN34" s="30"/>
      <c r="KTO34" s="30"/>
      <c r="KTP34" s="30"/>
      <c r="KTQ34" s="30"/>
      <c r="KTR34" s="30"/>
      <c r="KTS34" s="30"/>
      <c r="KTT34" s="30"/>
      <c r="KTU34" s="30"/>
      <c r="KTV34" s="30"/>
      <c r="KTW34" s="30"/>
      <c r="KTX34" s="30"/>
      <c r="KTY34" s="30"/>
      <c r="KTZ34" s="30"/>
      <c r="KUA34" s="30"/>
      <c r="KUB34" s="30"/>
      <c r="KUC34" s="30"/>
      <c r="KUD34" s="30"/>
      <c r="KUE34" s="30"/>
      <c r="KUF34" s="30"/>
      <c r="KUG34" s="30"/>
      <c r="KUH34" s="30"/>
      <c r="KUI34" s="30"/>
      <c r="KUJ34" s="30"/>
      <c r="KUK34" s="30"/>
      <c r="KUL34" s="30"/>
      <c r="KUM34" s="30"/>
      <c r="KUN34" s="30"/>
      <c r="KUO34" s="30"/>
      <c r="KUP34" s="30"/>
      <c r="KUQ34" s="30"/>
      <c r="KUR34" s="30"/>
      <c r="KUS34" s="30"/>
      <c r="KUT34" s="30"/>
      <c r="KUU34" s="30"/>
      <c r="KUV34" s="30"/>
      <c r="KUW34" s="30"/>
      <c r="KUX34" s="30"/>
      <c r="KUY34" s="30"/>
      <c r="KUZ34" s="30"/>
      <c r="KVA34" s="30"/>
      <c r="KVB34" s="30"/>
      <c r="KVC34" s="30"/>
      <c r="KVD34" s="30"/>
      <c r="KVE34" s="30"/>
      <c r="KVF34" s="30"/>
      <c r="KVG34" s="30"/>
      <c r="KVH34" s="30"/>
      <c r="KVI34" s="30"/>
      <c r="KVJ34" s="30"/>
      <c r="KVK34" s="30"/>
      <c r="KVL34" s="30"/>
      <c r="KVM34" s="30"/>
      <c r="KVN34" s="30"/>
      <c r="KVO34" s="30"/>
      <c r="KVP34" s="30"/>
      <c r="KVQ34" s="30"/>
      <c r="KVR34" s="30"/>
      <c r="KVS34" s="30"/>
      <c r="KVT34" s="30"/>
      <c r="KVU34" s="30"/>
      <c r="KVV34" s="30"/>
      <c r="KVW34" s="30"/>
      <c r="KVX34" s="30"/>
      <c r="KVY34" s="30"/>
      <c r="KVZ34" s="30"/>
      <c r="KWA34" s="30"/>
      <c r="KWB34" s="30"/>
      <c r="KWC34" s="30"/>
      <c r="KWD34" s="30"/>
      <c r="KWE34" s="30"/>
      <c r="KWF34" s="30"/>
      <c r="KWG34" s="30"/>
      <c r="KWH34" s="30"/>
      <c r="KWI34" s="30"/>
      <c r="KWJ34" s="30"/>
      <c r="KWK34" s="30"/>
      <c r="KWL34" s="30"/>
      <c r="KWM34" s="30"/>
      <c r="KWN34" s="30"/>
      <c r="KWO34" s="30"/>
      <c r="KWP34" s="30"/>
      <c r="KWQ34" s="30"/>
      <c r="KWR34" s="30"/>
      <c r="KWS34" s="30"/>
      <c r="KWT34" s="30"/>
      <c r="KWU34" s="30"/>
      <c r="KWV34" s="30"/>
      <c r="KWW34" s="30"/>
      <c r="KWX34" s="30"/>
      <c r="KWY34" s="30"/>
      <c r="KWZ34" s="30"/>
      <c r="KXA34" s="30"/>
      <c r="KXB34" s="30"/>
      <c r="KXC34" s="30"/>
      <c r="KXD34" s="30"/>
      <c r="KXE34" s="30"/>
      <c r="KXF34" s="30"/>
      <c r="KXG34" s="30"/>
      <c r="KXH34" s="30"/>
      <c r="KXI34" s="30"/>
      <c r="KXJ34" s="30"/>
      <c r="KXK34" s="30"/>
      <c r="KXL34" s="30"/>
      <c r="KXM34" s="30"/>
      <c r="KXN34" s="30"/>
      <c r="KXO34" s="30"/>
      <c r="KXP34" s="30"/>
      <c r="KXQ34" s="30"/>
      <c r="KXR34" s="30"/>
      <c r="KXS34" s="30"/>
      <c r="KXT34" s="30"/>
      <c r="KXU34" s="30"/>
      <c r="KXV34" s="30"/>
      <c r="KXW34" s="30"/>
      <c r="KXX34" s="30"/>
      <c r="KXY34" s="30"/>
      <c r="KXZ34" s="30"/>
      <c r="KYA34" s="30"/>
      <c r="KYB34" s="30"/>
      <c r="KYC34" s="30"/>
      <c r="KYD34" s="30"/>
      <c r="KYE34" s="30"/>
      <c r="KYF34" s="30"/>
      <c r="KYG34" s="30"/>
      <c r="KYH34" s="30"/>
      <c r="KYI34" s="30"/>
      <c r="KYJ34" s="30"/>
      <c r="KYK34" s="30"/>
      <c r="KYL34" s="30"/>
      <c r="KYM34" s="30"/>
      <c r="KYN34" s="30"/>
      <c r="KYO34" s="30"/>
      <c r="KYP34" s="30"/>
      <c r="KYQ34" s="30"/>
      <c r="KYR34" s="30"/>
      <c r="KYS34" s="30"/>
      <c r="KYT34" s="30"/>
      <c r="KYU34" s="30"/>
      <c r="KYV34" s="30"/>
      <c r="KYW34" s="30"/>
      <c r="KYX34" s="30"/>
      <c r="KYY34" s="30"/>
      <c r="KYZ34" s="30"/>
      <c r="KZA34" s="30"/>
      <c r="KZB34" s="30"/>
      <c r="KZC34" s="30"/>
      <c r="KZD34" s="30"/>
      <c r="KZE34" s="30"/>
      <c r="KZF34" s="30"/>
      <c r="KZG34" s="30"/>
      <c r="KZH34" s="30"/>
      <c r="KZI34" s="30"/>
      <c r="KZJ34" s="30"/>
      <c r="KZK34" s="30"/>
      <c r="KZL34" s="30"/>
      <c r="KZM34" s="30"/>
      <c r="KZN34" s="30"/>
      <c r="KZO34" s="30"/>
      <c r="KZP34" s="30"/>
      <c r="KZQ34" s="30"/>
      <c r="KZR34" s="30"/>
      <c r="KZS34" s="30"/>
      <c r="KZT34" s="30"/>
      <c r="KZU34" s="30"/>
      <c r="KZV34" s="30"/>
      <c r="KZW34" s="30"/>
      <c r="KZX34" s="30"/>
      <c r="KZY34" s="30"/>
      <c r="KZZ34" s="30"/>
      <c r="LAA34" s="30"/>
      <c r="LAB34" s="30"/>
      <c r="LAC34" s="30"/>
      <c r="LAD34" s="30"/>
      <c r="LAE34" s="30"/>
      <c r="LAF34" s="30"/>
      <c r="LAG34" s="30"/>
      <c r="LAH34" s="30"/>
      <c r="LAI34" s="30"/>
      <c r="LAJ34" s="30"/>
      <c r="LAK34" s="30"/>
      <c r="LAL34" s="30"/>
      <c r="LAM34" s="30"/>
      <c r="LAN34" s="30"/>
      <c r="LAO34" s="30"/>
      <c r="LAP34" s="30"/>
      <c r="LAQ34" s="30"/>
      <c r="LAR34" s="30"/>
      <c r="LAS34" s="30"/>
      <c r="LAT34" s="30"/>
      <c r="LAU34" s="30"/>
      <c r="LAV34" s="30"/>
      <c r="LAW34" s="30"/>
      <c r="LAX34" s="30"/>
      <c r="LAY34" s="30"/>
      <c r="LAZ34" s="30"/>
      <c r="LBA34" s="30"/>
      <c r="LBB34" s="30"/>
      <c r="LBC34" s="30"/>
      <c r="LBD34" s="30"/>
      <c r="LBE34" s="30"/>
      <c r="LBF34" s="30"/>
      <c r="LBG34" s="30"/>
      <c r="LBH34" s="30"/>
      <c r="LBI34" s="30"/>
      <c r="LBJ34" s="30"/>
      <c r="LBK34" s="30"/>
      <c r="LBL34" s="30"/>
      <c r="LBM34" s="30"/>
      <c r="LBN34" s="30"/>
      <c r="LBO34" s="30"/>
      <c r="LBP34" s="30"/>
      <c r="LBQ34" s="30"/>
      <c r="LBR34" s="30"/>
      <c r="LBS34" s="30"/>
      <c r="LBT34" s="30"/>
      <c r="LBU34" s="30"/>
      <c r="LBV34" s="30"/>
      <c r="LBW34" s="30"/>
      <c r="LBX34" s="30"/>
      <c r="LBY34" s="30"/>
      <c r="LBZ34" s="30"/>
      <c r="LCA34" s="30"/>
      <c r="LCB34" s="30"/>
      <c r="LCC34" s="30"/>
      <c r="LCD34" s="30"/>
      <c r="LCE34" s="30"/>
      <c r="LCF34" s="30"/>
      <c r="LCG34" s="30"/>
      <c r="LCH34" s="30"/>
      <c r="LCI34" s="30"/>
      <c r="LCJ34" s="30"/>
      <c r="LCK34" s="30"/>
      <c r="LCL34" s="30"/>
      <c r="LCM34" s="30"/>
      <c r="LCN34" s="30"/>
      <c r="LCO34" s="30"/>
      <c r="LCP34" s="30"/>
      <c r="LCQ34" s="30"/>
      <c r="LCR34" s="30"/>
      <c r="LCS34" s="30"/>
      <c r="LCT34" s="30"/>
      <c r="LCU34" s="30"/>
      <c r="LCV34" s="30"/>
      <c r="LCW34" s="30"/>
      <c r="LCX34" s="30"/>
      <c r="LCY34" s="30"/>
      <c r="LCZ34" s="30"/>
      <c r="LDA34" s="30"/>
      <c r="LDB34" s="30"/>
      <c r="LDC34" s="30"/>
      <c r="LDD34" s="30"/>
      <c r="LDE34" s="30"/>
      <c r="LDF34" s="30"/>
      <c r="LDG34" s="30"/>
      <c r="LDH34" s="30"/>
      <c r="LDI34" s="30"/>
      <c r="LDJ34" s="30"/>
      <c r="LDK34" s="30"/>
      <c r="LDL34" s="30"/>
      <c r="LDM34" s="30"/>
      <c r="LDN34" s="30"/>
      <c r="LDO34" s="30"/>
      <c r="LDP34" s="30"/>
      <c r="LDQ34" s="30"/>
      <c r="LDR34" s="30"/>
      <c r="LDS34" s="30"/>
      <c r="LDT34" s="30"/>
      <c r="LDU34" s="30"/>
      <c r="LDV34" s="30"/>
      <c r="LDW34" s="30"/>
      <c r="LDX34" s="30"/>
      <c r="LDY34" s="30"/>
      <c r="LDZ34" s="30"/>
      <c r="LEA34" s="30"/>
      <c r="LEB34" s="30"/>
      <c r="LEC34" s="30"/>
      <c r="LED34" s="30"/>
      <c r="LEE34" s="30"/>
      <c r="LEF34" s="30"/>
      <c r="LEG34" s="30"/>
      <c r="LEH34" s="30"/>
      <c r="LEI34" s="30"/>
      <c r="LEJ34" s="30"/>
      <c r="LEK34" s="30"/>
      <c r="LEL34" s="30"/>
      <c r="LEM34" s="30"/>
      <c r="LEN34" s="30"/>
      <c r="LEO34" s="30"/>
      <c r="LEP34" s="30"/>
      <c r="LEQ34" s="30"/>
      <c r="LER34" s="30"/>
      <c r="LES34" s="30"/>
      <c r="LET34" s="30"/>
      <c r="LEU34" s="30"/>
      <c r="LEV34" s="30"/>
      <c r="LEW34" s="30"/>
      <c r="LEX34" s="30"/>
      <c r="LEY34" s="30"/>
      <c r="LEZ34" s="30"/>
      <c r="LFA34" s="30"/>
      <c r="LFB34" s="30"/>
      <c r="LFC34" s="30"/>
      <c r="LFD34" s="30"/>
      <c r="LFE34" s="30"/>
      <c r="LFF34" s="30"/>
      <c r="LFG34" s="30"/>
      <c r="LFH34" s="30"/>
      <c r="LFI34" s="30"/>
      <c r="LFJ34" s="30"/>
      <c r="LFK34" s="30"/>
      <c r="LFL34" s="30"/>
      <c r="LFM34" s="30"/>
      <c r="LFN34" s="30"/>
      <c r="LFO34" s="30"/>
      <c r="LFP34" s="30"/>
      <c r="LFQ34" s="30"/>
      <c r="LFR34" s="30"/>
      <c r="LFS34" s="30"/>
      <c r="LFT34" s="30"/>
      <c r="LFU34" s="30"/>
      <c r="LFV34" s="30"/>
      <c r="LFW34" s="30"/>
      <c r="LFX34" s="30"/>
      <c r="LFY34" s="30"/>
      <c r="LFZ34" s="30"/>
      <c r="LGA34" s="30"/>
      <c r="LGB34" s="30"/>
      <c r="LGC34" s="30"/>
      <c r="LGD34" s="30"/>
      <c r="LGE34" s="30"/>
      <c r="LGF34" s="30"/>
      <c r="LGG34" s="30"/>
      <c r="LGH34" s="30"/>
      <c r="LGI34" s="30"/>
      <c r="LGJ34" s="30"/>
      <c r="LGK34" s="30"/>
      <c r="LGL34" s="30"/>
      <c r="LGM34" s="30"/>
      <c r="LGN34" s="30"/>
      <c r="LGO34" s="30"/>
      <c r="LGP34" s="30"/>
      <c r="LGQ34" s="30"/>
      <c r="LGR34" s="30"/>
      <c r="LGS34" s="30"/>
      <c r="LGT34" s="30"/>
      <c r="LGU34" s="30"/>
      <c r="LGV34" s="30"/>
      <c r="LGW34" s="30"/>
      <c r="LGX34" s="30"/>
      <c r="LGY34" s="30"/>
      <c r="LGZ34" s="30"/>
      <c r="LHA34" s="30"/>
      <c r="LHB34" s="30"/>
      <c r="LHC34" s="30"/>
      <c r="LHD34" s="30"/>
      <c r="LHE34" s="30"/>
      <c r="LHF34" s="30"/>
      <c r="LHG34" s="30"/>
      <c r="LHH34" s="30"/>
      <c r="LHI34" s="30"/>
      <c r="LHJ34" s="30"/>
      <c r="LHK34" s="30"/>
      <c r="LHL34" s="30"/>
      <c r="LHM34" s="30"/>
      <c r="LHN34" s="30"/>
      <c r="LHO34" s="30"/>
      <c r="LHP34" s="30"/>
      <c r="LHQ34" s="30"/>
      <c r="LHR34" s="30"/>
      <c r="LHS34" s="30"/>
      <c r="LHT34" s="30"/>
      <c r="LHU34" s="30"/>
      <c r="LHV34" s="30"/>
      <c r="LHW34" s="30"/>
      <c r="LHX34" s="30"/>
      <c r="LHY34" s="30"/>
      <c r="LHZ34" s="30"/>
      <c r="LIA34" s="30"/>
      <c r="LIB34" s="30"/>
      <c r="LIC34" s="30"/>
      <c r="LID34" s="30"/>
      <c r="LIE34" s="30"/>
      <c r="LIF34" s="30"/>
      <c r="LIG34" s="30"/>
      <c r="LIH34" s="30"/>
      <c r="LII34" s="30"/>
      <c r="LIJ34" s="30"/>
      <c r="LIK34" s="30"/>
      <c r="LIL34" s="30"/>
      <c r="LIM34" s="30"/>
      <c r="LIN34" s="30"/>
      <c r="LIO34" s="30"/>
      <c r="LIP34" s="30"/>
      <c r="LIQ34" s="30"/>
      <c r="LIR34" s="30"/>
      <c r="LIS34" s="30"/>
      <c r="LIT34" s="30"/>
      <c r="LIU34" s="30"/>
      <c r="LIV34" s="30"/>
      <c r="LIW34" s="30"/>
      <c r="LIX34" s="30"/>
      <c r="LIY34" s="30"/>
      <c r="LIZ34" s="30"/>
      <c r="LJA34" s="30"/>
      <c r="LJB34" s="30"/>
      <c r="LJC34" s="30"/>
      <c r="LJD34" s="30"/>
      <c r="LJE34" s="30"/>
      <c r="LJF34" s="30"/>
      <c r="LJG34" s="30"/>
      <c r="LJH34" s="30"/>
      <c r="LJI34" s="30"/>
      <c r="LJJ34" s="30"/>
      <c r="LJK34" s="30"/>
      <c r="LJL34" s="30"/>
      <c r="LJM34" s="30"/>
      <c r="LJN34" s="30"/>
      <c r="LJO34" s="30"/>
      <c r="LJP34" s="30"/>
      <c r="LJQ34" s="30"/>
      <c r="LJR34" s="30"/>
      <c r="LJS34" s="30"/>
      <c r="LJT34" s="30"/>
      <c r="LJU34" s="30"/>
      <c r="LJV34" s="30"/>
      <c r="LJW34" s="30"/>
      <c r="LJX34" s="30"/>
      <c r="LJY34" s="30"/>
      <c r="LJZ34" s="30"/>
      <c r="LKA34" s="30"/>
      <c r="LKB34" s="30"/>
      <c r="LKC34" s="30"/>
      <c r="LKD34" s="30"/>
      <c r="LKE34" s="30"/>
      <c r="LKF34" s="30"/>
      <c r="LKG34" s="30"/>
      <c r="LKH34" s="30"/>
      <c r="LKI34" s="30"/>
      <c r="LKJ34" s="30"/>
      <c r="LKK34" s="30"/>
      <c r="LKL34" s="30"/>
      <c r="LKM34" s="30"/>
      <c r="LKN34" s="30"/>
      <c r="LKO34" s="30"/>
      <c r="LKP34" s="30"/>
      <c r="LKQ34" s="30"/>
      <c r="LKR34" s="30"/>
      <c r="LKS34" s="30"/>
      <c r="LKT34" s="30"/>
      <c r="LKU34" s="30"/>
      <c r="LKV34" s="30"/>
      <c r="LKW34" s="30"/>
      <c r="LKX34" s="30"/>
      <c r="LKY34" s="30"/>
      <c r="LKZ34" s="30"/>
      <c r="LLA34" s="30"/>
      <c r="LLB34" s="30"/>
      <c r="LLC34" s="30"/>
      <c r="LLD34" s="30"/>
      <c r="LLE34" s="30"/>
      <c r="LLF34" s="30"/>
      <c r="LLG34" s="30"/>
      <c r="LLH34" s="30"/>
      <c r="LLI34" s="30"/>
      <c r="LLJ34" s="30"/>
      <c r="LLK34" s="30"/>
      <c r="LLL34" s="30"/>
      <c r="LLM34" s="30"/>
      <c r="LLN34" s="30"/>
      <c r="LLO34" s="30"/>
      <c r="LLP34" s="30"/>
      <c r="LLQ34" s="30"/>
      <c r="LLR34" s="30"/>
      <c r="LLS34" s="30"/>
      <c r="LLT34" s="30"/>
      <c r="LLU34" s="30"/>
      <c r="LLV34" s="30"/>
      <c r="LLW34" s="30"/>
      <c r="LLX34" s="30"/>
      <c r="LLY34" s="30"/>
      <c r="LLZ34" s="30"/>
      <c r="LMA34" s="30"/>
      <c r="LMB34" s="30"/>
      <c r="LMC34" s="30"/>
      <c r="LMD34" s="30"/>
      <c r="LME34" s="30"/>
      <c r="LMF34" s="30"/>
      <c r="LMG34" s="30"/>
      <c r="LMH34" s="30"/>
      <c r="LMI34" s="30"/>
      <c r="LMJ34" s="30"/>
      <c r="LMK34" s="30"/>
      <c r="LML34" s="30"/>
      <c r="LMM34" s="30"/>
      <c r="LMN34" s="30"/>
      <c r="LMO34" s="30"/>
      <c r="LMP34" s="30"/>
      <c r="LMQ34" s="30"/>
      <c r="LMR34" s="30"/>
      <c r="LMS34" s="30"/>
      <c r="LMT34" s="30"/>
      <c r="LMU34" s="30"/>
      <c r="LMV34" s="30"/>
      <c r="LMW34" s="30"/>
      <c r="LMX34" s="30"/>
      <c r="LMY34" s="30"/>
      <c r="LMZ34" s="30"/>
      <c r="LNA34" s="30"/>
      <c r="LNB34" s="30"/>
      <c r="LNC34" s="30"/>
      <c r="LND34" s="30"/>
      <c r="LNE34" s="30"/>
      <c r="LNF34" s="30"/>
      <c r="LNG34" s="30"/>
      <c r="LNH34" s="30"/>
      <c r="LNI34" s="30"/>
      <c r="LNJ34" s="30"/>
      <c r="LNK34" s="30"/>
      <c r="LNL34" s="30"/>
      <c r="LNM34" s="30"/>
      <c r="LNN34" s="30"/>
      <c r="LNO34" s="30"/>
      <c r="LNP34" s="30"/>
      <c r="LNQ34" s="30"/>
      <c r="LNR34" s="30"/>
      <c r="LNS34" s="30"/>
      <c r="LNT34" s="30"/>
      <c r="LNU34" s="30"/>
      <c r="LNV34" s="30"/>
      <c r="LNW34" s="30"/>
      <c r="LNX34" s="30"/>
      <c r="LNY34" s="30"/>
      <c r="LNZ34" s="30"/>
      <c r="LOA34" s="30"/>
      <c r="LOB34" s="30"/>
      <c r="LOC34" s="30"/>
      <c r="LOD34" s="30"/>
      <c r="LOE34" s="30"/>
      <c r="LOF34" s="30"/>
      <c r="LOG34" s="30"/>
      <c r="LOH34" s="30"/>
      <c r="LOI34" s="30"/>
      <c r="LOJ34" s="30"/>
      <c r="LOK34" s="30"/>
      <c r="LOL34" s="30"/>
      <c r="LOM34" s="30"/>
      <c r="LON34" s="30"/>
      <c r="LOO34" s="30"/>
      <c r="LOP34" s="30"/>
      <c r="LOQ34" s="30"/>
      <c r="LOR34" s="30"/>
      <c r="LOS34" s="30"/>
      <c r="LOT34" s="30"/>
      <c r="LOU34" s="30"/>
      <c r="LOV34" s="30"/>
      <c r="LOW34" s="30"/>
      <c r="LOX34" s="30"/>
      <c r="LOY34" s="30"/>
      <c r="LOZ34" s="30"/>
      <c r="LPA34" s="30"/>
      <c r="LPB34" s="30"/>
      <c r="LPC34" s="30"/>
      <c r="LPD34" s="30"/>
      <c r="LPE34" s="30"/>
      <c r="LPF34" s="30"/>
      <c r="LPG34" s="30"/>
      <c r="LPH34" s="30"/>
      <c r="LPI34" s="30"/>
      <c r="LPJ34" s="30"/>
      <c r="LPK34" s="30"/>
      <c r="LPL34" s="30"/>
      <c r="LPM34" s="30"/>
      <c r="LPN34" s="30"/>
      <c r="LPO34" s="30"/>
      <c r="LPP34" s="30"/>
      <c r="LPQ34" s="30"/>
      <c r="LPR34" s="30"/>
      <c r="LPS34" s="30"/>
      <c r="LPT34" s="30"/>
      <c r="LPU34" s="30"/>
      <c r="LPV34" s="30"/>
      <c r="LPW34" s="30"/>
      <c r="LPX34" s="30"/>
      <c r="LPY34" s="30"/>
      <c r="LPZ34" s="30"/>
      <c r="LQA34" s="30"/>
      <c r="LQB34" s="30"/>
      <c r="LQC34" s="30"/>
      <c r="LQD34" s="30"/>
      <c r="LQE34" s="30"/>
      <c r="LQF34" s="30"/>
      <c r="LQG34" s="30"/>
      <c r="LQH34" s="30"/>
      <c r="LQI34" s="30"/>
      <c r="LQJ34" s="30"/>
      <c r="LQK34" s="30"/>
      <c r="LQL34" s="30"/>
      <c r="LQM34" s="30"/>
      <c r="LQN34" s="30"/>
      <c r="LQO34" s="30"/>
      <c r="LQP34" s="30"/>
      <c r="LQQ34" s="30"/>
      <c r="LQR34" s="30"/>
      <c r="LQS34" s="30"/>
      <c r="LQT34" s="30"/>
      <c r="LQU34" s="30"/>
      <c r="LQV34" s="30"/>
      <c r="LQW34" s="30"/>
      <c r="LQX34" s="30"/>
      <c r="LQY34" s="30"/>
      <c r="LQZ34" s="30"/>
      <c r="LRA34" s="30"/>
      <c r="LRB34" s="30"/>
      <c r="LRC34" s="30"/>
      <c r="LRD34" s="30"/>
      <c r="LRE34" s="30"/>
      <c r="LRF34" s="30"/>
      <c r="LRG34" s="30"/>
      <c r="LRH34" s="30"/>
      <c r="LRI34" s="30"/>
      <c r="LRJ34" s="30"/>
      <c r="LRK34" s="30"/>
      <c r="LRL34" s="30"/>
      <c r="LRM34" s="30"/>
      <c r="LRN34" s="30"/>
      <c r="LRO34" s="30"/>
      <c r="LRP34" s="30"/>
      <c r="LRQ34" s="30"/>
      <c r="LRR34" s="30"/>
      <c r="LRS34" s="30"/>
      <c r="LRT34" s="30"/>
      <c r="LRU34" s="30"/>
      <c r="LRV34" s="30"/>
      <c r="LRW34" s="30"/>
      <c r="LRX34" s="30"/>
      <c r="LRY34" s="30"/>
      <c r="LRZ34" s="30"/>
      <c r="LSA34" s="30"/>
      <c r="LSB34" s="30"/>
      <c r="LSC34" s="30"/>
      <c r="LSD34" s="30"/>
      <c r="LSE34" s="30"/>
      <c r="LSF34" s="30"/>
      <c r="LSG34" s="30"/>
      <c r="LSH34" s="30"/>
      <c r="LSI34" s="30"/>
      <c r="LSJ34" s="30"/>
      <c r="LSK34" s="30"/>
      <c r="LSL34" s="30"/>
      <c r="LSM34" s="30"/>
      <c r="LSN34" s="30"/>
      <c r="LSO34" s="30"/>
      <c r="LSP34" s="30"/>
      <c r="LSQ34" s="30"/>
      <c r="LSR34" s="30"/>
      <c r="LSS34" s="30"/>
      <c r="LST34" s="30"/>
      <c r="LSU34" s="30"/>
      <c r="LSV34" s="30"/>
      <c r="LSW34" s="30"/>
      <c r="LSX34" s="30"/>
      <c r="LSY34" s="30"/>
      <c r="LSZ34" s="30"/>
      <c r="LTA34" s="30"/>
      <c r="LTB34" s="30"/>
      <c r="LTC34" s="30"/>
      <c r="LTD34" s="30"/>
      <c r="LTE34" s="30"/>
      <c r="LTF34" s="30"/>
      <c r="LTG34" s="30"/>
      <c r="LTH34" s="30"/>
      <c r="LTI34" s="30"/>
      <c r="LTJ34" s="30"/>
      <c r="LTK34" s="30"/>
      <c r="LTL34" s="30"/>
      <c r="LTM34" s="30"/>
      <c r="LTN34" s="30"/>
      <c r="LTO34" s="30"/>
      <c r="LTP34" s="30"/>
      <c r="LTQ34" s="30"/>
      <c r="LTR34" s="30"/>
      <c r="LTS34" s="30"/>
      <c r="LTT34" s="30"/>
      <c r="LTU34" s="30"/>
      <c r="LTV34" s="30"/>
      <c r="LTW34" s="30"/>
      <c r="LTX34" s="30"/>
      <c r="LTY34" s="30"/>
      <c r="LTZ34" s="30"/>
      <c r="LUA34" s="30"/>
      <c r="LUB34" s="30"/>
      <c r="LUC34" s="30"/>
      <c r="LUD34" s="30"/>
      <c r="LUE34" s="30"/>
      <c r="LUF34" s="30"/>
      <c r="LUG34" s="30"/>
      <c r="LUH34" s="30"/>
      <c r="LUI34" s="30"/>
      <c r="LUJ34" s="30"/>
      <c r="LUK34" s="30"/>
      <c r="LUL34" s="30"/>
      <c r="LUM34" s="30"/>
      <c r="LUN34" s="30"/>
      <c r="LUO34" s="30"/>
      <c r="LUP34" s="30"/>
      <c r="LUQ34" s="30"/>
      <c r="LUR34" s="30"/>
      <c r="LUS34" s="30"/>
      <c r="LUT34" s="30"/>
      <c r="LUU34" s="30"/>
      <c r="LUV34" s="30"/>
      <c r="LUW34" s="30"/>
      <c r="LUX34" s="30"/>
      <c r="LUY34" s="30"/>
      <c r="LUZ34" s="30"/>
      <c r="LVA34" s="30"/>
      <c r="LVB34" s="30"/>
      <c r="LVC34" s="30"/>
      <c r="LVD34" s="30"/>
      <c r="LVE34" s="30"/>
      <c r="LVF34" s="30"/>
      <c r="LVG34" s="30"/>
      <c r="LVH34" s="30"/>
      <c r="LVI34" s="30"/>
      <c r="LVJ34" s="30"/>
      <c r="LVK34" s="30"/>
      <c r="LVL34" s="30"/>
      <c r="LVM34" s="30"/>
      <c r="LVN34" s="30"/>
      <c r="LVO34" s="30"/>
      <c r="LVP34" s="30"/>
      <c r="LVQ34" s="30"/>
      <c r="LVR34" s="30"/>
      <c r="LVS34" s="30"/>
      <c r="LVT34" s="30"/>
      <c r="LVU34" s="30"/>
      <c r="LVV34" s="30"/>
      <c r="LVW34" s="30"/>
      <c r="LVX34" s="30"/>
      <c r="LVY34" s="30"/>
      <c r="LVZ34" s="30"/>
      <c r="LWA34" s="30"/>
      <c r="LWB34" s="30"/>
      <c r="LWC34" s="30"/>
      <c r="LWD34" s="30"/>
      <c r="LWE34" s="30"/>
      <c r="LWF34" s="30"/>
      <c r="LWG34" s="30"/>
      <c r="LWH34" s="30"/>
      <c r="LWI34" s="30"/>
      <c r="LWJ34" s="30"/>
      <c r="LWK34" s="30"/>
      <c r="LWL34" s="30"/>
      <c r="LWM34" s="30"/>
      <c r="LWN34" s="30"/>
      <c r="LWO34" s="30"/>
      <c r="LWP34" s="30"/>
      <c r="LWQ34" s="30"/>
      <c r="LWR34" s="30"/>
      <c r="LWS34" s="30"/>
      <c r="LWT34" s="30"/>
      <c r="LWU34" s="30"/>
      <c r="LWV34" s="30"/>
      <c r="LWW34" s="30"/>
      <c r="LWX34" s="30"/>
      <c r="LWY34" s="30"/>
      <c r="LWZ34" s="30"/>
      <c r="LXA34" s="30"/>
      <c r="LXB34" s="30"/>
      <c r="LXC34" s="30"/>
      <c r="LXD34" s="30"/>
      <c r="LXE34" s="30"/>
      <c r="LXF34" s="30"/>
      <c r="LXG34" s="30"/>
      <c r="LXH34" s="30"/>
      <c r="LXI34" s="30"/>
      <c r="LXJ34" s="30"/>
      <c r="LXK34" s="30"/>
      <c r="LXL34" s="30"/>
      <c r="LXM34" s="30"/>
      <c r="LXN34" s="30"/>
      <c r="LXO34" s="30"/>
      <c r="LXP34" s="30"/>
      <c r="LXQ34" s="30"/>
      <c r="LXR34" s="30"/>
      <c r="LXS34" s="30"/>
      <c r="LXT34" s="30"/>
      <c r="LXU34" s="30"/>
      <c r="LXV34" s="30"/>
      <c r="LXW34" s="30"/>
      <c r="LXX34" s="30"/>
      <c r="LXY34" s="30"/>
      <c r="LXZ34" s="30"/>
      <c r="LYA34" s="30"/>
      <c r="LYB34" s="30"/>
      <c r="LYC34" s="30"/>
      <c r="LYD34" s="30"/>
      <c r="LYE34" s="30"/>
      <c r="LYF34" s="30"/>
      <c r="LYG34" s="30"/>
      <c r="LYH34" s="30"/>
      <c r="LYI34" s="30"/>
      <c r="LYJ34" s="30"/>
      <c r="LYK34" s="30"/>
      <c r="LYL34" s="30"/>
      <c r="LYM34" s="30"/>
      <c r="LYN34" s="30"/>
      <c r="LYO34" s="30"/>
      <c r="LYP34" s="30"/>
      <c r="LYQ34" s="30"/>
      <c r="LYR34" s="30"/>
      <c r="LYS34" s="30"/>
      <c r="LYT34" s="30"/>
      <c r="LYU34" s="30"/>
      <c r="LYV34" s="30"/>
      <c r="LYW34" s="30"/>
      <c r="LYX34" s="30"/>
      <c r="LYY34" s="30"/>
      <c r="LYZ34" s="30"/>
      <c r="LZA34" s="30"/>
      <c r="LZB34" s="30"/>
      <c r="LZC34" s="30"/>
      <c r="LZD34" s="30"/>
      <c r="LZE34" s="30"/>
      <c r="LZF34" s="30"/>
      <c r="LZG34" s="30"/>
      <c r="LZH34" s="30"/>
      <c r="LZI34" s="30"/>
      <c r="LZJ34" s="30"/>
      <c r="LZK34" s="30"/>
      <c r="LZL34" s="30"/>
      <c r="LZM34" s="30"/>
      <c r="LZN34" s="30"/>
      <c r="LZO34" s="30"/>
      <c r="LZP34" s="30"/>
      <c r="LZQ34" s="30"/>
      <c r="LZR34" s="30"/>
      <c r="LZS34" s="30"/>
      <c r="LZT34" s="30"/>
      <c r="LZU34" s="30"/>
      <c r="LZV34" s="30"/>
      <c r="LZW34" s="30"/>
      <c r="LZX34" s="30"/>
      <c r="LZY34" s="30"/>
      <c r="LZZ34" s="30"/>
      <c r="MAA34" s="30"/>
      <c r="MAB34" s="30"/>
      <c r="MAC34" s="30"/>
      <c r="MAD34" s="30"/>
      <c r="MAE34" s="30"/>
      <c r="MAF34" s="30"/>
      <c r="MAG34" s="30"/>
      <c r="MAH34" s="30"/>
      <c r="MAI34" s="30"/>
      <c r="MAJ34" s="30"/>
      <c r="MAK34" s="30"/>
      <c r="MAL34" s="30"/>
      <c r="MAM34" s="30"/>
      <c r="MAN34" s="30"/>
      <c r="MAO34" s="30"/>
      <c r="MAP34" s="30"/>
      <c r="MAQ34" s="30"/>
      <c r="MAR34" s="30"/>
      <c r="MAS34" s="30"/>
      <c r="MAT34" s="30"/>
      <c r="MAU34" s="30"/>
      <c r="MAV34" s="30"/>
      <c r="MAW34" s="30"/>
      <c r="MAX34" s="30"/>
      <c r="MAY34" s="30"/>
      <c r="MAZ34" s="30"/>
      <c r="MBA34" s="30"/>
      <c r="MBB34" s="30"/>
      <c r="MBC34" s="30"/>
      <c r="MBD34" s="30"/>
      <c r="MBE34" s="30"/>
      <c r="MBF34" s="30"/>
      <c r="MBG34" s="30"/>
      <c r="MBH34" s="30"/>
      <c r="MBI34" s="30"/>
      <c r="MBJ34" s="30"/>
      <c r="MBK34" s="30"/>
      <c r="MBL34" s="30"/>
      <c r="MBM34" s="30"/>
      <c r="MBN34" s="30"/>
      <c r="MBO34" s="30"/>
      <c r="MBP34" s="30"/>
      <c r="MBQ34" s="30"/>
      <c r="MBR34" s="30"/>
      <c r="MBS34" s="30"/>
      <c r="MBT34" s="30"/>
      <c r="MBU34" s="30"/>
      <c r="MBV34" s="30"/>
      <c r="MBW34" s="30"/>
      <c r="MBX34" s="30"/>
      <c r="MBY34" s="30"/>
      <c r="MBZ34" s="30"/>
      <c r="MCA34" s="30"/>
      <c r="MCB34" s="30"/>
      <c r="MCC34" s="30"/>
      <c r="MCD34" s="30"/>
      <c r="MCE34" s="30"/>
      <c r="MCF34" s="30"/>
      <c r="MCG34" s="30"/>
      <c r="MCH34" s="30"/>
      <c r="MCI34" s="30"/>
      <c r="MCJ34" s="30"/>
      <c r="MCK34" s="30"/>
      <c r="MCL34" s="30"/>
      <c r="MCM34" s="30"/>
      <c r="MCN34" s="30"/>
      <c r="MCO34" s="30"/>
      <c r="MCP34" s="30"/>
      <c r="MCQ34" s="30"/>
      <c r="MCR34" s="30"/>
      <c r="MCS34" s="30"/>
      <c r="MCT34" s="30"/>
      <c r="MCU34" s="30"/>
      <c r="MCV34" s="30"/>
      <c r="MCW34" s="30"/>
      <c r="MCX34" s="30"/>
      <c r="MCY34" s="30"/>
      <c r="MCZ34" s="30"/>
      <c r="MDA34" s="30"/>
      <c r="MDB34" s="30"/>
      <c r="MDC34" s="30"/>
      <c r="MDD34" s="30"/>
      <c r="MDE34" s="30"/>
      <c r="MDF34" s="30"/>
      <c r="MDG34" s="30"/>
      <c r="MDH34" s="30"/>
      <c r="MDI34" s="30"/>
      <c r="MDJ34" s="30"/>
      <c r="MDK34" s="30"/>
      <c r="MDL34" s="30"/>
      <c r="MDM34" s="30"/>
      <c r="MDN34" s="30"/>
      <c r="MDO34" s="30"/>
      <c r="MDP34" s="30"/>
      <c r="MDQ34" s="30"/>
      <c r="MDR34" s="30"/>
      <c r="MDS34" s="30"/>
      <c r="MDT34" s="30"/>
      <c r="MDU34" s="30"/>
      <c r="MDV34" s="30"/>
      <c r="MDW34" s="30"/>
      <c r="MDX34" s="30"/>
      <c r="MDY34" s="30"/>
      <c r="MDZ34" s="30"/>
      <c r="MEA34" s="30"/>
      <c r="MEB34" s="30"/>
      <c r="MEC34" s="30"/>
      <c r="MED34" s="30"/>
      <c r="MEE34" s="30"/>
      <c r="MEF34" s="30"/>
      <c r="MEG34" s="30"/>
      <c r="MEH34" s="30"/>
      <c r="MEI34" s="30"/>
      <c r="MEJ34" s="30"/>
      <c r="MEK34" s="30"/>
      <c r="MEL34" s="30"/>
      <c r="MEM34" s="30"/>
      <c r="MEN34" s="30"/>
      <c r="MEO34" s="30"/>
      <c r="MEP34" s="30"/>
      <c r="MEQ34" s="30"/>
      <c r="MER34" s="30"/>
      <c r="MES34" s="30"/>
      <c r="MET34" s="30"/>
      <c r="MEU34" s="30"/>
      <c r="MEV34" s="30"/>
      <c r="MEW34" s="30"/>
      <c r="MEX34" s="30"/>
      <c r="MEY34" s="30"/>
      <c r="MEZ34" s="30"/>
      <c r="MFA34" s="30"/>
      <c r="MFB34" s="30"/>
      <c r="MFC34" s="30"/>
      <c r="MFD34" s="30"/>
      <c r="MFE34" s="30"/>
      <c r="MFF34" s="30"/>
      <c r="MFG34" s="30"/>
      <c r="MFH34" s="30"/>
      <c r="MFI34" s="30"/>
      <c r="MFJ34" s="30"/>
      <c r="MFK34" s="30"/>
      <c r="MFL34" s="30"/>
      <c r="MFM34" s="30"/>
      <c r="MFN34" s="30"/>
      <c r="MFO34" s="30"/>
      <c r="MFP34" s="30"/>
      <c r="MFQ34" s="30"/>
      <c r="MFR34" s="30"/>
      <c r="MFS34" s="30"/>
      <c r="MFT34" s="30"/>
      <c r="MFU34" s="30"/>
      <c r="MFV34" s="30"/>
      <c r="MFW34" s="30"/>
      <c r="MFX34" s="30"/>
      <c r="MFY34" s="30"/>
      <c r="MFZ34" s="30"/>
      <c r="MGA34" s="30"/>
      <c r="MGB34" s="30"/>
      <c r="MGC34" s="30"/>
      <c r="MGD34" s="30"/>
      <c r="MGE34" s="30"/>
      <c r="MGF34" s="30"/>
      <c r="MGG34" s="30"/>
      <c r="MGH34" s="30"/>
      <c r="MGI34" s="30"/>
      <c r="MGJ34" s="30"/>
      <c r="MGK34" s="30"/>
      <c r="MGL34" s="30"/>
      <c r="MGM34" s="30"/>
      <c r="MGN34" s="30"/>
      <c r="MGO34" s="30"/>
      <c r="MGP34" s="30"/>
      <c r="MGQ34" s="30"/>
      <c r="MGR34" s="30"/>
      <c r="MGS34" s="30"/>
      <c r="MGT34" s="30"/>
      <c r="MGU34" s="30"/>
      <c r="MGV34" s="30"/>
      <c r="MGW34" s="30"/>
      <c r="MGX34" s="30"/>
      <c r="MGY34" s="30"/>
      <c r="MGZ34" s="30"/>
      <c r="MHA34" s="30"/>
      <c r="MHB34" s="30"/>
      <c r="MHC34" s="30"/>
      <c r="MHD34" s="30"/>
      <c r="MHE34" s="30"/>
      <c r="MHF34" s="30"/>
      <c r="MHG34" s="30"/>
      <c r="MHH34" s="30"/>
      <c r="MHI34" s="30"/>
      <c r="MHJ34" s="30"/>
      <c r="MHK34" s="30"/>
      <c r="MHL34" s="30"/>
      <c r="MHM34" s="30"/>
      <c r="MHN34" s="30"/>
      <c r="MHO34" s="30"/>
      <c r="MHP34" s="30"/>
      <c r="MHQ34" s="30"/>
      <c r="MHR34" s="30"/>
      <c r="MHS34" s="30"/>
      <c r="MHT34" s="30"/>
      <c r="MHU34" s="30"/>
      <c r="MHV34" s="30"/>
      <c r="MHW34" s="30"/>
      <c r="MHX34" s="30"/>
      <c r="MHY34" s="30"/>
      <c r="MHZ34" s="30"/>
      <c r="MIA34" s="30"/>
      <c r="MIB34" s="30"/>
      <c r="MIC34" s="30"/>
      <c r="MID34" s="30"/>
      <c r="MIE34" s="30"/>
      <c r="MIF34" s="30"/>
      <c r="MIG34" s="30"/>
      <c r="MIH34" s="30"/>
      <c r="MII34" s="30"/>
      <c r="MIJ34" s="30"/>
      <c r="MIK34" s="30"/>
      <c r="MIL34" s="30"/>
      <c r="MIM34" s="30"/>
      <c r="MIN34" s="30"/>
      <c r="MIO34" s="30"/>
      <c r="MIP34" s="30"/>
      <c r="MIQ34" s="30"/>
      <c r="MIR34" s="30"/>
      <c r="MIS34" s="30"/>
      <c r="MIT34" s="30"/>
      <c r="MIU34" s="30"/>
      <c r="MIV34" s="30"/>
      <c r="MIW34" s="30"/>
      <c r="MIX34" s="30"/>
      <c r="MIY34" s="30"/>
      <c r="MIZ34" s="30"/>
      <c r="MJA34" s="30"/>
      <c r="MJB34" s="30"/>
      <c r="MJC34" s="30"/>
      <c r="MJD34" s="30"/>
      <c r="MJE34" s="30"/>
      <c r="MJF34" s="30"/>
      <c r="MJG34" s="30"/>
      <c r="MJH34" s="30"/>
      <c r="MJI34" s="30"/>
      <c r="MJJ34" s="30"/>
      <c r="MJK34" s="30"/>
      <c r="MJL34" s="30"/>
      <c r="MJM34" s="30"/>
      <c r="MJN34" s="30"/>
      <c r="MJO34" s="30"/>
      <c r="MJP34" s="30"/>
      <c r="MJQ34" s="30"/>
      <c r="MJR34" s="30"/>
      <c r="MJS34" s="30"/>
      <c r="MJT34" s="30"/>
      <c r="MJU34" s="30"/>
      <c r="MJV34" s="30"/>
      <c r="MJW34" s="30"/>
      <c r="MJX34" s="30"/>
      <c r="MJY34" s="30"/>
      <c r="MJZ34" s="30"/>
      <c r="MKA34" s="30"/>
      <c r="MKB34" s="30"/>
      <c r="MKC34" s="30"/>
      <c r="MKD34" s="30"/>
      <c r="MKE34" s="30"/>
      <c r="MKF34" s="30"/>
      <c r="MKG34" s="30"/>
      <c r="MKH34" s="30"/>
      <c r="MKI34" s="30"/>
      <c r="MKJ34" s="30"/>
      <c r="MKK34" s="30"/>
      <c r="MKL34" s="30"/>
      <c r="MKM34" s="30"/>
      <c r="MKN34" s="30"/>
      <c r="MKO34" s="30"/>
      <c r="MKP34" s="30"/>
      <c r="MKQ34" s="30"/>
      <c r="MKR34" s="30"/>
      <c r="MKS34" s="30"/>
      <c r="MKT34" s="30"/>
      <c r="MKU34" s="30"/>
      <c r="MKV34" s="30"/>
      <c r="MKW34" s="30"/>
      <c r="MKX34" s="30"/>
      <c r="MKY34" s="30"/>
      <c r="MKZ34" s="30"/>
      <c r="MLA34" s="30"/>
      <c r="MLB34" s="30"/>
      <c r="MLC34" s="30"/>
      <c r="MLD34" s="30"/>
      <c r="MLE34" s="30"/>
      <c r="MLF34" s="30"/>
      <c r="MLG34" s="30"/>
      <c r="MLH34" s="30"/>
      <c r="MLI34" s="30"/>
      <c r="MLJ34" s="30"/>
      <c r="MLK34" s="30"/>
      <c r="MLL34" s="30"/>
      <c r="MLM34" s="30"/>
      <c r="MLN34" s="30"/>
      <c r="MLO34" s="30"/>
      <c r="MLP34" s="30"/>
      <c r="MLQ34" s="30"/>
      <c r="MLR34" s="30"/>
      <c r="MLS34" s="30"/>
      <c r="MLT34" s="30"/>
      <c r="MLU34" s="30"/>
      <c r="MLV34" s="30"/>
      <c r="MLW34" s="30"/>
      <c r="MLX34" s="30"/>
      <c r="MLY34" s="30"/>
      <c r="MLZ34" s="30"/>
      <c r="MMA34" s="30"/>
      <c r="MMB34" s="30"/>
      <c r="MMC34" s="30"/>
      <c r="MMD34" s="30"/>
      <c r="MME34" s="30"/>
      <c r="MMF34" s="30"/>
      <c r="MMG34" s="30"/>
      <c r="MMH34" s="30"/>
      <c r="MMI34" s="30"/>
      <c r="MMJ34" s="30"/>
      <c r="MMK34" s="30"/>
      <c r="MML34" s="30"/>
      <c r="MMM34" s="30"/>
      <c r="MMN34" s="30"/>
      <c r="MMO34" s="30"/>
      <c r="MMP34" s="30"/>
      <c r="MMQ34" s="30"/>
      <c r="MMR34" s="30"/>
      <c r="MMS34" s="30"/>
      <c r="MMT34" s="30"/>
      <c r="MMU34" s="30"/>
      <c r="MMV34" s="30"/>
      <c r="MMW34" s="30"/>
      <c r="MMX34" s="30"/>
      <c r="MMY34" s="30"/>
      <c r="MMZ34" s="30"/>
      <c r="MNA34" s="30"/>
      <c r="MNB34" s="30"/>
      <c r="MNC34" s="30"/>
      <c r="MND34" s="30"/>
      <c r="MNE34" s="30"/>
      <c r="MNF34" s="30"/>
      <c r="MNG34" s="30"/>
      <c r="MNH34" s="30"/>
      <c r="MNI34" s="30"/>
      <c r="MNJ34" s="30"/>
      <c r="MNK34" s="30"/>
      <c r="MNL34" s="30"/>
      <c r="MNM34" s="30"/>
      <c r="MNN34" s="30"/>
      <c r="MNO34" s="30"/>
      <c r="MNP34" s="30"/>
      <c r="MNQ34" s="30"/>
      <c r="MNR34" s="30"/>
      <c r="MNS34" s="30"/>
      <c r="MNT34" s="30"/>
      <c r="MNU34" s="30"/>
      <c r="MNV34" s="30"/>
      <c r="MNW34" s="30"/>
      <c r="MNX34" s="30"/>
      <c r="MNY34" s="30"/>
      <c r="MNZ34" s="30"/>
      <c r="MOA34" s="30"/>
      <c r="MOB34" s="30"/>
      <c r="MOC34" s="30"/>
      <c r="MOD34" s="30"/>
      <c r="MOE34" s="30"/>
      <c r="MOF34" s="30"/>
      <c r="MOG34" s="30"/>
      <c r="MOH34" s="30"/>
      <c r="MOI34" s="30"/>
      <c r="MOJ34" s="30"/>
      <c r="MOK34" s="30"/>
      <c r="MOL34" s="30"/>
      <c r="MOM34" s="30"/>
      <c r="MON34" s="30"/>
      <c r="MOO34" s="30"/>
      <c r="MOP34" s="30"/>
      <c r="MOQ34" s="30"/>
      <c r="MOR34" s="30"/>
      <c r="MOS34" s="30"/>
      <c r="MOT34" s="30"/>
      <c r="MOU34" s="30"/>
      <c r="MOV34" s="30"/>
      <c r="MOW34" s="30"/>
      <c r="MOX34" s="30"/>
      <c r="MOY34" s="30"/>
      <c r="MOZ34" s="30"/>
      <c r="MPA34" s="30"/>
      <c r="MPB34" s="30"/>
      <c r="MPC34" s="30"/>
      <c r="MPD34" s="30"/>
      <c r="MPE34" s="30"/>
      <c r="MPF34" s="30"/>
      <c r="MPG34" s="30"/>
      <c r="MPH34" s="30"/>
      <c r="MPI34" s="30"/>
      <c r="MPJ34" s="30"/>
      <c r="MPK34" s="30"/>
      <c r="MPL34" s="30"/>
      <c r="MPM34" s="30"/>
      <c r="MPN34" s="30"/>
      <c r="MPO34" s="30"/>
      <c r="MPP34" s="30"/>
      <c r="MPQ34" s="30"/>
      <c r="MPR34" s="30"/>
      <c r="MPS34" s="30"/>
      <c r="MPT34" s="30"/>
      <c r="MPU34" s="30"/>
      <c r="MPV34" s="30"/>
      <c r="MPW34" s="30"/>
      <c r="MPX34" s="30"/>
      <c r="MPY34" s="30"/>
      <c r="MPZ34" s="30"/>
      <c r="MQA34" s="30"/>
      <c r="MQB34" s="30"/>
      <c r="MQC34" s="30"/>
      <c r="MQD34" s="30"/>
      <c r="MQE34" s="30"/>
      <c r="MQF34" s="30"/>
      <c r="MQG34" s="30"/>
      <c r="MQH34" s="30"/>
      <c r="MQI34" s="30"/>
      <c r="MQJ34" s="30"/>
      <c r="MQK34" s="30"/>
      <c r="MQL34" s="30"/>
      <c r="MQM34" s="30"/>
      <c r="MQN34" s="30"/>
      <c r="MQO34" s="30"/>
      <c r="MQP34" s="30"/>
      <c r="MQQ34" s="30"/>
      <c r="MQR34" s="30"/>
      <c r="MQS34" s="30"/>
      <c r="MQT34" s="30"/>
      <c r="MQU34" s="30"/>
      <c r="MQV34" s="30"/>
      <c r="MQW34" s="30"/>
      <c r="MQX34" s="30"/>
      <c r="MQY34" s="30"/>
      <c r="MQZ34" s="30"/>
      <c r="MRA34" s="30"/>
      <c r="MRB34" s="30"/>
      <c r="MRC34" s="30"/>
      <c r="MRD34" s="30"/>
      <c r="MRE34" s="30"/>
      <c r="MRF34" s="30"/>
      <c r="MRG34" s="30"/>
      <c r="MRH34" s="30"/>
      <c r="MRI34" s="30"/>
      <c r="MRJ34" s="30"/>
      <c r="MRK34" s="30"/>
      <c r="MRL34" s="30"/>
      <c r="MRM34" s="30"/>
      <c r="MRN34" s="30"/>
      <c r="MRO34" s="30"/>
      <c r="MRP34" s="30"/>
      <c r="MRQ34" s="30"/>
      <c r="MRR34" s="30"/>
      <c r="MRS34" s="30"/>
      <c r="MRT34" s="30"/>
      <c r="MRU34" s="30"/>
      <c r="MRV34" s="30"/>
      <c r="MRW34" s="30"/>
      <c r="MRX34" s="30"/>
      <c r="MRY34" s="30"/>
      <c r="MRZ34" s="30"/>
      <c r="MSA34" s="30"/>
      <c r="MSB34" s="30"/>
      <c r="MSC34" s="30"/>
      <c r="MSD34" s="30"/>
      <c r="MSE34" s="30"/>
      <c r="MSF34" s="30"/>
      <c r="MSG34" s="30"/>
      <c r="MSH34" s="30"/>
      <c r="MSI34" s="30"/>
      <c r="MSJ34" s="30"/>
      <c r="MSK34" s="30"/>
      <c r="MSL34" s="30"/>
      <c r="MSM34" s="30"/>
      <c r="MSN34" s="30"/>
      <c r="MSO34" s="30"/>
      <c r="MSP34" s="30"/>
      <c r="MSQ34" s="30"/>
      <c r="MSR34" s="30"/>
      <c r="MSS34" s="30"/>
      <c r="MST34" s="30"/>
      <c r="MSU34" s="30"/>
      <c r="MSV34" s="30"/>
      <c r="MSW34" s="30"/>
      <c r="MSX34" s="30"/>
      <c r="MSY34" s="30"/>
      <c r="MSZ34" s="30"/>
      <c r="MTA34" s="30"/>
      <c r="MTB34" s="30"/>
      <c r="MTC34" s="30"/>
      <c r="MTD34" s="30"/>
      <c r="MTE34" s="30"/>
      <c r="MTF34" s="30"/>
      <c r="MTG34" s="30"/>
      <c r="MTH34" s="30"/>
      <c r="MTI34" s="30"/>
      <c r="MTJ34" s="30"/>
      <c r="MTK34" s="30"/>
      <c r="MTL34" s="30"/>
      <c r="MTM34" s="30"/>
      <c r="MTN34" s="30"/>
      <c r="MTO34" s="30"/>
      <c r="MTP34" s="30"/>
      <c r="MTQ34" s="30"/>
      <c r="MTR34" s="30"/>
      <c r="MTS34" s="30"/>
      <c r="MTT34" s="30"/>
      <c r="MTU34" s="30"/>
      <c r="MTV34" s="30"/>
      <c r="MTW34" s="30"/>
      <c r="MTX34" s="30"/>
      <c r="MTY34" s="30"/>
      <c r="MTZ34" s="30"/>
      <c r="MUA34" s="30"/>
      <c r="MUB34" s="30"/>
      <c r="MUC34" s="30"/>
      <c r="MUD34" s="30"/>
      <c r="MUE34" s="30"/>
      <c r="MUF34" s="30"/>
      <c r="MUG34" s="30"/>
      <c r="MUH34" s="30"/>
      <c r="MUI34" s="30"/>
      <c r="MUJ34" s="30"/>
      <c r="MUK34" s="30"/>
      <c r="MUL34" s="30"/>
      <c r="MUM34" s="30"/>
      <c r="MUN34" s="30"/>
      <c r="MUO34" s="30"/>
      <c r="MUP34" s="30"/>
      <c r="MUQ34" s="30"/>
      <c r="MUR34" s="30"/>
      <c r="MUS34" s="30"/>
      <c r="MUT34" s="30"/>
      <c r="MUU34" s="30"/>
      <c r="MUV34" s="30"/>
      <c r="MUW34" s="30"/>
      <c r="MUX34" s="30"/>
      <c r="MUY34" s="30"/>
      <c r="MUZ34" s="30"/>
      <c r="MVA34" s="30"/>
      <c r="MVB34" s="30"/>
      <c r="MVC34" s="30"/>
      <c r="MVD34" s="30"/>
      <c r="MVE34" s="30"/>
      <c r="MVF34" s="30"/>
      <c r="MVG34" s="30"/>
      <c r="MVH34" s="30"/>
      <c r="MVI34" s="30"/>
      <c r="MVJ34" s="30"/>
      <c r="MVK34" s="30"/>
      <c r="MVL34" s="30"/>
      <c r="MVM34" s="30"/>
      <c r="MVN34" s="30"/>
      <c r="MVO34" s="30"/>
      <c r="MVP34" s="30"/>
      <c r="MVQ34" s="30"/>
      <c r="MVR34" s="30"/>
      <c r="MVS34" s="30"/>
      <c r="MVT34" s="30"/>
      <c r="MVU34" s="30"/>
      <c r="MVV34" s="30"/>
      <c r="MVW34" s="30"/>
      <c r="MVX34" s="30"/>
      <c r="MVY34" s="30"/>
      <c r="MVZ34" s="30"/>
      <c r="MWA34" s="30"/>
      <c r="MWB34" s="30"/>
      <c r="MWC34" s="30"/>
      <c r="MWD34" s="30"/>
      <c r="MWE34" s="30"/>
      <c r="MWF34" s="30"/>
      <c r="MWG34" s="30"/>
      <c r="MWH34" s="30"/>
      <c r="MWI34" s="30"/>
      <c r="MWJ34" s="30"/>
      <c r="MWK34" s="30"/>
      <c r="MWL34" s="30"/>
      <c r="MWM34" s="30"/>
      <c r="MWN34" s="30"/>
      <c r="MWO34" s="30"/>
      <c r="MWP34" s="30"/>
      <c r="MWQ34" s="30"/>
      <c r="MWR34" s="30"/>
      <c r="MWS34" s="30"/>
      <c r="MWT34" s="30"/>
      <c r="MWU34" s="30"/>
      <c r="MWV34" s="30"/>
      <c r="MWW34" s="30"/>
      <c r="MWX34" s="30"/>
      <c r="MWY34" s="30"/>
      <c r="MWZ34" s="30"/>
      <c r="MXA34" s="30"/>
      <c r="MXB34" s="30"/>
      <c r="MXC34" s="30"/>
      <c r="MXD34" s="30"/>
      <c r="MXE34" s="30"/>
      <c r="MXF34" s="30"/>
      <c r="MXG34" s="30"/>
      <c r="MXH34" s="30"/>
      <c r="MXI34" s="30"/>
      <c r="MXJ34" s="30"/>
      <c r="MXK34" s="30"/>
      <c r="MXL34" s="30"/>
      <c r="MXM34" s="30"/>
      <c r="MXN34" s="30"/>
      <c r="MXO34" s="30"/>
      <c r="MXP34" s="30"/>
      <c r="MXQ34" s="30"/>
      <c r="MXR34" s="30"/>
      <c r="MXS34" s="30"/>
      <c r="MXT34" s="30"/>
      <c r="MXU34" s="30"/>
      <c r="MXV34" s="30"/>
      <c r="MXW34" s="30"/>
      <c r="MXX34" s="30"/>
      <c r="MXY34" s="30"/>
      <c r="MXZ34" s="30"/>
      <c r="MYA34" s="30"/>
      <c r="MYB34" s="30"/>
      <c r="MYC34" s="30"/>
      <c r="MYD34" s="30"/>
      <c r="MYE34" s="30"/>
      <c r="MYF34" s="30"/>
      <c r="MYG34" s="30"/>
      <c r="MYH34" s="30"/>
      <c r="MYI34" s="30"/>
      <c r="MYJ34" s="30"/>
      <c r="MYK34" s="30"/>
      <c r="MYL34" s="30"/>
      <c r="MYM34" s="30"/>
      <c r="MYN34" s="30"/>
      <c r="MYO34" s="30"/>
      <c r="MYP34" s="30"/>
      <c r="MYQ34" s="30"/>
      <c r="MYR34" s="30"/>
      <c r="MYS34" s="30"/>
      <c r="MYT34" s="30"/>
      <c r="MYU34" s="30"/>
      <c r="MYV34" s="30"/>
      <c r="MYW34" s="30"/>
      <c r="MYX34" s="30"/>
      <c r="MYY34" s="30"/>
      <c r="MYZ34" s="30"/>
      <c r="MZA34" s="30"/>
      <c r="MZB34" s="30"/>
      <c r="MZC34" s="30"/>
      <c r="MZD34" s="30"/>
      <c r="MZE34" s="30"/>
      <c r="MZF34" s="30"/>
      <c r="MZG34" s="30"/>
      <c r="MZH34" s="30"/>
      <c r="MZI34" s="30"/>
      <c r="MZJ34" s="30"/>
      <c r="MZK34" s="30"/>
      <c r="MZL34" s="30"/>
      <c r="MZM34" s="30"/>
      <c r="MZN34" s="30"/>
      <c r="MZO34" s="30"/>
      <c r="MZP34" s="30"/>
      <c r="MZQ34" s="30"/>
      <c r="MZR34" s="30"/>
      <c r="MZS34" s="30"/>
      <c r="MZT34" s="30"/>
      <c r="MZU34" s="30"/>
      <c r="MZV34" s="30"/>
      <c r="MZW34" s="30"/>
      <c r="MZX34" s="30"/>
      <c r="MZY34" s="30"/>
      <c r="MZZ34" s="30"/>
      <c r="NAA34" s="30"/>
      <c r="NAB34" s="30"/>
      <c r="NAC34" s="30"/>
      <c r="NAD34" s="30"/>
      <c r="NAE34" s="30"/>
      <c r="NAF34" s="30"/>
      <c r="NAG34" s="30"/>
      <c r="NAH34" s="30"/>
      <c r="NAI34" s="30"/>
      <c r="NAJ34" s="30"/>
      <c r="NAK34" s="30"/>
      <c r="NAL34" s="30"/>
      <c r="NAM34" s="30"/>
      <c r="NAN34" s="30"/>
      <c r="NAO34" s="30"/>
      <c r="NAP34" s="30"/>
      <c r="NAQ34" s="30"/>
      <c r="NAR34" s="30"/>
      <c r="NAS34" s="30"/>
      <c r="NAT34" s="30"/>
      <c r="NAU34" s="30"/>
      <c r="NAV34" s="30"/>
      <c r="NAW34" s="30"/>
      <c r="NAX34" s="30"/>
      <c r="NAY34" s="30"/>
      <c r="NAZ34" s="30"/>
      <c r="NBA34" s="30"/>
      <c r="NBB34" s="30"/>
      <c r="NBC34" s="30"/>
      <c r="NBD34" s="30"/>
      <c r="NBE34" s="30"/>
      <c r="NBF34" s="30"/>
      <c r="NBG34" s="30"/>
      <c r="NBH34" s="30"/>
      <c r="NBI34" s="30"/>
      <c r="NBJ34" s="30"/>
      <c r="NBK34" s="30"/>
      <c r="NBL34" s="30"/>
      <c r="NBM34" s="30"/>
      <c r="NBN34" s="30"/>
      <c r="NBO34" s="30"/>
      <c r="NBP34" s="30"/>
      <c r="NBQ34" s="30"/>
      <c r="NBR34" s="30"/>
      <c r="NBS34" s="30"/>
      <c r="NBT34" s="30"/>
      <c r="NBU34" s="30"/>
      <c r="NBV34" s="30"/>
      <c r="NBW34" s="30"/>
      <c r="NBX34" s="30"/>
      <c r="NBY34" s="30"/>
      <c r="NBZ34" s="30"/>
      <c r="NCA34" s="30"/>
      <c r="NCB34" s="30"/>
      <c r="NCC34" s="30"/>
      <c r="NCD34" s="30"/>
      <c r="NCE34" s="30"/>
      <c r="NCF34" s="30"/>
      <c r="NCG34" s="30"/>
      <c r="NCH34" s="30"/>
      <c r="NCI34" s="30"/>
      <c r="NCJ34" s="30"/>
      <c r="NCK34" s="30"/>
      <c r="NCL34" s="30"/>
      <c r="NCM34" s="30"/>
      <c r="NCN34" s="30"/>
      <c r="NCO34" s="30"/>
      <c r="NCP34" s="30"/>
      <c r="NCQ34" s="30"/>
      <c r="NCR34" s="30"/>
      <c r="NCS34" s="30"/>
      <c r="NCT34" s="30"/>
      <c r="NCU34" s="30"/>
      <c r="NCV34" s="30"/>
      <c r="NCW34" s="30"/>
      <c r="NCX34" s="30"/>
      <c r="NCY34" s="30"/>
      <c r="NCZ34" s="30"/>
      <c r="NDA34" s="30"/>
      <c r="NDB34" s="30"/>
      <c r="NDC34" s="30"/>
      <c r="NDD34" s="30"/>
      <c r="NDE34" s="30"/>
      <c r="NDF34" s="30"/>
      <c r="NDG34" s="30"/>
      <c r="NDH34" s="30"/>
      <c r="NDI34" s="30"/>
      <c r="NDJ34" s="30"/>
      <c r="NDK34" s="30"/>
      <c r="NDL34" s="30"/>
      <c r="NDM34" s="30"/>
      <c r="NDN34" s="30"/>
      <c r="NDO34" s="30"/>
      <c r="NDP34" s="30"/>
      <c r="NDQ34" s="30"/>
      <c r="NDR34" s="30"/>
      <c r="NDS34" s="30"/>
      <c r="NDT34" s="30"/>
      <c r="NDU34" s="30"/>
      <c r="NDV34" s="30"/>
      <c r="NDW34" s="30"/>
      <c r="NDX34" s="30"/>
      <c r="NDY34" s="30"/>
      <c r="NDZ34" s="30"/>
      <c r="NEA34" s="30"/>
      <c r="NEB34" s="30"/>
      <c r="NEC34" s="30"/>
      <c r="NED34" s="30"/>
      <c r="NEE34" s="30"/>
      <c r="NEF34" s="30"/>
      <c r="NEG34" s="30"/>
      <c r="NEH34" s="30"/>
      <c r="NEI34" s="30"/>
      <c r="NEJ34" s="30"/>
      <c r="NEK34" s="30"/>
      <c r="NEL34" s="30"/>
      <c r="NEM34" s="30"/>
      <c r="NEN34" s="30"/>
      <c r="NEO34" s="30"/>
      <c r="NEP34" s="30"/>
      <c r="NEQ34" s="30"/>
      <c r="NER34" s="30"/>
      <c r="NES34" s="30"/>
      <c r="NET34" s="30"/>
      <c r="NEU34" s="30"/>
      <c r="NEV34" s="30"/>
      <c r="NEW34" s="30"/>
      <c r="NEX34" s="30"/>
      <c r="NEY34" s="30"/>
      <c r="NEZ34" s="30"/>
      <c r="NFA34" s="30"/>
      <c r="NFB34" s="30"/>
      <c r="NFC34" s="30"/>
      <c r="NFD34" s="30"/>
      <c r="NFE34" s="30"/>
      <c r="NFF34" s="30"/>
      <c r="NFG34" s="30"/>
      <c r="NFH34" s="30"/>
      <c r="NFI34" s="30"/>
      <c r="NFJ34" s="30"/>
      <c r="NFK34" s="30"/>
      <c r="NFL34" s="30"/>
      <c r="NFM34" s="30"/>
      <c r="NFN34" s="30"/>
      <c r="NFO34" s="30"/>
      <c r="NFP34" s="30"/>
      <c r="NFQ34" s="30"/>
      <c r="NFR34" s="30"/>
      <c r="NFS34" s="30"/>
      <c r="NFT34" s="30"/>
      <c r="NFU34" s="30"/>
      <c r="NFV34" s="30"/>
      <c r="NFW34" s="30"/>
      <c r="NFX34" s="30"/>
      <c r="NFY34" s="30"/>
      <c r="NFZ34" s="30"/>
      <c r="NGA34" s="30"/>
      <c r="NGB34" s="30"/>
      <c r="NGC34" s="30"/>
      <c r="NGD34" s="30"/>
      <c r="NGE34" s="30"/>
      <c r="NGF34" s="30"/>
      <c r="NGG34" s="30"/>
      <c r="NGH34" s="30"/>
      <c r="NGI34" s="30"/>
      <c r="NGJ34" s="30"/>
      <c r="NGK34" s="30"/>
      <c r="NGL34" s="30"/>
      <c r="NGM34" s="30"/>
      <c r="NGN34" s="30"/>
      <c r="NGO34" s="30"/>
      <c r="NGP34" s="30"/>
      <c r="NGQ34" s="30"/>
      <c r="NGR34" s="30"/>
      <c r="NGS34" s="30"/>
      <c r="NGT34" s="30"/>
      <c r="NGU34" s="30"/>
      <c r="NGV34" s="30"/>
      <c r="NGW34" s="30"/>
      <c r="NGX34" s="30"/>
      <c r="NGY34" s="30"/>
      <c r="NGZ34" s="30"/>
      <c r="NHA34" s="30"/>
      <c r="NHB34" s="30"/>
      <c r="NHC34" s="30"/>
      <c r="NHD34" s="30"/>
      <c r="NHE34" s="30"/>
      <c r="NHF34" s="30"/>
      <c r="NHG34" s="30"/>
      <c r="NHH34" s="30"/>
      <c r="NHI34" s="30"/>
      <c r="NHJ34" s="30"/>
      <c r="NHK34" s="30"/>
      <c r="NHL34" s="30"/>
      <c r="NHM34" s="30"/>
      <c r="NHN34" s="30"/>
      <c r="NHO34" s="30"/>
      <c r="NHP34" s="30"/>
      <c r="NHQ34" s="30"/>
      <c r="NHR34" s="30"/>
      <c r="NHS34" s="30"/>
      <c r="NHT34" s="30"/>
      <c r="NHU34" s="30"/>
      <c r="NHV34" s="30"/>
      <c r="NHW34" s="30"/>
      <c r="NHX34" s="30"/>
      <c r="NHY34" s="30"/>
      <c r="NHZ34" s="30"/>
      <c r="NIA34" s="30"/>
      <c r="NIB34" s="30"/>
      <c r="NIC34" s="30"/>
      <c r="NID34" s="30"/>
      <c r="NIE34" s="30"/>
      <c r="NIF34" s="30"/>
      <c r="NIG34" s="30"/>
      <c r="NIH34" s="30"/>
      <c r="NII34" s="30"/>
      <c r="NIJ34" s="30"/>
      <c r="NIK34" s="30"/>
      <c r="NIL34" s="30"/>
      <c r="NIM34" s="30"/>
      <c r="NIN34" s="30"/>
      <c r="NIO34" s="30"/>
      <c r="NIP34" s="30"/>
      <c r="NIQ34" s="30"/>
      <c r="NIR34" s="30"/>
      <c r="NIS34" s="30"/>
      <c r="NIT34" s="30"/>
      <c r="NIU34" s="30"/>
      <c r="NIV34" s="30"/>
      <c r="NIW34" s="30"/>
      <c r="NIX34" s="30"/>
      <c r="NIY34" s="30"/>
      <c r="NIZ34" s="30"/>
      <c r="NJA34" s="30"/>
      <c r="NJB34" s="30"/>
      <c r="NJC34" s="30"/>
      <c r="NJD34" s="30"/>
      <c r="NJE34" s="30"/>
      <c r="NJF34" s="30"/>
      <c r="NJG34" s="30"/>
      <c r="NJH34" s="30"/>
      <c r="NJI34" s="30"/>
      <c r="NJJ34" s="30"/>
      <c r="NJK34" s="30"/>
      <c r="NJL34" s="30"/>
      <c r="NJM34" s="30"/>
      <c r="NJN34" s="30"/>
      <c r="NJO34" s="30"/>
      <c r="NJP34" s="30"/>
      <c r="NJQ34" s="30"/>
      <c r="NJR34" s="30"/>
      <c r="NJS34" s="30"/>
      <c r="NJT34" s="30"/>
      <c r="NJU34" s="30"/>
      <c r="NJV34" s="30"/>
      <c r="NJW34" s="30"/>
      <c r="NJX34" s="30"/>
      <c r="NJY34" s="30"/>
      <c r="NJZ34" s="30"/>
      <c r="NKA34" s="30"/>
      <c r="NKB34" s="30"/>
      <c r="NKC34" s="30"/>
      <c r="NKD34" s="30"/>
      <c r="NKE34" s="30"/>
      <c r="NKF34" s="30"/>
      <c r="NKG34" s="30"/>
      <c r="NKH34" s="30"/>
      <c r="NKI34" s="30"/>
      <c r="NKJ34" s="30"/>
      <c r="NKK34" s="30"/>
      <c r="NKL34" s="30"/>
      <c r="NKM34" s="30"/>
      <c r="NKN34" s="30"/>
      <c r="NKO34" s="30"/>
      <c r="NKP34" s="30"/>
      <c r="NKQ34" s="30"/>
      <c r="NKR34" s="30"/>
      <c r="NKS34" s="30"/>
      <c r="NKT34" s="30"/>
      <c r="NKU34" s="30"/>
      <c r="NKV34" s="30"/>
      <c r="NKW34" s="30"/>
      <c r="NKX34" s="30"/>
      <c r="NKY34" s="30"/>
      <c r="NKZ34" s="30"/>
      <c r="NLA34" s="30"/>
      <c r="NLB34" s="30"/>
      <c r="NLC34" s="30"/>
      <c r="NLD34" s="30"/>
      <c r="NLE34" s="30"/>
      <c r="NLF34" s="30"/>
      <c r="NLG34" s="30"/>
      <c r="NLH34" s="30"/>
      <c r="NLI34" s="30"/>
      <c r="NLJ34" s="30"/>
      <c r="NLK34" s="30"/>
      <c r="NLL34" s="30"/>
      <c r="NLM34" s="30"/>
      <c r="NLN34" s="30"/>
      <c r="NLO34" s="30"/>
      <c r="NLP34" s="30"/>
      <c r="NLQ34" s="30"/>
      <c r="NLR34" s="30"/>
      <c r="NLS34" s="30"/>
      <c r="NLT34" s="30"/>
      <c r="NLU34" s="30"/>
      <c r="NLV34" s="30"/>
      <c r="NLW34" s="30"/>
      <c r="NLX34" s="30"/>
      <c r="NLY34" s="30"/>
      <c r="NLZ34" s="30"/>
      <c r="NMA34" s="30"/>
      <c r="NMB34" s="30"/>
      <c r="NMC34" s="30"/>
      <c r="NMD34" s="30"/>
      <c r="NME34" s="30"/>
      <c r="NMF34" s="30"/>
      <c r="NMG34" s="30"/>
      <c r="NMH34" s="30"/>
      <c r="NMI34" s="30"/>
      <c r="NMJ34" s="30"/>
      <c r="NMK34" s="30"/>
      <c r="NML34" s="30"/>
      <c r="NMM34" s="30"/>
      <c r="NMN34" s="30"/>
      <c r="NMO34" s="30"/>
      <c r="NMP34" s="30"/>
      <c r="NMQ34" s="30"/>
      <c r="NMR34" s="30"/>
      <c r="NMS34" s="30"/>
      <c r="NMT34" s="30"/>
      <c r="NMU34" s="30"/>
      <c r="NMV34" s="30"/>
      <c r="NMW34" s="30"/>
      <c r="NMX34" s="30"/>
      <c r="NMY34" s="30"/>
      <c r="NMZ34" s="30"/>
      <c r="NNA34" s="30"/>
      <c r="NNB34" s="30"/>
      <c r="NNC34" s="30"/>
      <c r="NND34" s="30"/>
      <c r="NNE34" s="30"/>
      <c r="NNF34" s="30"/>
      <c r="NNG34" s="30"/>
      <c r="NNH34" s="30"/>
      <c r="NNI34" s="30"/>
      <c r="NNJ34" s="30"/>
      <c r="NNK34" s="30"/>
      <c r="NNL34" s="30"/>
      <c r="NNM34" s="30"/>
      <c r="NNN34" s="30"/>
      <c r="NNO34" s="30"/>
      <c r="NNP34" s="30"/>
      <c r="NNQ34" s="30"/>
      <c r="NNR34" s="30"/>
      <c r="NNS34" s="30"/>
      <c r="NNT34" s="30"/>
      <c r="NNU34" s="30"/>
      <c r="NNV34" s="30"/>
      <c r="NNW34" s="30"/>
      <c r="NNX34" s="30"/>
      <c r="NNY34" s="30"/>
      <c r="NNZ34" s="30"/>
      <c r="NOA34" s="30"/>
      <c r="NOB34" s="30"/>
      <c r="NOC34" s="30"/>
      <c r="NOD34" s="30"/>
      <c r="NOE34" s="30"/>
      <c r="NOF34" s="30"/>
      <c r="NOG34" s="30"/>
      <c r="NOH34" s="30"/>
      <c r="NOI34" s="30"/>
      <c r="NOJ34" s="30"/>
      <c r="NOK34" s="30"/>
      <c r="NOL34" s="30"/>
      <c r="NOM34" s="30"/>
      <c r="NON34" s="30"/>
      <c r="NOO34" s="30"/>
      <c r="NOP34" s="30"/>
      <c r="NOQ34" s="30"/>
      <c r="NOR34" s="30"/>
      <c r="NOS34" s="30"/>
      <c r="NOT34" s="30"/>
      <c r="NOU34" s="30"/>
      <c r="NOV34" s="30"/>
      <c r="NOW34" s="30"/>
      <c r="NOX34" s="30"/>
      <c r="NOY34" s="30"/>
      <c r="NOZ34" s="30"/>
      <c r="NPA34" s="30"/>
      <c r="NPB34" s="30"/>
      <c r="NPC34" s="30"/>
      <c r="NPD34" s="30"/>
      <c r="NPE34" s="30"/>
      <c r="NPF34" s="30"/>
      <c r="NPG34" s="30"/>
      <c r="NPH34" s="30"/>
      <c r="NPI34" s="30"/>
      <c r="NPJ34" s="30"/>
      <c r="NPK34" s="30"/>
      <c r="NPL34" s="30"/>
      <c r="NPM34" s="30"/>
      <c r="NPN34" s="30"/>
      <c r="NPO34" s="30"/>
      <c r="NPP34" s="30"/>
      <c r="NPQ34" s="30"/>
      <c r="NPR34" s="30"/>
      <c r="NPS34" s="30"/>
      <c r="NPT34" s="30"/>
      <c r="NPU34" s="30"/>
      <c r="NPV34" s="30"/>
      <c r="NPW34" s="30"/>
      <c r="NPX34" s="30"/>
      <c r="NPY34" s="30"/>
      <c r="NPZ34" s="30"/>
      <c r="NQA34" s="30"/>
      <c r="NQB34" s="30"/>
      <c r="NQC34" s="30"/>
      <c r="NQD34" s="30"/>
      <c r="NQE34" s="30"/>
      <c r="NQF34" s="30"/>
      <c r="NQG34" s="30"/>
      <c r="NQH34" s="30"/>
      <c r="NQI34" s="30"/>
      <c r="NQJ34" s="30"/>
      <c r="NQK34" s="30"/>
      <c r="NQL34" s="30"/>
      <c r="NQM34" s="30"/>
      <c r="NQN34" s="30"/>
      <c r="NQO34" s="30"/>
      <c r="NQP34" s="30"/>
      <c r="NQQ34" s="30"/>
      <c r="NQR34" s="30"/>
      <c r="NQS34" s="30"/>
      <c r="NQT34" s="30"/>
      <c r="NQU34" s="30"/>
      <c r="NQV34" s="30"/>
      <c r="NQW34" s="30"/>
      <c r="NQX34" s="30"/>
      <c r="NQY34" s="30"/>
      <c r="NQZ34" s="30"/>
      <c r="NRA34" s="30"/>
      <c r="NRB34" s="30"/>
      <c r="NRC34" s="30"/>
      <c r="NRD34" s="30"/>
      <c r="NRE34" s="30"/>
      <c r="NRF34" s="30"/>
      <c r="NRG34" s="30"/>
      <c r="NRH34" s="30"/>
      <c r="NRI34" s="30"/>
      <c r="NRJ34" s="30"/>
      <c r="NRK34" s="30"/>
      <c r="NRL34" s="30"/>
      <c r="NRM34" s="30"/>
      <c r="NRN34" s="30"/>
      <c r="NRO34" s="30"/>
      <c r="NRP34" s="30"/>
      <c r="NRQ34" s="30"/>
      <c r="NRR34" s="30"/>
      <c r="NRS34" s="30"/>
      <c r="NRT34" s="30"/>
      <c r="NRU34" s="30"/>
      <c r="NRV34" s="30"/>
      <c r="NRW34" s="30"/>
      <c r="NRX34" s="30"/>
      <c r="NRY34" s="30"/>
      <c r="NRZ34" s="30"/>
      <c r="NSA34" s="30"/>
      <c r="NSB34" s="30"/>
      <c r="NSC34" s="30"/>
      <c r="NSD34" s="30"/>
      <c r="NSE34" s="30"/>
      <c r="NSF34" s="30"/>
      <c r="NSG34" s="30"/>
      <c r="NSH34" s="30"/>
      <c r="NSI34" s="30"/>
      <c r="NSJ34" s="30"/>
      <c r="NSK34" s="30"/>
      <c r="NSL34" s="30"/>
      <c r="NSM34" s="30"/>
      <c r="NSN34" s="30"/>
      <c r="NSO34" s="30"/>
      <c r="NSP34" s="30"/>
      <c r="NSQ34" s="30"/>
      <c r="NSR34" s="30"/>
      <c r="NSS34" s="30"/>
      <c r="NST34" s="30"/>
      <c r="NSU34" s="30"/>
      <c r="NSV34" s="30"/>
      <c r="NSW34" s="30"/>
      <c r="NSX34" s="30"/>
      <c r="NSY34" s="30"/>
      <c r="NSZ34" s="30"/>
      <c r="NTA34" s="30"/>
      <c r="NTB34" s="30"/>
      <c r="NTC34" s="30"/>
      <c r="NTD34" s="30"/>
      <c r="NTE34" s="30"/>
      <c r="NTF34" s="30"/>
      <c r="NTG34" s="30"/>
      <c r="NTH34" s="30"/>
      <c r="NTI34" s="30"/>
      <c r="NTJ34" s="30"/>
      <c r="NTK34" s="30"/>
      <c r="NTL34" s="30"/>
      <c r="NTM34" s="30"/>
      <c r="NTN34" s="30"/>
      <c r="NTO34" s="30"/>
      <c r="NTP34" s="30"/>
      <c r="NTQ34" s="30"/>
      <c r="NTR34" s="30"/>
      <c r="NTS34" s="30"/>
      <c r="NTT34" s="30"/>
      <c r="NTU34" s="30"/>
      <c r="NTV34" s="30"/>
      <c r="NTW34" s="30"/>
      <c r="NTX34" s="30"/>
      <c r="NTY34" s="30"/>
      <c r="NTZ34" s="30"/>
      <c r="NUA34" s="30"/>
      <c r="NUB34" s="30"/>
      <c r="NUC34" s="30"/>
      <c r="NUD34" s="30"/>
      <c r="NUE34" s="30"/>
      <c r="NUF34" s="30"/>
      <c r="NUG34" s="30"/>
      <c r="NUH34" s="30"/>
      <c r="NUI34" s="30"/>
      <c r="NUJ34" s="30"/>
      <c r="NUK34" s="30"/>
      <c r="NUL34" s="30"/>
      <c r="NUM34" s="30"/>
      <c r="NUN34" s="30"/>
      <c r="NUO34" s="30"/>
      <c r="NUP34" s="30"/>
      <c r="NUQ34" s="30"/>
      <c r="NUR34" s="30"/>
      <c r="NUS34" s="30"/>
      <c r="NUT34" s="30"/>
      <c r="NUU34" s="30"/>
      <c r="NUV34" s="30"/>
      <c r="NUW34" s="30"/>
      <c r="NUX34" s="30"/>
      <c r="NUY34" s="30"/>
      <c r="NUZ34" s="30"/>
      <c r="NVA34" s="30"/>
      <c r="NVB34" s="30"/>
      <c r="NVC34" s="30"/>
      <c r="NVD34" s="30"/>
      <c r="NVE34" s="30"/>
      <c r="NVF34" s="30"/>
      <c r="NVG34" s="30"/>
      <c r="NVH34" s="30"/>
      <c r="NVI34" s="30"/>
      <c r="NVJ34" s="30"/>
      <c r="NVK34" s="30"/>
      <c r="NVL34" s="30"/>
      <c r="NVM34" s="30"/>
      <c r="NVN34" s="30"/>
      <c r="NVO34" s="30"/>
      <c r="NVP34" s="30"/>
      <c r="NVQ34" s="30"/>
      <c r="NVR34" s="30"/>
      <c r="NVS34" s="30"/>
      <c r="NVT34" s="30"/>
      <c r="NVU34" s="30"/>
      <c r="NVV34" s="30"/>
      <c r="NVW34" s="30"/>
      <c r="NVX34" s="30"/>
      <c r="NVY34" s="30"/>
      <c r="NVZ34" s="30"/>
      <c r="NWA34" s="30"/>
      <c r="NWB34" s="30"/>
      <c r="NWC34" s="30"/>
      <c r="NWD34" s="30"/>
      <c r="NWE34" s="30"/>
      <c r="NWF34" s="30"/>
      <c r="NWG34" s="30"/>
      <c r="NWH34" s="30"/>
      <c r="NWI34" s="30"/>
      <c r="NWJ34" s="30"/>
      <c r="NWK34" s="30"/>
      <c r="NWL34" s="30"/>
      <c r="NWM34" s="30"/>
      <c r="NWN34" s="30"/>
      <c r="NWO34" s="30"/>
      <c r="NWP34" s="30"/>
      <c r="NWQ34" s="30"/>
      <c r="NWR34" s="30"/>
      <c r="NWS34" s="30"/>
      <c r="NWT34" s="30"/>
      <c r="NWU34" s="30"/>
      <c r="NWV34" s="30"/>
      <c r="NWW34" s="30"/>
      <c r="NWX34" s="30"/>
      <c r="NWY34" s="30"/>
      <c r="NWZ34" s="30"/>
      <c r="NXA34" s="30"/>
      <c r="NXB34" s="30"/>
      <c r="NXC34" s="30"/>
      <c r="NXD34" s="30"/>
      <c r="NXE34" s="30"/>
      <c r="NXF34" s="30"/>
      <c r="NXG34" s="30"/>
      <c r="NXH34" s="30"/>
      <c r="NXI34" s="30"/>
      <c r="NXJ34" s="30"/>
      <c r="NXK34" s="30"/>
      <c r="NXL34" s="30"/>
      <c r="NXM34" s="30"/>
      <c r="NXN34" s="30"/>
      <c r="NXO34" s="30"/>
      <c r="NXP34" s="30"/>
      <c r="NXQ34" s="30"/>
      <c r="NXR34" s="30"/>
      <c r="NXS34" s="30"/>
      <c r="NXT34" s="30"/>
      <c r="NXU34" s="30"/>
      <c r="NXV34" s="30"/>
      <c r="NXW34" s="30"/>
      <c r="NXX34" s="30"/>
      <c r="NXY34" s="30"/>
      <c r="NXZ34" s="30"/>
      <c r="NYA34" s="30"/>
      <c r="NYB34" s="30"/>
      <c r="NYC34" s="30"/>
      <c r="NYD34" s="30"/>
      <c r="NYE34" s="30"/>
      <c r="NYF34" s="30"/>
      <c r="NYG34" s="30"/>
      <c r="NYH34" s="30"/>
      <c r="NYI34" s="30"/>
      <c r="NYJ34" s="30"/>
      <c r="NYK34" s="30"/>
      <c r="NYL34" s="30"/>
      <c r="NYM34" s="30"/>
      <c r="NYN34" s="30"/>
      <c r="NYO34" s="30"/>
      <c r="NYP34" s="30"/>
      <c r="NYQ34" s="30"/>
      <c r="NYR34" s="30"/>
      <c r="NYS34" s="30"/>
      <c r="NYT34" s="30"/>
      <c r="NYU34" s="30"/>
      <c r="NYV34" s="30"/>
      <c r="NYW34" s="30"/>
      <c r="NYX34" s="30"/>
      <c r="NYY34" s="30"/>
      <c r="NYZ34" s="30"/>
      <c r="NZA34" s="30"/>
      <c r="NZB34" s="30"/>
      <c r="NZC34" s="30"/>
      <c r="NZD34" s="30"/>
      <c r="NZE34" s="30"/>
      <c r="NZF34" s="30"/>
      <c r="NZG34" s="30"/>
      <c r="NZH34" s="30"/>
      <c r="NZI34" s="30"/>
      <c r="NZJ34" s="30"/>
      <c r="NZK34" s="30"/>
      <c r="NZL34" s="30"/>
      <c r="NZM34" s="30"/>
      <c r="NZN34" s="30"/>
      <c r="NZO34" s="30"/>
      <c r="NZP34" s="30"/>
      <c r="NZQ34" s="30"/>
      <c r="NZR34" s="30"/>
      <c r="NZS34" s="30"/>
      <c r="NZT34" s="30"/>
      <c r="NZU34" s="30"/>
      <c r="NZV34" s="30"/>
      <c r="NZW34" s="30"/>
      <c r="NZX34" s="30"/>
      <c r="NZY34" s="30"/>
      <c r="NZZ34" s="30"/>
      <c r="OAA34" s="30"/>
      <c r="OAB34" s="30"/>
      <c r="OAC34" s="30"/>
      <c r="OAD34" s="30"/>
      <c r="OAE34" s="30"/>
      <c r="OAF34" s="30"/>
      <c r="OAG34" s="30"/>
      <c r="OAH34" s="30"/>
      <c r="OAI34" s="30"/>
      <c r="OAJ34" s="30"/>
      <c r="OAK34" s="30"/>
      <c r="OAL34" s="30"/>
      <c r="OAM34" s="30"/>
      <c r="OAN34" s="30"/>
      <c r="OAO34" s="30"/>
      <c r="OAP34" s="30"/>
      <c r="OAQ34" s="30"/>
      <c r="OAR34" s="30"/>
      <c r="OAS34" s="30"/>
      <c r="OAT34" s="30"/>
      <c r="OAU34" s="30"/>
      <c r="OAV34" s="30"/>
      <c r="OAW34" s="30"/>
      <c r="OAX34" s="30"/>
      <c r="OAY34" s="30"/>
      <c r="OAZ34" s="30"/>
      <c r="OBA34" s="30"/>
      <c r="OBB34" s="30"/>
      <c r="OBC34" s="30"/>
      <c r="OBD34" s="30"/>
      <c r="OBE34" s="30"/>
      <c r="OBF34" s="30"/>
      <c r="OBG34" s="30"/>
      <c r="OBH34" s="30"/>
      <c r="OBI34" s="30"/>
      <c r="OBJ34" s="30"/>
      <c r="OBK34" s="30"/>
      <c r="OBL34" s="30"/>
      <c r="OBM34" s="30"/>
      <c r="OBN34" s="30"/>
      <c r="OBO34" s="30"/>
      <c r="OBP34" s="30"/>
      <c r="OBQ34" s="30"/>
      <c r="OBR34" s="30"/>
      <c r="OBS34" s="30"/>
      <c r="OBT34" s="30"/>
      <c r="OBU34" s="30"/>
      <c r="OBV34" s="30"/>
      <c r="OBW34" s="30"/>
      <c r="OBX34" s="30"/>
      <c r="OBY34" s="30"/>
      <c r="OBZ34" s="30"/>
      <c r="OCA34" s="30"/>
      <c r="OCB34" s="30"/>
      <c r="OCC34" s="30"/>
      <c r="OCD34" s="30"/>
      <c r="OCE34" s="30"/>
      <c r="OCF34" s="30"/>
      <c r="OCG34" s="30"/>
      <c r="OCH34" s="30"/>
      <c r="OCI34" s="30"/>
      <c r="OCJ34" s="30"/>
      <c r="OCK34" s="30"/>
      <c r="OCL34" s="30"/>
      <c r="OCM34" s="30"/>
      <c r="OCN34" s="30"/>
      <c r="OCO34" s="30"/>
      <c r="OCP34" s="30"/>
      <c r="OCQ34" s="30"/>
      <c r="OCR34" s="30"/>
      <c r="OCS34" s="30"/>
      <c r="OCT34" s="30"/>
      <c r="OCU34" s="30"/>
      <c r="OCV34" s="30"/>
      <c r="OCW34" s="30"/>
      <c r="OCX34" s="30"/>
      <c r="OCY34" s="30"/>
      <c r="OCZ34" s="30"/>
      <c r="ODA34" s="30"/>
      <c r="ODB34" s="30"/>
      <c r="ODC34" s="30"/>
      <c r="ODD34" s="30"/>
      <c r="ODE34" s="30"/>
      <c r="ODF34" s="30"/>
      <c r="ODG34" s="30"/>
      <c r="ODH34" s="30"/>
      <c r="ODI34" s="30"/>
      <c r="ODJ34" s="30"/>
      <c r="ODK34" s="30"/>
      <c r="ODL34" s="30"/>
      <c r="ODM34" s="30"/>
      <c r="ODN34" s="30"/>
      <c r="ODO34" s="30"/>
      <c r="ODP34" s="30"/>
      <c r="ODQ34" s="30"/>
      <c r="ODR34" s="30"/>
      <c r="ODS34" s="30"/>
      <c r="ODT34" s="30"/>
      <c r="ODU34" s="30"/>
      <c r="ODV34" s="30"/>
      <c r="ODW34" s="30"/>
      <c r="ODX34" s="30"/>
      <c r="ODY34" s="30"/>
      <c r="ODZ34" s="30"/>
      <c r="OEA34" s="30"/>
      <c r="OEB34" s="30"/>
      <c r="OEC34" s="30"/>
      <c r="OED34" s="30"/>
      <c r="OEE34" s="30"/>
      <c r="OEF34" s="30"/>
      <c r="OEG34" s="30"/>
      <c r="OEH34" s="30"/>
      <c r="OEI34" s="30"/>
      <c r="OEJ34" s="30"/>
      <c r="OEK34" s="30"/>
      <c r="OEL34" s="30"/>
      <c r="OEM34" s="30"/>
      <c r="OEN34" s="30"/>
      <c r="OEO34" s="30"/>
      <c r="OEP34" s="30"/>
      <c r="OEQ34" s="30"/>
      <c r="OER34" s="30"/>
      <c r="OES34" s="30"/>
      <c r="OET34" s="30"/>
      <c r="OEU34" s="30"/>
      <c r="OEV34" s="30"/>
      <c r="OEW34" s="30"/>
      <c r="OEX34" s="30"/>
      <c r="OEY34" s="30"/>
      <c r="OEZ34" s="30"/>
      <c r="OFA34" s="30"/>
      <c r="OFB34" s="30"/>
      <c r="OFC34" s="30"/>
      <c r="OFD34" s="30"/>
      <c r="OFE34" s="30"/>
      <c r="OFF34" s="30"/>
      <c r="OFG34" s="30"/>
      <c r="OFH34" s="30"/>
      <c r="OFI34" s="30"/>
      <c r="OFJ34" s="30"/>
      <c r="OFK34" s="30"/>
      <c r="OFL34" s="30"/>
      <c r="OFM34" s="30"/>
      <c r="OFN34" s="30"/>
      <c r="OFO34" s="30"/>
      <c r="OFP34" s="30"/>
      <c r="OFQ34" s="30"/>
      <c r="OFR34" s="30"/>
      <c r="OFS34" s="30"/>
      <c r="OFT34" s="30"/>
      <c r="OFU34" s="30"/>
      <c r="OFV34" s="30"/>
      <c r="OFW34" s="30"/>
      <c r="OFX34" s="30"/>
      <c r="OFY34" s="30"/>
      <c r="OFZ34" s="30"/>
      <c r="OGA34" s="30"/>
      <c r="OGB34" s="30"/>
      <c r="OGC34" s="30"/>
      <c r="OGD34" s="30"/>
      <c r="OGE34" s="30"/>
      <c r="OGF34" s="30"/>
      <c r="OGG34" s="30"/>
      <c r="OGH34" s="30"/>
      <c r="OGI34" s="30"/>
      <c r="OGJ34" s="30"/>
      <c r="OGK34" s="30"/>
      <c r="OGL34" s="30"/>
      <c r="OGM34" s="30"/>
      <c r="OGN34" s="30"/>
      <c r="OGO34" s="30"/>
      <c r="OGP34" s="30"/>
      <c r="OGQ34" s="30"/>
      <c r="OGR34" s="30"/>
      <c r="OGS34" s="30"/>
      <c r="OGT34" s="30"/>
      <c r="OGU34" s="30"/>
      <c r="OGV34" s="30"/>
      <c r="OGW34" s="30"/>
      <c r="OGX34" s="30"/>
      <c r="OGY34" s="30"/>
      <c r="OGZ34" s="30"/>
      <c r="OHA34" s="30"/>
      <c r="OHB34" s="30"/>
      <c r="OHC34" s="30"/>
      <c r="OHD34" s="30"/>
      <c r="OHE34" s="30"/>
      <c r="OHF34" s="30"/>
      <c r="OHG34" s="30"/>
      <c r="OHH34" s="30"/>
      <c r="OHI34" s="30"/>
      <c r="OHJ34" s="30"/>
      <c r="OHK34" s="30"/>
      <c r="OHL34" s="30"/>
      <c r="OHM34" s="30"/>
      <c r="OHN34" s="30"/>
      <c r="OHO34" s="30"/>
      <c r="OHP34" s="30"/>
      <c r="OHQ34" s="30"/>
      <c r="OHR34" s="30"/>
      <c r="OHS34" s="30"/>
      <c r="OHT34" s="30"/>
      <c r="OHU34" s="30"/>
      <c r="OHV34" s="30"/>
      <c r="OHW34" s="30"/>
      <c r="OHX34" s="30"/>
      <c r="OHY34" s="30"/>
      <c r="OHZ34" s="30"/>
      <c r="OIA34" s="30"/>
      <c r="OIB34" s="30"/>
      <c r="OIC34" s="30"/>
      <c r="OID34" s="30"/>
      <c r="OIE34" s="30"/>
      <c r="OIF34" s="30"/>
      <c r="OIG34" s="30"/>
      <c r="OIH34" s="30"/>
      <c r="OII34" s="30"/>
      <c r="OIJ34" s="30"/>
      <c r="OIK34" s="30"/>
      <c r="OIL34" s="30"/>
      <c r="OIM34" s="30"/>
      <c r="OIN34" s="30"/>
      <c r="OIO34" s="30"/>
      <c r="OIP34" s="30"/>
      <c r="OIQ34" s="30"/>
      <c r="OIR34" s="30"/>
      <c r="OIS34" s="30"/>
      <c r="OIT34" s="30"/>
      <c r="OIU34" s="30"/>
      <c r="OIV34" s="30"/>
      <c r="OIW34" s="30"/>
      <c r="OIX34" s="30"/>
      <c r="OIY34" s="30"/>
      <c r="OIZ34" s="30"/>
      <c r="OJA34" s="30"/>
      <c r="OJB34" s="30"/>
      <c r="OJC34" s="30"/>
      <c r="OJD34" s="30"/>
      <c r="OJE34" s="30"/>
      <c r="OJF34" s="30"/>
      <c r="OJG34" s="30"/>
      <c r="OJH34" s="30"/>
      <c r="OJI34" s="30"/>
      <c r="OJJ34" s="30"/>
      <c r="OJK34" s="30"/>
      <c r="OJL34" s="30"/>
      <c r="OJM34" s="30"/>
      <c r="OJN34" s="30"/>
      <c r="OJO34" s="30"/>
      <c r="OJP34" s="30"/>
      <c r="OJQ34" s="30"/>
      <c r="OJR34" s="30"/>
      <c r="OJS34" s="30"/>
      <c r="OJT34" s="30"/>
      <c r="OJU34" s="30"/>
      <c r="OJV34" s="30"/>
      <c r="OJW34" s="30"/>
      <c r="OJX34" s="30"/>
      <c r="OJY34" s="30"/>
      <c r="OJZ34" s="30"/>
      <c r="OKA34" s="30"/>
      <c r="OKB34" s="30"/>
      <c r="OKC34" s="30"/>
      <c r="OKD34" s="30"/>
      <c r="OKE34" s="30"/>
      <c r="OKF34" s="30"/>
      <c r="OKG34" s="30"/>
      <c r="OKH34" s="30"/>
      <c r="OKI34" s="30"/>
      <c r="OKJ34" s="30"/>
      <c r="OKK34" s="30"/>
      <c r="OKL34" s="30"/>
      <c r="OKM34" s="30"/>
      <c r="OKN34" s="30"/>
      <c r="OKO34" s="30"/>
      <c r="OKP34" s="30"/>
      <c r="OKQ34" s="30"/>
      <c r="OKR34" s="30"/>
      <c r="OKS34" s="30"/>
      <c r="OKT34" s="30"/>
      <c r="OKU34" s="30"/>
      <c r="OKV34" s="30"/>
      <c r="OKW34" s="30"/>
      <c r="OKX34" s="30"/>
      <c r="OKY34" s="30"/>
      <c r="OKZ34" s="30"/>
      <c r="OLA34" s="30"/>
      <c r="OLB34" s="30"/>
      <c r="OLC34" s="30"/>
      <c r="OLD34" s="30"/>
      <c r="OLE34" s="30"/>
      <c r="OLF34" s="30"/>
      <c r="OLG34" s="30"/>
      <c r="OLH34" s="30"/>
      <c r="OLI34" s="30"/>
      <c r="OLJ34" s="30"/>
      <c r="OLK34" s="30"/>
      <c r="OLL34" s="30"/>
      <c r="OLM34" s="30"/>
      <c r="OLN34" s="30"/>
      <c r="OLO34" s="30"/>
      <c r="OLP34" s="30"/>
      <c r="OLQ34" s="30"/>
      <c r="OLR34" s="30"/>
      <c r="OLS34" s="30"/>
      <c r="OLT34" s="30"/>
      <c r="OLU34" s="30"/>
      <c r="OLV34" s="30"/>
      <c r="OLW34" s="30"/>
      <c r="OLX34" s="30"/>
      <c r="OLY34" s="30"/>
      <c r="OLZ34" s="30"/>
      <c r="OMA34" s="30"/>
      <c r="OMB34" s="30"/>
      <c r="OMC34" s="30"/>
      <c r="OMD34" s="30"/>
      <c r="OME34" s="30"/>
      <c r="OMF34" s="30"/>
      <c r="OMG34" s="30"/>
      <c r="OMH34" s="30"/>
      <c r="OMI34" s="30"/>
      <c r="OMJ34" s="30"/>
      <c r="OMK34" s="30"/>
      <c r="OML34" s="30"/>
      <c r="OMM34" s="30"/>
      <c r="OMN34" s="30"/>
      <c r="OMO34" s="30"/>
      <c r="OMP34" s="30"/>
      <c r="OMQ34" s="30"/>
      <c r="OMR34" s="30"/>
      <c r="OMS34" s="30"/>
      <c r="OMT34" s="30"/>
      <c r="OMU34" s="30"/>
      <c r="OMV34" s="30"/>
      <c r="OMW34" s="30"/>
      <c r="OMX34" s="30"/>
      <c r="OMY34" s="30"/>
      <c r="OMZ34" s="30"/>
      <c r="ONA34" s="30"/>
      <c r="ONB34" s="30"/>
      <c r="ONC34" s="30"/>
      <c r="OND34" s="30"/>
      <c r="ONE34" s="30"/>
      <c r="ONF34" s="30"/>
      <c r="ONG34" s="30"/>
      <c r="ONH34" s="30"/>
      <c r="ONI34" s="30"/>
      <c r="ONJ34" s="30"/>
      <c r="ONK34" s="30"/>
      <c r="ONL34" s="30"/>
      <c r="ONM34" s="30"/>
      <c r="ONN34" s="30"/>
      <c r="ONO34" s="30"/>
      <c r="ONP34" s="30"/>
      <c r="ONQ34" s="30"/>
      <c r="ONR34" s="30"/>
      <c r="ONS34" s="30"/>
      <c r="ONT34" s="30"/>
      <c r="ONU34" s="30"/>
      <c r="ONV34" s="30"/>
      <c r="ONW34" s="30"/>
      <c r="ONX34" s="30"/>
      <c r="ONY34" s="30"/>
      <c r="ONZ34" s="30"/>
      <c r="OOA34" s="30"/>
      <c r="OOB34" s="30"/>
      <c r="OOC34" s="30"/>
      <c r="OOD34" s="30"/>
      <c r="OOE34" s="30"/>
      <c r="OOF34" s="30"/>
      <c r="OOG34" s="30"/>
      <c r="OOH34" s="30"/>
      <c r="OOI34" s="30"/>
      <c r="OOJ34" s="30"/>
      <c r="OOK34" s="30"/>
      <c r="OOL34" s="30"/>
      <c r="OOM34" s="30"/>
      <c r="OON34" s="30"/>
      <c r="OOO34" s="30"/>
      <c r="OOP34" s="30"/>
      <c r="OOQ34" s="30"/>
      <c r="OOR34" s="30"/>
      <c r="OOS34" s="30"/>
      <c r="OOT34" s="30"/>
      <c r="OOU34" s="30"/>
      <c r="OOV34" s="30"/>
      <c r="OOW34" s="30"/>
      <c r="OOX34" s="30"/>
      <c r="OOY34" s="30"/>
      <c r="OOZ34" s="30"/>
      <c r="OPA34" s="30"/>
      <c r="OPB34" s="30"/>
      <c r="OPC34" s="30"/>
      <c r="OPD34" s="30"/>
      <c r="OPE34" s="30"/>
      <c r="OPF34" s="30"/>
      <c r="OPG34" s="30"/>
      <c r="OPH34" s="30"/>
      <c r="OPI34" s="30"/>
      <c r="OPJ34" s="30"/>
      <c r="OPK34" s="30"/>
      <c r="OPL34" s="30"/>
      <c r="OPM34" s="30"/>
      <c r="OPN34" s="30"/>
      <c r="OPO34" s="30"/>
      <c r="OPP34" s="30"/>
      <c r="OPQ34" s="30"/>
      <c r="OPR34" s="30"/>
      <c r="OPS34" s="30"/>
      <c r="OPT34" s="30"/>
      <c r="OPU34" s="30"/>
      <c r="OPV34" s="30"/>
      <c r="OPW34" s="30"/>
      <c r="OPX34" s="30"/>
      <c r="OPY34" s="30"/>
      <c r="OPZ34" s="30"/>
      <c r="OQA34" s="30"/>
      <c r="OQB34" s="30"/>
      <c r="OQC34" s="30"/>
      <c r="OQD34" s="30"/>
      <c r="OQE34" s="30"/>
      <c r="OQF34" s="30"/>
      <c r="OQG34" s="30"/>
      <c r="OQH34" s="30"/>
      <c r="OQI34" s="30"/>
      <c r="OQJ34" s="30"/>
      <c r="OQK34" s="30"/>
      <c r="OQL34" s="30"/>
      <c r="OQM34" s="30"/>
      <c r="OQN34" s="30"/>
      <c r="OQO34" s="30"/>
      <c r="OQP34" s="30"/>
      <c r="OQQ34" s="30"/>
      <c r="OQR34" s="30"/>
      <c r="OQS34" s="30"/>
      <c r="OQT34" s="30"/>
      <c r="OQU34" s="30"/>
      <c r="OQV34" s="30"/>
      <c r="OQW34" s="30"/>
      <c r="OQX34" s="30"/>
      <c r="OQY34" s="30"/>
      <c r="OQZ34" s="30"/>
      <c r="ORA34" s="30"/>
      <c r="ORB34" s="30"/>
      <c r="ORC34" s="30"/>
      <c r="ORD34" s="30"/>
      <c r="ORE34" s="30"/>
      <c r="ORF34" s="30"/>
      <c r="ORG34" s="30"/>
      <c r="ORH34" s="30"/>
      <c r="ORI34" s="30"/>
      <c r="ORJ34" s="30"/>
      <c r="ORK34" s="30"/>
      <c r="ORL34" s="30"/>
      <c r="ORM34" s="30"/>
      <c r="ORN34" s="30"/>
      <c r="ORO34" s="30"/>
      <c r="ORP34" s="30"/>
      <c r="ORQ34" s="30"/>
      <c r="ORR34" s="30"/>
      <c r="ORS34" s="30"/>
      <c r="ORT34" s="30"/>
      <c r="ORU34" s="30"/>
      <c r="ORV34" s="30"/>
      <c r="ORW34" s="30"/>
      <c r="ORX34" s="30"/>
      <c r="ORY34" s="30"/>
      <c r="ORZ34" s="30"/>
      <c r="OSA34" s="30"/>
      <c r="OSB34" s="30"/>
      <c r="OSC34" s="30"/>
      <c r="OSD34" s="30"/>
      <c r="OSE34" s="30"/>
      <c r="OSF34" s="30"/>
      <c r="OSG34" s="30"/>
      <c r="OSH34" s="30"/>
      <c r="OSI34" s="30"/>
      <c r="OSJ34" s="30"/>
      <c r="OSK34" s="30"/>
      <c r="OSL34" s="30"/>
      <c r="OSM34" s="30"/>
      <c r="OSN34" s="30"/>
      <c r="OSO34" s="30"/>
      <c r="OSP34" s="30"/>
      <c r="OSQ34" s="30"/>
      <c r="OSR34" s="30"/>
      <c r="OSS34" s="30"/>
      <c r="OST34" s="30"/>
      <c r="OSU34" s="30"/>
      <c r="OSV34" s="30"/>
      <c r="OSW34" s="30"/>
      <c r="OSX34" s="30"/>
      <c r="OSY34" s="30"/>
      <c r="OSZ34" s="30"/>
      <c r="OTA34" s="30"/>
      <c r="OTB34" s="30"/>
      <c r="OTC34" s="30"/>
      <c r="OTD34" s="30"/>
      <c r="OTE34" s="30"/>
      <c r="OTF34" s="30"/>
      <c r="OTG34" s="30"/>
      <c r="OTH34" s="30"/>
      <c r="OTI34" s="30"/>
      <c r="OTJ34" s="30"/>
      <c r="OTK34" s="30"/>
      <c r="OTL34" s="30"/>
      <c r="OTM34" s="30"/>
      <c r="OTN34" s="30"/>
      <c r="OTO34" s="30"/>
      <c r="OTP34" s="30"/>
      <c r="OTQ34" s="30"/>
      <c r="OTR34" s="30"/>
      <c r="OTS34" s="30"/>
      <c r="OTT34" s="30"/>
      <c r="OTU34" s="30"/>
      <c r="OTV34" s="30"/>
      <c r="OTW34" s="30"/>
      <c r="OTX34" s="30"/>
      <c r="OTY34" s="30"/>
      <c r="OTZ34" s="30"/>
      <c r="OUA34" s="30"/>
      <c r="OUB34" s="30"/>
      <c r="OUC34" s="30"/>
      <c r="OUD34" s="30"/>
      <c r="OUE34" s="30"/>
      <c r="OUF34" s="30"/>
      <c r="OUG34" s="30"/>
      <c r="OUH34" s="30"/>
      <c r="OUI34" s="30"/>
      <c r="OUJ34" s="30"/>
      <c r="OUK34" s="30"/>
      <c r="OUL34" s="30"/>
      <c r="OUM34" s="30"/>
      <c r="OUN34" s="30"/>
      <c r="OUO34" s="30"/>
      <c r="OUP34" s="30"/>
      <c r="OUQ34" s="30"/>
      <c r="OUR34" s="30"/>
      <c r="OUS34" s="30"/>
      <c r="OUT34" s="30"/>
      <c r="OUU34" s="30"/>
      <c r="OUV34" s="30"/>
      <c r="OUW34" s="30"/>
      <c r="OUX34" s="30"/>
      <c r="OUY34" s="30"/>
      <c r="OUZ34" s="30"/>
      <c r="OVA34" s="30"/>
      <c r="OVB34" s="30"/>
      <c r="OVC34" s="30"/>
      <c r="OVD34" s="30"/>
      <c r="OVE34" s="30"/>
      <c r="OVF34" s="30"/>
      <c r="OVG34" s="30"/>
      <c r="OVH34" s="30"/>
      <c r="OVI34" s="30"/>
      <c r="OVJ34" s="30"/>
      <c r="OVK34" s="30"/>
      <c r="OVL34" s="30"/>
      <c r="OVM34" s="30"/>
      <c r="OVN34" s="30"/>
      <c r="OVO34" s="30"/>
      <c r="OVP34" s="30"/>
      <c r="OVQ34" s="30"/>
      <c r="OVR34" s="30"/>
      <c r="OVS34" s="30"/>
      <c r="OVT34" s="30"/>
      <c r="OVU34" s="30"/>
      <c r="OVV34" s="30"/>
      <c r="OVW34" s="30"/>
      <c r="OVX34" s="30"/>
      <c r="OVY34" s="30"/>
      <c r="OVZ34" s="30"/>
      <c r="OWA34" s="30"/>
      <c r="OWB34" s="30"/>
      <c r="OWC34" s="30"/>
      <c r="OWD34" s="30"/>
      <c r="OWE34" s="30"/>
      <c r="OWF34" s="30"/>
      <c r="OWG34" s="30"/>
      <c r="OWH34" s="30"/>
      <c r="OWI34" s="30"/>
      <c r="OWJ34" s="30"/>
      <c r="OWK34" s="30"/>
      <c r="OWL34" s="30"/>
      <c r="OWM34" s="30"/>
      <c r="OWN34" s="30"/>
      <c r="OWO34" s="30"/>
      <c r="OWP34" s="30"/>
      <c r="OWQ34" s="30"/>
      <c r="OWR34" s="30"/>
      <c r="OWS34" s="30"/>
      <c r="OWT34" s="30"/>
      <c r="OWU34" s="30"/>
      <c r="OWV34" s="30"/>
      <c r="OWW34" s="30"/>
      <c r="OWX34" s="30"/>
      <c r="OWY34" s="30"/>
      <c r="OWZ34" s="30"/>
      <c r="OXA34" s="30"/>
      <c r="OXB34" s="30"/>
      <c r="OXC34" s="30"/>
      <c r="OXD34" s="30"/>
      <c r="OXE34" s="30"/>
      <c r="OXF34" s="30"/>
      <c r="OXG34" s="30"/>
      <c r="OXH34" s="30"/>
      <c r="OXI34" s="30"/>
      <c r="OXJ34" s="30"/>
      <c r="OXK34" s="30"/>
      <c r="OXL34" s="30"/>
      <c r="OXM34" s="30"/>
      <c r="OXN34" s="30"/>
      <c r="OXO34" s="30"/>
      <c r="OXP34" s="30"/>
      <c r="OXQ34" s="30"/>
      <c r="OXR34" s="30"/>
      <c r="OXS34" s="30"/>
      <c r="OXT34" s="30"/>
      <c r="OXU34" s="30"/>
      <c r="OXV34" s="30"/>
      <c r="OXW34" s="30"/>
      <c r="OXX34" s="30"/>
      <c r="OXY34" s="30"/>
      <c r="OXZ34" s="30"/>
      <c r="OYA34" s="30"/>
      <c r="OYB34" s="30"/>
      <c r="OYC34" s="30"/>
      <c r="OYD34" s="30"/>
      <c r="OYE34" s="30"/>
      <c r="OYF34" s="30"/>
      <c r="OYG34" s="30"/>
      <c r="OYH34" s="30"/>
      <c r="OYI34" s="30"/>
      <c r="OYJ34" s="30"/>
      <c r="OYK34" s="30"/>
      <c r="OYL34" s="30"/>
      <c r="OYM34" s="30"/>
      <c r="OYN34" s="30"/>
      <c r="OYO34" s="30"/>
      <c r="OYP34" s="30"/>
      <c r="OYQ34" s="30"/>
      <c r="OYR34" s="30"/>
      <c r="OYS34" s="30"/>
      <c r="OYT34" s="30"/>
      <c r="OYU34" s="30"/>
      <c r="OYV34" s="30"/>
      <c r="OYW34" s="30"/>
      <c r="OYX34" s="30"/>
      <c r="OYY34" s="30"/>
      <c r="OYZ34" s="30"/>
      <c r="OZA34" s="30"/>
      <c r="OZB34" s="30"/>
      <c r="OZC34" s="30"/>
      <c r="OZD34" s="30"/>
      <c r="OZE34" s="30"/>
      <c r="OZF34" s="30"/>
      <c r="OZG34" s="30"/>
      <c r="OZH34" s="30"/>
      <c r="OZI34" s="30"/>
      <c r="OZJ34" s="30"/>
      <c r="OZK34" s="30"/>
      <c r="OZL34" s="30"/>
      <c r="OZM34" s="30"/>
      <c r="OZN34" s="30"/>
      <c r="OZO34" s="30"/>
      <c r="OZP34" s="30"/>
      <c r="OZQ34" s="30"/>
      <c r="OZR34" s="30"/>
      <c r="OZS34" s="30"/>
      <c r="OZT34" s="30"/>
      <c r="OZU34" s="30"/>
      <c r="OZV34" s="30"/>
      <c r="OZW34" s="30"/>
      <c r="OZX34" s="30"/>
      <c r="OZY34" s="30"/>
      <c r="OZZ34" s="30"/>
      <c r="PAA34" s="30"/>
      <c r="PAB34" s="30"/>
      <c r="PAC34" s="30"/>
      <c r="PAD34" s="30"/>
      <c r="PAE34" s="30"/>
      <c r="PAF34" s="30"/>
      <c r="PAG34" s="30"/>
      <c r="PAH34" s="30"/>
      <c r="PAI34" s="30"/>
      <c r="PAJ34" s="30"/>
      <c r="PAK34" s="30"/>
      <c r="PAL34" s="30"/>
      <c r="PAM34" s="30"/>
      <c r="PAN34" s="30"/>
      <c r="PAO34" s="30"/>
      <c r="PAP34" s="30"/>
      <c r="PAQ34" s="30"/>
      <c r="PAR34" s="30"/>
      <c r="PAS34" s="30"/>
      <c r="PAT34" s="30"/>
      <c r="PAU34" s="30"/>
      <c r="PAV34" s="30"/>
      <c r="PAW34" s="30"/>
      <c r="PAX34" s="30"/>
      <c r="PAY34" s="30"/>
      <c r="PAZ34" s="30"/>
      <c r="PBA34" s="30"/>
      <c r="PBB34" s="30"/>
      <c r="PBC34" s="30"/>
      <c r="PBD34" s="30"/>
      <c r="PBE34" s="30"/>
      <c r="PBF34" s="30"/>
      <c r="PBG34" s="30"/>
      <c r="PBH34" s="30"/>
      <c r="PBI34" s="30"/>
      <c r="PBJ34" s="30"/>
      <c r="PBK34" s="30"/>
      <c r="PBL34" s="30"/>
      <c r="PBM34" s="30"/>
      <c r="PBN34" s="30"/>
      <c r="PBO34" s="30"/>
      <c r="PBP34" s="30"/>
      <c r="PBQ34" s="30"/>
      <c r="PBR34" s="30"/>
      <c r="PBS34" s="30"/>
      <c r="PBT34" s="30"/>
      <c r="PBU34" s="30"/>
      <c r="PBV34" s="30"/>
      <c r="PBW34" s="30"/>
      <c r="PBX34" s="30"/>
      <c r="PBY34" s="30"/>
      <c r="PBZ34" s="30"/>
      <c r="PCA34" s="30"/>
      <c r="PCB34" s="30"/>
      <c r="PCC34" s="30"/>
      <c r="PCD34" s="30"/>
      <c r="PCE34" s="30"/>
      <c r="PCF34" s="30"/>
      <c r="PCG34" s="30"/>
      <c r="PCH34" s="30"/>
      <c r="PCI34" s="30"/>
      <c r="PCJ34" s="30"/>
      <c r="PCK34" s="30"/>
      <c r="PCL34" s="30"/>
      <c r="PCM34" s="30"/>
      <c r="PCN34" s="30"/>
      <c r="PCO34" s="30"/>
      <c r="PCP34" s="30"/>
      <c r="PCQ34" s="30"/>
      <c r="PCR34" s="30"/>
      <c r="PCS34" s="30"/>
      <c r="PCT34" s="30"/>
      <c r="PCU34" s="30"/>
      <c r="PCV34" s="30"/>
      <c r="PCW34" s="30"/>
      <c r="PCX34" s="30"/>
      <c r="PCY34" s="30"/>
      <c r="PCZ34" s="30"/>
      <c r="PDA34" s="30"/>
      <c r="PDB34" s="30"/>
      <c r="PDC34" s="30"/>
      <c r="PDD34" s="30"/>
      <c r="PDE34" s="30"/>
      <c r="PDF34" s="30"/>
      <c r="PDG34" s="30"/>
      <c r="PDH34" s="30"/>
      <c r="PDI34" s="30"/>
      <c r="PDJ34" s="30"/>
      <c r="PDK34" s="30"/>
      <c r="PDL34" s="30"/>
      <c r="PDM34" s="30"/>
      <c r="PDN34" s="30"/>
      <c r="PDO34" s="30"/>
      <c r="PDP34" s="30"/>
      <c r="PDQ34" s="30"/>
      <c r="PDR34" s="30"/>
      <c r="PDS34" s="30"/>
      <c r="PDT34" s="30"/>
      <c r="PDU34" s="30"/>
      <c r="PDV34" s="30"/>
      <c r="PDW34" s="30"/>
      <c r="PDX34" s="30"/>
      <c r="PDY34" s="30"/>
      <c r="PDZ34" s="30"/>
      <c r="PEA34" s="30"/>
      <c r="PEB34" s="30"/>
      <c r="PEC34" s="30"/>
      <c r="PED34" s="30"/>
      <c r="PEE34" s="30"/>
      <c r="PEF34" s="30"/>
      <c r="PEG34" s="30"/>
      <c r="PEH34" s="30"/>
      <c r="PEI34" s="30"/>
      <c r="PEJ34" s="30"/>
      <c r="PEK34" s="30"/>
      <c r="PEL34" s="30"/>
      <c r="PEM34" s="30"/>
      <c r="PEN34" s="30"/>
      <c r="PEO34" s="30"/>
      <c r="PEP34" s="30"/>
      <c r="PEQ34" s="30"/>
      <c r="PER34" s="30"/>
      <c r="PES34" s="30"/>
      <c r="PET34" s="30"/>
      <c r="PEU34" s="30"/>
      <c r="PEV34" s="30"/>
      <c r="PEW34" s="30"/>
      <c r="PEX34" s="30"/>
      <c r="PEY34" s="30"/>
      <c r="PEZ34" s="30"/>
      <c r="PFA34" s="30"/>
      <c r="PFB34" s="30"/>
      <c r="PFC34" s="30"/>
      <c r="PFD34" s="30"/>
      <c r="PFE34" s="30"/>
      <c r="PFF34" s="30"/>
      <c r="PFG34" s="30"/>
      <c r="PFH34" s="30"/>
      <c r="PFI34" s="30"/>
      <c r="PFJ34" s="30"/>
      <c r="PFK34" s="30"/>
      <c r="PFL34" s="30"/>
      <c r="PFM34" s="30"/>
      <c r="PFN34" s="30"/>
      <c r="PFO34" s="30"/>
      <c r="PFP34" s="30"/>
      <c r="PFQ34" s="30"/>
      <c r="PFR34" s="30"/>
      <c r="PFS34" s="30"/>
      <c r="PFT34" s="30"/>
      <c r="PFU34" s="30"/>
      <c r="PFV34" s="30"/>
      <c r="PFW34" s="30"/>
      <c r="PFX34" s="30"/>
      <c r="PFY34" s="30"/>
      <c r="PFZ34" s="30"/>
      <c r="PGA34" s="30"/>
      <c r="PGB34" s="30"/>
      <c r="PGC34" s="30"/>
      <c r="PGD34" s="30"/>
      <c r="PGE34" s="30"/>
      <c r="PGF34" s="30"/>
      <c r="PGG34" s="30"/>
      <c r="PGH34" s="30"/>
      <c r="PGI34" s="30"/>
      <c r="PGJ34" s="30"/>
      <c r="PGK34" s="30"/>
      <c r="PGL34" s="30"/>
      <c r="PGM34" s="30"/>
      <c r="PGN34" s="30"/>
      <c r="PGO34" s="30"/>
      <c r="PGP34" s="30"/>
      <c r="PGQ34" s="30"/>
      <c r="PGR34" s="30"/>
      <c r="PGS34" s="30"/>
      <c r="PGT34" s="30"/>
      <c r="PGU34" s="30"/>
      <c r="PGV34" s="30"/>
      <c r="PGW34" s="30"/>
      <c r="PGX34" s="30"/>
      <c r="PGY34" s="30"/>
      <c r="PGZ34" s="30"/>
      <c r="PHA34" s="30"/>
      <c r="PHB34" s="30"/>
      <c r="PHC34" s="30"/>
      <c r="PHD34" s="30"/>
      <c r="PHE34" s="30"/>
      <c r="PHF34" s="30"/>
      <c r="PHG34" s="30"/>
      <c r="PHH34" s="30"/>
      <c r="PHI34" s="30"/>
      <c r="PHJ34" s="30"/>
      <c r="PHK34" s="30"/>
      <c r="PHL34" s="30"/>
      <c r="PHM34" s="30"/>
      <c r="PHN34" s="30"/>
      <c r="PHO34" s="30"/>
      <c r="PHP34" s="30"/>
      <c r="PHQ34" s="30"/>
      <c r="PHR34" s="30"/>
      <c r="PHS34" s="30"/>
      <c r="PHT34" s="30"/>
      <c r="PHU34" s="30"/>
      <c r="PHV34" s="30"/>
      <c r="PHW34" s="30"/>
      <c r="PHX34" s="30"/>
      <c r="PHY34" s="30"/>
      <c r="PHZ34" s="30"/>
      <c r="PIA34" s="30"/>
      <c r="PIB34" s="30"/>
      <c r="PIC34" s="30"/>
      <c r="PID34" s="30"/>
      <c r="PIE34" s="30"/>
      <c r="PIF34" s="30"/>
      <c r="PIG34" s="30"/>
      <c r="PIH34" s="30"/>
      <c r="PII34" s="30"/>
      <c r="PIJ34" s="30"/>
      <c r="PIK34" s="30"/>
      <c r="PIL34" s="30"/>
      <c r="PIM34" s="30"/>
      <c r="PIN34" s="30"/>
      <c r="PIO34" s="30"/>
      <c r="PIP34" s="30"/>
      <c r="PIQ34" s="30"/>
      <c r="PIR34" s="30"/>
      <c r="PIS34" s="30"/>
      <c r="PIT34" s="30"/>
      <c r="PIU34" s="30"/>
      <c r="PIV34" s="30"/>
      <c r="PIW34" s="30"/>
      <c r="PIX34" s="30"/>
      <c r="PIY34" s="30"/>
      <c r="PIZ34" s="30"/>
      <c r="PJA34" s="30"/>
      <c r="PJB34" s="30"/>
      <c r="PJC34" s="30"/>
      <c r="PJD34" s="30"/>
      <c r="PJE34" s="30"/>
      <c r="PJF34" s="30"/>
      <c r="PJG34" s="30"/>
      <c r="PJH34" s="30"/>
      <c r="PJI34" s="30"/>
      <c r="PJJ34" s="30"/>
      <c r="PJK34" s="30"/>
      <c r="PJL34" s="30"/>
      <c r="PJM34" s="30"/>
      <c r="PJN34" s="30"/>
      <c r="PJO34" s="30"/>
      <c r="PJP34" s="30"/>
      <c r="PJQ34" s="30"/>
      <c r="PJR34" s="30"/>
      <c r="PJS34" s="30"/>
      <c r="PJT34" s="30"/>
      <c r="PJU34" s="30"/>
      <c r="PJV34" s="30"/>
      <c r="PJW34" s="30"/>
      <c r="PJX34" s="30"/>
      <c r="PJY34" s="30"/>
      <c r="PJZ34" s="30"/>
      <c r="PKA34" s="30"/>
      <c r="PKB34" s="30"/>
      <c r="PKC34" s="30"/>
      <c r="PKD34" s="30"/>
      <c r="PKE34" s="30"/>
      <c r="PKF34" s="30"/>
      <c r="PKG34" s="30"/>
      <c r="PKH34" s="30"/>
      <c r="PKI34" s="30"/>
      <c r="PKJ34" s="30"/>
      <c r="PKK34" s="30"/>
      <c r="PKL34" s="30"/>
      <c r="PKM34" s="30"/>
      <c r="PKN34" s="30"/>
      <c r="PKO34" s="30"/>
      <c r="PKP34" s="30"/>
      <c r="PKQ34" s="30"/>
      <c r="PKR34" s="30"/>
      <c r="PKS34" s="30"/>
      <c r="PKT34" s="30"/>
      <c r="PKU34" s="30"/>
      <c r="PKV34" s="30"/>
      <c r="PKW34" s="30"/>
      <c r="PKX34" s="30"/>
      <c r="PKY34" s="30"/>
      <c r="PKZ34" s="30"/>
      <c r="PLA34" s="30"/>
      <c r="PLB34" s="30"/>
      <c r="PLC34" s="30"/>
      <c r="PLD34" s="30"/>
      <c r="PLE34" s="30"/>
      <c r="PLF34" s="30"/>
      <c r="PLG34" s="30"/>
      <c r="PLH34" s="30"/>
      <c r="PLI34" s="30"/>
      <c r="PLJ34" s="30"/>
      <c r="PLK34" s="30"/>
      <c r="PLL34" s="30"/>
      <c r="PLM34" s="30"/>
      <c r="PLN34" s="30"/>
      <c r="PLO34" s="30"/>
      <c r="PLP34" s="30"/>
      <c r="PLQ34" s="30"/>
      <c r="PLR34" s="30"/>
      <c r="PLS34" s="30"/>
      <c r="PLT34" s="30"/>
      <c r="PLU34" s="30"/>
      <c r="PLV34" s="30"/>
      <c r="PLW34" s="30"/>
      <c r="PLX34" s="30"/>
      <c r="PLY34" s="30"/>
      <c r="PLZ34" s="30"/>
      <c r="PMA34" s="30"/>
      <c r="PMB34" s="30"/>
      <c r="PMC34" s="30"/>
      <c r="PMD34" s="30"/>
      <c r="PME34" s="30"/>
      <c r="PMF34" s="30"/>
      <c r="PMG34" s="30"/>
      <c r="PMH34" s="30"/>
      <c r="PMI34" s="30"/>
      <c r="PMJ34" s="30"/>
      <c r="PMK34" s="30"/>
      <c r="PML34" s="30"/>
      <c r="PMM34" s="30"/>
      <c r="PMN34" s="30"/>
      <c r="PMO34" s="30"/>
      <c r="PMP34" s="30"/>
      <c r="PMQ34" s="30"/>
      <c r="PMR34" s="30"/>
      <c r="PMS34" s="30"/>
      <c r="PMT34" s="30"/>
      <c r="PMU34" s="30"/>
      <c r="PMV34" s="30"/>
      <c r="PMW34" s="30"/>
      <c r="PMX34" s="30"/>
      <c r="PMY34" s="30"/>
      <c r="PMZ34" s="30"/>
      <c r="PNA34" s="30"/>
      <c r="PNB34" s="30"/>
      <c r="PNC34" s="30"/>
      <c r="PND34" s="30"/>
      <c r="PNE34" s="30"/>
      <c r="PNF34" s="30"/>
      <c r="PNG34" s="30"/>
      <c r="PNH34" s="30"/>
      <c r="PNI34" s="30"/>
      <c r="PNJ34" s="30"/>
      <c r="PNK34" s="30"/>
      <c r="PNL34" s="30"/>
      <c r="PNM34" s="30"/>
      <c r="PNN34" s="30"/>
      <c r="PNO34" s="30"/>
      <c r="PNP34" s="30"/>
      <c r="PNQ34" s="30"/>
      <c r="PNR34" s="30"/>
      <c r="PNS34" s="30"/>
      <c r="PNT34" s="30"/>
      <c r="PNU34" s="30"/>
      <c r="PNV34" s="30"/>
      <c r="PNW34" s="30"/>
      <c r="PNX34" s="30"/>
      <c r="PNY34" s="30"/>
      <c r="PNZ34" s="30"/>
      <c r="POA34" s="30"/>
      <c r="POB34" s="30"/>
      <c r="POC34" s="30"/>
      <c r="POD34" s="30"/>
      <c r="POE34" s="30"/>
      <c r="POF34" s="30"/>
      <c r="POG34" s="30"/>
      <c r="POH34" s="30"/>
      <c r="POI34" s="30"/>
      <c r="POJ34" s="30"/>
      <c r="POK34" s="30"/>
      <c r="POL34" s="30"/>
      <c r="POM34" s="30"/>
      <c r="PON34" s="30"/>
      <c r="POO34" s="30"/>
      <c r="POP34" s="30"/>
      <c r="POQ34" s="30"/>
      <c r="POR34" s="30"/>
      <c r="POS34" s="30"/>
      <c r="POT34" s="30"/>
      <c r="POU34" s="30"/>
      <c r="POV34" s="30"/>
      <c r="POW34" s="30"/>
      <c r="POX34" s="30"/>
      <c r="POY34" s="30"/>
      <c r="POZ34" s="30"/>
      <c r="PPA34" s="30"/>
      <c r="PPB34" s="30"/>
      <c r="PPC34" s="30"/>
      <c r="PPD34" s="30"/>
      <c r="PPE34" s="30"/>
      <c r="PPF34" s="30"/>
      <c r="PPG34" s="30"/>
      <c r="PPH34" s="30"/>
      <c r="PPI34" s="30"/>
      <c r="PPJ34" s="30"/>
      <c r="PPK34" s="30"/>
      <c r="PPL34" s="30"/>
      <c r="PPM34" s="30"/>
      <c r="PPN34" s="30"/>
      <c r="PPO34" s="30"/>
      <c r="PPP34" s="30"/>
      <c r="PPQ34" s="30"/>
      <c r="PPR34" s="30"/>
      <c r="PPS34" s="30"/>
      <c r="PPT34" s="30"/>
      <c r="PPU34" s="30"/>
      <c r="PPV34" s="30"/>
      <c r="PPW34" s="30"/>
      <c r="PPX34" s="30"/>
      <c r="PPY34" s="30"/>
      <c r="PPZ34" s="30"/>
      <c r="PQA34" s="30"/>
      <c r="PQB34" s="30"/>
      <c r="PQC34" s="30"/>
      <c r="PQD34" s="30"/>
      <c r="PQE34" s="30"/>
      <c r="PQF34" s="30"/>
      <c r="PQG34" s="30"/>
      <c r="PQH34" s="30"/>
      <c r="PQI34" s="30"/>
      <c r="PQJ34" s="30"/>
      <c r="PQK34" s="30"/>
      <c r="PQL34" s="30"/>
      <c r="PQM34" s="30"/>
      <c r="PQN34" s="30"/>
      <c r="PQO34" s="30"/>
      <c r="PQP34" s="30"/>
      <c r="PQQ34" s="30"/>
      <c r="PQR34" s="30"/>
      <c r="PQS34" s="30"/>
      <c r="PQT34" s="30"/>
      <c r="PQU34" s="30"/>
      <c r="PQV34" s="30"/>
      <c r="PQW34" s="30"/>
      <c r="PQX34" s="30"/>
      <c r="PQY34" s="30"/>
      <c r="PQZ34" s="30"/>
      <c r="PRA34" s="30"/>
      <c r="PRB34" s="30"/>
      <c r="PRC34" s="30"/>
      <c r="PRD34" s="30"/>
      <c r="PRE34" s="30"/>
      <c r="PRF34" s="30"/>
      <c r="PRG34" s="30"/>
      <c r="PRH34" s="30"/>
      <c r="PRI34" s="30"/>
      <c r="PRJ34" s="30"/>
      <c r="PRK34" s="30"/>
      <c r="PRL34" s="30"/>
      <c r="PRM34" s="30"/>
      <c r="PRN34" s="30"/>
      <c r="PRO34" s="30"/>
      <c r="PRP34" s="30"/>
      <c r="PRQ34" s="30"/>
      <c r="PRR34" s="30"/>
      <c r="PRS34" s="30"/>
      <c r="PRT34" s="30"/>
      <c r="PRU34" s="30"/>
      <c r="PRV34" s="30"/>
      <c r="PRW34" s="30"/>
      <c r="PRX34" s="30"/>
      <c r="PRY34" s="30"/>
      <c r="PRZ34" s="30"/>
      <c r="PSA34" s="30"/>
      <c r="PSB34" s="30"/>
      <c r="PSC34" s="30"/>
      <c r="PSD34" s="30"/>
      <c r="PSE34" s="30"/>
      <c r="PSF34" s="30"/>
      <c r="PSG34" s="30"/>
      <c r="PSH34" s="30"/>
      <c r="PSI34" s="30"/>
      <c r="PSJ34" s="30"/>
      <c r="PSK34" s="30"/>
      <c r="PSL34" s="30"/>
      <c r="PSM34" s="30"/>
      <c r="PSN34" s="30"/>
      <c r="PSO34" s="30"/>
      <c r="PSP34" s="30"/>
      <c r="PSQ34" s="30"/>
      <c r="PSR34" s="30"/>
      <c r="PSS34" s="30"/>
      <c r="PST34" s="30"/>
      <c r="PSU34" s="30"/>
      <c r="PSV34" s="30"/>
      <c r="PSW34" s="30"/>
      <c r="PSX34" s="30"/>
      <c r="PSY34" s="30"/>
      <c r="PSZ34" s="30"/>
      <c r="PTA34" s="30"/>
      <c r="PTB34" s="30"/>
      <c r="PTC34" s="30"/>
      <c r="PTD34" s="30"/>
      <c r="PTE34" s="30"/>
      <c r="PTF34" s="30"/>
      <c r="PTG34" s="30"/>
      <c r="PTH34" s="30"/>
      <c r="PTI34" s="30"/>
      <c r="PTJ34" s="30"/>
      <c r="PTK34" s="30"/>
      <c r="PTL34" s="30"/>
      <c r="PTM34" s="30"/>
      <c r="PTN34" s="30"/>
      <c r="PTO34" s="30"/>
      <c r="PTP34" s="30"/>
      <c r="PTQ34" s="30"/>
      <c r="PTR34" s="30"/>
      <c r="PTS34" s="30"/>
      <c r="PTT34" s="30"/>
      <c r="PTU34" s="30"/>
      <c r="PTV34" s="30"/>
      <c r="PTW34" s="30"/>
      <c r="PTX34" s="30"/>
      <c r="PTY34" s="30"/>
      <c r="PTZ34" s="30"/>
      <c r="PUA34" s="30"/>
      <c r="PUB34" s="30"/>
      <c r="PUC34" s="30"/>
      <c r="PUD34" s="30"/>
      <c r="PUE34" s="30"/>
      <c r="PUF34" s="30"/>
      <c r="PUG34" s="30"/>
      <c r="PUH34" s="30"/>
      <c r="PUI34" s="30"/>
      <c r="PUJ34" s="30"/>
      <c r="PUK34" s="30"/>
      <c r="PUL34" s="30"/>
      <c r="PUM34" s="30"/>
      <c r="PUN34" s="30"/>
      <c r="PUO34" s="30"/>
      <c r="PUP34" s="30"/>
      <c r="PUQ34" s="30"/>
      <c r="PUR34" s="30"/>
      <c r="PUS34" s="30"/>
      <c r="PUT34" s="30"/>
      <c r="PUU34" s="30"/>
      <c r="PUV34" s="30"/>
      <c r="PUW34" s="30"/>
      <c r="PUX34" s="30"/>
      <c r="PUY34" s="30"/>
      <c r="PUZ34" s="30"/>
      <c r="PVA34" s="30"/>
      <c r="PVB34" s="30"/>
      <c r="PVC34" s="30"/>
      <c r="PVD34" s="30"/>
      <c r="PVE34" s="30"/>
      <c r="PVF34" s="30"/>
      <c r="PVG34" s="30"/>
      <c r="PVH34" s="30"/>
      <c r="PVI34" s="30"/>
      <c r="PVJ34" s="30"/>
      <c r="PVK34" s="30"/>
      <c r="PVL34" s="30"/>
      <c r="PVM34" s="30"/>
      <c r="PVN34" s="30"/>
      <c r="PVO34" s="30"/>
      <c r="PVP34" s="30"/>
      <c r="PVQ34" s="30"/>
      <c r="PVR34" s="30"/>
      <c r="PVS34" s="30"/>
      <c r="PVT34" s="30"/>
      <c r="PVU34" s="30"/>
      <c r="PVV34" s="30"/>
      <c r="PVW34" s="30"/>
      <c r="PVX34" s="30"/>
      <c r="PVY34" s="30"/>
      <c r="PVZ34" s="30"/>
      <c r="PWA34" s="30"/>
      <c r="PWB34" s="30"/>
      <c r="PWC34" s="30"/>
      <c r="PWD34" s="30"/>
      <c r="PWE34" s="30"/>
      <c r="PWF34" s="30"/>
      <c r="PWG34" s="30"/>
      <c r="PWH34" s="30"/>
      <c r="PWI34" s="30"/>
      <c r="PWJ34" s="30"/>
      <c r="PWK34" s="30"/>
      <c r="PWL34" s="30"/>
      <c r="PWM34" s="30"/>
      <c r="PWN34" s="30"/>
      <c r="PWO34" s="30"/>
      <c r="PWP34" s="30"/>
      <c r="PWQ34" s="30"/>
      <c r="PWR34" s="30"/>
      <c r="PWS34" s="30"/>
      <c r="PWT34" s="30"/>
      <c r="PWU34" s="30"/>
      <c r="PWV34" s="30"/>
      <c r="PWW34" s="30"/>
      <c r="PWX34" s="30"/>
      <c r="PWY34" s="30"/>
      <c r="PWZ34" s="30"/>
      <c r="PXA34" s="30"/>
      <c r="PXB34" s="30"/>
      <c r="PXC34" s="30"/>
      <c r="PXD34" s="30"/>
      <c r="PXE34" s="30"/>
      <c r="PXF34" s="30"/>
      <c r="PXG34" s="30"/>
      <c r="PXH34" s="30"/>
      <c r="PXI34" s="30"/>
      <c r="PXJ34" s="30"/>
      <c r="PXK34" s="30"/>
      <c r="PXL34" s="30"/>
      <c r="PXM34" s="30"/>
      <c r="PXN34" s="30"/>
      <c r="PXO34" s="30"/>
      <c r="PXP34" s="30"/>
      <c r="PXQ34" s="30"/>
      <c r="PXR34" s="30"/>
      <c r="PXS34" s="30"/>
      <c r="PXT34" s="30"/>
      <c r="PXU34" s="30"/>
      <c r="PXV34" s="30"/>
      <c r="PXW34" s="30"/>
      <c r="PXX34" s="30"/>
      <c r="PXY34" s="30"/>
      <c r="PXZ34" s="30"/>
      <c r="PYA34" s="30"/>
      <c r="PYB34" s="30"/>
      <c r="PYC34" s="30"/>
      <c r="PYD34" s="30"/>
      <c r="PYE34" s="30"/>
      <c r="PYF34" s="30"/>
      <c r="PYG34" s="30"/>
      <c r="PYH34" s="30"/>
      <c r="PYI34" s="30"/>
      <c r="PYJ34" s="30"/>
      <c r="PYK34" s="30"/>
      <c r="PYL34" s="30"/>
      <c r="PYM34" s="30"/>
      <c r="PYN34" s="30"/>
      <c r="PYO34" s="30"/>
      <c r="PYP34" s="30"/>
      <c r="PYQ34" s="30"/>
      <c r="PYR34" s="30"/>
      <c r="PYS34" s="30"/>
      <c r="PYT34" s="30"/>
      <c r="PYU34" s="30"/>
      <c r="PYV34" s="30"/>
      <c r="PYW34" s="30"/>
      <c r="PYX34" s="30"/>
      <c r="PYY34" s="30"/>
      <c r="PYZ34" s="30"/>
      <c r="PZA34" s="30"/>
      <c r="PZB34" s="30"/>
      <c r="PZC34" s="30"/>
      <c r="PZD34" s="30"/>
      <c r="PZE34" s="30"/>
      <c r="PZF34" s="30"/>
      <c r="PZG34" s="30"/>
      <c r="PZH34" s="30"/>
      <c r="PZI34" s="30"/>
      <c r="PZJ34" s="30"/>
      <c r="PZK34" s="30"/>
      <c r="PZL34" s="30"/>
      <c r="PZM34" s="30"/>
      <c r="PZN34" s="30"/>
      <c r="PZO34" s="30"/>
      <c r="PZP34" s="30"/>
      <c r="PZQ34" s="30"/>
      <c r="PZR34" s="30"/>
      <c r="PZS34" s="30"/>
      <c r="PZT34" s="30"/>
      <c r="PZU34" s="30"/>
      <c r="PZV34" s="30"/>
      <c r="PZW34" s="30"/>
      <c r="PZX34" s="30"/>
      <c r="PZY34" s="30"/>
      <c r="PZZ34" s="30"/>
      <c r="QAA34" s="30"/>
      <c r="QAB34" s="30"/>
      <c r="QAC34" s="30"/>
      <c r="QAD34" s="30"/>
      <c r="QAE34" s="30"/>
      <c r="QAF34" s="30"/>
      <c r="QAG34" s="30"/>
      <c r="QAH34" s="30"/>
      <c r="QAI34" s="30"/>
      <c r="QAJ34" s="30"/>
      <c r="QAK34" s="30"/>
      <c r="QAL34" s="30"/>
      <c r="QAM34" s="30"/>
      <c r="QAN34" s="30"/>
      <c r="QAO34" s="30"/>
      <c r="QAP34" s="30"/>
      <c r="QAQ34" s="30"/>
      <c r="QAR34" s="30"/>
      <c r="QAS34" s="30"/>
      <c r="QAT34" s="30"/>
      <c r="QAU34" s="30"/>
      <c r="QAV34" s="30"/>
      <c r="QAW34" s="30"/>
      <c r="QAX34" s="30"/>
      <c r="QAY34" s="30"/>
      <c r="QAZ34" s="30"/>
      <c r="QBA34" s="30"/>
      <c r="QBB34" s="30"/>
      <c r="QBC34" s="30"/>
      <c r="QBD34" s="30"/>
      <c r="QBE34" s="30"/>
      <c r="QBF34" s="30"/>
      <c r="QBG34" s="30"/>
      <c r="QBH34" s="30"/>
      <c r="QBI34" s="30"/>
      <c r="QBJ34" s="30"/>
      <c r="QBK34" s="30"/>
      <c r="QBL34" s="30"/>
      <c r="QBM34" s="30"/>
      <c r="QBN34" s="30"/>
      <c r="QBO34" s="30"/>
      <c r="QBP34" s="30"/>
      <c r="QBQ34" s="30"/>
      <c r="QBR34" s="30"/>
      <c r="QBS34" s="30"/>
      <c r="QBT34" s="30"/>
      <c r="QBU34" s="30"/>
      <c r="QBV34" s="30"/>
      <c r="QBW34" s="30"/>
      <c r="QBX34" s="30"/>
      <c r="QBY34" s="30"/>
      <c r="QBZ34" s="30"/>
      <c r="QCA34" s="30"/>
      <c r="QCB34" s="30"/>
      <c r="QCC34" s="30"/>
      <c r="QCD34" s="30"/>
      <c r="QCE34" s="30"/>
      <c r="QCF34" s="30"/>
      <c r="QCG34" s="30"/>
      <c r="QCH34" s="30"/>
      <c r="QCI34" s="30"/>
      <c r="QCJ34" s="30"/>
      <c r="QCK34" s="30"/>
      <c r="QCL34" s="30"/>
      <c r="QCM34" s="30"/>
      <c r="QCN34" s="30"/>
      <c r="QCO34" s="30"/>
      <c r="QCP34" s="30"/>
      <c r="QCQ34" s="30"/>
      <c r="QCR34" s="30"/>
      <c r="QCS34" s="30"/>
      <c r="QCT34" s="30"/>
      <c r="QCU34" s="30"/>
      <c r="QCV34" s="30"/>
      <c r="QCW34" s="30"/>
      <c r="QCX34" s="30"/>
      <c r="QCY34" s="30"/>
      <c r="QCZ34" s="30"/>
      <c r="QDA34" s="30"/>
      <c r="QDB34" s="30"/>
      <c r="QDC34" s="30"/>
      <c r="QDD34" s="30"/>
      <c r="QDE34" s="30"/>
      <c r="QDF34" s="30"/>
      <c r="QDG34" s="30"/>
      <c r="QDH34" s="30"/>
      <c r="QDI34" s="30"/>
      <c r="QDJ34" s="30"/>
      <c r="QDK34" s="30"/>
      <c r="QDL34" s="30"/>
      <c r="QDM34" s="30"/>
      <c r="QDN34" s="30"/>
      <c r="QDO34" s="30"/>
      <c r="QDP34" s="30"/>
      <c r="QDQ34" s="30"/>
      <c r="QDR34" s="30"/>
      <c r="QDS34" s="30"/>
      <c r="QDT34" s="30"/>
      <c r="QDU34" s="30"/>
      <c r="QDV34" s="30"/>
      <c r="QDW34" s="30"/>
      <c r="QDX34" s="30"/>
      <c r="QDY34" s="30"/>
      <c r="QDZ34" s="30"/>
      <c r="QEA34" s="30"/>
      <c r="QEB34" s="30"/>
      <c r="QEC34" s="30"/>
      <c r="QED34" s="30"/>
      <c r="QEE34" s="30"/>
      <c r="QEF34" s="30"/>
      <c r="QEG34" s="30"/>
      <c r="QEH34" s="30"/>
      <c r="QEI34" s="30"/>
      <c r="QEJ34" s="30"/>
      <c r="QEK34" s="30"/>
      <c r="QEL34" s="30"/>
      <c r="QEM34" s="30"/>
      <c r="QEN34" s="30"/>
      <c r="QEO34" s="30"/>
      <c r="QEP34" s="30"/>
      <c r="QEQ34" s="30"/>
      <c r="QER34" s="30"/>
      <c r="QES34" s="30"/>
      <c r="QET34" s="30"/>
      <c r="QEU34" s="30"/>
      <c r="QEV34" s="30"/>
      <c r="QEW34" s="30"/>
      <c r="QEX34" s="30"/>
      <c r="QEY34" s="30"/>
      <c r="QEZ34" s="30"/>
      <c r="QFA34" s="30"/>
      <c r="QFB34" s="30"/>
      <c r="QFC34" s="30"/>
      <c r="QFD34" s="30"/>
      <c r="QFE34" s="30"/>
      <c r="QFF34" s="30"/>
      <c r="QFG34" s="30"/>
      <c r="QFH34" s="30"/>
      <c r="QFI34" s="30"/>
      <c r="QFJ34" s="30"/>
      <c r="QFK34" s="30"/>
      <c r="QFL34" s="30"/>
      <c r="QFM34" s="30"/>
      <c r="QFN34" s="30"/>
      <c r="QFO34" s="30"/>
      <c r="QFP34" s="30"/>
      <c r="QFQ34" s="30"/>
      <c r="QFR34" s="30"/>
      <c r="QFS34" s="30"/>
      <c r="QFT34" s="30"/>
      <c r="QFU34" s="30"/>
      <c r="QFV34" s="30"/>
      <c r="QFW34" s="30"/>
      <c r="QFX34" s="30"/>
      <c r="QFY34" s="30"/>
      <c r="QFZ34" s="30"/>
      <c r="QGA34" s="30"/>
      <c r="QGB34" s="30"/>
      <c r="QGC34" s="30"/>
      <c r="QGD34" s="30"/>
      <c r="QGE34" s="30"/>
      <c r="QGF34" s="30"/>
      <c r="QGG34" s="30"/>
      <c r="QGH34" s="30"/>
      <c r="QGI34" s="30"/>
      <c r="QGJ34" s="30"/>
      <c r="QGK34" s="30"/>
      <c r="QGL34" s="30"/>
      <c r="QGM34" s="30"/>
      <c r="QGN34" s="30"/>
      <c r="QGO34" s="30"/>
      <c r="QGP34" s="30"/>
      <c r="QGQ34" s="30"/>
      <c r="QGR34" s="30"/>
      <c r="QGS34" s="30"/>
      <c r="QGT34" s="30"/>
      <c r="QGU34" s="30"/>
      <c r="QGV34" s="30"/>
      <c r="QGW34" s="30"/>
      <c r="QGX34" s="30"/>
      <c r="QGY34" s="30"/>
      <c r="QGZ34" s="30"/>
      <c r="QHA34" s="30"/>
      <c r="QHB34" s="30"/>
      <c r="QHC34" s="30"/>
      <c r="QHD34" s="30"/>
      <c r="QHE34" s="30"/>
      <c r="QHF34" s="30"/>
      <c r="QHG34" s="30"/>
      <c r="QHH34" s="30"/>
      <c r="QHI34" s="30"/>
      <c r="QHJ34" s="30"/>
      <c r="QHK34" s="30"/>
      <c r="QHL34" s="30"/>
      <c r="QHM34" s="30"/>
      <c r="QHN34" s="30"/>
      <c r="QHO34" s="30"/>
      <c r="QHP34" s="30"/>
      <c r="QHQ34" s="30"/>
      <c r="QHR34" s="30"/>
      <c r="QHS34" s="30"/>
      <c r="QHT34" s="30"/>
      <c r="QHU34" s="30"/>
      <c r="QHV34" s="30"/>
      <c r="QHW34" s="30"/>
      <c r="QHX34" s="30"/>
      <c r="QHY34" s="30"/>
      <c r="QHZ34" s="30"/>
      <c r="QIA34" s="30"/>
      <c r="QIB34" s="30"/>
      <c r="QIC34" s="30"/>
      <c r="QID34" s="30"/>
      <c r="QIE34" s="30"/>
      <c r="QIF34" s="30"/>
      <c r="QIG34" s="30"/>
      <c r="QIH34" s="30"/>
      <c r="QII34" s="30"/>
      <c r="QIJ34" s="30"/>
      <c r="QIK34" s="30"/>
      <c r="QIL34" s="30"/>
      <c r="QIM34" s="30"/>
      <c r="QIN34" s="30"/>
      <c r="QIO34" s="30"/>
      <c r="QIP34" s="30"/>
      <c r="QIQ34" s="30"/>
      <c r="QIR34" s="30"/>
      <c r="QIS34" s="30"/>
      <c r="QIT34" s="30"/>
      <c r="QIU34" s="30"/>
      <c r="QIV34" s="30"/>
      <c r="QIW34" s="30"/>
      <c r="QIX34" s="30"/>
      <c r="QIY34" s="30"/>
      <c r="QIZ34" s="30"/>
      <c r="QJA34" s="30"/>
      <c r="QJB34" s="30"/>
      <c r="QJC34" s="30"/>
      <c r="QJD34" s="30"/>
      <c r="QJE34" s="30"/>
      <c r="QJF34" s="30"/>
      <c r="QJG34" s="30"/>
      <c r="QJH34" s="30"/>
      <c r="QJI34" s="30"/>
      <c r="QJJ34" s="30"/>
      <c r="QJK34" s="30"/>
      <c r="QJL34" s="30"/>
      <c r="QJM34" s="30"/>
      <c r="QJN34" s="30"/>
      <c r="QJO34" s="30"/>
      <c r="QJP34" s="30"/>
      <c r="QJQ34" s="30"/>
      <c r="QJR34" s="30"/>
      <c r="QJS34" s="30"/>
      <c r="QJT34" s="30"/>
      <c r="QJU34" s="30"/>
      <c r="QJV34" s="30"/>
      <c r="QJW34" s="30"/>
      <c r="QJX34" s="30"/>
      <c r="QJY34" s="30"/>
      <c r="QJZ34" s="30"/>
      <c r="QKA34" s="30"/>
      <c r="QKB34" s="30"/>
      <c r="QKC34" s="30"/>
      <c r="QKD34" s="30"/>
      <c r="QKE34" s="30"/>
      <c r="QKF34" s="30"/>
      <c r="QKG34" s="30"/>
      <c r="QKH34" s="30"/>
      <c r="QKI34" s="30"/>
      <c r="QKJ34" s="30"/>
      <c r="QKK34" s="30"/>
      <c r="QKL34" s="30"/>
      <c r="QKM34" s="30"/>
      <c r="QKN34" s="30"/>
      <c r="QKO34" s="30"/>
      <c r="QKP34" s="30"/>
      <c r="QKQ34" s="30"/>
      <c r="QKR34" s="30"/>
      <c r="QKS34" s="30"/>
      <c r="QKT34" s="30"/>
      <c r="QKU34" s="30"/>
      <c r="QKV34" s="30"/>
      <c r="QKW34" s="30"/>
      <c r="QKX34" s="30"/>
      <c r="QKY34" s="30"/>
      <c r="QKZ34" s="30"/>
      <c r="QLA34" s="30"/>
      <c r="QLB34" s="30"/>
      <c r="QLC34" s="30"/>
      <c r="QLD34" s="30"/>
      <c r="QLE34" s="30"/>
      <c r="QLF34" s="30"/>
      <c r="QLG34" s="30"/>
      <c r="QLH34" s="30"/>
      <c r="QLI34" s="30"/>
      <c r="QLJ34" s="30"/>
      <c r="QLK34" s="30"/>
      <c r="QLL34" s="30"/>
      <c r="QLM34" s="30"/>
      <c r="QLN34" s="30"/>
      <c r="QLO34" s="30"/>
      <c r="QLP34" s="30"/>
      <c r="QLQ34" s="30"/>
      <c r="QLR34" s="30"/>
      <c r="QLS34" s="30"/>
      <c r="QLT34" s="30"/>
      <c r="QLU34" s="30"/>
      <c r="QLV34" s="30"/>
      <c r="QLW34" s="30"/>
      <c r="QLX34" s="30"/>
      <c r="QLY34" s="30"/>
      <c r="QLZ34" s="30"/>
      <c r="QMA34" s="30"/>
      <c r="QMB34" s="30"/>
      <c r="QMC34" s="30"/>
      <c r="QMD34" s="30"/>
      <c r="QME34" s="30"/>
      <c r="QMF34" s="30"/>
      <c r="QMG34" s="30"/>
      <c r="QMH34" s="30"/>
      <c r="QMI34" s="30"/>
      <c r="QMJ34" s="30"/>
      <c r="QMK34" s="30"/>
      <c r="QML34" s="30"/>
      <c r="QMM34" s="30"/>
      <c r="QMN34" s="30"/>
      <c r="QMO34" s="30"/>
      <c r="QMP34" s="30"/>
      <c r="QMQ34" s="30"/>
      <c r="QMR34" s="30"/>
      <c r="QMS34" s="30"/>
      <c r="QMT34" s="30"/>
      <c r="QMU34" s="30"/>
      <c r="QMV34" s="30"/>
      <c r="QMW34" s="30"/>
      <c r="QMX34" s="30"/>
      <c r="QMY34" s="30"/>
      <c r="QMZ34" s="30"/>
      <c r="QNA34" s="30"/>
      <c r="QNB34" s="30"/>
      <c r="QNC34" s="30"/>
      <c r="QND34" s="30"/>
      <c r="QNE34" s="30"/>
      <c r="QNF34" s="30"/>
      <c r="QNG34" s="30"/>
      <c r="QNH34" s="30"/>
      <c r="QNI34" s="30"/>
      <c r="QNJ34" s="30"/>
      <c r="QNK34" s="30"/>
      <c r="QNL34" s="30"/>
      <c r="QNM34" s="30"/>
      <c r="QNN34" s="30"/>
      <c r="QNO34" s="30"/>
      <c r="QNP34" s="30"/>
      <c r="QNQ34" s="30"/>
      <c r="QNR34" s="30"/>
      <c r="QNS34" s="30"/>
      <c r="QNT34" s="30"/>
      <c r="QNU34" s="30"/>
      <c r="QNV34" s="30"/>
      <c r="QNW34" s="30"/>
      <c r="QNX34" s="30"/>
      <c r="QNY34" s="30"/>
      <c r="QNZ34" s="30"/>
      <c r="QOA34" s="30"/>
      <c r="QOB34" s="30"/>
      <c r="QOC34" s="30"/>
      <c r="QOD34" s="30"/>
      <c r="QOE34" s="30"/>
      <c r="QOF34" s="30"/>
      <c r="QOG34" s="30"/>
      <c r="QOH34" s="30"/>
      <c r="QOI34" s="30"/>
      <c r="QOJ34" s="30"/>
      <c r="QOK34" s="30"/>
      <c r="QOL34" s="30"/>
      <c r="QOM34" s="30"/>
      <c r="QON34" s="30"/>
      <c r="QOO34" s="30"/>
      <c r="QOP34" s="30"/>
      <c r="QOQ34" s="30"/>
      <c r="QOR34" s="30"/>
      <c r="QOS34" s="30"/>
      <c r="QOT34" s="30"/>
      <c r="QOU34" s="30"/>
      <c r="QOV34" s="30"/>
      <c r="QOW34" s="30"/>
      <c r="QOX34" s="30"/>
      <c r="QOY34" s="30"/>
      <c r="QOZ34" s="30"/>
      <c r="QPA34" s="30"/>
      <c r="QPB34" s="30"/>
      <c r="QPC34" s="30"/>
      <c r="QPD34" s="30"/>
      <c r="QPE34" s="30"/>
      <c r="QPF34" s="30"/>
      <c r="QPG34" s="30"/>
      <c r="QPH34" s="30"/>
      <c r="QPI34" s="30"/>
      <c r="QPJ34" s="30"/>
      <c r="QPK34" s="30"/>
      <c r="QPL34" s="30"/>
      <c r="QPM34" s="30"/>
      <c r="QPN34" s="30"/>
      <c r="QPO34" s="30"/>
      <c r="QPP34" s="30"/>
      <c r="QPQ34" s="30"/>
      <c r="QPR34" s="30"/>
      <c r="QPS34" s="30"/>
      <c r="QPT34" s="30"/>
      <c r="QPU34" s="30"/>
      <c r="QPV34" s="30"/>
      <c r="QPW34" s="30"/>
      <c r="QPX34" s="30"/>
      <c r="QPY34" s="30"/>
      <c r="QPZ34" s="30"/>
      <c r="QQA34" s="30"/>
      <c r="QQB34" s="30"/>
      <c r="QQC34" s="30"/>
      <c r="QQD34" s="30"/>
      <c r="QQE34" s="30"/>
      <c r="QQF34" s="30"/>
      <c r="QQG34" s="30"/>
      <c r="QQH34" s="30"/>
      <c r="QQI34" s="30"/>
      <c r="QQJ34" s="30"/>
      <c r="QQK34" s="30"/>
      <c r="QQL34" s="30"/>
      <c r="QQM34" s="30"/>
      <c r="QQN34" s="30"/>
      <c r="QQO34" s="30"/>
      <c r="QQP34" s="30"/>
      <c r="QQQ34" s="30"/>
      <c r="QQR34" s="30"/>
      <c r="QQS34" s="30"/>
      <c r="QQT34" s="30"/>
      <c r="QQU34" s="30"/>
      <c r="QQV34" s="30"/>
      <c r="QQW34" s="30"/>
      <c r="QQX34" s="30"/>
      <c r="QQY34" s="30"/>
      <c r="QQZ34" s="30"/>
      <c r="QRA34" s="30"/>
      <c r="QRB34" s="30"/>
      <c r="QRC34" s="30"/>
      <c r="QRD34" s="30"/>
      <c r="QRE34" s="30"/>
      <c r="QRF34" s="30"/>
      <c r="QRG34" s="30"/>
      <c r="QRH34" s="30"/>
      <c r="QRI34" s="30"/>
      <c r="QRJ34" s="30"/>
      <c r="QRK34" s="30"/>
      <c r="QRL34" s="30"/>
      <c r="QRM34" s="30"/>
      <c r="QRN34" s="30"/>
      <c r="QRO34" s="30"/>
      <c r="QRP34" s="30"/>
      <c r="QRQ34" s="30"/>
      <c r="QRR34" s="30"/>
      <c r="QRS34" s="30"/>
      <c r="QRT34" s="30"/>
      <c r="QRU34" s="30"/>
      <c r="QRV34" s="30"/>
      <c r="QRW34" s="30"/>
      <c r="QRX34" s="30"/>
      <c r="QRY34" s="30"/>
      <c r="QRZ34" s="30"/>
      <c r="QSA34" s="30"/>
      <c r="QSB34" s="30"/>
      <c r="QSC34" s="30"/>
      <c r="QSD34" s="30"/>
      <c r="QSE34" s="30"/>
      <c r="QSF34" s="30"/>
      <c r="QSG34" s="30"/>
      <c r="QSH34" s="30"/>
      <c r="QSI34" s="30"/>
      <c r="QSJ34" s="30"/>
      <c r="QSK34" s="30"/>
      <c r="QSL34" s="30"/>
      <c r="QSM34" s="30"/>
      <c r="QSN34" s="30"/>
      <c r="QSO34" s="30"/>
      <c r="QSP34" s="30"/>
      <c r="QSQ34" s="30"/>
      <c r="QSR34" s="30"/>
      <c r="QSS34" s="30"/>
      <c r="QST34" s="30"/>
      <c r="QSU34" s="30"/>
      <c r="QSV34" s="30"/>
      <c r="QSW34" s="30"/>
      <c r="QSX34" s="30"/>
      <c r="QSY34" s="30"/>
      <c r="QSZ34" s="30"/>
      <c r="QTA34" s="30"/>
      <c r="QTB34" s="30"/>
      <c r="QTC34" s="30"/>
      <c r="QTD34" s="30"/>
      <c r="QTE34" s="30"/>
      <c r="QTF34" s="30"/>
      <c r="QTG34" s="30"/>
      <c r="QTH34" s="30"/>
      <c r="QTI34" s="30"/>
      <c r="QTJ34" s="30"/>
      <c r="QTK34" s="30"/>
      <c r="QTL34" s="30"/>
      <c r="QTM34" s="30"/>
      <c r="QTN34" s="30"/>
      <c r="QTO34" s="30"/>
      <c r="QTP34" s="30"/>
      <c r="QTQ34" s="30"/>
      <c r="QTR34" s="30"/>
      <c r="QTS34" s="30"/>
      <c r="QTT34" s="30"/>
      <c r="QTU34" s="30"/>
      <c r="QTV34" s="30"/>
      <c r="QTW34" s="30"/>
      <c r="QTX34" s="30"/>
      <c r="QTY34" s="30"/>
      <c r="QTZ34" s="30"/>
      <c r="QUA34" s="30"/>
      <c r="QUB34" s="30"/>
      <c r="QUC34" s="30"/>
      <c r="QUD34" s="30"/>
      <c r="QUE34" s="30"/>
      <c r="QUF34" s="30"/>
      <c r="QUG34" s="30"/>
      <c r="QUH34" s="30"/>
      <c r="QUI34" s="30"/>
      <c r="QUJ34" s="30"/>
      <c r="QUK34" s="30"/>
      <c r="QUL34" s="30"/>
      <c r="QUM34" s="30"/>
      <c r="QUN34" s="30"/>
      <c r="QUO34" s="30"/>
      <c r="QUP34" s="30"/>
      <c r="QUQ34" s="30"/>
      <c r="QUR34" s="30"/>
      <c r="QUS34" s="30"/>
      <c r="QUT34" s="30"/>
      <c r="QUU34" s="30"/>
      <c r="QUV34" s="30"/>
      <c r="QUW34" s="30"/>
      <c r="QUX34" s="30"/>
      <c r="QUY34" s="30"/>
      <c r="QUZ34" s="30"/>
      <c r="QVA34" s="30"/>
      <c r="QVB34" s="30"/>
      <c r="QVC34" s="30"/>
      <c r="QVD34" s="30"/>
      <c r="QVE34" s="30"/>
      <c r="QVF34" s="30"/>
      <c r="QVG34" s="30"/>
      <c r="QVH34" s="30"/>
      <c r="QVI34" s="30"/>
      <c r="QVJ34" s="30"/>
      <c r="QVK34" s="30"/>
      <c r="QVL34" s="30"/>
      <c r="QVM34" s="30"/>
      <c r="QVN34" s="30"/>
      <c r="QVO34" s="30"/>
      <c r="QVP34" s="30"/>
      <c r="QVQ34" s="30"/>
      <c r="QVR34" s="30"/>
      <c r="QVS34" s="30"/>
      <c r="QVT34" s="30"/>
      <c r="QVU34" s="30"/>
      <c r="QVV34" s="30"/>
      <c r="QVW34" s="30"/>
      <c r="QVX34" s="30"/>
      <c r="QVY34" s="30"/>
      <c r="QVZ34" s="30"/>
      <c r="QWA34" s="30"/>
      <c r="QWB34" s="30"/>
      <c r="QWC34" s="30"/>
      <c r="QWD34" s="30"/>
      <c r="QWE34" s="30"/>
      <c r="QWF34" s="30"/>
      <c r="QWG34" s="30"/>
      <c r="QWH34" s="30"/>
      <c r="QWI34" s="30"/>
      <c r="QWJ34" s="30"/>
      <c r="QWK34" s="30"/>
      <c r="QWL34" s="30"/>
      <c r="QWM34" s="30"/>
      <c r="QWN34" s="30"/>
      <c r="QWO34" s="30"/>
      <c r="QWP34" s="30"/>
      <c r="QWQ34" s="30"/>
      <c r="QWR34" s="30"/>
      <c r="QWS34" s="30"/>
      <c r="QWT34" s="30"/>
      <c r="QWU34" s="30"/>
      <c r="QWV34" s="30"/>
      <c r="QWW34" s="30"/>
      <c r="QWX34" s="30"/>
      <c r="QWY34" s="30"/>
      <c r="QWZ34" s="30"/>
      <c r="QXA34" s="30"/>
      <c r="QXB34" s="30"/>
      <c r="QXC34" s="30"/>
      <c r="QXD34" s="30"/>
      <c r="QXE34" s="30"/>
      <c r="QXF34" s="30"/>
      <c r="QXG34" s="30"/>
      <c r="QXH34" s="30"/>
      <c r="QXI34" s="30"/>
      <c r="QXJ34" s="30"/>
      <c r="QXK34" s="30"/>
      <c r="QXL34" s="30"/>
      <c r="QXM34" s="30"/>
      <c r="QXN34" s="30"/>
      <c r="QXO34" s="30"/>
      <c r="QXP34" s="30"/>
      <c r="QXQ34" s="30"/>
      <c r="QXR34" s="30"/>
      <c r="QXS34" s="30"/>
      <c r="QXT34" s="30"/>
      <c r="QXU34" s="30"/>
      <c r="QXV34" s="30"/>
      <c r="QXW34" s="30"/>
      <c r="QXX34" s="30"/>
      <c r="QXY34" s="30"/>
      <c r="QXZ34" s="30"/>
      <c r="QYA34" s="30"/>
      <c r="QYB34" s="30"/>
      <c r="QYC34" s="30"/>
      <c r="QYD34" s="30"/>
      <c r="QYE34" s="30"/>
      <c r="QYF34" s="30"/>
      <c r="QYG34" s="30"/>
      <c r="QYH34" s="30"/>
      <c r="QYI34" s="30"/>
      <c r="QYJ34" s="30"/>
      <c r="QYK34" s="30"/>
      <c r="QYL34" s="30"/>
      <c r="QYM34" s="30"/>
      <c r="QYN34" s="30"/>
      <c r="QYO34" s="30"/>
      <c r="QYP34" s="30"/>
      <c r="QYQ34" s="30"/>
      <c r="QYR34" s="30"/>
      <c r="QYS34" s="30"/>
      <c r="QYT34" s="30"/>
      <c r="QYU34" s="30"/>
      <c r="QYV34" s="30"/>
      <c r="QYW34" s="30"/>
      <c r="QYX34" s="30"/>
      <c r="QYY34" s="30"/>
      <c r="QYZ34" s="30"/>
      <c r="QZA34" s="30"/>
      <c r="QZB34" s="30"/>
      <c r="QZC34" s="30"/>
      <c r="QZD34" s="30"/>
      <c r="QZE34" s="30"/>
      <c r="QZF34" s="30"/>
      <c r="QZG34" s="30"/>
      <c r="QZH34" s="30"/>
      <c r="QZI34" s="30"/>
      <c r="QZJ34" s="30"/>
      <c r="QZK34" s="30"/>
      <c r="QZL34" s="30"/>
      <c r="QZM34" s="30"/>
      <c r="QZN34" s="30"/>
      <c r="QZO34" s="30"/>
      <c r="QZP34" s="30"/>
      <c r="QZQ34" s="30"/>
      <c r="QZR34" s="30"/>
      <c r="QZS34" s="30"/>
      <c r="QZT34" s="30"/>
      <c r="QZU34" s="30"/>
      <c r="QZV34" s="30"/>
      <c r="QZW34" s="30"/>
      <c r="QZX34" s="30"/>
      <c r="QZY34" s="30"/>
      <c r="QZZ34" s="30"/>
      <c r="RAA34" s="30"/>
      <c r="RAB34" s="30"/>
      <c r="RAC34" s="30"/>
      <c r="RAD34" s="30"/>
      <c r="RAE34" s="30"/>
      <c r="RAF34" s="30"/>
      <c r="RAG34" s="30"/>
      <c r="RAH34" s="30"/>
      <c r="RAI34" s="30"/>
      <c r="RAJ34" s="30"/>
      <c r="RAK34" s="30"/>
      <c r="RAL34" s="30"/>
      <c r="RAM34" s="30"/>
      <c r="RAN34" s="30"/>
      <c r="RAO34" s="30"/>
      <c r="RAP34" s="30"/>
      <c r="RAQ34" s="30"/>
      <c r="RAR34" s="30"/>
      <c r="RAS34" s="30"/>
      <c r="RAT34" s="30"/>
      <c r="RAU34" s="30"/>
      <c r="RAV34" s="30"/>
      <c r="RAW34" s="30"/>
      <c r="RAX34" s="30"/>
      <c r="RAY34" s="30"/>
      <c r="RAZ34" s="30"/>
      <c r="RBA34" s="30"/>
      <c r="RBB34" s="30"/>
      <c r="RBC34" s="30"/>
      <c r="RBD34" s="30"/>
      <c r="RBE34" s="30"/>
      <c r="RBF34" s="30"/>
      <c r="RBG34" s="30"/>
      <c r="RBH34" s="30"/>
      <c r="RBI34" s="30"/>
      <c r="RBJ34" s="30"/>
      <c r="RBK34" s="30"/>
      <c r="RBL34" s="30"/>
      <c r="RBM34" s="30"/>
      <c r="RBN34" s="30"/>
      <c r="RBO34" s="30"/>
      <c r="RBP34" s="30"/>
      <c r="RBQ34" s="30"/>
      <c r="RBR34" s="30"/>
      <c r="RBS34" s="30"/>
      <c r="RBT34" s="30"/>
      <c r="RBU34" s="30"/>
      <c r="RBV34" s="30"/>
      <c r="RBW34" s="30"/>
      <c r="RBX34" s="30"/>
      <c r="RBY34" s="30"/>
      <c r="RBZ34" s="30"/>
      <c r="RCA34" s="30"/>
      <c r="RCB34" s="30"/>
      <c r="RCC34" s="30"/>
      <c r="RCD34" s="30"/>
      <c r="RCE34" s="30"/>
      <c r="RCF34" s="30"/>
      <c r="RCG34" s="30"/>
      <c r="RCH34" s="30"/>
      <c r="RCI34" s="30"/>
      <c r="RCJ34" s="30"/>
      <c r="RCK34" s="30"/>
      <c r="RCL34" s="30"/>
      <c r="RCM34" s="30"/>
      <c r="RCN34" s="30"/>
      <c r="RCO34" s="30"/>
      <c r="RCP34" s="30"/>
      <c r="RCQ34" s="30"/>
      <c r="RCR34" s="30"/>
      <c r="RCS34" s="30"/>
      <c r="RCT34" s="30"/>
      <c r="RCU34" s="30"/>
      <c r="RCV34" s="30"/>
      <c r="RCW34" s="30"/>
      <c r="RCX34" s="30"/>
      <c r="RCY34" s="30"/>
      <c r="RCZ34" s="30"/>
      <c r="RDA34" s="30"/>
      <c r="RDB34" s="30"/>
      <c r="RDC34" s="30"/>
      <c r="RDD34" s="30"/>
      <c r="RDE34" s="30"/>
      <c r="RDF34" s="30"/>
      <c r="RDG34" s="30"/>
      <c r="RDH34" s="30"/>
      <c r="RDI34" s="30"/>
      <c r="RDJ34" s="30"/>
      <c r="RDK34" s="30"/>
      <c r="RDL34" s="30"/>
      <c r="RDM34" s="30"/>
      <c r="RDN34" s="30"/>
      <c r="RDO34" s="30"/>
      <c r="RDP34" s="30"/>
      <c r="RDQ34" s="30"/>
      <c r="RDR34" s="30"/>
      <c r="RDS34" s="30"/>
      <c r="RDT34" s="30"/>
      <c r="RDU34" s="30"/>
      <c r="RDV34" s="30"/>
      <c r="RDW34" s="30"/>
      <c r="RDX34" s="30"/>
      <c r="RDY34" s="30"/>
      <c r="RDZ34" s="30"/>
      <c r="REA34" s="30"/>
      <c r="REB34" s="30"/>
      <c r="REC34" s="30"/>
      <c r="RED34" s="30"/>
      <c r="REE34" s="30"/>
      <c r="REF34" s="30"/>
      <c r="REG34" s="30"/>
      <c r="REH34" s="30"/>
      <c r="REI34" s="30"/>
      <c r="REJ34" s="30"/>
      <c r="REK34" s="30"/>
      <c r="REL34" s="30"/>
      <c r="REM34" s="30"/>
      <c r="REN34" s="30"/>
      <c r="REO34" s="30"/>
      <c r="REP34" s="30"/>
      <c r="REQ34" s="30"/>
      <c r="RER34" s="30"/>
      <c r="RES34" s="30"/>
      <c r="RET34" s="30"/>
      <c r="REU34" s="30"/>
      <c r="REV34" s="30"/>
      <c r="REW34" s="30"/>
      <c r="REX34" s="30"/>
      <c r="REY34" s="30"/>
      <c r="REZ34" s="30"/>
      <c r="RFA34" s="30"/>
      <c r="RFB34" s="30"/>
      <c r="RFC34" s="30"/>
      <c r="RFD34" s="30"/>
      <c r="RFE34" s="30"/>
      <c r="RFF34" s="30"/>
      <c r="RFG34" s="30"/>
      <c r="RFH34" s="30"/>
      <c r="RFI34" s="30"/>
      <c r="RFJ34" s="30"/>
      <c r="RFK34" s="30"/>
      <c r="RFL34" s="30"/>
      <c r="RFM34" s="30"/>
      <c r="RFN34" s="30"/>
      <c r="RFO34" s="30"/>
      <c r="RFP34" s="30"/>
      <c r="RFQ34" s="30"/>
      <c r="RFR34" s="30"/>
      <c r="RFS34" s="30"/>
      <c r="RFT34" s="30"/>
      <c r="RFU34" s="30"/>
      <c r="RFV34" s="30"/>
      <c r="RFW34" s="30"/>
      <c r="RFX34" s="30"/>
      <c r="RFY34" s="30"/>
      <c r="RFZ34" s="30"/>
      <c r="RGA34" s="30"/>
      <c r="RGB34" s="30"/>
      <c r="RGC34" s="30"/>
      <c r="RGD34" s="30"/>
      <c r="RGE34" s="30"/>
      <c r="RGF34" s="30"/>
      <c r="RGG34" s="30"/>
      <c r="RGH34" s="30"/>
      <c r="RGI34" s="30"/>
      <c r="RGJ34" s="30"/>
      <c r="RGK34" s="30"/>
      <c r="RGL34" s="30"/>
      <c r="RGM34" s="30"/>
      <c r="RGN34" s="30"/>
      <c r="RGO34" s="30"/>
      <c r="RGP34" s="30"/>
      <c r="RGQ34" s="30"/>
      <c r="RGR34" s="30"/>
      <c r="RGS34" s="30"/>
      <c r="RGT34" s="30"/>
      <c r="RGU34" s="30"/>
      <c r="RGV34" s="30"/>
      <c r="RGW34" s="30"/>
      <c r="RGX34" s="30"/>
      <c r="RGY34" s="30"/>
      <c r="RGZ34" s="30"/>
      <c r="RHA34" s="30"/>
      <c r="RHB34" s="30"/>
      <c r="RHC34" s="30"/>
      <c r="RHD34" s="30"/>
      <c r="RHE34" s="30"/>
      <c r="RHF34" s="30"/>
      <c r="RHG34" s="30"/>
      <c r="RHH34" s="30"/>
      <c r="RHI34" s="30"/>
      <c r="RHJ34" s="30"/>
      <c r="RHK34" s="30"/>
      <c r="RHL34" s="30"/>
      <c r="RHM34" s="30"/>
      <c r="RHN34" s="30"/>
      <c r="RHO34" s="30"/>
      <c r="RHP34" s="30"/>
      <c r="RHQ34" s="30"/>
      <c r="RHR34" s="30"/>
      <c r="RHS34" s="30"/>
      <c r="RHT34" s="30"/>
      <c r="RHU34" s="30"/>
      <c r="RHV34" s="30"/>
      <c r="RHW34" s="30"/>
      <c r="RHX34" s="30"/>
      <c r="RHY34" s="30"/>
      <c r="RHZ34" s="30"/>
      <c r="RIA34" s="30"/>
      <c r="RIB34" s="30"/>
      <c r="RIC34" s="30"/>
      <c r="RID34" s="30"/>
      <c r="RIE34" s="30"/>
      <c r="RIF34" s="30"/>
      <c r="RIG34" s="30"/>
      <c r="RIH34" s="30"/>
      <c r="RII34" s="30"/>
      <c r="RIJ34" s="30"/>
      <c r="RIK34" s="30"/>
      <c r="RIL34" s="30"/>
      <c r="RIM34" s="30"/>
      <c r="RIN34" s="30"/>
      <c r="RIO34" s="30"/>
      <c r="RIP34" s="30"/>
      <c r="RIQ34" s="30"/>
      <c r="RIR34" s="30"/>
      <c r="RIS34" s="30"/>
      <c r="RIT34" s="30"/>
      <c r="RIU34" s="30"/>
      <c r="RIV34" s="30"/>
      <c r="RIW34" s="30"/>
      <c r="RIX34" s="30"/>
      <c r="RIY34" s="30"/>
      <c r="RIZ34" s="30"/>
      <c r="RJA34" s="30"/>
      <c r="RJB34" s="30"/>
      <c r="RJC34" s="30"/>
      <c r="RJD34" s="30"/>
      <c r="RJE34" s="30"/>
      <c r="RJF34" s="30"/>
      <c r="RJG34" s="30"/>
      <c r="RJH34" s="30"/>
      <c r="RJI34" s="30"/>
      <c r="RJJ34" s="30"/>
      <c r="RJK34" s="30"/>
      <c r="RJL34" s="30"/>
      <c r="RJM34" s="30"/>
      <c r="RJN34" s="30"/>
      <c r="RJO34" s="30"/>
      <c r="RJP34" s="30"/>
      <c r="RJQ34" s="30"/>
      <c r="RJR34" s="30"/>
      <c r="RJS34" s="30"/>
      <c r="RJT34" s="30"/>
      <c r="RJU34" s="30"/>
      <c r="RJV34" s="30"/>
      <c r="RJW34" s="30"/>
      <c r="RJX34" s="30"/>
      <c r="RJY34" s="30"/>
      <c r="RJZ34" s="30"/>
      <c r="RKA34" s="30"/>
      <c r="RKB34" s="30"/>
      <c r="RKC34" s="30"/>
      <c r="RKD34" s="30"/>
      <c r="RKE34" s="30"/>
      <c r="RKF34" s="30"/>
      <c r="RKG34" s="30"/>
      <c r="RKH34" s="30"/>
      <c r="RKI34" s="30"/>
      <c r="RKJ34" s="30"/>
      <c r="RKK34" s="30"/>
      <c r="RKL34" s="30"/>
      <c r="RKM34" s="30"/>
      <c r="RKN34" s="30"/>
      <c r="RKO34" s="30"/>
      <c r="RKP34" s="30"/>
      <c r="RKQ34" s="30"/>
      <c r="RKR34" s="30"/>
      <c r="RKS34" s="30"/>
      <c r="RKT34" s="30"/>
      <c r="RKU34" s="30"/>
      <c r="RKV34" s="30"/>
      <c r="RKW34" s="30"/>
      <c r="RKX34" s="30"/>
      <c r="RKY34" s="30"/>
      <c r="RKZ34" s="30"/>
      <c r="RLA34" s="30"/>
      <c r="RLB34" s="30"/>
      <c r="RLC34" s="30"/>
      <c r="RLD34" s="30"/>
      <c r="RLE34" s="30"/>
      <c r="RLF34" s="30"/>
      <c r="RLG34" s="30"/>
      <c r="RLH34" s="30"/>
      <c r="RLI34" s="30"/>
      <c r="RLJ34" s="30"/>
      <c r="RLK34" s="30"/>
      <c r="RLL34" s="30"/>
      <c r="RLM34" s="30"/>
      <c r="RLN34" s="30"/>
      <c r="RLO34" s="30"/>
      <c r="RLP34" s="30"/>
      <c r="RLQ34" s="30"/>
      <c r="RLR34" s="30"/>
      <c r="RLS34" s="30"/>
      <c r="RLT34" s="30"/>
      <c r="RLU34" s="30"/>
      <c r="RLV34" s="30"/>
      <c r="RLW34" s="30"/>
      <c r="RLX34" s="30"/>
      <c r="RLY34" s="30"/>
      <c r="RLZ34" s="30"/>
      <c r="RMA34" s="30"/>
      <c r="RMB34" s="30"/>
      <c r="RMC34" s="30"/>
      <c r="RMD34" s="30"/>
      <c r="RME34" s="30"/>
      <c r="RMF34" s="30"/>
      <c r="RMG34" s="30"/>
      <c r="RMH34" s="30"/>
      <c r="RMI34" s="30"/>
      <c r="RMJ34" s="30"/>
      <c r="RMK34" s="30"/>
      <c r="RML34" s="30"/>
      <c r="RMM34" s="30"/>
      <c r="RMN34" s="30"/>
      <c r="RMO34" s="30"/>
      <c r="RMP34" s="30"/>
      <c r="RMQ34" s="30"/>
      <c r="RMR34" s="30"/>
      <c r="RMS34" s="30"/>
      <c r="RMT34" s="30"/>
      <c r="RMU34" s="30"/>
      <c r="RMV34" s="30"/>
      <c r="RMW34" s="30"/>
      <c r="RMX34" s="30"/>
      <c r="RMY34" s="30"/>
      <c r="RMZ34" s="30"/>
      <c r="RNA34" s="30"/>
      <c r="RNB34" s="30"/>
      <c r="RNC34" s="30"/>
      <c r="RND34" s="30"/>
      <c r="RNE34" s="30"/>
      <c r="RNF34" s="30"/>
      <c r="RNG34" s="30"/>
      <c r="RNH34" s="30"/>
      <c r="RNI34" s="30"/>
      <c r="RNJ34" s="30"/>
      <c r="RNK34" s="30"/>
      <c r="RNL34" s="30"/>
      <c r="RNM34" s="30"/>
      <c r="RNN34" s="30"/>
      <c r="RNO34" s="30"/>
      <c r="RNP34" s="30"/>
      <c r="RNQ34" s="30"/>
      <c r="RNR34" s="30"/>
      <c r="RNS34" s="30"/>
      <c r="RNT34" s="30"/>
      <c r="RNU34" s="30"/>
      <c r="RNV34" s="30"/>
      <c r="RNW34" s="30"/>
      <c r="RNX34" s="30"/>
      <c r="RNY34" s="30"/>
      <c r="RNZ34" s="30"/>
      <c r="ROA34" s="30"/>
      <c r="ROB34" s="30"/>
      <c r="ROC34" s="30"/>
      <c r="ROD34" s="30"/>
      <c r="ROE34" s="30"/>
      <c r="ROF34" s="30"/>
      <c r="ROG34" s="30"/>
      <c r="ROH34" s="30"/>
      <c r="ROI34" s="30"/>
      <c r="ROJ34" s="30"/>
      <c r="ROK34" s="30"/>
      <c r="ROL34" s="30"/>
      <c r="ROM34" s="30"/>
      <c r="RON34" s="30"/>
      <c r="ROO34" s="30"/>
      <c r="ROP34" s="30"/>
      <c r="ROQ34" s="30"/>
      <c r="ROR34" s="30"/>
      <c r="ROS34" s="30"/>
      <c r="ROT34" s="30"/>
      <c r="ROU34" s="30"/>
      <c r="ROV34" s="30"/>
      <c r="ROW34" s="30"/>
      <c r="ROX34" s="30"/>
      <c r="ROY34" s="30"/>
      <c r="ROZ34" s="30"/>
      <c r="RPA34" s="30"/>
      <c r="RPB34" s="30"/>
      <c r="RPC34" s="30"/>
      <c r="RPD34" s="30"/>
      <c r="RPE34" s="30"/>
      <c r="RPF34" s="30"/>
      <c r="RPG34" s="30"/>
      <c r="RPH34" s="30"/>
      <c r="RPI34" s="30"/>
      <c r="RPJ34" s="30"/>
      <c r="RPK34" s="30"/>
      <c r="RPL34" s="30"/>
      <c r="RPM34" s="30"/>
      <c r="RPN34" s="30"/>
      <c r="RPO34" s="30"/>
      <c r="RPP34" s="30"/>
      <c r="RPQ34" s="30"/>
      <c r="RPR34" s="30"/>
      <c r="RPS34" s="30"/>
      <c r="RPT34" s="30"/>
      <c r="RPU34" s="30"/>
      <c r="RPV34" s="30"/>
      <c r="RPW34" s="30"/>
      <c r="RPX34" s="30"/>
      <c r="RPY34" s="30"/>
      <c r="RPZ34" s="30"/>
      <c r="RQA34" s="30"/>
      <c r="RQB34" s="30"/>
      <c r="RQC34" s="30"/>
      <c r="RQD34" s="30"/>
      <c r="RQE34" s="30"/>
      <c r="RQF34" s="30"/>
      <c r="RQG34" s="30"/>
      <c r="RQH34" s="30"/>
      <c r="RQI34" s="30"/>
      <c r="RQJ34" s="30"/>
      <c r="RQK34" s="30"/>
      <c r="RQL34" s="30"/>
      <c r="RQM34" s="30"/>
      <c r="RQN34" s="30"/>
      <c r="RQO34" s="30"/>
      <c r="RQP34" s="30"/>
      <c r="RQQ34" s="30"/>
      <c r="RQR34" s="30"/>
      <c r="RQS34" s="30"/>
      <c r="RQT34" s="30"/>
      <c r="RQU34" s="30"/>
      <c r="RQV34" s="30"/>
      <c r="RQW34" s="30"/>
      <c r="RQX34" s="30"/>
      <c r="RQY34" s="30"/>
      <c r="RQZ34" s="30"/>
      <c r="RRA34" s="30"/>
      <c r="RRB34" s="30"/>
      <c r="RRC34" s="30"/>
      <c r="RRD34" s="30"/>
      <c r="RRE34" s="30"/>
      <c r="RRF34" s="30"/>
      <c r="RRG34" s="30"/>
      <c r="RRH34" s="30"/>
      <c r="RRI34" s="30"/>
      <c r="RRJ34" s="30"/>
      <c r="RRK34" s="30"/>
      <c r="RRL34" s="30"/>
      <c r="RRM34" s="30"/>
      <c r="RRN34" s="30"/>
      <c r="RRO34" s="30"/>
      <c r="RRP34" s="30"/>
      <c r="RRQ34" s="30"/>
      <c r="RRR34" s="30"/>
      <c r="RRS34" s="30"/>
      <c r="RRT34" s="30"/>
      <c r="RRU34" s="30"/>
      <c r="RRV34" s="30"/>
      <c r="RRW34" s="30"/>
      <c r="RRX34" s="30"/>
      <c r="RRY34" s="30"/>
      <c r="RRZ34" s="30"/>
      <c r="RSA34" s="30"/>
      <c r="RSB34" s="30"/>
      <c r="RSC34" s="30"/>
      <c r="RSD34" s="30"/>
      <c r="RSE34" s="30"/>
      <c r="RSF34" s="30"/>
      <c r="RSG34" s="30"/>
      <c r="RSH34" s="30"/>
      <c r="RSI34" s="30"/>
      <c r="RSJ34" s="30"/>
      <c r="RSK34" s="30"/>
      <c r="RSL34" s="30"/>
      <c r="RSM34" s="30"/>
      <c r="RSN34" s="30"/>
      <c r="RSO34" s="30"/>
      <c r="RSP34" s="30"/>
      <c r="RSQ34" s="30"/>
      <c r="RSR34" s="30"/>
      <c r="RSS34" s="30"/>
      <c r="RST34" s="30"/>
      <c r="RSU34" s="30"/>
      <c r="RSV34" s="30"/>
      <c r="RSW34" s="30"/>
      <c r="RSX34" s="30"/>
      <c r="RSY34" s="30"/>
      <c r="RSZ34" s="30"/>
      <c r="RTA34" s="30"/>
      <c r="RTB34" s="30"/>
      <c r="RTC34" s="30"/>
      <c r="RTD34" s="30"/>
      <c r="RTE34" s="30"/>
      <c r="RTF34" s="30"/>
      <c r="RTG34" s="30"/>
      <c r="RTH34" s="30"/>
      <c r="RTI34" s="30"/>
      <c r="RTJ34" s="30"/>
      <c r="RTK34" s="30"/>
      <c r="RTL34" s="30"/>
      <c r="RTM34" s="30"/>
      <c r="RTN34" s="30"/>
      <c r="RTO34" s="30"/>
      <c r="RTP34" s="30"/>
      <c r="RTQ34" s="30"/>
      <c r="RTR34" s="30"/>
      <c r="RTS34" s="30"/>
      <c r="RTT34" s="30"/>
      <c r="RTU34" s="30"/>
      <c r="RTV34" s="30"/>
      <c r="RTW34" s="30"/>
      <c r="RTX34" s="30"/>
      <c r="RTY34" s="30"/>
      <c r="RTZ34" s="30"/>
      <c r="RUA34" s="30"/>
      <c r="RUB34" s="30"/>
      <c r="RUC34" s="30"/>
      <c r="RUD34" s="30"/>
      <c r="RUE34" s="30"/>
      <c r="RUF34" s="30"/>
      <c r="RUG34" s="30"/>
      <c r="RUH34" s="30"/>
      <c r="RUI34" s="30"/>
      <c r="RUJ34" s="30"/>
      <c r="RUK34" s="30"/>
      <c r="RUL34" s="30"/>
      <c r="RUM34" s="30"/>
      <c r="RUN34" s="30"/>
      <c r="RUO34" s="30"/>
      <c r="RUP34" s="30"/>
      <c r="RUQ34" s="30"/>
      <c r="RUR34" s="30"/>
      <c r="RUS34" s="30"/>
      <c r="RUT34" s="30"/>
      <c r="RUU34" s="30"/>
      <c r="RUV34" s="30"/>
      <c r="RUW34" s="30"/>
      <c r="RUX34" s="30"/>
      <c r="RUY34" s="30"/>
      <c r="RUZ34" s="30"/>
      <c r="RVA34" s="30"/>
      <c r="RVB34" s="30"/>
      <c r="RVC34" s="30"/>
      <c r="RVD34" s="30"/>
      <c r="RVE34" s="30"/>
      <c r="RVF34" s="30"/>
      <c r="RVG34" s="30"/>
      <c r="RVH34" s="30"/>
      <c r="RVI34" s="30"/>
      <c r="RVJ34" s="30"/>
      <c r="RVK34" s="30"/>
      <c r="RVL34" s="30"/>
      <c r="RVM34" s="30"/>
      <c r="RVN34" s="30"/>
      <c r="RVO34" s="30"/>
      <c r="RVP34" s="30"/>
      <c r="RVQ34" s="30"/>
      <c r="RVR34" s="30"/>
      <c r="RVS34" s="30"/>
      <c r="RVT34" s="30"/>
      <c r="RVU34" s="30"/>
      <c r="RVV34" s="30"/>
      <c r="RVW34" s="30"/>
      <c r="RVX34" s="30"/>
      <c r="RVY34" s="30"/>
      <c r="RVZ34" s="30"/>
      <c r="RWA34" s="30"/>
      <c r="RWB34" s="30"/>
      <c r="RWC34" s="30"/>
      <c r="RWD34" s="30"/>
      <c r="RWE34" s="30"/>
      <c r="RWF34" s="30"/>
      <c r="RWG34" s="30"/>
      <c r="RWH34" s="30"/>
      <c r="RWI34" s="30"/>
      <c r="RWJ34" s="30"/>
      <c r="RWK34" s="30"/>
      <c r="RWL34" s="30"/>
      <c r="RWM34" s="30"/>
      <c r="RWN34" s="30"/>
      <c r="RWO34" s="30"/>
      <c r="RWP34" s="30"/>
      <c r="RWQ34" s="30"/>
      <c r="RWR34" s="30"/>
      <c r="RWS34" s="30"/>
      <c r="RWT34" s="30"/>
      <c r="RWU34" s="30"/>
      <c r="RWV34" s="30"/>
      <c r="RWW34" s="30"/>
      <c r="RWX34" s="30"/>
      <c r="RWY34" s="30"/>
      <c r="RWZ34" s="30"/>
      <c r="RXA34" s="30"/>
      <c r="RXB34" s="30"/>
      <c r="RXC34" s="30"/>
      <c r="RXD34" s="30"/>
      <c r="RXE34" s="30"/>
      <c r="RXF34" s="30"/>
      <c r="RXG34" s="30"/>
      <c r="RXH34" s="30"/>
      <c r="RXI34" s="30"/>
      <c r="RXJ34" s="30"/>
      <c r="RXK34" s="30"/>
      <c r="RXL34" s="30"/>
      <c r="RXM34" s="30"/>
      <c r="RXN34" s="30"/>
      <c r="RXO34" s="30"/>
      <c r="RXP34" s="30"/>
      <c r="RXQ34" s="30"/>
      <c r="RXR34" s="30"/>
      <c r="RXS34" s="30"/>
      <c r="RXT34" s="30"/>
      <c r="RXU34" s="30"/>
      <c r="RXV34" s="30"/>
      <c r="RXW34" s="30"/>
      <c r="RXX34" s="30"/>
      <c r="RXY34" s="30"/>
      <c r="RXZ34" s="30"/>
      <c r="RYA34" s="30"/>
      <c r="RYB34" s="30"/>
      <c r="RYC34" s="30"/>
      <c r="RYD34" s="30"/>
      <c r="RYE34" s="30"/>
      <c r="RYF34" s="30"/>
      <c r="RYG34" s="30"/>
      <c r="RYH34" s="30"/>
      <c r="RYI34" s="30"/>
      <c r="RYJ34" s="30"/>
      <c r="RYK34" s="30"/>
      <c r="RYL34" s="30"/>
      <c r="RYM34" s="30"/>
      <c r="RYN34" s="30"/>
      <c r="RYO34" s="30"/>
      <c r="RYP34" s="30"/>
      <c r="RYQ34" s="30"/>
      <c r="RYR34" s="30"/>
      <c r="RYS34" s="30"/>
      <c r="RYT34" s="30"/>
      <c r="RYU34" s="30"/>
      <c r="RYV34" s="30"/>
      <c r="RYW34" s="30"/>
      <c r="RYX34" s="30"/>
      <c r="RYY34" s="30"/>
      <c r="RYZ34" s="30"/>
      <c r="RZA34" s="30"/>
      <c r="RZB34" s="30"/>
      <c r="RZC34" s="30"/>
      <c r="RZD34" s="30"/>
      <c r="RZE34" s="30"/>
      <c r="RZF34" s="30"/>
      <c r="RZG34" s="30"/>
      <c r="RZH34" s="30"/>
      <c r="RZI34" s="30"/>
      <c r="RZJ34" s="30"/>
      <c r="RZK34" s="30"/>
      <c r="RZL34" s="30"/>
      <c r="RZM34" s="30"/>
      <c r="RZN34" s="30"/>
      <c r="RZO34" s="30"/>
      <c r="RZP34" s="30"/>
      <c r="RZQ34" s="30"/>
      <c r="RZR34" s="30"/>
      <c r="RZS34" s="30"/>
      <c r="RZT34" s="30"/>
      <c r="RZU34" s="30"/>
      <c r="RZV34" s="30"/>
      <c r="RZW34" s="30"/>
      <c r="RZX34" s="30"/>
      <c r="RZY34" s="30"/>
      <c r="RZZ34" s="30"/>
      <c r="SAA34" s="30"/>
      <c r="SAB34" s="30"/>
      <c r="SAC34" s="30"/>
      <c r="SAD34" s="30"/>
      <c r="SAE34" s="30"/>
      <c r="SAF34" s="30"/>
      <c r="SAG34" s="30"/>
      <c r="SAH34" s="30"/>
      <c r="SAI34" s="30"/>
      <c r="SAJ34" s="30"/>
      <c r="SAK34" s="30"/>
      <c r="SAL34" s="30"/>
      <c r="SAM34" s="30"/>
      <c r="SAN34" s="30"/>
      <c r="SAO34" s="30"/>
      <c r="SAP34" s="30"/>
      <c r="SAQ34" s="30"/>
      <c r="SAR34" s="30"/>
      <c r="SAS34" s="30"/>
      <c r="SAT34" s="30"/>
      <c r="SAU34" s="30"/>
      <c r="SAV34" s="30"/>
      <c r="SAW34" s="30"/>
      <c r="SAX34" s="30"/>
      <c r="SAY34" s="30"/>
      <c r="SAZ34" s="30"/>
      <c r="SBA34" s="30"/>
      <c r="SBB34" s="30"/>
      <c r="SBC34" s="30"/>
      <c r="SBD34" s="30"/>
      <c r="SBE34" s="30"/>
      <c r="SBF34" s="30"/>
      <c r="SBG34" s="30"/>
      <c r="SBH34" s="30"/>
      <c r="SBI34" s="30"/>
      <c r="SBJ34" s="30"/>
      <c r="SBK34" s="30"/>
      <c r="SBL34" s="30"/>
      <c r="SBM34" s="30"/>
      <c r="SBN34" s="30"/>
      <c r="SBO34" s="30"/>
      <c r="SBP34" s="30"/>
      <c r="SBQ34" s="30"/>
      <c r="SBR34" s="30"/>
      <c r="SBS34" s="30"/>
      <c r="SBT34" s="30"/>
      <c r="SBU34" s="30"/>
      <c r="SBV34" s="30"/>
      <c r="SBW34" s="30"/>
      <c r="SBX34" s="30"/>
      <c r="SBY34" s="30"/>
      <c r="SBZ34" s="30"/>
      <c r="SCA34" s="30"/>
      <c r="SCB34" s="30"/>
      <c r="SCC34" s="30"/>
      <c r="SCD34" s="30"/>
      <c r="SCE34" s="30"/>
      <c r="SCF34" s="30"/>
      <c r="SCG34" s="30"/>
      <c r="SCH34" s="30"/>
      <c r="SCI34" s="30"/>
      <c r="SCJ34" s="30"/>
      <c r="SCK34" s="30"/>
      <c r="SCL34" s="30"/>
      <c r="SCM34" s="30"/>
      <c r="SCN34" s="30"/>
      <c r="SCO34" s="30"/>
      <c r="SCP34" s="30"/>
      <c r="SCQ34" s="30"/>
      <c r="SCR34" s="30"/>
      <c r="SCS34" s="30"/>
      <c r="SCT34" s="30"/>
      <c r="SCU34" s="30"/>
      <c r="SCV34" s="30"/>
      <c r="SCW34" s="30"/>
      <c r="SCX34" s="30"/>
      <c r="SCY34" s="30"/>
      <c r="SCZ34" s="30"/>
      <c r="SDA34" s="30"/>
      <c r="SDB34" s="30"/>
      <c r="SDC34" s="30"/>
      <c r="SDD34" s="30"/>
      <c r="SDE34" s="30"/>
      <c r="SDF34" s="30"/>
      <c r="SDG34" s="30"/>
      <c r="SDH34" s="30"/>
      <c r="SDI34" s="30"/>
      <c r="SDJ34" s="30"/>
      <c r="SDK34" s="30"/>
      <c r="SDL34" s="30"/>
      <c r="SDM34" s="30"/>
      <c r="SDN34" s="30"/>
      <c r="SDO34" s="30"/>
      <c r="SDP34" s="30"/>
      <c r="SDQ34" s="30"/>
      <c r="SDR34" s="30"/>
      <c r="SDS34" s="30"/>
      <c r="SDT34" s="30"/>
      <c r="SDU34" s="30"/>
      <c r="SDV34" s="30"/>
      <c r="SDW34" s="30"/>
      <c r="SDX34" s="30"/>
      <c r="SDY34" s="30"/>
      <c r="SDZ34" s="30"/>
      <c r="SEA34" s="30"/>
      <c r="SEB34" s="30"/>
      <c r="SEC34" s="30"/>
      <c r="SED34" s="30"/>
      <c r="SEE34" s="30"/>
      <c r="SEF34" s="30"/>
      <c r="SEG34" s="30"/>
      <c r="SEH34" s="30"/>
      <c r="SEI34" s="30"/>
      <c r="SEJ34" s="30"/>
      <c r="SEK34" s="30"/>
      <c r="SEL34" s="30"/>
      <c r="SEM34" s="30"/>
      <c r="SEN34" s="30"/>
      <c r="SEO34" s="30"/>
      <c r="SEP34" s="30"/>
      <c r="SEQ34" s="30"/>
      <c r="SER34" s="30"/>
      <c r="SES34" s="30"/>
      <c r="SET34" s="30"/>
      <c r="SEU34" s="30"/>
      <c r="SEV34" s="30"/>
      <c r="SEW34" s="30"/>
      <c r="SEX34" s="30"/>
      <c r="SEY34" s="30"/>
      <c r="SEZ34" s="30"/>
      <c r="SFA34" s="30"/>
      <c r="SFB34" s="30"/>
      <c r="SFC34" s="30"/>
      <c r="SFD34" s="30"/>
      <c r="SFE34" s="30"/>
      <c r="SFF34" s="30"/>
      <c r="SFG34" s="30"/>
      <c r="SFH34" s="30"/>
      <c r="SFI34" s="30"/>
      <c r="SFJ34" s="30"/>
      <c r="SFK34" s="30"/>
      <c r="SFL34" s="30"/>
      <c r="SFM34" s="30"/>
      <c r="SFN34" s="30"/>
      <c r="SFO34" s="30"/>
      <c r="SFP34" s="30"/>
      <c r="SFQ34" s="30"/>
      <c r="SFR34" s="30"/>
      <c r="SFS34" s="30"/>
      <c r="SFT34" s="30"/>
      <c r="SFU34" s="30"/>
      <c r="SFV34" s="30"/>
      <c r="SFW34" s="30"/>
      <c r="SFX34" s="30"/>
      <c r="SFY34" s="30"/>
      <c r="SFZ34" s="30"/>
      <c r="SGA34" s="30"/>
      <c r="SGB34" s="30"/>
      <c r="SGC34" s="30"/>
      <c r="SGD34" s="30"/>
      <c r="SGE34" s="30"/>
      <c r="SGF34" s="30"/>
      <c r="SGG34" s="30"/>
      <c r="SGH34" s="30"/>
      <c r="SGI34" s="30"/>
      <c r="SGJ34" s="30"/>
      <c r="SGK34" s="30"/>
      <c r="SGL34" s="30"/>
      <c r="SGM34" s="30"/>
      <c r="SGN34" s="30"/>
      <c r="SGO34" s="30"/>
      <c r="SGP34" s="30"/>
      <c r="SGQ34" s="30"/>
      <c r="SGR34" s="30"/>
      <c r="SGS34" s="30"/>
      <c r="SGT34" s="30"/>
      <c r="SGU34" s="30"/>
      <c r="SGV34" s="30"/>
      <c r="SGW34" s="30"/>
      <c r="SGX34" s="30"/>
      <c r="SGY34" s="30"/>
      <c r="SGZ34" s="30"/>
      <c r="SHA34" s="30"/>
      <c r="SHB34" s="30"/>
      <c r="SHC34" s="30"/>
      <c r="SHD34" s="30"/>
      <c r="SHE34" s="30"/>
      <c r="SHF34" s="30"/>
      <c r="SHG34" s="30"/>
      <c r="SHH34" s="30"/>
      <c r="SHI34" s="30"/>
      <c r="SHJ34" s="30"/>
      <c r="SHK34" s="30"/>
      <c r="SHL34" s="30"/>
      <c r="SHM34" s="30"/>
      <c r="SHN34" s="30"/>
      <c r="SHO34" s="30"/>
      <c r="SHP34" s="30"/>
      <c r="SHQ34" s="30"/>
      <c r="SHR34" s="30"/>
      <c r="SHS34" s="30"/>
      <c r="SHT34" s="30"/>
      <c r="SHU34" s="30"/>
      <c r="SHV34" s="30"/>
      <c r="SHW34" s="30"/>
      <c r="SHX34" s="30"/>
      <c r="SHY34" s="30"/>
      <c r="SHZ34" s="30"/>
      <c r="SIA34" s="30"/>
      <c r="SIB34" s="30"/>
      <c r="SIC34" s="30"/>
      <c r="SID34" s="30"/>
      <c r="SIE34" s="30"/>
      <c r="SIF34" s="30"/>
      <c r="SIG34" s="30"/>
      <c r="SIH34" s="30"/>
      <c r="SII34" s="30"/>
      <c r="SIJ34" s="30"/>
      <c r="SIK34" s="30"/>
      <c r="SIL34" s="30"/>
      <c r="SIM34" s="30"/>
      <c r="SIN34" s="30"/>
      <c r="SIO34" s="30"/>
      <c r="SIP34" s="30"/>
      <c r="SIQ34" s="30"/>
      <c r="SIR34" s="30"/>
      <c r="SIS34" s="30"/>
      <c r="SIT34" s="30"/>
      <c r="SIU34" s="30"/>
      <c r="SIV34" s="30"/>
      <c r="SIW34" s="30"/>
      <c r="SIX34" s="30"/>
      <c r="SIY34" s="30"/>
      <c r="SIZ34" s="30"/>
      <c r="SJA34" s="30"/>
      <c r="SJB34" s="30"/>
      <c r="SJC34" s="30"/>
      <c r="SJD34" s="30"/>
      <c r="SJE34" s="30"/>
      <c r="SJF34" s="30"/>
      <c r="SJG34" s="30"/>
      <c r="SJH34" s="30"/>
      <c r="SJI34" s="30"/>
      <c r="SJJ34" s="30"/>
      <c r="SJK34" s="30"/>
      <c r="SJL34" s="30"/>
      <c r="SJM34" s="30"/>
      <c r="SJN34" s="30"/>
      <c r="SJO34" s="30"/>
      <c r="SJP34" s="30"/>
      <c r="SJQ34" s="30"/>
      <c r="SJR34" s="30"/>
      <c r="SJS34" s="30"/>
      <c r="SJT34" s="30"/>
      <c r="SJU34" s="30"/>
      <c r="SJV34" s="30"/>
      <c r="SJW34" s="30"/>
      <c r="SJX34" s="30"/>
      <c r="SJY34" s="30"/>
      <c r="SJZ34" s="30"/>
      <c r="SKA34" s="30"/>
      <c r="SKB34" s="30"/>
      <c r="SKC34" s="30"/>
      <c r="SKD34" s="30"/>
      <c r="SKE34" s="30"/>
      <c r="SKF34" s="30"/>
      <c r="SKG34" s="30"/>
      <c r="SKH34" s="30"/>
      <c r="SKI34" s="30"/>
      <c r="SKJ34" s="30"/>
      <c r="SKK34" s="30"/>
      <c r="SKL34" s="30"/>
      <c r="SKM34" s="30"/>
      <c r="SKN34" s="30"/>
      <c r="SKO34" s="30"/>
      <c r="SKP34" s="30"/>
      <c r="SKQ34" s="30"/>
      <c r="SKR34" s="30"/>
      <c r="SKS34" s="30"/>
      <c r="SKT34" s="30"/>
      <c r="SKU34" s="30"/>
      <c r="SKV34" s="30"/>
      <c r="SKW34" s="30"/>
      <c r="SKX34" s="30"/>
      <c r="SKY34" s="30"/>
      <c r="SKZ34" s="30"/>
      <c r="SLA34" s="30"/>
      <c r="SLB34" s="30"/>
      <c r="SLC34" s="30"/>
      <c r="SLD34" s="30"/>
      <c r="SLE34" s="30"/>
      <c r="SLF34" s="30"/>
      <c r="SLG34" s="30"/>
      <c r="SLH34" s="30"/>
      <c r="SLI34" s="30"/>
      <c r="SLJ34" s="30"/>
      <c r="SLK34" s="30"/>
      <c r="SLL34" s="30"/>
      <c r="SLM34" s="30"/>
      <c r="SLN34" s="30"/>
      <c r="SLO34" s="30"/>
      <c r="SLP34" s="30"/>
      <c r="SLQ34" s="30"/>
      <c r="SLR34" s="30"/>
      <c r="SLS34" s="30"/>
      <c r="SLT34" s="30"/>
      <c r="SLU34" s="30"/>
      <c r="SLV34" s="30"/>
      <c r="SLW34" s="30"/>
      <c r="SLX34" s="30"/>
      <c r="SLY34" s="30"/>
      <c r="SLZ34" s="30"/>
      <c r="SMA34" s="30"/>
      <c r="SMB34" s="30"/>
      <c r="SMC34" s="30"/>
      <c r="SMD34" s="30"/>
      <c r="SME34" s="30"/>
      <c r="SMF34" s="30"/>
      <c r="SMG34" s="30"/>
      <c r="SMH34" s="30"/>
      <c r="SMI34" s="30"/>
      <c r="SMJ34" s="30"/>
      <c r="SMK34" s="30"/>
      <c r="SML34" s="30"/>
      <c r="SMM34" s="30"/>
      <c r="SMN34" s="30"/>
      <c r="SMO34" s="30"/>
      <c r="SMP34" s="30"/>
      <c r="SMQ34" s="30"/>
      <c r="SMR34" s="30"/>
      <c r="SMS34" s="30"/>
      <c r="SMT34" s="30"/>
      <c r="SMU34" s="30"/>
      <c r="SMV34" s="30"/>
      <c r="SMW34" s="30"/>
      <c r="SMX34" s="30"/>
      <c r="SMY34" s="30"/>
      <c r="SMZ34" s="30"/>
      <c r="SNA34" s="30"/>
      <c r="SNB34" s="30"/>
      <c r="SNC34" s="30"/>
      <c r="SND34" s="30"/>
      <c r="SNE34" s="30"/>
      <c r="SNF34" s="30"/>
      <c r="SNG34" s="30"/>
      <c r="SNH34" s="30"/>
      <c r="SNI34" s="30"/>
      <c r="SNJ34" s="30"/>
      <c r="SNK34" s="30"/>
      <c r="SNL34" s="30"/>
      <c r="SNM34" s="30"/>
      <c r="SNN34" s="30"/>
      <c r="SNO34" s="30"/>
      <c r="SNP34" s="30"/>
      <c r="SNQ34" s="30"/>
      <c r="SNR34" s="30"/>
      <c r="SNS34" s="30"/>
      <c r="SNT34" s="30"/>
      <c r="SNU34" s="30"/>
      <c r="SNV34" s="30"/>
      <c r="SNW34" s="30"/>
      <c r="SNX34" s="30"/>
      <c r="SNY34" s="30"/>
      <c r="SNZ34" s="30"/>
      <c r="SOA34" s="30"/>
      <c r="SOB34" s="30"/>
      <c r="SOC34" s="30"/>
      <c r="SOD34" s="30"/>
      <c r="SOE34" s="30"/>
      <c r="SOF34" s="30"/>
      <c r="SOG34" s="30"/>
      <c r="SOH34" s="30"/>
      <c r="SOI34" s="30"/>
      <c r="SOJ34" s="30"/>
      <c r="SOK34" s="30"/>
      <c r="SOL34" s="30"/>
      <c r="SOM34" s="30"/>
      <c r="SON34" s="30"/>
      <c r="SOO34" s="30"/>
      <c r="SOP34" s="30"/>
      <c r="SOQ34" s="30"/>
      <c r="SOR34" s="30"/>
      <c r="SOS34" s="30"/>
      <c r="SOT34" s="30"/>
      <c r="SOU34" s="30"/>
      <c r="SOV34" s="30"/>
      <c r="SOW34" s="30"/>
      <c r="SOX34" s="30"/>
      <c r="SOY34" s="30"/>
      <c r="SOZ34" s="30"/>
      <c r="SPA34" s="30"/>
      <c r="SPB34" s="30"/>
      <c r="SPC34" s="30"/>
      <c r="SPD34" s="30"/>
      <c r="SPE34" s="30"/>
      <c r="SPF34" s="30"/>
      <c r="SPG34" s="30"/>
      <c r="SPH34" s="30"/>
      <c r="SPI34" s="30"/>
      <c r="SPJ34" s="30"/>
      <c r="SPK34" s="30"/>
      <c r="SPL34" s="30"/>
      <c r="SPM34" s="30"/>
      <c r="SPN34" s="30"/>
      <c r="SPO34" s="30"/>
      <c r="SPP34" s="30"/>
      <c r="SPQ34" s="30"/>
      <c r="SPR34" s="30"/>
      <c r="SPS34" s="30"/>
      <c r="SPT34" s="30"/>
      <c r="SPU34" s="30"/>
      <c r="SPV34" s="30"/>
      <c r="SPW34" s="30"/>
      <c r="SPX34" s="30"/>
      <c r="SPY34" s="30"/>
      <c r="SPZ34" s="30"/>
      <c r="SQA34" s="30"/>
      <c r="SQB34" s="30"/>
      <c r="SQC34" s="30"/>
      <c r="SQD34" s="30"/>
      <c r="SQE34" s="30"/>
      <c r="SQF34" s="30"/>
      <c r="SQG34" s="30"/>
      <c r="SQH34" s="30"/>
      <c r="SQI34" s="30"/>
      <c r="SQJ34" s="30"/>
      <c r="SQK34" s="30"/>
      <c r="SQL34" s="30"/>
      <c r="SQM34" s="30"/>
      <c r="SQN34" s="30"/>
      <c r="SQO34" s="30"/>
      <c r="SQP34" s="30"/>
      <c r="SQQ34" s="30"/>
      <c r="SQR34" s="30"/>
      <c r="SQS34" s="30"/>
      <c r="SQT34" s="30"/>
      <c r="SQU34" s="30"/>
      <c r="SQV34" s="30"/>
      <c r="SQW34" s="30"/>
      <c r="SQX34" s="30"/>
      <c r="SQY34" s="30"/>
      <c r="SQZ34" s="30"/>
      <c r="SRA34" s="30"/>
      <c r="SRB34" s="30"/>
      <c r="SRC34" s="30"/>
      <c r="SRD34" s="30"/>
      <c r="SRE34" s="30"/>
      <c r="SRF34" s="30"/>
      <c r="SRG34" s="30"/>
      <c r="SRH34" s="30"/>
      <c r="SRI34" s="30"/>
      <c r="SRJ34" s="30"/>
      <c r="SRK34" s="30"/>
      <c r="SRL34" s="30"/>
      <c r="SRM34" s="30"/>
      <c r="SRN34" s="30"/>
      <c r="SRO34" s="30"/>
      <c r="SRP34" s="30"/>
      <c r="SRQ34" s="30"/>
      <c r="SRR34" s="30"/>
      <c r="SRS34" s="30"/>
      <c r="SRT34" s="30"/>
      <c r="SRU34" s="30"/>
      <c r="SRV34" s="30"/>
      <c r="SRW34" s="30"/>
      <c r="SRX34" s="30"/>
      <c r="SRY34" s="30"/>
      <c r="SRZ34" s="30"/>
      <c r="SSA34" s="30"/>
      <c r="SSB34" s="30"/>
      <c r="SSC34" s="30"/>
      <c r="SSD34" s="30"/>
      <c r="SSE34" s="30"/>
      <c r="SSF34" s="30"/>
      <c r="SSG34" s="30"/>
      <c r="SSH34" s="30"/>
      <c r="SSI34" s="30"/>
      <c r="SSJ34" s="30"/>
      <c r="SSK34" s="30"/>
      <c r="SSL34" s="30"/>
      <c r="SSM34" s="30"/>
      <c r="SSN34" s="30"/>
      <c r="SSO34" s="30"/>
      <c r="SSP34" s="30"/>
      <c r="SSQ34" s="30"/>
      <c r="SSR34" s="30"/>
      <c r="SSS34" s="30"/>
      <c r="SST34" s="30"/>
      <c r="SSU34" s="30"/>
      <c r="SSV34" s="30"/>
      <c r="SSW34" s="30"/>
      <c r="SSX34" s="30"/>
      <c r="SSY34" s="30"/>
      <c r="SSZ34" s="30"/>
      <c r="STA34" s="30"/>
      <c r="STB34" s="30"/>
      <c r="STC34" s="30"/>
      <c r="STD34" s="30"/>
      <c r="STE34" s="30"/>
      <c r="STF34" s="30"/>
      <c r="STG34" s="30"/>
      <c r="STH34" s="30"/>
      <c r="STI34" s="30"/>
      <c r="STJ34" s="30"/>
      <c r="STK34" s="30"/>
      <c r="STL34" s="30"/>
      <c r="STM34" s="30"/>
      <c r="STN34" s="30"/>
      <c r="STO34" s="30"/>
      <c r="STP34" s="30"/>
      <c r="STQ34" s="30"/>
      <c r="STR34" s="30"/>
      <c r="STS34" s="30"/>
      <c r="STT34" s="30"/>
      <c r="STU34" s="30"/>
      <c r="STV34" s="30"/>
      <c r="STW34" s="30"/>
      <c r="STX34" s="30"/>
      <c r="STY34" s="30"/>
      <c r="STZ34" s="30"/>
      <c r="SUA34" s="30"/>
      <c r="SUB34" s="30"/>
      <c r="SUC34" s="30"/>
      <c r="SUD34" s="30"/>
      <c r="SUE34" s="30"/>
      <c r="SUF34" s="30"/>
      <c r="SUG34" s="30"/>
      <c r="SUH34" s="30"/>
      <c r="SUI34" s="30"/>
      <c r="SUJ34" s="30"/>
      <c r="SUK34" s="30"/>
      <c r="SUL34" s="30"/>
      <c r="SUM34" s="30"/>
      <c r="SUN34" s="30"/>
      <c r="SUO34" s="30"/>
      <c r="SUP34" s="30"/>
      <c r="SUQ34" s="30"/>
      <c r="SUR34" s="30"/>
      <c r="SUS34" s="30"/>
      <c r="SUT34" s="30"/>
      <c r="SUU34" s="30"/>
      <c r="SUV34" s="30"/>
      <c r="SUW34" s="30"/>
      <c r="SUX34" s="30"/>
      <c r="SUY34" s="30"/>
      <c r="SUZ34" s="30"/>
      <c r="SVA34" s="30"/>
      <c r="SVB34" s="30"/>
      <c r="SVC34" s="30"/>
      <c r="SVD34" s="30"/>
      <c r="SVE34" s="30"/>
      <c r="SVF34" s="30"/>
      <c r="SVG34" s="30"/>
      <c r="SVH34" s="30"/>
      <c r="SVI34" s="30"/>
      <c r="SVJ34" s="30"/>
      <c r="SVK34" s="30"/>
      <c r="SVL34" s="30"/>
      <c r="SVM34" s="30"/>
      <c r="SVN34" s="30"/>
      <c r="SVO34" s="30"/>
      <c r="SVP34" s="30"/>
      <c r="SVQ34" s="30"/>
      <c r="SVR34" s="30"/>
      <c r="SVS34" s="30"/>
      <c r="SVT34" s="30"/>
      <c r="SVU34" s="30"/>
      <c r="SVV34" s="30"/>
      <c r="SVW34" s="30"/>
      <c r="SVX34" s="30"/>
      <c r="SVY34" s="30"/>
      <c r="SVZ34" s="30"/>
      <c r="SWA34" s="30"/>
      <c r="SWB34" s="30"/>
      <c r="SWC34" s="30"/>
      <c r="SWD34" s="30"/>
      <c r="SWE34" s="30"/>
      <c r="SWF34" s="30"/>
      <c r="SWG34" s="30"/>
      <c r="SWH34" s="30"/>
      <c r="SWI34" s="30"/>
      <c r="SWJ34" s="30"/>
      <c r="SWK34" s="30"/>
      <c r="SWL34" s="30"/>
      <c r="SWM34" s="30"/>
      <c r="SWN34" s="30"/>
      <c r="SWO34" s="30"/>
      <c r="SWP34" s="30"/>
      <c r="SWQ34" s="30"/>
      <c r="SWR34" s="30"/>
      <c r="SWS34" s="30"/>
      <c r="SWT34" s="30"/>
      <c r="SWU34" s="30"/>
      <c r="SWV34" s="30"/>
      <c r="SWW34" s="30"/>
      <c r="SWX34" s="30"/>
      <c r="SWY34" s="30"/>
      <c r="SWZ34" s="30"/>
      <c r="SXA34" s="30"/>
      <c r="SXB34" s="30"/>
      <c r="SXC34" s="30"/>
      <c r="SXD34" s="30"/>
      <c r="SXE34" s="30"/>
      <c r="SXF34" s="30"/>
      <c r="SXG34" s="30"/>
      <c r="SXH34" s="30"/>
      <c r="SXI34" s="30"/>
      <c r="SXJ34" s="30"/>
      <c r="SXK34" s="30"/>
      <c r="SXL34" s="30"/>
      <c r="SXM34" s="30"/>
      <c r="SXN34" s="30"/>
      <c r="SXO34" s="30"/>
      <c r="SXP34" s="30"/>
      <c r="SXQ34" s="30"/>
      <c r="SXR34" s="30"/>
      <c r="SXS34" s="30"/>
      <c r="SXT34" s="30"/>
      <c r="SXU34" s="30"/>
      <c r="SXV34" s="30"/>
      <c r="SXW34" s="30"/>
      <c r="SXX34" s="30"/>
      <c r="SXY34" s="30"/>
      <c r="SXZ34" s="30"/>
      <c r="SYA34" s="30"/>
      <c r="SYB34" s="30"/>
      <c r="SYC34" s="30"/>
      <c r="SYD34" s="30"/>
      <c r="SYE34" s="30"/>
      <c r="SYF34" s="30"/>
      <c r="SYG34" s="30"/>
      <c r="SYH34" s="30"/>
      <c r="SYI34" s="30"/>
      <c r="SYJ34" s="30"/>
      <c r="SYK34" s="30"/>
      <c r="SYL34" s="30"/>
      <c r="SYM34" s="30"/>
      <c r="SYN34" s="30"/>
      <c r="SYO34" s="30"/>
      <c r="SYP34" s="30"/>
      <c r="SYQ34" s="30"/>
      <c r="SYR34" s="30"/>
      <c r="SYS34" s="30"/>
      <c r="SYT34" s="30"/>
      <c r="SYU34" s="30"/>
      <c r="SYV34" s="30"/>
      <c r="SYW34" s="30"/>
      <c r="SYX34" s="30"/>
      <c r="SYY34" s="30"/>
      <c r="SYZ34" s="30"/>
      <c r="SZA34" s="30"/>
      <c r="SZB34" s="30"/>
      <c r="SZC34" s="30"/>
      <c r="SZD34" s="30"/>
      <c r="SZE34" s="30"/>
      <c r="SZF34" s="30"/>
      <c r="SZG34" s="30"/>
      <c r="SZH34" s="30"/>
      <c r="SZI34" s="30"/>
      <c r="SZJ34" s="30"/>
      <c r="SZK34" s="30"/>
      <c r="SZL34" s="30"/>
      <c r="SZM34" s="30"/>
      <c r="SZN34" s="30"/>
      <c r="SZO34" s="30"/>
      <c r="SZP34" s="30"/>
      <c r="SZQ34" s="30"/>
      <c r="SZR34" s="30"/>
      <c r="SZS34" s="30"/>
      <c r="SZT34" s="30"/>
      <c r="SZU34" s="30"/>
      <c r="SZV34" s="30"/>
      <c r="SZW34" s="30"/>
      <c r="SZX34" s="30"/>
      <c r="SZY34" s="30"/>
      <c r="SZZ34" s="30"/>
      <c r="TAA34" s="30"/>
      <c r="TAB34" s="30"/>
      <c r="TAC34" s="30"/>
      <c r="TAD34" s="30"/>
      <c r="TAE34" s="30"/>
      <c r="TAF34" s="30"/>
      <c r="TAG34" s="30"/>
      <c r="TAH34" s="30"/>
      <c r="TAI34" s="30"/>
      <c r="TAJ34" s="30"/>
      <c r="TAK34" s="30"/>
      <c r="TAL34" s="30"/>
      <c r="TAM34" s="30"/>
      <c r="TAN34" s="30"/>
      <c r="TAO34" s="30"/>
      <c r="TAP34" s="30"/>
      <c r="TAQ34" s="30"/>
      <c r="TAR34" s="30"/>
      <c r="TAS34" s="30"/>
      <c r="TAT34" s="30"/>
      <c r="TAU34" s="30"/>
      <c r="TAV34" s="30"/>
      <c r="TAW34" s="30"/>
      <c r="TAX34" s="30"/>
      <c r="TAY34" s="30"/>
      <c r="TAZ34" s="30"/>
      <c r="TBA34" s="30"/>
      <c r="TBB34" s="30"/>
      <c r="TBC34" s="30"/>
      <c r="TBD34" s="30"/>
      <c r="TBE34" s="30"/>
      <c r="TBF34" s="30"/>
      <c r="TBG34" s="30"/>
      <c r="TBH34" s="30"/>
      <c r="TBI34" s="30"/>
      <c r="TBJ34" s="30"/>
      <c r="TBK34" s="30"/>
      <c r="TBL34" s="30"/>
      <c r="TBM34" s="30"/>
      <c r="TBN34" s="30"/>
      <c r="TBO34" s="30"/>
      <c r="TBP34" s="30"/>
      <c r="TBQ34" s="30"/>
      <c r="TBR34" s="30"/>
      <c r="TBS34" s="30"/>
      <c r="TBT34" s="30"/>
      <c r="TBU34" s="30"/>
      <c r="TBV34" s="30"/>
      <c r="TBW34" s="30"/>
      <c r="TBX34" s="30"/>
      <c r="TBY34" s="30"/>
      <c r="TBZ34" s="30"/>
      <c r="TCA34" s="30"/>
      <c r="TCB34" s="30"/>
      <c r="TCC34" s="30"/>
      <c r="TCD34" s="30"/>
      <c r="TCE34" s="30"/>
      <c r="TCF34" s="30"/>
      <c r="TCG34" s="30"/>
      <c r="TCH34" s="30"/>
      <c r="TCI34" s="30"/>
      <c r="TCJ34" s="30"/>
      <c r="TCK34" s="30"/>
      <c r="TCL34" s="30"/>
      <c r="TCM34" s="30"/>
      <c r="TCN34" s="30"/>
      <c r="TCO34" s="30"/>
      <c r="TCP34" s="30"/>
      <c r="TCQ34" s="30"/>
      <c r="TCR34" s="30"/>
      <c r="TCS34" s="30"/>
      <c r="TCT34" s="30"/>
      <c r="TCU34" s="30"/>
      <c r="TCV34" s="30"/>
      <c r="TCW34" s="30"/>
      <c r="TCX34" s="30"/>
      <c r="TCY34" s="30"/>
      <c r="TCZ34" s="30"/>
      <c r="TDA34" s="30"/>
      <c r="TDB34" s="30"/>
      <c r="TDC34" s="30"/>
      <c r="TDD34" s="30"/>
      <c r="TDE34" s="30"/>
      <c r="TDF34" s="30"/>
      <c r="TDG34" s="30"/>
      <c r="TDH34" s="30"/>
      <c r="TDI34" s="30"/>
      <c r="TDJ34" s="30"/>
      <c r="TDK34" s="30"/>
      <c r="TDL34" s="30"/>
      <c r="TDM34" s="30"/>
      <c r="TDN34" s="30"/>
      <c r="TDO34" s="30"/>
      <c r="TDP34" s="30"/>
      <c r="TDQ34" s="30"/>
      <c r="TDR34" s="30"/>
      <c r="TDS34" s="30"/>
      <c r="TDT34" s="30"/>
      <c r="TDU34" s="30"/>
      <c r="TDV34" s="30"/>
      <c r="TDW34" s="30"/>
      <c r="TDX34" s="30"/>
      <c r="TDY34" s="30"/>
      <c r="TDZ34" s="30"/>
      <c r="TEA34" s="30"/>
      <c r="TEB34" s="30"/>
      <c r="TEC34" s="30"/>
      <c r="TED34" s="30"/>
      <c r="TEE34" s="30"/>
      <c r="TEF34" s="30"/>
      <c r="TEG34" s="30"/>
      <c r="TEH34" s="30"/>
      <c r="TEI34" s="30"/>
      <c r="TEJ34" s="30"/>
      <c r="TEK34" s="30"/>
      <c r="TEL34" s="30"/>
      <c r="TEM34" s="30"/>
      <c r="TEN34" s="30"/>
      <c r="TEO34" s="30"/>
      <c r="TEP34" s="30"/>
      <c r="TEQ34" s="30"/>
      <c r="TER34" s="30"/>
      <c r="TES34" s="30"/>
      <c r="TET34" s="30"/>
      <c r="TEU34" s="30"/>
      <c r="TEV34" s="30"/>
      <c r="TEW34" s="30"/>
      <c r="TEX34" s="30"/>
      <c r="TEY34" s="30"/>
      <c r="TEZ34" s="30"/>
      <c r="TFA34" s="30"/>
      <c r="TFB34" s="30"/>
      <c r="TFC34" s="30"/>
      <c r="TFD34" s="30"/>
      <c r="TFE34" s="30"/>
      <c r="TFF34" s="30"/>
      <c r="TFG34" s="30"/>
      <c r="TFH34" s="30"/>
      <c r="TFI34" s="30"/>
      <c r="TFJ34" s="30"/>
      <c r="TFK34" s="30"/>
      <c r="TFL34" s="30"/>
      <c r="TFM34" s="30"/>
      <c r="TFN34" s="30"/>
      <c r="TFO34" s="30"/>
      <c r="TFP34" s="30"/>
      <c r="TFQ34" s="30"/>
      <c r="TFR34" s="30"/>
      <c r="TFS34" s="30"/>
      <c r="TFT34" s="30"/>
      <c r="TFU34" s="30"/>
      <c r="TFV34" s="30"/>
      <c r="TFW34" s="30"/>
      <c r="TFX34" s="30"/>
      <c r="TFY34" s="30"/>
      <c r="TFZ34" s="30"/>
      <c r="TGA34" s="30"/>
      <c r="TGB34" s="30"/>
      <c r="TGC34" s="30"/>
      <c r="TGD34" s="30"/>
      <c r="TGE34" s="30"/>
      <c r="TGF34" s="30"/>
      <c r="TGG34" s="30"/>
      <c r="TGH34" s="30"/>
      <c r="TGI34" s="30"/>
      <c r="TGJ34" s="30"/>
      <c r="TGK34" s="30"/>
      <c r="TGL34" s="30"/>
      <c r="TGM34" s="30"/>
      <c r="TGN34" s="30"/>
      <c r="TGO34" s="30"/>
      <c r="TGP34" s="30"/>
      <c r="TGQ34" s="30"/>
      <c r="TGR34" s="30"/>
      <c r="TGS34" s="30"/>
      <c r="TGT34" s="30"/>
      <c r="TGU34" s="30"/>
      <c r="TGV34" s="30"/>
      <c r="TGW34" s="30"/>
      <c r="TGX34" s="30"/>
      <c r="TGY34" s="30"/>
      <c r="TGZ34" s="30"/>
      <c r="THA34" s="30"/>
      <c r="THB34" s="30"/>
      <c r="THC34" s="30"/>
      <c r="THD34" s="30"/>
      <c r="THE34" s="30"/>
      <c r="THF34" s="30"/>
      <c r="THG34" s="30"/>
      <c r="THH34" s="30"/>
      <c r="THI34" s="30"/>
      <c r="THJ34" s="30"/>
      <c r="THK34" s="30"/>
      <c r="THL34" s="30"/>
      <c r="THM34" s="30"/>
      <c r="THN34" s="30"/>
      <c r="THO34" s="30"/>
      <c r="THP34" s="30"/>
      <c r="THQ34" s="30"/>
      <c r="THR34" s="30"/>
      <c r="THS34" s="30"/>
      <c r="THT34" s="30"/>
      <c r="THU34" s="30"/>
      <c r="THV34" s="30"/>
      <c r="THW34" s="30"/>
      <c r="THX34" s="30"/>
      <c r="THY34" s="30"/>
      <c r="THZ34" s="30"/>
      <c r="TIA34" s="30"/>
      <c r="TIB34" s="30"/>
      <c r="TIC34" s="30"/>
      <c r="TID34" s="30"/>
      <c r="TIE34" s="30"/>
      <c r="TIF34" s="30"/>
      <c r="TIG34" s="30"/>
      <c r="TIH34" s="30"/>
      <c r="TII34" s="30"/>
      <c r="TIJ34" s="30"/>
      <c r="TIK34" s="30"/>
      <c r="TIL34" s="30"/>
      <c r="TIM34" s="30"/>
      <c r="TIN34" s="30"/>
      <c r="TIO34" s="30"/>
      <c r="TIP34" s="30"/>
      <c r="TIQ34" s="30"/>
      <c r="TIR34" s="30"/>
      <c r="TIS34" s="30"/>
      <c r="TIT34" s="30"/>
      <c r="TIU34" s="30"/>
      <c r="TIV34" s="30"/>
      <c r="TIW34" s="30"/>
      <c r="TIX34" s="30"/>
      <c r="TIY34" s="30"/>
      <c r="TIZ34" s="30"/>
      <c r="TJA34" s="30"/>
      <c r="TJB34" s="30"/>
      <c r="TJC34" s="30"/>
      <c r="TJD34" s="30"/>
      <c r="TJE34" s="30"/>
      <c r="TJF34" s="30"/>
      <c r="TJG34" s="30"/>
      <c r="TJH34" s="30"/>
      <c r="TJI34" s="30"/>
      <c r="TJJ34" s="30"/>
      <c r="TJK34" s="30"/>
      <c r="TJL34" s="30"/>
      <c r="TJM34" s="30"/>
      <c r="TJN34" s="30"/>
      <c r="TJO34" s="30"/>
      <c r="TJP34" s="30"/>
      <c r="TJQ34" s="30"/>
      <c r="TJR34" s="30"/>
      <c r="TJS34" s="30"/>
      <c r="TJT34" s="30"/>
      <c r="TJU34" s="30"/>
      <c r="TJV34" s="30"/>
      <c r="TJW34" s="30"/>
      <c r="TJX34" s="30"/>
      <c r="TJY34" s="30"/>
      <c r="TJZ34" s="30"/>
      <c r="TKA34" s="30"/>
      <c r="TKB34" s="30"/>
      <c r="TKC34" s="30"/>
      <c r="TKD34" s="30"/>
      <c r="TKE34" s="30"/>
      <c r="TKF34" s="30"/>
      <c r="TKG34" s="30"/>
      <c r="TKH34" s="30"/>
      <c r="TKI34" s="30"/>
      <c r="TKJ34" s="30"/>
      <c r="TKK34" s="30"/>
      <c r="TKL34" s="30"/>
      <c r="TKM34" s="30"/>
      <c r="TKN34" s="30"/>
      <c r="TKO34" s="30"/>
      <c r="TKP34" s="30"/>
      <c r="TKQ34" s="30"/>
      <c r="TKR34" s="30"/>
      <c r="TKS34" s="30"/>
      <c r="TKT34" s="30"/>
      <c r="TKU34" s="30"/>
      <c r="TKV34" s="30"/>
      <c r="TKW34" s="30"/>
      <c r="TKX34" s="30"/>
      <c r="TKY34" s="30"/>
      <c r="TKZ34" s="30"/>
      <c r="TLA34" s="30"/>
      <c r="TLB34" s="30"/>
      <c r="TLC34" s="30"/>
      <c r="TLD34" s="30"/>
      <c r="TLE34" s="30"/>
      <c r="TLF34" s="30"/>
      <c r="TLG34" s="30"/>
      <c r="TLH34" s="30"/>
      <c r="TLI34" s="30"/>
      <c r="TLJ34" s="30"/>
      <c r="TLK34" s="30"/>
      <c r="TLL34" s="30"/>
      <c r="TLM34" s="30"/>
      <c r="TLN34" s="30"/>
      <c r="TLO34" s="30"/>
      <c r="TLP34" s="30"/>
      <c r="TLQ34" s="30"/>
      <c r="TLR34" s="30"/>
      <c r="TLS34" s="30"/>
      <c r="TLT34" s="30"/>
      <c r="TLU34" s="30"/>
      <c r="TLV34" s="30"/>
      <c r="TLW34" s="30"/>
      <c r="TLX34" s="30"/>
      <c r="TLY34" s="30"/>
      <c r="TLZ34" s="30"/>
      <c r="TMA34" s="30"/>
      <c r="TMB34" s="30"/>
      <c r="TMC34" s="30"/>
      <c r="TMD34" s="30"/>
      <c r="TME34" s="30"/>
      <c r="TMF34" s="30"/>
      <c r="TMG34" s="30"/>
      <c r="TMH34" s="30"/>
      <c r="TMI34" s="30"/>
      <c r="TMJ34" s="30"/>
      <c r="TMK34" s="30"/>
      <c r="TML34" s="30"/>
      <c r="TMM34" s="30"/>
      <c r="TMN34" s="30"/>
      <c r="TMO34" s="30"/>
      <c r="TMP34" s="30"/>
      <c r="TMQ34" s="30"/>
      <c r="TMR34" s="30"/>
      <c r="TMS34" s="30"/>
      <c r="TMT34" s="30"/>
      <c r="TMU34" s="30"/>
      <c r="TMV34" s="30"/>
      <c r="TMW34" s="30"/>
      <c r="TMX34" s="30"/>
      <c r="TMY34" s="30"/>
      <c r="TMZ34" s="30"/>
      <c r="TNA34" s="30"/>
      <c r="TNB34" s="30"/>
      <c r="TNC34" s="30"/>
      <c r="TND34" s="30"/>
      <c r="TNE34" s="30"/>
      <c r="TNF34" s="30"/>
      <c r="TNG34" s="30"/>
      <c r="TNH34" s="30"/>
      <c r="TNI34" s="30"/>
      <c r="TNJ34" s="30"/>
      <c r="TNK34" s="30"/>
      <c r="TNL34" s="30"/>
      <c r="TNM34" s="30"/>
      <c r="TNN34" s="30"/>
      <c r="TNO34" s="30"/>
      <c r="TNP34" s="30"/>
      <c r="TNQ34" s="30"/>
      <c r="TNR34" s="30"/>
      <c r="TNS34" s="30"/>
      <c r="TNT34" s="30"/>
      <c r="TNU34" s="30"/>
      <c r="TNV34" s="30"/>
      <c r="TNW34" s="30"/>
      <c r="TNX34" s="30"/>
      <c r="TNY34" s="30"/>
      <c r="TNZ34" s="30"/>
      <c r="TOA34" s="30"/>
      <c r="TOB34" s="30"/>
      <c r="TOC34" s="30"/>
      <c r="TOD34" s="30"/>
      <c r="TOE34" s="30"/>
      <c r="TOF34" s="30"/>
      <c r="TOG34" s="30"/>
      <c r="TOH34" s="30"/>
      <c r="TOI34" s="30"/>
      <c r="TOJ34" s="30"/>
      <c r="TOK34" s="30"/>
      <c r="TOL34" s="30"/>
      <c r="TOM34" s="30"/>
      <c r="TON34" s="30"/>
      <c r="TOO34" s="30"/>
      <c r="TOP34" s="30"/>
      <c r="TOQ34" s="30"/>
      <c r="TOR34" s="30"/>
      <c r="TOS34" s="30"/>
      <c r="TOT34" s="30"/>
      <c r="TOU34" s="30"/>
      <c r="TOV34" s="30"/>
      <c r="TOW34" s="30"/>
      <c r="TOX34" s="30"/>
      <c r="TOY34" s="30"/>
      <c r="TOZ34" s="30"/>
      <c r="TPA34" s="30"/>
      <c r="TPB34" s="30"/>
      <c r="TPC34" s="30"/>
      <c r="TPD34" s="30"/>
      <c r="TPE34" s="30"/>
      <c r="TPF34" s="30"/>
      <c r="TPG34" s="30"/>
      <c r="TPH34" s="30"/>
      <c r="TPI34" s="30"/>
      <c r="TPJ34" s="30"/>
      <c r="TPK34" s="30"/>
      <c r="TPL34" s="30"/>
      <c r="TPM34" s="30"/>
      <c r="TPN34" s="30"/>
      <c r="TPO34" s="30"/>
      <c r="TPP34" s="30"/>
      <c r="TPQ34" s="30"/>
      <c r="TPR34" s="30"/>
      <c r="TPS34" s="30"/>
      <c r="TPT34" s="30"/>
      <c r="TPU34" s="30"/>
      <c r="TPV34" s="30"/>
      <c r="TPW34" s="30"/>
      <c r="TPX34" s="30"/>
      <c r="TPY34" s="30"/>
      <c r="TPZ34" s="30"/>
      <c r="TQA34" s="30"/>
      <c r="TQB34" s="30"/>
      <c r="TQC34" s="30"/>
      <c r="TQD34" s="30"/>
      <c r="TQE34" s="30"/>
      <c r="TQF34" s="30"/>
      <c r="TQG34" s="30"/>
      <c r="TQH34" s="30"/>
      <c r="TQI34" s="30"/>
      <c r="TQJ34" s="30"/>
      <c r="TQK34" s="30"/>
      <c r="TQL34" s="30"/>
      <c r="TQM34" s="30"/>
      <c r="TQN34" s="30"/>
      <c r="TQO34" s="30"/>
      <c r="TQP34" s="30"/>
      <c r="TQQ34" s="30"/>
      <c r="TQR34" s="30"/>
      <c r="TQS34" s="30"/>
      <c r="TQT34" s="30"/>
      <c r="TQU34" s="30"/>
      <c r="TQV34" s="30"/>
      <c r="TQW34" s="30"/>
      <c r="TQX34" s="30"/>
      <c r="TQY34" s="30"/>
      <c r="TQZ34" s="30"/>
      <c r="TRA34" s="30"/>
      <c r="TRB34" s="30"/>
      <c r="TRC34" s="30"/>
      <c r="TRD34" s="30"/>
      <c r="TRE34" s="30"/>
      <c r="TRF34" s="30"/>
      <c r="TRG34" s="30"/>
      <c r="TRH34" s="30"/>
      <c r="TRI34" s="30"/>
      <c r="TRJ34" s="30"/>
      <c r="TRK34" s="30"/>
      <c r="TRL34" s="30"/>
      <c r="TRM34" s="30"/>
      <c r="TRN34" s="30"/>
      <c r="TRO34" s="30"/>
      <c r="TRP34" s="30"/>
      <c r="TRQ34" s="30"/>
      <c r="TRR34" s="30"/>
      <c r="TRS34" s="30"/>
      <c r="TRT34" s="30"/>
      <c r="TRU34" s="30"/>
      <c r="TRV34" s="30"/>
      <c r="TRW34" s="30"/>
      <c r="TRX34" s="30"/>
      <c r="TRY34" s="30"/>
      <c r="TRZ34" s="30"/>
      <c r="TSA34" s="30"/>
      <c r="TSB34" s="30"/>
      <c r="TSC34" s="30"/>
      <c r="TSD34" s="30"/>
      <c r="TSE34" s="30"/>
      <c r="TSF34" s="30"/>
      <c r="TSG34" s="30"/>
      <c r="TSH34" s="30"/>
      <c r="TSI34" s="30"/>
      <c r="TSJ34" s="30"/>
      <c r="TSK34" s="30"/>
      <c r="TSL34" s="30"/>
      <c r="TSM34" s="30"/>
      <c r="TSN34" s="30"/>
      <c r="TSO34" s="30"/>
      <c r="TSP34" s="30"/>
      <c r="TSQ34" s="30"/>
      <c r="TSR34" s="30"/>
      <c r="TSS34" s="30"/>
      <c r="TST34" s="30"/>
      <c r="TSU34" s="30"/>
      <c r="TSV34" s="30"/>
      <c r="TSW34" s="30"/>
      <c r="TSX34" s="30"/>
      <c r="TSY34" s="30"/>
      <c r="TSZ34" s="30"/>
      <c r="TTA34" s="30"/>
      <c r="TTB34" s="30"/>
      <c r="TTC34" s="30"/>
      <c r="TTD34" s="30"/>
      <c r="TTE34" s="30"/>
      <c r="TTF34" s="30"/>
      <c r="TTG34" s="30"/>
      <c r="TTH34" s="30"/>
      <c r="TTI34" s="30"/>
      <c r="TTJ34" s="30"/>
      <c r="TTK34" s="30"/>
      <c r="TTL34" s="30"/>
      <c r="TTM34" s="30"/>
      <c r="TTN34" s="30"/>
      <c r="TTO34" s="30"/>
      <c r="TTP34" s="30"/>
      <c r="TTQ34" s="30"/>
      <c r="TTR34" s="30"/>
      <c r="TTS34" s="30"/>
      <c r="TTT34" s="30"/>
      <c r="TTU34" s="30"/>
      <c r="TTV34" s="30"/>
      <c r="TTW34" s="30"/>
      <c r="TTX34" s="30"/>
      <c r="TTY34" s="30"/>
      <c r="TTZ34" s="30"/>
      <c r="TUA34" s="30"/>
      <c r="TUB34" s="30"/>
      <c r="TUC34" s="30"/>
      <c r="TUD34" s="30"/>
      <c r="TUE34" s="30"/>
      <c r="TUF34" s="30"/>
      <c r="TUG34" s="30"/>
      <c r="TUH34" s="30"/>
      <c r="TUI34" s="30"/>
      <c r="TUJ34" s="30"/>
      <c r="TUK34" s="30"/>
      <c r="TUL34" s="30"/>
      <c r="TUM34" s="30"/>
      <c r="TUN34" s="30"/>
      <c r="TUO34" s="30"/>
      <c r="TUP34" s="30"/>
      <c r="TUQ34" s="30"/>
      <c r="TUR34" s="30"/>
      <c r="TUS34" s="30"/>
      <c r="TUT34" s="30"/>
      <c r="TUU34" s="30"/>
      <c r="TUV34" s="30"/>
      <c r="TUW34" s="30"/>
      <c r="TUX34" s="30"/>
      <c r="TUY34" s="30"/>
      <c r="TUZ34" s="30"/>
      <c r="TVA34" s="30"/>
      <c r="TVB34" s="30"/>
      <c r="TVC34" s="30"/>
      <c r="TVD34" s="30"/>
      <c r="TVE34" s="30"/>
      <c r="TVF34" s="30"/>
      <c r="TVG34" s="30"/>
      <c r="TVH34" s="30"/>
      <c r="TVI34" s="30"/>
      <c r="TVJ34" s="30"/>
      <c r="TVK34" s="30"/>
      <c r="TVL34" s="30"/>
      <c r="TVM34" s="30"/>
      <c r="TVN34" s="30"/>
      <c r="TVO34" s="30"/>
      <c r="TVP34" s="30"/>
      <c r="TVQ34" s="30"/>
      <c r="TVR34" s="30"/>
      <c r="TVS34" s="30"/>
      <c r="TVT34" s="30"/>
      <c r="TVU34" s="30"/>
      <c r="TVV34" s="30"/>
      <c r="TVW34" s="30"/>
      <c r="TVX34" s="30"/>
      <c r="TVY34" s="30"/>
      <c r="TVZ34" s="30"/>
      <c r="TWA34" s="30"/>
      <c r="TWB34" s="30"/>
      <c r="TWC34" s="30"/>
      <c r="TWD34" s="30"/>
      <c r="TWE34" s="30"/>
      <c r="TWF34" s="30"/>
      <c r="TWG34" s="30"/>
      <c r="TWH34" s="30"/>
      <c r="TWI34" s="30"/>
      <c r="TWJ34" s="30"/>
      <c r="TWK34" s="30"/>
      <c r="TWL34" s="30"/>
      <c r="TWM34" s="30"/>
      <c r="TWN34" s="30"/>
      <c r="TWO34" s="30"/>
      <c r="TWP34" s="30"/>
      <c r="TWQ34" s="30"/>
      <c r="TWR34" s="30"/>
      <c r="TWS34" s="30"/>
      <c r="TWT34" s="30"/>
      <c r="TWU34" s="30"/>
      <c r="TWV34" s="30"/>
      <c r="TWW34" s="30"/>
      <c r="TWX34" s="30"/>
      <c r="TWY34" s="30"/>
      <c r="TWZ34" s="30"/>
      <c r="TXA34" s="30"/>
      <c r="TXB34" s="30"/>
      <c r="TXC34" s="30"/>
      <c r="TXD34" s="30"/>
      <c r="TXE34" s="30"/>
      <c r="TXF34" s="30"/>
      <c r="TXG34" s="30"/>
      <c r="TXH34" s="30"/>
      <c r="TXI34" s="30"/>
      <c r="TXJ34" s="30"/>
      <c r="TXK34" s="30"/>
      <c r="TXL34" s="30"/>
      <c r="TXM34" s="30"/>
      <c r="TXN34" s="30"/>
      <c r="TXO34" s="30"/>
      <c r="TXP34" s="30"/>
      <c r="TXQ34" s="30"/>
      <c r="TXR34" s="30"/>
      <c r="TXS34" s="30"/>
      <c r="TXT34" s="30"/>
      <c r="TXU34" s="30"/>
      <c r="TXV34" s="30"/>
      <c r="TXW34" s="30"/>
      <c r="TXX34" s="30"/>
      <c r="TXY34" s="30"/>
      <c r="TXZ34" s="30"/>
      <c r="TYA34" s="30"/>
      <c r="TYB34" s="30"/>
      <c r="TYC34" s="30"/>
      <c r="TYD34" s="30"/>
      <c r="TYE34" s="30"/>
      <c r="TYF34" s="30"/>
      <c r="TYG34" s="30"/>
      <c r="TYH34" s="30"/>
      <c r="TYI34" s="30"/>
      <c r="TYJ34" s="30"/>
      <c r="TYK34" s="30"/>
      <c r="TYL34" s="30"/>
      <c r="TYM34" s="30"/>
      <c r="TYN34" s="30"/>
      <c r="TYO34" s="30"/>
      <c r="TYP34" s="30"/>
      <c r="TYQ34" s="30"/>
      <c r="TYR34" s="30"/>
      <c r="TYS34" s="30"/>
      <c r="TYT34" s="30"/>
      <c r="TYU34" s="30"/>
      <c r="TYV34" s="30"/>
      <c r="TYW34" s="30"/>
      <c r="TYX34" s="30"/>
      <c r="TYY34" s="30"/>
      <c r="TYZ34" s="30"/>
      <c r="TZA34" s="30"/>
      <c r="TZB34" s="30"/>
      <c r="TZC34" s="30"/>
      <c r="TZD34" s="30"/>
      <c r="TZE34" s="30"/>
      <c r="TZF34" s="30"/>
      <c r="TZG34" s="30"/>
      <c r="TZH34" s="30"/>
      <c r="TZI34" s="30"/>
      <c r="TZJ34" s="30"/>
      <c r="TZK34" s="30"/>
      <c r="TZL34" s="30"/>
      <c r="TZM34" s="30"/>
      <c r="TZN34" s="30"/>
      <c r="TZO34" s="30"/>
      <c r="TZP34" s="30"/>
      <c r="TZQ34" s="30"/>
      <c r="TZR34" s="30"/>
      <c r="TZS34" s="30"/>
      <c r="TZT34" s="30"/>
      <c r="TZU34" s="30"/>
      <c r="TZV34" s="30"/>
      <c r="TZW34" s="30"/>
      <c r="TZX34" s="30"/>
      <c r="TZY34" s="30"/>
      <c r="TZZ34" s="30"/>
      <c r="UAA34" s="30"/>
      <c r="UAB34" s="30"/>
      <c r="UAC34" s="30"/>
      <c r="UAD34" s="30"/>
      <c r="UAE34" s="30"/>
      <c r="UAF34" s="30"/>
      <c r="UAG34" s="30"/>
      <c r="UAH34" s="30"/>
      <c r="UAI34" s="30"/>
      <c r="UAJ34" s="30"/>
      <c r="UAK34" s="30"/>
      <c r="UAL34" s="30"/>
      <c r="UAM34" s="30"/>
      <c r="UAN34" s="30"/>
      <c r="UAO34" s="30"/>
      <c r="UAP34" s="30"/>
      <c r="UAQ34" s="30"/>
      <c r="UAR34" s="30"/>
      <c r="UAS34" s="30"/>
      <c r="UAT34" s="30"/>
      <c r="UAU34" s="30"/>
      <c r="UAV34" s="30"/>
      <c r="UAW34" s="30"/>
      <c r="UAX34" s="30"/>
      <c r="UAY34" s="30"/>
      <c r="UAZ34" s="30"/>
      <c r="UBA34" s="30"/>
      <c r="UBB34" s="30"/>
      <c r="UBC34" s="30"/>
      <c r="UBD34" s="30"/>
      <c r="UBE34" s="30"/>
      <c r="UBF34" s="30"/>
      <c r="UBG34" s="30"/>
      <c r="UBH34" s="30"/>
      <c r="UBI34" s="30"/>
      <c r="UBJ34" s="30"/>
      <c r="UBK34" s="30"/>
      <c r="UBL34" s="30"/>
      <c r="UBM34" s="30"/>
      <c r="UBN34" s="30"/>
      <c r="UBO34" s="30"/>
      <c r="UBP34" s="30"/>
      <c r="UBQ34" s="30"/>
      <c r="UBR34" s="30"/>
      <c r="UBS34" s="30"/>
      <c r="UBT34" s="30"/>
      <c r="UBU34" s="30"/>
      <c r="UBV34" s="30"/>
      <c r="UBW34" s="30"/>
      <c r="UBX34" s="30"/>
      <c r="UBY34" s="30"/>
      <c r="UBZ34" s="30"/>
      <c r="UCA34" s="30"/>
      <c r="UCB34" s="30"/>
      <c r="UCC34" s="30"/>
      <c r="UCD34" s="30"/>
      <c r="UCE34" s="30"/>
      <c r="UCF34" s="30"/>
      <c r="UCG34" s="30"/>
      <c r="UCH34" s="30"/>
      <c r="UCI34" s="30"/>
      <c r="UCJ34" s="30"/>
      <c r="UCK34" s="30"/>
      <c r="UCL34" s="30"/>
      <c r="UCM34" s="30"/>
      <c r="UCN34" s="30"/>
      <c r="UCO34" s="30"/>
      <c r="UCP34" s="30"/>
      <c r="UCQ34" s="30"/>
      <c r="UCR34" s="30"/>
      <c r="UCS34" s="30"/>
      <c r="UCT34" s="30"/>
      <c r="UCU34" s="30"/>
      <c r="UCV34" s="30"/>
      <c r="UCW34" s="30"/>
      <c r="UCX34" s="30"/>
      <c r="UCY34" s="30"/>
      <c r="UCZ34" s="30"/>
      <c r="UDA34" s="30"/>
      <c r="UDB34" s="30"/>
      <c r="UDC34" s="30"/>
      <c r="UDD34" s="30"/>
      <c r="UDE34" s="30"/>
      <c r="UDF34" s="30"/>
      <c r="UDG34" s="30"/>
      <c r="UDH34" s="30"/>
      <c r="UDI34" s="30"/>
      <c r="UDJ34" s="30"/>
      <c r="UDK34" s="30"/>
      <c r="UDL34" s="30"/>
      <c r="UDM34" s="30"/>
      <c r="UDN34" s="30"/>
      <c r="UDO34" s="30"/>
      <c r="UDP34" s="30"/>
      <c r="UDQ34" s="30"/>
      <c r="UDR34" s="30"/>
      <c r="UDS34" s="30"/>
      <c r="UDT34" s="30"/>
      <c r="UDU34" s="30"/>
      <c r="UDV34" s="30"/>
      <c r="UDW34" s="30"/>
      <c r="UDX34" s="30"/>
      <c r="UDY34" s="30"/>
      <c r="UDZ34" s="30"/>
      <c r="UEA34" s="30"/>
      <c r="UEB34" s="30"/>
      <c r="UEC34" s="30"/>
      <c r="UED34" s="30"/>
      <c r="UEE34" s="30"/>
      <c r="UEF34" s="30"/>
      <c r="UEG34" s="30"/>
      <c r="UEH34" s="30"/>
      <c r="UEI34" s="30"/>
      <c r="UEJ34" s="30"/>
      <c r="UEK34" s="30"/>
      <c r="UEL34" s="30"/>
      <c r="UEM34" s="30"/>
      <c r="UEN34" s="30"/>
      <c r="UEO34" s="30"/>
      <c r="UEP34" s="30"/>
      <c r="UEQ34" s="30"/>
      <c r="UER34" s="30"/>
      <c r="UES34" s="30"/>
      <c r="UET34" s="30"/>
      <c r="UEU34" s="30"/>
      <c r="UEV34" s="30"/>
      <c r="UEW34" s="30"/>
      <c r="UEX34" s="30"/>
      <c r="UEY34" s="30"/>
      <c r="UEZ34" s="30"/>
      <c r="UFA34" s="30"/>
      <c r="UFB34" s="30"/>
      <c r="UFC34" s="30"/>
      <c r="UFD34" s="30"/>
      <c r="UFE34" s="30"/>
      <c r="UFF34" s="30"/>
      <c r="UFG34" s="30"/>
      <c r="UFH34" s="30"/>
      <c r="UFI34" s="30"/>
      <c r="UFJ34" s="30"/>
      <c r="UFK34" s="30"/>
      <c r="UFL34" s="30"/>
      <c r="UFM34" s="30"/>
      <c r="UFN34" s="30"/>
      <c r="UFO34" s="30"/>
      <c r="UFP34" s="30"/>
      <c r="UFQ34" s="30"/>
      <c r="UFR34" s="30"/>
      <c r="UFS34" s="30"/>
      <c r="UFT34" s="30"/>
      <c r="UFU34" s="30"/>
      <c r="UFV34" s="30"/>
      <c r="UFW34" s="30"/>
      <c r="UFX34" s="30"/>
      <c r="UFY34" s="30"/>
      <c r="UFZ34" s="30"/>
      <c r="UGA34" s="30"/>
      <c r="UGB34" s="30"/>
      <c r="UGC34" s="30"/>
      <c r="UGD34" s="30"/>
      <c r="UGE34" s="30"/>
      <c r="UGF34" s="30"/>
      <c r="UGG34" s="30"/>
      <c r="UGH34" s="30"/>
      <c r="UGI34" s="30"/>
      <c r="UGJ34" s="30"/>
      <c r="UGK34" s="30"/>
      <c r="UGL34" s="30"/>
      <c r="UGM34" s="30"/>
      <c r="UGN34" s="30"/>
      <c r="UGO34" s="30"/>
      <c r="UGP34" s="30"/>
      <c r="UGQ34" s="30"/>
      <c r="UGR34" s="30"/>
      <c r="UGS34" s="30"/>
      <c r="UGT34" s="30"/>
      <c r="UGU34" s="30"/>
      <c r="UGV34" s="30"/>
      <c r="UGW34" s="30"/>
      <c r="UGX34" s="30"/>
      <c r="UGY34" s="30"/>
      <c r="UGZ34" s="30"/>
      <c r="UHA34" s="30"/>
      <c r="UHB34" s="30"/>
      <c r="UHC34" s="30"/>
      <c r="UHD34" s="30"/>
      <c r="UHE34" s="30"/>
      <c r="UHF34" s="30"/>
      <c r="UHG34" s="30"/>
      <c r="UHH34" s="30"/>
      <c r="UHI34" s="30"/>
      <c r="UHJ34" s="30"/>
      <c r="UHK34" s="30"/>
      <c r="UHL34" s="30"/>
      <c r="UHM34" s="30"/>
      <c r="UHN34" s="30"/>
      <c r="UHO34" s="30"/>
      <c r="UHP34" s="30"/>
      <c r="UHQ34" s="30"/>
      <c r="UHR34" s="30"/>
      <c r="UHS34" s="30"/>
      <c r="UHT34" s="30"/>
      <c r="UHU34" s="30"/>
      <c r="UHV34" s="30"/>
      <c r="UHW34" s="30"/>
      <c r="UHX34" s="30"/>
      <c r="UHY34" s="30"/>
      <c r="UHZ34" s="30"/>
      <c r="UIA34" s="30"/>
      <c r="UIB34" s="30"/>
      <c r="UIC34" s="30"/>
      <c r="UID34" s="30"/>
      <c r="UIE34" s="30"/>
      <c r="UIF34" s="30"/>
      <c r="UIG34" s="30"/>
      <c r="UIH34" s="30"/>
      <c r="UII34" s="30"/>
      <c r="UIJ34" s="30"/>
      <c r="UIK34" s="30"/>
      <c r="UIL34" s="30"/>
      <c r="UIM34" s="30"/>
      <c r="UIN34" s="30"/>
      <c r="UIO34" s="30"/>
      <c r="UIP34" s="30"/>
      <c r="UIQ34" s="30"/>
      <c r="UIR34" s="30"/>
      <c r="UIS34" s="30"/>
      <c r="UIT34" s="30"/>
      <c r="UIU34" s="30"/>
      <c r="UIV34" s="30"/>
      <c r="UIW34" s="30"/>
      <c r="UIX34" s="30"/>
      <c r="UIY34" s="30"/>
      <c r="UIZ34" s="30"/>
      <c r="UJA34" s="30"/>
      <c r="UJB34" s="30"/>
      <c r="UJC34" s="30"/>
      <c r="UJD34" s="30"/>
      <c r="UJE34" s="30"/>
      <c r="UJF34" s="30"/>
      <c r="UJG34" s="30"/>
      <c r="UJH34" s="30"/>
      <c r="UJI34" s="30"/>
      <c r="UJJ34" s="30"/>
      <c r="UJK34" s="30"/>
      <c r="UJL34" s="30"/>
      <c r="UJM34" s="30"/>
      <c r="UJN34" s="30"/>
      <c r="UJO34" s="30"/>
      <c r="UJP34" s="30"/>
      <c r="UJQ34" s="30"/>
      <c r="UJR34" s="30"/>
      <c r="UJS34" s="30"/>
      <c r="UJT34" s="30"/>
      <c r="UJU34" s="30"/>
      <c r="UJV34" s="30"/>
      <c r="UJW34" s="30"/>
      <c r="UJX34" s="30"/>
      <c r="UJY34" s="30"/>
      <c r="UJZ34" s="30"/>
      <c r="UKA34" s="30"/>
      <c r="UKB34" s="30"/>
      <c r="UKC34" s="30"/>
      <c r="UKD34" s="30"/>
      <c r="UKE34" s="30"/>
      <c r="UKF34" s="30"/>
      <c r="UKG34" s="30"/>
      <c r="UKH34" s="30"/>
      <c r="UKI34" s="30"/>
      <c r="UKJ34" s="30"/>
      <c r="UKK34" s="30"/>
      <c r="UKL34" s="30"/>
      <c r="UKM34" s="30"/>
      <c r="UKN34" s="30"/>
      <c r="UKO34" s="30"/>
      <c r="UKP34" s="30"/>
      <c r="UKQ34" s="30"/>
      <c r="UKR34" s="30"/>
      <c r="UKS34" s="30"/>
      <c r="UKT34" s="30"/>
      <c r="UKU34" s="30"/>
      <c r="UKV34" s="30"/>
      <c r="UKW34" s="30"/>
      <c r="UKX34" s="30"/>
      <c r="UKY34" s="30"/>
      <c r="UKZ34" s="30"/>
      <c r="ULA34" s="30"/>
      <c r="ULB34" s="30"/>
      <c r="ULC34" s="30"/>
      <c r="ULD34" s="30"/>
      <c r="ULE34" s="30"/>
      <c r="ULF34" s="30"/>
      <c r="ULG34" s="30"/>
      <c r="ULH34" s="30"/>
      <c r="ULI34" s="30"/>
      <c r="ULJ34" s="30"/>
      <c r="ULK34" s="30"/>
      <c r="ULL34" s="30"/>
      <c r="ULM34" s="30"/>
      <c r="ULN34" s="30"/>
      <c r="ULO34" s="30"/>
      <c r="ULP34" s="30"/>
      <c r="ULQ34" s="30"/>
      <c r="ULR34" s="30"/>
      <c r="ULS34" s="30"/>
      <c r="ULT34" s="30"/>
      <c r="ULU34" s="30"/>
      <c r="ULV34" s="30"/>
      <c r="ULW34" s="30"/>
      <c r="ULX34" s="30"/>
      <c r="ULY34" s="30"/>
      <c r="ULZ34" s="30"/>
      <c r="UMA34" s="30"/>
      <c r="UMB34" s="30"/>
      <c r="UMC34" s="30"/>
      <c r="UMD34" s="30"/>
      <c r="UME34" s="30"/>
      <c r="UMF34" s="30"/>
      <c r="UMG34" s="30"/>
      <c r="UMH34" s="30"/>
      <c r="UMI34" s="30"/>
      <c r="UMJ34" s="30"/>
      <c r="UMK34" s="30"/>
      <c r="UML34" s="30"/>
      <c r="UMM34" s="30"/>
      <c r="UMN34" s="30"/>
      <c r="UMO34" s="30"/>
      <c r="UMP34" s="30"/>
      <c r="UMQ34" s="30"/>
      <c r="UMR34" s="30"/>
      <c r="UMS34" s="30"/>
      <c r="UMT34" s="30"/>
      <c r="UMU34" s="30"/>
      <c r="UMV34" s="30"/>
      <c r="UMW34" s="30"/>
      <c r="UMX34" s="30"/>
      <c r="UMY34" s="30"/>
      <c r="UMZ34" s="30"/>
      <c r="UNA34" s="30"/>
      <c r="UNB34" s="30"/>
      <c r="UNC34" s="30"/>
      <c r="UND34" s="30"/>
      <c r="UNE34" s="30"/>
      <c r="UNF34" s="30"/>
      <c r="UNG34" s="30"/>
      <c r="UNH34" s="30"/>
      <c r="UNI34" s="30"/>
      <c r="UNJ34" s="30"/>
      <c r="UNK34" s="30"/>
      <c r="UNL34" s="30"/>
      <c r="UNM34" s="30"/>
      <c r="UNN34" s="30"/>
      <c r="UNO34" s="30"/>
      <c r="UNP34" s="30"/>
      <c r="UNQ34" s="30"/>
      <c r="UNR34" s="30"/>
      <c r="UNS34" s="30"/>
      <c r="UNT34" s="30"/>
      <c r="UNU34" s="30"/>
      <c r="UNV34" s="30"/>
      <c r="UNW34" s="30"/>
      <c r="UNX34" s="30"/>
      <c r="UNY34" s="30"/>
      <c r="UNZ34" s="30"/>
      <c r="UOA34" s="30"/>
      <c r="UOB34" s="30"/>
      <c r="UOC34" s="30"/>
      <c r="UOD34" s="30"/>
      <c r="UOE34" s="30"/>
      <c r="UOF34" s="30"/>
      <c r="UOG34" s="30"/>
      <c r="UOH34" s="30"/>
      <c r="UOI34" s="30"/>
      <c r="UOJ34" s="30"/>
      <c r="UOK34" s="30"/>
      <c r="UOL34" s="30"/>
      <c r="UOM34" s="30"/>
      <c r="UON34" s="30"/>
      <c r="UOO34" s="30"/>
      <c r="UOP34" s="30"/>
      <c r="UOQ34" s="30"/>
      <c r="UOR34" s="30"/>
      <c r="UOS34" s="30"/>
      <c r="UOT34" s="30"/>
      <c r="UOU34" s="30"/>
      <c r="UOV34" s="30"/>
      <c r="UOW34" s="30"/>
      <c r="UOX34" s="30"/>
      <c r="UOY34" s="30"/>
      <c r="UOZ34" s="30"/>
      <c r="UPA34" s="30"/>
      <c r="UPB34" s="30"/>
      <c r="UPC34" s="30"/>
      <c r="UPD34" s="30"/>
      <c r="UPE34" s="30"/>
      <c r="UPF34" s="30"/>
      <c r="UPG34" s="30"/>
      <c r="UPH34" s="30"/>
      <c r="UPI34" s="30"/>
      <c r="UPJ34" s="30"/>
      <c r="UPK34" s="30"/>
      <c r="UPL34" s="30"/>
      <c r="UPM34" s="30"/>
      <c r="UPN34" s="30"/>
      <c r="UPO34" s="30"/>
      <c r="UPP34" s="30"/>
      <c r="UPQ34" s="30"/>
      <c r="UPR34" s="30"/>
      <c r="UPS34" s="30"/>
      <c r="UPT34" s="30"/>
      <c r="UPU34" s="30"/>
      <c r="UPV34" s="30"/>
      <c r="UPW34" s="30"/>
      <c r="UPX34" s="30"/>
      <c r="UPY34" s="30"/>
      <c r="UPZ34" s="30"/>
      <c r="UQA34" s="30"/>
      <c r="UQB34" s="30"/>
      <c r="UQC34" s="30"/>
      <c r="UQD34" s="30"/>
      <c r="UQE34" s="30"/>
      <c r="UQF34" s="30"/>
      <c r="UQG34" s="30"/>
      <c r="UQH34" s="30"/>
      <c r="UQI34" s="30"/>
      <c r="UQJ34" s="30"/>
      <c r="UQK34" s="30"/>
      <c r="UQL34" s="30"/>
      <c r="UQM34" s="30"/>
      <c r="UQN34" s="30"/>
      <c r="UQO34" s="30"/>
      <c r="UQP34" s="30"/>
      <c r="UQQ34" s="30"/>
      <c r="UQR34" s="30"/>
      <c r="UQS34" s="30"/>
      <c r="UQT34" s="30"/>
      <c r="UQU34" s="30"/>
      <c r="UQV34" s="30"/>
      <c r="UQW34" s="30"/>
      <c r="UQX34" s="30"/>
      <c r="UQY34" s="30"/>
      <c r="UQZ34" s="30"/>
      <c r="URA34" s="30"/>
      <c r="URB34" s="30"/>
      <c r="URC34" s="30"/>
      <c r="URD34" s="30"/>
      <c r="URE34" s="30"/>
      <c r="URF34" s="30"/>
      <c r="URG34" s="30"/>
      <c r="URH34" s="30"/>
      <c r="URI34" s="30"/>
      <c r="URJ34" s="30"/>
      <c r="URK34" s="30"/>
      <c r="URL34" s="30"/>
      <c r="URM34" s="30"/>
      <c r="URN34" s="30"/>
      <c r="URO34" s="30"/>
      <c r="URP34" s="30"/>
      <c r="URQ34" s="30"/>
      <c r="URR34" s="30"/>
      <c r="URS34" s="30"/>
      <c r="URT34" s="30"/>
      <c r="URU34" s="30"/>
      <c r="URV34" s="30"/>
      <c r="URW34" s="30"/>
      <c r="URX34" s="30"/>
      <c r="URY34" s="30"/>
      <c r="URZ34" s="30"/>
      <c r="USA34" s="30"/>
      <c r="USB34" s="30"/>
      <c r="USC34" s="30"/>
      <c r="USD34" s="30"/>
      <c r="USE34" s="30"/>
      <c r="USF34" s="30"/>
      <c r="USG34" s="30"/>
      <c r="USH34" s="30"/>
      <c r="USI34" s="30"/>
      <c r="USJ34" s="30"/>
      <c r="USK34" s="30"/>
      <c r="USL34" s="30"/>
      <c r="USM34" s="30"/>
      <c r="USN34" s="30"/>
      <c r="USO34" s="30"/>
      <c r="USP34" s="30"/>
      <c r="USQ34" s="30"/>
      <c r="USR34" s="30"/>
      <c r="USS34" s="30"/>
      <c r="UST34" s="30"/>
      <c r="USU34" s="30"/>
      <c r="USV34" s="30"/>
      <c r="USW34" s="30"/>
      <c r="USX34" s="30"/>
      <c r="USY34" s="30"/>
      <c r="USZ34" s="30"/>
      <c r="UTA34" s="30"/>
      <c r="UTB34" s="30"/>
      <c r="UTC34" s="30"/>
      <c r="UTD34" s="30"/>
      <c r="UTE34" s="30"/>
      <c r="UTF34" s="30"/>
      <c r="UTG34" s="30"/>
      <c r="UTH34" s="30"/>
      <c r="UTI34" s="30"/>
      <c r="UTJ34" s="30"/>
      <c r="UTK34" s="30"/>
      <c r="UTL34" s="30"/>
      <c r="UTM34" s="30"/>
      <c r="UTN34" s="30"/>
      <c r="UTO34" s="30"/>
      <c r="UTP34" s="30"/>
      <c r="UTQ34" s="30"/>
      <c r="UTR34" s="30"/>
      <c r="UTS34" s="30"/>
      <c r="UTT34" s="30"/>
      <c r="UTU34" s="30"/>
      <c r="UTV34" s="30"/>
      <c r="UTW34" s="30"/>
      <c r="UTX34" s="30"/>
      <c r="UTY34" s="30"/>
      <c r="UTZ34" s="30"/>
      <c r="UUA34" s="30"/>
      <c r="UUB34" s="30"/>
      <c r="UUC34" s="30"/>
      <c r="UUD34" s="30"/>
      <c r="UUE34" s="30"/>
      <c r="UUF34" s="30"/>
      <c r="UUG34" s="30"/>
      <c r="UUH34" s="30"/>
      <c r="UUI34" s="30"/>
      <c r="UUJ34" s="30"/>
      <c r="UUK34" s="30"/>
      <c r="UUL34" s="30"/>
      <c r="UUM34" s="30"/>
      <c r="UUN34" s="30"/>
      <c r="UUO34" s="30"/>
      <c r="UUP34" s="30"/>
      <c r="UUQ34" s="30"/>
      <c r="UUR34" s="30"/>
      <c r="UUS34" s="30"/>
      <c r="UUT34" s="30"/>
      <c r="UUU34" s="30"/>
      <c r="UUV34" s="30"/>
      <c r="UUW34" s="30"/>
      <c r="UUX34" s="30"/>
      <c r="UUY34" s="30"/>
      <c r="UUZ34" s="30"/>
      <c r="UVA34" s="30"/>
      <c r="UVB34" s="30"/>
      <c r="UVC34" s="30"/>
      <c r="UVD34" s="30"/>
      <c r="UVE34" s="30"/>
      <c r="UVF34" s="30"/>
      <c r="UVG34" s="30"/>
      <c r="UVH34" s="30"/>
      <c r="UVI34" s="30"/>
      <c r="UVJ34" s="30"/>
      <c r="UVK34" s="30"/>
      <c r="UVL34" s="30"/>
      <c r="UVM34" s="30"/>
      <c r="UVN34" s="30"/>
      <c r="UVO34" s="30"/>
      <c r="UVP34" s="30"/>
      <c r="UVQ34" s="30"/>
      <c r="UVR34" s="30"/>
      <c r="UVS34" s="30"/>
      <c r="UVT34" s="30"/>
      <c r="UVU34" s="30"/>
      <c r="UVV34" s="30"/>
      <c r="UVW34" s="30"/>
      <c r="UVX34" s="30"/>
      <c r="UVY34" s="30"/>
      <c r="UVZ34" s="30"/>
      <c r="UWA34" s="30"/>
      <c r="UWB34" s="30"/>
      <c r="UWC34" s="30"/>
      <c r="UWD34" s="30"/>
      <c r="UWE34" s="30"/>
      <c r="UWF34" s="30"/>
      <c r="UWG34" s="30"/>
      <c r="UWH34" s="30"/>
      <c r="UWI34" s="30"/>
      <c r="UWJ34" s="30"/>
      <c r="UWK34" s="30"/>
      <c r="UWL34" s="30"/>
      <c r="UWM34" s="30"/>
      <c r="UWN34" s="30"/>
      <c r="UWO34" s="30"/>
      <c r="UWP34" s="30"/>
      <c r="UWQ34" s="30"/>
      <c r="UWR34" s="30"/>
      <c r="UWS34" s="30"/>
      <c r="UWT34" s="30"/>
      <c r="UWU34" s="30"/>
      <c r="UWV34" s="30"/>
      <c r="UWW34" s="30"/>
      <c r="UWX34" s="30"/>
      <c r="UWY34" s="30"/>
      <c r="UWZ34" s="30"/>
      <c r="UXA34" s="30"/>
      <c r="UXB34" s="30"/>
      <c r="UXC34" s="30"/>
      <c r="UXD34" s="30"/>
      <c r="UXE34" s="30"/>
      <c r="UXF34" s="30"/>
      <c r="UXG34" s="30"/>
      <c r="UXH34" s="30"/>
      <c r="UXI34" s="30"/>
      <c r="UXJ34" s="30"/>
      <c r="UXK34" s="30"/>
      <c r="UXL34" s="30"/>
      <c r="UXM34" s="30"/>
      <c r="UXN34" s="30"/>
      <c r="UXO34" s="30"/>
      <c r="UXP34" s="30"/>
      <c r="UXQ34" s="30"/>
      <c r="UXR34" s="30"/>
      <c r="UXS34" s="30"/>
      <c r="UXT34" s="30"/>
      <c r="UXU34" s="30"/>
      <c r="UXV34" s="30"/>
      <c r="UXW34" s="30"/>
      <c r="UXX34" s="30"/>
      <c r="UXY34" s="30"/>
      <c r="UXZ34" s="30"/>
      <c r="UYA34" s="30"/>
      <c r="UYB34" s="30"/>
      <c r="UYC34" s="30"/>
      <c r="UYD34" s="30"/>
      <c r="UYE34" s="30"/>
      <c r="UYF34" s="30"/>
      <c r="UYG34" s="30"/>
      <c r="UYH34" s="30"/>
      <c r="UYI34" s="30"/>
      <c r="UYJ34" s="30"/>
      <c r="UYK34" s="30"/>
      <c r="UYL34" s="30"/>
      <c r="UYM34" s="30"/>
      <c r="UYN34" s="30"/>
      <c r="UYO34" s="30"/>
      <c r="UYP34" s="30"/>
      <c r="UYQ34" s="30"/>
      <c r="UYR34" s="30"/>
      <c r="UYS34" s="30"/>
      <c r="UYT34" s="30"/>
      <c r="UYU34" s="30"/>
      <c r="UYV34" s="30"/>
      <c r="UYW34" s="30"/>
      <c r="UYX34" s="30"/>
      <c r="UYY34" s="30"/>
      <c r="UYZ34" s="30"/>
      <c r="UZA34" s="30"/>
      <c r="UZB34" s="30"/>
      <c r="UZC34" s="30"/>
      <c r="UZD34" s="30"/>
      <c r="UZE34" s="30"/>
      <c r="UZF34" s="30"/>
      <c r="UZG34" s="30"/>
      <c r="UZH34" s="30"/>
      <c r="UZI34" s="30"/>
      <c r="UZJ34" s="30"/>
      <c r="UZK34" s="30"/>
      <c r="UZL34" s="30"/>
      <c r="UZM34" s="30"/>
      <c r="UZN34" s="30"/>
      <c r="UZO34" s="30"/>
      <c r="UZP34" s="30"/>
      <c r="UZQ34" s="30"/>
      <c r="UZR34" s="30"/>
      <c r="UZS34" s="30"/>
      <c r="UZT34" s="30"/>
      <c r="UZU34" s="30"/>
      <c r="UZV34" s="30"/>
      <c r="UZW34" s="30"/>
      <c r="UZX34" s="30"/>
      <c r="UZY34" s="30"/>
      <c r="UZZ34" s="30"/>
      <c r="VAA34" s="30"/>
      <c r="VAB34" s="30"/>
      <c r="VAC34" s="30"/>
      <c r="VAD34" s="30"/>
      <c r="VAE34" s="30"/>
      <c r="VAF34" s="30"/>
      <c r="VAG34" s="30"/>
      <c r="VAH34" s="30"/>
      <c r="VAI34" s="30"/>
      <c r="VAJ34" s="30"/>
      <c r="VAK34" s="30"/>
      <c r="VAL34" s="30"/>
      <c r="VAM34" s="30"/>
      <c r="VAN34" s="30"/>
      <c r="VAO34" s="30"/>
      <c r="VAP34" s="30"/>
      <c r="VAQ34" s="30"/>
      <c r="VAR34" s="30"/>
      <c r="VAS34" s="30"/>
      <c r="VAT34" s="30"/>
      <c r="VAU34" s="30"/>
      <c r="VAV34" s="30"/>
      <c r="VAW34" s="30"/>
      <c r="VAX34" s="30"/>
      <c r="VAY34" s="30"/>
      <c r="VAZ34" s="30"/>
      <c r="VBA34" s="30"/>
      <c r="VBB34" s="30"/>
      <c r="VBC34" s="30"/>
      <c r="VBD34" s="30"/>
      <c r="VBE34" s="30"/>
      <c r="VBF34" s="30"/>
      <c r="VBG34" s="30"/>
      <c r="VBH34" s="30"/>
      <c r="VBI34" s="30"/>
      <c r="VBJ34" s="30"/>
      <c r="VBK34" s="30"/>
      <c r="VBL34" s="30"/>
      <c r="VBM34" s="30"/>
      <c r="VBN34" s="30"/>
      <c r="VBO34" s="30"/>
      <c r="VBP34" s="30"/>
      <c r="VBQ34" s="30"/>
      <c r="VBR34" s="30"/>
      <c r="VBS34" s="30"/>
      <c r="VBT34" s="30"/>
      <c r="VBU34" s="30"/>
      <c r="VBV34" s="30"/>
      <c r="VBW34" s="30"/>
      <c r="VBX34" s="30"/>
      <c r="VBY34" s="30"/>
      <c r="VBZ34" s="30"/>
      <c r="VCA34" s="30"/>
      <c r="VCB34" s="30"/>
      <c r="VCC34" s="30"/>
      <c r="VCD34" s="30"/>
      <c r="VCE34" s="30"/>
      <c r="VCF34" s="30"/>
      <c r="VCG34" s="30"/>
      <c r="VCH34" s="30"/>
      <c r="VCI34" s="30"/>
      <c r="VCJ34" s="30"/>
      <c r="VCK34" s="30"/>
      <c r="VCL34" s="30"/>
      <c r="VCM34" s="30"/>
      <c r="VCN34" s="30"/>
      <c r="VCO34" s="30"/>
      <c r="VCP34" s="30"/>
      <c r="VCQ34" s="30"/>
      <c r="VCR34" s="30"/>
      <c r="VCS34" s="30"/>
      <c r="VCT34" s="30"/>
      <c r="VCU34" s="30"/>
      <c r="VCV34" s="30"/>
      <c r="VCW34" s="30"/>
      <c r="VCX34" s="30"/>
      <c r="VCY34" s="30"/>
      <c r="VCZ34" s="30"/>
      <c r="VDA34" s="30"/>
      <c r="VDB34" s="30"/>
      <c r="VDC34" s="30"/>
      <c r="VDD34" s="30"/>
      <c r="VDE34" s="30"/>
      <c r="VDF34" s="30"/>
      <c r="VDG34" s="30"/>
      <c r="VDH34" s="30"/>
      <c r="VDI34" s="30"/>
      <c r="VDJ34" s="30"/>
      <c r="VDK34" s="30"/>
      <c r="VDL34" s="30"/>
      <c r="VDM34" s="30"/>
      <c r="VDN34" s="30"/>
      <c r="VDO34" s="30"/>
      <c r="VDP34" s="30"/>
      <c r="VDQ34" s="30"/>
      <c r="VDR34" s="30"/>
      <c r="VDS34" s="30"/>
      <c r="VDT34" s="30"/>
      <c r="VDU34" s="30"/>
      <c r="VDV34" s="30"/>
      <c r="VDW34" s="30"/>
      <c r="VDX34" s="30"/>
      <c r="VDY34" s="30"/>
      <c r="VDZ34" s="30"/>
      <c r="VEA34" s="30"/>
      <c r="VEB34" s="30"/>
      <c r="VEC34" s="30"/>
      <c r="VED34" s="30"/>
      <c r="VEE34" s="30"/>
      <c r="VEF34" s="30"/>
      <c r="VEG34" s="30"/>
      <c r="VEH34" s="30"/>
      <c r="VEI34" s="30"/>
      <c r="VEJ34" s="30"/>
      <c r="VEK34" s="30"/>
      <c r="VEL34" s="30"/>
      <c r="VEM34" s="30"/>
      <c r="VEN34" s="30"/>
      <c r="VEO34" s="30"/>
      <c r="VEP34" s="30"/>
      <c r="VEQ34" s="30"/>
      <c r="VER34" s="30"/>
      <c r="VES34" s="30"/>
      <c r="VET34" s="30"/>
      <c r="VEU34" s="30"/>
      <c r="VEV34" s="30"/>
      <c r="VEW34" s="30"/>
      <c r="VEX34" s="30"/>
      <c r="VEY34" s="30"/>
      <c r="VEZ34" s="30"/>
      <c r="VFA34" s="30"/>
      <c r="VFB34" s="30"/>
      <c r="VFC34" s="30"/>
      <c r="VFD34" s="30"/>
      <c r="VFE34" s="30"/>
      <c r="VFF34" s="30"/>
      <c r="VFG34" s="30"/>
      <c r="VFH34" s="30"/>
      <c r="VFI34" s="30"/>
      <c r="VFJ34" s="30"/>
      <c r="VFK34" s="30"/>
      <c r="VFL34" s="30"/>
      <c r="VFM34" s="30"/>
      <c r="VFN34" s="30"/>
      <c r="VFO34" s="30"/>
      <c r="VFP34" s="30"/>
      <c r="VFQ34" s="30"/>
      <c r="VFR34" s="30"/>
      <c r="VFS34" s="30"/>
      <c r="VFT34" s="30"/>
      <c r="VFU34" s="30"/>
      <c r="VFV34" s="30"/>
      <c r="VFW34" s="30"/>
      <c r="VFX34" s="30"/>
      <c r="VFY34" s="30"/>
      <c r="VFZ34" s="30"/>
      <c r="VGA34" s="30"/>
      <c r="VGB34" s="30"/>
      <c r="VGC34" s="30"/>
      <c r="VGD34" s="30"/>
      <c r="VGE34" s="30"/>
      <c r="VGF34" s="30"/>
      <c r="VGG34" s="30"/>
      <c r="VGH34" s="30"/>
      <c r="VGI34" s="30"/>
      <c r="VGJ34" s="30"/>
      <c r="VGK34" s="30"/>
      <c r="VGL34" s="30"/>
      <c r="VGM34" s="30"/>
      <c r="VGN34" s="30"/>
      <c r="VGO34" s="30"/>
      <c r="VGP34" s="30"/>
      <c r="VGQ34" s="30"/>
      <c r="VGR34" s="30"/>
      <c r="VGS34" s="30"/>
      <c r="VGT34" s="30"/>
      <c r="VGU34" s="30"/>
      <c r="VGV34" s="30"/>
      <c r="VGW34" s="30"/>
      <c r="VGX34" s="30"/>
      <c r="VGY34" s="30"/>
      <c r="VGZ34" s="30"/>
      <c r="VHA34" s="30"/>
      <c r="VHB34" s="30"/>
      <c r="VHC34" s="30"/>
      <c r="VHD34" s="30"/>
      <c r="VHE34" s="30"/>
      <c r="VHF34" s="30"/>
      <c r="VHG34" s="30"/>
      <c r="VHH34" s="30"/>
      <c r="VHI34" s="30"/>
      <c r="VHJ34" s="30"/>
      <c r="VHK34" s="30"/>
      <c r="VHL34" s="30"/>
      <c r="VHM34" s="30"/>
      <c r="VHN34" s="30"/>
      <c r="VHO34" s="30"/>
      <c r="VHP34" s="30"/>
      <c r="VHQ34" s="30"/>
      <c r="VHR34" s="30"/>
      <c r="VHS34" s="30"/>
      <c r="VHT34" s="30"/>
      <c r="VHU34" s="30"/>
      <c r="VHV34" s="30"/>
      <c r="VHW34" s="30"/>
      <c r="VHX34" s="30"/>
      <c r="VHY34" s="30"/>
      <c r="VHZ34" s="30"/>
      <c r="VIA34" s="30"/>
      <c r="VIB34" s="30"/>
      <c r="VIC34" s="30"/>
      <c r="VID34" s="30"/>
      <c r="VIE34" s="30"/>
      <c r="VIF34" s="30"/>
      <c r="VIG34" s="30"/>
      <c r="VIH34" s="30"/>
      <c r="VII34" s="30"/>
      <c r="VIJ34" s="30"/>
      <c r="VIK34" s="30"/>
      <c r="VIL34" s="30"/>
      <c r="VIM34" s="30"/>
      <c r="VIN34" s="30"/>
      <c r="VIO34" s="30"/>
      <c r="VIP34" s="30"/>
      <c r="VIQ34" s="30"/>
      <c r="VIR34" s="30"/>
      <c r="VIS34" s="30"/>
      <c r="VIT34" s="30"/>
      <c r="VIU34" s="30"/>
      <c r="VIV34" s="30"/>
      <c r="VIW34" s="30"/>
      <c r="VIX34" s="30"/>
      <c r="VIY34" s="30"/>
      <c r="VIZ34" s="30"/>
      <c r="VJA34" s="30"/>
      <c r="VJB34" s="30"/>
      <c r="VJC34" s="30"/>
      <c r="VJD34" s="30"/>
      <c r="VJE34" s="30"/>
      <c r="VJF34" s="30"/>
      <c r="VJG34" s="30"/>
      <c r="VJH34" s="30"/>
      <c r="VJI34" s="30"/>
      <c r="VJJ34" s="30"/>
      <c r="VJK34" s="30"/>
      <c r="VJL34" s="30"/>
      <c r="VJM34" s="30"/>
      <c r="VJN34" s="30"/>
      <c r="VJO34" s="30"/>
      <c r="VJP34" s="30"/>
      <c r="VJQ34" s="30"/>
      <c r="VJR34" s="30"/>
      <c r="VJS34" s="30"/>
      <c r="VJT34" s="30"/>
      <c r="VJU34" s="30"/>
      <c r="VJV34" s="30"/>
      <c r="VJW34" s="30"/>
      <c r="VJX34" s="30"/>
      <c r="VJY34" s="30"/>
      <c r="VJZ34" s="30"/>
      <c r="VKA34" s="30"/>
      <c r="VKB34" s="30"/>
      <c r="VKC34" s="30"/>
      <c r="VKD34" s="30"/>
      <c r="VKE34" s="30"/>
      <c r="VKF34" s="30"/>
      <c r="VKG34" s="30"/>
      <c r="VKH34" s="30"/>
      <c r="VKI34" s="30"/>
      <c r="VKJ34" s="30"/>
      <c r="VKK34" s="30"/>
      <c r="VKL34" s="30"/>
      <c r="VKM34" s="30"/>
      <c r="VKN34" s="30"/>
      <c r="VKO34" s="30"/>
      <c r="VKP34" s="30"/>
      <c r="VKQ34" s="30"/>
      <c r="VKR34" s="30"/>
      <c r="VKS34" s="30"/>
      <c r="VKT34" s="30"/>
      <c r="VKU34" s="30"/>
      <c r="VKV34" s="30"/>
      <c r="VKW34" s="30"/>
      <c r="VKX34" s="30"/>
      <c r="VKY34" s="30"/>
      <c r="VKZ34" s="30"/>
      <c r="VLA34" s="30"/>
      <c r="VLB34" s="30"/>
      <c r="VLC34" s="30"/>
      <c r="VLD34" s="30"/>
      <c r="VLE34" s="30"/>
      <c r="VLF34" s="30"/>
      <c r="VLG34" s="30"/>
      <c r="VLH34" s="30"/>
      <c r="VLI34" s="30"/>
      <c r="VLJ34" s="30"/>
      <c r="VLK34" s="30"/>
      <c r="VLL34" s="30"/>
      <c r="VLM34" s="30"/>
      <c r="VLN34" s="30"/>
      <c r="VLO34" s="30"/>
      <c r="VLP34" s="30"/>
      <c r="VLQ34" s="30"/>
      <c r="VLR34" s="30"/>
      <c r="VLS34" s="30"/>
      <c r="VLT34" s="30"/>
      <c r="VLU34" s="30"/>
      <c r="VLV34" s="30"/>
      <c r="VLW34" s="30"/>
      <c r="VLX34" s="30"/>
      <c r="VLY34" s="30"/>
      <c r="VLZ34" s="30"/>
      <c r="VMA34" s="30"/>
      <c r="VMB34" s="30"/>
      <c r="VMC34" s="30"/>
      <c r="VMD34" s="30"/>
      <c r="VME34" s="30"/>
      <c r="VMF34" s="30"/>
      <c r="VMG34" s="30"/>
      <c r="VMH34" s="30"/>
      <c r="VMI34" s="30"/>
      <c r="VMJ34" s="30"/>
      <c r="VMK34" s="30"/>
      <c r="VML34" s="30"/>
      <c r="VMM34" s="30"/>
      <c r="VMN34" s="30"/>
      <c r="VMO34" s="30"/>
      <c r="VMP34" s="30"/>
      <c r="VMQ34" s="30"/>
      <c r="VMR34" s="30"/>
      <c r="VMS34" s="30"/>
      <c r="VMT34" s="30"/>
      <c r="VMU34" s="30"/>
      <c r="VMV34" s="30"/>
      <c r="VMW34" s="30"/>
      <c r="VMX34" s="30"/>
      <c r="VMY34" s="30"/>
      <c r="VMZ34" s="30"/>
      <c r="VNA34" s="30"/>
      <c r="VNB34" s="30"/>
      <c r="VNC34" s="30"/>
      <c r="VND34" s="30"/>
      <c r="VNE34" s="30"/>
      <c r="VNF34" s="30"/>
      <c r="VNG34" s="30"/>
      <c r="VNH34" s="30"/>
      <c r="VNI34" s="30"/>
      <c r="VNJ34" s="30"/>
      <c r="VNK34" s="30"/>
      <c r="VNL34" s="30"/>
      <c r="VNM34" s="30"/>
      <c r="VNN34" s="30"/>
      <c r="VNO34" s="30"/>
      <c r="VNP34" s="30"/>
      <c r="VNQ34" s="30"/>
      <c r="VNR34" s="30"/>
      <c r="VNS34" s="30"/>
      <c r="VNT34" s="30"/>
      <c r="VNU34" s="30"/>
      <c r="VNV34" s="30"/>
      <c r="VNW34" s="30"/>
      <c r="VNX34" s="30"/>
      <c r="VNY34" s="30"/>
      <c r="VNZ34" s="30"/>
      <c r="VOA34" s="30"/>
      <c r="VOB34" s="30"/>
      <c r="VOC34" s="30"/>
      <c r="VOD34" s="30"/>
      <c r="VOE34" s="30"/>
      <c r="VOF34" s="30"/>
      <c r="VOG34" s="30"/>
      <c r="VOH34" s="30"/>
      <c r="VOI34" s="30"/>
      <c r="VOJ34" s="30"/>
      <c r="VOK34" s="30"/>
      <c r="VOL34" s="30"/>
      <c r="VOM34" s="30"/>
      <c r="VON34" s="30"/>
      <c r="VOO34" s="30"/>
      <c r="VOP34" s="30"/>
      <c r="VOQ34" s="30"/>
      <c r="VOR34" s="30"/>
      <c r="VOS34" s="30"/>
      <c r="VOT34" s="30"/>
      <c r="VOU34" s="30"/>
      <c r="VOV34" s="30"/>
      <c r="VOW34" s="30"/>
      <c r="VOX34" s="30"/>
      <c r="VOY34" s="30"/>
      <c r="VOZ34" s="30"/>
      <c r="VPA34" s="30"/>
      <c r="VPB34" s="30"/>
      <c r="VPC34" s="30"/>
      <c r="VPD34" s="30"/>
      <c r="VPE34" s="30"/>
      <c r="VPF34" s="30"/>
      <c r="VPG34" s="30"/>
      <c r="VPH34" s="30"/>
      <c r="VPI34" s="30"/>
      <c r="VPJ34" s="30"/>
      <c r="VPK34" s="30"/>
      <c r="VPL34" s="30"/>
      <c r="VPM34" s="30"/>
      <c r="VPN34" s="30"/>
      <c r="VPO34" s="30"/>
      <c r="VPP34" s="30"/>
      <c r="VPQ34" s="30"/>
      <c r="VPR34" s="30"/>
      <c r="VPS34" s="30"/>
      <c r="VPT34" s="30"/>
      <c r="VPU34" s="30"/>
      <c r="VPV34" s="30"/>
      <c r="VPW34" s="30"/>
      <c r="VPX34" s="30"/>
      <c r="VPY34" s="30"/>
      <c r="VPZ34" s="30"/>
      <c r="VQA34" s="30"/>
      <c r="VQB34" s="30"/>
      <c r="VQC34" s="30"/>
      <c r="VQD34" s="30"/>
      <c r="VQE34" s="30"/>
      <c r="VQF34" s="30"/>
      <c r="VQG34" s="30"/>
      <c r="VQH34" s="30"/>
      <c r="VQI34" s="30"/>
      <c r="VQJ34" s="30"/>
      <c r="VQK34" s="30"/>
      <c r="VQL34" s="30"/>
      <c r="VQM34" s="30"/>
      <c r="VQN34" s="30"/>
      <c r="VQO34" s="30"/>
      <c r="VQP34" s="30"/>
      <c r="VQQ34" s="30"/>
      <c r="VQR34" s="30"/>
      <c r="VQS34" s="30"/>
      <c r="VQT34" s="30"/>
      <c r="VQU34" s="30"/>
      <c r="VQV34" s="30"/>
      <c r="VQW34" s="30"/>
      <c r="VQX34" s="30"/>
      <c r="VQY34" s="30"/>
      <c r="VQZ34" s="30"/>
      <c r="VRA34" s="30"/>
      <c r="VRB34" s="30"/>
      <c r="VRC34" s="30"/>
      <c r="VRD34" s="30"/>
      <c r="VRE34" s="30"/>
      <c r="VRF34" s="30"/>
      <c r="VRG34" s="30"/>
      <c r="VRH34" s="30"/>
      <c r="VRI34" s="30"/>
      <c r="VRJ34" s="30"/>
      <c r="VRK34" s="30"/>
      <c r="VRL34" s="30"/>
      <c r="VRM34" s="30"/>
      <c r="VRN34" s="30"/>
      <c r="VRO34" s="30"/>
      <c r="VRP34" s="30"/>
      <c r="VRQ34" s="30"/>
      <c r="VRR34" s="30"/>
      <c r="VRS34" s="30"/>
      <c r="VRT34" s="30"/>
      <c r="VRU34" s="30"/>
      <c r="VRV34" s="30"/>
      <c r="VRW34" s="30"/>
      <c r="VRX34" s="30"/>
      <c r="VRY34" s="30"/>
      <c r="VRZ34" s="30"/>
      <c r="VSA34" s="30"/>
      <c r="VSB34" s="30"/>
      <c r="VSC34" s="30"/>
      <c r="VSD34" s="30"/>
      <c r="VSE34" s="30"/>
      <c r="VSF34" s="30"/>
      <c r="VSG34" s="30"/>
      <c r="VSH34" s="30"/>
      <c r="VSI34" s="30"/>
      <c r="VSJ34" s="30"/>
      <c r="VSK34" s="30"/>
      <c r="VSL34" s="30"/>
      <c r="VSM34" s="30"/>
      <c r="VSN34" s="30"/>
      <c r="VSO34" s="30"/>
      <c r="VSP34" s="30"/>
      <c r="VSQ34" s="30"/>
      <c r="VSR34" s="30"/>
      <c r="VSS34" s="30"/>
      <c r="VST34" s="30"/>
      <c r="VSU34" s="30"/>
      <c r="VSV34" s="30"/>
      <c r="VSW34" s="30"/>
      <c r="VSX34" s="30"/>
      <c r="VSY34" s="30"/>
      <c r="VSZ34" s="30"/>
      <c r="VTA34" s="30"/>
      <c r="VTB34" s="30"/>
      <c r="VTC34" s="30"/>
      <c r="VTD34" s="30"/>
      <c r="VTE34" s="30"/>
      <c r="VTF34" s="30"/>
      <c r="VTG34" s="30"/>
      <c r="VTH34" s="30"/>
      <c r="VTI34" s="30"/>
      <c r="VTJ34" s="30"/>
      <c r="VTK34" s="30"/>
      <c r="VTL34" s="30"/>
      <c r="VTM34" s="30"/>
      <c r="VTN34" s="30"/>
      <c r="VTO34" s="30"/>
      <c r="VTP34" s="30"/>
      <c r="VTQ34" s="30"/>
      <c r="VTR34" s="30"/>
      <c r="VTS34" s="30"/>
      <c r="VTT34" s="30"/>
      <c r="VTU34" s="30"/>
      <c r="VTV34" s="30"/>
      <c r="VTW34" s="30"/>
      <c r="VTX34" s="30"/>
      <c r="VTY34" s="30"/>
      <c r="VTZ34" s="30"/>
      <c r="VUA34" s="30"/>
      <c r="VUB34" s="30"/>
      <c r="VUC34" s="30"/>
      <c r="VUD34" s="30"/>
      <c r="VUE34" s="30"/>
      <c r="VUF34" s="30"/>
      <c r="VUG34" s="30"/>
      <c r="VUH34" s="30"/>
      <c r="VUI34" s="30"/>
      <c r="VUJ34" s="30"/>
      <c r="VUK34" s="30"/>
      <c r="VUL34" s="30"/>
      <c r="VUM34" s="30"/>
      <c r="VUN34" s="30"/>
      <c r="VUO34" s="30"/>
      <c r="VUP34" s="30"/>
      <c r="VUQ34" s="30"/>
      <c r="VUR34" s="30"/>
      <c r="VUS34" s="30"/>
      <c r="VUT34" s="30"/>
      <c r="VUU34" s="30"/>
      <c r="VUV34" s="30"/>
      <c r="VUW34" s="30"/>
      <c r="VUX34" s="30"/>
      <c r="VUY34" s="30"/>
      <c r="VUZ34" s="30"/>
      <c r="VVA34" s="30"/>
      <c r="VVB34" s="30"/>
      <c r="VVC34" s="30"/>
      <c r="VVD34" s="30"/>
      <c r="VVE34" s="30"/>
      <c r="VVF34" s="30"/>
      <c r="VVG34" s="30"/>
      <c r="VVH34" s="30"/>
      <c r="VVI34" s="30"/>
      <c r="VVJ34" s="30"/>
      <c r="VVK34" s="30"/>
      <c r="VVL34" s="30"/>
      <c r="VVM34" s="30"/>
      <c r="VVN34" s="30"/>
      <c r="VVO34" s="30"/>
      <c r="VVP34" s="30"/>
      <c r="VVQ34" s="30"/>
      <c r="VVR34" s="30"/>
      <c r="VVS34" s="30"/>
      <c r="VVT34" s="30"/>
      <c r="VVU34" s="30"/>
      <c r="VVV34" s="30"/>
      <c r="VVW34" s="30"/>
      <c r="VVX34" s="30"/>
      <c r="VVY34" s="30"/>
      <c r="VVZ34" s="30"/>
      <c r="VWA34" s="30"/>
      <c r="VWB34" s="30"/>
      <c r="VWC34" s="30"/>
      <c r="VWD34" s="30"/>
      <c r="VWE34" s="30"/>
      <c r="VWF34" s="30"/>
      <c r="VWG34" s="30"/>
      <c r="VWH34" s="30"/>
      <c r="VWI34" s="30"/>
      <c r="VWJ34" s="30"/>
      <c r="VWK34" s="30"/>
      <c r="VWL34" s="30"/>
      <c r="VWM34" s="30"/>
      <c r="VWN34" s="30"/>
      <c r="VWO34" s="30"/>
      <c r="VWP34" s="30"/>
      <c r="VWQ34" s="30"/>
      <c r="VWR34" s="30"/>
      <c r="VWS34" s="30"/>
      <c r="VWT34" s="30"/>
      <c r="VWU34" s="30"/>
      <c r="VWV34" s="30"/>
      <c r="VWW34" s="30"/>
      <c r="VWX34" s="30"/>
      <c r="VWY34" s="30"/>
      <c r="VWZ34" s="30"/>
      <c r="VXA34" s="30"/>
      <c r="VXB34" s="30"/>
      <c r="VXC34" s="30"/>
      <c r="VXD34" s="30"/>
      <c r="VXE34" s="30"/>
      <c r="VXF34" s="30"/>
      <c r="VXG34" s="30"/>
      <c r="VXH34" s="30"/>
      <c r="VXI34" s="30"/>
      <c r="VXJ34" s="30"/>
      <c r="VXK34" s="30"/>
      <c r="VXL34" s="30"/>
      <c r="VXM34" s="30"/>
      <c r="VXN34" s="30"/>
      <c r="VXO34" s="30"/>
      <c r="VXP34" s="30"/>
      <c r="VXQ34" s="30"/>
      <c r="VXR34" s="30"/>
      <c r="VXS34" s="30"/>
      <c r="VXT34" s="30"/>
      <c r="VXU34" s="30"/>
      <c r="VXV34" s="30"/>
      <c r="VXW34" s="30"/>
      <c r="VXX34" s="30"/>
      <c r="VXY34" s="30"/>
      <c r="VXZ34" s="30"/>
      <c r="VYA34" s="30"/>
      <c r="VYB34" s="30"/>
      <c r="VYC34" s="30"/>
      <c r="VYD34" s="30"/>
      <c r="VYE34" s="30"/>
      <c r="VYF34" s="30"/>
      <c r="VYG34" s="30"/>
      <c r="VYH34" s="30"/>
      <c r="VYI34" s="30"/>
      <c r="VYJ34" s="30"/>
      <c r="VYK34" s="30"/>
      <c r="VYL34" s="30"/>
      <c r="VYM34" s="30"/>
      <c r="VYN34" s="30"/>
      <c r="VYO34" s="30"/>
      <c r="VYP34" s="30"/>
      <c r="VYQ34" s="30"/>
      <c r="VYR34" s="30"/>
      <c r="VYS34" s="30"/>
      <c r="VYT34" s="30"/>
      <c r="VYU34" s="30"/>
      <c r="VYV34" s="30"/>
      <c r="VYW34" s="30"/>
      <c r="VYX34" s="30"/>
      <c r="VYY34" s="30"/>
      <c r="VYZ34" s="30"/>
      <c r="VZA34" s="30"/>
      <c r="VZB34" s="30"/>
      <c r="VZC34" s="30"/>
      <c r="VZD34" s="30"/>
      <c r="VZE34" s="30"/>
      <c r="VZF34" s="30"/>
      <c r="VZG34" s="30"/>
      <c r="VZH34" s="30"/>
      <c r="VZI34" s="30"/>
      <c r="VZJ34" s="30"/>
      <c r="VZK34" s="30"/>
      <c r="VZL34" s="30"/>
      <c r="VZM34" s="30"/>
      <c r="VZN34" s="30"/>
      <c r="VZO34" s="30"/>
      <c r="VZP34" s="30"/>
      <c r="VZQ34" s="30"/>
      <c r="VZR34" s="30"/>
      <c r="VZS34" s="30"/>
      <c r="VZT34" s="30"/>
      <c r="VZU34" s="30"/>
      <c r="VZV34" s="30"/>
      <c r="VZW34" s="30"/>
      <c r="VZX34" s="30"/>
      <c r="VZY34" s="30"/>
      <c r="VZZ34" s="30"/>
      <c r="WAA34" s="30"/>
      <c r="WAB34" s="30"/>
      <c r="WAC34" s="30"/>
      <c r="WAD34" s="30"/>
      <c r="WAE34" s="30"/>
      <c r="WAF34" s="30"/>
      <c r="WAG34" s="30"/>
      <c r="WAH34" s="30"/>
      <c r="WAI34" s="30"/>
      <c r="WAJ34" s="30"/>
      <c r="WAK34" s="30"/>
      <c r="WAL34" s="30"/>
      <c r="WAM34" s="30"/>
      <c r="WAN34" s="30"/>
      <c r="WAO34" s="30"/>
      <c r="WAP34" s="30"/>
      <c r="WAQ34" s="30"/>
      <c r="WAR34" s="30"/>
      <c r="WAS34" s="30"/>
      <c r="WAT34" s="30"/>
      <c r="WAU34" s="30"/>
      <c r="WAV34" s="30"/>
      <c r="WAW34" s="30"/>
      <c r="WAX34" s="30"/>
      <c r="WAY34" s="30"/>
      <c r="WAZ34" s="30"/>
      <c r="WBA34" s="30"/>
      <c r="WBB34" s="30"/>
      <c r="WBC34" s="30"/>
      <c r="WBD34" s="30"/>
      <c r="WBE34" s="30"/>
      <c r="WBF34" s="30"/>
      <c r="WBG34" s="30"/>
      <c r="WBH34" s="30"/>
      <c r="WBI34" s="30"/>
      <c r="WBJ34" s="30"/>
      <c r="WBK34" s="30"/>
      <c r="WBL34" s="30"/>
      <c r="WBM34" s="30"/>
      <c r="WBN34" s="30"/>
      <c r="WBO34" s="30"/>
      <c r="WBP34" s="30"/>
      <c r="WBQ34" s="30"/>
      <c r="WBR34" s="30"/>
      <c r="WBS34" s="30"/>
      <c r="WBT34" s="30"/>
      <c r="WBU34" s="30"/>
      <c r="WBV34" s="30"/>
      <c r="WBW34" s="30"/>
      <c r="WBX34" s="30"/>
      <c r="WBY34" s="30"/>
      <c r="WBZ34" s="30"/>
      <c r="WCA34" s="30"/>
      <c r="WCB34" s="30"/>
      <c r="WCC34" s="30"/>
      <c r="WCD34" s="30"/>
      <c r="WCE34" s="30"/>
      <c r="WCF34" s="30"/>
      <c r="WCG34" s="30"/>
      <c r="WCH34" s="30"/>
      <c r="WCI34" s="30"/>
      <c r="WCJ34" s="30"/>
      <c r="WCK34" s="30"/>
      <c r="WCL34" s="30"/>
      <c r="WCM34" s="30"/>
      <c r="WCN34" s="30"/>
      <c r="WCO34" s="30"/>
      <c r="WCP34" s="30"/>
      <c r="WCQ34" s="30"/>
      <c r="WCR34" s="30"/>
      <c r="WCS34" s="30"/>
      <c r="WCT34" s="30"/>
      <c r="WCU34" s="30"/>
      <c r="WCV34" s="30"/>
      <c r="WCW34" s="30"/>
      <c r="WCX34" s="30"/>
      <c r="WCY34" s="30"/>
      <c r="WCZ34" s="30"/>
      <c r="WDA34" s="30"/>
      <c r="WDB34" s="30"/>
      <c r="WDC34" s="30"/>
      <c r="WDD34" s="30"/>
      <c r="WDE34" s="30"/>
      <c r="WDF34" s="30"/>
      <c r="WDG34" s="30"/>
      <c r="WDH34" s="30"/>
      <c r="WDI34" s="30"/>
      <c r="WDJ34" s="30"/>
      <c r="WDK34" s="30"/>
      <c r="WDL34" s="30"/>
      <c r="WDM34" s="30"/>
      <c r="WDN34" s="30"/>
      <c r="WDO34" s="30"/>
      <c r="WDP34" s="30"/>
      <c r="WDQ34" s="30"/>
      <c r="WDR34" s="30"/>
      <c r="WDS34" s="30"/>
      <c r="WDT34" s="30"/>
      <c r="WDU34" s="30"/>
      <c r="WDV34" s="30"/>
      <c r="WDW34" s="30"/>
      <c r="WDX34" s="30"/>
      <c r="WDY34" s="30"/>
      <c r="WDZ34" s="30"/>
      <c r="WEA34" s="30"/>
      <c r="WEB34" s="30"/>
      <c r="WEC34" s="30"/>
      <c r="WED34" s="30"/>
      <c r="WEE34" s="30"/>
      <c r="WEF34" s="30"/>
      <c r="WEG34" s="30"/>
      <c r="WEH34" s="30"/>
      <c r="WEI34" s="30"/>
      <c r="WEJ34" s="30"/>
      <c r="WEK34" s="30"/>
      <c r="WEL34" s="30"/>
      <c r="WEM34" s="30"/>
      <c r="WEN34" s="30"/>
      <c r="WEO34" s="30"/>
      <c r="WEP34" s="30"/>
      <c r="WEQ34" s="30"/>
      <c r="WER34" s="30"/>
      <c r="WES34" s="30"/>
      <c r="WET34" s="30"/>
      <c r="WEU34" s="30"/>
      <c r="WEV34" s="30"/>
      <c r="WEW34" s="30"/>
      <c r="WEX34" s="30"/>
      <c r="WEY34" s="30"/>
      <c r="WEZ34" s="30"/>
      <c r="WFA34" s="30"/>
      <c r="WFB34" s="30"/>
      <c r="WFC34" s="30"/>
      <c r="WFD34" s="30"/>
      <c r="WFE34" s="30"/>
      <c r="WFF34" s="30"/>
      <c r="WFG34" s="30"/>
      <c r="WFH34" s="30"/>
      <c r="WFI34" s="30"/>
      <c r="WFJ34" s="30"/>
      <c r="WFK34" s="30"/>
      <c r="WFL34" s="30"/>
      <c r="WFM34" s="30"/>
      <c r="WFN34" s="30"/>
      <c r="WFO34" s="30"/>
      <c r="WFP34" s="30"/>
      <c r="WFQ34" s="30"/>
      <c r="WFR34" s="30"/>
      <c r="WFS34" s="30"/>
      <c r="WFT34" s="30"/>
      <c r="WFU34" s="30"/>
      <c r="WFV34" s="30"/>
      <c r="WFW34" s="30"/>
      <c r="WFX34" s="30"/>
      <c r="WFY34" s="30"/>
      <c r="WFZ34" s="30"/>
      <c r="WGA34" s="30"/>
      <c r="WGB34" s="30"/>
      <c r="WGC34" s="30"/>
      <c r="WGD34" s="30"/>
      <c r="WGE34" s="30"/>
      <c r="WGF34" s="30"/>
      <c r="WGG34" s="30"/>
      <c r="WGH34" s="30"/>
      <c r="WGI34" s="30"/>
      <c r="WGJ34" s="30"/>
      <c r="WGK34" s="30"/>
      <c r="WGL34" s="30"/>
      <c r="WGM34" s="30"/>
      <c r="WGN34" s="30"/>
      <c r="WGO34" s="30"/>
      <c r="WGP34" s="30"/>
      <c r="WGQ34" s="30"/>
      <c r="WGR34" s="30"/>
      <c r="WGS34" s="30"/>
      <c r="WGT34" s="30"/>
      <c r="WGU34" s="30"/>
      <c r="WGV34" s="30"/>
      <c r="WGW34" s="30"/>
      <c r="WGX34" s="30"/>
      <c r="WGY34" s="30"/>
      <c r="WGZ34" s="30"/>
      <c r="WHA34" s="30"/>
      <c r="WHB34" s="30"/>
      <c r="WHC34" s="30"/>
      <c r="WHD34" s="30"/>
      <c r="WHE34" s="30"/>
      <c r="WHF34" s="30"/>
      <c r="WHG34" s="30"/>
      <c r="WHH34" s="30"/>
      <c r="WHI34" s="30"/>
      <c r="WHJ34" s="30"/>
      <c r="WHK34" s="30"/>
      <c r="WHL34" s="30"/>
      <c r="WHM34" s="30"/>
      <c r="WHN34" s="30"/>
      <c r="WHO34" s="30"/>
      <c r="WHP34" s="30"/>
      <c r="WHQ34" s="30"/>
      <c r="WHR34" s="30"/>
      <c r="WHS34" s="30"/>
      <c r="WHT34" s="30"/>
      <c r="WHU34" s="30"/>
      <c r="WHV34" s="30"/>
      <c r="WHW34" s="30"/>
      <c r="WHX34" s="30"/>
      <c r="WHY34" s="30"/>
      <c r="WHZ34" s="30"/>
      <c r="WIA34" s="30"/>
      <c r="WIB34" s="30"/>
      <c r="WIC34" s="30"/>
      <c r="WID34" s="30"/>
      <c r="WIE34" s="30"/>
      <c r="WIF34" s="30"/>
      <c r="WIG34" s="30"/>
      <c r="WIH34" s="30"/>
      <c r="WII34" s="30"/>
      <c r="WIJ34" s="30"/>
      <c r="WIK34" s="30"/>
      <c r="WIL34" s="30"/>
      <c r="WIM34" s="30"/>
      <c r="WIN34" s="30"/>
      <c r="WIO34" s="30"/>
      <c r="WIP34" s="30"/>
      <c r="WIQ34" s="30"/>
      <c r="WIR34" s="30"/>
      <c r="WIS34" s="30"/>
      <c r="WIT34" s="30"/>
      <c r="WIU34" s="30"/>
      <c r="WIV34" s="30"/>
      <c r="WIW34" s="30"/>
      <c r="WIX34" s="30"/>
      <c r="WIY34" s="30"/>
      <c r="WIZ34" s="30"/>
      <c r="WJA34" s="30"/>
      <c r="WJB34" s="30"/>
      <c r="WJC34" s="30"/>
      <c r="WJD34" s="30"/>
      <c r="WJE34" s="30"/>
      <c r="WJF34" s="30"/>
      <c r="WJG34" s="30"/>
      <c r="WJH34" s="30"/>
      <c r="WJI34" s="30"/>
      <c r="WJJ34" s="30"/>
      <c r="WJK34" s="30"/>
      <c r="WJL34" s="30"/>
      <c r="WJM34" s="30"/>
      <c r="WJN34" s="30"/>
      <c r="WJO34" s="30"/>
      <c r="WJP34" s="30"/>
      <c r="WJQ34" s="30"/>
      <c r="WJR34" s="30"/>
      <c r="WJS34" s="30"/>
      <c r="WJT34" s="30"/>
      <c r="WJU34" s="30"/>
      <c r="WJV34" s="30"/>
      <c r="WJW34" s="30"/>
      <c r="WJX34" s="30"/>
      <c r="WJY34" s="30"/>
      <c r="WJZ34" s="30"/>
      <c r="WKA34" s="30"/>
      <c r="WKB34" s="30"/>
      <c r="WKC34" s="30"/>
      <c r="WKD34" s="30"/>
      <c r="WKE34" s="30"/>
      <c r="WKF34" s="30"/>
      <c r="WKG34" s="30"/>
      <c r="WKH34" s="30"/>
      <c r="WKI34" s="30"/>
      <c r="WKJ34" s="30"/>
      <c r="WKK34" s="30"/>
      <c r="WKL34" s="30"/>
      <c r="WKM34" s="30"/>
      <c r="WKN34" s="30"/>
      <c r="WKO34" s="30"/>
      <c r="WKP34" s="30"/>
      <c r="WKQ34" s="30"/>
      <c r="WKR34" s="30"/>
      <c r="WKS34" s="30"/>
      <c r="WKT34" s="30"/>
      <c r="WKU34" s="30"/>
      <c r="WKV34" s="30"/>
      <c r="WKW34" s="30"/>
      <c r="WKX34" s="30"/>
      <c r="WKY34" s="30"/>
      <c r="WKZ34" s="30"/>
      <c r="WLA34" s="30"/>
      <c r="WLB34" s="30"/>
      <c r="WLC34" s="30"/>
      <c r="WLD34" s="30"/>
      <c r="WLE34" s="30"/>
      <c r="WLF34" s="30"/>
      <c r="WLG34" s="30"/>
      <c r="WLH34" s="30"/>
      <c r="WLI34" s="30"/>
      <c r="WLJ34" s="30"/>
      <c r="WLK34" s="30"/>
      <c r="WLL34" s="30"/>
      <c r="WLM34" s="30"/>
      <c r="WLN34" s="30"/>
      <c r="WLO34" s="30"/>
      <c r="WLP34" s="30"/>
      <c r="WLQ34" s="30"/>
      <c r="WLR34" s="30"/>
      <c r="WLS34" s="30"/>
      <c r="WLT34" s="30"/>
      <c r="WLU34" s="30"/>
      <c r="WLV34" s="30"/>
      <c r="WLW34" s="30"/>
      <c r="WLX34" s="30"/>
      <c r="WLY34" s="30"/>
      <c r="WLZ34" s="30"/>
      <c r="WMA34" s="30"/>
      <c r="WMB34" s="30"/>
      <c r="WMC34" s="30"/>
      <c r="WMD34" s="30"/>
      <c r="WME34" s="30"/>
      <c r="WMF34" s="30"/>
      <c r="WMG34" s="30"/>
      <c r="WMH34" s="30"/>
      <c r="WMI34" s="30"/>
      <c r="WMJ34" s="30"/>
      <c r="WMK34" s="30"/>
      <c r="WML34" s="30"/>
      <c r="WMM34" s="30"/>
      <c r="WMN34" s="30"/>
      <c r="WMO34" s="30"/>
      <c r="WMP34" s="30"/>
      <c r="WMQ34" s="30"/>
      <c r="WMR34" s="30"/>
      <c r="WMS34" s="30"/>
      <c r="WMT34" s="30"/>
      <c r="WMU34" s="30"/>
      <c r="WMV34" s="30"/>
      <c r="WMW34" s="30"/>
      <c r="WMX34" s="30"/>
      <c r="WMY34" s="30"/>
      <c r="WMZ34" s="30"/>
      <c r="WNA34" s="30"/>
      <c r="WNB34" s="30"/>
      <c r="WNC34" s="30"/>
      <c r="WND34" s="30"/>
      <c r="WNE34" s="30"/>
      <c r="WNF34" s="30"/>
      <c r="WNG34" s="30"/>
      <c r="WNH34" s="30"/>
      <c r="WNI34" s="30"/>
      <c r="WNJ34" s="30"/>
      <c r="WNK34" s="30"/>
      <c r="WNL34" s="30"/>
      <c r="WNM34" s="30"/>
      <c r="WNN34" s="30"/>
      <c r="WNO34" s="30"/>
      <c r="WNP34" s="30"/>
      <c r="WNQ34" s="30"/>
      <c r="WNR34" s="30"/>
      <c r="WNS34" s="30"/>
      <c r="WNT34" s="30"/>
      <c r="WNU34" s="30"/>
      <c r="WNV34" s="30"/>
      <c r="WNW34" s="30"/>
      <c r="WNX34" s="30"/>
      <c r="WNY34" s="30"/>
      <c r="WNZ34" s="30"/>
      <c r="WOA34" s="30"/>
      <c r="WOB34" s="30"/>
      <c r="WOC34" s="30"/>
      <c r="WOD34" s="30"/>
      <c r="WOE34" s="30"/>
      <c r="WOF34" s="30"/>
      <c r="WOG34" s="30"/>
      <c r="WOH34" s="30"/>
      <c r="WOI34" s="30"/>
      <c r="WOJ34" s="30"/>
      <c r="WOK34" s="30"/>
      <c r="WOL34" s="30"/>
      <c r="WOM34" s="30"/>
      <c r="WON34" s="30"/>
      <c r="WOO34" s="30"/>
      <c r="WOP34" s="30"/>
      <c r="WOQ34" s="30"/>
      <c r="WOR34" s="30"/>
      <c r="WOS34" s="30"/>
      <c r="WOT34" s="30"/>
      <c r="WOU34" s="30"/>
      <c r="WOV34" s="30"/>
      <c r="WOW34" s="30"/>
      <c r="WOX34" s="30"/>
      <c r="WOY34" s="30"/>
      <c r="WOZ34" s="30"/>
      <c r="WPA34" s="30"/>
      <c r="WPB34" s="30"/>
      <c r="WPC34" s="30"/>
      <c r="WPD34" s="30"/>
      <c r="WPE34" s="30"/>
      <c r="WPF34" s="30"/>
      <c r="WPG34" s="30"/>
      <c r="WPH34" s="30"/>
      <c r="WPI34" s="30"/>
      <c r="WPJ34" s="30"/>
      <c r="WPK34" s="30"/>
      <c r="WPL34" s="30"/>
      <c r="WPM34" s="30"/>
      <c r="WPN34" s="30"/>
      <c r="WPO34" s="30"/>
      <c r="WPP34" s="30"/>
      <c r="WPQ34" s="30"/>
      <c r="WPR34" s="30"/>
      <c r="WPS34" s="30"/>
      <c r="WPT34" s="30"/>
      <c r="WPU34" s="30"/>
      <c r="WPV34" s="30"/>
      <c r="WPW34" s="30"/>
      <c r="WPX34" s="30"/>
      <c r="WPY34" s="30"/>
      <c r="WPZ34" s="30"/>
      <c r="WQA34" s="30"/>
      <c r="WQB34" s="30"/>
      <c r="WQC34" s="30"/>
      <c r="WQD34" s="30"/>
      <c r="WQE34" s="30"/>
      <c r="WQF34" s="30"/>
      <c r="WQG34" s="30"/>
      <c r="WQH34" s="30"/>
      <c r="WQI34" s="30"/>
      <c r="WQJ34" s="30"/>
      <c r="WQK34" s="30"/>
      <c r="WQL34" s="30"/>
      <c r="WQM34" s="30"/>
      <c r="WQN34" s="30"/>
      <c r="WQO34" s="30"/>
      <c r="WQP34" s="30"/>
      <c r="WQQ34" s="30"/>
      <c r="WQR34" s="30"/>
      <c r="WQS34" s="30"/>
      <c r="WQT34" s="30"/>
      <c r="WQU34" s="30"/>
      <c r="WQV34" s="30"/>
      <c r="WQW34" s="30"/>
      <c r="WQX34" s="30"/>
      <c r="WQY34" s="30"/>
      <c r="WQZ34" s="30"/>
      <c r="WRA34" s="30"/>
      <c r="WRB34" s="30"/>
      <c r="WRC34" s="30"/>
      <c r="WRD34" s="30"/>
      <c r="WRE34" s="30"/>
      <c r="WRF34" s="30"/>
      <c r="WRG34" s="30"/>
      <c r="WRH34" s="30"/>
      <c r="WRI34" s="30"/>
      <c r="WRJ34" s="30"/>
      <c r="WRK34" s="30"/>
      <c r="WRL34" s="30"/>
      <c r="WRM34" s="30"/>
      <c r="WRN34" s="30"/>
      <c r="WRO34" s="30"/>
      <c r="WRP34" s="30"/>
      <c r="WRQ34" s="30"/>
      <c r="WRR34" s="30"/>
      <c r="WRS34" s="30"/>
      <c r="WRT34" s="30"/>
      <c r="WRU34" s="30"/>
      <c r="WRV34" s="30"/>
      <c r="WRW34" s="30"/>
      <c r="WRX34" s="30"/>
      <c r="WRY34" s="30"/>
      <c r="WRZ34" s="30"/>
      <c r="WSA34" s="30"/>
      <c r="WSB34" s="30"/>
      <c r="WSC34" s="30"/>
      <c r="WSD34" s="30"/>
      <c r="WSE34" s="30"/>
      <c r="WSF34" s="30"/>
      <c r="WSG34" s="30"/>
      <c r="WSH34" s="30"/>
      <c r="WSI34" s="30"/>
      <c r="WSJ34" s="30"/>
      <c r="WSK34" s="30"/>
      <c r="WSL34" s="30"/>
      <c r="WSM34" s="30"/>
      <c r="WSN34" s="30"/>
      <c r="WSO34" s="30"/>
      <c r="WSP34" s="30"/>
      <c r="WSQ34" s="30"/>
      <c r="WSR34" s="30"/>
      <c r="WSS34" s="30"/>
      <c r="WST34" s="30"/>
      <c r="WSU34" s="30"/>
      <c r="WSV34" s="30"/>
      <c r="WSW34" s="30"/>
      <c r="WSX34" s="30"/>
      <c r="WSY34" s="30"/>
      <c r="WSZ34" s="30"/>
      <c r="WTA34" s="30"/>
      <c r="WTB34" s="30"/>
      <c r="WTC34" s="30"/>
      <c r="WTD34" s="30"/>
      <c r="WTE34" s="30"/>
      <c r="WTF34" s="30"/>
      <c r="WTG34" s="30"/>
      <c r="WTH34" s="30"/>
      <c r="WTI34" s="30"/>
      <c r="WTJ34" s="30"/>
      <c r="WTK34" s="30"/>
      <c r="WTL34" s="30"/>
      <c r="WTM34" s="30"/>
      <c r="WTN34" s="30"/>
      <c r="WTO34" s="30"/>
      <c r="WTP34" s="30"/>
      <c r="WTQ34" s="30"/>
      <c r="WTR34" s="30"/>
      <c r="WTS34" s="30"/>
      <c r="WTT34" s="30"/>
      <c r="WTU34" s="30"/>
      <c r="WTV34" s="30"/>
      <c r="WTW34" s="30"/>
      <c r="WTX34" s="30"/>
      <c r="WTY34" s="30"/>
      <c r="WTZ34" s="30"/>
      <c r="WUA34" s="30"/>
      <c r="WUB34" s="30"/>
      <c r="WUC34" s="30"/>
      <c r="WUD34" s="30"/>
      <c r="WUE34" s="30"/>
      <c r="WUF34" s="30"/>
      <c r="WUG34" s="30"/>
      <c r="WUH34" s="30"/>
      <c r="WUI34" s="30"/>
      <c r="WUJ34" s="30"/>
      <c r="WUK34" s="30"/>
      <c r="WUL34" s="30"/>
      <c r="WUM34" s="30"/>
      <c r="WUN34" s="30"/>
      <c r="WUO34" s="30"/>
      <c r="WUP34" s="30"/>
      <c r="WUQ34" s="30"/>
      <c r="WUR34" s="30"/>
      <c r="WUS34" s="30"/>
      <c r="WUT34" s="30"/>
      <c r="WUU34" s="30"/>
      <c r="WUV34" s="30"/>
      <c r="WUW34" s="30"/>
      <c r="WUX34" s="30"/>
      <c r="WUY34" s="30"/>
      <c r="WUZ34" s="30"/>
      <c r="WVA34" s="30"/>
      <c r="WVB34" s="30"/>
      <c r="WVC34" s="30"/>
      <c r="WVD34" s="30"/>
      <c r="WVE34" s="30"/>
      <c r="WVF34" s="30"/>
      <c r="WVG34" s="30"/>
      <c r="WVH34" s="30"/>
      <c r="WVI34" s="30"/>
      <c r="WVJ34" s="30"/>
      <c r="WVK34" s="30"/>
      <c r="WVL34" s="30"/>
      <c r="WVM34" s="30"/>
      <c r="WVN34" s="30"/>
      <c r="WVO34" s="30"/>
      <c r="WVP34" s="30"/>
      <c r="WVQ34" s="30"/>
      <c r="WVR34" s="30"/>
      <c r="WVS34" s="30"/>
      <c r="WVT34" s="30"/>
      <c r="WVU34" s="30"/>
      <c r="WVV34" s="30"/>
      <c r="WVW34" s="30"/>
      <c r="WVX34" s="30"/>
      <c r="WVY34" s="30"/>
      <c r="WVZ34" s="30"/>
      <c r="WWA34" s="30"/>
      <c r="WWB34" s="30"/>
      <c r="WWC34" s="30"/>
      <c r="WWD34" s="30"/>
      <c r="WWE34" s="30"/>
      <c r="WWF34" s="30"/>
      <c r="WWG34" s="30"/>
      <c r="WWH34" s="30"/>
      <c r="WWI34" s="30"/>
      <c r="WWJ34" s="30"/>
      <c r="WWK34" s="30"/>
      <c r="WWL34" s="30"/>
      <c r="WWM34" s="30"/>
      <c r="WWN34" s="30"/>
      <c r="WWO34" s="30"/>
      <c r="WWP34" s="30"/>
      <c r="WWQ34" s="30"/>
      <c r="WWR34" s="30"/>
      <c r="WWS34" s="30"/>
      <c r="WWT34" s="30"/>
      <c r="WWU34" s="30"/>
      <c r="WWV34" s="30"/>
      <c r="WWW34" s="30"/>
      <c r="WWX34" s="30"/>
      <c r="WWY34" s="30"/>
      <c r="WWZ34" s="30"/>
      <c r="WXA34" s="30"/>
      <c r="WXB34" s="30"/>
      <c r="WXC34" s="30"/>
      <c r="WXD34" s="30"/>
      <c r="WXE34" s="30"/>
      <c r="WXF34" s="30"/>
      <c r="WXG34" s="30"/>
      <c r="WXH34" s="30"/>
      <c r="WXI34" s="30"/>
      <c r="WXJ34" s="30"/>
      <c r="WXK34" s="30"/>
      <c r="WXL34" s="30"/>
      <c r="WXM34" s="30"/>
      <c r="WXN34" s="30"/>
      <c r="WXO34" s="30"/>
      <c r="WXP34" s="30"/>
      <c r="WXQ34" s="30"/>
      <c r="WXR34" s="30"/>
      <c r="WXS34" s="30"/>
      <c r="WXT34" s="30"/>
      <c r="WXU34" s="30"/>
      <c r="WXV34" s="30"/>
      <c r="WXW34" s="30"/>
      <c r="WXX34" s="30"/>
      <c r="WXY34" s="30"/>
      <c r="WXZ34" s="30"/>
      <c r="WYA34" s="30"/>
      <c r="WYB34" s="30"/>
      <c r="WYC34" s="30"/>
      <c r="WYD34" s="30"/>
      <c r="WYE34" s="30"/>
      <c r="WYF34" s="30"/>
      <c r="WYG34" s="30"/>
      <c r="WYH34" s="30"/>
      <c r="WYI34" s="30"/>
      <c r="WYJ34" s="30"/>
      <c r="WYK34" s="30"/>
      <c r="WYL34" s="30"/>
      <c r="WYM34" s="30"/>
      <c r="WYN34" s="30"/>
      <c r="WYO34" s="30"/>
      <c r="WYP34" s="30"/>
      <c r="WYQ34" s="30"/>
      <c r="WYR34" s="30"/>
      <c r="WYS34" s="30"/>
      <c r="WYT34" s="30"/>
      <c r="WYU34" s="30"/>
      <c r="WYV34" s="30"/>
      <c r="WYW34" s="30"/>
      <c r="WYX34" s="30"/>
      <c r="WYY34" s="30"/>
      <c r="WYZ34" s="30"/>
      <c r="WZA34" s="30"/>
      <c r="WZB34" s="30"/>
      <c r="WZC34" s="30"/>
      <c r="WZD34" s="30"/>
      <c r="WZE34" s="30"/>
      <c r="WZF34" s="30"/>
      <c r="WZG34" s="30"/>
      <c r="WZH34" s="30"/>
      <c r="WZI34" s="30"/>
      <c r="WZJ34" s="30"/>
      <c r="WZK34" s="30"/>
      <c r="WZL34" s="30"/>
      <c r="WZM34" s="30"/>
      <c r="WZN34" s="30"/>
      <c r="WZO34" s="30"/>
      <c r="WZP34" s="30"/>
      <c r="WZQ34" s="30"/>
      <c r="WZR34" s="30"/>
      <c r="WZS34" s="30"/>
      <c r="WZT34" s="30"/>
      <c r="WZU34" s="30"/>
      <c r="WZV34" s="30"/>
      <c r="WZW34" s="30"/>
      <c r="WZX34" s="30"/>
      <c r="WZY34" s="30"/>
      <c r="WZZ34" s="30"/>
      <c r="XAA34" s="30"/>
      <c r="XAB34" s="30"/>
      <c r="XAC34" s="30"/>
      <c r="XAD34" s="30"/>
      <c r="XAE34" s="30"/>
      <c r="XAF34" s="30"/>
      <c r="XAG34" s="30"/>
      <c r="XAH34" s="30"/>
      <c r="XAI34" s="30"/>
      <c r="XAJ34" s="30"/>
      <c r="XAK34" s="30"/>
      <c r="XAL34" s="30"/>
      <c r="XAM34" s="30"/>
      <c r="XAN34" s="30"/>
      <c r="XAO34" s="30"/>
      <c r="XAP34" s="30"/>
      <c r="XAQ34" s="30"/>
      <c r="XAR34" s="30"/>
      <c r="XAS34" s="30"/>
      <c r="XAT34" s="30"/>
      <c r="XAU34" s="30"/>
      <c r="XAV34" s="30"/>
      <c r="XAW34" s="30"/>
      <c r="XAX34" s="30"/>
      <c r="XAY34" s="30"/>
      <c r="XAZ34" s="30"/>
      <c r="XBA34" s="30"/>
      <c r="XBB34" s="30"/>
      <c r="XBC34" s="30"/>
      <c r="XBD34" s="30"/>
      <c r="XBE34" s="30"/>
      <c r="XBF34" s="30"/>
      <c r="XBG34" s="30"/>
      <c r="XBH34" s="30"/>
      <c r="XBI34" s="30"/>
      <c r="XBJ34" s="30"/>
      <c r="XBK34" s="30"/>
      <c r="XBL34" s="30"/>
      <c r="XBM34" s="30"/>
      <c r="XBN34" s="30"/>
      <c r="XBO34" s="30"/>
      <c r="XBP34" s="30"/>
      <c r="XBQ34" s="30"/>
      <c r="XBR34" s="30"/>
      <c r="XBS34" s="30"/>
      <c r="XBT34" s="30"/>
      <c r="XBU34" s="30"/>
      <c r="XBV34" s="30"/>
      <c r="XBW34" s="30"/>
      <c r="XBX34" s="30"/>
      <c r="XBY34" s="30"/>
      <c r="XBZ34" s="30"/>
      <c r="XCA34" s="30"/>
      <c r="XCB34" s="30"/>
      <c r="XCC34" s="30"/>
      <c r="XCD34" s="30"/>
      <c r="XCE34" s="30"/>
      <c r="XCF34" s="30"/>
      <c r="XCG34" s="30"/>
      <c r="XCH34" s="30"/>
      <c r="XCI34" s="30"/>
      <c r="XCJ34" s="30"/>
      <c r="XCK34" s="30"/>
      <c r="XCL34" s="30"/>
      <c r="XCM34" s="30"/>
      <c r="XCN34" s="30"/>
      <c r="XCO34" s="30"/>
      <c r="XCP34" s="30"/>
      <c r="XCQ34" s="30"/>
      <c r="XCR34" s="30"/>
      <c r="XCS34" s="30"/>
      <c r="XCT34" s="30"/>
      <c r="XCU34" s="30"/>
      <c r="XCV34" s="30"/>
      <c r="XCW34" s="30"/>
      <c r="XCX34" s="30"/>
      <c r="XCY34" s="30"/>
      <c r="XCZ34" s="30"/>
      <c r="XDA34" s="30"/>
      <c r="XDB34" s="30"/>
      <c r="XDC34" s="30"/>
      <c r="XDD34" s="30"/>
      <c r="XDE34" s="30"/>
      <c r="XDF34" s="30"/>
      <c r="XDG34" s="30"/>
      <c r="XDH34" s="30"/>
      <c r="XDI34" s="30"/>
      <c r="XDJ34" s="30"/>
      <c r="XDK34" s="30"/>
      <c r="XDL34" s="30"/>
      <c r="XDM34" s="30"/>
      <c r="XDN34" s="30"/>
      <c r="XDO34" s="30"/>
      <c r="XDP34" s="30"/>
      <c r="XDQ34" s="30"/>
      <c r="XDR34" s="30"/>
      <c r="XDS34" s="30"/>
      <c r="XDT34" s="30"/>
      <c r="XDU34" s="30"/>
      <c r="XDV34" s="30"/>
      <c r="XDW34" s="30"/>
      <c r="XDX34" s="30"/>
      <c r="XDY34" s="30"/>
      <c r="XDZ34" s="30"/>
      <c r="XEA34" s="30"/>
      <c r="XEB34" s="30"/>
      <c r="XEC34" s="30"/>
      <c r="XED34" s="30"/>
      <c r="XEE34" s="30"/>
      <c r="XEF34" s="30"/>
      <c r="XEG34" s="30"/>
      <c r="XEH34" s="30"/>
      <c r="XEI34" s="30"/>
      <c r="XEJ34" s="30"/>
      <c r="XEK34" s="30"/>
      <c r="XEL34" s="30"/>
      <c r="XEM34" s="30"/>
      <c r="XEN34" s="30"/>
      <c r="XEO34" s="30"/>
      <c r="XEP34" s="30"/>
      <c r="XEQ34" s="30"/>
      <c r="XER34" s="30"/>
      <c r="XES34" s="30"/>
      <c r="XET34" s="30"/>
      <c r="XEU34" s="30"/>
      <c r="XEV34" s="30"/>
      <c r="XEW34" s="30"/>
      <c r="XEX34" s="30"/>
      <c r="XEY34" s="30"/>
      <c r="XEZ34" s="30"/>
      <c r="XFA34" s="30"/>
      <c r="XFB34" s="30"/>
    </row>
    <row r="35" spans="1:16382" s="10" customFormat="1" x14ac:dyDescent="0.3">
      <c r="A35" s="38" t="s">
        <v>174</v>
      </c>
      <c r="M35" s="30"/>
      <c r="N35" s="30"/>
      <c r="O35" s="30"/>
      <c r="P35" s="30"/>
      <c r="Q35" s="30"/>
      <c r="R35" s="30"/>
      <c r="S35" s="30"/>
      <c r="T35" s="30"/>
      <c r="U35" s="30"/>
      <c r="V35" s="30"/>
      <c r="W35" s="30"/>
      <c r="X35" s="30"/>
      <c r="Y35" s="30"/>
      <c r="Z35" s="30"/>
      <c r="AA35" s="30"/>
      <c r="AB35" s="30"/>
      <c r="AC35" s="16"/>
      <c r="AD35" s="16"/>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c r="HZ35" s="30"/>
      <c r="IA35" s="30"/>
      <c r="IB35" s="30"/>
      <c r="IC35" s="30"/>
      <c r="ID35" s="30"/>
      <c r="IE35" s="30"/>
      <c r="IF35" s="30"/>
      <c r="IG35" s="30"/>
      <c r="IH35" s="30"/>
      <c r="II35" s="30"/>
      <c r="IJ35" s="30"/>
      <c r="IK35" s="30"/>
      <c r="IL35" s="30"/>
      <c r="IM35" s="30"/>
      <c r="IN35" s="30"/>
      <c r="IO35" s="30"/>
      <c r="IP35" s="30"/>
      <c r="IQ35" s="30"/>
      <c r="IR35" s="30"/>
      <c r="IS35" s="30"/>
      <c r="IT35" s="30"/>
      <c r="IU35" s="30"/>
      <c r="IV35" s="30"/>
      <c r="IW35" s="30"/>
      <c r="IX35" s="30"/>
      <c r="IY35" s="30"/>
      <c r="IZ35" s="30"/>
      <c r="JA35" s="30"/>
      <c r="JB35" s="30"/>
      <c r="JC35" s="30"/>
      <c r="JD35" s="30"/>
      <c r="JE35" s="30"/>
      <c r="JF35" s="30"/>
      <c r="JG35" s="30"/>
      <c r="JH35" s="30"/>
      <c r="JI35" s="30"/>
      <c r="JJ35" s="30"/>
      <c r="JK35" s="30"/>
      <c r="JL35" s="30"/>
      <c r="JM35" s="30"/>
      <c r="JN35" s="30"/>
      <c r="JO35" s="30"/>
      <c r="JP35" s="30"/>
      <c r="JQ35" s="30"/>
      <c r="JR35" s="30"/>
      <c r="JS35" s="30"/>
      <c r="JT35" s="30"/>
      <c r="JU35" s="30"/>
      <c r="JV35" s="30"/>
      <c r="JW35" s="30"/>
      <c r="JX35" s="30"/>
      <c r="JY35" s="30"/>
      <c r="JZ35" s="30"/>
      <c r="KA35" s="30"/>
      <c r="KB35" s="30"/>
      <c r="KC35" s="30"/>
      <c r="KD35" s="30"/>
      <c r="KE35" s="30"/>
      <c r="KF35" s="30"/>
      <c r="KG35" s="30"/>
      <c r="KH35" s="30"/>
      <c r="KI35" s="30"/>
      <c r="KJ35" s="30"/>
      <c r="KK35" s="30"/>
      <c r="KL35" s="30"/>
      <c r="KM35" s="30"/>
      <c r="KN35" s="30"/>
      <c r="KO35" s="30"/>
      <c r="KP35" s="30"/>
      <c r="KQ35" s="30"/>
      <c r="KR35" s="30"/>
      <c r="KS35" s="30"/>
      <c r="KT35" s="30"/>
      <c r="KU35" s="30"/>
      <c r="KV35" s="30"/>
      <c r="KW35" s="30"/>
      <c r="KX35" s="30"/>
      <c r="KY35" s="30"/>
      <c r="KZ35" s="30"/>
      <c r="LA35" s="30"/>
      <c r="LB35" s="30"/>
      <c r="LC35" s="30"/>
      <c r="LD35" s="30"/>
      <c r="LE35" s="30"/>
      <c r="LF35" s="30"/>
      <c r="LG35" s="30"/>
      <c r="LH35" s="30"/>
      <c r="LI35" s="30"/>
      <c r="LJ35" s="30"/>
      <c r="LK35" s="30"/>
      <c r="LL35" s="30"/>
      <c r="LM35" s="30"/>
      <c r="LN35" s="30"/>
      <c r="LO35" s="30"/>
      <c r="LP35" s="30"/>
      <c r="LQ35" s="30"/>
      <c r="LR35" s="30"/>
      <c r="LS35" s="30"/>
      <c r="LT35" s="30"/>
      <c r="LU35" s="30"/>
      <c r="LV35" s="30"/>
      <c r="LW35" s="30"/>
      <c r="LX35" s="30"/>
      <c r="LY35" s="30"/>
      <c r="LZ35" s="30"/>
      <c r="MA35" s="30"/>
      <c r="MB35" s="30"/>
      <c r="MC35" s="30"/>
      <c r="MD35" s="30"/>
      <c r="ME35" s="30"/>
      <c r="MF35" s="30"/>
      <c r="MG35" s="30"/>
      <c r="MH35" s="30"/>
      <c r="MI35" s="30"/>
      <c r="MJ35" s="30"/>
      <c r="MK35" s="30"/>
      <c r="ML35" s="30"/>
      <c r="MM35" s="30"/>
      <c r="MN35" s="30"/>
      <c r="MO35" s="30"/>
      <c r="MP35" s="30"/>
      <c r="MQ35" s="30"/>
      <c r="MR35" s="30"/>
      <c r="MS35" s="30"/>
      <c r="MT35" s="30"/>
      <c r="MU35" s="30"/>
      <c r="MV35" s="30"/>
      <c r="MW35" s="30"/>
      <c r="MX35" s="30"/>
      <c r="MY35" s="30"/>
      <c r="MZ35" s="30"/>
      <c r="NA35" s="30"/>
      <c r="NB35" s="30"/>
      <c r="NC35" s="30"/>
      <c r="ND35" s="30"/>
      <c r="NE35" s="30"/>
      <c r="NF35" s="30"/>
      <c r="NG35" s="30"/>
      <c r="NH35" s="30"/>
      <c r="NI35" s="30"/>
      <c r="NJ35" s="30"/>
      <c r="NK35" s="30"/>
      <c r="NL35" s="30"/>
      <c r="NM35" s="30"/>
      <c r="NN35" s="30"/>
      <c r="NO35" s="30"/>
      <c r="NP35" s="30"/>
      <c r="NQ35" s="30"/>
      <c r="NR35" s="30"/>
      <c r="NS35" s="30"/>
      <c r="NT35" s="30"/>
      <c r="NU35" s="30"/>
      <c r="NV35" s="30"/>
      <c r="NW35" s="30"/>
      <c r="NX35" s="30"/>
      <c r="NY35" s="30"/>
      <c r="NZ35" s="30"/>
      <c r="OA35" s="30"/>
      <c r="OB35" s="30"/>
      <c r="OC35" s="30"/>
      <c r="OD35" s="30"/>
      <c r="OE35" s="30"/>
      <c r="OF35" s="30"/>
      <c r="OG35" s="30"/>
      <c r="OH35" s="30"/>
      <c r="OI35" s="30"/>
      <c r="OJ35" s="30"/>
      <c r="OK35" s="30"/>
      <c r="OL35" s="30"/>
      <c r="OM35" s="30"/>
      <c r="ON35" s="30"/>
      <c r="OO35" s="30"/>
      <c r="OP35" s="30"/>
      <c r="OQ35" s="30"/>
      <c r="OR35" s="30"/>
      <c r="OS35" s="30"/>
      <c r="OT35" s="30"/>
      <c r="OU35" s="30"/>
      <c r="OV35" s="30"/>
      <c r="OW35" s="30"/>
      <c r="OX35" s="30"/>
      <c r="OY35" s="30"/>
      <c r="OZ35" s="30"/>
      <c r="PA35" s="30"/>
      <c r="PB35" s="30"/>
      <c r="PC35" s="30"/>
      <c r="PD35" s="30"/>
      <c r="PE35" s="30"/>
      <c r="PF35" s="30"/>
      <c r="PG35" s="30"/>
      <c r="PH35" s="30"/>
      <c r="PI35" s="30"/>
      <c r="PJ35" s="30"/>
      <c r="PK35" s="30"/>
      <c r="PL35" s="30"/>
      <c r="PM35" s="30"/>
      <c r="PN35" s="30"/>
      <c r="PO35" s="30"/>
      <c r="PP35" s="30"/>
      <c r="PQ35" s="30"/>
      <c r="PR35" s="30"/>
      <c r="PS35" s="30"/>
      <c r="PT35" s="30"/>
      <c r="PU35" s="30"/>
      <c r="PV35" s="30"/>
      <c r="PW35" s="30"/>
      <c r="PX35" s="30"/>
      <c r="PY35" s="30"/>
      <c r="PZ35" s="30"/>
      <c r="QA35" s="30"/>
      <c r="QB35" s="30"/>
      <c r="QC35" s="30"/>
      <c r="QD35" s="30"/>
      <c r="QE35" s="30"/>
      <c r="QF35" s="30"/>
      <c r="QG35" s="30"/>
      <c r="QH35" s="30"/>
      <c r="QI35" s="30"/>
      <c r="QJ35" s="30"/>
      <c r="QK35" s="30"/>
      <c r="QL35" s="30"/>
      <c r="QM35" s="30"/>
      <c r="QN35" s="30"/>
      <c r="QO35" s="30"/>
      <c r="QP35" s="30"/>
      <c r="QQ35" s="30"/>
      <c r="QR35" s="30"/>
      <c r="QS35" s="30"/>
      <c r="QT35" s="30"/>
      <c r="QU35" s="30"/>
      <c r="QV35" s="30"/>
      <c r="QW35" s="30"/>
      <c r="QX35" s="30"/>
      <c r="QY35" s="30"/>
      <c r="QZ35" s="30"/>
      <c r="RA35" s="30"/>
      <c r="RB35" s="30"/>
      <c r="RC35" s="30"/>
      <c r="RD35" s="30"/>
      <c r="RE35" s="30"/>
      <c r="RF35" s="30"/>
      <c r="RG35" s="30"/>
      <c r="RH35" s="30"/>
      <c r="RI35" s="30"/>
      <c r="RJ35" s="30"/>
      <c r="RK35" s="30"/>
      <c r="RL35" s="30"/>
      <c r="RM35" s="30"/>
      <c r="RN35" s="30"/>
      <c r="RO35" s="30"/>
      <c r="RP35" s="30"/>
      <c r="RQ35" s="30"/>
      <c r="RR35" s="30"/>
      <c r="RS35" s="30"/>
      <c r="RT35" s="30"/>
      <c r="RU35" s="30"/>
      <c r="RV35" s="30"/>
      <c r="RW35" s="30"/>
      <c r="RX35" s="30"/>
      <c r="RY35" s="30"/>
      <c r="RZ35" s="30"/>
      <c r="SA35" s="30"/>
      <c r="SB35" s="30"/>
      <c r="SC35" s="30"/>
      <c r="SD35" s="30"/>
      <c r="SE35" s="30"/>
      <c r="SF35" s="30"/>
      <c r="SG35" s="30"/>
      <c r="SH35" s="30"/>
      <c r="SI35" s="30"/>
      <c r="SJ35" s="30"/>
      <c r="SK35" s="30"/>
      <c r="SL35" s="30"/>
      <c r="SM35" s="30"/>
      <c r="SN35" s="30"/>
      <c r="SO35" s="30"/>
      <c r="SP35" s="30"/>
      <c r="SQ35" s="30"/>
      <c r="SR35" s="30"/>
      <c r="SS35" s="30"/>
      <c r="ST35" s="30"/>
      <c r="SU35" s="30"/>
      <c r="SV35" s="30"/>
      <c r="SW35" s="30"/>
      <c r="SX35" s="30"/>
      <c r="SY35" s="30"/>
      <c r="SZ35" s="30"/>
      <c r="TA35" s="30"/>
      <c r="TB35" s="30"/>
      <c r="TC35" s="30"/>
      <c r="TD35" s="30"/>
      <c r="TE35" s="30"/>
      <c r="TF35" s="30"/>
      <c r="TG35" s="30"/>
      <c r="TH35" s="30"/>
      <c r="TI35" s="30"/>
      <c r="TJ35" s="30"/>
      <c r="TK35" s="30"/>
      <c r="TL35" s="30"/>
      <c r="TM35" s="30"/>
      <c r="TN35" s="30"/>
      <c r="TO35" s="30"/>
      <c r="TP35" s="30"/>
      <c r="TQ35" s="30"/>
      <c r="TR35" s="30"/>
      <c r="TS35" s="30"/>
      <c r="TT35" s="30"/>
      <c r="TU35" s="30"/>
      <c r="TV35" s="30"/>
      <c r="TW35" s="30"/>
      <c r="TX35" s="30"/>
      <c r="TY35" s="30"/>
      <c r="TZ35" s="30"/>
      <c r="UA35" s="30"/>
      <c r="UB35" s="30"/>
      <c r="UC35" s="30"/>
      <c r="UD35" s="30"/>
      <c r="UE35" s="30"/>
      <c r="UF35" s="30"/>
      <c r="UG35" s="30"/>
      <c r="UH35" s="30"/>
      <c r="UI35" s="30"/>
      <c r="UJ35" s="30"/>
      <c r="UK35" s="30"/>
      <c r="UL35" s="30"/>
      <c r="UM35" s="30"/>
      <c r="UN35" s="30"/>
      <c r="UO35" s="30"/>
      <c r="UP35" s="30"/>
      <c r="UQ35" s="30"/>
      <c r="UR35" s="30"/>
      <c r="US35" s="30"/>
      <c r="UT35" s="30"/>
      <c r="UU35" s="30"/>
      <c r="UV35" s="30"/>
      <c r="UW35" s="30"/>
      <c r="UX35" s="30"/>
      <c r="UY35" s="30"/>
      <c r="UZ35" s="30"/>
      <c r="VA35" s="30"/>
      <c r="VB35" s="30"/>
      <c r="VC35" s="30"/>
      <c r="VD35" s="30"/>
      <c r="VE35" s="30"/>
      <c r="VF35" s="30"/>
      <c r="VG35" s="30"/>
      <c r="VH35" s="30"/>
      <c r="VI35" s="30"/>
      <c r="VJ35" s="30"/>
      <c r="VK35" s="30"/>
      <c r="VL35" s="30"/>
      <c r="VM35" s="30"/>
      <c r="VN35" s="30"/>
      <c r="VO35" s="30"/>
      <c r="VP35" s="30"/>
      <c r="VQ35" s="30"/>
      <c r="VR35" s="30"/>
      <c r="VS35" s="30"/>
      <c r="VT35" s="30"/>
      <c r="VU35" s="30"/>
      <c r="VV35" s="30"/>
      <c r="VW35" s="30"/>
      <c r="VX35" s="30"/>
      <c r="VY35" s="30"/>
      <c r="VZ35" s="30"/>
      <c r="WA35" s="30"/>
      <c r="WB35" s="30"/>
      <c r="WC35" s="30"/>
      <c r="WD35" s="30"/>
      <c r="WE35" s="30"/>
      <c r="WF35" s="30"/>
      <c r="WG35" s="30"/>
      <c r="WH35" s="30"/>
      <c r="WI35" s="30"/>
      <c r="WJ35" s="30"/>
      <c r="WK35" s="30"/>
      <c r="WL35" s="30"/>
      <c r="WM35" s="30"/>
      <c r="WN35" s="30"/>
      <c r="WO35" s="30"/>
      <c r="WP35" s="30"/>
      <c r="WQ35" s="30"/>
      <c r="WR35" s="30"/>
      <c r="WS35" s="30"/>
      <c r="WT35" s="30"/>
      <c r="WU35" s="30"/>
      <c r="WV35" s="30"/>
      <c r="WW35" s="30"/>
      <c r="WX35" s="30"/>
      <c r="WY35" s="30"/>
      <c r="WZ35" s="30"/>
      <c r="XA35" s="30"/>
      <c r="XB35" s="30"/>
      <c r="XC35" s="30"/>
      <c r="XD35" s="30"/>
      <c r="XE35" s="30"/>
      <c r="XF35" s="30"/>
      <c r="XG35" s="30"/>
      <c r="XH35" s="30"/>
      <c r="XI35" s="30"/>
      <c r="XJ35" s="30"/>
      <c r="XK35" s="30"/>
      <c r="XL35" s="30"/>
      <c r="XM35" s="30"/>
      <c r="XN35" s="30"/>
      <c r="XO35" s="30"/>
      <c r="XP35" s="30"/>
      <c r="XQ35" s="30"/>
      <c r="XR35" s="30"/>
      <c r="XS35" s="30"/>
      <c r="XT35" s="30"/>
      <c r="XU35" s="30"/>
      <c r="XV35" s="30"/>
      <c r="XW35" s="30"/>
      <c r="XX35" s="30"/>
      <c r="XY35" s="30"/>
      <c r="XZ35" s="30"/>
      <c r="YA35" s="30"/>
      <c r="YB35" s="30"/>
      <c r="YC35" s="30"/>
      <c r="YD35" s="30"/>
      <c r="YE35" s="30"/>
      <c r="YF35" s="30"/>
      <c r="YG35" s="30"/>
      <c r="YH35" s="30"/>
      <c r="YI35" s="30"/>
      <c r="YJ35" s="30"/>
      <c r="YK35" s="30"/>
      <c r="YL35" s="30"/>
      <c r="YM35" s="30"/>
      <c r="YN35" s="30"/>
      <c r="YO35" s="30"/>
      <c r="YP35" s="30"/>
      <c r="YQ35" s="30"/>
      <c r="YR35" s="30"/>
      <c r="YS35" s="30"/>
      <c r="YT35" s="30"/>
      <c r="YU35" s="30"/>
      <c r="YV35" s="30"/>
      <c r="YW35" s="30"/>
      <c r="YX35" s="30"/>
      <c r="YY35" s="30"/>
      <c r="YZ35" s="30"/>
      <c r="ZA35" s="30"/>
      <c r="ZB35" s="30"/>
      <c r="ZC35" s="30"/>
      <c r="ZD35" s="30"/>
      <c r="ZE35" s="30"/>
      <c r="ZF35" s="30"/>
      <c r="ZG35" s="30"/>
      <c r="ZH35" s="30"/>
      <c r="ZI35" s="30"/>
      <c r="ZJ35" s="30"/>
      <c r="ZK35" s="30"/>
      <c r="ZL35" s="30"/>
      <c r="ZM35" s="30"/>
      <c r="ZN35" s="30"/>
      <c r="ZO35" s="30"/>
      <c r="ZP35" s="30"/>
      <c r="ZQ35" s="30"/>
      <c r="ZR35" s="30"/>
      <c r="ZS35" s="30"/>
      <c r="ZT35" s="30"/>
      <c r="ZU35" s="30"/>
      <c r="ZV35" s="30"/>
      <c r="ZW35" s="30"/>
      <c r="ZX35" s="30"/>
      <c r="ZY35" s="30"/>
      <c r="ZZ35" s="30"/>
      <c r="AAA35" s="30"/>
      <c r="AAB35" s="30"/>
      <c r="AAC35" s="30"/>
      <c r="AAD35" s="30"/>
      <c r="AAE35" s="30"/>
      <c r="AAF35" s="30"/>
      <c r="AAG35" s="30"/>
      <c r="AAH35" s="30"/>
      <c r="AAI35" s="30"/>
      <c r="AAJ35" s="30"/>
      <c r="AAK35" s="30"/>
      <c r="AAL35" s="30"/>
      <c r="AAM35" s="30"/>
      <c r="AAN35" s="30"/>
      <c r="AAO35" s="30"/>
      <c r="AAP35" s="30"/>
      <c r="AAQ35" s="30"/>
      <c r="AAR35" s="30"/>
      <c r="AAS35" s="30"/>
      <c r="AAT35" s="30"/>
      <c r="AAU35" s="30"/>
      <c r="AAV35" s="30"/>
      <c r="AAW35" s="30"/>
      <c r="AAX35" s="30"/>
      <c r="AAY35" s="30"/>
      <c r="AAZ35" s="30"/>
      <c r="ABA35" s="30"/>
      <c r="ABB35" s="30"/>
      <c r="ABC35" s="30"/>
      <c r="ABD35" s="30"/>
      <c r="ABE35" s="30"/>
      <c r="ABF35" s="30"/>
      <c r="ABG35" s="30"/>
      <c r="ABH35" s="30"/>
      <c r="ABI35" s="30"/>
      <c r="ABJ35" s="30"/>
      <c r="ABK35" s="30"/>
      <c r="ABL35" s="30"/>
      <c r="ABM35" s="30"/>
      <c r="ABN35" s="30"/>
      <c r="ABO35" s="30"/>
      <c r="ABP35" s="30"/>
      <c r="ABQ35" s="30"/>
      <c r="ABR35" s="30"/>
      <c r="ABS35" s="30"/>
      <c r="ABT35" s="30"/>
      <c r="ABU35" s="30"/>
      <c r="ABV35" s="30"/>
      <c r="ABW35" s="30"/>
      <c r="ABX35" s="30"/>
      <c r="ABY35" s="30"/>
      <c r="ABZ35" s="30"/>
      <c r="ACA35" s="30"/>
      <c r="ACB35" s="30"/>
      <c r="ACC35" s="30"/>
      <c r="ACD35" s="30"/>
      <c r="ACE35" s="30"/>
      <c r="ACF35" s="30"/>
      <c r="ACG35" s="30"/>
      <c r="ACH35" s="30"/>
      <c r="ACI35" s="30"/>
      <c r="ACJ35" s="30"/>
      <c r="ACK35" s="30"/>
      <c r="ACL35" s="30"/>
      <c r="ACM35" s="30"/>
      <c r="ACN35" s="30"/>
      <c r="ACO35" s="30"/>
      <c r="ACP35" s="30"/>
      <c r="ACQ35" s="30"/>
      <c r="ACR35" s="30"/>
      <c r="ACS35" s="30"/>
      <c r="ACT35" s="30"/>
      <c r="ACU35" s="30"/>
      <c r="ACV35" s="30"/>
      <c r="ACW35" s="30"/>
      <c r="ACX35" s="30"/>
      <c r="ACY35" s="30"/>
      <c r="ACZ35" s="30"/>
      <c r="ADA35" s="30"/>
      <c r="ADB35" s="30"/>
      <c r="ADC35" s="30"/>
      <c r="ADD35" s="30"/>
      <c r="ADE35" s="30"/>
      <c r="ADF35" s="30"/>
      <c r="ADG35" s="30"/>
      <c r="ADH35" s="30"/>
      <c r="ADI35" s="30"/>
      <c r="ADJ35" s="30"/>
      <c r="ADK35" s="30"/>
      <c r="ADL35" s="30"/>
      <c r="ADM35" s="30"/>
      <c r="ADN35" s="30"/>
      <c r="ADO35" s="30"/>
      <c r="ADP35" s="30"/>
      <c r="ADQ35" s="30"/>
      <c r="ADR35" s="30"/>
      <c r="ADS35" s="30"/>
      <c r="ADT35" s="30"/>
      <c r="ADU35" s="30"/>
      <c r="ADV35" s="30"/>
      <c r="ADW35" s="30"/>
      <c r="ADX35" s="30"/>
      <c r="ADY35" s="30"/>
      <c r="ADZ35" s="30"/>
      <c r="AEA35" s="30"/>
      <c r="AEB35" s="30"/>
      <c r="AEC35" s="30"/>
      <c r="AED35" s="30"/>
      <c r="AEE35" s="30"/>
      <c r="AEF35" s="30"/>
      <c r="AEG35" s="30"/>
      <c r="AEH35" s="30"/>
      <c r="AEI35" s="30"/>
      <c r="AEJ35" s="30"/>
      <c r="AEK35" s="30"/>
      <c r="AEL35" s="30"/>
      <c r="AEM35" s="30"/>
      <c r="AEN35" s="30"/>
      <c r="AEO35" s="30"/>
      <c r="AEP35" s="30"/>
      <c r="AEQ35" s="30"/>
      <c r="AER35" s="30"/>
      <c r="AES35" s="30"/>
      <c r="AET35" s="30"/>
      <c r="AEU35" s="30"/>
      <c r="AEV35" s="30"/>
      <c r="AEW35" s="30"/>
      <c r="AEX35" s="30"/>
      <c r="AEY35" s="30"/>
      <c r="AEZ35" s="30"/>
      <c r="AFA35" s="30"/>
      <c r="AFB35" s="30"/>
      <c r="AFC35" s="30"/>
      <c r="AFD35" s="30"/>
      <c r="AFE35" s="30"/>
      <c r="AFF35" s="30"/>
      <c r="AFG35" s="30"/>
      <c r="AFH35" s="30"/>
      <c r="AFI35" s="30"/>
      <c r="AFJ35" s="30"/>
      <c r="AFK35" s="30"/>
      <c r="AFL35" s="30"/>
      <c r="AFM35" s="30"/>
      <c r="AFN35" s="30"/>
      <c r="AFO35" s="30"/>
      <c r="AFP35" s="30"/>
      <c r="AFQ35" s="30"/>
      <c r="AFR35" s="30"/>
      <c r="AFS35" s="30"/>
      <c r="AFT35" s="30"/>
      <c r="AFU35" s="30"/>
      <c r="AFV35" s="30"/>
      <c r="AFW35" s="30"/>
      <c r="AFX35" s="30"/>
      <c r="AFY35" s="30"/>
      <c r="AFZ35" s="30"/>
      <c r="AGA35" s="30"/>
      <c r="AGB35" s="30"/>
      <c r="AGC35" s="30"/>
      <c r="AGD35" s="30"/>
      <c r="AGE35" s="30"/>
      <c r="AGF35" s="30"/>
      <c r="AGG35" s="30"/>
      <c r="AGH35" s="30"/>
      <c r="AGI35" s="30"/>
      <c r="AGJ35" s="30"/>
      <c r="AGK35" s="30"/>
      <c r="AGL35" s="30"/>
      <c r="AGM35" s="30"/>
      <c r="AGN35" s="30"/>
      <c r="AGO35" s="30"/>
      <c r="AGP35" s="30"/>
      <c r="AGQ35" s="30"/>
      <c r="AGR35" s="30"/>
      <c r="AGS35" s="30"/>
      <c r="AGT35" s="30"/>
      <c r="AGU35" s="30"/>
      <c r="AGV35" s="30"/>
      <c r="AGW35" s="30"/>
      <c r="AGX35" s="30"/>
      <c r="AGY35" s="30"/>
      <c r="AGZ35" s="30"/>
      <c r="AHA35" s="30"/>
      <c r="AHB35" s="30"/>
      <c r="AHC35" s="30"/>
      <c r="AHD35" s="30"/>
      <c r="AHE35" s="30"/>
      <c r="AHF35" s="30"/>
      <c r="AHG35" s="30"/>
      <c r="AHH35" s="30"/>
      <c r="AHI35" s="30"/>
      <c r="AHJ35" s="30"/>
      <c r="AHK35" s="30"/>
      <c r="AHL35" s="30"/>
      <c r="AHM35" s="30"/>
      <c r="AHN35" s="30"/>
      <c r="AHO35" s="30"/>
      <c r="AHP35" s="30"/>
      <c r="AHQ35" s="30"/>
      <c r="AHR35" s="30"/>
      <c r="AHS35" s="30"/>
      <c r="AHT35" s="30"/>
      <c r="AHU35" s="30"/>
      <c r="AHV35" s="30"/>
      <c r="AHW35" s="30"/>
      <c r="AHX35" s="30"/>
      <c r="AHY35" s="30"/>
      <c r="AHZ35" s="30"/>
      <c r="AIA35" s="30"/>
      <c r="AIB35" s="30"/>
      <c r="AIC35" s="30"/>
      <c r="AID35" s="30"/>
      <c r="AIE35" s="30"/>
      <c r="AIF35" s="30"/>
      <c r="AIG35" s="30"/>
      <c r="AIH35" s="30"/>
      <c r="AII35" s="30"/>
      <c r="AIJ35" s="30"/>
      <c r="AIK35" s="30"/>
      <c r="AIL35" s="30"/>
      <c r="AIM35" s="30"/>
      <c r="AIN35" s="30"/>
      <c r="AIO35" s="30"/>
      <c r="AIP35" s="30"/>
      <c r="AIQ35" s="30"/>
      <c r="AIR35" s="30"/>
      <c r="AIS35" s="30"/>
      <c r="AIT35" s="30"/>
      <c r="AIU35" s="30"/>
      <c r="AIV35" s="30"/>
      <c r="AIW35" s="30"/>
      <c r="AIX35" s="30"/>
      <c r="AIY35" s="30"/>
      <c r="AIZ35" s="30"/>
      <c r="AJA35" s="30"/>
      <c r="AJB35" s="30"/>
      <c r="AJC35" s="30"/>
      <c r="AJD35" s="30"/>
      <c r="AJE35" s="30"/>
      <c r="AJF35" s="30"/>
      <c r="AJG35" s="30"/>
      <c r="AJH35" s="30"/>
      <c r="AJI35" s="30"/>
      <c r="AJJ35" s="30"/>
      <c r="AJK35" s="30"/>
      <c r="AJL35" s="30"/>
      <c r="AJM35" s="30"/>
      <c r="AJN35" s="30"/>
      <c r="AJO35" s="30"/>
      <c r="AJP35" s="30"/>
      <c r="AJQ35" s="30"/>
      <c r="AJR35" s="30"/>
      <c r="AJS35" s="30"/>
      <c r="AJT35" s="30"/>
      <c r="AJU35" s="30"/>
      <c r="AJV35" s="30"/>
      <c r="AJW35" s="30"/>
      <c r="AJX35" s="30"/>
      <c r="AJY35" s="30"/>
      <c r="AJZ35" s="30"/>
      <c r="AKA35" s="30"/>
      <c r="AKB35" s="30"/>
      <c r="AKC35" s="30"/>
      <c r="AKD35" s="30"/>
      <c r="AKE35" s="30"/>
      <c r="AKF35" s="30"/>
      <c r="AKG35" s="30"/>
      <c r="AKH35" s="30"/>
      <c r="AKI35" s="30"/>
      <c r="AKJ35" s="30"/>
      <c r="AKK35" s="30"/>
      <c r="AKL35" s="30"/>
      <c r="AKM35" s="30"/>
      <c r="AKN35" s="30"/>
      <c r="AKO35" s="30"/>
      <c r="AKP35" s="30"/>
      <c r="AKQ35" s="30"/>
      <c r="AKR35" s="30"/>
      <c r="AKS35" s="30"/>
      <c r="AKT35" s="30"/>
      <c r="AKU35" s="30"/>
      <c r="AKV35" s="30"/>
      <c r="AKW35" s="30"/>
      <c r="AKX35" s="30"/>
      <c r="AKY35" s="30"/>
      <c r="AKZ35" s="30"/>
      <c r="ALA35" s="30"/>
      <c r="ALB35" s="30"/>
      <c r="ALC35" s="30"/>
      <c r="ALD35" s="30"/>
      <c r="ALE35" s="30"/>
      <c r="ALF35" s="30"/>
      <c r="ALG35" s="30"/>
      <c r="ALH35" s="30"/>
      <c r="ALI35" s="30"/>
      <c r="ALJ35" s="30"/>
      <c r="ALK35" s="30"/>
      <c r="ALL35" s="30"/>
      <c r="ALM35" s="30"/>
      <c r="ALN35" s="30"/>
      <c r="ALO35" s="30"/>
      <c r="ALP35" s="30"/>
      <c r="ALQ35" s="30"/>
      <c r="ALR35" s="30"/>
      <c r="ALS35" s="30"/>
      <c r="ALT35" s="30"/>
      <c r="ALU35" s="30"/>
      <c r="ALV35" s="30"/>
      <c r="ALW35" s="30"/>
      <c r="ALX35" s="30"/>
      <c r="ALY35" s="30"/>
      <c r="ALZ35" s="30"/>
      <c r="AMA35" s="30"/>
      <c r="AMB35" s="30"/>
      <c r="AMC35" s="30"/>
      <c r="AMD35" s="30"/>
      <c r="AME35" s="30"/>
      <c r="AMF35" s="30"/>
      <c r="AMG35" s="30"/>
      <c r="AMH35" s="30"/>
      <c r="AMI35" s="30"/>
      <c r="AMJ35" s="30"/>
      <c r="AMK35" s="30"/>
      <c r="AML35" s="30"/>
      <c r="AMM35" s="30"/>
      <c r="AMN35" s="30"/>
      <c r="AMO35" s="30"/>
      <c r="AMP35" s="30"/>
      <c r="AMQ35" s="30"/>
      <c r="AMR35" s="30"/>
      <c r="AMS35" s="30"/>
      <c r="AMT35" s="30"/>
      <c r="AMU35" s="30"/>
      <c r="AMV35" s="30"/>
      <c r="AMW35" s="30"/>
      <c r="AMX35" s="30"/>
      <c r="AMY35" s="30"/>
      <c r="AMZ35" s="30"/>
      <c r="ANA35" s="30"/>
      <c r="ANB35" s="30"/>
      <c r="ANC35" s="30"/>
      <c r="AND35" s="30"/>
      <c r="ANE35" s="30"/>
      <c r="ANF35" s="30"/>
      <c r="ANG35" s="30"/>
      <c r="ANH35" s="30"/>
      <c r="ANI35" s="30"/>
      <c r="ANJ35" s="30"/>
      <c r="ANK35" s="30"/>
      <c r="ANL35" s="30"/>
      <c r="ANM35" s="30"/>
      <c r="ANN35" s="30"/>
      <c r="ANO35" s="30"/>
      <c r="ANP35" s="30"/>
      <c r="ANQ35" s="30"/>
      <c r="ANR35" s="30"/>
      <c r="ANS35" s="30"/>
      <c r="ANT35" s="30"/>
      <c r="ANU35" s="30"/>
      <c r="ANV35" s="30"/>
      <c r="ANW35" s="30"/>
      <c r="ANX35" s="30"/>
      <c r="ANY35" s="30"/>
      <c r="ANZ35" s="30"/>
      <c r="AOA35" s="30"/>
      <c r="AOB35" s="30"/>
      <c r="AOC35" s="30"/>
      <c r="AOD35" s="30"/>
      <c r="AOE35" s="30"/>
      <c r="AOF35" s="30"/>
      <c r="AOG35" s="30"/>
      <c r="AOH35" s="30"/>
      <c r="AOI35" s="30"/>
      <c r="AOJ35" s="30"/>
      <c r="AOK35" s="30"/>
      <c r="AOL35" s="30"/>
      <c r="AOM35" s="30"/>
      <c r="AON35" s="30"/>
      <c r="AOO35" s="30"/>
      <c r="AOP35" s="30"/>
      <c r="AOQ35" s="30"/>
      <c r="AOR35" s="30"/>
      <c r="AOS35" s="30"/>
      <c r="AOT35" s="30"/>
      <c r="AOU35" s="30"/>
      <c r="AOV35" s="30"/>
      <c r="AOW35" s="30"/>
      <c r="AOX35" s="30"/>
      <c r="AOY35" s="30"/>
      <c r="AOZ35" s="30"/>
      <c r="APA35" s="30"/>
      <c r="APB35" s="30"/>
      <c r="APC35" s="30"/>
      <c r="APD35" s="30"/>
      <c r="APE35" s="30"/>
      <c r="APF35" s="30"/>
      <c r="APG35" s="30"/>
      <c r="APH35" s="30"/>
      <c r="API35" s="30"/>
      <c r="APJ35" s="30"/>
      <c r="APK35" s="30"/>
      <c r="APL35" s="30"/>
      <c r="APM35" s="30"/>
      <c r="APN35" s="30"/>
      <c r="APO35" s="30"/>
      <c r="APP35" s="30"/>
      <c r="APQ35" s="30"/>
      <c r="APR35" s="30"/>
      <c r="APS35" s="30"/>
      <c r="APT35" s="30"/>
      <c r="APU35" s="30"/>
      <c r="APV35" s="30"/>
      <c r="APW35" s="30"/>
      <c r="APX35" s="30"/>
      <c r="APY35" s="30"/>
      <c r="APZ35" s="30"/>
      <c r="AQA35" s="30"/>
      <c r="AQB35" s="30"/>
      <c r="AQC35" s="30"/>
      <c r="AQD35" s="30"/>
      <c r="AQE35" s="30"/>
      <c r="AQF35" s="30"/>
      <c r="AQG35" s="30"/>
      <c r="AQH35" s="30"/>
      <c r="AQI35" s="30"/>
      <c r="AQJ35" s="30"/>
      <c r="AQK35" s="30"/>
      <c r="AQL35" s="30"/>
      <c r="AQM35" s="30"/>
      <c r="AQN35" s="30"/>
      <c r="AQO35" s="30"/>
      <c r="AQP35" s="30"/>
      <c r="AQQ35" s="30"/>
      <c r="AQR35" s="30"/>
      <c r="AQS35" s="30"/>
      <c r="AQT35" s="30"/>
      <c r="AQU35" s="30"/>
      <c r="AQV35" s="30"/>
      <c r="AQW35" s="30"/>
      <c r="AQX35" s="30"/>
      <c r="AQY35" s="30"/>
      <c r="AQZ35" s="30"/>
      <c r="ARA35" s="30"/>
      <c r="ARB35" s="30"/>
      <c r="ARC35" s="30"/>
      <c r="ARD35" s="30"/>
      <c r="ARE35" s="30"/>
      <c r="ARF35" s="30"/>
      <c r="ARG35" s="30"/>
      <c r="ARH35" s="30"/>
      <c r="ARI35" s="30"/>
      <c r="ARJ35" s="30"/>
      <c r="ARK35" s="30"/>
      <c r="ARL35" s="30"/>
      <c r="ARM35" s="30"/>
      <c r="ARN35" s="30"/>
      <c r="ARO35" s="30"/>
      <c r="ARP35" s="30"/>
      <c r="ARQ35" s="30"/>
      <c r="ARR35" s="30"/>
      <c r="ARS35" s="30"/>
      <c r="ART35" s="30"/>
      <c r="ARU35" s="30"/>
      <c r="ARV35" s="30"/>
      <c r="ARW35" s="30"/>
      <c r="ARX35" s="30"/>
      <c r="ARY35" s="30"/>
      <c r="ARZ35" s="30"/>
      <c r="ASA35" s="30"/>
      <c r="ASB35" s="30"/>
      <c r="ASC35" s="30"/>
      <c r="ASD35" s="30"/>
      <c r="ASE35" s="30"/>
      <c r="ASF35" s="30"/>
      <c r="ASG35" s="30"/>
      <c r="ASH35" s="30"/>
      <c r="ASI35" s="30"/>
      <c r="ASJ35" s="30"/>
      <c r="ASK35" s="30"/>
      <c r="ASL35" s="30"/>
      <c r="ASM35" s="30"/>
      <c r="ASN35" s="30"/>
      <c r="ASO35" s="30"/>
      <c r="ASP35" s="30"/>
      <c r="ASQ35" s="30"/>
      <c r="ASR35" s="30"/>
      <c r="ASS35" s="30"/>
      <c r="AST35" s="30"/>
      <c r="ASU35" s="30"/>
      <c r="ASV35" s="30"/>
      <c r="ASW35" s="30"/>
      <c r="ASX35" s="30"/>
      <c r="ASY35" s="30"/>
      <c r="ASZ35" s="30"/>
      <c r="ATA35" s="30"/>
      <c r="ATB35" s="30"/>
      <c r="ATC35" s="30"/>
      <c r="ATD35" s="30"/>
      <c r="ATE35" s="30"/>
      <c r="ATF35" s="30"/>
      <c r="ATG35" s="30"/>
      <c r="ATH35" s="30"/>
      <c r="ATI35" s="30"/>
      <c r="ATJ35" s="30"/>
      <c r="ATK35" s="30"/>
      <c r="ATL35" s="30"/>
      <c r="ATM35" s="30"/>
      <c r="ATN35" s="30"/>
      <c r="ATO35" s="30"/>
      <c r="ATP35" s="30"/>
      <c r="ATQ35" s="30"/>
      <c r="ATR35" s="30"/>
      <c r="ATS35" s="30"/>
      <c r="ATT35" s="30"/>
      <c r="ATU35" s="30"/>
      <c r="ATV35" s="30"/>
      <c r="ATW35" s="30"/>
      <c r="ATX35" s="30"/>
      <c r="ATY35" s="30"/>
      <c r="ATZ35" s="30"/>
      <c r="AUA35" s="30"/>
      <c r="AUB35" s="30"/>
      <c r="AUC35" s="30"/>
      <c r="AUD35" s="30"/>
      <c r="AUE35" s="30"/>
      <c r="AUF35" s="30"/>
      <c r="AUG35" s="30"/>
      <c r="AUH35" s="30"/>
      <c r="AUI35" s="30"/>
      <c r="AUJ35" s="30"/>
      <c r="AUK35" s="30"/>
      <c r="AUL35" s="30"/>
      <c r="AUM35" s="30"/>
      <c r="AUN35" s="30"/>
      <c r="AUO35" s="30"/>
      <c r="AUP35" s="30"/>
      <c r="AUQ35" s="30"/>
      <c r="AUR35" s="30"/>
      <c r="AUS35" s="30"/>
      <c r="AUT35" s="30"/>
      <c r="AUU35" s="30"/>
      <c r="AUV35" s="30"/>
      <c r="AUW35" s="30"/>
      <c r="AUX35" s="30"/>
      <c r="AUY35" s="30"/>
      <c r="AUZ35" s="30"/>
      <c r="AVA35" s="30"/>
      <c r="AVB35" s="30"/>
      <c r="AVC35" s="30"/>
      <c r="AVD35" s="30"/>
      <c r="AVE35" s="30"/>
      <c r="AVF35" s="30"/>
      <c r="AVG35" s="30"/>
      <c r="AVH35" s="30"/>
      <c r="AVI35" s="30"/>
      <c r="AVJ35" s="30"/>
      <c r="AVK35" s="30"/>
      <c r="AVL35" s="30"/>
      <c r="AVM35" s="30"/>
      <c r="AVN35" s="30"/>
      <c r="AVO35" s="30"/>
      <c r="AVP35" s="30"/>
      <c r="AVQ35" s="30"/>
      <c r="AVR35" s="30"/>
      <c r="AVS35" s="30"/>
      <c r="AVT35" s="30"/>
      <c r="AVU35" s="30"/>
      <c r="AVV35" s="30"/>
      <c r="AVW35" s="30"/>
      <c r="AVX35" s="30"/>
      <c r="AVY35" s="30"/>
      <c r="AVZ35" s="30"/>
      <c r="AWA35" s="30"/>
      <c r="AWB35" s="30"/>
      <c r="AWC35" s="30"/>
      <c r="AWD35" s="30"/>
      <c r="AWE35" s="30"/>
      <c r="AWF35" s="30"/>
      <c r="AWG35" s="30"/>
      <c r="AWH35" s="30"/>
      <c r="AWI35" s="30"/>
      <c r="AWJ35" s="30"/>
      <c r="AWK35" s="30"/>
      <c r="AWL35" s="30"/>
      <c r="AWM35" s="30"/>
      <c r="AWN35" s="30"/>
      <c r="AWO35" s="30"/>
      <c r="AWP35" s="30"/>
      <c r="AWQ35" s="30"/>
      <c r="AWR35" s="30"/>
      <c r="AWS35" s="30"/>
      <c r="AWT35" s="30"/>
      <c r="AWU35" s="30"/>
      <c r="AWV35" s="30"/>
      <c r="AWW35" s="30"/>
      <c r="AWX35" s="30"/>
      <c r="AWY35" s="30"/>
      <c r="AWZ35" s="30"/>
      <c r="AXA35" s="30"/>
      <c r="AXB35" s="30"/>
      <c r="AXC35" s="30"/>
      <c r="AXD35" s="30"/>
      <c r="AXE35" s="30"/>
      <c r="AXF35" s="30"/>
      <c r="AXG35" s="30"/>
      <c r="AXH35" s="30"/>
      <c r="AXI35" s="30"/>
      <c r="AXJ35" s="30"/>
      <c r="AXK35" s="30"/>
      <c r="AXL35" s="30"/>
      <c r="AXM35" s="30"/>
      <c r="AXN35" s="30"/>
      <c r="AXO35" s="30"/>
      <c r="AXP35" s="30"/>
      <c r="AXQ35" s="30"/>
      <c r="AXR35" s="30"/>
      <c r="AXS35" s="30"/>
      <c r="AXT35" s="30"/>
      <c r="AXU35" s="30"/>
      <c r="AXV35" s="30"/>
      <c r="AXW35" s="30"/>
      <c r="AXX35" s="30"/>
      <c r="AXY35" s="30"/>
      <c r="AXZ35" s="30"/>
      <c r="AYA35" s="30"/>
      <c r="AYB35" s="30"/>
      <c r="AYC35" s="30"/>
      <c r="AYD35" s="30"/>
      <c r="AYE35" s="30"/>
      <c r="AYF35" s="30"/>
      <c r="AYG35" s="30"/>
      <c r="AYH35" s="30"/>
      <c r="AYI35" s="30"/>
      <c r="AYJ35" s="30"/>
      <c r="AYK35" s="30"/>
      <c r="AYL35" s="30"/>
      <c r="AYM35" s="30"/>
      <c r="AYN35" s="30"/>
      <c r="AYO35" s="30"/>
      <c r="AYP35" s="30"/>
      <c r="AYQ35" s="30"/>
      <c r="AYR35" s="30"/>
      <c r="AYS35" s="30"/>
      <c r="AYT35" s="30"/>
      <c r="AYU35" s="30"/>
      <c r="AYV35" s="30"/>
      <c r="AYW35" s="30"/>
      <c r="AYX35" s="30"/>
      <c r="AYY35" s="30"/>
      <c r="AYZ35" s="30"/>
      <c r="AZA35" s="30"/>
      <c r="AZB35" s="30"/>
      <c r="AZC35" s="30"/>
      <c r="AZD35" s="30"/>
      <c r="AZE35" s="30"/>
      <c r="AZF35" s="30"/>
      <c r="AZG35" s="30"/>
      <c r="AZH35" s="30"/>
      <c r="AZI35" s="30"/>
      <c r="AZJ35" s="30"/>
      <c r="AZK35" s="30"/>
      <c r="AZL35" s="30"/>
      <c r="AZM35" s="30"/>
      <c r="AZN35" s="30"/>
      <c r="AZO35" s="30"/>
      <c r="AZP35" s="30"/>
      <c r="AZQ35" s="30"/>
      <c r="AZR35" s="30"/>
      <c r="AZS35" s="30"/>
      <c r="AZT35" s="30"/>
      <c r="AZU35" s="30"/>
      <c r="AZV35" s="30"/>
      <c r="AZW35" s="30"/>
      <c r="AZX35" s="30"/>
      <c r="AZY35" s="30"/>
      <c r="AZZ35" s="30"/>
      <c r="BAA35" s="30"/>
      <c r="BAB35" s="30"/>
      <c r="BAC35" s="30"/>
      <c r="BAD35" s="30"/>
      <c r="BAE35" s="30"/>
      <c r="BAF35" s="30"/>
      <c r="BAG35" s="30"/>
      <c r="BAH35" s="30"/>
      <c r="BAI35" s="30"/>
      <c r="BAJ35" s="30"/>
      <c r="BAK35" s="30"/>
      <c r="BAL35" s="30"/>
      <c r="BAM35" s="30"/>
      <c r="BAN35" s="30"/>
      <c r="BAO35" s="30"/>
      <c r="BAP35" s="30"/>
      <c r="BAQ35" s="30"/>
      <c r="BAR35" s="30"/>
      <c r="BAS35" s="30"/>
      <c r="BAT35" s="30"/>
      <c r="BAU35" s="30"/>
      <c r="BAV35" s="30"/>
      <c r="BAW35" s="30"/>
      <c r="BAX35" s="30"/>
      <c r="BAY35" s="30"/>
      <c r="BAZ35" s="30"/>
      <c r="BBA35" s="30"/>
      <c r="BBB35" s="30"/>
      <c r="BBC35" s="30"/>
      <c r="BBD35" s="30"/>
      <c r="BBE35" s="30"/>
      <c r="BBF35" s="30"/>
      <c r="BBG35" s="30"/>
      <c r="BBH35" s="30"/>
      <c r="BBI35" s="30"/>
      <c r="BBJ35" s="30"/>
      <c r="BBK35" s="30"/>
      <c r="BBL35" s="30"/>
      <c r="BBM35" s="30"/>
      <c r="BBN35" s="30"/>
      <c r="BBO35" s="30"/>
      <c r="BBP35" s="30"/>
      <c r="BBQ35" s="30"/>
      <c r="BBR35" s="30"/>
      <c r="BBS35" s="30"/>
      <c r="BBT35" s="30"/>
      <c r="BBU35" s="30"/>
      <c r="BBV35" s="30"/>
      <c r="BBW35" s="30"/>
      <c r="BBX35" s="30"/>
      <c r="BBY35" s="30"/>
      <c r="BBZ35" s="30"/>
      <c r="BCA35" s="30"/>
      <c r="BCB35" s="30"/>
      <c r="BCC35" s="30"/>
      <c r="BCD35" s="30"/>
      <c r="BCE35" s="30"/>
      <c r="BCF35" s="30"/>
      <c r="BCG35" s="30"/>
      <c r="BCH35" s="30"/>
      <c r="BCI35" s="30"/>
      <c r="BCJ35" s="30"/>
      <c r="BCK35" s="30"/>
      <c r="BCL35" s="30"/>
      <c r="BCM35" s="30"/>
      <c r="BCN35" s="30"/>
      <c r="BCO35" s="30"/>
      <c r="BCP35" s="30"/>
      <c r="BCQ35" s="30"/>
      <c r="BCR35" s="30"/>
      <c r="BCS35" s="30"/>
      <c r="BCT35" s="30"/>
      <c r="BCU35" s="30"/>
      <c r="BCV35" s="30"/>
      <c r="BCW35" s="30"/>
      <c r="BCX35" s="30"/>
      <c r="BCY35" s="30"/>
      <c r="BCZ35" s="30"/>
      <c r="BDA35" s="30"/>
      <c r="BDB35" s="30"/>
      <c r="BDC35" s="30"/>
      <c r="BDD35" s="30"/>
      <c r="BDE35" s="30"/>
      <c r="BDF35" s="30"/>
      <c r="BDG35" s="30"/>
      <c r="BDH35" s="30"/>
      <c r="BDI35" s="30"/>
      <c r="BDJ35" s="30"/>
      <c r="BDK35" s="30"/>
      <c r="BDL35" s="30"/>
      <c r="BDM35" s="30"/>
      <c r="BDN35" s="30"/>
      <c r="BDO35" s="30"/>
      <c r="BDP35" s="30"/>
      <c r="BDQ35" s="30"/>
      <c r="BDR35" s="30"/>
      <c r="BDS35" s="30"/>
      <c r="BDT35" s="30"/>
      <c r="BDU35" s="30"/>
      <c r="BDV35" s="30"/>
      <c r="BDW35" s="30"/>
      <c r="BDX35" s="30"/>
      <c r="BDY35" s="30"/>
      <c r="BDZ35" s="30"/>
      <c r="BEA35" s="30"/>
      <c r="BEB35" s="30"/>
      <c r="BEC35" s="30"/>
      <c r="BED35" s="30"/>
      <c r="BEE35" s="30"/>
      <c r="BEF35" s="30"/>
      <c r="BEG35" s="30"/>
      <c r="BEH35" s="30"/>
      <c r="BEI35" s="30"/>
      <c r="BEJ35" s="30"/>
      <c r="BEK35" s="30"/>
      <c r="BEL35" s="30"/>
      <c r="BEM35" s="30"/>
      <c r="BEN35" s="30"/>
      <c r="BEO35" s="30"/>
      <c r="BEP35" s="30"/>
      <c r="BEQ35" s="30"/>
      <c r="BER35" s="30"/>
      <c r="BES35" s="30"/>
      <c r="BET35" s="30"/>
      <c r="BEU35" s="30"/>
      <c r="BEV35" s="30"/>
      <c r="BEW35" s="30"/>
      <c r="BEX35" s="30"/>
      <c r="BEY35" s="30"/>
      <c r="BEZ35" s="30"/>
      <c r="BFA35" s="30"/>
      <c r="BFB35" s="30"/>
      <c r="BFC35" s="30"/>
      <c r="BFD35" s="30"/>
      <c r="BFE35" s="30"/>
      <c r="BFF35" s="30"/>
      <c r="BFG35" s="30"/>
      <c r="BFH35" s="30"/>
      <c r="BFI35" s="30"/>
      <c r="BFJ35" s="30"/>
      <c r="BFK35" s="30"/>
      <c r="BFL35" s="30"/>
      <c r="BFM35" s="30"/>
      <c r="BFN35" s="30"/>
      <c r="BFO35" s="30"/>
      <c r="BFP35" s="30"/>
      <c r="BFQ35" s="30"/>
      <c r="BFR35" s="30"/>
      <c r="BFS35" s="30"/>
      <c r="BFT35" s="30"/>
      <c r="BFU35" s="30"/>
      <c r="BFV35" s="30"/>
      <c r="BFW35" s="30"/>
      <c r="BFX35" s="30"/>
      <c r="BFY35" s="30"/>
      <c r="BFZ35" s="30"/>
      <c r="BGA35" s="30"/>
      <c r="BGB35" s="30"/>
      <c r="BGC35" s="30"/>
      <c r="BGD35" s="30"/>
      <c r="BGE35" s="30"/>
      <c r="BGF35" s="30"/>
      <c r="BGG35" s="30"/>
      <c r="BGH35" s="30"/>
      <c r="BGI35" s="30"/>
      <c r="BGJ35" s="30"/>
      <c r="BGK35" s="30"/>
      <c r="BGL35" s="30"/>
      <c r="BGM35" s="30"/>
      <c r="BGN35" s="30"/>
      <c r="BGO35" s="30"/>
      <c r="BGP35" s="30"/>
      <c r="BGQ35" s="30"/>
      <c r="BGR35" s="30"/>
      <c r="BGS35" s="30"/>
      <c r="BGT35" s="30"/>
      <c r="BGU35" s="30"/>
      <c r="BGV35" s="30"/>
      <c r="BGW35" s="30"/>
      <c r="BGX35" s="30"/>
      <c r="BGY35" s="30"/>
      <c r="BGZ35" s="30"/>
      <c r="BHA35" s="30"/>
      <c r="BHB35" s="30"/>
      <c r="BHC35" s="30"/>
      <c r="BHD35" s="30"/>
      <c r="BHE35" s="30"/>
      <c r="BHF35" s="30"/>
      <c r="BHG35" s="30"/>
      <c r="BHH35" s="30"/>
      <c r="BHI35" s="30"/>
      <c r="BHJ35" s="30"/>
      <c r="BHK35" s="30"/>
      <c r="BHL35" s="30"/>
      <c r="BHM35" s="30"/>
      <c r="BHN35" s="30"/>
      <c r="BHO35" s="30"/>
      <c r="BHP35" s="30"/>
      <c r="BHQ35" s="30"/>
      <c r="BHR35" s="30"/>
      <c r="BHS35" s="30"/>
      <c r="BHT35" s="30"/>
      <c r="BHU35" s="30"/>
      <c r="BHV35" s="30"/>
      <c r="BHW35" s="30"/>
      <c r="BHX35" s="30"/>
      <c r="BHY35" s="30"/>
      <c r="BHZ35" s="30"/>
      <c r="BIA35" s="30"/>
      <c r="BIB35" s="30"/>
      <c r="BIC35" s="30"/>
      <c r="BID35" s="30"/>
      <c r="BIE35" s="30"/>
      <c r="BIF35" s="30"/>
      <c r="BIG35" s="30"/>
      <c r="BIH35" s="30"/>
      <c r="BII35" s="30"/>
      <c r="BIJ35" s="30"/>
      <c r="BIK35" s="30"/>
      <c r="BIL35" s="30"/>
      <c r="BIM35" s="30"/>
      <c r="BIN35" s="30"/>
      <c r="BIO35" s="30"/>
      <c r="BIP35" s="30"/>
      <c r="BIQ35" s="30"/>
      <c r="BIR35" s="30"/>
      <c r="BIS35" s="30"/>
      <c r="BIT35" s="30"/>
      <c r="BIU35" s="30"/>
      <c r="BIV35" s="30"/>
      <c r="BIW35" s="30"/>
      <c r="BIX35" s="30"/>
      <c r="BIY35" s="30"/>
      <c r="BIZ35" s="30"/>
      <c r="BJA35" s="30"/>
      <c r="BJB35" s="30"/>
      <c r="BJC35" s="30"/>
      <c r="BJD35" s="30"/>
      <c r="BJE35" s="30"/>
      <c r="BJF35" s="30"/>
      <c r="BJG35" s="30"/>
      <c r="BJH35" s="30"/>
      <c r="BJI35" s="30"/>
      <c r="BJJ35" s="30"/>
      <c r="BJK35" s="30"/>
      <c r="BJL35" s="30"/>
      <c r="BJM35" s="30"/>
      <c r="BJN35" s="30"/>
      <c r="BJO35" s="30"/>
      <c r="BJP35" s="30"/>
      <c r="BJQ35" s="30"/>
      <c r="BJR35" s="30"/>
      <c r="BJS35" s="30"/>
      <c r="BJT35" s="30"/>
      <c r="BJU35" s="30"/>
      <c r="BJV35" s="30"/>
      <c r="BJW35" s="30"/>
      <c r="BJX35" s="30"/>
      <c r="BJY35" s="30"/>
      <c r="BJZ35" s="30"/>
      <c r="BKA35" s="30"/>
      <c r="BKB35" s="30"/>
      <c r="BKC35" s="30"/>
      <c r="BKD35" s="30"/>
      <c r="BKE35" s="30"/>
      <c r="BKF35" s="30"/>
      <c r="BKG35" s="30"/>
      <c r="BKH35" s="30"/>
      <c r="BKI35" s="30"/>
      <c r="BKJ35" s="30"/>
      <c r="BKK35" s="30"/>
      <c r="BKL35" s="30"/>
      <c r="BKM35" s="30"/>
      <c r="BKN35" s="30"/>
      <c r="BKO35" s="30"/>
      <c r="BKP35" s="30"/>
      <c r="BKQ35" s="30"/>
      <c r="BKR35" s="30"/>
      <c r="BKS35" s="30"/>
      <c r="BKT35" s="30"/>
      <c r="BKU35" s="30"/>
      <c r="BKV35" s="30"/>
      <c r="BKW35" s="30"/>
      <c r="BKX35" s="30"/>
      <c r="BKY35" s="30"/>
      <c r="BKZ35" s="30"/>
      <c r="BLA35" s="30"/>
      <c r="BLB35" s="30"/>
      <c r="BLC35" s="30"/>
      <c r="BLD35" s="30"/>
      <c r="BLE35" s="30"/>
      <c r="BLF35" s="30"/>
      <c r="BLG35" s="30"/>
      <c r="BLH35" s="30"/>
      <c r="BLI35" s="30"/>
      <c r="BLJ35" s="30"/>
      <c r="BLK35" s="30"/>
      <c r="BLL35" s="30"/>
      <c r="BLM35" s="30"/>
      <c r="BLN35" s="30"/>
      <c r="BLO35" s="30"/>
      <c r="BLP35" s="30"/>
      <c r="BLQ35" s="30"/>
      <c r="BLR35" s="30"/>
      <c r="BLS35" s="30"/>
      <c r="BLT35" s="30"/>
      <c r="BLU35" s="30"/>
      <c r="BLV35" s="30"/>
      <c r="BLW35" s="30"/>
      <c r="BLX35" s="30"/>
      <c r="BLY35" s="30"/>
      <c r="BLZ35" s="30"/>
      <c r="BMA35" s="30"/>
      <c r="BMB35" s="30"/>
      <c r="BMC35" s="30"/>
      <c r="BMD35" s="30"/>
      <c r="BME35" s="30"/>
      <c r="BMF35" s="30"/>
      <c r="BMG35" s="30"/>
      <c r="BMH35" s="30"/>
      <c r="BMI35" s="30"/>
      <c r="BMJ35" s="30"/>
      <c r="BMK35" s="30"/>
      <c r="BML35" s="30"/>
      <c r="BMM35" s="30"/>
      <c r="BMN35" s="30"/>
      <c r="BMO35" s="30"/>
      <c r="BMP35" s="30"/>
      <c r="BMQ35" s="30"/>
      <c r="BMR35" s="30"/>
      <c r="BMS35" s="30"/>
      <c r="BMT35" s="30"/>
      <c r="BMU35" s="30"/>
      <c r="BMV35" s="30"/>
      <c r="BMW35" s="30"/>
      <c r="BMX35" s="30"/>
      <c r="BMY35" s="30"/>
      <c r="BMZ35" s="30"/>
      <c r="BNA35" s="30"/>
      <c r="BNB35" s="30"/>
      <c r="BNC35" s="30"/>
      <c r="BND35" s="30"/>
      <c r="BNE35" s="30"/>
      <c r="BNF35" s="30"/>
      <c r="BNG35" s="30"/>
      <c r="BNH35" s="30"/>
      <c r="BNI35" s="30"/>
      <c r="BNJ35" s="30"/>
      <c r="BNK35" s="30"/>
      <c r="BNL35" s="30"/>
      <c r="BNM35" s="30"/>
      <c r="BNN35" s="30"/>
      <c r="BNO35" s="30"/>
      <c r="BNP35" s="30"/>
      <c r="BNQ35" s="30"/>
      <c r="BNR35" s="30"/>
      <c r="BNS35" s="30"/>
      <c r="BNT35" s="30"/>
      <c r="BNU35" s="30"/>
      <c r="BNV35" s="30"/>
      <c r="BNW35" s="30"/>
      <c r="BNX35" s="30"/>
      <c r="BNY35" s="30"/>
      <c r="BNZ35" s="30"/>
      <c r="BOA35" s="30"/>
      <c r="BOB35" s="30"/>
      <c r="BOC35" s="30"/>
      <c r="BOD35" s="30"/>
      <c r="BOE35" s="30"/>
      <c r="BOF35" s="30"/>
      <c r="BOG35" s="30"/>
      <c r="BOH35" s="30"/>
      <c r="BOI35" s="30"/>
      <c r="BOJ35" s="30"/>
      <c r="BOK35" s="30"/>
      <c r="BOL35" s="30"/>
      <c r="BOM35" s="30"/>
      <c r="BON35" s="30"/>
      <c r="BOO35" s="30"/>
      <c r="BOP35" s="30"/>
      <c r="BOQ35" s="30"/>
      <c r="BOR35" s="30"/>
      <c r="BOS35" s="30"/>
      <c r="BOT35" s="30"/>
      <c r="BOU35" s="30"/>
      <c r="BOV35" s="30"/>
      <c r="BOW35" s="30"/>
      <c r="BOX35" s="30"/>
      <c r="BOY35" s="30"/>
      <c r="BOZ35" s="30"/>
      <c r="BPA35" s="30"/>
      <c r="BPB35" s="30"/>
      <c r="BPC35" s="30"/>
      <c r="BPD35" s="30"/>
      <c r="BPE35" s="30"/>
      <c r="BPF35" s="30"/>
      <c r="BPG35" s="30"/>
      <c r="BPH35" s="30"/>
      <c r="BPI35" s="30"/>
      <c r="BPJ35" s="30"/>
      <c r="BPK35" s="30"/>
      <c r="BPL35" s="30"/>
      <c r="BPM35" s="30"/>
      <c r="BPN35" s="30"/>
      <c r="BPO35" s="30"/>
      <c r="BPP35" s="30"/>
      <c r="BPQ35" s="30"/>
      <c r="BPR35" s="30"/>
      <c r="BPS35" s="30"/>
      <c r="BPT35" s="30"/>
      <c r="BPU35" s="30"/>
      <c r="BPV35" s="30"/>
      <c r="BPW35" s="30"/>
      <c r="BPX35" s="30"/>
      <c r="BPY35" s="30"/>
      <c r="BPZ35" s="30"/>
      <c r="BQA35" s="30"/>
      <c r="BQB35" s="30"/>
      <c r="BQC35" s="30"/>
      <c r="BQD35" s="30"/>
      <c r="BQE35" s="30"/>
      <c r="BQF35" s="30"/>
      <c r="BQG35" s="30"/>
      <c r="BQH35" s="30"/>
      <c r="BQI35" s="30"/>
      <c r="BQJ35" s="30"/>
      <c r="BQK35" s="30"/>
      <c r="BQL35" s="30"/>
      <c r="BQM35" s="30"/>
      <c r="BQN35" s="30"/>
      <c r="BQO35" s="30"/>
      <c r="BQP35" s="30"/>
      <c r="BQQ35" s="30"/>
      <c r="BQR35" s="30"/>
      <c r="BQS35" s="30"/>
      <c r="BQT35" s="30"/>
      <c r="BQU35" s="30"/>
      <c r="BQV35" s="30"/>
      <c r="BQW35" s="30"/>
      <c r="BQX35" s="30"/>
      <c r="BQY35" s="30"/>
      <c r="BQZ35" s="30"/>
      <c r="BRA35" s="30"/>
      <c r="BRB35" s="30"/>
      <c r="BRC35" s="30"/>
      <c r="BRD35" s="30"/>
      <c r="BRE35" s="30"/>
      <c r="BRF35" s="30"/>
      <c r="BRG35" s="30"/>
      <c r="BRH35" s="30"/>
      <c r="BRI35" s="30"/>
      <c r="BRJ35" s="30"/>
      <c r="BRK35" s="30"/>
      <c r="BRL35" s="30"/>
      <c r="BRM35" s="30"/>
      <c r="BRN35" s="30"/>
      <c r="BRO35" s="30"/>
      <c r="BRP35" s="30"/>
      <c r="BRQ35" s="30"/>
      <c r="BRR35" s="30"/>
      <c r="BRS35" s="30"/>
      <c r="BRT35" s="30"/>
      <c r="BRU35" s="30"/>
      <c r="BRV35" s="30"/>
      <c r="BRW35" s="30"/>
      <c r="BRX35" s="30"/>
      <c r="BRY35" s="30"/>
      <c r="BRZ35" s="30"/>
      <c r="BSA35" s="30"/>
      <c r="BSB35" s="30"/>
      <c r="BSC35" s="30"/>
      <c r="BSD35" s="30"/>
      <c r="BSE35" s="30"/>
      <c r="BSF35" s="30"/>
      <c r="BSG35" s="30"/>
      <c r="BSH35" s="30"/>
      <c r="BSI35" s="30"/>
      <c r="BSJ35" s="30"/>
      <c r="BSK35" s="30"/>
      <c r="BSL35" s="30"/>
      <c r="BSM35" s="30"/>
      <c r="BSN35" s="30"/>
      <c r="BSO35" s="30"/>
      <c r="BSP35" s="30"/>
      <c r="BSQ35" s="30"/>
      <c r="BSR35" s="30"/>
      <c r="BSS35" s="30"/>
      <c r="BST35" s="30"/>
      <c r="BSU35" s="30"/>
      <c r="BSV35" s="30"/>
      <c r="BSW35" s="30"/>
      <c r="BSX35" s="30"/>
      <c r="BSY35" s="30"/>
      <c r="BSZ35" s="30"/>
      <c r="BTA35" s="30"/>
      <c r="BTB35" s="30"/>
      <c r="BTC35" s="30"/>
      <c r="BTD35" s="30"/>
      <c r="BTE35" s="30"/>
      <c r="BTF35" s="30"/>
      <c r="BTG35" s="30"/>
      <c r="BTH35" s="30"/>
      <c r="BTI35" s="30"/>
      <c r="BTJ35" s="30"/>
      <c r="BTK35" s="30"/>
      <c r="BTL35" s="30"/>
      <c r="BTM35" s="30"/>
      <c r="BTN35" s="30"/>
      <c r="BTO35" s="30"/>
      <c r="BTP35" s="30"/>
      <c r="BTQ35" s="30"/>
      <c r="BTR35" s="30"/>
      <c r="BTS35" s="30"/>
      <c r="BTT35" s="30"/>
      <c r="BTU35" s="30"/>
      <c r="BTV35" s="30"/>
      <c r="BTW35" s="30"/>
      <c r="BTX35" s="30"/>
      <c r="BTY35" s="30"/>
      <c r="BTZ35" s="30"/>
      <c r="BUA35" s="30"/>
      <c r="BUB35" s="30"/>
      <c r="BUC35" s="30"/>
      <c r="BUD35" s="30"/>
      <c r="BUE35" s="30"/>
      <c r="BUF35" s="30"/>
      <c r="BUG35" s="30"/>
      <c r="BUH35" s="30"/>
      <c r="BUI35" s="30"/>
      <c r="BUJ35" s="30"/>
      <c r="BUK35" s="30"/>
      <c r="BUL35" s="30"/>
      <c r="BUM35" s="30"/>
      <c r="BUN35" s="30"/>
      <c r="BUO35" s="30"/>
      <c r="BUP35" s="30"/>
      <c r="BUQ35" s="30"/>
      <c r="BUR35" s="30"/>
      <c r="BUS35" s="30"/>
      <c r="BUT35" s="30"/>
      <c r="BUU35" s="30"/>
      <c r="BUV35" s="30"/>
      <c r="BUW35" s="30"/>
      <c r="BUX35" s="30"/>
      <c r="BUY35" s="30"/>
      <c r="BUZ35" s="30"/>
      <c r="BVA35" s="30"/>
      <c r="BVB35" s="30"/>
      <c r="BVC35" s="30"/>
      <c r="BVD35" s="30"/>
      <c r="BVE35" s="30"/>
      <c r="BVF35" s="30"/>
      <c r="BVG35" s="30"/>
      <c r="BVH35" s="30"/>
      <c r="BVI35" s="30"/>
      <c r="BVJ35" s="30"/>
      <c r="BVK35" s="30"/>
      <c r="BVL35" s="30"/>
      <c r="BVM35" s="30"/>
      <c r="BVN35" s="30"/>
      <c r="BVO35" s="30"/>
      <c r="BVP35" s="30"/>
      <c r="BVQ35" s="30"/>
      <c r="BVR35" s="30"/>
      <c r="BVS35" s="30"/>
      <c r="BVT35" s="30"/>
      <c r="BVU35" s="30"/>
      <c r="BVV35" s="30"/>
      <c r="BVW35" s="30"/>
      <c r="BVX35" s="30"/>
      <c r="BVY35" s="30"/>
      <c r="BVZ35" s="30"/>
      <c r="BWA35" s="30"/>
      <c r="BWB35" s="30"/>
      <c r="BWC35" s="30"/>
      <c r="BWD35" s="30"/>
      <c r="BWE35" s="30"/>
      <c r="BWF35" s="30"/>
      <c r="BWG35" s="30"/>
      <c r="BWH35" s="30"/>
      <c r="BWI35" s="30"/>
      <c r="BWJ35" s="30"/>
      <c r="BWK35" s="30"/>
      <c r="BWL35" s="30"/>
      <c r="BWM35" s="30"/>
      <c r="BWN35" s="30"/>
      <c r="BWO35" s="30"/>
      <c r="BWP35" s="30"/>
      <c r="BWQ35" s="30"/>
      <c r="BWR35" s="30"/>
      <c r="BWS35" s="30"/>
      <c r="BWT35" s="30"/>
      <c r="BWU35" s="30"/>
      <c r="BWV35" s="30"/>
      <c r="BWW35" s="30"/>
      <c r="BWX35" s="30"/>
      <c r="BWY35" s="30"/>
      <c r="BWZ35" s="30"/>
      <c r="BXA35" s="30"/>
      <c r="BXB35" s="30"/>
      <c r="BXC35" s="30"/>
      <c r="BXD35" s="30"/>
      <c r="BXE35" s="30"/>
      <c r="BXF35" s="30"/>
      <c r="BXG35" s="30"/>
      <c r="BXH35" s="30"/>
      <c r="BXI35" s="30"/>
      <c r="BXJ35" s="30"/>
      <c r="BXK35" s="30"/>
      <c r="BXL35" s="30"/>
      <c r="BXM35" s="30"/>
      <c r="BXN35" s="30"/>
      <c r="BXO35" s="30"/>
      <c r="BXP35" s="30"/>
      <c r="BXQ35" s="30"/>
      <c r="BXR35" s="30"/>
      <c r="BXS35" s="30"/>
      <c r="BXT35" s="30"/>
      <c r="BXU35" s="30"/>
      <c r="BXV35" s="30"/>
      <c r="BXW35" s="30"/>
      <c r="BXX35" s="30"/>
      <c r="BXY35" s="30"/>
      <c r="BXZ35" s="30"/>
      <c r="BYA35" s="30"/>
      <c r="BYB35" s="30"/>
      <c r="BYC35" s="30"/>
      <c r="BYD35" s="30"/>
      <c r="BYE35" s="30"/>
      <c r="BYF35" s="30"/>
      <c r="BYG35" s="30"/>
      <c r="BYH35" s="30"/>
      <c r="BYI35" s="30"/>
      <c r="BYJ35" s="30"/>
      <c r="BYK35" s="30"/>
      <c r="BYL35" s="30"/>
      <c r="BYM35" s="30"/>
      <c r="BYN35" s="30"/>
      <c r="BYO35" s="30"/>
      <c r="BYP35" s="30"/>
      <c r="BYQ35" s="30"/>
      <c r="BYR35" s="30"/>
      <c r="BYS35" s="30"/>
      <c r="BYT35" s="30"/>
      <c r="BYU35" s="30"/>
      <c r="BYV35" s="30"/>
      <c r="BYW35" s="30"/>
      <c r="BYX35" s="30"/>
      <c r="BYY35" s="30"/>
      <c r="BYZ35" s="30"/>
      <c r="BZA35" s="30"/>
      <c r="BZB35" s="30"/>
      <c r="BZC35" s="30"/>
      <c r="BZD35" s="30"/>
      <c r="BZE35" s="30"/>
      <c r="BZF35" s="30"/>
      <c r="BZG35" s="30"/>
      <c r="BZH35" s="30"/>
      <c r="BZI35" s="30"/>
      <c r="BZJ35" s="30"/>
      <c r="BZK35" s="30"/>
      <c r="BZL35" s="30"/>
      <c r="BZM35" s="30"/>
      <c r="BZN35" s="30"/>
      <c r="BZO35" s="30"/>
      <c r="BZP35" s="30"/>
      <c r="BZQ35" s="30"/>
      <c r="BZR35" s="30"/>
      <c r="BZS35" s="30"/>
      <c r="BZT35" s="30"/>
      <c r="BZU35" s="30"/>
      <c r="BZV35" s="30"/>
      <c r="BZW35" s="30"/>
      <c r="BZX35" s="30"/>
      <c r="BZY35" s="30"/>
      <c r="BZZ35" s="30"/>
      <c r="CAA35" s="30"/>
      <c r="CAB35" s="30"/>
      <c r="CAC35" s="30"/>
      <c r="CAD35" s="30"/>
      <c r="CAE35" s="30"/>
      <c r="CAF35" s="30"/>
      <c r="CAG35" s="30"/>
      <c r="CAH35" s="30"/>
      <c r="CAI35" s="30"/>
      <c r="CAJ35" s="30"/>
      <c r="CAK35" s="30"/>
      <c r="CAL35" s="30"/>
      <c r="CAM35" s="30"/>
      <c r="CAN35" s="30"/>
      <c r="CAO35" s="30"/>
      <c r="CAP35" s="30"/>
      <c r="CAQ35" s="30"/>
      <c r="CAR35" s="30"/>
      <c r="CAS35" s="30"/>
      <c r="CAT35" s="30"/>
      <c r="CAU35" s="30"/>
      <c r="CAV35" s="30"/>
      <c r="CAW35" s="30"/>
      <c r="CAX35" s="30"/>
      <c r="CAY35" s="30"/>
      <c r="CAZ35" s="30"/>
      <c r="CBA35" s="30"/>
      <c r="CBB35" s="30"/>
      <c r="CBC35" s="30"/>
      <c r="CBD35" s="30"/>
      <c r="CBE35" s="30"/>
      <c r="CBF35" s="30"/>
      <c r="CBG35" s="30"/>
      <c r="CBH35" s="30"/>
      <c r="CBI35" s="30"/>
      <c r="CBJ35" s="30"/>
      <c r="CBK35" s="30"/>
      <c r="CBL35" s="30"/>
      <c r="CBM35" s="30"/>
      <c r="CBN35" s="30"/>
      <c r="CBO35" s="30"/>
      <c r="CBP35" s="30"/>
      <c r="CBQ35" s="30"/>
      <c r="CBR35" s="30"/>
      <c r="CBS35" s="30"/>
      <c r="CBT35" s="30"/>
      <c r="CBU35" s="30"/>
      <c r="CBV35" s="30"/>
      <c r="CBW35" s="30"/>
      <c r="CBX35" s="30"/>
      <c r="CBY35" s="30"/>
      <c r="CBZ35" s="30"/>
      <c r="CCA35" s="30"/>
      <c r="CCB35" s="30"/>
      <c r="CCC35" s="30"/>
      <c r="CCD35" s="30"/>
      <c r="CCE35" s="30"/>
      <c r="CCF35" s="30"/>
      <c r="CCG35" s="30"/>
      <c r="CCH35" s="30"/>
      <c r="CCI35" s="30"/>
      <c r="CCJ35" s="30"/>
      <c r="CCK35" s="30"/>
      <c r="CCL35" s="30"/>
      <c r="CCM35" s="30"/>
      <c r="CCN35" s="30"/>
      <c r="CCO35" s="30"/>
      <c r="CCP35" s="30"/>
      <c r="CCQ35" s="30"/>
      <c r="CCR35" s="30"/>
      <c r="CCS35" s="30"/>
      <c r="CCT35" s="30"/>
      <c r="CCU35" s="30"/>
      <c r="CCV35" s="30"/>
      <c r="CCW35" s="30"/>
      <c r="CCX35" s="30"/>
      <c r="CCY35" s="30"/>
      <c r="CCZ35" s="30"/>
      <c r="CDA35" s="30"/>
      <c r="CDB35" s="30"/>
      <c r="CDC35" s="30"/>
      <c r="CDD35" s="30"/>
      <c r="CDE35" s="30"/>
      <c r="CDF35" s="30"/>
      <c r="CDG35" s="30"/>
      <c r="CDH35" s="30"/>
      <c r="CDI35" s="30"/>
      <c r="CDJ35" s="30"/>
      <c r="CDK35" s="30"/>
      <c r="CDL35" s="30"/>
      <c r="CDM35" s="30"/>
      <c r="CDN35" s="30"/>
      <c r="CDO35" s="30"/>
      <c r="CDP35" s="30"/>
      <c r="CDQ35" s="30"/>
      <c r="CDR35" s="30"/>
      <c r="CDS35" s="30"/>
      <c r="CDT35" s="30"/>
      <c r="CDU35" s="30"/>
      <c r="CDV35" s="30"/>
      <c r="CDW35" s="30"/>
      <c r="CDX35" s="30"/>
      <c r="CDY35" s="30"/>
      <c r="CDZ35" s="30"/>
      <c r="CEA35" s="30"/>
      <c r="CEB35" s="30"/>
      <c r="CEC35" s="30"/>
      <c r="CED35" s="30"/>
      <c r="CEE35" s="30"/>
      <c r="CEF35" s="30"/>
      <c r="CEG35" s="30"/>
      <c r="CEH35" s="30"/>
      <c r="CEI35" s="30"/>
      <c r="CEJ35" s="30"/>
      <c r="CEK35" s="30"/>
      <c r="CEL35" s="30"/>
      <c r="CEM35" s="30"/>
      <c r="CEN35" s="30"/>
      <c r="CEO35" s="30"/>
      <c r="CEP35" s="30"/>
      <c r="CEQ35" s="30"/>
      <c r="CER35" s="30"/>
      <c r="CES35" s="30"/>
      <c r="CET35" s="30"/>
      <c r="CEU35" s="30"/>
      <c r="CEV35" s="30"/>
      <c r="CEW35" s="30"/>
      <c r="CEX35" s="30"/>
      <c r="CEY35" s="30"/>
      <c r="CEZ35" s="30"/>
      <c r="CFA35" s="30"/>
      <c r="CFB35" s="30"/>
      <c r="CFC35" s="30"/>
      <c r="CFD35" s="30"/>
      <c r="CFE35" s="30"/>
      <c r="CFF35" s="30"/>
      <c r="CFG35" s="30"/>
      <c r="CFH35" s="30"/>
      <c r="CFI35" s="30"/>
      <c r="CFJ35" s="30"/>
      <c r="CFK35" s="30"/>
      <c r="CFL35" s="30"/>
      <c r="CFM35" s="30"/>
      <c r="CFN35" s="30"/>
      <c r="CFO35" s="30"/>
      <c r="CFP35" s="30"/>
      <c r="CFQ35" s="30"/>
      <c r="CFR35" s="30"/>
      <c r="CFS35" s="30"/>
      <c r="CFT35" s="30"/>
      <c r="CFU35" s="30"/>
      <c r="CFV35" s="30"/>
      <c r="CFW35" s="30"/>
      <c r="CFX35" s="30"/>
      <c r="CFY35" s="30"/>
      <c r="CFZ35" s="30"/>
      <c r="CGA35" s="30"/>
      <c r="CGB35" s="30"/>
      <c r="CGC35" s="30"/>
      <c r="CGD35" s="30"/>
      <c r="CGE35" s="30"/>
      <c r="CGF35" s="30"/>
      <c r="CGG35" s="30"/>
      <c r="CGH35" s="30"/>
      <c r="CGI35" s="30"/>
      <c r="CGJ35" s="30"/>
      <c r="CGK35" s="30"/>
      <c r="CGL35" s="30"/>
      <c r="CGM35" s="30"/>
      <c r="CGN35" s="30"/>
      <c r="CGO35" s="30"/>
      <c r="CGP35" s="30"/>
      <c r="CGQ35" s="30"/>
      <c r="CGR35" s="30"/>
      <c r="CGS35" s="30"/>
      <c r="CGT35" s="30"/>
      <c r="CGU35" s="30"/>
      <c r="CGV35" s="30"/>
      <c r="CGW35" s="30"/>
      <c r="CGX35" s="30"/>
      <c r="CGY35" s="30"/>
      <c r="CGZ35" s="30"/>
      <c r="CHA35" s="30"/>
      <c r="CHB35" s="30"/>
      <c r="CHC35" s="30"/>
      <c r="CHD35" s="30"/>
      <c r="CHE35" s="30"/>
      <c r="CHF35" s="30"/>
      <c r="CHG35" s="30"/>
      <c r="CHH35" s="30"/>
      <c r="CHI35" s="30"/>
      <c r="CHJ35" s="30"/>
      <c r="CHK35" s="30"/>
      <c r="CHL35" s="30"/>
      <c r="CHM35" s="30"/>
      <c r="CHN35" s="30"/>
      <c r="CHO35" s="30"/>
      <c r="CHP35" s="30"/>
      <c r="CHQ35" s="30"/>
      <c r="CHR35" s="30"/>
      <c r="CHS35" s="30"/>
      <c r="CHT35" s="30"/>
      <c r="CHU35" s="30"/>
      <c r="CHV35" s="30"/>
      <c r="CHW35" s="30"/>
      <c r="CHX35" s="30"/>
      <c r="CHY35" s="30"/>
      <c r="CHZ35" s="30"/>
      <c r="CIA35" s="30"/>
      <c r="CIB35" s="30"/>
      <c r="CIC35" s="30"/>
      <c r="CID35" s="30"/>
      <c r="CIE35" s="30"/>
      <c r="CIF35" s="30"/>
      <c r="CIG35" s="30"/>
      <c r="CIH35" s="30"/>
      <c r="CII35" s="30"/>
      <c r="CIJ35" s="30"/>
      <c r="CIK35" s="30"/>
      <c r="CIL35" s="30"/>
      <c r="CIM35" s="30"/>
      <c r="CIN35" s="30"/>
      <c r="CIO35" s="30"/>
      <c r="CIP35" s="30"/>
      <c r="CIQ35" s="30"/>
      <c r="CIR35" s="30"/>
      <c r="CIS35" s="30"/>
      <c r="CIT35" s="30"/>
      <c r="CIU35" s="30"/>
      <c r="CIV35" s="30"/>
      <c r="CIW35" s="30"/>
      <c r="CIX35" s="30"/>
      <c r="CIY35" s="30"/>
      <c r="CIZ35" s="30"/>
      <c r="CJA35" s="30"/>
      <c r="CJB35" s="30"/>
      <c r="CJC35" s="30"/>
      <c r="CJD35" s="30"/>
      <c r="CJE35" s="30"/>
      <c r="CJF35" s="30"/>
      <c r="CJG35" s="30"/>
      <c r="CJH35" s="30"/>
      <c r="CJI35" s="30"/>
      <c r="CJJ35" s="30"/>
      <c r="CJK35" s="30"/>
      <c r="CJL35" s="30"/>
      <c r="CJM35" s="30"/>
      <c r="CJN35" s="30"/>
      <c r="CJO35" s="30"/>
      <c r="CJP35" s="30"/>
      <c r="CJQ35" s="30"/>
      <c r="CJR35" s="30"/>
      <c r="CJS35" s="30"/>
      <c r="CJT35" s="30"/>
      <c r="CJU35" s="30"/>
      <c r="CJV35" s="30"/>
      <c r="CJW35" s="30"/>
      <c r="CJX35" s="30"/>
      <c r="CJY35" s="30"/>
      <c r="CJZ35" s="30"/>
      <c r="CKA35" s="30"/>
      <c r="CKB35" s="30"/>
      <c r="CKC35" s="30"/>
      <c r="CKD35" s="30"/>
      <c r="CKE35" s="30"/>
      <c r="CKF35" s="30"/>
      <c r="CKG35" s="30"/>
      <c r="CKH35" s="30"/>
      <c r="CKI35" s="30"/>
      <c r="CKJ35" s="30"/>
      <c r="CKK35" s="30"/>
      <c r="CKL35" s="30"/>
      <c r="CKM35" s="30"/>
      <c r="CKN35" s="30"/>
      <c r="CKO35" s="30"/>
      <c r="CKP35" s="30"/>
      <c r="CKQ35" s="30"/>
      <c r="CKR35" s="30"/>
      <c r="CKS35" s="30"/>
      <c r="CKT35" s="30"/>
      <c r="CKU35" s="30"/>
      <c r="CKV35" s="30"/>
      <c r="CKW35" s="30"/>
      <c r="CKX35" s="30"/>
      <c r="CKY35" s="30"/>
      <c r="CKZ35" s="30"/>
      <c r="CLA35" s="30"/>
      <c r="CLB35" s="30"/>
      <c r="CLC35" s="30"/>
      <c r="CLD35" s="30"/>
      <c r="CLE35" s="30"/>
      <c r="CLF35" s="30"/>
      <c r="CLG35" s="30"/>
      <c r="CLH35" s="30"/>
      <c r="CLI35" s="30"/>
      <c r="CLJ35" s="30"/>
      <c r="CLK35" s="30"/>
      <c r="CLL35" s="30"/>
      <c r="CLM35" s="30"/>
      <c r="CLN35" s="30"/>
      <c r="CLO35" s="30"/>
      <c r="CLP35" s="30"/>
      <c r="CLQ35" s="30"/>
      <c r="CLR35" s="30"/>
      <c r="CLS35" s="30"/>
      <c r="CLT35" s="30"/>
      <c r="CLU35" s="30"/>
      <c r="CLV35" s="30"/>
      <c r="CLW35" s="30"/>
      <c r="CLX35" s="30"/>
      <c r="CLY35" s="30"/>
      <c r="CLZ35" s="30"/>
      <c r="CMA35" s="30"/>
      <c r="CMB35" s="30"/>
      <c r="CMC35" s="30"/>
      <c r="CMD35" s="30"/>
      <c r="CME35" s="30"/>
      <c r="CMF35" s="30"/>
      <c r="CMG35" s="30"/>
      <c r="CMH35" s="30"/>
      <c r="CMI35" s="30"/>
      <c r="CMJ35" s="30"/>
      <c r="CMK35" s="30"/>
      <c r="CML35" s="30"/>
      <c r="CMM35" s="30"/>
      <c r="CMN35" s="30"/>
      <c r="CMO35" s="30"/>
      <c r="CMP35" s="30"/>
      <c r="CMQ35" s="30"/>
      <c r="CMR35" s="30"/>
      <c r="CMS35" s="30"/>
      <c r="CMT35" s="30"/>
      <c r="CMU35" s="30"/>
      <c r="CMV35" s="30"/>
      <c r="CMW35" s="30"/>
      <c r="CMX35" s="30"/>
      <c r="CMY35" s="30"/>
      <c r="CMZ35" s="30"/>
      <c r="CNA35" s="30"/>
      <c r="CNB35" s="30"/>
      <c r="CNC35" s="30"/>
      <c r="CND35" s="30"/>
      <c r="CNE35" s="30"/>
      <c r="CNF35" s="30"/>
      <c r="CNG35" s="30"/>
      <c r="CNH35" s="30"/>
      <c r="CNI35" s="30"/>
      <c r="CNJ35" s="30"/>
      <c r="CNK35" s="30"/>
      <c r="CNL35" s="30"/>
      <c r="CNM35" s="30"/>
      <c r="CNN35" s="30"/>
      <c r="CNO35" s="30"/>
      <c r="CNP35" s="30"/>
      <c r="CNQ35" s="30"/>
      <c r="CNR35" s="30"/>
      <c r="CNS35" s="30"/>
      <c r="CNT35" s="30"/>
      <c r="CNU35" s="30"/>
      <c r="CNV35" s="30"/>
      <c r="CNW35" s="30"/>
      <c r="CNX35" s="30"/>
      <c r="CNY35" s="30"/>
      <c r="CNZ35" s="30"/>
      <c r="COA35" s="30"/>
      <c r="COB35" s="30"/>
      <c r="COC35" s="30"/>
      <c r="COD35" s="30"/>
      <c r="COE35" s="30"/>
      <c r="COF35" s="30"/>
      <c r="COG35" s="30"/>
      <c r="COH35" s="30"/>
      <c r="COI35" s="30"/>
      <c r="COJ35" s="30"/>
      <c r="COK35" s="30"/>
      <c r="COL35" s="30"/>
      <c r="COM35" s="30"/>
      <c r="CON35" s="30"/>
      <c r="COO35" s="30"/>
      <c r="COP35" s="30"/>
      <c r="COQ35" s="30"/>
      <c r="COR35" s="30"/>
      <c r="COS35" s="30"/>
      <c r="COT35" s="30"/>
      <c r="COU35" s="30"/>
      <c r="COV35" s="30"/>
      <c r="COW35" s="30"/>
      <c r="COX35" s="30"/>
      <c r="COY35" s="30"/>
      <c r="COZ35" s="30"/>
      <c r="CPA35" s="30"/>
      <c r="CPB35" s="30"/>
      <c r="CPC35" s="30"/>
      <c r="CPD35" s="30"/>
      <c r="CPE35" s="30"/>
      <c r="CPF35" s="30"/>
      <c r="CPG35" s="30"/>
      <c r="CPH35" s="30"/>
      <c r="CPI35" s="30"/>
      <c r="CPJ35" s="30"/>
      <c r="CPK35" s="30"/>
      <c r="CPL35" s="30"/>
      <c r="CPM35" s="30"/>
      <c r="CPN35" s="30"/>
      <c r="CPO35" s="30"/>
      <c r="CPP35" s="30"/>
      <c r="CPQ35" s="30"/>
      <c r="CPR35" s="30"/>
      <c r="CPS35" s="30"/>
      <c r="CPT35" s="30"/>
      <c r="CPU35" s="30"/>
      <c r="CPV35" s="30"/>
      <c r="CPW35" s="30"/>
      <c r="CPX35" s="30"/>
      <c r="CPY35" s="30"/>
      <c r="CPZ35" s="30"/>
      <c r="CQA35" s="30"/>
      <c r="CQB35" s="30"/>
      <c r="CQC35" s="30"/>
      <c r="CQD35" s="30"/>
      <c r="CQE35" s="30"/>
      <c r="CQF35" s="30"/>
      <c r="CQG35" s="30"/>
      <c r="CQH35" s="30"/>
      <c r="CQI35" s="30"/>
      <c r="CQJ35" s="30"/>
      <c r="CQK35" s="30"/>
      <c r="CQL35" s="30"/>
      <c r="CQM35" s="30"/>
      <c r="CQN35" s="30"/>
      <c r="CQO35" s="30"/>
      <c r="CQP35" s="30"/>
      <c r="CQQ35" s="30"/>
      <c r="CQR35" s="30"/>
      <c r="CQS35" s="30"/>
      <c r="CQT35" s="30"/>
      <c r="CQU35" s="30"/>
      <c r="CQV35" s="30"/>
      <c r="CQW35" s="30"/>
      <c r="CQX35" s="30"/>
      <c r="CQY35" s="30"/>
      <c r="CQZ35" s="30"/>
      <c r="CRA35" s="30"/>
      <c r="CRB35" s="30"/>
      <c r="CRC35" s="30"/>
      <c r="CRD35" s="30"/>
      <c r="CRE35" s="30"/>
      <c r="CRF35" s="30"/>
      <c r="CRG35" s="30"/>
      <c r="CRH35" s="30"/>
      <c r="CRI35" s="30"/>
      <c r="CRJ35" s="30"/>
      <c r="CRK35" s="30"/>
      <c r="CRL35" s="30"/>
      <c r="CRM35" s="30"/>
      <c r="CRN35" s="30"/>
      <c r="CRO35" s="30"/>
      <c r="CRP35" s="30"/>
      <c r="CRQ35" s="30"/>
      <c r="CRR35" s="30"/>
      <c r="CRS35" s="30"/>
      <c r="CRT35" s="30"/>
      <c r="CRU35" s="30"/>
      <c r="CRV35" s="30"/>
      <c r="CRW35" s="30"/>
      <c r="CRX35" s="30"/>
      <c r="CRY35" s="30"/>
      <c r="CRZ35" s="30"/>
      <c r="CSA35" s="30"/>
      <c r="CSB35" s="30"/>
      <c r="CSC35" s="30"/>
      <c r="CSD35" s="30"/>
      <c r="CSE35" s="30"/>
      <c r="CSF35" s="30"/>
      <c r="CSG35" s="30"/>
      <c r="CSH35" s="30"/>
      <c r="CSI35" s="30"/>
      <c r="CSJ35" s="30"/>
      <c r="CSK35" s="30"/>
      <c r="CSL35" s="30"/>
      <c r="CSM35" s="30"/>
      <c r="CSN35" s="30"/>
      <c r="CSO35" s="30"/>
      <c r="CSP35" s="30"/>
      <c r="CSQ35" s="30"/>
      <c r="CSR35" s="30"/>
      <c r="CSS35" s="30"/>
      <c r="CST35" s="30"/>
      <c r="CSU35" s="30"/>
      <c r="CSV35" s="30"/>
      <c r="CSW35" s="30"/>
      <c r="CSX35" s="30"/>
      <c r="CSY35" s="30"/>
      <c r="CSZ35" s="30"/>
      <c r="CTA35" s="30"/>
      <c r="CTB35" s="30"/>
      <c r="CTC35" s="30"/>
      <c r="CTD35" s="30"/>
      <c r="CTE35" s="30"/>
      <c r="CTF35" s="30"/>
      <c r="CTG35" s="30"/>
      <c r="CTH35" s="30"/>
      <c r="CTI35" s="30"/>
      <c r="CTJ35" s="30"/>
      <c r="CTK35" s="30"/>
      <c r="CTL35" s="30"/>
      <c r="CTM35" s="30"/>
      <c r="CTN35" s="30"/>
      <c r="CTO35" s="30"/>
      <c r="CTP35" s="30"/>
      <c r="CTQ35" s="30"/>
      <c r="CTR35" s="30"/>
      <c r="CTS35" s="30"/>
      <c r="CTT35" s="30"/>
      <c r="CTU35" s="30"/>
      <c r="CTV35" s="30"/>
      <c r="CTW35" s="30"/>
      <c r="CTX35" s="30"/>
      <c r="CTY35" s="30"/>
      <c r="CTZ35" s="30"/>
      <c r="CUA35" s="30"/>
      <c r="CUB35" s="30"/>
      <c r="CUC35" s="30"/>
      <c r="CUD35" s="30"/>
      <c r="CUE35" s="30"/>
      <c r="CUF35" s="30"/>
      <c r="CUG35" s="30"/>
      <c r="CUH35" s="30"/>
      <c r="CUI35" s="30"/>
      <c r="CUJ35" s="30"/>
      <c r="CUK35" s="30"/>
      <c r="CUL35" s="30"/>
      <c r="CUM35" s="30"/>
      <c r="CUN35" s="30"/>
      <c r="CUO35" s="30"/>
      <c r="CUP35" s="30"/>
      <c r="CUQ35" s="30"/>
      <c r="CUR35" s="30"/>
      <c r="CUS35" s="30"/>
      <c r="CUT35" s="30"/>
      <c r="CUU35" s="30"/>
      <c r="CUV35" s="30"/>
      <c r="CUW35" s="30"/>
      <c r="CUX35" s="30"/>
      <c r="CUY35" s="30"/>
      <c r="CUZ35" s="30"/>
      <c r="CVA35" s="30"/>
      <c r="CVB35" s="30"/>
      <c r="CVC35" s="30"/>
      <c r="CVD35" s="30"/>
      <c r="CVE35" s="30"/>
      <c r="CVF35" s="30"/>
      <c r="CVG35" s="30"/>
      <c r="CVH35" s="30"/>
      <c r="CVI35" s="30"/>
      <c r="CVJ35" s="30"/>
      <c r="CVK35" s="30"/>
      <c r="CVL35" s="30"/>
      <c r="CVM35" s="30"/>
      <c r="CVN35" s="30"/>
      <c r="CVO35" s="30"/>
      <c r="CVP35" s="30"/>
      <c r="CVQ35" s="30"/>
      <c r="CVR35" s="30"/>
      <c r="CVS35" s="30"/>
      <c r="CVT35" s="30"/>
      <c r="CVU35" s="30"/>
      <c r="CVV35" s="30"/>
      <c r="CVW35" s="30"/>
      <c r="CVX35" s="30"/>
      <c r="CVY35" s="30"/>
      <c r="CVZ35" s="30"/>
      <c r="CWA35" s="30"/>
      <c r="CWB35" s="30"/>
      <c r="CWC35" s="30"/>
      <c r="CWD35" s="30"/>
      <c r="CWE35" s="30"/>
      <c r="CWF35" s="30"/>
      <c r="CWG35" s="30"/>
      <c r="CWH35" s="30"/>
      <c r="CWI35" s="30"/>
      <c r="CWJ35" s="30"/>
      <c r="CWK35" s="30"/>
      <c r="CWL35" s="30"/>
      <c r="CWM35" s="30"/>
      <c r="CWN35" s="30"/>
      <c r="CWO35" s="30"/>
      <c r="CWP35" s="30"/>
      <c r="CWQ35" s="30"/>
      <c r="CWR35" s="30"/>
      <c r="CWS35" s="30"/>
      <c r="CWT35" s="30"/>
      <c r="CWU35" s="30"/>
      <c r="CWV35" s="30"/>
      <c r="CWW35" s="30"/>
      <c r="CWX35" s="30"/>
      <c r="CWY35" s="30"/>
      <c r="CWZ35" s="30"/>
      <c r="CXA35" s="30"/>
      <c r="CXB35" s="30"/>
      <c r="CXC35" s="30"/>
      <c r="CXD35" s="30"/>
      <c r="CXE35" s="30"/>
      <c r="CXF35" s="30"/>
      <c r="CXG35" s="30"/>
      <c r="CXH35" s="30"/>
      <c r="CXI35" s="30"/>
      <c r="CXJ35" s="30"/>
      <c r="CXK35" s="30"/>
      <c r="CXL35" s="30"/>
      <c r="CXM35" s="30"/>
      <c r="CXN35" s="30"/>
      <c r="CXO35" s="30"/>
      <c r="CXP35" s="30"/>
      <c r="CXQ35" s="30"/>
      <c r="CXR35" s="30"/>
      <c r="CXS35" s="30"/>
      <c r="CXT35" s="30"/>
      <c r="CXU35" s="30"/>
      <c r="CXV35" s="30"/>
      <c r="CXW35" s="30"/>
      <c r="CXX35" s="30"/>
      <c r="CXY35" s="30"/>
      <c r="CXZ35" s="30"/>
      <c r="CYA35" s="30"/>
      <c r="CYB35" s="30"/>
      <c r="CYC35" s="30"/>
      <c r="CYD35" s="30"/>
      <c r="CYE35" s="30"/>
      <c r="CYF35" s="30"/>
      <c r="CYG35" s="30"/>
      <c r="CYH35" s="30"/>
      <c r="CYI35" s="30"/>
      <c r="CYJ35" s="30"/>
      <c r="CYK35" s="30"/>
      <c r="CYL35" s="30"/>
      <c r="CYM35" s="30"/>
      <c r="CYN35" s="30"/>
      <c r="CYO35" s="30"/>
      <c r="CYP35" s="30"/>
      <c r="CYQ35" s="30"/>
      <c r="CYR35" s="30"/>
      <c r="CYS35" s="30"/>
      <c r="CYT35" s="30"/>
      <c r="CYU35" s="30"/>
      <c r="CYV35" s="30"/>
      <c r="CYW35" s="30"/>
      <c r="CYX35" s="30"/>
      <c r="CYY35" s="30"/>
      <c r="CYZ35" s="30"/>
      <c r="CZA35" s="30"/>
      <c r="CZB35" s="30"/>
      <c r="CZC35" s="30"/>
      <c r="CZD35" s="30"/>
      <c r="CZE35" s="30"/>
      <c r="CZF35" s="30"/>
      <c r="CZG35" s="30"/>
      <c r="CZH35" s="30"/>
      <c r="CZI35" s="30"/>
      <c r="CZJ35" s="30"/>
      <c r="CZK35" s="30"/>
      <c r="CZL35" s="30"/>
      <c r="CZM35" s="30"/>
      <c r="CZN35" s="30"/>
      <c r="CZO35" s="30"/>
      <c r="CZP35" s="30"/>
      <c r="CZQ35" s="30"/>
      <c r="CZR35" s="30"/>
      <c r="CZS35" s="30"/>
      <c r="CZT35" s="30"/>
      <c r="CZU35" s="30"/>
      <c r="CZV35" s="30"/>
      <c r="CZW35" s="30"/>
      <c r="CZX35" s="30"/>
      <c r="CZY35" s="30"/>
      <c r="CZZ35" s="30"/>
      <c r="DAA35" s="30"/>
      <c r="DAB35" s="30"/>
      <c r="DAC35" s="30"/>
      <c r="DAD35" s="30"/>
      <c r="DAE35" s="30"/>
      <c r="DAF35" s="30"/>
      <c r="DAG35" s="30"/>
      <c r="DAH35" s="30"/>
      <c r="DAI35" s="30"/>
      <c r="DAJ35" s="30"/>
      <c r="DAK35" s="30"/>
      <c r="DAL35" s="30"/>
      <c r="DAM35" s="30"/>
      <c r="DAN35" s="30"/>
      <c r="DAO35" s="30"/>
      <c r="DAP35" s="30"/>
      <c r="DAQ35" s="30"/>
      <c r="DAR35" s="30"/>
      <c r="DAS35" s="30"/>
      <c r="DAT35" s="30"/>
      <c r="DAU35" s="30"/>
      <c r="DAV35" s="30"/>
      <c r="DAW35" s="30"/>
      <c r="DAX35" s="30"/>
      <c r="DAY35" s="30"/>
      <c r="DAZ35" s="30"/>
      <c r="DBA35" s="30"/>
      <c r="DBB35" s="30"/>
      <c r="DBC35" s="30"/>
      <c r="DBD35" s="30"/>
      <c r="DBE35" s="30"/>
      <c r="DBF35" s="30"/>
      <c r="DBG35" s="30"/>
      <c r="DBH35" s="30"/>
      <c r="DBI35" s="30"/>
      <c r="DBJ35" s="30"/>
      <c r="DBK35" s="30"/>
      <c r="DBL35" s="30"/>
      <c r="DBM35" s="30"/>
      <c r="DBN35" s="30"/>
      <c r="DBO35" s="30"/>
      <c r="DBP35" s="30"/>
      <c r="DBQ35" s="30"/>
      <c r="DBR35" s="30"/>
      <c r="DBS35" s="30"/>
      <c r="DBT35" s="30"/>
      <c r="DBU35" s="30"/>
      <c r="DBV35" s="30"/>
      <c r="DBW35" s="30"/>
      <c r="DBX35" s="30"/>
      <c r="DBY35" s="30"/>
      <c r="DBZ35" s="30"/>
      <c r="DCA35" s="30"/>
      <c r="DCB35" s="30"/>
      <c r="DCC35" s="30"/>
      <c r="DCD35" s="30"/>
      <c r="DCE35" s="30"/>
      <c r="DCF35" s="30"/>
      <c r="DCG35" s="30"/>
      <c r="DCH35" s="30"/>
      <c r="DCI35" s="30"/>
      <c r="DCJ35" s="30"/>
      <c r="DCK35" s="30"/>
      <c r="DCL35" s="30"/>
      <c r="DCM35" s="30"/>
      <c r="DCN35" s="30"/>
      <c r="DCO35" s="30"/>
      <c r="DCP35" s="30"/>
      <c r="DCQ35" s="30"/>
      <c r="DCR35" s="30"/>
      <c r="DCS35" s="30"/>
      <c r="DCT35" s="30"/>
      <c r="DCU35" s="30"/>
      <c r="DCV35" s="30"/>
      <c r="DCW35" s="30"/>
      <c r="DCX35" s="30"/>
      <c r="DCY35" s="30"/>
      <c r="DCZ35" s="30"/>
      <c r="DDA35" s="30"/>
      <c r="DDB35" s="30"/>
      <c r="DDC35" s="30"/>
      <c r="DDD35" s="30"/>
      <c r="DDE35" s="30"/>
      <c r="DDF35" s="30"/>
      <c r="DDG35" s="30"/>
      <c r="DDH35" s="30"/>
      <c r="DDI35" s="30"/>
      <c r="DDJ35" s="30"/>
      <c r="DDK35" s="30"/>
      <c r="DDL35" s="30"/>
      <c r="DDM35" s="30"/>
      <c r="DDN35" s="30"/>
      <c r="DDO35" s="30"/>
      <c r="DDP35" s="30"/>
      <c r="DDQ35" s="30"/>
      <c r="DDR35" s="30"/>
      <c r="DDS35" s="30"/>
      <c r="DDT35" s="30"/>
      <c r="DDU35" s="30"/>
      <c r="DDV35" s="30"/>
      <c r="DDW35" s="30"/>
      <c r="DDX35" s="30"/>
      <c r="DDY35" s="30"/>
      <c r="DDZ35" s="30"/>
      <c r="DEA35" s="30"/>
      <c r="DEB35" s="30"/>
      <c r="DEC35" s="30"/>
      <c r="DED35" s="30"/>
      <c r="DEE35" s="30"/>
      <c r="DEF35" s="30"/>
      <c r="DEG35" s="30"/>
      <c r="DEH35" s="30"/>
      <c r="DEI35" s="30"/>
      <c r="DEJ35" s="30"/>
      <c r="DEK35" s="30"/>
      <c r="DEL35" s="30"/>
      <c r="DEM35" s="30"/>
      <c r="DEN35" s="30"/>
      <c r="DEO35" s="30"/>
      <c r="DEP35" s="30"/>
      <c r="DEQ35" s="30"/>
      <c r="DER35" s="30"/>
      <c r="DES35" s="30"/>
      <c r="DET35" s="30"/>
      <c r="DEU35" s="30"/>
      <c r="DEV35" s="30"/>
      <c r="DEW35" s="30"/>
      <c r="DEX35" s="30"/>
      <c r="DEY35" s="30"/>
      <c r="DEZ35" s="30"/>
      <c r="DFA35" s="30"/>
      <c r="DFB35" s="30"/>
      <c r="DFC35" s="30"/>
      <c r="DFD35" s="30"/>
      <c r="DFE35" s="30"/>
      <c r="DFF35" s="30"/>
      <c r="DFG35" s="30"/>
      <c r="DFH35" s="30"/>
      <c r="DFI35" s="30"/>
      <c r="DFJ35" s="30"/>
      <c r="DFK35" s="30"/>
      <c r="DFL35" s="30"/>
      <c r="DFM35" s="30"/>
      <c r="DFN35" s="30"/>
      <c r="DFO35" s="30"/>
      <c r="DFP35" s="30"/>
      <c r="DFQ35" s="30"/>
      <c r="DFR35" s="30"/>
      <c r="DFS35" s="30"/>
      <c r="DFT35" s="30"/>
      <c r="DFU35" s="30"/>
      <c r="DFV35" s="30"/>
      <c r="DFW35" s="30"/>
      <c r="DFX35" s="30"/>
      <c r="DFY35" s="30"/>
      <c r="DFZ35" s="30"/>
      <c r="DGA35" s="30"/>
      <c r="DGB35" s="30"/>
      <c r="DGC35" s="30"/>
      <c r="DGD35" s="30"/>
      <c r="DGE35" s="30"/>
      <c r="DGF35" s="30"/>
      <c r="DGG35" s="30"/>
      <c r="DGH35" s="30"/>
      <c r="DGI35" s="30"/>
      <c r="DGJ35" s="30"/>
      <c r="DGK35" s="30"/>
      <c r="DGL35" s="30"/>
      <c r="DGM35" s="30"/>
      <c r="DGN35" s="30"/>
      <c r="DGO35" s="30"/>
      <c r="DGP35" s="30"/>
      <c r="DGQ35" s="30"/>
      <c r="DGR35" s="30"/>
      <c r="DGS35" s="30"/>
      <c r="DGT35" s="30"/>
      <c r="DGU35" s="30"/>
      <c r="DGV35" s="30"/>
      <c r="DGW35" s="30"/>
      <c r="DGX35" s="30"/>
      <c r="DGY35" s="30"/>
      <c r="DGZ35" s="30"/>
      <c r="DHA35" s="30"/>
      <c r="DHB35" s="30"/>
      <c r="DHC35" s="30"/>
      <c r="DHD35" s="30"/>
      <c r="DHE35" s="30"/>
      <c r="DHF35" s="30"/>
      <c r="DHG35" s="30"/>
      <c r="DHH35" s="30"/>
      <c r="DHI35" s="30"/>
      <c r="DHJ35" s="30"/>
      <c r="DHK35" s="30"/>
      <c r="DHL35" s="30"/>
      <c r="DHM35" s="30"/>
      <c r="DHN35" s="30"/>
      <c r="DHO35" s="30"/>
      <c r="DHP35" s="30"/>
      <c r="DHQ35" s="30"/>
      <c r="DHR35" s="30"/>
      <c r="DHS35" s="30"/>
      <c r="DHT35" s="30"/>
      <c r="DHU35" s="30"/>
      <c r="DHV35" s="30"/>
      <c r="DHW35" s="30"/>
      <c r="DHX35" s="30"/>
      <c r="DHY35" s="30"/>
      <c r="DHZ35" s="30"/>
      <c r="DIA35" s="30"/>
      <c r="DIB35" s="30"/>
      <c r="DIC35" s="30"/>
      <c r="DID35" s="30"/>
      <c r="DIE35" s="30"/>
      <c r="DIF35" s="30"/>
      <c r="DIG35" s="30"/>
      <c r="DIH35" s="30"/>
      <c r="DII35" s="30"/>
      <c r="DIJ35" s="30"/>
      <c r="DIK35" s="30"/>
      <c r="DIL35" s="30"/>
      <c r="DIM35" s="30"/>
      <c r="DIN35" s="30"/>
      <c r="DIO35" s="30"/>
      <c r="DIP35" s="30"/>
      <c r="DIQ35" s="30"/>
      <c r="DIR35" s="30"/>
      <c r="DIS35" s="30"/>
      <c r="DIT35" s="30"/>
      <c r="DIU35" s="30"/>
      <c r="DIV35" s="30"/>
      <c r="DIW35" s="30"/>
      <c r="DIX35" s="30"/>
      <c r="DIY35" s="30"/>
      <c r="DIZ35" s="30"/>
      <c r="DJA35" s="30"/>
      <c r="DJB35" s="30"/>
      <c r="DJC35" s="30"/>
      <c r="DJD35" s="30"/>
      <c r="DJE35" s="30"/>
      <c r="DJF35" s="30"/>
      <c r="DJG35" s="30"/>
      <c r="DJH35" s="30"/>
      <c r="DJI35" s="30"/>
      <c r="DJJ35" s="30"/>
      <c r="DJK35" s="30"/>
      <c r="DJL35" s="30"/>
      <c r="DJM35" s="30"/>
      <c r="DJN35" s="30"/>
      <c r="DJO35" s="30"/>
      <c r="DJP35" s="30"/>
      <c r="DJQ35" s="30"/>
      <c r="DJR35" s="30"/>
      <c r="DJS35" s="30"/>
      <c r="DJT35" s="30"/>
      <c r="DJU35" s="30"/>
      <c r="DJV35" s="30"/>
      <c r="DJW35" s="30"/>
      <c r="DJX35" s="30"/>
      <c r="DJY35" s="30"/>
      <c r="DJZ35" s="30"/>
      <c r="DKA35" s="30"/>
      <c r="DKB35" s="30"/>
      <c r="DKC35" s="30"/>
      <c r="DKD35" s="30"/>
      <c r="DKE35" s="30"/>
      <c r="DKF35" s="30"/>
      <c r="DKG35" s="30"/>
      <c r="DKH35" s="30"/>
      <c r="DKI35" s="30"/>
      <c r="DKJ35" s="30"/>
      <c r="DKK35" s="30"/>
      <c r="DKL35" s="30"/>
      <c r="DKM35" s="30"/>
      <c r="DKN35" s="30"/>
      <c r="DKO35" s="30"/>
      <c r="DKP35" s="30"/>
      <c r="DKQ35" s="30"/>
      <c r="DKR35" s="30"/>
      <c r="DKS35" s="30"/>
      <c r="DKT35" s="30"/>
      <c r="DKU35" s="30"/>
      <c r="DKV35" s="30"/>
      <c r="DKW35" s="30"/>
      <c r="DKX35" s="30"/>
      <c r="DKY35" s="30"/>
      <c r="DKZ35" s="30"/>
      <c r="DLA35" s="30"/>
      <c r="DLB35" s="30"/>
      <c r="DLC35" s="30"/>
      <c r="DLD35" s="30"/>
      <c r="DLE35" s="30"/>
      <c r="DLF35" s="30"/>
      <c r="DLG35" s="30"/>
      <c r="DLH35" s="30"/>
      <c r="DLI35" s="30"/>
      <c r="DLJ35" s="30"/>
      <c r="DLK35" s="30"/>
      <c r="DLL35" s="30"/>
      <c r="DLM35" s="30"/>
      <c r="DLN35" s="30"/>
      <c r="DLO35" s="30"/>
      <c r="DLP35" s="30"/>
      <c r="DLQ35" s="30"/>
      <c r="DLR35" s="30"/>
      <c r="DLS35" s="30"/>
      <c r="DLT35" s="30"/>
      <c r="DLU35" s="30"/>
      <c r="DLV35" s="30"/>
      <c r="DLW35" s="30"/>
      <c r="DLX35" s="30"/>
      <c r="DLY35" s="30"/>
      <c r="DLZ35" s="30"/>
      <c r="DMA35" s="30"/>
      <c r="DMB35" s="30"/>
      <c r="DMC35" s="30"/>
      <c r="DMD35" s="30"/>
      <c r="DME35" s="30"/>
      <c r="DMF35" s="30"/>
      <c r="DMG35" s="30"/>
      <c r="DMH35" s="30"/>
      <c r="DMI35" s="30"/>
      <c r="DMJ35" s="30"/>
      <c r="DMK35" s="30"/>
      <c r="DML35" s="30"/>
      <c r="DMM35" s="30"/>
      <c r="DMN35" s="30"/>
      <c r="DMO35" s="30"/>
      <c r="DMP35" s="30"/>
      <c r="DMQ35" s="30"/>
      <c r="DMR35" s="30"/>
      <c r="DMS35" s="30"/>
      <c r="DMT35" s="30"/>
      <c r="DMU35" s="30"/>
      <c r="DMV35" s="30"/>
      <c r="DMW35" s="30"/>
      <c r="DMX35" s="30"/>
      <c r="DMY35" s="30"/>
      <c r="DMZ35" s="30"/>
      <c r="DNA35" s="30"/>
      <c r="DNB35" s="30"/>
      <c r="DNC35" s="30"/>
      <c r="DND35" s="30"/>
      <c r="DNE35" s="30"/>
      <c r="DNF35" s="30"/>
      <c r="DNG35" s="30"/>
      <c r="DNH35" s="30"/>
      <c r="DNI35" s="30"/>
      <c r="DNJ35" s="30"/>
      <c r="DNK35" s="30"/>
      <c r="DNL35" s="30"/>
      <c r="DNM35" s="30"/>
      <c r="DNN35" s="30"/>
      <c r="DNO35" s="30"/>
      <c r="DNP35" s="30"/>
      <c r="DNQ35" s="30"/>
      <c r="DNR35" s="30"/>
      <c r="DNS35" s="30"/>
      <c r="DNT35" s="30"/>
      <c r="DNU35" s="30"/>
      <c r="DNV35" s="30"/>
      <c r="DNW35" s="30"/>
      <c r="DNX35" s="30"/>
      <c r="DNY35" s="30"/>
      <c r="DNZ35" s="30"/>
      <c r="DOA35" s="30"/>
      <c r="DOB35" s="30"/>
      <c r="DOC35" s="30"/>
      <c r="DOD35" s="30"/>
      <c r="DOE35" s="30"/>
      <c r="DOF35" s="30"/>
      <c r="DOG35" s="30"/>
      <c r="DOH35" s="30"/>
      <c r="DOI35" s="30"/>
      <c r="DOJ35" s="30"/>
      <c r="DOK35" s="30"/>
      <c r="DOL35" s="30"/>
      <c r="DOM35" s="30"/>
      <c r="DON35" s="30"/>
      <c r="DOO35" s="30"/>
      <c r="DOP35" s="30"/>
      <c r="DOQ35" s="30"/>
      <c r="DOR35" s="30"/>
      <c r="DOS35" s="30"/>
      <c r="DOT35" s="30"/>
      <c r="DOU35" s="30"/>
      <c r="DOV35" s="30"/>
      <c r="DOW35" s="30"/>
      <c r="DOX35" s="30"/>
      <c r="DOY35" s="30"/>
      <c r="DOZ35" s="30"/>
      <c r="DPA35" s="30"/>
      <c r="DPB35" s="30"/>
      <c r="DPC35" s="30"/>
      <c r="DPD35" s="30"/>
      <c r="DPE35" s="30"/>
      <c r="DPF35" s="30"/>
      <c r="DPG35" s="30"/>
      <c r="DPH35" s="30"/>
      <c r="DPI35" s="30"/>
      <c r="DPJ35" s="30"/>
      <c r="DPK35" s="30"/>
      <c r="DPL35" s="30"/>
      <c r="DPM35" s="30"/>
      <c r="DPN35" s="30"/>
      <c r="DPO35" s="30"/>
      <c r="DPP35" s="30"/>
      <c r="DPQ35" s="30"/>
      <c r="DPR35" s="30"/>
      <c r="DPS35" s="30"/>
      <c r="DPT35" s="30"/>
      <c r="DPU35" s="30"/>
      <c r="DPV35" s="30"/>
      <c r="DPW35" s="30"/>
      <c r="DPX35" s="30"/>
      <c r="DPY35" s="30"/>
      <c r="DPZ35" s="30"/>
      <c r="DQA35" s="30"/>
      <c r="DQB35" s="30"/>
      <c r="DQC35" s="30"/>
      <c r="DQD35" s="30"/>
      <c r="DQE35" s="30"/>
      <c r="DQF35" s="30"/>
      <c r="DQG35" s="30"/>
      <c r="DQH35" s="30"/>
      <c r="DQI35" s="30"/>
      <c r="DQJ35" s="30"/>
      <c r="DQK35" s="30"/>
      <c r="DQL35" s="30"/>
      <c r="DQM35" s="30"/>
      <c r="DQN35" s="30"/>
      <c r="DQO35" s="30"/>
      <c r="DQP35" s="30"/>
      <c r="DQQ35" s="30"/>
      <c r="DQR35" s="30"/>
      <c r="DQS35" s="30"/>
      <c r="DQT35" s="30"/>
      <c r="DQU35" s="30"/>
      <c r="DQV35" s="30"/>
      <c r="DQW35" s="30"/>
      <c r="DQX35" s="30"/>
      <c r="DQY35" s="30"/>
      <c r="DQZ35" s="30"/>
      <c r="DRA35" s="30"/>
      <c r="DRB35" s="30"/>
      <c r="DRC35" s="30"/>
      <c r="DRD35" s="30"/>
      <c r="DRE35" s="30"/>
      <c r="DRF35" s="30"/>
      <c r="DRG35" s="30"/>
      <c r="DRH35" s="30"/>
      <c r="DRI35" s="30"/>
      <c r="DRJ35" s="30"/>
      <c r="DRK35" s="30"/>
      <c r="DRL35" s="30"/>
      <c r="DRM35" s="30"/>
      <c r="DRN35" s="30"/>
      <c r="DRO35" s="30"/>
      <c r="DRP35" s="30"/>
      <c r="DRQ35" s="30"/>
      <c r="DRR35" s="30"/>
      <c r="DRS35" s="30"/>
      <c r="DRT35" s="30"/>
      <c r="DRU35" s="30"/>
      <c r="DRV35" s="30"/>
      <c r="DRW35" s="30"/>
      <c r="DRX35" s="30"/>
      <c r="DRY35" s="30"/>
      <c r="DRZ35" s="30"/>
      <c r="DSA35" s="30"/>
      <c r="DSB35" s="30"/>
      <c r="DSC35" s="30"/>
      <c r="DSD35" s="30"/>
      <c r="DSE35" s="30"/>
      <c r="DSF35" s="30"/>
      <c r="DSG35" s="30"/>
      <c r="DSH35" s="30"/>
      <c r="DSI35" s="30"/>
      <c r="DSJ35" s="30"/>
      <c r="DSK35" s="30"/>
      <c r="DSL35" s="30"/>
      <c r="DSM35" s="30"/>
      <c r="DSN35" s="30"/>
      <c r="DSO35" s="30"/>
      <c r="DSP35" s="30"/>
      <c r="DSQ35" s="30"/>
      <c r="DSR35" s="30"/>
      <c r="DSS35" s="30"/>
      <c r="DST35" s="30"/>
      <c r="DSU35" s="30"/>
      <c r="DSV35" s="30"/>
      <c r="DSW35" s="30"/>
      <c r="DSX35" s="30"/>
      <c r="DSY35" s="30"/>
      <c r="DSZ35" s="30"/>
      <c r="DTA35" s="30"/>
      <c r="DTB35" s="30"/>
      <c r="DTC35" s="30"/>
      <c r="DTD35" s="30"/>
      <c r="DTE35" s="30"/>
      <c r="DTF35" s="30"/>
      <c r="DTG35" s="30"/>
      <c r="DTH35" s="30"/>
      <c r="DTI35" s="30"/>
      <c r="DTJ35" s="30"/>
      <c r="DTK35" s="30"/>
      <c r="DTL35" s="30"/>
      <c r="DTM35" s="30"/>
      <c r="DTN35" s="30"/>
      <c r="DTO35" s="30"/>
      <c r="DTP35" s="30"/>
      <c r="DTQ35" s="30"/>
      <c r="DTR35" s="30"/>
      <c r="DTS35" s="30"/>
      <c r="DTT35" s="30"/>
      <c r="DTU35" s="30"/>
      <c r="DTV35" s="30"/>
      <c r="DTW35" s="30"/>
      <c r="DTX35" s="30"/>
      <c r="DTY35" s="30"/>
      <c r="DTZ35" s="30"/>
      <c r="DUA35" s="30"/>
      <c r="DUB35" s="30"/>
      <c r="DUC35" s="30"/>
      <c r="DUD35" s="30"/>
      <c r="DUE35" s="30"/>
      <c r="DUF35" s="30"/>
      <c r="DUG35" s="30"/>
      <c r="DUH35" s="30"/>
      <c r="DUI35" s="30"/>
      <c r="DUJ35" s="30"/>
      <c r="DUK35" s="30"/>
      <c r="DUL35" s="30"/>
      <c r="DUM35" s="30"/>
      <c r="DUN35" s="30"/>
      <c r="DUO35" s="30"/>
      <c r="DUP35" s="30"/>
      <c r="DUQ35" s="30"/>
      <c r="DUR35" s="30"/>
      <c r="DUS35" s="30"/>
      <c r="DUT35" s="30"/>
      <c r="DUU35" s="30"/>
      <c r="DUV35" s="30"/>
      <c r="DUW35" s="30"/>
      <c r="DUX35" s="30"/>
      <c r="DUY35" s="30"/>
      <c r="DUZ35" s="30"/>
      <c r="DVA35" s="30"/>
      <c r="DVB35" s="30"/>
      <c r="DVC35" s="30"/>
      <c r="DVD35" s="30"/>
      <c r="DVE35" s="30"/>
      <c r="DVF35" s="30"/>
      <c r="DVG35" s="30"/>
      <c r="DVH35" s="30"/>
      <c r="DVI35" s="30"/>
      <c r="DVJ35" s="30"/>
      <c r="DVK35" s="30"/>
      <c r="DVL35" s="30"/>
      <c r="DVM35" s="30"/>
      <c r="DVN35" s="30"/>
      <c r="DVO35" s="30"/>
      <c r="DVP35" s="30"/>
      <c r="DVQ35" s="30"/>
      <c r="DVR35" s="30"/>
      <c r="DVS35" s="30"/>
      <c r="DVT35" s="30"/>
      <c r="DVU35" s="30"/>
      <c r="DVV35" s="30"/>
      <c r="DVW35" s="30"/>
      <c r="DVX35" s="30"/>
      <c r="DVY35" s="30"/>
      <c r="DVZ35" s="30"/>
      <c r="DWA35" s="30"/>
      <c r="DWB35" s="30"/>
      <c r="DWC35" s="30"/>
      <c r="DWD35" s="30"/>
      <c r="DWE35" s="30"/>
      <c r="DWF35" s="30"/>
      <c r="DWG35" s="30"/>
      <c r="DWH35" s="30"/>
      <c r="DWI35" s="30"/>
      <c r="DWJ35" s="30"/>
      <c r="DWK35" s="30"/>
      <c r="DWL35" s="30"/>
      <c r="DWM35" s="30"/>
      <c r="DWN35" s="30"/>
      <c r="DWO35" s="30"/>
      <c r="DWP35" s="30"/>
      <c r="DWQ35" s="30"/>
      <c r="DWR35" s="30"/>
      <c r="DWS35" s="30"/>
      <c r="DWT35" s="30"/>
      <c r="DWU35" s="30"/>
      <c r="DWV35" s="30"/>
      <c r="DWW35" s="30"/>
      <c r="DWX35" s="30"/>
      <c r="DWY35" s="30"/>
      <c r="DWZ35" s="30"/>
      <c r="DXA35" s="30"/>
      <c r="DXB35" s="30"/>
      <c r="DXC35" s="30"/>
      <c r="DXD35" s="30"/>
      <c r="DXE35" s="30"/>
      <c r="DXF35" s="30"/>
      <c r="DXG35" s="30"/>
      <c r="DXH35" s="30"/>
      <c r="DXI35" s="30"/>
      <c r="DXJ35" s="30"/>
      <c r="DXK35" s="30"/>
      <c r="DXL35" s="30"/>
      <c r="DXM35" s="30"/>
      <c r="DXN35" s="30"/>
      <c r="DXO35" s="30"/>
      <c r="DXP35" s="30"/>
      <c r="DXQ35" s="30"/>
      <c r="DXR35" s="30"/>
      <c r="DXS35" s="30"/>
      <c r="DXT35" s="30"/>
      <c r="DXU35" s="30"/>
      <c r="DXV35" s="30"/>
      <c r="DXW35" s="30"/>
      <c r="DXX35" s="30"/>
      <c r="DXY35" s="30"/>
      <c r="DXZ35" s="30"/>
      <c r="DYA35" s="30"/>
      <c r="DYB35" s="30"/>
      <c r="DYC35" s="30"/>
      <c r="DYD35" s="30"/>
      <c r="DYE35" s="30"/>
      <c r="DYF35" s="30"/>
      <c r="DYG35" s="30"/>
      <c r="DYH35" s="30"/>
      <c r="DYI35" s="30"/>
      <c r="DYJ35" s="30"/>
      <c r="DYK35" s="30"/>
      <c r="DYL35" s="30"/>
      <c r="DYM35" s="30"/>
      <c r="DYN35" s="30"/>
      <c r="DYO35" s="30"/>
      <c r="DYP35" s="30"/>
      <c r="DYQ35" s="30"/>
      <c r="DYR35" s="30"/>
      <c r="DYS35" s="30"/>
      <c r="DYT35" s="30"/>
      <c r="DYU35" s="30"/>
      <c r="DYV35" s="30"/>
      <c r="DYW35" s="30"/>
      <c r="DYX35" s="30"/>
      <c r="DYY35" s="30"/>
      <c r="DYZ35" s="30"/>
      <c r="DZA35" s="30"/>
      <c r="DZB35" s="30"/>
      <c r="DZC35" s="30"/>
      <c r="DZD35" s="30"/>
      <c r="DZE35" s="30"/>
      <c r="DZF35" s="30"/>
      <c r="DZG35" s="30"/>
      <c r="DZH35" s="30"/>
      <c r="DZI35" s="30"/>
      <c r="DZJ35" s="30"/>
      <c r="DZK35" s="30"/>
      <c r="DZL35" s="30"/>
      <c r="DZM35" s="30"/>
      <c r="DZN35" s="30"/>
      <c r="DZO35" s="30"/>
      <c r="DZP35" s="30"/>
      <c r="DZQ35" s="30"/>
      <c r="DZR35" s="30"/>
      <c r="DZS35" s="30"/>
      <c r="DZT35" s="30"/>
      <c r="DZU35" s="30"/>
      <c r="DZV35" s="30"/>
      <c r="DZW35" s="30"/>
      <c r="DZX35" s="30"/>
      <c r="DZY35" s="30"/>
      <c r="DZZ35" s="30"/>
      <c r="EAA35" s="30"/>
      <c r="EAB35" s="30"/>
      <c r="EAC35" s="30"/>
      <c r="EAD35" s="30"/>
      <c r="EAE35" s="30"/>
      <c r="EAF35" s="30"/>
      <c r="EAG35" s="30"/>
      <c r="EAH35" s="30"/>
      <c r="EAI35" s="30"/>
      <c r="EAJ35" s="30"/>
      <c r="EAK35" s="30"/>
      <c r="EAL35" s="30"/>
      <c r="EAM35" s="30"/>
      <c r="EAN35" s="30"/>
      <c r="EAO35" s="30"/>
      <c r="EAP35" s="30"/>
      <c r="EAQ35" s="30"/>
      <c r="EAR35" s="30"/>
      <c r="EAS35" s="30"/>
      <c r="EAT35" s="30"/>
      <c r="EAU35" s="30"/>
      <c r="EAV35" s="30"/>
      <c r="EAW35" s="30"/>
      <c r="EAX35" s="30"/>
      <c r="EAY35" s="30"/>
      <c r="EAZ35" s="30"/>
      <c r="EBA35" s="30"/>
      <c r="EBB35" s="30"/>
      <c r="EBC35" s="30"/>
      <c r="EBD35" s="30"/>
      <c r="EBE35" s="30"/>
      <c r="EBF35" s="30"/>
      <c r="EBG35" s="30"/>
      <c r="EBH35" s="30"/>
      <c r="EBI35" s="30"/>
      <c r="EBJ35" s="30"/>
      <c r="EBK35" s="30"/>
      <c r="EBL35" s="30"/>
      <c r="EBM35" s="30"/>
      <c r="EBN35" s="30"/>
      <c r="EBO35" s="30"/>
      <c r="EBP35" s="30"/>
      <c r="EBQ35" s="30"/>
      <c r="EBR35" s="30"/>
      <c r="EBS35" s="30"/>
      <c r="EBT35" s="30"/>
      <c r="EBU35" s="30"/>
      <c r="EBV35" s="30"/>
      <c r="EBW35" s="30"/>
      <c r="EBX35" s="30"/>
      <c r="EBY35" s="30"/>
      <c r="EBZ35" s="30"/>
      <c r="ECA35" s="30"/>
      <c r="ECB35" s="30"/>
      <c r="ECC35" s="30"/>
      <c r="ECD35" s="30"/>
      <c r="ECE35" s="30"/>
      <c r="ECF35" s="30"/>
      <c r="ECG35" s="30"/>
      <c r="ECH35" s="30"/>
      <c r="ECI35" s="30"/>
      <c r="ECJ35" s="30"/>
      <c r="ECK35" s="30"/>
      <c r="ECL35" s="30"/>
      <c r="ECM35" s="30"/>
      <c r="ECN35" s="30"/>
      <c r="ECO35" s="30"/>
      <c r="ECP35" s="30"/>
      <c r="ECQ35" s="30"/>
      <c r="ECR35" s="30"/>
      <c r="ECS35" s="30"/>
      <c r="ECT35" s="30"/>
      <c r="ECU35" s="30"/>
      <c r="ECV35" s="30"/>
      <c r="ECW35" s="30"/>
      <c r="ECX35" s="30"/>
      <c r="ECY35" s="30"/>
      <c r="ECZ35" s="30"/>
      <c r="EDA35" s="30"/>
      <c r="EDB35" s="30"/>
      <c r="EDC35" s="30"/>
      <c r="EDD35" s="30"/>
      <c r="EDE35" s="30"/>
      <c r="EDF35" s="30"/>
      <c r="EDG35" s="30"/>
      <c r="EDH35" s="30"/>
      <c r="EDI35" s="30"/>
      <c r="EDJ35" s="30"/>
      <c r="EDK35" s="30"/>
      <c r="EDL35" s="30"/>
      <c r="EDM35" s="30"/>
      <c r="EDN35" s="30"/>
      <c r="EDO35" s="30"/>
      <c r="EDP35" s="30"/>
      <c r="EDQ35" s="30"/>
      <c r="EDR35" s="30"/>
      <c r="EDS35" s="30"/>
      <c r="EDT35" s="30"/>
      <c r="EDU35" s="30"/>
      <c r="EDV35" s="30"/>
      <c r="EDW35" s="30"/>
      <c r="EDX35" s="30"/>
      <c r="EDY35" s="30"/>
      <c r="EDZ35" s="30"/>
      <c r="EEA35" s="30"/>
      <c r="EEB35" s="30"/>
      <c r="EEC35" s="30"/>
      <c r="EED35" s="30"/>
      <c r="EEE35" s="30"/>
      <c r="EEF35" s="30"/>
      <c r="EEG35" s="30"/>
      <c r="EEH35" s="30"/>
      <c r="EEI35" s="30"/>
      <c r="EEJ35" s="30"/>
      <c r="EEK35" s="30"/>
      <c r="EEL35" s="30"/>
      <c r="EEM35" s="30"/>
      <c r="EEN35" s="30"/>
      <c r="EEO35" s="30"/>
      <c r="EEP35" s="30"/>
      <c r="EEQ35" s="30"/>
      <c r="EER35" s="30"/>
      <c r="EES35" s="30"/>
      <c r="EET35" s="30"/>
      <c r="EEU35" s="30"/>
      <c r="EEV35" s="30"/>
      <c r="EEW35" s="30"/>
      <c r="EEX35" s="30"/>
      <c r="EEY35" s="30"/>
      <c r="EEZ35" s="30"/>
      <c r="EFA35" s="30"/>
      <c r="EFB35" s="30"/>
      <c r="EFC35" s="30"/>
      <c r="EFD35" s="30"/>
      <c r="EFE35" s="30"/>
      <c r="EFF35" s="30"/>
      <c r="EFG35" s="30"/>
      <c r="EFH35" s="30"/>
      <c r="EFI35" s="30"/>
      <c r="EFJ35" s="30"/>
      <c r="EFK35" s="30"/>
      <c r="EFL35" s="30"/>
      <c r="EFM35" s="30"/>
      <c r="EFN35" s="30"/>
      <c r="EFO35" s="30"/>
      <c r="EFP35" s="30"/>
      <c r="EFQ35" s="30"/>
      <c r="EFR35" s="30"/>
      <c r="EFS35" s="30"/>
      <c r="EFT35" s="30"/>
      <c r="EFU35" s="30"/>
      <c r="EFV35" s="30"/>
      <c r="EFW35" s="30"/>
      <c r="EFX35" s="30"/>
      <c r="EFY35" s="30"/>
      <c r="EFZ35" s="30"/>
      <c r="EGA35" s="30"/>
      <c r="EGB35" s="30"/>
      <c r="EGC35" s="30"/>
      <c r="EGD35" s="30"/>
      <c r="EGE35" s="30"/>
      <c r="EGF35" s="30"/>
      <c r="EGG35" s="30"/>
      <c r="EGH35" s="30"/>
      <c r="EGI35" s="30"/>
      <c r="EGJ35" s="30"/>
      <c r="EGK35" s="30"/>
      <c r="EGL35" s="30"/>
      <c r="EGM35" s="30"/>
      <c r="EGN35" s="30"/>
      <c r="EGO35" s="30"/>
      <c r="EGP35" s="30"/>
      <c r="EGQ35" s="30"/>
      <c r="EGR35" s="30"/>
      <c r="EGS35" s="30"/>
      <c r="EGT35" s="30"/>
      <c r="EGU35" s="30"/>
      <c r="EGV35" s="30"/>
      <c r="EGW35" s="30"/>
      <c r="EGX35" s="30"/>
      <c r="EGY35" s="30"/>
      <c r="EGZ35" s="30"/>
      <c r="EHA35" s="30"/>
      <c r="EHB35" s="30"/>
      <c r="EHC35" s="30"/>
      <c r="EHD35" s="30"/>
      <c r="EHE35" s="30"/>
      <c r="EHF35" s="30"/>
      <c r="EHG35" s="30"/>
      <c r="EHH35" s="30"/>
      <c r="EHI35" s="30"/>
      <c r="EHJ35" s="30"/>
      <c r="EHK35" s="30"/>
      <c r="EHL35" s="30"/>
      <c r="EHM35" s="30"/>
      <c r="EHN35" s="30"/>
      <c r="EHO35" s="30"/>
      <c r="EHP35" s="30"/>
      <c r="EHQ35" s="30"/>
      <c r="EHR35" s="30"/>
      <c r="EHS35" s="30"/>
      <c r="EHT35" s="30"/>
      <c r="EHU35" s="30"/>
      <c r="EHV35" s="30"/>
      <c r="EHW35" s="30"/>
      <c r="EHX35" s="30"/>
      <c r="EHY35" s="30"/>
      <c r="EHZ35" s="30"/>
      <c r="EIA35" s="30"/>
      <c r="EIB35" s="30"/>
      <c r="EIC35" s="30"/>
      <c r="EID35" s="30"/>
      <c r="EIE35" s="30"/>
      <c r="EIF35" s="30"/>
      <c r="EIG35" s="30"/>
      <c r="EIH35" s="30"/>
      <c r="EII35" s="30"/>
      <c r="EIJ35" s="30"/>
      <c r="EIK35" s="30"/>
      <c r="EIL35" s="30"/>
      <c r="EIM35" s="30"/>
      <c r="EIN35" s="30"/>
      <c r="EIO35" s="30"/>
      <c r="EIP35" s="30"/>
      <c r="EIQ35" s="30"/>
      <c r="EIR35" s="30"/>
      <c r="EIS35" s="30"/>
      <c r="EIT35" s="30"/>
      <c r="EIU35" s="30"/>
      <c r="EIV35" s="30"/>
      <c r="EIW35" s="30"/>
      <c r="EIX35" s="30"/>
      <c r="EIY35" s="30"/>
      <c r="EIZ35" s="30"/>
      <c r="EJA35" s="30"/>
      <c r="EJB35" s="30"/>
      <c r="EJC35" s="30"/>
      <c r="EJD35" s="30"/>
      <c r="EJE35" s="30"/>
      <c r="EJF35" s="30"/>
      <c r="EJG35" s="30"/>
      <c r="EJH35" s="30"/>
      <c r="EJI35" s="30"/>
      <c r="EJJ35" s="30"/>
      <c r="EJK35" s="30"/>
      <c r="EJL35" s="30"/>
      <c r="EJM35" s="30"/>
      <c r="EJN35" s="30"/>
      <c r="EJO35" s="30"/>
      <c r="EJP35" s="30"/>
      <c r="EJQ35" s="30"/>
      <c r="EJR35" s="30"/>
      <c r="EJS35" s="30"/>
      <c r="EJT35" s="30"/>
      <c r="EJU35" s="30"/>
      <c r="EJV35" s="30"/>
      <c r="EJW35" s="30"/>
      <c r="EJX35" s="30"/>
      <c r="EJY35" s="30"/>
      <c r="EJZ35" s="30"/>
      <c r="EKA35" s="30"/>
      <c r="EKB35" s="30"/>
      <c r="EKC35" s="30"/>
      <c r="EKD35" s="30"/>
      <c r="EKE35" s="30"/>
      <c r="EKF35" s="30"/>
      <c r="EKG35" s="30"/>
      <c r="EKH35" s="30"/>
      <c r="EKI35" s="30"/>
      <c r="EKJ35" s="30"/>
      <c r="EKK35" s="30"/>
      <c r="EKL35" s="30"/>
      <c r="EKM35" s="30"/>
      <c r="EKN35" s="30"/>
      <c r="EKO35" s="30"/>
      <c r="EKP35" s="30"/>
      <c r="EKQ35" s="30"/>
      <c r="EKR35" s="30"/>
      <c r="EKS35" s="30"/>
      <c r="EKT35" s="30"/>
      <c r="EKU35" s="30"/>
      <c r="EKV35" s="30"/>
      <c r="EKW35" s="30"/>
      <c r="EKX35" s="30"/>
      <c r="EKY35" s="30"/>
      <c r="EKZ35" s="30"/>
      <c r="ELA35" s="30"/>
      <c r="ELB35" s="30"/>
      <c r="ELC35" s="30"/>
      <c r="ELD35" s="30"/>
      <c r="ELE35" s="30"/>
      <c r="ELF35" s="30"/>
      <c r="ELG35" s="30"/>
      <c r="ELH35" s="30"/>
      <c r="ELI35" s="30"/>
      <c r="ELJ35" s="30"/>
      <c r="ELK35" s="30"/>
      <c r="ELL35" s="30"/>
      <c r="ELM35" s="30"/>
      <c r="ELN35" s="30"/>
      <c r="ELO35" s="30"/>
      <c r="ELP35" s="30"/>
      <c r="ELQ35" s="30"/>
      <c r="ELR35" s="30"/>
      <c r="ELS35" s="30"/>
      <c r="ELT35" s="30"/>
      <c r="ELU35" s="30"/>
      <c r="ELV35" s="30"/>
      <c r="ELW35" s="30"/>
      <c r="ELX35" s="30"/>
      <c r="ELY35" s="30"/>
      <c r="ELZ35" s="30"/>
      <c r="EMA35" s="30"/>
      <c r="EMB35" s="30"/>
      <c r="EMC35" s="30"/>
      <c r="EMD35" s="30"/>
      <c r="EME35" s="30"/>
      <c r="EMF35" s="30"/>
      <c r="EMG35" s="30"/>
      <c r="EMH35" s="30"/>
      <c r="EMI35" s="30"/>
      <c r="EMJ35" s="30"/>
      <c r="EMK35" s="30"/>
      <c r="EML35" s="30"/>
      <c r="EMM35" s="30"/>
      <c r="EMN35" s="30"/>
      <c r="EMO35" s="30"/>
      <c r="EMP35" s="30"/>
      <c r="EMQ35" s="30"/>
      <c r="EMR35" s="30"/>
      <c r="EMS35" s="30"/>
      <c r="EMT35" s="30"/>
      <c r="EMU35" s="30"/>
      <c r="EMV35" s="30"/>
      <c r="EMW35" s="30"/>
      <c r="EMX35" s="30"/>
      <c r="EMY35" s="30"/>
      <c r="EMZ35" s="30"/>
      <c r="ENA35" s="30"/>
      <c r="ENB35" s="30"/>
      <c r="ENC35" s="30"/>
      <c r="END35" s="30"/>
      <c r="ENE35" s="30"/>
      <c r="ENF35" s="30"/>
      <c r="ENG35" s="30"/>
      <c r="ENH35" s="30"/>
      <c r="ENI35" s="30"/>
      <c r="ENJ35" s="30"/>
      <c r="ENK35" s="30"/>
      <c r="ENL35" s="30"/>
      <c r="ENM35" s="30"/>
      <c r="ENN35" s="30"/>
      <c r="ENO35" s="30"/>
      <c r="ENP35" s="30"/>
      <c r="ENQ35" s="30"/>
      <c r="ENR35" s="30"/>
      <c r="ENS35" s="30"/>
      <c r="ENT35" s="30"/>
      <c r="ENU35" s="30"/>
      <c r="ENV35" s="30"/>
      <c r="ENW35" s="30"/>
      <c r="ENX35" s="30"/>
      <c r="ENY35" s="30"/>
      <c r="ENZ35" s="30"/>
      <c r="EOA35" s="30"/>
      <c r="EOB35" s="30"/>
      <c r="EOC35" s="30"/>
      <c r="EOD35" s="30"/>
      <c r="EOE35" s="30"/>
      <c r="EOF35" s="30"/>
      <c r="EOG35" s="30"/>
      <c r="EOH35" s="30"/>
      <c r="EOI35" s="30"/>
      <c r="EOJ35" s="30"/>
      <c r="EOK35" s="30"/>
      <c r="EOL35" s="30"/>
      <c r="EOM35" s="30"/>
      <c r="EON35" s="30"/>
      <c r="EOO35" s="30"/>
      <c r="EOP35" s="30"/>
      <c r="EOQ35" s="30"/>
      <c r="EOR35" s="30"/>
      <c r="EOS35" s="30"/>
      <c r="EOT35" s="30"/>
      <c r="EOU35" s="30"/>
      <c r="EOV35" s="30"/>
      <c r="EOW35" s="30"/>
      <c r="EOX35" s="30"/>
      <c r="EOY35" s="30"/>
      <c r="EOZ35" s="30"/>
      <c r="EPA35" s="30"/>
      <c r="EPB35" s="30"/>
      <c r="EPC35" s="30"/>
      <c r="EPD35" s="30"/>
      <c r="EPE35" s="30"/>
      <c r="EPF35" s="30"/>
      <c r="EPG35" s="30"/>
      <c r="EPH35" s="30"/>
      <c r="EPI35" s="30"/>
      <c r="EPJ35" s="30"/>
      <c r="EPK35" s="30"/>
      <c r="EPL35" s="30"/>
      <c r="EPM35" s="30"/>
      <c r="EPN35" s="30"/>
      <c r="EPO35" s="30"/>
      <c r="EPP35" s="30"/>
      <c r="EPQ35" s="30"/>
      <c r="EPR35" s="30"/>
      <c r="EPS35" s="30"/>
      <c r="EPT35" s="30"/>
      <c r="EPU35" s="30"/>
      <c r="EPV35" s="30"/>
      <c r="EPW35" s="30"/>
      <c r="EPX35" s="30"/>
      <c r="EPY35" s="30"/>
      <c r="EPZ35" s="30"/>
      <c r="EQA35" s="30"/>
      <c r="EQB35" s="30"/>
      <c r="EQC35" s="30"/>
      <c r="EQD35" s="30"/>
      <c r="EQE35" s="30"/>
      <c r="EQF35" s="30"/>
      <c r="EQG35" s="30"/>
      <c r="EQH35" s="30"/>
      <c r="EQI35" s="30"/>
      <c r="EQJ35" s="30"/>
      <c r="EQK35" s="30"/>
      <c r="EQL35" s="30"/>
      <c r="EQM35" s="30"/>
      <c r="EQN35" s="30"/>
      <c r="EQO35" s="30"/>
      <c r="EQP35" s="30"/>
      <c r="EQQ35" s="30"/>
      <c r="EQR35" s="30"/>
      <c r="EQS35" s="30"/>
      <c r="EQT35" s="30"/>
      <c r="EQU35" s="30"/>
      <c r="EQV35" s="30"/>
      <c r="EQW35" s="30"/>
      <c r="EQX35" s="30"/>
      <c r="EQY35" s="30"/>
      <c r="EQZ35" s="30"/>
      <c r="ERA35" s="30"/>
      <c r="ERB35" s="30"/>
      <c r="ERC35" s="30"/>
      <c r="ERD35" s="30"/>
      <c r="ERE35" s="30"/>
      <c r="ERF35" s="30"/>
      <c r="ERG35" s="30"/>
      <c r="ERH35" s="30"/>
      <c r="ERI35" s="30"/>
      <c r="ERJ35" s="30"/>
      <c r="ERK35" s="30"/>
      <c r="ERL35" s="30"/>
      <c r="ERM35" s="30"/>
      <c r="ERN35" s="30"/>
      <c r="ERO35" s="30"/>
      <c r="ERP35" s="30"/>
      <c r="ERQ35" s="30"/>
      <c r="ERR35" s="30"/>
      <c r="ERS35" s="30"/>
      <c r="ERT35" s="30"/>
      <c r="ERU35" s="30"/>
      <c r="ERV35" s="30"/>
      <c r="ERW35" s="30"/>
      <c r="ERX35" s="30"/>
      <c r="ERY35" s="30"/>
      <c r="ERZ35" s="30"/>
      <c r="ESA35" s="30"/>
      <c r="ESB35" s="30"/>
      <c r="ESC35" s="30"/>
      <c r="ESD35" s="30"/>
      <c r="ESE35" s="30"/>
      <c r="ESF35" s="30"/>
      <c r="ESG35" s="30"/>
      <c r="ESH35" s="30"/>
      <c r="ESI35" s="30"/>
      <c r="ESJ35" s="30"/>
      <c r="ESK35" s="30"/>
      <c r="ESL35" s="30"/>
      <c r="ESM35" s="30"/>
      <c r="ESN35" s="30"/>
      <c r="ESO35" s="30"/>
      <c r="ESP35" s="30"/>
      <c r="ESQ35" s="30"/>
      <c r="ESR35" s="30"/>
      <c r="ESS35" s="30"/>
      <c r="EST35" s="30"/>
      <c r="ESU35" s="30"/>
      <c r="ESV35" s="30"/>
      <c r="ESW35" s="30"/>
      <c r="ESX35" s="30"/>
      <c r="ESY35" s="30"/>
      <c r="ESZ35" s="30"/>
      <c r="ETA35" s="30"/>
      <c r="ETB35" s="30"/>
      <c r="ETC35" s="30"/>
      <c r="ETD35" s="30"/>
      <c r="ETE35" s="30"/>
      <c r="ETF35" s="30"/>
      <c r="ETG35" s="30"/>
      <c r="ETH35" s="30"/>
      <c r="ETI35" s="30"/>
      <c r="ETJ35" s="30"/>
      <c r="ETK35" s="30"/>
      <c r="ETL35" s="30"/>
      <c r="ETM35" s="30"/>
      <c r="ETN35" s="30"/>
      <c r="ETO35" s="30"/>
      <c r="ETP35" s="30"/>
      <c r="ETQ35" s="30"/>
      <c r="ETR35" s="30"/>
      <c r="ETS35" s="30"/>
      <c r="ETT35" s="30"/>
      <c r="ETU35" s="30"/>
      <c r="ETV35" s="30"/>
      <c r="ETW35" s="30"/>
      <c r="ETX35" s="30"/>
      <c r="ETY35" s="30"/>
      <c r="ETZ35" s="30"/>
      <c r="EUA35" s="30"/>
      <c r="EUB35" s="30"/>
      <c r="EUC35" s="30"/>
      <c r="EUD35" s="30"/>
      <c r="EUE35" s="30"/>
      <c r="EUF35" s="30"/>
      <c r="EUG35" s="30"/>
      <c r="EUH35" s="30"/>
      <c r="EUI35" s="30"/>
      <c r="EUJ35" s="30"/>
      <c r="EUK35" s="30"/>
      <c r="EUL35" s="30"/>
      <c r="EUM35" s="30"/>
      <c r="EUN35" s="30"/>
      <c r="EUO35" s="30"/>
      <c r="EUP35" s="30"/>
      <c r="EUQ35" s="30"/>
      <c r="EUR35" s="30"/>
      <c r="EUS35" s="30"/>
      <c r="EUT35" s="30"/>
      <c r="EUU35" s="30"/>
      <c r="EUV35" s="30"/>
      <c r="EUW35" s="30"/>
      <c r="EUX35" s="30"/>
      <c r="EUY35" s="30"/>
      <c r="EUZ35" s="30"/>
      <c r="EVA35" s="30"/>
      <c r="EVB35" s="30"/>
      <c r="EVC35" s="30"/>
      <c r="EVD35" s="30"/>
      <c r="EVE35" s="30"/>
      <c r="EVF35" s="30"/>
      <c r="EVG35" s="30"/>
      <c r="EVH35" s="30"/>
      <c r="EVI35" s="30"/>
      <c r="EVJ35" s="30"/>
      <c r="EVK35" s="30"/>
      <c r="EVL35" s="30"/>
      <c r="EVM35" s="30"/>
      <c r="EVN35" s="30"/>
      <c r="EVO35" s="30"/>
      <c r="EVP35" s="30"/>
      <c r="EVQ35" s="30"/>
      <c r="EVR35" s="30"/>
      <c r="EVS35" s="30"/>
      <c r="EVT35" s="30"/>
      <c r="EVU35" s="30"/>
      <c r="EVV35" s="30"/>
      <c r="EVW35" s="30"/>
      <c r="EVX35" s="30"/>
      <c r="EVY35" s="30"/>
      <c r="EVZ35" s="30"/>
      <c r="EWA35" s="30"/>
      <c r="EWB35" s="30"/>
      <c r="EWC35" s="30"/>
      <c r="EWD35" s="30"/>
      <c r="EWE35" s="30"/>
      <c r="EWF35" s="30"/>
      <c r="EWG35" s="30"/>
      <c r="EWH35" s="30"/>
      <c r="EWI35" s="30"/>
      <c r="EWJ35" s="30"/>
      <c r="EWK35" s="30"/>
      <c r="EWL35" s="30"/>
      <c r="EWM35" s="30"/>
      <c r="EWN35" s="30"/>
      <c r="EWO35" s="30"/>
      <c r="EWP35" s="30"/>
      <c r="EWQ35" s="30"/>
      <c r="EWR35" s="30"/>
      <c r="EWS35" s="30"/>
      <c r="EWT35" s="30"/>
      <c r="EWU35" s="30"/>
      <c r="EWV35" s="30"/>
      <c r="EWW35" s="30"/>
      <c r="EWX35" s="30"/>
      <c r="EWY35" s="30"/>
      <c r="EWZ35" s="30"/>
      <c r="EXA35" s="30"/>
      <c r="EXB35" s="30"/>
      <c r="EXC35" s="30"/>
      <c r="EXD35" s="30"/>
      <c r="EXE35" s="30"/>
      <c r="EXF35" s="30"/>
      <c r="EXG35" s="30"/>
      <c r="EXH35" s="30"/>
      <c r="EXI35" s="30"/>
      <c r="EXJ35" s="30"/>
      <c r="EXK35" s="30"/>
      <c r="EXL35" s="30"/>
      <c r="EXM35" s="30"/>
      <c r="EXN35" s="30"/>
      <c r="EXO35" s="30"/>
      <c r="EXP35" s="30"/>
      <c r="EXQ35" s="30"/>
      <c r="EXR35" s="30"/>
      <c r="EXS35" s="30"/>
      <c r="EXT35" s="30"/>
      <c r="EXU35" s="30"/>
      <c r="EXV35" s="30"/>
      <c r="EXW35" s="30"/>
      <c r="EXX35" s="30"/>
      <c r="EXY35" s="30"/>
      <c r="EXZ35" s="30"/>
      <c r="EYA35" s="30"/>
      <c r="EYB35" s="30"/>
      <c r="EYC35" s="30"/>
      <c r="EYD35" s="30"/>
      <c r="EYE35" s="30"/>
      <c r="EYF35" s="30"/>
      <c r="EYG35" s="30"/>
      <c r="EYH35" s="30"/>
      <c r="EYI35" s="30"/>
      <c r="EYJ35" s="30"/>
      <c r="EYK35" s="30"/>
      <c r="EYL35" s="30"/>
      <c r="EYM35" s="30"/>
      <c r="EYN35" s="30"/>
      <c r="EYO35" s="30"/>
      <c r="EYP35" s="30"/>
      <c r="EYQ35" s="30"/>
      <c r="EYR35" s="30"/>
      <c r="EYS35" s="30"/>
      <c r="EYT35" s="30"/>
      <c r="EYU35" s="30"/>
      <c r="EYV35" s="30"/>
      <c r="EYW35" s="30"/>
      <c r="EYX35" s="30"/>
      <c r="EYY35" s="30"/>
      <c r="EYZ35" s="30"/>
      <c r="EZA35" s="30"/>
      <c r="EZB35" s="30"/>
      <c r="EZC35" s="30"/>
      <c r="EZD35" s="30"/>
      <c r="EZE35" s="30"/>
      <c r="EZF35" s="30"/>
      <c r="EZG35" s="30"/>
      <c r="EZH35" s="30"/>
      <c r="EZI35" s="30"/>
      <c r="EZJ35" s="30"/>
      <c r="EZK35" s="30"/>
      <c r="EZL35" s="30"/>
      <c r="EZM35" s="30"/>
      <c r="EZN35" s="30"/>
      <c r="EZO35" s="30"/>
      <c r="EZP35" s="30"/>
      <c r="EZQ35" s="30"/>
      <c r="EZR35" s="30"/>
      <c r="EZS35" s="30"/>
      <c r="EZT35" s="30"/>
      <c r="EZU35" s="30"/>
      <c r="EZV35" s="30"/>
      <c r="EZW35" s="30"/>
      <c r="EZX35" s="30"/>
      <c r="EZY35" s="30"/>
      <c r="EZZ35" s="30"/>
      <c r="FAA35" s="30"/>
      <c r="FAB35" s="30"/>
      <c r="FAC35" s="30"/>
      <c r="FAD35" s="30"/>
      <c r="FAE35" s="30"/>
      <c r="FAF35" s="30"/>
      <c r="FAG35" s="30"/>
      <c r="FAH35" s="30"/>
      <c r="FAI35" s="30"/>
      <c r="FAJ35" s="30"/>
      <c r="FAK35" s="30"/>
      <c r="FAL35" s="30"/>
      <c r="FAM35" s="30"/>
      <c r="FAN35" s="30"/>
      <c r="FAO35" s="30"/>
      <c r="FAP35" s="30"/>
      <c r="FAQ35" s="30"/>
      <c r="FAR35" s="30"/>
      <c r="FAS35" s="30"/>
      <c r="FAT35" s="30"/>
      <c r="FAU35" s="30"/>
      <c r="FAV35" s="30"/>
      <c r="FAW35" s="30"/>
      <c r="FAX35" s="30"/>
      <c r="FAY35" s="30"/>
      <c r="FAZ35" s="30"/>
      <c r="FBA35" s="30"/>
      <c r="FBB35" s="30"/>
      <c r="FBC35" s="30"/>
      <c r="FBD35" s="30"/>
      <c r="FBE35" s="30"/>
      <c r="FBF35" s="30"/>
      <c r="FBG35" s="30"/>
      <c r="FBH35" s="30"/>
      <c r="FBI35" s="30"/>
      <c r="FBJ35" s="30"/>
      <c r="FBK35" s="30"/>
      <c r="FBL35" s="30"/>
      <c r="FBM35" s="30"/>
      <c r="FBN35" s="30"/>
      <c r="FBO35" s="30"/>
      <c r="FBP35" s="30"/>
      <c r="FBQ35" s="30"/>
      <c r="FBR35" s="30"/>
      <c r="FBS35" s="30"/>
      <c r="FBT35" s="30"/>
      <c r="FBU35" s="30"/>
      <c r="FBV35" s="30"/>
      <c r="FBW35" s="30"/>
      <c r="FBX35" s="30"/>
      <c r="FBY35" s="30"/>
      <c r="FBZ35" s="30"/>
      <c r="FCA35" s="30"/>
      <c r="FCB35" s="30"/>
      <c r="FCC35" s="30"/>
      <c r="FCD35" s="30"/>
      <c r="FCE35" s="30"/>
      <c r="FCF35" s="30"/>
      <c r="FCG35" s="30"/>
      <c r="FCH35" s="30"/>
      <c r="FCI35" s="30"/>
      <c r="FCJ35" s="30"/>
      <c r="FCK35" s="30"/>
      <c r="FCL35" s="30"/>
      <c r="FCM35" s="30"/>
      <c r="FCN35" s="30"/>
      <c r="FCO35" s="30"/>
      <c r="FCP35" s="30"/>
      <c r="FCQ35" s="30"/>
      <c r="FCR35" s="30"/>
      <c r="FCS35" s="30"/>
      <c r="FCT35" s="30"/>
      <c r="FCU35" s="30"/>
      <c r="FCV35" s="30"/>
      <c r="FCW35" s="30"/>
      <c r="FCX35" s="30"/>
      <c r="FCY35" s="30"/>
      <c r="FCZ35" s="30"/>
      <c r="FDA35" s="30"/>
      <c r="FDB35" s="30"/>
      <c r="FDC35" s="30"/>
      <c r="FDD35" s="30"/>
      <c r="FDE35" s="30"/>
      <c r="FDF35" s="30"/>
      <c r="FDG35" s="30"/>
      <c r="FDH35" s="30"/>
      <c r="FDI35" s="30"/>
      <c r="FDJ35" s="30"/>
      <c r="FDK35" s="30"/>
      <c r="FDL35" s="30"/>
      <c r="FDM35" s="30"/>
      <c r="FDN35" s="30"/>
      <c r="FDO35" s="30"/>
      <c r="FDP35" s="30"/>
      <c r="FDQ35" s="30"/>
      <c r="FDR35" s="30"/>
      <c r="FDS35" s="30"/>
      <c r="FDT35" s="30"/>
      <c r="FDU35" s="30"/>
      <c r="FDV35" s="30"/>
      <c r="FDW35" s="30"/>
      <c r="FDX35" s="30"/>
      <c r="FDY35" s="30"/>
      <c r="FDZ35" s="30"/>
      <c r="FEA35" s="30"/>
      <c r="FEB35" s="30"/>
      <c r="FEC35" s="30"/>
      <c r="FED35" s="30"/>
      <c r="FEE35" s="30"/>
      <c r="FEF35" s="30"/>
      <c r="FEG35" s="30"/>
      <c r="FEH35" s="30"/>
      <c r="FEI35" s="30"/>
      <c r="FEJ35" s="30"/>
      <c r="FEK35" s="30"/>
      <c r="FEL35" s="30"/>
      <c r="FEM35" s="30"/>
      <c r="FEN35" s="30"/>
      <c r="FEO35" s="30"/>
      <c r="FEP35" s="30"/>
      <c r="FEQ35" s="30"/>
      <c r="FER35" s="30"/>
      <c r="FES35" s="30"/>
      <c r="FET35" s="30"/>
      <c r="FEU35" s="30"/>
      <c r="FEV35" s="30"/>
      <c r="FEW35" s="30"/>
      <c r="FEX35" s="30"/>
      <c r="FEY35" s="30"/>
      <c r="FEZ35" s="30"/>
      <c r="FFA35" s="30"/>
      <c r="FFB35" s="30"/>
      <c r="FFC35" s="30"/>
      <c r="FFD35" s="30"/>
      <c r="FFE35" s="30"/>
      <c r="FFF35" s="30"/>
      <c r="FFG35" s="30"/>
      <c r="FFH35" s="30"/>
      <c r="FFI35" s="30"/>
      <c r="FFJ35" s="30"/>
      <c r="FFK35" s="30"/>
      <c r="FFL35" s="30"/>
      <c r="FFM35" s="30"/>
      <c r="FFN35" s="30"/>
      <c r="FFO35" s="30"/>
      <c r="FFP35" s="30"/>
      <c r="FFQ35" s="30"/>
      <c r="FFR35" s="30"/>
      <c r="FFS35" s="30"/>
      <c r="FFT35" s="30"/>
      <c r="FFU35" s="30"/>
      <c r="FFV35" s="30"/>
      <c r="FFW35" s="30"/>
      <c r="FFX35" s="30"/>
      <c r="FFY35" s="30"/>
      <c r="FFZ35" s="30"/>
      <c r="FGA35" s="30"/>
      <c r="FGB35" s="30"/>
      <c r="FGC35" s="30"/>
      <c r="FGD35" s="30"/>
      <c r="FGE35" s="30"/>
      <c r="FGF35" s="30"/>
      <c r="FGG35" s="30"/>
      <c r="FGH35" s="30"/>
      <c r="FGI35" s="30"/>
      <c r="FGJ35" s="30"/>
      <c r="FGK35" s="30"/>
      <c r="FGL35" s="30"/>
      <c r="FGM35" s="30"/>
      <c r="FGN35" s="30"/>
      <c r="FGO35" s="30"/>
      <c r="FGP35" s="30"/>
      <c r="FGQ35" s="30"/>
      <c r="FGR35" s="30"/>
      <c r="FGS35" s="30"/>
      <c r="FGT35" s="30"/>
      <c r="FGU35" s="30"/>
      <c r="FGV35" s="30"/>
      <c r="FGW35" s="30"/>
      <c r="FGX35" s="30"/>
      <c r="FGY35" s="30"/>
      <c r="FGZ35" s="30"/>
      <c r="FHA35" s="30"/>
      <c r="FHB35" s="30"/>
      <c r="FHC35" s="30"/>
      <c r="FHD35" s="30"/>
      <c r="FHE35" s="30"/>
      <c r="FHF35" s="30"/>
      <c r="FHG35" s="30"/>
      <c r="FHH35" s="30"/>
      <c r="FHI35" s="30"/>
      <c r="FHJ35" s="30"/>
      <c r="FHK35" s="30"/>
      <c r="FHL35" s="30"/>
      <c r="FHM35" s="30"/>
      <c r="FHN35" s="30"/>
      <c r="FHO35" s="30"/>
      <c r="FHP35" s="30"/>
      <c r="FHQ35" s="30"/>
      <c r="FHR35" s="30"/>
      <c r="FHS35" s="30"/>
      <c r="FHT35" s="30"/>
      <c r="FHU35" s="30"/>
      <c r="FHV35" s="30"/>
      <c r="FHW35" s="30"/>
      <c r="FHX35" s="30"/>
      <c r="FHY35" s="30"/>
      <c r="FHZ35" s="30"/>
      <c r="FIA35" s="30"/>
      <c r="FIB35" s="30"/>
      <c r="FIC35" s="30"/>
      <c r="FID35" s="30"/>
      <c r="FIE35" s="30"/>
      <c r="FIF35" s="30"/>
      <c r="FIG35" s="30"/>
      <c r="FIH35" s="30"/>
      <c r="FII35" s="30"/>
      <c r="FIJ35" s="30"/>
      <c r="FIK35" s="30"/>
      <c r="FIL35" s="30"/>
      <c r="FIM35" s="30"/>
      <c r="FIN35" s="30"/>
      <c r="FIO35" s="30"/>
      <c r="FIP35" s="30"/>
      <c r="FIQ35" s="30"/>
      <c r="FIR35" s="30"/>
      <c r="FIS35" s="30"/>
      <c r="FIT35" s="30"/>
      <c r="FIU35" s="30"/>
      <c r="FIV35" s="30"/>
      <c r="FIW35" s="30"/>
      <c r="FIX35" s="30"/>
      <c r="FIY35" s="30"/>
      <c r="FIZ35" s="30"/>
      <c r="FJA35" s="30"/>
      <c r="FJB35" s="30"/>
      <c r="FJC35" s="30"/>
      <c r="FJD35" s="30"/>
      <c r="FJE35" s="30"/>
      <c r="FJF35" s="30"/>
      <c r="FJG35" s="30"/>
      <c r="FJH35" s="30"/>
      <c r="FJI35" s="30"/>
      <c r="FJJ35" s="30"/>
      <c r="FJK35" s="30"/>
      <c r="FJL35" s="30"/>
      <c r="FJM35" s="30"/>
      <c r="FJN35" s="30"/>
      <c r="FJO35" s="30"/>
      <c r="FJP35" s="30"/>
      <c r="FJQ35" s="30"/>
      <c r="FJR35" s="30"/>
      <c r="FJS35" s="30"/>
      <c r="FJT35" s="30"/>
      <c r="FJU35" s="30"/>
      <c r="FJV35" s="30"/>
      <c r="FJW35" s="30"/>
      <c r="FJX35" s="30"/>
      <c r="FJY35" s="30"/>
      <c r="FJZ35" s="30"/>
      <c r="FKA35" s="30"/>
      <c r="FKB35" s="30"/>
      <c r="FKC35" s="30"/>
      <c r="FKD35" s="30"/>
      <c r="FKE35" s="30"/>
      <c r="FKF35" s="30"/>
      <c r="FKG35" s="30"/>
      <c r="FKH35" s="30"/>
      <c r="FKI35" s="30"/>
      <c r="FKJ35" s="30"/>
      <c r="FKK35" s="30"/>
      <c r="FKL35" s="30"/>
      <c r="FKM35" s="30"/>
      <c r="FKN35" s="30"/>
      <c r="FKO35" s="30"/>
      <c r="FKP35" s="30"/>
      <c r="FKQ35" s="30"/>
      <c r="FKR35" s="30"/>
      <c r="FKS35" s="30"/>
      <c r="FKT35" s="30"/>
      <c r="FKU35" s="30"/>
      <c r="FKV35" s="30"/>
      <c r="FKW35" s="30"/>
      <c r="FKX35" s="30"/>
      <c r="FKY35" s="30"/>
      <c r="FKZ35" s="30"/>
      <c r="FLA35" s="30"/>
      <c r="FLB35" s="30"/>
      <c r="FLC35" s="30"/>
      <c r="FLD35" s="30"/>
      <c r="FLE35" s="30"/>
      <c r="FLF35" s="30"/>
      <c r="FLG35" s="30"/>
      <c r="FLH35" s="30"/>
      <c r="FLI35" s="30"/>
      <c r="FLJ35" s="30"/>
      <c r="FLK35" s="30"/>
      <c r="FLL35" s="30"/>
      <c r="FLM35" s="30"/>
      <c r="FLN35" s="30"/>
      <c r="FLO35" s="30"/>
      <c r="FLP35" s="30"/>
      <c r="FLQ35" s="30"/>
      <c r="FLR35" s="30"/>
      <c r="FLS35" s="30"/>
      <c r="FLT35" s="30"/>
      <c r="FLU35" s="30"/>
      <c r="FLV35" s="30"/>
      <c r="FLW35" s="30"/>
      <c r="FLX35" s="30"/>
      <c r="FLY35" s="30"/>
      <c r="FLZ35" s="30"/>
      <c r="FMA35" s="30"/>
      <c r="FMB35" s="30"/>
      <c r="FMC35" s="30"/>
      <c r="FMD35" s="30"/>
      <c r="FME35" s="30"/>
      <c r="FMF35" s="30"/>
      <c r="FMG35" s="30"/>
      <c r="FMH35" s="30"/>
      <c r="FMI35" s="30"/>
      <c r="FMJ35" s="30"/>
      <c r="FMK35" s="30"/>
      <c r="FML35" s="30"/>
      <c r="FMM35" s="30"/>
      <c r="FMN35" s="30"/>
      <c r="FMO35" s="30"/>
      <c r="FMP35" s="30"/>
      <c r="FMQ35" s="30"/>
      <c r="FMR35" s="30"/>
      <c r="FMS35" s="30"/>
      <c r="FMT35" s="30"/>
      <c r="FMU35" s="30"/>
      <c r="FMV35" s="30"/>
      <c r="FMW35" s="30"/>
      <c r="FMX35" s="30"/>
      <c r="FMY35" s="30"/>
      <c r="FMZ35" s="30"/>
      <c r="FNA35" s="30"/>
      <c r="FNB35" s="30"/>
      <c r="FNC35" s="30"/>
      <c r="FND35" s="30"/>
      <c r="FNE35" s="30"/>
      <c r="FNF35" s="30"/>
      <c r="FNG35" s="30"/>
      <c r="FNH35" s="30"/>
      <c r="FNI35" s="30"/>
      <c r="FNJ35" s="30"/>
      <c r="FNK35" s="30"/>
      <c r="FNL35" s="30"/>
      <c r="FNM35" s="30"/>
      <c r="FNN35" s="30"/>
      <c r="FNO35" s="30"/>
      <c r="FNP35" s="30"/>
      <c r="FNQ35" s="30"/>
      <c r="FNR35" s="30"/>
      <c r="FNS35" s="30"/>
      <c r="FNT35" s="30"/>
      <c r="FNU35" s="30"/>
      <c r="FNV35" s="30"/>
      <c r="FNW35" s="30"/>
      <c r="FNX35" s="30"/>
      <c r="FNY35" s="30"/>
      <c r="FNZ35" s="30"/>
      <c r="FOA35" s="30"/>
      <c r="FOB35" s="30"/>
      <c r="FOC35" s="30"/>
      <c r="FOD35" s="30"/>
      <c r="FOE35" s="30"/>
      <c r="FOF35" s="30"/>
      <c r="FOG35" s="30"/>
      <c r="FOH35" s="30"/>
      <c r="FOI35" s="30"/>
      <c r="FOJ35" s="30"/>
      <c r="FOK35" s="30"/>
      <c r="FOL35" s="30"/>
      <c r="FOM35" s="30"/>
      <c r="FON35" s="30"/>
      <c r="FOO35" s="30"/>
      <c r="FOP35" s="30"/>
      <c r="FOQ35" s="30"/>
      <c r="FOR35" s="30"/>
      <c r="FOS35" s="30"/>
      <c r="FOT35" s="30"/>
      <c r="FOU35" s="30"/>
      <c r="FOV35" s="30"/>
      <c r="FOW35" s="30"/>
      <c r="FOX35" s="30"/>
      <c r="FOY35" s="30"/>
      <c r="FOZ35" s="30"/>
      <c r="FPA35" s="30"/>
      <c r="FPB35" s="30"/>
      <c r="FPC35" s="30"/>
      <c r="FPD35" s="30"/>
      <c r="FPE35" s="30"/>
      <c r="FPF35" s="30"/>
      <c r="FPG35" s="30"/>
      <c r="FPH35" s="30"/>
      <c r="FPI35" s="30"/>
      <c r="FPJ35" s="30"/>
      <c r="FPK35" s="30"/>
      <c r="FPL35" s="30"/>
      <c r="FPM35" s="30"/>
      <c r="FPN35" s="30"/>
      <c r="FPO35" s="30"/>
      <c r="FPP35" s="30"/>
      <c r="FPQ35" s="30"/>
      <c r="FPR35" s="30"/>
      <c r="FPS35" s="30"/>
      <c r="FPT35" s="30"/>
      <c r="FPU35" s="30"/>
      <c r="FPV35" s="30"/>
      <c r="FPW35" s="30"/>
      <c r="FPX35" s="30"/>
      <c r="FPY35" s="30"/>
      <c r="FPZ35" s="30"/>
      <c r="FQA35" s="30"/>
      <c r="FQB35" s="30"/>
      <c r="FQC35" s="30"/>
      <c r="FQD35" s="30"/>
      <c r="FQE35" s="30"/>
      <c r="FQF35" s="30"/>
      <c r="FQG35" s="30"/>
      <c r="FQH35" s="30"/>
      <c r="FQI35" s="30"/>
      <c r="FQJ35" s="30"/>
      <c r="FQK35" s="30"/>
      <c r="FQL35" s="30"/>
      <c r="FQM35" s="30"/>
      <c r="FQN35" s="30"/>
      <c r="FQO35" s="30"/>
      <c r="FQP35" s="30"/>
      <c r="FQQ35" s="30"/>
      <c r="FQR35" s="30"/>
      <c r="FQS35" s="30"/>
      <c r="FQT35" s="30"/>
      <c r="FQU35" s="30"/>
      <c r="FQV35" s="30"/>
      <c r="FQW35" s="30"/>
      <c r="FQX35" s="30"/>
      <c r="FQY35" s="30"/>
      <c r="FQZ35" s="30"/>
      <c r="FRA35" s="30"/>
      <c r="FRB35" s="30"/>
      <c r="FRC35" s="30"/>
      <c r="FRD35" s="30"/>
      <c r="FRE35" s="30"/>
      <c r="FRF35" s="30"/>
      <c r="FRG35" s="30"/>
      <c r="FRH35" s="30"/>
      <c r="FRI35" s="30"/>
      <c r="FRJ35" s="30"/>
      <c r="FRK35" s="30"/>
      <c r="FRL35" s="30"/>
      <c r="FRM35" s="30"/>
      <c r="FRN35" s="30"/>
      <c r="FRO35" s="30"/>
      <c r="FRP35" s="30"/>
      <c r="FRQ35" s="30"/>
      <c r="FRR35" s="30"/>
      <c r="FRS35" s="30"/>
      <c r="FRT35" s="30"/>
      <c r="FRU35" s="30"/>
      <c r="FRV35" s="30"/>
      <c r="FRW35" s="30"/>
      <c r="FRX35" s="30"/>
      <c r="FRY35" s="30"/>
      <c r="FRZ35" s="30"/>
      <c r="FSA35" s="30"/>
      <c r="FSB35" s="30"/>
      <c r="FSC35" s="30"/>
      <c r="FSD35" s="30"/>
      <c r="FSE35" s="30"/>
      <c r="FSF35" s="30"/>
      <c r="FSG35" s="30"/>
      <c r="FSH35" s="30"/>
      <c r="FSI35" s="30"/>
      <c r="FSJ35" s="30"/>
      <c r="FSK35" s="30"/>
      <c r="FSL35" s="30"/>
      <c r="FSM35" s="30"/>
      <c r="FSN35" s="30"/>
      <c r="FSO35" s="30"/>
      <c r="FSP35" s="30"/>
      <c r="FSQ35" s="30"/>
      <c r="FSR35" s="30"/>
      <c r="FSS35" s="30"/>
      <c r="FST35" s="30"/>
      <c r="FSU35" s="30"/>
      <c r="FSV35" s="30"/>
      <c r="FSW35" s="30"/>
      <c r="FSX35" s="30"/>
      <c r="FSY35" s="30"/>
      <c r="FSZ35" s="30"/>
      <c r="FTA35" s="30"/>
      <c r="FTB35" s="30"/>
      <c r="FTC35" s="30"/>
      <c r="FTD35" s="30"/>
      <c r="FTE35" s="30"/>
      <c r="FTF35" s="30"/>
      <c r="FTG35" s="30"/>
      <c r="FTH35" s="30"/>
      <c r="FTI35" s="30"/>
      <c r="FTJ35" s="30"/>
      <c r="FTK35" s="30"/>
      <c r="FTL35" s="30"/>
      <c r="FTM35" s="30"/>
      <c r="FTN35" s="30"/>
      <c r="FTO35" s="30"/>
      <c r="FTP35" s="30"/>
      <c r="FTQ35" s="30"/>
      <c r="FTR35" s="30"/>
      <c r="FTS35" s="30"/>
      <c r="FTT35" s="30"/>
      <c r="FTU35" s="30"/>
      <c r="FTV35" s="30"/>
      <c r="FTW35" s="30"/>
      <c r="FTX35" s="30"/>
      <c r="FTY35" s="30"/>
      <c r="FTZ35" s="30"/>
      <c r="FUA35" s="30"/>
      <c r="FUB35" s="30"/>
      <c r="FUC35" s="30"/>
      <c r="FUD35" s="30"/>
      <c r="FUE35" s="30"/>
      <c r="FUF35" s="30"/>
      <c r="FUG35" s="30"/>
      <c r="FUH35" s="30"/>
      <c r="FUI35" s="30"/>
      <c r="FUJ35" s="30"/>
      <c r="FUK35" s="30"/>
      <c r="FUL35" s="30"/>
      <c r="FUM35" s="30"/>
      <c r="FUN35" s="30"/>
      <c r="FUO35" s="30"/>
      <c r="FUP35" s="30"/>
      <c r="FUQ35" s="30"/>
      <c r="FUR35" s="30"/>
      <c r="FUS35" s="30"/>
      <c r="FUT35" s="30"/>
      <c r="FUU35" s="30"/>
      <c r="FUV35" s="30"/>
      <c r="FUW35" s="30"/>
      <c r="FUX35" s="30"/>
      <c r="FUY35" s="30"/>
      <c r="FUZ35" s="30"/>
      <c r="FVA35" s="30"/>
      <c r="FVB35" s="30"/>
      <c r="FVC35" s="30"/>
      <c r="FVD35" s="30"/>
      <c r="FVE35" s="30"/>
      <c r="FVF35" s="30"/>
      <c r="FVG35" s="30"/>
      <c r="FVH35" s="30"/>
      <c r="FVI35" s="30"/>
      <c r="FVJ35" s="30"/>
      <c r="FVK35" s="30"/>
      <c r="FVL35" s="30"/>
      <c r="FVM35" s="30"/>
      <c r="FVN35" s="30"/>
      <c r="FVO35" s="30"/>
      <c r="FVP35" s="30"/>
      <c r="FVQ35" s="30"/>
      <c r="FVR35" s="30"/>
      <c r="FVS35" s="30"/>
      <c r="FVT35" s="30"/>
      <c r="FVU35" s="30"/>
      <c r="FVV35" s="30"/>
      <c r="FVW35" s="30"/>
      <c r="FVX35" s="30"/>
      <c r="FVY35" s="30"/>
      <c r="FVZ35" s="30"/>
      <c r="FWA35" s="30"/>
      <c r="FWB35" s="30"/>
      <c r="FWC35" s="30"/>
      <c r="FWD35" s="30"/>
      <c r="FWE35" s="30"/>
      <c r="FWF35" s="30"/>
      <c r="FWG35" s="30"/>
      <c r="FWH35" s="30"/>
      <c r="FWI35" s="30"/>
      <c r="FWJ35" s="30"/>
      <c r="FWK35" s="30"/>
      <c r="FWL35" s="30"/>
      <c r="FWM35" s="30"/>
      <c r="FWN35" s="30"/>
      <c r="FWO35" s="30"/>
      <c r="FWP35" s="30"/>
      <c r="FWQ35" s="30"/>
      <c r="FWR35" s="30"/>
      <c r="FWS35" s="30"/>
      <c r="FWT35" s="30"/>
      <c r="FWU35" s="30"/>
      <c r="FWV35" s="30"/>
      <c r="FWW35" s="30"/>
      <c r="FWX35" s="30"/>
      <c r="FWY35" s="30"/>
      <c r="FWZ35" s="30"/>
      <c r="FXA35" s="30"/>
      <c r="FXB35" s="30"/>
      <c r="FXC35" s="30"/>
      <c r="FXD35" s="30"/>
      <c r="FXE35" s="30"/>
      <c r="FXF35" s="30"/>
      <c r="FXG35" s="30"/>
      <c r="FXH35" s="30"/>
      <c r="FXI35" s="30"/>
      <c r="FXJ35" s="30"/>
      <c r="FXK35" s="30"/>
      <c r="FXL35" s="30"/>
      <c r="FXM35" s="30"/>
      <c r="FXN35" s="30"/>
      <c r="FXO35" s="30"/>
      <c r="FXP35" s="30"/>
      <c r="FXQ35" s="30"/>
      <c r="FXR35" s="30"/>
      <c r="FXS35" s="30"/>
      <c r="FXT35" s="30"/>
      <c r="FXU35" s="30"/>
      <c r="FXV35" s="30"/>
      <c r="FXW35" s="30"/>
      <c r="FXX35" s="30"/>
      <c r="FXY35" s="30"/>
      <c r="FXZ35" s="30"/>
      <c r="FYA35" s="30"/>
      <c r="FYB35" s="30"/>
      <c r="FYC35" s="30"/>
      <c r="FYD35" s="30"/>
      <c r="FYE35" s="30"/>
      <c r="FYF35" s="30"/>
      <c r="FYG35" s="30"/>
      <c r="FYH35" s="30"/>
      <c r="FYI35" s="30"/>
      <c r="FYJ35" s="30"/>
      <c r="FYK35" s="30"/>
      <c r="FYL35" s="30"/>
      <c r="FYM35" s="30"/>
      <c r="FYN35" s="30"/>
      <c r="FYO35" s="30"/>
      <c r="FYP35" s="30"/>
      <c r="FYQ35" s="30"/>
      <c r="FYR35" s="30"/>
      <c r="FYS35" s="30"/>
      <c r="FYT35" s="30"/>
      <c r="FYU35" s="30"/>
      <c r="FYV35" s="30"/>
      <c r="FYW35" s="30"/>
      <c r="FYX35" s="30"/>
      <c r="FYY35" s="30"/>
      <c r="FYZ35" s="30"/>
      <c r="FZA35" s="30"/>
      <c r="FZB35" s="30"/>
      <c r="FZC35" s="30"/>
      <c r="FZD35" s="30"/>
      <c r="FZE35" s="30"/>
      <c r="FZF35" s="30"/>
      <c r="FZG35" s="30"/>
      <c r="FZH35" s="30"/>
      <c r="FZI35" s="30"/>
      <c r="FZJ35" s="30"/>
      <c r="FZK35" s="30"/>
      <c r="FZL35" s="30"/>
      <c r="FZM35" s="30"/>
      <c r="FZN35" s="30"/>
      <c r="FZO35" s="30"/>
      <c r="FZP35" s="30"/>
      <c r="FZQ35" s="30"/>
      <c r="FZR35" s="30"/>
      <c r="FZS35" s="30"/>
      <c r="FZT35" s="30"/>
      <c r="FZU35" s="30"/>
      <c r="FZV35" s="30"/>
      <c r="FZW35" s="30"/>
      <c r="FZX35" s="30"/>
      <c r="FZY35" s="30"/>
      <c r="FZZ35" s="30"/>
      <c r="GAA35" s="30"/>
      <c r="GAB35" s="30"/>
      <c r="GAC35" s="30"/>
      <c r="GAD35" s="30"/>
      <c r="GAE35" s="30"/>
      <c r="GAF35" s="30"/>
      <c r="GAG35" s="30"/>
      <c r="GAH35" s="30"/>
      <c r="GAI35" s="30"/>
      <c r="GAJ35" s="30"/>
      <c r="GAK35" s="30"/>
      <c r="GAL35" s="30"/>
      <c r="GAM35" s="30"/>
      <c r="GAN35" s="30"/>
      <c r="GAO35" s="30"/>
      <c r="GAP35" s="30"/>
      <c r="GAQ35" s="30"/>
      <c r="GAR35" s="30"/>
      <c r="GAS35" s="30"/>
      <c r="GAT35" s="30"/>
      <c r="GAU35" s="30"/>
      <c r="GAV35" s="30"/>
      <c r="GAW35" s="30"/>
      <c r="GAX35" s="30"/>
      <c r="GAY35" s="30"/>
      <c r="GAZ35" s="30"/>
      <c r="GBA35" s="30"/>
      <c r="GBB35" s="30"/>
      <c r="GBC35" s="30"/>
      <c r="GBD35" s="30"/>
      <c r="GBE35" s="30"/>
      <c r="GBF35" s="30"/>
      <c r="GBG35" s="30"/>
      <c r="GBH35" s="30"/>
      <c r="GBI35" s="30"/>
      <c r="GBJ35" s="30"/>
      <c r="GBK35" s="30"/>
      <c r="GBL35" s="30"/>
      <c r="GBM35" s="30"/>
      <c r="GBN35" s="30"/>
      <c r="GBO35" s="30"/>
      <c r="GBP35" s="30"/>
      <c r="GBQ35" s="30"/>
      <c r="GBR35" s="30"/>
      <c r="GBS35" s="30"/>
      <c r="GBT35" s="30"/>
      <c r="GBU35" s="30"/>
      <c r="GBV35" s="30"/>
      <c r="GBW35" s="30"/>
      <c r="GBX35" s="30"/>
      <c r="GBY35" s="30"/>
      <c r="GBZ35" s="30"/>
      <c r="GCA35" s="30"/>
      <c r="GCB35" s="30"/>
      <c r="GCC35" s="30"/>
      <c r="GCD35" s="30"/>
      <c r="GCE35" s="30"/>
      <c r="GCF35" s="30"/>
      <c r="GCG35" s="30"/>
      <c r="GCH35" s="30"/>
      <c r="GCI35" s="30"/>
      <c r="GCJ35" s="30"/>
      <c r="GCK35" s="30"/>
      <c r="GCL35" s="30"/>
      <c r="GCM35" s="30"/>
      <c r="GCN35" s="30"/>
      <c r="GCO35" s="30"/>
      <c r="GCP35" s="30"/>
      <c r="GCQ35" s="30"/>
      <c r="GCR35" s="30"/>
      <c r="GCS35" s="30"/>
      <c r="GCT35" s="30"/>
      <c r="GCU35" s="30"/>
      <c r="GCV35" s="30"/>
      <c r="GCW35" s="30"/>
      <c r="GCX35" s="30"/>
      <c r="GCY35" s="30"/>
      <c r="GCZ35" s="30"/>
      <c r="GDA35" s="30"/>
      <c r="GDB35" s="30"/>
      <c r="GDC35" s="30"/>
      <c r="GDD35" s="30"/>
      <c r="GDE35" s="30"/>
      <c r="GDF35" s="30"/>
      <c r="GDG35" s="30"/>
      <c r="GDH35" s="30"/>
      <c r="GDI35" s="30"/>
      <c r="GDJ35" s="30"/>
      <c r="GDK35" s="30"/>
      <c r="GDL35" s="30"/>
      <c r="GDM35" s="30"/>
      <c r="GDN35" s="30"/>
      <c r="GDO35" s="30"/>
      <c r="GDP35" s="30"/>
      <c r="GDQ35" s="30"/>
      <c r="GDR35" s="30"/>
      <c r="GDS35" s="30"/>
      <c r="GDT35" s="30"/>
      <c r="GDU35" s="30"/>
      <c r="GDV35" s="30"/>
      <c r="GDW35" s="30"/>
      <c r="GDX35" s="30"/>
      <c r="GDY35" s="30"/>
      <c r="GDZ35" s="30"/>
      <c r="GEA35" s="30"/>
      <c r="GEB35" s="30"/>
      <c r="GEC35" s="30"/>
      <c r="GED35" s="30"/>
      <c r="GEE35" s="30"/>
      <c r="GEF35" s="30"/>
      <c r="GEG35" s="30"/>
      <c r="GEH35" s="30"/>
      <c r="GEI35" s="30"/>
      <c r="GEJ35" s="30"/>
      <c r="GEK35" s="30"/>
      <c r="GEL35" s="30"/>
      <c r="GEM35" s="30"/>
      <c r="GEN35" s="30"/>
      <c r="GEO35" s="30"/>
      <c r="GEP35" s="30"/>
      <c r="GEQ35" s="30"/>
      <c r="GER35" s="30"/>
      <c r="GES35" s="30"/>
      <c r="GET35" s="30"/>
      <c r="GEU35" s="30"/>
      <c r="GEV35" s="30"/>
      <c r="GEW35" s="30"/>
      <c r="GEX35" s="30"/>
      <c r="GEY35" s="30"/>
      <c r="GEZ35" s="30"/>
      <c r="GFA35" s="30"/>
      <c r="GFB35" s="30"/>
      <c r="GFC35" s="30"/>
      <c r="GFD35" s="30"/>
      <c r="GFE35" s="30"/>
      <c r="GFF35" s="30"/>
      <c r="GFG35" s="30"/>
      <c r="GFH35" s="30"/>
      <c r="GFI35" s="30"/>
      <c r="GFJ35" s="30"/>
      <c r="GFK35" s="30"/>
      <c r="GFL35" s="30"/>
      <c r="GFM35" s="30"/>
      <c r="GFN35" s="30"/>
      <c r="GFO35" s="30"/>
      <c r="GFP35" s="30"/>
      <c r="GFQ35" s="30"/>
      <c r="GFR35" s="30"/>
      <c r="GFS35" s="30"/>
      <c r="GFT35" s="30"/>
      <c r="GFU35" s="30"/>
      <c r="GFV35" s="30"/>
      <c r="GFW35" s="30"/>
      <c r="GFX35" s="30"/>
      <c r="GFY35" s="30"/>
      <c r="GFZ35" s="30"/>
      <c r="GGA35" s="30"/>
      <c r="GGB35" s="30"/>
      <c r="GGC35" s="30"/>
      <c r="GGD35" s="30"/>
      <c r="GGE35" s="30"/>
      <c r="GGF35" s="30"/>
      <c r="GGG35" s="30"/>
      <c r="GGH35" s="30"/>
      <c r="GGI35" s="30"/>
      <c r="GGJ35" s="30"/>
      <c r="GGK35" s="30"/>
      <c r="GGL35" s="30"/>
      <c r="GGM35" s="30"/>
      <c r="GGN35" s="30"/>
      <c r="GGO35" s="30"/>
      <c r="GGP35" s="30"/>
      <c r="GGQ35" s="30"/>
      <c r="GGR35" s="30"/>
      <c r="GGS35" s="30"/>
      <c r="GGT35" s="30"/>
      <c r="GGU35" s="30"/>
      <c r="GGV35" s="30"/>
      <c r="GGW35" s="30"/>
      <c r="GGX35" s="30"/>
      <c r="GGY35" s="30"/>
      <c r="GGZ35" s="30"/>
      <c r="GHA35" s="30"/>
      <c r="GHB35" s="30"/>
      <c r="GHC35" s="30"/>
      <c r="GHD35" s="30"/>
      <c r="GHE35" s="30"/>
      <c r="GHF35" s="30"/>
      <c r="GHG35" s="30"/>
      <c r="GHH35" s="30"/>
      <c r="GHI35" s="30"/>
      <c r="GHJ35" s="30"/>
      <c r="GHK35" s="30"/>
      <c r="GHL35" s="30"/>
      <c r="GHM35" s="30"/>
      <c r="GHN35" s="30"/>
      <c r="GHO35" s="30"/>
      <c r="GHP35" s="30"/>
      <c r="GHQ35" s="30"/>
      <c r="GHR35" s="30"/>
      <c r="GHS35" s="30"/>
      <c r="GHT35" s="30"/>
      <c r="GHU35" s="30"/>
      <c r="GHV35" s="30"/>
      <c r="GHW35" s="30"/>
      <c r="GHX35" s="30"/>
      <c r="GHY35" s="30"/>
      <c r="GHZ35" s="30"/>
      <c r="GIA35" s="30"/>
      <c r="GIB35" s="30"/>
      <c r="GIC35" s="30"/>
      <c r="GID35" s="30"/>
      <c r="GIE35" s="30"/>
      <c r="GIF35" s="30"/>
      <c r="GIG35" s="30"/>
      <c r="GIH35" s="30"/>
      <c r="GII35" s="30"/>
      <c r="GIJ35" s="30"/>
      <c r="GIK35" s="30"/>
      <c r="GIL35" s="30"/>
      <c r="GIM35" s="30"/>
      <c r="GIN35" s="30"/>
      <c r="GIO35" s="30"/>
      <c r="GIP35" s="30"/>
      <c r="GIQ35" s="30"/>
      <c r="GIR35" s="30"/>
      <c r="GIS35" s="30"/>
      <c r="GIT35" s="30"/>
      <c r="GIU35" s="30"/>
      <c r="GIV35" s="30"/>
      <c r="GIW35" s="30"/>
      <c r="GIX35" s="30"/>
      <c r="GIY35" s="30"/>
      <c r="GIZ35" s="30"/>
      <c r="GJA35" s="30"/>
      <c r="GJB35" s="30"/>
      <c r="GJC35" s="30"/>
      <c r="GJD35" s="30"/>
      <c r="GJE35" s="30"/>
      <c r="GJF35" s="30"/>
      <c r="GJG35" s="30"/>
      <c r="GJH35" s="30"/>
      <c r="GJI35" s="30"/>
      <c r="GJJ35" s="30"/>
      <c r="GJK35" s="30"/>
      <c r="GJL35" s="30"/>
      <c r="GJM35" s="30"/>
      <c r="GJN35" s="30"/>
      <c r="GJO35" s="30"/>
      <c r="GJP35" s="30"/>
      <c r="GJQ35" s="30"/>
      <c r="GJR35" s="30"/>
      <c r="GJS35" s="30"/>
      <c r="GJT35" s="30"/>
      <c r="GJU35" s="30"/>
      <c r="GJV35" s="30"/>
      <c r="GJW35" s="30"/>
      <c r="GJX35" s="30"/>
      <c r="GJY35" s="30"/>
      <c r="GJZ35" s="30"/>
      <c r="GKA35" s="30"/>
      <c r="GKB35" s="30"/>
      <c r="GKC35" s="30"/>
      <c r="GKD35" s="30"/>
      <c r="GKE35" s="30"/>
      <c r="GKF35" s="30"/>
      <c r="GKG35" s="30"/>
      <c r="GKH35" s="30"/>
      <c r="GKI35" s="30"/>
      <c r="GKJ35" s="30"/>
      <c r="GKK35" s="30"/>
      <c r="GKL35" s="30"/>
      <c r="GKM35" s="30"/>
      <c r="GKN35" s="30"/>
      <c r="GKO35" s="30"/>
      <c r="GKP35" s="30"/>
      <c r="GKQ35" s="30"/>
      <c r="GKR35" s="30"/>
      <c r="GKS35" s="30"/>
      <c r="GKT35" s="30"/>
      <c r="GKU35" s="30"/>
      <c r="GKV35" s="30"/>
      <c r="GKW35" s="30"/>
      <c r="GKX35" s="30"/>
      <c r="GKY35" s="30"/>
      <c r="GKZ35" s="30"/>
      <c r="GLA35" s="30"/>
      <c r="GLB35" s="30"/>
      <c r="GLC35" s="30"/>
      <c r="GLD35" s="30"/>
      <c r="GLE35" s="30"/>
      <c r="GLF35" s="30"/>
      <c r="GLG35" s="30"/>
      <c r="GLH35" s="30"/>
      <c r="GLI35" s="30"/>
      <c r="GLJ35" s="30"/>
      <c r="GLK35" s="30"/>
      <c r="GLL35" s="30"/>
      <c r="GLM35" s="30"/>
      <c r="GLN35" s="30"/>
      <c r="GLO35" s="30"/>
      <c r="GLP35" s="30"/>
      <c r="GLQ35" s="30"/>
      <c r="GLR35" s="30"/>
      <c r="GLS35" s="30"/>
      <c r="GLT35" s="30"/>
      <c r="GLU35" s="30"/>
      <c r="GLV35" s="30"/>
      <c r="GLW35" s="30"/>
      <c r="GLX35" s="30"/>
      <c r="GLY35" s="30"/>
      <c r="GLZ35" s="30"/>
      <c r="GMA35" s="30"/>
      <c r="GMB35" s="30"/>
      <c r="GMC35" s="30"/>
      <c r="GMD35" s="30"/>
      <c r="GME35" s="30"/>
      <c r="GMF35" s="30"/>
      <c r="GMG35" s="30"/>
      <c r="GMH35" s="30"/>
      <c r="GMI35" s="30"/>
      <c r="GMJ35" s="30"/>
      <c r="GMK35" s="30"/>
      <c r="GML35" s="30"/>
      <c r="GMM35" s="30"/>
      <c r="GMN35" s="30"/>
      <c r="GMO35" s="30"/>
      <c r="GMP35" s="30"/>
      <c r="GMQ35" s="30"/>
      <c r="GMR35" s="30"/>
      <c r="GMS35" s="30"/>
      <c r="GMT35" s="30"/>
      <c r="GMU35" s="30"/>
      <c r="GMV35" s="30"/>
      <c r="GMW35" s="30"/>
      <c r="GMX35" s="30"/>
      <c r="GMY35" s="30"/>
      <c r="GMZ35" s="30"/>
      <c r="GNA35" s="30"/>
      <c r="GNB35" s="30"/>
      <c r="GNC35" s="30"/>
      <c r="GND35" s="30"/>
      <c r="GNE35" s="30"/>
      <c r="GNF35" s="30"/>
      <c r="GNG35" s="30"/>
      <c r="GNH35" s="30"/>
      <c r="GNI35" s="30"/>
      <c r="GNJ35" s="30"/>
      <c r="GNK35" s="30"/>
      <c r="GNL35" s="30"/>
      <c r="GNM35" s="30"/>
      <c r="GNN35" s="30"/>
      <c r="GNO35" s="30"/>
      <c r="GNP35" s="30"/>
      <c r="GNQ35" s="30"/>
      <c r="GNR35" s="30"/>
      <c r="GNS35" s="30"/>
      <c r="GNT35" s="30"/>
      <c r="GNU35" s="30"/>
      <c r="GNV35" s="30"/>
      <c r="GNW35" s="30"/>
      <c r="GNX35" s="30"/>
      <c r="GNY35" s="30"/>
      <c r="GNZ35" s="30"/>
      <c r="GOA35" s="30"/>
      <c r="GOB35" s="30"/>
      <c r="GOC35" s="30"/>
      <c r="GOD35" s="30"/>
      <c r="GOE35" s="30"/>
      <c r="GOF35" s="30"/>
      <c r="GOG35" s="30"/>
      <c r="GOH35" s="30"/>
      <c r="GOI35" s="30"/>
      <c r="GOJ35" s="30"/>
      <c r="GOK35" s="30"/>
      <c r="GOL35" s="30"/>
      <c r="GOM35" s="30"/>
      <c r="GON35" s="30"/>
      <c r="GOO35" s="30"/>
      <c r="GOP35" s="30"/>
      <c r="GOQ35" s="30"/>
      <c r="GOR35" s="30"/>
      <c r="GOS35" s="30"/>
      <c r="GOT35" s="30"/>
      <c r="GOU35" s="30"/>
      <c r="GOV35" s="30"/>
      <c r="GOW35" s="30"/>
      <c r="GOX35" s="30"/>
      <c r="GOY35" s="30"/>
      <c r="GOZ35" s="30"/>
      <c r="GPA35" s="30"/>
      <c r="GPB35" s="30"/>
      <c r="GPC35" s="30"/>
      <c r="GPD35" s="30"/>
      <c r="GPE35" s="30"/>
      <c r="GPF35" s="30"/>
      <c r="GPG35" s="30"/>
      <c r="GPH35" s="30"/>
      <c r="GPI35" s="30"/>
      <c r="GPJ35" s="30"/>
      <c r="GPK35" s="30"/>
      <c r="GPL35" s="30"/>
      <c r="GPM35" s="30"/>
      <c r="GPN35" s="30"/>
      <c r="GPO35" s="30"/>
      <c r="GPP35" s="30"/>
      <c r="GPQ35" s="30"/>
      <c r="GPR35" s="30"/>
      <c r="GPS35" s="30"/>
      <c r="GPT35" s="30"/>
      <c r="GPU35" s="30"/>
      <c r="GPV35" s="30"/>
      <c r="GPW35" s="30"/>
      <c r="GPX35" s="30"/>
      <c r="GPY35" s="30"/>
      <c r="GPZ35" s="30"/>
      <c r="GQA35" s="30"/>
      <c r="GQB35" s="30"/>
      <c r="GQC35" s="30"/>
      <c r="GQD35" s="30"/>
      <c r="GQE35" s="30"/>
      <c r="GQF35" s="30"/>
      <c r="GQG35" s="30"/>
      <c r="GQH35" s="30"/>
      <c r="GQI35" s="30"/>
      <c r="GQJ35" s="30"/>
      <c r="GQK35" s="30"/>
      <c r="GQL35" s="30"/>
      <c r="GQM35" s="30"/>
      <c r="GQN35" s="30"/>
      <c r="GQO35" s="30"/>
      <c r="GQP35" s="30"/>
      <c r="GQQ35" s="30"/>
      <c r="GQR35" s="30"/>
      <c r="GQS35" s="30"/>
      <c r="GQT35" s="30"/>
      <c r="GQU35" s="30"/>
      <c r="GQV35" s="30"/>
      <c r="GQW35" s="30"/>
      <c r="GQX35" s="30"/>
      <c r="GQY35" s="30"/>
      <c r="GQZ35" s="30"/>
      <c r="GRA35" s="30"/>
      <c r="GRB35" s="30"/>
      <c r="GRC35" s="30"/>
      <c r="GRD35" s="30"/>
      <c r="GRE35" s="30"/>
      <c r="GRF35" s="30"/>
      <c r="GRG35" s="30"/>
      <c r="GRH35" s="30"/>
      <c r="GRI35" s="30"/>
      <c r="GRJ35" s="30"/>
      <c r="GRK35" s="30"/>
      <c r="GRL35" s="30"/>
      <c r="GRM35" s="30"/>
      <c r="GRN35" s="30"/>
      <c r="GRO35" s="30"/>
      <c r="GRP35" s="30"/>
      <c r="GRQ35" s="30"/>
      <c r="GRR35" s="30"/>
      <c r="GRS35" s="30"/>
      <c r="GRT35" s="30"/>
      <c r="GRU35" s="30"/>
      <c r="GRV35" s="30"/>
      <c r="GRW35" s="30"/>
      <c r="GRX35" s="30"/>
      <c r="GRY35" s="30"/>
      <c r="GRZ35" s="30"/>
      <c r="GSA35" s="30"/>
      <c r="GSB35" s="30"/>
      <c r="GSC35" s="30"/>
      <c r="GSD35" s="30"/>
      <c r="GSE35" s="30"/>
      <c r="GSF35" s="30"/>
      <c r="GSG35" s="30"/>
      <c r="GSH35" s="30"/>
      <c r="GSI35" s="30"/>
      <c r="GSJ35" s="30"/>
      <c r="GSK35" s="30"/>
      <c r="GSL35" s="30"/>
      <c r="GSM35" s="30"/>
      <c r="GSN35" s="30"/>
      <c r="GSO35" s="30"/>
      <c r="GSP35" s="30"/>
      <c r="GSQ35" s="30"/>
      <c r="GSR35" s="30"/>
      <c r="GSS35" s="30"/>
      <c r="GST35" s="30"/>
      <c r="GSU35" s="30"/>
      <c r="GSV35" s="30"/>
      <c r="GSW35" s="30"/>
      <c r="GSX35" s="30"/>
      <c r="GSY35" s="30"/>
      <c r="GSZ35" s="30"/>
      <c r="GTA35" s="30"/>
      <c r="GTB35" s="30"/>
      <c r="GTC35" s="30"/>
      <c r="GTD35" s="30"/>
      <c r="GTE35" s="30"/>
      <c r="GTF35" s="30"/>
      <c r="GTG35" s="30"/>
      <c r="GTH35" s="30"/>
      <c r="GTI35" s="30"/>
      <c r="GTJ35" s="30"/>
      <c r="GTK35" s="30"/>
      <c r="GTL35" s="30"/>
      <c r="GTM35" s="30"/>
      <c r="GTN35" s="30"/>
      <c r="GTO35" s="30"/>
      <c r="GTP35" s="30"/>
      <c r="GTQ35" s="30"/>
      <c r="GTR35" s="30"/>
      <c r="GTS35" s="30"/>
      <c r="GTT35" s="30"/>
      <c r="GTU35" s="30"/>
      <c r="GTV35" s="30"/>
      <c r="GTW35" s="30"/>
      <c r="GTX35" s="30"/>
      <c r="GTY35" s="30"/>
      <c r="GTZ35" s="30"/>
      <c r="GUA35" s="30"/>
      <c r="GUB35" s="30"/>
      <c r="GUC35" s="30"/>
      <c r="GUD35" s="30"/>
      <c r="GUE35" s="30"/>
      <c r="GUF35" s="30"/>
      <c r="GUG35" s="30"/>
      <c r="GUH35" s="30"/>
      <c r="GUI35" s="30"/>
      <c r="GUJ35" s="30"/>
      <c r="GUK35" s="30"/>
      <c r="GUL35" s="30"/>
      <c r="GUM35" s="30"/>
      <c r="GUN35" s="30"/>
      <c r="GUO35" s="30"/>
      <c r="GUP35" s="30"/>
      <c r="GUQ35" s="30"/>
      <c r="GUR35" s="30"/>
      <c r="GUS35" s="30"/>
      <c r="GUT35" s="30"/>
      <c r="GUU35" s="30"/>
      <c r="GUV35" s="30"/>
      <c r="GUW35" s="30"/>
      <c r="GUX35" s="30"/>
      <c r="GUY35" s="30"/>
      <c r="GUZ35" s="30"/>
      <c r="GVA35" s="30"/>
      <c r="GVB35" s="30"/>
      <c r="GVC35" s="30"/>
      <c r="GVD35" s="30"/>
      <c r="GVE35" s="30"/>
      <c r="GVF35" s="30"/>
      <c r="GVG35" s="30"/>
      <c r="GVH35" s="30"/>
      <c r="GVI35" s="30"/>
      <c r="GVJ35" s="30"/>
      <c r="GVK35" s="30"/>
      <c r="GVL35" s="30"/>
      <c r="GVM35" s="30"/>
      <c r="GVN35" s="30"/>
      <c r="GVO35" s="30"/>
      <c r="GVP35" s="30"/>
      <c r="GVQ35" s="30"/>
      <c r="GVR35" s="30"/>
      <c r="GVS35" s="30"/>
      <c r="GVT35" s="30"/>
      <c r="GVU35" s="30"/>
      <c r="GVV35" s="30"/>
      <c r="GVW35" s="30"/>
      <c r="GVX35" s="30"/>
      <c r="GVY35" s="30"/>
      <c r="GVZ35" s="30"/>
      <c r="GWA35" s="30"/>
      <c r="GWB35" s="30"/>
      <c r="GWC35" s="30"/>
      <c r="GWD35" s="30"/>
      <c r="GWE35" s="30"/>
      <c r="GWF35" s="30"/>
      <c r="GWG35" s="30"/>
      <c r="GWH35" s="30"/>
      <c r="GWI35" s="30"/>
      <c r="GWJ35" s="30"/>
      <c r="GWK35" s="30"/>
      <c r="GWL35" s="30"/>
      <c r="GWM35" s="30"/>
      <c r="GWN35" s="30"/>
      <c r="GWO35" s="30"/>
      <c r="GWP35" s="30"/>
      <c r="GWQ35" s="30"/>
      <c r="GWR35" s="30"/>
      <c r="GWS35" s="30"/>
      <c r="GWT35" s="30"/>
      <c r="GWU35" s="30"/>
      <c r="GWV35" s="30"/>
      <c r="GWW35" s="30"/>
      <c r="GWX35" s="30"/>
      <c r="GWY35" s="30"/>
      <c r="GWZ35" s="30"/>
      <c r="GXA35" s="30"/>
      <c r="GXB35" s="30"/>
      <c r="GXC35" s="30"/>
      <c r="GXD35" s="30"/>
      <c r="GXE35" s="30"/>
      <c r="GXF35" s="30"/>
      <c r="GXG35" s="30"/>
      <c r="GXH35" s="30"/>
      <c r="GXI35" s="30"/>
      <c r="GXJ35" s="30"/>
      <c r="GXK35" s="30"/>
      <c r="GXL35" s="30"/>
      <c r="GXM35" s="30"/>
      <c r="GXN35" s="30"/>
      <c r="GXO35" s="30"/>
      <c r="GXP35" s="30"/>
      <c r="GXQ35" s="30"/>
      <c r="GXR35" s="30"/>
      <c r="GXS35" s="30"/>
      <c r="GXT35" s="30"/>
      <c r="GXU35" s="30"/>
      <c r="GXV35" s="30"/>
      <c r="GXW35" s="30"/>
      <c r="GXX35" s="30"/>
      <c r="GXY35" s="30"/>
      <c r="GXZ35" s="30"/>
      <c r="GYA35" s="30"/>
      <c r="GYB35" s="30"/>
      <c r="GYC35" s="30"/>
      <c r="GYD35" s="30"/>
      <c r="GYE35" s="30"/>
      <c r="GYF35" s="30"/>
      <c r="GYG35" s="30"/>
      <c r="GYH35" s="30"/>
      <c r="GYI35" s="30"/>
      <c r="GYJ35" s="30"/>
      <c r="GYK35" s="30"/>
      <c r="GYL35" s="30"/>
      <c r="GYM35" s="30"/>
      <c r="GYN35" s="30"/>
      <c r="GYO35" s="30"/>
      <c r="GYP35" s="30"/>
      <c r="GYQ35" s="30"/>
      <c r="GYR35" s="30"/>
      <c r="GYS35" s="30"/>
      <c r="GYT35" s="30"/>
      <c r="GYU35" s="30"/>
      <c r="GYV35" s="30"/>
      <c r="GYW35" s="30"/>
      <c r="GYX35" s="30"/>
      <c r="GYY35" s="30"/>
      <c r="GYZ35" s="30"/>
      <c r="GZA35" s="30"/>
      <c r="GZB35" s="30"/>
      <c r="GZC35" s="30"/>
      <c r="GZD35" s="30"/>
      <c r="GZE35" s="30"/>
      <c r="GZF35" s="30"/>
      <c r="GZG35" s="30"/>
      <c r="GZH35" s="30"/>
      <c r="GZI35" s="30"/>
      <c r="GZJ35" s="30"/>
      <c r="GZK35" s="30"/>
      <c r="GZL35" s="30"/>
      <c r="GZM35" s="30"/>
      <c r="GZN35" s="30"/>
      <c r="GZO35" s="30"/>
      <c r="GZP35" s="30"/>
      <c r="GZQ35" s="30"/>
      <c r="GZR35" s="30"/>
      <c r="GZS35" s="30"/>
      <c r="GZT35" s="30"/>
      <c r="GZU35" s="30"/>
      <c r="GZV35" s="30"/>
      <c r="GZW35" s="30"/>
      <c r="GZX35" s="30"/>
      <c r="GZY35" s="30"/>
      <c r="GZZ35" s="30"/>
      <c r="HAA35" s="30"/>
      <c r="HAB35" s="30"/>
      <c r="HAC35" s="30"/>
      <c r="HAD35" s="30"/>
      <c r="HAE35" s="30"/>
      <c r="HAF35" s="30"/>
      <c r="HAG35" s="30"/>
      <c r="HAH35" s="30"/>
      <c r="HAI35" s="30"/>
      <c r="HAJ35" s="30"/>
      <c r="HAK35" s="30"/>
      <c r="HAL35" s="30"/>
      <c r="HAM35" s="30"/>
      <c r="HAN35" s="30"/>
      <c r="HAO35" s="30"/>
      <c r="HAP35" s="30"/>
      <c r="HAQ35" s="30"/>
      <c r="HAR35" s="30"/>
      <c r="HAS35" s="30"/>
      <c r="HAT35" s="30"/>
      <c r="HAU35" s="30"/>
      <c r="HAV35" s="30"/>
      <c r="HAW35" s="30"/>
      <c r="HAX35" s="30"/>
      <c r="HAY35" s="30"/>
      <c r="HAZ35" s="30"/>
      <c r="HBA35" s="30"/>
      <c r="HBB35" s="30"/>
      <c r="HBC35" s="30"/>
      <c r="HBD35" s="30"/>
      <c r="HBE35" s="30"/>
      <c r="HBF35" s="30"/>
      <c r="HBG35" s="30"/>
      <c r="HBH35" s="30"/>
      <c r="HBI35" s="30"/>
      <c r="HBJ35" s="30"/>
      <c r="HBK35" s="30"/>
      <c r="HBL35" s="30"/>
      <c r="HBM35" s="30"/>
      <c r="HBN35" s="30"/>
      <c r="HBO35" s="30"/>
      <c r="HBP35" s="30"/>
      <c r="HBQ35" s="30"/>
      <c r="HBR35" s="30"/>
      <c r="HBS35" s="30"/>
      <c r="HBT35" s="30"/>
      <c r="HBU35" s="30"/>
      <c r="HBV35" s="30"/>
      <c r="HBW35" s="30"/>
      <c r="HBX35" s="30"/>
      <c r="HBY35" s="30"/>
      <c r="HBZ35" s="30"/>
      <c r="HCA35" s="30"/>
      <c r="HCB35" s="30"/>
      <c r="HCC35" s="30"/>
      <c r="HCD35" s="30"/>
      <c r="HCE35" s="30"/>
      <c r="HCF35" s="30"/>
      <c r="HCG35" s="30"/>
      <c r="HCH35" s="30"/>
      <c r="HCI35" s="30"/>
      <c r="HCJ35" s="30"/>
      <c r="HCK35" s="30"/>
      <c r="HCL35" s="30"/>
      <c r="HCM35" s="30"/>
      <c r="HCN35" s="30"/>
      <c r="HCO35" s="30"/>
      <c r="HCP35" s="30"/>
      <c r="HCQ35" s="30"/>
      <c r="HCR35" s="30"/>
      <c r="HCS35" s="30"/>
      <c r="HCT35" s="30"/>
      <c r="HCU35" s="30"/>
      <c r="HCV35" s="30"/>
      <c r="HCW35" s="30"/>
      <c r="HCX35" s="30"/>
      <c r="HCY35" s="30"/>
      <c r="HCZ35" s="30"/>
      <c r="HDA35" s="30"/>
      <c r="HDB35" s="30"/>
      <c r="HDC35" s="30"/>
      <c r="HDD35" s="30"/>
      <c r="HDE35" s="30"/>
      <c r="HDF35" s="30"/>
      <c r="HDG35" s="30"/>
      <c r="HDH35" s="30"/>
      <c r="HDI35" s="30"/>
      <c r="HDJ35" s="30"/>
      <c r="HDK35" s="30"/>
      <c r="HDL35" s="30"/>
      <c r="HDM35" s="30"/>
      <c r="HDN35" s="30"/>
      <c r="HDO35" s="30"/>
      <c r="HDP35" s="30"/>
      <c r="HDQ35" s="30"/>
      <c r="HDR35" s="30"/>
      <c r="HDS35" s="30"/>
      <c r="HDT35" s="30"/>
      <c r="HDU35" s="30"/>
      <c r="HDV35" s="30"/>
      <c r="HDW35" s="30"/>
      <c r="HDX35" s="30"/>
      <c r="HDY35" s="30"/>
      <c r="HDZ35" s="30"/>
      <c r="HEA35" s="30"/>
      <c r="HEB35" s="30"/>
      <c r="HEC35" s="30"/>
      <c r="HED35" s="30"/>
      <c r="HEE35" s="30"/>
      <c r="HEF35" s="30"/>
      <c r="HEG35" s="30"/>
      <c r="HEH35" s="30"/>
      <c r="HEI35" s="30"/>
      <c r="HEJ35" s="30"/>
      <c r="HEK35" s="30"/>
      <c r="HEL35" s="30"/>
      <c r="HEM35" s="30"/>
      <c r="HEN35" s="30"/>
      <c r="HEO35" s="30"/>
      <c r="HEP35" s="30"/>
      <c r="HEQ35" s="30"/>
      <c r="HER35" s="30"/>
      <c r="HES35" s="30"/>
      <c r="HET35" s="30"/>
      <c r="HEU35" s="30"/>
      <c r="HEV35" s="30"/>
      <c r="HEW35" s="30"/>
      <c r="HEX35" s="30"/>
      <c r="HEY35" s="30"/>
      <c r="HEZ35" s="30"/>
      <c r="HFA35" s="30"/>
      <c r="HFB35" s="30"/>
      <c r="HFC35" s="30"/>
      <c r="HFD35" s="30"/>
      <c r="HFE35" s="30"/>
      <c r="HFF35" s="30"/>
      <c r="HFG35" s="30"/>
      <c r="HFH35" s="30"/>
      <c r="HFI35" s="30"/>
      <c r="HFJ35" s="30"/>
      <c r="HFK35" s="30"/>
      <c r="HFL35" s="30"/>
      <c r="HFM35" s="30"/>
      <c r="HFN35" s="30"/>
      <c r="HFO35" s="30"/>
      <c r="HFP35" s="30"/>
      <c r="HFQ35" s="30"/>
      <c r="HFR35" s="30"/>
      <c r="HFS35" s="30"/>
      <c r="HFT35" s="30"/>
      <c r="HFU35" s="30"/>
      <c r="HFV35" s="30"/>
      <c r="HFW35" s="30"/>
      <c r="HFX35" s="30"/>
      <c r="HFY35" s="30"/>
      <c r="HFZ35" s="30"/>
      <c r="HGA35" s="30"/>
      <c r="HGB35" s="30"/>
      <c r="HGC35" s="30"/>
      <c r="HGD35" s="30"/>
      <c r="HGE35" s="30"/>
      <c r="HGF35" s="30"/>
      <c r="HGG35" s="30"/>
      <c r="HGH35" s="30"/>
      <c r="HGI35" s="30"/>
      <c r="HGJ35" s="30"/>
      <c r="HGK35" s="30"/>
      <c r="HGL35" s="30"/>
      <c r="HGM35" s="30"/>
      <c r="HGN35" s="30"/>
      <c r="HGO35" s="30"/>
      <c r="HGP35" s="30"/>
      <c r="HGQ35" s="30"/>
      <c r="HGR35" s="30"/>
      <c r="HGS35" s="30"/>
      <c r="HGT35" s="30"/>
      <c r="HGU35" s="30"/>
      <c r="HGV35" s="30"/>
      <c r="HGW35" s="30"/>
      <c r="HGX35" s="30"/>
      <c r="HGY35" s="30"/>
      <c r="HGZ35" s="30"/>
      <c r="HHA35" s="30"/>
      <c r="HHB35" s="30"/>
      <c r="HHC35" s="30"/>
      <c r="HHD35" s="30"/>
      <c r="HHE35" s="30"/>
      <c r="HHF35" s="30"/>
      <c r="HHG35" s="30"/>
      <c r="HHH35" s="30"/>
      <c r="HHI35" s="30"/>
      <c r="HHJ35" s="30"/>
      <c r="HHK35" s="30"/>
      <c r="HHL35" s="30"/>
      <c r="HHM35" s="30"/>
      <c r="HHN35" s="30"/>
      <c r="HHO35" s="30"/>
      <c r="HHP35" s="30"/>
      <c r="HHQ35" s="30"/>
      <c r="HHR35" s="30"/>
      <c r="HHS35" s="30"/>
      <c r="HHT35" s="30"/>
      <c r="HHU35" s="30"/>
      <c r="HHV35" s="30"/>
      <c r="HHW35" s="30"/>
      <c r="HHX35" s="30"/>
      <c r="HHY35" s="30"/>
      <c r="HHZ35" s="30"/>
      <c r="HIA35" s="30"/>
      <c r="HIB35" s="30"/>
      <c r="HIC35" s="30"/>
      <c r="HID35" s="30"/>
      <c r="HIE35" s="30"/>
      <c r="HIF35" s="30"/>
      <c r="HIG35" s="30"/>
      <c r="HIH35" s="30"/>
      <c r="HII35" s="30"/>
      <c r="HIJ35" s="30"/>
      <c r="HIK35" s="30"/>
      <c r="HIL35" s="30"/>
      <c r="HIM35" s="30"/>
      <c r="HIN35" s="30"/>
      <c r="HIO35" s="30"/>
      <c r="HIP35" s="30"/>
      <c r="HIQ35" s="30"/>
      <c r="HIR35" s="30"/>
      <c r="HIS35" s="30"/>
      <c r="HIT35" s="30"/>
      <c r="HIU35" s="30"/>
      <c r="HIV35" s="30"/>
      <c r="HIW35" s="30"/>
      <c r="HIX35" s="30"/>
      <c r="HIY35" s="30"/>
      <c r="HIZ35" s="30"/>
      <c r="HJA35" s="30"/>
      <c r="HJB35" s="30"/>
      <c r="HJC35" s="30"/>
      <c r="HJD35" s="30"/>
      <c r="HJE35" s="30"/>
      <c r="HJF35" s="30"/>
      <c r="HJG35" s="30"/>
      <c r="HJH35" s="30"/>
      <c r="HJI35" s="30"/>
      <c r="HJJ35" s="30"/>
      <c r="HJK35" s="30"/>
      <c r="HJL35" s="30"/>
      <c r="HJM35" s="30"/>
      <c r="HJN35" s="30"/>
      <c r="HJO35" s="30"/>
      <c r="HJP35" s="30"/>
      <c r="HJQ35" s="30"/>
      <c r="HJR35" s="30"/>
      <c r="HJS35" s="30"/>
      <c r="HJT35" s="30"/>
      <c r="HJU35" s="30"/>
      <c r="HJV35" s="30"/>
      <c r="HJW35" s="30"/>
      <c r="HJX35" s="30"/>
      <c r="HJY35" s="30"/>
      <c r="HJZ35" s="30"/>
      <c r="HKA35" s="30"/>
      <c r="HKB35" s="30"/>
      <c r="HKC35" s="30"/>
      <c r="HKD35" s="30"/>
      <c r="HKE35" s="30"/>
      <c r="HKF35" s="30"/>
      <c r="HKG35" s="30"/>
      <c r="HKH35" s="30"/>
      <c r="HKI35" s="30"/>
      <c r="HKJ35" s="30"/>
      <c r="HKK35" s="30"/>
      <c r="HKL35" s="30"/>
      <c r="HKM35" s="30"/>
      <c r="HKN35" s="30"/>
      <c r="HKO35" s="30"/>
      <c r="HKP35" s="30"/>
      <c r="HKQ35" s="30"/>
      <c r="HKR35" s="30"/>
      <c r="HKS35" s="30"/>
      <c r="HKT35" s="30"/>
      <c r="HKU35" s="30"/>
      <c r="HKV35" s="30"/>
      <c r="HKW35" s="30"/>
      <c r="HKX35" s="30"/>
      <c r="HKY35" s="30"/>
      <c r="HKZ35" s="30"/>
      <c r="HLA35" s="30"/>
      <c r="HLB35" s="30"/>
      <c r="HLC35" s="30"/>
      <c r="HLD35" s="30"/>
      <c r="HLE35" s="30"/>
      <c r="HLF35" s="30"/>
      <c r="HLG35" s="30"/>
      <c r="HLH35" s="30"/>
      <c r="HLI35" s="30"/>
      <c r="HLJ35" s="30"/>
      <c r="HLK35" s="30"/>
      <c r="HLL35" s="30"/>
      <c r="HLM35" s="30"/>
      <c r="HLN35" s="30"/>
      <c r="HLO35" s="30"/>
      <c r="HLP35" s="30"/>
      <c r="HLQ35" s="30"/>
      <c r="HLR35" s="30"/>
      <c r="HLS35" s="30"/>
      <c r="HLT35" s="30"/>
      <c r="HLU35" s="30"/>
      <c r="HLV35" s="30"/>
      <c r="HLW35" s="30"/>
      <c r="HLX35" s="30"/>
      <c r="HLY35" s="30"/>
      <c r="HLZ35" s="30"/>
      <c r="HMA35" s="30"/>
      <c r="HMB35" s="30"/>
      <c r="HMC35" s="30"/>
      <c r="HMD35" s="30"/>
      <c r="HME35" s="30"/>
      <c r="HMF35" s="30"/>
      <c r="HMG35" s="30"/>
      <c r="HMH35" s="30"/>
      <c r="HMI35" s="30"/>
      <c r="HMJ35" s="30"/>
      <c r="HMK35" s="30"/>
      <c r="HML35" s="30"/>
      <c r="HMM35" s="30"/>
      <c r="HMN35" s="30"/>
      <c r="HMO35" s="30"/>
      <c r="HMP35" s="30"/>
      <c r="HMQ35" s="30"/>
      <c r="HMR35" s="30"/>
      <c r="HMS35" s="30"/>
      <c r="HMT35" s="30"/>
      <c r="HMU35" s="30"/>
      <c r="HMV35" s="30"/>
      <c r="HMW35" s="30"/>
      <c r="HMX35" s="30"/>
      <c r="HMY35" s="30"/>
      <c r="HMZ35" s="30"/>
      <c r="HNA35" s="30"/>
      <c r="HNB35" s="30"/>
      <c r="HNC35" s="30"/>
      <c r="HND35" s="30"/>
      <c r="HNE35" s="30"/>
      <c r="HNF35" s="30"/>
      <c r="HNG35" s="30"/>
      <c r="HNH35" s="30"/>
      <c r="HNI35" s="30"/>
      <c r="HNJ35" s="30"/>
      <c r="HNK35" s="30"/>
      <c r="HNL35" s="30"/>
      <c r="HNM35" s="30"/>
      <c r="HNN35" s="30"/>
      <c r="HNO35" s="30"/>
      <c r="HNP35" s="30"/>
      <c r="HNQ35" s="30"/>
      <c r="HNR35" s="30"/>
      <c r="HNS35" s="30"/>
      <c r="HNT35" s="30"/>
      <c r="HNU35" s="30"/>
      <c r="HNV35" s="30"/>
      <c r="HNW35" s="30"/>
      <c r="HNX35" s="30"/>
      <c r="HNY35" s="30"/>
      <c r="HNZ35" s="30"/>
      <c r="HOA35" s="30"/>
      <c r="HOB35" s="30"/>
      <c r="HOC35" s="30"/>
      <c r="HOD35" s="30"/>
      <c r="HOE35" s="30"/>
      <c r="HOF35" s="30"/>
      <c r="HOG35" s="30"/>
      <c r="HOH35" s="30"/>
      <c r="HOI35" s="30"/>
      <c r="HOJ35" s="30"/>
      <c r="HOK35" s="30"/>
      <c r="HOL35" s="30"/>
      <c r="HOM35" s="30"/>
      <c r="HON35" s="30"/>
      <c r="HOO35" s="30"/>
      <c r="HOP35" s="30"/>
      <c r="HOQ35" s="30"/>
      <c r="HOR35" s="30"/>
      <c r="HOS35" s="30"/>
      <c r="HOT35" s="30"/>
      <c r="HOU35" s="30"/>
      <c r="HOV35" s="30"/>
      <c r="HOW35" s="30"/>
      <c r="HOX35" s="30"/>
      <c r="HOY35" s="30"/>
      <c r="HOZ35" s="30"/>
      <c r="HPA35" s="30"/>
      <c r="HPB35" s="30"/>
      <c r="HPC35" s="30"/>
      <c r="HPD35" s="30"/>
      <c r="HPE35" s="30"/>
      <c r="HPF35" s="30"/>
      <c r="HPG35" s="30"/>
      <c r="HPH35" s="30"/>
      <c r="HPI35" s="30"/>
      <c r="HPJ35" s="30"/>
      <c r="HPK35" s="30"/>
      <c r="HPL35" s="30"/>
      <c r="HPM35" s="30"/>
      <c r="HPN35" s="30"/>
      <c r="HPO35" s="30"/>
      <c r="HPP35" s="30"/>
      <c r="HPQ35" s="30"/>
      <c r="HPR35" s="30"/>
      <c r="HPS35" s="30"/>
      <c r="HPT35" s="30"/>
      <c r="HPU35" s="30"/>
      <c r="HPV35" s="30"/>
      <c r="HPW35" s="30"/>
      <c r="HPX35" s="30"/>
      <c r="HPY35" s="30"/>
      <c r="HPZ35" s="30"/>
      <c r="HQA35" s="30"/>
      <c r="HQB35" s="30"/>
      <c r="HQC35" s="30"/>
      <c r="HQD35" s="30"/>
      <c r="HQE35" s="30"/>
      <c r="HQF35" s="30"/>
      <c r="HQG35" s="30"/>
      <c r="HQH35" s="30"/>
      <c r="HQI35" s="30"/>
      <c r="HQJ35" s="30"/>
      <c r="HQK35" s="30"/>
      <c r="HQL35" s="30"/>
      <c r="HQM35" s="30"/>
      <c r="HQN35" s="30"/>
      <c r="HQO35" s="30"/>
      <c r="HQP35" s="30"/>
      <c r="HQQ35" s="30"/>
      <c r="HQR35" s="30"/>
      <c r="HQS35" s="30"/>
      <c r="HQT35" s="30"/>
      <c r="HQU35" s="30"/>
      <c r="HQV35" s="30"/>
      <c r="HQW35" s="30"/>
      <c r="HQX35" s="30"/>
      <c r="HQY35" s="30"/>
      <c r="HQZ35" s="30"/>
      <c r="HRA35" s="30"/>
      <c r="HRB35" s="30"/>
      <c r="HRC35" s="30"/>
      <c r="HRD35" s="30"/>
      <c r="HRE35" s="30"/>
      <c r="HRF35" s="30"/>
      <c r="HRG35" s="30"/>
      <c r="HRH35" s="30"/>
      <c r="HRI35" s="30"/>
      <c r="HRJ35" s="30"/>
      <c r="HRK35" s="30"/>
      <c r="HRL35" s="30"/>
      <c r="HRM35" s="30"/>
      <c r="HRN35" s="30"/>
      <c r="HRO35" s="30"/>
      <c r="HRP35" s="30"/>
      <c r="HRQ35" s="30"/>
      <c r="HRR35" s="30"/>
      <c r="HRS35" s="30"/>
      <c r="HRT35" s="30"/>
      <c r="HRU35" s="30"/>
      <c r="HRV35" s="30"/>
      <c r="HRW35" s="30"/>
      <c r="HRX35" s="30"/>
      <c r="HRY35" s="30"/>
      <c r="HRZ35" s="30"/>
      <c r="HSA35" s="30"/>
      <c r="HSB35" s="30"/>
      <c r="HSC35" s="30"/>
      <c r="HSD35" s="30"/>
      <c r="HSE35" s="30"/>
      <c r="HSF35" s="30"/>
      <c r="HSG35" s="30"/>
      <c r="HSH35" s="30"/>
      <c r="HSI35" s="30"/>
      <c r="HSJ35" s="30"/>
      <c r="HSK35" s="30"/>
      <c r="HSL35" s="30"/>
      <c r="HSM35" s="30"/>
      <c r="HSN35" s="30"/>
      <c r="HSO35" s="30"/>
      <c r="HSP35" s="30"/>
      <c r="HSQ35" s="30"/>
      <c r="HSR35" s="30"/>
      <c r="HSS35" s="30"/>
      <c r="HST35" s="30"/>
      <c r="HSU35" s="30"/>
      <c r="HSV35" s="30"/>
      <c r="HSW35" s="30"/>
      <c r="HSX35" s="30"/>
      <c r="HSY35" s="30"/>
      <c r="HSZ35" s="30"/>
      <c r="HTA35" s="30"/>
      <c r="HTB35" s="30"/>
      <c r="HTC35" s="30"/>
      <c r="HTD35" s="30"/>
      <c r="HTE35" s="30"/>
      <c r="HTF35" s="30"/>
      <c r="HTG35" s="30"/>
      <c r="HTH35" s="30"/>
      <c r="HTI35" s="30"/>
      <c r="HTJ35" s="30"/>
      <c r="HTK35" s="30"/>
      <c r="HTL35" s="30"/>
      <c r="HTM35" s="30"/>
      <c r="HTN35" s="30"/>
      <c r="HTO35" s="30"/>
      <c r="HTP35" s="30"/>
      <c r="HTQ35" s="30"/>
      <c r="HTR35" s="30"/>
      <c r="HTS35" s="30"/>
      <c r="HTT35" s="30"/>
      <c r="HTU35" s="30"/>
      <c r="HTV35" s="30"/>
      <c r="HTW35" s="30"/>
      <c r="HTX35" s="30"/>
      <c r="HTY35" s="30"/>
      <c r="HTZ35" s="30"/>
      <c r="HUA35" s="30"/>
      <c r="HUB35" s="30"/>
      <c r="HUC35" s="30"/>
      <c r="HUD35" s="30"/>
      <c r="HUE35" s="30"/>
      <c r="HUF35" s="30"/>
      <c r="HUG35" s="30"/>
      <c r="HUH35" s="30"/>
      <c r="HUI35" s="30"/>
      <c r="HUJ35" s="30"/>
      <c r="HUK35" s="30"/>
      <c r="HUL35" s="30"/>
      <c r="HUM35" s="30"/>
      <c r="HUN35" s="30"/>
      <c r="HUO35" s="30"/>
      <c r="HUP35" s="30"/>
      <c r="HUQ35" s="30"/>
      <c r="HUR35" s="30"/>
      <c r="HUS35" s="30"/>
      <c r="HUT35" s="30"/>
      <c r="HUU35" s="30"/>
      <c r="HUV35" s="30"/>
      <c r="HUW35" s="30"/>
      <c r="HUX35" s="30"/>
      <c r="HUY35" s="30"/>
      <c r="HUZ35" s="30"/>
      <c r="HVA35" s="30"/>
      <c r="HVB35" s="30"/>
      <c r="HVC35" s="30"/>
      <c r="HVD35" s="30"/>
      <c r="HVE35" s="30"/>
      <c r="HVF35" s="30"/>
      <c r="HVG35" s="30"/>
      <c r="HVH35" s="30"/>
      <c r="HVI35" s="30"/>
      <c r="HVJ35" s="30"/>
      <c r="HVK35" s="30"/>
      <c r="HVL35" s="30"/>
      <c r="HVM35" s="30"/>
      <c r="HVN35" s="30"/>
      <c r="HVO35" s="30"/>
      <c r="HVP35" s="30"/>
      <c r="HVQ35" s="30"/>
      <c r="HVR35" s="30"/>
      <c r="HVS35" s="30"/>
      <c r="HVT35" s="30"/>
      <c r="HVU35" s="30"/>
      <c r="HVV35" s="30"/>
      <c r="HVW35" s="30"/>
      <c r="HVX35" s="30"/>
      <c r="HVY35" s="30"/>
      <c r="HVZ35" s="30"/>
      <c r="HWA35" s="30"/>
      <c r="HWB35" s="30"/>
      <c r="HWC35" s="30"/>
      <c r="HWD35" s="30"/>
      <c r="HWE35" s="30"/>
      <c r="HWF35" s="30"/>
      <c r="HWG35" s="30"/>
      <c r="HWH35" s="30"/>
      <c r="HWI35" s="30"/>
      <c r="HWJ35" s="30"/>
      <c r="HWK35" s="30"/>
      <c r="HWL35" s="30"/>
      <c r="HWM35" s="30"/>
      <c r="HWN35" s="30"/>
      <c r="HWO35" s="30"/>
      <c r="HWP35" s="30"/>
      <c r="HWQ35" s="30"/>
      <c r="HWR35" s="30"/>
      <c r="HWS35" s="30"/>
      <c r="HWT35" s="30"/>
      <c r="HWU35" s="30"/>
      <c r="HWV35" s="30"/>
      <c r="HWW35" s="30"/>
      <c r="HWX35" s="30"/>
      <c r="HWY35" s="30"/>
      <c r="HWZ35" s="30"/>
      <c r="HXA35" s="30"/>
      <c r="HXB35" s="30"/>
      <c r="HXC35" s="30"/>
      <c r="HXD35" s="30"/>
      <c r="HXE35" s="30"/>
      <c r="HXF35" s="30"/>
      <c r="HXG35" s="30"/>
      <c r="HXH35" s="30"/>
      <c r="HXI35" s="30"/>
      <c r="HXJ35" s="30"/>
      <c r="HXK35" s="30"/>
      <c r="HXL35" s="30"/>
      <c r="HXM35" s="30"/>
      <c r="HXN35" s="30"/>
      <c r="HXO35" s="30"/>
      <c r="HXP35" s="30"/>
      <c r="HXQ35" s="30"/>
      <c r="HXR35" s="30"/>
      <c r="HXS35" s="30"/>
      <c r="HXT35" s="30"/>
      <c r="HXU35" s="30"/>
      <c r="HXV35" s="30"/>
      <c r="HXW35" s="30"/>
      <c r="HXX35" s="30"/>
      <c r="HXY35" s="30"/>
      <c r="HXZ35" s="30"/>
      <c r="HYA35" s="30"/>
      <c r="HYB35" s="30"/>
      <c r="HYC35" s="30"/>
      <c r="HYD35" s="30"/>
      <c r="HYE35" s="30"/>
      <c r="HYF35" s="30"/>
      <c r="HYG35" s="30"/>
      <c r="HYH35" s="30"/>
      <c r="HYI35" s="30"/>
      <c r="HYJ35" s="30"/>
      <c r="HYK35" s="30"/>
      <c r="HYL35" s="30"/>
      <c r="HYM35" s="30"/>
      <c r="HYN35" s="30"/>
      <c r="HYO35" s="30"/>
      <c r="HYP35" s="30"/>
      <c r="HYQ35" s="30"/>
      <c r="HYR35" s="30"/>
      <c r="HYS35" s="30"/>
      <c r="HYT35" s="30"/>
      <c r="HYU35" s="30"/>
      <c r="HYV35" s="30"/>
      <c r="HYW35" s="30"/>
      <c r="HYX35" s="30"/>
      <c r="HYY35" s="30"/>
      <c r="HYZ35" s="30"/>
      <c r="HZA35" s="30"/>
      <c r="HZB35" s="30"/>
      <c r="HZC35" s="30"/>
      <c r="HZD35" s="30"/>
      <c r="HZE35" s="30"/>
      <c r="HZF35" s="30"/>
      <c r="HZG35" s="30"/>
      <c r="HZH35" s="30"/>
      <c r="HZI35" s="30"/>
      <c r="HZJ35" s="30"/>
      <c r="HZK35" s="30"/>
      <c r="HZL35" s="30"/>
      <c r="HZM35" s="30"/>
      <c r="HZN35" s="30"/>
      <c r="HZO35" s="30"/>
      <c r="HZP35" s="30"/>
      <c r="HZQ35" s="30"/>
      <c r="HZR35" s="30"/>
      <c r="HZS35" s="30"/>
      <c r="HZT35" s="30"/>
      <c r="HZU35" s="30"/>
      <c r="HZV35" s="30"/>
      <c r="HZW35" s="30"/>
      <c r="HZX35" s="30"/>
      <c r="HZY35" s="30"/>
      <c r="HZZ35" s="30"/>
      <c r="IAA35" s="30"/>
      <c r="IAB35" s="30"/>
      <c r="IAC35" s="30"/>
      <c r="IAD35" s="30"/>
      <c r="IAE35" s="30"/>
      <c r="IAF35" s="30"/>
      <c r="IAG35" s="30"/>
      <c r="IAH35" s="30"/>
      <c r="IAI35" s="30"/>
      <c r="IAJ35" s="30"/>
      <c r="IAK35" s="30"/>
      <c r="IAL35" s="30"/>
      <c r="IAM35" s="30"/>
      <c r="IAN35" s="30"/>
      <c r="IAO35" s="30"/>
      <c r="IAP35" s="30"/>
      <c r="IAQ35" s="30"/>
      <c r="IAR35" s="30"/>
      <c r="IAS35" s="30"/>
      <c r="IAT35" s="30"/>
      <c r="IAU35" s="30"/>
      <c r="IAV35" s="30"/>
      <c r="IAW35" s="30"/>
      <c r="IAX35" s="30"/>
      <c r="IAY35" s="30"/>
      <c r="IAZ35" s="30"/>
      <c r="IBA35" s="30"/>
      <c r="IBB35" s="30"/>
      <c r="IBC35" s="30"/>
      <c r="IBD35" s="30"/>
      <c r="IBE35" s="30"/>
      <c r="IBF35" s="30"/>
      <c r="IBG35" s="30"/>
      <c r="IBH35" s="30"/>
      <c r="IBI35" s="30"/>
      <c r="IBJ35" s="30"/>
      <c r="IBK35" s="30"/>
      <c r="IBL35" s="30"/>
      <c r="IBM35" s="30"/>
      <c r="IBN35" s="30"/>
      <c r="IBO35" s="30"/>
      <c r="IBP35" s="30"/>
      <c r="IBQ35" s="30"/>
      <c r="IBR35" s="30"/>
      <c r="IBS35" s="30"/>
      <c r="IBT35" s="30"/>
      <c r="IBU35" s="30"/>
      <c r="IBV35" s="30"/>
      <c r="IBW35" s="30"/>
      <c r="IBX35" s="30"/>
      <c r="IBY35" s="30"/>
      <c r="IBZ35" s="30"/>
      <c r="ICA35" s="30"/>
      <c r="ICB35" s="30"/>
      <c r="ICC35" s="30"/>
      <c r="ICD35" s="30"/>
      <c r="ICE35" s="30"/>
      <c r="ICF35" s="30"/>
      <c r="ICG35" s="30"/>
      <c r="ICH35" s="30"/>
      <c r="ICI35" s="30"/>
      <c r="ICJ35" s="30"/>
      <c r="ICK35" s="30"/>
      <c r="ICL35" s="30"/>
      <c r="ICM35" s="30"/>
      <c r="ICN35" s="30"/>
      <c r="ICO35" s="30"/>
      <c r="ICP35" s="30"/>
      <c r="ICQ35" s="30"/>
      <c r="ICR35" s="30"/>
      <c r="ICS35" s="30"/>
      <c r="ICT35" s="30"/>
      <c r="ICU35" s="30"/>
      <c r="ICV35" s="30"/>
      <c r="ICW35" s="30"/>
      <c r="ICX35" s="30"/>
      <c r="ICY35" s="30"/>
      <c r="ICZ35" s="30"/>
      <c r="IDA35" s="30"/>
      <c r="IDB35" s="30"/>
      <c r="IDC35" s="30"/>
      <c r="IDD35" s="30"/>
      <c r="IDE35" s="30"/>
      <c r="IDF35" s="30"/>
      <c r="IDG35" s="30"/>
      <c r="IDH35" s="30"/>
      <c r="IDI35" s="30"/>
      <c r="IDJ35" s="30"/>
      <c r="IDK35" s="30"/>
      <c r="IDL35" s="30"/>
      <c r="IDM35" s="30"/>
      <c r="IDN35" s="30"/>
      <c r="IDO35" s="30"/>
      <c r="IDP35" s="30"/>
      <c r="IDQ35" s="30"/>
      <c r="IDR35" s="30"/>
      <c r="IDS35" s="30"/>
      <c r="IDT35" s="30"/>
      <c r="IDU35" s="30"/>
      <c r="IDV35" s="30"/>
      <c r="IDW35" s="30"/>
      <c r="IDX35" s="30"/>
      <c r="IDY35" s="30"/>
      <c r="IDZ35" s="30"/>
      <c r="IEA35" s="30"/>
      <c r="IEB35" s="30"/>
      <c r="IEC35" s="30"/>
      <c r="IED35" s="30"/>
      <c r="IEE35" s="30"/>
      <c r="IEF35" s="30"/>
      <c r="IEG35" s="30"/>
      <c r="IEH35" s="30"/>
      <c r="IEI35" s="30"/>
      <c r="IEJ35" s="30"/>
      <c r="IEK35" s="30"/>
      <c r="IEL35" s="30"/>
      <c r="IEM35" s="30"/>
      <c r="IEN35" s="30"/>
      <c r="IEO35" s="30"/>
      <c r="IEP35" s="30"/>
      <c r="IEQ35" s="30"/>
      <c r="IER35" s="30"/>
      <c r="IES35" s="30"/>
      <c r="IET35" s="30"/>
      <c r="IEU35" s="30"/>
      <c r="IEV35" s="30"/>
      <c r="IEW35" s="30"/>
      <c r="IEX35" s="30"/>
      <c r="IEY35" s="30"/>
      <c r="IEZ35" s="30"/>
      <c r="IFA35" s="30"/>
      <c r="IFB35" s="30"/>
      <c r="IFC35" s="30"/>
      <c r="IFD35" s="30"/>
      <c r="IFE35" s="30"/>
      <c r="IFF35" s="30"/>
      <c r="IFG35" s="30"/>
      <c r="IFH35" s="30"/>
      <c r="IFI35" s="30"/>
      <c r="IFJ35" s="30"/>
      <c r="IFK35" s="30"/>
      <c r="IFL35" s="30"/>
      <c r="IFM35" s="30"/>
      <c r="IFN35" s="30"/>
      <c r="IFO35" s="30"/>
      <c r="IFP35" s="30"/>
      <c r="IFQ35" s="30"/>
      <c r="IFR35" s="30"/>
      <c r="IFS35" s="30"/>
      <c r="IFT35" s="30"/>
      <c r="IFU35" s="30"/>
      <c r="IFV35" s="30"/>
      <c r="IFW35" s="30"/>
      <c r="IFX35" s="30"/>
      <c r="IFY35" s="30"/>
      <c r="IFZ35" s="30"/>
      <c r="IGA35" s="30"/>
      <c r="IGB35" s="30"/>
      <c r="IGC35" s="30"/>
      <c r="IGD35" s="30"/>
      <c r="IGE35" s="30"/>
      <c r="IGF35" s="30"/>
      <c r="IGG35" s="30"/>
      <c r="IGH35" s="30"/>
      <c r="IGI35" s="30"/>
      <c r="IGJ35" s="30"/>
      <c r="IGK35" s="30"/>
      <c r="IGL35" s="30"/>
      <c r="IGM35" s="30"/>
      <c r="IGN35" s="30"/>
      <c r="IGO35" s="30"/>
      <c r="IGP35" s="30"/>
      <c r="IGQ35" s="30"/>
      <c r="IGR35" s="30"/>
      <c r="IGS35" s="30"/>
      <c r="IGT35" s="30"/>
      <c r="IGU35" s="30"/>
      <c r="IGV35" s="30"/>
      <c r="IGW35" s="30"/>
      <c r="IGX35" s="30"/>
      <c r="IGY35" s="30"/>
      <c r="IGZ35" s="30"/>
      <c r="IHA35" s="30"/>
      <c r="IHB35" s="30"/>
      <c r="IHC35" s="30"/>
      <c r="IHD35" s="30"/>
      <c r="IHE35" s="30"/>
      <c r="IHF35" s="30"/>
      <c r="IHG35" s="30"/>
      <c r="IHH35" s="30"/>
      <c r="IHI35" s="30"/>
      <c r="IHJ35" s="30"/>
      <c r="IHK35" s="30"/>
      <c r="IHL35" s="30"/>
      <c r="IHM35" s="30"/>
      <c r="IHN35" s="30"/>
      <c r="IHO35" s="30"/>
      <c r="IHP35" s="30"/>
      <c r="IHQ35" s="30"/>
      <c r="IHR35" s="30"/>
      <c r="IHS35" s="30"/>
      <c r="IHT35" s="30"/>
      <c r="IHU35" s="30"/>
      <c r="IHV35" s="30"/>
      <c r="IHW35" s="30"/>
      <c r="IHX35" s="30"/>
      <c r="IHY35" s="30"/>
      <c r="IHZ35" s="30"/>
      <c r="IIA35" s="30"/>
      <c r="IIB35" s="30"/>
      <c r="IIC35" s="30"/>
      <c r="IID35" s="30"/>
      <c r="IIE35" s="30"/>
      <c r="IIF35" s="30"/>
      <c r="IIG35" s="30"/>
      <c r="IIH35" s="30"/>
      <c r="III35" s="30"/>
      <c r="IIJ35" s="30"/>
      <c r="IIK35" s="30"/>
      <c r="IIL35" s="30"/>
      <c r="IIM35" s="30"/>
      <c r="IIN35" s="30"/>
      <c r="IIO35" s="30"/>
      <c r="IIP35" s="30"/>
      <c r="IIQ35" s="30"/>
      <c r="IIR35" s="30"/>
      <c r="IIS35" s="30"/>
      <c r="IIT35" s="30"/>
      <c r="IIU35" s="30"/>
      <c r="IIV35" s="30"/>
      <c r="IIW35" s="30"/>
      <c r="IIX35" s="30"/>
      <c r="IIY35" s="30"/>
      <c r="IIZ35" s="30"/>
      <c r="IJA35" s="30"/>
      <c r="IJB35" s="30"/>
      <c r="IJC35" s="30"/>
      <c r="IJD35" s="30"/>
      <c r="IJE35" s="30"/>
      <c r="IJF35" s="30"/>
      <c r="IJG35" s="30"/>
      <c r="IJH35" s="30"/>
      <c r="IJI35" s="30"/>
      <c r="IJJ35" s="30"/>
      <c r="IJK35" s="30"/>
      <c r="IJL35" s="30"/>
      <c r="IJM35" s="30"/>
      <c r="IJN35" s="30"/>
      <c r="IJO35" s="30"/>
      <c r="IJP35" s="30"/>
      <c r="IJQ35" s="30"/>
      <c r="IJR35" s="30"/>
      <c r="IJS35" s="30"/>
      <c r="IJT35" s="30"/>
      <c r="IJU35" s="30"/>
      <c r="IJV35" s="30"/>
      <c r="IJW35" s="30"/>
      <c r="IJX35" s="30"/>
      <c r="IJY35" s="30"/>
      <c r="IJZ35" s="30"/>
      <c r="IKA35" s="30"/>
      <c r="IKB35" s="30"/>
      <c r="IKC35" s="30"/>
      <c r="IKD35" s="30"/>
      <c r="IKE35" s="30"/>
      <c r="IKF35" s="30"/>
      <c r="IKG35" s="30"/>
      <c r="IKH35" s="30"/>
      <c r="IKI35" s="30"/>
      <c r="IKJ35" s="30"/>
      <c r="IKK35" s="30"/>
      <c r="IKL35" s="30"/>
      <c r="IKM35" s="30"/>
      <c r="IKN35" s="30"/>
      <c r="IKO35" s="30"/>
      <c r="IKP35" s="30"/>
      <c r="IKQ35" s="30"/>
      <c r="IKR35" s="30"/>
      <c r="IKS35" s="30"/>
      <c r="IKT35" s="30"/>
      <c r="IKU35" s="30"/>
      <c r="IKV35" s="30"/>
      <c r="IKW35" s="30"/>
      <c r="IKX35" s="30"/>
      <c r="IKY35" s="30"/>
      <c r="IKZ35" s="30"/>
      <c r="ILA35" s="30"/>
      <c r="ILB35" s="30"/>
      <c r="ILC35" s="30"/>
      <c r="ILD35" s="30"/>
      <c r="ILE35" s="30"/>
      <c r="ILF35" s="30"/>
      <c r="ILG35" s="30"/>
      <c r="ILH35" s="30"/>
      <c r="ILI35" s="30"/>
      <c r="ILJ35" s="30"/>
      <c r="ILK35" s="30"/>
      <c r="ILL35" s="30"/>
      <c r="ILM35" s="30"/>
      <c r="ILN35" s="30"/>
      <c r="ILO35" s="30"/>
      <c r="ILP35" s="30"/>
      <c r="ILQ35" s="30"/>
      <c r="ILR35" s="30"/>
      <c r="ILS35" s="30"/>
      <c r="ILT35" s="30"/>
      <c r="ILU35" s="30"/>
      <c r="ILV35" s="30"/>
      <c r="ILW35" s="30"/>
      <c r="ILX35" s="30"/>
      <c r="ILY35" s="30"/>
      <c r="ILZ35" s="30"/>
      <c r="IMA35" s="30"/>
      <c r="IMB35" s="30"/>
      <c r="IMC35" s="30"/>
      <c r="IMD35" s="30"/>
      <c r="IME35" s="30"/>
      <c r="IMF35" s="30"/>
      <c r="IMG35" s="30"/>
      <c r="IMH35" s="30"/>
      <c r="IMI35" s="30"/>
      <c r="IMJ35" s="30"/>
      <c r="IMK35" s="30"/>
      <c r="IML35" s="30"/>
      <c r="IMM35" s="30"/>
      <c r="IMN35" s="30"/>
      <c r="IMO35" s="30"/>
      <c r="IMP35" s="30"/>
      <c r="IMQ35" s="30"/>
      <c r="IMR35" s="30"/>
      <c r="IMS35" s="30"/>
      <c r="IMT35" s="30"/>
      <c r="IMU35" s="30"/>
      <c r="IMV35" s="30"/>
      <c r="IMW35" s="30"/>
      <c r="IMX35" s="30"/>
      <c r="IMY35" s="30"/>
      <c r="IMZ35" s="30"/>
      <c r="INA35" s="30"/>
      <c r="INB35" s="30"/>
      <c r="INC35" s="30"/>
      <c r="IND35" s="30"/>
      <c r="INE35" s="30"/>
      <c r="INF35" s="30"/>
      <c r="ING35" s="30"/>
      <c r="INH35" s="30"/>
      <c r="INI35" s="30"/>
      <c r="INJ35" s="30"/>
      <c r="INK35" s="30"/>
      <c r="INL35" s="30"/>
      <c r="INM35" s="30"/>
      <c r="INN35" s="30"/>
      <c r="INO35" s="30"/>
      <c r="INP35" s="30"/>
      <c r="INQ35" s="30"/>
      <c r="INR35" s="30"/>
      <c r="INS35" s="30"/>
      <c r="INT35" s="30"/>
      <c r="INU35" s="30"/>
      <c r="INV35" s="30"/>
      <c r="INW35" s="30"/>
      <c r="INX35" s="30"/>
      <c r="INY35" s="30"/>
      <c r="INZ35" s="30"/>
      <c r="IOA35" s="30"/>
      <c r="IOB35" s="30"/>
      <c r="IOC35" s="30"/>
      <c r="IOD35" s="30"/>
      <c r="IOE35" s="30"/>
      <c r="IOF35" s="30"/>
      <c r="IOG35" s="30"/>
      <c r="IOH35" s="30"/>
      <c r="IOI35" s="30"/>
      <c r="IOJ35" s="30"/>
      <c r="IOK35" s="30"/>
      <c r="IOL35" s="30"/>
      <c r="IOM35" s="30"/>
      <c r="ION35" s="30"/>
      <c r="IOO35" s="30"/>
      <c r="IOP35" s="30"/>
      <c r="IOQ35" s="30"/>
      <c r="IOR35" s="30"/>
      <c r="IOS35" s="30"/>
      <c r="IOT35" s="30"/>
      <c r="IOU35" s="30"/>
      <c r="IOV35" s="30"/>
      <c r="IOW35" s="30"/>
      <c r="IOX35" s="30"/>
      <c r="IOY35" s="30"/>
      <c r="IOZ35" s="30"/>
      <c r="IPA35" s="30"/>
      <c r="IPB35" s="30"/>
      <c r="IPC35" s="30"/>
      <c r="IPD35" s="30"/>
      <c r="IPE35" s="30"/>
      <c r="IPF35" s="30"/>
      <c r="IPG35" s="30"/>
      <c r="IPH35" s="30"/>
      <c r="IPI35" s="30"/>
      <c r="IPJ35" s="30"/>
      <c r="IPK35" s="30"/>
      <c r="IPL35" s="30"/>
      <c r="IPM35" s="30"/>
      <c r="IPN35" s="30"/>
      <c r="IPO35" s="30"/>
      <c r="IPP35" s="30"/>
      <c r="IPQ35" s="30"/>
      <c r="IPR35" s="30"/>
      <c r="IPS35" s="30"/>
      <c r="IPT35" s="30"/>
      <c r="IPU35" s="30"/>
      <c r="IPV35" s="30"/>
      <c r="IPW35" s="30"/>
      <c r="IPX35" s="30"/>
      <c r="IPY35" s="30"/>
      <c r="IPZ35" s="30"/>
      <c r="IQA35" s="30"/>
      <c r="IQB35" s="30"/>
      <c r="IQC35" s="30"/>
      <c r="IQD35" s="30"/>
      <c r="IQE35" s="30"/>
      <c r="IQF35" s="30"/>
      <c r="IQG35" s="30"/>
      <c r="IQH35" s="30"/>
      <c r="IQI35" s="30"/>
      <c r="IQJ35" s="30"/>
      <c r="IQK35" s="30"/>
      <c r="IQL35" s="30"/>
      <c r="IQM35" s="30"/>
      <c r="IQN35" s="30"/>
      <c r="IQO35" s="30"/>
      <c r="IQP35" s="30"/>
      <c r="IQQ35" s="30"/>
      <c r="IQR35" s="30"/>
      <c r="IQS35" s="30"/>
      <c r="IQT35" s="30"/>
      <c r="IQU35" s="30"/>
      <c r="IQV35" s="30"/>
      <c r="IQW35" s="30"/>
      <c r="IQX35" s="30"/>
      <c r="IQY35" s="30"/>
      <c r="IQZ35" s="30"/>
      <c r="IRA35" s="30"/>
      <c r="IRB35" s="30"/>
      <c r="IRC35" s="30"/>
      <c r="IRD35" s="30"/>
      <c r="IRE35" s="30"/>
      <c r="IRF35" s="30"/>
      <c r="IRG35" s="30"/>
      <c r="IRH35" s="30"/>
      <c r="IRI35" s="30"/>
      <c r="IRJ35" s="30"/>
      <c r="IRK35" s="30"/>
      <c r="IRL35" s="30"/>
      <c r="IRM35" s="30"/>
      <c r="IRN35" s="30"/>
      <c r="IRO35" s="30"/>
      <c r="IRP35" s="30"/>
      <c r="IRQ35" s="30"/>
      <c r="IRR35" s="30"/>
      <c r="IRS35" s="30"/>
      <c r="IRT35" s="30"/>
      <c r="IRU35" s="30"/>
      <c r="IRV35" s="30"/>
      <c r="IRW35" s="30"/>
      <c r="IRX35" s="30"/>
      <c r="IRY35" s="30"/>
      <c r="IRZ35" s="30"/>
      <c r="ISA35" s="30"/>
      <c r="ISB35" s="30"/>
      <c r="ISC35" s="30"/>
      <c r="ISD35" s="30"/>
      <c r="ISE35" s="30"/>
      <c r="ISF35" s="30"/>
      <c r="ISG35" s="30"/>
      <c r="ISH35" s="30"/>
      <c r="ISI35" s="30"/>
      <c r="ISJ35" s="30"/>
      <c r="ISK35" s="30"/>
      <c r="ISL35" s="30"/>
      <c r="ISM35" s="30"/>
      <c r="ISN35" s="30"/>
      <c r="ISO35" s="30"/>
      <c r="ISP35" s="30"/>
      <c r="ISQ35" s="30"/>
      <c r="ISR35" s="30"/>
      <c r="ISS35" s="30"/>
      <c r="IST35" s="30"/>
      <c r="ISU35" s="30"/>
      <c r="ISV35" s="30"/>
      <c r="ISW35" s="30"/>
      <c r="ISX35" s="30"/>
      <c r="ISY35" s="30"/>
      <c r="ISZ35" s="30"/>
      <c r="ITA35" s="30"/>
      <c r="ITB35" s="30"/>
      <c r="ITC35" s="30"/>
      <c r="ITD35" s="30"/>
      <c r="ITE35" s="30"/>
      <c r="ITF35" s="30"/>
      <c r="ITG35" s="30"/>
      <c r="ITH35" s="30"/>
      <c r="ITI35" s="30"/>
      <c r="ITJ35" s="30"/>
      <c r="ITK35" s="30"/>
      <c r="ITL35" s="30"/>
      <c r="ITM35" s="30"/>
      <c r="ITN35" s="30"/>
      <c r="ITO35" s="30"/>
      <c r="ITP35" s="30"/>
      <c r="ITQ35" s="30"/>
      <c r="ITR35" s="30"/>
      <c r="ITS35" s="30"/>
      <c r="ITT35" s="30"/>
      <c r="ITU35" s="30"/>
      <c r="ITV35" s="30"/>
      <c r="ITW35" s="30"/>
      <c r="ITX35" s="30"/>
      <c r="ITY35" s="30"/>
      <c r="ITZ35" s="30"/>
      <c r="IUA35" s="30"/>
      <c r="IUB35" s="30"/>
      <c r="IUC35" s="30"/>
      <c r="IUD35" s="30"/>
      <c r="IUE35" s="30"/>
      <c r="IUF35" s="30"/>
      <c r="IUG35" s="30"/>
      <c r="IUH35" s="30"/>
      <c r="IUI35" s="30"/>
      <c r="IUJ35" s="30"/>
      <c r="IUK35" s="30"/>
      <c r="IUL35" s="30"/>
      <c r="IUM35" s="30"/>
      <c r="IUN35" s="30"/>
      <c r="IUO35" s="30"/>
      <c r="IUP35" s="30"/>
      <c r="IUQ35" s="30"/>
      <c r="IUR35" s="30"/>
      <c r="IUS35" s="30"/>
      <c r="IUT35" s="30"/>
      <c r="IUU35" s="30"/>
      <c r="IUV35" s="30"/>
      <c r="IUW35" s="30"/>
      <c r="IUX35" s="30"/>
      <c r="IUY35" s="30"/>
      <c r="IUZ35" s="30"/>
      <c r="IVA35" s="30"/>
      <c r="IVB35" s="30"/>
      <c r="IVC35" s="30"/>
      <c r="IVD35" s="30"/>
      <c r="IVE35" s="30"/>
      <c r="IVF35" s="30"/>
      <c r="IVG35" s="30"/>
      <c r="IVH35" s="30"/>
      <c r="IVI35" s="30"/>
      <c r="IVJ35" s="30"/>
      <c r="IVK35" s="30"/>
      <c r="IVL35" s="30"/>
      <c r="IVM35" s="30"/>
      <c r="IVN35" s="30"/>
      <c r="IVO35" s="30"/>
      <c r="IVP35" s="30"/>
      <c r="IVQ35" s="30"/>
      <c r="IVR35" s="30"/>
      <c r="IVS35" s="30"/>
      <c r="IVT35" s="30"/>
      <c r="IVU35" s="30"/>
      <c r="IVV35" s="30"/>
      <c r="IVW35" s="30"/>
      <c r="IVX35" s="30"/>
      <c r="IVY35" s="30"/>
      <c r="IVZ35" s="30"/>
      <c r="IWA35" s="30"/>
      <c r="IWB35" s="30"/>
      <c r="IWC35" s="30"/>
      <c r="IWD35" s="30"/>
      <c r="IWE35" s="30"/>
      <c r="IWF35" s="30"/>
      <c r="IWG35" s="30"/>
      <c r="IWH35" s="30"/>
      <c r="IWI35" s="30"/>
      <c r="IWJ35" s="30"/>
      <c r="IWK35" s="30"/>
      <c r="IWL35" s="30"/>
      <c r="IWM35" s="30"/>
      <c r="IWN35" s="30"/>
      <c r="IWO35" s="30"/>
      <c r="IWP35" s="30"/>
      <c r="IWQ35" s="30"/>
      <c r="IWR35" s="30"/>
      <c r="IWS35" s="30"/>
      <c r="IWT35" s="30"/>
      <c r="IWU35" s="30"/>
      <c r="IWV35" s="30"/>
      <c r="IWW35" s="30"/>
      <c r="IWX35" s="30"/>
      <c r="IWY35" s="30"/>
      <c r="IWZ35" s="30"/>
      <c r="IXA35" s="30"/>
      <c r="IXB35" s="30"/>
      <c r="IXC35" s="30"/>
      <c r="IXD35" s="30"/>
      <c r="IXE35" s="30"/>
      <c r="IXF35" s="30"/>
      <c r="IXG35" s="30"/>
      <c r="IXH35" s="30"/>
      <c r="IXI35" s="30"/>
      <c r="IXJ35" s="30"/>
      <c r="IXK35" s="30"/>
      <c r="IXL35" s="30"/>
      <c r="IXM35" s="30"/>
      <c r="IXN35" s="30"/>
      <c r="IXO35" s="30"/>
      <c r="IXP35" s="30"/>
      <c r="IXQ35" s="30"/>
      <c r="IXR35" s="30"/>
      <c r="IXS35" s="30"/>
      <c r="IXT35" s="30"/>
      <c r="IXU35" s="30"/>
      <c r="IXV35" s="30"/>
      <c r="IXW35" s="30"/>
      <c r="IXX35" s="30"/>
      <c r="IXY35" s="30"/>
      <c r="IXZ35" s="30"/>
      <c r="IYA35" s="30"/>
      <c r="IYB35" s="30"/>
      <c r="IYC35" s="30"/>
      <c r="IYD35" s="30"/>
      <c r="IYE35" s="30"/>
      <c r="IYF35" s="30"/>
      <c r="IYG35" s="30"/>
      <c r="IYH35" s="30"/>
      <c r="IYI35" s="30"/>
      <c r="IYJ35" s="30"/>
      <c r="IYK35" s="30"/>
      <c r="IYL35" s="30"/>
      <c r="IYM35" s="30"/>
      <c r="IYN35" s="30"/>
      <c r="IYO35" s="30"/>
      <c r="IYP35" s="30"/>
      <c r="IYQ35" s="30"/>
      <c r="IYR35" s="30"/>
      <c r="IYS35" s="30"/>
      <c r="IYT35" s="30"/>
      <c r="IYU35" s="30"/>
      <c r="IYV35" s="30"/>
      <c r="IYW35" s="30"/>
      <c r="IYX35" s="30"/>
      <c r="IYY35" s="30"/>
      <c r="IYZ35" s="30"/>
      <c r="IZA35" s="30"/>
      <c r="IZB35" s="30"/>
      <c r="IZC35" s="30"/>
      <c r="IZD35" s="30"/>
      <c r="IZE35" s="30"/>
      <c r="IZF35" s="30"/>
      <c r="IZG35" s="30"/>
      <c r="IZH35" s="30"/>
      <c r="IZI35" s="30"/>
      <c r="IZJ35" s="30"/>
      <c r="IZK35" s="30"/>
      <c r="IZL35" s="30"/>
      <c r="IZM35" s="30"/>
      <c r="IZN35" s="30"/>
      <c r="IZO35" s="30"/>
      <c r="IZP35" s="30"/>
      <c r="IZQ35" s="30"/>
      <c r="IZR35" s="30"/>
      <c r="IZS35" s="30"/>
      <c r="IZT35" s="30"/>
      <c r="IZU35" s="30"/>
      <c r="IZV35" s="30"/>
      <c r="IZW35" s="30"/>
      <c r="IZX35" s="30"/>
      <c r="IZY35" s="30"/>
      <c r="IZZ35" s="30"/>
      <c r="JAA35" s="30"/>
      <c r="JAB35" s="30"/>
      <c r="JAC35" s="30"/>
      <c r="JAD35" s="30"/>
      <c r="JAE35" s="30"/>
      <c r="JAF35" s="30"/>
      <c r="JAG35" s="30"/>
      <c r="JAH35" s="30"/>
      <c r="JAI35" s="30"/>
      <c r="JAJ35" s="30"/>
      <c r="JAK35" s="30"/>
      <c r="JAL35" s="30"/>
      <c r="JAM35" s="30"/>
      <c r="JAN35" s="30"/>
      <c r="JAO35" s="30"/>
      <c r="JAP35" s="30"/>
      <c r="JAQ35" s="30"/>
      <c r="JAR35" s="30"/>
      <c r="JAS35" s="30"/>
      <c r="JAT35" s="30"/>
      <c r="JAU35" s="30"/>
      <c r="JAV35" s="30"/>
      <c r="JAW35" s="30"/>
      <c r="JAX35" s="30"/>
      <c r="JAY35" s="30"/>
      <c r="JAZ35" s="30"/>
      <c r="JBA35" s="30"/>
      <c r="JBB35" s="30"/>
      <c r="JBC35" s="30"/>
      <c r="JBD35" s="30"/>
      <c r="JBE35" s="30"/>
      <c r="JBF35" s="30"/>
      <c r="JBG35" s="30"/>
      <c r="JBH35" s="30"/>
      <c r="JBI35" s="30"/>
      <c r="JBJ35" s="30"/>
      <c r="JBK35" s="30"/>
      <c r="JBL35" s="30"/>
      <c r="JBM35" s="30"/>
      <c r="JBN35" s="30"/>
      <c r="JBO35" s="30"/>
      <c r="JBP35" s="30"/>
      <c r="JBQ35" s="30"/>
      <c r="JBR35" s="30"/>
      <c r="JBS35" s="30"/>
      <c r="JBT35" s="30"/>
      <c r="JBU35" s="30"/>
      <c r="JBV35" s="30"/>
      <c r="JBW35" s="30"/>
      <c r="JBX35" s="30"/>
      <c r="JBY35" s="30"/>
      <c r="JBZ35" s="30"/>
      <c r="JCA35" s="30"/>
      <c r="JCB35" s="30"/>
      <c r="JCC35" s="30"/>
      <c r="JCD35" s="30"/>
      <c r="JCE35" s="30"/>
      <c r="JCF35" s="30"/>
      <c r="JCG35" s="30"/>
      <c r="JCH35" s="30"/>
      <c r="JCI35" s="30"/>
      <c r="JCJ35" s="30"/>
      <c r="JCK35" s="30"/>
      <c r="JCL35" s="30"/>
      <c r="JCM35" s="30"/>
      <c r="JCN35" s="30"/>
      <c r="JCO35" s="30"/>
      <c r="JCP35" s="30"/>
      <c r="JCQ35" s="30"/>
      <c r="JCR35" s="30"/>
      <c r="JCS35" s="30"/>
      <c r="JCT35" s="30"/>
      <c r="JCU35" s="30"/>
      <c r="JCV35" s="30"/>
      <c r="JCW35" s="30"/>
      <c r="JCX35" s="30"/>
      <c r="JCY35" s="30"/>
      <c r="JCZ35" s="30"/>
      <c r="JDA35" s="30"/>
      <c r="JDB35" s="30"/>
      <c r="JDC35" s="30"/>
      <c r="JDD35" s="30"/>
      <c r="JDE35" s="30"/>
      <c r="JDF35" s="30"/>
      <c r="JDG35" s="30"/>
      <c r="JDH35" s="30"/>
      <c r="JDI35" s="30"/>
      <c r="JDJ35" s="30"/>
      <c r="JDK35" s="30"/>
      <c r="JDL35" s="30"/>
      <c r="JDM35" s="30"/>
      <c r="JDN35" s="30"/>
      <c r="JDO35" s="30"/>
      <c r="JDP35" s="30"/>
      <c r="JDQ35" s="30"/>
      <c r="JDR35" s="30"/>
      <c r="JDS35" s="30"/>
      <c r="JDT35" s="30"/>
      <c r="JDU35" s="30"/>
      <c r="JDV35" s="30"/>
      <c r="JDW35" s="30"/>
      <c r="JDX35" s="30"/>
      <c r="JDY35" s="30"/>
      <c r="JDZ35" s="30"/>
      <c r="JEA35" s="30"/>
      <c r="JEB35" s="30"/>
      <c r="JEC35" s="30"/>
      <c r="JED35" s="30"/>
      <c r="JEE35" s="30"/>
      <c r="JEF35" s="30"/>
      <c r="JEG35" s="30"/>
      <c r="JEH35" s="30"/>
      <c r="JEI35" s="30"/>
      <c r="JEJ35" s="30"/>
      <c r="JEK35" s="30"/>
      <c r="JEL35" s="30"/>
      <c r="JEM35" s="30"/>
      <c r="JEN35" s="30"/>
      <c r="JEO35" s="30"/>
      <c r="JEP35" s="30"/>
      <c r="JEQ35" s="30"/>
      <c r="JER35" s="30"/>
      <c r="JES35" s="30"/>
      <c r="JET35" s="30"/>
      <c r="JEU35" s="30"/>
      <c r="JEV35" s="30"/>
      <c r="JEW35" s="30"/>
      <c r="JEX35" s="30"/>
      <c r="JEY35" s="30"/>
      <c r="JEZ35" s="30"/>
      <c r="JFA35" s="30"/>
      <c r="JFB35" s="30"/>
      <c r="JFC35" s="30"/>
      <c r="JFD35" s="30"/>
      <c r="JFE35" s="30"/>
      <c r="JFF35" s="30"/>
      <c r="JFG35" s="30"/>
      <c r="JFH35" s="30"/>
      <c r="JFI35" s="30"/>
      <c r="JFJ35" s="30"/>
      <c r="JFK35" s="30"/>
      <c r="JFL35" s="30"/>
      <c r="JFM35" s="30"/>
      <c r="JFN35" s="30"/>
      <c r="JFO35" s="30"/>
      <c r="JFP35" s="30"/>
      <c r="JFQ35" s="30"/>
      <c r="JFR35" s="30"/>
      <c r="JFS35" s="30"/>
      <c r="JFT35" s="30"/>
      <c r="JFU35" s="30"/>
      <c r="JFV35" s="30"/>
      <c r="JFW35" s="30"/>
      <c r="JFX35" s="30"/>
      <c r="JFY35" s="30"/>
      <c r="JFZ35" s="30"/>
      <c r="JGA35" s="30"/>
      <c r="JGB35" s="30"/>
      <c r="JGC35" s="30"/>
      <c r="JGD35" s="30"/>
      <c r="JGE35" s="30"/>
      <c r="JGF35" s="30"/>
      <c r="JGG35" s="30"/>
      <c r="JGH35" s="30"/>
      <c r="JGI35" s="30"/>
      <c r="JGJ35" s="30"/>
      <c r="JGK35" s="30"/>
      <c r="JGL35" s="30"/>
      <c r="JGM35" s="30"/>
      <c r="JGN35" s="30"/>
      <c r="JGO35" s="30"/>
      <c r="JGP35" s="30"/>
      <c r="JGQ35" s="30"/>
      <c r="JGR35" s="30"/>
      <c r="JGS35" s="30"/>
      <c r="JGT35" s="30"/>
      <c r="JGU35" s="30"/>
      <c r="JGV35" s="30"/>
      <c r="JGW35" s="30"/>
      <c r="JGX35" s="30"/>
      <c r="JGY35" s="30"/>
      <c r="JGZ35" s="30"/>
      <c r="JHA35" s="30"/>
      <c r="JHB35" s="30"/>
      <c r="JHC35" s="30"/>
      <c r="JHD35" s="30"/>
      <c r="JHE35" s="30"/>
      <c r="JHF35" s="30"/>
      <c r="JHG35" s="30"/>
      <c r="JHH35" s="30"/>
      <c r="JHI35" s="30"/>
      <c r="JHJ35" s="30"/>
      <c r="JHK35" s="30"/>
      <c r="JHL35" s="30"/>
      <c r="JHM35" s="30"/>
      <c r="JHN35" s="30"/>
      <c r="JHO35" s="30"/>
      <c r="JHP35" s="30"/>
      <c r="JHQ35" s="30"/>
      <c r="JHR35" s="30"/>
      <c r="JHS35" s="30"/>
      <c r="JHT35" s="30"/>
      <c r="JHU35" s="30"/>
      <c r="JHV35" s="30"/>
      <c r="JHW35" s="30"/>
      <c r="JHX35" s="30"/>
      <c r="JHY35" s="30"/>
      <c r="JHZ35" s="30"/>
      <c r="JIA35" s="30"/>
      <c r="JIB35" s="30"/>
      <c r="JIC35" s="30"/>
      <c r="JID35" s="30"/>
      <c r="JIE35" s="30"/>
      <c r="JIF35" s="30"/>
      <c r="JIG35" s="30"/>
      <c r="JIH35" s="30"/>
      <c r="JII35" s="30"/>
      <c r="JIJ35" s="30"/>
      <c r="JIK35" s="30"/>
      <c r="JIL35" s="30"/>
      <c r="JIM35" s="30"/>
      <c r="JIN35" s="30"/>
      <c r="JIO35" s="30"/>
      <c r="JIP35" s="30"/>
      <c r="JIQ35" s="30"/>
      <c r="JIR35" s="30"/>
      <c r="JIS35" s="30"/>
      <c r="JIT35" s="30"/>
      <c r="JIU35" s="30"/>
      <c r="JIV35" s="30"/>
      <c r="JIW35" s="30"/>
      <c r="JIX35" s="30"/>
      <c r="JIY35" s="30"/>
      <c r="JIZ35" s="30"/>
      <c r="JJA35" s="30"/>
      <c r="JJB35" s="30"/>
      <c r="JJC35" s="30"/>
      <c r="JJD35" s="30"/>
      <c r="JJE35" s="30"/>
      <c r="JJF35" s="30"/>
      <c r="JJG35" s="30"/>
      <c r="JJH35" s="30"/>
      <c r="JJI35" s="30"/>
      <c r="JJJ35" s="30"/>
      <c r="JJK35" s="30"/>
      <c r="JJL35" s="30"/>
      <c r="JJM35" s="30"/>
      <c r="JJN35" s="30"/>
      <c r="JJO35" s="30"/>
      <c r="JJP35" s="30"/>
      <c r="JJQ35" s="30"/>
      <c r="JJR35" s="30"/>
      <c r="JJS35" s="30"/>
      <c r="JJT35" s="30"/>
      <c r="JJU35" s="30"/>
      <c r="JJV35" s="30"/>
      <c r="JJW35" s="30"/>
      <c r="JJX35" s="30"/>
      <c r="JJY35" s="30"/>
      <c r="JJZ35" s="30"/>
      <c r="JKA35" s="30"/>
      <c r="JKB35" s="30"/>
      <c r="JKC35" s="30"/>
      <c r="JKD35" s="30"/>
      <c r="JKE35" s="30"/>
      <c r="JKF35" s="30"/>
      <c r="JKG35" s="30"/>
      <c r="JKH35" s="30"/>
      <c r="JKI35" s="30"/>
      <c r="JKJ35" s="30"/>
      <c r="JKK35" s="30"/>
      <c r="JKL35" s="30"/>
      <c r="JKM35" s="30"/>
      <c r="JKN35" s="30"/>
      <c r="JKO35" s="30"/>
      <c r="JKP35" s="30"/>
      <c r="JKQ35" s="30"/>
      <c r="JKR35" s="30"/>
      <c r="JKS35" s="30"/>
      <c r="JKT35" s="30"/>
      <c r="JKU35" s="30"/>
      <c r="JKV35" s="30"/>
      <c r="JKW35" s="30"/>
      <c r="JKX35" s="30"/>
      <c r="JKY35" s="30"/>
      <c r="JKZ35" s="30"/>
      <c r="JLA35" s="30"/>
      <c r="JLB35" s="30"/>
      <c r="JLC35" s="30"/>
      <c r="JLD35" s="30"/>
      <c r="JLE35" s="30"/>
      <c r="JLF35" s="30"/>
      <c r="JLG35" s="30"/>
      <c r="JLH35" s="30"/>
      <c r="JLI35" s="30"/>
      <c r="JLJ35" s="30"/>
      <c r="JLK35" s="30"/>
      <c r="JLL35" s="30"/>
      <c r="JLM35" s="30"/>
      <c r="JLN35" s="30"/>
      <c r="JLO35" s="30"/>
      <c r="JLP35" s="30"/>
      <c r="JLQ35" s="30"/>
      <c r="JLR35" s="30"/>
      <c r="JLS35" s="30"/>
      <c r="JLT35" s="30"/>
      <c r="JLU35" s="30"/>
      <c r="JLV35" s="30"/>
      <c r="JLW35" s="30"/>
      <c r="JLX35" s="30"/>
      <c r="JLY35" s="30"/>
      <c r="JLZ35" s="30"/>
      <c r="JMA35" s="30"/>
      <c r="JMB35" s="30"/>
      <c r="JMC35" s="30"/>
      <c r="JMD35" s="30"/>
      <c r="JME35" s="30"/>
      <c r="JMF35" s="30"/>
      <c r="JMG35" s="30"/>
      <c r="JMH35" s="30"/>
      <c r="JMI35" s="30"/>
      <c r="JMJ35" s="30"/>
      <c r="JMK35" s="30"/>
      <c r="JML35" s="30"/>
      <c r="JMM35" s="30"/>
      <c r="JMN35" s="30"/>
      <c r="JMO35" s="30"/>
      <c r="JMP35" s="30"/>
      <c r="JMQ35" s="30"/>
      <c r="JMR35" s="30"/>
      <c r="JMS35" s="30"/>
      <c r="JMT35" s="30"/>
      <c r="JMU35" s="30"/>
      <c r="JMV35" s="30"/>
      <c r="JMW35" s="30"/>
      <c r="JMX35" s="30"/>
      <c r="JMY35" s="30"/>
      <c r="JMZ35" s="30"/>
      <c r="JNA35" s="30"/>
      <c r="JNB35" s="30"/>
      <c r="JNC35" s="30"/>
      <c r="JND35" s="30"/>
      <c r="JNE35" s="30"/>
      <c r="JNF35" s="30"/>
      <c r="JNG35" s="30"/>
      <c r="JNH35" s="30"/>
      <c r="JNI35" s="30"/>
      <c r="JNJ35" s="30"/>
      <c r="JNK35" s="30"/>
      <c r="JNL35" s="30"/>
      <c r="JNM35" s="30"/>
      <c r="JNN35" s="30"/>
      <c r="JNO35" s="30"/>
      <c r="JNP35" s="30"/>
      <c r="JNQ35" s="30"/>
      <c r="JNR35" s="30"/>
      <c r="JNS35" s="30"/>
      <c r="JNT35" s="30"/>
      <c r="JNU35" s="30"/>
      <c r="JNV35" s="30"/>
      <c r="JNW35" s="30"/>
      <c r="JNX35" s="30"/>
      <c r="JNY35" s="30"/>
      <c r="JNZ35" s="30"/>
      <c r="JOA35" s="30"/>
      <c r="JOB35" s="30"/>
      <c r="JOC35" s="30"/>
      <c r="JOD35" s="30"/>
      <c r="JOE35" s="30"/>
      <c r="JOF35" s="30"/>
      <c r="JOG35" s="30"/>
      <c r="JOH35" s="30"/>
      <c r="JOI35" s="30"/>
      <c r="JOJ35" s="30"/>
      <c r="JOK35" s="30"/>
      <c r="JOL35" s="30"/>
      <c r="JOM35" s="30"/>
      <c r="JON35" s="30"/>
      <c r="JOO35" s="30"/>
      <c r="JOP35" s="30"/>
      <c r="JOQ35" s="30"/>
      <c r="JOR35" s="30"/>
      <c r="JOS35" s="30"/>
      <c r="JOT35" s="30"/>
      <c r="JOU35" s="30"/>
      <c r="JOV35" s="30"/>
      <c r="JOW35" s="30"/>
      <c r="JOX35" s="30"/>
      <c r="JOY35" s="30"/>
      <c r="JOZ35" s="30"/>
      <c r="JPA35" s="30"/>
      <c r="JPB35" s="30"/>
      <c r="JPC35" s="30"/>
      <c r="JPD35" s="30"/>
      <c r="JPE35" s="30"/>
      <c r="JPF35" s="30"/>
      <c r="JPG35" s="30"/>
      <c r="JPH35" s="30"/>
      <c r="JPI35" s="30"/>
      <c r="JPJ35" s="30"/>
      <c r="JPK35" s="30"/>
      <c r="JPL35" s="30"/>
      <c r="JPM35" s="30"/>
      <c r="JPN35" s="30"/>
      <c r="JPO35" s="30"/>
      <c r="JPP35" s="30"/>
      <c r="JPQ35" s="30"/>
      <c r="JPR35" s="30"/>
      <c r="JPS35" s="30"/>
      <c r="JPT35" s="30"/>
      <c r="JPU35" s="30"/>
      <c r="JPV35" s="30"/>
      <c r="JPW35" s="30"/>
      <c r="JPX35" s="30"/>
      <c r="JPY35" s="30"/>
      <c r="JPZ35" s="30"/>
      <c r="JQA35" s="30"/>
      <c r="JQB35" s="30"/>
      <c r="JQC35" s="30"/>
      <c r="JQD35" s="30"/>
      <c r="JQE35" s="30"/>
      <c r="JQF35" s="30"/>
      <c r="JQG35" s="30"/>
      <c r="JQH35" s="30"/>
      <c r="JQI35" s="30"/>
      <c r="JQJ35" s="30"/>
      <c r="JQK35" s="30"/>
      <c r="JQL35" s="30"/>
      <c r="JQM35" s="30"/>
      <c r="JQN35" s="30"/>
      <c r="JQO35" s="30"/>
      <c r="JQP35" s="30"/>
      <c r="JQQ35" s="30"/>
      <c r="JQR35" s="30"/>
      <c r="JQS35" s="30"/>
      <c r="JQT35" s="30"/>
      <c r="JQU35" s="30"/>
      <c r="JQV35" s="30"/>
      <c r="JQW35" s="30"/>
      <c r="JQX35" s="30"/>
      <c r="JQY35" s="30"/>
      <c r="JQZ35" s="30"/>
      <c r="JRA35" s="30"/>
      <c r="JRB35" s="30"/>
      <c r="JRC35" s="30"/>
      <c r="JRD35" s="30"/>
      <c r="JRE35" s="30"/>
      <c r="JRF35" s="30"/>
      <c r="JRG35" s="30"/>
      <c r="JRH35" s="30"/>
      <c r="JRI35" s="30"/>
      <c r="JRJ35" s="30"/>
      <c r="JRK35" s="30"/>
      <c r="JRL35" s="30"/>
      <c r="JRM35" s="30"/>
      <c r="JRN35" s="30"/>
      <c r="JRO35" s="30"/>
      <c r="JRP35" s="30"/>
      <c r="JRQ35" s="30"/>
      <c r="JRR35" s="30"/>
      <c r="JRS35" s="30"/>
      <c r="JRT35" s="30"/>
      <c r="JRU35" s="30"/>
      <c r="JRV35" s="30"/>
      <c r="JRW35" s="30"/>
      <c r="JRX35" s="30"/>
      <c r="JRY35" s="30"/>
      <c r="JRZ35" s="30"/>
      <c r="JSA35" s="30"/>
      <c r="JSB35" s="30"/>
      <c r="JSC35" s="30"/>
      <c r="JSD35" s="30"/>
      <c r="JSE35" s="30"/>
      <c r="JSF35" s="30"/>
      <c r="JSG35" s="30"/>
      <c r="JSH35" s="30"/>
      <c r="JSI35" s="30"/>
      <c r="JSJ35" s="30"/>
      <c r="JSK35" s="30"/>
      <c r="JSL35" s="30"/>
      <c r="JSM35" s="30"/>
      <c r="JSN35" s="30"/>
      <c r="JSO35" s="30"/>
      <c r="JSP35" s="30"/>
      <c r="JSQ35" s="30"/>
      <c r="JSR35" s="30"/>
      <c r="JSS35" s="30"/>
      <c r="JST35" s="30"/>
      <c r="JSU35" s="30"/>
      <c r="JSV35" s="30"/>
      <c r="JSW35" s="30"/>
      <c r="JSX35" s="30"/>
      <c r="JSY35" s="30"/>
      <c r="JSZ35" s="30"/>
      <c r="JTA35" s="30"/>
      <c r="JTB35" s="30"/>
      <c r="JTC35" s="30"/>
      <c r="JTD35" s="30"/>
      <c r="JTE35" s="30"/>
      <c r="JTF35" s="30"/>
      <c r="JTG35" s="30"/>
      <c r="JTH35" s="30"/>
      <c r="JTI35" s="30"/>
      <c r="JTJ35" s="30"/>
      <c r="JTK35" s="30"/>
      <c r="JTL35" s="30"/>
      <c r="JTM35" s="30"/>
      <c r="JTN35" s="30"/>
      <c r="JTO35" s="30"/>
      <c r="JTP35" s="30"/>
      <c r="JTQ35" s="30"/>
      <c r="JTR35" s="30"/>
      <c r="JTS35" s="30"/>
      <c r="JTT35" s="30"/>
      <c r="JTU35" s="30"/>
      <c r="JTV35" s="30"/>
      <c r="JTW35" s="30"/>
      <c r="JTX35" s="30"/>
      <c r="JTY35" s="30"/>
      <c r="JTZ35" s="30"/>
      <c r="JUA35" s="30"/>
      <c r="JUB35" s="30"/>
      <c r="JUC35" s="30"/>
      <c r="JUD35" s="30"/>
      <c r="JUE35" s="30"/>
      <c r="JUF35" s="30"/>
      <c r="JUG35" s="30"/>
      <c r="JUH35" s="30"/>
      <c r="JUI35" s="30"/>
      <c r="JUJ35" s="30"/>
      <c r="JUK35" s="30"/>
      <c r="JUL35" s="30"/>
      <c r="JUM35" s="30"/>
      <c r="JUN35" s="30"/>
      <c r="JUO35" s="30"/>
      <c r="JUP35" s="30"/>
      <c r="JUQ35" s="30"/>
      <c r="JUR35" s="30"/>
      <c r="JUS35" s="30"/>
      <c r="JUT35" s="30"/>
      <c r="JUU35" s="30"/>
      <c r="JUV35" s="30"/>
      <c r="JUW35" s="30"/>
      <c r="JUX35" s="30"/>
      <c r="JUY35" s="30"/>
      <c r="JUZ35" s="30"/>
      <c r="JVA35" s="30"/>
      <c r="JVB35" s="30"/>
      <c r="JVC35" s="30"/>
      <c r="JVD35" s="30"/>
      <c r="JVE35" s="30"/>
      <c r="JVF35" s="30"/>
      <c r="JVG35" s="30"/>
      <c r="JVH35" s="30"/>
      <c r="JVI35" s="30"/>
      <c r="JVJ35" s="30"/>
      <c r="JVK35" s="30"/>
      <c r="JVL35" s="30"/>
      <c r="JVM35" s="30"/>
      <c r="JVN35" s="30"/>
      <c r="JVO35" s="30"/>
      <c r="JVP35" s="30"/>
      <c r="JVQ35" s="30"/>
      <c r="JVR35" s="30"/>
      <c r="JVS35" s="30"/>
      <c r="JVT35" s="30"/>
      <c r="JVU35" s="30"/>
      <c r="JVV35" s="30"/>
      <c r="JVW35" s="30"/>
      <c r="JVX35" s="30"/>
      <c r="JVY35" s="30"/>
      <c r="JVZ35" s="30"/>
      <c r="JWA35" s="30"/>
      <c r="JWB35" s="30"/>
      <c r="JWC35" s="30"/>
      <c r="JWD35" s="30"/>
      <c r="JWE35" s="30"/>
      <c r="JWF35" s="30"/>
      <c r="JWG35" s="30"/>
      <c r="JWH35" s="30"/>
      <c r="JWI35" s="30"/>
      <c r="JWJ35" s="30"/>
      <c r="JWK35" s="30"/>
      <c r="JWL35" s="30"/>
      <c r="JWM35" s="30"/>
      <c r="JWN35" s="30"/>
      <c r="JWO35" s="30"/>
      <c r="JWP35" s="30"/>
      <c r="JWQ35" s="30"/>
      <c r="JWR35" s="30"/>
      <c r="JWS35" s="30"/>
      <c r="JWT35" s="30"/>
      <c r="JWU35" s="30"/>
      <c r="JWV35" s="30"/>
      <c r="JWW35" s="30"/>
      <c r="JWX35" s="30"/>
      <c r="JWY35" s="30"/>
      <c r="JWZ35" s="30"/>
      <c r="JXA35" s="30"/>
      <c r="JXB35" s="30"/>
      <c r="JXC35" s="30"/>
      <c r="JXD35" s="30"/>
      <c r="JXE35" s="30"/>
      <c r="JXF35" s="30"/>
      <c r="JXG35" s="30"/>
      <c r="JXH35" s="30"/>
      <c r="JXI35" s="30"/>
      <c r="JXJ35" s="30"/>
      <c r="JXK35" s="30"/>
      <c r="JXL35" s="30"/>
      <c r="JXM35" s="30"/>
      <c r="JXN35" s="30"/>
      <c r="JXO35" s="30"/>
      <c r="JXP35" s="30"/>
      <c r="JXQ35" s="30"/>
      <c r="JXR35" s="30"/>
      <c r="JXS35" s="30"/>
      <c r="JXT35" s="30"/>
      <c r="JXU35" s="30"/>
      <c r="JXV35" s="30"/>
      <c r="JXW35" s="30"/>
      <c r="JXX35" s="30"/>
      <c r="JXY35" s="30"/>
      <c r="JXZ35" s="30"/>
      <c r="JYA35" s="30"/>
      <c r="JYB35" s="30"/>
      <c r="JYC35" s="30"/>
      <c r="JYD35" s="30"/>
      <c r="JYE35" s="30"/>
      <c r="JYF35" s="30"/>
      <c r="JYG35" s="30"/>
      <c r="JYH35" s="30"/>
      <c r="JYI35" s="30"/>
      <c r="JYJ35" s="30"/>
      <c r="JYK35" s="30"/>
      <c r="JYL35" s="30"/>
      <c r="JYM35" s="30"/>
      <c r="JYN35" s="30"/>
      <c r="JYO35" s="30"/>
      <c r="JYP35" s="30"/>
      <c r="JYQ35" s="30"/>
      <c r="JYR35" s="30"/>
      <c r="JYS35" s="30"/>
      <c r="JYT35" s="30"/>
      <c r="JYU35" s="30"/>
      <c r="JYV35" s="30"/>
      <c r="JYW35" s="30"/>
      <c r="JYX35" s="30"/>
      <c r="JYY35" s="30"/>
      <c r="JYZ35" s="30"/>
      <c r="JZA35" s="30"/>
      <c r="JZB35" s="30"/>
      <c r="JZC35" s="30"/>
      <c r="JZD35" s="30"/>
      <c r="JZE35" s="30"/>
      <c r="JZF35" s="30"/>
      <c r="JZG35" s="30"/>
      <c r="JZH35" s="30"/>
      <c r="JZI35" s="30"/>
      <c r="JZJ35" s="30"/>
      <c r="JZK35" s="30"/>
      <c r="JZL35" s="30"/>
      <c r="JZM35" s="30"/>
      <c r="JZN35" s="30"/>
      <c r="JZO35" s="30"/>
      <c r="JZP35" s="30"/>
      <c r="JZQ35" s="30"/>
      <c r="JZR35" s="30"/>
      <c r="JZS35" s="30"/>
      <c r="JZT35" s="30"/>
      <c r="JZU35" s="30"/>
      <c r="JZV35" s="30"/>
      <c r="JZW35" s="30"/>
      <c r="JZX35" s="30"/>
      <c r="JZY35" s="30"/>
      <c r="JZZ35" s="30"/>
      <c r="KAA35" s="30"/>
      <c r="KAB35" s="30"/>
      <c r="KAC35" s="30"/>
      <c r="KAD35" s="30"/>
      <c r="KAE35" s="30"/>
      <c r="KAF35" s="30"/>
      <c r="KAG35" s="30"/>
      <c r="KAH35" s="30"/>
      <c r="KAI35" s="30"/>
      <c r="KAJ35" s="30"/>
      <c r="KAK35" s="30"/>
      <c r="KAL35" s="30"/>
      <c r="KAM35" s="30"/>
      <c r="KAN35" s="30"/>
      <c r="KAO35" s="30"/>
      <c r="KAP35" s="30"/>
      <c r="KAQ35" s="30"/>
      <c r="KAR35" s="30"/>
      <c r="KAS35" s="30"/>
      <c r="KAT35" s="30"/>
      <c r="KAU35" s="30"/>
      <c r="KAV35" s="30"/>
      <c r="KAW35" s="30"/>
      <c r="KAX35" s="30"/>
      <c r="KAY35" s="30"/>
      <c r="KAZ35" s="30"/>
      <c r="KBA35" s="30"/>
      <c r="KBB35" s="30"/>
      <c r="KBC35" s="30"/>
      <c r="KBD35" s="30"/>
      <c r="KBE35" s="30"/>
      <c r="KBF35" s="30"/>
      <c r="KBG35" s="30"/>
      <c r="KBH35" s="30"/>
      <c r="KBI35" s="30"/>
      <c r="KBJ35" s="30"/>
      <c r="KBK35" s="30"/>
      <c r="KBL35" s="30"/>
      <c r="KBM35" s="30"/>
      <c r="KBN35" s="30"/>
      <c r="KBO35" s="30"/>
      <c r="KBP35" s="30"/>
      <c r="KBQ35" s="30"/>
      <c r="KBR35" s="30"/>
      <c r="KBS35" s="30"/>
      <c r="KBT35" s="30"/>
      <c r="KBU35" s="30"/>
      <c r="KBV35" s="30"/>
      <c r="KBW35" s="30"/>
      <c r="KBX35" s="30"/>
      <c r="KBY35" s="30"/>
      <c r="KBZ35" s="30"/>
      <c r="KCA35" s="30"/>
      <c r="KCB35" s="30"/>
      <c r="KCC35" s="30"/>
      <c r="KCD35" s="30"/>
      <c r="KCE35" s="30"/>
      <c r="KCF35" s="30"/>
      <c r="KCG35" s="30"/>
      <c r="KCH35" s="30"/>
      <c r="KCI35" s="30"/>
      <c r="KCJ35" s="30"/>
      <c r="KCK35" s="30"/>
      <c r="KCL35" s="30"/>
      <c r="KCM35" s="30"/>
      <c r="KCN35" s="30"/>
      <c r="KCO35" s="30"/>
      <c r="KCP35" s="30"/>
      <c r="KCQ35" s="30"/>
      <c r="KCR35" s="30"/>
      <c r="KCS35" s="30"/>
      <c r="KCT35" s="30"/>
      <c r="KCU35" s="30"/>
      <c r="KCV35" s="30"/>
      <c r="KCW35" s="30"/>
      <c r="KCX35" s="30"/>
      <c r="KCY35" s="30"/>
      <c r="KCZ35" s="30"/>
      <c r="KDA35" s="30"/>
      <c r="KDB35" s="30"/>
      <c r="KDC35" s="30"/>
      <c r="KDD35" s="30"/>
      <c r="KDE35" s="30"/>
      <c r="KDF35" s="30"/>
      <c r="KDG35" s="30"/>
      <c r="KDH35" s="30"/>
      <c r="KDI35" s="30"/>
      <c r="KDJ35" s="30"/>
      <c r="KDK35" s="30"/>
      <c r="KDL35" s="30"/>
      <c r="KDM35" s="30"/>
      <c r="KDN35" s="30"/>
      <c r="KDO35" s="30"/>
      <c r="KDP35" s="30"/>
      <c r="KDQ35" s="30"/>
      <c r="KDR35" s="30"/>
      <c r="KDS35" s="30"/>
      <c r="KDT35" s="30"/>
      <c r="KDU35" s="30"/>
      <c r="KDV35" s="30"/>
      <c r="KDW35" s="30"/>
      <c r="KDX35" s="30"/>
      <c r="KDY35" s="30"/>
      <c r="KDZ35" s="30"/>
      <c r="KEA35" s="30"/>
      <c r="KEB35" s="30"/>
      <c r="KEC35" s="30"/>
      <c r="KED35" s="30"/>
      <c r="KEE35" s="30"/>
      <c r="KEF35" s="30"/>
      <c r="KEG35" s="30"/>
      <c r="KEH35" s="30"/>
      <c r="KEI35" s="30"/>
      <c r="KEJ35" s="30"/>
      <c r="KEK35" s="30"/>
      <c r="KEL35" s="30"/>
      <c r="KEM35" s="30"/>
      <c r="KEN35" s="30"/>
      <c r="KEO35" s="30"/>
      <c r="KEP35" s="30"/>
      <c r="KEQ35" s="30"/>
      <c r="KER35" s="30"/>
      <c r="KES35" s="30"/>
      <c r="KET35" s="30"/>
      <c r="KEU35" s="30"/>
      <c r="KEV35" s="30"/>
      <c r="KEW35" s="30"/>
      <c r="KEX35" s="30"/>
      <c r="KEY35" s="30"/>
      <c r="KEZ35" s="30"/>
      <c r="KFA35" s="30"/>
      <c r="KFB35" s="30"/>
      <c r="KFC35" s="30"/>
      <c r="KFD35" s="30"/>
      <c r="KFE35" s="30"/>
      <c r="KFF35" s="30"/>
      <c r="KFG35" s="30"/>
      <c r="KFH35" s="30"/>
      <c r="KFI35" s="30"/>
      <c r="KFJ35" s="30"/>
      <c r="KFK35" s="30"/>
      <c r="KFL35" s="30"/>
      <c r="KFM35" s="30"/>
      <c r="KFN35" s="30"/>
      <c r="KFO35" s="30"/>
      <c r="KFP35" s="30"/>
      <c r="KFQ35" s="30"/>
      <c r="KFR35" s="30"/>
      <c r="KFS35" s="30"/>
      <c r="KFT35" s="30"/>
      <c r="KFU35" s="30"/>
      <c r="KFV35" s="30"/>
      <c r="KFW35" s="30"/>
      <c r="KFX35" s="30"/>
      <c r="KFY35" s="30"/>
      <c r="KFZ35" s="30"/>
      <c r="KGA35" s="30"/>
      <c r="KGB35" s="30"/>
      <c r="KGC35" s="30"/>
      <c r="KGD35" s="30"/>
      <c r="KGE35" s="30"/>
      <c r="KGF35" s="30"/>
      <c r="KGG35" s="30"/>
      <c r="KGH35" s="30"/>
      <c r="KGI35" s="30"/>
      <c r="KGJ35" s="30"/>
      <c r="KGK35" s="30"/>
      <c r="KGL35" s="30"/>
      <c r="KGM35" s="30"/>
      <c r="KGN35" s="30"/>
      <c r="KGO35" s="30"/>
      <c r="KGP35" s="30"/>
      <c r="KGQ35" s="30"/>
      <c r="KGR35" s="30"/>
      <c r="KGS35" s="30"/>
      <c r="KGT35" s="30"/>
      <c r="KGU35" s="30"/>
      <c r="KGV35" s="30"/>
      <c r="KGW35" s="30"/>
      <c r="KGX35" s="30"/>
      <c r="KGY35" s="30"/>
      <c r="KGZ35" s="30"/>
      <c r="KHA35" s="30"/>
      <c r="KHB35" s="30"/>
      <c r="KHC35" s="30"/>
      <c r="KHD35" s="30"/>
      <c r="KHE35" s="30"/>
      <c r="KHF35" s="30"/>
      <c r="KHG35" s="30"/>
      <c r="KHH35" s="30"/>
      <c r="KHI35" s="30"/>
      <c r="KHJ35" s="30"/>
      <c r="KHK35" s="30"/>
      <c r="KHL35" s="30"/>
      <c r="KHM35" s="30"/>
      <c r="KHN35" s="30"/>
      <c r="KHO35" s="30"/>
      <c r="KHP35" s="30"/>
      <c r="KHQ35" s="30"/>
      <c r="KHR35" s="30"/>
      <c r="KHS35" s="30"/>
      <c r="KHT35" s="30"/>
      <c r="KHU35" s="30"/>
      <c r="KHV35" s="30"/>
      <c r="KHW35" s="30"/>
      <c r="KHX35" s="30"/>
      <c r="KHY35" s="30"/>
      <c r="KHZ35" s="30"/>
      <c r="KIA35" s="30"/>
      <c r="KIB35" s="30"/>
      <c r="KIC35" s="30"/>
      <c r="KID35" s="30"/>
      <c r="KIE35" s="30"/>
      <c r="KIF35" s="30"/>
      <c r="KIG35" s="30"/>
      <c r="KIH35" s="30"/>
      <c r="KII35" s="30"/>
      <c r="KIJ35" s="30"/>
      <c r="KIK35" s="30"/>
      <c r="KIL35" s="30"/>
      <c r="KIM35" s="30"/>
      <c r="KIN35" s="30"/>
      <c r="KIO35" s="30"/>
      <c r="KIP35" s="30"/>
      <c r="KIQ35" s="30"/>
      <c r="KIR35" s="30"/>
      <c r="KIS35" s="30"/>
      <c r="KIT35" s="30"/>
      <c r="KIU35" s="30"/>
      <c r="KIV35" s="30"/>
      <c r="KIW35" s="30"/>
      <c r="KIX35" s="30"/>
      <c r="KIY35" s="30"/>
      <c r="KIZ35" s="30"/>
      <c r="KJA35" s="30"/>
      <c r="KJB35" s="30"/>
      <c r="KJC35" s="30"/>
      <c r="KJD35" s="30"/>
      <c r="KJE35" s="30"/>
      <c r="KJF35" s="30"/>
      <c r="KJG35" s="30"/>
      <c r="KJH35" s="30"/>
      <c r="KJI35" s="30"/>
      <c r="KJJ35" s="30"/>
      <c r="KJK35" s="30"/>
      <c r="KJL35" s="30"/>
      <c r="KJM35" s="30"/>
      <c r="KJN35" s="30"/>
      <c r="KJO35" s="30"/>
      <c r="KJP35" s="30"/>
      <c r="KJQ35" s="30"/>
      <c r="KJR35" s="30"/>
      <c r="KJS35" s="30"/>
      <c r="KJT35" s="30"/>
      <c r="KJU35" s="30"/>
      <c r="KJV35" s="30"/>
      <c r="KJW35" s="30"/>
      <c r="KJX35" s="30"/>
      <c r="KJY35" s="30"/>
      <c r="KJZ35" s="30"/>
      <c r="KKA35" s="30"/>
      <c r="KKB35" s="30"/>
      <c r="KKC35" s="30"/>
      <c r="KKD35" s="30"/>
      <c r="KKE35" s="30"/>
      <c r="KKF35" s="30"/>
      <c r="KKG35" s="30"/>
      <c r="KKH35" s="30"/>
      <c r="KKI35" s="30"/>
      <c r="KKJ35" s="30"/>
      <c r="KKK35" s="30"/>
      <c r="KKL35" s="30"/>
      <c r="KKM35" s="30"/>
      <c r="KKN35" s="30"/>
      <c r="KKO35" s="30"/>
      <c r="KKP35" s="30"/>
      <c r="KKQ35" s="30"/>
      <c r="KKR35" s="30"/>
      <c r="KKS35" s="30"/>
      <c r="KKT35" s="30"/>
      <c r="KKU35" s="30"/>
      <c r="KKV35" s="30"/>
      <c r="KKW35" s="30"/>
      <c r="KKX35" s="30"/>
      <c r="KKY35" s="30"/>
      <c r="KKZ35" s="30"/>
      <c r="KLA35" s="30"/>
      <c r="KLB35" s="30"/>
      <c r="KLC35" s="30"/>
      <c r="KLD35" s="30"/>
      <c r="KLE35" s="30"/>
      <c r="KLF35" s="30"/>
      <c r="KLG35" s="30"/>
      <c r="KLH35" s="30"/>
      <c r="KLI35" s="30"/>
      <c r="KLJ35" s="30"/>
      <c r="KLK35" s="30"/>
      <c r="KLL35" s="30"/>
      <c r="KLM35" s="30"/>
      <c r="KLN35" s="30"/>
      <c r="KLO35" s="30"/>
      <c r="KLP35" s="30"/>
      <c r="KLQ35" s="30"/>
      <c r="KLR35" s="30"/>
      <c r="KLS35" s="30"/>
      <c r="KLT35" s="30"/>
      <c r="KLU35" s="30"/>
      <c r="KLV35" s="30"/>
      <c r="KLW35" s="30"/>
      <c r="KLX35" s="30"/>
      <c r="KLY35" s="30"/>
      <c r="KLZ35" s="30"/>
      <c r="KMA35" s="30"/>
      <c r="KMB35" s="30"/>
      <c r="KMC35" s="30"/>
      <c r="KMD35" s="30"/>
      <c r="KME35" s="30"/>
      <c r="KMF35" s="30"/>
      <c r="KMG35" s="30"/>
      <c r="KMH35" s="30"/>
      <c r="KMI35" s="30"/>
      <c r="KMJ35" s="30"/>
      <c r="KMK35" s="30"/>
      <c r="KML35" s="30"/>
      <c r="KMM35" s="30"/>
      <c r="KMN35" s="30"/>
      <c r="KMO35" s="30"/>
      <c r="KMP35" s="30"/>
      <c r="KMQ35" s="30"/>
      <c r="KMR35" s="30"/>
      <c r="KMS35" s="30"/>
      <c r="KMT35" s="30"/>
      <c r="KMU35" s="30"/>
      <c r="KMV35" s="30"/>
      <c r="KMW35" s="30"/>
      <c r="KMX35" s="30"/>
      <c r="KMY35" s="30"/>
      <c r="KMZ35" s="30"/>
      <c r="KNA35" s="30"/>
      <c r="KNB35" s="30"/>
      <c r="KNC35" s="30"/>
      <c r="KND35" s="30"/>
      <c r="KNE35" s="30"/>
      <c r="KNF35" s="30"/>
      <c r="KNG35" s="30"/>
      <c r="KNH35" s="30"/>
      <c r="KNI35" s="30"/>
      <c r="KNJ35" s="30"/>
      <c r="KNK35" s="30"/>
      <c r="KNL35" s="30"/>
      <c r="KNM35" s="30"/>
      <c r="KNN35" s="30"/>
      <c r="KNO35" s="30"/>
      <c r="KNP35" s="30"/>
      <c r="KNQ35" s="30"/>
      <c r="KNR35" s="30"/>
      <c r="KNS35" s="30"/>
      <c r="KNT35" s="30"/>
      <c r="KNU35" s="30"/>
      <c r="KNV35" s="30"/>
      <c r="KNW35" s="30"/>
      <c r="KNX35" s="30"/>
      <c r="KNY35" s="30"/>
      <c r="KNZ35" s="30"/>
      <c r="KOA35" s="30"/>
      <c r="KOB35" s="30"/>
      <c r="KOC35" s="30"/>
      <c r="KOD35" s="30"/>
      <c r="KOE35" s="30"/>
      <c r="KOF35" s="30"/>
      <c r="KOG35" s="30"/>
      <c r="KOH35" s="30"/>
      <c r="KOI35" s="30"/>
      <c r="KOJ35" s="30"/>
      <c r="KOK35" s="30"/>
      <c r="KOL35" s="30"/>
      <c r="KOM35" s="30"/>
      <c r="KON35" s="30"/>
      <c r="KOO35" s="30"/>
      <c r="KOP35" s="30"/>
      <c r="KOQ35" s="30"/>
      <c r="KOR35" s="30"/>
      <c r="KOS35" s="30"/>
      <c r="KOT35" s="30"/>
      <c r="KOU35" s="30"/>
      <c r="KOV35" s="30"/>
      <c r="KOW35" s="30"/>
      <c r="KOX35" s="30"/>
      <c r="KOY35" s="30"/>
      <c r="KOZ35" s="30"/>
      <c r="KPA35" s="30"/>
      <c r="KPB35" s="30"/>
      <c r="KPC35" s="30"/>
      <c r="KPD35" s="30"/>
      <c r="KPE35" s="30"/>
      <c r="KPF35" s="30"/>
      <c r="KPG35" s="30"/>
      <c r="KPH35" s="30"/>
      <c r="KPI35" s="30"/>
      <c r="KPJ35" s="30"/>
      <c r="KPK35" s="30"/>
      <c r="KPL35" s="30"/>
      <c r="KPM35" s="30"/>
      <c r="KPN35" s="30"/>
      <c r="KPO35" s="30"/>
      <c r="KPP35" s="30"/>
      <c r="KPQ35" s="30"/>
      <c r="KPR35" s="30"/>
      <c r="KPS35" s="30"/>
      <c r="KPT35" s="30"/>
      <c r="KPU35" s="30"/>
      <c r="KPV35" s="30"/>
      <c r="KPW35" s="30"/>
      <c r="KPX35" s="30"/>
      <c r="KPY35" s="30"/>
      <c r="KPZ35" s="30"/>
      <c r="KQA35" s="30"/>
      <c r="KQB35" s="30"/>
      <c r="KQC35" s="30"/>
      <c r="KQD35" s="30"/>
      <c r="KQE35" s="30"/>
      <c r="KQF35" s="30"/>
      <c r="KQG35" s="30"/>
      <c r="KQH35" s="30"/>
      <c r="KQI35" s="30"/>
      <c r="KQJ35" s="30"/>
      <c r="KQK35" s="30"/>
      <c r="KQL35" s="30"/>
      <c r="KQM35" s="30"/>
      <c r="KQN35" s="30"/>
      <c r="KQO35" s="30"/>
      <c r="KQP35" s="30"/>
      <c r="KQQ35" s="30"/>
      <c r="KQR35" s="30"/>
      <c r="KQS35" s="30"/>
      <c r="KQT35" s="30"/>
      <c r="KQU35" s="30"/>
      <c r="KQV35" s="30"/>
      <c r="KQW35" s="30"/>
      <c r="KQX35" s="30"/>
      <c r="KQY35" s="30"/>
      <c r="KQZ35" s="30"/>
      <c r="KRA35" s="30"/>
      <c r="KRB35" s="30"/>
      <c r="KRC35" s="30"/>
      <c r="KRD35" s="30"/>
      <c r="KRE35" s="30"/>
      <c r="KRF35" s="30"/>
      <c r="KRG35" s="30"/>
      <c r="KRH35" s="30"/>
      <c r="KRI35" s="30"/>
      <c r="KRJ35" s="30"/>
      <c r="KRK35" s="30"/>
      <c r="KRL35" s="30"/>
      <c r="KRM35" s="30"/>
      <c r="KRN35" s="30"/>
      <c r="KRO35" s="30"/>
      <c r="KRP35" s="30"/>
      <c r="KRQ35" s="30"/>
      <c r="KRR35" s="30"/>
      <c r="KRS35" s="30"/>
      <c r="KRT35" s="30"/>
      <c r="KRU35" s="30"/>
      <c r="KRV35" s="30"/>
      <c r="KRW35" s="30"/>
      <c r="KRX35" s="30"/>
      <c r="KRY35" s="30"/>
      <c r="KRZ35" s="30"/>
      <c r="KSA35" s="30"/>
      <c r="KSB35" s="30"/>
      <c r="KSC35" s="30"/>
      <c r="KSD35" s="30"/>
      <c r="KSE35" s="30"/>
      <c r="KSF35" s="30"/>
      <c r="KSG35" s="30"/>
      <c r="KSH35" s="30"/>
      <c r="KSI35" s="30"/>
      <c r="KSJ35" s="30"/>
      <c r="KSK35" s="30"/>
      <c r="KSL35" s="30"/>
      <c r="KSM35" s="30"/>
      <c r="KSN35" s="30"/>
      <c r="KSO35" s="30"/>
      <c r="KSP35" s="30"/>
      <c r="KSQ35" s="30"/>
      <c r="KSR35" s="30"/>
      <c r="KSS35" s="30"/>
      <c r="KST35" s="30"/>
      <c r="KSU35" s="30"/>
      <c r="KSV35" s="30"/>
      <c r="KSW35" s="30"/>
      <c r="KSX35" s="30"/>
      <c r="KSY35" s="30"/>
      <c r="KSZ35" s="30"/>
      <c r="KTA35" s="30"/>
      <c r="KTB35" s="30"/>
      <c r="KTC35" s="30"/>
      <c r="KTD35" s="30"/>
      <c r="KTE35" s="30"/>
      <c r="KTF35" s="30"/>
      <c r="KTG35" s="30"/>
      <c r="KTH35" s="30"/>
      <c r="KTI35" s="30"/>
      <c r="KTJ35" s="30"/>
      <c r="KTK35" s="30"/>
      <c r="KTL35" s="30"/>
      <c r="KTM35" s="30"/>
      <c r="KTN35" s="30"/>
      <c r="KTO35" s="30"/>
      <c r="KTP35" s="30"/>
      <c r="KTQ35" s="30"/>
      <c r="KTR35" s="30"/>
      <c r="KTS35" s="30"/>
      <c r="KTT35" s="30"/>
      <c r="KTU35" s="30"/>
      <c r="KTV35" s="30"/>
      <c r="KTW35" s="30"/>
      <c r="KTX35" s="30"/>
      <c r="KTY35" s="30"/>
      <c r="KTZ35" s="30"/>
      <c r="KUA35" s="30"/>
      <c r="KUB35" s="30"/>
      <c r="KUC35" s="30"/>
      <c r="KUD35" s="30"/>
      <c r="KUE35" s="30"/>
      <c r="KUF35" s="30"/>
      <c r="KUG35" s="30"/>
      <c r="KUH35" s="30"/>
      <c r="KUI35" s="30"/>
      <c r="KUJ35" s="30"/>
      <c r="KUK35" s="30"/>
      <c r="KUL35" s="30"/>
      <c r="KUM35" s="30"/>
      <c r="KUN35" s="30"/>
      <c r="KUO35" s="30"/>
      <c r="KUP35" s="30"/>
      <c r="KUQ35" s="30"/>
      <c r="KUR35" s="30"/>
      <c r="KUS35" s="30"/>
      <c r="KUT35" s="30"/>
      <c r="KUU35" s="30"/>
      <c r="KUV35" s="30"/>
      <c r="KUW35" s="30"/>
      <c r="KUX35" s="30"/>
      <c r="KUY35" s="30"/>
      <c r="KUZ35" s="30"/>
      <c r="KVA35" s="30"/>
      <c r="KVB35" s="30"/>
      <c r="KVC35" s="30"/>
      <c r="KVD35" s="30"/>
      <c r="KVE35" s="30"/>
      <c r="KVF35" s="30"/>
      <c r="KVG35" s="30"/>
      <c r="KVH35" s="30"/>
      <c r="KVI35" s="30"/>
      <c r="KVJ35" s="30"/>
      <c r="KVK35" s="30"/>
      <c r="KVL35" s="30"/>
      <c r="KVM35" s="30"/>
      <c r="KVN35" s="30"/>
      <c r="KVO35" s="30"/>
      <c r="KVP35" s="30"/>
      <c r="KVQ35" s="30"/>
      <c r="KVR35" s="30"/>
      <c r="KVS35" s="30"/>
      <c r="KVT35" s="30"/>
      <c r="KVU35" s="30"/>
      <c r="KVV35" s="30"/>
      <c r="KVW35" s="30"/>
      <c r="KVX35" s="30"/>
      <c r="KVY35" s="30"/>
      <c r="KVZ35" s="30"/>
      <c r="KWA35" s="30"/>
      <c r="KWB35" s="30"/>
      <c r="KWC35" s="30"/>
      <c r="KWD35" s="30"/>
      <c r="KWE35" s="30"/>
      <c r="KWF35" s="30"/>
      <c r="KWG35" s="30"/>
      <c r="KWH35" s="30"/>
      <c r="KWI35" s="30"/>
      <c r="KWJ35" s="30"/>
      <c r="KWK35" s="30"/>
      <c r="KWL35" s="30"/>
      <c r="KWM35" s="30"/>
      <c r="KWN35" s="30"/>
      <c r="KWO35" s="30"/>
      <c r="KWP35" s="30"/>
      <c r="KWQ35" s="30"/>
      <c r="KWR35" s="30"/>
      <c r="KWS35" s="30"/>
      <c r="KWT35" s="30"/>
      <c r="KWU35" s="30"/>
      <c r="KWV35" s="30"/>
      <c r="KWW35" s="30"/>
      <c r="KWX35" s="30"/>
      <c r="KWY35" s="30"/>
      <c r="KWZ35" s="30"/>
      <c r="KXA35" s="30"/>
      <c r="KXB35" s="30"/>
      <c r="KXC35" s="30"/>
      <c r="KXD35" s="30"/>
      <c r="KXE35" s="30"/>
      <c r="KXF35" s="30"/>
      <c r="KXG35" s="30"/>
      <c r="KXH35" s="30"/>
      <c r="KXI35" s="30"/>
      <c r="KXJ35" s="30"/>
      <c r="KXK35" s="30"/>
      <c r="KXL35" s="30"/>
      <c r="KXM35" s="30"/>
      <c r="KXN35" s="30"/>
      <c r="KXO35" s="30"/>
      <c r="KXP35" s="30"/>
      <c r="KXQ35" s="30"/>
      <c r="KXR35" s="30"/>
      <c r="KXS35" s="30"/>
      <c r="KXT35" s="30"/>
      <c r="KXU35" s="30"/>
      <c r="KXV35" s="30"/>
      <c r="KXW35" s="30"/>
      <c r="KXX35" s="30"/>
      <c r="KXY35" s="30"/>
      <c r="KXZ35" s="30"/>
      <c r="KYA35" s="30"/>
      <c r="KYB35" s="30"/>
      <c r="KYC35" s="30"/>
      <c r="KYD35" s="30"/>
      <c r="KYE35" s="30"/>
      <c r="KYF35" s="30"/>
      <c r="KYG35" s="30"/>
      <c r="KYH35" s="30"/>
      <c r="KYI35" s="30"/>
      <c r="KYJ35" s="30"/>
      <c r="KYK35" s="30"/>
      <c r="KYL35" s="30"/>
      <c r="KYM35" s="30"/>
      <c r="KYN35" s="30"/>
      <c r="KYO35" s="30"/>
      <c r="KYP35" s="30"/>
      <c r="KYQ35" s="30"/>
      <c r="KYR35" s="30"/>
      <c r="KYS35" s="30"/>
      <c r="KYT35" s="30"/>
      <c r="KYU35" s="30"/>
      <c r="KYV35" s="30"/>
      <c r="KYW35" s="30"/>
      <c r="KYX35" s="30"/>
      <c r="KYY35" s="30"/>
      <c r="KYZ35" s="30"/>
      <c r="KZA35" s="30"/>
      <c r="KZB35" s="30"/>
      <c r="KZC35" s="30"/>
      <c r="KZD35" s="30"/>
      <c r="KZE35" s="30"/>
      <c r="KZF35" s="30"/>
      <c r="KZG35" s="30"/>
      <c r="KZH35" s="30"/>
      <c r="KZI35" s="30"/>
      <c r="KZJ35" s="30"/>
      <c r="KZK35" s="30"/>
      <c r="KZL35" s="30"/>
      <c r="KZM35" s="30"/>
      <c r="KZN35" s="30"/>
      <c r="KZO35" s="30"/>
      <c r="KZP35" s="30"/>
      <c r="KZQ35" s="30"/>
      <c r="KZR35" s="30"/>
      <c r="KZS35" s="30"/>
      <c r="KZT35" s="30"/>
      <c r="KZU35" s="30"/>
      <c r="KZV35" s="30"/>
      <c r="KZW35" s="30"/>
      <c r="KZX35" s="30"/>
      <c r="KZY35" s="30"/>
      <c r="KZZ35" s="30"/>
      <c r="LAA35" s="30"/>
      <c r="LAB35" s="30"/>
      <c r="LAC35" s="30"/>
      <c r="LAD35" s="30"/>
      <c r="LAE35" s="30"/>
      <c r="LAF35" s="30"/>
      <c r="LAG35" s="30"/>
      <c r="LAH35" s="30"/>
      <c r="LAI35" s="30"/>
      <c r="LAJ35" s="30"/>
      <c r="LAK35" s="30"/>
      <c r="LAL35" s="30"/>
      <c r="LAM35" s="30"/>
      <c r="LAN35" s="30"/>
      <c r="LAO35" s="30"/>
      <c r="LAP35" s="30"/>
      <c r="LAQ35" s="30"/>
      <c r="LAR35" s="30"/>
      <c r="LAS35" s="30"/>
      <c r="LAT35" s="30"/>
      <c r="LAU35" s="30"/>
      <c r="LAV35" s="30"/>
      <c r="LAW35" s="30"/>
      <c r="LAX35" s="30"/>
      <c r="LAY35" s="30"/>
      <c r="LAZ35" s="30"/>
      <c r="LBA35" s="30"/>
      <c r="LBB35" s="30"/>
      <c r="LBC35" s="30"/>
      <c r="LBD35" s="30"/>
      <c r="LBE35" s="30"/>
      <c r="LBF35" s="30"/>
      <c r="LBG35" s="30"/>
      <c r="LBH35" s="30"/>
      <c r="LBI35" s="30"/>
      <c r="LBJ35" s="30"/>
      <c r="LBK35" s="30"/>
      <c r="LBL35" s="30"/>
      <c r="LBM35" s="30"/>
      <c r="LBN35" s="30"/>
      <c r="LBO35" s="30"/>
      <c r="LBP35" s="30"/>
      <c r="LBQ35" s="30"/>
      <c r="LBR35" s="30"/>
      <c r="LBS35" s="30"/>
      <c r="LBT35" s="30"/>
      <c r="LBU35" s="30"/>
      <c r="LBV35" s="30"/>
      <c r="LBW35" s="30"/>
      <c r="LBX35" s="30"/>
      <c r="LBY35" s="30"/>
      <c r="LBZ35" s="30"/>
      <c r="LCA35" s="30"/>
      <c r="LCB35" s="30"/>
      <c r="LCC35" s="30"/>
      <c r="LCD35" s="30"/>
      <c r="LCE35" s="30"/>
      <c r="LCF35" s="30"/>
      <c r="LCG35" s="30"/>
      <c r="LCH35" s="30"/>
      <c r="LCI35" s="30"/>
      <c r="LCJ35" s="30"/>
      <c r="LCK35" s="30"/>
      <c r="LCL35" s="30"/>
      <c r="LCM35" s="30"/>
      <c r="LCN35" s="30"/>
      <c r="LCO35" s="30"/>
      <c r="LCP35" s="30"/>
      <c r="LCQ35" s="30"/>
      <c r="LCR35" s="30"/>
      <c r="LCS35" s="30"/>
      <c r="LCT35" s="30"/>
      <c r="LCU35" s="30"/>
      <c r="LCV35" s="30"/>
      <c r="LCW35" s="30"/>
      <c r="LCX35" s="30"/>
      <c r="LCY35" s="30"/>
      <c r="LCZ35" s="30"/>
      <c r="LDA35" s="30"/>
      <c r="LDB35" s="30"/>
      <c r="LDC35" s="30"/>
      <c r="LDD35" s="30"/>
      <c r="LDE35" s="30"/>
      <c r="LDF35" s="30"/>
      <c r="LDG35" s="30"/>
      <c r="LDH35" s="30"/>
      <c r="LDI35" s="30"/>
      <c r="LDJ35" s="30"/>
      <c r="LDK35" s="30"/>
      <c r="LDL35" s="30"/>
      <c r="LDM35" s="30"/>
      <c r="LDN35" s="30"/>
      <c r="LDO35" s="30"/>
      <c r="LDP35" s="30"/>
      <c r="LDQ35" s="30"/>
      <c r="LDR35" s="30"/>
      <c r="LDS35" s="30"/>
      <c r="LDT35" s="30"/>
      <c r="LDU35" s="30"/>
      <c r="LDV35" s="30"/>
      <c r="LDW35" s="30"/>
      <c r="LDX35" s="30"/>
      <c r="LDY35" s="30"/>
      <c r="LDZ35" s="30"/>
      <c r="LEA35" s="30"/>
      <c r="LEB35" s="30"/>
      <c r="LEC35" s="30"/>
      <c r="LED35" s="30"/>
      <c r="LEE35" s="30"/>
      <c r="LEF35" s="30"/>
      <c r="LEG35" s="30"/>
      <c r="LEH35" s="30"/>
      <c r="LEI35" s="30"/>
      <c r="LEJ35" s="30"/>
      <c r="LEK35" s="30"/>
      <c r="LEL35" s="30"/>
      <c r="LEM35" s="30"/>
      <c r="LEN35" s="30"/>
      <c r="LEO35" s="30"/>
      <c r="LEP35" s="30"/>
      <c r="LEQ35" s="30"/>
      <c r="LER35" s="30"/>
      <c r="LES35" s="30"/>
      <c r="LET35" s="30"/>
      <c r="LEU35" s="30"/>
      <c r="LEV35" s="30"/>
      <c r="LEW35" s="30"/>
      <c r="LEX35" s="30"/>
      <c r="LEY35" s="30"/>
      <c r="LEZ35" s="30"/>
      <c r="LFA35" s="30"/>
      <c r="LFB35" s="30"/>
      <c r="LFC35" s="30"/>
      <c r="LFD35" s="30"/>
      <c r="LFE35" s="30"/>
      <c r="LFF35" s="30"/>
      <c r="LFG35" s="30"/>
      <c r="LFH35" s="30"/>
      <c r="LFI35" s="30"/>
      <c r="LFJ35" s="30"/>
      <c r="LFK35" s="30"/>
      <c r="LFL35" s="30"/>
      <c r="LFM35" s="30"/>
      <c r="LFN35" s="30"/>
      <c r="LFO35" s="30"/>
      <c r="LFP35" s="30"/>
      <c r="LFQ35" s="30"/>
      <c r="LFR35" s="30"/>
      <c r="LFS35" s="30"/>
      <c r="LFT35" s="30"/>
      <c r="LFU35" s="30"/>
      <c r="LFV35" s="30"/>
      <c r="LFW35" s="30"/>
      <c r="LFX35" s="30"/>
      <c r="LFY35" s="30"/>
      <c r="LFZ35" s="30"/>
      <c r="LGA35" s="30"/>
      <c r="LGB35" s="30"/>
      <c r="LGC35" s="30"/>
      <c r="LGD35" s="30"/>
      <c r="LGE35" s="30"/>
      <c r="LGF35" s="30"/>
      <c r="LGG35" s="30"/>
      <c r="LGH35" s="30"/>
      <c r="LGI35" s="30"/>
      <c r="LGJ35" s="30"/>
      <c r="LGK35" s="30"/>
      <c r="LGL35" s="30"/>
      <c r="LGM35" s="30"/>
      <c r="LGN35" s="30"/>
      <c r="LGO35" s="30"/>
      <c r="LGP35" s="30"/>
      <c r="LGQ35" s="30"/>
      <c r="LGR35" s="30"/>
      <c r="LGS35" s="30"/>
      <c r="LGT35" s="30"/>
      <c r="LGU35" s="30"/>
      <c r="LGV35" s="30"/>
      <c r="LGW35" s="30"/>
      <c r="LGX35" s="30"/>
      <c r="LGY35" s="30"/>
      <c r="LGZ35" s="30"/>
      <c r="LHA35" s="30"/>
      <c r="LHB35" s="30"/>
      <c r="LHC35" s="30"/>
      <c r="LHD35" s="30"/>
      <c r="LHE35" s="30"/>
      <c r="LHF35" s="30"/>
      <c r="LHG35" s="30"/>
      <c r="LHH35" s="30"/>
      <c r="LHI35" s="30"/>
      <c r="LHJ35" s="30"/>
      <c r="LHK35" s="30"/>
      <c r="LHL35" s="30"/>
      <c r="LHM35" s="30"/>
      <c r="LHN35" s="30"/>
      <c r="LHO35" s="30"/>
      <c r="LHP35" s="30"/>
      <c r="LHQ35" s="30"/>
      <c r="LHR35" s="30"/>
      <c r="LHS35" s="30"/>
      <c r="LHT35" s="30"/>
      <c r="LHU35" s="30"/>
      <c r="LHV35" s="30"/>
      <c r="LHW35" s="30"/>
      <c r="LHX35" s="30"/>
      <c r="LHY35" s="30"/>
      <c r="LHZ35" s="30"/>
      <c r="LIA35" s="30"/>
      <c r="LIB35" s="30"/>
      <c r="LIC35" s="30"/>
      <c r="LID35" s="30"/>
      <c r="LIE35" s="30"/>
      <c r="LIF35" s="30"/>
      <c r="LIG35" s="30"/>
      <c r="LIH35" s="30"/>
      <c r="LII35" s="30"/>
      <c r="LIJ35" s="30"/>
      <c r="LIK35" s="30"/>
      <c r="LIL35" s="30"/>
      <c r="LIM35" s="30"/>
      <c r="LIN35" s="30"/>
      <c r="LIO35" s="30"/>
      <c r="LIP35" s="30"/>
      <c r="LIQ35" s="30"/>
      <c r="LIR35" s="30"/>
      <c r="LIS35" s="30"/>
      <c r="LIT35" s="30"/>
      <c r="LIU35" s="30"/>
      <c r="LIV35" s="30"/>
      <c r="LIW35" s="30"/>
      <c r="LIX35" s="30"/>
      <c r="LIY35" s="30"/>
      <c r="LIZ35" s="30"/>
      <c r="LJA35" s="30"/>
      <c r="LJB35" s="30"/>
      <c r="LJC35" s="30"/>
      <c r="LJD35" s="30"/>
      <c r="LJE35" s="30"/>
      <c r="LJF35" s="30"/>
      <c r="LJG35" s="30"/>
      <c r="LJH35" s="30"/>
      <c r="LJI35" s="30"/>
      <c r="LJJ35" s="30"/>
      <c r="LJK35" s="30"/>
      <c r="LJL35" s="30"/>
      <c r="LJM35" s="30"/>
      <c r="LJN35" s="30"/>
      <c r="LJO35" s="30"/>
      <c r="LJP35" s="30"/>
      <c r="LJQ35" s="30"/>
      <c r="LJR35" s="30"/>
      <c r="LJS35" s="30"/>
      <c r="LJT35" s="30"/>
      <c r="LJU35" s="30"/>
      <c r="LJV35" s="30"/>
      <c r="LJW35" s="30"/>
      <c r="LJX35" s="30"/>
      <c r="LJY35" s="30"/>
      <c r="LJZ35" s="30"/>
      <c r="LKA35" s="30"/>
      <c r="LKB35" s="30"/>
      <c r="LKC35" s="30"/>
      <c r="LKD35" s="30"/>
      <c r="LKE35" s="30"/>
      <c r="LKF35" s="30"/>
      <c r="LKG35" s="30"/>
      <c r="LKH35" s="30"/>
      <c r="LKI35" s="30"/>
      <c r="LKJ35" s="30"/>
      <c r="LKK35" s="30"/>
      <c r="LKL35" s="30"/>
      <c r="LKM35" s="30"/>
      <c r="LKN35" s="30"/>
      <c r="LKO35" s="30"/>
      <c r="LKP35" s="30"/>
      <c r="LKQ35" s="30"/>
      <c r="LKR35" s="30"/>
      <c r="LKS35" s="30"/>
      <c r="LKT35" s="30"/>
      <c r="LKU35" s="30"/>
      <c r="LKV35" s="30"/>
      <c r="LKW35" s="30"/>
      <c r="LKX35" s="30"/>
      <c r="LKY35" s="30"/>
      <c r="LKZ35" s="30"/>
      <c r="LLA35" s="30"/>
      <c r="LLB35" s="30"/>
      <c r="LLC35" s="30"/>
      <c r="LLD35" s="30"/>
      <c r="LLE35" s="30"/>
      <c r="LLF35" s="30"/>
      <c r="LLG35" s="30"/>
      <c r="LLH35" s="30"/>
      <c r="LLI35" s="30"/>
      <c r="LLJ35" s="30"/>
      <c r="LLK35" s="30"/>
      <c r="LLL35" s="30"/>
      <c r="LLM35" s="30"/>
      <c r="LLN35" s="30"/>
      <c r="LLO35" s="30"/>
      <c r="LLP35" s="30"/>
      <c r="LLQ35" s="30"/>
      <c r="LLR35" s="30"/>
      <c r="LLS35" s="30"/>
      <c r="LLT35" s="30"/>
      <c r="LLU35" s="30"/>
      <c r="LLV35" s="30"/>
      <c r="LLW35" s="30"/>
      <c r="LLX35" s="30"/>
      <c r="LLY35" s="30"/>
      <c r="LLZ35" s="30"/>
      <c r="LMA35" s="30"/>
      <c r="LMB35" s="30"/>
      <c r="LMC35" s="30"/>
      <c r="LMD35" s="30"/>
      <c r="LME35" s="30"/>
      <c r="LMF35" s="30"/>
      <c r="LMG35" s="30"/>
      <c r="LMH35" s="30"/>
      <c r="LMI35" s="30"/>
      <c r="LMJ35" s="30"/>
      <c r="LMK35" s="30"/>
      <c r="LML35" s="30"/>
      <c r="LMM35" s="30"/>
      <c r="LMN35" s="30"/>
      <c r="LMO35" s="30"/>
      <c r="LMP35" s="30"/>
      <c r="LMQ35" s="30"/>
      <c r="LMR35" s="30"/>
      <c r="LMS35" s="30"/>
      <c r="LMT35" s="30"/>
      <c r="LMU35" s="30"/>
      <c r="LMV35" s="30"/>
      <c r="LMW35" s="30"/>
      <c r="LMX35" s="30"/>
      <c r="LMY35" s="30"/>
      <c r="LMZ35" s="30"/>
      <c r="LNA35" s="30"/>
      <c r="LNB35" s="30"/>
      <c r="LNC35" s="30"/>
      <c r="LND35" s="30"/>
      <c r="LNE35" s="30"/>
      <c r="LNF35" s="30"/>
      <c r="LNG35" s="30"/>
      <c r="LNH35" s="30"/>
      <c r="LNI35" s="30"/>
      <c r="LNJ35" s="30"/>
      <c r="LNK35" s="30"/>
      <c r="LNL35" s="30"/>
      <c r="LNM35" s="30"/>
      <c r="LNN35" s="30"/>
      <c r="LNO35" s="30"/>
      <c r="LNP35" s="30"/>
      <c r="LNQ35" s="30"/>
      <c r="LNR35" s="30"/>
      <c r="LNS35" s="30"/>
      <c r="LNT35" s="30"/>
      <c r="LNU35" s="30"/>
      <c r="LNV35" s="30"/>
      <c r="LNW35" s="30"/>
      <c r="LNX35" s="30"/>
      <c r="LNY35" s="30"/>
      <c r="LNZ35" s="30"/>
      <c r="LOA35" s="30"/>
      <c r="LOB35" s="30"/>
      <c r="LOC35" s="30"/>
      <c r="LOD35" s="30"/>
      <c r="LOE35" s="30"/>
      <c r="LOF35" s="30"/>
      <c r="LOG35" s="30"/>
      <c r="LOH35" s="30"/>
      <c r="LOI35" s="30"/>
      <c r="LOJ35" s="30"/>
      <c r="LOK35" s="30"/>
      <c r="LOL35" s="30"/>
      <c r="LOM35" s="30"/>
      <c r="LON35" s="30"/>
      <c r="LOO35" s="30"/>
      <c r="LOP35" s="30"/>
      <c r="LOQ35" s="30"/>
      <c r="LOR35" s="30"/>
      <c r="LOS35" s="30"/>
      <c r="LOT35" s="30"/>
      <c r="LOU35" s="30"/>
      <c r="LOV35" s="30"/>
      <c r="LOW35" s="30"/>
      <c r="LOX35" s="30"/>
      <c r="LOY35" s="30"/>
      <c r="LOZ35" s="30"/>
      <c r="LPA35" s="30"/>
      <c r="LPB35" s="30"/>
      <c r="LPC35" s="30"/>
      <c r="LPD35" s="30"/>
      <c r="LPE35" s="30"/>
      <c r="LPF35" s="30"/>
      <c r="LPG35" s="30"/>
      <c r="LPH35" s="30"/>
      <c r="LPI35" s="30"/>
      <c r="LPJ35" s="30"/>
      <c r="LPK35" s="30"/>
      <c r="LPL35" s="30"/>
      <c r="LPM35" s="30"/>
      <c r="LPN35" s="30"/>
      <c r="LPO35" s="30"/>
      <c r="LPP35" s="30"/>
      <c r="LPQ35" s="30"/>
      <c r="LPR35" s="30"/>
      <c r="LPS35" s="30"/>
      <c r="LPT35" s="30"/>
      <c r="LPU35" s="30"/>
      <c r="LPV35" s="30"/>
      <c r="LPW35" s="30"/>
      <c r="LPX35" s="30"/>
      <c r="LPY35" s="30"/>
      <c r="LPZ35" s="30"/>
      <c r="LQA35" s="30"/>
      <c r="LQB35" s="30"/>
      <c r="LQC35" s="30"/>
      <c r="LQD35" s="30"/>
      <c r="LQE35" s="30"/>
      <c r="LQF35" s="30"/>
      <c r="LQG35" s="30"/>
      <c r="LQH35" s="30"/>
      <c r="LQI35" s="30"/>
      <c r="LQJ35" s="30"/>
      <c r="LQK35" s="30"/>
      <c r="LQL35" s="30"/>
      <c r="LQM35" s="30"/>
      <c r="LQN35" s="30"/>
      <c r="LQO35" s="30"/>
      <c r="LQP35" s="30"/>
      <c r="LQQ35" s="30"/>
      <c r="LQR35" s="30"/>
      <c r="LQS35" s="30"/>
      <c r="LQT35" s="30"/>
      <c r="LQU35" s="30"/>
      <c r="LQV35" s="30"/>
      <c r="LQW35" s="30"/>
      <c r="LQX35" s="30"/>
      <c r="LQY35" s="30"/>
      <c r="LQZ35" s="30"/>
      <c r="LRA35" s="30"/>
      <c r="LRB35" s="30"/>
      <c r="LRC35" s="30"/>
      <c r="LRD35" s="30"/>
      <c r="LRE35" s="30"/>
      <c r="LRF35" s="30"/>
      <c r="LRG35" s="30"/>
      <c r="LRH35" s="30"/>
      <c r="LRI35" s="30"/>
      <c r="LRJ35" s="30"/>
      <c r="LRK35" s="30"/>
      <c r="LRL35" s="30"/>
      <c r="LRM35" s="30"/>
      <c r="LRN35" s="30"/>
      <c r="LRO35" s="30"/>
      <c r="LRP35" s="30"/>
      <c r="LRQ35" s="30"/>
      <c r="LRR35" s="30"/>
      <c r="LRS35" s="30"/>
      <c r="LRT35" s="30"/>
      <c r="LRU35" s="30"/>
      <c r="LRV35" s="30"/>
      <c r="LRW35" s="30"/>
      <c r="LRX35" s="30"/>
      <c r="LRY35" s="30"/>
      <c r="LRZ35" s="30"/>
      <c r="LSA35" s="30"/>
      <c r="LSB35" s="30"/>
      <c r="LSC35" s="30"/>
      <c r="LSD35" s="30"/>
      <c r="LSE35" s="30"/>
      <c r="LSF35" s="30"/>
      <c r="LSG35" s="30"/>
      <c r="LSH35" s="30"/>
      <c r="LSI35" s="30"/>
      <c r="LSJ35" s="30"/>
      <c r="LSK35" s="30"/>
      <c r="LSL35" s="30"/>
      <c r="LSM35" s="30"/>
      <c r="LSN35" s="30"/>
      <c r="LSO35" s="30"/>
      <c r="LSP35" s="30"/>
      <c r="LSQ35" s="30"/>
      <c r="LSR35" s="30"/>
      <c r="LSS35" s="30"/>
      <c r="LST35" s="30"/>
      <c r="LSU35" s="30"/>
      <c r="LSV35" s="30"/>
      <c r="LSW35" s="30"/>
      <c r="LSX35" s="30"/>
      <c r="LSY35" s="30"/>
      <c r="LSZ35" s="30"/>
      <c r="LTA35" s="30"/>
      <c r="LTB35" s="30"/>
      <c r="LTC35" s="30"/>
      <c r="LTD35" s="30"/>
      <c r="LTE35" s="30"/>
      <c r="LTF35" s="30"/>
      <c r="LTG35" s="30"/>
      <c r="LTH35" s="30"/>
      <c r="LTI35" s="30"/>
      <c r="LTJ35" s="30"/>
      <c r="LTK35" s="30"/>
      <c r="LTL35" s="30"/>
      <c r="LTM35" s="30"/>
      <c r="LTN35" s="30"/>
      <c r="LTO35" s="30"/>
      <c r="LTP35" s="30"/>
      <c r="LTQ35" s="30"/>
      <c r="LTR35" s="30"/>
      <c r="LTS35" s="30"/>
      <c r="LTT35" s="30"/>
      <c r="LTU35" s="30"/>
      <c r="LTV35" s="30"/>
      <c r="LTW35" s="30"/>
      <c r="LTX35" s="30"/>
      <c r="LTY35" s="30"/>
      <c r="LTZ35" s="30"/>
      <c r="LUA35" s="30"/>
      <c r="LUB35" s="30"/>
      <c r="LUC35" s="30"/>
      <c r="LUD35" s="30"/>
      <c r="LUE35" s="30"/>
      <c r="LUF35" s="30"/>
      <c r="LUG35" s="30"/>
      <c r="LUH35" s="30"/>
      <c r="LUI35" s="30"/>
      <c r="LUJ35" s="30"/>
      <c r="LUK35" s="30"/>
      <c r="LUL35" s="30"/>
      <c r="LUM35" s="30"/>
      <c r="LUN35" s="30"/>
      <c r="LUO35" s="30"/>
      <c r="LUP35" s="30"/>
      <c r="LUQ35" s="30"/>
      <c r="LUR35" s="30"/>
      <c r="LUS35" s="30"/>
      <c r="LUT35" s="30"/>
      <c r="LUU35" s="30"/>
      <c r="LUV35" s="30"/>
      <c r="LUW35" s="30"/>
      <c r="LUX35" s="30"/>
      <c r="LUY35" s="30"/>
      <c r="LUZ35" s="30"/>
      <c r="LVA35" s="30"/>
      <c r="LVB35" s="30"/>
      <c r="LVC35" s="30"/>
      <c r="LVD35" s="30"/>
      <c r="LVE35" s="30"/>
      <c r="LVF35" s="30"/>
      <c r="LVG35" s="30"/>
      <c r="LVH35" s="30"/>
      <c r="LVI35" s="30"/>
      <c r="LVJ35" s="30"/>
      <c r="LVK35" s="30"/>
      <c r="LVL35" s="30"/>
      <c r="LVM35" s="30"/>
      <c r="LVN35" s="30"/>
      <c r="LVO35" s="30"/>
      <c r="LVP35" s="30"/>
      <c r="LVQ35" s="30"/>
      <c r="LVR35" s="30"/>
      <c r="LVS35" s="30"/>
      <c r="LVT35" s="30"/>
      <c r="LVU35" s="30"/>
      <c r="LVV35" s="30"/>
      <c r="LVW35" s="30"/>
      <c r="LVX35" s="30"/>
      <c r="LVY35" s="30"/>
      <c r="LVZ35" s="30"/>
      <c r="LWA35" s="30"/>
      <c r="LWB35" s="30"/>
      <c r="LWC35" s="30"/>
      <c r="LWD35" s="30"/>
      <c r="LWE35" s="30"/>
      <c r="LWF35" s="30"/>
      <c r="LWG35" s="30"/>
      <c r="LWH35" s="30"/>
      <c r="LWI35" s="30"/>
      <c r="LWJ35" s="30"/>
      <c r="LWK35" s="30"/>
      <c r="LWL35" s="30"/>
      <c r="LWM35" s="30"/>
      <c r="LWN35" s="30"/>
      <c r="LWO35" s="30"/>
      <c r="LWP35" s="30"/>
      <c r="LWQ35" s="30"/>
      <c r="LWR35" s="30"/>
      <c r="LWS35" s="30"/>
      <c r="LWT35" s="30"/>
      <c r="LWU35" s="30"/>
      <c r="LWV35" s="30"/>
      <c r="LWW35" s="30"/>
      <c r="LWX35" s="30"/>
      <c r="LWY35" s="30"/>
      <c r="LWZ35" s="30"/>
      <c r="LXA35" s="30"/>
      <c r="LXB35" s="30"/>
      <c r="LXC35" s="30"/>
      <c r="LXD35" s="30"/>
      <c r="LXE35" s="30"/>
      <c r="LXF35" s="30"/>
      <c r="LXG35" s="30"/>
      <c r="LXH35" s="30"/>
      <c r="LXI35" s="30"/>
      <c r="LXJ35" s="30"/>
      <c r="LXK35" s="30"/>
      <c r="LXL35" s="30"/>
      <c r="LXM35" s="30"/>
      <c r="LXN35" s="30"/>
      <c r="LXO35" s="30"/>
      <c r="LXP35" s="30"/>
      <c r="LXQ35" s="30"/>
      <c r="LXR35" s="30"/>
      <c r="LXS35" s="30"/>
      <c r="LXT35" s="30"/>
      <c r="LXU35" s="30"/>
      <c r="LXV35" s="30"/>
      <c r="LXW35" s="30"/>
      <c r="LXX35" s="30"/>
      <c r="LXY35" s="30"/>
      <c r="LXZ35" s="30"/>
      <c r="LYA35" s="30"/>
      <c r="LYB35" s="30"/>
      <c r="LYC35" s="30"/>
      <c r="LYD35" s="30"/>
      <c r="LYE35" s="30"/>
      <c r="LYF35" s="30"/>
      <c r="LYG35" s="30"/>
      <c r="LYH35" s="30"/>
      <c r="LYI35" s="30"/>
      <c r="LYJ35" s="30"/>
      <c r="LYK35" s="30"/>
      <c r="LYL35" s="30"/>
      <c r="LYM35" s="30"/>
      <c r="LYN35" s="30"/>
      <c r="LYO35" s="30"/>
      <c r="LYP35" s="30"/>
      <c r="LYQ35" s="30"/>
      <c r="LYR35" s="30"/>
      <c r="LYS35" s="30"/>
      <c r="LYT35" s="30"/>
      <c r="LYU35" s="30"/>
      <c r="LYV35" s="30"/>
      <c r="LYW35" s="30"/>
      <c r="LYX35" s="30"/>
      <c r="LYY35" s="30"/>
      <c r="LYZ35" s="30"/>
      <c r="LZA35" s="30"/>
      <c r="LZB35" s="30"/>
      <c r="LZC35" s="30"/>
      <c r="LZD35" s="30"/>
      <c r="LZE35" s="30"/>
      <c r="LZF35" s="30"/>
      <c r="LZG35" s="30"/>
      <c r="LZH35" s="30"/>
      <c r="LZI35" s="30"/>
      <c r="LZJ35" s="30"/>
      <c r="LZK35" s="30"/>
      <c r="LZL35" s="30"/>
      <c r="LZM35" s="30"/>
      <c r="LZN35" s="30"/>
      <c r="LZO35" s="30"/>
      <c r="LZP35" s="30"/>
      <c r="LZQ35" s="30"/>
      <c r="LZR35" s="30"/>
      <c r="LZS35" s="30"/>
      <c r="LZT35" s="30"/>
      <c r="LZU35" s="30"/>
      <c r="LZV35" s="30"/>
      <c r="LZW35" s="30"/>
      <c r="LZX35" s="30"/>
      <c r="LZY35" s="30"/>
      <c r="LZZ35" s="30"/>
      <c r="MAA35" s="30"/>
      <c r="MAB35" s="30"/>
      <c r="MAC35" s="30"/>
      <c r="MAD35" s="30"/>
      <c r="MAE35" s="30"/>
      <c r="MAF35" s="30"/>
      <c r="MAG35" s="30"/>
      <c r="MAH35" s="30"/>
      <c r="MAI35" s="30"/>
      <c r="MAJ35" s="30"/>
      <c r="MAK35" s="30"/>
      <c r="MAL35" s="30"/>
      <c r="MAM35" s="30"/>
      <c r="MAN35" s="30"/>
      <c r="MAO35" s="30"/>
      <c r="MAP35" s="30"/>
      <c r="MAQ35" s="30"/>
      <c r="MAR35" s="30"/>
      <c r="MAS35" s="30"/>
      <c r="MAT35" s="30"/>
      <c r="MAU35" s="30"/>
      <c r="MAV35" s="30"/>
      <c r="MAW35" s="30"/>
      <c r="MAX35" s="30"/>
      <c r="MAY35" s="30"/>
      <c r="MAZ35" s="30"/>
      <c r="MBA35" s="30"/>
      <c r="MBB35" s="30"/>
      <c r="MBC35" s="30"/>
      <c r="MBD35" s="30"/>
      <c r="MBE35" s="30"/>
      <c r="MBF35" s="30"/>
      <c r="MBG35" s="30"/>
      <c r="MBH35" s="30"/>
      <c r="MBI35" s="30"/>
      <c r="MBJ35" s="30"/>
      <c r="MBK35" s="30"/>
      <c r="MBL35" s="30"/>
      <c r="MBM35" s="30"/>
      <c r="MBN35" s="30"/>
      <c r="MBO35" s="30"/>
      <c r="MBP35" s="30"/>
      <c r="MBQ35" s="30"/>
      <c r="MBR35" s="30"/>
      <c r="MBS35" s="30"/>
      <c r="MBT35" s="30"/>
      <c r="MBU35" s="30"/>
      <c r="MBV35" s="30"/>
      <c r="MBW35" s="30"/>
      <c r="MBX35" s="30"/>
      <c r="MBY35" s="30"/>
      <c r="MBZ35" s="30"/>
      <c r="MCA35" s="30"/>
      <c r="MCB35" s="30"/>
      <c r="MCC35" s="30"/>
      <c r="MCD35" s="30"/>
      <c r="MCE35" s="30"/>
      <c r="MCF35" s="30"/>
      <c r="MCG35" s="30"/>
      <c r="MCH35" s="30"/>
      <c r="MCI35" s="30"/>
      <c r="MCJ35" s="30"/>
      <c r="MCK35" s="30"/>
      <c r="MCL35" s="30"/>
      <c r="MCM35" s="30"/>
      <c r="MCN35" s="30"/>
      <c r="MCO35" s="30"/>
      <c r="MCP35" s="30"/>
      <c r="MCQ35" s="30"/>
      <c r="MCR35" s="30"/>
      <c r="MCS35" s="30"/>
      <c r="MCT35" s="30"/>
      <c r="MCU35" s="30"/>
      <c r="MCV35" s="30"/>
      <c r="MCW35" s="30"/>
      <c r="MCX35" s="30"/>
      <c r="MCY35" s="30"/>
      <c r="MCZ35" s="30"/>
      <c r="MDA35" s="30"/>
      <c r="MDB35" s="30"/>
      <c r="MDC35" s="30"/>
      <c r="MDD35" s="30"/>
      <c r="MDE35" s="30"/>
      <c r="MDF35" s="30"/>
      <c r="MDG35" s="30"/>
      <c r="MDH35" s="30"/>
      <c r="MDI35" s="30"/>
      <c r="MDJ35" s="30"/>
      <c r="MDK35" s="30"/>
      <c r="MDL35" s="30"/>
      <c r="MDM35" s="30"/>
      <c r="MDN35" s="30"/>
      <c r="MDO35" s="30"/>
      <c r="MDP35" s="30"/>
      <c r="MDQ35" s="30"/>
      <c r="MDR35" s="30"/>
      <c r="MDS35" s="30"/>
      <c r="MDT35" s="30"/>
      <c r="MDU35" s="30"/>
      <c r="MDV35" s="30"/>
      <c r="MDW35" s="30"/>
      <c r="MDX35" s="30"/>
      <c r="MDY35" s="30"/>
      <c r="MDZ35" s="30"/>
      <c r="MEA35" s="30"/>
      <c r="MEB35" s="30"/>
      <c r="MEC35" s="30"/>
      <c r="MED35" s="30"/>
      <c r="MEE35" s="30"/>
      <c r="MEF35" s="30"/>
      <c r="MEG35" s="30"/>
      <c r="MEH35" s="30"/>
      <c r="MEI35" s="30"/>
      <c r="MEJ35" s="30"/>
      <c r="MEK35" s="30"/>
      <c r="MEL35" s="30"/>
      <c r="MEM35" s="30"/>
      <c r="MEN35" s="30"/>
      <c r="MEO35" s="30"/>
      <c r="MEP35" s="30"/>
      <c r="MEQ35" s="30"/>
      <c r="MER35" s="30"/>
      <c r="MES35" s="30"/>
      <c r="MET35" s="30"/>
      <c r="MEU35" s="30"/>
      <c r="MEV35" s="30"/>
      <c r="MEW35" s="30"/>
      <c r="MEX35" s="30"/>
      <c r="MEY35" s="30"/>
      <c r="MEZ35" s="30"/>
      <c r="MFA35" s="30"/>
      <c r="MFB35" s="30"/>
      <c r="MFC35" s="30"/>
      <c r="MFD35" s="30"/>
      <c r="MFE35" s="30"/>
      <c r="MFF35" s="30"/>
      <c r="MFG35" s="30"/>
      <c r="MFH35" s="30"/>
      <c r="MFI35" s="30"/>
      <c r="MFJ35" s="30"/>
      <c r="MFK35" s="30"/>
      <c r="MFL35" s="30"/>
      <c r="MFM35" s="30"/>
      <c r="MFN35" s="30"/>
      <c r="MFO35" s="30"/>
      <c r="MFP35" s="30"/>
      <c r="MFQ35" s="30"/>
      <c r="MFR35" s="30"/>
      <c r="MFS35" s="30"/>
      <c r="MFT35" s="30"/>
      <c r="MFU35" s="30"/>
      <c r="MFV35" s="30"/>
      <c r="MFW35" s="30"/>
      <c r="MFX35" s="30"/>
      <c r="MFY35" s="30"/>
      <c r="MFZ35" s="30"/>
      <c r="MGA35" s="30"/>
      <c r="MGB35" s="30"/>
      <c r="MGC35" s="30"/>
      <c r="MGD35" s="30"/>
      <c r="MGE35" s="30"/>
      <c r="MGF35" s="30"/>
      <c r="MGG35" s="30"/>
      <c r="MGH35" s="30"/>
      <c r="MGI35" s="30"/>
      <c r="MGJ35" s="30"/>
      <c r="MGK35" s="30"/>
      <c r="MGL35" s="30"/>
      <c r="MGM35" s="30"/>
      <c r="MGN35" s="30"/>
      <c r="MGO35" s="30"/>
      <c r="MGP35" s="30"/>
      <c r="MGQ35" s="30"/>
      <c r="MGR35" s="30"/>
      <c r="MGS35" s="30"/>
      <c r="MGT35" s="30"/>
      <c r="MGU35" s="30"/>
      <c r="MGV35" s="30"/>
      <c r="MGW35" s="30"/>
      <c r="MGX35" s="30"/>
      <c r="MGY35" s="30"/>
      <c r="MGZ35" s="30"/>
      <c r="MHA35" s="30"/>
      <c r="MHB35" s="30"/>
      <c r="MHC35" s="30"/>
      <c r="MHD35" s="30"/>
      <c r="MHE35" s="30"/>
      <c r="MHF35" s="30"/>
      <c r="MHG35" s="30"/>
      <c r="MHH35" s="30"/>
      <c r="MHI35" s="30"/>
      <c r="MHJ35" s="30"/>
      <c r="MHK35" s="30"/>
      <c r="MHL35" s="30"/>
      <c r="MHM35" s="30"/>
      <c r="MHN35" s="30"/>
      <c r="MHO35" s="30"/>
      <c r="MHP35" s="30"/>
      <c r="MHQ35" s="30"/>
      <c r="MHR35" s="30"/>
      <c r="MHS35" s="30"/>
      <c r="MHT35" s="30"/>
      <c r="MHU35" s="30"/>
      <c r="MHV35" s="30"/>
      <c r="MHW35" s="30"/>
      <c r="MHX35" s="30"/>
      <c r="MHY35" s="30"/>
      <c r="MHZ35" s="30"/>
      <c r="MIA35" s="30"/>
      <c r="MIB35" s="30"/>
      <c r="MIC35" s="30"/>
      <c r="MID35" s="30"/>
      <c r="MIE35" s="30"/>
      <c r="MIF35" s="30"/>
      <c r="MIG35" s="30"/>
      <c r="MIH35" s="30"/>
      <c r="MII35" s="30"/>
      <c r="MIJ35" s="30"/>
      <c r="MIK35" s="30"/>
      <c r="MIL35" s="30"/>
      <c r="MIM35" s="30"/>
      <c r="MIN35" s="30"/>
      <c r="MIO35" s="30"/>
      <c r="MIP35" s="30"/>
      <c r="MIQ35" s="30"/>
      <c r="MIR35" s="30"/>
      <c r="MIS35" s="30"/>
      <c r="MIT35" s="30"/>
      <c r="MIU35" s="30"/>
      <c r="MIV35" s="30"/>
      <c r="MIW35" s="30"/>
      <c r="MIX35" s="30"/>
      <c r="MIY35" s="30"/>
      <c r="MIZ35" s="30"/>
      <c r="MJA35" s="30"/>
      <c r="MJB35" s="30"/>
      <c r="MJC35" s="30"/>
      <c r="MJD35" s="30"/>
      <c r="MJE35" s="30"/>
      <c r="MJF35" s="30"/>
      <c r="MJG35" s="30"/>
      <c r="MJH35" s="30"/>
      <c r="MJI35" s="30"/>
      <c r="MJJ35" s="30"/>
      <c r="MJK35" s="30"/>
      <c r="MJL35" s="30"/>
      <c r="MJM35" s="30"/>
      <c r="MJN35" s="30"/>
      <c r="MJO35" s="30"/>
      <c r="MJP35" s="30"/>
      <c r="MJQ35" s="30"/>
      <c r="MJR35" s="30"/>
      <c r="MJS35" s="30"/>
      <c r="MJT35" s="30"/>
      <c r="MJU35" s="30"/>
      <c r="MJV35" s="30"/>
      <c r="MJW35" s="30"/>
      <c r="MJX35" s="30"/>
      <c r="MJY35" s="30"/>
      <c r="MJZ35" s="30"/>
      <c r="MKA35" s="30"/>
      <c r="MKB35" s="30"/>
      <c r="MKC35" s="30"/>
      <c r="MKD35" s="30"/>
      <c r="MKE35" s="30"/>
      <c r="MKF35" s="30"/>
      <c r="MKG35" s="30"/>
      <c r="MKH35" s="30"/>
      <c r="MKI35" s="30"/>
      <c r="MKJ35" s="30"/>
      <c r="MKK35" s="30"/>
      <c r="MKL35" s="30"/>
      <c r="MKM35" s="30"/>
      <c r="MKN35" s="30"/>
      <c r="MKO35" s="30"/>
      <c r="MKP35" s="30"/>
      <c r="MKQ35" s="30"/>
      <c r="MKR35" s="30"/>
      <c r="MKS35" s="30"/>
      <c r="MKT35" s="30"/>
      <c r="MKU35" s="30"/>
      <c r="MKV35" s="30"/>
      <c r="MKW35" s="30"/>
      <c r="MKX35" s="30"/>
      <c r="MKY35" s="30"/>
      <c r="MKZ35" s="30"/>
      <c r="MLA35" s="30"/>
      <c r="MLB35" s="30"/>
      <c r="MLC35" s="30"/>
      <c r="MLD35" s="30"/>
      <c r="MLE35" s="30"/>
      <c r="MLF35" s="30"/>
      <c r="MLG35" s="30"/>
      <c r="MLH35" s="30"/>
      <c r="MLI35" s="30"/>
      <c r="MLJ35" s="30"/>
      <c r="MLK35" s="30"/>
      <c r="MLL35" s="30"/>
      <c r="MLM35" s="30"/>
      <c r="MLN35" s="30"/>
      <c r="MLO35" s="30"/>
      <c r="MLP35" s="30"/>
      <c r="MLQ35" s="30"/>
      <c r="MLR35" s="30"/>
      <c r="MLS35" s="30"/>
      <c r="MLT35" s="30"/>
      <c r="MLU35" s="30"/>
      <c r="MLV35" s="30"/>
      <c r="MLW35" s="30"/>
      <c r="MLX35" s="30"/>
      <c r="MLY35" s="30"/>
      <c r="MLZ35" s="30"/>
      <c r="MMA35" s="30"/>
      <c r="MMB35" s="30"/>
      <c r="MMC35" s="30"/>
      <c r="MMD35" s="30"/>
      <c r="MME35" s="30"/>
      <c r="MMF35" s="30"/>
      <c r="MMG35" s="30"/>
      <c r="MMH35" s="30"/>
      <c r="MMI35" s="30"/>
      <c r="MMJ35" s="30"/>
      <c r="MMK35" s="30"/>
      <c r="MML35" s="30"/>
      <c r="MMM35" s="30"/>
      <c r="MMN35" s="30"/>
      <c r="MMO35" s="30"/>
      <c r="MMP35" s="30"/>
      <c r="MMQ35" s="30"/>
      <c r="MMR35" s="30"/>
      <c r="MMS35" s="30"/>
      <c r="MMT35" s="30"/>
      <c r="MMU35" s="30"/>
      <c r="MMV35" s="30"/>
      <c r="MMW35" s="30"/>
      <c r="MMX35" s="30"/>
      <c r="MMY35" s="30"/>
      <c r="MMZ35" s="30"/>
      <c r="MNA35" s="30"/>
      <c r="MNB35" s="30"/>
      <c r="MNC35" s="30"/>
      <c r="MND35" s="30"/>
      <c r="MNE35" s="30"/>
      <c r="MNF35" s="30"/>
      <c r="MNG35" s="30"/>
      <c r="MNH35" s="30"/>
      <c r="MNI35" s="30"/>
      <c r="MNJ35" s="30"/>
      <c r="MNK35" s="30"/>
      <c r="MNL35" s="30"/>
      <c r="MNM35" s="30"/>
      <c r="MNN35" s="30"/>
      <c r="MNO35" s="30"/>
      <c r="MNP35" s="30"/>
      <c r="MNQ35" s="30"/>
      <c r="MNR35" s="30"/>
      <c r="MNS35" s="30"/>
      <c r="MNT35" s="30"/>
      <c r="MNU35" s="30"/>
      <c r="MNV35" s="30"/>
      <c r="MNW35" s="30"/>
      <c r="MNX35" s="30"/>
      <c r="MNY35" s="30"/>
      <c r="MNZ35" s="30"/>
      <c r="MOA35" s="30"/>
      <c r="MOB35" s="30"/>
      <c r="MOC35" s="30"/>
      <c r="MOD35" s="30"/>
      <c r="MOE35" s="30"/>
      <c r="MOF35" s="30"/>
      <c r="MOG35" s="30"/>
      <c r="MOH35" s="30"/>
      <c r="MOI35" s="30"/>
      <c r="MOJ35" s="30"/>
      <c r="MOK35" s="30"/>
      <c r="MOL35" s="30"/>
      <c r="MOM35" s="30"/>
      <c r="MON35" s="30"/>
      <c r="MOO35" s="30"/>
      <c r="MOP35" s="30"/>
      <c r="MOQ35" s="30"/>
      <c r="MOR35" s="30"/>
      <c r="MOS35" s="30"/>
      <c r="MOT35" s="30"/>
      <c r="MOU35" s="30"/>
      <c r="MOV35" s="30"/>
      <c r="MOW35" s="30"/>
      <c r="MOX35" s="30"/>
      <c r="MOY35" s="30"/>
      <c r="MOZ35" s="30"/>
      <c r="MPA35" s="30"/>
      <c r="MPB35" s="30"/>
      <c r="MPC35" s="30"/>
      <c r="MPD35" s="30"/>
      <c r="MPE35" s="30"/>
      <c r="MPF35" s="30"/>
      <c r="MPG35" s="30"/>
      <c r="MPH35" s="30"/>
      <c r="MPI35" s="30"/>
      <c r="MPJ35" s="30"/>
      <c r="MPK35" s="30"/>
      <c r="MPL35" s="30"/>
      <c r="MPM35" s="30"/>
      <c r="MPN35" s="30"/>
      <c r="MPO35" s="30"/>
      <c r="MPP35" s="30"/>
      <c r="MPQ35" s="30"/>
      <c r="MPR35" s="30"/>
      <c r="MPS35" s="30"/>
      <c r="MPT35" s="30"/>
      <c r="MPU35" s="30"/>
      <c r="MPV35" s="30"/>
      <c r="MPW35" s="30"/>
      <c r="MPX35" s="30"/>
      <c r="MPY35" s="30"/>
      <c r="MPZ35" s="30"/>
      <c r="MQA35" s="30"/>
      <c r="MQB35" s="30"/>
      <c r="MQC35" s="30"/>
      <c r="MQD35" s="30"/>
      <c r="MQE35" s="30"/>
      <c r="MQF35" s="30"/>
      <c r="MQG35" s="30"/>
      <c r="MQH35" s="30"/>
      <c r="MQI35" s="30"/>
      <c r="MQJ35" s="30"/>
      <c r="MQK35" s="30"/>
      <c r="MQL35" s="30"/>
      <c r="MQM35" s="30"/>
      <c r="MQN35" s="30"/>
      <c r="MQO35" s="30"/>
      <c r="MQP35" s="30"/>
      <c r="MQQ35" s="30"/>
      <c r="MQR35" s="30"/>
      <c r="MQS35" s="30"/>
      <c r="MQT35" s="30"/>
      <c r="MQU35" s="30"/>
      <c r="MQV35" s="30"/>
      <c r="MQW35" s="30"/>
      <c r="MQX35" s="30"/>
      <c r="MQY35" s="30"/>
      <c r="MQZ35" s="30"/>
      <c r="MRA35" s="30"/>
      <c r="MRB35" s="30"/>
      <c r="MRC35" s="30"/>
      <c r="MRD35" s="30"/>
      <c r="MRE35" s="30"/>
      <c r="MRF35" s="30"/>
      <c r="MRG35" s="30"/>
      <c r="MRH35" s="30"/>
      <c r="MRI35" s="30"/>
      <c r="MRJ35" s="30"/>
      <c r="MRK35" s="30"/>
      <c r="MRL35" s="30"/>
      <c r="MRM35" s="30"/>
      <c r="MRN35" s="30"/>
      <c r="MRO35" s="30"/>
      <c r="MRP35" s="30"/>
      <c r="MRQ35" s="30"/>
      <c r="MRR35" s="30"/>
      <c r="MRS35" s="30"/>
      <c r="MRT35" s="30"/>
      <c r="MRU35" s="30"/>
      <c r="MRV35" s="30"/>
      <c r="MRW35" s="30"/>
      <c r="MRX35" s="30"/>
      <c r="MRY35" s="30"/>
      <c r="MRZ35" s="30"/>
      <c r="MSA35" s="30"/>
      <c r="MSB35" s="30"/>
      <c r="MSC35" s="30"/>
      <c r="MSD35" s="30"/>
      <c r="MSE35" s="30"/>
      <c r="MSF35" s="30"/>
      <c r="MSG35" s="30"/>
      <c r="MSH35" s="30"/>
      <c r="MSI35" s="30"/>
      <c r="MSJ35" s="30"/>
      <c r="MSK35" s="30"/>
      <c r="MSL35" s="30"/>
      <c r="MSM35" s="30"/>
      <c r="MSN35" s="30"/>
      <c r="MSO35" s="30"/>
      <c r="MSP35" s="30"/>
      <c r="MSQ35" s="30"/>
      <c r="MSR35" s="30"/>
      <c r="MSS35" s="30"/>
      <c r="MST35" s="30"/>
      <c r="MSU35" s="30"/>
      <c r="MSV35" s="30"/>
      <c r="MSW35" s="30"/>
      <c r="MSX35" s="30"/>
      <c r="MSY35" s="30"/>
      <c r="MSZ35" s="30"/>
      <c r="MTA35" s="30"/>
      <c r="MTB35" s="30"/>
      <c r="MTC35" s="30"/>
      <c r="MTD35" s="30"/>
      <c r="MTE35" s="30"/>
      <c r="MTF35" s="30"/>
      <c r="MTG35" s="30"/>
      <c r="MTH35" s="30"/>
      <c r="MTI35" s="30"/>
      <c r="MTJ35" s="30"/>
      <c r="MTK35" s="30"/>
      <c r="MTL35" s="30"/>
      <c r="MTM35" s="30"/>
      <c r="MTN35" s="30"/>
      <c r="MTO35" s="30"/>
      <c r="MTP35" s="30"/>
      <c r="MTQ35" s="30"/>
      <c r="MTR35" s="30"/>
      <c r="MTS35" s="30"/>
      <c r="MTT35" s="30"/>
      <c r="MTU35" s="30"/>
      <c r="MTV35" s="30"/>
      <c r="MTW35" s="30"/>
      <c r="MTX35" s="30"/>
      <c r="MTY35" s="30"/>
      <c r="MTZ35" s="30"/>
      <c r="MUA35" s="30"/>
      <c r="MUB35" s="30"/>
      <c r="MUC35" s="30"/>
      <c r="MUD35" s="30"/>
      <c r="MUE35" s="30"/>
      <c r="MUF35" s="30"/>
      <c r="MUG35" s="30"/>
      <c r="MUH35" s="30"/>
      <c r="MUI35" s="30"/>
      <c r="MUJ35" s="30"/>
      <c r="MUK35" s="30"/>
      <c r="MUL35" s="30"/>
      <c r="MUM35" s="30"/>
      <c r="MUN35" s="30"/>
      <c r="MUO35" s="30"/>
      <c r="MUP35" s="30"/>
      <c r="MUQ35" s="30"/>
      <c r="MUR35" s="30"/>
      <c r="MUS35" s="30"/>
      <c r="MUT35" s="30"/>
      <c r="MUU35" s="30"/>
      <c r="MUV35" s="30"/>
      <c r="MUW35" s="30"/>
      <c r="MUX35" s="30"/>
      <c r="MUY35" s="30"/>
      <c r="MUZ35" s="30"/>
      <c r="MVA35" s="30"/>
      <c r="MVB35" s="30"/>
      <c r="MVC35" s="30"/>
      <c r="MVD35" s="30"/>
      <c r="MVE35" s="30"/>
      <c r="MVF35" s="30"/>
      <c r="MVG35" s="30"/>
      <c r="MVH35" s="30"/>
      <c r="MVI35" s="30"/>
      <c r="MVJ35" s="30"/>
      <c r="MVK35" s="30"/>
      <c r="MVL35" s="30"/>
      <c r="MVM35" s="30"/>
      <c r="MVN35" s="30"/>
      <c r="MVO35" s="30"/>
      <c r="MVP35" s="30"/>
      <c r="MVQ35" s="30"/>
      <c r="MVR35" s="30"/>
      <c r="MVS35" s="30"/>
      <c r="MVT35" s="30"/>
      <c r="MVU35" s="30"/>
      <c r="MVV35" s="30"/>
      <c r="MVW35" s="30"/>
      <c r="MVX35" s="30"/>
      <c r="MVY35" s="30"/>
      <c r="MVZ35" s="30"/>
      <c r="MWA35" s="30"/>
      <c r="MWB35" s="30"/>
      <c r="MWC35" s="30"/>
      <c r="MWD35" s="30"/>
      <c r="MWE35" s="30"/>
      <c r="MWF35" s="30"/>
      <c r="MWG35" s="30"/>
      <c r="MWH35" s="30"/>
      <c r="MWI35" s="30"/>
      <c r="MWJ35" s="30"/>
      <c r="MWK35" s="30"/>
      <c r="MWL35" s="30"/>
      <c r="MWM35" s="30"/>
      <c r="MWN35" s="30"/>
      <c r="MWO35" s="30"/>
      <c r="MWP35" s="30"/>
      <c r="MWQ35" s="30"/>
      <c r="MWR35" s="30"/>
      <c r="MWS35" s="30"/>
      <c r="MWT35" s="30"/>
      <c r="MWU35" s="30"/>
      <c r="MWV35" s="30"/>
      <c r="MWW35" s="30"/>
      <c r="MWX35" s="30"/>
      <c r="MWY35" s="30"/>
      <c r="MWZ35" s="30"/>
      <c r="MXA35" s="30"/>
      <c r="MXB35" s="30"/>
      <c r="MXC35" s="30"/>
      <c r="MXD35" s="30"/>
      <c r="MXE35" s="30"/>
      <c r="MXF35" s="30"/>
      <c r="MXG35" s="30"/>
      <c r="MXH35" s="30"/>
      <c r="MXI35" s="30"/>
      <c r="MXJ35" s="30"/>
      <c r="MXK35" s="30"/>
      <c r="MXL35" s="30"/>
      <c r="MXM35" s="30"/>
      <c r="MXN35" s="30"/>
      <c r="MXO35" s="30"/>
      <c r="MXP35" s="30"/>
      <c r="MXQ35" s="30"/>
      <c r="MXR35" s="30"/>
      <c r="MXS35" s="30"/>
      <c r="MXT35" s="30"/>
      <c r="MXU35" s="30"/>
      <c r="MXV35" s="30"/>
      <c r="MXW35" s="30"/>
      <c r="MXX35" s="30"/>
      <c r="MXY35" s="30"/>
      <c r="MXZ35" s="30"/>
      <c r="MYA35" s="30"/>
      <c r="MYB35" s="30"/>
      <c r="MYC35" s="30"/>
      <c r="MYD35" s="30"/>
      <c r="MYE35" s="30"/>
      <c r="MYF35" s="30"/>
      <c r="MYG35" s="30"/>
      <c r="MYH35" s="30"/>
      <c r="MYI35" s="30"/>
      <c r="MYJ35" s="30"/>
      <c r="MYK35" s="30"/>
      <c r="MYL35" s="30"/>
      <c r="MYM35" s="30"/>
      <c r="MYN35" s="30"/>
      <c r="MYO35" s="30"/>
      <c r="MYP35" s="30"/>
      <c r="MYQ35" s="30"/>
      <c r="MYR35" s="30"/>
      <c r="MYS35" s="30"/>
      <c r="MYT35" s="30"/>
      <c r="MYU35" s="30"/>
      <c r="MYV35" s="30"/>
      <c r="MYW35" s="30"/>
      <c r="MYX35" s="30"/>
      <c r="MYY35" s="30"/>
      <c r="MYZ35" s="30"/>
      <c r="MZA35" s="30"/>
      <c r="MZB35" s="30"/>
      <c r="MZC35" s="30"/>
      <c r="MZD35" s="30"/>
      <c r="MZE35" s="30"/>
      <c r="MZF35" s="30"/>
      <c r="MZG35" s="30"/>
      <c r="MZH35" s="30"/>
      <c r="MZI35" s="30"/>
      <c r="MZJ35" s="30"/>
      <c r="MZK35" s="30"/>
      <c r="MZL35" s="30"/>
      <c r="MZM35" s="30"/>
      <c r="MZN35" s="30"/>
      <c r="MZO35" s="30"/>
      <c r="MZP35" s="30"/>
      <c r="MZQ35" s="30"/>
      <c r="MZR35" s="30"/>
      <c r="MZS35" s="30"/>
      <c r="MZT35" s="30"/>
      <c r="MZU35" s="30"/>
      <c r="MZV35" s="30"/>
      <c r="MZW35" s="30"/>
      <c r="MZX35" s="30"/>
      <c r="MZY35" s="30"/>
      <c r="MZZ35" s="30"/>
      <c r="NAA35" s="30"/>
      <c r="NAB35" s="30"/>
      <c r="NAC35" s="30"/>
      <c r="NAD35" s="30"/>
      <c r="NAE35" s="30"/>
      <c r="NAF35" s="30"/>
      <c r="NAG35" s="30"/>
      <c r="NAH35" s="30"/>
      <c r="NAI35" s="30"/>
      <c r="NAJ35" s="30"/>
      <c r="NAK35" s="30"/>
      <c r="NAL35" s="30"/>
      <c r="NAM35" s="30"/>
      <c r="NAN35" s="30"/>
      <c r="NAO35" s="30"/>
      <c r="NAP35" s="30"/>
      <c r="NAQ35" s="30"/>
      <c r="NAR35" s="30"/>
      <c r="NAS35" s="30"/>
      <c r="NAT35" s="30"/>
      <c r="NAU35" s="30"/>
      <c r="NAV35" s="30"/>
      <c r="NAW35" s="30"/>
      <c r="NAX35" s="30"/>
      <c r="NAY35" s="30"/>
      <c r="NAZ35" s="30"/>
      <c r="NBA35" s="30"/>
      <c r="NBB35" s="30"/>
      <c r="NBC35" s="30"/>
      <c r="NBD35" s="30"/>
      <c r="NBE35" s="30"/>
      <c r="NBF35" s="30"/>
      <c r="NBG35" s="30"/>
      <c r="NBH35" s="30"/>
      <c r="NBI35" s="30"/>
      <c r="NBJ35" s="30"/>
      <c r="NBK35" s="30"/>
      <c r="NBL35" s="30"/>
      <c r="NBM35" s="30"/>
      <c r="NBN35" s="30"/>
      <c r="NBO35" s="30"/>
      <c r="NBP35" s="30"/>
      <c r="NBQ35" s="30"/>
      <c r="NBR35" s="30"/>
      <c r="NBS35" s="30"/>
      <c r="NBT35" s="30"/>
      <c r="NBU35" s="30"/>
      <c r="NBV35" s="30"/>
      <c r="NBW35" s="30"/>
      <c r="NBX35" s="30"/>
      <c r="NBY35" s="30"/>
      <c r="NBZ35" s="30"/>
      <c r="NCA35" s="30"/>
      <c r="NCB35" s="30"/>
      <c r="NCC35" s="30"/>
      <c r="NCD35" s="30"/>
      <c r="NCE35" s="30"/>
      <c r="NCF35" s="30"/>
      <c r="NCG35" s="30"/>
      <c r="NCH35" s="30"/>
      <c r="NCI35" s="30"/>
      <c r="NCJ35" s="30"/>
      <c r="NCK35" s="30"/>
      <c r="NCL35" s="30"/>
      <c r="NCM35" s="30"/>
      <c r="NCN35" s="30"/>
      <c r="NCO35" s="30"/>
      <c r="NCP35" s="30"/>
      <c r="NCQ35" s="30"/>
      <c r="NCR35" s="30"/>
      <c r="NCS35" s="30"/>
      <c r="NCT35" s="30"/>
      <c r="NCU35" s="30"/>
      <c r="NCV35" s="30"/>
      <c r="NCW35" s="30"/>
      <c r="NCX35" s="30"/>
      <c r="NCY35" s="30"/>
      <c r="NCZ35" s="30"/>
      <c r="NDA35" s="30"/>
      <c r="NDB35" s="30"/>
      <c r="NDC35" s="30"/>
      <c r="NDD35" s="30"/>
      <c r="NDE35" s="30"/>
      <c r="NDF35" s="30"/>
      <c r="NDG35" s="30"/>
      <c r="NDH35" s="30"/>
      <c r="NDI35" s="30"/>
      <c r="NDJ35" s="30"/>
      <c r="NDK35" s="30"/>
      <c r="NDL35" s="30"/>
      <c r="NDM35" s="30"/>
      <c r="NDN35" s="30"/>
      <c r="NDO35" s="30"/>
      <c r="NDP35" s="30"/>
      <c r="NDQ35" s="30"/>
      <c r="NDR35" s="30"/>
      <c r="NDS35" s="30"/>
      <c r="NDT35" s="30"/>
      <c r="NDU35" s="30"/>
      <c r="NDV35" s="30"/>
      <c r="NDW35" s="30"/>
      <c r="NDX35" s="30"/>
      <c r="NDY35" s="30"/>
      <c r="NDZ35" s="30"/>
      <c r="NEA35" s="30"/>
      <c r="NEB35" s="30"/>
      <c r="NEC35" s="30"/>
      <c r="NED35" s="30"/>
      <c r="NEE35" s="30"/>
      <c r="NEF35" s="30"/>
      <c r="NEG35" s="30"/>
      <c r="NEH35" s="30"/>
      <c r="NEI35" s="30"/>
      <c r="NEJ35" s="30"/>
      <c r="NEK35" s="30"/>
      <c r="NEL35" s="30"/>
      <c r="NEM35" s="30"/>
      <c r="NEN35" s="30"/>
      <c r="NEO35" s="30"/>
      <c r="NEP35" s="30"/>
      <c r="NEQ35" s="30"/>
      <c r="NER35" s="30"/>
      <c r="NES35" s="30"/>
      <c r="NET35" s="30"/>
      <c r="NEU35" s="30"/>
      <c r="NEV35" s="30"/>
      <c r="NEW35" s="30"/>
      <c r="NEX35" s="30"/>
      <c r="NEY35" s="30"/>
      <c r="NEZ35" s="30"/>
      <c r="NFA35" s="30"/>
      <c r="NFB35" s="30"/>
      <c r="NFC35" s="30"/>
      <c r="NFD35" s="30"/>
      <c r="NFE35" s="30"/>
      <c r="NFF35" s="30"/>
      <c r="NFG35" s="30"/>
      <c r="NFH35" s="30"/>
      <c r="NFI35" s="30"/>
      <c r="NFJ35" s="30"/>
      <c r="NFK35" s="30"/>
      <c r="NFL35" s="30"/>
      <c r="NFM35" s="30"/>
      <c r="NFN35" s="30"/>
      <c r="NFO35" s="30"/>
      <c r="NFP35" s="30"/>
      <c r="NFQ35" s="30"/>
      <c r="NFR35" s="30"/>
      <c r="NFS35" s="30"/>
      <c r="NFT35" s="30"/>
      <c r="NFU35" s="30"/>
      <c r="NFV35" s="30"/>
      <c r="NFW35" s="30"/>
      <c r="NFX35" s="30"/>
      <c r="NFY35" s="30"/>
      <c r="NFZ35" s="30"/>
      <c r="NGA35" s="30"/>
      <c r="NGB35" s="30"/>
      <c r="NGC35" s="30"/>
      <c r="NGD35" s="30"/>
      <c r="NGE35" s="30"/>
      <c r="NGF35" s="30"/>
      <c r="NGG35" s="30"/>
      <c r="NGH35" s="30"/>
      <c r="NGI35" s="30"/>
      <c r="NGJ35" s="30"/>
      <c r="NGK35" s="30"/>
      <c r="NGL35" s="30"/>
      <c r="NGM35" s="30"/>
      <c r="NGN35" s="30"/>
      <c r="NGO35" s="30"/>
      <c r="NGP35" s="30"/>
      <c r="NGQ35" s="30"/>
      <c r="NGR35" s="30"/>
      <c r="NGS35" s="30"/>
      <c r="NGT35" s="30"/>
      <c r="NGU35" s="30"/>
      <c r="NGV35" s="30"/>
      <c r="NGW35" s="30"/>
      <c r="NGX35" s="30"/>
      <c r="NGY35" s="30"/>
      <c r="NGZ35" s="30"/>
      <c r="NHA35" s="30"/>
      <c r="NHB35" s="30"/>
      <c r="NHC35" s="30"/>
      <c r="NHD35" s="30"/>
      <c r="NHE35" s="30"/>
      <c r="NHF35" s="30"/>
      <c r="NHG35" s="30"/>
      <c r="NHH35" s="30"/>
      <c r="NHI35" s="30"/>
      <c r="NHJ35" s="30"/>
      <c r="NHK35" s="30"/>
      <c r="NHL35" s="30"/>
      <c r="NHM35" s="30"/>
      <c r="NHN35" s="30"/>
      <c r="NHO35" s="30"/>
      <c r="NHP35" s="30"/>
      <c r="NHQ35" s="30"/>
      <c r="NHR35" s="30"/>
      <c r="NHS35" s="30"/>
      <c r="NHT35" s="30"/>
      <c r="NHU35" s="30"/>
      <c r="NHV35" s="30"/>
      <c r="NHW35" s="30"/>
      <c r="NHX35" s="30"/>
      <c r="NHY35" s="30"/>
      <c r="NHZ35" s="30"/>
      <c r="NIA35" s="30"/>
      <c r="NIB35" s="30"/>
      <c r="NIC35" s="30"/>
      <c r="NID35" s="30"/>
      <c r="NIE35" s="30"/>
      <c r="NIF35" s="30"/>
      <c r="NIG35" s="30"/>
      <c r="NIH35" s="30"/>
      <c r="NII35" s="30"/>
      <c r="NIJ35" s="30"/>
      <c r="NIK35" s="30"/>
      <c r="NIL35" s="30"/>
      <c r="NIM35" s="30"/>
      <c r="NIN35" s="30"/>
      <c r="NIO35" s="30"/>
      <c r="NIP35" s="30"/>
      <c r="NIQ35" s="30"/>
      <c r="NIR35" s="30"/>
      <c r="NIS35" s="30"/>
      <c r="NIT35" s="30"/>
      <c r="NIU35" s="30"/>
      <c r="NIV35" s="30"/>
      <c r="NIW35" s="30"/>
      <c r="NIX35" s="30"/>
      <c r="NIY35" s="30"/>
      <c r="NIZ35" s="30"/>
      <c r="NJA35" s="30"/>
      <c r="NJB35" s="30"/>
      <c r="NJC35" s="30"/>
      <c r="NJD35" s="30"/>
      <c r="NJE35" s="30"/>
      <c r="NJF35" s="30"/>
      <c r="NJG35" s="30"/>
      <c r="NJH35" s="30"/>
      <c r="NJI35" s="30"/>
      <c r="NJJ35" s="30"/>
      <c r="NJK35" s="30"/>
      <c r="NJL35" s="30"/>
      <c r="NJM35" s="30"/>
      <c r="NJN35" s="30"/>
      <c r="NJO35" s="30"/>
      <c r="NJP35" s="30"/>
      <c r="NJQ35" s="30"/>
      <c r="NJR35" s="30"/>
      <c r="NJS35" s="30"/>
      <c r="NJT35" s="30"/>
      <c r="NJU35" s="30"/>
      <c r="NJV35" s="30"/>
      <c r="NJW35" s="30"/>
      <c r="NJX35" s="30"/>
      <c r="NJY35" s="30"/>
      <c r="NJZ35" s="30"/>
      <c r="NKA35" s="30"/>
      <c r="NKB35" s="30"/>
      <c r="NKC35" s="30"/>
      <c r="NKD35" s="30"/>
      <c r="NKE35" s="30"/>
      <c r="NKF35" s="30"/>
      <c r="NKG35" s="30"/>
      <c r="NKH35" s="30"/>
      <c r="NKI35" s="30"/>
      <c r="NKJ35" s="30"/>
      <c r="NKK35" s="30"/>
      <c r="NKL35" s="30"/>
      <c r="NKM35" s="30"/>
      <c r="NKN35" s="30"/>
      <c r="NKO35" s="30"/>
      <c r="NKP35" s="30"/>
      <c r="NKQ35" s="30"/>
      <c r="NKR35" s="30"/>
      <c r="NKS35" s="30"/>
      <c r="NKT35" s="30"/>
      <c r="NKU35" s="30"/>
      <c r="NKV35" s="30"/>
      <c r="NKW35" s="30"/>
      <c r="NKX35" s="30"/>
      <c r="NKY35" s="30"/>
      <c r="NKZ35" s="30"/>
      <c r="NLA35" s="30"/>
      <c r="NLB35" s="30"/>
      <c r="NLC35" s="30"/>
      <c r="NLD35" s="30"/>
      <c r="NLE35" s="30"/>
      <c r="NLF35" s="30"/>
      <c r="NLG35" s="30"/>
      <c r="NLH35" s="30"/>
      <c r="NLI35" s="30"/>
      <c r="NLJ35" s="30"/>
      <c r="NLK35" s="30"/>
      <c r="NLL35" s="30"/>
      <c r="NLM35" s="30"/>
      <c r="NLN35" s="30"/>
      <c r="NLO35" s="30"/>
      <c r="NLP35" s="30"/>
      <c r="NLQ35" s="30"/>
      <c r="NLR35" s="30"/>
      <c r="NLS35" s="30"/>
      <c r="NLT35" s="30"/>
      <c r="NLU35" s="30"/>
      <c r="NLV35" s="30"/>
      <c r="NLW35" s="30"/>
      <c r="NLX35" s="30"/>
      <c r="NLY35" s="30"/>
      <c r="NLZ35" s="30"/>
      <c r="NMA35" s="30"/>
      <c r="NMB35" s="30"/>
      <c r="NMC35" s="30"/>
      <c r="NMD35" s="30"/>
      <c r="NME35" s="30"/>
      <c r="NMF35" s="30"/>
      <c r="NMG35" s="30"/>
      <c r="NMH35" s="30"/>
      <c r="NMI35" s="30"/>
      <c r="NMJ35" s="30"/>
      <c r="NMK35" s="30"/>
      <c r="NML35" s="30"/>
      <c r="NMM35" s="30"/>
      <c r="NMN35" s="30"/>
      <c r="NMO35" s="30"/>
      <c r="NMP35" s="30"/>
      <c r="NMQ35" s="30"/>
      <c r="NMR35" s="30"/>
      <c r="NMS35" s="30"/>
      <c r="NMT35" s="30"/>
      <c r="NMU35" s="30"/>
      <c r="NMV35" s="30"/>
      <c r="NMW35" s="30"/>
      <c r="NMX35" s="30"/>
      <c r="NMY35" s="30"/>
      <c r="NMZ35" s="30"/>
      <c r="NNA35" s="30"/>
      <c r="NNB35" s="30"/>
      <c r="NNC35" s="30"/>
      <c r="NND35" s="30"/>
      <c r="NNE35" s="30"/>
      <c r="NNF35" s="30"/>
      <c r="NNG35" s="30"/>
      <c r="NNH35" s="30"/>
      <c r="NNI35" s="30"/>
      <c r="NNJ35" s="30"/>
      <c r="NNK35" s="30"/>
      <c r="NNL35" s="30"/>
      <c r="NNM35" s="30"/>
      <c r="NNN35" s="30"/>
      <c r="NNO35" s="30"/>
      <c r="NNP35" s="30"/>
      <c r="NNQ35" s="30"/>
      <c r="NNR35" s="30"/>
      <c r="NNS35" s="30"/>
      <c r="NNT35" s="30"/>
      <c r="NNU35" s="30"/>
      <c r="NNV35" s="30"/>
      <c r="NNW35" s="30"/>
      <c r="NNX35" s="30"/>
      <c r="NNY35" s="30"/>
      <c r="NNZ35" s="30"/>
      <c r="NOA35" s="30"/>
      <c r="NOB35" s="30"/>
      <c r="NOC35" s="30"/>
      <c r="NOD35" s="30"/>
      <c r="NOE35" s="30"/>
      <c r="NOF35" s="30"/>
      <c r="NOG35" s="30"/>
      <c r="NOH35" s="30"/>
      <c r="NOI35" s="30"/>
      <c r="NOJ35" s="30"/>
      <c r="NOK35" s="30"/>
      <c r="NOL35" s="30"/>
      <c r="NOM35" s="30"/>
      <c r="NON35" s="30"/>
      <c r="NOO35" s="30"/>
      <c r="NOP35" s="30"/>
      <c r="NOQ35" s="30"/>
      <c r="NOR35" s="30"/>
      <c r="NOS35" s="30"/>
      <c r="NOT35" s="30"/>
      <c r="NOU35" s="30"/>
      <c r="NOV35" s="30"/>
      <c r="NOW35" s="30"/>
      <c r="NOX35" s="30"/>
      <c r="NOY35" s="30"/>
      <c r="NOZ35" s="30"/>
      <c r="NPA35" s="30"/>
      <c r="NPB35" s="30"/>
      <c r="NPC35" s="30"/>
      <c r="NPD35" s="30"/>
      <c r="NPE35" s="30"/>
      <c r="NPF35" s="30"/>
      <c r="NPG35" s="30"/>
      <c r="NPH35" s="30"/>
      <c r="NPI35" s="30"/>
      <c r="NPJ35" s="30"/>
      <c r="NPK35" s="30"/>
      <c r="NPL35" s="30"/>
      <c r="NPM35" s="30"/>
      <c r="NPN35" s="30"/>
      <c r="NPO35" s="30"/>
      <c r="NPP35" s="30"/>
      <c r="NPQ35" s="30"/>
      <c r="NPR35" s="30"/>
      <c r="NPS35" s="30"/>
      <c r="NPT35" s="30"/>
      <c r="NPU35" s="30"/>
      <c r="NPV35" s="30"/>
      <c r="NPW35" s="30"/>
      <c r="NPX35" s="30"/>
      <c r="NPY35" s="30"/>
      <c r="NPZ35" s="30"/>
      <c r="NQA35" s="30"/>
      <c r="NQB35" s="30"/>
      <c r="NQC35" s="30"/>
      <c r="NQD35" s="30"/>
      <c r="NQE35" s="30"/>
      <c r="NQF35" s="30"/>
      <c r="NQG35" s="30"/>
      <c r="NQH35" s="30"/>
      <c r="NQI35" s="30"/>
      <c r="NQJ35" s="30"/>
      <c r="NQK35" s="30"/>
      <c r="NQL35" s="30"/>
      <c r="NQM35" s="30"/>
      <c r="NQN35" s="30"/>
      <c r="NQO35" s="30"/>
      <c r="NQP35" s="30"/>
      <c r="NQQ35" s="30"/>
      <c r="NQR35" s="30"/>
      <c r="NQS35" s="30"/>
      <c r="NQT35" s="30"/>
      <c r="NQU35" s="30"/>
      <c r="NQV35" s="30"/>
      <c r="NQW35" s="30"/>
      <c r="NQX35" s="30"/>
      <c r="NQY35" s="30"/>
      <c r="NQZ35" s="30"/>
      <c r="NRA35" s="30"/>
      <c r="NRB35" s="30"/>
      <c r="NRC35" s="30"/>
      <c r="NRD35" s="30"/>
      <c r="NRE35" s="30"/>
      <c r="NRF35" s="30"/>
      <c r="NRG35" s="30"/>
      <c r="NRH35" s="30"/>
      <c r="NRI35" s="30"/>
      <c r="NRJ35" s="30"/>
      <c r="NRK35" s="30"/>
      <c r="NRL35" s="30"/>
      <c r="NRM35" s="30"/>
      <c r="NRN35" s="30"/>
      <c r="NRO35" s="30"/>
      <c r="NRP35" s="30"/>
      <c r="NRQ35" s="30"/>
      <c r="NRR35" s="30"/>
      <c r="NRS35" s="30"/>
      <c r="NRT35" s="30"/>
      <c r="NRU35" s="30"/>
      <c r="NRV35" s="30"/>
      <c r="NRW35" s="30"/>
      <c r="NRX35" s="30"/>
      <c r="NRY35" s="30"/>
      <c r="NRZ35" s="30"/>
      <c r="NSA35" s="30"/>
      <c r="NSB35" s="30"/>
      <c r="NSC35" s="30"/>
      <c r="NSD35" s="30"/>
      <c r="NSE35" s="30"/>
      <c r="NSF35" s="30"/>
      <c r="NSG35" s="30"/>
      <c r="NSH35" s="30"/>
      <c r="NSI35" s="30"/>
      <c r="NSJ35" s="30"/>
      <c r="NSK35" s="30"/>
      <c r="NSL35" s="30"/>
      <c r="NSM35" s="30"/>
      <c r="NSN35" s="30"/>
      <c r="NSO35" s="30"/>
      <c r="NSP35" s="30"/>
      <c r="NSQ35" s="30"/>
      <c r="NSR35" s="30"/>
      <c r="NSS35" s="30"/>
      <c r="NST35" s="30"/>
      <c r="NSU35" s="30"/>
      <c r="NSV35" s="30"/>
      <c r="NSW35" s="30"/>
      <c r="NSX35" s="30"/>
      <c r="NSY35" s="30"/>
      <c r="NSZ35" s="30"/>
      <c r="NTA35" s="30"/>
      <c r="NTB35" s="30"/>
      <c r="NTC35" s="30"/>
      <c r="NTD35" s="30"/>
      <c r="NTE35" s="30"/>
      <c r="NTF35" s="30"/>
      <c r="NTG35" s="30"/>
      <c r="NTH35" s="30"/>
      <c r="NTI35" s="30"/>
      <c r="NTJ35" s="30"/>
      <c r="NTK35" s="30"/>
      <c r="NTL35" s="30"/>
      <c r="NTM35" s="30"/>
      <c r="NTN35" s="30"/>
      <c r="NTO35" s="30"/>
      <c r="NTP35" s="30"/>
      <c r="NTQ35" s="30"/>
      <c r="NTR35" s="30"/>
      <c r="NTS35" s="30"/>
      <c r="NTT35" s="30"/>
      <c r="NTU35" s="30"/>
      <c r="NTV35" s="30"/>
      <c r="NTW35" s="30"/>
      <c r="NTX35" s="30"/>
      <c r="NTY35" s="30"/>
      <c r="NTZ35" s="30"/>
      <c r="NUA35" s="30"/>
      <c r="NUB35" s="30"/>
      <c r="NUC35" s="30"/>
      <c r="NUD35" s="30"/>
      <c r="NUE35" s="30"/>
      <c r="NUF35" s="30"/>
      <c r="NUG35" s="30"/>
      <c r="NUH35" s="30"/>
      <c r="NUI35" s="30"/>
      <c r="NUJ35" s="30"/>
      <c r="NUK35" s="30"/>
      <c r="NUL35" s="30"/>
      <c r="NUM35" s="30"/>
      <c r="NUN35" s="30"/>
      <c r="NUO35" s="30"/>
      <c r="NUP35" s="30"/>
      <c r="NUQ35" s="30"/>
      <c r="NUR35" s="30"/>
      <c r="NUS35" s="30"/>
      <c r="NUT35" s="30"/>
      <c r="NUU35" s="30"/>
      <c r="NUV35" s="30"/>
      <c r="NUW35" s="30"/>
      <c r="NUX35" s="30"/>
      <c r="NUY35" s="30"/>
      <c r="NUZ35" s="30"/>
      <c r="NVA35" s="30"/>
      <c r="NVB35" s="30"/>
      <c r="NVC35" s="30"/>
      <c r="NVD35" s="30"/>
      <c r="NVE35" s="30"/>
      <c r="NVF35" s="30"/>
      <c r="NVG35" s="30"/>
      <c r="NVH35" s="30"/>
      <c r="NVI35" s="30"/>
      <c r="NVJ35" s="30"/>
      <c r="NVK35" s="30"/>
      <c r="NVL35" s="30"/>
      <c r="NVM35" s="30"/>
      <c r="NVN35" s="30"/>
      <c r="NVO35" s="30"/>
      <c r="NVP35" s="30"/>
      <c r="NVQ35" s="30"/>
      <c r="NVR35" s="30"/>
      <c r="NVS35" s="30"/>
      <c r="NVT35" s="30"/>
      <c r="NVU35" s="30"/>
      <c r="NVV35" s="30"/>
      <c r="NVW35" s="30"/>
      <c r="NVX35" s="30"/>
      <c r="NVY35" s="30"/>
      <c r="NVZ35" s="30"/>
      <c r="NWA35" s="30"/>
      <c r="NWB35" s="30"/>
      <c r="NWC35" s="30"/>
      <c r="NWD35" s="30"/>
      <c r="NWE35" s="30"/>
      <c r="NWF35" s="30"/>
      <c r="NWG35" s="30"/>
      <c r="NWH35" s="30"/>
      <c r="NWI35" s="30"/>
      <c r="NWJ35" s="30"/>
      <c r="NWK35" s="30"/>
      <c r="NWL35" s="30"/>
      <c r="NWM35" s="30"/>
      <c r="NWN35" s="30"/>
      <c r="NWO35" s="30"/>
      <c r="NWP35" s="30"/>
      <c r="NWQ35" s="30"/>
      <c r="NWR35" s="30"/>
      <c r="NWS35" s="30"/>
      <c r="NWT35" s="30"/>
      <c r="NWU35" s="30"/>
      <c r="NWV35" s="30"/>
      <c r="NWW35" s="30"/>
      <c r="NWX35" s="30"/>
      <c r="NWY35" s="30"/>
      <c r="NWZ35" s="30"/>
      <c r="NXA35" s="30"/>
      <c r="NXB35" s="30"/>
      <c r="NXC35" s="30"/>
      <c r="NXD35" s="30"/>
      <c r="NXE35" s="30"/>
      <c r="NXF35" s="30"/>
      <c r="NXG35" s="30"/>
      <c r="NXH35" s="30"/>
      <c r="NXI35" s="30"/>
      <c r="NXJ35" s="30"/>
      <c r="NXK35" s="30"/>
      <c r="NXL35" s="30"/>
      <c r="NXM35" s="30"/>
      <c r="NXN35" s="30"/>
      <c r="NXO35" s="30"/>
      <c r="NXP35" s="30"/>
      <c r="NXQ35" s="30"/>
      <c r="NXR35" s="30"/>
      <c r="NXS35" s="30"/>
      <c r="NXT35" s="30"/>
      <c r="NXU35" s="30"/>
      <c r="NXV35" s="30"/>
      <c r="NXW35" s="30"/>
      <c r="NXX35" s="30"/>
      <c r="NXY35" s="30"/>
      <c r="NXZ35" s="30"/>
      <c r="NYA35" s="30"/>
      <c r="NYB35" s="30"/>
      <c r="NYC35" s="30"/>
      <c r="NYD35" s="30"/>
      <c r="NYE35" s="30"/>
      <c r="NYF35" s="30"/>
      <c r="NYG35" s="30"/>
      <c r="NYH35" s="30"/>
      <c r="NYI35" s="30"/>
      <c r="NYJ35" s="30"/>
      <c r="NYK35" s="30"/>
      <c r="NYL35" s="30"/>
      <c r="NYM35" s="30"/>
      <c r="NYN35" s="30"/>
      <c r="NYO35" s="30"/>
      <c r="NYP35" s="30"/>
      <c r="NYQ35" s="30"/>
      <c r="NYR35" s="30"/>
      <c r="NYS35" s="30"/>
      <c r="NYT35" s="30"/>
      <c r="NYU35" s="30"/>
      <c r="NYV35" s="30"/>
      <c r="NYW35" s="30"/>
      <c r="NYX35" s="30"/>
      <c r="NYY35" s="30"/>
      <c r="NYZ35" s="30"/>
      <c r="NZA35" s="30"/>
      <c r="NZB35" s="30"/>
      <c r="NZC35" s="30"/>
      <c r="NZD35" s="30"/>
      <c r="NZE35" s="30"/>
      <c r="NZF35" s="30"/>
      <c r="NZG35" s="30"/>
      <c r="NZH35" s="30"/>
      <c r="NZI35" s="30"/>
      <c r="NZJ35" s="30"/>
      <c r="NZK35" s="30"/>
      <c r="NZL35" s="30"/>
      <c r="NZM35" s="30"/>
      <c r="NZN35" s="30"/>
      <c r="NZO35" s="30"/>
      <c r="NZP35" s="30"/>
      <c r="NZQ35" s="30"/>
      <c r="NZR35" s="30"/>
      <c r="NZS35" s="30"/>
      <c r="NZT35" s="30"/>
      <c r="NZU35" s="30"/>
      <c r="NZV35" s="30"/>
      <c r="NZW35" s="30"/>
      <c r="NZX35" s="30"/>
      <c r="NZY35" s="30"/>
      <c r="NZZ35" s="30"/>
      <c r="OAA35" s="30"/>
      <c r="OAB35" s="30"/>
      <c r="OAC35" s="30"/>
      <c r="OAD35" s="30"/>
      <c r="OAE35" s="30"/>
      <c r="OAF35" s="30"/>
      <c r="OAG35" s="30"/>
      <c r="OAH35" s="30"/>
      <c r="OAI35" s="30"/>
      <c r="OAJ35" s="30"/>
      <c r="OAK35" s="30"/>
      <c r="OAL35" s="30"/>
      <c r="OAM35" s="30"/>
      <c r="OAN35" s="30"/>
      <c r="OAO35" s="30"/>
      <c r="OAP35" s="30"/>
      <c r="OAQ35" s="30"/>
      <c r="OAR35" s="30"/>
      <c r="OAS35" s="30"/>
      <c r="OAT35" s="30"/>
      <c r="OAU35" s="30"/>
      <c r="OAV35" s="30"/>
      <c r="OAW35" s="30"/>
      <c r="OAX35" s="30"/>
      <c r="OAY35" s="30"/>
      <c r="OAZ35" s="30"/>
      <c r="OBA35" s="30"/>
      <c r="OBB35" s="30"/>
      <c r="OBC35" s="30"/>
      <c r="OBD35" s="30"/>
      <c r="OBE35" s="30"/>
      <c r="OBF35" s="30"/>
      <c r="OBG35" s="30"/>
      <c r="OBH35" s="30"/>
      <c r="OBI35" s="30"/>
      <c r="OBJ35" s="30"/>
      <c r="OBK35" s="30"/>
      <c r="OBL35" s="30"/>
      <c r="OBM35" s="30"/>
      <c r="OBN35" s="30"/>
      <c r="OBO35" s="30"/>
      <c r="OBP35" s="30"/>
      <c r="OBQ35" s="30"/>
      <c r="OBR35" s="30"/>
      <c r="OBS35" s="30"/>
      <c r="OBT35" s="30"/>
      <c r="OBU35" s="30"/>
      <c r="OBV35" s="30"/>
      <c r="OBW35" s="30"/>
      <c r="OBX35" s="30"/>
      <c r="OBY35" s="30"/>
      <c r="OBZ35" s="30"/>
      <c r="OCA35" s="30"/>
      <c r="OCB35" s="30"/>
      <c r="OCC35" s="30"/>
      <c r="OCD35" s="30"/>
      <c r="OCE35" s="30"/>
      <c r="OCF35" s="30"/>
      <c r="OCG35" s="30"/>
      <c r="OCH35" s="30"/>
      <c r="OCI35" s="30"/>
      <c r="OCJ35" s="30"/>
      <c r="OCK35" s="30"/>
      <c r="OCL35" s="30"/>
      <c r="OCM35" s="30"/>
      <c r="OCN35" s="30"/>
      <c r="OCO35" s="30"/>
      <c r="OCP35" s="30"/>
      <c r="OCQ35" s="30"/>
      <c r="OCR35" s="30"/>
      <c r="OCS35" s="30"/>
      <c r="OCT35" s="30"/>
      <c r="OCU35" s="30"/>
      <c r="OCV35" s="30"/>
      <c r="OCW35" s="30"/>
      <c r="OCX35" s="30"/>
      <c r="OCY35" s="30"/>
      <c r="OCZ35" s="30"/>
      <c r="ODA35" s="30"/>
      <c r="ODB35" s="30"/>
      <c r="ODC35" s="30"/>
      <c r="ODD35" s="30"/>
      <c r="ODE35" s="30"/>
      <c r="ODF35" s="30"/>
      <c r="ODG35" s="30"/>
      <c r="ODH35" s="30"/>
      <c r="ODI35" s="30"/>
      <c r="ODJ35" s="30"/>
      <c r="ODK35" s="30"/>
      <c r="ODL35" s="30"/>
      <c r="ODM35" s="30"/>
      <c r="ODN35" s="30"/>
      <c r="ODO35" s="30"/>
      <c r="ODP35" s="30"/>
      <c r="ODQ35" s="30"/>
      <c r="ODR35" s="30"/>
      <c r="ODS35" s="30"/>
      <c r="ODT35" s="30"/>
      <c r="ODU35" s="30"/>
      <c r="ODV35" s="30"/>
      <c r="ODW35" s="30"/>
      <c r="ODX35" s="30"/>
      <c r="ODY35" s="30"/>
      <c r="ODZ35" s="30"/>
      <c r="OEA35" s="30"/>
      <c r="OEB35" s="30"/>
      <c r="OEC35" s="30"/>
      <c r="OED35" s="30"/>
      <c r="OEE35" s="30"/>
      <c r="OEF35" s="30"/>
      <c r="OEG35" s="30"/>
      <c r="OEH35" s="30"/>
      <c r="OEI35" s="30"/>
      <c r="OEJ35" s="30"/>
      <c r="OEK35" s="30"/>
      <c r="OEL35" s="30"/>
      <c r="OEM35" s="30"/>
      <c r="OEN35" s="30"/>
      <c r="OEO35" s="30"/>
      <c r="OEP35" s="30"/>
      <c r="OEQ35" s="30"/>
      <c r="OER35" s="30"/>
      <c r="OES35" s="30"/>
      <c r="OET35" s="30"/>
      <c r="OEU35" s="30"/>
      <c r="OEV35" s="30"/>
      <c r="OEW35" s="30"/>
      <c r="OEX35" s="30"/>
      <c r="OEY35" s="30"/>
      <c r="OEZ35" s="30"/>
      <c r="OFA35" s="30"/>
      <c r="OFB35" s="30"/>
      <c r="OFC35" s="30"/>
      <c r="OFD35" s="30"/>
      <c r="OFE35" s="30"/>
      <c r="OFF35" s="30"/>
      <c r="OFG35" s="30"/>
      <c r="OFH35" s="30"/>
      <c r="OFI35" s="30"/>
      <c r="OFJ35" s="30"/>
      <c r="OFK35" s="30"/>
      <c r="OFL35" s="30"/>
      <c r="OFM35" s="30"/>
      <c r="OFN35" s="30"/>
      <c r="OFO35" s="30"/>
      <c r="OFP35" s="30"/>
      <c r="OFQ35" s="30"/>
      <c r="OFR35" s="30"/>
      <c r="OFS35" s="30"/>
      <c r="OFT35" s="30"/>
      <c r="OFU35" s="30"/>
      <c r="OFV35" s="30"/>
      <c r="OFW35" s="30"/>
      <c r="OFX35" s="30"/>
      <c r="OFY35" s="30"/>
      <c r="OFZ35" s="30"/>
      <c r="OGA35" s="30"/>
      <c r="OGB35" s="30"/>
      <c r="OGC35" s="30"/>
      <c r="OGD35" s="30"/>
      <c r="OGE35" s="30"/>
      <c r="OGF35" s="30"/>
      <c r="OGG35" s="30"/>
      <c r="OGH35" s="30"/>
      <c r="OGI35" s="30"/>
      <c r="OGJ35" s="30"/>
      <c r="OGK35" s="30"/>
      <c r="OGL35" s="30"/>
      <c r="OGM35" s="30"/>
      <c r="OGN35" s="30"/>
      <c r="OGO35" s="30"/>
      <c r="OGP35" s="30"/>
      <c r="OGQ35" s="30"/>
      <c r="OGR35" s="30"/>
      <c r="OGS35" s="30"/>
      <c r="OGT35" s="30"/>
      <c r="OGU35" s="30"/>
      <c r="OGV35" s="30"/>
      <c r="OGW35" s="30"/>
      <c r="OGX35" s="30"/>
      <c r="OGY35" s="30"/>
      <c r="OGZ35" s="30"/>
      <c r="OHA35" s="30"/>
      <c r="OHB35" s="30"/>
      <c r="OHC35" s="30"/>
      <c r="OHD35" s="30"/>
      <c r="OHE35" s="30"/>
      <c r="OHF35" s="30"/>
      <c r="OHG35" s="30"/>
      <c r="OHH35" s="30"/>
      <c r="OHI35" s="30"/>
      <c r="OHJ35" s="30"/>
      <c r="OHK35" s="30"/>
      <c r="OHL35" s="30"/>
      <c r="OHM35" s="30"/>
      <c r="OHN35" s="30"/>
      <c r="OHO35" s="30"/>
      <c r="OHP35" s="30"/>
      <c r="OHQ35" s="30"/>
      <c r="OHR35" s="30"/>
      <c r="OHS35" s="30"/>
      <c r="OHT35" s="30"/>
      <c r="OHU35" s="30"/>
      <c r="OHV35" s="30"/>
      <c r="OHW35" s="30"/>
      <c r="OHX35" s="30"/>
      <c r="OHY35" s="30"/>
      <c r="OHZ35" s="30"/>
      <c r="OIA35" s="30"/>
      <c r="OIB35" s="30"/>
      <c r="OIC35" s="30"/>
      <c r="OID35" s="30"/>
      <c r="OIE35" s="30"/>
      <c r="OIF35" s="30"/>
      <c r="OIG35" s="30"/>
      <c r="OIH35" s="30"/>
      <c r="OII35" s="30"/>
      <c r="OIJ35" s="30"/>
      <c r="OIK35" s="30"/>
      <c r="OIL35" s="30"/>
      <c r="OIM35" s="30"/>
      <c r="OIN35" s="30"/>
      <c r="OIO35" s="30"/>
      <c r="OIP35" s="30"/>
      <c r="OIQ35" s="30"/>
      <c r="OIR35" s="30"/>
      <c r="OIS35" s="30"/>
      <c r="OIT35" s="30"/>
      <c r="OIU35" s="30"/>
      <c r="OIV35" s="30"/>
      <c r="OIW35" s="30"/>
      <c r="OIX35" s="30"/>
      <c r="OIY35" s="30"/>
      <c r="OIZ35" s="30"/>
      <c r="OJA35" s="30"/>
      <c r="OJB35" s="30"/>
      <c r="OJC35" s="30"/>
      <c r="OJD35" s="30"/>
      <c r="OJE35" s="30"/>
      <c r="OJF35" s="30"/>
      <c r="OJG35" s="30"/>
      <c r="OJH35" s="30"/>
      <c r="OJI35" s="30"/>
      <c r="OJJ35" s="30"/>
      <c r="OJK35" s="30"/>
      <c r="OJL35" s="30"/>
      <c r="OJM35" s="30"/>
      <c r="OJN35" s="30"/>
      <c r="OJO35" s="30"/>
      <c r="OJP35" s="30"/>
      <c r="OJQ35" s="30"/>
      <c r="OJR35" s="30"/>
      <c r="OJS35" s="30"/>
      <c r="OJT35" s="30"/>
      <c r="OJU35" s="30"/>
      <c r="OJV35" s="30"/>
      <c r="OJW35" s="30"/>
      <c r="OJX35" s="30"/>
      <c r="OJY35" s="30"/>
      <c r="OJZ35" s="30"/>
      <c r="OKA35" s="30"/>
      <c r="OKB35" s="30"/>
      <c r="OKC35" s="30"/>
      <c r="OKD35" s="30"/>
      <c r="OKE35" s="30"/>
      <c r="OKF35" s="30"/>
      <c r="OKG35" s="30"/>
      <c r="OKH35" s="30"/>
      <c r="OKI35" s="30"/>
      <c r="OKJ35" s="30"/>
      <c r="OKK35" s="30"/>
      <c r="OKL35" s="30"/>
      <c r="OKM35" s="30"/>
      <c r="OKN35" s="30"/>
      <c r="OKO35" s="30"/>
      <c r="OKP35" s="30"/>
      <c r="OKQ35" s="30"/>
      <c r="OKR35" s="30"/>
      <c r="OKS35" s="30"/>
      <c r="OKT35" s="30"/>
      <c r="OKU35" s="30"/>
      <c r="OKV35" s="30"/>
      <c r="OKW35" s="30"/>
      <c r="OKX35" s="30"/>
      <c r="OKY35" s="30"/>
      <c r="OKZ35" s="30"/>
      <c r="OLA35" s="30"/>
      <c r="OLB35" s="30"/>
      <c r="OLC35" s="30"/>
      <c r="OLD35" s="30"/>
      <c r="OLE35" s="30"/>
      <c r="OLF35" s="30"/>
      <c r="OLG35" s="30"/>
      <c r="OLH35" s="30"/>
      <c r="OLI35" s="30"/>
      <c r="OLJ35" s="30"/>
      <c r="OLK35" s="30"/>
      <c r="OLL35" s="30"/>
      <c r="OLM35" s="30"/>
      <c r="OLN35" s="30"/>
      <c r="OLO35" s="30"/>
      <c r="OLP35" s="30"/>
      <c r="OLQ35" s="30"/>
      <c r="OLR35" s="30"/>
      <c r="OLS35" s="30"/>
      <c r="OLT35" s="30"/>
      <c r="OLU35" s="30"/>
      <c r="OLV35" s="30"/>
      <c r="OLW35" s="30"/>
      <c r="OLX35" s="30"/>
      <c r="OLY35" s="30"/>
      <c r="OLZ35" s="30"/>
      <c r="OMA35" s="30"/>
      <c r="OMB35" s="30"/>
      <c r="OMC35" s="30"/>
      <c r="OMD35" s="30"/>
      <c r="OME35" s="30"/>
      <c r="OMF35" s="30"/>
      <c r="OMG35" s="30"/>
      <c r="OMH35" s="30"/>
      <c r="OMI35" s="30"/>
      <c r="OMJ35" s="30"/>
      <c r="OMK35" s="30"/>
      <c r="OML35" s="30"/>
      <c r="OMM35" s="30"/>
      <c r="OMN35" s="30"/>
      <c r="OMO35" s="30"/>
      <c r="OMP35" s="30"/>
      <c r="OMQ35" s="30"/>
      <c r="OMR35" s="30"/>
      <c r="OMS35" s="30"/>
      <c r="OMT35" s="30"/>
      <c r="OMU35" s="30"/>
      <c r="OMV35" s="30"/>
      <c r="OMW35" s="30"/>
      <c r="OMX35" s="30"/>
      <c r="OMY35" s="30"/>
      <c r="OMZ35" s="30"/>
      <c r="ONA35" s="30"/>
      <c r="ONB35" s="30"/>
      <c r="ONC35" s="30"/>
      <c r="OND35" s="30"/>
      <c r="ONE35" s="30"/>
      <c r="ONF35" s="30"/>
      <c r="ONG35" s="30"/>
      <c r="ONH35" s="30"/>
      <c r="ONI35" s="30"/>
      <c r="ONJ35" s="30"/>
      <c r="ONK35" s="30"/>
      <c r="ONL35" s="30"/>
      <c r="ONM35" s="30"/>
      <c r="ONN35" s="30"/>
      <c r="ONO35" s="30"/>
      <c r="ONP35" s="30"/>
      <c r="ONQ35" s="30"/>
      <c r="ONR35" s="30"/>
      <c r="ONS35" s="30"/>
      <c r="ONT35" s="30"/>
      <c r="ONU35" s="30"/>
      <c r="ONV35" s="30"/>
      <c r="ONW35" s="30"/>
      <c r="ONX35" s="30"/>
      <c r="ONY35" s="30"/>
      <c r="ONZ35" s="30"/>
      <c r="OOA35" s="30"/>
      <c r="OOB35" s="30"/>
      <c r="OOC35" s="30"/>
      <c r="OOD35" s="30"/>
      <c r="OOE35" s="30"/>
      <c r="OOF35" s="30"/>
      <c r="OOG35" s="30"/>
      <c r="OOH35" s="30"/>
      <c r="OOI35" s="30"/>
      <c r="OOJ35" s="30"/>
      <c r="OOK35" s="30"/>
      <c r="OOL35" s="30"/>
      <c r="OOM35" s="30"/>
      <c r="OON35" s="30"/>
      <c r="OOO35" s="30"/>
      <c r="OOP35" s="30"/>
      <c r="OOQ35" s="30"/>
      <c r="OOR35" s="30"/>
      <c r="OOS35" s="30"/>
      <c r="OOT35" s="30"/>
      <c r="OOU35" s="30"/>
      <c r="OOV35" s="30"/>
      <c r="OOW35" s="30"/>
      <c r="OOX35" s="30"/>
      <c r="OOY35" s="30"/>
      <c r="OOZ35" s="30"/>
      <c r="OPA35" s="30"/>
      <c r="OPB35" s="30"/>
      <c r="OPC35" s="30"/>
      <c r="OPD35" s="30"/>
      <c r="OPE35" s="30"/>
      <c r="OPF35" s="30"/>
      <c r="OPG35" s="30"/>
      <c r="OPH35" s="30"/>
      <c r="OPI35" s="30"/>
      <c r="OPJ35" s="30"/>
      <c r="OPK35" s="30"/>
      <c r="OPL35" s="30"/>
      <c r="OPM35" s="30"/>
      <c r="OPN35" s="30"/>
      <c r="OPO35" s="30"/>
      <c r="OPP35" s="30"/>
      <c r="OPQ35" s="30"/>
      <c r="OPR35" s="30"/>
      <c r="OPS35" s="30"/>
      <c r="OPT35" s="30"/>
      <c r="OPU35" s="30"/>
      <c r="OPV35" s="30"/>
      <c r="OPW35" s="30"/>
      <c r="OPX35" s="30"/>
      <c r="OPY35" s="30"/>
      <c r="OPZ35" s="30"/>
      <c r="OQA35" s="30"/>
      <c r="OQB35" s="30"/>
      <c r="OQC35" s="30"/>
      <c r="OQD35" s="30"/>
      <c r="OQE35" s="30"/>
      <c r="OQF35" s="30"/>
      <c r="OQG35" s="30"/>
      <c r="OQH35" s="30"/>
      <c r="OQI35" s="30"/>
      <c r="OQJ35" s="30"/>
      <c r="OQK35" s="30"/>
      <c r="OQL35" s="30"/>
      <c r="OQM35" s="30"/>
      <c r="OQN35" s="30"/>
      <c r="OQO35" s="30"/>
      <c r="OQP35" s="30"/>
      <c r="OQQ35" s="30"/>
      <c r="OQR35" s="30"/>
      <c r="OQS35" s="30"/>
      <c r="OQT35" s="30"/>
      <c r="OQU35" s="30"/>
      <c r="OQV35" s="30"/>
      <c r="OQW35" s="30"/>
      <c r="OQX35" s="30"/>
      <c r="OQY35" s="30"/>
      <c r="OQZ35" s="30"/>
      <c r="ORA35" s="30"/>
      <c r="ORB35" s="30"/>
      <c r="ORC35" s="30"/>
      <c r="ORD35" s="30"/>
      <c r="ORE35" s="30"/>
      <c r="ORF35" s="30"/>
      <c r="ORG35" s="30"/>
      <c r="ORH35" s="30"/>
      <c r="ORI35" s="30"/>
      <c r="ORJ35" s="30"/>
      <c r="ORK35" s="30"/>
      <c r="ORL35" s="30"/>
      <c r="ORM35" s="30"/>
      <c r="ORN35" s="30"/>
      <c r="ORO35" s="30"/>
      <c r="ORP35" s="30"/>
      <c r="ORQ35" s="30"/>
      <c r="ORR35" s="30"/>
      <c r="ORS35" s="30"/>
      <c r="ORT35" s="30"/>
      <c r="ORU35" s="30"/>
      <c r="ORV35" s="30"/>
      <c r="ORW35" s="30"/>
      <c r="ORX35" s="30"/>
      <c r="ORY35" s="30"/>
      <c r="ORZ35" s="30"/>
      <c r="OSA35" s="30"/>
      <c r="OSB35" s="30"/>
      <c r="OSC35" s="30"/>
      <c r="OSD35" s="30"/>
      <c r="OSE35" s="30"/>
      <c r="OSF35" s="30"/>
      <c r="OSG35" s="30"/>
      <c r="OSH35" s="30"/>
      <c r="OSI35" s="30"/>
      <c r="OSJ35" s="30"/>
      <c r="OSK35" s="30"/>
      <c r="OSL35" s="30"/>
      <c r="OSM35" s="30"/>
      <c r="OSN35" s="30"/>
      <c r="OSO35" s="30"/>
      <c r="OSP35" s="30"/>
      <c r="OSQ35" s="30"/>
      <c r="OSR35" s="30"/>
      <c r="OSS35" s="30"/>
      <c r="OST35" s="30"/>
      <c r="OSU35" s="30"/>
      <c r="OSV35" s="30"/>
      <c r="OSW35" s="30"/>
      <c r="OSX35" s="30"/>
      <c r="OSY35" s="30"/>
      <c r="OSZ35" s="30"/>
      <c r="OTA35" s="30"/>
      <c r="OTB35" s="30"/>
      <c r="OTC35" s="30"/>
      <c r="OTD35" s="30"/>
      <c r="OTE35" s="30"/>
      <c r="OTF35" s="30"/>
      <c r="OTG35" s="30"/>
      <c r="OTH35" s="30"/>
      <c r="OTI35" s="30"/>
      <c r="OTJ35" s="30"/>
      <c r="OTK35" s="30"/>
      <c r="OTL35" s="30"/>
      <c r="OTM35" s="30"/>
      <c r="OTN35" s="30"/>
      <c r="OTO35" s="30"/>
      <c r="OTP35" s="30"/>
      <c r="OTQ35" s="30"/>
      <c r="OTR35" s="30"/>
      <c r="OTS35" s="30"/>
      <c r="OTT35" s="30"/>
      <c r="OTU35" s="30"/>
      <c r="OTV35" s="30"/>
      <c r="OTW35" s="30"/>
      <c r="OTX35" s="30"/>
      <c r="OTY35" s="30"/>
      <c r="OTZ35" s="30"/>
      <c r="OUA35" s="30"/>
      <c r="OUB35" s="30"/>
      <c r="OUC35" s="30"/>
      <c r="OUD35" s="30"/>
      <c r="OUE35" s="30"/>
      <c r="OUF35" s="30"/>
      <c r="OUG35" s="30"/>
      <c r="OUH35" s="30"/>
      <c r="OUI35" s="30"/>
      <c r="OUJ35" s="30"/>
      <c r="OUK35" s="30"/>
      <c r="OUL35" s="30"/>
      <c r="OUM35" s="30"/>
      <c r="OUN35" s="30"/>
      <c r="OUO35" s="30"/>
      <c r="OUP35" s="30"/>
      <c r="OUQ35" s="30"/>
      <c r="OUR35" s="30"/>
      <c r="OUS35" s="30"/>
      <c r="OUT35" s="30"/>
      <c r="OUU35" s="30"/>
      <c r="OUV35" s="30"/>
      <c r="OUW35" s="30"/>
      <c r="OUX35" s="30"/>
      <c r="OUY35" s="30"/>
      <c r="OUZ35" s="30"/>
      <c r="OVA35" s="30"/>
      <c r="OVB35" s="30"/>
      <c r="OVC35" s="30"/>
      <c r="OVD35" s="30"/>
      <c r="OVE35" s="30"/>
      <c r="OVF35" s="30"/>
      <c r="OVG35" s="30"/>
      <c r="OVH35" s="30"/>
      <c r="OVI35" s="30"/>
      <c r="OVJ35" s="30"/>
      <c r="OVK35" s="30"/>
      <c r="OVL35" s="30"/>
      <c r="OVM35" s="30"/>
      <c r="OVN35" s="30"/>
      <c r="OVO35" s="30"/>
      <c r="OVP35" s="30"/>
      <c r="OVQ35" s="30"/>
      <c r="OVR35" s="30"/>
      <c r="OVS35" s="30"/>
      <c r="OVT35" s="30"/>
      <c r="OVU35" s="30"/>
      <c r="OVV35" s="30"/>
      <c r="OVW35" s="30"/>
      <c r="OVX35" s="30"/>
      <c r="OVY35" s="30"/>
      <c r="OVZ35" s="30"/>
      <c r="OWA35" s="30"/>
      <c r="OWB35" s="30"/>
      <c r="OWC35" s="30"/>
      <c r="OWD35" s="30"/>
      <c r="OWE35" s="30"/>
      <c r="OWF35" s="30"/>
      <c r="OWG35" s="30"/>
      <c r="OWH35" s="30"/>
      <c r="OWI35" s="30"/>
      <c r="OWJ35" s="30"/>
      <c r="OWK35" s="30"/>
      <c r="OWL35" s="30"/>
      <c r="OWM35" s="30"/>
      <c r="OWN35" s="30"/>
      <c r="OWO35" s="30"/>
      <c r="OWP35" s="30"/>
      <c r="OWQ35" s="30"/>
      <c r="OWR35" s="30"/>
      <c r="OWS35" s="30"/>
      <c r="OWT35" s="30"/>
      <c r="OWU35" s="30"/>
      <c r="OWV35" s="30"/>
      <c r="OWW35" s="30"/>
      <c r="OWX35" s="30"/>
      <c r="OWY35" s="30"/>
      <c r="OWZ35" s="30"/>
      <c r="OXA35" s="30"/>
      <c r="OXB35" s="30"/>
      <c r="OXC35" s="30"/>
      <c r="OXD35" s="30"/>
      <c r="OXE35" s="30"/>
      <c r="OXF35" s="30"/>
      <c r="OXG35" s="30"/>
      <c r="OXH35" s="30"/>
      <c r="OXI35" s="30"/>
      <c r="OXJ35" s="30"/>
      <c r="OXK35" s="30"/>
      <c r="OXL35" s="30"/>
      <c r="OXM35" s="30"/>
      <c r="OXN35" s="30"/>
      <c r="OXO35" s="30"/>
      <c r="OXP35" s="30"/>
      <c r="OXQ35" s="30"/>
      <c r="OXR35" s="30"/>
      <c r="OXS35" s="30"/>
      <c r="OXT35" s="30"/>
      <c r="OXU35" s="30"/>
      <c r="OXV35" s="30"/>
      <c r="OXW35" s="30"/>
      <c r="OXX35" s="30"/>
      <c r="OXY35" s="30"/>
      <c r="OXZ35" s="30"/>
      <c r="OYA35" s="30"/>
      <c r="OYB35" s="30"/>
      <c r="OYC35" s="30"/>
      <c r="OYD35" s="30"/>
      <c r="OYE35" s="30"/>
      <c r="OYF35" s="30"/>
      <c r="OYG35" s="30"/>
      <c r="OYH35" s="30"/>
      <c r="OYI35" s="30"/>
      <c r="OYJ35" s="30"/>
      <c r="OYK35" s="30"/>
      <c r="OYL35" s="30"/>
      <c r="OYM35" s="30"/>
      <c r="OYN35" s="30"/>
      <c r="OYO35" s="30"/>
      <c r="OYP35" s="30"/>
      <c r="OYQ35" s="30"/>
      <c r="OYR35" s="30"/>
      <c r="OYS35" s="30"/>
      <c r="OYT35" s="30"/>
      <c r="OYU35" s="30"/>
      <c r="OYV35" s="30"/>
      <c r="OYW35" s="30"/>
      <c r="OYX35" s="30"/>
      <c r="OYY35" s="30"/>
      <c r="OYZ35" s="30"/>
      <c r="OZA35" s="30"/>
      <c r="OZB35" s="30"/>
      <c r="OZC35" s="30"/>
      <c r="OZD35" s="30"/>
      <c r="OZE35" s="30"/>
      <c r="OZF35" s="30"/>
      <c r="OZG35" s="30"/>
      <c r="OZH35" s="30"/>
      <c r="OZI35" s="30"/>
      <c r="OZJ35" s="30"/>
      <c r="OZK35" s="30"/>
      <c r="OZL35" s="30"/>
      <c r="OZM35" s="30"/>
      <c r="OZN35" s="30"/>
      <c r="OZO35" s="30"/>
      <c r="OZP35" s="30"/>
      <c r="OZQ35" s="30"/>
      <c r="OZR35" s="30"/>
      <c r="OZS35" s="30"/>
      <c r="OZT35" s="30"/>
      <c r="OZU35" s="30"/>
      <c r="OZV35" s="30"/>
      <c r="OZW35" s="30"/>
      <c r="OZX35" s="30"/>
      <c r="OZY35" s="30"/>
      <c r="OZZ35" s="30"/>
      <c r="PAA35" s="30"/>
      <c r="PAB35" s="30"/>
      <c r="PAC35" s="30"/>
      <c r="PAD35" s="30"/>
      <c r="PAE35" s="30"/>
      <c r="PAF35" s="30"/>
      <c r="PAG35" s="30"/>
      <c r="PAH35" s="30"/>
      <c r="PAI35" s="30"/>
      <c r="PAJ35" s="30"/>
      <c r="PAK35" s="30"/>
      <c r="PAL35" s="30"/>
      <c r="PAM35" s="30"/>
      <c r="PAN35" s="30"/>
      <c r="PAO35" s="30"/>
      <c r="PAP35" s="30"/>
      <c r="PAQ35" s="30"/>
      <c r="PAR35" s="30"/>
      <c r="PAS35" s="30"/>
      <c r="PAT35" s="30"/>
      <c r="PAU35" s="30"/>
      <c r="PAV35" s="30"/>
      <c r="PAW35" s="30"/>
      <c r="PAX35" s="30"/>
      <c r="PAY35" s="30"/>
      <c r="PAZ35" s="30"/>
      <c r="PBA35" s="30"/>
      <c r="PBB35" s="30"/>
      <c r="PBC35" s="30"/>
      <c r="PBD35" s="30"/>
      <c r="PBE35" s="30"/>
      <c r="PBF35" s="30"/>
      <c r="PBG35" s="30"/>
      <c r="PBH35" s="30"/>
      <c r="PBI35" s="30"/>
      <c r="PBJ35" s="30"/>
      <c r="PBK35" s="30"/>
      <c r="PBL35" s="30"/>
      <c r="PBM35" s="30"/>
      <c r="PBN35" s="30"/>
      <c r="PBO35" s="30"/>
      <c r="PBP35" s="30"/>
      <c r="PBQ35" s="30"/>
      <c r="PBR35" s="30"/>
      <c r="PBS35" s="30"/>
      <c r="PBT35" s="30"/>
      <c r="PBU35" s="30"/>
      <c r="PBV35" s="30"/>
      <c r="PBW35" s="30"/>
      <c r="PBX35" s="30"/>
      <c r="PBY35" s="30"/>
      <c r="PBZ35" s="30"/>
      <c r="PCA35" s="30"/>
      <c r="PCB35" s="30"/>
      <c r="PCC35" s="30"/>
      <c r="PCD35" s="30"/>
      <c r="PCE35" s="30"/>
      <c r="PCF35" s="30"/>
      <c r="PCG35" s="30"/>
      <c r="PCH35" s="30"/>
      <c r="PCI35" s="30"/>
      <c r="PCJ35" s="30"/>
      <c r="PCK35" s="30"/>
      <c r="PCL35" s="30"/>
      <c r="PCM35" s="30"/>
      <c r="PCN35" s="30"/>
      <c r="PCO35" s="30"/>
      <c r="PCP35" s="30"/>
      <c r="PCQ35" s="30"/>
      <c r="PCR35" s="30"/>
      <c r="PCS35" s="30"/>
      <c r="PCT35" s="30"/>
      <c r="PCU35" s="30"/>
      <c r="PCV35" s="30"/>
      <c r="PCW35" s="30"/>
      <c r="PCX35" s="30"/>
      <c r="PCY35" s="30"/>
      <c r="PCZ35" s="30"/>
      <c r="PDA35" s="30"/>
      <c r="PDB35" s="30"/>
      <c r="PDC35" s="30"/>
      <c r="PDD35" s="30"/>
      <c r="PDE35" s="30"/>
      <c r="PDF35" s="30"/>
      <c r="PDG35" s="30"/>
      <c r="PDH35" s="30"/>
      <c r="PDI35" s="30"/>
      <c r="PDJ35" s="30"/>
      <c r="PDK35" s="30"/>
      <c r="PDL35" s="30"/>
      <c r="PDM35" s="30"/>
      <c r="PDN35" s="30"/>
      <c r="PDO35" s="30"/>
      <c r="PDP35" s="30"/>
      <c r="PDQ35" s="30"/>
      <c r="PDR35" s="30"/>
      <c r="PDS35" s="30"/>
      <c r="PDT35" s="30"/>
      <c r="PDU35" s="30"/>
      <c r="PDV35" s="30"/>
      <c r="PDW35" s="30"/>
      <c r="PDX35" s="30"/>
      <c r="PDY35" s="30"/>
      <c r="PDZ35" s="30"/>
      <c r="PEA35" s="30"/>
      <c r="PEB35" s="30"/>
      <c r="PEC35" s="30"/>
      <c r="PED35" s="30"/>
      <c r="PEE35" s="30"/>
      <c r="PEF35" s="30"/>
      <c r="PEG35" s="30"/>
      <c r="PEH35" s="30"/>
      <c r="PEI35" s="30"/>
      <c r="PEJ35" s="30"/>
      <c r="PEK35" s="30"/>
      <c r="PEL35" s="30"/>
      <c r="PEM35" s="30"/>
      <c r="PEN35" s="30"/>
      <c r="PEO35" s="30"/>
      <c r="PEP35" s="30"/>
      <c r="PEQ35" s="30"/>
      <c r="PER35" s="30"/>
      <c r="PES35" s="30"/>
      <c r="PET35" s="30"/>
      <c r="PEU35" s="30"/>
      <c r="PEV35" s="30"/>
      <c r="PEW35" s="30"/>
      <c r="PEX35" s="30"/>
      <c r="PEY35" s="30"/>
      <c r="PEZ35" s="30"/>
      <c r="PFA35" s="30"/>
      <c r="PFB35" s="30"/>
      <c r="PFC35" s="30"/>
      <c r="PFD35" s="30"/>
      <c r="PFE35" s="30"/>
      <c r="PFF35" s="30"/>
      <c r="PFG35" s="30"/>
      <c r="PFH35" s="30"/>
      <c r="PFI35" s="30"/>
      <c r="PFJ35" s="30"/>
      <c r="PFK35" s="30"/>
      <c r="PFL35" s="30"/>
      <c r="PFM35" s="30"/>
      <c r="PFN35" s="30"/>
      <c r="PFO35" s="30"/>
      <c r="PFP35" s="30"/>
      <c r="PFQ35" s="30"/>
      <c r="PFR35" s="30"/>
      <c r="PFS35" s="30"/>
      <c r="PFT35" s="30"/>
      <c r="PFU35" s="30"/>
      <c r="PFV35" s="30"/>
      <c r="PFW35" s="30"/>
      <c r="PFX35" s="30"/>
      <c r="PFY35" s="30"/>
      <c r="PFZ35" s="30"/>
      <c r="PGA35" s="30"/>
      <c r="PGB35" s="30"/>
      <c r="PGC35" s="30"/>
      <c r="PGD35" s="30"/>
      <c r="PGE35" s="30"/>
      <c r="PGF35" s="30"/>
      <c r="PGG35" s="30"/>
      <c r="PGH35" s="30"/>
      <c r="PGI35" s="30"/>
      <c r="PGJ35" s="30"/>
      <c r="PGK35" s="30"/>
      <c r="PGL35" s="30"/>
      <c r="PGM35" s="30"/>
      <c r="PGN35" s="30"/>
      <c r="PGO35" s="30"/>
      <c r="PGP35" s="30"/>
      <c r="PGQ35" s="30"/>
      <c r="PGR35" s="30"/>
      <c r="PGS35" s="30"/>
      <c r="PGT35" s="30"/>
      <c r="PGU35" s="30"/>
      <c r="PGV35" s="30"/>
      <c r="PGW35" s="30"/>
      <c r="PGX35" s="30"/>
      <c r="PGY35" s="30"/>
      <c r="PGZ35" s="30"/>
      <c r="PHA35" s="30"/>
      <c r="PHB35" s="30"/>
      <c r="PHC35" s="30"/>
      <c r="PHD35" s="30"/>
      <c r="PHE35" s="30"/>
      <c r="PHF35" s="30"/>
      <c r="PHG35" s="30"/>
      <c r="PHH35" s="30"/>
      <c r="PHI35" s="30"/>
      <c r="PHJ35" s="30"/>
      <c r="PHK35" s="30"/>
      <c r="PHL35" s="30"/>
      <c r="PHM35" s="30"/>
      <c r="PHN35" s="30"/>
      <c r="PHO35" s="30"/>
      <c r="PHP35" s="30"/>
      <c r="PHQ35" s="30"/>
      <c r="PHR35" s="30"/>
      <c r="PHS35" s="30"/>
      <c r="PHT35" s="30"/>
      <c r="PHU35" s="30"/>
      <c r="PHV35" s="30"/>
      <c r="PHW35" s="30"/>
      <c r="PHX35" s="30"/>
      <c r="PHY35" s="30"/>
      <c r="PHZ35" s="30"/>
      <c r="PIA35" s="30"/>
      <c r="PIB35" s="30"/>
      <c r="PIC35" s="30"/>
      <c r="PID35" s="30"/>
      <c r="PIE35" s="30"/>
      <c r="PIF35" s="30"/>
      <c r="PIG35" s="30"/>
      <c r="PIH35" s="30"/>
      <c r="PII35" s="30"/>
      <c r="PIJ35" s="30"/>
      <c r="PIK35" s="30"/>
      <c r="PIL35" s="30"/>
      <c r="PIM35" s="30"/>
      <c r="PIN35" s="30"/>
      <c r="PIO35" s="30"/>
      <c r="PIP35" s="30"/>
      <c r="PIQ35" s="30"/>
      <c r="PIR35" s="30"/>
      <c r="PIS35" s="30"/>
      <c r="PIT35" s="30"/>
      <c r="PIU35" s="30"/>
      <c r="PIV35" s="30"/>
      <c r="PIW35" s="30"/>
      <c r="PIX35" s="30"/>
      <c r="PIY35" s="30"/>
      <c r="PIZ35" s="30"/>
      <c r="PJA35" s="30"/>
      <c r="PJB35" s="30"/>
      <c r="PJC35" s="30"/>
      <c r="PJD35" s="30"/>
      <c r="PJE35" s="30"/>
      <c r="PJF35" s="30"/>
      <c r="PJG35" s="30"/>
      <c r="PJH35" s="30"/>
      <c r="PJI35" s="30"/>
      <c r="PJJ35" s="30"/>
      <c r="PJK35" s="30"/>
      <c r="PJL35" s="30"/>
      <c r="PJM35" s="30"/>
      <c r="PJN35" s="30"/>
      <c r="PJO35" s="30"/>
      <c r="PJP35" s="30"/>
      <c r="PJQ35" s="30"/>
      <c r="PJR35" s="30"/>
      <c r="PJS35" s="30"/>
      <c r="PJT35" s="30"/>
      <c r="PJU35" s="30"/>
      <c r="PJV35" s="30"/>
      <c r="PJW35" s="30"/>
      <c r="PJX35" s="30"/>
      <c r="PJY35" s="30"/>
      <c r="PJZ35" s="30"/>
      <c r="PKA35" s="30"/>
      <c r="PKB35" s="30"/>
      <c r="PKC35" s="30"/>
      <c r="PKD35" s="30"/>
      <c r="PKE35" s="30"/>
      <c r="PKF35" s="30"/>
      <c r="PKG35" s="30"/>
      <c r="PKH35" s="30"/>
      <c r="PKI35" s="30"/>
      <c r="PKJ35" s="30"/>
      <c r="PKK35" s="30"/>
      <c r="PKL35" s="30"/>
      <c r="PKM35" s="30"/>
      <c r="PKN35" s="30"/>
      <c r="PKO35" s="30"/>
      <c r="PKP35" s="30"/>
      <c r="PKQ35" s="30"/>
      <c r="PKR35" s="30"/>
      <c r="PKS35" s="30"/>
      <c r="PKT35" s="30"/>
      <c r="PKU35" s="30"/>
      <c r="PKV35" s="30"/>
      <c r="PKW35" s="30"/>
      <c r="PKX35" s="30"/>
      <c r="PKY35" s="30"/>
      <c r="PKZ35" s="30"/>
      <c r="PLA35" s="30"/>
      <c r="PLB35" s="30"/>
      <c r="PLC35" s="30"/>
      <c r="PLD35" s="30"/>
      <c r="PLE35" s="30"/>
      <c r="PLF35" s="30"/>
      <c r="PLG35" s="30"/>
      <c r="PLH35" s="30"/>
      <c r="PLI35" s="30"/>
      <c r="PLJ35" s="30"/>
      <c r="PLK35" s="30"/>
      <c r="PLL35" s="30"/>
      <c r="PLM35" s="30"/>
      <c r="PLN35" s="30"/>
      <c r="PLO35" s="30"/>
      <c r="PLP35" s="30"/>
      <c r="PLQ35" s="30"/>
      <c r="PLR35" s="30"/>
      <c r="PLS35" s="30"/>
      <c r="PLT35" s="30"/>
      <c r="PLU35" s="30"/>
      <c r="PLV35" s="30"/>
      <c r="PLW35" s="30"/>
      <c r="PLX35" s="30"/>
      <c r="PLY35" s="30"/>
      <c r="PLZ35" s="30"/>
      <c r="PMA35" s="30"/>
      <c r="PMB35" s="30"/>
      <c r="PMC35" s="30"/>
      <c r="PMD35" s="30"/>
      <c r="PME35" s="30"/>
      <c r="PMF35" s="30"/>
      <c r="PMG35" s="30"/>
      <c r="PMH35" s="30"/>
      <c r="PMI35" s="30"/>
      <c r="PMJ35" s="30"/>
      <c r="PMK35" s="30"/>
      <c r="PML35" s="30"/>
      <c r="PMM35" s="30"/>
      <c r="PMN35" s="30"/>
      <c r="PMO35" s="30"/>
      <c r="PMP35" s="30"/>
      <c r="PMQ35" s="30"/>
      <c r="PMR35" s="30"/>
      <c r="PMS35" s="30"/>
      <c r="PMT35" s="30"/>
      <c r="PMU35" s="30"/>
      <c r="PMV35" s="30"/>
      <c r="PMW35" s="30"/>
      <c r="PMX35" s="30"/>
      <c r="PMY35" s="30"/>
      <c r="PMZ35" s="30"/>
      <c r="PNA35" s="30"/>
      <c r="PNB35" s="30"/>
      <c r="PNC35" s="30"/>
      <c r="PND35" s="30"/>
      <c r="PNE35" s="30"/>
      <c r="PNF35" s="30"/>
      <c r="PNG35" s="30"/>
      <c r="PNH35" s="30"/>
      <c r="PNI35" s="30"/>
      <c r="PNJ35" s="30"/>
      <c r="PNK35" s="30"/>
      <c r="PNL35" s="30"/>
      <c r="PNM35" s="30"/>
      <c r="PNN35" s="30"/>
      <c r="PNO35" s="30"/>
      <c r="PNP35" s="30"/>
      <c r="PNQ35" s="30"/>
      <c r="PNR35" s="30"/>
      <c r="PNS35" s="30"/>
      <c r="PNT35" s="30"/>
      <c r="PNU35" s="30"/>
      <c r="PNV35" s="30"/>
      <c r="PNW35" s="30"/>
      <c r="PNX35" s="30"/>
      <c r="PNY35" s="30"/>
      <c r="PNZ35" s="30"/>
      <c r="POA35" s="30"/>
      <c r="POB35" s="30"/>
      <c r="POC35" s="30"/>
      <c r="POD35" s="30"/>
      <c r="POE35" s="30"/>
      <c r="POF35" s="30"/>
      <c r="POG35" s="30"/>
      <c r="POH35" s="30"/>
      <c r="POI35" s="30"/>
      <c r="POJ35" s="30"/>
      <c r="POK35" s="30"/>
      <c r="POL35" s="30"/>
      <c r="POM35" s="30"/>
      <c r="PON35" s="30"/>
      <c r="POO35" s="30"/>
      <c r="POP35" s="30"/>
      <c r="POQ35" s="30"/>
      <c r="POR35" s="30"/>
      <c r="POS35" s="30"/>
      <c r="POT35" s="30"/>
      <c r="POU35" s="30"/>
      <c r="POV35" s="30"/>
      <c r="POW35" s="30"/>
      <c r="POX35" s="30"/>
      <c r="POY35" s="30"/>
      <c r="POZ35" s="30"/>
      <c r="PPA35" s="30"/>
      <c r="PPB35" s="30"/>
      <c r="PPC35" s="30"/>
      <c r="PPD35" s="30"/>
      <c r="PPE35" s="30"/>
      <c r="PPF35" s="30"/>
      <c r="PPG35" s="30"/>
      <c r="PPH35" s="30"/>
      <c r="PPI35" s="30"/>
      <c r="PPJ35" s="30"/>
      <c r="PPK35" s="30"/>
      <c r="PPL35" s="30"/>
      <c r="PPM35" s="30"/>
      <c r="PPN35" s="30"/>
      <c r="PPO35" s="30"/>
      <c r="PPP35" s="30"/>
      <c r="PPQ35" s="30"/>
      <c r="PPR35" s="30"/>
      <c r="PPS35" s="30"/>
      <c r="PPT35" s="30"/>
      <c r="PPU35" s="30"/>
      <c r="PPV35" s="30"/>
      <c r="PPW35" s="30"/>
      <c r="PPX35" s="30"/>
      <c r="PPY35" s="30"/>
      <c r="PPZ35" s="30"/>
      <c r="PQA35" s="30"/>
      <c r="PQB35" s="30"/>
      <c r="PQC35" s="30"/>
      <c r="PQD35" s="30"/>
      <c r="PQE35" s="30"/>
      <c r="PQF35" s="30"/>
      <c r="PQG35" s="30"/>
      <c r="PQH35" s="30"/>
      <c r="PQI35" s="30"/>
      <c r="PQJ35" s="30"/>
      <c r="PQK35" s="30"/>
      <c r="PQL35" s="30"/>
      <c r="PQM35" s="30"/>
      <c r="PQN35" s="30"/>
      <c r="PQO35" s="30"/>
      <c r="PQP35" s="30"/>
      <c r="PQQ35" s="30"/>
      <c r="PQR35" s="30"/>
      <c r="PQS35" s="30"/>
      <c r="PQT35" s="30"/>
      <c r="PQU35" s="30"/>
      <c r="PQV35" s="30"/>
      <c r="PQW35" s="30"/>
      <c r="PQX35" s="30"/>
      <c r="PQY35" s="30"/>
      <c r="PQZ35" s="30"/>
      <c r="PRA35" s="30"/>
      <c r="PRB35" s="30"/>
      <c r="PRC35" s="30"/>
      <c r="PRD35" s="30"/>
      <c r="PRE35" s="30"/>
      <c r="PRF35" s="30"/>
      <c r="PRG35" s="30"/>
      <c r="PRH35" s="30"/>
      <c r="PRI35" s="30"/>
      <c r="PRJ35" s="30"/>
      <c r="PRK35" s="30"/>
      <c r="PRL35" s="30"/>
      <c r="PRM35" s="30"/>
      <c r="PRN35" s="30"/>
      <c r="PRO35" s="30"/>
      <c r="PRP35" s="30"/>
      <c r="PRQ35" s="30"/>
      <c r="PRR35" s="30"/>
      <c r="PRS35" s="30"/>
      <c r="PRT35" s="30"/>
      <c r="PRU35" s="30"/>
      <c r="PRV35" s="30"/>
      <c r="PRW35" s="30"/>
      <c r="PRX35" s="30"/>
      <c r="PRY35" s="30"/>
      <c r="PRZ35" s="30"/>
      <c r="PSA35" s="30"/>
      <c r="PSB35" s="30"/>
      <c r="PSC35" s="30"/>
      <c r="PSD35" s="30"/>
      <c r="PSE35" s="30"/>
      <c r="PSF35" s="30"/>
      <c r="PSG35" s="30"/>
      <c r="PSH35" s="30"/>
      <c r="PSI35" s="30"/>
      <c r="PSJ35" s="30"/>
      <c r="PSK35" s="30"/>
      <c r="PSL35" s="30"/>
      <c r="PSM35" s="30"/>
      <c r="PSN35" s="30"/>
      <c r="PSO35" s="30"/>
      <c r="PSP35" s="30"/>
      <c r="PSQ35" s="30"/>
      <c r="PSR35" s="30"/>
      <c r="PSS35" s="30"/>
      <c r="PST35" s="30"/>
      <c r="PSU35" s="30"/>
      <c r="PSV35" s="30"/>
      <c r="PSW35" s="30"/>
      <c r="PSX35" s="30"/>
      <c r="PSY35" s="30"/>
      <c r="PSZ35" s="30"/>
      <c r="PTA35" s="30"/>
      <c r="PTB35" s="30"/>
      <c r="PTC35" s="30"/>
      <c r="PTD35" s="30"/>
      <c r="PTE35" s="30"/>
      <c r="PTF35" s="30"/>
      <c r="PTG35" s="30"/>
      <c r="PTH35" s="30"/>
      <c r="PTI35" s="30"/>
      <c r="PTJ35" s="30"/>
      <c r="PTK35" s="30"/>
      <c r="PTL35" s="30"/>
      <c r="PTM35" s="30"/>
      <c r="PTN35" s="30"/>
      <c r="PTO35" s="30"/>
      <c r="PTP35" s="30"/>
      <c r="PTQ35" s="30"/>
      <c r="PTR35" s="30"/>
      <c r="PTS35" s="30"/>
      <c r="PTT35" s="30"/>
      <c r="PTU35" s="30"/>
      <c r="PTV35" s="30"/>
      <c r="PTW35" s="30"/>
      <c r="PTX35" s="30"/>
      <c r="PTY35" s="30"/>
      <c r="PTZ35" s="30"/>
      <c r="PUA35" s="30"/>
      <c r="PUB35" s="30"/>
      <c r="PUC35" s="30"/>
      <c r="PUD35" s="30"/>
      <c r="PUE35" s="30"/>
      <c r="PUF35" s="30"/>
      <c r="PUG35" s="30"/>
      <c r="PUH35" s="30"/>
      <c r="PUI35" s="30"/>
      <c r="PUJ35" s="30"/>
      <c r="PUK35" s="30"/>
      <c r="PUL35" s="30"/>
      <c r="PUM35" s="30"/>
      <c r="PUN35" s="30"/>
      <c r="PUO35" s="30"/>
      <c r="PUP35" s="30"/>
      <c r="PUQ35" s="30"/>
      <c r="PUR35" s="30"/>
      <c r="PUS35" s="30"/>
      <c r="PUT35" s="30"/>
      <c r="PUU35" s="30"/>
      <c r="PUV35" s="30"/>
      <c r="PUW35" s="30"/>
      <c r="PUX35" s="30"/>
      <c r="PUY35" s="30"/>
      <c r="PUZ35" s="30"/>
      <c r="PVA35" s="30"/>
      <c r="PVB35" s="30"/>
      <c r="PVC35" s="30"/>
      <c r="PVD35" s="30"/>
      <c r="PVE35" s="30"/>
      <c r="PVF35" s="30"/>
      <c r="PVG35" s="30"/>
      <c r="PVH35" s="30"/>
      <c r="PVI35" s="30"/>
      <c r="PVJ35" s="30"/>
      <c r="PVK35" s="30"/>
      <c r="PVL35" s="30"/>
      <c r="PVM35" s="30"/>
      <c r="PVN35" s="30"/>
      <c r="PVO35" s="30"/>
      <c r="PVP35" s="30"/>
      <c r="PVQ35" s="30"/>
      <c r="PVR35" s="30"/>
      <c r="PVS35" s="30"/>
      <c r="PVT35" s="30"/>
      <c r="PVU35" s="30"/>
      <c r="PVV35" s="30"/>
      <c r="PVW35" s="30"/>
      <c r="PVX35" s="30"/>
      <c r="PVY35" s="30"/>
      <c r="PVZ35" s="30"/>
      <c r="PWA35" s="30"/>
      <c r="PWB35" s="30"/>
      <c r="PWC35" s="30"/>
      <c r="PWD35" s="30"/>
      <c r="PWE35" s="30"/>
      <c r="PWF35" s="30"/>
      <c r="PWG35" s="30"/>
      <c r="PWH35" s="30"/>
      <c r="PWI35" s="30"/>
      <c r="PWJ35" s="30"/>
      <c r="PWK35" s="30"/>
      <c r="PWL35" s="30"/>
      <c r="PWM35" s="30"/>
      <c r="PWN35" s="30"/>
      <c r="PWO35" s="30"/>
      <c r="PWP35" s="30"/>
      <c r="PWQ35" s="30"/>
      <c r="PWR35" s="30"/>
      <c r="PWS35" s="30"/>
      <c r="PWT35" s="30"/>
      <c r="PWU35" s="30"/>
      <c r="PWV35" s="30"/>
      <c r="PWW35" s="30"/>
      <c r="PWX35" s="30"/>
      <c r="PWY35" s="30"/>
      <c r="PWZ35" s="30"/>
      <c r="PXA35" s="30"/>
      <c r="PXB35" s="30"/>
      <c r="PXC35" s="30"/>
      <c r="PXD35" s="30"/>
      <c r="PXE35" s="30"/>
      <c r="PXF35" s="30"/>
      <c r="PXG35" s="30"/>
      <c r="PXH35" s="30"/>
      <c r="PXI35" s="30"/>
      <c r="PXJ35" s="30"/>
      <c r="PXK35" s="30"/>
      <c r="PXL35" s="30"/>
      <c r="PXM35" s="30"/>
      <c r="PXN35" s="30"/>
      <c r="PXO35" s="30"/>
      <c r="PXP35" s="30"/>
      <c r="PXQ35" s="30"/>
      <c r="PXR35" s="30"/>
      <c r="PXS35" s="30"/>
      <c r="PXT35" s="30"/>
      <c r="PXU35" s="30"/>
      <c r="PXV35" s="30"/>
      <c r="PXW35" s="30"/>
      <c r="PXX35" s="30"/>
      <c r="PXY35" s="30"/>
      <c r="PXZ35" s="30"/>
      <c r="PYA35" s="30"/>
      <c r="PYB35" s="30"/>
      <c r="PYC35" s="30"/>
      <c r="PYD35" s="30"/>
      <c r="PYE35" s="30"/>
      <c r="PYF35" s="30"/>
      <c r="PYG35" s="30"/>
      <c r="PYH35" s="30"/>
      <c r="PYI35" s="30"/>
      <c r="PYJ35" s="30"/>
      <c r="PYK35" s="30"/>
      <c r="PYL35" s="30"/>
      <c r="PYM35" s="30"/>
      <c r="PYN35" s="30"/>
      <c r="PYO35" s="30"/>
      <c r="PYP35" s="30"/>
      <c r="PYQ35" s="30"/>
      <c r="PYR35" s="30"/>
      <c r="PYS35" s="30"/>
      <c r="PYT35" s="30"/>
      <c r="PYU35" s="30"/>
      <c r="PYV35" s="30"/>
      <c r="PYW35" s="30"/>
      <c r="PYX35" s="30"/>
      <c r="PYY35" s="30"/>
      <c r="PYZ35" s="30"/>
      <c r="PZA35" s="30"/>
      <c r="PZB35" s="30"/>
      <c r="PZC35" s="30"/>
      <c r="PZD35" s="30"/>
      <c r="PZE35" s="30"/>
      <c r="PZF35" s="30"/>
      <c r="PZG35" s="30"/>
      <c r="PZH35" s="30"/>
      <c r="PZI35" s="30"/>
      <c r="PZJ35" s="30"/>
      <c r="PZK35" s="30"/>
      <c r="PZL35" s="30"/>
      <c r="PZM35" s="30"/>
      <c r="PZN35" s="30"/>
      <c r="PZO35" s="30"/>
      <c r="PZP35" s="30"/>
      <c r="PZQ35" s="30"/>
      <c r="PZR35" s="30"/>
      <c r="PZS35" s="30"/>
      <c r="PZT35" s="30"/>
      <c r="PZU35" s="30"/>
      <c r="PZV35" s="30"/>
      <c r="PZW35" s="30"/>
      <c r="PZX35" s="30"/>
      <c r="PZY35" s="30"/>
      <c r="PZZ35" s="30"/>
      <c r="QAA35" s="30"/>
      <c r="QAB35" s="30"/>
      <c r="QAC35" s="30"/>
      <c r="QAD35" s="30"/>
      <c r="QAE35" s="30"/>
      <c r="QAF35" s="30"/>
      <c r="QAG35" s="30"/>
      <c r="QAH35" s="30"/>
      <c r="QAI35" s="30"/>
      <c r="QAJ35" s="30"/>
      <c r="QAK35" s="30"/>
      <c r="QAL35" s="30"/>
      <c r="QAM35" s="30"/>
      <c r="QAN35" s="30"/>
      <c r="QAO35" s="30"/>
      <c r="QAP35" s="30"/>
      <c r="QAQ35" s="30"/>
      <c r="QAR35" s="30"/>
      <c r="QAS35" s="30"/>
      <c r="QAT35" s="30"/>
      <c r="QAU35" s="30"/>
      <c r="QAV35" s="30"/>
      <c r="QAW35" s="30"/>
      <c r="QAX35" s="30"/>
      <c r="QAY35" s="30"/>
      <c r="QAZ35" s="30"/>
      <c r="QBA35" s="30"/>
      <c r="QBB35" s="30"/>
      <c r="QBC35" s="30"/>
      <c r="QBD35" s="30"/>
      <c r="QBE35" s="30"/>
      <c r="QBF35" s="30"/>
      <c r="QBG35" s="30"/>
      <c r="QBH35" s="30"/>
      <c r="QBI35" s="30"/>
      <c r="QBJ35" s="30"/>
      <c r="QBK35" s="30"/>
      <c r="QBL35" s="30"/>
      <c r="QBM35" s="30"/>
      <c r="QBN35" s="30"/>
      <c r="QBO35" s="30"/>
      <c r="QBP35" s="30"/>
      <c r="QBQ35" s="30"/>
      <c r="QBR35" s="30"/>
      <c r="QBS35" s="30"/>
      <c r="QBT35" s="30"/>
      <c r="QBU35" s="30"/>
      <c r="QBV35" s="30"/>
      <c r="QBW35" s="30"/>
      <c r="QBX35" s="30"/>
      <c r="QBY35" s="30"/>
      <c r="QBZ35" s="30"/>
      <c r="QCA35" s="30"/>
      <c r="QCB35" s="30"/>
      <c r="QCC35" s="30"/>
      <c r="QCD35" s="30"/>
      <c r="QCE35" s="30"/>
      <c r="QCF35" s="30"/>
      <c r="QCG35" s="30"/>
      <c r="QCH35" s="30"/>
      <c r="QCI35" s="30"/>
      <c r="QCJ35" s="30"/>
      <c r="QCK35" s="30"/>
      <c r="QCL35" s="30"/>
      <c r="QCM35" s="30"/>
      <c r="QCN35" s="30"/>
      <c r="QCO35" s="30"/>
      <c r="QCP35" s="30"/>
      <c r="QCQ35" s="30"/>
      <c r="QCR35" s="30"/>
      <c r="QCS35" s="30"/>
      <c r="QCT35" s="30"/>
      <c r="QCU35" s="30"/>
      <c r="QCV35" s="30"/>
      <c r="QCW35" s="30"/>
      <c r="QCX35" s="30"/>
      <c r="QCY35" s="30"/>
      <c r="QCZ35" s="30"/>
      <c r="QDA35" s="30"/>
      <c r="QDB35" s="30"/>
      <c r="QDC35" s="30"/>
      <c r="QDD35" s="30"/>
      <c r="QDE35" s="30"/>
      <c r="QDF35" s="30"/>
      <c r="QDG35" s="30"/>
      <c r="QDH35" s="30"/>
      <c r="QDI35" s="30"/>
      <c r="QDJ35" s="30"/>
      <c r="QDK35" s="30"/>
      <c r="QDL35" s="30"/>
      <c r="QDM35" s="30"/>
      <c r="QDN35" s="30"/>
      <c r="QDO35" s="30"/>
      <c r="QDP35" s="30"/>
      <c r="QDQ35" s="30"/>
      <c r="QDR35" s="30"/>
      <c r="QDS35" s="30"/>
      <c r="QDT35" s="30"/>
      <c r="QDU35" s="30"/>
      <c r="QDV35" s="30"/>
      <c r="QDW35" s="30"/>
      <c r="QDX35" s="30"/>
      <c r="QDY35" s="30"/>
      <c r="QDZ35" s="30"/>
      <c r="QEA35" s="30"/>
      <c r="QEB35" s="30"/>
      <c r="QEC35" s="30"/>
      <c r="QED35" s="30"/>
      <c r="QEE35" s="30"/>
      <c r="QEF35" s="30"/>
      <c r="QEG35" s="30"/>
      <c r="QEH35" s="30"/>
      <c r="QEI35" s="30"/>
      <c r="QEJ35" s="30"/>
      <c r="QEK35" s="30"/>
      <c r="QEL35" s="30"/>
      <c r="QEM35" s="30"/>
      <c r="QEN35" s="30"/>
      <c r="QEO35" s="30"/>
      <c r="QEP35" s="30"/>
      <c r="QEQ35" s="30"/>
      <c r="QER35" s="30"/>
      <c r="QES35" s="30"/>
      <c r="QET35" s="30"/>
      <c r="QEU35" s="30"/>
      <c r="QEV35" s="30"/>
      <c r="QEW35" s="30"/>
      <c r="QEX35" s="30"/>
      <c r="QEY35" s="30"/>
      <c r="QEZ35" s="30"/>
      <c r="QFA35" s="30"/>
      <c r="QFB35" s="30"/>
      <c r="QFC35" s="30"/>
      <c r="QFD35" s="30"/>
      <c r="QFE35" s="30"/>
      <c r="QFF35" s="30"/>
      <c r="QFG35" s="30"/>
      <c r="QFH35" s="30"/>
      <c r="QFI35" s="30"/>
      <c r="QFJ35" s="30"/>
      <c r="QFK35" s="30"/>
      <c r="QFL35" s="30"/>
      <c r="QFM35" s="30"/>
      <c r="QFN35" s="30"/>
      <c r="QFO35" s="30"/>
      <c r="QFP35" s="30"/>
      <c r="QFQ35" s="30"/>
      <c r="QFR35" s="30"/>
      <c r="QFS35" s="30"/>
      <c r="QFT35" s="30"/>
      <c r="QFU35" s="30"/>
      <c r="QFV35" s="30"/>
      <c r="QFW35" s="30"/>
      <c r="QFX35" s="30"/>
      <c r="QFY35" s="30"/>
      <c r="QFZ35" s="30"/>
      <c r="QGA35" s="30"/>
      <c r="QGB35" s="30"/>
      <c r="QGC35" s="30"/>
      <c r="QGD35" s="30"/>
      <c r="QGE35" s="30"/>
      <c r="QGF35" s="30"/>
      <c r="QGG35" s="30"/>
      <c r="QGH35" s="30"/>
      <c r="QGI35" s="30"/>
      <c r="QGJ35" s="30"/>
      <c r="QGK35" s="30"/>
      <c r="QGL35" s="30"/>
      <c r="QGM35" s="30"/>
      <c r="QGN35" s="30"/>
      <c r="QGO35" s="30"/>
      <c r="QGP35" s="30"/>
      <c r="QGQ35" s="30"/>
      <c r="QGR35" s="30"/>
      <c r="QGS35" s="30"/>
      <c r="QGT35" s="30"/>
      <c r="QGU35" s="30"/>
      <c r="QGV35" s="30"/>
      <c r="QGW35" s="30"/>
      <c r="QGX35" s="30"/>
      <c r="QGY35" s="30"/>
      <c r="QGZ35" s="30"/>
      <c r="QHA35" s="30"/>
      <c r="QHB35" s="30"/>
      <c r="QHC35" s="30"/>
      <c r="QHD35" s="30"/>
      <c r="QHE35" s="30"/>
      <c r="QHF35" s="30"/>
      <c r="QHG35" s="30"/>
      <c r="QHH35" s="30"/>
      <c r="QHI35" s="30"/>
      <c r="QHJ35" s="30"/>
      <c r="QHK35" s="30"/>
      <c r="QHL35" s="30"/>
      <c r="QHM35" s="30"/>
      <c r="QHN35" s="30"/>
      <c r="QHO35" s="30"/>
      <c r="QHP35" s="30"/>
      <c r="QHQ35" s="30"/>
      <c r="QHR35" s="30"/>
      <c r="QHS35" s="30"/>
      <c r="QHT35" s="30"/>
      <c r="QHU35" s="30"/>
      <c r="QHV35" s="30"/>
      <c r="QHW35" s="30"/>
      <c r="QHX35" s="30"/>
      <c r="QHY35" s="30"/>
      <c r="QHZ35" s="30"/>
      <c r="QIA35" s="30"/>
      <c r="QIB35" s="30"/>
      <c r="QIC35" s="30"/>
      <c r="QID35" s="30"/>
      <c r="QIE35" s="30"/>
      <c r="QIF35" s="30"/>
      <c r="QIG35" s="30"/>
      <c r="QIH35" s="30"/>
      <c r="QII35" s="30"/>
      <c r="QIJ35" s="30"/>
      <c r="QIK35" s="30"/>
      <c r="QIL35" s="30"/>
      <c r="QIM35" s="30"/>
      <c r="QIN35" s="30"/>
      <c r="QIO35" s="30"/>
      <c r="QIP35" s="30"/>
      <c r="QIQ35" s="30"/>
      <c r="QIR35" s="30"/>
      <c r="QIS35" s="30"/>
      <c r="QIT35" s="30"/>
      <c r="QIU35" s="30"/>
      <c r="QIV35" s="30"/>
      <c r="QIW35" s="30"/>
      <c r="QIX35" s="30"/>
      <c r="QIY35" s="30"/>
      <c r="QIZ35" s="30"/>
      <c r="QJA35" s="30"/>
      <c r="QJB35" s="30"/>
      <c r="QJC35" s="30"/>
      <c r="QJD35" s="30"/>
      <c r="QJE35" s="30"/>
      <c r="QJF35" s="30"/>
      <c r="QJG35" s="30"/>
      <c r="QJH35" s="30"/>
      <c r="QJI35" s="30"/>
      <c r="QJJ35" s="30"/>
      <c r="QJK35" s="30"/>
      <c r="QJL35" s="30"/>
      <c r="QJM35" s="30"/>
      <c r="QJN35" s="30"/>
      <c r="QJO35" s="30"/>
      <c r="QJP35" s="30"/>
      <c r="QJQ35" s="30"/>
      <c r="QJR35" s="30"/>
      <c r="QJS35" s="30"/>
      <c r="QJT35" s="30"/>
      <c r="QJU35" s="30"/>
      <c r="QJV35" s="30"/>
      <c r="QJW35" s="30"/>
      <c r="QJX35" s="30"/>
      <c r="QJY35" s="30"/>
      <c r="QJZ35" s="30"/>
      <c r="QKA35" s="30"/>
      <c r="QKB35" s="30"/>
      <c r="QKC35" s="30"/>
      <c r="QKD35" s="30"/>
      <c r="QKE35" s="30"/>
      <c r="QKF35" s="30"/>
      <c r="QKG35" s="30"/>
      <c r="QKH35" s="30"/>
      <c r="QKI35" s="30"/>
      <c r="QKJ35" s="30"/>
      <c r="QKK35" s="30"/>
      <c r="QKL35" s="30"/>
      <c r="QKM35" s="30"/>
      <c r="QKN35" s="30"/>
      <c r="QKO35" s="30"/>
      <c r="QKP35" s="30"/>
      <c r="QKQ35" s="30"/>
      <c r="QKR35" s="30"/>
      <c r="QKS35" s="30"/>
      <c r="QKT35" s="30"/>
      <c r="QKU35" s="30"/>
      <c r="QKV35" s="30"/>
      <c r="QKW35" s="30"/>
      <c r="QKX35" s="30"/>
      <c r="QKY35" s="30"/>
      <c r="QKZ35" s="30"/>
      <c r="QLA35" s="30"/>
      <c r="QLB35" s="30"/>
      <c r="QLC35" s="30"/>
      <c r="QLD35" s="30"/>
      <c r="QLE35" s="30"/>
      <c r="QLF35" s="30"/>
      <c r="QLG35" s="30"/>
      <c r="QLH35" s="30"/>
      <c r="QLI35" s="30"/>
      <c r="QLJ35" s="30"/>
      <c r="QLK35" s="30"/>
      <c r="QLL35" s="30"/>
      <c r="QLM35" s="30"/>
      <c r="QLN35" s="30"/>
      <c r="QLO35" s="30"/>
      <c r="QLP35" s="30"/>
      <c r="QLQ35" s="30"/>
      <c r="QLR35" s="30"/>
      <c r="QLS35" s="30"/>
      <c r="QLT35" s="30"/>
      <c r="QLU35" s="30"/>
      <c r="QLV35" s="30"/>
      <c r="QLW35" s="30"/>
      <c r="QLX35" s="30"/>
      <c r="QLY35" s="30"/>
      <c r="QLZ35" s="30"/>
      <c r="QMA35" s="30"/>
      <c r="QMB35" s="30"/>
      <c r="QMC35" s="30"/>
      <c r="QMD35" s="30"/>
      <c r="QME35" s="30"/>
      <c r="QMF35" s="30"/>
      <c r="QMG35" s="30"/>
      <c r="QMH35" s="30"/>
      <c r="QMI35" s="30"/>
      <c r="QMJ35" s="30"/>
      <c r="QMK35" s="30"/>
      <c r="QML35" s="30"/>
      <c r="QMM35" s="30"/>
      <c r="QMN35" s="30"/>
      <c r="QMO35" s="30"/>
      <c r="QMP35" s="30"/>
      <c r="QMQ35" s="30"/>
      <c r="QMR35" s="30"/>
      <c r="QMS35" s="30"/>
      <c r="QMT35" s="30"/>
      <c r="QMU35" s="30"/>
      <c r="QMV35" s="30"/>
      <c r="QMW35" s="30"/>
      <c r="QMX35" s="30"/>
      <c r="QMY35" s="30"/>
      <c r="QMZ35" s="30"/>
      <c r="QNA35" s="30"/>
      <c r="QNB35" s="30"/>
      <c r="QNC35" s="30"/>
      <c r="QND35" s="30"/>
      <c r="QNE35" s="30"/>
      <c r="QNF35" s="30"/>
      <c r="QNG35" s="30"/>
      <c r="QNH35" s="30"/>
      <c r="QNI35" s="30"/>
      <c r="QNJ35" s="30"/>
      <c r="QNK35" s="30"/>
      <c r="QNL35" s="30"/>
      <c r="QNM35" s="30"/>
      <c r="QNN35" s="30"/>
      <c r="QNO35" s="30"/>
      <c r="QNP35" s="30"/>
      <c r="QNQ35" s="30"/>
      <c r="QNR35" s="30"/>
      <c r="QNS35" s="30"/>
      <c r="QNT35" s="30"/>
      <c r="QNU35" s="30"/>
      <c r="QNV35" s="30"/>
      <c r="QNW35" s="30"/>
      <c r="QNX35" s="30"/>
      <c r="QNY35" s="30"/>
      <c r="QNZ35" s="30"/>
      <c r="QOA35" s="30"/>
      <c r="QOB35" s="30"/>
      <c r="QOC35" s="30"/>
      <c r="QOD35" s="30"/>
      <c r="QOE35" s="30"/>
      <c r="QOF35" s="30"/>
      <c r="QOG35" s="30"/>
      <c r="QOH35" s="30"/>
      <c r="QOI35" s="30"/>
      <c r="QOJ35" s="30"/>
      <c r="QOK35" s="30"/>
      <c r="QOL35" s="30"/>
      <c r="QOM35" s="30"/>
      <c r="QON35" s="30"/>
      <c r="QOO35" s="30"/>
      <c r="QOP35" s="30"/>
      <c r="QOQ35" s="30"/>
      <c r="QOR35" s="30"/>
      <c r="QOS35" s="30"/>
      <c r="QOT35" s="30"/>
      <c r="QOU35" s="30"/>
      <c r="QOV35" s="30"/>
      <c r="QOW35" s="30"/>
      <c r="QOX35" s="30"/>
      <c r="QOY35" s="30"/>
      <c r="QOZ35" s="30"/>
      <c r="QPA35" s="30"/>
      <c r="QPB35" s="30"/>
      <c r="QPC35" s="30"/>
      <c r="QPD35" s="30"/>
      <c r="QPE35" s="30"/>
      <c r="QPF35" s="30"/>
      <c r="QPG35" s="30"/>
      <c r="QPH35" s="30"/>
      <c r="QPI35" s="30"/>
      <c r="QPJ35" s="30"/>
      <c r="QPK35" s="30"/>
      <c r="QPL35" s="30"/>
      <c r="QPM35" s="30"/>
      <c r="QPN35" s="30"/>
      <c r="QPO35" s="30"/>
      <c r="QPP35" s="30"/>
      <c r="QPQ35" s="30"/>
      <c r="QPR35" s="30"/>
      <c r="QPS35" s="30"/>
      <c r="QPT35" s="30"/>
      <c r="QPU35" s="30"/>
      <c r="QPV35" s="30"/>
      <c r="QPW35" s="30"/>
      <c r="QPX35" s="30"/>
      <c r="QPY35" s="30"/>
      <c r="QPZ35" s="30"/>
      <c r="QQA35" s="30"/>
      <c r="QQB35" s="30"/>
      <c r="QQC35" s="30"/>
      <c r="QQD35" s="30"/>
      <c r="QQE35" s="30"/>
      <c r="QQF35" s="30"/>
      <c r="QQG35" s="30"/>
      <c r="QQH35" s="30"/>
      <c r="QQI35" s="30"/>
      <c r="QQJ35" s="30"/>
      <c r="QQK35" s="30"/>
      <c r="QQL35" s="30"/>
      <c r="QQM35" s="30"/>
      <c r="QQN35" s="30"/>
      <c r="QQO35" s="30"/>
      <c r="QQP35" s="30"/>
      <c r="QQQ35" s="30"/>
      <c r="QQR35" s="30"/>
      <c r="QQS35" s="30"/>
      <c r="QQT35" s="30"/>
      <c r="QQU35" s="30"/>
      <c r="QQV35" s="30"/>
      <c r="QQW35" s="30"/>
      <c r="QQX35" s="30"/>
      <c r="QQY35" s="30"/>
      <c r="QQZ35" s="30"/>
      <c r="QRA35" s="30"/>
      <c r="QRB35" s="30"/>
      <c r="QRC35" s="30"/>
      <c r="QRD35" s="30"/>
      <c r="QRE35" s="30"/>
      <c r="QRF35" s="30"/>
      <c r="QRG35" s="30"/>
      <c r="QRH35" s="30"/>
      <c r="QRI35" s="30"/>
      <c r="QRJ35" s="30"/>
      <c r="QRK35" s="30"/>
      <c r="QRL35" s="30"/>
      <c r="QRM35" s="30"/>
      <c r="QRN35" s="30"/>
      <c r="QRO35" s="30"/>
      <c r="QRP35" s="30"/>
      <c r="QRQ35" s="30"/>
      <c r="QRR35" s="30"/>
      <c r="QRS35" s="30"/>
      <c r="QRT35" s="30"/>
      <c r="QRU35" s="30"/>
      <c r="QRV35" s="30"/>
      <c r="QRW35" s="30"/>
      <c r="QRX35" s="30"/>
      <c r="QRY35" s="30"/>
      <c r="QRZ35" s="30"/>
      <c r="QSA35" s="30"/>
      <c r="QSB35" s="30"/>
      <c r="QSC35" s="30"/>
      <c r="QSD35" s="30"/>
      <c r="QSE35" s="30"/>
      <c r="QSF35" s="30"/>
      <c r="QSG35" s="30"/>
      <c r="QSH35" s="30"/>
      <c r="QSI35" s="30"/>
      <c r="QSJ35" s="30"/>
      <c r="QSK35" s="30"/>
      <c r="QSL35" s="30"/>
      <c r="QSM35" s="30"/>
      <c r="QSN35" s="30"/>
      <c r="QSO35" s="30"/>
      <c r="QSP35" s="30"/>
      <c r="QSQ35" s="30"/>
      <c r="QSR35" s="30"/>
      <c r="QSS35" s="30"/>
      <c r="QST35" s="30"/>
      <c r="QSU35" s="30"/>
      <c r="QSV35" s="30"/>
      <c r="QSW35" s="30"/>
      <c r="QSX35" s="30"/>
      <c r="QSY35" s="30"/>
      <c r="QSZ35" s="30"/>
      <c r="QTA35" s="30"/>
      <c r="QTB35" s="30"/>
      <c r="QTC35" s="30"/>
      <c r="QTD35" s="30"/>
      <c r="QTE35" s="30"/>
      <c r="QTF35" s="30"/>
      <c r="QTG35" s="30"/>
      <c r="QTH35" s="30"/>
      <c r="QTI35" s="30"/>
      <c r="QTJ35" s="30"/>
      <c r="QTK35" s="30"/>
      <c r="QTL35" s="30"/>
      <c r="QTM35" s="30"/>
      <c r="QTN35" s="30"/>
      <c r="QTO35" s="30"/>
      <c r="QTP35" s="30"/>
      <c r="QTQ35" s="30"/>
      <c r="QTR35" s="30"/>
      <c r="QTS35" s="30"/>
      <c r="QTT35" s="30"/>
      <c r="QTU35" s="30"/>
      <c r="QTV35" s="30"/>
      <c r="QTW35" s="30"/>
      <c r="QTX35" s="30"/>
      <c r="QTY35" s="30"/>
      <c r="QTZ35" s="30"/>
      <c r="QUA35" s="30"/>
      <c r="QUB35" s="30"/>
      <c r="QUC35" s="30"/>
      <c r="QUD35" s="30"/>
      <c r="QUE35" s="30"/>
      <c r="QUF35" s="30"/>
      <c r="QUG35" s="30"/>
      <c r="QUH35" s="30"/>
      <c r="QUI35" s="30"/>
      <c r="QUJ35" s="30"/>
      <c r="QUK35" s="30"/>
      <c r="QUL35" s="30"/>
      <c r="QUM35" s="30"/>
      <c r="QUN35" s="30"/>
      <c r="QUO35" s="30"/>
      <c r="QUP35" s="30"/>
      <c r="QUQ35" s="30"/>
      <c r="QUR35" s="30"/>
      <c r="QUS35" s="30"/>
      <c r="QUT35" s="30"/>
      <c r="QUU35" s="30"/>
      <c r="QUV35" s="30"/>
      <c r="QUW35" s="30"/>
      <c r="QUX35" s="30"/>
      <c r="QUY35" s="30"/>
      <c r="QUZ35" s="30"/>
      <c r="QVA35" s="30"/>
      <c r="QVB35" s="30"/>
      <c r="QVC35" s="30"/>
      <c r="QVD35" s="30"/>
      <c r="QVE35" s="30"/>
      <c r="QVF35" s="30"/>
      <c r="QVG35" s="30"/>
      <c r="QVH35" s="30"/>
      <c r="QVI35" s="30"/>
      <c r="QVJ35" s="30"/>
      <c r="QVK35" s="30"/>
      <c r="QVL35" s="30"/>
      <c r="QVM35" s="30"/>
      <c r="QVN35" s="30"/>
      <c r="QVO35" s="30"/>
      <c r="QVP35" s="30"/>
      <c r="QVQ35" s="30"/>
      <c r="QVR35" s="30"/>
      <c r="QVS35" s="30"/>
      <c r="QVT35" s="30"/>
      <c r="QVU35" s="30"/>
      <c r="QVV35" s="30"/>
      <c r="QVW35" s="30"/>
      <c r="QVX35" s="30"/>
      <c r="QVY35" s="30"/>
      <c r="QVZ35" s="30"/>
      <c r="QWA35" s="30"/>
      <c r="QWB35" s="30"/>
      <c r="QWC35" s="30"/>
      <c r="QWD35" s="30"/>
      <c r="QWE35" s="30"/>
      <c r="QWF35" s="30"/>
      <c r="QWG35" s="30"/>
      <c r="QWH35" s="30"/>
      <c r="QWI35" s="30"/>
      <c r="QWJ35" s="30"/>
      <c r="QWK35" s="30"/>
      <c r="QWL35" s="30"/>
      <c r="QWM35" s="30"/>
      <c r="QWN35" s="30"/>
      <c r="QWO35" s="30"/>
      <c r="QWP35" s="30"/>
      <c r="QWQ35" s="30"/>
      <c r="QWR35" s="30"/>
      <c r="QWS35" s="30"/>
      <c r="QWT35" s="30"/>
      <c r="QWU35" s="30"/>
      <c r="QWV35" s="30"/>
      <c r="QWW35" s="30"/>
      <c r="QWX35" s="30"/>
      <c r="QWY35" s="30"/>
      <c r="QWZ35" s="30"/>
      <c r="QXA35" s="30"/>
      <c r="QXB35" s="30"/>
      <c r="QXC35" s="30"/>
      <c r="QXD35" s="30"/>
      <c r="QXE35" s="30"/>
      <c r="QXF35" s="30"/>
      <c r="QXG35" s="30"/>
      <c r="QXH35" s="30"/>
      <c r="QXI35" s="30"/>
      <c r="QXJ35" s="30"/>
      <c r="QXK35" s="30"/>
      <c r="QXL35" s="30"/>
      <c r="QXM35" s="30"/>
      <c r="QXN35" s="30"/>
      <c r="QXO35" s="30"/>
      <c r="QXP35" s="30"/>
      <c r="QXQ35" s="30"/>
      <c r="QXR35" s="30"/>
      <c r="QXS35" s="30"/>
      <c r="QXT35" s="30"/>
      <c r="QXU35" s="30"/>
      <c r="QXV35" s="30"/>
      <c r="QXW35" s="30"/>
      <c r="QXX35" s="30"/>
      <c r="QXY35" s="30"/>
      <c r="QXZ35" s="30"/>
      <c r="QYA35" s="30"/>
      <c r="QYB35" s="30"/>
      <c r="QYC35" s="30"/>
      <c r="QYD35" s="30"/>
      <c r="QYE35" s="30"/>
      <c r="QYF35" s="30"/>
      <c r="QYG35" s="30"/>
      <c r="QYH35" s="30"/>
      <c r="QYI35" s="30"/>
      <c r="QYJ35" s="30"/>
      <c r="QYK35" s="30"/>
      <c r="QYL35" s="30"/>
      <c r="QYM35" s="30"/>
      <c r="QYN35" s="30"/>
      <c r="QYO35" s="30"/>
      <c r="QYP35" s="30"/>
      <c r="QYQ35" s="30"/>
      <c r="QYR35" s="30"/>
      <c r="QYS35" s="30"/>
      <c r="QYT35" s="30"/>
      <c r="QYU35" s="30"/>
      <c r="QYV35" s="30"/>
      <c r="QYW35" s="30"/>
      <c r="QYX35" s="30"/>
      <c r="QYY35" s="30"/>
      <c r="QYZ35" s="30"/>
      <c r="QZA35" s="30"/>
      <c r="QZB35" s="30"/>
      <c r="QZC35" s="30"/>
      <c r="QZD35" s="30"/>
      <c r="QZE35" s="30"/>
      <c r="QZF35" s="30"/>
      <c r="QZG35" s="30"/>
      <c r="QZH35" s="30"/>
      <c r="QZI35" s="30"/>
      <c r="QZJ35" s="30"/>
      <c r="QZK35" s="30"/>
      <c r="QZL35" s="30"/>
      <c r="QZM35" s="30"/>
      <c r="QZN35" s="30"/>
      <c r="QZO35" s="30"/>
      <c r="QZP35" s="30"/>
      <c r="QZQ35" s="30"/>
      <c r="QZR35" s="30"/>
      <c r="QZS35" s="30"/>
      <c r="QZT35" s="30"/>
      <c r="QZU35" s="30"/>
      <c r="QZV35" s="30"/>
      <c r="QZW35" s="30"/>
      <c r="QZX35" s="30"/>
      <c r="QZY35" s="30"/>
      <c r="QZZ35" s="30"/>
      <c r="RAA35" s="30"/>
      <c r="RAB35" s="30"/>
      <c r="RAC35" s="30"/>
      <c r="RAD35" s="30"/>
      <c r="RAE35" s="30"/>
      <c r="RAF35" s="30"/>
      <c r="RAG35" s="30"/>
      <c r="RAH35" s="30"/>
      <c r="RAI35" s="30"/>
      <c r="RAJ35" s="30"/>
      <c r="RAK35" s="30"/>
      <c r="RAL35" s="30"/>
      <c r="RAM35" s="30"/>
      <c r="RAN35" s="30"/>
      <c r="RAO35" s="30"/>
      <c r="RAP35" s="30"/>
      <c r="RAQ35" s="30"/>
      <c r="RAR35" s="30"/>
      <c r="RAS35" s="30"/>
      <c r="RAT35" s="30"/>
      <c r="RAU35" s="30"/>
      <c r="RAV35" s="30"/>
      <c r="RAW35" s="30"/>
      <c r="RAX35" s="30"/>
      <c r="RAY35" s="30"/>
      <c r="RAZ35" s="30"/>
      <c r="RBA35" s="30"/>
      <c r="RBB35" s="30"/>
      <c r="RBC35" s="30"/>
      <c r="RBD35" s="30"/>
      <c r="RBE35" s="30"/>
      <c r="RBF35" s="30"/>
      <c r="RBG35" s="30"/>
      <c r="RBH35" s="30"/>
      <c r="RBI35" s="30"/>
      <c r="RBJ35" s="30"/>
      <c r="RBK35" s="30"/>
      <c r="RBL35" s="30"/>
      <c r="RBM35" s="30"/>
      <c r="RBN35" s="30"/>
      <c r="RBO35" s="30"/>
      <c r="RBP35" s="30"/>
      <c r="RBQ35" s="30"/>
      <c r="RBR35" s="30"/>
      <c r="RBS35" s="30"/>
      <c r="RBT35" s="30"/>
      <c r="RBU35" s="30"/>
      <c r="RBV35" s="30"/>
      <c r="RBW35" s="30"/>
      <c r="RBX35" s="30"/>
      <c r="RBY35" s="30"/>
      <c r="RBZ35" s="30"/>
      <c r="RCA35" s="30"/>
      <c r="RCB35" s="30"/>
      <c r="RCC35" s="30"/>
      <c r="RCD35" s="30"/>
      <c r="RCE35" s="30"/>
      <c r="RCF35" s="30"/>
      <c r="RCG35" s="30"/>
      <c r="RCH35" s="30"/>
      <c r="RCI35" s="30"/>
      <c r="RCJ35" s="30"/>
      <c r="RCK35" s="30"/>
      <c r="RCL35" s="30"/>
      <c r="RCM35" s="30"/>
      <c r="RCN35" s="30"/>
      <c r="RCO35" s="30"/>
      <c r="RCP35" s="30"/>
      <c r="RCQ35" s="30"/>
      <c r="RCR35" s="30"/>
      <c r="RCS35" s="30"/>
      <c r="RCT35" s="30"/>
      <c r="RCU35" s="30"/>
      <c r="RCV35" s="30"/>
      <c r="RCW35" s="30"/>
      <c r="RCX35" s="30"/>
      <c r="RCY35" s="30"/>
      <c r="RCZ35" s="30"/>
      <c r="RDA35" s="30"/>
      <c r="RDB35" s="30"/>
      <c r="RDC35" s="30"/>
      <c r="RDD35" s="30"/>
      <c r="RDE35" s="30"/>
      <c r="RDF35" s="30"/>
      <c r="RDG35" s="30"/>
      <c r="RDH35" s="30"/>
      <c r="RDI35" s="30"/>
      <c r="RDJ35" s="30"/>
      <c r="RDK35" s="30"/>
      <c r="RDL35" s="30"/>
      <c r="RDM35" s="30"/>
      <c r="RDN35" s="30"/>
      <c r="RDO35" s="30"/>
      <c r="RDP35" s="30"/>
      <c r="RDQ35" s="30"/>
      <c r="RDR35" s="30"/>
      <c r="RDS35" s="30"/>
      <c r="RDT35" s="30"/>
      <c r="RDU35" s="30"/>
      <c r="RDV35" s="30"/>
      <c r="RDW35" s="30"/>
      <c r="RDX35" s="30"/>
      <c r="RDY35" s="30"/>
      <c r="RDZ35" s="30"/>
      <c r="REA35" s="30"/>
      <c r="REB35" s="30"/>
      <c r="REC35" s="30"/>
      <c r="RED35" s="30"/>
      <c r="REE35" s="30"/>
      <c r="REF35" s="30"/>
      <c r="REG35" s="30"/>
      <c r="REH35" s="30"/>
      <c r="REI35" s="30"/>
      <c r="REJ35" s="30"/>
      <c r="REK35" s="30"/>
      <c r="REL35" s="30"/>
      <c r="REM35" s="30"/>
      <c r="REN35" s="30"/>
      <c r="REO35" s="30"/>
      <c r="REP35" s="30"/>
      <c r="REQ35" s="30"/>
      <c r="RER35" s="30"/>
      <c r="RES35" s="30"/>
      <c r="RET35" s="30"/>
      <c r="REU35" s="30"/>
      <c r="REV35" s="30"/>
      <c r="REW35" s="30"/>
      <c r="REX35" s="30"/>
      <c r="REY35" s="30"/>
      <c r="REZ35" s="30"/>
      <c r="RFA35" s="30"/>
      <c r="RFB35" s="30"/>
      <c r="RFC35" s="30"/>
      <c r="RFD35" s="30"/>
      <c r="RFE35" s="30"/>
      <c r="RFF35" s="30"/>
      <c r="RFG35" s="30"/>
      <c r="RFH35" s="30"/>
      <c r="RFI35" s="30"/>
      <c r="RFJ35" s="30"/>
      <c r="RFK35" s="30"/>
      <c r="RFL35" s="30"/>
      <c r="RFM35" s="30"/>
      <c r="RFN35" s="30"/>
      <c r="RFO35" s="30"/>
      <c r="RFP35" s="30"/>
      <c r="RFQ35" s="30"/>
      <c r="RFR35" s="30"/>
      <c r="RFS35" s="30"/>
      <c r="RFT35" s="30"/>
      <c r="RFU35" s="30"/>
      <c r="RFV35" s="30"/>
      <c r="RFW35" s="30"/>
      <c r="RFX35" s="30"/>
      <c r="RFY35" s="30"/>
      <c r="RFZ35" s="30"/>
      <c r="RGA35" s="30"/>
      <c r="RGB35" s="30"/>
      <c r="RGC35" s="30"/>
      <c r="RGD35" s="30"/>
      <c r="RGE35" s="30"/>
      <c r="RGF35" s="30"/>
      <c r="RGG35" s="30"/>
      <c r="RGH35" s="30"/>
      <c r="RGI35" s="30"/>
      <c r="RGJ35" s="30"/>
      <c r="RGK35" s="30"/>
      <c r="RGL35" s="30"/>
      <c r="RGM35" s="30"/>
      <c r="RGN35" s="30"/>
      <c r="RGO35" s="30"/>
      <c r="RGP35" s="30"/>
      <c r="RGQ35" s="30"/>
      <c r="RGR35" s="30"/>
      <c r="RGS35" s="30"/>
      <c r="RGT35" s="30"/>
      <c r="RGU35" s="30"/>
      <c r="RGV35" s="30"/>
      <c r="RGW35" s="30"/>
      <c r="RGX35" s="30"/>
      <c r="RGY35" s="30"/>
      <c r="RGZ35" s="30"/>
      <c r="RHA35" s="30"/>
      <c r="RHB35" s="30"/>
      <c r="RHC35" s="30"/>
      <c r="RHD35" s="30"/>
      <c r="RHE35" s="30"/>
      <c r="RHF35" s="30"/>
      <c r="RHG35" s="30"/>
      <c r="RHH35" s="30"/>
      <c r="RHI35" s="30"/>
      <c r="RHJ35" s="30"/>
      <c r="RHK35" s="30"/>
      <c r="RHL35" s="30"/>
      <c r="RHM35" s="30"/>
      <c r="RHN35" s="30"/>
      <c r="RHO35" s="30"/>
      <c r="RHP35" s="30"/>
      <c r="RHQ35" s="30"/>
      <c r="RHR35" s="30"/>
      <c r="RHS35" s="30"/>
      <c r="RHT35" s="30"/>
      <c r="RHU35" s="30"/>
      <c r="RHV35" s="30"/>
      <c r="RHW35" s="30"/>
      <c r="RHX35" s="30"/>
      <c r="RHY35" s="30"/>
      <c r="RHZ35" s="30"/>
      <c r="RIA35" s="30"/>
      <c r="RIB35" s="30"/>
      <c r="RIC35" s="30"/>
      <c r="RID35" s="30"/>
      <c r="RIE35" s="30"/>
      <c r="RIF35" s="30"/>
      <c r="RIG35" s="30"/>
      <c r="RIH35" s="30"/>
      <c r="RII35" s="30"/>
      <c r="RIJ35" s="30"/>
      <c r="RIK35" s="30"/>
      <c r="RIL35" s="30"/>
      <c r="RIM35" s="30"/>
      <c r="RIN35" s="30"/>
      <c r="RIO35" s="30"/>
      <c r="RIP35" s="30"/>
      <c r="RIQ35" s="30"/>
      <c r="RIR35" s="30"/>
      <c r="RIS35" s="30"/>
      <c r="RIT35" s="30"/>
      <c r="RIU35" s="30"/>
      <c r="RIV35" s="30"/>
      <c r="RIW35" s="30"/>
      <c r="RIX35" s="30"/>
      <c r="RIY35" s="30"/>
      <c r="RIZ35" s="30"/>
      <c r="RJA35" s="30"/>
      <c r="RJB35" s="30"/>
      <c r="RJC35" s="30"/>
      <c r="RJD35" s="30"/>
      <c r="RJE35" s="30"/>
      <c r="RJF35" s="30"/>
      <c r="RJG35" s="30"/>
      <c r="RJH35" s="30"/>
      <c r="RJI35" s="30"/>
      <c r="RJJ35" s="30"/>
      <c r="RJK35" s="30"/>
      <c r="RJL35" s="30"/>
      <c r="RJM35" s="30"/>
      <c r="RJN35" s="30"/>
      <c r="RJO35" s="30"/>
      <c r="RJP35" s="30"/>
      <c r="RJQ35" s="30"/>
      <c r="RJR35" s="30"/>
      <c r="RJS35" s="30"/>
      <c r="RJT35" s="30"/>
      <c r="RJU35" s="30"/>
      <c r="RJV35" s="30"/>
      <c r="RJW35" s="30"/>
      <c r="RJX35" s="30"/>
      <c r="RJY35" s="30"/>
      <c r="RJZ35" s="30"/>
      <c r="RKA35" s="30"/>
      <c r="RKB35" s="30"/>
      <c r="RKC35" s="30"/>
      <c r="RKD35" s="30"/>
      <c r="RKE35" s="30"/>
      <c r="RKF35" s="30"/>
      <c r="RKG35" s="30"/>
      <c r="RKH35" s="30"/>
      <c r="RKI35" s="30"/>
      <c r="RKJ35" s="30"/>
      <c r="RKK35" s="30"/>
      <c r="RKL35" s="30"/>
      <c r="RKM35" s="30"/>
      <c r="RKN35" s="30"/>
      <c r="RKO35" s="30"/>
      <c r="RKP35" s="30"/>
      <c r="RKQ35" s="30"/>
      <c r="RKR35" s="30"/>
      <c r="RKS35" s="30"/>
      <c r="RKT35" s="30"/>
      <c r="RKU35" s="30"/>
      <c r="RKV35" s="30"/>
      <c r="RKW35" s="30"/>
      <c r="RKX35" s="30"/>
      <c r="RKY35" s="30"/>
      <c r="RKZ35" s="30"/>
      <c r="RLA35" s="30"/>
      <c r="RLB35" s="30"/>
      <c r="RLC35" s="30"/>
      <c r="RLD35" s="30"/>
      <c r="RLE35" s="30"/>
      <c r="RLF35" s="30"/>
      <c r="RLG35" s="30"/>
      <c r="RLH35" s="30"/>
      <c r="RLI35" s="30"/>
      <c r="RLJ35" s="30"/>
      <c r="RLK35" s="30"/>
      <c r="RLL35" s="30"/>
      <c r="RLM35" s="30"/>
      <c r="RLN35" s="30"/>
      <c r="RLO35" s="30"/>
      <c r="RLP35" s="30"/>
      <c r="RLQ35" s="30"/>
      <c r="RLR35" s="30"/>
      <c r="RLS35" s="30"/>
      <c r="RLT35" s="30"/>
      <c r="RLU35" s="30"/>
      <c r="RLV35" s="30"/>
      <c r="RLW35" s="30"/>
      <c r="RLX35" s="30"/>
      <c r="RLY35" s="30"/>
      <c r="RLZ35" s="30"/>
      <c r="RMA35" s="30"/>
      <c r="RMB35" s="30"/>
      <c r="RMC35" s="30"/>
      <c r="RMD35" s="30"/>
      <c r="RME35" s="30"/>
      <c r="RMF35" s="30"/>
      <c r="RMG35" s="30"/>
      <c r="RMH35" s="30"/>
      <c r="RMI35" s="30"/>
      <c r="RMJ35" s="30"/>
      <c r="RMK35" s="30"/>
      <c r="RML35" s="30"/>
      <c r="RMM35" s="30"/>
      <c r="RMN35" s="30"/>
      <c r="RMO35" s="30"/>
      <c r="RMP35" s="30"/>
      <c r="RMQ35" s="30"/>
      <c r="RMR35" s="30"/>
      <c r="RMS35" s="30"/>
      <c r="RMT35" s="30"/>
      <c r="RMU35" s="30"/>
      <c r="RMV35" s="30"/>
      <c r="RMW35" s="30"/>
      <c r="RMX35" s="30"/>
      <c r="RMY35" s="30"/>
      <c r="RMZ35" s="30"/>
      <c r="RNA35" s="30"/>
      <c r="RNB35" s="30"/>
      <c r="RNC35" s="30"/>
      <c r="RND35" s="30"/>
      <c r="RNE35" s="30"/>
      <c r="RNF35" s="30"/>
      <c r="RNG35" s="30"/>
      <c r="RNH35" s="30"/>
      <c r="RNI35" s="30"/>
      <c r="RNJ35" s="30"/>
      <c r="RNK35" s="30"/>
      <c r="RNL35" s="30"/>
      <c r="RNM35" s="30"/>
      <c r="RNN35" s="30"/>
      <c r="RNO35" s="30"/>
      <c r="RNP35" s="30"/>
      <c r="RNQ35" s="30"/>
      <c r="RNR35" s="30"/>
      <c r="RNS35" s="30"/>
      <c r="RNT35" s="30"/>
      <c r="RNU35" s="30"/>
      <c r="RNV35" s="30"/>
      <c r="RNW35" s="30"/>
      <c r="RNX35" s="30"/>
      <c r="RNY35" s="30"/>
      <c r="RNZ35" s="30"/>
      <c r="ROA35" s="30"/>
      <c r="ROB35" s="30"/>
      <c r="ROC35" s="30"/>
      <c r="ROD35" s="30"/>
      <c r="ROE35" s="30"/>
      <c r="ROF35" s="30"/>
      <c r="ROG35" s="30"/>
      <c r="ROH35" s="30"/>
      <c r="ROI35" s="30"/>
      <c r="ROJ35" s="30"/>
      <c r="ROK35" s="30"/>
      <c r="ROL35" s="30"/>
      <c r="ROM35" s="30"/>
      <c r="RON35" s="30"/>
      <c r="ROO35" s="30"/>
      <c r="ROP35" s="30"/>
      <c r="ROQ35" s="30"/>
      <c r="ROR35" s="30"/>
      <c r="ROS35" s="30"/>
      <c r="ROT35" s="30"/>
      <c r="ROU35" s="30"/>
      <c r="ROV35" s="30"/>
      <c r="ROW35" s="30"/>
      <c r="ROX35" s="30"/>
      <c r="ROY35" s="30"/>
      <c r="ROZ35" s="30"/>
      <c r="RPA35" s="30"/>
      <c r="RPB35" s="30"/>
      <c r="RPC35" s="30"/>
      <c r="RPD35" s="30"/>
      <c r="RPE35" s="30"/>
      <c r="RPF35" s="30"/>
      <c r="RPG35" s="30"/>
      <c r="RPH35" s="30"/>
      <c r="RPI35" s="30"/>
      <c r="RPJ35" s="30"/>
      <c r="RPK35" s="30"/>
      <c r="RPL35" s="30"/>
      <c r="RPM35" s="30"/>
      <c r="RPN35" s="30"/>
      <c r="RPO35" s="30"/>
      <c r="RPP35" s="30"/>
      <c r="RPQ35" s="30"/>
      <c r="RPR35" s="30"/>
      <c r="RPS35" s="30"/>
      <c r="RPT35" s="30"/>
      <c r="RPU35" s="30"/>
      <c r="RPV35" s="30"/>
      <c r="RPW35" s="30"/>
      <c r="RPX35" s="30"/>
      <c r="RPY35" s="30"/>
      <c r="RPZ35" s="30"/>
      <c r="RQA35" s="30"/>
      <c r="RQB35" s="30"/>
      <c r="RQC35" s="30"/>
      <c r="RQD35" s="30"/>
      <c r="RQE35" s="30"/>
      <c r="RQF35" s="30"/>
      <c r="RQG35" s="30"/>
      <c r="RQH35" s="30"/>
      <c r="RQI35" s="30"/>
      <c r="RQJ35" s="30"/>
      <c r="RQK35" s="30"/>
      <c r="RQL35" s="30"/>
      <c r="RQM35" s="30"/>
      <c r="RQN35" s="30"/>
      <c r="RQO35" s="30"/>
      <c r="RQP35" s="30"/>
      <c r="RQQ35" s="30"/>
      <c r="RQR35" s="30"/>
      <c r="RQS35" s="30"/>
      <c r="RQT35" s="30"/>
      <c r="RQU35" s="30"/>
      <c r="RQV35" s="30"/>
      <c r="RQW35" s="30"/>
      <c r="RQX35" s="30"/>
      <c r="RQY35" s="30"/>
      <c r="RQZ35" s="30"/>
      <c r="RRA35" s="30"/>
      <c r="RRB35" s="30"/>
      <c r="RRC35" s="30"/>
      <c r="RRD35" s="30"/>
      <c r="RRE35" s="30"/>
      <c r="RRF35" s="30"/>
      <c r="RRG35" s="30"/>
      <c r="RRH35" s="30"/>
      <c r="RRI35" s="30"/>
      <c r="RRJ35" s="30"/>
      <c r="RRK35" s="30"/>
      <c r="RRL35" s="30"/>
      <c r="RRM35" s="30"/>
      <c r="RRN35" s="30"/>
      <c r="RRO35" s="30"/>
      <c r="RRP35" s="30"/>
      <c r="RRQ35" s="30"/>
      <c r="RRR35" s="30"/>
      <c r="RRS35" s="30"/>
      <c r="RRT35" s="30"/>
      <c r="RRU35" s="30"/>
      <c r="RRV35" s="30"/>
      <c r="RRW35" s="30"/>
      <c r="RRX35" s="30"/>
      <c r="RRY35" s="30"/>
      <c r="RRZ35" s="30"/>
      <c r="RSA35" s="30"/>
      <c r="RSB35" s="30"/>
      <c r="RSC35" s="30"/>
      <c r="RSD35" s="30"/>
      <c r="RSE35" s="30"/>
      <c r="RSF35" s="30"/>
      <c r="RSG35" s="30"/>
      <c r="RSH35" s="30"/>
      <c r="RSI35" s="30"/>
      <c r="RSJ35" s="30"/>
      <c r="RSK35" s="30"/>
      <c r="RSL35" s="30"/>
      <c r="RSM35" s="30"/>
      <c r="RSN35" s="30"/>
      <c r="RSO35" s="30"/>
      <c r="RSP35" s="30"/>
      <c r="RSQ35" s="30"/>
      <c r="RSR35" s="30"/>
      <c r="RSS35" s="30"/>
      <c r="RST35" s="30"/>
      <c r="RSU35" s="30"/>
      <c r="RSV35" s="30"/>
      <c r="RSW35" s="30"/>
      <c r="RSX35" s="30"/>
      <c r="RSY35" s="30"/>
      <c r="RSZ35" s="30"/>
      <c r="RTA35" s="30"/>
      <c r="RTB35" s="30"/>
      <c r="RTC35" s="30"/>
      <c r="RTD35" s="30"/>
      <c r="RTE35" s="30"/>
      <c r="RTF35" s="30"/>
      <c r="RTG35" s="30"/>
      <c r="RTH35" s="30"/>
      <c r="RTI35" s="30"/>
      <c r="RTJ35" s="30"/>
      <c r="RTK35" s="30"/>
      <c r="RTL35" s="30"/>
      <c r="RTM35" s="30"/>
      <c r="RTN35" s="30"/>
      <c r="RTO35" s="30"/>
      <c r="RTP35" s="30"/>
      <c r="RTQ35" s="30"/>
      <c r="RTR35" s="30"/>
      <c r="RTS35" s="30"/>
      <c r="RTT35" s="30"/>
      <c r="RTU35" s="30"/>
      <c r="RTV35" s="30"/>
      <c r="RTW35" s="30"/>
      <c r="RTX35" s="30"/>
      <c r="RTY35" s="30"/>
      <c r="RTZ35" s="30"/>
      <c r="RUA35" s="30"/>
      <c r="RUB35" s="30"/>
      <c r="RUC35" s="30"/>
      <c r="RUD35" s="30"/>
      <c r="RUE35" s="30"/>
      <c r="RUF35" s="30"/>
      <c r="RUG35" s="30"/>
      <c r="RUH35" s="30"/>
      <c r="RUI35" s="30"/>
      <c r="RUJ35" s="30"/>
      <c r="RUK35" s="30"/>
      <c r="RUL35" s="30"/>
      <c r="RUM35" s="30"/>
      <c r="RUN35" s="30"/>
      <c r="RUO35" s="30"/>
      <c r="RUP35" s="30"/>
      <c r="RUQ35" s="30"/>
      <c r="RUR35" s="30"/>
      <c r="RUS35" s="30"/>
      <c r="RUT35" s="30"/>
      <c r="RUU35" s="30"/>
      <c r="RUV35" s="30"/>
      <c r="RUW35" s="30"/>
      <c r="RUX35" s="30"/>
      <c r="RUY35" s="30"/>
      <c r="RUZ35" s="30"/>
      <c r="RVA35" s="30"/>
      <c r="RVB35" s="30"/>
      <c r="RVC35" s="30"/>
      <c r="RVD35" s="30"/>
      <c r="RVE35" s="30"/>
      <c r="RVF35" s="30"/>
      <c r="RVG35" s="30"/>
      <c r="RVH35" s="30"/>
      <c r="RVI35" s="30"/>
      <c r="RVJ35" s="30"/>
      <c r="RVK35" s="30"/>
      <c r="RVL35" s="30"/>
      <c r="RVM35" s="30"/>
      <c r="RVN35" s="30"/>
      <c r="RVO35" s="30"/>
      <c r="RVP35" s="30"/>
      <c r="RVQ35" s="30"/>
      <c r="RVR35" s="30"/>
      <c r="RVS35" s="30"/>
      <c r="RVT35" s="30"/>
      <c r="RVU35" s="30"/>
      <c r="RVV35" s="30"/>
      <c r="RVW35" s="30"/>
      <c r="RVX35" s="30"/>
      <c r="RVY35" s="30"/>
      <c r="RVZ35" s="30"/>
      <c r="RWA35" s="30"/>
      <c r="RWB35" s="30"/>
      <c r="RWC35" s="30"/>
      <c r="RWD35" s="30"/>
      <c r="RWE35" s="30"/>
      <c r="RWF35" s="30"/>
      <c r="RWG35" s="30"/>
      <c r="RWH35" s="30"/>
      <c r="RWI35" s="30"/>
      <c r="RWJ35" s="30"/>
      <c r="RWK35" s="30"/>
      <c r="RWL35" s="30"/>
      <c r="RWM35" s="30"/>
      <c r="RWN35" s="30"/>
      <c r="RWO35" s="30"/>
      <c r="RWP35" s="30"/>
      <c r="RWQ35" s="30"/>
      <c r="RWR35" s="30"/>
      <c r="RWS35" s="30"/>
      <c r="RWT35" s="30"/>
      <c r="RWU35" s="30"/>
      <c r="RWV35" s="30"/>
      <c r="RWW35" s="30"/>
      <c r="RWX35" s="30"/>
      <c r="RWY35" s="30"/>
      <c r="RWZ35" s="30"/>
      <c r="RXA35" s="30"/>
      <c r="RXB35" s="30"/>
      <c r="RXC35" s="30"/>
      <c r="RXD35" s="30"/>
      <c r="RXE35" s="30"/>
      <c r="RXF35" s="30"/>
      <c r="RXG35" s="30"/>
      <c r="RXH35" s="30"/>
      <c r="RXI35" s="30"/>
      <c r="RXJ35" s="30"/>
      <c r="RXK35" s="30"/>
      <c r="RXL35" s="30"/>
      <c r="RXM35" s="30"/>
      <c r="RXN35" s="30"/>
      <c r="RXO35" s="30"/>
      <c r="RXP35" s="30"/>
      <c r="RXQ35" s="30"/>
      <c r="RXR35" s="30"/>
      <c r="RXS35" s="30"/>
      <c r="RXT35" s="30"/>
      <c r="RXU35" s="30"/>
      <c r="RXV35" s="30"/>
      <c r="RXW35" s="30"/>
      <c r="RXX35" s="30"/>
      <c r="RXY35" s="30"/>
      <c r="RXZ35" s="30"/>
      <c r="RYA35" s="30"/>
      <c r="RYB35" s="30"/>
      <c r="RYC35" s="30"/>
      <c r="RYD35" s="30"/>
      <c r="RYE35" s="30"/>
      <c r="RYF35" s="30"/>
      <c r="RYG35" s="30"/>
      <c r="RYH35" s="30"/>
      <c r="RYI35" s="30"/>
      <c r="RYJ35" s="30"/>
      <c r="RYK35" s="30"/>
      <c r="RYL35" s="30"/>
      <c r="RYM35" s="30"/>
      <c r="RYN35" s="30"/>
      <c r="RYO35" s="30"/>
      <c r="RYP35" s="30"/>
      <c r="RYQ35" s="30"/>
      <c r="RYR35" s="30"/>
      <c r="RYS35" s="30"/>
      <c r="RYT35" s="30"/>
      <c r="RYU35" s="30"/>
      <c r="RYV35" s="30"/>
      <c r="RYW35" s="30"/>
      <c r="RYX35" s="30"/>
      <c r="RYY35" s="30"/>
      <c r="RYZ35" s="30"/>
      <c r="RZA35" s="30"/>
      <c r="RZB35" s="30"/>
      <c r="RZC35" s="30"/>
      <c r="RZD35" s="30"/>
      <c r="RZE35" s="30"/>
      <c r="RZF35" s="30"/>
      <c r="RZG35" s="30"/>
      <c r="RZH35" s="30"/>
      <c r="RZI35" s="30"/>
      <c r="RZJ35" s="30"/>
      <c r="RZK35" s="30"/>
      <c r="RZL35" s="30"/>
      <c r="RZM35" s="30"/>
      <c r="RZN35" s="30"/>
      <c r="RZO35" s="30"/>
      <c r="RZP35" s="30"/>
      <c r="RZQ35" s="30"/>
      <c r="RZR35" s="30"/>
      <c r="RZS35" s="30"/>
      <c r="RZT35" s="30"/>
      <c r="RZU35" s="30"/>
      <c r="RZV35" s="30"/>
      <c r="RZW35" s="30"/>
      <c r="RZX35" s="30"/>
      <c r="RZY35" s="30"/>
      <c r="RZZ35" s="30"/>
      <c r="SAA35" s="30"/>
      <c r="SAB35" s="30"/>
      <c r="SAC35" s="30"/>
      <c r="SAD35" s="30"/>
      <c r="SAE35" s="30"/>
      <c r="SAF35" s="30"/>
      <c r="SAG35" s="30"/>
      <c r="SAH35" s="30"/>
      <c r="SAI35" s="30"/>
      <c r="SAJ35" s="30"/>
      <c r="SAK35" s="30"/>
      <c r="SAL35" s="30"/>
      <c r="SAM35" s="30"/>
      <c r="SAN35" s="30"/>
      <c r="SAO35" s="30"/>
      <c r="SAP35" s="30"/>
      <c r="SAQ35" s="30"/>
      <c r="SAR35" s="30"/>
      <c r="SAS35" s="30"/>
      <c r="SAT35" s="30"/>
      <c r="SAU35" s="30"/>
      <c r="SAV35" s="30"/>
      <c r="SAW35" s="30"/>
      <c r="SAX35" s="30"/>
      <c r="SAY35" s="30"/>
      <c r="SAZ35" s="30"/>
      <c r="SBA35" s="30"/>
      <c r="SBB35" s="30"/>
      <c r="SBC35" s="30"/>
      <c r="SBD35" s="30"/>
      <c r="SBE35" s="30"/>
      <c r="SBF35" s="30"/>
      <c r="SBG35" s="30"/>
      <c r="SBH35" s="30"/>
      <c r="SBI35" s="30"/>
      <c r="SBJ35" s="30"/>
      <c r="SBK35" s="30"/>
      <c r="SBL35" s="30"/>
      <c r="SBM35" s="30"/>
      <c r="SBN35" s="30"/>
      <c r="SBO35" s="30"/>
      <c r="SBP35" s="30"/>
      <c r="SBQ35" s="30"/>
      <c r="SBR35" s="30"/>
      <c r="SBS35" s="30"/>
      <c r="SBT35" s="30"/>
      <c r="SBU35" s="30"/>
      <c r="SBV35" s="30"/>
      <c r="SBW35" s="30"/>
      <c r="SBX35" s="30"/>
      <c r="SBY35" s="30"/>
      <c r="SBZ35" s="30"/>
      <c r="SCA35" s="30"/>
      <c r="SCB35" s="30"/>
      <c r="SCC35" s="30"/>
      <c r="SCD35" s="30"/>
      <c r="SCE35" s="30"/>
      <c r="SCF35" s="30"/>
      <c r="SCG35" s="30"/>
      <c r="SCH35" s="30"/>
      <c r="SCI35" s="30"/>
      <c r="SCJ35" s="30"/>
      <c r="SCK35" s="30"/>
      <c r="SCL35" s="30"/>
      <c r="SCM35" s="30"/>
      <c r="SCN35" s="30"/>
      <c r="SCO35" s="30"/>
      <c r="SCP35" s="30"/>
      <c r="SCQ35" s="30"/>
      <c r="SCR35" s="30"/>
      <c r="SCS35" s="30"/>
      <c r="SCT35" s="30"/>
      <c r="SCU35" s="30"/>
      <c r="SCV35" s="30"/>
      <c r="SCW35" s="30"/>
      <c r="SCX35" s="30"/>
      <c r="SCY35" s="30"/>
      <c r="SCZ35" s="30"/>
      <c r="SDA35" s="30"/>
      <c r="SDB35" s="30"/>
      <c r="SDC35" s="30"/>
      <c r="SDD35" s="30"/>
      <c r="SDE35" s="30"/>
      <c r="SDF35" s="30"/>
      <c r="SDG35" s="30"/>
      <c r="SDH35" s="30"/>
      <c r="SDI35" s="30"/>
      <c r="SDJ35" s="30"/>
      <c r="SDK35" s="30"/>
      <c r="SDL35" s="30"/>
      <c r="SDM35" s="30"/>
      <c r="SDN35" s="30"/>
      <c r="SDO35" s="30"/>
      <c r="SDP35" s="30"/>
      <c r="SDQ35" s="30"/>
      <c r="SDR35" s="30"/>
      <c r="SDS35" s="30"/>
      <c r="SDT35" s="30"/>
      <c r="SDU35" s="30"/>
      <c r="SDV35" s="30"/>
      <c r="SDW35" s="30"/>
      <c r="SDX35" s="30"/>
      <c r="SDY35" s="30"/>
      <c r="SDZ35" s="30"/>
      <c r="SEA35" s="30"/>
      <c r="SEB35" s="30"/>
      <c r="SEC35" s="30"/>
      <c r="SED35" s="30"/>
      <c r="SEE35" s="30"/>
      <c r="SEF35" s="30"/>
      <c r="SEG35" s="30"/>
      <c r="SEH35" s="30"/>
      <c r="SEI35" s="30"/>
      <c r="SEJ35" s="30"/>
      <c r="SEK35" s="30"/>
      <c r="SEL35" s="30"/>
      <c r="SEM35" s="30"/>
      <c r="SEN35" s="30"/>
      <c r="SEO35" s="30"/>
      <c r="SEP35" s="30"/>
      <c r="SEQ35" s="30"/>
      <c r="SER35" s="30"/>
      <c r="SES35" s="30"/>
      <c r="SET35" s="30"/>
      <c r="SEU35" s="30"/>
      <c r="SEV35" s="30"/>
      <c r="SEW35" s="30"/>
      <c r="SEX35" s="30"/>
      <c r="SEY35" s="30"/>
      <c r="SEZ35" s="30"/>
      <c r="SFA35" s="30"/>
      <c r="SFB35" s="30"/>
      <c r="SFC35" s="30"/>
      <c r="SFD35" s="30"/>
      <c r="SFE35" s="30"/>
      <c r="SFF35" s="30"/>
      <c r="SFG35" s="30"/>
      <c r="SFH35" s="30"/>
      <c r="SFI35" s="30"/>
      <c r="SFJ35" s="30"/>
      <c r="SFK35" s="30"/>
      <c r="SFL35" s="30"/>
      <c r="SFM35" s="30"/>
      <c r="SFN35" s="30"/>
      <c r="SFO35" s="30"/>
      <c r="SFP35" s="30"/>
      <c r="SFQ35" s="30"/>
      <c r="SFR35" s="30"/>
      <c r="SFS35" s="30"/>
      <c r="SFT35" s="30"/>
      <c r="SFU35" s="30"/>
      <c r="SFV35" s="30"/>
      <c r="SFW35" s="30"/>
      <c r="SFX35" s="30"/>
      <c r="SFY35" s="30"/>
      <c r="SFZ35" s="30"/>
      <c r="SGA35" s="30"/>
      <c r="SGB35" s="30"/>
      <c r="SGC35" s="30"/>
      <c r="SGD35" s="30"/>
      <c r="SGE35" s="30"/>
      <c r="SGF35" s="30"/>
      <c r="SGG35" s="30"/>
      <c r="SGH35" s="30"/>
      <c r="SGI35" s="30"/>
      <c r="SGJ35" s="30"/>
      <c r="SGK35" s="30"/>
      <c r="SGL35" s="30"/>
      <c r="SGM35" s="30"/>
      <c r="SGN35" s="30"/>
      <c r="SGO35" s="30"/>
      <c r="SGP35" s="30"/>
      <c r="SGQ35" s="30"/>
      <c r="SGR35" s="30"/>
      <c r="SGS35" s="30"/>
      <c r="SGT35" s="30"/>
      <c r="SGU35" s="30"/>
      <c r="SGV35" s="30"/>
      <c r="SGW35" s="30"/>
      <c r="SGX35" s="30"/>
      <c r="SGY35" s="30"/>
      <c r="SGZ35" s="30"/>
      <c r="SHA35" s="30"/>
      <c r="SHB35" s="30"/>
      <c r="SHC35" s="30"/>
      <c r="SHD35" s="30"/>
      <c r="SHE35" s="30"/>
      <c r="SHF35" s="30"/>
      <c r="SHG35" s="30"/>
      <c r="SHH35" s="30"/>
      <c r="SHI35" s="30"/>
      <c r="SHJ35" s="30"/>
      <c r="SHK35" s="30"/>
      <c r="SHL35" s="30"/>
      <c r="SHM35" s="30"/>
      <c r="SHN35" s="30"/>
      <c r="SHO35" s="30"/>
      <c r="SHP35" s="30"/>
      <c r="SHQ35" s="30"/>
      <c r="SHR35" s="30"/>
      <c r="SHS35" s="30"/>
      <c r="SHT35" s="30"/>
      <c r="SHU35" s="30"/>
      <c r="SHV35" s="30"/>
      <c r="SHW35" s="30"/>
      <c r="SHX35" s="30"/>
      <c r="SHY35" s="30"/>
      <c r="SHZ35" s="30"/>
      <c r="SIA35" s="30"/>
      <c r="SIB35" s="30"/>
      <c r="SIC35" s="30"/>
      <c r="SID35" s="30"/>
      <c r="SIE35" s="30"/>
      <c r="SIF35" s="30"/>
      <c r="SIG35" s="30"/>
      <c r="SIH35" s="30"/>
      <c r="SII35" s="30"/>
      <c r="SIJ35" s="30"/>
      <c r="SIK35" s="30"/>
      <c r="SIL35" s="30"/>
      <c r="SIM35" s="30"/>
      <c r="SIN35" s="30"/>
      <c r="SIO35" s="30"/>
      <c r="SIP35" s="30"/>
      <c r="SIQ35" s="30"/>
      <c r="SIR35" s="30"/>
      <c r="SIS35" s="30"/>
      <c r="SIT35" s="30"/>
      <c r="SIU35" s="30"/>
      <c r="SIV35" s="30"/>
      <c r="SIW35" s="30"/>
      <c r="SIX35" s="30"/>
      <c r="SIY35" s="30"/>
      <c r="SIZ35" s="30"/>
      <c r="SJA35" s="30"/>
      <c r="SJB35" s="30"/>
      <c r="SJC35" s="30"/>
      <c r="SJD35" s="30"/>
      <c r="SJE35" s="30"/>
      <c r="SJF35" s="30"/>
      <c r="SJG35" s="30"/>
      <c r="SJH35" s="30"/>
      <c r="SJI35" s="30"/>
      <c r="SJJ35" s="30"/>
      <c r="SJK35" s="30"/>
      <c r="SJL35" s="30"/>
      <c r="SJM35" s="30"/>
      <c r="SJN35" s="30"/>
      <c r="SJO35" s="30"/>
      <c r="SJP35" s="30"/>
      <c r="SJQ35" s="30"/>
      <c r="SJR35" s="30"/>
      <c r="SJS35" s="30"/>
      <c r="SJT35" s="30"/>
      <c r="SJU35" s="30"/>
      <c r="SJV35" s="30"/>
      <c r="SJW35" s="30"/>
      <c r="SJX35" s="30"/>
      <c r="SJY35" s="30"/>
      <c r="SJZ35" s="30"/>
      <c r="SKA35" s="30"/>
      <c r="SKB35" s="30"/>
      <c r="SKC35" s="30"/>
      <c r="SKD35" s="30"/>
      <c r="SKE35" s="30"/>
      <c r="SKF35" s="30"/>
      <c r="SKG35" s="30"/>
      <c r="SKH35" s="30"/>
      <c r="SKI35" s="30"/>
      <c r="SKJ35" s="30"/>
      <c r="SKK35" s="30"/>
      <c r="SKL35" s="30"/>
      <c r="SKM35" s="30"/>
      <c r="SKN35" s="30"/>
      <c r="SKO35" s="30"/>
      <c r="SKP35" s="30"/>
      <c r="SKQ35" s="30"/>
      <c r="SKR35" s="30"/>
      <c r="SKS35" s="30"/>
      <c r="SKT35" s="30"/>
      <c r="SKU35" s="30"/>
      <c r="SKV35" s="30"/>
      <c r="SKW35" s="30"/>
      <c r="SKX35" s="30"/>
      <c r="SKY35" s="30"/>
      <c r="SKZ35" s="30"/>
      <c r="SLA35" s="30"/>
      <c r="SLB35" s="30"/>
      <c r="SLC35" s="30"/>
      <c r="SLD35" s="30"/>
      <c r="SLE35" s="30"/>
      <c r="SLF35" s="30"/>
      <c r="SLG35" s="30"/>
      <c r="SLH35" s="30"/>
      <c r="SLI35" s="30"/>
      <c r="SLJ35" s="30"/>
      <c r="SLK35" s="30"/>
      <c r="SLL35" s="30"/>
      <c r="SLM35" s="30"/>
      <c r="SLN35" s="30"/>
      <c r="SLO35" s="30"/>
      <c r="SLP35" s="30"/>
      <c r="SLQ35" s="30"/>
      <c r="SLR35" s="30"/>
      <c r="SLS35" s="30"/>
      <c r="SLT35" s="30"/>
      <c r="SLU35" s="30"/>
      <c r="SLV35" s="30"/>
      <c r="SLW35" s="30"/>
      <c r="SLX35" s="30"/>
      <c r="SLY35" s="30"/>
      <c r="SLZ35" s="30"/>
      <c r="SMA35" s="30"/>
      <c r="SMB35" s="30"/>
      <c r="SMC35" s="30"/>
      <c r="SMD35" s="30"/>
      <c r="SME35" s="30"/>
      <c r="SMF35" s="30"/>
      <c r="SMG35" s="30"/>
      <c r="SMH35" s="30"/>
      <c r="SMI35" s="30"/>
      <c r="SMJ35" s="30"/>
      <c r="SMK35" s="30"/>
      <c r="SML35" s="30"/>
      <c r="SMM35" s="30"/>
      <c r="SMN35" s="30"/>
      <c r="SMO35" s="30"/>
      <c r="SMP35" s="30"/>
      <c r="SMQ35" s="30"/>
      <c r="SMR35" s="30"/>
      <c r="SMS35" s="30"/>
      <c r="SMT35" s="30"/>
      <c r="SMU35" s="30"/>
      <c r="SMV35" s="30"/>
      <c r="SMW35" s="30"/>
      <c r="SMX35" s="30"/>
      <c r="SMY35" s="30"/>
      <c r="SMZ35" s="30"/>
      <c r="SNA35" s="30"/>
      <c r="SNB35" s="30"/>
      <c r="SNC35" s="30"/>
      <c r="SND35" s="30"/>
      <c r="SNE35" s="30"/>
      <c r="SNF35" s="30"/>
      <c r="SNG35" s="30"/>
      <c r="SNH35" s="30"/>
      <c r="SNI35" s="30"/>
      <c r="SNJ35" s="30"/>
      <c r="SNK35" s="30"/>
      <c r="SNL35" s="30"/>
      <c r="SNM35" s="30"/>
      <c r="SNN35" s="30"/>
      <c r="SNO35" s="30"/>
      <c r="SNP35" s="30"/>
      <c r="SNQ35" s="30"/>
      <c r="SNR35" s="30"/>
      <c r="SNS35" s="30"/>
      <c r="SNT35" s="30"/>
      <c r="SNU35" s="30"/>
      <c r="SNV35" s="30"/>
      <c r="SNW35" s="30"/>
      <c r="SNX35" s="30"/>
      <c r="SNY35" s="30"/>
      <c r="SNZ35" s="30"/>
      <c r="SOA35" s="30"/>
      <c r="SOB35" s="30"/>
      <c r="SOC35" s="30"/>
      <c r="SOD35" s="30"/>
      <c r="SOE35" s="30"/>
      <c r="SOF35" s="30"/>
      <c r="SOG35" s="30"/>
      <c r="SOH35" s="30"/>
      <c r="SOI35" s="30"/>
      <c r="SOJ35" s="30"/>
      <c r="SOK35" s="30"/>
      <c r="SOL35" s="30"/>
      <c r="SOM35" s="30"/>
      <c r="SON35" s="30"/>
      <c r="SOO35" s="30"/>
      <c r="SOP35" s="30"/>
      <c r="SOQ35" s="30"/>
      <c r="SOR35" s="30"/>
      <c r="SOS35" s="30"/>
      <c r="SOT35" s="30"/>
      <c r="SOU35" s="30"/>
      <c r="SOV35" s="30"/>
      <c r="SOW35" s="30"/>
      <c r="SOX35" s="30"/>
      <c r="SOY35" s="30"/>
      <c r="SOZ35" s="30"/>
      <c r="SPA35" s="30"/>
      <c r="SPB35" s="30"/>
      <c r="SPC35" s="30"/>
      <c r="SPD35" s="30"/>
      <c r="SPE35" s="30"/>
      <c r="SPF35" s="30"/>
      <c r="SPG35" s="30"/>
      <c r="SPH35" s="30"/>
      <c r="SPI35" s="30"/>
      <c r="SPJ35" s="30"/>
      <c r="SPK35" s="30"/>
      <c r="SPL35" s="30"/>
      <c r="SPM35" s="30"/>
      <c r="SPN35" s="30"/>
      <c r="SPO35" s="30"/>
      <c r="SPP35" s="30"/>
      <c r="SPQ35" s="30"/>
      <c r="SPR35" s="30"/>
      <c r="SPS35" s="30"/>
      <c r="SPT35" s="30"/>
      <c r="SPU35" s="30"/>
      <c r="SPV35" s="30"/>
      <c r="SPW35" s="30"/>
      <c r="SPX35" s="30"/>
      <c r="SPY35" s="30"/>
      <c r="SPZ35" s="30"/>
      <c r="SQA35" s="30"/>
      <c r="SQB35" s="30"/>
      <c r="SQC35" s="30"/>
      <c r="SQD35" s="30"/>
      <c r="SQE35" s="30"/>
      <c r="SQF35" s="30"/>
      <c r="SQG35" s="30"/>
      <c r="SQH35" s="30"/>
      <c r="SQI35" s="30"/>
      <c r="SQJ35" s="30"/>
      <c r="SQK35" s="30"/>
      <c r="SQL35" s="30"/>
      <c r="SQM35" s="30"/>
      <c r="SQN35" s="30"/>
      <c r="SQO35" s="30"/>
      <c r="SQP35" s="30"/>
      <c r="SQQ35" s="30"/>
      <c r="SQR35" s="30"/>
      <c r="SQS35" s="30"/>
      <c r="SQT35" s="30"/>
      <c r="SQU35" s="30"/>
      <c r="SQV35" s="30"/>
      <c r="SQW35" s="30"/>
      <c r="SQX35" s="30"/>
      <c r="SQY35" s="30"/>
      <c r="SQZ35" s="30"/>
      <c r="SRA35" s="30"/>
      <c r="SRB35" s="30"/>
      <c r="SRC35" s="30"/>
      <c r="SRD35" s="30"/>
      <c r="SRE35" s="30"/>
      <c r="SRF35" s="30"/>
      <c r="SRG35" s="30"/>
      <c r="SRH35" s="30"/>
      <c r="SRI35" s="30"/>
      <c r="SRJ35" s="30"/>
      <c r="SRK35" s="30"/>
      <c r="SRL35" s="30"/>
      <c r="SRM35" s="30"/>
      <c r="SRN35" s="30"/>
      <c r="SRO35" s="30"/>
      <c r="SRP35" s="30"/>
      <c r="SRQ35" s="30"/>
      <c r="SRR35" s="30"/>
      <c r="SRS35" s="30"/>
      <c r="SRT35" s="30"/>
      <c r="SRU35" s="30"/>
      <c r="SRV35" s="30"/>
      <c r="SRW35" s="30"/>
      <c r="SRX35" s="30"/>
      <c r="SRY35" s="30"/>
      <c r="SRZ35" s="30"/>
      <c r="SSA35" s="30"/>
      <c r="SSB35" s="30"/>
      <c r="SSC35" s="30"/>
      <c r="SSD35" s="30"/>
      <c r="SSE35" s="30"/>
      <c r="SSF35" s="30"/>
      <c r="SSG35" s="30"/>
      <c r="SSH35" s="30"/>
      <c r="SSI35" s="30"/>
      <c r="SSJ35" s="30"/>
      <c r="SSK35" s="30"/>
      <c r="SSL35" s="30"/>
      <c r="SSM35" s="30"/>
      <c r="SSN35" s="30"/>
      <c r="SSO35" s="30"/>
      <c r="SSP35" s="30"/>
      <c r="SSQ35" s="30"/>
      <c r="SSR35" s="30"/>
      <c r="SSS35" s="30"/>
      <c r="SST35" s="30"/>
      <c r="SSU35" s="30"/>
      <c r="SSV35" s="30"/>
      <c r="SSW35" s="30"/>
      <c r="SSX35" s="30"/>
      <c r="SSY35" s="30"/>
      <c r="SSZ35" s="30"/>
      <c r="STA35" s="30"/>
      <c r="STB35" s="30"/>
      <c r="STC35" s="30"/>
      <c r="STD35" s="30"/>
      <c r="STE35" s="30"/>
      <c r="STF35" s="30"/>
      <c r="STG35" s="30"/>
      <c r="STH35" s="30"/>
      <c r="STI35" s="30"/>
      <c r="STJ35" s="30"/>
      <c r="STK35" s="30"/>
      <c r="STL35" s="30"/>
      <c r="STM35" s="30"/>
      <c r="STN35" s="30"/>
      <c r="STO35" s="30"/>
      <c r="STP35" s="30"/>
      <c r="STQ35" s="30"/>
      <c r="STR35" s="30"/>
      <c r="STS35" s="30"/>
      <c r="STT35" s="30"/>
      <c r="STU35" s="30"/>
      <c r="STV35" s="30"/>
      <c r="STW35" s="30"/>
      <c r="STX35" s="30"/>
      <c r="STY35" s="30"/>
      <c r="STZ35" s="30"/>
      <c r="SUA35" s="30"/>
      <c r="SUB35" s="30"/>
      <c r="SUC35" s="30"/>
      <c r="SUD35" s="30"/>
      <c r="SUE35" s="30"/>
      <c r="SUF35" s="30"/>
      <c r="SUG35" s="30"/>
      <c r="SUH35" s="30"/>
      <c r="SUI35" s="30"/>
      <c r="SUJ35" s="30"/>
      <c r="SUK35" s="30"/>
      <c r="SUL35" s="30"/>
      <c r="SUM35" s="30"/>
      <c r="SUN35" s="30"/>
      <c r="SUO35" s="30"/>
      <c r="SUP35" s="30"/>
      <c r="SUQ35" s="30"/>
      <c r="SUR35" s="30"/>
      <c r="SUS35" s="30"/>
      <c r="SUT35" s="30"/>
      <c r="SUU35" s="30"/>
      <c r="SUV35" s="30"/>
      <c r="SUW35" s="30"/>
      <c r="SUX35" s="30"/>
      <c r="SUY35" s="30"/>
      <c r="SUZ35" s="30"/>
      <c r="SVA35" s="30"/>
      <c r="SVB35" s="30"/>
      <c r="SVC35" s="30"/>
      <c r="SVD35" s="30"/>
      <c r="SVE35" s="30"/>
      <c r="SVF35" s="30"/>
      <c r="SVG35" s="30"/>
      <c r="SVH35" s="30"/>
      <c r="SVI35" s="30"/>
      <c r="SVJ35" s="30"/>
      <c r="SVK35" s="30"/>
      <c r="SVL35" s="30"/>
      <c r="SVM35" s="30"/>
      <c r="SVN35" s="30"/>
      <c r="SVO35" s="30"/>
      <c r="SVP35" s="30"/>
      <c r="SVQ35" s="30"/>
      <c r="SVR35" s="30"/>
      <c r="SVS35" s="30"/>
      <c r="SVT35" s="30"/>
      <c r="SVU35" s="30"/>
      <c r="SVV35" s="30"/>
      <c r="SVW35" s="30"/>
      <c r="SVX35" s="30"/>
      <c r="SVY35" s="30"/>
      <c r="SVZ35" s="30"/>
      <c r="SWA35" s="30"/>
      <c r="SWB35" s="30"/>
      <c r="SWC35" s="30"/>
      <c r="SWD35" s="30"/>
      <c r="SWE35" s="30"/>
      <c r="SWF35" s="30"/>
      <c r="SWG35" s="30"/>
      <c r="SWH35" s="30"/>
      <c r="SWI35" s="30"/>
      <c r="SWJ35" s="30"/>
      <c r="SWK35" s="30"/>
      <c r="SWL35" s="30"/>
      <c r="SWM35" s="30"/>
      <c r="SWN35" s="30"/>
      <c r="SWO35" s="30"/>
      <c r="SWP35" s="30"/>
      <c r="SWQ35" s="30"/>
      <c r="SWR35" s="30"/>
      <c r="SWS35" s="30"/>
      <c r="SWT35" s="30"/>
      <c r="SWU35" s="30"/>
      <c r="SWV35" s="30"/>
      <c r="SWW35" s="30"/>
      <c r="SWX35" s="30"/>
      <c r="SWY35" s="30"/>
      <c r="SWZ35" s="30"/>
      <c r="SXA35" s="30"/>
      <c r="SXB35" s="30"/>
      <c r="SXC35" s="30"/>
      <c r="SXD35" s="30"/>
      <c r="SXE35" s="30"/>
      <c r="SXF35" s="30"/>
      <c r="SXG35" s="30"/>
      <c r="SXH35" s="30"/>
      <c r="SXI35" s="30"/>
      <c r="SXJ35" s="30"/>
      <c r="SXK35" s="30"/>
      <c r="SXL35" s="30"/>
      <c r="SXM35" s="30"/>
      <c r="SXN35" s="30"/>
      <c r="SXO35" s="30"/>
      <c r="SXP35" s="30"/>
      <c r="SXQ35" s="30"/>
      <c r="SXR35" s="30"/>
      <c r="SXS35" s="30"/>
      <c r="SXT35" s="30"/>
      <c r="SXU35" s="30"/>
      <c r="SXV35" s="30"/>
      <c r="SXW35" s="30"/>
      <c r="SXX35" s="30"/>
      <c r="SXY35" s="30"/>
      <c r="SXZ35" s="30"/>
      <c r="SYA35" s="30"/>
      <c r="SYB35" s="30"/>
      <c r="SYC35" s="30"/>
      <c r="SYD35" s="30"/>
      <c r="SYE35" s="30"/>
      <c r="SYF35" s="30"/>
      <c r="SYG35" s="30"/>
      <c r="SYH35" s="30"/>
      <c r="SYI35" s="30"/>
      <c r="SYJ35" s="30"/>
      <c r="SYK35" s="30"/>
      <c r="SYL35" s="30"/>
      <c r="SYM35" s="30"/>
      <c r="SYN35" s="30"/>
      <c r="SYO35" s="30"/>
      <c r="SYP35" s="30"/>
      <c r="SYQ35" s="30"/>
      <c r="SYR35" s="30"/>
      <c r="SYS35" s="30"/>
      <c r="SYT35" s="30"/>
      <c r="SYU35" s="30"/>
      <c r="SYV35" s="30"/>
      <c r="SYW35" s="30"/>
      <c r="SYX35" s="30"/>
      <c r="SYY35" s="30"/>
      <c r="SYZ35" s="30"/>
      <c r="SZA35" s="30"/>
      <c r="SZB35" s="30"/>
      <c r="SZC35" s="30"/>
      <c r="SZD35" s="30"/>
      <c r="SZE35" s="30"/>
      <c r="SZF35" s="30"/>
      <c r="SZG35" s="30"/>
      <c r="SZH35" s="30"/>
      <c r="SZI35" s="30"/>
      <c r="SZJ35" s="30"/>
      <c r="SZK35" s="30"/>
      <c r="SZL35" s="30"/>
      <c r="SZM35" s="30"/>
      <c r="SZN35" s="30"/>
      <c r="SZO35" s="30"/>
      <c r="SZP35" s="30"/>
      <c r="SZQ35" s="30"/>
      <c r="SZR35" s="30"/>
      <c r="SZS35" s="30"/>
      <c r="SZT35" s="30"/>
      <c r="SZU35" s="30"/>
      <c r="SZV35" s="30"/>
      <c r="SZW35" s="30"/>
      <c r="SZX35" s="30"/>
      <c r="SZY35" s="30"/>
      <c r="SZZ35" s="30"/>
      <c r="TAA35" s="30"/>
      <c r="TAB35" s="30"/>
      <c r="TAC35" s="30"/>
      <c r="TAD35" s="30"/>
      <c r="TAE35" s="30"/>
      <c r="TAF35" s="30"/>
      <c r="TAG35" s="30"/>
      <c r="TAH35" s="30"/>
      <c r="TAI35" s="30"/>
      <c r="TAJ35" s="30"/>
      <c r="TAK35" s="30"/>
      <c r="TAL35" s="30"/>
      <c r="TAM35" s="30"/>
      <c r="TAN35" s="30"/>
      <c r="TAO35" s="30"/>
      <c r="TAP35" s="30"/>
      <c r="TAQ35" s="30"/>
      <c r="TAR35" s="30"/>
      <c r="TAS35" s="30"/>
      <c r="TAT35" s="30"/>
      <c r="TAU35" s="30"/>
      <c r="TAV35" s="30"/>
      <c r="TAW35" s="30"/>
      <c r="TAX35" s="30"/>
      <c r="TAY35" s="30"/>
      <c r="TAZ35" s="30"/>
      <c r="TBA35" s="30"/>
      <c r="TBB35" s="30"/>
      <c r="TBC35" s="30"/>
      <c r="TBD35" s="30"/>
      <c r="TBE35" s="30"/>
      <c r="TBF35" s="30"/>
      <c r="TBG35" s="30"/>
      <c r="TBH35" s="30"/>
      <c r="TBI35" s="30"/>
      <c r="TBJ35" s="30"/>
      <c r="TBK35" s="30"/>
      <c r="TBL35" s="30"/>
      <c r="TBM35" s="30"/>
      <c r="TBN35" s="30"/>
      <c r="TBO35" s="30"/>
      <c r="TBP35" s="30"/>
      <c r="TBQ35" s="30"/>
      <c r="TBR35" s="30"/>
      <c r="TBS35" s="30"/>
      <c r="TBT35" s="30"/>
      <c r="TBU35" s="30"/>
      <c r="TBV35" s="30"/>
      <c r="TBW35" s="30"/>
      <c r="TBX35" s="30"/>
      <c r="TBY35" s="30"/>
      <c r="TBZ35" s="30"/>
      <c r="TCA35" s="30"/>
      <c r="TCB35" s="30"/>
      <c r="TCC35" s="30"/>
      <c r="TCD35" s="30"/>
      <c r="TCE35" s="30"/>
      <c r="TCF35" s="30"/>
      <c r="TCG35" s="30"/>
      <c r="TCH35" s="30"/>
      <c r="TCI35" s="30"/>
      <c r="TCJ35" s="30"/>
      <c r="TCK35" s="30"/>
      <c r="TCL35" s="30"/>
      <c r="TCM35" s="30"/>
      <c r="TCN35" s="30"/>
      <c r="TCO35" s="30"/>
      <c r="TCP35" s="30"/>
      <c r="TCQ35" s="30"/>
      <c r="TCR35" s="30"/>
      <c r="TCS35" s="30"/>
      <c r="TCT35" s="30"/>
      <c r="TCU35" s="30"/>
      <c r="TCV35" s="30"/>
      <c r="TCW35" s="30"/>
      <c r="TCX35" s="30"/>
      <c r="TCY35" s="30"/>
      <c r="TCZ35" s="30"/>
      <c r="TDA35" s="30"/>
      <c r="TDB35" s="30"/>
      <c r="TDC35" s="30"/>
      <c r="TDD35" s="30"/>
      <c r="TDE35" s="30"/>
      <c r="TDF35" s="30"/>
      <c r="TDG35" s="30"/>
      <c r="TDH35" s="30"/>
      <c r="TDI35" s="30"/>
      <c r="TDJ35" s="30"/>
      <c r="TDK35" s="30"/>
      <c r="TDL35" s="30"/>
      <c r="TDM35" s="30"/>
      <c r="TDN35" s="30"/>
      <c r="TDO35" s="30"/>
      <c r="TDP35" s="30"/>
      <c r="TDQ35" s="30"/>
      <c r="TDR35" s="30"/>
      <c r="TDS35" s="30"/>
      <c r="TDT35" s="30"/>
      <c r="TDU35" s="30"/>
      <c r="TDV35" s="30"/>
      <c r="TDW35" s="30"/>
      <c r="TDX35" s="30"/>
      <c r="TDY35" s="30"/>
      <c r="TDZ35" s="30"/>
      <c r="TEA35" s="30"/>
      <c r="TEB35" s="30"/>
      <c r="TEC35" s="30"/>
      <c r="TED35" s="30"/>
      <c r="TEE35" s="30"/>
      <c r="TEF35" s="30"/>
      <c r="TEG35" s="30"/>
      <c r="TEH35" s="30"/>
      <c r="TEI35" s="30"/>
      <c r="TEJ35" s="30"/>
      <c r="TEK35" s="30"/>
      <c r="TEL35" s="30"/>
      <c r="TEM35" s="30"/>
      <c r="TEN35" s="30"/>
      <c r="TEO35" s="30"/>
      <c r="TEP35" s="30"/>
      <c r="TEQ35" s="30"/>
      <c r="TER35" s="30"/>
      <c r="TES35" s="30"/>
      <c r="TET35" s="30"/>
      <c r="TEU35" s="30"/>
      <c r="TEV35" s="30"/>
      <c r="TEW35" s="30"/>
      <c r="TEX35" s="30"/>
      <c r="TEY35" s="30"/>
      <c r="TEZ35" s="30"/>
      <c r="TFA35" s="30"/>
      <c r="TFB35" s="30"/>
      <c r="TFC35" s="30"/>
      <c r="TFD35" s="30"/>
      <c r="TFE35" s="30"/>
      <c r="TFF35" s="30"/>
      <c r="TFG35" s="30"/>
      <c r="TFH35" s="30"/>
      <c r="TFI35" s="30"/>
      <c r="TFJ35" s="30"/>
      <c r="TFK35" s="30"/>
      <c r="TFL35" s="30"/>
      <c r="TFM35" s="30"/>
      <c r="TFN35" s="30"/>
      <c r="TFO35" s="30"/>
      <c r="TFP35" s="30"/>
      <c r="TFQ35" s="30"/>
      <c r="TFR35" s="30"/>
      <c r="TFS35" s="30"/>
      <c r="TFT35" s="30"/>
      <c r="TFU35" s="30"/>
      <c r="TFV35" s="30"/>
      <c r="TFW35" s="30"/>
      <c r="TFX35" s="30"/>
      <c r="TFY35" s="30"/>
      <c r="TFZ35" s="30"/>
      <c r="TGA35" s="30"/>
      <c r="TGB35" s="30"/>
      <c r="TGC35" s="30"/>
      <c r="TGD35" s="30"/>
      <c r="TGE35" s="30"/>
      <c r="TGF35" s="30"/>
      <c r="TGG35" s="30"/>
      <c r="TGH35" s="30"/>
      <c r="TGI35" s="30"/>
      <c r="TGJ35" s="30"/>
      <c r="TGK35" s="30"/>
      <c r="TGL35" s="30"/>
      <c r="TGM35" s="30"/>
      <c r="TGN35" s="30"/>
      <c r="TGO35" s="30"/>
      <c r="TGP35" s="30"/>
      <c r="TGQ35" s="30"/>
      <c r="TGR35" s="30"/>
      <c r="TGS35" s="30"/>
      <c r="TGT35" s="30"/>
      <c r="TGU35" s="30"/>
      <c r="TGV35" s="30"/>
      <c r="TGW35" s="30"/>
      <c r="TGX35" s="30"/>
      <c r="TGY35" s="30"/>
      <c r="TGZ35" s="30"/>
      <c r="THA35" s="30"/>
      <c r="THB35" s="30"/>
      <c r="THC35" s="30"/>
      <c r="THD35" s="30"/>
      <c r="THE35" s="30"/>
      <c r="THF35" s="30"/>
      <c r="THG35" s="30"/>
      <c r="THH35" s="30"/>
      <c r="THI35" s="30"/>
      <c r="THJ35" s="30"/>
      <c r="THK35" s="30"/>
      <c r="THL35" s="30"/>
      <c r="THM35" s="30"/>
      <c r="THN35" s="30"/>
      <c r="THO35" s="30"/>
      <c r="THP35" s="30"/>
      <c r="THQ35" s="30"/>
      <c r="THR35" s="30"/>
      <c r="THS35" s="30"/>
      <c r="THT35" s="30"/>
      <c r="THU35" s="30"/>
      <c r="THV35" s="30"/>
      <c r="THW35" s="30"/>
      <c r="THX35" s="30"/>
      <c r="THY35" s="30"/>
      <c r="THZ35" s="30"/>
      <c r="TIA35" s="30"/>
      <c r="TIB35" s="30"/>
      <c r="TIC35" s="30"/>
      <c r="TID35" s="30"/>
      <c r="TIE35" s="30"/>
      <c r="TIF35" s="30"/>
      <c r="TIG35" s="30"/>
      <c r="TIH35" s="30"/>
      <c r="TII35" s="30"/>
      <c r="TIJ35" s="30"/>
      <c r="TIK35" s="30"/>
      <c r="TIL35" s="30"/>
      <c r="TIM35" s="30"/>
      <c r="TIN35" s="30"/>
      <c r="TIO35" s="30"/>
      <c r="TIP35" s="30"/>
      <c r="TIQ35" s="30"/>
      <c r="TIR35" s="30"/>
      <c r="TIS35" s="30"/>
      <c r="TIT35" s="30"/>
      <c r="TIU35" s="30"/>
      <c r="TIV35" s="30"/>
      <c r="TIW35" s="30"/>
      <c r="TIX35" s="30"/>
      <c r="TIY35" s="30"/>
      <c r="TIZ35" s="30"/>
      <c r="TJA35" s="30"/>
      <c r="TJB35" s="30"/>
      <c r="TJC35" s="30"/>
      <c r="TJD35" s="30"/>
      <c r="TJE35" s="30"/>
      <c r="TJF35" s="30"/>
      <c r="TJG35" s="30"/>
      <c r="TJH35" s="30"/>
      <c r="TJI35" s="30"/>
      <c r="TJJ35" s="30"/>
      <c r="TJK35" s="30"/>
      <c r="TJL35" s="30"/>
      <c r="TJM35" s="30"/>
      <c r="TJN35" s="30"/>
      <c r="TJO35" s="30"/>
      <c r="TJP35" s="30"/>
      <c r="TJQ35" s="30"/>
      <c r="TJR35" s="30"/>
      <c r="TJS35" s="30"/>
      <c r="TJT35" s="30"/>
      <c r="TJU35" s="30"/>
      <c r="TJV35" s="30"/>
      <c r="TJW35" s="30"/>
      <c r="TJX35" s="30"/>
      <c r="TJY35" s="30"/>
      <c r="TJZ35" s="30"/>
      <c r="TKA35" s="30"/>
      <c r="TKB35" s="30"/>
      <c r="TKC35" s="30"/>
      <c r="TKD35" s="30"/>
      <c r="TKE35" s="30"/>
      <c r="TKF35" s="30"/>
      <c r="TKG35" s="30"/>
      <c r="TKH35" s="30"/>
      <c r="TKI35" s="30"/>
      <c r="TKJ35" s="30"/>
      <c r="TKK35" s="30"/>
      <c r="TKL35" s="30"/>
      <c r="TKM35" s="30"/>
      <c r="TKN35" s="30"/>
      <c r="TKO35" s="30"/>
      <c r="TKP35" s="30"/>
      <c r="TKQ35" s="30"/>
      <c r="TKR35" s="30"/>
      <c r="TKS35" s="30"/>
      <c r="TKT35" s="30"/>
      <c r="TKU35" s="30"/>
      <c r="TKV35" s="30"/>
      <c r="TKW35" s="30"/>
      <c r="TKX35" s="30"/>
      <c r="TKY35" s="30"/>
      <c r="TKZ35" s="30"/>
      <c r="TLA35" s="30"/>
      <c r="TLB35" s="30"/>
      <c r="TLC35" s="30"/>
      <c r="TLD35" s="30"/>
      <c r="TLE35" s="30"/>
      <c r="TLF35" s="30"/>
      <c r="TLG35" s="30"/>
      <c r="TLH35" s="30"/>
      <c r="TLI35" s="30"/>
      <c r="TLJ35" s="30"/>
      <c r="TLK35" s="30"/>
      <c r="TLL35" s="30"/>
      <c r="TLM35" s="30"/>
      <c r="TLN35" s="30"/>
      <c r="TLO35" s="30"/>
      <c r="TLP35" s="30"/>
      <c r="TLQ35" s="30"/>
      <c r="TLR35" s="30"/>
      <c r="TLS35" s="30"/>
      <c r="TLT35" s="30"/>
      <c r="TLU35" s="30"/>
      <c r="TLV35" s="30"/>
      <c r="TLW35" s="30"/>
      <c r="TLX35" s="30"/>
      <c r="TLY35" s="30"/>
      <c r="TLZ35" s="30"/>
      <c r="TMA35" s="30"/>
      <c r="TMB35" s="30"/>
      <c r="TMC35" s="30"/>
      <c r="TMD35" s="30"/>
      <c r="TME35" s="30"/>
      <c r="TMF35" s="30"/>
      <c r="TMG35" s="30"/>
      <c r="TMH35" s="30"/>
      <c r="TMI35" s="30"/>
      <c r="TMJ35" s="30"/>
      <c r="TMK35" s="30"/>
      <c r="TML35" s="30"/>
      <c r="TMM35" s="30"/>
      <c r="TMN35" s="30"/>
      <c r="TMO35" s="30"/>
      <c r="TMP35" s="30"/>
      <c r="TMQ35" s="30"/>
      <c r="TMR35" s="30"/>
      <c r="TMS35" s="30"/>
      <c r="TMT35" s="30"/>
      <c r="TMU35" s="30"/>
      <c r="TMV35" s="30"/>
      <c r="TMW35" s="30"/>
      <c r="TMX35" s="30"/>
      <c r="TMY35" s="30"/>
      <c r="TMZ35" s="30"/>
      <c r="TNA35" s="30"/>
      <c r="TNB35" s="30"/>
      <c r="TNC35" s="30"/>
      <c r="TND35" s="30"/>
      <c r="TNE35" s="30"/>
      <c r="TNF35" s="30"/>
      <c r="TNG35" s="30"/>
      <c r="TNH35" s="30"/>
      <c r="TNI35" s="30"/>
      <c r="TNJ35" s="30"/>
      <c r="TNK35" s="30"/>
      <c r="TNL35" s="30"/>
      <c r="TNM35" s="30"/>
      <c r="TNN35" s="30"/>
      <c r="TNO35" s="30"/>
      <c r="TNP35" s="30"/>
      <c r="TNQ35" s="30"/>
      <c r="TNR35" s="30"/>
      <c r="TNS35" s="30"/>
      <c r="TNT35" s="30"/>
      <c r="TNU35" s="30"/>
      <c r="TNV35" s="30"/>
      <c r="TNW35" s="30"/>
      <c r="TNX35" s="30"/>
      <c r="TNY35" s="30"/>
      <c r="TNZ35" s="30"/>
      <c r="TOA35" s="30"/>
      <c r="TOB35" s="30"/>
      <c r="TOC35" s="30"/>
      <c r="TOD35" s="30"/>
      <c r="TOE35" s="30"/>
      <c r="TOF35" s="30"/>
      <c r="TOG35" s="30"/>
      <c r="TOH35" s="30"/>
      <c r="TOI35" s="30"/>
      <c r="TOJ35" s="30"/>
      <c r="TOK35" s="30"/>
      <c r="TOL35" s="30"/>
      <c r="TOM35" s="30"/>
      <c r="TON35" s="30"/>
      <c r="TOO35" s="30"/>
      <c r="TOP35" s="30"/>
      <c r="TOQ35" s="30"/>
      <c r="TOR35" s="30"/>
      <c r="TOS35" s="30"/>
      <c r="TOT35" s="30"/>
      <c r="TOU35" s="30"/>
      <c r="TOV35" s="30"/>
      <c r="TOW35" s="30"/>
      <c r="TOX35" s="30"/>
      <c r="TOY35" s="30"/>
      <c r="TOZ35" s="30"/>
      <c r="TPA35" s="30"/>
      <c r="TPB35" s="30"/>
      <c r="TPC35" s="30"/>
      <c r="TPD35" s="30"/>
      <c r="TPE35" s="30"/>
      <c r="TPF35" s="30"/>
      <c r="TPG35" s="30"/>
      <c r="TPH35" s="30"/>
      <c r="TPI35" s="30"/>
      <c r="TPJ35" s="30"/>
      <c r="TPK35" s="30"/>
      <c r="TPL35" s="30"/>
      <c r="TPM35" s="30"/>
      <c r="TPN35" s="30"/>
      <c r="TPO35" s="30"/>
      <c r="TPP35" s="30"/>
      <c r="TPQ35" s="30"/>
      <c r="TPR35" s="30"/>
      <c r="TPS35" s="30"/>
      <c r="TPT35" s="30"/>
      <c r="TPU35" s="30"/>
      <c r="TPV35" s="30"/>
      <c r="TPW35" s="30"/>
      <c r="TPX35" s="30"/>
      <c r="TPY35" s="30"/>
      <c r="TPZ35" s="30"/>
      <c r="TQA35" s="30"/>
      <c r="TQB35" s="30"/>
      <c r="TQC35" s="30"/>
      <c r="TQD35" s="30"/>
      <c r="TQE35" s="30"/>
      <c r="TQF35" s="30"/>
      <c r="TQG35" s="30"/>
      <c r="TQH35" s="30"/>
      <c r="TQI35" s="30"/>
      <c r="TQJ35" s="30"/>
      <c r="TQK35" s="30"/>
      <c r="TQL35" s="30"/>
      <c r="TQM35" s="30"/>
      <c r="TQN35" s="30"/>
      <c r="TQO35" s="30"/>
      <c r="TQP35" s="30"/>
      <c r="TQQ35" s="30"/>
      <c r="TQR35" s="30"/>
      <c r="TQS35" s="30"/>
      <c r="TQT35" s="30"/>
      <c r="TQU35" s="30"/>
      <c r="TQV35" s="30"/>
      <c r="TQW35" s="30"/>
      <c r="TQX35" s="30"/>
      <c r="TQY35" s="30"/>
      <c r="TQZ35" s="30"/>
      <c r="TRA35" s="30"/>
      <c r="TRB35" s="30"/>
      <c r="TRC35" s="30"/>
      <c r="TRD35" s="30"/>
      <c r="TRE35" s="30"/>
      <c r="TRF35" s="30"/>
      <c r="TRG35" s="30"/>
      <c r="TRH35" s="30"/>
      <c r="TRI35" s="30"/>
      <c r="TRJ35" s="30"/>
      <c r="TRK35" s="30"/>
      <c r="TRL35" s="30"/>
      <c r="TRM35" s="30"/>
      <c r="TRN35" s="30"/>
      <c r="TRO35" s="30"/>
      <c r="TRP35" s="30"/>
      <c r="TRQ35" s="30"/>
      <c r="TRR35" s="30"/>
      <c r="TRS35" s="30"/>
      <c r="TRT35" s="30"/>
      <c r="TRU35" s="30"/>
      <c r="TRV35" s="30"/>
      <c r="TRW35" s="30"/>
      <c r="TRX35" s="30"/>
      <c r="TRY35" s="30"/>
      <c r="TRZ35" s="30"/>
      <c r="TSA35" s="30"/>
      <c r="TSB35" s="30"/>
      <c r="TSC35" s="30"/>
      <c r="TSD35" s="30"/>
      <c r="TSE35" s="30"/>
      <c r="TSF35" s="30"/>
      <c r="TSG35" s="30"/>
      <c r="TSH35" s="30"/>
      <c r="TSI35" s="30"/>
      <c r="TSJ35" s="30"/>
      <c r="TSK35" s="30"/>
      <c r="TSL35" s="30"/>
      <c r="TSM35" s="30"/>
      <c r="TSN35" s="30"/>
      <c r="TSO35" s="30"/>
      <c r="TSP35" s="30"/>
      <c r="TSQ35" s="30"/>
      <c r="TSR35" s="30"/>
      <c r="TSS35" s="30"/>
      <c r="TST35" s="30"/>
      <c r="TSU35" s="30"/>
      <c r="TSV35" s="30"/>
      <c r="TSW35" s="30"/>
      <c r="TSX35" s="30"/>
      <c r="TSY35" s="30"/>
      <c r="TSZ35" s="30"/>
      <c r="TTA35" s="30"/>
      <c r="TTB35" s="30"/>
      <c r="TTC35" s="30"/>
      <c r="TTD35" s="30"/>
      <c r="TTE35" s="30"/>
      <c r="TTF35" s="30"/>
      <c r="TTG35" s="30"/>
      <c r="TTH35" s="30"/>
      <c r="TTI35" s="30"/>
      <c r="TTJ35" s="30"/>
      <c r="TTK35" s="30"/>
      <c r="TTL35" s="30"/>
      <c r="TTM35" s="30"/>
      <c r="TTN35" s="30"/>
      <c r="TTO35" s="30"/>
      <c r="TTP35" s="30"/>
      <c r="TTQ35" s="30"/>
      <c r="TTR35" s="30"/>
      <c r="TTS35" s="30"/>
      <c r="TTT35" s="30"/>
      <c r="TTU35" s="30"/>
      <c r="TTV35" s="30"/>
      <c r="TTW35" s="30"/>
      <c r="TTX35" s="30"/>
      <c r="TTY35" s="30"/>
      <c r="TTZ35" s="30"/>
      <c r="TUA35" s="30"/>
      <c r="TUB35" s="30"/>
      <c r="TUC35" s="30"/>
      <c r="TUD35" s="30"/>
      <c r="TUE35" s="30"/>
      <c r="TUF35" s="30"/>
      <c r="TUG35" s="30"/>
      <c r="TUH35" s="30"/>
      <c r="TUI35" s="30"/>
      <c r="TUJ35" s="30"/>
      <c r="TUK35" s="30"/>
      <c r="TUL35" s="30"/>
      <c r="TUM35" s="30"/>
      <c r="TUN35" s="30"/>
      <c r="TUO35" s="30"/>
      <c r="TUP35" s="30"/>
      <c r="TUQ35" s="30"/>
      <c r="TUR35" s="30"/>
      <c r="TUS35" s="30"/>
      <c r="TUT35" s="30"/>
      <c r="TUU35" s="30"/>
      <c r="TUV35" s="30"/>
      <c r="TUW35" s="30"/>
      <c r="TUX35" s="30"/>
      <c r="TUY35" s="30"/>
      <c r="TUZ35" s="30"/>
      <c r="TVA35" s="30"/>
      <c r="TVB35" s="30"/>
      <c r="TVC35" s="30"/>
      <c r="TVD35" s="30"/>
      <c r="TVE35" s="30"/>
      <c r="TVF35" s="30"/>
      <c r="TVG35" s="30"/>
      <c r="TVH35" s="30"/>
      <c r="TVI35" s="30"/>
      <c r="TVJ35" s="30"/>
      <c r="TVK35" s="30"/>
      <c r="TVL35" s="30"/>
      <c r="TVM35" s="30"/>
      <c r="TVN35" s="30"/>
      <c r="TVO35" s="30"/>
      <c r="TVP35" s="30"/>
      <c r="TVQ35" s="30"/>
      <c r="TVR35" s="30"/>
      <c r="TVS35" s="30"/>
      <c r="TVT35" s="30"/>
      <c r="TVU35" s="30"/>
      <c r="TVV35" s="30"/>
      <c r="TVW35" s="30"/>
      <c r="TVX35" s="30"/>
      <c r="TVY35" s="30"/>
      <c r="TVZ35" s="30"/>
      <c r="TWA35" s="30"/>
      <c r="TWB35" s="30"/>
      <c r="TWC35" s="30"/>
      <c r="TWD35" s="30"/>
      <c r="TWE35" s="30"/>
      <c r="TWF35" s="30"/>
      <c r="TWG35" s="30"/>
      <c r="TWH35" s="30"/>
      <c r="TWI35" s="30"/>
      <c r="TWJ35" s="30"/>
      <c r="TWK35" s="30"/>
      <c r="TWL35" s="30"/>
      <c r="TWM35" s="30"/>
      <c r="TWN35" s="30"/>
      <c r="TWO35" s="30"/>
      <c r="TWP35" s="30"/>
      <c r="TWQ35" s="30"/>
      <c r="TWR35" s="30"/>
      <c r="TWS35" s="30"/>
      <c r="TWT35" s="30"/>
      <c r="TWU35" s="30"/>
      <c r="TWV35" s="30"/>
      <c r="TWW35" s="30"/>
      <c r="TWX35" s="30"/>
      <c r="TWY35" s="30"/>
      <c r="TWZ35" s="30"/>
      <c r="TXA35" s="30"/>
      <c r="TXB35" s="30"/>
      <c r="TXC35" s="30"/>
      <c r="TXD35" s="30"/>
      <c r="TXE35" s="30"/>
      <c r="TXF35" s="30"/>
      <c r="TXG35" s="30"/>
      <c r="TXH35" s="30"/>
      <c r="TXI35" s="30"/>
      <c r="TXJ35" s="30"/>
      <c r="TXK35" s="30"/>
      <c r="TXL35" s="30"/>
      <c r="TXM35" s="30"/>
      <c r="TXN35" s="30"/>
      <c r="TXO35" s="30"/>
      <c r="TXP35" s="30"/>
      <c r="TXQ35" s="30"/>
      <c r="TXR35" s="30"/>
      <c r="TXS35" s="30"/>
      <c r="TXT35" s="30"/>
      <c r="TXU35" s="30"/>
      <c r="TXV35" s="30"/>
      <c r="TXW35" s="30"/>
      <c r="TXX35" s="30"/>
      <c r="TXY35" s="30"/>
      <c r="TXZ35" s="30"/>
      <c r="TYA35" s="30"/>
      <c r="TYB35" s="30"/>
      <c r="TYC35" s="30"/>
      <c r="TYD35" s="30"/>
      <c r="TYE35" s="30"/>
      <c r="TYF35" s="30"/>
      <c r="TYG35" s="30"/>
      <c r="TYH35" s="30"/>
      <c r="TYI35" s="30"/>
      <c r="TYJ35" s="30"/>
      <c r="TYK35" s="30"/>
      <c r="TYL35" s="30"/>
      <c r="TYM35" s="30"/>
      <c r="TYN35" s="30"/>
      <c r="TYO35" s="30"/>
      <c r="TYP35" s="30"/>
      <c r="TYQ35" s="30"/>
      <c r="TYR35" s="30"/>
      <c r="TYS35" s="30"/>
      <c r="TYT35" s="30"/>
      <c r="TYU35" s="30"/>
      <c r="TYV35" s="30"/>
      <c r="TYW35" s="30"/>
      <c r="TYX35" s="30"/>
      <c r="TYY35" s="30"/>
      <c r="TYZ35" s="30"/>
      <c r="TZA35" s="30"/>
      <c r="TZB35" s="30"/>
      <c r="TZC35" s="30"/>
      <c r="TZD35" s="30"/>
      <c r="TZE35" s="30"/>
      <c r="TZF35" s="30"/>
      <c r="TZG35" s="30"/>
      <c r="TZH35" s="30"/>
      <c r="TZI35" s="30"/>
      <c r="TZJ35" s="30"/>
      <c r="TZK35" s="30"/>
      <c r="TZL35" s="30"/>
      <c r="TZM35" s="30"/>
      <c r="TZN35" s="30"/>
      <c r="TZO35" s="30"/>
      <c r="TZP35" s="30"/>
      <c r="TZQ35" s="30"/>
      <c r="TZR35" s="30"/>
      <c r="TZS35" s="30"/>
      <c r="TZT35" s="30"/>
      <c r="TZU35" s="30"/>
      <c r="TZV35" s="30"/>
      <c r="TZW35" s="30"/>
      <c r="TZX35" s="30"/>
      <c r="TZY35" s="30"/>
      <c r="TZZ35" s="30"/>
      <c r="UAA35" s="30"/>
      <c r="UAB35" s="30"/>
      <c r="UAC35" s="30"/>
      <c r="UAD35" s="30"/>
      <c r="UAE35" s="30"/>
      <c r="UAF35" s="30"/>
      <c r="UAG35" s="30"/>
      <c r="UAH35" s="30"/>
      <c r="UAI35" s="30"/>
      <c r="UAJ35" s="30"/>
      <c r="UAK35" s="30"/>
      <c r="UAL35" s="30"/>
      <c r="UAM35" s="30"/>
      <c r="UAN35" s="30"/>
      <c r="UAO35" s="30"/>
      <c r="UAP35" s="30"/>
      <c r="UAQ35" s="30"/>
      <c r="UAR35" s="30"/>
      <c r="UAS35" s="30"/>
      <c r="UAT35" s="30"/>
      <c r="UAU35" s="30"/>
      <c r="UAV35" s="30"/>
      <c r="UAW35" s="30"/>
      <c r="UAX35" s="30"/>
      <c r="UAY35" s="30"/>
      <c r="UAZ35" s="30"/>
      <c r="UBA35" s="30"/>
      <c r="UBB35" s="30"/>
      <c r="UBC35" s="30"/>
      <c r="UBD35" s="30"/>
      <c r="UBE35" s="30"/>
      <c r="UBF35" s="30"/>
      <c r="UBG35" s="30"/>
      <c r="UBH35" s="30"/>
      <c r="UBI35" s="30"/>
      <c r="UBJ35" s="30"/>
      <c r="UBK35" s="30"/>
      <c r="UBL35" s="30"/>
      <c r="UBM35" s="30"/>
      <c r="UBN35" s="30"/>
      <c r="UBO35" s="30"/>
      <c r="UBP35" s="30"/>
      <c r="UBQ35" s="30"/>
      <c r="UBR35" s="30"/>
      <c r="UBS35" s="30"/>
      <c r="UBT35" s="30"/>
      <c r="UBU35" s="30"/>
      <c r="UBV35" s="30"/>
      <c r="UBW35" s="30"/>
      <c r="UBX35" s="30"/>
      <c r="UBY35" s="30"/>
      <c r="UBZ35" s="30"/>
      <c r="UCA35" s="30"/>
      <c r="UCB35" s="30"/>
      <c r="UCC35" s="30"/>
      <c r="UCD35" s="30"/>
      <c r="UCE35" s="30"/>
      <c r="UCF35" s="30"/>
      <c r="UCG35" s="30"/>
      <c r="UCH35" s="30"/>
      <c r="UCI35" s="30"/>
      <c r="UCJ35" s="30"/>
      <c r="UCK35" s="30"/>
      <c r="UCL35" s="30"/>
      <c r="UCM35" s="30"/>
      <c r="UCN35" s="30"/>
      <c r="UCO35" s="30"/>
      <c r="UCP35" s="30"/>
      <c r="UCQ35" s="30"/>
      <c r="UCR35" s="30"/>
      <c r="UCS35" s="30"/>
      <c r="UCT35" s="30"/>
      <c r="UCU35" s="30"/>
      <c r="UCV35" s="30"/>
      <c r="UCW35" s="30"/>
      <c r="UCX35" s="30"/>
      <c r="UCY35" s="30"/>
      <c r="UCZ35" s="30"/>
      <c r="UDA35" s="30"/>
      <c r="UDB35" s="30"/>
      <c r="UDC35" s="30"/>
      <c r="UDD35" s="30"/>
      <c r="UDE35" s="30"/>
      <c r="UDF35" s="30"/>
      <c r="UDG35" s="30"/>
      <c r="UDH35" s="30"/>
      <c r="UDI35" s="30"/>
      <c r="UDJ35" s="30"/>
      <c r="UDK35" s="30"/>
      <c r="UDL35" s="30"/>
      <c r="UDM35" s="30"/>
      <c r="UDN35" s="30"/>
      <c r="UDO35" s="30"/>
      <c r="UDP35" s="30"/>
      <c r="UDQ35" s="30"/>
      <c r="UDR35" s="30"/>
      <c r="UDS35" s="30"/>
      <c r="UDT35" s="30"/>
      <c r="UDU35" s="30"/>
      <c r="UDV35" s="30"/>
      <c r="UDW35" s="30"/>
      <c r="UDX35" s="30"/>
      <c r="UDY35" s="30"/>
      <c r="UDZ35" s="30"/>
      <c r="UEA35" s="30"/>
      <c r="UEB35" s="30"/>
      <c r="UEC35" s="30"/>
      <c r="UED35" s="30"/>
      <c r="UEE35" s="30"/>
      <c r="UEF35" s="30"/>
      <c r="UEG35" s="30"/>
      <c r="UEH35" s="30"/>
      <c r="UEI35" s="30"/>
      <c r="UEJ35" s="30"/>
      <c r="UEK35" s="30"/>
      <c r="UEL35" s="30"/>
      <c r="UEM35" s="30"/>
      <c r="UEN35" s="30"/>
      <c r="UEO35" s="30"/>
      <c r="UEP35" s="30"/>
      <c r="UEQ35" s="30"/>
      <c r="UER35" s="30"/>
      <c r="UES35" s="30"/>
      <c r="UET35" s="30"/>
      <c r="UEU35" s="30"/>
      <c r="UEV35" s="30"/>
      <c r="UEW35" s="30"/>
      <c r="UEX35" s="30"/>
      <c r="UEY35" s="30"/>
      <c r="UEZ35" s="30"/>
      <c r="UFA35" s="30"/>
      <c r="UFB35" s="30"/>
      <c r="UFC35" s="30"/>
      <c r="UFD35" s="30"/>
      <c r="UFE35" s="30"/>
      <c r="UFF35" s="30"/>
      <c r="UFG35" s="30"/>
      <c r="UFH35" s="30"/>
      <c r="UFI35" s="30"/>
      <c r="UFJ35" s="30"/>
      <c r="UFK35" s="30"/>
      <c r="UFL35" s="30"/>
      <c r="UFM35" s="30"/>
      <c r="UFN35" s="30"/>
      <c r="UFO35" s="30"/>
      <c r="UFP35" s="30"/>
      <c r="UFQ35" s="30"/>
      <c r="UFR35" s="30"/>
      <c r="UFS35" s="30"/>
      <c r="UFT35" s="30"/>
      <c r="UFU35" s="30"/>
      <c r="UFV35" s="30"/>
      <c r="UFW35" s="30"/>
      <c r="UFX35" s="30"/>
      <c r="UFY35" s="30"/>
      <c r="UFZ35" s="30"/>
      <c r="UGA35" s="30"/>
      <c r="UGB35" s="30"/>
      <c r="UGC35" s="30"/>
      <c r="UGD35" s="30"/>
      <c r="UGE35" s="30"/>
      <c r="UGF35" s="30"/>
      <c r="UGG35" s="30"/>
      <c r="UGH35" s="30"/>
      <c r="UGI35" s="30"/>
      <c r="UGJ35" s="30"/>
      <c r="UGK35" s="30"/>
      <c r="UGL35" s="30"/>
      <c r="UGM35" s="30"/>
      <c r="UGN35" s="30"/>
      <c r="UGO35" s="30"/>
      <c r="UGP35" s="30"/>
      <c r="UGQ35" s="30"/>
      <c r="UGR35" s="30"/>
      <c r="UGS35" s="30"/>
      <c r="UGT35" s="30"/>
      <c r="UGU35" s="30"/>
      <c r="UGV35" s="30"/>
      <c r="UGW35" s="30"/>
      <c r="UGX35" s="30"/>
      <c r="UGY35" s="30"/>
      <c r="UGZ35" s="30"/>
      <c r="UHA35" s="30"/>
      <c r="UHB35" s="30"/>
      <c r="UHC35" s="30"/>
      <c r="UHD35" s="30"/>
      <c r="UHE35" s="30"/>
      <c r="UHF35" s="30"/>
      <c r="UHG35" s="30"/>
      <c r="UHH35" s="30"/>
      <c r="UHI35" s="30"/>
      <c r="UHJ35" s="30"/>
      <c r="UHK35" s="30"/>
      <c r="UHL35" s="30"/>
      <c r="UHM35" s="30"/>
      <c r="UHN35" s="30"/>
      <c r="UHO35" s="30"/>
      <c r="UHP35" s="30"/>
      <c r="UHQ35" s="30"/>
      <c r="UHR35" s="30"/>
      <c r="UHS35" s="30"/>
      <c r="UHT35" s="30"/>
      <c r="UHU35" s="30"/>
      <c r="UHV35" s="30"/>
      <c r="UHW35" s="30"/>
      <c r="UHX35" s="30"/>
      <c r="UHY35" s="30"/>
      <c r="UHZ35" s="30"/>
      <c r="UIA35" s="30"/>
      <c r="UIB35" s="30"/>
      <c r="UIC35" s="30"/>
      <c r="UID35" s="30"/>
      <c r="UIE35" s="30"/>
      <c r="UIF35" s="30"/>
      <c r="UIG35" s="30"/>
      <c r="UIH35" s="30"/>
      <c r="UII35" s="30"/>
      <c r="UIJ35" s="30"/>
      <c r="UIK35" s="30"/>
      <c r="UIL35" s="30"/>
      <c r="UIM35" s="30"/>
      <c r="UIN35" s="30"/>
      <c r="UIO35" s="30"/>
      <c r="UIP35" s="30"/>
      <c r="UIQ35" s="30"/>
      <c r="UIR35" s="30"/>
      <c r="UIS35" s="30"/>
      <c r="UIT35" s="30"/>
      <c r="UIU35" s="30"/>
      <c r="UIV35" s="30"/>
      <c r="UIW35" s="30"/>
      <c r="UIX35" s="30"/>
      <c r="UIY35" s="30"/>
      <c r="UIZ35" s="30"/>
      <c r="UJA35" s="30"/>
      <c r="UJB35" s="30"/>
      <c r="UJC35" s="30"/>
      <c r="UJD35" s="30"/>
      <c r="UJE35" s="30"/>
      <c r="UJF35" s="30"/>
      <c r="UJG35" s="30"/>
      <c r="UJH35" s="30"/>
      <c r="UJI35" s="30"/>
      <c r="UJJ35" s="30"/>
      <c r="UJK35" s="30"/>
      <c r="UJL35" s="30"/>
      <c r="UJM35" s="30"/>
      <c r="UJN35" s="30"/>
      <c r="UJO35" s="30"/>
      <c r="UJP35" s="30"/>
      <c r="UJQ35" s="30"/>
      <c r="UJR35" s="30"/>
      <c r="UJS35" s="30"/>
      <c r="UJT35" s="30"/>
      <c r="UJU35" s="30"/>
      <c r="UJV35" s="30"/>
      <c r="UJW35" s="30"/>
      <c r="UJX35" s="30"/>
      <c r="UJY35" s="30"/>
      <c r="UJZ35" s="30"/>
      <c r="UKA35" s="30"/>
      <c r="UKB35" s="30"/>
      <c r="UKC35" s="30"/>
      <c r="UKD35" s="30"/>
      <c r="UKE35" s="30"/>
      <c r="UKF35" s="30"/>
      <c r="UKG35" s="30"/>
      <c r="UKH35" s="30"/>
      <c r="UKI35" s="30"/>
      <c r="UKJ35" s="30"/>
      <c r="UKK35" s="30"/>
      <c r="UKL35" s="30"/>
      <c r="UKM35" s="30"/>
      <c r="UKN35" s="30"/>
      <c r="UKO35" s="30"/>
      <c r="UKP35" s="30"/>
      <c r="UKQ35" s="30"/>
      <c r="UKR35" s="30"/>
      <c r="UKS35" s="30"/>
      <c r="UKT35" s="30"/>
      <c r="UKU35" s="30"/>
      <c r="UKV35" s="30"/>
      <c r="UKW35" s="30"/>
      <c r="UKX35" s="30"/>
      <c r="UKY35" s="30"/>
      <c r="UKZ35" s="30"/>
      <c r="ULA35" s="30"/>
      <c r="ULB35" s="30"/>
      <c r="ULC35" s="30"/>
      <c r="ULD35" s="30"/>
      <c r="ULE35" s="30"/>
      <c r="ULF35" s="30"/>
      <c r="ULG35" s="30"/>
      <c r="ULH35" s="30"/>
      <c r="ULI35" s="30"/>
      <c r="ULJ35" s="30"/>
      <c r="ULK35" s="30"/>
      <c r="ULL35" s="30"/>
      <c r="ULM35" s="30"/>
      <c r="ULN35" s="30"/>
      <c r="ULO35" s="30"/>
      <c r="ULP35" s="30"/>
      <c r="ULQ35" s="30"/>
      <c r="ULR35" s="30"/>
      <c r="ULS35" s="30"/>
      <c r="ULT35" s="30"/>
      <c r="ULU35" s="30"/>
      <c r="ULV35" s="30"/>
      <c r="ULW35" s="30"/>
      <c r="ULX35" s="30"/>
      <c r="ULY35" s="30"/>
      <c r="ULZ35" s="30"/>
      <c r="UMA35" s="30"/>
      <c r="UMB35" s="30"/>
      <c r="UMC35" s="30"/>
      <c r="UMD35" s="30"/>
      <c r="UME35" s="30"/>
      <c r="UMF35" s="30"/>
      <c r="UMG35" s="30"/>
      <c r="UMH35" s="30"/>
      <c r="UMI35" s="30"/>
      <c r="UMJ35" s="30"/>
      <c r="UMK35" s="30"/>
      <c r="UML35" s="30"/>
      <c r="UMM35" s="30"/>
      <c r="UMN35" s="30"/>
      <c r="UMO35" s="30"/>
      <c r="UMP35" s="30"/>
      <c r="UMQ35" s="30"/>
      <c r="UMR35" s="30"/>
      <c r="UMS35" s="30"/>
      <c r="UMT35" s="30"/>
      <c r="UMU35" s="30"/>
      <c r="UMV35" s="30"/>
      <c r="UMW35" s="30"/>
      <c r="UMX35" s="30"/>
      <c r="UMY35" s="30"/>
      <c r="UMZ35" s="30"/>
      <c r="UNA35" s="30"/>
      <c r="UNB35" s="30"/>
      <c r="UNC35" s="30"/>
      <c r="UND35" s="30"/>
      <c r="UNE35" s="30"/>
      <c r="UNF35" s="30"/>
      <c r="UNG35" s="30"/>
      <c r="UNH35" s="30"/>
      <c r="UNI35" s="30"/>
      <c r="UNJ35" s="30"/>
      <c r="UNK35" s="30"/>
      <c r="UNL35" s="30"/>
      <c r="UNM35" s="30"/>
      <c r="UNN35" s="30"/>
      <c r="UNO35" s="30"/>
      <c r="UNP35" s="30"/>
      <c r="UNQ35" s="30"/>
      <c r="UNR35" s="30"/>
      <c r="UNS35" s="30"/>
      <c r="UNT35" s="30"/>
      <c r="UNU35" s="30"/>
      <c r="UNV35" s="30"/>
      <c r="UNW35" s="30"/>
      <c r="UNX35" s="30"/>
      <c r="UNY35" s="30"/>
      <c r="UNZ35" s="30"/>
      <c r="UOA35" s="30"/>
      <c r="UOB35" s="30"/>
      <c r="UOC35" s="30"/>
      <c r="UOD35" s="30"/>
      <c r="UOE35" s="30"/>
      <c r="UOF35" s="30"/>
      <c r="UOG35" s="30"/>
      <c r="UOH35" s="30"/>
      <c r="UOI35" s="30"/>
      <c r="UOJ35" s="30"/>
      <c r="UOK35" s="30"/>
      <c r="UOL35" s="30"/>
      <c r="UOM35" s="30"/>
      <c r="UON35" s="30"/>
      <c r="UOO35" s="30"/>
      <c r="UOP35" s="30"/>
      <c r="UOQ35" s="30"/>
      <c r="UOR35" s="30"/>
      <c r="UOS35" s="30"/>
      <c r="UOT35" s="30"/>
      <c r="UOU35" s="30"/>
      <c r="UOV35" s="30"/>
      <c r="UOW35" s="30"/>
      <c r="UOX35" s="30"/>
      <c r="UOY35" s="30"/>
      <c r="UOZ35" s="30"/>
      <c r="UPA35" s="30"/>
      <c r="UPB35" s="30"/>
      <c r="UPC35" s="30"/>
      <c r="UPD35" s="30"/>
      <c r="UPE35" s="30"/>
      <c r="UPF35" s="30"/>
      <c r="UPG35" s="30"/>
      <c r="UPH35" s="30"/>
      <c r="UPI35" s="30"/>
      <c r="UPJ35" s="30"/>
      <c r="UPK35" s="30"/>
      <c r="UPL35" s="30"/>
      <c r="UPM35" s="30"/>
      <c r="UPN35" s="30"/>
      <c r="UPO35" s="30"/>
      <c r="UPP35" s="30"/>
      <c r="UPQ35" s="30"/>
      <c r="UPR35" s="30"/>
      <c r="UPS35" s="30"/>
      <c r="UPT35" s="30"/>
      <c r="UPU35" s="30"/>
      <c r="UPV35" s="30"/>
      <c r="UPW35" s="30"/>
      <c r="UPX35" s="30"/>
      <c r="UPY35" s="30"/>
      <c r="UPZ35" s="30"/>
      <c r="UQA35" s="30"/>
      <c r="UQB35" s="30"/>
      <c r="UQC35" s="30"/>
      <c r="UQD35" s="30"/>
      <c r="UQE35" s="30"/>
      <c r="UQF35" s="30"/>
      <c r="UQG35" s="30"/>
      <c r="UQH35" s="30"/>
      <c r="UQI35" s="30"/>
      <c r="UQJ35" s="30"/>
      <c r="UQK35" s="30"/>
      <c r="UQL35" s="30"/>
      <c r="UQM35" s="30"/>
      <c r="UQN35" s="30"/>
      <c r="UQO35" s="30"/>
      <c r="UQP35" s="30"/>
      <c r="UQQ35" s="30"/>
      <c r="UQR35" s="30"/>
      <c r="UQS35" s="30"/>
      <c r="UQT35" s="30"/>
      <c r="UQU35" s="30"/>
      <c r="UQV35" s="30"/>
      <c r="UQW35" s="30"/>
      <c r="UQX35" s="30"/>
      <c r="UQY35" s="30"/>
      <c r="UQZ35" s="30"/>
      <c r="URA35" s="30"/>
      <c r="URB35" s="30"/>
      <c r="URC35" s="30"/>
      <c r="URD35" s="30"/>
      <c r="URE35" s="30"/>
      <c r="URF35" s="30"/>
      <c r="URG35" s="30"/>
      <c r="URH35" s="30"/>
      <c r="URI35" s="30"/>
      <c r="URJ35" s="30"/>
      <c r="URK35" s="30"/>
      <c r="URL35" s="30"/>
      <c r="URM35" s="30"/>
      <c r="URN35" s="30"/>
      <c r="URO35" s="30"/>
      <c r="URP35" s="30"/>
      <c r="URQ35" s="30"/>
      <c r="URR35" s="30"/>
      <c r="URS35" s="30"/>
      <c r="URT35" s="30"/>
      <c r="URU35" s="30"/>
      <c r="URV35" s="30"/>
      <c r="URW35" s="30"/>
      <c r="URX35" s="30"/>
      <c r="URY35" s="30"/>
      <c r="URZ35" s="30"/>
      <c r="USA35" s="30"/>
      <c r="USB35" s="30"/>
      <c r="USC35" s="30"/>
      <c r="USD35" s="30"/>
      <c r="USE35" s="30"/>
      <c r="USF35" s="30"/>
      <c r="USG35" s="30"/>
      <c r="USH35" s="30"/>
      <c r="USI35" s="30"/>
      <c r="USJ35" s="30"/>
      <c r="USK35" s="30"/>
      <c r="USL35" s="30"/>
      <c r="USM35" s="30"/>
      <c r="USN35" s="30"/>
      <c r="USO35" s="30"/>
      <c r="USP35" s="30"/>
      <c r="USQ35" s="30"/>
      <c r="USR35" s="30"/>
      <c r="USS35" s="30"/>
      <c r="UST35" s="30"/>
      <c r="USU35" s="30"/>
      <c r="USV35" s="30"/>
      <c r="USW35" s="30"/>
      <c r="USX35" s="30"/>
      <c r="USY35" s="30"/>
      <c r="USZ35" s="30"/>
      <c r="UTA35" s="30"/>
      <c r="UTB35" s="30"/>
      <c r="UTC35" s="30"/>
      <c r="UTD35" s="30"/>
      <c r="UTE35" s="30"/>
      <c r="UTF35" s="30"/>
      <c r="UTG35" s="30"/>
      <c r="UTH35" s="30"/>
      <c r="UTI35" s="30"/>
      <c r="UTJ35" s="30"/>
      <c r="UTK35" s="30"/>
      <c r="UTL35" s="30"/>
      <c r="UTM35" s="30"/>
      <c r="UTN35" s="30"/>
      <c r="UTO35" s="30"/>
      <c r="UTP35" s="30"/>
      <c r="UTQ35" s="30"/>
      <c r="UTR35" s="30"/>
      <c r="UTS35" s="30"/>
      <c r="UTT35" s="30"/>
      <c r="UTU35" s="30"/>
      <c r="UTV35" s="30"/>
      <c r="UTW35" s="30"/>
      <c r="UTX35" s="30"/>
      <c r="UTY35" s="30"/>
      <c r="UTZ35" s="30"/>
      <c r="UUA35" s="30"/>
      <c r="UUB35" s="30"/>
      <c r="UUC35" s="30"/>
      <c r="UUD35" s="30"/>
      <c r="UUE35" s="30"/>
      <c r="UUF35" s="30"/>
      <c r="UUG35" s="30"/>
      <c r="UUH35" s="30"/>
      <c r="UUI35" s="30"/>
      <c r="UUJ35" s="30"/>
      <c r="UUK35" s="30"/>
      <c r="UUL35" s="30"/>
      <c r="UUM35" s="30"/>
      <c r="UUN35" s="30"/>
      <c r="UUO35" s="30"/>
      <c r="UUP35" s="30"/>
      <c r="UUQ35" s="30"/>
      <c r="UUR35" s="30"/>
      <c r="UUS35" s="30"/>
      <c r="UUT35" s="30"/>
      <c r="UUU35" s="30"/>
      <c r="UUV35" s="30"/>
      <c r="UUW35" s="30"/>
      <c r="UUX35" s="30"/>
      <c r="UUY35" s="30"/>
      <c r="UUZ35" s="30"/>
      <c r="UVA35" s="30"/>
      <c r="UVB35" s="30"/>
      <c r="UVC35" s="30"/>
      <c r="UVD35" s="30"/>
      <c r="UVE35" s="30"/>
      <c r="UVF35" s="30"/>
      <c r="UVG35" s="30"/>
      <c r="UVH35" s="30"/>
      <c r="UVI35" s="30"/>
      <c r="UVJ35" s="30"/>
      <c r="UVK35" s="30"/>
      <c r="UVL35" s="30"/>
      <c r="UVM35" s="30"/>
      <c r="UVN35" s="30"/>
      <c r="UVO35" s="30"/>
      <c r="UVP35" s="30"/>
      <c r="UVQ35" s="30"/>
      <c r="UVR35" s="30"/>
      <c r="UVS35" s="30"/>
      <c r="UVT35" s="30"/>
      <c r="UVU35" s="30"/>
      <c r="UVV35" s="30"/>
      <c r="UVW35" s="30"/>
      <c r="UVX35" s="30"/>
      <c r="UVY35" s="30"/>
      <c r="UVZ35" s="30"/>
      <c r="UWA35" s="30"/>
      <c r="UWB35" s="30"/>
      <c r="UWC35" s="30"/>
      <c r="UWD35" s="30"/>
      <c r="UWE35" s="30"/>
      <c r="UWF35" s="30"/>
      <c r="UWG35" s="30"/>
      <c r="UWH35" s="30"/>
      <c r="UWI35" s="30"/>
      <c r="UWJ35" s="30"/>
      <c r="UWK35" s="30"/>
      <c r="UWL35" s="30"/>
      <c r="UWM35" s="30"/>
      <c r="UWN35" s="30"/>
      <c r="UWO35" s="30"/>
      <c r="UWP35" s="30"/>
      <c r="UWQ35" s="30"/>
      <c r="UWR35" s="30"/>
      <c r="UWS35" s="30"/>
      <c r="UWT35" s="30"/>
      <c r="UWU35" s="30"/>
      <c r="UWV35" s="30"/>
      <c r="UWW35" s="30"/>
      <c r="UWX35" s="30"/>
      <c r="UWY35" s="30"/>
      <c r="UWZ35" s="30"/>
      <c r="UXA35" s="30"/>
      <c r="UXB35" s="30"/>
      <c r="UXC35" s="30"/>
      <c r="UXD35" s="30"/>
      <c r="UXE35" s="30"/>
      <c r="UXF35" s="30"/>
      <c r="UXG35" s="30"/>
      <c r="UXH35" s="30"/>
      <c r="UXI35" s="30"/>
      <c r="UXJ35" s="30"/>
      <c r="UXK35" s="30"/>
      <c r="UXL35" s="30"/>
      <c r="UXM35" s="30"/>
      <c r="UXN35" s="30"/>
      <c r="UXO35" s="30"/>
      <c r="UXP35" s="30"/>
      <c r="UXQ35" s="30"/>
      <c r="UXR35" s="30"/>
      <c r="UXS35" s="30"/>
      <c r="UXT35" s="30"/>
      <c r="UXU35" s="30"/>
      <c r="UXV35" s="30"/>
      <c r="UXW35" s="30"/>
      <c r="UXX35" s="30"/>
      <c r="UXY35" s="30"/>
      <c r="UXZ35" s="30"/>
      <c r="UYA35" s="30"/>
      <c r="UYB35" s="30"/>
      <c r="UYC35" s="30"/>
      <c r="UYD35" s="30"/>
      <c r="UYE35" s="30"/>
      <c r="UYF35" s="30"/>
      <c r="UYG35" s="30"/>
      <c r="UYH35" s="30"/>
      <c r="UYI35" s="30"/>
      <c r="UYJ35" s="30"/>
      <c r="UYK35" s="30"/>
      <c r="UYL35" s="30"/>
      <c r="UYM35" s="30"/>
      <c r="UYN35" s="30"/>
      <c r="UYO35" s="30"/>
      <c r="UYP35" s="30"/>
      <c r="UYQ35" s="30"/>
      <c r="UYR35" s="30"/>
      <c r="UYS35" s="30"/>
      <c r="UYT35" s="30"/>
      <c r="UYU35" s="30"/>
      <c r="UYV35" s="30"/>
      <c r="UYW35" s="30"/>
      <c r="UYX35" s="30"/>
      <c r="UYY35" s="30"/>
      <c r="UYZ35" s="30"/>
      <c r="UZA35" s="30"/>
      <c r="UZB35" s="30"/>
      <c r="UZC35" s="30"/>
      <c r="UZD35" s="30"/>
      <c r="UZE35" s="30"/>
      <c r="UZF35" s="30"/>
      <c r="UZG35" s="30"/>
      <c r="UZH35" s="30"/>
      <c r="UZI35" s="30"/>
      <c r="UZJ35" s="30"/>
      <c r="UZK35" s="30"/>
      <c r="UZL35" s="30"/>
      <c r="UZM35" s="30"/>
      <c r="UZN35" s="30"/>
      <c r="UZO35" s="30"/>
      <c r="UZP35" s="30"/>
      <c r="UZQ35" s="30"/>
      <c r="UZR35" s="30"/>
      <c r="UZS35" s="30"/>
      <c r="UZT35" s="30"/>
      <c r="UZU35" s="30"/>
      <c r="UZV35" s="30"/>
      <c r="UZW35" s="30"/>
      <c r="UZX35" s="30"/>
      <c r="UZY35" s="30"/>
      <c r="UZZ35" s="30"/>
      <c r="VAA35" s="30"/>
      <c r="VAB35" s="30"/>
      <c r="VAC35" s="30"/>
      <c r="VAD35" s="30"/>
      <c r="VAE35" s="30"/>
      <c r="VAF35" s="30"/>
      <c r="VAG35" s="30"/>
      <c r="VAH35" s="30"/>
      <c r="VAI35" s="30"/>
      <c r="VAJ35" s="30"/>
      <c r="VAK35" s="30"/>
      <c r="VAL35" s="30"/>
      <c r="VAM35" s="30"/>
      <c r="VAN35" s="30"/>
      <c r="VAO35" s="30"/>
      <c r="VAP35" s="30"/>
      <c r="VAQ35" s="30"/>
      <c r="VAR35" s="30"/>
      <c r="VAS35" s="30"/>
      <c r="VAT35" s="30"/>
      <c r="VAU35" s="30"/>
      <c r="VAV35" s="30"/>
      <c r="VAW35" s="30"/>
      <c r="VAX35" s="30"/>
      <c r="VAY35" s="30"/>
      <c r="VAZ35" s="30"/>
      <c r="VBA35" s="30"/>
      <c r="VBB35" s="30"/>
      <c r="VBC35" s="30"/>
      <c r="VBD35" s="30"/>
      <c r="VBE35" s="30"/>
      <c r="VBF35" s="30"/>
      <c r="VBG35" s="30"/>
      <c r="VBH35" s="30"/>
      <c r="VBI35" s="30"/>
      <c r="VBJ35" s="30"/>
      <c r="VBK35" s="30"/>
      <c r="VBL35" s="30"/>
      <c r="VBM35" s="30"/>
      <c r="VBN35" s="30"/>
      <c r="VBO35" s="30"/>
      <c r="VBP35" s="30"/>
      <c r="VBQ35" s="30"/>
      <c r="VBR35" s="30"/>
      <c r="VBS35" s="30"/>
      <c r="VBT35" s="30"/>
      <c r="VBU35" s="30"/>
      <c r="VBV35" s="30"/>
      <c r="VBW35" s="30"/>
      <c r="VBX35" s="30"/>
      <c r="VBY35" s="30"/>
      <c r="VBZ35" s="30"/>
      <c r="VCA35" s="30"/>
      <c r="VCB35" s="30"/>
      <c r="VCC35" s="30"/>
      <c r="VCD35" s="30"/>
      <c r="VCE35" s="30"/>
      <c r="VCF35" s="30"/>
      <c r="VCG35" s="30"/>
      <c r="VCH35" s="30"/>
      <c r="VCI35" s="30"/>
      <c r="VCJ35" s="30"/>
      <c r="VCK35" s="30"/>
      <c r="VCL35" s="30"/>
      <c r="VCM35" s="30"/>
      <c r="VCN35" s="30"/>
      <c r="VCO35" s="30"/>
      <c r="VCP35" s="30"/>
      <c r="VCQ35" s="30"/>
      <c r="VCR35" s="30"/>
      <c r="VCS35" s="30"/>
      <c r="VCT35" s="30"/>
      <c r="VCU35" s="30"/>
      <c r="VCV35" s="30"/>
      <c r="VCW35" s="30"/>
      <c r="VCX35" s="30"/>
      <c r="VCY35" s="30"/>
      <c r="VCZ35" s="30"/>
      <c r="VDA35" s="30"/>
      <c r="VDB35" s="30"/>
      <c r="VDC35" s="30"/>
      <c r="VDD35" s="30"/>
      <c r="VDE35" s="30"/>
      <c r="VDF35" s="30"/>
      <c r="VDG35" s="30"/>
      <c r="VDH35" s="30"/>
      <c r="VDI35" s="30"/>
      <c r="VDJ35" s="30"/>
      <c r="VDK35" s="30"/>
      <c r="VDL35" s="30"/>
      <c r="VDM35" s="30"/>
      <c r="VDN35" s="30"/>
      <c r="VDO35" s="30"/>
      <c r="VDP35" s="30"/>
      <c r="VDQ35" s="30"/>
      <c r="VDR35" s="30"/>
      <c r="VDS35" s="30"/>
      <c r="VDT35" s="30"/>
      <c r="VDU35" s="30"/>
      <c r="VDV35" s="30"/>
      <c r="VDW35" s="30"/>
      <c r="VDX35" s="30"/>
      <c r="VDY35" s="30"/>
      <c r="VDZ35" s="30"/>
      <c r="VEA35" s="30"/>
      <c r="VEB35" s="30"/>
      <c r="VEC35" s="30"/>
      <c r="VED35" s="30"/>
      <c r="VEE35" s="30"/>
      <c r="VEF35" s="30"/>
      <c r="VEG35" s="30"/>
      <c r="VEH35" s="30"/>
      <c r="VEI35" s="30"/>
      <c r="VEJ35" s="30"/>
      <c r="VEK35" s="30"/>
      <c r="VEL35" s="30"/>
      <c r="VEM35" s="30"/>
      <c r="VEN35" s="30"/>
      <c r="VEO35" s="30"/>
      <c r="VEP35" s="30"/>
      <c r="VEQ35" s="30"/>
      <c r="VER35" s="30"/>
      <c r="VES35" s="30"/>
      <c r="VET35" s="30"/>
      <c r="VEU35" s="30"/>
      <c r="VEV35" s="30"/>
      <c r="VEW35" s="30"/>
      <c r="VEX35" s="30"/>
      <c r="VEY35" s="30"/>
      <c r="VEZ35" s="30"/>
      <c r="VFA35" s="30"/>
      <c r="VFB35" s="30"/>
      <c r="VFC35" s="30"/>
      <c r="VFD35" s="30"/>
      <c r="VFE35" s="30"/>
      <c r="VFF35" s="30"/>
      <c r="VFG35" s="30"/>
      <c r="VFH35" s="30"/>
      <c r="VFI35" s="30"/>
      <c r="VFJ35" s="30"/>
      <c r="VFK35" s="30"/>
      <c r="VFL35" s="30"/>
      <c r="VFM35" s="30"/>
      <c r="VFN35" s="30"/>
      <c r="VFO35" s="30"/>
      <c r="VFP35" s="30"/>
      <c r="VFQ35" s="30"/>
      <c r="VFR35" s="30"/>
      <c r="VFS35" s="30"/>
      <c r="VFT35" s="30"/>
      <c r="VFU35" s="30"/>
      <c r="VFV35" s="30"/>
      <c r="VFW35" s="30"/>
      <c r="VFX35" s="30"/>
      <c r="VFY35" s="30"/>
      <c r="VFZ35" s="30"/>
      <c r="VGA35" s="30"/>
      <c r="VGB35" s="30"/>
      <c r="VGC35" s="30"/>
      <c r="VGD35" s="30"/>
      <c r="VGE35" s="30"/>
      <c r="VGF35" s="30"/>
      <c r="VGG35" s="30"/>
      <c r="VGH35" s="30"/>
      <c r="VGI35" s="30"/>
      <c r="VGJ35" s="30"/>
      <c r="VGK35" s="30"/>
      <c r="VGL35" s="30"/>
      <c r="VGM35" s="30"/>
      <c r="VGN35" s="30"/>
      <c r="VGO35" s="30"/>
      <c r="VGP35" s="30"/>
      <c r="VGQ35" s="30"/>
      <c r="VGR35" s="30"/>
      <c r="VGS35" s="30"/>
      <c r="VGT35" s="30"/>
      <c r="VGU35" s="30"/>
      <c r="VGV35" s="30"/>
      <c r="VGW35" s="30"/>
      <c r="VGX35" s="30"/>
      <c r="VGY35" s="30"/>
      <c r="VGZ35" s="30"/>
      <c r="VHA35" s="30"/>
      <c r="VHB35" s="30"/>
      <c r="VHC35" s="30"/>
      <c r="VHD35" s="30"/>
      <c r="VHE35" s="30"/>
      <c r="VHF35" s="30"/>
      <c r="VHG35" s="30"/>
      <c r="VHH35" s="30"/>
      <c r="VHI35" s="30"/>
      <c r="VHJ35" s="30"/>
      <c r="VHK35" s="30"/>
      <c r="VHL35" s="30"/>
      <c r="VHM35" s="30"/>
      <c r="VHN35" s="30"/>
      <c r="VHO35" s="30"/>
      <c r="VHP35" s="30"/>
      <c r="VHQ35" s="30"/>
      <c r="VHR35" s="30"/>
      <c r="VHS35" s="30"/>
      <c r="VHT35" s="30"/>
      <c r="VHU35" s="30"/>
      <c r="VHV35" s="30"/>
      <c r="VHW35" s="30"/>
      <c r="VHX35" s="30"/>
      <c r="VHY35" s="30"/>
      <c r="VHZ35" s="30"/>
      <c r="VIA35" s="30"/>
      <c r="VIB35" s="30"/>
      <c r="VIC35" s="30"/>
      <c r="VID35" s="30"/>
      <c r="VIE35" s="30"/>
      <c r="VIF35" s="30"/>
      <c r="VIG35" s="30"/>
      <c r="VIH35" s="30"/>
      <c r="VII35" s="30"/>
      <c r="VIJ35" s="30"/>
      <c r="VIK35" s="30"/>
      <c r="VIL35" s="30"/>
      <c r="VIM35" s="30"/>
      <c r="VIN35" s="30"/>
      <c r="VIO35" s="30"/>
      <c r="VIP35" s="30"/>
      <c r="VIQ35" s="30"/>
      <c r="VIR35" s="30"/>
      <c r="VIS35" s="30"/>
      <c r="VIT35" s="30"/>
      <c r="VIU35" s="30"/>
      <c r="VIV35" s="30"/>
      <c r="VIW35" s="30"/>
      <c r="VIX35" s="30"/>
      <c r="VIY35" s="30"/>
      <c r="VIZ35" s="30"/>
      <c r="VJA35" s="30"/>
      <c r="VJB35" s="30"/>
      <c r="VJC35" s="30"/>
      <c r="VJD35" s="30"/>
      <c r="VJE35" s="30"/>
      <c r="VJF35" s="30"/>
      <c r="VJG35" s="30"/>
      <c r="VJH35" s="30"/>
      <c r="VJI35" s="30"/>
      <c r="VJJ35" s="30"/>
      <c r="VJK35" s="30"/>
      <c r="VJL35" s="30"/>
      <c r="VJM35" s="30"/>
      <c r="VJN35" s="30"/>
      <c r="VJO35" s="30"/>
      <c r="VJP35" s="30"/>
      <c r="VJQ35" s="30"/>
      <c r="VJR35" s="30"/>
      <c r="VJS35" s="30"/>
      <c r="VJT35" s="30"/>
      <c r="VJU35" s="30"/>
      <c r="VJV35" s="30"/>
      <c r="VJW35" s="30"/>
      <c r="VJX35" s="30"/>
      <c r="VJY35" s="30"/>
      <c r="VJZ35" s="30"/>
      <c r="VKA35" s="30"/>
      <c r="VKB35" s="30"/>
      <c r="VKC35" s="30"/>
      <c r="VKD35" s="30"/>
      <c r="VKE35" s="30"/>
      <c r="VKF35" s="30"/>
      <c r="VKG35" s="30"/>
      <c r="VKH35" s="30"/>
      <c r="VKI35" s="30"/>
      <c r="VKJ35" s="30"/>
      <c r="VKK35" s="30"/>
      <c r="VKL35" s="30"/>
      <c r="VKM35" s="30"/>
      <c r="VKN35" s="30"/>
      <c r="VKO35" s="30"/>
      <c r="VKP35" s="30"/>
      <c r="VKQ35" s="30"/>
      <c r="VKR35" s="30"/>
      <c r="VKS35" s="30"/>
      <c r="VKT35" s="30"/>
      <c r="VKU35" s="30"/>
      <c r="VKV35" s="30"/>
      <c r="VKW35" s="30"/>
      <c r="VKX35" s="30"/>
      <c r="VKY35" s="30"/>
      <c r="VKZ35" s="30"/>
      <c r="VLA35" s="30"/>
      <c r="VLB35" s="30"/>
      <c r="VLC35" s="30"/>
      <c r="VLD35" s="30"/>
      <c r="VLE35" s="30"/>
      <c r="VLF35" s="30"/>
      <c r="VLG35" s="30"/>
      <c r="VLH35" s="30"/>
      <c r="VLI35" s="30"/>
      <c r="VLJ35" s="30"/>
      <c r="VLK35" s="30"/>
      <c r="VLL35" s="30"/>
      <c r="VLM35" s="30"/>
      <c r="VLN35" s="30"/>
      <c r="VLO35" s="30"/>
      <c r="VLP35" s="30"/>
      <c r="VLQ35" s="30"/>
      <c r="VLR35" s="30"/>
      <c r="VLS35" s="30"/>
      <c r="VLT35" s="30"/>
      <c r="VLU35" s="30"/>
      <c r="VLV35" s="30"/>
      <c r="VLW35" s="30"/>
      <c r="VLX35" s="30"/>
      <c r="VLY35" s="30"/>
      <c r="VLZ35" s="30"/>
      <c r="VMA35" s="30"/>
      <c r="VMB35" s="30"/>
      <c r="VMC35" s="30"/>
      <c r="VMD35" s="30"/>
      <c r="VME35" s="30"/>
      <c r="VMF35" s="30"/>
      <c r="VMG35" s="30"/>
      <c r="VMH35" s="30"/>
      <c r="VMI35" s="30"/>
      <c r="VMJ35" s="30"/>
      <c r="VMK35" s="30"/>
      <c r="VML35" s="30"/>
      <c r="VMM35" s="30"/>
      <c r="VMN35" s="30"/>
      <c r="VMO35" s="30"/>
      <c r="VMP35" s="30"/>
      <c r="VMQ35" s="30"/>
      <c r="VMR35" s="30"/>
      <c r="VMS35" s="30"/>
      <c r="VMT35" s="30"/>
      <c r="VMU35" s="30"/>
      <c r="VMV35" s="30"/>
      <c r="VMW35" s="30"/>
      <c r="VMX35" s="30"/>
      <c r="VMY35" s="30"/>
      <c r="VMZ35" s="30"/>
      <c r="VNA35" s="30"/>
      <c r="VNB35" s="30"/>
      <c r="VNC35" s="30"/>
      <c r="VND35" s="30"/>
      <c r="VNE35" s="30"/>
      <c r="VNF35" s="30"/>
      <c r="VNG35" s="30"/>
      <c r="VNH35" s="30"/>
      <c r="VNI35" s="30"/>
      <c r="VNJ35" s="30"/>
      <c r="VNK35" s="30"/>
      <c r="VNL35" s="30"/>
      <c r="VNM35" s="30"/>
      <c r="VNN35" s="30"/>
      <c r="VNO35" s="30"/>
      <c r="VNP35" s="30"/>
      <c r="VNQ35" s="30"/>
      <c r="VNR35" s="30"/>
      <c r="VNS35" s="30"/>
      <c r="VNT35" s="30"/>
      <c r="VNU35" s="30"/>
      <c r="VNV35" s="30"/>
      <c r="VNW35" s="30"/>
      <c r="VNX35" s="30"/>
      <c r="VNY35" s="30"/>
      <c r="VNZ35" s="30"/>
      <c r="VOA35" s="30"/>
      <c r="VOB35" s="30"/>
      <c r="VOC35" s="30"/>
      <c r="VOD35" s="30"/>
      <c r="VOE35" s="30"/>
      <c r="VOF35" s="30"/>
      <c r="VOG35" s="30"/>
      <c r="VOH35" s="30"/>
      <c r="VOI35" s="30"/>
      <c r="VOJ35" s="30"/>
      <c r="VOK35" s="30"/>
      <c r="VOL35" s="30"/>
      <c r="VOM35" s="30"/>
      <c r="VON35" s="30"/>
      <c r="VOO35" s="30"/>
      <c r="VOP35" s="30"/>
      <c r="VOQ35" s="30"/>
      <c r="VOR35" s="30"/>
      <c r="VOS35" s="30"/>
      <c r="VOT35" s="30"/>
      <c r="VOU35" s="30"/>
      <c r="VOV35" s="30"/>
      <c r="VOW35" s="30"/>
      <c r="VOX35" s="30"/>
      <c r="VOY35" s="30"/>
      <c r="VOZ35" s="30"/>
      <c r="VPA35" s="30"/>
      <c r="VPB35" s="30"/>
      <c r="VPC35" s="30"/>
      <c r="VPD35" s="30"/>
      <c r="VPE35" s="30"/>
      <c r="VPF35" s="30"/>
      <c r="VPG35" s="30"/>
      <c r="VPH35" s="30"/>
      <c r="VPI35" s="30"/>
      <c r="VPJ35" s="30"/>
      <c r="VPK35" s="30"/>
      <c r="VPL35" s="30"/>
      <c r="VPM35" s="30"/>
      <c r="VPN35" s="30"/>
      <c r="VPO35" s="30"/>
      <c r="VPP35" s="30"/>
      <c r="VPQ35" s="30"/>
      <c r="VPR35" s="30"/>
      <c r="VPS35" s="30"/>
      <c r="VPT35" s="30"/>
      <c r="VPU35" s="30"/>
      <c r="VPV35" s="30"/>
      <c r="VPW35" s="30"/>
      <c r="VPX35" s="30"/>
      <c r="VPY35" s="30"/>
      <c r="VPZ35" s="30"/>
      <c r="VQA35" s="30"/>
      <c r="VQB35" s="30"/>
      <c r="VQC35" s="30"/>
      <c r="VQD35" s="30"/>
      <c r="VQE35" s="30"/>
      <c r="VQF35" s="30"/>
      <c r="VQG35" s="30"/>
      <c r="VQH35" s="30"/>
      <c r="VQI35" s="30"/>
      <c r="VQJ35" s="30"/>
      <c r="VQK35" s="30"/>
      <c r="VQL35" s="30"/>
      <c r="VQM35" s="30"/>
      <c r="VQN35" s="30"/>
      <c r="VQO35" s="30"/>
      <c r="VQP35" s="30"/>
      <c r="VQQ35" s="30"/>
      <c r="VQR35" s="30"/>
      <c r="VQS35" s="30"/>
      <c r="VQT35" s="30"/>
      <c r="VQU35" s="30"/>
      <c r="VQV35" s="30"/>
      <c r="VQW35" s="30"/>
      <c r="VQX35" s="30"/>
      <c r="VQY35" s="30"/>
      <c r="VQZ35" s="30"/>
      <c r="VRA35" s="30"/>
      <c r="VRB35" s="30"/>
      <c r="VRC35" s="30"/>
      <c r="VRD35" s="30"/>
      <c r="VRE35" s="30"/>
      <c r="VRF35" s="30"/>
      <c r="VRG35" s="30"/>
      <c r="VRH35" s="30"/>
      <c r="VRI35" s="30"/>
      <c r="VRJ35" s="30"/>
      <c r="VRK35" s="30"/>
      <c r="VRL35" s="30"/>
      <c r="VRM35" s="30"/>
      <c r="VRN35" s="30"/>
      <c r="VRO35" s="30"/>
      <c r="VRP35" s="30"/>
      <c r="VRQ35" s="30"/>
      <c r="VRR35" s="30"/>
      <c r="VRS35" s="30"/>
      <c r="VRT35" s="30"/>
      <c r="VRU35" s="30"/>
      <c r="VRV35" s="30"/>
      <c r="VRW35" s="30"/>
      <c r="VRX35" s="30"/>
      <c r="VRY35" s="30"/>
      <c r="VRZ35" s="30"/>
      <c r="VSA35" s="30"/>
      <c r="VSB35" s="30"/>
      <c r="VSC35" s="30"/>
      <c r="VSD35" s="30"/>
      <c r="VSE35" s="30"/>
      <c r="VSF35" s="30"/>
      <c r="VSG35" s="30"/>
      <c r="VSH35" s="30"/>
      <c r="VSI35" s="30"/>
      <c r="VSJ35" s="30"/>
      <c r="VSK35" s="30"/>
      <c r="VSL35" s="30"/>
      <c r="VSM35" s="30"/>
      <c r="VSN35" s="30"/>
      <c r="VSO35" s="30"/>
      <c r="VSP35" s="30"/>
      <c r="VSQ35" s="30"/>
      <c r="VSR35" s="30"/>
      <c r="VSS35" s="30"/>
      <c r="VST35" s="30"/>
      <c r="VSU35" s="30"/>
      <c r="VSV35" s="30"/>
      <c r="VSW35" s="30"/>
      <c r="VSX35" s="30"/>
      <c r="VSY35" s="30"/>
      <c r="VSZ35" s="30"/>
      <c r="VTA35" s="30"/>
      <c r="VTB35" s="30"/>
      <c r="VTC35" s="30"/>
      <c r="VTD35" s="30"/>
      <c r="VTE35" s="30"/>
      <c r="VTF35" s="30"/>
      <c r="VTG35" s="30"/>
      <c r="VTH35" s="30"/>
      <c r="VTI35" s="30"/>
      <c r="VTJ35" s="30"/>
      <c r="VTK35" s="30"/>
      <c r="VTL35" s="30"/>
      <c r="VTM35" s="30"/>
      <c r="VTN35" s="30"/>
      <c r="VTO35" s="30"/>
      <c r="VTP35" s="30"/>
      <c r="VTQ35" s="30"/>
      <c r="VTR35" s="30"/>
      <c r="VTS35" s="30"/>
      <c r="VTT35" s="30"/>
      <c r="VTU35" s="30"/>
      <c r="VTV35" s="30"/>
      <c r="VTW35" s="30"/>
      <c r="VTX35" s="30"/>
      <c r="VTY35" s="30"/>
      <c r="VTZ35" s="30"/>
      <c r="VUA35" s="30"/>
      <c r="VUB35" s="30"/>
      <c r="VUC35" s="30"/>
      <c r="VUD35" s="30"/>
      <c r="VUE35" s="30"/>
      <c r="VUF35" s="30"/>
      <c r="VUG35" s="30"/>
      <c r="VUH35" s="30"/>
      <c r="VUI35" s="30"/>
      <c r="VUJ35" s="30"/>
      <c r="VUK35" s="30"/>
      <c r="VUL35" s="30"/>
      <c r="VUM35" s="30"/>
      <c r="VUN35" s="30"/>
      <c r="VUO35" s="30"/>
      <c r="VUP35" s="30"/>
      <c r="VUQ35" s="30"/>
      <c r="VUR35" s="30"/>
      <c r="VUS35" s="30"/>
      <c r="VUT35" s="30"/>
      <c r="VUU35" s="30"/>
      <c r="VUV35" s="30"/>
      <c r="VUW35" s="30"/>
      <c r="VUX35" s="30"/>
      <c r="VUY35" s="30"/>
      <c r="VUZ35" s="30"/>
      <c r="VVA35" s="30"/>
      <c r="VVB35" s="30"/>
      <c r="VVC35" s="30"/>
      <c r="VVD35" s="30"/>
      <c r="VVE35" s="30"/>
      <c r="VVF35" s="30"/>
      <c r="VVG35" s="30"/>
      <c r="VVH35" s="30"/>
      <c r="VVI35" s="30"/>
      <c r="VVJ35" s="30"/>
      <c r="VVK35" s="30"/>
      <c r="VVL35" s="30"/>
      <c r="VVM35" s="30"/>
      <c r="VVN35" s="30"/>
      <c r="VVO35" s="30"/>
      <c r="VVP35" s="30"/>
      <c r="VVQ35" s="30"/>
      <c r="VVR35" s="30"/>
      <c r="VVS35" s="30"/>
      <c r="VVT35" s="30"/>
      <c r="VVU35" s="30"/>
      <c r="VVV35" s="30"/>
      <c r="VVW35" s="30"/>
      <c r="VVX35" s="30"/>
      <c r="VVY35" s="30"/>
      <c r="VVZ35" s="30"/>
      <c r="VWA35" s="30"/>
      <c r="VWB35" s="30"/>
      <c r="VWC35" s="30"/>
      <c r="VWD35" s="30"/>
      <c r="VWE35" s="30"/>
      <c r="VWF35" s="30"/>
      <c r="VWG35" s="30"/>
      <c r="VWH35" s="30"/>
      <c r="VWI35" s="30"/>
      <c r="VWJ35" s="30"/>
      <c r="VWK35" s="30"/>
      <c r="VWL35" s="30"/>
      <c r="VWM35" s="30"/>
      <c r="VWN35" s="30"/>
      <c r="VWO35" s="30"/>
      <c r="VWP35" s="30"/>
      <c r="VWQ35" s="30"/>
      <c r="VWR35" s="30"/>
      <c r="VWS35" s="30"/>
      <c r="VWT35" s="30"/>
      <c r="VWU35" s="30"/>
      <c r="VWV35" s="30"/>
      <c r="VWW35" s="30"/>
      <c r="VWX35" s="30"/>
      <c r="VWY35" s="30"/>
      <c r="VWZ35" s="30"/>
      <c r="VXA35" s="30"/>
      <c r="VXB35" s="30"/>
      <c r="VXC35" s="30"/>
      <c r="VXD35" s="30"/>
      <c r="VXE35" s="30"/>
      <c r="VXF35" s="30"/>
      <c r="VXG35" s="30"/>
      <c r="VXH35" s="30"/>
      <c r="VXI35" s="30"/>
      <c r="VXJ35" s="30"/>
      <c r="VXK35" s="30"/>
      <c r="VXL35" s="30"/>
      <c r="VXM35" s="30"/>
      <c r="VXN35" s="30"/>
      <c r="VXO35" s="30"/>
      <c r="VXP35" s="30"/>
      <c r="VXQ35" s="30"/>
      <c r="VXR35" s="30"/>
      <c r="VXS35" s="30"/>
      <c r="VXT35" s="30"/>
      <c r="VXU35" s="30"/>
      <c r="VXV35" s="30"/>
      <c r="VXW35" s="30"/>
      <c r="VXX35" s="30"/>
      <c r="VXY35" s="30"/>
      <c r="VXZ35" s="30"/>
      <c r="VYA35" s="30"/>
      <c r="VYB35" s="30"/>
      <c r="VYC35" s="30"/>
      <c r="VYD35" s="30"/>
      <c r="VYE35" s="30"/>
      <c r="VYF35" s="30"/>
      <c r="VYG35" s="30"/>
      <c r="VYH35" s="30"/>
      <c r="VYI35" s="30"/>
      <c r="VYJ35" s="30"/>
      <c r="VYK35" s="30"/>
      <c r="VYL35" s="30"/>
      <c r="VYM35" s="30"/>
      <c r="VYN35" s="30"/>
      <c r="VYO35" s="30"/>
      <c r="VYP35" s="30"/>
      <c r="VYQ35" s="30"/>
      <c r="VYR35" s="30"/>
      <c r="VYS35" s="30"/>
      <c r="VYT35" s="30"/>
      <c r="VYU35" s="30"/>
      <c r="VYV35" s="30"/>
      <c r="VYW35" s="30"/>
      <c r="VYX35" s="30"/>
      <c r="VYY35" s="30"/>
      <c r="VYZ35" s="30"/>
      <c r="VZA35" s="30"/>
      <c r="VZB35" s="30"/>
      <c r="VZC35" s="30"/>
      <c r="VZD35" s="30"/>
      <c r="VZE35" s="30"/>
      <c r="VZF35" s="30"/>
      <c r="VZG35" s="30"/>
      <c r="VZH35" s="30"/>
      <c r="VZI35" s="30"/>
      <c r="VZJ35" s="30"/>
      <c r="VZK35" s="30"/>
      <c r="VZL35" s="30"/>
      <c r="VZM35" s="30"/>
      <c r="VZN35" s="30"/>
      <c r="VZO35" s="30"/>
      <c r="VZP35" s="30"/>
      <c r="VZQ35" s="30"/>
      <c r="VZR35" s="30"/>
      <c r="VZS35" s="30"/>
      <c r="VZT35" s="30"/>
      <c r="VZU35" s="30"/>
      <c r="VZV35" s="30"/>
      <c r="VZW35" s="30"/>
      <c r="VZX35" s="30"/>
      <c r="VZY35" s="30"/>
      <c r="VZZ35" s="30"/>
      <c r="WAA35" s="30"/>
      <c r="WAB35" s="30"/>
      <c r="WAC35" s="30"/>
      <c r="WAD35" s="30"/>
      <c r="WAE35" s="30"/>
      <c r="WAF35" s="30"/>
      <c r="WAG35" s="30"/>
      <c r="WAH35" s="30"/>
      <c r="WAI35" s="30"/>
      <c r="WAJ35" s="30"/>
      <c r="WAK35" s="30"/>
      <c r="WAL35" s="30"/>
      <c r="WAM35" s="30"/>
      <c r="WAN35" s="30"/>
      <c r="WAO35" s="30"/>
      <c r="WAP35" s="30"/>
      <c r="WAQ35" s="30"/>
      <c r="WAR35" s="30"/>
      <c r="WAS35" s="30"/>
      <c r="WAT35" s="30"/>
      <c r="WAU35" s="30"/>
      <c r="WAV35" s="30"/>
      <c r="WAW35" s="30"/>
      <c r="WAX35" s="30"/>
      <c r="WAY35" s="30"/>
      <c r="WAZ35" s="30"/>
      <c r="WBA35" s="30"/>
      <c r="WBB35" s="30"/>
      <c r="WBC35" s="30"/>
      <c r="WBD35" s="30"/>
      <c r="WBE35" s="30"/>
      <c r="WBF35" s="30"/>
      <c r="WBG35" s="30"/>
      <c r="WBH35" s="30"/>
      <c r="WBI35" s="30"/>
      <c r="WBJ35" s="30"/>
      <c r="WBK35" s="30"/>
      <c r="WBL35" s="30"/>
      <c r="WBM35" s="30"/>
      <c r="WBN35" s="30"/>
      <c r="WBO35" s="30"/>
      <c r="WBP35" s="30"/>
      <c r="WBQ35" s="30"/>
      <c r="WBR35" s="30"/>
      <c r="WBS35" s="30"/>
      <c r="WBT35" s="30"/>
      <c r="WBU35" s="30"/>
      <c r="WBV35" s="30"/>
      <c r="WBW35" s="30"/>
      <c r="WBX35" s="30"/>
      <c r="WBY35" s="30"/>
      <c r="WBZ35" s="30"/>
      <c r="WCA35" s="30"/>
      <c r="WCB35" s="30"/>
      <c r="WCC35" s="30"/>
      <c r="WCD35" s="30"/>
      <c r="WCE35" s="30"/>
      <c r="WCF35" s="30"/>
      <c r="WCG35" s="30"/>
      <c r="WCH35" s="30"/>
      <c r="WCI35" s="30"/>
      <c r="WCJ35" s="30"/>
      <c r="WCK35" s="30"/>
      <c r="WCL35" s="30"/>
      <c r="WCM35" s="30"/>
      <c r="WCN35" s="30"/>
      <c r="WCO35" s="30"/>
      <c r="WCP35" s="30"/>
      <c r="WCQ35" s="30"/>
      <c r="WCR35" s="30"/>
      <c r="WCS35" s="30"/>
      <c r="WCT35" s="30"/>
      <c r="WCU35" s="30"/>
      <c r="WCV35" s="30"/>
      <c r="WCW35" s="30"/>
      <c r="WCX35" s="30"/>
      <c r="WCY35" s="30"/>
      <c r="WCZ35" s="30"/>
      <c r="WDA35" s="30"/>
      <c r="WDB35" s="30"/>
      <c r="WDC35" s="30"/>
      <c r="WDD35" s="30"/>
      <c r="WDE35" s="30"/>
      <c r="WDF35" s="30"/>
      <c r="WDG35" s="30"/>
      <c r="WDH35" s="30"/>
      <c r="WDI35" s="30"/>
      <c r="WDJ35" s="30"/>
      <c r="WDK35" s="30"/>
      <c r="WDL35" s="30"/>
      <c r="WDM35" s="30"/>
      <c r="WDN35" s="30"/>
      <c r="WDO35" s="30"/>
      <c r="WDP35" s="30"/>
      <c r="WDQ35" s="30"/>
      <c r="WDR35" s="30"/>
      <c r="WDS35" s="30"/>
      <c r="WDT35" s="30"/>
      <c r="WDU35" s="30"/>
      <c r="WDV35" s="30"/>
      <c r="WDW35" s="30"/>
      <c r="WDX35" s="30"/>
      <c r="WDY35" s="30"/>
      <c r="WDZ35" s="30"/>
      <c r="WEA35" s="30"/>
      <c r="WEB35" s="30"/>
      <c r="WEC35" s="30"/>
      <c r="WED35" s="30"/>
      <c r="WEE35" s="30"/>
      <c r="WEF35" s="30"/>
      <c r="WEG35" s="30"/>
      <c r="WEH35" s="30"/>
      <c r="WEI35" s="30"/>
      <c r="WEJ35" s="30"/>
      <c r="WEK35" s="30"/>
      <c r="WEL35" s="30"/>
      <c r="WEM35" s="30"/>
      <c r="WEN35" s="30"/>
      <c r="WEO35" s="30"/>
      <c r="WEP35" s="30"/>
      <c r="WEQ35" s="30"/>
      <c r="WER35" s="30"/>
      <c r="WES35" s="30"/>
      <c r="WET35" s="30"/>
      <c r="WEU35" s="30"/>
      <c r="WEV35" s="30"/>
      <c r="WEW35" s="30"/>
      <c r="WEX35" s="30"/>
      <c r="WEY35" s="30"/>
      <c r="WEZ35" s="30"/>
      <c r="WFA35" s="30"/>
      <c r="WFB35" s="30"/>
      <c r="WFC35" s="30"/>
      <c r="WFD35" s="30"/>
      <c r="WFE35" s="30"/>
      <c r="WFF35" s="30"/>
      <c r="WFG35" s="30"/>
      <c r="WFH35" s="30"/>
      <c r="WFI35" s="30"/>
      <c r="WFJ35" s="30"/>
      <c r="WFK35" s="30"/>
      <c r="WFL35" s="30"/>
      <c r="WFM35" s="30"/>
      <c r="WFN35" s="30"/>
      <c r="WFO35" s="30"/>
      <c r="WFP35" s="30"/>
      <c r="WFQ35" s="30"/>
      <c r="WFR35" s="30"/>
      <c r="WFS35" s="30"/>
      <c r="WFT35" s="30"/>
      <c r="WFU35" s="30"/>
      <c r="WFV35" s="30"/>
      <c r="WFW35" s="30"/>
      <c r="WFX35" s="30"/>
      <c r="WFY35" s="30"/>
      <c r="WFZ35" s="30"/>
      <c r="WGA35" s="30"/>
      <c r="WGB35" s="30"/>
      <c r="WGC35" s="30"/>
      <c r="WGD35" s="30"/>
      <c r="WGE35" s="30"/>
      <c r="WGF35" s="30"/>
      <c r="WGG35" s="30"/>
      <c r="WGH35" s="30"/>
      <c r="WGI35" s="30"/>
      <c r="WGJ35" s="30"/>
      <c r="WGK35" s="30"/>
      <c r="WGL35" s="30"/>
      <c r="WGM35" s="30"/>
      <c r="WGN35" s="30"/>
      <c r="WGO35" s="30"/>
      <c r="WGP35" s="30"/>
      <c r="WGQ35" s="30"/>
      <c r="WGR35" s="30"/>
      <c r="WGS35" s="30"/>
      <c r="WGT35" s="30"/>
      <c r="WGU35" s="30"/>
      <c r="WGV35" s="30"/>
      <c r="WGW35" s="30"/>
      <c r="WGX35" s="30"/>
      <c r="WGY35" s="30"/>
      <c r="WGZ35" s="30"/>
      <c r="WHA35" s="30"/>
      <c r="WHB35" s="30"/>
      <c r="WHC35" s="30"/>
      <c r="WHD35" s="30"/>
      <c r="WHE35" s="30"/>
      <c r="WHF35" s="30"/>
      <c r="WHG35" s="30"/>
      <c r="WHH35" s="30"/>
      <c r="WHI35" s="30"/>
      <c r="WHJ35" s="30"/>
      <c r="WHK35" s="30"/>
      <c r="WHL35" s="30"/>
      <c r="WHM35" s="30"/>
      <c r="WHN35" s="30"/>
      <c r="WHO35" s="30"/>
      <c r="WHP35" s="30"/>
      <c r="WHQ35" s="30"/>
      <c r="WHR35" s="30"/>
      <c r="WHS35" s="30"/>
      <c r="WHT35" s="30"/>
      <c r="WHU35" s="30"/>
      <c r="WHV35" s="30"/>
      <c r="WHW35" s="30"/>
      <c r="WHX35" s="30"/>
      <c r="WHY35" s="30"/>
      <c r="WHZ35" s="30"/>
      <c r="WIA35" s="30"/>
      <c r="WIB35" s="30"/>
      <c r="WIC35" s="30"/>
      <c r="WID35" s="30"/>
      <c r="WIE35" s="30"/>
      <c r="WIF35" s="30"/>
      <c r="WIG35" s="30"/>
      <c r="WIH35" s="30"/>
      <c r="WII35" s="30"/>
      <c r="WIJ35" s="30"/>
      <c r="WIK35" s="30"/>
      <c r="WIL35" s="30"/>
      <c r="WIM35" s="30"/>
      <c r="WIN35" s="30"/>
      <c r="WIO35" s="30"/>
      <c r="WIP35" s="30"/>
      <c r="WIQ35" s="30"/>
      <c r="WIR35" s="30"/>
      <c r="WIS35" s="30"/>
      <c r="WIT35" s="30"/>
      <c r="WIU35" s="30"/>
      <c r="WIV35" s="30"/>
      <c r="WIW35" s="30"/>
      <c r="WIX35" s="30"/>
      <c r="WIY35" s="30"/>
      <c r="WIZ35" s="30"/>
      <c r="WJA35" s="30"/>
      <c r="WJB35" s="30"/>
      <c r="WJC35" s="30"/>
      <c r="WJD35" s="30"/>
      <c r="WJE35" s="30"/>
      <c r="WJF35" s="30"/>
      <c r="WJG35" s="30"/>
      <c r="WJH35" s="30"/>
      <c r="WJI35" s="30"/>
      <c r="WJJ35" s="30"/>
      <c r="WJK35" s="30"/>
      <c r="WJL35" s="30"/>
      <c r="WJM35" s="30"/>
      <c r="WJN35" s="30"/>
      <c r="WJO35" s="30"/>
      <c r="WJP35" s="30"/>
      <c r="WJQ35" s="30"/>
      <c r="WJR35" s="30"/>
      <c r="WJS35" s="30"/>
      <c r="WJT35" s="30"/>
      <c r="WJU35" s="30"/>
      <c r="WJV35" s="30"/>
      <c r="WJW35" s="30"/>
      <c r="WJX35" s="30"/>
      <c r="WJY35" s="30"/>
      <c r="WJZ35" s="30"/>
      <c r="WKA35" s="30"/>
      <c r="WKB35" s="30"/>
      <c r="WKC35" s="30"/>
      <c r="WKD35" s="30"/>
      <c r="WKE35" s="30"/>
      <c r="WKF35" s="30"/>
      <c r="WKG35" s="30"/>
      <c r="WKH35" s="30"/>
      <c r="WKI35" s="30"/>
      <c r="WKJ35" s="30"/>
      <c r="WKK35" s="30"/>
      <c r="WKL35" s="30"/>
      <c r="WKM35" s="30"/>
      <c r="WKN35" s="30"/>
      <c r="WKO35" s="30"/>
      <c r="WKP35" s="30"/>
      <c r="WKQ35" s="30"/>
      <c r="WKR35" s="30"/>
      <c r="WKS35" s="30"/>
      <c r="WKT35" s="30"/>
      <c r="WKU35" s="30"/>
      <c r="WKV35" s="30"/>
      <c r="WKW35" s="30"/>
      <c r="WKX35" s="30"/>
      <c r="WKY35" s="30"/>
      <c r="WKZ35" s="30"/>
      <c r="WLA35" s="30"/>
      <c r="WLB35" s="30"/>
      <c r="WLC35" s="30"/>
      <c r="WLD35" s="30"/>
      <c r="WLE35" s="30"/>
      <c r="WLF35" s="30"/>
      <c r="WLG35" s="30"/>
      <c r="WLH35" s="30"/>
      <c r="WLI35" s="30"/>
      <c r="WLJ35" s="30"/>
      <c r="WLK35" s="30"/>
      <c r="WLL35" s="30"/>
      <c r="WLM35" s="30"/>
      <c r="WLN35" s="30"/>
      <c r="WLO35" s="30"/>
      <c r="WLP35" s="30"/>
      <c r="WLQ35" s="30"/>
      <c r="WLR35" s="30"/>
      <c r="WLS35" s="30"/>
      <c r="WLT35" s="30"/>
      <c r="WLU35" s="30"/>
      <c r="WLV35" s="30"/>
      <c r="WLW35" s="30"/>
      <c r="WLX35" s="30"/>
      <c r="WLY35" s="30"/>
      <c r="WLZ35" s="30"/>
      <c r="WMA35" s="30"/>
      <c r="WMB35" s="30"/>
      <c r="WMC35" s="30"/>
      <c r="WMD35" s="30"/>
      <c r="WME35" s="30"/>
      <c r="WMF35" s="30"/>
      <c r="WMG35" s="30"/>
      <c r="WMH35" s="30"/>
      <c r="WMI35" s="30"/>
      <c r="WMJ35" s="30"/>
      <c r="WMK35" s="30"/>
      <c r="WML35" s="30"/>
      <c r="WMM35" s="30"/>
      <c r="WMN35" s="30"/>
      <c r="WMO35" s="30"/>
      <c r="WMP35" s="30"/>
      <c r="WMQ35" s="30"/>
      <c r="WMR35" s="30"/>
      <c r="WMS35" s="30"/>
      <c r="WMT35" s="30"/>
      <c r="WMU35" s="30"/>
      <c r="WMV35" s="30"/>
      <c r="WMW35" s="30"/>
      <c r="WMX35" s="30"/>
      <c r="WMY35" s="30"/>
      <c r="WMZ35" s="30"/>
      <c r="WNA35" s="30"/>
      <c r="WNB35" s="30"/>
      <c r="WNC35" s="30"/>
      <c r="WND35" s="30"/>
      <c r="WNE35" s="30"/>
      <c r="WNF35" s="30"/>
      <c r="WNG35" s="30"/>
      <c r="WNH35" s="30"/>
      <c r="WNI35" s="30"/>
      <c r="WNJ35" s="30"/>
      <c r="WNK35" s="30"/>
      <c r="WNL35" s="30"/>
      <c r="WNM35" s="30"/>
      <c r="WNN35" s="30"/>
      <c r="WNO35" s="30"/>
      <c r="WNP35" s="30"/>
      <c r="WNQ35" s="30"/>
      <c r="WNR35" s="30"/>
      <c r="WNS35" s="30"/>
      <c r="WNT35" s="30"/>
      <c r="WNU35" s="30"/>
      <c r="WNV35" s="30"/>
      <c r="WNW35" s="30"/>
      <c r="WNX35" s="30"/>
      <c r="WNY35" s="30"/>
      <c r="WNZ35" s="30"/>
      <c r="WOA35" s="30"/>
      <c r="WOB35" s="30"/>
      <c r="WOC35" s="30"/>
      <c r="WOD35" s="30"/>
      <c r="WOE35" s="30"/>
      <c r="WOF35" s="30"/>
      <c r="WOG35" s="30"/>
      <c r="WOH35" s="30"/>
      <c r="WOI35" s="30"/>
      <c r="WOJ35" s="30"/>
      <c r="WOK35" s="30"/>
      <c r="WOL35" s="30"/>
      <c r="WOM35" s="30"/>
      <c r="WON35" s="30"/>
      <c r="WOO35" s="30"/>
      <c r="WOP35" s="30"/>
      <c r="WOQ35" s="30"/>
      <c r="WOR35" s="30"/>
      <c r="WOS35" s="30"/>
      <c r="WOT35" s="30"/>
      <c r="WOU35" s="30"/>
      <c r="WOV35" s="30"/>
      <c r="WOW35" s="30"/>
      <c r="WOX35" s="30"/>
      <c r="WOY35" s="30"/>
      <c r="WOZ35" s="30"/>
      <c r="WPA35" s="30"/>
      <c r="WPB35" s="30"/>
      <c r="WPC35" s="30"/>
      <c r="WPD35" s="30"/>
      <c r="WPE35" s="30"/>
      <c r="WPF35" s="30"/>
      <c r="WPG35" s="30"/>
      <c r="WPH35" s="30"/>
      <c r="WPI35" s="30"/>
      <c r="WPJ35" s="30"/>
      <c r="WPK35" s="30"/>
      <c r="WPL35" s="30"/>
      <c r="WPM35" s="30"/>
      <c r="WPN35" s="30"/>
      <c r="WPO35" s="30"/>
      <c r="WPP35" s="30"/>
      <c r="WPQ35" s="30"/>
      <c r="WPR35" s="30"/>
      <c r="WPS35" s="30"/>
      <c r="WPT35" s="30"/>
      <c r="WPU35" s="30"/>
      <c r="WPV35" s="30"/>
      <c r="WPW35" s="30"/>
      <c r="WPX35" s="30"/>
      <c r="WPY35" s="30"/>
      <c r="WPZ35" s="30"/>
      <c r="WQA35" s="30"/>
      <c r="WQB35" s="30"/>
      <c r="WQC35" s="30"/>
      <c r="WQD35" s="30"/>
      <c r="WQE35" s="30"/>
      <c r="WQF35" s="30"/>
      <c r="WQG35" s="30"/>
      <c r="WQH35" s="30"/>
      <c r="WQI35" s="30"/>
      <c r="WQJ35" s="30"/>
      <c r="WQK35" s="30"/>
      <c r="WQL35" s="30"/>
      <c r="WQM35" s="30"/>
      <c r="WQN35" s="30"/>
      <c r="WQO35" s="30"/>
      <c r="WQP35" s="30"/>
      <c r="WQQ35" s="30"/>
      <c r="WQR35" s="30"/>
      <c r="WQS35" s="30"/>
      <c r="WQT35" s="30"/>
      <c r="WQU35" s="30"/>
      <c r="WQV35" s="30"/>
      <c r="WQW35" s="30"/>
      <c r="WQX35" s="30"/>
      <c r="WQY35" s="30"/>
      <c r="WQZ35" s="30"/>
      <c r="WRA35" s="30"/>
      <c r="WRB35" s="30"/>
      <c r="WRC35" s="30"/>
      <c r="WRD35" s="30"/>
      <c r="WRE35" s="30"/>
      <c r="WRF35" s="30"/>
      <c r="WRG35" s="30"/>
      <c r="WRH35" s="30"/>
      <c r="WRI35" s="30"/>
      <c r="WRJ35" s="30"/>
      <c r="WRK35" s="30"/>
      <c r="WRL35" s="30"/>
      <c r="WRM35" s="30"/>
      <c r="WRN35" s="30"/>
      <c r="WRO35" s="30"/>
      <c r="WRP35" s="30"/>
      <c r="WRQ35" s="30"/>
      <c r="WRR35" s="30"/>
      <c r="WRS35" s="30"/>
      <c r="WRT35" s="30"/>
      <c r="WRU35" s="30"/>
      <c r="WRV35" s="30"/>
      <c r="WRW35" s="30"/>
      <c r="WRX35" s="30"/>
      <c r="WRY35" s="30"/>
      <c r="WRZ35" s="30"/>
      <c r="WSA35" s="30"/>
      <c r="WSB35" s="30"/>
      <c r="WSC35" s="30"/>
      <c r="WSD35" s="30"/>
      <c r="WSE35" s="30"/>
      <c r="WSF35" s="30"/>
      <c r="WSG35" s="30"/>
      <c r="WSH35" s="30"/>
      <c r="WSI35" s="30"/>
      <c r="WSJ35" s="30"/>
      <c r="WSK35" s="30"/>
      <c r="WSL35" s="30"/>
      <c r="WSM35" s="30"/>
      <c r="WSN35" s="30"/>
      <c r="WSO35" s="30"/>
      <c r="WSP35" s="30"/>
      <c r="WSQ35" s="30"/>
      <c r="WSR35" s="30"/>
      <c r="WSS35" s="30"/>
      <c r="WST35" s="30"/>
      <c r="WSU35" s="30"/>
      <c r="WSV35" s="30"/>
      <c r="WSW35" s="30"/>
      <c r="WSX35" s="30"/>
      <c r="WSY35" s="30"/>
      <c r="WSZ35" s="30"/>
      <c r="WTA35" s="30"/>
      <c r="WTB35" s="30"/>
      <c r="WTC35" s="30"/>
      <c r="WTD35" s="30"/>
      <c r="WTE35" s="30"/>
      <c r="WTF35" s="30"/>
      <c r="WTG35" s="30"/>
      <c r="WTH35" s="30"/>
      <c r="WTI35" s="30"/>
      <c r="WTJ35" s="30"/>
      <c r="WTK35" s="30"/>
      <c r="WTL35" s="30"/>
      <c r="WTM35" s="30"/>
      <c r="WTN35" s="30"/>
      <c r="WTO35" s="30"/>
      <c r="WTP35" s="30"/>
      <c r="WTQ35" s="30"/>
      <c r="WTR35" s="30"/>
      <c r="WTS35" s="30"/>
      <c r="WTT35" s="30"/>
      <c r="WTU35" s="30"/>
      <c r="WTV35" s="30"/>
      <c r="WTW35" s="30"/>
      <c r="WTX35" s="30"/>
      <c r="WTY35" s="30"/>
      <c r="WTZ35" s="30"/>
      <c r="WUA35" s="30"/>
      <c r="WUB35" s="30"/>
      <c r="WUC35" s="30"/>
      <c r="WUD35" s="30"/>
      <c r="WUE35" s="30"/>
      <c r="WUF35" s="30"/>
      <c r="WUG35" s="30"/>
      <c r="WUH35" s="30"/>
      <c r="WUI35" s="30"/>
      <c r="WUJ35" s="30"/>
      <c r="WUK35" s="30"/>
      <c r="WUL35" s="30"/>
      <c r="WUM35" s="30"/>
      <c r="WUN35" s="30"/>
      <c r="WUO35" s="30"/>
      <c r="WUP35" s="30"/>
      <c r="WUQ35" s="30"/>
      <c r="WUR35" s="30"/>
      <c r="WUS35" s="30"/>
      <c r="WUT35" s="30"/>
      <c r="WUU35" s="30"/>
      <c r="WUV35" s="30"/>
      <c r="WUW35" s="30"/>
      <c r="WUX35" s="30"/>
      <c r="WUY35" s="30"/>
      <c r="WUZ35" s="30"/>
      <c r="WVA35" s="30"/>
      <c r="WVB35" s="30"/>
      <c r="WVC35" s="30"/>
      <c r="WVD35" s="30"/>
      <c r="WVE35" s="30"/>
      <c r="WVF35" s="30"/>
      <c r="WVG35" s="30"/>
      <c r="WVH35" s="30"/>
      <c r="WVI35" s="30"/>
      <c r="WVJ35" s="30"/>
      <c r="WVK35" s="30"/>
      <c r="WVL35" s="30"/>
      <c r="WVM35" s="30"/>
      <c r="WVN35" s="30"/>
      <c r="WVO35" s="30"/>
      <c r="WVP35" s="30"/>
      <c r="WVQ35" s="30"/>
      <c r="WVR35" s="30"/>
      <c r="WVS35" s="30"/>
      <c r="WVT35" s="30"/>
      <c r="WVU35" s="30"/>
      <c r="WVV35" s="30"/>
      <c r="WVW35" s="30"/>
      <c r="WVX35" s="30"/>
      <c r="WVY35" s="30"/>
      <c r="WVZ35" s="30"/>
      <c r="WWA35" s="30"/>
      <c r="WWB35" s="30"/>
      <c r="WWC35" s="30"/>
      <c r="WWD35" s="30"/>
      <c r="WWE35" s="30"/>
      <c r="WWF35" s="30"/>
      <c r="WWG35" s="30"/>
      <c r="WWH35" s="30"/>
      <c r="WWI35" s="30"/>
      <c r="WWJ35" s="30"/>
      <c r="WWK35" s="30"/>
      <c r="WWL35" s="30"/>
      <c r="WWM35" s="30"/>
      <c r="WWN35" s="30"/>
      <c r="WWO35" s="30"/>
      <c r="WWP35" s="30"/>
      <c r="WWQ35" s="30"/>
      <c r="WWR35" s="30"/>
      <c r="WWS35" s="30"/>
      <c r="WWT35" s="30"/>
      <c r="WWU35" s="30"/>
      <c r="WWV35" s="30"/>
      <c r="WWW35" s="30"/>
      <c r="WWX35" s="30"/>
      <c r="WWY35" s="30"/>
      <c r="WWZ35" s="30"/>
      <c r="WXA35" s="30"/>
      <c r="WXB35" s="30"/>
      <c r="WXC35" s="30"/>
      <c r="WXD35" s="30"/>
      <c r="WXE35" s="30"/>
      <c r="WXF35" s="30"/>
      <c r="WXG35" s="30"/>
      <c r="WXH35" s="30"/>
      <c r="WXI35" s="30"/>
      <c r="WXJ35" s="30"/>
      <c r="WXK35" s="30"/>
      <c r="WXL35" s="30"/>
      <c r="WXM35" s="30"/>
      <c r="WXN35" s="30"/>
      <c r="WXO35" s="30"/>
      <c r="WXP35" s="30"/>
      <c r="WXQ35" s="30"/>
      <c r="WXR35" s="30"/>
      <c r="WXS35" s="30"/>
      <c r="WXT35" s="30"/>
      <c r="WXU35" s="30"/>
      <c r="WXV35" s="30"/>
      <c r="WXW35" s="30"/>
      <c r="WXX35" s="30"/>
      <c r="WXY35" s="30"/>
      <c r="WXZ35" s="30"/>
      <c r="WYA35" s="30"/>
      <c r="WYB35" s="30"/>
      <c r="WYC35" s="30"/>
      <c r="WYD35" s="30"/>
      <c r="WYE35" s="30"/>
      <c r="WYF35" s="30"/>
      <c r="WYG35" s="30"/>
      <c r="WYH35" s="30"/>
      <c r="WYI35" s="30"/>
      <c r="WYJ35" s="30"/>
      <c r="WYK35" s="30"/>
      <c r="WYL35" s="30"/>
      <c r="WYM35" s="30"/>
      <c r="WYN35" s="30"/>
      <c r="WYO35" s="30"/>
      <c r="WYP35" s="30"/>
      <c r="WYQ35" s="30"/>
      <c r="WYR35" s="30"/>
      <c r="WYS35" s="30"/>
      <c r="WYT35" s="30"/>
      <c r="WYU35" s="30"/>
      <c r="WYV35" s="30"/>
      <c r="WYW35" s="30"/>
      <c r="WYX35" s="30"/>
      <c r="WYY35" s="30"/>
      <c r="WYZ35" s="30"/>
      <c r="WZA35" s="30"/>
      <c r="WZB35" s="30"/>
      <c r="WZC35" s="30"/>
      <c r="WZD35" s="30"/>
      <c r="WZE35" s="30"/>
      <c r="WZF35" s="30"/>
      <c r="WZG35" s="30"/>
      <c r="WZH35" s="30"/>
      <c r="WZI35" s="30"/>
      <c r="WZJ35" s="30"/>
      <c r="WZK35" s="30"/>
      <c r="WZL35" s="30"/>
      <c r="WZM35" s="30"/>
      <c r="WZN35" s="30"/>
      <c r="WZO35" s="30"/>
      <c r="WZP35" s="30"/>
      <c r="WZQ35" s="30"/>
      <c r="WZR35" s="30"/>
      <c r="WZS35" s="30"/>
      <c r="WZT35" s="30"/>
      <c r="WZU35" s="30"/>
      <c r="WZV35" s="30"/>
      <c r="WZW35" s="30"/>
      <c r="WZX35" s="30"/>
      <c r="WZY35" s="30"/>
      <c r="WZZ35" s="30"/>
      <c r="XAA35" s="30"/>
      <c r="XAB35" s="30"/>
      <c r="XAC35" s="30"/>
      <c r="XAD35" s="30"/>
      <c r="XAE35" s="30"/>
      <c r="XAF35" s="30"/>
      <c r="XAG35" s="30"/>
      <c r="XAH35" s="30"/>
      <c r="XAI35" s="30"/>
      <c r="XAJ35" s="30"/>
      <c r="XAK35" s="30"/>
      <c r="XAL35" s="30"/>
      <c r="XAM35" s="30"/>
      <c r="XAN35" s="30"/>
      <c r="XAO35" s="30"/>
      <c r="XAP35" s="30"/>
      <c r="XAQ35" s="30"/>
      <c r="XAR35" s="30"/>
      <c r="XAS35" s="30"/>
      <c r="XAT35" s="30"/>
      <c r="XAU35" s="30"/>
      <c r="XAV35" s="30"/>
      <c r="XAW35" s="30"/>
      <c r="XAX35" s="30"/>
      <c r="XAY35" s="30"/>
      <c r="XAZ35" s="30"/>
      <c r="XBA35" s="30"/>
      <c r="XBB35" s="30"/>
      <c r="XBC35" s="30"/>
      <c r="XBD35" s="30"/>
      <c r="XBE35" s="30"/>
      <c r="XBF35" s="30"/>
      <c r="XBG35" s="30"/>
      <c r="XBH35" s="30"/>
      <c r="XBI35" s="30"/>
      <c r="XBJ35" s="30"/>
      <c r="XBK35" s="30"/>
      <c r="XBL35" s="30"/>
      <c r="XBM35" s="30"/>
      <c r="XBN35" s="30"/>
      <c r="XBO35" s="30"/>
      <c r="XBP35" s="30"/>
      <c r="XBQ35" s="30"/>
      <c r="XBR35" s="30"/>
      <c r="XBS35" s="30"/>
      <c r="XBT35" s="30"/>
      <c r="XBU35" s="30"/>
      <c r="XBV35" s="30"/>
      <c r="XBW35" s="30"/>
      <c r="XBX35" s="30"/>
      <c r="XBY35" s="30"/>
      <c r="XBZ35" s="30"/>
      <c r="XCA35" s="30"/>
      <c r="XCB35" s="30"/>
      <c r="XCC35" s="30"/>
      <c r="XCD35" s="30"/>
      <c r="XCE35" s="30"/>
      <c r="XCF35" s="30"/>
      <c r="XCG35" s="30"/>
      <c r="XCH35" s="30"/>
      <c r="XCI35" s="30"/>
      <c r="XCJ35" s="30"/>
      <c r="XCK35" s="30"/>
      <c r="XCL35" s="30"/>
      <c r="XCM35" s="30"/>
      <c r="XCN35" s="30"/>
      <c r="XCO35" s="30"/>
      <c r="XCP35" s="30"/>
      <c r="XCQ35" s="30"/>
      <c r="XCR35" s="30"/>
      <c r="XCS35" s="30"/>
      <c r="XCT35" s="30"/>
      <c r="XCU35" s="30"/>
      <c r="XCV35" s="30"/>
      <c r="XCW35" s="30"/>
      <c r="XCX35" s="30"/>
      <c r="XCY35" s="30"/>
      <c r="XCZ35" s="30"/>
      <c r="XDA35" s="30"/>
      <c r="XDB35" s="30"/>
      <c r="XDC35" s="30"/>
      <c r="XDD35" s="30"/>
      <c r="XDE35" s="30"/>
      <c r="XDF35" s="30"/>
      <c r="XDG35" s="30"/>
      <c r="XDH35" s="30"/>
      <c r="XDI35" s="30"/>
      <c r="XDJ35" s="30"/>
      <c r="XDK35" s="30"/>
      <c r="XDL35" s="30"/>
      <c r="XDM35" s="30"/>
      <c r="XDN35" s="30"/>
      <c r="XDO35" s="30"/>
      <c r="XDP35" s="30"/>
      <c r="XDQ35" s="30"/>
      <c r="XDR35" s="30"/>
      <c r="XDS35" s="30"/>
      <c r="XDT35" s="30"/>
      <c r="XDU35" s="30"/>
      <c r="XDV35" s="30"/>
      <c r="XDW35" s="30"/>
      <c r="XDX35" s="30"/>
      <c r="XDY35" s="30"/>
      <c r="XDZ35" s="30"/>
      <c r="XEA35" s="30"/>
      <c r="XEB35" s="30"/>
      <c r="XEC35" s="30"/>
      <c r="XED35" s="30"/>
      <c r="XEE35" s="30"/>
      <c r="XEF35" s="30"/>
      <c r="XEG35" s="30"/>
      <c r="XEH35" s="30"/>
      <c r="XEI35" s="30"/>
      <c r="XEJ35" s="30"/>
      <c r="XEK35" s="30"/>
      <c r="XEL35" s="30"/>
      <c r="XEM35" s="30"/>
      <c r="XEN35" s="30"/>
      <c r="XEO35" s="30"/>
      <c r="XEP35" s="30"/>
      <c r="XEQ35" s="30"/>
      <c r="XER35" s="30"/>
      <c r="XES35" s="30"/>
      <c r="XET35" s="30"/>
      <c r="XEU35" s="30"/>
      <c r="XEV35" s="30"/>
      <c r="XEW35" s="30"/>
      <c r="XEX35" s="30"/>
      <c r="XEY35" s="30"/>
      <c r="XEZ35" s="30"/>
      <c r="XFA35" s="30"/>
      <c r="XFB35" s="30"/>
    </row>
    <row r="36" spans="1:16382" s="10" customFormat="1" x14ac:dyDescent="0.3">
      <c r="A36" s="38" t="s">
        <v>175</v>
      </c>
      <c r="M36" s="30"/>
      <c r="N36" s="30"/>
      <c r="O36" s="30"/>
      <c r="P36" s="30"/>
      <c r="Q36" s="30"/>
      <c r="R36" s="30"/>
      <c r="S36" s="30"/>
      <c r="T36" s="30"/>
      <c r="U36" s="30"/>
      <c r="V36" s="30"/>
      <c r="W36" s="30"/>
      <c r="X36" s="30"/>
      <c r="Y36" s="30"/>
      <c r="Z36" s="30"/>
      <c r="AA36" s="30"/>
      <c r="AB36" s="30"/>
      <c r="AC36" s="16"/>
      <c r="AD36" s="16"/>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c r="EN36" s="30"/>
      <c r="EO36" s="30"/>
      <c r="EP36" s="30"/>
      <c r="EQ36" s="30"/>
      <c r="ER36" s="30"/>
      <c r="ES36" s="30"/>
      <c r="ET36" s="30"/>
      <c r="EU36" s="30"/>
      <c r="EV36" s="30"/>
      <c r="EW36" s="30"/>
      <c r="EX36" s="30"/>
      <c r="EY36" s="30"/>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c r="HW36" s="30"/>
      <c r="HX36" s="30"/>
      <c r="HY36" s="30"/>
      <c r="HZ36" s="30"/>
      <c r="IA36" s="30"/>
      <c r="IB36" s="30"/>
      <c r="IC36" s="30"/>
      <c r="ID36" s="30"/>
      <c r="IE36" s="30"/>
      <c r="IF36" s="30"/>
      <c r="IG36" s="30"/>
      <c r="IH36" s="30"/>
      <c r="II36" s="30"/>
      <c r="IJ36" s="30"/>
      <c r="IK36" s="30"/>
      <c r="IL36" s="30"/>
      <c r="IM36" s="30"/>
      <c r="IN36" s="30"/>
      <c r="IO36" s="30"/>
      <c r="IP36" s="30"/>
      <c r="IQ36" s="30"/>
      <c r="IR36" s="30"/>
      <c r="IS36" s="30"/>
      <c r="IT36" s="30"/>
      <c r="IU36" s="30"/>
      <c r="IV36" s="30"/>
      <c r="IW36" s="30"/>
      <c r="IX36" s="30"/>
      <c r="IY36" s="30"/>
      <c r="IZ36" s="30"/>
      <c r="JA36" s="30"/>
      <c r="JB36" s="30"/>
      <c r="JC36" s="30"/>
      <c r="JD36" s="30"/>
      <c r="JE36" s="30"/>
      <c r="JF36" s="30"/>
      <c r="JG36" s="30"/>
      <c r="JH36" s="30"/>
      <c r="JI36" s="30"/>
      <c r="JJ36" s="30"/>
      <c r="JK36" s="30"/>
      <c r="JL36" s="30"/>
      <c r="JM36" s="30"/>
      <c r="JN36" s="30"/>
      <c r="JO36" s="30"/>
      <c r="JP36" s="30"/>
      <c r="JQ36" s="30"/>
      <c r="JR36" s="30"/>
      <c r="JS36" s="30"/>
      <c r="JT36" s="30"/>
      <c r="JU36" s="30"/>
      <c r="JV36" s="30"/>
      <c r="JW36" s="30"/>
      <c r="JX36" s="30"/>
      <c r="JY36" s="30"/>
      <c r="JZ36" s="30"/>
      <c r="KA36" s="30"/>
      <c r="KB36" s="30"/>
      <c r="KC36" s="30"/>
      <c r="KD36" s="30"/>
      <c r="KE36" s="30"/>
      <c r="KF36" s="30"/>
      <c r="KG36" s="30"/>
      <c r="KH36" s="30"/>
      <c r="KI36" s="30"/>
      <c r="KJ36" s="30"/>
      <c r="KK36" s="30"/>
      <c r="KL36" s="30"/>
      <c r="KM36" s="30"/>
      <c r="KN36" s="30"/>
      <c r="KO36" s="30"/>
      <c r="KP36" s="30"/>
      <c r="KQ36" s="30"/>
      <c r="KR36" s="30"/>
      <c r="KS36" s="30"/>
      <c r="KT36" s="30"/>
      <c r="KU36" s="30"/>
      <c r="KV36" s="30"/>
      <c r="KW36" s="30"/>
      <c r="KX36" s="30"/>
      <c r="KY36" s="30"/>
      <c r="KZ36" s="30"/>
      <c r="LA36" s="30"/>
      <c r="LB36" s="30"/>
      <c r="LC36" s="30"/>
      <c r="LD36" s="30"/>
      <c r="LE36" s="30"/>
      <c r="LF36" s="30"/>
      <c r="LG36" s="30"/>
      <c r="LH36" s="30"/>
      <c r="LI36" s="30"/>
      <c r="LJ36" s="30"/>
      <c r="LK36" s="30"/>
      <c r="LL36" s="30"/>
      <c r="LM36" s="30"/>
      <c r="LN36" s="30"/>
      <c r="LO36" s="30"/>
      <c r="LP36" s="30"/>
      <c r="LQ36" s="30"/>
      <c r="LR36" s="30"/>
      <c r="LS36" s="30"/>
      <c r="LT36" s="30"/>
      <c r="LU36" s="30"/>
      <c r="LV36" s="30"/>
      <c r="LW36" s="30"/>
      <c r="LX36" s="30"/>
      <c r="LY36" s="30"/>
      <c r="LZ36" s="30"/>
      <c r="MA36" s="30"/>
      <c r="MB36" s="30"/>
      <c r="MC36" s="30"/>
      <c r="MD36" s="30"/>
      <c r="ME36" s="30"/>
      <c r="MF36" s="30"/>
      <c r="MG36" s="30"/>
      <c r="MH36" s="30"/>
      <c r="MI36" s="30"/>
      <c r="MJ36" s="30"/>
      <c r="MK36" s="30"/>
      <c r="ML36" s="30"/>
      <c r="MM36" s="30"/>
      <c r="MN36" s="30"/>
      <c r="MO36" s="30"/>
      <c r="MP36" s="30"/>
      <c r="MQ36" s="30"/>
      <c r="MR36" s="30"/>
      <c r="MS36" s="30"/>
      <c r="MT36" s="30"/>
      <c r="MU36" s="30"/>
      <c r="MV36" s="30"/>
      <c r="MW36" s="30"/>
      <c r="MX36" s="30"/>
      <c r="MY36" s="30"/>
      <c r="MZ36" s="30"/>
      <c r="NA36" s="30"/>
      <c r="NB36" s="30"/>
      <c r="NC36" s="30"/>
      <c r="ND36" s="30"/>
      <c r="NE36" s="30"/>
      <c r="NF36" s="30"/>
      <c r="NG36" s="30"/>
      <c r="NH36" s="30"/>
      <c r="NI36" s="30"/>
      <c r="NJ36" s="30"/>
      <c r="NK36" s="30"/>
      <c r="NL36" s="30"/>
      <c r="NM36" s="30"/>
      <c r="NN36" s="30"/>
      <c r="NO36" s="30"/>
      <c r="NP36" s="30"/>
      <c r="NQ36" s="30"/>
      <c r="NR36" s="30"/>
      <c r="NS36" s="30"/>
      <c r="NT36" s="30"/>
      <c r="NU36" s="30"/>
      <c r="NV36" s="30"/>
      <c r="NW36" s="30"/>
      <c r="NX36" s="30"/>
      <c r="NY36" s="30"/>
      <c r="NZ36" s="30"/>
      <c r="OA36" s="30"/>
      <c r="OB36" s="30"/>
      <c r="OC36" s="30"/>
      <c r="OD36" s="30"/>
      <c r="OE36" s="30"/>
      <c r="OF36" s="30"/>
      <c r="OG36" s="30"/>
      <c r="OH36" s="30"/>
      <c r="OI36" s="30"/>
      <c r="OJ36" s="30"/>
      <c r="OK36" s="30"/>
      <c r="OL36" s="30"/>
      <c r="OM36" s="30"/>
      <c r="ON36" s="30"/>
      <c r="OO36" s="30"/>
      <c r="OP36" s="30"/>
      <c r="OQ36" s="30"/>
      <c r="OR36" s="30"/>
      <c r="OS36" s="30"/>
      <c r="OT36" s="30"/>
      <c r="OU36" s="30"/>
      <c r="OV36" s="30"/>
      <c r="OW36" s="30"/>
      <c r="OX36" s="30"/>
      <c r="OY36" s="30"/>
      <c r="OZ36" s="30"/>
      <c r="PA36" s="30"/>
      <c r="PB36" s="30"/>
      <c r="PC36" s="30"/>
      <c r="PD36" s="30"/>
      <c r="PE36" s="30"/>
      <c r="PF36" s="30"/>
      <c r="PG36" s="30"/>
      <c r="PH36" s="30"/>
      <c r="PI36" s="30"/>
      <c r="PJ36" s="30"/>
      <c r="PK36" s="30"/>
      <c r="PL36" s="30"/>
      <c r="PM36" s="30"/>
      <c r="PN36" s="30"/>
      <c r="PO36" s="30"/>
      <c r="PP36" s="30"/>
      <c r="PQ36" s="30"/>
      <c r="PR36" s="30"/>
      <c r="PS36" s="30"/>
      <c r="PT36" s="30"/>
      <c r="PU36" s="30"/>
      <c r="PV36" s="30"/>
      <c r="PW36" s="30"/>
      <c r="PX36" s="30"/>
      <c r="PY36" s="30"/>
      <c r="PZ36" s="30"/>
      <c r="QA36" s="30"/>
      <c r="QB36" s="30"/>
      <c r="QC36" s="30"/>
      <c r="QD36" s="30"/>
      <c r="QE36" s="30"/>
      <c r="QF36" s="30"/>
      <c r="QG36" s="30"/>
      <c r="QH36" s="30"/>
      <c r="QI36" s="30"/>
      <c r="QJ36" s="30"/>
      <c r="QK36" s="30"/>
      <c r="QL36" s="30"/>
      <c r="QM36" s="30"/>
      <c r="QN36" s="30"/>
      <c r="QO36" s="30"/>
      <c r="QP36" s="30"/>
      <c r="QQ36" s="30"/>
      <c r="QR36" s="30"/>
      <c r="QS36" s="30"/>
      <c r="QT36" s="30"/>
      <c r="QU36" s="30"/>
      <c r="QV36" s="30"/>
      <c r="QW36" s="30"/>
      <c r="QX36" s="30"/>
      <c r="QY36" s="30"/>
      <c r="QZ36" s="30"/>
      <c r="RA36" s="30"/>
      <c r="RB36" s="30"/>
      <c r="RC36" s="30"/>
      <c r="RD36" s="30"/>
      <c r="RE36" s="30"/>
      <c r="RF36" s="30"/>
      <c r="RG36" s="30"/>
      <c r="RH36" s="30"/>
      <c r="RI36" s="30"/>
      <c r="RJ36" s="30"/>
      <c r="RK36" s="30"/>
      <c r="RL36" s="30"/>
      <c r="RM36" s="30"/>
      <c r="RN36" s="30"/>
      <c r="RO36" s="30"/>
      <c r="RP36" s="30"/>
      <c r="RQ36" s="30"/>
      <c r="RR36" s="30"/>
      <c r="RS36" s="30"/>
      <c r="RT36" s="30"/>
      <c r="RU36" s="30"/>
      <c r="RV36" s="30"/>
      <c r="RW36" s="30"/>
      <c r="RX36" s="30"/>
      <c r="RY36" s="30"/>
      <c r="RZ36" s="30"/>
      <c r="SA36" s="30"/>
      <c r="SB36" s="30"/>
      <c r="SC36" s="30"/>
      <c r="SD36" s="30"/>
      <c r="SE36" s="30"/>
      <c r="SF36" s="30"/>
      <c r="SG36" s="30"/>
      <c r="SH36" s="30"/>
      <c r="SI36" s="30"/>
      <c r="SJ36" s="30"/>
      <c r="SK36" s="30"/>
      <c r="SL36" s="30"/>
      <c r="SM36" s="30"/>
      <c r="SN36" s="30"/>
      <c r="SO36" s="30"/>
      <c r="SP36" s="30"/>
      <c r="SQ36" s="30"/>
      <c r="SR36" s="30"/>
      <c r="SS36" s="30"/>
      <c r="ST36" s="30"/>
      <c r="SU36" s="30"/>
      <c r="SV36" s="30"/>
      <c r="SW36" s="30"/>
      <c r="SX36" s="30"/>
      <c r="SY36" s="30"/>
      <c r="SZ36" s="30"/>
      <c r="TA36" s="30"/>
      <c r="TB36" s="30"/>
      <c r="TC36" s="30"/>
      <c r="TD36" s="30"/>
      <c r="TE36" s="30"/>
      <c r="TF36" s="30"/>
      <c r="TG36" s="30"/>
      <c r="TH36" s="30"/>
      <c r="TI36" s="30"/>
      <c r="TJ36" s="30"/>
      <c r="TK36" s="30"/>
      <c r="TL36" s="30"/>
      <c r="TM36" s="30"/>
      <c r="TN36" s="30"/>
      <c r="TO36" s="30"/>
      <c r="TP36" s="30"/>
      <c r="TQ36" s="30"/>
      <c r="TR36" s="30"/>
      <c r="TS36" s="30"/>
      <c r="TT36" s="30"/>
      <c r="TU36" s="30"/>
      <c r="TV36" s="30"/>
      <c r="TW36" s="30"/>
      <c r="TX36" s="30"/>
      <c r="TY36" s="30"/>
      <c r="TZ36" s="30"/>
      <c r="UA36" s="30"/>
      <c r="UB36" s="30"/>
      <c r="UC36" s="30"/>
      <c r="UD36" s="30"/>
      <c r="UE36" s="30"/>
      <c r="UF36" s="30"/>
      <c r="UG36" s="30"/>
      <c r="UH36" s="30"/>
      <c r="UI36" s="30"/>
      <c r="UJ36" s="30"/>
      <c r="UK36" s="30"/>
      <c r="UL36" s="30"/>
      <c r="UM36" s="30"/>
      <c r="UN36" s="30"/>
      <c r="UO36" s="30"/>
      <c r="UP36" s="30"/>
      <c r="UQ36" s="30"/>
      <c r="UR36" s="30"/>
      <c r="US36" s="30"/>
      <c r="UT36" s="30"/>
      <c r="UU36" s="30"/>
      <c r="UV36" s="30"/>
      <c r="UW36" s="30"/>
      <c r="UX36" s="30"/>
      <c r="UY36" s="30"/>
      <c r="UZ36" s="30"/>
      <c r="VA36" s="30"/>
      <c r="VB36" s="30"/>
      <c r="VC36" s="30"/>
      <c r="VD36" s="30"/>
      <c r="VE36" s="30"/>
      <c r="VF36" s="30"/>
      <c r="VG36" s="30"/>
      <c r="VH36" s="30"/>
      <c r="VI36" s="30"/>
      <c r="VJ36" s="30"/>
      <c r="VK36" s="30"/>
      <c r="VL36" s="30"/>
      <c r="VM36" s="30"/>
      <c r="VN36" s="30"/>
      <c r="VO36" s="30"/>
      <c r="VP36" s="30"/>
      <c r="VQ36" s="30"/>
      <c r="VR36" s="30"/>
      <c r="VS36" s="30"/>
      <c r="VT36" s="30"/>
      <c r="VU36" s="30"/>
      <c r="VV36" s="30"/>
      <c r="VW36" s="30"/>
      <c r="VX36" s="30"/>
      <c r="VY36" s="30"/>
      <c r="VZ36" s="30"/>
      <c r="WA36" s="30"/>
      <c r="WB36" s="30"/>
      <c r="WC36" s="30"/>
      <c r="WD36" s="30"/>
      <c r="WE36" s="30"/>
      <c r="WF36" s="30"/>
      <c r="WG36" s="30"/>
      <c r="WH36" s="30"/>
      <c r="WI36" s="30"/>
      <c r="WJ36" s="30"/>
      <c r="WK36" s="30"/>
      <c r="WL36" s="30"/>
      <c r="WM36" s="30"/>
      <c r="WN36" s="30"/>
      <c r="WO36" s="30"/>
      <c r="WP36" s="30"/>
      <c r="WQ36" s="30"/>
      <c r="WR36" s="30"/>
      <c r="WS36" s="30"/>
      <c r="WT36" s="30"/>
      <c r="WU36" s="30"/>
      <c r="WV36" s="30"/>
      <c r="WW36" s="30"/>
      <c r="WX36" s="30"/>
      <c r="WY36" s="30"/>
      <c r="WZ36" s="30"/>
      <c r="XA36" s="30"/>
      <c r="XB36" s="30"/>
      <c r="XC36" s="30"/>
      <c r="XD36" s="30"/>
      <c r="XE36" s="30"/>
      <c r="XF36" s="30"/>
      <c r="XG36" s="30"/>
      <c r="XH36" s="30"/>
      <c r="XI36" s="30"/>
      <c r="XJ36" s="30"/>
      <c r="XK36" s="30"/>
      <c r="XL36" s="30"/>
      <c r="XM36" s="30"/>
      <c r="XN36" s="30"/>
      <c r="XO36" s="30"/>
      <c r="XP36" s="30"/>
      <c r="XQ36" s="30"/>
      <c r="XR36" s="30"/>
      <c r="XS36" s="30"/>
      <c r="XT36" s="30"/>
      <c r="XU36" s="30"/>
      <c r="XV36" s="30"/>
      <c r="XW36" s="30"/>
      <c r="XX36" s="30"/>
      <c r="XY36" s="30"/>
      <c r="XZ36" s="30"/>
      <c r="YA36" s="30"/>
      <c r="YB36" s="30"/>
      <c r="YC36" s="30"/>
      <c r="YD36" s="30"/>
      <c r="YE36" s="30"/>
      <c r="YF36" s="30"/>
      <c r="YG36" s="30"/>
      <c r="YH36" s="30"/>
      <c r="YI36" s="30"/>
      <c r="YJ36" s="30"/>
      <c r="YK36" s="30"/>
      <c r="YL36" s="30"/>
      <c r="YM36" s="30"/>
      <c r="YN36" s="30"/>
      <c r="YO36" s="30"/>
      <c r="YP36" s="30"/>
      <c r="YQ36" s="30"/>
      <c r="YR36" s="30"/>
      <c r="YS36" s="30"/>
      <c r="YT36" s="30"/>
      <c r="YU36" s="30"/>
      <c r="YV36" s="30"/>
      <c r="YW36" s="30"/>
      <c r="YX36" s="30"/>
      <c r="YY36" s="30"/>
      <c r="YZ36" s="30"/>
      <c r="ZA36" s="30"/>
      <c r="ZB36" s="30"/>
      <c r="ZC36" s="30"/>
      <c r="ZD36" s="30"/>
      <c r="ZE36" s="30"/>
      <c r="ZF36" s="30"/>
      <c r="ZG36" s="30"/>
      <c r="ZH36" s="30"/>
      <c r="ZI36" s="30"/>
      <c r="ZJ36" s="30"/>
      <c r="ZK36" s="30"/>
      <c r="ZL36" s="30"/>
      <c r="ZM36" s="30"/>
      <c r="ZN36" s="30"/>
      <c r="ZO36" s="30"/>
      <c r="ZP36" s="30"/>
      <c r="ZQ36" s="30"/>
      <c r="ZR36" s="30"/>
      <c r="ZS36" s="30"/>
      <c r="ZT36" s="30"/>
      <c r="ZU36" s="30"/>
      <c r="ZV36" s="30"/>
      <c r="ZW36" s="30"/>
      <c r="ZX36" s="30"/>
      <c r="ZY36" s="30"/>
      <c r="ZZ36" s="30"/>
      <c r="AAA36" s="30"/>
      <c r="AAB36" s="30"/>
      <c r="AAC36" s="30"/>
      <c r="AAD36" s="30"/>
      <c r="AAE36" s="30"/>
      <c r="AAF36" s="30"/>
      <c r="AAG36" s="30"/>
      <c r="AAH36" s="30"/>
      <c r="AAI36" s="30"/>
      <c r="AAJ36" s="30"/>
      <c r="AAK36" s="30"/>
      <c r="AAL36" s="30"/>
      <c r="AAM36" s="30"/>
      <c r="AAN36" s="30"/>
      <c r="AAO36" s="30"/>
      <c r="AAP36" s="30"/>
      <c r="AAQ36" s="30"/>
      <c r="AAR36" s="30"/>
      <c r="AAS36" s="30"/>
      <c r="AAT36" s="30"/>
      <c r="AAU36" s="30"/>
      <c r="AAV36" s="30"/>
      <c r="AAW36" s="30"/>
      <c r="AAX36" s="30"/>
      <c r="AAY36" s="30"/>
      <c r="AAZ36" s="30"/>
      <c r="ABA36" s="30"/>
      <c r="ABB36" s="30"/>
      <c r="ABC36" s="30"/>
      <c r="ABD36" s="30"/>
      <c r="ABE36" s="30"/>
      <c r="ABF36" s="30"/>
      <c r="ABG36" s="30"/>
      <c r="ABH36" s="30"/>
      <c r="ABI36" s="30"/>
      <c r="ABJ36" s="30"/>
      <c r="ABK36" s="30"/>
      <c r="ABL36" s="30"/>
      <c r="ABM36" s="30"/>
      <c r="ABN36" s="30"/>
      <c r="ABO36" s="30"/>
      <c r="ABP36" s="30"/>
      <c r="ABQ36" s="30"/>
      <c r="ABR36" s="30"/>
      <c r="ABS36" s="30"/>
      <c r="ABT36" s="30"/>
      <c r="ABU36" s="30"/>
      <c r="ABV36" s="30"/>
      <c r="ABW36" s="30"/>
      <c r="ABX36" s="30"/>
      <c r="ABY36" s="30"/>
      <c r="ABZ36" s="30"/>
      <c r="ACA36" s="30"/>
      <c r="ACB36" s="30"/>
      <c r="ACC36" s="30"/>
      <c r="ACD36" s="30"/>
      <c r="ACE36" s="30"/>
      <c r="ACF36" s="30"/>
      <c r="ACG36" s="30"/>
      <c r="ACH36" s="30"/>
      <c r="ACI36" s="30"/>
      <c r="ACJ36" s="30"/>
      <c r="ACK36" s="30"/>
      <c r="ACL36" s="30"/>
      <c r="ACM36" s="30"/>
      <c r="ACN36" s="30"/>
      <c r="ACO36" s="30"/>
      <c r="ACP36" s="30"/>
      <c r="ACQ36" s="30"/>
      <c r="ACR36" s="30"/>
      <c r="ACS36" s="30"/>
      <c r="ACT36" s="30"/>
      <c r="ACU36" s="30"/>
      <c r="ACV36" s="30"/>
      <c r="ACW36" s="30"/>
      <c r="ACX36" s="30"/>
      <c r="ACY36" s="30"/>
      <c r="ACZ36" s="30"/>
      <c r="ADA36" s="30"/>
      <c r="ADB36" s="30"/>
      <c r="ADC36" s="30"/>
      <c r="ADD36" s="30"/>
      <c r="ADE36" s="30"/>
      <c r="ADF36" s="30"/>
      <c r="ADG36" s="30"/>
      <c r="ADH36" s="30"/>
      <c r="ADI36" s="30"/>
      <c r="ADJ36" s="30"/>
      <c r="ADK36" s="30"/>
      <c r="ADL36" s="30"/>
      <c r="ADM36" s="30"/>
      <c r="ADN36" s="30"/>
      <c r="ADO36" s="30"/>
      <c r="ADP36" s="30"/>
      <c r="ADQ36" s="30"/>
      <c r="ADR36" s="30"/>
      <c r="ADS36" s="30"/>
      <c r="ADT36" s="30"/>
      <c r="ADU36" s="30"/>
      <c r="ADV36" s="30"/>
      <c r="ADW36" s="30"/>
      <c r="ADX36" s="30"/>
      <c r="ADY36" s="30"/>
      <c r="ADZ36" s="30"/>
      <c r="AEA36" s="30"/>
      <c r="AEB36" s="30"/>
      <c r="AEC36" s="30"/>
      <c r="AED36" s="30"/>
      <c r="AEE36" s="30"/>
      <c r="AEF36" s="30"/>
      <c r="AEG36" s="30"/>
      <c r="AEH36" s="30"/>
      <c r="AEI36" s="30"/>
      <c r="AEJ36" s="30"/>
      <c r="AEK36" s="30"/>
      <c r="AEL36" s="30"/>
      <c r="AEM36" s="30"/>
      <c r="AEN36" s="30"/>
      <c r="AEO36" s="30"/>
      <c r="AEP36" s="30"/>
      <c r="AEQ36" s="30"/>
      <c r="AER36" s="30"/>
      <c r="AES36" s="30"/>
      <c r="AET36" s="30"/>
      <c r="AEU36" s="30"/>
      <c r="AEV36" s="30"/>
      <c r="AEW36" s="30"/>
      <c r="AEX36" s="30"/>
      <c r="AEY36" s="30"/>
      <c r="AEZ36" s="30"/>
      <c r="AFA36" s="30"/>
      <c r="AFB36" s="30"/>
      <c r="AFC36" s="30"/>
      <c r="AFD36" s="30"/>
      <c r="AFE36" s="30"/>
      <c r="AFF36" s="30"/>
      <c r="AFG36" s="30"/>
      <c r="AFH36" s="30"/>
      <c r="AFI36" s="30"/>
      <c r="AFJ36" s="30"/>
      <c r="AFK36" s="30"/>
      <c r="AFL36" s="30"/>
      <c r="AFM36" s="30"/>
      <c r="AFN36" s="30"/>
      <c r="AFO36" s="30"/>
      <c r="AFP36" s="30"/>
      <c r="AFQ36" s="30"/>
      <c r="AFR36" s="30"/>
      <c r="AFS36" s="30"/>
      <c r="AFT36" s="30"/>
      <c r="AFU36" s="30"/>
      <c r="AFV36" s="30"/>
      <c r="AFW36" s="30"/>
      <c r="AFX36" s="30"/>
      <c r="AFY36" s="30"/>
      <c r="AFZ36" s="30"/>
      <c r="AGA36" s="30"/>
      <c r="AGB36" s="30"/>
      <c r="AGC36" s="30"/>
      <c r="AGD36" s="30"/>
      <c r="AGE36" s="30"/>
      <c r="AGF36" s="30"/>
      <c r="AGG36" s="30"/>
      <c r="AGH36" s="30"/>
      <c r="AGI36" s="30"/>
      <c r="AGJ36" s="30"/>
      <c r="AGK36" s="30"/>
      <c r="AGL36" s="30"/>
      <c r="AGM36" s="30"/>
      <c r="AGN36" s="30"/>
      <c r="AGO36" s="30"/>
      <c r="AGP36" s="30"/>
      <c r="AGQ36" s="30"/>
      <c r="AGR36" s="30"/>
      <c r="AGS36" s="30"/>
      <c r="AGT36" s="30"/>
      <c r="AGU36" s="30"/>
      <c r="AGV36" s="30"/>
      <c r="AGW36" s="30"/>
      <c r="AGX36" s="30"/>
      <c r="AGY36" s="30"/>
      <c r="AGZ36" s="30"/>
      <c r="AHA36" s="30"/>
      <c r="AHB36" s="30"/>
      <c r="AHC36" s="30"/>
      <c r="AHD36" s="30"/>
      <c r="AHE36" s="30"/>
      <c r="AHF36" s="30"/>
      <c r="AHG36" s="30"/>
      <c r="AHH36" s="30"/>
      <c r="AHI36" s="30"/>
      <c r="AHJ36" s="30"/>
      <c r="AHK36" s="30"/>
      <c r="AHL36" s="30"/>
      <c r="AHM36" s="30"/>
      <c r="AHN36" s="30"/>
      <c r="AHO36" s="30"/>
      <c r="AHP36" s="30"/>
      <c r="AHQ36" s="30"/>
      <c r="AHR36" s="30"/>
      <c r="AHS36" s="30"/>
      <c r="AHT36" s="30"/>
      <c r="AHU36" s="30"/>
      <c r="AHV36" s="30"/>
      <c r="AHW36" s="30"/>
      <c r="AHX36" s="30"/>
      <c r="AHY36" s="30"/>
      <c r="AHZ36" s="30"/>
      <c r="AIA36" s="30"/>
      <c r="AIB36" s="30"/>
      <c r="AIC36" s="30"/>
      <c r="AID36" s="30"/>
      <c r="AIE36" s="30"/>
      <c r="AIF36" s="30"/>
      <c r="AIG36" s="30"/>
      <c r="AIH36" s="30"/>
      <c r="AII36" s="30"/>
      <c r="AIJ36" s="30"/>
      <c r="AIK36" s="30"/>
      <c r="AIL36" s="30"/>
      <c r="AIM36" s="30"/>
      <c r="AIN36" s="30"/>
      <c r="AIO36" s="30"/>
      <c r="AIP36" s="30"/>
      <c r="AIQ36" s="30"/>
      <c r="AIR36" s="30"/>
      <c r="AIS36" s="30"/>
      <c r="AIT36" s="30"/>
      <c r="AIU36" s="30"/>
      <c r="AIV36" s="30"/>
      <c r="AIW36" s="30"/>
      <c r="AIX36" s="30"/>
      <c r="AIY36" s="30"/>
      <c r="AIZ36" s="30"/>
      <c r="AJA36" s="30"/>
      <c r="AJB36" s="30"/>
      <c r="AJC36" s="30"/>
      <c r="AJD36" s="30"/>
      <c r="AJE36" s="30"/>
      <c r="AJF36" s="30"/>
      <c r="AJG36" s="30"/>
      <c r="AJH36" s="30"/>
      <c r="AJI36" s="30"/>
      <c r="AJJ36" s="30"/>
      <c r="AJK36" s="30"/>
      <c r="AJL36" s="30"/>
      <c r="AJM36" s="30"/>
      <c r="AJN36" s="30"/>
      <c r="AJO36" s="30"/>
      <c r="AJP36" s="30"/>
      <c r="AJQ36" s="30"/>
      <c r="AJR36" s="30"/>
      <c r="AJS36" s="30"/>
      <c r="AJT36" s="30"/>
      <c r="AJU36" s="30"/>
      <c r="AJV36" s="30"/>
      <c r="AJW36" s="30"/>
      <c r="AJX36" s="30"/>
      <c r="AJY36" s="30"/>
      <c r="AJZ36" s="30"/>
      <c r="AKA36" s="30"/>
      <c r="AKB36" s="30"/>
      <c r="AKC36" s="30"/>
      <c r="AKD36" s="30"/>
      <c r="AKE36" s="30"/>
      <c r="AKF36" s="30"/>
      <c r="AKG36" s="30"/>
      <c r="AKH36" s="30"/>
      <c r="AKI36" s="30"/>
      <c r="AKJ36" s="30"/>
      <c r="AKK36" s="30"/>
      <c r="AKL36" s="30"/>
      <c r="AKM36" s="30"/>
      <c r="AKN36" s="30"/>
      <c r="AKO36" s="30"/>
      <c r="AKP36" s="30"/>
      <c r="AKQ36" s="30"/>
      <c r="AKR36" s="30"/>
      <c r="AKS36" s="30"/>
      <c r="AKT36" s="30"/>
      <c r="AKU36" s="30"/>
      <c r="AKV36" s="30"/>
      <c r="AKW36" s="30"/>
      <c r="AKX36" s="30"/>
      <c r="AKY36" s="30"/>
      <c r="AKZ36" s="30"/>
      <c r="ALA36" s="30"/>
      <c r="ALB36" s="30"/>
      <c r="ALC36" s="30"/>
      <c r="ALD36" s="30"/>
      <c r="ALE36" s="30"/>
      <c r="ALF36" s="30"/>
      <c r="ALG36" s="30"/>
      <c r="ALH36" s="30"/>
      <c r="ALI36" s="30"/>
      <c r="ALJ36" s="30"/>
      <c r="ALK36" s="30"/>
      <c r="ALL36" s="30"/>
      <c r="ALM36" s="30"/>
      <c r="ALN36" s="30"/>
      <c r="ALO36" s="30"/>
      <c r="ALP36" s="30"/>
      <c r="ALQ36" s="30"/>
      <c r="ALR36" s="30"/>
      <c r="ALS36" s="30"/>
      <c r="ALT36" s="30"/>
      <c r="ALU36" s="30"/>
      <c r="ALV36" s="30"/>
      <c r="ALW36" s="30"/>
      <c r="ALX36" s="30"/>
      <c r="ALY36" s="30"/>
      <c r="ALZ36" s="30"/>
      <c r="AMA36" s="30"/>
      <c r="AMB36" s="30"/>
      <c r="AMC36" s="30"/>
      <c r="AMD36" s="30"/>
      <c r="AME36" s="30"/>
      <c r="AMF36" s="30"/>
      <c r="AMG36" s="30"/>
      <c r="AMH36" s="30"/>
      <c r="AMI36" s="30"/>
      <c r="AMJ36" s="30"/>
      <c r="AMK36" s="30"/>
      <c r="AML36" s="30"/>
      <c r="AMM36" s="30"/>
      <c r="AMN36" s="30"/>
      <c r="AMO36" s="30"/>
      <c r="AMP36" s="30"/>
      <c r="AMQ36" s="30"/>
      <c r="AMR36" s="30"/>
      <c r="AMS36" s="30"/>
      <c r="AMT36" s="30"/>
      <c r="AMU36" s="30"/>
      <c r="AMV36" s="30"/>
      <c r="AMW36" s="30"/>
      <c r="AMX36" s="30"/>
      <c r="AMY36" s="30"/>
      <c r="AMZ36" s="30"/>
      <c r="ANA36" s="30"/>
      <c r="ANB36" s="30"/>
      <c r="ANC36" s="30"/>
      <c r="AND36" s="30"/>
      <c r="ANE36" s="30"/>
      <c r="ANF36" s="30"/>
      <c r="ANG36" s="30"/>
      <c r="ANH36" s="30"/>
      <c r="ANI36" s="30"/>
      <c r="ANJ36" s="30"/>
      <c r="ANK36" s="30"/>
      <c r="ANL36" s="30"/>
      <c r="ANM36" s="30"/>
      <c r="ANN36" s="30"/>
      <c r="ANO36" s="30"/>
      <c r="ANP36" s="30"/>
      <c r="ANQ36" s="30"/>
      <c r="ANR36" s="30"/>
      <c r="ANS36" s="30"/>
      <c r="ANT36" s="30"/>
      <c r="ANU36" s="30"/>
      <c r="ANV36" s="30"/>
      <c r="ANW36" s="30"/>
      <c r="ANX36" s="30"/>
      <c r="ANY36" s="30"/>
      <c r="ANZ36" s="30"/>
      <c r="AOA36" s="30"/>
      <c r="AOB36" s="30"/>
      <c r="AOC36" s="30"/>
      <c r="AOD36" s="30"/>
      <c r="AOE36" s="30"/>
      <c r="AOF36" s="30"/>
      <c r="AOG36" s="30"/>
      <c r="AOH36" s="30"/>
      <c r="AOI36" s="30"/>
      <c r="AOJ36" s="30"/>
      <c r="AOK36" s="30"/>
      <c r="AOL36" s="30"/>
      <c r="AOM36" s="30"/>
      <c r="AON36" s="30"/>
      <c r="AOO36" s="30"/>
      <c r="AOP36" s="30"/>
      <c r="AOQ36" s="30"/>
      <c r="AOR36" s="30"/>
      <c r="AOS36" s="30"/>
      <c r="AOT36" s="30"/>
      <c r="AOU36" s="30"/>
      <c r="AOV36" s="30"/>
      <c r="AOW36" s="30"/>
      <c r="AOX36" s="30"/>
      <c r="AOY36" s="30"/>
      <c r="AOZ36" s="30"/>
      <c r="APA36" s="30"/>
      <c r="APB36" s="30"/>
      <c r="APC36" s="30"/>
      <c r="APD36" s="30"/>
      <c r="APE36" s="30"/>
      <c r="APF36" s="30"/>
      <c r="APG36" s="30"/>
      <c r="APH36" s="30"/>
      <c r="API36" s="30"/>
      <c r="APJ36" s="30"/>
      <c r="APK36" s="30"/>
      <c r="APL36" s="30"/>
      <c r="APM36" s="30"/>
      <c r="APN36" s="30"/>
      <c r="APO36" s="30"/>
      <c r="APP36" s="30"/>
      <c r="APQ36" s="30"/>
      <c r="APR36" s="30"/>
      <c r="APS36" s="30"/>
      <c r="APT36" s="30"/>
      <c r="APU36" s="30"/>
      <c r="APV36" s="30"/>
      <c r="APW36" s="30"/>
      <c r="APX36" s="30"/>
      <c r="APY36" s="30"/>
      <c r="APZ36" s="30"/>
      <c r="AQA36" s="30"/>
      <c r="AQB36" s="30"/>
      <c r="AQC36" s="30"/>
      <c r="AQD36" s="30"/>
      <c r="AQE36" s="30"/>
      <c r="AQF36" s="30"/>
      <c r="AQG36" s="30"/>
      <c r="AQH36" s="30"/>
      <c r="AQI36" s="30"/>
      <c r="AQJ36" s="30"/>
      <c r="AQK36" s="30"/>
      <c r="AQL36" s="30"/>
      <c r="AQM36" s="30"/>
      <c r="AQN36" s="30"/>
      <c r="AQO36" s="30"/>
      <c r="AQP36" s="30"/>
      <c r="AQQ36" s="30"/>
      <c r="AQR36" s="30"/>
      <c r="AQS36" s="30"/>
      <c r="AQT36" s="30"/>
      <c r="AQU36" s="30"/>
      <c r="AQV36" s="30"/>
      <c r="AQW36" s="30"/>
      <c r="AQX36" s="30"/>
      <c r="AQY36" s="30"/>
      <c r="AQZ36" s="30"/>
      <c r="ARA36" s="30"/>
      <c r="ARB36" s="30"/>
      <c r="ARC36" s="30"/>
      <c r="ARD36" s="30"/>
      <c r="ARE36" s="30"/>
      <c r="ARF36" s="30"/>
      <c r="ARG36" s="30"/>
      <c r="ARH36" s="30"/>
      <c r="ARI36" s="30"/>
      <c r="ARJ36" s="30"/>
      <c r="ARK36" s="30"/>
      <c r="ARL36" s="30"/>
      <c r="ARM36" s="30"/>
      <c r="ARN36" s="30"/>
      <c r="ARO36" s="30"/>
      <c r="ARP36" s="30"/>
      <c r="ARQ36" s="30"/>
      <c r="ARR36" s="30"/>
      <c r="ARS36" s="30"/>
      <c r="ART36" s="30"/>
      <c r="ARU36" s="30"/>
      <c r="ARV36" s="30"/>
      <c r="ARW36" s="30"/>
      <c r="ARX36" s="30"/>
      <c r="ARY36" s="30"/>
      <c r="ARZ36" s="30"/>
      <c r="ASA36" s="30"/>
      <c r="ASB36" s="30"/>
      <c r="ASC36" s="30"/>
      <c r="ASD36" s="30"/>
      <c r="ASE36" s="30"/>
      <c r="ASF36" s="30"/>
      <c r="ASG36" s="30"/>
      <c r="ASH36" s="30"/>
      <c r="ASI36" s="30"/>
      <c r="ASJ36" s="30"/>
      <c r="ASK36" s="30"/>
      <c r="ASL36" s="30"/>
      <c r="ASM36" s="30"/>
      <c r="ASN36" s="30"/>
      <c r="ASO36" s="30"/>
      <c r="ASP36" s="30"/>
      <c r="ASQ36" s="30"/>
      <c r="ASR36" s="30"/>
      <c r="ASS36" s="30"/>
      <c r="AST36" s="30"/>
      <c r="ASU36" s="30"/>
      <c r="ASV36" s="30"/>
      <c r="ASW36" s="30"/>
      <c r="ASX36" s="30"/>
      <c r="ASY36" s="30"/>
      <c r="ASZ36" s="30"/>
      <c r="ATA36" s="30"/>
      <c r="ATB36" s="30"/>
      <c r="ATC36" s="30"/>
      <c r="ATD36" s="30"/>
      <c r="ATE36" s="30"/>
      <c r="ATF36" s="30"/>
      <c r="ATG36" s="30"/>
      <c r="ATH36" s="30"/>
      <c r="ATI36" s="30"/>
      <c r="ATJ36" s="30"/>
      <c r="ATK36" s="30"/>
      <c r="ATL36" s="30"/>
      <c r="ATM36" s="30"/>
      <c r="ATN36" s="30"/>
      <c r="ATO36" s="30"/>
      <c r="ATP36" s="30"/>
      <c r="ATQ36" s="30"/>
      <c r="ATR36" s="30"/>
      <c r="ATS36" s="30"/>
      <c r="ATT36" s="30"/>
      <c r="ATU36" s="30"/>
      <c r="ATV36" s="30"/>
      <c r="ATW36" s="30"/>
      <c r="ATX36" s="30"/>
      <c r="ATY36" s="30"/>
      <c r="ATZ36" s="30"/>
      <c r="AUA36" s="30"/>
      <c r="AUB36" s="30"/>
      <c r="AUC36" s="30"/>
      <c r="AUD36" s="30"/>
      <c r="AUE36" s="30"/>
      <c r="AUF36" s="30"/>
      <c r="AUG36" s="30"/>
      <c r="AUH36" s="30"/>
      <c r="AUI36" s="30"/>
      <c r="AUJ36" s="30"/>
      <c r="AUK36" s="30"/>
      <c r="AUL36" s="30"/>
      <c r="AUM36" s="30"/>
      <c r="AUN36" s="30"/>
      <c r="AUO36" s="30"/>
      <c r="AUP36" s="30"/>
      <c r="AUQ36" s="30"/>
      <c r="AUR36" s="30"/>
      <c r="AUS36" s="30"/>
      <c r="AUT36" s="30"/>
      <c r="AUU36" s="30"/>
      <c r="AUV36" s="30"/>
      <c r="AUW36" s="30"/>
      <c r="AUX36" s="30"/>
      <c r="AUY36" s="30"/>
      <c r="AUZ36" s="30"/>
      <c r="AVA36" s="30"/>
      <c r="AVB36" s="30"/>
      <c r="AVC36" s="30"/>
      <c r="AVD36" s="30"/>
      <c r="AVE36" s="30"/>
      <c r="AVF36" s="30"/>
      <c r="AVG36" s="30"/>
      <c r="AVH36" s="30"/>
      <c r="AVI36" s="30"/>
      <c r="AVJ36" s="30"/>
      <c r="AVK36" s="30"/>
      <c r="AVL36" s="30"/>
      <c r="AVM36" s="30"/>
      <c r="AVN36" s="30"/>
      <c r="AVO36" s="30"/>
      <c r="AVP36" s="30"/>
      <c r="AVQ36" s="30"/>
      <c r="AVR36" s="30"/>
      <c r="AVS36" s="30"/>
      <c r="AVT36" s="30"/>
      <c r="AVU36" s="30"/>
      <c r="AVV36" s="30"/>
      <c r="AVW36" s="30"/>
      <c r="AVX36" s="30"/>
      <c r="AVY36" s="30"/>
      <c r="AVZ36" s="30"/>
      <c r="AWA36" s="30"/>
      <c r="AWB36" s="30"/>
      <c r="AWC36" s="30"/>
      <c r="AWD36" s="30"/>
      <c r="AWE36" s="30"/>
      <c r="AWF36" s="30"/>
      <c r="AWG36" s="30"/>
      <c r="AWH36" s="30"/>
      <c r="AWI36" s="30"/>
      <c r="AWJ36" s="30"/>
      <c r="AWK36" s="30"/>
      <c r="AWL36" s="30"/>
      <c r="AWM36" s="30"/>
      <c r="AWN36" s="30"/>
      <c r="AWO36" s="30"/>
      <c r="AWP36" s="30"/>
      <c r="AWQ36" s="30"/>
      <c r="AWR36" s="30"/>
      <c r="AWS36" s="30"/>
      <c r="AWT36" s="30"/>
      <c r="AWU36" s="30"/>
      <c r="AWV36" s="30"/>
      <c r="AWW36" s="30"/>
      <c r="AWX36" s="30"/>
      <c r="AWY36" s="30"/>
      <c r="AWZ36" s="30"/>
      <c r="AXA36" s="30"/>
      <c r="AXB36" s="30"/>
      <c r="AXC36" s="30"/>
      <c r="AXD36" s="30"/>
      <c r="AXE36" s="30"/>
      <c r="AXF36" s="30"/>
      <c r="AXG36" s="30"/>
      <c r="AXH36" s="30"/>
      <c r="AXI36" s="30"/>
      <c r="AXJ36" s="30"/>
      <c r="AXK36" s="30"/>
      <c r="AXL36" s="30"/>
      <c r="AXM36" s="30"/>
      <c r="AXN36" s="30"/>
      <c r="AXO36" s="30"/>
      <c r="AXP36" s="30"/>
      <c r="AXQ36" s="30"/>
      <c r="AXR36" s="30"/>
      <c r="AXS36" s="30"/>
      <c r="AXT36" s="30"/>
      <c r="AXU36" s="30"/>
      <c r="AXV36" s="30"/>
      <c r="AXW36" s="30"/>
      <c r="AXX36" s="30"/>
      <c r="AXY36" s="30"/>
      <c r="AXZ36" s="30"/>
      <c r="AYA36" s="30"/>
      <c r="AYB36" s="30"/>
      <c r="AYC36" s="30"/>
      <c r="AYD36" s="30"/>
      <c r="AYE36" s="30"/>
      <c r="AYF36" s="30"/>
      <c r="AYG36" s="30"/>
      <c r="AYH36" s="30"/>
      <c r="AYI36" s="30"/>
      <c r="AYJ36" s="30"/>
      <c r="AYK36" s="30"/>
      <c r="AYL36" s="30"/>
      <c r="AYM36" s="30"/>
      <c r="AYN36" s="30"/>
      <c r="AYO36" s="30"/>
      <c r="AYP36" s="30"/>
      <c r="AYQ36" s="30"/>
      <c r="AYR36" s="30"/>
      <c r="AYS36" s="30"/>
      <c r="AYT36" s="30"/>
      <c r="AYU36" s="30"/>
      <c r="AYV36" s="30"/>
      <c r="AYW36" s="30"/>
      <c r="AYX36" s="30"/>
      <c r="AYY36" s="30"/>
      <c r="AYZ36" s="30"/>
      <c r="AZA36" s="30"/>
      <c r="AZB36" s="30"/>
      <c r="AZC36" s="30"/>
      <c r="AZD36" s="30"/>
      <c r="AZE36" s="30"/>
      <c r="AZF36" s="30"/>
      <c r="AZG36" s="30"/>
      <c r="AZH36" s="30"/>
      <c r="AZI36" s="30"/>
      <c r="AZJ36" s="30"/>
      <c r="AZK36" s="30"/>
      <c r="AZL36" s="30"/>
      <c r="AZM36" s="30"/>
      <c r="AZN36" s="30"/>
      <c r="AZO36" s="30"/>
      <c r="AZP36" s="30"/>
      <c r="AZQ36" s="30"/>
      <c r="AZR36" s="30"/>
      <c r="AZS36" s="30"/>
      <c r="AZT36" s="30"/>
      <c r="AZU36" s="30"/>
      <c r="AZV36" s="30"/>
      <c r="AZW36" s="30"/>
      <c r="AZX36" s="30"/>
      <c r="AZY36" s="30"/>
      <c r="AZZ36" s="30"/>
      <c r="BAA36" s="30"/>
      <c r="BAB36" s="30"/>
      <c r="BAC36" s="30"/>
      <c r="BAD36" s="30"/>
      <c r="BAE36" s="30"/>
      <c r="BAF36" s="30"/>
      <c r="BAG36" s="30"/>
      <c r="BAH36" s="30"/>
      <c r="BAI36" s="30"/>
      <c r="BAJ36" s="30"/>
      <c r="BAK36" s="30"/>
      <c r="BAL36" s="30"/>
      <c r="BAM36" s="30"/>
      <c r="BAN36" s="30"/>
      <c r="BAO36" s="30"/>
      <c r="BAP36" s="30"/>
      <c r="BAQ36" s="30"/>
      <c r="BAR36" s="30"/>
      <c r="BAS36" s="30"/>
      <c r="BAT36" s="30"/>
      <c r="BAU36" s="30"/>
      <c r="BAV36" s="30"/>
      <c r="BAW36" s="30"/>
      <c r="BAX36" s="30"/>
      <c r="BAY36" s="30"/>
      <c r="BAZ36" s="30"/>
      <c r="BBA36" s="30"/>
      <c r="BBB36" s="30"/>
      <c r="BBC36" s="30"/>
      <c r="BBD36" s="30"/>
      <c r="BBE36" s="30"/>
      <c r="BBF36" s="30"/>
      <c r="BBG36" s="30"/>
      <c r="BBH36" s="30"/>
      <c r="BBI36" s="30"/>
      <c r="BBJ36" s="30"/>
      <c r="BBK36" s="30"/>
      <c r="BBL36" s="30"/>
      <c r="BBM36" s="30"/>
      <c r="BBN36" s="30"/>
      <c r="BBO36" s="30"/>
      <c r="BBP36" s="30"/>
      <c r="BBQ36" s="30"/>
      <c r="BBR36" s="30"/>
      <c r="BBS36" s="30"/>
      <c r="BBT36" s="30"/>
      <c r="BBU36" s="30"/>
      <c r="BBV36" s="30"/>
      <c r="BBW36" s="30"/>
      <c r="BBX36" s="30"/>
      <c r="BBY36" s="30"/>
      <c r="BBZ36" s="30"/>
      <c r="BCA36" s="30"/>
      <c r="BCB36" s="30"/>
      <c r="BCC36" s="30"/>
      <c r="BCD36" s="30"/>
      <c r="BCE36" s="30"/>
      <c r="BCF36" s="30"/>
      <c r="BCG36" s="30"/>
      <c r="BCH36" s="30"/>
      <c r="BCI36" s="30"/>
      <c r="BCJ36" s="30"/>
      <c r="BCK36" s="30"/>
      <c r="BCL36" s="30"/>
      <c r="BCM36" s="30"/>
      <c r="BCN36" s="30"/>
      <c r="BCO36" s="30"/>
      <c r="BCP36" s="30"/>
      <c r="BCQ36" s="30"/>
      <c r="BCR36" s="30"/>
      <c r="BCS36" s="30"/>
      <c r="BCT36" s="30"/>
      <c r="BCU36" s="30"/>
      <c r="BCV36" s="30"/>
      <c r="BCW36" s="30"/>
      <c r="BCX36" s="30"/>
      <c r="BCY36" s="30"/>
      <c r="BCZ36" s="30"/>
      <c r="BDA36" s="30"/>
      <c r="BDB36" s="30"/>
      <c r="BDC36" s="30"/>
      <c r="BDD36" s="30"/>
      <c r="BDE36" s="30"/>
      <c r="BDF36" s="30"/>
      <c r="BDG36" s="30"/>
      <c r="BDH36" s="30"/>
      <c r="BDI36" s="30"/>
      <c r="BDJ36" s="30"/>
      <c r="BDK36" s="30"/>
      <c r="BDL36" s="30"/>
      <c r="BDM36" s="30"/>
      <c r="BDN36" s="30"/>
      <c r="BDO36" s="30"/>
      <c r="BDP36" s="30"/>
      <c r="BDQ36" s="30"/>
      <c r="BDR36" s="30"/>
      <c r="BDS36" s="30"/>
      <c r="BDT36" s="30"/>
      <c r="BDU36" s="30"/>
      <c r="BDV36" s="30"/>
      <c r="BDW36" s="30"/>
      <c r="BDX36" s="30"/>
      <c r="BDY36" s="30"/>
      <c r="BDZ36" s="30"/>
      <c r="BEA36" s="30"/>
      <c r="BEB36" s="30"/>
      <c r="BEC36" s="30"/>
      <c r="BED36" s="30"/>
      <c r="BEE36" s="30"/>
      <c r="BEF36" s="30"/>
      <c r="BEG36" s="30"/>
      <c r="BEH36" s="30"/>
      <c r="BEI36" s="30"/>
      <c r="BEJ36" s="30"/>
      <c r="BEK36" s="30"/>
      <c r="BEL36" s="30"/>
      <c r="BEM36" s="30"/>
      <c r="BEN36" s="30"/>
      <c r="BEO36" s="30"/>
      <c r="BEP36" s="30"/>
      <c r="BEQ36" s="30"/>
      <c r="BER36" s="30"/>
      <c r="BES36" s="30"/>
      <c r="BET36" s="30"/>
      <c r="BEU36" s="30"/>
      <c r="BEV36" s="30"/>
      <c r="BEW36" s="30"/>
      <c r="BEX36" s="30"/>
      <c r="BEY36" s="30"/>
      <c r="BEZ36" s="30"/>
      <c r="BFA36" s="30"/>
      <c r="BFB36" s="30"/>
      <c r="BFC36" s="30"/>
      <c r="BFD36" s="30"/>
      <c r="BFE36" s="30"/>
      <c r="BFF36" s="30"/>
      <c r="BFG36" s="30"/>
      <c r="BFH36" s="30"/>
      <c r="BFI36" s="30"/>
      <c r="BFJ36" s="30"/>
      <c r="BFK36" s="30"/>
      <c r="BFL36" s="30"/>
      <c r="BFM36" s="30"/>
      <c r="BFN36" s="30"/>
      <c r="BFO36" s="30"/>
      <c r="BFP36" s="30"/>
      <c r="BFQ36" s="30"/>
      <c r="BFR36" s="30"/>
      <c r="BFS36" s="30"/>
      <c r="BFT36" s="30"/>
      <c r="BFU36" s="30"/>
      <c r="BFV36" s="30"/>
      <c r="BFW36" s="30"/>
      <c r="BFX36" s="30"/>
      <c r="BFY36" s="30"/>
      <c r="BFZ36" s="30"/>
      <c r="BGA36" s="30"/>
      <c r="BGB36" s="30"/>
      <c r="BGC36" s="30"/>
      <c r="BGD36" s="30"/>
      <c r="BGE36" s="30"/>
      <c r="BGF36" s="30"/>
      <c r="BGG36" s="30"/>
      <c r="BGH36" s="30"/>
      <c r="BGI36" s="30"/>
      <c r="BGJ36" s="30"/>
      <c r="BGK36" s="30"/>
      <c r="BGL36" s="30"/>
      <c r="BGM36" s="30"/>
      <c r="BGN36" s="30"/>
      <c r="BGO36" s="30"/>
      <c r="BGP36" s="30"/>
      <c r="BGQ36" s="30"/>
      <c r="BGR36" s="30"/>
      <c r="BGS36" s="30"/>
      <c r="BGT36" s="30"/>
      <c r="BGU36" s="30"/>
      <c r="BGV36" s="30"/>
      <c r="BGW36" s="30"/>
      <c r="BGX36" s="30"/>
      <c r="BGY36" s="30"/>
      <c r="BGZ36" s="30"/>
      <c r="BHA36" s="30"/>
      <c r="BHB36" s="30"/>
      <c r="BHC36" s="30"/>
      <c r="BHD36" s="30"/>
      <c r="BHE36" s="30"/>
      <c r="BHF36" s="30"/>
      <c r="BHG36" s="30"/>
      <c r="BHH36" s="30"/>
      <c r="BHI36" s="30"/>
      <c r="BHJ36" s="30"/>
      <c r="BHK36" s="30"/>
      <c r="BHL36" s="30"/>
      <c r="BHM36" s="30"/>
      <c r="BHN36" s="30"/>
      <c r="BHO36" s="30"/>
      <c r="BHP36" s="30"/>
      <c r="BHQ36" s="30"/>
      <c r="BHR36" s="30"/>
      <c r="BHS36" s="30"/>
      <c r="BHT36" s="30"/>
      <c r="BHU36" s="30"/>
      <c r="BHV36" s="30"/>
      <c r="BHW36" s="30"/>
      <c r="BHX36" s="30"/>
      <c r="BHY36" s="30"/>
      <c r="BHZ36" s="30"/>
      <c r="BIA36" s="30"/>
      <c r="BIB36" s="30"/>
      <c r="BIC36" s="30"/>
      <c r="BID36" s="30"/>
      <c r="BIE36" s="30"/>
      <c r="BIF36" s="30"/>
      <c r="BIG36" s="30"/>
      <c r="BIH36" s="30"/>
      <c r="BII36" s="30"/>
      <c r="BIJ36" s="30"/>
      <c r="BIK36" s="30"/>
      <c r="BIL36" s="30"/>
      <c r="BIM36" s="30"/>
      <c r="BIN36" s="30"/>
      <c r="BIO36" s="30"/>
      <c r="BIP36" s="30"/>
      <c r="BIQ36" s="30"/>
      <c r="BIR36" s="30"/>
      <c r="BIS36" s="30"/>
      <c r="BIT36" s="30"/>
      <c r="BIU36" s="30"/>
      <c r="BIV36" s="30"/>
      <c r="BIW36" s="30"/>
      <c r="BIX36" s="30"/>
      <c r="BIY36" s="30"/>
      <c r="BIZ36" s="30"/>
      <c r="BJA36" s="30"/>
      <c r="BJB36" s="30"/>
      <c r="BJC36" s="30"/>
      <c r="BJD36" s="30"/>
      <c r="BJE36" s="30"/>
      <c r="BJF36" s="30"/>
      <c r="BJG36" s="30"/>
      <c r="BJH36" s="30"/>
      <c r="BJI36" s="30"/>
      <c r="BJJ36" s="30"/>
      <c r="BJK36" s="30"/>
      <c r="BJL36" s="30"/>
      <c r="BJM36" s="30"/>
      <c r="BJN36" s="30"/>
      <c r="BJO36" s="30"/>
      <c r="BJP36" s="30"/>
      <c r="BJQ36" s="30"/>
      <c r="BJR36" s="30"/>
      <c r="BJS36" s="30"/>
      <c r="BJT36" s="30"/>
      <c r="BJU36" s="30"/>
      <c r="BJV36" s="30"/>
      <c r="BJW36" s="30"/>
      <c r="BJX36" s="30"/>
      <c r="BJY36" s="30"/>
      <c r="BJZ36" s="30"/>
      <c r="BKA36" s="30"/>
      <c r="BKB36" s="30"/>
      <c r="BKC36" s="30"/>
      <c r="BKD36" s="30"/>
      <c r="BKE36" s="30"/>
      <c r="BKF36" s="30"/>
      <c r="BKG36" s="30"/>
      <c r="BKH36" s="30"/>
      <c r="BKI36" s="30"/>
      <c r="BKJ36" s="30"/>
      <c r="BKK36" s="30"/>
      <c r="BKL36" s="30"/>
      <c r="BKM36" s="30"/>
      <c r="BKN36" s="30"/>
      <c r="BKO36" s="30"/>
      <c r="BKP36" s="30"/>
      <c r="BKQ36" s="30"/>
      <c r="BKR36" s="30"/>
      <c r="BKS36" s="30"/>
      <c r="BKT36" s="30"/>
      <c r="BKU36" s="30"/>
      <c r="BKV36" s="30"/>
      <c r="BKW36" s="30"/>
      <c r="BKX36" s="30"/>
      <c r="BKY36" s="30"/>
      <c r="BKZ36" s="30"/>
      <c r="BLA36" s="30"/>
      <c r="BLB36" s="30"/>
      <c r="BLC36" s="30"/>
      <c r="BLD36" s="30"/>
      <c r="BLE36" s="30"/>
      <c r="BLF36" s="30"/>
      <c r="BLG36" s="30"/>
      <c r="BLH36" s="30"/>
      <c r="BLI36" s="30"/>
      <c r="BLJ36" s="30"/>
      <c r="BLK36" s="30"/>
      <c r="BLL36" s="30"/>
      <c r="BLM36" s="30"/>
      <c r="BLN36" s="30"/>
      <c r="BLO36" s="30"/>
      <c r="BLP36" s="30"/>
      <c r="BLQ36" s="30"/>
      <c r="BLR36" s="30"/>
      <c r="BLS36" s="30"/>
      <c r="BLT36" s="30"/>
      <c r="BLU36" s="30"/>
      <c r="BLV36" s="30"/>
      <c r="BLW36" s="30"/>
      <c r="BLX36" s="30"/>
      <c r="BLY36" s="30"/>
      <c r="BLZ36" s="30"/>
      <c r="BMA36" s="30"/>
      <c r="BMB36" s="30"/>
      <c r="BMC36" s="30"/>
      <c r="BMD36" s="30"/>
      <c r="BME36" s="30"/>
      <c r="BMF36" s="30"/>
      <c r="BMG36" s="30"/>
      <c r="BMH36" s="30"/>
      <c r="BMI36" s="30"/>
      <c r="BMJ36" s="30"/>
      <c r="BMK36" s="30"/>
      <c r="BML36" s="30"/>
      <c r="BMM36" s="30"/>
      <c r="BMN36" s="30"/>
      <c r="BMO36" s="30"/>
      <c r="BMP36" s="30"/>
      <c r="BMQ36" s="30"/>
      <c r="BMR36" s="30"/>
      <c r="BMS36" s="30"/>
      <c r="BMT36" s="30"/>
      <c r="BMU36" s="30"/>
      <c r="BMV36" s="30"/>
      <c r="BMW36" s="30"/>
      <c r="BMX36" s="30"/>
      <c r="BMY36" s="30"/>
      <c r="BMZ36" s="30"/>
      <c r="BNA36" s="30"/>
      <c r="BNB36" s="30"/>
      <c r="BNC36" s="30"/>
      <c r="BND36" s="30"/>
      <c r="BNE36" s="30"/>
      <c r="BNF36" s="30"/>
      <c r="BNG36" s="30"/>
      <c r="BNH36" s="30"/>
      <c r="BNI36" s="30"/>
      <c r="BNJ36" s="30"/>
      <c r="BNK36" s="30"/>
      <c r="BNL36" s="30"/>
      <c r="BNM36" s="30"/>
      <c r="BNN36" s="30"/>
      <c r="BNO36" s="30"/>
      <c r="BNP36" s="30"/>
      <c r="BNQ36" s="30"/>
      <c r="BNR36" s="30"/>
      <c r="BNS36" s="30"/>
      <c r="BNT36" s="30"/>
      <c r="BNU36" s="30"/>
      <c r="BNV36" s="30"/>
      <c r="BNW36" s="30"/>
      <c r="BNX36" s="30"/>
      <c r="BNY36" s="30"/>
      <c r="BNZ36" s="30"/>
      <c r="BOA36" s="30"/>
      <c r="BOB36" s="30"/>
      <c r="BOC36" s="30"/>
      <c r="BOD36" s="30"/>
      <c r="BOE36" s="30"/>
      <c r="BOF36" s="30"/>
      <c r="BOG36" s="30"/>
      <c r="BOH36" s="30"/>
      <c r="BOI36" s="30"/>
      <c r="BOJ36" s="30"/>
      <c r="BOK36" s="30"/>
      <c r="BOL36" s="30"/>
      <c r="BOM36" s="30"/>
      <c r="BON36" s="30"/>
      <c r="BOO36" s="30"/>
      <c r="BOP36" s="30"/>
      <c r="BOQ36" s="30"/>
      <c r="BOR36" s="30"/>
      <c r="BOS36" s="30"/>
      <c r="BOT36" s="30"/>
      <c r="BOU36" s="30"/>
      <c r="BOV36" s="30"/>
      <c r="BOW36" s="30"/>
      <c r="BOX36" s="30"/>
      <c r="BOY36" s="30"/>
      <c r="BOZ36" s="30"/>
      <c r="BPA36" s="30"/>
      <c r="BPB36" s="30"/>
      <c r="BPC36" s="30"/>
      <c r="BPD36" s="30"/>
      <c r="BPE36" s="30"/>
      <c r="BPF36" s="30"/>
      <c r="BPG36" s="30"/>
      <c r="BPH36" s="30"/>
      <c r="BPI36" s="30"/>
      <c r="BPJ36" s="30"/>
      <c r="BPK36" s="30"/>
      <c r="BPL36" s="30"/>
      <c r="BPM36" s="30"/>
      <c r="BPN36" s="30"/>
      <c r="BPO36" s="30"/>
      <c r="BPP36" s="30"/>
      <c r="BPQ36" s="30"/>
      <c r="BPR36" s="30"/>
      <c r="BPS36" s="30"/>
      <c r="BPT36" s="30"/>
      <c r="BPU36" s="30"/>
      <c r="BPV36" s="30"/>
      <c r="BPW36" s="30"/>
      <c r="BPX36" s="30"/>
      <c r="BPY36" s="30"/>
      <c r="BPZ36" s="30"/>
      <c r="BQA36" s="30"/>
      <c r="BQB36" s="30"/>
      <c r="BQC36" s="30"/>
      <c r="BQD36" s="30"/>
      <c r="BQE36" s="30"/>
      <c r="BQF36" s="30"/>
      <c r="BQG36" s="30"/>
      <c r="BQH36" s="30"/>
      <c r="BQI36" s="30"/>
      <c r="BQJ36" s="30"/>
      <c r="BQK36" s="30"/>
      <c r="BQL36" s="30"/>
      <c r="BQM36" s="30"/>
      <c r="BQN36" s="30"/>
      <c r="BQO36" s="30"/>
      <c r="BQP36" s="30"/>
      <c r="BQQ36" s="30"/>
      <c r="BQR36" s="30"/>
      <c r="BQS36" s="30"/>
      <c r="BQT36" s="30"/>
      <c r="BQU36" s="30"/>
      <c r="BQV36" s="30"/>
      <c r="BQW36" s="30"/>
      <c r="BQX36" s="30"/>
      <c r="BQY36" s="30"/>
      <c r="BQZ36" s="30"/>
      <c r="BRA36" s="30"/>
      <c r="BRB36" s="30"/>
      <c r="BRC36" s="30"/>
      <c r="BRD36" s="30"/>
      <c r="BRE36" s="30"/>
      <c r="BRF36" s="30"/>
      <c r="BRG36" s="30"/>
      <c r="BRH36" s="30"/>
      <c r="BRI36" s="30"/>
      <c r="BRJ36" s="30"/>
      <c r="BRK36" s="30"/>
      <c r="BRL36" s="30"/>
      <c r="BRM36" s="30"/>
      <c r="BRN36" s="30"/>
      <c r="BRO36" s="30"/>
      <c r="BRP36" s="30"/>
      <c r="BRQ36" s="30"/>
      <c r="BRR36" s="30"/>
      <c r="BRS36" s="30"/>
      <c r="BRT36" s="30"/>
      <c r="BRU36" s="30"/>
      <c r="BRV36" s="30"/>
      <c r="BRW36" s="30"/>
      <c r="BRX36" s="30"/>
      <c r="BRY36" s="30"/>
      <c r="BRZ36" s="30"/>
      <c r="BSA36" s="30"/>
      <c r="BSB36" s="30"/>
      <c r="BSC36" s="30"/>
      <c r="BSD36" s="30"/>
      <c r="BSE36" s="30"/>
      <c r="BSF36" s="30"/>
      <c r="BSG36" s="30"/>
      <c r="BSH36" s="30"/>
      <c r="BSI36" s="30"/>
      <c r="BSJ36" s="30"/>
      <c r="BSK36" s="30"/>
      <c r="BSL36" s="30"/>
      <c r="BSM36" s="30"/>
      <c r="BSN36" s="30"/>
      <c r="BSO36" s="30"/>
      <c r="BSP36" s="30"/>
      <c r="BSQ36" s="30"/>
      <c r="BSR36" s="30"/>
      <c r="BSS36" s="30"/>
      <c r="BST36" s="30"/>
      <c r="BSU36" s="30"/>
      <c r="BSV36" s="30"/>
      <c r="BSW36" s="30"/>
      <c r="BSX36" s="30"/>
      <c r="BSY36" s="30"/>
      <c r="BSZ36" s="30"/>
      <c r="BTA36" s="30"/>
      <c r="BTB36" s="30"/>
      <c r="BTC36" s="30"/>
      <c r="BTD36" s="30"/>
      <c r="BTE36" s="30"/>
      <c r="BTF36" s="30"/>
      <c r="BTG36" s="30"/>
      <c r="BTH36" s="30"/>
      <c r="BTI36" s="30"/>
      <c r="BTJ36" s="30"/>
      <c r="BTK36" s="30"/>
      <c r="BTL36" s="30"/>
      <c r="BTM36" s="30"/>
      <c r="BTN36" s="30"/>
      <c r="BTO36" s="30"/>
      <c r="BTP36" s="30"/>
      <c r="BTQ36" s="30"/>
      <c r="BTR36" s="30"/>
      <c r="BTS36" s="30"/>
      <c r="BTT36" s="30"/>
      <c r="BTU36" s="30"/>
      <c r="BTV36" s="30"/>
      <c r="BTW36" s="30"/>
      <c r="BTX36" s="30"/>
      <c r="BTY36" s="30"/>
      <c r="BTZ36" s="30"/>
      <c r="BUA36" s="30"/>
      <c r="BUB36" s="30"/>
      <c r="BUC36" s="30"/>
      <c r="BUD36" s="30"/>
      <c r="BUE36" s="30"/>
      <c r="BUF36" s="30"/>
      <c r="BUG36" s="30"/>
      <c r="BUH36" s="30"/>
      <c r="BUI36" s="30"/>
      <c r="BUJ36" s="30"/>
      <c r="BUK36" s="30"/>
      <c r="BUL36" s="30"/>
      <c r="BUM36" s="30"/>
      <c r="BUN36" s="30"/>
      <c r="BUO36" s="30"/>
      <c r="BUP36" s="30"/>
      <c r="BUQ36" s="30"/>
      <c r="BUR36" s="30"/>
      <c r="BUS36" s="30"/>
      <c r="BUT36" s="30"/>
      <c r="BUU36" s="30"/>
      <c r="BUV36" s="30"/>
      <c r="BUW36" s="30"/>
      <c r="BUX36" s="30"/>
      <c r="BUY36" s="30"/>
      <c r="BUZ36" s="30"/>
      <c r="BVA36" s="30"/>
      <c r="BVB36" s="30"/>
      <c r="BVC36" s="30"/>
      <c r="BVD36" s="30"/>
      <c r="BVE36" s="30"/>
      <c r="BVF36" s="30"/>
      <c r="BVG36" s="30"/>
      <c r="BVH36" s="30"/>
      <c r="BVI36" s="30"/>
      <c r="BVJ36" s="30"/>
      <c r="BVK36" s="30"/>
      <c r="BVL36" s="30"/>
      <c r="BVM36" s="30"/>
      <c r="BVN36" s="30"/>
      <c r="BVO36" s="30"/>
      <c r="BVP36" s="30"/>
      <c r="BVQ36" s="30"/>
      <c r="BVR36" s="30"/>
      <c r="BVS36" s="30"/>
      <c r="BVT36" s="30"/>
      <c r="BVU36" s="30"/>
      <c r="BVV36" s="30"/>
      <c r="BVW36" s="30"/>
      <c r="BVX36" s="30"/>
      <c r="BVY36" s="30"/>
      <c r="BVZ36" s="30"/>
      <c r="BWA36" s="30"/>
      <c r="BWB36" s="30"/>
      <c r="BWC36" s="30"/>
      <c r="BWD36" s="30"/>
      <c r="BWE36" s="30"/>
      <c r="BWF36" s="30"/>
      <c r="BWG36" s="30"/>
      <c r="BWH36" s="30"/>
      <c r="BWI36" s="30"/>
      <c r="BWJ36" s="30"/>
      <c r="BWK36" s="30"/>
      <c r="BWL36" s="30"/>
      <c r="BWM36" s="30"/>
      <c r="BWN36" s="30"/>
      <c r="BWO36" s="30"/>
      <c r="BWP36" s="30"/>
      <c r="BWQ36" s="30"/>
      <c r="BWR36" s="30"/>
      <c r="BWS36" s="30"/>
      <c r="BWT36" s="30"/>
      <c r="BWU36" s="30"/>
      <c r="BWV36" s="30"/>
      <c r="BWW36" s="30"/>
      <c r="BWX36" s="30"/>
      <c r="BWY36" s="30"/>
      <c r="BWZ36" s="30"/>
      <c r="BXA36" s="30"/>
      <c r="BXB36" s="30"/>
      <c r="BXC36" s="30"/>
      <c r="BXD36" s="30"/>
      <c r="BXE36" s="30"/>
      <c r="BXF36" s="30"/>
      <c r="BXG36" s="30"/>
      <c r="BXH36" s="30"/>
      <c r="BXI36" s="30"/>
      <c r="BXJ36" s="30"/>
      <c r="BXK36" s="30"/>
      <c r="BXL36" s="30"/>
      <c r="BXM36" s="30"/>
      <c r="BXN36" s="30"/>
      <c r="BXO36" s="30"/>
      <c r="BXP36" s="30"/>
      <c r="BXQ36" s="30"/>
      <c r="BXR36" s="30"/>
      <c r="BXS36" s="30"/>
      <c r="BXT36" s="30"/>
      <c r="BXU36" s="30"/>
      <c r="BXV36" s="30"/>
      <c r="BXW36" s="30"/>
      <c r="BXX36" s="30"/>
      <c r="BXY36" s="30"/>
      <c r="BXZ36" s="30"/>
      <c r="BYA36" s="30"/>
      <c r="BYB36" s="30"/>
      <c r="BYC36" s="30"/>
      <c r="BYD36" s="30"/>
      <c r="BYE36" s="30"/>
      <c r="BYF36" s="30"/>
      <c r="BYG36" s="30"/>
      <c r="BYH36" s="30"/>
      <c r="BYI36" s="30"/>
      <c r="BYJ36" s="30"/>
      <c r="BYK36" s="30"/>
      <c r="BYL36" s="30"/>
      <c r="BYM36" s="30"/>
      <c r="BYN36" s="30"/>
      <c r="BYO36" s="30"/>
      <c r="BYP36" s="30"/>
      <c r="BYQ36" s="30"/>
      <c r="BYR36" s="30"/>
      <c r="BYS36" s="30"/>
      <c r="BYT36" s="30"/>
      <c r="BYU36" s="30"/>
      <c r="BYV36" s="30"/>
      <c r="BYW36" s="30"/>
      <c r="BYX36" s="30"/>
      <c r="BYY36" s="30"/>
      <c r="BYZ36" s="30"/>
      <c r="BZA36" s="30"/>
      <c r="BZB36" s="30"/>
      <c r="BZC36" s="30"/>
      <c r="BZD36" s="30"/>
      <c r="BZE36" s="30"/>
      <c r="BZF36" s="30"/>
      <c r="BZG36" s="30"/>
      <c r="BZH36" s="30"/>
      <c r="BZI36" s="30"/>
      <c r="BZJ36" s="30"/>
      <c r="BZK36" s="30"/>
      <c r="BZL36" s="30"/>
      <c r="BZM36" s="30"/>
      <c r="BZN36" s="30"/>
      <c r="BZO36" s="30"/>
      <c r="BZP36" s="30"/>
      <c r="BZQ36" s="30"/>
      <c r="BZR36" s="30"/>
      <c r="BZS36" s="30"/>
      <c r="BZT36" s="30"/>
      <c r="BZU36" s="30"/>
      <c r="BZV36" s="30"/>
      <c r="BZW36" s="30"/>
      <c r="BZX36" s="30"/>
      <c r="BZY36" s="30"/>
      <c r="BZZ36" s="30"/>
      <c r="CAA36" s="30"/>
      <c r="CAB36" s="30"/>
      <c r="CAC36" s="30"/>
      <c r="CAD36" s="30"/>
      <c r="CAE36" s="30"/>
      <c r="CAF36" s="30"/>
      <c r="CAG36" s="30"/>
      <c r="CAH36" s="30"/>
      <c r="CAI36" s="30"/>
      <c r="CAJ36" s="30"/>
      <c r="CAK36" s="30"/>
      <c r="CAL36" s="30"/>
      <c r="CAM36" s="30"/>
      <c r="CAN36" s="30"/>
      <c r="CAO36" s="30"/>
      <c r="CAP36" s="30"/>
      <c r="CAQ36" s="30"/>
      <c r="CAR36" s="30"/>
      <c r="CAS36" s="30"/>
      <c r="CAT36" s="30"/>
      <c r="CAU36" s="30"/>
      <c r="CAV36" s="30"/>
      <c r="CAW36" s="30"/>
      <c r="CAX36" s="30"/>
      <c r="CAY36" s="30"/>
      <c r="CAZ36" s="30"/>
      <c r="CBA36" s="30"/>
      <c r="CBB36" s="30"/>
      <c r="CBC36" s="30"/>
      <c r="CBD36" s="30"/>
      <c r="CBE36" s="30"/>
      <c r="CBF36" s="30"/>
      <c r="CBG36" s="30"/>
      <c r="CBH36" s="30"/>
      <c r="CBI36" s="30"/>
      <c r="CBJ36" s="30"/>
      <c r="CBK36" s="30"/>
      <c r="CBL36" s="30"/>
      <c r="CBM36" s="30"/>
      <c r="CBN36" s="30"/>
      <c r="CBO36" s="30"/>
      <c r="CBP36" s="30"/>
      <c r="CBQ36" s="30"/>
      <c r="CBR36" s="30"/>
      <c r="CBS36" s="30"/>
      <c r="CBT36" s="30"/>
      <c r="CBU36" s="30"/>
      <c r="CBV36" s="30"/>
      <c r="CBW36" s="30"/>
      <c r="CBX36" s="30"/>
      <c r="CBY36" s="30"/>
      <c r="CBZ36" s="30"/>
      <c r="CCA36" s="30"/>
      <c r="CCB36" s="30"/>
      <c r="CCC36" s="30"/>
      <c r="CCD36" s="30"/>
      <c r="CCE36" s="30"/>
      <c r="CCF36" s="30"/>
      <c r="CCG36" s="30"/>
      <c r="CCH36" s="30"/>
      <c r="CCI36" s="30"/>
      <c r="CCJ36" s="30"/>
      <c r="CCK36" s="30"/>
      <c r="CCL36" s="30"/>
      <c r="CCM36" s="30"/>
      <c r="CCN36" s="30"/>
      <c r="CCO36" s="30"/>
      <c r="CCP36" s="30"/>
      <c r="CCQ36" s="30"/>
      <c r="CCR36" s="30"/>
      <c r="CCS36" s="30"/>
      <c r="CCT36" s="30"/>
      <c r="CCU36" s="30"/>
      <c r="CCV36" s="30"/>
      <c r="CCW36" s="30"/>
      <c r="CCX36" s="30"/>
      <c r="CCY36" s="30"/>
      <c r="CCZ36" s="30"/>
      <c r="CDA36" s="30"/>
      <c r="CDB36" s="30"/>
      <c r="CDC36" s="30"/>
      <c r="CDD36" s="30"/>
      <c r="CDE36" s="30"/>
      <c r="CDF36" s="30"/>
      <c r="CDG36" s="30"/>
      <c r="CDH36" s="30"/>
      <c r="CDI36" s="30"/>
      <c r="CDJ36" s="30"/>
      <c r="CDK36" s="30"/>
      <c r="CDL36" s="30"/>
      <c r="CDM36" s="30"/>
      <c r="CDN36" s="30"/>
      <c r="CDO36" s="30"/>
      <c r="CDP36" s="30"/>
      <c r="CDQ36" s="30"/>
      <c r="CDR36" s="30"/>
      <c r="CDS36" s="30"/>
      <c r="CDT36" s="30"/>
      <c r="CDU36" s="30"/>
      <c r="CDV36" s="30"/>
      <c r="CDW36" s="30"/>
      <c r="CDX36" s="30"/>
      <c r="CDY36" s="30"/>
      <c r="CDZ36" s="30"/>
      <c r="CEA36" s="30"/>
      <c r="CEB36" s="30"/>
      <c r="CEC36" s="30"/>
      <c r="CED36" s="30"/>
      <c r="CEE36" s="30"/>
      <c r="CEF36" s="30"/>
      <c r="CEG36" s="30"/>
      <c r="CEH36" s="30"/>
      <c r="CEI36" s="30"/>
      <c r="CEJ36" s="30"/>
      <c r="CEK36" s="30"/>
      <c r="CEL36" s="30"/>
      <c r="CEM36" s="30"/>
      <c r="CEN36" s="30"/>
      <c r="CEO36" s="30"/>
      <c r="CEP36" s="30"/>
      <c r="CEQ36" s="30"/>
      <c r="CER36" s="30"/>
      <c r="CES36" s="30"/>
      <c r="CET36" s="30"/>
      <c r="CEU36" s="30"/>
      <c r="CEV36" s="30"/>
      <c r="CEW36" s="30"/>
      <c r="CEX36" s="30"/>
      <c r="CEY36" s="30"/>
      <c r="CEZ36" s="30"/>
      <c r="CFA36" s="30"/>
      <c r="CFB36" s="30"/>
      <c r="CFC36" s="30"/>
      <c r="CFD36" s="30"/>
      <c r="CFE36" s="30"/>
      <c r="CFF36" s="30"/>
      <c r="CFG36" s="30"/>
      <c r="CFH36" s="30"/>
      <c r="CFI36" s="30"/>
      <c r="CFJ36" s="30"/>
      <c r="CFK36" s="30"/>
      <c r="CFL36" s="30"/>
      <c r="CFM36" s="30"/>
      <c r="CFN36" s="30"/>
      <c r="CFO36" s="30"/>
      <c r="CFP36" s="30"/>
      <c r="CFQ36" s="30"/>
      <c r="CFR36" s="30"/>
      <c r="CFS36" s="30"/>
      <c r="CFT36" s="30"/>
      <c r="CFU36" s="30"/>
      <c r="CFV36" s="30"/>
      <c r="CFW36" s="30"/>
      <c r="CFX36" s="30"/>
      <c r="CFY36" s="30"/>
      <c r="CFZ36" s="30"/>
      <c r="CGA36" s="30"/>
      <c r="CGB36" s="30"/>
      <c r="CGC36" s="30"/>
      <c r="CGD36" s="30"/>
      <c r="CGE36" s="30"/>
      <c r="CGF36" s="30"/>
      <c r="CGG36" s="30"/>
      <c r="CGH36" s="30"/>
      <c r="CGI36" s="30"/>
      <c r="CGJ36" s="30"/>
      <c r="CGK36" s="30"/>
      <c r="CGL36" s="30"/>
      <c r="CGM36" s="30"/>
      <c r="CGN36" s="30"/>
      <c r="CGO36" s="30"/>
      <c r="CGP36" s="30"/>
      <c r="CGQ36" s="30"/>
      <c r="CGR36" s="30"/>
      <c r="CGS36" s="30"/>
      <c r="CGT36" s="30"/>
      <c r="CGU36" s="30"/>
      <c r="CGV36" s="30"/>
      <c r="CGW36" s="30"/>
      <c r="CGX36" s="30"/>
      <c r="CGY36" s="30"/>
      <c r="CGZ36" s="30"/>
      <c r="CHA36" s="30"/>
      <c r="CHB36" s="30"/>
      <c r="CHC36" s="30"/>
      <c r="CHD36" s="30"/>
      <c r="CHE36" s="30"/>
      <c r="CHF36" s="30"/>
      <c r="CHG36" s="30"/>
      <c r="CHH36" s="30"/>
      <c r="CHI36" s="30"/>
      <c r="CHJ36" s="30"/>
      <c r="CHK36" s="30"/>
      <c r="CHL36" s="30"/>
      <c r="CHM36" s="30"/>
      <c r="CHN36" s="30"/>
      <c r="CHO36" s="30"/>
      <c r="CHP36" s="30"/>
      <c r="CHQ36" s="30"/>
      <c r="CHR36" s="30"/>
      <c r="CHS36" s="30"/>
      <c r="CHT36" s="30"/>
      <c r="CHU36" s="30"/>
      <c r="CHV36" s="30"/>
      <c r="CHW36" s="30"/>
      <c r="CHX36" s="30"/>
      <c r="CHY36" s="30"/>
      <c r="CHZ36" s="30"/>
      <c r="CIA36" s="30"/>
      <c r="CIB36" s="30"/>
      <c r="CIC36" s="30"/>
      <c r="CID36" s="30"/>
      <c r="CIE36" s="30"/>
      <c r="CIF36" s="30"/>
      <c r="CIG36" s="30"/>
      <c r="CIH36" s="30"/>
      <c r="CII36" s="30"/>
      <c r="CIJ36" s="30"/>
      <c r="CIK36" s="30"/>
      <c r="CIL36" s="30"/>
      <c r="CIM36" s="30"/>
      <c r="CIN36" s="30"/>
      <c r="CIO36" s="30"/>
      <c r="CIP36" s="30"/>
      <c r="CIQ36" s="30"/>
      <c r="CIR36" s="30"/>
      <c r="CIS36" s="30"/>
      <c r="CIT36" s="30"/>
      <c r="CIU36" s="30"/>
      <c r="CIV36" s="30"/>
      <c r="CIW36" s="30"/>
      <c r="CIX36" s="30"/>
      <c r="CIY36" s="30"/>
      <c r="CIZ36" s="30"/>
      <c r="CJA36" s="30"/>
      <c r="CJB36" s="30"/>
      <c r="CJC36" s="30"/>
      <c r="CJD36" s="30"/>
      <c r="CJE36" s="30"/>
      <c r="CJF36" s="30"/>
      <c r="CJG36" s="30"/>
      <c r="CJH36" s="30"/>
      <c r="CJI36" s="30"/>
      <c r="CJJ36" s="30"/>
      <c r="CJK36" s="30"/>
      <c r="CJL36" s="30"/>
      <c r="CJM36" s="30"/>
      <c r="CJN36" s="30"/>
      <c r="CJO36" s="30"/>
      <c r="CJP36" s="30"/>
      <c r="CJQ36" s="30"/>
      <c r="CJR36" s="30"/>
      <c r="CJS36" s="30"/>
      <c r="CJT36" s="30"/>
      <c r="CJU36" s="30"/>
      <c r="CJV36" s="30"/>
      <c r="CJW36" s="30"/>
      <c r="CJX36" s="30"/>
      <c r="CJY36" s="30"/>
      <c r="CJZ36" s="30"/>
      <c r="CKA36" s="30"/>
      <c r="CKB36" s="30"/>
      <c r="CKC36" s="30"/>
      <c r="CKD36" s="30"/>
      <c r="CKE36" s="30"/>
      <c r="CKF36" s="30"/>
      <c r="CKG36" s="30"/>
      <c r="CKH36" s="30"/>
      <c r="CKI36" s="30"/>
      <c r="CKJ36" s="30"/>
      <c r="CKK36" s="30"/>
      <c r="CKL36" s="30"/>
      <c r="CKM36" s="30"/>
      <c r="CKN36" s="30"/>
      <c r="CKO36" s="30"/>
      <c r="CKP36" s="30"/>
      <c r="CKQ36" s="30"/>
      <c r="CKR36" s="30"/>
      <c r="CKS36" s="30"/>
      <c r="CKT36" s="30"/>
      <c r="CKU36" s="30"/>
      <c r="CKV36" s="30"/>
      <c r="CKW36" s="30"/>
      <c r="CKX36" s="30"/>
      <c r="CKY36" s="30"/>
      <c r="CKZ36" s="30"/>
      <c r="CLA36" s="30"/>
      <c r="CLB36" s="30"/>
      <c r="CLC36" s="30"/>
      <c r="CLD36" s="30"/>
      <c r="CLE36" s="30"/>
      <c r="CLF36" s="30"/>
      <c r="CLG36" s="30"/>
      <c r="CLH36" s="30"/>
      <c r="CLI36" s="30"/>
      <c r="CLJ36" s="30"/>
      <c r="CLK36" s="30"/>
      <c r="CLL36" s="30"/>
      <c r="CLM36" s="30"/>
      <c r="CLN36" s="30"/>
      <c r="CLO36" s="30"/>
      <c r="CLP36" s="30"/>
      <c r="CLQ36" s="30"/>
      <c r="CLR36" s="30"/>
      <c r="CLS36" s="30"/>
      <c r="CLT36" s="30"/>
      <c r="CLU36" s="30"/>
      <c r="CLV36" s="30"/>
      <c r="CLW36" s="30"/>
      <c r="CLX36" s="30"/>
      <c r="CLY36" s="30"/>
      <c r="CLZ36" s="30"/>
      <c r="CMA36" s="30"/>
      <c r="CMB36" s="30"/>
      <c r="CMC36" s="30"/>
      <c r="CMD36" s="30"/>
      <c r="CME36" s="30"/>
      <c r="CMF36" s="30"/>
      <c r="CMG36" s="30"/>
      <c r="CMH36" s="30"/>
      <c r="CMI36" s="30"/>
      <c r="CMJ36" s="30"/>
      <c r="CMK36" s="30"/>
      <c r="CML36" s="30"/>
      <c r="CMM36" s="30"/>
      <c r="CMN36" s="30"/>
      <c r="CMO36" s="30"/>
      <c r="CMP36" s="30"/>
      <c r="CMQ36" s="30"/>
      <c r="CMR36" s="30"/>
      <c r="CMS36" s="30"/>
      <c r="CMT36" s="30"/>
      <c r="CMU36" s="30"/>
      <c r="CMV36" s="30"/>
      <c r="CMW36" s="30"/>
      <c r="CMX36" s="30"/>
      <c r="CMY36" s="30"/>
      <c r="CMZ36" s="30"/>
      <c r="CNA36" s="30"/>
      <c r="CNB36" s="30"/>
      <c r="CNC36" s="30"/>
      <c r="CND36" s="30"/>
      <c r="CNE36" s="30"/>
      <c r="CNF36" s="30"/>
      <c r="CNG36" s="30"/>
      <c r="CNH36" s="30"/>
      <c r="CNI36" s="30"/>
      <c r="CNJ36" s="30"/>
      <c r="CNK36" s="30"/>
      <c r="CNL36" s="30"/>
      <c r="CNM36" s="30"/>
      <c r="CNN36" s="30"/>
      <c r="CNO36" s="30"/>
      <c r="CNP36" s="30"/>
      <c r="CNQ36" s="30"/>
      <c r="CNR36" s="30"/>
      <c r="CNS36" s="30"/>
      <c r="CNT36" s="30"/>
      <c r="CNU36" s="30"/>
      <c r="CNV36" s="30"/>
      <c r="CNW36" s="30"/>
      <c r="CNX36" s="30"/>
      <c r="CNY36" s="30"/>
      <c r="CNZ36" s="30"/>
      <c r="COA36" s="30"/>
      <c r="COB36" s="30"/>
      <c r="COC36" s="30"/>
      <c r="COD36" s="30"/>
      <c r="COE36" s="30"/>
      <c r="COF36" s="30"/>
      <c r="COG36" s="30"/>
      <c r="COH36" s="30"/>
      <c r="COI36" s="30"/>
      <c r="COJ36" s="30"/>
      <c r="COK36" s="30"/>
      <c r="COL36" s="30"/>
      <c r="COM36" s="30"/>
      <c r="CON36" s="30"/>
      <c r="COO36" s="30"/>
      <c r="COP36" s="30"/>
      <c r="COQ36" s="30"/>
      <c r="COR36" s="30"/>
      <c r="COS36" s="30"/>
      <c r="COT36" s="30"/>
      <c r="COU36" s="30"/>
      <c r="COV36" s="30"/>
      <c r="COW36" s="30"/>
      <c r="COX36" s="30"/>
      <c r="COY36" s="30"/>
      <c r="COZ36" s="30"/>
      <c r="CPA36" s="30"/>
      <c r="CPB36" s="30"/>
      <c r="CPC36" s="30"/>
      <c r="CPD36" s="30"/>
      <c r="CPE36" s="30"/>
      <c r="CPF36" s="30"/>
      <c r="CPG36" s="30"/>
      <c r="CPH36" s="30"/>
      <c r="CPI36" s="30"/>
      <c r="CPJ36" s="30"/>
      <c r="CPK36" s="30"/>
      <c r="CPL36" s="30"/>
      <c r="CPM36" s="30"/>
      <c r="CPN36" s="30"/>
      <c r="CPO36" s="30"/>
      <c r="CPP36" s="30"/>
      <c r="CPQ36" s="30"/>
      <c r="CPR36" s="30"/>
      <c r="CPS36" s="30"/>
      <c r="CPT36" s="30"/>
      <c r="CPU36" s="30"/>
      <c r="CPV36" s="30"/>
      <c r="CPW36" s="30"/>
      <c r="CPX36" s="30"/>
      <c r="CPY36" s="30"/>
      <c r="CPZ36" s="30"/>
      <c r="CQA36" s="30"/>
      <c r="CQB36" s="30"/>
      <c r="CQC36" s="30"/>
      <c r="CQD36" s="30"/>
      <c r="CQE36" s="30"/>
      <c r="CQF36" s="30"/>
      <c r="CQG36" s="30"/>
      <c r="CQH36" s="30"/>
      <c r="CQI36" s="30"/>
      <c r="CQJ36" s="30"/>
      <c r="CQK36" s="30"/>
      <c r="CQL36" s="30"/>
      <c r="CQM36" s="30"/>
      <c r="CQN36" s="30"/>
      <c r="CQO36" s="30"/>
      <c r="CQP36" s="30"/>
      <c r="CQQ36" s="30"/>
      <c r="CQR36" s="30"/>
      <c r="CQS36" s="30"/>
      <c r="CQT36" s="30"/>
      <c r="CQU36" s="30"/>
      <c r="CQV36" s="30"/>
      <c r="CQW36" s="30"/>
      <c r="CQX36" s="30"/>
      <c r="CQY36" s="30"/>
      <c r="CQZ36" s="30"/>
      <c r="CRA36" s="30"/>
      <c r="CRB36" s="30"/>
      <c r="CRC36" s="30"/>
      <c r="CRD36" s="30"/>
      <c r="CRE36" s="30"/>
      <c r="CRF36" s="30"/>
      <c r="CRG36" s="30"/>
      <c r="CRH36" s="30"/>
      <c r="CRI36" s="30"/>
      <c r="CRJ36" s="30"/>
      <c r="CRK36" s="30"/>
      <c r="CRL36" s="30"/>
      <c r="CRM36" s="30"/>
      <c r="CRN36" s="30"/>
      <c r="CRO36" s="30"/>
      <c r="CRP36" s="30"/>
      <c r="CRQ36" s="30"/>
      <c r="CRR36" s="30"/>
      <c r="CRS36" s="30"/>
      <c r="CRT36" s="30"/>
      <c r="CRU36" s="30"/>
      <c r="CRV36" s="30"/>
      <c r="CRW36" s="30"/>
      <c r="CRX36" s="30"/>
      <c r="CRY36" s="30"/>
      <c r="CRZ36" s="30"/>
      <c r="CSA36" s="30"/>
      <c r="CSB36" s="30"/>
      <c r="CSC36" s="30"/>
      <c r="CSD36" s="30"/>
      <c r="CSE36" s="30"/>
      <c r="CSF36" s="30"/>
      <c r="CSG36" s="30"/>
      <c r="CSH36" s="30"/>
      <c r="CSI36" s="30"/>
      <c r="CSJ36" s="30"/>
      <c r="CSK36" s="30"/>
      <c r="CSL36" s="30"/>
      <c r="CSM36" s="30"/>
      <c r="CSN36" s="30"/>
      <c r="CSO36" s="30"/>
      <c r="CSP36" s="30"/>
      <c r="CSQ36" s="30"/>
      <c r="CSR36" s="30"/>
      <c r="CSS36" s="30"/>
      <c r="CST36" s="30"/>
      <c r="CSU36" s="30"/>
      <c r="CSV36" s="30"/>
      <c r="CSW36" s="30"/>
      <c r="CSX36" s="30"/>
      <c r="CSY36" s="30"/>
      <c r="CSZ36" s="30"/>
      <c r="CTA36" s="30"/>
      <c r="CTB36" s="30"/>
      <c r="CTC36" s="30"/>
      <c r="CTD36" s="30"/>
      <c r="CTE36" s="30"/>
      <c r="CTF36" s="30"/>
      <c r="CTG36" s="30"/>
      <c r="CTH36" s="30"/>
      <c r="CTI36" s="30"/>
      <c r="CTJ36" s="30"/>
      <c r="CTK36" s="30"/>
      <c r="CTL36" s="30"/>
      <c r="CTM36" s="30"/>
      <c r="CTN36" s="30"/>
      <c r="CTO36" s="30"/>
      <c r="CTP36" s="30"/>
      <c r="CTQ36" s="30"/>
      <c r="CTR36" s="30"/>
      <c r="CTS36" s="30"/>
      <c r="CTT36" s="30"/>
      <c r="CTU36" s="30"/>
      <c r="CTV36" s="30"/>
      <c r="CTW36" s="30"/>
      <c r="CTX36" s="30"/>
      <c r="CTY36" s="30"/>
      <c r="CTZ36" s="30"/>
      <c r="CUA36" s="30"/>
      <c r="CUB36" s="30"/>
      <c r="CUC36" s="30"/>
      <c r="CUD36" s="30"/>
      <c r="CUE36" s="30"/>
      <c r="CUF36" s="30"/>
      <c r="CUG36" s="30"/>
      <c r="CUH36" s="30"/>
      <c r="CUI36" s="30"/>
      <c r="CUJ36" s="30"/>
      <c r="CUK36" s="30"/>
      <c r="CUL36" s="30"/>
      <c r="CUM36" s="30"/>
      <c r="CUN36" s="30"/>
      <c r="CUO36" s="30"/>
      <c r="CUP36" s="30"/>
      <c r="CUQ36" s="30"/>
      <c r="CUR36" s="30"/>
      <c r="CUS36" s="30"/>
      <c r="CUT36" s="30"/>
      <c r="CUU36" s="30"/>
      <c r="CUV36" s="30"/>
      <c r="CUW36" s="30"/>
      <c r="CUX36" s="30"/>
      <c r="CUY36" s="30"/>
      <c r="CUZ36" s="30"/>
      <c r="CVA36" s="30"/>
      <c r="CVB36" s="30"/>
      <c r="CVC36" s="30"/>
      <c r="CVD36" s="30"/>
      <c r="CVE36" s="30"/>
      <c r="CVF36" s="30"/>
      <c r="CVG36" s="30"/>
      <c r="CVH36" s="30"/>
      <c r="CVI36" s="30"/>
      <c r="CVJ36" s="30"/>
      <c r="CVK36" s="30"/>
      <c r="CVL36" s="30"/>
      <c r="CVM36" s="30"/>
      <c r="CVN36" s="30"/>
      <c r="CVO36" s="30"/>
      <c r="CVP36" s="30"/>
      <c r="CVQ36" s="30"/>
      <c r="CVR36" s="30"/>
      <c r="CVS36" s="30"/>
      <c r="CVT36" s="30"/>
      <c r="CVU36" s="30"/>
      <c r="CVV36" s="30"/>
      <c r="CVW36" s="30"/>
      <c r="CVX36" s="30"/>
      <c r="CVY36" s="30"/>
      <c r="CVZ36" s="30"/>
      <c r="CWA36" s="30"/>
      <c r="CWB36" s="30"/>
      <c r="CWC36" s="30"/>
      <c r="CWD36" s="30"/>
      <c r="CWE36" s="30"/>
      <c r="CWF36" s="30"/>
      <c r="CWG36" s="30"/>
      <c r="CWH36" s="30"/>
      <c r="CWI36" s="30"/>
      <c r="CWJ36" s="30"/>
      <c r="CWK36" s="30"/>
      <c r="CWL36" s="30"/>
      <c r="CWM36" s="30"/>
      <c r="CWN36" s="30"/>
      <c r="CWO36" s="30"/>
      <c r="CWP36" s="30"/>
      <c r="CWQ36" s="30"/>
      <c r="CWR36" s="30"/>
      <c r="CWS36" s="30"/>
      <c r="CWT36" s="30"/>
      <c r="CWU36" s="30"/>
      <c r="CWV36" s="30"/>
      <c r="CWW36" s="30"/>
      <c r="CWX36" s="30"/>
      <c r="CWY36" s="30"/>
      <c r="CWZ36" s="30"/>
      <c r="CXA36" s="30"/>
      <c r="CXB36" s="30"/>
      <c r="CXC36" s="30"/>
      <c r="CXD36" s="30"/>
      <c r="CXE36" s="30"/>
      <c r="CXF36" s="30"/>
      <c r="CXG36" s="30"/>
      <c r="CXH36" s="30"/>
      <c r="CXI36" s="30"/>
      <c r="CXJ36" s="30"/>
      <c r="CXK36" s="30"/>
      <c r="CXL36" s="30"/>
      <c r="CXM36" s="30"/>
      <c r="CXN36" s="30"/>
      <c r="CXO36" s="30"/>
      <c r="CXP36" s="30"/>
      <c r="CXQ36" s="30"/>
      <c r="CXR36" s="30"/>
      <c r="CXS36" s="30"/>
      <c r="CXT36" s="30"/>
      <c r="CXU36" s="30"/>
      <c r="CXV36" s="30"/>
      <c r="CXW36" s="30"/>
      <c r="CXX36" s="30"/>
      <c r="CXY36" s="30"/>
      <c r="CXZ36" s="30"/>
      <c r="CYA36" s="30"/>
      <c r="CYB36" s="30"/>
      <c r="CYC36" s="30"/>
      <c r="CYD36" s="30"/>
      <c r="CYE36" s="30"/>
      <c r="CYF36" s="30"/>
      <c r="CYG36" s="30"/>
      <c r="CYH36" s="30"/>
      <c r="CYI36" s="30"/>
      <c r="CYJ36" s="30"/>
      <c r="CYK36" s="30"/>
      <c r="CYL36" s="30"/>
      <c r="CYM36" s="30"/>
      <c r="CYN36" s="30"/>
      <c r="CYO36" s="30"/>
      <c r="CYP36" s="30"/>
      <c r="CYQ36" s="30"/>
      <c r="CYR36" s="30"/>
      <c r="CYS36" s="30"/>
      <c r="CYT36" s="30"/>
      <c r="CYU36" s="30"/>
      <c r="CYV36" s="30"/>
      <c r="CYW36" s="30"/>
      <c r="CYX36" s="30"/>
      <c r="CYY36" s="30"/>
      <c r="CYZ36" s="30"/>
      <c r="CZA36" s="30"/>
      <c r="CZB36" s="30"/>
      <c r="CZC36" s="30"/>
      <c r="CZD36" s="30"/>
      <c r="CZE36" s="30"/>
      <c r="CZF36" s="30"/>
      <c r="CZG36" s="30"/>
      <c r="CZH36" s="30"/>
      <c r="CZI36" s="30"/>
      <c r="CZJ36" s="30"/>
      <c r="CZK36" s="30"/>
      <c r="CZL36" s="30"/>
      <c r="CZM36" s="30"/>
      <c r="CZN36" s="30"/>
      <c r="CZO36" s="30"/>
      <c r="CZP36" s="30"/>
      <c r="CZQ36" s="30"/>
      <c r="CZR36" s="30"/>
      <c r="CZS36" s="30"/>
      <c r="CZT36" s="30"/>
      <c r="CZU36" s="30"/>
      <c r="CZV36" s="30"/>
      <c r="CZW36" s="30"/>
      <c r="CZX36" s="30"/>
      <c r="CZY36" s="30"/>
      <c r="CZZ36" s="30"/>
      <c r="DAA36" s="30"/>
      <c r="DAB36" s="30"/>
      <c r="DAC36" s="30"/>
      <c r="DAD36" s="30"/>
      <c r="DAE36" s="30"/>
      <c r="DAF36" s="30"/>
      <c r="DAG36" s="30"/>
      <c r="DAH36" s="30"/>
      <c r="DAI36" s="30"/>
      <c r="DAJ36" s="30"/>
      <c r="DAK36" s="30"/>
      <c r="DAL36" s="30"/>
      <c r="DAM36" s="30"/>
      <c r="DAN36" s="30"/>
      <c r="DAO36" s="30"/>
      <c r="DAP36" s="30"/>
      <c r="DAQ36" s="30"/>
      <c r="DAR36" s="30"/>
      <c r="DAS36" s="30"/>
      <c r="DAT36" s="30"/>
      <c r="DAU36" s="30"/>
      <c r="DAV36" s="30"/>
      <c r="DAW36" s="30"/>
      <c r="DAX36" s="30"/>
      <c r="DAY36" s="30"/>
      <c r="DAZ36" s="30"/>
      <c r="DBA36" s="30"/>
      <c r="DBB36" s="30"/>
      <c r="DBC36" s="30"/>
      <c r="DBD36" s="30"/>
      <c r="DBE36" s="30"/>
      <c r="DBF36" s="30"/>
      <c r="DBG36" s="30"/>
      <c r="DBH36" s="30"/>
      <c r="DBI36" s="30"/>
      <c r="DBJ36" s="30"/>
      <c r="DBK36" s="30"/>
      <c r="DBL36" s="30"/>
      <c r="DBM36" s="30"/>
      <c r="DBN36" s="30"/>
      <c r="DBO36" s="30"/>
      <c r="DBP36" s="30"/>
      <c r="DBQ36" s="30"/>
      <c r="DBR36" s="30"/>
      <c r="DBS36" s="30"/>
      <c r="DBT36" s="30"/>
      <c r="DBU36" s="30"/>
      <c r="DBV36" s="30"/>
      <c r="DBW36" s="30"/>
      <c r="DBX36" s="30"/>
      <c r="DBY36" s="30"/>
      <c r="DBZ36" s="30"/>
      <c r="DCA36" s="30"/>
      <c r="DCB36" s="30"/>
      <c r="DCC36" s="30"/>
      <c r="DCD36" s="30"/>
      <c r="DCE36" s="30"/>
      <c r="DCF36" s="30"/>
      <c r="DCG36" s="30"/>
      <c r="DCH36" s="30"/>
      <c r="DCI36" s="30"/>
      <c r="DCJ36" s="30"/>
      <c r="DCK36" s="30"/>
      <c r="DCL36" s="30"/>
      <c r="DCM36" s="30"/>
      <c r="DCN36" s="30"/>
      <c r="DCO36" s="30"/>
      <c r="DCP36" s="30"/>
      <c r="DCQ36" s="30"/>
      <c r="DCR36" s="30"/>
      <c r="DCS36" s="30"/>
      <c r="DCT36" s="30"/>
      <c r="DCU36" s="30"/>
      <c r="DCV36" s="30"/>
      <c r="DCW36" s="30"/>
      <c r="DCX36" s="30"/>
      <c r="DCY36" s="30"/>
      <c r="DCZ36" s="30"/>
      <c r="DDA36" s="30"/>
      <c r="DDB36" s="30"/>
      <c r="DDC36" s="30"/>
      <c r="DDD36" s="30"/>
      <c r="DDE36" s="30"/>
      <c r="DDF36" s="30"/>
      <c r="DDG36" s="30"/>
      <c r="DDH36" s="30"/>
      <c r="DDI36" s="30"/>
      <c r="DDJ36" s="30"/>
      <c r="DDK36" s="30"/>
      <c r="DDL36" s="30"/>
      <c r="DDM36" s="30"/>
      <c r="DDN36" s="30"/>
      <c r="DDO36" s="30"/>
      <c r="DDP36" s="30"/>
      <c r="DDQ36" s="30"/>
      <c r="DDR36" s="30"/>
      <c r="DDS36" s="30"/>
      <c r="DDT36" s="30"/>
      <c r="DDU36" s="30"/>
      <c r="DDV36" s="30"/>
      <c r="DDW36" s="30"/>
      <c r="DDX36" s="30"/>
      <c r="DDY36" s="30"/>
      <c r="DDZ36" s="30"/>
      <c r="DEA36" s="30"/>
      <c r="DEB36" s="30"/>
      <c r="DEC36" s="30"/>
      <c r="DED36" s="30"/>
      <c r="DEE36" s="30"/>
      <c r="DEF36" s="30"/>
      <c r="DEG36" s="30"/>
      <c r="DEH36" s="30"/>
      <c r="DEI36" s="30"/>
      <c r="DEJ36" s="30"/>
      <c r="DEK36" s="30"/>
      <c r="DEL36" s="30"/>
      <c r="DEM36" s="30"/>
      <c r="DEN36" s="30"/>
      <c r="DEO36" s="30"/>
      <c r="DEP36" s="30"/>
      <c r="DEQ36" s="30"/>
      <c r="DER36" s="30"/>
      <c r="DES36" s="30"/>
      <c r="DET36" s="30"/>
      <c r="DEU36" s="30"/>
      <c r="DEV36" s="30"/>
      <c r="DEW36" s="30"/>
      <c r="DEX36" s="30"/>
      <c r="DEY36" s="30"/>
      <c r="DEZ36" s="30"/>
      <c r="DFA36" s="30"/>
      <c r="DFB36" s="30"/>
      <c r="DFC36" s="30"/>
      <c r="DFD36" s="30"/>
      <c r="DFE36" s="30"/>
      <c r="DFF36" s="30"/>
      <c r="DFG36" s="30"/>
      <c r="DFH36" s="30"/>
      <c r="DFI36" s="30"/>
      <c r="DFJ36" s="30"/>
      <c r="DFK36" s="30"/>
      <c r="DFL36" s="30"/>
      <c r="DFM36" s="30"/>
      <c r="DFN36" s="30"/>
      <c r="DFO36" s="30"/>
      <c r="DFP36" s="30"/>
      <c r="DFQ36" s="30"/>
      <c r="DFR36" s="30"/>
      <c r="DFS36" s="30"/>
      <c r="DFT36" s="30"/>
      <c r="DFU36" s="30"/>
      <c r="DFV36" s="30"/>
      <c r="DFW36" s="30"/>
      <c r="DFX36" s="30"/>
      <c r="DFY36" s="30"/>
      <c r="DFZ36" s="30"/>
      <c r="DGA36" s="30"/>
      <c r="DGB36" s="30"/>
      <c r="DGC36" s="30"/>
      <c r="DGD36" s="30"/>
      <c r="DGE36" s="30"/>
      <c r="DGF36" s="30"/>
      <c r="DGG36" s="30"/>
      <c r="DGH36" s="30"/>
      <c r="DGI36" s="30"/>
      <c r="DGJ36" s="30"/>
      <c r="DGK36" s="30"/>
      <c r="DGL36" s="30"/>
      <c r="DGM36" s="30"/>
      <c r="DGN36" s="30"/>
      <c r="DGO36" s="30"/>
      <c r="DGP36" s="30"/>
      <c r="DGQ36" s="30"/>
      <c r="DGR36" s="30"/>
      <c r="DGS36" s="30"/>
      <c r="DGT36" s="30"/>
      <c r="DGU36" s="30"/>
      <c r="DGV36" s="30"/>
      <c r="DGW36" s="30"/>
      <c r="DGX36" s="30"/>
      <c r="DGY36" s="30"/>
      <c r="DGZ36" s="30"/>
      <c r="DHA36" s="30"/>
      <c r="DHB36" s="30"/>
      <c r="DHC36" s="30"/>
      <c r="DHD36" s="30"/>
      <c r="DHE36" s="30"/>
      <c r="DHF36" s="30"/>
      <c r="DHG36" s="30"/>
      <c r="DHH36" s="30"/>
      <c r="DHI36" s="30"/>
      <c r="DHJ36" s="30"/>
      <c r="DHK36" s="30"/>
      <c r="DHL36" s="30"/>
      <c r="DHM36" s="30"/>
      <c r="DHN36" s="30"/>
      <c r="DHO36" s="30"/>
      <c r="DHP36" s="30"/>
      <c r="DHQ36" s="30"/>
      <c r="DHR36" s="30"/>
      <c r="DHS36" s="30"/>
      <c r="DHT36" s="30"/>
      <c r="DHU36" s="30"/>
      <c r="DHV36" s="30"/>
      <c r="DHW36" s="30"/>
      <c r="DHX36" s="30"/>
      <c r="DHY36" s="30"/>
      <c r="DHZ36" s="30"/>
      <c r="DIA36" s="30"/>
      <c r="DIB36" s="30"/>
      <c r="DIC36" s="30"/>
      <c r="DID36" s="30"/>
      <c r="DIE36" s="30"/>
      <c r="DIF36" s="30"/>
      <c r="DIG36" s="30"/>
      <c r="DIH36" s="30"/>
      <c r="DII36" s="30"/>
      <c r="DIJ36" s="30"/>
      <c r="DIK36" s="30"/>
      <c r="DIL36" s="30"/>
      <c r="DIM36" s="30"/>
      <c r="DIN36" s="30"/>
      <c r="DIO36" s="30"/>
      <c r="DIP36" s="30"/>
      <c r="DIQ36" s="30"/>
      <c r="DIR36" s="30"/>
      <c r="DIS36" s="30"/>
      <c r="DIT36" s="30"/>
      <c r="DIU36" s="30"/>
      <c r="DIV36" s="30"/>
      <c r="DIW36" s="30"/>
      <c r="DIX36" s="30"/>
      <c r="DIY36" s="30"/>
      <c r="DIZ36" s="30"/>
      <c r="DJA36" s="30"/>
      <c r="DJB36" s="30"/>
      <c r="DJC36" s="30"/>
      <c r="DJD36" s="30"/>
      <c r="DJE36" s="30"/>
      <c r="DJF36" s="30"/>
      <c r="DJG36" s="30"/>
      <c r="DJH36" s="30"/>
      <c r="DJI36" s="30"/>
      <c r="DJJ36" s="30"/>
      <c r="DJK36" s="30"/>
      <c r="DJL36" s="30"/>
      <c r="DJM36" s="30"/>
      <c r="DJN36" s="30"/>
      <c r="DJO36" s="30"/>
      <c r="DJP36" s="30"/>
      <c r="DJQ36" s="30"/>
      <c r="DJR36" s="30"/>
      <c r="DJS36" s="30"/>
      <c r="DJT36" s="30"/>
      <c r="DJU36" s="30"/>
      <c r="DJV36" s="30"/>
      <c r="DJW36" s="30"/>
      <c r="DJX36" s="30"/>
      <c r="DJY36" s="30"/>
      <c r="DJZ36" s="30"/>
      <c r="DKA36" s="30"/>
      <c r="DKB36" s="30"/>
      <c r="DKC36" s="30"/>
      <c r="DKD36" s="30"/>
      <c r="DKE36" s="30"/>
      <c r="DKF36" s="30"/>
      <c r="DKG36" s="30"/>
      <c r="DKH36" s="30"/>
      <c r="DKI36" s="30"/>
      <c r="DKJ36" s="30"/>
      <c r="DKK36" s="30"/>
      <c r="DKL36" s="30"/>
      <c r="DKM36" s="30"/>
      <c r="DKN36" s="30"/>
      <c r="DKO36" s="30"/>
      <c r="DKP36" s="30"/>
      <c r="DKQ36" s="30"/>
      <c r="DKR36" s="30"/>
      <c r="DKS36" s="30"/>
      <c r="DKT36" s="30"/>
      <c r="DKU36" s="30"/>
      <c r="DKV36" s="30"/>
      <c r="DKW36" s="30"/>
      <c r="DKX36" s="30"/>
      <c r="DKY36" s="30"/>
      <c r="DKZ36" s="30"/>
      <c r="DLA36" s="30"/>
      <c r="DLB36" s="30"/>
      <c r="DLC36" s="30"/>
      <c r="DLD36" s="30"/>
      <c r="DLE36" s="30"/>
      <c r="DLF36" s="30"/>
      <c r="DLG36" s="30"/>
      <c r="DLH36" s="30"/>
      <c r="DLI36" s="30"/>
      <c r="DLJ36" s="30"/>
      <c r="DLK36" s="30"/>
      <c r="DLL36" s="30"/>
      <c r="DLM36" s="30"/>
      <c r="DLN36" s="30"/>
      <c r="DLO36" s="30"/>
      <c r="DLP36" s="30"/>
      <c r="DLQ36" s="30"/>
      <c r="DLR36" s="30"/>
      <c r="DLS36" s="30"/>
      <c r="DLT36" s="30"/>
      <c r="DLU36" s="30"/>
      <c r="DLV36" s="30"/>
      <c r="DLW36" s="30"/>
      <c r="DLX36" s="30"/>
      <c r="DLY36" s="30"/>
      <c r="DLZ36" s="30"/>
      <c r="DMA36" s="30"/>
      <c r="DMB36" s="30"/>
      <c r="DMC36" s="30"/>
      <c r="DMD36" s="30"/>
      <c r="DME36" s="30"/>
      <c r="DMF36" s="30"/>
      <c r="DMG36" s="30"/>
      <c r="DMH36" s="30"/>
      <c r="DMI36" s="30"/>
      <c r="DMJ36" s="30"/>
      <c r="DMK36" s="30"/>
      <c r="DML36" s="30"/>
      <c r="DMM36" s="30"/>
      <c r="DMN36" s="30"/>
      <c r="DMO36" s="30"/>
      <c r="DMP36" s="30"/>
      <c r="DMQ36" s="30"/>
      <c r="DMR36" s="30"/>
      <c r="DMS36" s="30"/>
      <c r="DMT36" s="30"/>
      <c r="DMU36" s="30"/>
      <c r="DMV36" s="30"/>
      <c r="DMW36" s="30"/>
      <c r="DMX36" s="30"/>
      <c r="DMY36" s="30"/>
      <c r="DMZ36" s="30"/>
      <c r="DNA36" s="30"/>
      <c r="DNB36" s="30"/>
      <c r="DNC36" s="30"/>
      <c r="DND36" s="30"/>
      <c r="DNE36" s="30"/>
      <c r="DNF36" s="30"/>
      <c r="DNG36" s="30"/>
      <c r="DNH36" s="30"/>
      <c r="DNI36" s="30"/>
      <c r="DNJ36" s="30"/>
      <c r="DNK36" s="30"/>
      <c r="DNL36" s="30"/>
      <c r="DNM36" s="30"/>
      <c r="DNN36" s="30"/>
      <c r="DNO36" s="30"/>
      <c r="DNP36" s="30"/>
      <c r="DNQ36" s="30"/>
      <c r="DNR36" s="30"/>
      <c r="DNS36" s="30"/>
      <c r="DNT36" s="30"/>
      <c r="DNU36" s="30"/>
      <c r="DNV36" s="30"/>
      <c r="DNW36" s="30"/>
      <c r="DNX36" s="30"/>
      <c r="DNY36" s="30"/>
      <c r="DNZ36" s="30"/>
      <c r="DOA36" s="30"/>
      <c r="DOB36" s="30"/>
      <c r="DOC36" s="30"/>
      <c r="DOD36" s="30"/>
      <c r="DOE36" s="30"/>
      <c r="DOF36" s="30"/>
      <c r="DOG36" s="30"/>
      <c r="DOH36" s="30"/>
      <c r="DOI36" s="30"/>
      <c r="DOJ36" s="30"/>
      <c r="DOK36" s="30"/>
      <c r="DOL36" s="30"/>
      <c r="DOM36" s="30"/>
      <c r="DON36" s="30"/>
      <c r="DOO36" s="30"/>
      <c r="DOP36" s="30"/>
      <c r="DOQ36" s="30"/>
      <c r="DOR36" s="30"/>
      <c r="DOS36" s="30"/>
      <c r="DOT36" s="30"/>
      <c r="DOU36" s="30"/>
      <c r="DOV36" s="30"/>
      <c r="DOW36" s="30"/>
      <c r="DOX36" s="30"/>
      <c r="DOY36" s="30"/>
      <c r="DOZ36" s="30"/>
      <c r="DPA36" s="30"/>
      <c r="DPB36" s="30"/>
      <c r="DPC36" s="30"/>
      <c r="DPD36" s="30"/>
      <c r="DPE36" s="30"/>
      <c r="DPF36" s="30"/>
      <c r="DPG36" s="30"/>
      <c r="DPH36" s="30"/>
      <c r="DPI36" s="30"/>
      <c r="DPJ36" s="30"/>
      <c r="DPK36" s="30"/>
      <c r="DPL36" s="30"/>
      <c r="DPM36" s="30"/>
      <c r="DPN36" s="30"/>
      <c r="DPO36" s="30"/>
      <c r="DPP36" s="30"/>
      <c r="DPQ36" s="30"/>
      <c r="DPR36" s="30"/>
      <c r="DPS36" s="30"/>
      <c r="DPT36" s="30"/>
      <c r="DPU36" s="30"/>
      <c r="DPV36" s="30"/>
      <c r="DPW36" s="30"/>
      <c r="DPX36" s="30"/>
      <c r="DPY36" s="30"/>
      <c r="DPZ36" s="30"/>
      <c r="DQA36" s="30"/>
      <c r="DQB36" s="30"/>
      <c r="DQC36" s="30"/>
      <c r="DQD36" s="30"/>
      <c r="DQE36" s="30"/>
      <c r="DQF36" s="30"/>
      <c r="DQG36" s="30"/>
      <c r="DQH36" s="30"/>
      <c r="DQI36" s="30"/>
      <c r="DQJ36" s="30"/>
      <c r="DQK36" s="30"/>
      <c r="DQL36" s="30"/>
      <c r="DQM36" s="30"/>
      <c r="DQN36" s="30"/>
      <c r="DQO36" s="30"/>
      <c r="DQP36" s="30"/>
      <c r="DQQ36" s="30"/>
      <c r="DQR36" s="30"/>
      <c r="DQS36" s="30"/>
      <c r="DQT36" s="30"/>
      <c r="DQU36" s="30"/>
      <c r="DQV36" s="30"/>
      <c r="DQW36" s="30"/>
      <c r="DQX36" s="30"/>
      <c r="DQY36" s="30"/>
      <c r="DQZ36" s="30"/>
      <c r="DRA36" s="30"/>
      <c r="DRB36" s="30"/>
      <c r="DRC36" s="30"/>
      <c r="DRD36" s="30"/>
      <c r="DRE36" s="30"/>
      <c r="DRF36" s="30"/>
      <c r="DRG36" s="30"/>
      <c r="DRH36" s="30"/>
      <c r="DRI36" s="30"/>
      <c r="DRJ36" s="30"/>
      <c r="DRK36" s="30"/>
      <c r="DRL36" s="30"/>
      <c r="DRM36" s="30"/>
      <c r="DRN36" s="30"/>
      <c r="DRO36" s="30"/>
      <c r="DRP36" s="30"/>
      <c r="DRQ36" s="30"/>
      <c r="DRR36" s="30"/>
      <c r="DRS36" s="30"/>
      <c r="DRT36" s="30"/>
      <c r="DRU36" s="30"/>
      <c r="DRV36" s="30"/>
      <c r="DRW36" s="30"/>
      <c r="DRX36" s="30"/>
      <c r="DRY36" s="30"/>
      <c r="DRZ36" s="30"/>
      <c r="DSA36" s="30"/>
      <c r="DSB36" s="30"/>
      <c r="DSC36" s="30"/>
      <c r="DSD36" s="30"/>
      <c r="DSE36" s="30"/>
      <c r="DSF36" s="30"/>
      <c r="DSG36" s="30"/>
      <c r="DSH36" s="30"/>
      <c r="DSI36" s="30"/>
      <c r="DSJ36" s="30"/>
      <c r="DSK36" s="30"/>
      <c r="DSL36" s="30"/>
      <c r="DSM36" s="30"/>
      <c r="DSN36" s="30"/>
      <c r="DSO36" s="30"/>
      <c r="DSP36" s="30"/>
      <c r="DSQ36" s="30"/>
      <c r="DSR36" s="30"/>
      <c r="DSS36" s="30"/>
      <c r="DST36" s="30"/>
      <c r="DSU36" s="30"/>
      <c r="DSV36" s="30"/>
      <c r="DSW36" s="30"/>
      <c r="DSX36" s="30"/>
      <c r="DSY36" s="30"/>
      <c r="DSZ36" s="30"/>
      <c r="DTA36" s="30"/>
      <c r="DTB36" s="30"/>
      <c r="DTC36" s="30"/>
      <c r="DTD36" s="30"/>
      <c r="DTE36" s="30"/>
      <c r="DTF36" s="30"/>
      <c r="DTG36" s="30"/>
      <c r="DTH36" s="30"/>
      <c r="DTI36" s="30"/>
      <c r="DTJ36" s="30"/>
      <c r="DTK36" s="30"/>
      <c r="DTL36" s="30"/>
      <c r="DTM36" s="30"/>
      <c r="DTN36" s="30"/>
      <c r="DTO36" s="30"/>
      <c r="DTP36" s="30"/>
      <c r="DTQ36" s="30"/>
      <c r="DTR36" s="30"/>
      <c r="DTS36" s="30"/>
      <c r="DTT36" s="30"/>
      <c r="DTU36" s="30"/>
      <c r="DTV36" s="30"/>
      <c r="DTW36" s="30"/>
      <c r="DTX36" s="30"/>
      <c r="DTY36" s="30"/>
      <c r="DTZ36" s="30"/>
      <c r="DUA36" s="30"/>
      <c r="DUB36" s="30"/>
      <c r="DUC36" s="30"/>
      <c r="DUD36" s="30"/>
      <c r="DUE36" s="30"/>
      <c r="DUF36" s="30"/>
      <c r="DUG36" s="30"/>
      <c r="DUH36" s="30"/>
      <c r="DUI36" s="30"/>
      <c r="DUJ36" s="30"/>
      <c r="DUK36" s="30"/>
      <c r="DUL36" s="30"/>
      <c r="DUM36" s="30"/>
      <c r="DUN36" s="30"/>
      <c r="DUO36" s="30"/>
      <c r="DUP36" s="30"/>
      <c r="DUQ36" s="30"/>
      <c r="DUR36" s="30"/>
      <c r="DUS36" s="30"/>
      <c r="DUT36" s="30"/>
      <c r="DUU36" s="30"/>
      <c r="DUV36" s="30"/>
      <c r="DUW36" s="30"/>
      <c r="DUX36" s="30"/>
      <c r="DUY36" s="30"/>
      <c r="DUZ36" s="30"/>
      <c r="DVA36" s="30"/>
      <c r="DVB36" s="30"/>
      <c r="DVC36" s="30"/>
      <c r="DVD36" s="30"/>
      <c r="DVE36" s="30"/>
      <c r="DVF36" s="30"/>
      <c r="DVG36" s="30"/>
      <c r="DVH36" s="30"/>
      <c r="DVI36" s="30"/>
      <c r="DVJ36" s="30"/>
      <c r="DVK36" s="30"/>
      <c r="DVL36" s="30"/>
      <c r="DVM36" s="30"/>
      <c r="DVN36" s="30"/>
      <c r="DVO36" s="30"/>
      <c r="DVP36" s="30"/>
      <c r="DVQ36" s="30"/>
      <c r="DVR36" s="30"/>
      <c r="DVS36" s="30"/>
      <c r="DVT36" s="30"/>
      <c r="DVU36" s="30"/>
      <c r="DVV36" s="30"/>
      <c r="DVW36" s="30"/>
      <c r="DVX36" s="30"/>
      <c r="DVY36" s="30"/>
      <c r="DVZ36" s="30"/>
      <c r="DWA36" s="30"/>
      <c r="DWB36" s="30"/>
      <c r="DWC36" s="30"/>
      <c r="DWD36" s="30"/>
      <c r="DWE36" s="30"/>
      <c r="DWF36" s="30"/>
      <c r="DWG36" s="30"/>
      <c r="DWH36" s="30"/>
      <c r="DWI36" s="30"/>
      <c r="DWJ36" s="30"/>
      <c r="DWK36" s="30"/>
      <c r="DWL36" s="30"/>
      <c r="DWM36" s="30"/>
      <c r="DWN36" s="30"/>
      <c r="DWO36" s="30"/>
      <c r="DWP36" s="30"/>
      <c r="DWQ36" s="30"/>
      <c r="DWR36" s="30"/>
      <c r="DWS36" s="30"/>
      <c r="DWT36" s="30"/>
      <c r="DWU36" s="30"/>
      <c r="DWV36" s="30"/>
      <c r="DWW36" s="30"/>
      <c r="DWX36" s="30"/>
      <c r="DWY36" s="30"/>
      <c r="DWZ36" s="30"/>
      <c r="DXA36" s="30"/>
      <c r="DXB36" s="30"/>
      <c r="DXC36" s="30"/>
      <c r="DXD36" s="30"/>
      <c r="DXE36" s="30"/>
      <c r="DXF36" s="30"/>
      <c r="DXG36" s="30"/>
      <c r="DXH36" s="30"/>
      <c r="DXI36" s="30"/>
      <c r="DXJ36" s="30"/>
      <c r="DXK36" s="30"/>
      <c r="DXL36" s="30"/>
      <c r="DXM36" s="30"/>
      <c r="DXN36" s="30"/>
      <c r="DXO36" s="30"/>
      <c r="DXP36" s="30"/>
      <c r="DXQ36" s="30"/>
      <c r="DXR36" s="30"/>
      <c r="DXS36" s="30"/>
      <c r="DXT36" s="30"/>
      <c r="DXU36" s="30"/>
      <c r="DXV36" s="30"/>
      <c r="DXW36" s="30"/>
      <c r="DXX36" s="30"/>
      <c r="DXY36" s="30"/>
      <c r="DXZ36" s="30"/>
      <c r="DYA36" s="30"/>
      <c r="DYB36" s="30"/>
      <c r="DYC36" s="30"/>
      <c r="DYD36" s="30"/>
      <c r="DYE36" s="30"/>
      <c r="DYF36" s="30"/>
      <c r="DYG36" s="30"/>
      <c r="DYH36" s="30"/>
      <c r="DYI36" s="30"/>
      <c r="DYJ36" s="30"/>
      <c r="DYK36" s="30"/>
      <c r="DYL36" s="30"/>
      <c r="DYM36" s="30"/>
      <c r="DYN36" s="30"/>
      <c r="DYO36" s="30"/>
      <c r="DYP36" s="30"/>
      <c r="DYQ36" s="30"/>
      <c r="DYR36" s="30"/>
      <c r="DYS36" s="30"/>
      <c r="DYT36" s="30"/>
      <c r="DYU36" s="30"/>
      <c r="DYV36" s="30"/>
      <c r="DYW36" s="30"/>
      <c r="DYX36" s="30"/>
      <c r="DYY36" s="30"/>
      <c r="DYZ36" s="30"/>
      <c r="DZA36" s="30"/>
      <c r="DZB36" s="30"/>
      <c r="DZC36" s="30"/>
      <c r="DZD36" s="30"/>
      <c r="DZE36" s="30"/>
      <c r="DZF36" s="30"/>
      <c r="DZG36" s="30"/>
      <c r="DZH36" s="30"/>
      <c r="DZI36" s="30"/>
      <c r="DZJ36" s="30"/>
      <c r="DZK36" s="30"/>
      <c r="DZL36" s="30"/>
      <c r="DZM36" s="30"/>
      <c r="DZN36" s="30"/>
      <c r="DZO36" s="30"/>
      <c r="DZP36" s="30"/>
      <c r="DZQ36" s="30"/>
      <c r="DZR36" s="30"/>
      <c r="DZS36" s="30"/>
      <c r="DZT36" s="30"/>
      <c r="DZU36" s="30"/>
      <c r="DZV36" s="30"/>
      <c r="DZW36" s="30"/>
      <c r="DZX36" s="30"/>
      <c r="DZY36" s="30"/>
      <c r="DZZ36" s="30"/>
      <c r="EAA36" s="30"/>
      <c r="EAB36" s="30"/>
      <c r="EAC36" s="30"/>
      <c r="EAD36" s="30"/>
      <c r="EAE36" s="30"/>
      <c r="EAF36" s="30"/>
      <c r="EAG36" s="30"/>
      <c r="EAH36" s="30"/>
      <c r="EAI36" s="30"/>
      <c r="EAJ36" s="30"/>
      <c r="EAK36" s="30"/>
      <c r="EAL36" s="30"/>
      <c r="EAM36" s="30"/>
      <c r="EAN36" s="30"/>
      <c r="EAO36" s="30"/>
      <c r="EAP36" s="30"/>
      <c r="EAQ36" s="30"/>
      <c r="EAR36" s="30"/>
      <c r="EAS36" s="30"/>
      <c r="EAT36" s="30"/>
      <c r="EAU36" s="30"/>
      <c r="EAV36" s="30"/>
      <c r="EAW36" s="30"/>
      <c r="EAX36" s="30"/>
      <c r="EAY36" s="30"/>
      <c r="EAZ36" s="30"/>
      <c r="EBA36" s="30"/>
      <c r="EBB36" s="30"/>
      <c r="EBC36" s="30"/>
      <c r="EBD36" s="30"/>
      <c r="EBE36" s="30"/>
      <c r="EBF36" s="30"/>
      <c r="EBG36" s="30"/>
      <c r="EBH36" s="30"/>
      <c r="EBI36" s="30"/>
      <c r="EBJ36" s="30"/>
      <c r="EBK36" s="30"/>
      <c r="EBL36" s="30"/>
      <c r="EBM36" s="30"/>
      <c r="EBN36" s="30"/>
      <c r="EBO36" s="30"/>
      <c r="EBP36" s="30"/>
      <c r="EBQ36" s="30"/>
      <c r="EBR36" s="30"/>
      <c r="EBS36" s="30"/>
      <c r="EBT36" s="30"/>
      <c r="EBU36" s="30"/>
      <c r="EBV36" s="30"/>
      <c r="EBW36" s="30"/>
      <c r="EBX36" s="30"/>
      <c r="EBY36" s="30"/>
      <c r="EBZ36" s="30"/>
      <c r="ECA36" s="30"/>
      <c r="ECB36" s="30"/>
      <c r="ECC36" s="30"/>
      <c r="ECD36" s="30"/>
      <c r="ECE36" s="30"/>
      <c r="ECF36" s="30"/>
      <c r="ECG36" s="30"/>
      <c r="ECH36" s="30"/>
      <c r="ECI36" s="30"/>
      <c r="ECJ36" s="30"/>
      <c r="ECK36" s="30"/>
      <c r="ECL36" s="30"/>
      <c r="ECM36" s="30"/>
      <c r="ECN36" s="30"/>
      <c r="ECO36" s="30"/>
      <c r="ECP36" s="30"/>
      <c r="ECQ36" s="30"/>
      <c r="ECR36" s="30"/>
      <c r="ECS36" s="30"/>
      <c r="ECT36" s="30"/>
      <c r="ECU36" s="30"/>
      <c r="ECV36" s="30"/>
      <c r="ECW36" s="30"/>
      <c r="ECX36" s="30"/>
      <c r="ECY36" s="30"/>
      <c r="ECZ36" s="30"/>
      <c r="EDA36" s="30"/>
      <c r="EDB36" s="30"/>
      <c r="EDC36" s="30"/>
      <c r="EDD36" s="30"/>
      <c r="EDE36" s="30"/>
      <c r="EDF36" s="30"/>
      <c r="EDG36" s="30"/>
      <c r="EDH36" s="30"/>
      <c r="EDI36" s="30"/>
      <c r="EDJ36" s="30"/>
      <c r="EDK36" s="30"/>
      <c r="EDL36" s="30"/>
      <c r="EDM36" s="30"/>
      <c r="EDN36" s="30"/>
      <c r="EDO36" s="30"/>
      <c r="EDP36" s="30"/>
      <c r="EDQ36" s="30"/>
      <c r="EDR36" s="30"/>
      <c r="EDS36" s="30"/>
      <c r="EDT36" s="30"/>
      <c r="EDU36" s="30"/>
      <c r="EDV36" s="30"/>
      <c r="EDW36" s="30"/>
      <c r="EDX36" s="30"/>
      <c r="EDY36" s="30"/>
      <c r="EDZ36" s="30"/>
      <c r="EEA36" s="30"/>
      <c r="EEB36" s="30"/>
      <c r="EEC36" s="30"/>
      <c r="EED36" s="30"/>
      <c r="EEE36" s="30"/>
      <c r="EEF36" s="30"/>
      <c r="EEG36" s="30"/>
      <c r="EEH36" s="30"/>
      <c r="EEI36" s="30"/>
      <c r="EEJ36" s="30"/>
      <c r="EEK36" s="30"/>
      <c r="EEL36" s="30"/>
      <c r="EEM36" s="30"/>
      <c r="EEN36" s="30"/>
      <c r="EEO36" s="30"/>
      <c r="EEP36" s="30"/>
      <c r="EEQ36" s="30"/>
      <c r="EER36" s="30"/>
      <c r="EES36" s="30"/>
      <c r="EET36" s="30"/>
      <c r="EEU36" s="30"/>
      <c r="EEV36" s="30"/>
      <c r="EEW36" s="30"/>
      <c r="EEX36" s="30"/>
      <c r="EEY36" s="30"/>
      <c r="EEZ36" s="30"/>
      <c r="EFA36" s="30"/>
      <c r="EFB36" s="30"/>
      <c r="EFC36" s="30"/>
      <c r="EFD36" s="30"/>
      <c r="EFE36" s="30"/>
      <c r="EFF36" s="30"/>
      <c r="EFG36" s="30"/>
      <c r="EFH36" s="30"/>
      <c r="EFI36" s="30"/>
      <c r="EFJ36" s="30"/>
      <c r="EFK36" s="30"/>
      <c r="EFL36" s="30"/>
      <c r="EFM36" s="30"/>
      <c r="EFN36" s="30"/>
      <c r="EFO36" s="30"/>
      <c r="EFP36" s="30"/>
      <c r="EFQ36" s="30"/>
      <c r="EFR36" s="30"/>
      <c r="EFS36" s="30"/>
      <c r="EFT36" s="30"/>
      <c r="EFU36" s="30"/>
      <c r="EFV36" s="30"/>
      <c r="EFW36" s="30"/>
      <c r="EFX36" s="30"/>
      <c r="EFY36" s="30"/>
      <c r="EFZ36" s="30"/>
      <c r="EGA36" s="30"/>
      <c r="EGB36" s="30"/>
      <c r="EGC36" s="30"/>
      <c r="EGD36" s="30"/>
      <c r="EGE36" s="30"/>
      <c r="EGF36" s="30"/>
      <c r="EGG36" s="30"/>
      <c r="EGH36" s="30"/>
      <c r="EGI36" s="30"/>
      <c r="EGJ36" s="30"/>
      <c r="EGK36" s="30"/>
      <c r="EGL36" s="30"/>
      <c r="EGM36" s="30"/>
      <c r="EGN36" s="30"/>
      <c r="EGO36" s="30"/>
      <c r="EGP36" s="30"/>
      <c r="EGQ36" s="30"/>
      <c r="EGR36" s="30"/>
      <c r="EGS36" s="30"/>
      <c r="EGT36" s="30"/>
      <c r="EGU36" s="30"/>
      <c r="EGV36" s="30"/>
      <c r="EGW36" s="30"/>
      <c r="EGX36" s="30"/>
      <c r="EGY36" s="30"/>
      <c r="EGZ36" s="30"/>
      <c r="EHA36" s="30"/>
      <c r="EHB36" s="30"/>
      <c r="EHC36" s="30"/>
      <c r="EHD36" s="30"/>
      <c r="EHE36" s="30"/>
      <c r="EHF36" s="30"/>
      <c r="EHG36" s="30"/>
      <c r="EHH36" s="30"/>
      <c r="EHI36" s="30"/>
      <c r="EHJ36" s="30"/>
      <c r="EHK36" s="30"/>
      <c r="EHL36" s="30"/>
      <c r="EHM36" s="30"/>
      <c r="EHN36" s="30"/>
      <c r="EHO36" s="30"/>
      <c r="EHP36" s="30"/>
      <c r="EHQ36" s="30"/>
      <c r="EHR36" s="30"/>
      <c r="EHS36" s="30"/>
      <c r="EHT36" s="30"/>
      <c r="EHU36" s="30"/>
      <c r="EHV36" s="30"/>
      <c r="EHW36" s="30"/>
      <c r="EHX36" s="30"/>
      <c r="EHY36" s="30"/>
      <c r="EHZ36" s="30"/>
      <c r="EIA36" s="30"/>
      <c r="EIB36" s="30"/>
      <c r="EIC36" s="30"/>
      <c r="EID36" s="30"/>
      <c r="EIE36" s="30"/>
      <c r="EIF36" s="30"/>
      <c r="EIG36" s="30"/>
      <c r="EIH36" s="30"/>
      <c r="EII36" s="30"/>
      <c r="EIJ36" s="30"/>
      <c r="EIK36" s="30"/>
      <c r="EIL36" s="30"/>
      <c r="EIM36" s="30"/>
      <c r="EIN36" s="30"/>
      <c r="EIO36" s="30"/>
      <c r="EIP36" s="30"/>
      <c r="EIQ36" s="30"/>
      <c r="EIR36" s="30"/>
      <c r="EIS36" s="30"/>
      <c r="EIT36" s="30"/>
      <c r="EIU36" s="30"/>
      <c r="EIV36" s="30"/>
      <c r="EIW36" s="30"/>
      <c r="EIX36" s="30"/>
      <c r="EIY36" s="30"/>
      <c r="EIZ36" s="30"/>
      <c r="EJA36" s="30"/>
      <c r="EJB36" s="30"/>
      <c r="EJC36" s="30"/>
      <c r="EJD36" s="30"/>
      <c r="EJE36" s="30"/>
      <c r="EJF36" s="30"/>
      <c r="EJG36" s="30"/>
      <c r="EJH36" s="30"/>
      <c r="EJI36" s="30"/>
      <c r="EJJ36" s="30"/>
      <c r="EJK36" s="30"/>
      <c r="EJL36" s="30"/>
      <c r="EJM36" s="30"/>
      <c r="EJN36" s="30"/>
      <c r="EJO36" s="30"/>
      <c r="EJP36" s="30"/>
      <c r="EJQ36" s="30"/>
      <c r="EJR36" s="30"/>
      <c r="EJS36" s="30"/>
      <c r="EJT36" s="30"/>
      <c r="EJU36" s="30"/>
      <c r="EJV36" s="30"/>
      <c r="EJW36" s="30"/>
      <c r="EJX36" s="30"/>
      <c r="EJY36" s="30"/>
      <c r="EJZ36" s="30"/>
      <c r="EKA36" s="30"/>
      <c r="EKB36" s="30"/>
      <c r="EKC36" s="30"/>
      <c r="EKD36" s="30"/>
      <c r="EKE36" s="30"/>
      <c r="EKF36" s="30"/>
      <c r="EKG36" s="30"/>
      <c r="EKH36" s="30"/>
      <c r="EKI36" s="30"/>
      <c r="EKJ36" s="30"/>
      <c r="EKK36" s="30"/>
      <c r="EKL36" s="30"/>
      <c r="EKM36" s="30"/>
      <c r="EKN36" s="30"/>
      <c r="EKO36" s="30"/>
      <c r="EKP36" s="30"/>
      <c r="EKQ36" s="30"/>
      <c r="EKR36" s="30"/>
      <c r="EKS36" s="30"/>
      <c r="EKT36" s="30"/>
      <c r="EKU36" s="30"/>
      <c r="EKV36" s="30"/>
      <c r="EKW36" s="30"/>
      <c r="EKX36" s="30"/>
      <c r="EKY36" s="30"/>
      <c r="EKZ36" s="30"/>
      <c r="ELA36" s="30"/>
      <c r="ELB36" s="30"/>
      <c r="ELC36" s="30"/>
      <c r="ELD36" s="30"/>
      <c r="ELE36" s="30"/>
      <c r="ELF36" s="30"/>
      <c r="ELG36" s="30"/>
      <c r="ELH36" s="30"/>
      <c r="ELI36" s="30"/>
      <c r="ELJ36" s="30"/>
      <c r="ELK36" s="30"/>
      <c r="ELL36" s="30"/>
      <c r="ELM36" s="30"/>
      <c r="ELN36" s="30"/>
      <c r="ELO36" s="30"/>
      <c r="ELP36" s="30"/>
      <c r="ELQ36" s="30"/>
      <c r="ELR36" s="30"/>
      <c r="ELS36" s="30"/>
      <c r="ELT36" s="30"/>
      <c r="ELU36" s="30"/>
      <c r="ELV36" s="30"/>
      <c r="ELW36" s="30"/>
      <c r="ELX36" s="30"/>
      <c r="ELY36" s="30"/>
      <c r="ELZ36" s="30"/>
      <c r="EMA36" s="30"/>
      <c r="EMB36" s="30"/>
      <c r="EMC36" s="30"/>
      <c r="EMD36" s="30"/>
      <c r="EME36" s="30"/>
      <c r="EMF36" s="30"/>
      <c r="EMG36" s="30"/>
      <c r="EMH36" s="30"/>
      <c r="EMI36" s="30"/>
      <c r="EMJ36" s="30"/>
      <c r="EMK36" s="30"/>
      <c r="EML36" s="30"/>
      <c r="EMM36" s="30"/>
      <c r="EMN36" s="30"/>
      <c r="EMO36" s="30"/>
      <c r="EMP36" s="30"/>
      <c r="EMQ36" s="30"/>
      <c r="EMR36" s="30"/>
      <c r="EMS36" s="30"/>
      <c r="EMT36" s="30"/>
      <c r="EMU36" s="30"/>
      <c r="EMV36" s="30"/>
      <c r="EMW36" s="30"/>
      <c r="EMX36" s="30"/>
      <c r="EMY36" s="30"/>
      <c r="EMZ36" s="30"/>
      <c r="ENA36" s="30"/>
      <c r="ENB36" s="30"/>
      <c r="ENC36" s="30"/>
      <c r="END36" s="30"/>
      <c r="ENE36" s="30"/>
      <c r="ENF36" s="30"/>
      <c r="ENG36" s="30"/>
      <c r="ENH36" s="30"/>
      <c r="ENI36" s="30"/>
      <c r="ENJ36" s="30"/>
      <c r="ENK36" s="30"/>
      <c r="ENL36" s="30"/>
      <c r="ENM36" s="30"/>
      <c r="ENN36" s="30"/>
      <c r="ENO36" s="30"/>
      <c r="ENP36" s="30"/>
      <c r="ENQ36" s="30"/>
      <c r="ENR36" s="30"/>
      <c r="ENS36" s="30"/>
      <c r="ENT36" s="30"/>
      <c r="ENU36" s="30"/>
      <c r="ENV36" s="30"/>
      <c r="ENW36" s="30"/>
      <c r="ENX36" s="30"/>
      <c r="ENY36" s="30"/>
      <c r="ENZ36" s="30"/>
      <c r="EOA36" s="30"/>
      <c r="EOB36" s="30"/>
      <c r="EOC36" s="30"/>
      <c r="EOD36" s="30"/>
      <c r="EOE36" s="30"/>
      <c r="EOF36" s="30"/>
      <c r="EOG36" s="30"/>
      <c r="EOH36" s="30"/>
      <c r="EOI36" s="30"/>
      <c r="EOJ36" s="30"/>
      <c r="EOK36" s="30"/>
      <c r="EOL36" s="30"/>
      <c r="EOM36" s="30"/>
      <c r="EON36" s="30"/>
      <c r="EOO36" s="30"/>
      <c r="EOP36" s="30"/>
      <c r="EOQ36" s="30"/>
      <c r="EOR36" s="30"/>
      <c r="EOS36" s="30"/>
      <c r="EOT36" s="30"/>
      <c r="EOU36" s="30"/>
      <c r="EOV36" s="30"/>
      <c r="EOW36" s="30"/>
      <c r="EOX36" s="30"/>
      <c r="EOY36" s="30"/>
      <c r="EOZ36" s="30"/>
      <c r="EPA36" s="30"/>
      <c r="EPB36" s="30"/>
      <c r="EPC36" s="30"/>
      <c r="EPD36" s="30"/>
      <c r="EPE36" s="30"/>
      <c r="EPF36" s="30"/>
      <c r="EPG36" s="30"/>
      <c r="EPH36" s="30"/>
      <c r="EPI36" s="30"/>
      <c r="EPJ36" s="30"/>
      <c r="EPK36" s="30"/>
      <c r="EPL36" s="30"/>
      <c r="EPM36" s="30"/>
      <c r="EPN36" s="30"/>
      <c r="EPO36" s="30"/>
      <c r="EPP36" s="30"/>
      <c r="EPQ36" s="30"/>
      <c r="EPR36" s="30"/>
      <c r="EPS36" s="30"/>
      <c r="EPT36" s="30"/>
      <c r="EPU36" s="30"/>
      <c r="EPV36" s="30"/>
      <c r="EPW36" s="30"/>
      <c r="EPX36" s="30"/>
      <c r="EPY36" s="30"/>
      <c r="EPZ36" s="30"/>
      <c r="EQA36" s="30"/>
      <c r="EQB36" s="30"/>
      <c r="EQC36" s="30"/>
      <c r="EQD36" s="30"/>
      <c r="EQE36" s="30"/>
      <c r="EQF36" s="30"/>
      <c r="EQG36" s="30"/>
      <c r="EQH36" s="30"/>
      <c r="EQI36" s="30"/>
      <c r="EQJ36" s="30"/>
      <c r="EQK36" s="30"/>
      <c r="EQL36" s="30"/>
      <c r="EQM36" s="30"/>
      <c r="EQN36" s="30"/>
      <c r="EQO36" s="30"/>
      <c r="EQP36" s="30"/>
      <c r="EQQ36" s="30"/>
      <c r="EQR36" s="30"/>
      <c r="EQS36" s="30"/>
      <c r="EQT36" s="30"/>
      <c r="EQU36" s="30"/>
      <c r="EQV36" s="30"/>
      <c r="EQW36" s="30"/>
      <c r="EQX36" s="30"/>
      <c r="EQY36" s="30"/>
      <c r="EQZ36" s="30"/>
      <c r="ERA36" s="30"/>
      <c r="ERB36" s="30"/>
      <c r="ERC36" s="30"/>
      <c r="ERD36" s="30"/>
      <c r="ERE36" s="30"/>
      <c r="ERF36" s="30"/>
      <c r="ERG36" s="30"/>
      <c r="ERH36" s="30"/>
      <c r="ERI36" s="30"/>
      <c r="ERJ36" s="30"/>
      <c r="ERK36" s="30"/>
      <c r="ERL36" s="30"/>
      <c r="ERM36" s="30"/>
      <c r="ERN36" s="30"/>
      <c r="ERO36" s="30"/>
      <c r="ERP36" s="30"/>
      <c r="ERQ36" s="30"/>
      <c r="ERR36" s="30"/>
      <c r="ERS36" s="30"/>
      <c r="ERT36" s="30"/>
      <c r="ERU36" s="30"/>
      <c r="ERV36" s="30"/>
      <c r="ERW36" s="30"/>
      <c r="ERX36" s="30"/>
      <c r="ERY36" s="30"/>
      <c r="ERZ36" s="30"/>
      <c r="ESA36" s="30"/>
      <c r="ESB36" s="30"/>
      <c r="ESC36" s="30"/>
      <c r="ESD36" s="30"/>
      <c r="ESE36" s="30"/>
      <c r="ESF36" s="30"/>
      <c r="ESG36" s="30"/>
      <c r="ESH36" s="30"/>
      <c r="ESI36" s="30"/>
      <c r="ESJ36" s="30"/>
      <c r="ESK36" s="30"/>
      <c r="ESL36" s="30"/>
      <c r="ESM36" s="30"/>
      <c r="ESN36" s="30"/>
      <c r="ESO36" s="30"/>
      <c r="ESP36" s="30"/>
      <c r="ESQ36" s="30"/>
      <c r="ESR36" s="30"/>
      <c r="ESS36" s="30"/>
      <c r="EST36" s="30"/>
      <c r="ESU36" s="30"/>
      <c r="ESV36" s="30"/>
      <c r="ESW36" s="30"/>
      <c r="ESX36" s="30"/>
      <c r="ESY36" s="30"/>
      <c r="ESZ36" s="30"/>
      <c r="ETA36" s="30"/>
      <c r="ETB36" s="30"/>
      <c r="ETC36" s="30"/>
      <c r="ETD36" s="30"/>
      <c r="ETE36" s="30"/>
      <c r="ETF36" s="30"/>
      <c r="ETG36" s="30"/>
      <c r="ETH36" s="30"/>
      <c r="ETI36" s="30"/>
      <c r="ETJ36" s="30"/>
      <c r="ETK36" s="30"/>
      <c r="ETL36" s="30"/>
      <c r="ETM36" s="30"/>
      <c r="ETN36" s="30"/>
      <c r="ETO36" s="30"/>
      <c r="ETP36" s="30"/>
      <c r="ETQ36" s="30"/>
      <c r="ETR36" s="30"/>
      <c r="ETS36" s="30"/>
      <c r="ETT36" s="30"/>
      <c r="ETU36" s="30"/>
      <c r="ETV36" s="30"/>
      <c r="ETW36" s="30"/>
      <c r="ETX36" s="30"/>
      <c r="ETY36" s="30"/>
      <c r="ETZ36" s="30"/>
      <c r="EUA36" s="30"/>
      <c r="EUB36" s="30"/>
      <c r="EUC36" s="30"/>
      <c r="EUD36" s="30"/>
      <c r="EUE36" s="30"/>
      <c r="EUF36" s="30"/>
      <c r="EUG36" s="30"/>
      <c r="EUH36" s="30"/>
      <c r="EUI36" s="30"/>
      <c r="EUJ36" s="30"/>
      <c r="EUK36" s="30"/>
      <c r="EUL36" s="30"/>
      <c r="EUM36" s="30"/>
      <c r="EUN36" s="30"/>
      <c r="EUO36" s="30"/>
      <c r="EUP36" s="30"/>
      <c r="EUQ36" s="30"/>
      <c r="EUR36" s="30"/>
      <c r="EUS36" s="30"/>
      <c r="EUT36" s="30"/>
      <c r="EUU36" s="30"/>
      <c r="EUV36" s="30"/>
      <c r="EUW36" s="30"/>
      <c r="EUX36" s="30"/>
      <c r="EUY36" s="30"/>
      <c r="EUZ36" s="30"/>
      <c r="EVA36" s="30"/>
      <c r="EVB36" s="30"/>
      <c r="EVC36" s="30"/>
      <c r="EVD36" s="30"/>
      <c r="EVE36" s="30"/>
      <c r="EVF36" s="30"/>
      <c r="EVG36" s="30"/>
      <c r="EVH36" s="30"/>
      <c r="EVI36" s="30"/>
      <c r="EVJ36" s="30"/>
      <c r="EVK36" s="30"/>
      <c r="EVL36" s="30"/>
      <c r="EVM36" s="30"/>
      <c r="EVN36" s="30"/>
      <c r="EVO36" s="30"/>
      <c r="EVP36" s="30"/>
      <c r="EVQ36" s="30"/>
      <c r="EVR36" s="30"/>
      <c r="EVS36" s="30"/>
      <c r="EVT36" s="30"/>
      <c r="EVU36" s="30"/>
      <c r="EVV36" s="30"/>
      <c r="EVW36" s="30"/>
      <c r="EVX36" s="30"/>
      <c r="EVY36" s="30"/>
      <c r="EVZ36" s="30"/>
      <c r="EWA36" s="30"/>
      <c r="EWB36" s="30"/>
      <c r="EWC36" s="30"/>
      <c r="EWD36" s="30"/>
      <c r="EWE36" s="30"/>
      <c r="EWF36" s="30"/>
      <c r="EWG36" s="30"/>
      <c r="EWH36" s="30"/>
      <c r="EWI36" s="30"/>
      <c r="EWJ36" s="30"/>
      <c r="EWK36" s="30"/>
      <c r="EWL36" s="30"/>
      <c r="EWM36" s="30"/>
      <c r="EWN36" s="30"/>
      <c r="EWO36" s="30"/>
      <c r="EWP36" s="30"/>
      <c r="EWQ36" s="30"/>
      <c r="EWR36" s="30"/>
      <c r="EWS36" s="30"/>
      <c r="EWT36" s="30"/>
      <c r="EWU36" s="30"/>
      <c r="EWV36" s="30"/>
      <c r="EWW36" s="30"/>
      <c r="EWX36" s="30"/>
      <c r="EWY36" s="30"/>
      <c r="EWZ36" s="30"/>
      <c r="EXA36" s="30"/>
      <c r="EXB36" s="30"/>
      <c r="EXC36" s="30"/>
      <c r="EXD36" s="30"/>
      <c r="EXE36" s="30"/>
      <c r="EXF36" s="30"/>
      <c r="EXG36" s="30"/>
      <c r="EXH36" s="30"/>
      <c r="EXI36" s="30"/>
      <c r="EXJ36" s="30"/>
      <c r="EXK36" s="30"/>
      <c r="EXL36" s="30"/>
      <c r="EXM36" s="30"/>
      <c r="EXN36" s="30"/>
      <c r="EXO36" s="30"/>
      <c r="EXP36" s="30"/>
      <c r="EXQ36" s="30"/>
      <c r="EXR36" s="30"/>
      <c r="EXS36" s="30"/>
      <c r="EXT36" s="30"/>
      <c r="EXU36" s="30"/>
      <c r="EXV36" s="30"/>
      <c r="EXW36" s="30"/>
      <c r="EXX36" s="30"/>
      <c r="EXY36" s="30"/>
      <c r="EXZ36" s="30"/>
      <c r="EYA36" s="30"/>
      <c r="EYB36" s="30"/>
      <c r="EYC36" s="30"/>
      <c r="EYD36" s="30"/>
      <c r="EYE36" s="30"/>
      <c r="EYF36" s="30"/>
      <c r="EYG36" s="30"/>
      <c r="EYH36" s="30"/>
      <c r="EYI36" s="30"/>
      <c r="EYJ36" s="30"/>
      <c r="EYK36" s="30"/>
      <c r="EYL36" s="30"/>
      <c r="EYM36" s="30"/>
      <c r="EYN36" s="30"/>
      <c r="EYO36" s="30"/>
      <c r="EYP36" s="30"/>
      <c r="EYQ36" s="30"/>
      <c r="EYR36" s="30"/>
      <c r="EYS36" s="30"/>
      <c r="EYT36" s="30"/>
      <c r="EYU36" s="30"/>
      <c r="EYV36" s="30"/>
      <c r="EYW36" s="30"/>
      <c r="EYX36" s="30"/>
      <c r="EYY36" s="30"/>
      <c r="EYZ36" s="30"/>
      <c r="EZA36" s="30"/>
      <c r="EZB36" s="30"/>
      <c r="EZC36" s="30"/>
      <c r="EZD36" s="30"/>
      <c r="EZE36" s="30"/>
      <c r="EZF36" s="30"/>
      <c r="EZG36" s="30"/>
      <c r="EZH36" s="30"/>
      <c r="EZI36" s="30"/>
      <c r="EZJ36" s="30"/>
      <c r="EZK36" s="30"/>
      <c r="EZL36" s="30"/>
      <c r="EZM36" s="30"/>
      <c r="EZN36" s="30"/>
      <c r="EZO36" s="30"/>
      <c r="EZP36" s="30"/>
      <c r="EZQ36" s="30"/>
      <c r="EZR36" s="30"/>
      <c r="EZS36" s="30"/>
      <c r="EZT36" s="30"/>
      <c r="EZU36" s="30"/>
      <c r="EZV36" s="30"/>
      <c r="EZW36" s="30"/>
      <c r="EZX36" s="30"/>
      <c r="EZY36" s="30"/>
      <c r="EZZ36" s="30"/>
      <c r="FAA36" s="30"/>
      <c r="FAB36" s="30"/>
      <c r="FAC36" s="30"/>
      <c r="FAD36" s="30"/>
      <c r="FAE36" s="30"/>
      <c r="FAF36" s="30"/>
      <c r="FAG36" s="30"/>
      <c r="FAH36" s="30"/>
      <c r="FAI36" s="30"/>
      <c r="FAJ36" s="30"/>
      <c r="FAK36" s="30"/>
      <c r="FAL36" s="30"/>
      <c r="FAM36" s="30"/>
      <c r="FAN36" s="30"/>
      <c r="FAO36" s="30"/>
      <c r="FAP36" s="30"/>
      <c r="FAQ36" s="30"/>
      <c r="FAR36" s="30"/>
      <c r="FAS36" s="30"/>
      <c r="FAT36" s="30"/>
      <c r="FAU36" s="30"/>
      <c r="FAV36" s="30"/>
      <c r="FAW36" s="30"/>
      <c r="FAX36" s="30"/>
      <c r="FAY36" s="30"/>
      <c r="FAZ36" s="30"/>
      <c r="FBA36" s="30"/>
      <c r="FBB36" s="30"/>
      <c r="FBC36" s="30"/>
      <c r="FBD36" s="30"/>
      <c r="FBE36" s="30"/>
      <c r="FBF36" s="30"/>
      <c r="FBG36" s="30"/>
      <c r="FBH36" s="30"/>
      <c r="FBI36" s="30"/>
      <c r="FBJ36" s="30"/>
      <c r="FBK36" s="30"/>
      <c r="FBL36" s="30"/>
      <c r="FBM36" s="30"/>
      <c r="FBN36" s="30"/>
      <c r="FBO36" s="30"/>
      <c r="FBP36" s="30"/>
      <c r="FBQ36" s="30"/>
      <c r="FBR36" s="30"/>
      <c r="FBS36" s="30"/>
      <c r="FBT36" s="30"/>
      <c r="FBU36" s="30"/>
      <c r="FBV36" s="30"/>
      <c r="FBW36" s="30"/>
      <c r="FBX36" s="30"/>
      <c r="FBY36" s="30"/>
      <c r="FBZ36" s="30"/>
      <c r="FCA36" s="30"/>
      <c r="FCB36" s="30"/>
      <c r="FCC36" s="30"/>
      <c r="FCD36" s="30"/>
      <c r="FCE36" s="30"/>
      <c r="FCF36" s="30"/>
      <c r="FCG36" s="30"/>
      <c r="FCH36" s="30"/>
      <c r="FCI36" s="30"/>
      <c r="FCJ36" s="30"/>
      <c r="FCK36" s="30"/>
      <c r="FCL36" s="30"/>
      <c r="FCM36" s="30"/>
      <c r="FCN36" s="30"/>
      <c r="FCO36" s="30"/>
      <c r="FCP36" s="30"/>
      <c r="FCQ36" s="30"/>
      <c r="FCR36" s="30"/>
      <c r="FCS36" s="30"/>
      <c r="FCT36" s="30"/>
      <c r="FCU36" s="30"/>
      <c r="FCV36" s="30"/>
      <c r="FCW36" s="30"/>
      <c r="FCX36" s="30"/>
      <c r="FCY36" s="30"/>
      <c r="FCZ36" s="30"/>
      <c r="FDA36" s="30"/>
      <c r="FDB36" s="30"/>
      <c r="FDC36" s="30"/>
      <c r="FDD36" s="30"/>
      <c r="FDE36" s="30"/>
      <c r="FDF36" s="30"/>
      <c r="FDG36" s="30"/>
      <c r="FDH36" s="30"/>
      <c r="FDI36" s="30"/>
      <c r="FDJ36" s="30"/>
      <c r="FDK36" s="30"/>
      <c r="FDL36" s="30"/>
      <c r="FDM36" s="30"/>
      <c r="FDN36" s="30"/>
      <c r="FDO36" s="30"/>
      <c r="FDP36" s="30"/>
      <c r="FDQ36" s="30"/>
      <c r="FDR36" s="30"/>
      <c r="FDS36" s="30"/>
      <c r="FDT36" s="30"/>
      <c r="FDU36" s="30"/>
      <c r="FDV36" s="30"/>
      <c r="FDW36" s="30"/>
      <c r="FDX36" s="30"/>
      <c r="FDY36" s="30"/>
      <c r="FDZ36" s="30"/>
      <c r="FEA36" s="30"/>
      <c r="FEB36" s="30"/>
      <c r="FEC36" s="30"/>
      <c r="FED36" s="30"/>
      <c r="FEE36" s="30"/>
      <c r="FEF36" s="30"/>
      <c r="FEG36" s="30"/>
      <c r="FEH36" s="30"/>
      <c r="FEI36" s="30"/>
      <c r="FEJ36" s="30"/>
      <c r="FEK36" s="30"/>
      <c r="FEL36" s="30"/>
      <c r="FEM36" s="30"/>
      <c r="FEN36" s="30"/>
      <c r="FEO36" s="30"/>
      <c r="FEP36" s="30"/>
      <c r="FEQ36" s="30"/>
      <c r="FER36" s="30"/>
      <c r="FES36" s="30"/>
      <c r="FET36" s="30"/>
      <c r="FEU36" s="30"/>
      <c r="FEV36" s="30"/>
      <c r="FEW36" s="30"/>
      <c r="FEX36" s="30"/>
      <c r="FEY36" s="30"/>
      <c r="FEZ36" s="30"/>
      <c r="FFA36" s="30"/>
      <c r="FFB36" s="30"/>
      <c r="FFC36" s="30"/>
      <c r="FFD36" s="30"/>
      <c r="FFE36" s="30"/>
      <c r="FFF36" s="30"/>
      <c r="FFG36" s="30"/>
      <c r="FFH36" s="30"/>
      <c r="FFI36" s="30"/>
      <c r="FFJ36" s="30"/>
      <c r="FFK36" s="30"/>
      <c r="FFL36" s="30"/>
      <c r="FFM36" s="30"/>
      <c r="FFN36" s="30"/>
      <c r="FFO36" s="30"/>
      <c r="FFP36" s="30"/>
      <c r="FFQ36" s="30"/>
      <c r="FFR36" s="30"/>
      <c r="FFS36" s="30"/>
      <c r="FFT36" s="30"/>
      <c r="FFU36" s="30"/>
      <c r="FFV36" s="30"/>
      <c r="FFW36" s="30"/>
      <c r="FFX36" s="30"/>
      <c r="FFY36" s="30"/>
      <c r="FFZ36" s="30"/>
      <c r="FGA36" s="30"/>
      <c r="FGB36" s="30"/>
      <c r="FGC36" s="30"/>
      <c r="FGD36" s="30"/>
      <c r="FGE36" s="30"/>
      <c r="FGF36" s="30"/>
      <c r="FGG36" s="30"/>
      <c r="FGH36" s="30"/>
      <c r="FGI36" s="30"/>
      <c r="FGJ36" s="30"/>
      <c r="FGK36" s="30"/>
      <c r="FGL36" s="30"/>
      <c r="FGM36" s="30"/>
      <c r="FGN36" s="30"/>
      <c r="FGO36" s="30"/>
      <c r="FGP36" s="30"/>
      <c r="FGQ36" s="30"/>
      <c r="FGR36" s="30"/>
      <c r="FGS36" s="30"/>
      <c r="FGT36" s="30"/>
      <c r="FGU36" s="30"/>
      <c r="FGV36" s="30"/>
      <c r="FGW36" s="30"/>
      <c r="FGX36" s="30"/>
      <c r="FGY36" s="30"/>
      <c r="FGZ36" s="30"/>
      <c r="FHA36" s="30"/>
      <c r="FHB36" s="30"/>
      <c r="FHC36" s="30"/>
      <c r="FHD36" s="30"/>
      <c r="FHE36" s="30"/>
      <c r="FHF36" s="30"/>
      <c r="FHG36" s="30"/>
      <c r="FHH36" s="30"/>
      <c r="FHI36" s="30"/>
      <c r="FHJ36" s="30"/>
      <c r="FHK36" s="30"/>
      <c r="FHL36" s="30"/>
      <c r="FHM36" s="30"/>
      <c r="FHN36" s="30"/>
      <c r="FHO36" s="30"/>
      <c r="FHP36" s="30"/>
      <c r="FHQ36" s="30"/>
      <c r="FHR36" s="30"/>
      <c r="FHS36" s="30"/>
      <c r="FHT36" s="30"/>
      <c r="FHU36" s="30"/>
      <c r="FHV36" s="30"/>
      <c r="FHW36" s="30"/>
      <c r="FHX36" s="30"/>
      <c r="FHY36" s="30"/>
      <c r="FHZ36" s="30"/>
      <c r="FIA36" s="30"/>
      <c r="FIB36" s="30"/>
      <c r="FIC36" s="30"/>
      <c r="FID36" s="30"/>
      <c r="FIE36" s="30"/>
      <c r="FIF36" s="30"/>
      <c r="FIG36" s="30"/>
      <c r="FIH36" s="30"/>
      <c r="FII36" s="30"/>
      <c r="FIJ36" s="30"/>
      <c r="FIK36" s="30"/>
      <c r="FIL36" s="30"/>
      <c r="FIM36" s="30"/>
      <c r="FIN36" s="30"/>
      <c r="FIO36" s="30"/>
      <c r="FIP36" s="30"/>
      <c r="FIQ36" s="30"/>
      <c r="FIR36" s="30"/>
      <c r="FIS36" s="30"/>
      <c r="FIT36" s="30"/>
      <c r="FIU36" s="30"/>
      <c r="FIV36" s="30"/>
      <c r="FIW36" s="30"/>
      <c r="FIX36" s="30"/>
      <c r="FIY36" s="30"/>
      <c r="FIZ36" s="30"/>
      <c r="FJA36" s="30"/>
      <c r="FJB36" s="30"/>
      <c r="FJC36" s="30"/>
      <c r="FJD36" s="30"/>
      <c r="FJE36" s="30"/>
      <c r="FJF36" s="30"/>
      <c r="FJG36" s="30"/>
      <c r="FJH36" s="30"/>
      <c r="FJI36" s="30"/>
      <c r="FJJ36" s="30"/>
      <c r="FJK36" s="30"/>
      <c r="FJL36" s="30"/>
      <c r="FJM36" s="30"/>
      <c r="FJN36" s="30"/>
      <c r="FJO36" s="30"/>
      <c r="FJP36" s="30"/>
      <c r="FJQ36" s="30"/>
      <c r="FJR36" s="30"/>
      <c r="FJS36" s="30"/>
      <c r="FJT36" s="30"/>
      <c r="FJU36" s="30"/>
      <c r="FJV36" s="30"/>
      <c r="FJW36" s="30"/>
      <c r="FJX36" s="30"/>
      <c r="FJY36" s="30"/>
      <c r="FJZ36" s="30"/>
      <c r="FKA36" s="30"/>
      <c r="FKB36" s="30"/>
      <c r="FKC36" s="30"/>
      <c r="FKD36" s="30"/>
      <c r="FKE36" s="30"/>
      <c r="FKF36" s="30"/>
      <c r="FKG36" s="30"/>
      <c r="FKH36" s="30"/>
      <c r="FKI36" s="30"/>
      <c r="FKJ36" s="30"/>
      <c r="FKK36" s="30"/>
      <c r="FKL36" s="30"/>
      <c r="FKM36" s="30"/>
      <c r="FKN36" s="30"/>
      <c r="FKO36" s="30"/>
      <c r="FKP36" s="30"/>
      <c r="FKQ36" s="30"/>
      <c r="FKR36" s="30"/>
      <c r="FKS36" s="30"/>
      <c r="FKT36" s="30"/>
      <c r="FKU36" s="30"/>
      <c r="FKV36" s="30"/>
      <c r="FKW36" s="30"/>
      <c r="FKX36" s="30"/>
      <c r="FKY36" s="30"/>
      <c r="FKZ36" s="30"/>
      <c r="FLA36" s="30"/>
      <c r="FLB36" s="30"/>
      <c r="FLC36" s="30"/>
      <c r="FLD36" s="30"/>
      <c r="FLE36" s="30"/>
      <c r="FLF36" s="30"/>
      <c r="FLG36" s="30"/>
      <c r="FLH36" s="30"/>
      <c r="FLI36" s="30"/>
      <c r="FLJ36" s="30"/>
      <c r="FLK36" s="30"/>
      <c r="FLL36" s="30"/>
      <c r="FLM36" s="30"/>
      <c r="FLN36" s="30"/>
      <c r="FLO36" s="30"/>
      <c r="FLP36" s="30"/>
      <c r="FLQ36" s="30"/>
      <c r="FLR36" s="30"/>
      <c r="FLS36" s="30"/>
      <c r="FLT36" s="30"/>
      <c r="FLU36" s="30"/>
      <c r="FLV36" s="30"/>
      <c r="FLW36" s="30"/>
      <c r="FLX36" s="30"/>
      <c r="FLY36" s="30"/>
      <c r="FLZ36" s="30"/>
      <c r="FMA36" s="30"/>
      <c r="FMB36" s="30"/>
      <c r="FMC36" s="30"/>
      <c r="FMD36" s="30"/>
      <c r="FME36" s="30"/>
      <c r="FMF36" s="30"/>
      <c r="FMG36" s="30"/>
      <c r="FMH36" s="30"/>
      <c r="FMI36" s="30"/>
      <c r="FMJ36" s="30"/>
      <c r="FMK36" s="30"/>
      <c r="FML36" s="30"/>
      <c r="FMM36" s="30"/>
      <c r="FMN36" s="30"/>
      <c r="FMO36" s="30"/>
      <c r="FMP36" s="30"/>
      <c r="FMQ36" s="30"/>
      <c r="FMR36" s="30"/>
      <c r="FMS36" s="30"/>
      <c r="FMT36" s="30"/>
      <c r="FMU36" s="30"/>
      <c r="FMV36" s="30"/>
      <c r="FMW36" s="30"/>
      <c r="FMX36" s="30"/>
      <c r="FMY36" s="30"/>
      <c r="FMZ36" s="30"/>
      <c r="FNA36" s="30"/>
      <c r="FNB36" s="30"/>
      <c r="FNC36" s="30"/>
      <c r="FND36" s="30"/>
      <c r="FNE36" s="30"/>
      <c r="FNF36" s="30"/>
      <c r="FNG36" s="30"/>
      <c r="FNH36" s="30"/>
      <c r="FNI36" s="30"/>
      <c r="FNJ36" s="30"/>
      <c r="FNK36" s="30"/>
      <c r="FNL36" s="30"/>
      <c r="FNM36" s="30"/>
      <c r="FNN36" s="30"/>
      <c r="FNO36" s="30"/>
      <c r="FNP36" s="30"/>
      <c r="FNQ36" s="30"/>
      <c r="FNR36" s="30"/>
      <c r="FNS36" s="30"/>
      <c r="FNT36" s="30"/>
      <c r="FNU36" s="30"/>
      <c r="FNV36" s="30"/>
      <c r="FNW36" s="30"/>
      <c r="FNX36" s="30"/>
      <c r="FNY36" s="30"/>
      <c r="FNZ36" s="30"/>
      <c r="FOA36" s="30"/>
      <c r="FOB36" s="30"/>
      <c r="FOC36" s="30"/>
      <c r="FOD36" s="30"/>
      <c r="FOE36" s="30"/>
      <c r="FOF36" s="30"/>
      <c r="FOG36" s="30"/>
      <c r="FOH36" s="30"/>
      <c r="FOI36" s="30"/>
      <c r="FOJ36" s="30"/>
      <c r="FOK36" s="30"/>
      <c r="FOL36" s="30"/>
      <c r="FOM36" s="30"/>
      <c r="FON36" s="30"/>
      <c r="FOO36" s="30"/>
      <c r="FOP36" s="30"/>
      <c r="FOQ36" s="30"/>
      <c r="FOR36" s="30"/>
      <c r="FOS36" s="30"/>
      <c r="FOT36" s="30"/>
      <c r="FOU36" s="30"/>
      <c r="FOV36" s="30"/>
      <c r="FOW36" s="30"/>
      <c r="FOX36" s="30"/>
      <c r="FOY36" s="30"/>
      <c r="FOZ36" s="30"/>
      <c r="FPA36" s="30"/>
      <c r="FPB36" s="30"/>
      <c r="FPC36" s="30"/>
      <c r="FPD36" s="30"/>
      <c r="FPE36" s="30"/>
      <c r="FPF36" s="30"/>
      <c r="FPG36" s="30"/>
      <c r="FPH36" s="30"/>
      <c r="FPI36" s="30"/>
      <c r="FPJ36" s="30"/>
      <c r="FPK36" s="30"/>
      <c r="FPL36" s="30"/>
      <c r="FPM36" s="30"/>
      <c r="FPN36" s="30"/>
      <c r="FPO36" s="30"/>
      <c r="FPP36" s="30"/>
      <c r="FPQ36" s="30"/>
      <c r="FPR36" s="30"/>
      <c r="FPS36" s="30"/>
      <c r="FPT36" s="30"/>
      <c r="FPU36" s="30"/>
      <c r="FPV36" s="30"/>
      <c r="FPW36" s="30"/>
      <c r="FPX36" s="30"/>
      <c r="FPY36" s="30"/>
      <c r="FPZ36" s="30"/>
      <c r="FQA36" s="30"/>
      <c r="FQB36" s="30"/>
      <c r="FQC36" s="30"/>
      <c r="FQD36" s="30"/>
      <c r="FQE36" s="30"/>
      <c r="FQF36" s="30"/>
      <c r="FQG36" s="30"/>
      <c r="FQH36" s="30"/>
      <c r="FQI36" s="30"/>
      <c r="FQJ36" s="30"/>
      <c r="FQK36" s="30"/>
      <c r="FQL36" s="30"/>
      <c r="FQM36" s="30"/>
      <c r="FQN36" s="30"/>
      <c r="FQO36" s="30"/>
      <c r="FQP36" s="30"/>
      <c r="FQQ36" s="30"/>
      <c r="FQR36" s="30"/>
      <c r="FQS36" s="30"/>
      <c r="FQT36" s="30"/>
      <c r="FQU36" s="30"/>
      <c r="FQV36" s="30"/>
      <c r="FQW36" s="30"/>
      <c r="FQX36" s="30"/>
      <c r="FQY36" s="30"/>
      <c r="FQZ36" s="30"/>
      <c r="FRA36" s="30"/>
      <c r="FRB36" s="30"/>
      <c r="FRC36" s="30"/>
      <c r="FRD36" s="30"/>
      <c r="FRE36" s="30"/>
      <c r="FRF36" s="30"/>
      <c r="FRG36" s="30"/>
      <c r="FRH36" s="30"/>
      <c r="FRI36" s="30"/>
      <c r="FRJ36" s="30"/>
      <c r="FRK36" s="30"/>
      <c r="FRL36" s="30"/>
      <c r="FRM36" s="30"/>
      <c r="FRN36" s="30"/>
      <c r="FRO36" s="30"/>
      <c r="FRP36" s="30"/>
      <c r="FRQ36" s="30"/>
      <c r="FRR36" s="30"/>
      <c r="FRS36" s="30"/>
      <c r="FRT36" s="30"/>
      <c r="FRU36" s="30"/>
      <c r="FRV36" s="30"/>
      <c r="FRW36" s="30"/>
      <c r="FRX36" s="30"/>
      <c r="FRY36" s="30"/>
      <c r="FRZ36" s="30"/>
      <c r="FSA36" s="30"/>
      <c r="FSB36" s="30"/>
      <c r="FSC36" s="30"/>
      <c r="FSD36" s="30"/>
      <c r="FSE36" s="30"/>
      <c r="FSF36" s="30"/>
      <c r="FSG36" s="30"/>
      <c r="FSH36" s="30"/>
      <c r="FSI36" s="30"/>
      <c r="FSJ36" s="30"/>
      <c r="FSK36" s="30"/>
      <c r="FSL36" s="30"/>
      <c r="FSM36" s="30"/>
      <c r="FSN36" s="30"/>
      <c r="FSO36" s="30"/>
      <c r="FSP36" s="30"/>
      <c r="FSQ36" s="30"/>
      <c r="FSR36" s="30"/>
      <c r="FSS36" s="30"/>
      <c r="FST36" s="30"/>
      <c r="FSU36" s="30"/>
      <c r="FSV36" s="30"/>
      <c r="FSW36" s="30"/>
      <c r="FSX36" s="30"/>
      <c r="FSY36" s="30"/>
      <c r="FSZ36" s="30"/>
      <c r="FTA36" s="30"/>
      <c r="FTB36" s="30"/>
      <c r="FTC36" s="30"/>
      <c r="FTD36" s="30"/>
      <c r="FTE36" s="30"/>
      <c r="FTF36" s="30"/>
      <c r="FTG36" s="30"/>
      <c r="FTH36" s="30"/>
      <c r="FTI36" s="30"/>
      <c r="FTJ36" s="30"/>
      <c r="FTK36" s="30"/>
      <c r="FTL36" s="30"/>
      <c r="FTM36" s="30"/>
      <c r="FTN36" s="30"/>
      <c r="FTO36" s="30"/>
      <c r="FTP36" s="30"/>
      <c r="FTQ36" s="30"/>
      <c r="FTR36" s="30"/>
      <c r="FTS36" s="30"/>
      <c r="FTT36" s="30"/>
      <c r="FTU36" s="30"/>
      <c r="FTV36" s="30"/>
      <c r="FTW36" s="30"/>
      <c r="FTX36" s="30"/>
      <c r="FTY36" s="30"/>
      <c r="FTZ36" s="30"/>
      <c r="FUA36" s="30"/>
      <c r="FUB36" s="30"/>
      <c r="FUC36" s="30"/>
      <c r="FUD36" s="30"/>
      <c r="FUE36" s="30"/>
      <c r="FUF36" s="30"/>
      <c r="FUG36" s="30"/>
      <c r="FUH36" s="30"/>
      <c r="FUI36" s="30"/>
      <c r="FUJ36" s="30"/>
      <c r="FUK36" s="30"/>
      <c r="FUL36" s="30"/>
      <c r="FUM36" s="30"/>
      <c r="FUN36" s="30"/>
      <c r="FUO36" s="30"/>
      <c r="FUP36" s="30"/>
      <c r="FUQ36" s="30"/>
      <c r="FUR36" s="30"/>
      <c r="FUS36" s="30"/>
      <c r="FUT36" s="30"/>
      <c r="FUU36" s="30"/>
      <c r="FUV36" s="30"/>
      <c r="FUW36" s="30"/>
      <c r="FUX36" s="30"/>
      <c r="FUY36" s="30"/>
      <c r="FUZ36" s="30"/>
      <c r="FVA36" s="30"/>
      <c r="FVB36" s="30"/>
      <c r="FVC36" s="30"/>
      <c r="FVD36" s="30"/>
      <c r="FVE36" s="30"/>
      <c r="FVF36" s="30"/>
      <c r="FVG36" s="30"/>
      <c r="FVH36" s="30"/>
      <c r="FVI36" s="30"/>
      <c r="FVJ36" s="30"/>
      <c r="FVK36" s="30"/>
      <c r="FVL36" s="30"/>
      <c r="FVM36" s="30"/>
      <c r="FVN36" s="30"/>
      <c r="FVO36" s="30"/>
      <c r="FVP36" s="30"/>
      <c r="FVQ36" s="30"/>
      <c r="FVR36" s="30"/>
      <c r="FVS36" s="30"/>
      <c r="FVT36" s="30"/>
      <c r="FVU36" s="30"/>
      <c r="FVV36" s="30"/>
      <c r="FVW36" s="30"/>
      <c r="FVX36" s="30"/>
      <c r="FVY36" s="30"/>
      <c r="FVZ36" s="30"/>
      <c r="FWA36" s="30"/>
      <c r="FWB36" s="30"/>
      <c r="FWC36" s="30"/>
      <c r="FWD36" s="30"/>
      <c r="FWE36" s="30"/>
      <c r="FWF36" s="30"/>
      <c r="FWG36" s="30"/>
      <c r="FWH36" s="30"/>
      <c r="FWI36" s="30"/>
      <c r="FWJ36" s="30"/>
      <c r="FWK36" s="30"/>
      <c r="FWL36" s="30"/>
      <c r="FWM36" s="30"/>
      <c r="FWN36" s="30"/>
      <c r="FWO36" s="30"/>
      <c r="FWP36" s="30"/>
      <c r="FWQ36" s="30"/>
      <c r="FWR36" s="30"/>
      <c r="FWS36" s="30"/>
      <c r="FWT36" s="30"/>
      <c r="FWU36" s="30"/>
      <c r="FWV36" s="30"/>
      <c r="FWW36" s="30"/>
      <c r="FWX36" s="30"/>
      <c r="FWY36" s="30"/>
      <c r="FWZ36" s="30"/>
      <c r="FXA36" s="30"/>
      <c r="FXB36" s="30"/>
      <c r="FXC36" s="30"/>
      <c r="FXD36" s="30"/>
      <c r="FXE36" s="30"/>
      <c r="FXF36" s="30"/>
      <c r="FXG36" s="30"/>
      <c r="FXH36" s="30"/>
      <c r="FXI36" s="30"/>
      <c r="FXJ36" s="30"/>
      <c r="FXK36" s="30"/>
      <c r="FXL36" s="30"/>
      <c r="FXM36" s="30"/>
      <c r="FXN36" s="30"/>
      <c r="FXO36" s="30"/>
      <c r="FXP36" s="30"/>
      <c r="FXQ36" s="30"/>
      <c r="FXR36" s="30"/>
      <c r="FXS36" s="30"/>
      <c r="FXT36" s="30"/>
      <c r="FXU36" s="30"/>
      <c r="FXV36" s="30"/>
      <c r="FXW36" s="30"/>
      <c r="FXX36" s="30"/>
      <c r="FXY36" s="30"/>
      <c r="FXZ36" s="30"/>
      <c r="FYA36" s="30"/>
      <c r="FYB36" s="30"/>
      <c r="FYC36" s="30"/>
      <c r="FYD36" s="30"/>
      <c r="FYE36" s="30"/>
      <c r="FYF36" s="30"/>
      <c r="FYG36" s="30"/>
      <c r="FYH36" s="30"/>
      <c r="FYI36" s="30"/>
      <c r="FYJ36" s="30"/>
      <c r="FYK36" s="30"/>
      <c r="FYL36" s="30"/>
      <c r="FYM36" s="30"/>
      <c r="FYN36" s="30"/>
      <c r="FYO36" s="30"/>
      <c r="FYP36" s="30"/>
      <c r="FYQ36" s="30"/>
      <c r="FYR36" s="30"/>
      <c r="FYS36" s="30"/>
      <c r="FYT36" s="30"/>
      <c r="FYU36" s="30"/>
      <c r="FYV36" s="30"/>
      <c r="FYW36" s="30"/>
      <c r="FYX36" s="30"/>
      <c r="FYY36" s="30"/>
      <c r="FYZ36" s="30"/>
      <c r="FZA36" s="30"/>
      <c r="FZB36" s="30"/>
      <c r="FZC36" s="30"/>
      <c r="FZD36" s="30"/>
      <c r="FZE36" s="30"/>
      <c r="FZF36" s="30"/>
      <c r="FZG36" s="30"/>
      <c r="FZH36" s="30"/>
      <c r="FZI36" s="30"/>
      <c r="FZJ36" s="30"/>
      <c r="FZK36" s="30"/>
      <c r="FZL36" s="30"/>
      <c r="FZM36" s="30"/>
      <c r="FZN36" s="30"/>
      <c r="FZO36" s="30"/>
      <c r="FZP36" s="30"/>
      <c r="FZQ36" s="30"/>
      <c r="FZR36" s="30"/>
      <c r="FZS36" s="30"/>
      <c r="FZT36" s="30"/>
      <c r="FZU36" s="30"/>
      <c r="FZV36" s="30"/>
      <c r="FZW36" s="30"/>
      <c r="FZX36" s="30"/>
      <c r="FZY36" s="30"/>
      <c r="FZZ36" s="30"/>
      <c r="GAA36" s="30"/>
      <c r="GAB36" s="30"/>
      <c r="GAC36" s="30"/>
      <c r="GAD36" s="30"/>
      <c r="GAE36" s="30"/>
      <c r="GAF36" s="30"/>
      <c r="GAG36" s="30"/>
      <c r="GAH36" s="30"/>
      <c r="GAI36" s="30"/>
      <c r="GAJ36" s="30"/>
      <c r="GAK36" s="30"/>
      <c r="GAL36" s="30"/>
      <c r="GAM36" s="30"/>
      <c r="GAN36" s="30"/>
      <c r="GAO36" s="30"/>
      <c r="GAP36" s="30"/>
      <c r="GAQ36" s="30"/>
      <c r="GAR36" s="30"/>
      <c r="GAS36" s="30"/>
      <c r="GAT36" s="30"/>
      <c r="GAU36" s="30"/>
      <c r="GAV36" s="30"/>
      <c r="GAW36" s="30"/>
      <c r="GAX36" s="30"/>
      <c r="GAY36" s="30"/>
      <c r="GAZ36" s="30"/>
      <c r="GBA36" s="30"/>
      <c r="GBB36" s="30"/>
      <c r="GBC36" s="30"/>
      <c r="GBD36" s="30"/>
      <c r="GBE36" s="30"/>
      <c r="GBF36" s="30"/>
      <c r="GBG36" s="30"/>
      <c r="GBH36" s="30"/>
      <c r="GBI36" s="30"/>
      <c r="GBJ36" s="30"/>
      <c r="GBK36" s="30"/>
      <c r="GBL36" s="30"/>
      <c r="GBM36" s="30"/>
      <c r="GBN36" s="30"/>
      <c r="GBO36" s="30"/>
      <c r="GBP36" s="30"/>
      <c r="GBQ36" s="30"/>
      <c r="GBR36" s="30"/>
      <c r="GBS36" s="30"/>
      <c r="GBT36" s="30"/>
      <c r="GBU36" s="30"/>
      <c r="GBV36" s="30"/>
      <c r="GBW36" s="30"/>
      <c r="GBX36" s="30"/>
      <c r="GBY36" s="30"/>
      <c r="GBZ36" s="30"/>
      <c r="GCA36" s="30"/>
      <c r="GCB36" s="30"/>
      <c r="GCC36" s="30"/>
      <c r="GCD36" s="30"/>
      <c r="GCE36" s="30"/>
      <c r="GCF36" s="30"/>
      <c r="GCG36" s="30"/>
      <c r="GCH36" s="30"/>
      <c r="GCI36" s="30"/>
      <c r="GCJ36" s="30"/>
      <c r="GCK36" s="30"/>
      <c r="GCL36" s="30"/>
      <c r="GCM36" s="30"/>
      <c r="GCN36" s="30"/>
      <c r="GCO36" s="30"/>
      <c r="GCP36" s="30"/>
      <c r="GCQ36" s="30"/>
      <c r="GCR36" s="30"/>
      <c r="GCS36" s="30"/>
      <c r="GCT36" s="30"/>
      <c r="GCU36" s="30"/>
      <c r="GCV36" s="30"/>
      <c r="GCW36" s="30"/>
      <c r="GCX36" s="30"/>
      <c r="GCY36" s="30"/>
      <c r="GCZ36" s="30"/>
      <c r="GDA36" s="30"/>
      <c r="GDB36" s="30"/>
      <c r="GDC36" s="30"/>
      <c r="GDD36" s="30"/>
      <c r="GDE36" s="30"/>
      <c r="GDF36" s="30"/>
      <c r="GDG36" s="30"/>
      <c r="GDH36" s="30"/>
      <c r="GDI36" s="30"/>
      <c r="GDJ36" s="30"/>
      <c r="GDK36" s="30"/>
      <c r="GDL36" s="30"/>
      <c r="GDM36" s="30"/>
      <c r="GDN36" s="30"/>
      <c r="GDO36" s="30"/>
      <c r="GDP36" s="30"/>
      <c r="GDQ36" s="30"/>
      <c r="GDR36" s="30"/>
      <c r="GDS36" s="30"/>
      <c r="GDT36" s="30"/>
      <c r="GDU36" s="30"/>
      <c r="GDV36" s="30"/>
      <c r="GDW36" s="30"/>
      <c r="GDX36" s="30"/>
      <c r="GDY36" s="30"/>
      <c r="GDZ36" s="30"/>
      <c r="GEA36" s="30"/>
      <c r="GEB36" s="30"/>
      <c r="GEC36" s="30"/>
      <c r="GED36" s="30"/>
      <c r="GEE36" s="30"/>
      <c r="GEF36" s="30"/>
      <c r="GEG36" s="30"/>
      <c r="GEH36" s="30"/>
      <c r="GEI36" s="30"/>
      <c r="GEJ36" s="30"/>
      <c r="GEK36" s="30"/>
      <c r="GEL36" s="30"/>
      <c r="GEM36" s="30"/>
      <c r="GEN36" s="30"/>
      <c r="GEO36" s="30"/>
      <c r="GEP36" s="30"/>
      <c r="GEQ36" s="30"/>
      <c r="GER36" s="30"/>
      <c r="GES36" s="30"/>
      <c r="GET36" s="30"/>
      <c r="GEU36" s="30"/>
      <c r="GEV36" s="30"/>
      <c r="GEW36" s="30"/>
      <c r="GEX36" s="30"/>
      <c r="GEY36" s="30"/>
      <c r="GEZ36" s="30"/>
      <c r="GFA36" s="30"/>
      <c r="GFB36" s="30"/>
      <c r="GFC36" s="30"/>
      <c r="GFD36" s="30"/>
      <c r="GFE36" s="30"/>
      <c r="GFF36" s="30"/>
      <c r="GFG36" s="30"/>
      <c r="GFH36" s="30"/>
      <c r="GFI36" s="30"/>
      <c r="GFJ36" s="30"/>
      <c r="GFK36" s="30"/>
      <c r="GFL36" s="30"/>
      <c r="GFM36" s="30"/>
      <c r="GFN36" s="30"/>
      <c r="GFO36" s="30"/>
      <c r="GFP36" s="30"/>
      <c r="GFQ36" s="30"/>
      <c r="GFR36" s="30"/>
      <c r="GFS36" s="30"/>
      <c r="GFT36" s="30"/>
      <c r="GFU36" s="30"/>
      <c r="GFV36" s="30"/>
      <c r="GFW36" s="30"/>
      <c r="GFX36" s="30"/>
      <c r="GFY36" s="30"/>
      <c r="GFZ36" s="30"/>
      <c r="GGA36" s="30"/>
      <c r="GGB36" s="30"/>
      <c r="GGC36" s="30"/>
      <c r="GGD36" s="30"/>
      <c r="GGE36" s="30"/>
      <c r="GGF36" s="30"/>
      <c r="GGG36" s="30"/>
      <c r="GGH36" s="30"/>
      <c r="GGI36" s="30"/>
      <c r="GGJ36" s="30"/>
      <c r="GGK36" s="30"/>
      <c r="GGL36" s="30"/>
      <c r="GGM36" s="30"/>
      <c r="GGN36" s="30"/>
      <c r="GGO36" s="30"/>
      <c r="GGP36" s="30"/>
      <c r="GGQ36" s="30"/>
      <c r="GGR36" s="30"/>
      <c r="GGS36" s="30"/>
      <c r="GGT36" s="30"/>
      <c r="GGU36" s="30"/>
      <c r="GGV36" s="30"/>
      <c r="GGW36" s="30"/>
      <c r="GGX36" s="30"/>
      <c r="GGY36" s="30"/>
      <c r="GGZ36" s="30"/>
      <c r="GHA36" s="30"/>
      <c r="GHB36" s="30"/>
      <c r="GHC36" s="30"/>
      <c r="GHD36" s="30"/>
      <c r="GHE36" s="30"/>
      <c r="GHF36" s="30"/>
      <c r="GHG36" s="30"/>
      <c r="GHH36" s="30"/>
      <c r="GHI36" s="30"/>
      <c r="GHJ36" s="30"/>
      <c r="GHK36" s="30"/>
      <c r="GHL36" s="30"/>
      <c r="GHM36" s="30"/>
      <c r="GHN36" s="30"/>
      <c r="GHO36" s="30"/>
      <c r="GHP36" s="30"/>
      <c r="GHQ36" s="30"/>
      <c r="GHR36" s="30"/>
      <c r="GHS36" s="30"/>
      <c r="GHT36" s="30"/>
      <c r="GHU36" s="30"/>
      <c r="GHV36" s="30"/>
      <c r="GHW36" s="30"/>
      <c r="GHX36" s="30"/>
      <c r="GHY36" s="30"/>
      <c r="GHZ36" s="30"/>
      <c r="GIA36" s="30"/>
      <c r="GIB36" s="30"/>
      <c r="GIC36" s="30"/>
      <c r="GID36" s="30"/>
      <c r="GIE36" s="30"/>
      <c r="GIF36" s="30"/>
      <c r="GIG36" s="30"/>
      <c r="GIH36" s="30"/>
      <c r="GII36" s="30"/>
      <c r="GIJ36" s="30"/>
      <c r="GIK36" s="30"/>
      <c r="GIL36" s="30"/>
      <c r="GIM36" s="30"/>
      <c r="GIN36" s="30"/>
      <c r="GIO36" s="30"/>
      <c r="GIP36" s="30"/>
      <c r="GIQ36" s="30"/>
      <c r="GIR36" s="30"/>
      <c r="GIS36" s="30"/>
      <c r="GIT36" s="30"/>
      <c r="GIU36" s="30"/>
      <c r="GIV36" s="30"/>
      <c r="GIW36" s="30"/>
      <c r="GIX36" s="30"/>
      <c r="GIY36" s="30"/>
      <c r="GIZ36" s="30"/>
      <c r="GJA36" s="30"/>
      <c r="GJB36" s="30"/>
      <c r="GJC36" s="30"/>
      <c r="GJD36" s="30"/>
      <c r="GJE36" s="30"/>
      <c r="GJF36" s="30"/>
      <c r="GJG36" s="30"/>
      <c r="GJH36" s="30"/>
      <c r="GJI36" s="30"/>
      <c r="GJJ36" s="30"/>
      <c r="GJK36" s="30"/>
      <c r="GJL36" s="30"/>
      <c r="GJM36" s="30"/>
      <c r="GJN36" s="30"/>
      <c r="GJO36" s="30"/>
      <c r="GJP36" s="30"/>
      <c r="GJQ36" s="30"/>
      <c r="GJR36" s="30"/>
      <c r="GJS36" s="30"/>
      <c r="GJT36" s="30"/>
      <c r="GJU36" s="30"/>
      <c r="GJV36" s="30"/>
      <c r="GJW36" s="30"/>
      <c r="GJX36" s="30"/>
      <c r="GJY36" s="30"/>
      <c r="GJZ36" s="30"/>
      <c r="GKA36" s="30"/>
      <c r="GKB36" s="30"/>
      <c r="GKC36" s="30"/>
      <c r="GKD36" s="30"/>
      <c r="GKE36" s="30"/>
      <c r="GKF36" s="30"/>
      <c r="GKG36" s="30"/>
      <c r="GKH36" s="30"/>
      <c r="GKI36" s="30"/>
      <c r="GKJ36" s="30"/>
      <c r="GKK36" s="30"/>
      <c r="GKL36" s="30"/>
      <c r="GKM36" s="30"/>
      <c r="GKN36" s="30"/>
      <c r="GKO36" s="30"/>
      <c r="GKP36" s="30"/>
      <c r="GKQ36" s="30"/>
      <c r="GKR36" s="30"/>
      <c r="GKS36" s="30"/>
      <c r="GKT36" s="30"/>
      <c r="GKU36" s="30"/>
      <c r="GKV36" s="30"/>
      <c r="GKW36" s="30"/>
      <c r="GKX36" s="30"/>
      <c r="GKY36" s="30"/>
      <c r="GKZ36" s="30"/>
      <c r="GLA36" s="30"/>
      <c r="GLB36" s="30"/>
      <c r="GLC36" s="30"/>
      <c r="GLD36" s="30"/>
      <c r="GLE36" s="30"/>
      <c r="GLF36" s="30"/>
      <c r="GLG36" s="30"/>
      <c r="GLH36" s="30"/>
      <c r="GLI36" s="30"/>
      <c r="GLJ36" s="30"/>
      <c r="GLK36" s="30"/>
      <c r="GLL36" s="30"/>
      <c r="GLM36" s="30"/>
      <c r="GLN36" s="30"/>
      <c r="GLO36" s="30"/>
      <c r="GLP36" s="30"/>
      <c r="GLQ36" s="30"/>
      <c r="GLR36" s="30"/>
      <c r="GLS36" s="30"/>
      <c r="GLT36" s="30"/>
      <c r="GLU36" s="30"/>
      <c r="GLV36" s="30"/>
      <c r="GLW36" s="30"/>
      <c r="GLX36" s="30"/>
      <c r="GLY36" s="30"/>
      <c r="GLZ36" s="30"/>
      <c r="GMA36" s="30"/>
      <c r="GMB36" s="30"/>
      <c r="GMC36" s="30"/>
      <c r="GMD36" s="30"/>
      <c r="GME36" s="30"/>
      <c r="GMF36" s="30"/>
      <c r="GMG36" s="30"/>
      <c r="GMH36" s="30"/>
      <c r="GMI36" s="30"/>
      <c r="GMJ36" s="30"/>
      <c r="GMK36" s="30"/>
      <c r="GML36" s="30"/>
      <c r="GMM36" s="30"/>
      <c r="GMN36" s="30"/>
      <c r="GMO36" s="30"/>
      <c r="GMP36" s="30"/>
      <c r="GMQ36" s="30"/>
      <c r="GMR36" s="30"/>
      <c r="GMS36" s="30"/>
      <c r="GMT36" s="30"/>
      <c r="GMU36" s="30"/>
      <c r="GMV36" s="30"/>
      <c r="GMW36" s="30"/>
      <c r="GMX36" s="30"/>
      <c r="GMY36" s="30"/>
      <c r="GMZ36" s="30"/>
      <c r="GNA36" s="30"/>
      <c r="GNB36" s="30"/>
      <c r="GNC36" s="30"/>
      <c r="GND36" s="30"/>
      <c r="GNE36" s="30"/>
      <c r="GNF36" s="30"/>
      <c r="GNG36" s="30"/>
      <c r="GNH36" s="30"/>
      <c r="GNI36" s="30"/>
      <c r="GNJ36" s="30"/>
      <c r="GNK36" s="30"/>
      <c r="GNL36" s="30"/>
      <c r="GNM36" s="30"/>
      <c r="GNN36" s="30"/>
      <c r="GNO36" s="30"/>
      <c r="GNP36" s="30"/>
      <c r="GNQ36" s="30"/>
      <c r="GNR36" s="30"/>
      <c r="GNS36" s="30"/>
      <c r="GNT36" s="30"/>
      <c r="GNU36" s="30"/>
      <c r="GNV36" s="30"/>
      <c r="GNW36" s="30"/>
      <c r="GNX36" s="30"/>
      <c r="GNY36" s="30"/>
      <c r="GNZ36" s="30"/>
      <c r="GOA36" s="30"/>
      <c r="GOB36" s="30"/>
      <c r="GOC36" s="30"/>
      <c r="GOD36" s="30"/>
      <c r="GOE36" s="30"/>
      <c r="GOF36" s="30"/>
      <c r="GOG36" s="30"/>
      <c r="GOH36" s="30"/>
      <c r="GOI36" s="30"/>
      <c r="GOJ36" s="30"/>
      <c r="GOK36" s="30"/>
      <c r="GOL36" s="30"/>
      <c r="GOM36" s="30"/>
      <c r="GON36" s="30"/>
      <c r="GOO36" s="30"/>
      <c r="GOP36" s="30"/>
      <c r="GOQ36" s="30"/>
      <c r="GOR36" s="30"/>
      <c r="GOS36" s="30"/>
      <c r="GOT36" s="30"/>
      <c r="GOU36" s="30"/>
      <c r="GOV36" s="30"/>
      <c r="GOW36" s="30"/>
      <c r="GOX36" s="30"/>
      <c r="GOY36" s="30"/>
      <c r="GOZ36" s="30"/>
      <c r="GPA36" s="30"/>
      <c r="GPB36" s="30"/>
      <c r="GPC36" s="30"/>
      <c r="GPD36" s="30"/>
      <c r="GPE36" s="30"/>
      <c r="GPF36" s="30"/>
      <c r="GPG36" s="30"/>
      <c r="GPH36" s="30"/>
      <c r="GPI36" s="30"/>
      <c r="GPJ36" s="30"/>
      <c r="GPK36" s="30"/>
      <c r="GPL36" s="30"/>
      <c r="GPM36" s="30"/>
      <c r="GPN36" s="30"/>
      <c r="GPO36" s="30"/>
      <c r="GPP36" s="30"/>
      <c r="GPQ36" s="30"/>
      <c r="GPR36" s="30"/>
      <c r="GPS36" s="30"/>
      <c r="GPT36" s="30"/>
      <c r="GPU36" s="30"/>
      <c r="GPV36" s="30"/>
      <c r="GPW36" s="30"/>
      <c r="GPX36" s="30"/>
      <c r="GPY36" s="30"/>
      <c r="GPZ36" s="30"/>
      <c r="GQA36" s="30"/>
      <c r="GQB36" s="30"/>
      <c r="GQC36" s="30"/>
      <c r="GQD36" s="30"/>
      <c r="GQE36" s="30"/>
      <c r="GQF36" s="30"/>
      <c r="GQG36" s="30"/>
      <c r="GQH36" s="30"/>
      <c r="GQI36" s="30"/>
      <c r="GQJ36" s="30"/>
      <c r="GQK36" s="30"/>
      <c r="GQL36" s="30"/>
      <c r="GQM36" s="30"/>
      <c r="GQN36" s="30"/>
      <c r="GQO36" s="30"/>
      <c r="GQP36" s="30"/>
      <c r="GQQ36" s="30"/>
      <c r="GQR36" s="30"/>
      <c r="GQS36" s="30"/>
      <c r="GQT36" s="30"/>
      <c r="GQU36" s="30"/>
      <c r="GQV36" s="30"/>
      <c r="GQW36" s="30"/>
      <c r="GQX36" s="30"/>
      <c r="GQY36" s="30"/>
      <c r="GQZ36" s="30"/>
      <c r="GRA36" s="30"/>
      <c r="GRB36" s="30"/>
      <c r="GRC36" s="30"/>
      <c r="GRD36" s="30"/>
      <c r="GRE36" s="30"/>
      <c r="GRF36" s="30"/>
      <c r="GRG36" s="30"/>
      <c r="GRH36" s="30"/>
      <c r="GRI36" s="30"/>
      <c r="GRJ36" s="30"/>
      <c r="GRK36" s="30"/>
      <c r="GRL36" s="30"/>
      <c r="GRM36" s="30"/>
      <c r="GRN36" s="30"/>
      <c r="GRO36" s="30"/>
      <c r="GRP36" s="30"/>
      <c r="GRQ36" s="30"/>
      <c r="GRR36" s="30"/>
      <c r="GRS36" s="30"/>
      <c r="GRT36" s="30"/>
      <c r="GRU36" s="30"/>
      <c r="GRV36" s="30"/>
      <c r="GRW36" s="30"/>
      <c r="GRX36" s="30"/>
      <c r="GRY36" s="30"/>
      <c r="GRZ36" s="30"/>
      <c r="GSA36" s="30"/>
      <c r="GSB36" s="30"/>
      <c r="GSC36" s="30"/>
      <c r="GSD36" s="30"/>
      <c r="GSE36" s="30"/>
      <c r="GSF36" s="30"/>
      <c r="GSG36" s="30"/>
      <c r="GSH36" s="30"/>
      <c r="GSI36" s="30"/>
      <c r="GSJ36" s="30"/>
      <c r="GSK36" s="30"/>
      <c r="GSL36" s="30"/>
      <c r="GSM36" s="30"/>
      <c r="GSN36" s="30"/>
      <c r="GSO36" s="30"/>
      <c r="GSP36" s="30"/>
      <c r="GSQ36" s="30"/>
      <c r="GSR36" s="30"/>
      <c r="GSS36" s="30"/>
      <c r="GST36" s="30"/>
      <c r="GSU36" s="30"/>
      <c r="GSV36" s="30"/>
      <c r="GSW36" s="30"/>
      <c r="GSX36" s="30"/>
      <c r="GSY36" s="30"/>
      <c r="GSZ36" s="30"/>
      <c r="GTA36" s="30"/>
      <c r="GTB36" s="30"/>
      <c r="GTC36" s="30"/>
      <c r="GTD36" s="30"/>
      <c r="GTE36" s="30"/>
      <c r="GTF36" s="30"/>
      <c r="GTG36" s="30"/>
      <c r="GTH36" s="30"/>
      <c r="GTI36" s="30"/>
      <c r="GTJ36" s="30"/>
      <c r="GTK36" s="30"/>
      <c r="GTL36" s="30"/>
      <c r="GTM36" s="30"/>
      <c r="GTN36" s="30"/>
      <c r="GTO36" s="30"/>
      <c r="GTP36" s="30"/>
      <c r="GTQ36" s="30"/>
      <c r="GTR36" s="30"/>
      <c r="GTS36" s="30"/>
      <c r="GTT36" s="30"/>
      <c r="GTU36" s="30"/>
      <c r="GTV36" s="30"/>
      <c r="GTW36" s="30"/>
      <c r="GTX36" s="30"/>
      <c r="GTY36" s="30"/>
      <c r="GTZ36" s="30"/>
      <c r="GUA36" s="30"/>
      <c r="GUB36" s="30"/>
      <c r="GUC36" s="30"/>
      <c r="GUD36" s="30"/>
      <c r="GUE36" s="30"/>
      <c r="GUF36" s="30"/>
      <c r="GUG36" s="30"/>
      <c r="GUH36" s="30"/>
      <c r="GUI36" s="30"/>
      <c r="GUJ36" s="30"/>
      <c r="GUK36" s="30"/>
      <c r="GUL36" s="30"/>
      <c r="GUM36" s="30"/>
      <c r="GUN36" s="30"/>
      <c r="GUO36" s="30"/>
      <c r="GUP36" s="30"/>
      <c r="GUQ36" s="30"/>
      <c r="GUR36" s="30"/>
      <c r="GUS36" s="30"/>
      <c r="GUT36" s="30"/>
      <c r="GUU36" s="30"/>
      <c r="GUV36" s="30"/>
      <c r="GUW36" s="30"/>
      <c r="GUX36" s="30"/>
      <c r="GUY36" s="30"/>
      <c r="GUZ36" s="30"/>
      <c r="GVA36" s="30"/>
      <c r="GVB36" s="30"/>
      <c r="GVC36" s="30"/>
      <c r="GVD36" s="30"/>
      <c r="GVE36" s="30"/>
      <c r="GVF36" s="30"/>
      <c r="GVG36" s="30"/>
      <c r="GVH36" s="30"/>
      <c r="GVI36" s="30"/>
      <c r="GVJ36" s="30"/>
      <c r="GVK36" s="30"/>
      <c r="GVL36" s="30"/>
      <c r="GVM36" s="30"/>
      <c r="GVN36" s="30"/>
      <c r="GVO36" s="30"/>
      <c r="GVP36" s="30"/>
      <c r="GVQ36" s="30"/>
      <c r="GVR36" s="30"/>
      <c r="GVS36" s="30"/>
      <c r="GVT36" s="30"/>
      <c r="GVU36" s="30"/>
      <c r="GVV36" s="30"/>
      <c r="GVW36" s="30"/>
      <c r="GVX36" s="30"/>
      <c r="GVY36" s="30"/>
      <c r="GVZ36" s="30"/>
      <c r="GWA36" s="30"/>
      <c r="GWB36" s="30"/>
      <c r="GWC36" s="30"/>
      <c r="GWD36" s="30"/>
      <c r="GWE36" s="30"/>
      <c r="GWF36" s="30"/>
      <c r="GWG36" s="30"/>
      <c r="GWH36" s="30"/>
      <c r="GWI36" s="30"/>
      <c r="GWJ36" s="30"/>
      <c r="GWK36" s="30"/>
      <c r="GWL36" s="30"/>
      <c r="GWM36" s="30"/>
      <c r="GWN36" s="30"/>
      <c r="GWO36" s="30"/>
      <c r="GWP36" s="30"/>
      <c r="GWQ36" s="30"/>
      <c r="GWR36" s="30"/>
      <c r="GWS36" s="30"/>
      <c r="GWT36" s="30"/>
      <c r="GWU36" s="30"/>
      <c r="GWV36" s="30"/>
      <c r="GWW36" s="30"/>
      <c r="GWX36" s="30"/>
      <c r="GWY36" s="30"/>
      <c r="GWZ36" s="30"/>
      <c r="GXA36" s="30"/>
      <c r="GXB36" s="30"/>
      <c r="GXC36" s="30"/>
      <c r="GXD36" s="30"/>
      <c r="GXE36" s="30"/>
      <c r="GXF36" s="30"/>
      <c r="GXG36" s="30"/>
      <c r="GXH36" s="30"/>
      <c r="GXI36" s="30"/>
      <c r="GXJ36" s="30"/>
      <c r="GXK36" s="30"/>
      <c r="GXL36" s="30"/>
      <c r="GXM36" s="30"/>
      <c r="GXN36" s="30"/>
      <c r="GXO36" s="30"/>
      <c r="GXP36" s="30"/>
      <c r="GXQ36" s="30"/>
      <c r="GXR36" s="30"/>
      <c r="GXS36" s="30"/>
      <c r="GXT36" s="30"/>
      <c r="GXU36" s="30"/>
      <c r="GXV36" s="30"/>
      <c r="GXW36" s="30"/>
      <c r="GXX36" s="30"/>
      <c r="GXY36" s="30"/>
      <c r="GXZ36" s="30"/>
      <c r="GYA36" s="30"/>
      <c r="GYB36" s="30"/>
      <c r="GYC36" s="30"/>
      <c r="GYD36" s="30"/>
      <c r="GYE36" s="30"/>
      <c r="GYF36" s="30"/>
      <c r="GYG36" s="30"/>
      <c r="GYH36" s="30"/>
      <c r="GYI36" s="30"/>
      <c r="GYJ36" s="30"/>
      <c r="GYK36" s="30"/>
      <c r="GYL36" s="30"/>
      <c r="GYM36" s="30"/>
      <c r="GYN36" s="30"/>
      <c r="GYO36" s="30"/>
      <c r="GYP36" s="30"/>
      <c r="GYQ36" s="30"/>
      <c r="GYR36" s="30"/>
      <c r="GYS36" s="30"/>
      <c r="GYT36" s="30"/>
      <c r="GYU36" s="30"/>
      <c r="GYV36" s="30"/>
      <c r="GYW36" s="30"/>
      <c r="GYX36" s="30"/>
      <c r="GYY36" s="30"/>
      <c r="GYZ36" s="30"/>
      <c r="GZA36" s="30"/>
      <c r="GZB36" s="30"/>
      <c r="GZC36" s="30"/>
      <c r="GZD36" s="30"/>
      <c r="GZE36" s="30"/>
      <c r="GZF36" s="30"/>
      <c r="GZG36" s="30"/>
      <c r="GZH36" s="30"/>
      <c r="GZI36" s="30"/>
      <c r="GZJ36" s="30"/>
      <c r="GZK36" s="30"/>
      <c r="GZL36" s="30"/>
      <c r="GZM36" s="30"/>
      <c r="GZN36" s="30"/>
      <c r="GZO36" s="30"/>
      <c r="GZP36" s="30"/>
      <c r="GZQ36" s="30"/>
      <c r="GZR36" s="30"/>
      <c r="GZS36" s="30"/>
      <c r="GZT36" s="30"/>
      <c r="GZU36" s="30"/>
      <c r="GZV36" s="30"/>
      <c r="GZW36" s="30"/>
      <c r="GZX36" s="30"/>
      <c r="GZY36" s="30"/>
      <c r="GZZ36" s="30"/>
      <c r="HAA36" s="30"/>
      <c r="HAB36" s="30"/>
      <c r="HAC36" s="30"/>
      <c r="HAD36" s="30"/>
      <c r="HAE36" s="30"/>
      <c r="HAF36" s="30"/>
      <c r="HAG36" s="30"/>
      <c r="HAH36" s="30"/>
      <c r="HAI36" s="30"/>
      <c r="HAJ36" s="30"/>
      <c r="HAK36" s="30"/>
      <c r="HAL36" s="30"/>
      <c r="HAM36" s="30"/>
      <c r="HAN36" s="30"/>
      <c r="HAO36" s="30"/>
      <c r="HAP36" s="30"/>
      <c r="HAQ36" s="30"/>
      <c r="HAR36" s="30"/>
      <c r="HAS36" s="30"/>
      <c r="HAT36" s="30"/>
      <c r="HAU36" s="30"/>
      <c r="HAV36" s="30"/>
      <c r="HAW36" s="30"/>
      <c r="HAX36" s="30"/>
      <c r="HAY36" s="30"/>
      <c r="HAZ36" s="30"/>
      <c r="HBA36" s="30"/>
      <c r="HBB36" s="30"/>
      <c r="HBC36" s="30"/>
      <c r="HBD36" s="30"/>
      <c r="HBE36" s="30"/>
      <c r="HBF36" s="30"/>
      <c r="HBG36" s="30"/>
      <c r="HBH36" s="30"/>
      <c r="HBI36" s="30"/>
      <c r="HBJ36" s="30"/>
      <c r="HBK36" s="30"/>
      <c r="HBL36" s="30"/>
      <c r="HBM36" s="30"/>
      <c r="HBN36" s="30"/>
      <c r="HBO36" s="30"/>
      <c r="HBP36" s="30"/>
      <c r="HBQ36" s="30"/>
      <c r="HBR36" s="30"/>
      <c r="HBS36" s="30"/>
      <c r="HBT36" s="30"/>
      <c r="HBU36" s="30"/>
      <c r="HBV36" s="30"/>
      <c r="HBW36" s="30"/>
      <c r="HBX36" s="30"/>
      <c r="HBY36" s="30"/>
      <c r="HBZ36" s="30"/>
      <c r="HCA36" s="30"/>
      <c r="HCB36" s="30"/>
      <c r="HCC36" s="30"/>
      <c r="HCD36" s="30"/>
      <c r="HCE36" s="30"/>
      <c r="HCF36" s="30"/>
      <c r="HCG36" s="30"/>
      <c r="HCH36" s="30"/>
      <c r="HCI36" s="30"/>
      <c r="HCJ36" s="30"/>
      <c r="HCK36" s="30"/>
      <c r="HCL36" s="30"/>
      <c r="HCM36" s="30"/>
      <c r="HCN36" s="30"/>
      <c r="HCO36" s="30"/>
      <c r="HCP36" s="30"/>
      <c r="HCQ36" s="30"/>
      <c r="HCR36" s="30"/>
      <c r="HCS36" s="30"/>
      <c r="HCT36" s="30"/>
      <c r="HCU36" s="30"/>
      <c r="HCV36" s="30"/>
      <c r="HCW36" s="30"/>
      <c r="HCX36" s="30"/>
      <c r="HCY36" s="30"/>
      <c r="HCZ36" s="30"/>
      <c r="HDA36" s="30"/>
      <c r="HDB36" s="30"/>
      <c r="HDC36" s="30"/>
      <c r="HDD36" s="30"/>
      <c r="HDE36" s="30"/>
      <c r="HDF36" s="30"/>
      <c r="HDG36" s="30"/>
      <c r="HDH36" s="30"/>
      <c r="HDI36" s="30"/>
      <c r="HDJ36" s="30"/>
      <c r="HDK36" s="30"/>
      <c r="HDL36" s="30"/>
      <c r="HDM36" s="30"/>
      <c r="HDN36" s="30"/>
      <c r="HDO36" s="30"/>
      <c r="HDP36" s="30"/>
      <c r="HDQ36" s="30"/>
      <c r="HDR36" s="30"/>
      <c r="HDS36" s="30"/>
      <c r="HDT36" s="30"/>
      <c r="HDU36" s="30"/>
      <c r="HDV36" s="30"/>
      <c r="HDW36" s="30"/>
      <c r="HDX36" s="30"/>
      <c r="HDY36" s="30"/>
      <c r="HDZ36" s="30"/>
      <c r="HEA36" s="30"/>
      <c r="HEB36" s="30"/>
      <c r="HEC36" s="30"/>
      <c r="HED36" s="30"/>
      <c r="HEE36" s="30"/>
      <c r="HEF36" s="30"/>
      <c r="HEG36" s="30"/>
      <c r="HEH36" s="30"/>
      <c r="HEI36" s="30"/>
      <c r="HEJ36" s="30"/>
      <c r="HEK36" s="30"/>
      <c r="HEL36" s="30"/>
      <c r="HEM36" s="30"/>
      <c r="HEN36" s="30"/>
      <c r="HEO36" s="30"/>
      <c r="HEP36" s="30"/>
      <c r="HEQ36" s="30"/>
      <c r="HER36" s="30"/>
      <c r="HES36" s="30"/>
      <c r="HET36" s="30"/>
      <c r="HEU36" s="30"/>
      <c r="HEV36" s="30"/>
      <c r="HEW36" s="30"/>
      <c r="HEX36" s="30"/>
      <c r="HEY36" s="30"/>
      <c r="HEZ36" s="30"/>
      <c r="HFA36" s="30"/>
      <c r="HFB36" s="30"/>
      <c r="HFC36" s="30"/>
      <c r="HFD36" s="30"/>
      <c r="HFE36" s="30"/>
      <c r="HFF36" s="30"/>
      <c r="HFG36" s="30"/>
      <c r="HFH36" s="30"/>
      <c r="HFI36" s="30"/>
      <c r="HFJ36" s="30"/>
      <c r="HFK36" s="30"/>
      <c r="HFL36" s="30"/>
      <c r="HFM36" s="30"/>
      <c r="HFN36" s="30"/>
      <c r="HFO36" s="30"/>
      <c r="HFP36" s="30"/>
      <c r="HFQ36" s="30"/>
      <c r="HFR36" s="30"/>
      <c r="HFS36" s="30"/>
      <c r="HFT36" s="30"/>
      <c r="HFU36" s="30"/>
      <c r="HFV36" s="30"/>
      <c r="HFW36" s="30"/>
      <c r="HFX36" s="30"/>
      <c r="HFY36" s="30"/>
      <c r="HFZ36" s="30"/>
      <c r="HGA36" s="30"/>
      <c r="HGB36" s="30"/>
      <c r="HGC36" s="30"/>
      <c r="HGD36" s="30"/>
      <c r="HGE36" s="30"/>
      <c r="HGF36" s="30"/>
      <c r="HGG36" s="30"/>
      <c r="HGH36" s="30"/>
      <c r="HGI36" s="30"/>
      <c r="HGJ36" s="30"/>
      <c r="HGK36" s="30"/>
      <c r="HGL36" s="30"/>
      <c r="HGM36" s="30"/>
      <c r="HGN36" s="30"/>
      <c r="HGO36" s="30"/>
      <c r="HGP36" s="30"/>
      <c r="HGQ36" s="30"/>
      <c r="HGR36" s="30"/>
      <c r="HGS36" s="30"/>
      <c r="HGT36" s="30"/>
      <c r="HGU36" s="30"/>
      <c r="HGV36" s="30"/>
      <c r="HGW36" s="30"/>
      <c r="HGX36" s="30"/>
      <c r="HGY36" s="30"/>
      <c r="HGZ36" s="30"/>
      <c r="HHA36" s="30"/>
      <c r="HHB36" s="30"/>
      <c r="HHC36" s="30"/>
      <c r="HHD36" s="30"/>
      <c r="HHE36" s="30"/>
      <c r="HHF36" s="30"/>
      <c r="HHG36" s="30"/>
      <c r="HHH36" s="30"/>
      <c r="HHI36" s="30"/>
      <c r="HHJ36" s="30"/>
      <c r="HHK36" s="30"/>
      <c r="HHL36" s="30"/>
      <c r="HHM36" s="30"/>
      <c r="HHN36" s="30"/>
      <c r="HHO36" s="30"/>
      <c r="HHP36" s="30"/>
      <c r="HHQ36" s="30"/>
      <c r="HHR36" s="30"/>
      <c r="HHS36" s="30"/>
      <c r="HHT36" s="30"/>
      <c r="HHU36" s="30"/>
      <c r="HHV36" s="30"/>
      <c r="HHW36" s="30"/>
      <c r="HHX36" s="30"/>
      <c r="HHY36" s="30"/>
      <c r="HHZ36" s="30"/>
      <c r="HIA36" s="30"/>
      <c r="HIB36" s="30"/>
      <c r="HIC36" s="30"/>
      <c r="HID36" s="30"/>
      <c r="HIE36" s="30"/>
      <c r="HIF36" s="30"/>
      <c r="HIG36" s="30"/>
      <c r="HIH36" s="30"/>
      <c r="HII36" s="30"/>
      <c r="HIJ36" s="30"/>
      <c r="HIK36" s="30"/>
      <c r="HIL36" s="30"/>
      <c r="HIM36" s="30"/>
      <c r="HIN36" s="30"/>
      <c r="HIO36" s="30"/>
      <c r="HIP36" s="30"/>
      <c r="HIQ36" s="30"/>
      <c r="HIR36" s="30"/>
      <c r="HIS36" s="30"/>
      <c r="HIT36" s="30"/>
      <c r="HIU36" s="30"/>
      <c r="HIV36" s="30"/>
      <c r="HIW36" s="30"/>
      <c r="HIX36" s="30"/>
      <c r="HIY36" s="30"/>
      <c r="HIZ36" s="30"/>
      <c r="HJA36" s="30"/>
      <c r="HJB36" s="30"/>
      <c r="HJC36" s="30"/>
      <c r="HJD36" s="30"/>
      <c r="HJE36" s="30"/>
      <c r="HJF36" s="30"/>
      <c r="HJG36" s="30"/>
      <c r="HJH36" s="30"/>
      <c r="HJI36" s="30"/>
      <c r="HJJ36" s="30"/>
      <c r="HJK36" s="30"/>
      <c r="HJL36" s="30"/>
      <c r="HJM36" s="30"/>
      <c r="HJN36" s="30"/>
      <c r="HJO36" s="30"/>
      <c r="HJP36" s="30"/>
      <c r="HJQ36" s="30"/>
      <c r="HJR36" s="30"/>
      <c r="HJS36" s="30"/>
      <c r="HJT36" s="30"/>
      <c r="HJU36" s="30"/>
      <c r="HJV36" s="30"/>
      <c r="HJW36" s="30"/>
      <c r="HJX36" s="30"/>
      <c r="HJY36" s="30"/>
      <c r="HJZ36" s="30"/>
      <c r="HKA36" s="30"/>
      <c r="HKB36" s="30"/>
      <c r="HKC36" s="30"/>
      <c r="HKD36" s="30"/>
      <c r="HKE36" s="30"/>
      <c r="HKF36" s="30"/>
      <c r="HKG36" s="30"/>
      <c r="HKH36" s="30"/>
      <c r="HKI36" s="30"/>
      <c r="HKJ36" s="30"/>
      <c r="HKK36" s="30"/>
      <c r="HKL36" s="30"/>
      <c r="HKM36" s="30"/>
      <c r="HKN36" s="30"/>
      <c r="HKO36" s="30"/>
      <c r="HKP36" s="30"/>
      <c r="HKQ36" s="30"/>
      <c r="HKR36" s="30"/>
      <c r="HKS36" s="30"/>
      <c r="HKT36" s="30"/>
      <c r="HKU36" s="30"/>
      <c r="HKV36" s="30"/>
      <c r="HKW36" s="30"/>
      <c r="HKX36" s="30"/>
      <c r="HKY36" s="30"/>
      <c r="HKZ36" s="30"/>
      <c r="HLA36" s="30"/>
      <c r="HLB36" s="30"/>
      <c r="HLC36" s="30"/>
      <c r="HLD36" s="30"/>
      <c r="HLE36" s="30"/>
      <c r="HLF36" s="30"/>
      <c r="HLG36" s="30"/>
      <c r="HLH36" s="30"/>
      <c r="HLI36" s="30"/>
      <c r="HLJ36" s="30"/>
      <c r="HLK36" s="30"/>
      <c r="HLL36" s="30"/>
      <c r="HLM36" s="30"/>
      <c r="HLN36" s="30"/>
      <c r="HLO36" s="30"/>
      <c r="HLP36" s="30"/>
      <c r="HLQ36" s="30"/>
      <c r="HLR36" s="30"/>
      <c r="HLS36" s="30"/>
      <c r="HLT36" s="30"/>
      <c r="HLU36" s="30"/>
      <c r="HLV36" s="30"/>
      <c r="HLW36" s="30"/>
      <c r="HLX36" s="30"/>
      <c r="HLY36" s="30"/>
      <c r="HLZ36" s="30"/>
      <c r="HMA36" s="30"/>
      <c r="HMB36" s="30"/>
      <c r="HMC36" s="30"/>
      <c r="HMD36" s="30"/>
      <c r="HME36" s="30"/>
      <c r="HMF36" s="30"/>
      <c r="HMG36" s="30"/>
      <c r="HMH36" s="30"/>
      <c r="HMI36" s="30"/>
      <c r="HMJ36" s="30"/>
      <c r="HMK36" s="30"/>
      <c r="HML36" s="30"/>
      <c r="HMM36" s="30"/>
      <c r="HMN36" s="30"/>
      <c r="HMO36" s="30"/>
      <c r="HMP36" s="30"/>
      <c r="HMQ36" s="30"/>
      <c r="HMR36" s="30"/>
      <c r="HMS36" s="30"/>
      <c r="HMT36" s="30"/>
      <c r="HMU36" s="30"/>
      <c r="HMV36" s="30"/>
      <c r="HMW36" s="30"/>
      <c r="HMX36" s="30"/>
      <c r="HMY36" s="30"/>
      <c r="HMZ36" s="30"/>
      <c r="HNA36" s="30"/>
      <c r="HNB36" s="30"/>
      <c r="HNC36" s="30"/>
      <c r="HND36" s="30"/>
      <c r="HNE36" s="30"/>
      <c r="HNF36" s="30"/>
      <c r="HNG36" s="30"/>
      <c r="HNH36" s="30"/>
      <c r="HNI36" s="30"/>
      <c r="HNJ36" s="30"/>
      <c r="HNK36" s="30"/>
      <c r="HNL36" s="30"/>
      <c r="HNM36" s="30"/>
      <c r="HNN36" s="30"/>
      <c r="HNO36" s="30"/>
      <c r="HNP36" s="30"/>
      <c r="HNQ36" s="30"/>
      <c r="HNR36" s="30"/>
      <c r="HNS36" s="30"/>
      <c r="HNT36" s="30"/>
      <c r="HNU36" s="30"/>
      <c r="HNV36" s="30"/>
      <c r="HNW36" s="30"/>
      <c r="HNX36" s="30"/>
      <c r="HNY36" s="30"/>
      <c r="HNZ36" s="30"/>
      <c r="HOA36" s="30"/>
      <c r="HOB36" s="30"/>
      <c r="HOC36" s="30"/>
      <c r="HOD36" s="30"/>
      <c r="HOE36" s="30"/>
      <c r="HOF36" s="30"/>
      <c r="HOG36" s="30"/>
      <c r="HOH36" s="30"/>
      <c r="HOI36" s="30"/>
      <c r="HOJ36" s="30"/>
      <c r="HOK36" s="30"/>
      <c r="HOL36" s="30"/>
      <c r="HOM36" s="30"/>
      <c r="HON36" s="30"/>
      <c r="HOO36" s="30"/>
      <c r="HOP36" s="30"/>
      <c r="HOQ36" s="30"/>
      <c r="HOR36" s="30"/>
      <c r="HOS36" s="30"/>
      <c r="HOT36" s="30"/>
      <c r="HOU36" s="30"/>
      <c r="HOV36" s="30"/>
      <c r="HOW36" s="30"/>
      <c r="HOX36" s="30"/>
      <c r="HOY36" s="30"/>
      <c r="HOZ36" s="30"/>
      <c r="HPA36" s="30"/>
      <c r="HPB36" s="30"/>
      <c r="HPC36" s="30"/>
      <c r="HPD36" s="30"/>
      <c r="HPE36" s="30"/>
      <c r="HPF36" s="30"/>
      <c r="HPG36" s="30"/>
      <c r="HPH36" s="30"/>
      <c r="HPI36" s="30"/>
      <c r="HPJ36" s="30"/>
      <c r="HPK36" s="30"/>
      <c r="HPL36" s="30"/>
      <c r="HPM36" s="30"/>
      <c r="HPN36" s="30"/>
      <c r="HPO36" s="30"/>
      <c r="HPP36" s="30"/>
      <c r="HPQ36" s="30"/>
      <c r="HPR36" s="30"/>
      <c r="HPS36" s="30"/>
      <c r="HPT36" s="30"/>
      <c r="HPU36" s="30"/>
      <c r="HPV36" s="30"/>
      <c r="HPW36" s="30"/>
      <c r="HPX36" s="30"/>
      <c r="HPY36" s="30"/>
      <c r="HPZ36" s="30"/>
      <c r="HQA36" s="30"/>
      <c r="HQB36" s="30"/>
      <c r="HQC36" s="30"/>
      <c r="HQD36" s="30"/>
      <c r="HQE36" s="30"/>
      <c r="HQF36" s="30"/>
      <c r="HQG36" s="30"/>
      <c r="HQH36" s="30"/>
      <c r="HQI36" s="30"/>
      <c r="HQJ36" s="30"/>
      <c r="HQK36" s="30"/>
      <c r="HQL36" s="30"/>
      <c r="HQM36" s="30"/>
      <c r="HQN36" s="30"/>
      <c r="HQO36" s="30"/>
      <c r="HQP36" s="30"/>
      <c r="HQQ36" s="30"/>
      <c r="HQR36" s="30"/>
      <c r="HQS36" s="30"/>
      <c r="HQT36" s="30"/>
      <c r="HQU36" s="30"/>
      <c r="HQV36" s="30"/>
      <c r="HQW36" s="30"/>
      <c r="HQX36" s="30"/>
      <c r="HQY36" s="30"/>
      <c r="HQZ36" s="30"/>
      <c r="HRA36" s="30"/>
      <c r="HRB36" s="30"/>
      <c r="HRC36" s="30"/>
      <c r="HRD36" s="30"/>
      <c r="HRE36" s="30"/>
      <c r="HRF36" s="30"/>
      <c r="HRG36" s="30"/>
      <c r="HRH36" s="30"/>
      <c r="HRI36" s="30"/>
      <c r="HRJ36" s="30"/>
      <c r="HRK36" s="30"/>
      <c r="HRL36" s="30"/>
      <c r="HRM36" s="30"/>
      <c r="HRN36" s="30"/>
      <c r="HRO36" s="30"/>
      <c r="HRP36" s="30"/>
      <c r="HRQ36" s="30"/>
      <c r="HRR36" s="30"/>
      <c r="HRS36" s="30"/>
      <c r="HRT36" s="30"/>
      <c r="HRU36" s="30"/>
      <c r="HRV36" s="30"/>
      <c r="HRW36" s="30"/>
      <c r="HRX36" s="30"/>
      <c r="HRY36" s="30"/>
      <c r="HRZ36" s="30"/>
      <c r="HSA36" s="30"/>
      <c r="HSB36" s="30"/>
      <c r="HSC36" s="30"/>
      <c r="HSD36" s="30"/>
      <c r="HSE36" s="30"/>
      <c r="HSF36" s="30"/>
      <c r="HSG36" s="30"/>
      <c r="HSH36" s="30"/>
      <c r="HSI36" s="30"/>
      <c r="HSJ36" s="30"/>
      <c r="HSK36" s="30"/>
      <c r="HSL36" s="30"/>
      <c r="HSM36" s="30"/>
      <c r="HSN36" s="30"/>
      <c r="HSO36" s="30"/>
      <c r="HSP36" s="30"/>
      <c r="HSQ36" s="30"/>
      <c r="HSR36" s="30"/>
      <c r="HSS36" s="30"/>
      <c r="HST36" s="30"/>
      <c r="HSU36" s="30"/>
      <c r="HSV36" s="30"/>
      <c r="HSW36" s="30"/>
      <c r="HSX36" s="30"/>
      <c r="HSY36" s="30"/>
      <c r="HSZ36" s="30"/>
      <c r="HTA36" s="30"/>
      <c r="HTB36" s="30"/>
      <c r="HTC36" s="30"/>
      <c r="HTD36" s="30"/>
      <c r="HTE36" s="30"/>
      <c r="HTF36" s="30"/>
      <c r="HTG36" s="30"/>
      <c r="HTH36" s="30"/>
      <c r="HTI36" s="30"/>
      <c r="HTJ36" s="30"/>
      <c r="HTK36" s="30"/>
      <c r="HTL36" s="30"/>
      <c r="HTM36" s="30"/>
      <c r="HTN36" s="30"/>
      <c r="HTO36" s="30"/>
      <c r="HTP36" s="30"/>
      <c r="HTQ36" s="30"/>
      <c r="HTR36" s="30"/>
      <c r="HTS36" s="30"/>
      <c r="HTT36" s="30"/>
      <c r="HTU36" s="30"/>
      <c r="HTV36" s="30"/>
      <c r="HTW36" s="30"/>
      <c r="HTX36" s="30"/>
      <c r="HTY36" s="30"/>
      <c r="HTZ36" s="30"/>
      <c r="HUA36" s="30"/>
      <c r="HUB36" s="30"/>
      <c r="HUC36" s="30"/>
      <c r="HUD36" s="30"/>
      <c r="HUE36" s="30"/>
      <c r="HUF36" s="30"/>
      <c r="HUG36" s="30"/>
      <c r="HUH36" s="30"/>
      <c r="HUI36" s="30"/>
      <c r="HUJ36" s="30"/>
      <c r="HUK36" s="30"/>
      <c r="HUL36" s="30"/>
      <c r="HUM36" s="30"/>
      <c r="HUN36" s="30"/>
      <c r="HUO36" s="30"/>
      <c r="HUP36" s="30"/>
      <c r="HUQ36" s="30"/>
      <c r="HUR36" s="30"/>
      <c r="HUS36" s="30"/>
      <c r="HUT36" s="30"/>
      <c r="HUU36" s="30"/>
      <c r="HUV36" s="30"/>
      <c r="HUW36" s="30"/>
      <c r="HUX36" s="30"/>
      <c r="HUY36" s="30"/>
      <c r="HUZ36" s="30"/>
      <c r="HVA36" s="30"/>
      <c r="HVB36" s="30"/>
      <c r="HVC36" s="30"/>
      <c r="HVD36" s="30"/>
      <c r="HVE36" s="30"/>
      <c r="HVF36" s="30"/>
      <c r="HVG36" s="30"/>
      <c r="HVH36" s="30"/>
      <c r="HVI36" s="30"/>
      <c r="HVJ36" s="30"/>
      <c r="HVK36" s="30"/>
      <c r="HVL36" s="30"/>
      <c r="HVM36" s="30"/>
      <c r="HVN36" s="30"/>
      <c r="HVO36" s="30"/>
      <c r="HVP36" s="30"/>
      <c r="HVQ36" s="30"/>
      <c r="HVR36" s="30"/>
      <c r="HVS36" s="30"/>
      <c r="HVT36" s="30"/>
      <c r="HVU36" s="30"/>
      <c r="HVV36" s="30"/>
      <c r="HVW36" s="30"/>
      <c r="HVX36" s="30"/>
      <c r="HVY36" s="30"/>
      <c r="HVZ36" s="30"/>
      <c r="HWA36" s="30"/>
      <c r="HWB36" s="30"/>
      <c r="HWC36" s="30"/>
      <c r="HWD36" s="30"/>
      <c r="HWE36" s="30"/>
      <c r="HWF36" s="30"/>
      <c r="HWG36" s="30"/>
      <c r="HWH36" s="30"/>
      <c r="HWI36" s="30"/>
      <c r="HWJ36" s="30"/>
      <c r="HWK36" s="30"/>
      <c r="HWL36" s="30"/>
      <c r="HWM36" s="30"/>
      <c r="HWN36" s="30"/>
      <c r="HWO36" s="30"/>
      <c r="HWP36" s="30"/>
      <c r="HWQ36" s="30"/>
      <c r="HWR36" s="30"/>
      <c r="HWS36" s="30"/>
      <c r="HWT36" s="30"/>
      <c r="HWU36" s="30"/>
      <c r="HWV36" s="30"/>
      <c r="HWW36" s="30"/>
      <c r="HWX36" s="30"/>
      <c r="HWY36" s="30"/>
      <c r="HWZ36" s="30"/>
      <c r="HXA36" s="30"/>
      <c r="HXB36" s="30"/>
      <c r="HXC36" s="30"/>
      <c r="HXD36" s="30"/>
      <c r="HXE36" s="30"/>
      <c r="HXF36" s="30"/>
      <c r="HXG36" s="30"/>
      <c r="HXH36" s="30"/>
      <c r="HXI36" s="30"/>
      <c r="HXJ36" s="30"/>
      <c r="HXK36" s="30"/>
      <c r="HXL36" s="30"/>
      <c r="HXM36" s="30"/>
      <c r="HXN36" s="30"/>
      <c r="HXO36" s="30"/>
      <c r="HXP36" s="30"/>
      <c r="HXQ36" s="30"/>
      <c r="HXR36" s="30"/>
      <c r="HXS36" s="30"/>
      <c r="HXT36" s="30"/>
      <c r="HXU36" s="30"/>
      <c r="HXV36" s="30"/>
      <c r="HXW36" s="30"/>
      <c r="HXX36" s="30"/>
      <c r="HXY36" s="30"/>
      <c r="HXZ36" s="30"/>
      <c r="HYA36" s="30"/>
      <c r="HYB36" s="30"/>
      <c r="HYC36" s="30"/>
      <c r="HYD36" s="30"/>
      <c r="HYE36" s="30"/>
      <c r="HYF36" s="30"/>
      <c r="HYG36" s="30"/>
      <c r="HYH36" s="30"/>
      <c r="HYI36" s="30"/>
      <c r="HYJ36" s="30"/>
      <c r="HYK36" s="30"/>
      <c r="HYL36" s="30"/>
      <c r="HYM36" s="30"/>
      <c r="HYN36" s="30"/>
      <c r="HYO36" s="30"/>
      <c r="HYP36" s="30"/>
      <c r="HYQ36" s="30"/>
      <c r="HYR36" s="30"/>
      <c r="HYS36" s="30"/>
      <c r="HYT36" s="30"/>
      <c r="HYU36" s="30"/>
      <c r="HYV36" s="30"/>
      <c r="HYW36" s="30"/>
      <c r="HYX36" s="30"/>
      <c r="HYY36" s="30"/>
      <c r="HYZ36" s="30"/>
      <c r="HZA36" s="30"/>
      <c r="HZB36" s="30"/>
      <c r="HZC36" s="30"/>
      <c r="HZD36" s="30"/>
      <c r="HZE36" s="30"/>
      <c r="HZF36" s="30"/>
      <c r="HZG36" s="30"/>
      <c r="HZH36" s="30"/>
      <c r="HZI36" s="30"/>
      <c r="HZJ36" s="30"/>
      <c r="HZK36" s="30"/>
      <c r="HZL36" s="30"/>
      <c r="HZM36" s="30"/>
      <c r="HZN36" s="30"/>
      <c r="HZO36" s="30"/>
      <c r="HZP36" s="30"/>
      <c r="HZQ36" s="30"/>
      <c r="HZR36" s="30"/>
      <c r="HZS36" s="30"/>
      <c r="HZT36" s="30"/>
      <c r="HZU36" s="30"/>
      <c r="HZV36" s="30"/>
      <c r="HZW36" s="30"/>
      <c r="HZX36" s="30"/>
      <c r="HZY36" s="30"/>
      <c r="HZZ36" s="30"/>
      <c r="IAA36" s="30"/>
      <c r="IAB36" s="30"/>
      <c r="IAC36" s="30"/>
      <c r="IAD36" s="30"/>
      <c r="IAE36" s="30"/>
      <c r="IAF36" s="30"/>
      <c r="IAG36" s="30"/>
      <c r="IAH36" s="30"/>
      <c r="IAI36" s="30"/>
      <c r="IAJ36" s="30"/>
      <c r="IAK36" s="30"/>
      <c r="IAL36" s="30"/>
      <c r="IAM36" s="30"/>
      <c r="IAN36" s="30"/>
      <c r="IAO36" s="30"/>
      <c r="IAP36" s="30"/>
      <c r="IAQ36" s="30"/>
      <c r="IAR36" s="30"/>
      <c r="IAS36" s="30"/>
      <c r="IAT36" s="30"/>
      <c r="IAU36" s="30"/>
      <c r="IAV36" s="30"/>
      <c r="IAW36" s="30"/>
      <c r="IAX36" s="30"/>
      <c r="IAY36" s="30"/>
      <c r="IAZ36" s="30"/>
      <c r="IBA36" s="30"/>
      <c r="IBB36" s="30"/>
      <c r="IBC36" s="30"/>
      <c r="IBD36" s="30"/>
      <c r="IBE36" s="30"/>
      <c r="IBF36" s="30"/>
      <c r="IBG36" s="30"/>
      <c r="IBH36" s="30"/>
      <c r="IBI36" s="30"/>
      <c r="IBJ36" s="30"/>
      <c r="IBK36" s="30"/>
      <c r="IBL36" s="30"/>
      <c r="IBM36" s="30"/>
      <c r="IBN36" s="30"/>
      <c r="IBO36" s="30"/>
      <c r="IBP36" s="30"/>
      <c r="IBQ36" s="30"/>
      <c r="IBR36" s="30"/>
      <c r="IBS36" s="30"/>
      <c r="IBT36" s="30"/>
      <c r="IBU36" s="30"/>
      <c r="IBV36" s="30"/>
      <c r="IBW36" s="30"/>
      <c r="IBX36" s="30"/>
      <c r="IBY36" s="30"/>
      <c r="IBZ36" s="30"/>
      <c r="ICA36" s="30"/>
      <c r="ICB36" s="30"/>
      <c r="ICC36" s="30"/>
      <c r="ICD36" s="30"/>
      <c r="ICE36" s="30"/>
      <c r="ICF36" s="30"/>
      <c r="ICG36" s="30"/>
      <c r="ICH36" s="30"/>
      <c r="ICI36" s="30"/>
      <c r="ICJ36" s="30"/>
      <c r="ICK36" s="30"/>
      <c r="ICL36" s="30"/>
      <c r="ICM36" s="30"/>
      <c r="ICN36" s="30"/>
      <c r="ICO36" s="30"/>
      <c r="ICP36" s="30"/>
      <c r="ICQ36" s="30"/>
      <c r="ICR36" s="30"/>
      <c r="ICS36" s="30"/>
      <c r="ICT36" s="30"/>
      <c r="ICU36" s="30"/>
      <c r="ICV36" s="30"/>
      <c r="ICW36" s="30"/>
      <c r="ICX36" s="30"/>
      <c r="ICY36" s="30"/>
      <c r="ICZ36" s="30"/>
      <c r="IDA36" s="30"/>
      <c r="IDB36" s="30"/>
      <c r="IDC36" s="30"/>
      <c r="IDD36" s="30"/>
      <c r="IDE36" s="30"/>
      <c r="IDF36" s="30"/>
      <c r="IDG36" s="30"/>
      <c r="IDH36" s="30"/>
      <c r="IDI36" s="30"/>
      <c r="IDJ36" s="30"/>
      <c r="IDK36" s="30"/>
      <c r="IDL36" s="30"/>
      <c r="IDM36" s="30"/>
      <c r="IDN36" s="30"/>
      <c r="IDO36" s="30"/>
      <c r="IDP36" s="30"/>
      <c r="IDQ36" s="30"/>
      <c r="IDR36" s="30"/>
      <c r="IDS36" s="30"/>
      <c r="IDT36" s="30"/>
      <c r="IDU36" s="30"/>
      <c r="IDV36" s="30"/>
      <c r="IDW36" s="30"/>
      <c r="IDX36" s="30"/>
      <c r="IDY36" s="30"/>
      <c r="IDZ36" s="30"/>
      <c r="IEA36" s="30"/>
      <c r="IEB36" s="30"/>
      <c r="IEC36" s="30"/>
      <c r="IED36" s="30"/>
      <c r="IEE36" s="30"/>
      <c r="IEF36" s="30"/>
      <c r="IEG36" s="30"/>
      <c r="IEH36" s="30"/>
      <c r="IEI36" s="30"/>
      <c r="IEJ36" s="30"/>
      <c r="IEK36" s="30"/>
      <c r="IEL36" s="30"/>
      <c r="IEM36" s="30"/>
      <c r="IEN36" s="30"/>
      <c r="IEO36" s="30"/>
      <c r="IEP36" s="30"/>
      <c r="IEQ36" s="30"/>
      <c r="IER36" s="30"/>
      <c r="IES36" s="30"/>
      <c r="IET36" s="30"/>
      <c r="IEU36" s="30"/>
      <c r="IEV36" s="30"/>
      <c r="IEW36" s="30"/>
      <c r="IEX36" s="30"/>
      <c r="IEY36" s="30"/>
      <c r="IEZ36" s="30"/>
      <c r="IFA36" s="30"/>
      <c r="IFB36" s="30"/>
      <c r="IFC36" s="30"/>
      <c r="IFD36" s="30"/>
      <c r="IFE36" s="30"/>
      <c r="IFF36" s="30"/>
      <c r="IFG36" s="30"/>
      <c r="IFH36" s="30"/>
      <c r="IFI36" s="30"/>
      <c r="IFJ36" s="30"/>
      <c r="IFK36" s="30"/>
      <c r="IFL36" s="30"/>
      <c r="IFM36" s="30"/>
      <c r="IFN36" s="30"/>
      <c r="IFO36" s="30"/>
      <c r="IFP36" s="30"/>
      <c r="IFQ36" s="30"/>
      <c r="IFR36" s="30"/>
      <c r="IFS36" s="30"/>
      <c r="IFT36" s="30"/>
      <c r="IFU36" s="30"/>
      <c r="IFV36" s="30"/>
      <c r="IFW36" s="30"/>
      <c r="IFX36" s="30"/>
      <c r="IFY36" s="30"/>
      <c r="IFZ36" s="30"/>
      <c r="IGA36" s="30"/>
      <c r="IGB36" s="30"/>
      <c r="IGC36" s="30"/>
      <c r="IGD36" s="30"/>
      <c r="IGE36" s="30"/>
      <c r="IGF36" s="30"/>
      <c r="IGG36" s="30"/>
      <c r="IGH36" s="30"/>
      <c r="IGI36" s="30"/>
      <c r="IGJ36" s="30"/>
      <c r="IGK36" s="30"/>
      <c r="IGL36" s="30"/>
      <c r="IGM36" s="30"/>
      <c r="IGN36" s="30"/>
      <c r="IGO36" s="30"/>
      <c r="IGP36" s="30"/>
      <c r="IGQ36" s="30"/>
      <c r="IGR36" s="30"/>
      <c r="IGS36" s="30"/>
      <c r="IGT36" s="30"/>
      <c r="IGU36" s="30"/>
      <c r="IGV36" s="30"/>
      <c r="IGW36" s="30"/>
      <c r="IGX36" s="30"/>
      <c r="IGY36" s="30"/>
      <c r="IGZ36" s="30"/>
      <c r="IHA36" s="30"/>
      <c r="IHB36" s="30"/>
      <c r="IHC36" s="30"/>
      <c r="IHD36" s="30"/>
      <c r="IHE36" s="30"/>
      <c r="IHF36" s="30"/>
      <c r="IHG36" s="30"/>
      <c r="IHH36" s="30"/>
      <c r="IHI36" s="30"/>
      <c r="IHJ36" s="30"/>
      <c r="IHK36" s="30"/>
      <c r="IHL36" s="30"/>
      <c r="IHM36" s="30"/>
      <c r="IHN36" s="30"/>
      <c r="IHO36" s="30"/>
      <c r="IHP36" s="30"/>
      <c r="IHQ36" s="30"/>
      <c r="IHR36" s="30"/>
      <c r="IHS36" s="30"/>
      <c r="IHT36" s="30"/>
      <c r="IHU36" s="30"/>
      <c r="IHV36" s="30"/>
      <c r="IHW36" s="30"/>
      <c r="IHX36" s="30"/>
      <c r="IHY36" s="30"/>
      <c r="IHZ36" s="30"/>
      <c r="IIA36" s="30"/>
      <c r="IIB36" s="30"/>
      <c r="IIC36" s="30"/>
      <c r="IID36" s="30"/>
      <c r="IIE36" s="30"/>
      <c r="IIF36" s="30"/>
      <c r="IIG36" s="30"/>
      <c r="IIH36" s="30"/>
      <c r="III36" s="30"/>
      <c r="IIJ36" s="30"/>
      <c r="IIK36" s="30"/>
      <c r="IIL36" s="30"/>
      <c r="IIM36" s="30"/>
      <c r="IIN36" s="30"/>
      <c r="IIO36" s="30"/>
      <c r="IIP36" s="30"/>
      <c r="IIQ36" s="30"/>
      <c r="IIR36" s="30"/>
      <c r="IIS36" s="30"/>
      <c r="IIT36" s="30"/>
      <c r="IIU36" s="30"/>
      <c r="IIV36" s="30"/>
      <c r="IIW36" s="30"/>
      <c r="IIX36" s="30"/>
      <c r="IIY36" s="30"/>
      <c r="IIZ36" s="30"/>
      <c r="IJA36" s="30"/>
      <c r="IJB36" s="30"/>
      <c r="IJC36" s="30"/>
      <c r="IJD36" s="30"/>
      <c r="IJE36" s="30"/>
      <c r="IJF36" s="30"/>
      <c r="IJG36" s="30"/>
      <c r="IJH36" s="30"/>
      <c r="IJI36" s="30"/>
      <c r="IJJ36" s="30"/>
      <c r="IJK36" s="30"/>
      <c r="IJL36" s="30"/>
      <c r="IJM36" s="30"/>
      <c r="IJN36" s="30"/>
      <c r="IJO36" s="30"/>
      <c r="IJP36" s="30"/>
      <c r="IJQ36" s="30"/>
      <c r="IJR36" s="30"/>
      <c r="IJS36" s="30"/>
      <c r="IJT36" s="30"/>
      <c r="IJU36" s="30"/>
      <c r="IJV36" s="30"/>
      <c r="IJW36" s="30"/>
      <c r="IJX36" s="30"/>
      <c r="IJY36" s="30"/>
      <c r="IJZ36" s="30"/>
      <c r="IKA36" s="30"/>
      <c r="IKB36" s="30"/>
      <c r="IKC36" s="30"/>
      <c r="IKD36" s="30"/>
      <c r="IKE36" s="30"/>
      <c r="IKF36" s="30"/>
      <c r="IKG36" s="30"/>
      <c r="IKH36" s="30"/>
      <c r="IKI36" s="30"/>
      <c r="IKJ36" s="30"/>
      <c r="IKK36" s="30"/>
      <c r="IKL36" s="30"/>
      <c r="IKM36" s="30"/>
      <c r="IKN36" s="30"/>
      <c r="IKO36" s="30"/>
      <c r="IKP36" s="30"/>
      <c r="IKQ36" s="30"/>
      <c r="IKR36" s="30"/>
      <c r="IKS36" s="30"/>
      <c r="IKT36" s="30"/>
      <c r="IKU36" s="30"/>
      <c r="IKV36" s="30"/>
      <c r="IKW36" s="30"/>
      <c r="IKX36" s="30"/>
      <c r="IKY36" s="30"/>
      <c r="IKZ36" s="30"/>
      <c r="ILA36" s="30"/>
      <c r="ILB36" s="30"/>
      <c r="ILC36" s="30"/>
      <c r="ILD36" s="30"/>
      <c r="ILE36" s="30"/>
      <c r="ILF36" s="30"/>
      <c r="ILG36" s="30"/>
      <c r="ILH36" s="30"/>
      <c r="ILI36" s="30"/>
      <c r="ILJ36" s="30"/>
      <c r="ILK36" s="30"/>
      <c r="ILL36" s="30"/>
      <c r="ILM36" s="30"/>
      <c r="ILN36" s="30"/>
      <c r="ILO36" s="30"/>
      <c r="ILP36" s="30"/>
      <c r="ILQ36" s="30"/>
      <c r="ILR36" s="30"/>
      <c r="ILS36" s="30"/>
      <c r="ILT36" s="30"/>
      <c r="ILU36" s="30"/>
      <c r="ILV36" s="30"/>
      <c r="ILW36" s="30"/>
      <c r="ILX36" s="30"/>
      <c r="ILY36" s="30"/>
      <c r="ILZ36" s="30"/>
      <c r="IMA36" s="30"/>
      <c r="IMB36" s="30"/>
      <c r="IMC36" s="30"/>
      <c r="IMD36" s="30"/>
      <c r="IME36" s="30"/>
      <c r="IMF36" s="30"/>
      <c r="IMG36" s="30"/>
      <c r="IMH36" s="30"/>
      <c r="IMI36" s="30"/>
      <c r="IMJ36" s="30"/>
      <c r="IMK36" s="30"/>
      <c r="IML36" s="30"/>
      <c r="IMM36" s="30"/>
      <c r="IMN36" s="30"/>
      <c r="IMO36" s="30"/>
      <c r="IMP36" s="30"/>
      <c r="IMQ36" s="30"/>
      <c r="IMR36" s="30"/>
      <c r="IMS36" s="30"/>
      <c r="IMT36" s="30"/>
      <c r="IMU36" s="30"/>
      <c r="IMV36" s="30"/>
      <c r="IMW36" s="30"/>
      <c r="IMX36" s="30"/>
      <c r="IMY36" s="30"/>
      <c r="IMZ36" s="30"/>
      <c r="INA36" s="30"/>
      <c r="INB36" s="30"/>
      <c r="INC36" s="30"/>
      <c r="IND36" s="30"/>
      <c r="INE36" s="30"/>
      <c r="INF36" s="30"/>
      <c r="ING36" s="30"/>
      <c r="INH36" s="30"/>
      <c r="INI36" s="30"/>
      <c r="INJ36" s="30"/>
      <c r="INK36" s="30"/>
      <c r="INL36" s="30"/>
      <c r="INM36" s="30"/>
      <c r="INN36" s="30"/>
      <c r="INO36" s="30"/>
      <c r="INP36" s="30"/>
      <c r="INQ36" s="30"/>
      <c r="INR36" s="30"/>
      <c r="INS36" s="30"/>
      <c r="INT36" s="30"/>
      <c r="INU36" s="30"/>
      <c r="INV36" s="30"/>
      <c r="INW36" s="30"/>
      <c r="INX36" s="30"/>
      <c r="INY36" s="30"/>
      <c r="INZ36" s="30"/>
      <c r="IOA36" s="30"/>
      <c r="IOB36" s="30"/>
      <c r="IOC36" s="30"/>
      <c r="IOD36" s="30"/>
      <c r="IOE36" s="30"/>
      <c r="IOF36" s="30"/>
      <c r="IOG36" s="30"/>
      <c r="IOH36" s="30"/>
      <c r="IOI36" s="30"/>
      <c r="IOJ36" s="30"/>
      <c r="IOK36" s="30"/>
      <c r="IOL36" s="30"/>
      <c r="IOM36" s="30"/>
      <c r="ION36" s="30"/>
      <c r="IOO36" s="30"/>
      <c r="IOP36" s="30"/>
      <c r="IOQ36" s="30"/>
      <c r="IOR36" s="30"/>
      <c r="IOS36" s="30"/>
      <c r="IOT36" s="30"/>
      <c r="IOU36" s="30"/>
      <c r="IOV36" s="30"/>
      <c r="IOW36" s="30"/>
      <c r="IOX36" s="30"/>
      <c r="IOY36" s="30"/>
      <c r="IOZ36" s="30"/>
      <c r="IPA36" s="30"/>
      <c r="IPB36" s="30"/>
      <c r="IPC36" s="30"/>
      <c r="IPD36" s="30"/>
      <c r="IPE36" s="30"/>
      <c r="IPF36" s="30"/>
      <c r="IPG36" s="30"/>
      <c r="IPH36" s="30"/>
      <c r="IPI36" s="30"/>
      <c r="IPJ36" s="30"/>
      <c r="IPK36" s="30"/>
      <c r="IPL36" s="30"/>
      <c r="IPM36" s="30"/>
      <c r="IPN36" s="30"/>
      <c r="IPO36" s="30"/>
      <c r="IPP36" s="30"/>
      <c r="IPQ36" s="30"/>
      <c r="IPR36" s="30"/>
      <c r="IPS36" s="30"/>
      <c r="IPT36" s="30"/>
      <c r="IPU36" s="30"/>
      <c r="IPV36" s="30"/>
      <c r="IPW36" s="30"/>
      <c r="IPX36" s="30"/>
      <c r="IPY36" s="30"/>
      <c r="IPZ36" s="30"/>
      <c r="IQA36" s="30"/>
      <c r="IQB36" s="30"/>
      <c r="IQC36" s="30"/>
      <c r="IQD36" s="30"/>
      <c r="IQE36" s="30"/>
      <c r="IQF36" s="30"/>
      <c r="IQG36" s="30"/>
      <c r="IQH36" s="30"/>
      <c r="IQI36" s="30"/>
      <c r="IQJ36" s="30"/>
      <c r="IQK36" s="30"/>
      <c r="IQL36" s="30"/>
      <c r="IQM36" s="30"/>
      <c r="IQN36" s="30"/>
      <c r="IQO36" s="30"/>
      <c r="IQP36" s="30"/>
      <c r="IQQ36" s="30"/>
      <c r="IQR36" s="30"/>
      <c r="IQS36" s="30"/>
      <c r="IQT36" s="30"/>
      <c r="IQU36" s="30"/>
      <c r="IQV36" s="30"/>
      <c r="IQW36" s="30"/>
      <c r="IQX36" s="30"/>
      <c r="IQY36" s="30"/>
      <c r="IQZ36" s="30"/>
      <c r="IRA36" s="30"/>
      <c r="IRB36" s="30"/>
      <c r="IRC36" s="30"/>
      <c r="IRD36" s="30"/>
      <c r="IRE36" s="30"/>
      <c r="IRF36" s="30"/>
      <c r="IRG36" s="30"/>
      <c r="IRH36" s="30"/>
      <c r="IRI36" s="30"/>
      <c r="IRJ36" s="30"/>
      <c r="IRK36" s="30"/>
      <c r="IRL36" s="30"/>
      <c r="IRM36" s="30"/>
      <c r="IRN36" s="30"/>
      <c r="IRO36" s="30"/>
      <c r="IRP36" s="30"/>
      <c r="IRQ36" s="30"/>
      <c r="IRR36" s="30"/>
      <c r="IRS36" s="30"/>
      <c r="IRT36" s="30"/>
      <c r="IRU36" s="30"/>
      <c r="IRV36" s="30"/>
      <c r="IRW36" s="30"/>
      <c r="IRX36" s="30"/>
      <c r="IRY36" s="30"/>
      <c r="IRZ36" s="30"/>
      <c r="ISA36" s="30"/>
      <c r="ISB36" s="30"/>
      <c r="ISC36" s="30"/>
      <c r="ISD36" s="30"/>
      <c r="ISE36" s="30"/>
      <c r="ISF36" s="30"/>
      <c r="ISG36" s="30"/>
      <c r="ISH36" s="30"/>
      <c r="ISI36" s="30"/>
      <c r="ISJ36" s="30"/>
      <c r="ISK36" s="30"/>
      <c r="ISL36" s="30"/>
      <c r="ISM36" s="30"/>
      <c r="ISN36" s="30"/>
      <c r="ISO36" s="30"/>
      <c r="ISP36" s="30"/>
      <c r="ISQ36" s="30"/>
      <c r="ISR36" s="30"/>
      <c r="ISS36" s="30"/>
      <c r="IST36" s="30"/>
      <c r="ISU36" s="30"/>
      <c r="ISV36" s="30"/>
      <c r="ISW36" s="30"/>
      <c r="ISX36" s="30"/>
      <c r="ISY36" s="30"/>
      <c r="ISZ36" s="30"/>
      <c r="ITA36" s="30"/>
      <c r="ITB36" s="30"/>
      <c r="ITC36" s="30"/>
      <c r="ITD36" s="30"/>
      <c r="ITE36" s="30"/>
      <c r="ITF36" s="30"/>
      <c r="ITG36" s="30"/>
      <c r="ITH36" s="30"/>
      <c r="ITI36" s="30"/>
      <c r="ITJ36" s="30"/>
      <c r="ITK36" s="30"/>
      <c r="ITL36" s="30"/>
      <c r="ITM36" s="30"/>
      <c r="ITN36" s="30"/>
      <c r="ITO36" s="30"/>
      <c r="ITP36" s="30"/>
      <c r="ITQ36" s="30"/>
      <c r="ITR36" s="30"/>
      <c r="ITS36" s="30"/>
      <c r="ITT36" s="30"/>
      <c r="ITU36" s="30"/>
      <c r="ITV36" s="30"/>
      <c r="ITW36" s="30"/>
      <c r="ITX36" s="30"/>
      <c r="ITY36" s="30"/>
      <c r="ITZ36" s="30"/>
      <c r="IUA36" s="30"/>
      <c r="IUB36" s="30"/>
      <c r="IUC36" s="30"/>
      <c r="IUD36" s="30"/>
      <c r="IUE36" s="30"/>
      <c r="IUF36" s="30"/>
      <c r="IUG36" s="30"/>
      <c r="IUH36" s="30"/>
      <c r="IUI36" s="30"/>
      <c r="IUJ36" s="30"/>
      <c r="IUK36" s="30"/>
      <c r="IUL36" s="30"/>
      <c r="IUM36" s="30"/>
      <c r="IUN36" s="30"/>
      <c r="IUO36" s="30"/>
      <c r="IUP36" s="30"/>
      <c r="IUQ36" s="30"/>
      <c r="IUR36" s="30"/>
      <c r="IUS36" s="30"/>
      <c r="IUT36" s="30"/>
      <c r="IUU36" s="30"/>
      <c r="IUV36" s="30"/>
      <c r="IUW36" s="30"/>
      <c r="IUX36" s="30"/>
      <c r="IUY36" s="30"/>
      <c r="IUZ36" s="30"/>
      <c r="IVA36" s="30"/>
      <c r="IVB36" s="30"/>
      <c r="IVC36" s="30"/>
      <c r="IVD36" s="30"/>
      <c r="IVE36" s="30"/>
      <c r="IVF36" s="30"/>
      <c r="IVG36" s="30"/>
      <c r="IVH36" s="30"/>
      <c r="IVI36" s="30"/>
      <c r="IVJ36" s="30"/>
      <c r="IVK36" s="30"/>
      <c r="IVL36" s="30"/>
      <c r="IVM36" s="30"/>
      <c r="IVN36" s="30"/>
      <c r="IVO36" s="30"/>
      <c r="IVP36" s="30"/>
      <c r="IVQ36" s="30"/>
      <c r="IVR36" s="30"/>
      <c r="IVS36" s="30"/>
      <c r="IVT36" s="30"/>
      <c r="IVU36" s="30"/>
      <c r="IVV36" s="30"/>
      <c r="IVW36" s="30"/>
      <c r="IVX36" s="30"/>
      <c r="IVY36" s="30"/>
      <c r="IVZ36" s="30"/>
      <c r="IWA36" s="30"/>
      <c r="IWB36" s="30"/>
      <c r="IWC36" s="30"/>
      <c r="IWD36" s="30"/>
      <c r="IWE36" s="30"/>
      <c r="IWF36" s="30"/>
      <c r="IWG36" s="30"/>
      <c r="IWH36" s="30"/>
      <c r="IWI36" s="30"/>
      <c r="IWJ36" s="30"/>
      <c r="IWK36" s="30"/>
      <c r="IWL36" s="30"/>
      <c r="IWM36" s="30"/>
      <c r="IWN36" s="30"/>
      <c r="IWO36" s="30"/>
      <c r="IWP36" s="30"/>
      <c r="IWQ36" s="30"/>
      <c r="IWR36" s="30"/>
      <c r="IWS36" s="30"/>
      <c r="IWT36" s="30"/>
      <c r="IWU36" s="30"/>
      <c r="IWV36" s="30"/>
      <c r="IWW36" s="30"/>
      <c r="IWX36" s="30"/>
      <c r="IWY36" s="30"/>
      <c r="IWZ36" s="30"/>
      <c r="IXA36" s="30"/>
      <c r="IXB36" s="30"/>
      <c r="IXC36" s="30"/>
      <c r="IXD36" s="30"/>
      <c r="IXE36" s="30"/>
      <c r="IXF36" s="30"/>
      <c r="IXG36" s="30"/>
      <c r="IXH36" s="30"/>
      <c r="IXI36" s="30"/>
      <c r="IXJ36" s="30"/>
      <c r="IXK36" s="30"/>
      <c r="IXL36" s="30"/>
      <c r="IXM36" s="30"/>
      <c r="IXN36" s="30"/>
      <c r="IXO36" s="30"/>
      <c r="IXP36" s="30"/>
      <c r="IXQ36" s="30"/>
      <c r="IXR36" s="30"/>
      <c r="IXS36" s="30"/>
      <c r="IXT36" s="30"/>
      <c r="IXU36" s="30"/>
      <c r="IXV36" s="30"/>
      <c r="IXW36" s="30"/>
      <c r="IXX36" s="30"/>
      <c r="IXY36" s="30"/>
      <c r="IXZ36" s="30"/>
      <c r="IYA36" s="30"/>
      <c r="IYB36" s="30"/>
      <c r="IYC36" s="30"/>
      <c r="IYD36" s="30"/>
      <c r="IYE36" s="30"/>
      <c r="IYF36" s="30"/>
      <c r="IYG36" s="30"/>
      <c r="IYH36" s="30"/>
      <c r="IYI36" s="30"/>
      <c r="IYJ36" s="30"/>
      <c r="IYK36" s="30"/>
      <c r="IYL36" s="30"/>
      <c r="IYM36" s="30"/>
      <c r="IYN36" s="30"/>
      <c r="IYO36" s="30"/>
      <c r="IYP36" s="30"/>
      <c r="IYQ36" s="30"/>
      <c r="IYR36" s="30"/>
      <c r="IYS36" s="30"/>
      <c r="IYT36" s="30"/>
      <c r="IYU36" s="30"/>
      <c r="IYV36" s="30"/>
      <c r="IYW36" s="30"/>
      <c r="IYX36" s="30"/>
      <c r="IYY36" s="30"/>
      <c r="IYZ36" s="30"/>
      <c r="IZA36" s="30"/>
      <c r="IZB36" s="30"/>
      <c r="IZC36" s="30"/>
      <c r="IZD36" s="30"/>
      <c r="IZE36" s="30"/>
      <c r="IZF36" s="30"/>
      <c r="IZG36" s="30"/>
      <c r="IZH36" s="30"/>
      <c r="IZI36" s="30"/>
      <c r="IZJ36" s="30"/>
      <c r="IZK36" s="30"/>
      <c r="IZL36" s="30"/>
      <c r="IZM36" s="30"/>
      <c r="IZN36" s="30"/>
      <c r="IZO36" s="30"/>
      <c r="IZP36" s="30"/>
      <c r="IZQ36" s="30"/>
      <c r="IZR36" s="30"/>
      <c r="IZS36" s="30"/>
      <c r="IZT36" s="30"/>
      <c r="IZU36" s="30"/>
      <c r="IZV36" s="30"/>
      <c r="IZW36" s="30"/>
      <c r="IZX36" s="30"/>
      <c r="IZY36" s="30"/>
      <c r="IZZ36" s="30"/>
      <c r="JAA36" s="30"/>
      <c r="JAB36" s="30"/>
      <c r="JAC36" s="30"/>
      <c r="JAD36" s="30"/>
      <c r="JAE36" s="30"/>
      <c r="JAF36" s="30"/>
      <c r="JAG36" s="30"/>
      <c r="JAH36" s="30"/>
      <c r="JAI36" s="30"/>
      <c r="JAJ36" s="30"/>
      <c r="JAK36" s="30"/>
      <c r="JAL36" s="30"/>
      <c r="JAM36" s="30"/>
      <c r="JAN36" s="30"/>
      <c r="JAO36" s="30"/>
      <c r="JAP36" s="30"/>
      <c r="JAQ36" s="30"/>
      <c r="JAR36" s="30"/>
      <c r="JAS36" s="30"/>
      <c r="JAT36" s="30"/>
      <c r="JAU36" s="30"/>
      <c r="JAV36" s="30"/>
      <c r="JAW36" s="30"/>
      <c r="JAX36" s="30"/>
      <c r="JAY36" s="30"/>
      <c r="JAZ36" s="30"/>
      <c r="JBA36" s="30"/>
      <c r="JBB36" s="30"/>
      <c r="JBC36" s="30"/>
      <c r="JBD36" s="30"/>
      <c r="JBE36" s="30"/>
      <c r="JBF36" s="30"/>
      <c r="JBG36" s="30"/>
      <c r="JBH36" s="30"/>
      <c r="JBI36" s="30"/>
      <c r="JBJ36" s="30"/>
      <c r="JBK36" s="30"/>
      <c r="JBL36" s="30"/>
      <c r="JBM36" s="30"/>
      <c r="JBN36" s="30"/>
      <c r="JBO36" s="30"/>
      <c r="JBP36" s="30"/>
      <c r="JBQ36" s="30"/>
      <c r="JBR36" s="30"/>
      <c r="JBS36" s="30"/>
      <c r="JBT36" s="30"/>
      <c r="JBU36" s="30"/>
      <c r="JBV36" s="30"/>
      <c r="JBW36" s="30"/>
      <c r="JBX36" s="30"/>
      <c r="JBY36" s="30"/>
      <c r="JBZ36" s="30"/>
      <c r="JCA36" s="30"/>
      <c r="JCB36" s="30"/>
      <c r="JCC36" s="30"/>
      <c r="JCD36" s="30"/>
      <c r="JCE36" s="30"/>
      <c r="JCF36" s="30"/>
      <c r="JCG36" s="30"/>
      <c r="JCH36" s="30"/>
      <c r="JCI36" s="30"/>
      <c r="JCJ36" s="30"/>
      <c r="JCK36" s="30"/>
      <c r="JCL36" s="30"/>
      <c r="JCM36" s="30"/>
      <c r="JCN36" s="30"/>
      <c r="JCO36" s="30"/>
      <c r="JCP36" s="30"/>
      <c r="JCQ36" s="30"/>
      <c r="JCR36" s="30"/>
      <c r="JCS36" s="30"/>
      <c r="JCT36" s="30"/>
      <c r="JCU36" s="30"/>
      <c r="JCV36" s="30"/>
      <c r="JCW36" s="30"/>
      <c r="JCX36" s="30"/>
      <c r="JCY36" s="30"/>
      <c r="JCZ36" s="30"/>
      <c r="JDA36" s="30"/>
      <c r="JDB36" s="30"/>
      <c r="JDC36" s="30"/>
      <c r="JDD36" s="30"/>
      <c r="JDE36" s="30"/>
      <c r="JDF36" s="30"/>
      <c r="JDG36" s="30"/>
      <c r="JDH36" s="30"/>
      <c r="JDI36" s="30"/>
      <c r="JDJ36" s="30"/>
      <c r="JDK36" s="30"/>
      <c r="JDL36" s="30"/>
      <c r="JDM36" s="30"/>
      <c r="JDN36" s="30"/>
      <c r="JDO36" s="30"/>
      <c r="JDP36" s="30"/>
      <c r="JDQ36" s="30"/>
      <c r="JDR36" s="30"/>
      <c r="JDS36" s="30"/>
      <c r="JDT36" s="30"/>
      <c r="JDU36" s="30"/>
      <c r="JDV36" s="30"/>
      <c r="JDW36" s="30"/>
      <c r="JDX36" s="30"/>
      <c r="JDY36" s="30"/>
      <c r="JDZ36" s="30"/>
      <c r="JEA36" s="30"/>
      <c r="JEB36" s="30"/>
      <c r="JEC36" s="30"/>
      <c r="JED36" s="30"/>
      <c r="JEE36" s="30"/>
      <c r="JEF36" s="30"/>
      <c r="JEG36" s="30"/>
      <c r="JEH36" s="30"/>
      <c r="JEI36" s="30"/>
      <c r="JEJ36" s="30"/>
      <c r="JEK36" s="30"/>
      <c r="JEL36" s="30"/>
      <c r="JEM36" s="30"/>
      <c r="JEN36" s="30"/>
      <c r="JEO36" s="30"/>
      <c r="JEP36" s="30"/>
      <c r="JEQ36" s="30"/>
      <c r="JER36" s="30"/>
      <c r="JES36" s="30"/>
      <c r="JET36" s="30"/>
      <c r="JEU36" s="30"/>
      <c r="JEV36" s="30"/>
      <c r="JEW36" s="30"/>
      <c r="JEX36" s="30"/>
      <c r="JEY36" s="30"/>
      <c r="JEZ36" s="30"/>
      <c r="JFA36" s="30"/>
      <c r="JFB36" s="30"/>
      <c r="JFC36" s="30"/>
      <c r="JFD36" s="30"/>
      <c r="JFE36" s="30"/>
      <c r="JFF36" s="30"/>
      <c r="JFG36" s="30"/>
      <c r="JFH36" s="30"/>
      <c r="JFI36" s="30"/>
      <c r="JFJ36" s="30"/>
      <c r="JFK36" s="30"/>
      <c r="JFL36" s="30"/>
      <c r="JFM36" s="30"/>
      <c r="JFN36" s="30"/>
      <c r="JFO36" s="30"/>
      <c r="JFP36" s="30"/>
      <c r="JFQ36" s="30"/>
      <c r="JFR36" s="30"/>
      <c r="JFS36" s="30"/>
      <c r="JFT36" s="30"/>
      <c r="JFU36" s="30"/>
      <c r="JFV36" s="30"/>
      <c r="JFW36" s="30"/>
      <c r="JFX36" s="30"/>
      <c r="JFY36" s="30"/>
      <c r="JFZ36" s="30"/>
      <c r="JGA36" s="30"/>
      <c r="JGB36" s="30"/>
      <c r="JGC36" s="30"/>
      <c r="JGD36" s="30"/>
      <c r="JGE36" s="30"/>
      <c r="JGF36" s="30"/>
      <c r="JGG36" s="30"/>
      <c r="JGH36" s="30"/>
      <c r="JGI36" s="30"/>
      <c r="JGJ36" s="30"/>
      <c r="JGK36" s="30"/>
      <c r="JGL36" s="30"/>
      <c r="JGM36" s="30"/>
      <c r="JGN36" s="30"/>
      <c r="JGO36" s="30"/>
      <c r="JGP36" s="30"/>
      <c r="JGQ36" s="30"/>
      <c r="JGR36" s="30"/>
      <c r="JGS36" s="30"/>
      <c r="JGT36" s="30"/>
      <c r="JGU36" s="30"/>
      <c r="JGV36" s="30"/>
      <c r="JGW36" s="30"/>
      <c r="JGX36" s="30"/>
      <c r="JGY36" s="30"/>
      <c r="JGZ36" s="30"/>
      <c r="JHA36" s="30"/>
      <c r="JHB36" s="30"/>
      <c r="JHC36" s="30"/>
      <c r="JHD36" s="30"/>
      <c r="JHE36" s="30"/>
      <c r="JHF36" s="30"/>
      <c r="JHG36" s="30"/>
      <c r="JHH36" s="30"/>
      <c r="JHI36" s="30"/>
      <c r="JHJ36" s="30"/>
      <c r="JHK36" s="30"/>
      <c r="JHL36" s="30"/>
      <c r="JHM36" s="30"/>
      <c r="JHN36" s="30"/>
      <c r="JHO36" s="30"/>
      <c r="JHP36" s="30"/>
      <c r="JHQ36" s="30"/>
      <c r="JHR36" s="30"/>
      <c r="JHS36" s="30"/>
      <c r="JHT36" s="30"/>
      <c r="JHU36" s="30"/>
      <c r="JHV36" s="30"/>
      <c r="JHW36" s="30"/>
      <c r="JHX36" s="30"/>
      <c r="JHY36" s="30"/>
      <c r="JHZ36" s="30"/>
      <c r="JIA36" s="30"/>
      <c r="JIB36" s="30"/>
      <c r="JIC36" s="30"/>
      <c r="JID36" s="30"/>
      <c r="JIE36" s="30"/>
      <c r="JIF36" s="30"/>
      <c r="JIG36" s="30"/>
      <c r="JIH36" s="30"/>
      <c r="JII36" s="30"/>
      <c r="JIJ36" s="30"/>
      <c r="JIK36" s="30"/>
      <c r="JIL36" s="30"/>
      <c r="JIM36" s="30"/>
      <c r="JIN36" s="30"/>
      <c r="JIO36" s="30"/>
      <c r="JIP36" s="30"/>
      <c r="JIQ36" s="30"/>
      <c r="JIR36" s="30"/>
      <c r="JIS36" s="30"/>
      <c r="JIT36" s="30"/>
      <c r="JIU36" s="30"/>
      <c r="JIV36" s="30"/>
      <c r="JIW36" s="30"/>
      <c r="JIX36" s="30"/>
      <c r="JIY36" s="30"/>
      <c r="JIZ36" s="30"/>
      <c r="JJA36" s="30"/>
      <c r="JJB36" s="30"/>
      <c r="JJC36" s="30"/>
      <c r="JJD36" s="30"/>
      <c r="JJE36" s="30"/>
      <c r="JJF36" s="30"/>
      <c r="JJG36" s="30"/>
      <c r="JJH36" s="30"/>
      <c r="JJI36" s="30"/>
      <c r="JJJ36" s="30"/>
      <c r="JJK36" s="30"/>
      <c r="JJL36" s="30"/>
      <c r="JJM36" s="30"/>
      <c r="JJN36" s="30"/>
      <c r="JJO36" s="30"/>
      <c r="JJP36" s="30"/>
      <c r="JJQ36" s="30"/>
      <c r="JJR36" s="30"/>
      <c r="JJS36" s="30"/>
      <c r="JJT36" s="30"/>
      <c r="JJU36" s="30"/>
      <c r="JJV36" s="30"/>
      <c r="JJW36" s="30"/>
      <c r="JJX36" s="30"/>
      <c r="JJY36" s="30"/>
      <c r="JJZ36" s="30"/>
      <c r="JKA36" s="30"/>
      <c r="JKB36" s="30"/>
      <c r="JKC36" s="30"/>
      <c r="JKD36" s="30"/>
      <c r="JKE36" s="30"/>
      <c r="JKF36" s="30"/>
      <c r="JKG36" s="30"/>
      <c r="JKH36" s="30"/>
      <c r="JKI36" s="30"/>
      <c r="JKJ36" s="30"/>
      <c r="JKK36" s="30"/>
      <c r="JKL36" s="30"/>
      <c r="JKM36" s="30"/>
      <c r="JKN36" s="30"/>
      <c r="JKO36" s="30"/>
      <c r="JKP36" s="30"/>
      <c r="JKQ36" s="30"/>
      <c r="JKR36" s="30"/>
      <c r="JKS36" s="30"/>
      <c r="JKT36" s="30"/>
      <c r="JKU36" s="30"/>
      <c r="JKV36" s="30"/>
      <c r="JKW36" s="30"/>
      <c r="JKX36" s="30"/>
      <c r="JKY36" s="30"/>
      <c r="JKZ36" s="30"/>
      <c r="JLA36" s="30"/>
      <c r="JLB36" s="30"/>
      <c r="JLC36" s="30"/>
      <c r="JLD36" s="30"/>
      <c r="JLE36" s="30"/>
      <c r="JLF36" s="30"/>
      <c r="JLG36" s="30"/>
      <c r="JLH36" s="30"/>
      <c r="JLI36" s="30"/>
      <c r="JLJ36" s="30"/>
      <c r="JLK36" s="30"/>
      <c r="JLL36" s="30"/>
      <c r="JLM36" s="30"/>
      <c r="JLN36" s="30"/>
      <c r="JLO36" s="30"/>
      <c r="JLP36" s="30"/>
      <c r="JLQ36" s="30"/>
      <c r="JLR36" s="30"/>
      <c r="JLS36" s="30"/>
      <c r="JLT36" s="30"/>
      <c r="JLU36" s="30"/>
      <c r="JLV36" s="30"/>
      <c r="JLW36" s="30"/>
      <c r="JLX36" s="30"/>
      <c r="JLY36" s="30"/>
      <c r="JLZ36" s="30"/>
      <c r="JMA36" s="30"/>
      <c r="JMB36" s="30"/>
      <c r="JMC36" s="30"/>
      <c r="JMD36" s="30"/>
      <c r="JME36" s="30"/>
      <c r="JMF36" s="30"/>
      <c r="JMG36" s="30"/>
      <c r="JMH36" s="30"/>
      <c r="JMI36" s="30"/>
      <c r="JMJ36" s="30"/>
      <c r="JMK36" s="30"/>
      <c r="JML36" s="30"/>
      <c r="JMM36" s="30"/>
      <c r="JMN36" s="30"/>
      <c r="JMO36" s="30"/>
      <c r="JMP36" s="30"/>
      <c r="JMQ36" s="30"/>
      <c r="JMR36" s="30"/>
      <c r="JMS36" s="30"/>
      <c r="JMT36" s="30"/>
      <c r="JMU36" s="30"/>
      <c r="JMV36" s="30"/>
      <c r="JMW36" s="30"/>
      <c r="JMX36" s="30"/>
      <c r="JMY36" s="30"/>
      <c r="JMZ36" s="30"/>
      <c r="JNA36" s="30"/>
      <c r="JNB36" s="30"/>
      <c r="JNC36" s="30"/>
      <c r="JND36" s="30"/>
      <c r="JNE36" s="30"/>
      <c r="JNF36" s="30"/>
      <c r="JNG36" s="30"/>
      <c r="JNH36" s="30"/>
      <c r="JNI36" s="30"/>
      <c r="JNJ36" s="30"/>
      <c r="JNK36" s="30"/>
      <c r="JNL36" s="30"/>
      <c r="JNM36" s="30"/>
      <c r="JNN36" s="30"/>
      <c r="JNO36" s="30"/>
      <c r="JNP36" s="30"/>
      <c r="JNQ36" s="30"/>
      <c r="JNR36" s="30"/>
      <c r="JNS36" s="30"/>
      <c r="JNT36" s="30"/>
      <c r="JNU36" s="30"/>
      <c r="JNV36" s="30"/>
      <c r="JNW36" s="30"/>
      <c r="JNX36" s="30"/>
      <c r="JNY36" s="30"/>
      <c r="JNZ36" s="30"/>
      <c r="JOA36" s="30"/>
      <c r="JOB36" s="30"/>
      <c r="JOC36" s="30"/>
      <c r="JOD36" s="30"/>
      <c r="JOE36" s="30"/>
      <c r="JOF36" s="30"/>
      <c r="JOG36" s="30"/>
      <c r="JOH36" s="30"/>
      <c r="JOI36" s="30"/>
      <c r="JOJ36" s="30"/>
      <c r="JOK36" s="30"/>
      <c r="JOL36" s="30"/>
      <c r="JOM36" s="30"/>
      <c r="JON36" s="30"/>
      <c r="JOO36" s="30"/>
      <c r="JOP36" s="30"/>
      <c r="JOQ36" s="30"/>
      <c r="JOR36" s="30"/>
      <c r="JOS36" s="30"/>
      <c r="JOT36" s="30"/>
      <c r="JOU36" s="30"/>
      <c r="JOV36" s="30"/>
      <c r="JOW36" s="30"/>
      <c r="JOX36" s="30"/>
      <c r="JOY36" s="30"/>
      <c r="JOZ36" s="30"/>
      <c r="JPA36" s="30"/>
      <c r="JPB36" s="30"/>
      <c r="JPC36" s="30"/>
      <c r="JPD36" s="30"/>
      <c r="JPE36" s="30"/>
      <c r="JPF36" s="30"/>
      <c r="JPG36" s="30"/>
      <c r="JPH36" s="30"/>
      <c r="JPI36" s="30"/>
      <c r="JPJ36" s="30"/>
      <c r="JPK36" s="30"/>
      <c r="JPL36" s="30"/>
      <c r="JPM36" s="30"/>
      <c r="JPN36" s="30"/>
      <c r="JPO36" s="30"/>
      <c r="JPP36" s="30"/>
      <c r="JPQ36" s="30"/>
      <c r="JPR36" s="30"/>
      <c r="JPS36" s="30"/>
      <c r="JPT36" s="30"/>
      <c r="JPU36" s="30"/>
      <c r="JPV36" s="30"/>
      <c r="JPW36" s="30"/>
      <c r="JPX36" s="30"/>
      <c r="JPY36" s="30"/>
      <c r="JPZ36" s="30"/>
      <c r="JQA36" s="30"/>
      <c r="JQB36" s="30"/>
      <c r="JQC36" s="30"/>
      <c r="JQD36" s="30"/>
      <c r="JQE36" s="30"/>
      <c r="JQF36" s="30"/>
      <c r="JQG36" s="30"/>
      <c r="JQH36" s="30"/>
      <c r="JQI36" s="30"/>
      <c r="JQJ36" s="30"/>
      <c r="JQK36" s="30"/>
      <c r="JQL36" s="30"/>
      <c r="JQM36" s="30"/>
      <c r="JQN36" s="30"/>
      <c r="JQO36" s="30"/>
      <c r="JQP36" s="30"/>
      <c r="JQQ36" s="30"/>
      <c r="JQR36" s="30"/>
      <c r="JQS36" s="30"/>
      <c r="JQT36" s="30"/>
      <c r="JQU36" s="30"/>
      <c r="JQV36" s="30"/>
      <c r="JQW36" s="30"/>
      <c r="JQX36" s="30"/>
      <c r="JQY36" s="30"/>
      <c r="JQZ36" s="30"/>
      <c r="JRA36" s="30"/>
      <c r="JRB36" s="30"/>
      <c r="JRC36" s="30"/>
      <c r="JRD36" s="30"/>
      <c r="JRE36" s="30"/>
      <c r="JRF36" s="30"/>
      <c r="JRG36" s="30"/>
      <c r="JRH36" s="30"/>
      <c r="JRI36" s="30"/>
      <c r="JRJ36" s="30"/>
      <c r="JRK36" s="30"/>
      <c r="JRL36" s="30"/>
      <c r="JRM36" s="30"/>
      <c r="JRN36" s="30"/>
      <c r="JRO36" s="30"/>
      <c r="JRP36" s="30"/>
      <c r="JRQ36" s="30"/>
      <c r="JRR36" s="30"/>
      <c r="JRS36" s="30"/>
      <c r="JRT36" s="30"/>
      <c r="JRU36" s="30"/>
      <c r="JRV36" s="30"/>
      <c r="JRW36" s="30"/>
      <c r="JRX36" s="30"/>
      <c r="JRY36" s="30"/>
      <c r="JRZ36" s="30"/>
      <c r="JSA36" s="30"/>
      <c r="JSB36" s="30"/>
      <c r="JSC36" s="30"/>
      <c r="JSD36" s="30"/>
      <c r="JSE36" s="30"/>
      <c r="JSF36" s="30"/>
      <c r="JSG36" s="30"/>
      <c r="JSH36" s="30"/>
      <c r="JSI36" s="30"/>
      <c r="JSJ36" s="30"/>
      <c r="JSK36" s="30"/>
      <c r="JSL36" s="30"/>
      <c r="JSM36" s="30"/>
      <c r="JSN36" s="30"/>
      <c r="JSO36" s="30"/>
      <c r="JSP36" s="30"/>
      <c r="JSQ36" s="30"/>
      <c r="JSR36" s="30"/>
      <c r="JSS36" s="30"/>
      <c r="JST36" s="30"/>
      <c r="JSU36" s="30"/>
      <c r="JSV36" s="30"/>
      <c r="JSW36" s="30"/>
      <c r="JSX36" s="30"/>
      <c r="JSY36" s="30"/>
      <c r="JSZ36" s="30"/>
      <c r="JTA36" s="30"/>
      <c r="JTB36" s="30"/>
      <c r="JTC36" s="30"/>
      <c r="JTD36" s="30"/>
      <c r="JTE36" s="30"/>
      <c r="JTF36" s="30"/>
      <c r="JTG36" s="30"/>
      <c r="JTH36" s="30"/>
      <c r="JTI36" s="30"/>
      <c r="JTJ36" s="30"/>
      <c r="JTK36" s="30"/>
      <c r="JTL36" s="30"/>
      <c r="JTM36" s="30"/>
      <c r="JTN36" s="30"/>
      <c r="JTO36" s="30"/>
      <c r="JTP36" s="30"/>
      <c r="JTQ36" s="30"/>
      <c r="JTR36" s="30"/>
      <c r="JTS36" s="30"/>
      <c r="JTT36" s="30"/>
      <c r="JTU36" s="30"/>
      <c r="JTV36" s="30"/>
      <c r="JTW36" s="30"/>
      <c r="JTX36" s="30"/>
      <c r="JTY36" s="30"/>
      <c r="JTZ36" s="30"/>
      <c r="JUA36" s="30"/>
      <c r="JUB36" s="30"/>
      <c r="JUC36" s="30"/>
      <c r="JUD36" s="30"/>
      <c r="JUE36" s="30"/>
      <c r="JUF36" s="30"/>
      <c r="JUG36" s="30"/>
      <c r="JUH36" s="30"/>
      <c r="JUI36" s="30"/>
      <c r="JUJ36" s="30"/>
      <c r="JUK36" s="30"/>
      <c r="JUL36" s="30"/>
      <c r="JUM36" s="30"/>
      <c r="JUN36" s="30"/>
      <c r="JUO36" s="30"/>
      <c r="JUP36" s="30"/>
      <c r="JUQ36" s="30"/>
      <c r="JUR36" s="30"/>
      <c r="JUS36" s="30"/>
      <c r="JUT36" s="30"/>
      <c r="JUU36" s="30"/>
      <c r="JUV36" s="30"/>
      <c r="JUW36" s="30"/>
      <c r="JUX36" s="30"/>
      <c r="JUY36" s="30"/>
      <c r="JUZ36" s="30"/>
      <c r="JVA36" s="30"/>
      <c r="JVB36" s="30"/>
      <c r="JVC36" s="30"/>
      <c r="JVD36" s="30"/>
      <c r="JVE36" s="30"/>
      <c r="JVF36" s="30"/>
      <c r="JVG36" s="30"/>
      <c r="JVH36" s="30"/>
      <c r="JVI36" s="30"/>
      <c r="JVJ36" s="30"/>
      <c r="JVK36" s="30"/>
      <c r="JVL36" s="30"/>
      <c r="JVM36" s="30"/>
      <c r="JVN36" s="30"/>
      <c r="JVO36" s="30"/>
      <c r="JVP36" s="30"/>
      <c r="JVQ36" s="30"/>
      <c r="JVR36" s="30"/>
      <c r="JVS36" s="30"/>
      <c r="JVT36" s="30"/>
      <c r="JVU36" s="30"/>
      <c r="JVV36" s="30"/>
      <c r="JVW36" s="30"/>
      <c r="JVX36" s="30"/>
      <c r="JVY36" s="30"/>
      <c r="JVZ36" s="30"/>
      <c r="JWA36" s="30"/>
      <c r="JWB36" s="30"/>
      <c r="JWC36" s="30"/>
      <c r="JWD36" s="30"/>
      <c r="JWE36" s="30"/>
      <c r="JWF36" s="30"/>
      <c r="JWG36" s="30"/>
      <c r="JWH36" s="30"/>
      <c r="JWI36" s="30"/>
      <c r="JWJ36" s="30"/>
      <c r="JWK36" s="30"/>
      <c r="JWL36" s="30"/>
      <c r="JWM36" s="30"/>
      <c r="JWN36" s="30"/>
      <c r="JWO36" s="30"/>
      <c r="JWP36" s="30"/>
      <c r="JWQ36" s="30"/>
      <c r="JWR36" s="30"/>
      <c r="JWS36" s="30"/>
      <c r="JWT36" s="30"/>
      <c r="JWU36" s="30"/>
      <c r="JWV36" s="30"/>
      <c r="JWW36" s="30"/>
      <c r="JWX36" s="30"/>
      <c r="JWY36" s="30"/>
      <c r="JWZ36" s="30"/>
      <c r="JXA36" s="30"/>
      <c r="JXB36" s="30"/>
      <c r="JXC36" s="30"/>
      <c r="JXD36" s="30"/>
      <c r="JXE36" s="30"/>
      <c r="JXF36" s="30"/>
      <c r="JXG36" s="30"/>
      <c r="JXH36" s="30"/>
      <c r="JXI36" s="30"/>
      <c r="JXJ36" s="30"/>
      <c r="JXK36" s="30"/>
      <c r="JXL36" s="30"/>
      <c r="JXM36" s="30"/>
      <c r="JXN36" s="30"/>
      <c r="JXO36" s="30"/>
      <c r="JXP36" s="30"/>
      <c r="JXQ36" s="30"/>
      <c r="JXR36" s="30"/>
      <c r="JXS36" s="30"/>
      <c r="JXT36" s="30"/>
      <c r="JXU36" s="30"/>
      <c r="JXV36" s="30"/>
      <c r="JXW36" s="30"/>
      <c r="JXX36" s="30"/>
      <c r="JXY36" s="30"/>
      <c r="JXZ36" s="30"/>
      <c r="JYA36" s="30"/>
      <c r="JYB36" s="30"/>
      <c r="JYC36" s="30"/>
      <c r="JYD36" s="30"/>
      <c r="JYE36" s="30"/>
      <c r="JYF36" s="30"/>
      <c r="JYG36" s="30"/>
      <c r="JYH36" s="30"/>
      <c r="JYI36" s="30"/>
      <c r="JYJ36" s="30"/>
      <c r="JYK36" s="30"/>
      <c r="JYL36" s="30"/>
      <c r="JYM36" s="30"/>
      <c r="JYN36" s="30"/>
      <c r="JYO36" s="30"/>
      <c r="JYP36" s="30"/>
      <c r="JYQ36" s="30"/>
      <c r="JYR36" s="30"/>
      <c r="JYS36" s="30"/>
      <c r="JYT36" s="30"/>
      <c r="JYU36" s="30"/>
      <c r="JYV36" s="30"/>
      <c r="JYW36" s="30"/>
      <c r="JYX36" s="30"/>
      <c r="JYY36" s="30"/>
      <c r="JYZ36" s="30"/>
      <c r="JZA36" s="30"/>
      <c r="JZB36" s="30"/>
      <c r="JZC36" s="30"/>
      <c r="JZD36" s="30"/>
      <c r="JZE36" s="30"/>
      <c r="JZF36" s="30"/>
      <c r="JZG36" s="30"/>
      <c r="JZH36" s="30"/>
      <c r="JZI36" s="30"/>
      <c r="JZJ36" s="30"/>
      <c r="JZK36" s="30"/>
      <c r="JZL36" s="30"/>
      <c r="JZM36" s="30"/>
      <c r="JZN36" s="30"/>
      <c r="JZO36" s="30"/>
      <c r="JZP36" s="30"/>
      <c r="JZQ36" s="30"/>
      <c r="JZR36" s="30"/>
      <c r="JZS36" s="30"/>
      <c r="JZT36" s="30"/>
      <c r="JZU36" s="30"/>
      <c r="JZV36" s="30"/>
      <c r="JZW36" s="30"/>
      <c r="JZX36" s="30"/>
      <c r="JZY36" s="30"/>
      <c r="JZZ36" s="30"/>
      <c r="KAA36" s="30"/>
      <c r="KAB36" s="30"/>
      <c r="KAC36" s="30"/>
      <c r="KAD36" s="30"/>
      <c r="KAE36" s="30"/>
      <c r="KAF36" s="30"/>
      <c r="KAG36" s="30"/>
      <c r="KAH36" s="30"/>
      <c r="KAI36" s="30"/>
      <c r="KAJ36" s="30"/>
      <c r="KAK36" s="30"/>
      <c r="KAL36" s="30"/>
      <c r="KAM36" s="30"/>
      <c r="KAN36" s="30"/>
      <c r="KAO36" s="30"/>
      <c r="KAP36" s="30"/>
      <c r="KAQ36" s="30"/>
      <c r="KAR36" s="30"/>
      <c r="KAS36" s="30"/>
      <c r="KAT36" s="30"/>
      <c r="KAU36" s="30"/>
      <c r="KAV36" s="30"/>
      <c r="KAW36" s="30"/>
      <c r="KAX36" s="30"/>
      <c r="KAY36" s="30"/>
      <c r="KAZ36" s="30"/>
      <c r="KBA36" s="30"/>
      <c r="KBB36" s="30"/>
      <c r="KBC36" s="30"/>
      <c r="KBD36" s="30"/>
      <c r="KBE36" s="30"/>
      <c r="KBF36" s="30"/>
      <c r="KBG36" s="30"/>
      <c r="KBH36" s="30"/>
      <c r="KBI36" s="30"/>
      <c r="KBJ36" s="30"/>
      <c r="KBK36" s="30"/>
      <c r="KBL36" s="30"/>
      <c r="KBM36" s="30"/>
      <c r="KBN36" s="30"/>
      <c r="KBO36" s="30"/>
      <c r="KBP36" s="30"/>
      <c r="KBQ36" s="30"/>
      <c r="KBR36" s="30"/>
      <c r="KBS36" s="30"/>
      <c r="KBT36" s="30"/>
      <c r="KBU36" s="30"/>
      <c r="KBV36" s="30"/>
      <c r="KBW36" s="30"/>
      <c r="KBX36" s="30"/>
      <c r="KBY36" s="30"/>
      <c r="KBZ36" s="30"/>
      <c r="KCA36" s="30"/>
      <c r="KCB36" s="30"/>
      <c r="KCC36" s="30"/>
      <c r="KCD36" s="30"/>
      <c r="KCE36" s="30"/>
      <c r="KCF36" s="30"/>
      <c r="KCG36" s="30"/>
      <c r="KCH36" s="30"/>
      <c r="KCI36" s="30"/>
      <c r="KCJ36" s="30"/>
      <c r="KCK36" s="30"/>
      <c r="KCL36" s="30"/>
      <c r="KCM36" s="30"/>
      <c r="KCN36" s="30"/>
      <c r="KCO36" s="30"/>
      <c r="KCP36" s="30"/>
      <c r="KCQ36" s="30"/>
      <c r="KCR36" s="30"/>
      <c r="KCS36" s="30"/>
      <c r="KCT36" s="30"/>
      <c r="KCU36" s="30"/>
      <c r="KCV36" s="30"/>
      <c r="KCW36" s="30"/>
      <c r="KCX36" s="30"/>
      <c r="KCY36" s="30"/>
      <c r="KCZ36" s="30"/>
      <c r="KDA36" s="30"/>
      <c r="KDB36" s="30"/>
      <c r="KDC36" s="30"/>
      <c r="KDD36" s="30"/>
      <c r="KDE36" s="30"/>
      <c r="KDF36" s="30"/>
      <c r="KDG36" s="30"/>
      <c r="KDH36" s="30"/>
      <c r="KDI36" s="30"/>
      <c r="KDJ36" s="30"/>
      <c r="KDK36" s="30"/>
      <c r="KDL36" s="30"/>
      <c r="KDM36" s="30"/>
      <c r="KDN36" s="30"/>
      <c r="KDO36" s="30"/>
      <c r="KDP36" s="30"/>
      <c r="KDQ36" s="30"/>
      <c r="KDR36" s="30"/>
      <c r="KDS36" s="30"/>
      <c r="KDT36" s="30"/>
      <c r="KDU36" s="30"/>
      <c r="KDV36" s="30"/>
      <c r="KDW36" s="30"/>
      <c r="KDX36" s="30"/>
      <c r="KDY36" s="30"/>
      <c r="KDZ36" s="30"/>
      <c r="KEA36" s="30"/>
      <c r="KEB36" s="30"/>
      <c r="KEC36" s="30"/>
      <c r="KED36" s="30"/>
      <c r="KEE36" s="30"/>
      <c r="KEF36" s="30"/>
      <c r="KEG36" s="30"/>
      <c r="KEH36" s="30"/>
      <c r="KEI36" s="30"/>
      <c r="KEJ36" s="30"/>
      <c r="KEK36" s="30"/>
      <c r="KEL36" s="30"/>
      <c r="KEM36" s="30"/>
      <c r="KEN36" s="30"/>
      <c r="KEO36" s="30"/>
      <c r="KEP36" s="30"/>
      <c r="KEQ36" s="30"/>
      <c r="KER36" s="30"/>
      <c r="KES36" s="30"/>
      <c r="KET36" s="30"/>
      <c r="KEU36" s="30"/>
      <c r="KEV36" s="30"/>
      <c r="KEW36" s="30"/>
      <c r="KEX36" s="30"/>
      <c r="KEY36" s="30"/>
      <c r="KEZ36" s="30"/>
      <c r="KFA36" s="30"/>
      <c r="KFB36" s="30"/>
      <c r="KFC36" s="30"/>
      <c r="KFD36" s="30"/>
      <c r="KFE36" s="30"/>
      <c r="KFF36" s="30"/>
      <c r="KFG36" s="30"/>
      <c r="KFH36" s="30"/>
      <c r="KFI36" s="30"/>
      <c r="KFJ36" s="30"/>
      <c r="KFK36" s="30"/>
      <c r="KFL36" s="30"/>
      <c r="KFM36" s="30"/>
      <c r="KFN36" s="30"/>
      <c r="KFO36" s="30"/>
      <c r="KFP36" s="30"/>
      <c r="KFQ36" s="30"/>
      <c r="KFR36" s="30"/>
      <c r="KFS36" s="30"/>
      <c r="KFT36" s="30"/>
      <c r="KFU36" s="30"/>
      <c r="KFV36" s="30"/>
      <c r="KFW36" s="30"/>
      <c r="KFX36" s="30"/>
      <c r="KFY36" s="30"/>
      <c r="KFZ36" s="30"/>
      <c r="KGA36" s="30"/>
      <c r="KGB36" s="30"/>
      <c r="KGC36" s="30"/>
      <c r="KGD36" s="30"/>
      <c r="KGE36" s="30"/>
      <c r="KGF36" s="30"/>
      <c r="KGG36" s="30"/>
      <c r="KGH36" s="30"/>
      <c r="KGI36" s="30"/>
      <c r="KGJ36" s="30"/>
      <c r="KGK36" s="30"/>
      <c r="KGL36" s="30"/>
      <c r="KGM36" s="30"/>
      <c r="KGN36" s="30"/>
      <c r="KGO36" s="30"/>
      <c r="KGP36" s="30"/>
      <c r="KGQ36" s="30"/>
      <c r="KGR36" s="30"/>
      <c r="KGS36" s="30"/>
      <c r="KGT36" s="30"/>
      <c r="KGU36" s="30"/>
      <c r="KGV36" s="30"/>
      <c r="KGW36" s="30"/>
      <c r="KGX36" s="30"/>
      <c r="KGY36" s="30"/>
      <c r="KGZ36" s="30"/>
      <c r="KHA36" s="30"/>
      <c r="KHB36" s="30"/>
      <c r="KHC36" s="30"/>
      <c r="KHD36" s="30"/>
      <c r="KHE36" s="30"/>
      <c r="KHF36" s="30"/>
      <c r="KHG36" s="30"/>
      <c r="KHH36" s="30"/>
      <c r="KHI36" s="30"/>
      <c r="KHJ36" s="30"/>
      <c r="KHK36" s="30"/>
      <c r="KHL36" s="30"/>
      <c r="KHM36" s="30"/>
      <c r="KHN36" s="30"/>
      <c r="KHO36" s="30"/>
      <c r="KHP36" s="30"/>
      <c r="KHQ36" s="30"/>
      <c r="KHR36" s="30"/>
      <c r="KHS36" s="30"/>
      <c r="KHT36" s="30"/>
      <c r="KHU36" s="30"/>
      <c r="KHV36" s="30"/>
      <c r="KHW36" s="30"/>
      <c r="KHX36" s="30"/>
      <c r="KHY36" s="30"/>
      <c r="KHZ36" s="30"/>
      <c r="KIA36" s="30"/>
      <c r="KIB36" s="30"/>
      <c r="KIC36" s="30"/>
      <c r="KID36" s="30"/>
      <c r="KIE36" s="30"/>
      <c r="KIF36" s="30"/>
      <c r="KIG36" s="30"/>
      <c r="KIH36" s="30"/>
      <c r="KII36" s="30"/>
      <c r="KIJ36" s="30"/>
      <c r="KIK36" s="30"/>
      <c r="KIL36" s="30"/>
      <c r="KIM36" s="30"/>
      <c r="KIN36" s="30"/>
      <c r="KIO36" s="30"/>
      <c r="KIP36" s="30"/>
      <c r="KIQ36" s="30"/>
      <c r="KIR36" s="30"/>
      <c r="KIS36" s="30"/>
      <c r="KIT36" s="30"/>
      <c r="KIU36" s="30"/>
      <c r="KIV36" s="30"/>
      <c r="KIW36" s="30"/>
      <c r="KIX36" s="30"/>
      <c r="KIY36" s="30"/>
      <c r="KIZ36" s="30"/>
      <c r="KJA36" s="30"/>
      <c r="KJB36" s="30"/>
      <c r="KJC36" s="30"/>
      <c r="KJD36" s="30"/>
      <c r="KJE36" s="30"/>
      <c r="KJF36" s="30"/>
      <c r="KJG36" s="30"/>
      <c r="KJH36" s="30"/>
      <c r="KJI36" s="30"/>
      <c r="KJJ36" s="30"/>
      <c r="KJK36" s="30"/>
      <c r="KJL36" s="30"/>
      <c r="KJM36" s="30"/>
      <c r="KJN36" s="30"/>
      <c r="KJO36" s="30"/>
      <c r="KJP36" s="30"/>
      <c r="KJQ36" s="30"/>
      <c r="KJR36" s="30"/>
      <c r="KJS36" s="30"/>
      <c r="KJT36" s="30"/>
      <c r="KJU36" s="30"/>
      <c r="KJV36" s="30"/>
      <c r="KJW36" s="30"/>
      <c r="KJX36" s="30"/>
      <c r="KJY36" s="30"/>
      <c r="KJZ36" s="30"/>
      <c r="KKA36" s="30"/>
      <c r="KKB36" s="30"/>
      <c r="KKC36" s="30"/>
      <c r="KKD36" s="30"/>
      <c r="KKE36" s="30"/>
      <c r="KKF36" s="30"/>
      <c r="KKG36" s="30"/>
      <c r="KKH36" s="30"/>
      <c r="KKI36" s="30"/>
      <c r="KKJ36" s="30"/>
      <c r="KKK36" s="30"/>
      <c r="KKL36" s="30"/>
      <c r="KKM36" s="30"/>
      <c r="KKN36" s="30"/>
      <c r="KKO36" s="30"/>
      <c r="KKP36" s="30"/>
      <c r="KKQ36" s="30"/>
      <c r="KKR36" s="30"/>
      <c r="KKS36" s="30"/>
      <c r="KKT36" s="30"/>
      <c r="KKU36" s="30"/>
      <c r="KKV36" s="30"/>
      <c r="KKW36" s="30"/>
      <c r="KKX36" s="30"/>
      <c r="KKY36" s="30"/>
      <c r="KKZ36" s="30"/>
      <c r="KLA36" s="30"/>
      <c r="KLB36" s="30"/>
      <c r="KLC36" s="30"/>
      <c r="KLD36" s="30"/>
      <c r="KLE36" s="30"/>
      <c r="KLF36" s="30"/>
      <c r="KLG36" s="30"/>
      <c r="KLH36" s="30"/>
      <c r="KLI36" s="30"/>
      <c r="KLJ36" s="30"/>
      <c r="KLK36" s="30"/>
      <c r="KLL36" s="30"/>
      <c r="KLM36" s="30"/>
      <c r="KLN36" s="30"/>
      <c r="KLO36" s="30"/>
      <c r="KLP36" s="30"/>
      <c r="KLQ36" s="30"/>
      <c r="KLR36" s="30"/>
      <c r="KLS36" s="30"/>
      <c r="KLT36" s="30"/>
      <c r="KLU36" s="30"/>
      <c r="KLV36" s="30"/>
      <c r="KLW36" s="30"/>
      <c r="KLX36" s="30"/>
      <c r="KLY36" s="30"/>
      <c r="KLZ36" s="30"/>
      <c r="KMA36" s="30"/>
      <c r="KMB36" s="30"/>
      <c r="KMC36" s="30"/>
      <c r="KMD36" s="30"/>
      <c r="KME36" s="30"/>
      <c r="KMF36" s="30"/>
      <c r="KMG36" s="30"/>
      <c r="KMH36" s="30"/>
      <c r="KMI36" s="30"/>
      <c r="KMJ36" s="30"/>
      <c r="KMK36" s="30"/>
      <c r="KML36" s="30"/>
      <c r="KMM36" s="30"/>
      <c r="KMN36" s="30"/>
      <c r="KMO36" s="30"/>
      <c r="KMP36" s="30"/>
      <c r="KMQ36" s="30"/>
      <c r="KMR36" s="30"/>
      <c r="KMS36" s="30"/>
      <c r="KMT36" s="30"/>
      <c r="KMU36" s="30"/>
      <c r="KMV36" s="30"/>
      <c r="KMW36" s="30"/>
      <c r="KMX36" s="30"/>
      <c r="KMY36" s="30"/>
      <c r="KMZ36" s="30"/>
      <c r="KNA36" s="30"/>
      <c r="KNB36" s="30"/>
      <c r="KNC36" s="30"/>
      <c r="KND36" s="30"/>
      <c r="KNE36" s="30"/>
      <c r="KNF36" s="30"/>
      <c r="KNG36" s="30"/>
      <c r="KNH36" s="30"/>
      <c r="KNI36" s="30"/>
      <c r="KNJ36" s="30"/>
      <c r="KNK36" s="30"/>
      <c r="KNL36" s="30"/>
      <c r="KNM36" s="30"/>
      <c r="KNN36" s="30"/>
      <c r="KNO36" s="30"/>
      <c r="KNP36" s="30"/>
      <c r="KNQ36" s="30"/>
      <c r="KNR36" s="30"/>
      <c r="KNS36" s="30"/>
      <c r="KNT36" s="30"/>
      <c r="KNU36" s="30"/>
      <c r="KNV36" s="30"/>
      <c r="KNW36" s="30"/>
      <c r="KNX36" s="30"/>
      <c r="KNY36" s="30"/>
      <c r="KNZ36" s="30"/>
      <c r="KOA36" s="30"/>
      <c r="KOB36" s="30"/>
      <c r="KOC36" s="30"/>
      <c r="KOD36" s="30"/>
      <c r="KOE36" s="30"/>
      <c r="KOF36" s="30"/>
      <c r="KOG36" s="30"/>
      <c r="KOH36" s="30"/>
      <c r="KOI36" s="30"/>
      <c r="KOJ36" s="30"/>
      <c r="KOK36" s="30"/>
      <c r="KOL36" s="30"/>
      <c r="KOM36" s="30"/>
      <c r="KON36" s="30"/>
      <c r="KOO36" s="30"/>
      <c r="KOP36" s="30"/>
      <c r="KOQ36" s="30"/>
      <c r="KOR36" s="30"/>
      <c r="KOS36" s="30"/>
      <c r="KOT36" s="30"/>
      <c r="KOU36" s="30"/>
      <c r="KOV36" s="30"/>
      <c r="KOW36" s="30"/>
      <c r="KOX36" s="30"/>
      <c r="KOY36" s="30"/>
      <c r="KOZ36" s="30"/>
      <c r="KPA36" s="30"/>
      <c r="KPB36" s="30"/>
      <c r="KPC36" s="30"/>
      <c r="KPD36" s="30"/>
      <c r="KPE36" s="30"/>
      <c r="KPF36" s="30"/>
      <c r="KPG36" s="30"/>
      <c r="KPH36" s="30"/>
      <c r="KPI36" s="30"/>
      <c r="KPJ36" s="30"/>
      <c r="KPK36" s="30"/>
      <c r="KPL36" s="30"/>
      <c r="KPM36" s="30"/>
      <c r="KPN36" s="30"/>
      <c r="KPO36" s="30"/>
      <c r="KPP36" s="30"/>
      <c r="KPQ36" s="30"/>
      <c r="KPR36" s="30"/>
      <c r="KPS36" s="30"/>
      <c r="KPT36" s="30"/>
      <c r="KPU36" s="30"/>
      <c r="KPV36" s="30"/>
      <c r="KPW36" s="30"/>
      <c r="KPX36" s="30"/>
      <c r="KPY36" s="30"/>
      <c r="KPZ36" s="30"/>
      <c r="KQA36" s="30"/>
      <c r="KQB36" s="30"/>
      <c r="KQC36" s="30"/>
      <c r="KQD36" s="30"/>
      <c r="KQE36" s="30"/>
      <c r="KQF36" s="30"/>
      <c r="KQG36" s="30"/>
      <c r="KQH36" s="30"/>
      <c r="KQI36" s="30"/>
      <c r="KQJ36" s="30"/>
      <c r="KQK36" s="30"/>
      <c r="KQL36" s="30"/>
      <c r="KQM36" s="30"/>
      <c r="KQN36" s="30"/>
      <c r="KQO36" s="30"/>
      <c r="KQP36" s="30"/>
      <c r="KQQ36" s="30"/>
      <c r="KQR36" s="30"/>
      <c r="KQS36" s="30"/>
      <c r="KQT36" s="30"/>
      <c r="KQU36" s="30"/>
      <c r="KQV36" s="30"/>
      <c r="KQW36" s="30"/>
      <c r="KQX36" s="30"/>
      <c r="KQY36" s="30"/>
      <c r="KQZ36" s="30"/>
      <c r="KRA36" s="30"/>
      <c r="KRB36" s="30"/>
      <c r="KRC36" s="30"/>
      <c r="KRD36" s="30"/>
      <c r="KRE36" s="30"/>
      <c r="KRF36" s="30"/>
      <c r="KRG36" s="30"/>
      <c r="KRH36" s="30"/>
      <c r="KRI36" s="30"/>
      <c r="KRJ36" s="30"/>
      <c r="KRK36" s="30"/>
      <c r="KRL36" s="30"/>
      <c r="KRM36" s="30"/>
      <c r="KRN36" s="30"/>
      <c r="KRO36" s="30"/>
      <c r="KRP36" s="30"/>
      <c r="KRQ36" s="30"/>
      <c r="KRR36" s="30"/>
      <c r="KRS36" s="30"/>
      <c r="KRT36" s="30"/>
      <c r="KRU36" s="30"/>
      <c r="KRV36" s="30"/>
      <c r="KRW36" s="30"/>
      <c r="KRX36" s="30"/>
      <c r="KRY36" s="30"/>
      <c r="KRZ36" s="30"/>
      <c r="KSA36" s="30"/>
      <c r="KSB36" s="30"/>
      <c r="KSC36" s="30"/>
      <c r="KSD36" s="30"/>
      <c r="KSE36" s="30"/>
      <c r="KSF36" s="30"/>
      <c r="KSG36" s="30"/>
      <c r="KSH36" s="30"/>
      <c r="KSI36" s="30"/>
      <c r="KSJ36" s="30"/>
      <c r="KSK36" s="30"/>
      <c r="KSL36" s="30"/>
      <c r="KSM36" s="30"/>
      <c r="KSN36" s="30"/>
      <c r="KSO36" s="30"/>
      <c r="KSP36" s="30"/>
      <c r="KSQ36" s="30"/>
      <c r="KSR36" s="30"/>
      <c r="KSS36" s="30"/>
      <c r="KST36" s="30"/>
      <c r="KSU36" s="30"/>
      <c r="KSV36" s="30"/>
      <c r="KSW36" s="30"/>
      <c r="KSX36" s="30"/>
      <c r="KSY36" s="30"/>
      <c r="KSZ36" s="30"/>
      <c r="KTA36" s="30"/>
      <c r="KTB36" s="30"/>
      <c r="KTC36" s="30"/>
      <c r="KTD36" s="30"/>
      <c r="KTE36" s="30"/>
      <c r="KTF36" s="30"/>
      <c r="KTG36" s="30"/>
      <c r="KTH36" s="30"/>
      <c r="KTI36" s="30"/>
      <c r="KTJ36" s="30"/>
      <c r="KTK36" s="30"/>
      <c r="KTL36" s="30"/>
      <c r="KTM36" s="30"/>
      <c r="KTN36" s="30"/>
      <c r="KTO36" s="30"/>
      <c r="KTP36" s="30"/>
      <c r="KTQ36" s="30"/>
      <c r="KTR36" s="30"/>
      <c r="KTS36" s="30"/>
      <c r="KTT36" s="30"/>
      <c r="KTU36" s="30"/>
      <c r="KTV36" s="30"/>
      <c r="KTW36" s="30"/>
      <c r="KTX36" s="30"/>
      <c r="KTY36" s="30"/>
      <c r="KTZ36" s="30"/>
      <c r="KUA36" s="30"/>
      <c r="KUB36" s="30"/>
      <c r="KUC36" s="30"/>
      <c r="KUD36" s="30"/>
      <c r="KUE36" s="30"/>
      <c r="KUF36" s="30"/>
      <c r="KUG36" s="30"/>
      <c r="KUH36" s="30"/>
      <c r="KUI36" s="30"/>
      <c r="KUJ36" s="30"/>
      <c r="KUK36" s="30"/>
      <c r="KUL36" s="30"/>
      <c r="KUM36" s="30"/>
      <c r="KUN36" s="30"/>
      <c r="KUO36" s="30"/>
      <c r="KUP36" s="30"/>
      <c r="KUQ36" s="30"/>
      <c r="KUR36" s="30"/>
      <c r="KUS36" s="30"/>
      <c r="KUT36" s="30"/>
      <c r="KUU36" s="30"/>
      <c r="KUV36" s="30"/>
      <c r="KUW36" s="30"/>
      <c r="KUX36" s="30"/>
      <c r="KUY36" s="30"/>
      <c r="KUZ36" s="30"/>
      <c r="KVA36" s="30"/>
      <c r="KVB36" s="30"/>
      <c r="KVC36" s="30"/>
      <c r="KVD36" s="30"/>
      <c r="KVE36" s="30"/>
      <c r="KVF36" s="30"/>
      <c r="KVG36" s="30"/>
      <c r="KVH36" s="30"/>
      <c r="KVI36" s="30"/>
      <c r="KVJ36" s="30"/>
      <c r="KVK36" s="30"/>
      <c r="KVL36" s="30"/>
      <c r="KVM36" s="30"/>
      <c r="KVN36" s="30"/>
      <c r="KVO36" s="30"/>
      <c r="KVP36" s="30"/>
      <c r="KVQ36" s="30"/>
      <c r="KVR36" s="30"/>
      <c r="KVS36" s="30"/>
      <c r="KVT36" s="30"/>
      <c r="KVU36" s="30"/>
      <c r="KVV36" s="30"/>
      <c r="KVW36" s="30"/>
      <c r="KVX36" s="30"/>
      <c r="KVY36" s="30"/>
      <c r="KVZ36" s="30"/>
      <c r="KWA36" s="30"/>
      <c r="KWB36" s="30"/>
      <c r="KWC36" s="30"/>
      <c r="KWD36" s="30"/>
      <c r="KWE36" s="30"/>
      <c r="KWF36" s="30"/>
      <c r="KWG36" s="30"/>
      <c r="KWH36" s="30"/>
      <c r="KWI36" s="30"/>
      <c r="KWJ36" s="30"/>
      <c r="KWK36" s="30"/>
      <c r="KWL36" s="30"/>
      <c r="KWM36" s="30"/>
      <c r="KWN36" s="30"/>
      <c r="KWO36" s="30"/>
      <c r="KWP36" s="30"/>
      <c r="KWQ36" s="30"/>
      <c r="KWR36" s="30"/>
      <c r="KWS36" s="30"/>
      <c r="KWT36" s="30"/>
      <c r="KWU36" s="30"/>
      <c r="KWV36" s="30"/>
      <c r="KWW36" s="30"/>
      <c r="KWX36" s="30"/>
      <c r="KWY36" s="30"/>
      <c r="KWZ36" s="30"/>
      <c r="KXA36" s="30"/>
      <c r="KXB36" s="30"/>
      <c r="KXC36" s="30"/>
      <c r="KXD36" s="30"/>
      <c r="KXE36" s="30"/>
      <c r="KXF36" s="30"/>
      <c r="KXG36" s="30"/>
      <c r="KXH36" s="30"/>
      <c r="KXI36" s="30"/>
      <c r="KXJ36" s="30"/>
      <c r="KXK36" s="30"/>
      <c r="KXL36" s="30"/>
      <c r="KXM36" s="30"/>
      <c r="KXN36" s="30"/>
      <c r="KXO36" s="30"/>
      <c r="KXP36" s="30"/>
      <c r="KXQ36" s="30"/>
      <c r="KXR36" s="30"/>
      <c r="KXS36" s="30"/>
      <c r="KXT36" s="30"/>
      <c r="KXU36" s="30"/>
      <c r="KXV36" s="30"/>
      <c r="KXW36" s="30"/>
      <c r="KXX36" s="30"/>
      <c r="KXY36" s="30"/>
      <c r="KXZ36" s="30"/>
      <c r="KYA36" s="30"/>
      <c r="KYB36" s="30"/>
      <c r="KYC36" s="30"/>
      <c r="KYD36" s="30"/>
      <c r="KYE36" s="30"/>
      <c r="KYF36" s="30"/>
      <c r="KYG36" s="30"/>
      <c r="KYH36" s="30"/>
      <c r="KYI36" s="30"/>
      <c r="KYJ36" s="30"/>
      <c r="KYK36" s="30"/>
      <c r="KYL36" s="30"/>
      <c r="KYM36" s="30"/>
      <c r="KYN36" s="30"/>
      <c r="KYO36" s="30"/>
      <c r="KYP36" s="30"/>
      <c r="KYQ36" s="30"/>
      <c r="KYR36" s="30"/>
      <c r="KYS36" s="30"/>
      <c r="KYT36" s="30"/>
      <c r="KYU36" s="30"/>
      <c r="KYV36" s="30"/>
      <c r="KYW36" s="30"/>
      <c r="KYX36" s="30"/>
      <c r="KYY36" s="30"/>
      <c r="KYZ36" s="30"/>
      <c r="KZA36" s="30"/>
      <c r="KZB36" s="30"/>
      <c r="KZC36" s="30"/>
      <c r="KZD36" s="30"/>
      <c r="KZE36" s="30"/>
      <c r="KZF36" s="30"/>
      <c r="KZG36" s="30"/>
      <c r="KZH36" s="30"/>
      <c r="KZI36" s="30"/>
      <c r="KZJ36" s="30"/>
      <c r="KZK36" s="30"/>
      <c r="KZL36" s="30"/>
      <c r="KZM36" s="30"/>
      <c r="KZN36" s="30"/>
      <c r="KZO36" s="30"/>
      <c r="KZP36" s="30"/>
      <c r="KZQ36" s="30"/>
      <c r="KZR36" s="30"/>
      <c r="KZS36" s="30"/>
      <c r="KZT36" s="30"/>
      <c r="KZU36" s="30"/>
      <c r="KZV36" s="30"/>
      <c r="KZW36" s="30"/>
      <c r="KZX36" s="30"/>
      <c r="KZY36" s="30"/>
      <c r="KZZ36" s="30"/>
      <c r="LAA36" s="30"/>
      <c r="LAB36" s="30"/>
      <c r="LAC36" s="30"/>
      <c r="LAD36" s="30"/>
      <c r="LAE36" s="30"/>
      <c r="LAF36" s="30"/>
      <c r="LAG36" s="30"/>
      <c r="LAH36" s="30"/>
      <c r="LAI36" s="30"/>
      <c r="LAJ36" s="30"/>
      <c r="LAK36" s="30"/>
      <c r="LAL36" s="30"/>
      <c r="LAM36" s="30"/>
      <c r="LAN36" s="30"/>
      <c r="LAO36" s="30"/>
      <c r="LAP36" s="30"/>
      <c r="LAQ36" s="30"/>
      <c r="LAR36" s="30"/>
      <c r="LAS36" s="30"/>
      <c r="LAT36" s="30"/>
      <c r="LAU36" s="30"/>
      <c r="LAV36" s="30"/>
      <c r="LAW36" s="30"/>
      <c r="LAX36" s="30"/>
      <c r="LAY36" s="30"/>
      <c r="LAZ36" s="30"/>
      <c r="LBA36" s="30"/>
      <c r="LBB36" s="30"/>
      <c r="LBC36" s="30"/>
      <c r="LBD36" s="30"/>
      <c r="LBE36" s="30"/>
      <c r="LBF36" s="30"/>
      <c r="LBG36" s="30"/>
      <c r="LBH36" s="30"/>
      <c r="LBI36" s="30"/>
      <c r="LBJ36" s="30"/>
      <c r="LBK36" s="30"/>
      <c r="LBL36" s="30"/>
      <c r="LBM36" s="30"/>
      <c r="LBN36" s="30"/>
      <c r="LBO36" s="30"/>
      <c r="LBP36" s="30"/>
      <c r="LBQ36" s="30"/>
      <c r="LBR36" s="30"/>
      <c r="LBS36" s="30"/>
      <c r="LBT36" s="30"/>
      <c r="LBU36" s="30"/>
      <c r="LBV36" s="30"/>
      <c r="LBW36" s="30"/>
      <c r="LBX36" s="30"/>
      <c r="LBY36" s="30"/>
      <c r="LBZ36" s="30"/>
      <c r="LCA36" s="30"/>
      <c r="LCB36" s="30"/>
      <c r="LCC36" s="30"/>
      <c r="LCD36" s="30"/>
      <c r="LCE36" s="30"/>
      <c r="LCF36" s="30"/>
      <c r="LCG36" s="30"/>
      <c r="LCH36" s="30"/>
      <c r="LCI36" s="30"/>
      <c r="LCJ36" s="30"/>
      <c r="LCK36" s="30"/>
      <c r="LCL36" s="30"/>
      <c r="LCM36" s="30"/>
      <c r="LCN36" s="30"/>
      <c r="LCO36" s="30"/>
      <c r="LCP36" s="30"/>
      <c r="LCQ36" s="30"/>
      <c r="LCR36" s="30"/>
      <c r="LCS36" s="30"/>
      <c r="LCT36" s="30"/>
      <c r="LCU36" s="30"/>
      <c r="LCV36" s="30"/>
      <c r="LCW36" s="30"/>
      <c r="LCX36" s="30"/>
      <c r="LCY36" s="30"/>
      <c r="LCZ36" s="30"/>
      <c r="LDA36" s="30"/>
      <c r="LDB36" s="30"/>
      <c r="LDC36" s="30"/>
      <c r="LDD36" s="30"/>
      <c r="LDE36" s="30"/>
      <c r="LDF36" s="30"/>
      <c r="LDG36" s="30"/>
      <c r="LDH36" s="30"/>
      <c r="LDI36" s="30"/>
      <c r="LDJ36" s="30"/>
      <c r="LDK36" s="30"/>
      <c r="LDL36" s="30"/>
      <c r="LDM36" s="30"/>
      <c r="LDN36" s="30"/>
      <c r="LDO36" s="30"/>
      <c r="LDP36" s="30"/>
      <c r="LDQ36" s="30"/>
      <c r="LDR36" s="30"/>
      <c r="LDS36" s="30"/>
      <c r="LDT36" s="30"/>
      <c r="LDU36" s="30"/>
      <c r="LDV36" s="30"/>
      <c r="LDW36" s="30"/>
      <c r="LDX36" s="30"/>
      <c r="LDY36" s="30"/>
      <c r="LDZ36" s="30"/>
      <c r="LEA36" s="30"/>
      <c r="LEB36" s="30"/>
      <c r="LEC36" s="30"/>
      <c r="LED36" s="30"/>
      <c r="LEE36" s="30"/>
      <c r="LEF36" s="30"/>
      <c r="LEG36" s="30"/>
      <c r="LEH36" s="30"/>
      <c r="LEI36" s="30"/>
      <c r="LEJ36" s="30"/>
      <c r="LEK36" s="30"/>
      <c r="LEL36" s="30"/>
      <c r="LEM36" s="30"/>
      <c r="LEN36" s="30"/>
      <c r="LEO36" s="30"/>
      <c r="LEP36" s="30"/>
      <c r="LEQ36" s="30"/>
      <c r="LER36" s="30"/>
      <c r="LES36" s="30"/>
      <c r="LET36" s="30"/>
      <c r="LEU36" s="30"/>
      <c r="LEV36" s="30"/>
      <c r="LEW36" s="30"/>
      <c r="LEX36" s="30"/>
      <c r="LEY36" s="30"/>
      <c r="LEZ36" s="30"/>
      <c r="LFA36" s="30"/>
      <c r="LFB36" s="30"/>
      <c r="LFC36" s="30"/>
      <c r="LFD36" s="30"/>
      <c r="LFE36" s="30"/>
      <c r="LFF36" s="30"/>
      <c r="LFG36" s="30"/>
      <c r="LFH36" s="30"/>
      <c r="LFI36" s="30"/>
      <c r="LFJ36" s="30"/>
      <c r="LFK36" s="30"/>
      <c r="LFL36" s="30"/>
      <c r="LFM36" s="30"/>
      <c r="LFN36" s="30"/>
      <c r="LFO36" s="30"/>
      <c r="LFP36" s="30"/>
      <c r="LFQ36" s="30"/>
      <c r="LFR36" s="30"/>
      <c r="LFS36" s="30"/>
      <c r="LFT36" s="30"/>
      <c r="LFU36" s="30"/>
      <c r="LFV36" s="30"/>
      <c r="LFW36" s="30"/>
      <c r="LFX36" s="30"/>
      <c r="LFY36" s="30"/>
      <c r="LFZ36" s="30"/>
      <c r="LGA36" s="30"/>
      <c r="LGB36" s="30"/>
      <c r="LGC36" s="30"/>
      <c r="LGD36" s="30"/>
      <c r="LGE36" s="30"/>
      <c r="LGF36" s="30"/>
      <c r="LGG36" s="30"/>
      <c r="LGH36" s="30"/>
      <c r="LGI36" s="30"/>
      <c r="LGJ36" s="30"/>
      <c r="LGK36" s="30"/>
      <c r="LGL36" s="30"/>
      <c r="LGM36" s="30"/>
      <c r="LGN36" s="30"/>
      <c r="LGO36" s="30"/>
      <c r="LGP36" s="30"/>
      <c r="LGQ36" s="30"/>
      <c r="LGR36" s="30"/>
      <c r="LGS36" s="30"/>
      <c r="LGT36" s="30"/>
      <c r="LGU36" s="30"/>
      <c r="LGV36" s="30"/>
      <c r="LGW36" s="30"/>
      <c r="LGX36" s="30"/>
      <c r="LGY36" s="30"/>
      <c r="LGZ36" s="30"/>
      <c r="LHA36" s="30"/>
      <c r="LHB36" s="30"/>
      <c r="LHC36" s="30"/>
      <c r="LHD36" s="30"/>
      <c r="LHE36" s="30"/>
      <c r="LHF36" s="30"/>
      <c r="LHG36" s="30"/>
      <c r="LHH36" s="30"/>
      <c r="LHI36" s="30"/>
      <c r="LHJ36" s="30"/>
      <c r="LHK36" s="30"/>
      <c r="LHL36" s="30"/>
      <c r="LHM36" s="30"/>
      <c r="LHN36" s="30"/>
      <c r="LHO36" s="30"/>
      <c r="LHP36" s="30"/>
      <c r="LHQ36" s="30"/>
      <c r="LHR36" s="30"/>
      <c r="LHS36" s="30"/>
      <c r="LHT36" s="30"/>
      <c r="LHU36" s="30"/>
      <c r="LHV36" s="30"/>
      <c r="LHW36" s="30"/>
      <c r="LHX36" s="30"/>
      <c r="LHY36" s="30"/>
      <c r="LHZ36" s="30"/>
      <c r="LIA36" s="30"/>
      <c r="LIB36" s="30"/>
      <c r="LIC36" s="30"/>
      <c r="LID36" s="30"/>
      <c r="LIE36" s="30"/>
      <c r="LIF36" s="30"/>
      <c r="LIG36" s="30"/>
      <c r="LIH36" s="30"/>
      <c r="LII36" s="30"/>
      <c r="LIJ36" s="30"/>
      <c r="LIK36" s="30"/>
      <c r="LIL36" s="30"/>
      <c r="LIM36" s="30"/>
      <c r="LIN36" s="30"/>
      <c r="LIO36" s="30"/>
      <c r="LIP36" s="30"/>
      <c r="LIQ36" s="30"/>
      <c r="LIR36" s="30"/>
      <c r="LIS36" s="30"/>
      <c r="LIT36" s="30"/>
      <c r="LIU36" s="30"/>
      <c r="LIV36" s="30"/>
      <c r="LIW36" s="30"/>
      <c r="LIX36" s="30"/>
      <c r="LIY36" s="30"/>
      <c r="LIZ36" s="30"/>
      <c r="LJA36" s="30"/>
      <c r="LJB36" s="30"/>
      <c r="LJC36" s="30"/>
      <c r="LJD36" s="30"/>
      <c r="LJE36" s="30"/>
      <c r="LJF36" s="30"/>
      <c r="LJG36" s="30"/>
      <c r="LJH36" s="30"/>
      <c r="LJI36" s="30"/>
      <c r="LJJ36" s="30"/>
      <c r="LJK36" s="30"/>
      <c r="LJL36" s="30"/>
      <c r="LJM36" s="30"/>
      <c r="LJN36" s="30"/>
      <c r="LJO36" s="30"/>
      <c r="LJP36" s="30"/>
      <c r="LJQ36" s="30"/>
      <c r="LJR36" s="30"/>
      <c r="LJS36" s="30"/>
      <c r="LJT36" s="30"/>
      <c r="LJU36" s="30"/>
      <c r="LJV36" s="30"/>
      <c r="LJW36" s="30"/>
      <c r="LJX36" s="30"/>
      <c r="LJY36" s="30"/>
      <c r="LJZ36" s="30"/>
      <c r="LKA36" s="30"/>
      <c r="LKB36" s="30"/>
      <c r="LKC36" s="30"/>
      <c r="LKD36" s="30"/>
      <c r="LKE36" s="30"/>
      <c r="LKF36" s="30"/>
      <c r="LKG36" s="30"/>
      <c r="LKH36" s="30"/>
      <c r="LKI36" s="30"/>
      <c r="LKJ36" s="30"/>
      <c r="LKK36" s="30"/>
      <c r="LKL36" s="30"/>
      <c r="LKM36" s="30"/>
      <c r="LKN36" s="30"/>
      <c r="LKO36" s="30"/>
      <c r="LKP36" s="30"/>
      <c r="LKQ36" s="30"/>
      <c r="LKR36" s="30"/>
      <c r="LKS36" s="30"/>
      <c r="LKT36" s="30"/>
      <c r="LKU36" s="30"/>
      <c r="LKV36" s="30"/>
      <c r="LKW36" s="30"/>
      <c r="LKX36" s="30"/>
      <c r="LKY36" s="30"/>
      <c r="LKZ36" s="30"/>
      <c r="LLA36" s="30"/>
      <c r="LLB36" s="30"/>
      <c r="LLC36" s="30"/>
      <c r="LLD36" s="30"/>
      <c r="LLE36" s="30"/>
      <c r="LLF36" s="30"/>
      <c r="LLG36" s="30"/>
      <c r="LLH36" s="30"/>
      <c r="LLI36" s="30"/>
      <c r="LLJ36" s="30"/>
      <c r="LLK36" s="30"/>
      <c r="LLL36" s="30"/>
      <c r="LLM36" s="30"/>
      <c r="LLN36" s="30"/>
      <c r="LLO36" s="30"/>
      <c r="LLP36" s="30"/>
      <c r="LLQ36" s="30"/>
      <c r="LLR36" s="30"/>
      <c r="LLS36" s="30"/>
      <c r="LLT36" s="30"/>
      <c r="LLU36" s="30"/>
      <c r="LLV36" s="30"/>
      <c r="LLW36" s="30"/>
      <c r="LLX36" s="30"/>
      <c r="LLY36" s="30"/>
      <c r="LLZ36" s="30"/>
      <c r="LMA36" s="30"/>
      <c r="LMB36" s="30"/>
      <c r="LMC36" s="30"/>
      <c r="LMD36" s="30"/>
      <c r="LME36" s="30"/>
      <c r="LMF36" s="30"/>
      <c r="LMG36" s="30"/>
      <c r="LMH36" s="30"/>
      <c r="LMI36" s="30"/>
      <c r="LMJ36" s="30"/>
      <c r="LMK36" s="30"/>
      <c r="LML36" s="30"/>
      <c r="LMM36" s="30"/>
      <c r="LMN36" s="30"/>
      <c r="LMO36" s="30"/>
      <c r="LMP36" s="30"/>
      <c r="LMQ36" s="30"/>
      <c r="LMR36" s="30"/>
      <c r="LMS36" s="30"/>
      <c r="LMT36" s="30"/>
      <c r="LMU36" s="30"/>
      <c r="LMV36" s="30"/>
      <c r="LMW36" s="30"/>
      <c r="LMX36" s="30"/>
      <c r="LMY36" s="30"/>
      <c r="LMZ36" s="30"/>
      <c r="LNA36" s="30"/>
      <c r="LNB36" s="30"/>
      <c r="LNC36" s="30"/>
      <c r="LND36" s="30"/>
      <c r="LNE36" s="30"/>
      <c r="LNF36" s="30"/>
      <c r="LNG36" s="30"/>
      <c r="LNH36" s="30"/>
      <c r="LNI36" s="30"/>
      <c r="LNJ36" s="30"/>
      <c r="LNK36" s="30"/>
      <c r="LNL36" s="30"/>
      <c r="LNM36" s="30"/>
      <c r="LNN36" s="30"/>
      <c r="LNO36" s="30"/>
      <c r="LNP36" s="30"/>
      <c r="LNQ36" s="30"/>
      <c r="LNR36" s="30"/>
      <c r="LNS36" s="30"/>
      <c r="LNT36" s="30"/>
      <c r="LNU36" s="30"/>
      <c r="LNV36" s="30"/>
      <c r="LNW36" s="30"/>
      <c r="LNX36" s="30"/>
      <c r="LNY36" s="30"/>
      <c r="LNZ36" s="30"/>
      <c r="LOA36" s="30"/>
      <c r="LOB36" s="30"/>
      <c r="LOC36" s="30"/>
      <c r="LOD36" s="30"/>
      <c r="LOE36" s="30"/>
      <c r="LOF36" s="30"/>
      <c r="LOG36" s="30"/>
      <c r="LOH36" s="30"/>
      <c r="LOI36" s="30"/>
      <c r="LOJ36" s="30"/>
      <c r="LOK36" s="30"/>
      <c r="LOL36" s="30"/>
      <c r="LOM36" s="30"/>
      <c r="LON36" s="30"/>
      <c r="LOO36" s="30"/>
      <c r="LOP36" s="30"/>
      <c r="LOQ36" s="30"/>
      <c r="LOR36" s="30"/>
      <c r="LOS36" s="30"/>
      <c r="LOT36" s="30"/>
      <c r="LOU36" s="30"/>
      <c r="LOV36" s="30"/>
      <c r="LOW36" s="30"/>
      <c r="LOX36" s="30"/>
      <c r="LOY36" s="30"/>
      <c r="LOZ36" s="30"/>
      <c r="LPA36" s="30"/>
      <c r="LPB36" s="30"/>
      <c r="LPC36" s="30"/>
      <c r="LPD36" s="30"/>
      <c r="LPE36" s="30"/>
      <c r="LPF36" s="30"/>
      <c r="LPG36" s="30"/>
      <c r="LPH36" s="30"/>
      <c r="LPI36" s="30"/>
      <c r="LPJ36" s="30"/>
      <c r="LPK36" s="30"/>
      <c r="LPL36" s="30"/>
      <c r="LPM36" s="30"/>
      <c r="LPN36" s="30"/>
      <c r="LPO36" s="30"/>
      <c r="LPP36" s="30"/>
      <c r="LPQ36" s="30"/>
      <c r="LPR36" s="30"/>
      <c r="LPS36" s="30"/>
      <c r="LPT36" s="30"/>
      <c r="LPU36" s="30"/>
      <c r="LPV36" s="30"/>
      <c r="LPW36" s="30"/>
      <c r="LPX36" s="30"/>
      <c r="LPY36" s="30"/>
      <c r="LPZ36" s="30"/>
      <c r="LQA36" s="30"/>
      <c r="LQB36" s="30"/>
      <c r="LQC36" s="30"/>
      <c r="LQD36" s="30"/>
      <c r="LQE36" s="30"/>
      <c r="LQF36" s="30"/>
      <c r="LQG36" s="30"/>
      <c r="LQH36" s="30"/>
      <c r="LQI36" s="30"/>
      <c r="LQJ36" s="30"/>
      <c r="LQK36" s="30"/>
      <c r="LQL36" s="30"/>
      <c r="LQM36" s="30"/>
      <c r="LQN36" s="30"/>
      <c r="LQO36" s="30"/>
      <c r="LQP36" s="30"/>
      <c r="LQQ36" s="30"/>
      <c r="LQR36" s="30"/>
      <c r="LQS36" s="30"/>
      <c r="LQT36" s="30"/>
      <c r="LQU36" s="30"/>
      <c r="LQV36" s="30"/>
      <c r="LQW36" s="30"/>
      <c r="LQX36" s="30"/>
      <c r="LQY36" s="30"/>
      <c r="LQZ36" s="30"/>
      <c r="LRA36" s="30"/>
      <c r="LRB36" s="30"/>
      <c r="LRC36" s="30"/>
      <c r="LRD36" s="30"/>
      <c r="LRE36" s="30"/>
      <c r="LRF36" s="30"/>
      <c r="LRG36" s="30"/>
      <c r="LRH36" s="30"/>
      <c r="LRI36" s="30"/>
      <c r="LRJ36" s="30"/>
      <c r="LRK36" s="30"/>
      <c r="LRL36" s="30"/>
      <c r="LRM36" s="30"/>
      <c r="LRN36" s="30"/>
      <c r="LRO36" s="30"/>
      <c r="LRP36" s="30"/>
      <c r="LRQ36" s="30"/>
      <c r="LRR36" s="30"/>
      <c r="LRS36" s="30"/>
      <c r="LRT36" s="30"/>
      <c r="LRU36" s="30"/>
      <c r="LRV36" s="30"/>
      <c r="LRW36" s="30"/>
      <c r="LRX36" s="30"/>
      <c r="LRY36" s="30"/>
      <c r="LRZ36" s="30"/>
      <c r="LSA36" s="30"/>
      <c r="LSB36" s="30"/>
      <c r="LSC36" s="30"/>
      <c r="LSD36" s="30"/>
      <c r="LSE36" s="30"/>
      <c r="LSF36" s="30"/>
      <c r="LSG36" s="30"/>
      <c r="LSH36" s="30"/>
      <c r="LSI36" s="30"/>
      <c r="LSJ36" s="30"/>
      <c r="LSK36" s="30"/>
      <c r="LSL36" s="30"/>
      <c r="LSM36" s="30"/>
      <c r="LSN36" s="30"/>
      <c r="LSO36" s="30"/>
      <c r="LSP36" s="30"/>
      <c r="LSQ36" s="30"/>
      <c r="LSR36" s="30"/>
      <c r="LSS36" s="30"/>
      <c r="LST36" s="30"/>
      <c r="LSU36" s="30"/>
      <c r="LSV36" s="30"/>
      <c r="LSW36" s="30"/>
      <c r="LSX36" s="30"/>
      <c r="LSY36" s="30"/>
      <c r="LSZ36" s="30"/>
      <c r="LTA36" s="30"/>
      <c r="LTB36" s="30"/>
      <c r="LTC36" s="30"/>
      <c r="LTD36" s="30"/>
      <c r="LTE36" s="30"/>
      <c r="LTF36" s="30"/>
      <c r="LTG36" s="30"/>
      <c r="LTH36" s="30"/>
      <c r="LTI36" s="30"/>
      <c r="LTJ36" s="30"/>
      <c r="LTK36" s="30"/>
      <c r="LTL36" s="30"/>
      <c r="LTM36" s="30"/>
      <c r="LTN36" s="30"/>
      <c r="LTO36" s="30"/>
      <c r="LTP36" s="30"/>
      <c r="LTQ36" s="30"/>
      <c r="LTR36" s="30"/>
      <c r="LTS36" s="30"/>
      <c r="LTT36" s="30"/>
      <c r="LTU36" s="30"/>
      <c r="LTV36" s="30"/>
      <c r="LTW36" s="30"/>
      <c r="LTX36" s="30"/>
      <c r="LTY36" s="30"/>
      <c r="LTZ36" s="30"/>
      <c r="LUA36" s="30"/>
      <c r="LUB36" s="30"/>
      <c r="LUC36" s="30"/>
      <c r="LUD36" s="30"/>
      <c r="LUE36" s="30"/>
      <c r="LUF36" s="30"/>
      <c r="LUG36" s="30"/>
      <c r="LUH36" s="30"/>
      <c r="LUI36" s="30"/>
      <c r="LUJ36" s="30"/>
      <c r="LUK36" s="30"/>
      <c r="LUL36" s="30"/>
      <c r="LUM36" s="30"/>
      <c r="LUN36" s="30"/>
      <c r="LUO36" s="30"/>
      <c r="LUP36" s="30"/>
      <c r="LUQ36" s="30"/>
      <c r="LUR36" s="30"/>
      <c r="LUS36" s="30"/>
      <c r="LUT36" s="30"/>
      <c r="LUU36" s="30"/>
      <c r="LUV36" s="30"/>
      <c r="LUW36" s="30"/>
      <c r="LUX36" s="30"/>
      <c r="LUY36" s="30"/>
      <c r="LUZ36" s="30"/>
      <c r="LVA36" s="30"/>
      <c r="LVB36" s="30"/>
      <c r="LVC36" s="30"/>
      <c r="LVD36" s="30"/>
      <c r="LVE36" s="30"/>
      <c r="LVF36" s="30"/>
      <c r="LVG36" s="30"/>
      <c r="LVH36" s="30"/>
      <c r="LVI36" s="30"/>
      <c r="LVJ36" s="30"/>
      <c r="LVK36" s="30"/>
      <c r="LVL36" s="30"/>
      <c r="LVM36" s="30"/>
      <c r="LVN36" s="30"/>
      <c r="LVO36" s="30"/>
      <c r="LVP36" s="30"/>
      <c r="LVQ36" s="30"/>
      <c r="LVR36" s="30"/>
      <c r="LVS36" s="30"/>
      <c r="LVT36" s="30"/>
      <c r="LVU36" s="30"/>
      <c r="LVV36" s="30"/>
      <c r="LVW36" s="30"/>
      <c r="LVX36" s="30"/>
      <c r="LVY36" s="30"/>
      <c r="LVZ36" s="30"/>
      <c r="LWA36" s="30"/>
      <c r="LWB36" s="30"/>
      <c r="LWC36" s="30"/>
      <c r="LWD36" s="30"/>
      <c r="LWE36" s="30"/>
      <c r="LWF36" s="30"/>
      <c r="LWG36" s="30"/>
      <c r="LWH36" s="30"/>
      <c r="LWI36" s="30"/>
      <c r="LWJ36" s="30"/>
      <c r="LWK36" s="30"/>
      <c r="LWL36" s="30"/>
      <c r="LWM36" s="30"/>
      <c r="LWN36" s="30"/>
      <c r="LWO36" s="30"/>
      <c r="LWP36" s="30"/>
      <c r="LWQ36" s="30"/>
      <c r="LWR36" s="30"/>
      <c r="LWS36" s="30"/>
      <c r="LWT36" s="30"/>
      <c r="LWU36" s="30"/>
      <c r="LWV36" s="30"/>
      <c r="LWW36" s="30"/>
      <c r="LWX36" s="30"/>
      <c r="LWY36" s="30"/>
      <c r="LWZ36" s="30"/>
      <c r="LXA36" s="30"/>
      <c r="LXB36" s="30"/>
      <c r="LXC36" s="30"/>
      <c r="LXD36" s="30"/>
      <c r="LXE36" s="30"/>
      <c r="LXF36" s="30"/>
      <c r="LXG36" s="30"/>
      <c r="LXH36" s="30"/>
      <c r="LXI36" s="30"/>
      <c r="LXJ36" s="30"/>
      <c r="LXK36" s="30"/>
      <c r="LXL36" s="30"/>
      <c r="LXM36" s="30"/>
      <c r="LXN36" s="30"/>
      <c r="LXO36" s="30"/>
      <c r="LXP36" s="30"/>
      <c r="LXQ36" s="30"/>
      <c r="LXR36" s="30"/>
      <c r="LXS36" s="30"/>
      <c r="LXT36" s="30"/>
      <c r="LXU36" s="30"/>
      <c r="LXV36" s="30"/>
      <c r="LXW36" s="30"/>
      <c r="LXX36" s="30"/>
      <c r="LXY36" s="30"/>
      <c r="LXZ36" s="30"/>
      <c r="LYA36" s="30"/>
      <c r="LYB36" s="30"/>
      <c r="LYC36" s="30"/>
      <c r="LYD36" s="30"/>
      <c r="LYE36" s="30"/>
      <c r="LYF36" s="30"/>
      <c r="LYG36" s="30"/>
      <c r="LYH36" s="30"/>
      <c r="LYI36" s="30"/>
      <c r="LYJ36" s="30"/>
      <c r="LYK36" s="30"/>
      <c r="LYL36" s="30"/>
      <c r="LYM36" s="30"/>
      <c r="LYN36" s="30"/>
      <c r="LYO36" s="30"/>
      <c r="LYP36" s="30"/>
      <c r="LYQ36" s="30"/>
      <c r="LYR36" s="30"/>
      <c r="LYS36" s="30"/>
      <c r="LYT36" s="30"/>
      <c r="LYU36" s="30"/>
      <c r="LYV36" s="30"/>
      <c r="LYW36" s="30"/>
      <c r="LYX36" s="30"/>
      <c r="LYY36" s="30"/>
      <c r="LYZ36" s="30"/>
      <c r="LZA36" s="30"/>
      <c r="LZB36" s="30"/>
      <c r="LZC36" s="30"/>
      <c r="LZD36" s="30"/>
      <c r="LZE36" s="30"/>
      <c r="LZF36" s="30"/>
      <c r="LZG36" s="30"/>
      <c r="LZH36" s="30"/>
      <c r="LZI36" s="30"/>
      <c r="LZJ36" s="30"/>
      <c r="LZK36" s="30"/>
      <c r="LZL36" s="30"/>
      <c r="LZM36" s="30"/>
      <c r="LZN36" s="30"/>
      <c r="LZO36" s="30"/>
      <c r="LZP36" s="30"/>
      <c r="LZQ36" s="30"/>
      <c r="LZR36" s="30"/>
      <c r="LZS36" s="30"/>
      <c r="LZT36" s="30"/>
      <c r="LZU36" s="30"/>
      <c r="LZV36" s="30"/>
      <c r="LZW36" s="30"/>
      <c r="LZX36" s="30"/>
      <c r="LZY36" s="30"/>
      <c r="LZZ36" s="30"/>
      <c r="MAA36" s="30"/>
      <c r="MAB36" s="30"/>
      <c r="MAC36" s="30"/>
      <c r="MAD36" s="30"/>
      <c r="MAE36" s="30"/>
      <c r="MAF36" s="30"/>
      <c r="MAG36" s="30"/>
      <c r="MAH36" s="30"/>
      <c r="MAI36" s="30"/>
      <c r="MAJ36" s="30"/>
      <c r="MAK36" s="30"/>
      <c r="MAL36" s="30"/>
      <c r="MAM36" s="30"/>
      <c r="MAN36" s="30"/>
      <c r="MAO36" s="30"/>
      <c r="MAP36" s="30"/>
      <c r="MAQ36" s="30"/>
      <c r="MAR36" s="30"/>
      <c r="MAS36" s="30"/>
      <c r="MAT36" s="30"/>
      <c r="MAU36" s="30"/>
      <c r="MAV36" s="30"/>
      <c r="MAW36" s="30"/>
      <c r="MAX36" s="30"/>
      <c r="MAY36" s="30"/>
      <c r="MAZ36" s="30"/>
      <c r="MBA36" s="30"/>
      <c r="MBB36" s="30"/>
      <c r="MBC36" s="30"/>
      <c r="MBD36" s="30"/>
      <c r="MBE36" s="30"/>
      <c r="MBF36" s="30"/>
      <c r="MBG36" s="30"/>
      <c r="MBH36" s="30"/>
      <c r="MBI36" s="30"/>
      <c r="MBJ36" s="30"/>
      <c r="MBK36" s="30"/>
      <c r="MBL36" s="30"/>
      <c r="MBM36" s="30"/>
      <c r="MBN36" s="30"/>
      <c r="MBO36" s="30"/>
      <c r="MBP36" s="30"/>
      <c r="MBQ36" s="30"/>
      <c r="MBR36" s="30"/>
      <c r="MBS36" s="30"/>
      <c r="MBT36" s="30"/>
      <c r="MBU36" s="30"/>
      <c r="MBV36" s="30"/>
      <c r="MBW36" s="30"/>
      <c r="MBX36" s="30"/>
      <c r="MBY36" s="30"/>
      <c r="MBZ36" s="30"/>
      <c r="MCA36" s="30"/>
      <c r="MCB36" s="30"/>
      <c r="MCC36" s="30"/>
      <c r="MCD36" s="30"/>
      <c r="MCE36" s="30"/>
      <c r="MCF36" s="30"/>
      <c r="MCG36" s="30"/>
      <c r="MCH36" s="30"/>
      <c r="MCI36" s="30"/>
      <c r="MCJ36" s="30"/>
      <c r="MCK36" s="30"/>
      <c r="MCL36" s="30"/>
      <c r="MCM36" s="30"/>
      <c r="MCN36" s="30"/>
      <c r="MCO36" s="30"/>
      <c r="MCP36" s="30"/>
      <c r="MCQ36" s="30"/>
      <c r="MCR36" s="30"/>
      <c r="MCS36" s="30"/>
      <c r="MCT36" s="30"/>
      <c r="MCU36" s="30"/>
      <c r="MCV36" s="30"/>
      <c r="MCW36" s="30"/>
      <c r="MCX36" s="30"/>
      <c r="MCY36" s="30"/>
      <c r="MCZ36" s="30"/>
      <c r="MDA36" s="30"/>
      <c r="MDB36" s="30"/>
      <c r="MDC36" s="30"/>
      <c r="MDD36" s="30"/>
      <c r="MDE36" s="30"/>
      <c r="MDF36" s="30"/>
      <c r="MDG36" s="30"/>
      <c r="MDH36" s="30"/>
      <c r="MDI36" s="30"/>
      <c r="MDJ36" s="30"/>
      <c r="MDK36" s="30"/>
      <c r="MDL36" s="30"/>
      <c r="MDM36" s="30"/>
      <c r="MDN36" s="30"/>
      <c r="MDO36" s="30"/>
      <c r="MDP36" s="30"/>
      <c r="MDQ36" s="30"/>
      <c r="MDR36" s="30"/>
      <c r="MDS36" s="30"/>
      <c r="MDT36" s="30"/>
      <c r="MDU36" s="30"/>
      <c r="MDV36" s="30"/>
      <c r="MDW36" s="30"/>
      <c r="MDX36" s="30"/>
      <c r="MDY36" s="30"/>
      <c r="MDZ36" s="30"/>
      <c r="MEA36" s="30"/>
      <c r="MEB36" s="30"/>
      <c r="MEC36" s="30"/>
      <c r="MED36" s="30"/>
      <c r="MEE36" s="30"/>
      <c r="MEF36" s="30"/>
      <c r="MEG36" s="30"/>
      <c r="MEH36" s="30"/>
      <c r="MEI36" s="30"/>
      <c r="MEJ36" s="30"/>
      <c r="MEK36" s="30"/>
      <c r="MEL36" s="30"/>
      <c r="MEM36" s="30"/>
      <c r="MEN36" s="30"/>
      <c r="MEO36" s="30"/>
      <c r="MEP36" s="30"/>
      <c r="MEQ36" s="30"/>
      <c r="MER36" s="30"/>
      <c r="MES36" s="30"/>
      <c r="MET36" s="30"/>
      <c r="MEU36" s="30"/>
      <c r="MEV36" s="30"/>
      <c r="MEW36" s="30"/>
      <c r="MEX36" s="30"/>
      <c r="MEY36" s="30"/>
      <c r="MEZ36" s="30"/>
      <c r="MFA36" s="30"/>
      <c r="MFB36" s="30"/>
      <c r="MFC36" s="30"/>
      <c r="MFD36" s="30"/>
      <c r="MFE36" s="30"/>
      <c r="MFF36" s="30"/>
      <c r="MFG36" s="30"/>
      <c r="MFH36" s="30"/>
      <c r="MFI36" s="30"/>
      <c r="MFJ36" s="30"/>
      <c r="MFK36" s="30"/>
      <c r="MFL36" s="30"/>
      <c r="MFM36" s="30"/>
      <c r="MFN36" s="30"/>
      <c r="MFO36" s="30"/>
      <c r="MFP36" s="30"/>
      <c r="MFQ36" s="30"/>
      <c r="MFR36" s="30"/>
      <c r="MFS36" s="30"/>
      <c r="MFT36" s="30"/>
      <c r="MFU36" s="30"/>
      <c r="MFV36" s="30"/>
      <c r="MFW36" s="30"/>
      <c r="MFX36" s="30"/>
      <c r="MFY36" s="30"/>
      <c r="MFZ36" s="30"/>
      <c r="MGA36" s="30"/>
      <c r="MGB36" s="30"/>
      <c r="MGC36" s="30"/>
      <c r="MGD36" s="30"/>
      <c r="MGE36" s="30"/>
      <c r="MGF36" s="30"/>
      <c r="MGG36" s="30"/>
      <c r="MGH36" s="30"/>
      <c r="MGI36" s="30"/>
      <c r="MGJ36" s="30"/>
      <c r="MGK36" s="30"/>
      <c r="MGL36" s="30"/>
      <c r="MGM36" s="30"/>
      <c r="MGN36" s="30"/>
      <c r="MGO36" s="30"/>
      <c r="MGP36" s="30"/>
      <c r="MGQ36" s="30"/>
      <c r="MGR36" s="30"/>
      <c r="MGS36" s="30"/>
      <c r="MGT36" s="30"/>
      <c r="MGU36" s="30"/>
      <c r="MGV36" s="30"/>
      <c r="MGW36" s="30"/>
      <c r="MGX36" s="30"/>
      <c r="MGY36" s="30"/>
      <c r="MGZ36" s="30"/>
      <c r="MHA36" s="30"/>
      <c r="MHB36" s="30"/>
      <c r="MHC36" s="30"/>
      <c r="MHD36" s="30"/>
      <c r="MHE36" s="30"/>
      <c r="MHF36" s="30"/>
      <c r="MHG36" s="30"/>
      <c r="MHH36" s="30"/>
      <c r="MHI36" s="30"/>
      <c r="MHJ36" s="30"/>
      <c r="MHK36" s="30"/>
      <c r="MHL36" s="30"/>
      <c r="MHM36" s="30"/>
      <c r="MHN36" s="30"/>
      <c r="MHO36" s="30"/>
      <c r="MHP36" s="30"/>
      <c r="MHQ36" s="30"/>
      <c r="MHR36" s="30"/>
      <c r="MHS36" s="30"/>
      <c r="MHT36" s="30"/>
      <c r="MHU36" s="30"/>
      <c r="MHV36" s="30"/>
      <c r="MHW36" s="30"/>
      <c r="MHX36" s="30"/>
      <c r="MHY36" s="30"/>
      <c r="MHZ36" s="30"/>
      <c r="MIA36" s="30"/>
      <c r="MIB36" s="30"/>
      <c r="MIC36" s="30"/>
      <c r="MID36" s="30"/>
      <c r="MIE36" s="30"/>
      <c r="MIF36" s="30"/>
      <c r="MIG36" s="30"/>
      <c r="MIH36" s="30"/>
      <c r="MII36" s="30"/>
      <c r="MIJ36" s="30"/>
      <c r="MIK36" s="30"/>
      <c r="MIL36" s="30"/>
      <c r="MIM36" s="30"/>
      <c r="MIN36" s="30"/>
      <c r="MIO36" s="30"/>
      <c r="MIP36" s="30"/>
      <c r="MIQ36" s="30"/>
      <c r="MIR36" s="30"/>
      <c r="MIS36" s="30"/>
      <c r="MIT36" s="30"/>
      <c r="MIU36" s="30"/>
      <c r="MIV36" s="30"/>
      <c r="MIW36" s="30"/>
      <c r="MIX36" s="30"/>
      <c r="MIY36" s="30"/>
      <c r="MIZ36" s="30"/>
      <c r="MJA36" s="30"/>
      <c r="MJB36" s="30"/>
      <c r="MJC36" s="30"/>
      <c r="MJD36" s="30"/>
      <c r="MJE36" s="30"/>
      <c r="MJF36" s="30"/>
      <c r="MJG36" s="30"/>
      <c r="MJH36" s="30"/>
      <c r="MJI36" s="30"/>
      <c r="MJJ36" s="30"/>
      <c r="MJK36" s="30"/>
      <c r="MJL36" s="30"/>
      <c r="MJM36" s="30"/>
      <c r="MJN36" s="30"/>
      <c r="MJO36" s="30"/>
      <c r="MJP36" s="30"/>
      <c r="MJQ36" s="30"/>
      <c r="MJR36" s="30"/>
      <c r="MJS36" s="30"/>
      <c r="MJT36" s="30"/>
      <c r="MJU36" s="30"/>
      <c r="MJV36" s="30"/>
      <c r="MJW36" s="30"/>
      <c r="MJX36" s="30"/>
      <c r="MJY36" s="30"/>
      <c r="MJZ36" s="30"/>
      <c r="MKA36" s="30"/>
      <c r="MKB36" s="30"/>
      <c r="MKC36" s="30"/>
      <c r="MKD36" s="30"/>
      <c r="MKE36" s="30"/>
      <c r="MKF36" s="30"/>
      <c r="MKG36" s="30"/>
      <c r="MKH36" s="30"/>
      <c r="MKI36" s="30"/>
      <c r="MKJ36" s="30"/>
      <c r="MKK36" s="30"/>
      <c r="MKL36" s="30"/>
      <c r="MKM36" s="30"/>
      <c r="MKN36" s="30"/>
      <c r="MKO36" s="30"/>
      <c r="MKP36" s="30"/>
      <c r="MKQ36" s="30"/>
      <c r="MKR36" s="30"/>
      <c r="MKS36" s="30"/>
      <c r="MKT36" s="30"/>
      <c r="MKU36" s="30"/>
      <c r="MKV36" s="30"/>
      <c r="MKW36" s="30"/>
      <c r="MKX36" s="30"/>
      <c r="MKY36" s="30"/>
      <c r="MKZ36" s="30"/>
      <c r="MLA36" s="30"/>
      <c r="MLB36" s="30"/>
      <c r="MLC36" s="30"/>
      <c r="MLD36" s="30"/>
      <c r="MLE36" s="30"/>
      <c r="MLF36" s="30"/>
      <c r="MLG36" s="30"/>
      <c r="MLH36" s="30"/>
      <c r="MLI36" s="30"/>
      <c r="MLJ36" s="30"/>
      <c r="MLK36" s="30"/>
      <c r="MLL36" s="30"/>
      <c r="MLM36" s="30"/>
      <c r="MLN36" s="30"/>
      <c r="MLO36" s="30"/>
      <c r="MLP36" s="30"/>
      <c r="MLQ36" s="30"/>
      <c r="MLR36" s="30"/>
      <c r="MLS36" s="30"/>
      <c r="MLT36" s="30"/>
      <c r="MLU36" s="30"/>
      <c r="MLV36" s="30"/>
      <c r="MLW36" s="30"/>
      <c r="MLX36" s="30"/>
      <c r="MLY36" s="30"/>
      <c r="MLZ36" s="30"/>
      <c r="MMA36" s="30"/>
      <c r="MMB36" s="30"/>
      <c r="MMC36" s="30"/>
      <c r="MMD36" s="30"/>
      <c r="MME36" s="30"/>
      <c r="MMF36" s="30"/>
      <c r="MMG36" s="30"/>
      <c r="MMH36" s="30"/>
      <c r="MMI36" s="30"/>
      <c r="MMJ36" s="30"/>
      <c r="MMK36" s="30"/>
      <c r="MML36" s="30"/>
      <c r="MMM36" s="30"/>
      <c r="MMN36" s="30"/>
      <c r="MMO36" s="30"/>
      <c r="MMP36" s="30"/>
      <c r="MMQ36" s="30"/>
      <c r="MMR36" s="30"/>
      <c r="MMS36" s="30"/>
      <c r="MMT36" s="30"/>
      <c r="MMU36" s="30"/>
      <c r="MMV36" s="30"/>
      <c r="MMW36" s="30"/>
      <c r="MMX36" s="30"/>
      <c r="MMY36" s="30"/>
      <c r="MMZ36" s="30"/>
      <c r="MNA36" s="30"/>
      <c r="MNB36" s="30"/>
      <c r="MNC36" s="30"/>
      <c r="MND36" s="30"/>
      <c r="MNE36" s="30"/>
      <c r="MNF36" s="30"/>
      <c r="MNG36" s="30"/>
      <c r="MNH36" s="30"/>
      <c r="MNI36" s="30"/>
      <c r="MNJ36" s="30"/>
      <c r="MNK36" s="30"/>
      <c r="MNL36" s="30"/>
      <c r="MNM36" s="30"/>
      <c r="MNN36" s="30"/>
      <c r="MNO36" s="30"/>
      <c r="MNP36" s="30"/>
      <c r="MNQ36" s="30"/>
      <c r="MNR36" s="30"/>
      <c r="MNS36" s="30"/>
      <c r="MNT36" s="30"/>
      <c r="MNU36" s="30"/>
      <c r="MNV36" s="30"/>
      <c r="MNW36" s="30"/>
      <c r="MNX36" s="30"/>
      <c r="MNY36" s="30"/>
      <c r="MNZ36" s="30"/>
      <c r="MOA36" s="30"/>
      <c r="MOB36" s="30"/>
      <c r="MOC36" s="30"/>
      <c r="MOD36" s="30"/>
      <c r="MOE36" s="30"/>
      <c r="MOF36" s="30"/>
      <c r="MOG36" s="30"/>
      <c r="MOH36" s="30"/>
      <c r="MOI36" s="30"/>
      <c r="MOJ36" s="30"/>
      <c r="MOK36" s="30"/>
      <c r="MOL36" s="30"/>
      <c r="MOM36" s="30"/>
      <c r="MON36" s="30"/>
      <c r="MOO36" s="30"/>
      <c r="MOP36" s="30"/>
      <c r="MOQ36" s="30"/>
      <c r="MOR36" s="30"/>
      <c r="MOS36" s="30"/>
      <c r="MOT36" s="30"/>
      <c r="MOU36" s="30"/>
      <c r="MOV36" s="30"/>
      <c r="MOW36" s="30"/>
      <c r="MOX36" s="30"/>
      <c r="MOY36" s="30"/>
      <c r="MOZ36" s="30"/>
      <c r="MPA36" s="30"/>
      <c r="MPB36" s="30"/>
      <c r="MPC36" s="30"/>
      <c r="MPD36" s="30"/>
      <c r="MPE36" s="30"/>
      <c r="MPF36" s="30"/>
      <c r="MPG36" s="30"/>
      <c r="MPH36" s="30"/>
      <c r="MPI36" s="30"/>
      <c r="MPJ36" s="30"/>
      <c r="MPK36" s="30"/>
      <c r="MPL36" s="30"/>
      <c r="MPM36" s="30"/>
      <c r="MPN36" s="30"/>
      <c r="MPO36" s="30"/>
      <c r="MPP36" s="30"/>
      <c r="MPQ36" s="30"/>
      <c r="MPR36" s="30"/>
      <c r="MPS36" s="30"/>
      <c r="MPT36" s="30"/>
      <c r="MPU36" s="30"/>
      <c r="MPV36" s="30"/>
      <c r="MPW36" s="30"/>
      <c r="MPX36" s="30"/>
      <c r="MPY36" s="30"/>
      <c r="MPZ36" s="30"/>
      <c r="MQA36" s="30"/>
      <c r="MQB36" s="30"/>
      <c r="MQC36" s="30"/>
      <c r="MQD36" s="30"/>
      <c r="MQE36" s="30"/>
      <c r="MQF36" s="30"/>
      <c r="MQG36" s="30"/>
      <c r="MQH36" s="30"/>
      <c r="MQI36" s="30"/>
      <c r="MQJ36" s="30"/>
      <c r="MQK36" s="30"/>
      <c r="MQL36" s="30"/>
      <c r="MQM36" s="30"/>
      <c r="MQN36" s="30"/>
      <c r="MQO36" s="30"/>
      <c r="MQP36" s="30"/>
      <c r="MQQ36" s="30"/>
      <c r="MQR36" s="30"/>
      <c r="MQS36" s="30"/>
      <c r="MQT36" s="30"/>
      <c r="MQU36" s="30"/>
      <c r="MQV36" s="30"/>
      <c r="MQW36" s="30"/>
      <c r="MQX36" s="30"/>
      <c r="MQY36" s="30"/>
      <c r="MQZ36" s="30"/>
      <c r="MRA36" s="30"/>
      <c r="MRB36" s="30"/>
      <c r="MRC36" s="30"/>
      <c r="MRD36" s="30"/>
      <c r="MRE36" s="30"/>
      <c r="MRF36" s="30"/>
      <c r="MRG36" s="30"/>
      <c r="MRH36" s="30"/>
      <c r="MRI36" s="30"/>
      <c r="MRJ36" s="30"/>
      <c r="MRK36" s="30"/>
      <c r="MRL36" s="30"/>
      <c r="MRM36" s="30"/>
      <c r="MRN36" s="30"/>
      <c r="MRO36" s="30"/>
      <c r="MRP36" s="30"/>
      <c r="MRQ36" s="30"/>
      <c r="MRR36" s="30"/>
      <c r="MRS36" s="30"/>
      <c r="MRT36" s="30"/>
      <c r="MRU36" s="30"/>
      <c r="MRV36" s="30"/>
      <c r="MRW36" s="30"/>
      <c r="MRX36" s="30"/>
      <c r="MRY36" s="30"/>
      <c r="MRZ36" s="30"/>
      <c r="MSA36" s="30"/>
      <c r="MSB36" s="30"/>
      <c r="MSC36" s="30"/>
      <c r="MSD36" s="30"/>
      <c r="MSE36" s="30"/>
      <c r="MSF36" s="30"/>
      <c r="MSG36" s="30"/>
      <c r="MSH36" s="30"/>
      <c r="MSI36" s="30"/>
      <c r="MSJ36" s="30"/>
      <c r="MSK36" s="30"/>
      <c r="MSL36" s="30"/>
      <c r="MSM36" s="30"/>
      <c r="MSN36" s="30"/>
      <c r="MSO36" s="30"/>
      <c r="MSP36" s="30"/>
      <c r="MSQ36" s="30"/>
      <c r="MSR36" s="30"/>
      <c r="MSS36" s="30"/>
      <c r="MST36" s="30"/>
      <c r="MSU36" s="30"/>
      <c r="MSV36" s="30"/>
      <c r="MSW36" s="30"/>
      <c r="MSX36" s="30"/>
      <c r="MSY36" s="30"/>
      <c r="MSZ36" s="30"/>
      <c r="MTA36" s="30"/>
      <c r="MTB36" s="30"/>
      <c r="MTC36" s="30"/>
      <c r="MTD36" s="30"/>
      <c r="MTE36" s="30"/>
      <c r="MTF36" s="30"/>
      <c r="MTG36" s="30"/>
      <c r="MTH36" s="30"/>
      <c r="MTI36" s="30"/>
      <c r="MTJ36" s="30"/>
      <c r="MTK36" s="30"/>
      <c r="MTL36" s="30"/>
      <c r="MTM36" s="30"/>
      <c r="MTN36" s="30"/>
      <c r="MTO36" s="30"/>
      <c r="MTP36" s="30"/>
      <c r="MTQ36" s="30"/>
      <c r="MTR36" s="30"/>
      <c r="MTS36" s="30"/>
      <c r="MTT36" s="30"/>
      <c r="MTU36" s="30"/>
      <c r="MTV36" s="30"/>
      <c r="MTW36" s="30"/>
      <c r="MTX36" s="30"/>
      <c r="MTY36" s="30"/>
      <c r="MTZ36" s="30"/>
      <c r="MUA36" s="30"/>
      <c r="MUB36" s="30"/>
      <c r="MUC36" s="30"/>
      <c r="MUD36" s="30"/>
      <c r="MUE36" s="30"/>
      <c r="MUF36" s="30"/>
      <c r="MUG36" s="30"/>
      <c r="MUH36" s="30"/>
      <c r="MUI36" s="30"/>
      <c r="MUJ36" s="30"/>
      <c r="MUK36" s="30"/>
      <c r="MUL36" s="30"/>
      <c r="MUM36" s="30"/>
      <c r="MUN36" s="30"/>
      <c r="MUO36" s="30"/>
      <c r="MUP36" s="30"/>
      <c r="MUQ36" s="30"/>
      <c r="MUR36" s="30"/>
      <c r="MUS36" s="30"/>
      <c r="MUT36" s="30"/>
      <c r="MUU36" s="30"/>
      <c r="MUV36" s="30"/>
      <c r="MUW36" s="30"/>
      <c r="MUX36" s="30"/>
      <c r="MUY36" s="30"/>
      <c r="MUZ36" s="30"/>
      <c r="MVA36" s="30"/>
      <c r="MVB36" s="30"/>
      <c r="MVC36" s="30"/>
      <c r="MVD36" s="30"/>
      <c r="MVE36" s="30"/>
      <c r="MVF36" s="30"/>
      <c r="MVG36" s="30"/>
      <c r="MVH36" s="30"/>
      <c r="MVI36" s="30"/>
      <c r="MVJ36" s="30"/>
      <c r="MVK36" s="30"/>
      <c r="MVL36" s="30"/>
      <c r="MVM36" s="30"/>
      <c r="MVN36" s="30"/>
      <c r="MVO36" s="30"/>
      <c r="MVP36" s="30"/>
      <c r="MVQ36" s="30"/>
      <c r="MVR36" s="30"/>
      <c r="MVS36" s="30"/>
      <c r="MVT36" s="30"/>
      <c r="MVU36" s="30"/>
      <c r="MVV36" s="30"/>
      <c r="MVW36" s="30"/>
      <c r="MVX36" s="30"/>
      <c r="MVY36" s="30"/>
      <c r="MVZ36" s="30"/>
      <c r="MWA36" s="30"/>
      <c r="MWB36" s="30"/>
      <c r="MWC36" s="30"/>
      <c r="MWD36" s="30"/>
      <c r="MWE36" s="30"/>
      <c r="MWF36" s="30"/>
      <c r="MWG36" s="30"/>
      <c r="MWH36" s="30"/>
      <c r="MWI36" s="30"/>
      <c r="MWJ36" s="30"/>
      <c r="MWK36" s="30"/>
      <c r="MWL36" s="30"/>
      <c r="MWM36" s="30"/>
      <c r="MWN36" s="30"/>
      <c r="MWO36" s="30"/>
      <c r="MWP36" s="30"/>
      <c r="MWQ36" s="30"/>
      <c r="MWR36" s="30"/>
      <c r="MWS36" s="30"/>
      <c r="MWT36" s="30"/>
      <c r="MWU36" s="30"/>
      <c r="MWV36" s="30"/>
      <c r="MWW36" s="30"/>
      <c r="MWX36" s="30"/>
      <c r="MWY36" s="30"/>
      <c r="MWZ36" s="30"/>
      <c r="MXA36" s="30"/>
      <c r="MXB36" s="30"/>
      <c r="MXC36" s="30"/>
      <c r="MXD36" s="30"/>
      <c r="MXE36" s="30"/>
      <c r="MXF36" s="30"/>
      <c r="MXG36" s="30"/>
      <c r="MXH36" s="30"/>
      <c r="MXI36" s="30"/>
      <c r="MXJ36" s="30"/>
      <c r="MXK36" s="30"/>
      <c r="MXL36" s="30"/>
      <c r="MXM36" s="30"/>
      <c r="MXN36" s="30"/>
      <c r="MXO36" s="30"/>
      <c r="MXP36" s="30"/>
      <c r="MXQ36" s="30"/>
      <c r="MXR36" s="30"/>
      <c r="MXS36" s="30"/>
      <c r="MXT36" s="30"/>
      <c r="MXU36" s="30"/>
      <c r="MXV36" s="30"/>
      <c r="MXW36" s="30"/>
      <c r="MXX36" s="30"/>
      <c r="MXY36" s="30"/>
      <c r="MXZ36" s="30"/>
      <c r="MYA36" s="30"/>
      <c r="MYB36" s="30"/>
      <c r="MYC36" s="30"/>
      <c r="MYD36" s="30"/>
      <c r="MYE36" s="30"/>
      <c r="MYF36" s="30"/>
      <c r="MYG36" s="30"/>
      <c r="MYH36" s="30"/>
      <c r="MYI36" s="30"/>
      <c r="MYJ36" s="30"/>
      <c r="MYK36" s="30"/>
      <c r="MYL36" s="30"/>
      <c r="MYM36" s="30"/>
      <c r="MYN36" s="30"/>
      <c r="MYO36" s="30"/>
      <c r="MYP36" s="30"/>
      <c r="MYQ36" s="30"/>
      <c r="MYR36" s="30"/>
      <c r="MYS36" s="30"/>
      <c r="MYT36" s="30"/>
      <c r="MYU36" s="30"/>
      <c r="MYV36" s="30"/>
      <c r="MYW36" s="30"/>
      <c r="MYX36" s="30"/>
      <c r="MYY36" s="30"/>
      <c r="MYZ36" s="30"/>
      <c r="MZA36" s="30"/>
      <c r="MZB36" s="30"/>
      <c r="MZC36" s="30"/>
      <c r="MZD36" s="30"/>
      <c r="MZE36" s="30"/>
      <c r="MZF36" s="30"/>
      <c r="MZG36" s="30"/>
      <c r="MZH36" s="30"/>
      <c r="MZI36" s="30"/>
      <c r="MZJ36" s="30"/>
      <c r="MZK36" s="30"/>
      <c r="MZL36" s="30"/>
      <c r="MZM36" s="30"/>
      <c r="MZN36" s="30"/>
      <c r="MZO36" s="30"/>
      <c r="MZP36" s="30"/>
      <c r="MZQ36" s="30"/>
      <c r="MZR36" s="30"/>
      <c r="MZS36" s="30"/>
      <c r="MZT36" s="30"/>
      <c r="MZU36" s="30"/>
      <c r="MZV36" s="30"/>
      <c r="MZW36" s="30"/>
      <c r="MZX36" s="30"/>
      <c r="MZY36" s="30"/>
      <c r="MZZ36" s="30"/>
      <c r="NAA36" s="30"/>
      <c r="NAB36" s="30"/>
      <c r="NAC36" s="30"/>
      <c r="NAD36" s="30"/>
      <c r="NAE36" s="30"/>
      <c r="NAF36" s="30"/>
      <c r="NAG36" s="30"/>
      <c r="NAH36" s="30"/>
      <c r="NAI36" s="30"/>
      <c r="NAJ36" s="30"/>
      <c r="NAK36" s="30"/>
      <c r="NAL36" s="30"/>
      <c r="NAM36" s="30"/>
      <c r="NAN36" s="30"/>
      <c r="NAO36" s="30"/>
      <c r="NAP36" s="30"/>
      <c r="NAQ36" s="30"/>
      <c r="NAR36" s="30"/>
      <c r="NAS36" s="30"/>
      <c r="NAT36" s="30"/>
      <c r="NAU36" s="30"/>
      <c r="NAV36" s="30"/>
      <c r="NAW36" s="30"/>
      <c r="NAX36" s="30"/>
      <c r="NAY36" s="30"/>
      <c r="NAZ36" s="30"/>
      <c r="NBA36" s="30"/>
      <c r="NBB36" s="30"/>
      <c r="NBC36" s="30"/>
      <c r="NBD36" s="30"/>
      <c r="NBE36" s="30"/>
      <c r="NBF36" s="30"/>
      <c r="NBG36" s="30"/>
      <c r="NBH36" s="30"/>
      <c r="NBI36" s="30"/>
      <c r="NBJ36" s="30"/>
      <c r="NBK36" s="30"/>
      <c r="NBL36" s="30"/>
      <c r="NBM36" s="30"/>
      <c r="NBN36" s="30"/>
      <c r="NBO36" s="30"/>
      <c r="NBP36" s="30"/>
      <c r="NBQ36" s="30"/>
      <c r="NBR36" s="30"/>
      <c r="NBS36" s="30"/>
      <c r="NBT36" s="30"/>
      <c r="NBU36" s="30"/>
      <c r="NBV36" s="30"/>
      <c r="NBW36" s="30"/>
      <c r="NBX36" s="30"/>
      <c r="NBY36" s="30"/>
      <c r="NBZ36" s="30"/>
      <c r="NCA36" s="30"/>
      <c r="NCB36" s="30"/>
      <c r="NCC36" s="30"/>
      <c r="NCD36" s="30"/>
      <c r="NCE36" s="30"/>
      <c r="NCF36" s="30"/>
      <c r="NCG36" s="30"/>
      <c r="NCH36" s="30"/>
      <c r="NCI36" s="30"/>
      <c r="NCJ36" s="30"/>
      <c r="NCK36" s="30"/>
      <c r="NCL36" s="30"/>
      <c r="NCM36" s="30"/>
      <c r="NCN36" s="30"/>
      <c r="NCO36" s="30"/>
      <c r="NCP36" s="30"/>
      <c r="NCQ36" s="30"/>
      <c r="NCR36" s="30"/>
      <c r="NCS36" s="30"/>
      <c r="NCT36" s="30"/>
      <c r="NCU36" s="30"/>
      <c r="NCV36" s="30"/>
      <c r="NCW36" s="30"/>
      <c r="NCX36" s="30"/>
      <c r="NCY36" s="30"/>
      <c r="NCZ36" s="30"/>
      <c r="NDA36" s="30"/>
      <c r="NDB36" s="30"/>
      <c r="NDC36" s="30"/>
      <c r="NDD36" s="30"/>
      <c r="NDE36" s="30"/>
      <c r="NDF36" s="30"/>
      <c r="NDG36" s="30"/>
      <c r="NDH36" s="30"/>
      <c r="NDI36" s="30"/>
      <c r="NDJ36" s="30"/>
      <c r="NDK36" s="30"/>
      <c r="NDL36" s="30"/>
      <c r="NDM36" s="30"/>
      <c r="NDN36" s="30"/>
      <c r="NDO36" s="30"/>
      <c r="NDP36" s="30"/>
      <c r="NDQ36" s="30"/>
      <c r="NDR36" s="30"/>
      <c r="NDS36" s="30"/>
      <c r="NDT36" s="30"/>
      <c r="NDU36" s="30"/>
      <c r="NDV36" s="30"/>
      <c r="NDW36" s="30"/>
      <c r="NDX36" s="30"/>
      <c r="NDY36" s="30"/>
      <c r="NDZ36" s="30"/>
      <c r="NEA36" s="30"/>
      <c r="NEB36" s="30"/>
      <c r="NEC36" s="30"/>
      <c r="NED36" s="30"/>
      <c r="NEE36" s="30"/>
      <c r="NEF36" s="30"/>
      <c r="NEG36" s="30"/>
      <c r="NEH36" s="30"/>
      <c r="NEI36" s="30"/>
      <c r="NEJ36" s="30"/>
      <c r="NEK36" s="30"/>
      <c r="NEL36" s="30"/>
      <c r="NEM36" s="30"/>
      <c r="NEN36" s="30"/>
      <c r="NEO36" s="30"/>
      <c r="NEP36" s="30"/>
      <c r="NEQ36" s="30"/>
      <c r="NER36" s="30"/>
      <c r="NES36" s="30"/>
      <c r="NET36" s="30"/>
      <c r="NEU36" s="30"/>
      <c r="NEV36" s="30"/>
      <c r="NEW36" s="30"/>
      <c r="NEX36" s="30"/>
      <c r="NEY36" s="30"/>
      <c r="NEZ36" s="30"/>
      <c r="NFA36" s="30"/>
      <c r="NFB36" s="30"/>
      <c r="NFC36" s="30"/>
      <c r="NFD36" s="30"/>
      <c r="NFE36" s="30"/>
      <c r="NFF36" s="30"/>
      <c r="NFG36" s="30"/>
      <c r="NFH36" s="30"/>
      <c r="NFI36" s="30"/>
      <c r="NFJ36" s="30"/>
      <c r="NFK36" s="30"/>
      <c r="NFL36" s="30"/>
      <c r="NFM36" s="30"/>
      <c r="NFN36" s="30"/>
      <c r="NFO36" s="30"/>
      <c r="NFP36" s="30"/>
      <c r="NFQ36" s="30"/>
      <c r="NFR36" s="30"/>
      <c r="NFS36" s="30"/>
      <c r="NFT36" s="30"/>
      <c r="NFU36" s="30"/>
      <c r="NFV36" s="30"/>
      <c r="NFW36" s="30"/>
      <c r="NFX36" s="30"/>
      <c r="NFY36" s="30"/>
      <c r="NFZ36" s="30"/>
      <c r="NGA36" s="30"/>
      <c r="NGB36" s="30"/>
      <c r="NGC36" s="30"/>
      <c r="NGD36" s="30"/>
      <c r="NGE36" s="30"/>
      <c r="NGF36" s="30"/>
      <c r="NGG36" s="30"/>
      <c r="NGH36" s="30"/>
      <c r="NGI36" s="30"/>
      <c r="NGJ36" s="30"/>
      <c r="NGK36" s="30"/>
      <c r="NGL36" s="30"/>
      <c r="NGM36" s="30"/>
      <c r="NGN36" s="30"/>
      <c r="NGO36" s="30"/>
      <c r="NGP36" s="30"/>
      <c r="NGQ36" s="30"/>
      <c r="NGR36" s="30"/>
      <c r="NGS36" s="30"/>
      <c r="NGT36" s="30"/>
      <c r="NGU36" s="30"/>
      <c r="NGV36" s="30"/>
      <c r="NGW36" s="30"/>
      <c r="NGX36" s="30"/>
      <c r="NGY36" s="30"/>
      <c r="NGZ36" s="30"/>
      <c r="NHA36" s="30"/>
      <c r="NHB36" s="30"/>
      <c r="NHC36" s="30"/>
      <c r="NHD36" s="30"/>
      <c r="NHE36" s="30"/>
      <c r="NHF36" s="30"/>
      <c r="NHG36" s="30"/>
      <c r="NHH36" s="30"/>
      <c r="NHI36" s="30"/>
      <c r="NHJ36" s="30"/>
      <c r="NHK36" s="30"/>
      <c r="NHL36" s="30"/>
      <c r="NHM36" s="30"/>
      <c r="NHN36" s="30"/>
      <c r="NHO36" s="30"/>
      <c r="NHP36" s="30"/>
      <c r="NHQ36" s="30"/>
      <c r="NHR36" s="30"/>
      <c r="NHS36" s="30"/>
      <c r="NHT36" s="30"/>
      <c r="NHU36" s="30"/>
      <c r="NHV36" s="30"/>
      <c r="NHW36" s="30"/>
      <c r="NHX36" s="30"/>
      <c r="NHY36" s="30"/>
      <c r="NHZ36" s="30"/>
      <c r="NIA36" s="30"/>
      <c r="NIB36" s="30"/>
      <c r="NIC36" s="30"/>
      <c r="NID36" s="30"/>
      <c r="NIE36" s="30"/>
      <c r="NIF36" s="30"/>
      <c r="NIG36" s="30"/>
      <c r="NIH36" s="30"/>
      <c r="NII36" s="30"/>
      <c r="NIJ36" s="30"/>
      <c r="NIK36" s="30"/>
      <c r="NIL36" s="30"/>
      <c r="NIM36" s="30"/>
      <c r="NIN36" s="30"/>
      <c r="NIO36" s="30"/>
      <c r="NIP36" s="30"/>
      <c r="NIQ36" s="30"/>
      <c r="NIR36" s="30"/>
      <c r="NIS36" s="30"/>
      <c r="NIT36" s="30"/>
      <c r="NIU36" s="30"/>
      <c r="NIV36" s="30"/>
      <c r="NIW36" s="30"/>
      <c r="NIX36" s="30"/>
      <c r="NIY36" s="30"/>
      <c r="NIZ36" s="30"/>
      <c r="NJA36" s="30"/>
      <c r="NJB36" s="30"/>
      <c r="NJC36" s="30"/>
      <c r="NJD36" s="30"/>
      <c r="NJE36" s="30"/>
      <c r="NJF36" s="30"/>
      <c r="NJG36" s="30"/>
      <c r="NJH36" s="30"/>
      <c r="NJI36" s="30"/>
      <c r="NJJ36" s="30"/>
      <c r="NJK36" s="30"/>
      <c r="NJL36" s="30"/>
      <c r="NJM36" s="30"/>
      <c r="NJN36" s="30"/>
      <c r="NJO36" s="30"/>
      <c r="NJP36" s="30"/>
      <c r="NJQ36" s="30"/>
      <c r="NJR36" s="30"/>
      <c r="NJS36" s="30"/>
      <c r="NJT36" s="30"/>
      <c r="NJU36" s="30"/>
      <c r="NJV36" s="30"/>
      <c r="NJW36" s="30"/>
      <c r="NJX36" s="30"/>
      <c r="NJY36" s="30"/>
      <c r="NJZ36" s="30"/>
      <c r="NKA36" s="30"/>
      <c r="NKB36" s="30"/>
      <c r="NKC36" s="30"/>
      <c r="NKD36" s="30"/>
      <c r="NKE36" s="30"/>
      <c r="NKF36" s="30"/>
      <c r="NKG36" s="30"/>
      <c r="NKH36" s="30"/>
      <c r="NKI36" s="30"/>
      <c r="NKJ36" s="30"/>
      <c r="NKK36" s="30"/>
      <c r="NKL36" s="30"/>
      <c r="NKM36" s="30"/>
      <c r="NKN36" s="30"/>
      <c r="NKO36" s="30"/>
      <c r="NKP36" s="30"/>
      <c r="NKQ36" s="30"/>
      <c r="NKR36" s="30"/>
      <c r="NKS36" s="30"/>
      <c r="NKT36" s="30"/>
      <c r="NKU36" s="30"/>
      <c r="NKV36" s="30"/>
      <c r="NKW36" s="30"/>
      <c r="NKX36" s="30"/>
      <c r="NKY36" s="30"/>
      <c r="NKZ36" s="30"/>
      <c r="NLA36" s="30"/>
      <c r="NLB36" s="30"/>
      <c r="NLC36" s="30"/>
      <c r="NLD36" s="30"/>
      <c r="NLE36" s="30"/>
      <c r="NLF36" s="30"/>
      <c r="NLG36" s="30"/>
      <c r="NLH36" s="30"/>
      <c r="NLI36" s="30"/>
      <c r="NLJ36" s="30"/>
      <c r="NLK36" s="30"/>
      <c r="NLL36" s="30"/>
      <c r="NLM36" s="30"/>
      <c r="NLN36" s="30"/>
      <c r="NLO36" s="30"/>
      <c r="NLP36" s="30"/>
      <c r="NLQ36" s="30"/>
      <c r="NLR36" s="30"/>
      <c r="NLS36" s="30"/>
      <c r="NLT36" s="30"/>
      <c r="NLU36" s="30"/>
      <c r="NLV36" s="30"/>
      <c r="NLW36" s="30"/>
      <c r="NLX36" s="30"/>
      <c r="NLY36" s="30"/>
      <c r="NLZ36" s="30"/>
      <c r="NMA36" s="30"/>
      <c r="NMB36" s="30"/>
      <c r="NMC36" s="30"/>
      <c r="NMD36" s="30"/>
      <c r="NME36" s="30"/>
      <c r="NMF36" s="30"/>
      <c r="NMG36" s="30"/>
      <c r="NMH36" s="30"/>
      <c r="NMI36" s="30"/>
      <c r="NMJ36" s="30"/>
      <c r="NMK36" s="30"/>
      <c r="NML36" s="30"/>
      <c r="NMM36" s="30"/>
      <c r="NMN36" s="30"/>
      <c r="NMO36" s="30"/>
      <c r="NMP36" s="30"/>
      <c r="NMQ36" s="30"/>
      <c r="NMR36" s="30"/>
      <c r="NMS36" s="30"/>
      <c r="NMT36" s="30"/>
      <c r="NMU36" s="30"/>
      <c r="NMV36" s="30"/>
      <c r="NMW36" s="30"/>
      <c r="NMX36" s="30"/>
      <c r="NMY36" s="30"/>
      <c r="NMZ36" s="30"/>
      <c r="NNA36" s="30"/>
      <c r="NNB36" s="30"/>
      <c r="NNC36" s="30"/>
      <c r="NND36" s="30"/>
      <c r="NNE36" s="30"/>
      <c r="NNF36" s="30"/>
      <c r="NNG36" s="30"/>
      <c r="NNH36" s="30"/>
      <c r="NNI36" s="30"/>
      <c r="NNJ36" s="30"/>
      <c r="NNK36" s="30"/>
      <c r="NNL36" s="30"/>
      <c r="NNM36" s="30"/>
      <c r="NNN36" s="30"/>
      <c r="NNO36" s="30"/>
      <c r="NNP36" s="30"/>
      <c r="NNQ36" s="30"/>
      <c r="NNR36" s="30"/>
      <c r="NNS36" s="30"/>
      <c r="NNT36" s="30"/>
      <c r="NNU36" s="30"/>
      <c r="NNV36" s="30"/>
      <c r="NNW36" s="30"/>
      <c r="NNX36" s="30"/>
      <c r="NNY36" s="30"/>
      <c r="NNZ36" s="30"/>
      <c r="NOA36" s="30"/>
      <c r="NOB36" s="30"/>
      <c r="NOC36" s="30"/>
      <c r="NOD36" s="30"/>
      <c r="NOE36" s="30"/>
      <c r="NOF36" s="30"/>
      <c r="NOG36" s="30"/>
      <c r="NOH36" s="30"/>
      <c r="NOI36" s="30"/>
      <c r="NOJ36" s="30"/>
      <c r="NOK36" s="30"/>
      <c r="NOL36" s="30"/>
      <c r="NOM36" s="30"/>
      <c r="NON36" s="30"/>
      <c r="NOO36" s="30"/>
      <c r="NOP36" s="30"/>
      <c r="NOQ36" s="30"/>
      <c r="NOR36" s="30"/>
      <c r="NOS36" s="30"/>
      <c r="NOT36" s="30"/>
      <c r="NOU36" s="30"/>
      <c r="NOV36" s="30"/>
      <c r="NOW36" s="30"/>
      <c r="NOX36" s="30"/>
      <c r="NOY36" s="30"/>
      <c r="NOZ36" s="30"/>
      <c r="NPA36" s="30"/>
      <c r="NPB36" s="30"/>
      <c r="NPC36" s="30"/>
      <c r="NPD36" s="30"/>
      <c r="NPE36" s="30"/>
      <c r="NPF36" s="30"/>
      <c r="NPG36" s="30"/>
      <c r="NPH36" s="30"/>
      <c r="NPI36" s="30"/>
      <c r="NPJ36" s="30"/>
      <c r="NPK36" s="30"/>
      <c r="NPL36" s="30"/>
      <c r="NPM36" s="30"/>
      <c r="NPN36" s="30"/>
      <c r="NPO36" s="30"/>
      <c r="NPP36" s="30"/>
      <c r="NPQ36" s="30"/>
      <c r="NPR36" s="30"/>
      <c r="NPS36" s="30"/>
      <c r="NPT36" s="30"/>
      <c r="NPU36" s="30"/>
      <c r="NPV36" s="30"/>
      <c r="NPW36" s="30"/>
      <c r="NPX36" s="30"/>
      <c r="NPY36" s="30"/>
      <c r="NPZ36" s="30"/>
      <c r="NQA36" s="30"/>
      <c r="NQB36" s="30"/>
      <c r="NQC36" s="30"/>
      <c r="NQD36" s="30"/>
      <c r="NQE36" s="30"/>
      <c r="NQF36" s="30"/>
      <c r="NQG36" s="30"/>
      <c r="NQH36" s="30"/>
      <c r="NQI36" s="30"/>
      <c r="NQJ36" s="30"/>
      <c r="NQK36" s="30"/>
      <c r="NQL36" s="30"/>
      <c r="NQM36" s="30"/>
      <c r="NQN36" s="30"/>
      <c r="NQO36" s="30"/>
      <c r="NQP36" s="30"/>
      <c r="NQQ36" s="30"/>
      <c r="NQR36" s="30"/>
      <c r="NQS36" s="30"/>
      <c r="NQT36" s="30"/>
      <c r="NQU36" s="30"/>
      <c r="NQV36" s="30"/>
      <c r="NQW36" s="30"/>
      <c r="NQX36" s="30"/>
      <c r="NQY36" s="30"/>
      <c r="NQZ36" s="30"/>
      <c r="NRA36" s="30"/>
      <c r="NRB36" s="30"/>
      <c r="NRC36" s="30"/>
      <c r="NRD36" s="30"/>
      <c r="NRE36" s="30"/>
      <c r="NRF36" s="30"/>
      <c r="NRG36" s="30"/>
      <c r="NRH36" s="30"/>
      <c r="NRI36" s="30"/>
      <c r="NRJ36" s="30"/>
      <c r="NRK36" s="30"/>
      <c r="NRL36" s="30"/>
      <c r="NRM36" s="30"/>
      <c r="NRN36" s="30"/>
      <c r="NRO36" s="30"/>
      <c r="NRP36" s="30"/>
      <c r="NRQ36" s="30"/>
      <c r="NRR36" s="30"/>
      <c r="NRS36" s="30"/>
      <c r="NRT36" s="30"/>
      <c r="NRU36" s="30"/>
      <c r="NRV36" s="30"/>
      <c r="NRW36" s="30"/>
      <c r="NRX36" s="30"/>
      <c r="NRY36" s="30"/>
      <c r="NRZ36" s="30"/>
      <c r="NSA36" s="30"/>
      <c r="NSB36" s="30"/>
      <c r="NSC36" s="30"/>
      <c r="NSD36" s="30"/>
      <c r="NSE36" s="30"/>
      <c r="NSF36" s="30"/>
      <c r="NSG36" s="30"/>
      <c r="NSH36" s="30"/>
      <c r="NSI36" s="30"/>
      <c r="NSJ36" s="30"/>
      <c r="NSK36" s="30"/>
      <c r="NSL36" s="30"/>
      <c r="NSM36" s="30"/>
      <c r="NSN36" s="30"/>
      <c r="NSO36" s="30"/>
      <c r="NSP36" s="30"/>
      <c r="NSQ36" s="30"/>
      <c r="NSR36" s="30"/>
      <c r="NSS36" s="30"/>
      <c r="NST36" s="30"/>
      <c r="NSU36" s="30"/>
      <c r="NSV36" s="30"/>
      <c r="NSW36" s="30"/>
      <c r="NSX36" s="30"/>
      <c r="NSY36" s="30"/>
      <c r="NSZ36" s="30"/>
      <c r="NTA36" s="30"/>
      <c r="NTB36" s="30"/>
      <c r="NTC36" s="30"/>
      <c r="NTD36" s="30"/>
      <c r="NTE36" s="30"/>
      <c r="NTF36" s="30"/>
      <c r="NTG36" s="30"/>
      <c r="NTH36" s="30"/>
      <c r="NTI36" s="30"/>
      <c r="NTJ36" s="30"/>
      <c r="NTK36" s="30"/>
      <c r="NTL36" s="30"/>
      <c r="NTM36" s="30"/>
      <c r="NTN36" s="30"/>
      <c r="NTO36" s="30"/>
      <c r="NTP36" s="30"/>
      <c r="NTQ36" s="30"/>
      <c r="NTR36" s="30"/>
      <c r="NTS36" s="30"/>
      <c r="NTT36" s="30"/>
      <c r="NTU36" s="30"/>
      <c r="NTV36" s="30"/>
      <c r="NTW36" s="30"/>
      <c r="NTX36" s="30"/>
      <c r="NTY36" s="30"/>
      <c r="NTZ36" s="30"/>
      <c r="NUA36" s="30"/>
      <c r="NUB36" s="30"/>
      <c r="NUC36" s="30"/>
      <c r="NUD36" s="30"/>
      <c r="NUE36" s="30"/>
      <c r="NUF36" s="30"/>
      <c r="NUG36" s="30"/>
      <c r="NUH36" s="30"/>
      <c r="NUI36" s="30"/>
      <c r="NUJ36" s="30"/>
      <c r="NUK36" s="30"/>
      <c r="NUL36" s="30"/>
      <c r="NUM36" s="30"/>
      <c r="NUN36" s="30"/>
      <c r="NUO36" s="30"/>
      <c r="NUP36" s="30"/>
      <c r="NUQ36" s="30"/>
      <c r="NUR36" s="30"/>
      <c r="NUS36" s="30"/>
      <c r="NUT36" s="30"/>
      <c r="NUU36" s="30"/>
      <c r="NUV36" s="30"/>
      <c r="NUW36" s="30"/>
      <c r="NUX36" s="30"/>
      <c r="NUY36" s="30"/>
      <c r="NUZ36" s="30"/>
      <c r="NVA36" s="30"/>
      <c r="NVB36" s="30"/>
      <c r="NVC36" s="30"/>
      <c r="NVD36" s="30"/>
      <c r="NVE36" s="30"/>
      <c r="NVF36" s="30"/>
      <c r="NVG36" s="30"/>
      <c r="NVH36" s="30"/>
      <c r="NVI36" s="30"/>
      <c r="NVJ36" s="30"/>
      <c r="NVK36" s="30"/>
      <c r="NVL36" s="30"/>
      <c r="NVM36" s="30"/>
      <c r="NVN36" s="30"/>
      <c r="NVO36" s="30"/>
      <c r="NVP36" s="30"/>
      <c r="NVQ36" s="30"/>
      <c r="NVR36" s="30"/>
      <c r="NVS36" s="30"/>
      <c r="NVT36" s="30"/>
      <c r="NVU36" s="30"/>
      <c r="NVV36" s="30"/>
      <c r="NVW36" s="30"/>
      <c r="NVX36" s="30"/>
      <c r="NVY36" s="30"/>
      <c r="NVZ36" s="30"/>
      <c r="NWA36" s="30"/>
      <c r="NWB36" s="30"/>
      <c r="NWC36" s="30"/>
      <c r="NWD36" s="30"/>
      <c r="NWE36" s="30"/>
      <c r="NWF36" s="30"/>
      <c r="NWG36" s="30"/>
      <c r="NWH36" s="30"/>
      <c r="NWI36" s="30"/>
      <c r="NWJ36" s="30"/>
      <c r="NWK36" s="30"/>
      <c r="NWL36" s="30"/>
      <c r="NWM36" s="30"/>
      <c r="NWN36" s="30"/>
      <c r="NWO36" s="30"/>
      <c r="NWP36" s="30"/>
      <c r="NWQ36" s="30"/>
      <c r="NWR36" s="30"/>
      <c r="NWS36" s="30"/>
      <c r="NWT36" s="30"/>
      <c r="NWU36" s="30"/>
      <c r="NWV36" s="30"/>
      <c r="NWW36" s="30"/>
      <c r="NWX36" s="30"/>
      <c r="NWY36" s="30"/>
      <c r="NWZ36" s="30"/>
      <c r="NXA36" s="30"/>
      <c r="NXB36" s="30"/>
      <c r="NXC36" s="30"/>
      <c r="NXD36" s="30"/>
      <c r="NXE36" s="30"/>
      <c r="NXF36" s="30"/>
      <c r="NXG36" s="30"/>
      <c r="NXH36" s="30"/>
      <c r="NXI36" s="30"/>
      <c r="NXJ36" s="30"/>
      <c r="NXK36" s="30"/>
      <c r="NXL36" s="30"/>
      <c r="NXM36" s="30"/>
      <c r="NXN36" s="30"/>
      <c r="NXO36" s="30"/>
      <c r="NXP36" s="30"/>
      <c r="NXQ36" s="30"/>
      <c r="NXR36" s="30"/>
      <c r="NXS36" s="30"/>
      <c r="NXT36" s="30"/>
      <c r="NXU36" s="30"/>
      <c r="NXV36" s="30"/>
      <c r="NXW36" s="30"/>
      <c r="NXX36" s="30"/>
      <c r="NXY36" s="30"/>
      <c r="NXZ36" s="30"/>
      <c r="NYA36" s="30"/>
      <c r="NYB36" s="30"/>
      <c r="NYC36" s="30"/>
      <c r="NYD36" s="30"/>
      <c r="NYE36" s="30"/>
      <c r="NYF36" s="30"/>
      <c r="NYG36" s="30"/>
      <c r="NYH36" s="30"/>
      <c r="NYI36" s="30"/>
      <c r="NYJ36" s="30"/>
      <c r="NYK36" s="30"/>
      <c r="NYL36" s="30"/>
      <c r="NYM36" s="30"/>
      <c r="NYN36" s="30"/>
      <c r="NYO36" s="30"/>
      <c r="NYP36" s="30"/>
      <c r="NYQ36" s="30"/>
      <c r="NYR36" s="30"/>
      <c r="NYS36" s="30"/>
      <c r="NYT36" s="30"/>
      <c r="NYU36" s="30"/>
      <c r="NYV36" s="30"/>
      <c r="NYW36" s="30"/>
      <c r="NYX36" s="30"/>
      <c r="NYY36" s="30"/>
      <c r="NYZ36" s="30"/>
      <c r="NZA36" s="30"/>
      <c r="NZB36" s="30"/>
      <c r="NZC36" s="30"/>
      <c r="NZD36" s="30"/>
      <c r="NZE36" s="30"/>
      <c r="NZF36" s="30"/>
      <c r="NZG36" s="30"/>
      <c r="NZH36" s="30"/>
      <c r="NZI36" s="30"/>
      <c r="NZJ36" s="30"/>
      <c r="NZK36" s="30"/>
      <c r="NZL36" s="30"/>
      <c r="NZM36" s="30"/>
      <c r="NZN36" s="30"/>
      <c r="NZO36" s="30"/>
      <c r="NZP36" s="30"/>
      <c r="NZQ36" s="30"/>
      <c r="NZR36" s="30"/>
      <c r="NZS36" s="30"/>
      <c r="NZT36" s="30"/>
      <c r="NZU36" s="30"/>
      <c r="NZV36" s="30"/>
      <c r="NZW36" s="30"/>
      <c r="NZX36" s="30"/>
      <c r="NZY36" s="30"/>
      <c r="NZZ36" s="30"/>
      <c r="OAA36" s="30"/>
      <c r="OAB36" s="30"/>
      <c r="OAC36" s="30"/>
      <c r="OAD36" s="30"/>
      <c r="OAE36" s="30"/>
      <c r="OAF36" s="30"/>
      <c r="OAG36" s="30"/>
      <c r="OAH36" s="30"/>
      <c r="OAI36" s="30"/>
      <c r="OAJ36" s="30"/>
      <c r="OAK36" s="30"/>
      <c r="OAL36" s="30"/>
      <c r="OAM36" s="30"/>
      <c r="OAN36" s="30"/>
      <c r="OAO36" s="30"/>
      <c r="OAP36" s="30"/>
      <c r="OAQ36" s="30"/>
      <c r="OAR36" s="30"/>
      <c r="OAS36" s="30"/>
      <c r="OAT36" s="30"/>
      <c r="OAU36" s="30"/>
      <c r="OAV36" s="30"/>
      <c r="OAW36" s="30"/>
      <c r="OAX36" s="30"/>
      <c r="OAY36" s="30"/>
      <c r="OAZ36" s="30"/>
      <c r="OBA36" s="30"/>
      <c r="OBB36" s="30"/>
      <c r="OBC36" s="30"/>
      <c r="OBD36" s="30"/>
      <c r="OBE36" s="30"/>
      <c r="OBF36" s="30"/>
      <c r="OBG36" s="30"/>
      <c r="OBH36" s="30"/>
      <c r="OBI36" s="30"/>
      <c r="OBJ36" s="30"/>
      <c r="OBK36" s="30"/>
      <c r="OBL36" s="30"/>
      <c r="OBM36" s="30"/>
      <c r="OBN36" s="30"/>
      <c r="OBO36" s="30"/>
      <c r="OBP36" s="30"/>
      <c r="OBQ36" s="30"/>
      <c r="OBR36" s="30"/>
      <c r="OBS36" s="30"/>
      <c r="OBT36" s="30"/>
      <c r="OBU36" s="30"/>
      <c r="OBV36" s="30"/>
      <c r="OBW36" s="30"/>
      <c r="OBX36" s="30"/>
      <c r="OBY36" s="30"/>
      <c r="OBZ36" s="30"/>
      <c r="OCA36" s="30"/>
      <c r="OCB36" s="30"/>
      <c r="OCC36" s="30"/>
      <c r="OCD36" s="30"/>
      <c r="OCE36" s="30"/>
      <c r="OCF36" s="30"/>
      <c r="OCG36" s="30"/>
      <c r="OCH36" s="30"/>
      <c r="OCI36" s="30"/>
      <c r="OCJ36" s="30"/>
      <c r="OCK36" s="30"/>
      <c r="OCL36" s="30"/>
      <c r="OCM36" s="30"/>
      <c r="OCN36" s="30"/>
      <c r="OCO36" s="30"/>
      <c r="OCP36" s="30"/>
      <c r="OCQ36" s="30"/>
      <c r="OCR36" s="30"/>
      <c r="OCS36" s="30"/>
      <c r="OCT36" s="30"/>
      <c r="OCU36" s="30"/>
      <c r="OCV36" s="30"/>
      <c r="OCW36" s="30"/>
      <c r="OCX36" s="30"/>
      <c r="OCY36" s="30"/>
      <c r="OCZ36" s="30"/>
      <c r="ODA36" s="30"/>
      <c r="ODB36" s="30"/>
      <c r="ODC36" s="30"/>
      <c r="ODD36" s="30"/>
      <c r="ODE36" s="30"/>
      <c r="ODF36" s="30"/>
      <c r="ODG36" s="30"/>
      <c r="ODH36" s="30"/>
      <c r="ODI36" s="30"/>
      <c r="ODJ36" s="30"/>
      <c r="ODK36" s="30"/>
      <c r="ODL36" s="30"/>
      <c r="ODM36" s="30"/>
      <c r="ODN36" s="30"/>
      <c r="ODO36" s="30"/>
      <c r="ODP36" s="30"/>
      <c r="ODQ36" s="30"/>
      <c r="ODR36" s="30"/>
      <c r="ODS36" s="30"/>
      <c r="ODT36" s="30"/>
      <c r="ODU36" s="30"/>
      <c r="ODV36" s="30"/>
      <c r="ODW36" s="30"/>
      <c r="ODX36" s="30"/>
      <c r="ODY36" s="30"/>
      <c r="ODZ36" s="30"/>
      <c r="OEA36" s="30"/>
      <c r="OEB36" s="30"/>
      <c r="OEC36" s="30"/>
      <c r="OED36" s="30"/>
      <c r="OEE36" s="30"/>
      <c r="OEF36" s="30"/>
      <c r="OEG36" s="30"/>
      <c r="OEH36" s="30"/>
      <c r="OEI36" s="30"/>
      <c r="OEJ36" s="30"/>
      <c r="OEK36" s="30"/>
      <c r="OEL36" s="30"/>
      <c r="OEM36" s="30"/>
      <c r="OEN36" s="30"/>
      <c r="OEO36" s="30"/>
      <c r="OEP36" s="30"/>
      <c r="OEQ36" s="30"/>
      <c r="OER36" s="30"/>
      <c r="OES36" s="30"/>
      <c r="OET36" s="30"/>
      <c r="OEU36" s="30"/>
      <c r="OEV36" s="30"/>
      <c r="OEW36" s="30"/>
      <c r="OEX36" s="30"/>
      <c r="OEY36" s="30"/>
      <c r="OEZ36" s="30"/>
      <c r="OFA36" s="30"/>
      <c r="OFB36" s="30"/>
      <c r="OFC36" s="30"/>
      <c r="OFD36" s="30"/>
      <c r="OFE36" s="30"/>
      <c r="OFF36" s="30"/>
      <c r="OFG36" s="30"/>
      <c r="OFH36" s="30"/>
      <c r="OFI36" s="30"/>
      <c r="OFJ36" s="30"/>
      <c r="OFK36" s="30"/>
      <c r="OFL36" s="30"/>
      <c r="OFM36" s="30"/>
      <c r="OFN36" s="30"/>
      <c r="OFO36" s="30"/>
      <c r="OFP36" s="30"/>
      <c r="OFQ36" s="30"/>
      <c r="OFR36" s="30"/>
      <c r="OFS36" s="30"/>
      <c r="OFT36" s="30"/>
      <c r="OFU36" s="30"/>
      <c r="OFV36" s="30"/>
      <c r="OFW36" s="30"/>
      <c r="OFX36" s="30"/>
      <c r="OFY36" s="30"/>
      <c r="OFZ36" s="30"/>
      <c r="OGA36" s="30"/>
      <c r="OGB36" s="30"/>
      <c r="OGC36" s="30"/>
      <c r="OGD36" s="30"/>
      <c r="OGE36" s="30"/>
      <c r="OGF36" s="30"/>
      <c r="OGG36" s="30"/>
      <c r="OGH36" s="30"/>
      <c r="OGI36" s="30"/>
      <c r="OGJ36" s="30"/>
      <c r="OGK36" s="30"/>
      <c r="OGL36" s="30"/>
      <c r="OGM36" s="30"/>
      <c r="OGN36" s="30"/>
      <c r="OGO36" s="30"/>
      <c r="OGP36" s="30"/>
      <c r="OGQ36" s="30"/>
      <c r="OGR36" s="30"/>
      <c r="OGS36" s="30"/>
      <c r="OGT36" s="30"/>
      <c r="OGU36" s="30"/>
      <c r="OGV36" s="30"/>
      <c r="OGW36" s="30"/>
      <c r="OGX36" s="30"/>
      <c r="OGY36" s="30"/>
      <c r="OGZ36" s="30"/>
      <c r="OHA36" s="30"/>
      <c r="OHB36" s="30"/>
      <c r="OHC36" s="30"/>
      <c r="OHD36" s="30"/>
      <c r="OHE36" s="30"/>
      <c r="OHF36" s="30"/>
      <c r="OHG36" s="30"/>
      <c r="OHH36" s="30"/>
      <c r="OHI36" s="30"/>
      <c r="OHJ36" s="30"/>
      <c r="OHK36" s="30"/>
      <c r="OHL36" s="30"/>
      <c r="OHM36" s="30"/>
      <c r="OHN36" s="30"/>
      <c r="OHO36" s="30"/>
      <c r="OHP36" s="30"/>
      <c r="OHQ36" s="30"/>
      <c r="OHR36" s="30"/>
      <c r="OHS36" s="30"/>
      <c r="OHT36" s="30"/>
      <c r="OHU36" s="30"/>
      <c r="OHV36" s="30"/>
      <c r="OHW36" s="30"/>
      <c r="OHX36" s="30"/>
      <c r="OHY36" s="30"/>
      <c r="OHZ36" s="30"/>
      <c r="OIA36" s="30"/>
      <c r="OIB36" s="30"/>
      <c r="OIC36" s="30"/>
      <c r="OID36" s="30"/>
      <c r="OIE36" s="30"/>
      <c r="OIF36" s="30"/>
      <c r="OIG36" s="30"/>
      <c r="OIH36" s="30"/>
      <c r="OII36" s="30"/>
      <c r="OIJ36" s="30"/>
      <c r="OIK36" s="30"/>
      <c r="OIL36" s="30"/>
      <c r="OIM36" s="30"/>
      <c r="OIN36" s="30"/>
      <c r="OIO36" s="30"/>
      <c r="OIP36" s="30"/>
      <c r="OIQ36" s="30"/>
      <c r="OIR36" s="30"/>
      <c r="OIS36" s="30"/>
      <c r="OIT36" s="30"/>
      <c r="OIU36" s="30"/>
      <c r="OIV36" s="30"/>
      <c r="OIW36" s="30"/>
      <c r="OIX36" s="30"/>
      <c r="OIY36" s="30"/>
      <c r="OIZ36" s="30"/>
      <c r="OJA36" s="30"/>
      <c r="OJB36" s="30"/>
      <c r="OJC36" s="30"/>
      <c r="OJD36" s="30"/>
      <c r="OJE36" s="30"/>
      <c r="OJF36" s="30"/>
      <c r="OJG36" s="30"/>
      <c r="OJH36" s="30"/>
      <c r="OJI36" s="30"/>
      <c r="OJJ36" s="30"/>
      <c r="OJK36" s="30"/>
      <c r="OJL36" s="30"/>
      <c r="OJM36" s="30"/>
      <c r="OJN36" s="30"/>
      <c r="OJO36" s="30"/>
      <c r="OJP36" s="30"/>
      <c r="OJQ36" s="30"/>
      <c r="OJR36" s="30"/>
      <c r="OJS36" s="30"/>
      <c r="OJT36" s="30"/>
      <c r="OJU36" s="30"/>
      <c r="OJV36" s="30"/>
      <c r="OJW36" s="30"/>
      <c r="OJX36" s="30"/>
      <c r="OJY36" s="30"/>
      <c r="OJZ36" s="30"/>
      <c r="OKA36" s="30"/>
      <c r="OKB36" s="30"/>
      <c r="OKC36" s="30"/>
      <c r="OKD36" s="30"/>
      <c r="OKE36" s="30"/>
      <c r="OKF36" s="30"/>
      <c r="OKG36" s="30"/>
      <c r="OKH36" s="30"/>
      <c r="OKI36" s="30"/>
      <c r="OKJ36" s="30"/>
      <c r="OKK36" s="30"/>
      <c r="OKL36" s="30"/>
      <c r="OKM36" s="30"/>
      <c r="OKN36" s="30"/>
      <c r="OKO36" s="30"/>
      <c r="OKP36" s="30"/>
      <c r="OKQ36" s="30"/>
      <c r="OKR36" s="30"/>
      <c r="OKS36" s="30"/>
      <c r="OKT36" s="30"/>
      <c r="OKU36" s="30"/>
      <c r="OKV36" s="30"/>
      <c r="OKW36" s="30"/>
      <c r="OKX36" s="30"/>
      <c r="OKY36" s="30"/>
      <c r="OKZ36" s="30"/>
      <c r="OLA36" s="30"/>
      <c r="OLB36" s="30"/>
      <c r="OLC36" s="30"/>
      <c r="OLD36" s="30"/>
      <c r="OLE36" s="30"/>
      <c r="OLF36" s="30"/>
      <c r="OLG36" s="30"/>
      <c r="OLH36" s="30"/>
      <c r="OLI36" s="30"/>
      <c r="OLJ36" s="30"/>
      <c r="OLK36" s="30"/>
      <c r="OLL36" s="30"/>
      <c r="OLM36" s="30"/>
      <c r="OLN36" s="30"/>
      <c r="OLO36" s="30"/>
      <c r="OLP36" s="30"/>
      <c r="OLQ36" s="30"/>
      <c r="OLR36" s="30"/>
      <c r="OLS36" s="30"/>
      <c r="OLT36" s="30"/>
      <c r="OLU36" s="30"/>
      <c r="OLV36" s="30"/>
      <c r="OLW36" s="30"/>
      <c r="OLX36" s="30"/>
      <c r="OLY36" s="30"/>
      <c r="OLZ36" s="30"/>
      <c r="OMA36" s="30"/>
      <c r="OMB36" s="30"/>
      <c r="OMC36" s="30"/>
      <c r="OMD36" s="30"/>
      <c r="OME36" s="30"/>
      <c r="OMF36" s="30"/>
      <c r="OMG36" s="30"/>
      <c r="OMH36" s="30"/>
      <c r="OMI36" s="30"/>
      <c r="OMJ36" s="30"/>
      <c r="OMK36" s="30"/>
      <c r="OML36" s="30"/>
      <c r="OMM36" s="30"/>
      <c r="OMN36" s="30"/>
      <c r="OMO36" s="30"/>
      <c r="OMP36" s="30"/>
      <c r="OMQ36" s="30"/>
      <c r="OMR36" s="30"/>
      <c r="OMS36" s="30"/>
      <c r="OMT36" s="30"/>
      <c r="OMU36" s="30"/>
      <c r="OMV36" s="30"/>
      <c r="OMW36" s="30"/>
      <c r="OMX36" s="30"/>
      <c r="OMY36" s="30"/>
      <c r="OMZ36" s="30"/>
      <c r="ONA36" s="30"/>
      <c r="ONB36" s="30"/>
      <c r="ONC36" s="30"/>
      <c r="OND36" s="30"/>
      <c r="ONE36" s="30"/>
      <c r="ONF36" s="30"/>
      <c r="ONG36" s="30"/>
      <c r="ONH36" s="30"/>
      <c r="ONI36" s="30"/>
      <c r="ONJ36" s="30"/>
      <c r="ONK36" s="30"/>
      <c r="ONL36" s="30"/>
      <c r="ONM36" s="30"/>
      <c r="ONN36" s="30"/>
      <c r="ONO36" s="30"/>
      <c r="ONP36" s="30"/>
      <c r="ONQ36" s="30"/>
      <c r="ONR36" s="30"/>
      <c r="ONS36" s="30"/>
      <c r="ONT36" s="30"/>
      <c r="ONU36" s="30"/>
      <c r="ONV36" s="30"/>
      <c r="ONW36" s="30"/>
      <c r="ONX36" s="30"/>
      <c r="ONY36" s="30"/>
      <c r="ONZ36" s="30"/>
      <c r="OOA36" s="30"/>
      <c r="OOB36" s="30"/>
      <c r="OOC36" s="30"/>
      <c r="OOD36" s="30"/>
      <c r="OOE36" s="30"/>
      <c r="OOF36" s="30"/>
      <c r="OOG36" s="30"/>
      <c r="OOH36" s="30"/>
      <c r="OOI36" s="30"/>
      <c r="OOJ36" s="30"/>
      <c r="OOK36" s="30"/>
      <c r="OOL36" s="30"/>
      <c r="OOM36" s="30"/>
      <c r="OON36" s="30"/>
      <c r="OOO36" s="30"/>
      <c r="OOP36" s="30"/>
      <c r="OOQ36" s="30"/>
      <c r="OOR36" s="30"/>
      <c r="OOS36" s="30"/>
      <c r="OOT36" s="30"/>
      <c r="OOU36" s="30"/>
      <c r="OOV36" s="30"/>
      <c r="OOW36" s="30"/>
      <c r="OOX36" s="30"/>
      <c r="OOY36" s="30"/>
      <c r="OOZ36" s="30"/>
      <c r="OPA36" s="30"/>
      <c r="OPB36" s="30"/>
      <c r="OPC36" s="30"/>
      <c r="OPD36" s="30"/>
      <c r="OPE36" s="30"/>
      <c r="OPF36" s="30"/>
      <c r="OPG36" s="30"/>
      <c r="OPH36" s="30"/>
      <c r="OPI36" s="30"/>
      <c r="OPJ36" s="30"/>
      <c r="OPK36" s="30"/>
      <c r="OPL36" s="30"/>
      <c r="OPM36" s="30"/>
      <c r="OPN36" s="30"/>
      <c r="OPO36" s="30"/>
      <c r="OPP36" s="30"/>
      <c r="OPQ36" s="30"/>
      <c r="OPR36" s="30"/>
      <c r="OPS36" s="30"/>
      <c r="OPT36" s="30"/>
      <c r="OPU36" s="30"/>
      <c r="OPV36" s="30"/>
      <c r="OPW36" s="30"/>
      <c r="OPX36" s="30"/>
      <c r="OPY36" s="30"/>
      <c r="OPZ36" s="30"/>
      <c r="OQA36" s="30"/>
      <c r="OQB36" s="30"/>
      <c r="OQC36" s="30"/>
      <c r="OQD36" s="30"/>
      <c r="OQE36" s="30"/>
      <c r="OQF36" s="30"/>
      <c r="OQG36" s="30"/>
      <c r="OQH36" s="30"/>
      <c r="OQI36" s="30"/>
      <c r="OQJ36" s="30"/>
      <c r="OQK36" s="30"/>
      <c r="OQL36" s="30"/>
      <c r="OQM36" s="30"/>
      <c r="OQN36" s="30"/>
      <c r="OQO36" s="30"/>
      <c r="OQP36" s="30"/>
      <c r="OQQ36" s="30"/>
      <c r="OQR36" s="30"/>
      <c r="OQS36" s="30"/>
      <c r="OQT36" s="30"/>
      <c r="OQU36" s="30"/>
      <c r="OQV36" s="30"/>
      <c r="OQW36" s="30"/>
      <c r="OQX36" s="30"/>
      <c r="OQY36" s="30"/>
      <c r="OQZ36" s="30"/>
      <c r="ORA36" s="30"/>
      <c r="ORB36" s="30"/>
      <c r="ORC36" s="30"/>
      <c r="ORD36" s="30"/>
      <c r="ORE36" s="30"/>
      <c r="ORF36" s="30"/>
      <c r="ORG36" s="30"/>
      <c r="ORH36" s="30"/>
      <c r="ORI36" s="30"/>
      <c r="ORJ36" s="30"/>
      <c r="ORK36" s="30"/>
      <c r="ORL36" s="30"/>
      <c r="ORM36" s="30"/>
      <c r="ORN36" s="30"/>
      <c r="ORO36" s="30"/>
      <c r="ORP36" s="30"/>
      <c r="ORQ36" s="30"/>
      <c r="ORR36" s="30"/>
      <c r="ORS36" s="30"/>
      <c r="ORT36" s="30"/>
      <c r="ORU36" s="30"/>
      <c r="ORV36" s="30"/>
      <c r="ORW36" s="30"/>
      <c r="ORX36" s="30"/>
      <c r="ORY36" s="30"/>
      <c r="ORZ36" s="30"/>
      <c r="OSA36" s="30"/>
      <c r="OSB36" s="30"/>
      <c r="OSC36" s="30"/>
      <c r="OSD36" s="30"/>
      <c r="OSE36" s="30"/>
      <c r="OSF36" s="30"/>
      <c r="OSG36" s="30"/>
      <c r="OSH36" s="30"/>
      <c r="OSI36" s="30"/>
      <c r="OSJ36" s="30"/>
      <c r="OSK36" s="30"/>
      <c r="OSL36" s="30"/>
      <c r="OSM36" s="30"/>
      <c r="OSN36" s="30"/>
      <c r="OSO36" s="30"/>
      <c r="OSP36" s="30"/>
      <c r="OSQ36" s="30"/>
      <c r="OSR36" s="30"/>
      <c r="OSS36" s="30"/>
      <c r="OST36" s="30"/>
      <c r="OSU36" s="30"/>
      <c r="OSV36" s="30"/>
      <c r="OSW36" s="30"/>
      <c r="OSX36" s="30"/>
      <c r="OSY36" s="30"/>
      <c r="OSZ36" s="30"/>
      <c r="OTA36" s="30"/>
      <c r="OTB36" s="30"/>
      <c r="OTC36" s="30"/>
      <c r="OTD36" s="30"/>
      <c r="OTE36" s="30"/>
      <c r="OTF36" s="30"/>
      <c r="OTG36" s="30"/>
      <c r="OTH36" s="30"/>
      <c r="OTI36" s="30"/>
      <c r="OTJ36" s="30"/>
      <c r="OTK36" s="30"/>
      <c r="OTL36" s="30"/>
      <c r="OTM36" s="30"/>
      <c r="OTN36" s="30"/>
      <c r="OTO36" s="30"/>
      <c r="OTP36" s="30"/>
      <c r="OTQ36" s="30"/>
      <c r="OTR36" s="30"/>
      <c r="OTS36" s="30"/>
      <c r="OTT36" s="30"/>
      <c r="OTU36" s="30"/>
      <c r="OTV36" s="30"/>
      <c r="OTW36" s="30"/>
      <c r="OTX36" s="30"/>
      <c r="OTY36" s="30"/>
      <c r="OTZ36" s="30"/>
      <c r="OUA36" s="30"/>
      <c r="OUB36" s="30"/>
      <c r="OUC36" s="30"/>
      <c r="OUD36" s="30"/>
      <c r="OUE36" s="30"/>
      <c r="OUF36" s="30"/>
      <c r="OUG36" s="30"/>
      <c r="OUH36" s="30"/>
      <c r="OUI36" s="30"/>
      <c r="OUJ36" s="30"/>
      <c r="OUK36" s="30"/>
      <c r="OUL36" s="30"/>
      <c r="OUM36" s="30"/>
      <c r="OUN36" s="30"/>
      <c r="OUO36" s="30"/>
      <c r="OUP36" s="30"/>
      <c r="OUQ36" s="30"/>
      <c r="OUR36" s="30"/>
      <c r="OUS36" s="30"/>
      <c r="OUT36" s="30"/>
      <c r="OUU36" s="30"/>
      <c r="OUV36" s="30"/>
      <c r="OUW36" s="30"/>
      <c r="OUX36" s="30"/>
      <c r="OUY36" s="30"/>
      <c r="OUZ36" s="30"/>
      <c r="OVA36" s="30"/>
      <c r="OVB36" s="30"/>
      <c r="OVC36" s="30"/>
      <c r="OVD36" s="30"/>
      <c r="OVE36" s="30"/>
      <c r="OVF36" s="30"/>
      <c r="OVG36" s="30"/>
      <c r="OVH36" s="30"/>
      <c r="OVI36" s="30"/>
      <c r="OVJ36" s="30"/>
      <c r="OVK36" s="30"/>
      <c r="OVL36" s="30"/>
      <c r="OVM36" s="30"/>
      <c r="OVN36" s="30"/>
      <c r="OVO36" s="30"/>
      <c r="OVP36" s="30"/>
      <c r="OVQ36" s="30"/>
      <c r="OVR36" s="30"/>
      <c r="OVS36" s="30"/>
      <c r="OVT36" s="30"/>
      <c r="OVU36" s="30"/>
      <c r="OVV36" s="30"/>
      <c r="OVW36" s="30"/>
      <c r="OVX36" s="30"/>
      <c r="OVY36" s="30"/>
      <c r="OVZ36" s="30"/>
      <c r="OWA36" s="30"/>
      <c r="OWB36" s="30"/>
      <c r="OWC36" s="30"/>
      <c r="OWD36" s="30"/>
      <c r="OWE36" s="30"/>
      <c r="OWF36" s="30"/>
      <c r="OWG36" s="30"/>
      <c r="OWH36" s="30"/>
      <c r="OWI36" s="30"/>
      <c r="OWJ36" s="30"/>
      <c r="OWK36" s="30"/>
      <c r="OWL36" s="30"/>
      <c r="OWM36" s="30"/>
      <c r="OWN36" s="30"/>
      <c r="OWO36" s="30"/>
      <c r="OWP36" s="30"/>
      <c r="OWQ36" s="30"/>
      <c r="OWR36" s="30"/>
      <c r="OWS36" s="30"/>
      <c r="OWT36" s="30"/>
      <c r="OWU36" s="30"/>
      <c r="OWV36" s="30"/>
      <c r="OWW36" s="30"/>
      <c r="OWX36" s="30"/>
      <c r="OWY36" s="30"/>
      <c r="OWZ36" s="30"/>
      <c r="OXA36" s="30"/>
      <c r="OXB36" s="30"/>
      <c r="OXC36" s="30"/>
      <c r="OXD36" s="30"/>
      <c r="OXE36" s="30"/>
      <c r="OXF36" s="30"/>
      <c r="OXG36" s="30"/>
      <c r="OXH36" s="30"/>
      <c r="OXI36" s="30"/>
      <c r="OXJ36" s="30"/>
      <c r="OXK36" s="30"/>
      <c r="OXL36" s="30"/>
      <c r="OXM36" s="30"/>
      <c r="OXN36" s="30"/>
      <c r="OXO36" s="30"/>
      <c r="OXP36" s="30"/>
      <c r="OXQ36" s="30"/>
      <c r="OXR36" s="30"/>
      <c r="OXS36" s="30"/>
      <c r="OXT36" s="30"/>
      <c r="OXU36" s="30"/>
      <c r="OXV36" s="30"/>
      <c r="OXW36" s="30"/>
      <c r="OXX36" s="30"/>
      <c r="OXY36" s="30"/>
      <c r="OXZ36" s="30"/>
      <c r="OYA36" s="30"/>
      <c r="OYB36" s="30"/>
      <c r="OYC36" s="30"/>
      <c r="OYD36" s="30"/>
      <c r="OYE36" s="30"/>
      <c r="OYF36" s="30"/>
      <c r="OYG36" s="30"/>
      <c r="OYH36" s="30"/>
      <c r="OYI36" s="30"/>
      <c r="OYJ36" s="30"/>
      <c r="OYK36" s="30"/>
      <c r="OYL36" s="30"/>
      <c r="OYM36" s="30"/>
      <c r="OYN36" s="30"/>
      <c r="OYO36" s="30"/>
      <c r="OYP36" s="30"/>
      <c r="OYQ36" s="30"/>
      <c r="OYR36" s="30"/>
      <c r="OYS36" s="30"/>
      <c r="OYT36" s="30"/>
      <c r="OYU36" s="30"/>
      <c r="OYV36" s="30"/>
      <c r="OYW36" s="30"/>
      <c r="OYX36" s="30"/>
      <c r="OYY36" s="30"/>
      <c r="OYZ36" s="30"/>
      <c r="OZA36" s="30"/>
      <c r="OZB36" s="30"/>
      <c r="OZC36" s="30"/>
      <c r="OZD36" s="30"/>
      <c r="OZE36" s="30"/>
      <c r="OZF36" s="30"/>
      <c r="OZG36" s="30"/>
      <c r="OZH36" s="30"/>
      <c r="OZI36" s="30"/>
      <c r="OZJ36" s="30"/>
      <c r="OZK36" s="30"/>
      <c r="OZL36" s="30"/>
      <c r="OZM36" s="30"/>
      <c r="OZN36" s="30"/>
      <c r="OZO36" s="30"/>
      <c r="OZP36" s="30"/>
      <c r="OZQ36" s="30"/>
      <c r="OZR36" s="30"/>
      <c r="OZS36" s="30"/>
      <c r="OZT36" s="30"/>
      <c r="OZU36" s="30"/>
      <c r="OZV36" s="30"/>
      <c r="OZW36" s="30"/>
      <c r="OZX36" s="30"/>
      <c r="OZY36" s="30"/>
      <c r="OZZ36" s="30"/>
      <c r="PAA36" s="30"/>
      <c r="PAB36" s="30"/>
      <c r="PAC36" s="30"/>
      <c r="PAD36" s="30"/>
      <c r="PAE36" s="30"/>
      <c r="PAF36" s="30"/>
      <c r="PAG36" s="30"/>
      <c r="PAH36" s="30"/>
      <c r="PAI36" s="30"/>
      <c r="PAJ36" s="30"/>
      <c r="PAK36" s="30"/>
      <c r="PAL36" s="30"/>
      <c r="PAM36" s="30"/>
      <c r="PAN36" s="30"/>
      <c r="PAO36" s="30"/>
      <c r="PAP36" s="30"/>
      <c r="PAQ36" s="30"/>
      <c r="PAR36" s="30"/>
      <c r="PAS36" s="30"/>
      <c r="PAT36" s="30"/>
      <c r="PAU36" s="30"/>
      <c r="PAV36" s="30"/>
      <c r="PAW36" s="30"/>
      <c r="PAX36" s="30"/>
      <c r="PAY36" s="30"/>
      <c r="PAZ36" s="30"/>
      <c r="PBA36" s="30"/>
      <c r="PBB36" s="30"/>
      <c r="PBC36" s="30"/>
      <c r="PBD36" s="30"/>
      <c r="PBE36" s="30"/>
      <c r="PBF36" s="30"/>
      <c r="PBG36" s="30"/>
      <c r="PBH36" s="30"/>
      <c r="PBI36" s="30"/>
      <c r="PBJ36" s="30"/>
      <c r="PBK36" s="30"/>
      <c r="PBL36" s="30"/>
      <c r="PBM36" s="30"/>
      <c r="PBN36" s="30"/>
      <c r="PBO36" s="30"/>
      <c r="PBP36" s="30"/>
      <c r="PBQ36" s="30"/>
      <c r="PBR36" s="30"/>
      <c r="PBS36" s="30"/>
      <c r="PBT36" s="30"/>
      <c r="PBU36" s="30"/>
      <c r="PBV36" s="30"/>
      <c r="PBW36" s="30"/>
      <c r="PBX36" s="30"/>
      <c r="PBY36" s="30"/>
      <c r="PBZ36" s="30"/>
      <c r="PCA36" s="30"/>
      <c r="PCB36" s="30"/>
      <c r="PCC36" s="30"/>
      <c r="PCD36" s="30"/>
      <c r="PCE36" s="30"/>
      <c r="PCF36" s="30"/>
      <c r="PCG36" s="30"/>
      <c r="PCH36" s="30"/>
      <c r="PCI36" s="30"/>
      <c r="PCJ36" s="30"/>
      <c r="PCK36" s="30"/>
      <c r="PCL36" s="30"/>
      <c r="PCM36" s="30"/>
      <c r="PCN36" s="30"/>
      <c r="PCO36" s="30"/>
      <c r="PCP36" s="30"/>
      <c r="PCQ36" s="30"/>
      <c r="PCR36" s="30"/>
      <c r="PCS36" s="30"/>
      <c r="PCT36" s="30"/>
      <c r="PCU36" s="30"/>
      <c r="PCV36" s="30"/>
      <c r="PCW36" s="30"/>
      <c r="PCX36" s="30"/>
      <c r="PCY36" s="30"/>
      <c r="PCZ36" s="30"/>
      <c r="PDA36" s="30"/>
      <c r="PDB36" s="30"/>
      <c r="PDC36" s="30"/>
      <c r="PDD36" s="30"/>
      <c r="PDE36" s="30"/>
      <c r="PDF36" s="30"/>
      <c r="PDG36" s="30"/>
      <c r="PDH36" s="30"/>
      <c r="PDI36" s="30"/>
      <c r="PDJ36" s="30"/>
      <c r="PDK36" s="30"/>
      <c r="PDL36" s="30"/>
      <c r="PDM36" s="30"/>
      <c r="PDN36" s="30"/>
      <c r="PDO36" s="30"/>
      <c r="PDP36" s="30"/>
      <c r="PDQ36" s="30"/>
      <c r="PDR36" s="30"/>
      <c r="PDS36" s="30"/>
      <c r="PDT36" s="30"/>
      <c r="PDU36" s="30"/>
      <c r="PDV36" s="30"/>
      <c r="PDW36" s="30"/>
      <c r="PDX36" s="30"/>
      <c r="PDY36" s="30"/>
      <c r="PDZ36" s="30"/>
      <c r="PEA36" s="30"/>
      <c r="PEB36" s="30"/>
      <c r="PEC36" s="30"/>
      <c r="PED36" s="30"/>
      <c r="PEE36" s="30"/>
      <c r="PEF36" s="30"/>
      <c r="PEG36" s="30"/>
      <c r="PEH36" s="30"/>
      <c r="PEI36" s="30"/>
      <c r="PEJ36" s="30"/>
      <c r="PEK36" s="30"/>
      <c r="PEL36" s="30"/>
      <c r="PEM36" s="30"/>
      <c r="PEN36" s="30"/>
      <c r="PEO36" s="30"/>
      <c r="PEP36" s="30"/>
      <c r="PEQ36" s="30"/>
      <c r="PER36" s="30"/>
      <c r="PES36" s="30"/>
      <c r="PET36" s="30"/>
      <c r="PEU36" s="30"/>
      <c r="PEV36" s="30"/>
      <c r="PEW36" s="30"/>
      <c r="PEX36" s="30"/>
      <c r="PEY36" s="30"/>
      <c r="PEZ36" s="30"/>
      <c r="PFA36" s="30"/>
      <c r="PFB36" s="30"/>
      <c r="PFC36" s="30"/>
      <c r="PFD36" s="30"/>
      <c r="PFE36" s="30"/>
      <c r="PFF36" s="30"/>
      <c r="PFG36" s="30"/>
      <c r="PFH36" s="30"/>
      <c r="PFI36" s="30"/>
      <c r="PFJ36" s="30"/>
      <c r="PFK36" s="30"/>
      <c r="PFL36" s="30"/>
      <c r="PFM36" s="30"/>
      <c r="PFN36" s="30"/>
      <c r="PFO36" s="30"/>
      <c r="PFP36" s="30"/>
      <c r="PFQ36" s="30"/>
      <c r="PFR36" s="30"/>
      <c r="PFS36" s="30"/>
      <c r="PFT36" s="30"/>
      <c r="PFU36" s="30"/>
      <c r="PFV36" s="30"/>
      <c r="PFW36" s="30"/>
      <c r="PFX36" s="30"/>
      <c r="PFY36" s="30"/>
      <c r="PFZ36" s="30"/>
      <c r="PGA36" s="30"/>
      <c r="PGB36" s="30"/>
      <c r="PGC36" s="30"/>
      <c r="PGD36" s="30"/>
      <c r="PGE36" s="30"/>
      <c r="PGF36" s="30"/>
      <c r="PGG36" s="30"/>
      <c r="PGH36" s="30"/>
      <c r="PGI36" s="30"/>
      <c r="PGJ36" s="30"/>
      <c r="PGK36" s="30"/>
      <c r="PGL36" s="30"/>
      <c r="PGM36" s="30"/>
      <c r="PGN36" s="30"/>
      <c r="PGO36" s="30"/>
      <c r="PGP36" s="30"/>
      <c r="PGQ36" s="30"/>
      <c r="PGR36" s="30"/>
      <c r="PGS36" s="30"/>
      <c r="PGT36" s="30"/>
      <c r="PGU36" s="30"/>
      <c r="PGV36" s="30"/>
      <c r="PGW36" s="30"/>
      <c r="PGX36" s="30"/>
      <c r="PGY36" s="30"/>
      <c r="PGZ36" s="30"/>
      <c r="PHA36" s="30"/>
      <c r="PHB36" s="30"/>
      <c r="PHC36" s="30"/>
      <c r="PHD36" s="30"/>
      <c r="PHE36" s="30"/>
      <c r="PHF36" s="30"/>
      <c r="PHG36" s="30"/>
      <c r="PHH36" s="30"/>
      <c r="PHI36" s="30"/>
      <c r="PHJ36" s="30"/>
      <c r="PHK36" s="30"/>
      <c r="PHL36" s="30"/>
      <c r="PHM36" s="30"/>
      <c r="PHN36" s="30"/>
      <c r="PHO36" s="30"/>
      <c r="PHP36" s="30"/>
      <c r="PHQ36" s="30"/>
      <c r="PHR36" s="30"/>
      <c r="PHS36" s="30"/>
      <c r="PHT36" s="30"/>
      <c r="PHU36" s="30"/>
      <c r="PHV36" s="30"/>
      <c r="PHW36" s="30"/>
      <c r="PHX36" s="30"/>
      <c r="PHY36" s="30"/>
      <c r="PHZ36" s="30"/>
      <c r="PIA36" s="30"/>
      <c r="PIB36" s="30"/>
      <c r="PIC36" s="30"/>
      <c r="PID36" s="30"/>
      <c r="PIE36" s="30"/>
      <c r="PIF36" s="30"/>
      <c r="PIG36" s="30"/>
      <c r="PIH36" s="30"/>
      <c r="PII36" s="30"/>
      <c r="PIJ36" s="30"/>
      <c r="PIK36" s="30"/>
      <c r="PIL36" s="30"/>
      <c r="PIM36" s="30"/>
      <c r="PIN36" s="30"/>
      <c r="PIO36" s="30"/>
      <c r="PIP36" s="30"/>
      <c r="PIQ36" s="30"/>
      <c r="PIR36" s="30"/>
      <c r="PIS36" s="30"/>
      <c r="PIT36" s="30"/>
      <c r="PIU36" s="30"/>
      <c r="PIV36" s="30"/>
      <c r="PIW36" s="30"/>
      <c r="PIX36" s="30"/>
      <c r="PIY36" s="30"/>
      <c r="PIZ36" s="30"/>
      <c r="PJA36" s="30"/>
      <c r="PJB36" s="30"/>
      <c r="PJC36" s="30"/>
      <c r="PJD36" s="30"/>
      <c r="PJE36" s="30"/>
      <c r="PJF36" s="30"/>
      <c r="PJG36" s="30"/>
      <c r="PJH36" s="30"/>
      <c r="PJI36" s="30"/>
      <c r="PJJ36" s="30"/>
      <c r="PJK36" s="30"/>
      <c r="PJL36" s="30"/>
      <c r="PJM36" s="30"/>
      <c r="PJN36" s="30"/>
      <c r="PJO36" s="30"/>
      <c r="PJP36" s="30"/>
      <c r="PJQ36" s="30"/>
      <c r="PJR36" s="30"/>
      <c r="PJS36" s="30"/>
      <c r="PJT36" s="30"/>
      <c r="PJU36" s="30"/>
      <c r="PJV36" s="30"/>
      <c r="PJW36" s="30"/>
      <c r="PJX36" s="30"/>
      <c r="PJY36" s="30"/>
      <c r="PJZ36" s="30"/>
      <c r="PKA36" s="30"/>
      <c r="PKB36" s="30"/>
      <c r="PKC36" s="30"/>
      <c r="PKD36" s="30"/>
      <c r="PKE36" s="30"/>
      <c r="PKF36" s="30"/>
      <c r="PKG36" s="30"/>
      <c r="PKH36" s="30"/>
      <c r="PKI36" s="30"/>
      <c r="PKJ36" s="30"/>
      <c r="PKK36" s="30"/>
      <c r="PKL36" s="30"/>
      <c r="PKM36" s="30"/>
      <c r="PKN36" s="30"/>
      <c r="PKO36" s="30"/>
      <c r="PKP36" s="30"/>
      <c r="PKQ36" s="30"/>
      <c r="PKR36" s="30"/>
      <c r="PKS36" s="30"/>
      <c r="PKT36" s="30"/>
      <c r="PKU36" s="30"/>
      <c r="PKV36" s="30"/>
      <c r="PKW36" s="30"/>
      <c r="PKX36" s="30"/>
      <c r="PKY36" s="30"/>
      <c r="PKZ36" s="30"/>
      <c r="PLA36" s="30"/>
      <c r="PLB36" s="30"/>
      <c r="PLC36" s="30"/>
      <c r="PLD36" s="30"/>
      <c r="PLE36" s="30"/>
      <c r="PLF36" s="30"/>
      <c r="PLG36" s="30"/>
      <c r="PLH36" s="30"/>
      <c r="PLI36" s="30"/>
      <c r="PLJ36" s="30"/>
      <c r="PLK36" s="30"/>
      <c r="PLL36" s="30"/>
      <c r="PLM36" s="30"/>
      <c r="PLN36" s="30"/>
      <c r="PLO36" s="30"/>
      <c r="PLP36" s="30"/>
      <c r="PLQ36" s="30"/>
      <c r="PLR36" s="30"/>
      <c r="PLS36" s="30"/>
      <c r="PLT36" s="30"/>
      <c r="PLU36" s="30"/>
      <c r="PLV36" s="30"/>
      <c r="PLW36" s="30"/>
      <c r="PLX36" s="30"/>
      <c r="PLY36" s="30"/>
      <c r="PLZ36" s="30"/>
      <c r="PMA36" s="30"/>
      <c r="PMB36" s="30"/>
      <c r="PMC36" s="30"/>
      <c r="PMD36" s="30"/>
      <c r="PME36" s="30"/>
      <c r="PMF36" s="30"/>
      <c r="PMG36" s="30"/>
      <c r="PMH36" s="30"/>
      <c r="PMI36" s="30"/>
      <c r="PMJ36" s="30"/>
      <c r="PMK36" s="30"/>
      <c r="PML36" s="30"/>
      <c r="PMM36" s="30"/>
      <c r="PMN36" s="30"/>
      <c r="PMO36" s="30"/>
      <c r="PMP36" s="30"/>
      <c r="PMQ36" s="30"/>
      <c r="PMR36" s="30"/>
      <c r="PMS36" s="30"/>
      <c r="PMT36" s="30"/>
      <c r="PMU36" s="30"/>
      <c r="PMV36" s="30"/>
      <c r="PMW36" s="30"/>
      <c r="PMX36" s="30"/>
      <c r="PMY36" s="30"/>
      <c r="PMZ36" s="30"/>
      <c r="PNA36" s="30"/>
      <c r="PNB36" s="30"/>
      <c r="PNC36" s="30"/>
      <c r="PND36" s="30"/>
      <c r="PNE36" s="30"/>
      <c r="PNF36" s="30"/>
      <c r="PNG36" s="30"/>
      <c r="PNH36" s="30"/>
      <c r="PNI36" s="30"/>
      <c r="PNJ36" s="30"/>
      <c r="PNK36" s="30"/>
      <c r="PNL36" s="30"/>
      <c r="PNM36" s="30"/>
      <c r="PNN36" s="30"/>
      <c r="PNO36" s="30"/>
      <c r="PNP36" s="30"/>
      <c r="PNQ36" s="30"/>
      <c r="PNR36" s="30"/>
      <c r="PNS36" s="30"/>
      <c r="PNT36" s="30"/>
      <c r="PNU36" s="30"/>
      <c r="PNV36" s="30"/>
      <c r="PNW36" s="30"/>
      <c r="PNX36" s="30"/>
      <c r="PNY36" s="30"/>
      <c r="PNZ36" s="30"/>
      <c r="POA36" s="30"/>
      <c r="POB36" s="30"/>
      <c r="POC36" s="30"/>
      <c r="POD36" s="30"/>
      <c r="POE36" s="30"/>
      <c r="POF36" s="30"/>
      <c r="POG36" s="30"/>
      <c r="POH36" s="30"/>
      <c r="POI36" s="30"/>
      <c r="POJ36" s="30"/>
      <c r="POK36" s="30"/>
      <c r="POL36" s="30"/>
      <c r="POM36" s="30"/>
      <c r="PON36" s="30"/>
      <c r="POO36" s="30"/>
      <c r="POP36" s="30"/>
      <c r="POQ36" s="30"/>
      <c r="POR36" s="30"/>
      <c r="POS36" s="30"/>
      <c r="POT36" s="30"/>
      <c r="POU36" s="30"/>
      <c r="POV36" s="30"/>
      <c r="POW36" s="30"/>
      <c r="POX36" s="30"/>
      <c r="POY36" s="30"/>
      <c r="POZ36" s="30"/>
      <c r="PPA36" s="30"/>
      <c r="PPB36" s="30"/>
      <c r="PPC36" s="30"/>
      <c r="PPD36" s="30"/>
      <c r="PPE36" s="30"/>
      <c r="PPF36" s="30"/>
      <c r="PPG36" s="30"/>
      <c r="PPH36" s="30"/>
      <c r="PPI36" s="30"/>
      <c r="PPJ36" s="30"/>
      <c r="PPK36" s="30"/>
      <c r="PPL36" s="30"/>
      <c r="PPM36" s="30"/>
      <c r="PPN36" s="30"/>
      <c r="PPO36" s="30"/>
      <c r="PPP36" s="30"/>
      <c r="PPQ36" s="30"/>
      <c r="PPR36" s="30"/>
      <c r="PPS36" s="30"/>
      <c r="PPT36" s="30"/>
      <c r="PPU36" s="30"/>
      <c r="PPV36" s="30"/>
      <c r="PPW36" s="30"/>
      <c r="PPX36" s="30"/>
      <c r="PPY36" s="30"/>
      <c r="PPZ36" s="30"/>
      <c r="PQA36" s="30"/>
      <c r="PQB36" s="30"/>
      <c r="PQC36" s="30"/>
      <c r="PQD36" s="30"/>
      <c r="PQE36" s="30"/>
      <c r="PQF36" s="30"/>
      <c r="PQG36" s="30"/>
      <c r="PQH36" s="30"/>
      <c r="PQI36" s="30"/>
      <c r="PQJ36" s="30"/>
      <c r="PQK36" s="30"/>
      <c r="PQL36" s="30"/>
      <c r="PQM36" s="30"/>
      <c r="PQN36" s="30"/>
      <c r="PQO36" s="30"/>
      <c r="PQP36" s="30"/>
      <c r="PQQ36" s="30"/>
      <c r="PQR36" s="30"/>
      <c r="PQS36" s="30"/>
      <c r="PQT36" s="30"/>
      <c r="PQU36" s="30"/>
      <c r="PQV36" s="30"/>
      <c r="PQW36" s="30"/>
      <c r="PQX36" s="30"/>
      <c r="PQY36" s="30"/>
      <c r="PQZ36" s="30"/>
      <c r="PRA36" s="30"/>
      <c r="PRB36" s="30"/>
      <c r="PRC36" s="30"/>
      <c r="PRD36" s="30"/>
      <c r="PRE36" s="30"/>
      <c r="PRF36" s="30"/>
      <c r="PRG36" s="30"/>
      <c r="PRH36" s="30"/>
      <c r="PRI36" s="30"/>
      <c r="PRJ36" s="30"/>
      <c r="PRK36" s="30"/>
      <c r="PRL36" s="30"/>
      <c r="PRM36" s="30"/>
      <c r="PRN36" s="30"/>
      <c r="PRO36" s="30"/>
      <c r="PRP36" s="30"/>
      <c r="PRQ36" s="30"/>
      <c r="PRR36" s="30"/>
      <c r="PRS36" s="30"/>
      <c r="PRT36" s="30"/>
      <c r="PRU36" s="30"/>
      <c r="PRV36" s="30"/>
      <c r="PRW36" s="30"/>
      <c r="PRX36" s="30"/>
      <c r="PRY36" s="30"/>
      <c r="PRZ36" s="30"/>
      <c r="PSA36" s="30"/>
      <c r="PSB36" s="30"/>
      <c r="PSC36" s="30"/>
      <c r="PSD36" s="30"/>
      <c r="PSE36" s="30"/>
      <c r="PSF36" s="30"/>
      <c r="PSG36" s="30"/>
      <c r="PSH36" s="30"/>
      <c r="PSI36" s="30"/>
      <c r="PSJ36" s="30"/>
      <c r="PSK36" s="30"/>
      <c r="PSL36" s="30"/>
      <c r="PSM36" s="30"/>
      <c r="PSN36" s="30"/>
      <c r="PSO36" s="30"/>
      <c r="PSP36" s="30"/>
      <c r="PSQ36" s="30"/>
      <c r="PSR36" s="30"/>
      <c r="PSS36" s="30"/>
      <c r="PST36" s="30"/>
      <c r="PSU36" s="30"/>
      <c r="PSV36" s="30"/>
      <c r="PSW36" s="30"/>
      <c r="PSX36" s="30"/>
      <c r="PSY36" s="30"/>
      <c r="PSZ36" s="30"/>
      <c r="PTA36" s="30"/>
      <c r="PTB36" s="30"/>
      <c r="PTC36" s="30"/>
      <c r="PTD36" s="30"/>
      <c r="PTE36" s="30"/>
      <c r="PTF36" s="30"/>
      <c r="PTG36" s="30"/>
      <c r="PTH36" s="30"/>
      <c r="PTI36" s="30"/>
      <c r="PTJ36" s="30"/>
      <c r="PTK36" s="30"/>
      <c r="PTL36" s="30"/>
      <c r="PTM36" s="30"/>
      <c r="PTN36" s="30"/>
      <c r="PTO36" s="30"/>
      <c r="PTP36" s="30"/>
      <c r="PTQ36" s="30"/>
      <c r="PTR36" s="30"/>
      <c r="PTS36" s="30"/>
      <c r="PTT36" s="30"/>
      <c r="PTU36" s="30"/>
      <c r="PTV36" s="30"/>
      <c r="PTW36" s="30"/>
      <c r="PTX36" s="30"/>
      <c r="PTY36" s="30"/>
      <c r="PTZ36" s="30"/>
      <c r="PUA36" s="30"/>
      <c r="PUB36" s="30"/>
      <c r="PUC36" s="30"/>
      <c r="PUD36" s="30"/>
      <c r="PUE36" s="30"/>
      <c r="PUF36" s="30"/>
      <c r="PUG36" s="30"/>
      <c r="PUH36" s="30"/>
      <c r="PUI36" s="30"/>
      <c r="PUJ36" s="30"/>
      <c r="PUK36" s="30"/>
      <c r="PUL36" s="30"/>
      <c r="PUM36" s="30"/>
      <c r="PUN36" s="30"/>
      <c r="PUO36" s="30"/>
      <c r="PUP36" s="30"/>
      <c r="PUQ36" s="30"/>
      <c r="PUR36" s="30"/>
      <c r="PUS36" s="30"/>
      <c r="PUT36" s="30"/>
      <c r="PUU36" s="30"/>
      <c r="PUV36" s="30"/>
      <c r="PUW36" s="30"/>
      <c r="PUX36" s="30"/>
      <c r="PUY36" s="30"/>
      <c r="PUZ36" s="30"/>
      <c r="PVA36" s="30"/>
      <c r="PVB36" s="30"/>
      <c r="PVC36" s="30"/>
      <c r="PVD36" s="30"/>
      <c r="PVE36" s="30"/>
      <c r="PVF36" s="30"/>
      <c r="PVG36" s="30"/>
      <c r="PVH36" s="30"/>
      <c r="PVI36" s="30"/>
      <c r="PVJ36" s="30"/>
      <c r="PVK36" s="30"/>
      <c r="PVL36" s="30"/>
      <c r="PVM36" s="30"/>
      <c r="PVN36" s="30"/>
      <c r="PVO36" s="30"/>
      <c r="PVP36" s="30"/>
      <c r="PVQ36" s="30"/>
      <c r="PVR36" s="30"/>
      <c r="PVS36" s="30"/>
      <c r="PVT36" s="30"/>
      <c r="PVU36" s="30"/>
      <c r="PVV36" s="30"/>
      <c r="PVW36" s="30"/>
      <c r="PVX36" s="30"/>
      <c r="PVY36" s="30"/>
      <c r="PVZ36" s="30"/>
      <c r="PWA36" s="30"/>
      <c r="PWB36" s="30"/>
      <c r="PWC36" s="30"/>
      <c r="PWD36" s="30"/>
      <c r="PWE36" s="30"/>
      <c r="PWF36" s="30"/>
      <c r="PWG36" s="30"/>
      <c r="PWH36" s="30"/>
      <c r="PWI36" s="30"/>
      <c r="PWJ36" s="30"/>
      <c r="PWK36" s="30"/>
      <c r="PWL36" s="30"/>
      <c r="PWM36" s="30"/>
      <c r="PWN36" s="30"/>
      <c r="PWO36" s="30"/>
      <c r="PWP36" s="30"/>
      <c r="PWQ36" s="30"/>
      <c r="PWR36" s="30"/>
      <c r="PWS36" s="30"/>
      <c r="PWT36" s="30"/>
      <c r="PWU36" s="30"/>
      <c r="PWV36" s="30"/>
      <c r="PWW36" s="30"/>
      <c r="PWX36" s="30"/>
      <c r="PWY36" s="30"/>
      <c r="PWZ36" s="30"/>
      <c r="PXA36" s="30"/>
      <c r="PXB36" s="30"/>
      <c r="PXC36" s="30"/>
      <c r="PXD36" s="30"/>
      <c r="PXE36" s="30"/>
      <c r="PXF36" s="30"/>
      <c r="PXG36" s="30"/>
      <c r="PXH36" s="30"/>
      <c r="PXI36" s="30"/>
      <c r="PXJ36" s="30"/>
      <c r="PXK36" s="30"/>
      <c r="PXL36" s="30"/>
      <c r="PXM36" s="30"/>
      <c r="PXN36" s="30"/>
      <c r="PXO36" s="30"/>
      <c r="PXP36" s="30"/>
      <c r="PXQ36" s="30"/>
      <c r="PXR36" s="30"/>
      <c r="PXS36" s="30"/>
      <c r="PXT36" s="30"/>
      <c r="PXU36" s="30"/>
      <c r="PXV36" s="30"/>
      <c r="PXW36" s="30"/>
      <c r="PXX36" s="30"/>
      <c r="PXY36" s="30"/>
      <c r="PXZ36" s="30"/>
      <c r="PYA36" s="30"/>
      <c r="PYB36" s="30"/>
      <c r="PYC36" s="30"/>
      <c r="PYD36" s="30"/>
      <c r="PYE36" s="30"/>
      <c r="PYF36" s="30"/>
      <c r="PYG36" s="30"/>
      <c r="PYH36" s="30"/>
      <c r="PYI36" s="30"/>
      <c r="PYJ36" s="30"/>
      <c r="PYK36" s="30"/>
      <c r="PYL36" s="30"/>
      <c r="PYM36" s="30"/>
      <c r="PYN36" s="30"/>
      <c r="PYO36" s="30"/>
      <c r="PYP36" s="30"/>
      <c r="PYQ36" s="30"/>
      <c r="PYR36" s="30"/>
      <c r="PYS36" s="30"/>
      <c r="PYT36" s="30"/>
      <c r="PYU36" s="30"/>
      <c r="PYV36" s="30"/>
      <c r="PYW36" s="30"/>
      <c r="PYX36" s="30"/>
      <c r="PYY36" s="30"/>
      <c r="PYZ36" s="30"/>
      <c r="PZA36" s="30"/>
      <c r="PZB36" s="30"/>
      <c r="PZC36" s="30"/>
      <c r="PZD36" s="30"/>
      <c r="PZE36" s="30"/>
      <c r="PZF36" s="30"/>
      <c r="PZG36" s="30"/>
      <c r="PZH36" s="30"/>
      <c r="PZI36" s="30"/>
      <c r="PZJ36" s="30"/>
      <c r="PZK36" s="30"/>
      <c r="PZL36" s="30"/>
      <c r="PZM36" s="30"/>
      <c r="PZN36" s="30"/>
      <c r="PZO36" s="30"/>
      <c r="PZP36" s="30"/>
      <c r="PZQ36" s="30"/>
      <c r="PZR36" s="30"/>
      <c r="PZS36" s="30"/>
      <c r="PZT36" s="30"/>
      <c r="PZU36" s="30"/>
      <c r="PZV36" s="30"/>
      <c r="PZW36" s="30"/>
      <c r="PZX36" s="30"/>
      <c r="PZY36" s="30"/>
      <c r="PZZ36" s="30"/>
      <c r="QAA36" s="30"/>
      <c r="QAB36" s="30"/>
      <c r="QAC36" s="30"/>
      <c r="QAD36" s="30"/>
      <c r="QAE36" s="30"/>
      <c r="QAF36" s="30"/>
      <c r="QAG36" s="30"/>
      <c r="QAH36" s="30"/>
      <c r="QAI36" s="30"/>
      <c r="QAJ36" s="30"/>
      <c r="QAK36" s="30"/>
      <c r="QAL36" s="30"/>
      <c r="QAM36" s="30"/>
      <c r="QAN36" s="30"/>
      <c r="QAO36" s="30"/>
      <c r="QAP36" s="30"/>
      <c r="QAQ36" s="30"/>
      <c r="QAR36" s="30"/>
      <c r="QAS36" s="30"/>
      <c r="QAT36" s="30"/>
      <c r="QAU36" s="30"/>
      <c r="QAV36" s="30"/>
      <c r="QAW36" s="30"/>
      <c r="QAX36" s="30"/>
      <c r="QAY36" s="30"/>
      <c r="QAZ36" s="30"/>
      <c r="QBA36" s="30"/>
      <c r="QBB36" s="30"/>
      <c r="QBC36" s="30"/>
      <c r="QBD36" s="30"/>
      <c r="QBE36" s="30"/>
      <c r="QBF36" s="30"/>
      <c r="QBG36" s="30"/>
      <c r="QBH36" s="30"/>
      <c r="QBI36" s="30"/>
      <c r="QBJ36" s="30"/>
      <c r="QBK36" s="30"/>
      <c r="QBL36" s="30"/>
      <c r="QBM36" s="30"/>
      <c r="QBN36" s="30"/>
      <c r="QBO36" s="30"/>
      <c r="QBP36" s="30"/>
      <c r="QBQ36" s="30"/>
      <c r="QBR36" s="30"/>
      <c r="QBS36" s="30"/>
      <c r="QBT36" s="30"/>
      <c r="QBU36" s="30"/>
      <c r="QBV36" s="30"/>
      <c r="QBW36" s="30"/>
      <c r="QBX36" s="30"/>
      <c r="QBY36" s="30"/>
      <c r="QBZ36" s="30"/>
      <c r="QCA36" s="30"/>
      <c r="QCB36" s="30"/>
      <c r="QCC36" s="30"/>
      <c r="QCD36" s="30"/>
      <c r="QCE36" s="30"/>
      <c r="QCF36" s="30"/>
      <c r="QCG36" s="30"/>
      <c r="QCH36" s="30"/>
      <c r="QCI36" s="30"/>
      <c r="QCJ36" s="30"/>
      <c r="QCK36" s="30"/>
      <c r="QCL36" s="30"/>
      <c r="QCM36" s="30"/>
      <c r="QCN36" s="30"/>
      <c r="QCO36" s="30"/>
      <c r="QCP36" s="30"/>
      <c r="QCQ36" s="30"/>
      <c r="QCR36" s="30"/>
      <c r="QCS36" s="30"/>
      <c r="QCT36" s="30"/>
      <c r="QCU36" s="30"/>
      <c r="QCV36" s="30"/>
      <c r="QCW36" s="30"/>
      <c r="QCX36" s="30"/>
      <c r="QCY36" s="30"/>
      <c r="QCZ36" s="30"/>
      <c r="QDA36" s="30"/>
      <c r="QDB36" s="30"/>
      <c r="QDC36" s="30"/>
      <c r="QDD36" s="30"/>
      <c r="QDE36" s="30"/>
      <c r="QDF36" s="30"/>
      <c r="QDG36" s="30"/>
      <c r="QDH36" s="30"/>
      <c r="QDI36" s="30"/>
      <c r="QDJ36" s="30"/>
      <c r="QDK36" s="30"/>
      <c r="QDL36" s="30"/>
      <c r="QDM36" s="30"/>
      <c r="QDN36" s="30"/>
      <c r="QDO36" s="30"/>
      <c r="QDP36" s="30"/>
      <c r="QDQ36" s="30"/>
      <c r="QDR36" s="30"/>
      <c r="QDS36" s="30"/>
      <c r="QDT36" s="30"/>
      <c r="QDU36" s="30"/>
      <c r="QDV36" s="30"/>
      <c r="QDW36" s="30"/>
      <c r="QDX36" s="30"/>
      <c r="QDY36" s="30"/>
      <c r="QDZ36" s="30"/>
      <c r="QEA36" s="30"/>
      <c r="QEB36" s="30"/>
      <c r="QEC36" s="30"/>
      <c r="QED36" s="30"/>
      <c r="QEE36" s="30"/>
      <c r="QEF36" s="30"/>
      <c r="QEG36" s="30"/>
      <c r="QEH36" s="30"/>
      <c r="QEI36" s="30"/>
      <c r="QEJ36" s="30"/>
      <c r="QEK36" s="30"/>
      <c r="QEL36" s="30"/>
      <c r="QEM36" s="30"/>
      <c r="QEN36" s="30"/>
      <c r="QEO36" s="30"/>
      <c r="QEP36" s="30"/>
      <c r="QEQ36" s="30"/>
      <c r="QER36" s="30"/>
      <c r="QES36" s="30"/>
      <c r="QET36" s="30"/>
      <c r="QEU36" s="30"/>
      <c r="QEV36" s="30"/>
      <c r="QEW36" s="30"/>
      <c r="QEX36" s="30"/>
      <c r="QEY36" s="30"/>
      <c r="QEZ36" s="30"/>
      <c r="QFA36" s="30"/>
      <c r="QFB36" s="30"/>
      <c r="QFC36" s="30"/>
      <c r="QFD36" s="30"/>
      <c r="QFE36" s="30"/>
      <c r="QFF36" s="30"/>
      <c r="QFG36" s="30"/>
      <c r="QFH36" s="30"/>
      <c r="QFI36" s="30"/>
      <c r="QFJ36" s="30"/>
      <c r="QFK36" s="30"/>
      <c r="QFL36" s="30"/>
      <c r="QFM36" s="30"/>
      <c r="QFN36" s="30"/>
      <c r="QFO36" s="30"/>
      <c r="QFP36" s="30"/>
      <c r="QFQ36" s="30"/>
      <c r="QFR36" s="30"/>
      <c r="QFS36" s="30"/>
      <c r="QFT36" s="30"/>
      <c r="QFU36" s="30"/>
      <c r="QFV36" s="30"/>
      <c r="QFW36" s="30"/>
      <c r="QFX36" s="30"/>
      <c r="QFY36" s="30"/>
      <c r="QFZ36" s="30"/>
      <c r="QGA36" s="30"/>
      <c r="QGB36" s="30"/>
      <c r="QGC36" s="30"/>
      <c r="QGD36" s="30"/>
      <c r="QGE36" s="30"/>
      <c r="QGF36" s="30"/>
      <c r="QGG36" s="30"/>
      <c r="QGH36" s="30"/>
      <c r="QGI36" s="30"/>
      <c r="QGJ36" s="30"/>
      <c r="QGK36" s="30"/>
      <c r="QGL36" s="30"/>
      <c r="QGM36" s="30"/>
      <c r="QGN36" s="30"/>
      <c r="QGO36" s="30"/>
      <c r="QGP36" s="30"/>
      <c r="QGQ36" s="30"/>
      <c r="QGR36" s="30"/>
      <c r="QGS36" s="30"/>
      <c r="QGT36" s="30"/>
      <c r="QGU36" s="30"/>
      <c r="QGV36" s="30"/>
      <c r="QGW36" s="30"/>
      <c r="QGX36" s="30"/>
      <c r="QGY36" s="30"/>
      <c r="QGZ36" s="30"/>
      <c r="QHA36" s="30"/>
      <c r="QHB36" s="30"/>
      <c r="QHC36" s="30"/>
      <c r="QHD36" s="30"/>
      <c r="QHE36" s="30"/>
      <c r="QHF36" s="30"/>
      <c r="QHG36" s="30"/>
      <c r="QHH36" s="30"/>
      <c r="QHI36" s="30"/>
      <c r="QHJ36" s="30"/>
      <c r="QHK36" s="30"/>
      <c r="QHL36" s="30"/>
      <c r="QHM36" s="30"/>
      <c r="QHN36" s="30"/>
      <c r="QHO36" s="30"/>
      <c r="QHP36" s="30"/>
      <c r="QHQ36" s="30"/>
      <c r="QHR36" s="30"/>
      <c r="QHS36" s="30"/>
      <c r="QHT36" s="30"/>
      <c r="QHU36" s="30"/>
      <c r="QHV36" s="30"/>
      <c r="QHW36" s="30"/>
      <c r="QHX36" s="30"/>
      <c r="QHY36" s="30"/>
      <c r="QHZ36" s="30"/>
      <c r="QIA36" s="30"/>
      <c r="QIB36" s="30"/>
      <c r="QIC36" s="30"/>
      <c r="QID36" s="30"/>
      <c r="QIE36" s="30"/>
      <c r="QIF36" s="30"/>
      <c r="QIG36" s="30"/>
      <c r="QIH36" s="30"/>
      <c r="QII36" s="30"/>
      <c r="QIJ36" s="30"/>
      <c r="QIK36" s="30"/>
      <c r="QIL36" s="30"/>
      <c r="QIM36" s="30"/>
      <c r="QIN36" s="30"/>
      <c r="QIO36" s="30"/>
      <c r="QIP36" s="30"/>
      <c r="QIQ36" s="30"/>
      <c r="QIR36" s="30"/>
      <c r="QIS36" s="30"/>
      <c r="QIT36" s="30"/>
      <c r="QIU36" s="30"/>
      <c r="QIV36" s="30"/>
      <c r="QIW36" s="30"/>
      <c r="QIX36" s="30"/>
      <c r="QIY36" s="30"/>
      <c r="QIZ36" s="30"/>
      <c r="QJA36" s="30"/>
      <c r="QJB36" s="30"/>
      <c r="QJC36" s="30"/>
      <c r="QJD36" s="30"/>
      <c r="QJE36" s="30"/>
      <c r="QJF36" s="30"/>
      <c r="QJG36" s="30"/>
      <c r="QJH36" s="30"/>
      <c r="QJI36" s="30"/>
      <c r="QJJ36" s="30"/>
      <c r="QJK36" s="30"/>
      <c r="QJL36" s="30"/>
      <c r="QJM36" s="30"/>
      <c r="QJN36" s="30"/>
      <c r="QJO36" s="30"/>
      <c r="QJP36" s="30"/>
      <c r="QJQ36" s="30"/>
      <c r="QJR36" s="30"/>
      <c r="QJS36" s="30"/>
      <c r="QJT36" s="30"/>
      <c r="QJU36" s="30"/>
      <c r="QJV36" s="30"/>
      <c r="QJW36" s="30"/>
      <c r="QJX36" s="30"/>
      <c r="QJY36" s="30"/>
      <c r="QJZ36" s="30"/>
      <c r="QKA36" s="30"/>
      <c r="QKB36" s="30"/>
      <c r="QKC36" s="30"/>
      <c r="QKD36" s="30"/>
      <c r="QKE36" s="30"/>
      <c r="QKF36" s="30"/>
      <c r="QKG36" s="30"/>
      <c r="QKH36" s="30"/>
      <c r="QKI36" s="30"/>
      <c r="QKJ36" s="30"/>
      <c r="QKK36" s="30"/>
      <c r="QKL36" s="30"/>
      <c r="QKM36" s="30"/>
      <c r="QKN36" s="30"/>
      <c r="QKO36" s="30"/>
      <c r="QKP36" s="30"/>
      <c r="QKQ36" s="30"/>
      <c r="QKR36" s="30"/>
      <c r="QKS36" s="30"/>
      <c r="QKT36" s="30"/>
      <c r="QKU36" s="30"/>
      <c r="QKV36" s="30"/>
      <c r="QKW36" s="30"/>
      <c r="QKX36" s="30"/>
      <c r="QKY36" s="30"/>
      <c r="QKZ36" s="30"/>
      <c r="QLA36" s="30"/>
      <c r="QLB36" s="30"/>
      <c r="QLC36" s="30"/>
      <c r="QLD36" s="30"/>
      <c r="QLE36" s="30"/>
      <c r="QLF36" s="30"/>
      <c r="QLG36" s="30"/>
      <c r="QLH36" s="30"/>
      <c r="QLI36" s="30"/>
      <c r="QLJ36" s="30"/>
      <c r="QLK36" s="30"/>
      <c r="QLL36" s="30"/>
      <c r="QLM36" s="30"/>
      <c r="QLN36" s="30"/>
      <c r="QLO36" s="30"/>
      <c r="QLP36" s="30"/>
      <c r="QLQ36" s="30"/>
      <c r="QLR36" s="30"/>
      <c r="QLS36" s="30"/>
      <c r="QLT36" s="30"/>
      <c r="QLU36" s="30"/>
      <c r="QLV36" s="30"/>
      <c r="QLW36" s="30"/>
      <c r="QLX36" s="30"/>
      <c r="QLY36" s="30"/>
      <c r="QLZ36" s="30"/>
      <c r="QMA36" s="30"/>
      <c r="QMB36" s="30"/>
      <c r="QMC36" s="30"/>
      <c r="QMD36" s="30"/>
      <c r="QME36" s="30"/>
      <c r="QMF36" s="30"/>
      <c r="QMG36" s="30"/>
      <c r="QMH36" s="30"/>
      <c r="QMI36" s="30"/>
      <c r="QMJ36" s="30"/>
      <c r="QMK36" s="30"/>
      <c r="QML36" s="30"/>
      <c r="QMM36" s="30"/>
      <c r="QMN36" s="30"/>
      <c r="QMO36" s="30"/>
      <c r="QMP36" s="30"/>
      <c r="QMQ36" s="30"/>
      <c r="QMR36" s="30"/>
      <c r="QMS36" s="30"/>
      <c r="QMT36" s="30"/>
      <c r="QMU36" s="30"/>
      <c r="QMV36" s="30"/>
      <c r="QMW36" s="30"/>
      <c r="QMX36" s="30"/>
      <c r="QMY36" s="30"/>
      <c r="QMZ36" s="30"/>
      <c r="QNA36" s="30"/>
      <c r="QNB36" s="30"/>
      <c r="QNC36" s="30"/>
      <c r="QND36" s="30"/>
      <c r="QNE36" s="30"/>
      <c r="QNF36" s="30"/>
      <c r="QNG36" s="30"/>
      <c r="QNH36" s="30"/>
      <c r="QNI36" s="30"/>
      <c r="QNJ36" s="30"/>
      <c r="QNK36" s="30"/>
      <c r="QNL36" s="30"/>
      <c r="QNM36" s="30"/>
      <c r="QNN36" s="30"/>
      <c r="QNO36" s="30"/>
      <c r="QNP36" s="30"/>
      <c r="QNQ36" s="30"/>
      <c r="QNR36" s="30"/>
      <c r="QNS36" s="30"/>
      <c r="QNT36" s="30"/>
      <c r="QNU36" s="30"/>
      <c r="QNV36" s="30"/>
      <c r="QNW36" s="30"/>
      <c r="QNX36" s="30"/>
      <c r="QNY36" s="30"/>
      <c r="QNZ36" s="30"/>
      <c r="QOA36" s="30"/>
      <c r="QOB36" s="30"/>
      <c r="QOC36" s="30"/>
      <c r="QOD36" s="30"/>
      <c r="QOE36" s="30"/>
      <c r="QOF36" s="30"/>
      <c r="QOG36" s="30"/>
      <c r="QOH36" s="30"/>
      <c r="QOI36" s="30"/>
      <c r="QOJ36" s="30"/>
      <c r="QOK36" s="30"/>
      <c r="QOL36" s="30"/>
      <c r="QOM36" s="30"/>
      <c r="QON36" s="30"/>
      <c r="QOO36" s="30"/>
      <c r="QOP36" s="30"/>
      <c r="QOQ36" s="30"/>
      <c r="QOR36" s="30"/>
      <c r="QOS36" s="30"/>
      <c r="QOT36" s="30"/>
      <c r="QOU36" s="30"/>
      <c r="QOV36" s="30"/>
      <c r="QOW36" s="30"/>
      <c r="QOX36" s="30"/>
      <c r="QOY36" s="30"/>
      <c r="QOZ36" s="30"/>
      <c r="QPA36" s="30"/>
      <c r="QPB36" s="30"/>
      <c r="QPC36" s="30"/>
      <c r="QPD36" s="30"/>
      <c r="QPE36" s="30"/>
      <c r="QPF36" s="30"/>
      <c r="QPG36" s="30"/>
      <c r="QPH36" s="30"/>
      <c r="QPI36" s="30"/>
      <c r="QPJ36" s="30"/>
      <c r="QPK36" s="30"/>
      <c r="QPL36" s="30"/>
      <c r="QPM36" s="30"/>
      <c r="QPN36" s="30"/>
      <c r="QPO36" s="30"/>
      <c r="QPP36" s="30"/>
      <c r="QPQ36" s="30"/>
      <c r="QPR36" s="30"/>
      <c r="QPS36" s="30"/>
      <c r="QPT36" s="30"/>
      <c r="QPU36" s="30"/>
      <c r="QPV36" s="30"/>
      <c r="QPW36" s="30"/>
      <c r="QPX36" s="30"/>
      <c r="QPY36" s="30"/>
      <c r="QPZ36" s="30"/>
      <c r="QQA36" s="30"/>
      <c r="QQB36" s="30"/>
      <c r="QQC36" s="30"/>
      <c r="QQD36" s="30"/>
      <c r="QQE36" s="30"/>
      <c r="QQF36" s="30"/>
      <c r="QQG36" s="30"/>
      <c r="QQH36" s="30"/>
      <c r="QQI36" s="30"/>
      <c r="QQJ36" s="30"/>
      <c r="QQK36" s="30"/>
      <c r="QQL36" s="30"/>
      <c r="QQM36" s="30"/>
      <c r="QQN36" s="30"/>
      <c r="QQO36" s="30"/>
      <c r="QQP36" s="30"/>
      <c r="QQQ36" s="30"/>
      <c r="QQR36" s="30"/>
      <c r="QQS36" s="30"/>
      <c r="QQT36" s="30"/>
      <c r="QQU36" s="30"/>
      <c r="QQV36" s="30"/>
      <c r="QQW36" s="30"/>
      <c r="QQX36" s="30"/>
      <c r="QQY36" s="30"/>
      <c r="QQZ36" s="30"/>
      <c r="QRA36" s="30"/>
      <c r="QRB36" s="30"/>
      <c r="QRC36" s="30"/>
      <c r="QRD36" s="30"/>
      <c r="QRE36" s="30"/>
      <c r="QRF36" s="30"/>
      <c r="QRG36" s="30"/>
      <c r="QRH36" s="30"/>
      <c r="QRI36" s="30"/>
      <c r="QRJ36" s="30"/>
      <c r="QRK36" s="30"/>
      <c r="QRL36" s="30"/>
      <c r="QRM36" s="30"/>
      <c r="QRN36" s="30"/>
      <c r="QRO36" s="30"/>
      <c r="QRP36" s="30"/>
      <c r="QRQ36" s="30"/>
      <c r="QRR36" s="30"/>
      <c r="QRS36" s="30"/>
      <c r="QRT36" s="30"/>
      <c r="QRU36" s="30"/>
      <c r="QRV36" s="30"/>
      <c r="QRW36" s="30"/>
      <c r="QRX36" s="30"/>
      <c r="QRY36" s="30"/>
      <c r="QRZ36" s="30"/>
      <c r="QSA36" s="30"/>
      <c r="QSB36" s="30"/>
      <c r="QSC36" s="30"/>
      <c r="QSD36" s="30"/>
      <c r="QSE36" s="30"/>
      <c r="QSF36" s="30"/>
      <c r="QSG36" s="30"/>
      <c r="QSH36" s="30"/>
      <c r="QSI36" s="30"/>
      <c r="QSJ36" s="30"/>
      <c r="QSK36" s="30"/>
      <c r="QSL36" s="30"/>
      <c r="QSM36" s="30"/>
      <c r="QSN36" s="30"/>
      <c r="QSO36" s="30"/>
      <c r="QSP36" s="30"/>
      <c r="QSQ36" s="30"/>
      <c r="QSR36" s="30"/>
      <c r="QSS36" s="30"/>
      <c r="QST36" s="30"/>
      <c r="QSU36" s="30"/>
      <c r="QSV36" s="30"/>
      <c r="QSW36" s="30"/>
      <c r="QSX36" s="30"/>
      <c r="QSY36" s="30"/>
      <c r="QSZ36" s="30"/>
      <c r="QTA36" s="30"/>
      <c r="QTB36" s="30"/>
      <c r="QTC36" s="30"/>
      <c r="QTD36" s="30"/>
      <c r="QTE36" s="30"/>
      <c r="QTF36" s="30"/>
      <c r="QTG36" s="30"/>
      <c r="QTH36" s="30"/>
      <c r="QTI36" s="30"/>
      <c r="QTJ36" s="30"/>
      <c r="QTK36" s="30"/>
      <c r="QTL36" s="30"/>
      <c r="QTM36" s="30"/>
      <c r="QTN36" s="30"/>
      <c r="QTO36" s="30"/>
      <c r="QTP36" s="30"/>
      <c r="QTQ36" s="30"/>
      <c r="QTR36" s="30"/>
      <c r="QTS36" s="30"/>
      <c r="QTT36" s="30"/>
      <c r="QTU36" s="30"/>
      <c r="QTV36" s="30"/>
      <c r="QTW36" s="30"/>
      <c r="QTX36" s="30"/>
      <c r="QTY36" s="30"/>
      <c r="QTZ36" s="30"/>
      <c r="QUA36" s="30"/>
      <c r="QUB36" s="30"/>
      <c r="QUC36" s="30"/>
      <c r="QUD36" s="30"/>
      <c r="QUE36" s="30"/>
      <c r="QUF36" s="30"/>
      <c r="QUG36" s="30"/>
      <c r="QUH36" s="30"/>
      <c r="QUI36" s="30"/>
      <c r="QUJ36" s="30"/>
      <c r="QUK36" s="30"/>
      <c r="QUL36" s="30"/>
      <c r="QUM36" s="30"/>
      <c r="QUN36" s="30"/>
      <c r="QUO36" s="30"/>
      <c r="QUP36" s="30"/>
      <c r="QUQ36" s="30"/>
      <c r="QUR36" s="30"/>
      <c r="QUS36" s="30"/>
      <c r="QUT36" s="30"/>
      <c r="QUU36" s="30"/>
      <c r="QUV36" s="30"/>
      <c r="QUW36" s="30"/>
      <c r="QUX36" s="30"/>
      <c r="QUY36" s="30"/>
      <c r="QUZ36" s="30"/>
      <c r="QVA36" s="30"/>
      <c r="QVB36" s="30"/>
      <c r="QVC36" s="30"/>
      <c r="QVD36" s="30"/>
      <c r="QVE36" s="30"/>
      <c r="QVF36" s="30"/>
      <c r="QVG36" s="30"/>
      <c r="QVH36" s="30"/>
      <c r="QVI36" s="30"/>
      <c r="QVJ36" s="30"/>
      <c r="QVK36" s="30"/>
      <c r="QVL36" s="30"/>
      <c r="QVM36" s="30"/>
      <c r="QVN36" s="30"/>
      <c r="QVO36" s="30"/>
      <c r="QVP36" s="30"/>
      <c r="QVQ36" s="30"/>
      <c r="QVR36" s="30"/>
      <c r="QVS36" s="30"/>
      <c r="QVT36" s="30"/>
      <c r="QVU36" s="30"/>
      <c r="QVV36" s="30"/>
      <c r="QVW36" s="30"/>
      <c r="QVX36" s="30"/>
      <c r="QVY36" s="30"/>
      <c r="QVZ36" s="30"/>
      <c r="QWA36" s="30"/>
      <c r="QWB36" s="30"/>
      <c r="QWC36" s="30"/>
      <c r="QWD36" s="30"/>
      <c r="QWE36" s="30"/>
      <c r="QWF36" s="30"/>
      <c r="QWG36" s="30"/>
      <c r="QWH36" s="30"/>
      <c r="QWI36" s="30"/>
      <c r="QWJ36" s="30"/>
      <c r="QWK36" s="30"/>
      <c r="QWL36" s="30"/>
      <c r="QWM36" s="30"/>
      <c r="QWN36" s="30"/>
      <c r="QWO36" s="30"/>
      <c r="QWP36" s="30"/>
      <c r="QWQ36" s="30"/>
      <c r="QWR36" s="30"/>
      <c r="QWS36" s="30"/>
      <c r="QWT36" s="30"/>
      <c r="QWU36" s="30"/>
      <c r="QWV36" s="30"/>
      <c r="QWW36" s="30"/>
      <c r="QWX36" s="30"/>
      <c r="QWY36" s="30"/>
      <c r="QWZ36" s="30"/>
      <c r="QXA36" s="30"/>
      <c r="QXB36" s="30"/>
      <c r="QXC36" s="30"/>
      <c r="QXD36" s="30"/>
      <c r="QXE36" s="30"/>
      <c r="QXF36" s="30"/>
      <c r="QXG36" s="30"/>
      <c r="QXH36" s="30"/>
      <c r="QXI36" s="30"/>
      <c r="QXJ36" s="30"/>
      <c r="QXK36" s="30"/>
      <c r="QXL36" s="30"/>
      <c r="QXM36" s="30"/>
      <c r="QXN36" s="30"/>
      <c r="QXO36" s="30"/>
      <c r="QXP36" s="30"/>
      <c r="QXQ36" s="30"/>
      <c r="QXR36" s="30"/>
      <c r="QXS36" s="30"/>
      <c r="QXT36" s="30"/>
      <c r="QXU36" s="30"/>
      <c r="QXV36" s="30"/>
      <c r="QXW36" s="30"/>
      <c r="QXX36" s="30"/>
      <c r="QXY36" s="30"/>
      <c r="QXZ36" s="30"/>
      <c r="QYA36" s="30"/>
      <c r="QYB36" s="30"/>
      <c r="QYC36" s="30"/>
      <c r="QYD36" s="30"/>
      <c r="QYE36" s="30"/>
      <c r="QYF36" s="30"/>
      <c r="QYG36" s="30"/>
      <c r="QYH36" s="30"/>
      <c r="QYI36" s="30"/>
      <c r="QYJ36" s="30"/>
      <c r="QYK36" s="30"/>
      <c r="QYL36" s="30"/>
      <c r="QYM36" s="30"/>
      <c r="QYN36" s="30"/>
      <c r="QYO36" s="30"/>
      <c r="QYP36" s="30"/>
      <c r="QYQ36" s="30"/>
      <c r="QYR36" s="30"/>
      <c r="QYS36" s="30"/>
      <c r="QYT36" s="30"/>
      <c r="QYU36" s="30"/>
      <c r="QYV36" s="30"/>
      <c r="QYW36" s="30"/>
      <c r="QYX36" s="30"/>
      <c r="QYY36" s="30"/>
      <c r="QYZ36" s="30"/>
      <c r="QZA36" s="30"/>
      <c r="QZB36" s="30"/>
      <c r="QZC36" s="30"/>
      <c r="QZD36" s="30"/>
      <c r="QZE36" s="30"/>
      <c r="QZF36" s="30"/>
      <c r="QZG36" s="30"/>
      <c r="QZH36" s="30"/>
      <c r="QZI36" s="30"/>
      <c r="QZJ36" s="30"/>
      <c r="QZK36" s="30"/>
      <c r="QZL36" s="30"/>
      <c r="QZM36" s="30"/>
      <c r="QZN36" s="30"/>
      <c r="QZO36" s="30"/>
      <c r="QZP36" s="30"/>
      <c r="QZQ36" s="30"/>
      <c r="QZR36" s="30"/>
      <c r="QZS36" s="30"/>
      <c r="QZT36" s="30"/>
      <c r="QZU36" s="30"/>
      <c r="QZV36" s="30"/>
      <c r="QZW36" s="30"/>
      <c r="QZX36" s="30"/>
      <c r="QZY36" s="30"/>
      <c r="QZZ36" s="30"/>
      <c r="RAA36" s="30"/>
      <c r="RAB36" s="30"/>
      <c r="RAC36" s="30"/>
      <c r="RAD36" s="30"/>
      <c r="RAE36" s="30"/>
      <c r="RAF36" s="30"/>
      <c r="RAG36" s="30"/>
      <c r="RAH36" s="30"/>
      <c r="RAI36" s="30"/>
      <c r="RAJ36" s="30"/>
      <c r="RAK36" s="30"/>
      <c r="RAL36" s="30"/>
      <c r="RAM36" s="30"/>
      <c r="RAN36" s="30"/>
      <c r="RAO36" s="30"/>
      <c r="RAP36" s="30"/>
      <c r="RAQ36" s="30"/>
      <c r="RAR36" s="30"/>
      <c r="RAS36" s="30"/>
      <c r="RAT36" s="30"/>
      <c r="RAU36" s="30"/>
      <c r="RAV36" s="30"/>
      <c r="RAW36" s="30"/>
      <c r="RAX36" s="30"/>
      <c r="RAY36" s="30"/>
      <c r="RAZ36" s="30"/>
      <c r="RBA36" s="30"/>
      <c r="RBB36" s="30"/>
      <c r="RBC36" s="30"/>
      <c r="RBD36" s="30"/>
      <c r="RBE36" s="30"/>
      <c r="RBF36" s="30"/>
      <c r="RBG36" s="30"/>
      <c r="RBH36" s="30"/>
      <c r="RBI36" s="30"/>
      <c r="RBJ36" s="30"/>
      <c r="RBK36" s="30"/>
      <c r="RBL36" s="30"/>
      <c r="RBM36" s="30"/>
      <c r="RBN36" s="30"/>
      <c r="RBO36" s="30"/>
      <c r="RBP36" s="30"/>
      <c r="RBQ36" s="30"/>
      <c r="RBR36" s="30"/>
      <c r="RBS36" s="30"/>
      <c r="RBT36" s="30"/>
      <c r="RBU36" s="30"/>
      <c r="RBV36" s="30"/>
      <c r="RBW36" s="30"/>
      <c r="RBX36" s="30"/>
      <c r="RBY36" s="30"/>
      <c r="RBZ36" s="30"/>
      <c r="RCA36" s="30"/>
      <c r="RCB36" s="30"/>
      <c r="RCC36" s="30"/>
      <c r="RCD36" s="30"/>
      <c r="RCE36" s="30"/>
      <c r="RCF36" s="30"/>
      <c r="RCG36" s="30"/>
      <c r="RCH36" s="30"/>
      <c r="RCI36" s="30"/>
      <c r="RCJ36" s="30"/>
      <c r="RCK36" s="30"/>
      <c r="RCL36" s="30"/>
      <c r="RCM36" s="30"/>
      <c r="RCN36" s="30"/>
      <c r="RCO36" s="30"/>
      <c r="RCP36" s="30"/>
      <c r="RCQ36" s="30"/>
      <c r="RCR36" s="30"/>
      <c r="RCS36" s="30"/>
      <c r="RCT36" s="30"/>
      <c r="RCU36" s="30"/>
      <c r="RCV36" s="30"/>
      <c r="RCW36" s="30"/>
      <c r="RCX36" s="30"/>
      <c r="RCY36" s="30"/>
      <c r="RCZ36" s="30"/>
      <c r="RDA36" s="30"/>
      <c r="RDB36" s="30"/>
      <c r="RDC36" s="30"/>
      <c r="RDD36" s="30"/>
      <c r="RDE36" s="30"/>
      <c r="RDF36" s="30"/>
      <c r="RDG36" s="30"/>
      <c r="RDH36" s="30"/>
      <c r="RDI36" s="30"/>
      <c r="RDJ36" s="30"/>
      <c r="RDK36" s="30"/>
      <c r="RDL36" s="30"/>
      <c r="RDM36" s="30"/>
      <c r="RDN36" s="30"/>
      <c r="RDO36" s="30"/>
      <c r="RDP36" s="30"/>
      <c r="RDQ36" s="30"/>
      <c r="RDR36" s="30"/>
      <c r="RDS36" s="30"/>
      <c r="RDT36" s="30"/>
      <c r="RDU36" s="30"/>
      <c r="RDV36" s="30"/>
      <c r="RDW36" s="30"/>
      <c r="RDX36" s="30"/>
      <c r="RDY36" s="30"/>
      <c r="RDZ36" s="30"/>
      <c r="REA36" s="30"/>
      <c r="REB36" s="30"/>
      <c r="REC36" s="30"/>
      <c r="RED36" s="30"/>
      <c r="REE36" s="30"/>
      <c r="REF36" s="30"/>
      <c r="REG36" s="30"/>
      <c r="REH36" s="30"/>
      <c r="REI36" s="30"/>
      <c r="REJ36" s="30"/>
      <c r="REK36" s="30"/>
      <c r="REL36" s="30"/>
      <c r="REM36" s="30"/>
      <c r="REN36" s="30"/>
      <c r="REO36" s="30"/>
      <c r="REP36" s="30"/>
      <c r="REQ36" s="30"/>
      <c r="RER36" s="30"/>
      <c r="RES36" s="30"/>
      <c r="RET36" s="30"/>
      <c r="REU36" s="30"/>
      <c r="REV36" s="30"/>
      <c r="REW36" s="30"/>
      <c r="REX36" s="30"/>
      <c r="REY36" s="30"/>
      <c r="REZ36" s="30"/>
      <c r="RFA36" s="30"/>
      <c r="RFB36" s="30"/>
      <c r="RFC36" s="30"/>
      <c r="RFD36" s="30"/>
      <c r="RFE36" s="30"/>
      <c r="RFF36" s="30"/>
      <c r="RFG36" s="30"/>
      <c r="RFH36" s="30"/>
      <c r="RFI36" s="30"/>
      <c r="RFJ36" s="30"/>
      <c r="RFK36" s="30"/>
      <c r="RFL36" s="30"/>
      <c r="RFM36" s="30"/>
      <c r="RFN36" s="30"/>
      <c r="RFO36" s="30"/>
      <c r="RFP36" s="30"/>
      <c r="RFQ36" s="30"/>
      <c r="RFR36" s="30"/>
      <c r="RFS36" s="30"/>
      <c r="RFT36" s="30"/>
      <c r="RFU36" s="30"/>
      <c r="RFV36" s="30"/>
      <c r="RFW36" s="30"/>
      <c r="RFX36" s="30"/>
      <c r="RFY36" s="30"/>
      <c r="RFZ36" s="30"/>
      <c r="RGA36" s="30"/>
      <c r="RGB36" s="30"/>
      <c r="RGC36" s="30"/>
      <c r="RGD36" s="30"/>
      <c r="RGE36" s="30"/>
      <c r="RGF36" s="30"/>
      <c r="RGG36" s="30"/>
      <c r="RGH36" s="30"/>
      <c r="RGI36" s="30"/>
      <c r="RGJ36" s="30"/>
      <c r="RGK36" s="30"/>
      <c r="RGL36" s="30"/>
      <c r="RGM36" s="30"/>
      <c r="RGN36" s="30"/>
      <c r="RGO36" s="30"/>
      <c r="RGP36" s="30"/>
      <c r="RGQ36" s="30"/>
      <c r="RGR36" s="30"/>
      <c r="RGS36" s="30"/>
      <c r="RGT36" s="30"/>
      <c r="RGU36" s="30"/>
      <c r="RGV36" s="30"/>
      <c r="RGW36" s="30"/>
      <c r="RGX36" s="30"/>
      <c r="RGY36" s="30"/>
      <c r="RGZ36" s="30"/>
      <c r="RHA36" s="30"/>
      <c r="RHB36" s="30"/>
      <c r="RHC36" s="30"/>
      <c r="RHD36" s="30"/>
      <c r="RHE36" s="30"/>
      <c r="RHF36" s="30"/>
      <c r="RHG36" s="30"/>
      <c r="RHH36" s="30"/>
      <c r="RHI36" s="30"/>
      <c r="RHJ36" s="30"/>
      <c r="RHK36" s="30"/>
      <c r="RHL36" s="30"/>
      <c r="RHM36" s="30"/>
      <c r="RHN36" s="30"/>
      <c r="RHO36" s="30"/>
      <c r="RHP36" s="30"/>
      <c r="RHQ36" s="30"/>
      <c r="RHR36" s="30"/>
      <c r="RHS36" s="30"/>
      <c r="RHT36" s="30"/>
      <c r="RHU36" s="30"/>
      <c r="RHV36" s="30"/>
      <c r="RHW36" s="30"/>
      <c r="RHX36" s="30"/>
      <c r="RHY36" s="30"/>
      <c r="RHZ36" s="30"/>
      <c r="RIA36" s="30"/>
      <c r="RIB36" s="30"/>
      <c r="RIC36" s="30"/>
      <c r="RID36" s="30"/>
      <c r="RIE36" s="30"/>
      <c r="RIF36" s="30"/>
      <c r="RIG36" s="30"/>
      <c r="RIH36" s="30"/>
      <c r="RII36" s="30"/>
      <c r="RIJ36" s="30"/>
      <c r="RIK36" s="30"/>
      <c r="RIL36" s="30"/>
      <c r="RIM36" s="30"/>
      <c r="RIN36" s="30"/>
      <c r="RIO36" s="30"/>
      <c r="RIP36" s="30"/>
      <c r="RIQ36" s="30"/>
      <c r="RIR36" s="30"/>
      <c r="RIS36" s="30"/>
      <c r="RIT36" s="30"/>
      <c r="RIU36" s="30"/>
      <c r="RIV36" s="30"/>
      <c r="RIW36" s="30"/>
      <c r="RIX36" s="30"/>
      <c r="RIY36" s="30"/>
      <c r="RIZ36" s="30"/>
      <c r="RJA36" s="30"/>
      <c r="RJB36" s="30"/>
      <c r="RJC36" s="30"/>
      <c r="RJD36" s="30"/>
      <c r="RJE36" s="30"/>
      <c r="RJF36" s="30"/>
      <c r="RJG36" s="30"/>
      <c r="RJH36" s="30"/>
      <c r="RJI36" s="30"/>
      <c r="RJJ36" s="30"/>
      <c r="RJK36" s="30"/>
      <c r="RJL36" s="30"/>
      <c r="RJM36" s="30"/>
      <c r="RJN36" s="30"/>
      <c r="RJO36" s="30"/>
      <c r="RJP36" s="30"/>
      <c r="RJQ36" s="30"/>
      <c r="RJR36" s="30"/>
      <c r="RJS36" s="30"/>
      <c r="RJT36" s="30"/>
      <c r="RJU36" s="30"/>
      <c r="RJV36" s="30"/>
      <c r="RJW36" s="30"/>
      <c r="RJX36" s="30"/>
      <c r="RJY36" s="30"/>
      <c r="RJZ36" s="30"/>
      <c r="RKA36" s="30"/>
      <c r="RKB36" s="30"/>
      <c r="RKC36" s="30"/>
      <c r="RKD36" s="30"/>
      <c r="RKE36" s="30"/>
      <c r="RKF36" s="30"/>
      <c r="RKG36" s="30"/>
      <c r="RKH36" s="30"/>
      <c r="RKI36" s="30"/>
      <c r="RKJ36" s="30"/>
      <c r="RKK36" s="30"/>
      <c r="RKL36" s="30"/>
      <c r="RKM36" s="30"/>
      <c r="RKN36" s="30"/>
      <c r="RKO36" s="30"/>
      <c r="RKP36" s="30"/>
      <c r="RKQ36" s="30"/>
      <c r="RKR36" s="30"/>
      <c r="RKS36" s="30"/>
      <c r="RKT36" s="30"/>
      <c r="RKU36" s="30"/>
      <c r="RKV36" s="30"/>
      <c r="RKW36" s="30"/>
      <c r="RKX36" s="30"/>
      <c r="RKY36" s="30"/>
      <c r="RKZ36" s="30"/>
      <c r="RLA36" s="30"/>
      <c r="RLB36" s="30"/>
      <c r="RLC36" s="30"/>
      <c r="RLD36" s="30"/>
      <c r="RLE36" s="30"/>
      <c r="RLF36" s="30"/>
      <c r="RLG36" s="30"/>
      <c r="RLH36" s="30"/>
      <c r="RLI36" s="30"/>
      <c r="RLJ36" s="30"/>
      <c r="RLK36" s="30"/>
      <c r="RLL36" s="30"/>
      <c r="RLM36" s="30"/>
      <c r="RLN36" s="30"/>
      <c r="RLO36" s="30"/>
      <c r="RLP36" s="30"/>
      <c r="RLQ36" s="30"/>
      <c r="RLR36" s="30"/>
      <c r="RLS36" s="30"/>
      <c r="RLT36" s="30"/>
      <c r="RLU36" s="30"/>
      <c r="RLV36" s="30"/>
      <c r="RLW36" s="30"/>
      <c r="RLX36" s="30"/>
      <c r="RLY36" s="30"/>
      <c r="RLZ36" s="30"/>
      <c r="RMA36" s="30"/>
      <c r="RMB36" s="30"/>
      <c r="RMC36" s="30"/>
      <c r="RMD36" s="30"/>
      <c r="RME36" s="30"/>
      <c r="RMF36" s="30"/>
      <c r="RMG36" s="30"/>
      <c r="RMH36" s="30"/>
      <c r="RMI36" s="30"/>
      <c r="RMJ36" s="30"/>
      <c r="RMK36" s="30"/>
      <c r="RML36" s="30"/>
      <c r="RMM36" s="30"/>
      <c r="RMN36" s="30"/>
      <c r="RMO36" s="30"/>
      <c r="RMP36" s="30"/>
      <c r="RMQ36" s="30"/>
      <c r="RMR36" s="30"/>
      <c r="RMS36" s="30"/>
      <c r="RMT36" s="30"/>
      <c r="RMU36" s="30"/>
      <c r="RMV36" s="30"/>
      <c r="RMW36" s="30"/>
      <c r="RMX36" s="30"/>
      <c r="RMY36" s="30"/>
      <c r="RMZ36" s="30"/>
      <c r="RNA36" s="30"/>
      <c r="RNB36" s="30"/>
      <c r="RNC36" s="30"/>
      <c r="RND36" s="30"/>
      <c r="RNE36" s="30"/>
      <c r="RNF36" s="30"/>
      <c r="RNG36" s="30"/>
      <c r="RNH36" s="30"/>
      <c r="RNI36" s="30"/>
      <c r="RNJ36" s="30"/>
      <c r="RNK36" s="30"/>
      <c r="RNL36" s="30"/>
      <c r="RNM36" s="30"/>
      <c r="RNN36" s="30"/>
      <c r="RNO36" s="30"/>
      <c r="RNP36" s="30"/>
      <c r="RNQ36" s="30"/>
      <c r="RNR36" s="30"/>
      <c r="RNS36" s="30"/>
      <c r="RNT36" s="30"/>
      <c r="RNU36" s="30"/>
      <c r="RNV36" s="30"/>
      <c r="RNW36" s="30"/>
      <c r="RNX36" s="30"/>
      <c r="RNY36" s="30"/>
      <c r="RNZ36" s="30"/>
      <c r="ROA36" s="30"/>
      <c r="ROB36" s="30"/>
      <c r="ROC36" s="30"/>
      <c r="ROD36" s="30"/>
      <c r="ROE36" s="30"/>
      <c r="ROF36" s="30"/>
      <c r="ROG36" s="30"/>
      <c r="ROH36" s="30"/>
      <c r="ROI36" s="30"/>
      <c r="ROJ36" s="30"/>
      <c r="ROK36" s="30"/>
      <c r="ROL36" s="30"/>
      <c r="ROM36" s="30"/>
      <c r="RON36" s="30"/>
      <c r="ROO36" s="30"/>
      <c r="ROP36" s="30"/>
      <c r="ROQ36" s="30"/>
      <c r="ROR36" s="30"/>
      <c r="ROS36" s="30"/>
      <c r="ROT36" s="30"/>
      <c r="ROU36" s="30"/>
      <c r="ROV36" s="30"/>
      <c r="ROW36" s="30"/>
      <c r="ROX36" s="30"/>
      <c r="ROY36" s="30"/>
      <c r="ROZ36" s="30"/>
      <c r="RPA36" s="30"/>
      <c r="RPB36" s="30"/>
      <c r="RPC36" s="30"/>
      <c r="RPD36" s="30"/>
      <c r="RPE36" s="30"/>
      <c r="RPF36" s="30"/>
      <c r="RPG36" s="30"/>
      <c r="RPH36" s="30"/>
      <c r="RPI36" s="30"/>
      <c r="RPJ36" s="30"/>
      <c r="RPK36" s="30"/>
      <c r="RPL36" s="30"/>
      <c r="RPM36" s="30"/>
      <c r="RPN36" s="30"/>
      <c r="RPO36" s="30"/>
      <c r="RPP36" s="30"/>
      <c r="RPQ36" s="30"/>
      <c r="RPR36" s="30"/>
      <c r="RPS36" s="30"/>
      <c r="RPT36" s="30"/>
      <c r="RPU36" s="30"/>
      <c r="RPV36" s="30"/>
      <c r="RPW36" s="30"/>
      <c r="RPX36" s="30"/>
      <c r="RPY36" s="30"/>
      <c r="RPZ36" s="30"/>
      <c r="RQA36" s="30"/>
      <c r="RQB36" s="30"/>
      <c r="RQC36" s="30"/>
      <c r="RQD36" s="30"/>
      <c r="RQE36" s="30"/>
      <c r="RQF36" s="30"/>
      <c r="RQG36" s="30"/>
      <c r="RQH36" s="30"/>
      <c r="RQI36" s="30"/>
      <c r="RQJ36" s="30"/>
      <c r="RQK36" s="30"/>
      <c r="RQL36" s="30"/>
      <c r="RQM36" s="30"/>
      <c r="RQN36" s="30"/>
      <c r="RQO36" s="30"/>
      <c r="RQP36" s="30"/>
      <c r="RQQ36" s="30"/>
      <c r="RQR36" s="30"/>
      <c r="RQS36" s="30"/>
      <c r="RQT36" s="30"/>
      <c r="RQU36" s="30"/>
      <c r="RQV36" s="30"/>
      <c r="RQW36" s="30"/>
      <c r="RQX36" s="30"/>
      <c r="RQY36" s="30"/>
      <c r="RQZ36" s="30"/>
      <c r="RRA36" s="30"/>
      <c r="RRB36" s="30"/>
      <c r="RRC36" s="30"/>
      <c r="RRD36" s="30"/>
      <c r="RRE36" s="30"/>
      <c r="RRF36" s="30"/>
      <c r="RRG36" s="30"/>
      <c r="RRH36" s="30"/>
      <c r="RRI36" s="30"/>
      <c r="RRJ36" s="30"/>
      <c r="RRK36" s="30"/>
      <c r="RRL36" s="30"/>
      <c r="RRM36" s="30"/>
      <c r="RRN36" s="30"/>
      <c r="RRO36" s="30"/>
      <c r="RRP36" s="30"/>
      <c r="RRQ36" s="30"/>
      <c r="RRR36" s="30"/>
      <c r="RRS36" s="30"/>
      <c r="RRT36" s="30"/>
      <c r="RRU36" s="30"/>
      <c r="RRV36" s="30"/>
      <c r="RRW36" s="30"/>
      <c r="RRX36" s="30"/>
      <c r="RRY36" s="30"/>
      <c r="RRZ36" s="30"/>
      <c r="RSA36" s="30"/>
      <c r="RSB36" s="30"/>
      <c r="RSC36" s="30"/>
      <c r="RSD36" s="30"/>
      <c r="RSE36" s="30"/>
      <c r="RSF36" s="30"/>
      <c r="RSG36" s="30"/>
      <c r="RSH36" s="30"/>
      <c r="RSI36" s="30"/>
      <c r="RSJ36" s="30"/>
      <c r="RSK36" s="30"/>
      <c r="RSL36" s="30"/>
      <c r="RSM36" s="30"/>
      <c r="RSN36" s="30"/>
      <c r="RSO36" s="30"/>
      <c r="RSP36" s="30"/>
      <c r="RSQ36" s="30"/>
      <c r="RSR36" s="30"/>
      <c r="RSS36" s="30"/>
      <c r="RST36" s="30"/>
      <c r="RSU36" s="30"/>
      <c r="RSV36" s="30"/>
      <c r="RSW36" s="30"/>
      <c r="RSX36" s="30"/>
      <c r="RSY36" s="30"/>
      <c r="RSZ36" s="30"/>
      <c r="RTA36" s="30"/>
      <c r="RTB36" s="30"/>
      <c r="RTC36" s="30"/>
      <c r="RTD36" s="30"/>
      <c r="RTE36" s="30"/>
      <c r="RTF36" s="30"/>
      <c r="RTG36" s="30"/>
      <c r="RTH36" s="30"/>
      <c r="RTI36" s="30"/>
      <c r="RTJ36" s="30"/>
      <c r="RTK36" s="30"/>
      <c r="RTL36" s="30"/>
      <c r="RTM36" s="30"/>
      <c r="RTN36" s="30"/>
      <c r="RTO36" s="30"/>
      <c r="RTP36" s="30"/>
      <c r="RTQ36" s="30"/>
      <c r="RTR36" s="30"/>
      <c r="RTS36" s="30"/>
      <c r="RTT36" s="30"/>
      <c r="RTU36" s="30"/>
      <c r="RTV36" s="30"/>
      <c r="RTW36" s="30"/>
      <c r="RTX36" s="30"/>
      <c r="RTY36" s="30"/>
      <c r="RTZ36" s="30"/>
      <c r="RUA36" s="30"/>
      <c r="RUB36" s="30"/>
      <c r="RUC36" s="30"/>
      <c r="RUD36" s="30"/>
      <c r="RUE36" s="30"/>
      <c r="RUF36" s="30"/>
      <c r="RUG36" s="30"/>
      <c r="RUH36" s="30"/>
      <c r="RUI36" s="30"/>
      <c r="RUJ36" s="30"/>
      <c r="RUK36" s="30"/>
      <c r="RUL36" s="30"/>
      <c r="RUM36" s="30"/>
      <c r="RUN36" s="30"/>
      <c r="RUO36" s="30"/>
      <c r="RUP36" s="30"/>
      <c r="RUQ36" s="30"/>
      <c r="RUR36" s="30"/>
      <c r="RUS36" s="30"/>
      <c r="RUT36" s="30"/>
      <c r="RUU36" s="30"/>
      <c r="RUV36" s="30"/>
      <c r="RUW36" s="30"/>
      <c r="RUX36" s="30"/>
      <c r="RUY36" s="30"/>
      <c r="RUZ36" s="30"/>
      <c r="RVA36" s="30"/>
      <c r="RVB36" s="30"/>
      <c r="RVC36" s="30"/>
      <c r="RVD36" s="30"/>
      <c r="RVE36" s="30"/>
      <c r="RVF36" s="30"/>
      <c r="RVG36" s="30"/>
      <c r="RVH36" s="30"/>
      <c r="RVI36" s="30"/>
      <c r="RVJ36" s="30"/>
      <c r="RVK36" s="30"/>
      <c r="RVL36" s="30"/>
      <c r="RVM36" s="30"/>
      <c r="RVN36" s="30"/>
      <c r="RVO36" s="30"/>
      <c r="RVP36" s="30"/>
      <c r="RVQ36" s="30"/>
      <c r="RVR36" s="30"/>
      <c r="RVS36" s="30"/>
      <c r="RVT36" s="30"/>
      <c r="RVU36" s="30"/>
      <c r="RVV36" s="30"/>
      <c r="RVW36" s="30"/>
      <c r="RVX36" s="30"/>
      <c r="RVY36" s="30"/>
      <c r="RVZ36" s="30"/>
      <c r="RWA36" s="30"/>
      <c r="RWB36" s="30"/>
      <c r="RWC36" s="30"/>
      <c r="RWD36" s="30"/>
      <c r="RWE36" s="30"/>
      <c r="RWF36" s="30"/>
      <c r="RWG36" s="30"/>
      <c r="RWH36" s="30"/>
      <c r="RWI36" s="30"/>
      <c r="RWJ36" s="30"/>
      <c r="RWK36" s="30"/>
      <c r="RWL36" s="30"/>
      <c r="RWM36" s="30"/>
      <c r="RWN36" s="30"/>
      <c r="RWO36" s="30"/>
      <c r="RWP36" s="30"/>
      <c r="RWQ36" s="30"/>
      <c r="RWR36" s="30"/>
      <c r="RWS36" s="30"/>
      <c r="RWT36" s="30"/>
      <c r="RWU36" s="30"/>
      <c r="RWV36" s="30"/>
      <c r="RWW36" s="30"/>
      <c r="RWX36" s="30"/>
      <c r="RWY36" s="30"/>
      <c r="RWZ36" s="30"/>
      <c r="RXA36" s="30"/>
      <c r="RXB36" s="30"/>
      <c r="RXC36" s="30"/>
      <c r="RXD36" s="30"/>
      <c r="RXE36" s="30"/>
      <c r="RXF36" s="30"/>
      <c r="RXG36" s="30"/>
      <c r="RXH36" s="30"/>
      <c r="RXI36" s="30"/>
      <c r="RXJ36" s="30"/>
      <c r="RXK36" s="30"/>
      <c r="RXL36" s="30"/>
      <c r="RXM36" s="30"/>
      <c r="RXN36" s="30"/>
      <c r="RXO36" s="30"/>
      <c r="RXP36" s="30"/>
      <c r="RXQ36" s="30"/>
      <c r="RXR36" s="30"/>
      <c r="RXS36" s="30"/>
      <c r="RXT36" s="30"/>
      <c r="RXU36" s="30"/>
      <c r="RXV36" s="30"/>
      <c r="RXW36" s="30"/>
      <c r="RXX36" s="30"/>
      <c r="RXY36" s="30"/>
      <c r="RXZ36" s="30"/>
      <c r="RYA36" s="30"/>
      <c r="RYB36" s="30"/>
      <c r="RYC36" s="30"/>
      <c r="RYD36" s="30"/>
      <c r="RYE36" s="30"/>
      <c r="RYF36" s="30"/>
      <c r="RYG36" s="30"/>
      <c r="RYH36" s="30"/>
      <c r="RYI36" s="30"/>
      <c r="RYJ36" s="30"/>
      <c r="RYK36" s="30"/>
      <c r="RYL36" s="30"/>
      <c r="RYM36" s="30"/>
      <c r="RYN36" s="30"/>
      <c r="RYO36" s="30"/>
      <c r="RYP36" s="30"/>
      <c r="RYQ36" s="30"/>
      <c r="RYR36" s="30"/>
      <c r="RYS36" s="30"/>
      <c r="RYT36" s="30"/>
      <c r="RYU36" s="30"/>
      <c r="RYV36" s="30"/>
      <c r="RYW36" s="30"/>
      <c r="RYX36" s="30"/>
      <c r="RYY36" s="30"/>
      <c r="RYZ36" s="30"/>
      <c r="RZA36" s="30"/>
      <c r="RZB36" s="30"/>
      <c r="RZC36" s="30"/>
      <c r="RZD36" s="30"/>
      <c r="RZE36" s="30"/>
      <c r="RZF36" s="30"/>
      <c r="RZG36" s="30"/>
      <c r="RZH36" s="30"/>
      <c r="RZI36" s="30"/>
      <c r="RZJ36" s="30"/>
      <c r="RZK36" s="30"/>
      <c r="RZL36" s="30"/>
      <c r="RZM36" s="30"/>
      <c r="RZN36" s="30"/>
      <c r="RZO36" s="30"/>
      <c r="RZP36" s="30"/>
      <c r="RZQ36" s="30"/>
      <c r="RZR36" s="30"/>
      <c r="RZS36" s="30"/>
      <c r="RZT36" s="30"/>
      <c r="RZU36" s="30"/>
      <c r="RZV36" s="30"/>
      <c r="RZW36" s="30"/>
      <c r="RZX36" s="30"/>
      <c r="RZY36" s="30"/>
      <c r="RZZ36" s="30"/>
      <c r="SAA36" s="30"/>
      <c r="SAB36" s="30"/>
      <c r="SAC36" s="30"/>
      <c r="SAD36" s="30"/>
      <c r="SAE36" s="30"/>
      <c r="SAF36" s="30"/>
      <c r="SAG36" s="30"/>
      <c r="SAH36" s="30"/>
      <c r="SAI36" s="30"/>
      <c r="SAJ36" s="30"/>
      <c r="SAK36" s="30"/>
      <c r="SAL36" s="30"/>
      <c r="SAM36" s="30"/>
      <c r="SAN36" s="30"/>
      <c r="SAO36" s="30"/>
      <c r="SAP36" s="30"/>
      <c r="SAQ36" s="30"/>
      <c r="SAR36" s="30"/>
      <c r="SAS36" s="30"/>
      <c r="SAT36" s="30"/>
      <c r="SAU36" s="30"/>
      <c r="SAV36" s="30"/>
      <c r="SAW36" s="30"/>
      <c r="SAX36" s="30"/>
      <c r="SAY36" s="30"/>
      <c r="SAZ36" s="30"/>
      <c r="SBA36" s="30"/>
      <c r="SBB36" s="30"/>
      <c r="SBC36" s="30"/>
      <c r="SBD36" s="30"/>
      <c r="SBE36" s="30"/>
      <c r="SBF36" s="30"/>
      <c r="SBG36" s="30"/>
      <c r="SBH36" s="30"/>
      <c r="SBI36" s="30"/>
      <c r="SBJ36" s="30"/>
      <c r="SBK36" s="30"/>
      <c r="SBL36" s="30"/>
      <c r="SBM36" s="30"/>
      <c r="SBN36" s="30"/>
      <c r="SBO36" s="30"/>
      <c r="SBP36" s="30"/>
      <c r="SBQ36" s="30"/>
      <c r="SBR36" s="30"/>
      <c r="SBS36" s="30"/>
      <c r="SBT36" s="30"/>
      <c r="SBU36" s="30"/>
      <c r="SBV36" s="30"/>
      <c r="SBW36" s="30"/>
      <c r="SBX36" s="30"/>
      <c r="SBY36" s="30"/>
      <c r="SBZ36" s="30"/>
      <c r="SCA36" s="30"/>
      <c r="SCB36" s="30"/>
      <c r="SCC36" s="30"/>
      <c r="SCD36" s="30"/>
      <c r="SCE36" s="30"/>
      <c r="SCF36" s="30"/>
      <c r="SCG36" s="30"/>
      <c r="SCH36" s="30"/>
      <c r="SCI36" s="30"/>
      <c r="SCJ36" s="30"/>
      <c r="SCK36" s="30"/>
      <c r="SCL36" s="30"/>
      <c r="SCM36" s="30"/>
      <c r="SCN36" s="30"/>
      <c r="SCO36" s="30"/>
      <c r="SCP36" s="30"/>
      <c r="SCQ36" s="30"/>
      <c r="SCR36" s="30"/>
      <c r="SCS36" s="30"/>
      <c r="SCT36" s="30"/>
      <c r="SCU36" s="30"/>
      <c r="SCV36" s="30"/>
      <c r="SCW36" s="30"/>
      <c r="SCX36" s="30"/>
      <c r="SCY36" s="30"/>
      <c r="SCZ36" s="30"/>
      <c r="SDA36" s="30"/>
      <c r="SDB36" s="30"/>
      <c r="SDC36" s="30"/>
      <c r="SDD36" s="30"/>
      <c r="SDE36" s="30"/>
      <c r="SDF36" s="30"/>
      <c r="SDG36" s="30"/>
      <c r="SDH36" s="30"/>
      <c r="SDI36" s="30"/>
      <c r="SDJ36" s="30"/>
      <c r="SDK36" s="30"/>
      <c r="SDL36" s="30"/>
      <c r="SDM36" s="30"/>
      <c r="SDN36" s="30"/>
      <c r="SDO36" s="30"/>
      <c r="SDP36" s="30"/>
      <c r="SDQ36" s="30"/>
      <c r="SDR36" s="30"/>
      <c r="SDS36" s="30"/>
      <c r="SDT36" s="30"/>
      <c r="SDU36" s="30"/>
      <c r="SDV36" s="30"/>
      <c r="SDW36" s="30"/>
      <c r="SDX36" s="30"/>
      <c r="SDY36" s="30"/>
      <c r="SDZ36" s="30"/>
      <c r="SEA36" s="30"/>
      <c r="SEB36" s="30"/>
      <c r="SEC36" s="30"/>
      <c r="SED36" s="30"/>
      <c r="SEE36" s="30"/>
      <c r="SEF36" s="30"/>
      <c r="SEG36" s="30"/>
      <c r="SEH36" s="30"/>
      <c r="SEI36" s="30"/>
      <c r="SEJ36" s="30"/>
      <c r="SEK36" s="30"/>
      <c r="SEL36" s="30"/>
      <c r="SEM36" s="30"/>
      <c r="SEN36" s="30"/>
      <c r="SEO36" s="30"/>
      <c r="SEP36" s="30"/>
      <c r="SEQ36" s="30"/>
      <c r="SER36" s="30"/>
      <c r="SES36" s="30"/>
      <c r="SET36" s="30"/>
      <c r="SEU36" s="30"/>
      <c r="SEV36" s="30"/>
      <c r="SEW36" s="30"/>
      <c r="SEX36" s="30"/>
      <c r="SEY36" s="30"/>
      <c r="SEZ36" s="30"/>
      <c r="SFA36" s="30"/>
      <c r="SFB36" s="30"/>
      <c r="SFC36" s="30"/>
      <c r="SFD36" s="30"/>
      <c r="SFE36" s="30"/>
      <c r="SFF36" s="30"/>
      <c r="SFG36" s="30"/>
      <c r="SFH36" s="30"/>
      <c r="SFI36" s="30"/>
      <c r="SFJ36" s="30"/>
      <c r="SFK36" s="30"/>
      <c r="SFL36" s="30"/>
      <c r="SFM36" s="30"/>
      <c r="SFN36" s="30"/>
      <c r="SFO36" s="30"/>
      <c r="SFP36" s="30"/>
      <c r="SFQ36" s="30"/>
      <c r="SFR36" s="30"/>
      <c r="SFS36" s="30"/>
      <c r="SFT36" s="30"/>
      <c r="SFU36" s="30"/>
      <c r="SFV36" s="30"/>
      <c r="SFW36" s="30"/>
      <c r="SFX36" s="30"/>
      <c r="SFY36" s="30"/>
      <c r="SFZ36" s="30"/>
      <c r="SGA36" s="30"/>
      <c r="SGB36" s="30"/>
      <c r="SGC36" s="30"/>
      <c r="SGD36" s="30"/>
      <c r="SGE36" s="30"/>
      <c r="SGF36" s="30"/>
      <c r="SGG36" s="30"/>
      <c r="SGH36" s="30"/>
      <c r="SGI36" s="30"/>
      <c r="SGJ36" s="30"/>
      <c r="SGK36" s="30"/>
      <c r="SGL36" s="30"/>
      <c r="SGM36" s="30"/>
      <c r="SGN36" s="30"/>
      <c r="SGO36" s="30"/>
      <c r="SGP36" s="30"/>
      <c r="SGQ36" s="30"/>
      <c r="SGR36" s="30"/>
      <c r="SGS36" s="30"/>
      <c r="SGT36" s="30"/>
      <c r="SGU36" s="30"/>
      <c r="SGV36" s="30"/>
      <c r="SGW36" s="30"/>
      <c r="SGX36" s="30"/>
      <c r="SGY36" s="30"/>
      <c r="SGZ36" s="30"/>
      <c r="SHA36" s="30"/>
      <c r="SHB36" s="30"/>
      <c r="SHC36" s="30"/>
      <c r="SHD36" s="30"/>
      <c r="SHE36" s="30"/>
      <c r="SHF36" s="30"/>
      <c r="SHG36" s="30"/>
      <c r="SHH36" s="30"/>
      <c r="SHI36" s="30"/>
      <c r="SHJ36" s="30"/>
      <c r="SHK36" s="30"/>
      <c r="SHL36" s="30"/>
      <c r="SHM36" s="30"/>
      <c r="SHN36" s="30"/>
      <c r="SHO36" s="30"/>
      <c r="SHP36" s="30"/>
      <c r="SHQ36" s="30"/>
      <c r="SHR36" s="30"/>
      <c r="SHS36" s="30"/>
      <c r="SHT36" s="30"/>
      <c r="SHU36" s="30"/>
      <c r="SHV36" s="30"/>
      <c r="SHW36" s="30"/>
      <c r="SHX36" s="30"/>
      <c r="SHY36" s="30"/>
      <c r="SHZ36" s="30"/>
      <c r="SIA36" s="30"/>
      <c r="SIB36" s="30"/>
      <c r="SIC36" s="30"/>
      <c r="SID36" s="30"/>
      <c r="SIE36" s="30"/>
      <c r="SIF36" s="30"/>
      <c r="SIG36" s="30"/>
      <c r="SIH36" s="30"/>
      <c r="SII36" s="30"/>
      <c r="SIJ36" s="30"/>
      <c r="SIK36" s="30"/>
      <c r="SIL36" s="30"/>
      <c r="SIM36" s="30"/>
      <c r="SIN36" s="30"/>
      <c r="SIO36" s="30"/>
      <c r="SIP36" s="30"/>
      <c r="SIQ36" s="30"/>
      <c r="SIR36" s="30"/>
      <c r="SIS36" s="30"/>
      <c r="SIT36" s="30"/>
      <c r="SIU36" s="30"/>
      <c r="SIV36" s="30"/>
      <c r="SIW36" s="30"/>
      <c r="SIX36" s="30"/>
      <c r="SIY36" s="30"/>
      <c r="SIZ36" s="30"/>
      <c r="SJA36" s="30"/>
      <c r="SJB36" s="30"/>
      <c r="SJC36" s="30"/>
      <c r="SJD36" s="30"/>
      <c r="SJE36" s="30"/>
      <c r="SJF36" s="30"/>
      <c r="SJG36" s="30"/>
      <c r="SJH36" s="30"/>
      <c r="SJI36" s="30"/>
      <c r="SJJ36" s="30"/>
      <c r="SJK36" s="30"/>
      <c r="SJL36" s="30"/>
      <c r="SJM36" s="30"/>
      <c r="SJN36" s="30"/>
      <c r="SJO36" s="30"/>
      <c r="SJP36" s="30"/>
      <c r="SJQ36" s="30"/>
      <c r="SJR36" s="30"/>
      <c r="SJS36" s="30"/>
      <c r="SJT36" s="30"/>
      <c r="SJU36" s="30"/>
      <c r="SJV36" s="30"/>
      <c r="SJW36" s="30"/>
      <c r="SJX36" s="30"/>
      <c r="SJY36" s="30"/>
      <c r="SJZ36" s="30"/>
      <c r="SKA36" s="30"/>
      <c r="SKB36" s="30"/>
      <c r="SKC36" s="30"/>
      <c r="SKD36" s="30"/>
      <c r="SKE36" s="30"/>
      <c r="SKF36" s="30"/>
      <c r="SKG36" s="30"/>
      <c r="SKH36" s="30"/>
      <c r="SKI36" s="30"/>
      <c r="SKJ36" s="30"/>
      <c r="SKK36" s="30"/>
      <c r="SKL36" s="30"/>
      <c r="SKM36" s="30"/>
      <c r="SKN36" s="30"/>
      <c r="SKO36" s="30"/>
      <c r="SKP36" s="30"/>
      <c r="SKQ36" s="30"/>
      <c r="SKR36" s="30"/>
      <c r="SKS36" s="30"/>
      <c r="SKT36" s="30"/>
      <c r="SKU36" s="30"/>
      <c r="SKV36" s="30"/>
      <c r="SKW36" s="30"/>
      <c r="SKX36" s="30"/>
      <c r="SKY36" s="30"/>
      <c r="SKZ36" s="30"/>
      <c r="SLA36" s="30"/>
      <c r="SLB36" s="30"/>
      <c r="SLC36" s="30"/>
      <c r="SLD36" s="30"/>
      <c r="SLE36" s="30"/>
      <c r="SLF36" s="30"/>
      <c r="SLG36" s="30"/>
      <c r="SLH36" s="30"/>
      <c r="SLI36" s="30"/>
      <c r="SLJ36" s="30"/>
      <c r="SLK36" s="30"/>
      <c r="SLL36" s="30"/>
      <c r="SLM36" s="30"/>
      <c r="SLN36" s="30"/>
      <c r="SLO36" s="30"/>
      <c r="SLP36" s="30"/>
      <c r="SLQ36" s="30"/>
      <c r="SLR36" s="30"/>
      <c r="SLS36" s="30"/>
      <c r="SLT36" s="30"/>
      <c r="SLU36" s="30"/>
      <c r="SLV36" s="30"/>
      <c r="SLW36" s="30"/>
      <c r="SLX36" s="30"/>
      <c r="SLY36" s="30"/>
      <c r="SLZ36" s="30"/>
      <c r="SMA36" s="30"/>
      <c r="SMB36" s="30"/>
      <c r="SMC36" s="30"/>
      <c r="SMD36" s="30"/>
      <c r="SME36" s="30"/>
      <c r="SMF36" s="30"/>
      <c r="SMG36" s="30"/>
      <c r="SMH36" s="30"/>
      <c r="SMI36" s="30"/>
      <c r="SMJ36" s="30"/>
      <c r="SMK36" s="30"/>
      <c r="SML36" s="30"/>
      <c r="SMM36" s="30"/>
      <c r="SMN36" s="30"/>
      <c r="SMO36" s="30"/>
      <c r="SMP36" s="30"/>
      <c r="SMQ36" s="30"/>
      <c r="SMR36" s="30"/>
      <c r="SMS36" s="30"/>
      <c r="SMT36" s="30"/>
      <c r="SMU36" s="30"/>
      <c r="SMV36" s="30"/>
      <c r="SMW36" s="30"/>
      <c r="SMX36" s="30"/>
      <c r="SMY36" s="30"/>
      <c r="SMZ36" s="30"/>
      <c r="SNA36" s="30"/>
      <c r="SNB36" s="30"/>
      <c r="SNC36" s="30"/>
      <c r="SND36" s="30"/>
      <c r="SNE36" s="30"/>
      <c r="SNF36" s="30"/>
      <c r="SNG36" s="30"/>
      <c r="SNH36" s="30"/>
      <c r="SNI36" s="30"/>
      <c r="SNJ36" s="30"/>
      <c r="SNK36" s="30"/>
      <c r="SNL36" s="30"/>
      <c r="SNM36" s="30"/>
      <c r="SNN36" s="30"/>
      <c r="SNO36" s="30"/>
      <c r="SNP36" s="30"/>
      <c r="SNQ36" s="30"/>
      <c r="SNR36" s="30"/>
      <c r="SNS36" s="30"/>
      <c r="SNT36" s="30"/>
      <c r="SNU36" s="30"/>
      <c r="SNV36" s="30"/>
      <c r="SNW36" s="30"/>
      <c r="SNX36" s="30"/>
      <c r="SNY36" s="30"/>
      <c r="SNZ36" s="30"/>
      <c r="SOA36" s="30"/>
      <c r="SOB36" s="30"/>
      <c r="SOC36" s="30"/>
      <c r="SOD36" s="30"/>
      <c r="SOE36" s="30"/>
      <c r="SOF36" s="30"/>
      <c r="SOG36" s="30"/>
      <c r="SOH36" s="30"/>
      <c r="SOI36" s="30"/>
      <c r="SOJ36" s="30"/>
      <c r="SOK36" s="30"/>
      <c r="SOL36" s="30"/>
      <c r="SOM36" s="30"/>
      <c r="SON36" s="30"/>
      <c r="SOO36" s="30"/>
      <c r="SOP36" s="30"/>
      <c r="SOQ36" s="30"/>
      <c r="SOR36" s="30"/>
      <c r="SOS36" s="30"/>
      <c r="SOT36" s="30"/>
      <c r="SOU36" s="30"/>
      <c r="SOV36" s="30"/>
      <c r="SOW36" s="30"/>
      <c r="SOX36" s="30"/>
      <c r="SOY36" s="30"/>
      <c r="SOZ36" s="30"/>
      <c r="SPA36" s="30"/>
      <c r="SPB36" s="30"/>
      <c r="SPC36" s="30"/>
      <c r="SPD36" s="30"/>
      <c r="SPE36" s="30"/>
      <c r="SPF36" s="30"/>
      <c r="SPG36" s="30"/>
      <c r="SPH36" s="30"/>
      <c r="SPI36" s="30"/>
      <c r="SPJ36" s="30"/>
      <c r="SPK36" s="30"/>
      <c r="SPL36" s="30"/>
      <c r="SPM36" s="30"/>
      <c r="SPN36" s="30"/>
      <c r="SPO36" s="30"/>
      <c r="SPP36" s="30"/>
      <c r="SPQ36" s="30"/>
      <c r="SPR36" s="30"/>
      <c r="SPS36" s="30"/>
      <c r="SPT36" s="30"/>
      <c r="SPU36" s="30"/>
      <c r="SPV36" s="30"/>
      <c r="SPW36" s="30"/>
      <c r="SPX36" s="30"/>
      <c r="SPY36" s="30"/>
      <c r="SPZ36" s="30"/>
      <c r="SQA36" s="30"/>
      <c r="SQB36" s="30"/>
      <c r="SQC36" s="30"/>
      <c r="SQD36" s="30"/>
      <c r="SQE36" s="30"/>
      <c r="SQF36" s="30"/>
      <c r="SQG36" s="30"/>
      <c r="SQH36" s="30"/>
      <c r="SQI36" s="30"/>
      <c r="SQJ36" s="30"/>
      <c r="SQK36" s="30"/>
      <c r="SQL36" s="30"/>
      <c r="SQM36" s="30"/>
      <c r="SQN36" s="30"/>
      <c r="SQO36" s="30"/>
      <c r="SQP36" s="30"/>
      <c r="SQQ36" s="30"/>
      <c r="SQR36" s="30"/>
      <c r="SQS36" s="30"/>
      <c r="SQT36" s="30"/>
      <c r="SQU36" s="30"/>
      <c r="SQV36" s="30"/>
      <c r="SQW36" s="30"/>
      <c r="SQX36" s="30"/>
      <c r="SQY36" s="30"/>
      <c r="SQZ36" s="30"/>
      <c r="SRA36" s="30"/>
      <c r="SRB36" s="30"/>
      <c r="SRC36" s="30"/>
      <c r="SRD36" s="30"/>
      <c r="SRE36" s="30"/>
      <c r="SRF36" s="30"/>
      <c r="SRG36" s="30"/>
      <c r="SRH36" s="30"/>
      <c r="SRI36" s="30"/>
      <c r="SRJ36" s="30"/>
      <c r="SRK36" s="30"/>
      <c r="SRL36" s="30"/>
      <c r="SRM36" s="30"/>
      <c r="SRN36" s="30"/>
      <c r="SRO36" s="30"/>
      <c r="SRP36" s="30"/>
      <c r="SRQ36" s="30"/>
      <c r="SRR36" s="30"/>
      <c r="SRS36" s="30"/>
      <c r="SRT36" s="30"/>
      <c r="SRU36" s="30"/>
      <c r="SRV36" s="30"/>
      <c r="SRW36" s="30"/>
      <c r="SRX36" s="30"/>
      <c r="SRY36" s="30"/>
      <c r="SRZ36" s="30"/>
      <c r="SSA36" s="30"/>
      <c r="SSB36" s="30"/>
      <c r="SSC36" s="30"/>
      <c r="SSD36" s="30"/>
      <c r="SSE36" s="30"/>
      <c r="SSF36" s="30"/>
      <c r="SSG36" s="30"/>
      <c r="SSH36" s="30"/>
      <c r="SSI36" s="30"/>
      <c r="SSJ36" s="30"/>
      <c r="SSK36" s="30"/>
      <c r="SSL36" s="30"/>
      <c r="SSM36" s="30"/>
      <c r="SSN36" s="30"/>
      <c r="SSO36" s="30"/>
      <c r="SSP36" s="30"/>
      <c r="SSQ36" s="30"/>
      <c r="SSR36" s="30"/>
      <c r="SSS36" s="30"/>
      <c r="SST36" s="30"/>
      <c r="SSU36" s="30"/>
      <c r="SSV36" s="30"/>
      <c r="SSW36" s="30"/>
      <c r="SSX36" s="30"/>
      <c r="SSY36" s="30"/>
      <c r="SSZ36" s="30"/>
      <c r="STA36" s="30"/>
      <c r="STB36" s="30"/>
      <c r="STC36" s="30"/>
      <c r="STD36" s="30"/>
      <c r="STE36" s="30"/>
      <c r="STF36" s="30"/>
      <c r="STG36" s="30"/>
      <c r="STH36" s="30"/>
      <c r="STI36" s="30"/>
      <c r="STJ36" s="30"/>
      <c r="STK36" s="30"/>
      <c r="STL36" s="30"/>
      <c r="STM36" s="30"/>
      <c r="STN36" s="30"/>
      <c r="STO36" s="30"/>
      <c r="STP36" s="30"/>
      <c r="STQ36" s="30"/>
      <c r="STR36" s="30"/>
      <c r="STS36" s="30"/>
      <c r="STT36" s="30"/>
      <c r="STU36" s="30"/>
      <c r="STV36" s="30"/>
      <c r="STW36" s="30"/>
      <c r="STX36" s="30"/>
      <c r="STY36" s="30"/>
      <c r="STZ36" s="30"/>
      <c r="SUA36" s="30"/>
      <c r="SUB36" s="30"/>
      <c r="SUC36" s="30"/>
      <c r="SUD36" s="30"/>
      <c r="SUE36" s="30"/>
      <c r="SUF36" s="30"/>
      <c r="SUG36" s="30"/>
      <c r="SUH36" s="30"/>
      <c r="SUI36" s="30"/>
      <c r="SUJ36" s="30"/>
      <c r="SUK36" s="30"/>
      <c r="SUL36" s="30"/>
      <c r="SUM36" s="30"/>
      <c r="SUN36" s="30"/>
      <c r="SUO36" s="30"/>
      <c r="SUP36" s="30"/>
      <c r="SUQ36" s="30"/>
      <c r="SUR36" s="30"/>
      <c r="SUS36" s="30"/>
      <c r="SUT36" s="30"/>
      <c r="SUU36" s="30"/>
      <c r="SUV36" s="30"/>
      <c r="SUW36" s="30"/>
      <c r="SUX36" s="30"/>
      <c r="SUY36" s="30"/>
      <c r="SUZ36" s="30"/>
      <c r="SVA36" s="30"/>
      <c r="SVB36" s="30"/>
      <c r="SVC36" s="30"/>
      <c r="SVD36" s="30"/>
      <c r="SVE36" s="30"/>
      <c r="SVF36" s="30"/>
      <c r="SVG36" s="30"/>
      <c r="SVH36" s="30"/>
      <c r="SVI36" s="30"/>
      <c r="SVJ36" s="30"/>
      <c r="SVK36" s="30"/>
      <c r="SVL36" s="30"/>
      <c r="SVM36" s="30"/>
      <c r="SVN36" s="30"/>
      <c r="SVO36" s="30"/>
      <c r="SVP36" s="30"/>
      <c r="SVQ36" s="30"/>
      <c r="SVR36" s="30"/>
      <c r="SVS36" s="30"/>
      <c r="SVT36" s="30"/>
      <c r="SVU36" s="30"/>
      <c r="SVV36" s="30"/>
      <c r="SVW36" s="30"/>
      <c r="SVX36" s="30"/>
      <c r="SVY36" s="30"/>
      <c r="SVZ36" s="30"/>
      <c r="SWA36" s="30"/>
      <c r="SWB36" s="30"/>
      <c r="SWC36" s="30"/>
      <c r="SWD36" s="30"/>
      <c r="SWE36" s="30"/>
      <c r="SWF36" s="30"/>
      <c r="SWG36" s="30"/>
      <c r="SWH36" s="30"/>
      <c r="SWI36" s="30"/>
      <c r="SWJ36" s="30"/>
      <c r="SWK36" s="30"/>
      <c r="SWL36" s="30"/>
      <c r="SWM36" s="30"/>
      <c r="SWN36" s="30"/>
      <c r="SWO36" s="30"/>
      <c r="SWP36" s="30"/>
      <c r="SWQ36" s="30"/>
      <c r="SWR36" s="30"/>
      <c r="SWS36" s="30"/>
      <c r="SWT36" s="30"/>
      <c r="SWU36" s="30"/>
      <c r="SWV36" s="30"/>
      <c r="SWW36" s="30"/>
      <c r="SWX36" s="30"/>
      <c r="SWY36" s="30"/>
      <c r="SWZ36" s="30"/>
      <c r="SXA36" s="30"/>
      <c r="SXB36" s="30"/>
      <c r="SXC36" s="30"/>
      <c r="SXD36" s="30"/>
      <c r="SXE36" s="30"/>
      <c r="SXF36" s="30"/>
      <c r="SXG36" s="30"/>
      <c r="SXH36" s="30"/>
      <c r="SXI36" s="30"/>
      <c r="SXJ36" s="30"/>
      <c r="SXK36" s="30"/>
      <c r="SXL36" s="30"/>
      <c r="SXM36" s="30"/>
      <c r="SXN36" s="30"/>
      <c r="SXO36" s="30"/>
      <c r="SXP36" s="30"/>
      <c r="SXQ36" s="30"/>
      <c r="SXR36" s="30"/>
      <c r="SXS36" s="30"/>
      <c r="SXT36" s="30"/>
      <c r="SXU36" s="30"/>
      <c r="SXV36" s="30"/>
      <c r="SXW36" s="30"/>
      <c r="SXX36" s="30"/>
      <c r="SXY36" s="30"/>
      <c r="SXZ36" s="30"/>
      <c r="SYA36" s="30"/>
      <c r="SYB36" s="30"/>
      <c r="SYC36" s="30"/>
      <c r="SYD36" s="30"/>
      <c r="SYE36" s="30"/>
      <c r="SYF36" s="30"/>
      <c r="SYG36" s="30"/>
      <c r="SYH36" s="30"/>
      <c r="SYI36" s="30"/>
      <c r="SYJ36" s="30"/>
      <c r="SYK36" s="30"/>
      <c r="SYL36" s="30"/>
      <c r="SYM36" s="30"/>
      <c r="SYN36" s="30"/>
      <c r="SYO36" s="30"/>
      <c r="SYP36" s="30"/>
      <c r="SYQ36" s="30"/>
      <c r="SYR36" s="30"/>
      <c r="SYS36" s="30"/>
      <c r="SYT36" s="30"/>
      <c r="SYU36" s="30"/>
      <c r="SYV36" s="30"/>
      <c r="SYW36" s="30"/>
      <c r="SYX36" s="30"/>
      <c r="SYY36" s="30"/>
      <c r="SYZ36" s="30"/>
      <c r="SZA36" s="30"/>
      <c r="SZB36" s="30"/>
      <c r="SZC36" s="30"/>
      <c r="SZD36" s="30"/>
      <c r="SZE36" s="30"/>
      <c r="SZF36" s="30"/>
      <c r="SZG36" s="30"/>
      <c r="SZH36" s="30"/>
      <c r="SZI36" s="30"/>
      <c r="SZJ36" s="30"/>
      <c r="SZK36" s="30"/>
      <c r="SZL36" s="30"/>
      <c r="SZM36" s="30"/>
      <c r="SZN36" s="30"/>
      <c r="SZO36" s="30"/>
      <c r="SZP36" s="30"/>
      <c r="SZQ36" s="30"/>
      <c r="SZR36" s="30"/>
      <c r="SZS36" s="30"/>
      <c r="SZT36" s="30"/>
      <c r="SZU36" s="30"/>
      <c r="SZV36" s="30"/>
      <c r="SZW36" s="30"/>
      <c r="SZX36" s="30"/>
      <c r="SZY36" s="30"/>
      <c r="SZZ36" s="30"/>
      <c r="TAA36" s="30"/>
      <c r="TAB36" s="30"/>
      <c r="TAC36" s="30"/>
      <c r="TAD36" s="30"/>
      <c r="TAE36" s="30"/>
      <c r="TAF36" s="30"/>
      <c r="TAG36" s="30"/>
      <c r="TAH36" s="30"/>
      <c r="TAI36" s="30"/>
      <c r="TAJ36" s="30"/>
      <c r="TAK36" s="30"/>
      <c r="TAL36" s="30"/>
      <c r="TAM36" s="30"/>
      <c r="TAN36" s="30"/>
      <c r="TAO36" s="30"/>
      <c r="TAP36" s="30"/>
      <c r="TAQ36" s="30"/>
      <c r="TAR36" s="30"/>
      <c r="TAS36" s="30"/>
      <c r="TAT36" s="30"/>
      <c r="TAU36" s="30"/>
      <c r="TAV36" s="30"/>
      <c r="TAW36" s="30"/>
      <c r="TAX36" s="30"/>
      <c r="TAY36" s="30"/>
      <c r="TAZ36" s="30"/>
      <c r="TBA36" s="30"/>
      <c r="TBB36" s="30"/>
      <c r="TBC36" s="30"/>
      <c r="TBD36" s="30"/>
      <c r="TBE36" s="30"/>
      <c r="TBF36" s="30"/>
      <c r="TBG36" s="30"/>
      <c r="TBH36" s="30"/>
      <c r="TBI36" s="30"/>
      <c r="TBJ36" s="30"/>
      <c r="TBK36" s="30"/>
      <c r="TBL36" s="30"/>
      <c r="TBM36" s="30"/>
      <c r="TBN36" s="30"/>
      <c r="TBO36" s="30"/>
      <c r="TBP36" s="30"/>
      <c r="TBQ36" s="30"/>
      <c r="TBR36" s="30"/>
      <c r="TBS36" s="30"/>
      <c r="TBT36" s="30"/>
      <c r="TBU36" s="30"/>
      <c r="TBV36" s="30"/>
      <c r="TBW36" s="30"/>
      <c r="TBX36" s="30"/>
      <c r="TBY36" s="30"/>
      <c r="TBZ36" s="30"/>
      <c r="TCA36" s="30"/>
      <c r="TCB36" s="30"/>
      <c r="TCC36" s="30"/>
      <c r="TCD36" s="30"/>
      <c r="TCE36" s="30"/>
      <c r="TCF36" s="30"/>
      <c r="TCG36" s="30"/>
      <c r="TCH36" s="30"/>
      <c r="TCI36" s="30"/>
      <c r="TCJ36" s="30"/>
      <c r="TCK36" s="30"/>
      <c r="TCL36" s="30"/>
      <c r="TCM36" s="30"/>
      <c r="TCN36" s="30"/>
      <c r="TCO36" s="30"/>
      <c r="TCP36" s="30"/>
      <c r="TCQ36" s="30"/>
      <c r="TCR36" s="30"/>
      <c r="TCS36" s="30"/>
      <c r="TCT36" s="30"/>
      <c r="TCU36" s="30"/>
      <c r="TCV36" s="30"/>
      <c r="TCW36" s="30"/>
      <c r="TCX36" s="30"/>
      <c r="TCY36" s="30"/>
      <c r="TCZ36" s="30"/>
      <c r="TDA36" s="30"/>
      <c r="TDB36" s="30"/>
      <c r="TDC36" s="30"/>
      <c r="TDD36" s="30"/>
      <c r="TDE36" s="30"/>
      <c r="TDF36" s="30"/>
      <c r="TDG36" s="30"/>
      <c r="TDH36" s="30"/>
      <c r="TDI36" s="30"/>
      <c r="TDJ36" s="30"/>
      <c r="TDK36" s="30"/>
      <c r="TDL36" s="30"/>
      <c r="TDM36" s="30"/>
      <c r="TDN36" s="30"/>
      <c r="TDO36" s="30"/>
      <c r="TDP36" s="30"/>
      <c r="TDQ36" s="30"/>
      <c r="TDR36" s="30"/>
      <c r="TDS36" s="30"/>
      <c r="TDT36" s="30"/>
      <c r="TDU36" s="30"/>
      <c r="TDV36" s="30"/>
      <c r="TDW36" s="30"/>
      <c r="TDX36" s="30"/>
      <c r="TDY36" s="30"/>
      <c r="TDZ36" s="30"/>
      <c r="TEA36" s="30"/>
      <c r="TEB36" s="30"/>
      <c r="TEC36" s="30"/>
      <c r="TED36" s="30"/>
      <c r="TEE36" s="30"/>
      <c r="TEF36" s="30"/>
      <c r="TEG36" s="30"/>
      <c r="TEH36" s="30"/>
      <c r="TEI36" s="30"/>
      <c r="TEJ36" s="30"/>
      <c r="TEK36" s="30"/>
      <c r="TEL36" s="30"/>
      <c r="TEM36" s="30"/>
      <c r="TEN36" s="30"/>
      <c r="TEO36" s="30"/>
      <c r="TEP36" s="30"/>
      <c r="TEQ36" s="30"/>
      <c r="TER36" s="30"/>
      <c r="TES36" s="30"/>
      <c r="TET36" s="30"/>
      <c r="TEU36" s="30"/>
      <c r="TEV36" s="30"/>
      <c r="TEW36" s="30"/>
      <c r="TEX36" s="30"/>
      <c r="TEY36" s="30"/>
      <c r="TEZ36" s="30"/>
      <c r="TFA36" s="30"/>
      <c r="TFB36" s="30"/>
      <c r="TFC36" s="30"/>
      <c r="TFD36" s="30"/>
      <c r="TFE36" s="30"/>
      <c r="TFF36" s="30"/>
      <c r="TFG36" s="30"/>
      <c r="TFH36" s="30"/>
      <c r="TFI36" s="30"/>
      <c r="TFJ36" s="30"/>
      <c r="TFK36" s="30"/>
      <c r="TFL36" s="30"/>
      <c r="TFM36" s="30"/>
      <c r="TFN36" s="30"/>
      <c r="TFO36" s="30"/>
      <c r="TFP36" s="30"/>
      <c r="TFQ36" s="30"/>
      <c r="TFR36" s="30"/>
      <c r="TFS36" s="30"/>
      <c r="TFT36" s="30"/>
      <c r="TFU36" s="30"/>
      <c r="TFV36" s="30"/>
      <c r="TFW36" s="30"/>
      <c r="TFX36" s="30"/>
      <c r="TFY36" s="30"/>
      <c r="TFZ36" s="30"/>
      <c r="TGA36" s="30"/>
      <c r="TGB36" s="30"/>
      <c r="TGC36" s="30"/>
      <c r="TGD36" s="30"/>
      <c r="TGE36" s="30"/>
      <c r="TGF36" s="30"/>
      <c r="TGG36" s="30"/>
      <c r="TGH36" s="30"/>
      <c r="TGI36" s="30"/>
      <c r="TGJ36" s="30"/>
      <c r="TGK36" s="30"/>
      <c r="TGL36" s="30"/>
      <c r="TGM36" s="30"/>
      <c r="TGN36" s="30"/>
      <c r="TGO36" s="30"/>
      <c r="TGP36" s="30"/>
      <c r="TGQ36" s="30"/>
      <c r="TGR36" s="30"/>
      <c r="TGS36" s="30"/>
      <c r="TGT36" s="30"/>
      <c r="TGU36" s="30"/>
      <c r="TGV36" s="30"/>
      <c r="TGW36" s="30"/>
      <c r="TGX36" s="30"/>
      <c r="TGY36" s="30"/>
      <c r="TGZ36" s="30"/>
      <c r="THA36" s="30"/>
      <c r="THB36" s="30"/>
      <c r="THC36" s="30"/>
      <c r="THD36" s="30"/>
      <c r="THE36" s="30"/>
      <c r="THF36" s="30"/>
      <c r="THG36" s="30"/>
      <c r="THH36" s="30"/>
      <c r="THI36" s="30"/>
      <c r="THJ36" s="30"/>
      <c r="THK36" s="30"/>
      <c r="THL36" s="30"/>
      <c r="THM36" s="30"/>
      <c r="THN36" s="30"/>
      <c r="THO36" s="30"/>
      <c r="THP36" s="30"/>
      <c r="THQ36" s="30"/>
      <c r="THR36" s="30"/>
      <c r="THS36" s="30"/>
      <c r="THT36" s="30"/>
      <c r="THU36" s="30"/>
      <c r="THV36" s="30"/>
      <c r="THW36" s="30"/>
      <c r="THX36" s="30"/>
      <c r="THY36" s="30"/>
      <c r="THZ36" s="30"/>
      <c r="TIA36" s="30"/>
      <c r="TIB36" s="30"/>
      <c r="TIC36" s="30"/>
      <c r="TID36" s="30"/>
      <c r="TIE36" s="30"/>
      <c r="TIF36" s="30"/>
      <c r="TIG36" s="30"/>
      <c r="TIH36" s="30"/>
      <c r="TII36" s="30"/>
      <c r="TIJ36" s="30"/>
      <c r="TIK36" s="30"/>
      <c r="TIL36" s="30"/>
      <c r="TIM36" s="30"/>
      <c r="TIN36" s="30"/>
      <c r="TIO36" s="30"/>
      <c r="TIP36" s="30"/>
      <c r="TIQ36" s="30"/>
      <c r="TIR36" s="30"/>
      <c r="TIS36" s="30"/>
      <c r="TIT36" s="30"/>
      <c r="TIU36" s="30"/>
      <c r="TIV36" s="30"/>
      <c r="TIW36" s="30"/>
      <c r="TIX36" s="30"/>
      <c r="TIY36" s="30"/>
      <c r="TIZ36" s="30"/>
      <c r="TJA36" s="30"/>
      <c r="TJB36" s="30"/>
      <c r="TJC36" s="30"/>
      <c r="TJD36" s="30"/>
      <c r="TJE36" s="30"/>
      <c r="TJF36" s="30"/>
      <c r="TJG36" s="30"/>
      <c r="TJH36" s="30"/>
      <c r="TJI36" s="30"/>
      <c r="TJJ36" s="30"/>
      <c r="TJK36" s="30"/>
      <c r="TJL36" s="30"/>
      <c r="TJM36" s="30"/>
      <c r="TJN36" s="30"/>
      <c r="TJO36" s="30"/>
      <c r="TJP36" s="30"/>
      <c r="TJQ36" s="30"/>
      <c r="TJR36" s="30"/>
      <c r="TJS36" s="30"/>
      <c r="TJT36" s="30"/>
      <c r="TJU36" s="30"/>
      <c r="TJV36" s="30"/>
      <c r="TJW36" s="30"/>
      <c r="TJX36" s="30"/>
      <c r="TJY36" s="30"/>
      <c r="TJZ36" s="30"/>
      <c r="TKA36" s="30"/>
      <c r="TKB36" s="30"/>
      <c r="TKC36" s="30"/>
      <c r="TKD36" s="30"/>
      <c r="TKE36" s="30"/>
      <c r="TKF36" s="30"/>
      <c r="TKG36" s="30"/>
      <c r="TKH36" s="30"/>
      <c r="TKI36" s="30"/>
      <c r="TKJ36" s="30"/>
      <c r="TKK36" s="30"/>
      <c r="TKL36" s="30"/>
      <c r="TKM36" s="30"/>
      <c r="TKN36" s="30"/>
      <c r="TKO36" s="30"/>
      <c r="TKP36" s="30"/>
      <c r="TKQ36" s="30"/>
      <c r="TKR36" s="30"/>
      <c r="TKS36" s="30"/>
      <c r="TKT36" s="30"/>
      <c r="TKU36" s="30"/>
      <c r="TKV36" s="30"/>
      <c r="TKW36" s="30"/>
      <c r="TKX36" s="30"/>
      <c r="TKY36" s="30"/>
      <c r="TKZ36" s="30"/>
      <c r="TLA36" s="30"/>
      <c r="TLB36" s="30"/>
      <c r="TLC36" s="30"/>
      <c r="TLD36" s="30"/>
      <c r="TLE36" s="30"/>
      <c r="TLF36" s="30"/>
      <c r="TLG36" s="30"/>
      <c r="TLH36" s="30"/>
      <c r="TLI36" s="30"/>
      <c r="TLJ36" s="30"/>
      <c r="TLK36" s="30"/>
      <c r="TLL36" s="30"/>
      <c r="TLM36" s="30"/>
      <c r="TLN36" s="30"/>
      <c r="TLO36" s="30"/>
      <c r="TLP36" s="30"/>
      <c r="TLQ36" s="30"/>
      <c r="TLR36" s="30"/>
      <c r="TLS36" s="30"/>
      <c r="TLT36" s="30"/>
      <c r="TLU36" s="30"/>
      <c r="TLV36" s="30"/>
      <c r="TLW36" s="30"/>
      <c r="TLX36" s="30"/>
      <c r="TLY36" s="30"/>
      <c r="TLZ36" s="30"/>
      <c r="TMA36" s="30"/>
      <c r="TMB36" s="30"/>
      <c r="TMC36" s="30"/>
      <c r="TMD36" s="30"/>
      <c r="TME36" s="30"/>
      <c r="TMF36" s="30"/>
      <c r="TMG36" s="30"/>
      <c r="TMH36" s="30"/>
      <c r="TMI36" s="30"/>
      <c r="TMJ36" s="30"/>
      <c r="TMK36" s="30"/>
      <c r="TML36" s="30"/>
      <c r="TMM36" s="30"/>
      <c r="TMN36" s="30"/>
      <c r="TMO36" s="30"/>
      <c r="TMP36" s="30"/>
      <c r="TMQ36" s="30"/>
      <c r="TMR36" s="30"/>
      <c r="TMS36" s="30"/>
      <c r="TMT36" s="30"/>
      <c r="TMU36" s="30"/>
      <c r="TMV36" s="30"/>
      <c r="TMW36" s="30"/>
      <c r="TMX36" s="30"/>
      <c r="TMY36" s="30"/>
      <c r="TMZ36" s="30"/>
      <c r="TNA36" s="30"/>
      <c r="TNB36" s="30"/>
      <c r="TNC36" s="30"/>
      <c r="TND36" s="30"/>
      <c r="TNE36" s="30"/>
      <c r="TNF36" s="30"/>
      <c r="TNG36" s="30"/>
      <c r="TNH36" s="30"/>
      <c r="TNI36" s="30"/>
      <c r="TNJ36" s="30"/>
      <c r="TNK36" s="30"/>
      <c r="TNL36" s="30"/>
      <c r="TNM36" s="30"/>
      <c r="TNN36" s="30"/>
      <c r="TNO36" s="30"/>
      <c r="TNP36" s="30"/>
      <c r="TNQ36" s="30"/>
      <c r="TNR36" s="30"/>
      <c r="TNS36" s="30"/>
      <c r="TNT36" s="30"/>
      <c r="TNU36" s="30"/>
      <c r="TNV36" s="30"/>
      <c r="TNW36" s="30"/>
      <c r="TNX36" s="30"/>
      <c r="TNY36" s="30"/>
      <c r="TNZ36" s="30"/>
      <c r="TOA36" s="30"/>
      <c r="TOB36" s="30"/>
      <c r="TOC36" s="30"/>
      <c r="TOD36" s="30"/>
      <c r="TOE36" s="30"/>
      <c r="TOF36" s="30"/>
      <c r="TOG36" s="30"/>
      <c r="TOH36" s="30"/>
      <c r="TOI36" s="30"/>
      <c r="TOJ36" s="30"/>
      <c r="TOK36" s="30"/>
      <c r="TOL36" s="30"/>
      <c r="TOM36" s="30"/>
      <c r="TON36" s="30"/>
      <c r="TOO36" s="30"/>
      <c r="TOP36" s="30"/>
      <c r="TOQ36" s="30"/>
      <c r="TOR36" s="30"/>
      <c r="TOS36" s="30"/>
      <c r="TOT36" s="30"/>
      <c r="TOU36" s="30"/>
      <c r="TOV36" s="30"/>
      <c r="TOW36" s="30"/>
      <c r="TOX36" s="30"/>
      <c r="TOY36" s="30"/>
      <c r="TOZ36" s="30"/>
      <c r="TPA36" s="30"/>
      <c r="TPB36" s="30"/>
      <c r="TPC36" s="30"/>
      <c r="TPD36" s="30"/>
      <c r="TPE36" s="30"/>
      <c r="TPF36" s="30"/>
      <c r="TPG36" s="30"/>
      <c r="TPH36" s="30"/>
      <c r="TPI36" s="30"/>
      <c r="TPJ36" s="30"/>
      <c r="TPK36" s="30"/>
      <c r="TPL36" s="30"/>
      <c r="TPM36" s="30"/>
      <c r="TPN36" s="30"/>
      <c r="TPO36" s="30"/>
      <c r="TPP36" s="30"/>
      <c r="TPQ36" s="30"/>
      <c r="TPR36" s="30"/>
      <c r="TPS36" s="30"/>
      <c r="TPT36" s="30"/>
      <c r="TPU36" s="30"/>
      <c r="TPV36" s="30"/>
      <c r="TPW36" s="30"/>
      <c r="TPX36" s="30"/>
      <c r="TPY36" s="30"/>
      <c r="TPZ36" s="30"/>
      <c r="TQA36" s="30"/>
      <c r="TQB36" s="30"/>
      <c r="TQC36" s="30"/>
      <c r="TQD36" s="30"/>
      <c r="TQE36" s="30"/>
      <c r="TQF36" s="30"/>
      <c r="TQG36" s="30"/>
      <c r="TQH36" s="30"/>
      <c r="TQI36" s="30"/>
      <c r="TQJ36" s="30"/>
      <c r="TQK36" s="30"/>
      <c r="TQL36" s="30"/>
      <c r="TQM36" s="30"/>
      <c r="TQN36" s="30"/>
      <c r="TQO36" s="30"/>
      <c r="TQP36" s="30"/>
      <c r="TQQ36" s="30"/>
      <c r="TQR36" s="30"/>
      <c r="TQS36" s="30"/>
      <c r="TQT36" s="30"/>
      <c r="TQU36" s="30"/>
      <c r="TQV36" s="30"/>
      <c r="TQW36" s="30"/>
      <c r="TQX36" s="30"/>
      <c r="TQY36" s="30"/>
      <c r="TQZ36" s="30"/>
      <c r="TRA36" s="30"/>
      <c r="TRB36" s="30"/>
      <c r="TRC36" s="30"/>
      <c r="TRD36" s="30"/>
      <c r="TRE36" s="30"/>
      <c r="TRF36" s="30"/>
      <c r="TRG36" s="30"/>
      <c r="TRH36" s="30"/>
      <c r="TRI36" s="30"/>
      <c r="TRJ36" s="30"/>
      <c r="TRK36" s="30"/>
      <c r="TRL36" s="30"/>
      <c r="TRM36" s="30"/>
      <c r="TRN36" s="30"/>
      <c r="TRO36" s="30"/>
      <c r="TRP36" s="30"/>
      <c r="TRQ36" s="30"/>
      <c r="TRR36" s="30"/>
      <c r="TRS36" s="30"/>
      <c r="TRT36" s="30"/>
      <c r="TRU36" s="30"/>
      <c r="TRV36" s="30"/>
      <c r="TRW36" s="30"/>
      <c r="TRX36" s="30"/>
      <c r="TRY36" s="30"/>
      <c r="TRZ36" s="30"/>
      <c r="TSA36" s="30"/>
      <c r="TSB36" s="30"/>
      <c r="TSC36" s="30"/>
      <c r="TSD36" s="30"/>
      <c r="TSE36" s="30"/>
      <c r="TSF36" s="30"/>
      <c r="TSG36" s="30"/>
      <c r="TSH36" s="30"/>
      <c r="TSI36" s="30"/>
      <c r="TSJ36" s="30"/>
      <c r="TSK36" s="30"/>
      <c r="TSL36" s="30"/>
      <c r="TSM36" s="30"/>
      <c r="TSN36" s="30"/>
      <c r="TSO36" s="30"/>
      <c r="TSP36" s="30"/>
      <c r="TSQ36" s="30"/>
      <c r="TSR36" s="30"/>
      <c r="TSS36" s="30"/>
      <c r="TST36" s="30"/>
      <c r="TSU36" s="30"/>
      <c r="TSV36" s="30"/>
      <c r="TSW36" s="30"/>
      <c r="TSX36" s="30"/>
      <c r="TSY36" s="30"/>
      <c r="TSZ36" s="30"/>
      <c r="TTA36" s="30"/>
      <c r="TTB36" s="30"/>
      <c r="TTC36" s="30"/>
      <c r="TTD36" s="30"/>
      <c r="TTE36" s="30"/>
      <c r="TTF36" s="30"/>
      <c r="TTG36" s="30"/>
      <c r="TTH36" s="30"/>
      <c r="TTI36" s="30"/>
      <c r="TTJ36" s="30"/>
      <c r="TTK36" s="30"/>
      <c r="TTL36" s="30"/>
      <c r="TTM36" s="30"/>
      <c r="TTN36" s="30"/>
      <c r="TTO36" s="30"/>
      <c r="TTP36" s="30"/>
      <c r="TTQ36" s="30"/>
      <c r="TTR36" s="30"/>
      <c r="TTS36" s="30"/>
      <c r="TTT36" s="30"/>
      <c r="TTU36" s="30"/>
      <c r="TTV36" s="30"/>
      <c r="TTW36" s="30"/>
      <c r="TTX36" s="30"/>
      <c r="TTY36" s="30"/>
      <c r="TTZ36" s="30"/>
      <c r="TUA36" s="30"/>
      <c r="TUB36" s="30"/>
      <c r="TUC36" s="30"/>
      <c r="TUD36" s="30"/>
      <c r="TUE36" s="30"/>
      <c r="TUF36" s="30"/>
      <c r="TUG36" s="30"/>
      <c r="TUH36" s="30"/>
      <c r="TUI36" s="30"/>
      <c r="TUJ36" s="30"/>
      <c r="TUK36" s="30"/>
      <c r="TUL36" s="30"/>
      <c r="TUM36" s="30"/>
      <c r="TUN36" s="30"/>
      <c r="TUO36" s="30"/>
      <c r="TUP36" s="30"/>
      <c r="TUQ36" s="30"/>
      <c r="TUR36" s="30"/>
      <c r="TUS36" s="30"/>
      <c r="TUT36" s="30"/>
      <c r="TUU36" s="30"/>
      <c r="TUV36" s="30"/>
      <c r="TUW36" s="30"/>
      <c r="TUX36" s="30"/>
      <c r="TUY36" s="30"/>
      <c r="TUZ36" s="30"/>
      <c r="TVA36" s="30"/>
      <c r="TVB36" s="30"/>
      <c r="TVC36" s="30"/>
      <c r="TVD36" s="30"/>
      <c r="TVE36" s="30"/>
      <c r="TVF36" s="30"/>
      <c r="TVG36" s="30"/>
      <c r="TVH36" s="30"/>
      <c r="TVI36" s="30"/>
      <c r="TVJ36" s="30"/>
      <c r="TVK36" s="30"/>
      <c r="TVL36" s="30"/>
      <c r="TVM36" s="30"/>
      <c r="TVN36" s="30"/>
      <c r="TVO36" s="30"/>
      <c r="TVP36" s="30"/>
      <c r="TVQ36" s="30"/>
      <c r="TVR36" s="30"/>
      <c r="TVS36" s="30"/>
      <c r="TVT36" s="30"/>
      <c r="TVU36" s="30"/>
      <c r="TVV36" s="30"/>
      <c r="TVW36" s="30"/>
      <c r="TVX36" s="30"/>
      <c r="TVY36" s="30"/>
      <c r="TVZ36" s="30"/>
      <c r="TWA36" s="30"/>
      <c r="TWB36" s="30"/>
      <c r="TWC36" s="30"/>
      <c r="TWD36" s="30"/>
      <c r="TWE36" s="30"/>
      <c r="TWF36" s="30"/>
      <c r="TWG36" s="30"/>
      <c r="TWH36" s="30"/>
      <c r="TWI36" s="30"/>
      <c r="TWJ36" s="30"/>
      <c r="TWK36" s="30"/>
      <c r="TWL36" s="30"/>
      <c r="TWM36" s="30"/>
      <c r="TWN36" s="30"/>
      <c r="TWO36" s="30"/>
      <c r="TWP36" s="30"/>
      <c r="TWQ36" s="30"/>
      <c r="TWR36" s="30"/>
      <c r="TWS36" s="30"/>
      <c r="TWT36" s="30"/>
      <c r="TWU36" s="30"/>
      <c r="TWV36" s="30"/>
      <c r="TWW36" s="30"/>
      <c r="TWX36" s="30"/>
      <c r="TWY36" s="30"/>
      <c r="TWZ36" s="30"/>
      <c r="TXA36" s="30"/>
      <c r="TXB36" s="30"/>
      <c r="TXC36" s="30"/>
      <c r="TXD36" s="30"/>
      <c r="TXE36" s="30"/>
      <c r="TXF36" s="30"/>
      <c r="TXG36" s="30"/>
      <c r="TXH36" s="30"/>
      <c r="TXI36" s="30"/>
      <c r="TXJ36" s="30"/>
      <c r="TXK36" s="30"/>
      <c r="TXL36" s="30"/>
      <c r="TXM36" s="30"/>
      <c r="TXN36" s="30"/>
      <c r="TXO36" s="30"/>
      <c r="TXP36" s="30"/>
      <c r="TXQ36" s="30"/>
      <c r="TXR36" s="30"/>
      <c r="TXS36" s="30"/>
      <c r="TXT36" s="30"/>
      <c r="TXU36" s="30"/>
      <c r="TXV36" s="30"/>
      <c r="TXW36" s="30"/>
      <c r="TXX36" s="30"/>
      <c r="TXY36" s="30"/>
      <c r="TXZ36" s="30"/>
      <c r="TYA36" s="30"/>
      <c r="TYB36" s="30"/>
      <c r="TYC36" s="30"/>
      <c r="TYD36" s="30"/>
      <c r="TYE36" s="30"/>
      <c r="TYF36" s="30"/>
      <c r="TYG36" s="30"/>
      <c r="TYH36" s="30"/>
      <c r="TYI36" s="30"/>
      <c r="TYJ36" s="30"/>
      <c r="TYK36" s="30"/>
      <c r="TYL36" s="30"/>
      <c r="TYM36" s="30"/>
      <c r="TYN36" s="30"/>
      <c r="TYO36" s="30"/>
      <c r="TYP36" s="30"/>
      <c r="TYQ36" s="30"/>
      <c r="TYR36" s="30"/>
      <c r="TYS36" s="30"/>
      <c r="TYT36" s="30"/>
      <c r="TYU36" s="30"/>
      <c r="TYV36" s="30"/>
      <c r="TYW36" s="30"/>
      <c r="TYX36" s="30"/>
      <c r="TYY36" s="30"/>
      <c r="TYZ36" s="30"/>
      <c r="TZA36" s="30"/>
      <c r="TZB36" s="30"/>
      <c r="TZC36" s="30"/>
      <c r="TZD36" s="30"/>
      <c r="TZE36" s="30"/>
      <c r="TZF36" s="30"/>
      <c r="TZG36" s="30"/>
      <c r="TZH36" s="30"/>
      <c r="TZI36" s="30"/>
      <c r="TZJ36" s="30"/>
      <c r="TZK36" s="30"/>
      <c r="TZL36" s="30"/>
      <c r="TZM36" s="30"/>
      <c r="TZN36" s="30"/>
      <c r="TZO36" s="30"/>
      <c r="TZP36" s="30"/>
      <c r="TZQ36" s="30"/>
      <c r="TZR36" s="30"/>
      <c r="TZS36" s="30"/>
      <c r="TZT36" s="30"/>
      <c r="TZU36" s="30"/>
      <c r="TZV36" s="30"/>
      <c r="TZW36" s="30"/>
      <c r="TZX36" s="30"/>
      <c r="TZY36" s="30"/>
      <c r="TZZ36" s="30"/>
      <c r="UAA36" s="30"/>
      <c r="UAB36" s="30"/>
      <c r="UAC36" s="30"/>
      <c r="UAD36" s="30"/>
      <c r="UAE36" s="30"/>
      <c r="UAF36" s="30"/>
      <c r="UAG36" s="30"/>
      <c r="UAH36" s="30"/>
      <c r="UAI36" s="30"/>
      <c r="UAJ36" s="30"/>
      <c r="UAK36" s="30"/>
      <c r="UAL36" s="30"/>
      <c r="UAM36" s="30"/>
      <c r="UAN36" s="30"/>
      <c r="UAO36" s="30"/>
      <c r="UAP36" s="30"/>
      <c r="UAQ36" s="30"/>
      <c r="UAR36" s="30"/>
      <c r="UAS36" s="30"/>
      <c r="UAT36" s="30"/>
      <c r="UAU36" s="30"/>
      <c r="UAV36" s="30"/>
      <c r="UAW36" s="30"/>
      <c r="UAX36" s="30"/>
      <c r="UAY36" s="30"/>
      <c r="UAZ36" s="30"/>
      <c r="UBA36" s="30"/>
      <c r="UBB36" s="30"/>
      <c r="UBC36" s="30"/>
      <c r="UBD36" s="30"/>
      <c r="UBE36" s="30"/>
      <c r="UBF36" s="30"/>
      <c r="UBG36" s="30"/>
      <c r="UBH36" s="30"/>
      <c r="UBI36" s="30"/>
      <c r="UBJ36" s="30"/>
      <c r="UBK36" s="30"/>
      <c r="UBL36" s="30"/>
      <c r="UBM36" s="30"/>
      <c r="UBN36" s="30"/>
      <c r="UBO36" s="30"/>
      <c r="UBP36" s="30"/>
      <c r="UBQ36" s="30"/>
      <c r="UBR36" s="30"/>
      <c r="UBS36" s="30"/>
      <c r="UBT36" s="30"/>
      <c r="UBU36" s="30"/>
      <c r="UBV36" s="30"/>
      <c r="UBW36" s="30"/>
      <c r="UBX36" s="30"/>
      <c r="UBY36" s="30"/>
      <c r="UBZ36" s="30"/>
      <c r="UCA36" s="30"/>
      <c r="UCB36" s="30"/>
      <c r="UCC36" s="30"/>
      <c r="UCD36" s="30"/>
      <c r="UCE36" s="30"/>
      <c r="UCF36" s="30"/>
      <c r="UCG36" s="30"/>
      <c r="UCH36" s="30"/>
      <c r="UCI36" s="30"/>
      <c r="UCJ36" s="30"/>
      <c r="UCK36" s="30"/>
      <c r="UCL36" s="30"/>
      <c r="UCM36" s="30"/>
      <c r="UCN36" s="30"/>
      <c r="UCO36" s="30"/>
      <c r="UCP36" s="30"/>
      <c r="UCQ36" s="30"/>
      <c r="UCR36" s="30"/>
      <c r="UCS36" s="30"/>
      <c r="UCT36" s="30"/>
      <c r="UCU36" s="30"/>
      <c r="UCV36" s="30"/>
      <c r="UCW36" s="30"/>
      <c r="UCX36" s="30"/>
      <c r="UCY36" s="30"/>
      <c r="UCZ36" s="30"/>
      <c r="UDA36" s="30"/>
      <c r="UDB36" s="30"/>
      <c r="UDC36" s="30"/>
      <c r="UDD36" s="30"/>
      <c r="UDE36" s="30"/>
      <c r="UDF36" s="30"/>
      <c r="UDG36" s="30"/>
      <c r="UDH36" s="30"/>
      <c r="UDI36" s="30"/>
      <c r="UDJ36" s="30"/>
      <c r="UDK36" s="30"/>
      <c r="UDL36" s="30"/>
      <c r="UDM36" s="30"/>
      <c r="UDN36" s="30"/>
      <c r="UDO36" s="30"/>
      <c r="UDP36" s="30"/>
      <c r="UDQ36" s="30"/>
      <c r="UDR36" s="30"/>
      <c r="UDS36" s="30"/>
      <c r="UDT36" s="30"/>
      <c r="UDU36" s="30"/>
      <c r="UDV36" s="30"/>
      <c r="UDW36" s="30"/>
      <c r="UDX36" s="30"/>
      <c r="UDY36" s="30"/>
      <c r="UDZ36" s="30"/>
      <c r="UEA36" s="30"/>
      <c r="UEB36" s="30"/>
      <c r="UEC36" s="30"/>
      <c r="UED36" s="30"/>
      <c r="UEE36" s="30"/>
      <c r="UEF36" s="30"/>
      <c r="UEG36" s="30"/>
      <c r="UEH36" s="30"/>
      <c r="UEI36" s="30"/>
      <c r="UEJ36" s="30"/>
      <c r="UEK36" s="30"/>
      <c r="UEL36" s="30"/>
      <c r="UEM36" s="30"/>
      <c r="UEN36" s="30"/>
      <c r="UEO36" s="30"/>
      <c r="UEP36" s="30"/>
      <c r="UEQ36" s="30"/>
      <c r="UER36" s="30"/>
      <c r="UES36" s="30"/>
      <c r="UET36" s="30"/>
      <c r="UEU36" s="30"/>
      <c r="UEV36" s="30"/>
      <c r="UEW36" s="30"/>
      <c r="UEX36" s="30"/>
      <c r="UEY36" s="30"/>
      <c r="UEZ36" s="30"/>
      <c r="UFA36" s="30"/>
      <c r="UFB36" s="30"/>
      <c r="UFC36" s="30"/>
      <c r="UFD36" s="30"/>
      <c r="UFE36" s="30"/>
      <c r="UFF36" s="30"/>
      <c r="UFG36" s="30"/>
      <c r="UFH36" s="30"/>
      <c r="UFI36" s="30"/>
      <c r="UFJ36" s="30"/>
      <c r="UFK36" s="30"/>
      <c r="UFL36" s="30"/>
      <c r="UFM36" s="30"/>
      <c r="UFN36" s="30"/>
      <c r="UFO36" s="30"/>
      <c r="UFP36" s="30"/>
      <c r="UFQ36" s="30"/>
      <c r="UFR36" s="30"/>
      <c r="UFS36" s="30"/>
      <c r="UFT36" s="30"/>
      <c r="UFU36" s="30"/>
      <c r="UFV36" s="30"/>
      <c r="UFW36" s="30"/>
      <c r="UFX36" s="30"/>
      <c r="UFY36" s="30"/>
      <c r="UFZ36" s="30"/>
      <c r="UGA36" s="30"/>
      <c r="UGB36" s="30"/>
      <c r="UGC36" s="30"/>
      <c r="UGD36" s="30"/>
      <c r="UGE36" s="30"/>
      <c r="UGF36" s="30"/>
      <c r="UGG36" s="30"/>
      <c r="UGH36" s="30"/>
      <c r="UGI36" s="30"/>
      <c r="UGJ36" s="30"/>
      <c r="UGK36" s="30"/>
      <c r="UGL36" s="30"/>
      <c r="UGM36" s="30"/>
      <c r="UGN36" s="30"/>
      <c r="UGO36" s="30"/>
      <c r="UGP36" s="30"/>
      <c r="UGQ36" s="30"/>
      <c r="UGR36" s="30"/>
      <c r="UGS36" s="30"/>
      <c r="UGT36" s="30"/>
      <c r="UGU36" s="30"/>
      <c r="UGV36" s="30"/>
      <c r="UGW36" s="30"/>
      <c r="UGX36" s="30"/>
      <c r="UGY36" s="30"/>
      <c r="UGZ36" s="30"/>
      <c r="UHA36" s="30"/>
      <c r="UHB36" s="30"/>
      <c r="UHC36" s="30"/>
      <c r="UHD36" s="30"/>
      <c r="UHE36" s="30"/>
      <c r="UHF36" s="30"/>
      <c r="UHG36" s="30"/>
      <c r="UHH36" s="30"/>
      <c r="UHI36" s="30"/>
      <c r="UHJ36" s="30"/>
      <c r="UHK36" s="30"/>
      <c r="UHL36" s="30"/>
      <c r="UHM36" s="30"/>
      <c r="UHN36" s="30"/>
      <c r="UHO36" s="30"/>
      <c r="UHP36" s="30"/>
      <c r="UHQ36" s="30"/>
      <c r="UHR36" s="30"/>
      <c r="UHS36" s="30"/>
      <c r="UHT36" s="30"/>
      <c r="UHU36" s="30"/>
      <c r="UHV36" s="30"/>
      <c r="UHW36" s="30"/>
      <c r="UHX36" s="30"/>
      <c r="UHY36" s="30"/>
      <c r="UHZ36" s="30"/>
      <c r="UIA36" s="30"/>
      <c r="UIB36" s="30"/>
      <c r="UIC36" s="30"/>
      <c r="UID36" s="30"/>
      <c r="UIE36" s="30"/>
      <c r="UIF36" s="30"/>
      <c r="UIG36" s="30"/>
      <c r="UIH36" s="30"/>
      <c r="UII36" s="30"/>
      <c r="UIJ36" s="30"/>
      <c r="UIK36" s="30"/>
      <c r="UIL36" s="30"/>
      <c r="UIM36" s="30"/>
      <c r="UIN36" s="30"/>
      <c r="UIO36" s="30"/>
      <c r="UIP36" s="30"/>
      <c r="UIQ36" s="30"/>
      <c r="UIR36" s="30"/>
      <c r="UIS36" s="30"/>
      <c r="UIT36" s="30"/>
      <c r="UIU36" s="30"/>
      <c r="UIV36" s="30"/>
      <c r="UIW36" s="30"/>
      <c r="UIX36" s="30"/>
      <c r="UIY36" s="30"/>
      <c r="UIZ36" s="30"/>
      <c r="UJA36" s="30"/>
      <c r="UJB36" s="30"/>
      <c r="UJC36" s="30"/>
      <c r="UJD36" s="30"/>
      <c r="UJE36" s="30"/>
      <c r="UJF36" s="30"/>
      <c r="UJG36" s="30"/>
      <c r="UJH36" s="30"/>
      <c r="UJI36" s="30"/>
      <c r="UJJ36" s="30"/>
      <c r="UJK36" s="30"/>
      <c r="UJL36" s="30"/>
      <c r="UJM36" s="30"/>
      <c r="UJN36" s="30"/>
      <c r="UJO36" s="30"/>
      <c r="UJP36" s="30"/>
      <c r="UJQ36" s="30"/>
      <c r="UJR36" s="30"/>
      <c r="UJS36" s="30"/>
      <c r="UJT36" s="30"/>
      <c r="UJU36" s="30"/>
      <c r="UJV36" s="30"/>
      <c r="UJW36" s="30"/>
      <c r="UJX36" s="30"/>
      <c r="UJY36" s="30"/>
      <c r="UJZ36" s="30"/>
      <c r="UKA36" s="30"/>
      <c r="UKB36" s="30"/>
      <c r="UKC36" s="30"/>
      <c r="UKD36" s="30"/>
      <c r="UKE36" s="30"/>
      <c r="UKF36" s="30"/>
      <c r="UKG36" s="30"/>
      <c r="UKH36" s="30"/>
      <c r="UKI36" s="30"/>
      <c r="UKJ36" s="30"/>
      <c r="UKK36" s="30"/>
      <c r="UKL36" s="30"/>
      <c r="UKM36" s="30"/>
      <c r="UKN36" s="30"/>
      <c r="UKO36" s="30"/>
      <c r="UKP36" s="30"/>
      <c r="UKQ36" s="30"/>
      <c r="UKR36" s="30"/>
      <c r="UKS36" s="30"/>
      <c r="UKT36" s="30"/>
      <c r="UKU36" s="30"/>
      <c r="UKV36" s="30"/>
      <c r="UKW36" s="30"/>
      <c r="UKX36" s="30"/>
      <c r="UKY36" s="30"/>
      <c r="UKZ36" s="30"/>
      <c r="ULA36" s="30"/>
      <c r="ULB36" s="30"/>
      <c r="ULC36" s="30"/>
      <c r="ULD36" s="30"/>
      <c r="ULE36" s="30"/>
      <c r="ULF36" s="30"/>
      <c r="ULG36" s="30"/>
      <c r="ULH36" s="30"/>
      <c r="ULI36" s="30"/>
      <c r="ULJ36" s="30"/>
      <c r="ULK36" s="30"/>
      <c r="ULL36" s="30"/>
      <c r="ULM36" s="30"/>
      <c r="ULN36" s="30"/>
      <c r="ULO36" s="30"/>
      <c r="ULP36" s="30"/>
      <c r="ULQ36" s="30"/>
      <c r="ULR36" s="30"/>
      <c r="ULS36" s="30"/>
      <c r="ULT36" s="30"/>
      <c r="ULU36" s="30"/>
      <c r="ULV36" s="30"/>
      <c r="ULW36" s="30"/>
      <c r="ULX36" s="30"/>
      <c r="ULY36" s="30"/>
      <c r="ULZ36" s="30"/>
      <c r="UMA36" s="30"/>
      <c r="UMB36" s="30"/>
      <c r="UMC36" s="30"/>
      <c r="UMD36" s="30"/>
      <c r="UME36" s="30"/>
      <c r="UMF36" s="30"/>
      <c r="UMG36" s="30"/>
      <c r="UMH36" s="30"/>
      <c r="UMI36" s="30"/>
      <c r="UMJ36" s="30"/>
      <c r="UMK36" s="30"/>
      <c r="UML36" s="30"/>
      <c r="UMM36" s="30"/>
      <c r="UMN36" s="30"/>
      <c r="UMO36" s="30"/>
      <c r="UMP36" s="30"/>
      <c r="UMQ36" s="30"/>
      <c r="UMR36" s="30"/>
      <c r="UMS36" s="30"/>
      <c r="UMT36" s="30"/>
      <c r="UMU36" s="30"/>
      <c r="UMV36" s="30"/>
      <c r="UMW36" s="30"/>
      <c r="UMX36" s="30"/>
      <c r="UMY36" s="30"/>
      <c r="UMZ36" s="30"/>
      <c r="UNA36" s="30"/>
      <c r="UNB36" s="30"/>
      <c r="UNC36" s="30"/>
      <c r="UND36" s="30"/>
      <c r="UNE36" s="30"/>
      <c r="UNF36" s="30"/>
      <c r="UNG36" s="30"/>
      <c r="UNH36" s="30"/>
      <c r="UNI36" s="30"/>
      <c r="UNJ36" s="30"/>
      <c r="UNK36" s="30"/>
      <c r="UNL36" s="30"/>
      <c r="UNM36" s="30"/>
      <c r="UNN36" s="30"/>
      <c r="UNO36" s="30"/>
      <c r="UNP36" s="30"/>
      <c r="UNQ36" s="30"/>
      <c r="UNR36" s="30"/>
      <c r="UNS36" s="30"/>
      <c r="UNT36" s="30"/>
      <c r="UNU36" s="30"/>
      <c r="UNV36" s="30"/>
      <c r="UNW36" s="30"/>
      <c r="UNX36" s="30"/>
      <c r="UNY36" s="30"/>
      <c r="UNZ36" s="30"/>
      <c r="UOA36" s="30"/>
      <c r="UOB36" s="30"/>
      <c r="UOC36" s="30"/>
      <c r="UOD36" s="30"/>
      <c r="UOE36" s="30"/>
      <c r="UOF36" s="30"/>
      <c r="UOG36" s="30"/>
      <c r="UOH36" s="30"/>
      <c r="UOI36" s="30"/>
      <c r="UOJ36" s="30"/>
      <c r="UOK36" s="30"/>
      <c r="UOL36" s="30"/>
      <c r="UOM36" s="30"/>
      <c r="UON36" s="30"/>
      <c r="UOO36" s="30"/>
      <c r="UOP36" s="30"/>
      <c r="UOQ36" s="30"/>
      <c r="UOR36" s="30"/>
      <c r="UOS36" s="30"/>
      <c r="UOT36" s="30"/>
      <c r="UOU36" s="30"/>
      <c r="UOV36" s="30"/>
      <c r="UOW36" s="30"/>
      <c r="UOX36" s="30"/>
      <c r="UOY36" s="30"/>
      <c r="UOZ36" s="30"/>
      <c r="UPA36" s="30"/>
      <c r="UPB36" s="30"/>
      <c r="UPC36" s="30"/>
      <c r="UPD36" s="30"/>
      <c r="UPE36" s="30"/>
      <c r="UPF36" s="30"/>
      <c r="UPG36" s="30"/>
      <c r="UPH36" s="30"/>
      <c r="UPI36" s="30"/>
      <c r="UPJ36" s="30"/>
      <c r="UPK36" s="30"/>
      <c r="UPL36" s="30"/>
      <c r="UPM36" s="30"/>
      <c r="UPN36" s="30"/>
      <c r="UPO36" s="30"/>
      <c r="UPP36" s="30"/>
      <c r="UPQ36" s="30"/>
      <c r="UPR36" s="30"/>
      <c r="UPS36" s="30"/>
      <c r="UPT36" s="30"/>
      <c r="UPU36" s="30"/>
      <c r="UPV36" s="30"/>
      <c r="UPW36" s="30"/>
      <c r="UPX36" s="30"/>
      <c r="UPY36" s="30"/>
      <c r="UPZ36" s="30"/>
      <c r="UQA36" s="30"/>
      <c r="UQB36" s="30"/>
      <c r="UQC36" s="30"/>
      <c r="UQD36" s="30"/>
      <c r="UQE36" s="30"/>
      <c r="UQF36" s="30"/>
      <c r="UQG36" s="30"/>
      <c r="UQH36" s="30"/>
      <c r="UQI36" s="30"/>
      <c r="UQJ36" s="30"/>
      <c r="UQK36" s="30"/>
      <c r="UQL36" s="30"/>
      <c r="UQM36" s="30"/>
      <c r="UQN36" s="30"/>
      <c r="UQO36" s="30"/>
      <c r="UQP36" s="30"/>
      <c r="UQQ36" s="30"/>
      <c r="UQR36" s="30"/>
      <c r="UQS36" s="30"/>
      <c r="UQT36" s="30"/>
      <c r="UQU36" s="30"/>
      <c r="UQV36" s="30"/>
      <c r="UQW36" s="30"/>
      <c r="UQX36" s="30"/>
      <c r="UQY36" s="30"/>
      <c r="UQZ36" s="30"/>
      <c r="URA36" s="30"/>
      <c r="URB36" s="30"/>
      <c r="URC36" s="30"/>
      <c r="URD36" s="30"/>
      <c r="URE36" s="30"/>
      <c r="URF36" s="30"/>
      <c r="URG36" s="30"/>
      <c r="URH36" s="30"/>
      <c r="URI36" s="30"/>
      <c r="URJ36" s="30"/>
      <c r="URK36" s="30"/>
      <c r="URL36" s="30"/>
      <c r="URM36" s="30"/>
      <c r="URN36" s="30"/>
      <c r="URO36" s="30"/>
      <c r="URP36" s="30"/>
      <c r="URQ36" s="30"/>
      <c r="URR36" s="30"/>
      <c r="URS36" s="30"/>
      <c r="URT36" s="30"/>
      <c r="URU36" s="30"/>
      <c r="URV36" s="30"/>
      <c r="URW36" s="30"/>
      <c r="URX36" s="30"/>
      <c r="URY36" s="30"/>
      <c r="URZ36" s="30"/>
      <c r="USA36" s="30"/>
      <c r="USB36" s="30"/>
      <c r="USC36" s="30"/>
      <c r="USD36" s="30"/>
      <c r="USE36" s="30"/>
      <c r="USF36" s="30"/>
      <c r="USG36" s="30"/>
      <c r="USH36" s="30"/>
      <c r="USI36" s="30"/>
      <c r="USJ36" s="30"/>
      <c r="USK36" s="30"/>
      <c r="USL36" s="30"/>
      <c r="USM36" s="30"/>
      <c r="USN36" s="30"/>
      <c r="USO36" s="30"/>
      <c r="USP36" s="30"/>
      <c r="USQ36" s="30"/>
      <c r="USR36" s="30"/>
      <c r="USS36" s="30"/>
      <c r="UST36" s="30"/>
      <c r="USU36" s="30"/>
      <c r="USV36" s="30"/>
      <c r="USW36" s="30"/>
      <c r="USX36" s="30"/>
      <c r="USY36" s="30"/>
      <c r="USZ36" s="30"/>
      <c r="UTA36" s="30"/>
      <c r="UTB36" s="30"/>
      <c r="UTC36" s="30"/>
      <c r="UTD36" s="30"/>
      <c r="UTE36" s="30"/>
      <c r="UTF36" s="30"/>
      <c r="UTG36" s="30"/>
      <c r="UTH36" s="30"/>
      <c r="UTI36" s="30"/>
      <c r="UTJ36" s="30"/>
      <c r="UTK36" s="30"/>
      <c r="UTL36" s="30"/>
      <c r="UTM36" s="30"/>
      <c r="UTN36" s="30"/>
      <c r="UTO36" s="30"/>
      <c r="UTP36" s="30"/>
      <c r="UTQ36" s="30"/>
      <c r="UTR36" s="30"/>
      <c r="UTS36" s="30"/>
      <c r="UTT36" s="30"/>
      <c r="UTU36" s="30"/>
      <c r="UTV36" s="30"/>
      <c r="UTW36" s="30"/>
      <c r="UTX36" s="30"/>
      <c r="UTY36" s="30"/>
      <c r="UTZ36" s="30"/>
      <c r="UUA36" s="30"/>
      <c r="UUB36" s="30"/>
      <c r="UUC36" s="30"/>
      <c r="UUD36" s="30"/>
      <c r="UUE36" s="30"/>
      <c r="UUF36" s="30"/>
      <c r="UUG36" s="30"/>
      <c r="UUH36" s="30"/>
      <c r="UUI36" s="30"/>
      <c r="UUJ36" s="30"/>
      <c r="UUK36" s="30"/>
      <c r="UUL36" s="30"/>
      <c r="UUM36" s="30"/>
      <c r="UUN36" s="30"/>
      <c r="UUO36" s="30"/>
      <c r="UUP36" s="30"/>
      <c r="UUQ36" s="30"/>
      <c r="UUR36" s="30"/>
      <c r="UUS36" s="30"/>
      <c r="UUT36" s="30"/>
      <c r="UUU36" s="30"/>
      <c r="UUV36" s="30"/>
      <c r="UUW36" s="30"/>
      <c r="UUX36" s="30"/>
      <c r="UUY36" s="30"/>
      <c r="UUZ36" s="30"/>
      <c r="UVA36" s="30"/>
      <c r="UVB36" s="30"/>
      <c r="UVC36" s="30"/>
      <c r="UVD36" s="30"/>
      <c r="UVE36" s="30"/>
      <c r="UVF36" s="30"/>
      <c r="UVG36" s="30"/>
      <c r="UVH36" s="30"/>
      <c r="UVI36" s="30"/>
      <c r="UVJ36" s="30"/>
      <c r="UVK36" s="30"/>
      <c r="UVL36" s="30"/>
      <c r="UVM36" s="30"/>
      <c r="UVN36" s="30"/>
      <c r="UVO36" s="30"/>
      <c r="UVP36" s="30"/>
      <c r="UVQ36" s="30"/>
      <c r="UVR36" s="30"/>
      <c r="UVS36" s="30"/>
      <c r="UVT36" s="30"/>
      <c r="UVU36" s="30"/>
      <c r="UVV36" s="30"/>
      <c r="UVW36" s="30"/>
      <c r="UVX36" s="30"/>
      <c r="UVY36" s="30"/>
      <c r="UVZ36" s="30"/>
      <c r="UWA36" s="30"/>
      <c r="UWB36" s="30"/>
      <c r="UWC36" s="30"/>
      <c r="UWD36" s="30"/>
      <c r="UWE36" s="30"/>
      <c r="UWF36" s="30"/>
      <c r="UWG36" s="30"/>
      <c r="UWH36" s="30"/>
      <c r="UWI36" s="30"/>
      <c r="UWJ36" s="30"/>
      <c r="UWK36" s="30"/>
      <c r="UWL36" s="30"/>
      <c r="UWM36" s="30"/>
      <c r="UWN36" s="30"/>
      <c r="UWO36" s="30"/>
      <c r="UWP36" s="30"/>
      <c r="UWQ36" s="30"/>
      <c r="UWR36" s="30"/>
      <c r="UWS36" s="30"/>
      <c r="UWT36" s="30"/>
      <c r="UWU36" s="30"/>
      <c r="UWV36" s="30"/>
      <c r="UWW36" s="30"/>
      <c r="UWX36" s="30"/>
      <c r="UWY36" s="30"/>
      <c r="UWZ36" s="30"/>
      <c r="UXA36" s="30"/>
      <c r="UXB36" s="30"/>
      <c r="UXC36" s="30"/>
      <c r="UXD36" s="30"/>
      <c r="UXE36" s="30"/>
      <c r="UXF36" s="30"/>
      <c r="UXG36" s="30"/>
      <c r="UXH36" s="30"/>
      <c r="UXI36" s="30"/>
      <c r="UXJ36" s="30"/>
      <c r="UXK36" s="30"/>
      <c r="UXL36" s="30"/>
      <c r="UXM36" s="30"/>
      <c r="UXN36" s="30"/>
      <c r="UXO36" s="30"/>
      <c r="UXP36" s="30"/>
      <c r="UXQ36" s="30"/>
      <c r="UXR36" s="30"/>
      <c r="UXS36" s="30"/>
      <c r="UXT36" s="30"/>
      <c r="UXU36" s="30"/>
      <c r="UXV36" s="30"/>
      <c r="UXW36" s="30"/>
      <c r="UXX36" s="30"/>
      <c r="UXY36" s="30"/>
      <c r="UXZ36" s="30"/>
      <c r="UYA36" s="30"/>
      <c r="UYB36" s="30"/>
      <c r="UYC36" s="30"/>
      <c r="UYD36" s="30"/>
      <c r="UYE36" s="30"/>
      <c r="UYF36" s="30"/>
      <c r="UYG36" s="30"/>
      <c r="UYH36" s="30"/>
      <c r="UYI36" s="30"/>
      <c r="UYJ36" s="30"/>
      <c r="UYK36" s="30"/>
      <c r="UYL36" s="30"/>
      <c r="UYM36" s="30"/>
      <c r="UYN36" s="30"/>
      <c r="UYO36" s="30"/>
      <c r="UYP36" s="30"/>
      <c r="UYQ36" s="30"/>
      <c r="UYR36" s="30"/>
      <c r="UYS36" s="30"/>
      <c r="UYT36" s="30"/>
      <c r="UYU36" s="30"/>
      <c r="UYV36" s="30"/>
      <c r="UYW36" s="30"/>
      <c r="UYX36" s="30"/>
      <c r="UYY36" s="30"/>
      <c r="UYZ36" s="30"/>
      <c r="UZA36" s="30"/>
      <c r="UZB36" s="30"/>
      <c r="UZC36" s="30"/>
      <c r="UZD36" s="30"/>
      <c r="UZE36" s="30"/>
      <c r="UZF36" s="30"/>
      <c r="UZG36" s="30"/>
      <c r="UZH36" s="30"/>
      <c r="UZI36" s="30"/>
      <c r="UZJ36" s="30"/>
      <c r="UZK36" s="30"/>
      <c r="UZL36" s="30"/>
      <c r="UZM36" s="30"/>
      <c r="UZN36" s="30"/>
      <c r="UZO36" s="30"/>
      <c r="UZP36" s="30"/>
      <c r="UZQ36" s="30"/>
      <c r="UZR36" s="30"/>
      <c r="UZS36" s="30"/>
      <c r="UZT36" s="30"/>
      <c r="UZU36" s="30"/>
      <c r="UZV36" s="30"/>
      <c r="UZW36" s="30"/>
      <c r="UZX36" s="30"/>
      <c r="UZY36" s="30"/>
      <c r="UZZ36" s="30"/>
      <c r="VAA36" s="30"/>
      <c r="VAB36" s="30"/>
      <c r="VAC36" s="30"/>
      <c r="VAD36" s="30"/>
      <c r="VAE36" s="30"/>
      <c r="VAF36" s="30"/>
      <c r="VAG36" s="30"/>
      <c r="VAH36" s="30"/>
      <c r="VAI36" s="30"/>
      <c r="VAJ36" s="30"/>
      <c r="VAK36" s="30"/>
      <c r="VAL36" s="30"/>
      <c r="VAM36" s="30"/>
      <c r="VAN36" s="30"/>
      <c r="VAO36" s="30"/>
      <c r="VAP36" s="30"/>
      <c r="VAQ36" s="30"/>
      <c r="VAR36" s="30"/>
      <c r="VAS36" s="30"/>
      <c r="VAT36" s="30"/>
      <c r="VAU36" s="30"/>
      <c r="VAV36" s="30"/>
      <c r="VAW36" s="30"/>
      <c r="VAX36" s="30"/>
      <c r="VAY36" s="30"/>
      <c r="VAZ36" s="30"/>
      <c r="VBA36" s="30"/>
      <c r="VBB36" s="30"/>
      <c r="VBC36" s="30"/>
      <c r="VBD36" s="30"/>
      <c r="VBE36" s="30"/>
      <c r="VBF36" s="30"/>
      <c r="VBG36" s="30"/>
      <c r="VBH36" s="30"/>
      <c r="VBI36" s="30"/>
      <c r="VBJ36" s="30"/>
      <c r="VBK36" s="30"/>
      <c r="VBL36" s="30"/>
      <c r="VBM36" s="30"/>
      <c r="VBN36" s="30"/>
      <c r="VBO36" s="30"/>
      <c r="VBP36" s="30"/>
      <c r="VBQ36" s="30"/>
      <c r="VBR36" s="30"/>
      <c r="VBS36" s="30"/>
      <c r="VBT36" s="30"/>
      <c r="VBU36" s="30"/>
      <c r="VBV36" s="30"/>
      <c r="VBW36" s="30"/>
      <c r="VBX36" s="30"/>
      <c r="VBY36" s="30"/>
      <c r="VBZ36" s="30"/>
      <c r="VCA36" s="30"/>
      <c r="VCB36" s="30"/>
      <c r="VCC36" s="30"/>
      <c r="VCD36" s="30"/>
      <c r="VCE36" s="30"/>
      <c r="VCF36" s="30"/>
      <c r="VCG36" s="30"/>
      <c r="VCH36" s="30"/>
      <c r="VCI36" s="30"/>
      <c r="VCJ36" s="30"/>
      <c r="VCK36" s="30"/>
      <c r="VCL36" s="30"/>
      <c r="VCM36" s="30"/>
      <c r="VCN36" s="30"/>
      <c r="VCO36" s="30"/>
      <c r="VCP36" s="30"/>
      <c r="VCQ36" s="30"/>
      <c r="VCR36" s="30"/>
      <c r="VCS36" s="30"/>
      <c r="VCT36" s="30"/>
      <c r="VCU36" s="30"/>
      <c r="VCV36" s="30"/>
      <c r="VCW36" s="30"/>
      <c r="VCX36" s="30"/>
      <c r="VCY36" s="30"/>
      <c r="VCZ36" s="30"/>
      <c r="VDA36" s="30"/>
      <c r="VDB36" s="30"/>
      <c r="VDC36" s="30"/>
      <c r="VDD36" s="30"/>
      <c r="VDE36" s="30"/>
      <c r="VDF36" s="30"/>
      <c r="VDG36" s="30"/>
      <c r="VDH36" s="30"/>
      <c r="VDI36" s="30"/>
      <c r="VDJ36" s="30"/>
      <c r="VDK36" s="30"/>
      <c r="VDL36" s="30"/>
      <c r="VDM36" s="30"/>
      <c r="VDN36" s="30"/>
      <c r="VDO36" s="30"/>
      <c r="VDP36" s="30"/>
      <c r="VDQ36" s="30"/>
      <c r="VDR36" s="30"/>
      <c r="VDS36" s="30"/>
      <c r="VDT36" s="30"/>
      <c r="VDU36" s="30"/>
      <c r="VDV36" s="30"/>
      <c r="VDW36" s="30"/>
      <c r="VDX36" s="30"/>
      <c r="VDY36" s="30"/>
      <c r="VDZ36" s="30"/>
      <c r="VEA36" s="30"/>
      <c r="VEB36" s="30"/>
      <c r="VEC36" s="30"/>
      <c r="VED36" s="30"/>
      <c r="VEE36" s="30"/>
      <c r="VEF36" s="30"/>
      <c r="VEG36" s="30"/>
      <c r="VEH36" s="30"/>
      <c r="VEI36" s="30"/>
      <c r="VEJ36" s="30"/>
      <c r="VEK36" s="30"/>
      <c r="VEL36" s="30"/>
      <c r="VEM36" s="30"/>
      <c r="VEN36" s="30"/>
      <c r="VEO36" s="30"/>
      <c r="VEP36" s="30"/>
      <c r="VEQ36" s="30"/>
      <c r="VER36" s="30"/>
      <c r="VES36" s="30"/>
      <c r="VET36" s="30"/>
      <c r="VEU36" s="30"/>
      <c r="VEV36" s="30"/>
      <c r="VEW36" s="30"/>
      <c r="VEX36" s="30"/>
      <c r="VEY36" s="30"/>
      <c r="VEZ36" s="30"/>
      <c r="VFA36" s="30"/>
      <c r="VFB36" s="30"/>
      <c r="VFC36" s="30"/>
      <c r="VFD36" s="30"/>
      <c r="VFE36" s="30"/>
      <c r="VFF36" s="30"/>
      <c r="VFG36" s="30"/>
      <c r="VFH36" s="30"/>
      <c r="VFI36" s="30"/>
      <c r="VFJ36" s="30"/>
      <c r="VFK36" s="30"/>
      <c r="VFL36" s="30"/>
      <c r="VFM36" s="30"/>
      <c r="VFN36" s="30"/>
      <c r="VFO36" s="30"/>
      <c r="VFP36" s="30"/>
      <c r="VFQ36" s="30"/>
      <c r="VFR36" s="30"/>
      <c r="VFS36" s="30"/>
      <c r="VFT36" s="30"/>
      <c r="VFU36" s="30"/>
      <c r="VFV36" s="30"/>
      <c r="VFW36" s="30"/>
      <c r="VFX36" s="30"/>
      <c r="VFY36" s="30"/>
      <c r="VFZ36" s="30"/>
      <c r="VGA36" s="30"/>
      <c r="VGB36" s="30"/>
      <c r="VGC36" s="30"/>
      <c r="VGD36" s="30"/>
      <c r="VGE36" s="30"/>
      <c r="VGF36" s="30"/>
      <c r="VGG36" s="30"/>
      <c r="VGH36" s="30"/>
      <c r="VGI36" s="30"/>
      <c r="VGJ36" s="30"/>
      <c r="VGK36" s="30"/>
      <c r="VGL36" s="30"/>
      <c r="VGM36" s="30"/>
      <c r="VGN36" s="30"/>
      <c r="VGO36" s="30"/>
      <c r="VGP36" s="30"/>
      <c r="VGQ36" s="30"/>
      <c r="VGR36" s="30"/>
      <c r="VGS36" s="30"/>
      <c r="VGT36" s="30"/>
      <c r="VGU36" s="30"/>
      <c r="VGV36" s="30"/>
      <c r="VGW36" s="30"/>
      <c r="VGX36" s="30"/>
      <c r="VGY36" s="30"/>
      <c r="VGZ36" s="30"/>
      <c r="VHA36" s="30"/>
      <c r="VHB36" s="30"/>
      <c r="VHC36" s="30"/>
      <c r="VHD36" s="30"/>
      <c r="VHE36" s="30"/>
      <c r="VHF36" s="30"/>
      <c r="VHG36" s="30"/>
      <c r="VHH36" s="30"/>
      <c r="VHI36" s="30"/>
      <c r="VHJ36" s="30"/>
      <c r="VHK36" s="30"/>
      <c r="VHL36" s="30"/>
      <c r="VHM36" s="30"/>
      <c r="VHN36" s="30"/>
      <c r="VHO36" s="30"/>
      <c r="VHP36" s="30"/>
      <c r="VHQ36" s="30"/>
      <c r="VHR36" s="30"/>
      <c r="VHS36" s="30"/>
      <c r="VHT36" s="30"/>
      <c r="VHU36" s="30"/>
      <c r="VHV36" s="30"/>
      <c r="VHW36" s="30"/>
      <c r="VHX36" s="30"/>
      <c r="VHY36" s="30"/>
      <c r="VHZ36" s="30"/>
      <c r="VIA36" s="30"/>
      <c r="VIB36" s="30"/>
      <c r="VIC36" s="30"/>
      <c r="VID36" s="30"/>
      <c r="VIE36" s="30"/>
      <c r="VIF36" s="30"/>
      <c r="VIG36" s="30"/>
      <c r="VIH36" s="30"/>
      <c r="VII36" s="30"/>
      <c r="VIJ36" s="30"/>
      <c r="VIK36" s="30"/>
      <c r="VIL36" s="30"/>
      <c r="VIM36" s="30"/>
      <c r="VIN36" s="30"/>
      <c r="VIO36" s="30"/>
      <c r="VIP36" s="30"/>
      <c r="VIQ36" s="30"/>
      <c r="VIR36" s="30"/>
      <c r="VIS36" s="30"/>
      <c r="VIT36" s="30"/>
      <c r="VIU36" s="30"/>
      <c r="VIV36" s="30"/>
      <c r="VIW36" s="30"/>
      <c r="VIX36" s="30"/>
      <c r="VIY36" s="30"/>
      <c r="VIZ36" s="30"/>
      <c r="VJA36" s="30"/>
      <c r="VJB36" s="30"/>
      <c r="VJC36" s="30"/>
      <c r="VJD36" s="30"/>
      <c r="VJE36" s="30"/>
      <c r="VJF36" s="30"/>
      <c r="VJG36" s="30"/>
      <c r="VJH36" s="30"/>
      <c r="VJI36" s="30"/>
      <c r="VJJ36" s="30"/>
      <c r="VJK36" s="30"/>
      <c r="VJL36" s="30"/>
      <c r="VJM36" s="30"/>
      <c r="VJN36" s="30"/>
      <c r="VJO36" s="30"/>
      <c r="VJP36" s="30"/>
      <c r="VJQ36" s="30"/>
      <c r="VJR36" s="30"/>
      <c r="VJS36" s="30"/>
      <c r="VJT36" s="30"/>
      <c r="VJU36" s="30"/>
      <c r="VJV36" s="30"/>
      <c r="VJW36" s="30"/>
      <c r="VJX36" s="30"/>
      <c r="VJY36" s="30"/>
      <c r="VJZ36" s="30"/>
      <c r="VKA36" s="30"/>
      <c r="VKB36" s="30"/>
      <c r="VKC36" s="30"/>
      <c r="VKD36" s="30"/>
      <c r="VKE36" s="30"/>
      <c r="VKF36" s="30"/>
      <c r="VKG36" s="30"/>
      <c r="VKH36" s="30"/>
      <c r="VKI36" s="30"/>
      <c r="VKJ36" s="30"/>
      <c r="VKK36" s="30"/>
      <c r="VKL36" s="30"/>
      <c r="VKM36" s="30"/>
      <c r="VKN36" s="30"/>
      <c r="VKO36" s="30"/>
      <c r="VKP36" s="30"/>
      <c r="VKQ36" s="30"/>
      <c r="VKR36" s="30"/>
      <c r="VKS36" s="30"/>
      <c r="VKT36" s="30"/>
      <c r="VKU36" s="30"/>
      <c r="VKV36" s="30"/>
      <c r="VKW36" s="30"/>
      <c r="VKX36" s="30"/>
      <c r="VKY36" s="30"/>
      <c r="VKZ36" s="30"/>
      <c r="VLA36" s="30"/>
      <c r="VLB36" s="30"/>
      <c r="VLC36" s="30"/>
      <c r="VLD36" s="30"/>
      <c r="VLE36" s="30"/>
      <c r="VLF36" s="30"/>
      <c r="VLG36" s="30"/>
      <c r="VLH36" s="30"/>
      <c r="VLI36" s="30"/>
      <c r="VLJ36" s="30"/>
      <c r="VLK36" s="30"/>
      <c r="VLL36" s="30"/>
      <c r="VLM36" s="30"/>
      <c r="VLN36" s="30"/>
      <c r="VLO36" s="30"/>
      <c r="VLP36" s="30"/>
      <c r="VLQ36" s="30"/>
      <c r="VLR36" s="30"/>
      <c r="VLS36" s="30"/>
      <c r="VLT36" s="30"/>
      <c r="VLU36" s="30"/>
      <c r="VLV36" s="30"/>
      <c r="VLW36" s="30"/>
      <c r="VLX36" s="30"/>
      <c r="VLY36" s="30"/>
      <c r="VLZ36" s="30"/>
      <c r="VMA36" s="30"/>
      <c r="VMB36" s="30"/>
      <c r="VMC36" s="30"/>
      <c r="VMD36" s="30"/>
      <c r="VME36" s="30"/>
      <c r="VMF36" s="30"/>
      <c r="VMG36" s="30"/>
      <c r="VMH36" s="30"/>
      <c r="VMI36" s="30"/>
      <c r="VMJ36" s="30"/>
      <c r="VMK36" s="30"/>
      <c r="VML36" s="30"/>
      <c r="VMM36" s="30"/>
      <c r="VMN36" s="30"/>
      <c r="VMO36" s="30"/>
      <c r="VMP36" s="30"/>
      <c r="VMQ36" s="30"/>
      <c r="VMR36" s="30"/>
      <c r="VMS36" s="30"/>
      <c r="VMT36" s="30"/>
      <c r="VMU36" s="30"/>
      <c r="VMV36" s="30"/>
      <c r="VMW36" s="30"/>
      <c r="VMX36" s="30"/>
      <c r="VMY36" s="30"/>
      <c r="VMZ36" s="30"/>
      <c r="VNA36" s="30"/>
      <c r="VNB36" s="30"/>
      <c r="VNC36" s="30"/>
      <c r="VND36" s="30"/>
      <c r="VNE36" s="30"/>
      <c r="VNF36" s="30"/>
      <c r="VNG36" s="30"/>
      <c r="VNH36" s="30"/>
      <c r="VNI36" s="30"/>
      <c r="VNJ36" s="30"/>
      <c r="VNK36" s="30"/>
      <c r="VNL36" s="30"/>
      <c r="VNM36" s="30"/>
      <c r="VNN36" s="30"/>
      <c r="VNO36" s="30"/>
      <c r="VNP36" s="30"/>
      <c r="VNQ36" s="30"/>
      <c r="VNR36" s="30"/>
      <c r="VNS36" s="30"/>
      <c r="VNT36" s="30"/>
      <c r="VNU36" s="30"/>
      <c r="VNV36" s="30"/>
      <c r="VNW36" s="30"/>
      <c r="VNX36" s="30"/>
      <c r="VNY36" s="30"/>
      <c r="VNZ36" s="30"/>
      <c r="VOA36" s="30"/>
      <c r="VOB36" s="30"/>
      <c r="VOC36" s="30"/>
      <c r="VOD36" s="30"/>
      <c r="VOE36" s="30"/>
      <c r="VOF36" s="30"/>
      <c r="VOG36" s="30"/>
      <c r="VOH36" s="30"/>
      <c r="VOI36" s="30"/>
      <c r="VOJ36" s="30"/>
      <c r="VOK36" s="30"/>
      <c r="VOL36" s="30"/>
      <c r="VOM36" s="30"/>
      <c r="VON36" s="30"/>
      <c r="VOO36" s="30"/>
      <c r="VOP36" s="30"/>
      <c r="VOQ36" s="30"/>
      <c r="VOR36" s="30"/>
      <c r="VOS36" s="30"/>
      <c r="VOT36" s="30"/>
      <c r="VOU36" s="30"/>
      <c r="VOV36" s="30"/>
      <c r="VOW36" s="30"/>
      <c r="VOX36" s="30"/>
      <c r="VOY36" s="30"/>
      <c r="VOZ36" s="30"/>
      <c r="VPA36" s="30"/>
      <c r="VPB36" s="30"/>
      <c r="VPC36" s="30"/>
      <c r="VPD36" s="30"/>
      <c r="VPE36" s="30"/>
      <c r="VPF36" s="30"/>
      <c r="VPG36" s="30"/>
      <c r="VPH36" s="30"/>
      <c r="VPI36" s="30"/>
      <c r="VPJ36" s="30"/>
      <c r="VPK36" s="30"/>
      <c r="VPL36" s="30"/>
      <c r="VPM36" s="30"/>
      <c r="VPN36" s="30"/>
      <c r="VPO36" s="30"/>
      <c r="VPP36" s="30"/>
      <c r="VPQ36" s="30"/>
      <c r="VPR36" s="30"/>
      <c r="VPS36" s="30"/>
      <c r="VPT36" s="30"/>
      <c r="VPU36" s="30"/>
      <c r="VPV36" s="30"/>
      <c r="VPW36" s="30"/>
      <c r="VPX36" s="30"/>
      <c r="VPY36" s="30"/>
      <c r="VPZ36" s="30"/>
      <c r="VQA36" s="30"/>
      <c r="VQB36" s="30"/>
      <c r="VQC36" s="30"/>
      <c r="VQD36" s="30"/>
      <c r="VQE36" s="30"/>
      <c r="VQF36" s="30"/>
      <c r="VQG36" s="30"/>
      <c r="VQH36" s="30"/>
      <c r="VQI36" s="30"/>
      <c r="VQJ36" s="30"/>
      <c r="VQK36" s="30"/>
      <c r="VQL36" s="30"/>
      <c r="VQM36" s="30"/>
      <c r="VQN36" s="30"/>
      <c r="VQO36" s="30"/>
      <c r="VQP36" s="30"/>
      <c r="VQQ36" s="30"/>
      <c r="VQR36" s="30"/>
      <c r="VQS36" s="30"/>
      <c r="VQT36" s="30"/>
      <c r="VQU36" s="30"/>
      <c r="VQV36" s="30"/>
      <c r="VQW36" s="30"/>
      <c r="VQX36" s="30"/>
      <c r="VQY36" s="30"/>
      <c r="VQZ36" s="30"/>
      <c r="VRA36" s="30"/>
      <c r="VRB36" s="30"/>
      <c r="VRC36" s="30"/>
      <c r="VRD36" s="30"/>
      <c r="VRE36" s="30"/>
      <c r="VRF36" s="30"/>
      <c r="VRG36" s="30"/>
      <c r="VRH36" s="30"/>
      <c r="VRI36" s="30"/>
      <c r="VRJ36" s="30"/>
      <c r="VRK36" s="30"/>
      <c r="VRL36" s="30"/>
      <c r="VRM36" s="30"/>
      <c r="VRN36" s="30"/>
      <c r="VRO36" s="30"/>
      <c r="VRP36" s="30"/>
      <c r="VRQ36" s="30"/>
      <c r="VRR36" s="30"/>
      <c r="VRS36" s="30"/>
      <c r="VRT36" s="30"/>
      <c r="VRU36" s="30"/>
      <c r="VRV36" s="30"/>
      <c r="VRW36" s="30"/>
      <c r="VRX36" s="30"/>
      <c r="VRY36" s="30"/>
      <c r="VRZ36" s="30"/>
      <c r="VSA36" s="30"/>
      <c r="VSB36" s="30"/>
      <c r="VSC36" s="30"/>
      <c r="VSD36" s="30"/>
      <c r="VSE36" s="30"/>
      <c r="VSF36" s="30"/>
      <c r="VSG36" s="30"/>
      <c r="VSH36" s="30"/>
      <c r="VSI36" s="30"/>
      <c r="VSJ36" s="30"/>
      <c r="VSK36" s="30"/>
      <c r="VSL36" s="30"/>
      <c r="VSM36" s="30"/>
      <c r="VSN36" s="30"/>
      <c r="VSO36" s="30"/>
      <c r="VSP36" s="30"/>
      <c r="VSQ36" s="30"/>
      <c r="VSR36" s="30"/>
      <c r="VSS36" s="30"/>
      <c r="VST36" s="30"/>
      <c r="VSU36" s="30"/>
      <c r="VSV36" s="30"/>
      <c r="VSW36" s="30"/>
      <c r="VSX36" s="30"/>
      <c r="VSY36" s="30"/>
      <c r="VSZ36" s="30"/>
      <c r="VTA36" s="30"/>
      <c r="VTB36" s="30"/>
      <c r="VTC36" s="30"/>
      <c r="VTD36" s="30"/>
      <c r="VTE36" s="30"/>
      <c r="VTF36" s="30"/>
      <c r="VTG36" s="30"/>
      <c r="VTH36" s="30"/>
      <c r="VTI36" s="30"/>
      <c r="VTJ36" s="30"/>
      <c r="VTK36" s="30"/>
      <c r="VTL36" s="30"/>
      <c r="VTM36" s="30"/>
      <c r="VTN36" s="30"/>
      <c r="VTO36" s="30"/>
      <c r="VTP36" s="30"/>
      <c r="VTQ36" s="30"/>
      <c r="VTR36" s="30"/>
      <c r="VTS36" s="30"/>
      <c r="VTT36" s="30"/>
      <c r="VTU36" s="30"/>
      <c r="VTV36" s="30"/>
      <c r="VTW36" s="30"/>
      <c r="VTX36" s="30"/>
      <c r="VTY36" s="30"/>
      <c r="VTZ36" s="30"/>
      <c r="VUA36" s="30"/>
      <c r="VUB36" s="30"/>
      <c r="VUC36" s="30"/>
      <c r="VUD36" s="30"/>
      <c r="VUE36" s="30"/>
      <c r="VUF36" s="30"/>
      <c r="VUG36" s="30"/>
      <c r="VUH36" s="30"/>
      <c r="VUI36" s="30"/>
      <c r="VUJ36" s="30"/>
      <c r="VUK36" s="30"/>
      <c r="VUL36" s="30"/>
      <c r="VUM36" s="30"/>
      <c r="VUN36" s="30"/>
      <c r="VUO36" s="30"/>
      <c r="VUP36" s="30"/>
      <c r="VUQ36" s="30"/>
      <c r="VUR36" s="30"/>
      <c r="VUS36" s="30"/>
      <c r="VUT36" s="30"/>
      <c r="VUU36" s="30"/>
      <c r="VUV36" s="30"/>
      <c r="VUW36" s="30"/>
      <c r="VUX36" s="30"/>
      <c r="VUY36" s="30"/>
      <c r="VUZ36" s="30"/>
      <c r="VVA36" s="30"/>
      <c r="VVB36" s="30"/>
      <c r="VVC36" s="30"/>
      <c r="VVD36" s="30"/>
      <c r="VVE36" s="30"/>
      <c r="VVF36" s="30"/>
      <c r="VVG36" s="30"/>
      <c r="VVH36" s="30"/>
      <c r="VVI36" s="30"/>
      <c r="VVJ36" s="30"/>
      <c r="VVK36" s="30"/>
      <c r="VVL36" s="30"/>
      <c r="VVM36" s="30"/>
      <c r="VVN36" s="30"/>
      <c r="VVO36" s="30"/>
      <c r="VVP36" s="30"/>
      <c r="VVQ36" s="30"/>
      <c r="VVR36" s="30"/>
      <c r="VVS36" s="30"/>
      <c r="VVT36" s="30"/>
      <c r="VVU36" s="30"/>
      <c r="VVV36" s="30"/>
      <c r="VVW36" s="30"/>
      <c r="VVX36" s="30"/>
      <c r="VVY36" s="30"/>
      <c r="VVZ36" s="30"/>
      <c r="VWA36" s="30"/>
      <c r="VWB36" s="30"/>
      <c r="VWC36" s="30"/>
      <c r="VWD36" s="30"/>
      <c r="VWE36" s="30"/>
      <c r="VWF36" s="30"/>
      <c r="VWG36" s="30"/>
      <c r="VWH36" s="30"/>
      <c r="VWI36" s="30"/>
      <c r="VWJ36" s="30"/>
      <c r="VWK36" s="30"/>
      <c r="VWL36" s="30"/>
      <c r="VWM36" s="30"/>
      <c r="VWN36" s="30"/>
      <c r="VWO36" s="30"/>
      <c r="VWP36" s="30"/>
      <c r="VWQ36" s="30"/>
      <c r="VWR36" s="30"/>
      <c r="VWS36" s="30"/>
      <c r="VWT36" s="30"/>
      <c r="VWU36" s="30"/>
      <c r="VWV36" s="30"/>
      <c r="VWW36" s="30"/>
      <c r="VWX36" s="30"/>
      <c r="VWY36" s="30"/>
      <c r="VWZ36" s="30"/>
      <c r="VXA36" s="30"/>
      <c r="VXB36" s="30"/>
      <c r="VXC36" s="30"/>
      <c r="VXD36" s="30"/>
      <c r="VXE36" s="30"/>
      <c r="VXF36" s="30"/>
      <c r="VXG36" s="30"/>
      <c r="VXH36" s="30"/>
      <c r="VXI36" s="30"/>
      <c r="VXJ36" s="30"/>
      <c r="VXK36" s="30"/>
      <c r="VXL36" s="30"/>
      <c r="VXM36" s="30"/>
      <c r="VXN36" s="30"/>
      <c r="VXO36" s="30"/>
      <c r="VXP36" s="30"/>
      <c r="VXQ36" s="30"/>
      <c r="VXR36" s="30"/>
      <c r="VXS36" s="30"/>
      <c r="VXT36" s="30"/>
      <c r="VXU36" s="30"/>
      <c r="VXV36" s="30"/>
      <c r="VXW36" s="30"/>
      <c r="VXX36" s="30"/>
      <c r="VXY36" s="30"/>
      <c r="VXZ36" s="30"/>
      <c r="VYA36" s="30"/>
      <c r="VYB36" s="30"/>
      <c r="VYC36" s="30"/>
      <c r="VYD36" s="30"/>
      <c r="VYE36" s="30"/>
      <c r="VYF36" s="30"/>
      <c r="VYG36" s="30"/>
      <c r="VYH36" s="30"/>
      <c r="VYI36" s="30"/>
      <c r="VYJ36" s="30"/>
      <c r="VYK36" s="30"/>
      <c r="VYL36" s="30"/>
      <c r="VYM36" s="30"/>
      <c r="VYN36" s="30"/>
      <c r="VYO36" s="30"/>
      <c r="VYP36" s="30"/>
      <c r="VYQ36" s="30"/>
      <c r="VYR36" s="30"/>
      <c r="VYS36" s="30"/>
      <c r="VYT36" s="30"/>
      <c r="VYU36" s="30"/>
      <c r="VYV36" s="30"/>
      <c r="VYW36" s="30"/>
      <c r="VYX36" s="30"/>
      <c r="VYY36" s="30"/>
      <c r="VYZ36" s="30"/>
      <c r="VZA36" s="30"/>
      <c r="VZB36" s="30"/>
      <c r="VZC36" s="30"/>
      <c r="VZD36" s="30"/>
      <c r="VZE36" s="30"/>
      <c r="VZF36" s="30"/>
      <c r="VZG36" s="30"/>
      <c r="VZH36" s="30"/>
      <c r="VZI36" s="30"/>
      <c r="VZJ36" s="30"/>
      <c r="VZK36" s="30"/>
      <c r="VZL36" s="30"/>
      <c r="VZM36" s="30"/>
      <c r="VZN36" s="30"/>
      <c r="VZO36" s="30"/>
      <c r="VZP36" s="30"/>
      <c r="VZQ36" s="30"/>
      <c r="VZR36" s="30"/>
      <c r="VZS36" s="30"/>
      <c r="VZT36" s="30"/>
      <c r="VZU36" s="30"/>
      <c r="VZV36" s="30"/>
      <c r="VZW36" s="30"/>
      <c r="VZX36" s="30"/>
      <c r="VZY36" s="30"/>
      <c r="VZZ36" s="30"/>
      <c r="WAA36" s="30"/>
      <c r="WAB36" s="30"/>
      <c r="WAC36" s="30"/>
      <c r="WAD36" s="30"/>
      <c r="WAE36" s="30"/>
      <c r="WAF36" s="30"/>
      <c r="WAG36" s="30"/>
      <c r="WAH36" s="30"/>
      <c r="WAI36" s="30"/>
      <c r="WAJ36" s="30"/>
      <c r="WAK36" s="30"/>
      <c r="WAL36" s="30"/>
      <c r="WAM36" s="30"/>
      <c r="WAN36" s="30"/>
      <c r="WAO36" s="30"/>
      <c r="WAP36" s="30"/>
      <c r="WAQ36" s="30"/>
      <c r="WAR36" s="30"/>
      <c r="WAS36" s="30"/>
      <c r="WAT36" s="30"/>
      <c r="WAU36" s="30"/>
      <c r="WAV36" s="30"/>
      <c r="WAW36" s="30"/>
      <c r="WAX36" s="30"/>
      <c r="WAY36" s="30"/>
      <c r="WAZ36" s="30"/>
      <c r="WBA36" s="30"/>
      <c r="WBB36" s="30"/>
      <c r="WBC36" s="30"/>
      <c r="WBD36" s="30"/>
      <c r="WBE36" s="30"/>
      <c r="WBF36" s="30"/>
      <c r="WBG36" s="30"/>
      <c r="WBH36" s="30"/>
      <c r="WBI36" s="30"/>
      <c r="WBJ36" s="30"/>
      <c r="WBK36" s="30"/>
      <c r="WBL36" s="30"/>
      <c r="WBM36" s="30"/>
      <c r="WBN36" s="30"/>
      <c r="WBO36" s="30"/>
      <c r="WBP36" s="30"/>
      <c r="WBQ36" s="30"/>
      <c r="WBR36" s="30"/>
      <c r="WBS36" s="30"/>
      <c r="WBT36" s="30"/>
      <c r="WBU36" s="30"/>
      <c r="WBV36" s="30"/>
      <c r="WBW36" s="30"/>
      <c r="WBX36" s="30"/>
      <c r="WBY36" s="30"/>
      <c r="WBZ36" s="30"/>
      <c r="WCA36" s="30"/>
      <c r="WCB36" s="30"/>
      <c r="WCC36" s="30"/>
      <c r="WCD36" s="30"/>
      <c r="WCE36" s="30"/>
      <c r="WCF36" s="30"/>
      <c r="WCG36" s="30"/>
      <c r="WCH36" s="30"/>
      <c r="WCI36" s="30"/>
      <c r="WCJ36" s="30"/>
      <c r="WCK36" s="30"/>
      <c r="WCL36" s="30"/>
      <c r="WCM36" s="30"/>
      <c r="WCN36" s="30"/>
      <c r="WCO36" s="30"/>
      <c r="WCP36" s="30"/>
      <c r="WCQ36" s="30"/>
      <c r="WCR36" s="30"/>
      <c r="WCS36" s="30"/>
      <c r="WCT36" s="30"/>
      <c r="WCU36" s="30"/>
      <c r="WCV36" s="30"/>
      <c r="WCW36" s="30"/>
      <c r="WCX36" s="30"/>
      <c r="WCY36" s="30"/>
      <c r="WCZ36" s="30"/>
      <c r="WDA36" s="30"/>
      <c r="WDB36" s="30"/>
      <c r="WDC36" s="30"/>
      <c r="WDD36" s="30"/>
      <c r="WDE36" s="30"/>
      <c r="WDF36" s="30"/>
      <c r="WDG36" s="30"/>
      <c r="WDH36" s="30"/>
      <c r="WDI36" s="30"/>
      <c r="WDJ36" s="30"/>
      <c r="WDK36" s="30"/>
      <c r="WDL36" s="30"/>
      <c r="WDM36" s="30"/>
      <c r="WDN36" s="30"/>
      <c r="WDO36" s="30"/>
      <c r="WDP36" s="30"/>
      <c r="WDQ36" s="30"/>
      <c r="WDR36" s="30"/>
      <c r="WDS36" s="30"/>
      <c r="WDT36" s="30"/>
      <c r="WDU36" s="30"/>
      <c r="WDV36" s="30"/>
      <c r="WDW36" s="30"/>
      <c r="WDX36" s="30"/>
      <c r="WDY36" s="30"/>
      <c r="WDZ36" s="30"/>
      <c r="WEA36" s="30"/>
      <c r="WEB36" s="30"/>
      <c r="WEC36" s="30"/>
      <c r="WED36" s="30"/>
      <c r="WEE36" s="30"/>
      <c r="WEF36" s="30"/>
      <c r="WEG36" s="30"/>
      <c r="WEH36" s="30"/>
      <c r="WEI36" s="30"/>
      <c r="WEJ36" s="30"/>
      <c r="WEK36" s="30"/>
      <c r="WEL36" s="30"/>
      <c r="WEM36" s="30"/>
      <c r="WEN36" s="30"/>
      <c r="WEO36" s="30"/>
      <c r="WEP36" s="30"/>
      <c r="WEQ36" s="30"/>
      <c r="WER36" s="30"/>
      <c r="WES36" s="30"/>
      <c r="WET36" s="30"/>
      <c r="WEU36" s="30"/>
      <c r="WEV36" s="30"/>
      <c r="WEW36" s="30"/>
      <c r="WEX36" s="30"/>
      <c r="WEY36" s="30"/>
      <c r="WEZ36" s="30"/>
      <c r="WFA36" s="30"/>
      <c r="WFB36" s="30"/>
      <c r="WFC36" s="30"/>
      <c r="WFD36" s="30"/>
      <c r="WFE36" s="30"/>
      <c r="WFF36" s="30"/>
      <c r="WFG36" s="30"/>
      <c r="WFH36" s="30"/>
      <c r="WFI36" s="30"/>
      <c r="WFJ36" s="30"/>
      <c r="WFK36" s="30"/>
      <c r="WFL36" s="30"/>
      <c r="WFM36" s="30"/>
      <c r="WFN36" s="30"/>
      <c r="WFO36" s="30"/>
      <c r="WFP36" s="30"/>
      <c r="WFQ36" s="30"/>
      <c r="WFR36" s="30"/>
      <c r="WFS36" s="30"/>
      <c r="WFT36" s="30"/>
      <c r="WFU36" s="30"/>
      <c r="WFV36" s="30"/>
      <c r="WFW36" s="30"/>
      <c r="WFX36" s="30"/>
      <c r="WFY36" s="30"/>
      <c r="WFZ36" s="30"/>
      <c r="WGA36" s="30"/>
      <c r="WGB36" s="30"/>
      <c r="WGC36" s="30"/>
      <c r="WGD36" s="30"/>
      <c r="WGE36" s="30"/>
      <c r="WGF36" s="30"/>
      <c r="WGG36" s="30"/>
      <c r="WGH36" s="30"/>
      <c r="WGI36" s="30"/>
      <c r="WGJ36" s="30"/>
      <c r="WGK36" s="30"/>
      <c r="WGL36" s="30"/>
      <c r="WGM36" s="30"/>
      <c r="WGN36" s="30"/>
      <c r="WGO36" s="30"/>
      <c r="WGP36" s="30"/>
      <c r="WGQ36" s="30"/>
      <c r="WGR36" s="30"/>
      <c r="WGS36" s="30"/>
      <c r="WGT36" s="30"/>
      <c r="WGU36" s="30"/>
      <c r="WGV36" s="30"/>
      <c r="WGW36" s="30"/>
      <c r="WGX36" s="30"/>
      <c r="WGY36" s="30"/>
      <c r="WGZ36" s="30"/>
      <c r="WHA36" s="30"/>
      <c r="WHB36" s="30"/>
      <c r="WHC36" s="30"/>
      <c r="WHD36" s="30"/>
      <c r="WHE36" s="30"/>
      <c r="WHF36" s="30"/>
      <c r="WHG36" s="30"/>
      <c r="WHH36" s="30"/>
      <c r="WHI36" s="30"/>
      <c r="WHJ36" s="30"/>
      <c r="WHK36" s="30"/>
      <c r="WHL36" s="30"/>
      <c r="WHM36" s="30"/>
      <c r="WHN36" s="30"/>
      <c r="WHO36" s="30"/>
      <c r="WHP36" s="30"/>
      <c r="WHQ36" s="30"/>
      <c r="WHR36" s="30"/>
      <c r="WHS36" s="30"/>
      <c r="WHT36" s="30"/>
      <c r="WHU36" s="30"/>
      <c r="WHV36" s="30"/>
      <c r="WHW36" s="30"/>
      <c r="WHX36" s="30"/>
      <c r="WHY36" s="30"/>
      <c r="WHZ36" s="30"/>
      <c r="WIA36" s="30"/>
      <c r="WIB36" s="30"/>
      <c r="WIC36" s="30"/>
      <c r="WID36" s="30"/>
      <c r="WIE36" s="30"/>
      <c r="WIF36" s="30"/>
      <c r="WIG36" s="30"/>
      <c r="WIH36" s="30"/>
      <c r="WII36" s="30"/>
      <c r="WIJ36" s="30"/>
      <c r="WIK36" s="30"/>
      <c r="WIL36" s="30"/>
      <c r="WIM36" s="30"/>
      <c r="WIN36" s="30"/>
      <c r="WIO36" s="30"/>
      <c r="WIP36" s="30"/>
      <c r="WIQ36" s="30"/>
      <c r="WIR36" s="30"/>
      <c r="WIS36" s="30"/>
      <c r="WIT36" s="30"/>
      <c r="WIU36" s="30"/>
      <c r="WIV36" s="30"/>
      <c r="WIW36" s="30"/>
      <c r="WIX36" s="30"/>
      <c r="WIY36" s="30"/>
      <c r="WIZ36" s="30"/>
      <c r="WJA36" s="30"/>
      <c r="WJB36" s="30"/>
      <c r="WJC36" s="30"/>
      <c r="WJD36" s="30"/>
      <c r="WJE36" s="30"/>
      <c r="WJF36" s="30"/>
      <c r="WJG36" s="30"/>
      <c r="WJH36" s="30"/>
      <c r="WJI36" s="30"/>
      <c r="WJJ36" s="30"/>
      <c r="WJK36" s="30"/>
      <c r="WJL36" s="30"/>
      <c r="WJM36" s="30"/>
      <c r="WJN36" s="30"/>
      <c r="WJO36" s="30"/>
      <c r="WJP36" s="30"/>
      <c r="WJQ36" s="30"/>
      <c r="WJR36" s="30"/>
      <c r="WJS36" s="30"/>
      <c r="WJT36" s="30"/>
      <c r="WJU36" s="30"/>
      <c r="WJV36" s="30"/>
      <c r="WJW36" s="30"/>
      <c r="WJX36" s="30"/>
      <c r="WJY36" s="30"/>
      <c r="WJZ36" s="30"/>
      <c r="WKA36" s="30"/>
      <c r="WKB36" s="30"/>
      <c r="WKC36" s="30"/>
      <c r="WKD36" s="30"/>
      <c r="WKE36" s="30"/>
      <c r="WKF36" s="30"/>
      <c r="WKG36" s="30"/>
      <c r="WKH36" s="30"/>
      <c r="WKI36" s="30"/>
      <c r="WKJ36" s="30"/>
      <c r="WKK36" s="30"/>
      <c r="WKL36" s="30"/>
      <c r="WKM36" s="30"/>
      <c r="WKN36" s="30"/>
      <c r="WKO36" s="30"/>
      <c r="WKP36" s="30"/>
      <c r="WKQ36" s="30"/>
      <c r="WKR36" s="30"/>
      <c r="WKS36" s="30"/>
      <c r="WKT36" s="30"/>
      <c r="WKU36" s="30"/>
      <c r="WKV36" s="30"/>
      <c r="WKW36" s="30"/>
      <c r="WKX36" s="30"/>
      <c r="WKY36" s="30"/>
      <c r="WKZ36" s="30"/>
      <c r="WLA36" s="30"/>
      <c r="WLB36" s="30"/>
      <c r="WLC36" s="30"/>
      <c r="WLD36" s="30"/>
      <c r="WLE36" s="30"/>
      <c r="WLF36" s="30"/>
      <c r="WLG36" s="30"/>
      <c r="WLH36" s="30"/>
      <c r="WLI36" s="30"/>
      <c r="WLJ36" s="30"/>
      <c r="WLK36" s="30"/>
      <c r="WLL36" s="30"/>
      <c r="WLM36" s="30"/>
      <c r="WLN36" s="30"/>
      <c r="WLO36" s="30"/>
      <c r="WLP36" s="30"/>
      <c r="WLQ36" s="30"/>
      <c r="WLR36" s="30"/>
      <c r="WLS36" s="30"/>
      <c r="WLT36" s="30"/>
      <c r="WLU36" s="30"/>
      <c r="WLV36" s="30"/>
      <c r="WLW36" s="30"/>
      <c r="WLX36" s="30"/>
      <c r="WLY36" s="30"/>
      <c r="WLZ36" s="30"/>
      <c r="WMA36" s="30"/>
      <c r="WMB36" s="30"/>
      <c r="WMC36" s="30"/>
      <c r="WMD36" s="30"/>
      <c r="WME36" s="30"/>
      <c r="WMF36" s="30"/>
      <c r="WMG36" s="30"/>
      <c r="WMH36" s="30"/>
      <c r="WMI36" s="30"/>
      <c r="WMJ36" s="30"/>
      <c r="WMK36" s="30"/>
      <c r="WML36" s="30"/>
      <c r="WMM36" s="30"/>
      <c r="WMN36" s="30"/>
      <c r="WMO36" s="30"/>
      <c r="WMP36" s="30"/>
      <c r="WMQ36" s="30"/>
      <c r="WMR36" s="30"/>
      <c r="WMS36" s="30"/>
      <c r="WMT36" s="30"/>
      <c r="WMU36" s="30"/>
      <c r="WMV36" s="30"/>
      <c r="WMW36" s="30"/>
      <c r="WMX36" s="30"/>
      <c r="WMY36" s="30"/>
      <c r="WMZ36" s="30"/>
      <c r="WNA36" s="30"/>
      <c r="WNB36" s="30"/>
      <c r="WNC36" s="30"/>
      <c r="WND36" s="30"/>
      <c r="WNE36" s="30"/>
      <c r="WNF36" s="30"/>
      <c r="WNG36" s="30"/>
      <c r="WNH36" s="30"/>
      <c r="WNI36" s="30"/>
      <c r="WNJ36" s="30"/>
      <c r="WNK36" s="30"/>
      <c r="WNL36" s="30"/>
      <c r="WNM36" s="30"/>
      <c r="WNN36" s="30"/>
      <c r="WNO36" s="30"/>
      <c r="WNP36" s="30"/>
      <c r="WNQ36" s="30"/>
      <c r="WNR36" s="30"/>
      <c r="WNS36" s="30"/>
      <c r="WNT36" s="30"/>
      <c r="WNU36" s="30"/>
      <c r="WNV36" s="30"/>
      <c r="WNW36" s="30"/>
      <c r="WNX36" s="30"/>
      <c r="WNY36" s="30"/>
      <c r="WNZ36" s="30"/>
      <c r="WOA36" s="30"/>
      <c r="WOB36" s="30"/>
      <c r="WOC36" s="30"/>
      <c r="WOD36" s="30"/>
      <c r="WOE36" s="30"/>
      <c r="WOF36" s="30"/>
      <c r="WOG36" s="30"/>
      <c r="WOH36" s="30"/>
      <c r="WOI36" s="30"/>
      <c r="WOJ36" s="30"/>
      <c r="WOK36" s="30"/>
      <c r="WOL36" s="30"/>
      <c r="WOM36" s="30"/>
      <c r="WON36" s="30"/>
      <c r="WOO36" s="30"/>
      <c r="WOP36" s="30"/>
      <c r="WOQ36" s="30"/>
      <c r="WOR36" s="30"/>
      <c r="WOS36" s="30"/>
      <c r="WOT36" s="30"/>
      <c r="WOU36" s="30"/>
      <c r="WOV36" s="30"/>
      <c r="WOW36" s="30"/>
      <c r="WOX36" s="30"/>
      <c r="WOY36" s="30"/>
      <c r="WOZ36" s="30"/>
      <c r="WPA36" s="30"/>
      <c r="WPB36" s="30"/>
      <c r="WPC36" s="30"/>
      <c r="WPD36" s="30"/>
      <c r="WPE36" s="30"/>
      <c r="WPF36" s="30"/>
      <c r="WPG36" s="30"/>
      <c r="WPH36" s="30"/>
      <c r="WPI36" s="30"/>
      <c r="WPJ36" s="30"/>
      <c r="WPK36" s="30"/>
      <c r="WPL36" s="30"/>
      <c r="WPM36" s="30"/>
      <c r="WPN36" s="30"/>
      <c r="WPO36" s="30"/>
      <c r="WPP36" s="30"/>
      <c r="WPQ36" s="30"/>
      <c r="WPR36" s="30"/>
      <c r="WPS36" s="30"/>
      <c r="WPT36" s="30"/>
      <c r="WPU36" s="30"/>
      <c r="WPV36" s="30"/>
      <c r="WPW36" s="30"/>
      <c r="WPX36" s="30"/>
      <c r="WPY36" s="30"/>
      <c r="WPZ36" s="30"/>
      <c r="WQA36" s="30"/>
      <c r="WQB36" s="30"/>
      <c r="WQC36" s="30"/>
      <c r="WQD36" s="30"/>
      <c r="WQE36" s="30"/>
      <c r="WQF36" s="30"/>
      <c r="WQG36" s="30"/>
      <c r="WQH36" s="30"/>
      <c r="WQI36" s="30"/>
      <c r="WQJ36" s="30"/>
      <c r="WQK36" s="30"/>
      <c r="WQL36" s="30"/>
      <c r="WQM36" s="30"/>
      <c r="WQN36" s="30"/>
      <c r="WQO36" s="30"/>
      <c r="WQP36" s="30"/>
      <c r="WQQ36" s="30"/>
      <c r="WQR36" s="30"/>
      <c r="WQS36" s="30"/>
      <c r="WQT36" s="30"/>
      <c r="WQU36" s="30"/>
      <c r="WQV36" s="30"/>
      <c r="WQW36" s="30"/>
      <c r="WQX36" s="30"/>
      <c r="WQY36" s="30"/>
      <c r="WQZ36" s="30"/>
      <c r="WRA36" s="30"/>
      <c r="WRB36" s="30"/>
      <c r="WRC36" s="30"/>
      <c r="WRD36" s="30"/>
      <c r="WRE36" s="30"/>
      <c r="WRF36" s="30"/>
      <c r="WRG36" s="30"/>
      <c r="WRH36" s="30"/>
      <c r="WRI36" s="30"/>
      <c r="WRJ36" s="30"/>
      <c r="WRK36" s="30"/>
      <c r="WRL36" s="30"/>
      <c r="WRM36" s="30"/>
      <c r="WRN36" s="30"/>
      <c r="WRO36" s="30"/>
      <c r="WRP36" s="30"/>
      <c r="WRQ36" s="30"/>
      <c r="WRR36" s="30"/>
      <c r="WRS36" s="30"/>
      <c r="WRT36" s="30"/>
      <c r="WRU36" s="30"/>
      <c r="WRV36" s="30"/>
      <c r="WRW36" s="30"/>
      <c r="WRX36" s="30"/>
      <c r="WRY36" s="30"/>
      <c r="WRZ36" s="30"/>
      <c r="WSA36" s="30"/>
      <c r="WSB36" s="30"/>
      <c r="WSC36" s="30"/>
      <c r="WSD36" s="30"/>
      <c r="WSE36" s="30"/>
      <c r="WSF36" s="30"/>
      <c r="WSG36" s="30"/>
      <c r="WSH36" s="30"/>
      <c r="WSI36" s="30"/>
      <c r="WSJ36" s="30"/>
      <c r="WSK36" s="30"/>
      <c r="WSL36" s="30"/>
      <c r="WSM36" s="30"/>
      <c r="WSN36" s="30"/>
      <c r="WSO36" s="30"/>
      <c r="WSP36" s="30"/>
      <c r="WSQ36" s="30"/>
      <c r="WSR36" s="30"/>
      <c r="WSS36" s="30"/>
      <c r="WST36" s="30"/>
      <c r="WSU36" s="30"/>
      <c r="WSV36" s="30"/>
      <c r="WSW36" s="30"/>
      <c r="WSX36" s="30"/>
      <c r="WSY36" s="30"/>
      <c r="WSZ36" s="30"/>
      <c r="WTA36" s="30"/>
      <c r="WTB36" s="30"/>
      <c r="WTC36" s="30"/>
      <c r="WTD36" s="30"/>
      <c r="WTE36" s="30"/>
      <c r="WTF36" s="30"/>
      <c r="WTG36" s="30"/>
      <c r="WTH36" s="30"/>
      <c r="WTI36" s="30"/>
      <c r="WTJ36" s="30"/>
      <c r="WTK36" s="30"/>
      <c r="WTL36" s="30"/>
      <c r="WTM36" s="30"/>
      <c r="WTN36" s="30"/>
      <c r="WTO36" s="30"/>
      <c r="WTP36" s="30"/>
      <c r="WTQ36" s="30"/>
      <c r="WTR36" s="30"/>
      <c r="WTS36" s="30"/>
      <c r="WTT36" s="30"/>
      <c r="WTU36" s="30"/>
      <c r="WTV36" s="30"/>
      <c r="WTW36" s="30"/>
      <c r="WTX36" s="30"/>
      <c r="WTY36" s="30"/>
      <c r="WTZ36" s="30"/>
      <c r="WUA36" s="30"/>
      <c r="WUB36" s="30"/>
      <c r="WUC36" s="30"/>
      <c r="WUD36" s="30"/>
      <c r="WUE36" s="30"/>
      <c r="WUF36" s="30"/>
      <c r="WUG36" s="30"/>
      <c r="WUH36" s="30"/>
      <c r="WUI36" s="30"/>
      <c r="WUJ36" s="30"/>
      <c r="WUK36" s="30"/>
      <c r="WUL36" s="30"/>
      <c r="WUM36" s="30"/>
      <c r="WUN36" s="30"/>
      <c r="WUO36" s="30"/>
      <c r="WUP36" s="30"/>
      <c r="WUQ36" s="30"/>
      <c r="WUR36" s="30"/>
      <c r="WUS36" s="30"/>
      <c r="WUT36" s="30"/>
      <c r="WUU36" s="30"/>
      <c r="WUV36" s="30"/>
      <c r="WUW36" s="30"/>
      <c r="WUX36" s="30"/>
      <c r="WUY36" s="30"/>
      <c r="WUZ36" s="30"/>
      <c r="WVA36" s="30"/>
      <c r="WVB36" s="30"/>
      <c r="WVC36" s="30"/>
      <c r="WVD36" s="30"/>
      <c r="WVE36" s="30"/>
      <c r="WVF36" s="30"/>
      <c r="WVG36" s="30"/>
      <c r="WVH36" s="30"/>
      <c r="WVI36" s="30"/>
      <c r="WVJ36" s="30"/>
      <c r="WVK36" s="30"/>
      <c r="WVL36" s="30"/>
      <c r="WVM36" s="30"/>
      <c r="WVN36" s="30"/>
      <c r="WVO36" s="30"/>
      <c r="WVP36" s="30"/>
      <c r="WVQ36" s="30"/>
      <c r="WVR36" s="30"/>
      <c r="WVS36" s="30"/>
      <c r="WVT36" s="30"/>
      <c r="WVU36" s="30"/>
      <c r="WVV36" s="30"/>
      <c r="WVW36" s="30"/>
      <c r="WVX36" s="30"/>
      <c r="WVY36" s="30"/>
      <c r="WVZ36" s="30"/>
      <c r="WWA36" s="30"/>
      <c r="WWB36" s="30"/>
      <c r="WWC36" s="30"/>
      <c r="WWD36" s="30"/>
      <c r="WWE36" s="30"/>
      <c r="WWF36" s="30"/>
      <c r="WWG36" s="30"/>
      <c r="WWH36" s="30"/>
      <c r="WWI36" s="30"/>
      <c r="WWJ36" s="30"/>
      <c r="WWK36" s="30"/>
      <c r="WWL36" s="30"/>
      <c r="WWM36" s="30"/>
      <c r="WWN36" s="30"/>
      <c r="WWO36" s="30"/>
      <c r="WWP36" s="30"/>
      <c r="WWQ36" s="30"/>
      <c r="WWR36" s="30"/>
      <c r="WWS36" s="30"/>
      <c r="WWT36" s="30"/>
      <c r="WWU36" s="30"/>
      <c r="WWV36" s="30"/>
      <c r="WWW36" s="30"/>
      <c r="WWX36" s="30"/>
      <c r="WWY36" s="30"/>
      <c r="WWZ36" s="30"/>
      <c r="WXA36" s="30"/>
      <c r="WXB36" s="30"/>
      <c r="WXC36" s="30"/>
      <c r="WXD36" s="30"/>
      <c r="WXE36" s="30"/>
      <c r="WXF36" s="30"/>
      <c r="WXG36" s="30"/>
      <c r="WXH36" s="30"/>
      <c r="WXI36" s="30"/>
      <c r="WXJ36" s="30"/>
      <c r="WXK36" s="30"/>
      <c r="WXL36" s="30"/>
      <c r="WXM36" s="30"/>
      <c r="WXN36" s="30"/>
      <c r="WXO36" s="30"/>
      <c r="WXP36" s="30"/>
      <c r="WXQ36" s="30"/>
      <c r="WXR36" s="30"/>
      <c r="WXS36" s="30"/>
      <c r="WXT36" s="30"/>
      <c r="WXU36" s="30"/>
      <c r="WXV36" s="30"/>
      <c r="WXW36" s="30"/>
      <c r="WXX36" s="30"/>
      <c r="WXY36" s="30"/>
      <c r="WXZ36" s="30"/>
      <c r="WYA36" s="30"/>
      <c r="WYB36" s="30"/>
      <c r="WYC36" s="30"/>
      <c r="WYD36" s="30"/>
      <c r="WYE36" s="30"/>
      <c r="WYF36" s="30"/>
      <c r="WYG36" s="30"/>
      <c r="WYH36" s="30"/>
      <c r="WYI36" s="30"/>
      <c r="WYJ36" s="30"/>
      <c r="WYK36" s="30"/>
      <c r="WYL36" s="30"/>
      <c r="WYM36" s="30"/>
      <c r="WYN36" s="30"/>
      <c r="WYO36" s="30"/>
      <c r="WYP36" s="30"/>
      <c r="WYQ36" s="30"/>
      <c r="WYR36" s="30"/>
      <c r="WYS36" s="30"/>
      <c r="WYT36" s="30"/>
      <c r="WYU36" s="30"/>
      <c r="WYV36" s="30"/>
      <c r="WYW36" s="30"/>
      <c r="WYX36" s="30"/>
      <c r="WYY36" s="30"/>
      <c r="WYZ36" s="30"/>
      <c r="WZA36" s="30"/>
      <c r="WZB36" s="30"/>
      <c r="WZC36" s="30"/>
      <c r="WZD36" s="30"/>
      <c r="WZE36" s="30"/>
      <c r="WZF36" s="30"/>
      <c r="WZG36" s="30"/>
      <c r="WZH36" s="30"/>
      <c r="WZI36" s="30"/>
      <c r="WZJ36" s="30"/>
      <c r="WZK36" s="30"/>
      <c r="WZL36" s="30"/>
      <c r="WZM36" s="30"/>
      <c r="WZN36" s="30"/>
      <c r="WZO36" s="30"/>
      <c r="WZP36" s="30"/>
      <c r="WZQ36" s="30"/>
      <c r="WZR36" s="30"/>
      <c r="WZS36" s="30"/>
      <c r="WZT36" s="30"/>
      <c r="WZU36" s="30"/>
      <c r="WZV36" s="30"/>
      <c r="WZW36" s="30"/>
      <c r="WZX36" s="30"/>
      <c r="WZY36" s="30"/>
      <c r="WZZ36" s="30"/>
      <c r="XAA36" s="30"/>
      <c r="XAB36" s="30"/>
      <c r="XAC36" s="30"/>
      <c r="XAD36" s="30"/>
      <c r="XAE36" s="30"/>
      <c r="XAF36" s="30"/>
      <c r="XAG36" s="30"/>
      <c r="XAH36" s="30"/>
      <c r="XAI36" s="30"/>
      <c r="XAJ36" s="30"/>
      <c r="XAK36" s="30"/>
      <c r="XAL36" s="30"/>
      <c r="XAM36" s="30"/>
      <c r="XAN36" s="30"/>
      <c r="XAO36" s="30"/>
      <c r="XAP36" s="30"/>
      <c r="XAQ36" s="30"/>
      <c r="XAR36" s="30"/>
      <c r="XAS36" s="30"/>
      <c r="XAT36" s="30"/>
      <c r="XAU36" s="30"/>
      <c r="XAV36" s="30"/>
      <c r="XAW36" s="30"/>
      <c r="XAX36" s="30"/>
      <c r="XAY36" s="30"/>
      <c r="XAZ36" s="30"/>
      <c r="XBA36" s="30"/>
      <c r="XBB36" s="30"/>
      <c r="XBC36" s="30"/>
      <c r="XBD36" s="30"/>
      <c r="XBE36" s="30"/>
      <c r="XBF36" s="30"/>
      <c r="XBG36" s="30"/>
      <c r="XBH36" s="30"/>
      <c r="XBI36" s="30"/>
      <c r="XBJ36" s="30"/>
      <c r="XBK36" s="30"/>
      <c r="XBL36" s="30"/>
      <c r="XBM36" s="30"/>
      <c r="XBN36" s="30"/>
      <c r="XBO36" s="30"/>
      <c r="XBP36" s="30"/>
      <c r="XBQ36" s="30"/>
      <c r="XBR36" s="30"/>
      <c r="XBS36" s="30"/>
      <c r="XBT36" s="30"/>
      <c r="XBU36" s="30"/>
      <c r="XBV36" s="30"/>
      <c r="XBW36" s="30"/>
      <c r="XBX36" s="30"/>
      <c r="XBY36" s="30"/>
      <c r="XBZ36" s="30"/>
      <c r="XCA36" s="30"/>
      <c r="XCB36" s="30"/>
      <c r="XCC36" s="30"/>
      <c r="XCD36" s="30"/>
      <c r="XCE36" s="30"/>
      <c r="XCF36" s="30"/>
      <c r="XCG36" s="30"/>
      <c r="XCH36" s="30"/>
      <c r="XCI36" s="30"/>
      <c r="XCJ36" s="30"/>
      <c r="XCK36" s="30"/>
      <c r="XCL36" s="30"/>
      <c r="XCM36" s="30"/>
      <c r="XCN36" s="30"/>
      <c r="XCO36" s="30"/>
      <c r="XCP36" s="30"/>
      <c r="XCQ36" s="30"/>
      <c r="XCR36" s="30"/>
      <c r="XCS36" s="30"/>
      <c r="XCT36" s="30"/>
      <c r="XCU36" s="30"/>
      <c r="XCV36" s="30"/>
      <c r="XCW36" s="30"/>
      <c r="XCX36" s="30"/>
      <c r="XCY36" s="30"/>
      <c r="XCZ36" s="30"/>
      <c r="XDA36" s="30"/>
      <c r="XDB36" s="30"/>
      <c r="XDC36" s="30"/>
      <c r="XDD36" s="30"/>
      <c r="XDE36" s="30"/>
      <c r="XDF36" s="30"/>
      <c r="XDG36" s="30"/>
      <c r="XDH36" s="30"/>
      <c r="XDI36" s="30"/>
      <c r="XDJ36" s="30"/>
      <c r="XDK36" s="30"/>
      <c r="XDL36" s="30"/>
      <c r="XDM36" s="30"/>
      <c r="XDN36" s="30"/>
      <c r="XDO36" s="30"/>
      <c r="XDP36" s="30"/>
      <c r="XDQ36" s="30"/>
      <c r="XDR36" s="30"/>
      <c r="XDS36" s="30"/>
      <c r="XDT36" s="30"/>
      <c r="XDU36" s="30"/>
      <c r="XDV36" s="30"/>
      <c r="XDW36" s="30"/>
      <c r="XDX36" s="30"/>
      <c r="XDY36" s="30"/>
      <c r="XDZ36" s="30"/>
      <c r="XEA36" s="30"/>
      <c r="XEB36" s="30"/>
      <c r="XEC36" s="30"/>
      <c r="XED36" s="30"/>
      <c r="XEE36" s="30"/>
      <c r="XEF36" s="30"/>
      <c r="XEG36" s="30"/>
      <c r="XEH36" s="30"/>
      <c r="XEI36" s="30"/>
      <c r="XEJ36" s="30"/>
      <c r="XEK36" s="30"/>
      <c r="XEL36" s="30"/>
      <c r="XEM36" s="30"/>
      <c r="XEN36" s="30"/>
      <c r="XEO36" s="30"/>
      <c r="XEP36" s="30"/>
      <c r="XEQ36" s="30"/>
      <c r="XER36" s="30"/>
      <c r="XES36" s="30"/>
      <c r="XET36" s="30"/>
      <c r="XEU36" s="30"/>
      <c r="XEV36" s="30"/>
      <c r="XEW36" s="30"/>
      <c r="XEX36" s="30"/>
      <c r="XEY36" s="30"/>
      <c r="XEZ36" s="30"/>
      <c r="XFA36" s="30"/>
      <c r="XFB36" s="30"/>
    </row>
    <row r="37" spans="1:16382" s="10" customFormat="1" x14ac:dyDescent="0.3">
      <c r="A37" s="38" t="s">
        <v>548</v>
      </c>
      <c r="M37" s="30"/>
      <c r="N37" s="30"/>
      <c r="O37" s="30"/>
      <c r="P37" s="30"/>
      <c r="Q37" s="30"/>
      <c r="R37" s="30"/>
      <c r="S37" s="30"/>
      <c r="T37" s="30"/>
      <c r="U37" s="30"/>
      <c r="V37" s="30"/>
      <c r="W37" s="30"/>
      <c r="X37" s="30"/>
      <c r="Y37" s="30"/>
      <c r="Z37" s="30"/>
      <c r="AA37" s="30"/>
      <c r="AB37" s="30"/>
      <c r="AC37" s="16"/>
      <c r="AD37" s="16"/>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c r="FE37" s="30"/>
      <c r="FF37" s="30"/>
      <c r="FG37" s="30"/>
      <c r="FH37" s="30"/>
      <c r="FI37" s="30"/>
      <c r="FJ37" s="30"/>
      <c r="FK37" s="30"/>
      <c r="FL37" s="30"/>
      <c r="FM37" s="30"/>
      <c r="FN37" s="30"/>
      <c r="FO37" s="30"/>
      <c r="FP37" s="30"/>
      <c r="FQ37" s="30"/>
      <c r="FR37" s="30"/>
      <c r="FS37" s="30"/>
      <c r="FT37" s="30"/>
      <c r="FU37" s="30"/>
      <c r="FV37" s="30"/>
      <c r="FW37" s="30"/>
      <c r="FX37" s="30"/>
      <c r="FY37" s="30"/>
      <c r="FZ37" s="30"/>
      <c r="GA37" s="30"/>
      <c r="GB37" s="30"/>
      <c r="GC37" s="30"/>
      <c r="GD37" s="30"/>
      <c r="GE37" s="30"/>
      <c r="GF37" s="30"/>
      <c r="GG37" s="30"/>
      <c r="GH37" s="30"/>
      <c r="GI37" s="30"/>
      <c r="GJ37" s="30"/>
      <c r="GK37" s="30"/>
      <c r="GL37" s="30"/>
      <c r="GM37" s="30"/>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0"/>
      <c r="HO37" s="30"/>
      <c r="HP37" s="30"/>
      <c r="HQ37" s="30"/>
      <c r="HR37" s="30"/>
      <c r="HS37" s="30"/>
      <c r="HT37" s="30"/>
      <c r="HU37" s="30"/>
      <c r="HV37" s="30"/>
      <c r="HW37" s="30"/>
      <c r="HX37" s="30"/>
      <c r="HY37" s="30"/>
      <c r="HZ37" s="30"/>
      <c r="IA37" s="30"/>
      <c r="IB37" s="30"/>
      <c r="IC37" s="30"/>
      <c r="ID37" s="30"/>
      <c r="IE37" s="30"/>
      <c r="IF37" s="30"/>
      <c r="IG37" s="30"/>
      <c r="IH37" s="30"/>
      <c r="II37" s="30"/>
      <c r="IJ37" s="30"/>
      <c r="IK37" s="30"/>
      <c r="IL37" s="30"/>
      <c r="IM37" s="30"/>
      <c r="IN37" s="30"/>
      <c r="IO37" s="30"/>
      <c r="IP37" s="30"/>
      <c r="IQ37" s="30"/>
      <c r="IR37" s="30"/>
      <c r="IS37" s="30"/>
      <c r="IT37" s="30"/>
      <c r="IU37" s="30"/>
      <c r="IV37" s="30"/>
      <c r="IW37" s="30"/>
      <c r="IX37" s="30"/>
      <c r="IY37" s="30"/>
      <c r="IZ37" s="30"/>
      <c r="JA37" s="30"/>
      <c r="JB37" s="30"/>
      <c r="JC37" s="30"/>
      <c r="JD37" s="30"/>
      <c r="JE37" s="30"/>
      <c r="JF37" s="30"/>
      <c r="JG37" s="30"/>
      <c r="JH37" s="30"/>
      <c r="JI37" s="30"/>
      <c r="JJ37" s="30"/>
      <c r="JK37" s="30"/>
      <c r="JL37" s="30"/>
      <c r="JM37" s="30"/>
      <c r="JN37" s="30"/>
      <c r="JO37" s="30"/>
      <c r="JP37" s="30"/>
      <c r="JQ37" s="30"/>
      <c r="JR37" s="30"/>
      <c r="JS37" s="30"/>
      <c r="JT37" s="30"/>
      <c r="JU37" s="30"/>
      <c r="JV37" s="30"/>
      <c r="JW37" s="30"/>
      <c r="JX37" s="30"/>
      <c r="JY37" s="30"/>
      <c r="JZ37" s="30"/>
      <c r="KA37" s="30"/>
      <c r="KB37" s="30"/>
      <c r="KC37" s="30"/>
      <c r="KD37" s="30"/>
      <c r="KE37" s="30"/>
      <c r="KF37" s="30"/>
      <c r="KG37" s="30"/>
      <c r="KH37" s="30"/>
      <c r="KI37" s="30"/>
      <c r="KJ37" s="30"/>
      <c r="KK37" s="30"/>
      <c r="KL37" s="30"/>
      <c r="KM37" s="30"/>
      <c r="KN37" s="30"/>
      <c r="KO37" s="30"/>
      <c r="KP37" s="30"/>
      <c r="KQ37" s="30"/>
      <c r="KR37" s="30"/>
      <c r="KS37" s="30"/>
      <c r="KT37" s="30"/>
      <c r="KU37" s="30"/>
      <c r="KV37" s="30"/>
      <c r="KW37" s="30"/>
      <c r="KX37" s="30"/>
      <c r="KY37" s="30"/>
      <c r="KZ37" s="30"/>
      <c r="LA37" s="30"/>
      <c r="LB37" s="30"/>
      <c r="LC37" s="30"/>
      <c r="LD37" s="30"/>
      <c r="LE37" s="30"/>
      <c r="LF37" s="30"/>
      <c r="LG37" s="30"/>
      <c r="LH37" s="30"/>
      <c r="LI37" s="30"/>
      <c r="LJ37" s="30"/>
      <c r="LK37" s="30"/>
      <c r="LL37" s="30"/>
      <c r="LM37" s="30"/>
      <c r="LN37" s="30"/>
      <c r="LO37" s="30"/>
      <c r="LP37" s="30"/>
      <c r="LQ37" s="30"/>
      <c r="LR37" s="30"/>
      <c r="LS37" s="30"/>
      <c r="LT37" s="30"/>
      <c r="LU37" s="30"/>
      <c r="LV37" s="30"/>
      <c r="LW37" s="30"/>
      <c r="LX37" s="30"/>
      <c r="LY37" s="30"/>
      <c r="LZ37" s="30"/>
      <c r="MA37" s="30"/>
      <c r="MB37" s="30"/>
      <c r="MC37" s="30"/>
      <c r="MD37" s="30"/>
      <c r="ME37" s="30"/>
      <c r="MF37" s="30"/>
      <c r="MG37" s="30"/>
      <c r="MH37" s="30"/>
      <c r="MI37" s="30"/>
      <c r="MJ37" s="30"/>
      <c r="MK37" s="30"/>
      <c r="ML37" s="30"/>
      <c r="MM37" s="30"/>
      <c r="MN37" s="30"/>
      <c r="MO37" s="30"/>
      <c r="MP37" s="30"/>
      <c r="MQ37" s="30"/>
      <c r="MR37" s="30"/>
      <c r="MS37" s="30"/>
      <c r="MT37" s="30"/>
      <c r="MU37" s="30"/>
      <c r="MV37" s="30"/>
      <c r="MW37" s="30"/>
      <c r="MX37" s="30"/>
      <c r="MY37" s="30"/>
      <c r="MZ37" s="30"/>
      <c r="NA37" s="30"/>
      <c r="NB37" s="30"/>
      <c r="NC37" s="30"/>
      <c r="ND37" s="30"/>
      <c r="NE37" s="30"/>
      <c r="NF37" s="30"/>
      <c r="NG37" s="30"/>
      <c r="NH37" s="30"/>
      <c r="NI37" s="30"/>
      <c r="NJ37" s="30"/>
      <c r="NK37" s="30"/>
      <c r="NL37" s="30"/>
      <c r="NM37" s="30"/>
      <c r="NN37" s="30"/>
      <c r="NO37" s="30"/>
      <c r="NP37" s="30"/>
      <c r="NQ37" s="30"/>
      <c r="NR37" s="30"/>
      <c r="NS37" s="30"/>
      <c r="NT37" s="30"/>
      <c r="NU37" s="30"/>
      <c r="NV37" s="30"/>
      <c r="NW37" s="30"/>
      <c r="NX37" s="30"/>
      <c r="NY37" s="30"/>
      <c r="NZ37" s="30"/>
      <c r="OA37" s="30"/>
      <c r="OB37" s="30"/>
      <c r="OC37" s="30"/>
      <c r="OD37" s="30"/>
      <c r="OE37" s="30"/>
      <c r="OF37" s="30"/>
      <c r="OG37" s="30"/>
      <c r="OH37" s="30"/>
      <c r="OI37" s="30"/>
      <c r="OJ37" s="30"/>
      <c r="OK37" s="30"/>
      <c r="OL37" s="30"/>
      <c r="OM37" s="30"/>
      <c r="ON37" s="30"/>
      <c r="OO37" s="30"/>
      <c r="OP37" s="30"/>
      <c r="OQ37" s="30"/>
      <c r="OR37" s="30"/>
      <c r="OS37" s="30"/>
      <c r="OT37" s="30"/>
      <c r="OU37" s="30"/>
      <c r="OV37" s="30"/>
      <c r="OW37" s="30"/>
      <c r="OX37" s="30"/>
      <c r="OY37" s="30"/>
      <c r="OZ37" s="30"/>
      <c r="PA37" s="30"/>
      <c r="PB37" s="30"/>
      <c r="PC37" s="30"/>
      <c r="PD37" s="30"/>
      <c r="PE37" s="30"/>
      <c r="PF37" s="30"/>
      <c r="PG37" s="30"/>
      <c r="PH37" s="30"/>
      <c r="PI37" s="30"/>
      <c r="PJ37" s="30"/>
      <c r="PK37" s="30"/>
      <c r="PL37" s="30"/>
      <c r="PM37" s="30"/>
      <c r="PN37" s="30"/>
      <c r="PO37" s="30"/>
      <c r="PP37" s="30"/>
      <c r="PQ37" s="30"/>
      <c r="PR37" s="30"/>
      <c r="PS37" s="30"/>
      <c r="PT37" s="30"/>
      <c r="PU37" s="30"/>
      <c r="PV37" s="30"/>
      <c r="PW37" s="30"/>
      <c r="PX37" s="30"/>
      <c r="PY37" s="30"/>
      <c r="PZ37" s="30"/>
      <c r="QA37" s="30"/>
      <c r="QB37" s="30"/>
      <c r="QC37" s="30"/>
      <c r="QD37" s="30"/>
      <c r="QE37" s="30"/>
      <c r="QF37" s="30"/>
      <c r="QG37" s="30"/>
      <c r="QH37" s="30"/>
      <c r="QI37" s="30"/>
      <c r="QJ37" s="30"/>
      <c r="QK37" s="30"/>
      <c r="QL37" s="30"/>
      <c r="QM37" s="30"/>
      <c r="QN37" s="30"/>
      <c r="QO37" s="30"/>
      <c r="QP37" s="30"/>
      <c r="QQ37" s="30"/>
      <c r="QR37" s="30"/>
      <c r="QS37" s="30"/>
      <c r="QT37" s="30"/>
      <c r="QU37" s="30"/>
      <c r="QV37" s="30"/>
      <c r="QW37" s="30"/>
      <c r="QX37" s="30"/>
      <c r="QY37" s="30"/>
      <c r="QZ37" s="30"/>
      <c r="RA37" s="30"/>
      <c r="RB37" s="30"/>
      <c r="RC37" s="30"/>
      <c r="RD37" s="30"/>
      <c r="RE37" s="30"/>
      <c r="RF37" s="30"/>
      <c r="RG37" s="30"/>
      <c r="RH37" s="30"/>
      <c r="RI37" s="30"/>
      <c r="RJ37" s="30"/>
      <c r="RK37" s="30"/>
      <c r="RL37" s="30"/>
      <c r="RM37" s="30"/>
      <c r="RN37" s="30"/>
      <c r="RO37" s="30"/>
      <c r="RP37" s="30"/>
      <c r="RQ37" s="30"/>
      <c r="RR37" s="30"/>
      <c r="RS37" s="30"/>
      <c r="RT37" s="30"/>
      <c r="RU37" s="30"/>
      <c r="RV37" s="30"/>
      <c r="RW37" s="30"/>
      <c r="RX37" s="30"/>
      <c r="RY37" s="30"/>
      <c r="RZ37" s="30"/>
      <c r="SA37" s="30"/>
      <c r="SB37" s="30"/>
      <c r="SC37" s="30"/>
      <c r="SD37" s="30"/>
      <c r="SE37" s="30"/>
      <c r="SF37" s="30"/>
      <c r="SG37" s="30"/>
      <c r="SH37" s="30"/>
      <c r="SI37" s="30"/>
      <c r="SJ37" s="30"/>
      <c r="SK37" s="30"/>
      <c r="SL37" s="30"/>
      <c r="SM37" s="30"/>
      <c r="SN37" s="30"/>
      <c r="SO37" s="30"/>
      <c r="SP37" s="30"/>
      <c r="SQ37" s="30"/>
      <c r="SR37" s="30"/>
      <c r="SS37" s="30"/>
      <c r="ST37" s="30"/>
      <c r="SU37" s="30"/>
      <c r="SV37" s="30"/>
      <c r="SW37" s="30"/>
      <c r="SX37" s="30"/>
      <c r="SY37" s="30"/>
      <c r="SZ37" s="30"/>
      <c r="TA37" s="30"/>
      <c r="TB37" s="30"/>
      <c r="TC37" s="30"/>
      <c r="TD37" s="30"/>
      <c r="TE37" s="30"/>
      <c r="TF37" s="30"/>
      <c r="TG37" s="30"/>
      <c r="TH37" s="30"/>
      <c r="TI37" s="30"/>
      <c r="TJ37" s="30"/>
      <c r="TK37" s="30"/>
      <c r="TL37" s="30"/>
      <c r="TM37" s="30"/>
      <c r="TN37" s="30"/>
      <c r="TO37" s="30"/>
      <c r="TP37" s="30"/>
      <c r="TQ37" s="30"/>
      <c r="TR37" s="30"/>
      <c r="TS37" s="30"/>
      <c r="TT37" s="30"/>
      <c r="TU37" s="30"/>
      <c r="TV37" s="30"/>
      <c r="TW37" s="30"/>
      <c r="TX37" s="30"/>
      <c r="TY37" s="30"/>
      <c r="TZ37" s="30"/>
      <c r="UA37" s="30"/>
      <c r="UB37" s="30"/>
      <c r="UC37" s="30"/>
      <c r="UD37" s="30"/>
      <c r="UE37" s="30"/>
      <c r="UF37" s="30"/>
      <c r="UG37" s="30"/>
      <c r="UH37" s="30"/>
      <c r="UI37" s="30"/>
      <c r="UJ37" s="30"/>
      <c r="UK37" s="30"/>
      <c r="UL37" s="30"/>
      <c r="UM37" s="30"/>
      <c r="UN37" s="30"/>
      <c r="UO37" s="30"/>
      <c r="UP37" s="30"/>
      <c r="UQ37" s="30"/>
      <c r="UR37" s="30"/>
      <c r="US37" s="30"/>
      <c r="UT37" s="30"/>
      <c r="UU37" s="30"/>
      <c r="UV37" s="30"/>
      <c r="UW37" s="30"/>
      <c r="UX37" s="30"/>
      <c r="UY37" s="30"/>
      <c r="UZ37" s="30"/>
      <c r="VA37" s="30"/>
      <c r="VB37" s="30"/>
      <c r="VC37" s="30"/>
      <c r="VD37" s="30"/>
      <c r="VE37" s="30"/>
      <c r="VF37" s="30"/>
      <c r="VG37" s="30"/>
      <c r="VH37" s="30"/>
      <c r="VI37" s="30"/>
      <c r="VJ37" s="30"/>
      <c r="VK37" s="30"/>
      <c r="VL37" s="30"/>
      <c r="VM37" s="30"/>
      <c r="VN37" s="30"/>
      <c r="VO37" s="30"/>
      <c r="VP37" s="30"/>
      <c r="VQ37" s="30"/>
      <c r="VR37" s="30"/>
      <c r="VS37" s="30"/>
      <c r="VT37" s="30"/>
      <c r="VU37" s="30"/>
      <c r="VV37" s="30"/>
      <c r="VW37" s="30"/>
      <c r="VX37" s="30"/>
      <c r="VY37" s="30"/>
      <c r="VZ37" s="30"/>
      <c r="WA37" s="30"/>
      <c r="WB37" s="30"/>
      <c r="WC37" s="30"/>
      <c r="WD37" s="30"/>
      <c r="WE37" s="30"/>
      <c r="WF37" s="30"/>
      <c r="WG37" s="30"/>
      <c r="WH37" s="30"/>
      <c r="WI37" s="30"/>
      <c r="WJ37" s="30"/>
      <c r="WK37" s="30"/>
      <c r="WL37" s="30"/>
      <c r="WM37" s="30"/>
      <c r="WN37" s="30"/>
      <c r="WO37" s="30"/>
      <c r="WP37" s="30"/>
      <c r="WQ37" s="30"/>
      <c r="WR37" s="30"/>
      <c r="WS37" s="30"/>
      <c r="WT37" s="30"/>
      <c r="WU37" s="30"/>
      <c r="WV37" s="30"/>
      <c r="WW37" s="30"/>
      <c r="WX37" s="30"/>
      <c r="WY37" s="30"/>
      <c r="WZ37" s="30"/>
      <c r="XA37" s="30"/>
      <c r="XB37" s="30"/>
      <c r="XC37" s="30"/>
      <c r="XD37" s="30"/>
      <c r="XE37" s="30"/>
      <c r="XF37" s="30"/>
      <c r="XG37" s="30"/>
      <c r="XH37" s="30"/>
      <c r="XI37" s="30"/>
      <c r="XJ37" s="30"/>
      <c r="XK37" s="30"/>
      <c r="XL37" s="30"/>
      <c r="XM37" s="30"/>
      <c r="XN37" s="30"/>
      <c r="XO37" s="30"/>
      <c r="XP37" s="30"/>
      <c r="XQ37" s="30"/>
      <c r="XR37" s="30"/>
      <c r="XS37" s="30"/>
      <c r="XT37" s="30"/>
      <c r="XU37" s="30"/>
      <c r="XV37" s="30"/>
      <c r="XW37" s="30"/>
      <c r="XX37" s="30"/>
      <c r="XY37" s="30"/>
      <c r="XZ37" s="30"/>
      <c r="YA37" s="30"/>
      <c r="YB37" s="30"/>
      <c r="YC37" s="30"/>
      <c r="YD37" s="30"/>
      <c r="YE37" s="30"/>
      <c r="YF37" s="30"/>
      <c r="YG37" s="30"/>
      <c r="YH37" s="30"/>
      <c r="YI37" s="30"/>
      <c r="YJ37" s="30"/>
      <c r="YK37" s="30"/>
      <c r="YL37" s="30"/>
      <c r="YM37" s="30"/>
      <c r="YN37" s="30"/>
      <c r="YO37" s="30"/>
      <c r="YP37" s="30"/>
      <c r="YQ37" s="30"/>
      <c r="YR37" s="30"/>
      <c r="YS37" s="30"/>
      <c r="YT37" s="30"/>
      <c r="YU37" s="30"/>
      <c r="YV37" s="30"/>
      <c r="YW37" s="30"/>
      <c r="YX37" s="30"/>
      <c r="YY37" s="30"/>
      <c r="YZ37" s="30"/>
      <c r="ZA37" s="30"/>
      <c r="ZB37" s="30"/>
      <c r="ZC37" s="30"/>
      <c r="ZD37" s="30"/>
      <c r="ZE37" s="30"/>
      <c r="ZF37" s="30"/>
      <c r="ZG37" s="30"/>
      <c r="ZH37" s="30"/>
      <c r="ZI37" s="30"/>
      <c r="ZJ37" s="30"/>
      <c r="ZK37" s="30"/>
      <c r="ZL37" s="30"/>
      <c r="ZM37" s="30"/>
      <c r="ZN37" s="30"/>
      <c r="ZO37" s="30"/>
      <c r="ZP37" s="30"/>
      <c r="ZQ37" s="30"/>
      <c r="ZR37" s="30"/>
      <c r="ZS37" s="30"/>
      <c r="ZT37" s="30"/>
      <c r="ZU37" s="30"/>
      <c r="ZV37" s="30"/>
      <c r="ZW37" s="30"/>
      <c r="ZX37" s="30"/>
      <c r="ZY37" s="30"/>
      <c r="ZZ37" s="30"/>
      <c r="AAA37" s="30"/>
      <c r="AAB37" s="30"/>
      <c r="AAC37" s="30"/>
      <c r="AAD37" s="30"/>
      <c r="AAE37" s="30"/>
      <c r="AAF37" s="30"/>
      <c r="AAG37" s="30"/>
      <c r="AAH37" s="30"/>
      <c r="AAI37" s="30"/>
      <c r="AAJ37" s="30"/>
      <c r="AAK37" s="30"/>
      <c r="AAL37" s="30"/>
      <c r="AAM37" s="30"/>
      <c r="AAN37" s="30"/>
      <c r="AAO37" s="30"/>
      <c r="AAP37" s="30"/>
      <c r="AAQ37" s="30"/>
      <c r="AAR37" s="30"/>
      <c r="AAS37" s="30"/>
      <c r="AAT37" s="30"/>
      <c r="AAU37" s="30"/>
      <c r="AAV37" s="30"/>
      <c r="AAW37" s="30"/>
      <c r="AAX37" s="30"/>
      <c r="AAY37" s="30"/>
      <c r="AAZ37" s="30"/>
      <c r="ABA37" s="30"/>
      <c r="ABB37" s="30"/>
      <c r="ABC37" s="30"/>
      <c r="ABD37" s="30"/>
      <c r="ABE37" s="30"/>
      <c r="ABF37" s="30"/>
      <c r="ABG37" s="30"/>
      <c r="ABH37" s="30"/>
      <c r="ABI37" s="30"/>
      <c r="ABJ37" s="30"/>
      <c r="ABK37" s="30"/>
      <c r="ABL37" s="30"/>
      <c r="ABM37" s="30"/>
      <c r="ABN37" s="30"/>
      <c r="ABO37" s="30"/>
      <c r="ABP37" s="30"/>
      <c r="ABQ37" s="30"/>
      <c r="ABR37" s="30"/>
      <c r="ABS37" s="30"/>
      <c r="ABT37" s="30"/>
      <c r="ABU37" s="30"/>
      <c r="ABV37" s="30"/>
      <c r="ABW37" s="30"/>
      <c r="ABX37" s="30"/>
      <c r="ABY37" s="30"/>
      <c r="ABZ37" s="30"/>
      <c r="ACA37" s="30"/>
      <c r="ACB37" s="30"/>
      <c r="ACC37" s="30"/>
      <c r="ACD37" s="30"/>
      <c r="ACE37" s="30"/>
      <c r="ACF37" s="30"/>
      <c r="ACG37" s="30"/>
      <c r="ACH37" s="30"/>
      <c r="ACI37" s="30"/>
      <c r="ACJ37" s="30"/>
      <c r="ACK37" s="30"/>
      <c r="ACL37" s="30"/>
      <c r="ACM37" s="30"/>
      <c r="ACN37" s="30"/>
      <c r="ACO37" s="30"/>
      <c r="ACP37" s="30"/>
      <c r="ACQ37" s="30"/>
      <c r="ACR37" s="30"/>
      <c r="ACS37" s="30"/>
      <c r="ACT37" s="30"/>
      <c r="ACU37" s="30"/>
      <c r="ACV37" s="30"/>
      <c r="ACW37" s="30"/>
      <c r="ACX37" s="30"/>
      <c r="ACY37" s="30"/>
      <c r="ACZ37" s="30"/>
      <c r="ADA37" s="30"/>
      <c r="ADB37" s="30"/>
      <c r="ADC37" s="30"/>
      <c r="ADD37" s="30"/>
      <c r="ADE37" s="30"/>
      <c r="ADF37" s="30"/>
      <c r="ADG37" s="30"/>
      <c r="ADH37" s="30"/>
      <c r="ADI37" s="30"/>
      <c r="ADJ37" s="30"/>
      <c r="ADK37" s="30"/>
      <c r="ADL37" s="30"/>
      <c r="ADM37" s="30"/>
      <c r="ADN37" s="30"/>
      <c r="ADO37" s="30"/>
      <c r="ADP37" s="30"/>
      <c r="ADQ37" s="30"/>
      <c r="ADR37" s="30"/>
      <c r="ADS37" s="30"/>
      <c r="ADT37" s="30"/>
      <c r="ADU37" s="30"/>
      <c r="ADV37" s="30"/>
      <c r="ADW37" s="30"/>
      <c r="ADX37" s="30"/>
      <c r="ADY37" s="30"/>
      <c r="ADZ37" s="30"/>
      <c r="AEA37" s="30"/>
      <c r="AEB37" s="30"/>
      <c r="AEC37" s="30"/>
      <c r="AED37" s="30"/>
      <c r="AEE37" s="30"/>
      <c r="AEF37" s="30"/>
      <c r="AEG37" s="30"/>
      <c r="AEH37" s="30"/>
      <c r="AEI37" s="30"/>
      <c r="AEJ37" s="30"/>
      <c r="AEK37" s="30"/>
      <c r="AEL37" s="30"/>
      <c r="AEM37" s="30"/>
      <c r="AEN37" s="30"/>
      <c r="AEO37" s="30"/>
      <c r="AEP37" s="30"/>
      <c r="AEQ37" s="30"/>
      <c r="AER37" s="30"/>
      <c r="AES37" s="30"/>
      <c r="AET37" s="30"/>
      <c r="AEU37" s="30"/>
      <c r="AEV37" s="30"/>
      <c r="AEW37" s="30"/>
      <c r="AEX37" s="30"/>
      <c r="AEY37" s="30"/>
      <c r="AEZ37" s="30"/>
      <c r="AFA37" s="30"/>
      <c r="AFB37" s="30"/>
      <c r="AFC37" s="30"/>
      <c r="AFD37" s="30"/>
      <c r="AFE37" s="30"/>
      <c r="AFF37" s="30"/>
      <c r="AFG37" s="30"/>
      <c r="AFH37" s="30"/>
      <c r="AFI37" s="30"/>
      <c r="AFJ37" s="30"/>
      <c r="AFK37" s="30"/>
      <c r="AFL37" s="30"/>
      <c r="AFM37" s="30"/>
      <c r="AFN37" s="30"/>
      <c r="AFO37" s="30"/>
      <c r="AFP37" s="30"/>
      <c r="AFQ37" s="30"/>
      <c r="AFR37" s="30"/>
      <c r="AFS37" s="30"/>
      <c r="AFT37" s="30"/>
      <c r="AFU37" s="30"/>
      <c r="AFV37" s="30"/>
      <c r="AFW37" s="30"/>
      <c r="AFX37" s="30"/>
      <c r="AFY37" s="30"/>
      <c r="AFZ37" s="30"/>
      <c r="AGA37" s="30"/>
      <c r="AGB37" s="30"/>
      <c r="AGC37" s="30"/>
      <c r="AGD37" s="30"/>
      <c r="AGE37" s="30"/>
      <c r="AGF37" s="30"/>
      <c r="AGG37" s="30"/>
      <c r="AGH37" s="30"/>
      <c r="AGI37" s="30"/>
      <c r="AGJ37" s="30"/>
      <c r="AGK37" s="30"/>
      <c r="AGL37" s="30"/>
      <c r="AGM37" s="30"/>
      <c r="AGN37" s="30"/>
      <c r="AGO37" s="30"/>
      <c r="AGP37" s="30"/>
      <c r="AGQ37" s="30"/>
      <c r="AGR37" s="30"/>
      <c r="AGS37" s="30"/>
      <c r="AGT37" s="30"/>
      <c r="AGU37" s="30"/>
      <c r="AGV37" s="30"/>
      <c r="AGW37" s="30"/>
      <c r="AGX37" s="30"/>
      <c r="AGY37" s="30"/>
      <c r="AGZ37" s="30"/>
      <c r="AHA37" s="30"/>
      <c r="AHB37" s="30"/>
      <c r="AHC37" s="30"/>
      <c r="AHD37" s="30"/>
      <c r="AHE37" s="30"/>
      <c r="AHF37" s="30"/>
      <c r="AHG37" s="30"/>
      <c r="AHH37" s="30"/>
      <c r="AHI37" s="30"/>
      <c r="AHJ37" s="30"/>
      <c r="AHK37" s="30"/>
      <c r="AHL37" s="30"/>
      <c r="AHM37" s="30"/>
      <c r="AHN37" s="30"/>
      <c r="AHO37" s="30"/>
      <c r="AHP37" s="30"/>
      <c r="AHQ37" s="30"/>
      <c r="AHR37" s="30"/>
      <c r="AHS37" s="30"/>
      <c r="AHT37" s="30"/>
      <c r="AHU37" s="30"/>
      <c r="AHV37" s="30"/>
      <c r="AHW37" s="30"/>
      <c r="AHX37" s="30"/>
      <c r="AHY37" s="30"/>
      <c r="AHZ37" s="30"/>
      <c r="AIA37" s="30"/>
      <c r="AIB37" s="30"/>
      <c r="AIC37" s="30"/>
      <c r="AID37" s="30"/>
      <c r="AIE37" s="30"/>
      <c r="AIF37" s="30"/>
      <c r="AIG37" s="30"/>
      <c r="AIH37" s="30"/>
      <c r="AII37" s="30"/>
      <c r="AIJ37" s="30"/>
      <c r="AIK37" s="30"/>
      <c r="AIL37" s="30"/>
      <c r="AIM37" s="30"/>
      <c r="AIN37" s="30"/>
      <c r="AIO37" s="30"/>
      <c r="AIP37" s="30"/>
      <c r="AIQ37" s="30"/>
      <c r="AIR37" s="30"/>
      <c r="AIS37" s="30"/>
      <c r="AIT37" s="30"/>
      <c r="AIU37" s="30"/>
      <c r="AIV37" s="30"/>
      <c r="AIW37" s="30"/>
      <c r="AIX37" s="30"/>
      <c r="AIY37" s="30"/>
      <c r="AIZ37" s="30"/>
      <c r="AJA37" s="30"/>
      <c r="AJB37" s="30"/>
      <c r="AJC37" s="30"/>
      <c r="AJD37" s="30"/>
      <c r="AJE37" s="30"/>
      <c r="AJF37" s="30"/>
      <c r="AJG37" s="30"/>
      <c r="AJH37" s="30"/>
      <c r="AJI37" s="30"/>
      <c r="AJJ37" s="30"/>
      <c r="AJK37" s="30"/>
      <c r="AJL37" s="30"/>
      <c r="AJM37" s="30"/>
      <c r="AJN37" s="30"/>
      <c r="AJO37" s="30"/>
      <c r="AJP37" s="30"/>
      <c r="AJQ37" s="30"/>
      <c r="AJR37" s="30"/>
      <c r="AJS37" s="30"/>
      <c r="AJT37" s="30"/>
      <c r="AJU37" s="30"/>
      <c r="AJV37" s="30"/>
      <c r="AJW37" s="30"/>
      <c r="AJX37" s="30"/>
      <c r="AJY37" s="30"/>
      <c r="AJZ37" s="30"/>
      <c r="AKA37" s="30"/>
      <c r="AKB37" s="30"/>
      <c r="AKC37" s="30"/>
      <c r="AKD37" s="30"/>
      <c r="AKE37" s="30"/>
      <c r="AKF37" s="30"/>
      <c r="AKG37" s="30"/>
      <c r="AKH37" s="30"/>
      <c r="AKI37" s="30"/>
      <c r="AKJ37" s="30"/>
      <c r="AKK37" s="30"/>
      <c r="AKL37" s="30"/>
      <c r="AKM37" s="30"/>
      <c r="AKN37" s="30"/>
      <c r="AKO37" s="30"/>
      <c r="AKP37" s="30"/>
      <c r="AKQ37" s="30"/>
      <c r="AKR37" s="30"/>
      <c r="AKS37" s="30"/>
      <c r="AKT37" s="30"/>
      <c r="AKU37" s="30"/>
      <c r="AKV37" s="30"/>
      <c r="AKW37" s="30"/>
      <c r="AKX37" s="30"/>
      <c r="AKY37" s="30"/>
      <c r="AKZ37" s="30"/>
      <c r="ALA37" s="30"/>
      <c r="ALB37" s="30"/>
      <c r="ALC37" s="30"/>
      <c r="ALD37" s="30"/>
      <c r="ALE37" s="30"/>
      <c r="ALF37" s="30"/>
      <c r="ALG37" s="30"/>
      <c r="ALH37" s="30"/>
      <c r="ALI37" s="30"/>
      <c r="ALJ37" s="30"/>
      <c r="ALK37" s="30"/>
      <c r="ALL37" s="30"/>
      <c r="ALM37" s="30"/>
      <c r="ALN37" s="30"/>
      <c r="ALO37" s="30"/>
      <c r="ALP37" s="30"/>
      <c r="ALQ37" s="30"/>
      <c r="ALR37" s="30"/>
      <c r="ALS37" s="30"/>
      <c r="ALT37" s="30"/>
      <c r="ALU37" s="30"/>
      <c r="ALV37" s="30"/>
      <c r="ALW37" s="30"/>
      <c r="ALX37" s="30"/>
      <c r="ALY37" s="30"/>
      <c r="ALZ37" s="30"/>
      <c r="AMA37" s="30"/>
      <c r="AMB37" s="30"/>
      <c r="AMC37" s="30"/>
      <c r="AMD37" s="30"/>
      <c r="AME37" s="30"/>
      <c r="AMF37" s="30"/>
      <c r="AMG37" s="30"/>
      <c r="AMH37" s="30"/>
      <c r="AMI37" s="30"/>
      <c r="AMJ37" s="30"/>
      <c r="AMK37" s="30"/>
      <c r="AML37" s="30"/>
      <c r="AMM37" s="30"/>
      <c r="AMN37" s="30"/>
      <c r="AMO37" s="30"/>
      <c r="AMP37" s="30"/>
      <c r="AMQ37" s="30"/>
      <c r="AMR37" s="30"/>
      <c r="AMS37" s="30"/>
      <c r="AMT37" s="30"/>
      <c r="AMU37" s="30"/>
      <c r="AMV37" s="30"/>
      <c r="AMW37" s="30"/>
      <c r="AMX37" s="30"/>
      <c r="AMY37" s="30"/>
      <c r="AMZ37" s="30"/>
      <c r="ANA37" s="30"/>
      <c r="ANB37" s="30"/>
      <c r="ANC37" s="30"/>
      <c r="AND37" s="30"/>
      <c r="ANE37" s="30"/>
      <c r="ANF37" s="30"/>
      <c r="ANG37" s="30"/>
      <c r="ANH37" s="30"/>
      <c r="ANI37" s="30"/>
      <c r="ANJ37" s="30"/>
      <c r="ANK37" s="30"/>
      <c r="ANL37" s="30"/>
      <c r="ANM37" s="30"/>
      <c r="ANN37" s="30"/>
      <c r="ANO37" s="30"/>
      <c r="ANP37" s="30"/>
      <c r="ANQ37" s="30"/>
      <c r="ANR37" s="30"/>
      <c r="ANS37" s="30"/>
      <c r="ANT37" s="30"/>
      <c r="ANU37" s="30"/>
      <c r="ANV37" s="30"/>
      <c r="ANW37" s="30"/>
      <c r="ANX37" s="30"/>
      <c r="ANY37" s="30"/>
      <c r="ANZ37" s="30"/>
      <c r="AOA37" s="30"/>
      <c r="AOB37" s="30"/>
      <c r="AOC37" s="30"/>
      <c r="AOD37" s="30"/>
      <c r="AOE37" s="30"/>
      <c r="AOF37" s="30"/>
      <c r="AOG37" s="30"/>
      <c r="AOH37" s="30"/>
      <c r="AOI37" s="30"/>
      <c r="AOJ37" s="30"/>
      <c r="AOK37" s="30"/>
      <c r="AOL37" s="30"/>
      <c r="AOM37" s="30"/>
      <c r="AON37" s="30"/>
      <c r="AOO37" s="30"/>
      <c r="AOP37" s="30"/>
      <c r="AOQ37" s="30"/>
      <c r="AOR37" s="30"/>
      <c r="AOS37" s="30"/>
      <c r="AOT37" s="30"/>
      <c r="AOU37" s="30"/>
      <c r="AOV37" s="30"/>
      <c r="AOW37" s="30"/>
      <c r="AOX37" s="30"/>
      <c r="AOY37" s="30"/>
      <c r="AOZ37" s="30"/>
      <c r="APA37" s="30"/>
      <c r="APB37" s="30"/>
      <c r="APC37" s="30"/>
      <c r="APD37" s="30"/>
      <c r="APE37" s="30"/>
      <c r="APF37" s="30"/>
      <c r="APG37" s="30"/>
      <c r="APH37" s="30"/>
      <c r="API37" s="30"/>
      <c r="APJ37" s="30"/>
      <c r="APK37" s="30"/>
      <c r="APL37" s="30"/>
      <c r="APM37" s="30"/>
      <c r="APN37" s="30"/>
      <c r="APO37" s="30"/>
      <c r="APP37" s="30"/>
      <c r="APQ37" s="30"/>
      <c r="APR37" s="30"/>
      <c r="APS37" s="30"/>
      <c r="APT37" s="30"/>
      <c r="APU37" s="30"/>
      <c r="APV37" s="30"/>
      <c r="APW37" s="30"/>
      <c r="APX37" s="30"/>
      <c r="APY37" s="30"/>
      <c r="APZ37" s="30"/>
      <c r="AQA37" s="30"/>
      <c r="AQB37" s="30"/>
      <c r="AQC37" s="30"/>
      <c r="AQD37" s="30"/>
      <c r="AQE37" s="30"/>
      <c r="AQF37" s="30"/>
      <c r="AQG37" s="30"/>
      <c r="AQH37" s="30"/>
      <c r="AQI37" s="30"/>
      <c r="AQJ37" s="30"/>
      <c r="AQK37" s="30"/>
      <c r="AQL37" s="30"/>
      <c r="AQM37" s="30"/>
      <c r="AQN37" s="30"/>
      <c r="AQO37" s="30"/>
      <c r="AQP37" s="30"/>
      <c r="AQQ37" s="30"/>
      <c r="AQR37" s="30"/>
      <c r="AQS37" s="30"/>
      <c r="AQT37" s="30"/>
      <c r="AQU37" s="30"/>
      <c r="AQV37" s="30"/>
      <c r="AQW37" s="30"/>
      <c r="AQX37" s="30"/>
      <c r="AQY37" s="30"/>
      <c r="AQZ37" s="30"/>
      <c r="ARA37" s="30"/>
      <c r="ARB37" s="30"/>
      <c r="ARC37" s="30"/>
      <c r="ARD37" s="30"/>
      <c r="ARE37" s="30"/>
      <c r="ARF37" s="30"/>
      <c r="ARG37" s="30"/>
      <c r="ARH37" s="30"/>
      <c r="ARI37" s="30"/>
      <c r="ARJ37" s="30"/>
      <c r="ARK37" s="30"/>
      <c r="ARL37" s="30"/>
      <c r="ARM37" s="30"/>
      <c r="ARN37" s="30"/>
      <c r="ARO37" s="30"/>
      <c r="ARP37" s="30"/>
      <c r="ARQ37" s="30"/>
      <c r="ARR37" s="30"/>
      <c r="ARS37" s="30"/>
      <c r="ART37" s="30"/>
      <c r="ARU37" s="30"/>
      <c r="ARV37" s="30"/>
      <c r="ARW37" s="30"/>
      <c r="ARX37" s="30"/>
      <c r="ARY37" s="30"/>
      <c r="ARZ37" s="30"/>
      <c r="ASA37" s="30"/>
      <c r="ASB37" s="30"/>
      <c r="ASC37" s="30"/>
      <c r="ASD37" s="30"/>
      <c r="ASE37" s="30"/>
      <c r="ASF37" s="30"/>
      <c r="ASG37" s="30"/>
      <c r="ASH37" s="30"/>
      <c r="ASI37" s="30"/>
      <c r="ASJ37" s="30"/>
      <c r="ASK37" s="30"/>
      <c r="ASL37" s="30"/>
      <c r="ASM37" s="30"/>
      <c r="ASN37" s="30"/>
      <c r="ASO37" s="30"/>
      <c r="ASP37" s="30"/>
      <c r="ASQ37" s="30"/>
      <c r="ASR37" s="30"/>
      <c r="ASS37" s="30"/>
      <c r="AST37" s="30"/>
      <c r="ASU37" s="30"/>
      <c r="ASV37" s="30"/>
      <c r="ASW37" s="30"/>
      <c r="ASX37" s="30"/>
      <c r="ASY37" s="30"/>
      <c r="ASZ37" s="30"/>
      <c r="ATA37" s="30"/>
      <c r="ATB37" s="30"/>
      <c r="ATC37" s="30"/>
      <c r="ATD37" s="30"/>
      <c r="ATE37" s="30"/>
      <c r="ATF37" s="30"/>
      <c r="ATG37" s="30"/>
      <c r="ATH37" s="30"/>
      <c r="ATI37" s="30"/>
      <c r="ATJ37" s="30"/>
      <c r="ATK37" s="30"/>
      <c r="ATL37" s="30"/>
      <c r="ATM37" s="30"/>
      <c r="ATN37" s="30"/>
      <c r="ATO37" s="30"/>
      <c r="ATP37" s="30"/>
      <c r="ATQ37" s="30"/>
      <c r="ATR37" s="30"/>
      <c r="ATS37" s="30"/>
      <c r="ATT37" s="30"/>
      <c r="ATU37" s="30"/>
      <c r="ATV37" s="30"/>
      <c r="ATW37" s="30"/>
      <c r="ATX37" s="30"/>
      <c r="ATY37" s="30"/>
      <c r="ATZ37" s="30"/>
      <c r="AUA37" s="30"/>
      <c r="AUB37" s="30"/>
      <c r="AUC37" s="30"/>
      <c r="AUD37" s="30"/>
      <c r="AUE37" s="30"/>
      <c r="AUF37" s="30"/>
      <c r="AUG37" s="30"/>
      <c r="AUH37" s="30"/>
      <c r="AUI37" s="30"/>
      <c r="AUJ37" s="30"/>
      <c r="AUK37" s="30"/>
      <c r="AUL37" s="30"/>
      <c r="AUM37" s="30"/>
      <c r="AUN37" s="30"/>
      <c r="AUO37" s="30"/>
      <c r="AUP37" s="30"/>
      <c r="AUQ37" s="30"/>
      <c r="AUR37" s="30"/>
      <c r="AUS37" s="30"/>
      <c r="AUT37" s="30"/>
      <c r="AUU37" s="30"/>
      <c r="AUV37" s="30"/>
      <c r="AUW37" s="30"/>
      <c r="AUX37" s="30"/>
      <c r="AUY37" s="30"/>
      <c r="AUZ37" s="30"/>
      <c r="AVA37" s="30"/>
      <c r="AVB37" s="30"/>
      <c r="AVC37" s="30"/>
      <c r="AVD37" s="30"/>
      <c r="AVE37" s="30"/>
      <c r="AVF37" s="30"/>
      <c r="AVG37" s="30"/>
      <c r="AVH37" s="30"/>
      <c r="AVI37" s="30"/>
      <c r="AVJ37" s="30"/>
      <c r="AVK37" s="30"/>
      <c r="AVL37" s="30"/>
      <c r="AVM37" s="30"/>
      <c r="AVN37" s="30"/>
      <c r="AVO37" s="30"/>
      <c r="AVP37" s="30"/>
      <c r="AVQ37" s="30"/>
      <c r="AVR37" s="30"/>
      <c r="AVS37" s="30"/>
      <c r="AVT37" s="30"/>
      <c r="AVU37" s="30"/>
      <c r="AVV37" s="30"/>
      <c r="AVW37" s="30"/>
      <c r="AVX37" s="30"/>
      <c r="AVY37" s="30"/>
      <c r="AVZ37" s="30"/>
      <c r="AWA37" s="30"/>
      <c r="AWB37" s="30"/>
      <c r="AWC37" s="30"/>
      <c r="AWD37" s="30"/>
      <c r="AWE37" s="30"/>
      <c r="AWF37" s="30"/>
      <c r="AWG37" s="30"/>
      <c r="AWH37" s="30"/>
      <c r="AWI37" s="30"/>
      <c r="AWJ37" s="30"/>
      <c r="AWK37" s="30"/>
      <c r="AWL37" s="30"/>
      <c r="AWM37" s="30"/>
      <c r="AWN37" s="30"/>
      <c r="AWO37" s="30"/>
      <c r="AWP37" s="30"/>
      <c r="AWQ37" s="30"/>
      <c r="AWR37" s="30"/>
      <c r="AWS37" s="30"/>
      <c r="AWT37" s="30"/>
      <c r="AWU37" s="30"/>
      <c r="AWV37" s="30"/>
      <c r="AWW37" s="30"/>
      <c r="AWX37" s="30"/>
      <c r="AWY37" s="30"/>
      <c r="AWZ37" s="30"/>
      <c r="AXA37" s="30"/>
      <c r="AXB37" s="30"/>
      <c r="AXC37" s="30"/>
      <c r="AXD37" s="30"/>
      <c r="AXE37" s="30"/>
      <c r="AXF37" s="30"/>
      <c r="AXG37" s="30"/>
      <c r="AXH37" s="30"/>
      <c r="AXI37" s="30"/>
      <c r="AXJ37" s="30"/>
      <c r="AXK37" s="30"/>
      <c r="AXL37" s="30"/>
      <c r="AXM37" s="30"/>
      <c r="AXN37" s="30"/>
      <c r="AXO37" s="30"/>
      <c r="AXP37" s="30"/>
      <c r="AXQ37" s="30"/>
      <c r="AXR37" s="30"/>
      <c r="AXS37" s="30"/>
      <c r="AXT37" s="30"/>
      <c r="AXU37" s="30"/>
      <c r="AXV37" s="30"/>
      <c r="AXW37" s="30"/>
      <c r="AXX37" s="30"/>
      <c r="AXY37" s="30"/>
      <c r="AXZ37" s="30"/>
      <c r="AYA37" s="30"/>
      <c r="AYB37" s="30"/>
      <c r="AYC37" s="30"/>
      <c r="AYD37" s="30"/>
      <c r="AYE37" s="30"/>
      <c r="AYF37" s="30"/>
      <c r="AYG37" s="30"/>
      <c r="AYH37" s="30"/>
      <c r="AYI37" s="30"/>
      <c r="AYJ37" s="30"/>
      <c r="AYK37" s="30"/>
      <c r="AYL37" s="30"/>
      <c r="AYM37" s="30"/>
      <c r="AYN37" s="30"/>
      <c r="AYO37" s="30"/>
      <c r="AYP37" s="30"/>
      <c r="AYQ37" s="30"/>
      <c r="AYR37" s="30"/>
      <c r="AYS37" s="30"/>
      <c r="AYT37" s="30"/>
      <c r="AYU37" s="30"/>
      <c r="AYV37" s="30"/>
      <c r="AYW37" s="30"/>
      <c r="AYX37" s="30"/>
      <c r="AYY37" s="30"/>
      <c r="AYZ37" s="30"/>
      <c r="AZA37" s="30"/>
      <c r="AZB37" s="30"/>
      <c r="AZC37" s="30"/>
      <c r="AZD37" s="30"/>
      <c r="AZE37" s="30"/>
      <c r="AZF37" s="30"/>
      <c r="AZG37" s="30"/>
      <c r="AZH37" s="30"/>
      <c r="AZI37" s="30"/>
      <c r="AZJ37" s="30"/>
      <c r="AZK37" s="30"/>
      <c r="AZL37" s="30"/>
      <c r="AZM37" s="30"/>
      <c r="AZN37" s="30"/>
      <c r="AZO37" s="30"/>
      <c r="AZP37" s="30"/>
      <c r="AZQ37" s="30"/>
      <c r="AZR37" s="30"/>
      <c r="AZS37" s="30"/>
      <c r="AZT37" s="30"/>
      <c r="AZU37" s="30"/>
      <c r="AZV37" s="30"/>
      <c r="AZW37" s="30"/>
      <c r="AZX37" s="30"/>
      <c r="AZY37" s="30"/>
      <c r="AZZ37" s="30"/>
      <c r="BAA37" s="30"/>
      <c r="BAB37" s="30"/>
      <c r="BAC37" s="30"/>
      <c r="BAD37" s="30"/>
      <c r="BAE37" s="30"/>
      <c r="BAF37" s="30"/>
      <c r="BAG37" s="30"/>
      <c r="BAH37" s="30"/>
      <c r="BAI37" s="30"/>
      <c r="BAJ37" s="30"/>
      <c r="BAK37" s="30"/>
      <c r="BAL37" s="30"/>
      <c r="BAM37" s="30"/>
      <c r="BAN37" s="30"/>
      <c r="BAO37" s="30"/>
      <c r="BAP37" s="30"/>
      <c r="BAQ37" s="30"/>
      <c r="BAR37" s="30"/>
      <c r="BAS37" s="30"/>
      <c r="BAT37" s="30"/>
      <c r="BAU37" s="30"/>
      <c r="BAV37" s="30"/>
      <c r="BAW37" s="30"/>
      <c r="BAX37" s="30"/>
      <c r="BAY37" s="30"/>
      <c r="BAZ37" s="30"/>
      <c r="BBA37" s="30"/>
      <c r="BBB37" s="30"/>
      <c r="BBC37" s="30"/>
      <c r="BBD37" s="30"/>
      <c r="BBE37" s="30"/>
      <c r="BBF37" s="30"/>
      <c r="BBG37" s="30"/>
      <c r="BBH37" s="30"/>
      <c r="BBI37" s="30"/>
      <c r="BBJ37" s="30"/>
      <c r="BBK37" s="30"/>
      <c r="BBL37" s="30"/>
      <c r="BBM37" s="30"/>
      <c r="BBN37" s="30"/>
      <c r="BBO37" s="30"/>
      <c r="BBP37" s="30"/>
      <c r="BBQ37" s="30"/>
      <c r="BBR37" s="30"/>
      <c r="BBS37" s="30"/>
      <c r="BBT37" s="30"/>
      <c r="BBU37" s="30"/>
      <c r="BBV37" s="30"/>
      <c r="BBW37" s="30"/>
      <c r="BBX37" s="30"/>
      <c r="BBY37" s="30"/>
      <c r="BBZ37" s="30"/>
      <c r="BCA37" s="30"/>
      <c r="BCB37" s="30"/>
      <c r="BCC37" s="30"/>
      <c r="BCD37" s="30"/>
      <c r="BCE37" s="30"/>
      <c r="BCF37" s="30"/>
      <c r="BCG37" s="30"/>
      <c r="BCH37" s="30"/>
      <c r="BCI37" s="30"/>
      <c r="BCJ37" s="30"/>
      <c r="BCK37" s="30"/>
      <c r="BCL37" s="30"/>
      <c r="BCM37" s="30"/>
      <c r="BCN37" s="30"/>
      <c r="BCO37" s="30"/>
      <c r="BCP37" s="30"/>
      <c r="BCQ37" s="30"/>
      <c r="BCR37" s="30"/>
      <c r="BCS37" s="30"/>
      <c r="BCT37" s="30"/>
      <c r="BCU37" s="30"/>
      <c r="BCV37" s="30"/>
      <c r="BCW37" s="30"/>
      <c r="BCX37" s="30"/>
      <c r="BCY37" s="30"/>
      <c r="BCZ37" s="30"/>
      <c r="BDA37" s="30"/>
      <c r="BDB37" s="30"/>
      <c r="BDC37" s="30"/>
      <c r="BDD37" s="30"/>
      <c r="BDE37" s="30"/>
      <c r="BDF37" s="30"/>
      <c r="BDG37" s="30"/>
      <c r="BDH37" s="30"/>
      <c r="BDI37" s="30"/>
      <c r="BDJ37" s="30"/>
      <c r="BDK37" s="30"/>
      <c r="BDL37" s="30"/>
      <c r="BDM37" s="30"/>
      <c r="BDN37" s="30"/>
      <c r="BDO37" s="30"/>
      <c r="BDP37" s="30"/>
      <c r="BDQ37" s="30"/>
      <c r="BDR37" s="30"/>
      <c r="BDS37" s="30"/>
      <c r="BDT37" s="30"/>
      <c r="BDU37" s="30"/>
      <c r="BDV37" s="30"/>
      <c r="BDW37" s="30"/>
      <c r="BDX37" s="30"/>
      <c r="BDY37" s="30"/>
      <c r="BDZ37" s="30"/>
      <c r="BEA37" s="30"/>
      <c r="BEB37" s="30"/>
      <c r="BEC37" s="30"/>
      <c r="BED37" s="30"/>
      <c r="BEE37" s="30"/>
      <c r="BEF37" s="30"/>
      <c r="BEG37" s="30"/>
      <c r="BEH37" s="30"/>
      <c r="BEI37" s="30"/>
      <c r="BEJ37" s="30"/>
      <c r="BEK37" s="30"/>
      <c r="BEL37" s="30"/>
      <c r="BEM37" s="30"/>
      <c r="BEN37" s="30"/>
      <c r="BEO37" s="30"/>
      <c r="BEP37" s="30"/>
      <c r="BEQ37" s="30"/>
      <c r="BER37" s="30"/>
      <c r="BES37" s="30"/>
      <c r="BET37" s="30"/>
      <c r="BEU37" s="30"/>
      <c r="BEV37" s="30"/>
      <c r="BEW37" s="30"/>
      <c r="BEX37" s="30"/>
      <c r="BEY37" s="30"/>
      <c r="BEZ37" s="30"/>
      <c r="BFA37" s="30"/>
      <c r="BFB37" s="30"/>
      <c r="BFC37" s="30"/>
      <c r="BFD37" s="30"/>
      <c r="BFE37" s="30"/>
      <c r="BFF37" s="30"/>
      <c r="BFG37" s="30"/>
      <c r="BFH37" s="30"/>
      <c r="BFI37" s="30"/>
      <c r="BFJ37" s="30"/>
      <c r="BFK37" s="30"/>
      <c r="BFL37" s="30"/>
      <c r="BFM37" s="30"/>
      <c r="BFN37" s="30"/>
      <c r="BFO37" s="30"/>
      <c r="BFP37" s="30"/>
      <c r="BFQ37" s="30"/>
      <c r="BFR37" s="30"/>
      <c r="BFS37" s="30"/>
      <c r="BFT37" s="30"/>
      <c r="BFU37" s="30"/>
      <c r="BFV37" s="30"/>
      <c r="BFW37" s="30"/>
      <c r="BFX37" s="30"/>
      <c r="BFY37" s="30"/>
      <c r="BFZ37" s="30"/>
      <c r="BGA37" s="30"/>
      <c r="BGB37" s="30"/>
      <c r="BGC37" s="30"/>
      <c r="BGD37" s="30"/>
      <c r="BGE37" s="30"/>
      <c r="BGF37" s="30"/>
      <c r="BGG37" s="30"/>
      <c r="BGH37" s="30"/>
      <c r="BGI37" s="30"/>
      <c r="BGJ37" s="30"/>
      <c r="BGK37" s="30"/>
      <c r="BGL37" s="30"/>
      <c r="BGM37" s="30"/>
      <c r="BGN37" s="30"/>
      <c r="BGO37" s="30"/>
      <c r="BGP37" s="30"/>
      <c r="BGQ37" s="30"/>
      <c r="BGR37" s="30"/>
      <c r="BGS37" s="30"/>
      <c r="BGT37" s="30"/>
      <c r="BGU37" s="30"/>
      <c r="BGV37" s="30"/>
      <c r="BGW37" s="30"/>
      <c r="BGX37" s="30"/>
      <c r="BGY37" s="30"/>
      <c r="BGZ37" s="30"/>
      <c r="BHA37" s="30"/>
      <c r="BHB37" s="30"/>
      <c r="BHC37" s="30"/>
      <c r="BHD37" s="30"/>
      <c r="BHE37" s="30"/>
      <c r="BHF37" s="30"/>
      <c r="BHG37" s="30"/>
      <c r="BHH37" s="30"/>
      <c r="BHI37" s="30"/>
      <c r="BHJ37" s="30"/>
      <c r="BHK37" s="30"/>
      <c r="BHL37" s="30"/>
      <c r="BHM37" s="30"/>
      <c r="BHN37" s="30"/>
      <c r="BHO37" s="30"/>
      <c r="BHP37" s="30"/>
      <c r="BHQ37" s="30"/>
      <c r="BHR37" s="30"/>
      <c r="BHS37" s="30"/>
      <c r="BHT37" s="30"/>
      <c r="BHU37" s="30"/>
      <c r="BHV37" s="30"/>
      <c r="BHW37" s="30"/>
      <c r="BHX37" s="30"/>
      <c r="BHY37" s="30"/>
      <c r="BHZ37" s="30"/>
      <c r="BIA37" s="30"/>
      <c r="BIB37" s="30"/>
      <c r="BIC37" s="30"/>
      <c r="BID37" s="30"/>
      <c r="BIE37" s="30"/>
      <c r="BIF37" s="30"/>
      <c r="BIG37" s="30"/>
      <c r="BIH37" s="30"/>
      <c r="BII37" s="30"/>
      <c r="BIJ37" s="30"/>
      <c r="BIK37" s="30"/>
      <c r="BIL37" s="30"/>
      <c r="BIM37" s="30"/>
      <c r="BIN37" s="30"/>
      <c r="BIO37" s="30"/>
      <c r="BIP37" s="30"/>
      <c r="BIQ37" s="30"/>
      <c r="BIR37" s="30"/>
      <c r="BIS37" s="30"/>
      <c r="BIT37" s="30"/>
      <c r="BIU37" s="30"/>
      <c r="BIV37" s="30"/>
      <c r="BIW37" s="30"/>
      <c r="BIX37" s="30"/>
      <c r="BIY37" s="30"/>
      <c r="BIZ37" s="30"/>
      <c r="BJA37" s="30"/>
      <c r="BJB37" s="30"/>
      <c r="BJC37" s="30"/>
      <c r="BJD37" s="30"/>
      <c r="BJE37" s="30"/>
      <c r="BJF37" s="30"/>
      <c r="BJG37" s="30"/>
      <c r="BJH37" s="30"/>
      <c r="BJI37" s="30"/>
      <c r="BJJ37" s="30"/>
      <c r="BJK37" s="30"/>
      <c r="BJL37" s="30"/>
      <c r="BJM37" s="30"/>
      <c r="BJN37" s="30"/>
      <c r="BJO37" s="30"/>
      <c r="BJP37" s="30"/>
      <c r="BJQ37" s="30"/>
      <c r="BJR37" s="30"/>
      <c r="BJS37" s="30"/>
      <c r="BJT37" s="30"/>
      <c r="BJU37" s="30"/>
      <c r="BJV37" s="30"/>
      <c r="BJW37" s="30"/>
      <c r="BJX37" s="30"/>
      <c r="BJY37" s="30"/>
      <c r="BJZ37" s="30"/>
      <c r="BKA37" s="30"/>
      <c r="BKB37" s="30"/>
      <c r="BKC37" s="30"/>
      <c r="BKD37" s="30"/>
      <c r="BKE37" s="30"/>
      <c r="BKF37" s="30"/>
      <c r="BKG37" s="30"/>
      <c r="BKH37" s="30"/>
      <c r="BKI37" s="30"/>
      <c r="BKJ37" s="30"/>
      <c r="BKK37" s="30"/>
      <c r="BKL37" s="30"/>
      <c r="BKM37" s="30"/>
      <c r="BKN37" s="30"/>
      <c r="BKO37" s="30"/>
      <c r="BKP37" s="30"/>
      <c r="BKQ37" s="30"/>
      <c r="BKR37" s="30"/>
      <c r="BKS37" s="30"/>
      <c r="BKT37" s="30"/>
      <c r="BKU37" s="30"/>
      <c r="BKV37" s="30"/>
      <c r="BKW37" s="30"/>
      <c r="BKX37" s="30"/>
      <c r="BKY37" s="30"/>
      <c r="BKZ37" s="30"/>
      <c r="BLA37" s="30"/>
      <c r="BLB37" s="30"/>
      <c r="BLC37" s="30"/>
      <c r="BLD37" s="30"/>
      <c r="BLE37" s="30"/>
      <c r="BLF37" s="30"/>
      <c r="BLG37" s="30"/>
      <c r="BLH37" s="30"/>
      <c r="BLI37" s="30"/>
      <c r="BLJ37" s="30"/>
      <c r="BLK37" s="30"/>
      <c r="BLL37" s="30"/>
      <c r="BLM37" s="30"/>
      <c r="BLN37" s="30"/>
      <c r="BLO37" s="30"/>
      <c r="BLP37" s="30"/>
      <c r="BLQ37" s="30"/>
      <c r="BLR37" s="30"/>
      <c r="BLS37" s="30"/>
      <c r="BLT37" s="30"/>
      <c r="BLU37" s="30"/>
      <c r="BLV37" s="30"/>
      <c r="BLW37" s="30"/>
      <c r="BLX37" s="30"/>
      <c r="BLY37" s="30"/>
      <c r="BLZ37" s="30"/>
      <c r="BMA37" s="30"/>
      <c r="BMB37" s="30"/>
      <c r="BMC37" s="30"/>
      <c r="BMD37" s="30"/>
      <c r="BME37" s="30"/>
      <c r="BMF37" s="30"/>
      <c r="BMG37" s="30"/>
      <c r="BMH37" s="30"/>
      <c r="BMI37" s="30"/>
      <c r="BMJ37" s="30"/>
      <c r="BMK37" s="30"/>
      <c r="BML37" s="30"/>
      <c r="BMM37" s="30"/>
      <c r="BMN37" s="30"/>
      <c r="BMO37" s="30"/>
      <c r="BMP37" s="30"/>
      <c r="BMQ37" s="30"/>
      <c r="BMR37" s="30"/>
      <c r="BMS37" s="30"/>
      <c r="BMT37" s="30"/>
      <c r="BMU37" s="30"/>
      <c r="BMV37" s="30"/>
      <c r="BMW37" s="30"/>
      <c r="BMX37" s="30"/>
      <c r="BMY37" s="30"/>
      <c r="BMZ37" s="30"/>
      <c r="BNA37" s="30"/>
      <c r="BNB37" s="30"/>
      <c r="BNC37" s="30"/>
      <c r="BND37" s="30"/>
      <c r="BNE37" s="30"/>
      <c r="BNF37" s="30"/>
      <c r="BNG37" s="30"/>
      <c r="BNH37" s="30"/>
      <c r="BNI37" s="30"/>
      <c r="BNJ37" s="30"/>
      <c r="BNK37" s="30"/>
      <c r="BNL37" s="30"/>
      <c r="BNM37" s="30"/>
      <c r="BNN37" s="30"/>
      <c r="BNO37" s="30"/>
      <c r="BNP37" s="30"/>
      <c r="BNQ37" s="30"/>
      <c r="BNR37" s="30"/>
      <c r="BNS37" s="30"/>
      <c r="BNT37" s="30"/>
      <c r="BNU37" s="30"/>
      <c r="BNV37" s="30"/>
      <c r="BNW37" s="30"/>
      <c r="BNX37" s="30"/>
      <c r="BNY37" s="30"/>
      <c r="BNZ37" s="30"/>
      <c r="BOA37" s="30"/>
      <c r="BOB37" s="30"/>
      <c r="BOC37" s="30"/>
      <c r="BOD37" s="30"/>
      <c r="BOE37" s="30"/>
      <c r="BOF37" s="30"/>
      <c r="BOG37" s="30"/>
      <c r="BOH37" s="30"/>
      <c r="BOI37" s="30"/>
      <c r="BOJ37" s="30"/>
      <c r="BOK37" s="30"/>
      <c r="BOL37" s="30"/>
      <c r="BOM37" s="30"/>
      <c r="BON37" s="30"/>
      <c r="BOO37" s="30"/>
      <c r="BOP37" s="30"/>
      <c r="BOQ37" s="30"/>
      <c r="BOR37" s="30"/>
      <c r="BOS37" s="30"/>
      <c r="BOT37" s="30"/>
      <c r="BOU37" s="30"/>
      <c r="BOV37" s="30"/>
      <c r="BOW37" s="30"/>
      <c r="BOX37" s="30"/>
      <c r="BOY37" s="30"/>
      <c r="BOZ37" s="30"/>
      <c r="BPA37" s="30"/>
      <c r="BPB37" s="30"/>
      <c r="BPC37" s="30"/>
      <c r="BPD37" s="30"/>
      <c r="BPE37" s="30"/>
      <c r="BPF37" s="30"/>
      <c r="BPG37" s="30"/>
      <c r="BPH37" s="30"/>
      <c r="BPI37" s="30"/>
      <c r="BPJ37" s="30"/>
      <c r="BPK37" s="30"/>
      <c r="BPL37" s="30"/>
      <c r="BPM37" s="30"/>
      <c r="BPN37" s="30"/>
      <c r="BPO37" s="30"/>
      <c r="BPP37" s="30"/>
      <c r="BPQ37" s="30"/>
      <c r="BPR37" s="30"/>
      <c r="BPS37" s="30"/>
      <c r="BPT37" s="30"/>
      <c r="BPU37" s="30"/>
      <c r="BPV37" s="30"/>
      <c r="BPW37" s="30"/>
      <c r="BPX37" s="30"/>
      <c r="BPY37" s="30"/>
      <c r="BPZ37" s="30"/>
      <c r="BQA37" s="30"/>
      <c r="BQB37" s="30"/>
      <c r="BQC37" s="30"/>
      <c r="BQD37" s="30"/>
      <c r="BQE37" s="30"/>
      <c r="BQF37" s="30"/>
      <c r="BQG37" s="30"/>
      <c r="BQH37" s="30"/>
      <c r="BQI37" s="30"/>
      <c r="BQJ37" s="30"/>
      <c r="BQK37" s="30"/>
      <c r="BQL37" s="30"/>
      <c r="BQM37" s="30"/>
      <c r="BQN37" s="30"/>
      <c r="BQO37" s="30"/>
      <c r="BQP37" s="30"/>
      <c r="BQQ37" s="30"/>
      <c r="BQR37" s="30"/>
      <c r="BQS37" s="30"/>
      <c r="BQT37" s="30"/>
      <c r="BQU37" s="30"/>
      <c r="BQV37" s="30"/>
      <c r="BQW37" s="30"/>
      <c r="BQX37" s="30"/>
      <c r="BQY37" s="30"/>
      <c r="BQZ37" s="30"/>
      <c r="BRA37" s="30"/>
      <c r="BRB37" s="30"/>
      <c r="BRC37" s="30"/>
      <c r="BRD37" s="30"/>
      <c r="BRE37" s="30"/>
      <c r="BRF37" s="30"/>
      <c r="BRG37" s="30"/>
      <c r="BRH37" s="30"/>
      <c r="BRI37" s="30"/>
      <c r="BRJ37" s="30"/>
      <c r="BRK37" s="30"/>
      <c r="BRL37" s="30"/>
      <c r="BRM37" s="30"/>
      <c r="BRN37" s="30"/>
      <c r="BRO37" s="30"/>
      <c r="BRP37" s="30"/>
      <c r="BRQ37" s="30"/>
      <c r="BRR37" s="30"/>
      <c r="BRS37" s="30"/>
      <c r="BRT37" s="30"/>
      <c r="BRU37" s="30"/>
      <c r="BRV37" s="30"/>
      <c r="BRW37" s="30"/>
      <c r="BRX37" s="30"/>
      <c r="BRY37" s="30"/>
      <c r="BRZ37" s="30"/>
      <c r="BSA37" s="30"/>
      <c r="BSB37" s="30"/>
      <c r="BSC37" s="30"/>
      <c r="BSD37" s="30"/>
      <c r="BSE37" s="30"/>
      <c r="BSF37" s="30"/>
      <c r="BSG37" s="30"/>
      <c r="BSH37" s="30"/>
      <c r="BSI37" s="30"/>
      <c r="BSJ37" s="30"/>
      <c r="BSK37" s="30"/>
      <c r="BSL37" s="30"/>
      <c r="BSM37" s="30"/>
      <c r="BSN37" s="30"/>
      <c r="BSO37" s="30"/>
      <c r="BSP37" s="30"/>
      <c r="BSQ37" s="30"/>
      <c r="BSR37" s="30"/>
      <c r="BSS37" s="30"/>
      <c r="BST37" s="30"/>
      <c r="BSU37" s="30"/>
      <c r="BSV37" s="30"/>
      <c r="BSW37" s="30"/>
      <c r="BSX37" s="30"/>
      <c r="BSY37" s="30"/>
      <c r="BSZ37" s="30"/>
      <c r="BTA37" s="30"/>
      <c r="BTB37" s="30"/>
      <c r="BTC37" s="30"/>
      <c r="BTD37" s="30"/>
      <c r="BTE37" s="30"/>
      <c r="BTF37" s="30"/>
      <c r="BTG37" s="30"/>
      <c r="BTH37" s="30"/>
      <c r="BTI37" s="30"/>
      <c r="BTJ37" s="30"/>
      <c r="BTK37" s="30"/>
      <c r="BTL37" s="30"/>
      <c r="BTM37" s="30"/>
      <c r="BTN37" s="30"/>
      <c r="BTO37" s="30"/>
      <c r="BTP37" s="30"/>
      <c r="BTQ37" s="30"/>
      <c r="BTR37" s="30"/>
      <c r="BTS37" s="30"/>
      <c r="BTT37" s="30"/>
      <c r="BTU37" s="30"/>
      <c r="BTV37" s="30"/>
      <c r="BTW37" s="30"/>
      <c r="BTX37" s="30"/>
      <c r="BTY37" s="30"/>
      <c r="BTZ37" s="30"/>
      <c r="BUA37" s="30"/>
      <c r="BUB37" s="30"/>
      <c r="BUC37" s="30"/>
      <c r="BUD37" s="30"/>
      <c r="BUE37" s="30"/>
      <c r="BUF37" s="30"/>
      <c r="BUG37" s="30"/>
      <c r="BUH37" s="30"/>
      <c r="BUI37" s="30"/>
      <c r="BUJ37" s="30"/>
      <c r="BUK37" s="30"/>
      <c r="BUL37" s="30"/>
      <c r="BUM37" s="30"/>
      <c r="BUN37" s="30"/>
      <c r="BUO37" s="30"/>
      <c r="BUP37" s="30"/>
      <c r="BUQ37" s="30"/>
      <c r="BUR37" s="30"/>
      <c r="BUS37" s="30"/>
      <c r="BUT37" s="30"/>
      <c r="BUU37" s="30"/>
      <c r="BUV37" s="30"/>
      <c r="BUW37" s="30"/>
      <c r="BUX37" s="30"/>
      <c r="BUY37" s="30"/>
      <c r="BUZ37" s="30"/>
      <c r="BVA37" s="30"/>
      <c r="BVB37" s="30"/>
      <c r="BVC37" s="30"/>
      <c r="BVD37" s="30"/>
      <c r="BVE37" s="30"/>
      <c r="BVF37" s="30"/>
      <c r="BVG37" s="30"/>
      <c r="BVH37" s="30"/>
      <c r="BVI37" s="30"/>
      <c r="BVJ37" s="30"/>
      <c r="BVK37" s="30"/>
      <c r="BVL37" s="30"/>
      <c r="BVM37" s="30"/>
      <c r="BVN37" s="30"/>
      <c r="BVO37" s="30"/>
      <c r="BVP37" s="30"/>
      <c r="BVQ37" s="30"/>
      <c r="BVR37" s="30"/>
      <c r="BVS37" s="30"/>
      <c r="BVT37" s="30"/>
      <c r="BVU37" s="30"/>
      <c r="BVV37" s="30"/>
      <c r="BVW37" s="30"/>
      <c r="BVX37" s="30"/>
      <c r="BVY37" s="30"/>
      <c r="BVZ37" s="30"/>
      <c r="BWA37" s="30"/>
      <c r="BWB37" s="30"/>
      <c r="BWC37" s="30"/>
      <c r="BWD37" s="30"/>
      <c r="BWE37" s="30"/>
      <c r="BWF37" s="30"/>
      <c r="BWG37" s="30"/>
      <c r="BWH37" s="30"/>
      <c r="BWI37" s="30"/>
      <c r="BWJ37" s="30"/>
      <c r="BWK37" s="30"/>
      <c r="BWL37" s="30"/>
      <c r="BWM37" s="30"/>
      <c r="BWN37" s="30"/>
      <c r="BWO37" s="30"/>
      <c r="BWP37" s="30"/>
      <c r="BWQ37" s="30"/>
      <c r="BWR37" s="30"/>
      <c r="BWS37" s="30"/>
      <c r="BWT37" s="30"/>
      <c r="BWU37" s="30"/>
      <c r="BWV37" s="30"/>
      <c r="BWW37" s="30"/>
      <c r="BWX37" s="30"/>
      <c r="BWY37" s="30"/>
      <c r="BWZ37" s="30"/>
      <c r="BXA37" s="30"/>
      <c r="BXB37" s="30"/>
      <c r="BXC37" s="30"/>
      <c r="BXD37" s="30"/>
      <c r="BXE37" s="30"/>
      <c r="BXF37" s="30"/>
      <c r="BXG37" s="30"/>
      <c r="BXH37" s="30"/>
      <c r="BXI37" s="30"/>
      <c r="BXJ37" s="30"/>
      <c r="BXK37" s="30"/>
      <c r="BXL37" s="30"/>
      <c r="BXM37" s="30"/>
      <c r="BXN37" s="30"/>
      <c r="BXO37" s="30"/>
      <c r="BXP37" s="30"/>
      <c r="BXQ37" s="30"/>
      <c r="BXR37" s="30"/>
      <c r="BXS37" s="30"/>
      <c r="BXT37" s="30"/>
      <c r="BXU37" s="30"/>
      <c r="BXV37" s="30"/>
      <c r="BXW37" s="30"/>
      <c r="BXX37" s="30"/>
      <c r="BXY37" s="30"/>
      <c r="BXZ37" s="30"/>
      <c r="BYA37" s="30"/>
      <c r="BYB37" s="30"/>
      <c r="BYC37" s="30"/>
      <c r="BYD37" s="30"/>
      <c r="BYE37" s="30"/>
      <c r="BYF37" s="30"/>
      <c r="BYG37" s="30"/>
      <c r="BYH37" s="30"/>
      <c r="BYI37" s="30"/>
      <c r="BYJ37" s="30"/>
      <c r="BYK37" s="30"/>
      <c r="BYL37" s="30"/>
      <c r="BYM37" s="30"/>
      <c r="BYN37" s="30"/>
      <c r="BYO37" s="30"/>
      <c r="BYP37" s="30"/>
      <c r="BYQ37" s="30"/>
      <c r="BYR37" s="30"/>
      <c r="BYS37" s="30"/>
      <c r="BYT37" s="30"/>
      <c r="BYU37" s="30"/>
      <c r="BYV37" s="30"/>
      <c r="BYW37" s="30"/>
      <c r="BYX37" s="30"/>
      <c r="BYY37" s="30"/>
      <c r="BYZ37" s="30"/>
      <c r="BZA37" s="30"/>
      <c r="BZB37" s="30"/>
      <c r="BZC37" s="30"/>
      <c r="BZD37" s="30"/>
      <c r="BZE37" s="30"/>
      <c r="BZF37" s="30"/>
      <c r="BZG37" s="30"/>
      <c r="BZH37" s="30"/>
      <c r="BZI37" s="30"/>
      <c r="BZJ37" s="30"/>
      <c r="BZK37" s="30"/>
      <c r="BZL37" s="30"/>
      <c r="BZM37" s="30"/>
      <c r="BZN37" s="30"/>
      <c r="BZO37" s="30"/>
      <c r="BZP37" s="30"/>
      <c r="BZQ37" s="30"/>
      <c r="BZR37" s="30"/>
      <c r="BZS37" s="30"/>
      <c r="BZT37" s="30"/>
      <c r="BZU37" s="30"/>
      <c r="BZV37" s="30"/>
      <c r="BZW37" s="30"/>
      <c r="BZX37" s="30"/>
      <c r="BZY37" s="30"/>
      <c r="BZZ37" s="30"/>
      <c r="CAA37" s="30"/>
      <c r="CAB37" s="30"/>
      <c r="CAC37" s="30"/>
      <c r="CAD37" s="30"/>
      <c r="CAE37" s="30"/>
      <c r="CAF37" s="30"/>
      <c r="CAG37" s="30"/>
      <c r="CAH37" s="30"/>
      <c r="CAI37" s="30"/>
      <c r="CAJ37" s="30"/>
      <c r="CAK37" s="30"/>
      <c r="CAL37" s="30"/>
      <c r="CAM37" s="30"/>
      <c r="CAN37" s="30"/>
      <c r="CAO37" s="30"/>
      <c r="CAP37" s="30"/>
      <c r="CAQ37" s="30"/>
      <c r="CAR37" s="30"/>
      <c r="CAS37" s="30"/>
      <c r="CAT37" s="30"/>
      <c r="CAU37" s="30"/>
      <c r="CAV37" s="30"/>
      <c r="CAW37" s="30"/>
      <c r="CAX37" s="30"/>
      <c r="CAY37" s="30"/>
      <c r="CAZ37" s="30"/>
      <c r="CBA37" s="30"/>
      <c r="CBB37" s="30"/>
      <c r="CBC37" s="30"/>
      <c r="CBD37" s="30"/>
      <c r="CBE37" s="30"/>
      <c r="CBF37" s="30"/>
      <c r="CBG37" s="30"/>
      <c r="CBH37" s="30"/>
      <c r="CBI37" s="30"/>
      <c r="CBJ37" s="30"/>
      <c r="CBK37" s="30"/>
      <c r="CBL37" s="30"/>
      <c r="CBM37" s="30"/>
      <c r="CBN37" s="30"/>
      <c r="CBO37" s="30"/>
      <c r="CBP37" s="30"/>
      <c r="CBQ37" s="30"/>
      <c r="CBR37" s="30"/>
      <c r="CBS37" s="30"/>
      <c r="CBT37" s="30"/>
      <c r="CBU37" s="30"/>
      <c r="CBV37" s="30"/>
      <c r="CBW37" s="30"/>
      <c r="CBX37" s="30"/>
      <c r="CBY37" s="30"/>
      <c r="CBZ37" s="30"/>
      <c r="CCA37" s="30"/>
      <c r="CCB37" s="30"/>
      <c r="CCC37" s="30"/>
      <c r="CCD37" s="30"/>
      <c r="CCE37" s="30"/>
      <c r="CCF37" s="30"/>
      <c r="CCG37" s="30"/>
      <c r="CCH37" s="30"/>
      <c r="CCI37" s="30"/>
      <c r="CCJ37" s="30"/>
      <c r="CCK37" s="30"/>
      <c r="CCL37" s="30"/>
      <c r="CCM37" s="30"/>
      <c r="CCN37" s="30"/>
      <c r="CCO37" s="30"/>
      <c r="CCP37" s="30"/>
      <c r="CCQ37" s="30"/>
      <c r="CCR37" s="30"/>
      <c r="CCS37" s="30"/>
      <c r="CCT37" s="30"/>
      <c r="CCU37" s="30"/>
      <c r="CCV37" s="30"/>
      <c r="CCW37" s="30"/>
      <c r="CCX37" s="30"/>
      <c r="CCY37" s="30"/>
      <c r="CCZ37" s="30"/>
      <c r="CDA37" s="30"/>
      <c r="CDB37" s="30"/>
      <c r="CDC37" s="30"/>
      <c r="CDD37" s="30"/>
      <c r="CDE37" s="30"/>
      <c r="CDF37" s="30"/>
      <c r="CDG37" s="30"/>
      <c r="CDH37" s="30"/>
      <c r="CDI37" s="30"/>
      <c r="CDJ37" s="30"/>
      <c r="CDK37" s="30"/>
      <c r="CDL37" s="30"/>
      <c r="CDM37" s="30"/>
      <c r="CDN37" s="30"/>
      <c r="CDO37" s="30"/>
      <c r="CDP37" s="30"/>
      <c r="CDQ37" s="30"/>
      <c r="CDR37" s="30"/>
      <c r="CDS37" s="30"/>
      <c r="CDT37" s="30"/>
      <c r="CDU37" s="30"/>
      <c r="CDV37" s="30"/>
      <c r="CDW37" s="30"/>
      <c r="CDX37" s="30"/>
      <c r="CDY37" s="30"/>
      <c r="CDZ37" s="30"/>
      <c r="CEA37" s="30"/>
      <c r="CEB37" s="30"/>
      <c r="CEC37" s="30"/>
      <c r="CED37" s="30"/>
      <c r="CEE37" s="30"/>
      <c r="CEF37" s="30"/>
      <c r="CEG37" s="30"/>
      <c r="CEH37" s="30"/>
      <c r="CEI37" s="30"/>
      <c r="CEJ37" s="30"/>
      <c r="CEK37" s="30"/>
      <c r="CEL37" s="30"/>
      <c r="CEM37" s="30"/>
      <c r="CEN37" s="30"/>
      <c r="CEO37" s="30"/>
      <c r="CEP37" s="30"/>
      <c r="CEQ37" s="30"/>
      <c r="CER37" s="30"/>
      <c r="CES37" s="30"/>
      <c r="CET37" s="30"/>
      <c r="CEU37" s="30"/>
      <c r="CEV37" s="30"/>
      <c r="CEW37" s="30"/>
      <c r="CEX37" s="30"/>
      <c r="CEY37" s="30"/>
      <c r="CEZ37" s="30"/>
      <c r="CFA37" s="30"/>
      <c r="CFB37" s="30"/>
      <c r="CFC37" s="30"/>
      <c r="CFD37" s="30"/>
      <c r="CFE37" s="30"/>
      <c r="CFF37" s="30"/>
      <c r="CFG37" s="30"/>
      <c r="CFH37" s="30"/>
      <c r="CFI37" s="30"/>
      <c r="CFJ37" s="30"/>
      <c r="CFK37" s="30"/>
      <c r="CFL37" s="30"/>
      <c r="CFM37" s="30"/>
      <c r="CFN37" s="30"/>
      <c r="CFO37" s="30"/>
      <c r="CFP37" s="30"/>
      <c r="CFQ37" s="30"/>
      <c r="CFR37" s="30"/>
      <c r="CFS37" s="30"/>
      <c r="CFT37" s="30"/>
      <c r="CFU37" s="30"/>
      <c r="CFV37" s="30"/>
      <c r="CFW37" s="30"/>
      <c r="CFX37" s="30"/>
      <c r="CFY37" s="30"/>
      <c r="CFZ37" s="30"/>
      <c r="CGA37" s="30"/>
      <c r="CGB37" s="30"/>
      <c r="CGC37" s="30"/>
      <c r="CGD37" s="30"/>
      <c r="CGE37" s="30"/>
      <c r="CGF37" s="30"/>
      <c r="CGG37" s="30"/>
      <c r="CGH37" s="30"/>
      <c r="CGI37" s="30"/>
      <c r="CGJ37" s="30"/>
      <c r="CGK37" s="30"/>
      <c r="CGL37" s="30"/>
      <c r="CGM37" s="30"/>
      <c r="CGN37" s="30"/>
      <c r="CGO37" s="30"/>
      <c r="CGP37" s="30"/>
      <c r="CGQ37" s="30"/>
      <c r="CGR37" s="30"/>
      <c r="CGS37" s="30"/>
      <c r="CGT37" s="30"/>
      <c r="CGU37" s="30"/>
      <c r="CGV37" s="30"/>
      <c r="CGW37" s="30"/>
      <c r="CGX37" s="30"/>
      <c r="CGY37" s="30"/>
      <c r="CGZ37" s="30"/>
      <c r="CHA37" s="30"/>
      <c r="CHB37" s="30"/>
      <c r="CHC37" s="30"/>
      <c r="CHD37" s="30"/>
      <c r="CHE37" s="30"/>
      <c r="CHF37" s="30"/>
      <c r="CHG37" s="30"/>
      <c r="CHH37" s="30"/>
      <c r="CHI37" s="30"/>
      <c r="CHJ37" s="30"/>
      <c r="CHK37" s="30"/>
      <c r="CHL37" s="30"/>
      <c r="CHM37" s="30"/>
      <c r="CHN37" s="30"/>
      <c r="CHO37" s="30"/>
      <c r="CHP37" s="30"/>
      <c r="CHQ37" s="30"/>
      <c r="CHR37" s="30"/>
      <c r="CHS37" s="30"/>
      <c r="CHT37" s="30"/>
      <c r="CHU37" s="30"/>
      <c r="CHV37" s="30"/>
      <c r="CHW37" s="30"/>
      <c r="CHX37" s="30"/>
      <c r="CHY37" s="30"/>
      <c r="CHZ37" s="30"/>
      <c r="CIA37" s="30"/>
      <c r="CIB37" s="30"/>
      <c r="CIC37" s="30"/>
      <c r="CID37" s="30"/>
      <c r="CIE37" s="30"/>
      <c r="CIF37" s="30"/>
      <c r="CIG37" s="30"/>
      <c r="CIH37" s="30"/>
      <c r="CII37" s="30"/>
      <c r="CIJ37" s="30"/>
      <c r="CIK37" s="30"/>
      <c r="CIL37" s="30"/>
      <c r="CIM37" s="30"/>
      <c r="CIN37" s="30"/>
      <c r="CIO37" s="30"/>
      <c r="CIP37" s="30"/>
      <c r="CIQ37" s="30"/>
      <c r="CIR37" s="30"/>
      <c r="CIS37" s="30"/>
      <c r="CIT37" s="30"/>
      <c r="CIU37" s="30"/>
      <c r="CIV37" s="30"/>
      <c r="CIW37" s="30"/>
      <c r="CIX37" s="30"/>
      <c r="CIY37" s="30"/>
      <c r="CIZ37" s="30"/>
      <c r="CJA37" s="30"/>
      <c r="CJB37" s="30"/>
      <c r="CJC37" s="30"/>
      <c r="CJD37" s="30"/>
      <c r="CJE37" s="30"/>
      <c r="CJF37" s="30"/>
      <c r="CJG37" s="30"/>
      <c r="CJH37" s="30"/>
      <c r="CJI37" s="30"/>
      <c r="CJJ37" s="30"/>
      <c r="CJK37" s="30"/>
      <c r="CJL37" s="30"/>
      <c r="CJM37" s="30"/>
      <c r="CJN37" s="30"/>
      <c r="CJO37" s="30"/>
      <c r="CJP37" s="30"/>
      <c r="CJQ37" s="30"/>
      <c r="CJR37" s="30"/>
      <c r="CJS37" s="30"/>
      <c r="CJT37" s="30"/>
      <c r="CJU37" s="30"/>
      <c r="CJV37" s="30"/>
      <c r="CJW37" s="30"/>
      <c r="CJX37" s="30"/>
      <c r="CJY37" s="30"/>
      <c r="CJZ37" s="30"/>
      <c r="CKA37" s="30"/>
      <c r="CKB37" s="30"/>
      <c r="CKC37" s="30"/>
      <c r="CKD37" s="30"/>
      <c r="CKE37" s="30"/>
      <c r="CKF37" s="30"/>
      <c r="CKG37" s="30"/>
      <c r="CKH37" s="30"/>
      <c r="CKI37" s="30"/>
      <c r="CKJ37" s="30"/>
      <c r="CKK37" s="30"/>
      <c r="CKL37" s="30"/>
      <c r="CKM37" s="30"/>
      <c r="CKN37" s="30"/>
      <c r="CKO37" s="30"/>
      <c r="CKP37" s="30"/>
      <c r="CKQ37" s="30"/>
      <c r="CKR37" s="30"/>
      <c r="CKS37" s="30"/>
      <c r="CKT37" s="30"/>
      <c r="CKU37" s="30"/>
      <c r="CKV37" s="30"/>
      <c r="CKW37" s="30"/>
      <c r="CKX37" s="30"/>
      <c r="CKY37" s="30"/>
      <c r="CKZ37" s="30"/>
      <c r="CLA37" s="30"/>
      <c r="CLB37" s="30"/>
      <c r="CLC37" s="30"/>
      <c r="CLD37" s="30"/>
      <c r="CLE37" s="30"/>
      <c r="CLF37" s="30"/>
      <c r="CLG37" s="30"/>
      <c r="CLH37" s="30"/>
      <c r="CLI37" s="30"/>
      <c r="CLJ37" s="30"/>
      <c r="CLK37" s="30"/>
      <c r="CLL37" s="30"/>
      <c r="CLM37" s="30"/>
      <c r="CLN37" s="30"/>
      <c r="CLO37" s="30"/>
      <c r="CLP37" s="30"/>
      <c r="CLQ37" s="30"/>
      <c r="CLR37" s="30"/>
      <c r="CLS37" s="30"/>
      <c r="CLT37" s="30"/>
      <c r="CLU37" s="30"/>
      <c r="CLV37" s="30"/>
      <c r="CLW37" s="30"/>
      <c r="CLX37" s="30"/>
      <c r="CLY37" s="30"/>
      <c r="CLZ37" s="30"/>
      <c r="CMA37" s="30"/>
      <c r="CMB37" s="30"/>
      <c r="CMC37" s="30"/>
      <c r="CMD37" s="30"/>
      <c r="CME37" s="30"/>
      <c r="CMF37" s="30"/>
      <c r="CMG37" s="30"/>
      <c r="CMH37" s="30"/>
      <c r="CMI37" s="30"/>
      <c r="CMJ37" s="30"/>
      <c r="CMK37" s="30"/>
      <c r="CML37" s="30"/>
      <c r="CMM37" s="30"/>
      <c r="CMN37" s="30"/>
      <c r="CMO37" s="30"/>
      <c r="CMP37" s="30"/>
      <c r="CMQ37" s="30"/>
      <c r="CMR37" s="30"/>
      <c r="CMS37" s="30"/>
      <c r="CMT37" s="30"/>
      <c r="CMU37" s="30"/>
      <c r="CMV37" s="30"/>
      <c r="CMW37" s="30"/>
      <c r="CMX37" s="30"/>
      <c r="CMY37" s="30"/>
      <c r="CMZ37" s="30"/>
      <c r="CNA37" s="30"/>
      <c r="CNB37" s="30"/>
      <c r="CNC37" s="30"/>
      <c r="CND37" s="30"/>
      <c r="CNE37" s="30"/>
      <c r="CNF37" s="30"/>
      <c r="CNG37" s="30"/>
      <c r="CNH37" s="30"/>
      <c r="CNI37" s="30"/>
      <c r="CNJ37" s="30"/>
      <c r="CNK37" s="30"/>
      <c r="CNL37" s="30"/>
      <c r="CNM37" s="30"/>
      <c r="CNN37" s="30"/>
      <c r="CNO37" s="30"/>
      <c r="CNP37" s="30"/>
      <c r="CNQ37" s="30"/>
      <c r="CNR37" s="30"/>
      <c r="CNS37" s="30"/>
      <c r="CNT37" s="30"/>
      <c r="CNU37" s="30"/>
      <c r="CNV37" s="30"/>
      <c r="CNW37" s="30"/>
      <c r="CNX37" s="30"/>
      <c r="CNY37" s="30"/>
      <c r="CNZ37" s="30"/>
      <c r="COA37" s="30"/>
      <c r="COB37" s="30"/>
      <c r="COC37" s="30"/>
      <c r="COD37" s="30"/>
      <c r="COE37" s="30"/>
      <c r="COF37" s="30"/>
      <c r="COG37" s="30"/>
      <c r="COH37" s="30"/>
      <c r="COI37" s="30"/>
      <c r="COJ37" s="30"/>
      <c r="COK37" s="30"/>
      <c r="COL37" s="30"/>
      <c r="COM37" s="30"/>
      <c r="CON37" s="30"/>
      <c r="COO37" s="30"/>
      <c r="COP37" s="30"/>
      <c r="COQ37" s="30"/>
      <c r="COR37" s="30"/>
      <c r="COS37" s="30"/>
      <c r="COT37" s="30"/>
      <c r="COU37" s="30"/>
      <c r="COV37" s="30"/>
      <c r="COW37" s="30"/>
      <c r="COX37" s="30"/>
      <c r="COY37" s="30"/>
      <c r="COZ37" s="30"/>
      <c r="CPA37" s="30"/>
      <c r="CPB37" s="30"/>
      <c r="CPC37" s="30"/>
      <c r="CPD37" s="30"/>
      <c r="CPE37" s="30"/>
      <c r="CPF37" s="30"/>
      <c r="CPG37" s="30"/>
      <c r="CPH37" s="30"/>
      <c r="CPI37" s="30"/>
      <c r="CPJ37" s="30"/>
      <c r="CPK37" s="30"/>
      <c r="CPL37" s="30"/>
      <c r="CPM37" s="30"/>
      <c r="CPN37" s="30"/>
      <c r="CPO37" s="30"/>
      <c r="CPP37" s="30"/>
      <c r="CPQ37" s="30"/>
      <c r="CPR37" s="30"/>
      <c r="CPS37" s="30"/>
      <c r="CPT37" s="30"/>
      <c r="CPU37" s="30"/>
      <c r="CPV37" s="30"/>
      <c r="CPW37" s="30"/>
      <c r="CPX37" s="30"/>
      <c r="CPY37" s="30"/>
      <c r="CPZ37" s="30"/>
      <c r="CQA37" s="30"/>
      <c r="CQB37" s="30"/>
      <c r="CQC37" s="30"/>
      <c r="CQD37" s="30"/>
      <c r="CQE37" s="30"/>
      <c r="CQF37" s="30"/>
      <c r="CQG37" s="30"/>
      <c r="CQH37" s="30"/>
      <c r="CQI37" s="30"/>
      <c r="CQJ37" s="30"/>
      <c r="CQK37" s="30"/>
      <c r="CQL37" s="30"/>
      <c r="CQM37" s="30"/>
      <c r="CQN37" s="30"/>
      <c r="CQO37" s="30"/>
      <c r="CQP37" s="30"/>
      <c r="CQQ37" s="30"/>
      <c r="CQR37" s="30"/>
      <c r="CQS37" s="30"/>
      <c r="CQT37" s="30"/>
      <c r="CQU37" s="30"/>
      <c r="CQV37" s="30"/>
      <c r="CQW37" s="30"/>
      <c r="CQX37" s="30"/>
      <c r="CQY37" s="30"/>
      <c r="CQZ37" s="30"/>
      <c r="CRA37" s="30"/>
      <c r="CRB37" s="30"/>
      <c r="CRC37" s="30"/>
      <c r="CRD37" s="30"/>
      <c r="CRE37" s="30"/>
      <c r="CRF37" s="30"/>
      <c r="CRG37" s="30"/>
      <c r="CRH37" s="30"/>
      <c r="CRI37" s="30"/>
      <c r="CRJ37" s="30"/>
      <c r="CRK37" s="30"/>
      <c r="CRL37" s="30"/>
      <c r="CRM37" s="30"/>
      <c r="CRN37" s="30"/>
      <c r="CRO37" s="30"/>
      <c r="CRP37" s="30"/>
      <c r="CRQ37" s="30"/>
      <c r="CRR37" s="30"/>
      <c r="CRS37" s="30"/>
      <c r="CRT37" s="30"/>
      <c r="CRU37" s="30"/>
      <c r="CRV37" s="30"/>
      <c r="CRW37" s="30"/>
      <c r="CRX37" s="30"/>
      <c r="CRY37" s="30"/>
      <c r="CRZ37" s="30"/>
      <c r="CSA37" s="30"/>
      <c r="CSB37" s="30"/>
      <c r="CSC37" s="30"/>
      <c r="CSD37" s="30"/>
      <c r="CSE37" s="30"/>
      <c r="CSF37" s="30"/>
      <c r="CSG37" s="30"/>
      <c r="CSH37" s="30"/>
      <c r="CSI37" s="30"/>
      <c r="CSJ37" s="30"/>
      <c r="CSK37" s="30"/>
      <c r="CSL37" s="30"/>
      <c r="CSM37" s="30"/>
      <c r="CSN37" s="30"/>
      <c r="CSO37" s="30"/>
      <c r="CSP37" s="30"/>
      <c r="CSQ37" s="30"/>
      <c r="CSR37" s="30"/>
      <c r="CSS37" s="30"/>
      <c r="CST37" s="30"/>
      <c r="CSU37" s="30"/>
      <c r="CSV37" s="30"/>
      <c r="CSW37" s="30"/>
      <c r="CSX37" s="30"/>
      <c r="CSY37" s="30"/>
      <c r="CSZ37" s="30"/>
      <c r="CTA37" s="30"/>
      <c r="CTB37" s="30"/>
      <c r="CTC37" s="30"/>
      <c r="CTD37" s="30"/>
      <c r="CTE37" s="30"/>
      <c r="CTF37" s="30"/>
      <c r="CTG37" s="30"/>
      <c r="CTH37" s="30"/>
      <c r="CTI37" s="30"/>
      <c r="CTJ37" s="30"/>
      <c r="CTK37" s="30"/>
      <c r="CTL37" s="30"/>
      <c r="CTM37" s="30"/>
      <c r="CTN37" s="30"/>
      <c r="CTO37" s="30"/>
      <c r="CTP37" s="30"/>
      <c r="CTQ37" s="30"/>
      <c r="CTR37" s="30"/>
      <c r="CTS37" s="30"/>
      <c r="CTT37" s="30"/>
      <c r="CTU37" s="30"/>
      <c r="CTV37" s="30"/>
      <c r="CTW37" s="30"/>
      <c r="CTX37" s="30"/>
      <c r="CTY37" s="30"/>
      <c r="CTZ37" s="30"/>
      <c r="CUA37" s="30"/>
      <c r="CUB37" s="30"/>
      <c r="CUC37" s="30"/>
      <c r="CUD37" s="30"/>
      <c r="CUE37" s="30"/>
      <c r="CUF37" s="30"/>
      <c r="CUG37" s="30"/>
      <c r="CUH37" s="30"/>
      <c r="CUI37" s="30"/>
      <c r="CUJ37" s="30"/>
      <c r="CUK37" s="30"/>
      <c r="CUL37" s="30"/>
      <c r="CUM37" s="30"/>
      <c r="CUN37" s="30"/>
      <c r="CUO37" s="30"/>
      <c r="CUP37" s="30"/>
      <c r="CUQ37" s="30"/>
      <c r="CUR37" s="30"/>
      <c r="CUS37" s="30"/>
      <c r="CUT37" s="30"/>
      <c r="CUU37" s="30"/>
      <c r="CUV37" s="30"/>
      <c r="CUW37" s="30"/>
      <c r="CUX37" s="30"/>
      <c r="CUY37" s="30"/>
      <c r="CUZ37" s="30"/>
      <c r="CVA37" s="30"/>
      <c r="CVB37" s="30"/>
      <c r="CVC37" s="30"/>
      <c r="CVD37" s="30"/>
      <c r="CVE37" s="30"/>
      <c r="CVF37" s="30"/>
      <c r="CVG37" s="30"/>
      <c r="CVH37" s="30"/>
      <c r="CVI37" s="30"/>
      <c r="CVJ37" s="30"/>
      <c r="CVK37" s="30"/>
      <c r="CVL37" s="30"/>
      <c r="CVM37" s="30"/>
      <c r="CVN37" s="30"/>
      <c r="CVO37" s="30"/>
      <c r="CVP37" s="30"/>
      <c r="CVQ37" s="30"/>
      <c r="CVR37" s="30"/>
      <c r="CVS37" s="30"/>
      <c r="CVT37" s="30"/>
      <c r="CVU37" s="30"/>
      <c r="CVV37" s="30"/>
      <c r="CVW37" s="30"/>
      <c r="CVX37" s="30"/>
      <c r="CVY37" s="30"/>
      <c r="CVZ37" s="30"/>
      <c r="CWA37" s="30"/>
      <c r="CWB37" s="30"/>
      <c r="CWC37" s="30"/>
      <c r="CWD37" s="30"/>
      <c r="CWE37" s="30"/>
      <c r="CWF37" s="30"/>
      <c r="CWG37" s="30"/>
      <c r="CWH37" s="30"/>
      <c r="CWI37" s="30"/>
      <c r="CWJ37" s="30"/>
      <c r="CWK37" s="30"/>
      <c r="CWL37" s="30"/>
      <c r="CWM37" s="30"/>
      <c r="CWN37" s="30"/>
      <c r="CWO37" s="30"/>
      <c r="CWP37" s="30"/>
      <c r="CWQ37" s="30"/>
      <c r="CWR37" s="30"/>
      <c r="CWS37" s="30"/>
      <c r="CWT37" s="30"/>
      <c r="CWU37" s="30"/>
      <c r="CWV37" s="30"/>
      <c r="CWW37" s="30"/>
      <c r="CWX37" s="30"/>
      <c r="CWY37" s="30"/>
      <c r="CWZ37" s="30"/>
      <c r="CXA37" s="30"/>
      <c r="CXB37" s="30"/>
      <c r="CXC37" s="30"/>
      <c r="CXD37" s="30"/>
      <c r="CXE37" s="30"/>
      <c r="CXF37" s="30"/>
      <c r="CXG37" s="30"/>
      <c r="CXH37" s="30"/>
      <c r="CXI37" s="30"/>
      <c r="CXJ37" s="30"/>
      <c r="CXK37" s="30"/>
      <c r="CXL37" s="30"/>
      <c r="CXM37" s="30"/>
      <c r="CXN37" s="30"/>
      <c r="CXO37" s="30"/>
      <c r="CXP37" s="30"/>
      <c r="CXQ37" s="30"/>
      <c r="CXR37" s="30"/>
      <c r="CXS37" s="30"/>
      <c r="CXT37" s="30"/>
      <c r="CXU37" s="30"/>
      <c r="CXV37" s="30"/>
      <c r="CXW37" s="30"/>
      <c r="CXX37" s="30"/>
      <c r="CXY37" s="30"/>
      <c r="CXZ37" s="30"/>
      <c r="CYA37" s="30"/>
      <c r="CYB37" s="30"/>
      <c r="CYC37" s="30"/>
      <c r="CYD37" s="30"/>
      <c r="CYE37" s="30"/>
      <c r="CYF37" s="30"/>
      <c r="CYG37" s="30"/>
      <c r="CYH37" s="30"/>
      <c r="CYI37" s="30"/>
      <c r="CYJ37" s="30"/>
      <c r="CYK37" s="30"/>
      <c r="CYL37" s="30"/>
      <c r="CYM37" s="30"/>
      <c r="CYN37" s="30"/>
      <c r="CYO37" s="30"/>
      <c r="CYP37" s="30"/>
      <c r="CYQ37" s="30"/>
      <c r="CYR37" s="30"/>
      <c r="CYS37" s="30"/>
      <c r="CYT37" s="30"/>
      <c r="CYU37" s="30"/>
      <c r="CYV37" s="30"/>
      <c r="CYW37" s="30"/>
      <c r="CYX37" s="30"/>
      <c r="CYY37" s="30"/>
      <c r="CYZ37" s="30"/>
      <c r="CZA37" s="30"/>
      <c r="CZB37" s="30"/>
      <c r="CZC37" s="30"/>
      <c r="CZD37" s="30"/>
      <c r="CZE37" s="30"/>
      <c r="CZF37" s="30"/>
      <c r="CZG37" s="30"/>
      <c r="CZH37" s="30"/>
      <c r="CZI37" s="30"/>
      <c r="CZJ37" s="30"/>
      <c r="CZK37" s="30"/>
      <c r="CZL37" s="30"/>
      <c r="CZM37" s="30"/>
      <c r="CZN37" s="30"/>
      <c r="CZO37" s="30"/>
      <c r="CZP37" s="30"/>
      <c r="CZQ37" s="30"/>
      <c r="CZR37" s="30"/>
      <c r="CZS37" s="30"/>
      <c r="CZT37" s="30"/>
      <c r="CZU37" s="30"/>
      <c r="CZV37" s="30"/>
      <c r="CZW37" s="30"/>
      <c r="CZX37" s="30"/>
      <c r="CZY37" s="30"/>
      <c r="CZZ37" s="30"/>
      <c r="DAA37" s="30"/>
      <c r="DAB37" s="30"/>
      <c r="DAC37" s="30"/>
      <c r="DAD37" s="30"/>
      <c r="DAE37" s="30"/>
      <c r="DAF37" s="30"/>
      <c r="DAG37" s="30"/>
      <c r="DAH37" s="30"/>
      <c r="DAI37" s="30"/>
      <c r="DAJ37" s="30"/>
      <c r="DAK37" s="30"/>
      <c r="DAL37" s="30"/>
      <c r="DAM37" s="30"/>
      <c r="DAN37" s="30"/>
      <c r="DAO37" s="30"/>
      <c r="DAP37" s="30"/>
      <c r="DAQ37" s="30"/>
      <c r="DAR37" s="30"/>
      <c r="DAS37" s="30"/>
      <c r="DAT37" s="30"/>
      <c r="DAU37" s="30"/>
      <c r="DAV37" s="30"/>
      <c r="DAW37" s="30"/>
      <c r="DAX37" s="30"/>
      <c r="DAY37" s="30"/>
      <c r="DAZ37" s="30"/>
      <c r="DBA37" s="30"/>
      <c r="DBB37" s="30"/>
      <c r="DBC37" s="30"/>
      <c r="DBD37" s="30"/>
      <c r="DBE37" s="30"/>
      <c r="DBF37" s="30"/>
      <c r="DBG37" s="30"/>
      <c r="DBH37" s="30"/>
      <c r="DBI37" s="30"/>
      <c r="DBJ37" s="30"/>
      <c r="DBK37" s="30"/>
      <c r="DBL37" s="30"/>
      <c r="DBM37" s="30"/>
      <c r="DBN37" s="30"/>
      <c r="DBO37" s="30"/>
      <c r="DBP37" s="30"/>
      <c r="DBQ37" s="30"/>
      <c r="DBR37" s="30"/>
      <c r="DBS37" s="30"/>
      <c r="DBT37" s="30"/>
      <c r="DBU37" s="30"/>
      <c r="DBV37" s="30"/>
      <c r="DBW37" s="30"/>
      <c r="DBX37" s="30"/>
      <c r="DBY37" s="30"/>
      <c r="DBZ37" s="30"/>
      <c r="DCA37" s="30"/>
      <c r="DCB37" s="30"/>
      <c r="DCC37" s="30"/>
      <c r="DCD37" s="30"/>
      <c r="DCE37" s="30"/>
      <c r="DCF37" s="30"/>
      <c r="DCG37" s="30"/>
      <c r="DCH37" s="30"/>
      <c r="DCI37" s="30"/>
      <c r="DCJ37" s="30"/>
      <c r="DCK37" s="30"/>
      <c r="DCL37" s="30"/>
      <c r="DCM37" s="30"/>
      <c r="DCN37" s="30"/>
      <c r="DCO37" s="30"/>
      <c r="DCP37" s="30"/>
      <c r="DCQ37" s="30"/>
      <c r="DCR37" s="30"/>
      <c r="DCS37" s="30"/>
      <c r="DCT37" s="30"/>
      <c r="DCU37" s="30"/>
      <c r="DCV37" s="30"/>
      <c r="DCW37" s="30"/>
      <c r="DCX37" s="30"/>
      <c r="DCY37" s="30"/>
      <c r="DCZ37" s="30"/>
      <c r="DDA37" s="30"/>
      <c r="DDB37" s="30"/>
      <c r="DDC37" s="30"/>
      <c r="DDD37" s="30"/>
      <c r="DDE37" s="30"/>
      <c r="DDF37" s="30"/>
      <c r="DDG37" s="30"/>
      <c r="DDH37" s="30"/>
      <c r="DDI37" s="30"/>
      <c r="DDJ37" s="30"/>
      <c r="DDK37" s="30"/>
      <c r="DDL37" s="30"/>
      <c r="DDM37" s="30"/>
      <c r="DDN37" s="30"/>
      <c r="DDO37" s="30"/>
      <c r="DDP37" s="30"/>
      <c r="DDQ37" s="30"/>
      <c r="DDR37" s="30"/>
      <c r="DDS37" s="30"/>
      <c r="DDT37" s="30"/>
      <c r="DDU37" s="30"/>
      <c r="DDV37" s="30"/>
      <c r="DDW37" s="30"/>
      <c r="DDX37" s="30"/>
      <c r="DDY37" s="30"/>
      <c r="DDZ37" s="30"/>
      <c r="DEA37" s="30"/>
      <c r="DEB37" s="30"/>
      <c r="DEC37" s="30"/>
      <c r="DED37" s="30"/>
      <c r="DEE37" s="30"/>
      <c r="DEF37" s="30"/>
      <c r="DEG37" s="30"/>
      <c r="DEH37" s="30"/>
      <c r="DEI37" s="30"/>
      <c r="DEJ37" s="30"/>
      <c r="DEK37" s="30"/>
      <c r="DEL37" s="30"/>
      <c r="DEM37" s="30"/>
      <c r="DEN37" s="30"/>
      <c r="DEO37" s="30"/>
      <c r="DEP37" s="30"/>
      <c r="DEQ37" s="30"/>
      <c r="DER37" s="30"/>
      <c r="DES37" s="30"/>
      <c r="DET37" s="30"/>
      <c r="DEU37" s="30"/>
      <c r="DEV37" s="30"/>
      <c r="DEW37" s="30"/>
      <c r="DEX37" s="30"/>
      <c r="DEY37" s="30"/>
      <c r="DEZ37" s="30"/>
      <c r="DFA37" s="30"/>
      <c r="DFB37" s="30"/>
      <c r="DFC37" s="30"/>
      <c r="DFD37" s="30"/>
      <c r="DFE37" s="30"/>
      <c r="DFF37" s="30"/>
      <c r="DFG37" s="30"/>
      <c r="DFH37" s="30"/>
      <c r="DFI37" s="30"/>
      <c r="DFJ37" s="30"/>
      <c r="DFK37" s="30"/>
      <c r="DFL37" s="30"/>
      <c r="DFM37" s="30"/>
      <c r="DFN37" s="30"/>
      <c r="DFO37" s="30"/>
      <c r="DFP37" s="30"/>
      <c r="DFQ37" s="30"/>
      <c r="DFR37" s="30"/>
      <c r="DFS37" s="30"/>
      <c r="DFT37" s="30"/>
      <c r="DFU37" s="30"/>
      <c r="DFV37" s="30"/>
      <c r="DFW37" s="30"/>
      <c r="DFX37" s="30"/>
      <c r="DFY37" s="30"/>
      <c r="DFZ37" s="30"/>
      <c r="DGA37" s="30"/>
      <c r="DGB37" s="30"/>
      <c r="DGC37" s="30"/>
      <c r="DGD37" s="30"/>
      <c r="DGE37" s="30"/>
      <c r="DGF37" s="30"/>
      <c r="DGG37" s="30"/>
      <c r="DGH37" s="30"/>
      <c r="DGI37" s="30"/>
      <c r="DGJ37" s="30"/>
      <c r="DGK37" s="30"/>
      <c r="DGL37" s="30"/>
      <c r="DGM37" s="30"/>
      <c r="DGN37" s="30"/>
      <c r="DGO37" s="30"/>
      <c r="DGP37" s="30"/>
      <c r="DGQ37" s="30"/>
      <c r="DGR37" s="30"/>
      <c r="DGS37" s="30"/>
      <c r="DGT37" s="30"/>
      <c r="DGU37" s="30"/>
      <c r="DGV37" s="30"/>
      <c r="DGW37" s="30"/>
      <c r="DGX37" s="30"/>
      <c r="DGY37" s="30"/>
      <c r="DGZ37" s="30"/>
      <c r="DHA37" s="30"/>
      <c r="DHB37" s="30"/>
      <c r="DHC37" s="30"/>
      <c r="DHD37" s="30"/>
      <c r="DHE37" s="30"/>
      <c r="DHF37" s="30"/>
      <c r="DHG37" s="30"/>
      <c r="DHH37" s="30"/>
      <c r="DHI37" s="30"/>
      <c r="DHJ37" s="30"/>
      <c r="DHK37" s="30"/>
      <c r="DHL37" s="30"/>
      <c r="DHM37" s="30"/>
      <c r="DHN37" s="30"/>
      <c r="DHO37" s="30"/>
      <c r="DHP37" s="30"/>
      <c r="DHQ37" s="30"/>
      <c r="DHR37" s="30"/>
      <c r="DHS37" s="30"/>
      <c r="DHT37" s="30"/>
      <c r="DHU37" s="30"/>
      <c r="DHV37" s="30"/>
      <c r="DHW37" s="30"/>
      <c r="DHX37" s="30"/>
      <c r="DHY37" s="30"/>
      <c r="DHZ37" s="30"/>
      <c r="DIA37" s="30"/>
      <c r="DIB37" s="30"/>
      <c r="DIC37" s="30"/>
      <c r="DID37" s="30"/>
      <c r="DIE37" s="30"/>
      <c r="DIF37" s="30"/>
      <c r="DIG37" s="30"/>
      <c r="DIH37" s="30"/>
      <c r="DII37" s="30"/>
      <c r="DIJ37" s="30"/>
      <c r="DIK37" s="30"/>
      <c r="DIL37" s="30"/>
      <c r="DIM37" s="30"/>
      <c r="DIN37" s="30"/>
      <c r="DIO37" s="30"/>
      <c r="DIP37" s="30"/>
      <c r="DIQ37" s="30"/>
      <c r="DIR37" s="30"/>
      <c r="DIS37" s="30"/>
      <c r="DIT37" s="30"/>
      <c r="DIU37" s="30"/>
      <c r="DIV37" s="30"/>
      <c r="DIW37" s="30"/>
      <c r="DIX37" s="30"/>
      <c r="DIY37" s="30"/>
      <c r="DIZ37" s="30"/>
      <c r="DJA37" s="30"/>
      <c r="DJB37" s="30"/>
      <c r="DJC37" s="30"/>
      <c r="DJD37" s="30"/>
      <c r="DJE37" s="30"/>
      <c r="DJF37" s="30"/>
      <c r="DJG37" s="30"/>
      <c r="DJH37" s="30"/>
      <c r="DJI37" s="30"/>
      <c r="DJJ37" s="30"/>
      <c r="DJK37" s="30"/>
      <c r="DJL37" s="30"/>
      <c r="DJM37" s="30"/>
      <c r="DJN37" s="30"/>
      <c r="DJO37" s="30"/>
      <c r="DJP37" s="30"/>
      <c r="DJQ37" s="30"/>
      <c r="DJR37" s="30"/>
      <c r="DJS37" s="30"/>
      <c r="DJT37" s="30"/>
      <c r="DJU37" s="30"/>
      <c r="DJV37" s="30"/>
      <c r="DJW37" s="30"/>
      <c r="DJX37" s="30"/>
      <c r="DJY37" s="30"/>
      <c r="DJZ37" s="30"/>
      <c r="DKA37" s="30"/>
      <c r="DKB37" s="30"/>
      <c r="DKC37" s="30"/>
      <c r="DKD37" s="30"/>
      <c r="DKE37" s="30"/>
      <c r="DKF37" s="30"/>
      <c r="DKG37" s="30"/>
      <c r="DKH37" s="30"/>
      <c r="DKI37" s="30"/>
      <c r="DKJ37" s="30"/>
      <c r="DKK37" s="30"/>
      <c r="DKL37" s="30"/>
      <c r="DKM37" s="30"/>
      <c r="DKN37" s="30"/>
      <c r="DKO37" s="30"/>
      <c r="DKP37" s="30"/>
      <c r="DKQ37" s="30"/>
      <c r="DKR37" s="30"/>
      <c r="DKS37" s="30"/>
      <c r="DKT37" s="30"/>
      <c r="DKU37" s="30"/>
      <c r="DKV37" s="30"/>
      <c r="DKW37" s="30"/>
      <c r="DKX37" s="30"/>
      <c r="DKY37" s="30"/>
      <c r="DKZ37" s="30"/>
      <c r="DLA37" s="30"/>
      <c r="DLB37" s="30"/>
      <c r="DLC37" s="30"/>
      <c r="DLD37" s="30"/>
      <c r="DLE37" s="30"/>
      <c r="DLF37" s="30"/>
      <c r="DLG37" s="30"/>
      <c r="DLH37" s="30"/>
      <c r="DLI37" s="30"/>
      <c r="DLJ37" s="30"/>
      <c r="DLK37" s="30"/>
      <c r="DLL37" s="30"/>
      <c r="DLM37" s="30"/>
      <c r="DLN37" s="30"/>
      <c r="DLO37" s="30"/>
      <c r="DLP37" s="30"/>
      <c r="DLQ37" s="30"/>
      <c r="DLR37" s="30"/>
      <c r="DLS37" s="30"/>
      <c r="DLT37" s="30"/>
      <c r="DLU37" s="30"/>
      <c r="DLV37" s="30"/>
      <c r="DLW37" s="30"/>
      <c r="DLX37" s="30"/>
      <c r="DLY37" s="30"/>
      <c r="DLZ37" s="30"/>
      <c r="DMA37" s="30"/>
      <c r="DMB37" s="30"/>
      <c r="DMC37" s="30"/>
      <c r="DMD37" s="30"/>
      <c r="DME37" s="30"/>
      <c r="DMF37" s="30"/>
      <c r="DMG37" s="30"/>
      <c r="DMH37" s="30"/>
      <c r="DMI37" s="30"/>
      <c r="DMJ37" s="30"/>
      <c r="DMK37" s="30"/>
      <c r="DML37" s="30"/>
      <c r="DMM37" s="30"/>
      <c r="DMN37" s="30"/>
      <c r="DMO37" s="30"/>
      <c r="DMP37" s="30"/>
      <c r="DMQ37" s="30"/>
      <c r="DMR37" s="30"/>
      <c r="DMS37" s="30"/>
      <c r="DMT37" s="30"/>
      <c r="DMU37" s="30"/>
      <c r="DMV37" s="30"/>
      <c r="DMW37" s="30"/>
      <c r="DMX37" s="30"/>
      <c r="DMY37" s="30"/>
      <c r="DMZ37" s="30"/>
      <c r="DNA37" s="30"/>
      <c r="DNB37" s="30"/>
      <c r="DNC37" s="30"/>
      <c r="DND37" s="30"/>
      <c r="DNE37" s="30"/>
      <c r="DNF37" s="30"/>
      <c r="DNG37" s="30"/>
      <c r="DNH37" s="30"/>
      <c r="DNI37" s="30"/>
      <c r="DNJ37" s="30"/>
      <c r="DNK37" s="30"/>
      <c r="DNL37" s="30"/>
      <c r="DNM37" s="30"/>
      <c r="DNN37" s="30"/>
      <c r="DNO37" s="30"/>
      <c r="DNP37" s="30"/>
      <c r="DNQ37" s="30"/>
      <c r="DNR37" s="30"/>
      <c r="DNS37" s="30"/>
      <c r="DNT37" s="30"/>
      <c r="DNU37" s="30"/>
      <c r="DNV37" s="30"/>
      <c r="DNW37" s="30"/>
      <c r="DNX37" s="30"/>
      <c r="DNY37" s="30"/>
      <c r="DNZ37" s="30"/>
      <c r="DOA37" s="30"/>
      <c r="DOB37" s="30"/>
      <c r="DOC37" s="30"/>
      <c r="DOD37" s="30"/>
      <c r="DOE37" s="30"/>
      <c r="DOF37" s="30"/>
      <c r="DOG37" s="30"/>
      <c r="DOH37" s="30"/>
      <c r="DOI37" s="30"/>
      <c r="DOJ37" s="30"/>
      <c r="DOK37" s="30"/>
      <c r="DOL37" s="30"/>
      <c r="DOM37" s="30"/>
      <c r="DON37" s="30"/>
      <c r="DOO37" s="30"/>
      <c r="DOP37" s="30"/>
      <c r="DOQ37" s="30"/>
      <c r="DOR37" s="30"/>
      <c r="DOS37" s="30"/>
      <c r="DOT37" s="30"/>
      <c r="DOU37" s="30"/>
      <c r="DOV37" s="30"/>
      <c r="DOW37" s="30"/>
      <c r="DOX37" s="30"/>
      <c r="DOY37" s="30"/>
      <c r="DOZ37" s="30"/>
      <c r="DPA37" s="30"/>
      <c r="DPB37" s="30"/>
      <c r="DPC37" s="30"/>
      <c r="DPD37" s="30"/>
      <c r="DPE37" s="30"/>
      <c r="DPF37" s="30"/>
      <c r="DPG37" s="30"/>
      <c r="DPH37" s="30"/>
      <c r="DPI37" s="30"/>
      <c r="DPJ37" s="30"/>
      <c r="DPK37" s="30"/>
      <c r="DPL37" s="30"/>
      <c r="DPM37" s="30"/>
      <c r="DPN37" s="30"/>
      <c r="DPO37" s="30"/>
      <c r="DPP37" s="30"/>
      <c r="DPQ37" s="30"/>
      <c r="DPR37" s="30"/>
      <c r="DPS37" s="30"/>
      <c r="DPT37" s="30"/>
      <c r="DPU37" s="30"/>
      <c r="DPV37" s="30"/>
      <c r="DPW37" s="30"/>
      <c r="DPX37" s="30"/>
      <c r="DPY37" s="30"/>
      <c r="DPZ37" s="30"/>
      <c r="DQA37" s="30"/>
      <c r="DQB37" s="30"/>
      <c r="DQC37" s="30"/>
      <c r="DQD37" s="30"/>
      <c r="DQE37" s="30"/>
      <c r="DQF37" s="30"/>
      <c r="DQG37" s="30"/>
      <c r="DQH37" s="30"/>
      <c r="DQI37" s="30"/>
      <c r="DQJ37" s="30"/>
      <c r="DQK37" s="30"/>
      <c r="DQL37" s="30"/>
      <c r="DQM37" s="30"/>
      <c r="DQN37" s="30"/>
      <c r="DQO37" s="30"/>
      <c r="DQP37" s="30"/>
      <c r="DQQ37" s="30"/>
      <c r="DQR37" s="30"/>
      <c r="DQS37" s="30"/>
      <c r="DQT37" s="30"/>
      <c r="DQU37" s="30"/>
      <c r="DQV37" s="30"/>
      <c r="DQW37" s="30"/>
      <c r="DQX37" s="30"/>
      <c r="DQY37" s="30"/>
      <c r="DQZ37" s="30"/>
      <c r="DRA37" s="30"/>
      <c r="DRB37" s="30"/>
      <c r="DRC37" s="30"/>
      <c r="DRD37" s="30"/>
      <c r="DRE37" s="30"/>
      <c r="DRF37" s="30"/>
      <c r="DRG37" s="30"/>
      <c r="DRH37" s="30"/>
      <c r="DRI37" s="30"/>
      <c r="DRJ37" s="30"/>
      <c r="DRK37" s="30"/>
      <c r="DRL37" s="30"/>
      <c r="DRM37" s="30"/>
      <c r="DRN37" s="30"/>
      <c r="DRO37" s="30"/>
      <c r="DRP37" s="30"/>
      <c r="DRQ37" s="30"/>
      <c r="DRR37" s="30"/>
      <c r="DRS37" s="30"/>
      <c r="DRT37" s="30"/>
      <c r="DRU37" s="30"/>
      <c r="DRV37" s="30"/>
      <c r="DRW37" s="30"/>
      <c r="DRX37" s="30"/>
      <c r="DRY37" s="30"/>
      <c r="DRZ37" s="30"/>
      <c r="DSA37" s="30"/>
      <c r="DSB37" s="30"/>
      <c r="DSC37" s="30"/>
      <c r="DSD37" s="30"/>
      <c r="DSE37" s="30"/>
      <c r="DSF37" s="30"/>
      <c r="DSG37" s="30"/>
      <c r="DSH37" s="30"/>
      <c r="DSI37" s="30"/>
      <c r="DSJ37" s="30"/>
      <c r="DSK37" s="30"/>
      <c r="DSL37" s="30"/>
      <c r="DSM37" s="30"/>
      <c r="DSN37" s="30"/>
      <c r="DSO37" s="30"/>
      <c r="DSP37" s="30"/>
      <c r="DSQ37" s="30"/>
      <c r="DSR37" s="30"/>
      <c r="DSS37" s="30"/>
      <c r="DST37" s="30"/>
      <c r="DSU37" s="30"/>
      <c r="DSV37" s="30"/>
      <c r="DSW37" s="30"/>
      <c r="DSX37" s="30"/>
      <c r="DSY37" s="30"/>
      <c r="DSZ37" s="30"/>
      <c r="DTA37" s="30"/>
      <c r="DTB37" s="30"/>
      <c r="DTC37" s="30"/>
      <c r="DTD37" s="30"/>
      <c r="DTE37" s="30"/>
      <c r="DTF37" s="30"/>
      <c r="DTG37" s="30"/>
      <c r="DTH37" s="30"/>
      <c r="DTI37" s="30"/>
      <c r="DTJ37" s="30"/>
      <c r="DTK37" s="30"/>
      <c r="DTL37" s="30"/>
      <c r="DTM37" s="30"/>
      <c r="DTN37" s="30"/>
      <c r="DTO37" s="30"/>
      <c r="DTP37" s="30"/>
      <c r="DTQ37" s="30"/>
      <c r="DTR37" s="30"/>
      <c r="DTS37" s="30"/>
      <c r="DTT37" s="30"/>
      <c r="DTU37" s="30"/>
      <c r="DTV37" s="30"/>
      <c r="DTW37" s="30"/>
      <c r="DTX37" s="30"/>
      <c r="DTY37" s="30"/>
      <c r="DTZ37" s="30"/>
      <c r="DUA37" s="30"/>
      <c r="DUB37" s="30"/>
      <c r="DUC37" s="30"/>
      <c r="DUD37" s="30"/>
      <c r="DUE37" s="30"/>
      <c r="DUF37" s="30"/>
      <c r="DUG37" s="30"/>
      <c r="DUH37" s="30"/>
      <c r="DUI37" s="30"/>
      <c r="DUJ37" s="30"/>
      <c r="DUK37" s="30"/>
      <c r="DUL37" s="30"/>
      <c r="DUM37" s="30"/>
      <c r="DUN37" s="30"/>
      <c r="DUO37" s="30"/>
      <c r="DUP37" s="30"/>
      <c r="DUQ37" s="30"/>
      <c r="DUR37" s="30"/>
      <c r="DUS37" s="30"/>
      <c r="DUT37" s="30"/>
      <c r="DUU37" s="30"/>
      <c r="DUV37" s="30"/>
      <c r="DUW37" s="30"/>
      <c r="DUX37" s="30"/>
      <c r="DUY37" s="30"/>
      <c r="DUZ37" s="30"/>
      <c r="DVA37" s="30"/>
      <c r="DVB37" s="30"/>
      <c r="DVC37" s="30"/>
      <c r="DVD37" s="30"/>
      <c r="DVE37" s="30"/>
      <c r="DVF37" s="30"/>
      <c r="DVG37" s="30"/>
      <c r="DVH37" s="30"/>
      <c r="DVI37" s="30"/>
      <c r="DVJ37" s="30"/>
      <c r="DVK37" s="30"/>
      <c r="DVL37" s="30"/>
      <c r="DVM37" s="30"/>
      <c r="DVN37" s="30"/>
      <c r="DVO37" s="30"/>
      <c r="DVP37" s="30"/>
      <c r="DVQ37" s="30"/>
      <c r="DVR37" s="30"/>
      <c r="DVS37" s="30"/>
      <c r="DVT37" s="30"/>
      <c r="DVU37" s="30"/>
      <c r="DVV37" s="30"/>
      <c r="DVW37" s="30"/>
      <c r="DVX37" s="30"/>
      <c r="DVY37" s="30"/>
      <c r="DVZ37" s="30"/>
      <c r="DWA37" s="30"/>
      <c r="DWB37" s="30"/>
      <c r="DWC37" s="30"/>
      <c r="DWD37" s="30"/>
      <c r="DWE37" s="30"/>
      <c r="DWF37" s="30"/>
      <c r="DWG37" s="30"/>
      <c r="DWH37" s="30"/>
      <c r="DWI37" s="30"/>
      <c r="DWJ37" s="30"/>
      <c r="DWK37" s="30"/>
      <c r="DWL37" s="30"/>
      <c r="DWM37" s="30"/>
      <c r="DWN37" s="30"/>
      <c r="DWO37" s="30"/>
      <c r="DWP37" s="30"/>
      <c r="DWQ37" s="30"/>
      <c r="DWR37" s="30"/>
      <c r="DWS37" s="30"/>
      <c r="DWT37" s="30"/>
      <c r="DWU37" s="30"/>
      <c r="DWV37" s="30"/>
      <c r="DWW37" s="30"/>
      <c r="DWX37" s="30"/>
      <c r="DWY37" s="30"/>
      <c r="DWZ37" s="30"/>
      <c r="DXA37" s="30"/>
      <c r="DXB37" s="30"/>
      <c r="DXC37" s="30"/>
      <c r="DXD37" s="30"/>
      <c r="DXE37" s="30"/>
      <c r="DXF37" s="30"/>
      <c r="DXG37" s="30"/>
      <c r="DXH37" s="30"/>
      <c r="DXI37" s="30"/>
      <c r="DXJ37" s="30"/>
      <c r="DXK37" s="30"/>
      <c r="DXL37" s="30"/>
      <c r="DXM37" s="30"/>
      <c r="DXN37" s="30"/>
      <c r="DXO37" s="30"/>
      <c r="DXP37" s="30"/>
      <c r="DXQ37" s="30"/>
      <c r="DXR37" s="30"/>
      <c r="DXS37" s="30"/>
      <c r="DXT37" s="30"/>
      <c r="DXU37" s="30"/>
      <c r="DXV37" s="30"/>
      <c r="DXW37" s="30"/>
      <c r="DXX37" s="30"/>
      <c r="DXY37" s="30"/>
      <c r="DXZ37" s="30"/>
      <c r="DYA37" s="30"/>
      <c r="DYB37" s="30"/>
      <c r="DYC37" s="30"/>
      <c r="DYD37" s="30"/>
      <c r="DYE37" s="30"/>
      <c r="DYF37" s="30"/>
      <c r="DYG37" s="30"/>
      <c r="DYH37" s="30"/>
      <c r="DYI37" s="30"/>
      <c r="DYJ37" s="30"/>
      <c r="DYK37" s="30"/>
      <c r="DYL37" s="30"/>
      <c r="DYM37" s="30"/>
      <c r="DYN37" s="30"/>
      <c r="DYO37" s="30"/>
      <c r="DYP37" s="30"/>
      <c r="DYQ37" s="30"/>
      <c r="DYR37" s="30"/>
      <c r="DYS37" s="30"/>
      <c r="DYT37" s="30"/>
      <c r="DYU37" s="30"/>
      <c r="DYV37" s="30"/>
      <c r="DYW37" s="30"/>
      <c r="DYX37" s="30"/>
      <c r="DYY37" s="30"/>
      <c r="DYZ37" s="30"/>
      <c r="DZA37" s="30"/>
      <c r="DZB37" s="30"/>
      <c r="DZC37" s="30"/>
      <c r="DZD37" s="30"/>
      <c r="DZE37" s="30"/>
      <c r="DZF37" s="30"/>
      <c r="DZG37" s="30"/>
      <c r="DZH37" s="30"/>
      <c r="DZI37" s="30"/>
      <c r="DZJ37" s="30"/>
      <c r="DZK37" s="30"/>
      <c r="DZL37" s="30"/>
      <c r="DZM37" s="30"/>
      <c r="DZN37" s="30"/>
      <c r="DZO37" s="30"/>
      <c r="DZP37" s="30"/>
      <c r="DZQ37" s="30"/>
      <c r="DZR37" s="30"/>
      <c r="DZS37" s="30"/>
      <c r="DZT37" s="30"/>
      <c r="DZU37" s="30"/>
      <c r="DZV37" s="30"/>
      <c r="DZW37" s="30"/>
      <c r="DZX37" s="30"/>
      <c r="DZY37" s="30"/>
      <c r="DZZ37" s="30"/>
      <c r="EAA37" s="30"/>
      <c r="EAB37" s="30"/>
      <c r="EAC37" s="30"/>
      <c r="EAD37" s="30"/>
      <c r="EAE37" s="30"/>
      <c r="EAF37" s="30"/>
      <c r="EAG37" s="30"/>
      <c r="EAH37" s="30"/>
      <c r="EAI37" s="30"/>
      <c r="EAJ37" s="30"/>
      <c r="EAK37" s="30"/>
      <c r="EAL37" s="30"/>
      <c r="EAM37" s="30"/>
      <c r="EAN37" s="30"/>
      <c r="EAO37" s="30"/>
      <c r="EAP37" s="30"/>
      <c r="EAQ37" s="30"/>
      <c r="EAR37" s="30"/>
      <c r="EAS37" s="30"/>
      <c r="EAT37" s="30"/>
      <c r="EAU37" s="30"/>
      <c r="EAV37" s="30"/>
      <c r="EAW37" s="30"/>
      <c r="EAX37" s="30"/>
      <c r="EAY37" s="30"/>
      <c r="EAZ37" s="30"/>
      <c r="EBA37" s="30"/>
      <c r="EBB37" s="30"/>
      <c r="EBC37" s="30"/>
      <c r="EBD37" s="30"/>
      <c r="EBE37" s="30"/>
      <c r="EBF37" s="30"/>
      <c r="EBG37" s="30"/>
      <c r="EBH37" s="30"/>
      <c r="EBI37" s="30"/>
      <c r="EBJ37" s="30"/>
      <c r="EBK37" s="30"/>
      <c r="EBL37" s="30"/>
      <c r="EBM37" s="30"/>
      <c r="EBN37" s="30"/>
      <c r="EBO37" s="30"/>
      <c r="EBP37" s="30"/>
      <c r="EBQ37" s="30"/>
      <c r="EBR37" s="30"/>
      <c r="EBS37" s="30"/>
      <c r="EBT37" s="30"/>
      <c r="EBU37" s="30"/>
      <c r="EBV37" s="30"/>
      <c r="EBW37" s="30"/>
      <c r="EBX37" s="30"/>
      <c r="EBY37" s="30"/>
      <c r="EBZ37" s="30"/>
      <c r="ECA37" s="30"/>
      <c r="ECB37" s="30"/>
      <c r="ECC37" s="30"/>
      <c r="ECD37" s="30"/>
      <c r="ECE37" s="30"/>
      <c r="ECF37" s="30"/>
      <c r="ECG37" s="30"/>
      <c r="ECH37" s="30"/>
      <c r="ECI37" s="30"/>
      <c r="ECJ37" s="30"/>
      <c r="ECK37" s="30"/>
      <c r="ECL37" s="30"/>
      <c r="ECM37" s="30"/>
      <c r="ECN37" s="30"/>
      <c r="ECO37" s="30"/>
      <c r="ECP37" s="30"/>
      <c r="ECQ37" s="30"/>
      <c r="ECR37" s="30"/>
      <c r="ECS37" s="30"/>
      <c r="ECT37" s="30"/>
      <c r="ECU37" s="30"/>
      <c r="ECV37" s="30"/>
      <c r="ECW37" s="30"/>
      <c r="ECX37" s="30"/>
      <c r="ECY37" s="30"/>
      <c r="ECZ37" s="30"/>
      <c r="EDA37" s="30"/>
      <c r="EDB37" s="30"/>
      <c r="EDC37" s="30"/>
      <c r="EDD37" s="30"/>
      <c r="EDE37" s="30"/>
      <c r="EDF37" s="30"/>
      <c r="EDG37" s="30"/>
      <c r="EDH37" s="30"/>
      <c r="EDI37" s="30"/>
      <c r="EDJ37" s="30"/>
      <c r="EDK37" s="30"/>
      <c r="EDL37" s="30"/>
      <c r="EDM37" s="30"/>
      <c r="EDN37" s="30"/>
      <c r="EDO37" s="30"/>
      <c r="EDP37" s="30"/>
      <c r="EDQ37" s="30"/>
      <c r="EDR37" s="30"/>
      <c r="EDS37" s="30"/>
      <c r="EDT37" s="30"/>
      <c r="EDU37" s="30"/>
      <c r="EDV37" s="30"/>
      <c r="EDW37" s="30"/>
      <c r="EDX37" s="30"/>
      <c r="EDY37" s="30"/>
      <c r="EDZ37" s="30"/>
      <c r="EEA37" s="30"/>
      <c r="EEB37" s="30"/>
      <c r="EEC37" s="30"/>
      <c r="EED37" s="30"/>
      <c r="EEE37" s="30"/>
      <c r="EEF37" s="30"/>
      <c r="EEG37" s="30"/>
      <c r="EEH37" s="30"/>
      <c r="EEI37" s="30"/>
      <c r="EEJ37" s="30"/>
      <c r="EEK37" s="30"/>
      <c r="EEL37" s="30"/>
      <c r="EEM37" s="30"/>
      <c r="EEN37" s="30"/>
      <c r="EEO37" s="30"/>
      <c r="EEP37" s="30"/>
      <c r="EEQ37" s="30"/>
      <c r="EER37" s="30"/>
      <c r="EES37" s="30"/>
      <c r="EET37" s="30"/>
      <c r="EEU37" s="30"/>
      <c r="EEV37" s="30"/>
      <c r="EEW37" s="30"/>
      <c r="EEX37" s="30"/>
      <c r="EEY37" s="30"/>
      <c r="EEZ37" s="30"/>
      <c r="EFA37" s="30"/>
      <c r="EFB37" s="30"/>
      <c r="EFC37" s="30"/>
      <c r="EFD37" s="30"/>
      <c r="EFE37" s="30"/>
      <c r="EFF37" s="30"/>
      <c r="EFG37" s="30"/>
      <c r="EFH37" s="30"/>
      <c r="EFI37" s="30"/>
      <c r="EFJ37" s="30"/>
      <c r="EFK37" s="30"/>
      <c r="EFL37" s="30"/>
      <c r="EFM37" s="30"/>
      <c r="EFN37" s="30"/>
      <c r="EFO37" s="30"/>
      <c r="EFP37" s="30"/>
      <c r="EFQ37" s="30"/>
      <c r="EFR37" s="30"/>
      <c r="EFS37" s="30"/>
      <c r="EFT37" s="30"/>
      <c r="EFU37" s="30"/>
      <c r="EFV37" s="30"/>
      <c r="EFW37" s="30"/>
      <c r="EFX37" s="30"/>
      <c r="EFY37" s="30"/>
      <c r="EFZ37" s="30"/>
      <c r="EGA37" s="30"/>
      <c r="EGB37" s="30"/>
      <c r="EGC37" s="30"/>
      <c r="EGD37" s="30"/>
      <c r="EGE37" s="30"/>
      <c r="EGF37" s="30"/>
      <c r="EGG37" s="30"/>
      <c r="EGH37" s="30"/>
      <c r="EGI37" s="30"/>
      <c r="EGJ37" s="30"/>
      <c r="EGK37" s="30"/>
      <c r="EGL37" s="30"/>
      <c r="EGM37" s="30"/>
      <c r="EGN37" s="30"/>
      <c r="EGO37" s="30"/>
      <c r="EGP37" s="30"/>
      <c r="EGQ37" s="30"/>
      <c r="EGR37" s="30"/>
      <c r="EGS37" s="30"/>
      <c r="EGT37" s="30"/>
      <c r="EGU37" s="30"/>
      <c r="EGV37" s="30"/>
      <c r="EGW37" s="30"/>
      <c r="EGX37" s="30"/>
      <c r="EGY37" s="30"/>
      <c r="EGZ37" s="30"/>
      <c r="EHA37" s="30"/>
      <c r="EHB37" s="30"/>
      <c r="EHC37" s="30"/>
      <c r="EHD37" s="30"/>
      <c r="EHE37" s="30"/>
      <c r="EHF37" s="30"/>
      <c r="EHG37" s="30"/>
      <c r="EHH37" s="30"/>
      <c r="EHI37" s="30"/>
      <c r="EHJ37" s="30"/>
      <c r="EHK37" s="30"/>
      <c r="EHL37" s="30"/>
      <c r="EHM37" s="30"/>
      <c r="EHN37" s="30"/>
      <c r="EHO37" s="30"/>
      <c r="EHP37" s="30"/>
      <c r="EHQ37" s="30"/>
      <c r="EHR37" s="30"/>
      <c r="EHS37" s="30"/>
      <c r="EHT37" s="30"/>
      <c r="EHU37" s="30"/>
      <c r="EHV37" s="30"/>
      <c r="EHW37" s="30"/>
      <c r="EHX37" s="30"/>
      <c r="EHY37" s="30"/>
      <c r="EHZ37" s="30"/>
      <c r="EIA37" s="30"/>
      <c r="EIB37" s="30"/>
      <c r="EIC37" s="30"/>
      <c r="EID37" s="30"/>
      <c r="EIE37" s="30"/>
      <c r="EIF37" s="30"/>
      <c r="EIG37" s="30"/>
      <c r="EIH37" s="30"/>
      <c r="EII37" s="30"/>
      <c r="EIJ37" s="30"/>
      <c r="EIK37" s="30"/>
      <c r="EIL37" s="30"/>
      <c r="EIM37" s="30"/>
      <c r="EIN37" s="30"/>
      <c r="EIO37" s="30"/>
      <c r="EIP37" s="30"/>
      <c r="EIQ37" s="30"/>
      <c r="EIR37" s="30"/>
      <c r="EIS37" s="30"/>
      <c r="EIT37" s="30"/>
      <c r="EIU37" s="30"/>
      <c r="EIV37" s="30"/>
      <c r="EIW37" s="30"/>
      <c r="EIX37" s="30"/>
      <c r="EIY37" s="30"/>
      <c r="EIZ37" s="30"/>
      <c r="EJA37" s="30"/>
      <c r="EJB37" s="30"/>
      <c r="EJC37" s="30"/>
      <c r="EJD37" s="30"/>
      <c r="EJE37" s="30"/>
      <c r="EJF37" s="30"/>
      <c r="EJG37" s="30"/>
      <c r="EJH37" s="30"/>
      <c r="EJI37" s="30"/>
      <c r="EJJ37" s="30"/>
      <c r="EJK37" s="30"/>
      <c r="EJL37" s="30"/>
      <c r="EJM37" s="30"/>
      <c r="EJN37" s="30"/>
      <c r="EJO37" s="30"/>
      <c r="EJP37" s="30"/>
      <c r="EJQ37" s="30"/>
      <c r="EJR37" s="30"/>
      <c r="EJS37" s="30"/>
      <c r="EJT37" s="30"/>
      <c r="EJU37" s="30"/>
      <c r="EJV37" s="30"/>
      <c r="EJW37" s="30"/>
      <c r="EJX37" s="30"/>
      <c r="EJY37" s="30"/>
      <c r="EJZ37" s="30"/>
      <c r="EKA37" s="30"/>
      <c r="EKB37" s="30"/>
      <c r="EKC37" s="30"/>
      <c r="EKD37" s="30"/>
      <c r="EKE37" s="30"/>
      <c r="EKF37" s="30"/>
      <c r="EKG37" s="30"/>
      <c r="EKH37" s="30"/>
      <c r="EKI37" s="30"/>
      <c r="EKJ37" s="30"/>
      <c r="EKK37" s="30"/>
      <c r="EKL37" s="30"/>
      <c r="EKM37" s="30"/>
      <c r="EKN37" s="30"/>
      <c r="EKO37" s="30"/>
      <c r="EKP37" s="30"/>
      <c r="EKQ37" s="30"/>
      <c r="EKR37" s="30"/>
      <c r="EKS37" s="30"/>
      <c r="EKT37" s="30"/>
      <c r="EKU37" s="30"/>
      <c r="EKV37" s="30"/>
      <c r="EKW37" s="30"/>
      <c r="EKX37" s="30"/>
      <c r="EKY37" s="30"/>
      <c r="EKZ37" s="30"/>
      <c r="ELA37" s="30"/>
      <c r="ELB37" s="30"/>
      <c r="ELC37" s="30"/>
      <c r="ELD37" s="30"/>
      <c r="ELE37" s="30"/>
      <c r="ELF37" s="30"/>
      <c r="ELG37" s="30"/>
      <c r="ELH37" s="30"/>
      <c r="ELI37" s="30"/>
      <c r="ELJ37" s="30"/>
      <c r="ELK37" s="30"/>
      <c r="ELL37" s="30"/>
      <c r="ELM37" s="30"/>
      <c r="ELN37" s="30"/>
      <c r="ELO37" s="30"/>
      <c r="ELP37" s="30"/>
      <c r="ELQ37" s="30"/>
      <c r="ELR37" s="30"/>
      <c r="ELS37" s="30"/>
      <c r="ELT37" s="30"/>
      <c r="ELU37" s="30"/>
      <c r="ELV37" s="30"/>
      <c r="ELW37" s="30"/>
      <c r="ELX37" s="30"/>
      <c r="ELY37" s="30"/>
      <c r="ELZ37" s="30"/>
      <c r="EMA37" s="30"/>
      <c r="EMB37" s="30"/>
      <c r="EMC37" s="30"/>
      <c r="EMD37" s="30"/>
      <c r="EME37" s="30"/>
      <c r="EMF37" s="30"/>
      <c r="EMG37" s="30"/>
      <c r="EMH37" s="30"/>
      <c r="EMI37" s="30"/>
      <c r="EMJ37" s="30"/>
      <c r="EMK37" s="30"/>
      <c r="EML37" s="30"/>
      <c r="EMM37" s="30"/>
      <c r="EMN37" s="30"/>
      <c r="EMO37" s="30"/>
      <c r="EMP37" s="30"/>
      <c r="EMQ37" s="30"/>
      <c r="EMR37" s="30"/>
      <c r="EMS37" s="30"/>
      <c r="EMT37" s="30"/>
      <c r="EMU37" s="30"/>
      <c r="EMV37" s="30"/>
      <c r="EMW37" s="30"/>
      <c r="EMX37" s="30"/>
      <c r="EMY37" s="30"/>
      <c r="EMZ37" s="30"/>
      <c r="ENA37" s="30"/>
      <c r="ENB37" s="30"/>
      <c r="ENC37" s="30"/>
      <c r="END37" s="30"/>
      <c r="ENE37" s="30"/>
      <c r="ENF37" s="30"/>
      <c r="ENG37" s="30"/>
      <c r="ENH37" s="30"/>
      <c r="ENI37" s="30"/>
      <c r="ENJ37" s="30"/>
      <c r="ENK37" s="30"/>
      <c r="ENL37" s="30"/>
      <c r="ENM37" s="30"/>
      <c r="ENN37" s="30"/>
      <c r="ENO37" s="30"/>
      <c r="ENP37" s="30"/>
      <c r="ENQ37" s="30"/>
      <c r="ENR37" s="30"/>
      <c r="ENS37" s="30"/>
      <c r="ENT37" s="30"/>
      <c r="ENU37" s="30"/>
      <c r="ENV37" s="30"/>
      <c r="ENW37" s="30"/>
      <c r="ENX37" s="30"/>
      <c r="ENY37" s="30"/>
      <c r="ENZ37" s="30"/>
      <c r="EOA37" s="30"/>
      <c r="EOB37" s="30"/>
      <c r="EOC37" s="30"/>
      <c r="EOD37" s="30"/>
      <c r="EOE37" s="30"/>
      <c r="EOF37" s="30"/>
      <c r="EOG37" s="30"/>
      <c r="EOH37" s="30"/>
      <c r="EOI37" s="30"/>
      <c r="EOJ37" s="30"/>
      <c r="EOK37" s="30"/>
      <c r="EOL37" s="30"/>
      <c r="EOM37" s="30"/>
      <c r="EON37" s="30"/>
      <c r="EOO37" s="30"/>
      <c r="EOP37" s="30"/>
      <c r="EOQ37" s="30"/>
      <c r="EOR37" s="30"/>
      <c r="EOS37" s="30"/>
      <c r="EOT37" s="30"/>
      <c r="EOU37" s="30"/>
      <c r="EOV37" s="30"/>
      <c r="EOW37" s="30"/>
      <c r="EOX37" s="30"/>
      <c r="EOY37" s="30"/>
      <c r="EOZ37" s="30"/>
      <c r="EPA37" s="30"/>
      <c r="EPB37" s="30"/>
      <c r="EPC37" s="30"/>
      <c r="EPD37" s="30"/>
      <c r="EPE37" s="30"/>
      <c r="EPF37" s="30"/>
      <c r="EPG37" s="30"/>
      <c r="EPH37" s="30"/>
      <c r="EPI37" s="30"/>
      <c r="EPJ37" s="30"/>
      <c r="EPK37" s="30"/>
      <c r="EPL37" s="30"/>
      <c r="EPM37" s="30"/>
      <c r="EPN37" s="30"/>
      <c r="EPO37" s="30"/>
      <c r="EPP37" s="30"/>
      <c r="EPQ37" s="30"/>
      <c r="EPR37" s="30"/>
      <c r="EPS37" s="30"/>
      <c r="EPT37" s="30"/>
      <c r="EPU37" s="30"/>
      <c r="EPV37" s="30"/>
      <c r="EPW37" s="30"/>
      <c r="EPX37" s="30"/>
      <c r="EPY37" s="30"/>
      <c r="EPZ37" s="30"/>
      <c r="EQA37" s="30"/>
      <c r="EQB37" s="30"/>
      <c r="EQC37" s="30"/>
      <c r="EQD37" s="30"/>
      <c r="EQE37" s="30"/>
      <c r="EQF37" s="30"/>
      <c r="EQG37" s="30"/>
      <c r="EQH37" s="30"/>
      <c r="EQI37" s="30"/>
      <c r="EQJ37" s="30"/>
      <c r="EQK37" s="30"/>
      <c r="EQL37" s="30"/>
      <c r="EQM37" s="30"/>
      <c r="EQN37" s="30"/>
      <c r="EQO37" s="30"/>
      <c r="EQP37" s="30"/>
      <c r="EQQ37" s="30"/>
      <c r="EQR37" s="30"/>
      <c r="EQS37" s="30"/>
      <c r="EQT37" s="30"/>
      <c r="EQU37" s="30"/>
      <c r="EQV37" s="30"/>
      <c r="EQW37" s="30"/>
      <c r="EQX37" s="30"/>
      <c r="EQY37" s="30"/>
      <c r="EQZ37" s="30"/>
      <c r="ERA37" s="30"/>
      <c r="ERB37" s="30"/>
      <c r="ERC37" s="30"/>
      <c r="ERD37" s="30"/>
      <c r="ERE37" s="30"/>
      <c r="ERF37" s="30"/>
      <c r="ERG37" s="30"/>
      <c r="ERH37" s="30"/>
      <c r="ERI37" s="30"/>
      <c r="ERJ37" s="30"/>
      <c r="ERK37" s="30"/>
      <c r="ERL37" s="30"/>
      <c r="ERM37" s="30"/>
      <c r="ERN37" s="30"/>
      <c r="ERO37" s="30"/>
      <c r="ERP37" s="30"/>
      <c r="ERQ37" s="30"/>
      <c r="ERR37" s="30"/>
      <c r="ERS37" s="30"/>
      <c r="ERT37" s="30"/>
      <c r="ERU37" s="30"/>
      <c r="ERV37" s="30"/>
      <c r="ERW37" s="30"/>
      <c r="ERX37" s="30"/>
      <c r="ERY37" s="30"/>
      <c r="ERZ37" s="30"/>
      <c r="ESA37" s="30"/>
      <c r="ESB37" s="30"/>
      <c r="ESC37" s="30"/>
      <c r="ESD37" s="30"/>
      <c r="ESE37" s="30"/>
      <c r="ESF37" s="30"/>
      <c r="ESG37" s="30"/>
      <c r="ESH37" s="30"/>
      <c r="ESI37" s="30"/>
      <c r="ESJ37" s="30"/>
      <c r="ESK37" s="30"/>
      <c r="ESL37" s="30"/>
      <c r="ESM37" s="30"/>
      <c r="ESN37" s="30"/>
      <c r="ESO37" s="30"/>
      <c r="ESP37" s="30"/>
      <c r="ESQ37" s="30"/>
      <c r="ESR37" s="30"/>
      <c r="ESS37" s="30"/>
      <c r="EST37" s="30"/>
      <c r="ESU37" s="30"/>
      <c r="ESV37" s="30"/>
      <c r="ESW37" s="30"/>
      <c r="ESX37" s="30"/>
      <c r="ESY37" s="30"/>
      <c r="ESZ37" s="30"/>
      <c r="ETA37" s="30"/>
      <c r="ETB37" s="30"/>
      <c r="ETC37" s="30"/>
      <c r="ETD37" s="30"/>
      <c r="ETE37" s="30"/>
      <c r="ETF37" s="30"/>
      <c r="ETG37" s="30"/>
      <c r="ETH37" s="30"/>
      <c r="ETI37" s="30"/>
      <c r="ETJ37" s="30"/>
      <c r="ETK37" s="30"/>
      <c r="ETL37" s="30"/>
      <c r="ETM37" s="30"/>
      <c r="ETN37" s="30"/>
      <c r="ETO37" s="30"/>
      <c r="ETP37" s="30"/>
      <c r="ETQ37" s="30"/>
      <c r="ETR37" s="30"/>
      <c r="ETS37" s="30"/>
      <c r="ETT37" s="30"/>
      <c r="ETU37" s="30"/>
      <c r="ETV37" s="30"/>
      <c r="ETW37" s="30"/>
      <c r="ETX37" s="30"/>
      <c r="ETY37" s="30"/>
      <c r="ETZ37" s="30"/>
      <c r="EUA37" s="30"/>
      <c r="EUB37" s="30"/>
      <c r="EUC37" s="30"/>
      <c r="EUD37" s="30"/>
      <c r="EUE37" s="30"/>
      <c r="EUF37" s="30"/>
      <c r="EUG37" s="30"/>
      <c r="EUH37" s="30"/>
      <c r="EUI37" s="30"/>
      <c r="EUJ37" s="30"/>
      <c r="EUK37" s="30"/>
      <c r="EUL37" s="30"/>
      <c r="EUM37" s="30"/>
      <c r="EUN37" s="30"/>
      <c r="EUO37" s="30"/>
      <c r="EUP37" s="30"/>
      <c r="EUQ37" s="30"/>
      <c r="EUR37" s="30"/>
      <c r="EUS37" s="30"/>
      <c r="EUT37" s="30"/>
      <c r="EUU37" s="30"/>
      <c r="EUV37" s="30"/>
      <c r="EUW37" s="30"/>
      <c r="EUX37" s="30"/>
      <c r="EUY37" s="30"/>
      <c r="EUZ37" s="30"/>
      <c r="EVA37" s="30"/>
      <c r="EVB37" s="30"/>
      <c r="EVC37" s="30"/>
      <c r="EVD37" s="30"/>
      <c r="EVE37" s="30"/>
      <c r="EVF37" s="30"/>
      <c r="EVG37" s="30"/>
      <c r="EVH37" s="30"/>
      <c r="EVI37" s="30"/>
      <c r="EVJ37" s="30"/>
      <c r="EVK37" s="30"/>
      <c r="EVL37" s="30"/>
      <c r="EVM37" s="30"/>
      <c r="EVN37" s="30"/>
      <c r="EVO37" s="30"/>
      <c r="EVP37" s="30"/>
      <c r="EVQ37" s="30"/>
      <c r="EVR37" s="30"/>
      <c r="EVS37" s="30"/>
      <c r="EVT37" s="30"/>
      <c r="EVU37" s="30"/>
      <c r="EVV37" s="30"/>
      <c r="EVW37" s="30"/>
      <c r="EVX37" s="30"/>
      <c r="EVY37" s="30"/>
      <c r="EVZ37" s="30"/>
      <c r="EWA37" s="30"/>
      <c r="EWB37" s="30"/>
      <c r="EWC37" s="30"/>
      <c r="EWD37" s="30"/>
      <c r="EWE37" s="30"/>
      <c r="EWF37" s="30"/>
      <c r="EWG37" s="30"/>
      <c r="EWH37" s="30"/>
      <c r="EWI37" s="30"/>
      <c r="EWJ37" s="30"/>
      <c r="EWK37" s="30"/>
      <c r="EWL37" s="30"/>
      <c r="EWM37" s="30"/>
      <c r="EWN37" s="30"/>
      <c r="EWO37" s="30"/>
      <c r="EWP37" s="30"/>
      <c r="EWQ37" s="30"/>
      <c r="EWR37" s="30"/>
      <c r="EWS37" s="30"/>
      <c r="EWT37" s="30"/>
      <c r="EWU37" s="30"/>
      <c r="EWV37" s="30"/>
      <c r="EWW37" s="30"/>
      <c r="EWX37" s="30"/>
      <c r="EWY37" s="30"/>
      <c r="EWZ37" s="30"/>
      <c r="EXA37" s="30"/>
      <c r="EXB37" s="30"/>
      <c r="EXC37" s="30"/>
      <c r="EXD37" s="30"/>
      <c r="EXE37" s="30"/>
      <c r="EXF37" s="30"/>
      <c r="EXG37" s="30"/>
      <c r="EXH37" s="30"/>
      <c r="EXI37" s="30"/>
      <c r="EXJ37" s="30"/>
      <c r="EXK37" s="30"/>
      <c r="EXL37" s="30"/>
      <c r="EXM37" s="30"/>
      <c r="EXN37" s="30"/>
      <c r="EXO37" s="30"/>
      <c r="EXP37" s="30"/>
      <c r="EXQ37" s="30"/>
      <c r="EXR37" s="30"/>
      <c r="EXS37" s="30"/>
      <c r="EXT37" s="30"/>
      <c r="EXU37" s="30"/>
      <c r="EXV37" s="30"/>
      <c r="EXW37" s="30"/>
      <c r="EXX37" s="30"/>
      <c r="EXY37" s="30"/>
      <c r="EXZ37" s="30"/>
      <c r="EYA37" s="30"/>
      <c r="EYB37" s="30"/>
      <c r="EYC37" s="30"/>
      <c r="EYD37" s="30"/>
      <c r="EYE37" s="30"/>
      <c r="EYF37" s="30"/>
      <c r="EYG37" s="30"/>
      <c r="EYH37" s="30"/>
      <c r="EYI37" s="30"/>
      <c r="EYJ37" s="30"/>
      <c r="EYK37" s="30"/>
      <c r="EYL37" s="30"/>
      <c r="EYM37" s="30"/>
      <c r="EYN37" s="30"/>
      <c r="EYO37" s="30"/>
      <c r="EYP37" s="30"/>
      <c r="EYQ37" s="30"/>
      <c r="EYR37" s="30"/>
      <c r="EYS37" s="30"/>
      <c r="EYT37" s="30"/>
      <c r="EYU37" s="30"/>
      <c r="EYV37" s="30"/>
      <c r="EYW37" s="30"/>
      <c r="EYX37" s="30"/>
      <c r="EYY37" s="30"/>
      <c r="EYZ37" s="30"/>
      <c r="EZA37" s="30"/>
      <c r="EZB37" s="30"/>
      <c r="EZC37" s="30"/>
      <c r="EZD37" s="30"/>
      <c r="EZE37" s="30"/>
      <c r="EZF37" s="30"/>
      <c r="EZG37" s="30"/>
      <c r="EZH37" s="30"/>
      <c r="EZI37" s="30"/>
      <c r="EZJ37" s="30"/>
      <c r="EZK37" s="30"/>
      <c r="EZL37" s="30"/>
      <c r="EZM37" s="30"/>
      <c r="EZN37" s="30"/>
      <c r="EZO37" s="30"/>
      <c r="EZP37" s="30"/>
      <c r="EZQ37" s="30"/>
      <c r="EZR37" s="30"/>
      <c r="EZS37" s="30"/>
      <c r="EZT37" s="30"/>
      <c r="EZU37" s="30"/>
      <c r="EZV37" s="30"/>
      <c r="EZW37" s="30"/>
      <c r="EZX37" s="30"/>
      <c r="EZY37" s="30"/>
      <c r="EZZ37" s="30"/>
      <c r="FAA37" s="30"/>
      <c r="FAB37" s="30"/>
      <c r="FAC37" s="30"/>
      <c r="FAD37" s="30"/>
      <c r="FAE37" s="30"/>
      <c r="FAF37" s="30"/>
      <c r="FAG37" s="30"/>
      <c r="FAH37" s="30"/>
      <c r="FAI37" s="30"/>
      <c r="FAJ37" s="30"/>
      <c r="FAK37" s="30"/>
      <c r="FAL37" s="30"/>
      <c r="FAM37" s="30"/>
      <c r="FAN37" s="30"/>
      <c r="FAO37" s="30"/>
      <c r="FAP37" s="30"/>
      <c r="FAQ37" s="30"/>
      <c r="FAR37" s="30"/>
      <c r="FAS37" s="30"/>
      <c r="FAT37" s="30"/>
      <c r="FAU37" s="30"/>
      <c r="FAV37" s="30"/>
      <c r="FAW37" s="30"/>
      <c r="FAX37" s="30"/>
      <c r="FAY37" s="30"/>
      <c r="FAZ37" s="30"/>
      <c r="FBA37" s="30"/>
      <c r="FBB37" s="30"/>
      <c r="FBC37" s="30"/>
      <c r="FBD37" s="30"/>
      <c r="FBE37" s="30"/>
      <c r="FBF37" s="30"/>
      <c r="FBG37" s="30"/>
      <c r="FBH37" s="30"/>
      <c r="FBI37" s="30"/>
      <c r="FBJ37" s="30"/>
      <c r="FBK37" s="30"/>
      <c r="FBL37" s="30"/>
      <c r="FBM37" s="30"/>
      <c r="FBN37" s="30"/>
      <c r="FBO37" s="30"/>
      <c r="FBP37" s="30"/>
      <c r="FBQ37" s="30"/>
      <c r="FBR37" s="30"/>
      <c r="FBS37" s="30"/>
      <c r="FBT37" s="30"/>
      <c r="FBU37" s="30"/>
      <c r="FBV37" s="30"/>
      <c r="FBW37" s="30"/>
      <c r="FBX37" s="30"/>
      <c r="FBY37" s="30"/>
      <c r="FBZ37" s="30"/>
      <c r="FCA37" s="30"/>
      <c r="FCB37" s="30"/>
      <c r="FCC37" s="30"/>
      <c r="FCD37" s="30"/>
      <c r="FCE37" s="30"/>
      <c r="FCF37" s="30"/>
      <c r="FCG37" s="30"/>
      <c r="FCH37" s="30"/>
      <c r="FCI37" s="30"/>
      <c r="FCJ37" s="30"/>
      <c r="FCK37" s="30"/>
      <c r="FCL37" s="30"/>
      <c r="FCM37" s="30"/>
      <c r="FCN37" s="30"/>
      <c r="FCO37" s="30"/>
      <c r="FCP37" s="30"/>
      <c r="FCQ37" s="30"/>
      <c r="FCR37" s="30"/>
      <c r="FCS37" s="30"/>
      <c r="FCT37" s="30"/>
      <c r="FCU37" s="30"/>
      <c r="FCV37" s="30"/>
      <c r="FCW37" s="30"/>
      <c r="FCX37" s="30"/>
      <c r="FCY37" s="30"/>
      <c r="FCZ37" s="30"/>
      <c r="FDA37" s="30"/>
      <c r="FDB37" s="30"/>
      <c r="FDC37" s="30"/>
      <c r="FDD37" s="30"/>
      <c r="FDE37" s="30"/>
      <c r="FDF37" s="30"/>
      <c r="FDG37" s="30"/>
      <c r="FDH37" s="30"/>
      <c r="FDI37" s="30"/>
      <c r="FDJ37" s="30"/>
      <c r="FDK37" s="30"/>
      <c r="FDL37" s="30"/>
      <c r="FDM37" s="30"/>
      <c r="FDN37" s="30"/>
      <c r="FDO37" s="30"/>
      <c r="FDP37" s="30"/>
      <c r="FDQ37" s="30"/>
      <c r="FDR37" s="30"/>
      <c r="FDS37" s="30"/>
      <c r="FDT37" s="30"/>
      <c r="FDU37" s="30"/>
      <c r="FDV37" s="30"/>
      <c r="FDW37" s="30"/>
      <c r="FDX37" s="30"/>
      <c r="FDY37" s="30"/>
      <c r="FDZ37" s="30"/>
      <c r="FEA37" s="30"/>
      <c r="FEB37" s="30"/>
      <c r="FEC37" s="30"/>
      <c r="FED37" s="30"/>
      <c r="FEE37" s="30"/>
      <c r="FEF37" s="30"/>
      <c r="FEG37" s="30"/>
      <c r="FEH37" s="30"/>
      <c r="FEI37" s="30"/>
      <c r="FEJ37" s="30"/>
      <c r="FEK37" s="30"/>
      <c r="FEL37" s="30"/>
      <c r="FEM37" s="30"/>
      <c r="FEN37" s="30"/>
      <c r="FEO37" s="30"/>
      <c r="FEP37" s="30"/>
      <c r="FEQ37" s="30"/>
      <c r="FER37" s="30"/>
      <c r="FES37" s="30"/>
      <c r="FET37" s="30"/>
      <c r="FEU37" s="30"/>
      <c r="FEV37" s="30"/>
      <c r="FEW37" s="30"/>
      <c r="FEX37" s="30"/>
      <c r="FEY37" s="30"/>
      <c r="FEZ37" s="30"/>
      <c r="FFA37" s="30"/>
      <c r="FFB37" s="30"/>
      <c r="FFC37" s="30"/>
      <c r="FFD37" s="30"/>
      <c r="FFE37" s="30"/>
      <c r="FFF37" s="30"/>
      <c r="FFG37" s="30"/>
      <c r="FFH37" s="30"/>
      <c r="FFI37" s="30"/>
      <c r="FFJ37" s="30"/>
      <c r="FFK37" s="30"/>
      <c r="FFL37" s="30"/>
      <c r="FFM37" s="30"/>
      <c r="FFN37" s="30"/>
      <c r="FFO37" s="30"/>
      <c r="FFP37" s="30"/>
      <c r="FFQ37" s="30"/>
      <c r="FFR37" s="30"/>
      <c r="FFS37" s="30"/>
      <c r="FFT37" s="30"/>
      <c r="FFU37" s="30"/>
      <c r="FFV37" s="30"/>
      <c r="FFW37" s="30"/>
      <c r="FFX37" s="30"/>
      <c r="FFY37" s="30"/>
      <c r="FFZ37" s="30"/>
      <c r="FGA37" s="30"/>
      <c r="FGB37" s="30"/>
      <c r="FGC37" s="30"/>
      <c r="FGD37" s="30"/>
      <c r="FGE37" s="30"/>
      <c r="FGF37" s="30"/>
      <c r="FGG37" s="30"/>
      <c r="FGH37" s="30"/>
      <c r="FGI37" s="30"/>
      <c r="FGJ37" s="30"/>
      <c r="FGK37" s="30"/>
      <c r="FGL37" s="30"/>
      <c r="FGM37" s="30"/>
      <c r="FGN37" s="30"/>
      <c r="FGO37" s="30"/>
      <c r="FGP37" s="30"/>
      <c r="FGQ37" s="30"/>
      <c r="FGR37" s="30"/>
      <c r="FGS37" s="30"/>
      <c r="FGT37" s="30"/>
      <c r="FGU37" s="30"/>
      <c r="FGV37" s="30"/>
      <c r="FGW37" s="30"/>
      <c r="FGX37" s="30"/>
      <c r="FGY37" s="30"/>
      <c r="FGZ37" s="30"/>
      <c r="FHA37" s="30"/>
      <c r="FHB37" s="30"/>
      <c r="FHC37" s="30"/>
      <c r="FHD37" s="30"/>
      <c r="FHE37" s="30"/>
      <c r="FHF37" s="30"/>
      <c r="FHG37" s="30"/>
      <c r="FHH37" s="30"/>
      <c r="FHI37" s="30"/>
      <c r="FHJ37" s="30"/>
      <c r="FHK37" s="30"/>
      <c r="FHL37" s="30"/>
      <c r="FHM37" s="30"/>
      <c r="FHN37" s="30"/>
      <c r="FHO37" s="30"/>
      <c r="FHP37" s="30"/>
      <c r="FHQ37" s="30"/>
      <c r="FHR37" s="30"/>
      <c r="FHS37" s="30"/>
      <c r="FHT37" s="30"/>
      <c r="FHU37" s="30"/>
      <c r="FHV37" s="30"/>
      <c r="FHW37" s="30"/>
      <c r="FHX37" s="30"/>
      <c r="FHY37" s="30"/>
      <c r="FHZ37" s="30"/>
      <c r="FIA37" s="30"/>
      <c r="FIB37" s="30"/>
      <c r="FIC37" s="30"/>
      <c r="FID37" s="30"/>
      <c r="FIE37" s="30"/>
      <c r="FIF37" s="30"/>
      <c r="FIG37" s="30"/>
      <c r="FIH37" s="30"/>
      <c r="FII37" s="30"/>
      <c r="FIJ37" s="30"/>
      <c r="FIK37" s="30"/>
      <c r="FIL37" s="30"/>
      <c r="FIM37" s="30"/>
      <c r="FIN37" s="30"/>
      <c r="FIO37" s="30"/>
      <c r="FIP37" s="30"/>
      <c r="FIQ37" s="30"/>
      <c r="FIR37" s="30"/>
      <c r="FIS37" s="30"/>
      <c r="FIT37" s="30"/>
      <c r="FIU37" s="30"/>
      <c r="FIV37" s="30"/>
      <c r="FIW37" s="30"/>
      <c r="FIX37" s="30"/>
      <c r="FIY37" s="30"/>
      <c r="FIZ37" s="30"/>
      <c r="FJA37" s="30"/>
      <c r="FJB37" s="30"/>
      <c r="FJC37" s="30"/>
      <c r="FJD37" s="30"/>
      <c r="FJE37" s="30"/>
      <c r="FJF37" s="30"/>
      <c r="FJG37" s="30"/>
      <c r="FJH37" s="30"/>
      <c r="FJI37" s="30"/>
      <c r="FJJ37" s="30"/>
      <c r="FJK37" s="30"/>
      <c r="FJL37" s="30"/>
      <c r="FJM37" s="30"/>
      <c r="FJN37" s="30"/>
      <c r="FJO37" s="30"/>
      <c r="FJP37" s="30"/>
      <c r="FJQ37" s="30"/>
      <c r="FJR37" s="30"/>
      <c r="FJS37" s="30"/>
      <c r="FJT37" s="30"/>
      <c r="FJU37" s="30"/>
      <c r="FJV37" s="30"/>
      <c r="FJW37" s="30"/>
      <c r="FJX37" s="30"/>
      <c r="FJY37" s="30"/>
      <c r="FJZ37" s="30"/>
      <c r="FKA37" s="30"/>
      <c r="FKB37" s="30"/>
      <c r="FKC37" s="30"/>
      <c r="FKD37" s="30"/>
      <c r="FKE37" s="30"/>
      <c r="FKF37" s="30"/>
      <c r="FKG37" s="30"/>
      <c r="FKH37" s="30"/>
      <c r="FKI37" s="30"/>
      <c r="FKJ37" s="30"/>
      <c r="FKK37" s="30"/>
      <c r="FKL37" s="30"/>
      <c r="FKM37" s="30"/>
      <c r="FKN37" s="30"/>
      <c r="FKO37" s="30"/>
      <c r="FKP37" s="30"/>
      <c r="FKQ37" s="30"/>
      <c r="FKR37" s="30"/>
      <c r="FKS37" s="30"/>
      <c r="FKT37" s="30"/>
      <c r="FKU37" s="30"/>
      <c r="FKV37" s="30"/>
      <c r="FKW37" s="30"/>
      <c r="FKX37" s="30"/>
      <c r="FKY37" s="30"/>
      <c r="FKZ37" s="30"/>
      <c r="FLA37" s="30"/>
      <c r="FLB37" s="30"/>
      <c r="FLC37" s="30"/>
      <c r="FLD37" s="30"/>
      <c r="FLE37" s="30"/>
      <c r="FLF37" s="30"/>
      <c r="FLG37" s="30"/>
      <c r="FLH37" s="30"/>
      <c r="FLI37" s="30"/>
      <c r="FLJ37" s="30"/>
      <c r="FLK37" s="30"/>
      <c r="FLL37" s="30"/>
      <c r="FLM37" s="30"/>
      <c r="FLN37" s="30"/>
      <c r="FLO37" s="30"/>
      <c r="FLP37" s="30"/>
      <c r="FLQ37" s="30"/>
      <c r="FLR37" s="30"/>
      <c r="FLS37" s="30"/>
      <c r="FLT37" s="30"/>
      <c r="FLU37" s="30"/>
      <c r="FLV37" s="30"/>
      <c r="FLW37" s="30"/>
      <c r="FLX37" s="30"/>
      <c r="FLY37" s="30"/>
      <c r="FLZ37" s="30"/>
      <c r="FMA37" s="30"/>
      <c r="FMB37" s="30"/>
      <c r="FMC37" s="30"/>
      <c r="FMD37" s="30"/>
      <c r="FME37" s="30"/>
      <c r="FMF37" s="30"/>
      <c r="FMG37" s="30"/>
      <c r="FMH37" s="30"/>
      <c r="FMI37" s="30"/>
      <c r="FMJ37" s="30"/>
      <c r="FMK37" s="30"/>
      <c r="FML37" s="30"/>
      <c r="FMM37" s="30"/>
      <c r="FMN37" s="30"/>
      <c r="FMO37" s="30"/>
      <c r="FMP37" s="30"/>
      <c r="FMQ37" s="30"/>
      <c r="FMR37" s="30"/>
      <c r="FMS37" s="30"/>
      <c r="FMT37" s="30"/>
      <c r="FMU37" s="30"/>
      <c r="FMV37" s="30"/>
      <c r="FMW37" s="30"/>
      <c r="FMX37" s="30"/>
      <c r="FMY37" s="30"/>
      <c r="FMZ37" s="30"/>
      <c r="FNA37" s="30"/>
      <c r="FNB37" s="30"/>
      <c r="FNC37" s="30"/>
      <c r="FND37" s="30"/>
      <c r="FNE37" s="30"/>
      <c r="FNF37" s="30"/>
      <c r="FNG37" s="30"/>
      <c r="FNH37" s="30"/>
      <c r="FNI37" s="30"/>
      <c r="FNJ37" s="30"/>
      <c r="FNK37" s="30"/>
      <c r="FNL37" s="30"/>
      <c r="FNM37" s="30"/>
      <c r="FNN37" s="30"/>
      <c r="FNO37" s="30"/>
      <c r="FNP37" s="30"/>
      <c r="FNQ37" s="30"/>
      <c r="FNR37" s="30"/>
      <c r="FNS37" s="30"/>
      <c r="FNT37" s="30"/>
      <c r="FNU37" s="30"/>
      <c r="FNV37" s="30"/>
      <c r="FNW37" s="30"/>
      <c r="FNX37" s="30"/>
      <c r="FNY37" s="30"/>
      <c r="FNZ37" s="30"/>
      <c r="FOA37" s="30"/>
      <c r="FOB37" s="30"/>
      <c r="FOC37" s="30"/>
      <c r="FOD37" s="30"/>
      <c r="FOE37" s="30"/>
      <c r="FOF37" s="30"/>
      <c r="FOG37" s="30"/>
      <c r="FOH37" s="30"/>
      <c r="FOI37" s="30"/>
      <c r="FOJ37" s="30"/>
      <c r="FOK37" s="30"/>
      <c r="FOL37" s="30"/>
      <c r="FOM37" s="30"/>
      <c r="FON37" s="30"/>
      <c r="FOO37" s="30"/>
      <c r="FOP37" s="30"/>
      <c r="FOQ37" s="30"/>
      <c r="FOR37" s="30"/>
      <c r="FOS37" s="30"/>
      <c r="FOT37" s="30"/>
      <c r="FOU37" s="30"/>
      <c r="FOV37" s="30"/>
      <c r="FOW37" s="30"/>
      <c r="FOX37" s="30"/>
      <c r="FOY37" s="30"/>
      <c r="FOZ37" s="30"/>
      <c r="FPA37" s="30"/>
      <c r="FPB37" s="30"/>
      <c r="FPC37" s="30"/>
      <c r="FPD37" s="30"/>
      <c r="FPE37" s="30"/>
      <c r="FPF37" s="30"/>
      <c r="FPG37" s="30"/>
      <c r="FPH37" s="30"/>
      <c r="FPI37" s="30"/>
      <c r="FPJ37" s="30"/>
      <c r="FPK37" s="30"/>
      <c r="FPL37" s="30"/>
      <c r="FPM37" s="30"/>
      <c r="FPN37" s="30"/>
      <c r="FPO37" s="30"/>
      <c r="FPP37" s="30"/>
      <c r="FPQ37" s="30"/>
      <c r="FPR37" s="30"/>
      <c r="FPS37" s="30"/>
      <c r="FPT37" s="30"/>
      <c r="FPU37" s="30"/>
      <c r="FPV37" s="30"/>
      <c r="FPW37" s="30"/>
      <c r="FPX37" s="30"/>
      <c r="FPY37" s="30"/>
      <c r="FPZ37" s="30"/>
      <c r="FQA37" s="30"/>
      <c r="FQB37" s="30"/>
      <c r="FQC37" s="30"/>
      <c r="FQD37" s="30"/>
      <c r="FQE37" s="30"/>
      <c r="FQF37" s="30"/>
      <c r="FQG37" s="30"/>
      <c r="FQH37" s="30"/>
      <c r="FQI37" s="30"/>
      <c r="FQJ37" s="30"/>
      <c r="FQK37" s="30"/>
      <c r="FQL37" s="30"/>
      <c r="FQM37" s="30"/>
      <c r="FQN37" s="30"/>
      <c r="FQO37" s="30"/>
      <c r="FQP37" s="30"/>
      <c r="FQQ37" s="30"/>
      <c r="FQR37" s="30"/>
      <c r="FQS37" s="30"/>
      <c r="FQT37" s="30"/>
      <c r="FQU37" s="30"/>
      <c r="FQV37" s="30"/>
      <c r="FQW37" s="30"/>
      <c r="FQX37" s="30"/>
      <c r="FQY37" s="30"/>
      <c r="FQZ37" s="30"/>
      <c r="FRA37" s="30"/>
      <c r="FRB37" s="30"/>
      <c r="FRC37" s="30"/>
      <c r="FRD37" s="30"/>
      <c r="FRE37" s="30"/>
      <c r="FRF37" s="30"/>
      <c r="FRG37" s="30"/>
      <c r="FRH37" s="30"/>
      <c r="FRI37" s="30"/>
      <c r="FRJ37" s="30"/>
      <c r="FRK37" s="30"/>
      <c r="FRL37" s="30"/>
      <c r="FRM37" s="30"/>
      <c r="FRN37" s="30"/>
      <c r="FRO37" s="30"/>
      <c r="FRP37" s="30"/>
      <c r="FRQ37" s="30"/>
      <c r="FRR37" s="30"/>
      <c r="FRS37" s="30"/>
      <c r="FRT37" s="30"/>
      <c r="FRU37" s="30"/>
      <c r="FRV37" s="30"/>
      <c r="FRW37" s="30"/>
      <c r="FRX37" s="30"/>
      <c r="FRY37" s="30"/>
      <c r="FRZ37" s="30"/>
      <c r="FSA37" s="30"/>
      <c r="FSB37" s="30"/>
      <c r="FSC37" s="30"/>
      <c r="FSD37" s="30"/>
      <c r="FSE37" s="30"/>
      <c r="FSF37" s="30"/>
      <c r="FSG37" s="30"/>
      <c r="FSH37" s="30"/>
      <c r="FSI37" s="30"/>
      <c r="FSJ37" s="30"/>
      <c r="FSK37" s="30"/>
      <c r="FSL37" s="30"/>
      <c r="FSM37" s="30"/>
      <c r="FSN37" s="30"/>
      <c r="FSO37" s="30"/>
      <c r="FSP37" s="30"/>
      <c r="FSQ37" s="30"/>
      <c r="FSR37" s="30"/>
      <c r="FSS37" s="30"/>
      <c r="FST37" s="30"/>
      <c r="FSU37" s="30"/>
      <c r="FSV37" s="30"/>
      <c r="FSW37" s="30"/>
      <c r="FSX37" s="30"/>
      <c r="FSY37" s="30"/>
      <c r="FSZ37" s="30"/>
      <c r="FTA37" s="30"/>
      <c r="FTB37" s="30"/>
      <c r="FTC37" s="30"/>
      <c r="FTD37" s="30"/>
      <c r="FTE37" s="30"/>
      <c r="FTF37" s="30"/>
      <c r="FTG37" s="30"/>
      <c r="FTH37" s="30"/>
      <c r="FTI37" s="30"/>
      <c r="FTJ37" s="30"/>
      <c r="FTK37" s="30"/>
      <c r="FTL37" s="30"/>
      <c r="FTM37" s="30"/>
      <c r="FTN37" s="30"/>
      <c r="FTO37" s="30"/>
      <c r="FTP37" s="30"/>
      <c r="FTQ37" s="30"/>
      <c r="FTR37" s="30"/>
      <c r="FTS37" s="30"/>
      <c r="FTT37" s="30"/>
      <c r="FTU37" s="30"/>
      <c r="FTV37" s="30"/>
      <c r="FTW37" s="30"/>
      <c r="FTX37" s="30"/>
      <c r="FTY37" s="30"/>
      <c r="FTZ37" s="30"/>
      <c r="FUA37" s="30"/>
      <c r="FUB37" s="30"/>
      <c r="FUC37" s="30"/>
      <c r="FUD37" s="30"/>
      <c r="FUE37" s="30"/>
      <c r="FUF37" s="30"/>
      <c r="FUG37" s="30"/>
      <c r="FUH37" s="30"/>
      <c r="FUI37" s="30"/>
      <c r="FUJ37" s="30"/>
      <c r="FUK37" s="30"/>
      <c r="FUL37" s="30"/>
      <c r="FUM37" s="30"/>
      <c r="FUN37" s="30"/>
      <c r="FUO37" s="30"/>
      <c r="FUP37" s="30"/>
      <c r="FUQ37" s="30"/>
      <c r="FUR37" s="30"/>
      <c r="FUS37" s="30"/>
      <c r="FUT37" s="30"/>
      <c r="FUU37" s="30"/>
      <c r="FUV37" s="30"/>
      <c r="FUW37" s="30"/>
      <c r="FUX37" s="30"/>
      <c r="FUY37" s="30"/>
      <c r="FUZ37" s="30"/>
      <c r="FVA37" s="30"/>
      <c r="FVB37" s="30"/>
      <c r="FVC37" s="30"/>
      <c r="FVD37" s="30"/>
      <c r="FVE37" s="30"/>
      <c r="FVF37" s="30"/>
      <c r="FVG37" s="30"/>
      <c r="FVH37" s="30"/>
      <c r="FVI37" s="30"/>
      <c r="FVJ37" s="30"/>
      <c r="FVK37" s="30"/>
      <c r="FVL37" s="30"/>
      <c r="FVM37" s="30"/>
      <c r="FVN37" s="30"/>
      <c r="FVO37" s="30"/>
      <c r="FVP37" s="30"/>
      <c r="FVQ37" s="30"/>
      <c r="FVR37" s="30"/>
      <c r="FVS37" s="30"/>
      <c r="FVT37" s="30"/>
      <c r="FVU37" s="30"/>
      <c r="FVV37" s="30"/>
      <c r="FVW37" s="30"/>
      <c r="FVX37" s="30"/>
      <c r="FVY37" s="30"/>
      <c r="FVZ37" s="30"/>
      <c r="FWA37" s="30"/>
      <c r="FWB37" s="30"/>
      <c r="FWC37" s="30"/>
      <c r="FWD37" s="30"/>
      <c r="FWE37" s="30"/>
      <c r="FWF37" s="30"/>
      <c r="FWG37" s="30"/>
      <c r="FWH37" s="30"/>
      <c r="FWI37" s="30"/>
      <c r="FWJ37" s="30"/>
      <c r="FWK37" s="30"/>
      <c r="FWL37" s="30"/>
      <c r="FWM37" s="30"/>
      <c r="FWN37" s="30"/>
      <c r="FWO37" s="30"/>
      <c r="FWP37" s="30"/>
      <c r="FWQ37" s="30"/>
      <c r="FWR37" s="30"/>
      <c r="FWS37" s="30"/>
      <c r="FWT37" s="30"/>
      <c r="FWU37" s="30"/>
      <c r="FWV37" s="30"/>
      <c r="FWW37" s="30"/>
      <c r="FWX37" s="30"/>
      <c r="FWY37" s="30"/>
      <c r="FWZ37" s="30"/>
      <c r="FXA37" s="30"/>
      <c r="FXB37" s="30"/>
      <c r="FXC37" s="30"/>
      <c r="FXD37" s="30"/>
      <c r="FXE37" s="30"/>
      <c r="FXF37" s="30"/>
      <c r="FXG37" s="30"/>
      <c r="FXH37" s="30"/>
      <c r="FXI37" s="30"/>
      <c r="FXJ37" s="30"/>
      <c r="FXK37" s="30"/>
      <c r="FXL37" s="30"/>
      <c r="FXM37" s="30"/>
      <c r="FXN37" s="30"/>
      <c r="FXO37" s="30"/>
      <c r="FXP37" s="30"/>
      <c r="FXQ37" s="30"/>
      <c r="FXR37" s="30"/>
      <c r="FXS37" s="30"/>
      <c r="FXT37" s="30"/>
      <c r="FXU37" s="30"/>
      <c r="FXV37" s="30"/>
      <c r="FXW37" s="30"/>
      <c r="FXX37" s="30"/>
      <c r="FXY37" s="30"/>
      <c r="FXZ37" s="30"/>
      <c r="FYA37" s="30"/>
      <c r="FYB37" s="30"/>
      <c r="FYC37" s="30"/>
      <c r="FYD37" s="30"/>
      <c r="FYE37" s="30"/>
      <c r="FYF37" s="30"/>
      <c r="FYG37" s="30"/>
      <c r="FYH37" s="30"/>
      <c r="FYI37" s="30"/>
      <c r="FYJ37" s="30"/>
      <c r="FYK37" s="30"/>
      <c r="FYL37" s="30"/>
      <c r="FYM37" s="30"/>
      <c r="FYN37" s="30"/>
      <c r="FYO37" s="30"/>
      <c r="FYP37" s="30"/>
      <c r="FYQ37" s="30"/>
      <c r="FYR37" s="30"/>
      <c r="FYS37" s="30"/>
      <c r="FYT37" s="30"/>
      <c r="FYU37" s="30"/>
      <c r="FYV37" s="30"/>
      <c r="FYW37" s="30"/>
      <c r="FYX37" s="30"/>
      <c r="FYY37" s="30"/>
      <c r="FYZ37" s="30"/>
      <c r="FZA37" s="30"/>
      <c r="FZB37" s="30"/>
      <c r="FZC37" s="30"/>
      <c r="FZD37" s="30"/>
      <c r="FZE37" s="30"/>
      <c r="FZF37" s="30"/>
      <c r="FZG37" s="30"/>
      <c r="FZH37" s="30"/>
      <c r="FZI37" s="30"/>
      <c r="FZJ37" s="30"/>
      <c r="FZK37" s="30"/>
      <c r="FZL37" s="30"/>
      <c r="FZM37" s="30"/>
      <c r="FZN37" s="30"/>
      <c r="FZO37" s="30"/>
      <c r="FZP37" s="30"/>
      <c r="FZQ37" s="30"/>
      <c r="FZR37" s="30"/>
      <c r="FZS37" s="30"/>
      <c r="FZT37" s="30"/>
      <c r="FZU37" s="30"/>
      <c r="FZV37" s="30"/>
      <c r="FZW37" s="30"/>
      <c r="FZX37" s="30"/>
      <c r="FZY37" s="30"/>
      <c r="FZZ37" s="30"/>
      <c r="GAA37" s="30"/>
      <c r="GAB37" s="30"/>
      <c r="GAC37" s="30"/>
      <c r="GAD37" s="30"/>
      <c r="GAE37" s="30"/>
      <c r="GAF37" s="30"/>
      <c r="GAG37" s="30"/>
      <c r="GAH37" s="30"/>
      <c r="GAI37" s="30"/>
      <c r="GAJ37" s="30"/>
      <c r="GAK37" s="30"/>
      <c r="GAL37" s="30"/>
      <c r="GAM37" s="30"/>
      <c r="GAN37" s="30"/>
      <c r="GAO37" s="30"/>
      <c r="GAP37" s="30"/>
      <c r="GAQ37" s="30"/>
      <c r="GAR37" s="30"/>
      <c r="GAS37" s="30"/>
      <c r="GAT37" s="30"/>
      <c r="GAU37" s="30"/>
      <c r="GAV37" s="30"/>
      <c r="GAW37" s="30"/>
      <c r="GAX37" s="30"/>
      <c r="GAY37" s="30"/>
      <c r="GAZ37" s="30"/>
      <c r="GBA37" s="30"/>
      <c r="GBB37" s="30"/>
      <c r="GBC37" s="30"/>
      <c r="GBD37" s="30"/>
      <c r="GBE37" s="30"/>
      <c r="GBF37" s="30"/>
      <c r="GBG37" s="30"/>
      <c r="GBH37" s="30"/>
      <c r="GBI37" s="30"/>
      <c r="GBJ37" s="30"/>
      <c r="GBK37" s="30"/>
      <c r="GBL37" s="30"/>
      <c r="GBM37" s="30"/>
      <c r="GBN37" s="30"/>
      <c r="GBO37" s="30"/>
      <c r="GBP37" s="30"/>
      <c r="GBQ37" s="30"/>
      <c r="GBR37" s="30"/>
      <c r="GBS37" s="30"/>
      <c r="GBT37" s="30"/>
      <c r="GBU37" s="30"/>
      <c r="GBV37" s="30"/>
      <c r="GBW37" s="30"/>
      <c r="GBX37" s="30"/>
      <c r="GBY37" s="30"/>
      <c r="GBZ37" s="30"/>
      <c r="GCA37" s="30"/>
      <c r="GCB37" s="30"/>
      <c r="GCC37" s="30"/>
      <c r="GCD37" s="30"/>
      <c r="GCE37" s="30"/>
      <c r="GCF37" s="30"/>
      <c r="GCG37" s="30"/>
      <c r="GCH37" s="30"/>
      <c r="GCI37" s="30"/>
      <c r="GCJ37" s="30"/>
      <c r="GCK37" s="30"/>
      <c r="GCL37" s="30"/>
      <c r="GCM37" s="30"/>
      <c r="GCN37" s="30"/>
      <c r="GCO37" s="30"/>
      <c r="GCP37" s="30"/>
      <c r="GCQ37" s="30"/>
      <c r="GCR37" s="30"/>
      <c r="GCS37" s="30"/>
      <c r="GCT37" s="30"/>
      <c r="GCU37" s="30"/>
      <c r="GCV37" s="30"/>
      <c r="GCW37" s="30"/>
      <c r="GCX37" s="30"/>
      <c r="GCY37" s="30"/>
      <c r="GCZ37" s="30"/>
      <c r="GDA37" s="30"/>
      <c r="GDB37" s="30"/>
      <c r="GDC37" s="30"/>
      <c r="GDD37" s="30"/>
      <c r="GDE37" s="30"/>
      <c r="GDF37" s="30"/>
      <c r="GDG37" s="30"/>
      <c r="GDH37" s="30"/>
      <c r="GDI37" s="30"/>
      <c r="GDJ37" s="30"/>
      <c r="GDK37" s="30"/>
      <c r="GDL37" s="30"/>
      <c r="GDM37" s="30"/>
      <c r="GDN37" s="30"/>
      <c r="GDO37" s="30"/>
      <c r="GDP37" s="30"/>
      <c r="GDQ37" s="30"/>
      <c r="GDR37" s="30"/>
      <c r="GDS37" s="30"/>
      <c r="GDT37" s="30"/>
      <c r="GDU37" s="30"/>
      <c r="GDV37" s="30"/>
      <c r="GDW37" s="30"/>
      <c r="GDX37" s="30"/>
      <c r="GDY37" s="30"/>
      <c r="GDZ37" s="30"/>
      <c r="GEA37" s="30"/>
      <c r="GEB37" s="30"/>
      <c r="GEC37" s="30"/>
      <c r="GED37" s="30"/>
      <c r="GEE37" s="30"/>
      <c r="GEF37" s="30"/>
      <c r="GEG37" s="30"/>
      <c r="GEH37" s="30"/>
      <c r="GEI37" s="30"/>
      <c r="GEJ37" s="30"/>
      <c r="GEK37" s="30"/>
      <c r="GEL37" s="30"/>
      <c r="GEM37" s="30"/>
      <c r="GEN37" s="30"/>
      <c r="GEO37" s="30"/>
      <c r="GEP37" s="30"/>
      <c r="GEQ37" s="30"/>
      <c r="GER37" s="30"/>
      <c r="GES37" s="30"/>
      <c r="GET37" s="30"/>
      <c r="GEU37" s="30"/>
      <c r="GEV37" s="30"/>
      <c r="GEW37" s="30"/>
      <c r="GEX37" s="30"/>
      <c r="GEY37" s="30"/>
      <c r="GEZ37" s="30"/>
      <c r="GFA37" s="30"/>
      <c r="GFB37" s="30"/>
      <c r="GFC37" s="30"/>
      <c r="GFD37" s="30"/>
      <c r="GFE37" s="30"/>
      <c r="GFF37" s="30"/>
      <c r="GFG37" s="30"/>
      <c r="GFH37" s="30"/>
      <c r="GFI37" s="30"/>
      <c r="GFJ37" s="30"/>
      <c r="GFK37" s="30"/>
      <c r="GFL37" s="30"/>
      <c r="GFM37" s="30"/>
      <c r="GFN37" s="30"/>
      <c r="GFO37" s="30"/>
      <c r="GFP37" s="30"/>
      <c r="GFQ37" s="30"/>
      <c r="GFR37" s="30"/>
      <c r="GFS37" s="30"/>
      <c r="GFT37" s="30"/>
      <c r="GFU37" s="30"/>
      <c r="GFV37" s="30"/>
      <c r="GFW37" s="30"/>
      <c r="GFX37" s="30"/>
      <c r="GFY37" s="30"/>
      <c r="GFZ37" s="30"/>
      <c r="GGA37" s="30"/>
      <c r="GGB37" s="30"/>
      <c r="GGC37" s="30"/>
      <c r="GGD37" s="30"/>
      <c r="GGE37" s="30"/>
      <c r="GGF37" s="30"/>
      <c r="GGG37" s="30"/>
      <c r="GGH37" s="30"/>
      <c r="GGI37" s="30"/>
      <c r="GGJ37" s="30"/>
      <c r="GGK37" s="30"/>
      <c r="GGL37" s="30"/>
      <c r="GGM37" s="30"/>
      <c r="GGN37" s="30"/>
      <c r="GGO37" s="30"/>
      <c r="GGP37" s="30"/>
      <c r="GGQ37" s="30"/>
      <c r="GGR37" s="30"/>
      <c r="GGS37" s="30"/>
      <c r="GGT37" s="30"/>
      <c r="GGU37" s="30"/>
      <c r="GGV37" s="30"/>
      <c r="GGW37" s="30"/>
      <c r="GGX37" s="30"/>
      <c r="GGY37" s="30"/>
      <c r="GGZ37" s="30"/>
      <c r="GHA37" s="30"/>
      <c r="GHB37" s="30"/>
      <c r="GHC37" s="30"/>
      <c r="GHD37" s="30"/>
      <c r="GHE37" s="30"/>
      <c r="GHF37" s="30"/>
      <c r="GHG37" s="30"/>
      <c r="GHH37" s="30"/>
      <c r="GHI37" s="30"/>
      <c r="GHJ37" s="30"/>
      <c r="GHK37" s="30"/>
      <c r="GHL37" s="30"/>
      <c r="GHM37" s="30"/>
      <c r="GHN37" s="30"/>
      <c r="GHO37" s="30"/>
      <c r="GHP37" s="30"/>
      <c r="GHQ37" s="30"/>
      <c r="GHR37" s="30"/>
      <c r="GHS37" s="30"/>
      <c r="GHT37" s="30"/>
      <c r="GHU37" s="30"/>
      <c r="GHV37" s="30"/>
      <c r="GHW37" s="30"/>
      <c r="GHX37" s="30"/>
      <c r="GHY37" s="30"/>
      <c r="GHZ37" s="30"/>
      <c r="GIA37" s="30"/>
      <c r="GIB37" s="30"/>
      <c r="GIC37" s="30"/>
      <c r="GID37" s="30"/>
      <c r="GIE37" s="30"/>
      <c r="GIF37" s="30"/>
      <c r="GIG37" s="30"/>
      <c r="GIH37" s="30"/>
      <c r="GII37" s="30"/>
      <c r="GIJ37" s="30"/>
      <c r="GIK37" s="30"/>
      <c r="GIL37" s="30"/>
      <c r="GIM37" s="30"/>
      <c r="GIN37" s="30"/>
      <c r="GIO37" s="30"/>
      <c r="GIP37" s="30"/>
      <c r="GIQ37" s="30"/>
      <c r="GIR37" s="30"/>
      <c r="GIS37" s="30"/>
      <c r="GIT37" s="30"/>
      <c r="GIU37" s="30"/>
      <c r="GIV37" s="30"/>
      <c r="GIW37" s="30"/>
      <c r="GIX37" s="30"/>
      <c r="GIY37" s="30"/>
      <c r="GIZ37" s="30"/>
      <c r="GJA37" s="30"/>
      <c r="GJB37" s="30"/>
      <c r="GJC37" s="30"/>
      <c r="GJD37" s="30"/>
      <c r="GJE37" s="30"/>
      <c r="GJF37" s="30"/>
      <c r="GJG37" s="30"/>
      <c r="GJH37" s="30"/>
      <c r="GJI37" s="30"/>
      <c r="GJJ37" s="30"/>
      <c r="GJK37" s="30"/>
      <c r="GJL37" s="30"/>
      <c r="GJM37" s="30"/>
      <c r="GJN37" s="30"/>
      <c r="GJO37" s="30"/>
      <c r="GJP37" s="30"/>
      <c r="GJQ37" s="30"/>
      <c r="GJR37" s="30"/>
      <c r="GJS37" s="30"/>
      <c r="GJT37" s="30"/>
      <c r="GJU37" s="30"/>
      <c r="GJV37" s="30"/>
      <c r="GJW37" s="30"/>
      <c r="GJX37" s="30"/>
      <c r="GJY37" s="30"/>
      <c r="GJZ37" s="30"/>
      <c r="GKA37" s="30"/>
      <c r="GKB37" s="30"/>
      <c r="GKC37" s="30"/>
      <c r="GKD37" s="30"/>
      <c r="GKE37" s="30"/>
      <c r="GKF37" s="30"/>
      <c r="GKG37" s="30"/>
      <c r="GKH37" s="30"/>
      <c r="GKI37" s="30"/>
      <c r="GKJ37" s="30"/>
      <c r="GKK37" s="30"/>
      <c r="GKL37" s="30"/>
      <c r="GKM37" s="30"/>
      <c r="GKN37" s="30"/>
      <c r="GKO37" s="30"/>
      <c r="GKP37" s="30"/>
      <c r="GKQ37" s="30"/>
      <c r="GKR37" s="30"/>
      <c r="GKS37" s="30"/>
      <c r="GKT37" s="30"/>
      <c r="GKU37" s="30"/>
      <c r="GKV37" s="30"/>
      <c r="GKW37" s="30"/>
      <c r="GKX37" s="30"/>
      <c r="GKY37" s="30"/>
      <c r="GKZ37" s="30"/>
      <c r="GLA37" s="30"/>
      <c r="GLB37" s="30"/>
      <c r="GLC37" s="30"/>
      <c r="GLD37" s="30"/>
      <c r="GLE37" s="30"/>
      <c r="GLF37" s="30"/>
      <c r="GLG37" s="30"/>
      <c r="GLH37" s="30"/>
      <c r="GLI37" s="30"/>
      <c r="GLJ37" s="30"/>
      <c r="GLK37" s="30"/>
      <c r="GLL37" s="30"/>
      <c r="GLM37" s="30"/>
      <c r="GLN37" s="30"/>
      <c r="GLO37" s="30"/>
      <c r="GLP37" s="30"/>
      <c r="GLQ37" s="30"/>
      <c r="GLR37" s="30"/>
      <c r="GLS37" s="30"/>
      <c r="GLT37" s="30"/>
      <c r="GLU37" s="30"/>
      <c r="GLV37" s="30"/>
      <c r="GLW37" s="30"/>
      <c r="GLX37" s="30"/>
      <c r="GLY37" s="30"/>
      <c r="GLZ37" s="30"/>
      <c r="GMA37" s="30"/>
      <c r="GMB37" s="30"/>
      <c r="GMC37" s="30"/>
      <c r="GMD37" s="30"/>
      <c r="GME37" s="30"/>
      <c r="GMF37" s="30"/>
      <c r="GMG37" s="30"/>
      <c r="GMH37" s="30"/>
      <c r="GMI37" s="30"/>
      <c r="GMJ37" s="30"/>
      <c r="GMK37" s="30"/>
      <c r="GML37" s="30"/>
      <c r="GMM37" s="30"/>
      <c r="GMN37" s="30"/>
      <c r="GMO37" s="30"/>
      <c r="GMP37" s="30"/>
      <c r="GMQ37" s="30"/>
      <c r="GMR37" s="30"/>
      <c r="GMS37" s="30"/>
      <c r="GMT37" s="30"/>
      <c r="GMU37" s="30"/>
      <c r="GMV37" s="30"/>
      <c r="GMW37" s="30"/>
      <c r="GMX37" s="30"/>
      <c r="GMY37" s="30"/>
      <c r="GMZ37" s="30"/>
      <c r="GNA37" s="30"/>
      <c r="GNB37" s="30"/>
      <c r="GNC37" s="30"/>
      <c r="GND37" s="30"/>
      <c r="GNE37" s="30"/>
      <c r="GNF37" s="30"/>
      <c r="GNG37" s="30"/>
      <c r="GNH37" s="30"/>
      <c r="GNI37" s="30"/>
      <c r="GNJ37" s="30"/>
      <c r="GNK37" s="30"/>
      <c r="GNL37" s="30"/>
      <c r="GNM37" s="30"/>
      <c r="GNN37" s="30"/>
      <c r="GNO37" s="30"/>
      <c r="GNP37" s="30"/>
      <c r="GNQ37" s="30"/>
      <c r="GNR37" s="30"/>
      <c r="GNS37" s="30"/>
      <c r="GNT37" s="30"/>
      <c r="GNU37" s="30"/>
      <c r="GNV37" s="30"/>
      <c r="GNW37" s="30"/>
      <c r="GNX37" s="30"/>
      <c r="GNY37" s="30"/>
      <c r="GNZ37" s="30"/>
      <c r="GOA37" s="30"/>
      <c r="GOB37" s="30"/>
      <c r="GOC37" s="30"/>
      <c r="GOD37" s="30"/>
      <c r="GOE37" s="30"/>
      <c r="GOF37" s="30"/>
      <c r="GOG37" s="30"/>
      <c r="GOH37" s="30"/>
      <c r="GOI37" s="30"/>
      <c r="GOJ37" s="30"/>
      <c r="GOK37" s="30"/>
      <c r="GOL37" s="30"/>
      <c r="GOM37" s="30"/>
      <c r="GON37" s="30"/>
      <c r="GOO37" s="30"/>
      <c r="GOP37" s="30"/>
      <c r="GOQ37" s="30"/>
      <c r="GOR37" s="30"/>
      <c r="GOS37" s="30"/>
      <c r="GOT37" s="30"/>
      <c r="GOU37" s="30"/>
      <c r="GOV37" s="30"/>
      <c r="GOW37" s="30"/>
      <c r="GOX37" s="30"/>
      <c r="GOY37" s="30"/>
      <c r="GOZ37" s="30"/>
      <c r="GPA37" s="30"/>
      <c r="GPB37" s="30"/>
      <c r="GPC37" s="30"/>
      <c r="GPD37" s="30"/>
      <c r="GPE37" s="30"/>
      <c r="GPF37" s="30"/>
      <c r="GPG37" s="30"/>
      <c r="GPH37" s="30"/>
      <c r="GPI37" s="30"/>
      <c r="GPJ37" s="30"/>
      <c r="GPK37" s="30"/>
      <c r="GPL37" s="30"/>
      <c r="GPM37" s="30"/>
      <c r="GPN37" s="30"/>
      <c r="GPO37" s="30"/>
      <c r="GPP37" s="30"/>
      <c r="GPQ37" s="30"/>
      <c r="GPR37" s="30"/>
      <c r="GPS37" s="30"/>
      <c r="GPT37" s="30"/>
      <c r="GPU37" s="30"/>
      <c r="GPV37" s="30"/>
      <c r="GPW37" s="30"/>
      <c r="GPX37" s="30"/>
      <c r="GPY37" s="30"/>
      <c r="GPZ37" s="30"/>
      <c r="GQA37" s="30"/>
      <c r="GQB37" s="30"/>
      <c r="GQC37" s="30"/>
      <c r="GQD37" s="30"/>
      <c r="GQE37" s="30"/>
      <c r="GQF37" s="30"/>
      <c r="GQG37" s="30"/>
      <c r="GQH37" s="30"/>
      <c r="GQI37" s="30"/>
      <c r="GQJ37" s="30"/>
      <c r="GQK37" s="30"/>
      <c r="GQL37" s="30"/>
      <c r="GQM37" s="30"/>
      <c r="GQN37" s="30"/>
      <c r="GQO37" s="30"/>
      <c r="GQP37" s="30"/>
      <c r="GQQ37" s="30"/>
      <c r="GQR37" s="30"/>
      <c r="GQS37" s="30"/>
      <c r="GQT37" s="30"/>
      <c r="GQU37" s="30"/>
      <c r="GQV37" s="30"/>
      <c r="GQW37" s="30"/>
      <c r="GQX37" s="30"/>
      <c r="GQY37" s="30"/>
      <c r="GQZ37" s="30"/>
      <c r="GRA37" s="30"/>
      <c r="GRB37" s="30"/>
      <c r="GRC37" s="30"/>
      <c r="GRD37" s="30"/>
      <c r="GRE37" s="30"/>
      <c r="GRF37" s="30"/>
      <c r="GRG37" s="30"/>
      <c r="GRH37" s="30"/>
      <c r="GRI37" s="30"/>
      <c r="GRJ37" s="30"/>
      <c r="GRK37" s="30"/>
      <c r="GRL37" s="30"/>
      <c r="GRM37" s="30"/>
      <c r="GRN37" s="30"/>
      <c r="GRO37" s="30"/>
      <c r="GRP37" s="30"/>
      <c r="GRQ37" s="30"/>
      <c r="GRR37" s="30"/>
      <c r="GRS37" s="30"/>
      <c r="GRT37" s="30"/>
      <c r="GRU37" s="30"/>
      <c r="GRV37" s="30"/>
      <c r="GRW37" s="30"/>
      <c r="GRX37" s="30"/>
      <c r="GRY37" s="30"/>
      <c r="GRZ37" s="30"/>
      <c r="GSA37" s="30"/>
      <c r="GSB37" s="30"/>
      <c r="GSC37" s="30"/>
      <c r="GSD37" s="30"/>
      <c r="GSE37" s="30"/>
      <c r="GSF37" s="30"/>
      <c r="GSG37" s="30"/>
      <c r="GSH37" s="30"/>
      <c r="GSI37" s="30"/>
      <c r="GSJ37" s="30"/>
      <c r="GSK37" s="30"/>
      <c r="GSL37" s="30"/>
      <c r="GSM37" s="30"/>
      <c r="GSN37" s="30"/>
      <c r="GSO37" s="30"/>
      <c r="GSP37" s="30"/>
      <c r="GSQ37" s="30"/>
      <c r="GSR37" s="30"/>
      <c r="GSS37" s="30"/>
      <c r="GST37" s="30"/>
      <c r="GSU37" s="30"/>
      <c r="GSV37" s="30"/>
      <c r="GSW37" s="30"/>
      <c r="GSX37" s="30"/>
      <c r="GSY37" s="30"/>
      <c r="GSZ37" s="30"/>
      <c r="GTA37" s="30"/>
      <c r="GTB37" s="30"/>
      <c r="GTC37" s="30"/>
      <c r="GTD37" s="30"/>
      <c r="GTE37" s="30"/>
      <c r="GTF37" s="30"/>
      <c r="GTG37" s="30"/>
      <c r="GTH37" s="30"/>
      <c r="GTI37" s="30"/>
      <c r="GTJ37" s="30"/>
      <c r="GTK37" s="30"/>
      <c r="GTL37" s="30"/>
      <c r="GTM37" s="30"/>
      <c r="GTN37" s="30"/>
      <c r="GTO37" s="30"/>
      <c r="GTP37" s="30"/>
      <c r="GTQ37" s="30"/>
      <c r="GTR37" s="30"/>
      <c r="GTS37" s="30"/>
      <c r="GTT37" s="30"/>
      <c r="GTU37" s="30"/>
      <c r="GTV37" s="30"/>
      <c r="GTW37" s="30"/>
      <c r="GTX37" s="30"/>
      <c r="GTY37" s="30"/>
      <c r="GTZ37" s="30"/>
      <c r="GUA37" s="30"/>
      <c r="GUB37" s="30"/>
      <c r="GUC37" s="30"/>
      <c r="GUD37" s="30"/>
      <c r="GUE37" s="30"/>
      <c r="GUF37" s="30"/>
      <c r="GUG37" s="30"/>
      <c r="GUH37" s="30"/>
      <c r="GUI37" s="30"/>
      <c r="GUJ37" s="30"/>
      <c r="GUK37" s="30"/>
      <c r="GUL37" s="30"/>
      <c r="GUM37" s="30"/>
      <c r="GUN37" s="30"/>
      <c r="GUO37" s="30"/>
      <c r="GUP37" s="30"/>
      <c r="GUQ37" s="30"/>
      <c r="GUR37" s="30"/>
      <c r="GUS37" s="30"/>
      <c r="GUT37" s="30"/>
      <c r="GUU37" s="30"/>
      <c r="GUV37" s="30"/>
      <c r="GUW37" s="30"/>
      <c r="GUX37" s="30"/>
      <c r="GUY37" s="30"/>
      <c r="GUZ37" s="30"/>
      <c r="GVA37" s="30"/>
      <c r="GVB37" s="30"/>
      <c r="GVC37" s="30"/>
      <c r="GVD37" s="30"/>
      <c r="GVE37" s="30"/>
      <c r="GVF37" s="30"/>
      <c r="GVG37" s="30"/>
      <c r="GVH37" s="30"/>
      <c r="GVI37" s="30"/>
      <c r="GVJ37" s="30"/>
      <c r="GVK37" s="30"/>
      <c r="GVL37" s="30"/>
      <c r="GVM37" s="30"/>
      <c r="GVN37" s="30"/>
      <c r="GVO37" s="30"/>
      <c r="GVP37" s="30"/>
      <c r="GVQ37" s="30"/>
      <c r="GVR37" s="30"/>
      <c r="GVS37" s="30"/>
      <c r="GVT37" s="30"/>
      <c r="GVU37" s="30"/>
      <c r="GVV37" s="30"/>
      <c r="GVW37" s="30"/>
      <c r="GVX37" s="30"/>
      <c r="GVY37" s="30"/>
      <c r="GVZ37" s="30"/>
      <c r="GWA37" s="30"/>
      <c r="GWB37" s="30"/>
      <c r="GWC37" s="30"/>
      <c r="GWD37" s="30"/>
      <c r="GWE37" s="30"/>
      <c r="GWF37" s="30"/>
      <c r="GWG37" s="30"/>
      <c r="GWH37" s="30"/>
      <c r="GWI37" s="30"/>
      <c r="GWJ37" s="30"/>
      <c r="GWK37" s="30"/>
      <c r="GWL37" s="30"/>
      <c r="GWM37" s="30"/>
      <c r="GWN37" s="30"/>
      <c r="GWO37" s="30"/>
      <c r="GWP37" s="30"/>
      <c r="GWQ37" s="30"/>
      <c r="GWR37" s="30"/>
      <c r="GWS37" s="30"/>
      <c r="GWT37" s="30"/>
      <c r="GWU37" s="30"/>
      <c r="GWV37" s="30"/>
      <c r="GWW37" s="30"/>
      <c r="GWX37" s="30"/>
      <c r="GWY37" s="30"/>
      <c r="GWZ37" s="30"/>
      <c r="GXA37" s="30"/>
      <c r="GXB37" s="30"/>
      <c r="GXC37" s="30"/>
      <c r="GXD37" s="30"/>
      <c r="GXE37" s="30"/>
      <c r="GXF37" s="30"/>
      <c r="GXG37" s="30"/>
      <c r="GXH37" s="30"/>
      <c r="GXI37" s="30"/>
      <c r="GXJ37" s="30"/>
      <c r="GXK37" s="30"/>
      <c r="GXL37" s="30"/>
      <c r="GXM37" s="30"/>
      <c r="GXN37" s="30"/>
      <c r="GXO37" s="30"/>
      <c r="GXP37" s="30"/>
      <c r="GXQ37" s="30"/>
      <c r="GXR37" s="30"/>
      <c r="GXS37" s="30"/>
      <c r="GXT37" s="30"/>
      <c r="GXU37" s="30"/>
      <c r="GXV37" s="30"/>
      <c r="GXW37" s="30"/>
      <c r="GXX37" s="30"/>
      <c r="GXY37" s="30"/>
      <c r="GXZ37" s="30"/>
      <c r="GYA37" s="30"/>
      <c r="GYB37" s="30"/>
      <c r="GYC37" s="30"/>
      <c r="GYD37" s="30"/>
      <c r="GYE37" s="30"/>
      <c r="GYF37" s="30"/>
      <c r="GYG37" s="30"/>
      <c r="GYH37" s="30"/>
      <c r="GYI37" s="30"/>
      <c r="GYJ37" s="30"/>
      <c r="GYK37" s="30"/>
      <c r="GYL37" s="30"/>
      <c r="GYM37" s="30"/>
      <c r="GYN37" s="30"/>
      <c r="GYO37" s="30"/>
      <c r="GYP37" s="30"/>
      <c r="GYQ37" s="30"/>
      <c r="GYR37" s="30"/>
      <c r="GYS37" s="30"/>
      <c r="GYT37" s="30"/>
      <c r="GYU37" s="30"/>
      <c r="GYV37" s="30"/>
      <c r="GYW37" s="30"/>
      <c r="GYX37" s="30"/>
      <c r="GYY37" s="30"/>
      <c r="GYZ37" s="30"/>
      <c r="GZA37" s="30"/>
      <c r="GZB37" s="30"/>
      <c r="GZC37" s="30"/>
      <c r="GZD37" s="30"/>
      <c r="GZE37" s="30"/>
      <c r="GZF37" s="30"/>
      <c r="GZG37" s="30"/>
      <c r="GZH37" s="30"/>
      <c r="GZI37" s="30"/>
      <c r="GZJ37" s="30"/>
      <c r="GZK37" s="30"/>
      <c r="GZL37" s="30"/>
      <c r="GZM37" s="30"/>
      <c r="GZN37" s="30"/>
      <c r="GZO37" s="30"/>
      <c r="GZP37" s="30"/>
      <c r="GZQ37" s="30"/>
      <c r="GZR37" s="30"/>
      <c r="GZS37" s="30"/>
      <c r="GZT37" s="30"/>
      <c r="GZU37" s="30"/>
      <c r="GZV37" s="30"/>
      <c r="GZW37" s="30"/>
      <c r="GZX37" s="30"/>
      <c r="GZY37" s="30"/>
      <c r="GZZ37" s="30"/>
      <c r="HAA37" s="30"/>
      <c r="HAB37" s="30"/>
      <c r="HAC37" s="30"/>
      <c r="HAD37" s="30"/>
      <c r="HAE37" s="30"/>
      <c r="HAF37" s="30"/>
      <c r="HAG37" s="30"/>
      <c r="HAH37" s="30"/>
      <c r="HAI37" s="30"/>
      <c r="HAJ37" s="30"/>
      <c r="HAK37" s="30"/>
      <c r="HAL37" s="30"/>
      <c r="HAM37" s="30"/>
      <c r="HAN37" s="30"/>
      <c r="HAO37" s="30"/>
      <c r="HAP37" s="30"/>
      <c r="HAQ37" s="30"/>
      <c r="HAR37" s="30"/>
      <c r="HAS37" s="30"/>
      <c r="HAT37" s="30"/>
      <c r="HAU37" s="30"/>
      <c r="HAV37" s="30"/>
      <c r="HAW37" s="30"/>
      <c r="HAX37" s="30"/>
      <c r="HAY37" s="30"/>
      <c r="HAZ37" s="30"/>
      <c r="HBA37" s="30"/>
      <c r="HBB37" s="30"/>
      <c r="HBC37" s="30"/>
      <c r="HBD37" s="30"/>
      <c r="HBE37" s="30"/>
      <c r="HBF37" s="30"/>
      <c r="HBG37" s="30"/>
      <c r="HBH37" s="30"/>
      <c r="HBI37" s="30"/>
      <c r="HBJ37" s="30"/>
      <c r="HBK37" s="30"/>
      <c r="HBL37" s="30"/>
      <c r="HBM37" s="30"/>
      <c r="HBN37" s="30"/>
      <c r="HBO37" s="30"/>
      <c r="HBP37" s="30"/>
      <c r="HBQ37" s="30"/>
      <c r="HBR37" s="30"/>
      <c r="HBS37" s="30"/>
      <c r="HBT37" s="30"/>
      <c r="HBU37" s="30"/>
      <c r="HBV37" s="30"/>
      <c r="HBW37" s="30"/>
      <c r="HBX37" s="30"/>
      <c r="HBY37" s="30"/>
      <c r="HBZ37" s="30"/>
      <c r="HCA37" s="30"/>
      <c r="HCB37" s="30"/>
      <c r="HCC37" s="30"/>
      <c r="HCD37" s="30"/>
      <c r="HCE37" s="30"/>
      <c r="HCF37" s="30"/>
      <c r="HCG37" s="30"/>
      <c r="HCH37" s="30"/>
      <c r="HCI37" s="30"/>
      <c r="HCJ37" s="30"/>
      <c r="HCK37" s="30"/>
      <c r="HCL37" s="30"/>
      <c r="HCM37" s="30"/>
      <c r="HCN37" s="30"/>
      <c r="HCO37" s="30"/>
      <c r="HCP37" s="30"/>
      <c r="HCQ37" s="30"/>
      <c r="HCR37" s="30"/>
      <c r="HCS37" s="30"/>
      <c r="HCT37" s="30"/>
      <c r="HCU37" s="30"/>
      <c r="HCV37" s="30"/>
      <c r="HCW37" s="30"/>
      <c r="HCX37" s="30"/>
      <c r="HCY37" s="30"/>
      <c r="HCZ37" s="30"/>
      <c r="HDA37" s="30"/>
      <c r="HDB37" s="30"/>
      <c r="HDC37" s="30"/>
      <c r="HDD37" s="30"/>
      <c r="HDE37" s="30"/>
      <c r="HDF37" s="30"/>
      <c r="HDG37" s="30"/>
      <c r="HDH37" s="30"/>
      <c r="HDI37" s="30"/>
      <c r="HDJ37" s="30"/>
      <c r="HDK37" s="30"/>
      <c r="HDL37" s="30"/>
      <c r="HDM37" s="30"/>
      <c r="HDN37" s="30"/>
      <c r="HDO37" s="30"/>
      <c r="HDP37" s="30"/>
      <c r="HDQ37" s="30"/>
      <c r="HDR37" s="30"/>
      <c r="HDS37" s="30"/>
      <c r="HDT37" s="30"/>
      <c r="HDU37" s="30"/>
      <c r="HDV37" s="30"/>
      <c r="HDW37" s="30"/>
      <c r="HDX37" s="30"/>
      <c r="HDY37" s="30"/>
      <c r="HDZ37" s="30"/>
      <c r="HEA37" s="30"/>
      <c r="HEB37" s="30"/>
      <c r="HEC37" s="30"/>
      <c r="HED37" s="30"/>
      <c r="HEE37" s="30"/>
      <c r="HEF37" s="30"/>
      <c r="HEG37" s="30"/>
      <c r="HEH37" s="30"/>
      <c r="HEI37" s="30"/>
      <c r="HEJ37" s="30"/>
      <c r="HEK37" s="30"/>
      <c r="HEL37" s="30"/>
      <c r="HEM37" s="30"/>
      <c r="HEN37" s="30"/>
      <c r="HEO37" s="30"/>
      <c r="HEP37" s="30"/>
      <c r="HEQ37" s="30"/>
      <c r="HER37" s="30"/>
      <c r="HES37" s="30"/>
      <c r="HET37" s="30"/>
      <c r="HEU37" s="30"/>
      <c r="HEV37" s="30"/>
      <c r="HEW37" s="30"/>
      <c r="HEX37" s="30"/>
      <c r="HEY37" s="30"/>
      <c r="HEZ37" s="30"/>
      <c r="HFA37" s="30"/>
      <c r="HFB37" s="30"/>
      <c r="HFC37" s="30"/>
      <c r="HFD37" s="30"/>
      <c r="HFE37" s="30"/>
      <c r="HFF37" s="30"/>
      <c r="HFG37" s="30"/>
      <c r="HFH37" s="30"/>
      <c r="HFI37" s="30"/>
      <c r="HFJ37" s="30"/>
      <c r="HFK37" s="30"/>
      <c r="HFL37" s="30"/>
      <c r="HFM37" s="30"/>
      <c r="HFN37" s="30"/>
      <c r="HFO37" s="30"/>
      <c r="HFP37" s="30"/>
      <c r="HFQ37" s="30"/>
      <c r="HFR37" s="30"/>
      <c r="HFS37" s="30"/>
      <c r="HFT37" s="30"/>
      <c r="HFU37" s="30"/>
      <c r="HFV37" s="30"/>
      <c r="HFW37" s="30"/>
      <c r="HFX37" s="30"/>
      <c r="HFY37" s="30"/>
      <c r="HFZ37" s="30"/>
      <c r="HGA37" s="30"/>
      <c r="HGB37" s="30"/>
      <c r="HGC37" s="30"/>
      <c r="HGD37" s="30"/>
      <c r="HGE37" s="30"/>
      <c r="HGF37" s="30"/>
      <c r="HGG37" s="30"/>
      <c r="HGH37" s="30"/>
      <c r="HGI37" s="30"/>
      <c r="HGJ37" s="30"/>
      <c r="HGK37" s="30"/>
      <c r="HGL37" s="30"/>
      <c r="HGM37" s="30"/>
      <c r="HGN37" s="30"/>
      <c r="HGO37" s="30"/>
      <c r="HGP37" s="30"/>
      <c r="HGQ37" s="30"/>
      <c r="HGR37" s="30"/>
      <c r="HGS37" s="30"/>
      <c r="HGT37" s="30"/>
      <c r="HGU37" s="30"/>
      <c r="HGV37" s="30"/>
      <c r="HGW37" s="30"/>
      <c r="HGX37" s="30"/>
      <c r="HGY37" s="30"/>
      <c r="HGZ37" s="30"/>
      <c r="HHA37" s="30"/>
      <c r="HHB37" s="30"/>
      <c r="HHC37" s="30"/>
      <c r="HHD37" s="30"/>
      <c r="HHE37" s="30"/>
      <c r="HHF37" s="30"/>
      <c r="HHG37" s="30"/>
      <c r="HHH37" s="30"/>
      <c r="HHI37" s="30"/>
      <c r="HHJ37" s="30"/>
      <c r="HHK37" s="30"/>
      <c r="HHL37" s="30"/>
      <c r="HHM37" s="30"/>
      <c r="HHN37" s="30"/>
      <c r="HHO37" s="30"/>
      <c r="HHP37" s="30"/>
      <c r="HHQ37" s="30"/>
      <c r="HHR37" s="30"/>
      <c r="HHS37" s="30"/>
      <c r="HHT37" s="30"/>
      <c r="HHU37" s="30"/>
      <c r="HHV37" s="30"/>
      <c r="HHW37" s="30"/>
      <c r="HHX37" s="30"/>
      <c r="HHY37" s="30"/>
      <c r="HHZ37" s="30"/>
      <c r="HIA37" s="30"/>
      <c r="HIB37" s="30"/>
      <c r="HIC37" s="30"/>
      <c r="HID37" s="30"/>
      <c r="HIE37" s="30"/>
      <c r="HIF37" s="30"/>
      <c r="HIG37" s="30"/>
      <c r="HIH37" s="30"/>
      <c r="HII37" s="30"/>
      <c r="HIJ37" s="30"/>
      <c r="HIK37" s="30"/>
      <c r="HIL37" s="30"/>
      <c r="HIM37" s="30"/>
      <c r="HIN37" s="30"/>
      <c r="HIO37" s="30"/>
      <c r="HIP37" s="30"/>
      <c r="HIQ37" s="30"/>
      <c r="HIR37" s="30"/>
      <c r="HIS37" s="30"/>
      <c r="HIT37" s="30"/>
      <c r="HIU37" s="30"/>
      <c r="HIV37" s="30"/>
      <c r="HIW37" s="30"/>
      <c r="HIX37" s="30"/>
      <c r="HIY37" s="30"/>
      <c r="HIZ37" s="30"/>
      <c r="HJA37" s="30"/>
      <c r="HJB37" s="30"/>
      <c r="HJC37" s="30"/>
      <c r="HJD37" s="30"/>
      <c r="HJE37" s="30"/>
      <c r="HJF37" s="30"/>
      <c r="HJG37" s="30"/>
      <c r="HJH37" s="30"/>
      <c r="HJI37" s="30"/>
      <c r="HJJ37" s="30"/>
      <c r="HJK37" s="30"/>
      <c r="HJL37" s="30"/>
      <c r="HJM37" s="30"/>
      <c r="HJN37" s="30"/>
      <c r="HJO37" s="30"/>
      <c r="HJP37" s="30"/>
      <c r="HJQ37" s="30"/>
      <c r="HJR37" s="30"/>
      <c r="HJS37" s="30"/>
      <c r="HJT37" s="30"/>
      <c r="HJU37" s="30"/>
      <c r="HJV37" s="30"/>
      <c r="HJW37" s="30"/>
      <c r="HJX37" s="30"/>
      <c r="HJY37" s="30"/>
      <c r="HJZ37" s="30"/>
      <c r="HKA37" s="30"/>
      <c r="HKB37" s="30"/>
      <c r="HKC37" s="30"/>
      <c r="HKD37" s="30"/>
      <c r="HKE37" s="30"/>
      <c r="HKF37" s="30"/>
      <c r="HKG37" s="30"/>
      <c r="HKH37" s="30"/>
      <c r="HKI37" s="30"/>
      <c r="HKJ37" s="30"/>
      <c r="HKK37" s="30"/>
      <c r="HKL37" s="30"/>
      <c r="HKM37" s="30"/>
      <c r="HKN37" s="30"/>
      <c r="HKO37" s="30"/>
      <c r="HKP37" s="30"/>
      <c r="HKQ37" s="30"/>
      <c r="HKR37" s="30"/>
      <c r="HKS37" s="30"/>
      <c r="HKT37" s="30"/>
      <c r="HKU37" s="30"/>
      <c r="HKV37" s="30"/>
      <c r="HKW37" s="30"/>
      <c r="HKX37" s="30"/>
      <c r="HKY37" s="30"/>
      <c r="HKZ37" s="30"/>
      <c r="HLA37" s="30"/>
      <c r="HLB37" s="30"/>
      <c r="HLC37" s="30"/>
      <c r="HLD37" s="30"/>
      <c r="HLE37" s="30"/>
      <c r="HLF37" s="30"/>
      <c r="HLG37" s="30"/>
      <c r="HLH37" s="30"/>
      <c r="HLI37" s="30"/>
      <c r="HLJ37" s="30"/>
      <c r="HLK37" s="30"/>
      <c r="HLL37" s="30"/>
      <c r="HLM37" s="30"/>
      <c r="HLN37" s="30"/>
      <c r="HLO37" s="30"/>
      <c r="HLP37" s="30"/>
      <c r="HLQ37" s="30"/>
      <c r="HLR37" s="30"/>
      <c r="HLS37" s="30"/>
      <c r="HLT37" s="30"/>
      <c r="HLU37" s="30"/>
      <c r="HLV37" s="30"/>
      <c r="HLW37" s="30"/>
      <c r="HLX37" s="30"/>
      <c r="HLY37" s="30"/>
      <c r="HLZ37" s="30"/>
      <c r="HMA37" s="30"/>
      <c r="HMB37" s="30"/>
      <c r="HMC37" s="30"/>
      <c r="HMD37" s="30"/>
      <c r="HME37" s="30"/>
      <c r="HMF37" s="30"/>
      <c r="HMG37" s="30"/>
      <c r="HMH37" s="30"/>
      <c r="HMI37" s="30"/>
      <c r="HMJ37" s="30"/>
      <c r="HMK37" s="30"/>
      <c r="HML37" s="30"/>
      <c r="HMM37" s="30"/>
      <c r="HMN37" s="30"/>
      <c r="HMO37" s="30"/>
      <c r="HMP37" s="30"/>
      <c r="HMQ37" s="30"/>
      <c r="HMR37" s="30"/>
      <c r="HMS37" s="30"/>
      <c r="HMT37" s="30"/>
      <c r="HMU37" s="30"/>
      <c r="HMV37" s="30"/>
      <c r="HMW37" s="30"/>
      <c r="HMX37" s="30"/>
      <c r="HMY37" s="30"/>
      <c r="HMZ37" s="30"/>
      <c r="HNA37" s="30"/>
      <c r="HNB37" s="30"/>
      <c r="HNC37" s="30"/>
      <c r="HND37" s="30"/>
      <c r="HNE37" s="30"/>
      <c r="HNF37" s="30"/>
      <c r="HNG37" s="30"/>
      <c r="HNH37" s="30"/>
      <c r="HNI37" s="30"/>
      <c r="HNJ37" s="30"/>
      <c r="HNK37" s="30"/>
      <c r="HNL37" s="30"/>
      <c r="HNM37" s="30"/>
      <c r="HNN37" s="30"/>
      <c r="HNO37" s="30"/>
      <c r="HNP37" s="30"/>
      <c r="HNQ37" s="30"/>
      <c r="HNR37" s="30"/>
      <c r="HNS37" s="30"/>
      <c r="HNT37" s="30"/>
      <c r="HNU37" s="30"/>
      <c r="HNV37" s="30"/>
      <c r="HNW37" s="30"/>
      <c r="HNX37" s="30"/>
      <c r="HNY37" s="30"/>
      <c r="HNZ37" s="30"/>
      <c r="HOA37" s="30"/>
      <c r="HOB37" s="30"/>
      <c r="HOC37" s="30"/>
      <c r="HOD37" s="30"/>
      <c r="HOE37" s="30"/>
      <c r="HOF37" s="30"/>
      <c r="HOG37" s="30"/>
      <c r="HOH37" s="30"/>
      <c r="HOI37" s="30"/>
      <c r="HOJ37" s="30"/>
      <c r="HOK37" s="30"/>
      <c r="HOL37" s="30"/>
      <c r="HOM37" s="30"/>
      <c r="HON37" s="30"/>
      <c r="HOO37" s="30"/>
      <c r="HOP37" s="30"/>
      <c r="HOQ37" s="30"/>
      <c r="HOR37" s="30"/>
      <c r="HOS37" s="30"/>
      <c r="HOT37" s="30"/>
      <c r="HOU37" s="30"/>
      <c r="HOV37" s="30"/>
      <c r="HOW37" s="30"/>
      <c r="HOX37" s="30"/>
      <c r="HOY37" s="30"/>
      <c r="HOZ37" s="30"/>
      <c r="HPA37" s="30"/>
      <c r="HPB37" s="30"/>
      <c r="HPC37" s="30"/>
      <c r="HPD37" s="30"/>
      <c r="HPE37" s="30"/>
      <c r="HPF37" s="30"/>
      <c r="HPG37" s="30"/>
      <c r="HPH37" s="30"/>
      <c r="HPI37" s="30"/>
      <c r="HPJ37" s="30"/>
      <c r="HPK37" s="30"/>
      <c r="HPL37" s="30"/>
      <c r="HPM37" s="30"/>
      <c r="HPN37" s="30"/>
      <c r="HPO37" s="30"/>
      <c r="HPP37" s="30"/>
      <c r="HPQ37" s="30"/>
      <c r="HPR37" s="30"/>
      <c r="HPS37" s="30"/>
      <c r="HPT37" s="30"/>
      <c r="HPU37" s="30"/>
      <c r="HPV37" s="30"/>
      <c r="HPW37" s="30"/>
      <c r="HPX37" s="30"/>
      <c r="HPY37" s="30"/>
      <c r="HPZ37" s="30"/>
      <c r="HQA37" s="30"/>
      <c r="HQB37" s="30"/>
      <c r="HQC37" s="30"/>
      <c r="HQD37" s="30"/>
      <c r="HQE37" s="30"/>
      <c r="HQF37" s="30"/>
      <c r="HQG37" s="30"/>
      <c r="HQH37" s="30"/>
      <c r="HQI37" s="30"/>
      <c r="HQJ37" s="30"/>
      <c r="HQK37" s="30"/>
      <c r="HQL37" s="30"/>
      <c r="HQM37" s="30"/>
      <c r="HQN37" s="30"/>
      <c r="HQO37" s="30"/>
      <c r="HQP37" s="30"/>
      <c r="HQQ37" s="30"/>
      <c r="HQR37" s="30"/>
      <c r="HQS37" s="30"/>
      <c r="HQT37" s="30"/>
      <c r="HQU37" s="30"/>
      <c r="HQV37" s="30"/>
      <c r="HQW37" s="30"/>
      <c r="HQX37" s="30"/>
      <c r="HQY37" s="30"/>
      <c r="HQZ37" s="30"/>
      <c r="HRA37" s="30"/>
      <c r="HRB37" s="30"/>
      <c r="HRC37" s="30"/>
      <c r="HRD37" s="30"/>
      <c r="HRE37" s="30"/>
      <c r="HRF37" s="30"/>
      <c r="HRG37" s="30"/>
      <c r="HRH37" s="30"/>
      <c r="HRI37" s="30"/>
      <c r="HRJ37" s="30"/>
      <c r="HRK37" s="30"/>
      <c r="HRL37" s="30"/>
      <c r="HRM37" s="30"/>
      <c r="HRN37" s="30"/>
      <c r="HRO37" s="30"/>
      <c r="HRP37" s="30"/>
      <c r="HRQ37" s="30"/>
      <c r="HRR37" s="30"/>
      <c r="HRS37" s="30"/>
      <c r="HRT37" s="30"/>
      <c r="HRU37" s="30"/>
      <c r="HRV37" s="30"/>
      <c r="HRW37" s="30"/>
      <c r="HRX37" s="30"/>
      <c r="HRY37" s="30"/>
      <c r="HRZ37" s="30"/>
      <c r="HSA37" s="30"/>
      <c r="HSB37" s="30"/>
      <c r="HSC37" s="30"/>
      <c r="HSD37" s="30"/>
      <c r="HSE37" s="30"/>
      <c r="HSF37" s="30"/>
      <c r="HSG37" s="30"/>
      <c r="HSH37" s="30"/>
      <c r="HSI37" s="30"/>
      <c r="HSJ37" s="30"/>
      <c r="HSK37" s="30"/>
      <c r="HSL37" s="30"/>
      <c r="HSM37" s="30"/>
      <c r="HSN37" s="30"/>
      <c r="HSO37" s="30"/>
      <c r="HSP37" s="30"/>
      <c r="HSQ37" s="30"/>
      <c r="HSR37" s="30"/>
      <c r="HSS37" s="30"/>
      <c r="HST37" s="30"/>
      <c r="HSU37" s="30"/>
      <c r="HSV37" s="30"/>
      <c r="HSW37" s="30"/>
      <c r="HSX37" s="30"/>
      <c r="HSY37" s="30"/>
      <c r="HSZ37" s="30"/>
      <c r="HTA37" s="30"/>
      <c r="HTB37" s="30"/>
      <c r="HTC37" s="30"/>
      <c r="HTD37" s="30"/>
      <c r="HTE37" s="30"/>
      <c r="HTF37" s="30"/>
      <c r="HTG37" s="30"/>
      <c r="HTH37" s="30"/>
      <c r="HTI37" s="30"/>
      <c r="HTJ37" s="30"/>
      <c r="HTK37" s="30"/>
      <c r="HTL37" s="30"/>
      <c r="HTM37" s="30"/>
      <c r="HTN37" s="30"/>
      <c r="HTO37" s="30"/>
      <c r="HTP37" s="30"/>
      <c r="HTQ37" s="30"/>
      <c r="HTR37" s="30"/>
      <c r="HTS37" s="30"/>
      <c r="HTT37" s="30"/>
      <c r="HTU37" s="30"/>
      <c r="HTV37" s="30"/>
      <c r="HTW37" s="30"/>
      <c r="HTX37" s="30"/>
      <c r="HTY37" s="30"/>
      <c r="HTZ37" s="30"/>
      <c r="HUA37" s="30"/>
      <c r="HUB37" s="30"/>
      <c r="HUC37" s="30"/>
      <c r="HUD37" s="30"/>
      <c r="HUE37" s="30"/>
      <c r="HUF37" s="30"/>
      <c r="HUG37" s="30"/>
      <c r="HUH37" s="30"/>
      <c r="HUI37" s="30"/>
      <c r="HUJ37" s="30"/>
      <c r="HUK37" s="30"/>
      <c r="HUL37" s="30"/>
      <c r="HUM37" s="30"/>
      <c r="HUN37" s="30"/>
      <c r="HUO37" s="30"/>
      <c r="HUP37" s="30"/>
      <c r="HUQ37" s="30"/>
      <c r="HUR37" s="30"/>
      <c r="HUS37" s="30"/>
      <c r="HUT37" s="30"/>
      <c r="HUU37" s="30"/>
      <c r="HUV37" s="30"/>
      <c r="HUW37" s="30"/>
      <c r="HUX37" s="30"/>
      <c r="HUY37" s="30"/>
      <c r="HUZ37" s="30"/>
      <c r="HVA37" s="30"/>
      <c r="HVB37" s="30"/>
      <c r="HVC37" s="30"/>
      <c r="HVD37" s="30"/>
      <c r="HVE37" s="30"/>
      <c r="HVF37" s="30"/>
      <c r="HVG37" s="30"/>
      <c r="HVH37" s="30"/>
      <c r="HVI37" s="30"/>
      <c r="HVJ37" s="30"/>
      <c r="HVK37" s="30"/>
      <c r="HVL37" s="30"/>
      <c r="HVM37" s="30"/>
      <c r="HVN37" s="30"/>
      <c r="HVO37" s="30"/>
      <c r="HVP37" s="30"/>
      <c r="HVQ37" s="30"/>
      <c r="HVR37" s="30"/>
      <c r="HVS37" s="30"/>
      <c r="HVT37" s="30"/>
      <c r="HVU37" s="30"/>
      <c r="HVV37" s="30"/>
      <c r="HVW37" s="30"/>
      <c r="HVX37" s="30"/>
      <c r="HVY37" s="30"/>
      <c r="HVZ37" s="30"/>
      <c r="HWA37" s="30"/>
      <c r="HWB37" s="30"/>
      <c r="HWC37" s="30"/>
      <c r="HWD37" s="30"/>
      <c r="HWE37" s="30"/>
      <c r="HWF37" s="30"/>
      <c r="HWG37" s="30"/>
      <c r="HWH37" s="30"/>
      <c r="HWI37" s="30"/>
      <c r="HWJ37" s="30"/>
      <c r="HWK37" s="30"/>
      <c r="HWL37" s="30"/>
      <c r="HWM37" s="30"/>
      <c r="HWN37" s="30"/>
      <c r="HWO37" s="30"/>
      <c r="HWP37" s="30"/>
      <c r="HWQ37" s="30"/>
      <c r="HWR37" s="30"/>
      <c r="HWS37" s="30"/>
      <c r="HWT37" s="30"/>
      <c r="HWU37" s="30"/>
      <c r="HWV37" s="30"/>
      <c r="HWW37" s="30"/>
      <c r="HWX37" s="30"/>
      <c r="HWY37" s="30"/>
      <c r="HWZ37" s="30"/>
      <c r="HXA37" s="30"/>
      <c r="HXB37" s="30"/>
      <c r="HXC37" s="30"/>
      <c r="HXD37" s="30"/>
      <c r="HXE37" s="30"/>
      <c r="HXF37" s="30"/>
      <c r="HXG37" s="30"/>
      <c r="HXH37" s="30"/>
      <c r="HXI37" s="30"/>
      <c r="HXJ37" s="30"/>
      <c r="HXK37" s="30"/>
      <c r="HXL37" s="30"/>
      <c r="HXM37" s="30"/>
      <c r="HXN37" s="30"/>
      <c r="HXO37" s="30"/>
      <c r="HXP37" s="30"/>
      <c r="HXQ37" s="30"/>
      <c r="HXR37" s="30"/>
      <c r="HXS37" s="30"/>
      <c r="HXT37" s="30"/>
      <c r="HXU37" s="30"/>
      <c r="HXV37" s="30"/>
      <c r="HXW37" s="30"/>
      <c r="HXX37" s="30"/>
      <c r="HXY37" s="30"/>
      <c r="HXZ37" s="30"/>
      <c r="HYA37" s="30"/>
      <c r="HYB37" s="30"/>
      <c r="HYC37" s="30"/>
      <c r="HYD37" s="30"/>
      <c r="HYE37" s="30"/>
      <c r="HYF37" s="30"/>
      <c r="HYG37" s="30"/>
      <c r="HYH37" s="30"/>
      <c r="HYI37" s="30"/>
      <c r="HYJ37" s="30"/>
      <c r="HYK37" s="30"/>
      <c r="HYL37" s="30"/>
      <c r="HYM37" s="30"/>
      <c r="HYN37" s="30"/>
      <c r="HYO37" s="30"/>
      <c r="HYP37" s="30"/>
      <c r="HYQ37" s="30"/>
      <c r="HYR37" s="30"/>
      <c r="HYS37" s="30"/>
      <c r="HYT37" s="30"/>
      <c r="HYU37" s="30"/>
      <c r="HYV37" s="30"/>
      <c r="HYW37" s="30"/>
      <c r="HYX37" s="30"/>
      <c r="HYY37" s="30"/>
      <c r="HYZ37" s="30"/>
      <c r="HZA37" s="30"/>
      <c r="HZB37" s="30"/>
      <c r="HZC37" s="30"/>
      <c r="HZD37" s="30"/>
      <c r="HZE37" s="30"/>
      <c r="HZF37" s="30"/>
      <c r="HZG37" s="30"/>
      <c r="HZH37" s="30"/>
      <c r="HZI37" s="30"/>
      <c r="HZJ37" s="30"/>
      <c r="HZK37" s="30"/>
      <c r="HZL37" s="30"/>
      <c r="HZM37" s="30"/>
      <c r="HZN37" s="30"/>
      <c r="HZO37" s="30"/>
      <c r="HZP37" s="30"/>
      <c r="HZQ37" s="30"/>
      <c r="HZR37" s="30"/>
      <c r="HZS37" s="30"/>
      <c r="HZT37" s="30"/>
      <c r="HZU37" s="30"/>
      <c r="HZV37" s="30"/>
      <c r="HZW37" s="30"/>
      <c r="HZX37" s="30"/>
      <c r="HZY37" s="30"/>
      <c r="HZZ37" s="30"/>
      <c r="IAA37" s="30"/>
      <c r="IAB37" s="30"/>
      <c r="IAC37" s="30"/>
      <c r="IAD37" s="30"/>
      <c r="IAE37" s="30"/>
      <c r="IAF37" s="30"/>
      <c r="IAG37" s="30"/>
      <c r="IAH37" s="30"/>
      <c r="IAI37" s="30"/>
      <c r="IAJ37" s="30"/>
      <c r="IAK37" s="30"/>
      <c r="IAL37" s="30"/>
      <c r="IAM37" s="30"/>
      <c r="IAN37" s="30"/>
      <c r="IAO37" s="30"/>
      <c r="IAP37" s="30"/>
      <c r="IAQ37" s="30"/>
      <c r="IAR37" s="30"/>
      <c r="IAS37" s="30"/>
      <c r="IAT37" s="30"/>
      <c r="IAU37" s="30"/>
      <c r="IAV37" s="30"/>
      <c r="IAW37" s="30"/>
      <c r="IAX37" s="30"/>
      <c r="IAY37" s="30"/>
      <c r="IAZ37" s="30"/>
      <c r="IBA37" s="30"/>
      <c r="IBB37" s="30"/>
      <c r="IBC37" s="30"/>
      <c r="IBD37" s="30"/>
      <c r="IBE37" s="30"/>
      <c r="IBF37" s="30"/>
      <c r="IBG37" s="30"/>
      <c r="IBH37" s="30"/>
      <c r="IBI37" s="30"/>
      <c r="IBJ37" s="30"/>
      <c r="IBK37" s="30"/>
      <c r="IBL37" s="30"/>
      <c r="IBM37" s="30"/>
      <c r="IBN37" s="30"/>
      <c r="IBO37" s="30"/>
      <c r="IBP37" s="30"/>
      <c r="IBQ37" s="30"/>
      <c r="IBR37" s="30"/>
      <c r="IBS37" s="30"/>
      <c r="IBT37" s="30"/>
      <c r="IBU37" s="30"/>
      <c r="IBV37" s="30"/>
      <c r="IBW37" s="30"/>
      <c r="IBX37" s="30"/>
      <c r="IBY37" s="30"/>
      <c r="IBZ37" s="30"/>
      <c r="ICA37" s="30"/>
      <c r="ICB37" s="30"/>
      <c r="ICC37" s="30"/>
      <c r="ICD37" s="30"/>
      <c r="ICE37" s="30"/>
      <c r="ICF37" s="30"/>
      <c r="ICG37" s="30"/>
      <c r="ICH37" s="30"/>
      <c r="ICI37" s="30"/>
      <c r="ICJ37" s="30"/>
      <c r="ICK37" s="30"/>
      <c r="ICL37" s="30"/>
      <c r="ICM37" s="30"/>
      <c r="ICN37" s="30"/>
      <c r="ICO37" s="30"/>
      <c r="ICP37" s="30"/>
      <c r="ICQ37" s="30"/>
      <c r="ICR37" s="30"/>
      <c r="ICS37" s="30"/>
      <c r="ICT37" s="30"/>
      <c r="ICU37" s="30"/>
      <c r="ICV37" s="30"/>
      <c r="ICW37" s="30"/>
      <c r="ICX37" s="30"/>
      <c r="ICY37" s="30"/>
      <c r="ICZ37" s="30"/>
      <c r="IDA37" s="30"/>
      <c r="IDB37" s="30"/>
      <c r="IDC37" s="30"/>
      <c r="IDD37" s="30"/>
      <c r="IDE37" s="30"/>
      <c r="IDF37" s="30"/>
      <c r="IDG37" s="30"/>
      <c r="IDH37" s="30"/>
      <c r="IDI37" s="30"/>
      <c r="IDJ37" s="30"/>
      <c r="IDK37" s="30"/>
      <c r="IDL37" s="30"/>
      <c r="IDM37" s="30"/>
      <c r="IDN37" s="30"/>
      <c r="IDO37" s="30"/>
      <c r="IDP37" s="30"/>
      <c r="IDQ37" s="30"/>
      <c r="IDR37" s="30"/>
      <c r="IDS37" s="30"/>
      <c r="IDT37" s="30"/>
      <c r="IDU37" s="30"/>
      <c r="IDV37" s="30"/>
      <c r="IDW37" s="30"/>
      <c r="IDX37" s="30"/>
      <c r="IDY37" s="30"/>
      <c r="IDZ37" s="30"/>
      <c r="IEA37" s="30"/>
      <c r="IEB37" s="30"/>
      <c r="IEC37" s="30"/>
      <c r="IED37" s="30"/>
      <c r="IEE37" s="30"/>
      <c r="IEF37" s="30"/>
      <c r="IEG37" s="30"/>
      <c r="IEH37" s="30"/>
      <c r="IEI37" s="30"/>
      <c r="IEJ37" s="30"/>
      <c r="IEK37" s="30"/>
      <c r="IEL37" s="30"/>
      <c r="IEM37" s="30"/>
      <c r="IEN37" s="30"/>
      <c r="IEO37" s="30"/>
      <c r="IEP37" s="30"/>
      <c r="IEQ37" s="30"/>
      <c r="IER37" s="30"/>
      <c r="IES37" s="30"/>
      <c r="IET37" s="30"/>
      <c r="IEU37" s="30"/>
      <c r="IEV37" s="30"/>
      <c r="IEW37" s="30"/>
      <c r="IEX37" s="30"/>
      <c r="IEY37" s="30"/>
      <c r="IEZ37" s="30"/>
      <c r="IFA37" s="30"/>
      <c r="IFB37" s="30"/>
      <c r="IFC37" s="30"/>
      <c r="IFD37" s="30"/>
      <c r="IFE37" s="30"/>
      <c r="IFF37" s="30"/>
      <c r="IFG37" s="30"/>
      <c r="IFH37" s="30"/>
      <c r="IFI37" s="30"/>
      <c r="IFJ37" s="30"/>
      <c r="IFK37" s="30"/>
      <c r="IFL37" s="30"/>
      <c r="IFM37" s="30"/>
      <c r="IFN37" s="30"/>
      <c r="IFO37" s="30"/>
      <c r="IFP37" s="30"/>
      <c r="IFQ37" s="30"/>
      <c r="IFR37" s="30"/>
      <c r="IFS37" s="30"/>
      <c r="IFT37" s="30"/>
      <c r="IFU37" s="30"/>
      <c r="IFV37" s="30"/>
      <c r="IFW37" s="30"/>
      <c r="IFX37" s="30"/>
      <c r="IFY37" s="30"/>
      <c r="IFZ37" s="30"/>
      <c r="IGA37" s="30"/>
      <c r="IGB37" s="30"/>
      <c r="IGC37" s="30"/>
      <c r="IGD37" s="30"/>
      <c r="IGE37" s="30"/>
      <c r="IGF37" s="30"/>
      <c r="IGG37" s="30"/>
      <c r="IGH37" s="30"/>
      <c r="IGI37" s="30"/>
      <c r="IGJ37" s="30"/>
      <c r="IGK37" s="30"/>
      <c r="IGL37" s="30"/>
      <c r="IGM37" s="30"/>
      <c r="IGN37" s="30"/>
      <c r="IGO37" s="30"/>
      <c r="IGP37" s="30"/>
      <c r="IGQ37" s="30"/>
      <c r="IGR37" s="30"/>
      <c r="IGS37" s="30"/>
      <c r="IGT37" s="30"/>
      <c r="IGU37" s="30"/>
      <c r="IGV37" s="30"/>
      <c r="IGW37" s="30"/>
      <c r="IGX37" s="30"/>
      <c r="IGY37" s="30"/>
      <c r="IGZ37" s="30"/>
      <c r="IHA37" s="30"/>
      <c r="IHB37" s="30"/>
      <c r="IHC37" s="30"/>
      <c r="IHD37" s="30"/>
      <c r="IHE37" s="30"/>
      <c r="IHF37" s="30"/>
      <c r="IHG37" s="30"/>
      <c r="IHH37" s="30"/>
      <c r="IHI37" s="30"/>
      <c r="IHJ37" s="30"/>
      <c r="IHK37" s="30"/>
      <c r="IHL37" s="30"/>
      <c r="IHM37" s="30"/>
      <c r="IHN37" s="30"/>
      <c r="IHO37" s="30"/>
      <c r="IHP37" s="30"/>
      <c r="IHQ37" s="30"/>
      <c r="IHR37" s="30"/>
      <c r="IHS37" s="30"/>
      <c r="IHT37" s="30"/>
      <c r="IHU37" s="30"/>
      <c r="IHV37" s="30"/>
      <c r="IHW37" s="30"/>
      <c r="IHX37" s="30"/>
      <c r="IHY37" s="30"/>
      <c r="IHZ37" s="30"/>
      <c r="IIA37" s="30"/>
      <c r="IIB37" s="30"/>
      <c r="IIC37" s="30"/>
      <c r="IID37" s="30"/>
      <c r="IIE37" s="30"/>
      <c r="IIF37" s="30"/>
      <c r="IIG37" s="30"/>
      <c r="IIH37" s="30"/>
      <c r="III37" s="30"/>
      <c r="IIJ37" s="30"/>
      <c r="IIK37" s="30"/>
      <c r="IIL37" s="30"/>
      <c r="IIM37" s="30"/>
      <c r="IIN37" s="30"/>
      <c r="IIO37" s="30"/>
      <c r="IIP37" s="30"/>
      <c r="IIQ37" s="30"/>
      <c r="IIR37" s="30"/>
      <c r="IIS37" s="30"/>
      <c r="IIT37" s="30"/>
      <c r="IIU37" s="30"/>
      <c r="IIV37" s="30"/>
      <c r="IIW37" s="30"/>
      <c r="IIX37" s="30"/>
      <c r="IIY37" s="30"/>
      <c r="IIZ37" s="30"/>
      <c r="IJA37" s="30"/>
      <c r="IJB37" s="30"/>
      <c r="IJC37" s="30"/>
      <c r="IJD37" s="30"/>
      <c r="IJE37" s="30"/>
      <c r="IJF37" s="30"/>
      <c r="IJG37" s="30"/>
      <c r="IJH37" s="30"/>
      <c r="IJI37" s="30"/>
      <c r="IJJ37" s="30"/>
      <c r="IJK37" s="30"/>
      <c r="IJL37" s="30"/>
      <c r="IJM37" s="30"/>
      <c r="IJN37" s="30"/>
      <c r="IJO37" s="30"/>
      <c r="IJP37" s="30"/>
      <c r="IJQ37" s="30"/>
      <c r="IJR37" s="30"/>
      <c r="IJS37" s="30"/>
      <c r="IJT37" s="30"/>
      <c r="IJU37" s="30"/>
      <c r="IJV37" s="30"/>
      <c r="IJW37" s="30"/>
      <c r="IJX37" s="30"/>
      <c r="IJY37" s="30"/>
      <c r="IJZ37" s="30"/>
      <c r="IKA37" s="30"/>
      <c r="IKB37" s="30"/>
      <c r="IKC37" s="30"/>
      <c r="IKD37" s="30"/>
      <c r="IKE37" s="30"/>
      <c r="IKF37" s="30"/>
      <c r="IKG37" s="30"/>
      <c r="IKH37" s="30"/>
      <c r="IKI37" s="30"/>
      <c r="IKJ37" s="30"/>
      <c r="IKK37" s="30"/>
      <c r="IKL37" s="30"/>
      <c r="IKM37" s="30"/>
      <c r="IKN37" s="30"/>
      <c r="IKO37" s="30"/>
      <c r="IKP37" s="30"/>
      <c r="IKQ37" s="30"/>
      <c r="IKR37" s="30"/>
      <c r="IKS37" s="30"/>
      <c r="IKT37" s="30"/>
      <c r="IKU37" s="30"/>
      <c r="IKV37" s="30"/>
      <c r="IKW37" s="30"/>
      <c r="IKX37" s="30"/>
      <c r="IKY37" s="30"/>
      <c r="IKZ37" s="30"/>
      <c r="ILA37" s="30"/>
      <c r="ILB37" s="30"/>
      <c r="ILC37" s="30"/>
      <c r="ILD37" s="30"/>
      <c r="ILE37" s="30"/>
      <c r="ILF37" s="30"/>
      <c r="ILG37" s="30"/>
      <c r="ILH37" s="30"/>
      <c r="ILI37" s="30"/>
      <c r="ILJ37" s="30"/>
      <c r="ILK37" s="30"/>
      <c r="ILL37" s="30"/>
      <c r="ILM37" s="30"/>
      <c r="ILN37" s="30"/>
      <c r="ILO37" s="30"/>
      <c r="ILP37" s="30"/>
      <c r="ILQ37" s="30"/>
      <c r="ILR37" s="30"/>
      <c r="ILS37" s="30"/>
      <c r="ILT37" s="30"/>
      <c r="ILU37" s="30"/>
      <c r="ILV37" s="30"/>
      <c r="ILW37" s="30"/>
      <c r="ILX37" s="30"/>
      <c r="ILY37" s="30"/>
      <c r="ILZ37" s="30"/>
      <c r="IMA37" s="30"/>
      <c r="IMB37" s="30"/>
      <c r="IMC37" s="30"/>
      <c r="IMD37" s="30"/>
      <c r="IME37" s="30"/>
      <c r="IMF37" s="30"/>
      <c r="IMG37" s="30"/>
      <c r="IMH37" s="30"/>
      <c r="IMI37" s="30"/>
      <c r="IMJ37" s="30"/>
      <c r="IMK37" s="30"/>
      <c r="IML37" s="30"/>
      <c r="IMM37" s="30"/>
      <c r="IMN37" s="30"/>
      <c r="IMO37" s="30"/>
      <c r="IMP37" s="30"/>
      <c r="IMQ37" s="30"/>
      <c r="IMR37" s="30"/>
      <c r="IMS37" s="30"/>
      <c r="IMT37" s="30"/>
      <c r="IMU37" s="30"/>
      <c r="IMV37" s="30"/>
      <c r="IMW37" s="30"/>
      <c r="IMX37" s="30"/>
      <c r="IMY37" s="30"/>
      <c r="IMZ37" s="30"/>
      <c r="INA37" s="30"/>
      <c r="INB37" s="30"/>
      <c r="INC37" s="30"/>
      <c r="IND37" s="30"/>
      <c r="INE37" s="30"/>
      <c r="INF37" s="30"/>
      <c r="ING37" s="30"/>
      <c r="INH37" s="30"/>
      <c r="INI37" s="30"/>
      <c r="INJ37" s="30"/>
      <c r="INK37" s="30"/>
      <c r="INL37" s="30"/>
      <c r="INM37" s="30"/>
      <c r="INN37" s="30"/>
      <c r="INO37" s="30"/>
      <c r="INP37" s="30"/>
      <c r="INQ37" s="30"/>
      <c r="INR37" s="30"/>
      <c r="INS37" s="30"/>
      <c r="INT37" s="30"/>
      <c r="INU37" s="30"/>
      <c r="INV37" s="30"/>
      <c r="INW37" s="30"/>
      <c r="INX37" s="30"/>
      <c r="INY37" s="30"/>
      <c r="INZ37" s="30"/>
      <c r="IOA37" s="30"/>
      <c r="IOB37" s="30"/>
      <c r="IOC37" s="30"/>
      <c r="IOD37" s="30"/>
      <c r="IOE37" s="30"/>
      <c r="IOF37" s="30"/>
      <c r="IOG37" s="30"/>
      <c r="IOH37" s="30"/>
      <c r="IOI37" s="30"/>
      <c r="IOJ37" s="30"/>
      <c r="IOK37" s="30"/>
      <c r="IOL37" s="30"/>
      <c r="IOM37" s="30"/>
      <c r="ION37" s="30"/>
      <c r="IOO37" s="30"/>
      <c r="IOP37" s="30"/>
      <c r="IOQ37" s="30"/>
      <c r="IOR37" s="30"/>
      <c r="IOS37" s="30"/>
      <c r="IOT37" s="30"/>
      <c r="IOU37" s="30"/>
      <c r="IOV37" s="30"/>
      <c r="IOW37" s="30"/>
      <c r="IOX37" s="30"/>
      <c r="IOY37" s="30"/>
      <c r="IOZ37" s="30"/>
      <c r="IPA37" s="30"/>
      <c r="IPB37" s="30"/>
      <c r="IPC37" s="30"/>
      <c r="IPD37" s="30"/>
      <c r="IPE37" s="30"/>
      <c r="IPF37" s="30"/>
      <c r="IPG37" s="30"/>
      <c r="IPH37" s="30"/>
      <c r="IPI37" s="30"/>
      <c r="IPJ37" s="30"/>
      <c r="IPK37" s="30"/>
      <c r="IPL37" s="30"/>
      <c r="IPM37" s="30"/>
      <c r="IPN37" s="30"/>
      <c r="IPO37" s="30"/>
      <c r="IPP37" s="30"/>
      <c r="IPQ37" s="30"/>
      <c r="IPR37" s="30"/>
      <c r="IPS37" s="30"/>
      <c r="IPT37" s="30"/>
      <c r="IPU37" s="30"/>
      <c r="IPV37" s="30"/>
      <c r="IPW37" s="30"/>
      <c r="IPX37" s="30"/>
      <c r="IPY37" s="30"/>
      <c r="IPZ37" s="30"/>
      <c r="IQA37" s="30"/>
      <c r="IQB37" s="30"/>
      <c r="IQC37" s="30"/>
      <c r="IQD37" s="30"/>
      <c r="IQE37" s="30"/>
      <c r="IQF37" s="30"/>
      <c r="IQG37" s="30"/>
      <c r="IQH37" s="30"/>
      <c r="IQI37" s="30"/>
      <c r="IQJ37" s="30"/>
      <c r="IQK37" s="30"/>
      <c r="IQL37" s="30"/>
      <c r="IQM37" s="30"/>
      <c r="IQN37" s="30"/>
      <c r="IQO37" s="30"/>
      <c r="IQP37" s="30"/>
      <c r="IQQ37" s="30"/>
      <c r="IQR37" s="30"/>
      <c r="IQS37" s="30"/>
      <c r="IQT37" s="30"/>
      <c r="IQU37" s="30"/>
      <c r="IQV37" s="30"/>
      <c r="IQW37" s="30"/>
      <c r="IQX37" s="30"/>
      <c r="IQY37" s="30"/>
      <c r="IQZ37" s="30"/>
      <c r="IRA37" s="30"/>
      <c r="IRB37" s="30"/>
      <c r="IRC37" s="30"/>
      <c r="IRD37" s="30"/>
      <c r="IRE37" s="30"/>
      <c r="IRF37" s="30"/>
      <c r="IRG37" s="30"/>
      <c r="IRH37" s="30"/>
      <c r="IRI37" s="30"/>
      <c r="IRJ37" s="30"/>
      <c r="IRK37" s="30"/>
      <c r="IRL37" s="30"/>
      <c r="IRM37" s="30"/>
      <c r="IRN37" s="30"/>
      <c r="IRO37" s="30"/>
      <c r="IRP37" s="30"/>
      <c r="IRQ37" s="30"/>
      <c r="IRR37" s="30"/>
      <c r="IRS37" s="30"/>
      <c r="IRT37" s="30"/>
      <c r="IRU37" s="30"/>
      <c r="IRV37" s="30"/>
      <c r="IRW37" s="30"/>
      <c r="IRX37" s="30"/>
      <c r="IRY37" s="30"/>
      <c r="IRZ37" s="30"/>
      <c r="ISA37" s="30"/>
      <c r="ISB37" s="30"/>
      <c r="ISC37" s="30"/>
      <c r="ISD37" s="30"/>
      <c r="ISE37" s="30"/>
      <c r="ISF37" s="30"/>
      <c r="ISG37" s="30"/>
      <c r="ISH37" s="30"/>
      <c r="ISI37" s="30"/>
      <c r="ISJ37" s="30"/>
      <c r="ISK37" s="30"/>
      <c r="ISL37" s="30"/>
      <c r="ISM37" s="30"/>
      <c r="ISN37" s="30"/>
      <c r="ISO37" s="30"/>
      <c r="ISP37" s="30"/>
      <c r="ISQ37" s="30"/>
      <c r="ISR37" s="30"/>
      <c r="ISS37" s="30"/>
      <c r="IST37" s="30"/>
      <c r="ISU37" s="30"/>
      <c r="ISV37" s="30"/>
      <c r="ISW37" s="30"/>
      <c r="ISX37" s="30"/>
      <c r="ISY37" s="30"/>
      <c r="ISZ37" s="30"/>
      <c r="ITA37" s="30"/>
      <c r="ITB37" s="30"/>
      <c r="ITC37" s="30"/>
      <c r="ITD37" s="30"/>
      <c r="ITE37" s="30"/>
      <c r="ITF37" s="30"/>
      <c r="ITG37" s="30"/>
      <c r="ITH37" s="30"/>
      <c r="ITI37" s="30"/>
      <c r="ITJ37" s="30"/>
      <c r="ITK37" s="30"/>
      <c r="ITL37" s="30"/>
      <c r="ITM37" s="30"/>
      <c r="ITN37" s="30"/>
      <c r="ITO37" s="30"/>
      <c r="ITP37" s="30"/>
      <c r="ITQ37" s="30"/>
      <c r="ITR37" s="30"/>
      <c r="ITS37" s="30"/>
      <c r="ITT37" s="30"/>
      <c r="ITU37" s="30"/>
      <c r="ITV37" s="30"/>
      <c r="ITW37" s="30"/>
      <c r="ITX37" s="30"/>
      <c r="ITY37" s="30"/>
      <c r="ITZ37" s="30"/>
      <c r="IUA37" s="30"/>
      <c r="IUB37" s="30"/>
      <c r="IUC37" s="30"/>
      <c r="IUD37" s="30"/>
      <c r="IUE37" s="30"/>
      <c r="IUF37" s="30"/>
      <c r="IUG37" s="30"/>
      <c r="IUH37" s="30"/>
      <c r="IUI37" s="30"/>
      <c r="IUJ37" s="30"/>
      <c r="IUK37" s="30"/>
      <c r="IUL37" s="30"/>
      <c r="IUM37" s="30"/>
      <c r="IUN37" s="30"/>
      <c r="IUO37" s="30"/>
      <c r="IUP37" s="30"/>
      <c r="IUQ37" s="30"/>
      <c r="IUR37" s="30"/>
      <c r="IUS37" s="30"/>
      <c r="IUT37" s="30"/>
      <c r="IUU37" s="30"/>
      <c r="IUV37" s="30"/>
      <c r="IUW37" s="30"/>
      <c r="IUX37" s="30"/>
      <c r="IUY37" s="30"/>
      <c r="IUZ37" s="30"/>
      <c r="IVA37" s="30"/>
      <c r="IVB37" s="30"/>
      <c r="IVC37" s="30"/>
      <c r="IVD37" s="30"/>
      <c r="IVE37" s="30"/>
      <c r="IVF37" s="30"/>
      <c r="IVG37" s="30"/>
      <c r="IVH37" s="30"/>
      <c r="IVI37" s="30"/>
      <c r="IVJ37" s="30"/>
      <c r="IVK37" s="30"/>
      <c r="IVL37" s="30"/>
      <c r="IVM37" s="30"/>
      <c r="IVN37" s="30"/>
      <c r="IVO37" s="30"/>
      <c r="IVP37" s="30"/>
      <c r="IVQ37" s="30"/>
      <c r="IVR37" s="30"/>
      <c r="IVS37" s="30"/>
      <c r="IVT37" s="30"/>
      <c r="IVU37" s="30"/>
      <c r="IVV37" s="30"/>
      <c r="IVW37" s="30"/>
      <c r="IVX37" s="30"/>
      <c r="IVY37" s="30"/>
      <c r="IVZ37" s="30"/>
      <c r="IWA37" s="30"/>
      <c r="IWB37" s="30"/>
      <c r="IWC37" s="30"/>
      <c r="IWD37" s="30"/>
      <c r="IWE37" s="30"/>
      <c r="IWF37" s="30"/>
      <c r="IWG37" s="30"/>
      <c r="IWH37" s="30"/>
      <c r="IWI37" s="30"/>
      <c r="IWJ37" s="30"/>
      <c r="IWK37" s="30"/>
      <c r="IWL37" s="30"/>
      <c r="IWM37" s="30"/>
      <c r="IWN37" s="30"/>
      <c r="IWO37" s="30"/>
      <c r="IWP37" s="30"/>
      <c r="IWQ37" s="30"/>
      <c r="IWR37" s="30"/>
      <c r="IWS37" s="30"/>
      <c r="IWT37" s="30"/>
      <c r="IWU37" s="30"/>
      <c r="IWV37" s="30"/>
      <c r="IWW37" s="30"/>
      <c r="IWX37" s="30"/>
      <c r="IWY37" s="30"/>
      <c r="IWZ37" s="30"/>
      <c r="IXA37" s="30"/>
      <c r="IXB37" s="30"/>
      <c r="IXC37" s="30"/>
      <c r="IXD37" s="30"/>
      <c r="IXE37" s="30"/>
      <c r="IXF37" s="30"/>
      <c r="IXG37" s="30"/>
      <c r="IXH37" s="30"/>
      <c r="IXI37" s="30"/>
      <c r="IXJ37" s="30"/>
      <c r="IXK37" s="30"/>
      <c r="IXL37" s="30"/>
      <c r="IXM37" s="30"/>
      <c r="IXN37" s="30"/>
      <c r="IXO37" s="30"/>
      <c r="IXP37" s="30"/>
      <c r="IXQ37" s="30"/>
      <c r="IXR37" s="30"/>
      <c r="IXS37" s="30"/>
      <c r="IXT37" s="30"/>
      <c r="IXU37" s="30"/>
      <c r="IXV37" s="30"/>
      <c r="IXW37" s="30"/>
      <c r="IXX37" s="30"/>
      <c r="IXY37" s="30"/>
      <c r="IXZ37" s="30"/>
      <c r="IYA37" s="30"/>
      <c r="IYB37" s="30"/>
      <c r="IYC37" s="30"/>
      <c r="IYD37" s="30"/>
      <c r="IYE37" s="30"/>
      <c r="IYF37" s="30"/>
      <c r="IYG37" s="30"/>
      <c r="IYH37" s="30"/>
      <c r="IYI37" s="30"/>
      <c r="IYJ37" s="30"/>
      <c r="IYK37" s="30"/>
      <c r="IYL37" s="30"/>
      <c r="IYM37" s="30"/>
      <c r="IYN37" s="30"/>
      <c r="IYO37" s="30"/>
      <c r="IYP37" s="30"/>
      <c r="IYQ37" s="30"/>
      <c r="IYR37" s="30"/>
      <c r="IYS37" s="30"/>
      <c r="IYT37" s="30"/>
      <c r="IYU37" s="30"/>
      <c r="IYV37" s="30"/>
      <c r="IYW37" s="30"/>
      <c r="IYX37" s="30"/>
      <c r="IYY37" s="30"/>
      <c r="IYZ37" s="30"/>
      <c r="IZA37" s="30"/>
      <c r="IZB37" s="30"/>
      <c r="IZC37" s="30"/>
      <c r="IZD37" s="30"/>
      <c r="IZE37" s="30"/>
      <c r="IZF37" s="30"/>
      <c r="IZG37" s="30"/>
      <c r="IZH37" s="30"/>
      <c r="IZI37" s="30"/>
      <c r="IZJ37" s="30"/>
      <c r="IZK37" s="30"/>
      <c r="IZL37" s="30"/>
      <c r="IZM37" s="30"/>
      <c r="IZN37" s="30"/>
      <c r="IZO37" s="30"/>
      <c r="IZP37" s="30"/>
      <c r="IZQ37" s="30"/>
      <c r="IZR37" s="30"/>
      <c r="IZS37" s="30"/>
      <c r="IZT37" s="30"/>
      <c r="IZU37" s="30"/>
      <c r="IZV37" s="30"/>
      <c r="IZW37" s="30"/>
      <c r="IZX37" s="30"/>
      <c r="IZY37" s="30"/>
      <c r="IZZ37" s="30"/>
      <c r="JAA37" s="30"/>
      <c r="JAB37" s="30"/>
      <c r="JAC37" s="30"/>
      <c r="JAD37" s="30"/>
      <c r="JAE37" s="30"/>
      <c r="JAF37" s="30"/>
      <c r="JAG37" s="30"/>
      <c r="JAH37" s="30"/>
      <c r="JAI37" s="30"/>
      <c r="JAJ37" s="30"/>
      <c r="JAK37" s="30"/>
      <c r="JAL37" s="30"/>
      <c r="JAM37" s="30"/>
      <c r="JAN37" s="30"/>
      <c r="JAO37" s="30"/>
      <c r="JAP37" s="30"/>
      <c r="JAQ37" s="30"/>
      <c r="JAR37" s="30"/>
      <c r="JAS37" s="30"/>
      <c r="JAT37" s="30"/>
      <c r="JAU37" s="30"/>
      <c r="JAV37" s="30"/>
      <c r="JAW37" s="30"/>
      <c r="JAX37" s="30"/>
      <c r="JAY37" s="30"/>
      <c r="JAZ37" s="30"/>
      <c r="JBA37" s="30"/>
      <c r="JBB37" s="30"/>
      <c r="JBC37" s="30"/>
      <c r="JBD37" s="30"/>
      <c r="JBE37" s="30"/>
      <c r="JBF37" s="30"/>
      <c r="JBG37" s="30"/>
      <c r="JBH37" s="30"/>
      <c r="JBI37" s="30"/>
      <c r="JBJ37" s="30"/>
      <c r="JBK37" s="30"/>
      <c r="JBL37" s="30"/>
      <c r="JBM37" s="30"/>
      <c r="JBN37" s="30"/>
      <c r="JBO37" s="30"/>
      <c r="JBP37" s="30"/>
      <c r="JBQ37" s="30"/>
      <c r="JBR37" s="30"/>
      <c r="JBS37" s="30"/>
      <c r="JBT37" s="30"/>
      <c r="JBU37" s="30"/>
      <c r="JBV37" s="30"/>
      <c r="JBW37" s="30"/>
      <c r="JBX37" s="30"/>
      <c r="JBY37" s="30"/>
      <c r="JBZ37" s="30"/>
      <c r="JCA37" s="30"/>
      <c r="JCB37" s="30"/>
      <c r="JCC37" s="30"/>
      <c r="JCD37" s="30"/>
      <c r="JCE37" s="30"/>
      <c r="JCF37" s="30"/>
      <c r="JCG37" s="30"/>
      <c r="JCH37" s="30"/>
      <c r="JCI37" s="30"/>
      <c r="JCJ37" s="30"/>
      <c r="JCK37" s="30"/>
      <c r="JCL37" s="30"/>
      <c r="JCM37" s="30"/>
      <c r="JCN37" s="30"/>
      <c r="JCO37" s="30"/>
      <c r="JCP37" s="30"/>
      <c r="JCQ37" s="30"/>
      <c r="JCR37" s="30"/>
      <c r="JCS37" s="30"/>
      <c r="JCT37" s="30"/>
      <c r="JCU37" s="30"/>
      <c r="JCV37" s="30"/>
      <c r="JCW37" s="30"/>
      <c r="JCX37" s="30"/>
      <c r="JCY37" s="30"/>
      <c r="JCZ37" s="30"/>
      <c r="JDA37" s="30"/>
      <c r="JDB37" s="30"/>
      <c r="JDC37" s="30"/>
      <c r="JDD37" s="30"/>
      <c r="JDE37" s="30"/>
      <c r="JDF37" s="30"/>
      <c r="JDG37" s="30"/>
      <c r="JDH37" s="30"/>
      <c r="JDI37" s="30"/>
      <c r="JDJ37" s="30"/>
      <c r="JDK37" s="30"/>
      <c r="JDL37" s="30"/>
      <c r="JDM37" s="30"/>
      <c r="JDN37" s="30"/>
      <c r="JDO37" s="30"/>
      <c r="JDP37" s="30"/>
      <c r="JDQ37" s="30"/>
      <c r="JDR37" s="30"/>
      <c r="JDS37" s="30"/>
      <c r="JDT37" s="30"/>
      <c r="JDU37" s="30"/>
      <c r="JDV37" s="30"/>
      <c r="JDW37" s="30"/>
      <c r="JDX37" s="30"/>
      <c r="JDY37" s="30"/>
      <c r="JDZ37" s="30"/>
      <c r="JEA37" s="30"/>
      <c r="JEB37" s="30"/>
      <c r="JEC37" s="30"/>
      <c r="JED37" s="30"/>
      <c r="JEE37" s="30"/>
      <c r="JEF37" s="30"/>
      <c r="JEG37" s="30"/>
      <c r="JEH37" s="30"/>
      <c r="JEI37" s="30"/>
      <c r="JEJ37" s="30"/>
      <c r="JEK37" s="30"/>
      <c r="JEL37" s="30"/>
      <c r="JEM37" s="30"/>
      <c r="JEN37" s="30"/>
      <c r="JEO37" s="30"/>
      <c r="JEP37" s="30"/>
      <c r="JEQ37" s="30"/>
      <c r="JER37" s="30"/>
      <c r="JES37" s="30"/>
      <c r="JET37" s="30"/>
      <c r="JEU37" s="30"/>
      <c r="JEV37" s="30"/>
      <c r="JEW37" s="30"/>
      <c r="JEX37" s="30"/>
      <c r="JEY37" s="30"/>
      <c r="JEZ37" s="30"/>
      <c r="JFA37" s="30"/>
      <c r="JFB37" s="30"/>
      <c r="JFC37" s="30"/>
      <c r="JFD37" s="30"/>
      <c r="JFE37" s="30"/>
      <c r="JFF37" s="30"/>
      <c r="JFG37" s="30"/>
      <c r="JFH37" s="30"/>
      <c r="JFI37" s="30"/>
      <c r="JFJ37" s="30"/>
      <c r="JFK37" s="30"/>
      <c r="JFL37" s="30"/>
      <c r="JFM37" s="30"/>
      <c r="JFN37" s="30"/>
      <c r="JFO37" s="30"/>
      <c r="JFP37" s="30"/>
      <c r="JFQ37" s="30"/>
      <c r="JFR37" s="30"/>
      <c r="JFS37" s="30"/>
      <c r="JFT37" s="30"/>
      <c r="JFU37" s="30"/>
      <c r="JFV37" s="30"/>
      <c r="JFW37" s="30"/>
      <c r="JFX37" s="30"/>
      <c r="JFY37" s="30"/>
      <c r="JFZ37" s="30"/>
      <c r="JGA37" s="30"/>
      <c r="JGB37" s="30"/>
      <c r="JGC37" s="30"/>
      <c r="JGD37" s="30"/>
      <c r="JGE37" s="30"/>
      <c r="JGF37" s="30"/>
      <c r="JGG37" s="30"/>
      <c r="JGH37" s="30"/>
      <c r="JGI37" s="30"/>
      <c r="JGJ37" s="30"/>
      <c r="JGK37" s="30"/>
      <c r="JGL37" s="30"/>
      <c r="JGM37" s="30"/>
      <c r="JGN37" s="30"/>
      <c r="JGO37" s="30"/>
      <c r="JGP37" s="30"/>
      <c r="JGQ37" s="30"/>
      <c r="JGR37" s="30"/>
      <c r="JGS37" s="30"/>
      <c r="JGT37" s="30"/>
      <c r="JGU37" s="30"/>
      <c r="JGV37" s="30"/>
      <c r="JGW37" s="30"/>
      <c r="JGX37" s="30"/>
      <c r="JGY37" s="30"/>
      <c r="JGZ37" s="30"/>
      <c r="JHA37" s="30"/>
      <c r="JHB37" s="30"/>
      <c r="JHC37" s="30"/>
      <c r="JHD37" s="30"/>
      <c r="JHE37" s="30"/>
      <c r="JHF37" s="30"/>
      <c r="JHG37" s="30"/>
      <c r="JHH37" s="30"/>
      <c r="JHI37" s="30"/>
      <c r="JHJ37" s="30"/>
      <c r="JHK37" s="30"/>
      <c r="JHL37" s="30"/>
      <c r="JHM37" s="30"/>
      <c r="JHN37" s="30"/>
      <c r="JHO37" s="30"/>
      <c r="JHP37" s="30"/>
      <c r="JHQ37" s="30"/>
      <c r="JHR37" s="30"/>
      <c r="JHS37" s="30"/>
      <c r="JHT37" s="30"/>
      <c r="JHU37" s="30"/>
      <c r="JHV37" s="30"/>
      <c r="JHW37" s="30"/>
      <c r="JHX37" s="30"/>
      <c r="JHY37" s="30"/>
      <c r="JHZ37" s="30"/>
      <c r="JIA37" s="30"/>
      <c r="JIB37" s="30"/>
      <c r="JIC37" s="30"/>
      <c r="JID37" s="30"/>
      <c r="JIE37" s="30"/>
      <c r="JIF37" s="30"/>
      <c r="JIG37" s="30"/>
      <c r="JIH37" s="30"/>
      <c r="JII37" s="30"/>
      <c r="JIJ37" s="30"/>
      <c r="JIK37" s="30"/>
      <c r="JIL37" s="30"/>
      <c r="JIM37" s="30"/>
      <c r="JIN37" s="30"/>
      <c r="JIO37" s="30"/>
      <c r="JIP37" s="30"/>
      <c r="JIQ37" s="30"/>
      <c r="JIR37" s="30"/>
      <c r="JIS37" s="30"/>
      <c r="JIT37" s="30"/>
      <c r="JIU37" s="30"/>
      <c r="JIV37" s="30"/>
      <c r="JIW37" s="30"/>
      <c r="JIX37" s="30"/>
      <c r="JIY37" s="30"/>
      <c r="JIZ37" s="30"/>
      <c r="JJA37" s="30"/>
      <c r="JJB37" s="30"/>
      <c r="JJC37" s="30"/>
      <c r="JJD37" s="30"/>
      <c r="JJE37" s="30"/>
      <c r="JJF37" s="30"/>
      <c r="JJG37" s="30"/>
      <c r="JJH37" s="30"/>
      <c r="JJI37" s="30"/>
      <c r="JJJ37" s="30"/>
      <c r="JJK37" s="30"/>
      <c r="JJL37" s="30"/>
      <c r="JJM37" s="30"/>
      <c r="JJN37" s="30"/>
      <c r="JJO37" s="30"/>
      <c r="JJP37" s="30"/>
      <c r="JJQ37" s="30"/>
      <c r="JJR37" s="30"/>
      <c r="JJS37" s="30"/>
      <c r="JJT37" s="30"/>
      <c r="JJU37" s="30"/>
      <c r="JJV37" s="30"/>
      <c r="JJW37" s="30"/>
      <c r="JJX37" s="30"/>
      <c r="JJY37" s="30"/>
      <c r="JJZ37" s="30"/>
      <c r="JKA37" s="30"/>
      <c r="JKB37" s="30"/>
      <c r="JKC37" s="30"/>
      <c r="JKD37" s="30"/>
      <c r="JKE37" s="30"/>
      <c r="JKF37" s="30"/>
      <c r="JKG37" s="30"/>
      <c r="JKH37" s="30"/>
      <c r="JKI37" s="30"/>
      <c r="JKJ37" s="30"/>
      <c r="JKK37" s="30"/>
      <c r="JKL37" s="30"/>
      <c r="JKM37" s="30"/>
      <c r="JKN37" s="30"/>
      <c r="JKO37" s="30"/>
      <c r="JKP37" s="30"/>
      <c r="JKQ37" s="30"/>
      <c r="JKR37" s="30"/>
      <c r="JKS37" s="30"/>
      <c r="JKT37" s="30"/>
      <c r="JKU37" s="30"/>
      <c r="JKV37" s="30"/>
      <c r="JKW37" s="30"/>
      <c r="JKX37" s="30"/>
      <c r="JKY37" s="30"/>
      <c r="JKZ37" s="30"/>
      <c r="JLA37" s="30"/>
      <c r="JLB37" s="30"/>
      <c r="JLC37" s="30"/>
      <c r="JLD37" s="30"/>
      <c r="JLE37" s="30"/>
      <c r="JLF37" s="30"/>
      <c r="JLG37" s="30"/>
      <c r="JLH37" s="30"/>
      <c r="JLI37" s="30"/>
      <c r="JLJ37" s="30"/>
      <c r="JLK37" s="30"/>
      <c r="JLL37" s="30"/>
      <c r="JLM37" s="30"/>
      <c r="JLN37" s="30"/>
      <c r="JLO37" s="30"/>
      <c r="JLP37" s="30"/>
      <c r="JLQ37" s="30"/>
      <c r="JLR37" s="30"/>
      <c r="JLS37" s="30"/>
      <c r="JLT37" s="30"/>
      <c r="JLU37" s="30"/>
      <c r="JLV37" s="30"/>
      <c r="JLW37" s="30"/>
      <c r="JLX37" s="30"/>
      <c r="JLY37" s="30"/>
      <c r="JLZ37" s="30"/>
      <c r="JMA37" s="30"/>
      <c r="JMB37" s="30"/>
      <c r="JMC37" s="30"/>
      <c r="JMD37" s="30"/>
      <c r="JME37" s="30"/>
      <c r="JMF37" s="30"/>
      <c r="JMG37" s="30"/>
      <c r="JMH37" s="30"/>
      <c r="JMI37" s="30"/>
      <c r="JMJ37" s="30"/>
      <c r="JMK37" s="30"/>
      <c r="JML37" s="30"/>
      <c r="JMM37" s="30"/>
      <c r="JMN37" s="30"/>
      <c r="JMO37" s="30"/>
      <c r="JMP37" s="30"/>
      <c r="JMQ37" s="30"/>
      <c r="JMR37" s="30"/>
      <c r="JMS37" s="30"/>
      <c r="JMT37" s="30"/>
      <c r="JMU37" s="30"/>
      <c r="JMV37" s="30"/>
      <c r="JMW37" s="30"/>
      <c r="JMX37" s="30"/>
      <c r="JMY37" s="30"/>
      <c r="JMZ37" s="30"/>
      <c r="JNA37" s="30"/>
      <c r="JNB37" s="30"/>
      <c r="JNC37" s="30"/>
      <c r="JND37" s="30"/>
      <c r="JNE37" s="30"/>
      <c r="JNF37" s="30"/>
      <c r="JNG37" s="30"/>
      <c r="JNH37" s="30"/>
      <c r="JNI37" s="30"/>
      <c r="JNJ37" s="30"/>
      <c r="JNK37" s="30"/>
      <c r="JNL37" s="30"/>
      <c r="JNM37" s="30"/>
      <c r="JNN37" s="30"/>
      <c r="JNO37" s="30"/>
      <c r="JNP37" s="30"/>
      <c r="JNQ37" s="30"/>
      <c r="JNR37" s="30"/>
      <c r="JNS37" s="30"/>
      <c r="JNT37" s="30"/>
      <c r="JNU37" s="30"/>
      <c r="JNV37" s="30"/>
      <c r="JNW37" s="30"/>
      <c r="JNX37" s="30"/>
      <c r="JNY37" s="30"/>
      <c r="JNZ37" s="30"/>
      <c r="JOA37" s="30"/>
      <c r="JOB37" s="30"/>
      <c r="JOC37" s="30"/>
      <c r="JOD37" s="30"/>
      <c r="JOE37" s="30"/>
      <c r="JOF37" s="30"/>
      <c r="JOG37" s="30"/>
      <c r="JOH37" s="30"/>
      <c r="JOI37" s="30"/>
      <c r="JOJ37" s="30"/>
      <c r="JOK37" s="30"/>
      <c r="JOL37" s="30"/>
      <c r="JOM37" s="30"/>
      <c r="JON37" s="30"/>
      <c r="JOO37" s="30"/>
      <c r="JOP37" s="30"/>
      <c r="JOQ37" s="30"/>
      <c r="JOR37" s="30"/>
      <c r="JOS37" s="30"/>
      <c r="JOT37" s="30"/>
      <c r="JOU37" s="30"/>
      <c r="JOV37" s="30"/>
      <c r="JOW37" s="30"/>
      <c r="JOX37" s="30"/>
      <c r="JOY37" s="30"/>
      <c r="JOZ37" s="30"/>
      <c r="JPA37" s="30"/>
      <c r="JPB37" s="30"/>
      <c r="JPC37" s="30"/>
      <c r="JPD37" s="30"/>
      <c r="JPE37" s="30"/>
      <c r="JPF37" s="30"/>
      <c r="JPG37" s="30"/>
      <c r="JPH37" s="30"/>
      <c r="JPI37" s="30"/>
      <c r="JPJ37" s="30"/>
      <c r="JPK37" s="30"/>
      <c r="JPL37" s="30"/>
      <c r="JPM37" s="30"/>
      <c r="JPN37" s="30"/>
      <c r="JPO37" s="30"/>
      <c r="JPP37" s="30"/>
      <c r="JPQ37" s="30"/>
      <c r="JPR37" s="30"/>
      <c r="JPS37" s="30"/>
      <c r="JPT37" s="30"/>
      <c r="JPU37" s="30"/>
      <c r="JPV37" s="30"/>
      <c r="JPW37" s="30"/>
      <c r="JPX37" s="30"/>
      <c r="JPY37" s="30"/>
      <c r="JPZ37" s="30"/>
      <c r="JQA37" s="30"/>
      <c r="JQB37" s="30"/>
      <c r="JQC37" s="30"/>
      <c r="JQD37" s="30"/>
      <c r="JQE37" s="30"/>
      <c r="JQF37" s="30"/>
      <c r="JQG37" s="30"/>
      <c r="JQH37" s="30"/>
      <c r="JQI37" s="30"/>
      <c r="JQJ37" s="30"/>
      <c r="JQK37" s="30"/>
      <c r="JQL37" s="30"/>
      <c r="JQM37" s="30"/>
      <c r="JQN37" s="30"/>
      <c r="JQO37" s="30"/>
      <c r="JQP37" s="30"/>
      <c r="JQQ37" s="30"/>
      <c r="JQR37" s="30"/>
      <c r="JQS37" s="30"/>
      <c r="JQT37" s="30"/>
      <c r="JQU37" s="30"/>
      <c r="JQV37" s="30"/>
      <c r="JQW37" s="30"/>
      <c r="JQX37" s="30"/>
      <c r="JQY37" s="30"/>
      <c r="JQZ37" s="30"/>
      <c r="JRA37" s="30"/>
      <c r="JRB37" s="30"/>
      <c r="JRC37" s="30"/>
      <c r="JRD37" s="30"/>
      <c r="JRE37" s="30"/>
      <c r="JRF37" s="30"/>
      <c r="JRG37" s="30"/>
      <c r="JRH37" s="30"/>
      <c r="JRI37" s="30"/>
      <c r="JRJ37" s="30"/>
      <c r="JRK37" s="30"/>
      <c r="JRL37" s="30"/>
      <c r="JRM37" s="30"/>
      <c r="JRN37" s="30"/>
      <c r="JRO37" s="30"/>
      <c r="JRP37" s="30"/>
      <c r="JRQ37" s="30"/>
      <c r="JRR37" s="30"/>
      <c r="JRS37" s="30"/>
      <c r="JRT37" s="30"/>
      <c r="JRU37" s="30"/>
      <c r="JRV37" s="30"/>
      <c r="JRW37" s="30"/>
      <c r="JRX37" s="30"/>
      <c r="JRY37" s="30"/>
      <c r="JRZ37" s="30"/>
      <c r="JSA37" s="30"/>
      <c r="JSB37" s="30"/>
      <c r="JSC37" s="30"/>
      <c r="JSD37" s="30"/>
      <c r="JSE37" s="30"/>
      <c r="JSF37" s="30"/>
      <c r="JSG37" s="30"/>
      <c r="JSH37" s="30"/>
      <c r="JSI37" s="30"/>
      <c r="JSJ37" s="30"/>
      <c r="JSK37" s="30"/>
      <c r="JSL37" s="30"/>
      <c r="JSM37" s="30"/>
      <c r="JSN37" s="30"/>
      <c r="JSO37" s="30"/>
      <c r="JSP37" s="30"/>
      <c r="JSQ37" s="30"/>
      <c r="JSR37" s="30"/>
      <c r="JSS37" s="30"/>
      <c r="JST37" s="30"/>
      <c r="JSU37" s="30"/>
      <c r="JSV37" s="30"/>
      <c r="JSW37" s="30"/>
      <c r="JSX37" s="30"/>
      <c r="JSY37" s="30"/>
      <c r="JSZ37" s="30"/>
      <c r="JTA37" s="30"/>
      <c r="JTB37" s="30"/>
      <c r="JTC37" s="30"/>
      <c r="JTD37" s="30"/>
      <c r="JTE37" s="30"/>
      <c r="JTF37" s="30"/>
      <c r="JTG37" s="30"/>
      <c r="JTH37" s="30"/>
      <c r="JTI37" s="30"/>
      <c r="JTJ37" s="30"/>
      <c r="JTK37" s="30"/>
      <c r="JTL37" s="30"/>
      <c r="JTM37" s="30"/>
      <c r="JTN37" s="30"/>
      <c r="JTO37" s="30"/>
      <c r="JTP37" s="30"/>
      <c r="JTQ37" s="30"/>
      <c r="JTR37" s="30"/>
      <c r="JTS37" s="30"/>
      <c r="JTT37" s="30"/>
      <c r="JTU37" s="30"/>
      <c r="JTV37" s="30"/>
      <c r="JTW37" s="30"/>
      <c r="JTX37" s="30"/>
      <c r="JTY37" s="30"/>
      <c r="JTZ37" s="30"/>
      <c r="JUA37" s="30"/>
      <c r="JUB37" s="30"/>
      <c r="JUC37" s="30"/>
      <c r="JUD37" s="30"/>
      <c r="JUE37" s="30"/>
      <c r="JUF37" s="30"/>
      <c r="JUG37" s="30"/>
      <c r="JUH37" s="30"/>
      <c r="JUI37" s="30"/>
      <c r="JUJ37" s="30"/>
      <c r="JUK37" s="30"/>
      <c r="JUL37" s="30"/>
      <c r="JUM37" s="30"/>
      <c r="JUN37" s="30"/>
      <c r="JUO37" s="30"/>
      <c r="JUP37" s="30"/>
      <c r="JUQ37" s="30"/>
      <c r="JUR37" s="30"/>
      <c r="JUS37" s="30"/>
      <c r="JUT37" s="30"/>
      <c r="JUU37" s="30"/>
      <c r="JUV37" s="30"/>
      <c r="JUW37" s="30"/>
      <c r="JUX37" s="30"/>
      <c r="JUY37" s="30"/>
      <c r="JUZ37" s="30"/>
      <c r="JVA37" s="30"/>
      <c r="JVB37" s="30"/>
      <c r="JVC37" s="30"/>
      <c r="JVD37" s="30"/>
      <c r="JVE37" s="30"/>
      <c r="JVF37" s="30"/>
      <c r="JVG37" s="30"/>
      <c r="JVH37" s="30"/>
      <c r="JVI37" s="30"/>
      <c r="JVJ37" s="30"/>
      <c r="JVK37" s="30"/>
      <c r="JVL37" s="30"/>
      <c r="JVM37" s="30"/>
      <c r="JVN37" s="30"/>
      <c r="JVO37" s="30"/>
      <c r="JVP37" s="30"/>
      <c r="JVQ37" s="30"/>
      <c r="JVR37" s="30"/>
      <c r="JVS37" s="30"/>
      <c r="JVT37" s="30"/>
      <c r="JVU37" s="30"/>
      <c r="JVV37" s="30"/>
      <c r="JVW37" s="30"/>
      <c r="JVX37" s="30"/>
      <c r="JVY37" s="30"/>
      <c r="JVZ37" s="30"/>
      <c r="JWA37" s="30"/>
      <c r="JWB37" s="30"/>
      <c r="JWC37" s="30"/>
      <c r="JWD37" s="30"/>
      <c r="JWE37" s="30"/>
      <c r="JWF37" s="30"/>
      <c r="JWG37" s="30"/>
      <c r="JWH37" s="30"/>
      <c r="JWI37" s="30"/>
      <c r="JWJ37" s="30"/>
      <c r="JWK37" s="30"/>
      <c r="JWL37" s="30"/>
      <c r="JWM37" s="30"/>
      <c r="JWN37" s="30"/>
      <c r="JWO37" s="30"/>
      <c r="JWP37" s="30"/>
      <c r="JWQ37" s="30"/>
      <c r="JWR37" s="30"/>
      <c r="JWS37" s="30"/>
      <c r="JWT37" s="30"/>
      <c r="JWU37" s="30"/>
      <c r="JWV37" s="30"/>
      <c r="JWW37" s="30"/>
      <c r="JWX37" s="30"/>
      <c r="JWY37" s="30"/>
      <c r="JWZ37" s="30"/>
      <c r="JXA37" s="30"/>
      <c r="JXB37" s="30"/>
      <c r="JXC37" s="30"/>
      <c r="JXD37" s="30"/>
      <c r="JXE37" s="30"/>
      <c r="JXF37" s="30"/>
      <c r="JXG37" s="30"/>
      <c r="JXH37" s="30"/>
      <c r="JXI37" s="30"/>
      <c r="JXJ37" s="30"/>
      <c r="JXK37" s="30"/>
      <c r="JXL37" s="30"/>
      <c r="JXM37" s="30"/>
      <c r="JXN37" s="30"/>
      <c r="JXO37" s="30"/>
      <c r="JXP37" s="30"/>
      <c r="JXQ37" s="30"/>
      <c r="JXR37" s="30"/>
      <c r="JXS37" s="30"/>
      <c r="JXT37" s="30"/>
      <c r="JXU37" s="30"/>
      <c r="JXV37" s="30"/>
      <c r="JXW37" s="30"/>
      <c r="JXX37" s="30"/>
      <c r="JXY37" s="30"/>
      <c r="JXZ37" s="30"/>
      <c r="JYA37" s="30"/>
      <c r="JYB37" s="30"/>
      <c r="JYC37" s="30"/>
      <c r="JYD37" s="30"/>
      <c r="JYE37" s="30"/>
      <c r="JYF37" s="30"/>
      <c r="JYG37" s="30"/>
      <c r="JYH37" s="30"/>
      <c r="JYI37" s="30"/>
      <c r="JYJ37" s="30"/>
      <c r="JYK37" s="30"/>
      <c r="JYL37" s="30"/>
      <c r="JYM37" s="30"/>
      <c r="JYN37" s="30"/>
      <c r="JYO37" s="30"/>
      <c r="JYP37" s="30"/>
      <c r="JYQ37" s="30"/>
      <c r="JYR37" s="30"/>
      <c r="JYS37" s="30"/>
      <c r="JYT37" s="30"/>
      <c r="JYU37" s="30"/>
      <c r="JYV37" s="30"/>
      <c r="JYW37" s="30"/>
      <c r="JYX37" s="30"/>
      <c r="JYY37" s="30"/>
      <c r="JYZ37" s="30"/>
      <c r="JZA37" s="30"/>
      <c r="JZB37" s="30"/>
      <c r="JZC37" s="30"/>
      <c r="JZD37" s="30"/>
      <c r="JZE37" s="30"/>
      <c r="JZF37" s="30"/>
      <c r="JZG37" s="30"/>
      <c r="JZH37" s="30"/>
      <c r="JZI37" s="30"/>
      <c r="JZJ37" s="30"/>
      <c r="JZK37" s="30"/>
      <c r="JZL37" s="30"/>
      <c r="JZM37" s="30"/>
      <c r="JZN37" s="30"/>
      <c r="JZO37" s="30"/>
      <c r="JZP37" s="30"/>
      <c r="JZQ37" s="30"/>
      <c r="JZR37" s="30"/>
      <c r="JZS37" s="30"/>
      <c r="JZT37" s="30"/>
      <c r="JZU37" s="30"/>
      <c r="JZV37" s="30"/>
      <c r="JZW37" s="30"/>
      <c r="JZX37" s="30"/>
      <c r="JZY37" s="30"/>
      <c r="JZZ37" s="30"/>
      <c r="KAA37" s="30"/>
      <c r="KAB37" s="30"/>
      <c r="KAC37" s="30"/>
      <c r="KAD37" s="30"/>
      <c r="KAE37" s="30"/>
      <c r="KAF37" s="30"/>
      <c r="KAG37" s="30"/>
      <c r="KAH37" s="30"/>
      <c r="KAI37" s="30"/>
      <c r="KAJ37" s="30"/>
      <c r="KAK37" s="30"/>
      <c r="KAL37" s="30"/>
      <c r="KAM37" s="30"/>
      <c r="KAN37" s="30"/>
      <c r="KAO37" s="30"/>
      <c r="KAP37" s="30"/>
      <c r="KAQ37" s="30"/>
      <c r="KAR37" s="30"/>
      <c r="KAS37" s="30"/>
      <c r="KAT37" s="30"/>
      <c r="KAU37" s="30"/>
      <c r="KAV37" s="30"/>
      <c r="KAW37" s="30"/>
      <c r="KAX37" s="30"/>
      <c r="KAY37" s="30"/>
      <c r="KAZ37" s="30"/>
      <c r="KBA37" s="30"/>
      <c r="KBB37" s="30"/>
      <c r="KBC37" s="30"/>
      <c r="KBD37" s="30"/>
      <c r="KBE37" s="30"/>
      <c r="KBF37" s="30"/>
      <c r="KBG37" s="30"/>
      <c r="KBH37" s="30"/>
      <c r="KBI37" s="30"/>
      <c r="KBJ37" s="30"/>
      <c r="KBK37" s="30"/>
      <c r="KBL37" s="30"/>
      <c r="KBM37" s="30"/>
      <c r="KBN37" s="30"/>
      <c r="KBO37" s="30"/>
      <c r="KBP37" s="30"/>
      <c r="KBQ37" s="30"/>
      <c r="KBR37" s="30"/>
      <c r="KBS37" s="30"/>
      <c r="KBT37" s="30"/>
      <c r="KBU37" s="30"/>
      <c r="KBV37" s="30"/>
      <c r="KBW37" s="30"/>
      <c r="KBX37" s="30"/>
      <c r="KBY37" s="30"/>
      <c r="KBZ37" s="30"/>
      <c r="KCA37" s="30"/>
      <c r="KCB37" s="30"/>
      <c r="KCC37" s="30"/>
      <c r="KCD37" s="30"/>
      <c r="KCE37" s="30"/>
      <c r="KCF37" s="30"/>
      <c r="KCG37" s="30"/>
      <c r="KCH37" s="30"/>
      <c r="KCI37" s="30"/>
      <c r="KCJ37" s="30"/>
      <c r="KCK37" s="30"/>
      <c r="KCL37" s="30"/>
      <c r="KCM37" s="30"/>
      <c r="KCN37" s="30"/>
      <c r="KCO37" s="30"/>
      <c r="KCP37" s="30"/>
      <c r="KCQ37" s="30"/>
      <c r="KCR37" s="30"/>
      <c r="KCS37" s="30"/>
      <c r="KCT37" s="30"/>
      <c r="KCU37" s="30"/>
      <c r="KCV37" s="30"/>
      <c r="KCW37" s="30"/>
      <c r="KCX37" s="30"/>
      <c r="KCY37" s="30"/>
      <c r="KCZ37" s="30"/>
      <c r="KDA37" s="30"/>
      <c r="KDB37" s="30"/>
      <c r="KDC37" s="30"/>
      <c r="KDD37" s="30"/>
      <c r="KDE37" s="30"/>
      <c r="KDF37" s="30"/>
      <c r="KDG37" s="30"/>
      <c r="KDH37" s="30"/>
      <c r="KDI37" s="30"/>
      <c r="KDJ37" s="30"/>
      <c r="KDK37" s="30"/>
      <c r="KDL37" s="30"/>
      <c r="KDM37" s="30"/>
      <c r="KDN37" s="30"/>
      <c r="KDO37" s="30"/>
      <c r="KDP37" s="30"/>
      <c r="KDQ37" s="30"/>
      <c r="KDR37" s="30"/>
      <c r="KDS37" s="30"/>
      <c r="KDT37" s="30"/>
      <c r="KDU37" s="30"/>
      <c r="KDV37" s="30"/>
      <c r="KDW37" s="30"/>
      <c r="KDX37" s="30"/>
      <c r="KDY37" s="30"/>
      <c r="KDZ37" s="30"/>
      <c r="KEA37" s="30"/>
      <c r="KEB37" s="30"/>
      <c r="KEC37" s="30"/>
      <c r="KED37" s="30"/>
      <c r="KEE37" s="30"/>
      <c r="KEF37" s="30"/>
      <c r="KEG37" s="30"/>
      <c r="KEH37" s="30"/>
      <c r="KEI37" s="30"/>
      <c r="KEJ37" s="30"/>
      <c r="KEK37" s="30"/>
      <c r="KEL37" s="30"/>
      <c r="KEM37" s="30"/>
      <c r="KEN37" s="30"/>
      <c r="KEO37" s="30"/>
      <c r="KEP37" s="30"/>
      <c r="KEQ37" s="30"/>
      <c r="KER37" s="30"/>
      <c r="KES37" s="30"/>
      <c r="KET37" s="30"/>
      <c r="KEU37" s="30"/>
      <c r="KEV37" s="30"/>
      <c r="KEW37" s="30"/>
      <c r="KEX37" s="30"/>
      <c r="KEY37" s="30"/>
      <c r="KEZ37" s="30"/>
      <c r="KFA37" s="30"/>
      <c r="KFB37" s="30"/>
      <c r="KFC37" s="30"/>
      <c r="KFD37" s="30"/>
      <c r="KFE37" s="30"/>
      <c r="KFF37" s="30"/>
      <c r="KFG37" s="30"/>
      <c r="KFH37" s="30"/>
      <c r="KFI37" s="30"/>
      <c r="KFJ37" s="30"/>
      <c r="KFK37" s="30"/>
      <c r="KFL37" s="30"/>
      <c r="KFM37" s="30"/>
      <c r="KFN37" s="30"/>
      <c r="KFO37" s="30"/>
      <c r="KFP37" s="30"/>
      <c r="KFQ37" s="30"/>
      <c r="KFR37" s="30"/>
      <c r="KFS37" s="30"/>
      <c r="KFT37" s="30"/>
      <c r="KFU37" s="30"/>
      <c r="KFV37" s="30"/>
      <c r="KFW37" s="30"/>
      <c r="KFX37" s="30"/>
      <c r="KFY37" s="30"/>
      <c r="KFZ37" s="30"/>
      <c r="KGA37" s="30"/>
      <c r="KGB37" s="30"/>
      <c r="KGC37" s="30"/>
      <c r="KGD37" s="30"/>
      <c r="KGE37" s="30"/>
      <c r="KGF37" s="30"/>
      <c r="KGG37" s="30"/>
      <c r="KGH37" s="30"/>
      <c r="KGI37" s="30"/>
      <c r="KGJ37" s="30"/>
      <c r="KGK37" s="30"/>
      <c r="KGL37" s="30"/>
      <c r="KGM37" s="30"/>
      <c r="KGN37" s="30"/>
      <c r="KGO37" s="30"/>
      <c r="KGP37" s="30"/>
      <c r="KGQ37" s="30"/>
      <c r="KGR37" s="30"/>
      <c r="KGS37" s="30"/>
      <c r="KGT37" s="30"/>
      <c r="KGU37" s="30"/>
      <c r="KGV37" s="30"/>
      <c r="KGW37" s="30"/>
      <c r="KGX37" s="30"/>
      <c r="KGY37" s="30"/>
      <c r="KGZ37" s="30"/>
      <c r="KHA37" s="30"/>
      <c r="KHB37" s="30"/>
      <c r="KHC37" s="30"/>
      <c r="KHD37" s="30"/>
      <c r="KHE37" s="30"/>
      <c r="KHF37" s="30"/>
      <c r="KHG37" s="30"/>
      <c r="KHH37" s="30"/>
      <c r="KHI37" s="30"/>
      <c r="KHJ37" s="30"/>
      <c r="KHK37" s="30"/>
      <c r="KHL37" s="30"/>
      <c r="KHM37" s="30"/>
      <c r="KHN37" s="30"/>
      <c r="KHO37" s="30"/>
      <c r="KHP37" s="30"/>
      <c r="KHQ37" s="30"/>
      <c r="KHR37" s="30"/>
      <c r="KHS37" s="30"/>
      <c r="KHT37" s="30"/>
      <c r="KHU37" s="30"/>
      <c r="KHV37" s="30"/>
      <c r="KHW37" s="30"/>
      <c r="KHX37" s="30"/>
      <c r="KHY37" s="30"/>
      <c r="KHZ37" s="30"/>
      <c r="KIA37" s="30"/>
      <c r="KIB37" s="30"/>
      <c r="KIC37" s="30"/>
      <c r="KID37" s="30"/>
      <c r="KIE37" s="30"/>
      <c r="KIF37" s="30"/>
      <c r="KIG37" s="30"/>
      <c r="KIH37" s="30"/>
      <c r="KII37" s="30"/>
      <c r="KIJ37" s="30"/>
      <c r="KIK37" s="30"/>
      <c r="KIL37" s="30"/>
      <c r="KIM37" s="30"/>
      <c r="KIN37" s="30"/>
      <c r="KIO37" s="30"/>
      <c r="KIP37" s="30"/>
      <c r="KIQ37" s="30"/>
      <c r="KIR37" s="30"/>
      <c r="KIS37" s="30"/>
      <c r="KIT37" s="30"/>
      <c r="KIU37" s="30"/>
      <c r="KIV37" s="30"/>
      <c r="KIW37" s="30"/>
      <c r="KIX37" s="30"/>
      <c r="KIY37" s="30"/>
      <c r="KIZ37" s="30"/>
      <c r="KJA37" s="30"/>
      <c r="KJB37" s="30"/>
      <c r="KJC37" s="30"/>
      <c r="KJD37" s="30"/>
      <c r="KJE37" s="30"/>
      <c r="KJF37" s="30"/>
      <c r="KJG37" s="30"/>
      <c r="KJH37" s="30"/>
      <c r="KJI37" s="30"/>
      <c r="KJJ37" s="30"/>
      <c r="KJK37" s="30"/>
      <c r="KJL37" s="30"/>
      <c r="KJM37" s="30"/>
      <c r="KJN37" s="30"/>
      <c r="KJO37" s="30"/>
      <c r="KJP37" s="30"/>
      <c r="KJQ37" s="30"/>
      <c r="KJR37" s="30"/>
      <c r="KJS37" s="30"/>
      <c r="KJT37" s="30"/>
      <c r="KJU37" s="30"/>
      <c r="KJV37" s="30"/>
      <c r="KJW37" s="30"/>
      <c r="KJX37" s="30"/>
      <c r="KJY37" s="30"/>
      <c r="KJZ37" s="30"/>
      <c r="KKA37" s="30"/>
      <c r="KKB37" s="30"/>
      <c r="KKC37" s="30"/>
      <c r="KKD37" s="30"/>
      <c r="KKE37" s="30"/>
      <c r="KKF37" s="30"/>
      <c r="KKG37" s="30"/>
      <c r="KKH37" s="30"/>
      <c r="KKI37" s="30"/>
      <c r="KKJ37" s="30"/>
      <c r="KKK37" s="30"/>
      <c r="KKL37" s="30"/>
      <c r="KKM37" s="30"/>
      <c r="KKN37" s="30"/>
      <c r="KKO37" s="30"/>
      <c r="KKP37" s="30"/>
      <c r="KKQ37" s="30"/>
      <c r="KKR37" s="30"/>
      <c r="KKS37" s="30"/>
      <c r="KKT37" s="30"/>
      <c r="KKU37" s="30"/>
      <c r="KKV37" s="30"/>
      <c r="KKW37" s="30"/>
      <c r="KKX37" s="30"/>
      <c r="KKY37" s="30"/>
      <c r="KKZ37" s="30"/>
      <c r="KLA37" s="30"/>
      <c r="KLB37" s="30"/>
      <c r="KLC37" s="30"/>
      <c r="KLD37" s="30"/>
      <c r="KLE37" s="30"/>
      <c r="KLF37" s="30"/>
      <c r="KLG37" s="30"/>
      <c r="KLH37" s="30"/>
      <c r="KLI37" s="30"/>
      <c r="KLJ37" s="30"/>
      <c r="KLK37" s="30"/>
      <c r="KLL37" s="30"/>
      <c r="KLM37" s="30"/>
      <c r="KLN37" s="30"/>
      <c r="KLO37" s="30"/>
      <c r="KLP37" s="30"/>
      <c r="KLQ37" s="30"/>
      <c r="KLR37" s="30"/>
      <c r="KLS37" s="30"/>
      <c r="KLT37" s="30"/>
      <c r="KLU37" s="30"/>
      <c r="KLV37" s="30"/>
      <c r="KLW37" s="30"/>
      <c r="KLX37" s="30"/>
      <c r="KLY37" s="30"/>
      <c r="KLZ37" s="30"/>
      <c r="KMA37" s="30"/>
      <c r="KMB37" s="30"/>
      <c r="KMC37" s="30"/>
      <c r="KMD37" s="30"/>
      <c r="KME37" s="30"/>
      <c r="KMF37" s="30"/>
      <c r="KMG37" s="30"/>
      <c r="KMH37" s="30"/>
      <c r="KMI37" s="30"/>
      <c r="KMJ37" s="30"/>
      <c r="KMK37" s="30"/>
      <c r="KML37" s="30"/>
      <c r="KMM37" s="30"/>
      <c r="KMN37" s="30"/>
      <c r="KMO37" s="30"/>
      <c r="KMP37" s="30"/>
      <c r="KMQ37" s="30"/>
      <c r="KMR37" s="30"/>
      <c r="KMS37" s="30"/>
      <c r="KMT37" s="30"/>
      <c r="KMU37" s="30"/>
      <c r="KMV37" s="30"/>
      <c r="KMW37" s="30"/>
      <c r="KMX37" s="30"/>
      <c r="KMY37" s="30"/>
      <c r="KMZ37" s="30"/>
      <c r="KNA37" s="30"/>
      <c r="KNB37" s="30"/>
      <c r="KNC37" s="30"/>
      <c r="KND37" s="30"/>
      <c r="KNE37" s="30"/>
      <c r="KNF37" s="30"/>
      <c r="KNG37" s="30"/>
      <c r="KNH37" s="30"/>
      <c r="KNI37" s="30"/>
      <c r="KNJ37" s="30"/>
      <c r="KNK37" s="30"/>
      <c r="KNL37" s="30"/>
      <c r="KNM37" s="30"/>
      <c r="KNN37" s="30"/>
      <c r="KNO37" s="30"/>
      <c r="KNP37" s="30"/>
      <c r="KNQ37" s="30"/>
      <c r="KNR37" s="30"/>
      <c r="KNS37" s="30"/>
      <c r="KNT37" s="30"/>
      <c r="KNU37" s="30"/>
      <c r="KNV37" s="30"/>
      <c r="KNW37" s="30"/>
      <c r="KNX37" s="30"/>
      <c r="KNY37" s="30"/>
      <c r="KNZ37" s="30"/>
      <c r="KOA37" s="30"/>
      <c r="KOB37" s="30"/>
      <c r="KOC37" s="30"/>
      <c r="KOD37" s="30"/>
      <c r="KOE37" s="30"/>
      <c r="KOF37" s="30"/>
      <c r="KOG37" s="30"/>
      <c r="KOH37" s="30"/>
      <c r="KOI37" s="30"/>
      <c r="KOJ37" s="30"/>
      <c r="KOK37" s="30"/>
      <c r="KOL37" s="30"/>
      <c r="KOM37" s="30"/>
      <c r="KON37" s="30"/>
      <c r="KOO37" s="30"/>
      <c r="KOP37" s="30"/>
      <c r="KOQ37" s="30"/>
      <c r="KOR37" s="30"/>
      <c r="KOS37" s="30"/>
      <c r="KOT37" s="30"/>
      <c r="KOU37" s="30"/>
      <c r="KOV37" s="30"/>
      <c r="KOW37" s="30"/>
      <c r="KOX37" s="30"/>
      <c r="KOY37" s="30"/>
      <c r="KOZ37" s="30"/>
      <c r="KPA37" s="30"/>
      <c r="KPB37" s="30"/>
      <c r="KPC37" s="30"/>
      <c r="KPD37" s="30"/>
      <c r="KPE37" s="30"/>
      <c r="KPF37" s="30"/>
      <c r="KPG37" s="30"/>
      <c r="KPH37" s="30"/>
      <c r="KPI37" s="30"/>
      <c r="KPJ37" s="30"/>
      <c r="KPK37" s="30"/>
      <c r="KPL37" s="30"/>
      <c r="KPM37" s="30"/>
      <c r="KPN37" s="30"/>
      <c r="KPO37" s="30"/>
      <c r="KPP37" s="30"/>
      <c r="KPQ37" s="30"/>
      <c r="KPR37" s="30"/>
      <c r="KPS37" s="30"/>
      <c r="KPT37" s="30"/>
      <c r="KPU37" s="30"/>
      <c r="KPV37" s="30"/>
      <c r="KPW37" s="30"/>
      <c r="KPX37" s="30"/>
      <c r="KPY37" s="30"/>
      <c r="KPZ37" s="30"/>
      <c r="KQA37" s="30"/>
      <c r="KQB37" s="30"/>
      <c r="KQC37" s="30"/>
      <c r="KQD37" s="30"/>
      <c r="KQE37" s="30"/>
      <c r="KQF37" s="30"/>
      <c r="KQG37" s="30"/>
      <c r="KQH37" s="30"/>
      <c r="KQI37" s="30"/>
      <c r="KQJ37" s="30"/>
      <c r="KQK37" s="30"/>
      <c r="KQL37" s="30"/>
      <c r="KQM37" s="30"/>
      <c r="KQN37" s="30"/>
      <c r="KQO37" s="30"/>
      <c r="KQP37" s="30"/>
      <c r="KQQ37" s="30"/>
      <c r="KQR37" s="30"/>
      <c r="KQS37" s="30"/>
      <c r="KQT37" s="30"/>
      <c r="KQU37" s="30"/>
      <c r="KQV37" s="30"/>
      <c r="KQW37" s="30"/>
      <c r="KQX37" s="30"/>
      <c r="KQY37" s="30"/>
      <c r="KQZ37" s="30"/>
      <c r="KRA37" s="30"/>
      <c r="KRB37" s="30"/>
      <c r="KRC37" s="30"/>
      <c r="KRD37" s="30"/>
      <c r="KRE37" s="30"/>
      <c r="KRF37" s="30"/>
      <c r="KRG37" s="30"/>
      <c r="KRH37" s="30"/>
      <c r="KRI37" s="30"/>
      <c r="KRJ37" s="30"/>
      <c r="KRK37" s="30"/>
      <c r="KRL37" s="30"/>
      <c r="KRM37" s="30"/>
      <c r="KRN37" s="30"/>
      <c r="KRO37" s="30"/>
      <c r="KRP37" s="30"/>
      <c r="KRQ37" s="30"/>
      <c r="KRR37" s="30"/>
      <c r="KRS37" s="30"/>
      <c r="KRT37" s="30"/>
      <c r="KRU37" s="30"/>
      <c r="KRV37" s="30"/>
      <c r="KRW37" s="30"/>
      <c r="KRX37" s="30"/>
      <c r="KRY37" s="30"/>
      <c r="KRZ37" s="30"/>
      <c r="KSA37" s="30"/>
      <c r="KSB37" s="30"/>
      <c r="KSC37" s="30"/>
      <c r="KSD37" s="30"/>
      <c r="KSE37" s="30"/>
      <c r="KSF37" s="30"/>
      <c r="KSG37" s="30"/>
      <c r="KSH37" s="30"/>
      <c r="KSI37" s="30"/>
      <c r="KSJ37" s="30"/>
      <c r="KSK37" s="30"/>
      <c r="KSL37" s="30"/>
      <c r="KSM37" s="30"/>
      <c r="KSN37" s="30"/>
      <c r="KSO37" s="30"/>
      <c r="KSP37" s="30"/>
      <c r="KSQ37" s="30"/>
      <c r="KSR37" s="30"/>
      <c r="KSS37" s="30"/>
      <c r="KST37" s="30"/>
      <c r="KSU37" s="30"/>
      <c r="KSV37" s="30"/>
      <c r="KSW37" s="30"/>
      <c r="KSX37" s="30"/>
      <c r="KSY37" s="30"/>
      <c r="KSZ37" s="30"/>
      <c r="KTA37" s="30"/>
      <c r="KTB37" s="30"/>
      <c r="KTC37" s="30"/>
      <c r="KTD37" s="30"/>
      <c r="KTE37" s="30"/>
      <c r="KTF37" s="30"/>
      <c r="KTG37" s="30"/>
      <c r="KTH37" s="30"/>
      <c r="KTI37" s="30"/>
      <c r="KTJ37" s="30"/>
      <c r="KTK37" s="30"/>
      <c r="KTL37" s="30"/>
      <c r="KTM37" s="30"/>
      <c r="KTN37" s="30"/>
      <c r="KTO37" s="30"/>
      <c r="KTP37" s="30"/>
      <c r="KTQ37" s="30"/>
      <c r="KTR37" s="30"/>
      <c r="KTS37" s="30"/>
      <c r="KTT37" s="30"/>
      <c r="KTU37" s="30"/>
      <c r="KTV37" s="30"/>
      <c r="KTW37" s="30"/>
      <c r="KTX37" s="30"/>
      <c r="KTY37" s="30"/>
      <c r="KTZ37" s="30"/>
      <c r="KUA37" s="30"/>
      <c r="KUB37" s="30"/>
      <c r="KUC37" s="30"/>
      <c r="KUD37" s="30"/>
      <c r="KUE37" s="30"/>
      <c r="KUF37" s="30"/>
      <c r="KUG37" s="30"/>
      <c r="KUH37" s="30"/>
      <c r="KUI37" s="30"/>
      <c r="KUJ37" s="30"/>
      <c r="KUK37" s="30"/>
      <c r="KUL37" s="30"/>
      <c r="KUM37" s="30"/>
      <c r="KUN37" s="30"/>
      <c r="KUO37" s="30"/>
      <c r="KUP37" s="30"/>
      <c r="KUQ37" s="30"/>
      <c r="KUR37" s="30"/>
      <c r="KUS37" s="30"/>
      <c r="KUT37" s="30"/>
      <c r="KUU37" s="30"/>
      <c r="KUV37" s="30"/>
      <c r="KUW37" s="30"/>
      <c r="KUX37" s="30"/>
      <c r="KUY37" s="30"/>
      <c r="KUZ37" s="30"/>
      <c r="KVA37" s="30"/>
      <c r="KVB37" s="30"/>
      <c r="KVC37" s="30"/>
      <c r="KVD37" s="30"/>
      <c r="KVE37" s="30"/>
      <c r="KVF37" s="30"/>
      <c r="KVG37" s="30"/>
      <c r="KVH37" s="30"/>
      <c r="KVI37" s="30"/>
      <c r="KVJ37" s="30"/>
      <c r="KVK37" s="30"/>
      <c r="KVL37" s="30"/>
      <c r="KVM37" s="30"/>
      <c r="KVN37" s="30"/>
      <c r="KVO37" s="30"/>
      <c r="KVP37" s="30"/>
      <c r="KVQ37" s="30"/>
      <c r="KVR37" s="30"/>
      <c r="KVS37" s="30"/>
      <c r="KVT37" s="30"/>
      <c r="KVU37" s="30"/>
      <c r="KVV37" s="30"/>
      <c r="KVW37" s="30"/>
      <c r="KVX37" s="30"/>
      <c r="KVY37" s="30"/>
      <c r="KVZ37" s="30"/>
      <c r="KWA37" s="30"/>
      <c r="KWB37" s="30"/>
      <c r="KWC37" s="30"/>
      <c r="KWD37" s="30"/>
      <c r="KWE37" s="30"/>
      <c r="KWF37" s="30"/>
      <c r="KWG37" s="30"/>
      <c r="KWH37" s="30"/>
      <c r="KWI37" s="30"/>
      <c r="KWJ37" s="30"/>
      <c r="KWK37" s="30"/>
      <c r="KWL37" s="30"/>
      <c r="KWM37" s="30"/>
      <c r="KWN37" s="30"/>
      <c r="KWO37" s="30"/>
      <c r="KWP37" s="30"/>
      <c r="KWQ37" s="30"/>
      <c r="KWR37" s="30"/>
      <c r="KWS37" s="30"/>
      <c r="KWT37" s="30"/>
      <c r="KWU37" s="30"/>
      <c r="KWV37" s="30"/>
      <c r="KWW37" s="30"/>
      <c r="KWX37" s="30"/>
      <c r="KWY37" s="30"/>
      <c r="KWZ37" s="30"/>
      <c r="KXA37" s="30"/>
      <c r="KXB37" s="30"/>
      <c r="KXC37" s="30"/>
      <c r="KXD37" s="30"/>
      <c r="KXE37" s="30"/>
      <c r="KXF37" s="30"/>
      <c r="KXG37" s="30"/>
      <c r="KXH37" s="30"/>
      <c r="KXI37" s="30"/>
      <c r="KXJ37" s="30"/>
      <c r="KXK37" s="30"/>
      <c r="KXL37" s="30"/>
      <c r="KXM37" s="30"/>
      <c r="KXN37" s="30"/>
      <c r="KXO37" s="30"/>
      <c r="KXP37" s="30"/>
      <c r="KXQ37" s="30"/>
      <c r="KXR37" s="30"/>
      <c r="KXS37" s="30"/>
      <c r="KXT37" s="30"/>
      <c r="KXU37" s="30"/>
      <c r="KXV37" s="30"/>
      <c r="KXW37" s="30"/>
      <c r="KXX37" s="30"/>
      <c r="KXY37" s="30"/>
      <c r="KXZ37" s="30"/>
      <c r="KYA37" s="30"/>
      <c r="KYB37" s="30"/>
      <c r="KYC37" s="30"/>
      <c r="KYD37" s="30"/>
      <c r="KYE37" s="30"/>
      <c r="KYF37" s="30"/>
      <c r="KYG37" s="30"/>
      <c r="KYH37" s="30"/>
      <c r="KYI37" s="30"/>
      <c r="KYJ37" s="30"/>
      <c r="KYK37" s="30"/>
      <c r="KYL37" s="30"/>
      <c r="KYM37" s="30"/>
      <c r="KYN37" s="30"/>
      <c r="KYO37" s="30"/>
      <c r="KYP37" s="30"/>
      <c r="KYQ37" s="30"/>
      <c r="KYR37" s="30"/>
      <c r="KYS37" s="30"/>
      <c r="KYT37" s="30"/>
      <c r="KYU37" s="30"/>
      <c r="KYV37" s="30"/>
      <c r="KYW37" s="30"/>
      <c r="KYX37" s="30"/>
      <c r="KYY37" s="30"/>
      <c r="KYZ37" s="30"/>
      <c r="KZA37" s="30"/>
      <c r="KZB37" s="30"/>
      <c r="KZC37" s="30"/>
      <c r="KZD37" s="30"/>
      <c r="KZE37" s="30"/>
      <c r="KZF37" s="30"/>
      <c r="KZG37" s="30"/>
      <c r="KZH37" s="30"/>
      <c r="KZI37" s="30"/>
      <c r="KZJ37" s="30"/>
      <c r="KZK37" s="30"/>
      <c r="KZL37" s="30"/>
      <c r="KZM37" s="30"/>
      <c r="KZN37" s="30"/>
      <c r="KZO37" s="30"/>
      <c r="KZP37" s="30"/>
      <c r="KZQ37" s="30"/>
      <c r="KZR37" s="30"/>
      <c r="KZS37" s="30"/>
      <c r="KZT37" s="30"/>
      <c r="KZU37" s="30"/>
      <c r="KZV37" s="30"/>
      <c r="KZW37" s="30"/>
      <c r="KZX37" s="30"/>
      <c r="KZY37" s="30"/>
      <c r="KZZ37" s="30"/>
      <c r="LAA37" s="30"/>
      <c r="LAB37" s="30"/>
      <c r="LAC37" s="30"/>
      <c r="LAD37" s="30"/>
      <c r="LAE37" s="30"/>
      <c r="LAF37" s="30"/>
      <c r="LAG37" s="30"/>
      <c r="LAH37" s="30"/>
      <c r="LAI37" s="30"/>
      <c r="LAJ37" s="30"/>
      <c r="LAK37" s="30"/>
      <c r="LAL37" s="30"/>
      <c r="LAM37" s="30"/>
      <c r="LAN37" s="30"/>
      <c r="LAO37" s="30"/>
      <c r="LAP37" s="30"/>
      <c r="LAQ37" s="30"/>
      <c r="LAR37" s="30"/>
      <c r="LAS37" s="30"/>
      <c r="LAT37" s="30"/>
      <c r="LAU37" s="30"/>
      <c r="LAV37" s="30"/>
      <c r="LAW37" s="30"/>
      <c r="LAX37" s="30"/>
      <c r="LAY37" s="30"/>
      <c r="LAZ37" s="30"/>
      <c r="LBA37" s="30"/>
      <c r="LBB37" s="30"/>
      <c r="LBC37" s="30"/>
      <c r="LBD37" s="30"/>
      <c r="LBE37" s="30"/>
      <c r="LBF37" s="30"/>
      <c r="LBG37" s="30"/>
      <c r="LBH37" s="30"/>
      <c r="LBI37" s="30"/>
      <c r="LBJ37" s="30"/>
      <c r="LBK37" s="30"/>
      <c r="LBL37" s="30"/>
      <c r="LBM37" s="30"/>
      <c r="LBN37" s="30"/>
      <c r="LBO37" s="30"/>
      <c r="LBP37" s="30"/>
      <c r="LBQ37" s="30"/>
      <c r="LBR37" s="30"/>
      <c r="LBS37" s="30"/>
      <c r="LBT37" s="30"/>
      <c r="LBU37" s="30"/>
      <c r="LBV37" s="30"/>
      <c r="LBW37" s="30"/>
      <c r="LBX37" s="30"/>
      <c r="LBY37" s="30"/>
      <c r="LBZ37" s="30"/>
      <c r="LCA37" s="30"/>
      <c r="LCB37" s="30"/>
      <c r="LCC37" s="30"/>
      <c r="LCD37" s="30"/>
      <c r="LCE37" s="30"/>
      <c r="LCF37" s="30"/>
      <c r="LCG37" s="30"/>
      <c r="LCH37" s="30"/>
      <c r="LCI37" s="30"/>
      <c r="LCJ37" s="30"/>
      <c r="LCK37" s="30"/>
      <c r="LCL37" s="30"/>
      <c r="LCM37" s="30"/>
      <c r="LCN37" s="30"/>
      <c r="LCO37" s="30"/>
      <c r="LCP37" s="30"/>
      <c r="LCQ37" s="30"/>
      <c r="LCR37" s="30"/>
      <c r="LCS37" s="30"/>
      <c r="LCT37" s="30"/>
      <c r="LCU37" s="30"/>
      <c r="LCV37" s="30"/>
      <c r="LCW37" s="30"/>
      <c r="LCX37" s="30"/>
      <c r="LCY37" s="30"/>
      <c r="LCZ37" s="30"/>
      <c r="LDA37" s="30"/>
      <c r="LDB37" s="30"/>
      <c r="LDC37" s="30"/>
      <c r="LDD37" s="30"/>
      <c r="LDE37" s="30"/>
      <c r="LDF37" s="30"/>
      <c r="LDG37" s="30"/>
      <c r="LDH37" s="30"/>
      <c r="LDI37" s="30"/>
      <c r="LDJ37" s="30"/>
      <c r="LDK37" s="30"/>
      <c r="LDL37" s="30"/>
      <c r="LDM37" s="30"/>
      <c r="LDN37" s="30"/>
      <c r="LDO37" s="30"/>
      <c r="LDP37" s="30"/>
      <c r="LDQ37" s="30"/>
      <c r="LDR37" s="30"/>
      <c r="LDS37" s="30"/>
      <c r="LDT37" s="30"/>
      <c r="LDU37" s="30"/>
      <c r="LDV37" s="30"/>
      <c r="LDW37" s="30"/>
      <c r="LDX37" s="30"/>
      <c r="LDY37" s="30"/>
      <c r="LDZ37" s="30"/>
      <c r="LEA37" s="30"/>
      <c r="LEB37" s="30"/>
      <c r="LEC37" s="30"/>
      <c r="LED37" s="30"/>
      <c r="LEE37" s="30"/>
      <c r="LEF37" s="30"/>
      <c r="LEG37" s="30"/>
      <c r="LEH37" s="30"/>
      <c r="LEI37" s="30"/>
      <c r="LEJ37" s="30"/>
      <c r="LEK37" s="30"/>
      <c r="LEL37" s="30"/>
      <c r="LEM37" s="30"/>
      <c r="LEN37" s="30"/>
      <c r="LEO37" s="30"/>
      <c r="LEP37" s="30"/>
      <c r="LEQ37" s="30"/>
      <c r="LER37" s="30"/>
      <c r="LES37" s="30"/>
      <c r="LET37" s="30"/>
      <c r="LEU37" s="30"/>
      <c r="LEV37" s="30"/>
      <c r="LEW37" s="30"/>
      <c r="LEX37" s="30"/>
      <c r="LEY37" s="30"/>
      <c r="LEZ37" s="30"/>
      <c r="LFA37" s="30"/>
      <c r="LFB37" s="30"/>
      <c r="LFC37" s="30"/>
      <c r="LFD37" s="30"/>
      <c r="LFE37" s="30"/>
      <c r="LFF37" s="30"/>
      <c r="LFG37" s="30"/>
      <c r="LFH37" s="30"/>
      <c r="LFI37" s="30"/>
      <c r="LFJ37" s="30"/>
      <c r="LFK37" s="30"/>
      <c r="LFL37" s="30"/>
      <c r="LFM37" s="30"/>
      <c r="LFN37" s="30"/>
      <c r="LFO37" s="30"/>
      <c r="LFP37" s="30"/>
      <c r="LFQ37" s="30"/>
      <c r="LFR37" s="30"/>
      <c r="LFS37" s="30"/>
      <c r="LFT37" s="30"/>
      <c r="LFU37" s="30"/>
      <c r="LFV37" s="30"/>
      <c r="LFW37" s="30"/>
      <c r="LFX37" s="30"/>
      <c r="LFY37" s="30"/>
      <c r="LFZ37" s="30"/>
      <c r="LGA37" s="30"/>
      <c r="LGB37" s="30"/>
      <c r="LGC37" s="30"/>
      <c r="LGD37" s="30"/>
      <c r="LGE37" s="30"/>
      <c r="LGF37" s="30"/>
      <c r="LGG37" s="30"/>
      <c r="LGH37" s="30"/>
      <c r="LGI37" s="30"/>
      <c r="LGJ37" s="30"/>
      <c r="LGK37" s="30"/>
      <c r="LGL37" s="30"/>
      <c r="LGM37" s="30"/>
      <c r="LGN37" s="30"/>
      <c r="LGO37" s="30"/>
      <c r="LGP37" s="30"/>
      <c r="LGQ37" s="30"/>
      <c r="LGR37" s="30"/>
      <c r="LGS37" s="30"/>
      <c r="LGT37" s="30"/>
      <c r="LGU37" s="30"/>
      <c r="LGV37" s="30"/>
      <c r="LGW37" s="30"/>
      <c r="LGX37" s="30"/>
      <c r="LGY37" s="30"/>
      <c r="LGZ37" s="30"/>
      <c r="LHA37" s="30"/>
      <c r="LHB37" s="30"/>
      <c r="LHC37" s="30"/>
      <c r="LHD37" s="30"/>
      <c r="LHE37" s="30"/>
      <c r="LHF37" s="30"/>
      <c r="LHG37" s="30"/>
      <c r="LHH37" s="30"/>
      <c r="LHI37" s="30"/>
      <c r="LHJ37" s="30"/>
      <c r="LHK37" s="30"/>
      <c r="LHL37" s="30"/>
      <c r="LHM37" s="30"/>
      <c r="LHN37" s="30"/>
      <c r="LHO37" s="30"/>
      <c r="LHP37" s="30"/>
      <c r="LHQ37" s="30"/>
      <c r="LHR37" s="30"/>
      <c r="LHS37" s="30"/>
      <c r="LHT37" s="30"/>
      <c r="LHU37" s="30"/>
      <c r="LHV37" s="30"/>
      <c r="LHW37" s="30"/>
      <c r="LHX37" s="30"/>
      <c r="LHY37" s="30"/>
      <c r="LHZ37" s="30"/>
      <c r="LIA37" s="30"/>
      <c r="LIB37" s="30"/>
      <c r="LIC37" s="30"/>
      <c r="LID37" s="30"/>
      <c r="LIE37" s="30"/>
      <c r="LIF37" s="30"/>
      <c r="LIG37" s="30"/>
      <c r="LIH37" s="30"/>
      <c r="LII37" s="30"/>
      <c r="LIJ37" s="30"/>
      <c r="LIK37" s="30"/>
      <c r="LIL37" s="30"/>
      <c r="LIM37" s="30"/>
      <c r="LIN37" s="30"/>
      <c r="LIO37" s="30"/>
      <c r="LIP37" s="30"/>
      <c r="LIQ37" s="30"/>
      <c r="LIR37" s="30"/>
      <c r="LIS37" s="30"/>
      <c r="LIT37" s="30"/>
      <c r="LIU37" s="30"/>
      <c r="LIV37" s="30"/>
      <c r="LIW37" s="30"/>
      <c r="LIX37" s="30"/>
      <c r="LIY37" s="30"/>
      <c r="LIZ37" s="30"/>
      <c r="LJA37" s="30"/>
      <c r="LJB37" s="30"/>
      <c r="LJC37" s="30"/>
      <c r="LJD37" s="30"/>
      <c r="LJE37" s="30"/>
      <c r="LJF37" s="30"/>
      <c r="LJG37" s="30"/>
      <c r="LJH37" s="30"/>
      <c r="LJI37" s="30"/>
      <c r="LJJ37" s="30"/>
      <c r="LJK37" s="30"/>
      <c r="LJL37" s="30"/>
      <c r="LJM37" s="30"/>
      <c r="LJN37" s="30"/>
      <c r="LJO37" s="30"/>
      <c r="LJP37" s="30"/>
      <c r="LJQ37" s="30"/>
      <c r="LJR37" s="30"/>
      <c r="LJS37" s="30"/>
      <c r="LJT37" s="30"/>
      <c r="LJU37" s="30"/>
      <c r="LJV37" s="30"/>
      <c r="LJW37" s="30"/>
      <c r="LJX37" s="30"/>
      <c r="LJY37" s="30"/>
      <c r="LJZ37" s="30"/>
      <c r="LKA37" s="30"/>
      <c r="LKB37" s="30"/>
      <c r="LKC37" s="30"/>
      <c r="LKD37" s="30"/>
      <c r="LKE37" s="30"/>
      <c r="LKF37" s="30"/>
      <c r="LKG37" s="30"/>
      <c r="LKH37" s="30"/>
      <c r="LKI37" s="30"/>
      <c r="LKJ37" s="30"/>
      <c r="LKK37" s="30"/>
      <c r="LKL37" s="30"/>
      <c r="LKM37" s="30"/>
      <c r="LKN37" s="30"/>
      <c r="LKO37" s="30"/>
      <c r="LKP37" s="30"/>
      <c r="LKQ37" s="30"/>
      <c r="LKR37" s="30"/>
      <c r="LKS37" s="30"/>
      <c r="LKT37" s="30"/>
      <c r="LKU37" s="30"/>
      <c r="LKV37" s="30"/>
      <c r="LKW37" s="30"/>
      <c r="LKX37" s="30"/>
      <c r="LKY37" s="30"/>
      <c r="LKZ37" s="30"/>
      <c r="LLA37" s="30"/>
      <c r="LLB37" s="30"/>
      <c r="LLC37" s="30"/>
      <c r="LLD37" s="30"/>
      <c r="LLE37" s="30"/>
      <c r="LLF37" s="30"/>
      <c r="LLG37" s="30"/>
      <c r="LLH37" s="30"/>
      <c r="LLI37" s="30"/>
      <c r="LLJ37" s="30"/>
      <c r="LLK37" s="30"/>
      <c r="LLL37" s="30"/>
      <c r="LLM37" s="30"/>
      <c r="LLN37" s="30"/>
      <c r="LLO37" s="30"/>
      <c r="LLP37" s="30"/>
      <c r="LLQ37" s="30"/>
      <c r="LLR37" s="30"/>
      <c r="LLS37" s="30"/>
      <c r="LLT37" s="30"/>
      <c r="LLU37" s="30"/>
      <c r="LLV37" s="30"/>
      <c r="LLW37" s="30"/>
      <c r="LLX37" s="30"/>
      <c r="LLY37" s="30"/>
      <c r="LLZ37" s="30"/>
      <c r="LMA37" s="30"/>
      <c r="LMB37" s="30"/>
      <c r="LMC37" s="30"/>
      <c r="LMD37" s="30"/>
      <c r="LME37" s="30"/>
      <c r="LMF37" s="30"/>
      <c r="LMG37" s="30"/>
      <c r="LMH37" s="30"/>
      <c r="LMI37" s="30"/>
      <c r="LMJ37" s="30"/>
      <c r="LMK37" s="30"/>
      <c r="LML37" s="30"/>
      <c r="LMM37" s="30"/>
      <c r="LMN37" s="30"/>
      <c r="LMO37" s="30"/>
      <c r="LMP37" s="30"/>
      <c r="LMQ37" s="30"/>
      <c r="LMR37" s="30"/>
      <c r="LMS37" s="30"/>
      <c r="LMT37" s="30"/>
      <c r="LMU37" s="30"/>
      <c r="LMV37" s="30"/>
      <c r="LMW37" s="30"/>
      <c r="LMX37" s="30"/>
      <c r="LMY37" s="30"/>
      <c r="LMZ37" s="30"/>
      <c r="LNA37" s="30"/>
      <c r="LNB37" s="30"/>
      <c r="LNC37" s="30"/>
      <c r="LND37" s="30"/>
      <c r="LNE37" s="30"/>
      <c r="LNF37" s="30"/>
      <c r="LNG37" s="30"/>
      <c r="LNH37" s="30"/>
      <c r="LNI37" s="30"/>
      <c r="LNJ37" s="30"/>
      <c r="LNK37" s="30"/>
      <c r="LNL37" s="30"/>
      <c r="LNM37" s="30"/>
      <c r="LNN37" s="30"/>
      <c r="LNO37" s="30"/>
      <c r="LNP37" s="30"/>
      <c r="LNQ37" s="30"/>
      <c r="LNR37" s="30"/>
      <c r="LNS37" s="30"/>
      <c r="LNT37" s="30"/>
      <c r="LNU37" s="30"/>
      <c r="LNV37" s="30"/>
      <c r="LNW37" s="30"/>
      <c r="LNX37" s="30"/>
      <c r="LNY37" s="30"/>
      <c r="LNZ37" s="30"/>
      <c r="LOA37" s="30"/>
      <c r="LOB37" s="30"/>
      <c r="LOC37" s="30"/>
      <c r="LOD37" s="30"/>
      <c r="LOE37" s="30"/>
      <c r="LOF37" s="30"/>
      <c r="LOG37" s="30"/>
      <c r="LOH37" s="30"/>
      <c r="LOI37" s="30"/>
      <c r="LOJ37" s="30"/>
      <c r="LOK37" s="30"/>
      <c r="LOL37" s="30"/>
      <c r="LOM37" s="30"/>
      <c r="LON37" s="30"/>
      <c r="LOO37" s="30"/>
      <c r="LOP37" s="30"/>
      <c r="LOQ37" s="30"/>
      <c r="LOR37" s="30"/>
      <c r="LOS37" s="30"/>
      <c r="LOT37" s="30"/>
      <c r="LOU37" s="30"/>
      <c r="LOV37" s="30"/>
      <c r="LOW37" s="30"/>
      <c r="LOX37" s="30"/>
      <c r="LOY37" s="30"/>
      <c r="LOZ37" s="30"/>
      <c r="LPA37" s="30"/>
      <c r="LPB37" s="30"/>
      <c r="LPC37" s="30"/>
      <c r="LPD37" s="30"/>
      <c r="LPE37" s="30"/>
      <c r="LPF37" s="30"/>
      <c r="LPG37" s="30"/>
      <c r="LPH37" s="30"/>
      <c r="LPI37" s="30"/>
      <c r="LPJ37" s="30"/>
      <c r="LPK37" s="30"/>
      <c r="LPL37" s="30"/>
      <c r="LPM37" s="30"/>
      <c r="LPN37" s="30"/>
      <c r="LPO37" s="30"/>
      <c r="LPP37" s="30"/>
      <c r="LPQ37" s="30"/>
      <c r="LPR37" s="30"/>
      <c r="LPS37" s="30"/>
      <c r="LPT37" s="30"/>
      <c r="LPU37" s="30"/>
      <c r="LPV37" s="30"/>
      <c r="LPW37" s="30"/>
      <c r="LPX37" s="30"/>
      <c r="LPY37" s="30"/>
      <c r="LPZ37" s="30"/>
      <c r="LQA37" s="30"/>
      <c r="LQB37" s="30"/>
      <c r="LQC37" s="30"/>
      <c r="LQD37" s="30"/>
      <c r="LQE37" s="30"/>
      <c r="LQF37" s="30"/>
      <c r="LQG37" s="30"/>
      <c r="LQH37" s="30"/>
      <c r="LQI37" s="30"/>
      <c r="LQJ37" s="30"/>
      <c r="LQK37" s="30"/>
      <c r="LQL37" s="30"/>
      <c r="LQM37" s="30"/>
      <c r="LQN37" s="30"/>
      <c r="LQO37" s="30"/>
      <c r="LQP37" s="30"/>
      <c r="LQQ37" s="30"/>
      <c r="LQR37" s="30"/>
      <c r="LQS37" s="30"/>
      <c r="LQT37" s="30"/>
      <c r="LQU37" s="30"/>
      <c r="LQV37" s="30"/>
      <c r="LQW37" s="30"/>
      <c r="LQX37" s="30"/>
      <c r="LQY37" s="30"/>
      <c r="LQZ37" s="30"/>
      <c r="LRA37" s="30"/>
      <c r="LRB37" s="30"/>
      <c r="LRC37" s="30"/>
      <c r="LRD37" s="30"/>
      <c r="LRE37" s="30"/>
      <c r="LRF37" s="30"/>
      <c r="LRG37" s="30"/>
      <c r="LRH37" s="30"/>
      <c r="LRI37" s="30"/>
      <c r="LRJ37" s="30"/>
      <c r="LRK37" s="30"/>
      <c r="LRL37" s="30"/>
      <c r="LRM37" s="30"/>
      <c r="LRN37" s="30"/>
      <c r="LRO37" s="30"/>
      <c r="LRP37" s="30"/>
      <c r="LRQ37" s="30"/>
      <c r="LRR37" s="30"/>
      <c r="LRS37" s="30"/>
      <c r="LRT37" s="30"/>
      <c r="LRU37" s="30"/>
      <c r="LRV37" s="30"/>
      <c r="LRW37" s="30"/>
      <c r="LRX37" s="30"/>
      <c r="LRY37" s="30"/>
      <c r="LRZ37" s="30"/>
      <c r="LSA37" s="30"/>
      <c r="LSB37" s="30"/>
      <c r="LSC37" s="30"/>
      <c r="LSD37" s="30"/>
      <c r="LSE37" s="30"/>
      <c r="LSF37" s="30"/>
      <c r="LSG37" s="30"/>
      <c r="LSH37" s="30"/>
      <c r="LSI37" s="30"/>
      <c r="LSJ37" s="30"/>
      <c r="LSK37" s="30"/>
      <c r="LSL37" s="30"/>
      <c r="LSM37" s="30"/>
      <c r="LSN37" s="30"/>
      <c r="LSO37" s="30"/>
      <c r="LSP37" s="30"/>
      <c r="LSQ37" s="30"/>
      <c r="LSR37" s="30"/>
      <c r="LSS37" s="30"/>
      <c r="LST37" s="30"/>
      <c r="LSU37" s="30"/>
      <c r="LSV37" s="30"/>
      <c r="LSW37" s="30"/>
      <c r="LSX37" s="30"/>
      <c r="LSY37" s="30"/>
      <c r="LSZ37" s="30"/>
      <c r="LTA37" s="30"/>
      <c r="LTB37" s="30"/>
      <c r="LTC37" s="30"/>
      <c r="LTD37" s="30"/>
      <c r="LTE37" s="30"/>
      <c r="LTF37" s="30"/>
      <c r="LTG37" s="30"/>
      <c r="LTH37" s="30"/>
      <c r="LTI37" s="30"/>
      <c r="LTJ37" s="30"/>
      <c r="LTK37" s="30"/>
      <c r="LTL37" s="30"/>
      <c r="LTM37" s="30"/>
      <c r="LTN37" s="30"/>
      <c r="LTO37" s="30"/>
      <c r="LTP37" s="30"/>
      <c r="LTQ37" s="30"/>
      <c r="LTR37" s="30"/>
      <c r="LTS37" s="30"/>
      <c r="LTT37" s="30"/>
      <c r="LTU37" s="30"/>
      <c r="LTV37" s="30"/>
      <c r="LTW37" s="30"/>
      <c r="LTX37" s="30"/>
      <c r="LTY37" s="30"/>
      <c r="LTZ37" s="30"/>
      <c r="LUA37" s="30"/>
      <c r="LUB37" s="30"/>
      <c r="LUC37" s="30"/>
      <c r="LUD37" s="30"/>
      <c r="LUE37" s="30"/>
      <c r="LUF37" s="30"/>
      <c r="LUG37" s="30"/>
      <c r="LUH37" s="30"/>
      <c r="LUI37" s="30"/>
      <c r="LUJ37" s="30"/>
      <c r="LUK37" s="30"/>
      <c r="LUL37" s="30"/>
      <c r="LUM37" s="30"/>
      <c r="LUN37" s="30"/>
      <c r="LUO37" s="30"/>
      <c r="LUP37" s="30"/>
      <c r="LUQ37" s="30"/>
      <c r="LUR37" s="30"/>
      <c r="LUS37" s="30"/>
      <c r="LUT37" s="30"/>
      <c r="LUU37" s="30"/>
      <c r="LUV37" s="30"/>
      <c r="LUW37" s="30"/>
      <c r="LUX37" s="30"/>
      <c r="LUY37" s="30"/>
      <c r="LUZ37" s="30"/>
      <c r="LVA37" s="30"/>
      <c r="LVB37" s="30"/>
      <c r="LVC37" s="30"/>
      <c r="LVD37" s="30"/>
      <c r="LVE37" s="30"/>
      <c r="LVF37" s="30"/>
      <c r="LVG37" s="30"/>
      <c r="LVH37" s="30"/>
      <c r="LVI37" s="30"/>
      <c r="LVJ37" s="30"/>
      <c r="LVK37" s="30"/>
      <c r="LVL37" s="30"/>
      <c r="LVM37" s="30"/>
      <c r="LVN37" s="30"/>
      <c r="LVO37" s="30"/>
      <c r="LVP37" s="30"/>
      <c r="LVQ37" s="30"/>
      <c r="LVR37" s="30"/>
      <c r="LVS37" s="30"/>
      <c r="LVT37" s="30"/>
      <c r="LVU37" s="30"/>
      <c r="LVV37" s="30"/>
      <c r="LVW37" s="30"/>
      <c r="LVX37" s="30"/>
      <c r="LVY37" s="30"/>
      <c r="LVZ37" s="30"/>
      <c r="LWA37" s="30"/>
      <c r="LWB37" s="30"/>
      <c r="LWC37" s="30"/>
      <c r="LWD37" s="30"/>
      <c r="LWE37" s="30"/>
      <c r="LWF37" s="30"/>
      <c r="LWG37" s="30"/>
      <c r="LWH37" s="30"/>
      <c r="LWI37" s="30"/>
      <c r="LWJ37" s="30"/>
      <c r="LWK37" s="30"/>
      <c r="LWL37" s="30"/>
      <c r="LWM37" s="30"/>
      <c r="LWN37" s="30"/>
      <c r="LWO37" s="30"/>
      <c r="LWP37" s="30"/>
      <c r="LWQ37" s="30"/>
      <c r="LWR37" s="30"/>
      <c r="LWS37" s="30"/>
      <c r="LWT37" s="30"/>
      <c r="LWU37" s="30"/>
      <c r="LWV37" s="30"/>
      <c r="LWW37" s="30"/>
      <c r="LWX37" s="30"/>
      <c r="LWY37" s="30"/>
      <c r="LWZ37" s="30"/>
      <c r="LXA37" s="30"/>
      <c r="LXB37" s="30"/>
      <c r="LXC37" s="30"/>
      <c r="LXD37" s="30"/>
      <c r="LXE37" s="30"/>
      <c r="LXF37" s="30"/>
      <c r="LXG37" s="30"/>
      <c r="LXH37" s="30"/>
      <c r="LXI37" s="30"/>
      <c r="LXJ37" s="30"/>
      <c r="LXK37" s="30"/>
      <c r="LXL37" s="30"/>
      <c r="LXM37" s="30"/>
      <c r="LXN37" s="30"/>
      <c r="LXO37" s="30"/>
      <c r="LXP37" s="30"/>
      <c r="LXQ37" s="30"/>
      <c r="LXR37" s="30"/>
      <c r="LXS37" s="30"/>
      <c r="LXT37" s="30"/>
      <c r="LXU37" s="30"/>
      <c r="LXV37" s="30"/>
      <c r="LXW37" s="30"/>
      <c r="LXX37" s="30"/>
      <c r="LXY37" s="30"/>
      <c r="LXZ37" s="30"/>
      <c r="LYA37" s="30"/>
      <c r="LYB37" s="30"/>
      <c r="LYC37" s="30"/>
      <c r="LYD37" s="30"/>
      <c r="LYE37" s="30"/>
      <c r="LYF37" s="30"/>
      <c r="LYG37" s="30"/>
      <c r="LYH37" s="30"/>
      <c r="LYI37" s="30"/>
      <c r="LYJ37" s="30"/>
      <c r="LYK37" s="30"/>
      <c r="LYL37" s="30"/>
      <c r="LYM37" s="30"/>
      <c r="LYN37" s="30"/>
      <c r="LYO37" s="30"/>
      <c r="LYP37" s="30"/>
      <c r="LYQ37" s="30"/>
      <c r="LYR37" s="30"/>
      <c r="LYS37" s="30"/>
      <c r="LYT37" s="30"/>
      <c r="LYU37" s="30"/>
      <c r="LYV37" s="30"/>
      <c r="LYW37" s="30"/>
      <c r="LYX37" s="30"/>
      <c r="LYY37" s="30"/>
      <c r="LYZ37" s="30"/>
      <c r="LZA37" s="30"/>
      <c r="LZB37" s="30"/>
      <c r="LZC37" s="30"/>
      <c r="LZD37" s="30"/>
      <c r="LZE37" s="30"/>
      <c r="LZF37" s="30"/>
      <c r="LZG37" s="30"/>
      <c r="LZH37" s="30"/>
      <c r="LZI37" s="30"/>
      <c r="LZJ37" s="30"/>
      <c r="LZK37" s="30"/>
      <c r="LZL37" s="30"/>
      <c r="LZM37" s="30"/>
      <c r="LZN37" s="30"/>
      <c r="LZO37" s="30"/>
      <c r="LZP37" s="30"/>
      <c r="LZQ37" s="30"/>
      <c r="LZR37" s="30"/>
      <c r="LZS37" s="30"/>
      <c r="LZT37" s="30"/>
      <c r="LZU37" s="30"/>
      <c r="LZV37" s="30"/>
      <c r="LZW37" s="30"/>
      <c r="LZX37" s="30"/>
      <c r="LZY37" s="30"/>
      <c r="LZZ37" s="30"/>
      <c r="MAA37" s="30"/>
      <c r="MAB37" s="30"/>
      <c r="MAC37" s="30"/>
      <c r="MAD37" s="30"/>
      <c r="MAE37" s="30"/>
      <c r="MAF37" s="30"/>
      <c r="MAG37" s="30"/>
      <c r="MAH37" s="30"/>
      <c r="MAI37" s="30"/>
      <c r="MAJ37" s="30"/>
      <c r="MAK37" s="30"/>
      <c r="MAL37" s="30"/>
      <c r="MAM37" s="30"/>
      <c r="MAN37" s="30"/>
      <c r="MAO37" s="30"/>
      <c r="MAP37" s="30"/>
      <c r="MAQ37" s="30"/>
      <c r="MAR37" s="30"/>
      <c r="MAS37" s="30"/>
      <c r="MAT37" s="30"/>
      <c r="MAU37" s="30"/>
      <c r="MAV37" s="30"/>
      <c r="MAW37" s="30"/>
      <c r="MAX37" s="30"/>
      <c r="MAY37" s="30"/>
      <c r="MAZ37" s="30"/>
      <c r="MBA37" s="30"/>
      <c r="MBB37" s="30"/>
      <c r="MBC37" s="30"/>
      <c r="MBD37" s="30"/>
      <c r="MBE37" s="30"/>
      <c r="MBF37" s="30"/>
      <c r="MBG37" s="30"/>
      <c r="MBH37" s="30"/>
      <c r="MBI37" s="30"/>
      <c r="MBJ37" s="30"/>
      <c r="MBK37" s="30"/>
      <c r="MBL37" s="30"/>
      <c r="MBM37" s="30"/>
      <c r="MBN37" s="30"/>
      <c r="MBO37" s="30"/>
      <c r="MBP37" s="30"/>
      <c r="MBQ37" s="30"/>
      <c r="MBR37" s="30"/>
      <c r="MBS37" s="30"/>
      <c r="MBT37" s="30"/>
      <c r="MBU37" s="30"/>
      <c r="MBV37" s="30"/>
      <c r="MBW37" s="30"/>
      <c r="MBX37" s="30"/>
      <c r="MBY37" s="30"/>
      <c r="MBZ37" s="30"/>
      <c r="MCA37" s="30"/>
      <c r="MCB37" s="30"/>
      <c r="MCC37" s="30"/>
      <c r="MCD37" s="30"/>
      <c r="MCE37" s="30"/>
      <c r="MCF37" s="30"/>
      <c r="MCG37" s="30"/>
      <c r="MCH37" s="30"/>
      <c r="MCI37" s="30"/>
      <c r="MCJ37" s="30"/>
      <c r="MCK37" s="30"/>
      <c r="MCL37" s="30"/>
      <c r="MCM37" s="30"/>
      <c r="MCN37" s="30"/>
      <c r="MCO37" s="30"/>
      <c r="MCP37" s="30"/>
      <c r="MCQ37" s="30"/>
      <c r="MCR37" s="30"/>
      <c r="MCS37" s="30"/>
      <c r="MCT37" s="30"/>
      <c r="MCU37" s="30"/>
      <c r="MCV37" s="30"/>
      <c r="MCW37" s="30"/>
      <c r="MCX37" s="30"/>
      <c r="MCY37" s="30"/>
      <c r="MCZ37" s="30"/>
      <c r="MDA37" s="30"/>
      <c r="MDB37" s="30"/>
      <c r="MDC37" s="30"/>
      <c r="MDD37" s="30"/>
      <c r="MDE37" s="30"/>
      <c r="MDF37" s="30"/>
      <c r="MDG37" s="30"/>
      <c r="MDH37" s="30"/>
      <c r="MDI37" s="30"/>
      <c r="MDJ37" s="30"/>
      <c r="MDK37" s="30"/>
      <c r="MDL37" s="30"/>
      <c r="MDM37" s="30"/>
      <c r="MDN37" s="30"/>
      <c r="MDO37" s="30"/>
      <c r="MDP37" s="30"/>
      <c r="MDQ37" s="30"/>
      <c r="MDR37" s="30"/>
      <c r="MDS37" s="30"/>
      <c r="MDT37" s="30"/>
      <c r="MDU37" s="30"/>
      <c r="MDV37" s="30"/>
      <c r="MDW37" s="30"/>
      <c r="MDX37" s="30"/>
      <c r="MDY37" s="30"/>
      <c r="MDZ37" s="30"/>
      <c r="MEA37" s="30"/>
      <c r="MEB37" s="30"/>
      <c r="MEC37" s="30"/>
      <c r="MED37" s="30"/>
      <c r="MEE37" s="30"/>
      <c r="MEF37" s="30"/>
      <c r="MEG37" s="30"/>
      <c r="MEH37" s="30"/>
      <c r="MEI37" s="30"/>
      <c r="MEJ37" s="30"/>
      <c r="MEK37" s="30"/>
      <c r="MEL37" s="30"/>
      <c r="MEM37" s="30"/>
      <c r="MEN37" s="30"/>
      <c r="MEO37" s="30"/>
      <c r="MEP37" s="30"/>
      <c r="MEQ37" s="30"/>
      <c r="MER37" s="30"/>
      <c r="MES37" s="30"/>
      <c r="MET37" s="30"/>
      <c r="MEU37" s="30"/>
      <c r="MEV37" s="30"/>
      <c r="MEW37" s="30"/>
      <c r="MEX37" s="30"/>
      <c r="MEY37" s="30"/>
      <c r="MEZ37" s="30"/>
      <c r="MFA37" s="30"/>
      <c r="MFB37" s="30"/>
      <c r="MFC37" s="30"/>
      <c r="MFD37" s="30"/>
      <c r="MFE37" s="30"/>
      <c r="MFF37" s="30"/>
      <c r="MFG37" s="30"/>
      <c r="MFH37" s="30"/>
      <c r="MFI37" s="30"/>
      <c r="MFJ37" s="30"/>
      <c r="MFK37" s="30"/>
      <c r="MFL37" s="30"/>
      <c r="MFM37" s="30"/>
      <c r="MFN37" s="30"/>
      <c r="MFO37" s="30"/>
      <c r="MFP37" s="30"/>
      <c r="MFQ37" s="30"/>
      <c r="MFR37" s="30"/>
      <c r="MFS37" s="30"/>
      <c r="MFT37" s="30"/>
      <c r="MFU37" s="30"/>
      <c r="MFV37" s="30"/>
      <c r="MFW37" s="30"/>
      <c r="MFX37" s="30"/>
      <c r="MFY37" s="30"/>
      <c r="MFZ37" s="30"/>
      <c r="MGA37" s="30"/>
      <c r="MGB37" s="30"/>
      <c r="MGC37" s="30"/>
      <c r="MGD37" s="30"/>
      <c r="MGE37" s="30"/>
      <c r="MGF37" s="30"/>
      <c r="MGG37" s="30"/>
      <c r="MGH37" s="30"/>
      <c r="MGI37" s="30"/>
      <c r="MGJ37" s="30"/>
      <c r="MGK37" s="30"/>
      <c r="MGL37" s="30"/>
      <c r="MGM37" s="30"/>
      <c r="MGN37" s="30"/>
      <c r="MGO37" s="30"/>
      <c r="MGP37" s="30"/>
      <c r="MGQ37" s="30"/>
      <c r="MGR37" s="30"/>
      <c r="MGS37" s="30"/>
      <c r="MGT37" s="30"/>
      <c r="MGU37" s="30"/>
      <c r="MGV37" s="30"/>
      <c r="MGW37" s="30"/>
      <c r="MGX37" s="30"/>
      <c r="MGY37" s="30"/>
      <c r="MGZ37" s="30"/>
      <c r="MHA37" s="30"/>
      <c r="MHB37" s="30"/>
      <c r="MHC37" s="30"/>
      <c r="MHD37" s="30"/>
      <c r="MHE37" s="30"/>
      <c r="MHF37" s="30"/>
      <c r="MHG37" s="30"/>
      <c r="MHH37" s="30"/>
      <c r="MHI37" s="30"/>
      <c r="MHJ37" s="30"/>
      <c r="MHK37" s="30"/>
      <c r="MHL37" s="30"/>
      <c r="MHM37" s="30"/>
      <c r="MHN37" s="30"/>
      <c r="MHO37" s="30"/>
      <c r="MHP37" s="30"/>
      <c r="MHQ37" s="30"/>
      <c r="MHR37" s="30"/>
      <c r="MHS37" s="30"/>
      <c r="MHT37" s="30"/>
      <c r="MHU37" s="30"/>
      <c r="MHV37" s="30"/>
      <c r="MHW37" s="30"/>
      <c r="MHX37" s="30"/>
      <c r="MHY37" s="30"/>
      <c r="MHZ37" s="30"/>
      <c r="MIA37" s="30"/>
      <c r="MIB37" s="30"/>
      <c r="MIC37" s="30"/>
      <c r="MID37" s="30"/>
      <c r="MIE37" s="30"/>
      <c r="MIF37" s="30"/>
      <c r="MIG37" s="30"/>
      <c r="MIH37" s="30"/>
      <c r="MII37" s="30"/>
      <c r="MIJ37" s="30"/>
      <c r="MIK37" s="30"/>
      <c r="MIL37" s="30"/>
      <c r="MIM37" s="30"/>
      <c r="MIN37" s="30"/>
      <c r="MIO37" s="30"/>
      <c r="MIP37" s="30"/>
      <c r="MIQ37" s="30"/>
      <c r="MIR37" s="30"/>
      <c r="MIS37" s="30"/>
      <c r="MIT37" s="30"/>
      <c r="MIU37" s="30"/>
      <c r="MIV37" s="30"/>
      <c r="MIW37" s="30"/>
      <c r="MIX37" s="30"/>
      <c r="MIY37" s="30"/>
      <c r="MIZ37" s="30"/>
      <c r="MJA37" s="30"/>
      <c r="MJB37" s="30"/>
      <c r="MJC37" s="30"/>
      <c r="MJD37" s="30"/>
      <c r="MJE37" s="30"/>
      <c r="MJF37" s="30"/>
      <c r="MJG37" s="30"/>
      <c r="MJH37" s="30"/>
      <c r="MJI37" s="30"/>
      <c r="MJJ37" s="30"/>
      <c r="MJK37" s="30"/>
      <c r="MJL37" s="30"/>
      <c r="MJM37" s="30"/>
      <c r="MJN37" s="30"/>
      <c r="MJO37" s="30"/>
      <c r="MJP37" s="30"/>
      <c r="MJQ37" s="30"/>
      <c r="MJR37" s="30"/>
      <c r="MJS37" s="30"/>
      <c r="MJT37" s="30"/>
      <c r="MJU37" s="30"/>
      <c r="MJV37" s="30"/>
      <c r="MJW37" s="30"/>
      <c r="MJX37" s="30"/>
      <c r="MJY37" s="30"/>
      <c r="MJZ37" s="30"/>
      <c r="MKA37" s="30"/>
      <c r="MKB37" s="30"/>
      <c r="MKC37" s="30"/>
      <c r="MKD37" s="30"/>
      <c r="MKE37" s="30"/>
      <c r="MKF37" s="30"/>
      <c r="MKG37" s="30"/>
      <c r="MKH37" s="30"/>
      <c r="MKI37" s="30"/>
      <c r="MKJ37" s="30"/>
      <c r="MKK37" s="30"/>
      <c r="MKL37" s="30"/>
      <c r="MKM37" s="30"/>
      <c r="MKN37" s="30"/>
      <c r="MKO37" s="30"/>
      <c r="MKP37" s="30"/>
      <c r="MKQ37" s="30"/>
      <c r="MKR37" s="30"/>
      <c r="MKS37" s="30"/>
      <c r="MKT37" s="30"/>
      <c r="MKU37" s="30"/>
      <c r="MKV37" s="30"/>
      <c r="MKW37" s="30"/>
      <c r="MKX37" s="30"/>
      <c r="MKY37" s="30"/>
      <c r="MKZ37" s="30"/>
      <c r="MLA37" s="30"/>
      <c r="MLB37" s="30"/>
      <c r="MLC37" s="30"/>
      <c r="MLD37" s="30"/>
      <c r="MLE37" s="30"/>
      <c r="MLF37" s="30"/>
      <c r="MLG37" s="30"/>
      <c r="MLH37" s="30"/>
      <c r="MLI37" s="30"/>
      <c r="MLJ37" s="30"/>
      <c r="MLK37" s="30"/>
      <c r="MLL37" s="30"/>
      <c r="MLM37" s="30"/>
      <c r="MLN37" s="30"/>
      <c r="MLO37" s="30"/>
      <c r="MLP37" s="30"/>
      <c r="MLQ37" s="30"/>
      <c r="MLR37" s="30"/>
      <c r="MLS37" s="30"/>
      <c r="MLT37" s="30"/>
      <c r="MLU37" s="30"/>
      <c r="MLV37" s="30"/>
      <c r="MLW37" s="30"/>
      <c r="MLX37" s="30"/>
      <c r="MLY37" s="30"/>
      <c r="MLZ37" s="30"/>
      <c r="MMA37" s="30"/>
      <c r="MMB37" s="30"/>
      <c r="MMC37" s="30"/>
      <c r="MMD37" s="30"/>
      <c r="MME37" s="30"/>
      <c r="MMF37" s="30"/>
      <c r="MMG37" s="30"/>
      <c r="MMH37" s="30"/>
      <c r="MMI37" s="30"/>
      <c r="MMJ37" s="30"/>
      <c r="MMK37" s="30"/>
      <c r="MML37" s="30"/>
      <c r="MMM37" s="30"/>
      <c r="MMN37" s="30"/>
      <c r="MMO37" s="30"/>
      <c r="MMP37" s="30"/>
      <c r="MMQ37" s="30"/>
      <c r="MMR37" s="30"/>
      <c r="MMS37" s="30"/>
      <c r="MMT37" s="30"/>
      <c r="MMU37" s="30"/>
      <c r="MMV37" s="30"/>
      <c r="MMW37" s="30"/>
      <c r="MMX37" s="30"/>
      <c r="MMY37" s="30"/>
      <c r="MMZ37" s="30"/>
      <c r="MNA37" s="30"/>
      <c r="MNB37" s="30"/>
      <c r="MNC37" s="30"/>
      <c r="MND37" s="30"/>
      <c r="MNE37" s="30"/>
      <c r="MNF37" s="30"/>
      <c r="MNG37" s="30"/>
      <c r="MNH37" s="30"/>
      <c r="MNI37" s="30"/>
      <c r="MNJ37" s="30"/>
      <c r="MNK37" s="30"/>
      <c r="MNL37" s="30"/>
      <c r="MNM37" s="30"/>
      <c r="MNN37" s="30"/>
      <c r="MNO37" s="30"/>
      <c r="MNP37" s="30"/>
      <c r="MNQ37" s="30"/>
      <c r="MNR37" s="30"/>
      <c r="MNS37" s="30"/>
      <c r="MNT37" s="30"/>
      <c r="MNU37" s="30"/>
      <c r="MNV37" s="30"/>
      <c r="MNW37" s="30"/>
      <c r="MNX37" s="30"/>
      <c r="MNY37" s="30"/>
      <c r="MNZ37" s="30"/>
      <c r="MOA37" s="30"/>
      <c r="MOB37" s="30"/>
      <c r="MOC37" s="30"/>
      <c r="MOD37" s="30"/>
      <c r="MOE37" s="30"/>
      <c r="MOF37" s="30"/>
      <c r="MOG37" s="30"/>
      <c r="MOH37" s="30"/>
      <c r="MOI37" s="30"/>
      <c r="MOJ37" s="30"/>
      <c r="MOK37" s="30"/>
      <c r="MOL37" s="30"/>
      <c r="MOM37" s="30"/>
      <c r="MON37" s="30"/>
      <c r="MOO37" s="30"/>
      <c r="MOP37" s="30"/>
      <c r="MOQ37" s="30"/>
      <c r="MOR37" s="30"/>
      <c r="MOS37" s="30"/>
      <c r="MOT37" s="30"/>
      <c r="MOU37" s="30"/>
      <c r="MOV37" s="30"/>
      <c r="MOW37" s="30"/>
      <c r="MOX37" s="30"/>
      <c r="MOY37" s="30"/>
      <c r="MOZ37" s="30"/>
      <c r="MPA37" s="30"/>
      <c r="MPB37" s="30"/>
      <c r="MPC37" s="30"/>
      <c r="MPD37" s="30"/>
      <c r="MPE37" s="30"/>
      <c r="MPF37" s="30"/>
      <c r="MPG37" s="30"/>
      <c r="MPH37" s="30"/>
      <c r="MPI37" s="30"/>
      <c r="MPJ37" s="30"/>
      <c r="MPK37" s="30"/>
      <c r="MPL37" s="30"/>
      <c r="MPM37" s="30"/>
      <c r="MPN37" s="30"/>
      <c r="MPO37" s="30"/>
      <c r="MPP37" s="30"/>
      <c r="MPQ37" s="30"/>
      <c r="MPR37" s="30"/>
      <c r="MPS37" s="30"/>
      <c r="MPT37" s="30"/>
      <c r="MPU37" s="30"/>
      <c r="MPV37" s="30"/>
      <c r="MPW37" s="30"/>
      <c r="MPX37" s="30"/>
      <c r="MPY37" s="30"/>
      <c r="MPZ37" s="30"/>
      <c r="MQA37" s="30"/>
      <c r="MQB37" s="30"/>
      <c r="MQC37" s="30"/>
      <c r="MQD37" s="30"/>
      <c r="MQE37" s="30"/>
      <c r="MQF37" s="30"/>
      <c r="MQG37" s="30"/>
      <c r="MQH37" s="30"/>
      <c r="MQI37" s="30"/>
      <c r="MQJ37" s="30"/>
      <c r="MQK37" s="30"/>
      <c r="MQL37" s="30"/>
      <c r="MQM37" s="30"/>
      <c r="MQN37" s="30"/>
      <c r="MQO37" s="30"/>
      <c r="MQP37" s="30"/>
      <c r="MQQ37" s="30"/>
      <c r="MQR37" s="30"/>
      <c r="MQS37" s="30"/>
      <c r="MQT37" s="30"/>
      <c r="MQU37" s="30"/>
      <c r="MQV37" s="30"/>
      <c r="MQW37" s="30"/>
      <c r="MQX37" s="30"/>
      <c r="MQY37" s="30"/>
      <c r="MQZ37" s="30"/>
      <c r="MRA37" s="30"/>
      <c r="MRB37" s="30"/>
      <c r="MRC37" s="30"/>
      <c r="MRD37" s="30"/>
      <c r="MRE37" s="30"/>
      <c r="MRF37" s="30"/>
      <c r="MRG37" s="30"/>
      <c r="MRH37" s="30"/>
      <c r="MRI37" s="30"/>
      <c r="MRJ37" s="30"/>
      <c r="MRK37" s="30"/>
      <c r="MRL37" s="30"/>
      <c r="MRM37" s="30"/>
      <c r="MRN37" s="30"/>
      <c r="MRO37" s="30"/>
      <c r="MRP37" s="30"/>
      <c r="MRQ37" s="30"/>
      <c r="MRR37" s="30"/>
      <c r="MRS37" s="30"/>
      <c r="MRT37" s="30"/>
      <c r="MRU37" s="30"/>
      <c r="MRV37" s="30"/>
      <c r="MRW37" s="30"/>
      <c r="MRX37" s="30"/>
      <c r="MRY37" s="30"/>
      <c r="MRZ37" s="30"/>
      <c r="MSA37" s="30"/>
      <c r="MSB37" s="30"/>
      <c r="MSC37" s="30"/>
      <c r="MSD37" s="30"/>
      <c r="MSE37" s="30"/>
      <c r="MSF37" s="30"/>
      <c r="MSG37" s="30"/>
      <c r="MSH37" s="30"/>
      <c r="MSI37" s="30"/>
      <c r="MSJ37" s="30"/>
      <c r="MSK37" s="30"/>
      <c r="MSL37" s="30"/>
      <c r="MSM37" s="30"/>
      <c r="MSN37" s="30"/>
      <c r="MSO37" s="30"/>
      <c r="MSP37" s="30"/>
      <c r="MSQ37" s="30"/>
      <c r="MSR37" s="30"/>
      <c r="MSS37" s="30"/>
      <c r="MST37" s="30"/>
      <c r="MSU37" s="30"/>
      <c r="MSV37" s="30"/>
      <c r="MSW37" s="30"/>
      <c r="MSX37" s="30"/>
      <c r="MSY37" s="30"/>
      <c r="MSZ37" s="30"/>
      <c r="MTA37" s="30"/>
      <c r="MTB37" s="30"/>
      <c r="MTC37" s="30"/>
      <c r="MTD37" s="30"/>
      <c r="MTE37" s="30"/>
      <c r="MTF37" s="30"/>
      <c r="MTG37" s="30"/>
      <c r="MTH37" s="30"/>
      <c r="MTI37" s="30"/>
      <c r="MTJ37" s="30"/>
      <c r="MTK37" s="30"/>
      <c r="MTL37" s="30"/>
      <c r="MTM37" s="30"/>
      <c r="MTN37" s="30"/>
      <c r="MTO37" s="30"/>
      <c r="MTP37" s="30"/>
      <c r="MTQ37" s="30"/>
      <c r="MTR37" s="30"/>
      <c r="MTS37" s="30"/>
      <c r="MTT37" s="30"/>
      <c r="MTU37" s="30"/>
      <c r="MTV37" s="30"/>
      <c r="MTW37" s="30"/>
      <c r="MTX37" s="30"/>
      <c r="MTY37" s="30"/>
      <c r="MTZ37" s="30"/>
      <c r="MUA37" s="30"/>
      <c r="MUB37" s="30"/>
      <c r="MUC37" s="30"/>
      <c r="MUD37" s="30"/>
      <c r="MUE37" s="30"/>
      <c r="MUF37" s="30"/>
      <c r="MUG37" s="30"/>
      <c r="MUH37" s="30"/>
      <c r="MUI37" s="30"/>
      <c r="MUJ37" s="30"/>
      <c r="MUK37" s="30"/>
      <c r="MUL37" s="30"/>
      <c r="MUM37" s="30"/>
      <c r="MUN37" s="30"/>
      <c r="MUO37" s="30"/>
      <c r="MUP37" s="30"/>
      <c r="MUQ37" s="30"/>
      <c r="MUR37" s="30"/>
      <c r="MUS37" s="30"/>
      <c r="MUT37" s="30"/>
      <c r="MUU37" s="30"/>
      <c r="MUV37" s="30"/>
      <c r="MUW37" s="30"/>
      <c r="MUX37" s="30"/>
      <c r="MUY37" s="30"/>
      <c r="MUZ37" s="30"/>
      <c r="MVA37" s="30"/>
      <c r="MVB37" s="30"/>
      <c r="MVC37" s="30"/>
      <c r="MVD37" s="30"/>
      <c r="MVE37" s="30"/>
      <c r="MVF37" s="30"/>
      <c r="MVG37" s="30"/>
      <c r="MVH37" s="30"/>
      <c r="MVI37" s="30"/>
      <c r="MVJ37" s="30"/>
      <c r="MVK37" s="30"/>
      <c r="MVL37" s="30"/>
      <c r="MVM37" s="30"/>
      <c r="MVN37" s="30"/>
      <c r="MVO37" s="30"/>
      <c r="MVP37" s="30"/>
      <c r="MVQ37" s="30"/>
      <c r="MVR37" s="30"/>
      <c r="MVS37" s="30"/>
      <c r="MVT37" s="30"/>
      <c r="MVU37" s="30"/>
      <c r="MVV37" s="30"/>
      <c r="MVW37" s="30"/>
      <c r="MVX37" s="30"/>
      <c r="MVY37" s="30"/>
      <c r="MVZ37" s="30"/>
      <c r="MWA37" s="30"/>
      <c r="MWB37" s="30"/>
      <c r="MWC37" s="30"/>
      <c r="MWD37" s="30"/>
      <c r="MWE37" s="30"/>
      <c r="MWF37" s="30"/>
      <c r="MWG37" s="30"/>
      <c r="MWH37" s="30"/>
      <c r="MWI37" s="30"/>
      <c r="MWJ37" s="30"/>
      <c r="MWK37" s="30"/>
      <c r="MWL37" s="30"/>
      <c r="MWM37" s="30"/>
      <c r="MWN37" s="30"/>
      <c r="MWO37" s="30"/>
      <c r="MWP37" s="30"/>
      <c r="MWQ37" s="30"/>
      <c r="MWR37" s="30"/>
      <c r="MWS37" s="30"/>
      <c r="MWT37" s="30"/>
      <c r="MWU37" s="30"/>
      <c r="MWV37" s="30"/>
      <c r="MWW37" s="30"/>
      <c r="MWX37" s="30"/>
      <c r="MWY37" s="30"/>
      <c r="MWZ37" s="30"/>
      <c r="MXA37" s="30"/>
      <c r="MXB37" s="30"/>
      <c r="MXC37" s="30"/>
      <c r="MXD37" s="30"/>
      <c r="MXE37" s="30"/>
      <c r="MXF37" s="30"/>
      <c r="MXG37" s="30"/>
      <c r="MXH37" s="30"/>
      <c r="MXI37" s="30"/>
      <c r="MXJ37" s="30"/>
      <c r="MXK37" s="30"/>
      <c r="MXL37" s="30"/>
      <c r="MXM37" s="30"/>
      <c r="MXN37" s="30"/>
      <c r="MXO37" s="30"/>
      <c r="MXP37" s="30"/>
      <c r="MXQ37" s="30"/>
      <c r="MXR37" s="30"/>
      <c r="MXS37" s="30"/>
      <c r="MXT37" s="30"/>
      <c r="MXU37" s="30"/>
      <c r="MXV37" s="30"/>
      <c r="MXW37" s="30"/>
      <c r="MXX37" s="30"/>
      <c r="MXY37" s="30"/>
      <c r="MXZ37" s="30"/>
      <c r="MYA37" s="30"/>
      <c r="MYB37" s="30"/>
      <c r="MYC37" s="30"/>
      <c r="MYD37" s="30"/>
      <c r="MYE37" s="30"/>
      <c r="MYF37" s="30"/>
      <c r="MYG37" s="30"/>
      <c r="MYH37" s="30"/>
      <c r="MYI37" s="30"/>
      <c r="MYJ37" s="30"/>
      <c r="MYK37" s="30"/>
      <c r="MYL37" s="30"/>
      <c r="MYM37" s="30"/>
      <c r="MYN37" s="30"/>
      <c r="MYO37" s="30"/>
      <c r="MYP37" s="30"/>
      <c r="MYQ37" s="30"/>
      <c r="MYR37" s="30"/>
      <c r="MYS37" s="30"/>
      <c r="MYT37" s="30"/>
      <c r="MYU37" s="30"/>
      <c r="MYV37" s="30"/>
      <c r="MYW37" s="30"/>
      <c r="MYX37" s="30"/>
      <c r="MYY37" s="30"/>
      <c r="MYZ37" s="30"/>
      <c r="MZA37" s="30"/>
      <c r="MZB37" s="30"/>
      <c r="MZC37" s="30"/>
      <c r="MZD37" s="30"/>
      <c r="MZE37" s="30"/>
      <c r="MZF37" s="30"/>
      <c r="MZG37" s="30"/>
      <c r="MZH37" s="30"/>
      <c r="MZI37" s="30"/>
      <c r="MZJ37" s="30"/>
      <c r="MZK37" s="30"/>
      <c r="MZL37" s="30"/>
      <c r="MZM37" s="30"/>
      <c r="MZN37" s="30"/>
      <c r="MZO37" s="30"/>
      <c r="MZP37" s="30"/>
      <c r="MZQ37" s="30"/>
      <c r="MZR37" s="30"/>
      <c r="MZS37" s="30"/>
      <c r="MZT37" s="30"/>
      <c r="MZU37" s="30"/>
      <c r="MZV37" s="30"/>
      <c r="MZW37" s="30"/>
      <c r="MZX37" s="30"/>
      <c r="MZY37" s="30"/>
      <c r="MZZ37" s="30"/>
      <c r="NAA37" s="30"/>
      <c r="NAB37" s="30"/>
      <c r="NAC37" s="30"/>
      <c r="NAD37" s="30"/>
      <c r="NAE37" s="30"/>
      <c r="NAF37" s="30"/>
      <c r="NAG37" s="30"/>
      <c r="NAH37" s="30"/>
      <c r="NAI37" s="30"/>
      <c r="NAJ37" s="30"/>
      <c r="NAK37" s="30"/>
      <c r="NAL37" s="30"/>
      <c r="NAM37" s="30"/>
      <c r="NAN37" s="30"/>
      <c r="NAO37" s="30"/>
      <c r="NAP37" s="30"/>
      <c r="NAQ37" s="30"/>
      <c r="NAR37" s="30"/>
      <c r="NAS37" s="30"/>
      <c r="NAT37" s="30"/>
      <c r="NAU37" s="30"/>
      <c r="NAV37" s="30"/>
      <c r="NAW37" s="30"/>
      <c r="NAX37" s="30"/>
      <c r="NAY37" s="30"/>
      <c r="NAZ37" s="30"/>
      <c r="NBA37" s="30"/>
      <c r="NBB37" s="30"/>
      <c r="NBC37" s="30"/>
      <c r="NBD37" s="30"/>
      <c r="NBE37" s="30"/>
      <c r="NBF37" s="30"/>
      <c r="NBG37" s="30"/>
      <c r="NBH37" s="30"/>
      <c r="NBI37" s="30"/>
      <c r="NBJ37" s="30"/>
      <c r="NBK37" s="30"/>
      <c r="NBL37" s="30"/>
      <c r="NBM37" s="30"/>
      <c r="NBN37" s="30"/>
      <c r="NBO37" s="30"/>
      <c r="NBP37" s="30"/>
      <c r="NBQ37" s="30"/>
      <c r="NBR37" s="30"/>
      <c r="NBS37" s="30"/>
      <c r="NBT37" s="30"/>
      <c r="NBU37" s="30"/>
      <c r="NBV37" s="30"/>
      <c r="NBW37" s="30"/>
      <c r="NBX37" s="30"/>
      <c r="NBY37" s="30"/>
      <c r="NBZ37" s="30"/>
      <c r="NCA37" s="30"/>
      <c r="NCB37" s="30"/>
      <c r="NCC37" s="30"/>
      <c r="NCD37" s="30"/>
      <c r="NCE37" s="30"/>
      <c r="NCF37" s="30"/>
      <c r="NCG37" s="30"/>
      <c r="NCH37" s="30"/>
      <c r="NCI37" s="30"/>
      <c r="NCJ37" s="30"/>
      <c r="NCK37" s="30"/>
      <c r="NCL37" s="30"/>
      <c r="NCM37" s="30"/>
      <c r="NCN37" s="30"/>
      <c r="NCO37" s="30"/>
      <c r="NCP37" s="30"/>
      <c r="NCQ37" s="30"/>
      <c r="NCR37" s="30"/>
      <c r="NCS37" s="30"/>
      <c r="NCT37" s="30"/>
      <c r="NCU37" s="30"/>
      <c r="NCV37" s="30"/>
      <c r="NCW37" s="30"/>
      <c r="NCX37" s="30"/>
      <c r="NCY37" s="30"/>
      <c r="NCZ37" s="30"/>
      <c r="NDA37" s="30"/>
      <c r="NDB37" s="30"/>
      <c r="NDC37" s="30"/>
      <c r="NDD37" s="30"/>
      <c r="NDE37" s="30"/>
      <c r="NDF37" s="30"/>
      <c r="NDG37" s="30"/>
      <c r="NDH37" s="30"/>
      <c r="NDI37" s="30"/>
      <c r="NDJ37" s="30"/>
      <c r="NDK37" s="30"/>
      <c r="NDL37" s="30"/>
      <c r="NDM37" s="30"/>
      <c r="NDN37" s="30"/>
      <c r="NDO37" s="30"/>
      <c r="NDP37" s="30"/>
      <c r="NDQ37" s="30"/>
      <c r="NDR37" s="30"/>
      <c r="NDS37" s="30"/>
      <c r="NDT37" s="30"/>
      <c r="NDU37" s="30"/>
      <c r="NDV37" s="30"/>
      <c r="NDW37" s="30"/>
      <c r="NDX37" s="30"/>
      <c r="NDY37" s="30"/>
      <c r="NDZ37" s="30"/>
      <c r="NEA37" s="30"/>
      <c r="NEB37" s="30"/>
      <c r="NEC37" s="30"/>
      <c r="NED37" s="30"/>
      <c r="NEE37" s="30"/>
      <c r="NEF37" s="30"/>
      <c r="NEG37" s="30"/>
      <c r="NEH37" s="30"/>
      <c r="NEI37" s="30"/>
      <c r="NEJ37" s="30"/>
      <c r="NEK37" s="30"/>
      <c r="NEL37" s="30"/>
      <c r="NEM37" s="30"/>
      <c r="NEN37" s="30"/>
      <c r="NEO37" s="30"/>
      <c r="NEP37" s="30"/>
      <c r="NEQ37" s="30"/>
      <c r="NER37" s="30"/>
      <c r="NES37" s="30"/>
      <c r="NET37" s="30"/>
      <c r="NEU37" s="30"/>
      <c r="NEV37" s="30"/>
      <c r="NEW37" s="30"/>
      <c r="NEX37" s="30"/>
      <c r="NEY37" s="30"/>
      <c r="NEZ37" s="30"/>
      <c r="NFA37" s="30"/>
      <c r="NFB37" s="30"/>
      <c r="NFC37" s="30"/>
      <c r="NFD37" s="30"/>
      <c r="NFE37" s="30"/>
      <c r="NFF37" s="30"/>
      <c r="NFG37" s="30"/>
      <c r="NFH37" s="30"/>
      <c r="NFI37" s="30"/>
      <c r="NFJ37" s="30"/>
      <c r="NFK37" s="30"/>
      <c r="NFL37" s="30"/>
      <c r="NFM37" s="30"/>
      <c r="NFN37" s="30"/>
      <c r="NFO37" s="30"/>
      <c r="NFP37" s="30"/>
      <c r="NFQ37" s="30"/>
      <c r="NFR37" s="30"/>
      <c r="NFS37" s="30"/>
      <c r="NFT37" s="30"/>
      <c r="NFU37" s="30"/>
      <c r="NFV37" s="30"/>
      <c r="NFW37" s="30"/>
      <c r="NFX37" s="30"/>
      <c r="NFY37" s="30"/>
      <c r="NFZ37" s="30"/>
      <c r="NGA37" s="30"/>
      <c r="NGB37" s="30"/>
      <c r="NGC37" s="30"/>
      <c r="NGD37" s="30"/>
      <c r="NGE37" s="30"/>
      <c r="NGF37" s="30"/>
      <c r="NGG37" s="30"/>
      <c r="NGH37" s="30"/>
      <c r="NGI37" s="30"/>
      <c r="NGJ37" s="30"/>
      <c r="NGK37" s="30"/>
      <c r="NGL37" s="30"/>
      <c r="NGM37" s="30"/>
      <c r="NGN37" s="30"/>
      <c r="NGO37" s="30"/>
      <c r="NGP37" s="30"/>
      <c r="NGQ37" s="30"/>
      <c r="NGR37" s="30"/>
      <c r="NGS37" s="30"/>
      <c r="NGT37" s="30"/>
      <c r="NGU37" s="30"/>
      <c r="NGV37" s="30"/>
      <c r="NGW37" s="30"/>
      <c r="NGX37" s="30"/>
      <c r="NGY37" s="30"/>
      <c r="NGZ37" s="30"/>
      <c r="NHA37" s="30"/>
      <c r="NHB37" s="30"/>
      <c r="NHC37" s="30"/>
      <c r="NHD37" s="30"/>
      <c r="NHE37" s="30"/>
      <c r="NHF37" s="30"/>
      <c r="NHG37" s="30"/>
      <c r="NHH37" s="30"/>
      <c r="NHI37" s="30"/>
      <c r="NHJ37" s="30"/>
      <c r="NHK37" s="30"/>
      <c r="NHL37" s="30"/>
      <c r="NHM37" s="30"/>
      <c r="NHN37" s="30"/>
      <c r="NHO37" s="30"/>
      <c r="NHP37" s="30"/>
      <c r="NHQ37" s="30"/>
      <c r="NHR37" s="30"/>
      <c r="NHS37" s="30"/>
      <c r="NHT37" s="30"/>
      <c r="NHU37" s="30"/>
      <c r="NHV37" s="30"/>
      <c r="NHW37" s="30"/>
      <c r="NHX37" s="30"/>
      <c r="NHY37" s="30"/>
      <c r="NHZ37" s="30"/>
      <c r="NIA37" s="30"/>
      <c r="NIB37" s="30"/>
      <c r="NIC37" s="30"/>
      <c r="NID37" s="30"/>
      <c r="NIE37" s="30"/>
      <c r="NIF37" s="30"/>
      <c r="NIG37" s="30"/>
      <c r="NIH37" s="30"/>
      <c r="NII37" s="30"/>
      <c r="NIJ37" s="30"/>
      <c r="NIK37" s="30"/>
      <c r="NIL37" s="30"/>
      <c r="NIM37" s="30"/>
      <c r="NIN37" s="30"/>
      <c r="NIO37" s="30"/>
      <c r="NIP37" s="30"/>
      <c r="NIQ37" s="30"/>
      <c r="NIR37" s="30"/>
      <c r="NIS37" s="30"/>
      <c r="NIT37" s="30"/>
      <c r="NIU37" s="30"/>
      <c r="NIV37" s="30"/>
      <c r="NIW37" s="30"/>
      <c r="NIX37" s="30"/>
      <c r="NIY37" s="30"/>
      <c r="NIZ37" s="30"/>
      <c r="NJA37" s="30"/>
      <c r="NJB37" s="30"/>
      <c r="NJC37" s="30"/>
      <c r="NJD37" s="30"/>
      <c r="NJE37" s="30"/>
      <c r="NJF37" s="30"/>
      <c r="NJG37" s="30"/>
      <c r="NJH37" s="30"/>
      <c r="NJI37" s="30"/>
      <c r="NJJ37" s="30"/>
      <c r="NJK37" s="30"/>
      <c r="NJL37" s="30"/>
      <c r="NJM37" s="30"/>
      <c r="NJN37" s="30"/>
      <c r="NJO37" s="30"/>
      <c r="NJP37" s="30"/>
      <c r="NJQ37" s="30"/>
      <c r="NJR37" s="30"/>
      <c r="NJS37" s="30"/>
      <c r="NJT37" s="30"/>
      <c r="NJU37" s="30"/>
      <c r="NJV37" s="30"/>
      <c r="NJW37" s="30"/>
      <c r="NJX37" s="30"/>
      <c r="NJY37" s="30"/>
      <c r="NJZ37" s="30"/>
      <c r="NKA37" s="30"/>
      <c r="NKB37" s="30"/>
      <c r="NKC37" s="30"/>
      <c r="NKD37" s="30"/>
      <c r="NKE37" s="30"/>
      <c r="NKF37" s="30"/>
      <c r="NKG37" s="30"/>
      <c r="NKH37" s="30"/>
      <c r="NKI37" s="30"/>
      <c r="NKJ37" s="30"/>
      <c r="NKK37" s="30"/>
      <c r="NKL37" s="30"/>
      <c r="NKM37" s="30"/>
      <c r="NKN37" s="30"/>
      <c r="NKO37" s="30"/>
      <c r="NKP37" s="30"/>
      <c r="NKQ37" s="30"/>
      <c r="NKR37" s="30"/>
      <c r="NKS37" s="30"/>
      <c r="NKT37" s="30"/>
      <c r="NKU37" s="30"/>
      <c r="NKV37" s="30"/>
      <c r="NKW37" s="30"/>
      <c r="NKX37" s="30"/>
      <c r="NKY37" s="30"/>
      <c r="NKZ37" s="30"/>
      <c r="NLA37" s="30"/>
      <c r="NLB37" s="30"/>
      <c r="NLC37" s="30"/>
      <c r="NLD37" s="30"/>
      <c r="NLE37" s="30"/>
      <c r="NLF37" s="30"/>
      <c r="NLG37" s="30"/>
      <c r="NLH37" s="30"/>
      <c r="NLI37" s="30"/>
      <c r="NLJ37" s="30"/>
      <c r="NLK37" s="30"/>
      <c r="NLL37" s="30"/>
      <c r="NLM37" s="30"/>
      <c r="NLN37" s="30"/>
      <c r="NLO37" s="30"/>
      <c r="NLP37" s="30"/>
      <c r="NLQ37" s="30"/>
      <c r="NLR37" s="30"/>
      <c r="NLS37" s="30"/>
      <c r="NLT37" s="30"/>
      <c r="NLU37" s="30"/>
      <c r="NLV37" s="30"/>
      <c r="NLW37" s="30"/>
      <c r="NLX37" s="30"/>
      <c r="NLY37" s="30"/>
      <c r="NLZ37" s="30"/>
      <c r="NMA37" s="30"/>
      <c r="NMB37" s="30"/>
      <c r="NMC37" s="30"/>
      <c r="NMD37" s="30"/>
      <c r="NME37" s="30"/>
      <c r="NMF37" s="30"/>
      <c r="NMG37" s="30"/>
      <c r="NMH37" s="30"/>
      <c r="NMI37" s="30"/>
      <c r="NMJ37" s="30"/>
      <c r="NMK37" s="30"/>
      <c r="NML37" s="30"/>
      <c r="NMM37" s="30"/>
      <c r="NMN37" s="30"/>
      <c r="NMO37" s="30"/>
      <c r="NMP37" s="30"/>
      <c r="NMQ37" s="30"/>
      <c r="NMR37" s="30"/>
      <c r="NMS37" s="30"/>
      <c r="NMT37" s="30"/>
      <c r="NMU37" s="30"/>
      <c r="NMV37" s="30"/>
      <c r="NMW37" s="30"/>
      <c r="NMX37" s="30"/>
      <c r="NMY37" s="30"/>
      <c r="NMZ37" s="30"/>
      <c r="NNA37" s="30"/>
      <c r="NNB37" s="30"/>
      <c r="NNC37" s="30"/>
      <c r="NND37" s="30"/>
      <c r="NNE37" s="30"/>
      <c r="NNF37" s="30"/>
      <c r="NNG37" s="30"/>
      <c r="NNH37" s="30"/>
      <c r="NNI37" s="30"/>
      <c r="NNJ37" s="30"/>
      <c r="NNK37" s="30"/>
      <c r="NNL37" s="30"/>
      <c r="NNM37" s="30"/>
      <c r="NNN37" s="30"/>
      <c r="NNO37" s="30"/>
      <c r="NNP37" s="30"/>
      <c r="NNQ37" s="30"/>
      <c r="NNR37" s="30"/>
      <c r="NNS37" s="30"/>
      <c r="NNT37" s="30"/>
      <c r="NNU37" s="30"/>
      <c r="NNV37" s="30"/>
      <c r="NNW37" s="30"/>
      <c r="NNX37" s="30"/>
      <c r="NNY37" s="30"/>
      <c r="NNZ37" s="30"/>
      <c r="NOA37" s="30"/>
      <c r="NOB37" s="30"/>
      <c r="NOC37" s="30"/>
      <c r="NOD37" s="30"/>
      <c r="NOE37" s="30"/>
      <c r="NOF37" s="30"/>
      <c r="NOG37" s="30"/>
      <c r="NOH37" s="30"/>
      <c r="NOI37" s="30"/>
      <c r="NOJ37" s="30"/>
      <c r="NOK37" s="30"/>
      <c r="NOL37" s="30"/>
      <c r="NOM37" s="30"/>
      <c r="NON37" s="30"/>
      <c r="NOO37" s="30"/>
      <c r="NOP37" s="30"/>
      <c r="NOQ37" s="30"/>
      <c r="NOR37" s="30"/>
      <c r="NOS37" s="30"/>
      <c r="NOT37" s="30"/>
      <c r="NOU37" s="30"/>
      <c r="NOV37" s="30"/>
      <c r="NOW37" s="30"/>
      <c r="NOX37" s="30"/>
      <c r="NOY37" s="30"/>
      <c r="NOZ37" s="30"/>
      <c r="NPA37" s="30"/>
      <c r="NPB37" s="30"/>
      <c r="NPC37" s="30"/>
      <c r="NPD37" s="30"/>
      <c r="NPE37" s="30"/>
      <c r="NPF37" s="30"/>
      <c r="NPG37" s="30"/>
      <c r="NPH37" s="30"/>
      <c r="NPI37" s="30"/>
      <c r="NPJ37" s="30"/>
      <c r="NPK37" s="30"/>
      <c r="NPL37" s="30"/>
      <c r="NPM37" s="30"/>
      <c r="NPN37" s="30"/>
      <c r="NPO37" s="30"/>
      <c r="NPP37" s="30"/>
      <c r="NPQ37" s="30"/>
      <c r="NPR37" s="30"/>
      <c r="NPS37" s="30"/>
      <c r="NPT37" s="30"/>
      <c r="NPU37" s="30"/>
      <c r="NPV37" s="30"/>
      <c r="NPW37" s="30"/>
      <c r="NPX37" s="30"/>
      <c r="NPY37" s="30"/>
      <c r="NPZ37" s="30"/>
      <c r="NQA37" s="30"/>
      <c r="NQB37" s="30"/>
      <c r="NQC37" s="30"/>
      <c r="NQD37" s="30"/>
      <c r="NQE37" s="30"/>
      <c r="NQF37" s="30"/>
      <c r="NQG37" s="30"/>
      <c r="NQH37" s="30"/>
      <c r="NQI37" s="30"/>
      <c r="NQJ37" s="30"/>
      <c r="NQK37" s="30"/>
      <c r="NQL37" s="30"/>
      <c r="NQM37" s="30"/>
      <c r="NQN37" s="30"/>
      <c r="NQO37" s="30"/>
      <c r="NQP37" s="30"/>
      <c r="NQQ37" s="30"/>
      <c r="NQR37" s="30"/>
      <c r="NQS37" s="30"/>
      <c r="NQT37" s="30"/>
      <c r="NQU37" s="30"/>
      <c r="NQV37" s="30"/>
      <c r="NQW37" s="30"/>
      <c r="NQX37" s="30"/>
      <c r="NQY37" s="30"/>
      <c r="NQZ37" s="30"/>
      <c r="NRA37" s="30"/>
      <c r="NRB37" s="30"/>
      <c r="NRC37" s="30"/>
      <c r="NRD37" s="30"/>
      <c r="NRE37" s="30"/>
      <c r="NRF37" s="30"/>
      <c r="NRG37" s="30"/>
      <c r="NRH37" s="30"/>
      <c r="NRI37" s="30"/>
      <c r="NRJ37" s="30"/>
      <c r="NRK37" s="30"/>
      <c r="NRL37" s="30"/>
      <c r="NRM37" s="30"/>
      <c r="NRN37" s="30"/>
      <c r="NRO37" s="30"/>
      <c r="NRP37" s="30"/>
      <c r="NRQ37" s="30"/>
      <c r="NRR37" s="30"/>
      <c r="NRS37" s="30"/>
      <c r="NRT37" s="30"/>
      <c r="NRU37" s="30"/>
      <c r="NRV37" s="30"/>
      <c r="NRW37" s="30"/>
      <c r="NRX37" s="30"/>
      <c r="NRY37" s="30"/>
      <c r="NRZ37" s="30"/>
      <c r="NSA37" s="30"/>
      <c r="NSB37" s="30"/>
      <c r="NSC37" s="30"/>
      <c r="NSD37" s="30"/>
      <c r="NSE37" s="30"/>
      <c r="NSF37" s="30"/>
      <c r="NSG37" s="30"/>
      <c r="NSH37" s="30"/>
      <c r="NSI37" s="30"/>
      <c r="NSJ37" s="30"/>
      <c r="NSK37" s="30"/>
      <c r="NSL37" s="30"/>
      <c r="NSM37" s="30"/>
      <c r="NSN37" s="30"/>
      <c r="NSO37" s="30"/>
      <c r="NSP37" s="30"/>
      <c r="NSQ37" s="30"/>
      <c r="NSR37" s="30"/>
      <c r="NSS37" s="30"/>
      <c r="NST37" s="30"/>
      <c r="NSU37" s="30"/>
      <c r="NSV37" s="30"/>
      <c r="NSW37" s="30"/>
      <c r="NSX37" s="30"/>
      <c r="NSY37" s="30"/>
      <c r="NSZ37" s="30"/>
      <c r="NTA37" s="30"/>
      <c r="NTB37" s="30"/>
      <c r="NTC37" s="30"/>
      <c r="NTD37" s="30"/>
      <c r="NTE37" s="30"/>
      <c r="NTF37" s="30"/>
      <c r="NTG37" s="30"/>
      <c r="NTH37" s="30"/>
      <c r="NTI37" s="30"/>
      <c r="NTJ37" s="30"/>
      <c r="NTK37" s="30"/>
      <c r="NTL37" s="30"/>
      <c r="NTM37" s="30"/>
      <c r="NTN37" s="30"/>
      <c r="NTO37" s="30"/>
      <c r="NTP37" s="30"/>
      <c r="NTQ37" s="30"/>
      <c r="NTR37" s="30"/>
      <c r="NTS37" s="30"/>
      <c r="NTT37" s="30"/>
      <c r="NTU37" s="30"/>
      <c r="NTV37" s="30"/>
      <c r="NTW37" s="30"/>
      <c r="NTX37" s="30"/>
      <c r="NTY37" s="30"/>
      <c r="NTZ37" s="30"/>
      <c r="NUA37" s="30"/>
      <c r="NUB37" s="30"/>
      <c r="NUC37" s="30"/>
      <c r="NUD37" s="30"/>
      <c r="NUE37" s="30"/>
      <c r="NUF37" s="30"/>
      <c r="NUG37" s="30"/>
      <c r="NUH37" s="30"/>
      <c r="NUI37" s="30"/>
      <c r="NUJ37" s="30"/>
      <c r="NUK37" s="30"/>
      <c r="NUL37" s="30"/>
      <c r="NUM37" s="30"/>
      <c r="NUN37" s="30"/>
      <c r="NUO37" s="30"/>
      <c r="NUP37" s="30"/>
      <c r="NUQ37" s="30"/>
      <c r="NUR37" s="30"/>
      <c r="NUS37" s="30"/>
      <c r="NUT37" s="30"/>
      <c r="NUU37" s="30"/>
      <c r="NUV37" s="30"/>
      <c r="NUW37" s="30"/>
      <c r="NUX37" s="30"/>
      <c r="NUY37" s="30"/>
      <c r="NUZ37" s="30"/>
      <c r="NVA37" s="30"/>
      <c r="NVB37" s="30"/>
      <c r="NVC37" s="30"/>
      <c r="NVD37" s="30"/>
      <c r="NVE37" s="30"/>
      <c r="NVF37" s="30"/>
      <c r="NVG37" s="30"/>
      <c r="NVH37" s="30"/>
      <c r="NVI37" s="30"/>
      <c r="NVJ37" s="30"/>
      <c r="NVK37" s="30"/>
      <c r="NVL37" s="30"/>
      <c r="NVM37" s="30"/>
      <c r="NVN37" s="30"/>
      <c r="NVO37" s="30"/>
      <c r="NVP37" s="30"/>
      <c r="NVQ37" s="30"/>
      <c r="NVR37" s="30"/>
      <c r="NVS37" s="30"/>
      <c r="NVT37" s="30"/>
      <c r="NVU37" s="30"/>
      <c r="NVV37" s="30"/>
      <c r="NVW37" s="30"/>
      <c r="NVX37" s="30"/>
      <c r="NVY37" s="30"/>
      <c r="NVZ37" s="30"/>
      <c r="NWA37" s="30"/>
      <c r="NWB37" s="30"/>
      <c r="NWC37" s="30"/>
      <c r="NWD37" s="30"/>
      <c r="NWE37" s="30"/>
      <c r="NWF37" s="30"/>
      <c r="NWG37" s="30"/>
      <c r="NWH37" s="30"/>
      <c r="NWI37" s="30"/>
      <c r="NWJ37" s="30"/>
      <c r="NWK37" s="30"/>
      <c r="NWL37" s="30"/>
      <c r="NWM37" s="30"/>
      <c r="NWN37" s="30"/>
      <c r="NWO37" s="30"/>
      <c r="NWP37" s="30"/>
      <c r="NWQ37" s="30"/>
      <c r="NWR37" s="30"/>
      <c r="NWS37" s="30"/>
      <c r="NWT37" s="30"/>
      <c r="NWU37" s="30"/>
      <c r="NWV37" s="30"/>
      <c r="NWW37" s="30"/>
      <c r="NWX37" s="30"/>
      <c r="NWY37" s="30"/>
      <c r="NWZ37" s="30"/>
      <c r="NXA37" s="30"/>
      <c r="NXB37" s="30"/>
      <c r="NXC37" s="30"/>
      <c r="NXD37" s="30"/>
      <c r="NXE37" s="30"/>
      <c r="NXF37" s="30"/>
      <c r="NXG37" s="30"/>
      <c r="NXH37" s="30"/>
      <c r="NXI37" s="30"/>
      <c r="NXJ37" s="30"/>
      <c r="NXK37" s="30"/>
      <c r="NXL37" s="30"/>
      <c r="NXM37" s="30"/>
      <c r="NXN37" s="30"/>
      <c r="NXO37" s="30"/>
      <c r="NXP37" s="30"/>
      <c r="NXQ37" s="30"/>
      <c r="NXR37" s="30"/>
      <c r="NXS37" s="30"/>
      <c r="NXT37" s="30"/>
      <c r="NXU37" s="30"/>
      <c r="NXV37" s="30"/>
      <c r="NXW37" s="30"/>
      <c r="NXX37" s="30"/>
      <c r="NXY37" s="30"/>
      <c r="NXZ37" s="30"/>
      <c r="NYA37" s="30"/>
      <c r="NYB37" s="30"/>
      <c r="NYC37" s="30"/>
      <c r="NYD37" s="30"/>
      <c r="NYE37" s="30"/>
      <c r="NYF37" s="30"/>
      <c r="NYG37" s="30"/>
      <c r="NYH37" s="30"/>
      <c r="NYI37" s="30"/>
      <c r="NYJ37" s="30"/>
      <c r="NYK37" s="30"/>
      <c r="NYL37" s="30"/>
      <c r="NYM37" s="30"/>
      <c r="NYN37" s="30"/>
      <c r="NYO37" s="30"/>
      <c r="NYP37" s="30"/>
      <c r="NYQ37" s="30"/>
      <c r="NYR37" s="30"/>
      <c r="NYS37" s="30"/>
      <c r="NYT37" s="30"/>
      <c r="NYU37" s="30"/>
      <c r="NYV37" s="30"/>
      <c r="NYW37" s="30"/>
      <c r="NYX37" s="30"/>
      <c r="NYY37" s="30"/>
      <c r="NYZ37" s="30"/>
      <c r="NZA37" s="30"/>
      <c r="NZB37" s="30"/>
      <c r="NZC37" s="30"/>
      <c r="NZD37" s="30"/>
      <c r="NZE37" s="30"/>
      <c r="NZF37" s="30"/>
      <c r="NZG37" s="30"/>
      <c r="NZH37" s="30"/>
      <c r="NZI37" s="30"/>
      <c r="NZJ37" s="30"/>
      <c r="NZK37" s="30"/>
      <c r="NZL37" s="30"/>
      <c r="NZM37" s="30"/>
      <c r="NZN37" s="30"/>
      <c r="NZO37" s="30"/>
      <c r="NZP37" s="30"/>
      <c r="NZQ37" s="30"/>
      <c r="NZR37" s="30"/>
      <c r="NZS37" s="30"/>
      <c r="NZT37" s="30"/>
      <c r="NZU37" s="30"/>
      <c r="NZV37" s="30"/>
      <c r="NZW37" s="30"/>
      <c r="NZX37" s="30"/>
      <c r="NZY37" s="30"/>
      <c r="NZZ37" s="30"/>
      <c r="OAA37" s="30"/>
      <c r="OAB37" s="30"/>
      <c r="OAC37" s="30"/>
      <c r="OAD37" s="30"/>
      <c r="OAE37" s="30"/>
      <c r="OAF37" s="30"/>
      <c r="OAG37" s="30"/>
      <c r="OAH37" s="30"/>
      <c r="OAI37" s="30"/>
      <c r="OAJ37" s="30"/>
      <c r="OAK37" s="30"/>
      <c r="OAL37" s="30"/>
      <c r="OAM37" s="30"/>
      <c r="OAN37" s="30"/>
      <c r="OAO37" s="30"/>
      <c r="OAP37" s="30"/>
      <c r="OAQ37" s="30"/>
      <c r="OAR37" s="30"/>
      <c r="OAS37" s="30"/>
      <c r="OAT37" s="30"/>
      <c r="OAU37" s="30"/>
      <c r="OAV37" s="30"/>
      <c r="OAW37" s="30"/>
      <c r="OAX37" s="30"/>
      <c r="OAY37" s="30"/>
      <c r="OAZ37" s="30"/>
      <c r="OBA37" s="30"/>
      <c r="OBB37" s="30"/>
      <c r="OBC37" s="30"/>
      <c r="OBD37" s="30"/>
      <c r="OBE37" s="30"/>
      <c r="OBF37" s="30"/>
      <c r="OBG37" s="30"/>
      <c r="OBH37" s="30"/>
      <c r="OBI37" s="30"/>
      <c r="OBJ37" s="30"/>
      <c r="OBK37" s="30"/>
      <c r="OBL37" s="30"/>
      <c r="OBM37" s="30"/>
      <c r="OBN37" s="30"/>
      <c r="OBO37" s="30"/>
      <c r="OBP37" s="30"/>
      <c r="OBQ37" s="30"/>
      <c r="OBR37" s="30"/>
      <c r="OBS37" s="30"/>
      <c r="OBT37" s="30"/>
      <c r="OBU37" s="30"/>
      <c r="OBV37" s="30"/>
      <c r="OBW37" s="30"/>
      <c r="OBX37" s="30"/>
      <c r="OBY37" s="30"/>
      <c r="OBZ37" s="30"/>
      <c r="OCA37" s="30"/>
      <c r="OCB37" s="30"/>
      <c r="OCC37" s="30"/>
      <c r="OCD37" s="30"/>
      <c r="OCE37" s="30"/>
      <c r="OCF37" s="30"/>
      <c r="OCG37" s="30"/>
      <c r="OCH37" s="30"/>
      <c r="OCI37" s="30"/>
      <c r="OCJ37" s="30"/>
      <c r="OCK37" s="30"/>
      <c r="OCL37" s="30"/>
      <c r="OCM37" s="30"/>
      <c r="OCN37" s="30"/>
      <c r="OCO37" s="30"/>
      <c r="OCP37" s="30"/>
      <c r="OCQ37" s="30"/>
      <c r="OCR37" s="30"/>
      <c r="OCS37" s="30"/>
      <c r="OCT37" s="30"/>
      <c r="OCU37" s="30"/>
      <c r="OCV37" s="30"/>
      <c r="OCW37" s="30"/>
      <c r="OCX37" s="30"/>
      <c r="OCY37" s="30"/>
      <c r="OCZ37" s="30"/>
      <c r="ODA37" s="30"/>
      <c r="ODB37" s="30"/>
      <c r="ODC37" s="30"/>
      <c r="ODD37" s="30"/>
      <c r="ODE37" s="30"/>
      <c r="ODF37" s="30"/>
      <c r="ODG37" s="30"/>
      <c r="ODH37" s="30"/>
      <c r="ODI37" s="30"/>
      <c r="ODJ37" s="30"/>
      <c r="ODK37" s="30"/>
      <c r="ODL37" s="30"/>
      <c r="ODM37" s="30"/>
      <c r="ODN37" s="30"/>
      <c r="ODO37" s="30"/>
      <c r="ODP37" s="30"/>
      <c r="ODQ37" s="30"/>
      <c r="ODR37" s="30"/>
      <c r="ODS37" s="30"/>
      <c r="ODT37" s="30"/>
      <c r="ODU37" s="30"/>
      <c r="ODV37" s="30"/>
      <c r="ODW37" s="30"/>
      <c r="ODX37" s="30"/>
      <c r="ODY37" s="30"/>
      <c r="ODZ37" s="30"/>
      <c r="OEA37" s="30"/>
      <c r="OEB37" s="30"/>
      <c r="OEC37" s="30"/>
      <c r="OED37" s="30"/>
      <c r="OEE37" s="30"/>
      <c r="OEF37" s="30"/>
      <c r="OEG37" s="30"/>
      <c r="OEH37" s="30"/>
      <c r="OEI37" s="30"/>
      <c r="OEJ37" s="30"/>
      <c r="OEK37" s="30"/>
      <c r="OEL37" s="30"/>
      <c r="OEM37" s="30"/>
      <c r="OEN37" s="30"/>
      <c r="OEO37" s="30"/>
      <c r="OEP37" s="30"/>
      <c r="OEQ37" s="30"/>
      <c r="OER37" s="30"/>
      <c r="OES37" s="30"/>
      <c r="OET37" s="30"/>
      <c r="OEU37" s="30"/>
      <c r="OEV37" s="30"/>
      <c r="OEW37" s="30"/>
      <c r="OEX37" s="30"/>
      <c r="OEY37" s="30"/>
      <c r="OEZ37" s="30"/>
      <c r="OFA37" s="30"/>
      <c r="OFB37" s="30"/>
      <c r="OFC37" s="30"/>
      <c r="OFD37" s="30"/>
      <c r="OFE37" s="30"/>
      <c r="OFF37" s="30"/>
      <c r="OFG37" s="30"/>
      <c r="OFH37" s="30"/>
      <c r="OFI37" s="30"/>
      <c r="OFJ37" s="30"/>
      <c r="OFK37" s="30"/>
      <c r="OFL37" s="30"/>
      <c r="OFM37" s="30"/>
      <c r="OFN37" s="30"/>
      <c r="OFO37" s="30"/>
      <c r="OFP37" s="30"/>
      <c r="OFQ37" s="30"/>
      <c r="OFR37" s="30"/>
      <c r="OFS37" s="30"/>
      <c r="OFT37" s="30"/>
      <c r="OFU37" s="30"/>
      <c r="OFV37" s="30"/>
      <c r="OFW37" s="30"/>
      <c r="OFX37" s="30"/>
      <c r="OFY37" s="30"/>
      <c r="OFZ37" s="30"/>
      <c r="OGA37" s="30"/>
      <c r="OGB37" s="30"/>
      <c r="OGC37" s="30"/>
      <c r="OGD37" s="30"/>
      <c r="OGE37" s="30"/>
      <c r="OGF37" s="30"/>
      <c r="OGG37" s="30"/>
      <c r="OGH37" s="30"/>
      <c r="OGI37" s="30"/>
      <c r="OGJ37" s="30"/>
      <c r="OGK37" s="30"/>
      <c r="OGL37" s="30"/>
      <c r="OGM37" s="30"/>
      <c r="OGN37" s="30"/>
      <c r="OGO37" s="30"/>
      <c r="OGP37" s="30"/>
      <c r="OGQ37" s="30"/>
      <c r="OGR37" s="30"/>
      <c r="OGS37" s="30"/>
      <c r="OGT37" s="30"/>
      <c r="OGU37" s="30"/>
      <c r="OGV37" s="30"/>
      <c r="OGW37" s="30"/>
      <c r="OGX37" s="30"/>
      <c r="OGY37" s="30"/>
      <c r="OGZ37" s="30"/>
      <c r="OHA37" s="30"/>
      <c r="OHB37" s="30"/>
      <c r="OHC37" s="30"/>
      <c r="OHD37" s="30"/>
      <c r="OHE37" s="30"/>
      <c r="OHF37" s="30"/>
      <c r="OHG37" s="30"/>
      <c r="OHH37" s="30"/>
      <c r="OHI37" s="30"/>
      <c r="OHJ37" s="30"/>
      <c r="OHK37" s="30"/>
      <c r="OHL37" s="30"/>
      <c r="OHM37" s="30"/>
      <c r="OHN37" s="30"/>
      <c r="OHO37" s="30"/>
      <c r="OHP37" s="30"/>
      <c r="OHQ37" s="30"/>
      <c r="OHR37" s="30"/>
      <c r="OHS37" s="30"/>
      <c r="OHT37" s="30"/>
      <c r="OHU37" s="30"/>
      <c r="OHV37" s="30"/>
      <c r="OHW37" s="30"/>
      <c r="OHX37" s="30"/>
      <c r="OHY37" s="30"/>
      <c r="OHZ37" s="30"/>
      <c r="OIA37" s="30"/>
      <c r="OIB37" s="30"/>
      <c r="OIC37" s="30"/>
      <c r="OID37" s="30"/>
      <c r="OIE37" s="30"/>
      <c r="OIF37" s="30"/>
      <c r="OIG37" s="30"/>
      <c r="OIH37" s="30"/>
      <c r="OII37" s="30"/>
      <c r="OIJ37" s="30"/>
      <c r="OIK37" s="30"/>
      <c r="OIL37" s="30"/>
      <c r="OIM37" s="30"/>
      <c r="OIN37" s="30"/>
      <c r="OIO37" s="30"/>
      <c r="OIP37" s="30"/>
      <c r="OIQ37" s="30"/>
      <c r="OIR37" s="30"/>
      <c r="OIS37" s="30"/>
      <c r="OIT37" s="30"/>
      <c r="OIU37" s="30"/>
      <c r="OIV37" s="30"/>
      <c r="OIW37" s="30"/>
      <c r="OIX37" s="30"/>
      <c r="OIY37" s="30"/>
      <c r="OIZ37" s="30"/>
      <c r="OJA37" s="30"/>
      <c r="OJB37" s="30"/>
      <c r="OJC37" s="30"/>
      <c r="OJD37" s="30"/>
      <c r="OJE37" s="30"/>
      <c r="OJF37" s="30"/>
      <c r="OJG37" s="30"/>
      <c r="OJH37" s="30"/>
      <c r="OJI37" s="30"/>
      <c r="OJJ37" s="30"/>
      <c r="OJK37" s="30"/>
      <c r="OJL37" s="30"/>
      <c r="OJM37" s="30"/>
      <c r="OJN37" s="30"/>
      <c r="OJO37" s="30"/>
      <c r="OJP37" s="30"/>
      <c r="OJQ37" s="30"/>
      <c r="OJR37" s="30"/>
      <c r="OJS37" s="30"/>
      <c r="OJT37" s="30"/>
      <c r="OJU37" s="30"/>
      <c r="OJV37" s="30"/>
      <c r="OJW37" s="30"/>
      <c r="OJX37" s="30"/>
      <c r="OJY37" s="30"/>
      <c r="OJZ37" s="30"/>
      <c r="OKA37" s="30"/>
      <c r="OKB37" s="30"/>
      <c r="OKC37" s="30"/>
      <c r="OKD37" s="30"/>
      <c r="OKE37" s="30"/>
      <c r="OKF37" s="30"/>
      <c r="OKG37" s="30"/>
      <c r="OKH37" s="30"/>
      <c r="OKI37" s="30"/>
      <c r="OKJ37" s="30"/>
      <c r="OKK37" s="30"/>
      <c r="OKL37" s="30"/>
      <c r="OKM37" s="30"/>
      <c r="OKN37" s="30"/>
      <c r="OKO37" s="30"/>
      <c r="OKP37" s="30"/>
      <c r="OKQ37" s="30"/>
      <c r="OKR37" s="30"/>
      <c r="OKS37" s="30"/>
      <c r="OKT37" s="30"/>
      <c r="OKU37" s="30"/>
      <c r="OKV37" s="30"/>
      <c r="OKW37" s="30"/>
      <c r="OKX37" s="30"/>
      <c r="OKY37" s="30"/>
      <c r="OKZ37" s="30"/>
      <c r="OLA37" s="30"/>
      <c r="OLB37" s="30"/>
      <c r="OLC37" s="30"/>
      <c r="OLD37" s="30"/>
      <c r="OLE37" s="30"/>
      <c r="OLF37" s="30"/>
      <c r="OLG37" s="30"/>
      <c r="OLH37" s="30"/>
      <c r="OLI37" s="30"/>
      <c r="OLJ37" s="30"/>
      <c r="OLK37" s="30"/>
      <c r="OLL37" s="30"/>
      <c r="OLM37" s="30"/>
      <c r="OLN37" s="30"/>
      <c r="OLO37" s="30"/>
      <c r="OLP37" s="30"/>
      <c r="OLQ37" s="30"/>
      <c r="OLR37" s="30"/>
      <c r="OLS37" s="30"/>
      <c r="OLT37" s="30"/>
      <c r="OLU37" s="30"/>
      <c r="OLV37" s="30"/>
      <c r="OLW37" s="30"/>
      <c r="OLX37" s="30"/>
      <c r="OLY37" s="30"/>
      <c r="OLZ37" s="30"/>
      <c r="OMA37" s="30"/>
      <c r="OMB37" s="30"/>
      <c r="OMC37" s="30"/>
      <c r="OMD37" s="30"/>
      <c r="OME37" s="30"/>
      <c r="OMF37" s="30"/>
      <c r="OMG37" s="30"/>
      <c r="OMH37" s="30"/>
      <c r="OMI37" s="30"/>
      <c r="OMJ37" s="30"/>
      <c r="OMK37" s="30"/>
      <c r="OML37" s="30"/>
      <c r="OMM37" s="30"/>
      <c r="OMN37" s="30"/>
      <c r="OMO37" s="30"/>
      <c r="OMP37" s="30"/>
      <c r="OMQ37" s="30"/>
      <c r="OMR37" s="30"/>
      <c r="OMS37" s="30"/>
      <c r="OMT37" s="30"/>
      <c r="OMU37" s="30"/>
      <c r="OMV37" s="30"/>
      <c r="OMW37" s="30"/>
      <c r="OMX37" s="30"/>
      <c r="OMY37" s="30"/>
      <c r="OMZ37" s="30"/>
      <c r="ONA37" s="30"/>
      <c r="ONB37" s="30"/>
      <c r="ONC37" s="30"/>
      <c r="OND37" s="30"/>
      <c r="ONE37" s="30"/>
      <c r="ONF37" s="30"/>
      <c r="ONG37" s="30"/>
      <c r="ONH37" s="30"/>
      <c r="ONI37" s="30"/>
      <c r="ONJ37" s="30"/>
      <c r="ONK37" s="30"/>
      <c r="ONL37" s="30"/>
      <c r="ONM37" s="30"/>
      <c r="ONN37" s="30"/>
      <c r="ONO37" s="30"/>
      <c r="ONP37" s="30"/>
      <c r="ONQ37" s="30"/>
      <c r="ONR37" s="30"/>
      <c r="ONS37" s="30"/>
      <c r="ONT37" s="30"/>
      <c r="ONU37" s="30"/>
      <c r="ONV37" s="30"/>
      <c r="ONW37" s="30"/>
      <c r="ONX37" s="30"/>
      <c r="ONY37" s="30"/>
      <c r="ONZ37" s="30"/>
      <c r="OOA37" s="30"/>
      <c r="OOB37" s="30"/>
      <c r="OOC37" s="30"/>
      <c r="OOD37" s="30"/>
      <c r="OOE37" s="30"/>
      <c r="OOF37" s="30"/>
      <c r="OOG37" s="30"/>
      <c r="OOH37" s="30"/>
      <c r="OOI37" s="30"/>
      <c r="OOJ37" s="30"/>
      <c r="OOK37" s="30"/>
      <c r="OOL37" s="30"/>
      <c r="OOM37" s="30"/>
      <c r="OON37" s="30"/>
      <c r="OOO37" s="30"/>
      <c r="OOP37" s="30"/>
      <c r="OOQ37" s="30"/>
      <c r="OOR37" s="30"/>
      <c r="OOS37" s="30"/>
      <c r="OOT37" s="30"/>
      <c r="OOU37" s="30"/>
      <c r="OOV37" s="30"/>
      <c r="OOW37" s="30"/>
      <c r="OOX37" s="30"/>
      <c r="OOY37" s="30"/>
      <c r="OOZ37" s="30"/>
      <c r="OPA37" s="30"/>
      <c r="OPB37" s="30"/>
      <c r="OPC37" s="30"/>
      <c r="OPD37" s="30"/>
      <c r="OPE37" s="30"/>
      <c r="OPF37" s="30"/>
      <c r="OPG37" s="30"/>
      <c r="OPH37" s="30"/>
      <c r="OPI37" s="30"/>
      <c r="OPJ37" s="30"/>
      <c r="OPK37" s="30"/>
      <c r="OPL37" s="30"/>
      <c r="OPM37" s="30"/>
      <c r="OPN37" s="30"/>
      <c r="OPO37" s="30"/>
      <c r="OPP37" s="30"/>
      <c r="OPQ37" s="30"/>
      <c r="OPR37" s="30"/>
      <c r="OPS37" s="30"/>
      <c r="OPT37" s="30"/>
      <c r="OPU37" s="30"/>
      <c r="OPV37" s="30"/>
      <c r="OPW37" s="30"/>
      <c r="OPX37" s="30"/>
      <c r="OPY37" s="30"/>
      <c r="OPZ37" s="30"/>
      <c r="OQA37" s="30"/>
      <c r="OQB37" s="30"/>
      <c r="OQC37" s="30"/>
      <c r="OQD37" s="30"/>
      <c r="OQE37" s="30"/>
      <c r="OQF37" s="30"/>
      <c r="OQG37" s="30"/>
      <c r="OQH37" s="30"/>
      <c r="OQI37" s="30"/>
      <c r="OQJ37" s="30"/>
      <c r="OQK37" s="30"/>
      <c r="OQL37" s="30"/>
      <c r="OQM37" s="30"/>
      <c r="OQN37" s="30"/>
      <c r="OQO37" s="30"/>
      <c r="OQP37" s="30"/>
      <c r="OQQ37" s="30"/>
      <c r="OQR37" s="30"/>
      <c r="OQS37" s="30"/>
      <c r="OQT37" s="30"/>
      <c r="OQU37" s="30"/>
      <c r="OQV37" s="30"/>
      <c r="OQW37" s="30"/>
      <c r="OQX37" s="30"/>
      <c r="OQY37" s="30"/>
      <c r="OQZ37" s="30"/>
      <c r="ORA37" s="30"/>
      <c r="ORB37" s="30"/>
      <c r="ORC37" s="30"/>
      <c r="ORD37" s="30"/>
      <c r="ORE37" s="30"/>
      <c r="ORF37" s="30"/>
      <c r="ORG37" s="30"/>
      <c r="ORH37" s="30"/>
      <c r="ORI37" s="30"/>
      <c r="ORJ37" s="30"/>
      <c r="ORK37" s="30"/>
      <c r="ORL37" s="30"/>
      <c r="ORM37" s="30"/>
      <c r="ORN37" s="30"/>
      <c r="ORO37" s="30"/>
      <c r="ORP37" s="30"/>
      <c r="ORQ37" s="30"/>
      <c r="ORR37" s="30"/>
      <c r="ORS37" s="30"/>
      <c r="ORT37" s="30"/>
      <c r="ORU37" s="30"/>
      <c r="ORV37" s="30"/>
      <c r="ORW37" s="30"/>
      <c r="ORX37" s="30"/>
      <c r="ORY37" s="30"/>
      <c r="ORZ37" s="30"/>
      <c r="OSA37" s="30"/>
      <c r="OSB37" s="30"/>
      <c r="OSC37" s="30"/>
      <c r="OSD37" s="30"/>
      <c r="OSE37" s="30"/>
      <c r="OSF37" s="30"/>
      <c r="OSG37" s="30"/>
      <c r="OSH37" s="30"/>
      <c r="OSI37" s="30"/>
      <c r="OSJ37" s="30"/>
      <c r="OSK37" s="30"/>
      <c r="OSL37" s="30"/>
      <c r="OSM37" s="30"/>
      <c r="OSN37" s="30"/>
      <c r="OSO37" s="30"/>
      <c r="OSP37" s="30"/>
      <c r="OSQ37" s="30"/>
      <c r="OSR37" s="30"/>
      <c r="OSS37" s="30"/>
      <c r="OST37" s="30"/>
      <c r="OSU37" s="30"/>
      <c r="OSV37" s="30"/>
      <c r="OSW37" s="30"/>
      <c r="OSX37" s="30"/>
      <c r="OSY37" s="30"/>
      <c r="OSZ37" s="30"/>
      <c r="OTA37" s="30"/>
      <c r="OTB37" s="30"/>
      <c r="OTC37" s="30"/>
      <c r="OTD37" s="30"/>
      <c r="OTE37" s="30"/>
      <c r="OTF37" s="30"/>
      <c r="OTG37" s="30"/>
      <c r="OTH37" s="30"/>
      <c r="OTI37" s="30"/>
      <c r="OTJ37" s="30"/>
      <c r="OTK37" s="30"/>
      <c r="OTL37" s="30"/>
      <c r="OTM37" s="30"/>
      <c r="OTN37" s="30"/>
      <c r="OTO37" s="30"/>
      <c r="OTP37" s="30"/>
      <c r="OTQ37" s="30"/>
      <c r="OTR37" s="30"/>
      <c r="OTS37" s="30"/>
      <c r="OTT37" s="30"/>
      <c r="OTU37" s="30"/>
      <c r="OTV37" s="30"/>
      <c r="OTW37" s="30"/>
      <c r="OTX37" s="30"/>
      <c r="OTY37" s="30"/>
      <c r="OTZ37" s="30"/>
      <c r="OUA37" s="30"/>
      <c r="OUB37" s="30"/>
      <c r="OUC37" s="30"/>
      <c r="OUD37" s="30"/>
      <c r="OUE37" s="30"/>
      <c r="OUF37" s="30"/>
      <c r="OUG37" s="30"/>
      <c r="OUH37" s="30"/>
      <c r="OUI37" s="30"/>
      <c r="OUJ37" s="30"/>
      <c r="OUK37" s="30"/>
      <c r="OUL37" s="30"/>
      <c r="OUM37" s="30"/>
      <c r="OUN37" s="30"/>
      <c r="OUO37" s="30"/>
      <c r="OUP37" s="30"/>
      <c r="OUQ37" s="30"/>
      <c r="OUR37" s="30"/>
      <c r="OUS37" s="30"/>
      <c r="OUT37" s="30"/>
      <c r="OUU37" s="30"/>
      <c r="OUV37" s="30"/>
      <c r="OUW37" s="30"/>
      <c r="OUX37" s="30"/>
      <c r="OUY37" s="30"/>
      <c r="OUZ37" s="30"/>
      <c r="OVA37" s="30"/>
      <c r="OVB37" s="30"/>
      <c r="OVC37" s="30"/>
      <c r="OVD37" s="30"/>
      <c r="OVE37" s="30"/>
      <c r="OVF37" s="30"/>
      <c r="OVG37" s="30"/>
      <c r="OVH37" s="30"/>
      <c r="OVI37" s="30"/>
      <c r="OVJ37" s="30"/>
      <c r="OVK37" s="30"/>
      <c r="OVL37" s="30"/>
      <c r="OVM37" s="30"/>
      <c r="OVN37" s="30"/>
      <c r="OVO37" s="30"/>
      <c r="OVP37" s="30"/>
      <c r="OVQ37" s="30"/>
      <c r="OVR37" s="30"/>
      <c r="OVS37" s="30"/>
      <c r="OVT37" s="30"/>
      <c r="OVU37" s="30"/>
      <c r="OVV37" s="30"/>
      <c r="OVW37" s="30"/>
      <c r="OVX37" s="30"/>
      <c r="OVY37" s="30"/>
      <c r="OVZ37" s="30"/>
      <c r="OWA37" s="30"/>
      <c r="OWB37" s="30"/>
      <c r="OWC37" s="30"/>
      <c r="OWD37" s="30"/>
      <c r="OWE37" s="30"/>
      <c r="OWF37" s="30"/>
      <c r="OWG37" s="30"/>
      <c r="OWH37" s="30"/>
      <c r="OWI37" s="30"/>
      <c r="OWJ37" s="30"/>
      <c r="OWK37" s="30"/>
      <c r="OWL37" s="30"/>
      <c r="OWM37" s="30"/>
      <c r="OWN37" s="30"/>
      <c r="OWO37" s="30"/>
      <c r="OWP37" s="30"/>
      <c r="OWQ37" s="30"/>
      <c r="OWR37" s="30"/>
      <c r="OWS37" s="30"/>
      <c r="OWT37" s="30"/>
      <c r="OWU37" s="30"/>
      <c r="OWV37" s="30"/>
      <c r="OWW37" s="30"/>
      <c r="OWX37" s="30"/>
      <c r="OWY37" s="30"/>
      <c r="OWZ37" s="30"/>
      <c r="OXA37" s="30"/>
      <c r="OXB37" s="30"/>
      <c r="OXC37" s="30"/>
      <c r="OXD37" s="30"/>
      <c r="OXE37" s="30"/>
      <c r="OXF37" s="30"/>
      <c r="OXG37" s="30"/>
      <c r="OXH37" s="30"/>
      <c r="OXI37" s="30"/>
      <c r="OXJ37" s="30"/>
      <c r="OXK37" s="30"/>
      <c r="OXL37" s="30"/>
      <c r="OXM37" s="30"/>
      <c r="OXN37" s="30"/>
      <c r="OXO37" s="30"/>
      <c r="OXP37" s="30"/>
      <c r="OXQ37" s="30"/>
      <c r="OXR37" s="30"/>
      <c r="OXS37" s="30"/>
      <c r="OXT37" s="30"/>
      <c r="OXU37" s="30"/>
      <c r="OXV37" s="30"/>
      <c r="OXW37" s="30"/>
      <c r="OXX37" s="30"/>
      <c r="OXY37" s="30"/>
      <c r="OXZ37" s="30"/>
      <c r="OYA37" s="30"/>
      <c r="OYB37" s="30"/>
      <c r="OYC37" s="30"/>
      <c r="OYD37" s="30"/>
      <c r="OYE37" s="30"/>
      <c r="OYF37" s="30"/>
      <c r="OYG37" s="30"/>
      <c r="OYH37" s="30"/>
      <c r="OYI37" s="30"/>
      <c r="OYJ37" s="30"/>
      <c r="OYK37" s="30"/>
      <c r="OYL37" s="30"/>
      <c r="OYM37" s="30"/>
      <c r="OYN37" s="30"/>
      <c r="OYO37" s="30"/>
      <c r="OYP37" s="30"/>
      <c r="OYQ37" s="30"/>
      <c r="OYR37" s="30"/>
      <c r="OYS37" s="30"/>
      <c r="OYT37" s="30"/>
      <c r="OYU37" s="30"/>
      <c r="OYV37" s="30"/>
      <c r="OYW37" s="30"/>
      <c r="OYX37" s="30"/>
      <c r="OYY37" s="30"/>
      <c r="OYZ37" s="30"/>
      <c r="OZA37" s="30"/>
      <c r="OZB37" s="30"/>
      <c r="OZC37" s="30"/>
      <c r="OZD37" s="30"/>
      <c r="OZE37" s="30"/>
      <c r="OZF37" s="30"/>
      <c r="OZG37" s="30"/>
      <c r="OZH37" s="30"/>
      <c r="OZI37" s="30"/>
      <c r="OZJ37" s="30"/>
      <c r="OZK37" s="30"/>
      <c r="OZL37" s="30"/>
      <c r="OZM37" s="30"/>
      <c r="OZN37" s="30"/>
      <c r="OZO37" s="30"/>
      <c r="OZP37" s="30"/>
      <c r="OZQ37" s="30"/>
      <c r="OZR37" s="30"/>
      <c r="OZS37" s="30"/>
      <c r="OZT37" s="30"/>
      <c r="OZU37" s="30"/>
      <c r="OZV37" s="30"/>
      <c r="OZW37" s="30"/>
      <c r="OZX37" s="30"/>
      <c r="OZY37" s="30"/>
      <c r="OZZ37" s="30"/>
      <c r="PAA37" s="30"/>
      <c r="PAB37" s="30"/>
      <c r="PAC37" s="30"/>
      <c r="PAD37" s="30"/>
      <c r="PAE37" s="30"/>
      <c r="PAF37" s="30"/>
      <c r="PAG37" s="30"/>
      <c r="PAH37" s="30"/>
      <c r="PAI37" s="30"/>
      <c r="PAJ37" s="30"/>
      <c r="PAK37" s="30"/>
      <c r="PAL37" s="30"/>
      <c r="PAM37" s="30"/>
      <c r="PAN37" s="30"/>
      <c r="PAO37" s="30"/>
      <c r="PAP37" s="30"/>
      <c r="PAQ37" s="30"/>
      <c r="PAR37" s="30"/>
      <c r="PAS37" s="30"/>
      <c r="PAT37" s="30"/>
      <c r="PAU37" s="30"/>
      <c r="PAV37" s="30"/>
      <c r="PAW37" s="30"/>
      <c r="PAX37" s="30"/>
      <c r="PAY37" s="30"/>
      <c r="PAZ37" s="30"/>
      <c r="PBA37" s="30"/>
      <c r="PBB37" s="30"/>
      <c r="PBC37" s="30"/>
      <c r="PBD37" s="30"/>
      <c r="PBE37" s="30"/>
      <c r="PBF37" s="30"/>
      <c r="PBG37" s="30"/>
      <c r="PBH37" s="30"/>
      <c r="PBI37" s="30"/>
      <c r="PBJ37" s="30"/>
      <c r="PBK37" s="30"/>
      <c r="PBL37" s="30"/>
      <c r="PBM37" s="30"/>
      <c r="PBN37" s="30"/>
      <c r="PBO37" s="30"/>
      <c r="PBP37" s="30"/>
      <c r="PBQ37" s="30"/>
      <c r="PBR37" s="30"/>
      <c r="PBS37" s="30"/>
      <c r="PBT37" s="30"/>
      <c r="PBU37" s="30"/>
      <c r="PBV37" s="30"/>
      <c r="PBW37" s="30"/>
      <c r="PBX37" s="30"/>
      <c r="PBY37" s="30"/>
      <c r="PBZ37" s="30"/>
      <c r="PCA37" s="30"/>
      <c r="PCB37" s="30"/>
      <c r="PCC37" s="30"/>
      <c r="PCD37" s="30"/>
      <c r="PCE37" s="30"/>
      <c r="PCF37" s="30"/>
      <c r="PCG37" s="30"/>
      <c r="PCH37" s="30"/>
      <c r="PCI37" s="30"/>
      <c r="PCJ37" s="30"/>
      <c r="PCK37" s="30"/>
      <c r="PCL37" s="30"/>
      <c r="PCM37" s="30"/>
      <c r="PCN37" s="30"/>
      <c r="PCO37" s="30"/>
      <c r="PCP37" s="30"/>
      <c r="PCQ37" s="30"/>
      <c r="PCR37" s="30"/>
      <c r="PCS37" s="30"/>
      <c r="PCT37" s="30"/>
      <c r="PCU37" s="30"/>
      <c r="PCV37" s="30"/>
      <c r="PCW37" s="30"/>
      <c r="PCX37" s="30"/>
      <c r="PCY37" s="30"/>
      <c r="PCZ37" s="30"/>
      <c r="PDA37" s="30"/>
      <c r="PDB37" s="30"/>
      <c r="PDC37" s="30"/>
      <c r="PDD37" s="30"/>
      <c r="PDE37" s="30"/>
      <c r="PDF37" s="30"/>
      <c r="PDG37" s="30"/>
      <c r="PDH37" s="30"/>
      <c r="PDI37" s="30"/>
      <c r="PDJ37" s="30"/>
      <c r="PDK37" s="30"/>
      <c r="PDL37" s="30"/>
      <c r="PDM37" s="30"/>
      <c r="PDN37" s="30"/>
      <c r="PDO37" s="30"/>
      <c r="PDP37" s="30"/>
      <c r="PDQ37" s="30"/>
      <c r="PDR37" s="30"/>
      <c r="PDS37" s="30"/>
      <c r="PDT37" s="30"/>
      <c r="PDU37" s="30"/>
      <c r="PDV37" s="30"/>
      <c r="PDW37" s="30"/>
      <c r="PDX37" s="30"/>
      <c r="PDY37" s="30"/>
      <c r="PDZ37" s="30"/>
      <c r="PEA37" s="30"/>
      <c r="PEB37" s="30"/>
      <c r="PEC37" s="30"/>
      <c r="PED37" s="30"/>
      <c r="PEE37" s="30"/>
      <c r="PEF37" s="30"/>
      <c r="PEG37" s="30"/>
      <c r="PEH37" s="30"/>
      <c r="PEI37" s="30"/>
      <c r="PEJ37" s="30"/>
      <c r="PEK37" s="30"/>
      <c r="PEL37" s="30"/>
      <c r="PEM37" s="30"/>
      <c r="PEN37" s="30"/>
      <c r="PEO37" s="30"/>
      <c r="PEP37" s="30"/>
      <c r="PEQ37" s="30"/>
      <c r="PER37" s="30"/>
      <c r="PES37" s="30"/>
      <c r="PET37" s="30"/>
      <c r="PEU37" s="30"/>
      <c r="PEV37" s="30"/>
      <c r="PEW37" s="30"/>
      <c r="PEX37" s="30"/>
      <c r="PEY37" s="30"/>
      <c r="PEZ37" s="30"/>
      <c r="PFA37" s="30"/>
      <c r="PFB37" s="30"/>
      <c r="PFC37" s="30"/>
      <c r="PFD37" s="30"/>
      <c r="PFE37" s="30"/>
      <c r="PFF37" s="30"/>
      <c r="PFG37" s="30"/>
      <c r="PFH37" s="30"/>
      <c r="PFI37" s="30"/>
      <c r="PFJ37" s="30"/>
      <c r="PFK37" s="30"/>
      <c r="PFL37" s="30"/>
      <c r="PFM37" s="30"/>
      <c r="PFN37" s="30"/>
      <c r="PFO37" s="30"/>
      <c r="PFP37" s="30"/>
      <c r="PFQ37" s="30"/>
      <c r="PFR37" s="30"/>
      <c r="PFS37" s="30"/>
      <c r="PFT37" s="30"/>
      <c r="PFU37" s="30"/>
      <c r="PFV37" s="30"/>
      <c r="PFW37" s="30"/>
      <c r="PFX37" s="30"/>
      <c r="PFY37" s="30"/>
      <c r="PFZ37" s="30"/>
      <c r="PGA37" s="30"/>
      <c r="PGB37" s="30"/>
      <c r="PGC37" s="30"/>
      <c r="PGD37" s="30"/>
      <c r="PGE37" s="30"/>
      <c r="PGF37" s="30"/>
      <c r="PGG37" s="30"/>
      <c r="PGH37" s="30"/>
      <c r="PGI37" s="30"/>
      <c r="PGJ37" s="30"/>
      <c r="PGK37" s="30"/>
      <c r="PGL37" s="30"/>
      <c r="PGM37" s="30"/>
      <c r="PGN37" s="30"/>
      <c r="PGO37" s="30"/>
      <c r="PGP37" s="30"/>
      <c r="PGQ37" s="30"/>
      <c r="PGR37" s="30"/>
      <c r="PGS37" s="30"/>
      <c r="PGT37" s="30"/>
      <c r="PGU37" s="30"/>
      <c r="PGV37" s="30"/>
      <c r="PGW37" s="30"/>
      <c r="PGX37" s="30"/>
      <c r="PGY37" s="30"/>
      <c r="PGZ37" s="30"/>
      <c r="PHA37" s="30"/>
      <c r="PHB37" s="30"/>
      <c r="PHC37" s="30"/>
      <c r="PHD37" s="30"/>
      <c r="PHE37" s="30"/>
      <c r="PHF37" s="30"/>
      <c r="PHG37" s="30"/>
      <c r="PHH37" s="30"/>
      <c r="PHI37" s="30"/>
      <c r="PHJ37" s="30"/>
      <c r="PHK37" s="30"/>
      <c r="PHL37" s="30"/>
      <c r="PHM37" s="30"/>
      <c r="PHN37" s="30"/>
      <c r="PHO37" s="30"/>
      <c r="PHP37" s="30"/>
      <c r="PHQ37" s="30"/>
      <c r="PHR37" s="30"/>
      <c r="PHS37" s="30"/>
      <c r="PHT37" s="30"/>
      <c r="PHU37" s="30"/>
      <c r="PHV37" s="30"/>
      <c r="PHW37" s="30"/>
      <c r="PHX37" s="30"/>
      <c r="PHY37" s="30"/>
      <c r="PHZ37" s="30"/>
      <c r="PIA37" s="30"/>
      <c r="PIB37" s="30"/>
      <c r="PIC37" s="30"/>
      <c r="PID37" s="30"/>
      <c r="PIE37" s="30"/>
      <c r="PIF37" s="30"/>
      <c r="PIG37" s="30"/>
      <c r="PIH37" s="30"/>
      <c r="PII37" s="30"/>
      <c r="PIJ37" s="30"/>
      <c r="PIK37" s="30"/>
      <c r="PIL37" s="30"/>
      <c r="PIM37" s="30"/>
      <c r="PIN37" s="30"/>
      <c r="PIO37" s="30"/>
      <c r="PIP37" s="30"/>
      <c r="PIQ37" s="30"/>
      <c r="PIR37" s="30"/>
      <c r="PIS37" s="30"/>
      <c r="PIT37" s="30"/>
      <c r="PIU37" s="30"/>
      <c r="PIV37" s="30"/>
      <c r="PIW37" s="30"/>
      <c r="PIX37" s="30"/>
      <c r="PIY37" s="30"/>
      <c r="PIZ37" s="30"/>
      <c r="PJA37" s="30"/>
      <c r="PJB37" s="30"/>
      <c r="PJC37" s="30"/>
      <c r="PJD37" s="30"/>
      <c r="PJE37" s="30"/>
      <c r="PJF37" s="30"/>
      <c r="PJG37" s="30"/>
      <c r="PJH37" s="30"/>
      <c r="PJI37" s="30"/>
      <c r="PJJ37" s="30"/>
      <c r="PJK37" s="30"/>
      <c r="PJL37" s="30"/>
      <c r="PJM37" s="30"/>
      <c r="PJN37" s="30"/>
      <c r="PJO37" s="30"/>
      <c r="PJP37" s="30"/>
      <c r="PJQ37" s="30"/>
      <c r="PJR37" s="30"/>
      <c r="PJS37" s="30"/>
      <c r="PJT37" s="30"/>
      <c r="PJU37" s="30"/>
      <c r="PJV37" s="30"/>
      <c r="PJW37" s="30"/>
      <c r="PJX37" s="30"/>
      <c r="PJY37" s="30"/>
      <c r="PJZ37" s="30"/>
      <c r="PKA37" s="30"/>
      <c r="PKB37" s="30"/>
      <c r="PKC37" s="30"/>
      <c r="PKD37" s="30"/>
      <c r="PKE37" s="30"/>
      <c r="PKF37" s="30"/>
      <c r="PKG37" s="30"/>
      <c r="PKH37" s="30"/>
      <c r="PKI37" s="30"/>
      <c r="PKJ37" s="30"/>
      <c r="PKK37" s="30"/>
      <c r="PKL37" s="30"/>
      <c r="PKM37" s="30"/>
      <c r="PKN37" s="30"/>
      <c r="PKO37" s="30"/>
      <c r="PKP37" s="30"/>
      <c r="PKQ37" s="30"/>
      <c r="PKR37" s="30"/>
      <c r="PKS37" s="30"/>
      <c r="PKT37" s="30"/>
      <c r="PKU37" s="30"/>
      <c r="PKV37" s="30"/>
      <c r="PKW37" s="30"/>
      <c r="PKX37" s="30"/>
      <c r="PKY37" s="30"/>
      <c r="PKZ37" s="30"/>
      <c r="PLA37" s="30"/>
      <c r="PLB37" s="30"/>
      <c r="PLC37" s="30"/>
      <c r="PLD37" s="30"/>
      <c r="PLE37" s="30"/>
      <c r="PLF37" s="30"/>
      <c r="PLG37" s="30"/>
      <c r="PLH37" s="30"/>
      <c r="PLI37" s="30"/>
      <c r="PLJ37" s="30"/>
      <c r="PLK37" s="30"/>
      <c r="PLL37" s="30"/>
      <c r="PLM37" s="30"/>
      <c r="PLN37" s="30"/>
      <c r="PLO37" s="30"/>
      <c r="PLP37" s="30"/>
      <c r="PLQ37" s="30"/>
      <c r="PLR37" s="30"/>
      <c r="PLS37" s="30"/>
      <c r="PLT37" s="30"/>
      <c r="PLU37" s="30"/>
      <c r="PLV37" s="30"/>
      <c r="PLW37" s="30"/>
      <c r="PLX37" s="30"/>
      <c r="PLY37" s="30"/>
      <c r="PLZ37" s="30"/>
      <c r="PMA37" s="30"/>
      <c r="PMB37" s="30"/>
      <c r="PMC37" s="30"/>
      <c r="PMD37" s="30"/>
      <c r="PME37" s="30"/>
      <c r="PMF37" s="30"/>
      <c r="PMG37" s="30"/>
      <c r="PMH37" s="30"/>
      <c r="PMI37" s="30"/>
      <c r="PMJ37" s="30"/>
      <c r="PMK37" s="30"/>
      <c r="PML37" s="30"/>
      <c r="PMM37" s="30"/>
      <c r="PMN37" s="30"/>
      <c r="PMO37" s="30"/>
      <c r="PMP37" s="30"/>
      <c r="PMQ37" s="30"/>
      <c r="PMR37" s="30"/>
      <c r="PMS37" s="30"/>
      <c r="PMT37" s="30"/>
      <c r="PMU37" s="30"/>
      <c r="PMV37" s="30"/>
      <c r="PMW37" s="30"/>
      <c r="PMX37" s="30"/>
      <c r="PMY37" s="30"/>
      <c r="PMZ37" s="30"/>
      <c r="PNA37" s="30"/>
      <c r="PNB37" s="30"/>
      <c r="PNC37" s="30"/>
      <c r="PND37" s="30"/>
      <c r="PNE37" s="30"/>
      <c r="PNF37" s="30"/>
      <c r="PNG37" s="30"/>
      <c r="PNH37" s="30"/>
      <c r="PNI37" s="30"/>
      <c r="PNJ37" s="30"/>
      <c r="PNK37" s="30"/>
      <c r="PNL37" s="30"/>
      <c r="PNM37" s="30"/>
      <c r="PNN37" s="30"/>
      <c r="PNO37" s="30"/>
      <c r="PNP37" s="30"/>
      <c r="PNQ37" s="30"/>
      <c r="PNR37" s="30"/>
      <c r="PNS37" s="30"/>
      <c r="PNT37" s="30"/>
      <c r="PNU37" s="30"/>
      <c r="PNV37" s="30"/>
      <c r="PNW37" s="30"/>
      <c r="PNX37" s="30"/>
      <c r="PNY37" s="30"/>
      <c r="PNZ37" s="30"/>
      <c r="POA37" s="30"/>
      <c r="POB37" s="30"/>
      <c r="POC37" s="30"/>
      <c r="POD37" s="30"/>
      <c r="POE37" s="30"/>
      <c r="POF37" s="30"/>
      <c r="POG37" s="30"/>
      <c r="POH37" s="30"/>
      <c r="POI37" s="30"/>
      <c r="POJ37" s="30"/>
      <c r="POK37" s="30"/>
      <c r="POL37" s="30"/>
      <c r="POM37" s="30"/>
      <c r="PON37" s="30"/>
      <c r="POO37" s="30"/>
      <c r="POP37" s="30"/>
      <c r="POQ37" s="30"/>
      <c r="POR37" s="30"/>
      <c r="POS37" s="30"/>
      <c r="POT37" s="30"/>
      <c r="POU37" s="30"/>
      <c r="POV37" s="30"/>
      <c r="POW37" s="30"/>
      <c r="POX37" s="30"/>
      <c r="POY37" s="30"/>
      <c r="POZ37" s="30"/>
      <c r="PPA37" s="30"/>
      <c r="PPB37" s="30"/>
      <c r="PPC37" s="30"/>
      <c r="PPD37" s="30"/>
      <c r="PPE37" s="30"/>
      <c r="PPF37" s="30"/>
      <c r="PPG37" s="30"/>
      <c r="PPH37" s="30"/>
      <c r="PPI37" s="30"/>
      <c r="PPJ37" s="30"/>
      <c r="PPK37" s="30"/>
      <c r="PPL37" s="30"/>
      <c r="PPM37" s="30"/>
      <c r="PPN37" s="30"/>
      <c r="PPO37" s="30"/>
      <c r="PPP37" s="30"/>
      <c r="PPQ37" s="30"/>
      <c r="PPR37" s="30"/>
      <c r="PPS37" s="30"/>
      <c r="PPT37" s="30"/>
      <c r="PPU37" s="30"/>
      <c r="PPV37" s="30"/>
      <c r="PPW37" s="30"/>
      <c r="PPX37" s="30"/>
      <c r="PPY37" s="30"/>
      <c r="PPZ37" s="30"/>
      <c r="PQA37" s="30"/>
      <c r="PQB37" s="30"/>
      <c r="PQC37" s="30"/>
      <c r="PQD37" s="30"/>
      <c r="PQE37" s="30"/>
      <c r="PQF37" s="30"/>
      <c r="PQG37" s="30"/>
      <c r="PQH37" s="30"/>
      <c r="PQI37" s="30"/>
      <c r="PQJ37" s="30"/>
      <c r="PQK37" s="30"/>
      <c r="PQL37" s="30"/>
      <c r="PQM37" s="30"/>
      <c r="PQN37" s="30"/>
      <c r="PQO37" s="30"/>
      <c r="PQP37" s="30"/>
      <c r="PQQ37" s="30"/>
      <c r="PQR37" s="30"/>
      <c r="PQS37" s="30"/>
      <c r="PQT37" s="30"/>
      <c r="PQU37" s="30"/>
      <c r="PQV37" s="30"/>
      <c r="PQW37" s="30"/>
      <c r="PQX37" s="30"/>
      <c r="PQY37" s="30"/>
      <c r="PQZ37" s="30"/>
      <c r="PRA37" s="30"/>
      <c r="PRB37" s="30"/>
      <c r="PRC37" s="30"/>
      <c r="PRD37" s="30"/>
      <c r="PRE37" s="30"/>
      <c r="PRF37" s="30"/>
      <c r="PRG37" s="30"/>
      <c r="PRH37" s="30"/>
      <c r="PRI37" s="30"/>
      <c r="PRJ37" s="30"/>
      <c r="PRK37" s="30"/>
      <c r="PRL37" s="30"/>
      <c r="PRM37" s="30"/>
      <c r="PRN37" s="30"/>
      <c r="PRO37" s="30"/>
      <c r="PRP37" s="30"/>
      <c r="PRQ37" s="30"/>
      <c r="PRR37" s="30"/>
      <c r="PRS37" s="30"/>
      <c r="PRT37" s="30"/>
      <c r="PRU37" s="30"/>
      <c r="PRV37" s="30"/>
      <c r="PRW37" s="30"/>
      <c r="PRX37" s="30"/>
      <c r="PRY37" s="30"/>
      <c r="PRZ37" s="30"/>
      <c r="PSA37" s="30"/>
      <c r="PSB37" s="30"/>
      <c r="PSC37" s="30"/>
      <c r="PSD37" s="30"/>
      <c r="PSE37" s="30"/>
      <c r="PSF37" s="30"/>
      <c r="PSG37" s="30"/>
      <c r="PSH37" s="30"/>
      <c r="PSI37" s="30"/>
      <c r="PSJ37" s="30"/>
      <c r="PSK37" s="30"/>
      <c r="PSL37" s="30"/>
      <c r="PSM37" s="30"/>
      <c r="PSN37" s="30"/>
      <c r="PSO37" s="30"/>
      <c r="PSP37" s="30"/>
      <c r="PSQ37" s="30"/>
      <c r="PSR37" s="30"/>
      <c r="PSS37" s="30"/>
      <c r="PST37" s="30"/>
      <c r="PSU37" s="30"/>
      <c r="PSV37" s="30"/>
      <c r="PSW37" s="30"/>
      <c r="PSX37" s="30"/>
      <c r="PSY37" s="30"/>
      <c r="PSZ37" s="30"/>
      <c r="PTA37" s="30"/>
      <c r="PTB37" s="30"/>
      <c r="PTC37" s="30"/>
      <c r="PTD37" s="30"/>
      <c r="PTE37" s="30"/>
      <c r="PTF37" s="30"/>
      <c r="PTG37" s="30"/>
      <c r="PTH37" s="30"/>
      <c r="PTI37" s="30"/>
      <c r="PTJ37" s="30"/>
      <c r="PTK37" s="30"/>
      <c r="PTL37" s="30"/>
      <c r="PTM37" s="30"/>
      <c r="PTN37" s="30"/>
      <c r="PTO37" s="30"/>
      <c r="PTP37" s="30"/>
      <c r="PTQ37" s="30"/>
      <c r="PTR37" s="30"/>
      <c r="PTS37" s="30"/>
      <c r="PTT37" s="30"/>
      <c r="PTU37" s="30"/>
      <c r="PTV37" s="30"/>
      <c r="PTW37" s="30"/>
      <c r="PTX37" s="30"/>
      <c r="PTY37" s="30"/>
      <c r="PTZ37" s="30"/>
      <c r="PUA37" s="30"/>
      <c r="PUB37" s="30"/>
      <c r="PUC37" s="30"/>
      <c r="PUD37" s="30"/>
      <c r="PUE37" s="30"/>
      <c r="PUF37" s="30"/>
      <c r="PUG37" s="30"/>
      <c r="PUH37" s="30"/>
      <c r="PUI37" s="30"/>
      <c r="PUJ37" s="30"/>
      <c r="PUK37" s="30"/>
      <c r="PUL37" s="30"/>
      <c r="PUM37" s="30"/>
      <c r="PUN37" s="30"/>
      <c r="PUO37" s="30"/>
      <c r="PUP37" s="30"/>
      <c r="PUQ37" s="30"/>
      <c r="PUR37" s="30"/>
      <c r="PUS37" s="30"/>
      <c r="PUT37" s="30"/>
      <c r="PUU37" s="30"/>
      <c r="PUV37" s="30"/>
      <c r="PUW37" s="30"/>
      <c r="PUX37" s="30"/>
      <c r="PUY37" s="30"/>
      <c r="PUZ37" s="30"/>
      <c r="PVA37" s="30"/>
      <c r="PVB37" s="30"/>
      <c r="PVC37" s="30"/>
      <c r="PVD37" s="30"/>
      <c r="PVE37" s="30"/>
      <c r="PVF37" s="30"/>
      <c r="PVG37" s="30"/>
      <c r="PVH37" s="30"/>
      <c r="PVI37" s="30"/>
      <c r="PVJ37" s="30"/>
      <c r="PVK37" s="30"/>
      <c r="PVL37" s="30"/>
      <c r="PVM37" s="30"/>
      <c r="PVN37" s="30"/>
      <c r="PVO37" s="30"/>
      <c r="PVP37" s="30"/>
      <c r="PVQ37" s="30"/>
      <c r="PVR37" s="30"/>
      <c r="PVS37" s="30"/>
      <c r="PVT37" s="30"/>
      <c r="PVU37" s="30"/>
      <c r="PVV37" s="30"/>
      <c r="PVW37" s="30"/>
      <c r="PVX37" s="30"/>
      <c r="PVY37" s="30"/>
      <c r="PVZ37" s="30"/>
      <c r="PWA37" s="30"/>
      <c r="PWB37" s="30"/>
      <c r="PWC37" s="30"/>
      <c r="PWD37" s="30"/>
      <c r="PWE37" s="30"/>
      <c r="PWF37" s="30"/>
      <c r="PWG37" s="30"/>
      <c r="PWH37" s="30"/>
      <c r="PWI37" s="30"/>
      <c r="PWJ37" s="30"/>
      <c r="PWK37" s="30"/>
      <c r="PWL37" s="30"/>
      <c r="PWM37" s="30"/>
      <c r="PWN37" s="30"/>
      <c r="PWO37" s="30"/>
      <c r="PWP37" s="30"/>
      <c r="PWQ37" s="30"/>
      <c r="PWR37" s="30"/>
      <c r="PWS37" s="30"/>
      <c r="PWT37" s="30"/>
      <c r="PWU37" s="30"/>
      <c r="PWV37" s="30"/>
      <c r="PWW37" s="30"/>
      <c r="PWX37" s="30"/>
      <c r="PWY37" s="30"/>
      <c r="PWZ37" s="30"/>
      <c r="PXA37" s="30"/>
      <c r="PXB37" s="30"/>
      <c r="PXC37" s="30"/>
      <c r="PXD37" s="30"/>
      <c r="PXE37" s="30"/>
      <c r="PXF37" s="30"/>
      <c r="PXG37" s="30"/>
      <c r="PXH37" s="30"/>
      <c r="PXI37" s="30"/>
      <c r="PXJ37" s="30"/>
      <c r="PXK37" s="30"/>
      <c r="PXL37" s="30"/>
      <c r="PXM37" s="30"/>
      <c r="PXN37" s="30"/>
      <c r="PXO37" s="30"/>
      <c r="PXP37" s="30"/>
      <c r="PXQ37" s="30"/>
      <c r="PXR37" s="30"/>
      <c r="PXS37" s="30"/>
      <c r="PXT37" s="30"/>
      <c r="PXU37" s="30"/>
      <c r="PXV37" s="30"/>
      <c r="PXW37" s="30"/>
      <c r="PXX37" s="30"/>
      <c r="PXY37" s="30"/>
      <c r="PXZ37" s="30"/>
      <c r="PYA37" s="30"/>
      <c r="PYB37" s="30"/>
      <c r="PYC37" s="30"/>
      <c r="PYD37" s="30"/>
      <c r="PYE37" s="30"/>
      <c r="PYF37" s="30"/>
      <c r="PYG37" s="30"/>
      <c r="PYH37" s="30"/>
      <c r="PYI37" s="30"/>
      <c r="PYJ37" s="30"/>
      <c r="PYK37" s="30"/>
      <c r="PYL37" s="30"/>
      <c r="PYM37" s="30"/>
      <c r="PYN37" s="30"/>
      <c r="PYO37" s="30"/>
      <c r="PYP37" s="30"/>
      <c r="PYQ37" s="30"/>
      <c r="PYR37" s="30"/>
      <c r="PYS37" s="30"/>
      <c r="PYT37" s="30"/>
      <c r="PYU37" s="30"/>
      <c r="PYV37" s="30"/>
      <c r="PYW37" s="30"/>
      <c r="PYX37" s="30"/>
      <c r="PYY37" s="30"/>
      <c r="PYZ37" s="30"/>
      <c r="PZA37" s="30"/>
      <c r="PZB37" s="30"/>
      <c r="PZC37" s="30"/>
      <c r="PZD37" s="30"/>
      <c r="PZE37" s="30"/>
      <c r="PZF37" s="30"/>
      <c r="PZG37" s="30"/>
      <c r="PZH37" s="30"/>
      <c r="PZI37" s="30"/>
      <c r="PZJ37" s="30"/>
      <c r="PZK37" s="30"/>
      <c r="PZL37" s="30"/>
      <c r="PZM37" s="30"/>
      <c r="PZN37" s="30"/>
      <c r="PZO37" s="30"/>
      <c r="PZP37" s="30"/>
      <c r="PZQ37" s="30"/>
      <c r="PZR37" s="30"/>
      <c r="PZS37" s="30"/>
      <c r="PZT37" s="30"/>
      <c r="PZU37" s="30"/>
      <c r="PZV37" s="30"/>
      <c r="PZW37" s="30"/>
      <c r="PZX37" s="30"/>
      <c r="PZY37" s="30"/>
      <c r="PZZ37" s="30"/>
      <c r="QAA37" s="30"/>
      <c r="QAB37" s="30"/>
      <c r="QAC37" s="30"/>
      <c r="QAD37" s="30"/>
      <c r="QAE37" s="30"/>
      <c r="QAF37" s="30"/>
      <c r="QAG37" s="30"/>
      <c r="QAH37" s="30"/>
      <c r="QAI37" s="30"/>
      <c r="QAJ37" s="30"/>
      <c r="QAK37" s="30"/>
      <c r="QAL37" s="30"/>
      <c r="QAM37" s="30"/>
      <c r="QAN37" s="30"/>
      <c r="QAO37" s="30"/>
      <c r="QAP37" s="30"/>
      <c r="QAQ37" s="30"/>
      <c r="QAR37" s="30"/>
      <c r="QAS37" s="30"/>
      <c r="QAT37" s="30"/>
      <c r="QAU37" s="30"/>
      <c r="QAV37" s="30"/>
      <c r="QAW37" s="30"/>
      <c r="QAX37" s="30"/>
      <c r="QAY37" s="30"/>
      <c r="QAZ37" s="30"/>
      <c r="QBA37" s="30"/>
      <c r="QBB37" s="30"/>
      <c r="QBC37" s="30"/>
      <c r="QBD37" s="30"/>
      <c r="QBE37" s="30"/>
      <c r="QBF37" s="30"/>
      <c r="QBG37" s="30"/>
      <c r="QBH37" s="30"/>
      <c r="QBI37" s="30"/>
      <c r="QBJ37" s="30"/>
      <c r="QBK37" s="30"/>
      <c r="QBL37" s="30"/>
      <c r="QBM37" s="30"/>
      <c r="QBN37" s="30"/>
      <c r="QBO37" s="30"/>
      <c r="QBP37" s="30"/>
      <c r="QBQ37" s="30"/>
      <c r="QBR37" s="30"/>
      <c r="QBS37" s="30"/>
      <c r="QBT37" s="30"/>
      <c r="QBU37" s="30"/>
      <c r="QBV37" s="30"/>
      <c r="QBW37" s="30"/>
      <c r="QBX37" s="30"/>
      <c r="QBY37" s="30"/>
      <c r="QBZ37" s="30"/>
      <c r="QCA37" s="30"/>
      <c r="QCB37" s="30"/>
      <c r="QCC37" s="30"/>
      <c r="QCD37" s="30"/>
      <c r="QCE37" s="30"/>
      <c r="QCF37" s="30"/>
      <c r="QCG37" s="30"/>
      <c r="QCH37" s="30"/>
      <c r="QCI37" s="30"/>
      <c r="QCJ37" s="30"/>
      <c r="QCK37" s="30"/>
      <c r="QCL37" s="30"/>
      <c r="QCM37" s="30"/>
      <c r="QCN37" s="30"/>
      <c r="QCO37" s="30"/>
      <c r="QCP37" s="30"/>
      <c r="QCQ37" s="30"/>
      <c r="QCR37" s="30"/>
      <c r="QCS37" s="30"/>
      <c r="QCT37" s="30"/>
      <c r="QCU37" s="30"/>
      <c r="QCV37" s="30"/>
      <c r="QCW37" s="30"/>
      <c r="QCX37" s="30"/>
      <c r="QCY37" s="30"/>
      <c r="QCZ37" s="30"/>
      <c r="QDA37" s="30"/>
      <c r="QDB37" s="30"/>
      <c r="QDC37" s="30"/>
      <c r="QDD37" s="30"/>
      <c r="QDE37" s="30"/>
      <c r="QDF37" s="30"/>
      <c r="QDG37" s="30"/>
      <c r="QDH37" s="30"/>
      <c r="QDI37" s="30"/>
      <c r="QDJ37" s="30"/>
      <c r="QDK37" s="30"/>
      <c r="QDL37" s="30"/>
      <c r="QDM37" s="30"/>
      <c r="QDN37" s="30"/>
      <c r="QDO37" s="30"/>
      <c r="QDP37" s="30"/>
      <c r="QDQ37" s="30"/>
      <c r="QDR37" s="30"/>
      <c r="QDS37" s="30"/>
      <c r="QDT37" s="30"/>
      <c r="QDU37" s="30"/>
      <c r="QDV37" s="30"/>
      <c r="QDW37" s="30"/>
      <c r="QDX37" s="30"/>
      <c r="QDY37" s="30"/>
      <c r="QDZ37" s="30"/>
      <c r="QEA37" s="30"/>
      <c r="QEB37" s="30"/>
      <c r="QEC37" s="30"/>
      <c r="QED37" s="30"/>
      <c r="QEE37" s="30"/>
      <c r="QEF37" s="30"/>
      <c r="QEG37" s="30"/>
      <c r="QEH37" s="30"/>
      <c r="QEI37" s="30"/>
      <c r="QEJ37" s="30"/>
      <c r="QEK37" s="30"/>
      <c r="QEL37" s="30"/>
      <c r="QEM37" s="30"/>
      <c r="QEN37" s="30"/>
      <c r="QEO37" s="30"/>
      <c r="QEP37" s="30"/>
      <c r="QEQ37" s="30"/>
      <c r="QER37" s="30"/>
      <c r="QES37" s="30"/>
      <c r="QET37" s="30"/>
      <c r="QEU37" s="30"/>
      <c r="QEV37" s="30"/>
      <c r="QEW37" s="30"/>
      <c r="QEX37" s="30"/>
      <c r="QEY37" s="30"/>
      <c r="QEZ37" s="30"/>
      <c r="QFA37" s="30"/>
      <c r="QFB37" s="30"/>
      <c r="QFC37" s="30"/>
      <c r="QFD37" s="30"/>
      <c r="QFE37" s="30"/>
      <c r="QFF37" s="30"/>
      <c r="QFG37" s="30"/>
      <c r="QFH37" s="30"/>
      <c r="QFI37" s="30"/>
      <c r="QFJ37" s="30"/>
      <c r="QFK37" s="30"/>
      <c r="QFL37" s="30"/>
      <c r="QFM37" s="30"/>
      <c r="QFN37" s="30"/>
      <c r="QFO37" s="30"/>
      <c r="QFP37" s="30"/>
      <c r="QFQ37" s="30"/>
      <c r="QFR37" s="30"/>
      <c r="QFS37" s="30"/>
      <c r="QFT37" s="30"/>
      <c r="QFU37" s="30"/>
      <c r="QFV37" s="30"/>
      <c r="QFW37" s="30"/>
      <c r="QFX37" s="30"/>
      <c r="QFY37" s="30"/>
      <c r="QFZ37" s="30"/>
      <c r="QGA37" s="30"/>
      <c r="QGB37" s="30"/>
      <c r="QGC37" s="30"/>
      <c r="QGD37" s="30"/>
      <c r="QGE37" s="30"/>
      <c r="QGF37" s="30"/>
      <c r="QGG37" s="30"/>
      <c r="QGH37" s="30"/>
      <c r="QGI37" s="30"/>
      <c r="QGJ37" s="30"/>
      <c r="QGK37" s="30"/>
      <c r="QGL37" s="30"/>
      <c r="QGM37" s="30"/>
      <c r="QGN37" s="30"/>
      <c r="QGO37" s="30"/>
      <c r="QGP37" s="30"/>
      <c r="QGQ37" s="30"/>
      <c r="QGR37" s="30"/>
      <c r="QGS37" s="30"/>
      <c r="QGT37" s="30"/>
      <c r="QGU37" s="30"/>
      <c r="QGV37" s="30"/>
      <c r="QGW37" s="30"/>
      <c r="QGX37" s="30"/>
      <c r="QGY37" s="30"/>
      <c r="QGZ37" s="30"/>
      <c r="QHA37" s="30"/>
      <c r="QHB37" s="30"/>
      <c r="QHC37" s="30"/>
      <c r="QHD37" s="30"/>
      <c r="QHE37" s="30"/>
      <c r="QHF37" s="30"/>
      <c r="QHG37" s="30"/>
      <c r="QHH37" s="30"/>
      <c r="QHI37" s="30"/>
      <c r="QHJ37" s="30"/>
      <c r="QHK37" s="30"/>
      <c r="QHL37" s="30"/>
      <c r="QHM37" s="30"/>
      <c r="QHN37" s="30"/>
      <c r="QHO37" s="30"/>
      <c r="QHP37" s="30"/>
      <c r="QHQ37" s="30"/>
      <c r="QHR37" s="30"/>
      <c r="QHS37" s="30"/>
      <c r="QHT37" s="30"/>
      <c r="QHU37" s="30"/>
      <c r="QHV37" s="30"/>
      <c r="QHW37" s="30"/>
      <c r="QHX37" s="30"/>
      <c r="QHY37" s="30"/>
      <c r="QHZ37" s="30"/>
      <c r="QIA37" s="30"/>
      <c r="QIB37" s="30"/>
      <c r="QIC37" s="30"/>
      <c r="QID37" s="30"/>
      <c r="QIE37" s="30"/>
      <c r="QIF37" s="30"/>
      <c r="QIG37" s="30"/>
      <c r="QIH37" s="30"/>
      <c r="QII37" s="30"/>
      <c r="QIJ37" s="30"/>
      <c r="QIK37" s="30"/>
      <c r="QIL37" s="30"/>
      <c r="QIM37" s="30"/>
      <c r="QIN37" s="30"/>
      <c r="QIO37" s="30"/>
      <c r="QIP37" s="30"/>
      <c r="QIQ37" s="30"/>
      <c r="QIR37" s="30"/>
      <c r="QIS37" s="30"/>
      <c r="QIT37" s="30"/>
      <c r="QIU37" s="30"/>
      <c r="QIV37" s="30"/>
      <c r="QIW37" s="30"/>
      <c r="QIX37" s="30"/>
      <c r="QIY37" s="30"/>
      <c r="QIZ37" s="30"/>
      <c r="QJA37" s="30"/>
      <c r="QJB37" s="30"/>
      <c r="QJC37" s="30"/>
      <c r="QJD37" s="30"/>
      <c r="QJE37" s="30"/>
      <c r="QJF37" s="30"/>
      <c r="QJG37" s="30"/>
      <c r="QJH37" s="30"/>
      <c r="QJI37" s="30"/>
      <c r="QJJ37" s="30"/>
      <c r="QJK37" s="30"/>
      <c r="QJL37" s="30"/>
      <c r="QJM37" s="30"/>
      <c r="QJN37" s="30"/>
      <c r="QJO37" s="30"/>
      <c r="QJP37" s="30"/>
      <c r="QJQ37" s="30"/>
      <c r="QJR37" s="30"/>
      <c r="QJS37" s="30"/>
      <c r="QJT37" s="30"/>
      <c r="QJU37" s="30"/>
      <c r="QJV37" s="30"/>
      <c r="QJW37" s="30"/>
      <c r="QJX37" s="30"/>
      <c r="QJY37" s="30"/>
      <c r="QJZ37" s="30"/>
      <c r="QKA37" s="30"/>
      <c r="QKB37" s="30"/>
      <c r="QKC37" s="30"/>
      <c r="QKD37" s="30"/>
      <c r="QKE37" s="30"/>
      <c r="QKF37" s="30"/>
      <c r="QKG37" s="30"/>
      <c r="QKH37" s="30"/>
      <c r="QKI37" s="30"/>
      <c r="QKJ37" s="30"/>
      <c r="QKK37" s="30"/>
      <c r="QKL37" s="30"/>
      <c r="QKM37" s="30"/>
      <c r="QKN37" s="30"/>
      <c r="QKO37" s="30"/>
      <c r="QKP37" s="30"/>
      <c r="QKQ37" s="30"/>
      <c r="QKR37" s="30"/>
      <c r="QKS37" s="30"/>
      <c r="QKT37" s="30"/>
      <c r="QKU37" s="30"/>
      <c r="QKV37" s="30"/>
      <c r="QKW37" s="30"/>
      <c r="QKX37" s="30"/>
      <c r="QKY37" s="30"/>
      <c r="QKZ37" s="30"/>
      <c r="QLA37" s="30"/>
      <c r="QLB37" s="30"/>
      <c r="QLC37" s="30"/>
      <c r="QLD37" s="30"/>
      <c r="QLE37" s="30"/>
      <c r="QLF37" s="30"/>
      <c r="QLG37" s="30"/>
      <c r="QLH37" s="30"/>
      <c r="QLI37" s="30"/>
      <c r="QLJ37" s="30"/>
      <c r="QLK37" s="30"/>
      <c r="QLL37" s="30"/>
      <c r="QLM37" s="30"/>
      <c r="QLN37" s="30"/>
      <c r="QLO37" s="30"/>
      <c r="QLP37" s="30"/>
      <c r="QLQ37" s="30"/>
      <c r="QLR37" s="30"/>
      <c r="QLS37" s="30"/>
      <c r="QLT37" s="30"/>
      <c r="QLU37" s="30"/>
      <c r="QLV37" s="30"/>
      <c r="QLW37" s="30"/>
      <c r="QLX37" s="30"/>
      <c r="QLY37" s="30"/>
      <c r="QLZ37" s="30"/>
      <c r="QMA37" s="30"/>
      <c r="QMB37" s="30"/>
      <c r="QMC37" s="30"/>
      <c r="QMD37" s="30"/>
      <c r="QME37" s="30"/>
      <c r="QMF37" s="30"/>
      <c r="QMG37" s="30"/>
      <c r="QMH37" s="30"/>
      <c r="QMI37" s="30"/>
      <c r="QMJ37" s="30"/>
      <c r="QMK37" s="30"/>
      <c r="QML37" s="30"/>
      <c r="QMM37" s="30"/>
      <c r="QMN37" s="30"/>
      <c r="QMO37" s="30"/>
      <c r="QMP37" s="30"/>
      <c r="QMQ37" s="30"/>
      <c r="QMR37" s="30"/>
      <c r="QMS37" s="30"/>
      <c r="QMT37" s="30"/>
      <c r="QMU37" s="30"/>
      <c r="QMV37" s="30"/>
      <c r="QMW37" s="30"/>
      <c r="QMX37" s="30"/>
      <c r="QMY37" s="30"/>
      <c r="QMZ37" s="30"/>
      <c r="QNA37" s="30"/>
      <c r="QNB37" s="30"/>
      <c r="QNC37" s="30"/>
      <c r="QND37" s="30"/>
      <c r="QNE37" s="30"/>
      <c r="QNF37" s="30"/>
      <c r="QNG37" s="30"/>
      <c r="QNH37" s="30"/>
      <c r="QNI37" s="30"/>
      <c r="QNJ37" s="30"/>
      <c r="QNK37" s="30"/>
      <c r="QNL37" s="30"/>
      <c r="QNM37" s="30"/>
      <c r="QNN37" s="30"/>
      <c r="QNO37" s="30"/>
      <c r="QNP37" s="30"/>
      <c r="QNQ37" s="30"/>
      <c r="QNR37" s="30"/>
      <c r="QNS37" s="30"/>
      <c r="QNT37" s="30"/>
      <c r="QNU37" s="30"/>
      <c r="QNV37" s="30"/>
      <c r="QNW37" s="30"/>
      <c r="QNX37" s="30"/>
      <c r="QNY37" s="30"/>
      <c r="QNZ37" s="30"/>
      <c r="QOA37" s="30"/>
      <c r="QOB37" s="30"/>
      <c r="QOC37" s="30"/>
      <c r="QOD37" s="30"/>
      <c r="QOE37" s="30"/>
      <c r="QOF37" s="30"/>
      <c r="QOG37" s="30"/>
      <c r="QOH37" s="30"/>
      <c r="QOI37" s="30"/>
      <c r="QOJ37" s="30"/>
      <c r="QOK37" s="30"/>
      <c r="QOL37" s="30"/>
      <c r="QOM37" s="30"/>
      <c r="QON37" s="30"/>
      <c r="QOO37" s="30"/>
      <c r="QOP37" s="30"/>
      <c r="QOQ37" s="30"/>
      <c r="QOR37" s="30"/>
      <c r="QOS37" s="30"/>
      <c r="QOT37" s="30"/>
      <c r="QOU37" s="30"/>
      <c r="QOV37" s="30"/>
      <c r="QOW37" s="30"/>
      <c r="QOX37" s="30"/>
      <c r="QOY37" s="30"/>
      <c r="QOZ37" s="30"/>
      <c r="QPA37" s="30"/>
      <c r="QPB37" s="30"/>
      <c r="QPC37" s="30"/>
      <c r="QPD37" s="30"/>
      <c r="QPE37" s="30"/>
      <c r="QPF37" s="30"/>
      <c r="QPG37" s="30"/>
      <c r="QPH37" s="30"/>
      <c r="QPI37" s="30"/>
      <c r="QPJ37" s="30"/>
      <c r="QPK37" s="30"/>
      <c r="QPL37" s="30"/>
      <c r="QPM37" s="30"/>
      <c r="QPN37" s="30"/>
      <c r="QPO37" s="30"/>
      <c r="QPP37" s="30"/>
      <c r="QPQ37" s="30"/>
      <c r="QPR37" s="30"/>
      <c r="QPS37" s="30"/>
      <c r="QPT37" s="30"/>
      <c r="QPU37" s="30"/>
      <c r="QPV37" s="30"/>
      <c r="QPW37" s="30"/>
      <c r="QPX37" s="30"/>
      <c r="QPY37" s="30"/>
      <c r="QPZ37" s="30"/>
      <c r="QQA37" s="30"/>
      <c r="QQB37" s="30"/>
      <c r="QQC37" s="30"/>
      <c r="QQD37" s="30"/>
      <c r="QQE37" s="30"/>
      <c r="QQF37" s="30"/>
      <c r="QQG37" s="30"/>
      <c r="QQH37" s="30"/>
      <c r="QQI37" s="30"/>
      <c r="QQJ37" s="30"/>
      <c r="QQK37" s="30"/>
      <c r="QQL37" s="30"/>
      <c r="QQM37" s="30"/>
      <c r="QQN37" s="30"/>
      <c r="QQO37" s="30"/>
      <c r="QQP37" s="30"/>
      <c r="QQQ37" s="30"/>
      <c r="QQR37" s="30"/>
      <c r="QQS37" s="30"/>
      <c r="QQT37" s="30"/>
      <c r="QQU37" s="30"/>
      <c r="QQV37" s="30"/>
      <c r="QQW37" s="30"/>
      <c r="QQX37" s="30"/>
      <c r="QQY37" s="30"/>
      <c r="QQZ37" s="30"/>
      <c r="QRA37" s="30"/>
      <c r="QRB37" s="30"/>
      <c r="QRC37" s="30"/>
      <c r="QRD37" s="30"/>
      <c r="QRE37" s="30"/>
      <c r="QRF37" s="30"/>
      <c r="QRG37" s="30"/>
      <c r="QRH37" s="30"/>
      <c r="QRI37" s="30"/>
      <c r="QRJ37" s="30"/>
      <c r="QRK37" s="30"/>
      <c r="QRL37" s="30"/>
      <c r="QRM37" s="30"/>
      <c r="QRN37" s="30"/>
      <c r="QRO37" s="30"/>
      <c r="QRP37" s="30"/>
      <c r="QRQ37" s="30"/>
      <c r="QRR37" s="30"/>
      <c r="QRS37" s="30"/>
      <c r="QRT37" s="30"/>
      <c r="QRU37" s="30"/>
      <c r="QRV37" s="30"/>
      <c r="QRW37" s="30"/>
      <c r="QRX37" s="30"/>
      <c r="QRY37" s="30"/>
      <c r="QRZ37" s="30"/>
      <c r="QSA37" s="30"/>
      <c r="QSB37" s="30"/>
      <c r="QSC37" s="30"/>
      <c r="QSD37" s="30"/>
      <c r="QSE37" s="30"/>
      <c r="QSF37" s="30"/>
      <c r="QSG37" s="30"/>
      <c r="QSH37" s="30"/>
      <c r="QSI37" s="30"/>
      <c r="QSJ37" s="30"/>
      <c r="QSK37" s="30"/>
      <c r="QSL37" s="30"/>
      <c r="QSM37" s="30"/>
      <c r="QSN37" s="30"/>
      <c r="QSO37" s="30"/>
      <c r="QSP37" s="30"/>
      <c r="QSQ37" s="30"/>
      <c r="QSR37" s="30"/>
      <c r="QSS37" s="30"/>
      <c r="QST37" s="30"/>
      <c r="QSU37" s="30"/>
      <c r="QSV37" s="30"/>
      <c r="QSW37" s="30"/>
      <c r="QSX37" s="30"/>
      <c r="QSY37" s="30"/>
      <c r="QSZ37" s="30"/>
      <c r="QTA37" s="30"/>
      <c r="QTB37" s="30"/>
      <c r="QTC37" s="30"/>
      <c r="QTD37" s="30"/>
      <c r="QTE37" s="30"/>
      <c r="QTF37" s="30"/>
      <c r="QTG37" s="30"/>
      <c r="QTH37" s="30"/>
      <c r="QTI37" s="30"/>
      <c r="QTJ37" s="30"/>
      <c r="QTK37" s="30"/>
      <c r="QTL37" s="30"/>
      <c r="QTM37" s="30"/>
      <c r="QTN37" s="30"/>
      <c r="QTO37" s="30"/>
      <c r="QTP37" s="30"/>
      <c r="QTQ37" s="30"/>
      <c r="QTR37" s="30"/>
      <c r="QTS37" s="30"/>
      <c r="QTT37" s="30"/>
      <c r="QTU37" s="30"/>
      <c r="QTV37" s="30"/>
      <c r="QTW37" s="30"/>
      <c r="QTX37" s="30"/>
      <c r="QTY37" s="30"/>
      <c r="QTZ37" s="30"/>
      <c r="QUA37" s="30"/>
      <c r="QUB37" s="30"/>
      <c r="QUC37" s="30"/>
      <c r="QUD37" s="30"/>
      <c r="QUE37" s="30"/>
      <c r="QUF37" s="30"/>
      <c r="QUG37" s="30"/>
      <c r="QUH37" s="30"/>
      <c r="QUI37" s="30"/>
      <c r="QUJ37" s="30"/>
      <c r="QUK37" s="30"/>
      <c r="QUL37" s="30"/>
      <c r="QUM37" s="30"/>
      <c r="QUN37" s="30"/>
      <c r="QUO37" s="30"/>
      <c r="QUP37" s="30"/>
      <c r="QUQ37" s="30"/>
      <c r="QUR37" s="30"/>
      <c r="QUS37" s="30"/>
      <c r="QUT37" s="30"/>
      <c r="QUU37" s="30"/>
      <c r="QUV37" s="30"/>
      <c r="QUW37" s="30"/>
      <c r="QUX37" s="30"/>
      <c r="QUY37" s="30"/>
      <c r="QUZ37" s="30"/>
      <c r="QVA37" s="30"/>
      <c r="QVB37" s="30"/>
      <c r="QVC37" s="30"/>
      <c r="QVD37" s="30"/>
      <c r="QVE37" s="30"/>
      <c r="QVF37" s="30"/>
      <c r="QVG37" s="30"/>
      <c r="QVH37" s="30"/>
      <c r="QVI37" s="30"/>
      <c r="QVJ37" s="30"/>
      <c r="QVK37" s="30"/>
      <c r="QVL37" s="30"/>
      <c r="QVM37" s="30"/>
      <c r="QVN37" s="30"/>
      <c r="QVO37" s="30"/>
      <c r="QVP37" s="30"/>
      <c r="QVQ37" s="30"/>
      <c r="QVR37" s="30"/>
      <c r="QVS37" s="30"/>
      <c r="QVT37" s="30"/>
      <c r="QVU37" s="30"/>
      <c r="QVV37" s="30"/>
      <c r="QVW37" s="30"/>
      <c r="QVX37" s="30"/>
      <c r="QVY37" s="30"/>
      <c r="QVZ37" s="30"/>
      <c r="QWA37" s="30"/>
      <c r="QWB37" s="30"/>
      <c r="QWC37" s="30"/>
      <c r="QWD37" s="30"/>
      <c r="QWE37" s="30"/>
      <c r="QWF37" s="30"/>
      <c r="QWG37" s="30"/>
      <c r="QWH37" s="30"/>
      <c r="QWI37" s="30"/>
      <c r="QWJ37" s="30"/>
      <c r="QWK37" s="30"/>
      <c r="QWL37" s="30"/>
      <c r="QWM37" s="30"/>
      <c r="QWN37" s="30"/>
      <c r="QWO37" s="30"/>
      <c r="QWP37" s="30"/>
      <c r="QWQ37" s="30"/>
      <c r="QWR37" s="30"/>
      <c r="QWS37" s="30"/>
      <c r="QWT37" s="30"/>
      <c r="QWU37" s="30"/>
      <c r="QWV37" s="30"/>
      <c r="QWW37" s="30"/>
      <c r="QWX37" s="30"/>
      <c r="QWY37" s="30"/>
      <c r="QWZ37" s="30"/>
      <c r="QXA37" s="30"/>
      <c r="QXB37" s="30"/>
      <c r="QXC37" s="30"/>
      <c r="QXD37" s="30"/>
      <c r="QXE37" s="30"/>
      <c r="QXF37" s="30"/>
      <c r="QXG37" s="30"/>
      <c r="QXH37" s="30"/>
      <c r="QXI37" s="30"/>
      <c r="QXJ37" s="30"/>
      <c r="QXK37" s="30"/>
      <c r="QXL37" s="30"/>
      <c r="QXM37" s="30"/>
      <c r="QXN37" s="30"/>
      <c r="QXO37" s="30"/>
      <c r="QXP37" s="30"/>
      <c r="QXQ37" s="30"/>
      <c r="QXR37" s="30"/>
      <c r="QXS37" s="30"/>
      <c r="QXT37" s="30"/>
      <c r="QXU37" s="30"/>
      <c r="QXV37" s="30"/>
      <c r="QXW37" s="30"/>
      <c r="QXX37" s="30"/>
      <c r="QXY37" s="30"/>
      <c r="QXZ37" s="30"/>
      <c r="QYA37" s="30"/>
      <c r="QYB37" s="30"/>
      <c r="QYC37" s="30"/>
      <c r="QYD37" s="30"/>
      <c r="QYE37" s="30"/>
      <c r="QYF37" s="30"/>
      <c r="QYG37" s="30"/>
      <c r="QYH37" s="30"/>
      <c r="QYI37" s="30"/>
      <c r="QYJ37" s="30"/>
      <c r="QYK37" s="30"/>
      <c r="QYL37" s="30"/>
      <c r="QYM37" s="30"/>
      <c r="QYN37" s="30"/>
      <c r="QYO37" s="30"/>
      <c r="QYP37" s="30"/>
      <c r="QYQ37" s="30"/>
      <c r="QYR37" s="30"/>
      <c r="QYS37" s="30"/>
      <c r="QYT37" s="30"/>
      <c r="QYU37" s="30"/>
      <c r="QYV37" s="30"/>
      <c r="QYW37" s="30"/>
      <c r="QYX37" s="30"/>
      <c r="QYY37" s="30"/>
      <c r="QYZ37" s="30"/>
      <c r="QZA37" s="30"/>
      <c r="QZB37" s="30"/>
      <c r="QZC37" s="30"/>
      <c r="QZD37" s="30"/>
      <c r="QZE37" s="30"/>
      <c r="QZF37" s="30"/>
      <c r="QZG37" s="30"/>
      <c r="QZH37" s="30"/>
      <c r="QZI37" s="30"/>
      <c r="QZJ37" s="30"/>
      <c r="QZK37" s="30"/>
      <c r="QZL37" s="30"/>
      <c r="QZM37" s="30"/>
      <c r="QZN37" s="30"/>
      <c r="QZO37" s="30"/>
      <c r="QZP37" s="30"/>
      <c r="QZQ37" s="30"/>
      <c r="QZR37" s="30"/>
      <c r="QZS37" s="30"/>
      <c r="QZT37" s="30"/>
      <c r="QZU37" s="30"/>
      <c r="QZV37" s="30"/>
      <c r="QZW37" s="30"/>
      <c r="QZX37" s="30"/>
      <c r="QZY37" s="30"/>
      <c r="QZZ37" s="30"/>
      <c r="RAA37" s="30"/>
      <c r="RAB37" s="30"/>
      <c r="RAC37" s="30"/>
      <c r="RAD37" s="30"/>
      <c r="RAE37" s="30"/>
      <c r="RAF37" s="30"/>
      <c r="RAG37" s="30"/>
      <c r="RAH37" s="30"/>
      <c r="RAI37" s="30"/>
      <c r="RAJ37" s="30"/>
      <c r="RAK37" s="30"/>
      <c r="RAL37" s="30"/>
      <c r="RAM37" s="30"/>
      <c r="RAN37" s="30"/>
      <c r="RAO37" s="30"/>
      <c r="RAP37" s="30"/>
      <c r="RAQ37" s="30"/>
      <c r="RAR37" s="30"/>
      <c r="RAS37" s="30"/>
      <c r="RAT37" s="30"/>
      <c r="RAU37" s="30"/>
      <c r="RAV37" s="30"/>
      <c r="RAW37" s="30"/>
      <c r="RAX37" s="30"/>
      <c r="RAY37" s="30"/>
      <c r="RAZ37" s="30"/>
      <c r="RBA37" s="30"/>
      <c r="RBB37" s="30"/>
      <c r="RBC37" s="30"/>
      <c r="RBD37" s="30"/>
      <c r="RBE37" s="30"/>
      <c r="RBF37" s="30"/>
      <c r="RBG37" s="30"/>
      <c r="RBH37" s="30"/>
      <c r="RBI37" s="30"/>
      <c r="RBJ37" s="30"/>
      <c r="RBK37" s="30"/>
      <c r="RBL37" s="30"/>
      <c r="RBM37" s="30"/>
      <c r="RBN37" s="30"/>
      <c r="RBO37" s="30"/>
      <c r="RBP37" s="30"/>
      <c r="RBQ37" s="30"/>
      <c r="RBR37" s="30"/>
      <c r="RBS37" s="30"/>
      <c r="RBT37" s="30"/>
      <c r="RBU37" s="30"/>
      <c r="RBV37" s="30"/>
      <c r="RBW37" s="30"/>
      <c r="RBX37" s="30"/>
      <c r="RBY37" s="30"/>
      <c r="RBZ37" s="30"/>
      <c r="RCA37" s="30"/>
      <c r="RCB37" s="30"/>
      <c r="RCC37" s="30"/>
      <c r="RCD37" s="30"/>
      <c r="RCE37" s="30"/>
      <c r="RCF37" s="30"/>
      <c r="RCG37" s="30"/>
      <c r="RCH37" s="30"/>
      <c r="RCI37" s="30"/>
      <c r="RCJ37" s="30"/>
      <c r="RCK37" s="30"/>
      <c r="RCL37" s="30"/>
      <c r="RCM37" s="30"/>
      <c r="RCN37" s="30"/>
      <c r="RCO37" s="30"/>
      <c r="RCP37" s="30"/>
      <c r="RCQ37" s="30"/>
      <c r="RCR37" s="30"/>
      <c r="RCS37" s="30"/>
      <c r="RCT37" s="30"/>
      <c r="RCU37" s="30"/>
      <c r="RCV37" s="30"/>
      <c r="RCW37" s="30"/>
      <c r="RCX37" s="30"/>
      <c r="RCY37" s="30"/>
      <c r="RCZ37" s="30"/>
      <c r="RDA37" s="30"/>
      <c r="RDB37" s="30"/>
      <c r="RDC37" s="30"/>
      <c r="RDD37" s="30"/>
      <c r="RDE37" s="30"/>
      <c r="RDF37" s="30"/>
      <c r="RDG37" s="30"/>
      <c r="RDH37" s="30"/>
      <c r="RDI37" s="30"/>
      <c r="RDJ37" s="30"/>
      <c r="RDK37" s="30"/>
      <c r="RDL37" s="30"/>
      <c r="RDM37" s="30"/>
      <c r="RDN37" s="30"/>
      <c r="RDO37" s="30"/>
      <c r="RDP37" s="30"/>
      <c r="RDQ37" s="30"/>
      <c r="RDR37" s="30"/>
      <c r="RDS37" s="30"/>
      <c r="RDT37" s="30"/>
      <c r="RDU37" s="30"/>
      <c r="RDV37" s="30"/>
      <c r="RDW37" s="30"/>
      <c r="RDX37" s="30"/>
      <c r="RDY37" s="30"/>
      <c r="RDZ37" s="30"/>
      <c r="REA37" s="30"/>
      <c r="REB37" s="30"/>
      <c r="REC37" s="30"/>
      <c r="RED37" s="30"/>
      <c r="REE37" s="30"/>
      <c r="REF37" s="30"/>
      <c r="REG37" s="30"/>
      <c r="REH37" s="30"/>
      <c r="REI37" s="30"/>
      <c r="REJ37" s="30"/>
      <c r="REK37" s="30"/>
      <c r="REL37" s="30"/>
      <c r="REM37" s="30"/>
      <c r="REN37" s="30"/>
      <c r="REO37" s="30"/>
      <c r="REP37" s="30"/>
      <c r="REQ37" s="30"/>
      <c r="RER37" s="30"/>
      <c r="RES37" s="30"/>
      <c r="RET37" s="30"/>
      <c r="REU37" s="30"/>
      <c r="REV37" s="30"/>
      <c r="REW37" s="30"/>
      <c r="REX37" s="30"/>
      <c r="REY37" s="30"/>
      <c r="REZ37" s="30"/>
      <c r="RFA37" s="30"/>
      <c r="RFB37" s="30"/>
      <c r="RFC37" s="30"/>
      <c r="RFD37" s="30"/>
      <c r="RFE37" s="30"/>
      <c r="RFF37" s="30"/>
      <c r="RFG37" s="30"/>
      <c r="RFH37" s="30"/>
      <c r="RFI37" s="30"/>
      <c r="RFJ37" s="30"/>
      <c r="RFK37" s="30"/>
      <c r="RFL37" s="30"/>
      <c r="RFM37" s="30"/>
      <c r="RFN37" s="30"/>
      <c r="RFO37" s="30"/>
      <c r="RFP37" s="30"/>
      <c r="RFQ37" s="30"/>
      <c r="RFR37" s="30"/>
      <c r="RFS37" s="30"/>
      <c r="RFT37" s="30"/>
      <c r="RFU37" s="30"/>
      <c r="RFV37" s="30"/>
      <c r="RFW37" s="30"/>
      <c r="RFX37" s="30"/>
      <c r="RFY37" s="30"/>
      <c r="RFZ37" s="30"/>
      <c r="RGA37" s="30"/>
      <c r="RGB37" s="30"/>
      <c r="RGC37" s="30"/>
      <c r="RGD37" s="30"/>
      <c r="RGE37" s="30"/>
      <c r="RGF37" s="30"/>
      <c r="RGG37" s="30"/>
      <c r="RGH37" s="30"/>
      <c r="RGI37" s="30"/>
      <c r="RGJ37" s="30"/>
      <c r="RGK37" s="30"/>
      <c r="RGL37" s="30"/>
      <c r="RGM37" s="30"/>
      <c r="RGN37" s="30"/>
      <c r="RGO37" s="30"/>
      <c r="RGP37" s="30"/>
      <c r="RGQ37" s="30"/>
      <c r="RGR37" s="30"/>
      <c r="RGS37" s="30"/>
      <c r="RGT37" s="30"/>
      <c r="RGU37" s="30"/>
      <c r="RGV37" s="30"/>
      <c r="RGW37" s="30"/>
      <c r="RGX37" s="30"/>
      <c r="RGY37" s="30"/>
      <c r="RGZ37" s="30"/>
      <c r="RHA37" s="30"/>
      <c r="RHB37" s="30"/>
      <c r="RHC37" s="30"/>
      <c r="RHD37" s="30"/>
      <c r="RHE37" s="30"/>
      <c r="RHF37" s="30"/>
      <c r="RHG37" s="30"/>
      <c r="RHH37" s="30"/>
      <c r="RHI37" s="30"/>
      <c r="RHJ37" s="30"/>
      <c r="RHK37" s="30"/>
      <c r="RHL37" s="30"/>
      <c r="RHM37" s="30"/>
      <c r="RHN37" s="30"/>
      <c r="RHO37" s="30"/>
      <c r="RHP37" s="30"/>
      <c r="RHQ37" s="30"/>
      <c r="RHR37" s="30"/>
      <c r="RHS37" s="30"/>
      <c r="RHT37" s="30"/>
      <c r="RHU37" s="30"/>
      <c r="RHV37" s="30"/>
      <c r="RHW37" s="30"/>
      <c r="RHX37" s="30"/>
      <c r="RHY37" s="30"/>
      <c r="RHZ37" s="30"/>
      <c r="RIA37" s="30"/>
      <c r="RIB37" s="30"/>
      <c r="RIC37" s="30"/>
      <c r="RID37" s="30"/>
      <c r="RIE37" s="30"/>
      <c r="RIF37" s="30"/>
      <c r="RIG37" s="30"/>
      <c r="RIH37" s="30"/>
      <c r="RII37" s="30"/>
      <c r="RIJ37" s="30"/>
      <c r="RIK37" s="30"/>
      <c r="RIL37" s="30"/>
      <c r="RIM37" s="30"/>
      <c r="RIN37" s="30"/>
      <c r="RIO37" s="30"/>
      <c r="RIP37" s="30"/>
      <c r="RIQ37" s="30"/>
      <c r="RIR37" s="30"/>
      <c r="RIS37" s="30"/>
      <c r="RIT37" s="30"/>
      <c r="RIU37" s="30"/>
      <c r="RIV37" s="30"/>
      <c r="RIW37" s="30"/>
      <c r="RIX37" s="30"/>
      <c r="RIY37" s="30"/>
      <c r="RIZ37" s="30"/>
      <c r="RJA37" s="30"/>
      <c r="RJB37" s="30"/>
      <c r="RJC37" s="30"/>
      <c r="RJD37" s="30"/>
      <c r="RJE37" s="30"/>
      <c r="RJF37" s="30"/>
      <c r="RJG37" s="30"/>
      <c r="RJH37" s="30"/>
      <c r="RJI37" s="30"/>
      <c r="RJJ37" s="30"/>
      <c r="RJK37" s="30"/>
      <c r="RJL37" s="30"/>
      <c r="RJM37" s="30"/>
      <c r="RJN37" s="30"/>
      <c r="RJO37" s="30"/>
      <c r="RJP37" s="30"/>
      <c r="RJQ37" s="30"/>
      <c r="RJR37" s="30"/>
      <c r="RJS37" s="30"/>
      <c r="RJT37" s="30"/>
      <c r="RJU37" s="30"/>
      <c r="RJV37" s="30"/>
      <c r="RJW37" s="30"/>
      <c r="RJX37" s="30"/>
      <c r="RJY37" s="30"/>
      <c r="RJZ37" s="30"/>
      <c r="RKA37" s="30"/>
      <c r="RKB37" s="30"/>
      <c r="RKC37" s="30"/>
      <c r="RKD37" s="30"/>
      <c r="RKE37" s="30"/>
      <c r="RKF37" s="30"/>
      <c r="RKG37" s="30"/>
      <c r="RKH37" s="30"/>
      <c r="RKI37" s="30"/>
      <c r="RKJ37" s="30"/>
      <c r="RKK37" s="30"/>
      <c r="RKL37" s="30"/>
      <c r="RKM37" s="30"/>
      <c r="RKN37" s="30"/>
      <c r="RKO37" s="30"/>
      <c r="RKP37" s="30"/>
      <c r="RKQ37" s="30"/>
      <c r="RKR37" s="30"/>
      <c r="RKS37" s="30"/>
      <c r="RKT37" s="30"/>
      <c r="RKU37" s="30"/>
      <c r="RKV37" s="30"/>
      <c r="RKW37" s="30"/>
      <c r="RKX37" s="30"/>
      <c r="RKY37" s="30"/>
      <c r="RKZ37" s="30"/>
      <c r="RLA37" s="30"/>
      <c r="RLB37" s="30"/>
      <c r="RLC37" s="30"/>
      <c r="RLD37" s="30"/>
      <c r="RLE37" s="30"/>
      <c r="RLF37" s="30"/>
      <c r="RLG37" s="30"/>
      <c r="RLH37" s="30"/>
      <c r="RLI37" s="30"/>
      <c r="RLJ37" s="30"/>
      <c r="RLK37" s="30"/>
      <c r="RLL37" s="30"/>
      <c r="RLM37" s="30"/>
      <c r="RLN37" s="30"/>
      <c r="RLO37" s="30"/>
      <c r="RLP37" s="30"/>
      <c r="RLQ37" s="30"/>
      <c r="RLR37" s="30"/>
      <c r="RLS37" s="30"/>
      <c r="RLT37" s="30"/>
      <c r="RLU37" s="30"/>
      <c r="RLV37" s="30"/>
      <c r="RLW37" s="30"/>
      <c r="RLX37" s="30"/>
      <c r="RLY37" s="30"/>
      <c r="RLZ37" s="30"/>
      <c r="RMA37" s="30"/>
      <c r="RMB37" s="30"/>
      <c r="RMC37" s="30"/>
      <c r="RMD37" s="30"/>
      <c r="RME37" s="30"/>
      <c r="RMF37" s="30"/>
      <c r="RMG37" s="30"/>
      <c r="RMH37" s="30"/>
      <c r="RMI37" s="30"/>
      <c r="RMJ37" s="30"/>
      <c r="RMK37" s="30"/>
      <c r="RML37" s="30"/>
      <c r="RMM37" s="30"/>
      <c r="RMN37" s="30"/>
      <c r="RMO37" s="30"/>
      <c r="RMP37" s="30"/>
      <c r="RMQ37" s="30"/>
      <c r="RMR37" s="30"/>
      <c r="RMS37" s="30"/>
      <c r="RMT37" s="30"/>
      <c r="RMU37" s="30"/>
      <c r="RMV37" s="30"/>
      <c r="RMW37" s="30"/>
      <c r="RMX37" s="30"/>
      <c r="RMY37" s="30"/>
      <c r="RMZ37" s="30"/>
      <c r="RNA37" s="30"/>
      <c r="RNB37" s="30"/>
      <c r="RNC37" s="30"/>
      <c r="RND37" s="30"/>
      <c r="RNE37" s="30"/>
      <c r="RNF37" s="30"/>
      <c r="RNG37" s="30"/>
      <c r="RNH37" s="30"/>
      <c r="RNI37" s="30"/>
      <c r="RNJ37" s="30"/>
      <c r="RNK37" s="30"/>
      <c r="RNL37" s="30"/>
      <c r="RNM37" s="30"/>
      <c r="RNN37" s="30"/>
      <c r="RNO37" s="30"/>
      <c r="RNP37" s="30"/>
      <c r="RNQ37" s="30"/>
      <c r="RNR37" s="30"/>
      <c r="RNS37" s="30"/>
      <c r="RNT37" s="30"/>
      <c r="RNU37" s="30"/>
      <c r="RNV37" s="30"/>
      <c r="RNW37" s="30"/>
      <c r="RNX37" s="30"/>
      <c r="RNY37" s="30"/>
      <c r="RNZ37" s="30"/>
      <c r="ROA37" s="30"/>
      <c r="ROB37" s="30"/>
      <c r="ROC37" s="30"/>
      <c r="ROD37" s="30"/>
      <c r="ROE37" s="30"/>
      <c r="ROF37" s="30"/>
      <c r="ROG37" s="30"/>
      <c r="ROH37" s="30"/>
      <c r="ROI37" s="30"/>
      <c r="ROJ37" s="30"/>
      <c r="ROK37" s="30"/>
      <c r="ROL37" s="30"/>
      <c r="ROM37" s="30"/>
      <c r="RON37" s="30"/>
      <c r="ROO37" s="30"/>
      <c r="ROP37" s="30"/>
      <c r="ROQ37" s="30"/>
      <c r="ROR37" s="30"/>
      <c r="ROS37" s="30"/>
      <c r="ROT37" s="30"/>
      <c r="ROU37" s="30"/>
      <c r="ROV37" s="30"/>
      <c r="ROW37" s="30"/>
      <c r="ROX37" s="30"/>
      <c r="ROY37" s="30"/>
      <c r="ROZ37" s="30"/>
      <c r="RPA37" s="30"/>
      <c r="RPB37" s="30"/>
      <c r="RPC37" s="30"/>
      <c r="RPD37" s="30"/>
      <c r="RPE37" s="30"/>
      <c r="RPF37" s="30"/>
      <c r="RPG37" s="30"/>
      <c r="RPH37" s="30"/>
      <c r="RPI37" s="30"/>
      <c r="RPJ37" s="30"/>
      <c r="RPK37" s="30"/>
      <c r="RPL37" s="30"/>
      <c r="RPM37" s="30"/>
      <c r="RPN37" s="30"/>
      <c r="RPO37" s="30"/>
      <c r="RPP37" s="30"/>
      <c r="RPQ37" s="30"/>
      <c r="RPR37" s="30"/>
      <c r="RPS37" s="30"/>
      <c r="RPT37" s="30"/>
      <c r="RPU37" s="30"/>
      <c r="RPV37" s="30"/>
      <c r="RPW37" s="30"/>
      <c r="RPX37" s="30"/>
      <c r="RPY37" s="30"/>
      <c r="RPZ37" s="30"/>
      <c r="RQA37" s="30"/>
      <c r="RQB37" s="30"/>
      <c r="RQC37" s="30"/>
      <c r="RQD37" s="30"/>
      <c r="RQE37" s="30"/>
      <c r="RQF37" s="30"/>
      <c r="RQG37" s="30"/>
      <c r="RQH37" s="30"/>
      <c r="RQI37" s="30"/>
      <c r="RQJ37" s="30"/>
      <c r="RQK37" s="30"/>
      <c r="RQL37" s="30"/>
      <c r="RQM37" s="30"/>
      <c r="RQN37" s="30"/>
      <c r="RQO37" s="30"/>
      <c r="RQP37" s="30"/>
      <c r="RQQ37" s="30"/>
      <c r="RQR37" s="30"/>
      <c r="RQS37" s="30"/>
      <c r="RQT37" s="30"/>
      <c r="RQU37" s="30"/>
      <c r="RQV37" s="30"/>
      <c r="RQW37" s="30"/>
      <c r="RQX37" s="30"/>
      <c r="RQY37" s="30"/>
      <c r="RQZ37" s="30"/>
      <c r="RRA37" s="30"/>
      <c r="RRB37" s="30"/>
      <c r="RRC37" s="30"/>
      <c r="RRD37" s="30"/>
      <c r="RRE37" s="30"/>
      <c r="RRF37" s="30"/>
      <c r="RRG37" s="30"/>
      <c r="RRH37" s="30"/>
      <c r="RRI37" s="30"/>
      <c r="RRJ37" s="30"/>
      <c r="RRK37" s="30"/>
      <c r="RRL37" s="30"/>
      <c r="RRM37" s="30"/>
      <c r="RRN37" s="30"/>
      <c r="RRO37" s="30"/>
      <c r="RRP37" s="30"/>
      <c r="RRQ37" s="30"/>
      <c r="RRR37" s="30"/>
      <c r="RRS37" s="30"/>
      <c r="RRT37" s="30"/>
      <c r="RRU37" s="30"/>
      <c r="RRV37" s="30"/>
      <c r="RRW37" s="30"/>
      <c r="RRX37" s="30"/>
      <c r="RRY37" s="30"/>
      <c r="RRZ37" s="30"/>
      <c r="RSA37" s="30"/>
      <c r="RSB37" s="30"/>
      <c r="RSC37" s="30"/>
      <c r="RSD37" s="30"/>
      <c r="RSE37" s="30"/>
      <c r="RSF37" s="30"/>
      <c r="RSG37" s="30"/>
      <c r="RSH37" s="30"/>
      <c r="RSI37" s="30"/>
      <c r="RSJ37" s="30"/>
      <c r="RSK37" s="30"/>
      <c r="RSL37" s="30"/>
      <c r="RSM37" s="30"/>
      <c r="RSN37" s="30"/>
      <c r="RSO37" s="30"/>
      <c r="RSP37" s="30"/>
      <c r="RSQ37" s="30"/>
      <c r="RSR37" s="30"/>
      <c r="RSS37" s="30"/>
      <c r="RST37" s="30"/>
      <c r="RSU37" s="30"/>
      <c r="RSV37" s="30"/>
      <c r="RSW37" s="30"/>
      <c r="RSX37" s="30"/>
      <c r="RSY37" s="30"/>
      <c r="RSZ37" s="30"/>
      <c r="RTA37" s="30"/>
      <c r="RTB37" s="30"/>
      <c r="RTC37" s="30"/>
      <c r="RTD37" s="30"/>
      <c r="RTE37" s="30"/>
      <c r="RTF37" s="30"/>
      <c r="RTG37" s="30"/>
      <c r="RTH37" s="30"/>
      <c r="RTI37" s="30"/>
      <c r="RTJ37" s="30"/>
      <c r="RTK37" s="30"/>
      <c r="RTL37" s="30"/>
      <c r="RTM37" s="30"/>
      <c r="RTN37" s="30"/>
      <c r="RTO37" s="30"/>
      <c r="RTP37" s="30"/>
      <c r="RTQ37" s="30"/>
      <c r="RTR37" s="30"/>
      <c r="RTS37" s="30"/>
      <c r="RTT37" s="30"/>
      <c r="RTU37" s="30"/>
      <c r="RTV37" s="30"/>
      <c r="RTW37" s="30"/>
      <c r="RTX37" s="30"/>
      <c r="RTY37" s="30"/>
      <c r="RTZ37" s="30"/>
      <c r="RUA37" s="30"/>
      <c r="RUB37" s="30"/>
      <c r="RUC37" s="30"/>
      <c r="RUD37" s="30"/>
      <c r="RUE37" s="30"/>
      <c r="RUF37" s="30"/>
      <c r="RUG37" s="30"/>
      <c r="RUH37" s="30"/>
      <c r="RUI37" s="30"/>
      <c r="RUJ37" s="30"/>
      <c r="RUK37" s="30"/>
      <c r="RUL37" s="30"/>
      <c r="RUM37" s="30"/>
      <c r="RUN37" s="30"/>
      <c r="RUO37" s="30"/>
      <c r="RUP37" s="30"/>
      <c r="RUQ37" s="30"/>
      <c r="RUR37" s="30"/>
      <c r="RUS37" s="30"/>
      <c r="RUT37" s="30"/>
      <c r="RUU37" s="30"/>
      <c r="RUV37" s="30"/>
      <c r="RUW37" s="30"/>
      <c r="RUX37" s="30"/>
      <c r="RUY37" s="30"/>
      <c r="RUZ37" s="30"/>
      <c r="RVA37" s="30"/>
      <c r="RVB37" s="30"/>
      <c r="RVC37" s="30"/>
      <c r="RVD37" s="30"/>
      <c r="RVE37" s="30"/>
      <c r="RVF37" s="30"/>
      <c r="RVG37" s="30"/>
      <c r="RVH37" s="30"/>
      <c r="RVI37" s="30"/>
      <c r="RVJ37" s="30"/>
      <c r="RVK37" s="30"/>
      <c r="RVL37" s="30"/>
      <c r="RVM37" s="30"/>
      <c r="RVN37" s="30"/>
      <c r="RVO37" s="30"/>
      <c r="RVP37" s="30"/>
      <c r="RVQ37" s="30"/>
      <c r="RVR37" s="30"/>
      <c r="RVS37" s="30"/>
      <c r="RVT37" s="30"/>
      <c r="RVU37" s="30"/>
      <c r="RVV37" s="30"/>
      <c r="RVW37" s="30"/>
      <c r="RVX37" s="30"/>
      <c r="RVY37" s="30"/>
      <c r="RVZ37" s="30"/>
      <c r="RWA37" s="30"/>
      <c r="RWB37" s="30"/>
      <c r="RWC37" s="30"/>
      <c r="RWD37" s="30"/>
      <c r="RWE37" s="30"/>
      <c r="RWF37" s="30"/>
      <c r="RWG37" s="30"/>
      <c r="RWH37" s="30"/>
      <c r="RWI37" s="30"/>
      <c r="RWJ37" s="30"/>
      <c r="RWK37" s="30"/>
      <c r="RWL37" s="30"/>
      <c r="RWM37" s="30"/>
      <c r="RWN37" s="30"/>
      <c r="RWO37" s="30"/>
      <c r="RWP37" s="30"/>
      <c r="RWQ37" s="30"/>
      <c r="RWR37" s="30"/>
      <c r="RWS37" s="30"/>
      <c r="RWT37" s="30"/>
      <c r="RWU37" s="30"/>
      <c r="RWV37" s="30"/>
      <c r="RWW37" s="30"/>
      <c r="RWX37" s="30"/>
      <c r="RWY37" s="30"/>
      <c r="RWZ37" s="30"/>
      <c r="RXA37" s="30"/>
      <c r="RXB37" s="30"/>
      <c r="RXC37" s="30"/>
      <c r="RXD37" s="30"/>
      <c r="RXE37" s="30"/>
      <c r="RXF37" s="30"/>
      <c r="RXG37" s="30"/>
      <c r="RXH37" s="30"/>
      <c r="RXI37" s="30"/>
      <c r="RXJ37" s="30"/>
      <c r="RXK37" s="30"/>
      <c r="RXL37" s="30"/>
      <c r="RXM37" s="30"/>
      <c r="RXN37" s="30"/>
      <c r="RXO37" s="30"/>
      <c r="RXP37" s="30"/>
      <c r="RXQ37" s="30"/>
      <c r="RXR37" s="30"/>
      <c r="RXS37" s="30"/>
      <c r="RXT37" s="30"/>
      <c r="RXU37" s="30"/>
      <c r="RXV37" s="30"/>
      <c r="RXW37" s="30"/>
      <c r="RXX37" s="30"/>
      <c r="RXY37" s="30"/>
      <c r="RXZ37" s="30"/>
      <c r="RYA37" s="30"/>
      <c r="RYB37" s="30"/>
      <c r="RYC37" s="30"/>
      <c r="RYD37" s="30"/>
      <c r="RYE37" s="30"/>
      <c r="RYF37" s="30"/>
      <c r="RYG37" s="30"/>
      <c r="RYH37" s="30"/>
      <c r="RYI37" s="30"/>
      <c r="RYJ37" s="30"/>
      <c r="RYK37" s="30"/>
      <c r="RYL37" s="30"/>
      <c r="RYM37" s="30"/>
      <c r="RYN37" s="30"/>
      <c r="RYO37" s="30"/>
      <c r="RYP37" s="30"/>
      <c r="RYQ37" s="30"/>
      <c r="RYR37" s="30"/>
      <c r="RYS37" s="30"/>
      <c r="RYT37" s="30"/>
      <c r="RYU37" s="30"/>
      <c r="RYV37" s="30"/>
      <c r="RYW37" s="30"/>
      <c r="RYX37" s="30"/>
      <c r="RYY37" s="30"/>
      <c r="RYZ37" s="30"/>
      <c r="RZA37" s="30"/>
      <c r="RZB37" s="30"/>
      <c r="RZC37" s="30"/>
      <c r="RZD37" s="30"/>
      <c r="RZE37" s="30"/>
      <c r="RZF37" s="30"/>
      <c r="RZG37" s="30"/>
      <c r="RZH37" s="30"/>
      <c r="RZI37" s="30"/>
      <c r="RZJ37" s="30"/>
      <c r="RZK37" s="30"/>
      <c r="RZL37" s="30"/>
      <c r="RZM37" s="30"/>
      <c r="RZN37" s="30"/>
      <c r="RZO37" s="30"/>
      <c r="RZP37" s="30"/>
      <c r="RZQ37" s="30"/>
      <c r="RZR37" s="30"/>
      <c r="RZS37" s="30"/>
      <c r="RZT37" s="30"/>
      <c r="RZU37" s="30"/>
      <c r="RZV37" s="30"/>
      <c r="RZW37" s="30"/>
      <c r="RZX37" s="30"/>
      <c r="RZY37" s="30"/>
      <c r="RZZ37" s="30"/>
      <c r="SAA37" s="30"/>
      <c r="SAB37" s="30"/>
      <c r="SAC37" s="30"/>
      <c r="SAD37" s="30"/>
      <c r="SAE37" s="30"/>
      <c r="SAF37" s="30"/>
      <c r="SAG37" s="30"/>
      <c r="SAH37" s="30"/>
      <c r="SAI37" s="30"/>
      <c r="SAJ37" s="30"/>
      <c r="SAK37" s="30"/>
      <c r="SAL37" s="30"/>
      <c r="SAM37" s="30"/>
      <c r="SAN37" s="30"/>
      <c r="SAO37" s="30"/>
      <c r="SAP37" s="30"/>
      <c r="SAQ37" s="30"/>
      <c r="SAR37" s="30"/>
      <c r="SAS37" s="30"/>
      <c r="SAT37" s="30"/>
      <c r="SAU37" s="30"/>
      <c r="SAV37" s="30"/>
      <c r="SAW37" s="30"/>
      <c r="SAX37" s="30"/>
      <c r="SAY37" s="30"/>
      <c r="SAZ37" s="30"/>
      <c r="SBA37" s="30"/>
      <c r="SBB37" s="30"/>
      <c r="SBC37" s="30"/>
      <c r="SBD37" s="30"/>
      <c r="SBE37" s="30"/>
      <c r="SBF37" s="30"/>
      <c r="SBG37" s="30"/>
      <c r="SBH37" s="30"/>
      <c r="SBI37" s="30"/>
      <c r="SBJ37" s="30"/>
      <c r="SBK37" s="30"/>
      <c r="SBL37" s="30"/>
      <c r="SBM37" s="30"/>
      <c r="SBN37" s="30"/>
      <c r="SBO37" s="30"/>
      <c r="SBP37" s="30"/>
      <c r="SBQ37" s="30"/>
      <c r="SBR37" s="30"/>
      <c r="SBS37" s="30"/>
      <c r="SBT37" s="30"/>
      <c r="SBU37" s="30"/>
      <c r="SBV37" s="30"/>
      <c r="SBW37" s="30"/>
      <c r="SBX37" s="30"/>
      <c r="SBY37" s="30"/>
      <c r="SBZ37" s="30"/>
      <c r="SCA37" s="30"/>
      <c r="SCB37" s="30"/>
      <c r="SCC37" s="30"/>
      <c r="SCD37" s="30"/>
      <c r="SCE37" s="30"/>
      <c r="SCF37" s="30"/>
      <c r="SCG37" s="30"/>
      <c r="SCH37" s="30"/>
      <c r="SCI37" s="30"/>
      <c r="SCJ37" s="30"/>
      <c r="SCK37" s="30"/>
      <c r="SCL37" s="30"/>
      <c r="SCM37" s="30"/>
      <c r="SCN37" s="30"/>
      <c r="SCO37" s="30"/>
      <c r="SCP37" s="30"/>
      <c r="SCQ37" s="30"/>
      <c r="SCR37" s="30"/>
      <c r="SCS37" s="30"/>
      <c r="SCT37" s="30"/>
      <c r="SCU37" s="30"/>
      <c r="SCV37" s="30"/>
      <c r="SCW37" s="30"/>
      <c r="SCX37" s="30"/>
      <c r="SCY37" s="30"/>
      <c r="SCZ37" s="30"/>
      <c r="SDA37" s="30"/>
      <c r="SDB37" s="30"/>
      <c r="SDC37" s="30"/>
      <c r="SDD37" s="30"/>
      <c r="SDE37" s="30"/>
      <c r="SDF37" s="30"/>
      <c r="SDG37" s="30"/>
      <c r="SDH37" s="30"/>
      <c r="SDI37" s="30"/>
      <c r="SDJ37" s="30"/>
      <c r="SDK37" s="30"/>
      <c r="SDL37" s="30"/>
      <c r="SDM37" s="30"/>
      <c r="SDN37" s="30"/>
      <c r="SDO37" s="30"/>
      <c r="SDP37" s="30"/>
      <c r="SDQ37" s="30"/>
      <c r="SDR37" s="30"/>
      <c r="SDS37" s="30"/>
      <c r="SDT37" s="30"/>
      <c r="SDU37" s="30"/>
      <c r="SDV37" s="30"/>
      <c r="SDW37" s="30"/>
      <c r="SDX37" s="30"/>
      <c r="SDY37" s="30"/>
      <c r="SDZ37" s="30"/>
      <c r="SEA37" s="30"/>
      <c r="SEB37" s="30"/>
      <c r="SEC37" s="30"/>
      <c r="SED37" s="30"/>
      <c r="SEE37" s="30"/>
      <c r="SEF37" s="30"/>
      <c r="SEG37" s="30"/>
      <c r="SEH37" s="30"/>
      <c r="SEI37" s="30"/>
      <c r="SEJ37" s="30"/>
      <c r="SEK37" s="30"/>
      <c r="SEL37" s="30"/>
      <c r="SEM37" s="30"/>
      <c r="SEN37" s="30"/>
      <c r="SEO37" s="30"/>
      <c r="SEP37" s="30"/>
      <c r="SEQ37" s="30"/>
      <c r="SER37" s="30"/>
      <c r="SES37" s="30"/>
      <c r="SET37" s="30"/>
      <c r="SEU37" s="30"/>
      <c r="SEV37" s="30"/>
      <c r="SEW37" s="30"/>
      <c r="SEX37" s="30"/>
      <c r="SEY37" s="30"/>
      <c r="SEZ37" s="30"/>
      <c r="SFA37" s="30"/>
      <c r="SFB37" s="30"/>
      <c r="SFC37" s="30"/>
      <c r="SFD37" s="30"/>
      <c r="SFE37" s="30"/>
      <c r="SFF37" s="30"/>
      <c r="SFG37" s="30"/>
      <c r="SFH37" s="30"/>
      <c r="SFI37" s="30"/>
      <c r="SFJ37" s="30"/>
      <c r="SFK37" s="30"/>
      <c r="SFL37" s="30"/>
      <c r="SFM37" s="30"/>
      <c r="SFN37" s="30"/>
      <c r="SFO37" s="30"/>
      <c r="SFP37" s="30"/>
      <c r="SFQ37" s="30"/>
      <c r="SFR37" s="30"/>
      <c r="SFS37" s="30"/>
      <c r="SFT37" s="30"/>
      <c r="SFU37" s="30"/>
      <c r="SFV37" s="30"/>
      <c r="SFW37" s="30"/>
      <c r="SFX37" s="30"/>
      <c r="SFY37" s="30"/>
      <c r="SFZ37" s="30"/>
      <c r="SGA37" s="30"/>
      <c r="SGB37" s="30"/>
      <c r="SGC37" s="30"/>
      <c r="SGD37" s="30"/>
      <c r="SGE37" s="30"/>
      <c r="SGF37" s="30"/>
      <c r="SGG37" s="30"/>
      <c r="SGH37" s="30"/>
      <c r="SGI37" s="30"/>
      <c r="SGJ37" s="30"/>
      <c r="SGK37" s="30"/>
      <c r="SGL37" s="30"/>
      <c r="SGM37" s="30"/>
      <c r="SGN37" s="30"/>
      <c r="SGO37" s="30"/>
      <c r="SGP37" s="30"/>
      <c r="SGQ37" s="30"/>
      <c r="SGR37" s="30"/>
      <c r="SGS37" s="30"/>
      <c r="SGT37" s="30"/>
      <c r="SGU37" s="30"/>
      <c r="SGV37" s="30"/>
      <c r="SGW37" s="30"/>
      <c r="SGX37" s="30"/>
      <c r="SGY37" s="30"/>
      <c r="SGZ37" s="30"/>
      <c r="SHA37" s="30"/>
      <c r="SHB37" s="30"/>
      <c r="SHC37" s="30"/>
      <c r="SHD37" s="30"/>
      <c r="SHE37" s="30"/>
      <c r="SHF37" s="30"/>
      <c r="SHG37" s="30"/>
      <c r="SHH37" s="30"/>
      <c r="SHI37" s="30"/>
      <c r="SHJ37" s="30"/>
      <c r="SHK37" s="30"/>
      <c r="SHL37" s="30"/>
      <c r="SHM37" s="30"/>
      <c r="SHN37" s="30"/>
      <c r="SHO37" s="30"/>
      <c r="SHP37" s="30"/>
      <c r="SHQ37" s="30"/>
      <c r="SHR37" s="30"/>
      <c r="SHS37" s="30"/>
      <c r="SHT37" s="30"/>
      <c r="SHU37" s="30"/>
      <c r="SHV37" s="30"/>
      <c r="SHW37" s="30"/>
      <c r="SHX37" s="30"/>
      <c r="SHY37" s="30"/>
      <c r="SHZ37" s="30"/>
      <c r="SIA37" s="30"/>
      <c r="SIB37" s="30"/>
      <c r="SIC37" s="30"/>
      <c r="SID37" s="30"/>
      <c r="SIE37" s="30"/>
      <c r="SIF37" s="30"/>
      <c r="SIG37" s="30"/>
      <c r="SIH37" s="30"/>
      <c r="SII37" s="30"/>
      <c r="SIJ37" s="30"/>
      <c r="SIK37" s="30"/>
      <c r="SIL37" s="30"/>
      <c r="SIM37" s="30"/>
      <c r="SIN37" s="30"/>
      <c r="SIO37" s="30"/>
      <c r="SIP37" s="30"/>
      <c r="SIQ37" s="30"/>
      <c r="SIR37" s="30"/>
      <c r="SIS37" s="30"/>
      <c r="SIT37" s="30"/>
      <c r="SIU37" s="30"/>
      <c r="SIV37" s="30"/>
      <c r="SIW37" s="30"/>
      <c r="SIX37" s="30"/>
      <c r="SIY37" s="30"/>
      <c r="SIZ37" s="30"/>
      <c r="SJA37" s="30"/>
      <c r="SJB37" s="30"/>
      <c r="SJC37" s="30"/>
      <c r="SJD37" s="30"/>
      <c r="SJE37" s="30"/>
      <c r="SJF37" s="30"/>
      <c r="SJG37" s="30"/>
      <c r="SJH37" s="30"/>
      <c r="SJI37" s="30"/>
      <c r="SJJ37" s="30"/>
      <c r="SJK37" s="30"/>
      <c r="SJL37" s="30"/>
      <c r="SJM37" s="30"/>
      <c r="SJN37" s="30"/>
      <c r="SJO37" s="30"/>
      <c r="SJP37" s="30"/>
      <c r="SJQ37" s="30"/>
      <c r="SJR37" s="30"/>
      <c r="SJS37" s="30"/>
      <c r="SJT37" s="30"/>
      <c r="SJU37" s="30"/>
      <c r="SJV37" s="30"/>
      <c r="SJW37" s="30"/>
      <c r="SJX37" s="30"/>
      <c r="SJY37" s="30"/>
      <c r="SJZ37" s="30"/>
      <c r="SKA37" s="30"/>
      <c r="SKB37" s="30"/>
      <c r="SKC37" s="30"/>
      <c r="SKD37" s="30"/>
      <c r="SKE37" s="30"/>
      <c r="SKF37" s="30"/>
      <c r="SKG37" s="30"/>
      <c r="SKH37" s="30"/>
      <c r="SKI37" s="30"/>
      <c r="SKJ37" s="30"/>
      <c r="SKK37" s="30"/>
      <c r="SKL37" s="30"/>
      <c r="SKM37" s="30"/>
      <c r="SKN37" s="30"/>
      <c r="SKO37" s="30"/>
      <c r="SKP37" s="30"/>
      <c r="SKQ37" s="30"/>
      <c r="SKR37" s="30"/>
      <c r="SKS37" s="30"/>
      <c r="SKT37" s="30"/>
      <c r="SKU37" s="30"/>
      <c r="SKV37" s="30"/>
      <c r="SKW37" s="30"/>
      <c r="SKX37" s="30"/>
      <c r="SKY37" s="30"/>
      <c r="SKZ37" s="30"/>
      <c r="SLA37" s="30"/>
      <c r="SLB37" s="30"/>
      <c r="SLC37" s="30"/>
      <c r="SLD37" s="30"/>
      <c r="SLE37" s="30"/>
      <c r="SLF37" s="30"/>
      <c r="SLG37" s="30"/>
      <c r="SLH37" s="30"/>
      <c r="SLI37" s="30"/>
      <c r="SLJ37" s="30"/>
      <c r="SLK37" s="30"/>
      <c r="SLL37" s="30"/>
      <c r="SLM37" s="30"/>
      <c r="SLN37" s="30"/>
      <c r="SLO37" s="30"/>
      <c r="SLP37" s="30"/>
      <c r="SLQ37" s="30"/>
      <c r="SLR37" s="30"/>
      <c r="SLS37" s="30"/>
      <c r="SLT37" s="30"/>
      <c r="SLU37" s="30"/>
      <c r="SLV37" s="30"/>
      <c r="SLW37" s="30"/>
      <c r="SLX37" s="30"/>
      <c r="SLY37" s="30"/>
      <c r="SLZ37" s="30"/>
      <c r="SMA37" s="30"/>
      <c r="SMB37" s="30"/>
      <c r="SMC37" s="30"/>
      <c r="SMD37" s="30"/>
      <c r="SME37" s="30"/>
      <c r="SMF37" s="30"/>
      <c r="SMG37" s="30"/>
      <c r="SMH37" s="30"/>
      <c r="SMI37" s="30"/>
      <c r="SMJ37" s="30"/>
      <c r="SMK37" s="30"/>
      <c r="SML37" s="30"/>
      <c r="SMM37" s="30"/>
      <c r="SMN37" s="30"/>
      <c r="SMO37" s="30"/>
      <c r="SMP37" s="30"/>
      <c r="SMQ37" s="30"/>
      <c r="SMR37" s="30"/>
      <c r="SMS37" s="30"/>
      <c r="SMT37" s="30"/>
      <c r="SMU37" s="30"/>
      <c r="SMV37" s="30"/>
      <c r="SMW37" s="30"/>
      <c r="SMX37" s="30"/>
      <c r="SMY37" s="30"/>
      <c r="SMZ37" s="30"/>
      <c r="SNA37" s="30"/>
      <c r="SNB37" s="30"/>
      <c r="SNC37" s="30"/>
      <c r="SND37" s="30"/>
      <c r="SNE37" s="30"/>
      <c r="SNF37" s="30"/>
      <c r="SNG37" s="30"/>
      <c r="SNH37" s="30"/>
      <c r="SNI37" s="30"/>
      <c r="SNJ37" s="30"/>
      <c r="SNK37" s="30"/>
      <c r="SNL37" s="30"/>
      <c r="SNM37" s="30"/>
      <c r="SNN37" s="30"/>
      <c r="SNO37" s="30"/>
      <c r="SNP37" s="30"/>
      <c r="SNQ37" s="30"/>
      <c r="SNR37" s="30"/>
      <c r="SNS37" s="30"/>
      <c r="SNT37" s="30"/>
      <c r="SNU37" s="30"/>
      <c r="SNV37" s="30"/>
      <c r="SNW37" s="30"/>
      <c r="SNX37" s="30"/>
      <c r="SNY37" s="30"/>
      <c r="SNZ37" s="30"/>
      <c r="SOA37" s="30"/>
      <c r="SOB37" s="30"/>
      <c r="SOC37" s="30"/>
      <c r="SOD37" s="30"/>
      <c r="SOE37" s="30"/>
      <c r="SOF37" s="30"/>
      <c r="SOG37" s="30"/>
      <c r="SOH37" s="30"/>
      <c r="SOI37" s="30"/>
      <c r="SOJ37" s="30"/>
      <c r="SOK37" s="30"/>
      <c r="SOL37" s="30"/>
      <c r="SOM37" s="30"/>
      <c r="SON37" s="30"/>
      <c r="SOO37" s="30"/>
      <c r="SOP37" s="30"/>
      <c r="SOQ37" s="30"/>
      <c r="SOR37" s="30"/>
      <c r="SOS37" s="30"/>
      <c r="SOT37" s="30"/>
      <c r="SOU37" s="30"/>
      <c r="SOV37" s="30"/>
      <c r="SOW37" s="30"/>
      <c r="SOX37" s="30"/>
      <c r="SOY37" s="30"/>
      <c r="SOZ37" s="30"/>
      <c r="SPA37" s="30"/>
      <c r="SPB37" s="30"/>
      <c r="SPC37" s="30"/>
      <c r="SPD37" s="30"/>
      <c r="SPE37" s="30"/>
      <c r="SPF37" s="30"/>
      <c r="SPG37" s="30"/>
      <c r="SPH37" s="30"/>
      <c r="SPI37" s="30"/>
      <c r="SPJ37" s="30"/>
      <c r="SPK37" s="30"/>
      <c r="SPL37" s="30"/>
      <c r="SPM37" s="30"/>
      <c r="SPN37" s="30"/>
      <c r="SPO37" s="30"/>
      <c r="SPP37" s="30"/>
      <c r="SPQ37" s="30"/>
      <c r="SPR37" s="30"/>
      <c r="SPS37" s="30"/>
      <c r="SPT37" s="30"/>
      <c r="SPU37" s="30"/>
      <c r="SPV37" s="30"/>
      <c r="SPW37" s="30"/>
      <c r="SPX37" s="30"/>
      <c r="SPY37" s="30"/>
      <c r="SPZ37" s="30"/>
      <c r="SQA37" s="30"/>
      <c r="SQB37" s="30"/>
      <c r="SQC37" s="30"/>
      <c r="SQD37" s="30"/>
      <c r="SQE37" s="30"/>
      <c r="SQF37" s="30"/>
      <c r="SQG37" s="30"/>
      <c r="SQH37" s="30"/>
      <c r="SQI37" s="30"/>
      <c r="SQJ37" s="30"/>
      <c r="SQK37" s="30"/>
      <c r="SQL37" s="30"/>
      <c r="SQM37" s="30"/>
      <c r="SQN37" s="30"/>
      <c r="SQO37" s="30"/>
      <c r="SQP37" s="30"/>
      <c r="SQQ37" s="30"/>
      <c r="SQR37" s="30"/>
      <c r="SQS37" s="30"/>
      <c r="SQT37" s="30"/>
      <c r="SQU37" s="30"/>
      <c r="SQV37" s="30"/>
      <c r="SQW37" s="30"/>
      <c r="SQX37" s="30"/>
      <c r="SQY37" s="30"/>
      <c r="SQZ37" s="30"/>
      <c r="SRA37" s="30"/>
      <c r="SRB37" s="30"/>
      <c r="SRC37" s="30"/>
      <c r="SRD37" s="30"/>
      <c r="SRE37" s="30"/>
      <c r="SRF37" s="30"/>
      <c r="SRG37" s="30"/>
      <c r="SRH37" s="30"/>
      <c r="SRI37" s="30"/>
      <c r="SRJ37" s="30"/>
      <c r="SRK37" s="30"/>
      <c r="SRL37" s="30"/>
      <c r="SRM37" s="30"/>
      <c r="SRN37" s="30"/>
      <c r="SRO37" s="30"/>
      <c r="SRP37" s="30"/>
      <c r="SRQ37" s="30"/>
      <c r="SRR37" s="30"/>
      <c r="SRS37" s="30"/>
      <c r="SRT37" s="30"/>
      <c r="SRU37" s="30"/>
      <c r="SRV37" s="30"/>
      <c r="SRW37" s="30"/>
      <c r="SRX37" s="30"/>
      <c r="SRY37" s="30"/>
      <c r="SRZ37" s="30"/>
      <c r="SSA37" s="30"/>
      <c r="SSB37" s="30"/>
      <c r="SSC37" s="30"/>
      <c r="SSD37" s="30"/>
      <c r="SSE37" s="30"/>
      <c r="SSF37" s="30"/>
      <c r="SSG37" s="30"/>
      <c r="SSH37" s="30"/>
      <c r="SSI37" s="30"/>
      <c r="SSJ37" s="30"/>
      <c r="SSK37" s="30"/>
      <c r="SSL37" s="30"/>
      <c r="SSM37" s="30"/>
      <c r="SSN37" s="30"/>
      <c r="SSO37" s="30"/>
      <c r="SSP37" s="30"/>
      <c r="SSQ37" s="30"/>
      <c r="SSR37" s="30"/>
      <c r="SSS37" s="30"/>
      <c r="SST37" s="30"/>
      <c r="SSU37" s="30"/>
      <c r="SSV37" s="30"/>
      <c r="SSW37" s="30"/>
      <c r="SSX37" s="30"/>
      <c r="SSY37" s="30"/>
      <c r="SSZ37" s="30"/>
      <c r="STA37" s="30"/>
      <c r="STB37" s="30"/>
      <c r="STC37" s="30"/>
      <c r="STD37" s="30"/>
      <c r="STE37" s="30"/>
      <c r="STF37" s="30"/>
      <c r="STG37" s="30"/>
      <c r="STH37" s="30"/>
      <c r="STI37" s="30"/>
      <c r="STJ37" s="30"/>
      <c r="STK37" s="30"/>
      <c r="STL37" s="30"/>
      <c r="STM37" s="30"/>
      <c r="STN37" s="30"/>
      <c r="STO37" s="30"/>
      <c r="STP37" s="30"/>
      <c r="STQ37" s="30"/>
      <c r="STR37" s="30"/>
      <c r="STS37" s="30"/>
      <c r="STT37" s="30"/>
      <c r="STU37" s="30"/>
      <c r="STV37" s="30"/>
      <c r="STW37" s="30"/>
      <c r="STX37" s="30"/>
      <c r="STY37" s="30"/>
      <c r="STZ37" s="30"/>
      <c r="SUA37" s="30"/>
      <c r="SUB37" s="30"/>
      <c r="SUC37" s="30"/>
      <c r="SUD37" s="30"/>
      <c r="SUE37" s="30"/>
      <c r="SUF37" s="30"/>
      <c r="SUG37" s="30"/>
      <c r="SUH37" s="30"/>
      <c r="SUI37" s="30"/>
      <c r="SUJ37" s="30"/>
      <c r="SUK37" s="30"/>
      <c r="SUL37" s="30"/>
      <c r="SUM37" s="30"/>
      <c r="SUN37" s="30"/>
      <c r="SUO37" s="30"/>
      <c r="SUP37" s="30"/>
      <c r="SUQ37" s="30"/>
      <c r="SUR37" s="30"/>
      <c r="SUS37" s="30"/>
      <c r="SUT37" s="30"/>
      <c r="SUU37" s="30"/>
      <c r="SUV37" s="30"/>
      <c r="SUW37" s="30"/>
      <c r="SUX37" s="30"/>
      <c r="SUY37" s="30"/>
      <c r="SUZ37" s="30"/>
      <c r="SVA37" s="30"/>
      <c r="SVB37" s="30"/>
      <c r="SVC37" s="30"/>
      <c r="SVD37" s="30"/>
      <c r="SVE37" s="30"/>
      <c r="SVF37" s="30"/>
      <c r="SVG37" s="30"/>
      <c r="SVH37" s="30"/>
      <c r="SVI37" s="30"/>
      <c r="SVJ37" s="30"/>
      <c r="SVK37" s="30"/>
      <c r="SVL37" s="30"/>
      <c r="SVM37" s="30"/>
      <c r="SVN37" s="30"/>
      <c r="SVO37" s="30"/>
      <c r="SVP37" s="30"/>
      <c r="SVQ37" s="30"/>
      <c r="SVR37" s="30"/>
      <c r="SVS37" s="30"/>
      <c r="SVT37" s="30"/>
      <c r="SVU37" s="30"/>
      <c r="SVV37" s="30"/>
      <c r="SVW37" s="30"/>
      <c r="SVX37" s="30"/>
      <c r="SVY37" s="30"/>
      <c r="SVZ37" s="30"/>
      <c r="SWA37" s="30"/>
      <c r="SWB37" s="30"/>
      <c r="SWC37" s="30"/>
      <c r="SWD37" s="30"/>
      <c r="SWE37" s="30"/>
      <c r="SWF37" s="30"/>
      <c r="SWG37" s="30"/>
      <c r="SWH37" s="30"/>
      <c r="SWI37" s="30"/>
      <c r="SWJ37" s="30"/>
      <c r="SWK37" s="30"/>
      <c r="SWL37" s="30"/>
      <c r="SWM37" s="30"/>
      <c r="SWN37" s="30"/>
      <c r="SWO37" s="30"/>
      <c r="SWP37" s="30"/>
      <c r="SWQ37" s="30"/>
      <c r="SWR37" s="30"/>
      <c r="SWS37" s="30"/>
      <c r="SWT37" s="30"/>
      <c r="SWU37" s="30"/>
      <c r="SWV37" s="30"/>
      <c r="SWW37" s="30"/>
      <c r="SWX37" s="30"/>
      <c r="SWY37" s="30"/>
      <c r="SWZ37" s="30"/>
      <c r="SXA37" s="30"/>
      <c r="SXB37" s="30"/>
      <c r="SXC37" s="30"/>
      <c r="SXD37" s="30"/>
      <c r="SXE37" s="30"/>
      <c r="SXF37" s="30"/>
      <c r="SXG37" s="30"/>
      <c r="SXH37" s="30"/>
      <c r="SXI37" s="30"/>
      <c r="SXJ37" s="30"/>
      <c r="SXK37" s="30"/>
      <c r="SXL37" s="30"/>
      <c r="SXM37" s="30"/>
      <c r="SXN37" s="30"/>
      <c r="SXO37" s="30"/>
      <c r="SXP37" s="30"/>
      <c r="SXQ37" s="30"/>
      <c r="SXR37" s="30"/>
      <c r="SXS37" s="30"/>
      <c r="SXT37" s="30"/>
      <c r="SXU37" s="30"/>
      <c r="SXV37" s="30"/>
      <c r="SXW37" s="30"/>
      <c r="SXX37" s="30"/>
      <c r="SXY37" s="30"/>
      <c r="SXZ37" s="30"/>
      <c r="SYA37" s="30"/>
      <c r="SYB37" s="30"/>
      <c r="SYC37" s="30"/>
      <c r="SYD37" s="30"/>
      <c r="SYE37" s="30"/>
      <c r="SYF37" s="30"/>
      <c r="SYG37" s="30"/>
      <c r="SYH37" s="30"/>
      <c r="SYI37" s="30"/>
      <c r="SYJ37" s="30"/>
      <c r="SYK37" s="30"/>
      <c r="SYL37" s="30"/>
      <c r="SYM37" s="30"/>
      <c r="SYN37" s="30"/>
      <c r="SYO37" s="30"/>
      <c r="SYP37" s="30"/>
      <c r="SYQ37" s="30"/>
      <c r="SYR37" s="30"/>
      <c r="SYS37" s="30"/>
      <c r="SYT37" s="30"/>
      <c r="SYU37" s="30"/>
      <c r="SYV37" s="30"/>
      <c r="SYW37" s="30"/>
      <c r="SYX37" s="30"/>
      <c r="SYY37" s="30"/>
      <c r="SYZ37" s="30"/>
      <c r="SZA37" s="30"/>
      <c r="SZB37" s="30"/>
      <c r="SZC37" s="30"/>
      <c r="SZD37" s="30"/>
      <c r="SZE37" s="30"/>
      <c r="SZF37" s="30"/>
      <c r="SZG37" s="30"/>
      <c r="SZH37" s="30"/>
      <c r="SZI37" s="30"/>
      <c r="SZJ37" s="30"/>
      <c r="SZK37" s="30"/>
      <c r="SZL37" s="30"/>
      <c r="SZM37" s="30"/>
      <c r="SZN37" s="30"/>
      <c r="SZO37" s="30"/>
      <c r="SZP37" s="30"/>
      <c r="SZQ37" s="30"/>
      <c r="SZR37" s="30"/>
      <c r="SZS37" s="30"/>
      <c r="SZT37" s="30"/>
      <c r="SZU37" s="30"/>
      <c r="SZV37" s="30"/>
      <c r="SZW37" s="30"/>
      <c r="SZX37" s="30"/>
      <c r="SZY37" s="30"/>
      <c r="SZZ37" s="30"/>
      <c r="TAA37" s="30"/>
      <c r="TAB37" s="30"/>
      <c r="TAC37" s="30"/>
      <c r="TAD37" s="30"/>
      <c r="TAE37" s="30"/>
      <c r="TAF37" s="30"/>
      <c r="TAG37" s="30"/>
      <c r="TAH37" s="30"/>
      <c r="TAI37" s="30"/>
      <c r="TAJ37" s="30"/>
      <c r="TAK37" s="30"/>
      <c r="TAL37" s="30"/>
      <c r="TAM37" s="30"/>
      <c r="TAN37" s="30"/>
      <c r="TAO37" s="30"/>
      <c r="TAP37" s="30"/>
      <c r="TAQ37" s="30"/>
      <c r="TAR37" s="30"/>
      <c r="TAS37" s="30"/>
      <c r="TAT37" s="30"/>
      <c r="TAU37" s="30"/>
      <c r="TAV37" s="30"/>
      <c r="TAW37" s="30"/>
      <c r="TAX37" s="30"/>
      <c r="TAY37" s="30"/>
      <c r="TAZ37" s="30"/>
      <c r="TBA37" s="30"/>
      <c r="TBB37" s="30"/>
      <c r="TBC37" s="30"/>
      <c r="TBD37" s="30"/>
      <c r="TBE37" s="30"/>
      <c r="TBF37" s="30"/>
      <c r="TBG37" s="30"/>
      <c r="TBH37" s="30"/>
      <c r="TBI37" s="30"/>
      <c r="TBJ37" s="30"/>
      <c r="TBK37" s="30"/>
      <c r="TBL37" s="30"/>
      <c r="TBM37" s="30"/>
      <c r="TBN37" s="30"/>
      <c r="TBO37" s="30"/>
      <c r="TBP37" s="30"/>
      <c r="TBQ37" s="30"/>
      <c r="TBR37" s="30"/>
      <c r="TBS37" s="30"/>
      <c r="TBT37" s="30"/>
      <c r="TBU37" s="30"/>
      <c r="TBV37" s="30"/>
      <c r="TBW37" s="30"/>
      <c r="TBX37" s="30"/>
      <c r="TBY37" s="30"/>
      <c r="TBZ37" s="30"/>
      <c r="TCA37" s="30"/>
      <c r="TCB37" s="30"/>
      <c r="TCC37" s="30"/>
      <c r="TCD37" s="30"/>
      <c r="TCE37" s="30"/>
      <c r="TCF37" s="30"/>
      <c r="TCG37" s="30"/>
      <c r="TCH37" s="30"/>
      <c r="TCI37" s="30"/>
      <c r="TCJ37" s="30"/>
      <c r="TCK37" s="30"/>
      <c r="TCL37" s="30"/>
      <c r="TCM37" s="30"/>
      <c r="TCN37" s="30"/>
      <c r="TCO37" s="30"/>
      <c r="TCP37" s="30"/>
      <c r="TCQ37" s="30"/>
      <c r="TCR37" s="30"/>
      <c r="TCS37" s="30"/>
      <c r="TCT37" s="30"/>
      <c r="TCU37" s="30"/>
      <c r="TCV37" s="30"/>
      <c r="TCW37" s="30"/>
      <c r="TCX37" s="30"/>
      <c r="TCY37" s="30"/>
      <c r="TCZ37" s="30"/>
      <c r="TDA37" s="30"/>
      <c r="TDB37" s="30"/>
      <c r="TDC37" s="30"/>
      <c r="TDD37" s="30"/>
      <c r="TDE37" s="30"/>
      <c r="TDF37" s="30"/>
      <c r="TDG37" s="30"/>
      <c r="TDH37" s="30"/>
      <c r="TDI37" s="30"/>
      <c r="TDJ37" s="30"/>
      <c r="TDK37" s="30"/>
      <c r="TDL37" s="30"/>
      <c r="TDM37" s="30"/>
      <c r="TDN37" s="30"/>
      <c r="TDO37" s="30"/>
      <c r="TDP37" s="30"/>
      <c r="TDQ37" s="30"/>
      <c r="TDR37" s="30"/>
      <c r="TDS37" s="30"/>
      <c r="TDT37" s="30"/>
      <c r="TDU37" s="30"/>
      <c r="TDV37" s="30"/>
      <c r="TDW37" s="30"/>
      <c r="TDX37" s="30"/>
      <c r="TDY37" s="30"/>
      <c r="TDZ37" s="30"/>
      <c r="TEA37" s="30"/>
      <c r="TEB37" s="30"/>
      <c r="TEC37" s="30"/>
      <c r="TED37" s="30"/>
      <c r="TEE37" s="30"/>
      <c r="TEF37" s="30"/>
      <c r="TEG37" s="30"/>
      <c r="TEH37" s="30"/>
      <c r="TEI37" s="30"/>
      <c r="TEJ37" s="30"/>
      <c r="TEK37" s="30"/>
      <c r="TEL37" s="30"/>
      <c r="TEM37" s="30"/>
      <c r="TEN37" s="30"/>
      <c r="TEO37" s="30"/>
      <c r="TEP37" s="30"/>
      <c r="TEQ37" s="30"/>
      <c r="TER37" s="30"/>
      <c r="TES37" s="30"/>
      <c r="TET37" s="30"/>
      <c r="TEU37" s="30"/>
      <c r="TEV37" s="30"/>
      <c r="TEW37" s="30"/>
      <c r="TEX37" s="30"/>
      <c r="TEY37" s="30"/>
      <c r="TEZ37" s="30"/>
      <c r="TFA37" s="30"/>
      <c r="TFB37" s="30"/>
      <c r="TFC37" s="30"/>
      <c r="TFD37" s="30"/>
      <c r="TFE37" s="30"/>
      <c r="TFF37" s="30"/>
      <c r="TFG37" s="30"/>
      <c r="TFH37" s="30"/>
      <c r="TFI37" s="30"/>
      <c r="TFJ37" s="30"/>
      <c r="TFK37" s="30"/>
      <c r="TFL37" s="30"/>
      <c r="TFM37" s="30"/>
      <c r="TFN37" s="30"/>
      <c r="TFO37" s="30"/>
      <c r="TFP37" s="30"/>
      <c r="TFQ37" s="30"/>
      <c r="TFR37" s="30"/>
      <c r="TFS37" s="30"/>
      <c r="TFT37" s="30"/>
      <c r="TFU37" s="30"/>
      <c r="TFV37" s="30"/>
      <c r="TFW37" s="30"/>
      <c r="TFX37" s="30"/>
      <c r="TFY37" s="30"/>
      <c r="TFZ37" s="30"/>
      <c r="TGA37" s="30"/>
      <c r="TGB37" s="30"/>
      <c r="TGC37" s="30"/>
      <c r="TGD37" s="30"/>
      <c r="TGE37" s="30"/>
      <c r="TGF37" s="30"/>
      <c r="TGG37" s="30"/>
      <c r="TGH37" s="30"/>
      <c r="TGI37" s="30"/>
      <c r="TGJ37" s="30"/>
      <c r="TGK37" s="30"/>
      <c r="TGL37" s="30"/>
      <c r="TGM37" s="30"/>
      <c r="TGN37" s="30"/>
      <c r="TGO37" s="30"/>
      <c r="TGP37" s="30"/>
      <c r="TGQ37" s="30"/>
      <c r="TGR37" s="30"/>
      <c r="TGS37" s="30"/>
      <c r="TGT37" s="30"/>
      <c r="TGU37" s="30"/>
      <c r="TGV37" s="30"/>
      <c r="TGW37" s="30"/>
      <c r="TGX37" s="30"/>
      <c r="TGY37" s="30"/>
      <c r="TGZ37" s="30"/>
      <c r="THA37" s="30"/>
      <c r="THB37" s="30"/>
      <c r="THC37" s="30"/>
      <c r="THD37" s="30"/>
      <c r="THE37" s="30"/>
      <c r="THF37" s="30"/>
      <c r="THG37" s="30"/>
      <c r="THH37" s="30"/>
      <c r="THI37" s="30"/>
      <c r="THJ37" s="30"/>
      <c r="THK37" s="30"/>
      <c r="THL37" s="30"/>
      <c r="THM37" s="30"/>
      <c r="THN37" s="30"/>
      <c r="THO37" s="30"/>
      <c r="THP37" s="30"/>
      <c r="THQ37" s="30"/>
      <c r="THR37" s="30"/>
      <c r="THS37" s="30"/>
      <c r="THT37" s="30"/>
      <c r="THU37" s="30"/>
      <c r="THV37" s="30"/>
      <c r="THW37" s="30"/>
      <c r="THX37" s="30"/>
      <c r="THY37" s="30"/>
      <c r="THZ37" s="30"/>
      <c r="TIA37" s="30"/>
      <c r="TIB37" s="30"/>
      <c r="TIC37" s="30"/>
      <c r="TID37" s="30"/>
      <c r="TIE37" s="30"/>
      <c r="TIF37" s="30"/>
      <c r="TIG37" s="30"/>
      <c r="TIH37" s="30"/>
      <c r="TII37" s="30"/>
      <c r="TIJ37" s="30"/>
      <c r="TIK37" s="30"/>
      <c r="TIL37" s="30"/>
      <c r="TIM37" s="30"/>
      <c r="TIN37" s="30"/>
      <c r="TIO37" s="30"/>
      <c r="TIP37" s="30"/>
      <c r="TIQ37" s="30"/>
      <c r="TIR37" s="30"/>
      <c r="TIS37" s="30"/>
      <c r="TIT37" s="30"/>
      <c r="TIU37" s="30"/>
      <c r="TIV37" s="30"/>
      <c r="TIW37" s="30"/>
      <c r="TIX37" s="30"/>
      <c r="TIY37" s="30"/>
      <c r="TIZ37" s="30"/>
      <c r="TJA37" s="30"/>
      <c r="TJB37" s="30"/>
      <c r="TJC37" s="30"/>
      <c r="TJD37" s="30"/>
      <c r="TJE37" s="30"/>
      <c r="TJF37" s="30"/>
      <c r="TJG37" s="30"/>
      <c r="TJH37" s="30"/>
      <c r="TJI37" s="30"/>
      <c r="TJJ37" s="30"/>
      <c r="TJK37" s="30"/>
      <c r="TJL37" s="30"/>
      <c r="TJM37" s="30"/>
      <c r="TJN37" s="30"/>
      <c r="TJO37" s="30"/>
      <c r="TJP37" s="30"/>
      <c r="TJQ37" s="30"/>
      <c r="TJR37" s="30"/>
      <c r="TJS37" s="30"/>
      <c r="TJT37" s="30"/>
      <c r="TJU37" s="30"/>
      <c r="TJV37" s="30"/>
      <c r="TJW37" s="30"/>
      <c r="TJX37" s="30"/>
      <c r="TJY37" s="30"/>
      <c r="TJZ37" s="30"/>
      <c r="TKA37" s="30"/>
      <c r="TKB37" s="30"/>
      <c r="TKC37" s="30"/>
      <c r="TKD37" s="30"/>
      <c r="TKE37" s="30"/>
      <c r="TKF37" s="30"/>
      <c r="TKG37" s="30"/>
      <c r="TKH37" s="30"/>
      <c r="TKI37" s="30"/>
      <c r="TKJ37" s="30"/>
      <c r="TKK37" s="30"/>
      <c r="TKL37" s="30"/>
      <c r="TKM37" s="30"/>
      <c r="TKN37" s="30"/>
      <c r="TKO37" s="30"/>
      <c r="TKP37" s="30"/>
      <c r="TKQ37" s="30"/>
      <c r="TKR37" s="30"/>
      <c r="TKS37" s="30"/>
      <c r="TKT37" s="30"/>
      <c r="TKU37" s="30"/>
      <c r="TKV37" s="30"/>
      <c r="TKW37" s="30"/>
      <c r="TKX37" s="30"/>
      <c r="TKY37" s="30"/>
      <c r="TKZ37" s="30"/>
      <c r="TLA37" s="30"/>
      <c r="TLB37" s="30"/>
      <c r="TLC37" s="30"/>
      <c r="TLD37" s="30"/>
      <c r="TLE37" s="30"/>
      <c r="TLF37" s="30"/>
      <c r="TLG37" s="30"/>
      <c r="TLH37" s="30"/>
      <c r="TLI37" s="30"/>
      <c r="TLJ37" s="30"/>
      <c r="TLK37" s="30"/>
      <c r="TLL37" s="30"/>
      <c r="TLM37" s="30"/>
      <c r="TLN37" s="30"/>
      <c r="TLO37" s="30"/>
      <c r="TLP37" s="30"/>
      <c r="TLQ37" s="30"/>
      <c r="TLR37" s="30"/>
      <c r="TLS37" s="30"/>
      <c r="TLT37" s="30"/>
      <c r="TLU37" s="30"/>
      <c r="TLV37" s="30"/>
      <c r="TLW37" s="30"/>
      <c r="TLX37" s="30"/>
      <c r="TLY37" s="30"/>
      <c r="TLZ37" s="30"/>
      <c r="TMA37" s="30"/>
      <c r="TMB37" s="30"/>
      <c r="TMC37" s="30"/>
      <c r="TMD37" s="30"/>
      <c r="TME37" s="30"/>
      <c r="TMF37" s="30"/>
      <c r="TMG37" s="30"/>
      <c r="TMH37" s="30"/>
      <c r="TMI37" s="30"/>
      <c r="TMJ37" s="30"/>
      <c r="TMK37" s="30"/>
      <c r="TML37" s="30"/>
      <c r="TMM37" s="30"/>
      <c r="TMN37" s="30"/>
      <c r="TMO37" s="30"/>
      <c r="TMP37" s="30"/>
      <c r="TMQ37" s="30"/>
      <c r="TMR37" s="30"/>
      <c r="TMS37" s="30"/>
      <c r="TMT37" s="30"/>
      <c r="TMU37" s="30"/>
      <c r="TMV37" s="30"/>
      <c r="TMW37" s="30"/>
      <c r="TMX37" s="30"/>
      <c r="TMY37" s="30"/>
      <c r="TMZ37" s="30"/>
      <c r="TNA37" s="30"/>
      <c r="TNB37" s="30"/>
      <c r="TNC37" s="30"/>
      <c r="TND37" s="30"/>
      <c r="TNE37" s="30"/>
      <c r="TNF37" s="30"/>
      <c r="TNG37" s="30"/>
      <c r="TNH37" s="30"/>
      <c r="TNI37" s="30"/>
      <c r="TNJ37" s="30"/>
      <c r="TNK37" s="30"/>
      <c r="TNL37" s="30"/>
      <c r="TNM37" s="30"/>
      <c r="TNN37" s="30"/>
      <c r="TNO37" s="30"/>
      <c r="TNP37" s="30"/>
      <c r="TNQ37" s="30"/>
      <c r="TNR37" s="30"/>
      <c r="TNS37" s="30"/>
      <c r="TNT37" s="30"/>
      <c r="TNU37" s="30"/>
      <c r="TNV37" s="30"/>
      <c r="TNW37" s="30"/>
      <c r="TNX37" s="30"/>
      <c r="TNY37" s="30"/>
      <c r="TNZ37" s="30"/>
      <c r="TOA37" s="30"/>
      <c r="TOB37" s="30"/>
      <c r="TOC37" s="30"/>
      <c r="TOD37" s="30"/>
      <c r="TOE37" s="30"/>
      <c r="TOF37" s="30"/>
      <c r="TOG37" s="30"/>
      <c r="TOH37" s="30"/>
      <c r="TOI37" s="30"/>
      <c r="TOJ37" s="30"/>
      <c r="TOK37" s="30"/>
      <c r="TOL37" s="30"/>
      <c r="TOM37" s="30"/>
      <c r="TON37" s="30"/>
      <c r="TOO37" s="30"/>
      <c r="TOP37" s="30"/>
      <c r="TOQ37" s="30"/>
      <c r="TOR37" s="30"/>
      <c r="TOS37" s="30"/>
      <c r="TOT37" s="30"/>
      <c r="TOU37" s="30"/>
      <c r="TOV37" s="30"/>
      <c r="TOW37" s="30"/>
      <c r="TOX37" s="30"/>
      <c r="TOY37" s="30"/>
      <c r="TOZ37" s="30"/>
      <c r="TPA37" s="30"/>
      <c r="TPB37" s="30"/>
      <c r="TPC37" s="30"/>
      <c r="TPD37" s="30"/>
      <c r="TPE37" s="30"/>
      <c r="TPF37" s="30"/>
      <c r="TPG37" s="30"/>
      <c r="TPH37" s="30"/>
      <c r="TPI37" s="30"/>
      <c r="TPJ37" s="30"/>
      <c r="TPK37" s="30"/>
      <c r="TPL37" s="30"/>
      <c r="TPM37" s="30"/>
      <c r="TPN37" s="30"/>
      <c r="TPO37" s="30"/>
      <c r="TPP37" s="30"/>
      <c r="TPQ37" s="30"/>
      <c r="TPR37" s="30"/>
      <c r="TPS37" s="30"/>
      <c r="TPT37" s="30"/>
      <c r="TPU37" s="30"/>
      <c r="TPV37" s="30"/>
      <c r="TPW37" s="30"/>
      <c r="TPX37" s="30"/>
      <c r="TPY37" s="30"/>
      <c r="TPZ37" s="30"/>
      <c r="TQA37" s="30"/>
      <c r="TQB37" s="30"/>
      <c r="TQC37" s="30"/>
      <c r="TQD37" s="30"/>
      <c r="TQE37" s="30"/>
      <c r="TQF37" s="30"/>
      <c r="TQG37" s="30"/>
      <c r="TQH37" s="30"/>
      <c r="TQI37" s="30"/>
      <c r="TQJ37" s="30"/>
      <c r="TQK37" s="30"/>
      <c r="TQL37" s="30"/>
      <c r="TQM37" s="30"/>
      <c r="TQN37" s="30"/>
      <c r="TQO37" s="30"/>
      <c r="TQP37" s="30"/>
      <c r="TQQ37" s="30"/>
      <c r="TQR37" s="30"/>
      <c r="TQS37" s="30"/>
      <c r="TQT37" s="30"/>
      <c r="TQU37" s="30"/>
      <c r="TQV37" s="30"/>
      <c r="TQW37" s="30"/>
      <c r="TQX37" s="30"/>
      <c r="TQY37" s="30"/>
      <c r="TQZ37" s="30"/>
      <c r="TRA37" s="30"/>
      <c r="TRB37" s="30"/>
      <c r="TRC37" s="30"/>
      <c r="TRD37" s="30"/>
      <c r="TRE37" s="30"/>
      <c r="TRF37" s="30"/>
      <c r="TRG37" s="30"/>
      <c r="TRH37" s="30"/>
      <c r="TRI37" s="30"/>
      <c r="TRJ37" s="30"/>
      <c r="TRK37" s="30"/>
      <c r="TRL37" s="30"/>
      <c r="TRM37" s="30"/>
      <c r="TRN37" s="30"/>
      <c r="TRO37" s="30"/>
      <c r="TRP37" s="30"/>
      <c r="TRQ37" s="30"/>
      <c r="TRR37" s="30"/>
      <c r="TRS37" s="30"/>
      <c r="TRT37" s="30"/>
      <c r="TRU37" s="30"/>
      <c r="TRV37" s="30"/>
      <c r="TRW37" s="30"/>
      <c r="TRX37" s="30"/>
      <c r="TRY37" s="30"/>
      <c r="TRZ37" s="30"/>
      <c r="TSA37" s="30"/>
      <c r="TSB37" s="30"/>
      <c r="TSC37" s="30"/>
      <c r="TSD37" s="30"/>
      <c r="TSE37" s="30"/>
      <c r="TSF37" s="30"/>
      <c r="TSG37" s="30"/>
      <c r="TSH37" s="30"/>
      <c r="TSI37" s="30"/>
      <c r="TSJ37" s="30"/>
      <c r="TSK37" s="30"/>
      <c r="TSL37" s="30"/>
      <c r="TSM37" s="30"/>
      <c r="TSN37" s="30"/>
      <c r="TSO37" s="30"/>
      <c r="TSP37" s="30"/>
      <c r="TSQ37" s="30"/>
      <c r="TSR37" s="30"/>
      <c r="TSS37" s="30"/>
      <c r="TST37" s="30"/>
      <c r="TSU37" s="30"/>
      <c r="TSV37" s="30"/>
      <c r="TSW37" s="30"/>
      <c r="TSX37" s="30"/>
      <c r="TSY37" s="30"/>
      <c r="TSZ37" s="30"/>
      <c r="TTA37" s="30"/>
      <c r="TTB37" s="30"/>
      <c r="TTC37" s="30"/>
      <c r="TTD37" s="30"/>
      <c r="TTE37" s="30"/>
      <c r="TTF37" s="30"/>
      <c r="TTG37" s="30"/>
      <c r="TTH37" s="30"/>
      <c r="TTI37" s="30"/>
      <c r="TTJ37" s="30"/>
      <c r="TTK37" s="30"/>
      <c r="TTL37" s="30"/>
      <c r="TTM37" s="30"/>
      <c r="TTN37" s="30"/>
      <c r="TTO37" s="30"/>
      <c r="TTP37" s="30"/>
      <c r="TTQ37" s="30"/>
      <c r="TTR37" s="30"/>
      <c r="TTS37" s="30"/>
      <c r="TTT37" s="30"/>
      <c r="TTU37" s="30"/>
      <c r="TTV37" s="30"/>
      <c r="TTW37" s="30"/>
      <c r="TTX37" s="30"/>
      <c r="TTY37" s="30"/>
      <c r="TTZ37" s="30"/>
      <c r="TUA37" s="30"/>
      <c r="TUB37" s="30"/>
      <c r="TUC37" s="30"/>
      <c r="TUD37" s="30"/>
      <c r="TUE37" s="30"/>
      <c r="TUF37" s="30"/>
      <c r="TUG37" s="30"/>
      <c r="TUH37" s="30"/>
      <c r="TUI37" s="30"/>
      <c r="TUJ37" s="30"/>
      <c r="TUK37" s="30"/>
      <c r="TUL37" s="30"/>
      <c r="TUM37" s="30"/>
      <c r="TUN37" s="30"/>
      <c r="TUO37" s="30"/>
      <c r="TUP37" s="30"/>
      <c r="TUQ37" s="30"/>
      <c r="TUR37" s="30"/>
      <c r="TUS37" s="30"/>
      <c r="TUT37" s="30"/>
      <c r="TUU37" s="30"/>
      <c r="TUV37" s="30"/>
      <c r="TUW37" s="30"/>
      <c r="TUX37" s="30"/>
      <c r="TUY37" s="30"/>
      <c r="TUZ37" s="30"/>
      <c r="TVA37" s="30"/>
      <c r="TVB37" s="30"/>
      <c r="TVC37" s="30"/>
      <c r="TVD37" s="30"/>
      <c r="TVE37" s="30"/>
      <c r="TVF37" s="30"/>
      <c r="TVG37" s="30"/>
      <c r="TVH37" s="30"/>
      <c r="TVI37" s="30"/>
      <c r="TVJ37" s="30"/>
      <c r="TVK37" s="30"/>
      <c r="TVL37" s="30"/>
      <c r="TVM37" s="30"/>
      <c r="TVN37" s="30"/>
      <c r="TVO37" s="30"/>
      <c r="TVP37" s="30"/>
      <c r="TVQ37" s="30"/>
      <c r="TVR37" s="30"/>
      <c r="TVS37" s="30"/>
      <c r="TVT37" s="30"/>
      <c r="TVU37" s="30"/>
      <c r="TVV37" s="30"/>
      <c r="TVW37" s="30"/>
      <c r="TVX37" s="30"/>
      <c r="TVY37" s="30"/>
      <c r="TVZ37" s="30"/>
      <c r="TWA37" s="30"/>
      <c r="TWB37" s="30"/>
      <c r="TWC37" s="30"/>
      <c r="TWD37" s="30"/>
      <c r="TWE37" s="30"/>
      <c r="TWF37" s="30"/>
      <c r="TWG37" s="30"/>
      <c r="TWH37" s="30"/>
      <c r="TWI37" s="30"/>
      <c r="TWJ37" s="30"/>
      <c r="TWK37" s="30"/>
      <c r="TWL37" s="30"/>
      <c r="TWM37" s="30"/>
      <c r="TWN37" s="30"/>
      <c r="TWO37" s="30"/>
      <c r="TWP37" s="30"/>
      <c r="TWQ37" s="30"/>
      <c r="TWR37" s="30"/>
      <c r="TWS37" s="30"/>
      <c r="TWT37" s="30"/>
      <c r="TWU37" s="30"/>
      <c r="TWV37" s="30"/>
      <c r="TWW37" s="30"/>
      <c r="TWX37" s="30"/>
      <c r="TWY37" s="30"/>
      <c r="TWZ37" s="30"/>
      <c r="TXA37" s="30"/>
      <c r="TXB37" s="30"/>
      <c r="TXC37" s="30"/>
      <c r="TXD37" s="30"/>
      <c r="TXE37" s="30"/>
      <c r="TXF37" s="30"/>
      <c r="TXG37" s="30"/>
      <c r="TXH37" s="30"/>
      <c r="TXI37" s="30"/>
      <c r="TXJ37" s="30"/>
      <c r="TXK37" s="30"/>
      <c r="TXL37" s="30"/>
      <c r="TXM37" s="30"/>
      <c r="TXN37" s="30"/>
      <c r="TXO37" s="30"/>
      <c r="TXP37" s="30"/>
      <c r="TXQ37" s="30"/>
      <c r="TXR37" s="30"/>
      <c r="TXS37" s="30"/>
      <c r="TXT37" s="30"/>
      <c r="TXU37" s="30"/>
      <c r="TXV37" s="30"/>
      <c r="TXW37" s="30"/>
      <c r="TXX37" s="30"/>
      <c r="TXY37" s="30"/>
      <c r="TXZ37" s="30"/>
      <c r="TYA37" s="30"/>
      <c r="TYB37" s="30"/>
      <c r="TYC37" s="30"/>
      <c r="TYD37" s="30"/>
      <c r="TYE37" s="30"/>
      <c r="TYF37" s="30"/>
      <c r="TYG37" s="30"/>
      <c r="TYH37" s="30"/>
      <c r="TYI37" s="30"/>
      <c r="TYJ37" s="30"/>
      <c r="TYK37" s="30"/>
      <c r="TYL37" s="30"/>
      <c r="TYM37" s="30"/>
      <c r="TYN37" s="30"/>
      <c r="TYO37" s="30"/>
      <c r="TYP37" s="30"/>
      <c r="TYQ37" s="30"/>
      <c r="TYR37" s="30"/>
      <c r="TYS37" s="30"/>
      <c r="TYT37" s="30"/>
      <c r="TYU37" s="30"/>
      <c r="TYV37" s="30"/>
      <c r="TYW37" s="30"/>
      <c r="TYX37" s="30"/>
      <c r="TYY37" s="30"/>
      <c r="TYZ37" s="30"/>
      <c r="TZA37" s="30"/>
      <c r="TZB37" s="30"/>
      <c r="TZC37" s="30"/>
      <c r="TZD37" s="30"/>
      <c r="TZE37" s="30"/>
      <c r="TZF37" s="30"/>
      <c r="TZG37" s="30"/>
      <c r="TZH37" s="30"/>
      <c r="TZI37" s="30"/>
      <c r="TZJ37" s="30"/>
      <c r="TZK37" s="30"/>
      <c r="TZL37" s="30"/>
      <c r="TZM37" s="30"/>
      <c r="TZN37" s="30"/>
      <c r="TZO37" s="30"/>
      <c r="TZP37" s="30"/>
      <c r="TZQ37" s="30"/>
      <c r="TZR37" s="30"/>
      <c r="TZS37" s="30"/>
      <c r="TZT37" s="30"/>
      <c r="TZU37" s="30"/>
      <c r="TZV37" s="30"/>
      <c r="TZW37" s="30"/>
      <c r="TZX37" s="30"/>
      <c r="TZY37" s="30"/>
      <c r="TZZ37" s="30"/>
      <c r="UAA37" s="30"/>
      <c r="UAB37" s="30"/>
      <c r="UAC37" s="30"/>
      <c r="UAD37" s="30"/>
      <c r="UAE37" s="30"/>
      <c r="UAF37" s="30"/>
      <c r="UAG37" s="30"/>
      <c r="UAH37" s="30"/>
      <c r="UAI37" s="30"/>
      <c r="UAJ37" s="30"/>
      <c r="UAK37" s="30"/>
      <c r="UAL37" s="30"/>
      <c r="UAM37" s="30"/>
      <c r="UAN37" s="30"/>
      <c r="UAO37" s="30"/>
      <c r="UAP37" s="30"/>
      <c r="UAQ37" s="30"/>
      <c r="UAR37" s="30"/>
      <c r="UAS37" s="30"/>
      <c r="UAT37" s="30"/>
      <c r="UAU37" s="30"/>
      <c r="UAV37" s="30"/>
      <c r="UAW37" s="30"/>
      <c r="UAX37" s="30"/>
      <c r="UAY37" s="30"/>
      <c r="UAZ37" s="30"/>
      <c r="UBA37" s="30"/>
      <c r="UBB37" s="30"/>
      <c r="UBC37" s="30"/>
      <c r="UBD37" s="30"/>
      <c r="UBE37" s="30"/>
      <c r="UBF37" s="30"/>
      <c r="UBG37" s="30"/>
      <c r="UBH37" s="30"/>
      <c r="UBI37" s="30"/>
      <c r="UBJ37" s="30"/>
      <c r="UBK37" s="30"/>
      <c r="UBL37" s="30"/>
      <c r="UBM37" s="30"/>
      <c r="UBN37" s="30"/>
      <c r="UBO37" s="30"/>
      <c r="UBP37" s="30"/>
      <c r="UBQ37" s="30"/>
      <c r="UBR37" s="30"/>
      <c r="UBS37" s="30"/>
      <c r="UBT37" s="30"/>
      <c r="UBU37" s="30"/>
      <c r="UBV37" s="30"/>
      <c r="UBW37" s="30"/>
      <c r="UBX37" s="30"/>
      <c r="UBY37" s="30"/>
      <c r="UBZ37" s="30"/>
      <c r="UCA37" s="30"/>
      <c r="UCB37" s="30"/>
      <c r="UCC37" s="30"/>
      <c r="UCD37" s="30"/>
      <c r="UCE37" s="30"/>
      <c r="UCF37" s="30"/>
      <c r="UCG37" s="30"/>
      <c r="UCH37" s="30"/>
      <c r="UCI37" s="30"/>
      <c r="UCJ37" s="30"/>
      <c r="UCK37" s="30"/>
      <c r="UCL37" s="30"/>
      <c r="UCM37" s="30"/>
      <c r="UCN37" s="30"/>
      <c r="UCO37" s="30"/>
      <c r="UCP37" s="30"/>
      <c r="UCQ37" s="30"/>
      <c r="UCR37" s="30"/>
      <c r="UCS37" s="30"/>
      <c r="UCT37" s="30"/>
      <c r="UCU37" s="30"/>
      <c r="UCV37" s="30"/>
      <c r="UCW37" s="30"/>
      <c r="UCX37" s="30"/>
      <c r="UCY37" s="30"/>
      <c r="UCZ37" s="30"/>
      <c r="UDA37" s="30"/>
      <c r="UDB37" s="30"/>
      <c r="UDC37" s="30"/>
      <c r="UDD37" s="30"/>
      <c r="UDE37" s="30"/>
      <c r="UDF37" s="30"/>
      <c r="UDG37" s="30"/>
      <c r="UDH37" s="30"/>
      <c r="UDI37" s="30"/>
      <c r="UDJ37" s="30"/>
      <c r="UDK37" s="30"/>
      <c r="UDL37" s="30"/>
      <c r="UDM37" s="30"/>
      <c r="UDN37" s="30"/>
      <c r="UDO37" s="30"/>
      <c r="UDP37" s="30"/>
      <c r="UDQ37" s="30"/>
      <c r="UDR37" s="30"/>
      <c r="UDS37" s="30"/>
      <c r="UDT37" s="30"/>
      <c r="UDU37" s="30"/>
      <c r="UDV37" s="30"/>
      <c r="UDW37" s="30"/>
      <c r="UDX37" s="30"/>
      <c r="UDY37" s="30"/>
      <c r="UDZ37" s="30"/>
      <c r="UEA37" s="30"/>
      <c r="UEB37" s="30"/>
      <c r="UEC37" s="30"/>
      <c r="UED37" s="30"/>
      <c r="UEE37" s="30"/>
      <c r="UEF37" s="30"/>
      <c r="UEG37" s="30"/>
      <c r="UEH37" s="30"/>
      <c r="UEI37" s="30"/>
      <c r="UEJ37" s="30"/>
      <c r="UEK37" s="30"/>
      <c r="UEL37" s="30"/>
      <c r="UEM37" s="30"/>
      <c r="UEN37" s="30"/>
      <c r="UEO37" s="30"/>
      <c r="UEP37" s="30"/>
      <c r="UEQ37" s="30"/>
      <c r="UER37" s="30"/>
      <c r="UES37" s="30"/>
      <c r="UET37" s="30"/>
      <c r="UEU37" s="30"/>
      <c r="UEV37" s="30"/>
      <c r="UEW37" s="30"/>
      <c r="UEX37" s="30"/>
      <c r="UEY37" s="30"/>
      <c r="UEZ37" s="30"/>
      <c r="UFA37" s="30"/>
      <c r="UFB37" s="30"/>
      <c r="UFC37" s="30"/>
      <c r="UFD37" s="30"/>
      <c r="UFE37" s="30"/>
      <c r="UFF37" s="30"/>
      <c r="UFG37" s="30"/>
      <c r="UFH37" s="30"/>
      <c r="UFI37" s="30"/>
      <c r="UFJ37" s="30"/>
      <c r="UFK37" s="30"/>
      <c r="UFL37" s="30"/>
      <c r="UFM37" s="30"/>
      <c r="UFN37" s="30"/>
      <c r="UFO37" s="30"/>
      <c r="UFP37" s="30"/>
      <c r="UFQ37" s="30"/>
      <c r="UFR37" s="30"/>
      <c r="UFS37" s="30"/>
      <c r="UFT37" s="30"/>
      <c r="UFU37" s="30"/>
      <c r="UFV37" s="30"/>
      <c r="UFW37" s="30"/>
      <c r="UFX37" s="30"/>
      <c r="UFY37" s="30"/>
      <c r="UFZ37" s="30"/>
      <c r="UGA37" s="30"/>
      <c r="UGB37" s="30"/>
      <c r="UGC37" s="30"/>
      <c r="UGD37" s="30"/>
      <c r="UGE37" s="30"/>
      <c r="UGF37" s="30"/>
      <c r="UGG37" s="30"/>
      <c r="UGH37" s="30"/>
      <c r="UGI37" s="30"/>
      <c r="UGJ37" s="30"/>
      <c r="UGK37" s="30"/>
      <c r="UGL37" s="30"/>
      <c r="UGM37" s="30"/>
      <c r="UGN37" s="30"/>
      <c r="UGO37" s="30"/>
      <c r="UGP37" s="30"/>
      <c r="UGQ37" s="30"/>
      <c r="UGR37" s="30"/>
      <c r="UGS37" s="30"/>
      <c r="UGT37" s="30"/>
      <c r="UGU37" s="30"/>
      <c r="UGV37" s="30"/>
      <c r="UGW37" s="30"/>
      <c r="UGX37" s="30"/>
      <c r="UGY37" s="30"/>
      <c r="UGZ37" s="30"/>
      <c r="UHA37" s="30"/>
      <c r="UHB37" s="30"/>
      <c r="UHC37" s="30"/>
      <c r="UHD37" s="30"/>
      <c r="UHE37" s="30"/>
      <c r="UHF37" s="30"/>
      <c r="UHG37" s="30"/>
      <c r="UHH37" s="30"/>
      <c r="UHI37" s="30"/>
      <c r="UHJ37" s="30"/>
      <c r="UHK37" s="30"/>
      <c r="UHL37" s="30"/>
      <c r="UHM37" s="30"/>
      <c r="UHN37" s="30"/>
      <c r="UHO37" s="30"/>
      <c r="UHP37" s="30"/>
      <c r="UHQ37" s="30"/>
      <c r="UHR37" s="30"/>
      <c r="UHS37" s="30"/>
      <c r="UHT37" s="30"/>
      <c r="UHU37" s="30"/>
      <c r="UHV37" s="30"/>
      <c r="UHW37" s="30"/>
      <c r="UHX37" s="30"/>
      <c r="UHY37" s="30"/>
      <c r="UHZ37" s="30"/>
      <c r="UIA37" s="30"/>
      <c r="UIB37" s="30"/>
      <c r="UIC37" s="30"/>
      <c r="UID37" s="30"/>
      <c r="UIE37" s="30"/>
      <c r="UIF37" s="30"/>
      <c r="UIG37" s="30"/>
      <c r="UIH37" s="30"/>
      <c r="UII37" s="30"/>
      <c r="UIJ37" s="30"/>
      <c r="UIK37" s="30"/>
      <c r="UIL37" s="30"/>
      <c r="UIM37" s="30"/>
      <c r="UIN37" s="30"/>
      <c r="UIO37" s="30"/>
      <c r="UIP37" s="30"/>
      <c r="UIQ37" s="30"/>
      <c r="UIR37" s="30"/>
      <c r="UIS37" s="30"/>
      <c r="UIT37" s="30"/>
      <c r="UIU37" s="30"/>
      <c r="UIV37" s="30"/>
      <c r="UIW37" s="30"/>
      <c r="UIX37" s="30"/>
      <c r="UIY37" s="30"/>
      <c r="UIZ37" s="30"/>
      <c r="UJA37" s="30"/>
      <c r="UJB37" s="30"/>
      <c r="UJC37" s="30"/>
      <c r="UJD37" s="30"/>
      <c r="UJE37" s="30"/>
      <c r="UJF37" s="30"/>
      <c r="UJG37" s="30"/>
      <c r="UJH37" s="30"/>
      <c r="UJI37" s="30"/>
      <c r="UJJ37" s="30"/>
      <c r="UJK37" s="30"/>
      <c r="UJL37" s="30"/>
      <c r="UJM37" s="30"/>
      <c r="UJN37" s="30"/>
      <c r="UJO37" s="30"/>
      <c r="UJP37" s="30"/>
      <c r="UJQ37" s="30"/>
      <c r="UJR37" s="30"/>
      <c r="UJS37" s="30"/>
      <c r="UJT37" s="30"/>
      <c r="UJU37" s="30"/>
      <c r="UJV37" s="30"/>
      <c r="UJW37" s="30"/>
      <c r="UJX37" s="30"/>
      <c r="UJY37" s="30"/>
      <c r="UJZ37" s="30"/>
      <c r="UKA37" s="30"/>
      <c r="UKB37" s="30"/>
      <c r="UKC37" s="30"/>
      <c r="UKD37" s="30"/>
      <c r="UKE37" s="30"/>
      <c r="UKF37" s="30"/>
      <c r="UKG37" s="30"/>
      <c r="UKH37" s="30"/>
      <c r="UKI37" s="30"/>
      <c r="UKJ37" s="30"/>
      <c r="UKK37" s="30"/>
      <c r="UKL37" s="30"/>
      <c r="UKM37" s="30"/>
      <c r="UKN37" s="30"/>
      <c r="UKO37" s="30"/>
      <c r="UKP37" s="30"/>
      <c r="UKQ37" s="30"/>
      <c r="UKR37" s="30"/>
      <c r="UKS37" s="30"/>
      <c r="UKT37" s="30"/>
      <c r="UKU37" s="30"/>
      <c r="UKV37" s="30"/>
      <c r="UKW37" s="30"/>
      <c r="UKX37" s="30"/>
      <c r="UKY37" s="30"/>
      <c r="UKZ37" s="30"/>
      <c r="ULA37" s="30"/>
      <c r="ULB37" s="30"/>
      <c r="ULC37" s="30"/>
      <c r="ULD37" s="30"/>
      <c r="ULE37" s="30"/>
      <c r="ULF37" s="30"/>
      <c r="ULG37" s="30"/>
      <c r="ULH37" s="30"/>
      <c r="ULI37" s="30"/>
      <c r="ULJ37" s="30"/>
      <c r="ULK37" s="30"/>
      <c r="ULL37" s="30"/>
      <c r="ULM37" s="30"/>
      <c r="ULN37" s="30"/>
      <c r="ULO37" s="30"/>
      <c r="ULP37" s="30"/>
      <c r="ULQ37" s="30"/>
      <c r="ULR37" s="30"/>
      <c r="ULS37" s="30"/>
      <c r="ULT37" s="30"/>
      <c r="ULU37" s="30"/>
      <c r="ULV37" s="30"/>
      <c r="ULW37" s="30"/>
      <c r="ULX37" s="30"/>
      <c r="ULY37" s="30"/>
      <c r="ULZ37" s="30"/>
      <c r="UMA37" s="30"/>
      <c r="UMB37" s="30"/>
      <c r="UMC37" s="30"/>
      <c r="UMD37" s="30"/>
      <c r="UME37" s="30"/>
      <c r="UMF37" s="30"/>
      <c r="UMG37" s="30"/>
      <c r="UMH37" s="30"/>
      <c r="UMI37" s="30"/>
      <c r="UMJ37" s="30"/>
      <c r="UMK37" s="30"/>
      <c r="UML37" s="30"/>
      <c r="UMM37" s="30"/>
      <c r="UMN37" s="30"/>
      <c r="UMO37" s="30"/>
      <c r="UMP37" s="30"/>
      <c r="UMQ37" s="30"/>
      <c r="UMR37" s="30"/>
      <c r="UMS37" s="30"/>
      <c r="UMT37" s="30"/>
      <c r="UMU37" s="30"/>
      <c r="UMV37" s="30"/>
      <c r="UMW37" s="30"/>
      <c r="UMX37" s="30"/>
      <c r="UMY37" s="30"/>
      <c r="UMZ37" s="30"/>
      <c r="UNA37" s="30"/>
      <c r="UNB37" s="30"/>
      <c r="UNC37" s="30"/>
      <c r="UND37" s="30"/>
      <c r="UNE37" s="30"/>
      <c r="UNF37" s="30"/>
      <c r="UNG37" s="30"/>
      <c r="UNH37" s="30"/>
      <c r="UNI37" s="30"/>
      <c r="UNJ37" s="30"/>
      <c r="UNK37" s="30"/>
      <c r="UNL37" s="30"/>
      <c r="UNM37" s="30"/>
      <c r="UNN37" s="30"/>
      <c r="UNO37" s="30"/>
      <c r="UNP37" s="30"/>
      <c r="UNQ37" s="30"/>
      <c r="UNR37" s="30"/>
      <c r="UNS37" s="30"/>
      <c r="UNT37" s="30"/>
      <c r="UNU37" s="30"/>
      <c r="UNV37" s="30"/>
      <c r="UNW37" s="30"/>
      <c r="UNX37" s="30"/>
      <c r="UNY37" s="30"/>
      <c r="UNZ37" s="30"/>
      <c r="UOA37" s="30"/>
      <c r="UOB37" s="30"/>
      <c r="UOC37" s="30"/>
      <c r="UOD37" s="30"/>
      <c r="UOE37" s="30"/>
      <c r="UOF37" s="30"/>
      <c r="UOG37" s="30"/>
      <c r="UOH37" s="30"/>
      <c r="UOI37" s="30"/>
      <c r="UOJ37" s="30"/>
      <c r="UOK37" s="30"/>
      <c r="UOL37" s="30"/>
      <c r="UOM37" s="30"/>
      <c r="UON37" s="30"/>
      <c r="UOO37" s="30"/>
      <c r="UOP37" s="30"/>
      <c r="UOQ37" s="30"/>
      <c r="UOR37" s="30"/>
      <c r="UOS37" s="30"/>
      <c r="UOT37" s="30"/>
      <c r="UOU37" s="30"/>
      <c r="UOV37" s="30"/>
      <c r="UOW37" s="30"/>
      <c r="UOX37" s="30"/>
      <c r="UOY37" s="30"/>
      <c r="UOZ37" s="30"/>
      <c r="UPA37" s="30"/>
      <c r="UPB37" s="30"/>
      <c r="UPC37" s="30"/>
      <c r="UPD37" s="30"/>
      <c r="UPE37" s="30"/>
      <c r="UPF37" s="30"/>
      <c r="UPG37" s="30"/>
      <c r="UPH37" s="30"/>
      <c r="UPI37" s="30"/>
      <c r="UPJ37" s="30"/>
      <c r="UPK37" s="30"/>
      <c r="UPL37" s="30"/>
      <c r="UPM37" s="30"/>
      <c r="UPN37" s="30"/>
      <c r="UPO37" s="30"/>
      <c r="UPP37" s="30"/>
      <c r="UPQ37" s="30"/>
      <c r="UPR37" s="30"/>
      <c r="UPS37" s="30"/>
      <c r="UPT37" s="30"/>
      <c r="UPU37" s="30"/>
      <c r="UPV37" s="30"/>
      <c r="UPW37" s="30"/>
      <c r="UPX37" s="30"/>
      <c r="UPY37" s="30"/>
      <c r="UPZ37" s="30"/>
      <c r="UQA37" s="30"/>
      <c r="UQB37" s="30"/>
      <c r="UQC37" s="30"/>
      <c r="UQD37" s="30"/>
      <c r="UQE37" s="30"/>
      <c r="UQF37" s="30"/>
      <c r="UQG37" s="30"/>
      <c r="UQH37" s="30"/>
      <c r="UQI37" s="30"/>
      <c r="UQJ37" s="30"/>
      <c r="UQK37" s="30"/>
      <c r="UQL37" s="30"/>
      <c r="UQM37" s="30"/>
      <c r="UQN37" s="30"/>
      <c r="UQO37" s="30"/>
      <c r="UQP37" s="30"/>
      <c r="UQQ37" s="30"/>
      <c r="UQR37" s="30"/>
      <c r="UQS37" s="30"/>
      <c r="UQT37" s="30"/>
      <c r="UQU37" s="30"/>
      <c r="UQV37" s="30"/>
      <c r="UQW37" s="30"/>
      <c r="UQX37" s="30"/>
      <c r="UQY37" s="30"/>
      <c r="UQZ37" s="30"/>
      <c r="URA37" s="30"/>
      <c r="URB37" s="30"/>
      <c r="URC37" s="30"/>
      <c r="URD37" s="30"/>
      <c r="URE37" s="30"/>
      <c r="URF37" s="30"/>
      <c r="URG37" s="30"/>
      <c r="URH37" s="30"/>
      <c r="URI37" s="30"/>
      <c r="URJ37" s="30"/>
      <c r="URK37" s="30"/>
      <c r="URL37" s="30"/>
      <c r="URM37" s="30"/>
      <c r="URN37" s="30"/>
      <c r="URO37" s="30"/>
      <c r="URP37" s="30"/>
      <c r="URQ37" s="30"/>
      <c r="URR37" s="30"/>
      <c r="URS37" s="30"/>
      <c r="URT37" s="30"/>
      <c r="URU37" s="30"/>
      <c r="URV37" s="30"/>
      <c r="URW37" s="30"/>
      <c r="URX37" s="30"/>
      <c r="URY37" s="30"/>
      <c r="URZ37" s="30"/>
      <c r="USA37" s="30"/>
      <c r="USB37" s="30"/>
      <c r="USC37" s="30"/>
      <c r="USD37" s="30"/>
      <c r="USE37" s="30"/>
      <c r="USF37" s="30"/>
      <c r="USG37" s="30"/>
      <c r="USH37" s="30"/>
      <c r="USI37" s="30"/>
      <c r="USJ37" s="30"/>
      <c r="USK37" s="30"/>
      <c r="USL37" s="30"/>
      <c r="USM37" s="30"/>
      <c r="USN37" s="30"/>
      <c r="USO37" s="30"/>
      <c r="USP37" s="30"/>
      <c r="USQ37" s="30"/>
      <c r="USR37" s="30"/>
      <c r="USS37" s="30"/>
      <c r="UST37" s="30"/>
      <c r="USU37" s="30"/>
      <c r="USV37" s="30"/>
      <c r="USW37" s="30"/>
      <c r="USX37" s="30"/>
      <c r="USY37" s="30"/>
      <c r="USZ37" s="30"/>
      <c r="UTA37" s="30"/>
      <c r="UTB37" s="30"/>
      <c r="UTC37" s="30"/>
      <c r="UTD37" s="30"/>
      <c r="UTE37" s="30"/>
      <c r="UTF37" s="30"/>
      <c r="UTG37" s="30"/>
      <c r="UTH37" s="30"/>
      <c r="UTI37" s="30"/>
      <c r="UTJ37" s="30"/>
      <c r="UTK37" s="30"/>
      <c r="UTL37" s="30"/>
      <c r="UTM37" s="30"/>
      <c r="UTN37" s="30"/>
      <c r="UTO37" s="30"/>
      <c r="UTP37" s="30"/>
      <c r="UTQ37" s="30"/>
      <c r="UTR37" s="30"/>
      <c r="UTS37" s="30"/>
      <c r="UTT37" s="30"/>
      <c r="UTU37" s="30"/>
      <c r="UTV37" s="30"/>
      <c r="UTW37" s="30"/>
      <c r="UTX37" s="30"/>
      <c r="UTY37" s="30"/>
      <c r="UTZ37" s="30"/>
      <c r="UUA37" s="30"/>
      <c r="UUB37" s="30"/>
      <c r="UUC37" s="30"/>
      <c r="UUD37" s="30"/>
      <c r="UUE37" s="30"/>
      <c r="UUF37" s="30"/>
      <c r="UUG37" s="30"/>
      <c r="UUH37" s="30"/>
      <c r="UUI37" s="30"/>
      <c r="UUJ37" s="30"/>
      <c r="UUK37" s="30"/>
      <c r="UUL37" s="30"/>
      <c r="UUM37" s="30"/>
      <c r="UUN37" s="30"/>
      <c r="UUO37" s="30"/>
      <c r="UUP37" s="30"/>
      <c r="UUQ37" s="30"/>
      <c r="UUR37" s="30"/>
      <c r="UUS37" s="30"/>
      <c r="UUT37" s="30"/>
      <c r="UUU37" s="30"/>
      <c r="UUV37" s="30"/>
      <c r="UUW37" s="30"/>
      <c r="UUX37" s="30"/>
      <c r="UUY37" s="30"/>
      <c r="UUZ37" s="30"/>
      <c r="UVA37" s="30"/>
      <c r="UVB37" s="30"/>
      <c r="UVC37" s="30"/>
      <c r="UVD37" s="30"/>
      <c r="UVE37" s="30"/>
      <c r="UVF37" s="30"/>
      <c r="UVG37" s="30"/>
      <c r="UVH37" s="30"/>
      <c r="UVI37" s="30"/>
      <c r="UVJ37" s="30"/>
      <c r="UVK37" s="30"/>
      <c r="UVL37" s="30"/>
      <c r="UVM37" s="30"/>
      <c r="UVN37" s="30"/>
      <c r="UVO37" s="30"/>
      <c r="UVP37" s="30"/>
      <c r="UVQ37" s="30"/>
      <c r="UVR37" s="30"/>
      <c r="UVS37" s="30"/>
      <c r="UVT37" s="30"/>
      <c r="UVU37" s="30"/>
      <c r="UVV37" s="30"/>
      <c r="UVW37" s="30"/>
      <c r="UVX37" s="30"/>
      <c r="UVY37" s="30"/>
      <c r="UVZ37" s="30"/>
      <c r="UWA37" s="30"/>
      <c r="UWB37" s="30"/>
      <c r="UWC37" s="30"/>
      <c r="UWD37" s="30"/>
      <c r="UWE37" s="30"/>
      <c r="UWF37" s="30"/>
      <c r="UWG37" s="30"/>
      <c r="UWH37" s="30"/>
      <c r="UWI37" s="30"/>
      <c r="UWJ37" s="30"/>
      <c r="UWK37" s="30"/>
      <c r="UWL37" s="30"/>
      <c r="UWM37" s="30"/>
      <c r="UWN37" s="30"/>
      <c r="UWO37" s="30"/>
      <c r="UWP37" s="30"/>
      <c r="UWQ37" s="30"/>
      <c r="UWR37" s="30"/>
      <c r="UWS37" s="30"/>
      <c r="UWT37" s="30"/>
      <c r="UWU37" s="30"/>
      <c r="UWV37" s="30"/>
      <c r="UWW37" s="30"/>
      <c r="UWX37" s="30"/>
      <c r="UWY37" s="30"/>
      <c r="UWZ37" s="30"/>
      <c r="UXA37" s="30"/>
      <c r="UXB37" s="30"/>
      <c r="UXC37" s="30"/>
      <c r="UXD37" s="30"/>
      <c r="UXE37" s="30"/>
      <c r="UXF37" s="30"/>
      <c r="UXG37" s="30"/>
      <c r="UXH37" s="30"/>
      <c r="UXI37" s="30"/>
      <c r="UXJ37" s="30"/>
      <c r="UXK37" s="30"/>
      <c r="UXL37" s="30"/>
      <c r="UXM37" s="30"/>
      <c r="UXN37" s="30"/>
      <c r="UXO37" s="30"/>
      <c r="UXP37" s="30"/>
      <c r="UXQ37" s="30"/>
      <c r="UXR37" s="30"/>
      <c r="UXS37" s="30"/>
      <c r="UXT37" s="30"/>
      <c r="UXU37" s="30"/>
      <c r="UXV37" s="30"/>
      <c r="UXW37" s="30"/>
      <c r="UXX37" s="30"/>
      <c r="UXY37" s="30"/>
      <c r="UXZ37" s="30"/>
      <c r="UYA37" s="30"/>
      <c r="UYB37" s="30"/>
      <c r="UYC37" s="30"/>
      <c r="UYD37" s="30"/>
      <c r="UYE37" s="30"/>
      <c r="UYF37" s="30"/>
      <c r="UYG37" s="30"/>
      <c r="UYH37" s="30"/>
      <c r="UYI37" s="30"/>
      <c r="UYJ37" s="30"/>
      <c r="UYK37" s="30"/>
      <c r="UYL37" s="30"/>
      <c r="UYM37" s="30"/>
      <c r="UYN37" s="30"/>
      <c r="UYO37" s="30"/>
      <c r="UYP37" s="30"/>
      <c r="UYQ37" s="30"/>
      <c r="UYR37" s="30"/>
      <c r="UYS37" s="30"/>
      <c r="UYT37" s="30"/>
      <c r="UYU37" s="30"/>
      <c r="UYV37" s="30"/>
      <c r="UYW37" s="30"/>
      <c r="UYX37" s="30"/>
      <c r="UYY37" s="30"/>
      <c r="UYZ37" s="30"/>
      <c r="UZA37" s="30"/>
      <c r="UZB37" s="30"/>
      <c r="UZC37" s="30"/>
      <c r="UZD37" s="30"/>
      <c r="UZE37" s="30"/>
      <c r="UZF37" s="30"/>
      <c r="UZG37" s="30"/>
      <c r="UZH37" s="30"/>
      <c r="UZI37" s="30"/>
      <c r="UZJ37" s="30"/>
      <c r="UZK37" s="30"/>
      <c r="UZL37" s="30"/>
      <c r="UZM37" s="30"/>
      <c r="UZN37" s="30"/>
      <c r="UZO37" s="30"/>
      <c r="UZP37" s="30"/>
      <c r="UZQ37" s="30"/>
      <c r="UZR37" s="30"/>
      <c r="UZS37" s="30"/>
      <c r="UZT37" s="30"/>
      <c r="UZU37" s="30"/>
      <c r="UZV37" s="30"/>
      <c r="UZW37" s="30"/>
      <c r="UZX37" s="30"/>
      <c r="UZY37" s="30"/>
      <c r="UZZ37" s="30"/>
      <c r="VAA37" s="30"/>
      <c r="VAB37" s="30"/>
      <c r="VAC37" s="30"/>
      <c r="VAD37" s="30"/>
      <c r="VAE37" s="30"/>
      <c r="VAF37" s="30"/>
      <c r="VAG37" s="30"/>
      <c r="VAH37" s="30"/>
      <c r="VAI37" s="30"/>
      <c r="VAJ37" s="30"/>
      <c r="VAK37" s="30"/>
      <c r="VAL37" s="30"/>
      <c r="VAM37" s="30"/>
      <c r="VAN37" s="30"/>
      <c r="VAO37" s="30"/>
      <c r="VAP37" s="30"/>
      <c r="VAQ37" s="30"/>
      <c r="VAR37" s="30"/>
      <c r="VAS37" s="30"/>
      <c r="VAT37" s="30"/>
      <c r="VAU37" s="30"/>
      <c r="VAV37" s="30"/>
      <c r="VAW37" s="30"/>
      <c r="VAX37" s="30"/>
      <c r="VAY37" s="30"/>
      <c r="VAZ37" s="30"/>
      <c r="VBA37" s="30"/>
      <c r="VBB37" s="30"/>
      <c r="VBC37" s="30"/>
      <c r="VBD37" s="30"/>
      <c r="VBE37" s="30"/>
      <c r="VBF37" s="30"/>
      <c r="VBG37" s="30"/>
      <c r="VBH37" s="30"/>
      <c r="VBI37" s="30"/>
      <c r="VBJ37" s="30"/>
      <c r="VBK37" s="30"/>
      <c r="VBL37" s="30"/>
      <c r="VBM37" s="30"/>
      <c r="VBN37" s="30"/>
      <c r="VBO37" s="30"/>
      <c r="VBP37" s="30"/>
      <c r="VBQ37" s="30"/>
      <c r="VBR37" s="30"/>
      <c r="VBS37" s="30"/>
      <c r="VBT37" s="30"/>
      <c r="VBU37" s="30"/>
      <c r="VBV37" s="30"/>
      <c r="VBW37" s="30"/>
      <c r="VBX37" s="30"/>
      <c r="VBY37" s="30"/>
      <c r="VBZ37" s="30"/>
      <c r="VCA37" s="30"/>
      <c r="VCB37" s="30"/>
      <c r="VCC37" s="30"/>
      <c r="VCD37" s="30"/>
      <c r="VCE37" s="30"/>
      <c r="VCF37" s="30"/>
      <c r="VCG37" s="30"/>
      <c r="VCH37" s="30"/>
      <c r="VCI37" s="30"/>
      <c r="VCJ37" s="30"/>
      <c r="VCK37" s="30"/>
      <c r="VCL37" s="30"/>
      <c r="VCM37" s="30"/>
      <c r="VCN37" s="30"/>
      <c r="VCO37" s="30"/>
      <c r="VCP37" s="30"/>
      <c r="VCQ37" s="30"/>
      <c r="VCR37" s="30"/>
      <c r="VCS37" s="30"/>
      <c r="VCT37" s="30"/>
      <c r="VCU37" s="30"/>
      <c r="VCV37" s="30"/>
      <c r="VCW37" s="30"/>
      <c r="VCX37" s="30"/>
      <c r="VCY37" s="30"/>
      <c r="VCZ37" s="30"/>
      <c r="VDA37" s="30"/>
      <c r="VDB37" s="30"/>
      <c r="VDC37" s="30"/>
      <c r="VDD37" s="30"/>
      <c r="VDE37" s="30"/>
      <c r="VDF37" s="30"/>
      <c r="VDG37" s="30"/>
      <c r="VDH37" s="30"/>
      <c r="VDI37" s="30"/>
      <c r="VDJ37" s="30"/>
      <c r="VDK37" s="30"/>
      <c r="VDL37" s="30"/>
      <c r="VDM37" s="30"/>
      <c r="VDN37" s="30"/>
      <c r="VDO37" s="30"/>
      <c r="VDP37" s="30"/>
      <c r="VDQ37" s="30"/>
      <c r="VDR37" s="30"/>
      <c r="VDS37" s="30"/>
      <c r="VDT37" s="30"/>
      <c r="VDU37" s="30"/>
      <c r="VDV37" s="30"/>
      <c r="VDW37" s="30"/>
      <c r="VDX37" s="30"/>
      <c r="VDY37" s="30"/>
      <c r="VDZ37" s="30"/>
      <c r="VEA37" s="30"/>
      <c r="VEB37" s="30"/>
      <c r="VEC37" s="30"/>
      <c r="VED37" s="30"/>
      <c r="VEE37" s="30"/>
      <c r="VEF37" s="30"/>
      <c r="VEG37" s="30"/>
      <c r="VEH37" s="30"/>
      <c r="VEI37" s="30"/>
      <c r="VEJ37" s="30"/>
      <c r="VEK37" s="30"/>
      <c r="VEL37" s="30"/>
      <c r="VEM37" s="30"/>
      <c r="VEN37" s="30"/>
      <c r="VEO37" s="30"/>
      <c r="VEP37" s="30"/>
      <c r="VEQ37" s="30"/>
      <c r="VER37" s="30"/>
      <c r="VES37" s="30"/>
      <c r="VET37" s="30"/>
      <c r="VEU37" s="30"/>
      <c r="VEV37" s="30"/>
      <c r="VEW37" s="30"/>
      <c r="VEX37" s="30"/>
      <c r="VEY37" s="30"/>
      <c r="VEZ37" s="30"/>
      <c r="VFA37" s="30"/>
      <c r="VFB37" s="30"/>
      <c r="VFC37" s="30"/>
      <c r="VFD37" s="30"/>
      <c r="VFE37" s="30"/>
      <c r="VFF37" s="30"/>
      <c r="VFG37" s="30"/>
      <c r="VFH37" s="30"/>
      <c r="VFI37" s="30"/>
      <c r="VFJ37" s="30"/>
      <c r="VFK37" s="30"/>
      <c r="VFL37" s="30"/>
      <c r="VFM37" s="30"/>
      <c r="VFN37" s="30"/>
      <c r="VFO37" s="30"/>
      <c r="VFP37" s="30"/>
      <c r="VFQ37" s="30"/>
      <c r="VFR37" s="30"/>
      <c r="VFS37" s="30"/>
      <c r="VFT37" s="30"/>
      <c r="VFU37" s="30"/>
      <c r="VFV37" s="30"/>
      <c r="VFW37" s="30"/>
      <c r="VFX37" s="30"/>
      <c r="VFY37" s="30"/>
      <c r="VFZ37" s="30"/>
      <c r="VGA37" s="30"/>
      <c r="VGB37" s="30"/>
      <c r="VGC37" s="30"/>
      <c r="VGD37" s="30"/>
      <c r="VGE37" s="30"/>
      <c r="VGF37" s="30"/>
      <c r="VGG37" s="30"/>
      <c r="VGH37" s="30"/>
      <c r="VGI37" s="30"/>
      <c r="VGJ37" s="30"/>
      <c r="VGK37" s="30"/>
      <c r="VGL37" s="30"/>
      <c r="VGM37" s="30"/>
      <c r="VGN37" s="30"/>
      <c r="VGO37" s="30"/>
      <c r="VGP37" s="30"/>
      <c r="VGQ37" s="30"/>
      <c r="VGR37" s="30"/>
      <c r="VGS37" s="30"/>
      <c r="VGT37" s="30"/>
      <c r="VGU37" s="30"/>
      <c r="VGV37" s="30"/>
      <c r="VGW37" s="30"/>
      <c r="VGX37" s="30"/>
      <c r="VGY37" s="30"/>
      <c r="VGZ37" s="30"/>
      <c r="VHA37" s="30"/>
      <c r="VHB37" s="30"/>
      <c r="VHC37" s="30"/>
      <c r="VHD37" s="30"/>
      <c r="VHE37" s="30"/>
      <c r="VHF37" s="30"/>
      <c r="VHG37" s="30"/>
      <c r="VHH37" s="30"/>
      <c r="VHI37" s="30"/>
      <c r="VHJ37" s="30"/>
      <c r="VHK37" s="30"/>
      <c r="VHL37" s="30"/>
      <c r="VHM37" s="30"/>
      <c r="VHN37" s="30"/>
      <c r="VHO37" s="30"/>
      <c r="VHP37" s="30"/>
      <c r="VHQ37" s="30"/>
      <c r="VHR37" s="30"/>
      <c r="VHS37" s="30"/>
      <c r="VHT37" s="30"/>
      <c r="VHU37" s="30"/>
      <c r="VHV37" s="30"/>
      <c r="VHW37" s="30"/>
      <c r="VHX37" s="30"/>
      <c r="VHY37" s="30"/>
      <c r="VHZ37" s="30"/>
      <c r="VIA37" s="30"/>
      <c r="VIB37" s="30"/>
      <c r="VIC37" s="30"/>
      <c r="VID37" s="30"/>
      <c r="VIE37" s="30"/>
      <c r="VIF37" s="30"/>
      <c r="VIG37" s="30"/>
      <c r="VIH37" s="30"/>
      <c r="VII37" s="30"/>
      <c r="VIJ37" s="30"/>
      <c r="VIK37" s="30"/>
      <c r="VIL37" s="30"/>
      <c r="VIM37" s="30"/>
      <c r="VIN37" s="30"/>
      <c r="VIO37" s="30"/>
      <c r="VIP37" s="30"/>
      <c r="VIQ37" s="30"/>
      <c r="VIR37" s="30"/>
      <c r="VIS37" s="30"/>
      <c r="VIT37" s="30"/>
      <c r="VIU37" s="30"/>
      <c r="VIV37" s="30"/>
      <c r="VIW37" s="30"/>
      <c r="VIX37" s="30"/>
      <c r="VIY37" s="30"/>
      <c r="VIZ37" s="30"/>
      <c r="VJA37" s="30"/>
      <c r="VJB37" s="30"/>
      <c r="VJC37" s="30"/>
      <c r="VJD37" s="30"/>
      <c r="VJE37" s="30"/>
      <c r="VJF37" s="30"/>
      <c r="VJG37" s="30"/>
      <c r="VJH37" s="30"/>
      <c r="VJI37" s="30"/>
      <c r="VJJ37" s="30"/>
      <c r="VJK37" s="30"/>
      <c r="VJL37" s="30"/>
      <c r="VJM37" s="30"/>
      <c r="VJN37" s="30"/>
      <c r="VJO37" s="30"/>
      <c r="VJP37" s="30"/>
      <c r="VJQ37" s="30"/>
      <c r="VJR37" s="30"/>
      <c r="VJS37" s="30"/>
      <c r="VJT37" s="30"/>
      <c r="VJU37" s="30"/>
      <c r="VJV37" s="30"/>
      <c r="VJW37" s="30"/>
      <c r="VJX37" s="30"/>
      <c r="VJY37" s="30"/>
      <c r="VJZ37" s="30"/>
      <c r="VKA37" s="30"/>
      <c r="VKB37" s="30"/>
      <c r="VKC37" s="30"/>
      <c r="VKD37" s="30"/>
      <c r="VKE37" s="30"/>
      <c r="VKF37" s="30"/>
      <c r="VKG37" s="30"/>
      <c r="VKH37" s="30"/>
      <c r="VKI37" s="30"/>
      <c r="VKJ37" s="30"/>
      <c r="VKK37" s="30"/>
      <c r="VKL37" s="30"/>
      <c r="VKM37" s="30"/>
      <c r="VKN37" s="30"/>
      <c r="VKO37" s="30"/>
      <c r="VKP37" s="30"/>
      <c r="VKQ37" s="30"/>
      <c r="VKR37" s="30"/>
      <c r="VKS37" s="30"/>
      <c r="VKT37" s="30"/>
      <c r="VKU37" s="30"/>
      <c r="VKV37" s="30"/>
      <c r="VKW37" s="30"/>
      <c r="VKX37" s="30"/>
      <c r="VKY37" s="30"/>
      <c r="VKZ37" s="30"/>
      <c r="VLA37" s="30"/>
      <c r="VLB37" s="30"/>
      <c r="VLC37" s="30"/>
      <c r="VLD37" s="30"/>
      <c r="VLE37" s="30"/>
      <c r="VLF37" s="30"/>
      <c r="VLG37" s="30"/>
      <c r="VLH37" s="30"/>
      <c r="VLI37" s="30"/>
      <c r="VLJ37" s="30"/>
      <c r="VLK37" s="30"/>
      <c r="VLL37" s="30"/>
      <c r="VLM37" s="30"/>
      <c r="VLN37" s="30"/>
      <c r="VLO37" s="30"/>
      <c r="VLP37" s="30"/>
      <c r="VLQ37" s="30"/>
      <c r="VLR37" s="30"/>
      <c r="VLS37" s="30"/>
      <c r="VLT37" s="30"/>
      <c r="VLU37" s="30"/>
      <c r="VLV37" s="30"/>
      <c r="VLW37" s="30"/>
      <c r="VLX37" s="30"/>
      <c r="VLY37" s="30"/>
      <c r="VLZ37" s="30"/>
      <c r="VMA37" s="30"/>
      <c r="VMB37" s="30"/>
      <c r="VMC37" s="30"/>
      <c r="VMD37" s="30"/>
      <c r="VME37" s="30"/>
      <c r="VMF37" s="30"/>
      <c r="VMG37" s="30"/>
      <c r="VMH37" s="30"/>
      <c r="VMI37" s="30"/>
      <c r="VMJ37" s="30"/>
      <c r="VMK37" s="30"/>
      <c r="VML37" s="30"/>
      <c r="VMM37" s="30"/>
      <c r="VMN37" s="30"/>
      <c r="VMO37" s="30"/>
      <c r="VMP37" s="30"/>
      <c r="VMQ37" s="30"/>
      <c r="VMR37" s="30"/>
      <c r="VMS37" s="30"/>
      <c r="VMT37" s="30"/>
      <c r="VMU37" s="30"/>
      <c r="VMV37" s="30"/>
      <c r="VMW37" s="30"/>
      <c r="VMX37" s="30"/>
      <c r="VMY37" s="30"/>
      <c r="VMZ37" s="30"/>
      <c r="VNA37" s="30"/>
      <c r="VNB37" s="30"/>
      <c r="VNC37" s="30"/>
      <c r="VND37" s="30"/>
      <c r="VNE37" s="30"/>
      <c r="VNF37" s="30"/>
      <c r="VNG37" s="30"/>
      <c r="VNH37" s="30"/>
      <c r="VNI37" s="30"/>
      <c r="VNJ37" s="30"/>
      <c r="VNK37" s="30"/>
      <c r="VNL37" s="30"/>
      <c r="VNM37" s="30"/>
      <c r="VNN37" s="30"/>
      <c r="VNO37" s="30"/>
      <c r="VNP37" s="30"/>
      <c r="VNQ37" s="30"/>
      <c r="VNR37" s="30"/>
      <c r="VNS37" s="30"/>
      <c r="VNT37" s="30"/>
      <c r="VNU37" s="30"/>
      <c r="VNV37" s="30"/>
      <c r="VNW37" s="30"/>
      <c r="VNX37" s="30"/>
      <c r="VNY37" s="30"/>
      <c r="VNZ37" s="30"/>
      <c r="VOA37" s="30"/>
      <c r="VOB37" s="30"/>
      <c r="VOC37" s="30"/>
      <c r="VOD37" s="30"/>
      <c r="VOE37" s="30"/>
      <c r="VOF37" s="30"/>
      <c r="VOG37" s="30"/>
      <c r="VOH37" s="30"/>
      <c r="VOI37" s="30"/>
      <c r="VOJ37" s="30"/>
      <c r="VOK37" s="30"/>
      <c r="VOL37" s="30"/>
      <c r="VOM37" s="30"/>
      <c r="VON37" s="30"/>
      <c r="VOO37" s="30"/>
      <c r="VOP37" s="30"/>
      <c r="VOQ37" s="30"/>
      <c r="VOR37" s="30"/>
      <c r="VOS37" s="30"/>
      <c r="VOT37" s="30"/>
      <c r="VOU37" s="30"/>
      <c r="VOV37" s="30"/>
      <c r="VOW37" s="30"/>
      <c r="VOX37" s="30"/>
      <c r="VOY37" s="30"/>
      <c r="VOZ37" s="30"/>
      <c r="VPA37" s="30"/>
      <c r="VPB37" s="30"/>
      <c r="VPC37" s="30"/>
      <c r="VPD37" s="30"/>
      <c r="VPE37" s="30"/>
      <c r="VPF37" s="30"/>
      <c r="VPG37" s="30"/>
      <c r="VPH37" s="30"/>
      <c r="VPI37" s="30"/>
      <c r="VPJ37" s="30"/>
      <c r="VPK37" s="30"/>
      <c r="VPL37" s="30"/>
      <c r="VPM37" s="30"/>
      <c r="VPN37" s="30"/>
      <c r="VPO37" s="30"/>
      <c r="VPP37" s="30"/>
      <c r="VPQ37" s="30"/>
      <c r="VPR37" s="30"/>
      <c r="VPS37" s="30"/>
      <c r="VPT37" s="30"/>
      <c r="VPU37" s="30"/>
      <c r="VPV37" s="30"/>
      <c r="VPW37" s="30"/>
      <c r="VPX37" s="30"/>
      <c r="VPY37" s="30"/>
      <c r="VPZ37" s="30"/>
      <c r="VQA37" s="30"/>
      <c r="VQB37" s="30"/>
      <c r="VQC37" s="30"/>
      <c r="VQD37" s="30"/>
      <c r="VQE37" s="30"/>
      <c r="VQF37" s="30"/>
      <c r="VQG37" s="30"/>
      <c r="VQH37" s="30"/>
      <c r="VQI37" s="30"/>
      <c r="VQJ37" s="30"/>
      <c r="VQK37" s="30"/>
      <c r="VQL37" s="30"/>
      <c r="VQM37" s="30"/>
      <c r="VQN37" s="30"/>
      <c r="VQO37" s="30"/>
      <c r="VQP37" s="30"/>
      <c r="VQQ37" s="30"/>
      <c r="VQR37" s="30"/>
      <c r="VQS37" s="30"/>
      <c r="VQT37" s="30"/>
      <c r="VQU37" s="30"/>
      <c r="VQV37" s="30"/>
      <c r="VQW37" s="30"/>
      <c r="VQX37" s="30"/>
      <c r="VQY37" s="30"/>
      <c r="VQZ37" s="30"/>
      <c r="VRA37" s="30"/>
      <c r="VRB37" s="30"/>
      <c r="VRC37" s="30"/>
      <c r="VRD37" s="30"/>
      <c r="VRE37" s="30"/>
      <c r="VRF37" s="30"/>
      <c r="VRG37" s="30"/>
      <c r="VRH37" s="30"/>
      <c r="VRI37" s="30"/>
      <c r="VRJ37" s="30"/>
      <c r="VRK37" s="30"/>
      <c r="VRL37" s="30"/>
      <c r="VRM37" s="30"/>
      <c r="VRN37" s="30"/>
      <c r="VRO37" s="30"/>
      <c r="VRP37" s="30"/>
      <c r="VRQ37" s="30"/>
      <c r="VRR37" s="30"/>
      <c r="VRS37" s="30"/>
      <c r="VRT37" s="30"/>
      <c r="VRU37" s="30"/>
      <c r="VRV37" s="30"/>
      <c r="VRW37" s="30"/>
      <c r="VRX37" s="30"/>
      <c r="VRY37" s="30"/>
      <c r="VRZ37" s="30"/>
      <c r="VSA37" s="30"/>
      <c r="VSB37" s="30"/>
      <c r="VSC37" s="30"/>
      <c r="VSD37" s="30"/>
      <c r="VSE37" s="30"/>
      <c r="VSF37" s="30"/>
      <c r="VSG37" s="30"/>
      <c r="VSH37" s="30"/>
      <c r="VSI37" s="30"/>
      <c r="VSJ37" s="30"/>
      <c r="VSK37" s="30"/>
      <c r="VSL37" s="30"/>
      <c r="VSM37" s="30"/>
      <c r="VSN37" s="30"/>
      <c r="VSO37" s="30"/>
      <c r="VSP37" s="30"/>
      <c r="VSQ37" s="30"/>
      <c r="VSR37" s="30"/>
      <c r="VSS37" s="30"/>
      <c r="VST37" s="30"/>
      <c r="VSU37" s="30"/>
      <c r="VSV37" s="30"/>
      <c r="VSW37" s="30"/>
      <c r="VSX37" s="30"/>
      <c r="VSY37" s="30"/>
      <c r="VSZ37" s="30"/>
      <c r="VTA37" s="30"/>
      <c r="VTB37" s="30"/>
      <c r="VTC37" s="30"/>
      <c r="VTD37" s="30"/>
      <c r="VTE37" s="30"/>
      <c r="VTF37" s="30"/>
      <c r="VTG37" s="30"/>
      <c r="VTH37" s="30"/>
      <c r="VTI37" s="30"/>
      <c r="VTJ37" s="30"/>
      <c r="VTK37" s="30"/>
      <c r="VTL37" s="30"/>
      <c r="VTM37" s="30"/>
      <c r="VTN37" s="30"/>
      <c r="VTO37" s="30"/>
      <c r="VTP37" s="30"/>
      <c r="VTQ37" s="30"/>
      <c r="VTR37" s="30"/>
      <c r="VTS37" s="30"/>
      <c r="VTT37" s="30"/>
      <c r="VTU37" s="30"/>
      <c r="VTV37" s="30"/>
      <c r="VTW37" s="30"/>
      <c r="VTX37" s="30"/>
      <c r="VTY37" s="30"/>
      <c r="VTZ37" s="30"/>
      <c r="VUA37" s="30"/>
      <c r="VUB37" s="30"/>
      <c r="VUC37" s="30"/>
      <c r="VUD37" s="30"/>
      <c r="VUE37" s="30"/>
      <c r="VUF37" s="30"/>
      <c r="VUG37" s="30"/>
      <c r="VUH37" s="30"/>
      <c r="VUI37" s="30"/>
      <c r="VUJ37" s="30"/>
      <c r="VUK37" s="30"/>
      <c r="VUL37" s="30"/>
      <c r="VUM37" s="30"/>
      <c r="VUN37" s="30"/>
      <c r="VUO37" s="30"/>
      <c r="VUP37" s="30"/>
      <c r="VUQ37" s="30"/>
      <c r="VUR37" s="30"/>
      <c r="VUS37" s="30"/>
      <c r="VUT37" s="30"/>
      <c r="VUU37" s="30"/>
      <c r="VUV37" s="30"/>
      <c r="VUW37" s="30"/>
      <c r="VUX37" s="30"/>
      <c r="VUY37" s="30"/>
      <c r="VUZ37" s="30"/>
      <c r="VVA37" s="30"/>
      <c r="VVB37" s="30"/>
      <c r="VVC37" s="30"/>
      <c r="VVD37" s="30"/>
      <c r="VVE37" s="30"/>
      <c r="VVF37" s="30"/>
      <c r="VVG37" s="30"/>
      <c r="VVH37" s="30"/>
      <c r="VVI37" s="30"/>
      <c r="VVJ37" s="30"/>
      <c r="VVK37" s="30"/>
      <c r="VVL37" s="30"/>
      <c r="VVM37" s="30"/>
      <c r="VVN37" s="30"/>
      <c r="VVO37" s="30"/>
      <c r="VVP37" s="30"/>
      <c r="VVQ37" s="30"/>
      <c r="VVR37" s="30"/>
      <c r="VVS37" s="30"/>
      <c r="VVT37" s="30"/>
      <c r="VVU37" s="30"/>
      <c r="VVV37" s="30"/>
      <c r="VVW37" s="30"/>
      <c r="VVX37" s="30"/>
      <c r="VVY37" s="30"/>
      <c r="VVZ37" s="30"/>
      <c r="VWA37" s="30"/>
      <c r="VWB37" s="30"/>
      <c r="VWC37" s="30"/>
      <c r="VWD37" s="30"/>
      <c r="VWE37" s="30"/>
      <c r="VWF37" s="30"/>
      <c r="VWG37" s="30"/>
      <c r="VWH37" s="30"/>
      <c r="VWI37" s="30"/>
      <c r="VWJ37" s="30"/>
      <c r="VWK37" s="30"/>
      <c r="VWL37" s="30"/>
      <c r="VWM37" s="30"/>
      <c r="VWN37" s="30"/>
      <c r="VWO37" s="30"/>
      <c r="VWP37" s="30"/>
      <c r="VWQ37" s="30"/>
      <c r="VWR37" s="30"/>
      <c r="VWS37" s="30"/>
      <c r="VWT37" s="30"/>
      <c r="VWU37" s="30"/>
      <c r="VWV37" s="30"/>
      <c r="VWW37" s="30"/>
      <c r="VWX37" s="30"/>
      <c r="VWY37" s="30"/>
      <c r="VWZ37" s="30"/>
      <c r="VXA37" s="30"/>
      <c r="VXB37" s="30"/>
      <c r="VXC37" s="30"/>
      <c r="VXD37" s="30"/>
      <c r="VXE37" s="30"/>
      <c r="VXF37" s="30"/>
      <c r="VXG37" s="30"/>
      <c r="VXH37" s="30"/>
      <c r="VXI37" s="30"/>
      <c r="VXJ37" s="30"/>
      <c r="VXK37" s="30"/>
      <c r="VXL37" s="30"/>
      <c r="VXM37" s="30"/>
      <c r="VXN37" s="30"/>
      <c r="VXO37" s="30"/>
      <c r="VXP37" s="30"/>
      <c r="VXQ37" s="30"/>
      <c r="VXR37" s="30"/>
      <c r="VXS37" s="30"/>
      <c r="VXT37" s="30"/>
      <c r="VXU37" s="30"/>
      <c r="VXV37" s="30"/>
      <c r="VXW37" s="30"/>
      <c r="VXX37" s="30"/>
      <c r="VXY37" s="30"/>
      <c r="VXZ37" s="30"/>
      <c r="VYA37" s="30"/>
      <c r="VYB37" s="30"/>
      <c r="VYC37" s="30"/>
      <c r="VYD37" s="30"/>
      <c r="VYE37" s="30"/>
      <c r="VYF37" s="30"/>
      <c r="VYG37" s="30"/>
      <c r="VYH37" s="30"/>
      <c r="VYI37" s="30"/>
      <c r="VYJ37" s="30"/>
      <c r="VYK37" s="30"/>
      <c r="VYL37" s="30"/>
      <c r="VYM37" s="30"/>
      <c r="VYN37" s="30"/>
      <c r="VYO37" s="30"/>
      <c r="VYP37" s="30"/>
      <c r="VYQ37" s="30"/>
      <c r="VYR37" s="30"/>
      <c r="VYS37" s="30"/>
      <c r="VYT37" s="30"/>
      <c r="VYU37" s="30"/>
      <c r="VYV37" s="30"/>
      <c r="VYW37" s="30"/>
      <c r="VYX37" s="30"/>
      <c r="VYY37" s="30"/>
      <c r="VYZ37" s="30"/>
      <c r="VZA37" s="30"/>
      <c r="VZB37" s="30"/>
      <c r="VZC37" s="30"/>
      <c r="VZD37" s="30"/>
      <c r="VZE37" s="30"/>
      <c r="VZF37" s="30"/>
      <c r="VZG37" s="30"/>
      <c r="VZH37" s="30"/>
      <c r="VZI37" s="30"/>
      <c r="VZJ37" s="30"/>
      <c r="VZK37" s="30"/>
      <c r="VZL37" s="30"/>
      <c r="VZM37" s="30"/>
      <c r="VZN37" s="30"/>
      <c r="VZO37" s="30"/>
      <c r="VZP37" s="30"/>
      <c r="VZQ37" s="30"/>
      <c r="VZR37" s="30"/>
      <c r="VZS37" s="30"/>
      <c r="VZT37" s="30"/>
      <c r="VZU37" s="30"/>
      <c r="VZV37" s="30"/>
      <c r="VZW37" s="30"/>
      <c r="VZX37" s="30"/>
      <c r="VZY37" s="30"/>
      <c r="VZZ37" s="30"/>
      <c r="WAA37" s="30"/>
      <c r="WAB37" s="30"/>
      <c r="WAC37" s="30"/>
      <c r="WAD37" s="30"/>
      <c r="WAE37" s="30"/>
      <c r="WAF37" s="30"/>
      <c r="WAG37" s="30"/>
      <c r="WAH37" s="30"/>
      <c r="WAI37" s="30"/>
      <c r="WAJ37" s="30"/>
      <c r="WAK37" s="30"/>
      <c r="WAL37" s="30"/>
      <c r="WAM37" s="30"/>
      <c r="WAN37" s="30"/>
      <c r="WAO37" s="30"/>
      <c r="WAP37" s="30"/>
      <c r="WAQ37" s="30"/>
      <c r="WAR37" s="30"/>
      <c r="WAS37" s="30"/>
      <c r="WAT37" s="30"/>
      <c r="WAU37" s="30"/>
      <c r="WAV37" s="30"/>
      <c r="WAW37" s="30"/>
      <c r="WAX37" s="30"/>
      <c r="WAY37" s="30"/>
      <c r="WAZ37" s="30"/>
      <c r="WBA37" s="30"/>
      <c r="WBB37" s="30"/>
      <c r="WBC37" s="30"/>
      <c r="WBD37" s="30"/>
      <c r="WBE37" s="30"/>
      <c r="WBF37" s="30"/>
      <c r="WBG37" s="30"/>
      <c r="WBH37" s="30"/>
      <c r="WBI37" s="30"/>
      <c r="WBJ37" s="30"/>
      <c r="WBK37" s="30"/>
      <c r="WBL37" s="30"/>
      <c r="WBM37" s="30"/>
      <c r="WBN37" s="30"/>
      <c r="WBO37" s="30"/>
      <c r="WBP37" s="30"/>
      <c r="WBQ37" s="30"/>
      <c r="WBR37" s="30"/>
      <c r="WBS37" s="30"/>
      <c r="WBT37" s="30"/>
      <c r="WBU37" s="30"/>
      <c r="WBV37" s="30"/>
      <c r="WBW37" s="30"/>
      <c r="WBX37" s="30"/>
      <c r="WBY37" s="30"/>
      <c r="WBZ37" s="30"/>
      <c r="WCA37" s="30"/>
      <c r="WCB37" s="30"/>
      <c r="WCC37" s="30"/>
      <c r="WCD37" s="30"/>
      <c r="WCE37" s="30"/>
      <c r="WCF37" s="30"/>
      <c r="WCG37" s="30"/>
      <c r="WCH37" s="30"/>
      <c r="WCI37" s="30"/>
      <c r="WCJ37" s="30"/>
      <c r="WCK37" s="30"/>
      <c r="WCL37" s="30"/>
      <c r="WCM37" s="30"/>
      <c r="WCN37" s="30"/>
      <c r="WCO37" s="30"/>
      <c r="WCP37" s="30"/>
      <c r="WCQ37" s="30"/>
      <c r="WCR37" s="30"/>
      <c r="WCS37" s="30"/>
      <c r="WCT37" s="30"/>
      <c r="WCU37" s="30"/>
      <c r="WCV37" s="30"/>
      <c r="WCW37" s="30"/>
      <c r="WCX37" s="30"/>
      <c r="WCY37" s="30"/>
      <c r="WCZ37" s="30"/>
      <c r="WDA37" s="30"/>
      <c r="WDB37" s="30"/>
      <c r="WDC37" s="30"/>
      <c r="WDD37" s="30"/>
      <c r="WDE37" s="30"/>
      <c r="WDF37" s="30"/>
      <c r="WDG37" s="30"/>
      <c r="WDH37" s="30"/>
      <c r="WDI37" s="30"/>
      <c r="WDJ37" s="30"/>
      <c r="WDK37" s="30"/>
      <c r="WDL37" s="30"/>
      <c r="WDM37" s="30"/>
      <c r="WDN37" s="30"/>
      <c r="WDO37" s="30"/>
      <c r="WDP37" s="30"/>
      <c r="WDQ37" s="30"/>
      <c r="WDR37" s="30"/>
      <c r="WDS37" s="30"/>
      <c r="WDT37" s="30"/>
      <c r="WDU37" s="30"/>
      <c r="WDV37" s="30"/>
      <c r="WDW37" s="30"/>
      <c r="WDX37" s="30"/>
      <c r="WDY37" s="30"/>
      <c r="WDZ37" s="30"/>
      <c r="WEA37" s="30"/>
      <c r="WEB37" s="30"/>
      <c r="WEC37" s="30"/>
      <c r="WED37" s="30"/>
      <c r="WEE37" s="30"/>
      <c r="WEF37" s="30"/>
      <c r="WEG37" s="30"/>
      <c r="WEH37" s="30"/>
      <c r="WEI37" s="30"/>
      <c r="WEJ37" s="30"/>
      <c r="WEK37" s="30"/>
      <c r="WEL37" s="30"/>
      <c r="WEM37" s="30"/>
      <c r="WEN37" s="30"/>
      <c r="WEO37" s="30"/>
      <c r="WEP37" s="30"/>
      <c r="WEQ37" s="30"/>
      <c r="WER37" s="30"/>
      <c r="WES37" s="30"/>
      <c r="WET37" s="30"/>
      <c r="WEU37" s="30"/>
      <c r="WEV37" s="30"/>
      <c r="WEW37" s="30"/>
      <c r="WEX37" s="30"/>
      <c r="WEY37" s="30"/>
      <c r="WEZ37" s="30"/>
      <c r="WFA37" s="30"/>
      <c r="WFB37" s="30"/>
      <c r="WFC37" s="30"/>
      <c r="WFD37" s="30"/>
      <c r="WFE37" s="30"/>
      <c r="WFF37" s="30"/>
      <c r="WFG37" s="30"/>
      <c r="WFH37" s="30"/>
      <c r="WFI37" s="30"/>
      <c r="WFJ37" s="30"/>
      <c r="WFK37" s="30"/>
      <c r="WFL37" s="30"/>
      <c r="WFM37" s="30"/>
      <c r="WFN37" s="30"/>
      <c r="WFO37" s="30"/>
      <c r="WFP37" s="30"/>
      <c r="WFQ37" s="30"/>
      <c r="WFR37" s="30"/>
      <c r="WFS37" s="30"/>
      <c r="WFT37" s="30"/>
      <c r="WFU37" s="30"/>
      <c r="WFV37" s="30"/>
      <c r="WFW37" s="30"/>
      <c r="WFX37" s="30"/>
      <c r="WFY37" s="30"/>
      <c r="WFZ37" s="30"/>
      <c r="WGA37" s="30"/>
      <c r="WGB37" s="30"/>
      <c r="WGC37" s="30"/>
      <c r="WGD37" s="30"/>
      <c r="WGE37" s="30"/>
      <c r="WGF37" s="30"/>
      <c r="WGG37" s="30"/>
      <c r="WGH37" s="30"/>
      <c r="WGI37" s="30"/>
      <c r="WGJ37" s="30"/>
      <c r="WGK37" s="30"/>
      <c r="WGL37" s="30"/>
      <c r="WGM37" s="30"/>
      <c r="WGN37" s="30"/>
      <c r="WGO37" s="30"/>
      <c r="WGP37" s="30"/>
      <c r="WGQ37" s="30"/>
      <c r="WGR37" s="30"/>
      <c r="WGS37" s="30"/>
      <c r="WGT37" s="30"/>
      <c r="WGU37" s="30"/>
      <c r="WGV37" s="30"/>
      <c r="WGW37" s="30"/>
      <c r="WGX37" s="30"/>
      <c r="WGY37" s="30"/>
      <c r="WGZ37" s="30"/>
      <c r="WHA37" s="30"/>
      <c r="WHB37" s="30"/>
      <c r="WHC37" s="30"/>
      <c r="WHD37" s="30"/>
      <c r="WHE37" s="30"/>
      <c r="WHF37" s="30"/>
      <c r="WHG37" s="30"/>
      <c r="WHH37" s="30"/>
      <c r="WHI37" s="30"/>
      <c r="WHJ37" s="30"/>
      <c r="WHK37" s="30"/>
      <c r="WHL37" s="30"/>
      <c r="WHM37" s="30"/>
      <c r="WHN37" s="30"/>
      <c r="WHO37" s="30"/>
      <c r="WHP37" s="30"/>
      <c r="WHQ37" s="30"/>
      <c r="WHR37" s="30"/>
      <c r="WHS37" s="30"/>
      <c r="WHT37" s="30"/>
      <c r="WHU37" s="30"/>
      <c r="WHV37" s="30"/>
      <c r="WHW37" s="30"/>
      <c r="WHX37" s="30"/>
      <c r="WHY37" s="30"/>
      <c r="WHZ37" s="30"/>
      <c r="WIA37" s="30"/>
      <c r="WIB37" s="30"/>
      <c r="WIC37" s="30"/>
      <c r="WID37" s="30"/>
      <c r="WIE37" s="30"/>
      <c r="WIF37" s="30"/>
      <c r="WIG37" s="30"/>
      <c r="WIH37" s="30"/>
      <c r="WII37" s="30"/>
      <c r="WIJ37" s="30"/>
      <c r="WIK37" s="30"/>
      <c r="WIL37" s="30"/>
      <c r="WIM37" s="30"/>
      <c r="WIN37" s="30"/>
      <c r="WIO37" s="30"/>
      <c r="WIP37" s="30"/>
      <c r="WIQ37" s="30"/>
      <c r="WIR37" s="30"/>
      <c r="WIS37" s="30"/>
      <c r="WIT37" s="30"/>
      <c r="WIU37" s="30"/>
      <c r="WIV37" s="30"/>
      <c r="WIW37" s="30"/>
      <c r="WIX37" s="30"/>
      <c r="WIY37" s="30"/>
      <c r="WIZ37" s="30"/>
      <c r="WJA37" s="30"/>
      <c r="WJB37" s="30"/>
      <c r="WJC37" s="30"/>
      <c r="WJD37" s="30"/>
      <c r="WJE37" s="30"/>
      <c r="WJF37" s="30"/>
      <c r="WJG37" s="30"/>
      <c r="WJH37" s="30"/>
      <c r="WJI37" s="30"/>
      <c r="WJJ37" s="30"/>
      <c r="WJK37" s="30"/>
      <c r="WJL37" s="30"/>
      <c r="WJM37" s="30"/>
      <c r="WJN37" s="30"/>
      <c r="WJO37" s="30"/>
      <c r="WJP37" s="30"/>
      <c r="WJQ37" s="30"/>
      <c r="WJR37" s="30"/>
      <c r="WJS37" s="30"/>
      <c r="WJT37" s="30"/>
      <c r="WJU37" s="30"/>
      <c r="WJV37" s="30"/>
      <c r="WJW37" s="30"/>
      <c r="WJX37" s="30"/>
      <c r="WJY37" s="30"/>
      <c r="WJZ37" s="30"/>
      <c r="WKA37" s="30"/>
      <c r="WKB37" s="30"/>
      <c r="WKC37" s="30"/>
      <c r="WKD37" s="30"/>
      <c r="WKE37" s="30"/>
      <c r="WKF37" s="30"/>
      <c r="WKG37" s="30"/>
      <c r="WKH37" s="30"/>
      <c r="WKI37" s="30"/>
      <c r="WKJ37" s="30"/>
      <c r="WKK37" s="30"/>
      <c r="WKL37" s="30"/>
      <c r="WKM37" s="30"/>
      <c r="WKN37" s="30"/>
      <c r="WKO37" s="30"/>
      <c r="WKP37" s="30"/>
      <c r="WKQ37" s="30"/>
      <c r="WKR37" s="30"/>
      <c r="WKS37" s="30"/>
      <c r="WKT37" s="30"/>
      <c r="WKU37" s="30"/>
      <c r="WKV37" s="30"/>
      <c r="WKW37" s="30"/>
      <c r="WKX37" s="30"/>
      <c r="WKY37" s="30"/>
      <c r="WKZ37" s="30"/>
      <c r="WLA37" s="30"/>
      <c r="WLB37" s="30"/>
      <c r="WLC37" s="30"/>
      <c r="WLD37" s="30"/>
      <c r="WLE37" s="30"/>
      <c r="WLF37" s="30"/>
      <c r="WLG37" s="30"/>
      <c r="WLH37" s="30"/>
      <c r="WLI37" s="30"/>
      <c r="WLJ37" s="30"/>
      <c r="WLK37" s="30"/>
      <c r="WLL37" s="30"/>
      <c r="WLM37" s="30"/>
      <c r="WLN37" s="30"/>
      <c r="WLO37" s="30"/>
      <c r="WLP37" s="30"/>
      <c r="WLQ37" s="30"/>
      <c r="WLR37" s="30"/>
      <c r="WLS37" s="30"/>
      <c r="WLT37" s="30"/>
      <c r="WLU37" s="30"/>
      <c r="WLV37" s="30"/>
      <c r="WLW37" s="30"/>
      <c r="WLX37" s="30"/>
      <c r="WLY37" s="30"/>
      <c r="WLZ37" s="30"/>
      <c r="WMA37" s="30"/>
      <c r="WMB37" s="30"/>
      <c r="WMC37" s="30"/>
      <c r="WMD37" s="30"/>
      <c r="WME37" s="30"/>
      <c r="WMF37" s="30"/>
      <c r="WMG37" s="30"/>
      <c r="WMH37" s="30"/>
      <c r="WMI37" s="30"/>
      <c r="WMJ37" s="30"/>
      <c r="WMK37" s="30"/>
      <c r="WML37" s="30"/>
      <c r="WMM37" s="30"/>
      <c r="WMN37" s="30"/>
      <c r="WMO37" s="30"/>
      <c r="WMP37" s="30"/>
      <c r="WMQ37" s="30"/>
      <c r="WMR37" s="30"/>
      <c r="WMS37" s="30"/>
      <c r="WMT37" s="30"/>
      <c r="WMU37" s="30"/>
      <c r="WMV37" s="30"/>
      <c r="WMW37" s="30"/>
      <c r="WMX37" s="30"/>
      <c r="WMY37" s="30"/>
      <c r="WMZ37" s="30"/>
      <c r="WNA37" s="30"/>
      <c r="WNB37" s="30"/>
      <c r="WNC37" s="30"/>
      <c r="WND37" s="30"/>
      <c r="WNE37" s="30"/>
      <c r="WNF37" s="30"/>
      <c r="WNG37" s="30"/>
      <c r="WNH37" s="30"/>
      <c r="WNI37" s="30"/>
      <c r="WNJ37" s="30"/>
      <c r="WNK37" s="30"/>
      <c r="WNL37" s="30"/>
      <c r="WNM37" s="30"/>
      <c r="WNN37" s="30"/>
      <c r="WNO37" s="30"/>
      <c r="WNP37" s="30"/>
      <c r="WNQ37" s="30"/>
      <c r="WNR37" s="30"/>
      <c r="WNS37" s="30"/>
      <c r="WNT37" s="30"/>
      <c r="WNU37" s="30"/>
      <c r="WNV37" s="30"/>
      <c r="WNW37" s="30"/>
      <c r="WNX37" s="30"/>
      <c r="WNY37" s="30"/>
      <c r="WNZ37" s="30"/>
      <c r="WOA37" s="30"/>
      <c r="WOB37" s="30"/>
      <c r="WOC37" s="30"/>
      <c r="WOD37" s="30"/>
      <c r="WOE37" s="30"/>
      <c r="WOF37" s="30"/>
      <c r="WOG37" s="30"/>
      <c r="WOH37" s="30"/>
      <c r="WOI37" s="30"/>
      <c r="WOJ37" s="30"/>
      <c r="WOK37" s="30"/>
      <c r="WOL37" s="30"/>
      <c r="WOM37" s="30"/>
      <c r="WON37" s="30"/>
      <c r="WOO37" s="30"/>
      <c r="WOP37" s="30"/>
      <c r="WOQ37" s="30"/>
      <c r="WOR37" s="30"/>
      <c r="WOS37" s="30"/>
      <c r="WOT37" s="30"/>
      <c r="WOU37" s="30"/>
      <c r="WOV37" s="30"/>
      <c r="WOW37" s="30"/>
      <c r="WOX37" s="30"/>
      <c r="WOY37" s="30"/>
      <c r="WOZ37" s="30"/>
      <c r="WPA37" s="30"/>
      <c r="WPB37" s="30"/>
      <c r="WPC37" s="30"/>
      <c r="WPD37" s="30"/>
      <c r="WPE37" s="30"/>
      <c r="WPF37" s="30"/>
      <c r="WPG37" s="30"/>
      <c r="WPH37" s="30"/>
      <c r="WPI37" s="30"/>
      <c r="WPJ37" s="30"/>
      <c r="WPK37" s="30"/>
      <c r="WPL37" s="30"/>
      <c r="WPM37" s="30"/>
      <c r="WPN37" s="30"/>
      <c r="WPO37" s="30"/>
      <c r="WPP37" s="30"/>
      <c r="WPQ37" s="30"/>
      <c r="WPR37" s="30"/>
      <c r="WPS37" s="30"/>
      <c r="WPT37" s="30"/>
      <c r="WPU37" s="30"/>
      <c r="WPV37" s="30"/>
      <c r="WPW37" s="30"/>
      <c r="WPX37" s="30"/>
      <c r="WPY37" s="30"/>
      <c r="WPZ37" s="30"/>
      <c r="WQA37" s="30"/>
      <c r="WQB37" s="30"/>
      <c r="WQC37" s="30"/>
      <c r="WQD37" s="30"/>
      <c r="WQE37" s="30"/>
      <c r="WQF37" s="30"/>
      <c r="WQG37" s="30"/>
      <c r="WQH37" s="30"/>
      <c r="WQI37" s="30"/>
      <c r="WQJ37" s="30"/>
      <c r="WQK37" s="30"/>
      <c r="WQL37" s="30"/>
      <c r="WQM37" s="30"/>
      <c r="WQN37" s="30"/>
      <c r="WQO37" s="30"/>
      <c r="WQP37" s="30"/>
      <c r="WQQ37" s="30"/>
      <c r="WQR37" s="30"/>
      <c r="WQS37" s="30"/>
      <c r="WQT37" s="30"/>
      <c r="WQU37" s="30"/>
      <c r="WQV37" s="30"/>
      <c r="WQW37" s="30"/>
      <c r="WQX37" s="30"/>
      <c r="WQY37" s="30"/>
      <c r="WQZ37" s="30"/>
      <c r="WRA37" s="30"/>
      <c r="WRB37" s="30"/>
      <c r="WRC37" s="30"/>
      <c r="WRD37" s="30"/>
      <c r="WRE37" s="30"/>
      <c r="WRF37" s="30"/>
      <c r="WRG37" s="30"/>
      <c r="WRH37" s="30"/>
      <c r="WRI37" s="30"/>
      <c r="WRJ37" s="30"/>
      <c r="WRK37" s="30"/>
      <c r="WRL37" s="30"/>
      <c r="WRM37" s="30"/>
      <c r="WRN37" s="30"/>
      <c r="WRO37" s="30"/>
      <c r="WRP37" s="30"/>
      <c r="WRQ37" s="30"/>
      <c r="WRR37" s="30"/>
      <c r="WRS37" s="30"/>
      <c r="WRT37" s="30"/>
      <c r="WRU37" s="30"/>
      <c r="WRV37" s="30"/>
      <c r="WRW37" s="30"/>
      <c r="WRX37" s="30"/>
      <c r="WRY37" s="30"/>
      <c r="WRZ37" s="30"/>
      <c r="WSA37" s="30"/>
      <c r="WSB37" s="30"/>
      <c r="WSC37" s="30"/>
      <c r="WSD37" s="30"/>
      <c r="WSE37" s="30"/>
      <c r="WSF37" s="30"/>
      <c r="WSG37" s="30"/>
      <c r="WSH37" s="30"/>
      <c r="WSI37" s="30"/>
      <c r="WSJ37" s="30"/>
      <c r="WSK37" s="30"/>
      <c r="WSL37" s="30"/>
      <c r="WSM37" s="30"/>
      <c r="WSN37" s="30"/>
      <c r="WSO37" s="30"/>
      <c r="WSP37" s="30"/>
      <c r="WSQ37" s="30"/>
      <c r="WSR37" s="30"/>
      <c r="WSS37" s="30"/>
      <c r="WST37" s="30"/>
      <c r="WSU37" s="30"/>
      <c r="WSV37" s="30"/>
      <c r="WSW37" s="30"/>
      <c r="WSX37" s="30"/>
      <c r="WSY37" s="30"/>
      <c r="WSZ37" s="30"/>
      <c r="WTA37" s="30"/>
      <c r="WTB37" s="30"/>
      <c r="WTC37" s="30"/>
      <c r="WTD37" s="30"/>
      <c r="WTE37" s="30"/>
      <c r="WTF37" s="30"/>
      <c r="WTG37" s="30"/>
      <c r="WTH37" s="30"/>
      <c r="WTI37" s="30"/>
      <c r="WTJ37" s="30"/>
      <c r="WTK37" s="30"/>
      <c r="WTL37" s="30"/>
      <c r="WTM37" s="30"/>
      <c r="WTN37" s="30"/>
      <c r="WTO37" s="30"/>
      <c r="WTP37" s="30"/>
      <c r="WTQ37" s="30"/>
      <c r="WTR37" s="30"/>
      <c r="WTS37" s="30"/>
      <c r="WTT37" s="30"/>
      <c r="WTU37" s="30"/>
      <c r="WTV37" s="30"/>
      <c r="WTW37" s="30"/>
      <c r="WTX37" s="30"/>
      <c r="WTY37" s="30"/>
      <c r="WTZ37" s="30"/>
      <c r="WUA37" s="30"/>
      <c r="WUB37" s="30"/>
      <c r="WUC37" s="30"/>
      <c r="WUD37" s="30"/>
      <c r="WUE37" s="30"/>
      <c r="WUF37" s="30"/>
      <c r="WUG37" s="30"/>
      <c r="WUH37" s="30"/>
      <c r="WUI37" s="30"/>
      <c r="WUJ37" s="30"/>
      <c r="WUK37" s="30"/>
      <c r="WUL37" s="30"/>
      <c r="WUM37" s="30"/>
      <c r="WUN37" s="30"/>
      <c r="WUO37" s="30"/>
      <c r="WUP37" s="30"/>
      <c r="WUQ37" s="30"/>
      <c r="WUR37" s="30"/>
      <c r="WUS37" s="30"/>
      <c r="WUT37" s="30"/>
      <c r="WUU37" s="30"/>
      <c r="WUV37" s="30"/>
      <c r="WUW37" s="30"/>
      <c r="WUX37" s="30"/>
      <c r="WUY37" s="30"/>
      <c r="WUZ37" s="30"/>
      <c r="WVA37" s="30"/>
      <c r="WVB37" s="30"/>
      <c r="WVC37" s="30"/>
      <c r="WVD37" s="30"/>
      <c r="WVE37" s="30"/>
      <c r="WVF37" s="30"/>
      <c r="WVG37" s="30"/>
      <c r="WVH37" s="30"/>
      <c r="WVI37" s="30"/>
      <c r="WVJ37" s="30"/>
      <c r="WVK37" s="30"/>
      <c r="WVL37" s="30"/>
      <c r="WVM37" s="30"/>
      <c r="WVN37" s="30"/>
      <c r="WVO37" s="30"/>
      <c r="WVP37" s="30"/>
      <c r="WVQ37" s="30"/>
      <c r="WVR37" s="30"/>
      <c r="WVS37" s="30"/>
      <c r="WVT37" s="30"/>
      <c r="WVU37" s="30"/>
      <c r="WVV37" s="30"/>
      <c r="WVW37" s="30"/>
      <c r="WVX37" s="30"/>
      <c r="WVY37" s="30"/>
      <c r="WVZ37" s="30"/>
      <c r="WWA37" s="30"/>
      <c r="WWB37" s="30"/>
      <c r="WWC37" s="30"/>
      <c r="WWD37" s="30"/>
      <c r="WWE37" s="30"/>
      <c r="WWF37" s="30"/>
      <c r="WWG37" s="30"/>
      <c r="WWH37" s="30"/>
      <c r="WWI37" s="30"/>
      <c r="WWJ37" s="30"/>
      <c r="WWK37" s="30"/>
      <c r="WWL37" s="30"/>
      <c r="WWM37" s="30"/>
      <c r="WWN37" s="30"/>
      <c r="WWO37" s="30"/>
      <c r="WWP37" s="30"/>
      <c r="WWQ37" s="30"/>
      <c r="WWR37" s="30"/>
      <c r="WWS37" s="30"/>
      <c r="WWT37" s="30"/>
      <c r="WWU37" s="30"/>
      <c r="WWV37" s="30"/>
      <c r="WWW37" s="30"/>
      <c r="WWX37" s="30"/>
      <c r="WWY37" s="30"/>
      <c r="WWZ37" s="30"/>
      <c r="WXA37" s="30"/>
      <c r="WXB37" s="30"/>
      <c r="WXC37" s="30"/>
      <c r="WXD37" s="30"/>
      <c r="WXE37" s="30"/>
      <c r="WXF37" s="30"/>
      <c r="WXG37" s="30"/>
      <c r="WXH37" s="30"/>
      <c r="WXI37" s="30"/>
      <c r="WXJ37" s="30"/>
      <c r="WXK37" s="30"/>
      <c r="WXL37" s="30"/>
      <c r="WXM37" s="30"/>
      <c r="WXN37" s="30"/>
      <c r="WXO37" s="30"/>
      <c r="WXP37" s="30"/>
      <c r="WXQ37" s="30"/>
      <c r="WXR37" s="30"/>
      <c r="WXS37" s="30"/>
      <c r="WXT37" s="30"/>
      <c r="WXU37" s="30"/>
      <c r="WXV37" s="30"/>
      <c r="WXW37" s="30"/>
      <c r="WXX37" s="30"/>
      <c r="WXY37" s="30"/>
      <c r="WXZ37" s="30"/>
      <c r="WYA37" s="30"/>
      <c r="WYB37" s="30"/>
      <c r="WYC37" s="30"/>
      <c r="WYD37" s="30"/>
      <c r="WYE37" s="30"/>
      <c r="WYF37" s="30"/>
      <c r="WYG37" s="30"/>
      <c r="WYH37" s="30"/>
      <c r="WYI37" s="30"/>
      <c r="WYJ37" s="30"/>
      <c r="WYK37" s="30"/>
      <c r="WYL37" s="30"/>
      <c r="WYM37" s="30"/>
      <c r="WYN37" s="30"/>
      <c r="WYO37" s="30"/>
      <c r="WYP37" s="30"/>
      <c r="WYQ37" s="30"/>
      <c r="WYR37" s="30"/>
      <c r="WYS37" s="30"/>
      <c r="WYT37" s="30"/>
      <c r="WYU37" s="30"/>
      <c r="WYV37" s="30"/>
      <c r="WYW37" s="30"/>
      <c r="WYX37" s="30"/>
      <c r="WYY37" s="30"/>
      <c r="WYZ37" s="30"/>
      <c r="WZA37" s="30"/>
      <c r="WZB37" s="30"/>
      <c r="WZC37" s="30"/>
      <c r="WZD37" s="30"/>
      <c r="WZE37" s="30"/>
      <c r="WZF37" s="30"/>
      <c r="WZG37" s="30"/>
      <c r="WZH37" s="30"/>
      <c r="WZI37" s="30"/>
      <c r="WZJ37" s="30"/>
      <c r="WZK37" s="30"/>
      <c r="WZL37" s="30"/>
      <c r="WZM37" s="30"/>
      <c r="WZN37" s="30"/>
      <c r="WZO37" s="30"/>
      <c r="WZP37" s="30"/>
      <c r="WZQ37" s="30"/>
      <c r="WZR37" s="30"/>
      <c r="WZS37" s="30"/>
      <c r="WZT37" s="30"/>
      <c r="WZU37" s="30"/>
      <c r="WZV37" s="30"/>
      <c r="WZW37" s="30"/>
      <c r="WZX37" s="30"/>
      <c r="WZY37" s="30"/>
      <c r="WZZ37" s="30"/>
      <c r="XAA37" s="30"/>
      <c r="XAB37" s="30"/>
      <c r="XAC37" s="30"/>
      <c r="XAD37" s="30"/>
      <c r="XAE37" s="30"/>
      <c r="XAF37" s="30"/>
      <c r="XAG37" s="30"/>
      <c r="XAH37" s="30"/>
      <c r="XAI37" s="30"/>
      <c r="XAJ37" s="30"/>
      <c r="XAK37" s="30"/>
      <c r="XAL37" s="30"/>
      <c r="XAM37" s="30"/>
      <c r="XAN37" s="30"/>
      <c r="XAO37" s="30"/>
      <c r="XAP37" s="30"/>
      <c r="XAQ37" s="30"/>
      <c r="XAR37" s="30"/>
      <c r="XAS37" s="30"/>
      <c r="XAT37" s="30"/>
      <c r="XAU37" s="30"/>
      <c r="XAV37" s="30"/>
      <c r="XAW37" s="30"/>
      <c r="XAX37" s="30"/>
      <c r="XAY37" s="30"/>
      <c r="XAZ37" s="30"/>
      <c r="XBA37" s="30"/>
      <c r="XBB37" s="30"/>
      <c r="XBC37" s="30"/>
      <c r="XBD37" s="30"/>
      <c r="XBE37" s="30"/>
      <c r="XBF37" s="30"/>
      <c r="XBG37" s="30"/>
      <c r="XBH37" s="30"/>
      <c r="XBI37" s="30"/>
      <c r="XBJ37" s="30"/>
      <c r="XBK37" s="30"/>
      <c r="XBL37" s="30"/>
      <c r="XBM37" s="30"/>
      <c r="XBN37" s="30"/>
      <c r="XBO37" s="30"/>
      <c r="XBP37" s="30"/>
      <c r="XBQ37" s="30"/>
      <c r="XBR37" s="30"/>
      <c r="XBS37" s="30"/>
      <c r="XBT37" s="30"/>
      <c r="XBU37" s="30"/>
      <c r="XBV37" s="30"/>
      <c r="XBW37" s="30"/>
      <c r="XBX37" s="30"/>
      <c r="XBY37" s="30"/>
      <c r="XBZ37" s="30"/>
      <c r="XCA37" s="30"/>
      <c r="XCB37" s="30"/>
      <c r="XCC37" s="30"/>
      <c r="XCD37" s="30"/>
      <c r="XCE37" s="30"/>
      <c r="XCF37" s="30"/>
      <c r="XCG37" s="30"/>
      <c r="XCH37" s="30"/>
      <c r="XCI37" s="30"/>
      <c r="XCJ37" s="30"/>
      <c r="XCK37" s="30"/>
      <c r="XCL37" s="30"/>
      <c r="XCM37" s="30"/>
      <c r="XCN37" s="30"/>
      <c r="XCO37" s="30"/>
      <c r="XCP37" s="30"/>
      <c r="XCQ37" s="30"/>
      <c r="XCR37" s="30"/>
      <c r="XCS37" s="30"/>
      <c r="XCT37" s="30"/>
      <c r="XCU37" s="30"/>
      <c r="XCV37" s="30"/>
      <c r="XCW37" s="30"/>
      <c r="XCX37" s="30"/>
      <c r="XCY37" s="30"/>
      <c r="XCZ37" s="30"/>
      <c r="XDA37" s="30"/>
      <c r="XDB37" s="30"/>
      <c r="XDC37" s="30"/>
      <c r="XDD37" s="30"/>
      <c r="XDE37" s="30"/>
      <c r="XDF37" s="30"/>
      <c r="XDG37" s="30"/>
      <c r="XDH37" s="30"/>
      <c r="XDI37" s="30"/>
      <c r="XDJ37" s="30"/>
      <c r="XDK37" s="30"/>
      <c r="XDL37" s="30"/>
      <c r="XDM37" s="30"/>
      <c r="XDN37" s="30"/>
      <c r="XDO37" s="30"/>
      <c r="XDP37" s="30"/>
      <c r="XDQ37" s="30"/>
      <c r="XDR37" s="30"/>
      <c r="XDS37" s="30"/>
      <c r="XDT37" s="30"/>
      <c r="XDU37" s="30"/>
      <c r="XDV37" s="30"/>
      <c r="XDW37" s="30"/>
      <c r="XDX37" s="30"/>
      <c r="XDY37" s="30"/>
      <c r="XDZ37" s="30"/>
      <c r="XEA37" s="30"/>
      <c r="XEB37" s="30"/>
      <c r="XEC37" s="30"/>
      <c r="XED37" s="30"/>
      <c r="XEE37" s="30"/>
      <c r="XEF37" s="30"/>
      <c r="XEG37" s="30"/>
      <c r="XEH37" s="30"/>
      <c r="XEI37" s="30"/>
      <c r="XEJ37" s="30"/>
      <c r="XEK37" s="30"/>
      <c r="XEL37" s="30"/>
      <c r="XEM37" s="30"/>
      <c r="XEN37" s="30"/>
      <c r="XEO37" s="30"/>
      <c r="XEP37" s="30"/>
      <c r="XEQ37" s="30"/>
      <c r="XER37" s="30"/>
      <c r="XES37" s="30"/>
      <c r="XET37" s="30"/>
      <c r="XEU37" s="30"/>
      <c r="XEV37" s="30"/>
      <c r="XEW37" s="30"/>
      <c r="XEX37" s="30"/>
      <c r="XEY37" s="30"/>
      <c r="XEZ37" s="30"/>
      <c r="XFA37" s="30"/>
      <c r="XFB37" s="30"/>
    </row>
    <row r="38" spans="1:16382" s="10" customFormat="1" x14ac:dyDescent="0.3">
      <c r="A38" s="38" t="s">
        <v>549</v>
      </c>
      <c r="M38" s="30"/>
      <c r="N38" s="30"/>
      <c r="O38" s="30"/>
      <c r="P38" s="30"/>
      <c r="Q38" s="30"/>
      <c r="R38" s="30"/>
      <c r="S38" s="30"/>
      <c r="T38" s="30"/>
      <c r="U38" s="30"/>
      <c r="V38" s="30"/>
      <c r="W38" s="30"/>
      <c r="X38" s="30"/>
      <c r="Y38" s="30"/>
      <c r="Z38" s="30"/>
      <c r="AA38" s="30"/>
      <c r="AB38" s="30"/>
      <c r="AC38" s="16"/>
      <c r="AD38" s="16"/>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c r="HW38" s="30"/>
      <c r="HX38" s="30"/>
      <c r="HY38" s="30"/>
      <c r="HZ38" s="30"/>
      <c r="IA38" s="30"/>
      <c r="IB38" s="30"/>
      <c r="IC38" s="30"/>
      <c r="ID38" s="30"/>
      <c r="IE38" s="30"/>
      <c r="IF38" s="30"/>
      <c r="IG38" s="30"/>
      <c r="IH38" s="30"/>
      <c r="II38" s="30"/>
      <c r="IJ38" s="30"/>
      <c r="IK38" s="30"/>
      <c r="IL38" s="30"/>
      <c r="IM38" s="30"/>
      <c r="IN38" s="30"/>
      <c r="IO38" s="30"/>
      <c r="IP38" s="30"/>
      <c r="IQ38" s="30"/>
      <c r="IR38" s="30"/>
      <c r="IS38" s="30"/>
      <c r="IT38" s="30"/>
      <c r="IU38" s="30"/>
      <c r="IV38" s="30"/>
      <c r="IW38" s="30"/>
      <c r="IX38" s="30"/>
      <c r="IY38" s="30"/>
      <c r="IZ38" s="30"/>
      <c r="JA38" s="30"/>
      <c r="JB38" s="30"/>
      <c r="JC38" s="30"/>
      <c r="JD38" s="30"/>
      <c r="JE38" s="30"/>
      <c r="JF38" s="30"/>
      <c r="JG38" s="30"/>
      <c r="JH38" s="30"/>
      <c r="JI38" s="30"/>
      <c r="JJ38" s="30"/>
      <c r="JK38" s="30"/>
      <c r="JL38" s="30"/>
      <c r="JM38" s="30"/>
      <c r="JN38" s="30"/>
      <c r="JO38" s="30"/>
      <c r="JP38" s="30"/>
      <c r="JQ38" s="30"/>
      <c r="JR38" s="30"/>
      <c r="JS38" s="30"/>
      <c r="JT38" s="30"/>
      <c r="JU38" s="30"/>
      <c r="JV38" s="30"/>
      <c r="JW38" s="30"/>
      <c r="JX38" s="30"/>
      <c r="JY38" s="30"/>
      <c r="JZ38" s="30"/>
      <c r="KA38" s="30"/>
      <c r="KB38" s="30"/>
      <c r="KC38" s="30"/>
      <c r="KD38" s="30"/>
      <c r="KE38" s="30"/>
      <c r="KF38" s="30"/>
      <c r="KG38" s="30"/>
      <c r="KH38" s="30"/>
      <c r="KI38" s="30"/>
      <c r="KJ38" s="30"/>
      <c r="KK38" s="30"/>
      <c r="KL38" s="30"/>
      <c r="KM38" s="30"/>
      <c r="KN38" s="30"/>
      <c r="KO38" s="30"/>
      <c r="KP38" s="30"/>
      <c r="KQ38" s="30"/>
      <c r="KR38" s="30"/>
      <c r="KS38" s="30"/>
      <c r="KT38" s="30"/>
      <c r="KU38" s="30"/>
      <c r="KV38" s="30"/>
      <c r="KW38" s="30"/>
      <c r="KX38" s="30"/>
      <c r="KY38" s="30"/>
      <c r="KZ38" s="30"/>
      <c r="LA38" s="30"/>
      <c r="LB38" s="30"/>
      <c r="LC38" s="30"/>
      <c r="LD38" s="30"/>
      <c r="LE38" s="30"/>
      <c r="LF38" s="30"/>
      <c r="LG38" s="30"/>
      <c r="LH38" s="30"/>
      <c r="LI38" s="30"/>
      <c r="LJ38" s="30"/>
      <c r="LK38" s="30"/>
      <c r="LL38" s="30"/>
      <c r="LM38" s="30"/>
      <c r="LN38" s="30"/>
      <c r="LO38" s="30"/>
      <c r="LP38" s="30"/>
      <c r="LQ38" s="30"/>
      <c r="LR38" s="30"/>
      <c r="LS38" s="30"/>
      <c r="LT38" s="30"/>
      <c r="LU38" s="30"/>
      <c r="LV38" s="30"/>
      <c r="LW38" s="30"/>
      <c r="LX38" s="30"/>
      <c r="LY38" s="30"/>
      <c r="LZ38" s="30"/>
      <c r="MA38" s="30"/>
      <c r="MB38" s="30"/>
      <c r="MC38" s="30"/>
      <c r="MD38" s="30"/>
      <c r="ME38" s="30"/>
      <c r="MF38" s="30"/>
      <c r="MG38" s="30"/>
      <c r="MH38" s="30"/>
      <c r="MI38" s="30"/>
      <c r="MJ38" s="30"/>
      <c r="MK38" s="30"/>
      <c r="ML38" s="30"/>
      <c r="MM38" s="30"/>
      <c r="MN38" s="30"/>
      <c r="MO38" s="30"/>
      <c r="MP38" s="30"/>
      <c r="MQ38" s="30"/>
      <c r="MR38" s="30"/>
      <c r="MS38" s="30"/>
      <c r="MT38" s="30"/>
      <c r="MU38" s="30"/>
      <c r="MV38" s="30"/>
      <c r="MW38" s="30"/>
      <c r="MX38" s="30"/>
      <c r="MY38" s="30"/>
      <c r="MZ38" s="30"/>
      <c r="NA38" s="30"/>
      <c r="NB38" s="30"/>
      <c r="NC38" s="30"/>
      <c r="ND38" s="30"/>
      <c r="NE38" s="30"/>
      <c r="NF38" s="30"/>
      <c r="NG38" s="30"/>
      <c r="NH38" s="30"/>
      <c r="NI38" s="30"/>
      <c r="NJ38" s="30"/>
      <c r="NK38" s="30"/>
      <c r="NL38" s="30"/>
      <c r="NM38" s="30"/>
      <c r="NN38" s="30"/>
      <c r="NO38" s="30"/>
      <c r="NP38" s="30"/>
      <c r="NQ38" s="30"/>
      <c r="NR38" s="30"/>
      <c r="NS38" s="30"/>
      <c r="NT38" s="30"/>
      <c r="NU38" s="30"/>
      <c r="NV38" s="30"/>
      <c r="NW38" s="30"/>
      <c r="NX38" s="30"/>
      <c r="NY38" s="30"/>
      <c r="NZ38" s="30"/>
      <c r="OA38" s="30"/>
      <c r="OB38" s="30"/>
      <c r="OC38" s="30"/>
      <c r="OD38" s="30"/>
      <c r="OE38" s="30"/>
      <c r="OF38" s="30"/>
      <c r="OG38" s="30"/>
      <c r="OH38" s="30"/>
      <c r="OI38" s="30"/>
      <c r="OJ38" s="30"/>
      <c r="OK38" s="30"/>
      <c r="OL38" s="30"/>
      <c r="OM38" s="30"/>
      <c r="ON38" s="30"/>
      <c r="OO38" s="30"/>
      <c r="OP38" s="30"/>
      <c r="OQ38" s="30"/>
      <c r="OR38" s="30"/>
      <c r="OS38" s="30"/>
      <c r="OT38" s="30"/>
      <c r="OU38" s="30"/>
      <c r="OV38" s="30"/>
      <c r="OW38" s="30"/>
      <c r="OX38" s="30"/>
      <c r="OY38" s="30"/>
      <c r="OZ38" s="30"/>
      <c r="PA38" s="30"/>
      <c r="PB38" s="30"/>
      <c r="PC38" s="30"/>
      <c r="PD38" s="30"/>
      <c r="PE38" s="30"/>
      <c r="PF38" s="30"/>
      <c r="PG38" s="30"/>
      <c r="PH38" s="30"/>
      <c r="PI38" s="30"/>
      <c r="PJ38" s="30"/>
      <c r="PK38" s="30"/>
      <c r="PL38" s="30"/>
      <c r="PM38" s="30"/>
      <c r="PN38" s="30"/>
      <c r="PO38" s="30"/>
      <c r="PP38" s="30"/>
      <c r="PQ38" s="30"/>
      <c r="PR38" s="30"/>
      <c r="PS38" s="30"/>
      <c r="PT38" s="30"/>
      <c r="PU38" s="30"/>
      <c r="PV38" s="30"/>
      <c r="PW38" s="30"/>
      <c r="PX38" s="30"/>
      <c r="PY38" s="30"/>
      <c r="PZ38" s="30"/>
      <c r="QA38" s="30"/>
      <c r="QB38" s="30"/>
      <c r="QC38" s="30"/>
      <c r="QD38" s="30"/>
      <c r="QE38" s="30"/>
      <c r="QF38" s="30"/>
      <c r="QG38" s="30"/>
      <c r="QH38" s="30"/>
      <c r="QI38" s="30"/>
      <c r="QJ38" s="30"/>
      <c r="QK38" s="30"/>
      <c r="QL38" s="30"/>
      <c r="QM38" s="30"/>
      <c r="QN38" s="30"/>
      <c r="QO38" s="30"/>
      <c r="QP38" s="30"/>
      <c r="QQ38" s="30"/>
      <c r="QR38" s="30"/>
      <c r="QS38" s="30"/>
      <c r="QT38" s="30"/>
      <c r="QU38" s="30"/>
      <c r="QV38" s="30"/>
      <c r="QW38" s="30"/>
      <c r="QX38" s="30"/>
      <c r="QY38" s="30"/>
      <c r="QZ38" s="30"/>
      <c r="RA38" s="30"/>
      <c r="RB38" s="30"/>
      <c r="RC38" s="30"/>
      <c r="RD38" s="30"/>
      <c r="RE38" s="30"/>
      <c r="RF38" s="30"/>
      <c r="RG38" s="30"/>
      <c r="RH38" s="30"/>
      <c r="RI38" s="30"/>
      <c r="RJ38" s="30"/>
      <c r="RK38" s="30"/>
      <c r="RL38" s="30"/>
      <c r="RM38" s="30"/>
      <c r="RN38" s="30"/>
      <c r="RO38" s="30"/>
      <c r="RP38" s="30"/>
      <c r="RQ38" s="30"/>
      <c r="RR38" s="30"/>
      <c r="RS38" s="30"/>
      <c r="RT38" s="30"/>
      <c r="RU38" s="30"/>
      <c r="RV38" s="30"/>
      <c r="RW38" s="30"/>
      <c r="RX38" s="30"/>
      <c r="RY38" s="30"/>
      <c r="RZ38" s="30"/>
      <c r="SA38" s="30"/>
      <c r="SB38" s="30"/>
      <c r="SC38" s="30"/>
      <c r="SD38" s="30"/>
      <c r="SE38" s="30"/>
      <c r="SF38" s="30"/>
      <c r="SG38" s="30"/>
      <c r="SH38" s="30"/>
      <c r="SI38" s="30"/>
      <c r="SJ38" s="30"/>
      <c r="SK38" s="30"/>
      <c r="SL38" s="30"/>
      <c r="SM38" s="30"/>
      <c r="SN38" s="30"/>
      <c r="SO38" s="30"/>
      <c r="SP38" s="30"/>
      <c r="SQ38" s="30"/>
      <c r="SR38" s="30"/>
      <c r="SS38" s="30"/>
      <c r="ST38" s="30"/>
      <c r="SU38" s="30"/>
      <c r="SV38" s="30"/>
      <c r="SW38" s="30"/>
      <c r="SX38" s="30"/>
      <c r="SY38" s="30"/>
      <c r="SZ38" s="30"/>
      <c r="TA38" s="30"/>
      <c r="TB38" s="30"/>
      <c r="TC38" s="30"/>
      <c r="TD38" s="30"/>
      <c r="TE38" s="30"/>
      <c r="TF38" s="30"/>
      <c r="TG38" s="30"/>
      <c r="TH38" s="30"/>
      <c r="TI38" s="30"/>
      <c r="TJ38" s="30"/>
      <c r="TK38" s="30"/>
      <c r="TL38" s="30"/>
      <c r="TM38" s="30"/>
      <c r="TN38" s="30"/>
      <c r="TO38" s="30"/>
      <c r="TP38" s="30"/>
      <c r="TQ38" s="30"/>
      <c r="TR38" s="30"/>
      <c r="TS38" s="30"/>
      <c r="TT38" s="30"/>
      <c r="TU38" s="30"/>
      <c r="TV38" s="30"/>
      <c r="TW38" s="30"/>
      <c r="TX38" s="30"/>
      <c r="TY38" s="30"/>
      <c r="TZ38" s="30"/>
      <c r="UA38" s="30"/>
      <c r="UB38" s="30"/>
      <c r="UC38" s="30"/>
      <c r="UD38" s="30"/>
      <c r="UE38" s="30"/>
      <c r="UF38" s="30"/>
      <c r="UG38" s="30"/>
      <c r="UH38" s="30"/>
      <c r="UI38" s="30"/>
      <c r="UJ38" s="30"/>
      <c r="UK38" s="30"/>
      <c r="UL38" s="30"/>
      <c r="UM38" s="30"/>
      <c r="UN38" s="30"/>
      <c r="UO38" s="30"/>
      <c r="UP38" s="30"/>
      <c r="UQ38" s="30"/>
      <c r="UR38" s="30"/>
      <c r="US38" s="30"/>
      <c r="UT38" s="30"/>
      <c r="UU38" s="30"/>
      <c r="UV38" s="30"/>
      <c r="UW38" s="30"/>
      <c r="UX38" s="30"/>
      <c r="UY38" s="30"/>
      <c r="UZ38" s="30"/>
      <c r="VA38" s="30"/>
      <c r="VB38" s="30"/>
      <c r="VC38" s="30"/>
      <c r="VD38" s="30"/>
      <c r="VE38" s="30"/>
      <c r="VF38" s="30"/>
      <c r="VG38" s="30"/>
      <c r="VH38" s="30"/>
      <c r="VI38" s="30"/>
      <c r="VJ38" s="30"/>
      <c r="VK38" s="30"/>
      <c r="VL38" s="30"/>
      <c r="VM38" s="30"/>
      <c r="VN38" s="30"/>
      <c r="VO38" s="30"/>
      <c r="VP38" s="30"/>
      <c r="VQ38" s="30"/>
      <c r="VR38" s="30"/>
      <c r="VS38" s="30"/>
      <c r="VT38" s="30"/>
      <c r="VU38" s="30"/>
      <c r="VV38" s="30"/>
      <c r="VW38" s="30"/>
      <c r="VX38" s="30"/>
      <c r="VY38" s="30"/>
      <c r="VZ38" s="30"/>
      <c r="WA38" s="30"/>
      <c r="WB38" s="30"/>
      <c r="WC38" s="30"/>
      <c r="WD38" s="30"/>
      <c r="WE38" s="30"/>
      <c r="WF38" s="30"/>
      <c r="WG38" s="30"/>
      <c r="WH38" s="30"/>
      <c r="WI38" s="30"/>
      <c r="WJ38" s="30"/>
      <c r="WK38" s="30"/>
      <c r="WL38" s="30"/>
      <c r="WM38" s="30"/>
      <c r="WN38" s="30"/>
      <c r="WO38" s="30"/>
      <c r="WP38" s="30"/>
      <c r="WQ38" s="30"/>
      <c r="WR38" s="30"/>
      <c r="WS38" s="30"/>
      <c r="WT38" s="30"/>
      <c r="WU38" s="30"/>
      <c r="WV38" s="30"/>
      <c r="WW38" s="30"/>
      <c r="WX38" s="30"/>
      <c r="WY38" s="30"/>
      <c r="WZ38" s="30"/>
      <c r="XA38" s="30"/>
      <c r="XB38" s="30"/>
      <c r="XC38" s="30"/>
      <c r="XD38" s="30"/>
      <c r="XE38" s="30"/>
      <c r="XF38" s="30"/>
      <c r="XG38" s="30"/>
      <c r="XH38" s="30"/>
      <c r="XI38" s="30"/>
      <c r="XJ38" s="30"/>
      <c r="XK38" s="30"/>
      <c r="XL38" s="30"/>
      <c r="XM38" s="30"/>
      <c r="XN38" s="30"/>
      <c r="XO38" s="30"/>
      <c r="XP38" s="30"/>
      <c r="XQ38" s="30"/>
      <c r="XR38" s="30"/>
      <c r="XS38" s="30"/>
      <c r="XT38" s="30"/>
      <c r="XU38" s="30"/>
      <c r="XV38" s="30"/>
      <c r="XW38" s="30"/>
      <c r="XX38" s="30"/>
      <c r="XY38" s="30"/>
      <c r="XZ38" s="30"/>
      <c r="YA38" s="30"/>
      <c r="YB38" s="30"/>
      <c r="YC38" s="30"/>
      <c r="YD38" s="30"/>
      <c r="YE38" s="30"/>
      <c r="YF38" s="30"/>
      <c r="YG38" s="30"/>
      <c r="YH38" s="30"/>
      <c r="YI38" s="30"/>
      <c r="YJ38" s="30"/>
      <c r="YK38" s="30"/>
      <c r="YL38" s="30"/>
      <c r="YM38" s="30"/>
      <c r="YN38" s="30"/>
      <c r="YO38" s="30"/>
      <c r="YP38" s="30"/>
      <c r="YQ38" s="30"/>
      <c r="YR38" s="30"/>
      <c r="YS38" s="30"/>
      <c r="YT38" s="30"/>
      <c r="YU38" s="30"/>
      <c r="YV38" s="30"/>
      <c r="YW38" s="30"/>
      <c r="YX38" s="30"/>
      <c r="YY38" s="30"/>
      <c r="YZ38" s="30"/>
      <c r="ZA38" s="30"/>
      <c r="ZB38" s="30"/>
      <c r="ZC38" s="30"/>
      <c r="ZD38" s="30"/>
      <c r="ZE38" s="30"/>
      <c r="ZF38" s="30"/>
      <c r="ZG38" s="30"/>
      <c r="ZH38" s="30"/>
      <c r="ZI38" s="30"/>
      <c r="ZJ38" s="30"/>
      <c r="ZK38" s="30"/>
      <c r="ZL38" s="30"/>
      <c r="ZM38" s="30"/>
      <c r="ZN38" s="30"/>
      <c r="ZO38" s="30"/>
      <c r="ZP38" s="30"/>
      <c r="ZQ38" s="30"/>
      <c r="ZR38" s="30"/>
      <c r="ZS38" s="30"/>
      <c r="ZT38" s="30"/>
      <c r="ZU38" s="30"/>
      <c r="ZV38" s="30"/>
      <c r="ZW38" s="30"/>
      <c r="ZX38" s="30"/>
      <c r="ZY38" s="30"/>
      <c r="ZZ38" s="30"/>
      <c r="AAA38" s="30"/>
      <c r="AAB38" s="30"/>
      <c r="AAC38" s="30"/>
      <c r="AAD38" s="30"/>
      <c r="AAE38" s="30"/>
      <c r="AAF38" s="30"/>
      <c r="AAG38" s="30"/>
      <c r="AAH38" s="30"/>
      <c r="AAI38" s="30"/>
      <c r="AAJ38" s="30"/>
      <c r="AAK38" s="30"/>
      <c r="AAL38" s="30"/>
      <c r="AAM38" s="30"/>
      <c r="AAN38" s="30"/>
      <c r="AAO38" s="30"/>
      <c r="AAP38" s="30"/>
      <c r="AAQ38" s="30"/>
      <c r="AAR38" s="30"/>
      <c r="AAS38" s="30"/>
      <c r="AAT38" s="30"/>
      <c r="AAU38" s="30"/>
      <c r="AAV38" s="30"/>
      <c r="AAW38" s="30"/>
      <c r="AAX38" s="30"/>
      <c r="AAY38" s="30"/>
      <c r="AAZ38" s="30"/>
      <c r="ABA38" s="30"/>
      <c r="ABB38" s="30"/>
      <c r="ABC38" s="30"/>
      <c r="ABD38" s="30"/>
      <c r="ABE38" s="30"/>
      <c r="ABF38" s="30"/>
      <c r="ABG38" s="30"/>
      <c r="ABH38" s="30"/>
      <c r="ABI38" s="30"/>
      <c r="ABJ38" s="30"/>
      <c r="ABK38" s="30"/>
      <c r="ABL38" s="30"/>
      <c r="ABM38" s="30"/>
      <c r="ABN38" s="30"/>
      <c r="ABO38" s="30"/>
      <c r="ABP38" s="30"/>
      <c r="ABQ38" s="30"/>
      <c r="ABR38" s="30"/>
      <c r="ABS38" s="30"/>
      <c r="ABT38" s="30"/>
      <c r="ABU38" s="30"/>
      <c r="ABV38" s="30"/>
      <c r="ABW38" s="30"/>
      <c r="ABX38" s="30"/>
      <c r="ABY38" s="30"/>
      <c r="ABZ38" s="30"/>
      <c r="ACA38" s="30"/>
      <c r="ACB38" s="30"/>
      <c r="ACC38" s="30"/>
      <c r="ACD38" s="30"/>
      <c r="ACE38" s="30"/>
      <c r="ACF38" s="30"/>
      <c r="ACG38" s="30"/>
      <c r="ACH38" s="30"/>
      <c r="ACI38" s="30"/>
      <c r="ACJ38" s="30"/>
      <c r="ACK38" s="30"/>
      <c r="ACL38" s="30"/>
      <c r="ACM38" s="30"/>
      <c r="ACN38" s="30"/>
      <c r="ACO38" s="30"/>
      <c r="ACP38" s="30"/>
      <c r="ACQ38" s="30"/>
      <c r="ACR38" s="30"/>
      <c r="ACS38" s="30"/>
      <c r="ACT38" s="30"/>
      <c r="ACU38" s="30"/>
      <c r="ACV38" s="30"/>
      <c r="ACW38" s="30"/>
      <c r="ACX38" s="30"/>
      <c r="ACY38" s="30"/>
      <c r="ACZ38" s="30"/>
      <c r="ADA38" s="30"/>
      <c r="ADB38" s="30"/>
      <c r="ADC38" s="30"/>
      <c r="ADD38" s="30"/>
      <c r="ADE38" s="30"/>
      <c r="ADF38" s="30"/>
      <c r="ADG38" s="30"/>
      <c r="ADH38" s="30"/>
      <c r="ADI38" s="30"/>
      <c r="ADJ38" s="30"/>
      <c r="ADK38" s="30"/>
      <c r="ADL38" s="30"/>
      <c r="ADM38" s="30"/>
      <c r="ADN38" s="30"/>
      <c r="ADO38" s="30"/>
      <c r="ADP38" s="30"/>
      <c r="ADQ38" s="30"/>
      <c r="ADR38" s="30"/>
      <c r="ADS38" s="30"/>
      <c r="ADT38" s="30"/>
      <c r="ADU38" s="30"/>
      <c r="ADV38" s="30"/>
      <c r="ADW38" s="30"/>
      <c r="ADX38" s="30"/>
      <c r="ADY38" s="30"/>
      <c r="ADZ38" s="30"/>
      <c r="AEA38" s="30"/>
      <c r="AEB38" s="30"/>
      <c r="AEC38" s="30"/>
      <c r="AED38" s="30"/>
      <c r="AEE38" s="30"/>
      <c r="AEF38" s="30"/>
      <c r="AEG38" s="30"/>
      <c r="AEH38" s="30"/>
      <c r="AEI38" s="30"/>
      <c r="AEJ38" s="30"/>
      <c r="AEK38" s="30"/>
      <c r="AEL38" s="30"/>
      <c r="AEM38" s="30"/>
      <c r="AEN38" s="30"/>
      <c r="AEO38" s="30"/>
      <c r="AEP38" s="30"/>
      <c r="AEQ38" s="30"/>
      <c r="AER38" s="30"/>
      <c r="AES38" s="30"/>
      <c r="AET38" s="30"/>
      <c r="AEU38" s="30"/>
      <c r="AEV38" s="30"/>
      <c r="AEW38" s="30"/>
      <c r="AEX38" s="30"/>
      <c r="AEY38" s="30"/>
      <c r="AEZ38" s="30"/>
      <c r="AFA38" s="30"/>
      <c r="AFB38" s="30"/>
      <c r="AFC38" s="30"/>
      <c r="AFD38" s="30"/>
      <c r="AFE38" s="30"/>
      <c r="AFF38" s="30"/>
      <c r="AFG38" s="30"/>
      <c r="AFH38" s="30"/>
      <c r="AFI38" s="30"/>
      <c r="AFJ38" s="30"/>
      <c r="AFK38" s="30"/>
      <c r="AFL38" s="30"/>
      <c r="AFM38" s="30"/>
      <c r="AFN38" s="30"/>
      <c r="AFO38" s="30"/>
      <c r="AFP38" s="30"/>
      <c r="AFQ38" s="30"/>
      <c r="AFR38" s="30"/>
      <c r="AFS38" s="30"/>
      <c r="AFT38" s="30"/>
      <c r="AFU38" s="30"/>
      <c r="AFV38" s="30"/>
      <c r="AFW38" s="30"/>
      <c r="AFX38" s="30"/>
      <c r="AFY38" s="30"/>
      <c r="AFZ38" s="30"/>
      <c r="AGA38" s="30"/>
      <c r="AGB38" s="30"/>
      <c r="AGC38" s="30"/>
      <c r="AGD38" s="30"/>
      <c r="AGE38" s="30"/>
      <c r="AGF38" s="30"/>
      <c r="AGG38" s="30"/>
      <c r="AGH38" s="30"/>
      <c r="AGI38" s="30"/>
      <c r="AGJ38" s="30"/>
      <c r="AGK38" s="30"/>
      <c r="AGL38" s="30"/>
      <c r="AGM38" s="30"/>
      <c r="AGN38" s="30"/>
      <c r="AGO38" s="30"/>
      <c r="AGP38" s="30"/>
      <c r="AGQ38" s="30"/>
      <c r="AGR38" s="30"/>
      <c r="AGS38" s="30"/>
      <c r="AGT38" s="30"/>
      <c r="AGU38" s="30"/>
      <c r="AGV38" s="30"/>
      <c r="AGW38" s="30"/>
      <c r="AGX38" s="30"/>
      <c r="AGY38" s="30"/>
      <c r="AGZ38" s="30"/>
      <c r="AHA38" s="30"/>
      <c r="AHB38" s="30"/>
      <c r="AHC38" s="30"/>
      <c r="AHD38" s="30"/>
      <c r="AHE38" s="30"/>
      <c r="AHF38" s="30"/>
      <c r="AHG38" s="30"/>
      <c r="AHH38" s="30"/>
      <c r="AHI38" s="30"/>
      <c r="AHJ38" s="30"/>
      <c r="AHK38" s="30"/>
      <c r="AHL38" s="30"/>
      <c r="AHM38" s="30"/>
      <c r="AHN38" s="30"/>
      <c r="AHO38" s="30"/>
      <c r="AHP38" s="30"/>
      <c r="AHQ38" s="30"/>
      <c r="AHR38" s="30"/>
      <c r="AHS38" s="30"/>
      <c r="AHT38" s="30"/>
      <c r="AHU38" s="30"/>
      <c r="AHV38" s="30"/>
      <c r="AHW38" s="30"/>
      <c r="AHX38" s="30"/>
      <c r="AHY38" s="30"/>
      <c r="AHZ38" s="30"/>
      <c r="AIA38" s="30"/>
      <c r="AIB38" s="30"/>
      <c r="AIC38" s="30"/>
      <c r="AID38" s="30"/>
      <c r="AIE38" s="30"/>
      <c r="AIF38" s="30"/>
      <c r="AIG38" s="30"/>
      <c r="AIH38" s="30"/>
      <c r="AII38" s="30"/>
      <c r="AIJ38" s="30"/>
      <c r="AIK38" s="30"/>
      <c r="AIL38" s="30"/>
      <c r="AIM38" s="30"/>
      <c r="AIN38" s="30"/>
      <c r="AIO38" s="30"/>
      <c r="AIP38" s="30"/>
      <c r="AIQ38" s="30"/>
      <c r="AIR38" s="30"/>
      <c r="AIS38" s="30"/>
      <c r="AIT38" s="30"/>
      <c r="AIU38" s="30"/>
      <c r="AIV38" s="30"/>
      <c r="AIW38" s="30"/>
      <c r="AIX38" s="30"/>
      <c r="AIY38" s="30"/>
      <c r="AIZ38" s="30"/>
      <c r="AJA38" s="30"/>
      <c r="AJB38" s="30"/>
      <c r="AJC38" s="30"/>
      <c r="AJD38" s="30"/>
      <c r="AJE38" s="30"/>
      <c r="AJF38" s="30"/>
      <c r="AJG38" s="30"/>
      <c r="AJH38" s="30"/>
      <c r="AJI38" s="30"/>
      <c r="AJJ38" s="30"/>
      <c r="AJK38" s="30"/>
      <c r="AJL38" s="30"/>
      <c r="AJM38" s="30"/>
      <c r="AJN38" s="30"/>
      <c r="AJO38" s="30"/>
      <c r="AJP38" s="30"/>
      <c r="AJQ38" s="30"/>
      <c r="AJR38" s="30"/>
      <c r="AJS38" s="30"/>
      <c r="AJT38" s="30"/>
      <c r="AJU38" s="30"/>
      <c r="AJV38" s="30"/>
      <c r="AJW38" s="30"/>
      <c r="AJX38" s="30"/>
      <c r="AJY38" s="30"/>
      <c r="AJZ38" s="30"/>
      <c r="AKA38" s="30"/>
      <c r="AKB38" s="30"/>
      <c r="AKC38" s="30"/>
      <c r="AKD38" s="30"/>
      <c r="AKE38" s="30"/>
      <c r="AKF38" s="30"/>
      <c r="AKG38" s="30"/>
      <c r="AKH38" s="30"/>
      <c r="AKI38" s="30"/>
      <c r="AKJ38" s="30"/>
      <c r="AKK38" s="30"/>
      <c r="AKL38" s="30"/>
      <c r="AKM38" s="30"/>
      <c r="AKN38" s="30"/>
      <c r="AKO38" s="30"/>
      <c r="AKP38" s="30"/>
      <c r="AKQ38" s="30"/>
      <c r="AKR38" s="30"/>
      <c r="AKS38" s="30"/>
      <c r="AKT38" s="30"/>
      <c r="AKU38" s="30"/>
      <c r="AKV38" s="30"/>
      <c r="AKW38" s="30"/>
      <c r="AKX38" s="30"/>
      <c r="AKY38" s="30"/>
      <c r="AKZ38" s="30"/>
      <c r="ALA38" s="30"/>
      <c r="ALB38" s="30"/>
      <c r="ALC38" s="30"/>
      <c r="ALD38" s="30"/>
      <c r="ALE38" s="30"/>
      <c r="ALF38" s="30"/>
      <c r="ALG38" s="30"/>
      <c r="ALH38" s="30"/>
      <c r="ALI38" s="30"/>
      <c r="ALJ38" s="30"/>
      <c r="ALK38" s="30"/>
      <c r="ALL38" s="30"/>
      <c r="ALM38" s="30"/>
      <c r="ALN38" s="30"/>
      <c r="ALO38" s="30"/>
      <c r="ALP38" s="30"/>
      <c r="ALQ38" s="30"/>
      <c r="ALR38" s="30"/>
      <c r="ALS38" s="30"/>
      <c r="ALT38" s="30"/>
      <c r="ALU38" s="30"/>
      <c r="ALV38" s="30"/>
      <c r="ALW38" s="30"/>
      <c r="ALX38" s="30"/>
      <c r="ALY38" s="30"/>
      <c r="ALZ38" s="30"/>
      <c r="AMA38" s="30"/>
      <c r="AMB38" s="30"/>
      <c r="AMC38" s="30"/>
      <c r="AMD38" s="30"/>
      <c r="AME38" s="30"/>
      <c r="AMF38" s="30"/>
      <c r="AMG38" s="30"/>
      <c r="AMH38" s="30"/>
      <c r="AMI38" s="30"/>
      <c r="AMJ38" s="30"/>
      <c r="AMK38" s="30"/>
      <c r="AML38" s="30"/>
      <c r="AMM38" s="30"/>
      <c r="AMN38" s="30"/>
      <c r="AMO38" s="30"/>
      <c r="AMP38" s="30"/>
      <c r="AMQ38" s="30"/>
      <c r="AMR38" s="30"/>
      <c r="AMS38" s="30"/>
      <c r="AMT38" s="30"/>
      <c r="AMU38" s="30"/>
      <c r="AMV38" s="30"/>
      <c r="AMW38" s="30"/>
      <c r="AMX38" s="30"/>
      <c r="AMY38" s="30"/>
      <c r="AMZ38" s="30"/>
      <c r="ANA38" s="30"/>
      <c r="ANB38" s="30"/>
      <c r="ANC38" s="30"/>
      <c r="AND38" s="30"/>
      <c r="ANE38" s="30"/>
      <c r="ANF38" s="30"/>
      <c r="ANG38" s="30"/>
      <c r="ANH38" s="30"/>
      <c r="ANI38" s="30"/>
      <c r="ANJ38" s="30"/>
      <c r="ANK38" s="30"/>
      <c r="ANL38" s="30"/>
      <c r="ANM38" s="30"/>
      <c r="ANN38" s="30"/>
      <c r="ANO38" s="30"/>
      <c r="ANP38" s="30"/>
      <c r="ANQ38" s="30"/>
      <c r="ANR38" s="30"/>
      <c r="ANS38" s="30"/>
      <c r="ANT38" s="30"/>
      <c r="ANU38" s="30"/>
      <c r="ANV38" s="30"/>
      <c r="ANW38" s="30"/>
      <c r="ANX38" s="30"/>
      <c r="ANY38" s="30"/>
      <c r="ANZ38" s="30"/>
      <c r="AOA38" s="30"/>
      <c r="AOB38" s="30"/>
      <c r="AOC38" s="30"/>
      <c r="AOD38" s="30"/>
      <c r="AOE38" s="30"/>
      <c r="AOF38" s="30"/>
      <c r="AOG38" s="30"/>
      <c r="AOH38" s="30"/>
      <c r="AOI38" s="30"/>
      <c r="AOJ38" s="30"/>
      <c r="AOK38" s="30"/>
      <c r="AOL38" s="30"/>
      <c r="AOM38" s="30"/>
      <c r="AON38" s="30"/>
      <c r="AOO38" s="30"/>
      <c r="AOP38" s="30"/>
      <c r="AOQ38" s="30"/>
      <c r="AOR38" s="30"/>
      <c r="AOS38" s="30"/>
      <c r="AOT38" s="30"/>
      <c r="AOU38" s="30"/>
      <c r="AOV38" s="30"/>
      <c r="AOW38" s="30"/>
      <c r="AOX38" s="30"/>
      <c r="AOY38" s="30"/>
      <c r="AOZ38" s="30"/>
      <c r="APA38" s="30"/>
      <c r="APB38" s="30"/>
      <c r="APC38" s="30"/>
      <c r="APD38" s="30"/>
      <c r="APE38" s="30"/>
      <c r="APF38" s="30"/>
      <c r="APG38" s="30"/>
      <c r="APH38" s="30"/>
      <c r="API38" s="30"/>
      <c r="APJ38" s="30"/>
      <c r="APK38" s="30"/>
      <c r="APL38" s="30"/>
      <c r="APM38" s="30"/>
      <c r="APN38" s="30"/>
      <c r="APO38" s="30"/>
      <c r="APP38" s="30"/>
      <c r="APQ38" s="30"/>
      <c r="APR38" s="30"/>
      <c r="APS38" s="30"/>
      <c r="APT38" s="30"/>
      <c r="APU38" s="30"/>
      <c r="APV38" s="30"/>
      <c r="APW38" s="30"/>
      <c r="APX38" s="30"/>
      <c r="APY38" s="30"/>
      <c r="APZ38" s="30"/>
      <c r="AQA38" s="30"/>
      <c r="AQB38" s="30"/>
      <c r="AQC38" s="30"/>
      <c r="AQD38" s="30"/>
      <c r="AQE38" s="30"/>
      <c r="AQF38" s="30"/>
      <c r="AQG38" s="30"/>
      <c r="AQH38" s="30"/>
      <c r="AQI38" s="30"/>
      <c r="AQJ38" s="30"/>
      <c r="AQK38" s="30"/>
      <c r="AQL38" s="30"/>
      <c r="AQM38" s="30"/>
      <c r="AQN38" s="30"/>
      <c r="AQO38" s="30"/>
      <c r="AQP38" s="30"/>
      <c r="AQQ38" s="30"/>
      <c r="AQR38" s="30"/>
      <c r="AQS38" s="30"/>
      <c r="AQT38" s="30"/>
      <c r="AQU38" s="30"/>
      <c r="AQV38" s="30"/>
      <c r="AQW38" s="30"/>
      <c r="AQX38" s="30"/>
      <c r="AQY38" s="30"/>
      <c r="AQZ38" s="30"/>
      <c r="ARA38" s="30"/>
      <c r="ARB38" s="30"/>
      <c r="ARC38" s="30"/>
      <c r="ARD38" s="30"/>
      <c r="ARE38" s="30"/>
      <c r="ARF38" s="30"/>
      <c r="ARG38" s="30"/>
      <c r="ARH38" s="30"/>
      <c r="ARI38" s="30"/>
      <c r="ARJ38" s="30"/>
      <c r="ARK38" s="30"/>
      <c r="ARL38" s="30"/>
      <c r="ARM38" s="30"/>
      <c r="ARN38" s="30"/>
      <c r="ARO38" s="30"/>
      <c r="ARP38" s="30"/>
      <c r="ARQ38" s="30"/>
      <c r="ARR38" s="30"/>
      <c r="ARS38" s="30"/>
      <c r="ART38" s="30"/>
      <c r="ARU38" s="30"/>
      <c r="ARV38" s="30"/>
      <c r="ARW38" s="30"/>
      <c r="ARX38" s="30"/>
      <c r="ARY38" s="30"/>
      <c r="ARZ38" s="30"/>
      <c r="ASA38" s="30"/>
      <c r="ASB38" s="30"/>
      <c r="ASC38" s="30"/>
      <c r="ASD38" s="30"/>
      <c r="ASE38" s="30"/>
      <c r="ASF38" s="30"/>
      <c r="ASG38" s="30"/>
      <c r="ASH38" s="30"/>
      <c r="ASI38" s="30"/>
      <c r="ASJ38" s="30"/>
      <c r="ASK38" s="30"/>
      <c r="ASL38" s="30"/>
      <c r="ASM38" s="30"/>
      <c r="ASN38" s="30"/>
      <c r="ASO38" s="30"/>
      <c r="ASP38" s="30"/>
      <c r="ASQ38" s="30"/>
      <c r="ASR38" s="30"/>
      <c r="ASS38" s="30"/>
      <c r="AST38" s="30"/>
      <c r="ASU38" s="30"/>
      <c r="ASV38" s="30"/>
      <c r="ASW38" s="30"/>
      <c r="ASX38" s="30"/>
      <c r="ASY38" s="30"/>
      <c r="ASZ38" s="30"/>
      <c r="ATA38" s="30"/>
      <c r="ATB38" s="30"/>
      <c r="ATC38" s="30"/>
      <c r="ATD38" s="30"/>
      <c r="ATE38" s="30"/>
      <c r="ATF38" s="30"/>
      <c r="ATG38" s="30"/>
      <c r="ATH38" s="30"/>
      <c r="ATI38" s="30"/>
      <c r="ATJ38" s="30"/>
      <c r="ATK38" s="30"/>
      <c r="ATL38" s="30"/>
      <c r="ATM38" s="30"/>
      <c r="ATN38" s="30"/>
      <c r="ATO38" s="30"/>
      <c r="ATP38" s="30"/>
      <c r="ATQ38" s="30"/>
      <c r="ATR38" s="30"/>
      <c r="ATS38" s="30"/>
      <c r="ATT38" s="30"/>
      <c r="ATU38" s="30"/>
      <c r="ATV38" s="30"/>
      <c r="ATW38" s="30"/>
      <c r="ATX38" s="30"/>
      <c r="ATY38" s="30"/>
      <c r="ATZ38" s="30"/>
      <c r="AUA38" s="30"/>
      <c r="AUB38" s="30"/>
      <c r="AUC38" s="30"/>
      <c r="AUD38" s="30"/>
      <c r="AUE38" s="30"/>
      <c r="AUF38" s="30"/>
      <c r="AUG38" s="30"/>
      <c r="AUH38" s="30"/>
      <c r="AUI38" s="30"/>
      <c r="AUJ38" s="30"/>
      <c r="AUK38" s="30"/>
      <c r="AUL38" s="30"/>
      <c r="AUM38" s="30"/>
      <c r="AUN38" s="30"/>
      <c r="AUO38" s="30"/>
      <c r="AUP38" s="30"/>
      <c r="AUQ38" s="30"/>
      <c r="AUR38" s="30"/>
      <c r="AUS38" s="30"/>
      <c r="AUT38" s="30"/>
      <c r="AUU38" s="30"/>
      <c r="AUV38" s="30"/>
      <c r="AUW38" s="30"/>
      <c r="AUX38" s="30"/>
      <c r="AUY38" s="30"/>
      <c r="AUZ38" s="30"/>
      <c r="AVA38" s="30"/>
      <c r="AVB38" s="30"/>
      <c r="AVC38" s="30"/>
      <c r="AVD38" s="30"/>
      <c r="AVE38" s="30"/>
      <c r="AVF38" s="30"/>
      <c r="AVG38" s="30"/>
      <c r="AVH38" s="30"/>
      <c r="AVI38" s="30"/>
      <c r="AVJ38" s="30"/>
      <c r="AVK38" s="30"/>
      <c r="AVL38" s="30"/>
      <c r="AVM38" s="30"/>
      <c r="AVN38" s="30"/>
      <c r="AVO38" s="30"/>
      <c r="AVP38" s="30"/>
      <c r="AVQ38" s="30"/>
      <c r="AVR38" s="30"/>
      <c r="AVS38" s="30"/>
      <c r="AVT38" s="30"/>
      <c r="AVU38" s="30"/>
      <c r="AVV38" s="30"/>
      <c r="AVW38" s="30"/>
      <c r="AVX38" s="30"/>
      <c r="AVY38" s="30"/>
      <c r="AVZ38" s="30"/>
      <c r="AWA38" s="30"/>
      <c r="AWB38" s="30"/>
      <c r="AWC38" s="30"/>
      <c r="AWD38" s="30"/>
      <c r="AWE38" s="30"/>
      <c r="AWF38" s="30"/>
      <c r="AWG38" s="30"/>
      <c r="AWH38" s="30"/>
      <c r="AWI38" s="30"/>
      <c r="AWJ38" s="30"/>
      <c r="AWK38" s="30"/>
      <c r="AWL38" s="30"/>
      <c r="AWM38" s="30"/>
      <c r="AWN38" s="30"/>
      <c r="AWO38" s="30"/>
      <c r="AWP38" s="30"/>
      <c r="AWQ38" s="30"/>
      <c r="AWR38" s="30"/>
      <c r="AWS38" s="30"/>
      <c r="AWT38" s="30"/>
      <c r="AWU38" s="30"/>
      <c r="AWV38" s="30"/>
      <c r="AWW38" s="30"/>
      <c r="AWX38" s="30"/>
      <c r="AWY38" s="30"/>
      <c r="AWZ38" s="30"/>
      <c r="AXA38" s="30"/>
      <c r="AXB38" s="30"/>
      <c r="AXC38" s="30"/>
      <c r="AXD38" s="30"/>
      <c r="AXE38" s="30"/>
      <c r="AXF38" s="30"/>
      <c r="AXG38" s="30"/>
      <c r="AXH38" s="30"/>
      <c r="AXI38" s="30"/>
      <c r="AXJ38" s="30"/>
      <c r="AXK38" s="30"/>
      <c r="AXL38" s="30"/>
      <c r="AXM38" s="30"/>
      <c r="AXN38" s="30"/>
      <c r="AXO38" s="30"/>
      <c r="AXP38" s="30"/>
      <c r="AXQ38" s="30"/>
      <c r="AXR38" s="30"/>
      <c r="AXS38" s="30"/>
      <c r="AXT38" s="30"/>
      <c r="AXU38" s="30"/>
      <c r="AXV38" s="30"/>
      <c r="AXW38" s="30"/>
      <c r="AXX38" s="30"/>
      <c r="AXY38" s="30"/>
      <c r="AXZ38" s="30"/>
      <c r="AYA38" s="30"/>
      <c r="AYB38" s="30"/>
      <c r="AYC38" s="30"/>
      <c r="AYD38" s="30"/>
      <c r="AYE38" s="30"/>
      <c r="AYF38" s="30"/>
      <c r="AYG38" s="30"/>
      <c r="AYH38" s="30"/>
      <c r="AYI38" s="30"/>
      <c r="AYJ38" s="30"/>
      <c r="AYK38" s="30"/>
      <c r="AYL38" s="30"/>
      <c r="AYM38" s="30"/>
      <c r="AYN38" s="30"/>
      <c r="AYO38" s="30"/>
      <c r="AYP38" s="30"/>
      <c r="AYQ38" s="30"/>
      <c r="AYR38" s="30"/>
      <c r="AYS38" s="30"/>
      <c r="AYT38" s="30"/>
      <c r="AYU38" s="30"/>
      <c r="AYV38" s="30"/>
      <c r="AYW38" s="30"/>
      <c r="AYX38" s="30"/>
      <c r="AYY38" s="30"/>
      <c r="AYZ38" s="30"/>
      <c r="AZA38" s="30"/>
      <c r="AZB38" s="30"/>
      <c r="AZC38" s="30"/>
      <c r="AZD38" s="30"/>
      <c r="AZE38" s="30"/>
      <c r="AZF38" s="30"/>
      <c r="AZG38" s="30"/>
      <c r="AZH38" s="30"/>
      <c r="AZI38" s="30"/>
      <c r="AZJ38" s="30"/>
      <c r="AZK38" s="30"/>
      <c r="AZL38" s="30"/>
      <c r="AZM38" s="30"/>
      <c r="AZN38" s="30"/>
      <c r="AZO38" s="30"/>
      <c r="AZP38" s="30"/>
      <c r="AZQ38" s="30"/>
      <c r="AZR38" s="30"/>
      <c r="AZS38" s="30"/>
      <c r="AZT38" s="30"/>
      <c r="AZU38" s="30"/>
      <c r="AZV38" s="30"/>
      <c r="AZW38" s="30"/>
      <c r="AZX38" s="30"/>
      <c r="AZY38" s="30"/>
      <c r="AZZ38" s="30"/>
      <c r="BAA38" s="30"/>
      <c r="BAB38" s="30"/>
      <c r="BAC38" s="30"/>
      <c r="BAD38" s="30"/>
      <c r="BAE38" s="30"/>
      <c r="BAF38" s="30"/>
      <c r="BAG38" s="30"/>
      <c r="BAH38" s="30"/>
      <c r="BAI38" s="30"/>
      <c r="BAJ38" s="30"/>
      <c r="BAK38" s="30"/>
      <c r="BAL38" s="30"/>
      <c r="BAM38" s="30"/>
      <c r="BAN38" s="30"/>
      <c r="BAO38" s="30"/>
      <c r="BAP38" s="30"/>
      <c r="BAQ38" s="30"/>
      <c r="BAR38" s="30"/>
      <c r="BAS38" s="30"/>
      <c r="BAT38" s="30"/>
      <c r="BAU38" s="30"/>
      <c r="BAV38" s="30"/>
      <c r="BAW38" s="30"/>
      <c r="BAX38" s="30"/>
      <c r="BAY38" s="30"/>
      <c r="BAZ38" s="30"/>
      <c r="BBA38" s="30"/>
      <c r="BBB38" s="30"/>
      <c r="BBC38" s="30"/>
      <c r="BBD38" s="30"/>
      <c r="BBE38" s="30"/>
      <c r="BBF38" s="30"/>
      <c r="BBG38" s="30"/>
      <c r="BBH38" s="30"/>
      <c r="BBI38" s="30"/>
      <c r="BBJ38" s="30"/>
      <c r="BBK38" s="30"/>
      <c r="BBL38" s="30"/>
      <c r="BBM38" s="30"/>
      <c r="BBN38" s="30"/>
      <c r="BBO38" s="30"/>
      <c r="BBP38" s="30"/>
      <c r="BBQ38" s="30"/>
      <c r="BBR38" s="30"/>
      <c r="BBS38" s="30"/>
      <c r="BBT38" s="30"/>
      <c r="BBU38" s="30"/>
      <c r="BBV38" s="30"/>
      <c r="BBW38" s="30"/>
      <c r="BBX38" s="30"/>
      <c r="BBY38" s="30"/>
      <c r="BBZ38" s="30"/>
      <c r="BCA38" s="30"/>
      <c r="BCB38" s="30"/>
      <c r="BCC38" s="30"/>
      <c r="BCD38" s="30"/>
      <c r="BCE38" s="30"/>
      <c r="BCF38" s="30"/>
      <c r="BCG38" s="30"/>
      <c r="BCH38" s="30"/>
      <c r="BCI38" s="30"/>
      <c r="BCJ38" s="30"/>
      <c r="BCK38" s="30"/>
      <c r="BCL38" s="30"/>
      <c r="BCM38" s="30"/>
      <c r="BCN38" s="30"/>
      <c r="BCO38" s="30"/>
      <c r="BCP38" s="30"/>
      <c r="BCQ38" s="30"/>
      <c r="BCR38" s="30"/>
      <c r="BCS38" s="30"/>
      <c r="BCT38" s="30"/>
      <c r="BCU38" s="30"/>
      <c r="BCV38" s="30"/>
      <c r="BCW38" s="30"/>
      <c r="BCX38" s="30"/>
      <c r="BCY38" s="30"/>
      <c r="BCZ38" s="30"/>
      <c r="BDA38" s="30"/>
      <c r="BDB38" s="30"/>
      <c r="BDC38" s="30"/>
      <c r="BDD38" s="30"/>
      <c r="BDE38" s="30"/>
      <c r="BDF38" s="30"/>
      <c r="BDG38" s="30"/>
      <c r="BDH38" s="30"/>
      <c r="BDI38" s="30"/>
      <c r="BDJ38" s="30"/>
      <c r="BDK38" s="30"/>
      <c r="BDL38" s="30"/>
      <c r="BDM38" s="30"/>
      <c r="BDN38" s="30"/>
      <c r="BDO38" s="30"/>
      <c r="BDP38" s="30"/>
      <c r="BDQ38" s="30"/>
      <c r="BDR38" s="30"/>
      <c r="BDS38" s="30"/>
      <c r="BDT38" s="30"/>
      <c r="BDU38" s="30"/>
      <c r="BDV38" s="30"/>
      <c r="BDW38" s="30"/>
      <c r="BDX38" s="30"/>
      <c r="BDY38" s="30"/>
      <c r="BDZ38" s="30"/>
      <c r="BEA38" s="30"/>
      <c r="BEB38" s="30"/>
      <c r="BEC38" s="30"/>
      <c r="BED38" s="30"/>
      <c r="BEE38" s="30"/>
      <c r="BEF38" s="30"/>
      <c r="BEG38" s="30"/>
      <c r="BEH38" s="30"/>
      <c r="BEI38" s="30"/>
      <c r="BEJ38" s="30"/>
      <c r="BEK38" s="30"/>
      <c r="BEL38" s="30"/>
      <c r="BEM38" s="30"/>
      <c r="BEN38" s="30"/>
      <c r="BEO38" s="30"/>
      <c r="BEP38" s="30"/>
      <c r="BEQ38" s="30"/>
      <c r="BER38" s="30"/>
      <c r="BES38" s="30"/>
      <c r="BET38" s="30"/>
      <c r="BEU38" s="30"/>
      <c r="BEV38" s="30"/>
      <c r="BEW38" s="30"/>
      <c r="BEX38" s="30"/>
      <c r="BEY38" s="30"/>
      <c r="BEZ38" s="30"/>
      <c r="BFA38" s="30"/>
      <c r="BFB38" s="30"/>
      <c r="BFC38" s="30"/>
      <c r="BFD38" s="30"/>
      <c r="BFE38" s="30"/>
      <c r="BFF38" s="30"/>
      <c r="BFG38" s="30"/>
      <c r="BFH38" s="30"/>
      <c r="BFI38" s="30"/>
      <c r="BFJ38" s="30"/>
      <c r="BFK38" s="30"/>
      <c r="BFL38" s="30"/>
      <c r="BFM38" s="30"/>
      <c r="BFN38" s="30"/>
      <c r="BFO38" s="30"/>
      <c r="BFP38" s="30"/>
      <c r="BFQ38" s="30"/>
      <c r="BFR38" s="30"/>
      <c r="BFS38" s="30"/>
      <c r="BFT38" s="30"/>
      <c r="BFU38" s="30"/>
      <c r="BFV38" s="30"/>
      <c r="BFW38" s="30"/>
      <c r="BFX38" s="30"/>
      <c r="BFY38" s="30"/>
      <c r="BFZ38" s="30"/>
      <c r="BGA38" s="30"/>
      <c r="BGB38" s="30"/>
      <c r="BGC38" s="30"/>
      <c r="BGD38" s="30"/>
      <c r="BGE38" s="30"/>
      <c r="BGF38" s="30"/>
      <c r="BGG38" s="30"/>
      <c r="BGH38" s="30"/>
      <c r="BGI38" s="30"/>
      <c r="BGJ38" s="30"/>
      <c r="BGK38" s="30"/>
      <c r="BGL38" s="30"/>
      <c r="BGM38" s="30"/>
      <c r="BGN38" s="30"/>
      <c r="BGO38" s="30"/>
      <c r="BGP38" s="30"/>
      <c r="BGQ38" s="30"/>
      <c r="BGR38" s="30"/>
      <c r="BGS38" s="30"/>
      <c r="BGT38" s="30"/>
      <c r="BGU38" s="30"/>
      <c r="BGV38" s="30"/>
      <c r="BGW38" s="30"/>
      <c r="BGX38" s="30"/>
      <c r="BGY38" s="30"/>
      <c r="BGZ38" s="30"/>
      <c r="BHA38" s="30"/>
      <c r="BHB38" s="30"/>
      <c r="BHC38" s="30"/>
      <c r="BHD38" s="30"/>
      <c r="BHE38" s="30"/>
      <c r="BHF38" s="30"/>
      <c r="BHG38" s="30"/>
      <c r="BHH38" s="30"/>
      <c r="BHI38" s="30"/>
      <c r="BHJ38" s="30"/>
      <c r="BHK38" s="30"/>
      <c r="BHL38" s="30"/>
      <c r="BHM38" s="30"/>
      <c r="BHN38" s="30"/>
      <c r="BHO38" s="30"/>
      <c r="BHP38" s="30"/>
      <c r="BHQ38" s="30"/>
      <c r="BHR38" s="30"/>
      <c r="BHS38" s="30"/>
      <c r="BHT38" s="30"/>
      <c r="BHU38" s="30"/>
      <c r="BHV38" s="30"/>
      <c r="BHW38" s="30"/>
      <c r="BHX38" s="30"/>
      <c r="BHY38" s="30"/>
      <c r="BHZ38" s="30"/>
      <c r="BIA38" s="30"/>
      <c r="BIB38" s="30"/>
      <c r="BIC38" s="30"/>
      <c r="BID38" s="30"/>
      <c r="BIE38" s="30"/>
      <c r="BIF38" s="30"/>
      <c r="BIG38" s="30"/>
      <c r="BIH38" s="30"/>
      <c r="BII38" s="30"/>
      <c r="BIJ38" s="30"/>
      <c r="BIK38" s="30"/>
      <c r="BIL38" s="30"/>
      <c r="BIM38" s="30"/>
      <c r="BIN38" s="30"/>
      <c r="BIO38" s="30"/>
      <c r="BIP38" s="30"/>
      <c r="BIQ38" s="30"/>
      <c r="BIR38" s="30"/>
      <c r="BIS38" s="30"/>
      <c r="BIT38" s="30"/>
      <c r="BIU38" s="30"/>
      <c r="BIV38" s="30"/>
      <c r="BIW38" s="30"/>
      <c r="BIX38" s="30"/>
      <c r="BIY38" s="30"/>
      <c r="BIZ38" s="30"/>
      <c r="BJA38" s="30"/>
      <c r="BJB38" s="30"/>
      <c r="BJC38" s="30"/>
      <c r="BJD38" s="30"/>
      <c r="BJE38" s="30"/>
      <c r="BJF38" s="30"/>
      <c r="BJG38" s="30"/>
      <c r="BJH38" s="30"/>
      <c r="BJI38" s="30"/>
      <c r="BJJ38" s="30"/>
      <c r="BJK38" s="30"/>
      <c r="BJL38" s="30"/>
      <c r="BJM38" s="30"/>
      <c r="BJN38" s="30"/>
      <c r="BJO38" s="30"/>
      <c r="BJP38" s="30"/>
      <c r="BJQ38" s="30"/>
      <c r="BJR38" s="30"/>
      <c r="BJS38" s="30"/>
      <c r="BJT38" s="30"/>
      <c r="BJU38" s="30"/>
      <c r="BJV38" s="30"/>
      <c r="BJW38" s="30"/>
      <c r="BJX38" s="30"/>
      <c r="BJY38" s="30"/>
      <c r="BJZ38" s="30"/>
      <c r="BKA38" s="30"/>
      <c r="BKB38" s="30"/>
      <c r="BKC38" s="30"/>
      <c r="BKD38" s="30"/>
      <c r="BKE38" s="30"/>
      <c r="BKF38" s="30"/>
      <c r="BKG38" s="30"/>
      <c r="BKH38" s="30"/>
      <c r="BKI38" s="30"/>
      <c r="BKJ38" s="30"/>
      <c r="BKK38" s="30"/>
      <c r="BKL38" s="30"/>
      <c r="BKM38" s="30"/>
      <c r="BKN38" s="30"/>
      <c r="BKO38" s="30"/>
      <c r="BKP38" s="30"/>
      <c r="BKQ38" s="30"/>
      <c r="BKR38" s="30"/>
      <c r="BKS38" s="30"/>
      <c r="BKT38" s="30"/>
      <c r="BKU38" s="30"/>
      <c r="BKV38" s="30"/>
      <c r="BKW38" s="30"/>
      <c r="BKX38" s="30"/>
      <c r="BKY38" s="30"/>
      <c r="BKZ38" s="30"/>
      <c r="BLA38" s="30"/>
      <c r="BLB38" s="30"/>
      <c r="BLC38" s="30"/>
      <c r="BLD38" s="30"/>
      <c r="BLE38" s="30"/>
      <c r="BLF38" s="30"/>
      <c r="BLG38" s="30"/>
      <c r="BLH38" s="30"/>
      <c r="BLI38" s="30"/>
      <c r="BLJ38" s="30"/>
      <c r="BLK38" s="30"/>
      <c r="BLL38" s="30"/>
      <c r="BLM38" s="30"/>
      <c r="BLN38" s="30"/>
      <c r="BLO38" s="30"/>
      <c r="BLP38" s="30"/>
      <c r="BLQ38" s="30"/>
      <c r="BLR38" s="30"/>
      <c r="BLS38" s="30"/>
      <c r="BLT38" s="30"/>
      <c r="BLU38" s="30"/>
      <c r="BLV38" s="30"/>
      <c r="BLW38" s="30"/>
      <c r="BLX38" s="30"/>
      <c r="BLY38" s="30"/>
      <c r="BLZ38" s="30"/>
      <c r="BMA38" s="30"/>
      <c r="BMB38" s="30"/>
      <c r="BMC38" s="30"/>
      <c r="BMD38" s="30"/>
      <c r="BME38" s="30"/>
      <c r="BMF38" s="30"/>
      <c r="BMG38" s="30"/>
      <c r="BMH38" s="30"/>
      <c r="BMI38" s="30"/>
      <c r="BMJ38" s="30"/>
      <c r="BMK38" s="30"/>
      <c r="BML38" s="30"/>
      <c r="BMM38" s="30"/>
      <c r="BMN38" s="30"/>
      <c r="BMO38" s="30"/>
      <c r="BMP38" s="30"/>
      <c r="BMQ38" s="30"/>
      <c r="BMR38" s="30"/>
      <c r="BMS38" s="30"/>
      <c r="BMT38" s="30"/>
      <c r="BMU38" s="30"/>
      <c r="BMV38" s="30"/>
      <c r="BMW38" s="30"/>
      <c r="BMX38" s="30"/>
      <c r="BMY38" s="30"/>
      <c r="BMZ38" s="30"/>
      <c r="BNA38" s="30"/>
      <c r="BNB38" s="30"/>
      <c r="BNC38" s="30"/>
      <c r="BND38" s="30"/>
      <c r="BNE38" s="30"/>
      <c r="BNF38" s="30"/>
      <c r="BNG38" s="30"/>
      <c r="BNH38" s="30"/>
      <c r="BNI38" s="30"/>
      <c r="BNJ38" s="30"/>
      <c r="BNK38" s="30"/>
      <c r="BNL38" s="30"/>
      <c r="BNM38" s="30"/>
      <c r="BNN38" s="30"/>
      <c r="BNO38" s="30"/>
      <c r="BNP38" s="30"/>
      <c r="BNQ38" s="30"/>
      <c r="BNR38" s="30"/>
      <c r="BNS38" s="30"/>
      <c r="BNT38" s="30"/>
      <c r="BNU38" s="30"/>
      <c r="BNV38" s="30"/>
      <c r="BNW38" s="30"/>
      <c r="BNX38" s="30"/>
      <c r="BNY38" s="30"/>
      <c r="BNZ38" s="30"/>
      <c r="BOA38" s="30"/>
      <c r="BOB38" s="30"/>
      <c r="BOC38" s="30"/>
      <c r="BOD38" s="30"/>
      <c r="BOE38" s="30"/>
      <c r="BOF38" s="30"/>
      <c r="BOG38" s="30"/>
      <c r="BOH38" s="30"/>
      <c r="BOI38" s="30"/>
      <c r="BOJ38" s="30"/>
      <c r="BOK38" s="30"/>
      <c r="BOL38" s="30"/>
      <c r="BOM38" s="30"/>
      <c r="BON38" s="30"/>
      <c r="BOO38" s="30"/>
      <c r="BOP38" s="30"/>
      <c r="BOQ38" s="30"/>
      <c r="BOR38" s="30"/>
      <c r="BOS38" s="30"/>
      <c r="BOT38" s="30"/>
      <c r="BOU38" s="30"/>
      <c r="BOV38" s="30"/>
      <c r="BOW38" s="30"/>
      <c r="BOX38" s="30"/>
      <c r="BOY38" s="30"/>
      <c r="BOZ38" s="30"/>
      <c r="BPA38" s="30"/>
      <c r="BPB38" s="30"/>
      <c r="BPC38" s="30"/>
      <c r="BPD38" s="30"/>
      <c r="BPE38" s="30"/>
      <c r="BPF38" s="30"/>
      <c r="BPG38" s="30"/>
      <c r="BPH38" s="30"/>
      <c r="BPI38" s="30"/>
      <c r="BPJ38" s="30"/>
      <c r="BPK38" s="30"/>
      <c r="BPL38" s="30"/>
      <c r="BPM38" s="30"/>
      <c r="BPN38" s="30"/>
      <c r="BPO38" s="30"/>
      <c r="BPP38" s="30"/>
      <c r="BPQ38" s="30"/>
      <c r="BPR38" s="30"/>
      <c r="BPS38" s="30"/>
      <c r="BPT38" s="30"/>
      <c r="BPU38" s="30"/>
      <c r="BPV38" s="30"/>
      <c r="BPW38" s="30"/>
      <c r="BPX38" s="30"/>
      <c r="BPY38" s="30"/>
      <c r="BPZ38" s="30"/>
      <c r="BQA38" s="30"/>
      <c r="BQB38" s="30"/>
      <c r="BQC38" s="30"/>
      <c r="BQD38" s="30"/>
      <c r="BQE38" s="30"/>
      <c r="BQF38" s="30"/>
      <c r="BQG38" s="30"/>
      <c r="BQH38" s="30"/>
      <c r="BQI38" s="30"/>
      <c r="BQJ38" s="30"/>
      <c r="BQK38" s="30"/>
      <c r="BQL38" s="30"/>
      <c r="BQM38" s="30"/>
      <c r="BQN38" s="30"/>
      <c r="BQO38" s="30"/>
      <c r="BQP38" s="30"/>
      <c r="BQQ38" s="30"/>
      <c r="BQR38" s="30"/>
      <c r="BQS38" s="30"/>
      <c r="BQT38" s="30"/>
      <c r="BQU38" s="30"/>
      <c r="BQV38" s="30"/>
      <c r="BQW38" s="30"/>
      <c r="BQX38" s="30"/>
      <c r="BQY38" s="30"/>
      <c r="BQZ38" s="30"/>
      <c r="BRA38" s="30"/>
      <c r="BRB38" s="30"/>
      <c r="BRC38" s="30"/>
      <c r="BRD38" s="30"/>
      <c r="BRE38" s="30"/>
      <c r="BRF38" s="30"/>
      <c r="BRG38" s="30"/>
      <c r="BRH38" s="30"/>
      <c r="BRI38" s="30"/>
      <c r="BRJ38" s="30"/>
      <c r="BRK38" s="30"/>
      <c r="BRL38" s="30"/>
      <c r="BRM38" s="30"/>
      <c r="BRN38" s="30"/>
      <c r="BRO38" s="30"/>
      <c r="BRP38" s="30"/>
      <c r="BRQ38" s="30"/>
      <c r="BRR38" s="30"/>
      <c r="BRS38" s="30"/>
      <c r="BRT38" s="30"/>
      <c r="BRU38" s="30"/>
      <c r="BRV38" s="30"/>
      <c r="BRW38" s="30"/>
      <c r="BRX38" s="30"/>
      <c r="BRY38" s="30"/>
      <c r="BRZ38" s="30"/>
      <c r="BSA38" s="30"/>
      <c r="BSB38" s="30"/>
      <c r="BSC38" s="30"/>
      <c r="BSD38" s="30"/>
      <c r="BSE38" s="30"/>
      <c r="BSF38" s="30"/>
      <c r="BSG38" s="30"/>
      <c r="BSH38" s="30"/>
      <c r="BSI38" s="30"/>
      <c r="BSJ38" s="30"/>
      <c r="BSK38" s="30"/>
      <c r="BSL38" s="30"/>
      <c r="BSM38" s="30"/>
      <c r="BSN38" s="30"/>
      <c r="BSO38" s="30"/>
      <c r="BSP38" s="30"/>
      <c r="BSQ38" s="30"/>
      <c r="BSR38" s="30"/>
      <c r="BSS38" s="30"/>
      <c r="BST38" s="30"/>
      <c r="BSU38" s="30"/>
      <c r="BSV38" s="30"/>
      <c r="BSW38" s="30"/>
      <c r="BSX38" s="30"/>
      <c r="BSY38" s="30"/>
      <c r="BSZ38" s="30"/>
      <c r="BTA38" s="30"/>
      <c r="BTB38" s="30"/>
      <c r="BTC38" s="30"/>
      <c r="BTD38" s="30"/>
      <c r="BTE38" s="30"/>
      <c r="BTF38" s="30"/>
      <c r="BTG38" s="30"/>
      <c r="BTH38" s="30"/>
      <c r="BTI38" s="30"/>
      <c r="BTJ38" s="30"/>
      <c r="BTK38" s="30"/>
      <c r="BTL38" s="30"/>
      <c r="BTM38" s="30"/>
      <c r="BTN38" s="30"/>
      <c r="BTO38" s="30"/>
      <c r="BTP38" s="30"/>
      <c r="BTQ38" s="30"/>
      <c r="BTR38" s="30"/>
      <c r="BTS38" s="30"/>
      <c r="BTT38" s="30"/>
      <c r="BTU38" s="30"/>
      <c r="BTV38" s="30"/>
      <c r="BTW38" s="30"/>
      <c r="BTX38" s="30"/>
      <c r="BTY38" s="30"/>
      <c r="BTZ38" s="30"/>
      <c r="BUA38" s="30"/>
      <c r="BUB38" s="30"/>
      <c r="BUC38" s="30"/>
      <c r="BUD38" s="30"/>
      <c r="BUE38" s="30"/>
      <c r="BUF38" s="30"/>
      <c r="BUG38" s="30"/>
      <c r="BUH38" s="30"/>
      <c r="BUI38" s="30"/>
      <c r="BUJ38" s="30"/>
      <c r="BUK38" s="30"/>
      <c r="BUL38" s="30"/>
      <c r="BUM38" s="30"/>
      <c r="BUN38" s="30"/>
      <c r="BUO38" s="30"/>
      <c r="BUP38" s="30"/>
      <c r="BUQ38" s="30"/>
      <c r="BUR38" s="30"/>
      <c r="BUS38" s="30"/>
      <c r="BUT38" s="30"/>
      <c r="BUU38" s="30"/>
      <c r="BUV38" s="30"/>
      <c r="BUW38" s="30"/>
      <c r="BUX38" s="30"/>
      <c r="BUY38" s="30"/>
      <c r="BUZ38" s="30"/>
      <c r="BVA38" s="30"/>
      <c r="BVB38" s="30"/>
      <c r="BVC38" s="30"/>
      <c r="BVD38" s="30"/>
      <c r="BVE38" s="30"/>
      <c r="BVF38" s="30"/>
      <c r="BVG38" s="30"/>
      <c r="BVH38" s="30"/>
      <c r="BVI38" s="30"/>
      <c r="BVJ38" s="30"/>
      <c r="BVK38" s="30"/>
      <c r="BVL38" s="30"/>
      <c r="BVM38" s="30"/>
      <c r="BVN38" s="30"/>
      <c r="BVO38" s="30"/>
      <c r="BVP38" s="30"/>
      <c r="BVQ38" s="30"/>
      <c r="BVR38" s="30"/>
      <c r="BVS38" s="30"/>
      <c r="BVT38" s="30"/>
      <c r="BVU38" s="30"/>
      <c r="BVV38" s="30"/>
      <c r="BVW38" s="30"/>
      <c r="BVX38" s="30"/>
      <c r="BVY38" s="30"/>
      <c r="BVZ38" s="30"/>
      <c r="BWA38" s="30"/>
      <c r="BWB38" s="30"/>
      <c r="BWC38" s="30"/>
      <c r="BWD38" s="30"/>
      <c r="BWE38" s="30"/>
      <c r="BWF38" s="30"/>
      <c r="BWG38" s="30"/>
      <c r="BWH38" s="30"/>
      <c r="BWI38" s="30"/>
      <c r="BWJ38" s="30"/>
      <c r="BWK38" s="30"/>
      <c r="BWL38" s="30"/>
      <c r="BWM38" s="30"/>
      <c r="BWN38" s="30"/>
      <c r="BWO38" s="30"/>
      <c r="BWP38" s="30"/>
      <c r="BWQ38" s="30"/>
      <c r="BWR38" s="30"/>
      <c r="BWS38" s="30"/>
      <c r="BWT38" s="30"/>
      <c r="BWU38" s="30"/>
      <c r="BWV38" s="30"/>
      <c r="BWW38" s="30"/>
      <c r="BWX38" s="30"/>
      <c r="BWY38" s="30"/>
      <c r="BWZ38" s="30"/>
      <c r="BXA38" s="30"/>
      <c r="BXB38" s="30"/>
      <c r="BXC38" s="30"/>
      <c r="BXD38" s="30"/>
      <c r="BXE38" s="30"/>
      <c r="BXF38" s="30"/>
      <c r="BXG38" s="30"/>
      <c r="BXH38" s="30"/>
      <c r="BXI38" s="30"/>
      <c r="BXJ38" s="30"/>
      <c r="BXK38" s="30"/>
      <c r="BXL38" s="30"/>
      <c r="BXM38" s="30"/>
      <c r="BXN38" s="30"/>
      <c r="BXO38" s="30"/>
      <c r="BXP38" s="30"/>
      <c r="BXQ38" s="30"/>
      <c r="BXR38" s="30"/>
      <c r="BXS38" s="30"/>
      <c r="BXT38" s="30"/>
      <c r="BXU38" s="30"/>
      <c r="BXV38" s="30"/>
      <c r="BXW38" s="30"/>
      <c r="BXX38" s="30"/>
      <c r="BXY38" s="30"/>
      <c r="BXZ38" s="30"/>
      <c r="BYA38" s="30"/>
      <c r="BYB38" s="30"/>
      <c r="BYC38" s="30"/>
      <c r="BYD38" s="30"/>
      <c r="BYE38" s="30"/>
      <c r="BYF38" s="30"/>
      <c r="BYG38" s="30"/>
      <c r="BYH38" s="30"/>
      <c r="BYI38" s="30"/>
      <c r="BYJ38" s="30"/>
      <c r="BYK38" s="30"/>
      <c r="BYL38" s="30"/>
      <c r="BYM38" s="30"/>
      <c r="BYN38" s="30"/>
      <c r="BYO38" s="30"/>
      <c r="BYP38" s="30"/>
      <c r="BYQ38" s="30"/>
      <c r="BYR38" s="30"/>
      <c r="BYS38" s="30"/>
      <c r="BYT38" s="30"/>
      <c r="BYU38" s="30"/>
      <c r="BYV38" s="30"/>
      <c r="BYW38" s="30"/>
      <c r="BYX38" s="30"/>
      <c r="BYY38" s="30"/>
      <c r="BYZ38" s="30"/>
      <c r="BZA38" s="30"/>
      <c r="BZB38" s="30"/>
      <c r="BZC38" s="30"/>
      <c r="BZD38" s="30"/>
      <c r="BZE38" s="30"/>
      <c r="BZF38" s="30"/>
      <c r="BZG38" s="30"/>
      <c r="BZH38" s="30"/>
      <c r="BZI38" s="30"/>
      <c r="BZJ38" s="30"/>
      <c r="BZK38" s="30"/>
      <c r="BZL38" s="30"/>
      <c r="BZM38" s="30"/>
      <c r="BZN38" s="30"/>
      <c r="BZO38" s="30"/>
      <c r="BZP38" s="30"/>
      <c r="BZQ38" s="30"/>
      <c r="BZR38" s="30"/>
      <c r="BZS38" s="30"/>
      <c r="BZT38" s="30"/>
      <c r="BZU38" s="30"/>
      <c r="BZV38" s="30"/>
      <c r="BZW38" s="30"/>
      <c r="BZX38" s="30"/>
      <c r="BZY38" s="30"/>
      <c r="BZZ38" s="30"/>
      <c r="CAA38" s="30"/>
      <c r="CAB38" s="30"/>
      <c r="CAC38" s="30"/>
      <c r="CAD38" s="30"/>
      <c r="CAE38" s="30"/>
      <c r="CAF38" s="30"/>
      <c r="CAG38" s="30"/>
      <c r="CAH38" s="30"/>
      <c r="CAI38" s="30"/>
      <c r="CAJ38" s="30"/>
      <c r="CAK38" s="30"/>
      <c r="CAL38" s="30"/>
      <c r="CAM38" s="30"/>
      <c r="CAN38" s="30"/>
      <c r="CAO38" s="30"/>
      <c r="CAP38" s="30"/>
      <c r="CAQ38" s="30"/>
      <c r="CAR38" s="30"/>
      <c r="CAS38" s="30"/>
      <c r="CAT38" s="30"/>
      <c r="CAU38" s="30"/>
      <c r="CAV38" s="30"/>
      <c r="CAW38" s="30"/>
      <c r="CAX38" s="30"/>
      <c r="CAY38" s="30"/>
      <c r="CAZ38" s="30"/>
      <c r="CBA38" s="30"/>
      <c r="CBB38" s="30"/>
      <c r="CBC38" s="30"/>
      <c r="CBD38" s="30"/>
      <c r="CBE38" s="30"/>
      <c r="CBF38" s="30"/>
      <c r="CBG38" s="30"/>
      <c r="CBH38" s="30"/>
      <c r="CBI38" s="30"/>
      <c r="CBJ38" s="30"/>
      <c r="CBK38" s="30"/>
      <c r="CBL38" s="30"/>
      <c r="CBM38" s="30"/>
      <c r="CBN38" s="30"/>
      <c r="CBO38" s="30"/>
      <c r="CBP38" s="30"/>
      <c r="CBQ38" s="30"/>
      <c r="CBR38" s="30"/>
      <c r="CBS38" s="30"/>
      <c r="CBT38" s="30"/>
      <c r="CBU38" s="30"/>
      <c r="CBV38" s="30"/>
      <c r="CBW38" s="30"/>
      <c r="CBX38" s="30"/>
      <c r="CBY38" s="30"/>
      <c r="CBZ38" s="30"/>
      <c r="CCA38" s="30"/>
      <c r="CCB38" s="30"/>
      <c r="CCC38" s="30"/>
      <c r="CCD38" s="30"/>
      <c r="CCE38" s="30"/>
      <c r="CCF38" s="30"/>
      <c r="CCG38" s="30"/>
      <c r="CCH38" s="30"/>
      <c r="CCI38" s="30"/>
      <c r="CCJ38" s="30"/>
      <c r="CCK38" s="30"/>
      <c r="CCL38" s="30"/>
      <c r="CCM38" s="30"/>
      <c r="CCN38" s="30"/>
      <c r="CCO38" s="30"/>
      <c r="CCP38" s="30"/>
      <c r="CCQ38" s="30"/>
      <c r="CCR38" s="30"/>
      <c r="CCS38" s="30"/>
      <c r="CCT38" s="30"/>
      <c r="CCU38" s="30"/>
      <c r="CCV38" s="30"/>
      <c r="CCW38" s="30"/>
      <c r="CCX38" s="30"/>
      <c r="CCY38" s="30"/>
      <c r="CCZ38" s="30"/>
      <c r="CDA38" s="30"/>
      <c r="CDB38" s="30"/>
      <c r="CDC38" s="30"/>
      <c r="CDD38" s="30"/>
      <c r="CDE38" s="30"/>
      <c r="CDF38" s="30"/>
      <c r="CDG38" s="30"/>
      <c r="CDH38" s="30"/>
      <c r="CDI38" s="30"/>
      <c r="CDJ38" s="30"/>
      <c r="CDK38" s="30"/>
      <c r="CDL38" s="30"/>
      <c r="CDM38" s="30"/>
      <c r="CDN38" s="30"/>
      <c r="CDO38" s="30"/>
      <c r="CDP38" s="30"/>
      <c r="CDQ38" s="30"/>
      <c r="CDR38" s="30"/>
      <c r="CDS38" s="30"/>
      <c r="CDT38" s="30"/>
      <c r="CDU38" s="30"/>
      <c r="CDV38" s="30"/>
      <c r="CDW38" s="30"/>
      <c r="CDX38" s="30"/>
      <c r="CDY38" s="30"/>
      <c r="CDZ38" s="30"/>
      <c r="CEA38" s="30"/>
      <c r="CEB38" s="30"/>
      <c r="CEC38" s="30"/>
      <c r="CED38" s="30"/>
      <c r="CEE38" s="30"/>
      <c r="CEF38" s="30"/>
      <c r="CEG38" s="30"/>
      <c r="CEH38" s="30"/>
      <c r="CEI38" s="30"/>
      <c r="CEJ38" s="30"/>
      <c r="CEK38" s="30"/>
      <c r="CEL38" s="30"/>
      <c r="CEM38" s="30"/>
      <c r="CEN38" s="30"/>
      <c r="CEO38" s="30"/>
      <c r="CEP38" s="30"/>
      <c r="CEQ38" s="30"/>
      <c r="CER38" s="30"/>
      <c r="CES38" s="30"/>
      <c r="CET38" s="30"/>
      <c r="CEU38" s="30"/>
      <c r="CEV38" s="30"/>
      <c r="CEW38" s="30"/>
      <c r="CEX38" s="30"/>
      <c r="CEY38" s="30"/>
      <c r="CEZ38" s="30"/>
      <c r="CFA38" s="30"/>
      <c r="CFB38" s="30"/>
      <c r="CFC38" s="30"/>
      <c r="CFD38" s="30"/>
      <c r="CFE38" s="30"/>
      <c r="CFF38" s="30"/>
      <c r="CFG38" s="30"/>
      <c r="CFH38" s="30"/>
      <c r="CFI38" s="30"/>
      <c r="CFJ38" s="30"/>
      <c r="CFK38" s="30"/>
      <c r="CFL38" s="30"/>
      <c r="CFM38" s="30"/>
      <c r="CFN38" s="30"/>
      <c r="CFO38" s="30"/>
      <c r="CFP38" s="30"/>
      <c r="CFQ38" s="30"/>
      <c r="CFR38" s="30"/>
      <c r="CFS38" s="30"/>
      <c r="CFT38" s="30"/>
      <c r="CFU38" s="30"/>
      <c r="CFV38" s="30"/>
      <c r="CFW38" s="30"/>
      <c r="CFX38" s="30"/>
      <c r="CFY38" s="30"/>
      <c r="CFZ38" s="30"/>
      <c r="CGA38" s="30"/>
      <c r="CGB38" s="30"/>
      <c r="CGC38" s="30"/>
      <c r="CGD38" s="30"/>
      <c r="CGE38" s="30"/>
      <c r="CGF38" s="30"/>
      <c r="CGG38" s="30"/>
      <c r="CGH38" s="30"/>
      <c r="CGI38" s="30"/>
      <c r="CGJ38" s="30"/>
      <c r="CGK38" s="30"/>
      <c r="CGL38" s="30"/>
      <c r="CGM38" s="30"/>
      <c r="CGN38" s="30"/>
      <c r="CGO38" s="30"/>
      <c r="CGP38" s="30"/>
      <c r="CGQ38" s="30"/>
      <c r="CGR38" s="30"/>
      <c r="CGS38" s="30"/>
      <c r="CGT38" s="30"/>
      <c r="CGU38" s="30"/>
      <c r="CGV38" s="30"/>
      <c r="CGW38" s="30"/>
      <c r="CGX38" s="30"/>
      <c r="CGY38" s="30"/>
      <c r="CGZ38" s="30"/>
      <c r="CHA38" s="30"/>
      <c r="CHB38" s="30"/>
      <c r="CHC38" s="30"/>
      <c r="CHD38" s="30"/>
      <c r="CHE38" s="30"/>
      <c r="CHF38" s="30"/>
      <c r="CHG38" s="30"/>
      <c r="CHH38" s="30"/>
      <c r="CHI38" s="30"/>
      <c r="CHJ38" s="30"/>
      <c r="CHK38" s="30"/>
      <c r="CHL38" s="30"/>
      <c r="CHM38" s="30"/>
      <c r="CHN38" s="30"/>
      <c r="CHO38" s="30"/>
      <c r="CHP38" s="30"/>
      <c r="CHQ38" s="30"/>
      <c r="CHR38" s="30"/>
      <c r="CHS38" s="30"/>
      <c r="CHT38" s="30"/>
      <c r="CHU38" s="30"/>
      <c r="CHV38" s="30"/>
      <c r="CHW38" s="30"/>
      <c r="CHX38" s="30"/>
      <c r="CHY38" s="30"/>
      <c r="CHZ38" s="30"/>
      <c r="CIA38" s="30"/>
      <c r="CIB38" s="30"/>
      <c r="CIC38" s="30"/>
      <c r="CID38" s="30"/>
      <c r="CIE38" s="30"/>
      <c r="CIF38" s="30"/>
      <c r="CIG38" s="30"/>
      <c r="CIH38" s="30"/>
      <c r="CII38" s="30"/>
      <c r="CIJ38" s="30"/>
      <c r="CIK38" s="30"/>
      <c r="CIL38" s="30"/>
      <c r="CIM38" s="30"/>
      <c r="CIN38" s="30"/>
      <c r="CIO38" s="30"/>
      <c r="CIP38" s="30"/>
      <c r="CIQ38" s="30"/>
      <c r="CIR38" s="30"/>
      <c r="CIS38" s="30"/>
      <c r="CIT38" s="30"/>
      <c r="CIU38" s="30"/>
      <c r="CIV38" s="30"/>
      <c r="CIW38" s="30"/>
      <c r="CIX38" s="30"/>
      <c r="CIY38" s="30"/>
      <c r="CIZ38" s="30"/>
      <c r="CJA38" s="30"/>
      <c r="CJB38" s="30"/>
      <c r="CJC38" s="30"/>
      <c r="CJD38" s="30"/>
      <c r="CJE38" s="30"/>
      <c r="CJF38" s="30"/>
      <c r="CJG38" s="30"/>
      <c r="CJH38" s="30"/>
      <c r="CJI38" s="30"/>
      <c r="CJJ38" s="30"/>
      <c r="CJK38" s="30"/>
      <c r="CJL38" s="30"/>
      <c r="CJM38" s="30"/>
      <c r="CJN38" s="30"/>
      <c r="CJO38" s="30"/>
      <c r="CJP38" s="30"/>
      <c r="CJQ38" s="30"/>
      <c r="CJR38" s="30"/>
      <c r="CJS38" s="30"/>
      <c r="CJT38" s="30"/>
      <c r="CJU38" s="30"/>
      <c r="CJV38" s="30"/>
      <c r="CJW38" s="30"/>
      <c r="CJX38" s="30"/>
      <c r="CJY38" s="30"/>
      <c r="CJZ38" s="30"/>
      <c r="CKA38" s="30"/>
      <c r="CKB38" s="30"/>
      <c r="CKC38" s="30"/>
      <c r="CKD38" s="30"/>
      <c r="CKE38" s="30"/>
      <c r="CKF38" s="30"/>
      <c r="CKG38" s="30"/>
      <c r="CKH38" s="30"/>
      <c r="CKI38" s="30"/>
      <c r="CKJ38" s="30"/>
      <c r="CKK38" s="30"/>
      <c r="CKL38" s="30"/>
      <c r="CKM38" s="30"/>
      <c r="CKN38" s="30"/>
      <c r="CKO38" s="30"/>
      <c r="CKP38" s="30"/>
      <c r="CKQ38" s="30"/>
      <c r="CKR38" s="30"/>
      <c r="CKS38" s="30"/>
      <c r="CKT38" s="30"/>
      <c r="CKU38" s="30"/>
      <c r="CKV38" s="30"/>
      <c r="CKW38" s="30"/>
      <c r="CKX38" s="30"/>
      <c r="CKY38" s="30"/>
      <c r="CKZ38" s="30"/>
      <c r="CLA38" s="30"/>
      <c r="CLB38" s="30"/>
      <c r="CLC38" s="30"/>
      <c r="CLD38" s="30"/>
      <c r="CLE38" s="30"/>
      <c r="CLF38" s="30"/>
      <c r="CLG38" s="30"/>
      <c r="CLH38" s="30"/>
      <c r="CLI38" s="30"/>
      <c r="CLJ38" s="30"/>
      <c r="CLK38" s="30"/>
      <c r="CLL38" s="30"/>
      <c r="CLM38" s="30"/>
      <c r="CLN38" s="30"/>
      <c r="CLO38" s="30"/>
      <c r="CLP38" s="30"/>
      <c r="CLQ38" s="30"/>
      <c r="CLR38" s="30"/>
      <c r="CLS38" s="30"/>
      <c r="CLT38" s="30"/>
      <c r="CLU38" s="30"/>
      <c r="CLV38" s="30"/>
      <c r="CLW38" s="30"/>
      <c r="CLX38" s="30"/>
      <c r="CLY38" s="30"/>
      <c r="CLZ38" s="30"/>
      <c r="CMA38" s="30"/>
      <c r="CMB38" s="30"/>
      <c r="CMC38" s="30"/>
      <c r="CMD38" s="30"/>
      <c r="CME38" s="30"/>
      <c r="CMF38" s="30"/>
      <c r="CMG38" s="30"/>
      <c r="CMH38" s="30"/>
      <c r="CMI38" s="30"/>
      <c r="CMJ38" s="30"/>
      <c r="CMK38" s="30"/>
      <c r="CML38" s="30"/>
      <c r="CMM38" s="30"/>
      <c r="CMN38" s="30"/>
      <c r="CMO38" s="30"/>
      <c r="CMP38" s="30"/>
      <c r="CMQ38" s="30"/>
      <c r="CMR38" s="30"/>
      <c r="CMS38" s="30"/>
      <c r="CMT38" s="30"/>
      <c r="CMU38" s="30"/>
      <c r="CMV38" s="30"/>
      <c r="CMW38" s="30"/>
      <c r="CMX38" s="30"/>
      <c r="CMY38" s="30"/>
      <c r="CMZ38" s="30"/>
      <c r="CNA38" s="30"/>
      <c r="CNB38" s="30"/>
      <c r="CNC38" s="30"/>
      <c r="CND38" s="30"/>
      <c r="CNE38" s="30"/>
      <c r="CNF38" s="30"/>
      <c r="CNG38" s="30"/>
      <c r="CNH38" s="30"/>
      <c r="CNI38" s="30"/>
      <c r="CNJ38" s="30"/>
      <c r="CNK38" s="30"/>
      <c r="CNL38" s="30"/>
      <c r="CNM38" s="30"/>
      <c r="CNN38" s="30"/>
      <c r="CNO38" s="30"/>
      <c r="CNP38" s="30"/>
      <c r="CNQ38" s="30"/>
      <c r="CNR38" s="30"/>
      <c r="CNS38" s="30"/>
      <c r="CNT38" s="30"/>
      <c r="CNU38" s="30"/>
      <c r="CNV38" s="30"/>
      <c r="CNW38" s="30"/>
      <c r="CNX38" s="30"/>
      <c r="CNY38" s="30"/>
      <c r="CNZ38" s="30"/>
      <c r="COA38" s="30"/>
      <c r="COB38" s="30"/>
      <c r="COC38" s="30"/>
      <c r="COD38" s="30"/>
      <c r="COE38" s="30"/>
      <c r="COF38" s="30"/>
      <c r="COG38" s="30"/>
      <c r="COH38" s="30"/>
      <c r="COI38" s="30"/>
      <c r="COJ38" s="30"/>
      <c r="COK38" s="30"/>
      <c r="COL38" s="30"/>
      <c r="COM38" s="30"/>
      <c r="CON38" s="30"/>
      <c r="COO38" s="30"/>
      <c r="COP38" s="30"/>
      <c r="COQ38" s="30"/>
      <c r="COR38" s="30"/>
      <c r="COS38" s="30"/>
      <c r="COT38" s="30"/>
      <c r="COU38" s="30"/>
      <c r="COV38" s="30"/>
      <c r="COW38" s="30"/>
      <c r="COX38" s="30"/>
      <c r="COY38" s="30"/>
      <c r="COZ38" s="30"/>
      <c r="CPA38" s="30"/>
      <c r="CPB38" s="30"/>
      <c r="CPC38" s="30"/>
      <c r="CPD38" s="30"/>
      <c r="CPE38" s="30"/>
      <c r="CPF38" s="30"/>
      <c r="CPG38" s="30"/>
      <c r="CPH38" s="30"/>
      <c r="CPI38" s="30"/>
      <c r="CPJ38" s="30"/>
      <c r="CPK38" s="30"/>
      <c r="CPL38" s="30"/>
      <c r="CPM38" s="30"/>
      <c r="CPN38" s="30"/>
      <c r="CPO38" s="30"/>
      <c r="CPP38" s="30"/>
      <c r="CPQ38" s="30"/>
      <c r="CPR38" s="30"/>
      <c r="CPS38" s="30"/>
      <c r="CPT38" s="30"/>
      <c r="CPU38" s="30"/>
      <c r="CPV38" s="30"/>
      <c r="CPW38" s="30"/>
      <c r="CPX38" s="30"/>
      <c r="CPY38" s="30"/>
      <c r="CPZ38" s="30"/>
      <c r="CQA38" s="30"/>
      <c r="CQB38" s="30"/>
      <c r="CQC38" s="30"/>
      <c r="CQD38" s="30"/>
      <c r="CQE38" s="30"/>
      <c r="CQF38" s="30"/>
      <c r="CQG38" s="30"/>
      <c r="CQH38" s="30"/>
      <c r="CQI38" s="30"/>
      <c r="CQJ38" s="30"/>
      <c r="CQK38" s="30"/>
      <c r="CQL38" s="30"/>
      <c r="CQM38" s="30"/>
      <c r="CQN38" s="30"/>
      <c r="CQO38" s="30"/>
      <c r="CQP38" s="30"/>
      <c r="CQQ38" s="30"/>
      <c r="CQR38" s="30"/>
      <c r="CQS38" s="30"/>
      <c r="CQT38" s="30"/>
      <c r="CQU38" s="30"/>
      <c r="CQV38" s="30"/>
      <c r="CQW38" s="30"/>
      <c r="CQX38" s="30"/>
      <c r="CQY38" s="30"/>
      <c r="CQZ38" s="30"/>
      <c r="CRA38" s="30"/>
      <c r="CRB38" s="30"/>
      <c r="CRC38" s="30"/>
      <c r="CRD38" s="30"/>
      <c r="CRE38" s="30"/>
      <c r="CRF38" s="30"/>
      <c r="CRG38" s="30"/>
      <c r="CRH38" s="30"/>
      <c r="CRI38" s="30"/>
      <c r="CRJ38" s="30"/>
      <c r="CRK38" s="30"/>
      <c r="CRL38" s="30"/>
      <c r="CRM38" s="30"/>
      <c r="CRN38" s="30"/>
      <c r="CRO38" s="30"/>
      <c r="CRP38" s="30"/>
      <c r="CRQ38" s="30"/>
      <c r="CRR38" s="30"/>
      <c r="CRS38" s="30"/>
      <c r="CRT38" s="30"/>
      <c r="CRU38" s="30"/>
      <c r="CRV38" s="30"/>
      <c r="CRW38" s="30"/>
      <c r="CRX38" s="30"/>
      <c r="CRY38" s="30"/>
      <c r="CRZ38" s="30"/>
      <c r="CSA38" s="30"/>
      <c r="CSB38" s="30"/>
      <c r="CSC38" s="30"/>
      <c r="CSD38" s="30"/>
      <c r="CSE38" s="30"/>
      <c r="CSF38" s="30"/>
      <c r="CSG38" s="30"/>
      <c r="CSH38" s="30"/>
      <c r="CSI38" s="30"/>
      <c r="CSJ38" s="30"/>
      <c r="CSK38" s="30"/>
      <c r="CSL38" s="30"/>
      <c r="CSM38" s="30"/>
      <c r="CSN38" s="30"/>
      <c r="CSO38" s="30"/>
      <c r="CSP38" s="30"/>
      <c r="CSQ38" s="30"/>
      <c r="CSR38" s="30"/>
      <c r="CSS38" s="30"/>
      <c r="CST38" s="30"/>
      <c r="CSU38" s="30"/>
      <c r="CSV38" s="30"/>
      <c r="CSW38" s="30"/>
      <c r="CSX38" s="30"/>
      <c r="CSY38" s="30"/>
      <c r="CSZ38" s="30"/>
      <c r="CTA38" s="30"/>
      <c r="CTB38" s="30"/>
      <c r="CTC38" s="30"/>
      <c r="CTD38" s="30"/>
      <c r="CTE38" s="30"/>
      <c r="CTF38" s="30"/>
      <c r="CTG38" s="30"/>
      <c r="CTH38" s="30"/>
      <c r="CTI38" s="30"/>
      <c r="CTJ38" s="30"/>
      <c r="CTK38" s="30"/>
      <c r="CTL38" s="30"/>
      <c r="CTM38" s="30"/>
      <c r="CTN38" s="30"/>
      <c r="CTO38" s="30"/>
      <c r="CTP38" s="30"/>
      <c r="CTQ38" s="30"/>
      <c r="CTR38" s="30"/>
      <c r="CTS38" s="30"/>
      <c r="CTT38" s="30"/>
      <c r="CTU38" s="30"/>
      <c r="CTV38" s="30"/>
      <c r="CTW38" s="30"/>
      <c r="CTX38" s="30"/>
      <c r="CTY38" s="30"/>
      <c r="CTZ38" s="30"/>
      <c r="CUA38" s="30"/>
      <c r="CUB38" s="30"/>
      <c r="CUC38" s="30"/>
      <c r="CUD38" s="30"/>
      <c r="CUE38" s="30"/>
      <c r="CUF38" s="30"/>
      <c r="CUG38" s="30"/>
      <c r="CUH38" s="30"/>
      <c r="CUI38" s="30"/>
      <c r="CUJ38" s="30"/>
      <c r="CUK38" s="30"/>
      <c r="CUL38" s="30"/>
      <c r="CUM38" s="30"/>
      <c r="CUN38" s="30"/>
      <c r="CUO38" s="30"/>
      <c r="CUP38" s="30"/>
      <c r="CUQ38" s="30"/>
      <c r="CUR38" s="30"/>
      <c r="CUS38" s="30"/>
      <c r="CUT38" s="30"/>
      <c r="CUU38" s="30"/>
      <c r="CUV38" s="30"/>
      <c r="CUW38" s="30"/>
      <c r="CUX38" s="30"/>
      <c r="CUY38" s="30"/>
      <c r="CUZ38" s="30"/>
      <c r="CVA38" s="30"/>
      <c r="CVB38" s="30"/>
      <c r="CVC38" s="30"/>
      <c r="CVD38" s="30"/>
      <c r="CVE38" s="30"/>
      <c r="CVF38" s="30"/>
      <c r="CVG38" s="30"/>
      <c r="CVH38" s="30"/>
      <c r="CVI38" s="30"/>
      <c r="CVJ38" s="30"/>
      <c r="CVK38" s="30"/>
      <c r="CVL38" s="30"/>
      <c r="CVM38" s="30"/>
      <c r="CVN38" s="30"/>
      <c r="CVO38" s="30"/>
      <c r="CVP38" s="30"/>
      <c r="CVQ38" s="30"/>
      <c r="CVR38" s="30"/>
      <c r="CVS38" s="30"/>
      <c r="CVT38" s="30"/>
      <c r="CVU38" s="30"/>
      <c r="CVV38" s="30"/>
      <c r="CVW38" s="30"/>
      <c r="CVX38" s="30"/>
      <c r="CVY38" s="30"/>
      <c r="CVZ38" s="30"/>
      <c r="CWA38" s="30"/>
      <c r="CWB38" s="30"/>
      <c r="CWC38" s="30"/>
      <c r="CWD38" s="30"/>
      <c r="CWE38" s="30"/>
      <c r="CWF38" s="30"/>
      <c r="CWG38" s="30"/>
      <c r="CWH38" s="30"/>
      <c r="CWI38" s="30"/>
      <c r="CWJ38" s="30"/>
      <c r="CWK38" s="30"/>
      <c r="CWL38" s="30"/>
      <c r="CWM38" s="30"/>
      <c r="CWN38" s="30"/>
      <c r="CWO38" s="30"/>
      <c r="CWP38" s="30"/>
      <c r="CWQ38" s="30"/>
      <c r="CWR38" s="30"/>
      <c r="CWS38" s="30"/>
      <c r="CWT38" s="30"/>
      <c r="CWU38" s="30"/>
      <c r="CWV38" s="30"/>
      <c r="CWW38" s="30"/>
      <c r="CWX38" s="30"/>
      <c r="CWY38" s="30"/>
      <c r="CWZ38" s="30"/>
      <c r="CXA38" s="30"/>
      <c r="CXB38" s="30"/>
      <c r="CXC38" s="30"/>
      <c r="CXD38" s="30"/>
      <c r="CXE38" s="30"/>
      <c r="CXF38" s="30"/>
      <c r="CXG38" s="30"/>
      <c r="CXH38" s="30"/>
      <c r="CXI38" s="30"/>
      <c r="CXJ38" s="30"/>
      <c r="CXK38" s="30"/>
      <c r="CXL38" s="30"/>
      <c r="CXM38" s="30"/>
      <c r="CXN38" s="30"/>
      <c r="CXO38" s="30"/>
      <c r="CXP38" s="30"/>
      <c r="CXQ38" s="30"/>
      <c r="CXR38" s="30"/>
      <c r="CXS38" s="30"/>
      <c r="CXT38" s="30"/>
      <c r="CXU38" s="30"/>
      <c r="CXV38" s="30"/>
      <c r="CXW38" s="30"/>
      <c r="CXX38" s="30"/>
      <c r="CXY38" s="30"/>
      <c r="CXZ38" s="30"/>
      <c r="CYA38" s="30"/>
      <c r="CYB38" s="30"/>
      <c r="CYC38" s="30"/>
      <c r="CYD38" s="30"/>
      <c r="CYE38" s="30"/>
      <c r="CYF38" s="30"/>
      <c r="CYG38" s="30"/>
      <c r="CYH38" s="30"/>
      <c r="CYI38" s="30"/>
      <c r="CYJ38" s="30"/>
      <c r="CYK38" s="30"/>
      <c r="CYL38" s="30"/>
      <c r="CYM38" s="30"/>
      <c r="CYN38" s="30"/>
      <c r="CYO38" s="30"/>
      <c r="CYP38" s="30"/>
      <c r="CYQ38" s="30"/>
      <c r="CYR38" s="30"/>
      <c r="CYS38" s="30"/>
      <c r="CYT38" s="30"/>
      <c r="CYU38" s="30"/>
      <c r="CYV38" s="30"/>
      <c r="CYW38" s="30"/>
      <c r="CYX38" s="30"/>
      <c r="CYY38" s="30"/>
      <c r="CYZ38" s="30"/>
      <c r="CZA38" s="30"/>
      <c r="CZB38" s="30"/>
      <c r="CZC38" s="30"/>
      <c r="CZD38" s="30"/>
      <c r="CZE38" s="30"/>
      <c r="CZF38" s="30"/>
      <c r="CZG38" s="30"/>
      <c r="CZH38" s="30"/>
      <c r="CZI38" s="30"/>
      <c r="CZJ38" s="30"/>
      <c r="CZK38" s="30"/>
      <c r="CZL38" s="30"/>
      <c r="CZM38" s="30"/>
      <c r="CZN38" s="30"/>
      <c r="CZO38" s="30"/>
      <c r="CZP38" s="30"/>
      <c r="CZQ38" s="30"/>
      <c r="CZR38" s="30"/>
      <c r="CZS38" s="30"/>
      <c r="CZT38" s="30"/>
      <c r="CZU38" s="30"/>
      <c r="CZV38" s="30"/>
      <c r="CZW38" s="30"/>
      <c r="CZX38" s="30"/>
      <c r="CZY38" s="30"/>
      <c r="CZZ38" s="30"/>
      <c r="DAA38" s="30"/>
      <c r="DAB38" s="30"/>
      <c r="DAC38" s="30"/>
      <c r="DAD38" s="30"/>
      <c r="DAE38" s="30"/>
      <c r="DAF38" s="30"/>
      <c r="DAG38" s="30"/>
      <c r="DAH38" s="30"/>
      <c r="DAI38" s="30"/>
      <c r="DAJ38" s="30"/>
      <c r="DAK38" s="30"/>
      <c r="DAL38" s="30"/>
      <c r="DAM38" s="30"/>
      <c r="DAN38" s="30"/>
      <c r="DAO38" s="30"/>
      <c r="DAP38" s="30"/>
      <c r="DAQ38" s="30"/>
      <c r="DAR38" s="30"/>
      <c r="DAS38" s="30"/>
      <c r="DAT38" s="30"/>
      <c r="DAU38" s="30"/>
      <c r="DAV38" s="30"/>
      <c r="DAW38" s="30"/>
      <c r="DAX38" s="30"/>
      <c r="DAY38" s="30"/>
      <c r="DAZ38" s="30"/>
      <c r="DBA38" s="30"/>
      <c r="DBB38" s="30"/>
      <c r="DBC38" s="30"/>
      <c r="DBD38" s="30"/>
      <c r="DBE38" s="30"/>
      <c r="DBF38" s="30"/>
      <c r="DBG38" s="30"/>
      <c r="DBH38" s="30"/>
      <c r="DBI38" s="30"/>
      <c r="DBJ38" s="30"/>
      <c r="DBK38" s="30"/>
      <c r="DBL38" s="30"/>
      <c r="DBM38" s="30"/>
      <c r="DBN38" s="30"/>
      <c r="DBO38" s="30"/>
      <c r="DBP38" s="30"/>
      <c r="DBQ38" s="30"/>
      <c r="DBR38" s="30"/>
      <c r="DBS38" s="30"/>
      <c r="DBT38" s="30"/>
      <c r="DBU38" s="30"/>
      <c r="DBV38" s="30"/>
      <c r="DBW38" s="30"/>
      <c r="DBX38" s="30"/>
      <c r="DBY38" s="30"/>
      <c r="DBZ38" s="30"/>
      <c r="DCA38" s="30"/>
      <c r="DCB38" s="30"/>
      <c r="DCC38" s="30"/>
      <c r="DCD38" s="30"/>
      <c r="DCE38" s="30"/>
      <c r="DCF38" s="30"/>
      <c r="DCG38" s="30"/>
      <c r="DCH38" s="30"/>
      <c r="DCI38" s="30"/>
      <c r="DCJ38" s="30"/>
      <c r="DCK38" s="30"/>
      <c r="DCL38" s="30"/>
      <c r="DCM38" s="30"/>
      <c r="DCN38" s="30"/>
      <c r="DCO38" s="30"/>
      <c r="DCP38" s="30"/>
      <c r="DCQ38" s="30"/>
      <c r="DCR38" s="30"/>
      <c r="DCS38" s="30"/>
      <c r="DCT38" s="30"/>
      <c r="DCU38" s="30"/>
      <c r="DCV38" s="30"/>
      <c r="DCW38" s="30"/>
      <c r="DCX38" s="30"/>
      <c r="DCY38" s="30"/>
      <c r="DCZ38" s="30"/>
      <c r="DDA38" s="30"/>
      <c r="DDB38" s="30"/>
      <c r="DDC38" s="30"/>
      <c r="DDD38" s="30"/>
      <c r="DDE38" s="30"/>
      <c r="DDF38" s="30"/>
      <c r="DDG38" s="30"/>
      <c r="DDH38" s="30"/>
      <c r="DDI38" s="30"/>
      <c r="DDJ38" s="30"/>
      <c r="DDK38" s="30"/>
      <c r="DDL38" s="30"/>
      <c r="DDM38" s="30"/>
      <c r="DDN38" s="30"/>
      <c r="DDO38" s="30"/>
      <c r="DDP38" s="30"/>
      <c r="DDQ38" s="30"/>
      <c r="DDR38" s="30"/>
      <c r="DDS38" s="30"/>
      <c r="DDT38" s="30"/>
      <c r="DDU38" s="30"/>
      <c r="DDV38" s="30"/>
      <c r="DDW38" s="30"/>
      <c r="DDX38" s="30"/>
      <c r="DDY38" s="30"/>
      <c r="DDZ38" s="30"/>
      <c r="DEA38" s="30"/>
      <c r="DEB38" s="30"/>
      <c r="DEC38" s="30"/>
      <c r="DED38" s="30"/>
      <c r="DEE38" s="30"/>
      <c r="DEF38" s="30"/>
      <c r="DEG38" s="30"/>
      <c r="DEH38" s="30"/>
      <c r="DEI38" s="30"/>
      <c r="DEJ38" s="30"/>
      <c r="DEK38" s="30"/>
      <c r="DEL38" s="30"/>
      <c r="DEM38" s="30"/>
      <c r="DEN38" s="30"/>
      <c r="DEO38" s="30"/>
      <c r="DEP38" s="30"/>
      <c r="DEQ38" s="30"/>
      <c r="DER38" s="30"/>
      <c r="DES38" s="30"/>
      <c r="DET38" s="30"/>
      <c r="DEU38" s="30"/>
      <c r="DEV38" s="30"/>
      <c r="DEW38" s="30"/>
      <c r="DEX38" s="30"/>
      <c r="DEY38" s="30"/>
      <c r="DEZ38" s="30"/>
      <c r="DFA38" s="30"/>
      <c r="DFB38" s="30"/>
      <c r="DFC38" s="30"/>
      <c r="DFD38" s="30"/>
      <c r="DFE38" s="30"/>
      <c r="DFF38" s="30"/>
      <c r="DFG38" s="30"/>
      <c r="DFH38" s="30"/>
      <c r="DFI38" s="30"/>
      <c r="DFJ38" s="30"/>
      <c r="DFK38" s="30"/>
      <c r="DFL38" s="30"/>
      <c r="DFM38" s="30"/>
      <c r="DFN38" s="30"/>
      <c r="DFO38" s="30"/>
      <c r="DFP38" s="30"/>
      <c r="DFQ38" s="30"/>
      <c r="DFR38" s="30"/>
      <c r="DFS38" s="30"/>
      <c r="DFT38" s="30"/>
      <c r="DFU38" s="30"/>
      <c r="DFV38" s="30"/>
      <c r="DFW38" s="30"/>
      <c r="DFX38" s="30"/>
      <c r="DFY38" s="30"/>
      <c r="DFZ38" s="30"/>
      <c r="DGA38" s="30"/>
      <c r="DGB38" s="30"/>
      <c r="DGC38" s="30"/>
      <c r="DGD38" s="30"/>
      <c r="DGE38" s="30"/>
      <c r="DGF38" s="30"/>
      <c r="DGG38" s="30"/>
      <c r="DGH38" s="30"/>
      <c r="DGI38" s="30"/>
      <c r="DGJ38" s="30"/>
      <c r="DGK38" s="30"/>
      <c r="DGL38" s="30"/>
      <c r="DGM38" s="30"/>
      <c r="DGN38" s="30"/>
      <c r="DGO38" s="30"/>
      <c r="DGP38" s="30"/>
      <c r="DGQ38" s="30"/>
      <c r="DGR38" s="30"/>
      <c r="DGS38" s="30"/>
      <c r="DGT38" s="30"/>
      <c r="DGU38" s="30"/>
      <c r="DGV38" s="30"/>
      <c r="DGW38" s="30"/>
      <c r="DGX38" s="30"/>
      <c r="DGY38" s="30"/>
      <c r="DGZ38" s="30"/>
      <c r="DHA38" s="30"/>
      <c r="DHB38" s="30"/>
      <c r="DHC38" s="30"/>
      <c r="DHD38" s="30"/>
      <c r="DHE38" s="30"/>
      <c r="DHF38" s="30"/>
      <c r="DHG38" s="30"/>
      <c r="DHH38" s="30"/>
      <c r="DHI38" s="30"/>
      <c r="DHJ38" s="30"/>
      <c r="DHK38" s="30"/>
      <c r="DHL38" s="30"/>
      <c r="DHM38" s="30"/>
      <c r="DHN38" s="30"/>
      <c r="DHO38" s="30"/>
      <c r="DHP38" s="30"/>
      <c r="DHQ38" s="30"/>
      <c r="DHR38" s="30"/>
      <c r="DHS38" s="30"/>
      <c r="DHT38" s="30"/>
      <c r="DHU38" s="30"/>
      <c r="DHV38" s="30"/>
      <c r="DHW38" s="30"/>
      <c r="DHX38" s="30"/>
      <c r="DHY38" s="30"/>
      <c r="DHZ38" s="30"/>
      <c r="DIA38" s="30"/>
      <c r="DIB38" s="30"/>
      <c r="DIC38" s="30"/>
      <c r="DID38" s="30"/>
      <c r="DIE38" s="30"/>
      <c r="DIF38" s="30"/>
      <c r="DIG38" s="30"/>
      <c r="DIH38" s="30"/>
      <c r="DII38" s="30"/>
      <c r="DIJ38" s="30"/>
      <c r="DIK38" s="30"/>
      <c r="DIL38" s="30"/>
      <c r="DIM38" s="30"/>
      <c r="DIN38" s="30"/>
      <c r="DIO38" s="30"/>
      <c r="DIP38" s="30"/>
      <c r="DIQ38" s="30"/>
      <c r="DIR38" s="30"/>
      <c r="DIS38" s="30"/>
      <c r="DIT38" s="30"/>
      <c r="DIU38" s="30"/>
      <c r="DIV38" s="30"/>
      <c r="DIW38" s="30"/>
      <c r="DIX38" s="30"/>
      <c r="DIY38" s="30"/>
      <c r="DIZ38" s="30"/>
      <c r="DJA38" s="30"/>
      <c r="DJB38" s="30"/>
      <c r="DJC38" s="30"/>
      <c r="DJD38" s="30"/>
      <c r="DJE38" s="30"/>
      <c r="DJF38" s="30"/>
      <c r="DJG38" s="30"/>
      <c r="DJH38" s="30"/>
      <c r="DJI38" s="30"/>
      <c r="DJJ38" s="30"/>
      <c r="DJK38" s="30"/>
      <c r="DJL38" s="30"/>
      <c r="DJM38" s="30"/>
      <c r="DJN38" s="30"/>
      <c r="DJO38" s="30"/>
      <c r="DJP38" s="30"/>
      <c r="DJQ38" s="30"/>
      <c r="DJR38" s="30"/>
      <c r="DJS38" s="30"/>
      <c r="DJT38" s="30"/>
      <c r="DJU38" s="30"/>
      <c r="DJV38" s="30"/>
      <c r="DJW38" s="30"/>
      <c r="DJX38" s="30"/>
      <c r="DJY38" s="30"/>
      <c r="DJZ38" s="30"/>
      <c r="DKA38" s="30"/>
      <c r="DKB38" s="30"/>
      <c r="DKC38" s="30"/>
      <c r="DKD38" s="30"/>
      <c r="DKE38" s="30"/>
      <c r="DKF38" s="30"/>
      <c r="DKG38" s="30"/>
      <c r="DKH38" s="30"/>
      <c r="DKI38" s="30"/>
      <c r="DKJ38" s="30"/>
      <c r="DKK38" s="30"/>
      <c r="DKL38" s="30"/>
      <c r="DKM38" s="30"/>
      <c r="DKN38" s="30"/>
      <c r="DKO38" s="30"/>
      <c r="DKP38" s="30"/>
      <c r="DKQ38" s="30"/>
      <c r="DKR38" s="30"/>
      <c r="DKS38" s="30"/>
      <c r="DKT38" s="30"/>
      <c r="DKU38" s="30"/>
      <c r="DKV38" s="30"/>
      <c r="DKW38" s="30"/>
      <c r="DKX38" s="30"/>
      <c r="DKY38" s="30"/>
      <c r="DKZ38" s="30"/>
      <c r="DLA38" s="30"/>
      <c r="DLB38" s="30"/>
      <c r="DLC38" s="30"/>
      <c r="DLD38" s="30"/>
      <c r="DLE38" s="30"/>
      <c r="DLF38" s="30"/>
      <c r="DLG38" s="30"/>
      <c r="DLH38" s="30"/>
      <c r="DLI38" s="30"/>
      <c r="DLJ38" s="30"/>
      <c r="DLK38" s="30"/>
      <c r="DLL38" s="30"/>
      <c r="DLM38" s="30"/>
      <c r="DLN38" s="30"/>
      <c r="DLO38" s="30"/>
      <c r="DLP38" s="30"/>
      <c r="DLQ38" s="30"/>
      <c r="DLR38" s="30"/>
      <c r="DLS38" s="30"/>
      <c r="DLT38" s="30"/>
      <c r="DLU38" s="30"/>
      <c r="DLV38" s="30"/>
      <c r="DLW38" s="30"/>
      <c r="DLX38" s="30"/>
      <c r="DLY38" s="30"/>
      <c r="DLZ38" s="30"/>
      <c r="DMA38" s="30"/>
      <c r="DMB38" s="30"/>
      <c r="DMC38" s="30"/>
      <c r="DMD38" s="30"/>
      <c r="DME38" s="30"/>
      <c r="DMF38" s="30"/>
      <c r="DMG38" s="30"/>
      <c r="DMH38" s="30"/>
      <c r="DMI38" s="30"/>
      <c r="DMJ38" s="30"/>
      <c r="DMK38" s="30"/>
      <c r="DML38" s="30"/>
      <c r="DMM38" s="30"/>
      <c r="DMN38" s="30"/>
      <c r="DMO38" s="30"/>
      <c r="DMP38" s="30"/>
      <c r="DMQ38" s="30"/>
      <c r="DMR38" s="30"/>
      <c r="DMS38" s="30"/>
      <c r="DMT38" s="30"/>
      <c r="DMU38" s="30"/>
      <c r="DMV38" s="30"/>
      <c r="DMW38" s="30"/>
      <c r="DMX38" s="30"/>
      <c r="DMY38" s="30"/>
      <c r="DMZ38" s="30"/>
      <c r="DNA38" s="30"/>
      <c r="DNB38" s="30"/>
      <c r="DNC38" s="30"/>
      <c r="DND38" s="30"/>
      <c r="DNE38" s="30"/>
      <c r="DNF38" s="30"/>
      <c r="DNG38" s="30"/>
      <c r="DNH38" s="30"/>
      <c r="DNI38" s="30"/>
      <c r="DNJ38" s="30"/>
      <c r="DNK38" s="30"/>
      <c r="DNL38" s="30"/>
      <c r="DNM38" s="30"/>
      <c r="DNN38" s="30"/>
      <c r="DNO38" s="30"/>
      <c r="DNP38" s="30"/>
      <c r="DNQ38" s="30"/>
      <c r="DNR38" s="30"/>
      <c r="DNS38" s="30"/>
      <c r="DNT38" s="30"/>
      <c r="DNU38" s="30"/>
      <c r="DNV38" s="30"/>
      <c r="DNW38" s="30"/>
      <c r="DNX38" s="30"/>
      <c r="DNY38" s="30"/>
      <c r="DNZ38" s="30"/>
      <c r="DOA38" s="30"/>
      <c r="DOB38" s="30"/>
      <c r="DOC38" s="30"/>
      <c r="DOD38" s="30"/>
      <c r="DOE38" s="30"/>
      <c r="DOF38" s="30"/>
      <c r="DOG38" s="30"/>
      <c r="DOH38" s="30"/>
      <c r="DOI38" s="30"/>
      <c r="DOJ38" s="30"/>
      <c r="DOK38" s="30"/>
      <c r="DOL38" s="30"/>
      <c r="DOM38" s="30"/>
      <c r="DON38" s="30"/>
      <c r="DOO38" s="30"/>
      <c r="DOP38" s="30"/>
      <c r="DOQ38" s="30"/>
      <c r="DOR38" s="30"/>
      <c r="DOS38" s="30"/>
      <c r="DOT38" s="30"/>
      <c r="DOU38" s="30"/>
      <c r="DOV38" s="30"/>
      <c r="DOW38" s="30"/>
      <c r="DOX38" s="30"/>
      <c r="DOY38" s="30"/>
      <c r="DOZ38" s="30"/>
      <c r="DPA38" s="30"/>
      <c r="DPB38" s="30"/>
      <c r="DPC38" s="30"/>
      <c r="DPD38" s="30"/>
      <c r="DPE38" s="30"/>
      <c r="DPF38" s="30"/>
      <c r="DPG38" s="30"/>
      <c r="DPH38" s="30"/>
      <c r="DPI38" s="30"/>
      <c r="DPJ38" s="30"/>
      <c r="DPK38" s="30"/>
      <c r="DPL38" s="30"/>
      <c r="DPM38" s="30"/>
      <c r="DPN38" s="30"/>
      <c r="DPO38" s="30"/>
      <c r="DPP38" s="30"/>
      <c r="DPQ38" s="30"/>
      <c r="DPR38" s="30"/>
      <c r="DPS38" s="30"/>
      <c r="DPT38" s="30"/>
      <c r="DPU38" s="30"/>
      <c r="DPV38" s="30"/>
      <c r="DPW38" s="30"/>
      <c r="DPX38" s="30"/>
      <c r="DPY38" s="30"/>
      <c r="DPZ38" s="30"/>
      <c r="DQA38" s="30"/>
      <c r="DQB38" s="30"/>
      <c r="DQC38" s="30"/>
      <c r="DQD38" s="30"/>
      <c r="DQE38" s="30"/>
      <c r="DQF38" s="30"/>
      <c r="DQG38" s="30"/>
      <c r="DQH38" s="30"/>
      <c r="DQI38" s="30"/>
      <c r="DQJ38" s="30"/>
      <c r="DQK38" s="30"/>
      <c r="DQL38" s="30"/>
      <c r="DQM38" s="30"/>
      <c r="DQN38" s="30"/>
      <c r="DQO38" s="30"/>
      <c r="DQP38" s="30"/>
      <c r="DQQ38" s="30"/>
      <c r="DQR38" s="30"/>
      <c r="DQS38" s="30"/>
      <c r="DQT38" s="30"/>
      <c r="DQU38" s="30"/>
      <c r="DQV38" s="30"/>
      <c r="DQW38" s="30"/>
      <c r="DQX38" s="30"/>
      <c r="DQY38" s="30"/>
      <c r="DQZ38" s="30"/>
      <c r="DRA38" s="30"/>
      <c r="DRB38" s="30"/>
      <c r="DRC38" s="30"/>
      <c r="DRD38" s="30"/>
      <c r="DRE38" s="30"/>
      <c r="DRF38" s="30"/>
      <c r="DRG38" s="30"/>
      <c r="DRH38" s="30"/>
      <c r="DRI38" s="30"/>
      <c r="DRJ38" s="30"/>
      <c r="DRK38" s="30"/>
      <c r="DRL38" s="30"/>
      <c r="DRM38" s="30"/>
      <c r="DRN38" s="30"/>
      <c r="DRO38" s="30"/>
      <c r="DRP38" s="30"/>
      <c r="DRQ38" s="30"/>
      <c r="DRR38" s="30"/>
      <c r="DRS38" s="30"/>
      <c r="DRT38" s="30"/>
      <c r="DRU38" s="30"/>
      <c r="DRV38" s="30"/>
      <c r="DRW38" s="30"/>
      <c r="DRX38" s="30"/>
      <c r="DRY38" s="30"/>
      <c r="DRZ38" s="30"/>
      <c r="DSA38" s="30"/>
      <c r="DSB38" s="30"/>
      <c r="DSC38" s="30"/>
      <c r="DSD38" s="30"/>
      <c r="DSE38" s="30"/>
      <c r="DSF38" s="30"/>
      <c r="DSG38" s="30"/>
      <c r="DSH38" s="30"/>
      <c r="DSI38" s="30"/>
      <c r="DSJ38" s="30"/>
      <c r="DSK38" s="30"/>
      <c r="DSL38" s="30"/>
      <c r="DSM38" s="30"/>
      <c r="DSN38" s="30"/>
      <c r="DSO38" s="30"/>
      <c r="DSP38" s="30"/>
      <c r="DSQ38" s="30"/>
      <c r="DSR38" s="30"/>
      <c r="DSS38" s="30"/>
      <c r="DST38" s="30"/>
      <c r="DSU38" s="30"/>
      <c r="DSV38" s="30"/>
      <c r="DSW38" s="30"/>
      <c r="DSX38" s="30"/>
      <c r="DSY38" s="30"/>
      <c r="DSZ38" s="30"/>
      <c r="DTA38" s="30"/>
      <c r="DTB38" s="30"/>
      <c r="DTC38" s="30"/>
      <c r="DTD38" s="30"/>
      <c r="DTE38" s="30"/>
      <c r="DTF38" s="30"/>
      <c r="DTG38" s="30"/>
      <c r="DTH38" s="30"/>
      <c r="DTI38" s="30"/>
      <c r="DTJ38" s="30"/>
      <c r="DTK38" s="30"/>
      <c r="DTL38" s="30"/>
      <c r="DTM38" s="30"/>
      <c r="DTN38" s="30"/>
      <c r="DTO38" s="30"/>
      <c r="DTP38" s="30"/>
      <c r="DTQ38" s="30"/>
      <c r="DTR38" s="30"/>
      <c r="DTS38" s="30"/>
      <c r="DTT38" s="30"/>
      <c r="DTU38" s="30"/>
      <c r="DTV38" s="30"/>
      <c r="DTW38" s="30"/>
      <c r="DTX38" s="30"/>
      <c r="DTY38" s="30"/>
      <c r="DTZ38" s="30"/>
      <c r="DUA38" s="30"/>
      <c r="DUB38" s="30"/>
      <c r="DUC38" s="30"/>
      <c r="DUD38" s="30"/>
      <c r="DUE38" s="30"/>
      <c r="DUF38" s="30"/>
      <c r="DUG38" s="30"/>
      <c r="DUH38" s="30"/>
      <c r="DUI38" s="30"/>
      <c r="DUJ38" s="30"/>
      <c r="DUK38" s="30"/>
      <c r="DUL38" s="30"/>
      <c r="DUM38" s="30"/>
      <c r="DUN38" s="30"/>
      <c r="DUO38" s="30"/>
      <c r="DUP38" s="30"/>
      <c r="DUQ38" s="30"/>
      <c r="DUR38" s="30"/>
      <c r="DUS38" s="30"/>
      <c r="DUT38" s="30"/>
      <c r="DUU38" s="30"/>
      <c r="DUV38" s="30"/>
      <c r="DUW38" s="30"/>
      <c r="DUX38" s="30"/>
      <c r="DUY38" s="30"/>
      <c r="DUZ38" s="30"/>
      <c r="DVA38" s="30"/>
      <c r="DVB38" s="30"/>
      <c r="DVC38" s="30"/>
      <c r="DVD38" s="30"/>
      <c r="DVE38" s="30"/>
      <c r="DVF38" s="30"/>
      <c r="DVG38" s="30"/>
      <c r="DVH38" s="30"/>
      <c r="DVI38" s="30"/>
      <c r="DVJ38" s="30"/>
      <c r="DVK38" s="30"/>
      <c r="DVL38" s="30"/>
      <c r="DVM38" s="30"/>
      <c r="DVN38" s="30"/>
      <c r="DVO38" s="30"/>
      <c r="DVP38" s="30"/>
      <c r="DVQ38" s="30"/>
      <c r="DVR38" s="30"/>
      <c r="DVS38" s="30"/>
      <c r="DVT38" s="30"/>
      <c r="DVU38" s="30"/>
      <c r="DVV38" s="30"/>
      <c r="DVW38" s="30"/>
      <c r="DVX38" s="30"/>
      <c r="DVY38" s="30"/>
      <c r="DVZ38" s="30"/>
      <c r="DWA38" s="30"/>
      <c r="DWB38" s="30"/>
      <c r="DWC38" s="30"/>
      <c r="DWD38" s="30"/>
      <c r="DWE38" s="30"/>
      <c r="DWF38" s="30"/>
      <c r="DWG38" s="30"/>
      <c r="DWH38" s="30"/>
      <c r="DWI38" s="30"/>
      <c r="DWJ38" s="30"/>
      <c r="DWK38" s="30"/>
      <c r="DWL38" s="30"/>
      <c r="DWM38" s="30"/>
      <c r="DWN38" s="30"/>
      <c r="DWO38" s="30"/>
      <c r="DWP38" s="30"/>
      <c r="DWQ38" s="30"/>
      <c r="DWR38" s="30"/>
      <c r="DWS38" s="30"/>
      <c r="DWT38" s="30"/>
      <c r="DWU38" s="30"/>
      <c r="DWV38" s="30"/>
      <c r="DWW38" s="30"/>
      <c r="DWX38" s="30"/>
      <c r="DWY38" s="30"/>
      <c r="DWZ38" s="30"/>
      <c r="DXA38" s="30"/>
      <c r="DXB38" s="30"/>
      <c r="DXC38" s="30"/>
      <c r="DXD38" s="30"/>
      <c r="DXE38" s="30"/>
      <c r="DXF38" s="30"/>
      <c r="DXG38" s="30"/>
      <c r="DXH38" s="30"/>
      <c r="DXI38" s="30"/>
      <c r="DXJ38" s="30"/>
      <c r="DXK38" s="30"/>
      <c r="DXL38" s="30"/>
      <c r="DXM38" s="30"/>
      <c r="DXN38" s="30"/>
      <c r="DXO38" s="30"/>
      <c r="DXP38" s="30"/>
      <c r="DXQ38" s="30"/>
      <c r="DXR38" s="30"/>
      <c r="DXS38" s="30"/>
      <c r="DXT38" s="30"/>
      <c r="DXU38" s="30"/>
      <c r="DXV38" s="30"/>
      <c r="DXW38" s="30"/>
      <c r="DXX38" s="30"/>
      <c r="DXY38" s="30"/>
      <c r="DXZ38" s="30"/>
      <c r="DYA38" s="30"/>
      <c r="DYB38" s="30"/>
      <c r="DYC38" s="30"/>
      <c r="DYD38" s="30"/>
      <c r="DYE38" s="30"/>
      <c r="DYF38" s="30"/>
      <c r="DYG38" s="30"/>
      <c r="DYH38" s="30"/>
      <c r="DYI38" s="30"/>
      <c r="DYJ38" s="30"/>
      <c r="DYK38" s="30"/>
      <c r="DYL38" s="30"/>
      <c r="DYM38" s="30"/>
      <c r="DYN38" s="30"/>
      <c r="DYO38" s="30"/>
      <c r="DYP38" s="30"/>
      <c r="DYQ38" s="30"/>
      <c r="DYR38" s="30"/>
      <c r="DYS38" s="30"/>
      <c r="DYT38" s="30"/>
      <c r="DYU38" s="30"/>
      <c r="DYV38" s="30"/>
      <c r="DYW38" s="30"/>
      <c r="DYX38" s="30"/>
      <c r="DYY38" s="30"/>
      <c r="DYZ38" s="30"/>
      <c r="DZA38" s="30"/>
      <c r="DZB38" s="30"/>
      <c r="DZC38" s="30"/>
      <c r="DZD38" s="30"/>
      <c r="DZE38" s="30"/>
      <c r="DZF38" s="30"/>
      <c r="DZG38" s="30"/>
      <c r="DZH38" s="30"/>
      <c r="DZI38" s="30"/>
      <c r="DZJ38" s="30"/>
      <c r="DZK38" s="30"/>
      <c r="DZL38" s="30"/>
      <c r="DZM38" s="30"/>
      <c r="DZN38" s="30"/>
      <c r="DZO38" s="30"/>
      <c r="DZP38" s="30"/>
      <c r="DZQ38" s="30"/>
      <c r="DZR38" s="30"/>
      <c r="DZS38" s="30"/>
      <c r="DZT38" s="30"/>
      <c r="DZU38" s="30"/>
      <c r="DZV38" s="30"/>
      <c r="DZW38" s="30"/>
      <c r="DZX38" s="30"/>
      <c r="DZY38" s="30"/>
      <c r="DZZ38" s="30"/>
      <c r="EAA38" s="30"/>
      <c r="EAB38" s="30"/>
      <c r="EAC38" s="30"/>
      <c r="EAD38" s="30"/>
      <c r="EAE38" s="30"/>
      <c r="EAF38" s="30"/>
      <c r="EAG38" s="30"/>
      <c r="EAH38" s="30"/>
      <c r="EAI38" s="30"/>
      <c r="EAJ38" s="30"/>
      <c r="EAK38" s="30"/>
      <c r="EAL38" s="30"/>
      <c r="EAM38" s="30"/>
      <c r="EAN38" s="30"/>
      <c r="EAO38" s="30"/>
      <c r="EAP38" s="30"/>
      <c r="EAQ38" s="30"/>
      <c r="EAR38" s="30"/>
      <c r="EAS38" s="30"/>
      <c r="EAT38" s="30"/>
      <c r="EAU38" s="30"/>
      <c r="EAV38" s="30"/>
      <c r="EAW38" s="30"/>
      <c r="EAX38" s="30"/>
      <c r="EAY38" s="30"/>
      <c r="EAZ38" s="30"/>
      <c r="EBA38" s="30"/>
      <c r="EBB38" s="30"/>
      <c r="EBC38" s="30"/>
      <c r="EBD38" s="30"/>
      <c r="EBE38" s="30"/>
      <c r="EBF38" s="30"/>
      <c r="EBG38" s="30"/>
      <c r="EBH38" s="30"/>
      <c r="EBI38" s="30"/>
      <c r="EBJ38" s="30"/>
      <c r="EBK38" s="30"/>
      <c r="EBL38" s="30"/>
      <c r="EBM38" s="30"/>
      <c r="EBN38" s="30"/>
      <c r="EBO38" s="30"/>
      <c r="EBP38" s="30"/>
      <c r="EBQ38" s="30"/>
      <c r="EBR38" s="30"/>
      <c r="EBS38" s="30"/>
      <c r="EBT38" s="30"/>
      <c r="EBU38" s="30"/>
      <c r="EBV38" s="30"/>
      <c r="EBW38" s="30"/>
      <c r="EBX38" s="30"/>
      <c r="EBY38" s="30"/>
      <c r="EBZ38" s="30"/>
      <c r="ECA38" s="30"/>
      <c r="ECB38" s="30"/>
      <c r="ECC38" s="30"/>
      <c r="ECD38" s="30"/>
      <c r="ECE38" s="30"/>
      <c r="ECF38" s="30"/>
      <c r="ECG38" s="30"/>
      <c r="ECH38" s="30"/>
      <c r="ECI38" s="30"/>
      <c r="ECJ38" s="30"/>
      <c r="ECK38" s="30"/>
      <c r="ECL38" s="30"/>
      <c r="ECM38" s="30"/>
      <c r="ECN38" s="30"/>
      <c r="ECO38" s="30"/>
      <c r="ECP38" s="30"/>
      <c r="ECQ38" s="30"/>
      <c r="ECR38" s="30"/>
      <c r="ECS38" s="30"/>
      <c r="ECT38" s="30"/>
      <c r="ECU38" s="30"/>
      <c r="ECV38" s="30"/>
      <c r="ECW38" s="30"/>
      <c r="ECX38" s="30"/>
      <c r="ECY38" s="30"/>
      <c r="ECZ38" s="30"/>
      <c r="EDA38" s="30"/>
      <c r="EDB38" s="30"/>
      <c r="EDC38" s="30"/>
      <c r="EDD38" s="30"/>
      <c r="EDE38" s="30"/>
      <c r="EDF38" s="30"/>
      <c r="EDG38" s="30"/>
      <c r="EDH38" s="30"/>
      <c r="EDI38" s="30"/>
      <c r="EDJ38" s="30"/>
      <c r="EDK38" s="30"/>
      <c r="EDL38" s="30"/>
      <c r="EDM38" s="30"/>
      <c r="EDN38" s="30"/>
      <c r="EDO38" s="30"/>
      <c r="EDP38" s="30"/>
      <c r="EDQ38" s="30"/>
      <c r="EDR38" s="30"/>
      <c r="EDS38" s="30"/>
      <c r="EDT38" s="30"/>
      <c r="EDU38" s="30"/>
      <c r="EDV38" s="30"/>
      <c r="EDW38" s="30"/>
      <c r="EDX38" s="30"/>
      <c r="EDY38" s="30"/>
      <c r="EDZ38" s="30"/>
      <c r="EEA38" s="30"/>
      <c r="EEB38" s="30"/>
      <c r="EEC38" s="30"/>
      <c r="EED38" s="30"/>
      <c r="EEE38" s="30"/>
      <c r="EEF38" s="30"/>
      <c r="EEG38" s="30"/>
      <c r="EEH38" s="30"/>
      <c r="EEI38" s="30"/>
      <c r="EEJ38" s="30"/>
      <c r="EEK38" s="30"/>
      <c r="EEL38" s="30"/>
      <c r="EEM38" s="30"/>
      <c r="EEN38" s="30"/>
      <c r="EEO38" s="30"/>
      <c r="EEP38" s="30"/>
      <c r="EEQ38" s="30"/>
      <c r="EER38" s="30"/>
      <c r="EES38" s="30"/>
      <c r="EET38" s="30"/>
      <c r="EEU38" s="30"/>
      <c r="EEV38" s="30"/>
      <c r="EEW38" s="30"/>
      <c r="EEX38" s="30"/>
      <c r="EEY38" s="30"/>
      <c r="EEZ38" s="30"/>
      <c r="EFA38" s="30"/>
      <c r="EFB38" s="30"/>
      <c r="EFC38" s="30"/>
      <c r="EFD38" s="30"/>
      <c r="EFE38" s="30"/>
      <c r="EFF38" s="30"/>
      <c r="EFG38" s="30"/>
      <c r="EFH38" s="30"/>
      <c r="EFI38" s="30"/>
      <c r="EFJ38" s="30"/>
      <c r="EFK38" s="30"/>
      <c r="EFL38" s="30"/>
      <c r="EFM38" s="30"/>
      <c r="EFN38" s="30"/>
      <c r="EFO38" s="30"/>
      <c r="EFP38" s="30"/>
      <c r="EFQ38" s="30"/>
      <c r="EFR38" s="30"/>
      <c r="EFS38" s="30"/>
      <c r="EFT38" s="30"/>
      <c r="EFU38" s="30"/>
      <c r="EFV38" s="30"/>
      <c r="EFW38" s="30"/>
      <c r="EFX38" s="30"/>
      <c r="EFY38" s="30"/>
      <c r="EFZ38" s="30"/>
      <c r="EGA38" s="30"/>
      <c r="EGB38" s="30"/>
      <c r="EGC38" s="30"/>
      <c r="EGD38" s="30"/>
      <c r="EGE38" s="30"/>
      <c r="EGF38" s="30"/>
      <c r="EGG38" s="30"/>
      <c r="EGH38" s="30"/>
      <c r="EGI38" s="30"/>
      <c r="EGJ38" s="30"/>
      <c r="EGK38" s="30"/>
      <c r="EGL38" s="30"/>
      <c r="EGM38" s="30"/>
      <c r="EGN38" s="30"/>
      <c r="EGO38" s="30"/>
      <c r="EGP38" s="30"/>
      <c r="EGQ38" s="30"/>
      <c r="EGR38" s="30"/>
      <c r="EGS38" s="30"/>
      <c r="EGT38" s="30"/>
      <c r="EGU38" s="30"/>
      <c r="EGV38" s="30"/>
      <c r="EGW38" s="30"/>
      <c r="EGX38" s="30"/>
      <c r="EGY38" s="30"/>
      <c r="EGZ38" s="30"/>
      <c r="EHA38" s="30"/>
      <c r="EHB38" s="30"/>
      <c r="EHC38" s="30"/>
      <c r="EHD38" s="30"/>
      <c r="EHE38" s="30"/>
      <c r="EHF38" s="30"/>
      <c r="EHG38" s="30"/>
      <c r="EHH38" s="30"/>
      <c r="EHI38" s="30"/>
      <c r="EHJ38" s="30"/>
      <c r="EHK38" s="30"/>
      <c r="EHL38" s="30"/>
      <c r="EHM38" s="30"/>
      <c r="EHN38" s="30"/>
      <c r="EHO38" s="30"/>
      <c r="EHP38" s="30"/>
      <c r="EHQ38" s="30"/>
      <c r="EHR38" s="30"/>
      <c r="EHS38" s="30"/>
      <c r="EHT38" s="30"/>
      <c r="EHU38" s="30"/>
      <c r="EHV38" s="30"/>
      <c r="EHW38" s="30"/>
      <c r="EHX38" s="30"/>
      <c r="EHY38" s="30"/>
      <c r="EHZ38" s="30"/>
      <c r="EIA38" s="30"/>
      <c r="EIB38" s="30"/>
      <c r="EIC38" s="30"/>
      <c r="EID38" s="30"/>
      <c r="EIE38" s="30"/>
      <c r="EIF38" s="30"/>
      <c r="EIG38" s="30"/>
      <c r="EIH38" s="30"/>
      <c r="EII38" s="30"/>
      <c r="EIJ38" s="30"/>
      <c r="EIK38" s="30"/>
      <c r="EIL38" s="30"/>
      <c r="EIM38" s="30"/>
      <c r="EIN38" s="30"/>
      <c r="EIO38" s="30"/>
      <c r="EIP38" s="30"/>
      <c r="EIQ38" s="30"/>
      <c r="EIR38" s="30"/>
      <c r="EIS38" s="30"/>
      <c r="EIT38" s="30"/>
      <c r="EIU38" s="30"/>
      <c r="EIV38" s="30"/>
      <c r="EIW38" s="30"/>
      <c r="EIX38" s="30"/>
      <c r="EIY38" s="30"/>
      <c r="EIZ38" s="30"/>
      <c r="EJA38" s="30"/>
      <c r="EJB38" s="30"/>
      <c r="EJC38" s="30"/>
      <c r="EJD38" s="30"/>
      <c r="EJE38" s="30"/>
      <c r="EJF38" s="30"/>
      <c r="EJG38" s="30"/>
      <c r="EJH38" s="30"/>
      <c r="EJI38" s="30"/>
      <c r="EJJ38" s="30"/>
      <c r="EJK38" s="30"/>
      <c r="EJL38" s="30"/>
      <c r="EJM38" s="30"/>
      <c r="EJN38" s="30"/>
      <c r="EJO38" s="30"/>
      <c r="EJP38" s="30"/>
      <c r="EJQ38" s="30"/>
      <c r="EJR38" s="30"/>
      <c r="EJS38" s="30"/>
      <c r="EJT38" s="30"/>
      <c r="EJU38" s="30"/>
      <c r="EJV38" s="30"/>
      <c r="EJW38" s="30"/>
      <c r="EJX38" s="30"/>
      <c r="EJY38" s="30"/>
      <c r="EJZ38" s="30"/>
      <c r="EKA38" s="30"/>
      <c r="EKB38" s="30"/>
      <c r="EKC38" s="30"/>
      <c r="EKD38" s="30"/>
      <c r="EKE38" s="30"/>
      <c r="EKF38" s="30"/>
      <c r="EKG38" s="30"/>
      <c r="EKH38" s="30"/>
      <c r="EKI38" s="30"/>
      <c r="EKJ38" s="30"/>
      <c r="EKK38" s="30"/>
      <c r="EKL38" s="30"/>
      <c r="EKM38" s="30"/>
      <c r="EKN38" s="30"/>
      <c r="EKO38" s="30"/>
      <c r="EKP38" s="30"/>
      <c r="EKQ38" s="30"/>
      <c r="EKR38" s="30"/>
      <c r="EKS38" s="30"/>
      <c r="EKT38" s="30"/>
      <c r="EKU38" s="30"/>
      <c r="EKV38" s="30"/>
      <c r="EKW38" s="30"/>
      <c r="EKX38" s="30"/>
      <c r="EKY38" s="30"/>
      <c r="EKZ38" s="30"/>
      <c r="ELA38" s="30"/>
      <c r="ELB38" s="30"/>
      <c r="ELC38" s="30"/>
      <c r="ELD38" s="30"/>
      <c r="ELE38" s="30"/>
      <c r="ELF38" s="30"/>
      <c r="ELG38" s="30"/>
      <c r="ELH38" s="30"/>
      <c r="ELI38" s="30"/>
      <c r="ELJ38" s="30"/>
      <c r="ELK38" s="30"/>
      <c r="ELL38" s="30"/>
      <c r="ELM38" s="30"/>
      <c r="ELN38" s="30"/>
      <c r="ELO38" s="30"/>
      <c r="ELP38" s="30"/>
      <c r="ELQ38" s="30"/>
      <c r="ELR38" s="30"/>
      <c r="ELS38" s="30"/>
      <c r="ELT38" s="30"/>
      <c r="ELU38" s="30"/>
      <c r="ELV38" s="30"/>
      <c r="ELW38" s="30"/>
      <c r="ELX38" s="30"/>
      <c r="ELY38" s="30"/>
      <c r="ELZ38" s="30"/>
      <c r="EMA38" s="30"/>
      <c r="EMB38" s="30"/>
      <c r="EMC38" s="30"/>
      <c r="EMD38" s="30"/>
      <c r="EME38" s="30"/>
      <c r="EMF38" s="30"/>
      <c r="EMG38" s="30"/>
      <c r="EMH38" s="30"/>
      <c r="EMI38" s="30"/>
      <c r="EMJ38" s="30"/>
      <c r="EMK38" s="30"/>
      <c r="EML38" s="30"/>
      <c r="EMM38" s="30"/>
      <c r="EMN38" s="30"/>
      <c r="EMO38" s="30"/>
      <c r="EMP38" s="30"/>
      <c r="EMQ38" s="30"/>
      <c r="EMR38" s="30"/>
      <c r="EMS38" s="30"/>
      <c r="EMT38" s="30"/>
      <c r="EMU38" s="30"/>
      <c r="EMV38" s="30"/>
      <c r="EMW38" s="30"/>
      <c r="EMX38" s="30"/>
      <c r="EMY38" s="30"/>
      <c r="EMZ38" s="30"/>
      <c r="ENA38" s="30"/>
      <c r="ENB38" s="30"/>
      <c r="ENC38" s="30"/>
      <c r="END38" s="30"/>
      <c r="ENE38" s="30"/>
      <c r="ENF38" s="30"/>
      <c r="ENG38" s="30"/>
      <c r="ENH38" s="30"/>
      <c r="ENI38" s="30"/>
      <c r="ENJ38" s="30"/>
      <c r="ENK38" s="30"/>
      <c r="ENL38" s="30"/>
      <c r="ENM38" s="30"/>
      <c r="ENN38" s="30"/>
      <c r="ENO38" s="30"/>
      <c r="ENP38" s="30"/>
      <c r="ENQ38" s="30"/>
      <c r="ENR38" s="30"/>
      <c r="ENS38" s="30"/>
      <c r="ENT38" s="30"/>
      <c r="ENU38" s="30"/>
      <c r="ENV38" s="30"/>
      <c r="ENW38" s="30"/>
      <c r="ENX38" s="30"/>
      <c r="ENY38" s="30"/>
      <c r="ENZ38" s="30"/>
      <c r="EOA38" s="30"/>
      <c r="EOB38" s="30"/>
      <c r="EOC38" s="30"/>
      <c r="EOD38" s="30"/>
      <c r="EOE38" s="30"/>
      <c r="EOF38" s="30"/>
      <c r="EOG38" s="30"/>
      <c r="EOH38" s="30"/>
      <c r="EOI38" s="30"/>
      <c r="EOJ38" s="30"/>
      <c r="EOK38" s="30"/>
      <c r="EOL38" s="30"/>
      <c r="EOM38" s="30"/>
      <c r="EON38" s="30"/>
      <c r="EOO38" s="30"/>
      <c r="EOP38" s="30"/>
      <c r="EOQ38" s="30"/>
      <c r="EOR38" s="30"/>
      <c r="EOS38" s="30"/>
      <c r="EOT38" s="30"/>
      <c r="EOU38" s="30"/>
      <c r="EOV38" s="30"/>
      <c r="EOW38" s="30"/>
      <c r="EOX38" s="30"/>
      <c r="EOY38" s="30"/>
      <c r="EOZ38" s="30"/>
      <c r="EPA38" s="30"/>
      <c r="EPB38" s="30"/>
      <c r="EPC38" s="30"/>
      <c r="EPD38" s="30"/>
      <c r="EPE38" s="30"/>
      <c r="EPF38" s="30"/>
      <c r="EPG38" s="30"/>
      <c r="EPH38" s="30"/>
      <c r="EPI38" s="30"/>
      <c r="EPJ38" s="30"/>
      <c r="EPK38" s="30"/>
      <c r="EPL38" s="30"/>
      <c r="EPM38" s="30"/>
      <c r="EPN38" s="30"/>
      <c r="EPO38" s="30"/>
      <c r="EPP38" s="30"/>
      <c r="EPQ38" s="30"/>
      <c r="EPR38" s="30"/>
      <c r="EPS38" s="30"/>
      <c r="EPT38" s="30"/>
      <c r="EPU38" s="30"/>
      <c r="EPV38" s="30"/>
      <c r="EPW38" s="30"/>
      <c r="EPX38" s="30"/>
      <c r="EPY38" s="30"/>
      <c r="EPZ38" s="30"/>
      <c r="EQA38" s="30"/>
      <c r="EQB38" s="30"/>
      <c r="EQC38" s="30"/>
      <c r="EQD38" s="30"/>
      <c r="EQE38" s="30"/>
      <c r="EQF38" s="30"/>
      <c r="EQG38" s="30"/>
      <c r="EQH38" s="30"/>
      <c r="EQI38" s="30"/>
      <c r="EQJ38" s="30"/>
      <c r="EQK38" s="30"/>
      <c r="EQL38" s="30"/>
      <c r="EQM38" s="30"/>
      <c r="EQN38" s="30"/>
      <c r="EQO38" s="30"/>
      <c r="EQP38" s="30"/>
      <c r="EQQ38" s="30"/>
      <c r="EQR38" s="30"/>
      <c r="EQS38" s="30"/>
      <c r="EQT38" s="30"/>
      <c r="EQU38" s="30"/>
      <c r="EQV38" s="30"/>
      <c r="EQW38" s="30"/>
      <c r="EQX38" s="30"/>
      <c r="EQY38" s="30"/>
      <c r="EQZ38" s="30"/>
      <c r="ERA38" s="30"/>
      <c r="ERB38" s="30"/>
      <c r="ERC38" s="30"/>
      <c r="ERD38" s="30"/>
      <c r="ERE38" s="30"/>
      <c r="ERF38" s="30"/>
      <c r="ERG38" s="30"/>
      <c r="ERH38" s="30"/>
      <c r="ERI38" s="30"/>
      <c r="ERJ38" s="30"/>
      <c r="ERK38" s="30"/>
      <c r="ERL38" s="30"/>
      <c r="ERM38" s="30"/>
      <c r="ERN38" s="30"/>
      <c r="ERO38" s="30"/>
      <c r="ERP38" s="30"/>
      <c r="ERQ38" s="30"/>
      <c r="ERR38" s="30"/>
      <c r="ERS38" s="30"/>
      <c r="ERT38" s="30"/>
      <c r="ERU38" s="30"/>
      <c r="ERV38" s="30"/>
      <c r="ERW38" s="30"/>
      <c r="ERX38" s="30"/>
      <c r="ERY38" s="30"/>
      <c r="ERZ38" s="30"/>
      <c r="ESA38" s="30"/>
      <c r="ESB38" s="30"/>
      <c r="ESC38" s="30"/>
      <c r="ESD38" s="30"/>
      <c r="ESE38" s="30"/>
      <c r="ESF38" s="30"/>
      <c r="ESG38" s="30"/>
      <c r="ESH38" s="30"/>
      <c r="ESI38" s="30"/>
      <c r="ESJ38" s="30"/>
      <c r="ESK38" s="30"/>
      <c r="ESL38" s="30"/>
      <c r="ESM38" s="30"/>
      <c r="ESN38" s="30"/>
      <c r="ESO38" s="30"/>
      <c r="ESP38" s="30"/>
      <c r="ESQ38" s="30"/>
      <c r="ESR38" s="30"/>
      <c r="ESS38" s="30"/>
      <c r="EST38" s="30"/>
      <c r="ESU38" s="30"/>
      <c r="ESV38" s="30"/>
      <c r="ESW38" s="30"/>
      <c r="ESX38" s="30"/>
      <c r="ESY38" s="30"/>
      <c r="ESZ38" s="30"/>
      <c r="ETA38" s="30"/>
      <c r="ETB38" s="30"/>
      <c r="ETC38" s="30"/>
      <c r="ETD38" s="30"/>
      <c r="ETE38" s="30"/>
      <c r="ETF38" s="30"/>
      <c r="ETG38" s="30"/>
      <c r="ETH38" s="30"/>
      <c r="ETI38" s="30"/>
      <c r="ETJ38" s="30"/>
      <c r="ETK38" s="30"/>
      <c r="ETL38" s="30"/>
      <c r="ETM38" s="30"/>
      <c r="ETN38" s="30"/>
      <c r="ETO38" s="30"/>
      <c r="ETP38" s="30"/>
      <c r="ETQ38" s="30"/>
      <c r="ETR38" s="30"/>
      <c r="ETS38" s="30"/>
      <c r="ETT38" s="30"/>
      <c r="ETU38" s="30"/>
      <c r="ETV38" s="30"/>
      <c r="ETW38" s="30"/>
      <c r="ETX38" s="30"/>
      <c r="ETY38" s="30"/>
      <c r="ETZ38" s="30"/>
      <c r="EUA38" s="30"/>
      <c r="EUB38" s="30"/>
      <c r="EUC38" s="30"/>
      <c r="EUD38" s="30"/>
      <c r="EUE38" s="30"/>
      <c r="EUF38" s="30"/>
      <c r="EUG38" s="30"/>
      <c r="EUH38" s="30"/>
      <c r="EUI38" s="30"/>
      <c r="EUJ38" s="30"/>
      <c r="EUK38" s="30"/>
      <c r="EUL38" s="30"/>
      <c r="EUM38" s="30"/>
      <c r="EUN38" s="30"/>
      <c r="EUO38" s="30"/>
      <c r="EUP38" s="30"/>
      <c r="EUQ38" s="30"/>
      <c r="EUR38" s="30"/>
      <c r="EUS38" s="30"/>
      <c r="EUT38" s="30"/>
      <c r="EUU38" s="30"/>
      <c r="EUV38" s="30"/>
      <c r="EUW38" s="30"/>
      <c r="EUX38" s="30"/>
      <c r="EUY38" s="30"/>
      <c r="EUZ38" s="30"/>
      <c r="EVA38" s="30"/>
      <c r="EVB38" s="30"/>
      <c r="EVC38" s="30"/>
      <c r="EVD38" s="30"/>
      <c r="EVE38" s="30"/>
      <c r="EVF38" s="30"/>
      <c r="EVG38" s="30"/>
      <c r="EVH38" s="30"/>
      <c r="EVI38" s="30"/>
      <c r="EVJ38" s="30"/>
      <c r="EVK38" s="30"/>
      <c r="EVL38" s="30"/>
      <c r="EVM38" s="30"/>
      <c r="EVN38" s="30"/>
      <c r="EVO38" s="30"/>
      <c r="EVP38" s="30"/>
      <c r="EVQ38" s="30"/>
      <c r="EVR38" s="30"/>
      <c r="EVS38" s="30"/>
      <c r="EVT38" s="30"/>
      <c r="EVU38" s="30"/>
      <c r="EVV38" s="30"/>
      <c r="EVW38" s="30"/>
      <c r="EVX38" s="30"/>
      <c r="EVY38" s="30"/>
      <c r="EVZ38" s="30"/>
      <c r="EWA38" s="30"/>
      <c r="EWB38" s="30"/>
      <c r="EWC38" s="30"/>
      <c r="EWD38" s="30"/>
      <c r="EWE38" s="30"/>
      <c r="EWF38" s="30"/>
      <c r="EWG38" s="30"/>
      <c r="EWH38" s="30"/>
      <c r="EWI38" s="30"/>
      <c r="EWJ38" s="30"/>
      <c r="EWK38" s="30"/>
      <c r="EWL38" s="30"/>
      <c r="EWM38" s="30"/>
      <c r="EWN38" s="30"/>
      <c r="EWO38" s="30"/>
      <c r="EWP38" s="30"/>
      <c r="EWQ38" s="30"/>
      <c r="EWR38" s="30"/>
      <c r="EWS38" s="30"/>
      <c r="EWT38" s="30"/>
      <c r="EWU38" s="30"/>
      <c r="EWV38" s="30"/>
      <c r="EWW38" s="30"/>
      <c r="EWX38" s="30"/>
      <c r="EWY38" s="30"/>
      <c r="EWZ38" s="30"/>
      <c r="EXA38" s="30"/>
      <c r="EXB38" s="30"/>
      <c r="EXC38" s="30"/>
      <c r="EXD38" s="30"/>
      <c r="EXE38" s="30"/>
      <c r="EXF38" s="30"/>
      <c r="EXG38" s="30"/>
      <c r="EXH38" s="30"/>
      <c r="EXI38" s="30"/>
      <c r="EXJ38" s="30"/>
      <c r="EXK38" s="30"/>
      <c r="EXL38" s="30"/>
      <c r="EXM38" s="30"/>
      <c r="EXN38" s="30"/>
      <c r="EXO38" s="30"/>
      <c r="EXP38" s="30"/>
      <c r="EXQ38" s="30"/>
      <c r="EXR38" s="30"/>
      <c r="EXS38" s="30"/>
      <c r="EXT38" s="30"/>
      <c r="EXU38" s="30"/>
      <c r="EXV38" s="30"/>
      <c r="EXW38" s="30"/>
      <c r="EXX38" s="30"/>
      <c r="EXY38" s="30"/>
      <c r="EXZ38" s="30"/>
      <c r="EYA38" s="30"/>
      <c r="EYB38" s="30"/>
      <c r="EYC38" s="30"/>
      <c r="EYD38" s="30"/>
      <c r="EYE38" s="30"/>
      <c r="EYF38" s="30"/>
      <c r="EYG38" s="30"/>
      <c r="EYH38" s="30"/>
      <c r="EYI38" s="30"/>
      <c r="EYJ38" s="30"/>
      <c r="EYK38" s="30"/>
      <c r="EYL38" s="30"/>
      <c r="EYM38" s="30"/>
      <c r="EYN38" s="30"/>
      <c r="EYO38" s="30"/>
      <c r="EYP38" s="30"/>
      <c r="EYQ38" s="30"/>
      <c r="EYR38" s="30"/>
      <c r="EYS38" s="30"/>
      <c r="EYT38" s="30"/>
      <c r="EYU38" s="30"/>
      <c r="EYV38" s="30"/>
      <c r="EYW38" s="30"/>
      <c r="EYX38" s="30"/>
      <c r="EYY38" s="30"/>
      <c r="EYZ38" s="30"/>
      <c r="EZA38" s="30"/>
      <c r="EZB38" s="30"/>
      <c r="EZC38" s="30"/>
      <c r="EZD38" s="30"/>
      <c r="EZE38" s="30"/>
      <c r="EZF38" s="30"/>
      <c r="EZG38" s="30"/>
      <c r="EZH38" s="30"/>
      <c r="EZI38" s="30"/>
      <c r="EZJ38" s="30"/>
      <c r="EZK38" s="30"/>
      <c r="EZL38" s="30"/>
      <c r="EZM38" s="30"/>
      <c r="EZN38" s="30"/>
      <c r="EZO38" s="30"/>
      <c r="EZP38" s="30"/>
      <c r="EZQ38" s="30"/>
      <c r="EZR38" s="30"/>
      <c r="EZS38" s="30"/>
      <c r="EZT38" s="30"/>
      <c r="EZU38" s="30"/>
      <c r="EZV38" s="30"/>
      <c r="EZW38" s="30"/>
      <c r="EZX38" s="30"/>
      <c r="EZY38" s="30"/>
      <c r="EZZ38" s="30"/>
      <c r="FAA38" s="30"/>
      <c r="FAB38" s="30"/>
      <c r="FAC38" s="30"/>
      <c r="FAD38" s="30"/>
      <c r="FAE38" s="30"/>
      <c r="FAF38" s="30"/>
      <c r="FAG38" s="30"/>
      <c r="FAH38" s="30"/>
      <c r="FAI38" s="30"/>
      <c r="FAJ38" s="30"/>
      <c r="FAK38" s="30"/>
      <c r="FAL38" s="30"/>
      <c r="FAM38" s="30"/>
      <c r="FAN38" s="30"/>
      <c r="FAO38" s="30"/>
      <c r="FAP38" s="30"/>
      <c r="FAQ38" s="30"/>
      <c r="FAR38" s="30"/>
      <c r="FAS38" s="30"/>
      <c r="FAT38" s="30"/>
      <c r="FAU38" s="30"/>
      <c r="FAV38" s="30"/>
      <c r="FAW38" s="30"/>
      <c r="FAX38" s="30"/>
      <c r="FAY38" s="30"/>
      <c r="FAZ38" s="30"/>
      <c r="FBA38" s="30"/>
      <c r="FBB38" s="30"/>
      <c r="FBC38" s="30"/>
      <c r="FBD38" s="30"/>
      <c r="FBE38" s="30"/>
      <c r="FBF38" s="30"/>
      <c r="FBG38" s="30"/>
      <c r="FBH38" s="30"/>
      <c r="FBI38" s="30"/>
      <c r="FBJ38" s="30"/>
      <c r="FBK38" s="30"/>
      <c r="FBL38" s="30"/>
      <c r="FBM38" s="30"/>
      <c r="FBN38" s="30"/>
      <c r="FBO38" s="30"/>
      <c r="FBP38" s="30"/>
      <c r="FBQ38" s="30"/>
      <c r="FBR38" s="30"/>
      <c r="FBS38" s="30"/>
      <c r="FBT38" s="30"/>
      <c r="FBU38" s="30"/>
      <c r="FBV38" s="30"/>
      <c r="FBW38" s="30"/>
      <c r="FBX38" s="30"/>
      <c r="FBY38" s="30"/>
      <c r="FBZ38" s="30"/>
      <c r="FCA38" s="30"/>
      <c r="FCB38" s="30"/>
      <c r="FCC38" s="30"/>
      <c r="FCD38" s="30"/>
      <c r="FCE38" s="30"/>
      <c r="FCF38" s="30"/>
      <c r="FCG38" s="30"/>
      <c r="FCH38" s="30"/>
      <c r="FCI38" s="30"/>
      <c r="FCJ38" s="30"/>
      <c r="FCK38" s="30"/>
      <c r="FCL38" s="30"/>
      <c r="FCM38" s="30"/>
      <c r="FCN38" s="30"/>
      <c r="FCO38" s="30"/>
      <c r="FCP38" s="30"/>
      <c r="FCQ38" s="30"/>
      <c r="FCR38" s="30"/>
      <c r="FCS38" s="30"/>
      <c r="FCT38" s="30"/>
      <c r="FCU38" s="30"/>
      <c r="FCV38" s="30"/>
      <c r="FCW38" s="30"/>
      <c r="FCX38" s="30"/>
      <c r="FCY38" s="30"/>
      <c r="FCZ38" s="30"/>
      <c r="FDA38" s="30"/>
      <c r="FDB38" s="30"/>
      <c r="FDC38" s="30"/>
      <c r="FDD38" s="30"/>
      <c r="FDE38" s="30"/>
      <c r="FDF38" s="30"/>
      <c r="FDG38" s="30"/>
      <c r="FDH38" s="30"/>
      <c r="FDI38" s="30"/>
      <c r="FDJ38" s="30"/>
      <c r="FDK38" s="30"/>
      <c r="FDL38" s="30"/>
      <c r="FDM38" s="30"/>
      <c r="FDN38" s="30"/>
      <c r="FDO38" s="30"/>
      <c r="FDP38" s="30"/>
      <c r="FDQ38" s="30"/>
      <c r="FDR38" s="30"/>
      <c r="FDS38" s="30"/>
      <c r="FDT38" s="30"/>
      <c r="FDU38" s="30"/>
      <c r="FDV38" s="30"/>
      <c r="FDW38" s="30"/>
      <c r="FDX38" s="30"/>
      <c r="FDY38" s="30"/>
      <c r="FDZ38" s="30"/>
      <c r="FEA38" s="30"/>
      <c r="FEB38" s="30"/>
      <c r="FEC38" s="30"/>
      <c r="FED38" s="30"/>
      <c r="FEE38" s="30"/>
      <c r="FEF38" s="30"/>
      <c r="FEG38" s="30"/>
      <c r="FEH38" s="30"/>
      <c r="FEI38" s="30"/>
      <c r="FEJ38" s="30"/>
      <c r="FEK38" s="30"/>
      <c r="FEL38" s="30"/>
      <c r="FEM38" s="30"/>
      <c r="FEN38" s="30"/>
      <c r="FEO38" s="30"/>
      <c r="FEP38" s="30"/>
      <c r="FEQ38" s="30"/>
      <c r="FER38" s="30"/>
      <c r="FES38" s="30"/>
      <c r="FET38" s="30"/>
      <c r="FEU38" s="30"/>
      <c r="FEV38" s="30"/>
      <c r="FEW38" s="30"/>
      <c r="FEX38" s="30"/>
      <c r="FEY38" s="30"/>
      <c r="FEZ38" s="30"/>
      <c r="FFA38" s="30"/>
      <c r="FFB38" s="30"/>
      <c r="FFC38" s="30"/>
      <c r="FFD38" s="30"/>
      <c r="FFE38" s="30"/>
      <c r="FFF38" s="30"/>
      <c r="FFG38" s="30"/>
      <c r="FFH38" s="30"/>
      <c r="FFI38" s="30"/>
      <c r="FFJ38" s="30"/>
      <c r="FFK38" s="30"/>
      <c r="FFL38" s="30"/>
      <c r="FFM38" s="30"/>
      <c r="FFN38" s="30"/>
      <c r="FFO38" s="30"/>
      <c r="FFP38" s="30"/>
      <c r="FFQ38" s="30"/>
      <c r="FFR38" s="30"/>
      <c r="FFS38" s="30"/>
      <c r="FFT38" s="30"/>
      <c r="FFU38" s="30"/>
      <c r="FFV38" s="30"/>
      <c r="FFW38" s="30"/>
      <c r="FFX38" s="30"/>
      <c r="FFY38" s="30"/>
      <c r="FFZ38" s="30"/>
      <c r="FGA38" s="30"/>
      <c r="FGB38" s="30"/>
      <c r="FGC38" s="30"/>
      <c r="FGD38" s="30"/>
      <c r="FGE38" s="30"/>
      <c r="FGF38" s="30"/>
      <c r="FGG38" s="30"/>
      <c r="FGH38" s="30"/>
      <c r="FGI38" s="30"/>
      <c r="FGJ38" s="30"/>
      <c r="FGK38" s="30"/>
      <c r="FGL38" s="30"/>
      <c r="FGM38" s="30"/>
      <c r="FGN38" s="30"/>
      <c r="FGO38" s="30"/>
      <c r="FGP38" s="30"/>
      <c r="FGQ38" s="30"/>
      <c r="FGR38" s="30"/>
      <c r="FGS38" s="30"/>
      <c r="FGT38" s="30"/>
      <c r="FGU38" s="30"/>
      <c r="FGV38" s="30"/>
      <c r="FGW38" s="30"/>
      <c r="FGX38" s="30"/>
      <c r="FGY38" s="30"/>
      <c r="FGZ38" s="30"/>
      <c r="FHA38" s="30"/>
      <c r="FHB38" s="30"/>
      <c r="FHC38" s="30"/>
      <c r="FHD38" s="30"/>
      <c r="FHE38" s="30"/>
      <c r="FHF38" s="30"/>
      <c r="FHG38" s="30"/>
      <c r="FHH38" s="30"/>
      <c r="FHI38" s="30"/>
      <c r="FHJ38" s="30"/>
      <c r="FHK38" s="30"/>
      <c r="FHL38" s="30"/>
      <c r="FHM38" s="30"/>
      <c r="FHN38" s="30"/>
      <c r="FHO38" s="30"/>
      <c r="FHP38" s="30"/>
      <c r="FHQ38" s="30"/>
      <c r="FHR38" s="30"/>
      <c r="FHS38" s="30"/>
      <c r="FHT38" s="30"/>
      <c r="FHU38" s="30"/>
      <c r="FHV38" s="30"/>
      <c r="FHW38" s="30"/>
      <c r="FHX38" s="30"/>
      <c r="FHY38" s="30"/>
      <c r="FHZ38" s="30"/>
      <c r="FIA38" s="30"/>
      <c r="FIB38" s="30"/>
      <c r="FIC38" s="30"/>
      <c r="FID38" s="30"/>
      <c r="FIE38" s="30"/>
      <c r="FIF38" s="30"/>
      <c r="FIG38" s="30"/>
      <c r="FIH38" s="30"/>
      <c r="FII38" s="30"/>
      <c r="FIJ38" s="30"/>
      <c r="FIK38" s="30"/>
      <c r="FIL38" s="30"/>
      <c r="FIM38" s="30"/>
      <c r="FIN38" s="30"/>
      <c r="FIO38" s="30"/>
      <c r="FIP38" s="30"/>
      <c r="FIQ38" s="30"/>
      <c r="FIR38" s="30"/>
      <c r="FIS38" s="30"/>
      <c r="FIT38" s="30"/>
      <c r="FIU38" s="30"/>
      <c r="FIV38" s="30"/>
      <c r="FIW38" s="30"/>
      <c r="FIX38" s="30"/>
      <c r="FIY38" s="30"/>
      <c r="FIZ38" s="30"/>
      <c r="FJA38" s="30"/>
      <c r="FJB38" s="30"/>
      <c r="FJC38" s="30"/>
      <c r="FJD38" s="30"/>
      <c r="FJE38" s="30"/>
      <c r="FJF38" s="30"/>
      <c r="FJG38" s="30"/>
      <c r="FJH38" s="30"/>
      <c r="FJI38" s="30"/>
      <c r="FJJ38" s="30"/>
      <c r="FJK38" s="30"/>
      <c r="FJL38" s="30"/>
      <c r="FJM38" s="30"/>
      <c r="FJN38" s="30"/>
      <c r="FJO38" s="30"/>
      <c r="FJP38" s="30"/>
      <c r="FJQ38" s="30"/>
      <c r="FJR38" s="30"/>
      <c r="FJS38" s="30"/>
      <c r="FJT38" s="30"/>
      <c r="FJU38" s="30"/>
      <c r="FJV38" s="30"/>
      <c r="FJW38" s="30"/>
      <c r="FJX38" s="30"/>
      <c r="FJY38" s="30"/>
      <c r="FJZ38" s="30"/>
      <c r="FKA38" s="30"/>
      <c r="FKB38" s="30"/>
      <c r="FKC38" s="30"/>
      <c r="FKD38" s="30"/>
      <c r="FKE38" s="30"/>
      <c r="FKF38" s="30"/>
      <c r="FKG38" s="30"/>
      <c r="FKH38" s="30"/>
      <c r="FKI38" s="30"/>
      <c r="FKJ38" s="30"/>
      <c r="FKK38" s="30"/>
      <c r="FKL38" s="30"/>
      <c r="FKM38" s="30"/>
      <c r="FKN38" s="30"/>
      <c r="FKO38" s="30"/>
      <c r="FKP38" s="30"/>
      <c r="FKQ38" s="30"/>
      <c r="FKR38" s="30"/>
      <c r="FKS38" s="30"/>
      <c r="FKT38" s="30"/>
      <c r="FKU38" s="30"/>
      <c r="FKV38" s="30"/>
      <c r="FKW38" s="30"/>
      <c r="FKX38" s="30"/>
      <c r="FKY38" s="30"/>
      <c r="FKZ38" s="30"/>
      <c r="FLA38" s="30"/>
      <c r="FLB38" s="30"/>
      <c r="FLC38" s="30"/>
      <c r="FLD38" s="30"/>
      <c r="FLE38" s="30"/>
      <c r="FLF38" s="30"/>
      <c r="FLG38" s="30"/>
      <c r="FLH38" s="30"/>
      <c r="FLI38" s="30"/>
      <c r="FLJ38" s="30"/>
      <c r="FLK38" s="30"/>
      <c r="FLL38" s="30"/>
      <c r="FLM38" s="30"/>
      <c r="FLN38" s="30"/>
      <c r="FLO38" s="30"/>
      <c r="FLP38" s="30"/>
      <c r="FLQ38" s="30"/>
      <c r="FLR38" s="30"/>
      <c r="FLS38" s="30"/>
      <c r="FLT38" s="30"/>
      <c r="FLU38" s="30"/>
      <c r="FLV38" s="30"/>
      <c r="FLW38" s="30"/>
      <c r="FLX38" s="30"/>
      <c r="FLY38" s="30"/>
      <c r="FLZ38" s="30"/>
      <c r="FMA38" s="30"/>
      <c r="FMB38" s="30"/>
      <c r="FMC38" s="30"/>
      <c r="FMD38" s="30"/>
      <c r="FME38" s="30"/>
      <c r="FMF38" s="30"/>
      <c r="FMG38" s="30"/>
      <c r="FMH38" s="30"/>
      <c r="FMI38" s="30"/>
      <c r="FMJ38" s="30"/>
      <c r="FMK38" s="30"/>
      <c r="FML38" s="30"/>
      <c r="FMM38" s="30"/>
      <c r="FMN38" s="30"/>
      <c r="FMO38" s="30"/>
      <c r="FMP38" s="30"/>
      <c r="FMQ38" s="30"/>
      <c r="FMR38" s="30"/>
      <c r="FMS38" s="30"/>
      <c r="FMT38" s="30"/>
      <c r="FMU38" s="30"/>
      <c r="FMV38" s="30"/>
      <c r="FMW38" s="30"/>
      <c r="FMX38" s="30"/>
      <c r="FMY38" s="30"/>
      <c r="FMZ38" s="30"/>
      <c r="FNA38" s="30"/>
      <c r="FNB38" s="30"/>
      <c r="FNC38" s="30"/>
      <c r="FND38" s="30"/>
      <c r="FNE38" s="30"/>
      <c r="FNF38" s="30"/>
      <c r="FNG38" s="30"/>
      <c r="FNH38" s="30"/>
      <c r="FNI38" s="30"/>
      <c r="FNJ38" s="30"/>
      <c r="FNK38" s="30"/>
      <c r="FNL38" s="30"/>
      <c r="FNM38" s="30"/>
      <c r="FNN38" s="30"/>
      <c r="FNO38" s="30"/>
      <c r="FNP38" s="30"/>
      <c r="FNQ38" s="30"/>
      <c r="FNR38" s="30"/>
      <c r="FNS38" s="30"/>
      <c r="FNT38" s="30"/>
      <c r="FNU38" s="30"/>
      <c r="FNV38" s="30"/>
      <c r="FNW38" s="30"/>
      <c r="FNX38" s="30"/>
      <c r="FNY38" s="30"/>
      <c r="FNZ38" s="30"/>
      <c r="FOA38" s="30"/>
      <c r="FOB38" s="30"/>
      <c r="FOC38" s="30"/>
      <c r="FOD38" s="30"/>
      <c r="FOE38" s="30"/>
      <c r="FOF38" s="30"/>
      <c r="FOG38" s="30"/>
      <c r="FOH38" s="30"/>
      <c r="FOI38" s="30"/>
      <c r="FOJ38" s="30"/>
      <c r="FOK38" s="30"/>
      <c r="FOL38" s="30"/>
      <c r="FOM38" s="30"/>
      <c r="FON38" s="30"/>
      <c r="FOO38" s="30"/>
      <c r="FOP38" s="30"/>
      <c r="FOQ38" s="30"/>
      <c r="FOR38" s="30"/>
      <c r="FOS38" s="30"/>
      <c r="FOT38" s="30"/>
      <c r="FOU38" s="30"/>
      <c r="FOV38" s="30"/>
      <c r="FOW38" s="30"/>
      <c r="FOX38" s="30"/>
      <c r="FOY38" s="30"/>
      <c r="FOZ38" s="30"/>
      <c r="FPA38" s="30"/>
      <c r="FPB38" s="30"/>
      <c r="FPC38" s="30"/>
      <c r="FPD38" s="30"/>
      <c r="FPE38" s="30"/>
      <c r="FPF38" s="30"/>
      <c r="FPG38" s="30"/>
      <c r="FPH38" s="30"/>
      <c r="FPI38" s="30"/>
      <c r="FPJ38" s="30"/>
      <c r="FPK38" s="30"/>
      <c r="FPL38" s="30"/>
      <c r="FPM38" s="30"/>
      <c r="FPN38" s="30"/>
      <c r="FPO38" s="30"/>
      <c r="FPP38" s="30"/>
      <c r="FPQ38" s="30"/>
      <c r="FPR38" s="30"/>
      <c r="FPS38" s="30"/>
      <c r="FPT38" s="30"/>
      <c r="FPU38" s="30"/>
      <c r="FPV38" s="30"/>
      <c r="FPW38" s="30"/>
      <c r="FPX38" s="30"/>
      <c r="FPY38" s="30"/>
      <c r="FPZ38" s="30"/>
      <c r="FQA38" s="30"/>
      <c r="FQB38" s="30"/>
      <c r="FQC38" s="30"/>
      <c r="FQD38" s="30"/>
      <c r="FQE38" s="30"/>
      <c r="FQF38" s="30"/>
      <c r="FQG38" s="30"/>
      <c r="FQH38" s="30"/>
      <c r="FQI38" s="30"/>
      <c r="FQJ38" s="30"/>
      <c r="FQK38" s="30"/>
      <c r="FQL38" s="30"/>
      <c r="FQM38" s="30"/>
      <c r="FQN38" s="30"/>
      <c r="FQO38" s="30"/>
      <c r="FQP38" s="30"/>
      <c r="FQQ38" s="30"/>
      <c r="FQR38" s="30"/>
      <c r="FQS38" s="30"/>
      <c r="FQT38" s="30"/>
      <c r="FQU38" s="30"/>
      <c r="FQV38" s="30"/>
      <c r="FQW38" s="30"/>
      <c r="FQX38" s="30"/>
      <c r="FQY38" s="30"/>
      <c r="FQZ38" s="30"/>
      <c r="FRA38" s="30"/>
      <c r="FRB38" s="30"/>
      <c r="FRC38" s="30"/>
      <c r="FRD38" s="30"/>
      <c r="FRE38" s="30"/>
      <c r="FRF38" s="30"/>
      <c r="FRG38" s="30"/>
      <c r="FRH38" s="30"/>
      <c r="FRI38" s="30"/>
      <c r="FRJ38" s="30"/>
      <c r="FRK38" s="30"/>
      <c r="FRL38" s="30"/>
      <c r="FRM38" s="30"/>
      <c r="FRN38" s="30"/>
      <c r="FRO38" s="30"/>
      <c r="FRP38" s="30"/>
      <c r="FRQ38" s="30"/>
      <c r="FRR38" s="30"/>
      <c r="FRS38" s="30"/>
      <c r="FRT38" s="30"/>
      <c r="FRU38" s="30"/>
      <c r="FRV38" s="30"/>
      <c r="FRW38" s="30"/>
      <c r="FRX38" s="30"/>
      <c r="FRY38" s="30"/>
      <c r="FRZ38" s="30"/>
      <c r="FSA38" s="30"/>
      <c r="FSB38" s="30"/>
      <c r="FSC38" s="30"/>
      <c r="FSD38" s="30"/>
      <c r="FSE38" s="30"/>
      <c r="FSF38" s="30"/>
      <c r="FSG38" s="30"/>
      <c r="FSH38" s="30"/>
      <c r="FSI38" s="30"/>
      <c r="FSJ38" s="30"/>
      <c r="FSK38" s="30"/>
      <c r="FSL38" s="30"/>
      <c r="FSM38" s="30"/>
      <c r="FSN38" s="30"/>
      <c r="FSO38" s="30"/>
      <c r="FSP38" s="30"/>
      <c r="FSQ38" s="30"/>
      <c r="FSR38" s="30"/>
      <c r="FSS38" s="30"/>
      <c r="FST38" s="30"/>
      <c r="FSU38" s="30"/>
      <c r="FSV38" s="30"/>
      <c r="FSW38" s="30"/>
      <c r="FSX38" s="30"/>
      <c r="FSY38" s="30"/>
      <c r="FSZ38" s="30"/>
      <c r="FTA38" s="30"/>
      <c r="FTB38" s="30"/>
      <c r="FTC38" s="30"/>
      <c r="FTD38" s="30"/>
      <c r="FTE38" s="30"/>
      <c r="FTF38" s="30"/>
      <c r="FTG38" s="30"/>
      <c r="FTH38" s="30"/>
      <c r="FTI38" s="30"/>
      <c r="FTJ38" s="30"/>
      <c r="FTK38" s="30"/>
      <c r="FTL38" s="30"/>
      <c r="FTM38" s="30"/>
      <c r="FTN38" s="30"/>
      <c r="FTO38" s="30"/>
      <c r="FTP38" s="30"/>
      <c r="FTQ38" s="30"/>
      <c r="FTR38" s="30"/>
      <c r="FTS38" s="30"/>
      <c r="FTT38" s="30"/>
      <c r="FTU38" s="30"/>
      <c r="FTV38" s="30"/>
      <c r="FTW38" s="30"/>
      <c r="FTX38" s="30"/>
      <c r="FTY38" s="30"/>
      <c r="FTZ38" s="30"/>
      <c r="FUA38" s="30"/>
      <c r="FUB38" s="30"/>
      <c r="FUC38" s="30"/>
      <c r="FUD38" s="30"/>
      <c r="FUE38" s="30"/>
      <c r="FUF38" s="30"/>
      <c r="FUG38" s="30"/>
      <c r="FUH38" s="30"/>
      <c r="FUI38" s="30"/>
      <c r="FUJ38" s="30"/>
      <c r="FUK38" s="30"/>
      <c r="FUL38" s="30"/>
      <c r="FUM38" s="30"/>
      <c r="FUN38" s="30"/>
      <c r="FUO38" s="30"/>
      <c r="FUP38" s="30"/>
      <c r="FUQ38" s="30"/>
      <c r="FUR38" s="30"/>
      <c r="FUS38" s="30"/>
      <c r="FUT38" s="30"/>
      <c r="FUU38" s="30"/>
      <c r="FUV38" s="30"/>
      <c r="FUW38" s="30"/>
      <c r="FUX38" s="30"/>
      <c r="FUY38" s="30"/>
      <c r="FUZ38" s="30"/>
      <c r="FVA38" s="30"/>
      <c r="FVB38" s="30"/>
      <c r="FVC38" s="30"/>
      <c r="FVD38" s="30"/>
      <c r="FVE38" s="30"/>
      <c r="FVF38" s="30"/>
      <c r="FVG38" s="30"/>
      <c r="FVH38" s="30"/>
      <c r="FVI38" s="30"/>
      <c r="FVJ38" s="30"/>
      <c r="FVK38" s="30"/>
      <c r="FVL38" s="30"/>
      <c r="FVM38" s="30"/>
      <c r="FVN38" s="30"/>
      <c r="FVO38" s="30"/>
      <c r="FVP38" s="30"/>
      <c r="FVQ38" s="30"/>
      <c r="FVR38" s="30"/>
      <c r="FVS38" s="30"/>
      <c r="FVT38" s="30"/>
      <c r="FVU38" s="30"/>
      <c r="FVV38" s="30"/>
      <c r="FVW38" s="30"/>
      <c r="FVX38" s="30"/>
      <c r="FVY38" s="30"/>
      <c r="FVZ38" s="30"/>
      <c r="FWA38" s="30"/>
      <c r="FWB38" s="30"/>
      <c r="FWC38" s="30"/>
      <c r="FWD38" s="30"/>
      <c r="FWE38" s="30"/>
      <c r="FWF38" s="30"/>
      <c r="FWG38" s="30"/>
      <c r="FWH38" s="30"/>
      <c r="FWI38" s="30"/>
      <c r="FWJ38" s="30"/>
      <c r="FWK38" s="30"/>
      <c r="FWL38" s="30"/>
      <c r="FWM38" s="30"/>
      <c r="FWN38" s="30"/>
      <c r="FWO38" s="30"/>
      <c r="FWP38" s="30"/>
      <c r="FWQ38" s="30"/>
      <c r="FWR38" s="30"/>
      <c r="FWS38" s="30"/>
      <c r="FWT38" s="30"/>
      <c r="FWU38" s="30"/>
      <c r="FWV38" s="30"/>
      <c r="FWW38" s="30"/>
      <c r="FWX38" s="30"/>
      <c r="FWY38" s="30"/>
      <c r="FWZ38" s="30"/>
      <c r="FXA38" s="30"/>
      <c r="FXB38" s="30"/>
      <c r="FXC38" s="30"/>
      <c r="FXD38" s="30"/>
      <c r="FXE38" s="30"/>
      <c r="FXF38" s="30"/>
      <c r="FXG38" s="30"/>
      <c r="FXH38" s="30"/>
      <c r="FXI38" s="30"/>
      <c r="FXJ38" s="30"/>
      <c r="FXK38" s="30"/>
      <c r="FXL38" s="30"/>
      <c r="FXM38" s="30"/>
      <c r="FXN38" s="30"/>
      <c r="FXO38" s="30"/>
      <c r="FXP38" s="30"/>
      <c r="FXQ38" s="30"/>
      <c r="FXR38" s="30"/>
      <c r="FXS38" s="30"/>
      <c r="FXT38" s="30"/>
      <c r="FXU38" s="30"/>
      <c r="FXV38" s="30"/>
      <c r="FXW38" s="30"/>
      <c r="FXX38" s="30"/>
      <c r="FXY38" s="30"/>
      <c r="FXZ38" s="30"/>
      <c r="FYA38" s="30"/>
      <c r="FYB38" s="30"/>
      <c r="FYC38" s="30"/>
      <c r="FYD38" s="30"/>
      <c r="FYE38" s="30"/>
      <c r="FYF38" s="30"/>
      <c r="FYG38" s="30"/>
      <c r="FYH38" s="30"/>
      <c r="FYI38" s="30"/>
      <c r="FYJ38" s="30"/>
      <c r="FYK38" s="30"/>
      <c r="FYL38" s="30"/>
      <c r="FYM38" s="30"/>
      <c r="FYN38" s="30"/>
      <c r="FYO38" s="30"/>
      <c r="FYP38" s="30"/>
      <c r="FYQ38" s="30"/>
      <c r="FYR38" s="30"/>
      <c r="FYS38" s="30"/>
      <c r="FYT38" s="30"/>
      <c r="FYU38" s="30"/>
      <c r="FYV38" s="30"/>
      <c r="FYW38" s="30"/>
      <c r="FYX38" s="30"/>
      <c r="FYY38" s="30"/>
      <c r="FYZ38" s="30"/>
      <c r="FZA38" s="30"/>
      <c r="FZB38" s="30"/>
      <c r="FZC38" s="30"/>
      <c r="FZD38" s="30"/>
      <c r="FZE38" s="30"/>
      <c r="FZF38" s="30"/>
      <c r="FZG38" s="30"/>
      <c r="FZH38" s="30"/>
      <c r="FZI38" s="30"/>
      <c r="FZJ38" s="30"/>
      <c r="FZK38" s="30"/>
      <c r="FZL38" s="30"/>
      <c r="FZM38" s="30"/>
      <c r="FZN38" s="30"/>
      <c r="FZO38" s="30"/>
      <c r="FZP38" s="30"/>
      <c r="FZQ38" s="30"/>
      <c r="FZR38" s="30"/>
      <c r="FZS38" s="30"/>
      <c r="FZT38" s="30"/>
      <c r="FZU38" s="30"/>
      <c r="FZV38" s="30"/>
      <c r="FZW38" s="30"/>
      <c r="FZX38" s="30"/>
      <c r="FZY38" s="30"/>
      <c r="FZZ38" s="30"/>
      <c r="GAA38" s="30"/>
      <c r="GAB38" s="30"/>
      <c r="GAC38" s="30"/>
      <c r="GAD38" s="30"/>
      <c r="GAE38" s="30"/>
      <c r="GAF38" s="30"/>
      <c r="GAG38" s="30"/>
      <c r="GAH38" s="30"/>
      <c r="GAI38" s="30"/>
      <c r="GAJ38" s="30"/>
      <c r="GAK38" s="30"/>
      <c r="GAL38" s="30"/>
      <c r="GAM38" s="30"/>
      <c r="GAN38" s="30"/>
      <c r="GAO38" s="30"/>
      <c r="GAP38" s="30"/>
      <c r="GAQ38" s="30"/>
      <c r="GAR38" s="30"/>
      <c r="GAS38" s="30"/>
      <c r="GAT38" s="30"/>
      <c r="GAU38" s="30"/>
      <c r="GAV38" s="30"/>
      <c r="GAW38" s="30"/>
      <c r="GAX38" s="30"/>
      <c r="GAY38" s="30"/>
      <c r="GAZ38" s="30"/>
      <c r="GBA38" s="30"/>
      <c r="GBB38" s="30"/>
      <c r="GBC38" s="30"/>
      <c r="GBD38" s="30"/>
      <c r="GBE38" s="30"/>
      <c r="GBF38" s="30"/>
      <c r="GBG38" s="30"/>
      <c r="GBH38" s="30"/>
      <c r="GBI38" s="30"/>
      <c r="GBJ38" s="30"/>
      <c r="GBK38" s="30"/>
      <c r="GBL38" s="30"/>
      <c r="GBM38" s="30"/>
      <c r="GBN38" s="30"/>
      <c r="GBO38" s="30"/>
      <c r="GBP38" s="30"/>
      <c r="GBQ38" s="30"/>
      <c r="GBR38" s="30"/>
      <c r="GBS38" s="30"/>
      <c r="GBT38" s="30"/>
      <c r="GBU38" s="30"/>
      <c r="GBV38" s="30"/>
      <c r="GBW38" s="30"/>
      <c r="GBX38" s="30"/>
      <c r="GBY38" s="30"/>
      <c r="GBZ38" s="30"/>
      <c r="GCA38" s="30"/>
      <c r="GCB38" s="30"/>
      <c r="GCC38" s="30"/>
      <c r="GCD38" s="30"/>
      <c r="GCE38" s="30"/>
      <c r="GCF38" s="30"/>
      <c r="GCG38" s="30"/>
      <c r="GCH38" s="30"/>
      <c r="GCI38" s="30"/>
      <c r="GCJ38" s="30"/>
      <c r="GCK38" s="30"/>
      <c r="GCL38" s="30"/>
      <c r="GCM38" s="30"/>
      <c r="GCN38" s="30"/>
      <c r="GCO38" s="30"/>
      <c r="GCP38" s="30"/>
      <c r="GCQ38" s="30"/>
      <c r="GCR38" s="30"/>
      <c r="GCS38" s="30"/>
      <c r="GCT38" s="30"/>
      <c r="GCU38" s="30"/>
      <c r="GCV38" s="30"/>
      <c r="GCW38" s="30"/>
      <c r="GCX38" s="30"/>
      <c r="GCY38" s="30"/>
      <c r="GCZ38" s="30"/>
      <c r="GDA38" s="30"/>
      <c r="GDB38" s="30"/>
      <c r="GDC38" s="30"/>
      <c r="GDD38" s="30"/>
      <c r="GDE38" s="30"/>
      <c r="GDF38" s="30"/>
      <c r="GDG38" s="30"/>
      <c r="GDH38" s="30"/>
      <c r="GDI38" s="30"/>
      <c r="GDJ38" s="30"/>
      <c r="GDK38" s="30"/>
      <c r="GDL38" s="30"/>
      <c r="GDM38" s="30"/>
      <c r="GDN38" s="30"/>
      <c r="GDO38" s="30"/>
      <c r="GDP38" s="30"/>
      <c r="GDQ38" s="30"/>
      <c r="GDR38" s="30"/>
      <c r="GDS38" s="30"/>
      <c r="GDT38" s="30"/>
      <c r="GDU38" s="30"/>
      <c r="GDV38" s="30"/>
      <c r="GDW38" s="30"/>
      <c r="GDX38" s="30"/>
      <c r="GDY38" s="30"/>
      <c r="GDZ38" s="30"/>
      <c r="GEA38" s="30"/>
      <c r="GEB38" s="30"/>
      <c r="GEC38" s="30"/>
      <c r="GED38" s="30"/>
      <c r="GEE38" s="30"/>
      <c r="GEF38" s="30"/>
      <c r="GEG38" s="30"/>
      <c r="GEH38" s="30"/>
      <c r="GEI38" s="30"/>
      <c r="GEJ38" s="30"/>
      <c r="GEK38" s="30"/>
      <c r="GEL38" s="30"/>
      <c r="GEM38" s="30"/>
      <c r="GEN38" s="30"/>
      <c r="GEO38" s="30"/>
      <c r="GEP38" s="30"/>
      <c r="GEQ38" s="30"/>
      <c r="GER38" s="30"/>
      <c r="GES38" s="30"/>
      <c r="GET38" s="30"/>
      <c r="GEU38" s="30"/>
      <c r="GEV38" s="30"/>
      <c r="GEW38" s="30"/>
      <c r="GEX38" s="30"/>
      <c r="GEY38" s="30"/>
      <c r="GEZ38" s="30"/>
      <c r="GFA38" s="30"/>
      <c r="GFB38" s="30"/>
      <c r="GFC38" s="30"/>
      <c r="GFD38" s="30"/>
      <c r="GFE38" s="30"/>
      <c r="GFF38" s="30"/>
      <c r="GFG38" s="30"/>
      <c r="GFH38" s="30"/>
      <c r="GFI38" s="30"/>
      <c r="GFJ38" s="30"/>
      <c r="GFK38" s="30"/>
      <c r="GFL38" s="30"/>
      <c r="GFM38" s="30"/>
      <c r="GFN38" s="30"/>
      <c r="GFO38" s="30"/>
      <c r="GFP38" s="30"/>
      <c r="GFQ38" s="30"/>
      <c r="GFR38" s="30"/>
      <c r="GFS38" s="30"/>
      <c r="GFT38" s="30"/>
      <c r="GFU38" s="30"/>
      <c r="GFV38" s="30"/>
      <c r="GFW38" s="30"/>
      <c r="GFX38" s="30"/>
      <c r="GFY38" s="30"/>
      <c r="GFZ38" s="30"/>
      <c r="GGA38" s="30"/>
      <c r="GGB38" s="30"/>
      <c r="GGC38" s="30"/>
      <c r="GGD38" s="30"/>
      <c r="GGE38" s="30"/>
      <c r="GGF38" s="30"/>
      <c r="GGG38" s="30"/>
      <c r="GGH38" s="30"/>
      <c r="GGI38" s="30"/>
      <c r="GGJ38" s="30"/>
      <c r="GGK38" s="30"/>
      <c r="GGL38" s="30"/>
      <c r="GGM38" s="30"/>
      <c r="GGN38" s="30"/>
      <c r="GGO38" s="30"/>
      <c r="GGP38" s="30"/>
      <c r="GGQ38" s="30"/>
      <c r="GGR38" s="30"/>
      <c r="GGS38" s="30"/>
      <c r="GGT38" s="30"/>
      <c r="GGU38" s="30"/>
      <c r="GGV38" s="30"/>
      <c r="GGW38" s="30"/>
      <c r="GGX38" s="30"/>
      <c r="GGY38" s="30"/>
      <c r="GGZ38" s="30"/>
      <c r="GHA38" s="30"/>
      <c r="GHB38" s="30"/>
      <c r="GHC38" s="30"/>
      <c r="GHD38" s="30"/>
      <c r="GHE38" s="30"/>
      <c r="GHF38" s="30"/>
      <c r="GHG38" s="30"/>
      <c r="GHH38" s="30"/>
      <c r="GHI38" s="30"/>
      <c r="GHJ38" s="30"/>
      <c r="GHK38" s="30"/>
      <c r="GHL38" s="30"/>
      <c r="GHM38" s="30"/>
      <c r="GHN38" s="30"/>
      <c r="GHO38" s="30"/>
      <c r="GHP38" s="30"/>
      <c r="GHQ38" s="30"/>
      <c r="GHR38" s="30"/>
      <c r="GHS38" s="30"/>
      <c r="GHT38" s="30"/>
      <c r="GHU38" s="30"/>
      <c r="GHV38" s="30"/>
      <c r="GHW38" s="30"/>
      <c r="GHX38" s="30"/>
      <c r="GHY38" s="30"/>
      <c r="GHZ38" s="30"/>
      <c r="GIA38" s="30"/>
      <c r="GIB38" s="30"/>
      <c r="GIC38" s="30"/>
      <c r="GID38" s="30"/>
      <c r="GIE38" s="30"/>
      <c r="GIF38" s="30"/>
      <c r="GIG38" s="30"/>
      <c r="GIH38" s="30"/>
      <c r="GII38" s="30"/>
      <c r="GIJ38" s="30"/>
      <c r="GIK38" s="30"/>
      <c r="GIL38" s="30"/>
      <c r="GIM38" s="30"/>
      <c r="GIN38" s="30"/>
      <c r="GIO38" s="30"/>
      <c r="GIP38" s="30"/>
      <c r="GIQ38" s="30"/>
      <c r="GIR38" s="30"/>
      <c r="GIS38" s="30"/>
      <c r="GIT38" s="30"/>
      <c r="GIU38" s="30"/>
      <c r="GIV38" s="30"/>
      <c r="GIW38" s="30"/>
      <c r="GIX38" s="30"/>
      <c r="GIY38" s="30"/>
      <c r="GIZ38" s="30"/>
      <c r="GJA38" s="30"/>
      <c r="GJB38" s="30"/>
      <c r="GJC38" s="30"/>
      <c r="GJD38" s="30"/>
      <c r="GJE38" s="30"/>
      <c r="GJF38" s="30"/>
      <c r="GJG38" s="30"/>
      <c r="GJH38" s="30"/>
      <c r="GJI38" s="30"/>
      <c r="GJJ38" s="30"/>
      <c r="GJK38" s="30"/>
      <c r="GJL38" s="30"/>
      <c r="GJM38" s="30"/>
      <c r="GJN38" s="30"/>
      <c r="GJO38" s="30"/>
      <c r="GJP38" s="30"/>
      <c r="GJQ38" s="30"/>
      <c r="GJR38" s="30"/>
      <c r="GJS38" s="30"/>
      <c r="GJT38" s="30"/>
      <c r="GJU38" s="30"/>
      <c r="GJV38" s="30"/>
      <c r="GJW38" s="30"/>
      <c r="GJX38" s="30"/>
      <c r="GJY38" s="30"/>
      <c r="GJZ38" s="30"/>
      <c r="GKA38" s="30"/>
      <c r="GKB38" s="30"/>
      <c r="GKC38" s="30"/>
      <c r="GKD38" s="30"/>
      <c r="GKE38" s="30"/>
      <c r="GKF38" s="30"/>
      <c r="GKG38" s="30"/>
      <c r="GKH38" s="30"/>
      <c r="GKI38" s="30"/>
      <c r="GKJ38" s="30"/>
      <c r="GKK38" s="30"/>
      <c r="GKL38" s="30"/>
      <c r="GKM38" s="30"/>
      <c r="GKN38" s="30"/>
      <c r="GKO38" s="30"/>
      <c r="GKP38" s="30"/>
      <c r="GKQ38" s="30"/>
      <c r="GKR38" s="30"/>
      <c r="GKS38" s="30"/>
      <c r="GKT38" s="30"/>
      <c r="GKU38" s="30"/>
      <c r="GKV38" s="30"/>
      <c r="GKW38" s="30"/>
      <c r="GKX38" s="30"/>
      <c r="GKY38" s="30"/>
      <c r="GKZ38" s="30"/>
      <c r="GLA38" s="30"/>
      <c r="GLB38" s="30"/>
      <c r="GLC38" s="30"/>
      <c r="GLD38" s="30"/>
      <c r="GLE38" s="30"/>
      <c r="GLF38" s="30"/>
      <c r="GLG38" s="30"/>
      <c r="GLH38" s="30"/>
      <c r="GLI38" s="30"/>
      <c r="GLJ38" s="30"/>
      <c r="GLK38" s="30"/>
      <c r="GLL38" s="30"/>
      <c r="GLM38" s="30"/>
      <c r="GLN38" s="30"/>
      <c r="GLO38" s="30"/>
      <c r="GLP38" s="30"/>
      <c r="GLQ38" s="30"/>
      <c r="GLR38" s="30"/>
      <c r="GLS38" s="30"/>
      <c r="GLT38" s="30"/>
      <c r="GLU38" s="30"/>
      <c r="GLV38" s="30"/>
      <c r="GLW38" s="30"/>
      <c r="GLX38" s="30"/>
      <c r="GLY38" s="30"/>
      <c r="GLZ38" s="30"/>
      <c r="GMA38" s="30"/>
      <c r="GMB38" s="30"/>
      <c r="GMC38" s="30"/>
      <c r="GMD38" s="30"/>
      <c r="GME38" s="30"/>
      <c r="GMF38" s="30"/>
      <c r="GMG38" s="30"/>
      <c r="GMH38" s="30"/>
      <c r="GMI38" s="30"/>
      <c r="GMJ38" s="30"/>
      <c r="GMK38" s="30"/>
      <c r="GML38" s="30"/>
      <c r="GMM38" s="30"/>
      <c r="GMN38" s="30"/>
      <c r="GMO38" s="30"/>
      <c r="GMP38" s="30"/>
      <c r="GMQ38" s="30"/>
      <c r="GMR38" s="30"/>
      <c r="GMS38" s="30"/>
      <c r="GMT38" s="30"/>
      <c r="GMU38" s="30"/>
      <c r="GMV38" s="30"/>
      <c r="GMW38" s="30"/>
      <c r="GMX38" s="30"/>
      <c r="GMY38" s="30"/>
      <c r="GMZ38" s="30"/>
      <c r="GNA38" s="30"/>
      <c r="GNB38" s="30"/>
      <c r="GNC38" s="30"/>
      <c r="GND38" s="30"/>
      <c r="GNE38" s="30"/>
      <c r="GNF38" s="30"/>
      <c r="GNG38" s="30"/>
      <c r="GNH38" s="30"/>
      <c r="GNI38" s="30"/>
      <c r="GNJ38" s="30"/>
      <c r="GNK38" s="30"/>
      <c r="GNL38" s="30"/>
      <c r="GNM38" s="30"/>
      <c r="GNN38" s="30"/>
      <c r="GNO38" s="30"/>
      <c r="GNP38" s="30"/>
      <c r="GNQ38" s="30"/>
      <c r="GNR38" s="30"/>
      <c r="GNS38" s="30"/>
      <c r="GNT38" s="30"/>
      <c r="GNU38" s="30"/>
      <c r="GNV38" s="30"/>
      <c r="GNW38" s="30"/>
      <c r="GNX38" s="30"/>
      <c r="GNY38" s="30"/>
      <c r="GNZ38" s="30"/>
      <c r="GOA38" s="30"/>
      <c r="GOB38" s="30"/>
      <c r="GOC38" s="30"/>
      <c r="GOD38" s="30"/>
      <c r="GOE38" s="30"/>
      <c r="GOF38" s="30"/>
      <c r="GOG38" s="30"/>
      <c r="GOH38" s="30"/>
      <c r="GOI38" s="30"/>
      <c r="GOJ38" s="30"/>
      <c r="GOK38" s="30"/>
      <c r="GOL38" s="30"/>
      <c r="GOM38" s="30"/>
      <c r="GON38" s="30"/>
      <c r="GOO38" s="30"/>
      <c r="GOP38" s="30"/>
      <c r="GOQ38" s="30"/>
      <c r="GOR38" s="30"/>
      <c r="GOS38" s="30"/>
      <c r="GOT38" s="30"/>
      <c r="GOU38" s="30"/>
      <c r="GOV38" s="30"/>
      <c r="GOW38" s="30"/>
      <c r="GOX38" s="30"/>
      <c r="GOY38" s="30"/>
      <c r="GOZ38" s="30"/>
      <c r="GPA38" s="30"/>
      <c r="GPB38" s="30"/>
      <c r="GPC38" s="30"/>
      <c r="GPD38" s="30"/>
      <c r="GPE38" s="30"/>
      <c r="GPF38" s="30"/>
      <c r="GPG38" s="30"/>
      <c r="GPH38" s="30"/>
      <c r="GPI38" s="30"/>
      <c r="GPJ38" s="30"/>
      <c r="GPK38" s="30"/>
      <c r="GPL38" s="30"/>
      <c r="GPM38" s="30"/>
      <c r="GPN38" s="30"/>
      <c r="GPO38" s="30"/>
      <c r="GPP38" s="30"/>
      <c r="GPQ38" s="30"/>
      <c r="GPR38" s="30"/>
      <c r="GPS38" s="30"/>
      <c r="GPT38" s="30"/>
      <c r="GPU38" s="30"/>
      <c r="GPV38" s="30"/>
      <c r="GPW38" s="30"/>
      <c r="GPX38" s="30"/>
      <c r="GPY38" s="30"/>
      <c r="GPZ38" s="30"/>
      <c r="GQA38" s="30"/>
      <c r="GQB38" s="30"/>
      <c r="GQC38" s="30"/>
      <c r="GQD38" s="30"/>
      <c r="GQE38" s="30"/>
      <c r="GQF38" s="30"/>
      <c r="GQG38" s="30"/>
      <c r="GQH38" s="30"/>
      <c r="GQI38" s="30"/>
      <c r="GQJ38" s="30"/>
      <c r="GQK38" s="30"/>
      <c r="GQL38" s="30"/>
      <c r="GQM38" s="30"/>
      <c r="GQN38" s="30"/>
      <c r="GQO38" s="30"/>
      <c r="GQP38" s="30"/>
      <c r="GQQ38" s="30"/>
      <c r="GQR38" s="30"/>
      <c r="GQS38" s="30"/>
      <c r="GQT38" s="30"/>
      <c r="GQU38" s="30"/>
      <c r="GQV38" s="30"/>
      <c r="GQW38" s="30"/>
      <c r="GQX38" s="30"/>
      <c r="GQY38" s="30"/>
      <c r="GQZ38" s="30"/>
      <c r="GRA38" s="30"/>
      <c r="GRB38" s="30"/>
      <c r="GRC38" s="30"/>
      <c r="GRD38" s="30"/>
      <c r="GRE38" s="30"/>
      <c r="GRF38" s="30"/>
      <c r="GRG38" s="30"/>
      <c r="GRH38" s="30"/>
      <c r="GRI38" s="30"/>
      <c r="GRJ38" s="30"/>
      <c r="GRK38" s="30"/>
      <c r="GRL38" s="30"/>
      <c r="GRM38" s="30"/>
      <c r="GRN38" s="30"/>
      <c r="GRO38" s="30"/>
      <c r="GRP38" s="30"/>
      <c r="GRQ38" s="30"/>
      <c r="GRR38" s="30"/>
      <c r="GRS38" s="30"/>
      <c r="GRT38" s="30"/>
      <c r="GRU38" s="30"/>
      <c r="GRV38" s="30"/>
      <c r="GRW38" s="30"/>
      <c r="GRX38" s="30"/>
      <c r="GRY38" s="30"/>
      <c r="GRZ38" s="30"/>
      <c r="GSA38" s="30"/>
      <c r="GSB38" s="30"/>
      <c r="GSC38" s="30"/>
      <c r="GSD38" s="30"/>
      <c r="GSE38" s="30"/>
      <c r="GSF38" s="30"/>
      <c r="GSG38" s="30"/>
      <c r="GSH38" s="30"/>
      <c r="GSI38" s="30"/>
      <c r="GSJ38" s="30"/>
      <c r="GSK38" s="30"/>
      <c r="GSL38" s="30"/>
      <c r="GSM38" s="30"/>
      <c r="GSN38" s="30"/>
      <c r="GSO38" s="30"/>
      <c r="GSP38" s="30"/>
      <c r="GSQ38" s="30"/>
      <c r="GSR38" s="30"/>
      <c r="GSS38" s="30"/>
      <c r="GST38" s="30"/>
      <c r="GSU38" s="30"/>
      <c r="GSV38" s="30"/>
      <c r="GSW38" s="30"/>
      <c r="GSX38" s="30"/>
      <c r="GSY38" s="30"/>
      <c r="GSZ38" s="30"/>
      <c r="GTA38" s="30"/>
      <c r="GTB38" s="30"/>
      <c r="GTC38" s="30"/>
      <c r="GTD38" s="30"/>
      <c r="GTE38" s="30"/>
      <c r="GTF38" s="30"/>
      <c r="GTG38" s="30"/>
      <c r="GTH38" s="30"/>
      <c r="GTI38" s="30"/>
      <c r="GTJ38" s="30"/>
      <c r="GTK38" s="30"/>
      <c r="GTL38" s="30"/>
      <c r="GTM38" s="30"/>
      <c r="GTN38" s="30"/>
      <c r="GTO38" s="30"/>
      <c r="GTP38" s="30"/>
      <c r="GTQ38" s="30"/>
      <c r="GTR38" s="30"/>
      <c r="GTS38" s="30"/>
      <c r="GTT38" s="30"/>
      <c r="GTU38" s="30"/>
      <c r="GTV38" s="30"/>
      <c r="GTW38" s="30"/>
      <c r="GTX38" s="30"/>
      <c r="GTY38" s="30"/>
      <c r="GTZ38" s="30"/>
      <c r="GUA38" s="30"/>
      <c r="GUB38" s="30"/>
      <c r="GUC38" s="30"/>
      <c r="GUD38" s="30"/>
      <c r="GUE38" s="30"/>
      <c r="GUF38" s="30"/>
      <c r="GUG38" s="30"/>
      <c r="GUH38" s="30"/>
      <c r="GUI38" s="30"/>
      <c r="GUJ38" s="30"/>
      <c r="GUK38" s="30"/>
      <c r="GUL38" s="30"/>
      <c r="GUM38" s="30"/>
      <c r="GUN38" s="30"/>
      <c r="GUO38" s="30"/>
      <c r="GUP38" s="30"/>
      <c r="GUQ38" s="30"/>
      <c r="GUR38" s="30"/>
      <c r="GUS38" s="30"/>
      <c r="GUT38" s="30"/>
      <c r="GUU38" s="30"/>
      <c r="GUV38" s="30"/>
      <c r="GUW38" s="30"/>
      <c r="GUX38" s="30"/>
      <c r="GUY38" s="30"/>
      <c r="GUZ38" s="30"/>
      <c r="GVA38" s="30"/>
      <c r="GVB38" s="30"/>
      <c r="GVC38" s="30"/>
      <c r="GVD38" s="30"/>
      <c r="GVE38" s="30"/>
      <c r="GVF38" s="30"/>
      <c r="GVG38" s="30"/>
      <c r="GVH38" s="30"/>
      <c r="GVI38" s="30"/>
      <c r="GVJ38" s="30"/>
      <c r="GVK38" s="30"/>
      <c r="GVL38" s="30"/>
      <c r="GVM38" s="30"/>
      <c r="GVN38" s="30"/>
      <c r="GVO38" s="30"/>
      <c r="GVP38" s="30"/>
      <c r="GVQ38" s="30"/>
      <c r="GVR38" s="30"/>
      <c r="GVS38" s="30"/>
      <c r="GVT38" s="30"/>
      <c r="GVU38" s="30"/>
      <c r="GVV38" s="30"/>
      <c r="GVW38" s="30"/>
      <c r="GVX38" s="30"/>
      <c r="GVY38" s="30"/>
      <c r="GVZ38" s="30"/>
      <c r="GWA38" s="30"/>
      <c r="GWB38" s="30"/>
      <c r="GWC38" s="30"/>
      <c r="GWD38" s="30"/>
      <c r="GWE38" s="30"/>
      <c r="GWF38" s="30"/>
      <c r="GWG38" s="30"/>
      <c r="GWH38" s="30"/>
      <c r="GWI38" s="30"/>
      <c r="GWJ38" s="30"/>
      <c r="GWK38" s="30"/>
      <c r="GWL38" s="30"/>
      <c r="GWM38" s="30"/>
      <c r="GWN38" s="30"/>
      <c r="GWO38" s="30"/>
      <c r="GWP38" s="30"/>
      <c r="GWQ38" s="30"/>
      <c r="GWR38" s="30"/>
      <c r="GWS38" s="30"/>
      <c r="GWT38" s="30"/>
      <c r="GWU38" s="30"/>
      <c r="GWV38" s="30"/>
      <c r="GWW38" s="30"/>
      <c r="GWX38" s="30"/>
      <c r="GWY38" s="30"/>
      <c r="GWZ38" s="30"/>
      <c r="GXA38" s="30"/>
      <c r="GXB38" s="30"/>
      <c r="GXC38" s="30"/>
      <c r="GXD38" s="30"/>
      <c r="GXE38" s="30"/>
      <c r="GXF38" s="30"/>
      <c r="GXG38" s="30"/>
      <c r="GXH38" s="30"/>
      <c r="GXI38" s="30"/>
      <c r="GXJ38" s="30"/>
      <c r="GXK38" s="30"/>
      <c r="GXL38" s="30"/>
      <c r="GXM38" s="30"/>
      <c r="GXN38" s="30"/>
      <c r="GXO38" s="30"/>
      <c r="GXP38" s="30"/>
      <c r="GXQ38" s="30"/>
      <c r="GXR38" s="30"/>
      <c r="GXS38" s="30"/>
      <c r="GXT38" s="30"/>
      <c r="GXU38" s="30"/>
      <c r="GXV38" s="30"/>
      <c r="GXW38" s="30"/>
      <c r="GXX38" s="30"/>
      <c r="GXY38" s="30"/>
      <c r="GXZ38" s="30"/>
      <c r="GYA38" s="30"/>
      <c r="GYB38" s="30"/>
      <c r="GYC38" s="30"/>
      <c r="GYD38" s="30"/>
      <c r="GYE38" s="30"/>
      <c r="GYF38" s="30"/>
      <c r="GYG38" s="30"/>
      <c r="GYH38" s="30"/>
      <c r="GYI38" s="30"/>
      <c r="GYJ38" s="30"/>
      <c r="GYK38" s="30"/>
      <c r="GYL38" s="30"/>
      <c r="GYM38" s="30"/>
      <c r="GYN38" s="30"/>
      <c r="GYO38" s="30"/>
      <c r="GYP38" s="30"/>
      <c r="GYQ38" s="30"/>
      <c r="GYR38" s="30"/>
      <c r="GYS38" s="30"/>
      <c r="GYT38" s="30"/>
      <c r="GYU38" s="30"/>
      <c r="GYV38" s="30"/>
      <c r="GYW38" s="30"/>
      <c r="GYX38" s="30"/>
      <c r="GYY38" s="30"/>
      <c r="GYZ38" s="30"/>
      <c r="GZA38" s="30"/>
      <c r="GZB38" s="30"/>
      <c r="GZC38" s="30"/>
      <c r="GZD38" s="30"/>
      <c r="GZE38" s="30"/>
      <c r="GZF38" s="30"/>
      <c r="GZG38" s="30"/>
      <c r="GZH38" s="30"/>
      <c r="GZI38" s="30"/>
      <c r="GZJ38" s="30"/>
      <c r="GZK38" s="30"/>
      <c r="GZL38" s="30"/>
      <c r="GZM38" s="30"/>
      <c r="GZN38" s="30"/>
      <c r="GZO38" s="30"/>
      <c r="GZP38" s="30"/>
      <c r="GZQ38" s="30"/>
      <c r="GZR38" s="30"/>
      <c r="GZS38" s="30"/>
      <c r="GZT38" s="30"/>
      <c r="GZU38" s="30"/>
      <c r="GZV38" s="30"/>
      <c r="GZW38" s="30"/>
      <c r="GZX38" s="30"/>
      <c r="GZY38" s="30"/>
      <c r="GZZ38" s="30"/>
      <c r="HAA38" s="30"/>
      <c r="HAB38" s="30"/>
      <c r="HAC38" s="30"/>
      <c r="HAD38" s="30"/>
      <c r="HAE38" s="30"/>
      <c r="HAF38" s="30"/>
      <c r="HAG38" s="30"/>
      <c r="HAH38" s="30"/>
      <c r="HAI38" s="30"/>
      <c r="HAJ38" s="30"/>
      <c r="HAK38" s="30"/>
      <c r="HAL38" s="30"/>
      <c r="HAM38" s="30"/>
      <c r="HAN38" s="30"/>
      <c r="HAO38" s="30"/>
      <c r="HAP38" s="30"/>
      <c r="HAQ38" s="30"/>
      <c r="HAR38" s="30"/>
      <c r="HAS38" s="30"/>
      <c r="HAT38" s="30"/>
      <c r="HAU38" s="30"/>
      <c r="HAV38" s="30"/>
      <c r="HAW38" s="30"/>
      <c r="HAX38" s="30"/>
      <c r="HAY38" s="30"/>
      <c r="HAZ38" s="30"/>
      <c r="HBA38" s="30"/>
      <c r="HBB38" s="30"/>
      <c r="HBC38" s="30"/>
      <c r="HBD38" s="30"/>
      <c r="HBE38" s="30"/>
      <c r="HBF38" s="30"/>
      <c r="HBG38" s="30"/>
      <c r="HBH38" s="30"/>
      <c r="HBI38" s="30"/>
      <c r="HBJ38" s="30"/>
      <c r="HBK38" s="30"/>
      <c r="HBL38" s="30"/>
      <c r="HBM38" s="30"/>
      <c r="HBN38" s="30"/>
      <c r="HBO38" s="30"/>
      <c r="HBP38" s="30"/>
      <c r="HBQ38" s="30"/>
      <c r="HBR38" s="30"/>
      <c r="HBS38" s="30"/>
      <c r="HBT38" s="30"/>
      <c r="HBU38" s="30"/>
      <c r="HBV38" s="30"/>
      <c r="HBW38" s="30"/>
      <c r="HBX38" s="30"/>
      <c r="HBY38" s="30"/>
      <c r="HBZ38" s="30"/>
      <c r="HCA38" s="30"/>
      <c r="HCB38" s="30"/>
      <c r="HCC38" s="30"/>
      <c r="HCD38" s="30"/>
      <c r="HCE38" s="30"/>
      <c r="HCF38" s="30"/>
      <c r="HCG38" s="30"/>
      <c r="HCH38" s="30"/>
      <c r="HCI38" s="30"/>
      <c r="HCJ38" s="30"/>
      <c r="HCK38" s="30"/>
      <c r="HCL38" s="30"/>
      <c r="HCM38" s="30"/>
      <c r="HCN38" s="30"/>
      <c r="HCO38" s="30"/>
      <c r="HCP38" s="30"/>
      <c r="HCQ38" s="30"/>
      <c r="HCR38" s="30"/>
      <c r="HCS38" s="30"/>
      <c r="HCT38" s="30"/>
      <c r="HCU38" s="30"/>
      <c r="HCV38" s="30"/>
      <c r="HCW38" s="30"/>
      <c r="HCX38" s="30"/>
      <c r="HCY38" s="30"/>
      <c r="HCZ38" s="30"/>
      <c r="HDA38" s="30"/>
      <c r="HDB38" s="30"/>
      <c r="HDC38" s="30"/>
      <c r="HDD38" s="30"/>
      <c r="HDE38" s="30"/>
      <c r="HDF38" s="30"/>
      <c r="HDG38" s="30"/>
      <c r="HDH38" s="30"/>
      <c r="HDI38" s="30"/>
      <c r="HDJ38" s="30"/>
      <c r="HDK38" s="30"/>
      <c r="HDL38" s="30"/>
      <c r="HDM38" s="30"/>
      <c r="HDN38" s="30"/>
      <c r="HDO38" s="30"/>
      <c r="HDP38" s="30"/>
      <c r="HDQ38" s="30"/>
      <c r="HDR38" s="30"/>
      <c r="HDS38" s="30"/>
      <c r="HDT38" s="30"/>
      <c r="HDU38" s="30"/>
      <c r="HDV38" s="30"/>
      <c r="HDW38" s="30"/>
      <c r="HDX38" s="30"/>
      <c r="HDY38" s="30"/>
      <c r="HDZ38" s="30"/>
      <c r="HEA38" s="30"/>
      <c r="HEB38" s="30"/>
      <c r="HEC38" s="30"/>
      <c r="HED38" s="30"/>
      <c r="HEE38" s="30"/>
      <c r="HEF38" s="30"/>
      <c r="HEG38" s="30"/>
      <c r="HEH38" s="30"/>
      <c r="HEI38" s="30"/>
      <c r="HEJ38" s="30"/>
      <c r="HEK38" s="30"/>
      <c r="HEL38" s="30"/>
      <c r="HEM38" s="30"/>
      <c r="HEN38" s="30"/>
      <c r="HEO38" s="30"/>
      <c r="HEP38" s="30"/>
      <c r="HEQ38" s="30"/>
      <c r="HER38" s="30"/>
      <c r="HES38" s="30"/>
      <c r="HET38" s="30"/>
      <c r="HEU38" s="30"/>
      <c r="HEV38" s="30"/>
      <c r="HEW38" s="30"/>
      <c r="HEX38" s="30"/>
      <c r="HEY38" s="30"/>
      <c r="HEZ38" s="30"/>
      <c r="HFA38" s="30"/>
      <c r="HFB38" s="30"/>
      <c r="HFC38" s="30"/>
      <c r="HFD38" s="30"/>
      <c r="HFE38" s="30"/>
      <c r="HFF38" s="30"/>
      <c r="HFG38" s="30"/>
      <c r="HFH38" s="30"/>
      <c r="HFI38" s="30"/>
      <c r="HFJ38" s="30"/>
      <c r="HFK38" s="30"/>
      <c r="HFL38" s="30"/>
      <c r="HFM38" s="30"/>
      <c r="HFN38" s="30"/>
      <c r="HFO38" s="30"/>
      <c r="HFP38" s="30"/>
      <c r="HFQ38" s="30"/>
      <c r="HFR38" s="30"/>
      <c r="HFS38" s="30"/>
      <c r="HFT38" s="30"/>
      <c r="HFU38" s="30"/>
      <c r="HFV38" s="30"/>
      <c r="HFW38" s="30"/>
      <c r="HFX38" s="30"/>
      <c r="HFY38" s="30"/>
      <c r="HFZ38" s="30"/>
      <c r="HGA38" s="30"/>
      <c r="HGB38" s="30"/>
      <c r="HGC38" s="30"/>
      <c r="HGD38" s="30"/>
      <c r="HGE38" s="30"/>
      <c r="HGF38" s="30"/>
      <c r="HGG38" s="30"/>
      <c r="HGH38" s="30"/>
      <c r="HGI38" s="30"/>
      <c r="HGJ38" s="30"/>
      <c r="HGK38" s="30"/>
      <c r="HGL38" s="30"/>
      <c r="HGM38" s="30"/>
      <c r="HGN38" s="30"/>
      <c r="HGO38" s="30"/>
      <c r="HGP38" s="30"/>
      <c r="HGQ38" s="30"/>
      <c r="HGR38" s="30"/>
      <c r="HGS38" s="30"/>
      <c r="HGT38" s="30"/>
      <c r="HGU38" s="30"/>
      <c r="HGV38" s="30"/>
      <c r="HGW38" s="30"/>
      <c r="HGX38" s="30"/>
      <c r="HGY38" s="30"/>
      <c r="HGZ38" s="30"/>
      <c r="HHA38" s="30"/>
      <c r="HHB38" s="30"/>
      <c r="HHC38" s="30"/>
      <c r="HHD38" s="30"/>
      <c r="HHE38" s="30"/>
      <c r="HHF38" s="30"/>
      <c r="HHG38" s="30"/>
      <c r="HHH38" s="30"/>
      <c r="HHI38" s="30"/>
      <c r="HHJ38" s="30"/>
      <c r="HHK38" s="30"/>
      <c r="HHL38" s="30"/>
      <c r="HHM38" s="30"/>
      <c r="HHN38" s="30"/>
      <c r="HHO38" s="30"/>
      <c r="HHP38" s="30"/>
      <c r="HHQ38" s="30"/>
      <c r="HHR38" s="30"/>
      <c r="HHS38" s="30"/>
      <c r="HHT38" s="30"/>
      <c r="HHU38" s="30"/>
      <c r="HHV38" s="30"/>
      <c r="HHW38" s="30"/>
      <c r="HHX38" s="30"/>
      <c r="HHY38" s="30"/>
      <c r="HHZ38" s="30"/>
      <c r="HIA38" s="30"/>
      <c r="HIB38" s="30"/>
      <c r="HIC38" s="30"/>
      <c r="HID38" s="30"/>
      <c r="HIE38" s="30"/>
      <c r="HIF38" s="30"/>
      <c r="HIG38" s="30"/>
      <c r="HIH38" s="30"/>
      <c r="HII38" s="30"/>
      <c r="HIJ38" s="30"/>
      <c r="HIK38" s="30"/>
      <c r="HIL38" s="30"/>
      <c r="HIM38" s="30"/>
      <c r="HIN38" s="30"/>
      <c r="HIO38" s="30"/>
      <c r="HIP38" s="30"/>
      <c r="HIQ38" s="30"/>
      <c r="HIR38" s="30"/>
      <c r="HIS38" s="30"/>
      <c r="HIT38" s="30"/>
      <c r="HIU38" s="30"/>
      <c r="HIV38" s="30"/>
      <c r="HIW38" s="30"/>
      <c r="HIX38" s="30"/>
      <c r="HIY38" s="30"/>
      <c r="HIZ38" s="30"/>
      <c r="HJA38" s="30"/>
      <c r="HJB38" s="30"/>
      <c r="HJC38" s="30"/>
      <c r="HJD38" s="30"/>
      <c r="HJE38" s="30"/>
      <c r="HJF38" s="30"/>
      <c r="HJG38" s="30"/>
      <c r="HJH38" s="30"/>
      <c r="HJI38" s="30"/>
      <c r="HJJ38" s="30"/>
      <c r="HJK38" s="30"/>
      <c r="HJL38" s="30"/>
      <c r="HJM38" s="30"/>
      <c r="HJN38" s="30"/>
      <c r="HJO38" s="30"/>
      <c r="HJP38" s="30"/>
      <c r="HJQ38" s="30"/>
      <c r="HJR38" s="30"/>
      <c r="HJS38" s="30"/>
      <c r="HJT38" s="30"/>
      <c r="HJU38" s="30"/>
      <c r="HJV38" s="30"/>
      <c r="HJW38" s="30"/>
      <c r="HJX38" s="30"/>
      <c r="HJY38" s="30"/>
      <c r="HJZ38" s="30"/>
      <c r="HKA38" s="30"/>
      <c r="HKB38" s="30"/>
      <c r="HKC38" s="30"/>
      <c r="HKD38" s="30"/>
      <c r="HKE38" s="30"/>
      <c r="HKF38" s="30"/>
      <c r="HKG38" s="30"/>
      <c r="HKH38" s="30"/>
      <c r="HKI38" s="30"/>
      <c r="HKJ38" s="30"/>
      <c r="HKK38" s="30"/>
      <c r="HKL38" s="30"/>
      <c r="HKM38" s="30"/>
      <c r="HKN38" s="30"/>
      <c r="HKO38" s="30"/>
      <c r="HKP38" s="30"/>
      <c r="HKQ38" s="30"/>
      <c r="HKR38" s="30"/>
      <c r="HKS38" s="30"/>
      <c r="HKT38" s="30"/>
      <c r="HKU38" s="30"/>
      <c r="HKV38" s="30"/>
      <c r="HKW38" s="30"/>
      <c r="HKX38" s="30"/>
      <c r="HKY38" s="30"/>
      <c r="HKZ38" s="30"/>
      <c r="HLA38" s="30"/>
      <c r="HLB38" s="30"/>
      <c r="HLC38" s="30"/>
      <c r="HLD38" s="30"/>
      <c r="HLE38" s="30"/>
      <c r="HLF38" s="30"/>
      <c r="HLG38" s="30"/>
      <c r="HLH38" s="30"/>
      <c r="HLI38" s="30"/>
      <c r="HLJ38" s="30"/>
      <c r="HLK38" s="30"/>
      <c r="HLL38" s="30"/>
      <c r="HLM38" s="30"/>
      <c r="HLN38" s="30"/>
      <c r="HLO38" s="30"/>
      <c r="HLP38" s="30"/>
      <c r="HLQ38" s="30"/>
      <c r="HLR38" s="30"/>
      <c r="HLS38" s="30"/>
      <c r="HLT38" s="30"/>
      <c r="HLU38" s="30"/>
      <c r="HLV38" s="30"/>
      <c r="HLW38" s="30"/>
      <c r="HLX38" s="30"/>
      <c r="HLY38" s="30"/>
      <c r="HLZ38" s="30"/>
      <c r="HMA38" s="30"/>
      <c r="HMB38" s="30"/>
      <c r="HMC38" s="30"/>
      <c r="HMD38" s="30"/>
      <c r="HME38" s="30"/>
      <c r="HMF38" s="30"/>
      <c r="HMG38" s="30"/>
      <c r="HMH38" s="30"/>
      <c r="HMI38" s="30"/>
      <c r="HMJ38" s="30"/>
      <c r="HMK38" s="30"/>
      <c r="HML38" s="30"/>
      <c r="HMM38" s="30"/>
      <c r="HMN38" s="30"/>
      <c r="HMO38" s="30"/>
      <c r="HMP38" s="30"/>
      <c r="HMQ38" s="30"/>
      <c r="HMR38" s="30"/>
      <c r="HMS38" s="30"/>
      <c r="HMT38" s="30"/>
      <c r="HMU38" s="30"/>
      <c r="HMV38" s="30"/>
      <c r="HMW38" s="30"/>
      <c r="HMX38" s="30"/>
      <c r="HMY38" s="30"/>
      <c r="HMZ38" s="30"/>
      <c r="HNA38" s="30"/>
      <c r="HNB38" s="30"/>
      <c r="HNC38" s="30"/>
      <c r="HND38" s="30"/>
      <c r="HNE38" s="30"/>
      <c r="HNF38" s="30"/>
      <c r="HNG38" s="30"/>
      <c r="HNH38" s="30"/>
      <c r="HNI38" s="30"/>
      <c r="HNJ38" s="30"/>
      <c r="HNK38" s="30"/>
      <c r="HNL38" s="30"/>
      <c r="HNM38" s="30"/>
      <c r="HNN38" s="30"/>
      <c r="HNO38" s="30"/>
      <c r="HNP38" s="30"/>
      <c r="HNQ38" s="30"/>
      <c r="HNR38" s="30"/>
      <c r="HNS38" s="30"/>
      <c r="HNT38" s="30"/>
      <c r="HNU38" s="30"/>
      <c r="HNV38" s="30"/>
      <c r="HNW38" s="30"/>
      <c r="HNX38" s="30"/>
      <c r="HNY38" s="30"/>
      <c r="HNZ38" s="30"/>
      <c r="HOA38" s="30"/>
      <c r="HOB38" s="30"/>
      <c r="HOC38" s="30"/>
      <c r="HOD38" s="30"/>
      <c r="HOE38" s="30"/>
      <c r="HOF38" s="30"/>
      <c r="HOG38" s="30"/>
      <c r="HOH38" s="30"/>
      <c r="HOI38" s="30"/>
      <c r="HOJ38" s="30"/>
      <c r="HOK38" s="30"/>
      <c r="HOL38" s="30"/>
      <c r="HOM38" s="30"/>
      <c r="HON38" s="30"/>
      <c r="HOO38" s="30"/>
      <c r="HOP38" s="30"/>
      <c r="HOQ38" s="30"/>
      <c r="HOR38" s="30"/>
      <c r="HOS38" s="30"/>
      <c r="HOT38" s="30"/>
      <c r="HOU38" s="30"/>
      <c r="HOV38" s="30"/>
      <c r="HOW38" s="30"/>
      <c r="HOX38" s="30"/>
      <c r="HOY38" s="30"/>
      <c r="HOZ38" s="30"/>
      <c r="HPA38" s="30"/>
      <c r="HPB38" s="30"/>
      <c r="HPC38" s="30"/>
      <c r="HPD38" s="30"/>
      <c r="HPE38" s="30"/>
      <c r="HPF38" s="30"/>
      <c r="HPG38" s="30"/>
      <c r="HPH38" s="30"/>
      <c r="HPI38" s="30"/>
      <c r="HPJ38" s="30"/>
      <c r="HPK38" s="30"/>
      <c r="HPL38" s="30"/>
      <c r="HPM38" s="30"/>
      <c r="HPN38" s="30"/>
      <c r="HPO38" s="30"/>
      <c r="HPP38" s="30"/>
      <c r="HPQ38" s="30"/>
      <c r="HPR38" s="30"/>
      <c r="HPS38" s="30"/>
      <c r="HPT38" s="30"/>
      <c r="HPU38" s="30"/>
      <c r="HPV38" s="30"/>
      <c r="HPW38" s="30"/>
      <c r="HPX38" s="30"/>
      <c r="HPY38" s="30"/>
      <c r="HPZ38" s="30"/>
      <c r="HQA38" s="30"/>
      <c r="HQB38" s="30"/>
      <c r="HQC38" s="30"/>
      <c r="HQD38" s="30"/>
      <c r="HQE38" s="30"/>
      <c r="HQF38" s="30"/>
      <c r="HQG38" s="30"/>
      <c r="HQH38" s="30"/>
      <c r="HQI38" s="30"/>
      <c r="HQJ38" s="30"/>
      <c r="HQK38" s="30"/>
      <c r="HQL38" s="30"/>
      <c r="HQM38" s="30"/>
      <c r="HQN38" s="30"/>
      <c r="HQO38" s="30"/>
      <c r="HQP38" s="30"/>
      <c r="HQQ38" s="30"/>
      <c r="HQR38" s="30"/>
      <c r="HQS38" s="30"/>
      <c r="HQT38" s="30"/>
      <c r="HQU38" s="30"/>
      <c r="HQV38" s="30"/>
      <c r="HQW38" s="30"/>
      <c r="HQX38" s="30"/>
      <c r="HQY38" s="30"/>
      <c r="HQZ38" s="30"/>
      <c r="HRA38" s="30"/>
      <c r="HRB38" s="30"/>
      <c r="HRC38" s="30"/>
      <c r="HRD38" s="30"/>
      <c r="HRE38" s="30"/>
      <c r="HRF38" s="30"/>
      <c r="HRG38" s="30"/>
      <c r="HRH38" s="30"/>
      <c r="HRI38" s="30"/>
      <c r="HRJ38" s="30"/>
      <c r="HRK38" s="30"/>
      <c r="HRL38" s="30"/>
      <c r="HRM38" s="30"/>
      <c r="HRN38" s="30"/>
      <c r="HRO38" s="30"/>
      <c r="HRP38" s="30"/>
      <c r="HRQ38" s="30"/>
      <c r="HRR38" s="30"/>
      <c r="HRS38" s="30"/>
      <c r="HRT38" s="30"/>
      <c r="HRU38" s="30"/>
      <c r="HRV38" s="30"/>
      <c r="HRW38" s="30"/>
      <c r="HRX38" s="30"/>
      <c r="HRY38" s="30"/>
      <c r="HRZ38" s="30"/>
      <c r="HSA38" s="30"/>
      <c r="HSB38" s="30"/>
      <c r="HSC38" s="30"/>
      <c r="HSD38" s="30"/>
      <c r="HSE38" s="30"/>
      <c r="HSF38" s="30"/>
      <c r="HSG38" s="30"/>
      <c r="HSH38" s="30"/>
      <c r="HSI38" s="30"/>
      <c r="HSJ38" s="30"/>
      <c r="HSK38" s="30"/>
      <c r="HSL38" s="30"/>
      <c r="HSM38" s="30"/>
      <c r="HSN38" s="30"/>
      <c r="HSO38" s="30"/>
      <c r="HSP38" s="30"/>
      <c r="HSQ38" s="30"/>
      <c r="HSR38" s="30"/>
      <c r="HSS38" s="30"/>
      <c r="HST38" s="30"/>
      <c r="HSU38" s="30"/>
      <c r="HSV38" s="30"/>
      <c r="HSW38" s="30"/>
      <c r="HSX38" s="30"/>
      <c r="HSY38" s="30"/>
      <c r="HSZ38" s="30"/>
      <c r="HTA38" s="30"/>
      <c r="HTB38" s="30"/>
      <c r="HTC38" s="30"/>
      <c r="HTD38" s="30"/>
      <c r="HTE38" s="30"/>
      <c r="HTF38" s="30"/>
      <c r="HTG38" s="30"/>
      <c r="HTH38" s="30"/>
      <c r="HTI38" s="30"/>
      <c r="HTJ38" s="30"/>
      <c r="HTK38" s="30"/>
      <c r="HTL38" s="30"/>
      <c r="HTM38" s="30"/>
      <c r="HTN38" s="30"/>
      <c r="HTO38" s="30"/>
      <c r="HTP38" s="30"/>
      <c r="HTQ38" s="30"/>
      <c r="HTR38" s="30"/>
      <c r="HTS38" s="30"/>
      <c r="HTT38" s="30"/>
      <c r="HTU38" s="30"/>
      <c r="HTV38" s="30"/>
      <c r="HTW38" s="30"/>
      <c r="HTX38" s="30"/>
      <c r="HTY38" s="30"/>
      <c r="HTZ38" s="30"/>
      <c r="HUA38" s="30"/>
      <c r="HUB38" s="30"/>
      <c r="HUC38" s="30"/>
      <c r="HUD38" s="30"/>
      <c r="HUE38" s="30"/>
      <c r="HUF38" s="30"/>
      <c r="HUG38" s="30"/>
      <c r="HUH38" s="30"/>
      <c r="HUI38" s="30"/>
      <c r="HUJ38" s="30"/>
      <c r="HUK38" s="30"/>
      <c r="HUL38" s="30"/>
      <c r="HUM38" s="30"/>
      <c r="HUN38" s="30"/>
      <c r="HUO38" s="30"/>
      <c r="HUP38" s="30"/>
      <c r="HUQ38" s="30"/>
      <c r="HUR38" s="30"/>
      <c r="HUS38" s="30"/>
      <c r="HUT38" s="30"/>
      <c r="HUU38" s="30"/>
      <c r="HUV38" s="30"/>
      <c r="HUW38" s="30"/>
      <c r="HUX38" s="30"/>
      <c r="HUY38" s="30"/>
      <c r="HUZ38" s="30"/>
      <c r="HVA38" s="30"/>
      <c r="HVB38" s="30"/>
      <c r="HVC38" s="30"/>
      <c r="HVD38" s="30"/>
      <c r="HVE38" s="30"/>
      <c r="HVF38" s="30"/>
      <c r="HVG38" s="30"/>
      <c r="HVH38" s="30"/>
      <c r="HVI38" s="30"/>
      <c r="HVJ38" s="30"/>
      <c r="HVK38" s="30"/>
      <c r="HVL38" s="30"/>
      <c r="HVM38" s="30"/>
      <c r="HVN38" s="30"/>
      <c r="HVO38" s="30"/>
      <c r="HVP38" s="30"/>
      <c r="HVQ38" s="30"/>
      <c r="HVR38" s="30"/>
      <c r="HVS38" s="30"/>
      <c r="HVT38" s="30"/>
      <c r="HVU38" s="30"/>
      <c r="HVV38" s="30"/>
      <c r="HVW38" s="30"/>
      <c r="HVX38" s="30"/>
      <c r="HVY38" s="30"/>
      <c r="HVZ38" s="30"/>
      <c r="HWA38" s="30"/>
      <c r="HWB38" s="30"/>
      <c r="HWC38" s="30"/>
      <c r="HWD38" s="30"/>
      <c r="HWE38" s="30"/>
      <c r="HWF38" s="30"/>
      <c r="HWG38" s="30"/>
      <c r="HWH38" s="30"/>
      <c r="HWI38" s="30"/>
      <c r="HWJ38" s="30"/>
      <c r="HWK38" s="30"/>
      <c r="HWL38" s="30"/>
      <c r="HWM38" s="30"/>
      <c r="HWN38" s="30"/>
      <c r="HWO38" s="30"/>
      <c r="HWP38" s="30"/>
      <c r="HWQ38" s="30"/>
      <c r="HWR38" s="30"/>
      <c r="HWS38" s="30"/>
      <c r="HWT38" s="30"/>
      <c r="HWU38" s="30"/>
      <c r="HWV38" s="30"/>
      <c r="HWW38" s="30"/>
      <c r="HWX38" s="30"/>
      <c r="HWY38" s="30"/>
      <c r="HWZ38" s="30"/>
      <c r="HXA38" s="30"/>
      <c r="HXB38" s="30"/>
      <c r="HXC38" s="30"/>
      <c r="HXD38" s="30"/>
      <c r="HXE38" s="30"/>
      <c r="HXF38" s="30"/>
      <c r="HXG38" s="30"/>
      <c r="HXH38" s="30"/>
      <c r="HXI38" s="30"/>
      <c r="HXJ38" s="30"/>
      <c r="HXK38" s="30"/>
      <c r="HXL38" s="30"/>
      <c r="HXM38" s="30"/>
      <c r="HXN38" s="30"/>
      <c r="HXO38" s="30"/>
      <c r="HXP38" s="30"/>
      <c r="HXQ38" s="30"/>
      <c r="HXR38" s="30"/>
      <c r="HXS38" s="30"/>
      <c r="HXT38" s="30"/>
      <c r="HXU38" s="30"/>
      <c r="HXV38" s="30"/>
      <c r="HXW38" s="30"/>
      <c r="HXX38" s="30"/>
      <c r="HXY38" s="30"/>
      <c r="HXZ38" s="30"/>
      <c r="HYA38" s="30"/>
      <c r="HYB38" s="30"/>
      <c r="HYC38" s="30"/>
      <c r="HYD38" s="30"/>
      <c r="HYE38" s="30"/>
      <c r="HYF38" s="30"/>
      <c r="HYG38" s="30"/>
      <c r="HYH38" s="30"/>
      <c r="HYI38" s="30"/>
      <c r="HYJ38" s="30"/>
      <c r="HYK38" s="30"/>
      <c r="HYL38" s="30"/>
      <c r="HYM38" s="30"/>
      <c r="HYN38" s="30"/>
      <c r="HYO38" s="30"/>
      <c r="HYP38" s="30"/>
      <c r="HYQ38" s="30"/>
      <c r="HYR38" s="30"/>
      <c r="HYS38" s="30"/>
      <c r="HYT38" s="30"/>
      <c r="HYU38" s="30"/>
      <c r="HYV38" s="30"/>
      <c r="HYW38" s="30"/>
      <c r="HYX38" s="30"/>
      <c r="HYY38" s="30"/>
      <c r="HYZ38" s="30"/>
      <c r="HZA38" s="30"/>
      <c r="HZB38" s="30"/>
      <c r="HZC38" s="30"/>
      <c r="HZD38" s="30"/>
      <c r="HZE38" s="30"/>
      <c r="HZF38" s="30"/>
      <c r="HZG38" s="30"/>
      <c r="HZH38" s="30"/>
      <c r="HZI38" s="30"/>
      <c r="HZJ38" s="30"/>
      <c r="HZK38" s="30"/>
      <c r="HZL38" s="30"/>
      <c r="HZM38" s="30"/>
      <c r="HZN38" s="30"/>
      <c r="HZO38" s="30"/>
      <c r="HZP38" s="30"/>
      <c r="HZQ38" s="30"/>
      <c r="HZR38" s="30"/>
      <c r="HZS38" s="30"/>
      <c r="HZT38" s="30"/>
      <c r="HZU38" s="30"/>
      <c r="HZV38" s="30"/>
      <c r="HZW38" s="30"/>
      <c r="HZX38" s="30"/>
      <c r="HZY38" s="30"/>
      <c r="HZZ38" s="30"/>
      <c r="IAA38" s="30"/>
      <c r="IAB38" s="30"/>
      <c r="IAC38" s="30"/>
      <c r="IAD38" s="30"/>
      <c r="IAE38" s="30"/>
      <c r="IAF38" s="30"/>
      <c r="IAG38" s="30"/>
      <c r="IAH38" s="30"/>
      <c r="IAI38" s="30"/>
      <c r="IAJ38" s="30"/>
      <c r="IAK38" s="30"/>
      <c r="IAL38" s="30"/>
      <c r="IAM38" s="30"/>
      <c r="IAN38" s="30"/>
      <c r="IAO38" s="30"/>
      <c r="IAP38" s="30"/>
      <c r="IAQ38" s="30"/>
      <c r="IAR38" s="30"/>
      <c r="IAS38" s="30"/>
      <c r="IAT38" s="30"/>
      <c r="IAU38" s="30"/>
      <c r="IAV38" s="30"/>
      <c r="IAW38" s="30"/>
      <c r="IAX38" s="30"/>
      <c r="IAY38" s="30"/>
      <c r="IAZ38" s="30"/>
      <c r="IBA38" s="30"/>
      <c r="IBB38" s="30"/>
      <c r="IBC38" s="30"/>
      <c r="IBD38" s="30"/>
      <c r="IBE38" s="30"/>
      <c r="IBF38" s="30"/>
      <c r="IBG38" s="30"/>
      <c r="IBH38" s="30"/>
      <c r="IBI38" s="30"/>
      <c r="IBJ38" s="30"/>
      <c r="IBK38" s="30"/>
      <c r="IBL38" s="30"/>
      <c r="IBM38" s="30"/>
      <c r="IBN38" s="30"/>
      <c r="IBO38" s="30"/>
      <c r="IBP38" s="30"/>
      <c r="IBQ38" s="30"/>
      <c r="IBR38" s="30"/>
      <c r="IBS38" s="30"/>
      <c r="IBT38" s="30"/>
      <c r="IBU38" s="30"/>
      <c r="IBV38" s="30"/>
      <c r="IBW38" s="30"/>
      <c r="IBX38" s="30"/>
      <c r="IBY38" s="30"/>
      <c r="IBZ38" s="30"/>
      <c r="ICA38" s="30"/>
      <c r="ICB38" s="30"/>
      <c r="ICC38" s="30"/>
      <c r="ICD38" s="30"/>
      <c r="ICE38" s="30"/>
      <c r="ICF38" s="30"/>
      <c r="ICG38" s="30"/>
      <c r="ICH38" s="30"/>
      <c r="ICI38" s="30"/>
      <c r="ICJ38" s="30"/>
      <c r="ICK38" s="30"/>
      <c r="ICL38" s="30"/>
      <c r="ICM38" s="30"/>
      <c r="ICN38" s="30"/>
      <c r="ICO38" s="30"/>
      <c r="ICP38" s="30"/>
      <c r="ICQ38" s="30"/>
      <c r="ICR38" s="30"/>
      <c r="ICS38" s="30"/>
      <c r="ICT38" s="30"/>
      <c r="ICU38" s="30"/>
      <c r="ICV38" s="30"/>
      <c r="ICW38" s="30"/>
      <c r="ICX38" s="30"/>
      <c r="ICY38" s="30"/>
      <c r="ICZ38" s="30"/>
      <c r="IDA38" s="30"/>
      <c r="IDB38" s="30"/>
      <c r="IDC38" s="30"/>
      <c r="IDD38" s="30"/>
      <c r="IDE38" s="30"/>
      <c r="IDF38" s="30"/>
      <c r="IDG38" s="30"/>
      <c r="IDH38" s="30"/>
      <c r="IDI38" s="30"/>
      <c r="IDJ38" s="30"/>
      <c r="IDK38" s="30"/>
      <c r="IDL38" s="30"/>
      <c r="IDM38" s="30"/>
      <c r="IDN38" s="30"/>
      <c r="IDO38" s="30"/>
      <c r="IDP38" s="30"/>
      <c r="IDQ38" s="30"/>
      <c r="IDR38" s="30"/>
      <c r="IDS38" s="30"/>
      <c r="IDT38" s="30"/>
      <c r="IDU38" s="30"/>
      <c r="IDV38" s="30"/>
      <c r="IDW38" s="30"/>
      <c r="IDX38" s="30"/>
      <c r="IDY38" s="30"/>
      <c r="IDZ38" s="30"/>
      <c r="IEA38" s="30"/>
      <c r="IEB38" s="30"/>
      <c r="IEC38" s="30"/>
      <c r="IED38" s="30"/>
      <c r="IEE38" s="30"/>
      <c r="IEF38" s="30"/>
      <c r="IEG38" s="30"/>
      <c r="IEH38" s="30"/>
      <c r="IEI38" s="30"/>
      <c r="IEJ38" s="30"/>
      <c r="IEK38" s="30"/>
      <c r="IEL38" s="30"/>
      <c r="IEM38" s="30"/>
      <c r="IEN38" s="30"/>
      <c r="IEO38" s="30"/>
      <c r="IEP38" s="30"/>
      <c r="IEQ38" s="30"/>
      <c r="IER38" s="30"/>
      <c r="IES38" s="30"/>
      <c r="IET38" s="30"/>
      <c r="IEU38" s="30"/>
      <c r="IEV38" s="30"/>
      <c r="IEW38" s="30"/>
      <c r="IEX38" s="30"/>
      <c r="IEY38" s="30"/>
      <c r="IEZ38" s="30"/>
      <c r="IFA38" s="30"/>
      <c r="IFB38" s="30"/>
      <c r="IFC38" s="30"/>
      <c r="IFD38" s="30"/>
      <c r="IFE38" s="30"/>
      <c r="IFF38" s="30"/>
      <c r="IFG38" s="30"/>
      <c r="IFH38" s="30"/>
      <c r="IFI38" s="30"/>
      <c r="IFJ38" s="30"/>
      <c r="IFK38" s="30"/>
      <c r="IFL38" s="30"/>
      <c r="IFM38" s="30"/>
      <c r="IFN38" s="30"/>
      <c r="IFO38" s="30"/>
      <c r="IFP38" s="30"/>
      <c r="IFQ38" s="30"/>
      <c r="IFR38" s="30"/>
      <c r="IFS38" s="30"/>
      <c r="IFT38" s="30"/>
      <c r="IFU38" s="30"/>
      <c r="IFV38" s="30"/>
      <c r="IFW38" s="30"/>
      <c r="IFX38" s="30"/>
      <c r="IFY38" s="30"/>
      <c r="IFZ38" s="30"/>
      <c r="IGA38" s="30"/>
      <c r="IGB38" s="30"/>
      <c r="IGC38" s="30"/>
      <c r="IGD38" s="30"/>
      <c r="IGE38" s="30"/>
      <c r="IGF38" s="30"/>
      <c r="IGG38" s="30"/>
      <c r="IGH38" s="30"/>
      <c r="IGI38" s="30"/>
      <c r="IGJ38" s="30"/>
      <c r="IGK38" s="30"/>
      <c r="IGL38" s="30"/>
      <c r="IGM38" s="30"/>
      <c r="IGN38" s="30"/>
      <c r="IGO38" s="30"/>
      <c r="IGP38" s="30"/>
      <c r="IGQ38" s="30"/>
      <c r="IGR38" s="30"/>
      <c r="IGS38" s="30"/>
      <c r="IGT38" s="30"/>
      <c r="IGU38" s="30"/>
      <c r="IGV38" s="30"/>
      <c r="IGW38" s="30"/>
      <c r="IGX38" s="30"/>
      <c r="IGY38" s="30"/>
      <c r="IGZ38" s="30"/>
      <c r="IHA38" s="30"/>
      <c r="IHB38" s="30"/>
      <c r="IHC38" s="30"/>
      <c r="IHD38" s="30"/>
      <c r="IHE38" s="30"/>
      <c r="IHF38" s="30"/>
      <c r="IHG38" s="30"/>
      <c r="IHH38" s="30"/>
      <c r="IHI38" s="30"/>
      <c r="IHJ38" s="30"/>
      <c r="IHK38" s="30"/>
      <c r="IHL38" s="30"/>
      <c r="IHM38" s="30"/>
      <c r="IHN38" s="30"/>
      <c r="IHO38" s="30"/>
      <c r="IHP38" s="30"/>
      <c r="IHQ38" s="30"/>
      <c r="IHR38" s="30"/>
      <c r="IHS38" s="30"/>
      <c r="IHT38" s="30"/>
      <c r="IHU38" s="30"/>
      <c r="IHV38" s="30"/>
      <c r="IHW38" s="30"/>
      <c r="IHX38" s="30"/>
      <c r="IHY38" s="30"/>
      <c r="IHZ38" s="30"/>
      <c r="IIA38" s="30"/>
      <c r="IIB38" s="30"/>
      <c r="IIC38" s="30"/>
      <c r="IID38" s="30"/>
      <c r="IIE38" s="30"/>
      <c r="IIF38" s="30"/>
      <c r="IIG38" s="30"/>
      <c r="IIH38" s="30"/>
      <c r="III38" s="30"/>
      <c r="IIJ38" s="30"/>
      <c r="IIK38" s="30"/>
      <c r="IIL38" s="30"/>
      <c r="IIM38" s="30"/>
      <c r="IIN38" s="30"/>
      <c r="IIO38" s="30"/>
      <c r="IIP38" s="30"/>
      <c r="IIQ38" s="30"/>
      <c r="IIR38" s="30"/>
      <c r="IIS38" s="30"/>
      <c r="IIT38" s="30"/>
      <c r="IIU38" s="30"/>
      <c r="IIV38" s="30"/>
      <c r="IIW38" s="30"/>
      <c r="IIX38" s="30"/>
      <c r="IIY38" s="30"/>
      <c r="IIZ38" s="30"/>
      <c r="IJA38" s="30"/>
      <c r="IJB38" s="30"/>
      <c r="IJC38" s="30"/>
      <c r="IJD38" s="30"/>
      <c r="IJE38" s="30"/>
      <c r="IJF38" s="30"/>
      <c r="IJG38" s="30"/>
      <c r="IJH38" s="30"/>
      <c r="IJI38" s="30"/>
      <c r="IJJ38" s="30"/>
      <c r="IJK38" s="30"/>
      <c r="IJL38" s="30"/>
      <c r="IJM38" s="30"/>
      <c r="IJN38" s="30"/>
      <c r="IJO38" s="30"/>
      <c r="IJP38" s="30"/>
      <c r="IJQ38" s="30"/>
      <c r="IJR38" s="30"/>
      <c r="IJS38" s="30"/>
      <c r="IJT38" s="30"/>
      <c r="IJU38" s="30"/>
      <c r="IJV38" s="30"/>
      <c r="IJW38" s="30"/>
      <c r="IJX38" s="30"/>
      <c r="IJY38" s="30"/>
      <c r="IJZ38" s="30"/>
      <c r="IKA38" s="30"/>
      <c r="IKB38" s="30"/>
      <c r="IKC38" s="30"/>
      <c r="IKD38" s="30"/>
      <c r="IKE38" s="30"/>
      <c r="IKF38" s="30"/>
      <c r="IKG38" s="30"/>
      <c r="IKH38" s="30"/>
      <c r="IKI38" s="30"/>
      <c r="IKJ38" s="30"/>
      <c r="IKK38" s="30"/>
      <c r="IKL38" s="30"/>
      <c r="IKM38" s="30"/>
      <c r="IKN38" s="30"/>
      <c r="IKO38" s="30"/>
      <c r="IKP38" s="30"/>
      <c r="IKQ38" s="30"/>
      <c r="IKR38" s="30"/>
      <c r="IKS38" s="30"/>
      <c r="IKT38" s="30"/>
      <c r="IKU38" s="30"/>
      <c r="IKV38" s="30"/>
      <c r="IKW38" s="30"/>
      <c r="IKX38" s="30"/>
      <c r="IKY38" s="30"/>
      <c r="IKZ38" s="30"/>
      <c r="ILA38" s="30"/>
      <c r="ILB38" s="30"/>
      <c r="ILC38" s="30"/>
      <c r="ILD38" s="30"/>
      <c r="ILE38" s="30"/>
      <c r="ILF38" s="30"/>
      <c r="ILG38" s="30"/>
      <c r="ILH38" s="30"/>
      <c r="ILI38" s="30"/>
      <c r="ILJ38" s="30"/>
      <c r="ILK38" s="30"/>
      <c r="ILL38" s="30"/>
      <c r="ILM38" s="30"/>
      <c r="ILN38" s="30"/>
      <c r="ILO38" s="30"/>
      <c r="ILP38" s="30"/>
      <c r="ILQ38" s="30"/>
      <c r="ILR38" s="30"/>
      <c r="ILS38" s="30"/>
      <c r="ILT38" s="30"/>
      <c r="ILU38" s="30"/>
      <c r="ILV38" s="30"/>
      <c r="ILW38" s="30"/>
      <c r="ILX38" s="30"/>
      <c r="ILY38" s="30"/>
      <c r="ILZ38" s="30"/>
      <c r="IMA38" s="30"/>
      <c r="IMB38" s="30"/>
      <c r="IMC38" s="30"/>
      <c r="IMD38" s="30"/>
      <c r="IME38" s="30"/>
      <c r="IMF38" s="30"/>
      <c r="IMG38" s="30"/>
      <c r="IMH38" s="30"/>
      <c r="IMI38" s="30"/>
      <c r="IMJ38" s="30"/>
      <c r="IMK38" s="30"/>
      <c r="IML38" s="30"/>
      <c r="IMM38" s="30"/>
      <c r="IMN38" s="30"/>
      <c r="IMO38" s="30"/>
      <c r="IMP38" s="30"/>
      <c r="IMQ38" s="30"/>
      <c r="IMR38" s="30"/>
      <c r="IMS38" s="30"/>
      <c r="IMT38" s="30"/>
      <c r="IMU38" s="30"/>
      <c r="IMV38" s="30"/>
      <c r="IMW38" s="30"/>
      <c r="IMX38" s="30"/>
      <c r="IMY38" s="30"/>
      <c r="IMZ38" s="30"/>
      <c r="INA38" s="30"/>
      <c r="INB38" s="30"/>
      <c r="INC38" s="30"/>
      <c r="IND38" s="30"/>
      <c r="INE38" s="30"/>
      <c r="INF38" s="30"/>
      <c r="ING38" s="30"/>
      <c r="INH38" s="30"/>
      <c r="INI38" s="30"/>
      <c r="INJ38" s="30"/>
      <c r="INK38" s="30"/>
      <c r="INL38" s="30"/>
      <c r="INM38" s="30"/>
      <c r="INN38" s="30"/>
      <c r="INO38" s="30"/>
      <c r="INP38" s="30"/>
      <c r="INQ38" s="30"/>
      <c r="INR38" s="30"/>
      <c r="INS38" s="30"/>
      <c r="INT38" s="30"/>
      <c r="INU38" s="30"/>
      <c r="INV38" s="30"/>
      <c r="INW38" s="30"/>
      <c r="INX38" s="30"/>
      <c r="INY38" s="30"/>
      <c r="INZ38" s="30"/>
      <c r="IOA38" s="30"/>
      <c r="IOB38" s="30"/>
      <c r="IOC38" s="30"/>
      <c r="IOD38" s="30"/>
      <c r="IOE38" s="30"/>
      <c r="IOF38" s="30"/>
      <c r="IOG38" s="30"/>
      <c r="IOH38" s="30"/>
      <c r="IOI38" s="30"/>
      <c r="IOJ38" s="30"/>
      <c r="IOK38" s="30"/>
      <c r="IOL38" s="30"/>
      <c r="IOM38" s="30"/>
      <c r="ION38" s="30"/>
      <c r="IOO38" s="30"/>
      <c r="IOP38" s="30"/>
      <c r="IOQ38" s="30"/>
      <c r="IOR38" s="30"/>
      <c r="IOS38" s="30"/>
      <c r="IOT38" s="30"/>
      <c r="IOU38" s="30"/>
      <c r="IOV38" s="30"/>
      <c r="IOW38" s="30"/>
      <c r="IOX38" s="30"/>
      <c r="IOY38" s="30"/>
      <c r="IOZ38" s="30"/>
      <c r="IPA38" s="30"/>
      <c r="IPB38" s="30"/>
      <c r="IPC38" s="30"/>
      <c r="IPD38" s="30"/>
      <c r="IPE38" s="30"/>
      <c r="IPF38" s="30"/>
      <c r="IPG38" s="30"/>
      <c r="IPH38" s="30"/>
      <c r="IPI38" s="30"/>
      <c r="IPJ38" s="30"/>
      <c r="IPK38" s="30"/>
      <c r="IPL38" s="30"/>
      <c r="IPM38" s="30"/>
      <c r="IPN38" s="30"/>
      <c r="IPO38" s="30"/>
      <c r="IPP38" s="30"/>
      <c r="IPQ38" s="30"/>
      <c r="IPR38" s="30"/>
      <c r="IPS38" s="30"/>
      <c r="IPT38" s="30"/>
      <c r="IPU38" s="30"/>
      <c r="IPV38" s="30"/>
      <c r="IPW38" s="30"/>
      <c r="IPX38" s="30"/>
      <c r="IPY38" s="30"/>
      <c r="IPZ38" s="30"/>
      <c r="IQA38" s="30"/>
      <c r="IQB38" s="30"/>
      <c r="IQC38" s="30"/>
      <c r="IQD38" s="30"/>
      <c r="IQE38" s="30"/>
      <c r="IQF38" s="30"/>
      <c r="IQG38" s="30"/>
      <c r="IQH38" s="30"/>
      <c r="IQI38" s="30"/>
      <c r="IQJ38" s="30"/>
      <c r="IQK38" s="30"/>
      <c r="IQL38" s="30"/>
      <c r="IQM38" s="30"/>
      <c r="IQN38" s="30"/>
      <c r="IQO38" s="30"/>
      <c r="IQP38" s="30"/>
      <c r="IQQ38" s="30"/>
      <c r="IQR38" s="30"/>
      <c r="IQS38" s="30"/>
      <c r="IQT38" s="30"/>
      <c r="IQU38" s="30"/>
      <c r="IQV38" s="30"/>
      <c r="IQW38" s="30"/>
      <c r="IQX38" s="30"/>
      <c r="IQY38" s="30"/>
      <c r="IQZ38" s="30"/>
      <c r="IRA38" s="30"/>
      <c r="IRB38" s="30"/>
      <c r="IRC38" s="30"/>
      <c r="IRD38" s="30"/>
      <c r="IRE38" s="30"/>
      <c r="IRF38" s="30"/>
      <c r="IRG38" s="30"/>
      <c r="IRH38" s="30"/>
      <c r="IRI38" s="30"/>
      <c r="IRJ38" s="30"/>
      <c r="IRK38" s="30"/>
      <c r="IRL38" s="30"/>
      <c r="IRM38" s="30"/>
      <c r="IRN38" s="30"/>
      <c r="IRO38" s="30"/>
      <c r="IRP38" s="30"/>
      <c r="IRQ38" s="30"/>
      <c r="IRR38" s="30"/>
      <c r="IRS38" s="30"/>
      <c r="IRT38" s="30"/>
      <c r="IRU38" s="30"/>
      <c r="IRV38" s="30"/>
      <c r="IRW38" s="30"/>
      <c r="IRX38" s="30"/>
      <c r="IRY38" s="30"/>
      <c r="IRZ38" s="30"/>
      <c r="ISA38" s="30"/>
      <c r="ISB38" s="30"/>
      <c r="ISC38" s="30"/>
      <c r="ISD38" s="30"/>
      <c r="ISE38" s="30"/>
      <c r="ISF38" s="30"/>
      <c r="ISG38" s="30"/>
      <c r="ISH38" s="30"/>
      <c r="ISI38" s="30"/>
      <c r="ISJ38" s="30"/>
      <c r="ISK38" s="30"/>
      <c r="ISL38" s="30"/>
      <c r="ISM38" s="30"/>
      <c r="ISN38" s="30"/>
      <c r="ISO38" s="30"/>
      <c r="ISP38" s="30"/>
      <c r="ISQ38" s="30"/>
      <c r="ISR38" s="30"/>
      <c r="ISS38" s="30"/>
      <c r="IST38" s="30"/>
      <c r="ISU38" s="30"/>
      <c r="ISV38" s="30"/>
      <c r="ISW38" s="30"/>
      <c r="ISX38" s="30"/>
      <c r="ISY38" s="30"/>
      <c r="ISZ38" s="30"/>
      <c r="ITA38" s="30"/>
      <c r="ITB38" s="30"/>
      <c r="ITC38" s="30"/>
      <c r="ITD38" s="30"/>
      <c r="ITE38" s="30"/>
      <c r="ITF38" s="30"/>
      <c r="ITG38" s="30"/>
      <c r="ITH38" s="30"/>
      <c r="ITI38" s="30"/>
      <c r="ITJ38" s="30"/>
      <c r="ITK38" s="30"/>
      <c r="ITL38" s="30"/>
      <c r="ITM38" s="30"/>
      <c r="ITN38" s="30"/>
      <c r="ITO38" s="30"/>
      <c r="ITP38" s="30"/>
      <c r="ITQ38" s="30"/>
      <c r="ITR38" s="30"/>
      <c r="ITS38" s="30"/>
      <c r="ITT38" s="30"/>
      <c r="ITU38" s="30"/>
      <c r="ITV38" s="30"/>
      <c r="ITW38" s="30"/>
      <c r="ITX38" s="30"/>
      <c r="ITY38" s="30"/>
      <c r="ITZ38" s="30"/>
      <c r="IUA38" s="30"/>
      <c r="IUB38" s="30"/>
      <c r="IUC38" s="30"/>
      <c r="IUD38" s="30"/>
      <c r="IUE38" s="30"/>
      <c r="IUF38" s="30"/>
      <c r="IUG38" s="30"/>
      <c r="IUH38" s="30"/>
      <c r="IUI38" s="30"/>
      <c r="IUJ38" s="30"/>
      <c r="IUK38" s="30"/>
      <c r="IUL38" s="30"/>
      <c r="IUM38" s="30"/>
      <c r="IUN38" s="30"/>
      <c r="IUO38" s="30"/>
      <c r="IUP38" s="30"/>
      <c r="IUQ38" s="30"/>
      <c r="IUR38" s="30"/>
      <c r="IUS38" s="30"/>
      <c r="IUT38" s="30"/>
      <c r="IUU38" s="30"/>
      <c r="IUV38" s="30"/>
      <c r="IUW38" s="30"/>
      <c r="IUX38" s="30"/>
      <c r="IUY38" s="30"/>
      <c r="IUZ38" s="30"/>
      <c r="IVA38" s="30"/>
      <c r="IVB38" s="30"/>
      <c r="IVC38" s="30"/>
      <c r="IVD38" s="30"/>
      <c r="IVE38" s="30"/>
      <c r="IVF38" s="30"/>
      <c r="IVG38" s="30"/>
      <c r="IVH38" s="30"/>
      <c r="IVI38" s="30"/>
      <c r="IVJ38" s="30"/>
      <c r="IVK38" s="30"/>
      <c r="IVL38" s="30"/>
      <c r="IVM38" s="30"/>
      <c r="IVN38" s="30"/>
      <c r="IVO38" s="30"/>
      <c r="IVP38" s="30"/>
      <c r="IVQ38" s="30"/>
      <c r="IVR38" s="30"/>
      <c r="IVS38" s="30"/>
      <c r="IVT38" s="30"/>
      <c r="IVU38" s="30"/>
      <c r="IVV38" s="30"/>
      <c r="IVW38" s="30"/>
      <c r="IVX38" s="30"/>
      <c r="IVY38" s="30"/>
      <c r="IVZ38" s="30"/>
      <c r="IWA38" s="30"/>
      <c r="IWB38" s="30"/>
      <c r="IWC38" s="30"/>
      <c r="IWD38" s="30"/>
      <c r="IWE38" s="30"/>
      <c r="IWF38" s="30"/>
      <c r="IWG38" s="30"/>
      <c r="IWH38" s="30"/>
      <c r="IWI38" s="30"/>
      <c r="IWJ38" s="30"/>
      <c r="IWK38" s="30"/>
      <c r="IWL38" s="30"/>
      <c r="IWM38" s="30"/>
      <c r="IWN38" s="30"/>
      <c r="IWO38" s="30"/>
      <c r="IWP38" s="30"/>
      <c r="IWQ38" s="30"/>
      <c r="IWR38" s="30"/>
      <c r="IWS38" s="30"/>
      <c r="IWT38" s="30"/>
      <c r="IWU38" s="30"/>
      <c r="IWV38" s="30"/>
      <c r="IWW38" s="30"/>
      <c r="IWX38" s="30"/>
      <c r="IWY38" s="30"/>
      <c r="IWZ38" s="30"/>
      <c r="IXA38" s="30"/>
      <c r="IXB38" s="30"/>
      <c r="IXC38" s="30"/>
      <c r="IXD38" s="30"/>
      <c r="IXE38" s="30"/>
      <c r="IXF38" s="30"/>
      <c r="IXG38" s="30"/>
      <c r="IXH38" s="30"/>
      <c r="IXI38" s="30"/>
      <c r="IXJ38" s="30"/>
      <c r="IXK38" s="30"/>
      <c r="IXL38" s="30"/>
      <c r="IXM38" s="30"/>
      <c r="IXN38" s="30"/>
      <c r="IXO38" s="30"/>
      <c r="IXP38" s="30"/>
      <c r="IXQ38" s="30"/>
      <c r="IXR38" s="30"/>
      <c r="IXS38" s="30"/>
      <c r="IXT38" s="30"/>
      <c r="IXU38" s="30"/>
      <c r="IXV38" s="30"/>
      <c r="IXW38" s="30"/>
      <c r="IXX38" s="30"/>
      <c r="IXY38" s="30"/>
      <c r="IXZ38" s="30"/>
      <c r="IYA38" s="30"/>
      <c r="IYB38" s="30"/>
      <c r="IYC38" s="30"/>
      <c r="IYD38" s="30"/>
      <c r="IYE38" s="30"/>
      <c r="IYF38" s="30"/>
      <c r="IYG38" s="30"/>
      <c r="IYH38" s="30"/>
      <c r="IYI38" s="30"/>
      <c r="IYJ38" s="30"/>
      <c r="IYK38" s="30"/>
      <c r="IYL38" s="30"/>
      <c r="IYM38" s="30"/>
      <c r="IYN38" s="30"/>
      <c r="IYO38" s="30"/>
      <c r="IYP38" s="30"/>
      <c r="IYQ38" s="30"/>
      <c r="IYR38" s="30"/>
      <c r="IYS38" s="30"/>
      <c r="IYT38" s="30"/>
      <c r="IYU38" s="30"/>
      <c r="IYV38" s="30"/>
      <c r="IYW38" s="30"/>
      <c r="IYX38" s="30"/>
      <c r="IYY38" s="30"/>
      <c r="IYZ38" s="30"/>
      <c r="IZA38" s="30"/>
      <c r="IZB38" s="30"/>
      <c r="IZC38" s="30"/>
      <c r="IZD38" s="30"/>
      <c r="IZE38" s="30"/>
      <c r="IZF38" s="30"/>
      <c r="IZG38" s="30"/>
      <c r="IZH38" s="30"/>
      <c r="IZI38" s="30"/>
      <c r="IZJ38" s="30"/>
      <c r="IZK38" s="30"/>
      <c r="IZL38" s="30"/>
      <c r="IZM38" s="30"/>
      <c r="IZN38" s="30"/>
      <c r="IZO38" s="30"/>
      <c r="IZP38" s="30"/>
      <c r="IZQ38" s="30"/>
      <c r="IZR38" s="30"/>
      <c r="IZS38" s="30"/>
      <c r="IZT38" s="30"/>
      <c r="IZU38" s="30"/>
      <c r="IZV38" s="30"/>
      <c r="IZW38" s="30"/>
      <c r="IZX38" s="30"/>
      <c r="IZY38" s="30"/>
      <c r="IZZ38" s="30"/>
      <c r="JAA38" s="30"/>
      <c r="JAB38" s="30"/>
      <c r="JAC38" s="30"/>
      <c r="JAD38" s="30"/>
      <c r="JAE38" s="30"/>
      <c r="JAF38" s="30"/>
      <c r="JAG38" s="30"/>
      <c r="JAH38" s="30"/>
      <c r="JAI38" s="30"/>
      <c r="JAJ38" s="30"/>
      <c r="JAK38" s="30"/>
      <c r="JAL38" s="30"/>
      <c r="JAM38" s="30"/>
      <c r="JAN38" s="30"/>
      <c r="JAO38" s="30"/>
      <c r="JAP38" s="30"/>
      <c r="JAQ38" s="30"/>
      <c r="JAR38" s="30"/>
      <c r="JAS38" s="30"/>
      <c r="JAT38" s="30"/>
      <c r="JAU38" s="30"/>
      <c r="JAV38" s="30"/>
      <c r="JAW38" s="30"/>
      <c r="JAX38" s="30"/>
      <c r="JAY38" s="30"/>
      <c r="JAZ38" s="30"/>
      <c r="JBA38" s="30"/>
      <c r="JBB38" s="30"/>
      <c r="JBC38" s="30"/>
      <c r="JBD38" s="30"/>
      <c r="JBE38" s="30"/>
      <c r="JBF38" s="30"/>
      <c r="JBG38" s="30"/>
      <c r="JBH38" s="30"/>
      <c r="JBI38" s="30"/>
      <c r="JBJ38" s="30"/>
      <c r="JBK38" s="30"/>
      <c r="JBL38" s="30"/>
      <c r="JBM38" s="30"/>
      <c r="JBN38" s="30"/>
      <c r="JBO38" s="30"/>
      <c r="JBP38" s="30"/>
      <c r="JBQ38" s="30"/>
      <c r="JBR38" s="30"/>
      <c r="JBS38" s="30"/>
      <c r="JBT38" s="30"/>
      <c r="JBU38" s="30"/>
      <c r="JBV38" s="30"/>
      <c r="JBW38" s="30"/>
      <c r="JBX38" s="30"/>
      <c r="JBY38" s="30"/>
      <c r="JBZ38" s="30"/>
      <c r="JCA38" s="30"/>
      <c r="JCB38" s="30"/>
      <c r="JCC38" s="30"/>
      <c r="JCD38" s="30"/>
      <c r="JCE38" s="30"/>
      <c r="JCF38" s="30"/>
      <c r="JCG38" s="30"/>
      <c r="JCH38" s="30"/>
      <c r="JCI38" s="30"/>
      <c r="JCJ38" s="30"/>
      <c r="JCK38" s="30"/>
      <c r="JCL38" s="30"/>
      <c r="JCM38" s="30"/>
      <c r="JCN38" s="30"/>
      <c r="JCO38" s="30"/>
      <c r="JCP38" s="30"/>
      <c r="JCQ38" s="30"/>
      <c r="JCR38" s="30"/>
      <c r="JCS38" s="30"/>
      <c r="JCT38" s="30"/>
      <c r="JCU38" s="30"/>
      <c r="JCV38" s="30"/>
      <c r="JCW38" s="30"/>
      <c r="JCX38" s="30"/>
      <c r="JCY38" s="30"/>
      <c r="JCZ38" s="30"/>
      <c r="JDA38" s="30"/>
      <c r="JDB38" s="30"/>
      <c r="JDC38" s="30"/>
      <c r="JDD38" s="30"/>
      <c r="JDE38" s="30"/>
      <c r="JDF38" s="30"/>
      <c r="JDG38" s="30"/>
      <c r="JDH38" s="30"/>
      <c r="JDI38" s="30"/>
      <c r="JDJ38" s="30"/>
      <c r="JDK38" s="30"/>
      <c r="JDL38" s="30"/>
      <c r="JDM38" s="30"/>
      <c r="JDN38" s="30"/>
      <c r="JDO38" s="30"/>
      <c r="JDP38" s="30"/>
      <c r="JDQ38" s="30"/>
      <c r="JDR38" s="30"/>
      <c r="JDS38" s="30"/>
      <c r="JDT38" s="30"/>
      <c r="JDU38" s="30"/>
      <c r="JDV38" s="30"/>
      <c r="JDW38" s="30"/>
      <c r="JDX38" s="30"/>
      <c r="JDY38" s="30"/>
      <c r="JDZ38" s="30"/>
      <c r="JEA38" s="30"/>
      <c r="JEB38" s="30"/>
      <c r="JEC38" s="30"/>
      <c r="JED38" s="30"/>
      <c r="JEE38" s="30"/>
      <c r="JEF38" s="30"/>
      <c r="JEG38" s="30"/>
      <c r="JEH38" s="30"/>
      <c r="JEI38" s="30"/>
      <c r="JEJ38" s="30"/>
      <c r="JEK38" s="30"/>
      <c r="JEL38" s="30"/>
      <c r="JEM38" s="30"/>
      <c r="JEN38" s="30"/>
      <c r="JEO38" s="30"/>
      <c r="JEP38" s="30"/>
      <c r="JEQ38" s="30"/>
      <c r="JER38" s="30"/>
      <c r="JES38" s="30"/>
      <c r="JET38" s="30"/>
      <c r="JEU38" s="30"/>
      <c r="JEV38" s="30"/>
      <c r="JEW38" s="30"/>
      <c r="JEX38" s="30"/>
      <c r="JEY38" s="30"/>
      <c r="JEZ38" s="30"/>
      <c r="JFA38" s="30"/>
      <c r="JFB38" s="30"/>
      <c r="JFC38" s="30"/>
      <c r="JFD38" s="30"/>
      <c r="JFE38" s="30"/>
      <c r="JFF38" s="30"/>
      <c r="JFG38" s="30"/>
      <c r="JFH38" s="30"/>
      <c r="JFI38" s="30"/>
      <c r="JFJ38" s="30"/>
      <c r="JFK38" s="30"/>
      <c r="JFL38" s="30"/>
      <c r="JFM38" s="30"/>
      <c r="JFN38" s="30"/>
      <c r="JFO38" s="30"/>
      <c r="JFP38" s="30"/>
      <c r="JFQ38" s="30"/>
      <c r="JFR38" s="30"/>
      <c r="JFS38" s="30"/>
      <c r="JFT38" s="30"/>
      <c r="JFU38" s="30"/>
      <c r="JFV38" s="30"/>
      <c r="JFW38" s="30"/>
      <c r="JFX38" s="30"/>
      <c r="JFY38" s="30"/>
      <c r="JFZ38" s="30"/>
      <c r="JGA38" s="30"/>
      <c r="JGB38" s="30"/>
      <c r="JGC38" s="30"/>
      <c r="JGD38" s="30"/>
      <c r="JGE38" s="30"/>
      <c r="JGF38" s="30"/>
      <c r="JGG38" s="30"/>
      <c r="JGH38" s="30"/>
      <c r="JGI38" s="30"/>
      <c r="JGJ38" s="30"/>
      <c r="JGK38" s="30"/>
      <c r="JGL38" s="30"/>
      <c r="JGM38" s="30"/>
      <c r="JGN38" s="30"/>
      <c r="JGO38" s="30"/>
      <c r="JGP38" s="30"/>
      <c r="JGQ38" s="30"/>
      <c r="JGR38" s="30"/>
      <c r="JGS38" s="30"/>
      <c r="JGT38" s="30"/>
      <c r="JGU38" s="30"/>
      <c r="JGV38" s="30"/>
      <c r="JGW38" s="30"/>
      <c r="JGX38" s="30"/>
      <c r="JGY38" s="30"/>
      <c r="JGZ38" s="30"/>
      <c r="JHA38" s="30"/>
      <c r="JHB38" s="30"/>
      <c r="JHC38" s="30"/>
      <c r="JHD38" s="30"/>
      <c r="JHE38" s="30"/>
      <c r="JHF38" s="30"/>
      <c r="JHG38" s="30"/>
      <c r="JHH38" s="30"/>
      <c r="JHI38" s="30"/>
      <c r="JHJ38" s="30"/>
      <c r="JHK38" s="30"/>
      <c r="JHL38" s="30"/>
      <c r="JHM38" s="30"/>
      <c r="JHN38" s="30"/>
      <c r="JHO38" s="30"/>
      <c r="JHP38" s="30"/>
      <c r="JHQ38" s="30"/>
      <c r="JHR38" s="30"/>
      <c r="JHS38" s="30"/>
      <c r="JHT38" s="30"/>
      <c r="JHU38" s="30"/>
      <c r="JHV38" s="30"/>
      <c r="JHW38" s="30"/>
      <c r="JHX38" s="30"/>
      <c r="JHY38" s="30"/>
      <c r="JHZ38" s="30"/>
      <c r="JIA38" s="30"/>
      <c r="JIB38" s="30"/>
      <c r="JIC38" s="30"/>
      <c r="JID38" s="30"/>
      <c r="JIE38" s="30"/>
      <c r="JIF38" s="30"/>
      <c r="JIG38" s="30"/>
      <c r="JIH38" s="30"/>
      <c r="JII38" s="30"/>
      <c r="JIJ38" s="30"/>
      <c r="JIK38" s="30"/>
      <c r="JIL38" s="30"/>
      <c r="JIM38" s="30"/>
      <c r="JIN38" s="30"/>
      <c r="JIO38" s="30"/>
      <c r="JIP38" s="30"/>
      <c r="JIQ38" s="30"/>
      <c r="JIR38" s="30"/>
      <c r="JIS38" s="30"/>
      <c r="JIT38" s="30"/>
      <c r="JIU38" s="30"/>
      <c r="JIV38" s="30"/>
      <c r="JIW38" s="30"/>
      <c r="JIX38" s="30"/>
      <c r="JIY38" s="30"/>
      <c r="JIZ38" s="30"/>
      <c r="JJA38" s="30"/>
      <c r="JJB38" s="30"/>
      <c r="JJC38" s="30"/>
      <c r="JJD38" s="30"/>
      <c r="JJE38" s="30"/>
      <c r="JJF38" s="30"/>
      <c r="JJG38" s="30"/>
      <c r="JJH38" s="30"/>
      <c r="JJI38" s="30"/>
      <c r="JJJ38" s="30"/>
      <c r="JJK38" s="30"/>
      <c r="JJL38" s="30"/>
      <c r="JJM38" s="30"/>
      <c r="JJN38" s="30"/>
      <c r="JJO38" s="30"/>
      <c r="JJP38" s="30"/>
      <c r="JJQ38" s="30"/>
      <c r="JJR38" s="30"/>
      <c r="JJS38" s="30"/>
      <c r="JJT38" s="30"/>
      <c r="JJU38" s="30"/>
      <c r="JJV38" s="30"/>
      <c r="JJW38" s="30"/>
      <c r="JJX38" s="30"/>
      <c r="JJY38" s="30"/>
      <c r="JJZ38" s="30"/>
      <c r="JKA38" s="30"/>
      <c r="JKB38" s="30"/>
      <c r="JKC38" s="30"/>
      <c r="JKD38" s="30"/>
      <c r="JKE38" s="30"/>
      <c r="JKF38" s="30"/>
      <c r="JKG38" s="30"/>
      <c r="JKH38" s="30"/>
      <c r="JKI38" s="30"/>
      <c r="JKJ38" s="30"/>
      <c r="JKK38" s="30"/>
      <c r="JKL38" s="30"/>
      <c r="JKM38" s="30"/>
      <c r="JKN38" s="30"/>
      <c r="JKO38" s="30"/>
      <c r="JKP38" s="30"/>
      <c r="JKQ38" s="30"/>
      <c r="JKR38" s="30"/>
      <c r="JKS38" s="30"/>
      <c r="JKT38" s="30"/>
      <c r="JKU38" s="30"/>
      <c r="JKV38" s="30"/>
      <c r="JKW38" s="30"/>
      <c r="JKX38" s="30"/>
      <c r="JKY38" s="30"/>
      <c r="JKZ38" s="30"/>
      <c r="JLA38" s="30"/>
      <c r="JLB38" s="30"/>
      <c r="JLC38" s="30"/>
      <c r="JLD38" s="30"/>
      <c r="JLE38" s="30"/>
      <c r="JLF38" s="30"/>
      <c r="JLG38" s="30"/>
      <c r="JLH38" s="30"/>
      <c r="JLI38" s="30"/>
      <c r="JLJ38" s="30"/>
      <c r="JLK38" s="30"/>
      <c r="JLL38" s="30"/>
      <c r="JLM38" s="30"/>
      <c r="JLN38" s="30"/>
      <c r="JLO38" s="30"/>
      <c r="JLP38" s="30"/>
      <c r="JLQ38" s="30"/>
      <c r="JLR38" s="30"/>
      <c r="JLS38" s="30"/>
      <c r="JLT38" s="30"/>
      <c r="JLU38" s="30"/>
      <c r="JLV38" s="30"/>
      <c r="JLW38" s="30"/>
      <c r="JLX38" s="30"/>
      <c r="JLY38" s="30"/>
      <c r="JLZ38" s="30"/>
      <c r="JMA38" s="30"/>
      <c r="JMB38" s="30"/>
      <c r="JMC38" s="30"/>
      <c r="JMD38" s="30"/>
      <c r="JME38" s="30"/>
      <c r="JMF38" s="30"/>
      <c r="JMG38" s="30"/>
      <c r="JMH38" s="30"/>
      <c r="JMI38" s="30"/>
      <c r="JMJ38" s="30"/>
      <c r="JMK38" s="30"/>
      <c r="JML38" s="30"/>
      <c r="JMM38" s="30"/>
      <c r="JMN38" s="30"/>
      <c r="JMO38" s="30"/>
      <c r="JMP38" s="30"/>
      <c r="JMQ38" s="30"/>
      <c r="JMR38" s="30"/>
      <c r="JMS38" s="30"/>
      <c r="JMT38" s="30"/>
      <c r="JMU38" s="30"/>
      <c r="JMV38" s="30"/>
      <c r="JMW38" s="30"/>
      <c r="JMX38" s="30"/>
      <c r="JMY38" s="30"/>
      <c r="JMZ38" s="30"/>
      <c r="JNA38" s="30"/>
      <c r="JNB38" s="30"/>
      <c r="JNC38" s="30"/>
      <c r="JND38" s="30"/>
      <c r="JNE38" s="30"/>
      <c r="JNF38" s="30"/>
      <c r="JNG38" s="30"/>
      <c r="JNH38" s="30"/>
      <c r="JNI38" s="30"/>
      <c r="JNJ38" s="30"/>
      <c r="JNK38" s="30"/>
      <c r="JNL38" s="30"/>
      <c r="JNM38" s="30"/>
      <c r="JNN38" s="30"/>
      <c r="JNO38" s="30"/>
      <c r="JNP38" s="30"/>
      <c r="JNQ38" s="30"/>
      <c r="JNR38" s="30"/>
      <c r="JNS38" s="30"/>
      <c r="JNT38" s="30"/>
      <c r="JNU38" s="30"/>
      <c r="JNV38" s="30"/>
      <c r="JNW38" s="30"/>
      <c r="JNX38" s="30"/>
      <c r="JNY38" s="30"/>
      <c r="JNZ38" s="30"/>
      <c r="JOA38" s="30"/>
      <c r="JOB38" s="30"/>
      <c r="JOC38" s="30"/>
      <c r="JOD38" s="30"/>
      <c r="JOE38" s="30"/>
      <c r="JOF38" s="30"/>
      <c r="JOG38" s="30"/>
      <c r="JOH38" s="30"/>
      <c r="JOI38" s="30"/>
      <c r="JOJ38" s="30"/>
      <c r="JOK38" s="30"/>
      <c r="JOL38" s="30"/>
      <c r="JOM38" s="30"/>
      <c r="JON38" s="30"/>
      <c r="JOO38" s="30"/>
      <c r="JOP38" s="30"/>
      <c r="JOQ38" s="30"/>
      <c r="JOR38" s="30"/>
      <c r="JOS38" s="30"/>
      <c r="JOT38" s="30"/>
      <c r="JOU38" s="30"/>
      <c r="JOV38" s="30"/>
      <c r="JOW38" s="30"/>
      <c r="JOX38" s="30"/>
      <c r="JOY38" s="30"/>
      <c r="JOZ38" s="30"/>
      <c r="JPA38" s="30"/>
      <c r="JPB38" s="30"/>
      <c r="JPC38" s="30"/>
      <c r="JPD38" s="30"/>
      <c r="JPE38" s="30"/>
      <c r="JPF38" s="30"/>
      <c r="JPG38" s="30"/>
      <c r="JPH38" s="30"/>
      <c r="JPI38" s="30"/>
      <c r="JPJ38" s="30"/>
      <c r="JPK38" s="30"/>
      <c r="JPL38" s="30"/>
      <c r="JPM38" s="30"/>
      <c r="JPN38" s="30"/>
      <c r="JPO38" s="30"/>
      <c r="JPP38" s="30"/>
      <c r="JPQ38" s="30"/>
      <c r="JPR38" s="30"/>
      <c r="JPS38" s="30"/>
      <c r="JPT38" s="30"/>
      <c r="JPU38" s="30"/>
      <c r="JPV38" s="30"/>
      <c r="JPW38" s="30"/>
      <c r="JPX38" s="30"/>
      <c r="JPY38" s="30"/>
      <c r="JPZ38" s="30"/>
      <c r="JQA38" s="30"/>
      <c r="JQB38" s="30"/>
      <c r="JQC38" s="30"/>
      <c r="JQD38" s="30"/>
      <c r="JQE38" s="30"/>
      <c r="JQF38" s="30"/>
      <c r="JQG38" s="30"/>
      <c r="JQH38" s="30"/>
      <c r="JQI38" s="30"/>
      <c r="JQJ38" s="30"/>
      <c r="JQK38" s="30"/>
      <c r="JQL38" s="30"/>
      <c r="JQM38" s="30"/>
      <c r="JQN38" s="30"/>
      <c r="JQO38" s="30"/>
      <c r="JQP38" s="30"/>
      <c r="JQQ38" s="30"/>
      <c r="JQR38" s="30"/>
      <c r="JQS38" s="30"/>
      <c r="JQT38" s="30"/>
      <c r="JQU38" s="30"/>
      <c r="JQV38" s="30"/>
      <c r="JQW38" s="30"/>
      <c r="JQX38" s="30"/>
      <c r="JQY38" s="30"/>
      <c r="JQZ38" s="30"/>
      <c r="JRA38" s="30"/>
      <c r="JRB38" s="30"/>
      <c r="JRC38" s="30"/>
      <c r="JRD38" s="30"/>
      <c r="JRE38" s="30"/>
      <c r="JRF38" s="30"/>
      <c r="JRG38" s="30"/>
      <c r="JRH38" s="30"/>
      <c r="JRI38" s="30"/>
      <c r="JRJ38" s="30"/>
      <c r="JRK38" s="30"/>
      <c r="JRL38" s="30"/>
      <c r="JRM38" s="30"/>
      <c r="JRN38" s="30"/>
      <c r="JRO38" s="30"/>
      <c r="JRP38" s="30"/>
      <c r="JRQ38" s="30"/>
      <c r="JRR38" s="30"/>
      <c r="JRS38" s="30"/>
      <c r="JRT38" s="30"/>
      <c r="JRU38" s="30"/>
      <c r="JRV38" s="30"/>
      <c r="JRW38" s="30"/>
      <c r="JRX38" s="30"/>
      <c r="JRY38" s="30"/>
      <c r="JRZ38" s="30"/>
      <c r="JSA38" s="30"/>
      <c r="JSB38" s="30"/>
      <c r="JSC38" s="30"/>
      <c r="JSD38" s="30"/>
      <c r="JSE38" s="30"/>
      <c r="JSF38" s="30"/>
      <c r="JSG38" s="30"/>
      <c r="JSH38" s="30"/>
      <c r="JSI38" s="30"/>
      <c r="JSJ38" s="30"/>
      <c r="JSK38" s="30"/>
      <c r="JSL38" s="30"/>
      <c r="JSM38" s="30"/>
      <c r="JSN38" s="30"/>
      <c r="JSO38" s="30"/>
      <c r="JSP38" s="30"/>
      <c r="JSQ38" s="30"/>
      <c r="JSR38" s="30"/>
      <c r="JSS38" s="30"/>
      <c r="JST38" s="30"/>
      <c r="JSU38" s="30"/>
      <c r="JSV38" s="30"/>
      <c r="JSW38" s="30"/>
      <c r="JSX38" s="30"/>
      <c r="JSY38" s="30"/>
      <c r="JSZ38" s="30"/>
      <c r="JTA38" s="30"/>
      <c r="JTB38" s="30"/>
      <c r="JTC38" s="30"/>
      <c r="JTD38" s="30"/>
      <c r="JTE38" s="30"/>
      <c r="JTF38" s="30"/>
      <c r="JTG38" s="30"/>
      <c r="JTH38" s="30"/>
      <c r="JTI38" s="30"/>
      <c r="JTJ38" s="30"/>
      <c r="JTK38" s="30"/>
      <c r="JTL38" s="30"/>
      <c r="JTM38" s="30"/>
      <c r="JTN38" s="30"/>
      <c r="JTO38" s="30"/>
      <c r="JTP38" s="30"/>
      <c r="JTQ38" s="30"/>
      <c r="JTR38" s="30"/>
      <c r="JTS38" s="30"/>
      <c r="JTT38" s="30"/>
      <c r="JTU38" s="30"/>
      <c r="JTV38" s="30"/>
      <c r="JTW38" s="30"/>
      <c r="JTX38" s="30"/>
      <c r="JTY38" s="30"/>
      <c r="JTZ38" s="30"/>
      <c r="JUA38" s="30"/>
      <c r="JUB38" s="30"/>
      <c r="JUC38" s="30"/>
      <c r="JUD38" s="30"/>
      <c r="JUE38" s="30"/>
      <c r="JUF38" s="30"/>
      <c r="JUG38" s="30"/>
      <c r="JUH38" s="30"/>
      <c r="JUI38" s="30"/>
      <c r="JUJ38" s="30"/>
      <c r="JUK38" s="30"/>
      <c r="JUL38" s="30"/>
      <c r="JUM38" s="30"/>
      <c r="JUN38" s="30"/>
      <c r="JUO38" s="30"/>
      <c r="JUP38" s="30"/>
      <c r="JUQ38" s="30"/>
      <c r="JUR38" s="30"/>
      <c r="JUS38" s="30"/>
      <c r="JUT38" s="30"/>
      <c r="JUU38" s="30"/>
      <c r="JUV38" s="30"/>
      <c r="JUW38" s="30"/>
      <c r="JUX38" s="30"/>
      <c r="JUY38" s="30"/>
      <c r="JUZ38" s="30"/>
      <c r="JVA38" s="30"/>
      <c r="JVB38" s="30"/>
      <c r="JVC38" s="30"/>
      <c r="JVD38" s="30"/>
      <c r="JVE38" s="30"/>
      <c r="JVF38" s="30"/>
      <c r="JVG38" s="30"/>
      <c r="JVH38" s="30"/>
      <c r="JVI38" s="30"/>
      <c r="JVJ38" s="30"/>
      <c r="JVK38" s="30"/>
      <c r="JVL38" s="30"/>
      <c r="JVM38" s="30"/>
      <c r="JVN38" s="30"/>
      <c r="JVO38" s="30"/>
      <c r="JVP38" s="30"/>
      <c r="JVQ38" s="30"/>
      <c r="JVR38" s="30"/>
      <c r="JVS38" s="30"/>
      <c r="JVT38" s="30"/>
      <c r="JVU38" s="30"/>
      <c r="JVV38" s="30"/>
      <c r="JVW38" s="30"/>
      <c r="JVX38" s="30"/>
      <c r="JVY38" s="30"/>
      <c r="JVZ38" s="30"/>
      <c r="JWA38" s="30"/>
      <c r="JWB38" s="30"/>
      <c r="JWC38" s="30"/>
      <c r="JWD38" s="30"/>
      <c r="JWE38" s="30"/>
      <c r="JWF38" s="30"/>
      <c r="JWG38" s="30"/>
      <c r="JWH38" s="30"/>
      <c r="JWI38" s="30"/>
      <c r="JWJ38" s="30"/>
      <c r="JWK38" s="30"/>
      <c r="JWL38" s="30"/>
      <c r="JWM38" s="30"/>
      <c r="JWN38" s="30"/>
      <c r="JWO38" s="30"/>
      <c r="JWP38" s="30"/>
      <c r="JWQ38" s="30"/>
      <c r="JWR38" s="30"/>
      <c r="JWS38" s="30"/>
      <c r="JWT38" s="30"/>
      <c r="JWU38" s="30"/>
      <c r="JWV38" s="30"/>
      <c r="JWW38" s="30"/>
      <c r="JWX38" s="30"/>
      <c r="JWY38" s="30"/>
      <c r="JWZ38" s="30"/>
      <c r="JXA38" s="30"/>
      <c r="JXB38" s="30"/>
      <c r="JXC38" s="30"/>
      <c r="JXD38" s="30"/>
      <c r="JXE38" s="30"/>
      <c r="JXF38" s="30"/>
      <c r="JXG38" s="30"/>
      <c r="JXH38" s="30"/>
      <c r="JXI38" s="30"/>
      <c r="JXJ38" s="30"/>
      <c r="JXK38" s="30"/>
      <c r="JXL38" s="30"/>
      <c r="JXM38" s="30"/>
      <c r="JXN38" s="30"/>
      <c r="JXO38" s="30"/>
      <c r="JXP38" s="30"/>
      <c r="JXQ38" s="30"/>
      <c r="JXR38" s="30"/>
      <c r="JXS38" s="30"/>
      <c r="JXT38" s="30"/>
      <c r="JXU38" s="30"/>
      <c r="JXV38" s="30"/>
      <c r="JXW38" s="30"/>
      <c r="JXX38" s="30"/>
      <c r="JXY38" s="30"/>
      <c r="JXZ38" s="30"/>
      <c r="JYA38" s="30"/>
      <c r="JYB38" s="30"/>
      <c r="JYC38" s="30"/>
      <c r="JYD38" s="30"/>
      <c r="JYE38" s="30"/>
      <c r="JYF38" s="30"/>
      <c r="JYG38" s="30"/>
      <c r="JYH38" s="30"/>
      <c r="JYI38" s="30"/>
      <c r="JYJ38" s="30"/>
      <c r="JYK38" s="30"/>
      <c r="JYL38" s="30"/>
      <c r="JYM38" s="30"/>
      <c r="JYN38" s="30"/>
      <c r="JYO38" s="30"/>
      <c r="JYP38" s="30"/>
      <c r="JYQ38" s="30"/>
      <c r="JYR38" s="30"/>
      <c r="JYS38" s="30"/>
      <c r="JYT38" s="30"/>
      <c r="JYU38" s="30"/>
      <c r="JYV38" s="30"/>
      <c r="JYW38" s="30"/>
      <c r="JYX38" s="30"/>
      <c r="JYY38" s="30"/>
      <c r="JYZ38" s="30"/>
      <c r="JZA38" s="30"/>
      <c r="JZB38" s="30"/>
      <c r="JZC38" s="30"/>
      <c r="JZD38" s="30"/>
      <c r="JZE38" s="30"/>
      <c r="JZF38" s="30"/>
      <c r="JZG38" s="30"/>
      <c r="JZH38" s="30"/>
      <c r="JZI38" s="30"/>
      <c r="JZJ38" s="30"/>
      <c r="JZK38" s="30"/>
      <c r="JZL38" s="30"/>
      <c r="JZM38" s="30"/>
      <c r="JZN38" s="30"/>
      <c r="JZO38" s="30"/>
      <c r="JZP38" s="30"/>
      <c r="JZQ38" s="30"/>
      <c r="JZR38" s="30"/>
      <c r="JZS38" s="30"/>
      <c r="JZT38" s="30"/>
      <c r="JZU38" s="30"/>
      <c r="JZV38" s="30"/>
      <c r="JZW38" s="30"/>
      <c r="JZX38" s="30"/>
      <c r="JZY38" s="30"/>
      <c r="JZZ38" s="30"/>
      <c r="KAA38" s="30"/>
      <c r="KAB38" s="30"/>
      <c r="KAC38" s="30"/>
      <c r="KAD38" s="30"/>
      <c r="KAE38" s="30"/>
      <c r="KAF38" s="30"/>
      <c r="KAG38" s="30"/>
      <c r="KAH38" s="30"/>
      <c r="KAI38" s="30"/>
      <c r="KAJ38" s="30"/>
      <c r="KAK38" s="30"/>
      <c r="KAL38" s="30"/>
      <c r="KAM38" s="30"/>
      <c r="KAN38" s="30"/>
      <c r="KAO38" s="30"/>
      <c r="KAP38" s="30"/>
      <c r="KAQ38" s="30"/>
      <c r="KAR38" s="30"/>
      <c r="KAS38" s="30"/>
      <c r="KAT38" s="30"/>
      <c r="KAU38" s="30"/>
      <c r="KAV38" s="30"/>
      <c r="KAW38" s="30"/>
      <c r="KAX38" s="30"/>
      <c r="KAY38" s="30"/>
      <c r="KAZ38" s="30"/>
      <c r="KBA38" s="30"/>
      <c r="KBB38" s="30"/>
      <c r="KBC38" s="30"/>
      <c r="KBD38" s="30"/>
      <c r="KBE38" s="30"/>
      <c r="KBF38" s="30"/>
      <c r="KBG38" s="30"/>
      <c r="KBH38" s="30"/>
      <c r="KBI38" s="30"/>
      <c r="KBJ38" s="30"/>
      <c r="KBK38" s="30"/>
      <c r="KBL38" s="30"/>
      <c r="KBM38" s="30"/>
      <c r="KBN38" s="30"/>
      <c r="KBO38" s="30"/>
      <c r="KBP38" s="30"/>
      <c r="KBQ38" s="30"/>
      <c r="KBR38" s="30"/>
      <c r="KBS38" s="30"/>
      <c r="KBT38" s="30"/>
      <c r="KBU38" s="30"/>
      <c r="KBV38" s="30"/>
      <c r="KBW38" s="30"/>
      <c r="KBX38" s="30"/>
      <c r="KBY38" s="30"/>
      <c r="KBZ38" s="30"/>
      <c r="KCA38" s="30"/>
      <c r="KCB38" s="30"/>
      <c r="KCC38" s="30"/>
      <c r="KCD38" s="30"/>
      <c r="KCE38" s="30"/>
      <c r="KCF38" s="30"/>
      <c r="KCG38" s="30"/>
      <c r="KCH38" s="30"/>
      <c r="KCI38" s="30"/>
      <c r="KCJ38" s="30"/>
      <c r="KCK38" s="30"/>
      <c r="KCL38" s="30"/>
      <c r="KCM38" s="30"/>
      <c r="KCN38" s="30"/>
      <c r="KCO38" s="30"/>
      <c r="KCP38" s="30"/>
      <c r="KCQ38" s="30"/>
      <c r="KCR38" s="30"/>
      <c r="KCS38" s="30"/>
      <c r="KCT38" s="30"/>
      <c r="KCU38" s="30"/>
      <c r="KCV38" s="30"/>
      <c r="KCW38" s="30"/>
      <c r="KCX38" s="30"/>
      <c r="KCY38" s="30"/>
      <c r="KCZ38" s="30"/>
      <c r="KDA38" s="30"/>
      <c r="KDB38" s="30"/>
      <c r="KDC38" s="30"/>
      <c r="KDD38" s="30"/>
      <c r="KDE38" s="30"/>
      <c r="KDF38" s="30"/>
      <c r="KDG38" s="30"/>
      <c r="KDH38" s="30"/>
      <c r="KDI38" s="30"/>
      <c r="KDJ38" s="30"/>
      <c r="KDK38" s="30"/>
      <c r="KDL38" s="30"/>
      <c r="KDM38" s="30"/>
      <c r="KDN38" s="30"/>
      <c r="KDO38" s="30"/>
      <c r="KDP38" s="30"/>
      <c r="KDQ38" s="30"/>
      <c r="KDR38" s="30"/>
      <c r="KDS38" s="30"/>
      <c r="KDT38" s="30"/>
      <c r="KDU38" s="30"/>
      <c r="KDV38" s="30"/>
      <c r="KDW38" s="30"/>
      <c r="KDX38" s="30"/>
      <c r="KDY38" s="30"/>
      <c r="KDZ38" s="30"/>
      <c r="KEA38" s="30"/>
      <c r="KEB38" s="30"/>
      <c r="KEC38" s="30"/>
      <c r="KED38" s="30"/>
      <c r="KEE38" s="30"/>
      <c r="KEF38" s="30"/>
      <c r="KEG38" s="30"/>
      <c r="KEH38" s="30"/>
      <c r="KEI38" s="30"/>
      <c r="KEJ38" s="30"/>
      <c r="KEK38" s="30"/>
      <c r="KEL38" s="30"/>
      <c r="KEM38" s="30"/>
      <c r="KEN38" s="30"/>
      <c r="KEO38" s="30"/>
      <c r="KEP38" s="30"/>
      <c r="KEQ38" s="30"/>
      <c r="KER38" s="30"/>
      <c r="KES38" s="30"/>
      <c r="KET38" s="30"/>
      <c r="KEU38" s="30"/>
      <c r="KEV38" s="30"/>
      <c r="KEW38" s="30"/>
      <c r="KEX38" s="30"/>
      <c r="KEY38" s="30"/>
      <c r="KEZ38" s="30"/>
      <c r="KFA38" s="30"/>
      <c r="KFB38" s="30"/>
      <c r="KFC38" s="30"/>
      <c r="KFD38" s="30"/>
      <c r="KFE38" s="30"/>
      <c r="KFF38" s="30"/>
      <c r="KFG38" s="30"/>
      <c r="KFH38" s="30"/>
      <c r="KFI38" s="30"/>
      <c r="KFJ38" s="30"/>
      <c r="KFK38" s="30"/>
      <c r="KFL38" s="30"/>
      <c r="KFM38" s="30"/>
      <c r="KFN38" s="30"/>
      <c r="KFO38" s="30"/>
      <c r="KFP38" s="30"/>
      <c r="KFQ38" s="30"/>
      <c r="KFR38" s="30"/>
      <c r="KFS38" s="30"/>
      <c r="KFT38" s="30"/>
      <c r="KFU38" s="30"/>
      <c r="KFV38" s="30"/>
      <c r="KFW38" s="30"/>
      <c r="KFX38" s="30"/>
      <c r="KFY38" s="30"/>
      <c r="KFZ38" s="30"/>
      <c r="KGA38" s="30"/>
      <c r="KGB38" s="30"/>
      <c r="KGC38" s="30"/>
      <c r="KGD38" s="30"/>
      <c r="KGE38" s="30"/>
      <c r="KGF38" s="30"/>
      <c r="KGG38" s="30"/>
      <c r="KGH38" s="30"/>
      <c r="KGI38" s="30"/>
      <c r="KGJ38" s="30"/>
      <c r="KGK38" s="30"/>
      <c r="KGL38" s="30"/>
      <c r="KGM38" s="30"/>
      <c r="KGN38" s="30"/>
      <c r="KGO38" s="30"/>
      <c r="KGP38" s="30"/>
      <c r="KGQ38" s="30"/>
      <c r="KGR38" s="30"/>
      <c r="KGS38" s="30"/>
      <c r="KGT38" s="30"/>
      <c r="KGU38" s="30"/>
      <c r="KGV38" s="30"/>
      <c r="KGW38" s="30"/>
      <c r="KGX38" s="30"/>
      <c r="KGY38" s="30"/>
      <c r="KGZ38" s="30"/>
      <c r="KHA38" s="30"/>
      <c r="KHB38" s="30"/>
      <c r="KHC38" s="30"/>
      <c r="KHD38" s="30"/>
      <c r="KHE38" s="30"/>
      <c r="KHF38" s="30"/>
      <c r="KHG38" s="30"/>
      <c r="KHH38" s="30"/>
      <c r="KHI38" s="30"/>
      <c r="KHJ38" s="30"/>
      <c r="KHK38" s="30"/>
      <c r="KHL38" s="30"/>
      <c r="KHM38" s="30"/>
      <c r="KHN38" s="30"/>
      <c r="KHO38" s="30"/>
      <c r="KHP38" s="30"/>
      <c r="KHQ38" s="30"/>
      <c r="KHR38" s="30"/>
      <c r="KHS38" s="30"/>
      <c r="KHT38" s="30"/>
      <c r="KHU38" s="30"/>
      <c r="KHV38" s="30"/>
      <c r="KHW38" s="30"/>
      <c r="KHX38" s="30"/>
      <c r="KHY38" s="30"/>
      <c r="KHZ38" s="30"/>
      <c r="KIA38" s="30"/>
      <c r="KIB38" s="30"/>
      <c r="KIC38" s="30"/>
      <c r="KID38" s="30"/>
      <c r="KIE38" s="30"/>
      <c r="KIF38" s="30"/>
      <c r="KIG38" s="30"/>
      <c r="KIH38" s="30"/>
      <c r="KII38" s="30"/>
      <c r="KIJ38" s="30"/>
      <c r="KIK38" s="30"/>
      <c r="KIL38" s="30"/>
      <c r="KIM38" s="30"/>
      <c r="KIN38" s="30"/>
      <c r="KIO38" s="30"/>
      <c r="KIP38" s="30"/>
      <c r="KIQ38" s="30"/>
      <c r="KIR38" s="30"/>
      <c r="KIS38" s="30"/>
      <c r="KIT38" s="30"/>
      <c r="KIU38" s="30"/>
      <c r="KIV38" s="30"/>
      <c r="KIW38" s="30"/>
      <c r="KIX38" s="30"/>
      <c r="KIY38" s="30"/>
      <c r="KIZ38" s="30"/>
      <c r="KJA38" s="30"/>
      <c r="KJB38" s="30"/>
      <c r="KJC38" s="30"/>
      <c r="KJD38" s="30"/>
      <c r="KJE38" s="30"/>
      <c r="KJF38" s="30"/>
      <c r="KJG38" s="30"/>
      <c r="KJH38" s="30"/>
      <c r="KJI38" s="30"/>
      <c r="KJJ38" s="30"/>
      <c r="KJK38" s="30"/>
      <c r="KJL38" s="30"/>
      <c r="KJM38" s="30"/>
      <c r="KJN38" s="30"/>
      <c r="KJO38" s="30"/>
      <c r="KJP38" s="30"/>
      <c r="KJQ38" s="30"/>
      <c r="KJR38" s="30"/>
      <c r="KJS38" s="30"/>
      <c r="KJT38" s="30"/>
      <c r="KJU38" s="30"/>
      <c r="KJV38" s="30"/>
      <c r="KJW38" s="30"/>
      <c r="KJX38" s="30"/>
      <c r="KJY38" s="30"/>
      <c r="KJZ38" s="30"/>
      <c r="KKA38" s="30"/>
      <c r="KKB38" s="30"/>
      <c r="KKC38" s="30"/>
      <c r="KKD38" s="30"/>
      <c r="KKE38" s="30"/>
      <c r="KKF38" s="30"/>
      <c r="KKG38" s="30"/>
      <c r="KKH38" s="30"/>
      <c r="KKI38" s="30"/>
      <c r="KKJ38" s="30"/>
      <c r="KKK38" s="30"/>
      <c r="KKL38" s="30"/>
      <c r="KKM38" s="30"/>
      <c r="KKN38" s="30"/>
      <c r="KKO38" s="30"/>
      <c r="KKP38" s="30"/>
      <c r="KKQ38" s="30"/>
      <c r="KKR38" s="30"/>
      <c r="KKS38" s="30"/>
      <c r="KKT38" s="30"/>
      <c r="KKU38" s="30"/>
      <c r="KKV38" s="30"/>
      <c r="KKW38" s="30"/>
      <c r="KKX38" s="30"/>
      <c r="KKY38" s="30"/>
      <c r="KKZ38" s="30"/>
      <c r="KLA38" s="30"/>
      <c r="KLB38" s="30"/>
      <c r="KLC38" s="30"/>
      <c r="KLD38" s="30"/>
      <c r="KLE38" s="30"/>
      <c r="KLF38" s="30"/>
      <c r="KLG38" s="30"/>
      <c r="KLH38" s="30"/>
      <c r="KLI38" s="30"/>
      <c r="KLJ38" s="30"/>
      <c r="KLK38" s="30"/>
      <c r="KLL38" s="30"/>
      <c r="KLM38" s="30"/>
      <c r="KLN38" s="30"/>
      <c r="KLO38" s="30"/>
      <c r="KLP38" s="30"/>
      <c r="KLQ38" s="30"/>
      <c r="KLR38" s="30"/>
      <c r="KLS38" s="30"/>
      <c r="KLT38" s="30"/>
      <c r="KLU38" s="30"/>
      <c r="KLV38" s="30"/>
      <c r="KLW38" s="30"/>
      <c r="KLX38" s="30"/>
      <c r="KLY38" s="30"/>
      <c r="KLZ38" s="30"/>
      <c r="KMA38" s="30"/>
      <c r="KMB38" s="30"/>
      <c r="KMC38" s="30"/>
      <c r="KMD38" s="30"/>
      <c r="KME38" s="30"/>
      <c r="KMF38" s="30"/>
      <c r="KMG38" s="30"/>
      <c r="KMH38" s="30"/>
      <c r="KMI38" s="30"/>
      <c r="KMJ38" s="30"/>
      <c r="KMK38" s="30"/>
      <c r="KML38" s="30"/>
      <c r="KMM38" s="30"/>
      <c r="KMN38" s="30"/>
      <c r="KMO38" s="30"/>
      <c r="KMP38" s="30"/>
      <c r="KMQ38" s="30"/>
      <c r="KMR38" s="30"/>
      <c r="KMS38" s="30"/>
      <c r="KMT38" s="30"/>
      <c r="KMU38" s="30"/>
      <c r="KMV38" s="30"/>
      <c r="KMW38" s="30"/>
      <c r="KMX38" s="30"/>
      <c r="KMY38" s="30"/>
      <c r="KMZ38" s="30"/>
      <c r="KNA38" s="30"/>
      <c r="KNB38" s="30"/>
      <c r="KNC38" s="30"/>
      <c r="KND38" s="30"/>
      <c r="KNE38" s="30"/>
      <c r="KNF38" s="30"/>
      <c r="KNG38" s="30"/>
      <c r="KNH38" s="30"/>
      <c r="KNI38" s="30"/>
      <c r="KNJ38" s="30"/>
      <c r="KNK38" s="30"/>
      <c r="KNL38" s="30"/>
      <c r="KNM38" s="30"/>
      <c r="KNN38" s="30"/>
      <c r="KNO38" s="30"/>
      <c r="KNP38" s="30"/>
      <c r="KNQ38" s="30"/>
      <c r="KNR38" s="30"/>
      <c r="KNS38" s="30"/>
      <c r="KNT38" s="30"/>
      <c r="KNU38" s="30"/>
      <c r="KNV38" s="30"/>
      <c r="KNW38" s="30"/>
      <c r="KNX38" s="30"/>
      <c r="KNY38" s="30"/>
      <c r="KNZ38" s="30"/>
      <c r="KOA38" s="30"/>
      <c r="KOB38" s="30"/>
      <c r="KOC38" s="30"/>
      <c r="KOD38" s="30"/>
      <c r="KOE38" s="30"/>
      <c r="KOF38" s="30"/>
      <c r="KOG38" s="30"/>
      <c r="KOH38" s="30"/>
      <c r="KOI38" s="30"/>
      <c r="KOJ38" s="30"/>
      <c r="KOK38" s="30"/>
      <c r="KOL38" s="30"/>
      <c r="KOM38" s="30"/>
      <c r="KON38" s="30"/>
      <c r="KOO38" s="30"/>
      <c r="KOP38" s="30"/>
      <c r="KOQ38" s="30"/>
      <c r="KOR38" s="30"/>
      <c r="KOS38" s="30"/>
      <c r="KOT38" s="30"/>
      <c r="KOU38" s="30"/>
      <c r="KOV38" s="30"/>
      <c r="KOW38" s="30"/>
      <c r="KOX38" s="30"/>
      <c r="KOY38" s="30"/>
      <c r="KOZ38" s="30"/>
      <c r="KPA38" s="30"/>
      <c r="KPB38" s="30"/>
      <c r="KPC38" s="30"/>
      <c r="KPD38" s="30"/>
      <c r="KPE38" s="30"/>
      <c r="KPF38" s="30"/>
      <c r="KPG38" s="30"/>
      <c r="KPH38" s="30"/>
      <c r="KPI38" s="30"/>
      <c r="KPJ38" s="30"/>
      <c r="KPK38" s="30"/>
      <c r="KPL38" s="30"/>
      <c r="KPM38" s="30"/>
      <c r="KPN38" s="30"/>
      <c r="KPO38" s="30"/>
      <c r="KPP38" s="30"/>
      <c r="KPQ38" s="30"/>
      <c r="KPR38" s="30"/>
      <c r="KPS38" s="30"/>
      <c r="KPT38" s="30"/>
      <c r="KPU38" s="30"/>
      <c r="KPV38" s="30"/>
      <c r="KPW38" s="30"/>
      <c r="KPX38" s="30"/>
      <c r="KPY38" s="30"/>
      <c r="KPZ38" s="30"/>
      <c r="KQA38" s="30"/>
      <c r="KQB38" s="30"/>
      <c r="KQC38" s="30"/>
      <c r="KQD38" s="30"/>
      <c r="KQE38" s="30"/>
      <c r="KQF38" s="30"/>
      <c r="KQG38" s="30"/>
      <c r="KQH38" s="30"/>
      <c r="KQI38" s="30"/>
      <c r="KQJ38" s="30"/>
      <c r="KQK38" s="30"/>
      <c r="KQL38" s="30"/>
      <c r="KQM38" s="30"/>
      <c r="KQN38" s="30"/>
      <c r="KQO38" s="30"/>
      <c r="KQP38" s="30"/>
      <c r="KQQ38" s="30"/>
      <c r="KQR38" s="30"/>
      <c r="KQS38" s="30"/>
      <c r="KQT38" s="30"/>
      <c r="KQU38" s="30"/>
      <c r="KQV38" s="30"/>
      <c r="KQW38" s="30"/>
      <c r="KQX38" s="30"/>
      <c r="KQY38" s="30"/>
      <c r="KQZ38" s="30"/>
      <c r="KRA38" s="30"/>
      <c r="KRB38" s="30"/>
      <c r="KRC38" s="30"/>
      <c r="KRD38" s="30"/>
      <c r="KRE38" s="30"/>
      <c r="KRF38" s="30"/>
      <c r="KRG38" s="30"/>
      <c r="KRH38" s="30"/>
      <c r="KRI38" s="30"/>
      <c r="KRJ38" s="30"/>
      <c r="KRK38" s="30"/>
      <c r="KRL38" s="30"/>
      <c r="KRM38" s="30"/>
      <c r="KRN38" s="30"/>
      <c r="KRO38" s="30"/>
      <c r="KRP38" s="30"/>
      <c r="KRQ38" s="30"/>
      <c r="KRR38" s="30"/>
      <c r="KRS38" s="30"/>
      <c r="KRT38" s="30"/>
      <c r="KRU38" s="30"/>
      <c r="KRV38" s="30"/>
      <c r="KRW38" s="30"/>
      <c r="KRX38" s="30"/>
      <c r="KRY38" s="30"/>
      <c r="KRZ38" s="30"/>
      <c r="KSA38" s="30"/>
      <c r="KSB38" s="30"/>
      <c r="KSC38" s="30"/>
      <c r="KSD38" s="30"/>
      <c r="KSE38" s="30"/>
      <c r="KSF38" s="30"/>
      <c r="KSG38" s="30"/>
      <c r="KSH38" s="30"/>
      <c r="KSI38" s="30"/>
      <c r="KSJ38" s="30"/>
      <c r="KSK38" s="30"/>
      <c r="KSL38" s="30"/>
      <c r="KSM38" s="30"/>
      <c r="KSN38" s="30"/>
      <c r="KSO38" s="30"/>
      <c r="KSP38" s="30"/>
      <c r="KSQ38" s="30"/>
      <c r="KSR38" s="30"/>
      <c r="KSS38" s="30"/>
      <c r="KST38" s="30"/>
      <c r="KSU38" s="30"/>
      <c r="KSV38" s="30"/>
      <c r="KSW38" s="30"/>
      <c r="KSX38" s="30"/>
      <c r="KSY38" s="30"/>
      <c r="KSZ38" s="30"/>
      <c r="KTA38" s="30"/>
      <c r="KTB38" s="30"/>
      <c r="KTC38" s="30"/>
      <c r="KTD38" s="30"/>
      <c r="KTE38" s="30"/>
      <c r="KTF38" s="30"/>
      <c r="KTG38" s="30"/>
      <c r="KTH38" s="30"/>
      <c r="KTI38" s="30"/>
      <c r="KTJ38" s="30"/>
      <c r="KTK38" s="30"/>
      <c r="KTL38" s="30"/>
      <c r="KTM38" s="30"/>
      <c r="KTN38" s="30"/>
      <c r="KTO38" s="30"/>
      <c r="KTP38" s="30"/>
      <c r="KTQ38" s="30"/>
      <c r="KTR38" s="30"/>
      <c r="KTS38" s="30"/>
      <c r="KTT38" s="30"/>
      <c r="KTU38" s="30"/>
      <c r="KTV38" s="30"/>
      <c r="KTW38" s="30"/>
      <c r="KTX38" s="30"/>
      <c r="KTY38" s="30"/>
      <c r="KTZ38" s="30"/>
      <c r="KUA38" s="30"/>
      <c r="KUB38" s="30"/>
      <c r="KUC38" s="30"/>
      <c r="KUD38" s="30"/>
      <c r="KUE38" s="30"/>
      <c r="KUF38" s="30"/>
      <c r="KUG38" s="30"/>
      <c r="KUH38" s="30"/>
      <c r="KUI38" s="30"/>
      <c r="KUJ38" s="30"/>
      <c r="KUK38" s="30"/>
      <c r="KUL38" s="30"/>
      <c r="KUM38" s="30"/>
      <c r="KUN38" s="30"/>
      <c r="KUO38" s="30"/>
      <c r="KUP38" s="30"/>
      <c r="KUQ38" s="30"/>
      <c r="KUR38" s="30"/>
      <c r="KUS38" s="30"/>
      <c r="KUT38" s="30"/>
      <c r="KUU38" s="30"/>
      <c r="KUV38" s="30"/>
      <c r="KUW38" s="30"/>
      <c r="KUX38" s="30"/>
      <c r="KUY38" s="30"/>
      <c r="KUZ38" s="30"/>
      <c r="KVA38" s="30"/>
      <c r="KVB38" s="30"/>
      <c r="KVC38" s="30"/>
      <c r="KVD38" s="30"/>
      <c r="KVE38" s="30"/>
      <c r="KVF38" s="30"/>
      <c r="KVG38" s="30"/>
      <c r="KVH38" s="30"/>
      <c r="KVI38" s="30"/>
      <c r="KVJ38" s="30"/>
      <c r="KVK38" s="30"/>
      <c r="KVL38" s="30"/>
      <c r="KVM38" s="30"/>
      <c r="KVN38" s="30"/>
      <c r="KVO38" s="30"/>
      <c r="KVP38" s="30"/>
      <c r="KVQ38" s="30"/>
      <c r="KVR38" s="30"/>
      <c r="KVS38" s="30"/>
      <c r="KVT38" s="30"/>
      <c r="KVU38" s="30"/>
      <c r="KVV38" s="30"/>
      <c r="KVW38" s="30"/>
      <c r="KVX38" s="30"/>
      <c r="KVY38" s="30"/>
      <c r="KVZ38" s="30"/>
      <c r="KWA38" s="30"/>
      <c r="KWB38" s="30"/>
      <c r="KWC38" s="30"/>
      <c r="KWD38" s="30"/>
      <c r="KWE38" s="30"/>
      <c r="KWF38" s="30"/>
      <c r="KWG38" s="30"/>
      <c r="KWH38" s="30"/>
      <c r="KWI38" s="30"/>
      <c r="KWJ38" s="30"/>
      <c r="KWK38" s="30"/>
      <c r="KWL38" s="30"/>
      <c r="KWM38" s="30"/>
      <c r="KWN38" s="30"/>
      <c r="KWO38" s="30"/>
      <c r="KWP38" s="30"/>
      <c r="KWQ38" s="30"/>
      <c r="KWR38" s="30"/>
      <c r="KWS38" s="30"/>
      <c r="KWT38" s="30"/>
      <c r="KWU38" s="30"/>
      <c r="KWV38" s="30"/>
      <c r="KWW38" s="30"/>
      <c r="KWX38" s="30"/>
      <c r="KWY38" s="30"/>
      <c r="KWZ38" s="30"/>
      <c r="KXA38" s="30"/>
      <c r="KXB38" s="30"/>
      <c r="KXC38" s="30"/>
      <c r="KXD38" s="30"/>
      <c r="KXE38" s="30"/>
      <c r="KXF38" s="30"/>
      <c r="KXG38" s="30"/>
      <c r="KXH38" s="30"/>
      <c r="KXI38" s="30"/>
      <c r="KXJ38" s="30"/>
      <c r="KXK38" s="30"/>
      <c r="KXL38" s="30"/>
      <c r="KXM38" s="30"/>
      <c r="KXN38" s="30"/>
      <c r="KXO38" s="30"/>
      <c r="KXP38" s="30"/>
      <c r="KXQ38" s="30"/>
      <c r="KXR38" s="30"/>
      <c r="KXS38" s="30"/>
      <c r="KXT38" s="30"/>
      <c r="KXU38" s="30"/>
      <c r="KXV38" s="30"/>
      <c r="KXW38" s="30"/>
      <c r="KXX38" s="30"/>
      <c r="KXY38" s="30"/>
      <c r="KXZ38" s="30"/>
      <c r="KYA38" s="30"/>
      <c r="KYB38" s="30"/>
      <c r="KYC38" s="30"/>
      <c r="KYD38" s="30"/>
      <c r="KYE38" s="30"/>
      <c r="KYF38" s="30"/>
      <c r="KYG38" s="30"/>
      <c r="KYH38" s="30"/>
      <c r="KYI38" s="30"/>
      <c r="KYJ38" s="30"/>
      <c r="KYK38" s="30"/>
      <c r="KYL38" s="30"/>
      <c r="KYM38" s="30"/>
      <c r="KYN38" s="30"/>
      <c r="KYO38" s="30"/>
      <c r="KYP38" s="30"/>
      <c r="KYQ38" s="30"/>
      <c r="KYR38" s="30"/>
      <c r="KYS38" s="30"/>
      <c r="KYT38" s="30"/>
      <c r="KYU38" s="30"/>
      <c r="KYV38" s="30"/>
      <c r="KYW38" s="30"/>
      <c r="KYX38" s="30"/>
      <c r="KYY38" s="30"/>
      <c r="KYZ38" s="30"/>
      <c r="KZA38" s="30"/>
      <c r="KZB38" s="30"/>
      <c r="KZC38" s="30"/>
      <c r="KZD38" s="30"/>
      <c r="KZE38" s="30"/>
      <c r="KZF38" s="30"/>
      <c r="KZG38" s="30"/>
      <c r="KZH38" s="30"/>
      <c r="KZI38" s="30"/>
      <c r="KZJ38" s="30"/>
      <c r="KZK38" s="30"/>
      <c r="KZL38" s="30"/>
      <c r="KZM38" s="30"/>
      <c r="KZN38" s="30"/>
      <c r="KZO38" s="30"/>
      <c r="KZP38" s="30"/>
      <c r="KZQ38" s="30"/>
      <c r="KZR38" s="30"/>
      <c r="KZS38" s="30"/>
      <c r="KZT38" s="30"/>
      <c r="KZU38" s="30"/>
      <c r="KZV38" s="30"/>
      <c r="KZW38" s="30"/>
      <c r="KZX38" s="30"/>
      <c r="KZY38" s="30"/>
      <c r="KZZ38" s="30"/>
      <c r="LAA38" s="30"/>
      <c r="LAB38" s="30"/>
      <c r="LAC38" s="30"/>
      <c r="LAD38" s="30"/>
      <c r="LAE38" s="30"/>
      <c r="LAF38" s="30"/>
      <c r="LAG38" s="30"/>
      <c r="LAH38" s="30"/>
      <c r="LAI38" s="30"/>
      <c r="LAJ38" s="30"/>
      <c r="LAK38" s="30"/>
      <c r="LAL38" s="30"/>
      <c r="LAM38" s="30"/>
      <c r="LAN38" s="30"/>
      <c r="LAO38" s="30"/>
      <c r="LAP38" s="30"/>
      <c r="LAQ38" s="30"/>
      <c r="LAR38" s="30"/>
      <c r="LAS38" s="30"/>
      <c r="LAT38" s="30"/>
      <c r="LAU38" s="30"/>
      <c r="LAV38" s="30"/>
      <c r="LAW38" s="30"/>
      <c r="LAX38" s="30"/>
      <c r="LAY38" s="30"/>
      <c r="LAZ38" s="30"/>
      <c r="LBA38" s="30"/>
      <c r="LBB38" s="30"/>
      <c r="LBC38" s="30"/>
      <c r="LBD38" s="30"/>
      <c r="LBE38" s="30"/>
      <c r="LBF38" s="30"/>
      <c r="LBG38" s="30"/>
      <c r="LBH38" s="30"/>
      <c r="LBI38" s="30"/>
      <c r="LBJ38" s="30"/>
      <c r="LBK38" s="30"/>
      <c r="LBL38" s="30"/>
      <c r="LBM38" s="30"/>
      <c r="LBN38" s="30"/>
      <c r="LBO38" s="30"/>
      <c r="LBP38" s="30"/>
      <c r="LBQ38" s="30"/>
      <c r="LBR38" s="30"/>
      <c r="LBS38" s="30"/>
      <c r="LBT38" s="30"/>
      <c r="LBU38" s="30"/>
      <c r="LBV38" s="30"/>
      <c r="LBW38" s="30"/>
      <c r="LBX38" s="30"/>
      <c r="LBY38" s="30"/>
      <c r="LBZ38" s="30"/>
      <c r="LCA38" s="30"/>
      <c r="LCB38" s="30"/>
      <c r="LCC38" s="30"/>
      <c r="LCD38" s="30"/>
      <c r="LCE38" s="30"/>
      <c r="LCF38" s="30"/>
      <c r="LCG38" s="30"/>
      <c r="LCH38" s="30"/>
      <c r="LCI38" s="30"/>
      <c r="LCJ38" s="30"/>
      <c r="LCK38" s="30"/>
      <c r="LCL38" s="30"/>
      <c r="LCM38" s="30"/>
      <c r="LCN38" s="30"/>
      <c r="LCO38" s="30"/>
      <c r="LCP38" s="30"/>
      <c r="LCQ38" s="30"/>
      <c r="LCR38" s="30"/>
      <c r="LCS38" s="30"/>
      <c r="LCT38" s="30"/>
      <c r="LCU38" s="30"/>
      <c r="LCV38" s="30"/>
      <c r="LCW38" s="30"/>
      <c r="LCX38" s="30"/>
      <c r="LCY38" s="30"/>
      <c r="LCZ38" s="30"/>
      <c r="LDA38" s="30"/>
      <c r="LDB38" s="30"/>
      <c r="LDC38" s="30"/>
      <c r="LDD38" s="30"/>
      <c r="LDE38" s="30"/>
      <c r="LDF38" s="30"/>
      <c r="LDG38" s="30"/>
      <c r="LDH38" s="30"/>
      <c r="LDI38" s="30"/>
      <c r="LDJ38" s="30"/>
      <c r="LDK38" s="30"/>
      <c r="LDL38" s="30"/>
      <c r="LDM38" s="30"/>
      <c r="LDN38" s="30"/>
      <c r="LDO38" s="30"/>
      <c r="LDP38" s="30"/>
      <c r="LDQ38" s="30"/>
      <c r="LDR38" s="30"/>
      <c r="LDS38" s="30"/>
      <c r="LDT38" s="30"/>
      <c r="LDU38" s="30"/>
      <c r="LDV38" s="30"/>
      <c r="LDW38" s="30"/>
      <c r="LDX38" s="30"/>
      <c r="LDY38" s="30"/>
      <c r="LDZ38" s="30"/>
      <c r="LEA38" s="30"/>
      <c r="LEB38" s="30"/>
      <c r="LEC38" s="30"/>
      <c r="LED38" s="30"/>
      <c r="LEE38" s="30"/>
      <c r="LEF38" s="30"/>
      <c r="LEG38" s="30"/>
      <c r="LEH38" s="30"/>
      <c r="LEI38" s="30"/>
      <c r="LEJ38" s="30"/>
      <c r="LEK38" s="30"/>
      <c r="LEL38" s="30"/>
      <c r="LEM38" s="30"/>
      <c r="LEN38" s="30"/>
      <c r="LEO38" s="30"/>
      <c r="LEP38" s="30"/>
      <c r="LEQ38" s="30"/>
      <c r="LER38" s="30"/>
      <c r="LES38" s="30"/>
      <c r="LET38" s="30"/>
      <c r="LEU38" s="30"/>
      <c r="LEV38" s="30"/>
      <c r="LEW38" s="30"/>
      <c r="LEX38" s="30"/>
      <c r="LEY38" s="30"/>
      <c r="LEZ38" s="30"/>
      <c r="LFA38" s="30"/>
      <c r="LFB38" s="30"/>
      <c r="LFC38" s="30"/>
      <c r="LFD38" s="30"/>
      <c r="LFE38" s="30"/>
      <c r="LFF38" s="30"/>
      <c r="LFG38" s="30"/>
      <c r="LFH38" s="30"/>
      <c r="LFI38" s="30"/>
      <c r="LFJ38" s="30"/>
      <c r="LFK38" s="30"/>
      <c r="LFL38" s="30"/>
      <c r="LFM38" s="30"/>
      <c r="LFN38" s="30"/>
      <c r="LFO38" s="30"/>
      <c r="LFP38" s="30"/>
      <c r="LFQ38" s="30"/>
      <c r="LFR38" s="30"/>
      <c r="LFS38" s="30"/>
      <c r="LFT38" s="30"/>
      <c r="LFU38" s="30"/>
      <c r="LFV38" s="30"/>
      <c r="LFW38" s="30"/>
      <c r="LFX38" s="30"/>
      <c r="LFY38" s="30"/>
      <c r="LFZ38" s="30"/>
      <c r="LGA38" s="30"/>
      <c r="LGB38" s="30"/>
      <c r="LGC38" s="30"/>
      <c r="LGD38" s="30"/>
      <c r="LGE38" s="30"/>
      <c r="LGF38" s="30"/>
      <c r="LGG38" s="30"/>
      <c r="LGH38" s="30"/>
      <c r="LGI38" s="30"/>
      <c r="LGJ38" s="30"/>
      <c r="LGK38" s="30"/>
      <c r="LGL38" s="30"/>
      <c r="LGM38" s="30"/>
      <c r="LGN38" s="30"/>
      <c r="LGO38" s="30"/>
      <c r="LGP38" s="30"/>
      <c r="LGQ38" s="30"/>
      <c r="LGR38" s="30"/>
      <c r="LGS38" s="30"/>
      <c r="LGT38" s="30"/>
      <c r="LGU38" s="30"/>
      <c r="LGV38" s="30"/>
      <c r="LGW38" s="30"/>
      <c r="LGX38" s="30"/>
      <c r="LGY38" s="30"/>
      <c r="LGZ38" s="30"/>
      <c r="LHA38" s="30"/>
      <c r="LHB38" s="30"/>
      <c r="LHC38" s="30"/>
      <c r="LHD38" s="30"/>
      <c r="LHE38" s="30"/>
      <c r="LHF38" s="30"/>
      <c r="LHG38" s="30"/>
      <c r="LHH38" s="30"/>
      <c r="LHI38" s="30"/>
      <c r="LHJ38" s="30"/>
      <c r="LHK38" s="30"/>
      <c r="LHL38" s="30"/>
      <c r="LHM38" s="30"/>
      <c r="LHN38" s="30"/>
      <c r="LHO38" s="30"/>
      <c r="LHP38" s="30"/>
      <c r="LHQ38" s="30"/>
      <c r="LHR38" s="30"/>
      <c r="LHS38" s="30"/>
      <c r="LHT38" s="30"/>
      <c r="LHU38" s="30"/>
      <c r="LHV38" s="30"/>
      <c r="LHW38" s="30"/>
      <c r="LHX38" s="30"/>
      <c r="LHY38" s="30"/>
      <c r="LHZ38" s="30"/>
      <c r="LIA38" s="30"/>
      <c r="LIB38" s="30"/>
      <c r="LIC38" s="30"/>
      <c r="LID38" s="30"/>
      <c r="LIE38" s="30"/>
      <c r="LIF38" s="30"/>
      <c r="LIG38" s="30"/>
      <c r="LIH38" s="30"/>
      <c r="LII38" s="30"/>
      <c r="LIJ38" s="30"/>
      <c r="LIK38" s="30"/>
      <c r="LIL38" s="30"/>
      <c r="LIM38" s="30"/>
      <c r="LIN38" s="30"/>
      <c r="LIO38" s="30"/>
      <c r="LIP38" s="30"/>
      <c r="LIQ38" s="30"/>
      <c r="LIR38" s="30"/>
      <c r="LIS38" s="30"/>
      <c r="LIT38" s="30"/>
      <c r="LIU38" s="30"/>
      <c r="LIV38" s="30"/>
      <c r="LIW38" s="30"/>
      <c r="LIX38" s="30"/>
      <c r="LIY38" s="30"/>
      <c r="LIZ38" s="30"/>
      <c r="LJA38" s="30"/>
      <c r="LJB38" s="30"/>
      <c r="LJC38" s="30"/>
      <c r="LJD38" s="30"/>
      <c r="LJE38" s="30"/>
      <c r="LJF38" s="30"/>
      <c r="LJG38" s="30"/>
      <c r="LJH38" s="30"/>
      <c r="LJI38" s="30"/>
      <c r="LJJ38" s="30"/>
      <c r="LJK38" s="30"/>
      <c r="LJL38" s="30"/>
      <c r="LJM38" s="30"/>
      <c r="LJN38" s="30"/>
      <c r="LJO38" s="30"/>
      <c r="LJP38" s="30"/>
      <c r="LJQ38" s="30"/>
      <c r="LJR38" s="30"/>
      <c r="LJS38" s="30"/>
      <c r="LJT38" s="30"/>
      <c r="LJU38" s="30"/>
      <c r="LJV38" s="30"/>
      <c r="LJW38" s="30"/>
      <c r="LJX38" s="30"/>
      <c r="LJY38" s="30"/>
      <c r="LJZ38" s="30"/>
      <c r="LKA38" s="30"/>
      <c r="LKB38" s="30"/>
      <c r="LKC38" s="30"/>
      <c r="LKD38" s="30"/>
      <c r="LKE38" s="30"/>
      <c r="LKF38" s="30"/>
      <c r="LKG38" s="30"/>
      <c r="LKH38" s="30"/>
      <c r="LKI38" s="30"/>
      <c r="LKJ38" s="30"/>
      <c r="LKK38" s="30"/>
      <c r="LKL38" s="30"/>
      <c r="LKM38" s="30"/>
      <c r="LKN38" s="30"/>
      <c r="LKO38" s="30"/>
      <c r="LKP38" s="30"/>
      <c r="LKQ38" s="30"/>
      <c r="LKR38" s="30"/>
      <c r="LKS38" s="30"/>
      <c r="LKT38" s="30"/>
      <c r="LKU38" s="30"/>
      <c r="LKV38" s="30"/>
      <c r="LKW38" s="30"/>
      <c r="LKX38" s="30"/>
      <c r="LKY38" s="30"/>
      <c r="LKZ38" s="30"/>
      <c r="LLA38" s="30"/>
      <c r="LLB38" s="30"/>
      <c r="LLC38" s="30"/>
      <c r="LLD38" s="30"/>
      <c r="LLE38" s="30"/>
      <c r="LLF38" s="30"/>
      <c r="LLG38" s="30"/>
      <c r="LLH38" s="30"/>
      <c r="LLI38" s="30"/>
      <c r="LLJ38" s="30"/>
      <c r="LLK38" s="30"/>
      <c r="LLL38" s="30"/>
      <c r="LLM38" s="30"/>
      <c r="LLN38" s="30"/>
      <c r="LLO38" s="30"/>
      <c r="LLP38" s="30"/>
      <c r="LLQ38" s="30"/>
      <c r="LLR38" s="30"/>
      <c r="LLS38" s="30"/>
      <c r="LLT38" s="30"/>
      <c r="LLU38" s="30"/>
      <c r="LLV38" s="30"/>
      <c r="LLW38" s="30"/>
      <c r="LLX38" s="30"/>
      <c r="LLY38" s="30"/>
      <c r="LLZ38" s="30"/>
      <c r="LMA38" s="30"/>
      <c r="LMB38" s="30"/>
      <c r="LMC38" s="30"/>
      <c r="LMD38" s="30"/>
      <c r="LME38" s="30"/>
      <c r="LMF38" s="30"/>
      <c r="LMG38" s="30"/>
      <c r="LMH38" s="30"/>
      <c r="LMI38" s="30"/>
      <c r="LMJ38" s="30"/>
      <c r="LMK38" s="30"/>
      <c r="LML38" s="30"/>
      <c r="LMM38" s="30"/>
      <c r="LMN38" s="30"/>
      <c r="LMO38" s="30"/>
      <c r="LMP38" s="30"/>
      <c r="LMQ38" s="30"/>
      <c r="LMR38" s="30"/>
      <c r="LMS38" s="30"/>
      <c r="LMT38" s="30"/>
      <c r="LMU38" s="30"/>
      <c r="LMV38" s="30"/>
      <c r="LMW38" s="30"/>
      <c r="LMX38" s="30"/>
      <c r="LMY38" s="30"/>
      <c r="LMZ38" s="30"/>
      <c r="LNA38" s="30"/>
      <c r="LNB38" s="30"/>
      <c r="LNC38" s="30"/>
      <c r="LND38" s="30"/>
      <c r="LNE38" s="30"/>
      <c r="LNF38" s="30"/>
      <c r="LNG38" s="30"/>
      <c r="LNH38" s="30"/>
      <c r="LNI38" s="30"/>
      <c r="LNJ38" s="30"/>
      <c r="LNK38" s="30"/>
      <c r="LNL38" s="30"/>
      <c r="LNM38" s="30"/>
      <c r="LNN38" s="30"/>
      <c r="LNO38" s="30"/>
      <c r="LNP38" s="30"/>
      <c r="LNQ38" s="30"/>
      <c r="LNR38" s="30"/>
      <c r="LNS38" s="30"/>
      <c r="LNT38" s="30"/>
      <c r="LNU38" s="30"/>
      <c r="LNV38" s="30"/>
      <c r="LNW38" s="30"/>
      <c r="LNX38" s="30"/>
      <c r="LNY38" s="30"/>
      <c r="LNZ38" s="30"/>
      <c r="LOA38" s="30"/>
      <c r="LOB38" s="30"/>
      <c r="LOC38" s="30"/>
      <c r="LOD38" s="30"/>
      <c r="LOE38" s="30"/>
      <c r="LOF38" s="30"/>
      <c r="LOG38" s="30"/>
      <c r="LOH38" s="30"/>
      <c r="LOI38" s="30"/>
      <c r="LOJ38" s="30"/>
      <c r="LOK38" s="30"/>
      <c r="LOL38" s="30"/>
      <c r="LOM38" s="30"/>
      <c r="LON38" s="30"/>
      <c r="LOO38" s="30"/>
      <c r="LOP38" s="30"/>
      <c r="LOQ38" s="30"/>
      <c r="LOR38" s="30"/>
      <c r="LOS38" s="30"/>
      <c r="LOT38" s="30"/>
      <c r="LOU38" s="30"/>
      <c r="LOV38" s="30"/>
      <c r="LOW38" s="30"/>
      <c r="LOX38" s="30"/>
      <c r="LOY38" s="30"/>
      <c r="LOZ38" s="30"/>
      <c r="LPA38" s="30"/>
      <c r="LPB38" s="30"/>
      <c r="LPC38" s="30"/>
      <c r="LPD38" s="30"/>
      <c r="LPE38" s="30"/>
      <c r="LPF38" s="30"/>
      <c r="LPG38" s="30"/>
      <c r="LPH38" s="30"/>
      <c r="LPI38" s="30"/>
      <c r="LPJ38" s="30"/>
      <c r="LPK38" s="30"/>
      <c r="LPL38" s="30"/>
      <c r="LPM38" s="30"/>
      <c r="LPN38" s="30"/>
      <c r="LPO38" s="30"/>
      <c r="LPP38" s="30"/>
      <c r="LPQ38" s="30"/>
      <c r="LPR38" s="30"/>
      <c r="LPS38" s="30"/>
      <c r="LPT38" s="30"/>
      <c r="LPU38" s="30"/>
      <c r="LPV38" s="30"/>
      <c r="LPW38" s="30"/>
      <c r="LPX38" s="30"/>
      <c r="LPY38" s="30"/>
      <c r="LPZ38" s="30"/>
      <c r="LQA38" s="30"/>
      <c r="LQB38" s="30"/>
      <c r="LQC38" s="30"/>
      <c r="LQD38" s="30"/>
      <c r="LQE38" s="30"/>
      <c r="LQF38" s="30"/>
      <c r="LQG38" s="30"/>
      <c r="LQH38" s="30"/>
      <c r="LQI38" s="30"/>
      <c r="LQJ38" s="30"/>
      <c r="LQK38" s="30"/>
      <c r="LQL38" s="30"/>
      <c r="LQM38" s="30"/>
      <c r="LQN38" s="30"/>
      <c r="LQO38" s="30"/>
      <c r="LQP38" s="30"/>
      <c r="LQQ38" s="30"/>
      <c r="LQR38" s="30"/>
      <c r="LQS38" s="30"/>
      <c r="LQT38" s="30"/>
      <c r="LQU38" s="30"/>
      <c r="LQV38" s="30"/>
      <c r="LQW38" s="30"/>
      <c r="LQX38" s="30"/>
      <c r="LQY38" s="30"/>
      <c r="LQZ38" s="30"/>
      <c r="LRA38" s="30"/>
      <c r="LRB38" s="30"/>
      <c r="LRC38" s="30"/>
      <c r="LRD38" s="30"/>
      <c r="LRE38" s="30"/>
      <c r="LRF38" s="30"/>
      <c r="LRG38" s="30"/>
      <c r="LRH38" s="30"/>
      <c r="LRI38" s="30"/>
      <c r="LRJ38" s="30"/>
      <c r="LRK38" s="30"/>
      <c r="LRL38" s="30"/>
      <c r="LRM38" s="30"/>
      <c r="LRN38" s="30"/>
      <c r="LRO38" s="30"/>
      <c r="LRP38" s="30"/>
      <c r="LRQ38" s="30"/>
      <c r="LRR38" s="30"/>
      <c r="LRS38" s="30"/>
      <c r="LRT38" s="30"/>
      <c r="LRU38" s="30"/>
      <c r="LRV38" s="30"/>
      <c r="LRW38" s="30"/>
      <c r="LRX38" s="30"/>
      <c r="LRY38" s="30"/>
      <c r="LRZ38" s="30"/>
      <c r="LSA38" s="30"/>
      <c r="LSB38" s="30"/>
      <c r="LSC38" s="30"/>
      <c r="LSD38" s="30"/>
      <c r="LSE38" s="30"/>
      <c r="LSF38" s="30"/>
      <c r="LSG38" s="30"/>
      <c r="LSH38" s="30"/>
      <c r="LSI38" s="30"/>
      <c r="LSJ38" s="30"/>
      <c r="LSK38" s="30"/>
      <c r="LSL38" s="30"/>
      <c r="LSM38" s="30"/>
      <c r="LSN38" s="30"/>
      <c r="LSO38" s="30"/>
      <c r="LSP38" s="30"/>
      <c r="LSQ38" s="30"/>
      <c r="LSR38" s="30"/>
      <c r="LSS38" s="30"/>
      <c r="LST38" s="30"/>
      <c r="LSU38" s="30"/>
      <c r="LSV38" s="30"/>
      <c r="LSW38" s="30"/>
      <c r="LSX38" s="30"/>
      <c r="LSY38" s="30"/>
      <c r="LSZ38" s="30"/>
      <c r="LTA38" s="30"/>
      <c r="LTB38" s="30"/>
      <c r="LTC38" s="30"/>
      <c r="LTD38" s="30"/>
      <c r="LTE38" s="30"/>
      <c r="LTF38" s="30"/>
      <c r="LTG38" s="30"/>
      <c r="LTH38" s="30"/>
      <c r="LTI38" s="30"/>
      <c r="LTJ38" s="30"/>
      <c r="LTK38" s="30"/>
      <c r="LTL38" s="30"/>
      <c r="LTM38" s="30"/>
      <c r="LTN38" s="30"/>
      <c r="LTO38" s="30"/>
      <c r="LTP38" s="30"/>
      <c r="LTQ38" s="30"/>
      <c r="LTR38" s="30"/>
      <c r="LTS38" s="30"/>
      <c r="LTT38" s="30"/>
      <c r="LTU38" s="30"/>
      <c r="LTV38" s="30"/>
      <c r="LTW38" s="30"/>
      <c r="LTX38" s="30"/>
      <c r="LTY38" s="30"/>
      <c r="LTZ38" s="30"/>
      <c r="LUA38" s="30"/>
      <c r="LUB38" s="30"/>
      <c r="LUC38" s="30"/>
      <c r="LUD38" s="30"/>
      <c r="LUE38" s="30"/>
      <c r="LUF38" s="30"/>
      <c r="LUG38" s="30"/>
      <c r="LUH38" s="30"/>
      <c r="LUI38" s="30"/>
      <c r="LUJ38" s="30"/>
      <c r="LUK38" s="30"/>
      <c r="LUL38" s="30"/>
      <c r="LUM38" s="30"/>
      <c r="LUN38" s="30"/>
      <c r="LUO38" s="30"/>
      <c r="LUP38" s="30"/>
      <c r="LUQ38" s="30"/>
      <c r="LUR38" s="30"/>
      <c r="LUS38" s="30"/>
      <c r="LUT38" s="30"/>
      <c r="LUU38" s="30"/>
      <c r="LUV38" s="30"/>
      <c r="LUW38" s="30"/>
      <c r="LUX38" s="30"/>
      <c r="LUY38" s="30"/>
      <c r="LUZ38" s="30"/>
      <c r="LVA38" s="30"/>
      <c r="LVB38" s="30"/>
      <c r="LVC38" s="30"/>
      <c r="LVD38" s="30"/>
      <c r="LVE38" s="30"/>
      <c r="LVF38" s="30"/>
      <c r="LVG38" s="30"/>
      <c r="LVH38" s="30"/>
      <c r="LVI38" s="30"/>
      <c r="LVJ38" s="30"/>
      <c r="LVK38" s="30"/>
      <c r="LVL38" s="30"/>
      <c r="LVM38" s="30"/>
      <c r="LVN38" s="30"/>
      <c r="LVO38" s="30"/>
      <c r="LVP38" s="30"/>
      <c r="LVQ38" s="30"/>
      <c r="LVR38" s="30"/>
      <c r="LVS38" s="30"/>
      <c r="LVT38" s="30"/>
      <c r="LVU38" s="30"/>
      <c r="LVV38" s="30"/>
      <c r="LVW38" s="30"/>
      <c r="LVX38" s="30"/>
      <c r="LVY38" s="30"/>
      <c r="LVZ38" s="30"/>
      <c r="LWA38" s="30"/>
      <c r="LWB38" s="30"/>
      <c r="LWC38" s="30"/>
      <c r="LWD38" s="30"/>
      <c r="LWE38" s="30"/>
      <c r="LWF38" s="30"/>
      <c r="LWG38" s="30"/>
      <c r="LWH38" s="30"/>
      <c r="LWI38" s="30"/>
      <c r="LWJ38" s="30"/>
      <c r="LWK38" s="30"/>
      <c r="LWL38" s="30"/>
      <c r="LWM38" s="30"/>
      <c r="LWN38" s="30"/>
      <c r="LWO38" s="30"/>
      <c r="LWP38" s="30"/>
      <c r="LWQ38" s="30"/>
      <c r="LWR38" s="30"/>
      <c r="LWS38" s="30"/>
      <c r="LWT38" s="30"/>
      <c r="LWU38" s="30"/>
      <c r="LWV38" s="30"/>
      <c r="LWW38" s="30"/>
      <c r="LWX38" s="30"/>
      <c r="LWY38" s="30"/>
      <c r="LWZ38" s="30"/>
      <c r="LXA38" s="30"/>
      <c r="LXB38" s="30"/>
      <c r="LXC38" s="30"/>
      <c r="LXD38" s="30"/>
      <c r="LXE38" s="30"/>
      <c r="LXF38" s="30"/>
      <c r="LXG38" s="30"/>
      <c r="LXH38" s="30"/>
      <c r="LXI38" s="30"/>
      <c r="LXJ38" s="30"/>
      <c r="LXK38" s="30"/>
      <c r="LXL38" s="30"/>
      <c r="LXM38" s="30"/>
      <c r="LXN38" s="30"/>
      <c r="LXO38" s="30"/>
      <c r="LXP38" s="30"/>
      <c r="LXQ38" s="30"/>
      <c r="LXR38" s="30"/>
      <c r="LXS38" s="30"/>
      <c r="LXT38" s="30"/>
      <c r="LXU38" s="30"/>
      <c r="LXV38" s="30"/>
      <c r="LXW38" s="30"/>
      <c r="LXX38" s="30"/>
      <c r="LXY38" s="30"/>
      <c r="LXZ38" s="30"/>
      <c r="LYA38" s="30"/>
      <c r="LYB38" s="30"/>
      <c r="LYC38" s="30"/>
      <c r="LYD38" s="30"/>
      <c r="LYE38" s="30"/>
      <c r="LYF38" s="30"/>
      <c r="LYG38" s="30"/>
      <c r="LYH38" s="30"/>
      <c r="LYI38" s="30"/>
      <c r="LYJ38" s="30"/>
      <c r="LYK38" s="30"/>
      <c r="LYL38" s="30"/>
      <c r="LYM38" s="30"/>
      <c r="LYN38" s="30"/>
      <c r="LYO38" s="30"/>
      <c r="LYP38" s="30"/>
      <c r="LYQ38" s="30"/>
      <c r="LYR38" s="30"/>
      <c r="LYS38" s="30"/>
      <c r="LYT38" s="30"/>
      <c r="LYU38" s="30"/>
      <c r="LYV38" s="30"/>
      <c r="LYW38" s="30"/>
      <c r="LYX38" s="30"/>
      <c r="LYY38" s="30"/>
      <c r="LYZ38" s="30"/>
      <c r="LZA38" s="30"/>
      <c r="LZB38" s="30"/>
      <c r="LZC38" s="30"/>
      <c r="LZD38" s="30"/>
      <c r="LZE38" s="30"/>
      <c r="LZF38" s="30"/>
      <c r="LZG38" s="30"/>
      <c r="LZH38" s="30"/>
      <c r="LZI38" s="30"/>
      <c r="LZJ38" s="30"/>
      <c r="LZK38" s="30"/>
      <c r="LZL38" s="30"/>
      <c r="LZM38" s="30"/>
      <c r="LZN38" s="30"/>
      <c r="LZO38" s="30"/>
      <c r="LZP38" s="30"/>
      <c r="LZQ38" s="30"/>
      <c r="LZR38" s="30"/>
      <c r="LZS38" s="30"/>
      <c r="LZT38" s="30"/>
      <c r="LZU38" s="30"/>
      <c r="LZV38" s="30"/>
      <c r="LZW38" s="30"/>
      <c r="LZX38" s="30"/>
      <c r="LZY38" s="30"/>
      <c r="LZZ38" s="30"/>
      <c r="MAA38" s="30"/>
      <c r="MAB38" s="30"/>
      <c r="MAC38" s="30"/>
      <c r="MAD38" s="30"/>
      <c r="MAE38" s="30"/>
      <c r="MAF38" s="30"/>
      <c r="MAG38" s="30"/>
      <c r="MAH38" s="30"/>
      <c r="MAI38" s="30"/>
      <c r="MAJ38" s="30"/>
      <c r="MAK38" s="30"/>
      <c r="MAL38" s="30"/>
      <c r="MAM38" s="30"/>
      <c r="MAN38" s="30"/>
      <c r="MAO38" s="30"/>
      <c r="MAP38" s="30"/>
      <c r="MAQ38" s="30"/>
      <c r="MAR38" s="30"/>
      <c r="MAS38" s="30"/>
      <c r="MAT38" s="30"/>
      <c r="MAU38" s="30"/>
      <c r="MAV38" s="30"/>
      <c r="MAW38" s="30"/>
      <c r="MAX38" s="30"/>
      <c r="MAY38" s="30"/>
      <c r="MAZ38" s="30"/>
      <c r="MBA38" s="30"/>
      <c r="MBB38" s="30"/>
      <c r="MBC38" s="30"/>
      <c r="MBD38" s="30"/>
      <c r="MBE38" s="30"/>
      <c r="MBF38" s="30"/>
      <c r="MBG38" s="30"/>
      <c r="MBH38" s="30"/>
      <c r="MBI38" s="30"/>
      <c r="MBJ38" s="30"/>
      <c r="MBK38" s="30"/>
      <c r="MBL38" s="30"/>
      <c r="MBM38" s="30"/>
      <c r="MBN38" s="30"/>
      <c r="MBO38" s="30"/>
      <c r="MBP38" s="30"/>
      <c r="MBQ38" s="30"/>
      <c r="MBR38" s="30"/>
      <c r="MBS38" s="30"/>
      <c r="MBT38" s="30"/>
      <c r="MBU38" s="30"/>
      <c r="MBV38" s="30"/>
      <c r="MBW38" s="30"/>
      <c r="MBX38" s="30"/>
      <c r="MBY38" s="30"/>
      <c r="MBZ38" s="30"/>
      <c r="MCA38" s="30"/>
      <c r="MCB38" s="30"/>
      <c r="MCC38" s="30"/>
      <c r="MCD38" s="30"/>
      <c r="MCE38" s="30"/>
      <c r="MCF38" s="30"/>
      <c r="MCG38" s="30"/>
      <c r="MCH38" s="30"/>
      <c r="MCI38" s="30"/>
      <c r="MCJ38" s="30"/>
      <c r="MCK38" s="30"/>
      <c r="MCL38" s="30"/>
      <c r="MCM38" s="30"/>
      <c r="MCN38" s="30"/>
      <c r="MCO38" s="30"/>
      <c r="MCP38" s="30"/>
      <c r="MCQ38" s="30"/>
      <c r="MCR38" s="30"/>
      <c r="MCS38" s="30"/>
      <c r="MCT38" s="30"/>
      <c r="MCU38" s="30"/>
      <c r="MCV38" s="30"/>
      <c r="MCW38" s="30"/>
      <c r="MCX38" s="30"/>
      <c r="MCY38" s="30"/>
      <c r="MCZ38" s="30"/>
      <c r="MDA38" s="30"/>
      <c r="MDB38" s="30"/>
      <c r="MDC38" s="30"/>
      <c r="MDD38" s="30"/>
      <c r="MDE38" s="30"/>
      <c r="MDF38" s="30"/>
      <c r="MDG38" s="30"/>
      <c r="MDH38" s="30"/>
      <c r="MDI38" s="30"/>
      <c r="MDJ38" s="30"/>
      <c r="MDK38" s="30"/>
      <c r="MDL38" s="30"/>
      <c r="MDM38" s="30"/>
      <c r="MDN38" s="30"/>
      <c r="MDO38" s="30"/>
      <c r="MDP38" s="30"/>
      <c r="MDQ38" s="30"/>
      <c r="MDR38" s="30"/>
      <c r="MDS38" s="30"/>
      <c r="MDT38" s="30"/>
      <c r="MDU38" s="30"/>
      <c r="MDV38" s="30"/>
      <c r="MDW38" s="30"/>
      <c r="MDX38" s="30"/>
      <c r="MDY38" s="30"/>
      <c r="MDZ38" s="30"/>
      <c r="MEA38" s="30"/>
      <c r="MEB38" s="30"/>
      <c r="MEC38" s="30"/>
      <c r="MED38" s="30"/>
      <c r="MEE38" s="30"/>
      <c r="MEF38" s="30"/>
      <c r="MEG38" s="30"/>
      <c r="MEH38" s="30"/>
      <c r="MEI38" s="30"/>
      <c r="MEJ38" s="30"/>
      <c r="MEK38" s="30"/>
      <c r="MEL38" s="30"/>
      <c r="MEM38" s="30"/>
      <c r="MEN38" s="30"/>
      <c r="MEO38" s="30"/>
      <c r="MEP38" s="30"/>
      <c r="MEQ38" s="30"/>
      <c r="MER38" s="30"/>
      <c r="MES38" s="30"/>
      <c r="MET38" s="30"/>
      <c r="MEU38" s="30"/>
      <c r="MEV38" s="30"/>
      <c r="MEW38" s="30"/>
      <c r="MEX38" s="30"/>
      <c r="MEY38" s="30"/>
      <c r="MEZ38" s="30"/>
      <c r="MFA38" s="30"/>
      <c r="MFB38" s="30"/>
      <c r="MFC38" s="30"/>
      <c r="MFD38" s="30"/>
      <c r="MFE38" s="30"/>
      <c r="MFF38" s="30"/>
      <c r="MFG38" s="30"/>
      <c r="MFH38" s="30"/>
      <c r="MFI38" s="30"/>
      <c r="MFJ38" s="30"/>
      <c r="MFK38" s="30"/>
      <c r="MFL38" s="30"/>
      <c r="MFM38" s="30"/>
      <c r="MFN38" s="30"/>
      <c r="MFO38" s="30"/>
      <c r="MFP38" s="30"/>
      <c r="MFQ38" s="30"/>
      <c r="MFR38" s="30"/>
      <c r="MFS38" s="30"/>
      <c r="MFT38" s="30"/>
      <c r="MFU38" s="30"/>
      <c r="MFV38" s="30"/>
      <c r="MFW38" s="30"/>
      <c r="MFX38" s="30"/>
      <c r="MFY38" s="30"/>
      <c r="MFZ38" s="30"/>
      <c r="MGA38" s="30"/>
      <c r="MGB38" s="30"/>
      <c r="MGC38" s="30"/>
      <c r="MGD38" s="30"/>
      <c r="MGE38" s="30"/>
      <c r="MGF38" s="30"/>
      <c r="MGG38" s="30"/>
      <c r="MGH38" s="30"/>
      <c r="MGI38" s="30"/>
      <c r="MGJ38" s="30"/>
      <c r="MGK38" s="30"/>
      <c r="MGL38" s="30"/>
      <c r="MGM38" s="30"/>
      <c r="MGN38" s="30"/>
      <c r="MGO38" s="30"/>
      <c r="MGP38" s="30"/>
      <c r="MGQ38" s="30"/>
      <c r="MGR38" s="30"/>
      <c r="MGS38" s="30"/>
      <c r="MGT38" s="30"/>
      <c r="MGU38" s="30"/>
      <c r="MGV38" s="30"/>
      <c r="MGW38" s="30"/>
      <c r="MGX38" s="30"/>
      <c r="MGY38" s="30"/>
      <c r="MGZ38" s="30"/>
      <c r="MHA38" s="30"/>
      <c r="MHB38" s="30"/>
      <c r="MHC38" s="30"/>
      <c r="MHD38" s="30"/>
      <c r="MHE38" s="30"/>
      <c r="MHF38" s="30"/>
      <c r="MHG38" s="30"/>
      <c r="MHH38" s="30"/>
      <c r="MHI38" s="30"/>
      <c r="MHJ38" s="30"/>
      <c r="MHK38" s="30"/>
      <c r="MHL38" s="30"/>
      <c r="MHM38" s="30"/>
      <c r="MHN38" s="30"/>
      <c r="MHO38" s="30"/>
      <c r="MHP38" s="30"/>
      <c r="MHQ38" s="30"/>
      <c r="MHR38" s="30"/>
      <c r="MHS38" s="30"/>
      <c r="MHT38" s="30"/>
      <c r="MHU38" s="30"/>
      <c r="MHV38" s="30"/>
      <c r="MHW38" s="30"/>
      <c r="MHX38" s="30"/>
      <c r="MHY38" s="30"/>
      <c r="MHZ38" s="30"/>
      <c r="MIA38" s="30"/>
      <c r="MIB38" s="30"/>
      <c r="MIC38" s="30"/>
      <c r="MID38" s="30"/>
      <c r="MIE38" s="30"/>
      <c r="MIF38" s="30"/>
      <c r="MIG38" s="30"/>
      <c r="MIH38" s="30"/>
      <c r="MII38" s="30"/>
      <c r="MIJ38" s="30"/>
      <c r="MIK38" s="30"/>
      <c r="MIL38" s="30"/>
      <c r="MIM38" s="30"/>
      <c r="MIN38" s="30"/>
      <c r="MIO38" s="30"/>
      <c r="MIP38" s="30"/>
      <c r="MIQ38" s="30"/>
      <c r="MIR38" s="30"/>
      <c r="MIS38" s="30"/>
      <c r="MIT38" s="30"/>
      <c r="MIU38" s="30"/>
      <c r="MIV38" s="30"/>
      <c r="MIW38" s="30"/>
      <c r="MIX38" s="30"/>
      <c r="MIY38" s="30"/>
      <c r="MIZ38" s="30"/>
      <c r="MJA38" s="30"/>
      <c r="MJB38" s="30"/>
      <c r="MJC38" s="30"/>
      <c r="MJD38" s="30"/>
      <c r="MJE38" s="30"/>
      <c r="MJF38" s="30"/>
      <c r="MJG38" s="30"/>
      <c r="MJH38" s="30"/>
      <c r="MJI38" s="30"/>
      <c r="MJJ38" s="30"/>
      <c r="MJK38" s="30"/>
      <c r="MJL38" s="30"/>
      <c r="MJM38" s="30"/>
      <c r="MJN38" s="30"/>
      <c r="MJO38" s="30"/>
      <c r="MJP38" s="30"/>
      <c r="MJQ38" s="30"/>
      <c r="MJR38" s="30"/>
      <c r="MJS38" s="30"/>
      <c r="MJT38" s="30"/>
      <c r="MJU38" s="30"/>
      <c r="MJV38" s="30"/>
      <c r="MJW38" s="30"/>
      <c r="MJX38" s="30"/>
      <c r="MJY38" s="30"/>
      <c r="MJZ38" s="30"/>
      <c r="MKA38" s="30"/>
      <c r="MKB38" s="30"/>
      <c r="MKC38" s="30"/>
      <c r="MKD38" s="30"/>
      <c r="MKE38" s="30"/>
      <c r="MKF38" s="30"/>
      <c r="MKG38" s="30"/>
      <c r="MKH38" s="30"/>
      <c r="MKI38" s="30"/>
      <c r="MKJ38" s="30"/>
      <c r="MKK38" s="30"/>
      <c r="MKL38" s="30"/>
      <c r="MKM38" s="30"/>
      <c r="MKN38" s="30"/>
      <c r="MKO38" s="30"/>
      <c r="MKP38" s="30"/>
      <c r="MKQ38" s="30"/>
      <c r="MKR38" s="30"/>
      <c r="MKS38" s="30"/>
      <c r="MKT38" s="30"/>
      <c r="MKU38" s="30"/>
      <c r="MKV38" s="30"/>
      <c r="MKW38" s="30"/>
      <c r="MKX38" s="30"/>
      <c r="MKY38" s="30"/>
      <c r="MKZ38" s="30"/>
      <c r="MLA38" s="30"/>
      <c r="MLB38" s="30"/>
      <c r="MLC38" s="30"/>
      <c r="MLD38" s="30"/>
      <c r="MLE38" s="30"/>
      <c r="MLF38" s="30"/>
      <c r="MLG38" s="30"/>
      <c r="MLH38" s="30"/>
      <c r="MLI38" s="30"/>
      <c r="MLJ38" s="30"/>
      <c r="MLK38" s="30"/>
      <c r="MLL38" s="30"/>
      <c r="MLM38" s="30"/>
      <c r="MLN38" s="30"/>
      <c r="MLO38" s="30"/>
      <c r="MLP38" s="30"/>
      <c r="MLQ38" s="30"/>
      <c r="MLR38" s="30"/>
      <c r="MLS38" s="30"/>
      <c r="MLT38" s="30"/>
      <c r="MLU38" s="30"/>
      <c r="MLV38" s="30"/>
      <c r="MLW38" s="30"/>
      <c r="MLX38" s="30"/>
      <c r="MLY38" s="30"/>
      <c r="MLZ38" s="30"/>
      <c r="MMA38" s="30"/>
      <c r="MMB38" s="30"/>
      <c r="MMC38" s="30"/>
      <c r="MMD38" s="30"/>
      <c r="MME38" s="30"/>
      <c r="MMF38" s="30"/>
      <c r="MMG38" s="30"/>
      <c r="MMH38" s="30"/>
      <c r="MMI38" s="30"/>
      <c r="MMJ38" s="30"/>
      <c r="MMK38" s="30"/>
      <c r="MML38" s="30"/>
      <c r="MMM38" s="30"/>
      <c r="MMN38" s="30"/>
      <c r="MMO38" s="30"/>
      <c r="MMP38" s="30"/>
      <c r="MMQ38" s="30"/>
      <c r="MMR38" s="30"/>
      <c r="MMS38" s="30"/>
      <c r="MMT38" s="30"/>
      <c r="MMU38" s="30"/>
      <c r="MMV38" s="30"/>
      <c r="MMW38" s="30"/>
      <c r="MMX38" s="30"/>
      <c r="MMY38" s="30"/>
      <c r="MMZ38" s="30"/>
      <c r="MNA38" s="30"/>
      <c r="MNB38" s="30"/>
      <c r="MNC38" s="30"/>
      <c r="MND38" s="30"/>
      <c r="MNE38" s="30"/>
      <c r="MNF38" s="30"/>
      <c r="MNG38" s="30"/>
      <c r="MNH38" s="30"/>
      <c r="MNI38" s="30"/>
      <c r="MNJ38" s="30"/>
      <c r="MNK38" s="30"/>
      <c r="MNL38" s="30"/>
      <c r="MNM38" s="30"/>
      <c r="MNN38" s="30"/>
      <c r="MNO38" s="30"/>
      <c r="MNP38" s="30"/>
      <c r="MNQ38" s="30"/>
      <c r="MNR38" s="30"/>
      <c r="MNS38" s="30"/>
      <c r="MNT38" s="30"/>
      <c r="MNU38" s="30"/>
      <c r="MNV38" s="30"/>
      <c r="MNW38" s="30"/>
      <c r="MNX38" s="30"/>
      <c r="MNY38" s="30"/>
      <c r="MNZ38" s="30"/>
      <c r="MOA38" s="30"/>
      <c r="MOB38" s="30"/>
      <c r="MOC38" s="30"/>
      <c r="MOD38" s="30"/>
      <c r="MOE38" s="30"/>
      <c r="MOF38" s="30"/>
      <c r="MOG38" s="30"/>
      <c r="MOH38" s="30"/>
      <c r="MOI38" s="30"/>
      <c r="MOJ38" s="30"/>
      <c r="MOK38" s="30"/>
      <c r="MOL38" s="30"/>
      <c r="MOM38" s="30"/>
      <c r="MON38" s="30"/>
      <c r="MOO38" s="30"/>
      <c r="MOP38" s="30"/>
      <c r="MOQ38" s="30"/>
      <c r="MOR38" s="30"/>
      <c r="MOS38" s="30"/>
      <c r="MOT38" s="30"/>
      <c r="MOU38" s="30"/>
      <c r="MOV38" s="30"/>
      <c r="MOW38" s="30"/>
      <c r="MOX38" s="30"/>
      <c r="MOY38" s="30"/>
      <c r="MOZ38" s="30"/>
      <c r="MPA38" s="30"/>
      <c r="MPB38" s="30"/>
      <c r="MPC38" s="30"/>
      <c r="MPD38" s="30"/>
      <c r="MPE38" s="30"/>
      <c r="MPF38" s="30"/>
      <c r="MPG38" s="30"/>
      <c r="MPH38" s="30"/>
      <c r="MPI38" s="30"/>
      <c r="MPJ38" s="30"/>
      <c r="MPK38" s="30"/>
      <c r="MPL38" s="30"/>
      <c r="MPM38" s="30"/>
      <c r="MPN38" s="30"/>
      <c r="MPO38" s="30"/>
      <c r="MPP38" s="30"/>
      <c r="MPQ38" s="30"/>
      <c r="MPR38" s="30"/>
      <c r="MPS38" s="30"/>
      <c r="MPT38" s="30"/>
      <c r="MPU38" s="30"/>
      <c r="MPV38" s="30"/>
      <c r="MPW38" s="30"/>
      <c r="MPX38" s="30"/>
      <c r="MPY38" s="30"/>
      <c r="MPZ38" s="30"/>
      <c r="MQA38" s="30"/>
      <c r="MQB38" s="30"/>
      <c r="MQC38" s="30"/>
      <c r="MQD38" s="30"/>
      <c r="MQE38" s="30"/>
      <c r="MQF38" s="30"/>
      <c r="MQG38" s="30"/>
      <c r="MQH38" s="30"/>
      <c r="MQI38" s="30"/>
      <c r="MQJ38" s="30"/>
      <c r="MQK38" s="30"/>
      <c r="MQL38" s="30"/>
      <c r="MQM38" s="30"/>
      <c r="MQN38" s="30"/>
      <c r="MQO38" s="30"/>
      <c r="MQP38" s="30"/>
      <c r="MQQ38" s="30"/>
      <c r="MQR38" s="30"/>
      <c r="MQS38" s="30"/>
      <c r="MQT38" s="30"/>
      <c r="MQU38" s="30"/>
      <c r="MQV38" s="30"/>
      <c r="MQW38" s="30"/>
      <c r="MQX38" s="30"/>
      <c r="MQY38" s="30"/>
      <c r="MQZ38" s="30"/>
      <c r="MRA38" s="30"/>
      <c r="MRB38" s="30"/>
      <c r="MRC38" s="30"/>
      <c r="MRD38" s="30"/>
      <c r="MRE38" s="30"/>
      <c r="MRF38" s="30"/>
      <c r="MRG38" s="30"/>
      <c r="MRH38" s="30"/>
      <c r="MRI38" s="30"/>
      <c r="MRJ38" s="30"/>
      <c r="MRK38" s="30"/>
      <c r="MRL38" s="30"/>
      <c r="MRM38" s="30"/>
      <c r="MRN38" s="30"/>
      <c r="MRO38" s="30"/>
      <c r="MRP38" s="30"/>
      <c r="MRQ38" s="30"/>
      <c r="MRR38" s="30"/>
      <c r="MRS38" s="30"/>
      <c r="MRT38" s="30"/>
      <c r="MRU38" s="30"/>
      <c r="MRV38" s="30"/>
      <c r="MRW38" s="30"/>
      <c r="MRX38" s="30"/>
      <c r="MRY38" s="30"/>
      <c r="MRZ38" s="30"/>
      <c r="MSA38" s="30"/>
      <c r="MSB38" s="30"/>
      <c r="MSC38" s="30"/>
      <c r="MSD38" s="30"/>
      <c r="MSE38" s="30"/>
      <c r="MSF38" s="30"/>
      <c r="MSG38" s="30"/>
      <c r="MSH38" s="30"/>
      <c r="MSI38" s="30"/>
      <c r="MSJ38" s="30"/>
      <c r="MSK38" s="30"/>
      <c r="MSL38" s="30"/>
      <c r="MSM38" s="30"/>
      <c r="MSN38" s="30"/>
      <c r="MSO38" s="30"/>
      <c r="MSP38" s="30"/>
      <c r="MSQ38" s="30"/>
      <c r="MSR38" s="30"/>
      <c r="MSS38" s="30"/>
      <c r="MST38" s="30"/>
      <c r="MSU38" s="30"/>
      <c r="MSV38" s="30"/>
      <c r="MSW38" s="30"/>
      <c r="MSX38" s="30"/>
      <c r="MSY38" s="30"/>
      <c r="MSZ38" s="30"/>
      <c r="MTA38" s="30"/>
      <c r="MTB38" s="30"/>
      <c r="MTC38" s="30"/>
      <c r="MTD38" s="30"/>
      <c r="MTE38" s="30"/>
      <c r="MTF38" s="30"/>
      <c r="MTG38" s="30"/>
      <c r="MTH38" s="30"/>
      <c r="MTI38" s="30"/>
      <c r="MTJ38" s="30"/>
      <c r="MTK38" s="30"/>
      <c r="MTL38" s="30"/>
      <c r="MTM38" s="30"/>
      <c r="MTN38" s="30"/>
      <c r="MTO38" s="30"/>
      <c r="MTP38" s="30"/>
      <c r="MTQ38" s="30"/>
      <c r="MTR38" s="30"/>
      <c r="MTS38" s="30"/>
      <c r="MTT38" s="30"/>
      <c r="MTU38" s="30"/>
      <c r="MTV38" s="30"/>
      <c r="MTW38" s="30"/>
      <c r="MTX38" s="30"/>
      <c r="MTY38" s="30"/>
      <c r="MTZ38" s="30"/>
      <c r="MUA38" s="30"/>
      <c r="MUB38" s="30"/>
      <c r="MUC38" s="30"/>
      <c r="MUD38" s="30"/>
      <c r="MUE38" s="30"/>
      <c r="MUF38" s="30"/>
      <c r="MUG38" s="30"/>
      <c r="MUH38" s="30"/>
      <c r="MUI38" s="30"/>
      <c r="MUJ38" s="30"/>
      <c r="MUK38" s="30"/>
      <c r="MUL38" s="30"/>
      <c r="MUM38" s="30"/>
      <c r="MUN38" s="30"/>
      <c r="MUO38" s="30"/>
      <c r="MUP38" s="30"/>
      <c r="MUQ38" s="30"/>
      <c r="MUR38" s="30"/>
      <c r="MUS38" s="30"/>
      <c r="MUT38" s="30"/>
      <c r="MUU38" s="30"/>
      <c r="MUV38" s="30"/>
      <c r="MUW38" s="30"/>
      <c r="MUX38" s="30"/>
      <c r="MUY38" s="30"/>
      <c r="MUZ38" s="30"/>
      <c r="MVA38" s="30"/>
      <c r="MVB38" s="30"/>
      <c r="MVC38" s="30"/>
      <c r="MVD38" s="30"/>
      <c r="MVE38" s="30"/>
      <c r="MVF38" s="30"/>
      <c r="MVG38" s="30"/>
      <c r="MVH38" s="30"/>
      <c r="MVI38" s="30"/>
      <c r="MVJ38" s="30"/>
      <c r="MVK38" s="30"/>
      <c r="MVL38" s="30"/>
      <c r="MVM38" s="30"/>
      <c r="MVN38" s="30"/>
      <c r="MVO38" s="30"/>
      <c r="MVP38" s="30"/>
      <c r="MVQ38" s="30"/>
      <c r="MVR38" s="30"/>
      <c r="MVS38" s="30"/>
      <c r="MVT38" s="30"/>
      <c r="MVU38" s="30"/>
      <c r="MVV38" s="30"/>
      <c r="MVW38" s="30"/>
      <c r="MVX38" s="30"/>
      <c r="MVY38" s="30"/>
      <c r="MVZ38" s="30"/>
      <c r="MWA38" s="30"/>
      <c r="MWB38" s="30"/>
      <c r="MWC38" s="30"/>
      <c r="MWD38" s="30"/>
      <c r="MWE38" s="30"/>
      <c r="MWF38" s="30"/>
      <c r="MWG38" s="30"/>
      <c r="MWH38" s="30"/>
      <c r="MWI38" s="30"/>
      <c r="MWJ38" s="30"/>
      <c r="MWK38" s="30"/>
      <c r="MWL38" s="30"/>
      <c r="MWM38" s="30"/>
      <c r="MWN38" s="30"/>
      <c r="MWO38" s="30"/>
      <c r="MWP38" s="30"/>
      <c r="MWQ38" s="30"/>
      <c r="MWR38" s="30"/>
      <c r="MWS38" s="30"/>
      <c r="MWT38" s="30"/>
      <c r="MWU38" s="30"/>
      <c r="MWV38" s="30"/>
      <c r="MWW38" s="30"/>
      <c r="MWX38" s="30"/>
      <c r="MWY38" s="30"/>
      <c r="MWZ38" s="30"/>
      <c r="MXA38" s="30"/>
      <c r="MXB38" s="30"/>
      <c r="MXC38" s="30"/>
      <c r="MXD38" s="30"/>
      <c r="MXE38" s="30"/>
      <c r="MXF38" s="30"/>
      <c r="MXG38" s="30"/>
      <c r="MXH38" s="30"/>
      <c r="MXI38" s="30"/>
      <c r="MXJ38" s="30"/>
      <c r="MXK38" s="30"/>
      <c r="MXL38" s="30"/>
      <c r="MXM38" s="30"/>
      <c r="MXN38" s="30"/>
      <c r="MXO38" s="30"/>
      <c r="MXP38" s="30"/>
      <c r="MXQ38" s="30"/>
      <c r="MXR38" s="30"/>
      <c r="MXS38" s="30"/>
      <c r="MXT38" s="30"/>
      <c r="MXU38" s="30"/>
      <c r="MXV38" s="30"/>
      <c r="MXW38" s="30"/>
      <c r="MXX38" s="30"/>
      <c r="MXY38" s="30"/>
      <c r="MXZ38" s="30"/>
      <c r="MYA38" s="30"/>
      <c r="MYB38" s="30"/>
      <c r="MYC38" s="30"/>
      <c r="MYD38" s="30"/>
      <c r="MYE38" s="30"/>
      <c r="MYF38" s="30"/>
      <c r="MYG38" s="30"/>
      <c r="MYH38" s="30"/>
      <c r="MYI38" s="30"/>
      <c r="MYJ38" s="30"/>
      <c r="MYK38" s="30"/>
      <c r="MYL38" s="30"/>
      <c r="MYM38" s="30"/>
      <c r="MYN38" s="30"/>
      <c r="MYO38" s="30"/>
      <c r="MYP38" s="30"/>
      <c r="MYQ38" s="30"/>
      <c r="MYR38" s="30"/>
      <c r="MYS38" s="30"/>
      <c r="MYT38" s="30"/>
      <c r="MYU38" s="30"/>
      <c r="MYV38" s="30"/>
      <c r="MYW38" s="30"/>
      <c r="MYX38" s="30"/>
      <c r="MYY38" s="30"/>
      <c r="MYZ38" s="30"/>
      <c r="MZA38" s="30"/>
      <c r="MZB38" s="30"/>
      <c r="MZC38" s="30"/>
      <c r="MZD38" s="30"/>
      <c r="MZE38" s="30"/>
      <c r="MZF38" s="30"/>
      <c r="MZG38" s="30"/>
      <c r="MZH38" s="30"/>
      <c r="MZI38" s="30"/>
      <c r="MZJ38" s="30"/>
      <c r="MZK38" s="30"/>
      <c r="MZL38" s="30"/>
      <c r="MZM38" s="30"/>
      <c r="MZN38" s="30"/>
      <c r="MZO38" s="30"/>
      <c r="MZP38" s="30"/>
      <c r="MZQ38" s="30"/>
      <c r="MZR38" s="30"/>
      <c r="MZS38" s="30"/>
      <c r="MZT38" s="30"/>
      <c r="MZU38" s="30"/>
      <c r="MZV38" s="30"/>
      <c r="MZW38" s="30"/>
      <c r="MZX38" s="30"/>
      <c r="MZY38" s="30"/>
      <c r="MZZ38" s="30"/>
      <c r="NAA38" s="30"/>
      <c r="NAB38" s="30"/>
      <c r="NAC38" s="30"/>
      <c r="NAD38" s="30"/>
      <c r="NAE38" s="30"/>
      <c r="NAF38" s="30"/>
      <c r="NAG38" s="30"/>
      <c r="NAH38" s="30"/>
      <c r="NAI38" s="30"/>
      <c r="NAJ38" s="30"/>
      <c r="NAK38" s="30"/>
      <c r="NAL38" s="30"/>
      <c r="NAM38" s="30"/>
      <c r="NAN38" s="30"/>
      <c r="NAO38" s="30"/>
      <c r="NAP38" s="30"/>
      <c r="NAQ38" s="30"/>
      <c r="NAR38" s="30"/>
      <c r="NAS38" s="30"/>
      <c r="NAT38" s="30"/>
      <c r="NAU38" s="30"/>
      <c r="NAV38" s="30"/>
      <c r="NAW38" s="30"/>
      <c r="NAX38" s="30"/>
      <c r="NAY38" s="30"/>
      <c r="NAZ38" s="30"/>
      <c r="NBA38" s="30"/>
      <c r="NBB38" s="30"/>
      <c r="NBC38" s="30"/>
      <c r="NBD38" s="30"/>
      <c r="NBE38" s="30"/>
      <c r="NBF38" s="30"/>
      <c r="NBG38" s="30"/>
      <c r="NBH38" s="30"/>
      <c r="NBI38" s="30"/>
      <c r="NBJ38" s="30"/>
      <c r="NBK38" s="30"/>
      <c r="NBL38" s="30"/>
      <c r="NBM38" s="30"/>
      <c r="NBN38" s="30"/>
      <c r="NBO38" s="30"/>
      <c r="NBP38" s="30"/>
      <c r="NBQ38" s="30"/>
      <c r="NBR38" s="30"/>
      <c r="NBS38" s="30"/>
      <c r="NBT38" s="30"/>
      <c r="NBU38" s="30"/>
      <c r="NBV38" s="30"/>
      <c r="NBW38" s="30"/>
      <c r="NBX38" s="30"/>
      <c r="NBY38" s="30"/>
      <c r="NBZ38" s="30"/>
      <c r="NCA38" s="30"/>
      <c r="NCB38" s="30"/>
      <c r="NCC38" s="30"/>
      <c r="NCD38" s="30"/>
      <c r="NCE38" s="30"/>
      <c r="NCF38" s="30"/>
      <c r="NCG38" s="30"/>
      <c r="NCH38" s="30"/>
      <c r="NCI38" s="30"/>
      <c r="NCJ38" s="30"/>
      <c r="NCK38" s="30"/>
      <c r="NCL38" s="30"/>
      <c r="NCM38" s="30"/>
      <c r="NCN38" s="30"/>
      <c r="NCO38" s="30"/>
      <c r="NCP38" s="30"/>
      <c r="NCQ38" s="30"/>
      <c r="NCR38" s="30"/>
      <c r="NCS38" s="30"/>
      <c r="NCT38" s="30"/>
      <c r="NCU38" s="30"/>
      <c r="NCV38" s="30"/>
      <c r="NCW38" s="30"/>
      <c r="NCX38" s="30"/>
      <c r="NCY38" s="30"/>
      <c r="NCZ38" s="30"/>
      <c r="NDA38" s="30"/>
      <c r="NDB38" s="30"/>
      <c r="NDC38" s="30"/>
      <c r="NDD38" s="30"/>
      <c r="NDE38" s="30"/>
      <c r="NDF38" s="30"/>
      <c r="NDG38" s="30"/>
      <c r="NDH38" s="30"/>
      <c r="NDI38" s="30"/>
      <c r="NDJ38" s="30"/>
      <c r="NDK38" s="30"/>
      <c r="NDL38" s="30"/>
      <c r="NDM38" s="30"/>
      <c r="NDN38" s="30"/>
      <c r="NDO38" s="30"/>
      <c r="NDP38" s="30"/>
      <c r="NDQ38" s="30"/>
      <c r="NDR38" s="30"/>
      <c r="NDS38" s="30"/>
      <c r="NDT38" s="30"/>
      <c r="NDU38" s="30"/>
      <c r="NDV38" s="30"/>
      <c r="NDW38" s="30"/>
      <c r="NDX38" s="30"/>
      <c r="NDY38" s="30"/>
      <c r="NDZ38" s="30"/>
      <c r="NEA38" s="30"/>
      <c r="NEB38" s="30"/>
      <c r="NEC38" s="30"/>
      <c r="NED38" s="30"/>
      <c r="NEE38" s="30"/>
      <c r="NEF38" s="30"/>
      <c r="NEG38" s="30"/>
      <c r="NEH38" s="30"/>
      <c r="NEI38" s="30"/>
      <c r="NEJ38" s="30"/>
      <c r="NEK38" s="30"/>
      <c r="NEL38" s="30"/>
      <c r="NEM38" s="30"/>
      <c r="NEN38" s="30"/>
      <c r="NEO38" s="30"/>
      <c r="NEP38" s="30"/>
      <c r="NEQ38" s="30"/>
      <c r="NER38" s="30"/>
      <c r="NES38" s="30"/>
      <c r="NET38" s="30"/>
      <c r="NEU38" s="30"/>
      <c r="NEV38" s="30"/>
      <c r="NEW38" s="30"/>
      <c r="NEX38" s="30"/>
      <c r="NEY38" s="30"/>
      <c r="NEZ38" s="30"/>
      <c r="NFA38" s="30"/>
      <c r="NFB38" s="30"/>
      <c r="NFC38" s="30"/>
      <c r="NFD38" s="30"/>
      <c r="NFE38" s="30"/>
      <c r="NFF38" s="30"/>
      <c r="NFG38" s="30"/>
      <c r="NFH38" s="30"/>
      <c r="NFI38" s="30"/>
      <c r="NFJ38" s="30"/>
      <c r="NFK38" s="30"/>
      <c r="NFL38" s="30"/>
      <c r="NFM38" s="30"/>
      <c r="NFN38" s="30"/>
      <c r="NFO38" s="30"/>
      <c r="NFP38" s="30"/>
      <c r="NFQ38" s="30"/>
      <c r="NFR38" s="30"/>
      <c r="NFS38" s="30"/>
      <c r="NFT38" s="30"/>
      <c r="NFU38" s="30"/>
      <c r="NFV38" s="30"/>
      <c r="NFW38" s="30"/>
      <c r="NFX38" s="30"/>
      <c r="NFY38" s="30"/>
      <c r="NFZ38" s="30"/>
      <c r="NGA38" s="30"/>
      <c r="NGB38" s="30"/>
      <c r="NGC38" s="30"/>
      <c r="NGD38" s="30"/>
      <c r="NGE38" s="30"/>
      <c r="NGF38" s="30"/>
      <c r="NGG38" s="30"/>
      <c r="NGH38" s="30"/>
      <c r="NGI38" s="30"/>
      <c r="NGJ38" s="30"/>
      <c r="NGK38" s="30"/>
      <c r="NGL38" s="30"/>
      <c r="NGM38" s="30"/>
      <c r="NGN38" s="30"/>
      <c r="NGO38" s="30"/>
      <c r="NGP38" s="30"/>
      <c r="NGQ38" s="30"/>
      <c r="NGR38" s="30"/>
      <c r="NGS38" s="30"/>
      <c r="NGT38" s="30"/>
      <c r="NGU38" s="30"/>
      <c r="NGV38" s="30"/>
      <c r="NGW38" s="30"/>
      <c r="NGX38" s="30"/>
      <c r="NGY38" s="30"/>
      <c r="NGZ38" s="30"/>
      <c r="NHA38" s="30"/>
      <c r="NHB38" s="30"/>
      <c r="NHC38" s="30"/>
      <c r="NHD38" s="30"/>
      <c r="NHE38" s="30"/>
      <c r="NHF38" s="30"/>
      <c r="NHG38" s="30"/>
      <c r="NHH38" s="30"/>
      <c r="NHI38" s="30"/>
      <c r="NHJ38" s="30"/>
      <c r="NHK38" s="30"/>
      <c r="NHL38" s="30"/>
      <c r="NHM38" s="30"/>
      <c r="NHN38" s="30"/>
      <c r="NHO38" s="30"/>
      <c r="NHP38" s="30"/>
      <c r="NHQ38" s="30"/>
      <c r="NHR38" s="30"/>
      <c r="NHS38" s="30"/>
      <c r="NHT38" s="30"/>
      <c r="NHU38" s="30"/>
      <c r="NHV38" s="30"/>
      <c r="NHW38" s="30"/>
      <c r="NHX38" s="30"/>
      <c r="NHY38" s="30"/>
      <c r="NHZ38" s="30"/>
      <c r="NIA38" s="30"/>
      <c r="NIB38" s="30"/>
      <c r="NIC38" s="30"/>
      <c r="NID38" s="30"/>
      <c r="NIE38" s="30"/>
      <c r="NIF38" s="30"/>
      <c r="NIG38" s="30"/>
      <c r="NIH38" s="30"/>
      <c r="NII38" s="30"/>
      <c r="NIJ38" s="30"/>
      <c r="NIK38" s="30"/>
      <c r="NIL38" s="30"/>
      <c r="NIM38" s="30"/>
      <c r="NIN38" s="30"/>
      <c r="NIO38" s="30"/>
      <c r="NIP38" s="30"/>
      <c r="NIQ38" s="30"/>
      <c r="NIR38" s="30"/>
      <c r="NIS38" s="30"/>
      <c r="NIT38" s="30"/>
      <c r="NIU38" s="30"/>
      <c r="NIV38" s="30"/>
      <c r="NIW38" s="30"/>
      <c r="NIX38" s="30"/>
      <c r="NIY38" s="30"/>
      <c r="NIZ38" s="30"/>
      <c r="NJA38" s="30"/>
      <c r="NJB38" s="30"/>
      <c r="NJC38" s="30"/>
      <c r="NJD38" s="30"/>
      <c r="NJE38" s="30"/>
      <c r="NJF38" s="30"/>
      <c r="NJG38" s="30"/>
      <c r="NJH38" s="30"/>
      <c r="NJI38" s="30"/>
      <c r="NJJ38" s="30"/>
      <c r="NJK38" s="30"/>
      <c r="NJL38" s="30"/>
      <c r="NJM38" s="30"/>
      <c r="NJN38" s="30"/>
      <c r="NJO38" s="30"/>
      <c r="NJP38" s="30"/>
      <c r="NJQ38" s="30"/>
      <c r="NJR38" s="30"/>
      <c r="NJS38" s="30"/>
      <c r="NJT38" s="30"/>
      <c r="NJU38" s="30"/>
      <c r="NJV38" s="30"/>
      <c r="NJW38" s="30"/>
      <c r="NJX38" s="30"/>
      <c r="NJY38" s="30"/>
      <c r="NJZ38" s="30"/>
      <c r="NKA38" s="30"/>
      <c r="NKB38" s="30"/>
      <c r="NKC38" s="30"/>
      <c r="NKD38" s="30"/>
      <c r="NKE38" s="30"/>
      <c r="NKF38" s="30"/>
      <c r="NKG38" s="30"/>
      <c r="NKH38" s="30"/>
      <c r="NKI38" s="30"/>
      <c r="NKJ38" s="30"/>
      <c r="NKK38" s="30"/>
      <c r="NKL38" s="30"/>
      <c r="NKM38" s="30"/>
      <c r="NKN38" s="30"/>
      <c r="NKO38" s="30"/>
      <c r="NKP38" s="30"/>
      <c r="NKQ38" s="30"/>
      <c r="NKR38" s="30"/>
      <c r="NKS38" s="30"/>
      <c r="NKT38" s="30"/>
      <c r="NKU38" s="30"/>
      <c r="NKV38" s="30"/>
      <c r="NKW38" s="30"/>
      <c r="NKX38" s="30"/>
      <c r="NKY38" s="30"/>
      <c r="NKZ38" s="30"/>
      <c r="NLA38" s="30"/>
      <c r="NLB38" s="30"/>
      <c r="NLC38" s="30"/>
      <c r="NLD38" s="30"/>
      <c r="NLE38" s="30"/>
      <c r="NLF38" s="30"/>
      <c r="NLG38" s="30"/>
      <c r="NLH38" s="30"/>
      <c r="NLI38" s="30"/>
      <c r="NLJ38" s="30"/>
      <c r="NLK38" s="30"/>
      <c r="NLL38" s="30"/>
      <c r="NLM38" s="30"/>
      <c r="NLN38" s="30"/>
      <c r="NLO38" s="30"/>
      <c r="NLP38" s="30"/>
      <c r="NLQ38" s="30"/>
      <c r="NLR38" s="30"/>
      <c r="NLS38" s="30"/>
      <c r="NLT38" s="30"/>
      <c r="NLU38" s="30"/>
      <c r="NLV38" s="30"/>
      <c r="NLW38" s="30"/>
      <c r="NLX38" s="30"/>
      <c r="NLY38" s="30"/>
      <c r="NLZ38" s="30"/>
      <c r="NMA38" s="30"/>
      <c r="NMB38" s="30"/>
      <c r="NMC38" s="30"/>
      <c r="NMD38" s="30"/>
      <c r="NME38" s="30"/>
      <c r="NMF38" s="30"/>
      <c r="NMG38" s="30"/>
      <c r="NMH38" s="30"/>
      <c r="NMI38" s="30"/>
      <c r="NMJ38" s="30"/>
      <c r="NMK38" s="30"/>
      <c r="NML38" s="30"/>
      <c r="NMM38" s="30"/>
      <c r="NMN38" s="30"/>
      <c r="NMO38" s="30"/>
      <c r="NMP38" s="30"/>
      <c r="NMQ38" s="30"/>
      <c r="NMR38" s="30"/>
      <c r="NMS38" s="30"/>
      <c r="NMT38" s="30"/>
      <c r="NMU38" s="30"/>
      <c r="NMV38" s="30"/>
      <c r="NMW38" s="30"/>
      <c r="NMX38" s="30"/>
      <c r="NMY38" s="30"/>
      <c r="NMZ38" s="30"/>
      <c r="NNA38" s="30"/>
      <c r="NNB38" s="30"/>
      <c r="NNC38" s="30"/>
      <c r="NND38" s="30"/>
      <c r="NNE38" s="30"/>
      <c r="NNF38" s="30"/>
      <c r="NNG38" s="30"/>
      <c r="NNH38" s="30"/>
      <c r="NNI38" s="30"/>
      <c r="NNJ38" s="30"/>
      <c r="NNK38" s="30"/>
      <c r="NNL38" s="30"/>
      <c r="NNM38" s="30"/>
      <c r="NNN38" s="30"/>
      <c r="NNO38" s="30"/>
      <c r="NNP38" s="30"/>
      <c r="NNQ38" s="30"/>
      <c r="NNR38" s="30"/>
      <c r="NNS38" s="30"/>
      <c r="NNT38" s="30"/>
      <c r="NNU38" s="30"/>
      <c r="NNV38" s="30"/>
      <c r="NNW38" s="30"/>
      <c r="NNX38" s="30"/>
      <c r="NNY38" s="30"/>
      <c r="NNZ38" s="30"/>
      <c r="NOA38" s="30"/>
      <c r="NOB38" s="30"/>
      <c r="NOC38" s="30"/>
      <c r="NOD38" s="30"/>
      <c r="NOE38" s="30"/>
      <c r="NOF38" s="30"/>
      <c r="NOG38" s="30"/>
      <c r="NOH38" s="30"/>
      <c r="NOI38" s="30"/>
      <c r="NOJ38" s="30"/>
      <c r="NOK38" s="30"/>
      <c r="NOL38" s="30"/>
      <c r="NOM38" s="30"/>
      <c r="NON38" s="30"/>
      <c r="NOO38" s="30"/>
      <c r="NOP38" s="30"/>
      <c r="NOQ38" s="30"/>
      <c r="NOR38" s="30"/>
      <c r="NOS38" s="30"/>
      <c r="NOT38" s="30"/>
      <c r="NOU38" s="30"/>
      <c r="NOV38" s="30"/>
      <c r="NOW38" s="30"/>
      <c r="NOX38" s="30"/>
      <c r="NOY38" s="30"/>
      <c r="NOZ38" s="30"/>
      <c r="NPA38" s="30"/>
      <c r="NPB38" s="30"/>
      <c r="NPC38" s="30"/>
      <c r="NPD38" s="30"/>
      <c r="NPE38" s="30"/>
      <c r="NPF38" s="30"/>
      <c r="NPG38" s="30"/>
      <c r="NPH38" s="30"/>
      <c r="NPI38" s="30"/>
      <c r="NPJ38" s="30"/>
      <c r="NPK38" s="30"/>
      <c r="NPL38" s="30"/>
      <c r="NPM38" s="30"/>
      <c r="NPN38" s="30"/>
      <c r="NPO38" s="30"/>
      <c r="NPP38" s="30"/>
      <c r="NPQ38" s="30"/>
      <c r="NPR38" s="30"/>
      <c r="NPS38" s="30"/>
      <c r="NPT38" s="30"/>
      <c r="NPU38" s="30"/>
      <c r="NPV38" s="30"/>
      <c r="NPW38" s="30"/>
      <c r="NPX38" s="30"/>
      <c r="NPY38" s="30"/>
      <c r="NPZ38" s="30"/>
      <c r="NQA38" s="30"/>
      <c r="NQB38" s="30"/>
      <c r="NQC38" s="30"/>
      <c r="NQD38" s="30"/>
      <c r="NQE38" s="30"/>
      <c r="NQF38" s="30"/>
      <c r="NQG38" s="30"/>
      <c r="NQH38" s="30"/>
      <c r="NQI38" s="30"/>
      <c r="NQJ38" s="30"/>
      <c r="NQK38" s="30"/>
      <c r="NQL38" s="30"/>
      <c r="NQM38" s="30"/>
      <c r="NQN38" s="30"/>
      <c r="NQO38" s="30"/>
      <c r="NQP38" s="30"/>
      <c r="NQQ38" s="30"/>
      <c r="NQR38" s="30"/>
      <c r="NQS38" s="30"/>
      <c r="NQT38" s="30"/>
      <c r="NQU38" s="30"/>
      <c r="NQV38" s="30"/>
      <c r="NQW38" s="30"/>
      <c r="NQX38" s="30"/>
      <c r="NQY38" s="30"/>
      <c r="NQZ38" s="30"/>
      <c r="NRA38" s="30"/>
      <c r="NRB38" s="30"/>
      <c r="NRC38" s="30"/>
      <c r="NRD38" s="30"/>
      <c r="NRE38" s="30"/>
      <c r="NRF38" s="30"/>
      <c r="NRG38" s="30"/>
      <c r="NRH38" s="30"/>
      <c r="NRI38" s="30"/>
      <c r="NRJ38" s="30"/>
      <c r="NRK38" s="30"/>
      <c r="NRL38" s="30"/>
      <c r="NRM38" s="30"/>
      <c r="NRN38" s="30"/>
      <c r="NRO38" s="30"/>
      <c r="NRP38" s="30"/>
      <c r="NRQ38" s="30"/>
      <c r="NRR38" s="30"/>
      <c r="NRS38" s="30"/>
      <c r="NRT38" s="30"/>
      <c r="NRU38" s="30"/>
      <c r="NRV38" s="30"/>
      <c r="NRW38" s="30"/>
      <c r="NRX38" s="30"/>
      <c r="NRY38" s="30"/>
      <c r="NRZ38" s="30"/>
      <c r="NSA38" s="30"/>
      <c r="NSB38" s="30"/>
      <c r="NSC38" s="30"/>
      <c r="NSD38" s="30"/>
      <c r="NSE38" s="30"/>
      <c r="NSF38" s="30"/>
      <c r="NSG38" s="30"/>
      <c r="NSH38" s="30"/>
      <c r="NSI38" s="30"/>
      <c r="NSJ38" s="30"/>
      <c r="NSK38" s="30"/>
      <c r="NSL38" s="30"/>
      <c r="NSM38" s="30"/>
      <c r="NSN38" s="30"/>
      <c r="NSO38" s="30"/>
      <c r="NSP38" s="30"/>
      <c r="NSQ38" s="30"/>
      <c r="NSR38" s="30"/>
      <c r="NSS38" s="30"/>
      <c r="NST38" s="30"/>
      <c r="NSU38" s="30"/>
      <c r="NSV38" s="30"/>
      <c r="NSW38" s="30"/>
      <c r="NSX38" s="30"/>
      <c r="NSY38" s="30"/>
      <c r="NSZ38" s="30"/>
      <c r="NTA38" s="30"/>
      <c r="NTB38" s="30"/>
      <c r="NTC38" s="30"/>
      <c r="NTD38" s="30"/>
      <c r="NTE38" s="30"/>
      <c r="NTF38" s="30"/>
      <c r="NTG38" s="30"/>
      <c r="NTH38" s="30"/>
      <c r="NTI38" s="30"/>
      <c r="NTJ38" s="30"/>
      <c r="NTK38" s="30"/>
      <c r="NTL38" s="30"/>
      <c r="NTM38" s="30"/>
      <c r="NTN38" s="30"/>
      <c r="NTO38" s="30"/>
      <c r="NTP38" s="30"/>
      <c r="NTQ38" s="30"/>
      <c r="NTR38" s="30"/>
      <c r="NTS38" s="30"/>
      <c r="NTT38" s="30"/>
      <c r="NTU38" s="30"/>
      <c r="NTV38" s="30"/>
      <c r="NTW38" s="30"/>
      <c r="NTX38" s="30"/>
      <c r="NTY38" s="30"/>
      <c r="NTZ38" s="30"/>
      <c r="NUA38" s="30"/>
      <c r="NUB38" s="30"/>
      <c r="NUC38" s="30"/>
      <c r="NUD38" s="30"/>
      <c r="NUE38" s="30"/>
      <c r="NUF38" s="30"/>
      <c r="NUG38" s="30"/>
      <c r="NUH38" s="30"/>
      <c r="NUI38" s="30"/>
      <c r="NUJ38" s="30"/>
      <c r="NUK38" s="30"/>
      <c r="NUL38" s="30"/>
      <c r="NUM38" s="30"/>
      <c r="NUN38" s="30"/>
      <c r="NUO38" s="30"/>
      <c r="NUP38" s="30"/>
      <c r="NUQ38" s="30"/>
      <c r="NUR38" s="30"/>
      <c r="NUS38" s="30"/>
      <c r="NUT38" s="30"/>
      <c r="NUU38" s="30"/>
      <c r="NUV38" s="30"/>
      <c r="NUW38" s="30"/>
      <c r="NUX38" s="30"/>
      <c r="NUY38" s="30"/>
      <c r="NUZ38" s="30"/>
      <c r="NVA38" s="30"/>
      <c r="NVB38" s="30"/>
      <c r="NVC38" s="30"/>
      <c r="NVD38" s="30"/>
      <c r="NVE38" s="30"/>
      <c r="NVF38" s="30"/>
      <c r="NVG38" s="30"/>
      <c r="NVH38" s="30"/>
      <c r="NVI38" s="30"/>
      <c r="NVJ38" s="30"/>
      <c r="NVK38" s="30"/>
      <c r="NVL38" s="30"/>
      <c r="NVM38" s="30"/>
      <c r="NVN38" s="30"/>
      <c r="NVO38" s="30"/>
      <c r="NVP38" s="30"/>
      <c r="NVQ38" s="30"/>
      <c r="NVR38" s="30"/>
      <c r="NVS38" s="30"/>
      <c r="NVT38" s="30"/>
      <c r="NVU38" s="30"/>
      <c r="NVV38" s="30"/>
      <c r="NVW38" s="30"/>
      <c r="NVX38" s="30"/>
      <c r="NVY38" s="30"/>
      <c r="NVZ38" s="30"/>
      <c r="NWA38" s="30"/>
      <c r="NWB38" s="30"/>
      <c r="NWC38" s="30"/>
      <c r="NWD38" s="30"/>
      <c r="NWE38" s="30"/>
      <c r="NWF38" s="30"/>
      <c r="NWG38" s="30"/>
      <c r="NWH38" s="30"/>
      <c r="NWI38" s="30"/>
      <c r="NWJ38" s="30"/>
      <c r="NWK38" s="30"/>
      <c r="NWL38" s="30"/>
      <c r="NWM38" s="30"/>
      <c r="NWN38" s="30"/>
      <c r="NWO38" s="30"/>
      <c r="NWP38" s="30"/>
      <c r="NWQ38" s="30"/>
      <c r="NWR38" s="30"/>
      <c r="NWS38" s="30"/>
      <c r="NWT38" s="30"/>
      <c r="NWU38" s="30"/>
      <c r="NWV38" s="30"/>
      <c r="NWW38" s="30"/>
      <c r="NWX38" s="30"/>
      <c r="NWY38" s="30"/>
      <c r="NWZ38" s="30"/>
      <c r="NXA38" s="30"/>
      <c r="NXB38" s="30"/>
      <c r="NXC38" s="30"/>
      <c r="NXD38" s="30"/>
      <c r="NXE38" s="30"/>
      <c r="NXF38" s="30"/>
      <c r="NXG38" s="30"/>
      <c r="NXH38" s="30"/>
      <c r="NXI38" s="30"/>
      <c r="NXJ38" s="30"/>
      <c r="NXK38" s="30"/>
      <c r="NXL38" s="30"/>
      <c r="NXM38" s="30"/>
      <c r="NXN38" s="30"/>
      <c r="NXO38" s="30"/>
      <c r="NXP38" s="30"/>
      <c r="NXQ38" s="30"/>
      <c r="NXR38" s="30"/>
      <c r="NXS38" s="30"/>
      <c r="NXT38" s="30"/>
      <c r="NXU38" s="30"/>
      <c r="NXV38" s="30"/>
      <c r="NXW38" s="30"/>
      <c r="NXX38" s="30"/>
      <c r="NXY38" s="30"/>
      <c r="NXZ38" s="30"/>
      <c r="NYA38" s="30"/>
      <c r="NYB38" s="30"/>
      <c r="NYC38" s="30"/>
      <c r="NYD38" s="30"/>
      <c r="NYE38" s="30"/>
      <c r="NYF38" s="30"/>
      <c r="NYG38" s="30"/>
      <c r="NYH38" s="30"/>
      <c r="NYI38" s="30"/>
      <c r="NYJ38" s="30"/>
      <c r="NYK38" s="30"/>
      <c r="NYL38" s="30"/>
      <c r="NYM38" s="30"/>
      <c r="NYN38" s="30"/>
      <c r="NYO38" s="30"/>
      <c r="NYP38" s="30"/>
      <c r="NYQ38" s="30"/>
      <c r="NYR38" s="30"/>
      <c r="NYS38" s="30"/>
      <c r="NYT38" s="30"/>
      <c r="NYU38" s="30"/>
      <c r="NYV38" s="30"/>
      <c r="NYW38" s="30"/>
      <c r="NYX38" s="30"/>
      <c r="NYY38" s="30"/>
      <c r="NYZ38" s="30"/>
      <c r="NZA38" s="30"/>
      <c r="NZB38" s="30"/>
      <c r="NZC38" s="30"/>
      <c r="NZD38" s="30"/>
      <c r="NZE38" s="30"/>
      <c r="NZF38" s="30"/>
      <c r="NZG38" s="30"/>
      <c r="NZH38" s="30"/>
      <c r="NZI38" s="30"/>
      <c r="NZJ38" s="30"/>
      <c r="NZK38" s="30"/>
      <c r="NZL38" s="30"/>
      <c r="NZM38" s="30"/>
      <c r="NZN38" s="30"/>
      <c r="NZO38" s="30"/>
      <c r="NZP38" s="30"/>
      <c r="NZQ38" s="30"/>
      <c r="NZR38" s="30"/>
      <c r="NZS38" s="30"/>
      <c r="NZT38" s="30"/>
      <c r="NZU38" s="30"/>
      <c r="NZV38" s="30"/>
      <c r="NZW38" s="30"/>
      <c r="NZX38" s="30"/>
      <c r="NZY38" s="30"/>
      <c r="NZZ38" s="30"/>
      <c r="OAA38" s="30"/>
      <c r="OAB38" s="30"/>
      <c r="OAC38" s="30"/>
      <c r="OAD38" s="30"/>
      <c r="OAE38" s="30"/>
      <c r="OAF38" s="30"/>
      <c r="OAG38" s="30"/>
      <c r="OAH38" s="30"/>
      <c r="OAI38" s="30"/>
      <c r="OAJ38" s="30"/>
      <c r="OAK38" s="30"/>
      <c r="OAL38" s="30"/>
      <c r="OAM38" s="30"/>
      <c r="OAN38" s="30"/>
      <c r="OAO38" s="30"/>
      <c r="OAP38" s="30"/>
      <c r="OAQ38" s="30"/>
      <c r="OAR38" s="30"/>
      <c r="OAS38" s="30"/>
      <c r="OAT38" s="30"/>
      <c r="OAU38" s="30"/>
      <c r="OAV38" s="30"/>
      <c r="OAW38" s="30"/>
      <c r="OAX38" s="30"/>
      <c r="OAY38" s="30"/>
      <c r="OAZ38" s="30"/>
      <c r="OBA38" s="30"/>
      <c r="OBB38" s="30"/>
      <c r="OBC38" s="30"/>
      <c r="OBD38" s="30"/>
      <c r="OBE38" s="30"/>
      <c r="OBF38" s="30"/>
      <c r="OBG38" s="30"/>
      <c r="OBH38" s="30"/>
      <c r="OBI38" s="30"/>
      <c r="OBJ38" s="30"/>
      <c r="OBK38" s="30"/>
      <c r="OBL38" s="30"/>
      <c r="OBM38" s="30"/>
      <c r="OBN38" s="30"/>
      <c r="OBO38" s="30"/>
      <c r="OBP38" s="30"/>
      <c r="OBQ38" s="30"/>
      <c r="OBR38" s="30"/>
      <c r="OBS38" s="30"/>
      <c r="OBT38" s="30"/>
      <c r="OBU38" s="30"/>
      <c r="OBV38" s="30"/>
      <c r="OBW38" s="30"/>
      <c r="OBX38" s="30"/>
      <c r="OBY38" s="30"/>
      <c r="OBZ38" s="30"/>
      <c r="OCA38" s="30"/>
      <c r="OCB38" s="30"/>
      <c r="OCC38" s="30"/>
      <c r="OCD38" s="30"/>
      <c r="OCE38" s="30"/>
      <c r="OCF38" s="30"/>
      <c r="OCG38" s="30"/>
      <c r="OCH38" s="30"/>
      <c r="OCI38" s="30"/>
      <c r="OCJ38" s="30"/>
      <c r="OCK38" s="30"/>
      <c r="OCL38" s="30"/>
      <c r="OCM38" s="30"/>
      <c r="OCN38" s="30"/>
      <c r="OCO38" s="30"/>
      <c r="OCP38" s="30"/>
      <c r="OCQ38" s="30"/>
      <c r="OCR38" s="30"/>
      <c r="OCS38" s="30"/>
      <c r="OCT38" s="30"/>
      <c r="OCU38" s="30"/>
      <c r="OCV38" s="30"/>
      <c r="OCW38" s="30"/>
      <c r="OCX38" s="30"/>
      <c r="OCY38" s="30"/>
      <c r="OCZ38" s="30"/>
      <c r="ODA38" s="30"/>
      <c r="ODB38" s="30"/>
      <c r="ODC38" s="30"/>
      <c r="ODD38" s="30"/>
      <c r="ODE38" s="30"/>
      <c r="ODF38" s="30"/>
      <c r="ODG38" s="30"/>
      <c r="ODH38" s="30"/>
      <c r="ODI38" s="30"/>
      <c r="ODJ38" s="30"/>
      <c r="ODK38" s="30"/>
      <c r="ODL38" s="30"/>
      <c r="ODM38" s="30"/>
      <c r="ODN38" s="30"/>
      <c r="ODO38" s="30"/>
      <c r="ODP38" s="30"/>
      <c r="ODQ38" s="30"/>
      <c r="ODR38" s="30"/>
      <c r="ODS38" s="30"/>
      <c r="ODT38" s="30"/>
      <c r="ODU38" s="30"/>
      <c r="ODV38" s="30"/>
      <c r="ODW38" s="30"/>
      <c r="ODX38" s="30"/>
      <c r="ODY38" s="30"/>
      <c r="ODZ38" s="30"/>
      <c r="OEA38" s="30"/>
      <c r="OEB38" s="30"/>
      <c r="OEC38" s="30"/>
      <c r="OED38" s="30"/>
      <c r="OEE38" s="30"/>
      <c r="OEF38" s="30"/>
      <c r="OEG38" s="30"/>
      <c r="OEH38" s="30"/>
      <c r="OEI38" s="30"/>
      <c r="OEJ38" s="30"/>
      <c r="OEK38" s="30"/>
      <c r="OEL38" s="30"/>
      <c r="OEM38" s="30"/>
      <c r="OEN38" s="30"/>
      <c r="OEO38" s="30"/>
      <c r="OEP38" s="30"/>
      <c r="OEQ38" s="30"/>
      <c r="OER38" s="30"/>
      <c r="OES38" s="30"/>
      <c r="OET38" s="30"/>
      <c r="OEU38" s="30"/>
      <c r="OEV38" s="30"/>
      <c r="OEW38" s="30"/>
      <c r="OEX38" s="30"/>
      <c r="OEY38" s="30"/>
      <c r="OEZ38" s="30"/>
      <c r="OFA38" s="30"/>
      <c r="OFB38" s="30"/>
      <c r="OFC38" s="30"/>
      <c r="OFD38" s="30"/>
      <c r="OFE38" s="30"/>
      <c r="OFF38" s="30"/>
      <c r="OFG38" s="30"/>
      <c r="OFH38" s="30"/>
      <c r="OFI38" s="30"/>
      <c r="OFJ38" s="30"/>
      <c r="OFK38" s="30"/>
      <c r="OFL38" s="30"/>
      <c r="OFM38" s="30"/>
      <c r="OFN38" s="30"/>
      <c r="OFO38" s="30"/>
      <c r="OFP38" s="30"/>
      <c r="OFQ38" s="30"/>
      <c r="OFR38" s="30"/>
      <c r="OFS38" s="30"/>
      <c r="OFT38" s="30"/>
      <c r="OFU38" s="30"/>
      <c r="OFV38" s="30"/>
      <c r="OFW38" s="30"/>
      <c r="OFX38" s="30"/>
      <c r="OFY38" s="30"/>
      <c r="OFZ38" s="30"/>
      <c r="OGA38" s="30"/>
      <c r="OGB38" s="30"/>
      <c r="OGC38" s="30"/>
      <c r="OGD38" s="30"/>
      <c r="OGE38" s="30"/>
      <c r="OGF38" s="30"/>
      <c r="OGG38" s="30"/>
      <c r="OGH38" s="30"/>
      <c r="OGI38" s="30"/>
      <c r="OGJ38" s="30"/>
      <c r="OGK38" s="30"/>
      <c r="OGL38" s="30"/>
      <c r="OGM38" s="30"/>
      <c r="OGN38" s="30"/>
      <c r="OGO38" s="30"/>
      <c r="OGP38" s="30"/>
      <c r="OGQ38" s="30"/>
      <c r="OGR38" s="30"/>
      <c r="OGS38" s="30"/>
      <c r="OGT38" s="30"/>
      <c r="OGU38" s="30"/>
      <c r="OGV38" s="30"/>
      <c r="OGW38" s="30"/>
      <c r="OGX38" s="30"/>
      <c r="OGY38" s="30"/>
      <c r="OGZ38" s="30"/>
      <c r="OHA38" s="30"/>
      <c r="OHB38" s="30"/>
      <c r="OHC38" s="30"/>
      <c r="OHD38" s="30"/>
      <c r="OHE38" s="30"/>
      <c r="OHF38" s="30"/>
      <c r="OHG38" s="30"/>
      <c r="OHH38" s="30"/>
      <c r="OHI38" s="30"/>
      <c r="OHJ38" s="30"/>
      <c r="OHK38" s="30"/>
      <c r="OHL38" s="30"/>
      <c r="OHM38" s="30"/>
      <c r="OHN38" s="30"/>
      <c r="OHO38" s="30"/>
      <c r="OHP38" s="30"/>
      <c r="OHQ38" s="30"/>
      <c r="OHR38" s="30"/>
      <c r="OHS38" s="30"/>
      <c r="OHT38" s="30"/>
      <c r="OHU38" s="30"/>
      <c r="OHV38" s="30"/>
      <c r="OHW38" s="30"/>
      <c r="OHX38" s="30"/>
      <c r="OHY38" s="30"/>
      <c r="OHZ38" s="30"/>
      <c r="OIA38" s="30"/>
      <c r="OIB38" s="30"/>
      <c r="OIC38" s="30"/>
      <c r="OID38" s="30"/>
      <c r="OIE38" s="30"/>
      <c r="OIF38" s="30"/>
      <c r="OIG38" s="30"/>
      <c r="OIH38" s="30"/>
      <c r="OII38" s="30"/>
      <c r="OIJ38" s="30"/>
      <c r="OIK38" s="30"/>
      <c r="OIL38" s="30"/>
      <c r="OIM38" s="30"/>
      <c r="OIN38" s="30"/>
      <c r="OIO38" s="30"/>
      <c r="OIP38" s="30"/>
      <c r="OIQ38" s="30"/>
      <c r="OIR38" s="30"/>
      <c r="OIS38" s="30"/>
      <c r="OIT38" s="30"/>
      <c r="OIU38" s="30"/>
      <c r="OIV38" s="30"/>
      <c r="OIW38" s="30"/>
      <c r="OIX38" s="30"/>
      <c r="OIY38" s="30"/>
      <c r="OIZ38" s="30"/>
      <c r="OJA38" s="30"/>
      <c r="OJB38" s="30"/>
      <c r="OJC38" s="30"/>
      <c r="OJD38" s="30"/>
      <c r="OJE38" s="30"/>
      <c r="OJF38" s="30"/>
      <c r="OJG38" s="30"/>
      <c r="OJH38" s="30"/>
      <c r="OJI38" s="30"/>
      <c r="OJJ38" s="30"/>
      <c r="OJK38" s="30"/>
      <c r="OJL38" s="30"/>
      <c r="OJM38" s="30"/>
      <c r="OJN38" s="30"/>
      <c r="OJO38" s="30"/>
      <c r="OJP38" s="30"/>
      <c r="OJQ38" s="30"/>
      <c r="OJR38" s="30"/>
      <c r="OJS38" s="30"/>
      <c r="OJT38" s="30"/>
      <c r="OJU38" s="30"/>
      <c r="OJV38" s="30"/>
      <c r="OJW38" s="30"/>
      <c r="OJX38" s="30"/>
      <c r="OJY38" s="30"/>
      <c r="OJZ38" s="30"/>
      <c r="OKA38" s="30"/>
      <c r="OKB38" s="30"/>
      <c r="OKC38" s="30"/>
      <c r="OKD38" s="30"/>
      <c r="OKE38" s="30"/>
      <c r="OKF38" s="30"/>
      <c r="OKG38" s="30"/>
      <c r="OKH38" s="30"/>
      <c r="OKI38" s="30"/>
      <c r="OKJ38" s="30"/>
      <c r="OKK38" s="30"/>
      <c r="OKL38" s="30"/>
      <c r="OKM38" s="30"/>
      <c r="OKN38" s="30"/>
      <c r="OKO38" s="30"/>
      <c r="OKP38" s="30"/>
      <c r="OKQ38" s="30"/>
      <c r="OKR38" s="30"/>
      <c r="OKS38" s="30"/>
      <c r="OKT38" s="30"/>
      <c r="OKU38" s="30"/>
      <c r="OKV38" s="30"/>
      <c r="OKW38" s="30"/>
      <c r="OKX38" s="30"/>
      <c r="OKY38" s="30"/>
      <c r="OKZ38" s="30"/>
      <c r="OLA38" s="30"/>
      <c r="OLB38" s="30"/>
      <c r="OLC38" s="30"/>
      <c r="OLD38" s="30"/>
      <c r="OLE38" s="30"/>
      <c r="OLF38" s="30"/>
      <c r="OLG38" s="30"/>
      <c r="OLH38" s="30"/>
      <c r="OLI38" s="30"/>
      <c r="OLJ38" s="30"/>
      <c r="OLK38" s="30"/>
      <c r="OLL38" s="30"/>
      <c r="OLM38" s="30"/>
      <c r="OLN38" s="30"/>
      <c r="OLO38" s="30"/>
      <c r="OLP38" s="30"/>
      <c r="OLQ38" s="30"/>
      <c r="OLR38" s="30"/>
      <c r="OLS38" s="30"/>
      <c r="OLT38" s="30"/>
      <c r="OLU38" s="30"/>
      <c r="OLV38" s="30"/>
      <c r="OLW38" s="30"/>
      <c r="OLX38" s="30"/>
      <c r="OLY38" s="30"/>
      <c r="OLZ38" s="30"/>
      <c r="OMA38" s="30"/>
      <c r="OMB38" s="30"/>
      <c r="OMC38" s="30"/>
      <c r="OMD38" s="30"/>
      <c r="OME38" s="30"/>
      <c r="OMF38" s="30"/>
      <c r="OMG38" s="30"/>
      <c r="OMH38" s="30"/>
      <c r="OMI38" s="30"/>
      <c r="OMJ38" s="30"/>
      <c r="OMK38" s="30"/>
      <c r="OML38" s="30"/>
      <c r="OMM38" s="30"/>
      <c r="OMN38" s="30"/>
      <c r="OMO38" s="30"/>
      <c r="OMP38" s="30"/>
      <c r="OMQ38" s="30"/>
      <c r="OMR38" s="30"/>
      <c r="OMS38" s="30"/>
      <c r="OMT38" s="30"/>
      <c r="OMU38" s="30"/>
      <c r="OMV38" s="30"/>
      <c r="OMW38" s="30"/>
      <c r="OMX38" s="30"/>
      <c r="OMY38" s="30"/>
      <c r="OMZ38" s="30"/>
      <c r="ONA38" s="30"/>
      <c r="ONB38" s="30"/>
      <c r="ONC38" s="30"/>
      <c r="OND38" s="30"/>
      <c r="ONE38" s="30"/>
      <c r="ONF38" s="30"/>
      <c r="ONG38" s="30"/>
      <c r="ONH38" s="30"/>
      <c r="ONI38" s="30"/>
      <c r="ONJ38" s="30"/>
      <c r="ONK38" s="30"/>
      <c r="ONL38" s="30"/>
      <c r="ONM38" s="30"/>
      <c r="ONN38" s="30"/>
      <c r="ONO38" s="30"/>
      <c r="ONP38" s="30"/>
      <c r="ONQ38" s="30"/>
      <c r="ONR38" s="30"/>
      <c r="ONS38" s="30"/>
      <c r="ONT38" s="30"/>
      <c r="ONU38" s="30"/>
      <c r="ONV38" s="30"/>
      <c r="ONW38" s="30"/>
      <c r="ONX38" s="30"/>
      <c r="ONY38" s="30"/>
      <c r="ONZ38" s="30"/>
      <c r="OOA38" s="30"/>
      <c r="OOB38" s="30"/>
      <c r="OOC38" s="30"/>
      <c r="OOD38" s="30"/>
      <c r="OOE38" s="30"/>
      <c r="OOF38" s="30"/>
      <c r="OOG38" s="30"/>
      <c r="OOH38" s="30"/>
      <c r="OOI38" s="30"/>
      <c r="OOJ38" s="30"/>
      <c r="OOK38" s="30"/>
      <c r="OOL38" s="30"/>
      <c r="OOM38" s="30"/>
      <c r="OON38" s="30"/>
      <c r="OOO38" s="30"/>
      <c r="OOP38" s="30"/>
      <c r="OOQ38" s="30"/>
      <c r="OOR38" s="30"/>
      <c r="OOS38" s="30"/>
      <c r="OOT38" s="30"/>
      <c r="OOU38" s="30"/>
      <c r="OOV38" s="30"/>
      <c r="OOW38" s="30"/>
      <c r="OOX38" s="30"/>
      <c r="OOY38" s="30"/>
      <c r="OOZ38" s="30"/>
      <c r="OPA38" s="30"/>
      <c r="OPB38" s="30"/>
      <c r="OPC38" s="30"/>
      <c r="OPD38" s="30"/>
      <c r="OPE38" s="30"/>
      <c r="OPF38" s="30"/>
      <c r="OPG38" s="30"/>
      <c r="OPH38" s="30"/>
      <c r="OPI38" s="30"/>
      <c r="OPJ38" s="30"/>
      <c r="OPK38" s="30"/>
      <c r="OPL38" s="30"/>
      <c r="OPM38" s="30"/>
      <c r="OPN38" s="30"/>
      <c r="OPO38" s="30"/>
      <c r="OPP38" s="30"/>
      <c r="OPQ38" s="30"/>
      <c r="OPR38" s="30"/>
      <c r="OPS38" s="30"/>
      <c r="OPT38" s="30"/>
      <c r="OPU38" s="30"/>
      <c r="OPV38" s="30"/>
      <c r="OPW38" s="30"/>
      <c r="OPX38" s="30"/>
      <c r="OPY38" s="30"/>
      <c r="OPZ38" s="30"/>
      <c r="OQA38" s="30"/>
      <c r="OQB38" s="30"/>
      <c r="OQC38" s="30"/>
      <c r="OQD38" s="30"/>
      <c r="OQE38" s="30"/>
      <c r="OQF38" s="30"/>
      <c r="OQG38" s="30"/>
      <c r="OQH38" s="30"/>
      <c r="OQI38" s="30"/>
      <c r="OQJ38" s="30"/>
      <c r="OQK38" s="30"/>
      <c r="OQL38" s="30"/>
      <c r="OQM38" s="30"/>
      <c r="OQN38" s="30"/>
      <c r="OQO38" s="30"/>
      <c r="OQP38" s="30"/>
      <c r="OQQ38" s="30"/>
      <c r="OQR38" s="30"/>
      <c r="OQS38" s="30"/>
      <c r="OQT38" s="30"/>
      <c r="OQU38" s="30"/>
      <c r="OQV38" s="30"/>
      <c r="OQW38" s="30"/>
      <c r="OQX38" s="30"/>
      <c r="OQY38" s="30"/>
      <c r="OQZ38" s="30"/>
      <c r="ORA38" s="30"/>
      <c r="ORB38" s="30"/>
      <c r="ORC38" s="30"/>
      <c r="ORD38" s="30"/>
      <c r="ORE38" s="30"/>
      <c r="ORF38" s="30"/>
      <c r="ORG38" s="30"/>
      <c r="ORH38" s="30"/>
      <c r="ORI38" s="30"/>
      <c r="ORJ38" s="30"/>
      <c r="ORK38" s="30"/>
      <c r="ORL38" s="30"/>
      <c r="ORM38" s="30"/>
      <c r="ORN38" s="30"/>
      <c r="ORO38" s="30"/>
      <c r="ORP38" s="30"/>
      <c r="ORQ38" s="30"/>
      <c r="ORR38" s="30"/>
      <c r="ORS38" s="30"/>
      <c r="ORT38" s="30"/>
      <c r="ORU38" s="30"/>
      <c r="ORV38" s="30"/>
      <c r="ORW38" s="30"/>
      <c r="ORX38" s="30"/>
      <c r="ORY38" s="30"/>
      <c r="ORZ38" s="30"/>
      <c r="OSA38" s="30"/>
      <c r="OSB38" s="30"/>
      <c r="OSC38" s="30"/>
      <c r="OSD38" s="30"/>
      <c r="OSE38" s="30"/>
      <c r="OSF38" s="30"/>
      <c r="OSG38" s="30"/>
      <c r="OSH38" s="30"/>
      <c r="OSI38" s="30"/>
      <c r="OSJ38" s="30"/>
      <c r="OSK38" s="30"/>
      <c r="OSL38" s="30"/>
      <c r="OSM38" s="30"/>
      <c r="OSN38" s="30"/>
      <c r="OSO38" s="30"/>
      <c r="OSP38" s="30"/>
      <c r="OSQ38" s="30"/>
      <c r="OSR38" s="30"/>
      <c r="OSS38" s="30"/>
      <c r="OST38" s="30"/>
      <c r="OSU38" s="30"/>
      <c r="OSV38" s="30"/>
      <c r="OSW38" s="30"/>
      <c r="OSX38" s="30"/>
      <c r="OSY38" s="30"/>
      <c r="OSZ38" s="30"/>
      <c r="OTA38" s="30"/>
      <c r="OTB38" s="30"/>
      <c r="OTC38" s="30"/>
      <c r="OTD38" s="30"/>
      <c r="OTE38" s="30"/>
      <c r="OTF38" s="30"/>
      <c r="OTG38" s="30"/>
      <c r="OTH38" s="30"/>
      <c r="OTI38" s="30"/>
      <c r="OTJ38" s="30"/>
      <c r="OTK38" s="30"/>
      <c r="OTL38" s="30"/>
      <c r="OTM38" s="30"/>
      <c r="OTN38" s="30"/>
      <c r="OTO38" s="30"/>
      <c r="OTP38" s="30"/>
      <c r="OTQ38" s="30"/>
      <c r="OTR38" s="30"/>
      <c r="OTS38" s="30"/>
      <c r="OTT38" s="30"/>
      <c r="OTU38" s="30"/>
      <c r="OTV38" s="30"/>
      <c r="OTW38" s="30"/>
      <c r="OTX38" s="30"/>
      <c r="OTY38" s="30"/>
      <c r="OTZ38" s="30"/>
      <c r="OUA38" s="30"/>
      <c r="OUB38" s="30"/>
      <c r="OUC38" s="30"/>
      <c r="OUD38" s="30"/>
      <c r="OUE38" s="30"/>
      <c r="OUF38" s="30"/>
      <c r="OUG38" s="30"/>
      <c r="OUH38" s="30"/>
      <c r="OUI38" s="30"/>
      <c r="OUJ38" s="30"/>
      <c r="OUK38" s="30"/>
      <c r="OUL38" s="30"/>
      <c r="OUM38" s="30"/>
      <c r="OUN38" s="30"/>
      <c r="OUO38" s="30"/>
      <c r="OUP38" s="30"/>
      <c r="OUQ38" s="30"/>
      <c r="OUR38" s="30"/>
      <c r="OUS38" s="30"/>
      <c r="OUT38" s="30"/>
      <c r="OUU38" s="30"/>
      <c r="OUV38" s="30"/>
      <c r="OUW38" s="30"/>
      <c r="OUX38" s="30"/>
      <c r="OUY38" s="30"/>
      <c r="OUZ38" s="30"/>
      <c r="OVA38" s="30"/>
      <c r="OVB38" s="30"/>
      <c r="OVC38" s="30"/>
      <c r="OVD38" s="30"/>
      <c r="OVE38" s="30"/>
      <c r="OVF38" s="30"/>
      <c r="OVG38" s="30"/>
      <c r="OVH38" s="30"/>
      <c r="OVI38" s="30"/>
      <c r="OVJ38" s="30"/>
      <c r="OVK38" s="30"/>
      <c r="OVL38" s="30"/>
      <c r="OVM38" s="30"/>
      <c r="OVN38" s="30"/>
      <c r="OVO38" s="30"/>
      <c r="OVP38" s="30"/>
      <c r="OVQ38" s="30"/>
      <c r="OVR38" s="30"/>
      <c r="OVS38" s="30"/>
      <c r="OVT38" s="30"/>
      <c r="OVU38" s="30"/>
      <c r="OVV38" s="30"/>
      <c r="OVW38" s="30"/>
      <c r="OVX38" s="30"/>
      <c r="OVY38" s="30"/>
      <c r="OVZ38" s="30"/>
      <c r="OWA38" s="30"/>
      <c r="OWB38" s="30"/>
      <c r="OWC38" s="30"/>
      <c r="OWD38" s="30"/>
      <c r="OWE38" s="30"/>
      <c r="OWF38" s="30"/>
      <c r="OWG38" s="30"/>
      <c r="OWH38" s="30"/>
      <c r="OWI38" s="30"/>
      <c r="OWJ38" s="30"/>
      <c r="OWK38" s="30"/>
      <c r="OWL38" s="30"/>
      <c r="OWM38" s="30"/>
      <c r="OWN38" s="30"/>
      <c r="OWO38" s="30"/>
      <c r="OWP38" s="30"/>
      <c r="OWQ38" s="30"/>
      <c r="OWR38" s="30"/>
      <c r="OWS38" s="30"/>
      <c r="OWT38" s="30"/>
      <c r="OWU38" s="30"/>
      <c r="OWV38" s="30"/>
      <c r="OWW38" s="30"/>
      <c r="OWX38" s="30"/>
      <c r="OWY38" s="30"/>
      <c r="OWZ38" s="30"/>
      <c r="OXA38" s="30"/>
      <c r="OXB38" s="30"/>
      <c r="OXC38" s="30"/>
      <c r="OXD38" s="30"/>
      <c r="OXE38" s="30"/>
      <c r="OXF38" s="30"/>
      <c r="OXG38" s="30"/>
      <c r="OXH38" s="30"/>
      <c r="OXI38" s="30"/>
      <c r="OXJ38" s="30"/>
      <c r="OXK38" s="30"/>
      <c r="OXL38" s="30"/>
      <c r="OXM38" s="30"/>
      <c r="OXN38" s="30"/>
      <c r="OXO38" s="30"/>
      <c r="OXP38" s="30"/>
      <c r="OXQ38" s="30"/>
      <c r="OXR38" s="30"/>
      <c r="OXS38" s="30"/>
      <c r="OXT38" s="30"/>
      <c r="OXU38" s="30"/>
      <c r="OXV38" s="30"/>
      <c r="OXW38" s="30"/>
      <c r="OXX38" s="30"/>
      <c r="OXY38" s="30"/>
      <c r="OXZ38" s="30"/>
      <c r="OYA38" s="30"/>
      <c r="OYB38" s="30"/>
      <c r="OYC38" s="30"/>
      <c r="OYD38" s="30"/>
      <c r="OYE38" s="30"/>
      <c r="OYF38" s="30"/>
      <c r="OYG38" s="30"/>
      <c r="OYH38" s="30"/>
      <c r="OYI38" s="30"/>
      <c r="OYJ38" s="30"/>
      <c r="OYK38" s="30"/>
      <c r="OYL38" s="30"/>
      <c r="OYM38" s="30"/>
      <c r="OYN38" s="30"/>
      <c r="OYO38" s="30"/>
      <c r="OYP38" s="30"/>
      <c r="OYQ38" s="30"/>
      <c r="OYR38" s="30"/>
      <c r="OYS38" s="30"/>
      <c r="OYT38" s="30"/>
      <c r="OYU38" s="30"/>
      <c r="OYV38" s="30"/>
      <c r="OYW38" s="30"/>
      <c r="OYX38" s="30"/>
      <c r="OYY38" s="30"/>
      <c r="OYZ38" s="30"/>
      <c r="OZA38" s="30"/>
      <c r="OZB38" s="30"/>
      <c r="OZC38" s="30"/>
      <c r="OZD38" s="30"/>
      <c r="OZE38" s="30"/>
      <c r="OZF38" s="30"/>
      <c r="OZG38" s="30"/>
      <c r="OZH38" s="30"/>
      <c r="OZI38" s="30"/>
      <c r="OZJ38" s="30"/>
      <c r="OZK38" s="30"/>
      <c r="OZL38" s="30"/>
      <c r="OZM38" s="30"/>
      <c r="OZN38" s="30"/>
      <c r="OZO38" s="30"/>
      <c r="OZP38" s="30"/>
      <c r="OZQ38" s="30"/>
      <c r="OZR38" s="30"/>
      <c r="OZS38" s="30"/>
      <c r="OZT38" s="30"/>
      <c r="OZU38" s="30"/>
      <c r="OZV38" s="30"/>
      <c r="OZW38" s="30"/>
      <c r="OZX38" s="30"/>
      <c r="OZY38" s="30"/>
      <c r="OZZ38" s="30"/>
      <c r="PAA38" s="30"/>
      <c r="PAB38" s="30"/>
      <c r="PAC38" s="30"/>
      <c r="PAD38" s="30"/>
      <c r="PAE38" s="30"/>
      <c r="PAF38" s="30"/>
      <c r="PAG38" s="30"/>
      <c r="PAH38" s="30"/>
      <c r="PAI38" s="30"/>
      <c r="PAJ38" s="30"/>
      <c r="PAK38" s="30"/>
      <c r="PAL38" s="30"/>
      <c r="PAM38" s="30"/>
      <c r="PAN38" s="30"/>
      <c r="PAO38" s="30"/>
      <c r="PAP38" s="30"/>
      <c r="PAQ38" s="30"/>
      <c r="PAR38" s="30"/>
      <c r="PAS38" s="30"/>
      <c r="PAT38" s="30"/>
      <c r="PAU38" s="30"/>
      <c r="PAV38" s="30"/>
      <c r="PAW38" s="30"/>
      <c r="PAX38" s="30"/>
      <c r="PAY38" s="30"/>
      <c r="PAZ38" s="30"/>
      <c r="PBA38" s="30"/>
      <c r="PBB38" s="30"/>
      <c r="PBC38" s="30"/>
      <c r="PBD38" s="30"/>
      <c r="PBE38" s="30"/>
      <c r="PBF38" s="30"/>
      <c r="PBG38" s="30"/>
      <c r="PBH38" s="30"/>
      <c r="PBI38" s="30"/>
      <c r="PBJ38" s="30"/>
      <c r="PBK38" s="30"/>
      <c r="PBL38" s="30"/>
      <c r="PBM38" s="30"/>
      <c r="PBN38" s="30"/>
      <c r="PBO38" s="30"/>
      <c r="PBP38" s="30"/>
      <c r="PBQ38" s="30"/>
      <c r="PBR38" s="30"/>
      <c r="PBS38" s="30"/>
      <c r="PBT38" s="30"/>
      <c r="PBU38" s="30"/>
      <c r="PBV38" s="30"/>
      <c r="PBW38" s="30"/>
      <c r="PBX38" s="30"/>
      <c r="PBY38" s="30"/>
      <c r="PBZ38" s="30"/>
      <c r="PCA38" s="30"/>
      <c r="PCB38" s="30"/>
      <c r="PCC38" s="30"/>
      <c r="PCD38" s="30"/>
      <c r="PCE38" s="30"/>
      <c r="PCF38" s="30"/>
      <c r="PCG38" s="30"/>
      <c r="PCH38" s="30"/>
      <c r="PCI38" s="30"/>
      <c r="PCJ38" s="30"/>
      <c r="PCK38" s="30"/>
      <c r="PCL38" s="30"/>
      <c r="PCM38" s="30"/>
      <c r="PCN38" s="30"/>
      <c r="PCO38" s="30"/>
      <c r="PCP38" s="30"/>
      <c r="PCQ38" s="30"/>
      <c r="PCR38" s="30"/>
      <c r="PCS38" s="30"/>
      <c r="PCT38" s="30"/>
      <c r="PCU38" s="30"/>
      <c r="PCV38" s="30"/>
      <c r="PCW38" s="30"/>
      <c r="PCX38" s="30"/>
      <c r="PCY38" s="30"/>
      <c r="PCZ38" s="30"/>
      <c r="PDA38" s="30"/>
      <c r="PDB38" s="30"/>
      <c r="PDC38" s="30"/>
      <c r="PDD38" s="30"/>
      <c r="PDE38" s="30"/>
      <c r="PDF38" s="30"/>
      <c r="PDG38" s="30"/>
      <c r="PDH38" s="30"/>
      <c r="PDI38" s="30"/>
      <c r="PDJ38" s="30"/>
      <c r="PDK38" s="30"/>
      <c r="PDL38" s="30"/>
      <c r="PDM38" s="30"/>
      <c r="PDN38" s="30"/>
      <c r="PDO38" s="30"/>
      <c r="PDP38" s="30"/>
      <c r="PDQ38" s="30"/>
      <c r="PDR38" s="30"/>
      <c r="PDS38" s="30"/>
      <c r="PDT38" s="30"/>
      <c r="PDU38" s="30"/>
      <c r="PDV38" s="30"/>
      <c r="PDW38" s="30"/>
      <c r="PDX38" s="30"/>
      <c r="PDY38" s="30"/>
      <c r="PDZ38" s="30"/>
      <c r="PEA38" s="30"/>
      <c r="PEB38" s="30"/>
      <c r="PEC38" s="30"/>
      <c r="PED38" s="30"/>
      <c r="PEE38" s="30"/>
      <c r="PEF38" s="30"/>
      <c r="PEG38" s="30"/>
      <c r="PEH38" s="30"/>
      <c r="PEI38" s="30"/>
      <c r="PEJ38" s="30"/>
      <c r="PEK38" s="30"/>
      <c r="PEL38" s="30"/>
      <c r="PEM38" s="30"/>
      <c r="PEN38" s="30"/>
      <c r="PEO38" s="30"/>
      <c r="PEP38" s="30"/>
      <c r="PEQ38" s="30"/>
      <c r="PER38" s="30"/>
      <c r="PES38" s="30"/>
      <c r="PET38" s="30"/>
      <c r="PEU38" s="30"/>
      <c r="PEV38" s="30"/>
      <c r="PEW38" s="30"/>
      <c r="PEX38" s="30"/>
      <c r="PEY38" s="30"/>
      <c r="PEZ38" s="30"/>
      <c r="PFA38" s="30"/>
      <c r="PFB38" s="30"/>
      <c r="PFC38" s="30"/>
      <c r="PFD38" s="30"/>
      <c r="PFE38" s="30"/>
      <c r="PFF38" s="30"/>
      <c r="PFG38" s="30"/>
      <c r="PFH38" s="30"/>
      <c r="PFI38" s="30"/>
      <c r="PFJ38" s="30"/>
      <c r="PFK38" s="30"/>
      <c r="PFL38" s="30"/>
      <c r="PFM38" s="30"/>
      <c r="PFN38" s="30"/>
      <c r="PFO38" s="30"/>
      <c r="PFP38" s="30"/>
      <c r="PFQ38" s="30"/>
      <c r="PFR38" s="30"/>
      <c r="PFS38" s="30"/>
      <c r="PFT38" s="30"/>
      <c r="PFU38" s="30"/>
      <c r="PFV38" s="30"/>
      <c r="PFW38" s="30"/>
      <c r="PFX38" s="30"/>
      <c r="PFY38" s="30"/>
      <c r="PFZ38" s="30"/>
      <c r="PGA38" s="30"/>
      <c r="PGB38" s="30"/>
      <c r="PGC38" s="30"/>
      <c r="PGD38" s="30"/>
      <c r="PGE38" s="30"/>
      <c r="PGF38" s="30"/>
      <c r="PGG38" s="30"/>
      <c r="PGH38" s="30"/>
      <c r="PGI38" s="30"/>
      <c r="PGJ38" s="30"/>
      <c r="PGK38" s="30"/>
      <c r="PGL38" s="30"/>
      <c r="PGM38" s="30"/>
      <c r="PGN38" s="30"/>
      <c r="PGO38" s="30"/>
      <c r="PGP38" s="30"/>
      <c r="PGQ38" s="30"/>
      <c r="PGR38" s="30"/>
      <c r="PGS38" s="30"/>
      <c r="PGT38" s="30"/>
      <c r="PGU38" s="30"/>
      <c r="PGV38" s="30"/>
      <c r="PGW38" s="30"/>
      <c r="PGX38" s="30"/>
      <c r="PGY38" s="30"/>
      <c r="PGZ38" s="30"/>
      <c r="PHA38" s="30"/>
      <c r="PHB38" s="30"/>
      <c r="PHC38" s="30"/>
      <c r="PHD38" s="30"/>
      <c r="PHE38" s="30"/>
      <c r="PHF38" s="30"/>
      <c r="PHG38" s="30"/>
      <c r="PHH38" s="30"/>
      <c r="PHI38" s="30"/>
      <c r="PHJ38" s="30"/>
      <c r="PHK38" s="30"/>
      <c r="PHL38" s="30"/>
      <c r="PHM38" s="30"/>
      <c r="PHN38" s="30"/>
      <c r="PHO38" s="30"/>
      <c r="PHP38" s="30"/>
      <c r="PHQ38" s="30"/>
      <c r="PHR38" s="30"/>
      <c r="PHS38" s="30"/>
      <c r="PHT38" s="30"/>
      <c r="PHU38" s="30"/>
      <c r="PHV38" s="30"/>
      <c r="PHW38" s="30"/>
      <c r="PHX38" s="30"/>
      <c r="PHY38" s="30"/>
      <c r="PHZ38" s="30"/>
      <c r="PIA38" s="30"/>
      <c r="PIB38" s="30"/>
      <c r="PIC38" s="30"/>
      <c r="PID38" s="30"/>
      <c r="PIE38" s="30"/>
      <c r="PIF38" s="30"/>
      <c r="PIG38" s="30"/>
      <c r="PIH38" s="30"/>
      <c r="PII38" s="30"/>
      <c r="PIJ38" s="30"/>
      <c r="PIK38" s="30"/>
      <c r="PIL38" s="30"/>
      <c r="PIM38" s="30"/>
      <c r="PIN38" s="30"/>
      <c r="PIO38" s="30"/>
      <c r="PIP38" s="30"/>
      <c r="PIQ38" s="30"/>
      <c r="PIR38" s="30"/>
      <c r="PIS38" s="30"/>
      <c r="PIT38" s="30"/>
      <c r="PIU38" s="30"/>
      <c r="PIV38" s="30"/>
      <c r="PIW38" s="30"/>
      <c r="PIX38" s="30"/>
      <c r="PIY38" s="30"/>
      <c r="PIZ38" s="30"/>
      <c r="PJA38" s="30"/>
      <c r="PJB38" s="30"/>
      <c r="PJC38" s="30"/>
      <c r="PJD38" s="30"/>
      <c r="PJE38" s="30"/>
      <c r="PJF38" s="30"/>
      <c r="PJG38" s="30"/>
      <c r="PJH38" s="30"/>
      <c r="PJI38" s="30"/>
      <c r="PJJ38" s="30"/>
      <c r="PJK38" s="30"/>
      <c r="PJL38" s="30"/>
      <c r="PJM38" s="30"/>
      <c r="PJN38" s="30"/>
      <c r="PJO38" s="30"/>
      <c r="PJP38" s="30"/>
      <c r="PJQ38" s="30"/>
      <c r="PJR38" s="30"/>
      <c r="PJS38" s="30"/>
      <c r="PJT38" s="30"/>
      <c r="PJU38" s="30"/>
      <c r="PJV38" s="30"/>
      <c r="PJW38" s="30"/>
      <c r="PJX38" s="30"/>
      <c r="PJY38" s="30"/>
      <c r="PJZ38" s="30"/>
      <c r="PKA38" s="30"/>
      <c r="PKB38" s="30"/>
      <c r="PKC38" s="30"/>
      <c r="PKD38" s="30"/>
      <c r="PKE38" s="30"/>
      <c r="PKF38" s="30"/>
      <c r="PKG38" s="30"/>
      <c r="PKH38" s="30"/>
      <c r="PKI38" s="30"/>
      <c r="PKJ38" s="30"/>
      <c r="PKK38" s="30"/>
      <c r="PKL38" s="30"/>
      <c r="PKM38" s="30"/>
      <c r="PKN38" s="30"/>
      <c r="PKO38" s="30"/>
      <c r="PKP38" s="30"/>
      <c r="PKQ38" s="30"/>
      <c r="PKR38" s="30"/>
      <c r="PKS38" s="30"/>
      <c r="PKT38" s="30"/>
      <c r="PKU38" s="30"/>
      <c r="PKV38" s="30"/>
      <c r="PKW38" s="30"/>
      <c r="PKX38" s="30"/>
      <c r="PKY38" s="30"/>
      <c r="PKZ38" s="30"/>
      <c r="PLA38" s="30"/>
      <c r="PLB38" s="30"/>
      <c r="PLC38" s="30"/>
      <c r="PLD38" s="30"/>
      <c r="PLE38" s="30"/>
      <c r="PLF38" s="30"/>
      <c r="PLG38" s="30"/>
      <c r="PLH38" s="30"/>
      <c r="PLI38" s="30"/>
      <c r="PLJ38" s="30"/>
      <c r="PLK38" s="30"/>
      <c r="PLL38" s="30"/>
      <c r="PLM38" s="30"/>
      <c r="PLN38" s="30"/>
      <c r="PLO38" s="30"/>
      <c r="PLP38" s="30"/>
      <c r="PLQ38" s="30"/>
      <c r="PLR38" s="30"/>
      <c r="PLS38" s="30"/>
      <c r="PLT38" s="30"/>
      <c r="PLU38" s="30"/>
      <c r="PLV38" s="30"/>
      <c r="PLW38" s="30"/>
      <c r="PLX38" s="30"/>
      <c r="PLY38" s="30"/>
      <c r="PLZ38" s="30"/>
      <c r="PMA38" s="30"/>
      <c r="PMB38" s="30"/>
      <c r="PMC38" s="30"/>
      <c r="PMD38" s="30"/>
      <c r="PME38" s="30"/>
      <c r="PMF38" s="30"/>
      <c r="PMG38" s="30"/>
      <c r="PMH38" s="30"/>
      <c r="PMI38" s="30"/>
      <c r="PMJ38" s="30"/>
      <c r="PMK38" s="30"/>
      <c r="PML38" s="30"/>
      <c r="PMM38" s="30"/>
      <c r="PMN38" s="30"/>
      <c r="PMO38" s="30"/>
      <c r="PMP38" s="30"/>
      <c r="PMQ38" s="30"/>
      <c r="PMR38" s="30"/>
      <c r="PMS38" s="30"/>
      <c r="PMT38" s="30"/>
      <c r="PMU38" s="30"/>
      <c r="PMV38" s="30"/>
      <c r="PMW38" s="30"/>
      <c r="PMX38" s="30"/>
      <c r="PMY38" s="30"/>
      <c r="PMZ38" s="30"/>
      <c r="PNA38" s="30"/>
      <c r="PNB38" s="30"/>
      <c r="PNC38" s="30"/>
      <c r="PND38" s="30"/>
      <c r="PNE38" s="30"/>
      <c r="PNF38" s="30"/>
      <c r="PNG38" s="30"/>
      <c r="PNH38" s="30"/>
      <c r="PNI38" s="30"/>
      <c r="PNJ38" s="30"/>
      <c r="PNK38" s="30"/>
      <c r="PNL38" s="30"/>
      <c r="PNM38" s="30"/>
      <c r="PNN38" s="30"/>
      <c r="PNO38" s="30"/>
      <c r="PNP38" s="30"/>
      <c r="PNQ38" s="30"/>
      <c r="PNR38" s="30"/>
      <c r="PNS38" s="30"/>
      <c r="PNT38" s="30"/>
      <c r="PNU38" s="30"/>
      <c r="PNV38" s="30"/>
      <c r="PNW38" s="30"/>
      <c r="PNX38" s="30"/>
      <c r="PNY38" s="30"/>
      <c r="PNZ38" s="30"/>
      <c r="POA38" s="30"/>
      <c r="POB38" s="30"/>
      <c r="POC38" s="30"/>
      <c r="POD38" s="30"/>
      <c r="POE38" s="30"/>
      <c r="POF38" s="30"/>
      <c r="POG38" s="30"/>
      <c r="POH38" s="30"/>
      <c r="POI38" s="30"/>
      <c r="POJ38" s="30"/>
      <c r="POK38" s="30"/>
      <c r="POL38" s="30"/>
      <c r="POM38" s="30"/>
      <c r="PON38" s="30"/>
      <c r="POO38" s="30"/>
      <c r="POP38" s="30"/>
      <c r="POQ38" s="30"/>
      <c r="POR38" s="30"/>
      <c r="POS38" s="30"/>
      <c r="POT38" s="30"/>
      <c r="POU38" s="30"/>
      <c r="POV38" s="30"/>
      <c r="POW38" s="30"/>
      <c r="POX38" s="30"/>
      <c r="POY38" s="30"/>
      <c r="POZ38" s="30"/>
      <c r="PPA38" s="30"/>
      <c r="PPB38" s="30"/>
      <c r="PPC38" s="30"/>
      <c r="PPD38" s="30"/>
      <c r="PPE38" s="30"/>
      <c r="PPF38" s="30"/>
      <c r="PPG38" s="30"/>
      <c r="PPH38" s="30"/>
      <c r="PPI38" s="30"/>
      <c r="PPJ38" s="30"/>
      <c r="PPK38" s="30"/>
      <c r="PPL38" s="30"/>
      <c r="PPM38" s="30"/>
      <c r="PPN38" s="30"/>
      <c r="PPO38" s="30"/>
      <c r="PPP38" s="30"/>
      <c r="PPQ38" s="30"/>
      <c r="PPR38" s="30"/>
      <c r="PPS38" s="30"/>
      <c r="PPT38" s="30"/>
      <c r="PPU38" s="30"/>
      <c r="PPV38" s="30"/>
      <c r="PPW38" s="30"/>
      <c r="PPX38" s="30"/>
      <c r="PPY38" s="30"/>
      <c r="PPZ38" s="30"/>
      <c r="PQA38" s="30"/>
      <c r="PQB38" s="30"/>
      <c r="PQC38" s="30"/>
      <c r="PQD38" s="30"/>
      <c r="PQE38" s="30"/>
      <c r="PQF38" s="30"/>
      <c r="PQG38" s="30"/>
      <c r="PQH38" s="30"/>
      <c r="PQI38" s="30"/>
      <c r="PQJ38" s="30"/>
      <c r="PQK38" s="30"/>
      <c r="PQL38" s="30"/>
      <c r="PQM38" s="30"/>
      <c r="PQN38" s="30"/>
      <c r="PQO38" s="30"/>
      <c r="PQP38" s="30"/>
      <c r="PQQ38" s="30"/>
      <c r="PQR38" s="30"/>
      <c r="PQS38" s="30"/>
      <c r="PQT38" s="30"/>
      <c r="PQU38" s="30"/>
      <c r="PQV38" s="30"/>
      <c r="PQW38" s="30"/>
      <c r="PQX38" s="30"/>
      <c r="PQY38" s="30"/>
      <c r="PQZ38" s="30"/>
      <c r="PRA38" s="30"/>
      <c r="PRB38" s="30"/>
      <c r="PRC38" s="30"/>
      <c r="PRD38" s="30"/>
      <c r="PRE38" s="30"/>
      <c r="PRF38" s="30"/>
      <c r="PRG38" s="30"/>
      <c r="PRH38" s="30"/>
      <c r="PRI38" s="30"/>
      <c r="PRJ38" s="30"/>
      <c r="PRK38" s="30"/>
      <c r="PRL38" s="30"/>
      <c r="PRM38" s="30"/>
      <c r="PRN38" s="30"/>
      <c r="PRO38" s="30"/>
      <c r="PRP38" s="30"/>
      <c r="PRQ38" s="30"/>
      <c r="PRR38" s="30"/>
      <c r="PRS38" s="30"/>
      <c r="PRT38" s="30"/>
      <c r="PRU38" s="30"/>
      <c r="PRV38" s="30"/>
      <c r="PRW38" s="30"/>
      <c r="PRX38" s="30"/>
      <c r="PRY38" s="30"/>
      <c r="PRZ38" s="30"/>
      <c r="PSA38" s="30"/>
      <c r="PSB38" s="30"/>
      <c r="PSC38" s="30"/>
      <c r="PSD38" s="30"/>
      <c r="PSE38" s="30"/>
      <c r="PSF38" s="30"/>
      <c r="PSG38" s="30"/>
      <c r="PSH38" s="30"/>
      <c r="PSI38" s="30"/>
      <c r="PSJ38" s="30"/>
      <c r="PSK38" s="30"/>
      <c r="PSL38" s="30"/>
      <c r="PSM38" s="30"/>
      <c r="PSN38" s="30"/>
      <c r="PSO38" s="30"/>
      <c r="PSP38" s="30"/>
      <c r="PSQ38" s="30"/>
      <c r="PSR38" s="30"/>
      <c r="PSS38" s="30"/>
      <c r="PST38" s="30"/>
      <c r="PSU38" s="30"/>
      <c r="PSV38" s="30"/>
      <c r="PSW38" s="30"/>
      <c r="PSX38" s="30"/>
      <c r="PSY38" s="30"/>
      <c r="PSZ38" s="30"/>
      <c r="PTA38" s="30"/>
      <c r="PTB38" s="30"/>
      <c r="PTC38" s="30"/>
      <c r="PTD38" s="30"/>
      <c r="PTE38" s="30"/>
      <c r="PTF38" s="30"/>
      <c r="PTG38" s="30"/>
      <c r="PTH38" s="30"/>
      <c r="PTI38" s="30"/>
      <c r="PTJ38" s="30"/>
      <c r="PTK38" s="30"/>
      <c r="PTL38" s="30"/>
      <c r="PTM38" s="30"/>
      <c r="PTN38" s="30"/>
      <c r="PTO38" s="30"/>
      <c r="PTP38" s="30"/>
      <c r="PTQ38" s="30"/>
      <c r="PTR38" s="30"/>
      <c r="PTS38" s="30"/>
      <c r="PTT38" s="30"/>
      <c r="PTU38" s="30"/>
      <c r="PTV38" s="30"/>
      <c r="PTW38" s="30"/>
      <c r="PTX38" s="30"/>
      <c r="PTY38" s="30"/>
      <c r="PTZ38" s="30"/>
      <c r="PUA38" s="30"/>
      <c r="PUB38" s="30"/>
      <c r="PUC38" s="30"/>
      <c r="PUD38" s="30"/>
      <c r="PUE38" s="30"/>
      <c r="PUF38" s="30"/>
      <c r="PUG38" s="30"/>
      <c r="PUH38" s="30"/>
      <c r="PUI38" s="30"/>
      <c r="PUJ38" s="30"/>
      <c r="PUK38" s="30"/>
      <c r="PUL38" s="30"/>
      <c r="PUM38" s="30"/>
      <c r="PUN38" s="30"/>
      <c r="PUO38" s="30"/>
      <c r="PUP38" s="30"/>
      <c r="PUQ38" s="30"/>
      <c r="PUR38" s="30"/>
      <c r="PUS38" s="30"/>
      <c r="PUT38" s="30"/>
      <c r="PUU38" s="30"/>
      <c r="PUV38" s="30"/>
      <c r="PUW38" s="30"/>
      <c r="PUX38" s="30"/>
      <c r="PUY38" s="30"/>
      <c r="PUZ38" s="30"/>
      <c r="PVA38" s="30"/>
      <c r="PVB38" s="30"/>
      <c r="PVC38" s="30"/>
      <c r="PVD38" s="30"/>
      <c r="PVE38" s="30"/>
      <c r="PVF38" s="30"/>
      <c r="PVG38" s="30"/>
      <c r="PVH38" s="30"/>
      <c r="PVI38" s="30"/>
      <c r="PVJ38" s="30"/>
      <c r="PVK38" s="30"/>
      <c r="PVL38" s="30"/>
      <c r="PVM38" s="30"/>
      <c r="PVN38" s="30"/>
      <c r="PVO38" s="30"/>
      <c r="PVP38" s="30"/>
      <c r="PVQ38" s="30"/>
      <c r="PVR38" s="30"/>
      <c r="PVS38" s="30"/>
      <c r="PVT38" s="30"/>
      <c r="PVU38" s="30"/>
      <c r="PVV38" s="30"/>
      <c r="PVW38" s="30"/>
      <c r="PVX38" s="30"/>
      <c r="PVY38" s="30"/>
      <c r="PVZ38" s="30"/>
      <c r="PWA38" s="30"/>
      <c r="PWB38" s="30"/>
      <c r="PWC38" s="30"/>
      <c r="PWD38" s="30"/>
      <c r="PWE38" s="30"/>
      <c r="PWF38" s="30"/>
      <c r="PWG38" s="30"/>
      <c r="PWH38" s="30"/>
      <c r="PWI38" s="30"/>
      <c r="PWJ38" s="30"/>
      <c r="PWK38" s="30"/>
      <c r="PWL38" s="30"/>
      <c r="PWM38" s="30"/>
      <c r="PWN38" s="30"/>
      <c r="PWO38" s="30"/>
      <c r="PWP38" s="30"/>
      <c r="PWQ38" s="30"/>
      <c r="PWR38" s="30"/>
      <c r="PWS38" s="30"/>
      <c r="PWT38" s="30"/>
      <c r="PWU38" s="30"/>
      <c r="PWV38" s="30"/>
      <c r="PWW38" s="30"/>
      <c r="PWX38" s="30"/>
      <c r="PWY38" s="30"/>
      <c r="PWZ38" s="30"/>
      <c r="PXA38" s="30"/>
      <c r="PXB38" s="30"/>
      <c r="PXC38" s="30"/>
      <c r="PXD38" s="30"/>
      <c r="PXE38" s="30"/>
      <c r="PXF38" s="30"/>
      <c r="PXG38" s="30"/>
      <c r="PXH38" s="30"/>
      <c r="PXI38" s="30"/>
      <c r="PXJ38" s="30"/>
      <c r="PXK38" s="30"/>
      <c r="PXL38" s="30"/>
      <c r="PXM38" s="30"/>
      <c r="PXN38" s="30"/>
      <c r="PXO38" s="30"/>
      <c r="PXP38" s="30"/>
      <c r="PXQ38" s="30"/>
      <c r="PXR38" s="30"/>
      <c r="PXS38" s="30"/>
      <c r="PXT38" s="30"/>
      <c r="PXU38" s="30"/>
      <c r="PXV38" s="30"/>
      <c r="PXW38" s="30"/>
      <c r="PXX38" s="30"/>
      <c r="PXY38" s="30"/>
      <c r="PXZ38" s="30"/>
      <c r="PYA38" s="30"/>
      <c r="PYB38" s="30"/>
      <c r="PYC38" s="30"/>
      <c r="PYD38" s="30"/>
      <c r="PYE38" s="30"/>
      <c r="PYF38" s="30"/>
      <c r="PYG38" s="30"/>
      <c r="PYH38" s="30"/>
      <c r="PYI38" s="30"/>
      <c r="PYJ38" s="30"/>
      <c r="PYK38" s="30"/>
      <c r="PYL38" s="30"/>
      <c r="PYM38" s="30"/>
      <c r="PYN38" s="30"/>
      <c r="PYO38" s="30"/>
      <c r="PYP38" s="30"/>
      <c r="PYQ38" s="30"/>
      <c r="PYR38" s="30"/>
      <c r="PYS38" s="30"/>
      <c r="PYT38" s="30"/>
      <c r="PYU38" s="30"/>
      <c r="PYV38" s="30"/>
      <c r="PYW38" s="30"/>
      <c r="PYX38" s="30"/>
      <c r="PYY38" s="30"/>
      <c r="PYZ38" s="30"/>
      <c r="PZA38" s="30"/>
      <c r="PZB38" s="30"/>
      <c r="PZC38" s="30"/>
      <c r="PZD38" s="30"/>
      <c r="PZE38" s="30"/>
      <c r="PZF38" s="30"/>
      <c r="PZG38" s="30"/>
      <c r="PZH38" s="30"/>
      <c r="PZI38" s="30"/>
      <c r="PZJ38" s="30"/>
      <c r="PZK38" s="30"/>
      <c r="PZL38" s="30"/>
      <c r="PZM38" s="30"/>
      <c r="PZN38" s="30"/>
      <c r="PZO38" s="30"/>
      <c r="PZP38" s="30"/>
      <c r="PZQ38" s="30"/>
      <c r="PZR38" s="30"/>
      <c r="PZS38" s="30"/>
      <c r="PZT38" s="30"/>
      <c r="PZU38" s="30"/>
      <c r="PZV38" s="30"/>
      <c r="PZW38" s="30"/>
      <c r="PZX38" s="30"/>
      <c r="PZY38" s="30"/>
      <c r="PZZ38" s="30"/>
      <c r="QAA38" s="30"/>
      <c r="QAB38" s="30"/>
      <c r="QAC38" s="30"/>
      <c r="QAD38" s="30"/>
      <c r="QAE38" s="30"/>
      <c r="QAF38" s="30"/>
      <c r="QAG38" s="30"/>
      <c r="QAH38" s="30"/>
      <c r="QAI38" s="30"/>
      <c r="QAJ38" s="30"/>
      <c r="QAK38" s="30"/>
      <c r="QAL38" s="30"/>
      <c r="QAM38" s="30"/>
      <c r="QAN38" s="30"/>
      <c r="QAO38" s="30"/>
      <c r="QAP38" s="30"/>
      <c r="QAQ38" s="30"/>
      <c r="QAR38" s="30"/>
      <c r="QAS38" s="30"/>
      <c r="QAT38" s="30"/>
      <c r="QAU38" s="30"/>
      <c r="QAV38" s="30"/>
      <c r="QAW38" s="30"/>
      <c r="QAX38" s="30"/>
      <c r="QAY38" s="30"/>
      <c r="QAZ38" s="30"/>
      <c r="QBA38" s="30"/>
      <c r="QBB38" s="30"/>
      <c r="QBC38" s="30"/>
      <c r="QBD38" s="30"/>
      <c r="QBE38" s="30"/>
      <c r="QBF38" s="30"/>
      <c r="QBG38" s="30"/>
      <c r="QBH38" s="30"/>
      <c r="QBI38" s="30"/>
      <c r="QBJ38" s="30"/>
      <c r="QBK38" s="30"/>
      <c r="QBL38" s="30"/>
      <c r="QBM38" s="30"/>
      <c r="QBN38" s="30"/>
      <c r="QBO38" s="30"/>
      <c r="QBP38" s="30"/>
      <c r="QBQ38" s="30"/>
      <c r="QBR38" s="30"/>
      <c r="QBS38" s="30"/>
      <c r="QBT38" s="30"/>
      <c r="QBU38" s="30"/>
      <c r="QBV38" s="30"/>
      <c r="QBW38" s="30"/>
      <c r="QBX38" s="30"/>
      <c r="QBY38" s="30"/>
      <c r="QBZ38" s="30"/>
      <c r="QCA38" s="30"/>
      <c r="QCB38" s="30"/>
      <c r="QCC38" s="30"/>
      <c r="QCD38" s="30"/>
      <c r="QCE38" s="30"/>
      <c r="QCF38" s="30"/>
      <c r="QCG38" s="30"/>
      <c r="QCH38" s="30"/>
      <c r="QCI38" s="30"/>
      <c r="QCJ38" s="30"/>
      <c r="QCK38" s="30"/>
      <c r="QCL38" s="30"/>
      <c r="QCM38" s="30"/>
      <c r="QCN38" s="30"/>
      <c r="QCO38" s="30"/>
      <c r="QCP38" s="30"/>
      <c r="QCQ38" s="30"/>
      <c r="QCR38" s="30"/>
      <c r="QCS38" s="30"/>
      <c r="QCT38" s="30"/>
      <c r="QCU38" s="30"/>
      <c r="QCV38" s="30"/>
      <c r="QCW38" s="30"/>
      <c r="QCX38" s="30"/>
      <c r="QCY38" s="30"/>
      <c r="QCZ38" s="30"/>
      <c r="QDA38" s="30"/>
      <c r="QDB38" s="30"/>
      <c r="QDC38" s="30"/>
      <c r="QDD38" s="30"/>
      <c r="QDE38" s="30"/>
      <c r="QDF38" s="30"/>
      <c r="QDG38" s="30"/>
      <c r="QDH38" s="30"/>
      <c r="QDI38" s="30"/>
      <c r="QDJ38" s="30"/>
      <c r="QDK38" s="30"/>
      <c r="QDL38" s="30"/>
      <c r="QDM38" s="30"/>
      <c r="QDN38" s="30"/>
      <c r="QDO38" s="30"/>
      <c r="QDP38" s="30"/>
      <c r="QDQ38" s="30"/>
      <c r="QDR38" s="30"/>
      <c r="QDS38" s="30"/>
      <c r="QDT38" s="30"/>
      <c r="QDU38" s="30"/>
      <c r="QDV38" s="30"/>
      <c r="QDW38" s="30"/>
      <c r="QDX38" s="30"/>
      <c r="QDY38" s="30"/>
      <c r="QDZ38" s="30"/>
      <c r="QEA38" s="30"/>
      <c r="QEB38" s="30"/>
      <c r="QEC38" s="30"/>
      <c r="QED38" s="30"/>
      <c r="QEE38" s="30"/>
      <c r="QEF38" s="30"/>
      <c r="QEG38" s="30"/>
      <c r="QEH38" s="30"/>
      <c r="QEI38" s="30"/>
      <c r="QEJ38" s="30"/>
      <c r="QEK38" s="30"/>
      <c r="QEL38" s="30"/>
      <c r="QEM38" s="30"/>
      <c r="QEN38" s="30"/>
      <c r="QEO38" s="30"/>
      <c r="QEP38" s="30"/>
      <c r="QEQ38" s="30"/>
      <c r="QER38" s="30"/>
      <c r="QES38" s="30"/>
      <c r="QET38" s="30"/>
      <c r="QEU38" s="30"/>
      <c r="QEV38" s="30"/>
      <c r="QEW38" s="30"/>
      <c r="QEX38" s="30"/>
      <c r="QEY38" s="30"/>
      <c r="QEZ38" s="30"/>
      <c r="QFA38" s="30"/>
      <c r="QFB38" s="30"/>
      <c r="QFC38" s="30"/>
      <c r="QFD38" s="30"/>
      <c r="QFE38" s="30"/>
      <c r="QFF38" s="30"/>
      <c r="QFG38" s="30"/>
      <c r="QFH38" s="30"/>
      <c r="QFI38" s="30"/>
      <c r="QFJ38" s="30"/>
      <c r="QFK38" s="30"/>
      <c r="QFL38" s="30"/>
      <c r="QFM38" s="30"/>
      <c r="QFN38" s="30"/>
      <c r="QFO38" s="30"/>
      <c r="QFP38" s="30"/>
      <c r="QFQ38" s="30"/>
      <c r="QFR38" s="30"/>
      <c r="QFS38" s="30"/>
      <c r="QFT38" s="30"/>
      <c r="QFU38" s="30"/>
      <c r="QFV38" s="30"/>
      <c r="QFW38" s="30"/>
      <c r="QFX38" s="30"/>
      <c r="QFY38" s="30"/>
      <c r="QFZ38" s="30"/>
      <c r="QGA38" s="30"/>
      <c r="QGB38" s="30"/>
      <c r="QGC38" s="30"/>
      <c r="QGD38" s="30"/>
      <c r="QGE38" s="30"/>
      <c r="QGF38" s="30"/>
      <c r="QGG38" s="30"/>
      <c r="QGH38" s="30"/>
      <c r="QGI38" s="30"/>
      <c r="QGJ38" s="30"/>
      <c r="QGK38" s="30"/>
      <c r="QGL38" s="30"/>
      <c r="QGM38" s="30"/>
      <c r="QGN38" s="30"/>
      <c r="QGO38" s="30"/>
      <c r="QGP38" s="30"/>
      <c r="QGQ38" s="30"/>
      <c r="QGR38" s="30"/>
      <c r="QGS38" s="30"/>
      <c r="QGT38" s="30"/>
      <c r="QGU38" s="30"/>
      <c r="QGV38" s="30"/>
      <c r="QGW38" s="30"/>
      <c r="QGX38" s="30"/>
      <c r="QGY38" s="30"/>
      <c r="QGZ38" s="30"/>
      <c r="QHA38" s="30"/>
      <c r="QHB38" s="30"/>
      <c r="QHC38" s="30"/>
      <c r="QHD38" s="30"/>
      <c r="QHE38" s="30"/>
      <c r="QHF38" s="30"/>
      <c r="QHG38" s="30"/>
      <c r="QHH38" s="30"/>
      <c r="QHI38" s="30"/>
      <c r="QHJ38" s="30"/>
      <c r="QHK38" s="30"/>
      <c r="QHL38" s="30"/>
      <c r="QHM38" s="30"/>
      <c r="QHN38" s="30"/>
      <c r="QHO38" s="30"/>
      <c r="QHP38" s="30"/>
      <c r="QHQ38" s="30"/>
      <c r="QHR38" s="30"/>
      <c r="QHS38" s="30"/>
      <c r="QHT38" s="30"/>
      <c r="QHU38" s="30"/>
      <c r="QHV38" s="30"/>
      <c r="QHW38" s="30"/>
      <c r="QHX38" s="30"/>
      <c r="QHY38" s="30"/>
      <c r="QHZ38" s="30"/>
      <c r="QIA38" s="30"/>
      <c r="QIB38" s="30"/>
      <c r="QIC38" s="30"/>
      <c r="QID38" s="30"/>
      <c r="QIE38" s="30"/>
      <c r="QIF38" s="30"/>
      <c r="QIG38" s="30"/>
      <c r="QIH38" s="30"/>
      <c r="QII38" s="30"/>
      <c r="QIJ38" s="30"/>
      <c r="QIK38" s="30"/>
      <c r="QIL38" s="30"/>
      <c r="QIM38" s="30"/>
      <c r="QIN38" s="30"/>
      <c r="QIO38" s="30"/>
      <c r="QIP38" s="30"/>
      <c r="QIQ38" s="30"/>
      <c r="QIR38" s="30"/>
      <c r="QIS38" s="30"/>
      <c r="QIT38" s="30"/>
      <c r="QIU38" s="30"/>
      <c r="QIV38" s="30"/>
      <c r="QIW38" s="30"/>
      <c r="QIX38" s="30"/>
      <c r="QIY38" s="30"/>
      <c r="QIZ38" s="30"/>
      <c r="QJA38" s="30"/>
      <c r="QJB38" s="30"/>
      <c r="QJC38" s="30"/>
      <c r="QJD38" s="30"/>
      <c r="QJE38" s="30"/>
      <c r="QJF38" s="30"/>
      <c r="QJG38" s="30"/>
      <c r="QJH38" s="30"/>
      <c r="QJI38" s="30"/>
      <c r="QJJ38" s="30"/>
      <c r="QJK38" s="30"/>
      <c r="QJL38" s="30"/>
      <c r="QJM38" s="30"/>
      <c r="QJN38" s="30"/>
      <c r="QJO38" s="30"/>
      <c r="QJP38" s="30"/>
      <c r="QJQ38" s="30"/>
      <c r="QJR38" s="30"/>
      <c r="QJS38" s="30"/>
      <c r="QJT38" s="30"/>
      <c r="QJU38" s="30"/>
      <c r="QJV38" s="30"/>
      <c r="QJW38" s="30"/>
      <c r="QJX38" s="30"/>
      <c r="QJY38" s="30"/>
      <c r="QJZ38" s="30"/>
      <c r="QKA38" s="30"/>
      <c r="QKB38" s="30"/>
      <c r="QKC38" s="30"/>
      <c r="QKD38" s="30"/>
      <c r="QKE38" s="30"/>
      <c r="QKF38" s="30"/>
      <c r="QKG38" s="30"/>
      <c r="QKH38" s="30"/>
      <c r="QKI38" s="30"/>
      <c r="QKJ38" s="30"/>
      <c r="QKK38" s="30"/>
      <c r="QKL38" s="30"/>
      <c r="QKM38" s="30"/>
      <c r="QKN38" s="30"/>
      <c r="QKO38" s="30"/>
      <c r="QKP38" s="30"/>
      <c r="QKQ38" s="30"/>
      <c r="QKR38" s="30"/>
      <c r="QKS38" s="30"/>
      <c r="QKT38" s="30"/>
      <c r="QKU38" s="30"/>
      <c r="QKV38" s="30"/>
      <c r="QKW38" s="30"/>
      <c r="QKX38" s="30"/>
      <c r="QKY38" s="30"/>
      <c r="QKZ38" s="30"/>
      <c r="QLA38" s="30"/>
      <c r="QLB38" s="30"/>
      <c r="QLC38" s="30"/>
      <c r="QLD38" s="30"/>
      <c r="QLE38" s="30"/>
      <c r="QLF38" s="30"/>
      <c r="QLG38" s="30"/>
      <c r="QLH38" s="30"/>
      <c r="QLI38" s="30"/>
      <c r="QLJ38" s="30"/>
      <c r="QLK38" s="30"/>
      <c r="QLL38" s="30"/>
      <c r="QLM38" s="30"/>
      <c r="QLN38" s="30"/>
      <c r="QLO38" s="30"/>
      <c r="QLP38" s="30"/>
      <c r="QLQ38" s="30"/>
      <c r="QLR38" s="30"/>
      <c r="QLS38" s="30"/>
      <c r="QLT38" s="30"/>
      <c r="QLU38" s="30"/>
      <c r="QLV38" s="30"/>
      <c r="QLW38" s="30"/>
      <c r="QLX38" s="30"/>
      <c r="QLY38" s="30"/>
      <c r="QLZ38" s="30"/>
      <c r="QMA38" s="30"/>
      <c r="QMB38" s="30"/>
      <c r="QMC38" s="30"/>
      <c r="QMD38" s="30"/>
      <c r="QME38" s="30"/>
      <c r="QMF38" s="30"/>
      <c r="QMG38" s="30"/>
      <c r="QMH38" s="30"/>
      <c r="QMI38" s="30"/>
      <c r="QMJ38" s="30"/>
      <c r="QMK38" s="30"/>
      <c r="QML38" s="30"/>
      <c r="QMM38" s="30"/>
      <c r="QMN38" s="30"/>
      <c r="QMO38" s="30"/>
      <c r="QMP38" s="30"/>
      <c r="QMQ38" s="30"/>
      <c r="QMR38" s="30"/>
      <c r="QMS38" s="30"/>
      <c r="QMT38" s="30"/>
      <c r="QMU38" s="30"/>
      <c r="QMV38" s="30"/>
      <c r="QMW38" s="30"/>
      <c r="QMX38" s="30"/>
      <c r="QMY38" s="30"/>
      <c r="QMZ38" s="30"/>
      <c r="QNA38" s="30"/>
      <c r="QNB38" s="30"/>
      <c r="QNC38" s="30"/>
      <c r="QND38" s="30"/>
      <c r="QNE38" s="30"/>
      <c r="QNF38" s="30"/>
      <c r="QNG38" s="30"/>
      <c r="QNH38" s="30"/>
      <c r="QNI38" s="30"/>
      <c r="QNJ38" s="30"/>
      <c r="QNK38" s="30"/>
      <c r="QNL38" s="30"/>
      <c r="QNM38" s="30"/>
      <c r="QNN38" s="30"/>
      <c r="QNO38" s="30"/>
      <c r="QNP38" s="30"/>
      <c r="QNQ38" s="30"/>
      <c r="QNR38" s="30"/>
      <c r="QNS38" s="30"/>
      <c r="QNT38" s="30"/>
      <c r="QNU38" s="30"/>
      <c r="QNV38" s="30"/>
      <c r="QNW38" s="30"/>
      <c r="QNX38" s="30"/>
      <c r="QNY38" s="30"/>
      <c r="QNZ38" s="30"/>
      <c r="QOA38" s="30"/>
      <c r="QOB38" s="30"/>
      <c r="QOC38" s="30"/>
      <c r="QOD38" s="30"/>
      <c r="QOE38" s="30"/>
      <c r="QOF38" s="30"/>
      <c r="QOG38" s="30"/>
      <c r="QOH38" s="30"/>
      <c r="QOI38" s="30"/>
      <c r="QOJ38" s="30"/>
      <c r="QOK38" s="30"/>
      <c r="QOL38" s="30"/>
      <c r="QOM38" s="30"/>
      <c r="QON38" s="30"/>
      <c r="QOO38" s="30"/>
      <c r="QOP38" s="30"/>
      <c r="QOQ38" s="30"/>
      <c r="QOR38" s="30"/>
      <c r="QOS38" s="30"/>
      <c r="QOT38" s="30"/>
      <c r="QOU38" s="30"/>
      <c r="QOV38" s="30"/>
      <c r="QOW38" s="30"/>
      <c r="QOX38" s="30"/>
      <c r="QOY38" s="30"/>
      <c r="QOZ38" s="30"/>
      <c r="QPA38" s="30"/>
      <c r="QPB38" s="30"/>
      <c r="QPC38" s="30"/>
      <c r="QPD38" s="30"/>
      <c r="QPE38" s="30"/>
      <c r="QPF38" s="30"/>
      <c r="QPG38" s="30"/>
      <c r="QPH38" s="30"/>
      <c r="QPI38" s="30"/>
      <c r="QPJ38" s="30"/>
      <c r="QPK38" s="30"/>
      <c r="QPL38" s="30"/>
      <c r="QPM38" s="30"/>
      <c r="QPN38" s="30"/>
      <c r="QPO38" s="30"/>
      <c r="QPP38" s="30"/>
      <c r="QPQ38" s="30"/>
      <c r="QPR38" s="30"/>
      <c r="QPS38" s="30"/>
      <c r="QPT38" s="30"/>
      <c r="QPU38" s="30"/>
      <c r="QPV38" s="30"/>
      <c r="QPW38" s="30"/>
      <c r="QPX38" s="30"/>
      <c r="QPY38" s="30"/>
      <c r="QPZ38" s="30"/>
      <c r="QQA38" s="30"/>
      <c r="QQB38" s="30"/>
      <c r="QQC38" s="30"/>
      <c r="QQD38" s="30"/>
      <c r="QQE38" s="30"/>
      <c r="QQF38" s="30"/>
      <c r="QQG38" s="30"/>
      <c r="QQH38" s="30"/>
      <c r="QQI38" s="30"/>
      <c r="QQJ38" s="30"/>
      <c r="QQK38" s="30"/>
      <c r="QQL38" s="30"/>
      <c r="QQM38" s="30"/>
      <c r="QQN38" s="30"/>
      <c r="QQO38" s="30"/>
      <c r="QQP38" s="30"/>
      <c r="QQQ38" s="30"/>
      <c r="QQR38" s="30"/>
      <c r="QQS38" s="30"/>
      <c r="QQT38" s="30"/>
      <c r="QQU38" s="30"/>
      <c r="QQV38" s="30"/>
      <c r="QQW38" s="30"/>
      <c r="QQX38" s="30"/>
      <c r="QQY38" s="30"/>
      <c r="QQZ38" s="30"/>
      <c r="QRA38" s="30"/>
      <c r="QRB38" s="30"/>
      <c r="QRC38" s="30"/>
      <c r="QRD38" s="30"/>
      <c r="QRE38" s="30"/>
      <c r="QRF38" s="30"/>
      <c r="QRG38" s="30"/>
      <c r="QRH38" s="30"/>
      <c r="QRI38" s="30"/>
      <c r="QRJ38" s="30"/>
      <c r="QRK38" s="30"/>
      <c r="QRL38" s="30"/>
      <c r="QRM38" s="30"/>
      <c r="QRN38" s="30"/>
      <c r="QRO38" s="30"/>
      <c r="QRP38" s="30"/>
      <c r="QRQ38" s="30"/>
      <c r="QRR38" s="30"/>
      <c r="QRS38" s="30"/>
      <c r="QRT38" s="30"/>
      <c r="QRU38" s="30"/>
      <c r="QRV38" s="30"/>
      <c r="QRW38" s="30"/>
      <c r="QRX38" s="30"/>
      <c r="QRY38" s="30"/>
      <c r="QRZ38" s="30"/>
      <c r="QSA38" s="30"/>
      <c r="QSB38" s="30"/>
      <c r="QSC38" s="30"/>
      <c r="QSD38" s="30"/>
      <c r="QSE38" s="30"/>
      <c r="QSF38" s="30"/>
      <c r="QSG38" s="30"/>
      <c r="QSH38" s="30"/>
      <c r="QSI38" s="30"/>
      <c r="QSJ38" s="30"/>
      <c r="QSK38" s="30"/>
      <c r="QSL38" s="30"/>
      <c r="QSM38" s="30"/>
      <c r="QSN38" s="30"/>
      <c r="QSO38" s="30"/>
      <c r="QSP38" s="30"/>
      <c r="QSQ38" s="30"/>
      <c r="QSR38" s="30"/>
      <c r="QSS38" s="30"/>
      <c r="QST38" s="30"/>
      <c r="QSU38" s="30"/>
      <c r="QSV38" s="30"/>
      <c r="QSW38" s="30"/>
      <c r="QSX38" s="30"/>
      <c r="QSY38" s="30"/>
      <c r="QSZ38" s="30"/>
      <c r="QTA38" s="30"/>
      <c r="QTB38" s="30"/>
      <c r="QTC38" s="30"/>
      <c r="QTD38" s="30"/>
      <c r="QTE38" s="30"/>
      <c r="QTF38" s="30"/>
      <c r="QTG38" s="30"/>
      <c r="QTH38" s="30"/>
      <c r="QTI38" s="30"/>
      <c r="QTJ38" s="30"/>
      <c r="QTK38" s="30"/>
      <c r="QTL38" s="30"/>
      <c r="QTM38" s="30"/>
      <c r="QTN38" s="30"/>
      <c r="QTO38" s="30"/>
      <c r="QTP38" s="30"/>
      <c r="QTQ38" s="30"/>
      <c r="QTR38" s="30"/>
      <c r="QTS38" s="30"/>
      <c r="QTT38" s="30"/>
      <c r="QTU38" s="30"/>
      <c r="QTV38" s="30"/>
      <c r="QTW38" s="30"/>
      <c r="QTX38" s="30"/>
      <c r="QTY38" s="30"/>
      <c r="QTZ38" s="30"/>
      <c r="QUA38" s="30"/>
      <c r="QUB38" s="30"/>
      <c r="QUC38" s="30"/>
      <c r="QUD38" s="30"/>
      <c r="QUE38" s="30"/>
      <c r="QUF38" s="30"/>
      <c r="QUG38" s="30"/>
      <c r="QUH38" s="30"/>
      <c r="QUI38" s="30"/>
      <c r="QUJ38" s="30"/>
      <c r="QUK38" s="30"/>
      <c r="QUL38" s="30"/>
      <c r="QUM38" s="30"/>
      <c r="QUN38" s="30"/>
      <c r="QUO38" s="30"/>
      <c r="QUP38" s="30"/>
      <c r="QUQ38" s="30"/>
      <c r="QUR38" s="30"/>
      <c r="QUS38" s="30"/>
      <c r="QUT38" s="30"/>
      <c r="QUU38" s="30"/>
      <c r="QUV38" s="30"/>
      <c r="QUW38" s="30"/>
      <c r="QUX38" s="30"/>
      <c r="QUY38" s="30"/>
      <c r="QUZ38" s="30"/>
      <c r="QVA38" s="30"/>
      <c r="QVB38" s="30"/>
      <c r="QVC38" s="30"/>
      <c r="QVD38" s="30"/>
      <c r="QVE38" s="30"/>
      <c r="QVF38" s="30"/>
      <c r="QVG38" s="30"/>
      <c r="QVH38" s="30"/>
      <c r="QVI38" s="30"/>
      <c r="QVJ38" s="30"/>
      <c r="QVK38" s="30"/>
      <c r="QVL38" s="30"/>
      <c r="QVM38" s="30"/>
      <c r="QVN38" s="30"/>
      <c r="QVO38" s="30"/>
      <c r="QVP38" s="30"/>
      <c r="QVQ38" s="30"/>
      <c r="QVR38" s="30"/>
      <c r="QVS38" s="30"/>
      <c r="QVT38" s="30"/>
      <c r="QVU38" s="30"/>
      <c r="QVV38" s="30"/>
      <c r="QVW38" s="30"/>
      <c r="QVX38" s="30"/>
      <c r="QVY38" s="30"/>
      <c r="QVZ38" s="30"/>
      <c r="QWA38" s="30"/>
      <c r="QWB38" s="30"/>
      <c r="QWC38" s="30"/>
      <c r="QWD38" s="30"/>
      <c r="QWE38" s="30"/>
      <c r="QWF38" s="30"/>
      <c r="QWG38" s="30"/>
      <c r="QWH38" s="30"/>
      <c r="QWI38" s="30"/>
      <c r="QWJ38" s="30"/>
      <c r="QWK38" s="30"/>
      <c r="QWL38" s="30"/>
      <c r="QWM38" s="30"/>
      <c r="QWN38" s="30"/>
      <c r="QWO38" s="30"/>
      <c r="QWP38" s="30"/>
      <c r="QWQ38" s="30"/>
      <c r="QWR38" s="30"/>
      <c r="QWS38" s="30"/>
      <c r="QWT38" s="30"/>
      <c r="QWU38" s="30"/>
      <c r="QWV38" s="30"/>
      <c r="QWW38" s="30"/>
      <c r="QWX38" s="30"/>
      <c r="QWY38" s="30"/>
      <c r="QWZ38" s="30"/>
      <c r="QXA38" s="30"/>
      <c r="QXB38" s="30"/>
      <c r="QXC38" s="30"/>
      <c r="QXD38" s="30"/>
      <c r="QXE38" s="30"/>
      <c r="QXF38" s="30"/>
      <c r="QXG38" s="30"/>
      <c r="QXH38" s="30"/>
      <c r="QXI38" s="30"/>
      <c r="QXJ38" s="30"/>
      <c r="QXK38" s="30"/>
      <c r="QXL38" s="30"/>
      <c r="QXM38" s="30"/>
      <c r="QXN38" s="30"/>
      <c r="QXO38" s="30"/>
      <c r="QXP38" s="30"/>
      <c r="QXQ38" s="30"/>
      <c r="QXR38" s="30"/>
      <c r="QXS38" s="30"/>
      <c r="QXT38" s="30"/>
      <c r="QXU38" s="30"/>
      <c r="QXV38" s="30"/>
      <c r="QXW38" s="30"/>
      <c r="QXX38" s="30"/>
      <c r="QXY38" s="30"/>
      <c r="QXZ38" s="30"/>
      <c r="QYA38" s="30"/>
      <c r="QYB38" s="30"/>
      <c r="QYC38" s="30"/>
      <c r="QYD38" s="30"/>
      <c r="QYE38" s="30"/>
      <c r="QYF38" s="30"/>
      <c r="QYG38" s="30"/>
      <c r="QYH38" s="30"/>
      <c r="QYI38" s="30"/>
      <c r="QYJ38" s="30"/>
      <c r="QYK38" s="30"/>
      <c r="QYL38" s="30"/>
      <c r="QYM38" s="30"/>
      <c r="QYN38" s="30"/>
      <c r="QYO38" s="30"/>
      <c r="QYP38" s="30"/>
      <c r="QYQ38" s="30"/>
      <c r="QYR38" s="30"/>
      <c r="QYS38" s="30"/>
      <c r="QYT38" s="30"/>
      <c r="QYU38" s="30"/>
      <c r="QYV38" s="30"/>
      <c r="QYW38" s="30"/>
      <c r="QYX38" s="30"/>
      <c r="QYY38" s="30"/>
      <c r="QYZ38" s="30"/>
      <c r="QZA38" s="30"/>
      <c r="QZB38" s="30"/>
      <c r="QZC38" s="30"/>
      <c r="QZD38" s="30"/>
      <c r="QZE38" s="30"/>
      <c r="QZF38" s="30"/>
      <c r="QZG38" s="30"/>
      <c r="QZH38" s="30"/>
      <c r="QZI38" s="30"/>
      <c r="QZJ38" s="30"/>
      <c r="QZK38" s="30"/>
      <c r="QZL38" s="30"/>
      <c r="QZM38" s="30"/>
      <c r="QZN38" s="30"/>
      <c r="QZO38" s="30"/>
      <c r="QZP38" s="30"/>
      <c r="QZQ38" s="30"/>
      <c r="QZR38" s="30"/>
      <c r="QZS38" s="30"/>
      <c r="QZT38" s="30"/>
      <c r="QZU38" s="30"/>
      <c r="QZV38" s="30"/>
      <c r="QZW38" s="30"/>
      <c r="QZX38" s="30"/>
      <c r="QZY38" s="30"/>
      <c r="QZZ38" s="30"/>
      <c r="RAA38" s="30"/>
      <c r="RAB38" s="30"/>
      <c r="RAC38" s="30"/>
      <c r="RAD38" s="30"/>
      <c r="RAE38" s="30"/>
      <c r="RAF38" s="30"/>
      <c r="RAG38" s="30"/>
      <c r="RAH38" s="30"/>
      <c r="RAI38" s="30"/>
      <c r="RAJ38" s="30"/>
      <c r="RAK38" s="30"/>
      <c r="RAL38" s="30"/>
      <c r="RAM38" s="30"/>
      <c r="RAN38" s="30"/>
      <c r="RAO38" s="30"/>
      <c r="RAP38" s="30"/>
      <c r="RAQ38" s="30"/>
      <c r="RAR38" s="30"/>
      <c r="RAS38" s="30"/>
      <c r="RAT38" s="30"/>
      <c r="RAU38" s="30"/>
      <c r="RAV38" s="30"/>
      <c r="RAW38" s="30"/>
      <c r="RAX38" s="30"/>
      <c r="RAY38" s="30"/>
      <c r="RAZ38" s="30"/>
      <c r="RBA38" s="30"/>
      <c r="RBB38" s="30"/>
      <c r="RBC38" s="30"/>
      <c r="RBD38" s="30"/>
      <c r="RBE38" s="30"/>
      <c r="RBF38" s="30"/>
      <c r="RBG38" s="30"/>
      <c r="RBH38" s="30"/>
      <c r="RBI38" s="30"/>
      <c r="RBJ38" s="30"/>
      <c r="RBK38" s="30"/>
      <c r="RBL38" s="30"/>
      <c r="RBM38" s="30"/>
      <c r="RBN38" s="30"/>
      <c r="RBO38" s="30"/>
      <c r="RBP38" s="30"/>
      <c r="RBQ38" s="30"/>
      <c r="RBR38" s="30"/>
      <c r="RBS38" s="30"/>
      <c r="RBT38" s="30"/>
      <c r="RBU38" s="30"/>
      <c r="RBV38" s="30"/>
      <c r="RBW38" s="30"/>
      <c r="RBX38" s="30"/>
      <c r="RBY38" s="30"/>
      <c r="RBZ38" s="30"/>
      <c r="RCA38" s="30"/>
      <c r="RCB38" s="30"/>
      <c r="RCC38" s="30"/>
      <c r="RCD38" s="30"/>
      <c r="RCE38" s="30"/>
      <c r="RCF38" s="30"/>
      <c r="RCG38" s="30"/>
      <c r="RCH38" s="30"/>
      <c r="RCI38" s="30"/>
      <c r="RCJ38" s="30"/>
      <c r="RCK38" s="30"/>
      <c r="RCL38" s="30"/>
      <c r="RCM38" s="30"/>
      <c r="RCN38" s="30"/>
      <c r="RCO38" s="30"/>
      <c r="RCP38" s="30"/>
      <c r="RCQ38" s="30"/>
      <c r="RCR38" s="30"/>
      <c r="RCS38" s="30"/>
      <c r="RCT38" s="30"/>
      <c r="RCU38" s="30"/>
      <c r="RCV38" s="30"/>
      <c r="RCW38" s="30"/>
      <c r="RCX38" s="30"/>
      <c r="RCY38" s="30"/>
      <c r="RCZ38" s="30"/>
      <c r="RDA38" s="30"/>
      <c r="RDB38" s="30"/>
      <c r="RDC38" s="30"/>
      <c r="RDD38" s="30"/>
      <c r="RDE38" s="30"/>
      <c r="RDF38" s="30"/>
      <c r="RDG38" s="30"/>
      <c r="RDH38" s="30"/>
      <c r="RDI38" s="30"/>
      <c r="RDJ38" s="30"/>
      <c r="RDK38" s="30"/>
      <c r="RDL38" s="30"/>
      <c r="RDM38" s="30"/>
      <c r="RDN38" s="30"/>
      <c r="RDO38" s="30"/>
      <c r="RDP38" s="30"/>
      <c r="RDQ38" s="30"/>
      <c r="RDR38" s="30"/>
      <c r="RDS38" s="30"/>
      <c r="RDT38" s="30"/>
      <c r="RDU38" s="30"/>
      <c r="RDV38" s="30"/>
      <c r="RDW38" s="30"/>
      <c r="RDX38" s="30"/>
      <c r="RDY38" s="30"/>
      <c r="RDZ38" s="30"/>
      <c r="REA38" s="30"/>
      <c r="REB38" s="30"/>
      <c r="REC38" s="30"/>
      <c r="RED38" s="30"/>
      <c r="REE38" s="30"/>
      <c r="REF38" s="30"/>
      <c r="REG38" s="30"/>
      <c r="REH38" s="30"/>
      <c r="REI38" s="30"/>
      <c r="REJ38" s="30"/>
      <c r="REK38" s="30"/>
      <c r="REL38" s="30"/>
      <c r="REM38" s="30"/>
      <c r="REN38" s="30"/>
      <c r="REO38" s="30"/>
      <c r="REP38" s="30"/>
      <c r="REQ38" s="30"/>
      <c r="RER38" s="30"/>
      <c r="RES38" s="30"/>
      <c r="RET38" s="30"/>
      <c r="REU38" s="30"/>
      <c r="REV38" s="30"/>
      <c r="REW38" s="30"/>
      <c r="REX38" s="30"/>
      <c r="REY38" s="30"/>
      <c r="REZ38" s="30"/>
      <c r="RFA38" s="30"/>
      <c r="RFB38" s="30"/>
      <c r="RFC38" s="30"/>
      <c r="RFD38" s="30"/>
      <c r="RFE38" s="30"/>
      <c r="RFF38" s="30"/>
      <c r="RFG38" s="30"/>
      <c r="RFH38" s="30"/>
      <c r="RFI38" s="30"/>
      <c r="RFJ38" s="30"/>
      <c r="RFK38" s="30"/>
      <c r="RFL38" s="30"/>
      <c r="RFM38" s="30"/>
      <c r="RFN38" s="30"/>
      <c r="RFO38" s="30"/>
      <c r="RFP38" s="30"/>
      <c r="RFQ38" s="30"/>
      <c r="RFR38" s="30"/>
      <c r="RFS38" s="30"/>
      <c r="RFT38" s="30"/>
      <c r="RFU38" s="30"/>
      <c r="RFV38" s="30"/>
      <c r="RFW38" s="30"/>
      <c r="RFX38" s="30"/>
      <c r="RFY38" s="30"/>
      <c r="RFZ38" s="30"/>
      <c r="RGA38" s="30"/>
      <c r="RGB38" s="30"/>
      <c r="RGC38" s="30"/>
      <c r="RGD38" s="30"/>
      <c r="RGE38" s="30"/>
      <c r="RGF38" s="30"/>
      <c r="RGG38" s="30"/>
      <c r="RGH38" s="30"/>
      <c r="RGI38" s="30"/>
      <c r="RGJ38" s="30"/>
      <c r="RGK38" s="30"/>
      <c r="RGL38" s="30"/>
      <c r="RGM38" s="30"/>
      <c r="RGN38" s="30"/>
      <c r="RGO38" s="30"/>
      <c r="RGP38" s="30"/>
      <c r="RGQ38" s="30"/>
      <c r="RGR38" s="30"/>
      <c r="RGS38" s="30"/>
      <c r="RGT38" s="30"/>
      <c r="RGU38" s="30"/>
      <c r="RGV38" s="30"/>
      <c r="RGW38" s="30"/>
      <c r="RGX38" s="30"/>
      <c r="RGY38" s="30"/>
      <c r="RGZ38" s="30"/>
      <c r="RHA38" s="30"/>
      <c r="RHB38" s="30"/>
      <c r="RHC38" s="30"/>
      <c r="RHD38" s="30"/>
      <c r="RHE38" s="30"/>
      <c r="RHF38" s="30"/>
      <c r="RHG38" s="30"/>
      <c r="RHH38" s="30"/>
      <c r="RHI38" s="30"/>
      <c r="RHJ38" s="30"/>
      <c r="RHK38" s="30"/>
      <c r="RHL38" s="30"/>
      <c r="RHM38" s="30"/>
      <c r="RHN38" s="30"/>
      <c r="RHO38" s="30"/>
      <c r="RHP38" s="30"/>
      <c r="RHQ38" s="30"/>
      <c r="RHR38" s="30"/>
      <c r="RHS38" s="30"/>
      <c r="RHT38" s="30"/>
      <c r="RHU38" s="30"/>
      <c r="RHV38" s="30"/>
      <c r="RHW38" s="30"/>
      <c r="RHX38" s="30"/>
      <c r="RHY38" s="30"/>
      <c r="RHZ38" s="30"/>
      <c r="RIA38" s="30"/>
      <c r="RIB38" s="30"/>
      <c r="RIC38" s="30"/>
      <c r="RID38" s="30"/>
      <c r="RIE38" s="30"/>
      <c r="RIF38" s="30"/>
      <c r="RIG38" s="30"/>
      <c r="RIH38" s="30"/>
      <c r="RII38" s="30"/>
      <c r="RIJ38" s="30"/>
      <c r="RIK38" s="30"/>
      <c r="RIL38" s="30"/>
      <c r="RIM38" s="30"/>
      <c r="RIN38" s="30"/>
      <c r="RIO38" s="30"/>
      <c r="RIP38" s="30"/>
      <c r="RIQ38" s="30"/>
      <c r="RIR38" s="30"/>
      <c r="RIS38" s="30"/>
      <c r="RIT38" s="30"/>
      <c r="RIU38" s="30"/>
      <c r="RIV38" s="30"/>
      <c r="RIW38" s="30"/>
      <c r="RIX38" s="30"/>
      <c r="RIY38" s="30"/>
      <c r="RIZ38" s="30"/>
      <c r="RJA38" s="30"/>
      <c r="RJB38" s="30"/>
      <c r="RJC38" s="30"/>
      <c r="RJD38" s="30"/>
      <c r="RJE38" s="30"/>
      <c r="RJF38" s="30"/>
      <c r="RJG38" s="30"/>
      <c r="RJH38" s="30"/>
      <c r="RJI38" s="30"/>
      <c r="RJJ38" s="30"/>
      <c r="RJK38" s="30"/>
      <c r="RJL38" s="30"/>
      <c r="RJM38" s="30"/>
      <c r="RJN38" s="30"/>
      <c r="RJO38" s="30"/>
      <c r="RJP38" s="30"/>
      <c r="RJQ38" s="30"/>
      <c r="RJR38" s="30"/>
      <c r="RJS38" s="30"/>
      <c r="RJT38" s="30"/>
      <c r="RJU38" s="30"/>
      <c r="RJV38" s="30"/>
      <c r="RJW38" s="30"/>
      <c r="RJX38" s="30"/>
      <c r="RJY38" s="30"/>
      <c r="RJZ38" s="30"/>
      <c r="RKA38" s="30"/>
      <c r="RKB38" s="30"/>
      <c r="RKC38" s="30"/>
      <c r="RKD38" s="30"/>
      <c r="RKE38" s="30"/>
      <c r="RKF38" s="30"/>
      <c r="RKG38" s="30"/>
      <c r="RKH38" s="30"/>
      <c r="RKI38" s="30"/>
      <c r="RKJ38" s="30"/>
      <c r="RKK38" s="30"/>
      <c r="RKL38" s="30"/>
      <c r="RKM38" s="30"/>
      <c r="RKN38" s="30"/>
      <c r="RKO38" s="30"/>
      <c r="RKP38" s="30"/>
      <c r="RKQ38" s="30"/>
      <c r="RKR38" s="30"/>
      <c r="RKS38" s="30"/>
      <c r="RKT38" s="30"/>
      <c r="RKU38" s="30"/>
      <c r="RKV38" s="30"/>
      <c r="RKW38" s="30"/>
      <c r="RKX38" s="30"/>
      <c r="RKY38" s="30"/>
      <c r="RKZ38" s="30"/>
      <c r="RLA38" s="30"/>
      <c r="RLB38" s="30"/>
      <c r="RLC38" s="30"/>
      <c r="RLD38" s="30"/>
      <c r="RLE38" s="30"/>
      <c r="RLF38" s="30"/>
      <c r="RLG38" s="30"/>
      <c r="RLH38" s="30"/>
      <c r="RLI38" s="30"/>
      <c r="RLJ38" s="30"/>
      <c r="RLK38" s="30"/>
      <c r="RLL38" s="30"/>
      <c r="RLM38" s="30"/>
      <c r="RLN38" s="30"/>
      <c r="RLO38" s="30"/>
      <c r="RLP38" s="30"/>
      <c r="RLQ38" s="30"/>
      <c r="RLR38" s="30"/>
      <c r="RLS38" s="30"/>
      <c r="RLT38" s="30"/>
      <c r="RLU38" s="30"/>
      <c r="RLV38" s="30"/>
      <c r="RLW38" s="30"/>
      <c r="RLX38" s="30"/>
      <c r="RLY38" s="30"/>
      <c r="RLZ38" s="30"/>
      <c r="RMA38" s="30"/>
      <c r="RMB38" s="30"/>
      <c r="RMC38" s="30"/>
      <c r="RMD38" s="30"/>
      <c r="RME38" s="30"/>
      <c r="RMF38" s="30"/>
      <c r="RMG38" s="30"/>
      <c r="RMH38" s="30"/>
      <c r="RMI38" s="30"/>
      <c r="RMJ38" s="30"/>
      <c r="RMK38" s="30"/>
      <c r="RML38" s="30"/>
      <c r="RMM38" s="30"/>
      <c r="RMN38" s="30"/>
      <c r="RMO38" s="30"/>
      <c r="RMP38" s="30"/>
      <c r="RMQ38" s="30"/>
      <c r="RMR38" s="30"/>
      <c r="RMS38" s="30"/>
      <c r="RMT38" s="30"/>
      <c r="RMU38" s="30"/>
      <c r="RMV38" s="30"/>
      <c r="RMW38" s="30"/>
      <c r="RMX38" s="30"/>
      <c r="RMY38" s="30"/>
      <c r="RMZ38" s="30"/>
      <c r="RNA38" s="30"/>
      <c r="RNB38" s="30"/>
      <c r="RNC38" s="30"/>
      <c r="RND38" s="30"/>
      <c r="RNE38" s="30"/>
      <c r="RNF38" s="30"/>
      <c r="RNG38" s="30"/>
      <c r="RNH38" s="30"/>
      <c r="RNI38" s="30"/>
      <c r="RNJ38" s="30"/>
      <c r="RNK38" s="30"/>
      <c r="RNL38" s="30"/>
      <c r="RNM38" s="30"/>
      <c r="RNN38" s="30"/>
      <c r="RNO38" s="30"/>
      <c r="RNP38" s="30"/>
      <c r="RNQ38" s="30"/>
      <c r="RNR38" s="30"/>
      <c r="RNS38" s="30"/>
      <c r="RNT38" s="30"/>
      <c r="RNU38" s="30"/>
      <c r="RNV38" s="30"/>
      <c r="RNW38" s="30"/>
      <c r="RNX38" s="30"/>
      <c r="RNY38" s="30"/>
      <c r="RNZ38" s="30"/>
      <c r="ROA38" s="30"/>
      <c r="ROB38" s="30"/>
      <c r="ROC38" s="30"/>
      <c r="ROD38" s="30"/>
      <c r="ROE38" s="30"/>
      <c r="ROF38" s="30"/>
      <c r="ROG38" s="30"/>
      <c r="ROH38" s="30"/>
      <c r="ROI38" s="30"/>
      <c r="ROJ38" s="30"/>
      <c r="ROK38" s="30"/>
      <c r="ROL38" s="30"/>
      <c r="ROM38" s="30"/>
      <c r="RON38" s="30"/>
      <c r="ROO38" s="30"/>
      <c r="ROP38" s="30"/>
      <c r="ROQ38" s="30"/>
      <c r="ROR38" s="30"/>
      <c r="ROS38" s="30"/>
      <c r="ROT38" s="30"/>
      <c r="ROU38" s="30"/>
      <c r="ROV38" s="30"/>
      <c r="ROW38" s="30"/>
      <c r="ROX38" s="30"/>
      <c r="ROY38" s="30"/>
      <c r="ROZ38" s="30"/>
      <c r="RPA38" s="30"/>
      <c r="RPB38" s="30"/>
      <c r="RPC38" s="30"/>
      <c r="RPD38" s="30"/>
      <c r="RPE38" s="30"/>
      <c r="RPF38" s="30"/>
      <c r="RPG38" s="30"/>
      <c r="RPH38" s="30"/>
      <c r="RPI38" s="30"/>
      <c r="RPJ38" s="30"/>
      <c r="RPK38" s="30"/>
      <c r="RPL38" s="30"/>
      <c r="RPM38" s="30"/>
      <c r="RPN38" s="30"/>
      <c r="RPO38" s="30"/>
      <c r="RPP38" s="30"/>
      <c r="RPQ38" s="30"/>
      <c r="RPR38" s="30"/>
      <c r="RPS38" s="30"/>
      <c r="RPT38" s="30"/>
      <c r="RPU38" s="30"/>
      <c r="RPV38" s="30"/>
      <c r="RPW38" s="30"/>
      <c r="RPX38" s="30"/>
      <c r="RPY38" s="30"/>
      <c r="RPZ38" s="30"/>
      <c r="RQA38" s="30"/>
      <c r="RQB38" s="30"/>
      <c r="RQC38" s="30"/>
      <c r="RQD38" s="30"/>
      <c r="RQE38" s="30"/>
      <c r="RQF38" s="30"/>
      <c r="RQG38" s="30"/>
      <c r="RQH38" s="30"/>
      <c r="RQI38" s="30"/>
      <c r="RQJ38" s="30"/>
      <c r="RQK38" s="30"/>
      <c r="RQL38" s="30"/>
      <c r="RQM38" s="30"/>
      <c r="RQN38" s="30"/>
      <c r="RQO38" s="30"/>
      <c r="RQP38" s="30"/>
      <c r="RQQ38" s="30"/>
      <c r="RQR38" s="30"/>
      <c r="RQS38" s="30"/>
      <c r="RQT38" s="30"/>
      <c r="RQU38" s="30"/>
      <c r="RQV38" s="30"/>
      <c r="RQW38" s="30"/>
      <c r="RQX38" s="30"/>
      <c r="RQY38" s="30"/>
      <c r="RQZ38" s="30"/>
      <c r="RRA38" s="30"/>
      <c r="RRB38" s="30"/>
      <c r="RRC38" s="30"/>
      <c r="RRD38" s="30"/>
      <c r="RRE38" s="30"/>
      <c r="RRF38" s="30"/>
      <c r="RRG38" s="30"/>
      <c r="RRH38" s="30"/>
      <c r="RRI38" s="30"/>
      <c r="RRJ38" s="30"/>
      <c r="RRK38" s="30"/>
      <c r="RRL38" s="30"/>
      <c r="RRM38" s="30"/>
      <c r="RRN38" s="30"/>
      <c r="RRO38" s="30"/>
      <c r="RRP38" s="30"/>
      <c r="RRQ38" s="30"/>
      <c r="RRR38" s="30"/>
      <c r="RRS38" s="30"/>
      <c r="RRT38" s="30"/>
      <c r="RRU38" s="30"/>
      <c r="RRV38" s="30"/>
      <c r="RRW38" s="30"/>
      <c r="RRX38" s="30"/>
      <c r="RRY38" s="30"/>
      <c r="RRZ38" s="30"/>
      <c r="RSA38" s="30"/>
      <c r="RSB38" s="30"/>
      <c r="RSC38" s="30"/>
      <c r="RSD38" s="30"/>
      <c r="RSE38" s="30"/>
      <c r="RSF38" s="30"/>
      <c r="RSG38" s="30"/>
      <c r="RSH38" s="30"/>
      <c r="RSI38" s="30"/>
      <c r="RSJ38" s="30"/>
      <c r="RSK38" s="30"/>
      <c r="RSL38" s="30"/>
      <c r="RSM38" s="30"/>
      <c r="RSN38" s="30"/>
      <c r="RSO38" s="30"/>
      <c r="RSP38" s="30"/>
      <c r="RSQ38" s="30"/>
      <c r="RSR38" s="30"/>
      <c r="RSS38" s="30"/>
      <c r="RST38" s="30"/>
      <c r="RSU38" s="30"/>
      <c r="RSV38" s="30"/>
      <c r="RSW38" s="30"/>
      <c r="RSX38" s="30"/>
      <c r="RSY38" s="30"/>
      <c r="RSZ38" s="30"/>
      <c r="RTA38" s="30"/>
      <c r="RTB38" s="30"/>
      <c r="RTC38" s="30"/>
      <c r="RTD38" s="30"/>
      <c r="RTE38" s="30"/>
      <c r="RTF38" s="30"/>
      <c r="RTG38" s="30"/>
      <c r="RTH38" s="30"/>
      <c r="RTI38" s="30"/>
      <c r="RTJ38" s="30"/>
      <c r="RTK38" s="30"/>
      <c r="RTL38" s="30"/>
      <c r="RTM38" s="30"/>
      <c r="RTN38" s="30"/>
      <c r="RTO38" s="30"/>
      <c r="RTP38" s="30"/>
      <c r="RTQ38" s="30"/>
      <c r="RTR38" s="30"/>
      <c r="RTS38" s="30"/>
      <c r="RTT38" s="30"/>
      <c r="RTU38" s="30"/>
      <c r="RTV38" s="30"/>
      <c r="RTW38" s="30"/>
      <c r="RTX38" s="30"/>
      <c r="RTY38" s="30"/>
      <c r="RTZ38" s="30"/>
      <c r="RUA38" s="30"/>
      <c r="RUB38" s="30"/>
      <c r="RUC38" s="30"/>
      <c r="RUD38" s="30"/>
      <c r="RUE38" s="30"/>
      <c r="RUF38" s="30"/>
      <c r="RUG38" s="30"/>
      <c r="RUH38" s="30"/>
      <c r="RUI38" s="30"/>
      <c r="RUJ38" s="30"/>
      <c r="RUK38" s="30"/>
      <c r="RUL38" s="30"/>
      <c r="RUM38" s="30"/>
      <c r="RUN38" s="30"/>
      <c r="RUO38" s="30"/>
      <c r="RUP38" s="30"/>
      <c r="RUQ38" s="30"/>
      <c r="RUR38" s="30"/>
      <c r="RUS38" s="30"/>
      <c r="RUT38" s="30"/>
      <c r="RUU38" s="30"/>
      <c r="RUV38" s="30"/>
      <c r="RUW38" s="30"/>
      <c r="RUX38" s="30"/>
      <c r="RUY38" s="30"/>
      <c r="RUZ38" s="30"/>
      <c r="RVA38" s="30"/>
      <c r="RVB38" s="30"/>
      <c r="RVC38" s="30"/>
      <c r="RVD38" s="30"/>
      <c r="RVE38" s="30"/>
      <c r="RVF38" s="30"/>
      <c r="RVG38" s="30"/>
      <c r="RVH38" s="30"/>
      <c r="RVI38" s="30"/>
      <c r="RVJ38" s="30"/>
      <c r="RVK38" s="30"/>
      <c r="RVL38" s="30"/>
      <c r="RVM38" s="30"/>
      <c r="RVN38" s="30"/>
      <c r="RVO38" s="30"/>
      <c r="RVP38" s="30"/>
      <c r="RVQ38" s="30"/>
      <c r="RVR38" s="30"/>
      <c r="RVS38" s="30"/>
      <c r="RVT38" s="30"/>
      <c r="RVU38" s="30"/>
      <c r="RVV38" s="30"/>
      <c r="RVW38" s="30"/>
      <c r="RVX38" s="30"/>
      <c r="RVY38" s="30"/>
      <c r="RVZ38" s="30"/>
      <c r="RWA38" s="30"/>
      <c r="RWB38" s="30"/>
      <c r="RWC38" s="30"/>
      <c r="RWD38" s="30"/>
      <c r="RWE38" s="30"/>
      <c r="RWF38" s="30"/>
      <c r="RWG38" s="30"/>
      <c r="RWH38" s="30"/>
      <c r="RWI38" s="30"/>
      <c r="RWJ38" s="30"/>
      <c r="RWK38" s="30"/>
      <c r="RWL38" s="30"/>
      <c r="RWM38" s="30"/>
      <c r="RWN38" s="30"/>
      <c r="RWO38" s="30"/>
      <c r="RWP38" s="30"/>
      <c r="RWQ38" s="30"/>
      <c r="RWR38" s="30"/>
      <c r="RWS38" s="30"/>
      <c r="RWT38" s="30"/>
      <c r="RWU38" s="30"/>
      <c r="RWV38" s="30"/>
      <c r="RWW38" s="30"/>
      <c r="RWX38" s="30"/>
      <c r="RWY38" s="30"/>
      <c r="RWZ38" s="30"/>
      <c r="RXA38" s="30"/>
      <c r="RXB38" s="30"/>
      <c r="RXC38" s="30"/>
      <c r="RXD38" s="30"/>
      <c r="RXE38" s="30"/>
      <c r="RXF38" s="30"/>
      <c r="RXG38" s="30"/>
      <c r="RXH38" s="30"/>
      <c r="RXI38" s="30"/>
      <c r="RXJ38" s="30"/>
      <c r="RXK38" s="30"/>
      <c r="RXL38" s="30"/>
      <c r="RXM38" s="30"/>
      <c r="RXN38" s="30"/>
      <c r="RXO38" s="30"/>
      <c r="RXP38" s="30"/>
      <c r="RXQ38" s="30"/>
      <c r="RXR38" s="30"/>
      <c r="RXS38" s="30"/>
      <c r="RXT38" s="30"/>
      <c r="RXU38" s="30"/>
      <c r="RXV38" s="30"/>
      <c r="RXW38" s="30"/>
      <c r="RXX38" s="30"/>
      <c r="RXY38" s="30"/>
      <c r="RXZ38" s="30"/>
      <c r="RYA38" s="30"/>
      <c r="RYB38" s="30"/>
      <c r="RYC38" s="30"/>
      <c r="RYD38" s="30"/>
      <c r="RYE38" s="30"/>
      <c r="RYF38" s="30"/>
      <c r="RYG38" s="30"/>
      <c r="RYH38" s="30"/>
      <c r="RYI38" s="30"/>
      <c r="RYJ38" s="30"/>
      <c r="RYK38" s="30"/>
      <c r="RYL38" s="30"/>
      <c r="RYM38" s="30"/>
      <c r="RYN38" s="30"/>
      <c r="RYO38" s="30"/>
      <c r="RYP38" s="30"/>
      <c r="RYQ38" s="30"/>
      <c r="RYR38" s="30"/>
      <c r="RYS38" s="30"/>
      <c r="RYT38" s="30"/>
      <c r="RYU38" s="30"/>
      <c r="RYV38" s="30"/>
      <c r="RYW38" s="30"/>
      <c r="RYX38" s="30"/>
      <c r="RYY38" s="30"/>
      <c r="RYZ38" s="30"/>
      <c r="RZA38" s="30"/>
      <c r="RZB38" s="30"/>
      <c r="RZC38" s="30"/>
      <c r="RZD38" s="30"/>
      <c r="RZE38" s="30"/>
      <c r="RZF38" s="30"/>
      <c r="RZG38" s="30"/>
      <c r="RZH38" s="30"/>
      <c r="RZI38" s="30"/>
      <c r="RZJ38" s="30"/>
      <c r="RZK38" s="30"/>
      <c r="RZL38" s="30"/>
      <c r="RZM38" s="30"/>
      <c r="RZN38" s="30"/>
      <c r="RZO38" s="30"/>
      <c r="RZP38" s="30"/>
      <c r="RZQ38" s="30"/>
      <c r="RZR38" s="30"/>
      <c r="RZS38" s="30"/>
      <c r="RZT38" s="30"/>
      <c r="RZU38" s="30"/>
      <c r="RZV38" s="30"/>
      <c r="RZW38" s="30"/>
      <c r="RZX38" s="30"/>
      <c r="RZY38" s="30"/>
      <c r="RZZ38" s="30"/>
      <c r="SAA38" s="30"/>
      <c r="SAB38" s="30"/>
      <c r="SAC38" s="30"/>
      <c r="SAD38" s="30"/>
      <c r="SAE38" s="30"/>
      <c r="SAF38" s="30"/>
      <c r="SAG38" s="30"/>
      <c r="SAH38" s="30"/>
      <c r="SAI38" s="30"/>
      <c r="SAJ38" s="30"/>
      <c r="SAK38" s="30"/>
      <c r="SAL38" s="30"/>
      <c r="SAM38" s="30"/>
      <c r="SAN38" s="30"/>
      <c r="SAO38" s="30"/>
      <c r="SAP38" s="30"/>
      <c r="SAQ38" s="30"/>
      <c r="SAR38" s="30"/>
      <c r="SAS38" s="30"/>
      <c r="SAT38" s="30"/>
      <c r="SAU38" s="30"/>
      <c r="SAV38" s="30"/>
      <c r="SAW38" s="30"/>
      <c r="SAX38" s="30"/>
      <c r="SAY38" s="30"/>
      <c r="SAZ38" s="30"/>
      <c r="SBA38" s="30"/>
      <c r="SBB38" s="30"/>
      <c r="SBC38" s="30"/>
      <c r="SBD38" s="30"/>
      <c r="SBE38" s="30"/>
      <c r="SBF38" s="30"/>
      <c r="SBG38" s="30"/>
      <c r="SBH38" s="30"/>
      <c r="SBI38" s="30"/>
      <c r="SBJ38" s="30"/>
      <c r="SBK38" s="30"/>
      <c r="SBL38" s="30"/>
      <c r="SBM38" s="30"/>
      <c r="SBN38" s="30"/>
      <c r="SBO38" s="30"/>
      <c r="SBP38" s="30"/>
      <c r="SBQ38" s="30"/>
      <c r="SBR38" s="30"/>
      <c r="SBS38" s="30"/>
      <c r="SBT38" s="30"/>
      <c r="SBU38" s="30"/>
      <c r="SBV38" s="30"/>
      <c r="SBW38" s="30"/>
      <c r="SBX38" s="30"/>
      <c r="SBY38" s="30"/>
      <c r="SBZ38" s="30"/>
      <c r="SCA38" s="30"/>
      <c r="SCB38" s="30"/>
      <c r="SCC38" s="30"/>
      <c r="SCD38" s="30"/>
      <c r="SCE38" s="30"/>
      <c r="SCF38" s="30"/>
      <c r="SCG38" s="30"/>
      <c r="SCH38" s="30"/>
      <c r="SCI38" s="30"/>
      <c r="SCJ38" s="30"/>
      <c r="SCK38" s="30"/>
      <c r="SCL38" s="30"/>
      <c r="SCM38" s="30"/>
      <c r="SCN38" s="30"/>
      <c r="SCO38" s="30"/>
      <c r="SCP38" s="30"/>
      <c r="SCQ38" s="30"/>
      <c r="SCR38" s="30"/>
      <c r="SCS38" s="30"/>
      <c r="SCT38" s="30"/>
      <c r="SCU38" s="30"/>
      <c r="SCV38" s="30"/>
      <c r="SCW38" s="30"/>
      <c r="SCX38" s="30"/>
      <c r="SCY38" s="30"/>
      <c r="SCZ38" s="30"/>
      <c r="SDA38" s="30"/>
      <c r="SDB38" s="30"/>
      <c r="SDC38" s="30"/>
      <c r="SDD38" s="30"/>
      <c r="SDE38" s="30"/>
      <c r="SDF38" s="30"/>
      <c r="SDG38" s="30"/>
      <c r="SDH38" s="30"/>
      <c r="SDI38" s="30"/>
      <c r="SDJ38" s="30"/>
      <c r="SDK38" s="30"/>
      <c r="SDL38" s="30"/>
      <c r="SDM38" s="30"/>
      <c r="SDN38" s="30"/>
      <c r="SDO38" s="30"/>
      <c r="SDP38" s="30"/>
      <c r="SDQ38" s="30"/>
      <c r="SDR38" s="30"/>
      <c r="SDS38" s="30"/>
      <c r="SDT38" s="30"/>
      <c r="SDU38" s="30"/>
      <c r="SDV38" s="30"/>
      <c r="SDW38" s="30"/>
      <c r="SDX38" s="30"/>
      <c r="SDY38" s="30"/>
      <c r="SDZ38" s="30"/>
      <c r="SEA38" s="30"/>
      <c r="SEB38" s="30"/>
      <c r="SEC38" s="30"/>
      <c r="SED38" s="30"/>
      <c r="SEE38" s="30"/>
      <c r="SEF38" s="30"/>
      <c r="SEG38" s="30"/>
      <c r="SEH38" s="30"/>
      <c r="SEI38" s="30"/>
      <c r="SEJ38" s="30"/>
      <c r="SEK38" s="30"/>
      <c r="SEL38" s="30"/>
      <c r="SEM38" s="30"/>
      <c r="SEN38" s="30"/>
      <c r="SEO38" s="30"/>
      <c r="SEP38" s="30"/>
      <c r="SEQ38" s="30"/>
      <c r="SER38" s="30"/>
      <c r="SES38" s="30"/>
      <c r="SET38" s="30"/>
      <c r="SEU38" s="30"/>
      <c r="SEV38" s="30"/>
      <c r="SEW38" s="30"/>
      <c r="SEX38" s="30"/>
      <c r="SEY38" s="30"/>
      <c r="SEZ38" s="30"/>
      <c r="SFA38" s="30"/>
      <c r="SFB38" s="30"/>
      <c r="SFC38" s="30"/>
      <c r="SFD38" s="30"/>
      <c r="SFE38" s="30"/>
      <c r="SFF38" s="30"/>
      <c r="SFG38" s="30"/>
      <c r="SFH38" s="30"/>
      <c r="SFI38" s="30"/>
      <c r="SFJ38" s="30"/>
      <c r="SFK38" s="30"/>
      <c r="SFL38" s="30"/>
      <c r="SFM38" s="30"/>
      <c r="SFN38" s="30"/>
      <c r="SFO38" s="30"/>
      <c r="SFP38" s="30"/>
      <c r="SFQ38" s="30"/>
      <c r="SFR38" s="30"/>
      <c r="SFS38" s="30"/>
      <c r="SFT38" s="30"/>
      <c r="SFU38" s="30"/>
      <c r="SFV38" s="30"/>
      <c r="SFW38" s="30"/>
      <c r="SFX38" s="30"/>
      <c r="SFY38" s="30"/>
      <c r="SFZ38" s="30"/>
      <c r="SGA38" s="30"/>
      <c r="SGB38" s="30"/>
      <c r="SGC38" s="30"/>
      <c r="SGD38" s="30"/>
      <c r="SGE38" s="30"/>
      <c r="SGF38" s="30"/>
      <c r="SGG38" s="30"/>
      <c r="SGH38" s="30"/>
      <c r="SGI38" s="30"/>
      <c r="SGJ38" s="30"/>
      <c r="SGK38" s="30"/>
      <c r="SGL38" s="30"/>
      <c r="SGM38" s="30"/>
      <c r="SGN38" s="30"/>
      <c r="SGO38" s="30"/>
      <c r="SGP38" s="30"/>
      <c r="SGQ38" s="30"/>
      <c r="SGR38" s="30"/>
      <c r="SGS38" s="30"/>
      <c r="SGT38" s="30"/>
      <c r="SGU38" s="30"/>
      <c r="SGV38" s="30"/>
      <c r="SGW38" s="30"/>
      <c r="SGX38" s="30"/>
      <c r="SGY38" s="30"/>
      <c r="SGZ38" s="30"/>
      <c r="SHA38" s="30"/>
      <c r="SHB38" s="30"/>
      <c r="SHC38" s="30"/>
      <c r="SHD38" s="30"/>
      <c r="SHE38" s="30"/>
      <c r="SHF38" s="30"/>
      <c r="SHG38" s="30"/>
      <c r="SHH38" s="30"/>
      <c r="SHI38" s="30"/>
      <c r="SHJ38" s="30"/>
      <c r="SHK38" s="30"/>
      <c r="SHL38" s="30"/>
      <c r="SHM38" s="30"/>
      <c r="SHN38" s="30"/>
      <c r="SHO38" s="30"/>
      <c r="SHP38" s="30"/>
      <c r="SHQ38" s="30"/>
      <c r="SHR38" s="30"/>
      <c r="SHS38" s="30"/>
      <c r="SHT38" s="30"/>
      <c r="SHU38" s="30"/>
      <c r="SHV38" s="30"/>
      <c r="SHW38" s="30"/>
      <c r="SHX38" s="30"/>
      <c r="SHY38" s="30"/>
      <c r="SHZ38" s="30"/>
      <c r="SIA38" s="30"/>
      <c r="SIB38" s="30"/>
      <c r="SIC38" s="30"/>
      <c r="SID38" s="30"/>
      <c r="SIE38" s="30"/>
      <c r="SIF38" s="30"/>
      <c r="SIG38" s="30"/>
      <c r="SIH38" s="30"/>
      <c r="SII38" s="30"/>
      <c r="SIJ38" s="30"/>
      <c r="SIK38" s="30"/>
      <c r="SIL38" s="30"/>
      <c r="SIM38" s="30"/>
      <c r="SIN38" s="30"/>
      <c r="SIO38" s="30"/>
      <c r="SIP38" s="30"/>
      <c r="SIQ38" s="30"/>
      <c r="SIR38" s="30"/>
      <c r="SIS38" s="30"/>
      <c r="SIT38" s="30"/>
      <c r="SIU38" s="30"/>
      <c r="SIV38" s="30"/>
      <c r="SIW38" s="30"/>
      <c r="SIX38" s="30"/>
      <c r="SIY38" s="30"/>
      <c r="SIZ38" s="30"/>
      <c r="SJA38" s="30"/>
      <c r="SJB38" s="30"/>
      <c r="SJC38" s="30"/>
      <c r="SJD38" s="30"/>
      <c r="SJE38" s="30"/>
      <c r="SJF38" s="30"/>
      <c r="SJG38" s="30"/>
      <c r="SJH38" s="30"/>
      <c r="SJI38" s="30"/>
      <c r="SJJ38" s="30"/>
      <c r="SJK38" s="30"/>
      <c r="SJL38" s="30"/>
      <c r="SJM38" s="30"/>
      <c r="SJN38" s="30"/>
      <c r="SJO38" s="30"/>
      <c r="SJP38" s="30"/>
      <c r="SJQ38" s="30"/>
      <c r="SJR38" s="30"/>
      <c r="SJS38" s="30"/>
      <c r="SJT38" s="30"/>
      <c r="SJU38" s="30"/>
      <c r="SJV38" s="30"/>
      <c r="SJW38" s="30"/>
      <c r="SJX38" s="30"/>
      <c r="SJY38" s="30"/>
      <c r="SJZ38" s="30"/>
      <c r="SKA38" s="30"/>
      <c r="SKB38" s="30"/>
      <c r="SKC38" s="30"/>
      <c r="SKD38" s="30"/>
      <c r="SKE38" s="30"/>
      <c r="SKF38" s="30"/>
      <c r="SKG38" s="30"/>
      <c r="SKH38" s="30"/>
      <c r="SKI38" s="30"/>
      <c r="SKJ38" s="30"/>
      <c r="SKK38" s="30"/>
      <c r="SKL38" s="30"/>
      <c r="SKM38" s="30"/>
      <c r="SKN38" s="30"/>
      <c r="SKO38" s="30"/>
      <c r="SKP38" s="30"/>
      <c r="SKQ38" s="30"/>
      <c r="SKR38" s="30"/>
      <c r="SKS38" s="30"/>
      <c r="SKT38" s="30"/>
      <c r="SKU38" s="30"/>
      <c r="SKV38" s="30"/>
      <c r="SKW38" s="30"/>
      <c r="SKX38" s="30"/>
      <c r="SKY38" s="30"/>
      <c r="SKZ38" s="30"/>
      <c r="SLA38" s="30"/>
      <c r="SLB38" s="30"/>
      <c r="SLC38" s="30"/>
      <c r="SLD38" s="30"/>
      <c r="SLE38" s="30"/>
      <c r="SLF38" s="30"/>
      <c r="SLG38" s="30"/>
      <c r="SLH38" s="30"/>
      <c r="SLI38" s="30"/>
      <c r="SLJ38" s="30"/>
      <c r="SLK38" s="30"/>
      <c r="SLL38" s="30"/>
      <c r="SLM38" s="30"/>
      <c r="SLN38" s="30"/>
      <c r="SLO38" s="30"/>
      <c r="SLP38" s="30"/>
      <c r="SLQ38" s="30"/>
      <c r="SLR38" s="30"/>
      <c r="SLS38" s="30"/>
      <c r="SLT38" s="30"/>
      <c r="SLU38" s="30"/>
      <c r="SLV38" s="30"/>
      <c r="SLW38" s="30"/>
      <c r="SLX38" s="30"/>
      <c r="SLY38" s="30"/>
      <c r="SLZ38" s="30"/>
      <c r="SMA38" s="30"/>
      <c r="SMB38" s="30"/>
      <c r="SMC38" s="30"/>
      <c r="SMD38" s="30"/>
      <c r="SME38" s="30"/>
      <c r="SMF38" s="30"/>
      <c r="SMG38" s="30"/>
      <c r="SMH38" s="30"/>
      <c r="SMI38" s="30"/>
      <c r="SMJ38" s="30"/>
      <c r="SMK38" s="30"/>
      <c r="SML38" s="30"/>
      <c r="SMM38" s="30"/>
      <c r="SMN38" s="30"/>
      <c r="SMO38" s="30"/>
      <c r="SMP38" s="30"/>
      <c r="SMQ38" s="30"/>
      <c r="SMR38" s="30"/>
      <c r="SMS38" s="30"/>
      <c r="SMT38" s="30"/>
      <c r="SMU38" s="30"/>
      <c r="SMV38" s="30"/>
      <c r="SMW38" s="30"/>
      <c r="SMX38" s="30"/>
      <c r="SMY38" s="30"/>
      <c r="SMZ38" s="30"/>
      <c r="SNA38" s="30"/>
      <c r="SNB38" s="30"/>
      <c r="SNC38" s="30"/>
      <c r="SND38" s="30"/>
      <c r="SNE38" s="30"/>
      <c r="SNF38" s="30"/>
      <c r="SNG38" s="30"/>
      <c r="SNH38" s="30"/>
      <c r="SNI38" s="30"/>
      <c r="SNJ38" s="30"/>
      <c r="SNK38" s="30"/>
      <c r="SNL38" s="30"/>
      <c r="SNM38" s="30"/>
      <c r="SNN38" s="30"/>
      <c r="SNO38" s="30"/>
      <c r="SNP38" s="30"/>
      <c r="SNQ38" s="30"/>
      <c r="SNR38" s="30"/>
      <c r="SNS38" s="30"/>
      <c r="SNT38" s="30"/>
      <c r="SNU38" s="30"/>
      <c r="SNV38" s="30"/>
      <c r="SNW38" s="30"/>
      <c r="SNX38" s="30"/>
      <c r="SNY38" s="30"/>
      <c r="SNZ38" s="30"/>
      <c r="SOA38" s="30"/>
      <c r="SOB38" s="30"/>
      <c r="SOC38" s="30"/>
      <c r="SOD38" s="30"/>
      <c r="SOE38" s="30"/>
      <c r="SOF38" s="30"/>
      <c r="SOG38" s="30"/>
      <c r="SOH38" s="30"/>
      <c r="SOI38" s="30"/>
      <c r="SOJ38" s="30"/>
      <c r="SOK38" s="30"/>
      <c r="SOL38" s="30"/>
      <c r="SOM38" s="30"/>
      <c r="SON38" s="30"/>
      <c r="SOO38" s="30"/>
      <c r="SOP38" s="30"/>
      <c r="SOQ38" s="30"/>
      <c r="SOR38" s="30"/>
      <c r="SOS38" s="30"/>
      <c r="SOT38" s="30"/>
      <c r="SOU38" s="30"/>
      <c r="SOV38" s="30"/>
      <c r="SOW38" s="30"/>
      <c r="SOX38" s="30"/>
      <c r="SOY38" s="30"/>
      <c r="SOZ38" s="30"/>
      <c r="SPA38" s="30"/>
      <c r="SPB38" s="30"/>
      <c r="SPC38" s="30"/>
      <c r="SPD38" s="30"/>
      <c r="SPE38" s="30"/>
      <c r="SPF38" s="30"/>
      <c r="SPG38" s="30"/>
      <c r="SPH38" s="30"/>
      <c r="SPI38" s="30"/>
      <c r="SPJ38" s="30"/>
      <c r="SPK38" s="30"/>
      <c r="SPL38" s="30"/>
      <c r="SPM38" s="30"/>
      <c r="SPN38" s="30"/>
      <c r="SPO38" s="30"/>
      <c r="SPP38" s="30"/>
      <c r="SPQ38" s="30"/>
      <c r="SPR38" s="30"/>
      <c r="SPS38" s="30"/>
      <c r="SPT38" s="30"/>
      <c r="SPU38" s="30"/>
      <c r="SPV38" s="30"/>
      <c r="SPW38" s="30"/>
      <c r="SPX38" s="30"/>
      <c r="SPY38" s="30"/>
      <c r="SPZ38" s="30"/>
      <c r="SQA38" s="30"/>
      <c r="SQB38" s="30"/>
      <c r="SQC38" s="30"/>
      <c r="SQD38" s="30"/>
      <c r="SQE38" s="30"/>
      <c r="SQF38" s="30"/>
      <c r="SQG38" s="30"/>
      <c r="SQH38" s="30"/>
      <c r="SQI38" s="30"/>
      <c r="SQJ38" s="30"/>
      <c r="SQK38" s="30"/>
      <c r="SQL38" s="30"/>
      <c r="SQM38" s="30"/>
      <c r="SQN38" s="30"/>
      <c r="SQO38" s="30"/>
      <c r="SQP38" s="30"/>
      <c r="SQQ38" s="30"/>
      <c r="SQR38" s="30"/>
      <c r="SQS38" s="30"/>
      <c r="SQT38" s="30"/>
      <c r="SQU38" s="30"/>
      <c r="SQV38" s="30"/>
      <c r="SQW38" s="30"/>
      <c r="SQX38" s="30"/>
      <c r="SQY38" s="30"/>
      <c r="SQZ38" s="30"/>
      <c r="SRA38" s="30"/>
      <c r="SRB38" s="30"/>
      <c r="SRC38" s="30"/>
      <c r="SRD38" s="30"/>
      <c r="SRE38" s="30"/>
      <c r="SRF38" s="30"/>
      <c r="SRG38" s="30"/>
      <c r="SRH38" s="30"/>
      <c r="SRI38" s="30"/>
      <c r="SRJ38" s="30"/>
      <c r="SRK38" s="30"/>
      <c r="SRL38" s="30"/>
      <c r="SRM38" s="30"/>
      <c r="SRN38" s="30"/>
      <c r="SRO38" s="30"/>
      <c r="SRP38" s="30"/>
      <c r="SRQ38" s="30"/>
      <c r="SRR38" s="30"/>
      <c r="SRS38" s="30"/>
      <c r="SRT38" s="30"/>
      <c r="SRU38" s="30"/>
      <c r="SRV38" s="30"/>
      <c r="SRW38" s="30"/>
      <c r="SRX38" s="30"/>
      <c r="SRY38" s="30"/>
      <c r="SRZ38" s="30"/>
      <c r="SSA38" s="30"/>
      <c r="SSB38" s="30"/>
      <c r="SSC38" s="30"/>
      <c r="SSD38" s="30"/>
      <c r="SSE38" s="30"/>
      <c r="SSF38" s="30"/>
      <c r="SSG38" s="30"/>
      <c r="SSH38" s="30"/>
      <c r="SSI38" s="30"/>
      <c r="SSJ38" s="30"/>
      <c r="SSK38" s="30"/>
      <c r="SSL38" s="30"/>
      <c r="SSM38" s="30"/>
      <c r="SSN38" s="30"/>
      <c r="SSO38" s="30"/>
      <c r="SSP38" s="30"/>
      <c r="SSQ38" s="30"/>
      <c r="SSR38" s="30"/>
      <c r="SSS38" s="30"/>
      <c r="SST38" s="30"/>
      <c r="SSU38" s="30"/>
      <c r="SSV38" s="30"/>
      <c r="SSW38" s="30"/>
      <c r="SSX38" s="30"/>
      <c r="SSY38" s="30"/>
      <c r="SSZ38" s="30"/>
      <c r="STA38" s="30"/>
      <c r="STB38" s="30"/>
      <c r="STC38" s="30"/>
      <c r="STD38" s="30"/>
      <c r="STE38" s="30"/>
      <c r="STF38" s="30"/>
      <c r="STG38" s="30"/>
      <c r="STH38" s="30"/>
      <c r="STI38" s="30"/>
      <c r="STJ38" s="30"/>
      <c r="STK38" s="30"/>
      <c r="STL38" s="30"/>
      <c r="STM38" s="30"/>
      <c r="STN38" s="30"/>
      <c r="STO38" s="30"/>
      <c r="STP38" s="30"/>
      <c r="STQ38" s="30"/>
      <c r="STR38" s="30"/>
      <c r="STS38" s="30"/>
      <c r="STT38" s="30"/>
      <c r="STU38" s="30"/>
      <c r="STV38" s="30"/>
      <c r="STW38" s="30"/>
      <c r="STX38" s="30"/>
      <c r="STY38" s="30"/>
      <c r="STZ38" s="30"/>
      <c r="SUA38" s="30"/>
      <c r="SUB38" s="30"/>
      <c r="SUC38" s="30"/>
      <c r="SUD38" s="30"/>
      <c r="SUE38" s="30"/>
      <c r="SUF38" s="30"/>
      <c r="SUG38" s="30"/>
      <c r="SUH38" s="30"/>
      <c r="SUI38" s="30"/>
      <c r="SUJ38" s="30"/>
      <c r="SUK38" s="30"/>
      <c r="SUL38" s="30"/>
      <c r="SUM38" s="30"/>
      <c r="SUN38" s="30"/>
      <c r="SUO38" s="30"/>
      <c r="SUP38" s="30"/>
      <c r="SUQ38" s="30"/>
      <c r="SUR38" s="30"/>
      <c r="SUS38" s="30"/>
      <c r="SUT38" s="30"/>
      <c r="SUU38" s="30"/>
      <c r="SUV38" s="30"/>
      <c r="SUW38" s="30"/>
      <c r="SUX38" s="30"/>
      <c r="SUY38" s="30"/>
      <c r="SUZ38" s="30"/>
      <c r="SVA38" s="30"/>
      <c r="SVB38" s="30"/>
      <c r="SVC38" s="30"/>
      <c r="SVD38" s="30"/>
      <c r="SVE38" s="30"/>
      <c r="SVF38" s="30"/>
      <c r="SVG38" s="30"/>
      <c r="SVH38" s="30"/>
      <c r="SVI38" s="30"/>
      <c r="SVJ38" s="30"/>
      <c r="SVK38" s="30"/>
      <c r="SVL38" s="30"/>
      <c r="SVM38" s="30"/>
      <c r="SVN38" s="30"/>
      <c r="SVO38" s="30"/>
      <c r="SVP38" s="30"/>
      <c r="SVQ38" s="30"/>
      <c r="SVR38" s="30"/>
      <c r="SVS38" s="30"/>
      <c r="SVT38" s="30"/>
      <c r="SVU38" s="30"/>
      <c r="SVV38" s="30"/>
      <c r="SVW38" s="30"/>
      <c r="SVX38" s="30"/>
      <c r="SVY38" s="30"/>
      <c r="SVZ38" s="30"/>
      <c r="SWA38" s="30"/>
      <c r="SWB38" s="30"/>
      <c r="SWC38" s="30"/>
      <c r="SWD38" s="30"/>
      <c r="SWE38" s="30"/>
      <c r="SWF38" s="30"/>
      <c r="SWG38" s="30"/>
      <c r="SWH38" s="30"/>
      <c r="SWI38" s="30"/>
      <c r="SWJ38" s="30"/>
      <c r="SWK38" s="30"/>
      <c r="SWL38" s="30"/>
      <c r="SWM38" s="30"/>
      <c r="SWN38" s="30"/>
      <c r="SWO38" s="30"/>
      <c r="SWP38" s="30"/>
      <c r="SWQ38" s="30"/>
      <c r="SWR38" s="30"/>
      <c r="SWS38" s="30"/>
      <c r="SWT38" s="30"/>
      <c r="SWU38" s="30"/>
      <c r="SWV38" s="30"/>
      <c r="SWW38" s="30"/>
      <c r="SWX38" s="30"/>
      <c r="SWY38" s="30"/>
      <c r="SWZ38" s="30"/>
      <c r="SXA38" s="30"/>
      <c r="SXB38" s="30"/>
      <c r="SXC38" s="30"/>
      <c r="SXD38" s="30"/>
      <c r="SXE38" s="30"/>
      <c r="SXF38" s="30"/>
      <c r="SXG38" s="30"/>
      <c r="SXH38" s="30"/>
      <c r="SXI38" s="30"/>
      <c r="SXJ38" s="30"/>
      <c r="SXK38" s="30"/>
      <c r="SXL38" s="30"/>
      <c r="SXM38" s="30"/>
      <c r="SXN38" s="30"/>
      <c r="SXO38" s="30"/>
      <c r="SXP38" s="30"/>
      <c r="SXQ38" s="30"/>
      <c r="SXR38" s="30"/>
      <c r="SXS38" s="30"/>
      <c r="SXT38" s="30"/>
      <c r="SXU38" s="30"/>
      <c r="SXV38" s="30"/>
      <c r="SXW38" s="30"/>
      <c r="SXX38" s="30"/>
      <c r="SXY38" s="30"/>
      <c r="SXZ38" s="30"/>
      <c r="SYA38" s="30"/>
      <c r="SYB38" s="30"/>
      <c r="SYC38" s="30"/>
      <c r="SYD38" s="30"/>
      <c r="SYE38" s="30"/>
      <c r="SYF38" s="30"/>
      <c r="SYG38" s="30"/>
      <c r="SYH38" s="30"/>
      <c r="SYI38" s="30"/>
      <c r="SYJ38" s="30"/>
      <c r="SYK38" s="30"/>
      <c r="SYL38" s="30"/>
      <c r="SYM38" s="30"/>
      <c r="SYN38" s="30"/>
      <c r="SYO38" s="30"/>
      <c r="SYP38" s="30"/>
      <c r="SYQ38" s="30"/>
      <c r="SYR38" s="30"/>
      <c r="SYS38" s="30"/>
      <c r="SYT38" s="30"/>
      <c r="SYU38" s="30"/>
      <c r="SYV38" s="30"/>
      <c r="SYW38" s="30"/>
      <c r="SYX38" s="30"/>
      <c r="SYY38" s="30"/>
      <c r="SYZ38" s="30"/>
      <c r="SZA38" s="30"/>
      <c r="SZB38" s="30"/>
      <c r="SZC38" s="30"/>
      <c r="SZD38" s="30"/>
      <c r="SZE38" s="30"/>
      <c r="SZF38" s="30"/>
      <c r="SZG38" s="30"/>
      <c r="SZH38" s="30"/>
      <c r="SZI38" s="30"/>
      <c r="SZJ38" s="30"/>
      <c r="SZK38" s="30"/>
      <c r="SZL38" s="30"/>
      <c r="SZM38" s="30"/>
      <c r="SZN38" s="30"/>
      <c r="SZO38" s="30"/>
      <c r="SZP38" s="30"/>
      <c r="SZQ38" s="30"/>
      <c r="SZR38" s="30"/>
      <c r="SZS38" s="30"/>
      <c r="SZT38" s="30"/>
      <c r="SZU38" s="30"/>
      <c r="SZV38" s="30"/>
      <c r="SZW38" s="30"/>
      <c r="SZX38" s="30"/>
      <c r="SZY38" s="30"/>
      <c r="SZZ38" s="30"/>
      <c r="TAA38" s="30"/>
      <c r="TAB38" s="30"/>
      <c r="TAC38" s="30"/>
      <c r="TAD38" s="30"/>
      <c r="TAE38" s="30"/>
      <c r="TAF38" s="30"/>
      <c r="TAG38" s="30"/>
      <c r="TAH38" s="30"/>
      <c r="TAI38" s="30"/>
      <c r="TAJ38" s="30"/>
      <c r="TAK38" s="30"/>
      <c r="TAL38" s="30"/>
      <c r="TAM38" s="30"/>
      <c r="TAN38" s="30"/>
      <c r="TAO38" s="30"/>
      <c r="TAP38" s="30"/>
      <c r="TAQ38" s="30"/>
      <c r="TAR38" s="30"/>
      <c r="TAS38" s="30"/>
      <c r="TAT38" s="30"/>
      <c r="TAU38" s="30"/>
      <c r="TAV38" s="30"/>
      <c r="TAW38" s="30"/>
      <c r="TAX38" s="30"/>
      <c r="TAY38" s="30"/>
      <c r="TAZ38" s="30"/>
      <c r="TBA38" s="30"/>
      <c r="TBB38" s="30"/>
      <c r="TBC38" s="30"/>
      <c r="TBD38" s="30"/>
      <c r="TBE38" s="30"/>
      <c r="TBF38" s="30"/>
      <c r="TBG38" s="30"/>
      <c r="TBH38" s="30"/>
      <c r="TBI38" s="30"/>
      <c r="TBJ38" s="30"/>
      <c r="TBK38" s="30"/>
      <c r="TBL38" s="30"/>
      <c r="TBM38" s="30"/>
      <c r="TBN38" s="30"/>
      <c r="TBO38" s="30"/>
      <c r="TBP38" s="30"/>
      <c r="TBQ38" s="30"/>
      <c r="TBR38" s="30"/>
      <c r="TBS38" s="30"/>
      <c r="TBT38" s="30"/>
      <c r="TBU38" s="30"/>
      <c r="TBV38" s="30"/>
      <c r="TBW38" s="30"/>
      <c r="TBX38" s="30"/>
      <c r="TBY38" s="30"/>
      <c r="TBZ38" s="30"/>
      <c r="TCA38" s="30"/>
      <c r="TCB38" s="30"/>
      <c r="TCC38" s="30"/>
      <c r="TCD38" s="30"/>
      <c r="TCE38" s="30"/>
      <c r="TCF38" s="30"/>
      <c r="TCG38" s="30"/>
      <c r="TCH38" s="30"/>
      <c r="TCI38" s="30"/>
      <c r="TCJ38" s="30"/>
      <c r="TCK38" s="30"/>
      <c r="TCL38" s="30"/>
      <c r="TCM38" s="30"/>
      <c r="TCN38" s="30"/>
      <c r="TCO38" s="30"/>
      <c r="TCP38" s="30"/>
      <c r="TCQ38" s="30"/>
      <c r="TCR38" s="30"/>
      <c r="TCS38" s="30"/>
      <c r="TCT38" s="30"/>
      <c r="TCU38" s="30"/>
      <c r="TCV38" s="30"/>
      <c r="TCW38" s="30"/>
      <c r="TCX38" s="30"/>
      <c r="TCY38" s="30"/>
      <c r="TCZ38" s="30"/>
      <c r="TDA38" s="30"/>
      <c r="TDB38" s="30"/>
      <c r="TDC38" s="30"/>
      <c r="TDD38" s="30"/>
      <c r="TDE38" s="30"/>
      <c r="TDF38" s="30"/>
      <c r="TDG38" s="30"/>
      <c r="TDH38" s="30"/>
      <c r="TDI38" s="30"/>
      <c r="TDJ38" s="30"/>
      <c r="TDK38" s="30"/>
      <c r="TDL38" s="30"/>
      <c r="TDM38" s="30"/>
      <c r="TDN38" s="30"/>
      <c r="TDO38" s="30"/>
      <c r="TDP38" s="30"/>
      <c r="TDQ38" s="30"/>
      <c r="TDR38" s="30"/>
      <c r="TDS38" s="30"/>
      <c r="TDT38" s="30"/>
      <c r="TDU38" s="30"/>
      <c r="TDV38" s="30"/>
      <c r="TDW38" s="30"/>
      <c r="TDX38" s="30"/>
      <c r="TDY38" s="30"/>
      <c r="TDZ38" s="30"/>
      <c r="TEA38" s="30"/>
      <c r="TEB38" s="30"/>
      <c r="TEC38" s="30"/>
      <c r="TED38" s="30"/>
      <c r="TEE38" s="30"/>
      <c r="TEF38" s="30"/>
      <c r="TEG38" s="30"/>
      <c r="TEH38" s="30"/>
      <c r="TEI38" s="30"/>
      <c r="TEJ38" s="30"/>
      <c r="TEK38" s="30"/>
      <c r="TEL38" s="30"/>
      <c r="TEM38" s="30"/>
      <c r="TEN38" s="30"/>
      <c r="TEO38" s="30"/>
      <c r="TEP38" s="30"/>
      <c r="TEQ38" s="30"/>
      <c r="TER38" s="30"/>
      <c r="TES38" s="30"/>
      <c r="TET38" s="30"/>
      <c r="TEU38" s="30"/>
      <c r="TEV38" s="30"/>
      <c r="TEW38" s="30"/>
      <c r="TEX38" s="30"/>
      <c r="TEY38" s="30"/>
      <c r="TEZ38" s="30"/>
      <c r="TFA38" s="30"/>
      <c r="TFB38" s="30"/>
      <c r="TFC38" s="30"/>
      <c r="TFD38" s="30"/>
      <c r="TFE38" s="30"/>
      <c r="TFF38" s="30"/>
      <c r="TFG38" s="30"/>
      <c r="TFH38" s="30"/>
      <c r="TFI38" s="30"/>
      <c r="TFJ38" s="30"/>
      <c r="TFK38" s="30"/>
      <c r="TFL38" s="30"/>
      <c r="TFM38" s="30"/>
      <c r="TFN38" s="30"/>
      <c r="TFO38" s="30"/>
      <c r="TFP38" s="30"/>
      <c r="TFQ38" s="30"/>
      <c r="TFR38" s="30"/>
      <c r="TFS38" s="30"/>
      <c r="TFT38" s="30"/>
      <c r="TFU38" s="30"/>
      <c r="TFV38" s="30"/>
      <c r="TFW38" s="30"/>
      <c r="TFX38" s="30"/>
      <c r="TFY38" s="30"/>
      <c r="TFZ38" s="30"/>
      <c r="TGA38" s="30"/>
      <c r="TGB38" s="30"/>
      <c r="TGC38" s="30"/>
      <c r="TGD38" s="30"/>
      <c r="TGE38" s="30"/>
      <c r="TGF38" s="30"/>
      <c r="TGG38" s="30"/>
      <c r="TGH38" s="30"/>
      <c r="TGI38" s="30"/>
      <c r="TGJ38" s="30"/>
      <c r="TGK38" s="30"/>
      <c r="TGL38" s="30"/>
      <c r="TGM38" s="30"/>
      <c r="TGN38" s="30"/>
      <c r="TGO38" s="30"/>
      <c r="TGP38" s="30"/>
      <c r="TGQ38" s="30"/>
      <c r="TGR38" s="30"/>
      <c r="TGS38" s="30"/>
      <c r="TGT38" s="30"/>
      <c r="TGU38" s="30"/>
      <c r="TGV38" s="30"/>
      <c r="TGW38" s="30"/>
      <c r="TGX38" s="30"/>
      <c r="TGY38" s="30"/>
      <c r="TGZ38" s="30"/>
      <c r="THA38" s="30"/>
      <c r="THB38" s="30"/>
      <c r="THC38" s="30"/>
      <c r="THD38" s="30"/>
      <c r="THE38" s="30"/>
      <c r="THF38" s="30"/>
      <c r="THG38" s="30"/>
      <c r="THH38" s="30"/>
      <c r="THI38" s="30"/>
      <c r="THJ38" s="30"/>
      <c r="THK38" s="30"/>
      <c r="THL38" s="30"/>
      <c r="THM38" s="30"/>
      <c r="THN38" s="30"/>
      <c r="THO38" s="30"/>
      <c r="THP38" s="30"/>
      <c r="THQ38" s="30"/>
      <c r="THR38" s="30"/>
      <c r="THS38" s="30"/>
      <c r="THT38" s="30"/>
      <c r="THU38" s="30"/>
      <c r="THV38" s="30"/>
      <c r="THW38" s="30"/>
      <c r="THX38" s="30"/>
      <c r="THY38" s="30"/>
      <c r="THZ38" s="30"/>
      <c r="TIA38" s="30"/>
      <c r="TIB38" s="30"/>
      <c r="TIC38" s="30"/>
      <c r="TID38" s="30"/>
      <c r="TIE38" s="30"/>
      <c r="TIF38" s="30"/>
      <c r="TIG38" s="30"/>
      <c r="TIH38" s="30"/>
      <c r="TII38" s="30"/>
      <c r="TIJ38" s="30"/>
      <c r="TIK38" s="30"/>
      <c r="TIL38" s="30"/>
      <c r="TIM38" s="30"/>
      <c r="TIN38" s="30"/>
      <c r="TIO38" s="30"/>
      <c r="TIP38" s="30"/>
      <c r="TIQ38" s="30"/>
      <c r="TIR38" s="30"/>
      <c r="TIS38" s="30"/>
      <c r="TIT38" s="30"/>
      <c r="TIU38" s="30"/>
      <c r="TIV38" s="30"/>
      <c r="TIW38" s="30"/>
      <c r="TIX38" s="30"/>
      <c r="TIY38" s="30"/>
      <c r="TIZ38" s="30"/>
      <c r="TJA38" s="30"/>
      <c r="TJB38" s="30"/>
      <c r="TJC38" s="30"/>
      <c r="TJD38" s="30"/>
      <c r="TJE38" s="30"/>
      <c r="TJF38" s="30"/>
      <c r="TJG38" s="30"/>
      <c r="TJH38" s="30"/>
      <c r="TJI38" s="30"/>
      <c r="TJJ38" s="30"/>
      <c r="TJK38" s="30"/>
      <c r="TJL38" s="30"/>
      <c r="TJM38" s="30"/>
      <c r="TJN38" s="30"/>
      <c r="TJO38" s="30"/>
      <c r="TJP38" s="30"/>
      <c r="TJQ38" s="30"/>
      <c r="TJR38" s="30"/>
      <c r="TJS38" s="30"/>
      <c r="TJT38" s="30"/>
      <c r="TJU38" s="30"/>
      <c r="TJV38" s="30"/>
      <c r="TJW38" s="30"/>
      <c r="TJX38" s="30"/>
      <c r="TJY38" s="30"/>
      <c r="TJZ38" s="30"/>
      <c r="TKA38" s="30"/>
      <c r="TKB38" s="30"/>
      <c r="TKC38" s="30"/>
      <c r="TKD38" s="30"/>
      <c r="TKE38" s="30"/>
      <c r="TKF38" s="30"/>
      <c r="TKG38" s="30"/>
      <c r="TKH38" s="30"/>
      <c r="TKI38" s="30"/>
      <c r="TKJ38" s="30"/>
      <c r="TKK38" s="30"/>
      <c r="TKL38" s="30"/>
      <c r="TKM38" s="30"/>
      <c r="TKN38" s="30"/>
      <c r="TKO38" s="30"/>
      <c r="TKP38" s="30"/>
      <c r="TKQ38" s="30"/>
      <c r="TKR38" s="30"/>
      <c r="TKS38" s="30"/>
      <c r="TKT38" s="30"/>
      <c r="TKU38" s="30"/>
      <c r="TKV38" s="30"/>
      <c r="TKW38" s="30"/>
      <c r="TKX38" s="30"/>
      <c r="TKY38" s="30"/>
      <c r="TKZ38" s="30"/>
      <c r="TLA38" s="30"/>
      <c r="TLB38" s="30"/>
      <c r="TLC38" s="30"/>
      <c r="TLD38" s="30"/>
      <c r="TLE38" s="30"/>
      <c r="TLF38" s="30"/>
      <c r="TLG38" s="30"/>
      <c r="TLH38" s="30"/>
      <c r="TLI38" s="30"/>
      <c r="TLJ38" s="30"/>
      <c r="TLK38" s="30"/>
      <c r="TLL38" s="30"/>
      <c r="TLM38" s="30"/>
      <c r="TLN38" s="30"/>
      <c r="TLO38" s="30"/>
      <c r="TLP38" s="30"/>
      <c r="TLQ38" s="30"/>
      <c r="TLR38" s="30"/>
      <c r="TLS38" s="30"/>
      <c r="TLT38" s="30"/>
      <c r="TLU38" s="30"/>
      <c r="TLV38" s="30"/>
      <c r="TLW38" s="30"/>
      <c r="TLX38" s="30"/>
      <c r="TLY38" s="30"/>
      <c r="TLZ38" s="30"/>
      <c r="TMA38" s="30"/>
      <c r="TMB38" s="30"/>
      <c r="TMC38" s="30"/>
      <c r="TMD38" s="30"/>
      <c r="TME38" s="30"/>
      <c r="TMF38" s="30"/>
      <c r="TMG38" s="30"/>
      <c r="TMH38" s="30"/>
      <c r="TMI38" s="30"/>
      <c r="TMJ38" s="30"/>
      <c r="TMK38" s="30"/>
      <c r="TML38" s="30"/>
      <c r="TMM38" s="30"/>
      <c r="TMN38" s="30"/>
      <c r="TMO38" s="30"/>
      <c r="TMP38" s="30"/>
      <c r="TMQ38" s="30"/>
      <c r="TMR38" s="30"/>
      <c r="TMS38" s="30"/>
      <c r="TMT38" s="30"/>
      <c r="TMU38" s="30"/>
      <c r="TMV38" s="30"/>
      <c r="TMW38" s="30"/>
      <c r="TMX38" s="30"/>
      <c r="TMY38" s="30"/>
      <c r="TMZ38" s="30"/>
      <c r="TNA38" s="30"/>
      <c r="TNB38" s="30"/>
      <c r="TNC38" s="30"/>
      <c r="TND38" s="30"/>
      <c r="TNE38" s="30"/>
      <c r="TNF38" s="30"/>
      <c r="TNG38" s="30"/>
      <c r="TNH38" s="30"/>
      <c r="TNI38" s="30"/>
      <c r="TNJ38" s="30"/>
      <c r="TNK38" s="30"/>
      <c r="TNL38" s="30"/>
      <c r="TNM38" s="30"/>
      <c r="TNN38" s="30"/>
      <c r="TNO38" s="30"/>
      <c r="TNP38" s="30"/>
      <c r="TNQ38" s="30"/>
      <c r="TNR38" s="30"/>
      <c r="TNS38" s="30"/>
      <c r="TNT38" s="30"/>
      <c r="TNU38" s="30"/>
      <c r="TNV38" s="30"/>
      <c r="TNW38" s="30"/>
      <c r="TNX38" s="30"/>
      <c r="TNY38" s="30"/>
      <c r="TNZ38" s="30"/>
      <c r="TOA38" s="30"/>
      <c r="TOB38" s="30"/>
      <c r="TOC38" s="30"/>
      <c r="TOD38" s="30"/>
      <c r="TOE38" s="30"/>
      <c r="TOF38" s="30"/>
      <c r="TOG38" s="30"/>
      <c r="TOH38" s="30"/>
      <c r="TOI38" s="30"/>
      <c r="TOJ38" s="30"/>
      <c r="TOK38" s="30"/>
      <c r="TOL38" s="30"/>
      <c r="TOM38" s="30"/>
      <c r="TON38" s="30"/>
      <c r="TOO38" s="30"/>
      <c r="TOP38" s="30"/>
      <c r="TOQ38" s="30"/>
      <c r="TOR38" s="30"/>
      <c r="TOS38" s="30"/>
      <c r="TOT38" s="30"/>
      <c r="TOU38" s="30"/>
      <c r="TOV38" s="30"/>
      <c r="TOW38" s="30"/>
      <c r="TOX38" s="30"/>
      <c r="TOY38" s="30"/>
      <c r="TOZ38" s="30"/>
      <c r="TPA38" s="30"/>
      <c r="TPB38" s="30"/>
      <c r="TPC38" s="30"/>
      <c r="TPD38" s="30"/>
      <c r="TPE38" s="30"/>
      <c r="TPF38" s="30"/>
      <c r="TPG38" s="30"/>
      <c r="TPH38" s="30"/>
      <c r="TPI38" s="30"/>
      <c r="TPJ38" s="30"/>
      <c r="TPK38" s="30"/>
      <c r="TPL38" s="30"/>
      <c r="TPM38" s="30"/>
      <c r="TPN38" s="30"/>
      <c r="TPO38" s="30"/>
      <c r="TPP38" s="30"/>
      <c r="TPQ38" s="30"/>
      <c r="TPR38" s="30"/>
      <c r="TPS38" s="30"/>
      <c r="TPT38" s="30"/>
      <c r="TPU38" s="30"/>
      <c r="TPV38" s="30"/>
      <c r="TPW38" s="30"/>
      <c r="TPX38" s="30"/>
      <c r="TPY38" s="30"/>
      <c r="TPZ38" s="30"/>
      <c r="TQA38" s="30"/>
      <c r="TQB38" s="30"/>
      <c r="TQC38" s="30"/>
      <c r="TQD38" s="30"/>
      <c r="TQE38" s="30"/>
      <c r="TQF38" s="30"/>
      <c r="TQG38" s="30"/>
      <c r="TQH38" s="30"/>
      <c r="TQI38" s="30"/>
      <c r="TQJ38" s="30"/>
      <c r="TQK38" s="30"/>
      <c r="TQL38" s="30"/>
      <c r="TQM38" s="30"/>
      <c r="TQN38" s="30"/>
      <c r="TQO38" s="30"/>
      <c r="TQP38" s="30"/>
      <c r="TQQ38" s="30"/>
      <c r="TQR38" s="30"/>
      <c r="TQS38" s="30"/>
      <c r="TQT38" s="30"/>
      <c r="TQU38" s="30"/>
      <c r="TQV38" s="30"/>
      <c r="TQW38" s="30"/>
      <c r="TQX38" s="30"/>
      <c r="TQY38" s="30"/>
      <c r="TQZ38" s="30"/>
      <c r="TRA38" s="30"/>
      <c r="TRB38" s="30"/>
      <c r="TRC38" s="30"/>
      <c r="TRD38" s="30"/>
      <c r="TRE38" s="30"/>
      <c r="TRF38" s="30"/>
      <c r="TRG38" s="30"/>
      <c r="TRH38" s="30"/>
      <c r="TRI38" s="30"/>
      <c r="TRJ38" s="30"/>
      <c r="TRK38" s="30"/>
      <c r="TRL38" s="30"/>
      <c r="TRM38" s="30"/>
      <c r="TRN38" s="30"/>
      <c r="TRO38" s="30"/>
      <c r="TRP38" s="30"/>
      <c r="TRQ38" s="30"/>
      <c r="TRR38" s="30"/>
      <c r="TRS38" s="30"/>
      <c r="TRT38" s="30"/>
      <c r="TRU38" s="30"/>
      <c r="TRV38" s="30"/>
      <c r="TRW38" s="30"/>
      <c r="TRX38" s="30"/>
      <c r="TRY38" s="30"/>
      <c r="TRZ38" s="30"/>
      <c r="TSA38" s="30"/>
      <c r="TSB38" s="30"/>
      <c r="TSC38" s="30"/>
      <c r="TSD38" s="30"/>
      <c r="TSE38" s="30"/>
      <c r="TSF38" s="30"/>
      <c r="TSG38" s="30"/>
      <c r="TSH38" s="30"/>
      <c r="TSI38" s="30"/>
      <c r="TSJ38" s="30"/>
      <c r="TSK38" s="30"/>
      <c r="TSL38" s="30"/>
      <c r="TSM38" s="30"/>
      <c r="TSN38" s="30"/>
      <c r="TSO38" s="30"/>
      <c r="TSP38" s="30"/>
      <c r="TSQ38" s="30"/>
      <c r="TSR38" s="30"/>
      <c r="TSS38" s="30"/>
      <c r="TST38" s="30"/>
      <c r="TSU38" s="30"/>
      <c r="TSV38" s="30"/>
      <c r="TSW38" s="30"/>
      <c r="TSX38" s="30"/>
      <c r="TSY38" s="30"/>
      <c r="TSZ38" s="30"/>
      <c r="TTA38" s="30"/>
      <c r="TTB38" s="30"/>
      <c r="TTC38" s="30"/>
      <c r="TTD38" s="30"/>
      <c r="TTE38" s="30"/>
      <c r="TTF38" s="30"/>
      <c r="TTG38" s="30"/>
      <c r="TTH38" s="30"/>
      <c r="TTI38" s="30"/>
      <c r="TTJ38" s="30"/>
      <c r="TTK38" s="30"/>
      <c r="TTL38" s="30"/>
      <c r="TTM38" s="30"/>
      <c r="TTN38" s="30"/>
      <c r="TTO38" s="30"/>
      <c r="TTP38" s="30"/>
      <c r="TTQ38" s="30"/>
      <c r="TTR38" s="30"/>
      <c r="TTS38" s="30"/>
      <c r="TTT38" s="30"/>
      <c r="TTU38" s="30"/>
      <c r="TTV38" s="30"/>
      <c r="TTW38" s="30"/>
      <c r="TTX38" s="30"/>
      <c r="TTY38" s="30"/>
      <c r="TTZ38" s="30"/>
      <c r="TUA38" s="30"/>
      <c r="TUB38" s="30"/>
      <c r="TUC38" s="30"/>
      <c r="TUD38" s="30"/>
      <c r="TUE38" s="30"/>
      <c r="TUF38" s="30"/>
      <c r="TUG38" s="30"/>
      <c r="TUH38" s="30"/>
      <c r="TUI38" s="30"/>
      <c r="TUJ38" s="30"/>
      <c r="TUK38" s="30"/>
      <c r="TUL38" s="30"/>
      <c r="TUM38" s="30"/>
      <c r="TUN38" s="30"/>
      <c r="TUO38" s="30"/>
      <c r="TUP38" s="30"/>
      <c r="TUQ38" s="30"/>
      <c r="TUR38" s="30"/>
      <c r="TUS38" s="30"/>
      <c r="TUT38" s="30"/>
      <c r="TUU38" s="30"/>
      <c r="TUV38" s="30"/>
      <c r="TUW38" s="30"/>
      <c r="TUX38" s="30"/>
      <c r="TUY38" s="30"/>
      <c r="TUZ38" s="30"/>
      <c r="TVA38" s="30"/>
      <c r="TVB38" s="30"/>
      <c r="TVC38" s="30"/>
      <c r="TVD38" s="30"/>
      <c r="TVE38" s="30"/>
      <c r="TVF38" s="30"/>
      <c r="TVG38" s="30"/>
      <c r="TVH38" s="30"/>
      <c r="TVI38" s="30"/>
      <c r="TVJ38" s="30"/>
      <c r="TVK38" s="30"/>
      <c r="TVL38" s="30"/>
      <c r="TVM38" s="30"/>
      <c r="TVN38" s="30"/>
      <c r="TVO38" s="30"/>
      <c r="TVP38" s="30"/>
      <c r="TVQ38" s="30"/>
      <c r="TVR38" s="30"/>
      <c r="TVS38" s="30"/>
      <c r="TVT38" s="30"/>
      <c r="TVU38" s="30"/>
      <c r="TVV38" s="30"/>
      <c r="TVW38" s="30"/>
      <c r="TVX38" s="30"/>
      <c r="TVY38" s="30"/>
      <c r="TVZ38" s="30"/>
      <c r="TWA38" s="30"/>
      <c r="TWB38" s="30"/>
      <c r="TWC38" s="30"/>
      <c r="TWD38" s="30"/>
      <c r="TWE38" s="30"/>
      <c r="TWF38" s="30"/>
      <c r="TWG38" s="30"/>
      <c r="TWH38" s="30"/>
      <c r="TWI38" s="30"/>
      <c r="TWJ38" s="30"/>
      <c r="TWK38" s="30"/>
      <c r="TWL38" s="30"/>
      <c r="TWM38" s="30"/>
      <c r="TWN38" s="30"/>
      <c r="TWO38" s="30"/>
      <c r="TWP38" s="30"/>
      <c r="TWQ38" s="30"/>
      <c r="TWR38" s="30"/>
      <c r="TWS38" s="30"/>
      <c r="TWT38" s="30"/>
      <c r="TWU38" s="30"/>
      <c r="TWV38" s="30"/>
      <c r="TWW38" s="30"/>
      <c r="TWX38" s="30"/>
      <c r="TWY38" s="30"/>
      <c r="TWZ38" s="30"/>
      <c r="TXA38" s="30"/>
      <c r="TXB38" s="30"/>
      <c r="TXC38" s="30"/>
      <c r="TXD38" s="30"/>
      <c r="TXE38" s="30"/>
      <c r="TXF38" s="30"/>
      <c r="TXG38" s="30"/>
      <c r="TXH38" s="30"/>
      <c r="TXI38" s="30"/>
      <c r="TXJ38" s="30"/>
      <c r="TXK38" s="30"/>
      <c r="TXL38" s="30"/>
      <c r="TXM38" s="30"/>
      <c r="TXN38" s="30"/>
      <c r="TXO38" s="30"/>
      <c r="TXP38" s="30"/>
      <c r="TXQ38" s="30"/>
      <c r="TXR38" s="30"/>
      <c r="TXS38" s="30"/>
      <c r="TXT38" s="30"/>
      <c r="TXU38" s="30"/>
      <c r="TXV38" s="30"/>
      <c r="TXW38" s="30"/>
      <c r="TXX38" s="30"/>
      <c r="TXY38" s="30"/>
      <c r="TXZ38" s="30"/>
      <c r="TYA38" s="30"/>
      <c r="TYB38" s="30"/>
      <c r="TYC38" s="30"/>
      <c r="TYD38" s="30"/>
      <c r="TYE38" s="30"/>
      <c r="TYF38" s="30"/>
      <c r="TYG38" s="30"/>
      <c r="TYH38" s="30"/>
      <c r="TYI38" s="30"/>
      <c r="TYJ38" s="30"/>
      <c r="TYK38" s="30"/>
      <c r="TYL38" s="30"/>
      <c r="TYM38" s="30"/>
      <c r="TYN38" s="30"/>
      <c r="TYO38" s="30"/>
      <c r="TYP38" s="30"/>
      <c r="TYQ38" s="30"/>
      <c r="TYR38" s="30"/>
      <c r="TYS38" s="30"/>
      <c r="TYT38" s="30"/>
      <c r="TYU38" s="30"/>
      <c r="TYV38" s="30"/>
      <c r="TYW38" s="30"/>
      <c r="TYX38" s="30"/>
      <c r="TYY38" s="30"/>
      <c r="TYZ38" s="30"/>
      <c r="TZA38" s="30"/>
      <c r="TZB38" s="30"/>
      <c r="TZC38" s="30"/>
      <c r="TZD38" s="30"/>
      <c r="TZE38" s="30"/>
      <c r="TZF38" s="30"/>
      <c r="TZG38" s="30"/>
      <c r="TZH38" s="30"/>
      <c r="TZI38" s="30"/>
      <c r="TZJ38" s="30"/>
      <c r="TZK38" s="30"/>
      <c r="TZL38" s="30"/>
      <c r="TZM38" s="30"/>
      <c r="TZN38" s="30"/>
      <c r="TZO38" s="30"/>
      <c r="TZP38" s="30"/>
      <c r="TZQ38" s="30"/>
      <c r="TZR38" s="30"/>
      <c r="TZS38" s="30"/>
      <c r="TZT38" s="30"/>
      <c r="TZU38" s="30"/>
      <c r="TZV38" s="30"/>
      <c r="TZW38" s="30"/>
      <c r="TZX38" s="30"/>
      <c r="TZY38" s="30"/>
      <c r="TZZ38" s="30"/>
      <c r="UAA38" s="30"/>
      <c r="UAB38" s="30"/>
      <c r="UAC38" s="30"/>
      <c r="UAD38" s="30"/>
      <c r="UAE38" s="30"/>
      <c r="UAF38" s="30"/>
      <c r="UAG38" s="30"/>
      <c r="UAH38" s="30"/>
      <c r="UAI38" s="30"/>
      <c r="UAJ38" s="30"/>
      <c r="UAK38" s="30"/>
      <c r="UAL38" s="30"/>
      <c r="UAM38" s="30"/>
      <c r="UAN38" s="30"/>
      <c r="UAO38" s="30"/>
      <c r="UAP38" s="30"/>
      <c r="UAQ38" s="30"/>
      <c r="UAR38" s="30"/>
      <c r="UAS38" s="30"/>
      <c r="UAT38" s="30"/>
      <c r="UAU38" s="30"/>
      <c r="UAV38" s="30"/>
      <c r="UAW38" s="30"/>
      <c r="UAX38" s="30"/>
      <c r="UAY38" s="30"/>
      <c r="UAZ38" s="30"/>
      <c r="UBA38" s="30"/>
      <c r="UBB38" s="30"/>
      <c r="UBC38" s="30"/>
      <c r="UBD38" s="30"/>
      <c r="UBE38" s="30"/>
      <c r="UBF38" s="30"/>
      <c r="UBG38" s="30"/>
      <c r="UBH38" s="30"/>
      <c r="UBI38" s="30"/>
      <c r="UBJ38" s="30"/>
      <c r="UBK38" s="30"/>
      <c r="UBL38" s="30"/>
      <c r="UBM38" s="30"/>
      <c r="UBN38" s="30"/>
      <c r="UBO38" s="30"/>
      <c r="UBP38" s="30"/>
      <c r="UBQ38" s="30"/>
      <c r="UBR38" s="30"/>
      <c r="UBS38" s="30"/>
      <c r="UBT38" s="30"/>
      <c r="UBU38" s="30"/>
      <c r="UBV38" s="30"/>
      <c r="UBW38" s="30"/>
      <c r="UBX38" s="30"/>
      <c r="UBY38" s="30"/>
      <c r="UBZ38" s="30"/>
      <c r="UCA38" s="30"/>
      <c r="UCB38" s="30"/>
      <c r="UCC38" s="30"/>
      <c r="UCD38" s="30"/>
      <c r="UCE38" s="30"/>
      <c r="UCF38" s="30"/>
      <c r="UCG38" s="30"/>
      <c r="UCH38" s="30"/>
      <c r="UCI38" s="30"/>
      <c r="UCJ38" s="30"/>
      <c r="UCK38" s="30"/>
      <c r="UCL38" s="30"/>
      <c r="UCM38" s="30"/>
      <c r="UCN38" s="30"/>
      <c r="UCO38" s="30"/>
      <c r="UCP38" s="30"/>
      <c r="UCQ38" s="30"/>
      <c r="UCR38" s="30"/>
      <c r="UCS38" s="30"/>
      <c r="UCT38" s="30"/>
      <c r="UCU38" s="30"/>
      <c r="UCV38" s="30"/>
      <c r="UCW38" s="30"/>
      <c r="UCX38" s="30"/>
      <c r="UCY38" s="30"/>
      <c r="UCZ38" s="30"/>
      <c r="UDA38" s="30"/>
      <c r="UDB38" s="30"/>
      <c r="UDC38" s="30"/>
      <c r="UDD38" s="30"/>
      <c r="UDE38" s="30"/>
      <c r="UDF38" s="30"/>
      <c r="UDG38" s="30"/>
      <c r="UDH38" s="30"/>
      <c r="UDI38" s="30"/>
      <c r="UDJ38" s="30"/>
      <c r="UDK38" s="30"/>
      <c r="UDL38" s="30"/>
      <c r="UDM38" s="30"/>
      <c r="UDN38" s="30"/>
      <c r="UDO38" s="30"/>
      <c r="UDP38" s="30"/>
      <c r="UDQ38" s="30"/>
      <c r="UDR38" s="30"/>
      <c r="UDS38" s="30"/>
      <c r="UDT38" s="30"/>
      <c r="UDU38" s="30"/>
      <c r="UDV38" s="30"/>
      <c r="UDW38" s="30"/>
      <c r="UDX38" s="30"/>
      <c r="UDY38" s="30"/>
      <c r="UDZ38" s="30"/>
      <c r="UEA38" s="30"/>
      <c r="UEB38" s="30"/>
      <c r="UEC38" s="30"/>
      <c r="UED38" s="30"/>
      <c r="UEE38" s="30"/>
      <c r="UEF38" s="30"/>
      <c r="UEG38" s="30"/>
      <c r="UEH38" s="30"/>
      <c r="UEI38" s="30"/>
      <c r="UEJ38" s="30"/>
      <c r="UEK38" s="30"/>
      <c r="UEL38" s="30"/>
      <c r="UEM38" s="30"/>
      <c r="UEN38" s="30"/>
      <c r="UEO38" s="30"/>
      <c r="UEP38" s="30"/>
      <c r="UEQ38" s="30"/>
      <c r="UER38" s="30"/>
      <c r="UES38" s="30"/>
      <c r="UET38" s="30"/>
      <c r="UEU38" s="30"/>
      <c r="UEV38" s="30"/>
      <c r="UEW38" s="30"/>
      <c r="UEX38" s="30"/>
      <c r="UEY38" s="30"/>
      <c r="UEZ38" s="30"/>
      <c r="UFA38" s="30"/>
      <c r="UFB38" s="30"/>
      <c r="UFC38" s="30"/>
      <c r="UFD38" s="30"/>
      <c r="UFE38" s="30"/>
      <c r="UFF38" s="30"/>
      <c r="UFG38" s="30"/>
      <c r="UFH38" s="30"/>
      <c r="UFI38" s="30"/>
      <c r="UFJ38" s="30"/>
      <c r="UFK38" s="30"/>
      <c r="UFL38" s="30"/>
      <c r="UFM38" s="30"/>
      <c r="UFN38" s="30"/>
      <c r="UFO38" s="30"/>
      <c r="UFP38" s="30"/>
      <c r="UFQ38" s="30"/>
      <c r="UFR38" s="30"/>
      <c r="UFS38" s="30"/>
      <c r="UFT38" s="30"/>
      <c r="UFU38" s="30"/>
      <c r="UFV38" s="30"/>
      <c r="UFW38" s="30"/>
      <c r="UFX38" s="30"/>
      <c r="UFY38" s="30"/>
      <c r="UFZ38" s="30"/>
      <c r="UGA38" s="30"/>
      <c r="UGB38" s="30"/>
      <c r="UGC38" s="30"/>
      <c r="UGD38" s="30"/>
      <c r="UGE38" s="30"/>
      <c r="UGF38" s="30"/>
      <c r="UGG38" s="30"/>
      <c r="UGH38" s="30"/>
      <c r="UGI38" s="30"/>
      <c r="UGJ38" s="30"/>
      <c r="UGK38" s="30"/>
      <c r="UGL38" s="30"/>
      <c r="UGM38" s="30"/>
      <c r="UGN38" s="30"/>
      <c r="UGO38" s="30"/>
      <c r="UGP38" s="30"/>
      <c r="UGQ38" s="30"/>
      <c r="UGR38" s="30"/>
      <c r="UGS38" s="30"/>
      <c r="UGT38" s="30"/>
      <c r="UGU38" s="30"/>
      <c r="UGV38" s="30"/>
      <c r="UGW38" s="30"/>
      <c r="UGX38" s="30"/>
      <c r="UGY38" s="30"/>
      <c r="UGZ38" s="30"/>
      <c r="UHA38" s="30"/>
      <c r="UHB38" s="30"/>
      <c r="UHC38" s="30"/>
      <c r="UHD38" s="30"/>
      <c r="UHE38" s="30"/>
      <c r="UHF38" s="30"/>
      <c r="UHG38" s="30"/>
      <c r="UHH38" s="30"/>
      <c r="UHI38" s="30"/>
      <c r="UHJ38" s="30"/>
      <c r="UHK38" s="30"/>
      <c r="UHL38" s="30"/>
      <c r="UHM38" s="30"/>
      <c r="UHN38" s="30"/>
      <c r="UHO38" s="30"/>
      <c r="UHP38" s="30"/>
      <c r="UHQ38" s="30"/>
      <c r="UHR38" s="30"/>
      <c r="UHS38" s="30"/>
      <c r="UHT38" s="30"/>
      <c r="UHU38" s="30"/>
      <c r="UHV38" s="30"/>
      <c r="UHW38" s="30"/>
      <c r="UHX38" s="30"/>
      <c r="UHY38" s="30"/>
      <c r="UHZ38" s="30"/>
      <c r="UIA38" s="30"/>
      <c r="UIB38" s="30"/>
      <c r="UIC38" s="30"/>
      <c r="UID38" s="30"/>
      <c r="UIE38" s="30"/>
      <c r="UIF38" s="30"/>
      <c r="UIG38" s="30"/>
      <c r="UIH38" s="30"/>
      <c r="UII38" s="30"/>
      <c r="UIJ38" s="30"/>
      <c r="UIK38" s="30"/>
      <c r="UIL38" s="30"/>
      <c r="UIM38" s="30"/>
      <c r="UIN38" s="30"/>
      <c r="UIO38" s="30"/>
      <c r="UIP38" s="30"/>
      <c r="UIQ38" s="30"/>
      <c r="UIR38" s="30"/>
      <c r="UIS38" s="30"/>
      <c r="UIT38" s="30"/>
      <c r="UIU38" s="30"/>
      <c r="UIV38" s="30"/>
      <c r="UIW38" s="30"/>
      <c r="UIX38" s="30"/>
      <c r="UIY38" s="30"/>
      <c r="UIZ38" s="30"/>
      <c r="UJA38" s="30"/>
      <c r="UJB38" s="30"/>
      <c r="UJC38" s="30"/>
      <c r="UJD38" s="30"/>
      <c r="UJE38" s="30"/>
      <c r="UJF38" s="30"/>
      <c r="UJG38" s="30"/>
      <c r="UJH38" s="30"/>
      <c r="UJI38" s="30"/>
      <c r="UJJ38" s="30"/>
      <c r="UJK38" s="30"/>
      <c r="UJL38" s="30"/>
      <c r="UJM38" s="30"/>
      <c r="UJN38" s="30"/>
      <c r="UJO38" s="30"/>
      <c r="UJP38" s="30"/>
      <c r="UJQ38" s="30"/>
      <c r="UJR38" s="30"/>
      <c r="UJS38" s="30"/>
      <c r="UJT38" s="30"/>
      <c r="UJU38" s="30"/>
      <c r="UJV38" s="30"/>
      <c r="UJW38" s="30"/>
      <c r="UJX38" s="30"/>
      <c r="UJY38" s="30"/>
      <c r="UJZ38" s="30"/>
      <c r="UKA38" s="30"/>
      <c r="UKB38" s="30"/>
      <c r="UKC38" s="30"/>
      <c r="UKD38" s="30"/>
      <c r="UKE38" s="30"/>
      <c r="UKF38" s="30"/>
      <c r="UKG38" s="30"/>
      <c r="UKH38" s="30"/>
      <c r="UKI38" s="30"/>
      <c r="UKJ38" s="30"/>
      <c r="UKK38" s="30"/>
      <c r="UKL38" s="30"/>
      <c r="UKM38" s="30"/>
      <c r="UKN38" s="30"/>
      <c r="UKO38" s="30"/>
      <c r="UKP38" s="30"/>
      <c r="UKQ38" s="30"/>
      <c r="UKR38" s="30"/>
      <c r="UKS38" s="30"/>
      <c r="UKT38" s="30"/>
      <c r="UKU38" s="30"/>
      <c r="UKV38" s="30"/>
      <c r="UKW38" s="30"/>
      <c r="UKX38" s="30"/>
      <c r="UKY38" s="30"/>
      <c r="UKZ38" s="30"/>
      <c r="ULA38" s="30"/>
      <c r="ULB38" s="30"/>
      <c r="ULC38" s="30"/>
      <c r="ULD38" s="30"/>
      <c r="ULE38" s="30"/>
      <c r="ULF38" s="30"/>
      <c r="ULG38" s="30"/>
      <c r="ULH38" s="30"/>
      <c r="ULI38" s="30"/>
      <c r="ULJ38" s="30"/>
      <c r="ULK38" s="30"/>
      <c r="ULL38" s="30"/>
      <c r="ULM38" s="30"/>
      <c r="ULN38" s="30"/>
      <c r="ULO38" s="30"/>
      <c r="ULP38" s="30"/>
      <c r="ULQ38" s="30"/>
      <c r="ULR38" s="30"/>
      <c r="ULS38" s="30"/>
      <c r="ULT38" s="30"/>
      <c r="ULU38" s="30"/>
      <c r="ULV38" s="30"/>
      <c r="ULW38" s="30"/>
      <c r="ULX38" s="30"/>
      <c r="ULY38" s="30"/>
      <c r="ULZ38" s="30"/>
      <c r="UMA38" s="30"/>
      <c r="UMB38" s="30"/>
      <c r="UMC38" s="30"/>
      <c r="UMD38" s="30"/>
      <c r="UME38" s="30"/>
      <c r="UMF38" s="30"/>
      <c r="UMG38" s="30"/>
      <c r="UMH38" s="30"/>
      <c r="UMI38" s="30"/>
      <c r="UMJ38" s="30"/>
      <c r="UMK38" s="30"/>
      <c r="UML38" s="30"/>
      <c r="UMM38" s="30"/>
      <c r="UMN38" s="30"/>
      <c r="UMO38" s="30"/>
      <c r="UMP38" s="30"/>
      <c r="UMQ38" s="30"/>
      <c r="UMR38" s="30"/>
      <c r="UMS38" s="30"/>
      <c r="UMT38" s="30"/>
      <c r="UMU38" s="30"/>
      <c r="UMV38" s="30"/>
      <c r="UMW38" s="30"/>
      <c r="UMX38" s="30"/>
      <c r="UMY38" s="30"/>
      <c r="UMZ38" s="30"/>
      <c r="UNA38" s="30"/>
      <c r="UNB38" s="30"/>
      <c r="UNC38" s="30"/>
      <c r="UND38" s="30"/>
      <c r="UNE38" s="30"/>
      <c r="UNF38" s="30"/>
      <c r="UNG38" s="30"/>
      <c r="UNH38" s="30"/>
      <c r="UNI38" s="30"/>
      <c r="UNJ38" s="30"/>
      <c r="UNK38" s="30"/>
      <c r="UNL38" s="30"/>
      <c r="UNM38" s="30"/>
      <c r="UNN38" s="30"/>
      <c r="UNO38" s="30"/>
      <c r="UNP38" s="30"/>
      <c r="UNQ38" s="30"/>
      <c r="UNR38" s="30"/>
      <c r="UNS38" s="30"/>
      <c r="UNT38" s="30"/>
      <c r="UNU38" s="30"/>
      <c r="UNV38" s="30"/>
      <c r="UNW38" s="30"/>
      <c r="UNX38" s="30"/>
      <c r="UNY38" s="30"/>
      <c r="UNZ38" s="30"/>
      <c r="UOA38" s="30"/>
      <c r="UOB38" s="30"/>
      <c r="UOC38" s="30"/>
      <c r="UOD38" s="30"/>
      <c r="UOE38" s="30"/>
      <c r="UOF38" s="30"/>
      <c r="UOG38" s="30"/>
      <c r="UOH38" s="30"/>
      <c r="UOI38" s="30"/>
      <c r="UOJ38" s="30"/>
      <c r="UOK38" s="30"/>
      <c r="UOL38" s="30"/>
      <c r="UOM38" s="30"/>
      <c r="UON38" s="30"/>
      <c r="UOO38" s="30"/>
      <c r="UOP38" s="30"/>
      <c r="UOQ38" s="30"/>
      <c r="UOR38" s="30"/>
      <c r="UOS38" s="30"/>
      <c r="UOT38" s="30"/>
      <c r="UOU38" s="30"/>
      <c r="UOV38" s="30"/>
      <c r="UOW38" s="30"/>
      <c r="UOX38" s="30"/>
      <c r="UOY38" s="30"/>
      <c r="UOZ38" s="30"/>
      <c r="UPA38" s="30"/>
      <c r="UPB38" s="30"/>
      <c r="UPC38" s="30"/>
      <c r="UPD38" s="30"/>
      <c r="UPE38" s="30"/>
      <c r="UPF38" s="30"/>
      <c r="UPG38" s="30"/>
      <c r="UPH38" s="30"/>
      <c r="UPI38" s="30"/>
      <c r="UPJ38" s="30"/>
      <c r="UPK38" s="30"/>
      <c r="UPL38" s="30"/>
      <c r="UPM38" s="30"/>
      <c r="UPN38" s="30"/>
      <c r="UPO38" s="30"/>
      <c r="UPP38" s="30"/>
      <c r="UPQ38" s="30"/>
      <c r="UPR38" s="30"/>
      <c r="UPS38" s="30"/>
      <c r="UPT38" s="30"/>
      <c r="UPU38" s="30"/>
      <c r="UPV38" s="30"/>
      <c r="UPW38" s="30"/>
      <c r="UPX38" s="30"/>
      <c r="UPY38" s="30"/>
      <c r="UPZ38" s="30"/>
      <c r="UQA38" s="30"/>
      <c r="UQB38" s="30"/>
      <c r="UQC38" s="30"/>
      <c r="UQD38" s="30"/>
      <c r="UQE38" s="30"/>
      <c r="UQF38" s="30"/>
      <c r="UQG38" s="30"/>
      <c r="UQH38" s="30"/>
      <c r="UQI38" s="30"/>
      <c r="UQJ38" s="30"/>
      <c r="UQK38" s="30"/>
      <c r="UQL38" s="30"/>
      <c r="UQM38" s="30"/>
      <c r="UQN38" s="30"/>
      <c r="UQO38" s="30"/>
      <c r="UQP38" s="30"/>
      <c r="UQQ38" s="30"/>
      <c r="UQR38" s="30"/>
      <c r="UQS38" s="30"/>
      <c r="UQT38" s="30"/>
      <c r="UQU38" s="30"/>
      <c r="UQV38" s="30"/>
      <c r="UQW38" s="30"/>
      <c r="UQX38" s="30"/>
      <c r="UQY38" s="30"/>
      <c r="UQZ38" s="30"/>
      <c r="URA38" s="30"/>
      <c r="URB38" s="30"/>
      <c r="URC38" s="30"/>
      <c r="URD38" s="30"/>
      <c r="URE38" s="30"/>
      <c r="URF38" s="30"/>
      <c r="URG38" s="30"/>
      <c r="URH38" s="30"/>
      <c r="URI38" s="30"/>
      <c r="URJ38" s="30"/>
      <c r="URK38" s="30"/>
      <c r="URL38" s="30"/>
      <c r="URM38" s="30"/>
      <c r="URN38" s="30"/>
      <c r="URO38" s="30"/>
      <c r="URP38" s="30"/>
      <c r="URQ38" s="30"/>
      <c r="URR38" s="30"/>
      <c r="URS38" s="30"/>
      <c r="URT38" s="30"/>
      <c r="URU38" s="30"/>
      <c r="URV38" s="30"/>
      <c r="URW38" s="30"/>
      <c r="URX38" s="30"/>
      <c r="URY38" s="30"/>
      <c r="URZ38" s="30"/>
      <c r="USA38" s="30"/>
      <c r="USB38" s="30"/>
      <c r="USC38" s="30"/>
      <c r="USD38" s="30"/>
      <c r="USE38" s="30"/>
      <c r="USF38" s="30"/>
      <c r="USG38" s="30"/>
      <c r="USH38" s="30"/>
      <c r="USI38" s="30"/>
      <c r="USJ38" s="30"/>
      <c r="USK38" s="30"/>
      <c r="USL38" s="30"/>
      <c r="USM38" s="30"/>
      <c r="USN38" s="30"/>
      <c r="USO38" s="30"/>
      <c r="USP38" s="30"/>
      <c r="USQ38" s="30"/>
      <c r="USR38" s="30"/>
      <c r="USS38" s="30"/>
      <c r="UST38" s="30"/>
      <c r="USU38" s="30"/>
      <c r="USV38" s="30"/>
      <c r="USW38" s="30"/>
      <c r="USX38" s="30"/>
      <c r="USY38" s="30"/>
      <c r="USZ38" s="30"/>
      <c r="UTA38" s="30"/>
      <c r="UTB38" s="30"/>
      <c r="UTC38" s="30"/>
      <c r="UTD38" s="30"/>
      <c r="UTE38" s="30"/>
      <c r="UTF38" s="30"/>
      <c r="UTG38" s="30"/>
      <c r="UTH38" s="30"/>
      <c r="UTI38" s="30"/>
      <c r="UTJ38" s="30"/>
      <c r="UTK38" s="30"/>
      <c r="UTL38" s="30"/>
      <c r="UTM38" s="30"/>
      <c r="UTN38" s="30"/>
      <c r="UTO38" s="30"/>
      <c r="UTP38" s="30"/>
      <c r="UTQ38" s="30"/>
      <c r="UTR38" s="30"/>
      <c r="UTS38" s="30"/>
      <c r="UTT38" s="30"/>
      <c r="UTU38" s="30"/>
      <c r="UTV38" s="30"/>
      <c r="UTW38" s="30"/>
      <c r="UTX38" s="30"/>
      <c r="UTY38" s="30"/>
      <c r="UTZ38" s="30"/>
      <c r="UUA38" s="30"/>
      <c r="UUB38" s="30"/>
      <c r="UUC38" s="30"/>
      <c r="UUD38" s="30"/>
      <c r="UUE38" s="30"/>
      <c r="UUF38" s="30"/>
      <c r="UUG38" s="30"/>
      <c r="UUH38" s="30"/>
      <c r="UUI38" s="30"/>
      <c r="UUJ38" s="30"/>
      <c r="UUK38" s="30"/>
      <c r="UUL38" s="30"/>
      <c r="UUM38" s="30"/>
      <c r="UUN38" s="30"/>
      <c r="UUO38" s="30"/>
      <c r="UUP38" s="30"/>
      <c r="UUQ38" s="30"/>
      <c r="UUR38" s="30"/>
      <c r="UUS38" s="30"/>
      <c r="UUT38" s="30"/>
      <c r="UUU38" s="30"/>
      <c r="UUV38" s="30"/>
      <c r="UUW38" s="30"/>
      <c r="UUX38" s="30"/>
      <c r="UUY38" s="30"/>
      <c r="UUZ38" s="30"/>
      <c r="UVA38" s="30"/>
      <c r="UVB38" s="30"/>
      <c r="UVC38" s="30"/>
      <c r="UVD38" s="30"/>
      <c r="UVE38" s="30"/>
      <c r="UVF38" s="30"/>
      <c r="UVG38" s="30"/>
      <c r="UVH38" s="30"/>
      <c r="UVI38" s="30"/>
      <c r="UVJ38" s="30"/>
      <c r="UVK38" s="30"/>
      <c r="UVL38" s="30"/>
      <c r="UVM38" s="30"/>
      <c r="UVN38" s="30"/>
      <c r="UVO38" s="30"/>
      <c r="UVP38" s="30"/>
      <c r="UVQ38" s="30"/>
      <c r="UVR38" s="30"/>
      <c r="UVS38" s="30"/>
      <c r="UVT38" s="30"/>
      <c r="UVU38" s="30"/>
      <c r="UVV38" s="30"/>
      <c r="UVW38" s="30"/>
      <c r="UVX38" s="30"/>
      <c r="UVY38" s="30"/>
      <c r="UVZ38" s="30"/>
      <c r="UWA38" s="30"/>
      <c r="UWB38" s="30"/>
      <c r="UWC38" s="30"/>
      <c r="UWD38" s="30"/>
      <c r="UWE38" s="30"/>
      <c r="UWF38" s="30"/>
      <c r="UWG38" s="30"/>
      <c r="UWH38" s="30"/>
      <c r="UWI38" s="30"/>
      <c r="UWJ38" s="30"/>
      <c r="UWK38" s="30"/>
      <c r="UWL38" s="30"/>
      <c r="UWM38" s="30"/>
      <c r="UWN38" s="30"/>
      <c r="UWO38" s="30"/>
      <c r="UWP38" s="30"/>
      <c r="UWQ38" s="30"/>
      <c r="UWR38" s="30"/>
      <c r="UWS38" s="30"/>
      <c r="UWT38" s="30"/>
      <c r="UWU38" s="30"/>
      <c r="UWV38" s="30"/>
      <c r="UWW38" s="30"/>
      <c r="UWX38" s="30"/>
      <c r="UWY38" s="30"/>
      <c r="UWZ38" s="30"/>
      <c r="UXA38" s="30"/>
      <c r="UXB38" s="30"/>
      <c r="UXC38" s="30"/>
      <c r="UXD38" s="30"/>
      <c r="UXE38" s="30"/>
      <c r="UXF38" s="30"/>
      <c r="UXG38" s="30"/>
      <c r="UXH38" s="30"/>
      <c r="UXI38" s="30"/>
      <c r="UXJ38" s="30"/>
      <c r="UXK38" s="30"/>
      <c r="UXL38" s="30"/>
      <c r="UXM38" s="30"/>
      <c r="UXN38" s="30"/>
      <c r="UXO38" s="30"/>
      <c r="UXP38" s="30"/>
      <c r="UXQ38" s="30"/>
      <c r="UXR38" s="30"/>
      <c r="UXS38" s="30"/>
      <c r="UXT38" s="30"/>
      <c r="UXU38" s="30"/>
      <c r="UXV38" s="30"/>
      <c r="UXW38" s="30"/>
      <c r="UXX38" s="30"/>
      <c r="UXY38" s="30"/>
      <c r="UXZ38" s="30"/>
      <c r="UYA38" s="30"/>
      <c r="UYB38" s="30"/>
      <c r="UYC38" s="30"/>
      <c r="UYD38" s="30"/>
      <c r="UYE38" s="30"/>
      <c r="UYF38" s="30"/>
      <c r="UYG38" s="30"/>
      <c r="UYH38" s="30"/>
      <c r="UYI38" s="30"/>
      <c r="UYJ38" s="30"/>
      <c r="UYK38" s="30"/>
      <c r="UYL38" s="30"/>
      <c r="UYM38" s="30"/>
      <c r="UYN38" s="30"/>
      <c r="UYO38" s="30"/>
      <c r="UYP38" s="30"/>
      <c r="UYQ38" s="30"/>
      <c r="UYR38" s="30"/>
      <c r="UYS38" s="30"/>
      <c r="UYT38" s="30"/>
      <c r="UYU38" s="30"/>
      <c r="UYV38" s="30"/>
      <c r="UYW38" s="30"/>
      <c r="UYX38" s="30"/>
      <c r="UYY38" s="30"/>
      <c r="UYZ38" s="30"/>
      <c r="UZA38" s="30"/>
      <c r="UZB38" s="30"/>
      <c r="UZC38" s="30"/>
      <c r="UZD38" s="30"/>
      <c r="UZE38" s="30"/>
      <c r="UZF38" s="30"/>
      <c r="UZG38" s="30"/>
      <c r="UZH38" s="30"/>
      <c r="UZI38" s="30"/>
      <c r="UZJ38" s="30"/>
      <c r="UZK38" s="30"/>
      <c r="UZL38" s="30"/>
      <c r="UZM38" s="30"/>
      <c r="UZN38" s="30"/>
      <c r="UZO38" s="30"/>
      <c r="UZP38" s="30"/>
      <c r="UZQ38" s="30"/>
      <c r="UZR38" s="30"/>
      <c r="UZS38" s="30"/>
      <c r="UZT38" s="30"/>
      <c r="UZU38" s="30"/>
      <c r="UZV38" s="30"/>
      <c r="UZW38" s="30"/>
      <c r="UZX38" s="30"/>
      <c r="UZY38" s="30"/>
      <c r="UZZ38" s="30"/>
      <c r="VAA38" s="30"/>
      <c r="VAB38" s="30"/>
      <c r="VAC38" s="30"/>
      <c r="VAD38" s="30"/>
      <c r="VAE38" s="30"/>
      <c r="VAF38" s="30"/>
      <c r="VAG38" s="30"/>
      <c r="VAH38" s="30"/>
      <c r="VAI38" s="30"/>
      <c r="VAJ38" s="30"/>
      <c r="VAK38" s="30"/>
      <c r="VAL38" s="30"/>
      <c r="VAM38" s="30"/>
      <c r="VAN38" s="30"/>
      <c r="VAO38" s="30"/>
      <c r="VAP38" s="30"/>
      <c r="VAQ38" s="30"/>
      <c r="VAR38" s="30"/>
      <c r="VAS38" s="30"/>
      <c r="VAT38" s="30"/>
      <c r="VAU38" s="30"/>
      <c r="VAV38" s="30"/>
      <c r="VAW38" s="30"/>
      <c r="VAX38" s="30"/>
      <c r="VAY38" s="30"/>
      <c r="VAZ38" s="30"/>
      <c r="VBA38" s="30"/>
      <c r="VBB38" s="30"/>
      <c r="VBC38" s="30"/>
      <c r="VBD38" s="30"/>
      <c r="VBE38" s="30"/>
      <c r="VBF38" s="30"/>
      <c r="VBG38" s="30"/>
      <c r="VBH38" s="30"/>
      <c r="VBI38" s="30"/>
      <c r="VBJ38" s="30"/>
      <c r="VBK38" s="30"/>
      <c r="VBL38" s="30"/>
      <c r="VBM38" s="30"/>
      <c r="VBN38" s="30"/>
      <c r="VBO38" s="30"/>
      <c r="VBP38" s="30"/>
      <c r="VBQ38" s="30"/>
      <c r="VBR38" s="30"/>
      <c r="VBS38" s="30"/>
      <c r="VBT38" s="30"/>
      <c r="VBU38" s="30"/>
      <c r="VBV38" s="30"/>
      <c r="VBW38" s="30"/>
      <c r="VBX38" s="30"/>
      <c r="VBY38" s="30"/>
      <c r="VBZ38" s="30"/>
      <c r="VCA38" s="30"/>
      <c r="VCB38" s="30"/>
      <c r="VCC38" s="30"/>
      <c r="VCD38" s="30"/>
      <c r="VCE38" s="30"/>
      <c r="VCF38" s="30"/>
      <c r="VCG38" s="30"/>
      <c r="VCH38" s="30"/>
      <c r="VCI38" s="30"/>
      <c r="VCJ38" s="30"/>
      <c r="VCK38" s="30"/>
      <c r="VCL38" s="30"/>
      <c r="VCM38" s="30"/>
      <c r="VCN38" s="30"/>
      <c r="VCO38" s="30"/>
      <c r="VCP38" s="30"/>
      <c r="VCQ38" s="30"/>
      <c r="VCR38" s="30"/>
      <c r="VCS38" s="30"/>
      <c r="VCT38" s="30"/>
      <c r="VCU38" s="30"/>
      <c r="VCV38" s="30"/>
      <c r="VCW38" s="30"/>
      <c r="VCX38" s="30"/>
      <c r="VCY38" s="30"/>
      <c r="VCZ38" s="30"/>
      <c r="VDA38" s="30"/>
      <c r="VDB38" s="30"/>
      <c r="VDC38" s="30"/>
      <c r="VDD38" s="30"/>
      <c r="VDE38" s="30"/>
      <c r="VDF38" s="30"/>
      <c r="VDG38" s="30"/>
      <c r="VDH38" s="30"/>
      <c r="VDI38" s="30"/>
      <c r="VDJ38" s="30"/>
      <c r="VDK38" s="30"/>
      <c r="VDL38" s="30"/>
      <c r="VDM38" s="30"/>
      <c r="VDN38" s="30"/>
      <c r="VDO38" s="30"/>
      <c r="VDP38" s="30"/>
      <c r="VDQ38" s="30"/>
      <c r="VDR38" s="30"/>
      <c r="VDS38" s="30"/>
      <c r="VDT38" s="30"/>
      <c r="VDU38" s="30"/>
      <c r="VDV38" s="30"/>
      <c r="VDW38" s="30"/>
      <c r="VDX38" s="30"/>
      <c r="VDY38" s="30"/>
      <c r="VDZ38" s="30"/>
      <c r="VEA38" s="30"/>
      <c r="VEB38" s="30"/>
      <c r="VEC38" s="30"/>
      <c r="VED38" s="30"/>
      <c r="VEE38" s="30"/>
      <c r="VEF38" s="30"/>
      <c r="VEG38" s="30"/>
      <c r="VEH38" s="30"/>
      <c r="VEI38" s="30"/>
      <c r="VEJ38" s="30"/>
      <c r="VEK38" s="30"/>
      <c r="VEL38" s="30"/>
      <c r="VEM38" s="30"/>
      <c r="VEN38" s="30"/>
      <c r="VEO38" s="30"/>
      <c r="VEP38" s="30"/>
      <c r="VEQ38" s="30"/>
      <c r="VER38" s="30"/>
      <c r="VES38" s="30"/>
      <c r="VET38" s="30"/>
      <c r="VEU38" s="30"/>
      <c r="VEV38" s="30"/>
      <c r="VEW38" s="30"/>
      <c r="VEX38" s="30"/>
      <c r="VEY38" s="30"/>
      <c r="VEZ38" s="30"/>
      <c r="VFA38" s="30"/>
      <c r="VFB38" s="30"/>
      <c r="VFC38" s="30"/>
      <c r="VFD38" s="30"/>
      <c r="VFE38" s="30"/>
      <c r="VFF38" s="30"/>
      <c r="VFG38" s="30"/>
      <c r="VFH38" s="30"/>
      <c r="VFI38" s="30"/>
      <c r="VFJ38" s="30"/>
      <c r="VFK38" s="30"/>
      <c r="VFL38" s="30"/>
      <c r="VFM38" s="30"/>
      <c r="VFN38" s="30"/>
      <c r="VFO38" s="30"/>
      <c r="VFP38" s="30"/>
      <c r="VFQ38" s="30"/>
      <c r="VFR38" s="30"/>
      <c r="VFS38" s="30"/>
      <c r="VFT38" s="30"/>
      <c r="VFU38" s="30"/>
      <c r="VFV38" s="30"/>
      <c r="VFW38" s="30"/>
      <c r="VFX38" s="30"/>
      <c r="VFY38" s="30"/>
      <c r="VFZ38" s="30"/>
      <c r="VGA38" s="30"/>
      <c r="VGB38" s="30"/>
      <c r="VGC38" s="30"/>
      <c r="VGD38" s="30"/>
      <c r="VGE38" s="30"/>
      <c r="VGF38" s="30"/>
      <c r="VGG38" s="30"/>
      <c r="VGH38" s="30"/>
      <c r="VGI38" s="30"/>
      <c r="VGJ38" s="30"/>
      <c r="VGK38" s="30"/>
      <c r="VGL38" s="30"/>
      <c r="VGM38" s="30"/>
      <c r="VGN38" s="30"/>
      <c r="VGO38" s="30"/>
      <c r="VGP38" s="30"/>
      <c r="VGQ38" s="30"/>
      <c r="VGR38" s="30"/>
      <c r="VGS38" s="30"/>
      <c r="VGT38" s="30"/>
      <c r="VGU38" s="30"/>
      <c r="VGV38" s="30"/>
      <c r="VGW38" s="30"/>
      <c r="VGX38" s="30"/>
      <c r="VGY38" s="30"/>
      <c r="VGZ38" s="30"/>
      <c r="VHA38" s="30"/>
      <c r="VHB38" s="30"/>
      <c r="VHC38" s="30"/>
      <c r="VHD38" s="30"/>
      <c r="VHE38" s="30"/>
      <c r="VHF38" s="30"/>
      <c r="VHG38" s="30"/>
      <c r="VHH38" s="30"/>
      <c r="VHI38" s="30"/>
      <c r="VHJ38" s="30"/>
      <c r="VHK38" s="30"/>
      <c r="VHL38" s="30"/>
      <c r="VHM38" s="30"/>
      <c r="VHN38" s="30"/>
      <c r="VHO38" s="30"/>
      <c r="VHP38" s="30"/>
      <c r="VHQ38" s="30"/>
      <c r="VHR38" s="30"/>
      <c r="VHS38" s="30"/>
      <c r="VHT38" s="30"/>
      <c r="VHU38" s="30"/>
      <c r="VHV38" s="30"/>
      <c r="VHW38" s="30"/>
      <c r="VHX38" s="30"/>
      <c r="VHY38" s="30"/>
      <c r="VHZ38" s="30"/>
      <c r="VIA38" s="30"/>
      <c r="VIB38" s="30"/>
      <c r="VIC38" s="30"/>
      <c r="VID38" s="30"/>
      <c r="VIE38" s="30"/>
      <c r="VIF38" s="30"/>
      <c r="VIG38" s="30"/>
      <c r="VIH38" s="30"/>
      <c r="VII38" s="30"/>
      <c r="VIJ38" s="30"/>
      <c r="VIK38" s="30"/>
      <c r="VIL38" s="30"/>
      <c r="VIM38" s="30"/>
      <c r="VIN38" s="30"/>
      <c r="VIO38" s="30"/>
      <c r="VIP38" s="30"/>
      <c r="VIQ38" s="30"/>
      <c r="VIR38" s="30"/>
      <c r="VIS38" s="30"/>
      <c r="VIT38" s="30"/>
      <c r="VIU38" s="30"/>
      <c r="VIV38" s="30"/>
      <c r="VIW38" s="30"/>
      <c r="VIX38" s="30"/>
      <c r="VIY38" s="30"/>
      <c r="VIZ38" s="30"/>
      <c r="VJA38" s="30"/>
      <c r="VJB38" s="30"/>
      <c r="VJC38" s="30"/>
      <c r="VJD38" s="30"/>
      <c r="VJE38" s="30"/>
      <c r="VJF38" s="30"/>
      <c r="VJG38" s="30"/>
      <c r="VJH38" s="30"/>
      <c r="VJI38" s="30"/>
      <c r="VJJ38" s="30"/>
      <c r="VJK38" s="30"/>
      <c r="VJL38" s="30"/>
      <c r="VJM38" s="30"/>
      <c r="VJN38" s="30"/>
      <c r="VJO38" s="30"/>
      <c r="VJP38" s="30"/>
      <c r="VJQ38" s="30"/>
      <c r="VJR38" s="30"/>
      <c r="VJS38" s="30"/>
      <c r="VJT38" s="30"/>
      <c r="VJU38" s="30"/>
      <c r="VJV38" s="30"/>
      <c r="VJW38" s="30"/>
      <c r="VJX38" s="30"/>
      <c r="VJY38" s="30"/>
      <c r="VJZ38" s="30"/>
      <c r="VKA38" s="30"/>
      <c r="VKB38" s="30"/>
      <c r="VKC38" s="30"/>
      <c r="VKD38" s="30"/>
      <c r="VKE38" s="30"/>
      <c r="VKF38" s="30"/>
      <c r="VKG38" s="30"/>
      <c r="VKH38" s="30"/>
      <c r="VKI38" s="30"/>
      <c r="VKJ38" s="30"/>
      <c r="VKK38" s="30"/>
      <c r="VKL38" s="30"/>
      <c r="VKM38" s="30"/>
      <c r="VKN38" s="30"/>
      <c r="VKO38" s="30"/>
      <c r="VKP38" s="30"/>
      <c r="VKQ38" s="30"/>
      <c r="VKR38" s="30"/>
      <c r="VKS38" s="30"/>
      <c r="VKT38" s="30"/>
      <c r="VKU38" s="30"/>
      <c r="VKV38" s="30"/>
      <c r="VKW38" s="30"/>
      <c r="VKX38" s="30"/>
      <c r="VKY38" s="30"/>
      <c r="VKZ38" s="30"/>
      <c r="VLA38" s="30"/>
      <c r="VLB38" s="30"/>
      <c r="VLC38" s="30"/>
      <c r="VLD38" s="30"/>
      <c r="VLE38" s="30"/>
      <c r="VLF38" s="30"/>
      <c r="VLG38" s="30"/>
      <c r="VLH38" s="30"/>
      <c r="VLI38" s="30"/>
      <c r="VLJ38" s="30"/>
      <c r="VLK38" s="30"/>
      <c r="VLL38" s="30"/>
      <c r="VLM38" s="30"/>
      <c r="VLN38" s="30"/>
      <c r="VLO38" s="30"/>
      <c r="VLP38" s="30"/>
      <c r="VLQ38" s="30"/>
      <c r="VLR38" s="30"/>
      <c r="VLS38" s="30"/>
      <c r="VLT38" s="30"/>
      <c r="VLU38" s="30"/>
      <c r="VLV38" s="30"/>
      <c r="VLW38" s="30"/>
      <c r="VLX38" s="30"/>
      <c r="VLY38" s="30"/>
      <c r="VLZ38" s="30"/>
      <c r="VMA38" s="30"/>
      <c r="VMB38" s="30"/>
      <c r="VMC38" s="30"/>
      <c r="VMD38" s="30"/>
      <c r="VME38" s="30"/>
      <c r="VMF38" s="30"/>
      <c r="VMG38" s="30"/>
      <c r="VMH38" s="30"/>
      <c r="VMI38" s="30"/>
      <c r="VMJ38" s="30"/>
      <c r="VMK38" s="30"/>
      <c r="VML38" s="30"/>
      <c r="VMM38" s="30"/>
      <c r="VMN38" s="30"/>
      <c r="VMO38" s="30"/>
      <c r="VMP38" s="30"/>
      <c r="VMQ38" s="30"/>
      <c r="VMR38" s="30"/>
      <c r="VMS38" s="30"/>
      <c r="VMT38" s="30"/>
      <c r="VMU38" s="30"/>
      <c r="VMV38" s="30"/>
      <c r="VMW38" s="30"/>
      <c r="VMX38" s="30"/>
      <c r="VMY38" s="30"/>
      <c r="VMZ38" s="30"/>
      <c r="VNA38" s="30"/>
      <c r="VNB38" s="30"/>
      <c r="VNC38" s="30"/>
      <c r="VND38" s="30"/>
      <c r="VNE38" s="30"/>
      <c r="VNF38" s="30"/>
      <c r="VNG38" s="30"/>
      <c r="VNH38" s="30"/>
      <c r="VNI38" s="30"/>
      <c r="VNJ38" s="30"/>
      <c r="VNK38" s="30"/>
      <c r="VNL38" s="30"/>
      <c r="VNM38" s="30"/>
      <c r="VNN38" s="30"/>
      <c r="VNO38" s="30"/>
      <c r="VNP38" s="30"/>
      <c r="VNQ38" s="30"/>
      <c r="VNR38" s="30"/>
      <c r="VNS38" s="30"/>
      <c r="VNT38" s="30"/>
      <c r="VNU38" s="30"/>
      <c r="VNV38" s="30"/>
      <c r="VNW38" s="30"/>
      <c r="VNX38" s="30"/>
      <c r="VNY38" s="30"/>
      <c r="VNZ38" s="30"/>
      <c r="VOA38" s="30"/>
      <c r="VOB38" s="30"/>
      <c r="VOC38" s="30"/>
      <c r="VOD38" s="30"/>
      <c r="VOE38" s="30"/>
      <c r="VOF38" s="30"/>
      <c r="VOG38" s="30"/>
      <c r="VOH38" s="30"/>
      <c r="VOI38" s="30"/>
      <c r="VOJ38" s="30"/>
      <c r="VOK38" s="30"/>
      <c r="VOL38" s="30"/>
      <c r="VOM38" s="30"/>
      <c r="VON38" s="30"/>
      <c r="VOO38" s="30"/>
      <c r="VOP38" s="30"/>
      <c r="VOQ38" s="30"/>
      <c r="VOR38" s="30"/>
      <c r="VOS38" s="30"/>
      <c r="VOT38" s="30"/>
      <c r="VOU38" s="30"/>
      <c r="VOV38" s="30"/>
      <c r="VOW38" s="30"/>
      <c r="VOX38" s="30"/>
      <c r="VOY38" s="30"/>
      <c r="VOZ38" s="30"/>
      <c r="VPA38" s="30"/>
      <c r="VPB38" s="30"/>
      <c r="VPC38" s="30"/>
      <c r="VPD38" s="30"/>
      <c r="VPE38" s="30"/>
      <c r="VPF38" s="30"/>
      <c r="VPG38" s="30"/>
      <c r="VPH38" s="30"/>
      <c r="VPI38" s="30"/>
      <c r="VPJ38" s="30"/>
      <c r="VPK38" s="30"/>
      <c r="VPL38" s="30"/>
      <c r="VPM38" s="30"/>
      <c r="VPN38" s="30"/>
      <c r="VPO38" s="30"/>
      <c r="VPP38" s="30"/>
      <c r="VPQ38" s="30"/>
      <c r="VPR38" s="30"/>
      <c r="VPS38" s="30"/>
      <c r="VPT38" s="30"/>
      <c r="VPU38" s="30"/>
      <c r="VPV38" s="30"/>
      <c r="VPW38" s="30"/>
      <c r="VPX38" s="30"/>
      <c r="VPY38" s="30"/>
      <c r="VPZ38" s="30"/>
      <c r="VQA38" s="30"/>
      <c r="VQB38" s="30"/>
      <c r="VQC38" s="30"/>
      <c r="VQD38" s="30"/>
      <c r="VQE38" s="30"/>
      <c r="VQF38" s="30"/>
      <c r="VQG38" s="30"/>
      <c r="VQH38" s="30"/>
      <c r="VQI38" s="30"/>
      <c r="VQJ38" s="30"/>
      <c r="VQK38" s="30"/>
      <c r="VQL38" s="30"/>
      <c r="VQM38" s="30"/>
      <c r="VQN38" s="30"/>
      <c r="VQO38" s="30"/>
      <c r="VQP38" s="30"/>
      <c r="VQQ38" s="30"/>
      <c r="VQR38" s="30"/>
      <c r="VQS38" s="30"/>
      <c r="VQT38" s="30"/>
      <c r="VQU38" s="30"/>
      <c r="VQV38" s="30"/>
      <c r="VQW38" s="30"/>
      <c r="VQX38" s="30"/>
      <c r="VQY38" s="30"/>
      <c r="VQZ38" s="30"/>
      <c r="VRA38" s="30"/>
      <c r="VRB38" s="30"/>
      <c r="VRC38" s="30"/>
      <c r="VRD38" s="30"/>
      <c r="VRE38" s="30"/>
      <c r="VRF38" s="30"/>
      <c r="VRG38" s="30"/>
      <c r="VRH38" s="30"/>
      <c r="VRI38" s="30"/>
      <c r="VRJ38" s="30"/>
      <c r="VRK38" s="30"/>
      <c r="VRL38" s="30"/>
      <c r="VRM38" s="30"/>
      <c r="VRN38" s="30"/>
      <c r="VRO38" s="30"/>
      <c r="VRP38" s="30"/>
      <c r="VRQ38" s="30"/>
      <c r="VRR38" s="30"/>
      <c r="VRS38" s="30"/>
      <c r="VRT38" s="30"/>
      <c r="VRU38" s="30"/>
      <c r="VRV38" s="30"/>
      <c r="VRW38" s="30"/>
      <c r="VRX38" s="30"/>
      <c r="VRY38" s="30"/>
      <c r="VRZ38" s="30"/>
      <c r="VSA38" s="30"/>
      <c r="VSB38" s="30"/>
      <c r="VSC38" s="30"/>
      <c r="VSD38" s="30"/>
      <c r="VSE38" s="30"/>
      <c r="VSF38" s="30"/>
      <c r="VSG38" s="30"/>
      <c r="VSH38" s="30"/>
      <c r="VSI38" s="30"/>
      <c r="VSJ38" s="30"/>
      <c r="VSK38" s="30"/>
      <c r="VSL38" s="30"/>
      <c r="VSM38" s="30"/>
      <c r="VSN38" s="30"/>
      <c r="VSO38" s="30"/>
      <c r="VSP38" s="30"/>
      <c r="VSQ38" s="30"/>
      <c r="VSR38" s="30"/>
      <c r="VSS38" s="30"/>
      <c r="VST38" s="30"/>
      <c r="VSU38" s="30"/>
      <c r="VSV38" s="30"/>
      <c r="VSW38" s="30"/>
      <c r="VSX38" s="30"/>
      <c r="VSY38" s="30"/>
      <c r="VSZ38" s="30"/>
      <c r="VTA38" s="30"/>
      <c r="VTB38" s="30"/>
      <c r="VTC38" s="30"/>
      <c r="VTD38" s="30"/>
      <c r="VTE38" s="30"/>
      <c r="VTF38" s="30"/>
      <c r="VTG38" s="30"/>
      <c r="VTH38" s="30"/>
      <c r="VTI38" s="30"/>
      <c r="VTJ38" s="30"/>
      <c r="VTK38" s="30"/>
      <c r="VTL38" s="30"/>
      <c r="VTM38" s="30"/>
      <c r="VTN38" s="30"/>
      <c r="VTO38" s="30"/>
      <c r="VTP38" s="30"/>
      <c r="VTQ38" s="30"/>
      <c r="VTR38" s="30"/>
      <c r="VTS38" s="30"/>
      <c r="VTT38" s="30"/>
      <c r="VTU38" s="30"/>
      <c r="VTV38" s="30"/>
      <c r="VTW38" s="30"/>
      <c r="VTX38" s="30"/>
      <c r="VTY38" s="30"/>
      <c r="VTZ38" s="30"/>
      <c r="VUA38" s="30"/>
      <c r="VUB38" s="30"/>
      <c r="VUC38" s="30"/>
      <c r="VUD38" s="30"/>
      <c r="VUE38" s="30"/>
      <c r="VUF38" s="30"/>
      <c r="VUG38" s="30"/>
      <c r="VUH38" s="30"/>
      <c r="VUI38" s="30"/>
      <c r="VUJ38" s="30"/>
      <c r="VUK38" s="30"/>
      <c r="VUL38" s="30"/>
      <c r="VUM38" s="30"/>
      <c r="VUN38" s="30"/>
      <c r="VUO38" s="30"/>
      <c r="VUP38" s="30"/>
      <c r="VUQ38" s="30"/>
      <c r="VUR38" s="30"/>
      <c r="VUS38" s="30"/>
      <c r="VUT38" s="30"/>
      <c r="VUU38" s="30"/>
      <c r="VUV38" s="30"/>
      <c r="VUW38" s="30"/>
      <c r="VUX38" s="30"/>
      <c r="VUY38" s="30"/>
      <c r="VUZ38" s="30"/>
      <c r="VVA38" s="30"/>
      <c r="VVB38" s="30"/>
      <c r="VVC38" s="30"/>
      <c r="VVD38" s="30"/>
      <c r="VVE38" s="30"/>
      <c r="VVF38" s="30"/>
      <c r="VVG38" s="30"/>
      <c r="VVH38" s="30"/>
      <c r="VVI38" s="30"/>
      <c r="VVJ38" s="30"/>
      <c r="VVK38" s="30"/>
      <c r="VVL38" s="30"/>
      <c r="VVM38" s="30"/>
      <c r="VVN38" s="30"/>
      <c r="VVO38" s="30"/>
      <c r="VVP38" s="30"/>
      <c r="VVQ38" s="30"/>
      <c r="VVR38" s="30"/>
      <c r="VVS38" s="30"/>
      <c r="VVT38" s="30"/>
      <c r="VVU38" s="30"/>
      <c r="VVV38" s="30"/>
      <c r="VVW38" s="30"/>
      <c r="VVX38" s="30"/>
      <c r="VVY38" s="30"/>
      <c r="VVZ38" s="30"/>
      <c r="VWA38" s="30"/>
      <c r="VWB38" s="30"/>
      <c r="VWC38" s="30"/>
      <c r="VWD38" s="30"/>
      <c r="VWE38" s="30"/>
      <c r="VWF38" s="30"/>
      <c r="VWG38" s="30"/>
      <c r="VWH38" s="30"/>
      <c r="VWI38" s="30"/>
      <c r="VWJ38" s="30"/>
      <c r="VWK38" s="30"/>
      <c r="VWL38" s="30"/>
      <c r="VWM38" s="30"/>
      <c r="VWN38" s="30"/>
      <c r="VWO38" s="30"/>
      <c r="VWP38" s="30"/>
      <c r="VWQ38" s="30"/>
      <c r="VWR38" s="30"/>
      <c r="VWS38" s="30"/>
      <c r="VWT38" s="30"/>
      <c r="VWU38" s="30"/>
      <c r="VWV38" s="30"/>
      <c r="VWW38" s="30"/>
      <c r="VWX38" s="30"/>
      <c r="VWY38" s="30"/>
      <c r="VWZ38" s="30"/>
      <c r="VXA38" s="30"/>
      <c r="VXB38" s="30"/>
      <c r="VXC38" s="30"/>
      <c r="VXD38" s="30"/>
      <c r="VXE38" s="30"/>
      <c r="VXF38" s="30"/>
      <c r="VXG38" s="30"/>
      <c r="VXH38" s="30"/>
      <c r="VXI38" s="30"/>
      <c r="VXJ38" s="30"/>
      <c r="VXK38" s="30"/>
      <c r="VXL38" s="30"/>
      <c r="VXM38" s="30"/>
      <c r="VXN38" s="30"/>
      <c r="VXO38" s="30"/>
      <c r="VXP38" s="30"/>
      <c r="VXQ38" s="30"/>
      <c r="VXR38" s="30"/>
      <c r="VXS38" s="30"/>
      <c r="VXT38" s="30"/>
      <c r="VXU38" s="30"/>
      <c r="VXV38" s="30"/>
      <c r="VXW38" s="30"/>
      <c r="VXX38" s="30"/>
      <c r="VXY38" s="30"/>
      <c r="VXZ38" s="30"/>
      <c r="VYA38" s="30"/>
      <c r="VYB38" s="30"/>
      <c r="VYC38" s="30"/>
      <c r="VYD38" s="30"/>
      <c r="VYE38" s="30"/>
      <c r="VYF38" s="30"/>
      <c r="VYG38" s="30"/>
      <c r="VYH38" s="30"/>
      <c r="VYI38" s="30"/>
      <c r="VYJ38" s="30"/>
      <c r="VYK38" s="30"/>
      <c r="VYL38" s="30"/>
      <c r="VYM38" s="30"/>
      <c r="VYN38" s="30"/>
      <c r="VYO38" s="30"/>
      <c r="VYP38" s="30"/>
      <c r="VYQ38" s="30"/>
      <c r="VYR38" s="30"/>
      <c r="VYS38" s="30"/>
      <c r="VYT38" s="30"/>
      <c r="VYU38" s="30"/>
      <c r="VYV38" s="30"/>
      <c r="VYW38" s="30"/>
      <c r="VYX38" s="30"/>
      <c r="VYY38" s="30"/>
      <c r="VYZ38" s="30"/>
      <c r="VZA38" s="30"/>
      <c r="VZB38" s="30"/>
      <c r="VZC38" s="30"/>
      <c r="VZD38" s="30"/>
      <c r="VZE38" s="30"/>
      <c r="VZF38" s="30"/>
      <c r="VZG38" s="30"/>
      <c r="VZH38" s="30"/>
      <c r="VZI38" s="30"/>
      <c r="VZJ38" s="30"/>
      <c r="VZK38" s="30"/>
      <c r="VZL38" s="30"/>
      <c r="VZM38" s="30"/>
      <c r="VZN38" s="30"/>
      <c r="VZO38" s="30"/>
      <c r="VZP38" s="30"/>
      <c r="VZQ38" s="30"/>
      <c r="VZR38" s="30"/>
      <c r="VZS38" s="30"/>
      <c r="VZT38" s="30"/>
      <c r="VZU38" s="30"/>
      <c r="VZV38" s="30"/>
      <c r="VZW38" s="30"/>
      <c r="VZX38" s="30"/>
      <c r="VZY38" s="30"/>
      <c r="VZZ38" s="30"/>
      <c r="WAA38" s="30"/>
      <c r="WAB38" s="30"/>
      <c r="WAC38" s="30"/>
      <c r="WAD38" s="30"/>
      <c r="WAE38" s="30"/>
      <c r="WAF38" s="30"/>
      <c r="WAG38" s="30"/>
      <c r="WAH38" s="30"/>
      <c r="WAI38" s="30"/>
      <c r="WAJ38" s="30"/>
      <c r="WAK38" s="30"/>
      <c r="WAL38" s="30"/>
      <c r="WAM38" s="30"/>
      <c r="WAN38" s="30"/>
      <c r="WAO38" s="30"/>
      <c r="WAP38" s="30"/>
      <c r="WAQ38" s="30"/>
      <c r="WAR38" s="30"/>
      <c r="WAS38" s="30"/>
      <c r="WAT38" s="30"/>
      <c r="WAU38" s="30"/>
      <c r="WAV38" s="30"/>
      <c r="WAW38" s="30"/>
      <c r="WAX38" s="30"/>
      <c r="WAY38" s="30"/>
      <c r="WAZ38" s="30"/>
      <c r="WBA38" s="30"/>
      <c r="WBB38" s="30"/>
      <c r="WBC38" s="30"/>
      <c r="WBD38" s="30"/>
      <c r="WBE38" s="30"/>
      <c r="WBF38" s="30"/>
      <c r="WBG38" s="30"/>
      <c r="WBH38" s="30"/>
      <c r="WBI38" s="30"/>
      <c r="WBJ38" s="30"/>
      <c r="WBK38" s="30"/>
      <c r="WBL38" s="30"/>
      <c r="WBM38" s="30"/>
      <c r="WBN38" s="30"/>
      <c r="WBO38" s="30"/>
      <c r="WBP38" s="30"/>
      <c r="WBQ38" s="30"/>
      <c r="WBR38" s="30"/>
      <c r="WBS38" s="30"/>
      <c r="WBT38" s="30"/>
      <c r="WBU38" s="30"/>
      <c r="WBV38" s="30"/>
      <c r="WBW38" s="30"/>
      <c r="WBX38" s="30"/>
      <c r="WBY38" s="30"/>
      <c r="WBZ38" s="30"/>
      <c r="WCA38" s="30"/>
      <c r="WCB38" s="30"/>
      <c r="WCC38" s="30"/>
      <c r="WCD38" s="30"/>
      <c r="WCE38" s="30"/>
      <c r="WCF38" s="30"/>
      <c r="WCG38" s="30"/>
      <c r="WCH38" s="30"/>
      <c r="WCI38" s="30"/>
      <c r="WCJ38" s="30"/>
      <c r="WCK38" s="30"/>
      <c r="WCL38" s="30"/>
      <c r="WCM38" s="30"/>
      <c r="WCN38" s="30"/>
      <c r="WCO38" s="30"/>
      <c r="WCP38" s="30"/>
      <c r="WCQ38" s="30"/>
      <c r="WCR38" s="30"/>
      <c r="WCS38" s="30"/>
      <c r="WCT38" s="30"/>
      <c r="WCU38" s="30"/>
      <c r="WCV38" s="30"/>
      <c r="WCW38" s="30"/>
      <c r="WCX38" s="30"/>
      <c r="WCY38" s="30"/>
      <c r="WCZ38" s="30"/>
      <c r="WDA38" s="30"/>
      <c r="WDB38" s="30"/>
      <c r="WDC38" s="30"/>
      <c r="WDD38" s="30"/>
      <c r="WDE38" s="30"/>
      <c r="WDF38" s="30"/>
      <c r="WDG38" s="30"/>
      <c r="WDH38" s="30"/>
      <c r="WDI38" s="30"/>
      <c r="WDJ38" s="30"/>
      <c r="WDK38" s="30"/>
      <c r="WDL38" s="30"/>
      <c r="WDM38" s="30"/>
      <c r="WDN38" s="30"/>
      <c r="WDO38" s="30"/>
      <c r="WDP38" s="30"/>
      <c r="WDQ38" s="30"/>
      <c r="WDR38" s="30"/>
      <c r="WDS38" s="30"/>
      <c r="WDT38" s="30"/>
      <c r="WDU38" s="30"/>
      <c r="WDV38" s="30"/>
      <c r="WDW38" s="30"/>
      <c r="WDX38" s="30"/>
      <c r="WDY38" s="30"/>
      <c r="WDZ38" s="30"/>
      <c r="WEA38" s="30"/>
      <c r="WEB38" s="30"/>
      <c r="WEC38" s="30"/>
      <c r="WED38" s="30"/>
      <c r="WEE38" s="30"/>
      <c r="WEF38" s="30"/>
      <c r="WEG38" s="30"/>
      <c r="WEH38" s="30"/>
      <c r="WEI38" s="30"/>
      <c r="WEJ38" s="30"/>
      <c r="WEK38" s="30"/>
      <c r="WEL38" s="30"/>
      <c r="WEM38" s="30"/>
      <c r="WEN38" s="30"/>
      <c r="WEO38" s="30"/>
      <c r="WEP38" s="30"/>
      <c r="WEQ38" s="30"/>
      <c r="WER38" s="30"/>
      <c r="WES38" s="30"/>
      <c r="WET38" s="30"/>
      <c r="WEU38" s="30"/>
      <c r="WEV38" s="30"/>
      <c r="WEW38" s="30"/>
      <c r="WEX38" s="30"/>
      <c r="WEY38" s="30"/>
      <c r="WEZ38" s="30"/>
      <c r="WFA38" s="30"/>
      <c r="WFB38" s="30"/>
      <c r="WFC38" s="30"/>
      <c r="WFD38" s="30"/>
      <c r="WFE38" s="30"/>
      <c r="WFF38" s="30"/>
      <c r="WFG38" s="30"/>
      <c r="WFH38" s="30"/>
      <c r="WFI38" s="30"/>
      <c r="WFJ38" s="30"/>
      <c r="WFK38" s="30"/>
      <c r="WFL38" s="30"/>
      <c r="WFM38" s="30"/>
      <c r="WFN38" s="30"/>
      <c r="WFO38" s="30"/>
      <c r="WFP38" s="30"/>
      <c r="WFQ38" s="30"/>
      <c r="WFR38" s="30"/>
      <c r="WFS38" s="30"/>
      <c r="WFT38" s="30"/>
      <c r="WFU38" s="30"/>
      <c r="WFV38" s="30"/>
      <c r="WFW38" s="30"/>
      <c r="WFX38" s="30"/>
      <c r="WFY38" s="30"/>
      <c r="WFZ38" s="30"/>
      <c r="WGA38" s="30"/>
      <c r="WGB38" s="30"/>
      <c r="WGC38" s="30"/>
      <c r="WGD38" s="30"/>
      <c r="WGE38" s="30"/>
      <c r="WGF38" s="30"/>
      <c r="WGG38" s="30"/>
      <c r="WGH38" s="30"/>
      <c r="WGI38" s="30"/>
      <c r="WGJ38" s="30"/>
      <c r="WGK38" s="30"/>
      <c r="WGL38" s="30"/>
      <c r="WGM38" s="30"/>
      <c r="WGN38" s="30"/>
      <c r="WGO38" s="30"/>
      <c r="WGP38" s="30"/>
      <c r="WGQ38" s="30"/>
      <c r="WGR38" s="30"/>
      <c r="WGS38" s="30"/>
      <c r="WGT38" s="30"/>
      <c r="WGU38" s="30"/>
      <c r="WGV38" s="30"/>
      <c r="WGW38" s="30"/>
      <c r="WGX38" s="30"/>
      <c r="WGY38" s="30"/>
      <c r="WGZ38" s="30"/>
      <c r="WHA38" s="30"/>
      <c r="WHB38" s="30"/>
      <c r="WHC38" s="30"/>
      <c r="WHD38" s="30"/>
      <c r="WHE38" s="30"/>
      <c r="WHF38" s="30"/>
      <c r="WHG38" s="30"/>
      <c r="WHH38" s="30"/>
      <c r="WHI38" s="30"/>
      <c r="WHJ38" s="30"/>
      <c r="WHK38" s="30"/>
      <c r="WHL38" s="30"/>
      <c r="WHM38" s="30"/>
      <c r="WHN38" s="30"/>
      <c r="WHO38" s="30"/>
      <c r="WHP38" s="30"/>
      <c r="WHQ38" s="30"/>
      <c r="WHR38" s="30"/>
      <c r="WHS38" s="30"/>
      <c r="WHT38" s="30"/>
      <c r="WHU38" s="30"/>
      <c r="WHV38" s="30"/>
      <c r="WHW38" s="30"/>
      <c r="WHX38" s="30"/>
      <c r="WHY38" s="30"/>
      <c r="WHZ38" s="30"/>
      <c r="WIA38" s="30"/>
      <c r="WIB38" s="30"/>
      <c r="WIC38" s="30"/>
      <c r="WID38" s="30"/>
      <c r="WIE38" s="30"/>
      <c r="WIF38" s="30"/>
      <c r="WIG38" s="30"/>
      <c r="WIH38" s="30"/>
      <c r="WII38" s="30"/>
      <c r="WIJ38" s="30"/>
      <c r="WIK38" s="30"/>
      <c r="WIL38" s="30"/>
      <c r="WIM38" s="30"/>
      <c r="WIN38" s="30"/>
      <c r="WIO38" s="30"/>
      <c r="WIP38" s="30"/>
      <c r="WIQ38" s="30"/>
      <c r="WIR38" s="30"/>
      <c r="WIS38" s="30"/>
      <c r="WIT38" s="30"/>
      <c r="WIU38" s="30"/>
      <c r="WIV38" s="30"/>
      <c r="WIW38" s="30"/>
      <c r="WIX38" s="30"/>
      <c r="WIY38" s="30"/>
      <c r="WIZ38" s="30"/>
      <c r="WJA38" s="30"/>
      <c r="WJB38" s="30"/>
      <c r="WJC38" s="30"/>
      <c r="WJD38" s="30"/>
      <c r="WJE38" s="30"/>
      <c r="WJF38" s="30"/>
      <c r="WJG38" s="30"/>
      <c r="WJH38" s="30"/>
      <c r="WJI38" s="30"/>
      <c r="WJJ38" s="30"/>
      <c r="WJK38" s="30"/>
      <c r="WJL38" s="30"/>
      <c r="WJM38" s="30"/>
      <c r="WJN38" s="30"/>
      <c r="WJO38" s="30"/>
      <c r="WJP38" s="30"/>
      <c r="WJQ38" s="30"/>
      <c r="WJR38" s="30"/>
      <c r="WJS38" s="30"/>
      <c r="WJT38" s="30"/>
      <c r="WJU38" s="30"/>
      <c r="WJV38" s="30"/>
      <c r="WJW38" s="30"/>
      <c r="WJX38" s="30"/>
      <c r="WJY38" s="30"/>
      <c r="WJZ38" s="30"/>
      <c r="WKA38" s="30"/>
      <c r="WKB38" s="30"/>
      <c r="WKC38" s="30"/>
      <c r="WKD38" s="30"/>
      <c r="WKE38" s="30"/>
      <c r="WKF38" s="30"/>
      <c r="WKG38" s="30"/>
      <c r="WKH38" s="30"/>
      <c r="WKI38" s="30"/>
      <c r="WKJ38" s="30"/>
      <c r="WKK38" s="30"/>
      <c r="WKL38" s="30"/>
      <c r="WKM38" s="30"/>
      <c r="WKN38" s="30"/>
      <c r="WKO38" s="30"/>
      <c r="WKP38" s="30"/>
      <c r="WKQ38" s="30"/>
      <c r="WKR38" s="30"/>
      <c r="WKS38" s="30"/>
      <c r="WKT38" s="30"/>
      <c r="WKU38" s="30"/>
      <c r="WKV38" s="30"/>
      <c r="WKW38" s="30"/>
      <c r="WKX38" s="30"/>
      <c r="WKY38" s="30"/>
      <c r="WKZ38" s="30"/>
      <c r="WLA38" s="30"/>
      <c r="WLB38" s="30"/>
      <c r="WLC38" s="30"/>
      <c r="WLD38" s="30"/>
      <c r="WLE38" s="30"/>
      <c r="WLF38" s="30"/>
      <c r="WLG38" s="30"/>
      <c r="WLH38" s="30"/>
      <c r="WLI38" s="30"/>
      <c r="WLJ38" s="30"/>
      <c r="WLK38" s="30"/>
      <c r="WLL38" s="30"/>
      <c r="WLM38" s="30"/>
      <c r="WLN38" s="30"/>
      <c r="WLO38" s="30"/>
      <c r="WLP38" s="30"/>
      <c r="WLQ38" s="30"/>
      <c r="WLR38" s="30"/>
      <c r="WLS38" s="30"/>
      <c r="WLT38" s="30"/>
      <c r="WLU38" s="30"/>
      <c r="WLV38" s="30"/>
      <c r="WLW38" s="30"/>
      <c r="WLX38" s="30"/>
      <c r="WLY38" s="30"/>
      <c r="WLZ38" s="30"/>
      <c r="WMA38" s="30"/>
      <c r="WMB38" s="30"/>
      <c r="WMC38" s="30"/>
      <c r="WMD38" s="30"/>
      <c r="WME38" s="30"/>
      <c r="WMF38" s="30"/>
      <c r="WMG38" s="30"/>
      <c r="WMH38" s="30"/>
      <c r="WMI38" s="30"/>
      <c r="WMJ38" s="30"/>
      <c r="WMK38" s="30"/>
      <c r="WML38" s="30"/>
      <c r="WMM38" s="30"/>
      <c r="WMN38" s="30"/>
      <c r="WMO38" s="30"/>
      <c r="WMP38" s="30"/>
      <c r="WMQ38" s="30"/>
      <c r="WMR38" s="30"/>
      <c r="WMS38" s="30"/>
      <c r="WMT38" s="30"/>
      <c r="WMU38" s="30"/>
      <c r="WMV38" s="30"/>
      <c r="WMW38" s="30"/>
      <c r="WMX38" s="30"/>
      <c r="WMY38" s="30"/>
      <c r="WMZ38" s="30"/>
      <c r="WNA38" s="30"/>
      <c r="WNB38" s="30"/>
      <c r="WNC38" s="30"/>
      <c r="WND38" s="30"/>
      <c r="WNE38" s="30"/>
      <c r="WNF38" s="30"/>
      <c r="WNG38" s="30"/>
      <c r="WNH38" s="30"/>
      <c r="WNI38" s="30"/>
      <c r="WNJ38" s="30"/>
      <c r="WNK38" s="30"/>
      <c r="WNL38" s="30"/>
      <c r="WNM38" s="30"/>
      <c r="WNN38" s="30"/>
      <c r="WNO38" s="30"/>
      <c r="WNP38" s="30"/>
      <c r="WNQ38" s="30"/>
      <c r="WNR38" s="30"/>
      <c r="WNS38" s="30"/>
      <c r="WNT38" s="30"/>
      <c r="WNU38" s="30"/>
      <c r="WNV38" s="30"/>
      <c r="WNW38" s="30"/>
      <c r="WNX38" s="30"/>
      <c r="WNY38" s="30"/>
      <c r="WNZ38" s="30"/>
      <c r="WOA38" s="30"/>
      <c r="WOB38" s="30"/>
      <c r="WOC38" s="30"/>
      <c r="WOD38" s="30"/>
      <c r="WOE38" s="30"/>
      <c r="WOF38" s="30"/>
      <c r="WOG38" s="30"/>
      <c r="WOH38" s="30"/>
      <c r="WOI38" s="30"/>
      <c r="WOJ38" s="30"/>
      <c r="WOK38" s="30"/>
      <c r="WOL38" s="30"/>
      <c r="WOM38" s="30"/>
      <c r="WON38" s="30"/>
      <c r="WOO38" s="30"/>
      <c r="WOP38" s="30"/>
      <c r="WOQ38" s="30"/>
      <c r="WOR38" s="30"/>
      <c r="WOS38" s="30"/>
      <c r="WOT38" s="30"/>
      <c r="WOU38" s="30"/>
      <c r="WOV38" s="30"/>
      <c r="WOW38" s="30"/>
      <c r="WOX38" s="30"/>
      <c r="WOY38" s="30"/>
      <c r="WOZ38" s="30"/>
      <c r="WPA38" s="30"/>
      <c r="WPB38" s="30"/>
      <c r="WPC38" s="30"/>
      <c r="WPD38" s="30"/>
      <c r="WPE38" s="30"/>
      <c r="WPF38" s="30"/>
      <c r="WPG38" s="30"/>
      <c r="WPH38" s="30"/>
      <c r="WPI38" s="30"/>
      <c r="WPJ38" s="30"/>
      <c r="WPK38" s="30"/>
      <c r="WPL38" s="30"/>
      <c r="WPM38" s="30"/>
      <c r="WPN38" s="30"/>
      <c r="WPO38" s="30"/>
      <c r="WPP38" s="30"/>
      <c r="WPQ38" s="30"/>
      <c r="WPR38" s="30"/>
      <c r="WPS38" s="30"/>
      <c r="WPT38" s="30"/>
      <c r="WPU38" s="30"/>
      <c r="WPV38" s="30"/>
      <c r="WPW38" s="30"/>
      <c r="WPX38" s="30"/>
      <c r="WPY38" s="30"/>
      <c r="WPZ38" s="30"/>
      <c r="WQA38" s="30"/>
      <c r="WQB38" s="30"/>
      <c r="WQC38" s="30"/>
      <c r="WQD38" s="30"/>
      <c r="WQE38" s="30"/>
      <c r="WQF38" s="30"/>
      <c r="WQG38" s="30"/>
      <c r="WQH38" s="30"/>
      <c r="WQI38" s="30"/>
      <c r="WQJ38" s="30"/>
      <c r="WQK38" s="30"/>
      <c r="WQL38" s="30"/>
      <c r="WQM38" s="30"/>
      <c r="WQN38" s="30"/>
      <c r="WQO38" s="30"/>
      <c r="WQP38" s="30"/>
      <c r="WQQ38" s="30"/>
      <c r="WQR38" s="30"/>
      <c r="WQS38" s="30"/>
      <c r="WQT38" s="30"/>
      <c r="WQU38" s="30"/>
      <c r="WQV38" s="30"/>
      <c r="WQW38" s="30"/>
      <c r="WQX38" s="30"/>
      <c r="WQY38" s="30"/>
      <c r="WQZ38" s="30"/>
      <c r="WRA38" s="30"/>
      <c r="WRB38" s="30"/>
      <c r="WRC38" s="30"/>
      <c r="WRD38" s="30"/>
      <c r="WRE38" s="30"/>
      <c r="WRF38" s="30"/>
      <c r="WRG38" s="30"/>
      <c r="WRH38" s="30"/>
      <c r="WRI38" s="30"/>
      <c r="WRJ38" s="30"/>
      <c r="WRK38" s="30"/>
      <c r="WRL38" s="30"/>
      <c r="WRM38" s="30"/>
      <c r="WRN38" s="30"/>
      <c r="WRO38" s="30"/>
      <c r="WRP38" s="30"/>
      <c r="WRQ38" s="30"/>
      <c r="WRR38" s="30"/>
      <c r="WRS38" s="30"/>
      <c r="WRT38" s="30"/>
      <c r="WRU38" s="30"/>
      <c r="WRV38" s="30"/>
      <c r="WRW38" s="30"/>
      <c r="WRX38" s="30"/>
      <c r="WRY38" s="30"/>
      <c r="WRZ38" s="30"/>
      <c r="WSA38" s="30"/>
      <c r="WSB38" s="30"/>
      <c r="WSC38" s="30"/>
      <c r="WSD38" s="30"/>
      <c r="WSE38" s="30"/>
      <c r="WSF38" s="30"/>
      <c r="WSG38" s="30"/>
      <c r="WSH38" s="30"/>
      <c r="WSI38" s="30"/>
      <c r="WSJ38" s="30"/>
      <c r="WSK38" s="30"/>
      <c r="WSL38" s="30"/>
      <c r="WSM38" s="30"/>
      <c r="WSN38" s="30"/>
      <c r="WSO38" s="30"/>
      <c r="WSP38" s="30"/>
      <c r="WSQ38" s="30"/>
      <c r="WSR38" s="30"/>
      <c r="WSS38" s="30"/>
      <c r="WST38" s="30"/>
      <c r="WSU38" s="30"/>
      <c r="WSV38" s="30"/>
      <c r="WSW38" s="30"/>
      <c r="WSX38" s="30"/>
      <c r="WSY38" s="30"/>
      <c r="WSZ38" s="30"/>
      <c r="WTA38" s="30"/>
      <c r="WTB38" s="30"/>
      <c r="WTC38" s="30"/>
      <c r="WTD38" s="30"/>
      <c r="WTE38" s="30"/>
      <c r="WTF38" s="30"/>
      <c r="WTG38" s="30"/>
      <c r="WTH38" s="30"/>
      <c r="WTI38" s="30"/>
      <c r="WTJ38" s="30"/>
      <c r="WTK38" s="30"/>
      <c r="WTL38" s="30"/>
      <c r="WTM38" s="30"/>
      <c r="WTN38" s="30"/>
      <c r="WTO38" s="30"/>
      <c r="WTP38" s="30"/>
      <c r="WTQ38" s="30"/>
      <c r="WTR38" s="30"/>
      <c r="WTS38" s="30"/>
      <c r="WTT38" s="30"/>
      <c r="WTU38" s="30"/>
      <c r="WTV38" s="30"/>
      <c r="WTW38" s="30"/>
      <c r="WTX38" s="30"/>
      <c r="WTY38" s="30"/>
      <c r="WTZ38" s="30"/>
      <c r="WUA38" s="30"/>
      <c r="WUB38" s="30"/>
      <c r="WUC38" s="30"/>
      <c r="WUD38" s="30"/>
      <c r="WUE38" s="30"/>
      <c r="WUF38" s="30"/>
      <c r="WUG38" s="30"/>
      <c r="WUH38" s="30"/>
      <c r="WUI38" s="30"/>
      <c r="WUJ38" s="30"/>
      <c r="WUK38" s="30"/>
      <c r="WUL38" s="30"/>
      <c r="WUM38" s="30"/>
      <c r="WUN38" s="30"/>
      <c r="WUO38" s="30"/>
      <c r="WUP38" s="30"/>
      <c r="WUQ38" s="30"/>
      <c r="WUR38" s="30"/>
      <c r="WUS38" s="30"/>
      <c r="WUT38" s="30"/>
      <c r="WUU38" s="30"/>
      <c r="WUV38" s="30"/>
      <c r="WUW38" s="30"/>
      <c r="WUX38" s="30"/>
      <c r="WUY38" s="30"/>
      <c r="WUZ38" s="30"/>
      <c r="WVA38" s="30"/>
      <c r="WVB38" s="30"/>
      <c r="WVC38" s="30"/>
      <c r="WVD38" s="30"/>
      <c r="WVE38" s="30"/>
      <c r="WVF38" s="30"/>
      <c r="WVG38" s="30"/>
      <c r="WVH38" s="30"/>
      <c r="WVI38" s="30"/>
      <c r="WVJ38" s="30"/>
      <c r="WVK38" s="30"/>
      <c r="WVL38" s="30"/>
      <c r="WVM38" s="30"/>
      <c r="WVN38" s="30"/>
      <c r="WVO38" s="30"/>
      <c r="WVP38" s="30"/>
      <c r="WVQ38" s="30"/>
      <c r="WVR38" s="30"/>
      <c r="WVS38" s="30"/>
      <c r="WVT38" s="30"/>
      <c r="WVU38" s="30"/>
      <c r="WVV38" s="30"/>
      <c r="WVW38" s="30"/>
      <c r="WVX38" s="30"/>
      <c r="WVY38" s="30"/>
      <c r="WVZ38" s="30"/>
      <c r="WWA38" s="30"/>
      <c r="WWB38" s="30"/>
      <c r="WWC38" s="30"/>
      <c r="WWD38" s="30"/>
      <c r="WWE38" s="30"/>
      <c r="WWF38" s="30"/>
      <c r="WWG38" s="30"/>
      <c r="WWH38" s="30"/>
      <c r="WWI38" s="30"/>
      <c r="WWJ38" s="30"/>
      <c r="WWK38" s="30"/>
      <c r="WWL38" s="30"/>
      <c r="WWM38" s="30"/>
      <c r="WWN38" s="30"/>
      <c r="WWO38" s="30"/>
      <c r="WWP38" s="30"/>
      <c r="WWQ38" s="30"/>
      <c r="WWR38" s="30"/>
      <c r="WWS38" s="30"/>
      <c r="WWT38" s="30"/>
      <c r="WWU38" s="30"/>
      <c r="WWV38" s="30"/>
      <c r="WWW38" s="30"/>
      <c r="WWX38" s="30"/>
      <c r="WWY38" s="30"/>
      <c r="WWZ38" s="30"/>
      <c r="WXA38" s="30"/>
      <c r="WXB38" s="30"/>
      <c r="WXC38" s="30"/>
      <c r="WXD38" s="30"/>
      <c r="WXE38" s="30"/>
      <c r="WXF38" s="30"/>
      <c r="WXG38" s="30"/>
      <c r="WXH38" s="30"/>
      <c r="WXI38" s="30"/>
      <c r="WXJ38" s="30"/>
      <c r="WXK38" s="30"/>
      <c r="WXL38" s="30"/>
      <c r="WXM38" s="30"/>
      <c r="WXN38" s="30"/>
      <c r="WXO38" s="30"/>
      <c r="WXP38" s="30"/>
      <c r="WXQ38" s="30"/>
      <c r="WXR38" s="30"/>
      <c r="WXS38" s="30"/>
      <c r="WXT38" s="30"/>
      <c r="WXU38" s="30"/>
      <c r="WXV38" s="30"/>
      <c r="WXW38" s="30"/>
      <c r="WXX38" s="30"/>
      <c r="WXY38" s="30"/>
      <c r="WXZ38" s="30"/>
      <c r="WYA38" s="30"/>
      <c r="WYB38" s="30"/>
      <c r="WYC38" s="30"/>
      <c r="WYD38" s="30"/>
      <c r="WYE38" s="30"/>
      <c r="WYF38" s="30"/>
      <c r="WYG38" s="30"/>
      <c r="WYH38" s="30"/>
      <c r="WYI38" s="30"/>
      <c r="WYJ38" s="30"/>
      <c r="WYK38" s="30"/>
      <c r="WYL38" s="30"/>
      <c r="WYM38" s="30"/>
      <c r="WYN38" s="30"/>
      <c r="WYO38" s="30"/>
      <c r="WYP38" s="30"/>
      <c r="WYQ38" s="30"/>
      <c r="WYR38" s="30"/>
      <c r="WYS38" s="30"/>
      <c r="WYT38" s="30"/>
      <c r="WYU38" s="30"/>
      <c r="WYV38" s="30"/>
      <c r="WYW38" s="30"/>
      <c r="WYX38" s="30"/>
      <c r="WYY38" s="30"/>
      <c r="WYZ38" s="30"/>
      <c r="WZA38" s="30"/>
      <c r="WZB38" s="30"/>
      <c r="WZC38" s="30"/>
      <c r="WZD38" s="30"/>
      <c r="WZE38" s="30"/>
      <c r="WZF38" s="30"/>
      <c r="WZG38" s="30"/>
      <c r="WZH38" s="30"/>
      <c r="WZI38" s="30"/>
      <c r="WZJ38" s="30"/>
      <c r="WZK38" s="30"/>
      <c r="WZL38" s="30"/>
      <c r="WZM38" s="30"/>
      <c r="WZN38" s="30"/>
      <c r="WZO38" s="30"/>
      <c r="WZP38" s="30"/>
      <c r="WZQ38" s="30"/>
      <c r="WZR38" s="30"/>
      <c r="WZS38" s="30"/>
      <c r="WZT38" s="30"/>
      <c r="WZU38" s="30"/>
      <c r="WZV38" s="30"/>
      <c r="WZW38" s="30"/>
      <c r="WZX38" s="30"/>
      <c r="WZY38" s="30"/>
      <c r="WZZ38" s="30"/>
      <c r="XAA38" s="30"/>
      <c r="XAB38" s="30"/>
      <c r="XAC38" s="30"/>
      <c r="XAD38" s="30"/>
      <c r="XAE38" s="30"/>
      <c r="XAF38" s="30"/>
      <c r="XAG38" s="30"/>
      <c r="XAH38" s="30"/>
      <c r="XAI38" s="30"/>
      <c r="XAJ38" s="30"/>
      <c r="XAK38" s="30"/>
      <c r="XAL38" s="30"/>
      <c r="XAM38" s="30"/>
      <c r="XAN38" s="30"/>
      <c r="XAO38" s="30"/>
      <c r="XAP38" s="30"/>
      <c r="XAQ38" s="30"/>
      <c r="XAR38" s="30"/>
      <c r="XAS38" s="30"/>
      <c r="XAT38" s="30"/>
      <c r="XAU38" s="30"/>
      <c r="XAV38" s="30"/>
      <c r="XAW38" s="30"/>
      <c r="XAX38" s="30"/>
      <c r="XAY38" s="30"/>
      <c r="XAZ38" s="30"/>
      <c r="XBA38" s="30"/>
      <c r="XBB38" s="30"/>
      <c r="XBC38" s="30"/>
      <c r="XBD38" s="30"/>
      <c r="XBE38" s="30"/>
      <c r="XBF38" s="30"/>
      <c r="XBG38" s="30"/>
      <c r="XBH38" s="30"/>
      <c r="XBI38" s="30"/>
      <c r="XBJ38" s="30"/>
      <c r="XBK38" s="30"/>
      <c r="XBL38" s="30"/>
      <c r="XBM38" s="30"/>
      <c r="XBN38" s="30"/>
      <c r="XBO38" s="30"/>
      <c r="XBP38" s="30"/>
      <c r="XBQ38" s="30"/>
      <c r="XBR38" s="30"/>
      <c r="XBS38" s="30"/>
      <c r="XBT38" s="30"/>
      <c r="XBU38" s="30"/>
      <c r="XBV38" s="30"/>
      <c r="XBW38" s="30"/>
      <c r="XBX38" s="30"/>
      <c r="XBY38" s="30"/>
      <c r="XBZ38" s="30"/>
      <c r="XCA38" s="30"/>
      <c r="XCB38" s="30"/>
      <c r="XCC38" s="30"/>
      <c r="XCD38" s="30"/>
      <c r="XCE38" s="30"/>
      <c r="XCF38" s="30"/>
      <c r="XCG38" s="30"/>
      <c r="XCH38" s="30"/>
      <c r="XCI38" s="30"/>
      <c r="XCJ38" s="30"/>
      <c r="XCK38" s="30"/>
      <c r="XCL38" s="30"/>
      <c r="XCM38" s="30"/>
      <c r="XCN38" s="30"/>
      <c r="XCO38" s="30"/>
      <c r="XCP38" s="30"/>
      <c r="XCQ38" s="30"/>
      <c r="XCR38" s="30"/>
      <c r="XCS38" s="30"/>
      <c r="XCT38" s="30"/>
      <c r="XCU38" s="30"/>
      <c r="XCV38" s="30"/>
      <c r="XCW38" s="30"/>
      <c r="XCX38" s="30"/>
      <c r="XCY38" s="30"/>
      <c r="XCZ38" s="30"/>
      <c r="XDA38" s="30"/>
      <c r="XDB38" s="30"/>
      <c r="XDC38" s="30"/>
      <c r="XDD38" s="30"/>
      <c r="XDE38" s="30"/>
      <c r="XDF38" s="30"/>
      <c r="XDG38" s="30"/>
      <c r="XDH38" s="30"/>
      <c r="XDI38" s="30"/>
      <c r="XDJ38" s="30"/>
      <c r="XDK38" s="30"/>
      <c r="XDL38" s="30"/>
      <c r="XDM38" s="30"/>
      <c r="XDN38" s="30"/>
      <c r="XDO38" s="30"/>
      <c r="XDP38" s="30"/>
      <c r="XDQ38" s="30"/>
      <c r="XDR38" s="30"/>
      <c r="XDS38" s="30"/>
      <c r="XDT38" s="30"/>
      <c r="XDU38" s="30"/>
      <c r="XDV38" s="30"/>
      <c r="XDW38" s="30"/>
      <c r="XDX38" s="30"/>
      <c r="XDY38" s="30"/>
      <c r="XDZ38" s="30"/>
      <c r="XEA38" s="30"/>
      <c r="XEB38" s="30"/>
      <c r="XEC38" s="30"/>
      <c r="XED38" s="30"/>
      <c r="XEE38" s="30"/>
      <c r="XEF38" s="30"/>
      <c r="XEG38" s="30"/>
      <c r="XEH38" s="30"/>
      <c r="XEI38" s="30"/>
      <c r="XEJ38" s="30"/>
      <c r="XEK38" s="30"/>
      <c r="XEL38" s="30"/>
      <c r="XEM38" s="30"/>
      <c r="XEN38" s="30"/>
      <c r="XEO38" s="30"/>
      <c r="XEP38" s="30"/>
      <c r="XEQ38" s="30"/>
      <c r="XER38" s="30"/>
      <c r="XES38" s="30"/>
      <c r="XET38" s="30"/>
      <c r="XEU38" s="30"/>
      <c r="XEV38" s="30"/>
      <c r="XEW38" s="30"/>
      <c r="XEX38" s="30"/>
      <c r="XEY38" s="30"/>
      <c r="XEZ38" s="30"/>
      <c r="XFA38" s="30"/>
      <c r="XFB38" s="30"/>
    </row>
    <row r="39" spans="1:16382" s="10" customFormat="1" x14ac:dyDescent="0.3">
      <c r="A39" s="40" t="s">
        <v>176</v>
      </c>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16"/>
      <c r="AD39" s="16"/>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c r="DG39" s="30"/>
      <c r="DH39" s="30"/>
      <c r="DI39" s="30"/>
      <c r="DJ39" s="30"/>
      <c r="DK39" s="30"/>
      <c r="DL39" s="30"/>
      <c r="DM39" s="30"/>
      <c r="DN39" s="30"/>
      <c r="DO39" s="30"/>
      <c r="DP39" s="30"/>
      <c r="DQ39" s="30"/>
      <c r="DR39" s="30"/>
      <c r="DS39" s="30"/>
      <c r="DT39" s="30"/>
      <c r="DU39" s="30"/>
      <c r="DV39" s="30"/>
      <c r="DW39" s="30"/>
      <c r="DX39" s="30"/>
      <c r="DY39" s="30"/>
      <c r="DZ39" s="30"/>
      <c r="EA39" s="30"/>
      <c r="EB39" s="30"/>
      <c r="EC39" s="30"/>
      <c r="ED39" s="30"/>
      <c r="EE39" s="30"/>
      <c r="EF39" s="30"/>
      <c r="EG39" s="30"/>
      <c r="EH39" s="30"/>
      <c r="EI39" s="30"/>
      <c r="EJ39" s="30"/>
      <c r="EK39" s="30"/>
      <c r="EL39" s="30"/>
      <c r="EM39" s="30"/>
      <c r="EN39" s="30"/>
      <c r="EO39" s="30"/>
      <c r="EP39" s="30"/>
      <c r="EQ39" s="30"/>
      <c r="ER39" s="30"/>
      <c r="ES39" s="30"/>
      <c r="ET39" s="30"/>
      <c r="EU39" s="30"/>
      <c r="EV39" s="30"/>
      <c r="EW39" s="30"/>
      <c r="EX39" s="30"/>
      <c r="EY39" s="30"/>
      <c r="EZ39" s="30"/>
      <c r="FA39" s="30"/>
      <c r="FB39" s="30"/>
      <c r="FC39" s="30"/>
      <c r="FD39" s="30"/>
      <c r="FE39" s="30"/>
      <c r="FF39" s="30"/>
      <c r="FG39" s="30"/>
      <c r="FH39" s="30"/>
      <c r="FI39" s="30"/>
      <c r="FJ39" s="30"/>
      <c r="FK39" s="30"/>
      <c r="FL39" s="30"/>
      <c r="FM39" s="30"/>
      <c r="FN39" s="30"/>
      <c r="FO39" s="30"/>
      <c r="FP39" s="30"/>
      <c r="FQ39" s="30"/>
      <c r="FR39" s="30"/>
      <c r="FS39" s="30"/>
      <c r="FT39" s="30"/>
      <c r="FU39" s="30"/>
      <c r="FV39" s="30"/>
      <c r="FW39" s="30"/>
      <c r="FX39" s="30"/>
      <c r="FY39" s="30"/>
      <c r="FZ39" s="30"/>
      <c r="GA39" s="30"/>
      <c r="GB39" s="30"/>
      <c r="GC39" s="30"/>
      <c r="GD39" s="30"/>
      <c r="GE39" s="30"/>
      <c r="GF39" s="30"/>
      <c r="GG39" s="30"/>
      <c r="GH39" s="30"/>
      <c r="GI39" s="30"/>
      <c r="GJ39" s="30"/>
      <c r="GK39" s="30"/>
      <c r="GL39" s="30"/>
      <c r="GM39" s="30"/>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0"/>
      <c r="HO39" s="30"/>
      <c r="HP39" s="30"/>
      <c r="HQ39" s="30"/>
      <c r="HR39" s="30"/>
      <c r="HS39" s="30"/>
      <c r="HT39" s="30"/>
      <c r="HU39" s="30"/>
      <c r="HV39" s="30"/>
      <c r="HW39" s="30"/>
      <c r="HX39" s="30"/>
      <c r="HY39" s="30"/>
      <c r="HZ39" s="30"/>
      <c r="IA39" s="30"/>
      <c r="IB39" s="30"/>
      <c r="IC39" s="30"/>
      <c r="ID39" s="30"/>
      <c r="IE39" s="30"/>
      <c r="IF39" s="30"/>
      <c r="IG39" s="30"/>
      <c r="IH39" s="30"/>
      <c r="II39" s="30"/>
      <c r="IJ39" s="30"/>
      <c r="IK39" s="30"/>
      <c r="IL39" s="30"/>
      <c r="IM39" s="30"/>
      <c r="IN39" s="30"/>
      <c r="IO39" s="30"/>
      <c r="IP39" s="30"/>
      <c r="IQ39" s="30"/>
      <c r="IR39" s="30"/>
      <c r="IS39" s="30"/>
      <c r="IT39" s="30"/>
      <c r="IU39" s="30"/>
      <c r="IV39" s="30"/>
      <c r="IW39" s="30"/>
      <c r="IX39" s="30"/>
      <c r="IY39" s="30"/>
      <c r="IZ39" s="30"/>
      <c r="JA39" s="30"/>
      <c r="JB39" s="30"/>
      <c r="JC39" s="30"/>
      <c r="JD39" s="30"/>
      <c r="JE39" s="30"/>
      <c r="JF39" s="30"/>
      <c r="JG39" s="30"/>
      <c r="JH39" s="30"/>
      <c r="JI39" s="30"/>
      <c r="JJ39" s="30"/>
      <c r="JK39" s="30"/>
      <c r="JL39" s="30"/>
      <c r="JM39" s="30"/>
      <c r="JN39" s="30"/>
      <c r="JO39" s="30"/>
      <c r="JP39" s="30"/>
      <c r="JQ39" s="30"/>
      <c r="JR39" s="30"/>
      <c r="JS39" s="30"/>
      <c r="JT39" s="30"/>
      <c r="JU39" s="30"/>
      <c r="JV39" s="30"/>
      <c r="JW39" s="30"/>
      <c r="JX39" s="30"/>
      <c r="JY39" s="30"/>
      <c r="JZ39" s="30"/>
      <c r="KA39" s="30"/>
      <c r="KB39" s="30"/>
      <c r="KC39" s="30"/>
      <c r="KD39" s="30"/>
      <c r="KE39" s="30"/>
      <c r="KF39" s="30"/>
      <c r="KG39" s="30"/>
      <c r="KH39" s="30"/>
      <c r="KI39" s="30"/>
      <c r="KJ39" s="30"/>
      <c r="KK39" s="30"/>
      <c r="KL39" s="30"/>
      <c r="KM39" s="30"/>
      <c r="KN39" s="30"/>
      <c r="KO39" s="30"/>
      <c r="KP39" s="30"/>
      <c r="KQ39" s="30"/>
      <c r="KR39" s="30"/>
      <c r="KS39" s="30"/>
      <c r="KT39" s="30"/>
      <c r="KU39" s="30"/>
      <c r="KV39" s="30"/>
      <c r="KW39" s="30"/>
      <c r="KX39" s="30"/>
      <c r="KY39" s="30"/>
      <c r="KZ39" s="30"/>
      <c r="LA39" s="30"/>
      <c r="LB39" s="30"/>
      <c r="LC39" s="30"/>
      <c r="LD39" s="30"/>
      <c r="LE39" s="30"/>
      <c r="LF39" s="30"/>
      <c r="LG39" s="30"/>
      <c r="LH39" s="30"/>
      <c r="LI39" s="30"/>
      <c r="LJ39" s="30"/>
      <c r="LK39" s="30"/>
      <c r="LL39" s="30"/>
      <c r="LM39" s="30"/>
      <c r="LN39" s="30"/>
      <c r="LO39" s="30"/>
      <c r="LP39" s="30"/>
      <c r="LQ39" s="30"/>
      <c r="LR39" s="30"/>
      <c r="LS39" s="30"/>
      <c r="LT39" s="30"/>
      <c r="LU39" s="30"/>
      <c r="LV39" s="30"/>
      <c r="LW39" s="30"/>
      <c r="LX39" s="30"/>
      <c r="LY39" s="30"/>
      <c r="LZ39" s="30"/>
      <c r="MA39" s="30"/>
      <c r="MB39" s="30"/>
      <c r="MC39" s="30"/>
      <c r="MD39" s="30"/>
      <c r="ME39" s="30"/>
      <c r="MF39" s="30"/>
      <c r="MG39" s="30"/>
      <c r="MH39" s="30"/>
      <c r="MI39" s="30"/>
      <c r="MJ39" s="30"/>
      <c r="MK39" s="30"/>
      <c r="ML39" s="30"/>
      <c r="MM39" s="30"/>
      <c r="MN39" s="30"/>
      <c r="MO39" s="30"/>
      <c r="MP39" s="30"/>
      <c r="MQ39" s="30"/>
      <c r="MR39" s="30"/>
      <c r="MS39" s="30"/>
      <c r="MT39" s="30"/>
      <c r="MU39" s="30"/>
      <c r="MV39" s="30"/>
      <c r="MW39" s="30"/>
      <c r="MX39" s="30"/>
      <c r="MY39" s="30"/>
      <c r="MZ39" s="30"/>
      <c r="NA39" s="30"/>
      <c r="NB39" s="30"/>
      <c r="NC39" s="30"/>
      <c r="ND39" s="30"/>
      <c r="NE39" s="30"/>
      <c r="NF39" s="30"/>
      <c r="NG39" s="30"/>
      <c r="NH39" s="30"/>
      <c r="NI39" s="30"/>
      <c r="NJ39" s="30"/>
      <c r="NK39" s="30"/>
      <c r="NL39" s="30"/>
      <c r="NM39" s="30"/>
      <c r="NN39" s="30"/>
      <c r="NO39" s="30"/>
      <c r="NP39" s="30"/>
      <c r="NQ39" s="30"/>
      <c r="NR39" s="30"/>
      <c r="NS39" s="30"/>
      <c r="NT39" s="30"/>
      <c r="NU39" s="30"/>
      <c r="NV39" s="30"/>
      <c r="NW39" s="30"/>
      <c r="NX39" s="30"/>
      <c r="NY39" s="30"/>
      <c r="NZ39" s="30"/>
      <c r="OA39" s="30"/>
      <c r="OB39" s="30"/>
      <c r="OC39" s="30"/>
      <c r="OD39" s="30"/>
      <c r="OE39" s="30"/>
      <c r="OF39" s="30"/>
      <c r="OG39" s="30"/>
      <c r="OH39" s="30"/>
      <c r="OI39" s="30"/>
      <c r="OJ39" s="30"/>
      <c r="OK39" s="30"/>
      <c r="OL39" s="30"/>
      <c r="OM39" s="30"/>
      <c r="ON39" s="30"/>
      <c r="OO39" s="30"/>
      <c r="OP39" s="30"/>
      <c r="OQ39" s="30"/>
      <c r="OR39" s="30"/>
      <c r="OS39" s="30"/>
      <c r="OT39" s="30"/>
      <c r="OU39" s="30"/>
      <c r="OV39" s="30"/>
      <c r="OW39" s="30"/>
      <c r="OX39" s="30"/>
      <c r="OY39" s="30"/>
      <c r="OZ39" s="30"/>
      <c r="PA39" s="30"/>
      <c r="PB39" s="30"/>
      <c r="PC39" s="30"/>
      <c r="PD39" s="30"/>
      <c r="PE39" s="30"/>
      <c r="PF39" s="30"/>
      <c r="PG39" s="30"/>
      <c r="PH39" s="30"/>
      <c r="PI39" s="30"/>
      <c r="PJ39" s="30"/>
      <c r="PK39" s="30"/>
      <c r="PL39" s="30"/>
      <c r="PM39" s="30"/>
      <c r="PN39" s="30"/>
      <c r="PO39" s="30"/>
      <c r="PP39" s="30"/>
      <c r="PQ39" s="30"/>
      <c r="PR39" s="30"/>
      <c r="PS39" s="30"/>
      <c r="PT39" s="30"/>
      <c r="PU39" s="30"/>
      <c r="PV39" s="30"/>
      <c r="PW39" s="30"/>
      <c r="PX39" s="30"/>
      <c r="PY39" s="30"/>
      <c r="PZ39" s="30"/>
      <c r="QA39" s="30"/>
      <c r="QB39" s="30"/>
      <c r="QC39" s="30"/>
      <c r="QD39" s="30"/>
      <c r="QE39" s="30"/>
      <c r="QF39" s="30"/>
      <c r="QG39" s="30"/>
      <c r="QH39" s="30"/>
      <c r="QI39" s="30"/>
      <c r="QJ39" s="30"/>
      <c r="QK39" s="30"/>
      <c r="QL39" s="30"/>
      <c r="QM39" s="30"/>
      <c r="QN39" s="30"/>
      <c r="QO39" s="30"/>
      <c r="QP39" s="30"/>
      <c r="QQ39" s="30"/>
      <c r="QR39" s="30"/>
      <c r="QS39" s="30"/>
      <c r="QT39" s="30"/>
      <c r="QU39" s="30"/>
      <c r="QV39" s="30"/>
      <c r="QW39" s="30"/>
      <c r="QX39" s="30"/>
      <c r="QY39" s="30"/>
      <c r="QZ39" s="30"/>
      <c r="RA39" s="30"/>
      <c r="RB39" s="30"/>
      <c r="RC39" s="30"/>
      <c r="RD39" s="30"/>
      <c r="RE39" s="30"/>
      <c r="RF39" s="30"/>
      <c r="RG39" s="30"/>
      <c r="RH39" s="30"/>
      <c r="RI39" s="30"/>
      <c r="RJ39" s="30"/>
      <c r="RK39" s="30"/>
      <c r="RL39" s="30"/>
      <c r="RM39" s="30"/>
      <c r="RN39" s="30"/>
      <c r="RO39" s="30"/>
      <c r="RP39" s="30"/>
      <c r="RQ39" s="30"/>
      <c r="RR39" s="30"/>
      <c r="RS39" s="30"/>
      <c r="RT39" s="30"/>
      <c r="RU39" s="30"/>
      <c r="RV39" s="30"/>
      <c r="RW39" s="30"/>
      <c r="RX39" s="30"/>
      <c r="RY39" s="30"/>
      <c r="RZ39" s="30"/>
      <c r="SA39" s="30"/>
      <c r="SB39" s="30"/>
      <c r="SC39" s="30"/>
      <c r="SD39" s="30"/>
      <c r="SE39" s="30"/>
      <c r="SF39" s="30"/>
      <c r="SG39" s="30"/>
      <c r="SH39" s="30"/>
      <c r="SI39" s="30"/>
      <c r="SJ39" s="30"/>
      <c r="SK39" s="30"/>
      <c r="SL39" s="30"/>
      <c r="SM39" s="30"/>
      <c r="SN39" s="30"/>
      <c r="SO39" s="30"/>
      <c r="SP39" s="30"/>
      <c r="SQ39" s="30"/>
      <c r="SR39" s="30"/>
      <c r="SS39" s="30"/>
      <c r="ST39" s="30"/>
      <c r="SU39" s="30"/>
      <c r="SV39" s="30"/>
      <c r="SW39" s="30"/>
      <c r="SX39" s="30"/>
      <c r="SY39" s="30"/>
      <c r="SZ39" s="30"/>
      <c r="TA39" s="30"/>
      <c r="TB39" s="30"/>
      <c r="TC39" s="30"/>
      <c r="TD39" s="30"/>
      <c r="TE39" s="30"/>
      <c r="TF39" s="30"/>
      <c r="TG39" s="30"/>
      <c r="TH39" s="30"/>
      <c r="TI39" s="30"/>
      <c r="TJ39" s="30"/>
      <c r="TK39" s="30"/>
      <c r="TL39" s="30"/>
      <c r="TM39" s="30"/>
      <c r="TN39" s="30"/>
      <c r="TO39" s="30"/>
      <c r="TP39" s="30"/>
      <c r="TQ39" s="30"/>
      <c r="TR39" s="30"/>
      <c r="TS39" s="30"/>
      <c r="TT39" s="30"/>
      <c r="TU39" s="30"/>
      <c r="TV39" s="30"/>
      <c r="TW39" s="30"/>
      <c r="TX39" s="30"/>
      <c r="TY39" s="30"/>
      <c r="TZ39" s="30"/>
      <c r="UA39" s="30"/>
      <c r="UB39" s="30"/>
      <c r="UC39" s="30"/>
      <c r="UD39" s="30"/>
      <c r="UE39" s="30"/>
      <c r="UF39" s="30"/>
      <c r="UG39" s="30"/>
      <c r="UH39" s="30"/>
      <c r="UI39" s="30"/>
      <c r="UJ39" s="30"/>
      <c r="UK39" s="30"/>
      <c r="UL39" s="30"/>
      <c r="UM39" s="30"/>
      <c r="UN39" s="30"/>
      <c r="UO39" s="30"/>
      <c r="UP39" s="30"/>
      <c r="UQ39" s="30"/>
      <c r="UR39" s="30"/>
      <c r="US39" s="30"/>
      <c r="UT39" s="30"/>
      <c r="UU39" s="30"/>
      <c r="UV39" s="30"/>
      <c r="UW39" s="30"/>
      <c r="UX39" s="30"/>
      <c r="UY39" s="30"/>
      <c r="UZ39" s="30"/>
      <c r="VA39" s="30"/>
      <c r="VB39" s="30"/>
      <c r="VC39" s="30"/>
      <c r="VD39" s="30"/>
      <c r="VE39" s="30"/>
      <c r="VF39" s="30"/>
      <c r="VG39" s="30"/>
      <c r="VH39" s="30"/>
      <c r="VI39" s="30"/>
      <c r="VJ39" s="30"/>
      <c r="VK39" s="30"/>
      <c r="VL39" s="30"/>
      <c r="VM39" s="30"/>
      <c r="VN39" s="30"/>
      <c r="VO39" s="30"/>
      <c r="VP39" s="30"/>
      <c r="VQ39" s="30"/>
      <c r="VR39" s="30"/>
      <c r="VS39" s="30"/>
      <c r="VT39" s="30"/>
      <c r="VU39" s="30"/>
      <c r="VV39" s="30"/>
      <c r="VW39" s="30"/>
      <c r="VX39" s="30"/>
      <c r="VY39" s="30"/>
      <c r="VZ39" s="30"/>
      <c r="WA39" s="30"/>
      <c r="WB39" s="30"/>
      <c r="WC39" s="30"/>
      <c r="WD39" s="30"/>
      <c r="WE39" s="30"/>
      <c r="WF39" s="30"/>
      <c r="WG39" s="30"/>
      <c r="WH39" s="30"/>
      <c r="WI39" s="30"/>
      <c r="WJ39" s="30"/>
      <c r="WK39" s="30"/>
      <c r="WL39" s="30"/>
      <c r="WM39" s="30"/>
      <c r="WN39" s="30"/>
      <c r="WO39" s="30"/>
      <c r="WP39" s="30"/>
      <c r="WQ39" s="30"/>
      <c r="WR39" s="30"/>
      <c r="WS39" s="30"/>
      <c r="WT39" s="30"/>
      <c r="WU39" s="30"/>
      <c r="WV39" s="30"/>
      <c r="WW39" s="30"/>
      <c r="WX39" s="30"/>
      <c r="WY39" s="30"/>
      <c r="WZ39" s="30"/>
      <c r="XA39" s="30"/>
      <c r="XB39" s="30"/>
      <c r="XC39" s="30"/>
      <c r="XD39" s="30"/>
      <c r="XE39" s="30"/>
      <c r="XF39" s="30"/>
      <c r="XG39" s="30"/>
      <c r="XH39" s="30"/>
      <c r="XI39" s="30"/>
      <c r="XJ39" s="30"/>
      <c r="XK39" s="30"/>
      <c r="XL39" s="30"/>
      <c r="XM39" s="30"/>
      <c r="XN39" s="30"/>
      <c r="XO39" s="30"/>
      <c r="XP39" s="30"/>
      <c r="XQ39" s="30"/>
      <c r="XR39" s="30"/>
      <c r="XS39" s="30"/>
      <c r="XT39" s="30"/>
      <c r="XU39" s="30"/>
      <c r="XV39" s="30"/>
      <c r="XW39" s="30"/>
      <c r="XX39" s="30"/>
      <c r="XY39" s="30"/>
      <c r="XZ39" s="30"/>
      <c r="YA39" s="30"/>
      <c r="YB39" s="30"/>
      <c r="YC39" s="30"/>
      <c r="YD39" s="30"/>
      <c r="YE39" s="30"/>
      <c r="YF39" s="30"/>
      <c r="YG39" s="30"/>
      <c r="YH39" s="30"/>
      <c r="YI39" s="30"/>
      <c r="YJ39" s="30"/>
      <c r="YK39" s="30"/>
      <c r="YL39" s="30"/>
      <c r="YM39" s="30"/>
      <c r="YN39" s="30"/>
      <c r="YO39" s="30"/>
      <c r="YP39" s="30"/>
      <c r="YQ39" s="30"/>
      <c r="YR39" s="30"/>
      <c r="YS39" s="30"/>
      <c r="YT39" s="30"/>
      <c r="YU39" s="30"/>
      <c r="YV39" s="30"/>
      <c r="YW39" s="30"/>
      <c r="YX39" s="30"/>
      <c r="YY39" s="30"/>
      <c r="YZ39" s="30"/>
      <c r="ZA39" s="30"/>
      <c r="ZB39" s="30"/>
      <c r="ZC39" s="30"/>
      <c r="ZD39" s="30"/>
      <c r="ZE39" s="30"/>
      <c r="ZF39" s="30"/>
      <c r="ZG39" s="30"/>
      <c r="ZH39" s="30"/>
      <c r="ZI39" s="30"/>
      <c r="ZJ39" s="30"/>
      <c r="ZK39" s="30"/>
      <c r="ZL39" s="30"/>
      <c r="ZM39" s="30"/>
      <c r="ZN39" s="30"/>
      <c r="ZO39" s="30"/>
      <c r="ZP39" s="30"/>
      <c r="ZQ39" s="30"/>
      <c r="ZR39" s="30"/>
      <c r="ZS39" s="30"/>
      <c r="ZT39" s="30"/>
      <c r="ZU39" s="30"/>
      <c r="ZV39" s="30"/>
      <c r="ZW39" s="30"/>
      <c r="ZX39" s="30"/>
      <c r="ZY39" s="30"/>
      <c r="ZZ39" s="30"/>
      <c r="AAA39" s="30"/>
      <c r="AAB39" s="30"/>
      <c r="AAC39" s="30"/>
      <c r="AAD39" s="30"/>
      <c r="AAE39" s="30"/>
      <c r="AAF39" s="30"/>
      <c r="AAG39" s="30"/>
      <c r="AAH39" s="30"/>
      <c r="AAI39" s="30"/>
      <c r="AAJ39" s="30"/>
      <c r="AAK39" s="30"/>
      <c r="AAL39" s="30"/>
      <c r="AAM39" s="30"/>
      <c r="AAN39" s="30"/>
      <c r="AAO39" s="30"/>
      <c r="AAP39" s="30"/>
      <c r="AAQ39" s="30"/>
      <c r="AAR39" s="30"/>
      <c r="AAS39" s="30"/>
      <c r="AAT39" s="30"/>
      <c r="AAU39" s="30"/>
      <c r="AAV39" s="30"/>
      <c r="AAW39" s="30"/>
      <c r="AAX39" s="30"/>
      <c r="AAY39" s="30"/>
      <c r="AAZ39" s="30"/>
      <c r="ABA39" s="30"/>
      <c r="ABB39" s="30"/>
      <c r="ABC39" s="30"/>
      <c r="ABD39" s="30"/>
      <c r="ABE39" s="30"/>
      <c r="ABF39" s="30"/>
      <c r="ABG39" s="30"/>
      <c r="ABH39" s="30"/>
      <c r="ABI39" s="30"/>
      <c r="ABJ39" s="30"/>
      <c r="ABK39" s="30"/>
      <c r="ABL39" s="30"/>
      <c r="ABM39" s="30"/>
      <c r="ABN39" s="30"/>
      <c r="ABO39" s="30"/>
      <c r="ABP39" s="30"/>
      <c r="ABQ39" s="30"/>
      <c r="ABR39" s="30"/>
      <c r="ABS39" s="30"/>
      <c r="ABT39" s="30"/>
      <c r="ABU39" s="30"/>
      <c r="ABV39" s="30"/>
      <c r="ABW39" s="30"/>
      <c r="ABX39" s="30"/>
      <c r="ABY39" s="30"/>
      <c r="ABZ39" s="30"/>
      <c r="ACA39" s="30"/>
      <c r="ACB39" s="30"/>
      <c r="ACC39" s="30"/>
      <c r="ACD39" s="30"/>
      <c r="ACE39" s="30"/>
      <c r="ACF39" s="30"/>
      <c r="ACG39" s="30"/>
      <c r="ACH39" s="30"/>
      <c r="ACI39" s="30"/>
      <c r="ACJ39" s="30"/>
      <c r="ACK39" s="30"/>
      <c r="ACL39" s="30"/>
      <c r="ACM39" s="30"/>
      <c r="ACN39" s="30"/>
      <c r="ACO39" s="30"/>
      <c r="ACP39" s="30"/>
      <c r="ACQ39" s="30"/>
      <c r="ACR39" s="30"/>
      <c r="ACS39" s="30"/>
      <c r="ACT39" s="30"/>
      <c r="ACU39" s="30"/>
      <c r="ACV39" s="30"/>
      <c r="ACW39" s="30"/>
      <c r="ACX39" s="30"/>
      <c r="ACY39" s="30"/>
      <c r="ACZ39" s="30"/>
      <c r="ADA39" s="30"/>
      <c r="ADB39" s="30"/>
      <c r="ADC39" s="30"/>
      <c r="ADD39" s="30"/>
      <c r="ADE39" s="30"/>
      <c r="ADF39" s="30"/>
      <c r="ADG39" s="30"/>
      <c r="ADH39" s="30"/>
      <c r="ADI39" s="30"/>
      <c r="ADJ39" s="30"/>
      <c r="ADK39" s="30"/>
      <c r="ADL39" s="30"/>
      <c r="ADM39" s="30"/>
      <c r="ADN39" s="30"/>
      <c r="ADO39" s="30"/>
      <c r="ADP39" s="30"/>
      <c r="ADQ39" s="30"/>
      <c r="ADR39" s="30"/>
      <c r="ADS39" s="30"/>
      <c r="ADT39" s="30"/>
      <c r="ADU39" s="30"/>
      <c r="ADV39" s="30"/>
      <c r="ADW39" s="30"/>
      <c r="ADX39" s="30"/>
      <c r="ADY39" s="30"/>
      <c r="ADZ39" s="30"/>
      <c r="AEA39" s="30"/>
      <c r="AEB39" s="30"/>
      <c r="AEC39" s="30"/>
      <c r="AED39" s="30"/>
      <c r="AEE39" s="30"/>
      <c r="AEF39" s="30"/>
      <c r="AEG39" s="30"/>
      <c r="AEH39" s="30"/>
      <c r="AEI39" s="30"/>
      <c r="AEJ39" s="30"/>
      <c r="AEK39" s="30"/>
      <c r="AEL39" s="30"/>
      <c r="AEM39" s="30"/>
      <c r="AEN39" s="30"/>
      <c r="AEO39" s="30"/>
      <c r="AEP39" s="30"/>
      <c r="AEQ39" s="30"/>
      <c r="AER39" s="30"/>
      <c r="AES39" s="30"/>
      <c r="AET39" s="30"/>
      <c r="AEU39" s="30"/>
      <c r="AEV39" s="30"/>
      <c r="AEW39" s="30"/>
      <c r="AEX39" s="30"/>
      <c r="AEY39" s="30"/>
      <c r="AEZ39" s="30"/>
      <c r="AFA39" s="30"/>
      <c r="AFB39" s="30"/>
      <c r="AFC39" s="30"/>
      <c r="AFD39" s="30"/>
      <c r="AFE39" s="30"/>
      <c r="AFF39" s="30"/>
      <c r="AFG39" s="30"/>
      <c r="AFH39" s="30"/>
      <c r="AFI39" s="30"/>
      <c r="AFJ39" s="30"/>
      <c r="AFK39" s="30"/>
      <c r="AFL39" s="30"/>
      <c r="AFM39" s="30"/>
      <c r="AFN39" s="30"/>
      <c r="AFO39" s="30"/>
      <c r="AFP39" s="30"/>
      <c r="AFQ39" s="30"/>
      <c r="AFR39" s="30"/>
      <c r="AFS39" s="30"/>
      <c r="AFT39" s="30"/>
      <c r="AFU39" s="30"/>
      <c r="AFV39" s="30"/>
      <c r="AFW39" s="30"/>
      <c r="AFX39" s="30"/>
      <c r="AFY39" s="30"/>
      <c r="AFZ39" s="30"/>
      <c r="AGA39" s="30"/>
      <c r="AGB39" s="30"/>
      <c r="AGC39" s="30"/>
      <c r="AGD39" s="30"/>
      <c r="AGE39" s="30"/>
      <c r="AGF39" s="30"/>
      <c r="AGG39" s="30"/>
      <c r="AGH39" s="30"/>
      <c r="AGI39" s="30"/>
      <c r="AGJ39" s="30"/>
      <c r="AGK39" s="30"/>
      <c r="AGL39" s="30"/>
      <c r="AGM39" s="30"/>
      <c r="AGN39" s="30"/>
      <c r="AGO39" s="30"/>
      <c r="AGP39" s="30"/>
      <c r="AGQ39" s="30"/>
      <c r="AGR39" s="30"/>
      <c r="AGS39" s="30"/>
      <c r="AGT39" s="30"/>
      <c r="AGU39" s="30"/>
      <c r="AGV39" s="30"/>
      <c r="AGW39" s="30"/>
      <c r="AGX39" s="30"/>
      <c r="AGY39" s="30"/>
      <c r="AGZ39" s="30"/>
      <c r="AHA39" s="30"/>
      <c r="AHB39" s="30"/>
      <c r="AHC39" s="30"/>
      <c r="AHD39" s="30"/>
      <c r="AHE39" s="30"/>
      <c r="AHF39" s="30"/>
      <c r="AHG39" s="30"/>
      <c r="AHH39" s="30"/>
      <c r="AHI39" s="30"/>
      <c r="AHJ39" s="30"/>
      <c r="AHK39" s="30"/>
      <c r="AHL39" s="30"/>
      <c r="AHM39" s="30"/>
      <c r="AHN39" s="30"/>
      <c r="AHO39" s="30"/>
      <c r="AHP39" s="30"/>
      <c r="AHQ39" s="30"/>
      <c r="AHR39" s="30"/>
      <c r="AHS39" s="30"/>
      <c r="AHT39" s="30"/>
      <c r="AHU39" s="30"/>
      <c r="AHV39" s="30"/>
      <c r="AHW39" s="30"/>
      <c r="AHX39" s="30"/>
      <c r="AHY39" s="30"/>
      <c r="AHZ39" s="30"/>
      <c r="AIA39" s="30"/>
      <c r="AIB39" s="30"/>
      <c r="AIC39" s="30"/>
      <c r="AID39" s="30"/>
      <c r="AIE39" s="30"/>
      <c r="AIF39" s="30"/>
      <c r="AIG39" s="30"/>
      <c r="AIH39" s="30"/>
      <c r="AII39" s="30"/>
      <c r="AIJ39" s="30"/>
      <c r="AIK39" s="30"/>
      <c r="AIL39" s="30"/>
      <c r="AIM39" s="30"/>
      <c r="AIN39" s="30"/>
      <c r="AIO39" s="30"/>
      <c r="AIP39" s="30"/>
      <c r="AIQ39" s="30"/>
      <c r="AIR39" s="30"/>
      <c r="AIS39" s="30"/>
      <c r="AIT39" s="30"/>
      <c r="AIU39" s="30"/>
      <c r="AIV39" s="30"/>
      <c r="AIW39" s="30"/>
      <c r="AIX39" s="30"/>
      <c r="AIY39" s="30"/>
      <c r="AIZ39" s="30"/>
      <c r="AJA39" s="30"/>
      <c r="AJB39" s="30"/>
      <c r="AJC39" s="30"/>
      <c r="AJD39" s="30"/>
      <c r="AJE39" s="30"/>
      <c r="AJF39" s="30"/>
      <c r="AJG39" s="30"/>
      <c r="AJH39" s="30"/>
      <c r="AJI39" s="30"/>
      <c r="AJJ39" s="30"/>
      <c r="AJK39" s="30"/>
      <c r="AJL39" s="30"/>
      <c r="AJM39" s="30"/>
      <c r="AJN39" s="30"/>
      <c r="AJO39" s="30"/>
      <c r="AJP39" s="30"/>
      <c r="AJQ39" s="30"/>
      <c r="AJR39" s="30"/>
      <c r="AJS39" s="30"/>
      <c r="AJT39" s="30"/>
      <c r="AJU39" s="30"/>
      <c r="AJV39" s="30"/>
      <c r="AJW39" s="30"/>
      <c r="AJX39" s="30"/>
      <c r="AJY39" s="30"/>
      <c r="AJZ39" s="30"/>
      <c r="AKA39" s="30"/>
      <c r="AKB39" s="30"/>
      <c r="AKC39" s="30"/>
      <c r="AKD39" s="30"/>
      <c r="AKE39" s="30"/>
      <c r="AKF39" s="30"/>
      <c r="AKG39" s="30"/>
      <c r="AKH39" s="30"/>
      <c r="AKI39" s="30"/>
      <c r="AKJ39" s="30"/>
      <c r="AKK39" s="30"/>
      <c r="AKL39" s="30"/>
      <c r="AKM39" s="30"/>
      <c r="AKN39" s="30"/>
      <c r="AKO39" s="30"/>
      <c r="AKP39" s="30"/>
      <c r="AKQ39" s="30"/>
      <c r="AKR39" s="30"/>
      <c r="AKS39" s="30"/>
      <c r="AKT39" s="30"/>
      <c r="AKU39" s="30"/>
      <c r="AKV39" s="30"/>
      <c r="AKW39" s="30"/>
      <c r="AKX39" s="30"/>
      <c r="AKY39" s="30"/>
      <c r="AKZ39" s="30"/>
      <c r="ALA39" s="30"/>
      <c r="ALB39" s="30"/>
      <c r="ALC39" s="30"/>
      <c r="ALD39" s="30"/>
      <c r="ALE39" s="30"/>
      <c r="ALF39" s="30"/>
      <c r="ALG39" s="30"/>
      <c r="ALH39" s="30"/>
      <c r="ALI39" s="30"/>
      <c r="ALJ39" s="30"/>
      <c r="ALK39" s="30"/>
      <c r="ALL39" s="30"/>
      <c r="ALM39" s="30"/>
      <c r="ALN39" s="30"/>
      <c r="ALO39" s="30"/>
      <c r="ALP39" s="30"/>
      <c r="ALQ39" s="30"/>
      <c r="ALR39" s="30"/>
      <c r="ALS39" s="30"/>
      <c r="ALT39" s="30"/>
      <c r="ALU39" s="30"/>
      <c r="ALV39" s="30"/>
      <c r="ALW39" s="30"/>
      <c r="ALX39" s="30"/>
      <c r="ALY39" s="30"/>
      <c r="ALZ39" s="30"/>
      <c r="AMA39" s="30"/>
      <c r="AMB39" s="30"/>
      <c r="AMC39" s="30"/>
      <c r="AMD39" s="30"/>
      <c r="AME39" s="30"/>
      <c r="AMF39" s="30"/>
      <c r="AMG39" s="30"/>
      <c r="AMH39" s="30"/>
      <c r="AMI39" s="30"/>
      <c r="AMJ39" s="30"/>
      <c r="AMK39" s="30"/>
      <c r="AML39" s="30"/>
      <c r="AMM39" s="30"/>
      <c r="AMN39" s="30"/>
      <c r="AMO39" s="30"/>
      <c r="AMP39" s="30"/>
      <c r="AMQ39" s="30"/>
      <c r="AMR39" s="30"/>
      <c r="AMS39" s="30"/>
      <c r="AMT39" s="30"/>
      <c r="AMU39" s="30"/>
      <c r="AMV39" s="30"/>
      <c r="AMW39" s="30"/>
      <c r="AMX39" s="30"/>
      <c r="AMY39" s="30"/>
      <c r="AMZ39" s="30"/>
      <c r="ANA39" s="30"/>
      <c r="ANB39" s="30"/>
      <c r="ANC39" s="30"/>
      <c r="AND39" s="30"/>
      <c r="ANE39" s="30"/>
      <c r="ANF39" s="30"/>
      <c r="ANG39" s="30"/>
      <c r="ANH39" s="30"/>
      <c r="ANI39" s="30"/>
      <c r="ANJ39" s="30"/>
      <c r="ANK39" s="30"/>
      <c r="ANL39" s="30"/>
      <c r="ANM39" s="30"/>
      <c r="ANN39" s="30"/>
      <c r="ANO39" s="30"/>
      <c r="ANP39" s="30"/>
      <c r="ANQ39" s="30"/>
      <c r="ANR39" s="30"/>
      <c r="ANS39" s="30"/>
      <c r="ANT39" s="30"/>
      <c r="ANU39" s="30"/>
      <c r="ANV39" s="30"/>
      <c r="ANW39" s="30"/>
      <c r="ANX39" s="30"/>
      <c r="ANY39" s="30"/>
      <c r="ANZ39" s="30"/>
      <c r="AOA39" s="30"/>
      <c r="AOB39" s="30"/>
      <c r="AOC39" s="30"/>
      <c r="AOD39" s="30"/>
      <c r="AOE39" s="30"/>
      <c r="AOF39" s="30"/>
      <c r="AOG39" s="30"/>
      <c r="AOH39" s="30"/>
      <c r="AOI39" s="30"/>
      <c r="AOJ39" s="30"/>
      <c r="AOK39" s="30"/>
      <c r="AOL39" s="30"/>
      <c r="AOM39" s="30"/>
      <c r="AON39" s="30"/>
      <c r="AOO39" s="30"/>
      <c r="AOP39" s="30"/>
      <c r="AOQ39" s="30"/>
      <c r="AOR39" s="30"/>
      <c r="AOS39" s="30"/>
      <c r="AOT39" s="30"/>
      <c r="AOU39" s="30"/>
      <c r="AOV39" s="30"/>
      <c r="AOW39" s="30"/>
      <c r="AOX39" s="30"/>
      <c r="AOY39" s="30"/>
      <c r="AOZ39" s="30"/>
      <c r="APA39" s="30"/>
      <c r="APB39" s="30"/>
      <c r="APC39" s="30"/>
      <c r="APD39" s="30"/>
      <c r="APE39" s="30"/>
      <c r="APF39" s="30"/>
      <c r="APG39" s="30"/>
      <c r="APH39" s="30"/>
      <c r="API39" s="30"/>
      <c r="APJ39" s="30"/>
      <c r="APK39" s="30"/>
      <c r="APL39" s="30"/>
      <c r="APM39" s="30"/>
      <c r="APN39" s="30"/>
      <c r="APO39" s="30"/>
      <c r="APP39" s="30"/>
      <c r="APQ39" s="30"/>
      <c r="APR39" s="30"/>
      <c r="APS39" s="30"/>
      <c r="APT39" s="30"/>
      <c r="APU39" s="30"/>
      <c r="APV39" s="30"/>
      <c r="APW39" s="30"/>
      <c r="APX39" s="30"/>
      <c r="APY39" s="30"/>
      <c r="APZ39" s="30"/>
      <c r="AQA39" s="30"/>
      <c r="AQB39" s="30"/>
      <c r="AQC39" s="30"/>
      <c r="AQD39" s="30"/>
      <c r="AQE39" s="30"/>
      <c r="AQF39" s="30"/>
      <c r="AQG39" s="30"/>
      <c r="AQH39" s="30"/>
      <c r="AQI39" s="30"/>
      <c r="AQJ39" s="30"/>
      <c r="AQK39" s="30"/>
      <c r="AQL39" s="30"/>
      <c r="AQM39" s="30"/>
      <c r="AQN39" s="30"/>
      <c r="AQO39" s="30"/>
      <c r="AQP39" s="30"/>
      <c r="AQQ39" s="30"/>
      <c r="AQR39" s="30"/>
      <c r="AQS39" s="30"/>
      <c r="AQT39" s="30"/>
      <c r="AQU39" s="30"/>
      <c r="AQV39" s="30"/>
      <c r="AQW39" s="30"/>
      <c r="AQX39" s="30"/>
      <c r="AQY39" s="30"/>
      <c r="AQZ39" s="30"/>
      <c r="ARA39" s="30"/>
      <c r="ARB39" s="30"/>
      <c r="ARC39" s="30"/>
      <c r="ARD39" s="30"/>
      <c r="ARE39" s="30"/>
      <c r="ARF39" s="30"/>
      <c r="ARG39" s="30"/>
      <c r="ARH39" s="30"/>
      <c r="ARI39" s="30"/>
      <c r="ARJ39" s="30"/>
      <c r="ARK39" s="30"/>
      <c r="ARL39" s="30"/>
      <c r="ARM39" s="30"/>
      <c r="ARN39" s="30"/>
      <c r="ARO39" s="30"/>
      <c r="ARP39" s="30"/>
      <c r="ARQ39" s="30"/>
      <c r="ARR39" s="30"/>
      <c r="ARS39" s="30"/>
      <c r="ART39" s="30"/>
      <c r="ARU39" s="30"/>
      <c r="ARV39" s="30"/>
      <c r="ARW39" s="30"/>
      <c r="ARX39" s="30"/>
      <c r="ARY39" s="30"/>
      <c r="ARZ39" s="30"/>
      <c r="ASA39" s="30"/>
      <c r="ASB39" s="30"/>
      <c r="ASC39" s="30"/>
      <c r="ASD39" s="30"/>
      <c r="ASE39" s="30"/>
      <c r="ASF39" s="30"/>
      <c r="ASG39" s="30"/>
      <c r="ASH39" s="30"/>
      <c r="ASI39" s="30"/>
      <c r="ASJ39" s="30"/>
      <c r="ASK39" s="30"/>
      <c r="ASL39" s="30"/>
      <c r="ASM39" s="30"/>
      <c r="ASN39" s="30"/>
      <c r="ASO39" s="30"/>
      <c r="ASP39" s="30"/>
      <c r="ASQ39" s="30"/>
      <c r="ASR39" s="30"/>
      <c r="ASS39" s="30"/>
      <c r="AST39" s="30"/>
      <c r="ASU39" s="30"/>
      <c r="ASV39" s="30"/>
      <c r="ASW39" s="30"/>
      <c r="ASX39" s="30"/>
      <c r="ASY39" s="30"/>
      <c r="ASZ39" s="30"/>
      <c r="ATA39" s="30"/>
      <c r="ATB39" s="30"/>
      <c r="ATC39" s="30"/>
      <c r="ATD39" s="30"/>
      <c r="ATE39" s="30"/>
      <c r="ATF39" s="30"/>
      <c r="ATG39" s="30"/>
      <c r="ATH39" s="30"/>
      <c r="ATI39" s="30"/>
      <c r="ATJ39" s="30"/>
      <c r="ATK39" s="30"/>
      <c r="ATL39" s="30"/>
      <c r="ATM39" s="30"/>
      <c r="ATN39" s="30"/>
      <c r="ATO39" s="30"/>
      <c r="ATP39" s="30"/>
      <c r="ATQ39" s="30"/>
      <c r="ATR39" s="30"/>
      <c r="ATS39" s="30"/>
      <c r="ATT39" s="30"/>
      <c r="ATU39" s="30"/>
      <c r="ATV39" s="30"/>
      <c r="ATW39" s="30"/>
      <c r="ATX39" s="30"/>
      <c r="ATY39" s="30"/>
      <c r="ATZ39" s="30"/>
      <c r="AUA39" s="30"/>
      <c r="AUB39" s="30"/>
      <c r="AUC39" s="30"/>
      <c r="AUD39" s="30"/>
      <c r="AUE39" s="30"/>
      <c r="AUF39" s="30"/>
      <c r="AUG39" s="30"/>
      <c r="AUH39" s="30"/>
      <c r="AUI39" s="30"/>
      <c r="AUJ39" s="30"/>
      <c r="AUK39" s="30"/>
      <c r="AUL39" s="30"/>
      <c r="AUM39" s="30"/>
      <c r="AUN39" s="30"/>
      <c r="AUO39" s="30"/>
      <c r="AUP39" s="30"/>
      <c r="AUQ39" s="30"/>
      <c r="AUR39" s="30"/>
      <c r="AUS39" s="30"/>
      <c r="AUT39" s="30"/>
      <c r="AUU39" s="30"/>
      <c r="AUV39" s="30"/>
      <c r="AUW39" s="30"/>
      <c r="AUX39" s="30"/>
      <c r="AUY39" s="30"/>
      <c r="AUZ39" s="30"/>
      <c r="AVA39" s="30"/>
      <c r="AVB39" s="30"/>
      <c r="AVC39" s="30"/>
      <c r="AVD39" s="30"/>
      <c r="AVE39" s="30"/>
      <c r="AVF39" s="30"/>
      <c r="AVG39" s="30"/>
      <c r="AVH39" s="30"/>
      <c r="AVI39" s="30"/>
      <c r="AVJ39" s="30"/>
      <c r="AVK39" s="30"/>
      <c r="AVL39" s="30"/>
      <c r="AVM39" s="30"/>
      <c r="AVN39" s="30"/>
      <c r="AVO39" s="30"/>
      <c r="AVP39" s="30"/>
      <c r="AVQ39" s="30"/>
      <c r="AVR39" s="30"/>
      <c r="AVS39" s="30"/>
      <c r="AVT39" s="30"/>
      <c r="AVU39" s="30"/>
      <c r="AVV39" s="30"/>
      <c r="AVW39" s="30"/>
      <c r="AVX39" s="30"/>
      <c r="AVY39" s="30"/>
      <c r="AVZ39" s="30"/>
      <c r="AWA39" s="30"/>
      <c r="AWB39" s="30"/>
      <c r="AWC39" s="30"/>
      <c r="AWD39" s="30"/>
      <c r="AWE39" s="30"/>
      <c r="AWF39" s="30"/>
      <c r="AWG39" s="30"/>
      <c r="AWH39" s="30"/>
      <c r="AWI39" s="30"/>
      <c r="AWJ39" s="30"/>
      <c r="AWK39" s="30"/>
      <c r="AWL39" s="30"/>
      <c r="AWM39" s="30"/>
      <c r="AWN39" s="30"/>
      <c r="AWO39" s="30"/>
      <c r="AWP39" s="30"/>
      <c r="AWQ39" s="30"/>
      <c r="AWR39" s="30"/>
      <c r="AWS39" s="30"/>
      <c r="AWT39" s="30"/>
      <c r="AWU39" s="30"/>
      <c r="AWV39" s="30"/>
      <c r="AWW39" s="30"/>
      <c r="AWX39" s="30"/>
      <c r="AWY39" s="30"/>
      <c r="AWZ39" s="30"/>
      <c r="AXA39" s="30"/>
      <c r="AXB39" s="30"/>
      <c r="AXC39" s="30"/>
      <c r="AXD39" s="30"/>
      <c r="AXE39" s="30"/>
      <c r="AXF39" s="30"/>
      <c r="AXG39" s="30"/>
      <c r="AXH39" s="30"/>
      <c r="AXI39" s="30"/>
      <c r="AXJ39" s="30"/>
      <c r="AXK39" s="30"/>
      <c r="AXL39" s="30"/>
      <c r="AXM39" s="30"/>
      <c r="AXN39" s="30"/>
      <c r="AXO39" s="30"/>
      <c r="AXP39" s="30"/>
      <c r="AXQ39" s="30"/>
      <c r="AXR39" s="30"/>
      <c r="AXS39" s="30"/>
      <c r="AXT39" s="30"/>
      <c r="AXU39" s="30"/>
      <c r="AXV39" s="30"/>
      <c r="AXW39" s="30"/>
      <c r="AXX39" s="30"/>
      <c r="AXY39" s="30"/>
      <c r="AXZ39" s="30"/>
      <c r="AYA39" s="30"/>
      <c r="AYB39" s="30"/>
      <c r="AYC39" s="30"/>
      <c r="AYD39" s="30"/>
      <c r="AYE39" s="30"/>
      <c r="AYF39" s="30"/>
      <c r="AYG39" s="30"/>
      <c r="AYH39" s="30"/>
      <c r="AYI39" s="30"/>
      <c r="AYJ39" s="30"/>
      <c r="AYK39" s="30"/>
      <c r="AYL39" s="30"/>
      <c r="AYM39" s="30"/>
      <c r="AYN39" s="30"/>
      <c r="AYO39" s="30"/>
      <c r="AYP39" s="30"/>
      <c r="AYQ39" s="30"/>
      <c r="AYR39" s="30"/>
      <c r="AYS39" s="30"/>
      <c r="AYT39" s="30"/>
      <c r="AYU39" s="30"/>
      <c r="AYV39" s="30"/>
      <c r="AYW39" s="30"/>
      <c r="AYX39" s="30"/>
      <c r="AYY39" s="30"/>
      <c r="AYZ39" s="30"/>
      <c r="AZA39" s="30"/>
      <c r="AZB39" s="30"/>
      <c r="AZC39" s="30"/>
      <c r="AZD39" s="30"/>
      <c r="AZE39" s="30"/>
      <c r="AZF39" s="30"/>
      <c r="AZG39" s="30"/>
      <c r="AZH39" s="30"/>
      <c r="AZI39" s="30"/>
      <c r="AZJ39" s="30"/>
      <c r="AZK39" s="30"/>
      <c r="AZL39" s="30"/>
      <c r="AZM39" s="30"/>
      <c r="AZN39" s="30"/>
      <c r="AZO39" s="30"/>
      <c r="AZP39" s="30"/>
      <c r="AZQ39" s="30"/>
      <c r="AZR39" s="30"/>
      <c r="AZS39" s="30"/>
      <c r="AZT39" s="30"/>
      <c r="AZU39" s="30"/>
      <c r="AZV39" s="30"/>
      <c r="AZW39" s="30"/>
      <c r="AZX39" s="30"/>
      <c r="AZY39" s="30"/>
      <c r="AZZ39" s="30"/>
      <c r="BAA39" s="30"/>
      <c r="BAB39" s="30"/>
      <c r="BAC39" s="30"/>
      <c r="BAD39" s="30"/>
      <c r="BAE39" s="30"/>
      <c r="BAF39" s="30"/>
      <c r="BAG39" s="30"/>
      <c r="BAH39" s="30"/>
      <c r="BAI39" s="30"/>
      <c r="BAJ39" s="30"/>
      <c r="BAK39" s="30"/>
      <c r="BAL39" s="30"/>
      <c r="BAM39" s="30"/>
      <c r="BAN39" s="30"/>
      <c r="BAO39" s="30"/>
      <c r="BAP39" s="30"/>
      <c r="BAQ39" s="30"/>
      <c r="BAR39" s="30"/>
      <c r="BAS39" s="30"/>
      <c r="BAT39" s="30"/>
      <c r="BAU39" s="30"/>
      <c r="BAV39" s="30"/>
      <c r="BAW39" s="30"/>
      <c r="BAX39" s="30"/>
      <c r="BAY39" s="30"/>
      <c r="BAZ39" s="30"/>
      <c r="BBA39" s="30"/>
      <c r="BBB39" s="30"/>
      <c r="BBC39" s="30"/>
      <c r="BBD39" s="30"/>
      <c r="BBE39" s="30"/>
      <c r="BBF39" s="30"/>
      <c r="BBG39" s="30"/>
      <c r="BBH39" s="30"/>
      <c r="BBI39" s="30"/>
      <c r="BBJ39" s="30"/>
      <c r="BBK39" s="30"/>
      <c r="BBL39" s="30"/>
      <c r="BBM39" s="30"/>
      <c r="BBN39" s="30"/>
      <c r="BBO39" s="30"/>
      <c r="BBP39" s="30"/>
      <c r="BBQ39" s="30"/>
      <c r="BBR39" s="30"/>
      <c r="BBS39" s="30"/>
      <c r="BBT39" s="30"/>
      <c r="BBU39" s="30"/>
      <c r="BBV39" s="30"/>
      <c r="BBW39" s="30"/>
      <c r="BBX39" s="30"/>
      <c r="BBY39" s="30"/>
      <c r="BBZ39" s="30"/>
      <c r="BCA39" s="30"/>
      <c r="BCB39" s="30"/>
      <c r="BCC39" s="30"/>
      <c r="BCD39" s="30"/>
      <c r="BCE39" s="30"/>
      <c r="BCF39" s="30"/>
      <c r="BCG39" s="30"/>
      <c r="BCH39" s="30"/>
      <c r="BCI39" s="30"/>
      <c r="BCJ39" s="30"/>
      <c r="BCK39" s="30"/>
      <c r="BCL39" s="30"/>
      <c r="BCM39" s="30"/>
      <c r="BCN39" s="30"/>
      <c r="BCO39" s="30"/>
      <c r="BCP39" s="30"/>
      <c r="BCQ39" s="30"/>
      <c r="BCR39" s="30"/>
      <c r="BCS39" s="30"/>
      <c r="BCT39" s="30"/>
      <c r="BCU39" s="30"/>
      <c r="BCV39" s="30"/>
      <c r="BCW39" s="30"/>
      <c r="BCX39" s="30"/>
      <c r="BCY39" s="30"/>
      <c r="BCZ39" s="30"/>
      <c r="BDA39" s="30"/>
      <c r="BDB39" s="30"/>
      <c r="BDC39" s="30"/>
      <c r="BDD39" s="30"/>
      <c r="BDE39" s="30"/>
      <c r="BDF39" s="30"/>
      <c r="BDG39" s="30"/>
      <c r="BDH39" s="30"/>
      <c r="BDI39" s="30"/>
      <c r="BDJ39" s="30"/>
      <c r="BDK39" s="30"/>
      <c r="BDL39" s="30"/>
      <c r="BDM39" s="30"/>
      <c r="BDN39" s="30"/>
      <c r="BDO39" s="30"/>
      <c r="BDP39" s="30"/>
      <c r="BDQ39" s="30"/>
      <c r="BDR39" s="30"/>
      <c r="BDS39" s="30"/>
      <c r="BDT39" s="30"/>
      <c r="BDU39" s="30"/>
      <c r="BDV39" s="30"/>
      <c r="BDW39" s="30"/>
      <c r="BDX39" s="30"/>
      <c r="BDY39" s="30"/>
      <c r="BDZ39" s="30"/>
      <c r="BEA39" s="30"/>
      <c r="BEB39" s="30"/>
      <c r="BEC39" s="30"/>
      <c r="BED39" s="30"/>
      <c r="BEE39" s="30"/>
      <c r="BEF39" s="30"/>
      <c r="BEG39" s="30"/>
      <c r="BEH39" s="30"/>
      <c r="BEI39" s="30"/>
      <c r="BEJ39" s="30"/>
      <c r="BEK39" s="30"/>
      <c r="BEL39" s="30"/>
      <c r="BEM39" s="30"/>
      <c r="BEN39" s="30"/>
      <c r="BEO39" s="30"/>
      <c r="BEP39" s="30"/>
      <c r="BEQ39" s="30"/>
      <c r="BER39" s="30"/>
      <c r="BES39" s="30"/>
      <c r="BET39" s="30"/>
      <c r="BEU39" s="30"/>
      <c r="BEV39" s="30"/>
      <c r="BEW39" s="30"/>
      <c r="BEX39" s="30"/>
      <c r="BEY39" s="30"/>
      <c r="BEZ39" s="30"/>
      <c r="BFA39" s="30"/>
      <c r="BFB39" s="30"/>
      <c r="BFC39" s="30"/>
      <c r="BFD39" s="30"/>
      <c r="BFE39" s="30"/>
      <c r="BFF39" s="30"/>
      <c r="BFG39" s="30"/>
      <c r="BFH39" s="30"/>
      <c r="BFI39" s="30"/>
      <c r="BFJ39" s="30"/>
      <c r="BFK39" s="30"/>
      <c r="BFL39" s="30"/>
      <c r="BFM39" s="30"/>
      <c r="BFN39" s="30"/>
      <c r="BFO39" s="30"/>
      <c r="BFP39" s="30"/>
      <c r="BFQ39" s="30"/>
      <c r="BFR39" s="30"/>
      <c r="BFS39" s="30"/>
      <c r="BFT39" s="30"/>
      <c r="BFU39" s="30"/>
      <c r="BFV39" s="30"/>
      <c r="BFW39" s="30"/>
      <c r="BFX39" s="30"/>
      <c r="BFY39" s="30"/>
      <c r="BFZ39" s="30"/>
      <c r="BGA39" s="30"/>
      <c r="BGB39" s="30"/>
      <c r="BGC39" s="30"/>
      <c r="BGD39" s="30"/>
      <c r="BGE39" s="30"/>
      <c r="BGF39" s="30"/>
      <c r="BGG39" s="30"/>
      <c r="BGH39" s="30"/>
      <c r="BGI39" s="30"/>
      <c r="BGJ39" s="30"/>
      <c r="BGK39" s="30"/>
      <c r="BGL39" s="30"/>
      <c r="BGM39" s="30"/>
      <c r="BGN39" s="30"/>
      <c r="BGO39" s="30"/>
      <c r="BGP39" s="30"/>
      <c r="BGQ39" s="30"/>
      <c r="BGR39" s="30"/>
      <c r="BGS39" s="30"/>
      <c r="BGT39" s="30"/>
      <c r="BGU39" s="30"/>
      <c r="BGV39" s="30"/>
      <c r="BGW39" s="30"/>
      <c r="BGX39" s="30"/>
      <c r="BGY39" s="30"/>
      <c r="BGZ39" s="30"/>
      <c r="BHA39" s="30"/>
      <c r="BHB39" s="30"/>
      <c r="BHC39" s="30"/>
      <c r="BHD39" s="30"/>
      <c r="BHE39" s="30"/>
      <c r="BHF39" s="30"/>
      <c r="BHG39" s="30"/>
      <c r="BHH39" s="30"/>
      <c r="BHI39" s="30"/>
      <c r="BHJ39" s="30"/>
      <c r="BHK39" s="30"/>
      <c r="BHL39" s="30"/>
      <c r="BHM39" s="30"/>
      <c r="BHN39" s="30"/>
      <c r="BHO39" s="30"/>
      <c r="BHP39" s="30"/>
      <c r="BHQ39" s="30"/>
      <c r="BHR39" s="30"/>
      <c r="BHS39" s="30"/>
      <c r="BHT39" s="30"/>
      <c r="BHU39" s="30"/>
      <c r="BHV39" s="30"/>
      <c r="BHW39" s="30"/>
      <c r="BHX39" s="30"/>
      <c r="BHY39" s="30"/>
      <c r="BHZ39" s="30"/>
      <c r="BIA39" s="30"/>
      <c r="BIB39" s="30"/>
      <c r="BIC39" s="30"/>
      <c r="BID39" s="30"/>
      <c r="BIE39" s="30"/>
      <c r="BIF39" s="30"/>
      <c r="BIG39" s="30"/>
      <c r="BIH39" s="30"/>
      <c r="BII39" s="30"/>
      <c r="BIJ39" s="30"/>
      <c r="BIK39" s="30"/>
      <c r="BIL39" s="30"/>
      <c r="BIM39" s="30"/>
      <c r="BIN39" s="30"/>
      <c r="BIO39" s="30"/>
      <c r="BIP39" s="30"/>
      <c r="BIQ39" s="30"/>
      <c r="BIR39" s="30"/>
      <c r="BIS39" s="30"/>
      <c r="BIT39" s="30"/>
      <c r="BIU39" s="30"/>
      <c r="BIV39" s="30"/>
      <c r="BIW39" s="30"/>
      <c r="BIX39" s="30"/>
      <c r="BIY39" s="30"/>
      <c r="BIZ39" s="30"/>
      <c r="BJA39" s="30"/>
      <c r="BJB39" s="30"/>
      <c r="BJC39" s="30"/>
      <c r="BJD39" s="30"/>
      <c r="BJE39" s="30"/>
      <c r="BJF39" s="30"/>
      <c r="BJG39" s="30"/>
      <c r="BJH39" s="30"/>
      <c r="BJI39" s="30"/>
      <c r="BJJ39" s="30"/>
      <c r="BJK39" s="30"/>
      <c r="BJL39" s="30"/>
      <c r="BJM39" s="30"/>
      <c r="BJN39" s="30"/>
      <c r="BJO39" s="30"/>
      <c r="BJP39" s="30"/>
      <c r="BJQ39" s="30"/>
      <c r="BJR39" s="30"/>
      <c r="BJS39" s="30"/>
      <c r="BJT39" s="30"/>
      <c r="BJU39" s="30"/>
      <c r="BJV39" s="30"/>
      <c r="BJW39" s="30"/>
      <c r="BJX39" s="30"/>
      <c r="BJY39" s="30"/>
      <c r="BJZ39" s="30"/>
      <c r="BKA39" s="30"/>
      <c r="BKB39" s="30"/>
      <c r="BKC39" s="30"/>
      <c r="BKD39" s="30"/>
      <c r="BKE39" s="30"/>
      <c r="BKF39" s="30"/>
      <c r="BKG39" s="30"/>
      <c r="BKH39" s="30"/>
      <c r="BKI39" s="30"/>
      <c r="BKJ39" s="30"/>
      <c r="BKK39" s="30"/>
      <c r="BKL39" s="30"/>
      <c r="BKM39" s="30"/>
      <c r="BKN39" s="30"/>
      <c r="BKO39" s="30"/>
      <c r="BKP39" s="30"/>
      <c r="BKQ39" s="30"/>
      <c r="BKR39" s="30"/>
      <c r="BKS39" s="30"/>
      <c r="BKT39" s="30"/>
      <c r="BKU39" s="30"/>
      <c r="BKV39" s="30"/>
      <c r="BKW39" s="30"/>
      <c r="BKX39" s="30"/>
      <c r="BKY39" s="30"/>
      <c r="BKZ39" s="30"/>
      <c r="BLA39" s="30"/>
      <c r="BLB39" s="30"/>
      <c r="BLC39" s="30"/>
      <c r="BLD39" s="30"/>
      <c r="BLE39" s="30"/>
      <c r="BLF39" s="30"/>
      <c r="BLG39" s="30"/>
      <c r="BLH39" s="30"/>
      <c r="BLI39" s="30"/>
      <c r="BLJ39" s="30"/>
      <c r="BLK39" s="30"/>
      <c r="BLL39" s="30"/>
      <c r="BLM39" s="30"/>
      <c r="BLN39" s="30"/>
      <c r="BLO39" s="30"/>
      <c r="BLP39" s="30"/>
      <c r="BLQ39" s="30"/>
      <c r="BLR39" s="30"/>
      <c r="BLS39" s="30"/>
      <c r="BLT39" s="30"/>
      <c r="BLU39" s="30"/>
      <c r="BLV39" s="30"/>
      <c r="BLW39" s="30"/>
      <c r="BLX39" s="30"/>
      <c r="BLY39" s="30"/>
      <c r="BLZ39" s="30"/>
      <c r="BMA39" s="30"/>
      <c r="BMB39" s="30"/>
      <c r="BMC39" s="30"/>
      <c r="BMD39" s="30"/>
      <c r="BME39" s="30"/>
      <c r="BMF39" s="30"/>
      <c r="BMG39" s="30"/>
      <c r="BMH39" s="30"/>
      <c r="BMI39" s="30"/>
      <c r="BMJ39" s="30"/>
      <c r="BMK39" s="30"/>
      <c r="BML39" s="30"/>
      <c r="BMM39" s="30"/>
      <c r="BMN39" s="30"/>
      <c r="BMO39" s="30"/>
      <c r="BMP39" s="30"/>
      <c r="BMQ39" s="30"/>
      <c r="BMR39" s="30"/>
      <c r="BMS39" s="30"/>
      <c r="BMT39" s="30"/>
      <c r="BMU39" s="30"/>
      <c r="BMV39" s="30"/>
      <c r="BMW39" s="30"/>
      <c r="BMX39" s="30"/>
      <c r="BMY39" s="30"/>
      <c r="BMZ39" s="30"/>
      <c r="BNA39" s="30"/>
      <c r="BNB39" s="30"/>
      <c r="BNC39" s="30"/>
      <c r="BND39" s="30"/>
      <c r="BNE39" s="30"/>
      <c r="BNF39" s="30"/>
      <c r="BNG39" s="30"/>
      <c r="BNH39" s="30"/>
      <c r="BNI39" s="30"/>
      <c r="BNJ39" s="30"/>
      <c r="BNK39" s="30"/>
      <c r="BNL39" s="30"/>
      <c r="BNM39" s="30"/>
      <c r="BNN39" s="30"/>
      <c r="BNO39" s="30"/>
      <c r="BNP39" s="30"/>
      <c r="BNQ39" s="30"/>
      <c r="BNR39" s="30"/>
      <c r="BNS39" s="30"/>
      <c r="BNT39" s="30"/>
      <c r="BNU39" s="30"/>
      <c r="BNV39" s="30"/>
      <c r="BNW39" s="30"/>
      <c r="BNX39" s="30"/>
      <c r="BNY39" s="30"/>
      <c r="BNZ39" s="30"/>
      <c r="BOA39" s="30"/>
      <c r="BOB39" s="30"/>
      <c r="BOC39" s="30"/>
      <c r="BOD39" s="30"/>
      <c r="BOE39" s="30"/>
      <c r="BOF39" s="30"/>
      <c r="BOG39" s="30"/>
      <c r="BOH39" s="30"/>
      <c r="BOI39" s="30"/>
      <c r="BOJ39" s="30"/>
      <c r="BOK39" s="30"/>
      <c r="BOL39" s="30"/>
      <c r="BOM39" s="30"/>
      <c r="BON39" s="30"/>
      <c r="BOO39" s="30"/>
      <c r="BOP39" s="30"/>
      <c r="BOQ39" s="30"/>
      <c r="BOR39" s="30"/>
      <c r="BOS39" s="30"/>
      <c r="BOT39" s="30"/>
      <c r="BOU39" s="30"/>
      <c r="BOV39" s="30"/>
      <c r="BOW39" s="30"/>
      <c r="BOX39" s="30"/>
      <c r="BOY39" s="30"/>
      <c r="BOZ39" s="30"/>
      <c r="BPA39" s="30"/>
      <c r="BPB39" s="30"/>
      <c r="BPC39" s="30"/>
      <c r="BPD39" s="30"/>
      <c r="BPE39" s="30"/>
      <c r="BPF39" s="30"/>
      <c r="BPG39" s="30"/>
      <c r="BPH39" s="30"/>
      <c r="BPI39" s="30"/>
      <c r="BPJ39" s="30"/>
      <c r="BPK39" s="30"/>
      <c r="BPL39" s="30"/>
      <c r="BPM39" s="30"/>
      <c r="BPN39" s="30"/>
      <c r="BPO39" s="30"/>
      <c r="BPP39" s="30"/>
      <c r="BPQ39" s="30"/>
      <c r="BPR39" s="30"/>
      <c r="BPS39" s="30"/>
      <c r="BPT39" s="30"/>
      <c r="BPU39" s="30"/>
      <c r="BPV39" s="30"/>
      <c r="BPW39" s="30"/>
      <c r="BPX39" s="30"/>
      <c r="BPY39" s="30"/>
      <c r="BPZ39" s="30"/>
      <c r="BQA39" s="30"/>
      <c r="BQB39" s="30"/>
      <c r="BQC39" s="30"/>
      <c r="BQD39" s="30"/>
      <c r="BQE39" s="30"/>
      <c r="BQF39" s="30"/>
      <c r="BQG39" s="30"/>
      <c r="BQH39" s="30"/>
      <c r="BQI39" s="30"/>
      <c r="BQJ39" s="30"/>
      <c r="BQK39" s="30"/>
      <c r="BQL39" s="30"/>
      <c r="BQM39" s="30"/>
      <c r="BQN39" s="30"/>
      <c r="BQO39" s="30"/>
      <c r="BQP39" s="30"/>
      <c r="BQQ39" s="30"/>
      <c r="BQR39" s="30"/>
      <c r="BQS39" s="30"/>
      <c r="BQT39" s="30"/>
      <c r="BQU39" s="30"/>
      <c r="BQV39" s="30"/>
      <c r="BQW39" s="30"/>
      <c r="BQX39" s="30"/>
      <c r="BQY39" s="30"/>
      <c r="BQZ39" s="30"/>
      <c r="BRA39" s="30"/>
      <c r="BRB39" s="30"/>
      <c r="BRC39" s="30"/>
      <c r="BRD39" s="30"/>
      <c r="BRE39" s="30"/>
      <c r="BRF39" s="30"/>
      <c r="BRG39" s="30"/>
      <c r="BRH39" s="30"/>
      <c r="BRI39" s="30"/>
      <c r="BRJ39" s="30"/>
      <c r="BRK39" s="30"/>
      <c r="BRL39" s="30"/>
      <c r="BRM39" s="30"/>
      <c r="BRN39" s="30"/>
      <c r="BRO39" s="30"/>
      <c r="BRP39" s="30"/>
      <c r="BRQ39" s="30"/>
      <c r="BRR39" s="30"/>
      <c r="BRS39" s="30"/>
      <c r="BRT39" s="30"/>
      <c r="BRU39" s="30"/>
      <c r="BRV39" s="30"/>
      <c r="BRW39" s="30"/>
      <c r="BRX39" s="30"/>
      <c r="BRY39" s="30"/>
      <c r="BRZ39" s="30"/>
      <c r="BSA39" s="30"/>
      <c r="BSB39" s="30"/>
      <c r="BSC39" s="30"/>
      <c r="BSD39" s="30"/>
      <c r="BSE39" s="30"/>
      <c r="BSF39" s="30"/>
      <c r="BSG39" s="30"/>
      <c r="BSH39" s="30"/>
      <c r="BSI39" s="30"/>
      <c r="BSJ39" s="30"/>
      <c r="BSK39" s="30"/>
      <c r="BSL39" s="30"/>
      <c r="BSM39" s="30"/>
      <c r="BSN39" s="30"/>
      <c r="BSO39" s="30"/>
      <c r="BSP39" s="30"/>
      <c r="BSQ39" s="30"/>
      <c r="BSR39" s="30"/>
      <c r="BSS39" s="30"/>
      <c r="BST39" s="30"/>
      <c r="BSU39" s="30"/>
      <c r="BSV39" s="30"/>
      <c r="BSW39" s="30"/>
      <c r="BSX39" s="30"/>
      <c r="BSY39" s="30"/>
      <c r="BSZ39" s="30"/>
      <c r="BTA39" s="30"/>
      <c r="BTB39" s="30"/>
      <c r="BTC39" s="30"/>
      <c r="BTD39" s="30"/>
      <c r="BTE39" s="30"/>
      <c r="BTF39" s="30"/>
      <c r="BTG39" s="30"/>
      <c r="BTH39" s="30"/>
      <c r="BTI39" s="30"/>
      <c r="BTJ39" s="30"/>
      <c r="BTK39" s="30"/>
      <c r="BTL39" s="30"/>
      <c r="BTM39" s="30"/>
      <c r="BTN39" s="30"/>
      <c r="BTO39" s="30"/>
      <c r="BTP39" s="30"/>
      <c r="BTQ39" s="30"/>
      <c r="BTR39" s="30"/>
      <c r="BTS39" s="30"/>
      <c r="BTT39" s="30"/>
      <c r="BTU39" s="30"/>
      <c r="BTV39" s="30"/>
      <c r="BTW39" s="30"/>
      <c r="BTX39" s="30"/>
      <c r="BTY39" s="30"/>
      <c r="BTZ39" s="30"/>
      <c r="BUA39" s="30"/>
      <c r="BUB39" s="30"/>
      <c r="BUC39" s="30"/>
      <c r="BUD39" s="30"/>
      <c r="BUE39" s="30"/>
      <c r="BUF39" s="30"/>
      <c r="BUG39" s="30"/>
      <c r="BUH39" s="30"/>
      <c r="BUI39" s="30"/>
      <c r="BUJ39" s="30"/>
      <c r="BUK39" s="30"/>
      <c r="BUL39" s="30"/>
      <c r="BUM39" s="30"/>
      <c r="BUN39" s="30"/>
      <c r="BUO39" s="30"/>
      <c r="BUP39" s="30"/>
      <c r="BUQ39" s="30"/>
      <c r="BUR39" s="30"/>
      <c r="BUS39" s="30"/>
      <c r="BUT39" s="30"/>
      <c r="BUU39" s="30"/>
      <c r="BUV39" s="30"/>
      <c r="BUW39" s="30"/>
      <c r="BUX39" s="30"/>
      <c r="BUY39" s="30"/>
      <c r="BUZ39" s="30"/>
      <c r="BVA39" s="30"/>
      <c r="BVB39" s="30"/>
      <c r="BVC39" s="30"/>
      <c r="BVD39" s="30"/>
      <c r="BVE39" s="30"/>
      <c r="BVF39" s="30"/>
      <c r="BVG39" s="30"/>
      <c r="BVH39" s="30"/>
      <c r="BVI39" s="30"/>
      <c r="BVJ39" s="30"/>
      <c r="BVK39" s="30"/>
      <c r="BVL39" s="30"/>
      <c r="BVM39" s="30"/>
      <c r="BVN39" s="30"/>
      <c r="BVO39" s="30"/>
      <c r="BVP39" s="30"/>
      <c r="BVQ39" s="30"/>
      <c r="BVR39" s="30"/>
      <c r="BVS39" s="30"/>
      <c r="BVT39" s="30"/>
      <c r="BVU39" s="30"/>
      <c r="BVV39" s="30"/>
      <c r="BVW39" s="30"/>
      <c r="BVX39" s="30"/>
      <c r="BVY39" s="30"/>
      <c r="BVZ39" s="30"/>
      <c r="BWA39" s="30"/>
      <c r="BWB39" s="30"/>
      <c r="BWC39" s="30"/>
      <c r="BWD39" s="30"/>
      <c r="BWE39" s="30"/>
      <c r="BWF39" s="30"/>
      <c r="BWG39" s="30"/>
      <c r="BWH39" s="30"/>
      <c r="BWI39" s="30"/>
      <c r="BWJ39" s="30"/>
      <c r="BWK39" s="30"/>
      <c r="BWL39" s="30"/>
      <c r="BWM39" s="30"/>
      <c r="BWN39" s="30"/>
      <c r="BWO39" s="30"/>
      <c r="BWP39" s="30"/>
      <c r="BWQ39" s="30"/>
      <c r="BWR39" s="30"/>
      <c r="BWS39" s="30"/>
      <c r="BWT39" s="30"/>
      <c r="BWU39" s="30"/>
      <c r="BWV39" s="30"/>
      <c r="BWW39" s="30"/>
      <c r="BWX39" s="30"/>
      <c r="BWY39" s="30"/>
      <c r="BWZ39" s="30"/>
      <c r="BXA39" s="30"/>
      <c r="BXB39" s="30"/>
      <c r="BXC39" s="30"/>
      <c r="BXD39" s="30"/>
      <c r="BXE39" s="30"/>
      <c r="BXF39" s="30"/>
      <c r="BXG39" s="30"/>
      <c r="BXH39" s="30"/>
      <c r="BXI39" s="30"/>
      <c r="BXJ39" s="30"/>
      <c r="BXK39" s="30"/>
      <c r="BXL39" s="30"/>
      <c r="BXM39" s="30"/>
      <c r="BXN39" s="30"/>
      <c r="BXO39" s="30"/>
      <c r="BXP39" s="30"/>
      <c r="BXQ39" s="30"/>
      <c r="BXR39" s="30"/>
      <c r="BXS39" s="30"/>
      <c r="BXT39" s="30"/>
      <c r="BXU39" s="30"/>
      <c r="BXV39" s="30"/>
      <c r="BXW39" s="30"/>
      <c r="BXX39" s="30"/>
      <c r="BXY39" s="30"/>
      <c r="BXZ39" s="30"/>
      <c r="BYA39" s="30"/>
      <c r="BYB39" s="30"/>
      <c r="BYC39" s="30"/>
      <c r="BYD39" s="30"/>
      <c r="BYE39" s="30"/>
      <c r="BYF39" s="30"/>
      <c r="BYG39" s="30"/>
      <c r="BYH39" s="30"/>
      <c r="BYI39" s="30"/>
      <c r="BYJ39" s="30"/>
      <c r="BYK39" s="30"/>
      <c r="BYL39" s="30"/>
      <c r="BYM39" s="30"/>
      <c r="BYN39" s="30"/>
      <c r="BYO39" s="30"/>
      <c r="BYP39" s="30"/>
      <c r="BYQ39" s="30"/>
      <c r="BYR39" s="30"/>
      <c r="BYS39" s="30"/>
      <c r="BYT39" s="30"/>
      <c r="BYU39" s="30"/>
      <c r="BYV39" s="30"/>
      <c r="BYW39" s="30"/>
      <c r="BYX39" s="30"/>
      <c r="BYY39" s="30"/>
      <c r="BYZ39" s="30"/>
      <c r="BZA39" s="30"/>
      <c r="BZB39" s="30"/>
      <c r="BZC39" s="30"/>
      <c r="BZD39" s="30"/>
      <c r="BZE39" s="30"/>
      <c r="BZF39" s="30"/>
      <c r="BZG39" s="30"/>
      <c r="BZH39" s="30"/>
      <c r="BZI39" s="30"/>
      <c r="BZJ39" s="30"/>
      <c r="BZK39" s="30"/>
      <c r="BZL39" s="30"/>
      <c r="BZM39" s="30"/>
      <c r="BZN39" s="30"/>
      <c r="BZO39" s="30"/>
      <c r="BZP39" s="30"/>
      <c r="BZQ39" s="30"/>
      <c r="BZR39" s="30"/>
      <c r="BZS39" s="30"/>
      <c r="BZT39" s="30"/>
      <c r="BZU39" s="30"/>
      <c r="BZV39" s="30"/>
      <c r="BZW39" s="30"/>
      <c r="BZX39" s="30"/>
      <c r="BZY39" s="30"/>
      <c r="BZZ39" s="30"/>
      <c r="CAA39" s="30"/>
      <c r="CAB39" s="30"/>
      <c r="CAC39" s="30"/>
      <c r="CAD39" s="30"/>
      <c r="CAE39" s="30"/>
      <c r="CAF39" s="30"/>
      <c r="CAG39" s="30"/>
      <c r="CAH39" s="30"/>
      <c r="CAI39" s="30"/>
      <c r="CAJ39" s="30"/>
      <c r="CAK39" s="30"/>
      <c r="CAL39" s="30"/>
      <c r="CAM39" s="30"/>
      <c r="CAN39" s="30"/>
      <c r="CAO39" s="30"/>
      <c r="CAP39" s="30"/>
      <c r="CAQ39" s="30"/>
      <c r="CAR39" s="30"/>
      <c r="CAS39" s="30"/>
      <c r="CAT39" s="30"/>
      <c r="CAU39" s="30"/>
      <c r="CAV39" s="30"/>
      <c r="CAW39" s="30"/>
      <c r="CAX39" s="30"/>
      <c r="CAY39" s="30"/>
      <c r="CAZ39" s="30"/>
      <c r="CBA39" s="30"/>
      <c r="CBB39" s="30"/>
      <c r="CBC39" s="30"/>
      <c r="CBD39" s="30"/>
      <c r="CBE39" s="30"/>
      <c r="CBF39" s="30"/>
      <c r="CBG39" s="30"/>
      <c r="CBH39" s="30"/>
      <c r="CBI39" s="30"/>
      <c r="CBJ39" s="30"/>
      <c r="CBK39" s="30"/>
      <c r="CBL39" s="30"/>
      <c r="CBM39" s="30"/>
      <c r="CBN39" s="30"/>
      <c r="CBO39" s="30"/>
      <c r="CBP39" s="30"/>
      <c r="CBQ39" s="30"/>
      <c r="CBR39" s="30"/>
      <c r="CBS39" s="30"/>
      <c r="CBT39" s="30"/>
      <c r="CBU39" s="30"/>
      <c r="CBV39" s="30"/>
      <c r="CBW39" s="30"/>
      <c r="CBX39" s="30"/>
      <c r="CBY39" s="30"/>
      <c r="CBZ39" s="30"/>
      <c r="CCA39" s="30"/>
      <c r="CCB39" s="30"/>
      <c r="CCC39" s="30"/>
      <c r="CCD39" s="30"/>
      <c r="CCE39" s="30"/>
      <c r="CCF39" s="30"/>
      <c r="CCG39" s="30"/>
      <c r="CCH39" s="30"/>
      <c r="CCI39" s="30"/>
      <c r="CCJ39" s="30"/>
      <c r="CCK39" s="30"/>
      <c r="CCL39" s="30"/>
      <c r="CCM39" s="30"/>
      <c r="CCN39" s="30"/>
      <c r="CCO39" s="30"/>
      <c r="CCP39" s="30"/>
      <c r="CCQ39" s="30"/>
      <c r="CCR39" s="30"/>
      <c r="CCS39" s="30"/>
      <c r="CCT39" s="30"/>
      <c r="CCU39" s="30"/>
      <c r="CCV39" s="30"/>
      <c r="CCW39" s="30"/>
      <c r="CCX39" s="30"/>
      <c r="CCY39" s="30"/>
      <c r="CCZ39" s="30"/>
      <c r="CDA39" s="30"/>
      <c r="CDB39" s="30"/>
      <c r="CDC39" s="30"/>
      <c r="CDD39" s="30"/>
      <c r="CDE39" s="30"/>
      <c r="CDF39" s="30"/>
      <c r="CDG39" s="30"/>
      <c r="CDH39" s="30"/>
      <c r="CDI39" s="30"/>
      <c r="CDJ39" s="30"/>
      <c r="CDK39" s="30"/>
      <c r="CDL39" s="30"/>
      <c r="CDM39" s="30"/>
      <c r="CDN39" s="30"/>
      <c r="CDO39" s="30"/>
      <c r="CDP39" s="30"/>
      <c r="CDQ39" s="30"/>
      <c r="CDR39" s="30"/>
      <c r="CDS39" s="30"/>
      <c r="CDT39" s="30"/>
      <c r="CDU39" s="30"/>
      <c r="CDV39" s="30"/>
      <c r="CDW39" s="30"/>
      <c r="CDX39" s="30"/>
      <c r="CDY39" s="30"/>
      <c r="CDZ39" s="30"/>
      <c r="CEA39" s="30"/>
      <c r="CEB39" s="30"/>
      <c r="CEC39" s="30"/>
      <c r="CED39" s="30"/>
      <c r="CEE39" s="30"/>
      <c r="CEF39" s="30"/>
      <c r="CEG39" s="30"/>
      <c r="CEH39" s="30"/>
      <c r="CEI39" s="30"/>
      <c r="CEJ39" s="30"/>
      <c r="CEK39" s="30"/>
      <c r="CEL39" s="30"/>
      <c r="CEM39" s="30"/>
      <c r="CEN39" s="30"/>
      <c r="CEO39" s="30"/>
      <c r="CEP39" s="30"/>
      <c r="CEQ39" s="30"/>
      <c r="CER39" s="30"/>
      <c r="CES39" s="30"/>
      <c r="CET39" s="30"/>
      <c r="CEU39" s="30"/>
      <c r="CEV39" s="30"/>
      <c r="CEW39" s="30"/>
      <c r="CEX39" s="30"/>
      <c r="CEY39" s="30"/>
      <c r="CEZ39" s="30"/>
      <c r="CFA39" s="30"/>
      <c r="CFB39" s="30"/>
      <c r="CFC39" s="30"/>
      <c r="CFD39" s="30"/>
      <c r="CFE39" s="30"/>
      <c r="CFF39" s="30"/>
      <c r="CFG39" s="30"/>
      <c r="CFH39" s="30"/>
      <c r="CFI39" s="30"/>
      <c r="CFJ39" s="30"/>
      <c r="CFK39" s="30"/>
      <c r="CFL39" s="30"/>
      <c r="CFM39" s="30"/>
      <c r="CFN39" s="30"/>
      <c r="CFO39" s="30"/>
      <c r="CFP39" s="30"/>
      <c r="CFQ39" s="30"/>
      <c r="CFR39" s="30"/>
      <c r="CFS39" s="30"/>
      <c r="CFT39" s="30"/>
      <c r="CFU39" s="30"/>
      <c r="CFV39" s="30"/>
      <c r="CFW39" s="30"/>
      <c r="CFX39" s="30"/>
      <c r="CFY39" s="30"/>
      <c r="CFZ39" s="30"/>
      <c r="CGA39" s="30"/>
      <c r="CGB39" s="30"/>
      <c r="CGC39" s="30"/>
      <c r="CGD39" s="30"/>
      <c r="CGE39" s="30"/>
      <c r="CGF39" s="30"/>
      <c r="CGG39" s="30"/>
      <c r="CGH39" s="30"/>
      <c r="CGI39" s="30"/>
      <c r="CGJ39" s="30"/>
      <c r="CGK39" s="30"/>
      <c r="CGL39" s="30"/>
      <c r="CGM39" s="30"/>
      <c r="CGN39" s="30"/>
      <c r="CGO39" s="30"/>
      <c r="CGP39" s="30"/>
      <c r="CGQ39" s="30"/>
      <c r="CGR39" s="30"/>
      <c r="CGS39" s="30"/>
      <c r="CGT39" s="30"/>
      <c r="CGU39" s="30"/>
      <c r="CGV39" s="30"/>
      <c r="CGW39" s="30"/>
      <c r="CGX39" s="30"/>
      <c r="CGY39" s="30"/>
      <c r="CGZ39" s="30"/>
      <c r="CHA39" s="30"/>
      <c r="CHB39" s="30"/>
      <c r="CHC39" s="30"/>
      <c r="CHD39" s="30"/>
      <c r="CHE39" s="30"/>
      <c r="CHF39" s="30"/>
      <c r="CHG39" s="30"/>
      <c r="CHH39" s="30"/>
      <c r="CHI39" s="30"/>
      <c r="CHJ39" s="30"/>
      <c r="CHK39" s="30"/>
      <c r="CHL39" s="30"/>
      <c r="CHM39" s="30"/>
      <c r="CHN39" s="30"/>
      <c r="CHO39" s="30"/>
      <c r="CHP39" s="30"/>
      <c r="CHQ39" s="30"/>
      <c r="CHR39" s="30"/>
      <c r="CHS39" s="30"/>
      <c r="CHT39" s="30"/>
      <c r="CHU39" s="30"/>
      <c r="CHV39" s="30"/>
      <c r="CHW39" s="30"/>
      <c r="CHX39" s="30"/>
      <c r="CHY39" s="30"/>
      <c r="CHZ39" s="30"/>
      <c r="CIA39" s="30"/>
      <c r="CIB39" s="30"/>
      <c r="CIC39" s="30"/>
      <c r="CID39" s="30"/>
      <c r="CIE39" s="30"/>
      <c r="CIF39" s="30"/>
      <c r="CIG39" s="30"/>
      <c r="CIH39" s="30"/>
      <c r="CII39" s="30"/>
      <c r="CIJ39" s="30"/>
      <c r="CIK39" s="30"/>
      <c r="CIL39" s="30"/>
      <c r="CIM39" s="30"/>
      <c r="CIN39" s="30"/>
      <c r="CIO39" s="30"/>
      <c r="CIP39" s="30"/>
      <c r="CIQ39" s="30"/>
      <c r="CIR39" s="30"/>
      <c r="CIS39" s="30"/>
      <c r="CIT39" s="30"/>
      <c r="CIU39" s="30"/>
      <c r="CIV39" s="30"/>
      <c r="CIW39" s="30"/>
      <c r="CIX39" s="30"/>
      <c r="CIY39" s="30"/>
      <c r="CIZ39" s="30"/>
      <c r="CJA39" s="30"/>
      <c r="CJB39" s="30"/>
      <c r="CJC39" s="30"/>
      <c r="CJD39" s="30"/>
      <c r="CJE39" s="30"/>
      <c r="CJF39" s="30"/>
      <c r="CJG39" s="30"/>
      <c r="CJH39" s="30"/>
      <c r="CJI39" s="30"/>
      <c r="CJJ39" s="30"/>
      <c r="CJK39" s="30"/>
      <c r="CJL39" s="30"/>
      <c r="CJM39" s="30"/>
      <c r="CJN39" s="30"/>
      <c r="CJO39" s="30"/>
      <c r="CJP39" s="30"/>
      <c r="CJQ39" s="30"/>
      <c r="CJR39" s="30"/>
      <c r="CJS39" s="30"/>
      <c r="CJT39" s="30"/>
      <c r="CJU39" s="30"/>
      <c r="CJV39" s="30"/>
      <c r="CJW39" s="30"/>
      <c r="CJX39" s="30"/>
      <c r="CJY39" s="30"/>
      <c r="CJZ39" s="30"/>
      <c r="CKA39" s="30"/>
      <c r="CKB39" s="30"/>
      <c r="CKC39" s="30"/>
      <c r="CKD39" s="30"/>
      <c r="CKE39" s="30"/>
      <c r="CKF39" s="30"/>
      <c r="CKG39" s="30"/>
      <c r="CKH39" s="30"/>
      <c r="CKI39" s="30"/>
      <c r="CKJ39" s="30"/>
      <c r="CKK39" s="30"/>
      <c r="CKL39" s="30"/>
      <c r="CKM39" s="30"/>
      <c r="CKN39" s="30"/>
      <c r="CKO39" s="30"/>
      <c r="CKP39" s="30"/>
      <c r="CKQ39" s="30"/>
      <c r="CKR39" s="30"/>
      <c r="CKS39" s="30"/>
      <c r="CKT39" s="30"/>
      <c r="CKU39" s="30"/>
      <c r="CKV39" s="30"/>
      <c r="CKW39" s="30"/>
      <c r="CKX39" s="30"/>
      <c r="CKY39" s="30"/>
      <c r="CKZ39" s="30"/>
      <c r="CLA39" s="30"/>
      <c r="CLB39" s="30"/>
      <c r="CLC39" s="30"/>
      <c r="CLD39" s="30"/>
      <c r="CLE39" s="30"/>
      <c r="CLF39" s="30"/>
      <c r="CLG39" s="30"/>
      <c r="CLH39" s="30"/>
      <c r="CLI39" s="30"/>
      <c r="CLJ39" s="30"/>
      <c r="CLK39" s="30"/>
      <c r="CLL39" s="30"/>
      <c r="CLM39" s="30"/>
      <c r="CLN39" s="30"/>
      <c r="CLO39" s="30"/>
      <c r="CLP39" s="30"/>
      <c r="CLQ39" s="30"/>
      <c r="CLR39" s="30"/>
      <c r="CLS39" s="30"/>
      <c r="CLT39" s="30"/>
      <c r="CLU39" s="30"/>
      <c r="CLV39" s="30"/>
      <c r="CLW39" s="30"/>
      <c r="CLX39" s="30"/>
      <c r="CLY39" s="30"/>
      <c r="CLZ39" s="30"/>
      <c r="CMA39" s="30"/>
      <c r="CMB39" s="30"/>
      <c r="CMC39" s="30"/>
      <c r="CMD39" s="30"/>
      <c r="CME39" s="30"/>
      <c r="CMF39" s="30"/>
      <c r="CMG39" s="30"/>
      <c r="CMH39" s="30"/>
      <c r="CMI39" s="30"/>
      <c r="CMJ39" s="30"/>
      <c r="CMK39" s="30"/>
      <c r="CML39" s="30"/>
      <c r="CMM39" s="30"/>
      <c r="CMN39" s="30"/>
      <c r="CMO39" s="30"/>
      <c r="CMP39" s="30"/>
      <c r="CMQ39" s="30"/>
      <c r="CMR39" s="30"/>
      <c r="CMS39" s="30"/>
      <c r="CMT39" s="30"/>
      <c r="CMU39" s="30"/>
      <c r="CMV39" s="30"/>
      <c r="CMW39" s="30"/>
      <c r="CMX39" s="30"/>
      <c r="CMY39" s="30"/>
      <c r="CMZ39" s="30"/>
      <c r="CNA39" s="30"/>
      <c r="CNB39" s="30"/>
      <c r="CNC39" s="30"/>
      <c r="CND39" s="30"/>
      <c r="CNE39" s="30"/>
      <c r="CNF39" s="30"/>
      <c r="CNG39" s="30"/>
      <c r="CNH39" s="30"/>
      <c r="CNI39" s="30"/>
      <c r="CNJ39" s="30"/>
      <c r="CNK39" s="30"/>
      <c r="CNL39" s="30"/>
      <c r="CNM39" s="30"/>
      <c r="CNN39" s="30"/>
      <c r="CNO39" s="30"/>
      <c r="CNP39" s="30"/>
      <c r="CNQ39" s="30"/>
      <c r="CNR39" s="30"/>
      <c r="CNS39" s="30"/>
      <c r="CNT39" s="30"/>
      <c r="CNU39" s="30"/>
      <c r="CNV39" s="30"/>
      <c r="CNW39" s="30"/>
      <c r="CNX39" s="30"/>
      <c r="CNY39" s="30"/>
      <c r="CNZ39" s="30"/>
      <c r="COA39" s="30"/>
      <c r="COB39" s="30"/>
      <c r="COC39" s="30"/>
      <c r="COD39" s="30"/>
      <c r="COE39" s="30"/>
      <c r="COF39" s="30"/>
      <c r="COG39" s="30"/>
      <c r="COH39" s="30"/>
      <c r="COI39" s="30"/>
      <c r="COJ39" s="30"/>
      <c r="COK39" s="30"/>
      <c r="COL39" s="30"/>
      <c r="COM39" s="30"/>
      <c r="CON39" s="30"/>
      <c r="COO39" s="30"/>
      <c r="COP39" s="30"/>
      <c r="COQ39" s="30"/>
      <c r="COR39" s="30"/>
      <c r="COS39" s="30"/>
      <c r="COT39" s="30"/>
      <c r="COU39" s="30"/>
      <c r="COV39" s="30"/>
      <c r="COW39" s="30"/>
      <c r="COX39" s="30"/>
      <c r="COY39" s="30"/>
      <c r="COZ39" s="30"/>
      <c r="CPA39" s="30"/>
      <c r="CPB39" s="30"/>
      <c r="CPC39" s="30"/>
      <c r="CPD39" s="30"/>
      <c r="CPE39" s="30"/>
      <c r="CPF39" s="30"/>
      <c r="CPG39" s="30"/>
      <c r="CPH39" s="30"/>
      <c r="CPI39" s="30"/>
      <c r="CPJ39" s="30"/>
      <c r="CPK39" s="30"/>
      <c r="CPL39" s="30"/>
      <c r="CPM39" s="30"/>
      <c r="CPN39" s="30"/>
      <c r="CPO39" s="30"/>
      <c r="CPP39" s="30"/>
      <c r="CPQ39" s="30"/>
      <c r="CPR39" s="30"/>
      <c r="CPS39" s="30"/>
      <c r="CPT39" s="30"/>
      <c r="CPU39" s="30"/>
      <c r="CPV39" s="30"/>
      <c r="CPW39" s="30"/>
      <c r="CPX39" s="30"/>
      <c r="CPY39" s="30"/>
      <c r="CPZ39" s="30"/>
      <c r="CQA39" s="30"/>
      <c r="CQB39" s="30"/>
      <c r="CQC39" s="30"/>
      <c r="CQD39" s="30"/>
      <c r="CQE39" s="30"/>
      <c r="CQF39" s="30"/>
      <c r="CQG39" s="30"/>
      <c r="CQH39" s="30"/>
      <c r="CQI39" s="30"/>
      <c r="CQJ39" s="30"/>
      <c r="CQK39" s="30"/>
      <c r="CQL39" s="30"/>
      <c r="CQM39" s="30"/>
      <c r="CQN39" s="30"/>
      <c r="CQO39" s="30"/>
      <c r="CQP39" s="30"/>
      <c r="CQQ39" s="30"/>
      <c r="CQR39" s="30"/>
      <c r="CQS39" s="30"/>
      <c r="CQT39" s="30"/>
      <c r="CQU39" s="30"/>
      <c r="CQV39" s="30"/>
      <c r="CQW39" s="30"/>
      <c r="CQX39" s="30"/>
      <c r="CQY39" s="30"/>
      <c r="CQZ39" s="30"/>
      <c r="CRA39" s="30"/>
      <c r="CRB39" s="30"/>
      <c r="CRC39" s="30"/>
      <c r="CRD39" s="30"/>
      <c r="CRE39" s="30"/>
      <c r="CRF39" s="30"/>
      <c r="CRG39" s="30"/>
      <c r="CRH39" s="30"/>
      <c r="CRI39" s="30"/>
      <c r="CRJ39" s="30"/>
      <c r="CRK39" s="30"/>
      <c r="CRL39" s="30"/>
      <c r="CRM39" s="30"/>
      <c r="CRN39" s="30"/>
      <c r="CRO39" s="30"/>
      <c r="CRP39" s="30"/>
      <c r="CRQ39" s="30"/>
      <c r="CRR39" s="30"/>
      <c r="CRS39" s="30"/>
      <c r="CRT39" s="30"/>
      <c r="CRU39" s="30"/>
      <c r="CRV39" s="30"/>
      <c r="CRW39" s="30"/>
      <c r="CRX39" s="30"/>
      <c r="CRY39" s="30"/>
      <c r="CRZ39" s="30"/>
      <c r="CSA39" s="30"/>
      <c r="CSB39" s="30"/>
      <c r="CSC39" s="30"/>
      <c r="CSD39" s="30"/>
      <c r="CSE39" s="30"/>
      <c r="CSF39" s="30"/>
      <c r="CSG39" s="30"/>
      <c r="CSH39" s="30"/>
      <c r="CSI39" s="30"/>
      <c r="CSJ39" s="30"/>
      <c r="CSK39" s="30"/>
      <c r="CSL39" s="30"/>
      <c r="CSM39" s="30"/>
      <c r="CSN39" s="30"/>
      <c r="CSO39" s="30"/>
      <c r="CSP39" s="30"/>
      <c r="CSQ39" s="30"/>
      <c r="CSR39" s="30"/>
      <c r="CSS39" s="30"/>
      <c r="CST39" s="30"/>
      <c r="CSU39" s="30"/>
      <c r="CSV39" s="30"/>
      <c r="CSW39" s="30"/>
      <c r="CSX39" s="30"/>
      <c r="CSY39" s="30"/>
      <c r="CSZ39" s="30"/>
      <c r="CTA39" s="30"/>
      <c r="CTB39" s="30"/>
      <c r="CTC39" s="30"/>
      <c r="CTD39" s="30"/>
      <c r="CTE39" s="30"/>
      <c r="CTF39" s="30"/>
      <c r="CTG39" s="30"/>
      <c r="CTH39" s="30"/>
      <c r="CTI39" s="30"/>
      <c r="CTJ39" s="30"/>
      <c r="CTK39" s="30"/>
      <c r="CTL39" s="30"/>
      <c r="CTM39" s="30"/>
      <c r="CTN39" s="30"/>
      <c r="CTO39" s="30"/>
      <c r="CTP39" s="30"/>
      <c r="CTQ39" s="30"/>
      <c r="CTR39" s="30"/>
      <c r="CTS39" s="30"/>
      <c r="CTT39" s="30"/>
      <c r="CTU39" s="30"/>
      <c r="CTV39" s="30"/>
      <c r="CTW39" s="30"/>
      <c r="CTX39" s="30"/>
      <c r="CTY39" s="30"/>
      <c r="CTZ39" s="30"/>
      <c r="CUA39" s="30"/>
      <c r="CUB39" s="30"/>
      <c r="CUC39" s="30"/>
      <c r="CUD39" s="30"/>
      <c r="CUE39" s="30"/>
      <c r="CUF39" s="30"/>
      <c r="CUG39" s="30"/>
      <c r="CUH39" s="30"/>
      <c r="CUI39" s="30"/>
      <c r="CUJ39" s="30"/>
      <c r="CUK39" s="30"/>
      <c r="CUL39" s="30"/>
      <c r="CUM39" s="30"/>
      <c r="CUN39" s="30"/>
      <c r="CUO39" s="30"/>
      <c r="CUP39" s="30"/>
      <c r="CUQ39" s="30"/>
      <c r="CUR39" s="30"/>
      <c r="CUS39" s="30"/>
      <c r="CUT39" s="30"/>
      <c r="CUU39" s="30"/>
      <c r="CUV39" s="30"/>
      <c r="CUW39" s="30"/>
      <c r="CUX39" s="30"/>
      <c r="CUY39" s="30"/>
      <c r="CUZ39" s="30"/>
      <c r="CVA39" s="30"/>
      <c r="CVB39" s="30"/>
      <c r="CVC39" s="30"/>
      <c r="CVD39" s="30"/>
      <c r="CVE39" s="30"/>
      <c r="CVF39" s="30"/>
      <c r="CVG39" s="30"/>
      <c r="CVH39" s="30"/>
      <c r="CVI39" s="30"/>
      <c r="CVJ39" s="30"/>
      <c r="CVK39" s="30"/>
      <c r="CVL39" s="30"/>
      <c r="CVM39" s="30"/>
      <c r="CVN39" s="30"/>
      <c r="CVO39" s="30"/>
      <c r="CVP39" s="30"/>
      <c r="CVQ39" s="30"/>
      <c r="CVR39" s="30"/>
      <c r="CVS39" s="30"/>
      <c r="CVT39" s="30"/>
      <c r="CVU39" s="30"/>
      <c r="CVV39" s="30"/>
      <c r="CVW39" s="30"/>
      <c r="CVX39" s="30"/>
      <c r="CVY39" s="30"/>
      <c r="CVZ39" s="30"/>
      <c r="CWA39" s="30"/>
      <c r="CWB39" s="30"/>
      <c r="CWC39" s="30"/>
      <c r="CWD39" s="30"/>
      <c r="CWE39" s="30"/>
      <c r="CWF39" s="30"/>
      <c r="CWG39" s="30"/>
      <c r="CWH39" s="30"/>
      <c r="CWI39" s="30"/>
      <c r="CWJ39" s="30"/>
      <c r="CWK39" s="30"/>
      <c r="CWL39" s="30"/>
      <c r="CWM39" s="30"/>
      <c r="CWN39" s="30"/>
      <c r="CWO39" s="30"/>
      <c r="CWP39" s="30"/>
      <c r="CWQ39" s="30"/>
      <c r="CWR39" s="30"/>
      <c r="CWS39" s="30"/>
      <c r="CWT39" s="30"/>
      <c r="CWU39" s="30"/>
      <c r="CWV39" s="30"/>
      <c r="CWW39" s="30"/>
      <c r="CWX39" s="30"/>
      <c r="CWY39" s="30"/>
      <c r="CWZ39" s="30"/>
      <c r="CXA39" s="30"/>
      <c r="CXB39" s="30"/>
      <c r="CXC39" s="30"/>
      <c r="CXD39" s="30"/>
      <c r="CXE39" s="30"/>
      <c r="CXF39" s="30"/>
      <c r="CXG39" s="30"/>
      <c r="CXH39" s="30"/>
      <c r="CXI39" s="30"/>
      <c r="CXJ39" s="30"/>
      <c r="CXK39" s="30"/>
      <c r="CXL39" s="30"/>
      <c r="CXM39" s="30"/>
      <c r="CXN39" s="30"/>
      <c r="CXO39" s="30"/>
      <c r="CXP39" s="30"/>
      <c r="CXQ39" s="30"/>
      <c r="CXR39" s="30"/>
      <c r="CXS39" s="30"/>
      <c r="CXT39" s="30"/>
      <c r="CXU39" s="30"/>
      <c r="CXV39" s="30"/>
      <c r="CXW39" s="30"/>
      <c r="CXX39" s="30"/>
      <c r="CXY39" s="30"/>
      <c r="CXZ39" s="30"/>
      <c r="CYA39" s="30"/>
      <c r="CYB39" s="30"/>
      <c r="CYC39" s="30"/>
      <c r="CYD39" s="30"/>
      <c r="CYE39" s="30"/>
      <c r="CYF39" s="30"/>
      <c r="CYG39" s="30"/>
      <c r="CYH39" s="30"/>
      <c r="CYI39" s="30"/>
      <c r="CYJ39" s="30"/>
      <c r="CYK39" s="30"/>
      <c r="CYL39" s="30"/>
      <c r="CYM39" s="30"/>
      <c r="CYN39" s="30"/>
      <c r="CYO39" s="30"/>
      <c r="CYP39" s="30"/>
      <c r="CYQ39" s="30"/>
      <c r="CYR39" s="30"/>
      <c r="CYS39" s="30"/>
      <c r="CYT39" s="30"/>
      <c r="CYU39" s="30"/>
      <c r="CYV39" s="30"/>
      <c r="CYW39" s="30"/>
      <c r="CYX39" s="30"/>
      <c r="CYY39" s="30"/>
      <c r="CYZ39" s="30"/>
      <c r="CZA39" s="30"/>
      <c r="CZB39" s="30"/>
      <c r="CZC39" s="30"/>
      <c r="CZD39" s="30"/>
      <c r="CZE39" s="30"/>
      <c r="CZF39" s="30"/>
      <c r="CZG39" s="30"/>
      <c r="CZH39" s="30"/>
      <c r="CZI39" s="30"/>
      <c r="CZJ39" s="30"/>
      <c r="CZK39" s="30"/>
      <c r="CZL39" s="30"/>
      <c r="CZM39" s="30"/>
      <c r="CZN39" s="30"/>
      <c r="CZO39" s="30"/>
      <c r="CZP39" s="30"/>
      <c r="CZQ39" s="30"/>
      <c r="CZR39" s="30"/>
      <c r="CZS39" s="30"/>
      <c r="CZT39" s="30"/>
      <c r="CZU39" s="30"/>
      <c r="CZV39" s="30"/>
      <c r="CZW39" s="30"/>
      <c r="CZX39" s="30"/>
      <c r="CZY39" s="30"/>
      <c r="CZZ39" s="30"/>
      <c r="DAA39" s="30"/>
      <c r="DAB39" s="30"/>
      <c r="DAC39" s="30"/>
      <c r="DAD39" s="30"/>
      <c r="DAE39" s="30"/>
      <c r="DAF39" s="30"/>
      <c r="DAG39" s="30"/>
      <c r="DAH39" s="30"/>
      <c r="DAI39" s="30"/>
      <c r="DAJ39" s="30"/>
      <c r="DAK39" s="30"/>
      <c r="DAL39" s="30"/>
      <c r="DAM39" s="30"/>
      <c r="DAN39" s="30"/>
      <c r="DAO39" s="30"/>
      <c r="DAP39" s="30"/>
      <c r="DAQ39" s="30"/>
      <c r="DAR39" s="30"/>
      <c r="DAS39" s="30"/>
      <c r="DAT39" s="30"/>
      <c r="DAU39" s="30"/>
      <c r="DAV39" s="30"/>
      <c r="DAW39" s="30"/>
      <c r="DAX39" s="30"/>
      <c r="DAY39" s="30"/>
      <c r="DAZ39" s="30"/>
      <c r="DBA39" s="30"/>
      <c r="DBB39" s="30"/>
      <c r="DBC39" s="30"/>
      <c r="DBD39" s="30"/>
      <c r="DBE39" s="30"/>
      <c r="DBF39" s="30"/>
      <c r="DBG39" s="30"/>
      <c r="DBH39" s="30"/>
      <c r="DBI39" s="30"/>
      <c r="DBJ39" s="30"/>
      <c r="DBK39" s="30"/>
      <c r="DBL39" s="30"/>
      <c r="DBM39" s="30"/>
      <c r="DBN39" s="30"/>
      <c r="DBO39" s="30"/>
      <c r="DBP39" s="30"/>
      <c r="DBQ39" s="30"/>
      <c r="DBR39" s="30"/>
      <c r="DBS39" s="30"/>
      <c r="DBT39" s="30"/>
      <c r="DBU39" s="30"/>
      <c r="DBV39" s="30"/>
      <c r="DBW39" s="30"/>
      <c r="DBX39" s="30"/>
      <c r="DBY39" s="30"/>
      <c r="DBZ39" s="30"/>
      <c r="DCA39" s="30"/>
      <c r="DCB39" s="30"/>
      <c r="DCC39" s="30"/>
      <c r="DCD39" s="30"/>
      <c r="DCE39" s="30"/>
      <c r="DCF39" s="30"/>
      <c r="DCG39" s="30"/>
      <c r="DCH39" s="30"/>
      <c r="DCI39" s="30"/>
      <c r="DCJ39" s="30"/>
      <c r="DCK39" s="30"/>
      <c r="DCL39" s="30"/>
      <c r="DCM39" s="30"/>
      <c r="DCN39" s="30"/>
      <c r="DCO39" s="30"/>
      <c r="DCP39" s="30"/>
      <c r="DCQ39" s="30"/>
      <c r="DCR39" s="30"/>
      <c r="DCS39" s="30"/>
      <c r="DCT39" s="30"/>
      <c r="DCU39" s="30"/>
      <c r="DCV39" s="30"/>
      <c r="DCW39" s="30"/>
      <c r="DCX39" s="30"/>
      <c r="DCY39" s="30"/>
      <c r="DCZ39" s="30"/>
      <c r="DDA39" s="30"/>
      <c r="DDB39" s="30"/>
      <c r="DDC39" s="30"/>
      <c r="DDD39" s="30"/>
      <c r="DDE39" s="30"/>
      <c r="DDF39" s="30"/>
      <c r="DDG39" s="30"/>
      <c r="DDH39" s="30"/>
      <c r="DDI39" s="30"/>
      <c r="DDJ39" s="30"/>
      <c r="DDK39" s="30"/>
      <c r="DDL39" s="30"/>
      <c r="DDM39" s="30"/>
      <c r="DDN39" s="30"/>
      <c r="DDO39" s="30"/>
      <c r="DDP39" s="30"/>
      <c r="DDQ39" s="30"/>
      <c r="DDR39" s="30"/>
      <c r="DDS39" s="30"/>
      <c r="DDT39" s="30"/>
      <c r="DDU39" s="30"/>
      <c r="DDV39" s="30"/>
      <c r="DDW39" s="30"/>
      <c r="DDX39" s="30"/>
      <c r="DDY39" s="30"/>
      <c r="DDZ39" s="30"/>
      <c r="DEA39" s="30"/>
      <c r="DEB39" s="30"/>
      <c r="DEC39" s="30"/>
      <c r="DED39" s="30"/>
      <c r="DEE39" s="30"/>
      <c r="DEF39" s="30"/>
      <c r="DEG39" s="30"/>
      <c r="DEH39" s="30"/>
      <c r="DEI39" s="30"/>
      <c r="DEJ39" s="30"/>
      <c r="DEK39" s="30"/>
      <c r="DEL39" s="30"/>
      <c r="DEM39" s="30"/>
      <c r="DEN39" s="30"/>
      <c r="DEO39" s="30"/>
      <c r="DEP39" s="30"/>
      <c r="DEQ39" s="30"/>
      <c r="DER39" s="30"/>
      <c r="DES39" s="30"/>
      <c r="DET39" s="30"/>
      <c r="DEU39" s="30"/>
      <c r="DEV39" s="30"/>
      <c r="DEW39" s="30"/>
      <c r="DEX39" s="30"/>
      <c r="DEY39" s="30"/>
      <c r="DEZ39" s="30"/>
      <c r="DFA39" s="30"/>
      <c r="DFB39" s="30"/>
      <c r="DFC39" s="30"/>
      <c r="DFD39" s="30"/>
      <c r="DFE39" s="30"/>
      <c r="DFF39" s="30"/>
      <c r="DFG39" s="30"/>
      <c r="DFH39" s="30"/>
      <c r="DFI39" s="30"/>
      <c r="DFJ39" s="30"/>
      <c r="DFK39" s="30"/>
      <c r="DFL39" s="30"/>
      <c r="DFM39" s="30"/>
      <c r="DFN39" s="30"/>
      <c r="DFO39" s="30"/>
      <c r="DFP39" s="30"/>
      <c r="DFQ39" s="30"/>
      <c r="DFR39" s="30"/>
      <c r="DFS39" s="30"/>
      <c r="DFT39" s="30"/>
      <c r="DFU39" s="30"/>
      <c r="DFV39" s="30"/>
      <c r="DFW39" s="30"/>
      <c r="DFX39" s="30"/>
      <c r="DFY39" s="30"/>
      <c r="DFZ39" s="30"/>
      <c r="DGA39" s="30"/>
      <c r="DGB39" s="30"/>
      <c r="DGC39" s="30"/>
      <c r="DGD39" s="30"/>
      <c r="DGE39" s="30"/>
      <c r="DGF39" s="30"/>
      <c r="DGG39" s="30"/>
      <c r="DGH39" s="30"/>
      <c r="DGI39" s="30"/>
      <c r="DGJ39" s="30"/>
      <c r="DGK39" s="30"/>
      <c r="DGL39" s="30"/>
      <c r="DGM39" s="30"/>
      <c r="DGN39" s="30"/>
      <c r="DGO39" s="30"/>
      <c r="DGP39" s="30"/>
      <c r="DGQ39" s="30"/>
      <c r="DGR39" s="30"/>
      <c r="DGS39" s="30"/>
      <c r="DGT39" s="30"/>
      <c r="DGU39" s="30"/>
      <c r="DGV39" s="30"/>
      <c r="DGW39" s="30"/>
      <c r="DGX39" s="30"/>
      <c r="DGY39" s="30"/>
      <c r="DGZ39" s="30"/>
      <c r="DHA39" s="30"/>
      <c r="DHB39" s="30"/>
      <c r="DHC39" s="30"/>
      <c r="DHD39" s="30"/>
      <c r="DHE39" s="30"/>
      <c r="DHF39" s="30"/>
      <c r="DHG39" s="30"/>
      <c r="DHH39" s="30"/>
      <c r="DHI39" s="30"/>
      <c r="DHJ39" s="30"/>
      <c r="DHK39" s="30"/>
      <c r="DHL39" s="30"/>
      <c r="DHM39" s="30"/>
      <c r="DHN39" s="30"/>
      <c r="DHO39" s="30"/>
      <c r="DHP39" s="30"/>
      <c r="DHQ39" s="30"/>
      <c r="DHR39" s="30"/>
      <c r="DHS39" s="30"/>
      <c r="DHT39" s="30"/>
      <c r="DHU39" s="30"/>
      <c r="DHV39" s="30"/>
      <c r="DHW39" s="30"/>
      <c r="DHX39" s="30"/>
      <c r="DHY39" s="30"/>
      <c r="DHZ39" s="30"/>
      <c r="DIA39" s="30"/>
      <c r="DIB39" s="30"/>
      <c r="DIC39" s="30"/>
      <c r="DID39" s="30"/>
      <c r="DIE39" s="30"/>
      <c r="DIF39" s="30"/>
      <c r="DIG39" s="30"/>
      <c r="DIH39" s="30"/>
      <c r="DII39" s="30"/>
      <c r="DIJ39" s="30"/>
      <c r="DIK39" s="30"/>
      <c r="DIL39" s="30"/>
      <c r="DIM39" s="30"/>
      <c r="DIN39" s="30"/>
      <c r="DIO39" s="30"/>
      <c r="DIP39" s="30"/>
      <c r="DIQ39" s="30"/>
      <c r="DIR39" s="30"/>
      <c r="DIS39" s="30"/>
      <c r="DIT39" s="30"/>
      <c r="DIU39" s="30"/>
      <c r="DIV39" s="30"/>
      <c r="DIW39" s="30"/>
      <c r="DIX39" s="30"/>
      <c r="DIY39" s="30"/>
      <c r="DIZ39" s="30"/>
      <c r="DJA39" s="30"/>
      <c r="DJB39" s="30"/>
      <c r="DJC39" s="30"/>
      <c r="DJD39" s="30"/>
      <c r="DJE39" s="30"/>
      <c r="DJF39" s="30"/>
      <c r="DJG39" s="30"/>
      <c r="DJH39" s="30"/>
      <c r="DJI39" s="30"/>
      <c r="DJJ39" s="30"/>
      <c r="DJK39" s="30"/>
      <c r="DJL39" s="30"/>
      <c r="DJM39" s="30"/>
      <c r="DJN39" s="30"/>
      <c r="DJO39" s="30"/>
      <c r="DJP39" s="30"/>
      <c r="DJQ39" s="30"/>
      <c r="DJR39" s="30"/>
      <c r="DJS39" s="30"/>
      <c r="DJT39" s="30"/>
      <c r="DJU39" s="30"/>
      <c r="DJV39" s="30"/>
      <c r="DJW39" s="30"/>
      <c r="DJX39" s="30"/>
      <c r="DJY39" s="30"/>
      <c r="DJZ39" s="30"/>
      <c r="DKA39" s="30"/>
      <c r="DKB39" s="30"/>
      <c r="DKC39" s="30"/>
      <c r="DKD39" s="30"/>
      <c r="DKE39" s="30"/>
      <c r="DKF39" s="30"/>
      <c r="DKG39" s="30"/>
      <c r="DKH39" s="30"/>
      <c r="DKI39" s="30"/>
      <c r="DKJ39" s="30"/>
      <c r="DKK39" s="30"/>
      <c r="DKL39" s="30"/>
      <c r="DKM39" s="30"/>
      <c r="DKN39" s="30"/>
      <c r="DKO39" s="30"/>
      <c r="DKP39" s="30"/>
      <c r="DKQ39" s="30"/>
      <c r="DKR39" s="30"/>
      <c r="DKS39" s="30"/>
      <c r="DKT39" s="30"/>
      <c r="DKU39" s="30"/>
      <c r="DKV39" s="30"/>
      <c r="DKW39" s="30"/>
      <c r="DKX39" s="30"/>
      <c r="DKY39" s="30"/>
      <c r="DKZ39" s="30"/>
      <c r="DLA39" s="30"/>
      <c r="DLB39" s="30"/>
      <c r="DLC39" s="30"/>
      <c r="DLD39" s="30"/>
      <c r="DLE39" s="30"/>
      <c r="DLF39" s="30"/>
      <c r="DLG39" s="30"/>
      <c r="DLH39" s="30"/>
      <c r="DLI39" s="30"/>
      <c r="DLJ39" s="30"/>
      <c r="DLK39" s="30"/>
      <c r="DLL39" s="30"/>
      <c r="DLM39" s="30"/>
      <c r="DLN39" s="30"/>
      <c r="DLO39" s="30"/>
      <c r="DLP39" s="30"/>
      <c r="DLQ39" s="30"/>
      <c r="DLR39" s="30"/>
      <c r="DLS39" s="30"/>
      <c r="DLT39" s="30"/>
      <c r="DLU39" s="30"/>
      <c r="DLV39" s="30"/>
      <c r="DLW39" s="30"/>
      <c r="DLX39" s="30"/>
      <c r="DLY39" s="30"/>
      <c r="DLZ39" s="30"/>
      <c r="DMA39" s="30"/>
      <c r="DMB39" s="30"/>
      <c r="DMC39" s="30"/>
      <c r="DMD39" s="30"/>
      <c r="DME39" s="30"/>
      <c r="DMF39" s="30"/>
      <c r="DMG39" s="30"/>
      <c r="DMH39" s="30"/>
      <c r="DMI39" s="30"/>
      <c r="DMJ39" s="30"/>
      <c r="DMK39" s="30"/>
      <c r="DML39" s="30"/>
      <c r="DMM39" s="30"/>
      <c r="DMN39" s="30"/>
      <c r="DMO39" s="30"/>
      <c r="DMP39" s="30"/>
      <c r="DMQ39" s="30"/>
      <c r="DMR39" s="30"/>
      <c r="DMS39" s="30"/>
      <c r="DMT39" s="30"/>
      <c r="DMU39" s="30"/>
      <c r="DMV39" s="30"/>
      <c r="DMW39" s="30"/>
      <c r="DMX39" s="30"/>
      <c r="DMY39" s="30"/>
      <c r="DMZ39" s="30"/>
      <c r="DNA39" s="30"/>
      <c r="DNB39" s="30"/>
      <c r="DNC39" s="30"/>
      <c r="DND39" s="30"/>
      <c r="DNE39" s="30"/>
      <c r="DNF39" s="30"/>
      <c r="DNG39" s="30"/>
      <c r="DNH39" s="30"/>
      <c r="DNI39" s="30"/>
      <c r="DNJ39" s="30"/>
      <c r="DNK39" s="30"/>
      <c r="DNL39" s="30"/>
      <c r="DNM39" s="30"/>
      <c r="DNN39" s="30"/>
      <c r="DNO39" s="30"/>
      <c r="DNP39" s="30"/>
      <c r="DNQ39" s="30"/>
      <c r="DNR39" s="30"/>
      <c r="DNS39" s="30"/>
      <c r="DNT39" s="30"/>
      <c r="DNU39" s="30"/>
      <c r="DNV39" s="30"/>
      <c r="DNW39" s="30"/>
      <c r="DNX39" s="30"/>
      <c r="DNY39" s="30"/>
      <c r="DNZ39" s="30"/>
      <c r="DOA39" s="30"/>
      <c r="DOB39" s="30"/>
      <c r="DOC39" s="30"/>
      <c r="DOD39" s="30"/>
      <c r="DOE39" s="30"/>
      <c r="DOF39" s="30"/>
      <c r="DOG39" s="30"/>
      <c r="DOH39" s="30"/>
      <c r="DOI39" s="30"/>
      <c r="DOJ39" s="30"/>
      <c r="DOK39" s="30"/>
      <c r="DOL39" s="30"/>
      <c r="DOM39" s="30"/>
      <c r="DON39" s="30"/>
      <c r="DOO39" s="30"/>
      <c r="DOP39" s="30"/>
      <c r="DOQ39" s="30"/>
      <c r="DOR39" s="30"/>
      <c r="DOS39" s="30"/>
      <c r="DOT39" s="30"/>
      <c r="DOU39" s="30"/>
      <c r="DOV39" s="30"/>
      <c r="DOW39" s="30"/>
      <c r="DOX39" s="30"/>
      <c r="DOY39" s="30"/>
      <c r="DOZ39" s="30"/>
      <c r="DPA39" s="30"/>
      <c r="DPB39" s="30"/>
      <c r="DPC39" s="30"/>
      <c r="DPD39" s="30"/>
      <c r="DPE39" s="30"/>
      <c r="DPF39" s="30"/>
      <c r="DPG39" s="30"/>
      <c r="DPH39" s="30"/>
      <c r="DPI39" s="30"/>
      <c r="DPJ39" s="30"/>
      <c r="DPK39" s="30"/>
      <c r="DPL39" s="30"/>
      <c r="DPM39" s="30"/>
      <c r="DPN39" s="30"/>
      <c r="DPO39" s="30"/>
      <c r="DPP39" s="30"/>
      <c r="DPQ39" s="30"/>
      <c r="DPR39" s="30"/>
      <c r="DPS39" s="30"/>
      <c r="DPT39" s="30"/>
      <c r="DPU39" s="30"/>
      <c r="DPV39" s="30"/>
      <c r="DPW39" s="30"/>
      <c r="DPX39" s="30"/>
      <c r="DPY39" s="30"/>
      <c r="DPZ39" s="30"/>
      <c r="DQA39" s="30"/>
      <c r="DQB39" s="30"/>
      <c r="DQC39" s="30"/>
      <c r="DQD39" s="30"/>
      <c r="DQE39" s="30"/>
      <c r="DQF39" s="30"/>
      <c r="DQG39" s="30"/>
      <c r="DQH39" s="30"/>
      <c r="DQI39" s="30"/>
      <c r="DQJ39" s="30"/>
      <c r="DQK39" s="30"/>
      <c r="DQL39" s="30"/>
      <c r="DQM39" s="30"/>
      <c r="DQN39" s="30"/>
      <c r="DQO39" s="30"/>
      <c r="DQP39" s="30"/>
      <c r="DQQ39" s="30"/>
      <c r="DQR39" s="30"/>
      <c r="DQS39" s="30"/>
      <c r="DQT39" s="30"/>
      <c r="DQU39" s="30"/>
      <c r="DQV39" s="30"/>
      <c r="DQW39" s="30"/>
      <c r="DQX39" s="30"/>
      <c r="DQY39" s="30"/>
      <c r="DQZ39" s="30"/>
      <c r="DRA39" s="30"/>
      <c r="DRB39" s="30"/>
      <c r="DRC39" s="30"/>
      <c r="DRD39" s="30"/>
      <c r="DRE39" s="30"/>
      <c r="DRF39" s="30"/>
      <c r="DRG39" s="30"/>
      <c r="DRH39" s="30"/>
      <c r="DRI39" s="30"/>
      <c r="DRJ39" s="30"/>
      <c r="DRK39" s="30"/>
      <c r="DRL39" s="30"/>
      <c r="DRM39" s="30"/>
      <c r="DRN39" s="30"/>
      <c r="DRO39" s="30"/>
      <c r="DRP39" s="30"/>
      <c r="DRQ39" s="30"/>
      <c r="DRR39" s="30"/>
      <c r="DRS39" s="30"/>
      <c r="DRT39" s="30"/>
      <c r="DRU39" s="30"/>
      <c r="DRV39" s="30"/>
      <c r="DRW39" s="30"/>
      <c r="DRX39" s="30"/>
      <c r="DRY39" s="30"/>
      <c r="DRZ39" s="30"/>
      <c r="DSA39" s="30"/>
      <c r="DSB39" s="30"/>
      <c r="DSC39" s="30"/>
      <c r="DSD39" s="30"/>
      <c r="DSE39" s="30"/>
      <c r="DSF39" s="30"/>
      <c r="DSG39" s="30"/>
      <c r="DSH39" s="30"/>
      <c r="DSI39" s="30"/>
      <c r="DSJ39" s="30"/>
      <c r="DSK39" s="30"/>
      <c r="DSL39" s="30"/>
      <c r="DSM39" s="30"/>
      <c r="DSN39" s="30"/>
      <c r="DSO39" s="30"/>
      <c r="DSP39" s="30"/>
      <c r="DSQ39" s="30"/>
      <c r="DSR39" s="30"/>
      <c r="DSS39" s="30"/>
      <c r="DST39" s="30"/>
      <c r="DSU39" s="30"/>
      <c r="DSV39" s="30"/>
      <c r="DSW39" s="30"/>
      <c r="DSX39" s="30"/>
      <c r="DSY39" s="30"/>
      <c r="DSZ39" s="30"/>
      <c r="DTA39" s="30"/>
      <c r="DTB39" s="30"/>
      <c r="DTC39" s="30"/>
      <c r="DTD39" s="30"/>
      <c r="DTE39" s="30"/>
      <c r="DTF39" s="30"/>
      <c r="DTG39" s="30"/>
      <c r="DTH39" s="30"/>
      <c r="DTI39" s="30"/>
      <c r="DTJ39" s="30"/>
      <c r="DTK39" s="30"/>
      <c r="DTL39" s="30"/>
      <c r="DTM39" s="30"/>
      <c r="DTN39" s="30"/>
      <c r="DTO39" s="30"/>
      <c r="DTP39" s="30"/>
      <c r="DTQ39" s="30"/>
      <c r="DTR39" s="30"/>
      <c r="DTS39" s="30"/>
      <c r="DTT39" s="30"/>
      <c r="DTU39" s="30"/>
      <c r="DTV39" s="30"/>
      <c r="DTW39" s="30"/>
      <c r="DTX39" s="30"/>
      <c r="DTY39" s="30"/>
      <c r="DTZ39" s="30"/>
      <c r="DUA39" s="30"/>
      <c r="DUB39" s="30"/>
      <c r="DUC39" s="30"/>
      <c r="DUD39" s="30"/>
      <c r="DUE39" s="30"/>
      <c r="DUF39" s="30"/>
      <c r="DUG39" s="30"/>
      <c r="DUH39" s="30"/>
      <c r="DUI39" s="30"/>
      <c r="DUJ39" s="30"/>
      <c r="DUK39" s="30"/>
      <c r="DUL39" s="30"/>
      <c r="DUM39" s="30"/>
      <c r="DUN39" s="30"/>
      <c r="DUO39" s="30"/>
      <c r="DUP39" s="30"/>
      <c r="DUQ39" s="30"/>
      <c r="DUR39" s="30"/>
      <c r="DUS39" s="30"/>
      <c r="DUT39" s="30"/>
      <c r="DUU39" s="30"/>
      <c r="DUV39" s="30"/>
      <c r="DUW39" s="30"/>
      <c r="DUX39" s="30"/>
      <c r="DUY39" s="30"/>
      <c r="DUZ39" s="30"/>
      <c r="DVA39" s="30"/>
      <c r="DVB39" s="30"/>
      <c r="DVC39" s="30"/>
      <c r="DVD39" s="30"/>
      <c r="DVE39" s="30"/>
      <c r="DVF39" s="30"/>
      <c r="DVG39" s="30"/>
      <c r="DVH39" s="30"/>
      <c r="DVI39" s="30"/>
      <c r="DVJ39" s="30"/>
      <c r="DVK39" s="30"/>
      <c r="DVL39" s="30"/>
      <c r="DVM39" s="30"/>
      <c r="DVN39" s="30"/>
      <c r="DVO39" s="30"/>
      <c r="DVP39" s="30"/>
      <c r="DVQ39" s="30"/>
      <c r="DVR39" s="30"/>
      <c r="DVS39" s="30"/>
      <c r="DVT39" s="30"/>
      <c r="DVU39" s="30"/>
      <c r="DVV39" s="30"/>
      <c r="DVW39" s="30"/>
      <c r="DVX39" s="30"/>
      <c r="DVY39" s="30"/>
      <c r="DVZ39" s="30"/>
      <c r="DWA39" s="30"/>
      <c r="DWB39" s="30"/>
      <c r="DWC39" s="30"/>
      <c r="DWD39" s="30"/>
      <c r="DWE39" s="30"/>
      <c r="DWF39" s="30"/>
      <c r="DWG39" s="30"/>
      <c r="DWH39" s="30"/>
      <c r="DWI39" s="30"/>
      <c r="DWJ39" s="30"/>
      <c r="DWK39" s="30"/>
      <c r="DWL39" s="30"/>
      <c r="DWM39" s="30"/>
      <c r="DWN39" s="30"/>
      <c r="DWO39" s="30"/>
      <c r="DWP39" s="30"/>
      <c r="DWQ39" s="30"/>
      <c r="DWR39" s="30"/>
      <c r="DWS39" s="30"/>
      <c r="DWT39" s="30"/>
      <c r="DWU39" s="30"/>
      <c r="DWV39" s="30"/>
      <c r="DWW39" s="30"/>
      <c r="DWX39" s="30"/>
      <c r="DWY39" s="30"/>
      <c r="DWZ39" s="30"/>
      <c r="DXA39" s="30"/>
      <c r="DXB39" s="30"/>
      <c r="DXC39" s="30"/>
      <c r="DXD39" s="30"/>
      <c r="DXE39" s="30"/>
      <c r="DXF39" s="30"/>
      <c r="DXG39" s="30"/>
      <c r="DXH39" s="30"/>
      <c r="DXI39" s="30"/>
      <c r="DXJ39" s="30"/>
      <c r="DXK39" s="30"/>
      <c r="DXL39" s="30"/>
      <c r="DXM39" s="30"/>
      <c r="DXN39" s="30"/>
      <c r="DXO39" s="30"/>
      <c r="DXP39" s="30"/>
      <c r="DXQ39" s="30"/>
      <c r="DXR39" s="30"/>
      <c r="DXS39" s="30"/>
      <c r="DXT39" s="30"/>
      <c r="DXU39" s="30"/>
      <c r="DXV39" s="30"/>
      <c r="DXW39" s="30"/>
      <c r="DXX39" s="30"/>
      <c r="DXY39" s="30"/>
      <c r="DXZ39" s="30"/>
      <c r="DYA39" s="30"/>
      <c r="DYB39" s="30"/>
      <c r="DYC39" s="30"/>
      <c r="DYD39" s="30"/>
      <c r="DYE39" s="30"/>
      <c r="DYF39" s="30"/>
      <c r="DYG39" s="30"/>
      <c r="DYH39" s="30"/>
      <c r="DYI39" s="30"/>
      <c r="DYJ39" s="30"/>
      <c r="DYK39" s="30"/>
      <c r="DYL39" s="30"/>
      <c r="DYM39" s="30"/>
      <c r="DYN39" s="30"/>
      <c r="DYO39" s="30"/>
      <c r="DYP39" s="30"/>
      <c r="DYQ39" s="30"/>
      <c r="DYR39" s="30"/>
      <c r="DYS39" s="30"/>
      <c r="DYT39" s="30"/>
      <c r="DYU39" s="30"/>
      <c r="DYV39" s="30"/>
      <c r="DYW39" s="30"/>
      <c r="DYX39" s="30"/>
      <c r="DYY39" s="30"/>
      <c r="DYZ39" s="30"/>
      <c r="DZA39" s="30"/>
      <c r="DZB39" s="30"/>
      <c r="DZC39" s="30"/>
      <c r="DZD39" s="30"/>
      <c r="DZE39" s="30"/>
      <c r="DZF39" s="30"/>
      <c r="DZG39" s="30"/>
      <c r="DZH39" s="30"/>
      <c r="DZI39" s="30"/>
      <c r="DZJ39" s="30"/>
      <c r="DZK39" s="30"/>
      <c r="DZL39" s="30"/>
      <c r="DZM39" s="30"/>
      <c r="DZN39" s="30"/>
      <c r="DZO39" s="30"/>
      <c r="DZP39" s="30"/>
      <c r="DZQ39" s="30"/>
      <c r="DZR39" s="30"/>
      <c r="DZS39" s="30"/>
      <c r="DZT39" s="30"/>
      <c r="DZU39" s="30"/>
      <c r="DZV39" s="30"/>
      <c r="DZW39" s="30"/>
      <c r="DZX39" s="30"/>
      <c r="DZY39" s="30"/>
      <c r="DZZ39" s="30"/>
      <c r="EAA39" s="30"/>
      <c r="EAB39" s="30"/>
      <c r="EAC39" s="30"/>
      <c r="EAD39" s="30"/>
      <c r="EAE39" s="30"/>
      <c r="EAF39" s="30"/>
      <c r="EAG39" s="30"/>
      <c r="EAH39" s="30"/>
      <c r="EAI39" s="30"/>
      <c r="EAJ39" s="30"/>
      <c r="EAK39" s="30"/>
      <c r="EAL39" s="30"/>
      <c r="EAM39" s="30"/>
      <c r="EAN39" s="30"/>
      <c r="EAO39" s="30"/>
      <c r="EAP39" s="30"/>
      <c r="EAQ39" s="30"/>
      <c r="EAR39" s="30"/>
      <c r="EAS39" s="30"/>
      <c r="EAT39" s="30"/>
      <c r="EAU39" s="30"/>
      <c r="EAV39" s="30"/>
      <c r="EAW39" s="30"/>
      <c r="EAX39" s="30"/>
      <c r="EAY39" s="30"/>
      <c r="EAZ39" s="30"/>
      <c r="EBA39" s="30"/>
      <c r="EBB39" s="30"/>
      <c r="EBC39" s="30"/>
      <c r="EBD39" s="30"/>
      <c r="EBE39" s="30"/>
      <c r="EBF39" s="30"/>
      <c r="EBG39" s="30"/>
      <c r="EBH39" s="30"/>
      <c r="EBI39" s="30"/>
      <c r="EBJ39" s="30"/>
      <c r="EBK39" s="30"/>
      <c r="EBL39" s="30"/>
      <c r="EBM39" s="30"/>
      <c r="EBN39" s="30"/>
      <c r="EBO39" s="30"/>
      <c r="EBP39" s="30"/>
      <c r="EBQ39" s="30"/>
      <c r="EBR39" s="30"/>
      <c r="EBS39" s="30"/>
      <c r="EBT39" s="30"/>
      <c r="EBU39" s="30"/>
      <c r="EBV39" s="30"/>
      <c r="EBW39" s="30"/>
      <c r="EBX39" s="30"/>
      <c r="EBY39" s="30"/>
      <c r="EBZ39" s="30"/>
      <c r="ECA39" s="30"/>
      <c r="ECB39" s="30"/>
      <c r="ECC39" s="30"/>
      <c r="ECD39" s="30"/>
      <c r="ECE39" s="30"/>
      <c r="ECF39" s="30"/>
      <c r="ECG39" s="30"/>
      <c r="ECH39" s="30"/>
      <c r="ECI39" s="30"/>
      <c r="ECJ39" s="30"/>
      <c r="ECK39" s="30"/>
      <c r="ECL39" s="30"/>
      <c r="ECM39" s="30"/>
      <c r="ECN39" s="30"/>
      <c r="ECO39" s="30"/>
      <c r="ECP39" s="30"/>
      <c r="ECQ39" s="30"/>
      <c r="ECR39" s="30"/>
      <c r="ECS39" s="30"/>
      <c r="ECT39" s="30"/>
      <c r="ECU39" s="30"/>
      <c r="ECV39" s="30"/>
      <c r="ECW39" s="30"/>
      <c r="ECX39" s="30"/>
      <c r="ECY39" s="30"/>
      <c r="ECZ39" s="30"/>
      <c r="EDA39" s="30"/>
      <c r="EDB39" s="30"/>
      <c r="EDC39" s="30"/>
      <c r="EDD39" s="30"/>
      <c r="EDE39" s="30"/>
      <c r="EDF39" s="30"/>
      <c r="EDG39" s="30"/>
      <c r="EDH39" s="30"/>
      <c r="EDI39" s="30"/>
      <c r="EDJ39" s="30"/>
      <c r="EDK39" s="30"/>
      <c r="EDL39" s="30"/>
      <c r="EDM39" s="30"/>
      <c r="EDN39" s="30"/>
      <c r="EDO39" s="30"/>
      <c r="EDP39" s="30"/>
      <c r="EDQ39" s="30"/>
      <c r="EDR39" s="30"/>
      <c r="EDS39" s="30"/>
      <c r="EDT39" s="30"/>
      <c r="EDU39" s="30"/>
      <c r="EDV39" s="30"/>
      <c r="EDW39" s="30"/>
      <c r="EDX39" s="30"/>
      <c r="EDY39" s="30"/>
      <c r="EDZ39" s="30"/>
      <c r="EEA39" s="30"/>
      <c r="EEB39" s="30"/>
      <c r="EEC39" s="30"/>
      <c r="EED39" s="30"/>
      <c r="EEE39" s="30"/>
      <c r="EEF39" s="30"/>
      <c r="EEG39" s="30"/>
      <c r="EEH39" s="30"/>
      <c r="EEI39" s="30"/>
      <c r="EEJ39" s="30"/>
      <c r="EEK39" s="30"/>
      <c r="EEL39" s="30"/>
      <c r="EEM39" s="30"/>
      <c r="EEN39" s="30"/>
      <c r="EEO39" s="30"/>
      <c r="EEP39" s="30"/>
      <c r="EEQ39" s="30"/>
      <c r="EER39" s="30"/>
      <c r="EES39" s="30"/>
      <c r="EET39" s="30"/>
      <c r="EEU39" s="30"/>
      <c r="EEV39" s="30"/>
      <c r="EEW39" s="30"/>
      <c r="EEX39" s="30"/>
      <c r="EEY39" s="30"/>
      <c r="EEZ39" s="30"/>
      <c r="EFA39" s="30"/>
      <c r="EFB39" s="30"/>
      <c r="EFC39" s="30"/>
      <c r="EFD39" s="30"/>
      <c r="EFE39" s="30"/>
      <c r="EFF39" s="30"/>
      <c r="EFG39" s="30"/>
      <c r="EFH39" s="30"/>
      <c r="EFI39" s="30"/>
      <c r="EFJ39" s="30"/>
      <c r="EFK39" s="30"/>
      <c r="EFL39" s="30"/>
      <c r="EFM39" s="30"/>
      <c r="EFN39" s="30"/>
      <c r="EFO39" s="30"/>
      <c r="EFP39" s="30"/>
      <c r="EFQ39" s="30"/>
      <c r="EFR39" s="30"/>
      <c r="EFS39" s="30"/>
      <c r="EFT39" s="30"/>
      <c r="EFU39" s="30"/>
      <c r="EFV39" s="30"/>
      <c r="EFW39" s="30"/>
      <c r="EFX39" s="30"/>
      <c r="EFY39" s="30"/>
      <c r="EFZ39" s="30"/>
      <c r="EGA39" s="30"/>
      <c r="EGB39" s="30"/>
      <c r="EGC39" s="30"/>
      <c r="EGD39" s="30"/>
      <c r="EGE39" s="30"/>
      <c r="EGF39" s="30"/>
      <c r="EGG39" s="30"/>
      <c r="EGH39" s="30"/>
      <c r="EGI39" s="30"/>
      <c r="EGJ39" s="30"/>
      <c r="EGK39" s="30"/>
      <c r="EGL39" s="30"/>
      <c r="EGM39" s="30"/>
      <c r="EGN39" s="30"/>
      <c r="EGO39" s="30"/>
      <c r="EGP39" s="30"/>
      <c r="EGQ39" s="30"/>
      <c r="EGR39" s="30"/>
      <c r="EGS39" s="30"/>
      <c r="EGT39" s="30"/>
      <c r="EGU39" s="30"/>
      <c r="EGV39" s="30"/>
      <c r="EGW39" s="30"/>
      <c r="EGX39" s="30"/>
      <c r="EGY39" s="30"/>
      <c r="EGZ39" s="30"/>
      <c r="EHA39" s="30"/>
      <c r="EHB39" s="30"/>
      <c r="EHC39" s="30"/>
      <c r="EHD39" s="30"/>
      <c r="EHE39" s="30"/>
      <c r="EHF39" s="30"/>
      <c r="EHG39" s="30"/>
      <c r="EHH39" s="30"/>
      <c r="EHI39" s="30"/>
      <c r="EHJ39" s="30"/>
      <c r="EHK39" s="30"/>
      <c r="EHL39" s="30"/>
      <c r="EHM39" s="30"/>
      <c r="EHN39" s="30"/>
      <c r="EHO39" s="30"/>
      <c r="EHP39" s="30"/>
      <c r="EHQ39" s="30"/>
      <c r="EHR39" s="30"/>
      <c r="EHS39" s="30"/>
      <c r="EHT39" s="30"/>
      <c r="EHU39" s="30"/>
      <c r="EHV39" s="30"/>
      <c r="EHW39" s="30"/>
      <c r="EHX39" s="30"/>
      <c r="EHY39" s="30"/>
      <c r="EHZ39" s="30"/>
      <c r="EIA39" s="30"/>
      <c r="EIB39" s="30"/>
      <c r="EIC39" s="30"/>
      <c r="EID39" s="30"/>
      <c r="EIE39" s="30"/>
      <c r="EIF39" s="30"/>
      <c r="EIG39" s="30"/>
      <c r="EIH39" s="30"/>
      <c r="EII39" s="30"/>
      <c r="EIJ39" s="30"/>
      <c r="EIK39" s="30"/>
      <c r="EIL39" s="30"/>
      <c r="EIM39" s="30"/>
      <c r="EIN39" s="30"/>
      <c r="EIO39" s="30"/>
      <c r="EIP39" s="30"/>
      <c r="EIQ39" s="30"/>
      <c r="EIR39" s="30"/>
      <c r="EIS39" s="30"/>
      <c r="EIT39" s="30"/>
      <c r="EIU39" s="30"/>
      <c r="EIV39" s="30"/>
      <c r="EIW39" s="30"/>
      <c r="EIX39" s="30"/>
      <c r="EIY39" s="30"/>
      <c r="EIZ39" s="30"/>
      <c r="EJA39" s="30"/>
      <c r="EJB39" s="30"/>
      <c r="EJC39" s="30"/>
      <c r="EJD39" s="30"/>
      <c r="EJE39" s="30"/>
      <c r="EJF39" s="30"/>
      <c r="EJG39" s="30"/>
      <c r="EJH39" s="30"/>
      <c r="EJI39" s="30"/>
      <c r="EJJ39" s="30"/>
      <c r="EJK39" s="30"/>
      <c r="EJL39" s="30"/>
      <c r="EJM39" s="30"/>
      <c r="EJN39" s="30"/>
      <c r="EJO39" s="30"/>
      <c r="EJP39" s="30"/>
      <c r="EJQ39" s="30"/>
      <c r="EJR39" s="30"/>
      <c r="EJS39" s="30"/>
      <c r="EJT39" s="30"/>
      <c r="EJU39" s="30"/>
      <c r="EJV39" s="30"/>
      <c r="EJW39" s="30"/>
      <c r="EJX39" s="30"/>
      <c r="EJY39" s="30"/>
      <c r="EJZ39" s="30"/>
      <c r="EKA39" s="30"/>
      <c r="EKB39" s="30"/>
      <c r="EKC39" s="30"/>
      <c r="EKD39" s="30"/>
      <c r="EKE39" s="30"/>
      <c r="EKF39" s="30"/>
      <c r="EKG39" s="30"/>
      <c r="EKH39" s="30"/>
      <c r="EKI39" s="30"/>
      <c r="EKJ39" s="30"/>
      <c r="EKK39" s="30"/>
      <c r="EKL39" s="30"/>
      <c r="EKM39" s="30"/>
      <c r="EKN39" s="30"/>
      <c r="EKO39" s="30"/>
      <c r="EKP39" s="30"/>
      <c r="EKQ39" s="30"/>
      <c r="EKR39" s="30"/>
      <c r="EKS39" s="30"/>
      <c r="EKT39" s="30"/>
      <c r="EKU39" s="30"/>
      <c r="EKV39" s="30"/>
      <c r="EKW39" s="30"/>
      <c r="EKX39" s="30"/>
      <c r="EKY39" s="30"/>
      <c r="EKZ39" s="30"/>
      <c r="ELA39" s="30"/>
      <c r="ELB39" s="30"/>
      <c r="ELC39" s="30"/>
      <c r="ELD39" s="30"/>
      <c r="ELE39" s="30"/>
      <c r="ELF39" s="30"/>
      <c r="ELG39" s="30"/>
      <c r="ELH39" s="30"/>
      <c r="ELI39" s="30"/>
      <c r="ELJ39" s="30"/>
      <c r="ELK39" s="30"/>
      <c r="ELL39" s="30"/>
      <c r="ELM39" s="30"/>
      <c r="ELN39" s="30"/>
      <c r="ELO39" s="30"/>
      <c r="ELP39" s="30"/>
      <c r="ELQ39" s="30"/>
      <c r="ELR39" s="30"/>
      <c r="ELS39" s="30"/>
      <c r="ELT39" s="30"/>
      <c r="ELU39" s="30"/>
      <c r="ELV39" s="30"/>
      <c r="ELW39" s="30"/>
      <c r="ELX39" s="30"/>
      <c r="ELY39" s="30"/>
      <c r="ELZ39" s="30"/>
      <c r="EMA39" s="30"/>
      <c r="EMB39" s="30"/>
      <c r="EMC39" s="30"/>
      <c r="EMD39" s="30"/>
      <c r="EME39" s="30"/>
      <c r="EMF39" s="30"/>
      <c r="EMG39" s="30"/>
      <c r="EMH39" s="30"/>
      <c r="EMI39" s="30"/>
      <c r="EMJ39" s="30"/>
      <c r="EMK39" s="30"/>
      <c r="EML39" s="30"/>
      <c r="EMM39" s="30"/>
      <c r="EMN39" s="30"/>
      <c r="EMO39" s="30"/>
      <c r="EMP39" s="30"/>
      <c r="EMQ39" s="30"/>
      <c r="EMR39" s="30"/>
      <c r="EMS39" s="30"/>
      <c r="EMT39" s="30"/>
      <c r="EMU39" s="30"/>
      <c r="EMV39" s="30"/>
      <c r="EMW39" s="30"/>
      <c r="EMX39" s="30"/>
      <c r="EMY39" s="30"/>
      <c r="EMZ39" s="30"/>
      <c r="ENA39" s="30"/>
      <c r="ENB39" s="30"/>
      <c r="ENC39" s="30"/>
      <c r="END39" s="30"/>
      <c r="ENE39" s="30"/>
      <c r="ENF39" s="30"/>
      <c r="ENG39" s="30"/>
      <c r="ENH39" s="30"/>
      <c r="ENI39" s="30"/>
      <c r="ENJ39" s="30"/>
      <c r="ENK39" s="30"/>
      <c r="ENL39" s="30"/>
      <c r="ENM39" s="30"/>
      <c r="ENN39" s="30"/>
      <c r="ENO39" s="30"/>
      <c r="ENP39" s="30"/>
      <c r="ENQ39" s="30"/>
      <c r="ENR39" s="30"/>
      <c r="ENS39" s="30"/>
      <c r="ENT39" s="30"/>
      <c r="ENU39" s="30"/>
      <c r="ENV39" s="30"/>
      <c r="ENW39" s="30"/>
      <c r="ENX39" s="30"/>
      <c r="ENY39" s="30"/>
      <c r="ENZ39" s="30"/>
      <c r="EOA39" s="30"/>
      <c r="EOB39" s="30"/>
      <c r="EOC39" s="30"/>
      <c r="EOD39" s="30"/>
      <c r="EOE39" s="30"/>
      <c r="EOF39" s="30"/>
      <c r="EOG39" s="30"/>
      <c r="EOH39" s="30"/>
      <c r="EOI39" s="30"/>
      <c r="EOJ39" s="30"/>
      <c r="EOK39" s="30"/>
      <c r="EOL39" s="30"/>
      <c r="EOM39" s="30"/>
      <c r="EON39" s="30"/>
      <c r="EOO39" s="30"/>
      <c r="EOP39" s="30"/>
      <c r="EOQ39" s="30"/>
      <c r="EOR39" s="30"/>
      <c r="EOS39" s="30"/>
      <c r="EOT39" s="30"/>
      <c r="EOU39" s="30"/>
      <c r="EOV39" s="30"/>
      <c r="EOW39" s="30"/>
      <c r="EOX39" s="30"/>
      <c r="EOY39" s="30"/>
      <c r="EOZ39" s="30"/>
      <c r="EPA39" s="30"/>
      <c r="EPB39" s="30"/>
      <c r="EPC39" s="30"/>
      <c r="EPD39" s="30"/>
      <c r="EPE39" s="30"/>
      <c r="EPF39" s="30"/>
      <c r="EPG39" s="30"/>
      <c r="EPH39" s="30"/>
      <c r="EPI39" s="30"/>
      <c r="EPJ39" s="30"/>
      <c r="EPK39" s="30"/>
      <c r="EPL39" s="30"/>
      <c r="EPM39" s="30"/>
      <c r="EPN39" s="30"/>
      <c r="EPO39" s="30"/>
      <c r="EPP39" s="30"/>
      <c r="EPQ39" s="30"/>
      <c r="EPR39" s="30"/>
      <c r="EPS39" s="30"/>
      <c r="EPT39" s="30"/>
      <c r="EPU39" s="30"/>
      <c r="EPV39" s="30"/>
      <c r="EPW39" s="30"/>
      <c r="EPX39" s="30"/>
      <c r="EPY39" s="30"/>
      <c r="EPZ39" s="30"/>
      <c r="EQA39" s="30"/>
      <c r="EQB39" s="30"/>
      <c r="EQC39" s="30"/>
      <c r="EQD39" s="30"/>
      <c r="EQE39" s="30"/>
      <c r="EQF39" s="30"/>
      <c r="EQG39" s="30"/>
      <c r="EQH39" s="30"/>
      <c r="EQI39" s="30"/>
      <c r="EQJ39" s="30"/>
      <c r="EQK39" s="30"/>
      <c r="EQL39" s="30"/>
      <c r="EQM39" s="30"/>
      <c r="EQN39" s="30"/>
      <c r="EQO39" s="30"/>
      <c r="EQP39" s="30"/>
      <c r="EQQ39" s="30"/>
      <c r="EQR39" s="30"/>
      <c r="EQS39" s="30"/>
      <c r="EQT39" s="30"/>
      <c r="EQU39" s="30"/>
      <c r="EQV39" s="30"/>
      <c r="EQW39" s="30"/>
      <c r="EQX39" s="30"/>
      <c r="EQY39" s="30"/>
      <c r="EQZ39" s="30"/>
      <c r="ERA39" s="30"/>
      <c r="ERB39" s="30"/>
      <c r="ERC39" s="30"/>
      <c r="ERD39" s="30"/>
      <c r="ERE39" s="30"/>
      <c r="ERF39" s="30"/>
      <c r="ERG39" s="30"/>
      <c r="ERH39" s="30"/>
      <c r="ERI39" s="30"/>
      <c r="ERJ39" s="30"/>
      <c r="ERK39" s="30"/>
      <c r="ERL39" s="30"/>
      <c r="ERM39" s="30"/>
      <c r="ERN39" s="30"/>
      <c r="ERO39" s="30"/>
      <c r="ERP39" s="30"/>
      <c r="ERQ39" s="30"/>
      <c r="ERR39" s="30"/>
      <c r="ERS39" s="30"/>
      <c r="ERT39" s="30"/>
      <c r="ERU39" s="30"/>
      <c r="ERV39" s="30"/>
      <c r="ERW39" s="30"/>
      <c r="ERX39" s="30"/>
      <c r="ERY39" s="30"/>
      <c r="ERZ39" s="30"/>
      <c r="ESA39" s="30"/>
      <c r="ESB39" s="30"/>
      <c r="ESC39" s="30"/>
      <c r="ESD39" s="30"/>
      <c r="ESE39" s="30"/>
      <c r="ESF39" s="30"/>
      <c r="ESG39" s="30"/>
      <c r="ESH39" s="30"/>
      <c r="ESI39" s="30"/>
      <c r="ESJ39" s="30"/>
      <c r="ESK39" s="30"/>
      <c r="ESL39" s="30"/>
      <c r="ESM39" s="30"/>
      <c r="ESN39" s="30"/>
      <c r="ESO39" s="30"/>
      <c r="ESP39" s="30"/>
      <c r="ESQ39" s="30"/>
      <c r="ESR39" s="30"/>
      <c r="ESS39" s="30"/>
      <c r="EST39" s="30"/>
      <c r="ESU39" s="30"/>
      <c r="ESV39" s="30"/>
      <c r="ESW39" s="30"/>
      <c r="ESX39" s="30"/>
      <c r="ESY39" s="30"/>
      <c r="ESZ39" s="30"/>
      <c r="ETA39" s="30"/>
      <c r="ETB39" s="30"/>
      <c r="ETC39" s="30"/>
      <c r="ETD39" s="30"/>
      <c r="ETE39" s="30"/>
      <c r="ETF39" s="30"/>
      <c r="ETG39" s="30"/>
      <c r="ETH39" s="30"/>
      <c r="ETI39" s="30"/>
      <c r="ETJ39" s="30"/>
      <c r="ETK39" s="30"/>
      <c r="ETL39" s="30"/>
      <c r="ETM39" s="30"/>
      <c r="ETN39" s="30"/>
      <c r="ETO39" s="30"/>
      <c r="ETP39" s="30"/>
      <c r="ETQ39" s="30"/>
      <c r="ETR39" s="30"/>
      <c r="ETS39" s="30"/>
      <c r="ETT39" s="30"/>
      <c r="ETU39" s="30"/>
      <c r="ETV39" s="30"/>
      <c r="ETW39" s="30"/>
      <c r="ETX39" s="30"/>
      <c r="ETY39" s="30"/>
      <c r="ETZ39" s="30"/>
      <c r="EUA39" s="30"/>
      <c r="EUB39" s="30"/>
      <c r="EUC39" s="30"/>
      <c r="EUD39" s="30"/>
      <c r="EUE39" s="30"/>
      <c r="EUF39" s="30"/>
      <c r="EUG39" s="30"/>
      <c r="EUH39" s="30"/>
      <c r="EUI39" s="30"/>
      <c r="EUJ39" s="30"/>
      <c r="EUK39" s="30"/>
      <c r="EUL39" s="30"/>
      <c r="EUM39" s="30"/>
      <c r="EUN39" s="30"/>
      <c r="EUO39" s="30"/>
      <c r="EUP39" s="30"/>
      <c r="EUQ39" s="30"/>
      <c r="EUR39" s="30"/>
      <c r="EUS39" s="30"/>
      <c r="EUT39" s="30"/>
      <c r="EUU39" s="30"/>
      <c r="EUV39" s="30"/>
      <c r="EUW39" s="30"/>
      <c r="EUX39" s="30"/>
      <c r="EUY39" s="30"/>
      <c r="EUZ39" s="30"/>
      <c r="EVA39" s="30"/>
      <c r="EVB39" s="30"/>
      <c r="EVC39" s="30"/>
      <c r="EVD39" s="30"/>
      <c r="EVE39" s="30"/>
      <c r="EVF39" s="30"/>
      <c r="EVG39" s="30"/>
      <c r="EVH39" s="30"/>
      <c r="EVI39" s="30"/>
      <c r="EVJ39" s="30"/>
      <c r="EVK39" s="30"/>
      <c r="EVL39" s="30"/>
      <c r="EVM39" s="30"/>
      <c r="EVN39" s="30"/>
      <c r="EVO39" s="30"/>
      <c r="EVP39" s="30"/>
      <c r="EVQ39" s="30"/>
      <c r="EVR39" s="30"/>
      <c r="EVS39" s="30"/>
      <c r="EVT39" s="30"/>
      <c r="EVU39" s="30"/>
      <c r="EVV39" s="30"/>
      <c r="EVW39" s="30"/>
      <c r="EVX39" s="30"/>
      <c r="EVY39" s="30"/>
      <c r="EVZ39" s="30"/>
      <c r="EWA39" s="30"/>
      <c r="EWB39" s="30"/>
      <c r="EWC39" s="30"/>
      <c r="EWD39" s="30"/>
      <c r="EWE39" s="30"/>
      <c r="EWF39" s="30"/>
      <c r="EWG39" s="30"/>
      <c r="EWH39" s="30"/>
      <c r="EWI39" s="30"/>
      <c r="EWJ39" s="30"/>
      <c r="EWK39" s="30"/>
      <c r="EWL39" s="30"/>
      <c r="EWM39" s="30"/>
      <c r="EWN39" s="30"/>
      <c r="EWO39" s="30"/>
      <c r="EWP39" s="30"/>
      <c r="EWQ39" s="30"/>
      <c r="EWR39" s="30"/>
      <c r="EWS39" s="30"/>
      <c r="EWT39" s="30"/>
      <c r="EWU39" s="30"/>
      <c r="EWV39" s="30"/>
      <c r="EWW39" s="30"/>
      <c r="EWX39" s="30"/>
      <c r="EWY39" s="30"/>
      <c r="EWZ39" s="30"/>
      <c r="EXA39" s="30"/>
      <c r="EXB39" s="30"/>
      <c r="EXC39" s="30"/>
      <c r="EXD39" s="30"/>
      <c r="EXE39" s="30"/>
      <c r="EXF39" s="30"/>
      <c r="EXG39" s="30"/>
      <c r="EXH39" s="30"/>
      <c r="EXI39" s="30"/>
      <c r="EXJ39" s="30"/>
      <c r="EXK39" s="30"/>
      <c r="EXL39" s="30"/>
      <c r="EXM39" s="30"/>
      <c r="EXN39" s="30"/>
      <c r="EXO39" s="30"/>
      <c r="EXP39" s="30"/>
      <c r="EXQ39" s="30"/>
      <c r="EXR39" s="30"/>
      <c r="EXS39" s="30"/>
      <c r="EXT39" s="30"/>
      <c r="EXU39" s="30"/>
      <c r="EXV39" s="30"/>
      <c r="EXW39" s="30"/>
      <c r="EXX39" s="30"/>
      <c r="EXY39" s="30"/>
      <c r="EXZ39" s="30"/>
      <c r="EYA39" s="30"/>
      <c r="EYB39" s="30"/>
      <c r="EYC39" s="30"/>
      <c r="EYD39" s="30"/>
      <c r="EYE39" s="30"/>
      <c r="EYF39" s="30"/>
      <c r="EYG39" s="30"/>
      <c r="EYH39" s="30"/>
      <c r="EYI39" s="30"/>
      <c r="EYJ39" s="30"/>
      <c r="EYK39" s="30"/>
      <c r="EYL39" s="30"/>
      <c r="EYM39" s="30"/>
      <c r="EYN39" s="30"/>
      <c r="EYO39" s="30"/>
      <c r="EYP39" s="30"/>
      <c r="EYQ39" s="30"/>
      <c r="EYR39" s="30"/>
      <c r="EYS39" s="30"/>
      <c r="EYT39" s="30"/>
      <c r="EYU39" s="30"/>
      <c r="EYV39" s="30"/>
      <c r="EYW39" s="30"/>
      <c r="EYX39" s="30"/>
      <c r="EYY39" s="30"/>
      <c r="EYZ39" s="30"/>
      <c r="EZA39" s="30"/>
      <c r="EZB39" s="30"/>
      <c r="EZC39" s="30"/>
      <c r="EZD39" s="30"/>
      <c r="EZE39" s="30"/>
      <c r="EZF39" s="30"/>
      <c r="EZG39" s="30"/>
      <c r="EZH39" s="30"/>
      <c r="EZI39" s="30"/>
      <c r="EZJ39" s="30"/>
      <c r="EZK39" s="30"/>
      <c r="EZL39" s="30"/>
      <c r="EZM39" s="30"/>
      <c r="EZN39" s="30"/>
      <c r="EZO39" s="30"/>
      <c r="EZP39" s="30"/>
      <c r="EZQ39" s="30"/>
      <c r="EZR39" s="30"/>
      <c r="EZS39" s="30"/>
      <c r="EZT39" s="30"/>
      <c r="EZU39" s="30"/>
      <c r="EZV39" s="30"/>
      <c r="EZW39" s="30"/>
      <c r="EZX39" s="30"/>
      <c r="EZY39" s="30"/>
      <c r="EZZ39" s="30"/>
      <c r="FAA39" s="30"/>
      <c r="FAB39" s="30"/>
      <c r="FAC39" s="30"/>
      <c r="FAD39" s="30"/>
      <c r="FAE39" s="30"/>
      <c r="FAF39" s="30"/>
      <c r="FAG39" s="30"/>
      <c r="FAH39" s="30"/>
      <c r="FAI39" s="30"/>
      <c r="FAJ39" s="30"/>
      <c r="FAK39" s="30"/>
      <c r="FAL39" s="30"/>
      <c r="FAM39" s="30"/>
      <c r="FAN39" s="30"/>
      <c r="FAO39" s="30"/>
      <c r="FAP39" s="30"/>
      <c r="FAQ39" s="30"/>
      <c r="FAR39" s="30"/>
      <c r="FAS39" s="30"/>
      <c r="FAT39" s="30"/>
      <c r="FAU39" s="30"/>
      <c r="FAV39" s="30"/>
      <c r="FAW39" s="30"/>
      <c r="FAX39" s="30"/>
      <c r="FAY39" s="30"/>
      <c r="FAZ39" s="30"/>
      <c r="FBA39" s="30"/>
      <c r="FBB39" s="30"/>
      <c r="FBC39" s="30"/>
      <c r="FBD39" s="30"/>
      <c r="FBE39" s="30"/>
      <c r="FBF39" s="30"/>
      <c r="FBG39" s="30"/>
      <c r="FBH39" s="30"/>
      <c r="FBI39" s="30"/>
      <c r="FBJ39" s="30"/>
      <c r="FBK39" s="30"/>
      <c r="FBL39" s="30"/>
      <c r="FBM39" s="30"/>
      <c r="FBN39" s="30"/>
      <c r="FBO39" s="30"/>
      <c r="FBP39" s="30"/>
      <c r="FBQ39" s="30"/>
      <c r="FBR39" s="30"/>
      <c r="FBS39" s="30"/>
      <c r="FBT39" s="30"/>
      <c r="FBU39" s="30"/>
      <c r="FBV39" s="30"/>
      <c r="FBW39" s="30"/>
      <c r="FBX39" s="30"/>
      <c r="FBY39" s="30"/>
      <c r="FBZ39" s="30"/>
      <c r="FCA39" s="30"/>
      <c r="FCB39" s="30"/>
      <c r="FCC39" s="30"/>
      <c r="FCD39" s="30"/>
      <c r="FCE39" s="30"/>
      <c r="FCF39" s="30"/>
      <c r="FCG39" s="30"/>
      <c r="FCH39" s="30"/>
      <c r="FCI39" s="30"/>
      <c r="FCJ39" s="30"/>
      <c r="FCK39" s="30"/>
      <c r="FCL39" s="30"/>
      <c r="FCM39" s="30"/>
      <c r="FCN39" s="30"/>
      <c r="FCO39" s="30"/>
      <c r="FCP39" s="30"/>
      <c r="FCQ39" s="30"/>
      <c r="FCR39" s="30"/>
      <c r="FCS39" s="30"/>
      <c r="FCT39" s="30"/>
      <c r="FCU39" s="30"/>
      <c r="FCV39" s="30"/>
      <c r="FCW39" s="30"/>
      <c r="FCX39" s="30"/>
      <c r="FCY39" s="30"/>
      <c r="FCZ39" s="30"/>
      <c r="FDA39" s="30"/>
      <c r="FDB39" s="30"/>
      <c r="FDC39" s="30"/>
      <c r="FDD39" s="30"/>
      <c r="FDE39" s="30"/>
      <c r="FDF39" s="30"/>
      <c r="FDG39" s="30"/>
      <c r="FDH39" s="30"/>
      <c r="FDI39" s="30"/>
      <c r="FDJ39" s="30"/>
      <c r="FDK39" s="30"/>
      <c r="FDL39" s="30"/>
      <c r="FDM39" s="30"/>
      <c r="FDN39" s="30"/>
      <c r="FDO39" s="30"/>
      <c r="FDP39" s="30"/>
      <c r="FDQ39" s="30"/>
      <c r="FDR39" s="30"/>
      <c r="FDS39" s="30"/>
      <c r="FDT39" s="30"/>
      <c r="FDU39" s="30"/>
      <c r="FDV39" s="30"/>
      <c r="FDW39" s="30"/>
      <c r="FDX39" s="30"/>
      <c r="FDY39" s="30"/>
      <c r="FDZ39" s="30"/>
      <c r="FEA39" s="30"/>
      <c r="FEB39" s="30"/>
      <c r="FEC39" s="30"/>
      <c r="FED39" s="30"/>
      <c r="FEE39" s="30"/>
      <c r="FEF39" s="30"/>
      <c r="FEG39" s="30"/>
      <c r="FEH39" s="30"/>
      <c r="FEI39" s="30"/>
      <c r="FEJ39" s="30"/>
      <c r="FEK39" s="30"/>
      <c r="FEL39" s="30"/>
      <c r="FEM39" s="30"/>
      <c r="FEN39" s="30"/>
      <c r="FEO39" s="30"/>
      <c r="FEP39" s="30"/>
      <c r="FEQ39" s="30"/>
      <c r="FER39" s="30"/>
      <c r="FES39" s="30"/>
      <c r="FET39" s="30"/>
      <c r="FEU39" s="30"/>
      <c r="FEV39" s="30"/>
      <c r="FEW39" s="30"/>
      <c r="FEX39" s="30"/>
      <c r="FEY39" s="30"/>
      <c r="FEZ39" s="30"/>
      <c r="FFA39" s="30"/>
      <c r="FFB39" s="30"/>
      <c r="FFC39" s="30"/>
      <c r="FFD39" s="30"/>
      <c r="FFE39" s="30"/>
      <c r="FFF39" s="30"/>
      <c r="FFG39" s="30"/>
      <c r="FFH39" s="30"/>
      <c r="FFI39" s="30"/>
      <c r="FFJ39" s="30"/>
      <c r="FFK39" s="30"/>
      <c r="FFL39" s="30"/>
      <c r="FFM39" s="30"/>
      <c r="FFN39" s="30"/>
      <c r="FFO39" s="30"/>
      <c r="FFP39" s="30"/>
      <c r="FFQ39" s="30"/>
      <c r="FFR39" s="30"/>
      <c r="FFS39" s="30"/>
      <c r="FFT39" s="30"/>
      <c r="FFU39" s="30"/>
      <c r="FFV39" s="30"/>
      <c r="FFW39" s="30"/>
      <c r="FFX39" s="30"/>
      <c r="FFY39" s="30"/>
      <c r="FFZ39" s="30"/>
      <c r="FGA39" s="30"/>
      <c r="FGB39" s="30"/>
      <c r="FGC39" s="30"/>
      <c r="FGD39" s="30"/>
      <c r="FGE39" s="30"/>
      <c r="FGF39" s="30"/>
      <c r="FGG39" s="30"/>
      <c r="FGH39" s="30"/>
      <c r="FGI39" s="30"/>
      <c r="FGJ39" s="30"/>
      <c r="FGK39" s="30"/>
      <c r="FGL39" s="30"/>
      <c r="FGM39" s="30"/>
      <c r="FGN39" s="30"/>
      <c r="FGO39" s="30"/>
      <c r="FGP39" s="30"/>
      <c r="FGQ39" s="30"/>
      <c r="FGR39" s="30"/>
      <c r="FGS39" s="30"/>
      <c r="FGT39" s="30"/>
      <c r="FGU39" s="30"/>
      <c r="FGV39" s="30"/>
      <c r="FGW39" s="30"/>
      <c r="FGX39" s="30"/>
      <c r="FGY39" s="30"/>
      <c r="FGZ39" s="30"/>
      <c r="FHA39" s="30"/>
      <c r="FHB39" s="30"/>
      <c r="FHC39" s="30"/>
      <c r="FHD39" s="30"/>
      <c r="FHE39" s="30"/>
      <c r="FHF39" s="30"/>
      <c r="FHG39" s="30"/>
      <c r="FHH39" s="30"/>
      <c r="FHI39" s="30"/>
      <c r="FHJ39" s="30"/>
      <c r="FHK39" s="30"/>
      <c r="FHL39" s="30"/>
      <c r="FHM39" s="30"/>
      <c r="FHN39" s="30"/>
      <c r="FHO39" s="30"/>
      <c r="FHP39" s="30"/>
      <c r="FHQ39" s="30"/>
      <c r="FHR39" s="30"/>
      <c r="FHS39" s="30"/>
      <c r="FHT39" s="30"/>
      <c r="FHU39" s="30"/>
      <c r="FHV39" s="30"/>
      <c r="FHW39" s="30"/>
      <c r="FHX39" s="30"/>
      <c r="FHY39" s="30"/>
      <c r="FHZ39" s="30"/>
      <c r="FIA39" s="30"/>
      <c r="FIB39" s="30"/>
      <c r="FIC39" s="30"/>
      <c r="FID39" s="30"/>
      <c r="FIE39" s="30"/>
      <c r="FIF39" s="30"/>
      <c r="FIG39" s="30"/>
      <c r="FIH39" s="30"/>
      <c r="FII39" s="30"/>
      <c r="FIJ39" s="30"/>
      <c r="FIK39" s="30"/>
      <c r="FIL39" s="30"/>
      <c r="FIM39" s="30"/>
      <c r="FIN39" s="30"/>
      <c r="FIO39" s="30"/>
      <c r="FIP39" s="30"/>
      <c r="FIQ39" s="30"/>
      <c r="FIR39" s="30"/>
      <c r="FIS39" s="30"/>
      <c r="FIT39" s="30"/>
      <c r="FIU39" s="30"/>
      <c r="FIV39" s="30"/>
      <c r="FIW39" s="30"/>
      <c r="FIX39" s="30"/>
      <c r="FIY39" s="30"/>
      <c r="FIZ39" s="30"/>
      <c r="FJA39" s="30"/>
      <c r="FJB39" s="30"/>
      <c r="FJC39" s="30"/>
      <c r="FJD39" s="30"/>
      <c r="FJE39" s="30"/>
      <c r="FJF39" s="30"/>
      <c r="FJG39" s="30"/>
      <c r="FJH39" s="30"/>
      <c r="FJI39" s="30"/>
      <c r="FJJ39" s="30"/>
      <c r="FJK39" s="30"/>
      <c r="FJL39" s="30"/>
      <c r="FJM39" s="30"/>
      <c r="FJN39" s="30"/>
      <c r="FJO39" s="30"/>
      <c r="FJP39" s="30"/>
      <c r="FJQ39" s="30"/>
      <c r="FJR39" s="30"/>
      <c r="FJS39" s="30"/>
      <c r="FJT39" s="30"/>
      <c r="FJU39" s="30"/>
      <c r="FJV39" s="30"/>
      <c r="FJW39" s="30"/>
      <c r="FJX39" s="30"/>
      <c r="FJY39" s="30"/>
      <c r="FJZ39" s="30"/>
      <c r="FKA39" s="30"/>
      <c r="FKB39" s="30"/>
      <c r="FKC39" s="30"/>
      <c r="FKD39" s="30"/>
      <c r="FKE39" s="30"/>
      <c r="FKF39" s="30"/>
      <c r="FKG39" s="30"/>
      <c r="FKH39" s="30"/>
      <c r="FKI39" s="30"/>
      <c r="FKJ39" s="30"/>
      <c r="FKK39" s="30"/>
      <c r="FKL39" s="30"/>
      <c r="FKM39" s="30"/>
      <c r="FKN39" s="30"/>
      <c r="FKO39" s="30"/>
      <c r="FKP39" s="30"/>
      <c r="FKQ39" s="30"/>
      <c r="FKR39" s="30"/>
      <c r="FKS39" s="30"/>
      <c r="FKT39" s="30"/>
      <c r="FKU39" s="30"/>
      <c r="FKV39" s="30"/>
      <c r="FKW39" s="30"/>
      <c r="FKX39" s="30"/>
      <c r="FKY39" s="30"/>
      <c r="FKZ39" s="30"/>
      <c r="FLA39" s="30"/>
      <c r="FLB39" s="30"/>
      <c r="FLC39" s="30"/>
      <c r="FLD39" s="30"/>
      <c r="FLE39" s="30"/>
      <c r="FLF39" s="30"/>
      <c r="FLG39" s="30"/>
      <c r="FLH39" s="30"/>
      <c r="FLI39" s="30"/>
      <c r="FLJ39" s="30"/>
      <c r="FLK39" s="30"/>
      <c r="FLL39" s="30"/>
      <c r="FLM39" s="30"/>
      <c r="FLN39" s="30"/>
      <c r="FLO39" s="30"/>
      <c r="FLP39" s="30"/>
      <c r="FLQ39" s="30"/>
      <c r="FLR39" s="30"/>
      <c r="FLS39" s="30"/>
      <c r="FLT39" s="30"/>
      <c r="FLU39" s="30"/>
      <c r="FLV39" s="30"/>
      <c r="FLW39" s="30"/>
      <c r="FLX39" s="30"/>
      <c r="FLY39" s="30"/>
      <c r="FLZ39" s="30"/>
      <c r="FMA39" s="30"/>
      <c r="FMB39" s="30"/>
      <c r="FMC39" s="30"/>
      <c r="FMD39" s="30"/>
      <c r="FME39" s="30"/>
      <c r="FMF39" s="30"/>
      <c r="FMG39" s="30"/>
      <c r="FMH39" s="30"/>
      <c r="FMI39" s="30"/>
      <c r="FMJ39" s="30"/>
      <c r="FMK39" s="30"/>
      <c r="FML39" s="30"/>
      <c r="FMM39" s="30"/>
      <c r="FMN39" s="30"/>
      <c r="FMO39" s="30"/>
      <c r="FMP39" s="30"/>
      <c r="FMQ39" s="30"/>
      <c r="FMR39" s="30"/>
      <c r="FMS39" s="30"/>
      <c r="FMT39" s="30"/>
      <c r="FMU39" s="30"/>
      <c r="FMV39" s="30"/>
      <c r="FMW39" s="30"/>
      <c r="FMX39" s="30"/>
      <c r="FMY39" s="30"/>
      <c r="FMZ39" s="30"/>
      <c r="FNA39" s="30"/>
      <c r="FNB39" s="30"/>
      <c r="FNC39" s="30"/>
      <c r="FND39" s="30"/>
      <c r="FNE39" s="30"/>
      <c r="FNF39" s="30"/>
      <c r="FNG39" s="30"/>
      <c r="FNH39" s="30"/>
      <c r="FNI39" s="30"/>
      <c r="FNJ39" s="30"/>
      <c r="FNK39" s="30"/>
      <c r="FNL39" s="30"/>
      <c r="FNM39" s="30"/>
      <c r="FNN39" s="30"/>
      <c r="FNO39" s="30"/>
      <c r="FNP39" s="30"/>
      <c r="FNQ39" s="30"/>
      <c r="FNR39" s="30"/>
      <c r="FNS39" s="30"/>
      <c r="FNT39" s="30"/>
      <c r="FNU39" s="30"/>
      <c r="FNV39" s="30"/>
      <c r="FNW39" s="30"/>
      <c r="FNX39" s="30"/>
      <c r="FNY39" s="30"/>
      <c r="FNZ39" s="30"/>
      <c r="FOA39" s="30"/>
      <c r="FOB39" s="30"/>
      <c r="FOC39" s="30"/>
      <c r="FOD39" s="30"/>
      <c r="FOE39" s="30"/>
      <c r="FOF39" s="30"/>
      <c r="FOG39" s="30"/>
      <c r="FOH39" s="30"/>
      <c r="FOI39" s="30"/>
      <c r="FOJ39" s="30"/>
      <c r="FOK39" s="30"/>
      <c r="FOL39" s="30"/>
      <c r="FOM39" s="30"/>
      <c r="FON39" s="30"/>
      <c r="FOO39" s="30"/>
      <c r="FOP39" s="30"/>
      <c r="FOQ39" s="30"/>
      <c r="FOR39" s="30"/>
      <c r="FOS39" s="30"/>
      <c r="FOT39" s="30"/>
      <c r="FOU39" s="30"/>
      <c r="FOV39" s="30"/>
      <c r="FOW39" s="30"/>
      <c r="FOX39" s="30"/>
      <c r="FOY39" s="30"/>
      <c r="FOZ39" s="30"/>
      <c r="FPA39" s="30"/>
      <c r="FPB39" s="30"/>
      <c r="FPC39" s="30"/>
      <c r="FPD39" s="30"/>
      <c r="FPE39" s="30"/>
      <c r="FPF39" s="30"/>
      <c r="FPG39" s="30"/>
      <c r="FPH39" s="30"/>
      <c r="FPI39" s="30"/>
      <c r="FPJ39" s="30"/>
      <c r="FPK39" s="30"/>
      <c r="FPL39" s="30"/>
      <c r="FPM39" s="30"/>
      <c r="FPN39" s="30"/>
      <c r="FPO39" s="30"/>
      <c r="FPP39" s="30"/>
      <c r="FPQ39" s="30"/>
      <c r="FPR39" s="30"/>
      <c r="FPS39" s="30"/>
      <c r="FPT39" s="30"/>
      <c r="FPU39" s="30"/>
      <c r="FPV39" s="30"/>
      <c r="FPW39" s="30"/>
      <c r="FPX39" s="30"/>
      <c r="FPY39" s="30"/>
      <c r="FPZ39" s="30"/>
      <c r="FQA39" s="30"/>
      <c r="FQB39" s="30"/>
      <c r="FQC39" s="30"/>
      <c r="FQD39" s="30"/>
      <c r="FQE39" s="30"/>
      <c r="FQF39" s="30"/>
      <c r="FQG39" s="30"/>
      <c r="FQH39" s="30"/>
      <c r="FQI39" s="30"/>
      <c r="FQJ39" s="30"/>
      <c r="FQK39" s="30"/>
      <c r="FQL39" s="30"/>
      <c r="FQM39" s="30"/>
      <c r="FQN39" s="30"/>
      <c r="FQO39" s="30"/>
      <c r="FQP39" s="30"/>
      <c r="FQQ39" s="30"/>
      <c r="FQR39" s="30"/>
      <c r="FQS39" s="30"/>
      <c r="FQT39" s="30"/>
      <c r="FQU39" s="30"/>
      <c r="FQV39" s="30"/>
      <c r="FQW39" s="30"/>
      <c r="FQX39" s="30"/>
      <c r="FQY39" s="30"/>
      <c r="FQZ39" s="30"/>
      <c r="FRA39" s="30"/>
      <c r="FRB39" s="30"/>
      <c r="FRC39" s="30"/>
      <c r="FRD39" s="30"/>
      <c r="FRE39" s="30"/>
      <c r="FRF39" s="30"/>
      <c r="FRG39" s="30"/>
      <c r="FRH39" s="30"/>
      <c r="FRI39" s="30"/>
      <c r="FRJ39" s="30"/>
      <c r="FRK39" s="30"/>
      <c r="FRL39" s="30"/>
      <c r="FRM39" s="30"/>
      <c r="FRN39" s="30"/>
      <c r="FRO39" s="30"/>
      <c r="FRP39" s="30"/>
      <c r="FRQ39" s="30"/>
      <c r="FRR39" s="30"/>
      <c r="FRS39" s="30"/>
      <c r="FRT39" s="30"/>
      <c r="FRU39" s="30"/>
      <c r="FRV39" s="30"/>
      <c r="FRW39" s="30"/>
      <c r="FRX39" s="30"/>
      <c r="FRY39" s="30"/>
      <c r="FRZ39" s="30"/>
      <c r="FSA39" s="30"/>
      <c r="FSB39" s="30"/>
      <c r="FSC39" s="30"/>
      <c r="FSD39" s="30"/>
      <c r="FSE39" s="30"/>
      <c r="FSF39" s="30"/>
      <c r="FSG39" s="30"/>
      <c r="FSH39" s="30"/>
      <c r="FSI39" s="30"/>
      <c r="FSJ39" s="30"/>
      <c r="FSK39" s="30"/>
      <c r="FSL39" s="30"/>
      <c r="FSM39" s="30"/>
      <c r="FSN39" s="30"/>
      <c r="FSO39" s="30"/>
      <c r="FSP39" s="30"/>
      <c r="FSQ39" s="30"/>
      <c r="FSR39" s="30"/>
      <c r="FSS39" s="30"/>
      <c r="FST39" s="30"/>
      <c r="FSU39" s="30"/>
      <c r="FSV39" s="30"/>
      <c r="FSW39" s="30"/>
      <c r="FSX39" s="30"/>
      <c r="FSY39" s="30"/>
      <c r="FSZ39" s="30"/>
      <c r="FTA39" s="30"/>
      <c r="FTB39" s="30"/>
      <c r="FTC39" s="30"/>
      <c r="FTD39" s="30"/>
      <c r="FTE39" s="30"/>
      <c r="FTF39" s="30"/>
      <c r="FTG39" s="30"/>
      <c r="FTH39" s="30"/>
      <c r="FTI39" s="30"/>
      <c r="FTJ39" s="30"/>
      <c r="FTK39" s="30"/>
      <c r="FTL39" s="30"/>
      <c r="FTM39" s="30"/>
      <c r="FTN39" s="30"/>
      <c r="FTO39" s="30"/>
      <c r="FTP39" s="30"/>
      <c r="FTQ39" s="30"/>
      <c r="FTR39" s="30"/>
      <c r="FTS39" s="30"/>
      <c r="FTT39" s="30"/>
      <c r="FTU39" s="30"/>
      <c r="FTV39" s="30"/>
      <c r="FTW39" s="30"/>
      <c r="FTX39" s="30"/>
      <c r="FTY39" s="30"/>
      <c r="FTZ39" s="30"/>
      <c r="FUA39" s="30"/>
      <c r="FUB39" s="30"/>
      <c r="FUC39" s="30"/>
      <c r="FUD39" s="30"/>
      <c r="FUE39" s="30"/>
      <c r="FUF39" s="30"/>
      <c r="FUG39" s="30"/>
      <c r="FUH39" s="30"/>
      <c r="FUI39" s="30"/>
      <c r="FUJ39" s="30"/>
      <c r="FUK39" s="30"/>
      <c r="FUL39" s="30"/>
      <c r="FUM39" s="30"/>
      <c r="FUN39" s="30"/>
      <c r="FUO39" s="30"/>
      <c r="FUP39" s="30"/>
      <c r="FUQ39" s="30"/>
      <c r="FUR39" s="30"/>
      <c r="FUS39" s="30"/>
      <c r="FUT39" s="30"/>
      <c r="FUU39" s="30"/>
      <c r="FUV39" s="30"/>
      <c r="FUW39" s="30"/>
      <c r="FUX39" s="30"/>
      <c r="FUY39" s="30"/>
      <c r="FUZ39" s="30"/>
      <c r="FVA39" s="30"/>
      <c r="FVB39" s="30"/>
      <c r="FVC39" s="30"/>
      <c r="FVD39" s="30"/>
      <c r="FVE39" s="30"/>
      <c r="FVF39" s="30"/>
      <c r="FVG39" s="30"/>
      <c r="FVH39" s="30"/>
      <c r="FVI39" s="30"/>
      <c r="FVJ39" s="30"/>
      <c r="FVK39" s="30"/>
      <c r="FVL39" s="30"/>
      <c r="FVM39" s="30"/>
      <c r="FVN39" s="30"/>
      <c r="FVO39" s="30"/>
      <c r="FVP39" s="30"/>
      <c r="FVQ39" s="30"/>
      <c r="FVR39" s="30"/>
      <c r="FVS39" s="30"/>
      <c r="FVT39" s="30"/>
      <c r="FVU39" s="30"/>
      <c r="FVV39" s="30"/>
      <c r="FVW39" s="30"/>
      <c r="FVX39" s="30"/>
      <c r="FVY39" s="30"/>
      <c r="FVZ39" s="30"/>
      <c r="FWA39" s="30"/>
      <c r="FWB39" s="30"/>
      <c r="FWC39" s="30"/>
      <c r="FWD39" s="30"/>
      <c r="FWE39" s="30"/>
      <c r="FWF39" s="30"/>
      <c r="FWG39" s="30"/>
      <c r="FWH39" s="30"/>
      <c r="FWI39" s="30"/>
      <c r="FWJ39" s="30"/>
      <c r="FWK39" s="30"/>
      <c r="FWL39" s="30"/>
      <c r="FWM39" s="30"/>
      <c r="FWN39" s="30"/>
      <c r="FWO39" s="30"/>
      <c r="FWP39" s="30"/>
      <c r="FWQ39" s="30"/>
      <c r="FWR39" s="30"/>
      <c r="FWS39" s="30"/>
      <c r="FWT39" s="30"/>
      <c r="FWU39" s="30"/>
      <c r="FWV39" s="30"/>
      <c r="FWW39" s="30"/>
      <c r="FWX39" s="30"/>
      <c r="FWY39" s="30"/>
      <c r="FWZ39" s="30"/>
      <c r="FXA39" s="30"/>
      <c r="FXB39" s="30"/>
      <c r="FXC39" s="30"/>
      <c r="FXD39" s="30"/>
      <c r="FXE39" s="30"/>
      <c r="FXF39" s="30"/>
      <c r="FXG39" s="30"/>
      <c r="FXH39" s="30"/>
      <c r="FXI39" s="30"/>
      <c r="FXJ39" s="30"/>
      <c r="FXK39" s="30"/>
      <c r="FXL39" s="30"/>
      <c r="FXM39" s="30"/>
      <c r="FXN39" s="30"/>
      <c r="FXO39" s="30"/>
      <c r="FXP39" s="30"/>
      <c r="FXQ39" s="30"/>
      <c r="FXR39" s="30"/>
      <c r="FXS39" s="30"/>
      <c r="FXT39" s="30"/>
      <c r="FXU39" s="30"/>
      <c r="FXV39" s="30"/>
      <c r="FXW39" s="30"/>
      <c r="FXX39" s="30"/>
      <c r="FXY39" s="30"/>
      <c r="FXZ39" s="30"/>
      <c r="FYA39" s="30"/>
      <c r="FYB39" s="30"/>
      <c r="FYC39" s="30"/>
      <c r="FYD39" s="30"/>
      <c r="FYE39" s="30"/>
      <c r="FYF39" s="30"/>
      <c r="FYG39" s="30"/>
      <c r="FYH39" s="30"/>
      <c r="FYI39" s="30"/>
      <c r="FYJ39" s="30"/>
      <c r="FYK39" s="30"/>
      <c r="FYL39" s="30"/>
      <c r="FYM39" s="30"/>
      <c r="FYN39" s="30"/>
      <c r="FYO39" s="30"/>
      <c r="FYP39" s="30"/>
      <c r="FYQ39" s="30"/>
      <c r="FYR39" s="30"/>
      <c r="FYS39" s="30"/>
      <c r="FYT39" s="30"/>
      <c r="FYU39" s="30"/>
      <c r="FYV39" s="30"/>
      <c r="FYW39" s="30"/>
      <c r="FYX39" s="30"/>
      <c r="FYY39" s="30"/>
      <c r="FYZ39" s="30"/>
      <c r="FZA39" s="30"/>
      <c r="FZB39" s="30"/>
      <c r="FZC39" s="30"/>
      <c r="FZD39" s="30"/>
      <c r="FZE39" s="30"/>
      <c r="FZF39" s="30"/>
      <c r="FZG39" s="30"/>
      <c r="FZH39" s="30"/>
      <c r="FZI39" s="30"/>
      <c r="FZJ39" s="30"/>
      <c r="FZK39" s="30"/>
      <c r="FZL39" s="30"/>
      <c r="FZM39" s="30"/>
      <c r="FZN39" s="30"/>
      <c r="FZO39" s="30"/>
      <c r="FZP39" s="30"/>
      <c r="FZQ39" s="30"/>
      <c r="FZR39" s="30"/>
      <c r="FZS39" s="30"/>
      <c r="FZT39" s="30"/>
      <c r="FZU39" s="30"/>
      <c r="FZV39" s="30"/>
      <c r="FZW39" s="30"/>
      <c r="FZX39" s="30"/>
      <c r="FZY39" s="30"/>
      <c r="FZZ39" s="30"/>
      <c r="GAA39" s="30"/>
      <c r="GAB39" s="30"/>
      <c r="GAC39" s="30"/>
      <c r="GAD39" s="30"/>
      <c r="GAE39" s="30"/>
      <c r="GAF39" s="30"/>
      <c r="GAG39" s="30"/>
      <c r="GAH39" s="30"/>
      <c r="GAI39" s="30"/>
      <c r="GAJ39" s="30"/>
      <c r="GAK39" s="30"/>
      <c r="GAL39" s="30"/>
      <c r="GAM39" s="30"/>
      <c r="GAN39" s="30"/>
      <c r="GAO39" s="30"/>
      <c r="GAP39" s="30"/>
      <c r="GAQ39" s="30"/>
      <c r="GAR39" s="30"/>
      <c r="GAS39" s="30"/>
      <c r="GAT39" s="30"/>
      <c r="GAU39" s="30"/>
      <c r="GAV39" s="30"/>
      <c r="GAW39" s="30"/>
      <c r="GAX39" s="30"/>
      <c r="GAY39" s="30"/>
      <c r="GAZ39" s="30"/>
      <c r="GBA39" s="30"/>
      <c r="GBB39" s="30"/>
      <c r="GBC39" s="30"/>
      <c r="GBD39" s="30"/>
      <c r="GBE39" s="30"/>
      <c r="GBF39" s="30"/>
      <c r="GBG39" s="30"/>
      <c r="GBH39" s="30"/>
      <c r="GBI39" s="30"/>
      <c r="GBJ39" s="30"/>
      <c r="GBK39" s="30"/>
      <c r="GBL39" s="30"/>
      <c r="GBM39" s="30"/>
      <c r="GBN39" s="30"/>
      <c r="GBO39" s="30"/>
      <c r="GBP39" s="30"/>
      <c r="GBQ39" s="30"/>
      <c r="GBR39" s="30"/>
      <c r="GBS39" s="30"/>
      <c r="GBT39" s="30"/>
      <c r="GBU39" s="30"/>
      <c r="GBV39" s="30"/>
      <c r="GBW39" s="30"/>
      <c r="GBX39" s="30"/>
      <c r="GBY39" s="30"/>
      <c r="GBZ39" s="30"/>
      <c r="GCA39" s="30"/>
      <c r="GCB39" s="30"/>
      <c r="GCC39" s="30"/>
      <c r="GCD39" s="30"/>
      <c r="GCE39" s="30"/>
      <c r="GCF39" s="30"/>
      <c r="GCG39" s="30"/>
      <c r="GCH39" s="30"/>
      <c r="GCI39" s="30"/>
      <c r="GCJ39" s="30"/>
      <c r="GCK39" s="30"/>
      <c r="GCL39" s="30"/>
      <c r="GCM39" s="30"/>
      <c r="GCN39" s="30"/>
      <c r="GCO39" s="30"/>
      <c r="GCP39" s="30"/>
      <c r="GCQ39" s="30"/>
      <c r="GCR39" s="30"/>
      <c r="GCS39" s="30"/>
      <c r="GCT39" s="30"/>
      <c r="GCU39" s="30"/>
      <c r="GCV39" s="30"/>
      <c r="GCW39" s="30"/>
      <c r="GCX39" s="30"/>
      <c r="GCY39" s="30"/>
      <c r="GCZ39" s="30"/>
      <c r="GDA39" s="30"/>
      <c r="GDB39" s="30"/>
      <c r="GDC39" s="30"/>
      <c r="GDD39" s="30"/>
      <c r="GDE39" s="30"/>
      <c r="GDF39" s="30"/>
      <c r="GDG39" s="30"/>
      <c r="GDH39" s="30"/>
      <c r="GDI39" s="30"/>
      <c r="GDJ39" s="30"/>
      <c r="GDK39" s="30"/>
      <c r="GDL39" s="30"/>
      <c r="GDM39" s="30"/>
      <c r="GDN39" s="30"/>
      <c r="GDO39" s="30"/>
      <c r="GDP39" s="30"/>
      <c r="GDQ39" s="30"/>
      <c r="GDR39" s="30"/>
      <c r="GDS39" s="30"/>
      <c r="GDT39" s="30"/>
      <c r="GDU39" s="30"/>
      <c r="GDV39" s="30"/>
      <c r="GDW39" s="30"/>
      <c r="GDX39" s="30"/>
      <c r="GDY39" s="30"/>
      <c r="GDZ39" s="30"/>
      <c r="GEA39" s="30"/>
      <c r="GEB39" s="30"/>
      <c r="GEC39" s="30"/>
      <c r="GED39" s="30"/>
      <c r="GEE39" s="30"/>
      <c r="GEF39" s="30"/>
      <c r="GEG39" s="30"/>
      <c r="GEH39" s="30"/>
      <c r="GEI39" s="30"/>
      <c r="GEJ39" s="30"/>
      <c r="GEK39" s="30"/>
      <c r="GEL39" s="30"/>
      <c r="GEM39" s="30"/>
      <c r="GEN39" s="30"/>
      <c r="GEO39" s="30"/>
      <c r="GEP39" s="30"/>
      <c r="GEQ39" s="30"/>
      <c r="GER39" s="30"/>
      <c r="GES39" s="30"/>
      <c r="GET39" s="30"/>
      <c r="GEU39" s="30"/>
      <c r="GEV39" s="30"/>
      <c r="GEW39" s="30"/>
      <c r="GEX39" s="30"/>
      <c r="GEY39" s="30"/>
      <c r="GEZ39" s="30"/>
      <c r="GFA39" s="30"/>
      <c r="GFB39" s="30"/>
      <c r="GFC39" s="30"/>
      <c r="GFD39" s="30"/>
      <c r="GFE39" s="30"/>
      <c r="GFF39" s="30"/>
      <c r="GFG39" s="30"/>
      <c r="GFH39" s="30"/>
      <c r="GFI39" s="30"/>
      <c r="GFJ39" s="30"/>
      <c r="GFK39" s="30"/>
      <c r="GFL39" s="30"/>
      <c r="GFM39" s="30"/>
      <c r="GFN39" s="30"/>
      <c r="GFO39" s="30"/>
      <c r="GFP39" s="30"/>
      <c r="GFQ39" s="30"/>
      <c r="GFR39" s="30"/>
      <c r="GFS39" s="30"/>
      <c r="GFT39" s="30"/>
      <c r="GFU39" s="30"/>
      <c r="GFV39" s="30"/>
      <c r="GFW39" s="30"/>
      <c r="GFX39" s="30"/>
      <c r="GFY39" s="30"/>
      <c r="GFZ39" s="30"/>
      <c r="GGA39" s="30"/>
      <c r="GGB39" s="30"/>
      <c r="GGC39" s="30"/>
      <c r="GGD39" s="30"/>
      <c r="GGE39" s="30"/>
      <c r="GGF39" s="30"/>
      <c r="GGG39" s="30"/>
      <c r="GGH39" s="30"/>
      <c r="GGI39" s="30"/>
      <c r="GGJ39" s="30"/>
      <c r="GGK39" s="30"/>
      <c r="GGL39" s="30"/>
      <c r="GGM39" s="30"/>
      <c r="GGN39" s="30"/>
      <c r="GGO39" s="30"/>
      <c r="GGP39" s="30"/>
      <c r="GGQ39" s="30"/>
      <c r="GGR39" s="30"/>
      <c r="GGS39" s="30"/>
      <c r="GGT39" s="30"/>
      <c r="GGU39" s="30"/>
      <c r="GGV39" s="30"/>
      <c r="GGW39" s="30"/>
      <c r="GGX39" s="30"/>
      <c r="GGY39" s="30"/>
      <c r="GGZ39" s="30"/>
      <c r="GHA39" s="30"/>
      <c r="GHB39" s="30"/>
      <c r="GHC39" s="30"/>
      <c r="GHD39" s="30"/>
      <c r="GHE39" s="30"/>
      <c r="GHF39" s="30"/>
      <c r="GHG39" s="30"/>
      <c r="GHH39" s="30"/>
      <c r="GHI39" s="30"/>
      <c r="GHJ39" s="30"/>
      <c r="GHK39" s="30"/>
      <c r="GHL39" s="30"/>
      <c r="GHM39" s="30"/>
      <c r="GHN39" s="30"/>
      <c r="GHO39" s="30"/>
      <c r="GHP39" s="30"/>
      <c r="GHQ39" s="30"/>
      <c r="GHR39" s="30"/>
      <c r="GHS39" s="30"/>
      <c r="GHT39" s="30"/>
      <c r="GHU39" s="30"/>
      <c r="GHV39" s="30"/>
      <c r="GHW39" s="30"/>
      <c r="GHX39" s="30"/>
      <c r="GHY39" s="30"/>
      <c r="GHZ39" s="30"/>
      <c r="GIA39" s="30"/>
      <c r="GIB39" s="30"/>
      <c r="GIC39" s="30"/>
      <c r="GID39" s="30"/>
      <c r="GIE39" s="30"/>
      <c r="GIF39" s="30"/>
      <c r="GIG39" s="30"/>
      <c r="GIH39" s="30"/>
      <c r="GII39" s="30"/>
      <c r="GIJ39" s="30"/>
      <c r="GIK39" s="30"/>
      <c r="GIL39" s="30"/>
      <c r="GIM39" s="30"/>
      <c r="GIN39" s="30"/>
      <c r="GIO39" s="30"/>
      <c r="GIP39" s="30"/>
      <c r="GIQ39" s="30"/>
      <c r="GIR39" s="30"/>
      <c r="GIS39" s="30"/>
      <c r="GIT39" s="30"/>
      <c r="GIU39" s="30"/>
      <c r="GIV39" s="30"/>
      <c r="GIW39" s="30"/>
      <c r="GIX39" s="30"/>
      <c r="GIY39" s="30"/>
      <c r="GIZ39" s="30"/>
      <c r="GJA39" s="30"/>
      <c r="GJB39" s="30"/>
      <c r="GJC39" s="30"/>
      <c r="GJD39" s="30"/>
      <c r="GJE39" s="30"/>
      <c r="GJF39" s="30"/>
      <c r="GJG39" s="30"/>
      <c r="GJH39" s="30"/>
      <c r="GJI39" s="30"/>
      <c r="GJJ39" s="30"/>
      <c r="GJK39" s="30"/>
      <c r="GJL39" s="30"/>
      <c r="GJM39" s="30"/>
      <c r="GJN39" s="30"/>
      <c r="GJO39" s="30"/>
      <c r="GJP39" s="30"/>
      <c r="GJQ39" s="30"/>
      <c r="GJR39" s="30"/>
      <c r="GJS39" s="30"/>
      <c r="GJT39" s="30"/>
      <c r="GJU39" s="30"/>
      <c r="GJV39" s="30"/>
      <c r="GJW39" s="30"/>
      <c r="GJX39" s="30"/>
      <c r="GJY39" s="30"/>
      <c r="GJZ39" s="30"/>
      <c r="GKA39" s="30"/>
      <c r="GKB39" s="30"/>
      <c r="GKC39" s="30"/>
      <c r="GKD39" s="30"/>
      <c r="GKE39" s="30"/>
      <c r="GKF39" s="30"/>
      <c r="GKG39" s="30"/>
      <c r="GKH39" s="30"/>
      <c r="GKI39" s="30"/>
      <c r="GKJ39" s="30"/>
      <c r="GKK39" s="30"/>
      <c r="GKL39" s="30"/>
      <c r="GKM39" s="30"/>
      <c r="GKN39" s="30"/>
      <c r="GKO39" s="30"/>
      <c r="GKP39" s="30"/>
      <c r="GKQ39" s="30"/>
      <c r="GKR39" s="30"/>
      <c r="GKS39" s="30"/>
      <c r="GKT39" s="30"/>
      <c r="GKU39" s="30"/>
      <c r="GKV39" s="30"/>
      <c r="GKW39" s="30"/>
      <c r="GKX39" s="30"/>
      <c r="GKY39" s="30"/>
      <c r="GKZ39" s="30"/>
      <c r="GLA39" s="30"/>
      <c r="GLB39" s="30"/>
      <c r="GLC39" s="30"/>
      <c r="GLD39" s="30"/>
      <c r="GLE39" s="30"/>
      <c r="GLF39" s="30"/>
      <c r="GLG39" s="30"/>
      <c r="GLH39" s="30"/>
      <c r="GLI39" s="30"/>
      <c r="GLJ39" s="30"/>
      <c r="GLK39" s="30"/>
      <c r="GLL39" s="30"/>
      <c r="GLM39" s="30"/>
      <c r="GLN39" s="30"/>
      <c r="GLO39" s="30"/>
      <c r="GLP39" s="30"/>
      <c r="GLQ39" s="30"/>
      <c r="GLR39" s="30"/>
      <c r="GLS39" s="30"/>
      <c r="GLT39" s="30"/>
      <c r="GLU39" s="30"/>
      <c r="GLV39" s="30"/>
      <c r="GLW39" s="30"/>
      <c r="GLX39" s="30"/>
      <c r="GLY39" s="30"/>
      <c r="GLZ39" s="30"/>
      <c r="GMA39" s="30"/>
      <c r="GMB39" s="30"/>
      <c r="GMC39" s="30"/>
      <c r="GMD39" s="30"/>
      <c r="GME39" s="30"/>
      <c r="GMF39" s="30"/>
      <c r="GMG39" s="30"/>
      <c r="GMH39" s="30"/>
      <c r="GMI39" s="30"/>
      <c r="GMJ39" s="30"/>
      <c r="GMK39" s="30"/>
      <c r="GML39" s="30"/>
      <c r="GMM39" s="30"/>
      <c r="GMN39" s="30"/>
      <c r="GMO39" s="30"/>
      <c r="GMP39" s="30"/>
      <c r="GMQ39" s="30"/>
      <c r="GMR39" s="30"/>
      <c r="GMS39" s="30"/>
      <c r="GMT39" s="30"/>
      <c r="GMU39" s="30"/>
      <c r="GMV39" s="30"/>
      <c r="GMW39" s="30"/>
      <c r="GMX39" s="30"/>
      <c r="GMY39" s="30"/>
      <c r="GMZ39" s="30"/>
      <c r="GNA39" s="30"/>
      <c r="GNB39" s="30"/>
      <c r="GNC39" s="30"/>
      <c r="GND39" s="30"/>
      <c r="GNE39" s="30"/>
      <c r="GNF39" s="30"/>
      <c r="GNG39" s="30"/>
      <c r="GNH39" s="30"/>
      <c r="GNI39" s="30"/>
      <c r="GNJ39" s="30"/>
      <c r="GNK39" s="30"/>
      <c r="GNL39" s="30"/>
      <c r="GNM39" s="30"/>
      <c r="GNN39" s="30"/>
      <c r="GNO39" s="30"/>
      <c r="GNP39" s="30"/>
      <c r="GNQ39" s="30"/>
      <c r="GNR39" s="30"/>
      <c r="GNS39" s="30"/>
      <c r="GNT39" s="30"/>
      <c r="GNU39" s="30"/>
      <c r="GNV39" s="30"/>
      <c r="GNW39" s="30"/>
      <c r="GNX39" s="30"/>
      <c r="GNY39" s="30"/>
      <c r="GNZ39" s="30"/>
      <c r="GOA39" s="30"/>
      <c r="GOB39" s="30"/>
      <c r="GOC39" s="30"/>
      <c r="GOD39" s="30"/>
      <c r="GOE39" s="30"/>
      <c r="GOF39" s="30"/>
      <c r="GOG39" s="30"/>
      <c r="GOH39" s="30"/>
      <c r="GOI39" s="30"/>
      <c r="GOJ39" s="30"/>
      <c r="GOK39" s="30"/>
      <c r="GOL39" s="30"/>
      <c r="GOM39" s="30"/>
      <c r="GON39" s="30"/>
      <c r="GOO39" s="30"/>
      <c r="GOP39" s="30"/>
      <c r="GOQ39" s="30"/>
      <c r="GOR39" s="30"/>
      <c r="GOS39" s="30"/>
      <c r="GOT39" s="30"/>
      <c r="GOU39" s="30"/>
      <c r="GOV39" s="30"/>
      <c r="GOW39" s="30"/>
      <c r="GOX39" s="30"/>
      <c r="GOY39" s="30"/>
      <c r="GOZ39" s="30"/>
      <c r="GPA39" s="30"/>
      <c r="GPB39" s="30"/>
      <c r="GPC39" s="30"/>
      <c r="GPD39" s="30"/>
      <c r="GPE39" s="30"/>
      <c r="GPF39" s="30"/>
      <c r="GPG39" s="30"/>
      <c r="GPH39" s="30"/>
      <c r="GPI39" s="30"/>
      <c r="GPJ39" s="30"/>
      <c r="GPK39" s="30"/>
      <c r="GPL39" s="30"/>
      <c r="GPM39" s="30"/>
      <c r="GPN39" s="30"/>
      <c r="GPO39" s="30"/>
      <c r="GPP39" s="30"/>
      <c r="GPQ39" s="30"/>
      <c r="GPR39" s="30"/>
      <c r="GPS39" s="30"/>
      <c r="GPT39" s="30"/>
      <c r="GPU39" s="30"/>
      <c r="GPV39" s="30"/>
      <c r="GPW39" s="30"/>
      <c r="GPX39" s="30"/>
      <c r="GPY39" s="30"/>
      <c r="GPZ39" s="30"/>
      <c r="GQA39" s="30"/>
      <c r="GQB39" s="30"/>
      <c r="GQC39" s="30"/>
      <c r="GQD39" s="30"/>
      <c r="GQE39" s="30"/>
      <c r="GQF39" s="30"/>
      <c r="GQG39" s="30"/>
      <c r="GQH39" s="30"/>
      <c r="GQI39" s="30"/>
      <c r="GQJ39" s="30"/>
      <c r="GQK39" s="30"/>
      <c r="GQL39" s="30"/>
      <c r="GQM39" s="30"/>
      <c r="GQN39" s="30"/>
      <c r="GQO39" s="30"/>
      <c r="GQP39" s="30"/>
      <c r="GQQ39" s="30"/>
      <c r="GQR39" s="30"/>
      <c r="GQS39" s="30"/>
      <c r="GQT39" s="30"/>
      <c r="GQU39" s="30"/>
      <c r="GQV39" s="30"/>
      <c r="GQW39" s="30"/>
      <c r="GQX39" s="30"/>
      <c r="GQY39" s="30"/>
      <c r="GQZ39" s="30"/>
      <c r="GRA39" s="30"/>
      <c r="GRB39" s="30"/>
      <c r="GRC39" s="30"/>
      <c r="GRD39" s="30"/>
      <c r="GRE39" s="30"/>
      <c r="GRF39" s="30"/>
      <c r="GRG39" s="30"/>
      <c r="GRH39" s="30"/>
      <c r="GRI39" s="30"/>
      <c r="GRJ39" s="30"/>
      <c r="GRK39" s="30"/>
      <c r="GRL39" s="30"/>
      <c r="GRM39" s="30"/>
      <c r="GRN39" s="30"/>
      <c r="GRO39" s="30"/>
      <c r="GRP39" s="30"/>
      <c r="GRQ39" s="30"/>
      <c r="GRR39" s="30"/>
      <c r="GRS39" s="30"/>
      <c r="GRT39" s="30"/>
      <c r="GRU39" s="30"/>
      <c r="GRV39" s="30"/>
      <c r="GRW39" s="30"/>
      <c r="GRX39" s="30"/>
      <c r="GRY39" s="30"/>
      <c r="GRZ39" s="30"/>
      <c r="GSA39" s="30"/>
      <c r="GSB39" s="30"/>
      <c r="GSC39" s="30"/>
      <c r="GSD39" s="30"/>
      <c r="GSE39" s="30"/>
      <c r="GSF39" s="30"/>
      <c r="GSG39" s="30"/>
      <c r="GSH39" s="30"/>
      <c r="GSI39" s="30"/>
      <c r="GSJ39" s="30"/>
      <c r="GSK39" s="30"/>
      <c r="GSL39" s="30"/>
      <c r="GSM39" s="30"/>
      <c r="GSN39" s="30"/>
      <c r="GSO39" s="30"/>
      <c r="GSP39" s="30"/>
      <c r="GSQ39" s="30"/>
      <c r="GSR39" s="30"/>
      <c r="GSS39" s="30"/>
      <c r="GST39" s="30"/>
      <c r="GSU39" s="30"/>
      <c r="GSV39" s="30"/>
      <c r="GSW39" s="30"/>
      <c r="GSX39" s="30"/>
      <c r="GSY39" s="30"/>
      <c r="GSZ39" s="30"/>
      <c r="GTA39" s="30"/>
      <c r="GTB39" s="30"/>
      <c r="GTC39" s="30"/>
      <c r="GTD39" s="30"/>
      <c r="GTE39" s="30"/>
      <c r="GTF39" s="30"/>
      <c r="GTG39" s="30"/>
      <c r="GTH39" s="30"/>
      <c r="GTI39" s="30"/>
      <c r="GTJ39" s="30"/>
      <c r="GTK39" s="30"/>
      <c r="GTL39" s="30"/>
      <c r="GTM39" s="30"/>
      <c r="GTN39" s="30"/>
      <c r="GTO39" s="30"/>
      <c r="GTP39" s="30"/>
      <c r="GTQ39" s="30"/>
      <c r="GTR39" s="30"/>
      <c r="GTS39" s="30"/>
      <c r="GTT39" s="30"/>
      <c r="GTU39" s="30"/>
      <c r="GTV39" s="30"/>
      <c r="GTW39" s="30"/>
      <c r="GTX39" s="30"/>
      <c r="GTY39" s="30"/>
      <c r="GTZ39" s="30"/>
      <c r="GUA39" s="30"/>
      <c r="GUB39" s="30"/>
      <c r="GUC39" s="30"/>
      <c r="GUD39" s="30"/>
      <c r="GUE39" s="30"/>
      <c r="GUF39" s="30"/>
      <c r="GUG39" s="30"/>
      <c r="GUH39" s="30"/>
      <c r="GUI39" s="30"/>
      <c r="GUJ39" s="30"/>
      <c r="GUK39" s="30"/>
      <c r="GUL39" s="30"/>
      <c r="GUM39" s="30"/>
      <c r="GUN39" s="30"/>
      <c r="GUO39" s="30"/>
      <c r="GUP39" s="30"/>
      <c r="GUQ39" s="30"/>
      <c r="GUR39" s="30"/>
      <c r="GUS39" s="30"/>
      <c r="GUT39" s="30"/>
      <c r="GUU39" s="30"/>
      <c r="GUV39" s="30"/>
      <c r="GUW39" s="30"/>
      <c r="GUX39" s="30"/>
      <c r="GUY39" s="30"/>
      <c r="GUZ39" s="30"/>
      <c r="GVA39" s="30"/>
      <c r="GVB39" s="30"/>
      <c r="GVC39" s="30"/>
      <c r="GVD39" s="30"/>
      <c r="GVE39" s="30"/>
      <c r="GVF39" s="30"/>
      <c r="GVG39" s="30"/>
      <c r="GVH39" s="30"/>
      <c r="GVI39" s="30"/>
      <c r="GVJ39" s="30"/>
      <c r="GVK39" s="30"/>
      <c r="GVL39" s="30"/>
      <c r="GVM39" s="30"/>
      <c r="GVN39" s="30"/>
      <c r="GVO39" s="30"/>
      <c r="GVP39" s="30"/>
      <c r="GVQ39" s="30"/>
      <c r="GVR39" s="30"/>
      <c r="GVS39" s="30"/>
      <c r="GVT39" s="30"/>
      <c r="GVU39" s="30"/>
      <c r="GVV39" s="30"/>
      <c r="GVW39" s="30"/>
      <c r="GVX39" s="30"/>
      <c r="GVY39" s="30"/>
      <c r="GVZ39" s="30"/>
      <c r="GWA39" s="30"/>
      <c r="GWB39" s="30"/>
      <c r="GWC39" s="30"/>
      <c r="GWD39" s="30"/>
      <c r="GWE39" s="30"/>
      <c r="GWF39" s="30"/>
      <c r="GWG39" s="30"/>
      <c r="GWH39" s="30"/>
      <c r="GWI39" s="30"/>
      <c r="GWJ39" s="30"/>
      <c r="GWK39" s="30"/>
      <c r="GWL39" s="30"/>
      <c r="GWM39" s="30"/>
      <c r="GWN39" s="30"/>
      <c r="GWO39" s="30"/>
      <c r="GWP39" s="30"/>
      <c r="GWQ39" s="30"/>
      <c r="GWR39" s="30"/>
      <c r="GWS39" s="30"/>
      <c r="GWT39" s="30"/>
      <c r="GWU39" s="30"/>
      <c r="GWV39" s="30"/>
      <c r="GWW39" s="30"/>
      <c r="GWX39" s="30"/>
      <c r="GWY39" s="30"/>
      <c r="GWZ39" s="30"/>
      <c r="GXA39" s="30"/>
      <c r="GXB39" s="30"/>
      <c r="GXC39" s="30"/>
      <c r="GXD39" s="30"/>
      <c r="GXE39" s="30"/>
      <c r="GXF39" s="30"/>
      <c r="GXG39" s="30"/>
      <c r="GXH39" s="30"/>
      <c r="GXI39" s="30"/>
      <c r="GXJ39" s="30"/>
      <c r="GXK39" s="30"/>
      <c r="GXL39" s="30"/>
      <c r="GXM39" s="30"/>
      <c r="GXN39" s="30"/>
      <c r="GXO39" s="30"/>
      <c r="GXP39" s="30"/>
      <c r="GXQ39" s="30"/>
      <c r="GXR39" s="30"/>
      <c r="GXS39" s="30"/>
      <c r="GXT39" s="30"/>
      <c r="GXU39" s="30"/>
      <c r="GXV39" s="30"/>
      <c r="GXW39" s="30"/>
      <c r="GXX39" s="30"/>
      <c r="GXY39" s="30"/>
      <c r="GXZ39" s="30"/>
      <c r="GYA39" s="30"/>
      <c r="GYB39" s="30"/>
      <c r="GYC39" s="30"/>
      <c r="GYD39" s="30"/>
      <c r="GYE39" s="30"/>
      <c r="GYF39" s="30"/>
      <c r="GYG39" s="30"/>
      <c r="GYH39" s="30"/>
      <c r="GYI39" s="30"/>
      <c r="GYJ39" s="30"/>
      <c r="GYK39" s="30"/>
      <c r="GYL39" s="30"/>
      <c r="GYM39" s="30"/>
      <c r="GYN39" s="30"/>
      <c r="GYO39" s="30"/>
      <c r="GYP39" s="30"/>
      <c r="GYQ39" s="30"/>
      <c r="GYR39" s="30"/>
      <c r="GYS39" s="30"/>
      <c r="GYT39" s="30"/>
      <c r="GYU39" s="30"/>
      <c r="GYV39" s="30"/>
      <c r="GYW39" s="30"/>
      <c r="GYX39" s="30"/>
      <c r="GYY39" s="30"/>
      <c r="GYZ39" s="30"/>
      <c r="GZA39" s="30"/>
      <c r="GZB39" s="30"/>
      <c r="GZC39" s="30"/>
      <c r="GZD39" s="30"/>
      <c r="GZE39" s="30"/>
      <c r="GZF39" s="30"/>
      <c r="GZG39" s="30"/>
      <c r="GZH39" s="30"/>
      <c r="GZI39" s="30"/>
      <c r="GZJ39" s="30"/>
      <c r="GZK39" s="30"/>
      <c r="GZL39" s="30"/>
      <c r="GZM39" s="30"/>
      <c r="GZN39" s="30"/>
      <c r="GZO39" s="30"/>
      <c r="GZP39" s="30"/>
      <c r="GZQ39" s="30"/>
      <c r="GZR39" s="30"/>
      <c r="GZS39" s="30"/>
      <c r="GZT39" s="30"/>
      <c r="GZU39" s="30"/>
      <c r="GZV39" s="30"/>
      <c r="GZW39" s="30"/>
      <c r="GZX39" s="30"/>
      <c r="GZY39" s="30"/>
      <c r="GZZ39" s="30"/>
      <c r="HAA39" s="30"/>
      <c r="HAB39" s="30"/>
      <c r="HAC39" s="30"/>
      <c r="HAD39" s="30"/>
      <c r="HAE39" s="30"/>
      <c r="HAF39" s="30"/>
      <c r="HAG39" s="30"/>
      <c r="HAH39" s="30"/>
      <c r="HAI39" s="30"/>
      <c r="HAJ39" s="30"/>
      <c r="HAK39" s="30"/>
      <c r="HAL39" s="30"/>
      <c r="HAM39" s="30"/>
      <c r="HAN39" s="30"/>
      <c r="HAO39" s="30"/>
      <c r="HAP39" s="30"/>
      <c r="HAQ39" s="30"/>
      <c r="HAR39" s="30"/>
      <c r="HAS39" s="30"/>
      <c r="HAT39" s="30"/>
      <c r="HAU39" s="30"/>
      <c r="HAV39" s="30"/>
      <c r="HAW39" s="30"/>
      <c r="HAX39" s="30"/>
      <c r="HAY39" s="30"/>
      <c r="HAZ39" s="30"/>
      <c r="HBA39" s="30"/>
      <c r="HBB39" s="30"/>
      <c r="HBC39" s="30"/>
      <c r="HBD39" s="30"/>
      <c r="HBE39" s="30"/>
      <c r="HBF39" s="30"/>
      <c r="HBG39" s="30"/>
      <c r="HBH39" s="30"/>
      <c r="HBI39" s="30"/>
      <c r="HBJ39" s="30"/>
      <c r="HBK39" s="30"/>
      <c r="HBL39" s="30"/>
      <c r="HBM39" s="30"/>
      <c r="HBN39" s="30"/>
      <c r="HBO39" s="30"/>
      <c r="HBP39" s="30"/>
      <c r="HBQ39" s="30"/>
      <c r="HBR39" s="30"/>
      <c r="HBS39" s="30"/>
      <c r="HBT39" s="30"/>
      <c r="HBU39" s="30"/>
      <c r="HBV39" s="30"/>
      <c r="HBW39" s="30"/>
      <c r="HBX39" s="30"/>
      <c r="HBY39" s="30"/>
      <c r="HBZ39" s="30"/>
      <c r="HCA39" s="30"/>
      <c r="HCB39" s="30"/>
      <c r="HCC39" s="30"/>
      <c r="HCD39" s="30"/>
      <c r="HCE39" s="30"/>
      <c r="HCF39" s="30"/>
      <c r="HCG39" s="30"/>
      <c r="HCH39" s="30"/>
      <c r="HCI39" s="30"/>
      <c r="HCJ39" s="30"/>
      <c r="HCK39" s="30"/>
      <c r="HCL39" s="30"/>
      <c r="HCM39" s="30"/>
      <c r="HCN39" s="30"/>
      <c r="HCO39" s="30"/>
      <c r="HCP39" s="30"/>
      <c r="HCQ39" s="30"/>
      <c r="HCR39" s="30"/>
      <c r="HCS39" s="30"/>
      <c r="HCT39" s="30"/>
      <c r="HCU39" s="30"/>
      <c r="HCV39" s="30"/>
      <c r="HCW39" s="30"/>
      <c r="HCX39" s="30"/>
      <c r="HCY39" s="30"/>
      <c r="HCZ39" s="30"/>
      <c r="HDA39" s="30"/>
      <c r="HDB39" s="30"/>
      <c r="HDC39" s="30"/>
      <c r="HDD39" s="30"/>
      <c r="HDE39" s="30"/>
      <c r="HDF39" s="30"/>
      <c r="HDG39" s="30"/>
      <c r="HDH39" s="30"/>
      <c r="HDI39" s="30"/>
      <c r="HDJ39" s="30"/>
      <c r="HDK39" s="30"/>
      <c r="HDL39" s="30"/>
      <c r="HDM39" s="30"/>
      <c r="HDN39" s="30"/>
      <c r="HDO39" s="30"/>
      <c r="HDP39" s="30"/>
      <c r="HDQ39" s="30"/>
      <c r="HDR39" s="30"/>
      <c r="HDS39" s="30"/>
      <c r="HDT39" s="30"/>
      <c r="HDU39" s="30"/>
      <c r="HDV39" s="30"/>
      <c r="HDW39" s="30"/>
      <c r="HDX39" s="30"/>
      <c r="HDY39" s="30"/>
      <c r="HDZ39" s="30"/>
      <c r="HEA39" s="30"/>
      <c r="HEB39" s="30"/>
      <c r="HEC39" s="30"/>
      <c r="HED39" s="30"/>
      <c r="HEE39" s="30"/>
      <c r="HEF39" s="30"/>
      <c r="HEG39" s="30"/>
      <c r="HEH39" s="30"/>
      <c r="HEI39" s="30"/>
      <c r="HEJ39" s="30"/>
      <c r="HEK39" s="30"/>
      <c r="HEL39" s="30"/>
      <c r="HEM39" s="30"/>
      <c r="HEN39" s="30"/>
      <c r="HEO39" s="30"/>
      <c r="HEP39" s="30"/>
      <c r="HEQ39" s="30"/>
      <c r="HER39" s="30"/>
      <c r="HES39" s="30"/>
      <c r="HET39" s="30"/>
      <c r="HEU39" s="30"/>
      <c r="HEV39" s="30"/>
      <c r="HEW39" s="30"/>
      <c r="HEX39" s="30"/>
      <c r="HEY39" s="30"/>
      <c r="HEZ39" s="30"/>
      <c r="HFA39" s="30"/>
      <c r="HFB39" s="30"/>
      <c r="HFC39" s="30"/>
      <c r="HFD39" s="30"/>
      <c r="HFE39" s="30"/>
      <c r="HFF39" s="30"/>
      <c r="HFG39" s="30"/>
      <c r="HFH39" s="30"/>
      <c r="HFI39" s="30"/>
      <c r="HFJ39" s="30"/>
      <c r="HFK39" s="30"/>
      <c r="HFL39" s="30"/>
      <c r="HFM39" s="30"/>
      <c r="HFN39" s="30"/>
      <c r="HFO39" s="30"/>
      <c r="HFP39" s="30"/>
      <c r="HFQ39" s="30"/>
      <c r="HFR39" s="30"/>
      <c r="HFS39" s="30"/>
      <c r="HFT39" s="30"/>
      <c r="HFU39" s="30"/>
      <c r="HFV39" s="30"/>
      <c r="HFW39" s="30"/>
      <c r="HFX39" s="30"/>
      <c r="HFY39" s="30"/>
      <c r="HFZ39" s="30"/>
      <c r="HGA39" s="30"/>
      <c r="HGB39" s="30"/>
      <c r="HGC39" s="30"/>
      <c r="HGD39" s="30"/>
      <c r="HGE39" s="30"/>
      <c r="HGF39" s="30"/>
      <c r="HGG39" s="30"/>
      <c r="HGH39" s="30"/>
      <c r="HGI39" s="30"/>
      <c r="HGJ39" s="30"/>
      <c r="HGK39" s="30"/>
      <c r="HGL39" s="30"/>
      <c r="HGM39" s="30"/>
      <c r="HGN39" s="30"/>
      <c r="HGO39" s="30"/>
      <c r="HGP39" s="30"/>
      <c r="HGQ39" s="30"/>
      <c r="HGR39" s="30"/>
      <c r="HGS39" s="30"/>
      <c r="HGT39" s="30"/>
      <c r="HGU39" s="30"/>
      <c r="HGV39" s="30"/>
      <c r="HGW39" s="30"/>
      <c r="HGX39" s="30"/>
      <c r="HGY39" s="30"/>
      <c r="HGZ39" s="30"/>
      <c r="HHA39" s="30"/>
      <c r="HHB39" s="30"/>
      <c r="HHC39" s="30"/>
      <c r="HHD39" s="30"/>
      <c r="HHE39" s="30"/>
      <c r="HHF39" s="30"/>
      <c r="HHG39" s="30"/>
      <c r="HHH39" s="30"/>
      <c r="HHI39" s="30"/>
      <c r="HHJ39" s="30"/>
      <c r="HHK39" s="30"/>
      <c r="HHL39" s="30"/>
      <c r="HHM39" s="30"/>
      <c r="HHN39" s="30"/>
      <c r="HHO39" s="30"/>
      <c r="HHP39" s="30"/>
      <c r="HHQ39" s="30"/>
      <c r="HHR39" s="30"/>
      <c r="HHS39" s="30"/>
      <c r="HHT39" s="30"/>
      <c r="HHU39" s="30"/>
      <c r="HHV39" s="30"/>
      <c r="HHW39" s="30"/>
      <c r="HHX39" s="30"/>
      <c r="HHY39" s="30"/>
      <c r="HHZ39" s="30"/>
      <c r="HIA39" s="30"/>
      <c r="HIB39" s="30"/>
      <c r="HIC39" s="30"/>
      <c r="HID39" s="30"/>
      <c r="HIE39" s="30"/>
      <c r="HIF39" s="30"/>
      <c r="HIG39" s="30"/>
      <c r="HIH39" s="30"/>
      <c r="HII39" s="30"/>
      <c r="HIJ39" s="30"/>
      <c r="HIK39" s="30"/>
      <c r="HIL39" s="30"/>
      <c r="HIM39" s="30"/>
      <c r="HIN39" s="30"/>
      <c r="HIO39" s="30"/>
      <c r="HIP39" s="30"/>
      <c r="HIQ39" s="30"/>
      <c r="HIR39" s="30"/>
      <c r="HIS39" s="30"/>
      <c r="HIT39" s="30"/>
      <c r="HIU39" s="30"/>
      <c r="HIV39" s="30"/>
      <c r="HIW39" s="30"/>
      <c r="HIX39" s="30"/>
      <c r="HIY39" s="30"/>
      <c r="HIZ39" s="30"/>
      <c r="HJA39" s="30"/>
      <c r="HJB39" s="30"/>
      <c r="HJC39" s="30"/>
      <c r="HJD39" s="30"/>
      <c r="HJE39" s="30"/>
      <c r="HJF39" s="30"/>
      <c r="HJG39" s="30"/>
      <c r="HJH39" s="30"/>
      <c r="HJI39" s="30"/>
      <c r="HJJ39" s="30"/>
      <c r="HJK39" s="30"/>
      <c r="HJL39" s="30"/>
      <c r="HJM39" s="30"/>
      <c r="HJN39" s="30"/>
      <c r="HJO39" s="30"/>
      <c r="HJP39" s="30"/>
      <c r="HJQ39" s="30"/>
      <c r="HJR39" s="30"/>
      <c r="HJS39" s="30"/>
      <c r="HJT39" s="30"/>
      <c r="HJU39" s="30"/>
      <c r="HJV39" s="30"/>
      <c r="HJW39" s="30"/>
      <c r="HJX39" s="30"/>
      <c r="HJY39" s="30"/>
      <c r="HJZ39" s="30"/>
      <c r="HKA39" s="30"/>
      <c r="HKB39" s="30"/>
      <c r="HKC39" s="30"/>
      <c r="HKD39" s="30"/>
      <c r="HKE39" s="30"/>
      <c r="HKF39" s="30"/>
      <c r="HKG39" s="30"/>
      <c r="HKH39" s="30"/>
      <c r="HKI39" s="30"/>
      <c r="HKJ39" s="30"/>
      <c r="HKK39" s="30"/>
      <c r="HKL39" s="30"/>
      <c r="HKM39" s="30"/>
      <c r="HKN39" s="30"/>
      <c r="HKO39" s="30"/>
      <c r="HKP39" s="30"/>
      <c r="HKQ39" s="30"/>
      <c r="HKR39" s="30"/>
      <c r="HKS39" s="30"/>
      <c r="HKT39" s="30"/>
      <c r="HKU39" s="30"/>
      <c r="HKV39" s="30"/>
      <c r="HKW39" s="30"/>
      <c r="HKX39" s="30"/>
      <c r="HKY39" s="30"/>
      <c r="HKZ39" s="30"/>
      <c r="HLA39" s="30"/>
      <c r="HLB39" s="30"/>
      <c r="HLC39" s="30"/>
      <c r="HLD39" s="30"/>
      <c r="HLE39" s="30"/>
      <c r="HLF39" s="30"/>
      <c r="HLG39" s="30"/>
      <c r="HLH39" s="30"/>
      <c r="HLI39" s="30"/>
      <c r="HLJ39" s="30"/>
      <c r="HLK39" s="30"/>
      <c r="HLL39" s="30"/>
      <c r="HLM39" s="30"/>
      <c r="HLN39" s="30"/>
      <c r="HLO39" s="30"/>
      <c r="HLP39" s="30"/>
      <c r="HLQ39" s="30"/>
      <c r="HLR39" s="30"/>
      <c r="HLS39" s="30"/>
      <c r="HLT39" s="30"/>
      <c r="HLU39" s="30"/>
      <c r="HLV39" s="30"/>
      <c r="HLW39" s="30"/>
      <c r="HLX39" s="30"/>
      <c r="HLY39" s="30"/>
      <c r="HLZ39" s="30"/>
      <c r="HMA39" s="30"/>
      <c r="HMB39" s="30"/>
      <c r="HMC39" s="30"/>
      <c r="HMD39" s="30"/>
      <c r="HME39" s="30"/>
      <c r="HMF39" s="30"/>
      <c r="HMG39" s="30"/>
      <c r="HMH39" s="30"/>
      <c r="HMI39" s="30"/>
      <c r="HMJ39" s="30"/>
      <c r="HMK39" s="30"/>
      <c r="HML39" s="30"/>
      <c r="HMM39" s="30"/>
      <c r="HMN39" s="30"/>
      <c r="HMO39" s="30"/>
      <c r="HMP39" s="30"/>
      <c r="HMQ39" s="30"/>
      <c r="HMR39" s="30"/>
      <c r="HMS39" s="30"/>
      <c r="HMT39" s="30"/>
      <c r="HMU39" s="30"/>
      <c r="HMV39" s="30"/>
      <c r="HMW39" s="30"/>
      <c r="HMX39" s="30"/>
      <c r="HMY39" s="30"/>
      <c r="HMZ39" s="30"/>
      <c r="HNA39" s="30"/>
      <c r="HNB39" s="30"/>
      <c r="HNC39" s="30"/>
      <c r="HND39" s="30"/>
      <c r="HNE39" s="30"/>
      <c r="HNF39" s="30"/>
      <c r="HNG39" s="30"/>
      <c r="HNH39" s="30"/>
      <c r="HNI39" s="30"/>
      <c r="HNJ39" s="30"/>
      <c r="HNK39" s="30"/>
      <c r="HNL39" s="30"/>
      <c r="HNM39" s="30"/>
      <c r="HNN39" s="30"/>
      <c r="HNO39" s="30"/>
      <c r="HNP39" s="30"/>
      <c r="HNQ39" s="30"/>
      <c r="HNR39" s="30"/>
      <c r="HNS39" s="30"/>
      <c r="HNT39" s="30"/>
      <c r="HNU39" s="30"/>
      <c r="HNV39" s="30"/>
      <c r="HNW39" s="30"/>
      <c r="HNX39" s="30"/>
      <c r="HNY39" s="30"/>
      <c r="HNZ39" s="30"/>
      <c r="HOA39" s="30"/>
      <c r="HOB39" s="30"/>
      <c r="HOC39" s="30"/>
      <c r="HOD39" s="30"/>
      <c r="HOE39" s="30"/>
      <c r="HOF39" s="30"/>
      <c r="HOG39" s="30"/>
      <c r="HOH39" s="30"/>
      <c r="HOI39" s="30"/>
      <c r="HOJ39" s="30"/>
      <c r="HOK39" s="30"/>
      <c r="HOL39" s="30"/>
      <c r="HOM39" s="30"/>
      <c r="HON39" s="30"/>
      <c r="HOO39" s="30"/>
      <c r="HOP39" s="30"/>
      <c r="HOQ39" s="30"/>
      <c r="HOR39" s="30"/>
      <c r="HOS39" s="30"/>
      <c r="HOT39" s="30"/>
      <c r="HOU39" s="30"/>
      <c r="HOV39" s="30"/>
      <c r="HOW39" s="30"/>
      <c r="HOX39" s="30"/>
      <c r="HOY39" s="30"/>
      <c r="HOZ39" s="30"/>
      <c r="HPA39" s="30"/>
      <c r="HPB39" s="30"/>
      <c r="HPC39" s="30"/>
      <c r="HPD39" s="30"/>
      <c r="HPE39" s="30"/>
      <c r="HPF39" s="30"/>
      <c r="HPG39" s="30"/>
      <c r="HPH39" s="30"/>
      <c r="HPI39" s="30"/>
      <c r="HPJ39" s="30"/>
      <c r="HPK39" s="30"/>
      <c r="HPL39" s="30"/>
      <c r="HPM39" s="30"/>
      <c r="HPN39" s="30"/>
      <c r="HPO39" s="30"/>
      <c r="HPP39" s="30"/>
      <c r="HPQ39" s="30"/>
      <c r="HPR39" s="30"/>
      <c r="HPS39" s="30"/>
      <c r="HPT39" s="30"/>
      <c r="HPU39" s="30"/>
      <c r="HPV39" s="30"/>
      <c r="HPW39" s="30"/>
      <c r="HPX39" s="30"/>
      <c r="HPY39" s="30"/>
      <c r="HPZ39" s="30"/>
      <c r="HQA39" s="30"/>
      <c r="HQB39" s="30"/>
      <c r="HQC39" s="30"/>
      <c r="HQD39" s="30"/>
      <c r="HQE39" s="30"/>
      <c r="HQF39" s="30"/>
      <c r="HQG39" s="30"/>
      <c r="HQH39" s="30"/>
      <c r="HQI39" s="30"/>
      <c r="HQJ39" s="30"/>
      <c r="HQK39" s="30"/>
      <c r="HQL39" s="30"/>
      <c r="HQM39" s="30"/>
      <c r="HQN39" s="30"/>
      <c r="HQO39" s="30"/>
      <c r="HQP39" s="30"/>
      <c r="HQQ39" s="30"/>
      <c r="HQR39" s="30"/>
      <c r="HQS39" s="30"/>
      <c r="HQT39" s="30"/>
      <c r="HQU39" s="30"/>
      <c r="HQV39" s="30"/>
      <c r="HQW39" s="30"/>
      <c r="HQX39" s="30"/>
      <c r="HQY39" s="30"/>
      <c r="HQZ39" s="30"/>
      <c r="HRA39" s="30"/>
      <c r="HRB39" s="30"/>
      <c r="HRC39" s="30"/>
      <c r="HRD39" s="30"/>
      <c r="HRE39" s="30"/>
      <c r="HRF39" s="30"/>
      <c r="HRG39" s="30"/>
      <c r="HRH39" s="30"/>
      <c r="HRI39" s="30"/>
      <c r="HRJ39" s="30"/>
      <c r="HRK39" s="30"/>
      <c r="HRL39" s="30"/>
      <c r="HRM39" s="30"/>
      <c r="HRN39" s="30"/>
      <c r="HRO39" s="30"/>
      <c r="HRP39" s="30"/>
      <c r="HRQ39" s="30"/>
      <c r="HRR39" s="30"/>
      <c r="HRS39" s="30"/>
      <c r="HRT39" s="30"/>
      <c r="HRU39" s="30"/>
      <c r="HRV39" s="30"/>
      <c r="HRW39" s="30"/>
      <c r="HRX39" s="30"/>
      <c r="HRY39" s="30"/>
      <c r="HRZ39" s="30"/>
      <c r="HSA39" s="30"/>
      <c r="HSB39" s="30"/>
      <c r="HSC39" s="30"/>
      <c r="HSD39" s="30"/>
      <c r="HSE39" s="30"/>
      <c r="HSF39" s="30"/>
      <c r="HSG39" s="30"/>
      <c r="HSH39" s="30"/>
      <c r="HSI39" s="30"/>
      <c r="HSJ39" s="30"/>
      <c r="HSK39" s="30"/>
      <c r="HSL39" s="30"/>
      <c r="HSM39" s="30"/>
      <c r="HSN39" s="30"/>
      <c r="HSO39" s="30"/>
      <c r="HSP39" s="30"/>
      <c r="HSQ39" s="30"/>
      <c r="HSR39" s="30"/>
      <c r="HSS39" s="30"/>
      <c r="HST39" s="30"/>
      <c r="HSU39" s="30"/>
      <c r="HSV39" s="30"/>
      <c r="HSW39" s="30"/>
      <c r="HSX39" s="30"/>
      <c r="HSY39" s="30"/>
      <c r="HSZ39" s="30"/>
      <c r="HTA39" s="30"/>
      <c r="HTB39" s="30"/>
      <c r="HTC39" s="30"/>
      <c r="HTD39" s="30"/>
      <c r="HTE39" s="30"/>
      <c r="HTF39" s="30"/>
      <c r="HTG39" s="30"/>
      <c r="HTH39" s="30"/>
      <c r="HTI39" s="30"/>
      <c r="HTJ39" s="30"/>
      <c r="HTK39" s="30"/>
      <c r="HTL39" s="30"/>
      <c r="HTM39" s="30"/>
      <c r="HTN39" s="30"/>
      <c r="HTO39" s="30"/>
      <c r="HTP39" s="30"/>
      <c r="HTQ39" s="30"/>
      <c r="HTR39" s="30"/>
      <c r="HTS39" s="30"/>
      <c r="HTT39" s="30"/>
      <c r="HTU39" s="30"/>
      <c r="HTV39" s="30"/>
      <c r="HTW39" s="30"/>
      <c r="HTX39" s="30"/>
      <c r="HTY39" s="30"/>
      <c r="HTZ39" s="30"/>
      <c r="HUA39" s="30"/>
      <c r="HUB39" s="30"/>
      <c r="HUC39" s="30"/>
      <c r="HUD39" s="30"/>
      <c r="HUE39" s="30"/>
      <c r="HUF39" s="30"/>
      <c r="HUG39" s="30"/>
      <c r="HUH39" s="30"/>
      <c r="HUI39" s="30"/>
      <c r="HUJ39" s="30"/>
      <c r="HUK39" s="30"/>
      <c r="HUL39" s="30"/>
      <c r="HUM39" s="30"/>
      <c r="HUN39" s="30"/>
      <c r="HUO39" s="30"/>
      <c r="HUP39" s="30"/>
      <c r="HUQ39" s="30"/>
      <c r="HUR39" s="30"/>
      <c r="HUS39" s="30"/>
      <c r="HUT39" s="30"/>
      <c r="HUU39" s="30"/>
      <c r="HUV39" s="30"/>
      <c r="HUW39" s="30"/>
      <c r="HUX39" s="30"/>
      <c r="HUY39" s="30"/>
      <c r="HUZ39" s="30"/>
      <c r="HVA39" s="30"/>
      <c r="HVB39" s="30"/>
      <c r="HVC39" s="30"/>
      <c r="HVD39" s="30"/>
      <c r="HVE39" s="30"/>
      <c r="HVF39" s="30"/>
      <c r="HVG39" s="30"/>
      <c r="HVH39" s="30"/>
      <c r="HVI39" s="30"/>
      <c r="HVJ39" s="30"/>
      <c r="HVK39" s="30"/>
      <c r="HVL39" s="30"/>
      <c r="HVM39" s="30"/>
      <c r="HVN39" s="30"/>
      <c r="HVO39" s="30"/>
      <c r="HVP39" s="30"/>
      <c r="HVQ39" s="30"/>
      <c r="HVR39" s="30"/>
      <c r="HVS39" s="30"/>
      <c r="HVT39" s="30"/>
      <c r="HVU39" s="30"/>
      <c r="HVV39" s="30"/>
      <c r="HVW39" s="30"/>
      <c r="HVX39" s="30"/>
      <c r="HVY39" s="30"/>
      <c r="HVZ39" s="30"/>
      <c r="HWA39" s="30"/>
      <c r="HWB39" s="30"/>
      <c r="HWC39" s="30"/>
      <c r="HWD39" s="30"/>
      <c r="HWE39" s="30"/>
      <c r="HWF39" s="30"/>
      <c r="HWG39" s="30"/>
      <c r="HWH39" s="30"/>
      <c r="HWI39" s="30"/>
      <c r="HWJ39" s="30"/>
      <c r="HWK39" s="30"/>
      <c r="HWL39" s="30"/>
      <c r="HWM39" s="30"/>
      <c r="HWN39" s="30"/>
      <c r="HWO39" s="30"/>
      <c r="HWP39" s="30"/>
      <c r="HWQ39" s="30"/>
      <c r="HWR39" s="30"/>
      <c r="HWS39" s="30"/>
      <c r="HWT39" s="30"/>
      <c r="HWU39" s="30"/>
      <c r="HWV39" s="30"/>
      <c r="HWW39" s="30"/>
      <c r="HWX39" s="30"/>
      <c r="HWY39" s="30"/>
      <c r="HWZ39" s="30"/>
      <c r="HXA39" s="30"/>
      <c r="HXB39" s="30"/>
      <c r="HXC39" s="30"/>
      <c r="HXD39" s="30"/>
      <c r="HXE39" s="30"/>
      <c r="HXF39" s="30"/>
      <c r="HXG39" s="30"/>
      <c r="HXH39" s="30"/>
      <c r="HXI39" s="30"/>
      <c r="HXJ39" s="30"/>
      <c r="HXK39" s="30"/>
      <c r="HXL39" s="30"/>
      <c r="HXM39" s="30"/>
      <c r="HXN39" s="30"/>
      <c r="HXO39" s="30"/>
      <c r="HXP39" s="30"/>
      <c r="HXQ39" s="30"/>
      <c r="HXR39" s="30"/>
      <c r="HXS39" s="30"/>
      <c r="HXT39" s="30"/>
      <c r="HXU39" s="30"/>
      <c r="HXV39" s="30"/>
      <c r="HXW39" s="30"/>
      <c r="HXX39" s="30"/>
      <c r="HXY39" s="30"/>
      <c r="HXZ39" s="30"/>
      <c r="HYA39" s="30"/>
      <c r="HYB39" s="30"/>
      <c r="HYC39" s="30"/>
      <c r="HYD39" s="30"/>
      <c r="HYE39" s="30"/>
      <c r="HYF39" s="30"/>
      <c r="HYG39" s="30"/>
      <c r="HYH39" s="30"/>
      <c r="HYI39" s="30"/>
      <c r="HYJ39" s="30"/>
      <c r="HYK39" s="30"/>
      <c r="HYL39" s="30"/>
      <c r="HYM39" s="30"/>
      <c r="HYN39" s="30"/>
      <c r="HYO39" s="30"/>
      <c r="HYP39" s="30"/>
      <c r="HYQ39" s="30"/>
      <c r="HYR39" s="30"/>
      <c r="HYS39" s="30"/>
      <c r="HYT39" s="30"/>
      <c r="HYU39" s="30"/>
      <c r="HYV39" s="30"/>
      <c r="HYW39" s="30"/>
      <c r="HYX39" s="30"/>
      <c r="HYY39" s="30"/>
      <c r="HYZ39" s="30"/>
      <c r="HZA39" s="30"/>
      <c r="HZB39" s="30"/>
      <c r="HZC39" s="30"/>
      <c r="HZD39" s="30"/>
      <c r="HZE39" s="30"/>
      <c r="HZF39" s="30"/>
      <c r="HZG39" s="30"/>
      <c r="HZH39" s="30"/>
      <c r="HZI39" s="30"/>
      <c r="HZJ39" s="30"/>
      <c r="HZK39" s="30"/>
      <c r="HZL39" s="30"/>
      <c r="HZM39" s="30"/>
      <c r="HZN39" s="30"/>
      <c r="HZO39" s="30"/>
      <c r="HZP39" s="30"/>
      <c r="HZQ39" s="30"/>
      <c r="HZR39" s="30"/>
      <c r="HZS39" s="30"/>
      <c r="HZT39" s="30"/>
      <c r="HZU39" s="30"/>
      <c r="HZV39" s="30"/>
      <c r="HZW39" s="30"/>
      <c r="HZX39" s="30"/>
      <c r="HZY39" s="30"/>
      <c r="HZZ39" s="30"/>
      <c r="IAA39" s="30"/>
      <c r="IAB39" s="30"/>
      <c r="IAC39" s="30"/>
      <c r="IAD39" s="30"/>
      <c r="IAE39" s="30"/>
      <c r="IAF39" s="30"/>
      <c r="IAG39" s="30"/>
      <c r="IAH39" s="30"/>
      <c r="IAI39" s="30"/>
      <c r="IAJ39" s="30"/>
      <c r="IAK39" s="30"/>
      <c r="IAL39" s="30"/>
      <c r="IAM39" s="30"/>
      <c r="IAN39" s="30"/>
      <c r="IAO39" s="30"/>
      <c r="IAP39" s="30"/>
      <c r="IAQ39" s="30"/>
      <c r="IAR39" s="30"/>
      <c r="IAS39" s="30"/>
      <c r="IAT39" s="30"/>
      <c r="IAU39" s="30"/>
      <c r="IAV39" s="30"/>
      <c r="IAW39" s="30"/>
      <c r="IAX39" s="30"/>
      <c r="IAY39" s="30"/>
      <c r="IAZ39" s="30"/>
      <c r="IBA39" s="30"/>
      <c r="IBB39" s="30"/>
      <c r="IBC39" s="30"/>
      <c r="IBD39" s="30"/>
      <c r="IBE39" s="30"/>
      <c r="IBF39" s="30"/>
      <c r="IBG39" s="30"/>
      <c r="IBH39" s="30"/>
      <c r="IBI39" s="30"/>
      <c r="IBJ39" s="30"/>
      <c r="IBK39" s="30"/>
      <c r="IBL39" s="30"/>
      <c r="IBM39" s="30"/>
      <c r="IBN39" s="30"/>
      <c r="IBO39" s="30"/>
      <c r="IBP39" s="30"/>
      <c r="IBQ39" s="30"/>
      <c r="IBR39" s="30"/>
      <c r="IBS39" s="30"/>
      <c r="IBT39" s="30"/>
      <c r="IBU39" s="30"/>
      <c r="IBV39" s="30"/>
      <c r="IBW39" s="30"/>
      <c r="IBX39" s="30"/>
      <c r="IBY39" s="30"/>
      <c r="IBZ39" s="30"/>
      <c r="ICA39" s="30"/>
      <c r="ICB39" s="30"/>
      <c r="ICC39" s="30"/>
      <c r="ICD39" s="30"/>
      <c r="ICE39" s="30"/>
      <c r="ICF39" s="30"/>
      <c r="ICG39" s="30"/>
      <c r="ICH39" s="30"/>
      <c r="ICI39" s="30"/>
      <c r="ICJ39" s="30"/>
      <c r="ICK39" s="30"/>
      <c r="ICL39" s="30"/>
      <c r="ICM39" s="30"/>
      <c r="ICN39" s="30"/>
      <c r="ICO39" s="30"/>
      <c r="ICP39" s="30"/>
      <c r="ICQ39" s="30"/>
      <c r="ICR39" s="30"/>
      <c r="ICS39" s="30"/>
      <c r="ICT39" s="30"/>
      <c r="ICU39" s="30"/>
      <c r="ICV39" s="30"/>
      <c r="ICW39" s="30"/>
      <c r="ICX39" s="30"/>
      <c r="ICY39" s="30"/>
      <c r="ICZ39" s="30"/>
      <c r="IDA39" s="30"/>
      <c r="IDB39" s="30"/>
      <c r="IDC39" s="30"/>
      <c r="IDD39" s="30"/>
      <c r="IDE39" s="30"/>
      <c r="IDF39" s="30"/>
      <c r="IDG39" s="30"/>
      <c r="IDH39" s="30"/>
      <c r="IDI39" s="30"/>
      <c r="IDJ39" s="30"/>
      <c r="IDK39" s="30"/>
      <c r="IDL39" s="30"/>
      <c r="IDM39" s="30"/>
      <c r="IDN39" s="30"/>
      <c r="IDO39" s="30"/>
      <c r="IDP39" s="30"/>
      <c r="IDQ39" s="30"/>
      <c r="IDR39" s="30"/>
      <c r="IDS39" s="30"/>
      <c r="IDT39" s="30"/>
      <c r="IDU39" s="30"/>
      <c r="IDV39" s="30"/>
      <c r="IDW39" s="30"/>
      <c r="IDX39" s="30"/>
      <c r="IDY39" s="30"/>
      <c r="IDZ39" s="30"/>
      <c r="IEA39" s="30"/>
      <c r="IEB39" s="30"/>
      <c r="IEC39" s="30"/>
      <c r="IED39" s="30"/>
      <c r="IEE39" s="30"/>
      <c r="IEF39" s="30"/>
      <c r="IEG39" s="30"/>
      <c r="IEH39" s="30"/>
      <c r="IEI39" s="30"/>
      <c r="IEJ39" s="30"/>
      <c r="IEK39" s="30"/>
      <c r="IEL39" s="30"/>
      <c r="IEM39" s="30"/>
      <c r="IEN39" s="30"/>
      <c r="IEO39" s="30"/>
      <c r="IEP39" s="30"/>
      <c r="IEQ39" s="30"/>
      <c r="IER39" s="30"/>
      <c r="IES39" s="30"/>
      <c r="IET39" s="30"/>
      <c r="IEU39" s="30"/>
      <c r="IEV39" s="30"/>
      <c r="IEW39" s="30"/>
      <c r="IEX39" s="30"/>
      <c r="IEY39" s="30"/>
      <c r="IEZ39" s="30"/>
      <c r="IFA39" s="30"/>
      <c r="IFB39" s="30"/>
      <c r="IFC39" s="30"/>
      <c r="IFD39" s="30"/>
      <c r="IFE39" s="30"/>
      <c r="IFF39" s="30"/>
      <c r="IFG39" s="30"/>
      <c r="IFH39" s="30"/>
      <c r="IFI39" s="30"/>
      <c r="IFJ39" s="30"/>
      <c r="IFK39" s="30"/>
      <c r="IFL39" s="30"/>
      <c r="IFM39" s="30"/>
      <c r="IFN39" s="30"/>
      <c r="IFO39" s="30"/>
      <c r="IFP39" s="30"/>
      <c r="IFQ39" s="30"/>
      <c r="IFR39" s="30"/>
      <c r="IFS39" s="30"/>
      <c r="IFT39" s="30"/>
      <c r="IFU39" s="30"/>
      <c r="IFV39" s="30"/>
      <c r="IFW39" s="30"/>
      <c r="IFX39" s="30"/>
      <c r="IFY39" s="30"/>
      <c r="IFZ39" s="30"/>
      <c r="IGA39" s="30"/>
      <c r="IGB39" s="30"/>
      <c r="IGC39" s="30"/>
      <c r="IGD39" s="30"/>
      <c r="IGE39" s="30"/>
      <c r="IGF39" s="30"/>
      <c r="IGG39" s="30"/>
      <c r="IGH39" s="30"/>
      <c r="IGI39" s="30"/>
      <c r="IGJ39" s="30"/>
      <c r="IGK39" s="30"/>
      <c r="IGL39" s="30"/>
      <c r="IGM39" s="30"/>
      <c r="IGN39" s="30"/>
      <c r="IGO39" s="30"/>
      <c r="IGP39" s="30"/>
      <c r="IGQ39" s="30"/>
      <c r="IGR39" s="30"/>
      <c r="IGS39" s="30"/>
      <c r="IGT39" s="30"/>
      <c r="IGU39" s="30"/>
      <c r="IGV39" s="30"/>
      <c r="IGW39" s="30"/>
      <c r="IGX39" s="30"/>
      <c r="IGY39" s="30"/>
      <c r="IGZ39" s="30"/>
      <c r="IHA39" s="30"/>
      <c r="IHB39" s="30"/>
      <c r="IHC39" s="30"/>
      <c r="IHD39" s="30"/>
      <c r="IHE39" s="30"/>
      <c r="IHF39" s="30"/>
      <c r="IHG39" s="30"/>
      <c r="IHH39" s="30"/>
      <c r="IHI39" s="30"/>
      <c r="IHJ39" s="30"/>
      <c r="IHK39" s="30"/>
      <c r="IHL39" s="30"/>
      <c r="IHM39" s="30"/>
      <c r="IHN39" s="30"/>
      <c r="IHO39" s="30"/>
      <c r="IHP39" s="30"/>
      <c r="IHQ39" s="30"/>
      <c r="IHR39" s="30"/>
      <c r="IHS39" s="30"/>
      <c r="IHT39" s="30"/>
      <c r="IHU39" s="30"/>
      <c r="IHV39" s="30"/>
      <c r="IHW39" s="30"/>
      <c r="IHX39" s="30"/>
      <c r="IHY39" s="30"/>
      <c r="IHZ39" s="30"/>
      <c r="IIA39" s="30"/>
      <c r="IIB39" s="30"/>
      <c r="IIC39" s="30"/>
      <c r="IID39" s="30"/>
      <c r="IIE39" s="30"/>
      <c r="IIF39" s="30"/>
      <c r="IIG39" s="30"/>
      <c r="IIH39" s="30"/>
      <c r="III39" s="30"/>
      <c r="IIJ39" s="30"/>
      <c r="IIK39" s="30"/>
      <c r="IIL39" s="30"/>
      <c r="IIM39" s="30"/>
      <c r="IIN39" s="30"/>
      <c r="IIO39" s="30"/>
      <c r="IIP39" s="30"/>
      <c r="IIQ39" s="30"/>
      <c r="IIR39" s="30"/>
      <c r="IIS39" s="30"/>
      <c r="IIT39" s="30"/>
      <c r="IIU39" s="30"/>
      <c r="IIV39" s="30"/>
      <c r="IIW39" s="30"/>
      <c r="IIX39" s="30"/>
      <c r="IIY39" s="30"/>
      <c r="IIZ39" s="30"/>
      <c r="IJA39" s="30"/>
      <c r="IJB39" s="30"/>
      <c r="IJC39" s="30"/>
      <c r="IJD39" s="30"/>
      <c r="IJE39" s="30"/>
      <c r="IJF39" s="30"/>
      <c r="IJG39" s="30"/>
      <c r="IJH39" s="30"/>
      <c r="IJI39" s="30"/>
      <c r="IJJ39" s="30"/>
      <c r="IJK39" s="30"/>
      <c r="IJL39" s="30"/>
      <c r="IJM39" s="30"/>
      <c r="IJN39" s="30"/>
      <c r="IJO39" s="30"/>
      <c r="IJP39" s="30"/>
      <c r="IJQ39" s="30"/>
      <c r="IJR39" s="30"/>
      <c r="IJS39" s="30"/>
      <c r="IJT39" s="30"/>
      <c r="IJU39" s="30"/>
      <c r="IJV39" s="30"/>
      <c r="IJW39" s="30"/>
      <c r="IJX39" s="30"/>
      <c r="IJY39" s="30"/>
      <c r="IJZ39" s="30"/>
      <c r="IKA39" s="30"/>
      <c r="IKB39" s="30"/>
      <c r="IKC39" s="30"/>
      <c r="IKD39" s="30"/>
      <c r="IKE39" s="30"/>
      <c r="IKF39" s="30"/>
      <c r="IKG39" s="30"/>
      <c r="IKH39" s="30"/>
      <c r="IKI39" s="30"/>
      <c r="IKJ39" s="30"/>
      <c r="IKK39" s="30"/>
      <c r="IKL39" s="30"/>
      <c r="IKM39" s="30"/>
      <c r="IKN39" s="30"/>
      <c r="IKO39" s="30"/>
      <c r="IKP39" s="30"/>
      <c r="IKQ39" s="30"/>
      <c r="IKR39" s="30"/>
      <c r="IKS39" s="30"/>
      <c r="IKT39" s="30"/>
      <c r="IKU39" s="30"/>
      <c r="IKV39" s="30"/>
      <c r="IKW39" s="30"/>
      <c r="IKX39" s="30"/>
      <c r="IKY39" s="30"/>
      <c r="IKZ39" s="30"/>
      <c r="ILA39" s="30"/>
      <c r="ILB39" s="30"/>
      <c r="ILC39" s="30"/>
      <c r="ILD39" s="30"/>
      <c r="ILE39" s="30"/>
      <c r="ILF39" s="30"/>
      <c r="ILG39" s="30"/>
      <c r="ILH39" s="30"/>
      <c r="ILI39" s="30"/>
      <c r="ILJ39" s="30"/>
      <c r="ILK39" s="30"/>
      <c r="ILL39" s="30"/>
      <c r="ILM39" s="30"/>
      <c r="ILN39" s="30"/>
      <c r="ILO39" s="30"/>
      <c r="ILP39" s="30"/>
      <c r="ILQ39" s="30"/>
      <c r="ILR39" s="30"/>
      <c r="ILS39" s="30"/>
      <c r="ILT39" s="30"/>
      <c r="ILU39" s="30"/>
      <c r="ILV39" s="30"/>
      <c r="ILW39" s="30"/>
      <c r="ILX39" s="30"/>
      <c r="ILY39" s="30"/>
      <c r="ILZ39" s="30"/>
      <c r="IMA39" s="30"/>
      <c r="IMB39" s="30"/>
      <c r="IMC39" s="30"/>
      <c r="IMD39" s="30"/>
      <c r="IME39" s="30"/>
      <c r="IMF39" s="30"/>
      <c r="IMG39" s="30"/>
      <c r="IMH39" s="30"/>
      <c r="IMI39" s="30"/>
      <c r="IMJ39" s="30"/>
      <c r="IMK39" s="30"/>
      <c r="IML39" s="30"/>
      <c r="IMM39" s="30"/>
      <c r="IMN39" s="30"/>
      <c r="IMO39" s="30"/>
      <c r="IMP39" s="30"/>
      <c r="IMQ39" s="30"/>
      <c r="IMR39" s="30"/>
      <c r="IMS39" s="30"/>
      <c r="IMT39" s="30"/>
      <c r="IMU39" s="30"/>
      <c r="IMV39" s="30"/>
      <c r="IMW39" s="30"/>
      <c r="IMX39" s="30"/>
      <c r="IMY39" s="30"/>
      <c r="IMZ39" s="30"/>
      <c r="INA39" s="30"/>
      <c r="INB39" s="30"/>
      <c r="INC39" s="30"/>
      <c r="IND39" s="30"/>
      <c r="INE39" s="30"/>
      <c r="INF39" s="30"/>
      <c r="ING39" s="30"/>
      <c r="INH39" s="30"/>
      <c r="INI39" s="30"/>
      <c r="INJ39" s="30"/>
      <c r="INK39" s="30"/>
      <c r="INL39" s="30"/>
      <c r="INM39" s="30"/>
      <c r="INN39" s="30"/>
      <c r="INO39" s="30"/>
      <c r="INP39" s="30"/>
      <c r="INQ39" s="30"/>
      <c r="INR39" s="30"/>
      <c r="INS39" s="30"/>
      <c r="INT39" s="30"/>
      <c r="INU39" s="30"/>
      <c r="INV39" s="30"/>
      <c r="INW39" s="30"/>
      <c r="INX39" s="30"/>
      <c r="INY39" s="30"/>
      <c r="INZ39" s="30"/>
      <c r="IOA39" s="30"/>
      <c r="IOB39" s="30"/>
      <c r="IOC39" s="30"/>
      <c r="IOD39" s="30"/>
      <c r="IOE39" s="30"/>
      <c r="IOF39" s="30"/>
      <c r="IOG39" s="30"/>
      <c r="IOH39" s="30"/>
      <c r="IOI39" s="30"/>
      <c r="IOJ39" s="30"/>
      <c r="IOK39" s="30"/>
      <c r="IOL39" s="30"/>
      <c r="IOM39" s="30"/>
      <c r="ION39" s="30"/>
      <c r="IOO39" s="30"/>
      <c r="IOP39" s="30"/>
      <c r="IOQ39" s="30"/>
      <c r="IOR39" s="30"/>
      <c r="IOS39" s="30"/>
      <c r="IOT39" s="30"/>
      <c r="IOU39" s="30"/>
      <c r="IOV39" s="30"/>
      <c r="IOW39" s="30"/>
      <c r="IOX39" s="30"/>
      <c r="IOY39" s="30"/>
      <c r="IOZ39" s="30"/>
      <c r="IPA39" s="30"/>
      <c r="IPB39" s="30"/>
      <c r="IPC39" s="30"/>
      <c r="IPD39" s="30"/>
      <c r="IPE39" s="30"/>
      <c r="IPF39" s="30"/>
      <c r="IPG39" s="30"/>
      <c r="IPH39" s="30"/>
      <c r="IPI39" s="30"/>
      <c r="IPJ39" s="30"/>
      <c r="IPK39" s="30"/>
      <c r="IPL39" s="30"/>
      <c r="IPM39" s="30"/>
      <c r="IPN39" s="30"/>
      <c r="IPO39" s="30"/>
      <c r="IPP39" s="30"/>
      <c r="IPQ39" s="30"/>
      <c r="IPR39" s="30"/>
      <c r="IPS39" s="30"/>
      <c r="IPT39" s="30"/>
      <c r="IPU39" s="30"/>
      <c r="IPV39" s="30"/>
      <c r="IPW39" s="30"/>
      <c r="IPX39" s="30"/>
      <c r="IPY39" s="30"/>
      <c r="IPZ39" s="30"/>
      <c r="IQA39" s="30"/>
      <c r="IQB39" s="30"/>
      <c r="IQC39" s="30"/>
      <c r="IQD39" s="30"/>
      <c r="IQE39" s="30"/>
      <c r="IQF39" s="30"/>
      <c r="IQG39" s="30"/>
      <c r="IQH39" s="30"/>
      <c r="IQI39" s="30"/>
      <c r="IQJ39" s="30"/>
      <c r="IQK39" s="30"/>
      <c r="IQL39" s="30"/>
      <c r="IQM39" s="30"/>
      <c r="IQN39" s="30"/>
      <c r="IQO39" s="30"/>
      <c r="IQP39" s="30"/>
      <c r="IQQ39" s="30"/>
      <c r="IQR39" s="30"/>
      <c r="IQS39" s="30"/>
      <c r="IQT39" s="30"/>
      <c r="IQU39" s="30"/>
      <c r="IQV39" s="30"/>
      <c r="IQW39" s="30"/>
      <c r="IQX39" s="30"/>
      <c r="IQY39" s="30"/>
      <c r="IQZ39" s="30"/>
      <c r="IRA39" s="30"/>
      <c r="IRB39" s="30"/>
      <c r="IRC39" s="30"/>
      <c r="IRD39" s="30"/>
      <c r="IRE39" s="30"/>
      <c r="IRF39" s="30"/>
      <c r="IRG39" s="30"/>
      <c r="IRH39" s="30"/>
      <c r="IRI39" s="30"/>
      <c r="IRJ39" s="30"/>
      <c r="IRK39" s="30"/>
      <c r="IRL39" s="30"/>
      <c r="IRM39" s="30"/>
      <c r="IRN39" s="30"/>
      <c r="IRO39" s="30"/>
      <c r="IRP39" s="30"/>
      <c r="IRQ39" s="30"/>
      <c r="IRR39" s="30"/>
      <c r="IRS39" s="30"/>
      <c r="IRT39" s="30"/>
      <c r="IRU39" s="30"/>
      <c r="IRV39" s="30"/>
      <c r="IRW39" s="30"/>
      <c r="IRX39" s="30"/>
      <c r="IRY39" s="30"/>
      <c r="IRZ39" s="30"/>
      <c r="ISA39" s="30"/>
      <c r="ISB39" s="30"/>
      <c r="ISC39" s="30"/>
      <c r="ISD39" s="30"/>
      <c r="ISE39" s="30"/>
      <c r="ISF39" s="30"/>
      <c r="ISG39" s="30"/>
      <c r="ISH39" s="30"/>
      <c r="ISI39" s="30"/>
      <c r="ISJ39" s="30"/>
      <c r="ISK39" s="30"/>
      <c r="ISL39" s="30"/>
      <c r="ISM39" s="30"/>
      <c r="ISN39" s="30"/>
      <c r="ISO39" s="30"/>
      <c r="ISP39" s="30"/>
      <c r="ISQ39" s="30"/>
      <c r="ISR39" s="30"/>
      <c r="ISS39" s="30"/>
      <c r="IST39" s="30"/>
      <c r="ISU39" s="30"/>
      <c r="ISV39" s="30"/>
      <c r="ISW39" s="30"/>
      <c r="ISX39" s="30"/>
      <c r="ISY39" s="30"/>
      <c r="ISZ39" s="30"/>
      <c r="ITA39" s="30"/>
      <c r="ITB39" s="30"/>
      <c r="ITC39" s="30"/>
      <c r="ITD39" s="30"/>
      <c r="ITE39" s="30"/>
      <c r="ITF39" s="30"/>
      <c r="ITG39" s="30"/>
      <c r="ITH39" s="30"/>
      <c r="ITI39" s="30"/>
      <c r="ITJ39" s="30"/>
      <c r="ITK39" s="30"/>
      <c r="ITL39" s="30"/>
      <c r="ITM39" s="30"/>
      <c r="ITN39" s="30"/>
      <c r="ITO39" s="30"/>
      <c r="ITP39" s="30"/>
      <c r="ITQ39" s="30"/>
      <c r="ITR39" s="30"/>
      <c r="ITS39" s="30"/>
      <c r="ITT39" s="30"/>
      <c r="ITU39" s="30"/>
      <c r="ITV39" s="30"/>
      <c r="ITW39" s="30"/>
      <c r="ITX39" s="30"/>
      <c r="ITY39" s="30"/>
      <c r="ITZ39" s="30"/>
      <c r="IUA39" s="30"/>
      <c r="IUB39" s="30"/>
      <c r="IUC39" s="30"/>
      <c r="IUD39" s="30"/>
      <c r="IUE39" s="30"/>
      <c r="IUF39" s="30"/>
      <c r="IUG39" s="30"/>
      <c r="IUH39" s="30"/>
      <c r="IUI39" s="30"/>
      <c r="IUJ39" s="30"/>
      <c r="IUK39" s="30"/>
      <c r="IUL39" s="30"/>
      <c r="IUM39" s="30"/>
      <c r="IUN39" s="30"/>
      <c r="IUO39" s="30"/>
      <c r="IUP39" s="30"/>
      <c r="IUQ39" s="30"/>
      <c r="IUR39" s="30"/>
      <c r="IUS39" s="30"/>
      <c r="IUT39" s="30"/>
      <c r="IUU39" s="30"/>
      <c r="IUV39" s="30"/>
      <c r="IUW39" s="30"/>
      <c r="IUX39" s="30"/>
      <c r="IUY39" s="30"/>
      <c r="IUZ39" s="30"/>
      <c r="IVA39" s="30"/>
      <c r="IVB39" s="30"/>
      <c r="IVC39" s="30"/>
      <c r="IVD39" s="30"/>
      <c r="IVE39" s="30"/>
      <c r="IVF39" s="30"/>
      <c r="IVG39" s="30"/>
      <c r="IVH39" s="30"/>
      <c r="IVI39" s="30"/>
      <c r="IVJ39" s="30"/>
      <c r="IVK39" s="30"/>
      <c r="IVL39" s="30"/>
      <c r="IVM39" s="30"/>
      <c r="IVN39" s="30"/>
      <c r="IVO39" s="30"/>
      <c r="IVP39" s="30"/>
      <c r="IVQ39" s="30"/>
      <c r="IVR39" s="30"/>
      <c r="IVS39" s="30"/>
      <c r="IVT39" s="30"/>
      <c r="IVU39" s="30"/>
      <c r="IVV39" s="30"/>
      <c r="IVW39" s="30"/>
      <c r="IVX39" s="30"/>
      <c r="IVY39" s="30"/>
      <c r="IVZ39" s="30"/>
      <c r="IWA39" s="30"/>
      <c r="IWB39" s="30"/>
      <c r="IWC39" s="30"/>
      <c r="IWD39" s="30"/>
      <c r="IWE39" s="30"/>
      <c r="IWF39" s="30"/>
      <c r="IWG39" s="30"/>
      <c r="IWH39" s="30"/>
      <c r="IWI39" s="30"/>
      <c r="IWJ39" s="30"/>
      <c r="IWK39" s="30"/>
      <c r="IWL39" s="30"/>
      <c r="IWM39" s="30"/>
      <c r="IWN39" s="30"/>
      <c r="IWO39" s="30"/>
      <c r="IWP39" s="30"/>
      <c r="IWQ39" s="30"/>
      <c r="IWR39" s="30"/>
      <c r="IWS39" s="30"/>
      <c r="IWT39" s="30"/>
      <c r="IWU39" s="30"/>
      <c r="IWV39" s="30"/>
      <c r="IWW39" s="30"/>
      <c r="IWX39" s="30"/>
      <c r="IWY39" s="30"/>
      <c r="IWZ39" s="30"/>
      <c r="IXA39" s="30"/>
      <c r="IXB39" s="30"/>
      <c r="IXC39" s="30"/>
      <c r="IXD39" s="30"/>
      <c r="IXE39" s="30"/>
      <c r="IXF39" s="30"/>
      <c r="IXG39" s="30"/>
      <c r="IXH39" s="30"/>
      <c r="IXI39" s="30"/>
      <c r="IXJ39" s="30"/>
      <c r="IXK39" s="30"/>
      <c r="IXL39" s="30"/>
      <c r="IXM39" s="30"/>
      <c r="IXN39" s="30"/>
      <c r="IXO39" s="30"/>
      <c r="IXP39" s="30"/>
      <c r="IXQ39" s="30"/>
      <c r="IXR39" s="30"/>
      <c r="IXS39" s="30"/>
      <c r="IXT39" s="30"/>
      <c r="IXU39" s="30"/>
      <c r="IXV39" s="30"/>
      <c r="IXW39" s="30"/>
      <c r="IXX39" s="30"/>
      <c r="IXY39" s="30"/>
      <c r="IXZ39" s="30"/>
      <c r="IYA39" s="30"/>
      <c r="IYB39" s="30"/>
      <c r="IYC39" s="30"/>
      <c r="IYD39" s="30"/>
      <c r="IYE39" s="30"/>
      <c r="IYF39" s="30"/>
      <c r="IYG39" s="30"/>
      <c r="IYH39" s="30"/>
      <c r="IYI39" s="30"/>
      <c r="IYJ39" s="30"/>
      <c r="IYK39" s="30"/>
      <c r="IYL39" s="30"/>
      <c r="IYM39" s="30"/>
      <c r="IYN39" s="30"/>
      <c r="IYO39" s="30"/>
      <c r="IYP39" s="30"/>
      <c r="IYQ39" s="30"/>
      <c r="IYR39" s="30"/>
      <c r="IYS39" s="30"/>
      <c r="IYT39" s="30"/>
      <c r="IYU39" s="30"/>
      <c r="IYV39" s="30"/>
      <c r="IYW39" s="30"/>
      <c r="IYX39" s="30"/>
      <c r="IYY39" s="30"/>
      <c r="IYZ39" s="30"/>
      <c r="IZA39" s="30"/>
      <c r="IZB39" s="30"/>
      <c r="IZC39" s="30"/>
      <c r="IZD39" s="30"/>
      <c r="IZE39" s="30"/>
      <c r="IZF39" s="30"/>
      <c r="IZG39" s="30"/>
      <c r="IZH39" s="30"/>
      <c r="IZI39" s="30"/>
      <c r="IZJ39" s="30"/>
      <c r="IZK39" s="30"/>
      <c r="IZL39" s="30"/>
      <c r="IZM39" s="30"/>
      <c r="IZN39" s="30"/>
      <c r="IZO39" s="30"/>
      <c r="IZP39" s="30"/>
      <c r="IZQ39" s="30"/>
      <c r="IZR39" s="30"/>
      <c r="IZS39" s="30"/>
      <c r="IZT39" s="30"/>
      <c r="IZU39" s="30"/>
      <c r="IZV39" s="30"/>
      <c r="IZW39" s="30"/>
      <c r="IZX39" s="30"/>
      <c r="IZY39" s="30"/>
      <c r="IZZ39" s="30"/>
      <c r="JAA39" s="30"/>
      <c r="JAB39" s="30"/>
      <c r="JAC39" s="30"/>
      <c r="JAD39" s="30"/>
      <c r="JAE39" s="30"/>
      <c r="JAF39" s="30"/>
      <c r="JAG39" s="30"/>
      <c r="JAH39" s="30"/>
      <c r="JAI39" s="30"/>
      <c r="JAJ39" s="30"/>
      <c r="JAK39" s="30"/>
      <c r="JAL39" s="30"/>
      <c r="JAM39" s="30"/>
      <c r="JAN39" s="30"/>
      <c r="JAO39" s="30"/>
      <c r="JAP39" s="30"/>
      <c r="JAQ39" s="30"/>
      <c r="JAR39" s="30"/>
      <c r="JAS39" s="30"/>
      <c r="JAT39" s="30"/>
      <c r="JAU39" s="30"/>
      <c r="JAV39" s="30"/>
      <c r="JAW39" s="30"/>
      <c r="JAX39" s="30"/>
      <c r="JAY39" s="30"/>
      <c r="JAZ39" s="30"/>
      <c r="JBA39" s="30"/>
      <c r="JBB39" s="30"/>
      <c r="JBC39" s="30"/>
      <c r="JBD39" s="30"/>
      <c r="JBE39" s="30"/>
      <c r="JBF39" s="30"/>
      <c r="JBG39" s="30"/>
      <c r="JBH39" s="30"/>
      <c r="JBI39" s="30"/>
      <c r="JBJ39" s="30"/>
      <c r="JBK39" s="30"/>
      <c r="JBL39" s="30"/>
      <c r="JBM39" s="30"/>
      <c r="JBN39" s="30"/>
      <c r="JBO39" s="30"/>
      <c r="JBP39" s="30"/>
      <c r="JBQ39" s="30"/>
      <c r="JBR39" s="30"/>
      <c r="JBS39" s="30"/>
      <c r="JBT39" s="30"/>
      <c r="JBU39" s="30"/>
      <c r="JBV39" s="30"/>
      <c r="JBW39" s="30"/>
      <c r="JBX39" s="30"/>
      <c r="JBY39" s="30"/>
      <c r="JBZ39" s="30"/>
      <c r="JCA39" s="30"/>
      <c r="JCB39" s="30"/>
      <c r="JCC39" s="30"/>
      <c r="JCD39" s="30"/>
      <c r="JCE39" s="30"/>
      <c r="JCF39" s="30"/>
      <c r="JCG39" s="30"/>
      <c r="JCH39" s="30"/>
      <c r="JCI39" s="30"/>
      <c r="JCJ39" s="30"/>
      <c r="JCK39" s="30"/>
      <c r="JCL39" s="30"/>
      <c r="JCM39" s="30"/>
      <c r="JCN39" s="30"/>
      <c r="JCO39" s="30"/>
      <c r="JCP39" s="30"/>
      <c r="JCQ39" s="30"/>
      <c r="JCR39" s="30"/>
      <c r="JCS39" s="30"/>
      <c r="JCT39" s="30"/>
      <c r="JCU39" s="30"/>
      <c r="JCV39" s="30"/>
      <c r="JCW39" s="30"/>
      <c r="JCX39" s="30"/>
      <c r="JCY39" s="30"/>
      <c r="JCZ39" s="30"/>
      <c r="JDA39" s="30"/>
      <c r="JDB39" s="30"/>
      <c r="JDC39" s="30"/>
      <c r="JDD39" s="30"/>
      <c r="JDE39" s="30"/>
      <c r="JDF39" s="30"/>
      <c r="JDG39" s="30"/>
      <c r="JDH39" s="30"/>
      <c r="JDI39" s="30"/>
      <c r="JDJ39" s="30"/>
      <c r="JDK39" s="30"/>
      <c r="JDL39" s="30"/>
      <c r="JDM39" s="30"/>
      <c r="JDN39" s="30"/>
      <c r="JDO39" s="30"/>
      <c r="JDP39" s="30"/>
      <c r="JDQ39" s="30"/>
      <c r="JDR39" s="30"/>
      <c r="JDS39" s="30"/>
      <c r="JDT39" s="30"/>
      <c r="JDU39" s="30"/>
      <c r="JDV39" s="30"/>
      <c r="JDW39" s="30"/>
      <c r="JDX39" s="30"/>
      <c r="JDY39" s="30"/>
      <c r="JDZ39" s="30"/>
      <c r="JEA39" s="30"/>
      <c r="JEB39" s="30"/>
      <c r="JEC39" s="30"/>
      <c r="JED39" s="30"/>
      <c r="JEE39" s="30"/>
      <c r="JEF39" s="30"/>
      <c r="JEG39" s="30"/>
      <c r="JEH39" s="30"/>
      <c r="JEI39" s="30"/>
      <c r="JEJ39" s="30"/>
      <c r="JEK39" s="30"/>
      <c r="JEL39" s="30"/>
      <c r="JEM39" s="30"/>
      <c r="JEN39" s="30"/>
      <c r="JEO39" s="30"/>
      <c r="JEP39" s="30"/>
      <c r="JEQ39" s="30"/>
      <c r="JER39" s="30"/>
      <c r="JES39" s="30"/>
      <c r="JET39" s="30"/>
      <c r="JEU39" s="30"/>
      <c r="JEV39" s="30"/>
      <c r="JEW39" s="30"/>
      <c r="JEX39" s="30"/>
      <c r="JEY39" s="30"/>
      <c r="JEZ39" s="30"/>
      <c r="JFA39" s="30"/>
      <c r="JFB39" s="30"/>
      <c r="JFC39" s="30"/>
      <c r="JFD39" s="30"/>
      <c r="JFE39" s="30"/>
      <c r="JFF39" s="30"/>
      <c r="JFG39" s="30"/>
      <c r="JFH39" s="30"/>
      <c r="JFI39" s="30"/>
      <c r="JFJ39" s="30"/>
      <c r="JFK39" s="30"/>
      <c r="JFL39" s="30"/>
      <c r="JFM39" s="30"/>
      <c r="JFN39" s="30"/>
      <c r="JFO39" s="30"/>
      <c r="JFP39" s="30"/>
      <c r="JFQ39" s="30"/>
      <c r="JFR39" s="30"/>
      <c r="JFS39" s="30"/>
      <c r="JFT39" s="30"/>
      <c r="JFU39" s="30"/>
      <c r="JFV39" s="30"/>
      <c r="JFW39" s="30"/>
      <c r="JFX39" s="30"/>
      <c r="JFY39" s="30"/>
      <c r="JFZ39" s="30"/>
      <c r="JGA39" s="30"/>
      <c r="JGB39" s="30"/>
      <c r="JGC39" s="30"/>
      <c r="JGD39" s="30"/>
      <c r="JGE39" s="30"/>
      <c r="JGF39" s="30"/>
      <c r="JGG39" s="30"/>
      <c r="JGH39" s="30"/>
      <c r="JGI39" s="30"/>
      <c r="JGJ39" s="30"/>
      <c r="JGK39" s="30"/>
      <c r="JGL39" s="30"/>
      <c r="JGM39" s="30"/>
      <c r="JGN39" s="30"/>
      <c r="JGO39" s="30"/>
      <c r="JGP39" s="30"/>
      <c r="JGQ39" s="30"/>
      <c r="JGR39" s="30"/>
      <c r="JGS39" s="30"/>
      <c r="JGT39" s="30"/>
      <c r="JGU39" s="30"/>
      <c r="JGV39" s="30"/>
      <c r="JGW39" s="30"/>
      <c r="JGX39" s="30"/>
      <c r="JGY39" s="30"/>
      <c r="JGZ39" s="30"/>
      <c r="JHA39" s="30"/>
      <c r="JHB39" s="30"/>
      <c r="JHC39" s="30"/>
      <c r="JHD39" s="30"/>
      <c r="JHE39" s="30"/>
      <c r="JHF39" s="30"/>
      <c r="JHG39" s="30"/>
      <c r="JHH39" s="30"/>
      <c r="JHI39" s="30"/>
      <c r="JHJ39" s="30"/>
      <c r="JHK39" s="30"/>
      <c r="JHL39" s="30"/>
      <c r="JHM39" s="30"/>
      <c r="JHN39" s="30"/>
      <c r="JHO39" s="30"/>
      <c r="JHP39" s="30"/>
      <c r="JHQ39" s="30"/>
      <c r="JHR39" s="30"/>
      <c r="JHS39" s="30"/>
      <c r="JHT39" s="30"/>
      <c r="JHU39" s="30"/>
      <c r="JHV39" s="30"/>
      <c r="JHW39" s="30"/>
      <c r="JHX39" s="30"/>
      <c r="JHY39" s="30"/>
      <c r="JHZ39" s="30"/>
      <c r="JIA39" s="30"/>
      <c r="JIB39" s="30"/>
      <c r="JIC39" s="30"/>
      <c r="JID39" s="30"/>
      <c r="JIE39" s="30"/>
      <c r="JIF39" s="30"/>
      <c r="JIG39" s="30"/>
      <c r="JIH39" s="30"/>
      <c r="JII39" s="30"/>
      <c r="JIJ39" s="30"/>
      <c r="JIK39" s="30"/>
      <c r="JIL39" s="30"/>
      <c r="JIM39" s="30"/>
      <c r="JIN39" s="30"/>
      <c r="JIO39" s="30"/>
      <c r="JIP39" s="30"/>
      <c r="JIQ39" s="30"/>
      <c r="JIR39" s="30"/>
      <c r="JIS39" s="30"/>
      <c r="JIT39" s="30"/>
      <c r="JIU39" s="30"/>
      <c r="JIV39" s="30"/>
      <c r="JIW39" s="30"/>
      <c r="JIX39" s="30"/>
      <c r="JIY39" s="30"/>
      <c r="JIZ39" s="30"/>
      <c r="JJA39" s="30"/>
      <c r="JJB39" s="30"/>
      <c r="JJC39" s="30"/>
      <c r="JJD39" s="30"/>
      <c r="JJE39" s="30"/>
      <c r="JJF39" s="30"/>
      <c r="JJG39" s="30"/>
      <c r="JJH39" s="30"/>
      <c r="JJI39" s="30"/>
      <c r="JJJ39" s="30"/>
      <c r="JJK39" s="30"/>
      <c r="JJL39" s="30"/>
      <c r="JJM39" s="30"/>
      <c r="JJN39" s="30"/>
      <c r="JJO39" s="30"/>
      <c r="JJP39" s="30"/>
      <c r="JJQ39" s="30"/>
      <c r="JJR39" s="30"/>
      <c r="JJS39" s="30"/>
      <c r="JJT39" s="30"/>
      <c r="JJU39" s="30"/>
      <c r="JJV39" s="30"/>
      <c r="JJW39" s="30"/>
      <c r="JJX39" s="30"/>
      <c r="JJY39" s="30"/>
      <c r="JJZ39" s="30"/>
      <c r="JKA39" s="30"/>
      <c r="JKB39" s="30"/>
      <c r="JKC39" s="30"/>
      <c r="JKD39" s="30"/>
      <c r="JKE39" s="30"/>
      <c r="JKF39" s="30"/>
      <c r="JKG39" s="30"/>
      <c r="JKH39" s="30"/>
      <c r="JKI39" s="30"/>
      <c r="JKJ39" s="30"/>
      <c r="JKK39" s="30"/>
      <c r="JKL39" s="30"/>
      <c r="JKM39" s="30"/>
      <c r="JKN39" s="30"/>
      <c r="JKO39" s="30"/>
      <c r="JKP39" s="30"/>
      <c r="JKQ39" s="30"/>
      <c r="JKR39" s="30"/>
      <c r="JKS39" s="30"/>
      <c r="JKT39" s="30"/>
      <c r="JKU39" s="30"/>
      <c r="JKV39" s="30"/>
      <c r="JKW39" s="30"/>
      <c r="JKX39" s="30"/>
      <c r="JKY39" s="30"/>
      <c r="JKZ39" s="30"/>
      <c r="JLA39" s="30"/>
      <c r="JLB39" s="30"/>
      <c r="JLC39" s="30"/>
      <c r="JLD39" s="30"/>
      <c r="JLE39" s="30"/>
      <c r="JLF39" s="30"/>
      <c r="JLG39" s="30"/>
      <c r="JLH39" s="30"/>
      <c r="JLI39" s="30"/>
      <c r="JLJ39" s="30"/>
      <c r="JLK39" s="30"/>
      <c r="JLL39" s="30"/>
      <c r="JLM39" s="30"/>
      <c r="JLN39" s="30"/>
      <c r="JLO39" s="30"/>
      <c r="JLP39" s="30"/>
      <c r="JLQ39" s="30"/>
      <c r="JLR39" s="30"/>
      <c r="JLS39" s="30"/>
      <c r="JLT39" s="30"/>
      <c r="JLU39" s="30"/>
      <c r="JLV39" s="30"/>
      <c r="JLW39" s="30"/>
      <c r="JLX39" s="30"/>
      <c r="JLY39" s="30"/>
      <c r="JLZ39" s="30"/>
      <c r="JMA39" s="30"/>
      <c r="JMB39" s="30"/>
      <c r="JMC39" s="30"/>
      <c r="JMD39" s="30"/>
      <c r="JME39" s="30"/>
      <c r="JMF39" s="30"/>
      <c r="JMG39" s="30"/>
      <c r="JMH39" s="30"/>
      <c r="JMI39" s="30"/>
      <c r="JMJ39" s="30"/>
      <c r="JMK39" s="30"/>
      <c r="JML39" s="30"/>
      <c r="JMM39" s="30"/>
      <c r="JMN39" s="30"/>
      <c r="JMO39" s="30"/>
      <c r="JMP39" s="30"/>
      <c r="JMQ39" s="30"/>
      <c r="JMR39" s="30"/>
      <c r="JMS39" s="30"/>
      <c r="JMT39" s="30"/>
      <c r="JMU39" s="30"/>
      <c r="JMV39" s="30"/>
      <c r="JMW39" s="30"/>
      <c r="JMX39" s="30"/>
      <c r="JMY39" s="30"/>
      <c r="JMZ39" s="30"/>
      <c r="JNA39" s="30"/>
      <c r="JNB39" s="30"/>
      <c r="JNC39" s="30"/>
      <c r="JND39" s="30"/>
      <c r="JNE39" s="30"/>
      <c r="JNF39" s="30"/>
      <c r="JNG39" s="30"/>
      <c r="JNH39" s="30"/>
      <c r="JNI39" s="30"/>
      <c r="JNJ39" s="30"/>
      <c r="JNK39" s="30"/>
      <c r="JNL39" s="30"/>
      <c r="JNM39" s="30"/>
      <c r="JNN39" s="30"/>
      <c r="JNO39" s="30"/>
      <c r="JNP39" s="30"/>
      <c r="JNQ39" s="30"/>
      <c r="JNR39" s="30"/>
      <c r="JNS39" s="30"/>
      <c r="JNT39" s="30"/>
      <c r="JNU39" s="30"/>
      <c r="JNV39" s="30"/>
      <c r="JNW39" s="30"/>
      <c r="JNX39" s="30"/>
      <c r="JNY39" s="30"/>
      <c r="JNZ39" s="30"/>
      <c r="JOA39" s="30"/>
      <c r="JOB39" s="30"/>
      <c r="JOC39" s="30"/>
      <c r="JOD39" s="30"/>
      <c r="JOE39" s="30"/>
      <c r="JOF39" s="30"/>
      <c r="JOG39" s="30"/>
      <c r="JOH39" s="30"/>
      <c r="JOI39" s="30"/>
      <c r="JOJ39" s="30"/>
      <c r="JOK39" s="30"/>
      <c r="JOL39" s="30"/>
      <c r="JOM39" s="30"/>
      <c r="JON39" s="30"/>
      <c r="JOO39" s="30"/>
      <c r="JOP39" s="30"/>
      <c r="JOQ39" s="30"/>
      <c r="JOR39" s="30"/>
      <c r="JOS39" s="30"/>
      <c r="JOT39" s="30"/>
      <c r="JOU39" s="30"/>
      <c r="JOV39" s="30"/>
      <c r="JOW39" s="30"/>
      <c r="JOX39" s="30"/>
      <c r="JOY39" s="30"/>
      <c r="JOZ39" s="30"/>
      <c r="JPA39" s="30"/>
      <c r="JPB39" s="30"/>
      <c r="JPC39" s="30"/>
      <c r="JPD39" s="30"/>
      <c r="JPE39" s="30"/>
      <c r="JPF39" s="30"/>
      <c r="JPG39" s="30"/>
      <c r="JPH39" s="30"/>
      <c r="JPI39" s="30"/>
      <c r="JPJ39" s="30"/>
      <c r="JPK39" s="30"/>
      <c r="JPL39" s="30"/>
      <c r="JPM39" s="30"/>
      <c r="JPN39" s="30"/>
      <c r="JPO39" s="30"/>
      <c r="JPP39" s="30"/>
      <c r="JPQ39" s="30"/>
      <c r="JPR39" s="30"/>
      <c r="JPS39" s="30"/>
      <c r="JPT39" s="30"/>
      <c r="JPU39" s="30"/>
      <c r="JPV39" s="30"/>
      <c r="JPW39" s="30"/>
      <c r="JPX39" s="30"/>
      <c r="JPY39" s="30"/>
      <c r="JPZ39" s="30"/>
      <c r="JQA39" s="30"/>
      <c r="JQB39" s="30"/>
      <c r="JQC39" s="30"/>
      <c r="JQD39" s="30"/>
      <c r="JQE39" s="30"/>
      <c r="JQF39" s="30"/>
      <c r="JQG39" s="30"/>
      <c r="JQH39" s="30"/>
      <c r="JQI39" s="30"/>
      <c r="JQJ39" s="30"/>
      <c r="JQK39" s="30"/>
      <c r="JQL39" s="30"/>
      <c r="JQM39" s="30"/>
      <c r="JQN39" s="30"/>
      <c r="JQO39" s="30"/>
      <c r="JQP39" s="30"/>
      <c r="JQQ39" s="30"/>
      <c r="JQR39" s="30"/>
      <c r="JQS39" s="30"/>
      <c r="JQT39" s="30"/>
      <c r="JQU39" s="30"/>
      <c r="JQV39" s="30"/>
      <c r="JQW39" s="30"/>
      <c r="JQX39" s="30"/>
      <c r="JQY39" s="30"/>
      <c r="JQZ39" s="30"/>
      <c r="JRA39" s="30"/>
      <c r="JRB39" s="30"/>
      <c r="JRC39" s="30"/>
      <c r="JRD39" s="30"/>
      <c r="JRE39" s="30"/>
      <c r="JRF39" s="30"/>
      <c r="JRG39" s="30"/>
      <c r="JRH39" s="30"/>
      <c r="JRI39" s="30"/>
      <c r="JRJ39" s="30"/>
      <c r="JRK39" s="30"/>
      <c r="JRL39" s="30"/>
      <c r="JRM39" s="30"/>
      <c r="JRN39" s="30"/>
      <c r="JRO39" s="30"/>
      <c r="JRP39" s="30"/>
      <c r="JRQ39" s="30"/>
      <c r="JRR39" s="30"/>
      <c r="JRS39" s="30"/>
      <c r="JRT39" s="30"/>
      <c r="JRU39" s="30"/>
      <c r="JRV39" s="30"/>
      <c r="JRW39" s="30"/>
      <c r="JRX39" s="30"/>
      <c r="JRY39" s="30"/>
      <c r="JRZ39" s="30"/>
      <c r="JSA39" s="30"/>
      <c r="JSB39" s="30"/>
      <c r="JSC39" s="30"/>
      <c r="JSD39" s="30"/>
      <c r="JSE39" s="30"/>
      <c r="JSF39" s="30"/>
      <c r="JSG39" s="30"/>
      <c r="JSH39" s="30"/>
      <c r="JSI39" s="30"/>
      <c r="JSJ39" s="30"/>
      <c r="JSK39" s="30"/>
      <c r="JSL39" s="30"/>
      <c r="JSM39" s="30"/>
      <c r="JSN39" s="30"/>
      <c r="JSO39" s="30"/>
      <c r="JSP39" s="30"/>
      <c r="JSQ39" s="30"/>
      <c r="JSR39" s="30"/>
      <c r="JSS39" s="30"/>
      <c r="JST39" s="30"/>
      <c r="JSU39" s="30"/>
      <c r="JSV39" s="30"/>
      <c r="JSW39" s="30"/>
      <c r="JSX39" s="30"/>
      <c r="JSY39" s="30"/>
      <c r="JSZ39" s="30"/>
      <c r="JTA39" s="30"/>
      <c r="JTB39" s="30"/>
      <c r="JTC39" s="30"/>
      <c r="JTD39" s="30"/>
      <c r="JTE39" s="30"/>
      <c r="JTF39" s="30"/>
      <c r="JTG39" s="30"/>
      <c r="JTH39" s="30"/>
      <c r="JTI39" s="30"/>
      <c r="JTJ39" s="30"/>
      <c r="JTK39" s="30"/>
      <c r="JTL39" s="30"/>
      <c r="JTM39" s="30"/>
      <c r="JTN39" s="30"/>
      <c r="JTO39" s="30"/>
      <c r="JTP39" s="30"/>
      <c r="JTQ39" s="30"/>
      <c r="JTR39" s="30"/>
      <c r="JTS39" s="30"/>
      <c r="JTT39" s="30"/>
      <c r="JTU39" s="30"/>
      <c r="JTV39" s="30"/>
      <c r="JTW39" s="30"/>
      <c r="JTX39" s="30"/>
      <c r="JTY39" s="30"/>
      <c r="JTZ39" s="30"/>
      <c r="JUA39" s="30"/>
      <c r="JUB39" s="30"/>
      <c r="JUC39" s="30"/>
      <c r="JUD39" s="30"/>
      <c r="JUE39" s="30"/>
      <c r="JUF39" s="30"/>
      <c r="JUG39" s="30"/>
      <c r="JUH39" s="30"/>
      <c r="JUI39" s="30"/>
      <c r="JUJ39" s="30"/>
      <c r="JUK39" s="30"/>
      <c r="JUL39" s="30"/>
      <c r="JUM39" s="30"/>
      <c r="JUN39" s="30"/>
      <c r="JUO39" s="30"/>
      <c r="JUP39" s="30"/>
      <c r="JUQ39" s="30"/>
      <c r="JUR39" s="30"/>
      <c r="JUS39" s="30"/>
      <c r="JUT39" s="30"/>
      <c r="JUU39" s="30"/>
      <c r="JUV39" s="30"/>
      <c r="JUW39" s="30"/>
      <c r="JUX39" s="30"/>
      <c r="JUY39" s="30"/>
      <c r="JUZ39" s="30"/>
      <c r="JVA39" s="30"/>
      <c r="JVB39" s="30"/>
      <c r="JVC39" s="30"/>
      <c r="JVD39" s="30"/>
      <c r="JVE39" s="30"/>
      <c r="JVF39" s="30"/>
      <c r="JVG39" s="30"/>
      <c r="JVH39" s="30"/>
      <c r="JVI39" s="30"/>
      <c r="JVJ39" s="30"/>
      <c r="JVK39" s="30"/>
      <c r="JVL39" s="30"/>
      <c r="JVM39" s="30"/>
      <c r="JVN39" s="30"/>
      <c r="JVO39" s="30"/>
      <c r="JVP39" s="30"/>
      <c r="JVQ39" s="30"/>
      <c r="JVR39" s="30"/>
      <c r="JVS39" s="30"/>
      <c r="JVT39" s="30"/>
      <c r="JVU39" s="30"/>
      <c r="JVV39" s="30"/>
      <c r="JVW39" s="30"/>
      <c r="JVX39" s="30"/>
      <c r="JVY39" s="30"/>
      <c r="JVZ39" s="30"/>
      <c r="JWA39" s="30"/>
      <c r="JWB39" s="30"/>
      <c r="JWC39" s="30"/>
      <c r="JWD39" s="30"/>
      <c r="JWE39" s="30"/>
      <c r="JWF39" s="30"/>
      <c r="JWG39" s="30"/>
      <c r="JWH39" s="30"/>
      <c r="JWI39" s="30"/>
      <c r="JWJ39" s="30"/>
      <c r="JWK39" s="30"/>
      <c r="JWL39" s="30"/>
      <c r="JWM39" s="30"/>
      <c r="JWN39" s="30"/>
      <c r="JWO39" s="30"/>
      <c r="JWP39" s="30"/>
      <c r="JWQ39" s="30"/>
      <c r="JWR39" s="30"/>
      <c r="JWS39" s="30"/>
      <c r="JWT39" s="30"/>
      <c r="JWU39" s="30"/>
      <c r="JWV39" s="30"/>
      <c r="JWW39" s="30"/>
      <c r="JWX39" s="30"/>
      <c r="JWY39" s="30"/>
      <c r="JWZ39" s="30"/>
      <c r="JXA39" s="30"/>
      <c r="JXB39" s="30"/>
      <c r="JXC39" s="30"/>
      <c r="JXD39" s="30"/>
      <c r="JXE39" s="30"/>
      <c r="JXF39" s="30"/>
      <c r="JXG39" s="30"/>
      <c r="JXH39" s="30"/>
      <c r="JXI39" s="30"/>
      <c r="JXJ39" s="30"/>
      <c r="JXK39" s="30"/>
      <c r="JXL39" s="30"/>
      <c r="JXM39" s="30"/>
      <c r="JXN39" s="30"/>
      <c r="JXO39" s="30"/>
      <c r="JXP39" s="30"/>
      <c r="JXQ39" s="30"/>
      <c r="JXR39" s="30"/>
      <c r="JXS39" s="30"/>
      <c r="JXT39" s="30"/>
      <c r="JXU39" s="30"/>
      <c r="JXV39" s="30"/>
      <c r="JXW39" s="30"/>
      <c r="JXX39" s="30"/>
      <c r="JXY39" s="30"/>
      <c r="JXZ39" s="30"/>
      <c r="JYA39" s="30"/>
      <c r="JYB39" s="30"/>
      <c r="JYC39" s="30"/>
      <c r="JYD39" s="30"/>
      <c r="JYE39" s="30"/>
      <c r="JYF39" s="30"/>
      <c r="JYG39" s="30"/>
      <c r="JYH39" s="30"/>
      <c r="JYI39" s="30"/>
      <c r="JYJ39" s="30"/>
      <c r="JYK39" s="30"/>
      <c r="JYL39" s="30"/>
      <c r="JYM39" s="30"/>
      <c r="JYN39" s="30"/>
      <c r="JYO39" s="30"/>
      <c r="JYP39" s="30"/>
      <c r="JYQ39" s="30"/>
      <c r="JYR39" s="30"/>
      <c r="JYS39" s="30"/>
      <c r="JYT39" s="30"/>
      <c r="JYU39" s="30"/>
      <c r="JYV39" s="30"/>
      <c r="JYW39" s="30"/>
      <c r="JYX39" s="30"/>
      <c r="JYY39" s="30"/>
      <c r="JYZ39" s="30"/>
      <c r="JZA39" s="30"/>
      <c r="JZB39" s="30"/>
      <c r="JZC39" s="30"/>
      <c r="JZD39" s="30"/>
      <c r="JZE39" s="30"/>
      <c r="JZF39" s="30"/>
      <c r="JZG39" s="30"/>
      <c r="JZH39" s="30"/>
      <c r="JZI39" s="30"/>
      <c r="JZJ39" s="30"/>
      <c r="JZK39" s="30"/>
      <c r="JZL39" s="30"/>
      <c r="JZM39" s="30"/>
      <c r="JZN39" s="30"/>
      <c r="JZO39" s="30"/>
      <c r="JZP39" s="30"/>
      <c r="JZQ39" s="30"/>
      <c r="JZR39" s="30"/>
      <c r="JZS39" s="30"/>
      <c r="JZT39" s="30"/>
      <c r="JZU39" s="30"/>
      <c r="JZV39" s="30"/>
      <c r="JZW39" s="30"/>
      <c r="JZX39" s="30"/>
      <c r="JZY39" s="30"/>
      <c r="JZZ39" s="30"/>
      <c r="KAA39" s="30"/>
      <c r="KAB39" s="30"/>
      <c r="KAC39" s="30"/>
      <c r="KAD39" s="30"/>
      <c r="KAE39" s="30"/>
      <c r="KAF39" s="30"/>
      <c r="KAG39" s="30"/>
      <c r="KAH39" s="30"/>
      <c r="KAI39" s="30"/>
      <c r="KAJ39" s="30"/>
      <c r="KAK39" s="30"/>
      <c r="KAL39" s="30"/>
      <c r="KAM39" s="30"/>
      <c r="KAN39" s="30"/>
      <c r="KAO39" s="30"/>
      <c r="KAP39" s="30"/>
      <c r="KAQ39" s="30"/>
      <c r="KAR39" s="30"/>
      <c r="KAS39" s="30"/>
      <c r="KAT39" s="30"/>
      <c r="KAU39" s="30"/>
      <c r="KAV39" s="30"/>
      <c r="KAW39" s="30"/>
      <c r="KAX39" s="30"/>
      <c r="KAY39" s="30"/>
      <c r="KAZ39" s="30"/>
      <c r="KBA39" s="30"/>
      <c r="KBB39" s="30"/>
      <c r="KBC39" s="30"/>
      <c r="KBD39" s="30"/>
      <c r="KBE39" s="30"/>
      <c r="KBF39" s="30"/>
      <c r="KBG39" s="30"/>
      <c r="KBH39" s="30"/>
      <c r="KBI39" s="30"/>
      <c r="KBJ39" s="30"/>
      <c r="KBK39" s="30"/>
      <c r="KBL39" s="30"/>
      <c r="KBM39" s="30"/>
      <c r="KBN39" s="30"/>
      <c r="KBO39" s="30"/>
      <c r="KBP39" s="30"/>
      <c r="KBQ39" s="30"/>
      <c r="KBR39" s="30"/>
      <c r="KBS39" s="30"/>
      <c r="KBT39" s="30"/>
      <c r="KBU39" s="30"/>
      <c r="KBV39" s="30"/>
      <c r="KBW39" s="30"/>
      <c r="KBX39" s="30"/>
      <c r="KBY39" s="30"/>
      <c r="KBZ39" s="30"/>
      <c r="KCA39" s="30"/>
      <c r="KCB39" s="30"/>
      <c r="KCC39" s="30"/>
      <c r="KCD39" s="30"/>
      <c r="KCE39" s="30"/>
      <c r="KCF39" s="30"/>
      <c r="KCG39" s="30"/>
      <c r="KCH39" s="30"/>
      <c r="KCI39" s="30"/>
      <c r="KCJ39" s="30"/>
      <c r="KCK39" s="30"/>
      <c r="KCL39" s="30"/>
      <c r="KCM39" s="30"/>
      <c r="KCN39" s="30"/>
      <c r="KCO39" s="30"/>
      <c r="KCP39" s="30"/>
      <c r="KCQ39" s="30"/>
      <c r="KCR39" s="30"/>
      <c r="KCS39" s="30"/>
      <c r="KCT39" s="30"/>
      <c r="KCU39" s="30"/>
      <c r="KCV39" s="30"/>
      <c r="KCW39" s="30"/>
      <c r="KCX39" s="30"/>
      <c r="KCY39" s="30"/>
      <c r="KCZ39" s="30"/>
      <c r="KDA39" s="30"/>
      <c r="KDB39" s="30"/>
      <c r="KDC39" s="30"/>
      <c r="KDD39" s="30"/>
      <c r="KDE39" s="30"/>
      <c r="KDF39" s="30"/>
      <c r="KDG39" s="30"/>
      <c r="KDH39" s="30"/>
      <c r="KDI39" s="30"/>
      <c r="KDJ39" s="30"/>
      <c r="KDK39" s="30"/>
      <c r="KDL39" s="30"/>
      <c r="KDM39" s="30"/>
      <c r="KDN39" s="30"/>
      <c r="KDO39" s="30"/>
      <c r="KDP39" s="30"/>
      <c r="KDQ39" s="30"/>
      <c r="KDR39" s="30"/>
      <c r="KDS39" s="30"/>
      <c r="KDT39" s="30"/>
      <c r="KDU39" s="30"/>
      <c r="KDV39" s="30"/>
      <c r="KDW39" s="30"/>
      <c r="KDX39" s="30"/>
      <c r="KDY39" s="30"/>
      <c r="KDZ39" s="30"/>
      <c r="KEA39" s="30"/>
      <c r="KEB39" s="30"/>
      <c r="KEC39" s="30"/>
      <c r="KED39" s="30"/>
      <c r="KEE39" s="30"/>
      <c r="KEF39" s="30"/>
      <c r="KEG39" s="30"/>
      <c r="KEH39" s="30"/>
      <c r="KEI39" s="30"/>
      <c r="KEJ39" s="30"/>
      <c r="KEK39" s="30"/>
      <c r="KEL39" s="30"/>
      <c r="KEM39" s="30"/>
      <c r="KEN39" s="30"/>
      <c r="KEO39" s="30"/>
      <c r="KEP39" s="30"/>
      <c r="KEQ39" s="30"/>
      <c r="KER39" s="30"/>
      <c r="KES39" s="30"/>
      <c r="KET39" s="30"/>
      <c r="KEU39" s="30"/>
      <c r="KEV39" s="30"/>
      <c r="KEW39" s="30"/>
      <c r="KEX39" s="30"/>
      <c r="KEY39" s="30"/>
      <c r="KEZ39" s="30"/>
      <c r="KFA39" s="30"/>
      <c r="KFB39" s="30"/>
      <c r="KFC39" s="30"/>
      <c r="KFD39" s="30"/>
      <c r="KFE39" s="30"/>
      <c r="KFF39" s="30"/>
      <c r="KFG39" s="30"/>
      <c r="KFH39" s="30"/>
      <c r="KFI39" s="30"/>
      <c r="KFJ39" s="30"/>
      <c r="KFK39" s="30"/>
      <c r="KFL39" s="30"/>
      <c r="KFM39" s="30"/>
      <c r="KFN39" s="30"/>
      <c r="KFO39" s="30"/>
      <c r="KFP39" s="30"/>
      <c r="KFQ39" s="30"/>
      <c r="KFR39" s="30"/>
      <c r="KFS39" s="30"/>
      <c r="KFT39" s="30"/>
      <c r="KFU39" s="30"/>
      <c r="KFV39" s="30"/>
      <c r="KFW39" s="30"/>
      <c r="KFX39" s="30"/>
      <c r="KFY39" s="30"/>
      <c r="KFZ39" s="30"/>
      <c r="KGA39" s="30"/>
      <c r="KGB39" s="30"/>
      <c r="KGC39" s="30"/>
      <c r="KGD39" s="30"/>
      <c r="KGE39" s="30"/>
      <c r="KGF39" s="30"/>
      <c r="KGG39" s="30"/>
      <c r="KGH39" s="30"/>
      <c r="KGI39" s="30"/>
      <c r="KGJ39" s="30"/>
      <c r="KGK39" s="30"/>
      <c r="KGL39" s="30"/>
      <c r="KGM39" s="30"/>
      <c r="KGN39" s="30"/>
      <c r="KGO39" s="30"/>
      <c r="KGP39" s="30"/>
      <c r="KGQ39" s="30"/>
      <c r="KGR39" s="30"/>
      <c r="KGS39" s="30"/>
      <c r="KGT39" s="30"/>
      <c r="KGU39" s="30"/>
      <c r="KGV39" s="30"/>
      <c r="KGW39" s="30"/>
      <c r="KGX39" s="30"/>
      <c r="KGY39" s="30"/>
      <c r="KGZ39" s="30"/>
      <c r="KHA39" s="30"/>
      <c r="KHB39" s="30"/>
      <c r="KHC39" s="30"/>
      <c r="KHD39" s="30"/>
      <c r="KHE39" s="30"/>
      <c r="KHF39" s="30"/>
      <c r="KHG39" s="30"/>
      <c r="KHH39" s="30"/>
      <c r="KHI39" s="30"/>
      <c r="KHJ39" s="30"/>
      <c r="KHK39" s="30"/>
      <c r="KHL39" s="30"/>
      <c r="KHM39" s="30"/>
      <c r="KHN39" s="30"/>
      <c r="KHO39" s="30"/>
      <c r="KHP39" s="30"/>
      <c r="KHQ39" s="30"/>
      <c r="KHR39" s="30"/>
      <c r="KHS39" s="30"/>
      <c r="KHT39" s="30"/>
      <c r="KHU39" s="30"/>
      <c r="KHV39" s="30"/>
      <c r="KHW39" s="30"/>
      <c r="KHX39" s="30"/>
      <c r="KHY39" s="30"/>
      <c r="KHZ39" s="30"/>
      <c r="KIA39" s="30"/>
      <c r="KIB39" s="30"/>
      <c r="KIC39" s="30"/>
      <c r="KID39" s="30"/>
      <c r="KIE39" s="30"/>
      <c r="KIF39" s="30"/>
      <c r="KIG39" s="30"/>
      <c r="KIH39" s="30"/>
      <c r="KII39" s="30"/>
      <c r="KIJ39" s="30"/>
      <c r="KIK39" s="30"/>
      <c r="KIL39" s="30"/>
      <c r="KIM39" s="30"/>
      <c r="KIN39" s="30"/>
      <c r="KIO39" s="30"/>
      <c r="KIP39" s="30"/>
      <c r="KIQ39" s="30"/>
      <c r="KIR39" s="30"/>
      <c r="KIS39" s="30"/>
      <c r="KIT39" s="30"/>
      <c r="KIU39" s="30"/>
      <c r="KIV39" s="30"/>
      <c r="KIW39" s="30"/>
      <c r="KIX39" s="30"/>
      <c r="KIY39" s="30"/>
      <c r="KIZ39" s="30"/>
      <c r="KJA39" s="30"/>
      <c r="KJB39" s="30"/>
      <c r="KJC39" s="30"/>
      <c r="KJD39" s="30"/>
      <c r="KJE39" s="30"/>
      <c r="KJF39" s="30"/>
      <c r="KJG39" s="30"/>
      <c r="KJH39" s="30"/>
      <c r="KJI39" s="30"/>
      <c r="KJJ39" s="30"/>
      <c r="KJK39" s="30"/>
      <c r="KJL39" s="30"/>
      <c r="KJM39" s="30"/>
      <c r="KJN39" s="30"/>
      <c r="KJO39" s="30"/>
      <c r="KJP39" s="30"/>
      <c r="KJQ39" s="30"/>
      <c r="KJR39" s="30"/>
      <c r="KJS39" s="30"/>
      <c r="KJT39" s="30"/>
      <c r="KJU39" s="30"/>
      <c r="KJV39" s="30"/>
      <c r="KJW39" s="30"/>
      <c r="KJX39" s="30"/>
      <c r="KJY39" s="30"/>
      <c r="KJZ39" s="30"/>
      <c r="KKA39" s="30"/>
      <c r="KKB39" s="30"/>
      <c r="KKC39" s="30"/>
      <c r="KKD39" s="30"/>
      <c r="KKE39" s="30"/>
      <c r="KKF39" s="30"/>
      <c r="KKG39" s="30"/>
      <c r="KKH39" s="30"/>
      <c r="KKI39" s="30"/>
      <c r="KKJ39" s="30"/>
      <c r="KKK39" s="30"/>
      <c r="KKL39" s="30"/>
      <c r="KKM39" s="30"/>
      <c r="KKN39" s="30"/>
      <c r="KKO39" s="30"/>
      <c r="KKP39" s="30"/>
      <c r="KKQ39" s="30"/>
      <c r="KKR39" s="30"/>
      <c r="KKS39" s="30"/>
      <c r="KKT39" s="30"/>
      <c r="KKU39" s="30"/>
      <c r="KKV39" s="30"/>
      <c r="KKW39" s="30"/>
      <c r="KKX39" s="30"/>
      <c r="KKY39" s="30"/>
      <c r="KKZ39" s="30"/>
      <c r="KLA39" s="30"/>
      <c r="KLB39" s="30"/>
      <c r="KLC39" s="30"/>
      <c r="KLD39" s="30"/>
      <c r="KLE39" s="30"/>
      <c r="KLF39" s="30"/>
      <c r="KLG39" s="30"/>
      <c r="KLH39" s="30"/>
      <c r="KLI39" s="30"/>
      <c r="KLJ39" s="30"/>
      <c r="KLK39" s="30"/>
      <c r="KLL39" s="30"/>
      <c r="KLM39" s="30"/>
      <c r="KLN39" s="30"/>
      <c r="KLO39" s="30"/>
      <c r="KLP39" s="30"/>
      <c r="KLQ39" s="30"/>
      <c r="KLR39" s="30"/>
      <c r="KLS39" s="30"/>
      <c r="KLT39" s="30"/>
      <c r="KLU39" s="30"/>
      <c r="KLV39" s="30"/>
      <c r="KLW39" s="30"/>
      <c r="KLX39" s="30"/>
      <c r="KLY39" s="30"/>
      <c r="KLZ39" s="30"/>
      <c r="KMA39" s="30"/>
      <c r="KMB39" s="30"/>
      <c r="KMC39" s="30"/>
      <c r="KMD39" s="30"/>
      <c r="KME39" s="30"/>
      <c r="KMF39" s="30"/>
      <c r="KMG39" s="30"/>
      <c r="KMH39" s="30"/>
      <c r="KMI39" s="30"/>
      <c r="KMJ39" s="30"/>
      <c r="KMK39" s="30"/>
      <c r="KML39" s="30"/>
      <c r="KMM39" s="30"/>
      <c r="KMN39" s="30"/>
      <c r="KMO39" s="30"/>
      <c r="KMP39" s="30"/>
      <c r="KMQ39" s="30"/>
      <c r="KMR39" s="30"/>
      <c r="KMS39" s="30"/>
      <c r="KMT39" s="30"/>
      <c r="KMU39" s="30"/>
      <c r="KMV39" s="30"/>
      <c r="KMW39" s="30"/>
      <c r="KMX39" s="30"/>
      <c r="KMY39" s="30"/>
      <c r="KMZ39" s="30"/>
      <c r="KNA39" s="30"/>
      <c r="KNB39" s="30"/>
      <c r="KNC39" s="30"/>
      <c r="KND39" s="30"/>
      <c r="KNE39" s="30"/>
      <c r="KNF39" s="30"/>
      <c r="KNG39" s="30"/>
      <c r="KNH39" s="30"/>
      <c r="KNI39" s="30"/>
      <c r="KNJ39" s="30"/>
      <c r="KNK39" s="30"/>
      <c r="KNL39" s="30"/>
      <c r="KNM39" s="30"/>
      <c r="KNN39" s="30"/>
      <c r="KNO39" s="30"/>
      <c r="KNP39" s="30"/>
      <c r="KNQ39" s="30"/>
      <c r="KNR39" s="30"/>
      <c r="KNS39" s="30"/>
      <c r="KNT39" s="30"/>
      <c r="KNU39" s="30"/>
      <c r="KNV39" s="30"/>
      <c r="KNW39" s="30"/>
      <c r="KNX39" s="30"/>
      <c r="KNY39" s="30"/>
      <c r="KNZ39" s="30"/>
      <c r="KOA39" s="30"/>
      <c r="KOB39" s="30"/>
      <c r="KOC39" s="30"/>
      <c r="KOD39" s="30"/>
      <c r="KOE39" s="30"/>
      <c r="KOF39" s="30"/>
      <c r="KOG39" s="30"/>
      <c r="KOH39" s="30"/>
      <c r="KOI39" s="30"/>
      <c r="KOJ39" s="30"/>
      <c r="KOK39" s="30"/>
      <c r="KOL39" s="30"/>
      <c r="KOM39" s="30"/>
      <c r="KON39" s="30"/>
      <c r="KOO39" s="30"/>
      <c r="KOP39" s="30"/>
      <c r="KOQ39" s="30"/>
      <c r="KOR39" s="30"/>
      <c r="KOS39" s="30"/>
      <c r="KOT39" s="30"/>
      <c r="KOU39" s="30"/>
      <c r="KOV39" s="30"/>
      <c r="KOW39" s="30"/>
      <c r="KOX39" s="30"/>
      <c r="KOY39" s="30"/>
      <c r="KOZ39" s="30"/>
      <c r="KPA39" s="30"/>
      <c r="KPB39" s="30"/>
      <c r="KPC39" s="30"/>
      <c r="KPD39" s="30"/>
      <c r="KPE39" s="30"/>
      <c r="KPF39" s="30"/>
      <c r="KPG39" s="30"/>
      <c r="KPH39" s="30"/>
      <c r="KPI39" s="30"/>
      <c r="KPJ39" s="30"/>
      <c r="KPK39" s="30"/>
      <c r="KPL39" s="30"/>
      <c r="KPM39" s="30"/>
      <c r="KPN39" s="30"/>
      <c r="KPO39" s="30"/>
      <c r="KPP39" s="30"/>
      <c r="KPQ39" s="30"/>
      <c r="KPR39" s="30"/>
      <c r="KPS39" s="30"/>
      <c r="KPT39" s="30"/>
      <c r="KPU39" s="30"/>
      <c r="KPV39" s="30"/>
      <c r="KPW39" s="30"/>
      <c r="KPX39" s="30"/>
      <c r="KPY39" s="30"/>
      <c r="KPZ39" s="30"/>
      <c r="KQA39" s="30"/>
      <c r="KQB39" s="30"/>
      <c r="KQC39" s="30"/>
      <c r="KQD39" s="30"/>
      <c r="KQE39" s="30"/>
      <c r="KQF39" s="30"/>
      <c r="KQG39" s="30"/>
      <c r="KQH39" s="30"/>
      <c r="KQI39" s="30"/>
      <c r="KQJ39" s="30"/>
      <c r="KQK39" s="30"/>
      <c r="KQL39" s="30"/>
      <c r="KQM39" s="30"/>
      <c r="KQN39" s="30"/>
      <c r="KQO39" s="30"/>
      <c r="KQP39" s="30"/>
      <c r="KQQ39" s="30"/>
      <c r="KQR39" s="30"/>
      <c r="KQS39" s="30"/>
      <c r="KQT39" s="30"/>
      <c r="KQU39" s="30"/>
      <c r="KQV39" s="30"/>
      <c r="KQW39" s="30"/>
      <c r="KQX39" s="30"/>
      <c r="KQY39" s="30"/>
      <c r="KQZ39" s="30"/>
      <c r="KRA39" s="30"/>
      <c r="KRB39" s="30"/>
      <c r="KRC39" s="30"/>
      <c r="KRD39" s="30"/>
      <c r="KRE39" s="30"/>
      <c r="KRF39" s="30"/>
      <c r="KRG39" s="30"/>
      <c r="KRH39" s="30"/>
      <c r="KRI39" s="30"/>
      <c r="KRJ39" s="30"/>
      <c r="KRK39" s="30"/>
      <c r="KRL39" s="30"/>
      <c r="KRM39" s="30"/>
      <c r="KRN39" s="30"/>
      <c r="KRO39" s="30"/>
      <c r="KRP39" s="30"/>
      <c r="KRQ39" s="30"/>
      <c r="KRR39" s="30"/>
      <c r="KRS39" s="30"/>
      <c r="KRT39" s="30"/>
      <c r="KRU39" s="30"/>
      <c r="KRV39" s="30"/>
      <c r="KRW39" s="30"/>
      <c r="KRX39" s="30"/>
      <c r="KRY39" s="30"/>
      <c r="KRZ39" s="30"/>
      <c r="KSA39" s="30"/>
      <c r="KSB39" s="30"/>
      <c r="KSC39" s="30"/>
      <c r="KSD39" s="30"/>
      <c r="KSE39" s="30"/>
      <c r="KSF39" s="30"/>
      <c r="KSG39" s="30"/>
      <c r="KSH39" s="30"/>
      <c r="KSI39" s="30"/>
      <c r="KSJ39" s="30"/>
      <c r="KSK39" s="30"/>
      <c r="KSL39" s="30"/>
      <c r="KSM39" s="30"/>
      <c r="KSN39" s="30"/>
      <c r="KSO39" s="30"/>
      <c r="KSP39" s="30"/>
      <c r="KSQ39" s="30"/>
      <c r="KSR39" s="30"/>
      <c r="KSS39" s="30"/>
      <c r="KST39" s="30"/>
      <c r="KSU39" s="30"/>
      <c r="KSV39" s="30"/>
      <c r="KSW39" s="30"/>
      <c r="KSX39" s="30"/>
      <c r="KSY39" s="30"/>
      <c r="KSZ39" s="30"/>
      <c r="KTA39" s="30"/>
      <c r="KTB39" s="30"/>
      <c r="KTC39" s="30"/>
      <c r="KTD39" s="30"/>
      <c r="KTE39" s="30"/>
      <c r="KTF39" s="30"/>
      <c r="KTG39" s="30"/>
      <c r="KTH39" s="30"/>
      <c r="KTI39" s="30"/>
      <c r="KTJ39" s="30"/>
      <c r="KTK39" s="30"/>
      <c r="KTL39" s="30"/>
      <c r="KTM39" s="30"/>
      <c r="KTN39" s="30"/>
      <c r="KTO39" s="30"/>
      <c r="KTP39" s="30"/>
      <c r="KTQ39" s="30"/>
      <c r="KTR39" s="30"/>
      <c r="KTS39" s="30"/>
      <c r="KTT39" s="30"/>
      <c r="KTU39" s="30"/>
      <c r="KTV39" s="30"/>
      <c r="KTW39" s="30"/>
      <c r="KTX39" s="30"/>
      <c r="KTY39" s="30"/>
      <c r="KTZ39" s="30"/>
      <c r="KUA39" s="30"/>
      <c r="KUB39" s="30"/>
      <c r="KUC39" s="30"/>
      <c r="KUD39" s="30"/>
      <c r="KUE39" s="30"/>
      <c r="KUF39" s="30"/>
      <c r="KUG39" s="30"/>
      <c r="KUH39" s="30"/>
      <c r="KUI39" s="30"/>
      <c r="KUJ39" s="30"/>
      <c r="KUK39" s="30"/>
      <c r="KUL39" s="30"/>
      <c r="KUM39" s="30"/>
      <c r="KUN39" s="30"/>
      <c r="KUO39" s="30"/>
      <c r="KUP39" s="30"/>
      <c r="KUQ39" s="30"/>
      <c r="KUR39" s="30"/>
      <c r="KUS39" s="30"/>
      <c r="KUT39" s="30"/>
      <c r="KUU39" s="30"/>
      <c r="KUV39" s="30"/>
      <c r="KUW39" s="30"/>
      <c r="KUX39" s="30"/>
      <c r="KUY39" s="30"/>
      <c r="KUZ39" s="30"/>
      <c r="KVA39" s="30"/>
      <c r="KVB39" s="30"/>
      <c r="KVC39" s="30"/>
      <c r="KVD39" s="30"/>
      <c r="KVE39" s="30"/>
      <c r="KVF39" s="30"/>
      <c r="KVG39" s="30"/>
      <c r="KVH39" s="30"/>
      <c r="KVI39" s="30"/>
      <c r="KVJ39" s="30"/>
      <c r="KVK39" s="30"/>
      <c r="KVL39" s="30"/>
      <c r="KVM39" s="30"/>
      <c r="KVN39" s="30"/>
      <c r="KVO39" s="30"/>
      <c r="KVP39" s="30"/>
      <c r="KVQ39" s="30"/>
      <c r="KVR39" s="30"/>
      <c r="KVS39" s="30"/>
      <c r="KVT39" s="30"/>
      <c r="KVU39" s="30"/>
      <c r="KVV39" s="30"/>
      <c r="KVW39" s="30"/>
      <c r="KVX39" s="30"/>
      <c r="KVY39" s="30"/>
      <c r="KVZ39" s="30"/>
      <c r="KWA39" s="30"/>
      <c r="KWB39" s="30"/>
      <c r="KWC39" s="30"/>
      <c r="KWD39" s="30"/>
      <c r="KWE39" s="30"/>
      <c r="KWF39" s="30"/>
      <c r="KWG39" s="30"/>
      <c r="KWH39" s="30"/>
      <c r="KWI39" s="30"/>
      <c r="KWJ39" s="30"/>
      <c r="KWK39" s="30"/>
      <c r="KWL39" s="30"/>
      <c r="KWM39" s="30"/>
      <c r="KWN39" s="30"/>
      <c r="KWO39" s="30"/>
      <c r="KWP39" s="30"/>
      <c r="KWQ39" s="30"/>
      <c r="KWR39" s="30"/>
      <c r="KWS39" s="30"/>
      <c r="KWT39" s="30"/>
      <c r="KWU39" s="30"/>
      <c r="KWV39" s="30"/>
      <c r="KWW39" s="30"/>
      <c r="KWX39" s="30"/>
      <c r="KWY39" s="30"/>
      <c r="KWZ39" s="30"/>
      <c r="KXA39" s="30"/>
      <c r="KXB39" s="30"/>
      <c r="KXC39" s="30"/>
      <c r="KXD39" s="30"/>
      <c r="KXE39" s="30"/>
      <c r="KXF39" s="30"/>
      <c r="KXG39" s="30"/>
      <c r="KXH39" s="30"/>
      <c r="KXI39" s="30"/>
      <c r="KXJ39" s="30"/>
      <c r="KXK39" s="30"/>
      <c r="KXL39" s="30"/>
      <c r="KXM39" s="30"/>
      <c r="KXN39" s="30"/>
      <c r="KXO39" s="30"/>
      <c r="KXP39" s="30"/>
      <c r="KXQ39" s="30"/>
      <c r="KXR39" s="30"/>
      <c r="KXS39" s="30"/>
      <c r="KXT39" s="30"/>
      <c r="KXU39" s="30"/>
      <c r="KXV39" s="30"/>
      <c r="KXW39" s="30"/>
      <c r="KXX39" s="30"/>
      <c r="KXY39" s="30"/>
      <c r="KXZ39" s="30"/>
      <c r="KYA39" s="30"/>
      <c r="KYB39" s="30"/>
      <c r="KYC39" s="30"/>
      <c r="KYD39" s="30"/>
      <c r="KYE39" s="30"/>
      <c r="KYF39" s="30"/>
      <c r="KYG39" s="30"/>
      <c r="KYH39" s="30"/>
      <c r="KYI39" s="30"/>
      <c r="KYJ39" s="30"/>
      <c r="KYK39" s="30"/>
      <c r="KYL39" s="30"/>
      <c r="KYM39" s="30"/>
      <c r="KYN39" s="30"/>
      <c r="KYO39" s="30"/>
      <c r="KYP39" s="30"/>
      <c r="KYQ39" s="30"/>
      <c r="KYR39" s="30"/>
      <c r="KYS39" s="30"/>
      <c r="KYT39" s="30"/>
      <c r="KYU39" s="30"/>
      <c r="KYV39" s="30"/>
      <c r="KYW39" s="30"/>
      <c r="KYX39" s="30"/>
      <c r="KYY39" s="30"/>
      <c r="KYZ39" s="30"/>
      <c r="KZA39" s="30"/>
      <c r="KZB39" s="30"/>
      <c r="KZC39" s="30"/>
      <c r="KZD39" s="30"/>
      <c r="KZE39" s="30"/>
      <c r="KZF39" s="30"/>
      <c r="KZG39" s="30"/>
      <c r="KZH39" s="30"/>
      <c r="KZI39" s="30"/>
      <c r="KZJ39" s="30"/>
      <c r="KZK39" s="30"/>
      <c r="KZL39" s="30"/>
      <c r="KZM39" s="30"/>
      <c r="KZN39" s="30"/>
      <c r="KZO39" s="30"/>
      <c r="KZP39" s="30"/>
      <c r="KZQ39" s="30"/>
      <c r="KZR39" s="30"/>
      <c r="KZS39" s="30"/>
      <c r="KZT39" s="30"/>
      <c r="KZU39" s="30"/>
      <c r="KZV39" s="30"/>
      <c r="KZW39" s="30"/>
      <c r="KZX39" s="30"/>
      <c r="KZY39" s="30"/>
      <c r="KZZ39" s="30"/>
      <c r="LAA39" s="30"/>
      <c r="LAB39" s="30"/>
      <c r="LAC39" s="30"/>
      <c r="LAD39" s="30"/>
      <c r="LAE39" s="30"/>
      <c r="LAF39" s="30"/>
      <c r="LAG39" s="30"/>
      <c r="LAH39" s="30"/>
      <c r="LAI39" s="30"/>
      <c r="LAJ39" s="30"/>
      <c r="LAK39" s="30"/>
      <c r="LAL39" s="30"/>
      <c r="LAM39" s="30"/>
      <c r="LAN39" s="30"/>
      <c r="LAO39" s="30"/>
      <c r="LAP39" s="30"/>
      <c r="LAQ39" s="30"/>
      <c r="LAR39" s="30"/>
      <c r="LAS39" s="30"/>
      <c r="LAT39" s="30"/>
      <c r="LAU39" s="30"/>
      <c r="LAV39" s="30"/>
      <c r="LAW39" s="30"/>
      <c r="LAX39" s="30"/>
      <c r="LAY39" s="30"/>
      <c r="LAZ39" s="30"/>
      <c r="LBA39" s="30"/>
      <c r="LBB39" s="30"/>
      <c r="LBC39" s="30"/>
      <c r="LBD39" s="30"/>
      <c r="LBE39" s="30"/>
      <c r="LBF39" s="30"/>
      <c r="LBG39" s="30"/>
      <c r="LBH39" s="30"/>
      <c r="LBI39" s="30"/>
      <c r="LBJ39" s="30"/>
      <c r="LBK39" s="30"/>
      <c r="LBL39" s="30"/>
      <c r="LBM39" s="30"/>
      <c r="LBN39" s="30"/>
      <c r="LBO39" s="30"/>
      <c r="LBP39" s="30"/>
      <c r="LBQ39" s="30"/>
      <c r="LBR39" s="30"/>
      <c r="LBS39" s="30"/>
      <c r="LBT39" s="30"/>
      <c r="LBU39" s="30"/>
      <c r="LBV39" s="30"/>
      <c r="LBW39" s="30"/>
      <c r="LBX39" s="30"/>
      <c r="LBY39" s="30"/>
      <c r="LBZ39" s="30"/>
      <c r="LCA39" s="30"/>
      <c r="LCB39" s="30"/>
      <c r="LCC39" s="30"/>
      <c r="LCD39" s="30"/>
      <c r="LCE39" s="30"/>
      <c r="LCF39" s="30"/>
      <c r="LCG39" s="30"/>
      <c r="LCH39" s="30"/>
      <c r="LCI39" s="30"/>
      <c r="LCJ39" s="30"/>
      <c r="LCK39" s="30"/>
      <c r="LCL39" s="30"/>
      <c r="LCM39" s="30"/>
      <c r="LCN39" s="30"/>
      <c r="LCO39" s="30"/>
      <c r="LCP39" s="30"/>
      <c r="LCQ39" s="30"/>
      <c r="LCR39" s="30"/>
      <c r="LCS39" s="30"/>
      <c r="LCT39" s="30"/>
      <c r="LCU39" s="30"/>
      <c r="LCV39" s="30"/>
      <c r="LCW39" s="30"/>
      <c r="LCX39" s="30"/>
      <c r="LCY39" s="30"/>
      <c r="LCZ39" s="30"/>
      <c r="LDA39" s="30"/>
      <c r="LDB39" s="30"/>
      <c r="LDC39" s="30"/>
      <c r="LDD39" s="30"/>
      <c r="LDE39" s="30"/>
      <c r="LDF39" s="30"/>
      <c r="LDG39" s="30"/>
      <c r="LDH39" s="30"/>
      <c r="LDI39" s="30"/>
      <c r="LDJ39" s="30"/>
      <c r="LDK39" s="30"/>
      <c r="LDL39" s="30"/>
      <c r="LDM39" s="30"/>
      <c r="LDN39" s="30"/>
      <c r="LDO39" s="30"/>
      <c r="LDP39" s="30"/>
      <c r="LDQ39" s="30"/>
      <c r="LDR39" s="30"/>
      <c r="LDS39" s="30"/>
      <c r="LDT39" s="30"/>
      <c r="LDU39" s="30"/>
      <c r="LDV39" s="30"/>
      <c r="LDW39" s="30"/>
      <c r="LDX39" s="30"/>
      <c r="LDY39" s="30"/>
      <c r="LDZ39" s="30"/>
      <c r="LEA39" s="30"/>
      <c r="LEB39" s="30"/>
      <c r="LEC39" s="30"/>
      <c r="LED39" s="30"/>
      <c r="LEE39" s="30"/>
      <c r="LEF39" s="30"/>
      <c r="LEG39" s="30"/>
      <c r="LEH39" s="30"/>
      <c r="LEI39" s="30"/>
      <c r="LEJ39" s="30"/>
      <c r="LEK39" s="30"/>
      <c r="LEL39" s="30"/>
      <c r="LEM39" s="30"/>
      <c r="LEN39" s="30"/>
      <c r="LEO39" s="30"/>
      <c r="LEP39" s="30"/>
      <c r="LEQ39" s="30"/>
      <c r="LER39" s="30"/>
      <c r="LES39" s="30"/>
      <c r="LET39" s="30"/>
      <c r="LEU39" s="30"/>
      <c r="LEV39" s="30"/>
      <c r="LEW39" s="30"/>
      <c r="LEX39" s="30"/>
      <c r="LEY39" s="30"/>
      <c r="LEZ39" s="30"/>
      <c r="LFA39" s="30"/>
      <c r="LFB39" s="30"/>
      <c r="LFC39" s="30"/>
      <c r="LFD39" s="30"/>
      <c r="LFE39" s="30"/>
      <c r="LFF39" s="30"/>
      <c r="LFG39" s="30"/>
      <c r="LFH39" s="30"/>
      <c r="LFI39" s="30"/>
      <c r="LFJ39" s="30"/>
      <c r="LFK39" s="30"/>
      <c r="LFL39" s="30"/>
      <c r="LFM39" s="30"/>
      <c r="LFN39" s="30"/>
      <c r="LFO39" s="30"/>
      <c r="LFP39" s="30"/>
      <c r="LFQ39" s="30"/>
      <c r="LFR39" s="30"/>
      <c r="LFS39" s="30"/>
      <c r="LFT39" s="30"/>
      <c r="LFU39" s="30"/>
      <c r="LFV39" s="30"/>
      <c r="LFW39" s="30"/>
      <c r="LFX39" s="30"/>
      <c r="LFY39" s="30"/>
      <c r="LFZ39" s="30"/>
      <c r="LGA39" s="30"/>
      <c r="LGB39" s="30"/>
      <c r="LGC39" s="30"/>
      <c r="LGD39" s="30"/>
      <c r="LGE39" s="30"/>
      <c r="LGF39" s="30"/>
      <c r="LGG39" s="30"/>
      <c r="LGH39" s="30"/>
      <c r="LGI39" s="30"/>
      <c r="LGJ39" s="30"/>
      <c r="LGK39" s="30"/>
      <c r="LGL39" s="30"/>
      <c r="LGM39" s="30"/>
      <c r="LGN39" s="30"/>
      <c r="LGO39" s="30"/>
      <c r="LGP39" s="30"/>
      <c r="LGQ39" s="30"/>
      <c r="LGR39" s="30"/>
      <c r="LGS39" s="30"/>
      <c r="LGT39" s="30"/>
      <c r="LGU39" s="30"/>
      <c r="LGV39" s="30"/>
      <c r="LGW39" s="30"/>
      <c r="LGX39" s="30"/>
      <c r="LGY39" s="30"/>
      <c r="LGZ39" s="30"/>
      <c r="LHA39" s="30"/>
      <c r="LHB39" s="30"/>
      <c r="LHC39" s="30"/>
      <c r="LHD39" s="30"/>
      <c r="LHE39" s="30"/>
      <c r="LHF39" s="30"/>
      <c r="LHG39" s="30"/>
      <c r="LHH39" s="30"/>
      <c r="LHI39" s="30"/>
      <c r="LHJ39" s="30"/>
      <c r="LHK39" s="30"/>
      <c r="LHL39" s="30"/>
      <c r="LHM39" s="30"/>
      <c r="LHN39" s="30"/>
      <c r="LHO39" s="30"/>
      <c r="LHP39" s="30"/>
      <c r="LHQ39" s="30"/>
      <c r="LHR39" s="30"/>
      <c r="LHS39" s="30"/>
      <c r="LHT39" s="30"/>
      <c r="LHU39" s="30"/>
      <c r="LHV39" s="30"/>
      <c r="LHW39" s="30"/>
      <c r="LHX39" s="30"/>
      <c r="LHY39" s="30"/>
      <c r="LHZ39" s="30"/>
      <c r="LIA39" s="30"/>
      <c r="LIB39" s="30"/>
      <c r="LIC39" s="30"/>
      <c r="LID39" s="30"/>
      <c r="LIE39" s="30"/>
      <c r="LIF39" s="30"/>
      <c r="LIG39" s="30"/>
      <c r="LIH39" s="30"/>
      <c r="LII39" s="30"/>
      <c r="LIJ39" s="30"/>
      <c r="LIK39" s="30"/>
      <c r="LIL39" s="30"/>
      <c r="LIM39" s="30"/>
      <c r="LIN39" s="30"/>
      <c r="LIO39" s="30"/>
      <c r="LIP39" s="30"/>
      <c r="LIQ39" s="30"/>
      <c r="LIR39" s="30"/>
      <c r="LIS39" s="30"/>
      <c r="LIT39" s="30"/>
      <c r="LIU39" s="30"/>
      <c r="LIV39" s="30"/>
      <c r="LIW39" s="30"/>
      <c r="LIX39" s="30"/>
      <c r="LIY39" s="30"/>
      <c r="LIZ39" s="30"/>
      <c r="LJA39" s="30"/>
      <c r="LJB39" s="30"/>
      <c r="LJC39" s="30"/>
      <c r="LJD39" s="30"/>
      <c r="LJE39" s="30"/>
      <c r="LJF39" s="30"/>
      <c r="LJG39" s="30"/>
      <c r="LJH39" s="30"/>
      <c r="LJI39" s="30"/>
      <c r="LJJ39" s="30"/>
      <c r="LJK39" s="30"/>
      <c r="LJL39" s="30"/>
      <c r="LJM39" s="30"/>
      <c r="LJN39" s="30"/>
      <c r="LJO39" s="30"/>
      <c r="LJP39" s="30"/>
      <c r="LJQ39" s="30"/>
      <c r="LJR39" s="30"/>
      <c r="LJS39" s="30"/>
      <c r="LJT39" s="30"/>
      <c r="LJU39" s="30"/>
      <c r="LJV39" s="30"/>
      <c r="LJW39" s="30"/>
      <c r="LJX39" s="30"/>
      <c r="LJY39" s="30"/>
      <c r="LJZ39" s="30"/>
      <c r="LKA39" s="30"/>
      <c r="LKB39" s="30"/>
      <c r="LKC39" s="30"/>
      <c r="LKD39" s="30"/>
      <c r="LKE39" s="30"/>
      <c r="LKF39" s="30"/>
      <c r="LKG39" s="30"/>
      <c r="LKH39" s="30"/>
      <c r="LKI39" s="30"/>
      <c r="LKJ39" s="30"/>
      <c r="LKK39" s="30"/>
      <c r="LKL39" s="30"/>
      <c r="LKM39" s="30"/>
      <c r="LKN39" s="30"/>
      <c r="LKO39" s="30"/>
      <c r="LKP39" s="30"/>
      <c r="LKQ39" s="30"/>
      <c r="LKR39" s="30"/>
      <c r="LKS39" s="30"/>
      <c r="LKT39" s="30"/>
      <c r="LKU39" s="30"/>
      <c r="LKV39" s="30"/>
      <c r="LKW39" s="30"/>
      <c r="LKX39" s="30"/>
      <c r="LKY39" s="30"/>
      <c r="LKZ39" s="30"/>
      <c r="LLA39" s="30"/>
      <c r="LLB39" s="30"/>
      <c r="LLC39" s="30"/>
      <c r="LLD39" s="30"/>
      <c r="LLE39" s="30"/>
      <c r="LLF39" s="30"/>
      <c r="LLG39" s="30"/>
      <c r="LLH39" s="30"/>
      <c r="LLI39" s="30"/>
      <c r="LLJ39" s="30"/>
      <c r="LLK39" s="30"/>
      <c r="LLL39" s="30"/>
      <c r="LLM39" s="30"/>
      <c r="LLN39" s="30"/>
      <c r="LLO39" s="30"/>
      <c r="LLP39" s="30"/>
      <c r="LLQ39" s="30"/>
      <c r="LLR39" s="30"/>
      <c r="LLS39" s="30"/>
      <c r="LLT39" s="30"/>
      <c r="LLU39" s="30"/>
      <c r="LLV39" s="30"/>
      <c r="LLW39" s="30"/>
      <c r="LLX39" s="30"/>
      <c r="LLY39" s="30"/>
      <c r="LLZ39" s="30"/>
      <c r="LMA39" s="30"/>
      <c r="LMB39" s="30"/>
      <c r="LMC39" s="30"/>
      <c r="LMD39" s="30"/>
      <c r="LME39" s="30"/>
      <c r="LMF39" s="30"/>
      <c r="LMG39" s="30"/>
      <c r="LMH39" s="30"/>
      <c r="LMI39" s="30"/>
      <c r="LMJ39" s="30"/>
      <c r="LMK39" s="30"/>
      <c r="LML39" s="30"/>
      <c r="LMM39" s="30"/>
      <c r="LMN39" s="30"/>
      <c r="LMO39" s="30"/>
      <c r="LMP39" s="30"/>
      <c r="LMQ39" s="30"/>
      <c r="LMR39" s="30"/>
      <c r="LMS39" s="30"/>
      <c r="LMT39" s="30"/>
      <c r="LMU39" s="30"/>
      <c r="LMV39" s="30"/>
      <c r="LMW39" s="30"/>
      <c r="LMX39" s="30"/>
      <c r="LMY39" s="30"/>
      <c r="LMZ39" s="30"/>
      <c r="LNA39" s="30"/>
      <c r="LNB39" s="30"/>
      <c r="LNC39" s="30"/>
      <c r="LND39" s="30"/>
      <c r="LNE39" s="30"/>
      <c r="LNF39" s="30"/>
      <c r="LNG39" s="30"/>
      <c r="LNH39" s="30"/>
      <c r="LNI39" s="30"/>
      <c r="LNJ39" s="30"/>
      <c r="LNK39" s="30"/>
      <c r="LNL39" s="30"/>
      <c r="LNM39" s="30"/>
      <c r="LNN39" s="30"/>
      <c r="LNO39" s="30"/>
      <c r="LNP39" s="30"/>
      <c r="LNQ39" s="30"/>
      <c r="LNR39" s="30"/>
      <c r="LNS39" s="30"/>
      <c r="LNT39" s="30"/>
      <c r="LNU39" s="30"/>
      <c r="LNV39" s="30"/>
      <c r="LNW39" s="30"/>
      <c r="LNX39" s="30"/>
      <c r="LNY39" s="30"/>
      <c r="LNZ39" s="30"/>
      <c r="LOA39" s="30"/>
      <c r="LOB39" s="30"/>
      <c r="LOC39" s="30"/>
      <c r="LOD39" s="30"/>
      <c r="LOE39" s="30"/>
      <c r="LOF39" s="30"/>
      <c r="LOG39" s="30"/>
      <c r="LOH39" s="30"/>
      <c r="LOI39" s="30"/>
      <c r="LOJ39" s="30"/>
      <c r="LOK39" s="30"/>
      <c r="LOL39" s="30"/>
      <c r="LOM39" s="30"/>
      <c r="LON39" s="30"/>
      <c r="LOO39" s="30"/>
      <c r="LOP39" s="30"/>
      <c r="LOQ39" s="30"/>
      <c r="LOR39" s="30"/>
      <c r="LOS39" s="30"/>
      <c r="LOT39" s="30"/>
      <c r="LOU39" s="30"/>
      <c r="LOV39" s="30"/>
      <c r="LOW39" s="30"/>
      <c r="LOX39" s="30"/>
      <c r="LOY39" s="30"/>
      <c r="LOZ39" s="30"/>
      <c r="LPA39" s="30"/>
      <c r="LPB39" s="30"/>
      <c r="LPC39" s="30"/>
      <c r="LPD39" s="30"/>
      <c r="LPE39" s="30"/>
      <c r="LPF39" s="30"/>
      <c r="LPG39" s="30"/>
      <c r="LPH39" s="30"/>
      <c r="LPI39" s="30"/>
      <c r="LPJ39" s="30"/>
      <c r="LPK39" s="30"/>
      <c r="LPL39" s="30"/>
      <c r="LPM39" s="30"/>
      <c r="LPN39" s="30"/>
      <c r="LPO39" s="30"/>
      <c r="LPP39" s="30"/>
      <c r="LPQ39" s="30"/>
      <c r="LPR39" s="30"/>
      <c r="LPS39" s="30"/>
      <c r="LPT39" s="30"/>
      <c r="LPU39" s="30"/>
      <c r="LPV39" s="30"/>
      <c r="LPW39" s="30"/>
      <c r="LPX39" s="30"/>
      <c r="LPY39" s="30"/>
      <c r="LPZ39" s="30"/>
      <c r="LQA39" s="30"/>
      <c r="LQB39" s="30"/>
      <c r="LQC39" s="30"/>
      <c r="LQD39" s="30"/>
      <c r="LQE39" s="30"/>
      <c r="LQF39" s="30"/>
      <c r="LQG39" s="30"/>
      <c r="LQH39" s="30"/>
      <c r="LQI39" s="30"/>
      <c r="LQJ39" s="30"/>
      <c r="LQK39" s="30"/>
      <c r="LQL39" s="30"/>
      <c r="LQM39" s="30"/>
      <c r="LQN39" s="30"/>
      <c r="LQO39" s="30"/>
      <c r="LQP39" s="30"/>
      <c r="LQQ39" s="30"/>
      <c r="LQR39" s="30"/>
      <c r="LQS39" s="30"/>
      <c r="LQT39" s="30"/>
      <c r="LQU39" s="30"/>
      <c r="LQV39" s="30"/>
      <c r="LQW39" s="30"/>
      <c r="LQX39" s="30"/>
      <c r="LQY39" s="30"/>
      <c r="LQZ39" s="30"/>
      <c r="LRA39" s="30"/>
      <c r="LRB39" s="30"/>
      <c r="LRC39" s="30"/>
      <c r="LRD39" s="30"/>
      <c r="LRE39" s="30"/>
      <c r="LRF39" s="30"/>
      <c r="LRG39" s="30"/>
      <c r="LRH39" s="30"/>
      <c r="LRI39" s="30"/>
      <c r="LRJ39" s="30"/>
      <c r="LRK39" s="30"/>
      <c r="LRL39" s="30"/>
      <c r="LRM39" s="30"/>
      <c r="LRN39" s="30"/>
      <c r="LRO39" s="30"/>
      <c r="LRP39" s="30"/>
      <c r="LRQ39" s="30"/>
      <c r="LRR39" s="30"/>
      <c r="LRS39" s="30"/>
      <c r="LRT39" s="30"/>
      <c r="LRU39" s="30"/>
      <c r="LRV39" s="30"/>
      <c r="LRW39" s="30"/>
      <c r="LRX39" s="30"/>
      <c r="LRY39" s="30"/>
      <c r="LRZ39" s="30"/>
      <c r="LSA39" s="30"/>
      <c r="LSB39" s="30"/>
      <c r="LSC39" s="30"/>
      <c r="LSD39" s="30"/>
      <c r="LSE39" s="30"/>
      <c r="LSF39" s="30"/>
      <c r="LSG39" s="30"/>
      <c r="LSH39" s="30"/>
      <c r="LSI39" s="30"/>
      <c r="LSJ39" s="30"/>
      <c r="LSK39" s="30"/>
      <c r="LSL39" s="30"/>
      <c r="LSM39" s="30"/>
      <c r="LSN39" s="30"/>
      <c r="LSO39" s="30"/>
      <c r="LSP39" s="30"/>
      <c r="LSQ39" s="30"/>
      <c r="LSR39" s="30"/>
      <c r="LSS39" s="30"/>
      <c r="LST39" s="30"/>
      <c r="LSU39" s="30"/>
      <c r="LSV39" s="30"/>
      <c r="LSW39" s="30"/>
      <c r="LSX39" s="30"/>
      <c r="LSY39" s="30"/>
      <c r="LSZ39" s="30"/>
      <c r="LTA39" s="30"/>
      <c r="LTB39" s="30"/>
      <c r="LTC39" s="30"/>
      <c r="LTD39" s="30"/>
      <c r="LTE39" s="30"/>
      <c r="LTF39" s="30"/>
      <c r="LTG39" s="30"/>
      <c r="LTH39" s="30"/>
      <c r="LTI39" s="30"/>
      <c r="LTJ39" s="30"/>
      <c r="LTK39" s="30"/>
      <c r="LTL39" s="30"/>
      <c r="LTM39" s="30"/>
      <c r="LTN39" s="30"/>
      <c r="LTO39" s="30"/>
      <c r="LTP39" s="30"/>
      <c r="LTQ39" s="30"/>
      <c r="LTR39" s="30"/>
      <c r="LTS39" s="30"/>
      <c r="LTT39" s="30"/>
      <c r="LTU39" s="30"/>
      <c r="LTV39" s="30"/>
      <c r="LTW39" s="30"/>
      <c r="LTX39" s="30"/>
      <c r="LTY39" s="30"/>
      <c r="LTZ39" s="30"/>
      <c r="LUA39" s="30"/>
      <c r="LUB39" s="30"/>
      <c r="LUC39" s="30"/>
      <c r="LUD39" s="30"/>
      <c r="LUE39" s="30"/>
      <c r="LUF39" s="30"/>
      <c r="LUG39" s="30"/>
      <c r="LUH39" s="30"/>
      <c r="LUI39" s="30"/>
      <c r="LUJ39" s="30"/>
      <c r="LUK39" s="30"/>
      <c r="LUL39" s="30"/>
      <c r="LUM39" s="30"/>
      <c r="LUN39" s="30"/>
      <c r="LUO39" s="30"/>
      <c r="LUP39" s="30"/>
      <c r="LUQ39" s="30"/>
      <c r="LUR39" s="30"/>
      <c r="LUS39" s="30"/>
      <c r="LUT39" s="30"/>
      <c r="LUU39" s="30"/>
      <c r="LUV39" s="30"/>
      <c r="LUW39" s="30"/>
      <c r="LUX39" s="30"/>
      <c r="LUY39" s="30"/>
      <c r="LUZ39" s="30"/>
      <c r="LVA39" s="30"/>
      <c r="LVB39" s="30"/>
      <c r="LVC39" s="30"/>
      <c r="LVD39" s="30"/>
      <c r="LVE39" s="30"/>
      <c r="LVF39" s="30"/>
      <c r="LVG39" s="30"/>
      <c r="LVH39" s="30"/>
      <c r="LVI39" s="30"/>
      <c r="LVJ39" s="30"/>
      <c r="LVK39" s="30"/>
      <c r="LVL39" s="30"/>
      <c r="LVM39" s="30"/>
      <c r="LVN39" s="30"/>
      <c r="LVO39" s="30"/>
      <c r="LVP39" s="30"/>
      <c r="LVQ39" s="30"/>
      <c r="LVR39" s="30"/>
      <c r="LVS39" s="30"/>
      <c r="LVT39" s="30"/>
      <c r="LVU39" s="30"/>
      <c r="LVV39" s="30"/>
      <c r="LVW39" s="30"/>
      <c r="LVX39" s="30"/>
      <c r="LVY39" s="30"/>
      <c r="LVZ39" s="30"/>
      <c r="LWA39" s="30"/>
      <c r="LWB39" s="30"/>
      <c r="LWC39" s="30"/>
      <c r="LWD39" s="30"/>
      <c r="LWE39" s="30"/>
      <c r="LWF39" s="30"/>
      <c r="LWG39" s="30"/>
      <c r="LWH39" s="30"/>
      <c r="LWI39" s="30"/>
      <c r="LWJ39" s="30"/>
      <c r="LWK39" s="30"/>
      <c r="LWL39" s="30"/>
      <c r="LWM39" s="30"/>
      <c r="LWN39" s="30"/>
      <c r="LWO39" s="30"/>
      <c r="LWP39" s="30"/>
      <c r="LWQ39" s="30"/>
      <c r="LWR39" s="30"/>
      <c r="LWS39" s="30"/>
      <c r="LWT39" s="30"/>
      <c r="LWU39" s="30"/>
      <c r="LWV39" s="30"/>
      <c r="LWW39" s="30"/>
      <c r="LWX39" s="30"/>
      <c r="LWY39" s="30"/>
      <c r="LWZ39" s="30"/>
      <c r="LXA39" s="30"/>
      <c r="LXB39" s="30"/>
      <c r="LXC39" s="30"/>
      <c r="LXD39" s="30"/>
      <c r="LXE39" s="30"/>
      <c r="LXF39" s="30"/>
      <c r="LXG39" s="30"/>
      <c r="LXH39" s="30"/>
      <c r="LXI39" s="30"/>
      <c r="LXJ39" s="30"/>
      <c r="LXK39" s="30"/>
      <c r="LXL39" s="30"/>
      <c r="LXM39" s="30"/>
      <c r="LXN39" s="30"/>
      <c r="LXO39" s="30"/>
      <c r="LXP39" s="30"/>
      <c r="LXQ39" s="30"/>
      <c r="LXR39" s="30"/>
      <c r="LXS39" s="30"/>
      <c r="LXT39" s="30"/>
      <c r="LXU39" s="30"/>
      <c r="LXV39" s="30"/>
      <c r="LXW39" s="30"/>
      <c r="LXX39" s="30"/>
      <c r="LXY39" s="30"/>
      <c r="LXZ39" s="30"/>
      <c r="LYA39" s="30"/>
      <c r="LYB39" s="30"/>
      <c r="LYC39" s="30"/>
      <c r="LYD39" s="30"/>
      <c r="LYE39" s="30"/>
      <c r="LYF39" s="30"/>
      <c r="LYG39" s="30"/>
      <c r="LYH39" s="30"/>
      <c r="LYI39" s="30"/>
      <c r="LYJ39" s="30"/>
      <c r="LYK39" s="30"/>
      <c r="LYL39" s="30"/>
      <c r="LYM39" s="30"/>
      <c r="LYN39" s="30"/>
      <c r="LYO39" s="30"/>
      <c r="LYP39" s="30"/>
      <c r="LYQ39" s="30"/>
      <c r="LYR39" s="30"/>
      <c r="LYS39" s="30"/>
      <c r="LYT39" s="30"/>
      <c r="LYU39" s="30"/>
      <c r="LYV39" s="30"/>
      <c r="LYW39" s="30"/>
      <c r="LYX39" s="30"/>
      <c r="LYY39" s="30"/>
      <c r="LYZ39" s="30"/>
      <c r="LZA39" s="30"/>
      <c r="LZB39" s="30"/>
      <c r="LZC39" s="30"/>
      <c r="LZD39" s="30"/>
      <c r="LZE39" s="30"/>
      <c r="LZF39" s="30"/>
      <c r="LZG39" s="30"/>
      <c r="LZH39" s="30"/>
      <c r="LZI39" s="30"/>
      <c r="LZJ39" s="30"/>
      <c r="LZK39" s="30"/>
      <c r="LZL39" s="30"/>
      <c r="LZM39" s="30"/>
      <c r="LZN39" s="30"/>
      <c r="LZO39" s="30"/>
      <c r="LZP39" s="30"/>
      <c r="LZQ39" s="30"/>
      <c r="LZR39" s="30"/>
      <c r="LZS39" s="30"/>
      <c r="LZT39" s="30"/>
      <c r="LZU39" s="30"/>
      <c r="LZV39" s="30"/>
      <c r="LZW39" s="30"/>
      <c r="LZX39" s="30"/>
      <c r="LZY39" s="30"/>
      <c r="LZZ39" s="30"/>
      <c r="MAA39" s="30"/>
      <c r="MAB39" s="30"/>
      <c r="MAC39" s="30"/>
      <c r="MAD39" s="30"/>
      <c r="MAE39" s="30"/>
      <c r="MAF39" s="30"/>
      <c r="MAG39" s="30"/>
      <c r="MAH39" s="30"/>
      <c r="MAI39" s="30"/>
      <c r="MAJ39" s="30"/>
      <c r="MAK39" s="30"/>
      <c r="MAL39" s="30"/>
      <c r="MAM39" s="30"/>
      <c r="MAN39" s="30"/>
      <c r="MAO39" s="30"/>
      <c r="MAP39" s="30"/>
      <c r="MAQ39" s="30"/>
      <c r="MAR39" s="30"/>
      <c r="MAS39" s="30"/>
      <c r="MAT39" s="30"/>
      <c r="MAU39" s="30"/>
      <c r="MAV39" s="30"/>
      <c r="MAW39" s="30"/>
      <c r="MAX39" s="30"/>
      <c r="MAY39" s="30"/>
      <c r="MAZ39" s="30"/>
      <c r="MBA39" s="30"/>
      <c r="MBB39" s="30"/>
      <c r="MBC39" s="30"/>
      <c r="MBD39" s="30"/>
      <c r="MBE39" s="30"/>
      <c r="MBF39" s="30"/>
      <c r="MBG39" s="30"/>
      <c r="MBH39" s="30"/>
      <c r="MBI39" s="30"/>
      <c r="MBJ39" s="30"/>
      <c r="MBK39" s="30"/>
      <c r="MBL39" s="30"/>
      <c r="MBM39" s="30"/>
      <c r="MBN39" s="30"/>
      <c r="MBO39" s="30"/>
      <c r="MBP39" s="30"/>
      <c r="MBQ39" s="30"/>
      <c r="MBR39" s="30"/>
      <c r="MBS39" s="30"/>
      <c r="MBT39" s="30"/>
      <c r="MBU39" s="30"/>
      <c r="MBV39" s="30"/>
      <c r="MBW39" s="30"/>
      <c r="MBX39" s="30"/>
      <c r="MBY39" s="30"/>
      <c r="MBZ39" s="30"/>
      <c r="MCA39" s="30"/>
      <c r="MCB39" s="30"/>
      <c r="MCC39" s="30"/>
      <c r="MCD39" s="30"/>
      <c r="MCE39" s="30"/>
      <c r="MCF39" s="30"/>
      <c r="MCG39" s="30"/>
      <c r="MCH39" s="30"/>
      <c r="MCI39" s="30"/>
      <c r="MCJ39" s="30"/>
      <c r="MCK39" s="30"/>
      <c r="MCL39" s="30"/>
      <c r="MCM39" s="30"/>
      <c r="MCN39" s="30"/>
      <c r="MCO39" s="30"/>
      <c r="MCP39" s="30"/>
      <c r="MCQ39" s="30"/>
      <c r="MCR39" s="30"/>
      <c r="MCS39" s="30"/>
      <c r="MCT39" s="30"/>
      <c r="MCU39" s="30"/>
      <c r="MCV39" s="30"/>
      <c r="MCW39" s="30"/>
      <c r="MCX39" s="30"/>
      <c r="MCY39" s="30"/>
      <c r="MCZ39" s="30"/>
      <c r="MDA39" s="30"/>
      <c r="MDB39" s="30"/>
      <c r="MDC39" s="30"/>
      <c r="MDD39" s="30"/>
      <c r="MDE39" s="30"/>
      <c r="MDF39" s="30"/>
      <c r="MDG39" s="30"/>
      <c r="MDH39" s="30"/>
      <c r="MDI39" s="30"/>
      <c r="MDJ39" s="30"/>
      <c r="MDK39" s="30"/>
      <c r="MDL39" s="30"/>
      <c r="MDM39" s="30"/>
      <c r="MDN39" s="30"/>
      <c r="MDO39" s="30"/>
      <c r="MDP39" s="30"/>
      <c r="MDQ39" s="30"/>
      <c r="MDR39" s="30"/>
      <c r="MDS39" s="30"/>
      <c r="MDT39" s="30"/>
      <c r="MDU39" s="30"/>
      <c r="MDV39" s="30"/>
      <c r="MDW39" s="30"/>
      <c r="MDX39" s="30"/>
      <c r="MDY39" s="30"/>
      <c r="MDZ39" s="30"/>
      <c r="MEA39" s="30"/>
      <c r="MEB39" s="30"/>
      <c r="MEC39" s="30"/>
      <c r="MED39" s="30"/>
      <c r="MEE39" s="30"/>
      <c r="MEF39" s="30"/>
      <c r="MEG39" s="30"/>
      <c r="MEH39" s="30"/>
      <c r="MEI39" s="30"/>
      <c r="MEJ39" s="30"/>
      <c r="MEK39" s="30"/>
      <c r="MEL39" s="30"/>
      <c r="MEM39" s="30"/>
      <c r="MEN39" s="30"/>
      <c r="MEO39" s="30"/>
      <c r="MEP39" s="30"/>
      <c r="MEQ39" s="30"/>
      <c r="MER39" s="30"/>
      <c r="MES39" s="30"/>
      <c r="MET39" s="30"/>
      <c r="MEU39" s="30"/>
      <c r="MEV39" s="30"/>
      <c r="MEW39" s="30"/>
      <c r="MEX39" s="30"/>
      <c r="MEY39" s="30"/>
      <c r="MEZ39" s="30"/>
      <c r="MFA39" s="30"/>
      <c r="MFB39" s="30"/>
      <c r="MFC39" s="30"/>
      <c r="MFD39" s="30"/>
      <c r="MFE39" s="30"/>
      <c r="MFF39" s="30"/>
      <c r="MFG39" s="30"/>
      <c r="MFH39" s="30"/>
      <c r="MFI39" s="30"/>
      <c r="MFJ39" s="30"/>
      <c r="MFK39" s="30"/>
      <c r="MFL39" s="30"/>
      <c r="MFM39" s="30"/>
      <c r="MFN39" s="30"/>
      <c r="MFO39" s="30"/>
      <c r="MFP39" s="30"/>
      <c r="MFQ39" s="30"/>
      <c r="MFR39" s="30"/>
      <c r="MFS39" s="30"/>
      <c r="MFT39" s="30"/>
      <c r="MFU39" s="30"/>
      <c r="MFV39" s="30"/>
      <c r="MFW39" s="30"/>
      <c r="MFX39" s="30"/>
      <c r="MFY39" s="30"/>
      <c r="MFZ39" s="30"/>
      <c r="MGA39" s="30"/>
      <c r="MGB39" s="30"/>
      <c r="MGC39" s="30"/>
      <c r="MGD39" s="30"/>
      <c r="MGE39" s="30"/>
      <c r="MGF39" s="30"/>
      <c r="MGG39" s="30"/>
      <c r="MGH39" s="30"/>
      <c r="MGI39" s="30"/>
      <c r="MGJ39" s="30"/>
      <c r="MGK39" s="30"/>
      <c r="MGL39" s="30"/>
      <c r="MGM39" s="30"/>
      <c r="MGN39" s="30"/>
      <c r="MGO39" s="30"/>
      <c r="MGP39" s="30"/>
      <c r="MGQ39" s="30"/>
      <c r="MGR39" s="30"/>
      <c r="MGS39" s="30"/>
      <c r="MGT39" s="30"/>
      <c r="MGU39" s="30"/>
      <c r="MGV39" s="30"/>
      <c r="MGW39" s="30"/>
      <c r="MGX39" s="30"/>
      <c r="MGY39" s="30"/>
      <c r="MGZ39" s="30"/>
      <c r="MHA39" s="30"/>
      <c r="MHB39" s="30"/>
      <c r="MHC39" s="30"/>
      <c r="MHD39" s="30"/>
      <c r="MHE39" s="30"/>
      <c r="MHF39" s="30"/>
      <c r="MHG39" s="30"/>
      <c r="MHH39" s="30"/>
      <c r="MHI39" s="30"/>
      <c r="MHJ39" s="30"/>
      <c r="MHK39" s="30"/>
      <c r="MHL39" s="30"/>
      <c r="MHM39" s="30"/>
      <c r="MHN39" s="30"/>
      <c r="MHO39" s="30"/>
      <c r="MHP39" s="30"/>
      <c r="MHQ39" s="30"/>
      <c r="MHR39" s="30"/>
      <c r="MHS39" s="30"/>
      <c r="MHT39" s="30"/>
      <c r="MHU39" s="30"/>
      <c r="MHV39" s="30"/>
      <c r="MHW39" s="30"/>
      <c r="MHX39" s="30"/>
      <c r="MHY39" s="30"/>
      <c r="MHZ39" s="30"/>
      <c r="MIA39" s="30"/>
      <c r="MIB39" s="30"/>
      <c r="MIC39" s="30"/>
      <c r="MID39" s="30"/>
      <c r="MIE39" s="30"/>
      <c r="MIF39" s="30"/>
      <c r="MIG39" s="30"/>
      <c r="MIH39" s="30"/>
      <c r="MII39" s="30"/>
      <c r="MIJ39" s="30"/>
      <c r="MIK39" s="30"/>
      <c r="MIL39" s="30"/>
      <c r="MIM39" s="30"/>
      <c r="MIN39" s="30"/>
      <c r="MIO39" s="30"/>
      <c r="MIP39" s="30"/>
      <c r="MIQ39" s="30"/>
      <c r="MIR39" s="30"/>
      <c r="MIS39" s="30"/>
      <c r="MIT39" s="30"/>
      <c r="MIU39" s="30"/>
      <c r="MIV39" s="30"/>
      <c r="MIW39" s="30"/>
      <c r="MIX39" s="30"/>
      <c r="MIY39" s="30"/>
      <c r="MIZ39" s="30"/>
      <c r="MJA39" s="30"/>
      <c r="MJB39" s="30"/>
      <c r="MJC39" s="30"/>
      <c r="MJD39" s="30"/>
      <c r="MJE39" s="30"/>
      <c r="MJF39" s="30"/>
      <c r="MJG39" s="30"/>
      <c r="MJH39" s="30"/>
      <c r="MJI39" s="30"/>
      <c r="MJJ39" s="30"/>
      <c r="MJK39" s="30"/>
      <c r="MJL39" s="30"/>
      <c r="MJM39" s="30"/>
      <c r="MJN39" s="30"/>
      <c r="MJO39" s="30"/>
      <c r="MJP39" s="30"/>
      <c r="MJQ39" s="30"/>
      <c r="MJR39" s="30"/>
      <c r="MJS39" s="30"/>
      <c r="MJT39" s="30"/>
      <c r="MJU39" s="30"/>
      <c r="MJV39" s="30"/>
      <c r="MJW39" s="30"/>
      <c r="MJX39" s="30"/>
      <c r="MJY39" s="30"/>
      <c r="MJZ39" s="30"/>
      <c r="MKA39" s="30"/>
      <c r="MKB39" s="30"/>
      <c r="MKC39" s="30"/>
      <c r="MKD39" s="30"/>
      <c r="MKE39" s="30"/>
      <c r="MKF39" s="30"/>
      <c r="MKG39" s="30"/>
      <c r="MKH39" s="30"/>
      <c r="MKI39" s="30"/>
      <c r="MKJ39" s="30"/>
      <c r="MKK39" s="30"/>
      <c r="MKL39" s="30"/>
      <c r="MKM39" s="30"/>
      <c r="MKN39" s="30"/>
      <c r="MKO39" s="30"/>
      <c r="MKP39" s="30"/>
      <c r="MKQ39" s="30"/>
      <c r="MKR39" s="30"/>
      <c r="MKS39" s="30"/>
      <c r="MKT39" s="30"/>
      <c r="MKU39" s="30"/>
      <c r="MKV39" s="30"/>
      <c r="MKW39" s="30"/>
      <c r="MKX39" s="30"/>
      <c r="MKY39" s="30"/>
      <c r="MKZ39" s="30"/>
      <c r="MLA39" s="30"/>
      <c r="MLB39" s="30"/>
      <c r="MLC39" s="30"/>
      <c r="MLD39" s="30"/>
      <c r="MLE39" s="30"/>
      <c r="MLF39" s="30"/>
      <c r="MLG39" s="30"/>
      <c r="MLH39" s="30"/>
      <c r="MLI39" s="30"/>
      <c r="MLJ39" s="30"/>
      <c r="MLK39" s="30"/>
      <c r="MLL39" s="30"/>
      <c r="MLM39" s="30"/>
      <c r="MLN39" s="30"/>
      <c r="MLO39" s="30"/>
      <c r="MLP39" s="30"/>
      <c r="MLQ39" s="30"/>
      <c r="MLR39" s="30"/>
      <c r="MLS39" s="30"/>
      <c r="MLT39" s="30"/>
      <c r="MLU39" s="30"/>
      <c r="MLV39" s="30"/>
      <c r="MLW39" s="30"/>
      <c r="MLX39" s="30"/>
      <c r="MLY39" s="30"/>
      <c r="MLZ39" s="30"/>
      <c r="MMA39" s="30"/>
      <c r="MMB39" s="30"/>
      <c r="MMC39" s="30"/>
      <c r="MMD39" s="30"/>
      <c r="MME39" s="30"/>
      <c r="MMF39" s="30"/>
      <c r="MMG39" s="30"/>
      <c r="MMH39" s="30"/>
      <c r="MMI39" s="30"/>
      <c r="MMJ39" s="30"/>
      <c r="MMK39" s="30"/>
      <c r="MML39" s="30"/>
      <c r="MMM39" s="30"/>
      <c r="MMN39" s="30"/>
      <c r="MMO39" s="30"/>
      <c r="MMP39" s="30"/>
      <c r="MMQ39" s="30"/>
      <c r="MMR39" s="30"/>
      <c r="MMS39" s="30"/>
      <c r="MMT39" s="30"/>
      <c r="MMU39" s="30"/>
      <c r="MMV39" s="30"/>
      <c r="MMW39" s="30"/>
      <c r="MMX39" s="30"/>
      <c r="MMY39" s="30"/>
      <c r="MMZ39" s="30"/>
      <c r="MNA39" s="30"/>
      <c r="MNB39" s="30"/>
      <c r="MNC39" s="30"/>
      <c r="MND39" s="30"/>
      <c r="MNE39" s="30"/>
      <c r="MNF39" s="30"/>
      <c r="MNG39" s="30"/>
      <c r="MNH39" s="30"/>
      <c r="MNI39" s="30"/>
      <c r="MNJ39" s="30"/>
      <c r="MNK39" s="30"/>
      <c r="MNL39" s="30"/>
      <c r="MNM39" s="30"/>
      <c r="MNN39" s="30"/>
      <c r="MNO39" s="30"/>
      <c r="MNP39" s="30"/>
      <c r="MNQ39" s="30"/>
      <c r="MNR39" s="30"/>
      <c r="MNS39" s="30"/>
      <c r="MNT39" s="30"/>
      <c r="MNU39" s="30"/>
      <c r="MNV39" s="30"/>
      <c r="MNW39" s="30"/>
      <c r="MNX39" s="30"/>
      <c r="MNY39" s="30"/>
      <c r="MNZ39" s="30"/>
      <c r="MOA39" s="30"/>
      <c r="MOB39" s="30"/>
      <c r="MOC39" s="30"/>
      <c r="MOD39" s="30"/>
      <c r="MOE39" s="30"/>
      <c r="MOF39" s="30"/>
      <c r="MOG39" s="30"/>
      <c r="MOH39" s="30"/>
      <c r="MOI39" s="30"/>
      <c r="MOJ39" s="30"/>
      <c r="MOK39" s="30"/>
      <c r="MOL39" s="30"/>
      <c r="MOM39" s="30"/>
      <c r="MON39" s="30"/>
      <c r="MOO39" s="30"/>
      <c r="MOP39" s="30"/>
      <c r="MOQ39" s="30"/>
      <c r="MOR39" s="30"/>
      <c r="MOS39" s="30"/>
      <c r="MOT39" s="30"/>
      <c r="MOU39" s="30"/>
      <c r="MOV39" s="30"/>
      <c r="MOW39" s="30"/>
      <c r="MOX39" s="30"/>
      <c r="MOY39" s="30"/>
      <c r="MOZ39" s="30"/>
      <c r="MPA39" s="30"/>
      <c r="MPB39" s="30"/>
      <c r="MPC39" s="30"/>
      <c r="MPD39" s="30"/>
      <c r="MPE39" s="30"/>
      <c r="MPF39" s="30"/>
      <c r="MPG39" s="30"/>
      <c r="MPH39" s="30"/>
      <c r="MPI39" s="30"/>
      <c r="MPJ39" s="30"/>
      <c r="MPK39" s="30"/>
      <c r="MPL39" s="30"/>
      <c r="MPM39" s="30"/>
      <c r="MPN39" s="30"/>
      <c r="MPO39" s="30"/>
      <c r="MPP39" s="30"/>
      <c r="MPQ39" s="30"/>
      <c r="MPR39" s="30"/>
      <c r="MPS39" s="30"/>
      <c r="MPT39" s="30"/>
      <c r="MPU39" s="30"/>
      <c r="MPV39" s="30"/>
      <c r="MPW39" s="30"/>
      <c r="MPX39" s="30"/>
      <c r="MPY39" s="30"/>
      <c r="MPZ39" s="30"/>
      <c r="MQA39" s="30"/>
      <c r="MQB39" s="30"/>
      <c r="MQC39" s="30"/>
      <c r="MQD39" s="30"/>
      <c r="MQE39" s="30"/>
      <c r="MQF39" s="30"/>
      <c r="MQG39" s="30"/>
      <c r="MQH39" s="30"/>
      <c r="MQI39" s="30"/>
      <c r="MQJ39" s="30"/>
      <c r="MQK39" s="30"/>
      <c r="MQL39" s="30"/>
      <c r="MQM39" s="30"/>
      <c r="MQN39" s="30"/>
      <c r="MQO39" s="30"/>
      <c r="MQP39" s="30"/>
      <c r="MQQ39" s="30"/>
      <c r="MQR39" s="30"/>
      <c r="MQS39" s="30"/>
      <c r="MQT39" s="30"/>
      <c r="MQU39" s="30"/>
      <c r="MQV39" s="30"/>
      <c r="MQW39" s="30"/>
      <c r="MQX39" s="30"/>
      <c r="MQY39" s="30"/>
      <c r="MQZ39" s="30"/>
      <c r="MRA39" s="30"/>
      <c r="MRB39" s="30"/>
      <c r="MRC39" s="30"/>
      <c r="MRD39" s="30"/>
      <c r="MRE39" s="30"/>
      <c r="MRF39" s="30"/>
      <c r="MRG39" s="30"/>
      <c r="MRH39" s="30"/>
      <c r="MRI39" s="30"/>
      <c r="MRJ39" s="30"/>
      <c r="MRK39" s="30"/>
      <c r="MRL39" s="30"/>
      <c r="MRM39" s="30"/>
      <c r="MRN39" s="30"/>
      <c r="MRO39" s="30"/>
      <c r="MRP39" s="30"/>
      <c r="MRQ39" s="30"/>
      <c r="MRR39" s="30"/>
      <c r="MRS39" s="30"/>
      <c r="MRT39" s="30"/>
      <c r="MRU39" s="30"/>
      <c r="MRV39" s="30"/>
      <c r="MRW39" s="30"/>
      <c r="MRX39" s="30"/>
      <c r="MRY39" s="30"/>
      <c r="MRZ39" s="30"/>
      <c r="MSA39" s="30"/>
      <c r="MSB39" s="30"/>
      <c r="MSC39" s="30"/>
      <c r="MSD39" s="30"/>
      <c r="MSE39" s="30"/>
      <c r="MSF39" s="30"/>
      <c r="MSG39" s="30"/>
      <c r="MSH39" s="30"/>
      <c r="MSI39" s="30"/>
      <c r="MSJ39" s="30"/>
      <c r="MSK39" s="30"/>
      <c r="MSL39" s="30"/>
      <c r="MSM39" s="30"/>
      <c r="MSN39" s="30"/>
      <c r="MSO39" s="30"/>
      <c r="MSP39" s="30"/>
      <c r="MSQ39" s="30"/>
      <c r="MSR39" s="30"/>
      <c r="MSS39" s="30"/>
      <c r="MST39" s="30"/>
      <c r="MSU39" s="30"/>
      <c r="MSV39" s="30"/>
      <c r="MSW39" s="30"/>
      <c r="MSX39" s="30"/>
      <c r="MSY39" s="30"/>
      <c r="MSZ39" s="30"/>
      <c r="MTA39" s="30"/>
      <c r="MTB39" s="30"/>
      <c r="MTC39" s="30"/>
      <c r="MTD39" s="30"/>
      <c r="MTE39" s="30"/>
      <c r="MTF39" s="30"/>
      <c r="MTG39" s="30"/>
      <c r="MTH39" s="30"/>
      <c r="MTI39" s="30"/>
      <c r="MTJ39" s="30"/>
      <c r="MTK39" s="30"/>
      <c r="MTL39" s="30"/>
      <c r="MTM39" s="30"/>
      <c r="MTN39" s="30"/>
      <c r="MTO39" s="30"/>
      <c r="MTP39" s="30"/>
      <c r="MTQ39" s="30"/>
      <c r="MTR39" s="30"/>
      <c r="MTS39" s="30"/>
      <c r="MTT39" s="30"/>
      <c r="MTU39" s="30"/>
      <c r="MTV39" s="30"/>
      <c r="MTW39" s="30"/>
      <c r="MTX39" s="30"/>
      <c r="MTY39" s="30"/>
      <c r="MTZ39" s="30"/>
      <c r="MUA39" s="30"/>
      <c r="MUB39" s="30"/>
      <c r="MUC39" s="30"/>
      <c r="MUD39" s="30"/>
      <c r="MUE39" s="30"/>
      <c r="MUF39" s="30"/>
      <c r="MUG39" s="30"/>
      <c r="MUH39" s="30"/>
      <c r="MUI39" s="30"/>
      <c r="MUJ39" s="30"/>
      <c r="MUK39" s="30"/>
      <c r="MUL39" s="30"/>
      <c r="MUM39" s="30"/>
      <c r="MUN39" s="30"/>
      <c r="MUO39" s="30"/>
      <c r="MUP39" s="30"/>
      <c r="MUQ39" s="30"/>
      <c r="MUR39" s="30"/>
      <c r="MUS39" s="30"/>
      <c r="MUT39" s="30"/>
      <c r="MUU39" s="30"/>
      <c r="MUV39" s="30"/>
      <c r="MUW39" s="30"/>
      <c r="MUX39" s="30"/>
      <c r="MUY39" s="30"/>
      <c r="MUZ39" s="30"/>
      <c r="MVA39" s="30"/>
      <c r="MVB39" s="30"/>
      <c r="MVC39" s="30"/>
      <c r="MVD39" s="30"/>
      <c r="MVE39" s="30"/>
      <c r="MVF39" s="30"/>
      <c r="MVG39" s="30"/>
      <c r="MVH39" s="30"/>
      <c r="MVI39" s="30"/>
      <c r="MVJ39" s="30"/>
      <c r="MVK39" s="30"/>
      <c r="MVL39" s="30"/>
      <c r="MVM39" s="30"/>
      <c r="MVN39" s="30"/>
      <c r="MVO39" s="30"/>
      <c r="MVP39" s="30"/>
      <c r="MVQ39" s="30"/>
      <c r="MVR39" s="30"/>
      <c r="MVS39" s="30"/>
      <c r="MVT39" s="30"/>
      <c r="MVU39" s="30"/>
      <c r="MVV39" s="30"/>
      <c r="MVW39" s="30"/>
      <c r="MVX39" s="30"/>
      <c r="MVY39" s="30"/>
      <c r="MVZ39" s="30"/>
      <c r="MWA39" s="30"/>
      <c r="MWB39" s="30"/>
      <c r="MWC39" s="30"/>
      <c r="MWD39" s="30"/>
      <c r="MWE39" s="30"/>
      <c r="MWF39" s="30"/>
      <c r="MWG39" s="30"/>
      <c r="MWH39" s="30"/>
      <c r="MWI39" s="30"/>
      <c r="MWJ39" s="30"/>
      <c r="MWK39" s="30"/>
      <c r="MWL39" s="30"/>
      <c r="MWM39" s="30"/>
      <c r="MWN39" s="30"/>
      <c r="MWO39" s="30"/>
      <c r="MWP39" s="30"/>
      <c r="MWQ39" s="30"/>
      <c r="MWR39" s="30"/>
      <c r="MWS39" s="30"/>
      <c r="MWT39" s="30"/>
      <c r="MWU39" s="30"/>
      <c r="MWV39" s="30"/>
      <c r="MWW39" s="30"/>
      <c r="MWX39" s="30"/>
      <c r="MWY39" s="30"/>
      <c r="MWZ39" s="30"/>
      <c r="MXA39" s="30"/>
      <c r="MXB39" s="30"/>
      <c r="MXC39" s="30"/>
      <c r="MXD39" s="30"/>
      <c r="MXE39" s="30"/>
      <c r="MXF39" s="30"/>
      <c r="MXG39" s="30"/>
      <c r="MXH39" s="30"/>
      <c r="MXI39" s="30"/>
      <c r="MXJ39" s="30"/>
      <c r="MXK39" s="30"/>
      <c r="MXL39" s="30"/>
      <c r="MXM39" s="30"/>
      <c r="MXN39" s="30"/>
      <c r="MXO39" s="30"/>
      <c r="MXP39" s="30"/>
      <c r="MXQ39" s="30"/>
      <c r="MXR39" s="30"/>
      <c r="MXS39" s="30"/>
      <c r="MXT39" s="30"/>
      <c r="MXU39" s="30"/>
      <c r="MXV39" s="30"/>
      <c r="MXW39" s="30"/>
      <c r="MXX39" s="30"/>
      <c r="MXY39" s="30"/>
      <c r="MXZ39" s="30"/>
      <c r="MYA39" s="30"/>
      <c r="MYB39" s="30"/>
      <c r="MYC39" s="30"/>
      <c r="MYD39" s="30"/>
      <c r="MYE39" s="30"/>
      <c r="MYF39" s="30"/>
      <c r="MYG39" s="30"/>
      <c r="MYH39" s="30"/>
      <c r="MYI39" s="30"/>
      <c r="MYJ39" s="30"/>
      <c r="MYK39" s="30"/>
      <c r="MYL39" s="30"/>
      <c r="MYM39" s="30"/>
      <c r="MYN39" s="30"/>
      <c r="MYO39" s="30"/>
      <c r="MYP39" s="30"/>
      <c r="MYQ39" s="30"/>
      <c r="MYR39" s="30"/>
      <c r="MYS39" s="30"/>
      <c r="MYT39" s="30"/>
      <c r="MYU39" s="30"/>
      <c r="MYV39" s="30"/>
      <c r="MYW39" s="30"/>
      <c r="MYX39" s="30"/>
      <c r="MYY39" s="30"/>
      <c r="MYZ39" s="30"/>
      <c r="MZA39" s="30"/>
      <c r="MZB39" s="30"/>
      <c r="MZC39" s="30"/>
      <c r="MZD39" s="30"/>
      <c r="MZE39" s="30"/>
      <c r="MZF39" s="30"/>
      <c r="MZG39" s="30"/>
      <c r="MZH39" s="30"/>
      <c r="MZI39" s="30"/>
      <c r="MZJ39" s="30"/>
      <c r="MZK39" s="30"/>
      <c r="MZL39" s="30"/>
      <c r="MZM39" s="30"/>
      <c r="MZN39" s="30"/>
      <c r="MZO39" s="30"/>
      <c r="MZP39" s="30"/>
      <c r="MZQ39" s="30"/>
      <c r="MZR39" s="30"/>
      <c r="MZS39" s="30"/>
      <c r="MZT39" s="30"/>
      <c r="MZU39" s="30"/>
      <c r="MZV39" s="30"/>
      <c r="MZW39" s="30"/>
      <c r="MZX39" s="30"/>
      <c r="MZY39" s="30"/>
      <c r="MZZ39" s="30"/>
      <c r="NAA39" s="30"/>
      <c r="NAB39" s="30"/>
      <c r="NAC39" s="30"/>
      <c r="NAD39" s="30"/>
      <c r="NAE39" s="30"/>
      <c r="NAF39" s="30"/>
      <c r="NAG39" s="30"/>
      <c r="NAH39" s="30"/>
      <c r="NAI39" s="30"/>
      <c r="NAJ39" s="30"/>
      <c r="NAK39" s="30"/>
      <c r="NAL39" s="30"/>
      <c r="NAM39" s="30"/>
      <c r="NAN39" s="30"/>
      <c r="NAO39" s="30"/>
      <c r="NAP39" s="30"/>
      <c r="NAQ39" s="30"/>
      <c r="NAR39" s="30"/>
      <c r="NAS39" s="30"/>
      <c r="NAT39" s="30"/>
      <c r="NAU39" s="30"/>
      <c r="NAV39" s="30"/>
      <c r="NAW39" s="30"/>
      <c r="NAX39" s="30"/>
      <c r="NAY39" s="30"/>
      <c r="NAZ39" s="30"/>
      <c r="NBA39" s="30"/>
      <c r="NBB39" s="30"/>
      <c r="NBC39" s="30"/>
      <c r="NBD39" s="30"/>
      <c r="NBE39" s="30"/>
      <c r="NBF39" s="30"/>
      <c r="NBG39" s="30"/>
      <c r="NBH39" s="30"/>
      <c r="NBI39" s="30"/>
      <c r="NBJ39" s="30"/>
      <c r="NBK39" s="30"/>
      <c r="NBL39" s="30"/>
      <c r="NBM39" s="30"/>
      <c r="NBN39" s="30"/>
      <c r="NBO39" s="30"/>
      <c r="NBP39" s="30"/>
      <c r="NBQ39" s="30"/>
      <c r="NBR39" s="30"/>
      <c r="NBS39" s="30"/>
      <c r="NBT39" s="30"/>
      <c r="NBU39" s="30"/>
      <c r="NBV39" s="30"/>
      <c r="NBW39" s="30"/>
      <c r="NBX39" s="30"/>
      <c r="NBY39" s="30"/>
      <c r="NBZ39" s="30"/>
      <c r="NCA39" s="30"/>
      <c r="NCB39" s="30"/>
      <c r="NCC39" s="30"/>
      <c r="NCD39" s="30"/>
      <c r="NCE39" s="30"/>
      <c r="NCF39" s="30"/>
      <c r="NCG39" s="30"/>
      <c r="NCH39" s="30"/>
      <c r="NCI39" s="30"/>
      <c r="NCJ39" s="30"/>
      <c r="NCK39" s="30"/>
      <c r="NCL39" s="30"/>
      <c r="NCM39" s="30"/>
      <c r="NCN39" s="30"/>
      <c r="NCO39" s="30"/>
      <c r="NCP39" s="30"/>
      <c r="NCQ39" s="30"/>
      <c r="NCR39" s="30"/>
      <c r="NCS39" s="30"/>
      <c r="NCT39" s="30"/>
      <c r="NCU39" s="30"/>
      <c r="NCV39" s="30"/>
      <c r="NCW39" s="30"/>
      <c r="NCX39" s="30"/>
      <c r="NCY39" s="30"/>
      <c r="NCZ39" s="30"/>
      <c r="NDA39" s="30"/>
      <c r="NDB39" s="30"/>
      <c r="NDC39" s="30"/>
      <c r="NDD39" s="30"/>
      <c r="NDE39" s="30"/>
      <c r="NDF39" s="30"/>
      <c r="NDG39" s="30"/>
      <c r="NDH39" s="30"/>
      <c r="NDI39" s="30"/>
      <c r="NDJ39" s="30"/>
      <c r="NDK39" s="30"/>
      <c r="NDL39" s="30"/>
      <c r="NDM39" s="30"/>
      <c r="NDN39" s="30"/>
      <c r="NDO39" s="30"/>
      <c r="NDP39" s="30"/>
      <c r="NDQ39" s="30"/>
      <c r="NDR39" s="30"/>
      <c r="NDS39" s="30"/>
      <c r="NDT39" s="30"/>
      <c r="NDU39" s="30"/>
      <c r="NDV39" s="30"/>
      <c r="NDW39" s="30"/>
      <c r="NDX39" s="30"/>
      <c r="NDY39" s="30"/>
      <c r="NDZ39" s="30"/>
      <c r="NEA39" s="30"/>
      <c r="NEB39" s="30"/>
      <c r="NEC39" s="30"/>
      <c r="NED39" s="30"/>
      <c r="NEE39" s="30"/>
      <c r="NEF39" s="30"/>
      <c r="NEG39" s="30"/>
      <c r="NEH39" s="30"/>
      <c r="NEI39" s="30"/>
      <c r="NEJ39" s="30"/>
      <c r="NEK39" s="30"/>
      <c r="NEL39" s="30"/>
      <c r="NEM39" s="30"/>
      <c r="NEN39" s="30"/>
      <c r="NEO39" s="30"/>
      <c r="NEP39" s="30"/>
      <c r="NEQ39" s="30"/>
      <c r="NER39" s="30"/>
      <c r="NES39" s="30"/>
      <c r="NET39" s="30"/>
      <c r="NEU39" s="30"/>
      <c r="NEV39" s="30"/>
      <c r="NEW39" s="30"/>
      <c r="NEX39" s="30"/>
      <c r="NEY39" s="30"/>
      <c r="NEZ39" s="30"/>
      <c r="NFA39" s="30"/>
      <c r="NFB39" s="30"/>
      <c r="NFC39" s="30"/>
      <c r="NFD39" s="30"/>
      <c r="NFE39" s="30"/>
      <c r="NFF39" s="30"/>
      <c r="NFG39" s="30"/>
      <c r="NFH39" s="30"/>
      <c r="NFI39" s="30"/>
      <c r="NFJ39" s="30"/>
      <c r="NFK39" s="30"/>
      <c r="NFL39" s="30"/>
      <c r="NFM39" s="30"/>
      <c r="NFN39" s="30"/>
      <c r="NFO39" s="30"/>
      <c r="NFP39" s="30"/>
      <c r="NFQ39" s="30"/>
      <c r="NFR39" s="30"/>
      <c r="NFS39" s="30"/>
      <c r="NFT39" s="30"/>
      <c r="NFU39" s="30"/>
      <c r="NFV39" s="30"/>
      <c r="NFW39" s="30"/>
      <c r="NFX39" s="30"/>
      <c r="NFY39" s="30"/>
      <c r="NFZ39" s="30"/>
      <c r="NGA39" s="30"/>
      <c r="NGB39" s="30"/>
      <c r="NGC39" s="30"/>
      <c r="NGD39" s="30"/>
      <c r="NGE39" s="30"/>
      <c r="NGF39" s="30"/>
      <c r="NGG39" s="30"/>
      <c r="NGH39" s="30"/>
      <c r="NGI39" s="30"/>
      <c r="NGJ39" s="30"/>
      <c r="NGK39" s="30"/>
      <c r="NGL39" s="30"/>
      <c r="NGM39" s="30"/>
      <c r="NGN39" s="30"/>
      <c r="NGO39" s="30"/>
      <c r="NGP39" s="30"/>
      <c r="NGQ39" s="30"/>
      <c r="NGR39" s="30"/>
      <c r="NGS39" s="30"/>
      <c r="NGT39" s="30"/>
      <c r="NGU39" s="30"/>
      <c r="NGV39" s="30"/>
      <c r="NGW39" s="30"/>
      <c r="NGX39" s="30"/>
      <c r="NGY39" s="30"/>
      <c r="NGZ39" s="30"/>
      <c r="NHA39" s="30"/>
      <c r="NHB39" s="30"/>
      <c r="NHC39" s="30"/>
      <c r="NHD39" s="30"/>
      <c r="NHE39" s="30"/>
      <c r="NHF39" s="30"/>
      <c r="NHG39" s="30"/>
      <c r="NHH39" s="30"/>
      <c r="NHI39" s="30"/>
      <c r="NHJ39" s="30"/>
      <c r="NHK39" s="30"/>
      <c r="NHL39" s="30"/>
      <c r="NHM39" s="30"/>
      <c r="NHN39" s="30"/>
      <c r="NHO39" s="30"/>
      <c r="NHP39" s="30"/>
      <c r="NHQ39" s="30"/>
      <c r="NHR39" s="30"/>
      <c r="NHS39" s="30"/>
      <c r="NHT39" s="30"/>
      <c r="NHU39" s="30"/>
      <c r="NHV39" s="30"/>
      <c r="NHW39" s="30"/>
      <c r="NHX39" s="30"/>
      <c r="NHY39" s="30"/>
      <c r="NHZ39" s="30"/>
      <c r="NIA39" s="30"/>
      <c r="NIB39" s="30"/>
      <c r="NIC39" s="30"/>
      <c r="NID39" s="30"/>
      <c r="NIE39" s="30"/>
      <c r="NIF39" s="30"/>
      <c r="NIG39" s="30"/>
      <c r="NIH39" s="30"/>
      <c r="NII39" s="30"/>
      <c r="NIJ39" s="30"/>
      <c r="NIK39" s="30"/>
      <c r="NIL39" s="30"/>
      <c r="NIM39" s="30"/>
      <c r="NIN39" s="30"/>
      <c r="NIO39" s="30"/>
      <c r="NIP39" s="30"/>
      <c r="NIQ39" s="30"/>
      <c r="NIR39" s="30"/>
      <c r="NIS39" s="30"/>
      <c r="NIT39" s="30"/>
      <c r="NIU39" s="30"/>
      <c r="NIV39" s="30"/>
      <c r="NIW39" s="30"/>
      <c r="NIX39" s="30"/>
      <c r="NIY39" s="30"/>
      <c r="NIZ39" s="30"/>
      <c r="NJA39" s="30"/>
      <c r="NJB39" s="30"/>
      <c r="NJC39" s="30"/>
      <c r="NJD39" s="30"/>
      <c r="NJE39" s="30"/>
      <c r="NJF39" s="30"/>
      <c r="NJG39" s="30"/>
      <c r="NJH39" s="30"/>
      <c r="NJI39" s="30"/>
      <c r="NJJ39" s="30"/>
      <c r="NJK39" s="30"/>
      <c r="NJL39" s="30"/>
      <c r="NJM39" s="30"/>
      <c r="NJN39" s="30"/>
      <c r="NJO39" s="30"/>
      <c r="NJP39" s="30"/>
      <c r="NJQ39" s="30"/>
      <c r="NJR39" s="30"/>
      <c r="NJS39" s="30"/>
      <c r="NJT39" s="30"/>
      <c r="NJU39" s="30"/>
      <c r="NJV39" s="30"/>
      <c r="NJW39" s="30"/>
      <c r="NJX39" s="30"/>
      <c r="NJY39" s="30"/>
      <c r="NJZ39" s="30"/>
      <c r="NKA39" s="30"/>
      <c r="NKB39" s="30"/>
      <c r="NKC39" s="30"/>
      <c r="NKD39" s="30"/>
      <c r="NKE39" s="30"/>
      <c r="NKF39" s="30"/>
      <c r="NKG39" s="30"/>
      <c r="NKH39" s="30"/>
      <c r="NKI39" s="30"/>
      <c r="NKJ39" s="30"/>
      <c r="NKK39" s="30"/>
      <c r="NKL39" s="30"/>
      <c r="NKM39" s="30"/>
      <c r="NKN39" s="30"/>
      <c r="NKO39" s="30"/>
      <c r="NKP39" s="30"/>
      <c r="NKQ39" s="30"/>
      <c r="NKR39" s="30"/>
      <c r="NKS39" s="30"/>
      <c r="NKT39" s="30"/>
      <c r="NKU39" s="30"/>
      <c r="NKV39" s="30"/>
      <c r="NKW39" s="30"/>
      <c r="NKX39" s="30"/>
      <c r="NKY39" s="30"/>
      <c r="NKZ39" s="30"/>
      <c r="NLA39" s="30"/>
      <c r="NLB39" s="30"/>
      <c r="NLC39" s="30"/>
      <c r="NLD39" s="30"/>
      <c r="NLE39" s="30"/>
      <c r="NLF39" s="30"/>
      <c r="NLG39" s="30"/>
      <c r="NLH39" s="30"/>
      <c r="NLI39" s="30"/>
      <c r="NLJ39" s="30"/>
      <c r="NLK39" s="30"/>
      <c r="NLL39" s="30"/>
      <c r="NLM39" s="30"/>
      <c r="NLN39" s="30"/>
      <c r="NLO39" s="30"/>
      <c r="NLP39" s="30"/>
      <c r="NLQ39" s="30"/>
      <c r="NLR39" s="30"/>
      <c r="NLS39" s="30"/>
      <c r="NLT39" s="30"/>
      <c r="NLU39" s="30"/>
      <c r="NLV39" s="30"/>
      <c r="NLW39" s="30"/>
      <c r="NLX39" s="30"/>
      <c r="NLY39" s="30"/>
      <c r="NLZ39" s="30"/>
      <c r="NMA39" s="30"/>
      <c r="NMB39" s="30"/>
      <c r="NMC39" s="30"/>
      <c r="NMD39" s="30"/>
      <c r="NME39" s="30"/>
      <c r="NMF39" s="30"/>
      <c r="NMG39" s="30"/>
      <c r="NMH39" s="30"/>
      <c r="NMI39" s="30"/>
      <c r="NMJ39" s="30"/>
      <c r="NMK39" s="30"/>
      <c r="NML39" s="30"/>
      <c r="NMM39" s="30"/>
      <c r="NMN39" s="30"/>
      <c r="NMO39" s="30"/>
      <c r="NMP39" s="30"/>
      <c r="NMQ39" s="30"/>
      <c r="NMR39" s="30"/>
      <c r="NMS39" s="30"/>
      <c r="NMT39" s="30"/>
      <c r="NMU39" s="30"/>
      <c r="NMV39" s="30"/>
      <c r="NMW39" s="30"/>
      <c r="NMX39" s="30"/>
      <c r="NMY39" s="30"/>
      <c r="NMZ39" s="30"/>
      <c r="NNA39" s="30"/>
      <c r="NNB39" s="30"/>
      <c r="NNC39" s="30"/>
      <c r="NND39" s="30"/>
      <c r="NNE39" s="30"/>
      <c r="NNF39" s="30"/>
      <c r="NNG39" s="30"/>
      <c r="NNH39" s="30"/>
      <c r="NNI39" s="30"/>
      <c r="NNJ39" s="30"/>
      <c r="NNK39" s="30"/>
      <c r="NNL39" s="30"/>
      <c r="NNM39" s="30"/>
      <c r="NNN39" s="30"/>
      <c r="NNO39" s="30"/>
      <c r="NNP39" s="30"/>
      <c r="NNQ39" s="30"/>
      <c r="NNR39" s="30"/>
      <c r="NNS39" s="30"/>
      <c r="NNT39" s="30"/>
      <c r="NNU39" s="30"/>
      <c r="NNV39" s="30"/>
      <c r="NNW39" s="30"/>
      <c r="NNX39" s="30"/>
      <c r="NNY39" s="30"/>
      <c r="NNZ39" s="30"/>
      <c r="NOA39" s="30"/>
      <c r="NOB39" s="30"/>
      <c r="NOC39" s="30"/>
      <c r="NOD39" s="30"/>
      <c r="NOE39" s="30"/>
      <c r="NOF39" s="30"/>
      <c r="NOG39" s="30"/>
      <c r="NOH39" s="30"/>
      <c r="NOI39" s="30"/>
      <c r="NOJ39" s="30"/>
      <c r="NOK39" s="30"/>
      <c r="NOL39" s="30"/>
      <c r="NOM39" s="30"/>
      <c r="NON39" s="30"/>
      <c r="NOO39" s="30"/>
      <c r="NOP39" s="30"/>
      <c r="NOQ39" s="30"/>
      <c r="NOR39" s="30"/>
      <c r="NOS39" s="30"/>
      <c r="NOT39" s="30"/>
      <c r="NOU39" s="30"/>
      <c r="NOV39" s="30"/>
      <c r="NOW39" s="30"/>
      <c r="NOX39" s="30"/>
      <c r="NOY39" s="30"/>
      <c r="NOZ39" s="30"/>
      <c r="NPA39" s="30"/>
      <c r="NPB39" s="30"/>
      <c r="NPC39" s="30"/>
      <c r="NPD39" s="30"/>
      <c r="NPE39" s="30"/>
      <c r="NPF39" s="30"/>
      <c r="NPG39" s="30"/>
      <c r="NPH39" s="30"/>
      <c r="NPI39" s="30"/>
      <c r="NPJ39" s="30"/>
      <c r="NPK39" s="30"/>
      <c r="NPL39" s="30"/>
      <c r="NPM39" s="30"/>
      <c r="NPN39" s="30"/>
      <c r="NPO39" s="30"/>
      <c r="NPP39" s="30"/>
      <c r="NPQ39" s="30"/>
      <c r="NPR39" s="30"/>
      <c r="NPS39" s="30"/>
      <c r="NPT39" s="30"/>
      <c r="NPU39" s="30"/>
      <c r="NPV39" s="30"/>
      <c r="NPW39" s="30"/>
      <c r="NPX39" s="30"/>
      <c r="NPY39" s="30"/>
      <c r="NPZ39" s="30"/>
      <c r="NQA39" s="30"/>
      <c r="NQB39" s="30"/>
      <c r="NQC39" s="30"/>
      <c r="NQD39" s="30"/>
      <c r="NQE39" s="30"/>
      <c r="NQF39" s="30"/>
      <c r="NQG39" s="30"/>
      <c r="NQH39" s="30"/>
      <c r="NQI39" s="30"/>
      <c r="NQJ39" s="30"/>
      <c r="NQK39" s="30"/>
      <c r="NQL39" s="30"/>
      <c r="NQM39" s="30"/>
      <c r="NQN39" s="30"/>
      <c r="NQO39" s="30"/>
      <c r="NQP39" s="30"/>
      <c r="NQQ39" s="30"/>
      <c r="NQR39" s="30"/>
      <c r="NQS39" s="30"/>
      <c r="NQT39" s="30"/>
      <c r="NQU39" s="30"/>
      <c r="NQV39" s="30"/>
      <c r="NQW39" s="30"/>
      <c r="NQX39" s="30"/>
      <c r="NQY39" s="30"/>
      <c r="NQZ39" s="30"/>
      <c r="NRA39" s="30"/>
      <c r="NRB39" s="30"/>
      <c r="NRC39" s="30"/>
      <c r="NRD39" s="30"/>
      <c r="NRE39" s="30"/>
      <c r="NRF39" s="30"/>
      <c r="NRG39" s="30"/>
      <c r="NRH39" s="30"/>
      <c r="NRI39" s="30"/>
      <c r="NRJ39" s="30"/>
      <c r="NRK39" s="30"/>
      <c r="NRL39" s="30"/>
      <c r="NRM39" s="30"/>
      <c r="NRN39" s="30"/>
      <c r="NRO39" s="30"/>
      <c r="NRP39" s="30"/>
      <c r="NRQ39" s="30"/>
      <c r="NRR39" s="30"/>
      <c r="NRS39" s="30"/>
      <c r="NRT39" s="30"/>
      <c r="NRU39" s="30"/>
      <c r="NRV39" s="30"/>
      <c r="NRW39" s="30"/>
      <c r="NRX39" s="30"/>
      <c r="NRY39" s="30"/>
      <c r="NRZ39" s="30"/>
      <c r="NSA39" s="30"/>
      <c r="NSB39" s="30"/>
      <c r="NSC39" s="30"/>
      <c r="NSD39" s="30"/>
      <c r="NSE39" s="30"/>
      <c r="NSF39" s="30"/>
      <c r="NSG39" s="30"/>
      <c r="NSH39" s="30"/>
      <c r="NSI39" s="30"/>
      <c r="NSJ39" s="30"/>
      <c r="NSK39" s="30"/>
      <c r="NSL39" s="30"/>
      <c r="NSM39" s="30"/>
      <c r="NSN39" s="30"/>
      <c r="NSO39" s="30"/>
      <c r="NSP39" s="30"/>
      <c r="NSQ39" s="30"/>
      <c r="NSR39" s="30"/>
      <c r="NSS39" s="30"/>
      <c r="NST39" s="30"/>
      <c r="NSU39" s="30"/>
      <c r="NSV39" s="30"/>
      <c r="NSW39" s="30"/>
      <c r="NSX39" s="30"/>
      <c r="NSY39" s="30"/>
      <c r="NSZ39" s="30"/>
      <c r="NTA39" s="30"/>
      <c r="NTB39" s="30"/>
      <c r="NTC39" s="30"/>
      <c r="NTD39" s="30"/>
      <c r="NTE39" s="30"/>
      <c r="NTF39" s="30"/>
      <c r="NTG39" s="30"/>
      <c r="NTH39" s="30"/>
      <c r="NTI39" s="30"/>
      <c r="NTJ39" s="30"/>
      <c r="NTK39" s="30"/>
      <c r="NTL39" s="30"/>
      <c r="NTM39" s="30"/>
      <c r="NTN39" s="30"/>
      <c r="NTO39" s="30"/>
      <c r="NTP39" s="30"/>
      <c r="NTQ39" s="30"/>
      <c r="NTR39" s="30"/>
      <c r="NTS39" s="30"/>
      <c r="NTT39" s="30"/>
      <c r="NTU39" s="30"/>
      <c r="NTV39" s="30"/>
      <c r="NTW39" s="30"/>
      <c r="NTX39" s="30"/>
      <c r="NTY39" s="30"/>
      <c r="NTZ39" s="30"/>
      <c r="NUA39" s="30"/>
      <c r="NUB39" s="30"/>
      <c r="NUC39" s="30"/>
      <c r="NUD39" s="30"/>
      <c r="NUE39" s="30"/>
      <c r="NUF39" s="30"/>
      <c r="NUG39" s="30"/>
      <c r="NUH39" s="30"/>
      <c r="NUI39" s="30"/>
      <c r="NUJ39" s="30"/>
      <c r="NUK39" s="30"/>
      <c r="NUL39" s="30"/>
      <c r="NUM39" s="30"/>
      <c r="NUN39" s="30"/>
      <c r="NUO39" s="30"/>
      <c r="NUP39" s="30"/>
      <c r="NUQ39" s="30"/>
      <c r="NUR39" s="30"/>
      <c r="NUS39" s="30"/>
      <c r="NUT39" s="30"/>
      <c r="NUU39" s="30"/>
      <c r="NUV39" s="30"/>
      <c r="NUW39" s="30"/>
      <c r="NUX39" s="30"/>
      <c r="NUY39" s="30"/>
      <c r="NUZ39" s="30"/>
      <c r="NVA39" s="30"/>
      <c r="NVB39" s="30"/>
      <c r="NVC39" s="30"/>
      <c r="NVD39" s="30"/>
      <c r="NVE39" s="30"/>
      <c r="NVF39" s="30"/>
      <c r="NVG39" s="30"/>
      <c r="NVH39" s="30"/>
      <c r="NVI39" s="30"/>
      <c r="NVJ39" s="30"/>
      <c r="NVK39" s="30"/>
      <c r="NVL39" s="30"/>
      <c r="NVM39" s="30"/>
      <c r="NVN39" s="30"/>
      <c r="NVO39" s="30"/>
      <c r="NVP39" s="30"/>
      <c r="NVQ39" s="30"/>
      <c r="NVR39" s="30"/>
      <c r="NVS39" s="30"/>
      <c r="NVT39" s="30"/>
      <c r="NVU39" s="30"/>
      <c r="NVV39" s="30"/>
      <c r="NVW39" s="30"/>
      <c r="NVX39" s="30"/>
      <c r="NVY39" s="30"/>
      <c r="NVZ39" s="30"/>
      <c r="NWA39" s="30"/>
      <c r="NWB39" s="30"/>
      <c r="NWC39" s="30"/>
      <c r="NWD39" s="30"/>
      <c r="NWE39" s="30"/>
      <c r="NWF39" s="30"/>
      <c r="NWG39" s="30"/>
      <c r="NWH39" s="30"/>
      <c r="NWI39" s="30"/>
      <c r="NWJ39" s="30"/>
      <c r="NWK39" s="30"/>
      <c r="NWL39" s="30"/>
      <c r="NWM39" s="30"/>
      <c r="NWN39" s="30"/>
      <c r="NWO39" s="30"/>
      <c r="NWP39" s="30"/>
      <c r="NWQ39" s="30"/>
      <c r="NWR39" s="30"/>
      <c r="NWS39" s="30"/>
      <c r="NWT39" s="30"/>
      <c r="NWU39" s="30"/>
      <c r="NWV39" s="30"/>
      <c r="NWW39" s="30"/>
      <c r="NWX39" s="30"/>
      <c r="NWY39" s="30"/>
      <c r="NWZ39" s="30"/>
      <c r="NXA39" s="30"/>
      <c r="NXB39" s="30"/>
      <c r="NXC39" s="30"/>
      <c r="NXD39" s="30"/>
      <c r="NXE39" s="30"/>
      <c r="NXF39" s="30"/>
      <c r="NXG39" s="30"/>
      <c r="NXH39" s="30"/>
      <c r="NXI39" s="30"/>
      <c r="NXJ39" s="30"/>
      <c r="NXK39" s="30"/>
      <c r="NXL39" s="30"/>
      <c r="NXM39" s="30"/>
      <c r="NXN39" s="30"/>
      <c r="NXO39" s="30"/>
      <c r="NXP39" s="30"/>
      <c r="NXQ39" s="30"/>
      <c r="NXR39" s="30"/>
      <c r="NXS39" s="30"/>
      <c r="NXT39" s="30"/>
      <c r="NXU39" s="30"/>
      <c r="NXV39" s="30"/>
      <c r="NXW39" s="30"/>
      <c r="NXX39" s="30"/>
      <c r="NXY39" s="30"/>
      <c r="NXZ39" s="30"/>
      <c r="NYA39" s="30"/>
      <c r="NYB39" s="30"/>
      <c r="NYC39" s="30"/>
      <c r="NYD39" s="30"/>
      <c r="NYE39" s="30"/>
      <c r="NYF39" s="30"/>
      <c r="NYG39" s="30"/>
      <c r="NYH39" s="30"/>
      <c r="NYI39" s="30"/>
      <c r="NYJ39" s="30"/>
      <c r="NYK39" s="30"/>
      <c r="NYL39" s="30"/>
      <c r="NYM39" s="30"/>
      <c r="NYN39" s="30"/>
      <c r="NYO39" s="30"/>
      <c r="NYP39" s="30"/>
      <c r="NYQ39" s="30"/>
      <c r="NYR39" s="30"/>
      <c r="NYS39" s="30"/>
      <c r="NYT39" s="30"/>
      <c r="NYU39" s="30"/>
      <c r="NYV39" s="30"/>
      <c r="NYW39" s="30"/>
      <c r="NYX39" s="30"/>
      <c r="NYY39" s="30"/>
      <c r="NYZ39" s="30"/>
      <c r="NZA39" s="30"/>
      <c r="NZB39" s="30"/>
      <c r="NZC39" s="30"/>
      <c r="NZD39" s="30"/>
      <c r="NZE39" s="30"/>
      <c r="NZF39" s="30"/>
      <c r="NZG39" s="30"/>
      <c r="NZH39" s="30"/>
      <c r="NZI39" s="30"/>
      <c r="NZJ39" s="30"/>
      <c r="NZK39" s="30"/>
      <c r="NZL39" s="30"/>
      <c r="NZM39" s="30"/>
      <c r="NZN39" s="30"/>
      <c r="NZO39" s="30"/>
      <c r="NZP39" s="30"/>
      <c r="NZQ39" s="30"/>
      <c r="NZR39" s="30"/>
      <c r="NZS39" s="30"/>
      <c r="NZT39" s="30"/>
      <c r="NZU39" s="30"/>
      <c r="NZV39" s="30"/>
      <c r="NZW39" s="30"/>
      <c r="NZX39" s="30"/>
      <c r="NZY39" s="30"/>
      <c r="NZZ39" s="30"/>
      <c r="OAA39" s="30"/>
      <c r="OAB39" s="30"/>
      <c r="OAC39" s="30"/>
      <c r="OAD39" s="30"/>
      <c r="OAE39" s="30"/>
      <c r="OAF39" s="30"/>
      <c r="OAG39" s="30"/>
      <c r="OAH39" s="30"/>
      <c r="OAI39" s="30"/>
      <c r="OAJ39" s="30"/>
      <c r="OAK39" s="30"/>
      <c r="OAL39" s="30"/>
      <c r="OAM39" s="30"/>
      <c r="OAN39" s="30"/>
      <c r="OAO39" s="30"/>
      <c r="OAP39" s="30"/>
      <c r="OAQ39" s="30"/>
      <c r="OAR39" s="30"/>
      <c r="OAS39" s="30"/>
      <c r="OAT39" s="30"/>
      <c r="OAU39" s="30"/>
      <c r="OAV39" s="30"/>
      <c r="OAW39" s="30"/>
      <c r="OAX39" s="30"/>
      <c r="OAY39" s="30"/>
      <c r="OAZ39" s="30"/>
      <c r="OBA39" s="30"/>
      <c r="OBB39" s="30"/>
      <c r="OBC39" s="30"/>
      <c r="OBD39" s="30"/>
      <c r="OBE39" s="30"/>
      <c r="OBF39" s="30"/>
      <c r="OBG39" s="30"/>
      <c r="OBH39" s="30"/>
      <c r="OBI39" s="30"/>
      <c r="OBJ39" s="30"/>
      <c r="OBK39" s="30"/>
      <c r="OBL39" s="30"/>
      <c r="OBM39" s="30"/>
      <c r="OBN39" s="30"/>
      <c r="OBO39" s="30"/>
      <c r="OBP39" s="30"/>
      <c r="OBQ39" s="30"/>
      <c r="OBR39" s="30"/>
      <c r="OBS39" s="30"/>
      <c r="OBT39" s="30"/>
      <c r="OBU39" s="30"/>
      <c r="OBV39" s="30"/>
      <c r="OBW39" s="30"/>
      <c r="OBX39" s="30"/>
      <c r="OBY39" s="30"/>
      <c r="OBZ39" s="30"/>
      <c r="OCA39" s="30"/>
      <c r="OCB39" s="30"/>
      <c r="OCC39" s="30"/>
      <c r="OCD39" s="30"/>
      <c r="OCE39" s="30"/>
      <c r="OCF39" s="30"/>
      <c r="OCG39" s="30"/>
      <c r="OCH39" s="30"/>
      <c r="OCI39" s="30"/>
      <c r="OCJ39" s="30"/>
      <c r="OCK39" s="30"/>
      <c r="OCL39" s="30"/>
      <c r="OCM39" s="30"/>
      <c r="OCN39" s="30"/>
      <c r="OCO39" s="30"/>
      <c r="OCP39" s="30"/>
      <c r="OCQ39" s="30"/>
      <c r="OCR39" s="30"/>
      <c r="OCS39" s="30"/>
      <c r="OCT39" s="30"/>
      <c r="OCU39" s="30"/>
      <c r="OCV39" s="30"/>
      <c r="OCW39" s="30"/>
      <c r="OCX39" s="30"/>
      <c r="OCY39" s="30"/>
      <c r="OCZ39" s="30"/>
      <c r="ODA39" s="30"/>
      <c r="ODB39" s="30"/>
      <c r="ODC39" s="30"/>
      <c r="ODD39" s="30"/>
      <c r="ODE39" s="30"/>
      <c r="ODF39" s="30"/>
      <c r="ODG39" s="30"/>
      <c r="ODH39" s="30"/>
      <c r="ODI39" s="30"/>
      <c r="ODJ39" s="30"/>
      <c r="ODK39" s="30"/>
      <c r="ODL39" s="30"/>
      <c r="ODM39" s="30"/>
      <c r="ODN39" s="30"/>
      <c r="ODO39" s="30"/>
      <c r="ODP39" s="30"/>
      <c r="ODQ39" s="30"/>
      <c r="ODR39" s="30"/>
      <c r="ODS39" s="30"/>
      <c r="ODT39" s="30"/>
      <c r="ODU39" s="30"/>
      <c r="ODV39" s="30"/>
      <c r="ODW39" s="30"/>
      <c r="ODX39" s="30"/>
      <c r="ODY39" s="30"/>
      <c r="ODZ39" s="30"/>
      <c r="OEA39" s="30"/>
      <c r="OEB39" s="30"/>
      <c r="OEC39" s="30"/>
      <c r="OED39" s="30"/>
      <c r="OEE39" s="30"/>
      <c r="OEF39" s="30"/>
      <c r="OEG39" s="30"/>
      <c r="OEH39" s="30"/>
      <c r="OEI39" s="30"/>
      <c r="OEJ39" s="30"/>
      <c r="OEK39" s="30"/>
      <c r="OEL39" s="30"/>
      <c r="OEM39" s="30"/>
      <c r="OEN39" s="30"/>
      <c r="OEO39" s="30"/>
      <c r="OEP39" s="30"/>
      <c r="OEQ39" s="30"/>
      <c r="OER39" s="30"/>
      <c r="OES39" s="30"/>
      <c r="OET39" s="30"/>
      <c r="OEU39" s="30"/>
      <c r="OEV39" s="30"/>
      <c r="OEW39" s="30"/>
      <c r="OEX39" s="30"/>
      <c r="OEY39" s="30"/>
      <c r="OEZ39" s="30"/>
      <c r="OFA39" s="30"/>
      <c r="OFB39" s="30"/>
      <c r="OFC39" s="30"/>
      <c r="OFD39" s="30"/>
      <c r="OFE39" s="30"/>
      <c r="OFF39" s="30"/>
      <c r="OFG39" s="30"/>
      <c r="OFH39" s="30"/>
      <c r="OFI39" s="30"/>
      <c r="OFJ39" s="30"/>
      <c r="OFK39" s="30"/>
      <c r="OFL39" s="30"/>
      <c r="OFM39" s="30"/>
      <c r="OFN39" s="30"/>
      <c r="OFO39" s="30"/>
      <c r="OFP39" s="30"/>
      <c r="OFQ39" s="30"/>
      <c r="OFR39" s="30"/>
      <c r="OFS39" s="30"/>
      <c r="OFT39" s="30"/>
      <c r="OFU39" s="30"/>
      <c r="OFV39" s="30"/>
      <c r="OFW39" s="30"/>
      <c r="OFX39" s="30"/>
      <c r="OFY39" s="30"/>
      <c r="OFZ39" s="30"/>
      <c r="OGA39" s="30"/>
      <c r="OGB39" s="30"/>
      <c r="OGC39" s="30"/>
      <c r="OGD39" s="30"/>
      <c r="OGE39" s="30"/>
      <c r="OGF39" s="30"/>
      <c r="OGG39" s="30"/>
      <c r="OGH39" s="30"/>
      <c r="OGI39" s="30"/>
      <c r="OGJ39" s="30"/>
      <c r="OGK39" s="30"/>
      <c r="OGL39" s="30"/>
      <c r="OGM39" s="30"/>
      <c r="OGN39" s="30"/>
      <c r="OGO39" s="30"/>
      <c r="OGP39" s="30"/>
      <c r="OGQ39" s="30"/>
      <c r="OGR39" s="30"/>
      <c r="OGS39" s="30"/>
      <c r="OGT39" s="30"/>
      <c r="OGU39" s="30"/>
      <c r="OGV39" s="30"/>
      <c r="OGW39" s="30"/>
      <c r="OGX39" s="30"/>
      <c r="OGY39" s="30"/>
      <c r="OGZ39" s="30"/>
      <c r="OHA39" s="30"/>
      <c r="OHB39" s="30"/>
      <c r="OHC39" s="30"/>
      <c r="OHD39" s="30"/>
      <c r="OHE39" s="30"/>
      <c r="OHF39" s="30"/>
      <c r="OHG39" s="30"/>
      <c r="OHH39" s="30"/>
      <c r="OHI39" s="30"/>
      <c r="OHJ39" s="30"/>
      <c r="OHK39" s="30"/>
      <c r="OHL39" s="30"/>
      <c r="OHM39" s="30"/>
      <c r="OHN39" s="30"/>
      <c r="OHO39" s="30"/>
      <c r="OHP39" s="30"/>
      <c r="OHQ39" s="30"/>
      <c r="OHR39" s="30"/>
      <c r="OHS39" s="30"/>
      <c r="OHT39" s="30"/>
      <c r="OHU39" s="30"/>
      <c r="OHV39" s="30"/>
      <c r="OHW39" s="30"/>
      <c r="OHX39" s="30"/>
      <c r="OHY39" s="30"/>
      <c r="OHZ39" s="30"/>
      <c r="OIA39" s="30"/>
      <c r="OIB39" s="30"/>
      <c r="OIC39" s="30"/>
      <c r="OID39" s="30"/>
      <c r="OIE39" s="30"/>
      <c r="OIF39" s="30"/>
      <c r="OIG39" s="30"/>
      <c r="OIH39" s="30"/>
      <c r="OII39" s="30"/>
      <c r="OIJ39" s="30"/>
      <c r="OIK39" s="30"/>
      <c r="OIL39" s="30"/>
      <c r="OIM39" s="30"/>
      <c r="OIN39" s="30"/>
      <c r="OIO39" s="30"/>
      <c r="OIP39" s="30"/>
      <c r="OIQ39" s="30"/>
      <c r="OIR39" s="30"/>
      <c r="OIS39" s="30"/>
      <c r="OIT39" s="30"/>
      <c r="OIU39" s="30"/>
      <c r="OIV39" s="30"/>
      <c r="OIW39" s="30"/>
      <c r="OIX39" s="30"/>
      <c r="OIY39" s="30"/>
      <c r="OIZ39" s="30"/>
      <c r="OJA39" s="30"/>
      <c r="OJB39" s="30"/>
      <c r="OJC39" s="30"/>
      <c r="OJD39" s="30"/>
      <c r="OJE39" s="30"/>
      <c r="OJF39" s="30"/>
      <c r="OJG39" s="30"/>
      <c r="OJH39" s="30"/>
      <c r="OJI39" s="30"/>
      <c r="OJJ39" s="30"/>
      <c r="OJK39" s="30"/>
      <c r="OJL39" s="30"/>
      <c r="OJM39" s="30"/>
      <c r="OJN39" s="30"/>
      <c r="OJO39" s="30"/>
      <c r="OJP39" s="30"/>
      <c r="OJQ39" s="30"/>
      <c r="OJR39" s="30"/>
      <c r="OJS39" s="30"/>
      <c r="OJT39" s="30"/>
      <c r="OJU39" s="30"/>
      <c r="OJV39" s="30"/>
      <c r="OJW39" s="30"/>
      <c r="OJX39" s="30"/>
      <c r="OJY39" s="30"/>
      <c r="OJZ39" s="30"/>
      <c r="OKA39" s="30"/>
      <c r="OKB39" s="30"/>
      <c r="OKC39" s="30"/>
      <c r="OKD39" s="30"/>
      <c r="OKE39" s="30"/>
      <c r="OKF39" s="30"/>
      <c r="OKG39" s="30"/>
      <c r="OKH39" s="30"/>
      <c r="OKI39" s="30"/>
      <c r="OKJ39" s="30"/>
      <c r="OKK39" s="30"/>
      <c r="OKL39" s="30"/>
      <c r="OKM39" s="30"/>
      <c r="OKN39" s="30"/>
      <c r="OKO39" s="30"/>
      <c r="OKP39" s="30"/>
      <c r="OKQ39" s="30"/>
      <c r="OKR39" s="30"/>
      <c r="OKS39" s="30"/>
      <c r="OKT39" s="30"/>
      <c r="OKU39" s="30"/>
      <c r="OKV39" s="30"/>
      <c r="OKW39" s="30"/>
      <c r="OKX39" s="30"/>
      <c r="OKY39" s="30"/>
      <c r="OKZ39" s="30"/>
      <c r="OLA39" s="30"/>
      <c r="OLB39" s="30"/>
      <c r="OLC39" s="30"/>
      <c r="OLD39" s="30"/>
      <c r="OLE39" s="30"/>
      <c r="OLF39" s="30"/>
      <c r="OLG39" s="30"/>
      <c r="OLH39" s="30"/>
      <c r="OLI39" s="30"/>
      <c r="OLJ39" s="30"/>
      <c r="OLK39" s="30"/>
      <c r="OLL39" s="30"/>
      <c r="OLM39" s="30"/>
      <c r="OLN39" s="30"/>
      <c r="OLO39" s="30"/>
      <c r="OLP39" s="30"/>
      <c r="OLQ39" s="30"/>
      <c r="OLR39" s="30"/>
      <c r="OLS39" s="30"/>
      <c r="OLT39" s="30"/>
      <c r="OLU39" s="30"/>
      <c r="OLV39" s="30"/>
      <c r="OLW39" s="30"/>
      <c r="OLX39" s="30"/>
      <c r="OLY39" s="30"/>
      <c r="OLZ39" s="30"/>
      <c r="OMA39" s="30"/>
      <c r="OMB39" s="30"/>
      <c r="OMC39" s="30"/>
      <c r="OMD39" s="30"/>
      <c r="OME39" s="30"/>
      <c r="OMF39" s="30"/>
      <c r="OMG39" s="30"/>
      <c r="OMH39" s="30"/>
      <c r="OMI39" s="30"/>
      <c r="OMJ39" s="30"/>
      <c r="OMK39" s="30"/>
      <c r="OML39" s="30"/>
      <c r="OMM39" s="30"/>
      <c r="OMN39" s="30"/>
      <c r="OMO39" s="30"/>
      <c r="OMP39" s="30"/>
      <c r="OMQ39" s="30"/>
      <c r="OMR39" s="30"/>
      <c r="OMS39" s="30"/>
      <c r="OMT39" s="30"/>
      <c r="OMU39" s="30"/>
      <c r="OMV39" s="30"/>
      <c r="OMW39" s="30"/>
      <c r="OMX39" s="30"/>
      <c r="OMY39" s="30"/>
      <c r="OMZ39" s="30"/>
      <c r="ONA39" s="30"/>
      <c r="ONB39" s="30"/>
      <c r="ONC39" s="30"/>
      <c r="OND39" s="30"/>
      <c r="ONE39" s="30"/>
      <c r="ONF39" s="30"/>
      <c r="ONG39" s="30"/>
      <c r="ONH39" s="30"/>
      <c r="ONI39" s="30"/>
      <c r="ONJ39" s="30"/>
      <c r="ONK39" s="30"/>
      <c r="ONL39" s="30"/>
      <c r="ONM39" s="30"/>
      <c r="ONN39" s="30"/>
      <c r="ONO39" s="30"/>
      <c r="ONP39" s="30"/>
      <c r="ONQ39" s="30"/>
      <c r="ONR39" s="30"/>
      <c r="ONS39" s="30"/>
      <c r="ONT39" s="30"/>
      <c r="ONU39" s="30"/>
      <c r="ONV39" s="30"/>
      <c r="ONW39" s="30"/>
      <c r="ONX39" s="30"/>
      <c r="ONY39" s="30"/>
      <c r="ONZ39" s="30"/>
      <c r="OOA39" s="30"/>
      <c r="OOB39" s="30"/>
      <c r="OOC39" s="30"/>
      <c r="OOD39" s="30"/>
      <c r="OOE39" s="30"/>
      <c r="OOF39" s="30"/>
      <c r="OOG39" s="30"/>
      <c r="OOH39" s="30"/>
      <c r="OOI39" s="30"/>
      <c r="OOJ39" s="30"/>
      <c r="OOK39" s="30"/>
      <c r="OOL39" s="30"/>
      <c r="OOM39" s="30"/>
      <c r="OON39" s="30"/>
      <c r="OOO39" s="30"/>
      <c r="OOP39" s="30"/>
      <c r="OOQ39" s="30"/>
      <c r="OOR39" s="30"/>
      <c r="OOS39" s="30"/>
      <c r="OOT39" s="30"/>
      <c r="OOU39" s="30"/>
      <c r="OOV39" s="30"/>
      <c r="OOW39" s="30"/>
      <c r="OOX39" s="30"/>
      <c r="OOY39" s="30"/>
      <c r="OOZ39" s="30"/>
      <c r="OPA39" s="30"/>
      <c r="OPB39" s="30"/>
      <c r="OPC39" s="30"/>
      <c r="OPD39" s="30"/>
      <c r="OPE39" s="30"/>
      <c r="OPF39" s="30"/>
      <c r="OPG39" s="30"/>
      <c r="OPH39" s="30"/>
      <c r="OPI39" s="30"/>
      <c r="OPJ39" s="30"/>
      <c r="OPK39" s="30"/>
      <c r="OPL39" s="30"/>
      <c r="OPM39" s="30"/>
      <c r="OPN39" s="30"/>
      <c r="OPO39" s="30"/>
      <c r="OPP39" s="30"/>
      <c r="OPQ39" s="30"/>
      <c r="OPR39" s="30"/>
      <c r="OPS39" s="30"/>
      <c r="OPT39" s="30"/>
      <c r="OPU39" s="30"/>
      <c r="OPV39" s="30"/>
      <c r="OPW39" s="30"/>
      <c r="OPX39" s="30"/>
      <c r="OPY39" s="30"/>
      <c r="OPZ39" s="30"/>
      <c r="OQA39" s="30"/>
      <c r="OQB39" s="30"/>
      <c r="OQC39" s="30"/>
      <c r="OQD39" s="30"/>
      <c r="OQE39" s="30"/>
      <c r="OQF39" s="30"/>
      <c r="OQG39" s="30"/>
      <c r="OQH39" s="30"/>
      <c r="OQI39" s="30"/>
      <c r="OQJ39" s="30"/>
      <c r="OQK39" s="30"/>
      <c r="OQL39" s="30"/>
      <c r="OQM39" s="30"/>
      <c r="OQN39" s="30"/>
      <c r="OQO39" s="30"/>
      <c r="OQP39" s="30"/>
      <c r="OQQ39" s="30"/>
      <c r="OQR39" s="30"/>
      <c r="OQS39" s="30"/>
      <c r="OQT39" s="30"/>
      <c r="OQU39" s="30"/>
      <c r="OQV39" s="30"/>
      <c r="OQW39" s="30"/>
      <c r="OQX39" s="30"/>
      <c r="OQY39" s="30"/>
      <c r="OQZ39" s="30"/>
      <c r="ORA39" s="30"/>
      <c r="ORB39" s="30"/>
      <c r="ORC39" s="30"/>
      <c r="ORD39" s="30"/>
      <c r="ORE39" s="30"/>
      <c r="ORF39" s="30"/>
      <c r="ORG39" s="30"/>
      <c r="ORH39" s="30"/>
      <c r="ORI39" s="30"/>
      <c r="ORJ39" s="30"/>
      <c r="ORK39" s="30"/>
      <c r="ORL39" s="30"/>
      <c r="ORM39" s="30"/>
      <c r="ORN39" s="30"/>
      <c r="ORO39" s="30"/>
      <c r="ORP39" s="30"/>
      <c r="ORQ39" s="30"/>
      <c r="ORR39" s="30"/>
      <c r="ORS39" s="30"/>
      <c r="ORT39" s="30"/>
      <c r="ORU39" s="30"/>
      <c r="ORV39" s="30"/>
      <c r="ORW39" s="30"/>
      <c r="ORX39" s="30"/>
      <c r="ORY39" s="30"/>
      <c r="ORZ39" s="30"/>
      <c r="OSA39" s="30"/>
      <c r="OSB39" s="30"/>
      <c r="OSC39" s="30"/>
      <c r="OSD39" s="30"/>
      <c r="OSE39" s="30"/>
      <c r="OSF39" s="30"/>
      <c r="OSG39" s="30"/>
      <c r="OSH39" s="30"/>
      <c r="OSI39" s="30"/>
      <c r="OSJ39" s="30"/>
      <c r="OSK39" s="30"/>
      <c r="OSL39" s="30"/>
      <c r="OSM39" s="30"/>
      <c r="OSN39" s="30"/>
      <c r="OSO39" s="30"/>
      <c r="OSP39" s="30"/>
      <c r="OSQ39" s="30"/>
      <c r="OSR39" s="30"/>
      <c r="OSS39" s="30"/>
      <c r="OST39" s="30"/>
      <c r="OSU39" s="30"/>
      <c r="OSV39" s="30"/>
      <c r="OSW39" s="30"/>
      <c r="OSX39" s="30"/>
      <c r="OSY39" s="30"/>
      <c r="OSZ39" s="30"/>
      <c r="OTA39" s="30"/>
      <c r="OTB39" s="30"/>
      <c r="OTC39" s="30"/>
      <c r="OTD39" s="30"/>
      <c r="OTE39" s="30"/>
      <c r="OTF39" s="30"/>
      <c r="OTG39" s="30"/>
      <c r="OTH39" s="30"/>
      <c r="OTI39" s="30"/>
      <c r="OTJ39" s="30"/>
      <c r="OTK39" s="30"/>
      <c r="OTL39" s="30"/>
      <c r="OTM39" s="30"/>
      <c r="OTN39" s="30"/>
      <c r="OTO39" s="30"/>
      <c r="OTP39" s="30"/>
      <c r="OTQ39" s="30"/>
      <c r="OTR39" s="30"/>
      <c r="OTS39" s="30"/>
      <c r="OTT39" s="30"/>
      <c r="OTU39" s="30"/>
      <c r="OTV39" s="30"/>
      <c r="OTW39" s="30"/>
      <c r="OTX39" s="30"/>
      <c r="OTY39" s="30"/>
      <c r="OTZ39" s="30"/>
      <c r="OUA39" s="30"/>
      <c r="OUB39" s="30"/>
      <c r="OUC39" s="30"/>
      <c r="OUD39" s="30"/>
      <c r="OUE39" s="30"/>
      <c r="OUF39" s="30"/>
      <c r="OUG39" s="30"/>
      <c r="OUH39" s="30"/>
      <c r="OUI39" s="30"/>
      <c r="OUJ39" s="30"/>
      <c r="OUK39" s="30"/>
      <c r="OUL39" s="30"/>
      <c r="OUM39" s="30"/>
      <c r="OUN39" s="30"/>
      <c r="OUO39" s="30"/>
      <c r="OUP39" s="30"/>
      <c r="OUQ39" s="30"/>
      <c r="OUR39" s="30"/>
      <c r="OUS39" s="30"/>
      <c r="OUT39" s="30"/>
      <c r="OUU39" s="30"/>
      <c r="OUV39" s="30"/>
      <c r="OUW39" s="30"/>
      <c r="OUX39" s="30"/>
      <c r="OUY39" s="30"/>
      <c r="OUZ39" s="30"/>
      <c r="OVA39" s="30"/>
      <c r="OVB39" s="30"/>
      <c r="OVC39" s="30"/>
      <c r="OVD39" s="30"/>
      <c r="OVE39" s="30"/>
      <c r="OVF39" s="30"/>
      <c r="OVG39" s="30"/>
      <c r="OVH39" s="30"/>
      <c r="OVI39" s="30"/>
      <c r="OVJ39" s="30"/>
      <c r="OVK39" s="30"/>
      <c r="OVL39" s="30"/>
      <c r="OVM39" s="30"/>
      <c r="OVN39" s="30"/>
      <c r="OVO39" s="30"/>
      <c r="OVP39" s="30"/>
      <c r="OVQ39" s="30"/>
      <c r="OVR39" s="30"/>
      <c r="OVS39" s="30"/>
      <c r="OVT39" s="30"/>
      <c r="OVU39" s="30"/>
      <c r="OVV39" s="30"/>
      <c r="OVW39" s="30"/>
      <c r="OVX39" s="30"/>
      <c r="OVY39" s="30"/>
      <c r="OVZ39" s="30"/>
      <c r="OWA39" s="30"/>
      <c r="OWB39" s="30"/>
      <c r="OWC39" s="30"/>
      <c r="OWD39" s="30"/>
      <c r="OWE39" s="30"/>
      <c r="OWF39" s="30"/>
      <c r="OWG39" s="30"/>
      <c r="OWH39" s="30"/>
      <c r="OWI39" s="30"/>
      <c r="OWJ39" s="30"/>
      <c r="OWK39" s="30"/>
      <c r="OWL39" s="30"/>
      <c r="OWM39" s="30"/>
      <c r="OWN39" s="30"/>
      <c r="OWO39" s="30"/>
      <c r="OWP39" s="30"/>
      <c r="OWQ39" s="30"/>
      <c r="OWR39" s="30"/>
      <c r="OWS39" s="30"/>
      <c r="OWT39" s="30"/>
      <c r="OWU39" s="30"/>
      <c r="OWV39" s="30"/>
      <c r="OWW39" s="30"/>
      <c r="OWX39" s="30"/>
      <c r="OWY39" s="30"/>
      <c r="OWZ39" s="30"/>
      <c r="OXA39" s="30"/>
      <c r="OXB39" s="30"/>
      <c r="OXC39" s="30"/>
      <c r="OXD39" s="30"/>
      <c r="OXE39" s="30"/>
      <c r="OXF39" s="30"/>
      <c r="OXG39" s="30"/>
      <c r="OXH39" s="30"/>
      <c r="OXI39" s="30"/>
      <c r="OXJ39" s="30"/>
      <c r="OXK39" s="30"/>
      <c r="OXL39" s="30"/>
      <c r="OXM39" s="30"/>
      <c r="OXN39" s="30"/>
      <c r="OXO39" s="30"/>
      <c r="OXP39" s="30"/>
      <c r="OXQ39" s="30"/>
      <c r="OXR39" s="30"/>
      <c r="OXS39" s="30"/>
      <c r="OXT39" s="30"/>
      <c r="OXU39" s="30"/>
      <c r="OXV39" s="30"/>
      <c r="OXW39" s="30"/>
      <c r="OXX39" s="30"/>
      <c r="OXY39" s="30"/>
      <c r="OXZ39" s="30"/>
      <c r="OYA39" s="30"/>
      <c r="OYB39" s="30"/>
      <c r="OYC39" s="30"/>
      <c r="OYD39" s="30"/>
      <c r="OYE39" s="30"/>
      <c r="OYF39" s="30"/>
      <c r="OYG39" s="30"/>
      <c r="OYH39" s="30"/>
      <c r="OYI39" s="30"/>
      <c r="OYJ39" s="30"/>
      <c r="OYK39" s="30"/>
      <c r="OYL39" s="30"/>
      <c r="OYM39" s="30"/>
      <c r="OYN39" s="30"/>
      <c r="OYO39" s="30"/>
      <c r="OYP39" s="30"/>
      <c r="OYQ39" s="30"/>
      <c r="OYR39" s="30"/>
      <c r="OYS39" s="30"/>
      <c r="OYT39" s="30"/>
      <c r="OYU39" s="30"/>
      <c r="OYV39" s="30"/>
      <c r="OYW39" s="30"/>
      <c r="OYX39" s="30"/>
      <c r="OYY39" s="30"/>
      <c r="OYZ39" s="30"/>
      <c r="OZA39" s="30"/>
      <c r="OZB39" s="30"/>
      <c r="OZC39" s="30"/>
      <c r="OZD39" s="30"/>
      <c r="OZE39" s="30"/>
      <c r="OZF39" s="30"/>
      <c r="OZG39" s="30"/>
      <c r="OZH39" s="30"/>
      <c r="OZI39" s="30"/>
      <c r="OZJ39" s="30"/>
      <c r="OZK39" s="30"/>
      <c r="OZL39" s="30"/>
      <c r="OZM39" s="30"/>
      <c r="OZN39" s="30"/>
      <c r="OZO39" s="30"/>
      <c r="OZP39" s="30"/>
      <c r="OZQ39" s="30"/>
      <c r="OZR39" s="30"/>
      <c r="OZS39" s="30"/>
      <c r="OZT39" s="30"/>
      <c r="OZU39" s="30"/>
      <c r="OZV39" s="30"/>
      <c r="OZW39" s="30"/>
      <c r="OZX39" s="30"/>
      <c r="OZY39" s="30"/>
      <c r="OZZ39" s="30"/>
      <c r="PAA39" s="30"/>
      <c r="PAB39" s="30"/>
      <c r="PAC39" s="30"/>
      <c r="PAD39" s="30"/>
      <c r="PAE39" s="30"/>
      <c r="PAF39" s="30"/>
      <c r="PAG39" s="30"/>
      <c r="PAH39" s="30"/>
      <c r="PAI39" s="30"/>
      <c r="PAJ39" s="30"/>
      <c r="PAK39" s="30"/>
      <c r="PAL39" s="30"/>
      <c r="PAM39" s="30"/>
      <c r="PAN39" s="30"/>
      <c r="PAO39" s="30"/>
      <c r="PAP39" s="30"/>
      <c r="PAQ39" s="30"/>
      <c r="PAR39" s="30"/>
      <c r="PAS39" s="30"/>
      <c r="PAT39" s="30"/>
      <c r="PAU39" s="30"/>
      <c r="PAV39" s="30"/>
      <c r="PAW39" s="30"/>
      <c r="PAX39" s="30"/>
      <c r="PAY39" s="30"/>
      <c r="PAZ39" s="30"/>
      <c r="PBA39" s="30"/>
      <c r="PBB39" s="30"/>
      <c r="PBC39" s="30"/>
      <c r="PBD39" s="30"/>
      <c r="PBE39" s="30"/>
      <c r="PBF39" s="30"/>
      <c r="PBG39" s="30"/>
      <c r="PBH39" s="30"/>
      <c r="PBI39" s="30"/>
      <c r="PBJ39" s="30"/>
      <c r="PBK39" s="30"/>
      <c r="PBL39" s="30"/>
      <c r="PBM39" s="30"/>
      <c r="PBN39" s="30"/>
      <c r="PBO39" s="30"/>
      <c r="PBP39" s="30"/>
      <c r="PBQ39" s="30"/>
      <c r="PBR39" s="30"/>
      <c r="PBS39" s="30"/>
      <c r="PBT39" s="30"/>
      <c r="PBU39" s="30"/>
      <c r="PBV39" s="30"/>
      <c r="PBW39" s="30"/>
      <c r="PBX39" s="30"/>
      <c r="PBY39" s="30"/>
      <c r="PBZ39" s="30"/>
      <c r="PCA39" s="30"/>
      <c r="PCB39" s="30"/>
      <c r="PCC39" s="30"/>
      <c r="PCD39" s="30"/>
      <c r="PCE39" s="30"/>
      <c r="PCF39" s="30"/>
      <c r="PCG39" s="30"/>
      <c r="PCH39" s="30"/>
      <c r="PCI39" s="30"/>
      <c r="PCJ39" s="30"/>
      <c r="PCK39" s="30"/>
      <c r="PCL39" s="30"/>
      <c r="PCM39" s="30"/>
      <c r="PCN39" s="30"/>
      <c r="PCO39" s="30"/>
      <c r="PCP39" s="30"/>
      <c r="PCQ39" s="30"/>
      <c r="PCR39" s="30"/>
      <c r="PCS39" s="30"/>
      <c r="PCT39" s="30"/>
      <c r="PCU39" s="30"/>
      <c r="PCV39" s="30"/>
      <c r="PCW39" s="30"/>
      <c r="PCX39" s="30"/>
      <c r="PCY39" s="30"/>
      <c r="PCZ39" s="30"/>
      <c r="PDA39" s="30"/>
      <c r="PDB39" s="30"/>
      <c r="PDC39" s="30"/>
      <c r="PDD39" s="30"/>
      <c r="PDE39" s="30"/>
      <c r="PDF39" s="30"/>
      <c r="PDG39" s="30"/>
      <c r="PDH39" s="30"/>
      <c r="PDI39" s="30"/>
      <c r="PDJ39" s="30"/>
      <c r="PDK39" s="30"/>
      <c r="PDL39" s="30"/>
      <c r="PDM39" s="30"/>
      <c r="PDN39" s="30"/>
      <c r="PDO39" s="30"/>
      <c r="PDP39" s="30"/>
      <c r="PDQ39" s="30"/>
      <c r="PDR39" s="30"/>
      <c r="PDS39" s="30"/>
      <c r="PDT39" s="30"/>
      <c r="PDU39" s="30"/>
      <c r="PDV39" s="30"/>
      <c r="PDW39" s="30"/>
      <c r="PDX39" s="30"/>
      <c r="PDY39" s="30"/>
      <c r="PDZ39" s="30"/>
      <c r="PEA39" s="30"/>
      <c r="PEB39" s="30"/>
      <c r="PEC39" s="30"/>
      <c r="PED39" s="30"/>
      <c r="PEE39" s="30"/>
      <c r="PEF39" s="30"/>
      <c r="PEG39" s="30"/>
      <c r="PEH39" s="30"/>
      <c r="PEI39" s="30"/>
      <c r="PEJ39" s="30"/>
      <c r="PEK39" s="30"/>
      <c r="PEL39" s="30"/>
      <c r="PEM39" s="30"/>
      <c r="PEN39" s="30"/>
      <c r="PEO39" s="30"/>
      <c r="PEP39" s="30"/>
      <c r="PEQ39" s="30"/>
      <c r="PER39" s="30"/>
      <c r="PES39" s="30"/>
      <c r="PET39" s="30"/>
      <c r="PEU39" s="30"/>
      <c r="PEV39" s="30"/>
      <c r="PEW39" s="30"/>
      <c r="PEX39" s="30"/>
      <c r="PEY39" s="30"/>
      <c r="PEZ39" s="30"/>
      <c r="PFA39" s="30"/>
      <c r="PFB39" s="30"/>
      <c r="PFC39" s="30"/>
      <c r="PFD39" s="30"/>
      <c r="PFE39" s="30"/>
      <c r="PFF39" s="30"/>
      <c r="PFG39" s="30"/>
      <c r="PFH39" s="30"/>
      <c r="PFI39" s="30"/>
      <c r="PFJ39" s="30"/>
      <c r="PFK39" s="30"/>
      <c r="PFL39" s="30"/>
      <c r="PFM39" s="30"/>
      <c r="PFN39" s="30"/>
      <c r="PFO39" s="30"/>
      <c r="PFP39" s="30"/>
      <c r="PFQ39" s="30"/>
      <c r="PFR39" s="30"/>
      <c r="PFS39" s="30"/>
      <c r="PFT39" s="30"/>
      <c r="PFU39" s="30"/>
      <c r="PFV39" s="30"/>
      <c r="PFW39" s="30"/>
      <c r="PFX39" s="30"/>
      <c r="PFY39" s="30"/>
      <c r="PFZ39" s="30"/>
      <c r="PGA39" s="30"/>
      <c r="PGB39" s="30"/>
      <c r="PGC39" s="30"/>
      <c r="PGD39" s="30"/>
      <c r="PGE39" s="30"/>
      <c r="PGF39" s="30"/>
      <c r="PGG39" s="30"/>
      <c r="PGH39" s="30"/>
      <c r="PGI39" s="30"/>
      <c r="PGJ39" s="30"/>
      <c r="PGK39" s="30"/>
      <c r="PGL39" s="30"/>
      <c r="PGM39" s="30"/>
      <c r="PGN39" s="30"/>
      <c r="PGO39" s="30"/>
      <c r="PGP39" s="30"/>
      <c r="PGQ39" s="30"/>
      <c r="PGR39" s="30"/>
      <c r="PGS39" s="30"/>
      <c r="PGT39" s="30"/>
      <c r="PGU39" s="30"/>
      <c r="PGV39" s="30"/>
      <c r="PGW39" s="30"/>
      <c r="PGX39" s="30"/>
      <c r="PGY39" s="30"/>
      <c r="PGZ39" s="30"/>
      <c r="PHA39" s="30"/>
      <c r="PHB39" s="30"/>
      <c r="PHC39" s="30"/>
      <c r="PHD39" s="30"/>
      <c r="PHE39" s="30"/>
      <c r="PHF39" s="30"/>
      <c r="PHG39" s="30"/>
      <c r="PHH39" s="30"/>
      <c r="PHI39" s="30"/>
      <c r="PHJ39" s="30"/>
      <c r="PHK39" s="30"/>
      <c r="PHL39" s="30"/>
      <c r="PHM39" s="30"/>
      <c r="PHN39" s="30"/>
      <c r="PHO39" s="30"/>
      <c r="PHP39" s="30"/>
      <c r="PHQ39" s="30"/>
      <c r="PHR39" s="30"/>
      <c r="PHS39" s="30"/>
      <c r="PHT39" s="30"/>
      <c r="PHU39" s="30"/>
      <c r="PHV39" s="30"/>
      <c r="PHW39" s="30"/>
      <c r="PHX39" s="30"/>
      <c r="PHY39" s="30"/>
      <c r="PHZ39" s="30"/>
      <c r="PIA39" s="30"/>
      <c r="PIB39" s="30"/>
      <c r="PIC39" s="30"/>
      <c r="PID39" s="30"/>
      <c r="PIE39" s="30"/>
      <c r="PIF39" s="30"/>
      <c r="PIG39" s="30"/>
      <c r="PIH39" s="30"/>
      <c r="PII39" s="30"/>
      <c r="PIJ39" s="30"/>
      <c r="PIK39" s="30"/>
      <c r="PIL39" s="30"/>
      <c r="PIM39" s="30"/>
      <c r="PIN39" s="30"/>
      <c r="PIO39" s="30"/>
      <c r="PIP39" s="30"/>
      <c r="PIQ39" s="30"/>
      <c r="PIR39" s="30"/>
      <c r="PIS39" s="30"/>
      <c r="PIT39" s="30"/>
      <c r="PIU39" s="30"/>
      <c r="PIV39" s="30"/>
      <c r="PIW39" s="30"/>
      <c r="PIX39" s="30"/>
      <c r="PIY39" s="30"/>
      <c r="PIZ39" s="30"/>
      <c r="PJA39" s="30"/>
      <c r="PJB39" s="30"/>
      <c r="PJC39" s="30"/>
      <c r="PJD39" s="30"/>
      <c r="PJE39" s="30"/>
      <c r="PJF39" s="30"/>
      <c r="PJG39" s="30"/>
      <c r="PJH39" s="30"/>
      <c r="PJI39" s="30"/>
      <c r="PJJ39" s="30"/>
      <c r="PJK39" s="30"/>
      <c r="PJL39" s="30"/>
      <c r="PJM39" s="30"/>
      <c r="PJN39" s="30"/>
      <c r="PJO39" s="30"/>
      <c r="PJP39" s="30"/>
      <c r="PJQ39" s="30"/>
      <c r="PJR39" s="30"/>
      <c r="PJS39" s="30"/>
      <c r="PJT39" s="30"/>
      <c r="PJU39" s="30"/>
      <c r="PJV39" s="30"/>
      <c r="PJW39" s="30"/>
      <c r="PJX39" s="30"/>
      <c r="PJY39" s="30"/>
      <c r="PJZ39" s="30"/>
      <c r="PKA39" s="30"/>
      <c r="PKB39" s="30"/>
      <c r="PKC39" s="30"/>
      <c r="PKD39" s="30"/>
      <c r="PKE39" s="30"/>
      <c r="PKF39" s="30"/>
      <c r="PKG39" s="30"/>
      <c r="PKH39" s="30"/>
      <c r="PKI39" s="30"/>
      <c r="PKJ39" s="30"/>
      <c r="PKK39" s="30"/>
      <c r="PKL39" s="30"/>
      <c r="PKM39" s="30"/>
      <c r="PKN39" s="30"/>
      <c r="PKO39" s="30"/>
      <c r="PKP39" s="30"/>
      <c r="PKQ39" s="30"/>
      <c r="PKR39" s="30"/>
      <c r="PKS39" s="30"/>
      <c r="PKT39" s="30"/>
      <c r="PKU39" s="30"/>
      <c r="PKV39" s="30"/>
      <c r="PKW39" s="30"/>
      <c r="PKX39" s="30"/>
      <c r="PKY39" s="30"/>
      <c r="PKZ39" s="30"/>
      <c r="PLA39" s="30"/>
      <c r="PLB39" s="30"/>
      <c r="PLC39" s="30"/>
      <c r="PLD39" s="30"/>
      <c r="PLE39" s="30"/>
      <c r="PLF39" s="30"/>
      <c r="PLG39" s="30"/>
      <c r="PLH39" s="30"/>
      <c r="PLI39" s="30"/>
      <c r="PLJ39" s="30"/>
      <c r="PLK39" s="30"/>
      <c r="PLL39" s="30"/>
      <c r="PLM39" s="30"/>
      <c r="PLN39" s="30"/>
      <c r="PLO39" s="30"/>
      <c r="PLP39" s="30"/>
      <c r="PLQ39" s="30"/>
      <c r="PLR39" s="30"/>
      <c r="PLS39" s="30"/>
      <c r="PLT39" s="30"/>
      <c r="PLU39" s="30"/>
      <c r="PLV39" s="30"/>
      <c r="PLW39" s="30"/>
      <c r="PLX39" s="30"/>
      <c r="PLY39" s="30"/>
      <c r="PLZ39" s="30"/>
      <c r="PMA39" s="30"/>
      <c r="PMB39" s="30"/>
      <c r="PMC39" s="30"/>
      <c r="PMD39" s="30"/>
      <c r="PME39" s="30"/>
      <c r="PMF39" s="30"/>
      <c r="PMG39" s="30"/>
      <c r="PMH39" s="30"/>
      <c r="PMI39" s="30"/>
      <c r="PMJ39" s="30"/>
      <c r="PMK39" s="30"/>
      <c r="PML39" s="30"/>
      <c r="PMM39" s="30"/>
      <c r="PMN39" s="30"/>
      <c r="PMO39" s="30"/>
      <c r="PMP39" s="30"/>
      <c r="PMQ39" s="30"/>
      <c r="PMR39" s="30"/>
      <c r="PMS39" s="30"/>
      <c r="PMT39" s="30"/>
      <c r="PMU39" s="30"/>
      <c r="PMV39" s="30"/>
      <c r="PMW39" s="30"/>
      <c r="PMX39" s="30"/>
      <c r="PMY39" s="30"/>
      <c r="PMZ39" s="30"/>
      <c r="PNA39" s="30"/>
      <c r="PNB39" s="30"/>
      <c r="PNC39" s="30"/>
      <c r="PND39" s="30"/>
      <c r="PNE39" s="30"/>
      <c r="PNF39" s="30"/>
      <c r="PNG39" s="30"/>
      <c r="PNH39" s="30"/>
      <c r="PNI39" s="30"/>
      <c r="PNJ39" s="30"/>
      <c r="PNK39" s="30"/>
      <c r="PNL39" s="30"/>
      <c r="PNM39" s="30"/>
      <c r="PNN39" s="30"/>
      <c r="PNO39" s="30"/>
      <c r="PNP39" s="30"/>
      <c r="PNQ39" s="30"/>
      <c r="PNR39" s="30"/>
      <c r="PNS39" s="30"/>
      <c r="PNT39" s="30"/>
      <c r="PNU39" s="30"/>
      <c r="PNV39" s="30"/>
      <c r="PNW39" s="30"/>
      <c r="PNX39" s="30"/>
      <c r="PNY39" s="30"/>
      <c r="PNZ39" s="30"/>
      <c r="POA39" s="30"/>
      <c r="POB39" s="30"/>
      <c r="POC39" s="30"/>
      <c r="POD39" s="30"/>
      <c r="POE39" s="30"/>
      <c r="POF39" s="30"/>
      <c r="POG39" s="30"/>
      <c r="POH39" s="30"/>
      <c r="POI39" s="30"/>
      <c r="POJ39" s="30"/>
      <c r="POK39" s="30"/>
      <c r="POL39" s="30"/>
      <c r="POM39" s="30"/>
      <c r="PON39" s="30"/>
      <c r="POO39" s="30"/>
      <c r="POP39" s="30"/>
      <c r="POQ39" s="30"/>
      <c r="POR39" s="30"/>
      <c r="POS39" s="30"/>
      <c r="POT39" s="30"/>
      <c r="POU39" s="30"/>
      <c r="POV39" s="30"/>
      <c r="POW39" s="30"/>
      <c r="POX39" s="30"/>
      <c r="POY39" s="30"/>
      <c r="POZ39" s="30"/>
      <c r="PPA39" s="30"/>
      <c r="PPB39" s="30"/>
      <c r="PPC39" s="30"/>
      <c r="PPD39" s="30"/>
      <c r="PPE39" s="30"/>
      <c r="PPF39" s="30"/>
      <c r="PPG39" s="30"/>
      <c r="PPH39" s="30"/>
      <c r="PPI39" s="30"/>
      <c r="PPJ39" s="30"/>
      <c r="PPK39" s="30"/>
      <c r="PPL39" s="30"/>
      <c r="PPM39" s="30"/>
      <c r="PPN39" s="30"/>
      <c r="PPO39" s="30"/>
      <c r="PPP39" s="30"/>
      <c r="PPQ39" s="30"/>
      <c r="PPR39" s="30"/>
      <c r="PPS39" s="30"/>
      <c r="PPT39" s="30"/>
      <c r="PPU39" s="30"/>
      <c r="PPV39" s="30"/>
      <c r="PPW39" s="30"/>
      <c r="PPX39" s="30"/>
      <c r="PPY39" s="30"/>
      <c r="PPZ39" s="30"/>
      <c r="PQA39" s="30"/>
      <c r="PQB39" s="30"/>
      <c r="PQC39" s="30"/>
      <c r="PQD39" s="30"/>
      <c r="PQE39" s="30"/>
      <c r="PQF39" s="30"/>
      <c r="PQG39" s="30"/>
      <c r="PQH39" s="30"/>
      <c r="PQI39" s="30"/>
      <c r="PQJ39" s="30"/>
      <c r="PQK39" s="30"/>
      <c r="PQL39" s="30"/>
      <c r="PQM39" s="30"/>
      <c r="PQN39" s="30"/>
      <c r="PQO39" s="30"/>
      <c r="PQP39" s="30"/>
      <c r="PQQ39" s="30"/>
      <c r="PQR39" s="30"/>
      <c r="PQS39" s="30"/>
      <c r="PQT39" s="30"/>
      <c r="PQU39" s="30"/>
      <c r="PQV39" s="30"/>
      <c r="PQW39" s="30"/>
      <c r="PQX39" s="30"/>
      <c r="PQY39" s="30"/>
      <c r="PQZ39" s="30"/>
      <c r="PRA39" s="30"/>
      <c r="PRB39" s="30"/>
      <c r="PRC39" s="30"/>
      <c r="PRD39" s="30"/>
      <c r="PRE39" s="30"/>
      <c r="PRF39" s="30"/>
      <c r="PRG39" s="30"/>
      <c r="PRH39" s="30"/>
      <c r="PRI39" s="30"/>
      <c r="PRJ39" s="30"/>
      <c r="PRK39" s="30"/>
      <c r="PRL39" s="30"/>
      <c r="PRM39" s="30"/>
      <c r="PRN39" s="30"/>
      <c r="PRO39" s="30"/>
      <c r="PRP39" s="30"/>
      <c r="PRQ39" s="30"/>
      <c r="PRR39" s="30"/>
      <c r="PRS39" s="30"/>
      <c r="PRT39" s="30"/>
      <c r="PRU39" s="30"/>
      <c r="PRV39" s="30"/>
      <c r="PRW39" s="30"/>
      <c r="PRX39" s="30"/>
      <c r="PRY39" s="30"/>
      <c r="PRZ39" s="30"/>
      <c r="PSA39" s="30"/>
      <c r="PSB39" s="30"/>
      <c r="PSC39" s="30"/>
      <c r="PSD39" s="30"/>
      <c r="PSE39" s="30"/>
      <c r="PSF39" s="30"/>
      <c r="PSG39" s="30"/>
      <c r="PSH39" s="30"/>
      <c r="PSI39" s="30"/>
      <c r="PSJ39" s="30"/>
      <c r="PSK39" s="30"/>
      <c r="PSL39" s="30"/>
      <c r="PSM39" s="30"/>
      <c r="PSN39" s="30"/>
      <c r="PSO39" s="30"/>
      <c r="PSP39" s="30"/>
      <c r="PSQ39" s="30"/>
      <c r="PSR39" s="30"/>
      <c r="PSS39" s="30"/>
      <c r="PST39" s="30"/>
      <c r="PSU39" s="30"/>
      <c r="PSV39" s="30"/>
      <c r="PSW39" s="30"/>
      <c r="PSX39" s="30"/>
      <c r="PSY39" s="30"/>
      <c r="PSZ39" s="30"/>
      <c r="PTA39" s="30"/>
      <c r="PTB39" s="30"/>
      <c r="PTC39" s="30"/>
      <c r="PTD39" s="30"/>
      <c r="PTE39" s="30"/>
      <c r="PTF39" s="30"/>
      <c r="PTG39" s="30"/>
      <c r="PTH39" s="30"/>
      <c r="PTI39" s="30"/>
      <c r="PTJ39" s="30"/>
      <c r="PTK39" s="30"/>
      <c r="PTL39" s="30"/>
      <c r="PTM39" s="30"/>
      <c r="PTN39" s="30"/>
      <c r="PTO39" s="30"/>
      <c r="PTP39" s="30"/>
      <c r="PTQ39" s="30"/>
      <c r="PTR39" s="30"/>
      <c r="PTS39" s="30"/>
      <c r="PTT39" s="30"/>
      <c r="PTU39" s="30"/>
      <c r="PTV39" s="30"/>
      <c r="PTW39" s="30"/>
      <c r="PTX39" s="30"/>
      <c r="PTY39" s="30"/>
      <c r="PTZ39" s="30"/>
      <c r="PUA39" s="30"/>
      <c r="PUB39" s="30"/>
      <c r="PUC39" s="30"/>
      <c r="PUD39" s="30"/>
      <c r="PUE39" s="30"/>
      <c r="PUF39" s="30"/>
      <c r="PUG39" s="30"/>
      <c r="PUH39" s="30"/>
      <c r="PUI39" s="30"/>
      <c r="PUJ39" s="30"/>
      <c r="PUK39" s="30"/>
      <c r="PUL39" s="30"/>
      <c r="PUM39" s="30"/>
      <c r="PUN39" s="30"/>
      <c r="PUO39" s="30"/>
      <c r="PUP39" s="30"/>
      <c r="PUQ39" s="30"/>
      <c r="PUR39" s="30"/>
      <c r="PUS39" s="30"/>
      <c r="PUT39" s="30"/>
      <c r="PUU39" s="30"/>
      <c r="PUV39" s="30"/>
      <c r="PUW39" s="30"/>
      <c r="PUX39" s="30"/>
      <c r="PUY39" s="30"/>
      <c r="PUZ39" s="30"/>
      <c r="PVA39" s="30"/>
      <c r="PVB39" s="30"/>
      <c r="PVC39" s="30"/>
      <c r="PVD39" s="30"/>
      <c r="PVE39" s="30"/>
      <c r="PVF39" s="30"/>
      <c r="PVG39" s="30"/>
      <c r="PVH39" s="30"/>
      <c r="PVI39" s="30"/>
      <c r="PVJ39" s="30"/>
      <c r="PVK39" s="30"/>
      <c r="PVL39" s="30"/>
      <c r="PVM39" s="30"/>
      <c r="PVN39" s="30"/>
      <c r="PVO39" s="30"/>
      <c r="PVP39" s="30"/>
      <c r="PVQ39" s="30"/>
      <c r="PVR39" s="30"/>
      <c r="PVS39" s="30"/>
      <c r="PVT39" s="30"/>
      <c r="PVU39" s="30"/>
      <c r="PVV39" s="30"/>
      <c r="PVW39" s="30"/>
      <c r="PVX39" s="30"/>
      <c r="PVY39" s="30"/>
      <c r="PVZ39" s="30"/>
      <c r="PWA39" s="30"/>
      <c r="PWB39" s="30"/>
      <c r="PWC39" s="30"/>
      <c r="PWD39" s="30"/>
      <c r="PWE39" s="30"/>
      <c r="PWF39" s="30"/>
      <c r="PWG39" s="30"/>
      <c r="PWH39" s="30"/>
      <c r="PWI39" s="30"/>
      <c r="PWJ39" s="30"/>
      <c r="PWK39" s="30"/>
      <c r="PWL39" s="30"/>
      <c r="PWM39" s="30"/>
      <c r="PWN39" s="30"/>
      <c r="PWO39" s="30"/>
      <c r="PWP39" s="30"/>
      <c r="PWQ39" s="30"/>
      <c r="PWR39" s="30"/>
      <c r="PWS39" s="30"/>
      <c r="PWT39" s="30"/>
      <c r="PWU39" s="30"/>
      <c r="PWV39" s="30"/>
      <c r="PWW39" s="30"/>
      <c r="PWX39" s="30"/>
      <c r="PWY39" s="30"/>
      <c r="PWZ39" s="30"/>
      <c r="PXA39" s="30"/>
      <c r="PXB39" s="30"/>
      <c r="PXC39" s="30"/>
      <c r="PXD39" s="30"/>
      <c r="PXE39" s="30"/>
      <c r="PXF39" s="30"/>
      <c r="PXG39" s="30"/>
      <c r="PXH39" s="30"/>
      <c r="PXI39" s="30"/>
      <c r="PXJ39" s="30"/>
      <c r="PXK39" s="30"/>
      <c r="PXL39" s="30"/>
      <c r="PXM39" s="30"/>
      <c r="PXN39" s="30"/>
      <c r="PXO39" s="30"/>
      <c r="PXP39" s="30"/>
      <c r="PXQ39" s="30"/>
      <c r="PXR39" s="30"/>
      <c r="PXS39" s="30"/>
      <c r="PXT39" s="30"/>
      <c r="PXU39" s="30"/>
      <c r="PXV39" s="30"/>
      <c r="PXW39" s="30"/>
      <c r="PXX39" s="30"/>
      <c r="PXY39" s="30"/>
      <c r="PXZ39" s="30"/>
      <c r="PYA39" s="30"/>
      <c r="PYB39" s="30"/>
      <c r="PYC39" s="30"/>
      <c r="PYD39" s="30"/>
      <c r="PYE39" s="30"/>
      <c r="PYF39" s="30"/>
      <c r="PYG39" s="30"/>
      <c r="PYH39" s="30"/>
      <c r="PYI39" s="30"/>
      <c r="PYJ39" s="30"/>
      <c r="PYK39" s="30"/>
      <c r="PYL39" s="30"/>
      <c r="PYM39" s="30"/>
      <c r="PYN39" s="30"/>
      <c r="PYO39" s="30"/>
      <c r="PYP39" s="30"/>
      <c r="PYQ39" s="30"/>
      <c r="PYR39" s="30"/>
      <c r="PYS39" s="30"/>
      <c r="PYT39" s="30"/>
      <c r="PYU39" s="30"/>
      <c r="PYV39" s="30"/>
      <c r="PYW39" s="30"/>
      <c r="PYX39" s="30"/>
      <c r="PYY39" s="30"/>
      <c r="PYZ39" s="30"/>
      <c r="PZA39" s="30"/>
      <c r="PZB39" s="30"/>
      <c r="PZC39" s="30"/>
      <c r="PZD39" s="30"/>
      <c r="PZE39" s="30"/>
      <c r="PZF39" s="30"/>
      <c r="PZG39" s="30"/>
      <c r="PZH39" s="30"/>
      <c r="PZI39" s="30"/>
      <c r="PZJ39" s="30"/>
      <c r="PZK39" s="30"/>
      <c r="PZL39" s="30"/>
      <c r="PZM39" s="30"/>
      <c r="PZN39" s="30"/>
      <c r="PZO39" s="30"/>
      <c r="PZP39" s="30"/>
      <c r="PZQ39" s="30"/>
      <c r="PZR39" s="30"/>
      <c r="PZS39" s="30"/>
      <c r="PZT39" s="30"/>
      <c r="PZU39" s="30"/>
      <c r="PZV39" s="30"/>
      <c r="PZW39" s="30"/>
      <c r="PZX39" s="30"/>
      <c r="PZY39" s="30"/>
      <c r="PZZ39" s="30"/>
      <c r="QAA39" s="30"/>
      <c r="QAB39" s="30"/>
      <c r="QAC39" s="30"/>
      <c r="QAD39" s="30"/>
      <c r="QAE39" s="30"/>
      <c r="QAF39" s="30"/>
      <c r="QAG39" s="30"/>
      <c r="QAH39" s="30"/>
      <c r="QAI39" s="30"/>
      <c r="QAJ39" s="30"/>
      <c r="QAK39" s="30"/>
      <c r="QAL39" s="30"/>
      <c r="QAM39" s="30"/>
      <c r="QAN39" s="30"/>
      <c r="QAO39" s="30"/>
      <c r="QAP39" s="30"/>
      <c r="QAQ39" s="30"/>
      <c r="QAR39" s="30"/>
      <c r="QAS39" s="30"/>
      <c r="QAT39" s="30"/>
      <c r="QAU39" s="30"/>
      <c r="QAV39" s="30"/>
      <c r="QAW39" s="30"/>
      <c r="QAX39" s="30"/>
      <c r="QAY39" s="30"/>
      <c r="QAZ39" s="30"/>
      <c r="QBA39" s="30"/>
      <c r="QBB39" s="30"/>
      <c r="QBC39" s="30"/>
      <c r="QBD39" s="30"/>
      <c r="QBE39" s="30"/>
      <c r="QBF39" s="30"/>
      <c r="QBG39" s="30"/>
      <c r="QBH39" s="30"/>
      <c r="QBI39" s="30"/>
      <c r="QBJ39" s="30"/>
      <c r="QBK39" s="30"/>
      <c r="QBL39" s="30"/>
      <c r="QBM39" s="30"/>
      <c r="QBN39" s="30"/>
      <c r="QBO39" s="30"/>
      <c r="QBP39" s="30"/>
      <c r="QBQ39" s="30"/>
      <c r="QBR39" s="30"/>
      <c r="QBS39" s="30"/>
      <c r="QBT39" s="30"/>
      <c r="QBU39" s="30"/>
      <c r="QBV39" s="30"/>
      <c r="QBW39" s="30"/>
      <c r="QBX39" s="30"/>
      <c r="QBY39" s="30"/>
      <c r="QBZ39" s="30"/>
      <c r="QCA39" s="30"/>
      <c r="QCB39" s="30"/>
      <c r="QCC39" s="30"/>
      <c r="QCD39" s="30"/>
      <c r="QCE39" s="30"/>
      <c r="QCF39" s="30"/>
      <c r="QCG39" s="30"/>
      <c r="QCH39" s="30"/>
      <c r="QCI39" s="30"/>
      <c r="QCJ39" s="30"/>
      <c r="QCK39" s="30"/>
      <c r="QCL39" s="30"/>
      <c r="QCM39" s="30"/>
      <c r="QCN39" s="30"/>
      <c r="QCO39" s="30"/>
      <c r="QCP39" s="30"/>
      <c r="QCQ39" s="30"/>
      <c r="QCR39" s="30"/>
      <c r="QCS39" s="30"/>
      <c r="QCT39" s="30"/>
      <c r="QCU39" s="30"/>
      <c r="QCV39" s="30"/>
      <c r="QCW39" s="30"/>
      <c r="QCX39" s="30"/>
      <c r="QCY39" s="30"/>
      <c r="QCZ39" s="30"/>
      <c r="QDA39" s="30"/>
      <c r="QDB39" s="30"/>
      <c r="QDC39" s="30"/>
      <c r="QDD39" s="30"/>
      <c r="QDE39" s="30"/>
      <c r="QDF39" s="30"/>
      <c r="QDG39" s="30"/>
      <c r="QDH39" s="30"/>
      <c r="QDI39" s="30"/>
      <c r="QDJ39" s="30"/>
      <c r="QDK39" s="30"/>
      <c r="QDL39" s="30"/>
      <c r="QDM39" s="30"/>
      <c r="QDN39" s="30"/>
      <c r="QDO39" s="30"/>
      <c r="QDP39" s="30"/>
      <c r="QDQ39" s="30"/>
      <c r="QDR39" s="30"/>
      <c r="QDS39" s="30"/>
      <c r="QDT39" s="30"/>
      <c r="QDU39" s="30"/>
      <c r="QDV39" s="30"/>
      <c r="QDW39" s="30"/>
      <c r="QDX39" s="30"/>
      <c r="QDY39" s="30"/>
      <c r="QDZ39" s="30"/>
      <c r="QEA39" s="30"/>
      <c r="QEB39" s="30"/>
      <c r="QEC39" s="30"/>
      <c r="QED39" s="30"/>
      <c r="QEE39" s="30"/>
      <c r="QEF39" s="30"/>
      <c r="QEG39" s="30"/>
      <c r="QEH39" s="30"/>
      <c r="QEI39" s="30"/>
      <c r="QEJ39" s="30"/>
      <c r="QEK39" s="30"/>
      <c r="QEL39" s="30"/>
      <c r="QEM39" s="30"/>
      <c r="QEN39" s="30"/>
      <c r="QEO39" s="30"/>
      <c r="QEP39" s="30"/>
      <c r="QEQ39" s="30"/>
      <c r="QER39" s="30"/>
      <c r="QES39" s="30"/>
      <c r="QET39" s="30"/>
      <c r="QEU39" s="30"/>
      <c r="QEV39" s="30"/>
      <c r="QEW39" s="30"/>
      <c r="QEX39" s="30"/>
      <c r="QEY39" s="30"/>
      <c r="QEZ39" s="30"/>
      <c r="QFA39" s="30"/>
      <c r="QFB39" s="30"/>
      <c r="QFC39" s="30"/>
      <c r="QFD39" s="30"/>
      <c r="QFE39" s="30"/>
      <c r="QFF39" s="30"/>
      <c r="QFG39" s="30"/>
      <c r="QFH39" s="30"/>
      <c r="QFI39" s="30"/>
      <c r="QFJ39" s="30"/>
      <c r="QFK39" s="30"/>
      <c r="QFL39" s="30"/>
      <c r="QFM39" s="30"/>
      <c r="QFN39" s="30"/>
      <c r="QFO39" s="30"/>
      <c r="QFP39" s="30"/>
      <c r="QFQ39" s="30"/>
      <c r="QFR39" s="30"/>
      <c r="QFS39" s="30"/>
      <c r="QFT39" s="30"/>
      <c r="QFU39" s="30"/>
      <c r="QFV39" s="30"/>
      <c r="QFW39" s="30"/>
      <c r="QFX39" s="30"/>
      <c r="QFY39" s="30"/>
      <c r="QFZ39" s="30"/>
      <c r="QGA39" s="30"/>
      <c r="QGB39" s="30"/>
      <c r="QGC39" s="30"/>
      <c r="QGD39" s="30"/>
      <c r="QGE39" s="30"/>
      <c r="QGF39" s="30"/>
      <c r="QGG39" s="30"/>
      <c r="QGH39" s="30"/>
      <c r="QGI39" s="30"/>
      <c r="QGJ39" s="30"/>
      <c r="QGK39" s="30"/>
      <c r="QGL39" s="30"/>
      <c r="QGM39" s="30"/>
      <c r="QGN39" s="30"/>
      <c r="QGO39" s="30"/>
      <c r="QGP39" s="30"/>
      <c r="QGQ39" s="30"/>
      <c r="QGR39" s="30"/>
      <c r="QGS39" s="30"/>
      <c r="QGT39" s="30"/>
      <c r="QGU39" s="30"/>
      <c r="QGV39" s="30"/>
      <c r="QGW39" s="30"/>
      <c r="QGX39" s="30"/>
      <c r="QGY39" s="30"/>
      <c r="QGZ39" s="30"/>
      <c r="QHA39" s="30"/>
      <c r="QHB39" s="30"/>
      <c r="QHC39" s="30"/>
      <c r="QHD39" s="30"/>
      <c r="QHE39" s="30"/>
      <c r="QHF39" s="30"/>
      <c r="QHG39" s="30"/>
      <c r="QHH39" s="30"/>
      <c r="QHI39" s="30"/>
      <c r="QHJ39" s="30"/>
      <c r="QHK39" s="30"/>
      <c r="QHL39" s="30"/>
      <c r="QHM39" s="30"/>
      <c r="QHN39" s="30"/>
      <c r="QHO39" s="30"/>
      <c r="QHP39" s="30"/>
      <c r="QHQ39" s="30"/>
      <c r="QHR39" s="30"/>
      <c r="QHS39" s="30"/>
      <c r="QHT39" s="30"/>
      <c r="QHU39" s="30"/>
      <c r="QHV39" s="30"/>
      <c r="QHW39" s="30"/>
      <c r="QHX39" s="30"/>
      <c r="QHY39" s="30"/>
      <c r="QHZ39" s="30"/>
      <c r="QIA39" s="30"/>
      <c r="QIB39" s="30"/>
      <c r="QIC39" s="30"/>
      <c r="QID39" s="30"/>
      <c r="QIE39" s="30"/>
      <c r="QIF39" s="30"/>
      <c r="QIG39" s="30"/>
      <c r="QIH39" s="30"/>
      <c r="QII39" s="30"/>
      <c r="QIJ39" s="30"/>
      <c r="QIK39" s="30"/>
      <c r="QIL39" s="30"/>
      <c r="QIM39" s="30"/>
      <c r="QIN39" s="30"/>
      <c r="QIO39" s="30"/>
      <c r="QIP39" s="30"/>
      <c r="QIQ39" s="30"/>
      <c r="QIR39" s="30"/>
      <c r="QIS39" s="30"/>
      <c r="QIT39" s="30"/>
      <c r="QIU39" s="30"/>
      <c r="QIV39" s="30"/>
      <c r="QIW39" s="30"/>
      <c r="QIX39" s="30"/>
      <c r="QIY39" s="30"/>
      <c r="QIZ39" s="30"/>
      <c r="QJA39" s="30"/>
      <c r="QJB39" s="30"/>
      <c r="QJC39" s="30"/>
      <c r="QJD39" s="30"/>
      <c r="QJE39" s="30"/>
      <c r="QJF39" s="30"/>
      <c r="QJG39" s="30"/>
      <c r="QJH39" s="30"/>
      <c r="QJI39" s="30"/>
      <c r="QJJ39" s="30"/>
      <c r="QJK39" s="30"/>
      <c r="QJL39" s="30"/>
      <c r="QJM39" s="30"/>
      <c r="QJN39" s="30"/>
      <c r="QJO39" s="30"/>
      <c r="QJP39" s="30"/>
      <c r="QJQ39" s="30"/>
      <c r="QJR39" s="30"/>
      <c r="QJS39" s="30"/>
      <c r="QJT39" s="30"/>
      <c r="QJU39" s="30"/>
      <c r="QJV39" s="30"/>
      <c r="QJW39" s="30"/>
      <c r="QJX39" s="30"/>
      <c r="QJY39" s="30"/>
      <c r="QJZ39" s="30"/>
      <c r="QKA39" s="30"/>
      <c r="QKB39" s="30"/>
      <c r="QKC39" s="30"/>
      <c r="QKD39" s="30"/>
      <c r="QKE39" s="30"/>
      <c r="QKF39" s="30"/>
      <c r="QKG39" s="30"/>
      <c r="QKH39" s="30"/>
      <c r="QKI39" s="30"/>
      <c r="QKJ39" s="30"/>
      <c r="QKK39" s="30"/>
      <c r="QKL39" s="30"/>
      <c r="QKM39" s="30"/>
      <c r="QKN39" s="30"/>
      <c r="QKO39" s="30"/>
      <c r="QKP39" s="30"/>
      <c r="QKQ39" s="30"/>
      <c r="QKR39" s="30"/>
      <c r="QKS39" s="30"/>
      <c r="QKT39" s="30"/>
      <c r="QKU39" s="30"/>
      <c r="QKV39" s="30"/>
      <c r="QKW39" s="30"/>
      <c r="QKX39" s="30"/>
      <c r="QKY39" s="30"/>
      <c r="QKZ39" s="30"/>
      <c r="QLA39" s="30"/>
      <c r="QLB39" s="30"/>
      <c r="QLC39" s="30"/>
      <c r="QLD39" s="30"/>
      <c r="QLE39" s="30"/>
      <c r="QLF39" s="30"/>
      <c r="QLG39" s="30"/>
      <c r="QLH39" s="30"/>
      <c r="QLI39" s="30"/>
      <c r="QLJ39" s="30"/>
      <c r="QLK39" s="30"/>
      <c r="QLL39" s="30"/>
      <c r="QLM39" s="30"/>
      <c r="QLN39" s="30"/>
      <c r="QLO39" s="30"/>
      <c r="QLP39" s="30"/>
      <c r="QLQ39" s="30"/>
      <c r="QLR39" s="30"/>
      <c r="QLS39" s="30"/>
      <c r="QLT39" s="30"/>
      <c r="QLU39" s="30"/>
      <c r="QLV39" s="30"/>
      <c r="QLW39" s="30"/>
      <c r="QLX39" s="30"/>
      <c r="QLY39" s="30"/>
      <c r="QLZ39" s="30"/>
      <c r="QMA39" s="30"/>
      <c r="QMB39" s="30"/>
      <c r="QMC39" s="30"/>
      <c r="QMD39" s="30"/>
      <c r="QME39" s="30"/>
      <c r="QMF39" s="30"/>
      <c r="QMG39" s="30"/>
      <c r="QMH39" s="30"/>
      <c r="QMI39" s="30"/>
      <c r="QMJ39" s="30"/>
      <c r="QMK39" s="30"/>
      <c r="QML39" s="30"/>
      <c r="QMM39" s="30"/>
      <c r="QMN39" s="30"/>
      <c r="QMO39" s="30"/>
      <c r="QMP39" s="30"/>
      <c r="QMQ39" s="30"/>
      <c r="QMR39" s="30"/>
      <c r="QMS39" s="30"/>
      <c r="QMT39" s="30"/>
      <c r="QMU39" s="30"/>
      <c r="QMV39" s="30"/>
      <c r="QMW39" s="30"/>
      <c r="QMX39" s="30"/>
      <c r="QMY39" s="30"/>
      <c r="QMZ39" s="30"/>
      <c r="QNA39" s="30"/>
      <c r="QNB39" s="30"/>
      <c r="QNC39" s="30"/>
      <c r="QND39" s="30"/>
      <c r="QNE39" s="30"/>
      <c r="QNF39" s="30"/>
      <c r="QNG39" s="30"/>
      <c r="QNH39" s="30"/>
      <c r="QNI39" s="30"/>
      <c r="QNJ39" s="30"/>
      <c r="QNK39" s="30"/>
      <c r="QNL39" s="30"/>
      <c r="QNM39" s="30"/>
      <c r="QNN39" s="30"/>
      <c r="QNO39" s="30"/>
      <c r="QNP39" s="30"/>
      <c r="QNQ39" s="30"/>
      <c r="QNR39" s="30"/>
      <c r="QNS39" s="30"/>
      <c r="QNT39" s="30"/>
      <c r="QNU39" s="30"/>
      <c r="QNV39" s="30"/>
      <c r="QNW39" s="30"/>
      <c r="QNX39" s="30"/>
      <c r="QNY39" s="30"/>
      <c r="QNZ39" s="30"/>
      <c r="QOA39" s="30"/>
      <c r="QOB39" s="30"/>
      <c r="QOC39" s="30"/>
      <c r="QOD39" s="30"/>
      <c r="QOE39" s="30"/>
      <c r="QOF39" s="30"/>
      <c r="QOG39" s="30"/>
      <c r="QOH39" s="30"/>
      <c r="QOI39" s="30"/>
      <c r="QOJ39" s="30"/>
      <c r="QOK39" s="30"/>
      <c r="QOL39" s="30"/>
      <c r="QOM39" s="30"/>
      <c r="QON39" s="30"/>
      <c r="QOO39" s="30"/>
      <c r="QOP39" s="30"/>
      <c r="QOQ39" s="30"/>
      <c r="QOR39" s="30"/>
      <c r="QOS39" s="30"/>
      <c r="QOT39" s="30"/>
      <c r="QOU39" s="30"/>
      <c r="QOV39" s="30"/>
      <c r="QOW39" s="30"/>
      <c r="QOX39" s="30"/>
      <c r="QOY39" s="30"/>
      <c r="QOZ39" s="30"/>
      <c r="QPA39" s="30"/>
      <c r="QPB39" s="30"/>
      <c r="QPC39" s="30"/>
      <c r="QPD39" s="30"/>
      <c r="QPE39" s="30"/>
      <c r="QPF39" s="30"/>
      <c r="QPG39" s="30"/>
      <c r="QPH39" s="30"/>
      <c r="QPI39" s="30"/>
      <c r="QPJ39" s="30"/>
      <c r="QPK39" s="30"/>
      <c r="QPL39" s="30"/>
      <c r="QPM39" s="30"/>
      <c r="QPN39" s="30"/>
      <c r="QPO39" s="30"/>
      <c r="QPP39" s="30"/>
      <c r="QPQ39" s="30"/>
      <c r="QPR39" s="30"/>
      <c r="QPS39" s="30"/>
      <c r="QPT39" s="30"/>
      <c r="QPU39" s="30"/>
      <c r="QPV39" s="30"/>
      <c r="QPW39" s="30"/>
      <c r="QPX39" s="30"/>
      <c r="QPY39" s="30"/>
      <c r="QPZ39" s="30"/>
      <c r="QQA39" s="30"/>
      <c r="QQB39" s="30"/>
      <c r="QQC39" s="30"/>
      <c r="QQD39" s="30"/>
      <c r="QQE39" s="30"/>
      <c r="QQF39" s="30"/>
      <c r="QQG39" s="30"/>
      <c r="QQH39" s="30"/>
      <c r="QQI39" s="30"/>
      <c r="QQJ39" s="30"/>
      <c r="QQK39" s="30"/>
      <c r="QQL39" s="30"/>
      <c r="QQM39" s="30"/>
      <c r="QQN39" s="30"/>
      <c r="QQO39" s="30"/>
      <c r="QQP39" s="30"/>
      <c r="QQQ39" s="30"/>
      <c r="QQR39" s="30"/>
      <c r="QQS39" s="30"/>
      <c r="QQT39" s="30"/>
      <c r="QQU39" s="30"/>
      <c r="QQV39" s="30"/>
      <c r="QQW39" s="30"/>
      <c r="QQX39" s="30"/>
      <c r="QQY39" s="30"/>
      <c r="QQZ39" s="30"/>
      <c r="QRA39" s="30"/>
      <c r="QRB39" s="30"/>
      <c r="QRC39" s="30"/>
      <c r="QRD39" s="30"/>
      <c r="QRE39" s="30"/>
      <c r="QRF39" s="30"/>
      <c r="QRG39" s="30"/>
      <c r="QRH39" s="30"/>
      <c r="QRI39" s="30"/>
      <c r="QRJ39" s="30"/>
      <c r="QRK39" s="30"/>
      <c r="QRL39" s="30"/>
      <c r="QRM39" s="30"/>
      <c r="QRN39" s="30"/>
      <c r="QRO39" s="30"/>
      <c r="QRP39" s="30"/>
      <c r="QRQ39" s="30"/>
      <c r="QRR39" s="30"/>
      <c r="QRS39" s="30"/>
      <c r="QRT39" s="30"/>
      <c r="QRU39" s="30"/>
      <c r="QRV39" s="30"/>
      <c r="QRW39" s="30"/>
      <c r="QRX39" s="30"/>
      <c r="QRY39" s="30"/>
      <c r="QRZ39" s="30"/>
      <c r="QSA39" s="30"/>
      <c r="QSB39" s="30"/>
      <c r="QSC39" s="30"/>
      <c r="QSD39" s="30"/>
      <c r="QSE39" s="30"/>
      <c r="QSF39" s="30"/>
      <c r="QSG39" s="30"/>
      <c r="QSH39" s="30"/>
      <c r="QSI39" s="30"/>
      <c r="QSJ39" s="30"/>
      <c r="QSK39" s="30"/>
      <c r="QSL39" s="30"/>
      <c r="QSM39" s="30"/>
      <c r="QSN39" s="30"/>
      <c r="QSO39" s="30"/>
      <c r="QSP39" s="30"/>
      <c r="QSQ39" s="30"/>
      <c r="QSR39" s="30"/>
      <c r="QSS39" s="30"/>
      <c r="QST39" s="30"/>
      <c r="QSU39" s="30"/>
      <c r="QSV39" s="30"/>
      <c r="QSW39" s="30"/>
      <c r="QSX39" s="30"/>
      <c r="QSY39" s="30"/>
      <c r="QSZ39" s="30"/>
      <c r="QTA39" s="30"/>
      <c r="QTB39" s="30"/>
      <c r="QTC39" s="30"/>
      <c r="QTD39" s="30"/>
      <c r="QTE39" s="30"/>
      <c r="QTF39" s="30"/>
      <c r="QTG39" s="30"/>
      <c r="QTH39" s="30"/>
      <c r="QTI39" s="30"/>
      <c r="QTJ39" s="30"/>
      <c r="QTK39" s="30"/>
      <c r="QTL39" s="30"/>
      <c r="QTM39" s="30"/>
      <c r="QTN39" s="30"/>
      <c r="QTO39" s="30"/>
      <c r="QTP39" s="30"/>
      <c r="QTQ39" s="30"/>
      <c r="QTR39" s="30"/>
      <c r="QTS39" s="30"/>
      <c r="QTT39" s="30"/>
      <c r="QTU39" s="30"/>
      <c r="QTV39" s="30"/>
      <c r="QTW39" s="30"/>
      <c r="QTX39" s="30"/>
      <c r="QTY39" s="30"/>
      <c r="QTZ39" s="30"/>
      <c r="QUA39" s="30"/>
      <c r="QUB39" s="30"/>
      <c r="QUC39" s="30"/>
      <c r="QUD39" s="30"/>
      <c r="QUE39" s="30"/>
      <c r="QUF39" s="30"/>
      <c r="QUG39" s="30"/>
      <c r="QUH39" s="30"/>
      <c r="QUI39" s="30"/>
      <c r="QUJ39" s="30"/>
      <c r="QUK39" s="30"/>
      <c r="QUL39" s="30"/>
      <c r="QUM39" s="30"/>
      <c r="QUN39" s="30"/>
      <c r="QUO39" s="30"/>
      <c r="QUP39" s="30"/>
      <c r="QUQ39" s="30"/>
      <c r="QUR39" s="30"/>
      <c r="QUS39" s="30"/>
      <c r="QUT39" s="30"/>
      <c r="QUU39" s="30"/>
      <c r="QUV39" s="30"/>
      <c r="QUW39" s="30"/>
      <c r="QUX39" s="30"/>
      <c r="QUY39" s="30"/>
      <c r="QUZ39" s="30"/>
      <c r="QVA39" s="30"/>
      <c r="QVB39" s="30"/>
      <c r="QVC39" s="30"/>
      <c r="QVD39" s="30"/>
      <c r="QVE39" s="30"/>
      <c r="QVF39" s="30"/>
      <c r="QVG39" s="30"/>
      <c r="QVH39" s="30"/>
      <c r="QVI39" s="30"/>
      <c r="QVJ39" s="30"/>
      <c r="QVK39" s="30"/>
      <c r="QVL39" s="30"/>
      <c r="QVM39" s="30"/>
      <c r="QVN39" s="30"/>
      <c r="QVO39" s="30"/>
      <c r="QVP39" s="30"/>
      <c r="QVQ39" s="30"/>
      <c r="QVR39" s="30"/>
      <c r="QVS39" s="30"/>
      <c r="QVT39" s="30"/>
      <c r="QVU39" s="30"/>
      <c r="QVV39" s="30"/>
      <c r="QVW39" s="30"/>
      <c r="QVX39" s="30"/>
      <c r="QVY39" s="30"/>
      <c r="QVZ39" s="30"/>
      <c r="QWA39" s="30"/>
      <c r="QWB39" s="30"/>
      <c r="QWC39" s="30"/>
      <c r="QWD39" s="30"/>
      <c r="QWE39" s="30"/>
      <c r="QWF39" s="30"/>
      <c r="QWG39" s="30"/>
      <c r="QWH39" s="30"/>
      <c r="QWI39" s="30"/>
      <c r="QWJ39" s="30"/>
      <c r="QWK39" s="30"/>
      <c r="QWL39" s="30"/>
      <c r="QWM39" s="30"/>
      <c r="QWN39" s="30"/>
      <c r="QWO39" s="30"/>
      <c r="QWP39" s="30"/>
      <c r="QWQ39" s="30"/>
      <c r="QWR39" s="30"/>
      <c r="QWS39" s="30"/>
      <c r="QWT39" s="30"/>
      <c r="QWU39" s="30"/>
      <c r="QWV39" s="30"/>
      <c r="QWW39" s="30"/>
      <c r="QWX39" s="30"/>
      <c r="QWY39" s="30"/>
      <c r="QWZ39" s="30"/>
      <c r="QXA39" s="30"/>
      <c r="QXB39" s="30"/>
      <c r="QXC39" s="30"/>
      <c r="QXD39" s="30"/>
      <c r="QXE39" s="30"/>
      <c r="QXF39" s="30"/>
      <c r="QXG39" s="30"/>
      <c r="QXH39" s="30"/>
      <c r="QXI39" s="30"/>
      <c r="QXJ39" s="30"/>
      <c r="QXK39" s="30"/>
      <c r="QXL39" s="30"/>
      <c r="QXM39" s="30"/>
      <c r="QXN39" s="30"/>
      <c r="QXO39" s="30"/>
      <c r="QXP39" s="30"/>
      <c r="QXQ39" s="30"/>
      <c r="QXR39" s="30"/>
      <c r="QXS39" s="30"/>
      <c r="QXT39" s="30"/>
      <c r="QXU39" s="30"/>
      <c r="QXV39" s="30"/>
      <c r="QXW39" s="30"/>
      <c r="QXX39" s="30"/>
      <c r="QXY39" s="30"/>
      <c r="QXZ39" s="30"/>
      <c r="QYA39" s="30"/>
      <c r="QYB39" s="30"/>
      <c r="QYC39" s="30"/>
      <c r="QYD39" s="30"/>
      <c r="QYE39" s="30"/>
      <c r="QYF39" s="30"/>
      <c r="QYG39" s="30"/>
      <c r="QYH39" s="30"/>
      <c r="QYI39" s="30"/>
      <c r="QYJ39" s="30"/>
      <c r="QYK39" s="30"/>
      <c r="QYL39" s="30"/>
      <c r="QYM39" s="30"/>
      <c r="QYN39" s="30"/>
      <c r="QYO39" s="30"/>
      <c r="QYP39" s="30"/>
      <c r="QYQ39" s="30"/>
      <c r="QYR39" s="30"/>
      <c r="QYS39" s="30"/>
      <c r="QYT39" s="30"/>
      <c r="QYU39" s="30"/>
      <c r="QYV39" s="30"/>
      <c r="QYW39" s="30"/>
      <c r="QYX39" s="30"/>
      <c r="QYY39" s="30"/>
      <c r="QYZ39" s="30"/>
      <c r="QZA39" s="30"/>
      <c r="QZB39" s="30"/>
      <c r="QZC39" s="30"/>
      <c r="QZD39" s="30"/>
      <c r="QZE39" s="30"/>
      <c r="QZF39" s="30"/>
      <c r="QZG39" s="30"/>
      <c r="QZH39" s="30"/>
      <c r="QZI39" s="30"/>
      <c r="QZJ39" s="30"/>
      <c r="QZK39" s="30"/>
      <c r="QZL39" s="30"/>
      <c r="QZM39" s="30"/>
      <c r="QZN39" s="30"/>
      <c r="QZO39" s="30"/>
      <c r="QZP39" s="30"/>
      <c r="QZQ39" s="30"/>
      <c r="QZR39" s="30"/>
      <c r="QZS39" s="30"/>
      <c r="QZT39" s="30"/>
      <c r="QZU39" s="30"/>
      <c r="QZV39" s="30"/>
      <c r="QZW39" s="30"/>
      <c r="QZX39" s="30"/>
      <c r="QZY39" s="30"/>
      <c r="QZZ39" s="30"/>
      <c r="RAA39" s="30"/>
      <c r="RAB39" s="30"/>
      <c r="RAC39" s="30"/>
      <c r="RAD39" s="30"/>
      <c r="RAE39" s="30"/>
      <c r="RAF39" s="30"/>
      <c r="RAG39" s="30"/>
      <c r="RAH39" s="30"/>
      <c r="RAI39" s="30"/>
      <c r="RAJ39" s="30"/>
      <c r="RAK39" s="30"/>
      <c r="RAL39" s="30"/>
      <c r="RAM39" s="30"/>
      <c r="RAN39" s="30"/>
      <c r="RAO39" s="30"/>
      <c r="RAP39" s="30"/>
      <c r="RAQ39" s="30"/>
      <c r="RAR39" s="30"/>
      <c r="RAS39" s="30"/>
      <c r="RAT39" s="30"/>
      <c r="RAU39" s="30"/>
      <c r="RAV39" s="30"/>
      <c r="RAW39" s="30"/>
      <c r="RAX39" s="30"/>
      <c r="RAY39" s="30"/>
      <c r="RAZ39" s="30"/>
      <c r="RBA39" s="30"/>
      <c r="RBB39" s="30"/>
      <c r="RBC39" s="30"/>
      <c r="RBD39" s="30"/>
      <c r="RBE39" s="30"/>
      <c r="RBF39" s="30"/>
      <c r="RBG39" s="30"/>
      <c r="RBH39" s="30"/>
      <c r="RBI39" s="30"/>
      <c r="RBJ39" s="30"/>
      <c r="RBK39" s="30"/>
      <c r="RBL39" s="30"/>
      <c r="RBM39" s="30"/>
      <c r="RBN39" s="30"/>
      <c r="RBO39" s="30"/>
      <c r="RBP39" s="30"/>
      <c r="RBQ39" s="30"/>
      <c r="RBR39" s="30"/>
      <c r="RBS39" s="30"/>
      <c r="RBT39" s="30"/>
      <c r="RBU39" s="30"/>
      <c r="RBV39" s="30"/>
      <c r="RBW39" s="30"/>
      <c r="RBX39" s="30"/>
      <c r="RBY39" s="30"/>
      <c r="RBZ39" s="30"/>
      <c r="RCA39" s="30"/>
      <c r="RCB39" s="30"/>
      <c r="RCC39" s="30"/>
      <c r="RCD39" s="30"/>
      <c r="RCE39" s="30"/>
      <c r="RCF39" s="30"/>
      <c r="RCG39" s="30"/>
      <c r="RCH39" s="30"/>
      <c r="RCI39" s="30"/>
      <c r="RCJ39" s="30"/>
      <c r="RCK39" s="30"/>
      <c r="RCL39" s="30"/>
      <c r="RCM39" s="30"/>
      <c r="RCN39" s="30"/>
      <c r="RCO39" s="30"/>
      <c r="RCP39" s="30"/>
      <c r="RCQ39" s="30"/>
      <c r="RCR39" s="30"/>
      <c r="RCS39" s="30"/>
      <c r="RCT39" s="30"/>
      <c r="RCU39" s="30"/>
      <c r="RCV39" s="30"/>
      <c r="RCW39" s="30"/>
      <c r="RCX39" s="30"/>
      <c r="RCY39" s="30"/>
      <c r="RCZ39" s="30"/>
      <c r="RDA39" s="30"/>
      <c r="RDB39" s="30"/>
      <c r="RDC39" s="30"/>
      <c r="RDD39" s="30"/>
      <c r="RDE39" s="30"/>
      <c r="RDF39" s="30"/>
      <c r="RDG39" s="30"/>
      <c r="RDH39" s="30"/>
      <c r="RDI39" s="30"/>
      <c r="RDJ39" s="30"/>
      <c r="RDK39" s="30"/>
      <c r="RDL39" s="30"/>
      <c r="RDM39" s="30"/>
      <c r="RDN39" s="30"/>
      <c r="RDO39" s="30"/>
      <c r="RDP39" s="30"/>
      <c r="RDQ39" s="30"/>
      <c r="RDR39" s="30"/>
      <c r="RDS39" s="30"/>
      <c r="RDT39" s="30"/>
      <c r="RDU39" s="30"/>
      <c r="RDV39" s="30"/>
      <c r="RDW39" s="30"/>
      <c r="RDX39" s="30"/>
      <c r="RDY39" s="30"/>
      <c r="RDZ39" s="30"/>
      <c r="REA39" s="30"/>
      <c r="REB39" s="30"/>
      <c r="REC39" s="30"/>
      <c r="RED39" s="30"/>
      <c r="REE39" s="30"/>
      <c r="REF39" s="30"/>
      <c r="REG39" s="30"/>
      <c r="REH39" s="30"/>
      <c r="REI39" s="30"/>
      <c r="REJ39" s="30"/>
      <c r="REK39" s="30"/>
      <c r="REL39" s="30"/>
      <c r="REM39" s="30"/>
      <c r="REN39" s="30"/>
      <c r="REO39" s="30"/>
      <c r="REP39" s="30"/>
      <c r="REQ39" s="30"/>
      <c r="RER39" s="30"/>
      <c r="RES39" s="30"/>
      <c r="RET39" s="30"/>
      <c r="REU39" s="30"/>
      <c r="REV39" s="30"/>
      <c r="REW39" s="30"/>
      <c r="REX39" s="30"/>
      <c r="REY39" s="30"/>
      <c r="REZ39" s="30"/>
      <c r="RFA39" s="30"/>
      <c r="RFB39" s="30"/>
      <c r="RFC39" s="30"/>
      <c r="RFD39" s="30"/>
      <c r="RFE39" s="30"/>
      <c r="RFF39" s="30"/>
      <c r="RFG39" s="30"/>
      <c r="RFH39" s="30"/>
      <c r="RFI39" s="30"/>
      <c r="RFJ39" s="30"/>
      <c r="RFK39" s="30"/>
      <c r="RFL39" s="30"/>
      <c r="RFM39" s="30"/>
      <c r="RFN39" s="30"/>
      <c r="RFO39" s="30"/>
      <c r="RFP39" s="30"/>
      <c r="RFQ39" s="30"/>
      <c r="RFR39" s="30"/>
      <c r="RFS39" s="30"/>
      <c r="RFT39" s="30"/>
      <c r="RFU39" s="30"/>
      <c r="RFV39" s="30"/>
      <c r="RFW39" s="30"/>
      <c r="RFX39" s="30"/>
      <c r="RFY39" s="30"/>
      <c r="RFZ39" s="30"/>
      <c r="RGA39" s="30"/>
      <c r="RGB39" s="30"/>
      <c r="RGC39" s="30"/>
      <c r="RGD39" s="30"/>
      <c r="RGE39" s="30"/>
      <c r="RGF39" s="30"/>
      <c r="RGG39" s="30"/>
      <c r="RGH39" s="30"/>
      <c r="RGI39" s="30"/>
      <c r="RGJ39" s="30"/>
      <c r="RGK39" s="30"/>
      <c r="RGL39" s="30"/>
      <c r="RGM39" s="30"/>
      <c r="RGN39" s="30"/>
      <c r="RGO39" s="30"/>
      <c r="RGP39" s="30"/>
      <c r="RGQ39" s="30"/>
      <c r="RGR39" s="30"/>
      <c r="RGS39" s="30"/>
      <c r="RGT39" s="30"/>
      <c r="RGU39" s="30"/>
      <c r="RGV39" s="30"/>
      <c r="RGW39" s="30"/>
      <c r="RGX39" s="30"/>
      <c r="RGY39" s="30"/>
      <c r="RGZ39" s="30"/>
      <c r="RHA39" s="30"/>
      <c r="RHB39" s="30"/>
      <c r="RHC39" s="30"/>
      <c r="RHD39" s="30"/>
      <c r="RHE39" s="30"/>
      <c r="RHF39" s="30"/>
      <c r="RHG39" s="30"/>
      <c r="RHH39" s="30"/>
      <c r="RHI39" s="30"/>
      <c r="RHJ39" s="30"/>
      <c r="RHK39" s="30"/>
      <c r="RHL39" s="30"/>
      <c r="RHM39" s="30"/>
      <c r="RHN39" s="30"/>
      <c r="RHO39" s="30"/>
      <c r="RHP39" s="30"/>
      <c r="RHQ39" s="30"/>
      <c r="RHR39" s="30"/>
      <c r="RHS39" s="30"/>
      <c r="RHT39" s="30"/>
      <c r="RHU39" s="30"/>
      <c r="RHV39" s="30"/>
      <c r="RHW39" s="30"/>
      <c r="RHX39" s="30"/>
      <c r="RHY39" s="30"/>
      <c r="RHZ39" s="30"/>
      <c r="RIA39" s="30"/>
      <c r="RIB39" s="30"/>
      <c r="RIC39" s="30"/>
      <c r="RID39" s="30"/>
      <c r="RIE39" s="30"/>
      <c r="RIF39" s="30"/>
      <c r="RIG39" s="30"/>
      <c r="RIH39" s="30"/>
      <c r="RII39" s="30"/>
      <c r="RIJ39" s="30"/>
      <c r="RIK39" s="30"/>
      <c r="RIL39" s="30"/>
      <c r="RIM39" s="30"/>
      <c r="RIN39" s="30"/>
      <c r="RIO39" s="30"/>
      <c r="RIP39" s="30"/>
      <c r="RIQ39" s="30"/>
      <c r="RIR39" s="30"/>
      <c r="RIS39" s="30"/>
      <c r="RIT39" s="30"/>
      <c r="RIU39" s="30"/>
      <c r="RIV39" s="30"/>
      <c r="RIW39" s="30"/>
      <c r="RIX39" s="30"/>
      <c r="RIY39" s="30"/>
      <c r="RIZ39" s="30"/>
      <c r="RJA39" s="30"/>
      <c r="RJB39" s="30"/>
      <c r="RJC39" s="30"/>
      <c r="RJD39" s="30"/>
      <c r="RJE39" s="30"/>
      <c r="RJF39" s="30"/>
      <c r="RJG39" s="30"/>
      <c r="RJH39" s="30"/>
      <c r="RJI39" s="30"/>
      <c r="RJJ39" s="30"/>
      <c r="RJK39" s="30"/>
      <c r="RJL39" s="30"/>
      <c r="RJM39" s="30"/>
      <c r="RJN39" s="30"/>
      <c r="RJO39" s="30"/>
      <c r="RJP39" s="30"/>
      <c r="RJQ39" s="30"/>
      <c r="RJR39" s="30"/>
      <c r="RJS39" s="30"/>
      <c r="RJT39" s="30"/>
      <c r="RJU39" s="30"/>
      <c r="RJV39" s="30"/>
      <c r="RJW39" s="30"/>
      <c r="RJX39" s="30"/>
      <c r="RJY39" s="30"/>
      <c r="RJZ39" s="30"/>
      <c r="RKA39" s="30"/>
      <c r="RKB39" s="30"/>
      <c r="RKC39" s="30"/>
      <c r="RKD39" s="30"/>
      <c r="RKE39" s="30"/>
      <c r="RKF39" s="30"/>
      <c r="RKG39" s="30"/>
      <c r="RKH39" s="30"/>
      <c r="RKI39" s="30"/>
      <c r="RKJ39" s="30"/>
      <c r="RKK39" s="30"/>
      <c r="RKL39" s="30"/>
      <c r="RKM39" s="30"/>
      <c r="RKN39" s="30"/>
      <c r="RKO39" s="30"/>
      <c r="RKP39" s="30"/>
      <c r="RKQ39" s="30"/>
      <c r="RKR39" s="30"/>
      <c r="RKS39" s="30"/>
      <c r="RKT39" s="30"/>
      <c r="RKU39" s="30"/>
      <c r="RKV39" s="30"/>
      <c r="RKW39" s="30"/>
      <c r="RKX39" s="30"/>
      <c r="RKY39" s="30"/>
      <c r="RKZ39" s="30"/>
      <c r="RLA39" s="30"/>
      <c r="RLB39" s="30"/>
      <c r="RLC39" s="30"/>
      <c r="RLD39" s="30"/>
      <c r="RLE39" s="30"/>
      <c r="RLF39" s="30"/>
      <c r="RLG39" s="30"/>
      <c r="RLH39" s="30"/>
      <c r="RLI39" s="30"/>
      <c r="RLJ39" s="30"/>
      <c r="RLK39" s="30"/>
      <c r="RLL39" s="30"/>
      <c r="RLM39" s="30"/>
      <c r="RLN39" s="30"/>
      <c r="RLO39" s="30"/>
      <c r="RLP39" s="30"/>
      <c r="RLQ39" s="30"/>
      <c r="RLR39" s="30"/>
      <c r="RLS39" s="30"/>
      <c r="RLT39" s="30"/>
      <c r="RLU39" s="30"/>
      <c r="RLV39" s="30"/>
      <c r="RLW39" s="30"/>
      <c r="RLX39" s="30"/>
      <c r="RLY39" s="30"/>
      <c r="RLZ39" s="30"/>
      <c r="RMA39" s="30"/>
      <c r="RMB39" s="30"/>
      <c r="RMC39" s="30"/>
      <c r="RMD39" s="30"/>
      <c r="RME39" s="30"/>
      <c r="RMF39" s="30"/>
      <c r="RMG39" s="30"/>
      <c r="RMH39" s="30"/>
      <c r="RMI39" s="30"/>
      <c r="RMJ39" s="30"/>
      <c r="RMK39" s="30"/>
      <c r="RML39" s="30"/>
      <c r="RMM39" s="30"/>
      <c r="RMN39" s="30"/>
      <c r="RMO39" s="30"/>
      <c r="RMP39" s="30"/>
      <c r="RMQ39" s="30"/>
      <c r="RMR39" s="30"/>
      <c r="RMS39" s="30"/>
      <c r="RMT39" s="30"/>
      <c r="RMU39" s="30"/>
      <c r="RMV39" s="30"/>
      <c r="RMW39" s="30"/>
      <c r="RMX39" s="30"/>
      <c r="RMY39" s="30"/>
      <c r="RMZ39" s="30"/>
      <c r="RNA39" s="30"/>
      <c r="RNB39" s="30"/>
      <c r="RNC39" s="30"/>
      <c r="RND39" s="30"/>
      <c r="RNE39" s="30"/>
      <c r="RNF39" s="30"/>
      <c r="RNG39" s="30"/>
      <c r="RNH39" s="30"/>
      <c r="RNI39" s="30"/>
      <c r="RNJ39" s="30"/>
      <c r="RNK39" s="30"/>
      <c r="RNL39" s="30"/>
      <c r="RNM39" s="30"/>
      <c r="RNN39" s="30"/>
      <c r="RNO39" s="30"/>
      <c r="RNP39" s="30"/>
      <c r="RNQ39" s="30"/>
      <c r="RNR39" s="30"/>
      <c r="RNS39" s="30"/>
      <c r="RNT39" s="30"/>
      <c r="RNU39" s="30"/>
      <c r="RNV39" s="30"/>
      <c r="RNW39" s="30"/>
      <c r="RNX39" s="30"/>
      <c r="RNY39" s="30"/>
      <c r="RNZ39" s="30"/>
      <c r="ROA39" s="30"/>
      <c r="ROB39" s="30"/>
      <c r="ROC39" s="30"/>
      <c r="ROD39" s="30"/>
      <c r="ROE39" s="30"/>
      <c r="ROF39" s="30"/>
      <c r="ROG39" s="30"/>
      <c r="ROH39" s="30"/>
      <c r="ROI39" s="30"/>
      <c r="ROJ39" s="30"/>
      <c r="ROK39" s="30"/>
      <c r="ROL39" s="30"/>
      <c r="ROM39" s="30"/>
      <c r="RON39" s="30"/>
      <c r="ROO39" s="30"/>
      <c r="ROP39" s="30"/>
      <c r="ROQ39" s="30"/>
      <c r="ROR39" s="30"/>
      <c r="ROS39" s="30"/>
      <c r="ROT39" s="30"/>
      <c r="ROU39" s="30"/>
      <c r="ROV39" s="30"/>
      <c r="ROW39" s="30"/>
      <c r="ROX39" s="30"/>
      <c r="ROY39" s="30"/>
      <c r="ROZ39" s="30"/>
      <c r="RPA39" s="30"/>
      <c r="RPB39" s="30"/>
      <c r="RPC39" s="30"/>
      <c r="RPD39" s="30"/>
      <c r="RPE39" s="30"/>
      <c r="RPF39" s="30"/>
      <c r="RPG39" s="30"/>
      <c r="RPH39" s="30"/>
      <c r="RPI39" s="30"/>
      <c r="RPJ39" s="30"/>
      <c r="RPK39" s="30"/>
      <c r="RPL39" s="30"/>
      <c r="RPM39" s="30"/>
      <c r="RPN39" s="30"/>
      <c r="RPO39" s="30"/>
      <c r="RPP39" s="30"/>
      <c r="RPQ39" s="30"/>
      <c r="RPR39" s="30"/>
      <c r="RPS39" s="30"/>
      <c r="RPT39" s="30"/>
      <c r="RPU39" s="30"/>
      <c r="RPV39" s="30"/>
      <c r="RPW39" s="30"/>
      <c r="RPX39" s="30"/>
      <c r="RPY39" s="30"/>
      <c r="RPZ39" s="30"/>
      <c r="RQA39" s="30"/>
      <c r="RQB39" s="30"/>
      <c r="RQC39" s="30"/>
      <c r="RQD39" s="30"/>
      <c r="RQE39" s="30"/>
      <c r="RQF39" s="30"/>
      <c r="RQG39" s="30"/>
      <c r="RQH39" s="30"/>
      <c r="RQI39" s="30"/>
      <c r="RQJ39" s="30"/>
      <c r="RQK39" s="30"/>
      <c r="RQL39" s="30"/>
      <c r="RQM39" s="30"/>
      <c r="RQN39" s="30"/>
      <c r="RQO39" s="30"/>
      <c r="RQP39" s="30"/>
      <c r="RQQ39" s="30"/>
      <c r="RQR39" s="30"/>
      <c r="RQS39" s="30"/>
      <c r="RQT39" s="30"/>
      <c r="RQU39" s="30"/>
      <c r="RQV39" s="30"/>
      <c r="RQW39" s="30"/>
      <c r="RQX39" s="30"/>
      <c r="RQY39" s="30"/>
      <c r="RQZ39" s="30"/>
      <c r="RRA39" s="30"/>
      <c r="RRB39" s="30"/>
      <c r="RRC39" s="30"/>
      <c r="RRD39" s="30"/>
      <c r="RRE39" s="30"/>
      <c r="RRF39" s="30"/>
      <c r="RRG39" s="30"/>
      <c r="RRH39" s="30"/>
      <c r="RRI39" s="30"/>
      <c r="RRJ39" s="30"/>
      <c r="RRK39" s="30"/>
      <c r="RRL39" s="30"/>
      <c r="RRM39" s="30"/>
      <c r="RRN39" s="30"/>
      <c r="RRO39" s="30"/>
      <c r="RRP39" s="30"/>
      <c r="RRQ39" s="30"/>
      <c r="RRR39" s="30"/>
      <c r="RRS39" s="30"/>
      <c r="RRT39" s="30"/>
      <c r="RRU39" s="30"/>
      <c r="RRV39" s="30"/>
      <c r="RRW39" s="30"/>
      <c r="RRX39" s="30"/>
      <c r="RRY39" s="30"/>
      <c r="RRZ39" s="30"/>
      <c r="RSA39" s="30"/>
      <c r="RSB39" s="30"/>
      <c r="RSC39" s="30"/>
      <c r="RSD39" s="30"/>
      <c r="RSE39" s="30"/>
      <c r="RSF39" s="30"/>
      <c r="RSG39" s="30"/>
      <c r="RSH39" s="30"/>
      <c r="RSI39" s="30"/>
      <c r="RSJ39" s="30"/>
      <c r="RSK39" s="30"/>
      <c r="RSL39" s="30"/>
      <c r="RSM39" s="30"/>
      <c r="RSN39" s="30"/>
      <c r="RSO39" s="30"/>
      <c r="RSP39" s="30"/>
      <c r="RSQ39" s="30"/>
      <c r="RSR39" s="30"/>
      <c r="RSS39" s="30"/>
      <c r="RST39" s="30"/>
      <c r="RSU39" s="30"/>
      <c r="RSV39" s="30"/>
      <c r="RSW39" s="30"/>
      <c r="RSX39" s="30"/>
      <c r="RSY39" s="30"/>
      <c r="RSZ39" s="30"/>
      <c r="RTA39" s="30"/>
      <c r="RTB39" s="30"/>
      <c r="RTC39" s="30"/>
      <c r="RTD39" s="30"/>
      <c r="RTE39" s="30"/>
      <c r="RTF39" s="30"/>
      <c r="RTG39" s="30"/>
      <c r="RTH39" s="30"/>
      <c r="RTI39" s="30"/>
      <c r="RTJ39" s="30"/>
      <c r="RTK39" s="30"/>
      <c r="RTL39" s="30"/>
      <c r="RTM39" s="30"/>
      <c r="RTN39" s="30"/>
      <c r="RTO39" s="30"/>
      <c r="RTP39" s="30"/>
      <c r="RTQ39" s="30"/>
      <c r="RTR39" s="30"/>
      <c r="RTS39" s="30"/>
      <c r="RTT39" s="30"/>
      <c r="RTU39" s="30"/>
      <c r="RTV39" s="30"/>
      <c r="RTW39" s="30"/>
      <c r="RTX39" s="30"/>
      <c r="RTY39" s="30"/>
      <c r="RTZ39" s="30"/>
      <c r="RUA39" s="30"/>
      <c r="RUB39" s="30"/>
      <c r="RUC39" s="30"/>
      <c r="RUD39" s="30"/>
      <c r="RUE39" s="30"/>
      <c r="RUF39" s="30"/>
      <c r="RUG39" s="30"/>
      <c r="RUH39" s="30"/>
      <c r="RUI39" s="30"/>
      <c r="RUJ39" s="30"/>
      <c r="RUK39" s="30"/>
      <c r="RUL39" s="30"/>
      <c r="RUM39" s="30"/>
      <c r="RUN39" s="30"/>
      <c r="RUO39" s="30"/>
      <c r="RUP39" s="30"/>
      <c r="RUQ39" s="30"/>
      <c r="RUR39" s="30"/>
      <c r="RUS39" s="30"/>
      <c r="RUT39" s="30"/>
      <c r="RUU39" s="30"/>
      <c r="RUV39" s="30"/>
      <c r="RUW39" s="30"/>
      <c r="RUX39" s="30"/>
      <c r="RUY39" s="30"/>
      <c r="RUZ39" s="30"/>
      <c r="RVA39" s="30"/>
      <c r="RVB39" s="30"/>
      <c r="RVC39" s="30"/>
      <c r="RVD39" s="30"/>
      <c r="RVE39" s="30"/>
      <c r="RVF39" s="30"/>
      <c r="RVG39" s="30"/>
      <c r="RVH39" s="30"/>
      <c r="RVI39" s="30"/>
      <c r="RVJ39" s="30"/>
      <c r="RVK39" s="30"/>
      <c r="RVL39" s="30"/>
      <c r="RVM39" s="30"/>
      <c r="RVN39" s="30"/>
      <c r="RVO39" s="30"/>
      <c r="RVP39" s="30"/>
      <c r="RVQ39" s="30"/>
      <c r="RVR39" s="30"/>
      <c r="RVS39" s="30"/>
      <c r="RVT39" s="30"/>
      <c r="RVU39" s="30"/>
      <c r="RVV39" s="30"/>
      <c r="RVW39" s="30"/>
      <c r="RVX39" s="30"/>
      <c r="RVY39" s="30"/>
      <c r="RVZ39" s="30"/>
      <c r="RWA39" s="30"/>
      <c r="RWB39" s="30"/>
      <c r="RWC39" s="30"/>
      <c r="RWD39" s="30"/>
      <c r="RWE39" s="30"/>
      <c r="RWF39" s="30"/>
      <c r="RWG39" s="30"/>
      <c r="RWH39" s="30"/>
      <c r="RWI39" s="30"/>
      <c r="RWJ39" s="30"/>
      <c r="RWK39" s="30"/>
      <c r="RWL39" s="30"/>
      <c r="RWM39" s="30"/>
      <c r="RWN39" s="30"/>
      <c r="RWO39" s="30"/>
      <c r="RWP39" s="30"/>
      <c r="RWQ39" s="30"/>
      <c r="RWR39" s="30"/>
      <c r="RWS39" s="30"/>
      <c r="RWT39" s="30"/>
      <c r="RWU39" s="30"/>
      <c r="RWV39" s="30"/>
      <c r="RWW39" s="30"/>
      <c r="RWX39" s="30"/>
      <c r="RWY39" s="30"/>
      <c r="RWZ39" s="30"/>
      <c r="RXA39" s="30"/>
      <c r="RXB39" s="30"/>
      <c r="RXC39" s="30"/>
      <c r="RXD39" s="30"/>
      <c r="RXE39" s="30"/>
      <c r="RXF39" s="30"/>
      <c r="RXG39" s="30"/>
      <c r="RXH39" s="30"/>
      <c r="RXI39" s="30"/>
      <c r="RXJ39" s="30"/>
      <c r="RXK39" s="30"/>
      <c r="RXL39" s="30"/>
      <c r="RXM39" s="30"/>
      <c r="RXN39" s="30"/>
      <c r="RXO39" s="30"/>
      <c r="RXP39" s="30"/>
      <c r="RXQ39" s="30"/>
      <c r="RXR39" s="30"/>
      <c r="RXS39" s="30"/>
      <c r="RXT39" s="30"/>
      <c r="RXU39" s="30"/>
      <c r="RXV39" s="30"/>
      <c r="RXW39" s="30"/>
      <c r="RXX39" s="30"/>
      <c r="RXY39" s="30"/>
      <c r="RXZ39" s="30"/>
      <c r="RYA39" s="30"/>
      <c r="RYB39" s="30"/>
      <c r="RYC39" s="30"/>
      <c r="RYD39" s="30"/>
      <c r="RYE39" s="30"/>
      <c r="RYF39" s="30"/>
      <c r="RYG39" s="30"/>
      <c r="RYH39" s="30"/>
      <c r="RYI39" s="30"/>
      <c r="RYJ39" s="30"/>
      <c r="RYK39" s="30"/>
      <c r="RYL39" s="30"/>
      <c r="RYM39" s="30"/>
      <c r="RYN39" s="30"/>
      <c r="RYO39" s="30"/>
      <c r="RYP39" s="30"/>
      <c r="RYQ39" s="30"/>
      <c r="RYR39" s="30"/>
      <c r="RYS39" s="30"/>
      <c r="RYT39" s="30"/>
      <c r="RYU39" s="30"/>
      <c r="RYV39" s="30"/>
      <c r="RYW39" s="30"/>
      <c r="RYX39" s="30"/>
      <c r="RYY39" s="30"/>
      <c r="RYZ39" s="30"/>
      <c r="RZA39" s="30"/>
      <c r="RZB39" s="30"/>
      <c r="RZC39" s="30"/>
      <c r="RZD39" s="30"/>
      <c r="RZE39" s="30"/>
      <c r="RZF39" s="30"/>
      <c r="RZG39" s="30"/>
      <c r="RZH39" s="30"/>
      <c r="RZI39" s="30"/>
      <c r="RZJ39" s="30"/>
      <c r="RZK39" s="30"/>
      <c r="RZL39" s="30"/>
      <c r="RZM39" s="30"/>
      <c r="RZN39" s="30"/>
      <c r="RZO39" s="30"/>
      <c r="RZP39" s="30"/>
      <c r="RZQ39" s="30"/>
      <c r="RZR39" s="30"/>
      <c r="RZS39" s="30"/>
      <c r="RZT39" s="30"/>
      <c r="RZU39" s="30"/>
      <c r="RZV39" s="30"/>
      <c r="RZW39" s="30"/>
      <c r="RZX39" s="30"/>
      <c r="RZY39" s="30"/>
      <c r="RZZ39" s="30"/>
      <c r="SAA39" s="30"/>
      <c r="SAB39" s="30"/>
      <c r="SAC39" s="30"/>
      <c r="SAD39" s="30"/>
      <c r="SAE39" s="30"/>
      <c r="SAF39" s="30"/>
      <c r="SAG39" s="30"/>
      <c r="SAH39" s="30"/>
      <c r="SAI39" s="30"/>
      <c r="SAJ39" s="30"/>
      <c r="SAK39" s="30"/>
      <c r="SAL39" s="30"/>
      <c r="SAM39" s="30"/>
      <c r="SAN39" s="30"/>
      <c r="SAO39" s="30"/>
      <c r="SAP39" s="30"/>
      <c r="SAQ39" s="30"/>
      <c r="SAR39" s="30"/>
      <c r="SAS39" s="30"/>
      <c r="SAT39" s="30"/>
      <c r="SAU39" s="30"/>
      <c r="SAV39" s="30"/>
      <c r="SAW39" s="30"/>
      <c r="SAX39" s="30"/>
      <c r="SAY39" s="30"/>
      <c r="SAZ39" s="30"/>
      <c r="SBA39" s="30"/>
      <c r="SBB39" s="30"/>
      <c r="SBC39" s="30"/>
      <c r="SBD39" s="30"/>
      <c r="SBE39" s="30"/>
      <c r="SBF39" s="30"/>
      <c r="SBG39" s="30"/>
      <c r="SBH39" s="30"/>
      <c r="SBI39" s="30"/>
      <c r="SBJ39" s="30"/>
      <c r="SBK39" s="30"/>
      <c r="SBL39" s="30"/>
      <c r="SBM39" s="30"/>
      <c r="SBN39" s="30"/>
      <c r="SBO39" s="30"/>
      <c r="SBP39" s="30"/>
      <c r="SBQ39" s="30"/>
      <c r="SBR39" s="30"/>
      <c r="SBS39" s="30"/>
      <c r="SBT39" s="30"/>
      <c r="SBU39" s="30"/>
      <c r="SBV39" s="30"/>
      <c r="SBW39" s="30"/>
      <c r="SBX39" s="30"/>
      <c r="SBY39" s="30"/>
      <c r="SBZ39" s="30"/>
      <c r="SCA39" s="30"/>
      <c r="SCB39" s="30"/>
      <c r="SCC39" s="30"/>
      <c r="SCD39" s="30"/>
      <c r="SCE39" s="30"/>
      <c r="SCF39" s="30"/>
      <c r="SCG39" s="30"/>
      <c r="SCH39" s="30"/>
      <c r="SCI39" s="30"/>
      <c r="SCJ39" s="30"/>
      <c r="SCK39" s="30"/>
      <c r="SCL39" s="30"/>
      <c r="SCM39" s="30"/>
      <c r="SCN39" s="30"/>
      <c r="SCO39" s="30"/>
      <c r="SCP39" s="30"/>
      <c r="SCQ39" s="30"/>
      <c r="SCR39" s="30"/>
      <c r="SCS39" s="30"/>
      <c r="SCT39" s="30"/>
      <c r="SCU39" s="30"/>
      <c r="SCV39" s="30"/>
      <c r="SCW39" s="30"/>
      <c r="SCX39" s="30"/>
      <c r="SCY39" s="30"/>
      <c r="SCZ39" s="30"/>
      <c r="SDA39" s="30"/>
      <c r="SDB39" s="30"/>
      <c r="SDC39" s="30"/>
      <c r="SDD39" s="30"/>
      <c r="SDE39" s="30"/>
      <c r="SDF39" s="30"/>
      <c r="SDG39" s="30"/>
      <c r="SDH39" s="30"/>
      <c r="SDI39" s="30"/>
      <c r="SDJ39" s="30"/>
      <c r="SDK39" s="30"/>
      <c r="SDL39" s="30"/>
      <c r="SDM39" s="30"/>
      <c r="SDN39" s="30"/>
      <c r="SDO39" s="30"/>
      <c r="SDP39" s="30"/>
      <c r="SDQ39" s="30"/>
      <c r="SDR39" s="30"/>
      <c r="SDS39" s="30"/>
      <c r="SDT39" s="30"/>
      <c r="SDU39" s="30"/>
      <c r="SDV39" s="30"/>
      <c r="SDW39" s="30"/>
      <c r="SDX39" s="30"/>
      <c r="SDY39" s="30"/>
      <c r="SDZ39" s="30"/>
      <c r="SEA39" s="30"/>
      <c r="SEB39" s="30"/>
      <c r="SEC39" s="30"/>
      <c r="SED39" s="30"/>
      <c r="SEE39" s="30"/>
      <c r="SEF39" s="30"/>
      <c r="SEG39" s="30"/>
      <c r="SEH39" s="30"/>
      <c r="SEI39" s="30"/>
      <c r="SEJ39" s="30"/>
      <c r="SEK39" s="30"/>
      <c r="SEL39" s="30"/>
      <c r="SEM39" s="30"/>
      <c r="SEN39" s="30"/>
      <c r="SEO39" s="30"/>
      <c r="SEP39" s="30"/>
      <c r="SEQ39" s="30"/>
      <c r="SER39" s="30"/>
      <c r="SES39" s="30"/>
      <c r="SET39" s="30"/>
      <c r="SEU39" s="30"/>
      <c r="SEV39" s="30"/>
      <c r="SEW39" s="30"/>
      <c r="SEX39" s="30"/>
      <c r="SEY39" s="30"/>
      <c r="SEZ39" s="30"/>
      <c r="SFA39" s="30"/>
      <c r="SFB39" s="30"/>
      <c r="SFC39" s="30"/>
      <c r="SFD39" s="30"/>
      <c r="SFE39" s="30"/>
      <c r="SFF39" s="30"/>
      <c r="SFG39" s="30"/>
      <c r="SFH39" s="30"/>
      <c r="SFI39" s="30"/>
      <c r="SFJ39" s="30"/>
      <c r="SFK39" s="30"/>
      <c r="SFL39" s="30"/>
      <c r="SFM39" s="30"/>
      <c r="SFN39" s="30"/>
      <c r="SFO39" s="30"/>
      <c r="SFP39" s="30"/>
      <c r="SFQ39" s="30"/>
      <c r="SFR39" s="30"/>
      <c r="SFS39" s="30"/>
      <c r="SFT39" s="30"/>
      <c r="SFU39" s="30"/>
      <c r="SFV39" s="30"/>
      <c r="SFW39" s="30"/>
      <c r="SFX39" s="30"/>
      <c r="SFY39" s="30"/>
      <c r="SFZ39" s="30"/>
      <c r="SGA39" s="30"/>
      <c r="SGB39" s="30"/>
      <c r="SGC39" s="30"/>
      <c r="SGD39" s="30"/>
      <c r="SGE39" s="30"/>
      <c r="SGF39" s="30"/>
      <c r="SGG39" s="30"/>
      <c r="SGH39" s="30"/>
      <c r="SGI39" s="30"/>
      <c r="SGJ39" s="30"/>
      <c r="SGK39" s="30"/>
      <c r="SGL39" s="30"/>
      <c r="SGM39" s="30"/>
      <c r="SGN39" s="30"/>
      <c r="SGO39" s="30"/>
      <c r="SGP39" s="30"/>
      <c r="SGQ39" s="30"/>
      <c r="SGR39" s="30"/>
      <c r="SGS39" s="30"/>
      <c r="SGT39" s="30"/>
      <c r="SGU39" s="30"/>
      <c r="SGV39" s="30"/>
      <c r="SGW39" s="30"/>
      <c r="SGX39" s="30"/>
      <c r="SGY39" s="30"/>
      <c r="SGZ39" s="30"/>
      <c r="SHA39" s="30"/>
      <c r="SHB39" s="30"/>
      <c r="SHC39" s="30"/>
      <c r="SHD39" s="30"/>
      <c r="SHE39" s="30"/>
      <c r="SHF39" s="30"/>
      <c r="SHG39" s="30"/>
      <c r="SHH39" s="30"/>
      <c r="SHI39" s="30"/>
      <c r="SHJ39" s="30"/>
      <c r="SHK39" s="30"/>
      <c r="SHL39" s="30"/>
      <c r="SHM39" s="30"/>
      <c r="SHN39" s="30"/>
      <c r="SHO39" s="30"/>
      <c r="SHP39" s="30"/>
      <c r="SHQ39" s="30"/>
      <c r="SHR39" s="30"/>
      <c r="SHS39" s="30"/>
      <c r="SHT39" s="30"/>
      <c r="SHU39" s="30"/>
      <c r="SHV39" s="30"/>
      <c r="SHW39" s="30"/>
      <c r="SHX39" s="30"/>
      <c r="SHY39" s="30"/>
      <c r="SHZ39" s="30"/>
      <c r="SIA39" s="30"/>
      <c r="SIB39" s="30"/>
      <c r="SIC39" s="30"/>
      <c r="SID39" s="30"/>
      <c r="SIE39" s="30"/>
      <c r="SIF39" s="30"/>
      <c r="SIG39" s="30"/>
      <c r="SIH39" s="30"/>
      <c r="SII39" s="30"/>
      <c r="SIJ39" s="30"/>
      <c r="SIK39" s="30"/>
      <c r="SIL39" s="30"/>
      <c r="SIM39" s="30"/>
      <c r="SIN39" s="30"/>
      <c r="SIO39" s="30"/>
      <c r="SIP39" s="30"/>
      <c r="SIQ39" s="30"/>
      <c r="SIR39" s="30"/>
      <c r="SIS39" s="30"/>
      <c r="SIT39" s="30"/>
      <c r="SIU39" s="30"/>
      <c r="SIV39" s="30"/>
      <c r="SIW39" s="30"/>
      <c r="SIX39" s="30"/>
      <c r="SIY39" s="30"/>
      <c r="SIZ39" s="30"/>
      <c r="SJA39" s="30"/>
      <c r="SJB39" s="30"/>
      <c r="SJC39" s="30"/>
      <c r="SJD39" s="30"/>
      <c r="SJE39" s="30"/>
      <c r="SJF39" s="30"/>
      <c r="SJG39" s="30"/>
      <c r="SJH39" s="30"/>
      <c r="SJI39" s="30"/>
      <c r="SJJ39" s="30"/>
      <c r="SJK39" s="30"/>
      <c r="SJL39" s="30"/>
      <c r="SJM39" s="30"/>
      <c r="SJN39" s="30"/>
      <c r="SJO39" s="30"/>
      <c r="SJP39" s="30"/>
      <c r="SJQ39" s="30"/>
      <c r="SJR39" s="30"/>
      <c r="SJS39" s="30"/>
      <c r="SJT39" s="30"/>
      <c r="SJU39" s="30"/>
      <c r="SJV39" s="30"/>
      <c r="SJW39" s="30"/>
      <c r="SJX39" s="30"/>
      <c r="SJY39" s="30"/>
      <c r="SJZ39" s="30"/>
      <c r="SKA39" s="30"/>
      <c r="SKB39" s="30"/>
      <c r="SKC39" s="30"/>
      <c r="SKD39" s="30"/>
      <c r="SKE39" s="30"/>
      <c r="SKF39" s="30"/>
      <c r="SKG39" s="30"/>
      <c r="SKH39" s="30"/>
      <c r="SKI39" s="30"/>
      <c r="SKJ39" s="30"/>
      <c r="SKK39" s="30"/>
      <c r="SKL39" s="30"/>
      <c r="SKM39" s="30"/>
      <c r="SKN39" s="30"/>
      <c r="SKO39" s="30"/>
      <c r="SKP39" s="30"/>
      <c r="SKQ39" s="30"/>
      <c r="SKR39" s="30"/>
      <c r="SKS39" s="30"/>
      <c r="SKT39" s="30"/>
      <c r="SKU39" s="30"/>
      <c r="SKV39" s="30"/>
      <c r="SKW39" s="30"/>
      <c r="SKX39" s="30"/>
      <c r="SKY39" s="30"/>
      <c r="SKZ39" s="30"/>
      <c r="SLA39" s="30"/>
      <c r="SLB39" s="30"/>
      <c r="SLC39" s="30"/>
      <c r="SLD39" s="30"/>
      <c r="SLE39" s="30"/>
      <c r="SLF39" s="30"/>
      <c r="SLG39" s="30"/>
      <c r="SLH39" s="30"/>
      <c r="SLI39" s="30"/>
      <c r="SLJ39" s="30"/>
      <c r="SLK39" s="30"/>
      <c r="SLL39" s="30"/>
      <c r="SLM39" s="30"/>
      <c r="SLN39" s="30"/>
      <c r="SLO39" s="30"/>
      <c r="SLP39" s="30"/>
      <c r="SLQ39" s="30"/>
      <c r="SLR39" s="30"/>
      <c r="SLS39" s="30"/>
      <c r="SLT39" s="30"/>
      <c r="SLU39" s="30"/>
      <c r="SLV39" s="30"/>
      <c r="SLW39" s="30"/>
      <c r="SLX39" s="30"/>
      <c r="SLY39" s="30"/>
      <c r="SLZ39" s="30"/>
      <c r="SMA39" s="30"/>
      <c r="SMB39" s="30"/>
      <c r="SMC39" s="30"/>
      <c r="SMD39" s="30"/>
      <c r="SME39" s="30"/>
      <c r="SMF39" s="30"/>
      <c r="SMG39" s="30"/>
      <c r="SMH39" s="30"/>
      <c r="SMI39" s="30"/>
      <c r="SMJ39" s="30"/>
      <c r="SMK39" s="30"/>
      <c r="SML39" s="30"/>
      <c r="SMM39" s="30"/>
      <c r="SMN39" s="30"/>
      <c r="SMO39" s="30"/>
      <c r="SMP39" s="30"/>
      <c r="SMQ39" s="30"/>
      <c r="SMR39" s="30"/>
      <c r="SMS39" s="30"/>
      <c r="SMT39" s="30"/>
      <c r="SMU39" s="30"/>
      <c r="SMV39" s="30"/>
      <c r="SMW39" s="30"/>
      <c r="SMX39" s="30"/>
      <c r="SMY39" s="30"/>
      <c r="SMZ39" s="30"/>
      <c r="SNA39" s="30"/>
      <c r="SNB39" s="30"/>
      <c r="SNC39" s="30"/>
      <c r="SND39" s="30"/>
      <c r="SNE39" s="30"/>
      <c r="SNF39" s="30"/>
      <c r="SNG39" s="30"/>
      <c r="SNH39" s="30"/>
      <c r="SNI39" s="30"/>
      <c r="SNJ39" s="30"/>
      <c r="SNK39" s="30"/>
      <c r="SNL39" s="30"/>
      <c r="SNM39" s="30"/>
      <c r="SNN39" s="30"/>
      <c r="SNO39" s="30"/>
      <c r="SNP39" s="30"/>
      <c r="SNQ39" s="30"/>
      <c r="SNR39" s="30"/>
      <c r="SNS39" s="30"/>
      <c r="SNT39" s="30"/>
      <c r="SNU39" s="30"/>
      <c r="SNV39" s="30"/>
      <c r="SNW39" s="30"/>
      <c r="SNX39" s="30"/>
      <c r="SNY39" s="30"/>
      <c r="SNZ39" s="30"/>
      <c r="SOA39" s="30"/>
      <c r="SOB39" s="30"/>
      <c r="SOC39" s="30"/>
      <c r="SOD39" s="30"/>
      <c r="SOE39" s="30"/>
      <c r="SOF39" s="30"/>
      <c r="SOG39" s="30"/>
      <c r="SOH39" s="30"/>
      <c r="SOI39" s="30"/>
      <c r="SOJ39" s="30"/>
      <c r="SOK39" s="30"/>
      <c r="SOL39" s="30"/>
      <c r="SOM39" s="30"/>
      <c r="SON39" s="30"/>
      <c r="SOO39" s="30"/>
      <c r="SOP39" s="30"/>
      <c r="SOQ39" s="30"/>
      <c r="SOR39" s="30"/>
      <c r="SOS39" s="30"/>
      <c r="SOT39" s="30"/>
      <c r="SOU39" s="30"/>
      <c r="SOV39" s="30"/>
      <c r="SOW39" s="30"/>
      <c r="SOX39" s="30"/>
      <c r="SOY39" s="30"/>
      <c r="SOZ39" s="30"/>
      <c r="SPA39" s="30"/>
      <c r="SPB39" s="30"/>
      <c r="SPC39" s="30"/>
      <c r="SPD39" s="30"/>
      <c r="SPE39" s="30"/>
      <c r="SPF39" s="30"/>
      <c r="SPG39" s="30"/>
      <c r="SPH39" s="30"/>
      <c r="SPI39" s="30"/>
      <c r="SPJ39" s="30"/>
      <c r="SPK39" s="30"/>
      <c r="SPL39" s="30"/>
      <c r="SPM39" s="30"/>
      <c r="SPN39" s="30"/>
      <c r="SPO39" s="30"/>
      <c r="SPP39" s="30"/>
      <c r="SPQ39" s="30"/>
      <c r="SPR39" s="30"/>
      <c r="SPS39" s="30"/>
      <c r="SPT39" s="30"/>
      <c r="SPU39" s="30"/>
      <c r="SPV39" s="30"/>
      <c r="SPW39" s="30"/>
      <c r="SPX39" s="30"/>
      <c r="SPY39" s="30"/>
      <c r="SPZ39" s="30"/>
      <c r="SQA39" s="30"/>
      <c r="SQB39" s="30"/>
      <c r="SQC39" s="30"/>
      <c r="SQD39" s="30"/>
      <c r="SQE39" s="30"/>
      <c r="SQF39" s="30"/>
      <c r="SQG39" s="30"/>
      <c r="SQH39" s="30"/>
      <c r="SQI39" s="30"/>
      <c r="SQJ39" s="30"/>
      <c r="SQK39" s="30"/>
      <c r="SQL39" s="30"/>
      <c r="SQM39" s="30"/>
      <c r="SQN39" s="30"/>
      <c r="SQO39" s="30"/>
      <c r="SQP39" s="30"/>
      <c r="SQQ39" s="30"/>
      <c r="SQR39" s="30"/>
      <c r="SQS39" s="30"/>
      <c r="SQT39" s="30"/>
      <c r="SQU39" s="30"/>
      <c r="SQV39" s="30"/>
      <c r="SQW39" s="30"/>
      <c r="SQX39" s="30"/>
      <c r="SQY39" s="30"/>
      <c r="SQZ39" s="30"/>
      <c r="SRA39" s="30"/>
      <c r="SRB39" s="30"/>
      <c r="SRC39" s="30"/>
      <c r="SRD39" s="30"/>
      <c r="SRE39" s="30"/>
      <c r="SRF39" s="30"/>
      <c r="SRG39" s="30"/>
      <c r="SRH39" s="30"/>
      <c r="SRI39" s="30"/>
      <c r="SRJ39" s="30"/>
      <c r="SRK39" s="30"/>
      <c r="SRL39" s="30"/>
      <c r="SRM39" s="30"/>
      <c r="SRN39" s="30"/>
      <c r="SRO39" s="30"/>
      <c r="SRP39" s="30"/>
      <c r="SRQ39" s="30"/>
      <c r="SRR39" s="30"/>
      <c r="SRS39" s="30"/>
      <c r="SRT39" s="30"/>
      <c r="SRU39" s="30"/>
      <c r="SRV39" s="30"/>
      <c r="SRW39" s="30"/>
      <c r="SRX39" s="30"/>
      <c r="SRY39" s="30"/>
      <c r="SRZ39" s="30"/>
      <c r="SSA39" s="30"/>
      <c r="SSB39" s="30"/>
      <c r="SSC39" s="30"/>
      <c r="SSD39" s="30"/>
      <c r="SSE39" s="30"/>
      <c r="SSF39" s="30"/>
      <c r="SSG39" s="30"/>
      <c r="SSH39" s="30"/>
      <c r="SSI39" s="30"/>
      <c r="SSJ39" s="30"/>
      <c r="SSK39" s="30"/>
      <c r="SSL39" s="30"/>
      <c r="SSM39" s="30"/>
      <c r="SSN39" s="30"/>
      <c r="SSO39" s="30"/>
      <c r="SSP39" s="30"/>
      <c r="SSQ39" s="30"/>
      <c r="SSR39" s="30"/>
      <c r="SSS39" s="30"/>
      <c r="SST39" s="30"/>
      <c r="SSU39" s="30"/>
      <c r="SSV39" s="30"/>
      <c r="SSW39" s="30"/>
      <c r="SSX39" s="30"/>
      <c r="SSY39" s="30"/>
      <c r="SSZ39" s="30"/>
      <c r="STA39" s="30"/>
      <c r="STB39" s="30"/>
      <c r="STC39" s="30"/>
      <c r="STD39" s="30"/>
      <c r="STE39" s="30"/>
      <c r="STF39" s="30"/>
      <c r="STG39" s="30"/>
      <c r="STH39" s="30"/>
      <c r="STI39" s="30"/>
      <c r="STJ39" s="30"/>
      <c r="STK39" s="30"/>
      <c r="STL39" s="30"/>
      <c r="STM39" s="30"/>
      <c r="STN39" s="30"/>
      <c r="STO39" s="30"/>
      <c r="STP39" s="30"/>
      <c r="STQ39" s="30"/>
      <c r="STR39" s="30"/>
      <c r="STS39" s="30"/>
      <c r="STT39" s="30"/>
      <c r="STU39" s="30"/>
      <c r="STV39" s="30"/>
      <c r="STW39" s="30"/>
      <c r="STX39" s="30"/>
      <c r="STY39" s="30"/>
      <c r="STZ39" s="30"/>
      <c r="SUA39" s="30"/>
      <c r="SUB39" s="30"/>
      <c r="SUC39" s="30"/>
      <c r="SUD39" s="30"/>
      <c r="SUE39" s="30"/>
      <c r="SUF39" s="30"/>
      <c r="SUG39" s="30"/>
      <c r="SUH39" s="30"/>
      <c r="SUI39" s="30"/>
      <c r="SUJ39" s="30"/>
      <c r="SUK39" s="30"/>
      <c r="SUL39" s="30"/>
      <c r="SUM39" s="30"/>
      <c r="SUN39" s="30"/>
      <c r="SUO39" s="30"/>
      <c r="SUP39" s="30"/>
      <c r="SUQ39" s="30"/>
      <c r="SUR39" s="30"/>
      <c r="SUS39" s="30"/>
      <c r="SUT39" s="30"/>
      <c r="SUU39" s="30"/>
      <c r="SUV39" s="30"/>
      <c r="SUW39" s="30"/>
      <c r="SUX39" s="30"/>
      <c r="SUY39" s="30"/>
      <c r="SUZ39" s="30"/>
      <c r="SVA39" s="30"/>
      <c r="SVB39" s="30"/>
      <c r="SVC39" s="30"/>
      <c r="SVD39" s="30"/>
      <c r="SVE39" s="30"/>
      <c r="SVF39" s="30"/>
      <c r="SVG39" s="30"/>
      <c r="SVH39" s="30"/>
      <c r="SVI39" s="30"/>
      <c r="SVJ39" s="30"/>
      <c r="SVK39" s="30"/>
      <c r="SVL39" s="30"/>
      <c r="SVM39" s="30"/>
      <c r="SVN39" s="30"/>
      <c r="SVO39" s="30"/>
      <c r="SVP39" s="30"/>
      <c r="SVQ39" s="30"/>
      <c r="SVR39" s="30"/>
      <c r="SVS39" s="30"/>
      <c r="SVT39" s="30"/>
      <c r="SVU39" s="30"/>
      <c r="SVV39" s="30"/>
      <c r="SVW39" s="30"/>
      <c r="SVX39" s="30"/>
      <c r="SVY39" s="30"/>
      <c r="SVZ39" s="30"/>
      <c r="SWA39" s="30"/>
      <c r="SWB39" s="30"/>
      <c r="SWC39" s="30"/>
      <c r="SWD39" s="30"/>
      <c r="SWE39" s="30"/>
      <c r="SWF39" s="30"/>
      <c r="SWG39" s="30"/>
      <c r="SWH39" s="30"/>
      <c r="SWI39" s="30"/>
      <c r="SWJ39" s="30"/>
      <c r="SWK39" s="30"/>
      <c r="SWL39" s="30"/>
      <c r="SWM39" s="30"/>
      <c r="SWN39" s="30"/>
      <c r="SWO39" s="30"/>
      <c r="SWP39" s="30"/>
      <c r="SWQ39" s="30"/>
      <c r="SWR39" s="30"/>
      <c r="SWS39" s="30"/>
      <c r="SWT39" s="30"/>
      <c r="SWU39" s="30"/>
      <c r="SWV39" s="30"/>
      <c r="SWW39" s="30"/>
      <c r="SWX39" s="30"/>
      <c r="SWY39" s="30"/>
      <c r="SWZ39" s="30"/>
      <c r="SXA39" s="30"/>
      <c r="SXB39" s="30"/>
      <c r="SXC39" s="30"/>
      <c r="SXD39" s="30"/>
      <c r="SXE39" s="30"/>
      <c r="SXF39" s="30"/>
      <c r="SXG39" s="30"/>
      <c r="SXH39" s="30"/>
      <c r="SXI39" s="30"/>
      <c r="SXJ39" s="30"/>
      <c r="SXK39" s="30"/>
      <c r="SXL39" s="30"/>
      <c r="SXM39" s="30"/>
      <c r="SXN39" s="30"/>
      <c r="SXO39" s="30"/>
      <c r="SXP39" s="30"/>
      <c r="SXQ39" s="30"/>
      <c r="SXR39" s="30"/>
      <c r="SXS39" s="30"/>
      <c r="SXT39" s="30"/>
      <c r="SXU39" s="30"/>
      <c r="SXV39" s="30"/>
      <c r="SXW39" s="30"/>
      <c r="SXX39" s="30"/>
      <c r="SXY39" s="30"/>
      <c r="SXZ39" s="30"/>
      <c r="SYA39" s="30"/>
      <c r="SYB39" s="30"/>
      <c r="SYC39" s="30"/>
      <c r="SYD39" s="30"/>
      <c r="SYE39" s="30"/>
      <c r="SYF39" s="30"/>
      <c r="SYG39" s="30"/>
      <c r="SYH39" s="30"/>
      <c r="SYI39" s="30"/>
      <c r="SYJ39" s="30"/>
      <c r="SYK39" s="30"/>
      <c r="SYL39" s="30"/>
      <c r="SYM39" s="30"/>
      <c r="SYN39" s="30"/>
      <c r="SYO39" s="30"/>
      <c r="SYP39" s="30"/>
      <c r="SYQ39" s="30"/>
      <c r="SYR39" s="30"/>
      <c r="SYS39" s="30"/>
      <c r="SYT39" s="30"/>
      <c r="SYU39" s="30"/>
      <c r="SYV39" s="30"/>
      <c r="SYW39" s="30"/>
      <c r="SYX39" s="30"/>
      <c r="SYY39" s="30"/>
      <c r="SYZ39" s="30"/>
      <c r="SZA39" s="30"/>
      <c r="SZB39" s="30"/>
      <c r="SZC39" s="30"/>
      <c r="SZD39" s="30"/>
      <c r="SZE39" s="30"/>
      <c r="SZF39" s="30"/>
      <c r="SZG39" s="30"/>
      <c r="SZH39" s="30"/>
      <c r="SZI39" s="30"/>
      <c r="SZJ39" s="30"/>
      <c r="SZK39" s="30"/>
      <c r="SZL39" s="30"/>
      <c r="SZM39" s="30"/>
      <c r="SZN39" s="30"/>
      <c r="SZO39" s="30"/>
      <c r="SZP39" s="30"/>
      <c r="SZQ39" s="30"/>
      <c r="SZR39" s="30"/>
      <c r="SZS39" s="30"/>
      <c r="SZT39" s="30"/>
      <c r="SZU39" s="30"/>
      <c r="SZV39" s="30"/>
      <c r="SZW39" s="30"/>
      <c r="SZX39" s="30"/>
      <c r="SZY39" s="30"/>
      <c r="SZZ39" s="30"/>
      <c r="TAA39" s="30"/>
      <c r="TAB39" s="30"/>
      <c r="TAC39" s="30"/>
      <c r="TAD39" s="30"/>
      <c r="TAE39" s="30"/>
      <c r="TAF39" s="30"/>
      <c r="TAG39" s="30"/>
      <c r="TAH39" s="30"/>
      <c r="TAI39" s="30"/>
      <c r="TAJ39" s="30"/>
      <c r="TAK39" s="30"/>
      <c r="TAL39" s="30"/>
      <c r="TAM39" s="30"/>
      <c r="TAN39" s="30"/>
      <c r="TAO39" s="30"/>
      <c r="TAP39" s="30"/>
      <c r="TAQ39" s="30"/>
      <c r="TAR39" s="30"/>
      <c r="TAS39" s="30"/>
      <c r="TAT39" s="30"/>
      <c r="TAU39" s="30"/>
      <c r="TAV39" s="30"/>
      <c r="TAW39" s="30"/>
      <c r="TAX39" s="30"/>
      <c r="TAY39" s="30"/>
      <c r="TAZ39" s="30"/>
      <c r="TBA39" s="30"/>
      <c r="TBB39" s="30"/>
      <c r="TBC39" s="30"/>
      <c r="TBD39" s="30"/>
      <c r="TBE39" s="30"/>
      <c r="TBF39" s="30"/>
      <c r="TBG39" s="30"/>
      <c r="TBH39" s="30"/>
      <c r="TBI39" s="30"/>
      <c r="TBJ39" s="30"/>
      <c r="TBK39" s="30"/>
      <c r="TBL39" s="30"/>
      <c r="TBM39" s="30"/>
      <c r="TBN39" s="30"/>
      <c r="TBO39" s="30"/>
      <c r="TBP39" s="30"/>
      <c r="TBQ39" s="30"/>
      <c r="TBR39" s="30"/>
      <c r="TBS39" s="30"/>
      <c r="TBT39" s="30"/>
      <c r="TBU39" s="30"/>
      <c r="TBV39" s="30"/>
      <c r="TBW39" s="30"/>
      <c r="TBX39" s="30"/>
      <c r="TBY39" s="30"/>
      <c r="TBZ39" s="30"/>
      <c r="TCA39" s="30"/>
      <c r="TCB39" s="30"/>
      <c r="TCC39" s="30"/>
      <c r="TCD39" s="30"/>
      <c r="TCE39" s="30"/>
      <c r="TCF39" s="30"/>
      <c r="TCG39" s="30"/>
      <c r="TCH39" s="30"/>
      <c r="TCI39" s="30"/>
      <c r="TCJ39" s="30"/>
      <c r="TCK39" s="30"/>
      <c r="TCL39" s="30"/>
      <c r="TCM39" s="30"/>
      <c r="TCN39" s="30"/>
      <c r="TCO39" s="30"/>
      <c r="TCP39" s="30"/>
      <c r="TCQ39" s="30"/>
      <c r="TCR39" s="30"/>
      <c r="TCS39" s="30"/>
      <c r="TCT39" s="30"/>
      <c r="TCU39" s="30"/>
      <c r="TCV39" s="30"/>
      <c r="TCW39" s="30"/>
      <c r="TCX39" s="30"/>
      <c r="TCY39" s="30"/>
      <c r="TCZ39" s="30"/>
      <c r="TDA39" s="30"/>
      <c r="TDB39" s="30"/>
      <c r="TDC39" s="30"/>
      <c r="TDD39" s="30"/>
      <c r="TDE39" s="30"/>
      <c r="TDF39" s="30"/>
      <c r="TDG39" s="30"/>
      <c r="TDH39" s="30"/>
      <c r="TDI39" s="30"/>
      <c r="TDJ39" s="30"/>
      <c r="TDK39" s="30"/>
      <c r="TDL39" s="30"/>
      <c r="TDM39" s="30"/>
      <c r="TDN39" s="30"/>
      <c r="TDO39" s="30"/>
      <c r="TDP39" s="30"/>
      <c r="TDQ39" s="30"/>
      <c r="TDR39" s="30"/>
      <c r="TDS39" s="30"/>
      <c r="TDT39" s="30"/>
      <c r="TDU39" s="30"/>
      <c r="TDV39" s="30"/>
      <c r="TDW39" s="30"/>
      <c r="TDX39" s="30"/>
      <c r="TDY39" s="30"/>
      <c r="TDZ39" s="30"/>
      <c r="TEA39" s="30"/>
      <c r="TEB39" s="30"/>
      <c r="TEC39" s="30"/>
      <c r="TED39" s="30"/>
      <c r="TEE39" s="30"/>
      <c r="TEF39" s="30"/>
      <c r="TEG39" s="30"/>
      <c r="TEH39" s="30"/>
      <c r="TEI39" s="30"/>
      <c r="TEJ39" s="30"/>
      <c r="TEK39" s="30"/>
      <c r="TEL39" s="30"/>
      <c r="TEM39" s="30"/>
      <c r="TEN39" s="30"/>
      <c r="TEO39" s="30"/>
      <c r="TEP39" s="30"/>
      <c r="TEQ39" s="30"/>
      <c r="TER39" s="30"/>
      <c r="TES39" s="30"/>
      <c r="TET39" s="30"/>
      <c r="TEU39" s="30"/>
      <c r="TEV39" s="30"/>
      <c r="TEW39" s="30"/>
      <c r="TEX39" s="30"/>
      <c r="TEY39" s="30"/>
      <c r="TEZ39" s="30"/>
      <c r="TFA39" s="30"/>
      <c r="TFB39" s="30"/>
      <c r="TFC39" s="30"/>
      <c r="TFD39" s="30"/>
      <c r="TFE39" s="30"/>
      <c r="TFF39" s="30"/>
      <c r="TFG39" s="30"/>
      <c r="TFH39" s="30"/>
      <c r="TFI39" s="30"/>
      <c r="TFJ39" s="30"/>
      <c r="TFK39" s="30"/>
      <c r="TFL39" s="30"/>
      <c r="TFM39" s="30"/>
      <c r="TFN39" s="30"/>
      <c r="TFO39" s="30"/>
      <c r="TFP39" s="30"/>
      <c r="TFQ39" s="30"/>
      <c r="TFR39" s="30"/>
      <c r="TFS39" s="30"/>
      <c r="TFT39" s="30"/>
      <c r="TFU39" s="30"/>
      <c r="TFV39" s="30"/>
      <c r="TFW39" s="30"/>
      <c r="TFX39" s="30"/>
      <c r="TFY39" s="30"/>
      <c r="TFZ39" s="30"/>
      <c r="TGA39" s="30"/>
      <c r="TGB39" s="30"/>
      <c r="TGC39" s="30"/>
      <c r="TGD39" s="30"/>
      <c r="TGE39" s="30"/>
      <c r="TGF39" s="30"/>
      <c r="TGG39" s="30"/>
      <c r="TGH39" s="30"/>
      <c r="TGI39" s="30"/>
      <c r="TGJ39" s="30"/>
      <c r="TGK39" s="30"/>
      <c r="TGL39" s="30"/>
      <c r="TGM39" s="30"/>
      <c r="TGN39" s="30"/>
      <c r="TGO39" s="30"/>
      <c r="TGP39" s="30"/>
      <c r="TGQ39" s="30"/>
      <c r="TGR39" s="30"/>
      <c r="TGS39" s="30"/>
      <c r="TGT39" s="30"/>
      <c r="TGU39" s="30"/>
      <c r="TGV39" s="30"/>
      <c r="TGW39" s="30"/>
      <c r="TGX39" s="30"/>
      <c r="TGY39" s="30"/>
      <c r="TGZ39" s="30"/>
      <c r="THA39" s="30"/>
      <c r="THB39" s="30"/>
      <c r="THC39" s="30"/>
      <c r="THD39" s="30"/>
      <c r="THE39" s="30"/>
      <c r="THF39" s="30"/>
      <c r="THG39" s="30"/>
      <c r="THH39" s="30"/>
      <c r="THI39" s="30"/>
      <c r="THJ39" s="30"/>
      <c r="THK39" s="30"/>
      <c r="THL39" s="30"/>
      <c r="THM39" s="30"/>
      <c r="THN39" s="30"/>
      <c r="THO39" s="30"/>
      <c r="THP39" s="30"/>
      <c r="THQ39" s="30"/>
      <c r="THR39" s="30"/>
      <c r="THS39" s="30"/>
      <c r="THT39" s="30"/>
      <c r="THU39" s="30"/>
      <c r="THV39" s="30"/>
      <c r="THW39" s="30"/>
      <c r="THX39" s="30"/>
      <c r="THY39" s="30"/>
      <c r="THZ39" s="30"/>
      <c r="TIA39" s="30"/>
      <c r="TIB39" s="30"/>
      <c r="TIC39" s="30"/>
      <c r="TID39" s="30"/>
      <c r="TIE39" s="30"/>
      <c r="TIF39" s="30"/>
      <c r="TIG39" s="30"/>
      <c r="TIH39" s="30"/>
      <c r="TII39" s="30"/>
      <c r="TIJ39" s="30"/>
      <c r="TIK39" s="30"/>
      <c r="TIL39" s="30"/>
      <c r="TIM39" s="30"/>
      <c r="TIN39" s="30"/>
      <c r="TIO39" s="30"/>
      <c r="TIP39" s="30"/>
      <c r="TIQ39" s="30"/>
      <c r="TIR39" s="30"/>
      <c r="TIS39" s="30"/>
      <c r="TIT39" s="30"/>
      <c r="TIU39" s="30"/>
      <c r="TIV39" s="30"/>
      <c r="TIW39" s="30"/>
      <c r="TIX39" s="30"/>
      <c r="TIY39" s="30"/>
      <c r="TIZ39" s="30"/>
      <c r="TJA39" s="30"/>
      <c r="TJB39" s="30"/>
      <c r="TJC39" s="30"/>
      <c r="TJD39" s="30"/>
      <c r="TJE39" s="30"/>
      <c r="TJF39" s="30"/>
      <c r="TJG39" s="30"/>
      <c r="TJH39" s="30"/>
      <c r="TJI39" s="30"/>
      <c r="TJJ39" s="30"/>
      <c r="TJK39" s="30"/>
      <c r="TJL39" s="30"/>
      <c r="TJM39" s="30"/>
      <c r="TJN39" s="30"/>
      <c r="TJO39" s="30"/>
      <c r="TJP39" s="30"/>
      <c r="TJQ39" s="30"/>
      <c r="TJR39" s="30"/>
      <c r="TJS39" s="30"/>
      <c r="TJT39" s="30"/>
      <c r="TJU39" s="30"/>
      <c r="TJV39" s="30"/>
      <c r="TJW39" s="30"/>
      <c r="TJX39" s="30"/>
      <c r="TJY39" s="30"/>
      <c r="TJZ39" s="30"/>
      <c r="TKA39" s="30"/>
      <c r="TKB39" s="30"/>
      <c r="TKC39" s="30"/>
      <c r="TKD39" s="30"/>
      <c r="TKE39" s="30"/>
      <c r="TKF39" s="30"/>
      <c r="TKG39" s="30"/>
      <c r="TKH39" s="30"/>
      <c r="TKI39" s="30"/>
      <c r="TKJ39" s="30"/>
      <c r="TKK39" s="30"/>
      <c r="TKL39" s="30"/>
      <c r="TKM39" s="30"/>
      <c r="TKN39" s="30"/>
      <c r="TKO39" s="30"/>
      <c r="TKP39" s="30"/>
      <c r="TKQ39" s="30"/>
      <c r="TKR39" s="30"/>
      <c r="TKS39" s="30"/>
      <c r="TKT39" s="30"/>
      <c r="TKU39" s="30"/>
      <c r="TKV39" s="30"/>
      <c r="TKW39" s="30"/>
      <c r="TKX39" s="30"/>
      <c r="TKY39" s="30"/>
      <c r="TKZ39" s="30"/>
      <c r="TLA39" s="30"/>
      <c r="TLB39" s="30"/>
      <c r="TLC39" s="30"/>
      <c r="TLD39" s="30"/>
      <c r="TLE39" s="30"/>
      <c r="TLF39" s="30"/>
      <c r="TLG39" s="30"/>
      <c r="TLH39" s="30"/>
      <c r="TLI39" s="30"/>
      <c r="TLJ39" s="30"/>
      <c r="TLK39" s="30"/>
      <c r="TLL39" s="30"/>
      <c r="TLM39" s="30"/>
      <c r="TLN39" s="30"/>
      <c r="TLO39" s="30"/>
      <c r="TLP39" s="30"/>
      <c r="TLQ39" s="30"/>
      <c r="TLR39" s="30"/>
      <c r="TLS39" s="30"/>
      <c r="TLT39" s="30"/>
      <c r="TLU39" s="30"/>
      <c r="TLV39" s="30"/>
      <c r="TLW39" s="30"/>
      <c r="TLX39" s="30"/>
      <c r="TLY39" s="30"/>
      <c r="TLZ39" s="30"/>
      <c r="TMA39" s="30"/>
      <c r="TMB39" s="30"/>
      <c r="TMC39" s="30"/>
      <c r="TMD39" s="30"/>
      <c r="TME39" s="30"/>
      <c r="TMF39" s="30"/>
      <c r="TMG39" s="30"/>
      <c r="TMH39" s="30"/>
      <c r="TMI39" s="30"/>
      <c r="TMJ39" s="30"/>
      <c r="TMK39" s="30"/>
      <c r="TML39" s="30"/>
      <c r="TMM39" s="30"/>
      <c r="TMN39" s="30"/>
      <c r="TMO39" s="30"/>
      <c r="TMP39" s="30"/>
      <c r="TMQ39" s="30"/>
      <c r="TMR39" s="30"/>
      <c r="TMS39" s="30"/>
      <c r="TMT39" s="30"/>
      <c r="TMU39" s="30"/>
      <c r="TMV39" s="30"/>
      <c r="TMW39" s="30"/>
      <c r="TMX39" s="30"/>
      <c r="TMY39" s="30"/>
      <c r="TMZ39" s="30"/>
      <c r="TNA39" s="30"/>
      <c r="TNB39" s="30"/>
      <c r="TNC39" s="30"/>
      <c r="TND39" s="30"/>
      <c r="TNE39" s="30"/>
      <c r="TNF39" s="30"/>
      <c r="TNG39" s="30"/>
      <c r="TNH39" s="30"/>
      <c r="TNI39" s="30"/>
      <c r="TNJ39" s="30"/>
      <c r="TNK39" s="30"/>
      <c r="TNL39" s="30"/>
      <c r="TNM39" s="30"/>
      <c r="TNN39" s="30"/>
      <c r="TNO39" s="30"/>
      <c r="TNP39" s="30"/>
      <c r="TNQ39" s="30"/>
      <c r="TNR39" s="30"/>
      <c r="TNS39" s="30"/>
      <c r="TNT39" s="30"/>
      <c r="TNU39" s="30"/>
      <c r="TNV39" s="30"/>
      <c r="TNW39" s="30"/>
      <c r="TNX39" s="30"/>
      <c r="TNY39" s="30"/>
      <c r="TNZ39" s="30"/>
      <c r="TOA39" s="30"/>
      <c r="TOB39" s="30"/>
      <c r="TOC39" s="30"/>
      <c r="TOD39" s="30"/>
      <c r="TOE39" s="30"/>
      <c r="TOF39" s="30"/>
      <c r="TOG39" s="30"/>
      <c r="TOH39" s="30"/>
      <c r="TOI39" s="30"/>
      <c r="TOJ39" s="30"/>
      <c r="TOK39" s="30"/>
      <c r="TOL39" s="30"/>
      <c r="TOM39" s="30"/>
      <c r="TON39" s="30"/>
      <c r="TOO39" s="30"/>
      <c r="TOP39" s="30"/>
      <c r="TOQ39" s="30"/>
      <c r="TOR39" s="30"/>
      <c r="TOS39" s="30"/>
      <c r="TOT39" s="30"/>
      <c r="TOU39" s="30"/>
      <c r="TOV39" s="30"/>
      <c r="TOW39" s="30"/>
      <c r="TOX39" s="30"/>
      <c r="TOY39" s="30"/>
      <c r="TOZ39" s="30"/>
      <c r="TPA39" s="30"/>
      <c r="TPB39" s="30"/>
      <c r="TPC39" s="30"/>
      <c r="TPD39" s="30"/>
      <c r="TPE39" s="30"/>
      <c r="TPF39" s="30"/>
      <c r="TPG39" s="30"/>
      <c r="TPH39" s="30"/>
      <c r="TPI39" s="30"/>
      <c r="TPJ39" s="30"/>
      <c r="TPK39" s="30"/>
      <c r="TPL39" s="30"/>
      <c r="TPM39" s="30"/>
      <c r="TPN39" s="30"/>
      <c r="TPO39" s="30"/>
      <c r="TPP39" s="30"/>
      <c r="TPQ39" s="30"/>
      <c r="TPR39" s="30"/>
      <c r="TPS39" s="30"/>
      <c r="TPT39" s="30"/>
      <c r="TPU39" s="30"/>
      <c r="TPV39" s="30"/>
      <c r="TPW39" s="30"/>
      <c r="TPX39" s="30"/>
      <c r="TPY39" s="30"/>
      <c r="TPZ39" s="30"/>
      <c r="TQA39" s="30"/>
      <c r="TQB39" s="30"/>
      <c r="TQC39" s="30"/>
      <c r="TQD39" s="30"/>
      <c r="TQE39" s="30"/>
      <c r="TQF39" s="30"/>
      <c r="TQG39" s="30"/>
      <c r="TQH39" s="30"/>
      <c r="TQI39" s="30"/>
      <c r="TQJ39" s="30"/>
      <c r="TQK39" s="30"/>
      <c r="TQL39" s="30"/>
      <c r="TQM39" s="30"/>
      <c r="TQN39" s="30"/>
      <c r="TQO39" s="30"/>
      <c r="TQP39" s="30"/>
      <c r="TQQ39" s="30"/>
      <c r="TQR39" s="30"/>
      <c r="TQS39" s="30"/>
      <c r="TQT39" s="30"/>
      <c r="TQU39" s="30"/>
      <c r="TQV39" s="30"/>
      <c r="TQW39" s="30"/>
      <c r="TQX39" s="30"/>
      <c r="TQY39" s="30"/>
      <c r="TQZ39" s="30"/>
      <c r="TRA39" s="30"/>
      <c r="TRB39" s="30"/>
      <c r="TRC39" s="30"/>
      <c r="TRD39" s="30"/>
      <c r="TRE39" s="30"/>
      <c r="TRF39" s="30"/>
      <c r="TRG39" s="30"/>
      <c r="TRH39" s="30"/>
      <c r="TRI39" s="30"/>
      <c r="TRJ39" s="30"/>
      <c r="TRK39" s="30"/>
      <c r="TRL39" s="30"/>
      <c r="TRM39" s="30"/>
      <c r="TRN39" s="30"/>
      <c r="TRO39" s="30"/>
      <c r="TRP39" s="30"/>
      <c r="TRQ39" s="30"/>
      <c r="TRR39" s="30"/>
      <c r="TRS39" s="30"/>
      <c r="TRT39" s="30"/>
      <c r="TRU39" s="30"/>
      <c r="TRV39" s="30"/>
      <c r="TRW39" s="30"/>
      <c r="TRX39" s="30"/>
      <c r="TRY39" s="30"/>
      <c r="TRZ39" s="30"/>
      <c r="TSA39" s="30"/>
      <c r="TSB39" s="30"/>
      <c r="TSC39" s="30"/>
      <c r="TSD39" s="30"/>
      <c r="TSE39" s="30"/>
      <c r="TSF39" s="30"/>
      <c r="TSG39" s="30"/>
      <c r="TSH39" s="30"/>
      <c r="TSI39" s="30"/>
      <c r="TSJ39" s="30"/>
      <c r="TSK39" s="30"/>
      <c r="TSL39" s="30"/>
      <c r="TSM39" s="30"/>
      <c r="TSN39" s="30"/>
      <c r="TSO39" s="30"/>
      <c r="TSP39" s="30"/>
      <c r="TSQ39" s="30"/>
      <c r="TSR39" s="30"/>
      <c r="TSS39" s="30"/>
      <c r="TST39" s="30"/>
      <c r="TSU39" s="30"/>
      <c r="TSV39" s="30"/>
      <c r="TSW39" s="30"/>
      <c r="TSX39" s="30"/>
      <c r="TSY39" s="30"/>
      <c r="TSZ39" s="30"/>
      <c r="TTA39" s="30"/>
      <c r="TTB39" s="30"/>
      <c r="TTC39" s="30"/>
      <c r="TTD39" s="30"/>
      <c r="TTE39" s="30"/>
      <c r="TTF39" s="30"/>
      <c r="TTG39" s="30"/>
      <c r="TTH39" s="30"/>
      <c r="TTI39" s="30"/>
      <c r="TTJ39" s="30"/>
      <c r="TTK39" s="30"/>
      <c r="TTL39" s="30"/>
      <c r="TTM39" s="30"/>
      <c r="TTN39" s="30"/>
      <c r="TTO39" s="30"/>
      <c r="TTP39" s="30"/>
      <c r="TTQ39" s="30"/>
      <c r="TTR39" s="30"/>
      <c r="TTS39" s="30"/>
      <c r="TTT39" s="30"/>
      <c r="TTU39" s="30"/>
      <c r="TTV39" s="30"/>
      <c r="TTW39" s="30"/>
      <c r="TTX39" s="30"/>
      <c r="TTY39" s="30"/>
      <c r="TTZ39" s="30"/>
      <c r="TUA39" s="30"/>
      <c r="TUB39" s="30"/>
      <c r="TUC39" s="30"/>
      <c r="TUD39" s="30"/>
      <c r="TUE39" s="30"/>
      <c r="TUF39" s="30"/>
      <c r="TUG39" s="30"/>
      <c r="TUH39" s="30"/>
      <c r="TUI39" s="30"/>
      <c r="TUJ39" s="30"/>
      <c r="TUK39" s="30"/>
      <c r="TUL39" s="30"/>
      <c r="TUM39" s="30"/>
      <c r="TUN39" s="30"/>
      <c r="TUO39" s="30"/>
      <c r="TUP39" s="30"/>
      <c r="TUQ39" s="30"/>
      <c r="TUR39" s="30"/>
      <c r="TUS39" s="30"/>
      <c r="TUT39" s="30"/>
      <c r="TUU39" s="30"/>
      <c r="TUV39" s="30"/>
      <c r="TUW39" s="30"/>
      <c r="TUX39" s="30"/>
      <c r="TUY39" s="30"/>
      <c r="TUZ39" s="30"/>
      <c r="TVA39" s="30"/>
      <c r="TVB39" s="30"/>
      <c r="TVC39" s="30"/>
      <c r="TVD39" s="30"/>
      <c r="TVE39" s="30"/>
      <c r="TVF39" s="30"/>
      <c r="TVG39" s="30"/>
      <c r="TVH39" s="30"/>
      <c r="TVI39" s="30"/>
      <c r="TVJ39" s="30"/>
      <c r="TVK39" s="30"/>
      <c r="TVL39" s="30"/>
      <c r="TVM39" s="30"/>
      <c r="TVN39" s="30"/>
      <c r="TVO39" s="30"/>
      <c r="TVP39" s="30"/>
      <c r="TVQ39" s="30"/>
      <c r="TVR39" s="30"/>
      <c r="TVS39" s="30"/>
      <c r="TVT39" s="30"/>
      <c r="TVU39" s="30"/>
      <c r="TVV39" s="30"/>
      <c r="TVW39" s="30"/>
      <c r="TVX39" s="30"/>
      <c r="TVY39" s="30"/>
      <c r="TVZ39" s="30"/>
      <c r="TWA39" s="30"/>
      <c r="TWB39" s="30"/>
      <c r="TWC39" s="30"/>
      <c r="TWD39" s="30"/>
      <c r="TWE39" s="30"/>
      <c r="TWF39" s="30"/>
      <c r="TWG39" s="30"/>
      <c r="TWH39" s="30"/>
      <c r="TWI39" s="30"/>
      <c r="TWJ39" s="30"/>
      <c r="TWK39" s="30"/>
      <c r="TWL39" s="30"/>
      <c r="TWM39" s="30"/>
      <c r="TWN39" s="30"/>
      <c r="TWO39" s="30"/>
      <c r="TWP39" s="30"/>
      <c r="TWQ39" s="30"/>
      <c r="TWR39" s="30"/>
      <c r="TWS39" s="30"/>
      <c r="TWT39" s="30"/>
      <c r="TWU39" s="30"/>
      <c r="TWV39" s="30"/>
      <c r="TWW39" s="30"/>
      <c r="TWX39" s="30"/>
      <c r="TWY39" s="30"/>
      <c r="TWZ39" s="30"/>
      <c r="TXA39" s="30"/>
      <c r="TXB39" s="30"/>
      <c r="TXC39" s="30"/>
      <c r="TXD39" s="30"/>
      <c r="TXE39" s="30"/>
      <c r="TXF39" s="30"/>
      <c r="TXG39" s="30"/>
      <c r="TXH39" s="30"/>
      <c r="TXI39" s="30"/>
      <c r="TXJ39" s="30"/>
      <c r="TXK39" s="30"/>
      <c r="TXL39" s="30"/>
      <c r="TXM39" s="30"/>
      <c r="TXN39" s="30"/>
      <c r="TXO39" s="30"/>
      <c r="TXP39" s="30"/>
      <c r="TXQ39" s="30"/>
      <c r="TXR39" s="30"/>
      <c r="TXS39" s="30"/>
      <c r="TXT39" s="30"/>
      <c r="TXU39" s="30"/>
      <c r="TXV39" s="30"/>
      <c r="TXW39" s="30"/>
      <c r="TXX39" s="30"/>
      <c r="TXY39" s="30"/>
      <c r="TXZ39" s="30"/>
      <c r="TYA39" s="30"/>
      <c r="TYB39" s="30"/>
      <c r="TYC39" s="30"/>
      <c r="TYD39" s="30"/>
      <c r="TYE39" s="30"/>
      <c r="TYF39" s="30"/>
      <c r="TYG39" s="30"/>
      <c r="TYH39" s="30"/>
      <c r="TYI39" s="30"/>
      <c r="TYJ39" s="30"/>
      <c r="TYK39" s="30"/>
      <c r="TYL39" s="30"/>
      <c r="TYM39" s="30"/>
      <c r="TYN39" s="30"/>
      <c r="TYO39" s="30"/>
      <c r="TYP39" s="30"/>
      <c r="TYQ39" s="30"/>
      <c r="TYR39" s="30"/>
      <c r="TYS39" s="30"/>
      <c r="TYT39" s="30"/>
      <c r="TYU39" s="30"/>
      <c r="TYV39" s="30"/>
      <c r="TYW39" s="30"/>
      <c r="TYX39" s="30"/>
      <c r="TYY39" s="30"/>
      <c r="TYZ39" s="30"/>
      <c r="TZA39" s="30"/>
      <c r="TZB39" s="30"/>
      <c r="TZC39" s="30"/>
      <c r="TZD39" s="30"/>
      <c r="TZE39" s="30"/>
      <c r="TZF39" s="30"/>
      <c r="TZG39" s="30"/>
      <c r="TZH39" s="30"/>
      <c r="TZI39" s="30"/>
      <c r="TZJ39" s="30"/>
      <c r="TZK39" s="30"/>
      <c r="TZL39" s="30"/>
      <c r="TZM39" s="30"/>
      <c r="TZN39" s="30"/>
      <c r="TZO39" s="30"/>
      <c r="TZP39" s="30"/>
      <c r="TZQ39" s="30"/>
      <c r="TZR39" s="30"/>
      <c r="TZS39" s="30"/>
      <c r="TZT39" s="30"/>
      <c r="TZU39" s="30"/>
      <c r="TZV39" s="30"/>
      <c r="TZW39" s="30"/>
      <c r="TZX39" s="30"/>
      <c r="TZY39" s="30"/>
      <c r="TZZ39" s="30"/>
      <c r="UAA39" s="30"/>
      <c r="UAB39" s="30"/>
      <c r="UAC39" s="30"/>
      <c r="UAD39" s="30"/>
      <c r="UAE39" s="30"/>
      <c r="UAF39" s="30"/>
      <c r="UAG39" s="30"/>
      <c r="UAH39" s="30"/>
      <c r="UAI39" s="30"/>
      <c r="UAJ39" s="30"/>
      <c r="UAK39" s="30"/>
      <c r="UAL39" s="30"/>
      <c r="UAM39" s="30"/>
      <c r="UAN39" s="30"/>
      <c r="UAO39" s="30"/>
      <c r="UAP39" s="30"/>
      <c r="UAQ39" s="30"/>
      <c r="UAR39" s="30"/>
      <c r="UAS39" s="30"/>
      <c r="UAT39" s="30"/>
      <c r="UAU39" s="30"/>
      <c r="UAV39" s="30"/>
      <c r="UAW39" s="30"/>
      <c r="UAX39" s="30"/>
      <c r="UAY39" s="30"/>
      <c r="UAZ39" s="30"/>
      <c r="UBA39" s="30"/>
      <c r="UBB39" s="30"/>
      <c r="UBC39" s="30"/>
      <c r="UBD39" s="30"/>
      <c r="UBE39" s="30"/>
      <c r="UBF39" s="30"/>
      <c r="UBG39" s="30"/>
      <c r="UBH39" s="30"/>
      <c r="UBI39" s="30"/>
      <c r="UBJ39" s="30"/>
      <c r="UBK39" s="30"/>
      <c r="UBL39" s="30"/>
      <c r="UBM39" s="30"/>
      <c r="UBN39" s="30"/>
      <c r="UBO39" s="30"/>
      <c r="UBP39" s="30"/>
      <c r="UBQ39" s="30"/>
      <c r="UBR39" s="30"/>
      <c r="UBS39" s="30"/>
      <c r="UBT39" s="30"/>
      <c r="UBU39" s="30"/>
      <c r="UBV39" s="30"/>
      <c r="UBW39" s="30"/>
      <c r="UBX39" s="30"/>
      <c r="UBY39" s="30"/>
      <c r="UBZ39" s="30"/>
      <c r="UCA39" s="30"/>
      <c r="UCB39" s="30"/>
      <c r="UCC39" s="30"/>
      <c r="UCD39" s="30"/>
      <c r="UCE39" s="30"/>
      <c r="UCF39" s="30"/>
      <c r="UCG39" s="30"/>
      <c r="UCH39" s="30"/>
      <c r="UCI39" s="30"/>
      <c r="UCJ39" s="30"/>
      <c r="UCK39" s="30"/>
      <c r="UCL39" s="30"/>
      <c r="UCM39" s="30"/>
      <c r="UCN39" s="30"/>
      <c r="UCO39" s="30"/>
      <c r="UCP39" s="30"/>
      <c r="UCQ39" s="30"/>
      <c r="UCR39" s="30"/>
      <c r="UCS39" s="30"/>
      <c r="UCT39" s="30"/>
      <c r="UCU39" s="30"/>
      <c r="UCV39" s="30"/>
      <c r="UCW39" s="30"/>
      <c r="UCX39" s="30"/>
      <c r="UCY39" s="30"/>
      <c r="UCZ39" s="30"/>
      <c r="UDA39" s="30"/>
      <c r="UDB39" s="30"/>
      <c r="UDC39" s="30"/>
      <c r="UDD39" s="30"/>
      <c r="UDE39" s="30"/>
      <c r="UDF39" s="30"/>
      <c r="UDG39" s="30"/>
      <c r="UDH39" s="30"/>
      <c r="UDI39" s="30"/>
      <c r="UDJ39" s="30"/>
      <c r="UDK39" s="30"/>
      <c r="UDL39" s="30"/>
      <c r="UDM39" s="30"/>
      <c r="UDN39" s="30"/>
      <c r="UDO39" s="30"/>
      <c r="UDP39" s="30"/>
      <c r="UDQ39" s="30"/>
      <c r="UDR39" s="30"/>
      <c r="UDS39" s="30"/>
      <c r="UDT39" s="30"/>
      <c r="UDU39" s="30"/>
      <c r="UDV39" s="30"/>
      <c r="UDW39" s="30"/>
      <c r="UDX39" s="30"/>
      <c r="UDY39" s="30"/>
      <c r="UDZ39" s="30"/>
      <c r="UEA39" s="30"/>
      <c r="UEB39" s="30"/>
      <c r="UEC39" s="30"/>
      <c r="UED39" s="30"/>
      <c r="UEE39" s="30"/>
      <c r="UEF39" s="30"/>
      <c r="UEG39" s="30"/>
      <c r="UEH39" s="30"/>
      <c r="UEI39" s="30"/>
      <c r="UEJ39" s="30"/>
      <c r="UEK39" s="30"/>
      <c r="UEL39" s="30"/>
      <c r="UEM39" s="30"/>
      <c r="UEN39" s="30"/>
      <c r="UEO39" s="30"/>
      <c r="UEP39" s="30"/>
      <c r="UEQ39" s="30"/>
      <c r="UER39" s="30"/>
      <c r="UES39" s="30"/>
      <c r="UET39" s="30"/>
      <c r="UEU39" s="30"/>
      <c r="UEV39" s="30"/>
      <c r="UEW39" s="30"/>
      <c r="UEX39" s="30"/>
      <c r="UEY39" s="30"/>
      <c r="UEZ39" s="30"/>
      <c r="UFA39" s="30"/>
      <c r="UFB39" s="30"/>
      <c r="UFC39" s="30"/>
      <c r="UFD39" s="30"/>
      <c r="UFE39" s="30"/>
      <c r="UFF39" s="30"/>
      <c r="UFG39" s="30"/>
      <c r="UFH39" s="30"/>
      <c r="UFI39" s="30"/>
      <c r="UFJ39" s="30"/>
      <c r="UFK39" s="30"/>
      <c r="UFL39" s="30"/>
      <c r="UFM39" s="30"/>
      <c r="UFN39" s="30"/>
      <c r="UFO39" s="30"/>
      <c r="UFP39" s="30"/>
      <c r="UFQ39" s="30"/>
      <c r="UFR39" s="30"/>
      <c r="UFS39" s="30"/>
      <c r="UFT39" s="30"/>
      <c r="UFU39" s="30"/>
      <c r="UFV39" s="30"/>
      <c r="UFW39" s="30"/>
      <c r="UFX39" s="30"/>
      <c r="UFY39" s="30"/>
      <c r="UFZ39" s="30"/>
      <c r="UGA39" s="30"/>
      <c r="UGB39" s="30"/>
      <c r="UGC39" s="30"/>
      <c r="UGD39" s="30"/>
      <c r="UGE39" s="30"/>
      <c r="UGF39" s="30"/>
      <c r="UGG39" s="30"/>
      <c r="UGH39" s="30"/>
      <c r="UGI39" s="30"/>
      <c r="UGJ39" s="30"/>
      <c r="UGK39" s="30"/>
      <c r="UGL39" s="30"/>
      <c r="UGM39" s="30"/>
      <c r="UGN39" s="30"/>
      <c r="UGO39" s="30"/>
      <c r="UGP39" s="30"/>
      <c r="UGQ39" s="30"/>
      <c r="UGR39" s="30"/>
      <c r="UGS39" s="30"/>
      <c r="UGT39" s="30"/>
      <c r="UGU39" s="30"/>
      <c r="UGV39" s="30"/>
      <c r="UGW39" s="30"/>
      <c r="UGX39" s="30"/>
      <c r="UGY39" s="30"/>
      <c r="UGZ39" s="30"/>
      <c r="UHA39" s="30"/>
      <c r="UHB39" s="30"/>
      <c r="UHC39" s="30"/>
      <c r="UHD39" s="30"/>
      <c r="UHE39" s="30"/>
      <c r="UHF39" s="30"/>
      <c r="UHG39" s="30"/>
      <c r="UHH39" s="30"/>
      <c r="UHI39" s="30"/>
      <c r="UHJ39" s="30"/>
      <c r="UHK39" s="30"/>
      <c r="UHL39" s="30"/>
      <c r="UHM39" s="30"/>
      <c r="UHN39" s="30"/>
      <c r="UHO39" s="30"/>
      <c r="UHP39" s="30"/>
      <c r="UHQ39" s="30"/>
      <c r="UHR39" s="30"/>
      <c r="UHS39" s="30"/>
      <c r="UHT39" s="30"/>
      <c r="UHU39" s="30"/>
      <c r="UHV39" s="30"/>
      <c r="UHW39" s="30"/>
      <c r="UHX39" s="30"/>
      <c r="UHY39" s="30"/>
      <c r="UHZ39" s="30"/>
      <c r="UIA39" s="30"/>
      <c r="UIB39" s="30"/>
      <c r="UIC39" s="30"/>
      <c r="UID39" s="30"/>
      <c r="UIE39" s="30"/>
      <c r="UIF39" s="30"/>
      <c r="UIG39" s="30"/>
      <c r="UIH39" s="30"/>
      <c r="UII39" s="30"/>
      <c r="UIJ39" s="30"/>
      <c r="UIK39" s="30"/>
      <c r="UIL39" s="30"/>
      <c r="UIM39" s="30"/>
      <c r="UIN39" s="30"/>
      <c r="UIO39" s="30"/>
      <c r="UIP39" s="30"/>
      <c r="UIQ39" s="30"/>
      <c r="UIR39" s="30"/>
      <c r="UIS39" s="30"/>
      <c r="UIT39" s="30"/>
      <c r="UIU39" s="30"/>
      <c r="UIV39" s="30"/>
      <c r="UIW39" s="30"/>
      <c r="UIX39" s="30"/>
      <c r="UIY39" s="30"/>
      <c r="UIZ39" s="30"/>
      <c r="UJA39" s="30"/>
      <c r="UJB39" s="30"/>
      <c r="UJC39" s="30"/>
      <c r="UJD39" s="30"/>
      <c r="UJE39" s="30"/>
      <c r="UJF39" s="30"/>
      <c r="UJG39" s="30"/>
      <c r="UJH39" s="30"/>
      <c r="UJI39" s="30"/>
      <c r="UJJ39" s="30"/>
      <c r="UJK39" s="30"/>
      <c r="UJL39" s="30"/>
      <c r="UJM39" s="30"/>
      <c r="UJN39" s="30"/>
      <c r="UJO39" s="30"/>
      <c r="UJP39" s="30"/>
      <c r="UJQ39" s="30"/>
      <c r="UJR39" s="30"/>
      <c r="UJS39" s="30"/>
      <c r="UJT39" s="30"/>
      <c r="UJU39" s="30"/>
      <c r="UJV39" s="30"/>
      <c r="UJW39" s="30"/>
      <c r="UJX39" s="30"/>
      <c r="UJY39" s="30"/>
      <c r="UJZ39" s="30"/>
      <c r="UKA39" s="30"/>
      <c r="UKB39" s="30"/>
      <c r="UKC39" s="30"/>
      <c r="UKD39" s="30"/>
      <c r="UKE39" s="30"/>
      <c r="UKF39" s="30"/>
      <c r="UKG39" s="30"/>
      <c r="UKH39" s="30"/>
      <c r="UKI39" s="30"/>
      <c r="UKJ39" s="30"/>
      <c r="UKK39" s="30"/>
      <c r="UKL39" s="30"/>
      <c r="UKM39" s="30"/>
      <c r="UKN39" s="30"/>
      <c r="UKO39" s="30"/>
      <c r="UKP39" s="30"/>
      <c r="UKQ39" s="30"/>
      <c r="UKR39" s="30"/>
      <c r="UKS39" s="30"/>
      <c r="UKT39" s="30"/>
      <c r="UKU39" s="30"/>
      <c r="UKV39" s="30"/>
      <c r="UKW39" s="30"/>
      <c r="UKX39" s="30"/>
      <c r="UKY39" s="30"/>
      <c r="UKZ39" s="30"/>
      <c r="ULA39" s="30"/>
      <c r="ULB39" s="30"/>
      <c r="ULC39" s="30"/>
      <c r="ULD39" s="30"/>
      <c r="ULE39" s="30"/>
      <c r="ULF39" s="30"/>
      <c r="ULG39" s="30"/>
      <c r="ULH39" s="30"/>
      <c r="ULI39" s="30"/>
      <c r="ULJ39" s="30"/>
      <c r="ULK39" s="30"/>
      <c r="ULL39" s="30"/>
      <c r="ULM39" s="30"/>
      <c r="ULN39" s="30"/>
      <c r="ULO39" s="30"/>
      <c r="ULP39" s="30"/>
      <c r="ULQ39" s="30"/>
      <c r="ULR39" s="30"/>
      <c r="ULS39" s="30"/>
      <c r="ULT39" s="30"/>
      <c r="ULU39" s="30"/>
      <c r="ULV39" s="30"/>
      <c r="ULW39" s="30"/>
      <c r="ULX39" s="30"/>
      <c r="ULY39" s="30"/>
      <c r="ULZ39" s="30"/>
      <c r="UMA39" s="30"/>
      <c r="UMB39" s="30"/>
      <c r="UMC39" s="30"/>
      <c r="UMD39" s="30"/>
      <c r="UME39" s="30"/>
      <c r="UMF39" s="30"/>
      <c r="UMG39" s="30"/>
      <c r="UMH39" s="30"/>
      <c r="UMI39" s="30"/>
      <c r="UMJ39" s="30"/>
      <c r="UMK39" s="30"/>
      <c r="UML39" s="30"/>
      <c r="UMM39" s="30"/>
      <c r="UMN39" s="30"/>
      <c r="UMO39" s="30"/>
      <c r="UMP39" s="30"/>
      <c r="UMQ39" s="30"/>
      <c r="UMR39" s="30"/>
      <c r="UMS39" s="30"/>
      <c r="UMT39" s="30"/>
      <c r="UMU39" s="30"/>
      <c r="UMV39" s="30"/>
      <c r="UMW39" s="30"/>
      <c r="UMX39" s="30"/>
      <c r="UMY39" s="30"/>
      <c r="UMZ39" s="30"/>
      <c r="UNA39" s="30"/>
      <c r="UNB39" s="30"/>
      <c r="UNC39" s="30"/>
      <c r="UND39" s="30"/>
      <c r="UNE39" s="30"/>
      <c r="UNF39" s="30"/>
      <c r="UNG39" s="30"/>
      <c r="UNH39" s="30"/>
      <c r="UNI39" s="30"/>
      <c r="UNJ39" s="30"/>
      <c r="UNK39" s="30"/>
      <c r="UNL39" s="30"/>
      <c r="UNM39" s="30"/>
      <c r="UNN39" s="30"/>
      <c r="UNO39" s="30"/>
      <c r="UNP39" s="30"/>
      <c r="UNQ39" s="30"/>
      <c r="UNR39" s="30"/>
      <c r="UNS39" s="30"/>
      <c r="UNT39" s="30"/>
      <c r="UNU39" s="30"/>
      <c r="UNV39" s="30"/>
      <c r="UNW39" s="30"/>
      <c r="UNX39" s="30"/>
      <c r="UNY39" s="30"/>
      <c r="UNZ39" s="30"/>
      <c r="UOA39" s="30"/>
      <c r="UOB39" s="30"/>
      <c r="UOC39" s="30"/>
      <c r="UOD39" s="30"/>
      <c r="UOE39" s="30"/>
      <c r="UOF39" s="30"/>
      <c r="UOG39" s="30"/>
      <c r="UOH39" s="30"/>
      <c r="UOI39" s="30"/>
      <c r="UOJ39" s="30"/>
      <c r="UOK39" s="30"/>
      <c r="UOL39" s="30"/>
      <c r="UOM39" s="30"/>
      <c r="UON39" s="30"/>
      <c r="UOO39" s="30"/>
      <c r="UOP39" s="30"/>
      <c r="UOQ39" s="30"/>
      <c r="UOR39" s="30"/>
      <c r="UOS39" s="30"/>
      <c r="UOT39" s="30"/>
      <c r="UOU39" s="30"/>
      <c r="UOV39" s="30"/>
      <c r="UOW39" s="30"/>
      <c r="UOX39" s="30"/>
      <c r="UOY39" s="30"/>
      <c r="UOZ39" s="30"/>
      <c r="UPA39" s="30"/>
      <c r="UPB39" s="30"/>
      <c r="UPC39" s="30"/>
      <c r="UPD39" s="30"/>
      <c r="UPE39" s="30"/>
      <c r="UPF39" s="30"/>
      <c r="UPG39" s="30"/>
      <c r="UPH39" s="30"/>
      <c r="UPI39" s="30"/>
      <c r="UPJ39" s="30"/>
      <c r="UPK39" s="30"/>
      <c r="UPL39" s="30"/>
      <c r="UPM39" s="30"/>
      <c r="UPN39" s="30"/>
      <c r="UPO39" s="30"/>
      <c r="UPP39" s="30"/>
      <c r="UPQ39" s="30"/>
      <c r="UPR39" s="30"/>
      <c r="UPS39" s="30"/>
      <c r="UPT39" s="30"/>
      <c r="UPU39" s="30"/>
      <c r="UPV39" s="30"/>
      <c r="UPW39" s="30"/>
      <c r="UPX39" s="30"/>
      <c r="UPY39" s="30"/>
      <c r="UPZ39" s="30"/>
      <c r="UQA39" s="30"/>
      <c r="UQB39" s="30"/>
      <c r="UQC39" s="30"/>
      <c r="UQD39" s="30"/>
      <c r="UQE39" s="30"/>
      <c r="UQF39" s="30"/>
      <c r="UQG39" s="30"/>
      <c r="UQH39" s="30"/>
      <c r="UQI39" s="30"/>
      <c r="UQJ39" s="30"/>
      <c r="UQK39" s="30"/>
      <c r="UQL39" s="30"/>
      <c r="UQM39" s="30"/>
      <c r="UQN39" s="30"/>
      <c r="UQO39" s="30"/>
      <c r="UQP39" s="30"/>
      <c r="UQQ39" s="30"/>
      <c r="UQR39" s="30"/>
      <c r="UQS39" s="30"/>
      <c r="UQT39" s="30"/>
      <c r="UQU39" s="30"/>
      <c r="UQV39" s="30"/>
      <c r="UQW39" s="30"/>
      <c r="UQX39" s="30"/>
      <c r="UQY39" s="30"/>
      <c r="UQZ39" s="30"/>
      <c r="URA39" s="30"/>
      <c r="URB39" s="30"/>
      <c r="URC39" s="30"/>
      <c r="URD39" s="30"/>
      <c r="URE39" s="30"/>
      <c r="URF39" s="30"/>
      <c r="URG39" s="30"/>
      <c r="URH39" s="30"/>
      <c r="URI39" s="30"/>
      <c r="URJ39" s="30"/>
      <c r="URK39" s="30"/>
      <c r="URL39" s="30"/>
      <c r="URM39" s="30"/>
      <c r="URN39" s="30"/>
      <c r="URO39" s="30"/>
      <c r="URP39" s="30"/>
      <c r="URQ39" s="30"/>
      <c r="URR39" s="30"/>
      <c r="URS39" s="30"/>
      <c r="URT39" s="30"/>
      <c r="URU39" s="30"/>
      <c r="URV39" s="30"/>
      <c r="URW39" s="30"/>
      <c r="URX39" s="30"/>
      <c r="URY39" s="30"/>
      <c r="URZ39" s="30"/>
      <c r="USA39" s="30"/>
      <c r="USB39" s="30"/>
      <c r="USC39" s="30"/>
      <c r="USD39" s="30"/>
      <c r="USE39" s="30"/>
      <c r="USF39" s="30"/>
      <c r="USG39" s="30"/>
      <c r="USH39" s="30"/>
      <c r="USI39" s="30"/>
      <c r="USJ39" s="30"/>
      <c r="USK39" s="30"/>
      <c r="USL39" s="30"/>
      <c r="USM39" s="30"/>
      <c r="USN39" s="30"/>
      <c r="USO39" s="30"/>
      <c r="USP39" s="30"/>
      <c r="USQ39" s="30"/>
      <c r="USR39" s="30"/>
      <c r="USS39" s="30"/>
      <c r="UST39" s="30"/>
      <c r="USU39" s="30"/>
      <c r="USV39" s="30"/>
      <c r="USW39" s="30"/>
      <c r="USX39" s="30"/>
      <c r="USY39" s="30"/>
      <c r="USZ39" s="30"/>
      <c r="UTA39" s="30"/>
      <c r="UTB39" s="30"/>
      <c r="UTC39" s="30"/>
      <c r="UTD39" s="30"/>
      <c r="UTE39" s="30"/>
      <c r="UTF39" s="30"/>
      <c r="UTG39" s="30"/>
      <c r="UTH39" s="30"/>
      <c r="UTI39" s="30"/>
      <c r="UTJ39" s="30"/>
      <c r="UTK39" s="30"/>
      <c r="UTL39" s="30"/>
      <c r="UTM39" s="30"/>
      <c r="UTN39" s="30"/>
      <c r="UTO39" s="30"/>
      <c r="UTP39" s="30"/>
      <c r="UTQ39" s="30"/>
      <c r="UTR39" s="30"/>
      <c r="UTS39" s="30"/>
      <c r="UTT39" s="30"/>
      <c r="UTU39" s="30"/>
      <c r="UTV39" s="30"/>
      <c r="UTW39" s="30"/>
      <c r="UTX39" s="30"/>
      <c r="UTY39" s="30"/>
      <c r="UTZ39" s="30"/>
      <c r="UUA39" s="30"/>
      <c r="UUB39" s="30"/>
      <c r="UUC39" s="30"/>
      <c r="UUD39" s="30"/>
      <c r="UUE39" s="30"/>
      <c r="UUF39" s="30"/>
      <c r="UUG39" s="30"/>
      <c r="UUH39" s="30"/>
      <c r="UUI39" s="30"/>
      <c r="UUJ39" s="30"/>
      <c r="UUK39" s="30"/>
      <c r="UUL39" s="30"/>
      <c r="UUM39" s="30"/>
      <c r="UUN39" s="30"/>
      <c r="UUO39" s="30"/>
      <c r="UUP39" s="30"/>
      <c r="UUQ39" s="30"/>
      <c r="UUR39" s="30"/>
      <c r="UUS39" s="30"/>
      <c r="UUT39" s="30"/>
      <c r="UUU39" s="30"/>
      <c r="UUV39" s="30"/>
      <c r="UUW39" s="30"/>
      <c r="UUX39" s="30"/>
      <c r="UUY39" s="30"/>
      <c r="UUZ39" s="30"/>
      <c r="UVA39" s="30"/>
      <c r="UVB39" s="30"/>
      <c r="UVC39" s="30"/>
      <c r="UVD39" s="30"/>
      <c r="UVE39" s="30"/>
      <c r="UVF39" s="30"/>
      <c r="UVG39" s="30"/>
      <c r="UVH39" s="30"/>
      <c r="UVI39" s="30"/>
      <c r="UVJ39" s="30"/>
      <c r="UVK39" s="30"/>
      <c r="UVL39" s="30"/>
      <c r="UVM39" s="30"/>
      <c r="UVN39" s="30"/>
      <c r="UVO39" s="30"/>
      <c r="UVP39" s="30"/>
      <c r="UVQ39" s="30"/>
      <c r="UVR39" s="30"/>
      <c r="UVS39" s="30"/>
      <c r="UVT39" s="30"/>
      <c r="UVU39" s="30"/>
      <c r="UVV39" s="30"/>
      <c r="UVW39" s="30"/>
      <c r="UVX39" s="30"/>
      <c r="UVY39" s="30"/>
      <c r="UVZ39" s="30"/>
      <c r="UWA39" s="30"/>
      <c r="UWB39" s="30"/>
      <c r="UWC39" s="30"/>
      <c r="UWD39" s="30"/>
      <c r="UWE39" s="30"/>
      <c r="UWF39" s="30"/>
      <c r="UWG39" s="30"/>
      <c r="UWH39" s="30"/>
      <c r="UWI39" s="30"/>
      <c r="UWJ39" s="30"/>
      <c r="UWK39" s="30"/>
      <c r="UWL39" s="30"/>
      <c r="UWM39" s="30"/>
      <c r="UWN39" s="30"/>
      <c r="UWO39" s="30"/>
      <c r="UWP39" s="30"/>
      <c r="UWQ39" s="30"/>
      <c r="UWR39" s="30"/>
      <c r="UWS39" s="30"/>
      <c r="UWT39" s="30"/>
      <c r="UWU39" s="30"/>
      <c r="UWV39" s="30"/>
      <c r="UWW39" s="30"/>
      <c r="UWX39" s="30"/>
      <c r="UWY39" s="30"/>
      <c r="UWZ39" s="30"/>
      <c r="UXA39" s="30"/>
      <c r="UXB39" s="30"/>
      <c r="UXC39" s="30"/>
      <c r="UXD39" s="30"/>
      <c r="UXE39" s="30"/>
      <c r="UXF39" s="30"/>
      <c r="UXG39" s="30"/>
      <c r="UXH39" s="30"/>
      <c r="UXI39" s="30"/>
      <c r="UXJ39" s="30"/>
      <c r="UXK39" s="30"/>
      <c r="UXL39" s="30"/>
      <c r="UXM39" s="30"/>
      <c r="UXN39" s="30"/>
      <c r="UXO39" s="30"/>
      <c r="UXP39" s="30"/>
      <c r="UXQ39" s="30"/>
      <c r="UXR39" s="30"/>
      <c r="UXS39" s="30"/>
      <c r="UXT39" s="30"/>
      <c r="UXU39" s="30"/>
      <c r="UXV39" s="30"/>
      <c r="UXW39" s="30"/>
      <c r="UXX39" s="30"/>
      <c r="UXY39" s="30"/>
      <c r="UXZ39" s="30"/>
      <c r="UYA39" s="30"/>
      <c r="UYB39" s="30"/>
      <c r="UYC39" s="30"/>
      <c r="UYD39" s="30"/>
      <c r="UYE39" s="30"/>
      <c r="UYF39" s="30"/>
      <c r="UYG39" s="30"/>
      <c r="UYH39" s="30"/>
      <c r="UYI39" s="30"/>
      <c r="UYJ39" s="30"/>
      <c r="UYK39" s="30"/>
      <c r="UYL39" s="30"/>
      <c r="UYM39" s="30"/>
      <c r="UYN39" s="30"/>
      <c r="UYO39" s="30"/>
      <c r="UYP39" s="30"/>
      <c r="UYQ39" s="30"/>
      <c r="UYR39" s="30"/>
      <c r="UYS39" s="30"/>
      <c r="UYT39" s="30"/>
      <c r="UYU39" s="30"/>
      <c r="UYV39" s="30"/>
      <c r="UYW39" s="30"/>
      <c r="UYX39" s="30"/>
      <c r="UYY39" s="30"/>
      <c r="UYZ39" s="30"/>
      <c r="UZA39" s="30"/>
      <c r="UZB39" s="30"/>
      <c r="UZC39" s="30"/>
      <c r="UZD39" s="30"/>
      <c r="UZE39" s="30"/>
      <c r="UZF39" s="30"/>
      <c r="UZG39" s="30"/>
      <c r="UZH39" s="30"/>
      <c r="UZI39" s="30"/>
      <c r="UZJ39" s="30"/>
      <c r="UZK39" s="30"/>
      <c r="UZL39" s="30"/>
      <c r="UZM39" s="30"/>
      <c r="UZN39" s="30"/>
      <c r="UZO39" s="30"/>
      <c r="UZP39" s="30"/>
      <c r="UZQ39" s="30"/>
      <c r="UZR39" s="30"/>
      <c r="UZS39" s="30"/>
      <c r="UZT39" s="30"/>
      <c r="UZU39" s="30"/>
      <c r="UZV39" s="30"/>
      <c r="UZW39" s="30"/>
      <c r="UZX39" s="30"/>
      <c r="UZY39" s="30"/>
      <c r="UZZ39" s="30"/>
      <c r="VAA39" s="30"/>
      <c r="VAB39" s="30"/>
      <c r="VAC39" s="30"/>
      <c r="VAD39" s="30"/>
      <c r="VAE39" s="30"/>
      <c r="VAF39" s="30"/>
      <c r="VAG39" s="30"/>
      <c r="VAH39" s="30"/>
      <c r="VAI39" s="30"/>
      <c r="VAJ39" s="30"/>
      <c r="VAK39" s="30"/>
      <c r="VAL39" s="30"/>
      <c r="VAM39" s="30"/>
      <c r="VAN39" s="30"/>
      <c r="VAO39" s="30"/>
      <c r="VAP39" s="30"/>
      <c r="VAQ39" s="30"/>
      <c r="VAR39" s="30"/>
      <c r="VAS39" s="30"/>
      <c r="VAT39" s="30"/>
      <c r="VAU39" s="30"/>
      <c r="VAV39" s="30"/>
      <c r="VAW39" s="30"/>
      <c r="VAX39" s="30"/>
      <c r="VAY39" s="30"/>
      <c r="VAZ39" s="30"/>
      <c r="VBA39" s="30"/>
      <c r="VBB39" s="30"/>
      <c r="VBC39" s="30"/>
      <c r="VBD39" s="30"/>
      <c r="VBE39" s="30"/>
      <c r="VBF39" s="30"/>
      <c r="VBG39" s="30"/>
      <c r="VBH39" s="30"/>
      <c r="VBI39" s="30"/>
      <c r="VBJ39" s="30"/>
      <c r="VBK39" s="30"/>
      <c r="VBL39" s="30"/>
      <c r="VBM39" s="30"/>
      <c r="VBN39" s="30"/>
      <c r="VBO39" s="30"/>
      <c r="VBP39" s="30"/>
      <c r="VBQ39" s="30"/>
      <c r="VBR39" s="30"/>
      <c r="VBS39" s="30"/>
      <c r="VBT39" s="30"/>
      <c r="VBU39" s="30"/>
      <c r="VBV39" s="30"/>
      <c r="VBW39" s="30"/>
      <c r="VBX39" s="30"/>
      <c r="VBY39" s="30"/>
      <c r="VBZ39" s="30"/>
      <c r="VCA39" s="30"/>
      <c r="VCB39" s="30"/>
      <c r="VCC39" s="30"/>
      <c r="VCD39" s="30"/>
      <c r="VCE39" s="30"/>
      <c r="VCF39" s="30"/>
      <c r="VCG39" s="30"/>
      <c r="VCH39" s="30"/>
      <c r="VCI39" s="30"/>
      <c r="VCJ39" s="30"/>
      <c r="VCK39" s="30"/>
      <c r="VCL39" s="30"/>
      <c r="VCM39" s="30"/>
      <c r="VCN39" s="30"/>
      <c r="VCO39" s="30"/>
      <c r="VCP39" s="30"/>
      <c r="VCQ39" s="30"/>
      <c r="VCR39" s="30"/>
      <c r="VCS39" s="30"/>
      <c r="VCT39" s="30"/>
      <c r="VCU39" s="30"/>
      <c r="VCV39" s="30"/>
      <c r="VCW39" s="30"/>
      <c r="VCX39" s="30"/>
      <c r="VCY39" s="30"/>
      <c r="VCZ39" s="30"/>
      <c r="VDA39" s="30"/>
      <c r="VDB39" s="30"/>
      <c r="VDC39" s="30"/>
      <c r="VDD39" s="30"/>
      <c r="VDE39" s="30"/>
      <c r="VDF39" s="30"/>
      <c r="VDG39" s="30"/>
      <c r="VDH39" s="30"/>
      <c r="VDI39" s="30"/>
      <c r="VDJ39" s="30"/>
      <c r="VDK39" s="30"/>
      <c r="VDL39" s="30"/>
      <c r="VDM39" s="30"/>
      <c r="VDN39" s="30"/>
      <c r="VDO39" s="30"/>
      <c r="VDP39" s="30"/>
      <c r="VDQ39" s="30"/>
      <c r="VDR39" s="30"/>
      <c r="VDS39" s="30"/>
      <c r="VDT39" s="30"/>
      <c r="VDU39" s="30"/>
      <c r="VDV39" s="30"/>
      <c r="VDW39" s="30"/>
      <c r="VDX39" s="30"/>
      <c r="VDY39" s="30"/>
      <c r="VDZ39" s="30"/>
      <c r="VEA39" s="30"/>
      <c r="VEB39" s="30"/>
      <c r="VEC39" s="30"/>
      <c r="VED39" s="30"/>
      <c r="VEE39" s="30"/>
      <c r="VEF39" s="30"/>
      <c r="VEG39" s="30"/>
      <c r="VEH39" s="30"/>
      <c r="VEI39" s="30"/>
      <c r="VEJ39" s="30"/>
      <c r="VEK39" s="30"/>
      <c r="VEL39" s="30"/>
      <c r="VEM39" s="30"/>
      <c r="VEN39" s="30"/>
      <c r="VEO39" s="30"/>
      <c r="VEP39" s="30"/>
      <c r="VEQ39" s="30"/>
      <c r="VER39" s="30"/>
      <c r="VES39" s="30"/>
      <c r="VET39" s="30"/>
      <c r="VEU39" s="30"/>
      <c r="VEV39" s="30"/>
      <c r="VEW39" s="30"/>
      <c r="VEX39" s="30"/>
      <c r="VEY39" s="30"/>
      <c r="VEZ39" s="30"/>
      <c r="VFA39" s="30"/>
      <c r="VFB39" s="30"/>
      <c r="VFC39" s="30"/>
      <c r="VFD39" s="30"/>
      <c r="VFE39" s="30"/>
      <c r="VFF39" s="30"/>
      <c r="VFG39" s="30"/>
      <c r="VFH39" s="30"/>
      <c r="VFI39" s="30"/>
      <c r="VFJ39" s="30"/>
      <c r="VFK39" s="30"/>
      <c r="VFL39" s="30"/>
      <c r="VFM39" s="30"/>
      <c r="VFN39" s="30"/>
      <c r="VFO39" s="30"/>
      <c r="VFP39" s="30"/>
      <c r="VFQ39" s="30"/>
      <c r="VFR39" s="30"/>
      <c r="VFS39" s="30"/>
      <c r="VFT39" s="30"/>
      <c r="VFU39" s="30"/>
      <c r="VFV39" s="30"/>
      <c r="VFW39" s="30"/>
      <c r="VFX39" s="30"/>
      <c r="VFY39" s="30"/>
      <c r="VFZ39" s="30"/>
      <c r="VGA39" s="30"/>
      <c r="VGB39" s="30"/>
      <c r="VGC39" s="30"/>
      <c r="VGD39" s="30"/>
      <c r="VGE39" s="30"/>
      <c r="VGF39" s="30"/>
      <c r="VGG39" s="30"/>
      <c r="VGH39" s="30"/>
      <c r="VGI39" s="30"/>
      <c r="VGJ39" s="30"/>
      <c r="VGK39" s="30"/>
      <c r="VGL39" s="30"/>
      <c r="VGM39" s="30"/>
      <c r="VGN39" s="30"/>
      <c r="VGO39" s="30"/>
      <c r="VGP39" s="30"/>
      <c r="VGQ39" s="30"/>
      <c r="VGR39" s="30"/>
      <c r="VGS39" s="30"/>
      <c r="VGT39" s="30"/>
      <c r="VGU39" s="30"/>
      <c r="VGV39" s="30"/>
      <c r="VGW39" s="30"/>
      <c r="VGX39" s="30"/>
      <c r="VGY39" s="30"/>
      <c r="VGZ39" s="30"/>
      <c r="VHA39" s="30"/>
      <c r="VHB39" s="30"/>
      <c r="VHC39" s="30"/>
      <c r="VHD39" s="30"/>
      <c r="VHE39" s="30"/>
      <c r="VHF39" s="30"/>
      <c r="VHG39" s="30"/>
      <c r="VHH39" s="30"/>
      <c r="VHI39" s="30"/>
      <c r="VHJ39" s="30"/>
      <c r="VHK39" s="30"/>
      <c r="VHL39" s="30"/>
      <c r="VHM39" s="30"/>
      <c r="VHN39" s="30"/>
      <c r="VHO39" s="30"/>
      <c r="VHP39" s="30"/>
      <c r="VHQ39" s="30"/>
      <c r="VHR39" s="30"/>
      <c r="VHS39" s="30"/>
      <c r="VHT39" s="30"/>
      <c r="VHU39" s="30"/>
      <c r="VHV39" s="30"/>
      <c r="VHW39" s="30"/>
      <c r="VHX39" s="30"/>
      <c r="VHY39" s="30"/>
      <c r="VHZ39" s="30"/>
      <c r="VIA39" s="30"/>
      <c r="VIB39" s="30"/>
      <c r="VIC39" s="30"/>
      <c r="VID39" s="30"/>
      <c r="VIE39" s="30"/>
      <c r="VIF39" s="30"/>
      <c r="VIG39" s="30"/>
      <c r="VIH39" s="30"/>
      <c r="VII39" s="30"/>
      <c r="VIJ39" s="30"/>
      <c r="VIK39" s="30"/>
      <c r="VIL39" s="30"/>
      <c r="VIM39" s="30"/>
      <c r="VIN39" s="30"/>
      <c r="VIO39" s="30"/>
      <c r="VIP39" s="30"/>
      <c r="VIQ39" s="30"/>
      <c r="VIR39" s="30"/>
      <c r="VIS39" s="30"/>
      <c r="VIT39" s="30"/>
      <c r="VIU39" s="30"/>
      <c r="VIV39" s="30"/>
      <c r="VIW39" s="30"/>
      <c r="VIX39" s="30"/>
      <c r="VIY39" s="30"/>
      <c r="VIZ39" s="30"/>
      <c r="VJA39" s="30"/>
      <c r="VJB39" s="30"/>
      <c r="VJC39" s="30"/>
      <c r="VJD39" s="30"/>
      <c r="VJE39" s="30"/>
      <c r="VJF39" s="30"/>
      <c r="VJG39" s="30"/>
      <c r="VJH39" s="30"/>
      <c r="VJI39" s="30"/>
      <c r="VJJ39" s="30"/>
      <c r="VJK39" s="30"/>
      <c r="VJL39" s="30"/>
      <c r="VJM39" s="30"/>
      <c r="VJN39" s="30"/>
      <c r="VJO39" s="30"/>
      <c r="VJP39" s="30"/>
      <c r="VJQ39" s="30"/>
      <c r="VJR39" s="30"/>
      <c r="VJS39" s="30"/>
      <c r="VJT39" s="30"/>
      <c r="VJU39" s="30"/>
      <c r="VJV39" s="30"/>
      <c r="VJW39" s="30"/>
      <c r="VJX39" s="30"/>
      <c r="VJY39" s="30"/>
      <c r="VJZ39" s="30"/>
      <c r="VKA39" s="30"/>
      <c r="VKB39" s="30"/>
      <c r="VKC39" s="30"/>
      <c r="VKD39" s="30"/>
      <c r="VKE39" s="30"/>
      <c r="VKF39" s="30"/>
      <c r="VKG39" s="30"/>
      <c r="VKH39" s="30"/>
      <c r="VKI39" s="30"/>
      <c r="VKJ39" s="30"/>
      <c r="VKK39" s="30"/>
      <c r="VKL39" s="30"/>
      <c r="VKM39" s="30"/>
      <c r="VKN39" s="30"/>
      <c r="VKO39" s="30"/>
      <c r="VKP39" s="30"/>
      <c r="VKQ39" s="30"/>
      <c r="VKR39" s="30"/>
      <c r="VKS39" s="30"/>
      <c r="VKT39" s="30"/>
      <c r="VKU39" s="30"/>
      <c r="VKV39" s="30"/>
      <c r="VKW39" s="30"/>
      <c r="VKX39" s="30"/>
      <c r="VKY39" s="30"/>
      <c r="VKZ39" s="30"/>
      <c r="VLA39" s="30"/>
      <c r="VLB39" s="30"/>
      <c r="VLC39" s="30"/>
      <c r="VLD39" s="30"/>
      <c r="VLE39" s="30"/>
      <c r="VLF39" s="30"/>
      <c r="VLG39" s="30"/>
      <c r="VLH39" s="30"/>
      <c r="VLI39" s="30"/>
      <c r="VLJ39" s="30"/>
      <c r="VLK39" s="30"/>
      <c r="VLL39" s="30"/>
      <c r="VLM39" s="30"/>
      <c r="VLN39" s="30"/>
      <c r="VLO39" s="30"/>
      <c r="VLP39" s="30"/>
      <c r="VLQ39" s="30"/>
      <c r="VLR39" s="30"/>
      <c r="VLS39" s="30"/>
      <c r="VLT39" s="30"/>
      <c r="VLU39" s="30"/>
      <c r="VLV39" s="30"/>
      <c r="VLW39" s="30"/>
      <c r="VLX39" s="30"/>
      <c r="VLY39" s="30"/>
      <c r="VLZ39" s="30"/>
      <c r="VMA39" s="30"/>
      <c r="VMB39" s="30"/>
      <c r="VMC39" s="30"/>
      <c r="VMD39" s="30"/>
      <c r="VME39" s="30"/>
      <c r="VMF39" s="30"/>
      <c r="VMG39" s="30"/>
      <c r="VMH39" s="30"/>
      <c r="VMI39" s="30"/>
      <c r="VMJ39" s="30"/>
      <c r="VMK39" s="30"/>
      <c r="VML39" s="30"/>
      <c r="VMM39" s="30"/>
      <c r="VMN39" s="30"/>
      <c r="VMO39" s="30"/>
      <c r="VMP39" s="30"/>
      <c r="VMQ39" s="30"/>
      <c r="VMR39" s="30"/>
      <c r="VMS39" s="30"/>
      <c r="VMT39" s="30"/>
      <c r="VMU39" s="30"/>
      <c r="VMV39" s="30"/>
      <c r="VMW39" s="30"/>
      <c r="VMX39" s="30"/>
      <c r="VMY39" s="30"/>
      <c r="VMZ39" s="30"/>
      <c r="VNA39" s="30"/>
      <c r="VNB39" s="30"/>
      <c r="VNC39" s="30"/>
      <c r="VND39" s="30"/>
      <c r="VNE39" s="30"/>
      <c r="VNF39" s="30"/>
      <c r="VNG39" s="30"/>
      <c r="VNH39" s="30"/>
      <c r="VNI39" s="30"/>
      <c r="VNJ39" s="30"/>
      <c r="VNK39" s="30"/>
      <c r="VNL39" s="30"/>
      <c r="VNM39" s="30"/>
      <c r="VNN39" s="30"/>
      <c r="VNO39" s="30"/>
      <c r="VNP39" s="30"/>
      <c r="VNQ39" s="30"/>
      <c r="VNR39" s="30"/>
      <c r="VNS39" s="30"/>
      <c r="VNT39" s="30"/>
      <c r="VNU39" s="30"/>
      <c r="VNV39" s="30"/>
      <c r="VNW39" s="30"/>
      <c r="VNX39" s="30"/>
      <c r="VNY39" s="30"/>
      <c r="VNZ39" s="30"/>
      <c r="VOA39" s="30"/>
      <c r="VOB39" s="30"/>
      <c r="VOC39" s="30"/>
      <c r="VOD39" s="30"/>
      <c r="VOE39" s="30"/>
      <c r="VOF39" s="30"/>
      <c r="VOG39" s="30"/>
      <c r="VOH39" s="30"/>
      <c r="VOI39" s="30"/>
      <c r="VOJ39" s="30"/>
      <c r="VOK39" s="30"/>
      <c r="VOL39" s="30"/>
      <c r="VOM39" s="30"/>
      <c r="VON39" s="30"/>
      <c r="VOO39" s="30"/>
      <c r="VOP39" s="30"/>
      <c r="VOQ39" s="30"/>
      <c r="VOR39" s="30"/>
      <c r="VOS39" s="30"/>
      <c r="VOT39" s="30"/>
      <c r="VOU39" s="30"/>
      <c r="VOV39" s="30"/>
      <c r="VOW39" s="30"/>
      <c r="VOX39" s="30"/>
      <c r="VOY39" s="30"/>
      <c r="VOZ39" s="30"/>
      <c r="VPA39" s="30"/>
      <c r="VPB39" s="30"/>
      <c r="VPC39" s="30"/>
      <c r="VPD39" s="30"/>
      <c r="VPE39" s="30"/>
      <c r="VPF39" s="30"/>
      <c r="VPG39" s="30"/>
      <c r="VPH39" s="30"/>
      <c r="VPI39" s="30"/>
      <c r="VPJ39" s="30"/>
      <c r="VPK39" s="30"/>
      <c r="VPL39" s="30"/>
      <c r="VPM39" s="30"/>
      <c r="VPN39" s="30"/>
      <c r="VPO39" s="30"/>
      <c r="VPP39" s="30"/>
      <c r="VPQ39" s="30"/>
      <c r="VPR39" s="30"/>
      <c r="VPS39" s="30"/>
      <c r="VPT39" s="30"/>
      <c r="VPU39" s="30"/>
      <c r="VPV39" s="30"/>
      <c r="VPW39" s="30"/>
      <c r="VPX39" s="30"/>
      <c r="VPY39" s="30"/>
      <c r="VPZ39" s="30"/>
      <c r="VQA39" s="30"/>
      <c r="VQB39" s="30"/>
      <c r="VQC39" s="30"/>
      <c r="VQD39" s="30"/>
      <c r="VQE39" s="30"/>
      <c r="VQF39" s="30"/>
      <c r="VQG39" s="30"/>
      <c r="VQH39" s="30"/>
      <c r="VQI39" s="30"/>
      <c r="VQJ39" s="30"/>
      <c r="VQK39" s="30"/>
      <c r="VQL39" s="30"/>
      <c r="VQM39" s="30"/>
      <c r="VQN39" s="30"/>
      <c r="VQO39" s="30"/>
      <c r="VQP39" s="30"/>
      <c r="VQQ39" s="30"/>
      <c r="VQR39" s="30"/>
      <c r="VQS39" s="30"/>
      <c r="VQT39" s="30"/>
      <c r="VQU39" s="30"/>
      <c r="VQV39" s="30"/>
      <c r="VQW39" s="30"/>
      <c r="VQX39" s="30"/>
      <c r="VQY39" s="30"/>
      <c r="VQZ39" s="30"/>
      <c r="VRA39" s="30"/>
      <c r="VRB39" s="30"/>
      <c r="VRC39" s="30"/>
      <c r="VRD39" s="30"/>
      <c r="VRE39" s="30"/>
      <c r="VRF39" s="30"/>
      <c r="VRG39" s="30"/>
      <c r="VRH39" s="30"/>
      <c r="VRI39" s="30"/>
      <c r="VRJ39" s="30"/>
      <c r="VRK39" s="30"/>
      <c r="VRL39" s="30"/>
      <c r="VRM39" s="30"/>
      <c r="VRN39" s="30"/>
      <c r="VRO39" s="30"/>
      <c r="VRP39" s="30"/>
      <c r="VRQ39" s="30"/>
      <c r="VRR39" s="30"/>
      <c r="VRS39" s="30"/>
      <c r="VRT39" s="30"/>
      <c r="VRU39" s="30"/>
      <c r="VRV39" s="30"/>
      <c r="VRW39" s="30"/>
      <c r="VRX39" s="30"/>
      <c r="VRY39" s="30"/>
      <c r="VRZ39" s="30"/>
      <c r="VSA39" s="30"/>
      <c r="VSB39" s="30"/>
      <c r="VSC39" s="30"/>
      <c r="VSD39" s="30"/>
      <c r="VSE39" s="30"/>
      <c r="VSF39" s="30"/>
      <c r="VSG39" s="30"/>
      <c r="VSH39" s="30"/>
      <c r="VSI39" s="30"/>
      <c r="VSJ39" s="30"/>
      <c r="VSK39" s="30"/>
      <c r="VSL39" s="30"/>
      <c r="VSM39" s="30"/>
      <c r="VSN39" s="30"/>
      <c r="VSO39" s="30"/>
      <c r="VSP39" s="30"/>
      <c r="VSQ39" s="30"/>
      <c r="VSR39" s="30"/>
      <c r="VSS39" s="30"/>
      <c r="VST39" s="30"/>
      <c r="VSU39" s="30"/>
      <c r="VSV39" s="30"/>
      <c r="VSW39" s="30"/>
      <c r="VSX39" s="30"/>
      <c r="VSY39" s="30"/>
      <c r="VSZ39" s="30"/>
      <c r="VTA39" s="30"/>
      <c r="VTB39" s="30"/>
      <c r="VTC39" s="30"/>
      <c r="VTD39" s="30"/>
      <c r="VTE39" s="30"/>
      <c r="VTF39" s="30"/>
      <c r="VTG39" s="30"/>
      <c r="VTH39" s="30"/>
      <c r="VTI39" s="30"/>
      <c r="VTJ39" s="30"/>
      <c r="VTK39" s="30"/>
      <c r="VTL39" s="30"/>
      <c r="VTM39" s="30"/>
      <c r="VTN39" s="30"/>
      <c r="VTO39" s="30"/>
      <c r="VTP39" s="30"/>
      <c r="VTQ39" s="30"/>
      <c r="VTR39" s="30"/>
      <c r="VTS39" s="30"/>
      <c r="VTT39" s="30"/>
      <c r="VTU39" s="30"/>
      <c r="VTV39" s="30"/>
      <c r="VTW39" s="30"/>
      <c r="VTX39" s="30"/>
      <c r="VTY39" s="30"/>
      <c r="VTZ39" s="30"/>
      <c r="VUA39" s="30"/>
      <c r="VUB39" s="30"/>
      <c r="VUC39" s="30"/>
      <c r="VUD39" s="30"/>
      <c r="VUE39" s="30"/>
      <c r="VUF39" s="30"/>
      <c r="VUG39" s="30"/>
      <c r="VUH39" s="30"/>
      <c r="VUI39" s="30"/>
      <c r="VUJ39" s="30"/>
      <c r="VUK39" s="30"/>
      <c r="VUL39" s="30"/>
      <c r="VUM39" s="30"/>
      <c r="VUN39" s="30"/>
      <c r="VUO39" s="30"/>
      <c r="VUP39" s="30"/>
      <c r="VUQ39" s="30"/>
      <c r="VUR39" s="30"/>
      <c r="VUS39" s="30"/>
      <c r="VUT39" s="30"/>
      <c r="VUU39" s="30"/>
      <c r="VUV39" s="30"/>
      <c r="VUW39" s="30"/>
      <c r="VUX39" s="30"/>
      <c r="VUY39" s="30"/>
      <c r="VUZ39" s="30"/>
      <c r="VVA39" s="30"/>
      <c r="VVB39" s="30"/>
      <c r="VVC39" s="30"/>
      <c r="VVD39" s="30"/>
      <c r="VVE39" s="30"/>
      <c r="VVF39" s="30"/>
      <c r="VVG39" s="30"/>
      <c r="VVH39" s="30"/>
      <c r="VVI39" s="30"/>
      <c r="VVJ39" s="30"/>
      <c r="VVK39" s="30"/>
      <c r="VVL39" s="30"/>
      <c r="VVM39" s="30"/>
      <c r="VVN39" s="30"/>
      <c r="VVO39" s="30"/>
      <c r="VVP39" s="30"/>
      <c r="VVQ39" s="30"/>
      <c r="VVR39" s="30"/>
      <c r="VVS39" s="30"/>
      <c r="VVT39" s="30"/>
      <c r="VVU39" s="30"/>
      <c r="VVV39" s="30"/>
      <c r="VVW39" s="30"/>
      <c r="VVX39" s="30"/>
      <c r="VVY39" s="30"/>
      <c r="VVZ39" s="30"/>
      <c r="VWA39" s="30"/>
      <c r="VWB39" s="30"/>
      <c r="VWC39" s="30"/>
      <c r="VWD39" s="30"/>
      <c r="VWE39" s="30"/>
      <c r="VWF39" s="30"/>
      <c r="VWG39" s="30"/>
      <c r="VWH39" s="30"/>
      <c r="VWI39" s="30"/>
      <c r="VWJ39" s="30"/>
      <c r="VWK39" s="30"/>
      <c r="VWL39" s="30"/>
      <c r="VWM39" s="30"/>
      <c r="VWN39" s="30"/>
      <c r="VWO39" s="30"/>
      <c r="VWP39" s="30"/>
      <c r="VWQ39" s="30"/>
      <c r="VWR39" s="30"/>
      <c r="VWS39" s="30"/>
      <c r="VWT39" s="30"/>
      <c r="VWU39" s="30"/>
      <c r="VWV39" s="30"/>
      <c r="VWW39" s="30"/>
      <c r="VWX39" s="30"/>
      <c r="VWY39" s="30"/>
      <c r="VWZ39" s="30"/>
      <c r="VXA39" s="30"/>
      <c r="VXB39" s="30"/>
      <c r="VXC39" s="30"/>
      <c r="VXD39" s="30"/>
      <c r="VXE39" s="30"/>
      <c r="VXF39" s="30"/>
      <c r="VXG39" s="30"/>
      <c r="VXH39" s="30"/>
      <c r="VXI39" s="30"/>
      <c r="VXJ39" s="30"/>
      <c r="VXK39" s="30"/>
      <c r="VXL39" s="30"/>
      <c r="VXM39" s="30"/>
      <c r="VXN39" s="30"/>
      <c r="VXO39" s="30"/>
      <c r="VXP39" s="30"/>
      <c r="VXQ39" s="30"/>
      <c r="VXR39" s="30"/>
      <c r="VXS39" s="30"/>
      <c r="VXT39" s="30"/>
      <c r="VXU39" s="30"/>
      <c r="VXV39" s="30"/>
      <c r="VXW39" s="30"/>
      <c r="VXX39" s="30"/>
      <c r="VXY39" s="30"/>
      <c r="VXZ39" s="30"/>
      <c r="VYA39" s="30"/>
      <c r="VYB39" s="30"/>
      <c r="VYC39" s="30"/>
      <c r="VYD39" s="30"/>
      <c r="VYE39" s="30"/>
      <c r="VYF39" s="30"/>
      <c r="VYG39" s="30"/>
      <c r="VYH39" s="30"/>
      <c r="VYI39" s="30"/>
      <c r="VYJ39" s="30"/>
      <c r="VYK39" s="30"/>
      <c r="VYL39" s="30"/>
      <c r="VYM39" s="30"/>
      <c r="VYN39" s="30"/>
      <c r="VYO39" s="30"/>
      <c r="VYP39" s="30"/>
      <c r="VYQ39" s="30"/>
      <c r="VYR39" s="30"/>
      <c r="VYS39" s="30"/>
      <c r="VYT39" s="30"/>
      <c r="VYU39" s="30"/>
      <c r="VYV39" s="30"/>
      <c r="VYW39" s="30"/>
      <c r="VYX39" s="30"/>
      <c r="VYY39" s="30"/>
      <c r="VYZ39" s="30"/>
      <c r="VZA39" s="30"/>
      <c r="VZB39" s="30"/>
      <c r="VZC39" s="30"/>
      <c r="VZD39" s="30"/>
      <c r="VZE39" s="30"/>
      <c r="VZF39" s="30"/>
      <c r="VZG39" s="30"/>
      <c r="VZH39" s="30"/>
      <c r="VZI39" s="30"/>
      <c r="VZJ39" s="30"/>
      <c r="VZK39" s="30"/>
      <c r="VZL39" s="30"/>
      <c r="VZM39" s="30"/>
      <c r="VZN39" s="30"/>
      <c r="VZO39" s="30"/>
      <c r="VZP39" s="30"/>
      <c r="VZQ39" s="30"/>
      <c r="VZR39" s="30"/>
      <c r="VZS39" s="30"/>
      <c r="VZT39" s="30"/>
      <c r="VZU39" s="30"/>
      <c r="VZV39" s="30"/>
      <c r="VZW39" s="30"/>
      <c r="VZX39" s="30"/>
      <c r="VZY39" s="30"/>
      <c r="VZZ39" s="30"/>
      <c r="WAA39" s="30"/>
      <c r="WAB39" s="30"/>
      <c r="WAC39" s="30"/>
      <c r="WAD39" s="30"/>
      <c r="WAE39" s="30"/>
      <c r="WAF39" s="30"/>
      <c r="WAG39" s="30"/>
      <c r="WAH39" s="30"/>
      <c r="WAI39" s="30"/>
      <c r="WAJ39" s="30"/>
      <c r="WAK39" s="30"/>
      <c r="WAL39" s="30"/>
      <c r="WAM39" s="30"/>
      <c r="WAN39" s="30"/>
      <c r="WAO39" s="30"/>
      <c r="WAP39" s="30"/>
      <c r="WAQ39" s="30"/>
      <c r="WAR39" s="30"/>
      <c r="WAS39" s="30"/>
      <c r="WAT39" s="30"/>
      <c r="WAU39" s="30"/>
      <c r="WAV39" s="30"/>
      <c r="WAW39" s="30"/>
      <c r="WAX39" s="30"/>
      <c r="WAY39" s="30"/>
      <c r="WAZ39" s="30"/>
      <c r="WBA39" s="30"/>
      <c r="WBB39" s="30"/>
      <c r="WBC39" s="30"/>
      <c r="WBD39" s="30"/>
      <c r="WBE39" s="30"/>
      <c r="WBF39" s="30"/>
      <c r="WBG39" s="30"/>
      <c r="WBH39" s="30"/>
      <c r="WBI39" s="30"/>
      <c r="WBJ39" s="30"/>
      <c r="WBK39" s="30"/>
      <c r="WBL39" s="30"/>
      <c r="WBM39" s="30"/>
      <c r="WBN39" s="30"/>
      <c r="WBO39" s="30"/>
      <c r="WBP39" s="30"/>
      <c r="WBQ39" s="30"/>
      <c r="WBR39" s="30"/>
      <c r="WBS39" s="30"/>
      <c r="WBT39" s="30"/>
      <c r="WBU39" s="30"/>
      <c r="WBV39" s="30"/>
      <c r="WBW39" s="30"/>
      <c r="WBX39" s="30"/>
      <c r="WBY39" s="30"/>
      <c r="WBZ39" s="30"/>
      <c r="WCA39" s="30"/>
      <c r="WCB39" s="30"/>
      <c r="WCC39" s="30"/>
      <c r="WCD39" s="30"/>
      <c r="WCE39" s="30"/>
      <c r="WCF39" s="30"/>
      <c r="WCG39" s="30"/>
      <c r="WCH39" s="30"/>
      <c r="WCI39" s="30"/>
      <c r="WCJ39" s="30"/>
      <c r="WCK39" s="30"/>
      <c r="WCL39" s="30"/>
      <c r="WCM39" s="30"/>
      <c r="WCN39" s="30"/>
      <c r="WCO39" s="30"/>
      <c r="WCP39" s="30"/>
      <c r="WCQ39" s="30"/>
      <c r="WCR39" s="30"/>
      <c r="WCS39" s="30"/>
      <c r="WCT39" s="30"/>
      <c r="WCU39" s="30"/>
      <c r="WCV39" s="30"/>
      <c r="WCW39" s="30"/>
      <c r="WCX39" s="30"/>
      <c r="WCY39" s="30"/>
      <c r="WCZ39" s="30"/>
      <c r="WDA39" s="30"/>
      <c r="WDB39" s="30"/>
      <c r="WDC39" s="30"/>
      <c r="WDD39" s="30"/>
      <c r="WDE39" s="30"/>
      <c r="WDF39" s="30"/>
      <c r="WDG39" s="30"/>
      <c r="WDH39" s="30"/>
      <c r="WDI39" s="30"/>
      <c r="WDJ39" s="30"/>
      <c r="WDK39" s="30"/>
      <c r="WDL39" s="30"/>
      <c r="WDM39" s="30"/>
      <c r="WDN39" s="30"/>
      <c r="WDO39" s="30"/>
      <c r="WDP39" s="30"/>
      <c r="WDQ39" s="30"/>
      <c r="WDR39" s="30"/>
      <c r="WDS39" s="30"/>
      <c r="WDT39" s="30"/>
      <c r="WDU39" s="30"/>
      <c r="WDV39" s="30"/>
      <c r="WDW39" s="30"/>
      <c r="WDX39" s="30"/>
      <c r="WDY39" s="30"/>
      <c r="WDZ39" s="30"/>
      <c r="WEA39" s="30"/>
      <c r="WEB39" s="30"/>
      <c r="WEC39" s="30"/>
      <c r="WED39" s="30"/>
      <c r="WEE39" s="30"/>
      <c r="WEF39" s="30"/>
      <c r="WEG39" s="30"/>
      <c r="WEH39" s="30"/>
      <c r="WEI39" s="30"/>
      <c r="WEJ39" s="30"/>
      <c r="WEK39" s="30"/>
      <c r="WEL39" s="30"/>
      <c r="WEM39" s="30"/>
      <c r="WEN39" s="30"/>
      <c r="WEO39" s="30"/>
      <c r="WEP39" s="30"/>
      <c r="WEQ39" s="30"/>
      <c r="WER39" s="30"/>
      <c r="WES39" s="30"/>
      <c r="WET39" s="30"/>
      <c r="WEU39" s="30"/>
      <c r="WEV39" s="30"/>
      <c r="WEW39" s="30"/>
      <c r="WEX39" s="30"/>
      <c r="WEY39" s="30"/>
      <c r="WEZ39" s="30"/>
      <c r="WFA39" s="30"/>
      <c r="WFB39" s="30"/>
      <c r="WFC39" s="30"/>
      <c r="WFD39" s="30"/>
      <c r="WFE39" s="30"/>
      <c r="WFF39" s="30"/>
      <c r="WFG39" s="30"/>
      <c r="WFH39" s="30"/>
      <c r="WFI39" s="30"/>
      <c r="WFJ39" s="30"/>
      <c r="WFK39" s="30"/>
      <c r="WFL39" s="30"/>
      <c r="WFM39" s="30"/>
      <c r="WFN39" s="30"/>
      <c r="WFO39" s="30"/>
      <c r="WFP39" s="30"/>
      <c r="WFQ39" s="30"/>
      <c r="WFR39" s="30"/>
      <c r="WFS39" s="30"/>
      <c r="WFT39" s="30"/>
      <c r="WFU39" s="30"/>
      <c r="WFV39" s="30"/>
      <c r="WFW39" s="30"/>
      <c r="WFX39" s="30"/>
      <c r="WFY39" s="30"/>
      <c r="WFZ39" s="30"/>
      <c r="WGA39" s="30"/>
      <c r="WGB39" s="30"/>
      <c r="WGC39" s="30"/>
      <c r="WGD39" s="30"/>
      <c r="WGE39" s="30"/>
      <c r="WGF39" s="30"/>
      <c r="WGG39" s="30"/>
      <c r="WGH39" s="30"/>
      <c r="WGI39" s="30"/>
      <c r="WGJ39" s="30"/>
      <c r="WGK39" s="30"/>
      <c r="WGL39" s="30"/>
      <c r="WGM39" s="30"/>
      <c r="WGN39" s="30"/>
      <c r="WGO39" s="30"/>
      <c r="WGP39" s="30"/>
      <c r="WGQ39" s="30"/>
      <c r="WGR39" s="30"/>
      <c r="WGS39" s="30"/>
      <c r="WGT39" s="30"/>
      <c r="WGU39" s="30"/>
      <c r="WGV39" s="30"/>
      <c r="WGW39" s="30"/>
      <c r="WGX39" s="30"/>
      <c r="WGY39" s="30"/>
      <c r="WGZ39" s="30"/>
      <c r="WHA39" s="30"/>
      <c r="WHB39" s="30"/>
      <c r="WHC39" s="30"/>
      <c r="WHD39" s="30"/>
      <c r="WHE39" s="30"/>
      <c r="WHF39" s="30"/>
      <c r="WHG39" s="30"/>
      <c r="WHH39" s="30"/>
      <c r="WHI39" s="30"/>
      <c r="WHJ39" s="30"/>
      <c r="WHK39" s="30"/>
      <c r="WHL39" s="30"/>
      <c r="WHM39" s="30"/>
      <c r="WHN39" s="30"/>
      <c r="WHO39" s="30"/>
      <c r="WHP39" s="30"/>
      <c r="WHQ39" s="30"/>
      <c r="WHR39" s="30"/>
      <c r="WHS39" s="30"/>
      <c r="WHT39" s="30"/>
      <c r="WHU39" s="30"/>
      <c r="WHV39" s="30"/>
      <c r="WHW39" s="30"/>
      <c r="WHX39" s="30"/>
      <c r="WHY39" s="30"/>
      <c r="WHZ39" s="30"/>
      <c r="WIA39" s="30"/>
      <c r="WIB39" s="30"/>
      <c r="WIC39" s="30"/>
      <c r="WID39" s="30"/>
      <c r="WIE39" s="30"/>
      <c r="WIF39" s="30"/>
      <c r="WIG39" s="30"/>
      <c r="WIH39" s="30"/>
      <c r="WII39" s="30"/>
      <c r="WIJ39" s="30"/>
      <c r="WIK39" s="30"/>
      <c r="WIL39" s="30"/>
      <c r="WIM39" s="30"/>
      <c r="WIN39" s="30"/>
      <c r="WIO39" s="30"/>
      <c r="WIP39" s="30"/>
      <c r="WIQ39" s="30"/>
      <c r="WIR39" s="30"/>
      <c r="WIS39" s="30"/>
      <c r="WIT39" s="30"/>
      <c r="WIU39" s="30"/>
      <c r="WIV39" s="30"/>
      <c r="WIW39" s="30"/>
      <c r="WIX39" s="30"/>
      <c r="WIY39" s="30"/>
      <c r="WIZ39" s="30"/>
      <c r="WJA39" s="30"/>
      <c r="WJB39" s="30"/>
      <c r="WJC39" s="30"/>
      <c r="WJD39" s="30"/>
      <c r="WJE39" s="30"/>
      <c r="WJF39" s="30"/>
      <c r="WJG39" s="30"/>
      <c r="WJH39" s="30"/>
      <c r="WJI39" s="30"/>
      <c r="WJJ39" s="30"/>
      <c r="WJK39" s="30"/>
      <c r="WJL39" s="30"/>
      <c r="WJM39" s="30"/>
      <c r="WJN39" s="30"/>
      <c r="WJO39" s="30"/>
      <c r="WJP39" s="30"/>
      <c r="WJQ39" s="30"/>
      <c r="WJR39" s="30"/>
      <c r="WJS39" s="30"/>
      <c r="WJT39" s="30"/>
      <c r="WJU39" s="30"/>
      <c r="WJV39" s="30"/>
      <c r="WJW39" s="30"/>
      <c r="WJX39" s="30"/>
      <c r="WJY39" s="30"/>
      <c r="WJZ39" s="30"/>
      <c r="WKA39" s="30"/>
      <c r="WKB39" s="30"/>
      <c r="WKC39" s="30"/>
      <c r="WKD39" s="30"/>
      <c r="WKE39" s="30"/>
      <c r="WKF39" s="30"/>
      <c r="WKG39" s="30"/>
      <c r="WKH39" s="30"/>
      <c r="WKI39" s="30"/>
      <c r="WKJ39" s="30"/>
      <c r="WKK39" s="30"/>
      <c r="WKL39" s="30"/>
      <c r="WKM39" s="30"/>
      <c r="WKN39" s="30"/>
      <c r="WKO39" s="30"/>
      <c r="WKP39" s="30"/>
      <c r="WKQ39" s="30"/>
      <c r="WKR39" s="30"/>
      <c r="WKS39" s="30"/>
      <c r="WKT39" s="30"/>
      <c r="WKU39" s="30"/>
      <c r="WKV39" s="30"/>
      <c r="WKW39" s="30"/>
      <c r="WKX39" s="30"/>
      <c r="WKY39" s="30"/>
      <c r="WKZ39" s="30"/>
      <c r="WLA39" s="30"/>
      <c r="WLB39" s="30"/>
      <c r="WLC39" s="30"/>
      <c r="WLD39" s="30"/>
      <c r="WLE39" s="30"/>
      <c r="WLF39" s="30"/>
      <c r="WLG39" s="30"/>
      <c r="WLH39" s="30"/>
      <c r="WLI39" s="30"/>
      <c r="WLJ39" s="30"/>
      <c r="WLK39" s="30"/>
      <c r="WLL39" s="30"/>
      <c r="WLM39" s="30"/>
      <c r="WLN39" s="30"/>
      <c r="WLO39" s="30"/>
      <c r="WLP39" s="30"/>
      <c r="WLQ39" s="30"/>
      <c r="WLR39" s="30"/>
      <c r="WLS39" s="30"/>
      <c r="WLT39" s="30"/>
      <c r="WLU39" s="30"/>
      <c r="WLV39" s="30"/>
      <c r="WLW39" s="30"/>
      <c r="WLX39" s="30"/>
      <c r="WLY39" s="30"/>
      <c r="WLZ39" s="30"/>
      <c r="WMA39" s="30"/>
      <c r="WMB39" s="30"/>
      <c r="WMC39" s="30"/>
      <c r="WMD39" s="30"/>
      <c r="WME39" s="30"/>
      <c r="WMF39" s="30"/>
      <c r="WMG39" s="30"/>
      <c r="WMH39" s="30"/>
      <c r="WMI39" s="30"/>
      <c r="WMJ39" s="30"/>
      <c r="WMK39" s="30"/>
      <c r="WML39" s="30"/>
      <c r="WMM39" s="30"/>
      <c r="WMN39" s="30"/>
      <c r="WMO39" s="30"/>
      <c r="WMP39" s="30"/>
      <c r="WMQ39" s="30"/>
      <c r="WMR39" s="30"/>
      <c r="WMS39" s="30"/>
      <c r="WMT39" s="30"/>
      <c r="WMU39" s="30"/>
      <c r="WMV39" s="30"/>
      <c r="WMW39" s="30"/>
      <c r="WMX39" s="30"/>
      <c r="WMY39" s="30"/>
      <c r="WMZ39" s="30"/>
      <c r="WNA39" s="30"/>
      <c r="WNB39" s="30"/>
      <c r="WNC39" s="30"/>
      <c r="WND39" s="30"/>
      <c r="WNE39" s="30"/>
      <c r="WNF39" s="30"/>
      <c r="WNG39" s="30"/>
      <c r="WNH39" s="30"/>
      <c r="WNI39" s="30"/>
      <c r="WNJ39" s="30"/>
      <c r="WNK39" s="30"/>
      <c r="WNL39" s="30"/>
      <c r="WNM39" s="30"/>
      <c r="WNN39" s="30"/>
      <c r="WNO39" s="30"/>
      <c r="WNP39" s="30"/>
      <c r="WNQ39" s="30"/>
      <c r="WNR39" s="30"/>
      <c r="WNS39" s="30"/>
      <c r="WNT39" s="30"/>
      <c r="WNU39" s="30"/>
      <c r="WNV39" s="30"/>
      <c r="WNW39" s="30"/>
      <c r="WNX39" s="30"/>
      <c r="WNY39" s="30"/>
      <c r="WNZ39" s="30"/>
      <c r="WOA39" s="30"/>
      <c r="WOB39" s="30"/>
      <c r="WOC39" s="30"/>
      <c r="WOD39" s="30"/>
      <c r="WOE39" s="30"/>
      <c r="WOF39" s="30"/>
      <c r="WOG39" s="30"/>
      <c r="WOH39" s="30"/>
      <c r="WOI39" s="30"/>
      <c r="WOJ39" s="30"/>
      <c r="WOK39" s="30"/>
      <c r="WOL39" s="30"/>
      <c r="WOM39" s="30"/>
      <c r="WON39" s="30"/>
      <c r="WOO39" s="30"/>
      <c r="WOP39" s="30"/>
      <c r="WOQ39" s="30"/>
      <c r="WOR39" s="30"/>
      <c r="WOS39" s="30"/>
      <c r="WOT39" s="30"/>
      <c r="WOU39" s="30"/>
      <c r="WOV39" s="30"/>
      <c r="WOW39" s="30"/>
      <c r="WOX39" s="30"/>
      <c r="WOY39" s="30"/>
      <c r="WOZ39" s="30"/>
      <c r="WPA39" s="30"/>
      <c r="WPB39" s="30"/>
      <c r="WPC39" s="30"/>
      <c r="WPD39" s="30"/>
      <c r="WPE39" s="30"/>
      <c r="WPF39" s="30"/>
      <c r="WPG39" s="30"/>
      <c r="WPH39" s="30"/>
      <c r="WPI39" s="30"/>
      <c r="WPJ39" s="30"/>
      <c r="WPK39" s="30"/>
      <c r="WPL39" s="30"/>
      <c r="WPM39" s="30"/>
      <c r="WPN39" s="30"/>
      <c r="WPO39" s="30"/>
      <c r="WPP39" s="30"/>
      <c r="WPQ39" s="30"/>
      <c r="WPR39" s="30"/>
      <c r="WPS39" s="30"/>
      <c r="WPT39" s="30"/>
      <c r="WPU39" s="30"/>
      <c r="WPV39" s="30"/>
      <c r="WPW39" s="30"/>
      <c r="WPX39" s="30"/>
      <c r="WPY39" s="30"/>
      <c r="WPZ39" s="30"/>
      <c r="WQA39" s="30"/>
      <c r="WQB39" s="30"/>
      <c r="WQC39" s="30"/>
      <c r="WQD39" s="30"/>
      <c r="WQE39" s="30"/>
      <c r="WQF39" s="30"/>
      <c r="WQG39" s="30"/>
      <c r="WQH39" s="30"/>
      <c r="WQI39" s="30"/>
      <c r="WQJ39" s="30"/>
      <c r="WQK39" s="30"/>
      <c r="WQL39" s="30"/>
      <c r="WQM39" s="30"/>
      <c r="WQN39" s="30"/>
      <c r="WQO39" s="30"/>
      <c r="WQP39" s="30"/>
      <c r="WQQ39" s="30"/>
      <c r="WQR39" s="30"/>
      <c r="WQS39" s="30"/>
      <c r="WQT39" s="30"/>
      <c r="WQU39" s="30"/>
      <c r="WQV39" s="30"/>
      <c r="WQW39" s="30"/>
      <c r="WQX39" s="30"/>
      <c r="WQY39" s="30"/>
      <c r="WQZ39" s="30"/>
      <c r="WRA39" s="30"/>
      <c r="WRB39" s="30"/>
      <c r="WRC39" s="30"/>
      <c r="WRD39" s="30"/>
      <c r="WRE39" s="30"/>
      <c r="WRF39" s="30"/>
      <c r="WRG39" s="30"/>
      <c r="WRH39" s="30"/>
      <c r="WRI39" s="30"/>
      <c r="WRJ39" s="30"/>
      <c r="WRK39" s="30"/>
      <c r="WRL39" s="30"/>
      <c r="WRM39" s="30"/>
      <c r="WRN39" s="30"/>
      <c r="WRO39" s="30"/>
      <c r="WRP39" s="30"/>
      <c r="WRQ39" s="30"/>
      <c r="WRR39" s="30"/>
      <c r="WRS39" s="30"/>
      <c r="WRT39" s="30"/>
      <c r="WRU39" s="30"/>
      <c r="WRV39" s="30"/>
      <c r="WRW39" s="30"/>
      <c r="WRX39" s="30"/>
      <c r="WRY39" s="30"/>
      <c r="WRZ39" s="30"/>
      <c r="WSA39" s="30"/>
      <c r="WSB39" s="30"/>
      <c r="WSC39" s="30"/>
      <c r="WSD39" s="30"/>
      <c r="WSE39" s="30"/>
      <c r="WSF39" s="30"/>
      <c r="WSG39" s="30"/>
      <c r="WSH39" s="30"/>
      <c r="WSI39" s="30"/>
      <c r="WSJ39" s="30"/>
      <c r="WSK39" s="30"/>
      <c r="WSL39" s="30"/>
      <c r="WSM39" s="30"/>
      <c r="WSN39" s="30"/>
      <c r="WSO39" s="30"/>
      <c r="WSP39" s="30"/>
      <c r="WSQ39" s="30"/>
      <c r="WSR39" s="30"/>
      <c r="WSS39" s="30"/>
      <c r="WST39" s="30"/>
      <c r="WSU39" s="30"/>
      <c r="WSV39" s="30"/>
      <c r="WSW39" s="30"/>
      <c r="WSX39" s="30"/>
      <c r="WSY39" s="30"/>
      <c r="WSZ39" s="30"/>
      <c r="WTA39" s="30"/>
      <c r="WTB39" s="30"/>
      <c r="WTC39" s="30"/>
      <c r="WTD39" s="30"/>
      <c r="WTE39" s="30"/>
      <c r="WTF39" s="30"/>
      <c r="WTG39" s="30"/>
      <c r="WTH39" s="30"/>
      <c r="WTI39" s="30"/>
      <c r="WTJ39" s="30"/>
      <c r="WTK39" s="30"/>
      <c r="WTL39" s="30"/>
      <c r="WTM39" s="30"/>
      <c r="WTN39" s="30"/>
      <c r="WTO39" s="30"/>
      <c r="WTP39" s="30"/>
      <c r="WTQ39" s="30"/>
      <c r="WTR39" s="30"/>
      <c r="WTS39" s="30"/>
      <c r="WTT39" s="30"/>
      <c r="WTU39" s="30"/>
      <c r="WTV39" s="30"/>
      <c r="WTW39" s="30"/>
      <c r="WTX39" s="30"/>
      <c r="WTY39" s="30"/>
      <c r="WTZ39" s="30"/>
      <c r="WUA39" s="30"/>
      <c r="WUB39" s="30"/>
      <c r="WUC39" s="30"/>
      <c r="WUD39" s="30"/>
      <c r="WUE39" s="30"/>
      <c r="WUF39" s="30"/>
      <c r="WUG39" s="30"/>
      <c r="WUH39" s="30"/>
      <c r="WUI39" s="30"/>
      <c r="WUJ39" s="30"/>
      <c r="WUK39" s="30"/>
      <c r="WUL39" s="30"/>
      <c r="WUM39" s="30"/>
      <c r="WUN39" s="30"/>
      <c r="WUO39" s="30"/>
      <c r="WUP39" s="30"/>
      <c r="WUQ39" s="30"/>
      <c r="WUR39" s="30"/>
      <c r="WUS39" s="30"/>
      <c r="WUT39" s="30"/>
      <c r="WUU39" s="30"/>
      <c r="WUV39" s="30"/>
      <c r="WUW39" s="30"/>
      <c r="WUX39" s="30"/>
      <c r="WUY39" s="30"/>
      <c r="WUZ39" s="30"/>
      <c r="WVA39" s="30"/>
      <c r="WVB39" s="30"/>
      <c r="WVC39" s="30"/>
      <c r="WVD39" s="30"/>
      <c r="WVE39" s="30"/>
      <c r="WVF39" s="30"/>
      <c r="WVG39" s="30"/>
      <c r="WVH39" s="30"/>
      <c r="WVI39" s="30"/>
      <c r="WVJ39" s="30"/>
      <c r="WVK39" s="30"/>
      <c r="WVL39" s="30"/>
      <c r="WVM39" s="30"/>
      <c r="WVN39" s="30"/>
      <c r="WVO39" s="30"/>
      <c r="WVP39" s="30"/>
      <c r="WVQ39" s="30"/>
      <c r="WVR39" s="30"/>
      <c r="WVS39" s="30"/>
      <c r="WVT39" s="30"/>
      <c r="WVU39" s="30"/>
      <c r="WVV39" s="30"/>
      <c r="WVW39" s="30"/>
      <c r="WVX39" s="30"/>
      <c r="WVY39" s="30"/>
      <c r="WVZ39" s="30"/>
      <c r="WWA39" s="30"/>
      <c r="WWB39" s="30"/>
      <c r="WWC39" s="30"/>
      <c r="WWD39" s="30"/>
      <c r="WWE39" s="30"/>
      <c r="WWF39" s="30"/>
      <c r="WWG39" s="30"/>
      <c r="WWH39" s="30"/>
      <c r="WWI39" s="30"/>
      <c r="WWJ39" s="30"/>
      <c r="WWK39" s="30"/>
      <c r="WWL39" s="30"/>
      <c r="WWM39" s="30"/>
      <c r="WWN39" s="30"/>
      <c r="WWO39" s="30"/>
      <c r="WWP39" s="30"/>
      <c r="WWQ39" s="30"/>
      <c r="WWR39" s="30"/>
      <c r="WWS39" s="30"/>
      <c r="WWT39" s="30"/>
      <c r="WWU39" s="30"/>
      <c r="WWV39" s="30"/>
      <c r="WWW39" s="30"/>
      <c r="WWX39" s="30"/>
      <c r="WWY39" s="30"/>
      <c r="WWZ39" s="30"/>
      <c r="WXA39" s="30"/>
      <c r="WXB39" s="30"/>
      <c r="WXC39" s="30"/>
      <c r="WXD39" s="30"/>
      <c r="WXE39" s="30"/>
      <c r="WXF39" s="30"/>
      <c r="WXG39" s="30"/>
      <c r="WXH39" s="30"/>
      <c r="WXI39" s="30"/>
      <c r="WXJ39" s="30"/>
      <c r="WXK39" s="30"/>
      <c r="WXL39" s="30"/>
      <c r="WXM39" s="30"/>
      <c r="WXN39" s="30"/>
      <c r="WXO39" s="30"/>
      <c r="WXP39" s="30"/>
      <c r="WXQ39" s="30"/>
      <c r="WXR39" s="30"/>
      <c r="WXS39" s="30"/>
      <c r="WXT39" s="30"/>
      <c r="WXU39" s="30"/>
      <c r="WXV39" s="30"/>
      <c r="WXW39" s="30"/>
      <c r="WXX39" s="30"/>
      <c r="WXY39" s="30"/>
      <c r="WXZ39" s="30"/>
      <c r="WYA39" s="30"/>
      <c r="WYB39" s="30"/>
      <c r="WYC39" s="30"/>
      <c r="WYD39" s="30"/>
      <c r="WYE39" s="30"/>
      <c r="WYF39" s="30"/>
      <c r="WYG39" s="30"/>
      <c r="WYH39" s="30"/>
      <c r="WYI39" s="30"/>
      <c r="WYJ39" s="30"/>
      <c r="WYK39" s="30"/>
      <c r="WYL39" s="30"/>
      <c r="WYM39" s="30"/>
      <c r="WYN39" s="30"/>
      <c r="WYO39" s="30"/>
      <c r="WYP39" s="30"/>
      <c r="WYQ39" s="30"/>
      <c r="WYR39" s="30"/>
      <c r="WYS39" s="30"/>
      <c r="WYT39" s="30"/>
      <c r="WYU39" s="30"/>
      <c r="WYV39" s="30"/>
      <c r="WYW39" s="30"/>
      <c r="WYX39" s="30"/>
      <c r="WYY39" s="30"/>
      <c r="WYZ39" s="30"/>
      <c r="WZA39" s="30"/>
      <c r="WZB39" s="30"/>
      <c r="WZC39" s="30"/>
      <c r="WZD39" s="30"/>
      <c r="WZE39" s="30"/>
      <c r="WZF39" s="30"/>
      <c r="WZG39" s="30"/>
      <c r="WZH39" s="30"/>
      <c r="WZI39" s="30"/>
      <c r="WZJ39" s="30"/>
      <c r="WZK39" s="30"/>
      <c r="WZL39" s="30"/>
      <c r="WZM39" s="30"/>
      <c r="WZN39" s="30"/>
      <c r="WZO39" s="30"/>
      <c r="WZP39" s="30"/>
      <c r="WZQ39" s="30"/>
      <c r="WZR39" s="30"/>
      <c r="WZS39" s="30"/>
      <c r="WZT39" s="30"/>
      <c r="WZU39" s="30"/>
      <c r="WZV39" s="30"/>
      <c r="WZW39" s="30"/>
      <c r="WZX39" s="30"/>
      <c r="WZY39" s="30"/>
      <c r="WZZ39" s="30"/>
      <c r="XAA39" s="30"/>
      <c r="XAB39" s="30"/>
      <c r="XAC39" s="30"/>
      <c r="XAD39" s="30"/>
      <c r="XAE39" s="30"/>
      <c r="XAF39" s="30"/>
      <c r="XAG39" s="30"/>
      <c r="XAH39" s="30"/>
      <c r="XAI39" s="30"/>
      <c r="XAJ39" s="30"/>
      <c r="XAK39" s="30"/>
      <c r="XAL39" s="30"/>
      <c r="XAM39" s="30"/>
      <c r="XAN39" s="30"/>
      <c r="XAO39" s="30"/>
      <c r="XAP39" s="30"/>
      <c r="XAQ39" s="30"/>
      <c r="XAR39" s="30"/>
      <c r="XAS39" s="30"/>
      <c r="XAT39" s="30"/>
      <c r="XAU39" s="30"/>
      <c r="XAV39" s="30"/>
      <c r="XAW39" s="30"/>
      <c r="XAX39" s="30"/>
      <c r="XAY39" s="30"/>
      <c r="XAZ39" s="30"/>
      <c r="XBA39" s="30"/>
      <c r="XBB39" s="30"/>
      <c r="XBC39" s="30"/>
      <c r="XBD39" s="30"/>
      <c r="XBE39" s="30"/>
      <c r="XBF39" s="30"/>
      <c r="XBG39" s="30"/>
      <c r="XBH39" s="30"/>
      <c r="XBI39" s="30"/>
      <c r="XBJ39" s="30"/>
      <c r="XBK39" s="30"/>
      <c r="XBL39" s="30"/>
      <c r="XBM39" s="30"/>
      <c r="XBN39" s="30"/>
      <c r="XBO39" s="30"/>
      <c r="XBP39" s="30"/>
      <c r="XBQ39" s="30"/>
      <c r="XBR39" s="30"/>
      <c r="XBS39" s="30"/>
      <c r="XBT39" s="30"/>
      <c r="XBU39" s="30"/>
      <c r="XBV39" s="30"/>
      <c r="XBW39" s="30"/>
      <c r="XBX39" s="30"/>
      <c r="XBY39" s="30"/>
      <c r="XBZ39" s="30"/>
      <c r="XCA39" s="30"/>
      <c r="XCB39" s="30"/>
      <c r="XCC39" s="30"/>
      <c r="XCD39" s="30"/>
      <c r="XCE39" s="30"/>
      <c r="XCF39" s="30"/>
      <c r="XCG39" s="30"/>
      <c r="XCH39" s="30"/>
      <c r="XCI39" s="30"/>
      <c r="XCJ39" s="30"/>
      <c r="XCK39" s="30"/>
      <c r="XCL39" s="30"/>
      <c r="XCM39" s="30"/>
      <c r="XCN39" s="30"/>
      <c r="XCO39" s="30"/>
      <c r="XCP39" s="30"/>
      <c r="XCQ39" s="30"/>
      <c r="XCR39" s="30"/>
      <c r="XCS39" s="30"/>
      <c r="XCT39" s="30"/>
      <c r="XCU39" s="30"/>
      <c r="XCV39" s="30"/>
      <c r="XCW39" s="30"/>
      <c r="XCX39" s="30"/>
      <c r="XCY39" s="30"/>
      <c r="XCZ39" s="30"/>
      <c r="XDA39" s="30"/>
      <c r="XDB39" s="30"/>
      <c r="XDC39" s="30"/>
      <c r="XDD39" s="30"/>
      <c r="XDE39" s="30"/>
      <c r="XDF39" s="30"/>
      <c r="XDG39" s="30"/>
      <c r="XDH39" s="30"/>
      <c r="XDI39" s="30"/>
      <c r="XDJ39" s="30"/>
      <c r="XDK39" s="30"/>
      <c r="XDL39" s="30"/>
      <c r="XDM39" s="30"/>
      <c r="XDN39" s="30"/>
      <c r="XDO39" s="30"/>
      <c r="XDP39" s="30"/>
      <c r="XDQ39" s="30"/>
      <c r="XDR39" s="30"/>
      <c r="XDS39" s="30"/>
      <c r="XDT39" s="30"/>
      <c r="XDU39" s="30"/>
      <c r="XDV39" s="30"/>
      <c r="XDW39" s="30"/>
      <c r="XDX39" s="30"/>
      <c r="XDY39" s="30"/>
      <c r="XDZ39" s="30"/>
      <c r="XEA39" s="30"/>
      <c r="XEB39" s="30"/>
      <c r="XEC39" s="30"/>
      <c r="XED39" s="30"/>
      <c r="XEE39" s="30"/>
      <c r="XEF39" s="30"/>
      <c r="XEG39" s="30"/>
      <c r="XEH39" s="30"/>
      <c r="XEI39" s="30"/>
      <c r="XEJ39" s="30"/>
      <c r="XEK39" s="30"/>
      <c r="XEL39" s="30"/>
      <c r="XEM39" s="30"/>
      <c r="XEN39" s="30"/>
      <c r="XEO39" s="30"/>
      <c r="XEP39" s="30"/>
      <c r="XEQ39" s="30"/>
      <c r="XER39" s="30"/>
      <c r="XES39" s="30"/>
      <c r="XET39" s="30"/>
      <c r="XEU39" s="30"/>
      <c r="XEV39" s="30"/>
      <c r="XEW39" s="30"/>
      <c r="XEX39" s="30"/>
      <c r="XEY39" s="30"/>
      <c r="XEZ39" s="30"/>
      <c r="XFA39" s="30"/>
      <c r="XFB39" s="30"/>
    </row>
    <row r="40" spans="1:16382" s="10" customFormat="1" x14ac:dyDescent="0.3">
      <c r="A40" s="35" t="s">
        <v>177</v>
      </c>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16"/>
      <c r="AD40" s="16"/>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c r="DN40" s="30"/>
      <c r="DO40" s="30"/>
      <c r="DP40" s="30"/>
      <c r="DQ40" s="30"/>
      <c r="DR40" s="30"/>
      <c r="DS40" s="30"/>
      <c r="DT40" s="30"/>
      <c r="DU40" s="30"/>
      <c r="DV40" s="30"/>
      <c r="DW40" s="30"/>
      <c r="DX40" s="30"/>
      <c r="DY40" s="30"/>
      <c r="DZ40" s="30"/>
      <c r="EA40" s="30"/>
      <c r="EB40" s="30"/>
      <c r="EC40" s="30"/>
      <c r="ED40" s="30"/>
      <c r="EE40" s="30"/>
      <c r="EF40" s="30"/>
      <c r="EG40" s="30"/>
      <c r="EH40" s="30"/>
      <c r="EI40" s="30"/>
      <c r="EJ40" s="30"/>
      <c r="EK40" s="30"/>
      <c r="EL40" s="30"/>
      <c r="EM40" s="30"/>
      <c r="EN40" s="30"/>
      <c r="EO40" s="30"/>
      <c r="EP40" s="30"/>
      <c r="EQ40" s="30"/>
      <c r="ER40" s="30"/>
      <c r="ES40" s="30"/>
      <c r="ET40" s="30"/>
      <c r="EU40" s="30"/>
      <c r="EV40" s="30"/>
      <c r="EW40" s="30"/>
      <c r="EX40" s="30"/>
      <c r="EY40" s="30"/>
      <c r="EZ40" s="30"/>
      <c r="FA40" s="30"/>
      <c r="FB40" s="30"/>
      <c r="FC40" s="30"/>
      <c r="FD40" s="30"/>
      <c r="FE40" s="30"/>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c r="HW40" s="30"/>
      <c r="HX40" s="30"/>
      <c r="HY40" s="30"/>
      <c r="HZ40" s="30"/>
      <c r="IA40" s="30"/>
      <c r="IB40" s="30"/>
      <c r="IC40" s="30"/>
      <c r="ID40" s="30"/>
      <c r="IE40" s="30"/>
      <c r="IF40" s="30"/>
      <c r="IG40" s="30"/>
      <c r="IH40" s="30"/>
      <c r="II40" s="30"/>
      <c r="IJ40" s="30"/>
      <c r="IK40" s="30"/>
      <c r="IL40" s="30"/>
      <c r="IM40" s="30"/>
      <c r="IN40" s="30"/>
      <c r="IO40" s="30"/>
      <c r="IP40" s="30"/>
      <c r="IQ40" s="30"/>
      <c r="IR40" s="30"/>
      <c r="IS40" s="30"/>
      <c r="IT40" s="30"/>
      <c r="IU40" s="30"/>
      <c r="IV40" s="30"/>
      <c r="IW40" s="30"/>
      <c r="IX40" s="30"/>
      <c r="IY40" s="30"/>
      <c r="IZ40" s="30"/>
      <c r="JA40" s="30"/>
      <c r="JB40" s="30"/>
      <c r="JC40" s="30"/>
      <c r="JD40" s="30"/>
      <c r="JE40" s="30"/>
      <c r="JF40" s="30"/>
      <c r="JG40" s="30"/>
      <c r="JH40" s="30"/>
      <c r="JI40" s="30"/>
      <c r="JJ40" s="30"/>
      <c r="JK40" s="30"/>
      <c r="JL40" s="30"/>
      <c r="JM40" s="30"/>
      <c r="JN40" s="30"/>
      <c r="JO40" s="30"/>
      <c r="JP40" s="30"/>
      <c r="JQ40" s="30"/>
      <c r="JR40" s="30"/>
      <c r="JS40" s="30"/>
      <c r="JT40" s="30"/>
      <c r="JU40" s="30"/>
      <c r="JV40" s="30"/>
      <c r="JW40" s="30"/>
      <c r="JX40" s="30"/>
      <c r="JY40" s="30"/>
      <c r="JZ40" s="30"/>
      <c r="KA40" s="30"/>
      <c r="KB40" s="30"/>
      <c r="KC40" s="30"/>
      <c r="KD40" s="30"/>
      <c r="KE40" s="30"/>
      <c r="KF40" s="30"/>
      <c r="KG40" s="30"/>
      <c r="KH40" s="30"/>
      <c r="KI40" s="30"/>
      <c r="KJ40" s="30"/>
      <c r="KK40" s="30"/>
      <c r="KL40" s="30"/>
      <c r="KM40" s="30"/>
      <c r="KN40" s="30"/>
      <c r="KO40" s="30"/>
      <c r="KP40" s="30"/>
      <c r="KQ40" s="30"/>
      <c r="KR40" s="30"/>
      <c r="KS40" s="30"/>
      <c r="KT40" s="30"/>
      <c r="KU40" s="30"/>
      <c r="KV40" s="30"/>
      <c r="KW40" s="30"/>
      <c r="KX40" s="30"/>
      <c r="KY40" s="30"/>
      <c r="KZ40" s="30"/>
      <c r="LA40" s="30"/>
      <c r="LB40" s="30"/>
      <c r="LC40" s="30"/>
      <c r="LD40" s="30"/>
      <c r="LE40" s="30"/>
      <c r="LF40" s="30"/>
      <c r="LG40" s="30"/>
      <c r="LH40" s="30"/>
      <c r="LI40" s="30"/>
      <c r="LJ40" s="30"/>
      <c r="LK40" s="30"/>
      <c r="LL40" s="30"/>
      <c r="LM40" s="30"/>
      <c r="LN40" s="30"/>
      <c r="LO40" s="30"/>
      <c r="LP40" s="30"/>
      <c r="LQ40" s="30"/>
      <c r="LR40" s="30"/>
      <c r="LS40" s="30"/>
      <c r="LT40" s="30"/>
      <c r="LU40" s="30"/>
      <c r="LV40" s="30"/>
      <c r="LW40" s="30"/>
      <c r="LX40" s="30"/>
      <c r="LY40" s="30"/>
      <c r="LZ40" s="30"/>
      <c r="MA40" s="30"/>
      <c r="MB40" s="30"/>
      <c r="MC40" s="30"/>
      <c r="MD40" s="30"/>
      <c r="ME40" s="30"/>
      <c r="MF40" s="30"/>
      <c r="MG40" s="30"/>
      <c r="MH40" s="30"/>
      <c r="MI40" s="30"/>
      <c r="MJ40" s="30"/>
      <c r="MK40" s="30"/>
      <c r="ML40" s="30"/>
      <c r="MM40" s="30"/>
      <c r="MN40" s="30"/>
      <c r="MO40" s="30"/>
      <c r="MP40" s="30"/>
      <c r="MQ40" s="30"/>
      <c r="MR40" s="30"/>
      <c r="MS40" s="30"/>
      <c r="MT40" s="30"/>
      <c r="MU40" s="30"/>
      <c r="MV40" s="30"/>
      <c r="MW40" s="30"/>
      <c r="MX40" s="30"/>
      <c r="MY40" s="30"/>
      <c r="MZ40" s="30"/>
      <c r="NA40" s="30"/>
      <c r="NB40" s="30"/>
      <c r="NC40" s="30"/>
      <c r="ND40" s="30"/>
      <c r="NE40" s="30"/>
      <c r="NF40" s="30"/>
      <c r="NG40" s="30"/>
      <c r="NH40" s="30"/>
      <c r="NI40" s="30"/>
      <c r="NJ40" s="30"/>
      <c r="NK40" s="30"/>
      <c r="NL40" s="30"/>
      <c r="NM40" s="30"/>
      <c r="NN40" s="30"/>
      <c r="NO40" s="30"/>
      <c r="NP40" s="30"/>
      <c r="NQ40" s="30"/>
      <c r="NR40" s="30"/>
      <c r="NS40" s="30"/>
      <c r="NT40" s="30"/>
      <c r="NU40" s="30"/>
      <c r="NV40" s="30"/>
      <c r="NW40" s="30"/>
      <c r="NX40" s="30"/>
      <c r="NY40" s="30"/>
      <c r="NZ40" s="30"/>
      <c r="OA40" s="30"/>
      <c r="OB40" s="30"/>
      <c r="OC40" s="30"/>
      <c r="OD40" s="30"/>
      <c r="OE40" s="30"/>
      <c r="OF40" s="30"/>
      <c r="OG40" s="30"/>
      <c r="OH40" s="30"/>
      <c r="OI40" s="30"/>
      <c r="OJ40" s="30"/>
      <c r="OK40" s="30"/>
      <c r="OL40" s="30"/>
      <c r="OM40" s="30"/>
      <c r="ON40" s="30"/>
      <c r="OO40" s="30"/>
      <c r="OP40" s="30"/>
      <c r="OQ40" s="30"/>
      <c r="OR40" s="30"/>
      <c r="OS40" s="30"/>
      <c r="OT40" s="30"/>
      <c r="OU40" s="30"/>
      <c r="OV40" s="30"/>
      <c r="OW40" s="30"/>
      <c r="OX40" s="30"/>
      <c r="OY40" s="30"/>
      <c r="OZ40" s="30"/>
      <c r="PA40" s="30"/>
      <c r="PB40" s="30"/>
      <c r="PC40" s="30"/>
      <c r="PD40" s="30"/>
      <c r="PE40" s="30"/>
      <c r="PF40" s="30"/>
      <c r="PG40" s="30"/>
      <c r="PH40" s="30"/>
      <c r="PI40" s="30"/>
      <c r="PJ40" s="30"/>
      <c r="PK40" s="30"/>
      <c r="PL40" s="30"/>
      <c r="PM40" s="30"/>
      <c r="PN40" s="30"/>
      <c r="PO40" s="30"/>
      <c r="PP40" s="30"/>
      <c r="PQ40" s="30"/>
      <c r="PR40" s="30"/>
      <c r="PS40" s="30"/>
      <c r="PT40" s="30"/>
      <c r="PU40" s="30"/>
      <c r="PV40" s="30"/>
      <c r="PW40" s="30"/>
      <c r="PX40" s="30"/>
      <c r="PY40" s="30"/>
      <c r="PZ40" s="30"/>
      <c r="QA40" s="30"/>
      <c r="QB40" s="30"/>
      <c r="QC40" s="30"/>
      <c r="QD40" s="30"/>
      <c r="QE40" s="30"/>
      <c r="QF40" s="30"/>
      <c r="QG40" s="30"/>
      <c r="QH40" s="30"/>
      <c r="QI40" s="30"/>
      <c r="QJ40" s="30"/>
      <c r="QK40" s="30"/>
      <c r="QL40" s="30"/>
      <c r="QM40" s="30"/>
      <c r="QN40" s="30"/>
      <c r="QO40" s="30"/>
      <c r="QP40" s="30"/>
      <c r="QQ40" s="30"/>
      <c r="QR40" s="30"/>
      <c r="QS40" s="30"/>
      <c r="QT40" s="30"/>
      <c r="QU40" s="30"/>
      <c r="QV40" s="30"/>
      <c r="QW40" s="30"/>
      <c r="QX40" s="30"/>
      <c r="QY40" s="30"/>
      <c r="QZ40" s="30"/>
      <c r="RA40" s="30"/>
      <c r="RB40" s="30"/>
      <c r="RC40" s="30"/>
      <c r="RD40" s="30"/>
      <c r="RE40" s="30"/>
      <c r="RF40" s="30"/>
      <c r="RG40" s="30"/>
      <c r="RH40" s="30"/>
      <c r="RI40" s="30"/>
      <c r="RJ40" s="30"/>
      <c r="RK40" s="30"/>
      <c r="RL40" s="30"/>
      <c r="RM40" s="30"/>
      <c r="RN40" s="30"/>
      <c r="RO40" s="30"/>
      <c r="RP40" s="30"/>
      <c r="RQ40" s="30"/>
      <c r="RR40" s="30"/>
      <c r="RS40" s="30"/>
      <c r="RT40" s="30"/>
      <c r="RU40" s="30"/>
      <c r="RV40" s="30"/>
      <c r="RW40" s="30"/>
      <c r="RX40" s="30"/>
      <c r="RY40" s="30"/>
      <c r="RZ40" s="30"/>
      <c r="SA40" s="30"/>
      <c r="SB40" s="30"/>
      <c r="SC40" s="30"/>
      <c r="SD40" s="30"/>
      <c r="SE40" s="30"/>
      <c r="SF40" s="30"/>
      <c r="SG40" s="30"/>
      <c r="SH40" s="30"/>
      <c r="SI40" s="30"/>
      <c r="SJ40" s="30"/>
      <c r="SK40" s="30"/>
      <c r="SL40" s="30"/>
      <c r="SM40" s="30"/>
      <c r="SN40" s="30"/>
      <c r="SO40" s="30"/>
      <c r="SP40" s="30"/>
      <c r="SQ40" s="30"/>
      <c r="SR40" s="30"/>
      <c r="SS40" s="30"/>
      <c r="ST40" s="30"/>
      <c r="SU40" s="30"/>
      <c r="SV40" s="30"/>
      <c r="SW40" s="30"/>
      <c r="SX40" s="30"/>
      <c r="SY40" s="30"/>
      <c r="SZ40" s="30"/>
      <c r="TA40" s="30"/>
      <c r="TB40" s="30"/>
      <c r="TC40" s="30"/>
      <c r="TD40" s="30"/>
      <c r="TE40" s="30"/>
      <c r="TF40" s="30"/>
      <c r="TG40" s="30"/>
      <c r="TH40" s="30"/>
      <c r="TI40" s="30"/>
      <c r="TJ40" s="30"/>
      <c r="TK40" s="30"/>
      <c r="TL40" s="30"/>
      <c r="TM40" s="30"/>
      <c r="TN40" s="30"/>
      <c r="TO40" s="30"/>
      <c r="TP40" s="30"/>
      <c r="TQ40" s="30"/>
      <c r="TR40" s="30"/>
      <c r="TS40" s="30"/>
      <c r="TT40" s="30"/>
      <c r="TU40" s="30"/>
      <c r="TV40" s="30"/>
      <c r="TW40" s="30"/>
      <c r="TX40" s="30"/>
      <c r="TY40" s="30"/>
      <c r="TZ40" s="30"/>
      <c r="UA40" s="30"/>
      <c r="UB40" s="30"/>
      <c r="UC40" s="30"/>
      <c r="UD40" s="30"/>
      <c r="UE40" s="30"/>
      <c r="UF40" s="30"/>
      <c r="UG40" s="30"/>
      <c r="UH40" s="30"/>
      <c r="UI40" s="30"/>
      <c r="UJ40" s="30"/>
      <c r="UK40" s="30"/>
      <c r="UL40" s="30"/>
      <c r="UM40" s="30"/>
      <c r="UN40" s="30"/>
      <c r="UO40" s="30"/>
      <c r="UP40" s="30"/>
      <c r="UQ40" s="30"/>
      <c r="UR40" s="30"/>
      <c r="US40" s="30"/>
      <c r="UT40" s="30"/>
      <c r="UU40" s="30"/>
      <c r="UV40" s="30"/>
      <c r="UW40" s="30"/>
      <c r="UX40" s="30"/>
      <c r="UY40" s="30"/>
      <c r="UZ40" s="30"/>
      <c r="VA40" s="30"/>
      <c r="VB40" s="30"/>
      <c r="VC40" s="30"/>
      <c r="VD40" s="30"/>
      <c r="VE40" s="30"/>
      <c r="VF40" s="30"/>
      <c r="VG40" s="30"/>
      <c r="VH40" s="30"/>
      <c r="VI40" s="30"/>
      <c r="VJ40" s="30"/>
      <c r="VK40" s="30"/>
      <c r="VL40" s="30"/>
      <c r="VM40" s="30"/>
      <c r="VN40" s="30"/>
      <c r="VO40" s="30"/>
      <c r="VP40" s="30"/>
      <c r="VQ40" s="30"/>
      <c r="VR40" s="30"/>
      <c r="VS40" s="30"/>
      <c r="VT40" s="30"/>
      <c r="VU40" s="30"/>
      <c r="VV40" s="30"/>
      <c r="VW40" s="30"/>
      <c r="VX40" s="30"/>
      <c r="VY40" s="30"/>
      <c r="VZ40" s="30"/>
      <c r="WA40" s="30"/>
      <c r="WB40" s="30"/>
      <c r="WC40" s="30"/>
      <c r="WD40" s="30"/>
      <c r="WE40" s="30"/>
      <c r="WF40" s="30"/>
      <c r="WG40" s="30"/>
      <c r="WH40" s="30"/>
      <c r="WI40" s="30"/>
      <c r="WJ40" s="30"/>
      <c r="WK40" s="30"/>
      <c r="WL40" s="30"/>
      <c r="WM40" s="30"/>
      <c r="WN40" s="30"/>
      <c r="WO40" s="30"/>
      <c r="WP40" s="30"/>
      <c r="WQ40" s="30"/>
      <c r="WR40" s="30"/>
      <c r="WS40" s="30"/>
      <c r="WT40" s="30"/>
      <c r="WU40" s="30"/>
      <c r="WV40" s="30"/>
      <c r="WW40" s="30"/>
      <c r="WX40" s="30"/>
      <c r="WY40" s="30"/>
      <c r="WZ40" s="30"/>
      <c r="XA40" s="30"/>
      <c r="XB40" s="30"/>
      <c r="XC40" s="30"/>
      <c r="XD40" s="30"/>
      <c r="XE40" s="30"/>
      <c r="XF40" s="30"/>
      <c r="XG40" s="30"/>
      <c r="XH40" s="30"/>
      <c r="XI40" s="30"/>
      <c r="XJ40" s="30"/>
      <c r="XK40" s="30"/>
      <c r="XL40" s="30"/>
      <c r="XM40" s="30"/>
      <c r="XN40" s="30"/>
      <c r="XO40" s="30"/>
      <c r="XP40" s="30"/>
      <c r="XQ40" s="30"/>
      <c r="XR40" s="30"/>
      <c r="XS40" s="30"/>
      <c r="XT40" s="30"/>
      <c r="XU40" s="30"/>
      <c r="XV40" s="30"/>
      <c r="XW40" s="30"/>
      <c r="XX40" s="30"/>
      <c r="XY40" s="30"/>
      <c r="XZ40" s="30"/>
      <c r="YA40" s="30"/>
      <c r="YB40" s="30"/>
      <c r="YC40" s="30"/>
      <c r="YD40" s="30"/>
      <c r="YE40" s="30"/>
      <c r="YF40" s="30"/>
      <c r="YG40" s="30"/>
      <c r="YH40" s="30"/>
      <c r="YI40" s="30"/>
      <c r="YJ40" s="30"/>
      <c r="YK40" s="30"/>
      <c r="YL40" s="30"/>
      <c r="YM40" s="30"/>
      <c r="YN40" s="30"/>
      <c r="YO40" s="30"/>
      <c r="YP40" s="30"/>
      <c r="YQ40" s="30"/>
      <c r="YR40" s="30"/>
      <c r="YS40" s="30"/>
      <c r="YT40" s="30"/>
      <c r="YU40" s="30"/>
      <c r="YV40" s="30"/>
      <c r="YW40" s="30"/>
      <c r="YX40" s="30"/>
      <c r="YY40" s="30"/>
      <c r="YZ40" s="30"/>
      <c r="ZA40" s="30"/>
      <c r="ZB40" s="30"/>
      <c r="ZC40" s="30"/>
      <c r="ZD40" s="30"/>
      <c r="ZE40" s="30"/>
      <c r="ZF40" s="30"/>
      <c r="ZG40" s="30"/>
      <c r="ZH40" s="30"/>
      <c r="ZI40" s="30"/>
      <c r="ZJ40" s="30"/>
      <c r="ZK40" s="30"/>
      <c r="ZL40" s="30"/>
      <c r="ZM40" s="30"/>
      <c r="ZN40" s="30"/>
      <c r="ZO40" s="30"/>
      <c r="ZP40" s="30"/>
      <c r="ZQ40" s="30"/>
      <c r="ZR40" s="30"/>
      <c r="ZS40" s="30"/>
      <c r="ZT40" s="30"/>
      <c r="ZU40" s="30"/>
      <c r="ZV40" s="30"/>
      <c r="ZW40" s="30"/>
      <c r="ZX40" s="30"/>
      <c r="ZY40" s="30"/>
      <c r="ZZ40" s="30"/>
      <c r="AAA40" s="30"/>
      <c r="AAB40" s="30"/>
      <c r="AAC40" s="30"/>
      <c r="AAD40" s="30"/>
      <c r="AAE40" s="30"/>
      <c r="AAF40" s="30"/>
      <c r="AAG40" s="30"/>
      <c r="AAH40" s="30"/>
      <c r="AAI40" s="30"/>
      <c r="AAJ40" s="30"/>
      <c r="AAK40" s="30"/>
      <c r="AAL40" s="30"/>
      <c r="AAM40" s="30"/>
      <c r="AAN40" s="30"/>
      <c r="AAO40" s="30"/>
      <c r="AAP40" s="30"/>
      <c r="AAQ40" s="30"/>
      <c r="AAR40" s="30"/>
      <c r="AAS40" s="30"/>
      <c r="AAT40" s="30"/>
      <c r="AAU40" s="30"/>
      <c r="AAV40" s="30"/>
      <c r="AAW40" s="30"/>
      <c r="AAX40" s="30"/>
      <c r="AAY40" s="30"/>
      <c r="AAZ40" s="30"/>
      <c r="ABA40" s="30"/>
      <c r="ABB40" s="30"/>
      <c r="ABC40" s="30"/>
      <c r="ABD40" s="30"/>
      <c r="ABE40" s="30"/>
      <c r="ABF40" s="30"/>
      <c r="ABG40" s="30"/>
      <c r="ABH40" s="30"/>
      <c r="ABI40" s="30"/>
      <c r="ABJ40" s="30"/>
      <c r="ABK40" s="30"/>
      <c r="ABL40" s="30"/>
      <c r="ABM40" s="30"/>
      <c r="ABN40" s="30"/>
      <c r="ABO40" s="30"/>
      <c r="ABP40" s="30"/>
      <c r="ABQ40" s="30"/>
      <c r="ABR40" s="30"/>
      <c r="ABS40" s="30"/>
      <c r="ABT40" s="30"/>
      <c r="ABU40" s="30"/>
      <c r="ABV40" s="30"/>
      <c r="ABW40" s="30"/>
      <c r="ABX40" s="30"/>
      <c r="ABY40" s="30"/>
      <c r="ABZ40" s="30"/>
      <c r="ACA40" s="30"/>
      <c r="ACB40" s="30"/>
      <c r="ACC40" s="30"/>
      <c r="ACD40" s="30"/>
      <c r="ACE40" s="30"/>
      <c r="ACF40" s="30"/>
      <c r="ACG40" s="30"/>
      <c r="ACH40" s="30"/>
      <c r="ACI40" s="30"/>
      <c r="ACJ40" s="30"/>
      <c r="ACK40" s="30"/>
      <c r="ACL40" s="30"/>
      <c r="ACM40" s="30"/>
      <c r="ACN40" s="30"/>
      <c r="ACO40" s="30"/>
      <c r="ACP40" s="30"/>
      <c r="ACQ40" s="30"/>
      <c r="ACR40" s="30"/>
      <c r="ACS40" s="30"/>
      <c r="ACT40" s="30"/>
      <c r="ACU40" s="30"/>
      <c r="ACV40" s="30"/>
      <c r="ACW40" s="30"/>
      <c r="ACX40" s="30"/>
      <c r="ACY40" s="30"/>
      <c r="ACZ40" s="30"/>
      <c r="ADA40" s="30"/>
      <c r="ADB40" s="30"/>
      <c r="ADC40" s="30"/>
      <c r="ADD40" s="30"/>
      <c r="ADE40" s="30"/>
      <c r="ADF40" s="30"/>
      <c r="ADG40" s="30"/>
      <c r="ADH40" s="30"/>
      <c r="ADI40" s="30"/>
      <c r="ADJ40" s="30"/>
      <c r="ADK40" s="30"/>
      <c r="ADL40" s="30"/>
      <c r="ADM40" s="30"/>
      <c r="ADN40" s="30"/>
      <c r="ADO40" s="30"/>
      <c r="ADP40" s="30"/>
      <c r="ADQ40" s="30"/>
      <c r="ADR40" s="30"/>
      <c r="ADS40" s="30"/>
      <c r="ADT40" s="30"/>
      <c r="ADU40" s="30"/>
      <c r="ADV40" s="30"/>
      <c r="ADW40" s="30"/>
      <c r="ADX40" s="30"/>
      <c r="ADY40" s="30"/>
      <c r="ADZ40" s="30"/>
      <c r="AEA40" s="30"/>
      <c r="AEB40" s="30"/>
      <c r="AEC40" s="30"/>
      <c r="AED40" s="30"/>
      <c r="AEE40" s="30"/>
      <c r="AEF40" s="30"/>
      <c r="AEG40" s="30"/>
      <c r="AEH40" s="30"/>
      <c r="AEI40" s="30"/>
      <c r="AEJ40" s="30"/>
      <c r="AEK40" s="30"/>
      <c r="AEL40" s="30"/>
      <c r="AEM40" s="30"/>
      <c r="AEN40" s="30"/>
      <c r="AEO40" s="30"/>
      <c r="AEP40" s="30"/>
      <c r="AEQ40" s="30"/>
      <c r="AER40" s="30"/>
      <c r="AES40" s="30"/>
      <c r="AET40" s="30"/>
      <c r="AEU40" s="30"/>
      <c r="AEV40" s="30"/>
      <c r="AEW40" s="30"/>
      <c r="AEX40" s="30"/>
      <c r="AEY40" s="30"/>
      <c r="AEZ40" s="30"/>
      <c r="AFA40" s="30"/>
      <c r="AFB40" s="30"/>
      <c r="AFC40" s="30"/>
      <c r="AFD40" s="30"/>
      <c r="AFE40" s="30"/>
      <c r="AFF40" s="30"/>
      <c r="AFG40" s="30"/>
      <c r="AFH40" s="30"/>
      <c r="AFI40" s="30"/>
      <c r="AFJ40" s="30"/>
      <c r="AFK40" s="30"/>
      <c r="AFL40" s="30"/>
      <c r="AFM40" s="30"/>
      <c r="AFN40" s="30"/>
      <c r="AFO40" s="30"/>
      <c r="AFP40" s="30"/>
      <c r="AFQ40" s="30"/>
      <c r="AFR40" s="30"/>
      <c r="AFS40" s="30"/>
      <c r="AFT40" s="30"/>
      <c r="AFU40" s="30"/>
      <c r="AFV40" s="30"/>
      <c r="AFW40" s="30"/>
      <c r="AFX40" s="30"/>
      <c r="AFY40" s="30"/>
      <c r="AFZ40" s="30"/>
      <c r="AGA40" s="30"/>
      <c r="AGB40" s="30"/>
      <c r="AGC40" s="30"/>
      <c r="AGD40" s="30"/>
      <c r="AGE40" s="30"/>
      <c r="AGF40" s="30"/>
      <c r="AGG40" s="30"/>
      <c r="AGH40" s="30"/>
      <c r="AGI40" s="30"/>
      <c r="AGJ40" s="30"/>
      <c r="AGK40" s="30"/>
      <c r="AGL40" s="30"/>
      <c r="AGM40" s="30"/>
      <c r="AGN40" s="30"/>
      <c r="AGO40" s="30"/>
      <c r="AGP40" s="30"/>
      <c r="AGQ40" s="30"/>
      <c r="AGR40" s="30"/>
      <c r="AGS40" s="30"/>
      <c r="AGT40" s="30"/>
      <c r="AGU40" s="30"/>
      <c r="AGV40" s="30"/>
      <c r="AGW40" s="30"/>
      <c r="AGX40" s="30"/>
      <c r="AGY40" s="30"/>
      <c r="AGZ40" s="30"/>
      <c r="AHA40" s="30"/>
      <c r="AHB40" s="30"/>
      <c r="AHC40" s="30"/>
      <c r="AHD40" s="30"/>
      <c r="AHE40" s="30"/>
      <c r="AHF40" s="30"/>
      <c r="AHG40" s="30"/>
      <c r="AHH40" s="30"/>
      <c r="AHI40" s="30"/>
      <c r="AHJ40" s="30"/>
      <c r="AHK40" s="30"/>
      <c r="AHL40" s="30"/>
      <c r="AHM40" s="30"/>
      <c r="AHN40" s="30"/>
      <c r="AHO40" s="30"/>
      <c r="AHP40" s="30"/>
      <c r="AHQ40" s="30"/>
      <c r="AHR40" s="30"/>
      <c r="AHS40" s="30"/>
      <c r="AHT40" s="30"/>
      <c r="AHU40" s="30"/>
      <c r="AHV40" s="30"/>
      <c r="AHW40" s="30"/>
      <c r="AHX40" s="30"/>
      <c r="AHY40" s="30"/>
      <c r="AHZ40" s="30"/>
      <c r="AIA40" s="30"/>
      <c r="AIB40" s="30"/>
      <c r="AIC40" s="30"/>
      <c r="AID40" s="30"/>
      <c r="AIE40" s="30"/>
      <c r="AIF40" s="30"/>
      <c r="AIG40" s="30"/>
      <c r="AIH40" s="30"/>
      <c r="AII40" s="30"/>
      <c r="AIJ40" s="30"/>
      <c r="AIK40" s="30"/>
      <c r="AIL40" s="30"/>
      <c r="AIM40" s="30"/>
      <c r="AIN40" s="30"/>
      <c r="AIO40" s="30"/>
      <c r="AIP40" s="30"/>
      <c r="AIQ40" s="30"/>
      <c r="AIR40" s="30"/>
      <c r="AIS40" s="30"/>
      <c r="AIT40" s="30"/>
      <c r="AIU40" s="30"/>
      <c r="AIV40" s="30"/>
      <c r="AIW40" s="30"/>
      <c r="AIX40" s="30"/>
      <c r="AIY40" s="30"/>
      <c r="AIZ40" s="30"/>
      <c r="AJA40" s="30"/>
      <c r="AJB40" s="30"/>
      <c r="AJC40" s="30"/>
      <c r="AJD40" s="30"/>
      <c r="AJE40" s="30"/>
      <c r="AJF40" s="30"/>
      <c r="AJG40" s="30"/>
      <c r="AJH40" s="30"/>
      <c r="AJI40" s="30"/>
      <c r="AJJ40" s="30"/>
      <c r="AJK40" s="30"/>
      <c r="AJL40" s="30"/>
      <c r="AJM40" s="30"/>
      <c r="AJN40" s="30"/>
      <c r="AJO40" s="30"/>
      <c r="AJP40" s="30"/>
      <c r="AJQ40" s="30"/>
      <c r="AJR40" s="30"/>
      <c r="AJS40" s="30"/>
      <c r="AJT40" s="30"/>
      <c r="AJU40" s="30"/>
      <c r="AJV40" s="30"/>
      <c r="AJW40" s="30"/>
      <c r="AJX40" s="30"/>
      <c r="AJY40" s="30"/>
      <c r="AJZ40" s="30"/>
      <c r="AKA40" s="30"/>
      <c r="AKB40" s="30"/>
      <c r="AKC40" s="30"/>
      <c r="AKD40" s="30"/>
      <c r="AKE40" s="30"/>
      <c r="AKF40" s="30"/>
      <c r="AKG40" s="30"/>
      <c r="AKH40" s="30"/>
      <c r="AKI40" s="30"/>
      <c r="AKJ40" s="30"/>
      <c r="AKK40" s="30"/>
      <c r="AKL40" s="30"/>
      <c r="AKM40" s="30"/>
      <c r="AKN40" s="30"/>
      <c r="AKO40" s="30"/>
      <c r="AKP40" s="30"/>
      <c r="AKQ40" s="30"/>
      <c r="AKR40" s="30"/>
      <c r="AKS40" s="30"/>
      <c r="AKT40" s="30"/>
      <c r="AKU40" s="30"/>
      <c r="AKV40" s="30"/>
      <c r="AKW40" s="30"/>
      <c r="AKX40" s="30"/>
      <c r="AKY40" s="30"/>
      <c r="AKZ40" s="30"/>
      <c r="ALA40" s="30"/>
      <c r="ALB40" s="30"/>
      <c r="ALC40" s="30"/>
      <c r="ALD40" s="30"/>
      <c r="ALE40" s="30"/>
      <c r="ALF40" s="30"/>
      <c r="ALG40" s="30"/>
      <c r="ALH40" s="30"/>
      <c r="ALI40" s="30"/>
      <c r="ALJ40" s="30"/>
      <c r="ALK40" s="30"/>
      <c r="ALL40" s="30"/>
      <c r="ALM40" s="30"/>
      <c r="ALN40" s="30"/>
      <c r="ALO40" s="30"/>
      <c r="ALP40" s="30"/>
      <c r="ALQ40" s="30"/>
      <c r="ALR40" s="30"/>
      <c r="ALS40" s="30"/>
      <c r="ALT40" s="30"/>
      <c r="ALU40" s="30"/>
      <c r="ALV40" s="30"/>
      <c r="ALW40" s="30"/>
      <c r="ALX40" s="30"/>
      <c r="ALY40" s="30"/>
      <c r="ALZ40" s="30"/>
      <c r="AMA40" s="30"/>
      <c r="AMB40" s="30"/>
      <c r="AMC40" s="30"/>
      <c r="AMD40" s="30"/>
      <c r="AME40" s="30"/>
      <c r="AMF40" s="30"/>
      <c r="AMG40" s="30"/>
      <c r="AMH40" s="30"/>
      <c r="AMI40" s="30"/>
      <c r="AMJ40" s="30"/>
      <c r="AMK40" s="30"/>
      <c r="AML40" s="30"/>
      <c r="AMM40" s="30"/>
      <c r="AMN40" s="30"/>
      <c r="AMO40" s="30"/>
      <c r="AMP40" s="30"/>
      <c r="AMQ40" s="30"/>
      <c r="AMR40" s="30"/>
      <c r="AMS40" s="30"/>
      <c r="AMT40" s="30"/>
      <c r="AMU40" s="30"/>
      <c r="AMV40" s="30"/>
      <c r="AMW40" s="30"/>
      <c r="AMX40" s="30"/>
      <c r="AMY40" s="30"/>
      <c r="AMZ40" s="30"/>
      <c r="ANA40" s="30"/>
      <c r="ANB40" s="30"/>
      <c r="ANC40" s="30"/>
      <c r="AND40" s="30"/>
      <c r="ANE40" s="30"/>
      <c r="ANF40" s="30"/>
      <c r="ANG40" s="30"/>
      <c r="ANH40" s="30"/>
      <c r="ANI40" s="30"/>
      <c r="ANJ40" s="30"/>
      <c r="ANK40" s="30"/>
      <c r="ANL40" s="30"/>
      <c r="ANM40" s="30"/>
      <c r="ANN40" s="30"/>
      <c r="ANO40" s="30"/>
      <c r="ANP40" s="30"/>
      <c r="ANQ40" s="30"/>
      <c r="ANR40" s="30"/>
      <c r="ANS40" s="30"/>
      <c r="ANT40" s="30"/>
      <c r="ANU40" s="30"/>
      <c r="ANV40" s="30"/>
      <c r="ANW40" s="30"/>
      <c r="ANX40" s="30"/>
      <c r="ANY40" s="30"/>
      <c r="ANZ40" s="30"/>
      <c r="AOA40" s="30"/>
      <c r="AOB40" s="30"/>
      <c r="AOC40" s="30"/>
      <c r="AOD40" s="30"/>
      <c r="AOE40" s="30"/>
      <c r="AOF40" s="30"/>
      <c r="AOG40" s="30"/>
      <c r="AOH40" s="30"/>
      <c r="AOI40" s="30"/>
      <c r="AOJ40" s="30"/>
      <c r="AOK40" s="30"/>
      <c r="AOL40" s="30"/>
      <c r="AOM40" s="30"/>
      <c r="AON40" s="30"/>
      <c r="AOO40" s="30"/>
      <c r="AOP40" s="30"/>
      <c r="AOQ40" s="30"/>
      <c r="AOR40" s="30"/>
      <c r="AOS40" s="30"/>
      <c r="AOT40" s="30"/>
      <c r="AOU40" s="30"/>
      <c r="AOV40" s="30"/>
      <c r="AOW40" s="30"/>
      <c r="AOX40" s="30"/>
      <c r="AOY40" s="30"/>
      <c r="AOZ40" s="30"/>
      <c r="APA40" s="30"/>
      <c r="APB40" s="30"/>
      <c r="APC40" s="30"/>
      <c r="APD40" s="30"/>
      <c r="APE40" s="30"/>
      <c r="APF40" s="30"/>
      <c r="APG40" s="30"/>
      <c r="APH40" s="30"/>
      <c r="API40" s="30"/>
      <c r="APJ40" s="30"/>
      <c r="APK40" s="30"/>
      <c r="APL40" s="30"/>
      <c r="APM40" s="30"/>
      <c r="APN40" s="30"/>
      <c r="APO40" s="30"/>
      <c r="APP40" s="30"/>
      <c r="APQ40" s="30"/>
      <c r="APR40" s="30"/>
      <c r="APS40" s="30"/>
      <c r="APT40" s="30"/>
      <c r="APU40" s="30"/>
      <c r="APV40" s="30"/>
      <c r="APW40" s="30"/>
      <c r="APX40" s="30"/>
      <c r="APY40" s="30"/>
      <c r="APZ40" s="30"/>
      <c r="AQA40" s="30"/>
      <c r="AQB40" s="30"/>
      <c r="AQC40" s="30"/>
      <c r="AQD40" s="30"/>
      <c r="AQE40" s="30"/>
      <c r="AQF40" s="30"/>
      <c r="AQG40" s="30"/>
      <c r="AQH40" s="30"/>
      <c r="AQI40" s="30"/>
      <c r="AQJ40" s="30"/>
      <c r="AQK40" s="30"/>
      <c r="AQL40" s="30"/>
      <c r="AQM40" s="30"/>
      <c r="AQN40" s="30"/>
      <c r="AQO40" s="30"/>
      <c r="AQP40" s="30"/>
      <c r="AQQ40" s="30"/>
      <c r="AQR40" s="30"/>
      <c r="AQS40" s="30"/>
      <c r="AQT40" s="30"/>
      <c r="AQU40" s="30"/>
      <c r="AQV40" s="30"/>
      <c r="AQW40" s="30"/>
      <c r="AQX40" s="30"/>
      <c r="AQY40" s="30"/>
      <c r="AQZ40" s="30"/>
      <c r="ARA40" s="30"/>
      <c r="ARB40" s="30"/>
      <c r="ARC40" s="30"/>
      <c r="ARD40" s="30"/>
      <c r="ARE40" s="30"/>
      <c r="ARF40" s="30"/>
      <c r="ARG40" s="30"/>
      <c r="ARH40" s="30"/>
      <c r="ARI40" s="30"/>
      <c r="ARJ40" s="30"/>
      <c r="ARK40" s="30"/>
      <c r="ARL40" s="30"/>
      <c r="ARM40" s="30"/>
      <c r="ARN40" s="30"/>
      <c r="ARO40" s="30"/>
      <c r="ARP40" s="30"/>
      <c r="ARQ40" s="30"/>
      <c r="ARR40" s="30"/>
      <c r="ARS40" s="30"/>
      <c r="ART40" s="30"/>
      <c r="ARU40" s="30"/>
      <c r="ARV40" s="30"/>
      <c r="ARW40" s="30"/>
      <c r="ARX40" s="30"/>
      <c r="ARY40" s="30"/>
      <c r="ARZ40" s="30"/>
      <c r="ASA40" s="30"/>
      <c r="ASB40" s="30"/>
      <c r="ASC40" s="30"/>
      <c r="ASD40" s="30"/>
      <c r="ASE40" s="30"/>
      <c r="ASF40" s="30"/>
      <c r="ASG40" s="30"/>
      <c r="ASH40" s="30"/>
      <c r="ASI40" s="30"/>
      <c r="ASJ40" s="30"/>
      <c r="ASK40" s="30"/>
      <c r="ASL40" s="30"/>
      <c r="ASM40" s="30"/>
      <c r="ASN40" s="30"/>
      <c r="ASO40" s="30"/>
      <c r="ASP40" s="30"/>
      <c r="ASQ40" s="30"/>
      <c r="ASR40" s="30"/>
      <c r="ASS40" s="30"/>
      <c r="AST40" s="30"/>
      <c r="ASU40" s="30"/>
      <c r="ASV40" s="30"/>
      <c r="ASW40" s="30"/>
      <c r="ASX40" s="30"/>
      <c r="ASY40" s="30"/>
      <c r="ASZ40" s="30"/>
      <c r="ATA40" s="30"/>
      <c r="ATB40" s="30"/>
      <c r="ATC40" s="30"/>
      <c r="ATD40" s="30"/>
      <c r="ATE40" s="30"/>
      <c r="ATF40" s="30"/>
      <c r="ATG40" s="30"/>
      <c r="ATH40" s="30"/>
      <c r="ATI40" s="30"/>
      <c r="ATJ40" s="30"/>
      <c r="ATK40" s="30"/>
      <c r="ATL40" s="30"/>
      <c r="ATM40" s="30"/>
      <c r="ATN40" s="30"/>
      <c r="ATO40" s="30"/>
      <c r="ATP40" s="30"/>
      <c r="ATQ40" s="30"/>
      <c r="ATR40" s="30"/>
      <c r="ATS40" s="30"/>
      <c r="ATT40" s="30"/>
      <c r="ATU40" s="30"/>
      <c r="ATV40" s="30"/>
      <c r="ATW40" s="30"/>
      <c r="ATX40" s="30"/>
      <c r="ATY40" s="30"/>
      <c r="ATZ40" s="30"/>
      <c r="AUA40" s="30"/>
      <c r="AUB40" s="30"/>
      <c r="AUC40" s="30"/>
      <c r="AUD40" s="30"/>
      <c r="AUE40" s="30"/>
      <c r="AUF40" s="30"/>
      <c r="AUG40" s="30"/>
      <c r="AUH40" s="30"/>
      <c r="AUI40" s="30"/>
      <c r="AUJ40" s="30"/>
      <c r="AUK40" s="30"/>
      <c r="AUL40" s="30"/>
      <c r="AUM40" s="30"/>
      <c r="AUN40" s="30"/>
      <c r="AUO40" s="30"/>
      <c r="AUP40" s="30"/>
      <c r="AUQ40" s="30"/>
      <c r="AUR40" s="30"/>
      <c r="AUS40" s="30"/>
      <c r="AUT40" s="30"/>
      <c r="AUU40" s="30"/>
      <c r="AUV40" s="30"/>
      <c r="AUW40" s="30"/>
      <c r="AUX40" s="30"/>
      <c r="AUY40" s="30"/>
      <c r="AUZ40" s="30"/>
      <c r="AVA40" s="30"/>
      <c r="AVB40" s="30"/>
      <c r="AVC40" s="30"/>
      <c r="AVD40" s="30"/>
      <c r="AVE40" s="30"/>
      <c r="AVF40" s="30"/>
      <c r="AVG40" s="30"/>
      <c r="AVH40" s="30"/>
      <c r="AVI40" s="30"/>
      <c r="AVJ40" s="30"/>
      <c r="AVK40" s="30"/>
      <c r="AVL40" s="30"/>
      <c r="AVM40" s="30"/>
      <c r="AVN40" s="30"/>
      <c r="AVO40" s="30"/>
      <c r="AVP40" s="30"/>
      <c r="AVQ40" s="30"/>
      <c r="AVR40" s="30"/>
      <c r="AVS40" s="30"/>
      <c r="AVT40" s="30"/>
      <c r="AVU40" s="30"/>
      <c r="AVV40" s="30"/>
      <c r="AVW40" s="30"/>
      <c r="AVX40" s="30"/>
      <c r="AVY40" s="30"/>
      <c r="AVZ40" s="30"/>
      <c r="AWA40" s="30"/>
      <c r="AWB40" s="30"/>
      <c r="AWC40" s="30"/>
      <c r="AWD40" s="30"/>
      <c r="AWE40" s="30"/>
      <c r="AWF40" s="30"/>
      <c r="AWG40" s="30"/>
      <c r="AWH40" s="30"/>
      <c r="AWI40" s="30"/>
      <c r="AWJ40" s="30"/>
      <c r="AWK40" s="30"/>
      <c r="AWL40" s="30"/>
      <c r="AWM40" s="30"/>
      <c r="AWN40" s="30"/>
      <c r="AWO40" s="30"/>
      <c r="AWP40" s="30"/>
      <c r="AWQ40" s="30"/>
      <c r="AWR40" s="30"/>
      <c r="AWS40" s="30"/>
      <c r="AWT40" s="30"/>
      <c r="AWU40" s="30"/>
      <c r="AWV40" s="30"/>
      <c r="AWW40" s="30"/>
      <c r="AWX40" s="30"/>
      <c r="AWY40" s="30"/>
      <c r="AWZ40" s="30"/>
      <c r="AXA40" s="30"/>
      <c r="AXB40" s="30"/>
      <c r="AXC40" s="30"/>
      <c r="AXD40" s="30"/>
      <c r="AXE40" s="30"/>
      <c r="AXF40" s="30"/>
      <c r="AXG40" s="30"/>
      <c r="AXH40" s="30"/>
      <c r="AXI40" s="30"/>
      <c r="AXJ40" s="30"/>
      <c r="AXK40" s="30"/>
      <c r="AXL40" s="30"/>
      <c r="AXM40" s="30"/>
      <c r="AXN40" s="30"/>
      <c r="AXO40" s="30"/>
      <c r="AXP40" s="30"/>
      <c r="AXQ40" s="30"/>
      <c r="AXR40" s="30"/>
      <c r="AXS40" s="30"/>
      <c r="AXT40" s="30"/>
      <c r="AXU40" s="30"/>
      <c r="AXV40" s="30"/>
      <c r="AXW40" s="30"/>
      <c r="AXX40" s="30"/>
      <c r="AXY40" s="30"/>
      <c r="AXZ40" s="30"/>
      <c r="AYA40" s="30"/>
      <c r="AYB40" s="30"/>
      <c r="AYC40" s="30"/>
      <c r="AYD40" s="30"/>
      <c r="AYE40" s="30"/>
      <c r="AYF40" s="30"/>
      <c r="AYG40" s="30"/>
      <c r="AYH40" s="30"/>
      <c r="AYI40" s="30"/>
      <c r="AYJ40" s="30"/>
      <c r="AYK40" s="30"/>
      <c r="AYL40" s="30"/>
      <c r="AYM40" s="30"/>
      <c r="AYN40" s="30"/>
      <c r="AYO40" s="30"/>
      <c r="AYP40" s="30"/>
      <c r="AYQ40" s="30"/>
      <c r="AYR40" s="30"/>
      <c r="AYS40" s="30"/>
      <c r="AYT40" s="30"/>
      <c r="AYU40" s="30"/>
      <c r="AYV40" s="30"/>
      <c r="AYW40" s="30"/>
      <c r="AYX40" s="30"/>
      <c r="AYY40" s="30"/>
      <c r="AYZ40" s="30"/>
      <c r="AZA40" s="30"/>
      <c r="AZB40" s="30"/>
      <c r="AZC40" s="30"/>
      <c r="AZD40" s="30"/>
      <c r="AZE40" s="30"/>
      <c r="AZF40" s="30"/>
      <c r="AZG40" s="30"/>
      <c r="AZH40" s="30"/>
      <c r="AZI40" s="30"/>
      <c r="AZJ40" s="30"/>
      <c r="AZK40" s="30"/>
      <c r="AZL40" s="30"/>
      <c r="AZM40" s="30"/>
      <c r="AZN40" s="30"/>
      <c r="AZO40" s="30"/>
      <c r="AZP40" s="30"/>
      <c r="AZQ40" s="30"/>
      <c r="AZR40" s="30"/>
      <c r="AZS40" s="30"/>
      <c r="AZT40" s="30"/>
      <c r="AZU40" s="30"/>
      <c r="AZV40" s="30"/>
      <c r="AZW40" s="30"/>
      <c r="AZX40" s="30"/>
      <c r="AZY40" s="30"/>
      <c r="AZZ40" s="30"/>
      <c r="BAA40" s="30"/>
      <c r="BAB40" s="30"/>
      <c r="BAC40" s="30"/>
      <c r="BAD40" s="30"/>
      <c r="BAE40" s="30"/>
      <c r="BAF40" s="30"/>
      <c r="BAG40" s="30"/>
      <c r="BAH40" s="30"/>
      <c r="BAI40" s="30"/>
      <c r="BAJ40" s="30"/>
      <c r="BAK40" s="30"/>
      <c r="BAL40" s="30"/>
      <c r="BAM40" s="30"/>
      <c r="BAN40" s="30"/>
      <c r="BAO40" s="30"/>
      <c r="BAP40" s="30"/>
      <c r="BAQ40" s="30"/>
      <c r="BAR40" s="30"/>
      <c r="BAS40" s="30"/>
      <c r="BAT40" s="30"/>
      <c r="BAU40" s="30"/>
      <c r="BAV40" s="30"/>
      <c r="BAW40" s="30"/>
      <c r="BAX40" s="30"/>
      <c r="BAY40" s="30"/>
      <c r="BAZ40" s="30"/>
      <c r="BBA40" s="30"/>
      <c r="BBB40" s="30"/>
      <c r="BBC40" s="30"/>
      <c r="BBD40" s="30"/>
      <c r="BBE40" s="30"/>
      <c r="BBF40" s="30"/>
      <c r="BBG40" s="30"/>
      <c r="BBH40" s="30"/>
      <c r="BBI40" s="30"/>
      <c r="BBJ40" s="30"/>
      <c r="BBK40" s="30"/>
      <c r="BBL40" s="30"/>
      <c r="BBM40" s="30"/>
      <c r="BBN40" s="30"/>
      <c r="BBO40" s="30"/>
      <c r="BBP40" s="30"/>
      <c r="BBQ40" s="30"/>
      <c r="BBR40" s="30"/>
      <c r="BBS40" s="30"/>
      <c r="BBT40" s="30"/>
      <c r="BBU40" s="30"/>
      <c r="BBV40" s="30"/>
      <c r="BBW40" s="30"/>
      <c r="BBX40" s="30"/>
      <c r="BBY40" s="30"/>
      <c r="BBZ40" s="30"/>
      <c r="BCA40" s="30"/>
      <c r="BCB40" s="30"/>
      <c r="BCC40" s="30"/>
      <c r="BCD40" s="30"/>
      <c r="BCE40" s="30"/>
      <c r="BCF40" s="30"/>
      <c r="BCG40" s="30"/>
      <c r="BCH40" s="30"/>
      <c r="BCI40" s="30"/>
      <c r="BCJ40" s="30"/>
      <c r="BCK40" s="30"/>
      <c r="BCL40" s="30"/>
      <c r="BCM40" s="30"/>
      <c r="BCN40" s="30"/>
      <c r="BCO40" s="30"/>
      <c r="BCP40" s="30"/>
      <c r="BCQ40" s="30"/>
      <c r="BCR40" s="30"/>
      <c r="BCS40" s="30"/>
      <c r="BCT40" s="30"/>
      <c r="BCU40" s="30"/>
      <c r="BCV40" s="30"/>
      <c r="BCW40" s="30"/>
      <c r="BCX40" s="30"/>
      <c r="BCY40" s="30"/>
      <c r="BCZ40" s="30"/>
      <c r="BDA40" s="30"/>
      <c r="BDB40" s="30"/>
      <c r="BDC40" s="30"/>
      <c r="BDD40" s="30"/>
      <c r="BDE40" s="30"/>
      <c r="BDF40" s="30"/>
      <c r="BDG40" s="30"/>
      <c r="BDH40" s="30"/>
      <c r="BDI40" s="30"/>
      <c r="BDJ40" s="30"/>
      <c r="BDK40" s="30"/>
      <c r="BDL40" s="30"/>
      <c r="BDM40" s="30"/>
      <c r="BDN40" s="30"/>
      <c r="BDO40" s="30"/>
      <c r="BDP40" s="30"/>
      <c r="BDQ40" s="30"/>
      <c r="BDR40" s="30"/>
      <c r="BDS40" s="30"/>
      <c r="BDT40" s="30"/>
      <c r="BDU40" s="30"/>
      <c r="BDV40" s="30"/>
      <c r="BDW40" s="30"/>
      <c r="BDX40" s="30"/>
      <c r="BDY40" s="30"/>
      <c r="BDZ40" s="30"/>
      <c r="BEA40" s="30"/>
      <c r="BEB40" s="30"/>
      <c r="BEC40" s="30"/>
      <c r="BED40" s="30"/>
      <c r="BEE40" s="30"/>
      <c r="BEF40" s="30"/>
      <c r="BEG40" s="30"/>
      <c r="BEH40" s="30"/>
      <c r="BEI40" s="30"/>
      <c r="BEJ40" s="30"/>
      <c r="BEK40" s="30"/>
      <c r="BEL40" s="30"/>
      <c r="BEM40" s="30"/>
      <c r="BEN40" s="30"/>
      <c r="BEO40" s="30"/>
      <c r="BEP40" s="30"/>
      <c r="BEQ40" s="30"/>
      <c r="BER40" s="30"/>
      <c r="BES40" s="30"/>
      <c r="BET40" s="30"/>
      <c r="BEU40" s="30"/>
      <c r="BEV40" s="30"/>
      <c r="BEW40" s="30"/>
      <c r="BEX40" s="30"/>
      <c r="BEY40" s="30"/>
      <c r="BEZ40" s="30"/>
      <c r="BFA40" s="30"/>
      <c r="BFB40" s="30"/>
      <c r="BFC40" s="30"/>
      <c r="BFD40" s="30"/>
      <c r="BFE40" s="30"/>
      <c r="BFF40" s="30"/>
      <c r="BFG40" s="30"/>
      <c r="BFH40" s="30"/>
      <c r="BFI40" s="30"/>
      <c r="BFJ40" s="30"/>
      <c r="BFK40" s="30"/>
      <c r="BFL40" s="30"/>
      <c r="BFM40" s="30"/>
      <c r="BFN40" s="30"/>
      <c r="BFO40" s="30"/>
      <c r="BFP40" s="30"/>
      <c r="BFQ40" s="30"/>
      <c r="BFR40" s="30"/>
      <c r="BFS40" s="30"/>
      <c r="BFT40" s="30"/>
      <c r="BFU40" s="30"/>
      <c r="BFV40" s="30"/>
      <c r="BFW40" s="30"/>
      <c r="BFX40" s="30"/>
      <c r="BFY40" s="30"/>
      <c r="BFZ40" s="30"/>
      <c r="BGA40" s="30"/>
      <c r="BGB40" s="30"/>
      <c r="BGC40" s="30"/>
      <c r="BGD40" s="30"/>
      <c r="BGE40" s="30"/>
      <c r="BGF40" s="30"/>
      <c r="BGG40" s="30"/>
      <c r="BGH40" s="30"/>
      <c r="BGI40" s="30"/>
      <c r="BGJ40" s="30"/>
      <c r="BGK40" s="30"/>
      <c r="BGL40" s="30"/>
      <c r="BGM40" s="30"/>
      <c r="BGN40" s="30"/>
      <c r="BGO40" s="30"/>
      <c r="BGP40" s="30"/>
      <c r="BGQ40" s="30"/>
      <c r="BGR40" s="30"/>
      <c r="BGS40" s="30"/>
      <c r="BGT40" s="30"/>
      <c r="BGU40" s="30"/>
      <c r="BGV40" s="30"/>
      <c r="BGW40" s="30"/>
      <c r="BGX40" s="30"/>
      <c r="BGY40" s="30"/>
      <c r="BGZ40" s="30"/>
      <c r="BHA40" s="30"/>
      <c r="BHB40" s="30"/>
      <c r="BHC40" s="30"/>
      <c r="BHD40" s="30"/>
      <c r="BHE40" s="30"/>
      <c r="BHF40" s="30"/>
      <c r="BHG40" s="30"/>
      <c r="BHH40" s="30"/>
      <c r="BHI40" s="30"/>
      <c r="BHJ40" s="30"/>
      <c r="BHK40" s="30"/>
      <c r="BHL40" s="30"/>
      <c r="BHM40" s="30"/>
      <c r="BHN40" s="30"/>
      <c r="BHO40" s="30"/>
      <c r="BHP40" s="30"/>
      <c r="BHQ40" s="30"/>
      <c r="BHR40" s="30"/>
      <c r="BHS40" s="30"/>
      <c r="BHT40" s="30"/>
      <c r="BHU40" s="30"/>
      <c r="BHV40" s="30"/>
      <c r="BHW40" s="30"/>
      <c r="BHX40" s="30"/>
      <c r="BHY40" s="30"/>
      <c r="BHZ40" s="30"/>
      <c r="BIA40" s="30"/>
      <c r="BIB40" s="30"/>
      <c r="BIC40" s="30"/>
      <c r="BID40" s="30"/>
      <c r="BIE40" s="30"/>
      <c r="BIF40" s="30"/>
      <c r="BIG40" s="30"/>
      <c r="BIH40" s="30"/>
      <c r="BII40" s="30"/>
      <c r="BIJ40" s="30"/>
      <c r="BIK40" s="30"/>
      <c r="BIL40" s="30"/>
      <c r="BIM40" s="30"/>
      <c r="BIN40" s="30"/>
      <c r="BIO40" s="30"/>
      <c r="BIP40" s="30"/>
      <c r="BIQ40" s="30"/>
      <c r="BIR40" s="30"/>
      <c r="BIS40" s="30"/>
      <c r="BIT40" s="30"/>
      <c r="BIU40" s="30"/>
      <c r="BIV40" s="30"/>
      <c r="BIW40" s="30"/>
      <c r="BIX40" s="30"/>
      <c r="BIY40" s="30"/>
      <c r="BIZ40" s="30"/>
      <c r="BJA40" s="30"/>
      <c r="BJB40" s="30"/>
      <c r="BJC40" s="30"/>
      <c r="BJD40" s="30"/>
      <c r="BJE40" s="30"/>
      <c r="BJF40" s="30"/>
      <c r="BJG40" s="30"/>
      <c r="BJH40" s="30"/>
      <c r="BJI40" s="30"/>
      <c r="BJJ40" s="30"/>
      <c r="BJK40" s="30"/>
      <c r="BJL40" s="30"/>
      <c r="BJM40" s="30"/>
      <c r="BJN40" s="30"/>
      <c r="BJO40" s="30"/>
      <c r="BJP40" s="30"/>
      <c r="BJQ40" s="30"/>
      <c r="BJR40" s="30"/>
      <c r="BJS40" s="30"/>
      <c r="BJT40" s="30"/>
      <c r="BJU40" s="30"/>
      <c r="BJV40" s="30"/>
      <c r="BJW40" s="30"/>
      <c r="BJX40" s="30"/>
      <c r="BJY40" s="30"/>
      <c r="BJZ40" s="30"/>
      <c r="BKA40" s="30"/>
      <c r="BKB40" s="30"/>
      <c r="BKC40" s="30"/>
      <c r="BKD40" s="30"/>
      <c r="BKE40" s="30"/>
      <c r="BKF40" s="30"/>
      <c r="BKG40" s="30"/>
      <c r="BKH40" s="30"/>
      <c r="BKI40" s="30"/>
      <c r="BKJ40" s="30"/>
      <c r="BKK40" s="30"/>
      <c r="BKL40" s="30"/>
      <c r="BKM40" s="30"/>
      <c r="BKN40" s="30"/>
      <c r="BKO40" s="30"/>
      <c r="BKP40" s="30"/>
      <c r="BKQ40" s="30"/>
      <c r="BKR40" s="30"/>
      <c r="BKS40" s="30"/>
      <c r="BKT40" s="30"/>
      <c r="BKU40" s="30"/>
      <c r="BKV40" s="30"/>
      <c r="BKW40" s="30"/>
      <c r="BKX40" s="30"/>
      <c r="BKY40" s="30"/>
      <c r="BKZ40" s="30"/>
      <c r="BLA40" s="30"/>
      <c r="BLB40" s="30"/>
      <c r="BLC40" s="30"/>
      <c r="BLD40" s="30"/>
      <c r="BLE40" s="30"/>
      <c r="BLF40" s="30"/>
      <c r="BLG40" s="30"/>
      <c r="BLH40" s="30"/>
      <c r="BLI40" s="30"/>
      <c r="BLJ40" s="30"/>
      <c r="BLK40" s="30"/>
      <c r="BLL40" s="30"/>
      <c r="BLM40" s="30"/>
      <c r="BLN40" s="30"/>
      <c r="BLO40" s="30"/>
      <c r="BLP40" s="30"/>
      <c r="BLQ40" s="30"/>
      <c r="BLR40" s="30"/>
      <c r="BLS40" s="30"/>
      <c r="BLT40" s="30"/>
      <c r="BLU40" s="30"/>
      <c r="BLV40" s="30"/>
      <c r="BLW40" s="30"/>
      <c r="BLX40" s="30"/>
      <c r="BLY40" s="30"/>
      <c r="BLZ40" s="30"/>
      <c r="BMA40" s="30"/>
      <c r="BMB40" s="30"/>
      <c r="BMC40" s="30"/>
      <c r="BMD40" s="30"/>
      <c r="BME40" s="30"/>
      <c r="BMF40" s="30"/>
      <c r="BMG40" s="30"/>
      <c r="BMH40" s="30"/>
      <c r="BMI40" s="30"/>
      <c r="BMJ40" s="30"/>
      <c r="BMK40" s="30"/>
      <c r="BML40" s="30"/>
      <c r="BMM40" s="30"/>
      <c r="BMN40" s="30"/>
      <c r="BMO40" s="30"/>
      <c r="BMP40" s="30"/>
      <c r="BMQ40" s="30"/>
      <c r="BMR40" s="30"/>
      <c r="BMS40" s="30"/>
      <c r="BMT40" s="30"/>
      <c r="BMU40" s="30"/>
      <c r="BMV40" s="30"/>
      <c r="BMW40" s="30"/>
      <c r="BMX40" s="30"/>
      <c r="BMY40" s="30"/>
      <c r="BMZ40" s="30"/>
      <c r="BNA40" s="30"/>
      <c r="BNB40" s="30"/>
      <c r="BNC40" s="30"/>
      <c r="BND40" s="30"/>
      <c r="BNE40" s="30"/>
      <c r="BNF40" s="30"/>
      <c r="BNG40" s="30"/>
      <c r="BNH40" s="30"/>
      <c r="BNI40" s="30"/>
      <c r="BNJ40" s="30"/>
      <c r="BNK40" s="30"/>
      <c r="BNL40" s="30"/>
      <c r="BNM40" s="30"/>
      <c r="BNN40" s="30"/>
      <c r="BNO40" s="30"/>
      <c r="BNP40" s="30"/>
      <c r="BNQ40" s="30"/>
      <c r="BNR40" s="30"/>
      <c r="BNS40" s="30"/>
      <c r="BNT40" s="30"/>
      <c r="BNU40" s="30"/>
      <c r="BNV40" s="30"/>
      <c r="BNW40" s="30"/>
      <c r="BNX40" s="30"/>
      <c r="BNY40" s="30"/>
      <c r="BNZ40" s="30"/>
      <c r="BOA40" s="30"/>
      <c r="BOB40" s="30"/>
      <c r="BOC40" s="30"/>
      <c r="BOD40" s="30"/>
      <c r="BOE40" s="30"/>
      <c r="BOF40" s="30"/>
      <c r="BOG40" s="30"/>
      <c r="BOH40" s="30"/>
      <c r="BOI40" s="30"/>
      <c r="BOJ40" s="30"/>
      <c r="BOK40" s="30"/>
      <c r="BOL40" s="30"/>
      <c r="BOM40" s="30"/>
      <c r="BON40" s="30"/>
      <c r="BOO40" s="30"/>
      <c r="BOP40" s="30"/>
      <c r="BOQ40" s="30"/>
      <c r="BOR40" s="30"/>
      <c r="BOS40" s="30"/>
      <c r="BOT40" s="30"/>
      <c r="BOU40" s="30"/>
      <c r="BOV40" s="30"/>
      <c r="BOW40" s="30"/>
      <c r="BOX40" s="30"/>
      <c r="BOY40" s="30"/>
      <c r="BOZ40" s="30"/>
      <c r="BPA40" s="30"/>
      <c r="BPB40" s="30"/>
      <c r="BPC40" s="30"/>
      <c r="BPD40" s="30"/>
      <c r="BPE40" s="30"/>
      <c r="BPF40" s="30"/>
      <c r="BPG40" s="30"/>
      <c r="BPH40" s="30"/>
      <c r="BPI40" s="30"/>
      <c r="BPJ40" s="30"/>
      <c r="BPK40" s="30"/>
      <c r="BPL40" s="30"/>
      <c r="BPM40" s="30"/>
      <c r="BPN40" s="30"/>
      <c r="BPO40" s="30"/>
      <c r="BPP40" s="30"/>
      <c r="BPQ40" s="30"/>
      <c r="BPR40" s="30"/>
      <c r="BPS40" s="30"/>
      <c r="BPT40" s="30"/>
      <c r="BPU40" s="30"/>
      <c r="BPV40" s="30"/>
      <c r="BPW40" s="30"/>
      <c r="BPX40" s="30"/>
      <c r="BPY40" s="30"/>
      <c r="BPZ40" s="30"/>
      <c r="BQA40" s="30"/>
      <c r="BQB40" s="30"/>
      <c r="BQC40" s="30"/>
      <c r="BQD40" s="30"/>
      <c r="BQE40" s="30"/>
      <c r="BQF40" s="30"/>
      <c r="BQG40" s="30"/>
      <c r="BQH40" s="30"/>
      <c r="BQI40" s="30"/>
      <c r="BQJ40" s="30"/>
      <c r="BQK40" s="30"/>
      <c r="BQL40" s="30"/>
      <c r="BQM40" s="30"/>
      <c r="BQN40" s="30"/>
      <c r="BQO40" s="30"/>
      <c r="BQP40" s="30"/>
      <c r="BQQ40" s="30"/>
      <c r="BQR40" s="30"/>
      <c r="BQS40" s="30"/>
      <c r="BQT40" s="30"/>
      <c r="BQU40" s="30"/>
      <c r="BQV40" s="30"/>
      <c r="BQW40" s="30"/>
      <c r="BQX40" s="30"/>
      <c r="BQY40" s="30"/>
      <c r="BQZ40" s="30"/>
      <c r="BRA40" s="30"/>
      <c r="BRB40" s="30"/>
      <c r="BRC40" s="30"/>
      <c r="BRD40" s="30"/>
      <c r="BRE40" s="30"/>
      <c r="BRF40" s="30"/>
      <c r="BRG40" s="30"/>
      <c r="BRH40" s="30"/>
      <c r="BRI40" s="30"/>
      <c r="BRJ40" s="30"/>
      <c r="BRK40" s="30"/>
      <c r="BRL40" s="30"/>
      <c r="BRM40" s="30"/>
      <c r="BRN40" s="30"/>
      <c r="BRO40" s="30"/>
      <c r="BRP40" s="30"/>
      <c r="BRQ40" s="30"/>
      <c r="BRR40" s="30"/>
      <c r="BRS40" s="30"/>
      <c r="BRT40" s="30"/>
      <c r="BRU40" s="30"/>
      <c r="BRV40" s="30"/>
      <c r="BRW40" s="30"/>
      <c r="BRX40" s="30"/>
      <c r="BRY40" s="30"/>
      <c r="BRZ40" s="30"/>
      <c r="BSA40" s="30"/>
      <c r="BSB40" s="30"/>
      <c r="BSC40" s="30"/>
      <c r="BSD40" s="30"/>
      <c r="BSE40" s="30"/>
      <c r="BSF40" s="30"/>
      <c r="BSG40" s="30"/>
      <c r="BSH40" s="30"/>
      <c r="BSI40" s="30"/>
      <c r="BSJ40" s="30"/>
      <c r="BSK40" s="30"/>
      <c r="BSL40" s="30"/>
      <c r="BSM40" s="30"/>
      <c r="BSN40" s="30"/>
      <c r="BSO40" s="30"/>
      <c r="BSP40" s="30"/>
      <c r="BSQ40" s="30"/>
      <c r="BSR40" s="30"/>
      <c r="BSS40" s="30"/>
      <c r="BST40" s="30"/>
      <c r="BSU40" s="30"/>
      <c r="BSV40" s="30"/>
      <c r="BSW40" s="30"/>
      <c r="BSX40" s="30"/>
      <c r="BSY40" s="30"/>
      <c r="BSZ40" s="30"/>
      <c r="BTA40" s="30"/>
      <c r="BTB40" s="30"/>
      <c r="BTC40" s="30"/>
      <c r="BTD40" s="30"/>
      <c r="BTE40" s="30"/>
      <c r="BTF40" s="30"/>
      <c r="BTG40" s="30"/>
      <c r="BTH40" s="30"/>
      <c r="BTI40" s="30"/>
      <c r="BTJ40" s="30"/>
      <c r="BTK40" s="30"/>
      <c r="BTL40" s="30"/>
      <c r="BTM40" s="30"/>
      <c r="BTN40" s="30"/>
      <c r="BTO40" s="30"/>
      <c r="BTP40" s="30"/>
      <c r="BTQ40" s="30"/>
      <c r="BTR40" s="30"/>
      <c r="BTS40" s="30"/>
      <c r="BTT40" s="30"/>
      <c r="BTU40" s="30"/>
      <c r="BTV40" s="30"/>
      <c r="BTW40" s="30"/>
      <c r="BTX40" s="30"/>
      <c r="BTY40" s="30"/>
      <c r="BTZ40" s="30"/>
      <c r="BUA40" s="30"/>
      <c r="BUB40" s="30"/>
      <c r="BUC40" s="30"/>
      <c r="BUD40" s="30"/>
      <c r="BUE40" s="30"/>
      <c r="BUF40" s="30"/>
      <c r="BUG40" s="30"/>
      <c r="BUH40" s="30"/>
      <c r="BUI40" s="30"/>
      <c r="BUJ40" s="30"/>
      <c r="BUK40" s="30"/>
      <c r="BUL40" s="30"/>
      <c r="BUM40" s="30"/>
      <c r="BUN40" s="30"/>
      <c r="BUO40" s="30"/>
      <c r="BUP40" s="30"/>
      <c r="BUQ40" s="30"/>
      <c r="BUR40" s="30"/>
      <c r="BUS40" s="30"/>
      <c r="BUT40" s="30"/>
      <c r="BUU40" s="30"/>
      <c r="BUV40" s="30"/>
      <c r="BUW40" s="30"/>
      <c r="BUX40" s="30"/>
      <c r="BUY40" s="30"/>
      <c r="BUZ40" s="30"/>
      <c r="BVA40" s="30"/>
      <c r="BVB40" s="30"/>
      <c r="BVC40" s="30"/>
      <c r="BVD40" s="30"/>
      <c r="BVE40" s="30"/>
      <c r="BVF40" s="30"/>
      <c r="BVG40" s="30"/>
      <c r="BVH40" s="30"/>
      <c r="BVI40" s="30"/>
      <c r="BVJ40" s="30"/>
      <c r="BVK40" s="30"/>
      <c r="BVL40" s="30"/>
      <c r="BVM40" s="30"/>
      <c r="BVN40" s="30"/>
      <c r="BVO40" s="30"/>
      <c r="BVP40" s="30"/>
      <c r="BVQ40" s="30"/>
      <c r="BVR40" s="30"/>
      <c r="BVS40" s="30"/>
      <c r="BVT40" s="30"/>
      <c r="BVU40" s="30"/>
      <c r="BVV40" s="30"/>
      <c r="BVW40" s="30"/>
      <c r="BVX40" s="30"/>
      <c r="BVY40" s="30"/>
      <c r="BVZ40" s="30"/>
      <c r="BWA40" s="30"/>
      <c r="BWB40" s="30"/>
      <c r="BWC40" s="30"/>
      <c r="BWD40" s="30"/>
      <c r="BWE40" s="30"/>
      <c r="BWF40" s="30"/>
      <c r="BWG40" s="30"/>
      <c r="BWH40" s="30"/>
      <c r="BWI40" s="30"/>
      <c r="BWJ40" s="30"/>
      <c r="BWK40" s="30"/>
      <c r="BWL40" s="30"/>
      <c r="BWM40" s="30"/>
      <c r="BWN40" s="30"/>
      <c r="BWO40" s="30"/>
      <c r="BWP40" s="30"/>
      <c r="BWQ40" s="30"/>
      <c r="BWR40" s="30"/>
      <c r="BWS40" s="30"/>
      <c r="BWT40" s="30"/>
      <c r="BWU40" s="30"/>
      <c r="BWV40" s="30"/>
      <c r="BWW40" s="30"/>
      <c r="BWX40" s="30"/>
      <c r="BWY40" s="30"/>
      <c r="BWZ40" s="30"/>
      <c r="BXA40" s="30"/>
      <c r="BXB40" s="30"/>
      <c r="BXC40" s="30"/>
      <c r="BXD40" s="30"/>
      <c r="BXE40" s="30"/>
      <c r="BXF40" s="30"/>
      <c r="BXG40" s="30"/>
      <c r="BXH40" s="30"/>
      <c r="BXI40" s="30"/>
      <c r="BXJ40" s="30"/>
      <c r="BXK40" s="30"/>
      <c r="BXL40" s="30"/>
      <c r="BXM40" s="30"/>
      <c r="BXN40" s="30"/>
      <c r="BXO40" s="30"/>
      <c r="BXP40" s="30"/>
      <c r="BXQ40" s="30"/>
      <c r="BXR40" s="30"/>
      <c r="BXS40" s="30"/>
      <c r="BXT40" s="30"/>
      <c r="BXU40" s="30"/>
      <c r="BXV40" s="30"/>
      <c r="BXW40" s="30"/>
      <c r="BXX40" s="30"/>
      <c r="BXY40" s="30"/>
      <c r="BXZ40" s="30"/>
      <c r="BYA40" s="30"/>
      <c r="BYB40" s="30"/>
      <c r="BYC40" s="30"/>
      <c r="BYD40" s="30"/>
      <c r="BYE40" s="30"/>
      <c r="BYF40" s="30"/>
      <c r="BYG40" s="30"/>
      <c r="BYH40" s="30"/>
      <c r="BYI40" s="30"/>
      <c r="BYJ40" s="30"/>
      <c r="BYK40" s="30"/>
      <c r="BYL40" s="30"/>
      <c r="BYM40" s="30"/>
      <c r="BYN40" s="30"/>
      <c r="BYO40" s="30"/>
      <c r="BYP40" s="30"/>
      <c r="BYQ40" s="30"/>
      <c r="BYR40" s="30"/>
      <c r="BYS40" s="30"/>
      <c r="BYT40" s="30"/>
      <c r="BYU40" s="30"/>
      <c r="BYV40" s="30"/>
      <c r="BYW40" s="30"/>
      <c r="BYX40" s="30"/>
      <c r="BYY40" s="30"/>
      <c r="BYZ40" s="30"/>
      <c r="BZA40" s="30"/>
      <c r="BZB40" s="30"/>
      <c r="BZC40" s="30"/>
      <c r="BZD40" s="30"/>
      <c r="BZE40" s="30"/>
      <c r="BZF40" s="30"/>
      <c r="BZG40" s="30"/>
      <c r="BZH40" s="30"/>
      <c r="BZI40" s="30"/>
      <c r="BZJ40" s="30"/>
      <c r="BZK40" s="30"/>
      <c r="BZL40" s="30"/>
      <c r="BZM40" s="30"/>
      <c r="BZN40" s="30"/>
      <c r="BZO40" s="30"/>
      <c r="BZP40" s="30"/>
      <c r="BZQ40" s="30"/>
      <c r="BZR40" s="30"/>
      <c r="BZS40" s="30"/>
      <c r="BZT40" s="30"/>
      <c r="BZU40" s="30"/>
      <c r="BZV40" s="30"/>
      <c r="BZW40" s="30"/>
      <c r="BZX40" s="30"/>
      <c r="BZY40" s="30"/>
      <c r="BZZ40" s="30"/>
      <c r="CAA40" s="30"/>
      <c r="CAB40" s="30"/>
      <c r="CAC40" s="30"/>
      <c r="CAD40" s="30"/>
      <c r="CAE40" s="30"/>
      <c r="CAF40" s="30"/>
      <c r="CAG40" s="30"/>
      <c r="CAH40" s="30"/>
      <c r="CAI40" s="30"/>
      <c r="CAJ40" s="30"/>
      <c r="CAK40" s="30"/>
      <c r="CAL40" s="30"/>
      <c r="CAM40" s="30"/>
      <c r="CAN40" s="30"/>
      <c r="CAO40" s="30"/>
      <c r="CAP40" s="30"/>
      <c r="CAQ40" s="30"/>
      <c r="CAR40" s="30"/>
      <c r="CAS40" s="30"/>
      <c r="CAT40" s="30"/>
      <c r="CAU40" s="30"/>
      <c r="CAV40" s="30"/>
      <c r="CAW40" s="30"/>
      <c r="CAX40" s="30"/>
      <c r="CAY40" s="30"/>
      <c r="CAZ40" s="30"/>
      <c r="CBA40" s="30"/>
      <c r="CBB40" s="30"/>
      <c r="CBC40" s="30"/>
      <c r="CBD40" s="30"/>
      <c r="CBE40" s="30"/>
      <c r="CBF40" s="30"/>
      <c r="CBG40" s="30"/>
      <c r="CBH40" s="30"/>
      <c r="CBI40" s="30"/>
      <c r="CBJ40" s="30"/>
      <c r="CBK40" s="30"/>
      <c r="CBL40" s="30"/>
      <c r="CBM40" s="30"/>
      <c r="CBN40" s="30"/>
      <c r="CBO40" s="30"/>
      <c r="CBP40" s="30"/>
      <c r="CBQ40" s="30"/>
      <c r="CBR40" s="30"/>
      <c r="CBS40" s="30"/>
      <c r="CBT40" s="30"/>
      <c r="CBU40" s="30"/>
      <c r="CBV40" s="30"/>
      <c r="CBW40" s="30"/>
      <c r="CBX40" s="30"/>
      <c r="CBY40" s="30"/>
      <c r="CBZ40" s="30"/>
      <c r="CCA40" s="30"/>
      <c r="CCB40" s="30"/>
      <c r="CCC40" s="30"/>
      <c r="CCD40" s="30"/>
      <c r="CCE40" s="30"/>
      <c r="CCF40" s="30"/>
      <c r="CCG40" s="30"/>
      <c r="CCH40" s="30"/>
      <c r="CCI40" s="30"/>
      <c r="CCJ40" s="30"/>
      <c r="CCK40" s="30"/>
      <c r="CCL40" s="30"/>
      <c r="CCM40" s="30"/>
      <c r="CCN40" s="30"/>
      <c r="CCO40" s="30"/>
      <c r="CCP40" s="30"/>
      <c r="CCQ40" s="30"/>
      <c r="CCR40" s="30"/>
      <c r="CCS40" s="30"/>
      <c r="CCT40" s="30"/>
      <c r="CCU40" s="30"/>
      <c r="CCV40" s="30"/>
      <c r="CCW40" s="30"/>
      <c r="CCX40" s="30"/>
      <c r="CCY40" s="30"/>
      <c r="CCZ40" s="30"/>
      <c r="CDA40" s="30"/>
      <c r="CDB40" s="30"/>
      <c r="CDC40" s="30"/>
      <c r="CDD40" s="30"/>
      <c r="CDE40" s="30"/>
      <c r="CDF40" s="30"/>
      <c r="CDG40" s="30"/>
      <c r="CDH40" s="30"/>
      <c r="CDI40" s="30"/>
      <c r="CDJ40" s="30"/>
      <c r="CDK40" s="30"/>
      <c r="CDL40" s="30"/>
      <c r="CDM40" s="30"/>
      <c r="CDN40" s="30"/>
      <c r="CDO40" s="30"/>
      <c r="CDP40" s="30"/>
      <c r="CDQ40" s="30"/>
      <c r="CDR40" s="30"/>
      <c r="CDS40" s="30"/>
      <c r="CDT40" s="30"/>
      <c r="CDU40" s="30"/>
      <c r="CDV40" s="30"/>
      <c r="CDW40" s="30"/>
      <c r="CDX40" s="30"/>
      <c r="CDY40" s="30"/>
      <c r="CDZ40" s="30"/>
      <c r="CEA40" s="30"/>
      <c r="CEB40" s="30"/>
      <c r="CEC40" s="30"/>
      <c r="CED40" s="30"/>
      <c r="CEE40" s="30"/>
      <c r="CEF40" s="30"/>
      <c r="CEG40" s="30"/>
      <c r="CEH40" s="30"/>
      <c r="CEI40" s="30"/>
      <c r="CEJ40" s="30"/>
      <c r="CEK40" s="30"/>
      <c r="CEL40" s="30"/>
      <c r="CEM40" s="30"/>
      <c r="CEN40" s="30"/>
      <c r="CEO40" s="30"/>
      <c r="CEP40" s="30"/>
      <c r="CEQ40" s="30"/>
      <c r="CER40" s="30"/>
      <c r="CES40" s="30"/>
      <c r="CET40" s="30"/>
      <c r="CEU40" s="30"/>
      <c r="CEV40" s="30"/>
      <c r="CEW40" s="30"/>
      <c r="CEX40" s="30"/>
      <c r="CEY40" s="30"/>
      <c r="CEZ40" s="30"/>
      <c r="CFA40" s="30"/>
      <c r="CFB40" s="30"/>
      <c r="CFC40" s="30"/>
      <c r="CFD40" s="30"/>
      <c r="CFE40" s="30"/>
      <c r="CFF40" s="30"/>
      <c r="CFG40" s="30"/>
      <c r="CFH40" s="30"/>
      <c r="CFI40" s="30"/>
      <c r="CFJ40" s="30"/>
      <c r="CFK40" s="30"/>
      <c r="CFL40" s="30"/>
      <c r="CFM40" s="30"/>
      <c r="CFN40" s="30"/>
      <c r="CFO40" s="30"/>
      <c r="CFP40" s="30"/>
      <c r="CFQ40" s="30"/>
      <c r="CFR40" s="30"/>
      <c r="CFS40" s="30"/>
      <c r="CFT40" s="30"/>
      <c r="CFU40" s="30"/>
      <c r="CFV40" s="30"/>
      <c r="CFW40" s="30"/>
      <c r="CFX40" s="30"/>
      <c r="CFY40" s="30"/>
      <c r="CFZ40" s="30"/>
      <c r="CGA40" s="30"/>
      <c r="CGB40" s="30"/>
      <c r="CGC40" s="30"/>
      <c r="CGD40" s="30"/>
      <c r="CGE40" s="30"/>
      <c r="CGF40" s="30"/>
      <c r="CGG40" s="30"/>
      <c r="CGH40" s="30"/>
      <c r="CGI40" s="30"/>
      <c r="CGJ40" s="30"/>
      <c r="CGK40" s="30"/>
      <c r="CGL40" s="30"/>
      <c r="CGM40" s="30"/>
      <c r="CGN40" s="30"/>
      <c r="CGO40" s="30"/>
      <c r="CGP40" s="30"/>
      <c r="CGQ40" s="30"/>
      <c r="CGR40" s="30"/>
      <c r="CGS40" s="30"/>
      <c r="CGT40" s="30"/>
      <c r="CGU40" s="30"/>
      <c r="CGV40" s="30"/>
      <c r="CGW40" s="30"/>
      <c r="CGX40" s="30"/>
      <c r="CGY40" s="30"/>
      <c r="CGZ40" s="30"/>
      <c r="CHA40" s="30"/>
      <c r="CHB40" s="30"/>
      <c r="CHC40" s="30"/>
      <c r="CHD40" s="30"/>
      <c r="CHE40" s="30"/>
      <c r="CHF40" s="30"/>
      <c r="CHG40" s="30"/>
      <c r="CHH40" s="30"/>
      <c r="CHI40" s="30"/>
      <c r="CHJ40" s="30"/>
      <c r="CHK40" s="30"/>
      <c r="CHL40" s="30"/>
      <c r="CHM40" s="30"/>
      <c r="CHN40" s="30"/>
      <c r="CHO40" s="30"/>
      <c r="CHP40" s="30"/>
      <c r="CHQ40" s="30"/>
      <c r="CHR40" s="30"/>
      <c r="CHS40" s="30"/>
      <c r="CHT40" s="30"/>
      <c r="CHU40" s="30"/>
      <c r="CHV40" s="30"/>
      <c r="CHW40" s="30"/>
      <c r="CHX40" s="30"/>
      <c r="CHY40" s="30"/>
      <c r="CHZ40" s="30"/>
      <c r="CIA40" s="30"/>
      <c r="CIB40" s="30"/>
      <c r="CIC40" s="30"/>
      <c r="CID40" s="30"/>
      <c r="CIE40" s="30"/>
      <c r="CIF40" s="30"/>
      <c r="CIG40" s="30"/>
      <c r="CIH40" s="30"/>
      <c r="CII40" s="30"/>
      <c r="CIJ40" s="30"/>
      <c r="CIK40" s="30"/>
      <c r="CIL40" s="30"/>
      <c r="CIM40" s="30"/>
      <c r="CIN40" s="30"/>
      <c r="CIO40" s="30"/>
      <c r="CIP40" s="30"/>
      <c r="CIQ40" s="30"/>
      <c r="CIR40" s="30"/>
      <c r="CIS40" s="30"/>
      <c r="CIT40" s="30"/>
      <c r="CIU40" s="30"/>
      <c r="CIV40" s="30"/>
      <c r="CIW40" s="30"/>
      <c r="CIX40" s="30"/>
      <c r="CIY40" s="30"/>
      <c r="CIZ40" s="30"/>
      <c r="CJA40" s="30"/>
      <c r="CJB40" s="30"/>
      <c r="CJC40" s="30"/>
      <c r="CJD40" s="30"/>
      <c r="CJE40" s="30"/>
      <c r="CJF40" s="30"/>
      <c r="CJG40" s="30"/>
      <c r="CJH40" s="30"/>
      <c r="CJI40" s="30"/>
      <c r="CJJ40" s="30"/>
      <c r="CJK40" s="30"/>
      <c r="CJL40" s="30"/>
      <c r="CJM40" s="30"/>
      <c r="CJN40" s="30"/>
      <c r="CJO40" s="30"/>
      <c r="CJP40" s="30"/>
      <c r="CJQ40" s="30"/>
      <c r="CJR40" s="30"/>
      <c r="CJS40" s="30"/>
      <c r="CJT40" s="30"/>
      <c r="CJU40" s="30"/>
      <c r="CJV40" s="30"/>
      <c r="CJW40" s="30"/>
      <c r="CJX40" s="30"/>
      <c r="CJY40" s="30"/>
      <c r="CJZ40" s="30"/>
      <c r="CKA40" s="30"/>
      <c r="CKB40" s="30"/>
      <c r="CKC40" s="30"/>
      <c r="CKD40" s="30"/>
      <c r="CKE40" s="30"/>
      <c r="CKF40" s="30"/>
      <c r="CKG40" s="30"/>
      <c r="CKH40" s="30"/>
      <c r="CKI40" s="30"/>
      <c r="CKJ40" s="30"/>
      <c r="CKK40" s="30"/>
      <c r="CKL40" s="30"/>
      <c r="CKM40" s="30"/>
      <c r="CKN40" s="30"/>
      <c r="CKO40" s="30"/>
      <c r="CKP40" s="30"/>
      <c r="CKQ40" s="30"/>
      <c r="CKR40" s="30"/>
      <c r="CKS40" s="30"/>
      <c r="CKT40" s="30"/>
      <c r="CKU40" s="30"/>
      <c r="CKV40" s="30"/>
      <c r="CKW40" s="30"/>
      <c r="CKX40" s="30"/>
      <c r="CKY40" s="30"/>
      <c r="CKZ40" s="30"/>
      <c r="CLA40" s="30"/>
      <c r="CLB40" s="30"/>
      <c r="CLC40" s="30"/>
      <c r="CLD40" s="30"/>
      <c r="CLE40" s="30"/>
      <c r="CLF40" s="30"/>
      <c r="CLG40" s="30"/>
      <c r="CLH40" s="30"/>
      <c r="CLI40" s="30"/>
      <c r="CLJ40" s="30"/>
      <c r="CLK40" s="30"/>
      <c r="CLL40" s="30"/>
      <c r="CLM40" s="30"/>
      <c r="CLN40" s="30"/>
      <c r="CLO40" s="30"/>
      <c r="CLP40" s="30"/>
      <c r="CLQ40" s="30"/>
      <c r="CLR40" s="30"/>
      <c r="CLS40" s="30"/>
      <c r="CLT40" s="30"/>
      <c r="CLU40" s="30"/>
      <c r="CLV40" s="30"/>
      <c r="CLW40" s="30"/>
      <c r="CLX40" s="30"/>
      <c r="CLY40" s="30"/>
      <c r="CLZ40" s="30"/>
      <c r="CMA40" s="30"/>
      <c r="CMB40" s="30"/>
      <c r="CMC40" s="30"/>
      <c r="CMD40" s="30"/>
      <c r="CME40" s="30"/>
      <c r="CMF40" s="30"/>
      <c r="CMG40" s="30"/>
      <c r="CMH40" s="30"/>
      <c r="CMI40" s="30"/>
      <c r="CMJ40" s="30"/>
      <c r="CMK40" s="30"/>
      <c r="CML40" s="30"/>
      <c r="CMM40" s="30"/>
      <c r="CMN40" s="30"/>
      <c r="CMO40" s="30"/>
      <c r="CMP40" s="30"/>
      <c r="CMQ40" s="30"/>
      <c r="CMR40" s="30"/>
      <c r="CMS40" s="30"/>
      <c r="CMT40" s="30"/>
      <c r="CMU40" s="30"/>
      <c r="CMV40" s="30"/>
      <c r="CMW40" s="30"/>
      <c r="CMX40" s="30"/>
      <c r="CMY40" s="30"/>
      <c r="CMZ40" s="30"/>
      <c r="CNA40" s="30"/>
      <c r="CNB40" s="30"/>
      <c r="CNC40" s="30"/>
      <c r="CND40" s="30"/>
      <c r="CNE40" s="30"/>
      <c r="CNF40" s="30"/>
      <c r="CNG40" s="30"/>
      <c r="CNH40" s="30"/>
      <c r="CNI40" s="30"/>
      <c r="CNJ40" s="30"/>
      <c r="CNK40" s="30"/>
      <c r="CNL40" s="30"/>
      <c r="CNM40" s="30"/>
      <c r="CNN40" s="30"/>
      <c r="CNO40" s="30"/>
      <c r="CNP40" s="30"/>
      <c r="CNQ40" s="30"/>
      <c r="CNR40" s="30"/>
      <c r="CNS40" s="30"/>
      <c r="CNT40" s="30"/>
      <c r="CNU40" s="30"/>
      <c r="CNV40" s="30"/>
      <c r="CNW40" s="30"/>
      <c r="CNX40" s="30"/>
      <c r="CNY40" s="30"/>
      <c r="CNZ40" s="30"/>
      <c r="COA40" s="30"/>
      <c r="COB40" s="30"/>
      <c r="COC40" s="30"/>
      <c r="COD40" s="30"/>
      <c r="COE40" s="30"/>
      <c r="COF40" s="30"/>
      <c r="COG40" s="30"/>
      <c r="COH40" s="30"/>
      <c r="COI40" s="30"/>
      <c r="COJ40" s="30"/>
      <c r="COK40" s="30"/>
      <c r="COL40" s="30"/>
      <c r="COM40" s="30"/>
      <c r="CON40" s="30"/>
      <c r="COO40" s="30"/>
      <c r="COP40" s="30"/>
      <c r="COQ40" s="30"/>
      <c r="COR40" s="30"/>
      <c r="COS40" s="30"/>
      <c r="COT40" s="30"/>
      <c r="COU40" s="30"/>
      <c r="COV40" s="30"/>
      <c r="COW40" s="30"/>
      <c r="COX40" s="30"/>
      <c r="COY40" s="30"/>
      <c r="COZ40" s="30"/>
      <c r="CPA40" s="30"/>
      <c r="CPB40" s="30"/>
      <c r="CPC40" s="30"/>
      <c r="CPD40" s="30"/>
      <c r="CPE40" s="30"/>
      <c r="CPF40" s="30"/>
      <c r="CPG40" s="30"/>
      <c r="CPH40" s="30"/>
      <c r="CPI40" s="30"/>
      <c r="CPJ40" s="30"/>
      <c r="CPK40" s="30"/>
      <c r="CPL40" s="30"/>
      <c r="CPM40" s="30"/>
      <c r="CPN40" s="30"/>
      <c r="CPO40" s="30"/>
      <c r="CPP40" s="30"/>
      <c r="CPQ40" s="30"/>
      <c r="CPR40" s="30"/>
      <c r="CPS40" s="30"/>
      <c r="CPT40" s="30"/>
      <c r="CPU40" s="30"/>
      <c r="CPV40" s="30"/>
      <c r="CPW40" s="30"/>
      <c r="CPX40" s="30"/>
      <c r="CPY40" s="30"/>
      <c r="CPZ40" s="30"/>
      <c r="CQA40" s="30"/>
      <c r="CQB40" s="30"/>
      <c r="CQC40" s="30"/>
      <c r="CQD40" s="30"/>
      <c r="CQE40" s="30"/>
      <c r="CQF40" s="30"/>
      <c r="CQG40" s="30"/>
      <c r="CQH40" s="30"/>
      <c r="CQI40" s="30"/>
      <c r="CQJ40" s="30"/>
      <c r="CQK40" s="30"/>
      <c r="CQL40" s="30"/>
      <c r="CQM40" s="30"/>
      <c r="CQN40" s="30"/>
      <c r="CQO40" s="30"/>
      <c r="CQP40" s="30"/>
      <c r="CQQ40" s="30"/>
      <c r="CQR40" s="30"/>
      <c r="CQS40" s="30"/>
      <c r="CQT40" s="30"/>
      <c r="CQU40" s="30"/>
      <c r="CQV40" s="30"/>
      <c r="CQW40" s="30"/>
      <c r="CQX40" s="30"/>
      <c r="CQY40" s="30"/>
      <c r="CQZ40" s="30"/>
      <c r="CRA40" s="30"/>
      <c r="CRB40" s="30"/>
      <c r="CRC40" s="30"/>
      <c r="CRD40" s="30"/>
      <c r="CRE40" s="30"/>
      <c r="CRF40" s="30"/>
      <c r="CRG40" s="30"/>
      <c r="CRH40" s="30"/>
      <c r="CRI40" s="30"/>
      <c r="CRJ40" s="30"/>
      <c r="CRK40" s="30"/>
      <c r="CRL40" s="30"/>
      <c r="CRM40" s="30"/>
      <c r="CRN40" s="30"/>
      <c r="CRO40" s="30"/>
      <c r="CRP40" s="30"/>
      <c r="CRQ40" s="30"/>
      <c r="CRR40" s="30"/>
      <c r="CRS40" s="30"/>
      <c r="CRT40" s="30"/>
      <c r="CRU40" s="30"/>
      <c r="CRV40" s="30"/>
      <c r="CRW40" s="30"/>
      <c r="CRX40" s="30"/>
      <c r="CRY40" s="30"/>
      <c r="CRZ40" s="30"/>
      <c r="CSA40" s="30"/>
      <c r="CSB40" s="30"/>
      <c r="CSC40" s="30"/>
      <c r="CSD40" s="30"/>
      <c r="CSE40" s="30"/>
      <c r="CSF40" s="30"/>
      <c r="CSG40" s="30"/>
      <c r="CSH40" s="30"/>
      <c r="CSI40" s="30"/>
      <c r="CSJ40" s="30"/>
      <c r="CSK40" s="30"/>
      <c r="CSL40" s="30"/>
      <c r="CSM40" s="30"/>
      <c r="CSN40" s="30"/>
      <c r="CSO40" s="30"/>
      <c r="CSP40" s="30"/>
      <c r="CSQ40" s="30"/>
      <c r="CSR40" s="30"/>
      <c r="CSS40" s="30"/>
      <c r="CST40" s="30"/>
      <c r="CSU40" s="30"/>
      <c r="CSV40" s="30"/>
      <c r="CSW40" s="30"/>
      <c r="CSX40" s="30"/>
      <c r="CSY40" s="30"/>
      <c r="CSZ40" s="30"/>
      <c r="CTA40" s="30"/>
      <c r="CTB40" s="30"/>
      <c r="CTC40" s="30"/>
      <c r="CTD40" s="30"/>
      <c r="CTE40" s="30"/>
      <c r="CTF40" s="30"/>
      <c r="CTG40" s="30"/>
      <c r="CTH40" s="30"/>
      <c r="CTI40" s="30"/>
      <c r="CTJ40" s="30"/>
      <c r="CTK40" s="30"/>
      <c r="CTL40" s="30"/>
      <c r="CTM40" s="30"/>
      <c r="CTN40" s="30"/>
      <c r="CTO40" s="30"/>
      <c r="CTP40" s="30"/>
      <c r="CTQ40" s="30"/>
      <c r="CTR40" s="30"/>
      <c r="CTS40" s="30"/>
      <c r="CTT40" s="30"/>
      <c r="CTU40" s="30"/>
      <c r="CTV40" s="30"/>
      <c r="CTW40" s="30"/>
      <c r="CTX40" s="30"/>
      <c r="CTY40" s="30"/>
      <c r="CTZ40" s="30"/>
      <c r="CUA40" s="30"/>
      <c r="CUB40" s="30"/>
      <c r="CUC40" s="30"/>
      <c r="CUD40" s="30"/>
      <c r="CUE40" s="30"/>
      <c r="CUF40" s="30"/>
      <c r="CUG40" s="30"/>
      <c r="CUH40" s="30"/>
      <c r="CUI40" s="30"/>
      <c r="CUJ40" s="30"/>
      <c r="CUK40" s="30"/>
      <c r="CUL40" s="30"/>
      <c r="CUM40" s="30"/>
      <c r="CUN40" s="30"/>
      <c r="CUO40" s="30"/>
      <c r="CUP40" s="30"/>
      <c r="CUQ40" s="30"/>
      <c r="CUR40" s="30"/>
      <c r="CUS40" s="30"/>
      <c r="CUT40" s="30"/>
      <c r="CUU40" s="30"/>
      <c r="CUV40" s="30"/>
      <c r="CUW40" s="30"/>
      <c r="CUX40" s="30"/>
      <c r="CUY40" s="30"/>
      <c r="CUZ40" s="30"/>
      <c r="CVA40" s="30"/>
      <c r="CVB40" s="30"/>
      <c r="CVC40" s="30"/>
      <c r="CVD40" s="30"/>
      <c r="CVE40" s="30"/>
      <c r="CVF40" s="30"/>
      <c r="CVG40" s="30"/>
      <c r="CVH40" s="30"/>
      <c r="CVI40" s="30"/>
      <c r="CVJ40" s="30"/>
      <c r="CVK40" s="30"/>
      <c r="CVL40" s="30"/>
      <c r="CVM40" s="30"/>
      <c r="CVN40" s="30"/>
      <c r="CVO40" s="30"/>
      <c r="CVP40" s="30"/>
      <c r="CVQ40" s="30"/>
      <c r="CVR40" s="30"/>
      <c r="CVS40" s="30"/>
      <c r="CVT40" s="30"/>
      <c r="CVU40" s="30"/>
      <c r="CVV40" s="30"/>
      <c r="CVW40" s="30"/>
      <c r="CVX40" s="30"/>
      <c r="CVY40" s="30"/>
      <c r="CVZ40" s="30"/>
      <c r="CWA40" s="30"/>
      <c r="CWB40" s="30"/>
      <c r="CWC40" s="30"/>
      <c r="CWD40" s="30"/>
      <c r="CWE40" s="30"/>
      <c r="CWF40" s="30"/>
      <c r="CWG40" s="30"/>
      <c r="CWH40" s="30"/>
      <c r="CWI40" s="30"/>
      <c r="CWJ40" s="30"/>
      <c r="CWK40" s="30"/>
      <c r="CWL40" s="30"/>
      <c r="CWM40" s="30"/>
      <c r="CWN40" s="30"/>
      <c r="CWO40" s="30"/>
      <c r="CWP40" s="30"/>
      <c r="CWQ40" s="30"/>
      <c r="CWR40" s="30"/>
      <c r="CWS40" s="30"/>
      <c r="CWT40" s="30"/>
      <c r="CWU40" s="30"/>
      <c r="CWV40" s="30"/>
      <c r="CWW40" s="30"/>
      <c r="CWX40" s="30"/>
      <c r="CWY40" s="30"/>
      <c r="CWZ40" s="30"/>
      <c r="CXA40" s="30"/>
      <c r="CXB40" s="30"/>
      <c r="CXC40" s="30"/>
      <c r="CXD40" s="30"/>
      <c r="CXE40" s="30"/>
      <c r="CXF40" s="30"/>
      <c r="CXG40" s="30"/>
      <c r="CXH40" s="30"/>
      <c r="CXI40" s="30"/>
      <c r="CXJ40" s="30"/>
      <c r="CXK40" s="30"/>
      <c r="CXL40" s="30"/>
      <c r="CXM40" s="30"/>
      <c r="CXN40" s="30"/>
      <c r="CXO40" s="30"/>
      <c r="CXP40" s="30"/>
      <c r="CXQ40" s="30"/>
      <c r="CXR40" s="30"/>
      <c r="CXS40" s="30"/>
      <c r="CXT40" s="30"/>
      <c r="CXU40" s="30"/>
      <c r="CXV40" s="30"/>
      <c r="CXW40" s="30"/>
      <c r="CXX40" s="30"/>
      <c r="CXY40" s="30"/>
      <c r="CXZ40" s="30"/>
      <c r="CYA40" s="30"/>
      <c r="CYB40" s="30"/>
      <c r="CYC40" s="30"/>
      <c r="CYD40" s="30"/>
      <c r="CYE40" s="30"/>
      <c r="CYF40" s="30"/>
      <c r="CYG40" s="30"/>
      <c r="CYH40" s="30"/>
      <c r="CYI40" s="30"/>
      <c r="CYJ40" s="30"/>
      <c r="CYK40" s="30"/>
      <c r="CYL40" s="30"/>
      <c r="CYM40" s="30"/>
      <c r="CYN40" s="30"/>
      <c r="CYO40" s="30"/>
      <c r="CYP40" s="30"/>
      <c r="CYQ40" s="30"/>
      <c r="CYR40" s="30"/>
      <c r="CYS40" s="30"/>
      <c r="CYT40" s="30"/>
      <c r="CYU40" s="30"/>
      <c r="CYV40" s="30"/>
      <c r="CYW40" s="30"/>
      <c r="CYX40" s="30"/>
      <c r="CYY40" s="30"/>
      <c r="CYZ40" s="30"/>
      <c r="CZA40" s="30"/>
      <c r="CZB40" s="30"/>
      <c r="CZC40" s="30"/>
      <c r="CZD40" s="30"/>
      <c r="CZE40" s="30"/>
      <c r="CZF40" s="30"/>
      <c r="CZG40" s="30"/>
      <c r="CZH40" s="30"/>
      <c r="CZI40" s="30"/>
      <c r="CZJ40" s="30"/>
      <c r="CZK40" s="30"/>
      <c r="CZL40" s="30"/>
      <c r="CZM40" s="30"/>
      <c r="CZN40" s="30"/>
      <c r="CZO40" s="30"/>
      <c r="CZP40" s="30"/>
      <c r="CZQ40" s="30"/>
      <c r="CZR40" s="30"/>
      <c r="CZS40" s="30"/>
      <c r="CZT40" s="30"/>
      <c r="CZU40" s="30"/>
      <c r="CZV40" s="30"/>
      <c r="CZW40" s="30"/>
      <c r="CZX40" s="30"/>
      <c r="CZY40" s="30"/>
      <c r="CZZ40" s="30"/>
      <c r="DAA40" s="30"/>
      <c r="DAB40" s="30"/>
      <c r="DAC40" s="30"/>
      <c r="DAD40" s="30"/>
      <c r="DAE40" s="30"/>
      <c r="DAF40" s="30"/>
      <c r="DAG40" s="30"/>
      <c r="DAH40" s="30"/>
      <c r="DAI40" s="30"/>
      <c r="DAJ40" s="30"/>
      <c r="DAK40" s="30"/>
      <c r="DAL40" s="30"/>
      <c r="DAM40" s="30"/>
      <c r="DAN40" s="30"/>
      <c r="DAO40" s="30"/>
      <c r="DAP40" s="30"/>
      <c r="DAQ40" s="30"/>
      <c r="DAR40" s="30"/>
      <c r="DAS40" s="30"/>
      <c r="DAT40" s="30"/>
      <c r="DAU40" s="30"/>
      <c r="DAV40" s="30"/>
      <c r="DAW40" s="30"/>
      <c r="DAX40" s="30"/>
      <c r="DAY40" s="30"/>
      <c r="DAZ40" s="30"/>
      <c r="DBA40" s="30"/>
      <c r="DBB40" s="30"/>
      <c r="DBC40" s="30"/>
      <c r="DBD40" s="30"/>
      <c r="DBE40" s="30"/>
      <c r="DBF40" s="30"/>
      <c r="DBG40" s="30"/>
      <c r="DBH40" s="30"/>
      <c r="DBI40" s="30"/>
      <c r="DBJ40" s="30"/>
      <c r="DBK40" s="30"/>
      <c r="DBL40" s="30"/>
      <c r="DBM40" s="30"/>
      <c r="DBN40" s="30"/>
      <c r="DBO40" s="30"/>
      <c r="DBP40" s="30"/>
      <c r="DBQ40" s="30"/>
      <c r="DBR40" s="30"/>
      <c r="DBS40" s="30"/>
      <c r="DBT40" s="30"/>
      <c r="DBU40" s="30"/>
      <c r="DBV40" s="30"/>
      <c r="DBW40" s="30"/>
      <c r="DBX40" s="30"/>
      <c r="DBY40" s="30"/>
      <c r="DBZ40" s="30"/>
      <c r="DCA40" s="30"/>
      <c r="DCB40" s="30"/>
      <c r="DCC40" s="30"/>
      <c r="DCD40" s="30"/>
      <c r="DCE40" s="30"/>
      <c r="DCF40" s="30"/>
      <c r="DCG40" s="30"/>
      <c r="DCH40" s="30"/>
      <c r="DCI40" s="30"/>
      <c r="DCJ40" s="30"/>
      <c r="DCK40" s="30"/>
      <c r="DCL40" s="30"/>
      <c r="DCM40" s="30"/>
      <c r="DCN40" s="30"/>
      <c r="DCO40" s="30"/>
      <c r="DCP40" s="30"/>
      <c r="DCQ40" s="30"/>
      <c r="DCR40" s="30"/>
      <c r="DCS40" s="30"/>
      <c r="DCT40" s="30"/>
      <c r="DCU40" s="30"/>
      <c r="DCV40" s="30"/>
      <c r="DCW40" s="30"/>
      <c r="DCX40" s="30"/>
      <c r="DCY40" s="30"/>
      <c r="DCZ40" s="30"/>
      <c r="DDA40" s="30"/>
      <c r="DDB40" s="30"/>
      <c r="DDC40" s="30"/>
      <c r="DDD40" s="30"/>
      <c r="DDE40" s="30"/>
      <c r="DDF40" s="30"/>
      <c r="DDG40" s="30"/>
      <c r="DDH40" s="30"/>
      <c r="DDI40" s="30"/>
      <c r="DDJ40" s="30"/>
      <c r="DDK40" s="30"/>
      <c r="DDL40" s="30"/>
      <c r="DDM40" s="30"/>
      <c r="DDN40" s="30"/>
      <c r="DDO40" s="30"/>
      <c r="DDP40" s="30"/>
      <c r="DDQ40" s="30"/>
      <c r="DDR40" s="30"/>
      <c r="DDS40" s="30"/>
      <c r="DDT40" s="30"/>
      <c r="DDU40" s="30"/>
      <c r="DDV40" s="30"/>
      <c r="DDW40" s="30"/>
      <c r="DDX40" s="30"/>
      <c r="DDY40" s="30"/>
      <c r="DDZ40" s="30"/>
      <c r="DEA40" s="30"/>
      <c r="DEB40" s="30"/>
      <c r="DEC40" s="30"/>
      <c r="DED40" s="30"/>
      <c r="DEE40" s="30"/>
      <c r="DEF40" s="30"/>
      <c r="DEG40" s="30"/>
      <c r="DEH40" s="30"/>
      <c r="DEI40" s="30"/>
      <c r="DEJ40" s="30"/>
      <c r="DEK40" s="30"/>
      <c r="DEL40" s="30"/>
      <c r="DEM40" s="30"/>
      <c r="DEN40" s="30"/>
      <c r="DEO40" s="30"/>
      <c r="DEP40" s="30"/>
      <c r="DEQ40" s="30"/>
      <c r="DER40" s="30"/>
      <c r="DES40" s="30"/>
      <c r="DET40" s="30"/>
      <c r="DEU40" s="30"/>
      <c r="DEV40" s="30"/>
      <c r="DEW40" s="30"/>
      <c r="DEX40" s="30"/>
      <c r="DEY40" s="30"/>
      <c r="DEZ40" s="30"/>
      <c r="DFA40" s="30"/>
      <c r="DFB40" s="30"/>
      <c r="DFC40" s="30"/>
      <c r="DFD40" s="30"/>
      <c r="DFE40" s="30"/>
      <c r="DFF40" s="30"/>
      <c r="DFG40" s="30"/>
      <c r="DFH40" s="30"/>
      <c r="DFI40" s="30"/>
      <c r="DFJ40" s="30"/>
      <c r="DFK40" s="30"/>
      <c r="DFL40" s="30"/>
      <c r="DFM40" s="30"/>
      <c r="DFN40" s="30"/>
      <c r="DFO40" s="30"/>
      <c r="DFP40" s="30"/>
      <c r="DFQ40" s="30"/>
      <c r="DFR40" s="30"/>
      <c r="DFS40" s="30"/>
      <c r="DFT40" s="30"/>
      <c r="DFU40" s="30"/>
      <c r="DFV40" s="30"/>
      <c r="DFW40" s="30"/>
      <c r="DFX40" s="30"/>
      <c r="DFY40" s="30"/>
      <c r="DFZ40" s="30"/>
      <c r="DGA40" s="30"/>
      <c r="DGB40" s="30"/>
      <c r="DGC40" s="30"/>
      <c r="DGD40" s="30"/>
      <c r="DGE40" s="30"/>
      <c r="DGF40" s="30"/>
      <c r="DGG40" s="30"/>
      <c r="DGH40" s="30"/>
      <c r="DGI40" s="30"/>
      <c r="DGJ40" s="30"/>
      <c r="DGK40" s="30"/>
      <c r="DGL40" s="30"/>
      <c r="DGM40" s="30"/>
      <c r="DGN40" s="30"/>
      <c r="DGO40" s="30"/>
      <c r="DGP40" s="30"/>
      <c r="DGQ40" s="30"/>
      <c r="DGR40" s="30"/>
      <c r="DGS40" s="30"/>
      <c r="DGT40" s="30"/>
      <c r="DGU40" s="30"/>
      <c r="DGV40" s="30"/>
      <c r="DGW40" s="30"/>
      <c r="DGX40" s="30"/>
      <c r="DGY40" s="30"/>
      <c r="DGZ40" s="30"/>
      <c r="DHA40" s="30"/>
      <c r="DHB40" s="30"/>
      <c r="DHC40" s="30"/>
      <c r="DHD40" s="30"/>
      <c r="DHE40" s="30"/>
      <c r="DHF40" s="30"/>
      <c r="DHG40" s="30"/>
      <c r="DHH40" s="30"/>
      <c r="DHI40" s="30"/>
      <c r="DHJ40" s="30"/>
      <c r="DHK40" s="30"/>
      <c r="DHL40" s="30"/>
      <c r="DHM40" s="30"/>
      <c r="DHN40" s="30"/>
      <c r="DHO40" s="30"/>
      <c r="DHP40" s="30"/>
      <c r="DHQ40" s="30"/>
      <c r="DHR40" s="30"/>
      <c r="DHS40" s="30"/>
      <c r="DHT40" s="30"/>
      <c r="DHU40" s="30"/>
      <c r="DHV40" s="30"/>
      <c r="DHW40" s="30"/>
      <c r="DHX40" s="30"/>
      <c r="DHY40" s="30"/>
      <c r="DHZ40" s="30"/>
      <c r="DIA40" s="30"/>
      <c r="DIB40" s="30"/>
      <c r="DIC40" s="30"/>
      <c r="DID40" s="30"/>
      <c r="DIE40" s="30"/>
      <c r="DIF40" s="30"/>
      <c r="DIG40" s="30"/>
      <c r="DIH40" s="30"/>
      <c r="DII40" s="30"/>
      <c r="DIJ40" s="30"/>
      <c r="DIK40" s="30"/>
      <c r="DIL40" s="30"/>
      <c r="DIM40" s="30"/>
      <c r="DIN40" s="30"/>
      <c r="DIO40" s="30"/>
      <c r="DIP40" s="30"/>
      <c r="DIQ40" s="30"/>
      <c r="DIR40" s="30"/>
      <c r="DIS40" s="30"/>
      <c r="DIT40" s="30"/>
      <c r="DIU40" s="30"/>
      <c r="DIV40" s="30"/>
      <c r="DIW40" s="30"/>
      <c r="DIX40" s="30"/>
      <c r="DIY40" s="30"/>
      <c r="DIZ40" s="30"/>
      <c r="DJA40" s="30"/>
      <c r="DJB40" s="30"/>
      <c r="DJC40" s="30"/>
      <c r="DJD40" s="30"/>
      <c r="DJE40" s="30"/>
      <c r="DJF40" s="30"/>
      <c r="DJG40" s="30"/>
      <c r="DJH40" s="30"/>
      <c r="DJI40" s="30"/>
      <c r="DJJ40" s="30"/>
      <c r="DJK40" s="30"/>
      <c r="DJL40" s="30"/>
      <c r="DJM40" s="30"/>
      <c r="DJN40" s="30"/>
      <c r="DJO40" s="30"/>
      <c r="DJP40" s="30"/>
      <c r="DJQ40" s="30"/>
      <c r="DJR40" s="30"/>
      <c r="DJS40" s="30"/>
      <c r="DJT40" s="30"/>
      <c r="DJU40" s="30"/>
      <c r="DJV40" s="30"/>
      <c r="DJW40" s="30"/>
      <c r="DJX40" s="30"/>
      <c r="DJY40" s="30"/>
      <c r="DJZ40" s="30"/>
      <c r="DKA40" s="30"/>
      <c r="DKB40" s="30"/>
      <c r="DKC40" s="30"/>
      <c r="DKD40" s="30"/>
      <c r="DKE40" s="30"/>
      <c r="DKF40" s="30"/>
      <c r="DKG40" s="30"/>
      <c r="DKH40" s="30"/>
      <c r="DKI40" s="30"/>
      <c r="DKJ40" s="30"/>
      <c r="DKK40" s="30"/>
      <c r="DKL40" s="30"/>
      <c r="DKM40" s="30"/>
      <c r="DKN40" s="30"/>
      <c r="DKO40" s="30"/>
      <c r="DKP40" s="30"/>
      <c r="DKQ40" s="30"/>
      <c r="DKR40" s="30"/>
      <c r="DKS40" s="30"/>
      <c r="DKT40" s="30"/>
      <c r="DKU40" s="30"/>
      <c r="DKV40" s="30"/>
      <c r="DKW40" s="30"/>
      <c r="DKX40" s="30"/>
      <c r="DKY40" s="30"/>
      <c r="DKZ40" s="30"/>
      <c r="DLA40" s="30"/>
      <c r="DLB40" s="30"/>
      <c r="DLC40" s="30"/>
      <c r="DLD40" s="30"/>
      <c r="DLE40" s="30"/>
      <c r="DLF40" s="30"/>
      <c r="DLG40" s="30"/>
      <c r="DLH40" s="30"/>
      <c r="DLI40" s="30"/>
      <c r="DLJ40" s="30"/>
      <c r="DLK40" s="30"/>
      <c r="DLL40" s="30"/>
      <c r="DLM40" s="30"/>
      <c r="DLN40" s="30"/>
      <c r="DLO40" s="30"/>
      <c r="DLP40" s="30"/>
      <c r="DLQ40" s="30"/>
      <c r="DLR40" s="30"/>
      <c r="DLS40" s="30"/>
      <c r="DLT40" s="30"/>
      <c r="DLU40" s="30"/>
      <c r="DLV40" s="30"/>
      <c r="DLW40" s="30"/>
      <c r="DLX40" s="30"/>
      <c r="DLY40" s="30"/>
      <c r="DLZ40" s="30"/>
      <c r="DMA40" s="30"/>
      <c r="DMB40" s="30"/>
      <c r="DMC40" s="30"/>
      <c r="DMD40" s="30"/>
      <c r="DME40" s="30"/>
      <c r="DMF40" s="30"/>
      <c r="DMG40" s="30"/>
      <c r="DMH40" s="30"/>
      <c r="DMI40" s="30"/>
      <c r="DMJ40" s="30"/>
      <c r="DMK40" s="30"/>
      <c r="DML40" s="30"/>
      <c r="DMM40" s="30"/>
      <c r="DMN40" s="30"/>
      <c r="DMO40" s="30"/>
      <c r="DMP40" s="30"/>
      <c r="DMQ40" s="30"/>
      <c r="DMR40" s="30"/>
      <c r="DMS40" s="30"/>
      <c r="DMT40" s="30"/>
      <c r="DMU40" s="30"/>
      <c r="DMV40" s="30"/>
      <c r="DMW40" s="30"/>
      <c r="DMX40" s="30"/>
      <c r="DMY40" s="30"/>
      <c r="DMZ40" s="30"/>
      <c r="DNA40" s="30"/>
      <c r="DNB40" s="30"/>
      <c r="DNC40" s="30"/>
      <c r="DND40" s="30"/>
      <c r="DNE40" s="30"/>
      <c r="DNF40" s="30"/>
      <c r="DNG40" s="30"/>
      <c r="DNH40" s="30"/>
      <c r="DNI40" s="30"/>
      <c r="DNJ40" s="30"/>
      <c r="DNK40" s="30"/>
      <c r="DNL40" s="30"/>
      <c r="DNM40" s="30"/>
      <c r="DNN40" s="30"/>
      <c r="DNO40" s="30"/>
      <c r="DNP40" s="30"/>
      <c r="DNQ40" s="30"/>
      <c r="DNR40" s="30"/>
      <c r="DNS40" s="30"/>
      <c r="DNT40" s="30"/>
      <c r="DNU40" s="30"/>
      <c r="DNV40" s="30"/>
      <c r="DNW40" s="30"/>
      <c r="DNX40" s="30"/>
      <c r="DNY40" s="30"/>
      <c r="DNZ40" s="30"/>
      <c r="DOA40" s="30"/>
      <c r="DOB40" s="30"/>
      <c r="DOC40" s="30"/>
      <c r="DOD40" s="30"/>
      <c r="DOE40" s="30"/>
      <c r="DOF40" s="30"/>
      <c r="DOG40" s="30"/>
      <c r="DOH40" s="30"/>
      <c r="DOI40" s="30"/>
      <c r="DOJ40" s="30"/>
      <c r="DOK40" s="30"/>
      <c r="DOL40" s="30"/>
      <c r="DOM40" s="30"/>
      <c r="DON40" s="30"/>
      <c r="DOO40" s="30"/>
      <c r="DOP40" s="30"/>
      <c r="DOQ40" s="30"/>
      <c r="DOR40" s="30"/>
      <c r="DOS40" s="30"/>
      <c r="DOT40" s="30"/>
      <c r="DOU40" s="30"/>
      <c r="DOV40" s="30"/>
      <c r="DOW40" s="30"/>
      <c r="DOX40" s="30"/>
      <c r="DOY40" s="30"/>
      <c r="DOZ40" s="30"/>
      <c r="DPA40" s="30"/>
      <c r="DPB40" s="30"/>
      <c r="DPC40" s="30"/>
      <c r="DPD40" s="30"/>
      <c r="DPE40" s="30"/>
      <c r="DPF40" s="30"/>
      <c r="DPG40" s="30"/>
      <c r="DPH40" s="30"/>
      <c r="DPI40" s="30"/>
      <c r="DPJ40" s="30"/>
      <c r="DPK40" s="30"/>
      <c r="DPL40" s="30"/>
      <c r="DPM40" s="30"/>
      <c r="DPN40" s="30"/>
      <c r="DPO40" s="30"/>
      <c r="DPP40" s="30"/>
      <c r="DPQ40" s="30"/>
      <c r="DPR40" s="30"/>
      <c r="DPS40" s="30"/>
      <c r="DPT40" s="30"/>
      <c r="DPU40" s="30"/>
      <c r="DPV40" s="30"/>
      <c r="DPW40" s="30"/>
      <c r="DPX40" s="30"/>
      <c r="DPY40" s="30"/>
      <c r="DPZ40" s="30"/>
      <c r="DQA40" s="30"/>
      <c r="DQB40" s="30"/>
      <c r="DQC40" s="30"/>
      <c r="DQD40" s="30"/>
      <c r="DQE40" s="30"/>
      <c r="DQF40" s="30"/>
      <c r="DQG40" s="30"/>
      <c r="DQH40" s="30"/>
      <c r="DQI40" s="30"/>
      <c r="DQJ40" s="30"/>
      <c r="DQK40" s="30"/>
      <c r="DQL40" s="30"/>
      <c r="DQM40" s="30"/>
      <c r="DQN40" s="30"/>
      <c r="DQO40" s="30"/>
      <c r="DQP40" s="30"/>
      <c r="DQQ40" s="30"/>
      <c r="DQR40" s="30"/>
      <c r="DQS40" s="30"/>
      <c r="DQT40" s="30"/>
      <c r="DQU40" s="30"/>
      <c r="DQV40" s="30"/>
      <c r="DQW40" s="30"/>
      <c r="DQX40" s="30"/>
      <c r="DQY40" s="30"/>
      <c r="DQZ40" s="30"/>
      <c r="DRA40" s="30"/>
      <c r="DRB40" s="30"/>
      <c r="DRC40" s="30"/>
      <c r="DRD40" s="30"/>
      <c r="DRE40" s="30"/>
      <c r="DRF40" s="30"/>
      <c r="DRG40" s="30"/>
      <c r="DRH40" s="30"/>
      <c r="DRI40" s="30"/>
      <c r="DRJ40" s="30"/>
      <c r="DRK40" s="30"/>
      <c r="DRL40" s="30"/>
      <c r="DRM40" s="30"/>
      <c r="DRN40" s="30"/>
      <c r="DRO40" s="30"/>
      <c r="DRP40" s="30"/>
      <c r="DRQ40" s="30"/>
      <c r="DRR40" s="30"/>
      <c r="DRS40" s="30"/>
      <c r="DRT40" s="30"/>
      <c r="DRU40" s="30"/>
      <c r="DRV40" s="30"/>
      <c r="DRW40" s="30"/>
      <c r="DRX40" s="30"/>
      <c r="DRY40" s="30"/>
      <c r="DRZ40" s="30"/>
      <c r="DSA40" s="30"/>
      <c r="DSB40" s="30"/>
      <c r="DSC40" s="30"/>
      <c r="DSD40" s="30"/>
      <c r="DSE40" s="30"/>
      <c r="DSF40" s="30"/>
      <c r="DSG40" s="30"/>
      <c r="DSH40" s="30"/>
      <c r="DSI40" s="30"/>
      <c r="DSJ40" s="30"/>
      <c r="DSK40" s="30"/>
      <c r="DSL40" s="30"/>
      <c r="DSM40" s="30"/>
      <c r="DSN40" s="30"/>
      <c r="DSO40" s="30"/>
      <c r="DSP40" s="30"/>
      <c r="DSQ40" s="30"/>
      <c r="DSR40" s="30"/>
      <c r="DSS40" s="30"/>
      <c r="DST40" s="30"/>
      <c r="DSU40" s="30"/>
      <c r="DSV40" s="30"/>
      <c r="DSW40" s="30"/>
      <c r="DSX40" s="30"/>
      <c r="DSY40" s="30"/>
      <c r="DSZ40" s="30"/>
      <c r="DTA40" s="30"/>
      <c r="DTB40" s="30"/>
      <c r="DTC40" s="30"/>
      <c r="DTD40" s="30"/>
      <c r="DTE40" s="30"/>
      <c r="DTF40" s="30"/>
      <c r="DTG40" s="30"/>
      <c r="DTH40" s="30"/>
      <c r="DTI40" s="30"/>
      <c r="DTJ40" s="30"/>
      <c r="DTK40" s="30"/>
      <c r="DTL40" s="30"/>
      <c r="DTM40" s="30"/>
      <c r="DTN40" s="30"/>
      <c r="DTO40" s="30"/>
      <c r="DTP40" s="30"/>
      <c r="DTQ40" s="30"/>
      <c r="DTR40" s="30"/>
      <c r="DTS40" s="30"/>
      <c r="DTT40" s="30"/>
      <c r="DTU40" s="30"/>
      <c r="DTV40" s="30"/>
      <c r="DTW40" s="30"/>
      <c r="DTX40" s="30"/>
      <c r="DTY40" s="30"/>
      <c r="DTZ40" s="30"/>
      <c r="DUA40" s="30"/>
      <c r="DUB40" s="30"/>
      <c r="DUC40" s="30"/>
      <c r="DUD40" s="30"/>
      <c r="DUE40" s="30"/>
      <c r="DUF40" s="30"/>
      <c r="DUG40" s="30"/>
      <c r="DUH40" s="30"/>
      <c r="DUI40" s="30"/>
      <c r="DUJ40" s="30"/>
      <c r="DUK40" s="30"/>
      <c r="DUL40" s="30"/>
      <c r="DUM40" s="30"/>
      <c r="DUN40" s="30"/>
      <c r="DUO40" s="30"/>
      <c r="DUP40" s="30"/>
      <c r="DUQ40" s="30"/>
      <c r="DUR40" s="30"/>
      <c r="DUS40" s="30"/>
      <c r="DUT40" s="30"/>
      <c r="DUU40" s="30"/>
      <c r="DUV40" s="30"/>
      <c r="DUW40" s="30"/>
      <c r="DUX40" s="30"/>
      <c r="DUY40" s="30"/>
      <c r="DUZ40" s="30"/>
      <c r="DVA40" s="30"/>
      <c r="DVB40" s="30"/>
      <c r="DVC40" s="30"/>
      <c r="DVD40" s="30"/>
      <c r="DVE40" s="30"/>
      <c r="DVF40" s="30"/>
      <c r="DVG40" s="30"/>
      <c r="DVH40" s="30"/>
      <c r="DVI40" s="30"/>
      <c r="DVJ40" s="30"/>
      <c r="DVK40" s="30"/>
      <c r="DVL40" s="30"/>
      <c r="DVM40" s="30"/>
      <c r="DVN40" s="30"/>
      <c r="DVO40" s="30"/>
      <c r="DVP40" s="30"/>
      <c r="DVQ40" s="30"/>
      <c r="DVR40" s="30"/>
      <c r="DVS40" s="30"/>
      <c r="DVT40" s="30"/>
      <c r="DVU40" s="30"/>
      <c r="DVV40" s="30"/>
      <c r="DVW40" s="30"/>
      <c r="DVX40" s="30"/>
      <c r="DVY40" s="30"/>
      <c r="DVZ40" s="30"/>
      <c r="DWA40" s="30"/>
      <c r="DWB40" s="30"/>
      <c r="DWC40" s="30"/>
      <c r="DWD40" s="30"/>
      <c r="DWE40" s="30"/>
      <c r="DWF40" s="30"/>
      <c r="DWG40" s="30"/>
      <c r="DWH40" s="30"/>
      <c r="DWI40" s="30"/>
      <c r="DWJ40" s="30"/>
      <c r="DWK40" s="30"/>
      <c r="DWL40" s="30"/>
      <c r="DWM40" s="30"/>
      <c r="DWN40" s="30"/>
      <c r="DWO40" s="30"/>
      <c r="DWP40" s="30"/>
      <c r="DWQ40" s="30"/>
      <c r="DWR40" s="30"/>
      <c r="DWS40" s="30"/>
      <c r="DWT40" s="30"/>
      <c r="DWU40" s="30"/>
      <c r="DWV40" s="30"/>
      <c r="DWW40" s="30"/>
      <c r="DWX40" s="30"/>
      <c r="DWY40" s="30"/>
      <c r="DWZ40" s="30"/>
      <c r="DXA40" s="30"/>
      <c r="DXB40" s="30"/>
      <c r="DXC40" s="30"/>
      <c r="DXD40" s="30"/>
      <c r="DXE40" s="30"/>
      <c r="DXF40" s="30"/>
      <c r="DXG40" s="30"/>
      <c r="DXH40" s="30"/>
      <c r="DXI40" s="30"/>
      <c r="DXJ40" s="30"/>
      <c r="DXK40" s="30"/>
      <c r="DXL40" s="30"/>
      <c r="DXM40" s="30"/>
      <c r="DXN40" s="30"/>
      <c r="DXO40" s="30"/>
      <c r="DXP40" s="30"/>
      <c r="DXQ40" s="30"/>
      <c r="DXR40" s="30"/>
      <c r="DXS40" s="30"/>
      <c r="DXT40" s="30"/>
      <c r="DXU40" s="30"/>
      <c r="DXV40" s="30"/>
      <c r="DXW40" s="30"/>
      <c r="DXX40" s="30"/>
      <c r="DXY40" s="30"/>
      <c r="DXZ40" s="30"/>
      <c r="DYA40" s="30"/>
      <c r="DYB40" s="30"/>
      <c r="DYC40" s="30"/>
      <c r="DYD40" s="30"/>
      <c r="DYE40" s="30"/>
      <c r="DYF40" s="30"/>
      <c r="DYG40" s="30"/>
      <c r="DYH40" s="30"/>
      <c r="DYI40" s="30"/>
      <c r="DYJ40" s="30"/>
      <c r="DYK40" s="30"/>
      <c r="DYL40" s="30"/>
      <c r="DYM40" s="30"/>
      <c r="DYN40" s="30"/>
      <c r="DYO40" s="30"/>
      <c r="DYP40" s="30"/>
      <c r="DYQ40" s="30"/>
      <c r="DYR40" s="30"/>
      <c r="DYS40" s="30"/>
      <c r="DYT40" s="30"/>
      <c r="DYU40" s="30"/>
      <c r="DYV40" s="30"/>
      <c r="DYW40" s="30"/>
      <c r="DYX40" s="30"/>
      <c r="DYY40" s="30"/>
      <c r="DYZ40" s="30"/>
      <c r="DZA40" s="30"/>
      <c r="DZB40" s="30"/>
      <c r="DZC40" s="30"/>
      <c r="DZD40" s="30"/>
      <c r="DZE40" s="30"/>
      <c r="DZF40" s="30"/>
      <c r="DZG40" s="30"/>
      <c r="DZH40" s="30"/>
      <c r="DZI40" s="30"/>
      <c r="DZJ40" s="30"/>
      <c r="DZK40" s="30"/>
      <c r="DZL40" s="30"/>
      <c r="DZM40" s="30"/>
      <c r="DZN40" s="30"/>
      <c r="DZO40" s="30"/>
      <c r="DZP40" s="30"/>
      <c r="DZQ40" s="30"/>
      <c r="DZR40" s="30"/>
      <c r="DZS40" s="30"/>
      <c r="DZT40" s="30"/>
      <c r="DZU40" s="30"/>
      <c r="DZV40" s="30"/>
      <c r="DZW40" s="30"/>
      <c r="DZX40" s="30"/>
      <c r="DZY40" s="30"/>
      <c r="DZZ40" s="30"/>
      <c r="EAA40" s="30"/>
      <c r="EAB40" s="30"/>
      <c r="EAC40" s="30"/>
      <c r="EAD40" s="30"/>
      <c r="EAE40" s="30"/>
      <c r="EAF40" s="30"/>
      <c r="EAG40" s="30"/>
      <c r="EAH40" s="30"/>
      <c r="EAI40" s="30"/>
      <c r="EAJ40" s="30"/>
      <c r="EAK40" s="30"/>
      <c r="EAL40" s="30"/>
      <c r="EAM40" s="30"/>
      <c r="EAN40" s="30"/>
      <c r="EAO40" s="30"/>
      <c r="EAP40" s="30"/>
      <c r="EAQ40" s="30"/>
      <c r="EAR40" s="30"/>
      <c r="EAS40" s="30"/>
      <c r="EAT40" s="30"/>
      <c r="EAU40" s="30"/>
      <c r="EAV40" s="30"/>
      <c r="EAW40" s="30"/>
      <c r="EAX40" s="30"/>
      <c r="EAY40" s="30"/>
      <c r="EAZ40" s="30"/>
      <c r="EBA40" s="30"/>
      <c r="EBB40" s="30"/>
      <c r="EBC40" s="30"/>
      <c r="EBD40" s="30"/>
      <c r="EBE40" s="30"/>
      <c r="EBF40" s="30"/>
      <c r="EBG40" s="30"/>
      <c r="EBH40" s="30"/>
      <c r="EBI40" s="30"/>
      <c r="EBJ40" s="30"/>
      <c r="EBK40" s="30"/>
      <c r="EBL40" s="30"/>
      <c r="EBM40" s="30"/>
      <c r="EBN40" s="30"/>
      <c r="EBO40" s="30"/>
      <c r="EBP40" s="30"/>
      <c r="EBQ40" s="30"/>
      <c r="EBR40" s="30"/>
      <c r="EBS40" s="30"/>
      <c r="EBT40" s="30"/>
      <c r="EBU40" s="30"/>
      <c r="EBV40" s="30"/>
      <c r="EBW40" s="30"/>
      <c r="EBX40" s="30"/>
      <c r="EBY40" s="30"/>
      <c r="EBZ40" s="30"/>
      <c r="ECA40" s="30"/>
      <c r="ECB40" s="30"/>
      <c r="ECC40" s="30"/>
      <c r="ECD40" s="30"/>
      <c r="ECE40" s="30"/>
      <c r="ECF40" s="30"/>
      <c r="ECG40" s="30"/>
      <c r="ECH40" s="30"/>
      <c r="ECI40" s="30"/>
      <c r="ECJ40" s="30"/>
      <c r="ECK40" s="30"/>
      <c r="ECL40" s="30"/>
      <c r="ECM40" s="30"/>
      <c r="ECN40" s="30"/>
      <c r="ECO40" s="30"/>
      <c r="ECP40" s="30"/>
      <c r="ECQ40" s="30"/>
      <c r="ECR40" s="30"/>
      <c r="ECS40" s="30"/>
      <c r="ECT40" s="30"/>
      <c r="ECU40" s="30"/>
      <c r="ECV40" s="30"/>
      <c r="ECW40" s="30"/>
      <c r="ECX40" s="30"/>
      <c r="ECY40" s="30"/>
      <c r="ECZ40" s="30"/>
      <c r="EDA40" s="30"/>
      <c r="EDB40" s="30"/>
      <c r="EDC40" s="30"/>
      <c r="EDD40" s="30"/>
      <c r="EDE40" s="30"/>
      <c r="EDF40" s="30"/>
      <c r="EDG40" s="30"/>
      <c r="EDH40" s="30"/>
      <c r="EDI40" s="30"/>
      <c r="EDJ40" s="30"/>
      <c r="EDK40" s="30"/>
      <c r="EDL40" s="30"/>
      <c r="EDM40" s="30"/>
      <c r="EDN40" s="30"/>
      <c r="EDO40" s="30"/>
      <c r="EDP40" s="30"/>
      <c r="EDQ40" s="30"/>
      <c r="EDR40" s="30"/>
      <c r="EDS40" s="30"/>
      <c r="EDT40" s="30"/>
      <c r="EDU40" s="30"/>
      <c r="EDV40" s="30"/>
      <c r="EDW40" s="30"/>
      <c r="EDX40" s="30"/>
      <c r="EDY40" s="30"/>
      <c r="EDZ40" s="30"/>
      <c r="EEA40" s="30"/>
      <c r="EEB40" s="30"/>
      <c r="EEC40" s="30"/>
      <c r="EED40" s="30"/>
      <c r="EEE40" s="30"/>
      <c r="EEF40" s="30"/>
      <c r="EEG40" s="30"/>
      <c r="EEH40" s="30"/>
      <c r="EEI40" s="30"/>
      <c r="EEJ40" s="30"/>
      <c r="EEK40" s="30"/>
      <c r="EEL40" s="30"/>
      <c r="EEM40" s="30"/>
      <c r="EEN40" s="30"/>
      <c r="EEO40" s="30"/>
      <c r="EEP40" s="30"/>
      <c r="EEQ40" s="30"/>
      <c r="EER40" s="30"/>
      <c r="EES40" s="30"/>
      <c r="EET40" s="30"/>
      <c r="EEU40" s="30"/>
      <c r="EEV40" s="30"/>
      <c r="EEW40" s="30"/>
      <c r="EEX40" s="30"/>
      <c r="EEY40" s="30"/>
      <c r="EEZ40" s="30"/>
      <c r="EFA40" s="30"/>
      <c r="EFB40" s="30"/>
      <c r="EFC40" s="30"/>
      <c r="EFD40" s="30"/>
      <c r="EFE40" s="30"/>
      <c r="EFF40" s="30"/>
      <c r="EFG40" s="30"/>
      <c r="EFH40" s="30"/>
      <c r="EFI40" s="30"/>
      <c r="EFJ40" s="30"/>
      <c r="EFK40" s="30"/>
      <c r="EFL40" s="30"/>
      <c r="EFM40" s="30"/>
      <c r="EFN40" s="30"/>
      <c r="EFO40" s="30"/>
      <c r="EFP40" s="30"/>
      <c r="EFQ40" s="30"/>
      <c r="EFR40" s="30"/>
      <c r="EFS40" s="30"/>
      <c r="EFT40" s="30"/>
      <c r="EFU40" s="30"/>
      <c r="EFV40" s="30"/>
      <c r="EFW40" s="30"/>
      <c r="EFX40" s="30"/>
      <c r="EFY40" s="30"/>
      <c r="EFZ40" s="30"/>
      <c r="EGA40" s="30"/>
      <c r="EGB40" s="30"/>
      <c r="EGC40" s="30"/>
      <c r="EGD40" s="30"/>
      <c r="EGE40" s="30"/>
      <c r="EGF40" s="30"/>
      <c r="EGG40" s="30"/>
      <c r="EGH40" s="30"/>
      <c r="EGI40" s="30"/>
      <c r="EGJ40" s="30"/>
      <c r="EGK40" s="30"/>
      <c r="EGL40" s="30"/>
      <c r="EGM40" s="30"/>
      <c r="EGN40" s="30"/>
      <c r="EGO40" s="30"/>
      <c r="EGP40" s="30"/>
      <c r="EGQ40" s="30"/>
      <c r="EGR40" s="30"/>
      <c r="EGS40" s="30"/>
      <c r="EGT40" s="30"/>
      <c r="EGU40" s="30"/>
      <c r="EGV40" s="30"/>
      <c r="EGW40" s="30"/>
      <c r="EGX40" s="30"/>
      <c r="EGY40" s="30"/>
      <c r="EGZ40" s="30"/>
      <c r="EHA40" s="30"/>
      <c r="EHB40" s="30"/>
      <c r="EHC40" s="30"/>
      <c r="EHD40" s="30"/>
      <c r="EHE40" s="30"/>
      <c r="EHF40" s="30"/>
      <c r="EHG40" s="30"/>
      <c r="EHH40" s="30"/>
      <c r="EHI40" s="30"/>
      <c r="EHJ40" s="30"/>
      <c r="EHK40" s="30"/>
      <c r="EHL40" s="30"/>
      <c r="EHM40" s="30"/>
      <c r="EHN40" s="30"/>
      <c r="EHO40" s="30"/>
      <c r="EHP40" s="30"/>
      <c r="EHQ40" s="30"/>
      <c r="EHR40" s="30"/>
      <c r="EHS40" s="30"/>
      <c r="EHT40" s="30"/>
      <c r="EHU40" s="30"/>
      <c r="EHV40" s="30"/>
      <c r="EHW40" s="30"/>
      <c r="EHX40" s="30"/>
      <c r="EHY40" s="30"/>
      <c r="EHZ40" s="30"/>
      <c r="EIA40" s="30"/>
      <c r="EIB40" s="30"/>
      <c r="EIC40" s="30"/>
      <c r="EID40" s="30"/>
      <c r="EIE40" s="30"/>
      <c r="EIF40" s="30"/>
      <c r="EIG40" s="30"/>
      <c r="EIH40" s="30"/>
      <c r="EII40" s="30"/>
      <c r="EIJ40" s="30"/>
      <c r="EIK40" s="30"/>
      <c r="EIL40" s="30"/>
      <c r="EIM40" s="30"/>
      <c r="EIN40" s="30"/>
      <c r="EIO40" s="30"/>
      <c r="EIP40" s="30"/>
      <c r="EIQ40" s="30"/>
      <c r="EIR40" s="30"/>
      <c r="EIS40" s="30"/>
      <c r="EIT40" s="30"/>
      <c r="EIU40" s="30"/>
      <c r="EIV40" s="30"/>
      <c r="EIW40" s="30"/>
      <c r="EIX40" s="30"/>
      <c r="EIY40" s="30"/>
      <c r="EIZ40" s="30"/>
      <c r="EJA40" s="30"/>
      <c r="EJB40" s="30"/>
      <c r="EJC40" s="30"/>
      <c r="EJD40" s="30"/>
      <c r="EJE40" s="30"/>
      <c r="EJF40" s="30"/>
      <c r="EJG40" s="30"/>
      <c r="EJH40" s="30"/>
      <c r="EJI40" s="30"/>
      <c r="EJJ40" s="30"/>
      <c r="EJK40" s="30"/>
      <c r="EJL40" s="30"/>
      <c r="EJM40" s="30"/>
      <c r="EJN40" s="30"/>
      <c r="EJO40" s="30"/>
      <c r="EJP40" s="30"/>
      <c r="EJQ40" s="30"/>
      <c r="EJR40" s="30"/>
      <c r="EJS40" s="30"/>
      <c r="EJT40" s="30"/>
      <c r="EJU40" s="30"/>
      <c r="EJV40" s="30"/>
      <c r="EJW40" s="30"/>
      <c r="EJX40" s="30"/>
      <c r="EJY40" s="30"/>
      <c r="EJZ40" s="30"/>
      <c r="EKA40" s="30"/>
      <c r="EKB40" s="30"/>
      <c r="EKC40" s="30"/>
      <c r="EKD40" s="30"/>
      <c r="EKE40" s="30"/>
      <c r="EKF40" s="30"/>
      <c r="EKG40" s="30"/>
      <c r="EKH40" s="30"/>
      <c r="EKI40" s="30"/>
      <c r="EKJ40" s="30"/>
      <c r="EKK40" s="30"/>
      <c r="EKL40" s="30"/>
      <c r="EKM40" s="30"/>
      <c r="EKN40" s="30"/>
      <c r="EKO40" s="30"/>
      <c r="EKP40" s="30"/>
      <c r="EKQ40" s="30"/>
      <c r="EKR40" s="30"/>
      <c r="EKS40" s="30"/>
      <c r="EKT40" s="30"/>
      <c r="EKU40" s="30"/>
      <c r="EKV40" s="30"/>
      <c r="EKW40" s="30"/>
      <c r="EKX40" s="30"/>
      <c r="EKY40" s="30"/>
      <c r="EKZ40" s="30"/>
      <c r="ELA40" s="30"/>
      <c r="ELB40" s="30"/>
      <c r="ELC40" s="30"/>
      <c r="ELD40" s="30"/>
      <c r="ELE40" s="30"/>
      <c r="ELF40" s="30"/>
      <c r="ELG40" s="30"/>
      <c r="ELH40" s="30"/>
      <c r="ELI40" s="30"/>
      <c r="ELJ40" s="30"/>
      <c r="ELK40" s="30"/>
      <c r="ELL40" s="30"/>
      <c r="ELM40" s="30"/>
      <c r="ELN40" s="30"/>
      <c r="ELO40" s="30"/>
      <c r="ELP40" s="30"/>
      <c r="ELQ40" s="30"/>
      <c r="ELR40" s="30"/>
      <c r="ELS40" s="30"/>
      <c r="ELT40" s="30"/>
      <c r="ELU40" s="30"/>
      <c r="ELV40" s="30"/>
      <c r="ELW40" s="30"/>
      <c r="ELX40" s="30"/>
      <c r="ELY40" s="30"/>
      <c r="ELZ40" s="30"/>
      <c r="EMA40" s="30"/>
      <c r="EMB40" s="30"/>
      <c r="EMC40" s="30"/>
      <c r="EMD40" s="30"/>
      <c r="EME40" s="30"/>
      <c r="EMF40" s="30"/>
      <c r="EMG40" s="30"/>
      <c r="EMH40" s="30"/>
      <c r="EMI40" s="30"/>
      <c r="EMJ40" s="30"/>
      <c r="EMK40" s="30"/>
      <c r="EML40" s="30"/>
      <c r="EMM40" s="30"/>
      <c r="EMN40" s="30"/>
      <c r="EMO40" s="30"/>
      <c r="EMP40" s="30"/>
      <c r="EMQ40" s="30"/>
      <c r="EMR40" s="30"/>
      <c r="EMS40" s="30"/>
      <c r="EMT40" s="30"/>
      <c r="EMU40" s="30"/>
      <c r="EMV40" s="30"/>
      <c r="EMW40" s="30"/>
      <c r="EMX40" s="30"/>
      <c r="EMY40" s="30"/>
      <c r="EMZ40" s="30"/>
      <c r="ENA40" s="30"/>
      <c r="ENB40" s="30"/>
      <c r="ENC40" s="30"/>
      <c r="END40" s="30"/>
      <c r="ENE40" s="30"/>
      <c r="ENF40" s="30"/>
      <c r="ENG40" s="30"/>
      <c r="ENH40" s="30"/>
      <c r="ENI40" s="30"/>
      <c r="ENJ40" s="30"/>
      <c r="ENK40" s="30"/>
      <c r="ENL40" s="30"/>
      <c r="ENM40" s="30"/>
      <c r="ENN40" s="30"/>
      <c r="ENO40" s="30"/>
      <c r="ENP40" s="30"/>
      <c r="ENQ40" s="30"/>
      <c r="ENR40" s="30"/>
      <c r="ENS40" s="30"/>
      <c r="ENT40" s="30"/>
      <c r="ENU40" s="30"/>
      <c r="ENV40" s="30"/>
      <c r="ENW40" s="30"/>
      <c r="ENX40" s="30"/>
      <c r="ENY40" s="30"/>
      <c r="ENZ40" s="30"/>
      <c r="EOA40" s="30"/>
      <c r="EOB40" s="30"/>
      <c r="EOC40" s="30"/>
      <c r="EOD40" s="30"/>
      <c r="EOE40" s="30"/>
      <c r="EOF40" s="30"/>
      <c r="EOG40" s="30"/>
      <c r="EOH40" s="30"/>
      <c r="EOI40" s="30"/>
      <c r="EOJ40" s="30"/>
      <c r="EOK40" s="30"/>
      <c r="EOL40" s="30"/>
      <c r="EOM40" s="30"/>
      <c r="EON40" s="30"/>
      <c r="EOO40" s="30"/>
      <c r="EOP40" s="30"/>
      <c r="EOQ40" s="30"/>
      <c r="EOR40" s="30"/>
      <c r="EOS40" s="30"/>
      <c r="EOT40" s="30"/>
      <c r="EOU40" s="30"/>
      <c r="EOV40" s="30"/>
      <c r="EOW40" s="30"/>
      <c r="EOX40" s="30"/>
      <c r="EOY40" s="30"/>
      <c r="EOZ40" s="30"/>
      <c r="EPA40" s="30"/>
      <c r="EPB40" s="30"/>
      <c r="EPC40" s="30"/>
      <c r="EPD40" s="30"/>
      <c r="EPE40" s="30"/>
      <c r="EPF40" s="30"/>
      <c r="EPG40" s="30"/>
      <c r="EPH40" s="30"/>
      <c r="EPI40" s="30"/>
      <c r="EPJ40" s="30"/>
      <c r="EPK40" s="30"/>
      <c r="EPL40" s="30"/>
      <c r="EPM40" s="30"/>
      <c r="EPN40" s="30"/>
      <c r="EPO40" s="30"/>
      <c r="EPP40" s="30"/>
      <c r="EPQ40" s="30"/>
      <c r="EPR40" s="30"/>
      <c r="EPS40" s="30"/>
      <c r="EPT40" s="30"/>
      <c r="EPU40" s="30"/>
      <c r="EPV40" s="30"/>
      <c r="EPW40" s="30"/>
      <c r="EPX40" s="30"/>
      <c r="EPY40" s="30"/>
      <c r="EPZ40" s="30"/>
      <c r="EQA40" s="30"/>
      <c r="EQB40" s="30"/>
      <c r="EQC40" s="30"/>
      <c r="EQD40" s="30"/>
      <c r="EQE40" s="30"/>
      <c r="EQF40" s="30"/>
      <c r="EQG40" s="30"/>
      <c r="EQH40" s="30"/>
      <c r="EQI40" s="30"/>
      <c r="EQJ40" s="30"/>
      <c r="EQK40" s="30"/>
      <c r="EQL40" s="30"/>
      <c r="EQM40" s="30"/>
      <c r="EQN40" s="30"/>
      <c r="EQO40" s="30"/>
      <c r="EQP40" s="30"/>
      <c r="EQQ40" s="30"/>
      <c r="EQR40" s="30"/>
      <c r="EQS40" s="30"/>
      <c r="EQT40" s="30"/>
      <c r="EQU40" s="30"/>
      <c r="EQV40" s="30"/>
      <c r="EQW40" s="30"/>
      <c r="EQX40" s="30"/>
      <c r="EQY40" s="30"/>
      <c r="EQZ40" s="30"/>
      <c r="ERA40" s="30"/>
      <c r="ERB40" s="30"/>
      <c r="ERC40" s="30"/>
      <c r="ERD40" s="30"/>
      <c r="ERE40" s="30"/>
      <c r="ERF40" s="30"/>
      <c r="ERG40" s="30"/>
      <c r="ERH40" s="30"/>
      <c r="ERI40" s="30"/>
      <c r="ERJ40" s="30"/>
      <c r="ERK40" s="30"/>
      <c r="ERL40" s="30"/>
      <c r="ERM40" s="30"/>
      <c r="ERN40" s="30"/>
      <c r="ERO40" s="30"/>
      <c r="ERP40" s="30"/>
      <c r="ERQ40" s="30"/>
      <c r="ERR40" s="30"/>
      <c r="ERS40" s="30"/>
      <c r="ERT40" s="30"/>
      <c r="ERU40" s="30"/>
      <c r="ERV40" s="30"/>
      <c r="ERW40" s="30"/>
      <c r="ERX40" s="30"/>
      <c r="ERY40" s="30"/>
      <c r="ERZ40" s="30"/>
      <c r="ESA40" s="30"/>
      <c r="ESB40" s="30"/>
      <c r="ESC40" s="30"/>
      <c r="ESD40" s="30"/>
      <c r="ESE40" s="30"/>
      <c r="ESF40" s="30"/>
      <c r="ESG40" s="30"/>
      <c r="ESH40" s="30"/>
      <c r="ESI40" s="30"/>
      <c r="ESJ40" s="30"/>
      <c r="ESK40" s="30"/>
      <c r="ESL40" s="30"/>
      <c r="ESM40" s="30"/>
      <c r="ESN40" s="30"/>
      <c r="ESO40" s="30"/>
      <c r="ESP40" s="30"/>
      <c r="ESQ40" s="30"/>
      <c r="ESR40" s="30"/>
      <c r="ESS40" s="30"/>
      <c r="EST40" s="30"/>
      <c r="ESU40" s="30"/>
      <c r="ESV40" s="30"/>
      <c r="ESW40" s="30"/>
      <c r="ESX40" s="30"/>
      <c r="ESY40" s="30"/>
      <c r="ESZ40" s="30"/>
      <c r="ETA40" s="30"/>
      <c r="ETB40" s="30"/>
      <c r="ETC40" s="30"/>
      <c r="ETD40" s="30"/>
      <c r="ETE40" s="30"/>
      <c r="ETF40" s="30"/>
      <c r="ETG40" s="30"/>
      <c r="ETH40" s="30"/>
      <c r="ETI40" s="30"/>
      <c r="ETJ40" s="30"/>
      <c r="ETK40" s="30"/>
      <c r="ETL40" s="30"/>
      <c r="ETM40" s="30"/>
      <c r="ETN40" s="30"/>
      <c r="ETO40" s="30"/>
      <c r="ETP40" s="30"/>
      <c r="ETQ40" s="30"/>
      <c r="ETR40" s="30"/>
      <c r="ETS40" s="30"/>
      <c r="ETT40" s="30"/>
      <c r="ETU40" s="30"/>
      <c r="ETV40" s="30"/>
      <c r="ETW40" s="30"/>
      <c r="ETX40" s="30"/>
      <c r="ETY40" s="30"/>
      <c r="ETZ40" s="30"/>
      <c r="EUA40" s="30"/>
      <c r="EUB40" s="30"/>
      <c r="EUC40" s="30"/>
      <c r="EUD40" s="30"/>
      <c r="EUE40" s="30"/>
      <c r="EUF40" s="30"/>
      <c r="EUG40" s="30"/>
      <c r="EUH40" s="30"/>
      <c r="EUI40" s="30"/>
      <c r="EUJ40" s="30"/>
      <c r="EUK40" s="30"/>
      <c r="EUL40" s="30"/>
      <c r="EUM40" s="30"/>
      <c r="EUN40" s="30"/>
      <c r="EUO40" s="30"/>
      <c r="EUP40" s="30"/>
      <c r="EUQ40" s="30"/>
      <c r="EUR40" s="30"/>
      <c r="EUS40" s="30"/>
      <c r="EUT40" s="30"/>
      <c r="EUU40" s="30"/>
      <c r="EUV40" s="30"/>
      <c r="EUW40" s="30"/>
      <c r="EUX40" s="30"/>
      <c r="EUY40" s="30"/>
      <c r="EUZ40" s="30"/>
      <c r="EVA40" s="30"/>
      <c r="EVB40" s="30"/>
      <c r="EVC40" s="30"/>
      <c r="EVD40" s="30"/>
      <c r="EVE40" s="30"/>
      <c r="EVF40" s="30"/>
      <c r="EVG40" s="30"/>
      <c r="EVH40" s="30"/>
      <c r="EVI40" s="30"/>
      <c r="EVJ40" s="30"/>
      <c r="EVK40" s="30"/>
      <c r="EVL40" s="30"/>
      <c r="EVM40" s="30"/>
      <c r="EVN40" s="30"/>
      <c r="EVO40" s="30"/>
      <c r="EVP40" s="30"/>
      <c r="EVQ40" s="30"/>
      <c r="EVR40" s="30"/>
      <c r="EVS40" s="30"/>
      <c r="EVT40" s="30"/>
      <c r="EVU40" s="30"/>
      <c r="EVV40" s="30"/>
      <c r="EVW40" s="30"/>
      <c r="EVX40" s="30"/>
      <c r="EVY40" s="30"/>
      <c r="EVZ40" s="30"/>
      <c r="EWA40" s="30"/>
      <c r="EWB40" s="30"/>
      <c r="EWC40" s="30"/>
      <c r="EWD40" s="30"/>
      <c r="EWE40" s="30"/>
      <c r="EWF40" s="30"/>
      <c r="EWG40" s="30"/>
      <c r="EWH40" s="30"/>
      <c r="EWI40" s="30"/>
      <c r="EWJ40" s="30"/>
      <c r="EWK40" s="30"/>
      <c r="EWL40" s="30"/>
      <c r="EWM40" s="30"/>
      <c r="EWN40" s="30"/>
      <c r="EWO40" s="30"/>
      <c r="EWP40" s="30"/>
      <c r="EWQ40" s="30"/>
      <c r="EWR40" s="30"/>
      <c r="EWS40" s="30"/>
      <c r="EWT40" s="30"/>
      <c r="EWU40" s="30"/>
      <c r="EWV40" s="30"/>
      <c r="EWW40" s="30"/>
      <c r="EWX40" s="30"/>
      <c r="EWY40" s="30"/>
      <c r="EWZ40" s="30"/>
      <c r="EXA40" s="30"/>
      <c r="EXB40" s="30"/>
      <c r="EXC40" s="30"/>
      <c r="EXD40" s="30"/>
      <c r="EXE40" s="30"/>
      <c r="EXF40" s="30"/>
      <c r="EXG40" s="30"/>
      <c r="EXH40" s="30"/>
      <c r="EXI40" s="30"/>
      <c r="EXJ40" s="30"/>
      <c r="EXK40" s="30"/>
      <c r="EXL40" s="30"/>
      <c r="EXM40" s="30"/>
      <c r="EXN40" s="30"/>
      <c r="EXO40" s="30"/>
      <c r="EXP40" s="30"/>
      <c r="EXQ40" s="30"/>
      <c r="EXR40" s="30"/>
      <c r="EXS40" s="30"/>
      <c r="EXT40" s="30"/>
      <c r="EXU40" s="30"/>
      <c r="EXV40" s="30"/>
      <c r="EXW40" s="30"/>
      <c r="EXX40" s="30"/>
      <c r="EXY40" s="30"/>
      <c r="EXZ40" s="30"/>
      <c r="EYA40" s="30"/>
      <c r="EYB40" s="30"/>
      <c r="EYC40" s="30"/>
      <c r="EYD40" s="30"/>
      <c r="EYE40" s="30"/>
      <c r="EYF40" s="30"/>
      <c r="EYG40" s="30"/>
      <c r="EYH40" s="30"/>
      <c r="EYI40" s="30"/>
      <c r="EYJ40" s="30"/>
      <c r="EYK40" s="30"/>
      <c r="EYL40" s="30"/>
      <c r="EYM40" s="30"/>
      <c r="EYN40" s="30"/>
      <c r="EYO40" s="30"/>
      <c r="EYP40" s="30"/>
      <c r="EYQ40" s="30"/>
      <c r="EYR40" s="30"/>
      <c r="EYS40" s="30"/>
      <c r="EYT40" s="30"/>
      <c r="EYU40" s="30"/>
      <c r="EYV40" s="30"/>
      <c r="EYW40" s="30"/>
      <c r="EYX40" s="30"/>
      <c r="EYY40" s="30"/>
      <c r="EYZ40" s="30"/>
      <c r="EZA40" s="30"/>
      <c r="EZB40" s="30"/>
      <c r="EZC40" s="30"/>
      <c r="EZD40" s="30"/>
      <c r="EZE40" s="30"/>
      <c r="EZF40" s="30"/>
      <c r="EZG40" s="30"/>
      <c r="EZH40" s="30"/>
      <c r="EZI40" s="30"/>
      <c r="EZJ40" s="30"/>
      <c r="EZK40" s="30"/>
      <c r="EZL40" s="30"/>
      <c r="EZM40" s="30"/>
      <c r="EZN40" s="30"/>
      <c r="EZO40" s="30"/>
      <c r="EZP40" s="30"/>
      <c r="EZQ40" s="30"/>
      <c r="EZR40" s="30"/>
      <c r="EZS40" s="30"/>
      <c r="EZT40" s="30"/>
      <c r="EZU40" s="30"/>
      <c r="EZV40" s="30"/>
      <c r="EZW40" s="30"/>
      <c r="EZX40" s="30"/>
      <c r="EZY40" s="30"/>
      <c r="EZZ40" s="30"/>
      <c r="FAA40" s="30"/>
      <c r="FAB40" s="30"/>
      <c r="FAC40" s="30"/>
      <c r="FAD40" s="30"/>
      <c r="FAE40" s="30"/>
      <c r="FAF40" s="30"/>
      <c r="FAG40" s="30"/>
      <c r="FAH40" s="30"/>
      <c r="FAI40" s="30"/>
      <c r="FAJ40" s="30"/>
      <c r="FAK40" s="30"/>
      <c r="FAL40" s="30"/>
      <c r="FAM40" s="30"/>
      <c r="FAN40" s="30"/>
      <c r="FAO40" s="30"/>
      <c r="FAP40" s="30"/>
      <c r="FAQ40" s="30"/>
      <c r="FAR40" s="30"/>
      <c r="FAS40" s="30"/>
      <c r="FAT40" s="30"/>
      <c r="FAU40" s="30"/>
      <c r="FAV40" s="30"/>
      <c r="FAW40" s="30"/>
      <c r="FAX40" s="30"/>
      <c r="FAY40" s="30"/>
      <c r="FAZ40" s="30"/>
      <c r="FBA40" s="30"/>
      <c r="FBB40" s="30"/>
      <c r="FBC40" s="30"/>
      <c r="FBD40" s="30"/>
      <c r="FBE40" s="30"/>
      <c r="FBF40" s="30"/>
      <c r="FBG40" s="30"/>
      <c r="FBH40" s="30"/>
      <c r="FBI40" s="30"/>
      <c r="FBJ40" s="30"/>
      <c r="FBK40" s="30"/>
      <c r="FBL40" s="30"/>
      <c r="FBM40" s="30"/>
      <c r="FBN40" s="30"/>
      <c r="FBO40" s="30"/>
      <c r="FBP40" s="30"/>
      <c r="FBQ40" s="30"/>
      <c r="FBR40" s="30"/>
      <c r="FBS40" s="30"/>
      <c r="FBT40" s="30"/>
      <c r="FBU40" s="30"/>
      <c r="FBV40" s="30"/>
      <c r="FBW40" s="30"/>
      <c r="FBX40" s="30"/>
      <c r="FBY40" s="30"/>
      <c r="FBZ40" s="30"/>
      <c r="FCA40" s="30"/>
      <c r="FCB40" s="30"/>
      <c r="FCC40" s="30"/>
      <c r="FCD40" s="30"/>
      <c r="FCE40" s="30"/>
      <c r="FCF40" s="30"/>
      <c r="FCG40" s="30"/>
      <c r="FCH40" s="30"/>
      <c r="FCI40" s="30"/>
      <c r="FCJ40" s="30"/>
      <c r="FCK40" s="30"/>
      <c r="FCL40" s="30"/>
      <c r="FCM40" s="30"/>
      <c r="FCN40" s="30"/>
      <c r="FCO40" s="30"/>
      <c r="FCP40" s="30"/>
      <c r="FCQ40" s="30"/>
      <c r="FCR40" s="30"/>
      <c r="FCS40" s="30"/>
      <c r="FCT40" s="30"/>
      <c r="FCU40" s="30"/>
      <c r="FCV40" s="30"/>
      <c r="FCW40" s="30"/>
      <c r="FCX40" s="30"/>
      <c r="FCY40" s="30"/>
      <c r="FCZ40" s="30"/>
      <c r="FDA40" s="30"/>
      <c r="FDB40" s="30"/>
      <c r="FDC40" s="30"/>
      <c r="FDD40" s="30"/>
      <c r="FDE40" s="30"/>
      <c r="FDF40" s="30"/>
      <c r="FDG40" s="30"/>
      <c r="FDH40" s="30"/>
      <c r="FDI40" s="30"/>
      <c r="FDJ40" s="30"/>
      <c r="FDK40" s="30"/>
      <c r="FDL40" s="30"/>
      <c r="FDM40" s="30"/>
      <c r="FDN40" s="30"/>
      <c r="FDO40" s="30"/>
      <c r="FDP40" s="30"/>
      <c r="FDQ40" s="30"/>
      <c r="FDR40" s="30"/>
      <c r="FDS40" s="30"/>
      <c r="FDT40" s="30"/>
      <c r="FDU40" s="30"/>
      <c r="FDV40" s="30"/>
      <c r="FDW40" s="30"/>
      <c r="FDX40" s="30"/>
      <c r="FDY40" s="30"/>
      <c r="FDZ40" s="30"/>
      <c r="FEA40" s="30"/>
      <c r="FEB40" s="30"/>
      <c r="FEC40" s="30"/>
      <c r="FED40" s="30"/>
      <c r="FEE40" s="30"/>
      <c r="FEF40" s="30"/>
      <c r="FEG40" s="30"/>
      <c r="FEH40" s="30"/>
      <c r="FEI40" s="30"/>
      <c r="FEJ40" s="30"/>
      <c r="FEK40" s="30"/>
      <c r="FEL40" s="30"/>
      <c r="FEM40" s="30"/>
      <c r="FEN40" s="30"/>
      <c r="FEO40" s="30"/>
      <c r="FEP40" s="30"/>
      <c r="FEQ40" s="30"/>
      <c r="FER40" s="30"/>
      <c r="FES40" s="30"/>
      <c r="FET40" s="30"/>
      <c r="FEU40" s="30"/>
      <c r="FEV40" s="30"/>
      <c r="FEW40" s="30"/>
      <c r="FEX40" s="30"/>
      <c r="FEY40" s="30"/>
      <c r="FEZ40" s="30"/>
      <c r="FFA40" s="30"/>
      <c r="FFB40" s="30"/>
      <c r="FFC40" s="30"/>
      <c r="FFD40" s="30"/>
      <c r="FFE40" s="30"/>
      <c r="FFF40" s="30"/>
      <c r="FFG40" s="30"/>
      <c r="FFH40" s="30"/>
      <c r="FFI40" s="30"/>
      <c r="FFJ40" s="30"/>
      <c r="FFK40" s="30"/>
      <c r="FFL40" s="30"/>
      <c r="FFM40" s="30"/>
      <c r="FFN40" s="30"/>
      <c r="FFO40" s="30"/>
      <c r="FFP40" s="30"/>
      <c r="FFQ40" s="30"/>
      <c r="FFR40" s="30"/>
      <c r="FFS40" s="30"/>
      <c r="FFT40" s="30"/>
      <c r="FFU40" s="30"/>
      <c r="FFV40" s="30"/>
      <c r="FFW40" s="30"/>
      <c r="FFX40" s="30"/>
      <c r="FFY40" s="30"/>
      <c r="FFZ40" s="30"/>
      <c r="FGA40" s="30"/>
      <c r="FGB40" s="30"/>
      <c r="FGC40" s="30"/>
      <c r="FGD40" s="30"/>
      <c r="FGE40" s="30"/>
      <c r="FGF40" s="30"/>
      <c r="FGG40" s="30"/>
      <c r="FGH40" s="30"/>
      <c r="FGI40" s="30"/>
      <c r="FGJ40" s="30"/>
      <c r="FGK40" s="30"/>
      <c r="FGL40" s="30"/>
      <c r="FGM40" s="30"/>
      <c r="FGN40" s="30"/>
      <c r="FGO40" s="30"/>
      <c r="FGP40" s="30"/>
      <c r="FGQ40" s="30"/>
      <c r="FGR40" s="30"/>
      <c r="FGS40" s="30"/>
      <c r="FGT40" s="30"/>
      <c r="FGU40" s="30"/>
      <c r="FGV40" s="30"/>
      <c r="FGW40" s="30"/>
      <c r="FGX40" s="30"/>
      <c r="FGY40" s="30"/>
      <c r="FGZ40" s="30"/>
      <c r="FHA40" s="30"/>
      <c r="FHB40" s="30"/>
      <c r="FHC40" s="30"/>
      <c r="FHD40" s="30"/>
      <c r="FHE40" s="30"/>
      <c r="FHF40" s="30"/>
      <c r="FHG40" s="30"/>
      <c r="FHH40" s="30"/>
      <c r="FHI40" s="30"/>
      <c r="FHJ40" s="30"/>
      <c r="FHK40" s="30"/>
      <c r="FHL40" s="30"/>
      <c r="FHM40" s="30"/>
      <c r="FHN40" s="30"/>
      <c r="FHO40" s="30"/>
      <c r="FHP40" s="30"/>
      <c r="FHQ40" s="30"/>
      <c r="FHR40" s="30"/>
      <c r="FHS40" s="30"/>
      <c r="FHT40" s="30"/>
      <c r="FHU40" s="30"/>
      <c r="FHV40" s="30"/>
      <c r="FHW40" s="30"/>
      <c r="FHX40" s="30"/>
      <c r="FHY40" s="30"/>
      <c r="FHZ40" s="30"/>
      <c r="FIA40" s="30"/>
      <c r="FIB40" s="30"/>
      <c r="FIC40" s="30"/>
      <c r="FID40" s="30"/>
      <c r="FIE40" s="30"/>
      <c r="FIF40" s="30"/>
      <c r="FIG40" s="30"/>
      <c r="FIH40" s="30"/>
      <c r="FII40" s="30"/>
      <c r="FIJ40" s="30"/>
      <c r="FIK40" s="30"/>
      <c r="FIL40" s="30"/>
      <c r="FIM40" s="30"/>
      <c r="FIN40" s="30"/>
      <c r="FIO40" s="30"/>
      <c r="FIP40" s="30"/>
      <c r="FIQ40" s="30"/>
      <c r="FIR40" s="30"/>
      <c r="FIS40" s="30"/>
      <c r="FIT40" s="30"/>
      <c r="FIU40" s="30"/>
      <c r="FIV40" s="30"/>
      <c r="FIW40" s="30"/>
      <c r="FIX40" s="30"/>
      <c r="FIY40" s="30"/>
      <c r="FIZ40" s="30"/>
      <c r="FJA40" s="30"/>
      <c r="FJB40" s="30"/>
      <c r="FJC40" s="30"/>
      <c r="FJD40" s="30"/>
      <c r="FJE40" s="30"/>
      <c r="FJF40" s="30"/>
      <c r="FJG40" s="30"/>
      <c r="FJH40" s="30"/>
      <c r="FJI40" s="30"/>
      <c r="FJJ40" s="30"/>
      <c r="FJK40" s="30"/>
      <c r="FJL40" s="30"/>
      <c r="FJM40" s="30"/>
      <c r="FJN40" s="30"/>
      <c r="FJO40" s="30"/>
      <c r="FJP40" s="30"/>
      <c r="FJQ40" s="30"/>
      <c r="FJR40" s="30"/>
      <c r="FJS40" s="30"/>
      <c r="FJT40" s="30"/>
      <c r="FJU40" s="30"/>
      <c r="FJV40" s="30"/>
      <c r="FJW40" s="30"/>
      <c r="FJX40" s="30"/>
      <c r="FJY40" s="30"/>
      <c r="FJZ40" s="30"/>
      <c r="FKA40" s="30"/>
      <c r="FKB40" s="30"/>
      <c r="FKC40" s="30"/>
      <c r="FKD40" s="30"/>
      <c r="FKE40" s="30"/>
      <c r="FKF40" s="30"/>
      <c r="FKG40" s="30"/>
      <c r="FKH40" s="30"/>
      <c r="FKI40" s="30"/>
      <c r="FKJ40" s="30"/>
      <c r="FKK40" s="30"/>
      <c r="FKL40" s="30"/>
      <c r="FKM40" s="30"/>
      <c r="FKN40" s="30"/>
      <c r="FKO40" s="30"/>
      <c r="FKP40" s="30"/>
      <c r="FKQ40" s="30"/>
      <c r="FKR40" s="30"/>
      <c r="FKS40" s="30"/>
      <c r="FKT40" s="30"/>
      <c r="FKU40" s="30"/>
      <c r="FKV40" s="30"/>
      <c r="FKW40" s="30"/>
      <c r="FKX40" s="30"/>
      <c r="FKY40" s="30"/>
      <c r="FKZ40" s="30"/>
      <c r="FLA40" s="30"/>
      <c r="FLB40" s="30"/>
      <c r="FLC40" s="30"/>
      <c r="FLD40" s="30"/>
      <c r="FLE40" s="30"/>
      <c r="FLF40" s="30"/>
      <c r="FLG40" s="30"/>
      <c r="FLH40" s="30"/>
      <c r="FLI40" s="30"/>
      <c r="FLJ40" s="30"/>
      <c r="FLK40" s="30"/>
      <c r="FLL40" s="30"/>
      <c r="FLM40" s="30"/>
      <c r="FLN40" s="30"/>
      <c r="FLO40" s="30"/>
      <c r="FLP40" s="30"/>
      <c r="FLQ40" s="30"/>
      <c r="FLR40" s="30"/>
      <c r="FLS40" s="30"/>
      <c r="FLT40" s="30"/>
      <c r="FLU40" s="30"/>
      <c r="FLV40" s="30"/>
      <c r="FLW40" s="30"/>
      <c r="FLX40" s="30"/>
      <c r="FLY40" s="30"/>
      <c r="FLZ40" s="30"/>
      <c r="FMA40" s="30"/>
      <c r="FMB40" s="30"/>
      <c r="FMC40" s="30"/>
      <c r="FMD40" s="30"/>
      <c r="FME40" s="30"/>
      <c r="FMF40" s="30"/>
      <c r="FMG40" s="30"/>
      <c r="FMH40" s="30"/>
      <c r="FMI40" s="30"/>
      <c r="FMJ40" s="30"/>
      <c r="FMK40" s="30"/>
      <c r="FML40" s="30"/>
      <c r="FMM40" s="30"/>
      <c r="FMN40" s="30"/>
      <c r="FMO40" s="30"/>
      <c r="FMP40" s="30"/>
      <c r="FMQ40" s="30"/>
      <c r="FMR40" s="30"/>
      <c r="FMS40" s="30"/>
      <c r="FMT40" s="30"/>
      <c r="FMU40" s="30"/>
      <c r="FMV40" s="30"/>
      <c r="FMW40" s="30"/>
      <c r="FMX40" s="30"/>
      <c r="FMY40" s="30"/>
      <c r="FMZ40" s="30"/>
      <c r="FNA40" s="30"/>
      <c r="FNB40" s="30"/>
      <c r="FNC40" s="30"/>
      <c r="FND40" s="30"/>
      <c r="FNE40" s="30"/>
      <c r="FNF40" s="30"/>
      <c r="FNG40" s="30"/>
      <c r="FNH40" s="30"/>
      <c r="FNI40" s="30"/>
      <c r="FNJ40" s="30"/>
      <c r="FNK40" s="30"/>
      <c r="FNL40" s="30"/>
      <c r="FNM40" s="30"/>
      <c r="FNN40" s="30"/>
      <c r="FNO40" s="30"/>
      <c r="FNP40" s="30"/>
      <c r="FNQ40" s="30"/>
      <c r="FNR40" s="30"/>
      <c r="FNS40" s="30"/>
      <c r="FNT40" s="30"/>
      <c r="FNU40" s="30"/>
      <c r="FNV40" s="30"/>
      <c r="FNW40" s="30"/>
      <c r="FNX40" s="30"/>
      <c r="FNY40" s="30"/>
      <c r="FNZ40" s="30"/>
      <c r="FOA40" s="30"/>
      <c r="FOB40" s="30"/>
      <c r="FOC40" s="30"/>
      <c r="FOD40" s="30"/>
      <c r="FOE40" s="30"/>
      <c r="FOF40" s="30"/>
      <c r="FOG40" s="30"/>
      <c r="FOH40" s="30"/>
      <c r="FOI40" s="30"/>
      <c r="FOJ40" s="30"/>
      <c r="FOK40" s="30"/>
      <c r="FOL40" s="30"/>
      <c r="FOM40" s="30"/>
      <c r="FON40" s="30"/>
      <c r="FOO40" s="30"/>
      <c r="FOP40" s="30"/>
      <c r="FOQ40" s="30"/>
      <c r="FOR40" s="30"/>
      <c r="FOS40" s="30"/>
      <c r="FOT40" s="30"/>
      <c r="FOU40" s="30"/>
      <c r="FOV40" s="30"/>
      <c r="FOW40" s="30"/>
      <c r="FOX40" s="30"/>
      <c r="FOY40" s="30"/>
      <c r="FOZ40" s="30"/>
      <c r="FPA40" s="30"/>
      <c r="FPB40" s="30"/>
      <c r="FPC40" s="30"/>
      <c r="FPD40" s="30"/>
      <c r="FPE40" s="30"/>
      <c r="FPF40" s="30"/>
      <c r="FPG40" s="30"/>
      <c r="FPH40" s="30"/>
      <c r="FPI40" s="30"/>
      <c r="FPJ40" s="30"/>
      <c r="FPK40" s="30"/>
      <c r="FPL40" s="30"/>
      <c r="FPM40" s="30"/>
      <c r="FPN40" s="30"/>
      <c r="FPO40" s="30"/>
      <c r="FPP40" s="30"/>
      <c r="FPQ40" s="30"/>
      <c r="FPR40" s="30"/>
      <c r="FPS40" s="30"/>
      <c r="FPT40" s="30"/>
      <c r="FPU40" s="30"/>
      <c r="FPV40" s="30"/>
      <c r="FPW40" s="30"/>
      <c r="FPX40" s="30"/>
      <c r="FPY40" s="30"/>
      <c r="FPZ40" s="30"/>
      <c r="FQA40" s="30"/>
      <c r="FQB40" s="30"/>
      <c r="FQC40" s="30"/>
      <c r="FQD40" s="30"/>
      <c r="FQE40" s="30"/>
      <c r="FQF40" s="30"/>
      <c r="FQG40" s="30"/>
      <c r="FQH40" s="30"/>
      <c r="FQI40" s="30"/>
      <c r="FQJ40" s="30"/>
      <c r="FQK40" s="30"/>
      <c r="FQL40" s="30"/>
      <c r="FQM40" s="30"/>
      <c r="FQN40" s="30"/>
      <c r="FQO40" s="30"/>
      <c r="FQP40" s="30"/>
      <c r="FQQ40" s="30"/>
      <c r="FQR40" s="30"/>
      <c r="FQS40" s="30"/>
      <c r="FQT40" s="30"/>
      <c r="FQU40" s="30"/>
      <c r="FQV40" s="30"/>
      <c r="FQW40" s="30"/>
      <c r="FQX40" s="30"/>
      <c r="FQY40" s="30"/>
      <c r="FQZ40" s="30"/>
      <c r="FRA40" s="30"/>
      <c r="FRB40" s="30"/>
      <c r="FRC40" s="30"/>
      <c r="FRD40" s="30"/>
      <c r="FRE40" s="30"/>
      <c r="FRF40" s="30"/>
      <c r="FRG40" s="30"/>
      <c r="FRH40" s="30"/>
      <c r="FRI40" s="30"/>
      <c r="FRJ40" s="30"/>
      <c r="FRK40" s="30"/>
      <c r="FRL40" s="30"/>
      <c r="FRM40" s="30"/>
      <c r="FRN40" s="30"/>
      <c r="FRO40" s="30"/>
      <c r="FRP40" s="30"/>
      <c r="FRQ40" s="30"/>
      <c r="FRR40" s="30"/>
      <c r="FRS40" s="30"/>
      <c r="FRT40" s="30"/>
      <c r="FRU40" s="30"/>
      <c r="FRV40" s="30"/>
      <c r="FRW40" s="30"/>
      <c r="FRX40" s="30"/>
      <c r="FRY40" s="30"/>
      <c r="FRZ40" s="30"/>
      <c r="FSA40" s="30"/>
      <c r="FSB40" s="30"/>
      <c r="FSC40" s="30"/>
      <c r="FSD40" s="30"/>
      <c r="FSE40" s="30"/>
      <c r="FSF40" s="30"/>
      <c r="FSG40" s="30"/>
      <c r="FSH40" s="30"/>
      <c r="FSI40" s="30"/>
      <c r="FSJ40" s="30"/>
      <c r="FSK40" s="30"/>
      <c r="FSL40" s="30"/>
      <c r="FSM40" s="30"/>
      <c r="FSN40" s="30"/>
      <c r="FSO40" s="30"/>
      <c r="FSP40" s="30"/>
      <c r="FSQ40" s="30"/>
      <c r="FSR40" s="30"/>
      <c r="FSS40" s="30"/>
      <c r="FST40" s="30"/>
      <c r="FSU40" s="30"/>
      <c r="FSV40" s="30"/>
      <c r="FSW40" s="30"/>
      <c r="FSX40" s="30"/>
      <c r="FSY40" s="30"/>
      <c r="FSZ40" s="30"/>
      <c r="FTA40" s="30"/>
      <c r="FTB40" s="30"/>
      <c r="FTC40" s="30"/>
      <c r="FTD40" s="30"/>
      <c r="FTE40" s="30"/>
      <c r="FTF40" s="30"/>
      <c r="FTG40" s="30"/>
      <c r="FTH40" s="30"/>
      <c r="FTI40" s="30"/>
      <c r="FTJ40" s="30"/>
      <c r="FTK40" s="30"/>
      <c r="FTL40" s="30"/>
      <c r="FTM40" s="30"/>
      <c r="FTN40" s="30"/>
      <c r="FTO40" s="30"/>
      <c r="FTP40" s="30"/>
      <c r="FTQ40" s="30"/>
      <c r="FTR40" s="30"/>
      <c r="FTS40" s="30"/>
      <c r="FTT40" s="30"/>
      <c r="FTU40" s="30"/>
      <c r="FTV40" s="30"/>
      <c r="FTW40" s="30"/>
      <c r="FTX40" s="30"/>
      <c r="FTY40" s="30"/>
      <c r="FTZ40" s="30"/>
      <c r="FUA40" s="30"/>
      <c r="FUB40" s="30"/>
      <c r="FUC40" s="30"/>
      <c r="FUD40" s="30"/>
      <c r="FUE40" s="30"/>
      <c r="FUF40" s="30"/>
      <c r="FUG40" s="30"/>
      <c r="FUH40" s="30"/>
      <c r="FUI40" s="30"/>
      <c r="FUJ40" s="30"/>
      <c r="FUK40" s="30"/>
      <c r="FUL40" s="30"/>
      <c r="FUM40" s="30"/>
      <c r="FUN40" s="30"/>
      <c r="FUO40" s="30"/>
      <c r="FUP40" s="30"/>
      <c r="FUQ40" s="30"/>
      <c r="FUR40" s="30"/>
      <c r="FUS40" s="30"/>
      <c r="FUT40" s="30"/>
      <c r="FUU40" s="30"/>
      <c r="FUV40" s="30"/>
      <c r="FUW40" s="30"/>
      <c r="FUX40" s="30"/>
      <c r="FUY40" s="30"/>
      <c r="FUZ40" s="30"/>
      <c r="FVA40" s="30"/>
      <c r="FVB40" s="30"/>
      <c r="FVC40" s="30"/>
      <c r="FVD40" s="30"/>
      <c r="FVE40" s="30"/>
      <c r="FVF40" s="30"/>
      <c r="FVG40" s="30"/>
      <c r="FVH40" s="30"/>
      <c r="FVI40" s="30"/>
      <c r="FVJ40" s="30"/>
      <c r="FVK40" s="30"/>
      <c r="FVL40" s="30"/>
      <c r="FVM40" s="30"/>
      <c r="FVN40" s="30"/>
      <c r="FVO40" s="30"/>
      <c r="FVP40" s="30"/>
      <c r="FVQ40" s="30"/>
      <c r="FVR40" s="30"/>
      <c r="FVS40" s="30"/>
      <c r="FVT40" s="30"/>
      <c r="FVU40" s="30"/>
      <c r="FVV40" s="30"/>
      <c r="FVW40" s="30"/>
      <c r="FVX40" s="30"/>
      <c r="FVY40" s="30"/>
      <c r="FVZ40" s="30"/>
      <c r="FWA40" s="30"/>
      <c r="FWB40" s="30"/>
      <c r="FWC40" s="30"/>
      <c r="FWD40" s="30"/>
      <c r="FWE40" s="30"/>
      <c r="FWF40" s="30"/>
      <c r="FWG40" s="30"/>
      <c r="FWH40" s="30"/>
      <c r="FWI40" s="30"/>
      <c r="FWJ40" s="30"/>
      <c r="FWK40" s="30"/>
      <c r="FWL40" s="30"/>
      <c r="FWM40" s="30"/>
      <c r="FWN40" s="30"/>
      <c r="FWO40" s="30"/>
      <c r="FWP40" s="30"/>
      <c r="FWQ40" s="30"/>
      <c r="FWR40" s="30"/>
      <c r="FWS40" s="30"/>
      <c r="FWT40" s="30"/>
      <c r="FWU40" s="30"/>
      <c r="FWV40" s="30"/>
      <c r="FWW40" s="30"/>
      <c r="FWX40" s="30"/>
      <c r="FWY40" s="30"/>
      <c r="FWZ40" s="30"/>
      <c r="FXA40" s="30"/>
      <c r="FXB40" s="30"/>
      <c r="FXC40" s="30"/>
      <c r="FXD40" s="30"/>
      <c r="FXE40" s="30"/>
      <c r="FXF40" s="30"/>
      <c r="FXG40" s="30"/>
      <c r="FXH40" s="30"/>
      <c r="FXI40" s="30"/>
      <c r="FXJ40" s="30"/>
      <c r="FXK40" s="30"/>
      <c r="FXL40" s="30"/>
      <c r="FXM40" s="30"/>
      <c r="FXN40" s="30"/>
      <c r="FXO40" s="30"/>
      <c r="FXP40" s="30"/>
      <c r="FXQ40" s="30"/>
      <c r="FXR40" s="30"/>
      <c r="FXS40" s="30"/>
      <c r="FXT40" s="30"/>
      <c r="FXU40" s="30"/>
      <c r="FXV40" s="30"/>
      <c r="FXW40" s="30"/>
      <c r="FXX40" s="30"/>
      <c r="FXY40" s="30"/>
      <c r="FXZ40" s="30"/>
      <c r="FYA40" s="30"/>
      <c r="FYB40" s="30"/>
      <c r="FYC40" s="30"/>
      <c r="FYD40" s="30"/>
      <c r="FYE40" s="30"/>
      <c r="FYF40" s="30"/>
      <c r="FYG40" s="30"/>
      <c r="FYH40" s="30"/>
      <c r="FYI40" s="30"/>
      <c r="FYJ40" s="30"/>
      <c r="FYK40" s="30"/>
      <c r="FYL40" s="30"/>
      <c r="FYM40" s="30"/>
      <c r="FYN40" s="30"/>
      <c r="FYO40" s="30"/>
      <c r="FYP40" s="30"/>
      <c r="FYQ40" s="30"/>
      <c r="FYR40" s="30"/>
      <c r="FYS40" s="30"/>
      <c r="FYT40" s="30"/>
      <c r="FYU40" s="30"/>
      <c r="FYV40" s="30"/>
      <c r="FYW40" s="30"/>
      <c r="FYX40" s="30"/>
      <c r="FYY40" s="30"/>
      <c r="FYZ40" s="30"/>
      <c r="FZA40" s="30"/>
      <c r="FZB40" s="30"/>
      <c r="FZC40" s="30"/>
      <c r="FZD40" s="30"/>
      <c r="FZE40" s="30"/>
      <c r="FZF40" s="30"/>
      <c r="FZG40" s="30"/>
      <c r="FZH40" s="30"/>
      <c r="FZI40" s="30"/>
      <c r="FZJ40" s="30"/>
      <c r="FZK40" s="30"/>
      <c r="FZL40" s="30"/>
      <c r="FZM40" s="30"/>
      <c r="FZN40" s="30"/>
      <c r="FZO40" s="30"/>
      <c r="FZP40" s="30"/>
      <c r="FZQ40" s="30"/>
      <c r="FZR40" s="30"/>
      <c r="FZS40" s="30"/>
      <c r="FZT40" s="30"/>
      <c r="FZU40" s="30"/>
      <c r="FZV40" s="30"/>
      <c r="FZW40" s="30"/>
      <c r="FZX40" s="30"/>
      <c r="FZY40" s="30"/>
      <c r="FZZ40" s="30"/>
      <c r="GAA40" s="30"/>
      <c r="GAB40" s="30"/>
      <c r="GAC40" s="30"/>
      <c r="GAD40" s="30"/>
      <c r="GAE40" s="30"/>
      <c r="GAF40" s="30"/>
      <c r="GAG40" s="30"/>
      <c r="GAH40" s="30"/>
      <c r="GAI40" s="30"/>
      <c r="GAJ40" s="30"/>
      <c r="GAK40" s="30"/>
      <c r="GAL40" s="30"/>
      <c r="GAM40" s="30"/>
      <c r="GAN40" s="30"/>
      <c r="GAO40" s="30"/>
      <c r="GAP40" s="30"/>
      <c r="GAQ40" s="30"/>
      <c r="GAR40" s="30"/>
      <c r="GAS40" s="30"/>
      <c r="GAT40" s="30"/>
      <c r="GAU40" s="30"/>
      <c r="GAV40" s="30"/>
      <c r="GAW40" s="30"/>
      <c r="GAX40" s="30"/>
      <c r="GAY40" s="30"/>
      <c r="GAZ40" s="30"/>
      <c r="GBA40" s="30"/>
      <c r="GBB40" s="30"/>
      <c r="GBC40" s="30"/>
      <c r="GBD40" s="30"/>
      <c r="GBE40" s="30"/>
      <c r="GBF40" s="30"/>
      <c r="GBG40" s="30"/>
      <c r="GBH40" s="30"/>
      <c r="GBI40" s="30"/>
      <c r="GBJ40" s="30"/>
      <c r="GBK40" s="30"/>
      <c r="GBL40" s="30"/>
      <c r="GBM40" s="30"/>
      <c r="GBN40" s="30"/>
      <c r="GBO40" s="30"/>
      <c r="GBP40" s="30"/>
      <c r="GBQ40" s="30"/>
      <c r="GBR40" s="30"/>
      <c r="GBS40" s="30"/>
      <c r="GBT40" s="30"/>
      <c r="GBU40" s="30"/>
      <c r="GBV40" s="30"/>
      <c r="GBW40" s="30"/>
      <c r="GBX40" s="30"/>
      <c r="GBY40" s="30"/>
      <c r="GBZ40" s="30"/>
      <c r="GCA40" s="30"/>
      <c r="GCB40" s="30"/>
      <c r="GCC40" s="30"/>
      <c r="GCD40" s="30"/>
      <c r="GCE40" s="30"/>
      <c r="GCF40" s="30"/>
      <c r="GCG40" s="30"/>
      <c r="GCH40" s="30"/>
      <c r="GCI40" s="30"/>
      <c r="GCJ40" s="30"/>
      <c r="GCK40" s="30"/>
      <c r="GCL40" s="30"/>
      <c r="GCM40" s="30"/>
      <c r="GCN40" s="30"/>
      <c r="GCO40" s="30"/>
      <c r="GCP40" s="30"/>
      <c r="GCQ40" s="30"/>
      <c r="GCR40" s="30"/>
      <c r="GCS40" s="30"/>
      <c r="GCT40" s="30"/>
      <c r="GCU40" s="30"/>
      <c r="GCV40" s="30"/>
      <c r="GCW40" s="30"/>
      <c r="GCX40" s="30"/>
      <c r="GCY40" s="30"/>
      <c r="GCZ40" s="30"/>
      <c r="GDA40" s="30"/>
      <c r="GDB40" s="30"/>
      <c r="GDC40" s="30"/>
      <c r="GDD40" s="30"/>
      <c r="GDE40" s="30"/>
      <c r="GDF40" s="30"/>
      <c r="GDG40" s="30"/>
      <c r="GDH40" s="30"/>
      <c r="GDI40" s="30"/>
      <c r="GDJ40" s="30"/>
      <c r="GDK40" s="30"/>
      <c r="GDL40" s="30"/>
      <c r="GDM40" s="30"/>
      <c r="GDN40" s="30"/>
      <c r="GDO40" s="30"/>
      <c r="GDP40" s="30"/>
      <c r="GDQ40" s="30"/>
      <c r="GDR40" s="30"/>
      <c r="GDS40" s="30"/>
      <c r="GDT40" s="30"/>
      <c r="GDU40" s="30"/>
      <c r="GDV40" s="30"/>
      <c r="GDW40" s="30"/>
      <c r="GDX40" s="30"/>
      <c r="GDY40" s="30"/>
      <c r="GDZ40" s="30"/>
      <c r="GEA40" s="30"/>
      <c r="GEB40" s="30"/>
      <c r="GEC40" s="30"/>
      <c r="GED40" s="30"/>
      <c r="GEE40" s="30"/>
      <c r="GEF40" s="30"/>
      <c r="GEG40" s="30"/>
      <c r="GEH40" s="30"/>
      <c r="GEI40" s="30"/>
      <c r="GEJ40" s="30"/>
      <c r="GEK40" s="30"/>
      <c r="GEL40" s="30"/>
      <c r="GEM40" s="30"/>
      <c r="GEN40" s="30"/>
      <c r="GEO40" s="30"/>
      <c r="GEP40" s="30"/>
      <c r="GEQ40" s="30"/>
      <c r="GER40" s="30"/>
      <c r="GES40" s="30"/>
      <c r="GET40" s="30"/>
      <c r="GEU40" s="30"/>
      <c r="GEV40" s="30"/>
      <c r="GEW40" s="30"/>
      <c r="GEX40" s="30"/>
      <c r="GEY40" s="30"/>
      <c r="GEZ40" s="30"/>
      <c r="GFA40" s="30"/>
      <c r="GFB40" s="30"/>
      <c r="GFC40" s="30"/>
      <c r="GFD40" s="30"/>
      <c r="GFE40" s="30"/>
      <c r="GFF40" s="30"/>
      <c r="GFG40" s="30"/>
      <c r="GFH40" s="30"/>
      <c r="GFI40" s="30"/>
      <c r="GFJ40" s="30"/>
      <c r="GFK40" s="30"/>
      <c r="GFL40" s="30"/>
      <c r="GFM40" s="30"/>
      <c r="GFN40" s="30"/>
      <c r="GFO40" s="30"/>
      <c r="GFP40" s="30"/>
      <c r="GFQ40" s="30"/>
      <c r="GFR40" s="30"/>
      <c r="GFS40" s="30"/>
      <c r="GFT40" s="30"/>
      <c r="GFU40" s="30"/>
      <c r="GFV40" s="30"/>
      <c r="GFW40" s="30"/>
      <c r="GFX40" s="30"/>
      <c r="GFY40" s="30"/>
      <c r="GFZ40" s="30"/>
      <c r="GGA40" s="30"/>
      <c r="GGB40" s="30"/>
      <c r="GGC40" s="30"/>
      <c r="GGD40" s="30"/>
      <c r="GGE40" s="30"/>
      <c r="GGF40" s="30"/>
      <c r="GGG40" s="30"/>
      <c r="GGH40" s="30"/>
      <c r="GGI40" s="30"/>
      <c r="GGJ40" s="30"/>
      <c r="GGK40" s="30"/>
      <c r="GGL40" s="30"/>
      <c r="GGM40" s="30"/>
      <c r="GGN40" s="30"/>
      <c r="GGO40" s="30"/>
      <c r="GGP40" s="30"/>
      <c r="GGQ40" s="30"/>
      <c r="GGR40" s="30"/>
      <c r="GGS40" s="30"/>
      <c r="GGT40" s="30"/>
      <c r="GGU40" s="30"/>
      <c r="GGV40" s="30"/>
      <c r="GGW40" s="30"/>
      <c r="GGX40" s="30"/>
      <c r="GGY40" s="30"/>
      <c r="GGZ40" s="30"/>
      <c r="GHA40" s="30"/>
      <c r="GHB40" s="30"/>
      <c r="GHC40" s="30"/>
      <c r="GHD40" s="30"/>
      <c r="GHE40" s="30"/>
      <c r="GHF40" s="30"/>
      <c r="GHG40" s="30"/>
      <c r="GHH40" s="30"/>
      <c r="GHI40" s="30"/>
      <c r="GHJ40" s="30"/>
      <c r="GHK40" s="30"/>
      <c r="GHL40" s="30"/>
      <c r="GHM40" s="30"/>
      <c r="GHN40" s="30"/>
      <c r="GHO40" s="30"/>
      <c r="GHP40" s="30"/>
      <c r="GHQ40" s="30"/>
      <c r="GHR40" s="30"/>
      <c r="GHS40" s="30"/>
      <c r="GHT40" s="30"/>
      <c r="GHU40" s="30"/>
      <c r="GHV40" s="30"/>
      <c r="GHW40" s="30"/>
      <c r="GHX40" s="30"/>
      <c r="GHY40" s="30"/>
      <c r="GHZ40" s="30"/>
      <c r="GIA40" s="30"/>
      <c r="GIB40" s="30"/>
      <c r="GIC40" s="30"/>
      <c r="GID40" s="30"/>
      <c r="GIE40" s="30"/>
      <c r="GIF40" s="30"/>
      <c r="GIG40" s="30"/>
      <c r="GIH40" s="30"/>
      <c r="GII40" s="30"/>
      <c r="GIJ40" s="30"/>
      <c r="GIK40" s="30"/>
      <c r="GIL40" s="30"/>
      <c r="GIM40" s="30"/>
      <c r="GIN40" s="30"/>
      <c r="GIO40" s="30"/>
      <c r="GIP40" s="30"/>
      <c r="GIQ40" s="30"/>
      <c r="GIR40" s="30"/>
      <c r="GIS40" s="30"/>
      <c r="GIT40" s="30"/>
      <c r="GIU40" s="30"/>
      <c r="GIV40" s="30"/>
      <c r="GIW40" s="30"/>
      <c r="GIX40" s="30"/>
      <c r="GIY40" s="30"/>
      <c r="GIZ40" s="30"/>
      <c r="GJA40" s="30"/>
      <c r="GJB40" s="30"/>
      <c r="GJC40" s="30"/>
      <c r="GJD40" s="30"/>
      <c r="GJE40" s="30"/>
      <c r="GJF40" s="30"/>
      <c r="GJG40" s="30"/>
      <c r="GJH40" s="30"/>
      <c r="GJI40" s="30"/>
      <c r="GJJ40" s="30"/>
      <c r="GJK40" s="30"/>
      <c r="GJL40" s="30"/>
      <c r="GJM40" s="30"/>
      <c r="GJN40" s="30"/>
      <c r="GJO40" s="30"/>
      <c r="GJP40" s="30"/>
      <c r="GJQ40" s="30"/>
      <c r="GJR40" s="30"/>
      <c r="GJS40" s="30"/>
      <c r="GJT40" s="30"/>
      <c r="GJU40" s="30"/>
      <c r="GJV40" s="30"/>
      <c r="GJW40" s="30"/>
      <c r="GJX40" s="30"/>
      <c r="GJY40" s="30"/>
      <c r="GJZ40" s="30"/>
      <c r="GKA40" s="30"/>
      <c r="GKB40" s="30"/>
      <c r="GKC40" s="30"/>
      <c r="GKD40" s="30"/>
      <c r="GKE40" s="30"/>
      <c r="GKF40" s="30"/>
      <c r="GKG40" s="30"/>
      <c r="GKH40" s="30"/>
      <c r="GKI40" s="30"/>
      <c r="GKJ40" s="30"/>
      <c r="GKK40" s="30"/>
      <c r="GKL40" s="30"/>
      <c r="GKM40" s="30"/>
      <c r="GKN40" s="30"/>
      <c r="GKO40" s="30"/>
      <c r="GKP40" s="30"/>
      <c r="GKQ40" s="30"/>
      <c r="GKR40" s="30"/>
      <c r="GKS40" s="30"/>
      <c r="GKT40" s="30"/>
      <c r="GKU40" s="30"/>
      <c r="GKV40" s="30"/>
      <c r="GKW40" s="30"/>
      <c r="GKX40" s="30"/>
      <c r="GKY40" s="30"/>
      <c r="GKZ40" s="30"/>
      <c r="GLA40" s="30"/>
      <c r="GLB40" s="30"/>
      <c r="GLC40" s="30"/>
      <c r="GLD40" s="30"/>
      <c r="GLE40" s="30"/>
      <c r="GLF40" s="30"/>
      <c r="GLG40" s="30"/>
      <c r="GLH40" s="30"/>
      <c r="GLI40" s="30"/>
      <c r="GLJ40" s="30"/>
      <c r="GLK40" s="30"/>
      <c r="GLL40" s="30"/>
      <c r="GLM40" s="30"/>
      <c r="GLN40" s="30"/>
      <c r="GLO40" s="30"/>
      <c r="GLP40" s="30"/>
      <c r="GLQ40" s="30"/>
      <c r="GLR40" s="30"/>
      <c r="GLS40" s="30"/>
      <c r="GLT40" s="30"/>
      <c r="GLU40" s="30"/>
      <c r="GLV40" s="30"/>
      <c r="GLW40" s="30"/>
      <c r="GLX40" s="30"/>
      <c r="GLY40" s="30"/>
      <c r="GLZ40" s="30"/>
      <c r="GMA40" s="30"/>
      <c r="GMB40" s="30"/>
      <c r="GMC40" s="30"/>
      <c r="GMD40" s="30"/>
      <c r="GME40" s="30"/>
      <c r="GMF40" s="30"/>
      <c r="GMG40" s="30"/>
      <c r="GMH40" s="30"/>
      <c r="GMI40" s="30"/>
      <c r="GMJ40" s="30"/>
      <c r="GMK40" s="30"/>
      <c r="GML40" s="30"/>
      <c r="GMM40" s="30"/>
      <c r="GMN40" s="30"/>
      <c r="GMO40" s="30"/>
      <c r="GMP40" s="30"/>
      <c r="GMQ40" s="30"/>
      <c r="GMR40" s="30"/>
      <c r="GMS40" s="30"/>
      <c r="GMT40" s="30"/>
      <c r="GMU40" s="30"/>
      <c r="GMV40" s="30"/>
      <c r="GMW40" s="30"/>
      <c r="GMX40" s="30"/>
      <c r="GMY40" s="30"/>
      <c r="GMZ40" s="30"/>
      <c r="GNA40" s="30"/>
      <c r="GNB40" s="30"/>
      <c r="GNC40" s="30"/>
      <c r="GND40" s="30"/>
      <c r="GNE40" s="30"/>
      <c r="GNF40" s="30"/>
      <c r="GNG40" s="30"/>
      <c r="GNH40" s="30"/>
      <c r="GNI40" s="30"/>
      <c r="GNJ40" s="30"/>
      <c r="GNK40" s="30"/>
      <c r="GNL40" s="30"/>
      <c r="GNM40" s="30"/>
      <c r="GNN40" s="30"/>
      <c r="GNO40" s="30"/>
      <c r="GNP40" s="30"/>
      <c r="GNQ40" s="30"/>
      <c r="GNR40" s="30"/>
      <c r="GNS40" s="30"/>
      <c r="GNT40" s="30"/>
      <c r="GNU40" s="30"/>
      <c r="GNV40" s="30"/>
      <c r="GNW40" s="30"/>
      <c r="GNX40" s="30"/>
      <c r="GNY40" s="30"/>
      <c r="GNZ40" s="30"/>
      <c r="GOA40" s="30"/>
      <c r="GOB40" s="30"/>
      <c r="GOC40" s="30"/>
      <c r="GOD40" s="30"/>
      <c r="GOE40" s="30"/>
      <c r="GOF40" s="30"/>
      <c r="GOG40" s="30"/>
      <c r="GOH40" s="30"/>
      <c r="GOI40" s="30"/>
      <c r="GOJ40" s="30"/>
      <c r="GOK40" s="30"/>
      <c r="GOL40" s="30"/>
      <c r="GOM40" s="30"/>
      <c r="GON40" s="30"/>
      <c r="GOO40" s="30"/>
      <c r="GOP40" s="30"/>
      <c r="GOQ40" s="30"/>
      <c r="GOR40" s="30"/>
      <c r="GOS40" s="30"/>
      <c r="GOT40" s="30"/>
      <c r="GOU40" s="30"/>
      <c r="GOV40" s="30"/>
      <c r="GOW40" s="30"/>
      <c r="GOX40" s="30"/>
      <c r="GOY40" s="30"/>
      <c r="GOZ40" s="30"/>
      <c r="GPA40" s="30"/>
      <c r="GPB40" s="30"/>
      <c r="GPC40" s="30"/>
      <c r="GPD40" s="30"/>
      <c r="GPE40" s="30"/>
      <c r="GPF40" s="30"/>
      <c r="GPG40" s="30"/>
      <c r="GPH40" s="30"/>
      <c r="GPI40" s="30"/>
      <c r="GPJ40" s="30"/>
      <c r="GPK40" s="30"/>
      <c r="GPL40" s="30"/>
      <c r="GPM40" s="30"/>
      <c r="GPN40" s="30"/>
      <c r="GPO40" s="30"/>
      <c r="GPP40" s="30"/>
      <c r="GPQ40" s="30"/>
      <c r="GPR40" s="30"/>
      <c r="GPS40" s="30"/>
      <c r="GPT40" s="30"/>
      <c r="GPU40" s="30"/>
      <c r="GPV40" s="30"/>
      <c r="GPW40" s="30"/>
      <c r="GPX40" s="30"/>
      <c r="GPY40" s="30"/>
      <c r="GPZ40" s="30"/>
      <c r="GQA40" s="30"/>
      <c r="GQB40" s="30"/>
      <c r="GQC40" s="30"/>
      <c r="GQD40" s="30"/>
      <c r="GQE40" s="30"/>
      <c r="GQF40" s="30"/>
      <c r="GQG40" s="30"/>
      <c r="GQH40" s="30"/>
      <c r="GQI40" s="30"/>
      <c r="GQJ40" s="30"/>
      <c r="GQK40" s="30"/>
      <c r="GQL40" s="30"/>
      <c r="GQM40" s="30"/>
      <c r="GQN40" s="30"/>
      <c r="GQO40" s="30"/>
      <c r="GQP40" s="30"/>
      <c r="GQQ40" s="30"/>
      <c r="GQR40" s="30"/>
      <c r="GQS40" s="30"/>
      <c r="GQT40" s="30"/>
      <c r="GQU40" s="30"/>
      <c r="GQV40" s="30"/>
      <c r="GQW40" s="30"/>
      <c r="GQX40" s="30"/>
      <c r="GQY40" s="30"/>
      <c r="GQZ40" s="30"/>
      <c r="GRA40" s="30"/>
      <c r="GRB40" s="30"/>
      <c r="GRC40" s="30"/>
      <c r="GRD40" s="30"/>
      <c r="GRE40" s="30"/>
      <c r="GRF40" s="30"/>
      <c r="GRG40" s="30"/>
      <c r="GRH40" s="30"/>
      <c r="GRI40" s="30"/>
      <c r="GRJ40" s="30"/>
      <c r="GRK40" s="30"/>
      <c r="GRL40" s="30"/>
      <c r="GRM40" s="30"/>
      <c r="GRN40" s="30"/>
      <c r="GRO40" s="30"/>
      <c r="GRP40" s="30"/>
      <c r="GRQ40" s="30"/>
      <c r="GRR40" s="30"/>
      <c r="GRS40" s="30"/>
      <c r="GRT40" s="30"/>
      <c r="GRU40" s="30"/>
      <c r="GRV40" s="30"/>
      <c r="GRW40" s="30"/>
      <c r="GRX40" s="30"/>
      <c r="GRY40" s="30"/>
      <c r="GRZ40" s="30"/>
      <c r="GSA40" s="30"/>
      <c r="GSB40" s="30"/>
      <c r="GSC40" s="30"/>
      <c r="GSD40" s="30"/>
      <c r="GSE40" s="30"/>
      <c r="GSF40" s="30"/>
      <c r="GSG40" s="30"/>
      <c r="GSH40" s="30"/>
      <c r="GSI40" s="30"/>
      <c r="GSJ40" s="30"/>
      <c r="GSK40" s="30"/>
      <c r="GSL40" s="30"/>
      <c r="GSM40" s="30"/>
      <c r="GSN40" s="30"/>
      <c r="GSO40" s="30"/>
      <c r="GSP40" s="30"/>
      <c r="GSQ40" s="30"/>
      <c r="GSR40" s="30"/>
      <c r="GSS40" s="30"/>
      <c r="GST40" s="30"/>
      <c r="GSU40" s="30"/>
      <c r="GSV40" s="30"/>
      <c r="GSW40" s="30"/>
      <c r="GSX40" s="30"/>
      <c r="GSY40" s="30"/>
      <c r="GSZ40" s="30"/>
      <c r="GTA40" s="30"/>
      <c r="GTB40" s="30"/>
      <c r="GTC40" s="30"/>
      <c r="GTD40" s="30"/>
      <c r="GTE40" s="30"/>
      <c r="GTF40" s="30"/>
      <c r="GTG40" s="30"/>
      <c r="GTH40" s="30"/>
      <c r="GTI40" s="30"/>
      <c r="GTJ40" s="30"/>
      <c r="GTK40" s="30"/>
      <c r="GTL40" s="30"/>
      <c r="GTM40" s="30"/>
      <c r="GTN40" s="30"/>
      <c r="GTO40" s="30"/>
      <c r="GTP40" s="30"/>
      <c r="GTQ40" s="30"/>
      <c r="GTR40" s="30"/>
      <c r="GTS40" s="30"/>
      <c r="GTT40" s="30"/>
      <c r="GTU40" s="30"/>
      <c r="GTV40" s="30"/>
      <c r="GTW40" s="30"/>
      <c r="GTX40" s="30"/>
      <c r="GTY40" s="30"/>
      <c r="GTZ40" s="30"/>
      <c r="GUA40" s="30"/>
      <c r="GUB40" s="30"/>
      <c r="GUC40" s="30"/>
      <c r="GUD40" s="30"/>
      <c r="GUE40" s="30"/>
      <c r="GUF40" s="30"/>
      <c r="GUG40" s="30"/>
      <c r="GUH40" s="30"/>
      <c r="GUI40" s="30"/>
      <c r="GUJ40" s="30"/>
      <c r="GUK40" s="30"/>
      <c r="GUL40" s="30"/>
      <c r="GUM40" s="30"/>
      <c r="GUN40" s="30"/>
      <c r="GUO40" s="30"/>
      <c r="GUP40" s="30"/>
      <c r="GUQ40" s="30"/>
      <c r="GUR40" s="30"/>
      <c r="GUS40" s="30"/>
      <c r="GUT40" s="30"/>
      <c r="GUU40" s="30"/>
      <c r="GUV40" s="30"/>
      <c r="GUW40" s="30"/>
      <c r="GUX40" s="30"/>
      <c r="GUY40" s="30"/>
      <c r="GUZ40" s="30"/>
      <c r="GVA40" s="30"/>
      <c r="GVB40" s="30"/>
      <c r="GVC40" s="30"/>
      <c r="GVD40" s="30"/>
      <c r="GVE40" s="30"/>
      <c r="GVF40" s="30"/>
      <c r="GVG40" s="30"/>
      <c r="GVH40" s="30"/>
      <c r="GVI40" s="30"/>
      <c r="GVJ40" s="30"/>
      <c r="GVK40" s="30"/>
      <c r="GVL40" s="30"/>
      <c r="GVM40" s="30"/>
      <c r="GVN40" s="30"/>
      <c r="GVO40" s="30"/>
      <c r="GVP40" s="30"/>
      <c r="GVQ40" s="30"/>
      <c r="GVR40" s="30"/>
      <c r="GVS40" s="30"/>
      <c r="GVT40" s="30"/>
      <c r="GVU40" s="30"/>
      <c r="GVV40" s="30"/>
      <c r="GVW40" s="30"/>
      <c r="GVX40" s="30"/>
      <c r="GVY40" s="30"/>
      <c r="GVZ40" s="30"/>
      <c r="GWA40" s="30"/>
      <c r="GWB40" s="30"/>
      <c r="GWC40" s="30"/>
      <c r="GWD40" s="30"/>
      <c r="GWE40" s="30"/>
      <c r="GWF40" s="30"/>
      <c r="GWG40" s="30"/>
      <c r="GWH40" s="30"/>
      <c r="GWI40" s="30"/>
      <c r="GWJ40" s="30"/>
      <c r="GWK40" s="30"/>
      <c r="GWL40" s="30"/>
      <c r="GWM40" s="30"/>
      <c r="GWN40" s="30"/>
      <c r="GWO40" s="30"/>
      <c r="GWP40" s="30"/>
      <c r="GWQ40" s="30"/>
      <c r="GWR40" s="30"/>
      <c r="GWS40" s="30"/>
      <c r="GWT40" s="30"/>
      <c r="GWU40" s="30"/>
      <c r="GWV40" s="30"/>
      <c r="GWW40" s="30"/>
      <c r="GWX40" s="30"/>
      <c r="GWY40" s="30"/>
      <c r="GWZ40" s="30"/>
      <c r="GXA40" s="30"/>
      <c r="GXB40" s="30"/>
      <c r="GXC40" s="30"/>
      <c r="GXD40" s="30"/>
      <c r="GXE40" s="30"/>
      <c r="GXF40" s="30"/>
      <c r="GXG40" s="30"/>
      <c r="GXH40" s="30"/>
      <c r="GXI40" s="30"/>
      <c r="GXJ40" s="30"/>
      <c r="GXK40" s="30"/>
      <c r="GXL40" s="30"/>
      <c r="GXM40" s="30"/>
      <c r="GXN40" s="30"/>
      <c r="GXO40" s="30"/>
      <c r="GXP40" s="30"/>
      <c r="GXQ40" s="30"/>
      <c r="GXR40" s="30"/>
      <c r="GXS40" s="30"/>
      <c r="GXT40" s="30"/>
      <c r="GXU40" s="30"/>
      <c r="GXV40" s="30"/>
      <c r="GXW40" s="30"/>
      <c r="GXX40" s="30"/>
      <c r="GXY40" s="30"/>
      <c r="GXZ40" s="30"/>
      <c r="GYA40" s="30"/>
      <c r="GYB40" s="30"/>
      <c r="GYC40" s="30"/>
      <c r="GYD40" s="30"/>
      <c r="GYE40" s="30"/>
      <c r="GYF40" s="30"/>
      <c r="GYG40" s="30"/>
      <c r="GYH40" s="30"/>
      <c r="GYI40" s="30"/>
      <c r="GYJ40" s="30"/>
      <c r="GYK40" s="30"/>
      <c r="GYL40" s="30"/>
      <c r="GYM40" s="30"/>
      <c r="GYN40" s="30"/>
      <c r="GYO40" s="30"/>
      <c r="GYP40" s="30"/>
      <c r="GYQ40" s="30"/>
      <c r="GYR40" s="30"/>
      <c r="GYS40" s="30"/>
      <c r="GYT40" s="30"/>
      <c r="GYU40" s="30"/>
      <c r="GYV40" s="30"/>
      <c r="GYW40" s="30"/>
      <c r="GYX40" s="30"/>
      <c r="GYY40" s="30"/>
      <c r="GYZ40" s="30"/>
      <c r="GZA40" s="30"/>
      <c r="GZB40" s="30"/>
      <c r="GZC40" s="30"/>
      <c r="GZD40" s="30"/>
      <c r="GZE40" s="30"/>
      <c r="GZF40" s="30"/>
      <c r="GZG40" s="30"/>
      <c r="GZH40" s="30"/>
      <c r="GZI40" s="30"/>
      <c r="GZJ40" s="30"/>
      <c r="GZK40" s="30"/>
      <c r="GZL40" s="30"/>
      <c r="GZM40" s="30"/>
      <c r="GZN40" s="30"/>
      <c r="GZO40" s="30"/>
      <c r="GZP40" s="30"/>
      <c r="GZQ40" s="30"/>
      <c r="GZR40" s="30"/>
      <c r="GZS40" s="30"/>
      <c r="GZT40" s="30"/>
      <c r="GZU40" s="30"/>
      <c r="GZV40" s="30"/>
      <c r="GZW40" s="30"/>
      <c r="GZX40" s="30"/>
      <c r="GZY40" s="30"/>
      <c r="GZZ40" s="30"/>
      <c r="HAA40" s="30"/>
      <c r="HAB40" s="30"/>
      <c r="HAC40" s="30"/>
      <c r="HAD40" s="30"/>
      <c r="HAE40" s="30"/>
      <c r="HAF40" s="30"/>
      <c r="HAG40" s="30"/>
      <c r="HAH40" s="30"/>
      <c r="HAI40" s="30"/>
      <c r="HAJ40" s="30"/>
      <c r="HAK40" s="30"/>
      <c r="HAL40" s="30"/>
      <c r="HAM40" s="30"/>
      <c r="HAN40" s="30"/>
      <c r="HAO40" s="30"/>
      <c r="HAP40" s="30"/>
      <c r="HAQ40" s="30"/>
      <c r="HAR40" s="30"/>
      <c r="HAS40" s="30"/>
      <c r="HAT40" s="30"/>
      <c r="HAU40" s="30"/>
      <c r="HAV40" s="30"/>
      <c r="HAW40" s="30"/>
      <c r="HAX40" s="30"/>
      <c r="HAY40" s="30"/>
      <c r="HAZ40" s="30"/>
      <c r="HBA40" s="30"/>
      <c r="HBB40" s="30"/>
      <c r="HBC40" s="30"/>
      <c r="HBD40" s="30"/>
      <c r="HBE40" s="30"/>
      <c r="HBF40" s="30"/>
      <c r="HBG40" s="30"/>
      <c r="HBH40" s="30"/>
      <c r="HBI40" s="30"/>
      <c r="HBJ40" s="30"/>
      <c r="HBK40" s="30"/>
      <c r="HBL40" s="30"/>
      <c r="HBM40" s="30"/>
      <c r="HBN40" s="30"/>
      <c r="HBO40" s="30"/>
      <c r="HBP40" s="30"/>
      <c r="HBQ40" s="30"/>
      <c r="HBR40" s="30"/>
      <c r="HBS40" s="30"/>
      <c r="HBT40" s="30"/>
      <c r="HBU40" s="30"/>
      <c r="HBV40" s="30"/>
      <c r="HBW40" s="30"/>
      <c r="HBX40" s="30"/>
      <c r="HBY40" s="30"/>
      <c r="HBZ40" s="30"/>
      <c r="HCA40" s="30"/>
      <c r="HCB40" s="30"/>
      <c r="HCC40" s="30"/>
      <c r="HCD40" s="30"/>
      <c r="HCE40" s="30"/>
      <c r="HCF40" s="30"/>
      <c r="HCG40" s="30"/>
      <c r="HCH40" s="30"/>
      <c r="HCI40" s="30"/>
      <c r="HCJ40" s="30"/>
      <c r="HCK40" s="30"/>
      <c r="HCL40" s="30"/>
      <c r="HCM40" s="30"/>
      <c r="HCN40" s="30"/>
      <c r="HCO40" s="30"/>
      <c r="HCP40" s="30"/>
      <c r="HCQ40" s="30"/>
      <c r="HCR40" s="30"/>
      <c r="HCS40" s="30"/>
      <c r="HCT40" s="30"/>
      <c r="HCU40" s="30"/>
      <c r="HCV40" s="30"/>
      <c r="HCW40" s="30"/>
      <c r="HCX40" s="30"/>
      <c r="HCY40" s="30"/>
      <c r="HCZ40" s="30"/>
      <c r="HDA40" s="30"/>
      <c r="HDB40" s="30"/>
      <c r="HDC40" s="30"/>
      <c r="HDD40" s="30"/>
      <c r="HDE40" s="30"/>
      <c r="HDF40" s="30"/>
      <c r="HDG40" s="30"/>
      <c r="HDH40" s="30"/>
      <c r="HDI40" s="30"/>
      <c r="HDJ40" s="30"/>
      <c r="HDK40" s="30"/>
      <c r="HDL40" s="30"/>
      <c r="HDM40" s="30"/>
      <c r="HDN40" s="30"/>
      <c r="HDO40" s="30"/>
      <c r="HDP40" s="30"/>
      <c r="HDQ40" s="30"/>
      <c r="HDR40" s="30"/>
      <c r="HDS40" s="30"/>
      <c r="HDT40" s="30"/>
      <c r="HDU40" s="30"/>
      <c r="HDV40" s="30"/>
      <c r="HDW40" s="30"/>
      <c r="HDX40" s="30"/>
      <c r="HDY40" s="30"/>
      <c r="HDZ40" s="30"/>
      <c r="HEA40" s="30"/>
      <c r="HEB40" s="30"/>
      <c r="HEC40" s="30"/>
      <c r="HED40" s="30"/>
      <c r="HEE40" s="30"/>
      <c r="HEF40" s="30"/>
      <c r="HEG40" s="30"/>
      <c r="HEH40" s="30"/>
      <c r="HEI40" s="30"/>
      <c r="HEJ40" s="30"/>
      <c r="HEK40" s="30"/>
      <c r="HEL40" s="30"/>
      <c r="HEM40" s="30"/>
      <c r="HEN40" s="30"/>
      <c r="HEO40" s="30"/>
      <c r="HEP40" s="30"/>
      <c r="HEQ40" s="30"/>
      <c r="HER40" s="30"/>
      <c r="HES40" s="30"/>
      <c r="HET40" s="30"/>
      <c r="HEU40" s="30"/>
      <c r="HEV40" s="30"/>
      <c r="HEW40" s="30"/>
      <c r="HEX40" s="30"/>
      <c r="HEY40" s="30"/>
      <c r="HEZ40" s="30"/>
      <c r="HFA40" s="30"/>
      <c r="HFB40" s="30"/>
      <c r="HFC40" s="30"/>
      <c r="HFD40" s="30"/>
      <c r="HFE40" s="30"/>
      <c r="HFF40" s="30"/>
      <c r="HFG40" s="30"/>
      <c r="HFH40" s="30"/>
      <c r="HFI40" s="30"/>
      <c r="HFJ40" s="30"/>
      <c r="HFK40" s="30"/>
      <c r="HFL40" s="30"/>
      <c r="HFM40" s="30"/>
      <c r="HFN40" s="30"/>
      <c r="HFO40" s="30"/>
      <c r="HFP40" s="30"/>
      <c r="HFQ40" s="30"/>
      <c r="HFR40" s="30"/>
      <c r="HFS40" s="30"/>
      <c r="HFT40" s="30"/>
      <c r="HFU40" s="30"/>
      <c r="HFV40" s="30"/>
      <c r="HFW40" s="30"/>
      <c r="HFX40" s="30"/>
      <c r="HFY40" s="30"/>
      <c r="HFZ40" s="30"/>
      <c r="HGA40" s="30"/>
      <c r="HGB40" s="30"/>
      <c r="HGC40" s="30"/>
      <c r="HGD40" s="30"/>
      <c r="HGE40" s="30"/>
      <c r="HGF40" s="30"/>
      <c r="HGG40" s="30"/>
      <c r="HGH40" s="30"/>
      <c r="HGI40" s="30"/>
      <c r="HGJ40" s="30"/>
      <c r="HGK40" s="30"/>
      <c r="HGL40" s="30"/>
      <c r="HGM40" s="30"/>
      <c r="HGN40" s="30"/>
      <c r="HGO40" s="30"/>
      <c r="HGP40" s="30"/>
      <c r="HGQ40" s="30"/>
      <c r="HGR40" s="30"/>
      <c r="HGS40" s="30"/>
      <c r="HGT40" s="30"/>
      <c r="HGU40" s="30"/>
      <c r="HGV40" s="30"/>
      <c r="HGW40" s="30"/>
      <c r="HGX40" s="30"/>
      <c r="HGY40" s="30"/>
      <c r="HGZ40" s="30"/>
      <c r="HHA40" s="30"/>
      <c r="HHB40" s="30"/>
      <c r="HHC40" s="30"/>
      <c r="HHD40" s="30"/>
      <c r="HHE40" s="30"/>
      <c r="HHF40" s="30"/>
      <c r="HHG40" s="30"/>
      <c r="HHH40" s="30"/>
      <c r="HHI40" s="30"/>
      <c r="HHJ40" s="30"/>
      <c r="HHK40" s="30"/>
      <c r="HHL40" s="30"/>
      <c r="HHM40" s="30"/>
      <c r="HHN40" s="30"/>
      <c r="HHO40" s="30"/>
      <c r="HHP40" s="30"/>
      <c r="HHQ40" s="30"/>
      <c r="HHR40" s="30"/>
      <c r="HHS40" s="30"/>
      <c r="HHT40" s="30"/>
      <c r="HHU40" s="30"/>
      <c r="HHV40" s="30"/>
      <c r="HHW40" s="30"/>
      <c r="HHX40" s="30"/>
      <c r="HHY40" s="30"/>
      <c r="HHZ40" s="30"/>
      <c r="HIA40" s="30"/>
      <c r="HIB40" s="30"/>
      <c r="HIC40" s="30"/>
      <c r="HID40" s="30"/>
      <c r="HIE40" s="30"/>
      <c r="HIF40" s="30"/>
      <c r="HIG40" s="30"/>
      <c r="HIH40" s="30"/>
      <c r="HII40" s="30"/>
      <c r="HIJ40" s="30"/>
      <c r="HIK40" s="30"/>
      <c r="HIL40" s="30"/>
      <c r="HIM40" s="30"/>
      <c r="HIN40" s="30"/>
      <c r="HIO40" s="30"/>
      <c r="HIP40" s="30"/>
      <c r="HIQ40" s="30"/>
      <c r="HIR40" s="30"/>
      <c r="HIS40" s="30"/>
      <c r="HIT40" s="30"/>
      <c r="HIU40" s="30"/>
      <c r="HIV40" s="30"/>
      <c r="HIW40" s="30"/>
      <c r="HIX40" s="30"/>
      <c r="HIY40" s="30"/>
      <c r="HIZ40" s="30"/>
      <c r="HJA40" s="30"/>
      <c r="HJB40" s="30"/>
      <c r="HJC40" s="30"/>
      <c r="HJD40" s="30"/>
      <c r="HJE40" s="30"/>
      <c r="HJF40" s="30"/>
      <c r="HJG40" s="30"/>
      <c r="HJH40" s="30"/>
      <c r="HJI40" s="30"/>
      <c r="HJJ40" s="30"/>
      <c r="HJK40" s="30"/>
      <c r="HJL40" s="30"/>
      <c r="HJM40" s="30"/>
      <c r="HJN40" s="30"/>
      <c r="HJO40" s="30"/>
      <c r="HJP40" s="30"/>
      <c r="HJQ40" s="30"/>
      <c r="HJR40" s="30"/>
      <c r="HJS40" s="30"/>
      <c r="HJT40" s="30"/>
      <c r="HJU40" s="30"/>
      <c r="HJV40" s="30"/>
      <c r="HJW40" s="30"/>
      <c r="HJX40" s="30"/>
      <c r="HJY40" s="30"/>
      <c r="HJZ40" s="30"/>
      <c r="HKA40" s="30"/>
      <c r="HKB40" s="30"/>
      <c r="HKC40" s="30"/>
      <c r="HKD40" s="30"/>
      <c r="HKE40" s="30"/>
      <c r="HKF40" s="30"/>
      <c r="HKG40" s="30"/>
      <c r="HKH40" s="30"/>
      <c r="HKI40" s="30"/>
      <c r="HKJ40" s="30"/>
      <c r="HKK40" s="30"/>
      <c r="HKL40" s="30"/>
      <c r="HKM40" s="30"/>
      <c r="HKN40" s="30"/>
      <c r="HKO40" s="30"/>
      <c r="HKP40" s="30"/>
      <c r="HKQ40" s="30"/>
      <c r="HKR40" s="30"/>
      <c r="HKS40" s="30"/>
      <c r="HKT40" s="30"/>
      <c r="HKU40" s="30"/>
      <c r="HKV40" s="30"/>
      <c r="HKW40" s="30"/>
      <c r="HKX40" s="30"/>
      <c r="HKY40" s="30"/>
      <c r="HKZ40" s="30"/>
      <c r="HLA40" s="30"/>
      <c r="HLB40" s="30"/>
      <c r="HLC40" s="30"/>
      <c r="HLD40" s="30"/>
      <c r="HLE40" s="30"/>
      <c r="HLF40" s="30"/>
      <c r="HLG40" s="30"/>
      <c r="HLH40" s="30"/>
      <c r="HLI40" s="30"/>
      <c r="HLJ40" s="30"/>
      <c r="HLK40" s="30"/>
      <c r="HLL40" s="30"/>
      <c r="HLM40" s="30"/>
      <c r="HLN40" s="30"/>
      <c r="HLO40" s="30"/>
      <c r="HLP40" s="30"/>
      <c r="HLQ40" s="30"/>
      <c r="HLR40" s="30"/>
      <c r="HLS40" s="30"/>
      <c r="HLT40" s="30"/>
      <c r="HLU40" s="30"/>
      <c r="HLV40" s="30"/>
      <c r="HLW40" s="30"/>
      <c r="HLX40" s="30"/>
      <c r="HLY40" s="30"/>
      <c r="HLZ40" s="30"/>
      <c r="HMA40" s="30"/>
      <c r="HMB40" s="30"/>
      <c r="HMC40" s="30"/>
      <c r="HMD40" s="30"/>
      <c r="HME40" s="30"/>
      <c r="HMF40" s="30"/>
      <c r="HMG40" s="30"/>
      <c r="HMH40" s="30"/>
      <c r="HMI40" s="30"/>
      <c r="HMJ40" s="30"/>
      <c r="HMK40" s="30"/>
      <c r="HML40" s="30"/>
      <c r="HMM40" s="30"/>
      <c r="HMN40" s="30"/>
      <c r="HMO40" s="30"/>
      <c r="HMP40" s="30"/>
      <c r="HMQ40" s="30"/>
      <c r="HMR40" s="30"/>
      <c r="HMS40" s="30"/>
      <c r="HMT40" s="30"/>
      <c r="HMU40" s="30"/>
      <c r="HMV40" s="30"/>
      <c r="HMW40" s="30"/>
      <c r="HMX40" s="30"/>
      <c r="HMY40" s="30"/>
      <c r="HMZ40" s="30"/>
      <c r="HNA40" s="30"/>
      <c r="HNB40" s="30"/>
      <c r="HNC40" s="30"/>
      <c r="HND40" s="30"/>
      <c r="HNE40" s="30"/>
      <c r="HNF40" s="30"/>
      <c r="HNG40" s="30"/>
      <c r="HNH40" s="30"/>
      <c r="HNI40" s="30"/>
      <c r="HNJ40" s="30"/>
      <c r="HNK40" s="30"/>
      <c r="HNL40" s="30"/>
      <c r="HNM40" s="30"/>
      <c r="HNN40" s="30"/>
      <c r="HNO40" s="30"/>
      <c r="HNP40" s="30"/>
      <c r="HNQ40" s="30"/>
      <c r="HNR40" s="30"/>
      <c r="HNS40" s="30"/>
      <c r="HNT40" s="30"/>
      <c r="HNU40" s="30"/>
      <c r="HNV40" s="30"/>
      <c r="HNW40" s="30"/>
      <c r="HNX40" s="30"/>
      <c r="HNY40" s="30"/>
      <c r="HNZ40" s="30"/>
      <c r="HOA40" s="30"/>
      <c r="HOB40" s="30"/>
      <c r="HOC40" s="30"/>
      <c r="HOD40" s="30"/>
      <c r="HOE40" s="30"/>
      <c r="HOF40" s="30"/>
      <c r="HOG40" s="30"/>
      <c r="HOH40" s="30"/>
      <c r="HOI40" s="30"/>
      <c r="HOJ40" s="30"/>
      <c r="HOK40" s="30"/>
      <c r="HOL40" s="30"/>
      <c r="HOM40" s="30"/>
      <c r="HON40" s="30"/>
      <c r="HOO40" s="30"/>
      <c r="HOP40" s="30"/>
      <c r="HOQ40" s="30"/>
      <c r="HOR40" s="30"/>
      <c r="HOS40" s="30"/>
      <c r="HOT40" s="30"/>
      <c r="HOU40" s="30"/>
      <c r="HOV40" s="30"/>
      <c r="HOW40" s="30"/>
      <c r="HOX40" s="30"/>
      <c r="HOY40" s="30"/>
      <c r="HOZ40" s="30"/>
      <c r="HPA40" s="30"/>
      <c r="HPB40" s="30"/>
      <c r="HPC40" s="30"/>
      <c r="HPD40" s="30"/>
      <c r="HPE40" s="30"/>
      <c r="HPF40" s="30"/>
      <c r="HPG40" s="30"/>
      <c r="HPH40" s="30"/>
      <c r="HPI40" s="30"/>
      <c r="HPJ40" s="30"/>
      <c r="HPK40" s="30"/>
      <c r="HPL40" s="30"/>
      <c r="HPM40" s="30"/>
      <c r="HPN40" s="30"/>
      <c r="HPO40" s="30"/>
      <c r="HPP40" s="30"/>
      <c r="HPQ40" s="30"/>
      <c r="HPR40" s="30"/>
      <c r="HPS40" s="30"/>
      <c r="HPT40" s="30"/>
      <c r="HPU40" s="30"/>
      <c r="HPV40" s="30"/>
      <c r="HPW40" s="30"/>
      <c r="HPX40" s="30"/>
      <c r="HPY40" s="30"/>
      <c r="HPZ40" s="30"/>
      <c r="HQA40" s="30"/>
      <c r="HQB40" s="30"/>
      <c r="HQC40" s="30"/>
      <c r="HQD40" s="30"/>
      <c r="HQE40" s="30"/>
      <c r="HQF40" s="30"/>
      <c r="HQG40" s="30"/>
      <c r="HQH40" s="30"/>
      <c r="HQI40" s="30"/>
      <c r="HQJ40" s="30"/>
      <c r="HQK40" s="30"/>
      <c r="HQL40" s="30"/>
      <c r="HQM40" s="30"/>
      <c r="HQN40" s="30"/>
      <c r="HQO40" s="30"/>
      <c r="HQP40" s="30"/>
      <c r="HQQ40" s="30"/>
      <c r="HQR40" s="30"/>
      <c r="HQS40" s="30"/>
      <c r="HQT40" s="30"/>
      <c r="HQU40" s="30"/>
      <c r="HQV40" s="30"/>
      <c r="HQW40" s="30"/>
      <c r="HQX40" s="30"/>
      <c r="HQY40" s="30"/>
      <c r="HQZ40" s="30"/>
      <c r="HRA40" s="30"/>
      <c r="HRB40" s="30"/>
      <c r="HRC40" s="30"/>
      <c r="HRD40" s="30"/>
      <c r="HRE40" s="30"/>
      <c r="HRF40" s="30"/>
      <c r="HRG40" s="30"/>
      <c r="HRH40" s="30"/>
      <c r="HRI40" s="30"/>
      <c r="HRJ40" s="30"/>
      <c r="HRK40" s="30"/>
      <c r="HRL40" s="30"/>
      <c r="HRM40" s="30"/>
      <c r="HRN40" s="30"/>
      <c r="HRO40" s="30"/>
      <c r="HRP40" s="30"/>
      <c r="HRQ40" s="30"/>
      <c r="HRR40" s="30"/>
      <c r="HRS40" s="30"/>
      <c r="HRT40" s="30"/>
      <c r="HRU40" s="30"/>
      <c r="HRV40" s="30"/>
      <c r="HRW40" s="30"/>
      <c r="HRX40" s="30"/>
      <c r="HRY40" s="30"/>
      <c r="HRZ40" s="30"/>
      <c r="HSA40" s="30"/>
      <c r="HSB40" s="30"/>
      <c r="HSC40" s="30"/>
      <c r="HSD40" s="30"/>
      <c r="HSE40" s="30"/>
      <c r="HSF40" s="30"/>
      <c r="HSG40" s="30"/>
      <c r="HSH40" s="30"/>
      <c r="HSI40" s="30"/>
      <c r="HSJ40" s="30"/>
      <c r="HSK40" s="30"/>
      <c r="HSL40" s="30"/>
      <c r="HSM40" s="30"/>
      <c r="HSN40" s="30"/>
      <c r="HSO40" s="30"/>
      <c r="HSP40" s="30"/>
      <c r="HSQ40" s="30"/>
      <c r="HSR40" s="30"/>
      <c r="HSS40" s="30"/>
      <c r="HST40" s="30"/>
      <c r="HSU40" s="30"/>
      <c r="HSV40" s="30"/>
      <c r="HSW40" s="30"/>
      <c r="HSX40" s="30"/>
      <c r="HSY40" s="30"/>
      <c r="HSZ40" s="30"/>
      <c r="HTA40" s="30"/>
      <c r="HTB40" s="30"/>
      <c r="HTC40" s="30"/>
      <c r="HTD40" s="30"/>
      <c r="HTE40" s="30"/>
      <c r="HTF40" s="30"/>
      <c r="HTG40" s="30"/>
      <c r="HTH40" s="30"/>
      <c r="HTI40" s="30"/>
      <c r="HTJ40" s="30"/>
      <c r="HTK40" s="30"/>
      <c r="HTL40" s="30"/>
      <c r="HTM40" s="30"/>
      <c r="HTN40" s="30"/>
      <c r="HTO40" s="30"/>
      <c r="HTP40" s="30"/>
      <c r="HTQ40" s="30"/>
      <c r="HTR40" s="30"/>
      <c r="HTS40" s="30"/>
      <c r="HTT40" s="30"/>
      <c r="HTU40" s="30"/>
      <c r="HTV40" s="30"/>
      <c r="HTW40" s="30"/>
      <c r="HTX40" s="30"/>
      <c r="HTY40" s="30"/>
      <c r="HTZ40" s="30"/>
      <c r="HUA40" s="30"/>
      <c r="HUB40" s="30"/>
      <c r="HUC40" s="30"/>
      <c r="HUD40" s="30"/>
      <c r="HUE40" s="30"/>
      <c r="HUF40" s="30"/>
      <c r="HUG40" s="30"/>
      <c r="HUH40" s="30"/>
      <c r="HUI40" s="30"/>
      <c r="HUJ40" s="30"/>
      <c r="HUK40" s="30"/>
      <c r="HUL40" s="30"/>
      <c r="HUM40" s="30"/>
      <c r="HUN40" s="30"/>
      <c r="HUO40" s="30"/>
      <c r="HUP40" s="30"/>
      <c r="HUQ40" s="30"/>
      <c r="HUR40" s="30"/>
      <c r="HUS40" s="30"/>
      <c r="HUT40" s="30"/>
      <c r="HUU40" s="30"/>
      <c r="HUV40" s="30"/>
      <c r="HUW40" s="30"/>
      <c r="HUX40" s="30"/>
      <c r="HUY40" s="30"/>
      <c r="HUZ40" s="30"/>
      <c r="HVA40" s="30"/>
      <c r="HVB40" s="30"/>
      <c r="HVC40" s="30"/>
      <c r="HVD40" s="30"/>
      <c r="HVE40" s="30"/>
      <c r="HVF40" s="30"/>
      <c r="HVG40" s="30"/>
      <c r="HVH40" s="30"/>
      <c r="HVI40" s="30"/>
      <c r="HVJ40" s="30"/>
      <c r="HVK40" s="30"/>
      <c r="HVL40" s="30"/>
      <c r="HVM40" s="30"/>
      <c r="HVN40" s="30"/>
      <c r="HVO40" s="30"/>
      <c r="HVP40" s="30"/>
      <c r="HVQ40" s="30"/>
      <c r="HVR40" s="30"/>
      <c r="HVS40" s="30"/>
      <c r="HVT40" s="30"/>
      <c r="HVU40" s="30"/>
      <c r="HVV40" s="30"/>
      <c r="HVW40" s="30"/>
      <c r="HVX40" s="30"/>
      <c r="HVY40" s="30"/>
      <c r="HVZ40" s="30"/>
      <c r="HWA40" s="30"/>
      <c r="HWB40" s="30"/>
      <c r="HWC40" s="30"/>
      <c r="HWD40" s="30"/>
      <c r="HWE40" s="30"/>
      <c r="HWF40" s="30"/>
      <c r="HWG40" s="30"/>
      <c r="HWH40" s="30"/>
      <c r="HWI40" s="30"/>
      <c r="HWJ40" s="30"/>
      <c r="HWK40" s="30"/>
      <c r="HWL40" s="30"/>
      <c r="HWM40" s="30"/>
      <c r="HWN40" s="30"/>
      <c r="HWO40" s="30"/>
      <c r="HWP40" s="30"/>
      <c r="HWQ40" s="30"/>
      <c r="HWR40" s="30"/>
      <c r="HWS40" s="30"/>
      <c r="HWT40" s="30"/>
      <c r="HWU40" s="30"/>
      <c r="HWV40" s="30"/>
      <c r="HWW40" s="30"/>
      <c r="HWX40" s="30"/>
      <c r="HWY40" s="30"/>
      <c r="HWZ40" s="30"/>
      <c r="HXA40" s="30"/>
      <c r="HXB40" s="30"/>
      <c r="HXC40" s="30"/>
      <c r="HXD40" s="30"/>
      <c r="HXE40" s="30"/>
      <c r="HXF40" s="30"/>
      <c r="HXG40" s="30"/>
      <c r="HXH40" s="30"/>
      <c r="HXI40" s="30"/>
      <c r="HXJ40" s="30"/>
      <c r="HXK40" s="30"/>
      <c r="HXL40" s="30"/>
      <c r="HXM40" s="30"/>
      <c r="HXN40" s="30"/>
      <c r="HXO40" s="30"/>
      <c r="HXP40" s="30"/>
      <c r="HXQ40" s="30"/>
      <c r="HXR40" s="30"/>
      <c r="HXS40" s="30"/>
      <c r="HXT40" s="30"/>
      <c r="HXU40" s="30"/>
      <c r="HXV40" s="30"/>
      <c r="HXW40" s="30"/>
      <c r="HXX40" s="30"/>
      <c r="HXY40" s="30"/>
      <c r="HXZ40" s="30"/>
      <c r="HYA40" s="30"/>
      <c r="HYB40" s="30"/>
      <c r="HYC40" s="30"/>
      <c r="HYD40" s="30"/>
      <c r="HYE40" s="30"/>
      <c r="HYF40" s="30"/>
      <c r="HYG40" s="30"/>
      <c r="HYH40" s="30"/>
      <c r="HYI40" s="30"/>
      <c r="HYJ40" s="30"/>
      <c r="HYK40" s="30"/>
      <c r="HYL40" s="30"/>
      <c r="HYM40" s="30"/>
      <c r="HYN40" s="30"/>
      <c r="HYO40" s="30"/>
      <c r="HYP40" s="30"/>
      <c r="HYQ40" s="30"/>
      <c r="HYR40" s="30"/>
      <c r="HYS40" s="30"/>
      <c r="HYT40" s="30"/>
      <c r="HYU40" s="30"/>
      <c r="HYV40" s="30"/>
      <c r="HYW40" s="30"/>
      <c r="HYX40" s="30"/>
      <c r="HYY40" s="30"/>
      <c r="HYZ40" s="30"/>
      <c r="HZA40" s="30"/>
      <c r="HZB40" s="30"/>
      <c r="HZC40" s="30"/>
      <c r="HZD40" s="30"/>
      <c r="HZE40" s="30"/>
      <c r="HZF40" s="30"/>
      <c r="HZG40" s="30"/>
      <c r="HZH40" s="30"/>
      <c r="HZI40" s="30"/>
      <c r="HZJ40" s="30"/>
      <c r="HZK40" s="30"/>
      <c r="HZL40" s="30"/>
      <c r="HZM40" s="30"/>
      <c r="HZN40" s="30"/>
      <c r="HZO40" s="30"/>
      <c r="HZP40" s="30"/>
      <c r="HZQ40" s="30"/>
      <c r="HZR40" s="30"/>
      <c r="HZS40" s="30"/>
      <c r="HZT40" s="30"/>
      <c r="HZU40" s="30"/>
      <c r="HZV40" s="30"/>
      <c r="HZW40" s="30"/>
      <c r="HZX40" s="30"/>
      <c r="HZY40" s="30"/>
      <c r="HZZ40" s="30"/>
      <c r="IAA40" s="30"/>
      <c r="IAB40" s="30"/>
      <c r="IAC40" s="30"/>
      <c r="IAD40" s="30"/>
      <c r="IAE40" s="30"/>
      <c r="IAF40" s="30"/>
      <c r="IAG40" s="30"/>
      <c r="IAH40" s="30"/>
      <c r="IAI40" s="30"/>
      <c r="IAJ40" s="30"/>
      <c r="IAK40" s="30"/>
      <c r="IAL40" s="30"/>
      <c r="IAM40" s="30"/>
      <c r="IAN40" s="30"/>
      <c r="IAO40" s="30"/>
      <c r="IAP40" s="30"/>
      <c r="IAQ40" s="30"/>
      <c r="IAR40" s="30"/>
      <c r="IAS40" s="30"/>
      <c r="IAT40" s="30"/>
      <c r="IAU40" s="30"/>
      <c r="IAV40" s="30"/>
      <c r="IAW40" s="30"/>
      <c r="IAX40" s="30"/>
      <c r="IAY40" s="30"/>
      <c r="IAZ40" s="30"/>
      <c r="IBA40" s="30"/>
      <c r="IBB40" s="30"/>
      <c r="IBC40" s="30"/>
      <c r="IBD40" s="30"/>
      <c r="IBE40" s="30"/>
      <c r="IBF40" s="30"/>
      <c r="IBG40" s="30"/>
      <c r="IBH40" s="30"/>
      <c r="IBI40" s="30"/>
      <c r="IBJ40" s="30"/>
      <c r="IBK40" s="30"/>
      <c r="IBL40" s="30"/>
      <c r="IBM40" s="30"/>
      <c r="IBN40" s="30"/>
      <c r="IBO40" s="30"/>
      <c r="IBP40" s="30"/>
      <c r="IBQ40" s="30"/>
      <c r="IBR40" s="30"/>
      <c r="IBS40" s="30"/>
      <c r="IBT40" s="30"/>
      <c r="IBU40" s="30"/>
      <c r="IBV40" s="30"/>
      <c r="IBW40" s="30"/>
      <c r="IBX40" s="30"/>
      <c r="IBY40" s="30"/>
      <c r="IBZ40" s="30"/>
      <c r="ICA40" s="30"/>
      <c r="ICB40" s="30"/>
      <c r="ICC40" s="30"/>
      <c r="ICD40" s="30"/>
      <c r="ICE40" s="30"/>
      <c r="ICF40" s="30"/>
      <c r="ICG40" s="30"/>
      <c r="ICH40" s="30"/>
      <c r="ICI40" s="30"/>
      <c r="ICJ40" s="30"/>
      <c r="ICK40" s="30"/>
      <c r="ICL40" s="30"/>
      <c r="ICM40" s="30"/>
      <c r="ICN40" s="30"/>
      <c r="ICO40" s="30"/>
      <c r="ICP40" s="30"/>
      <c r="ICQ40" s="30"/>
      <c r="ICR40" s="30"/>
      <c r="ICS40" s="30"/>
      <c r="ICT40" s="30"/>
      <c r="ICU40" s="30"/>
      <c r="ICV40" s="30"/>
      <c r="ICW40" s="30"/>
      <c r="ICX40" s="30"/>
      <c r="ICY40" s="30"/>
      <c r="ICZ40" s="30"/>
      <c r="IDA40" s="30"/>
      <c r="IDB40" s="30"/>
      <c r="IDC40" s="30"/>
      <c r="IDD40" s="30"/>
      <c r="IDE40" s="30"/>
      <c r="IDF40" s="30"/>
      <c r="IDG40" s="30"/>
      <c r="IDH40" s="30"/>
      <c r="IDI40" s="30"/>
      <c r="IDJ40" s="30"/>
      <c r="IDK40" s="30"/>
      <c r="IDL40" s="30"/>
      <c r="IDM40" s="30"/>
      <c r="IDN40" s="30"/>
      <c r="IDO40" s="30"/>
      <c r="IDP40" s="30"/>
      <c r="IDQ40" s="30"/>
      <c r="IDR40" s="30"/>
      <c r="IDS40" s="30"/>
      <c r="IDT40" s="30"/>
      <c r="IDU40" s="30"/>
      <c r="IDV40" s="30"/>
      <c r="IDW40" s="30"/>
      <c r="IDX40" s="30"/>
      <c r="IDY40" s="30"/>
      <c r="IDZ40" s="30"/>
      <c r="IEA40" s="30"/>
      <c r="IEB40" s="30"/>
      <c r="IEC40" s="30"/>
      <c r="IED40" s="30"/>
      <c r="IEE40" s="30"/>
      <c r="IEF40" s="30"/>
      <c r="IEG40" s="30"/>
      <c r="IEH40" s="30"/>
      <c r="IEI40" s="30"/>
      <c r="IEJ40" s="30"/>
      <c r="IEK40" s="30"/>
      <c r="IEL40" s="30"/>
      <c r="IEM40" s="30"/>
      <c r="IEN40" s="30"/>
      <c r="IEO40" s="30"/>
      <c r="IEP40" s="30"/>
      <c r="IEQ40" s="30"/>
      <c r="IER40" s="30"/>
      <c r="IES40" s="30"/>
      <c r="IET40" s="30"/>
      <c r="IEU40" s="30"/>
      <c r="IEV40" s="30"/>
      <c r="IEW40" s="30"/>
      <c r="IEX40" s="30"/>
      <c r="IEY40" s="30"/>
      <c r="IEZ40" s="30"/>
      <c r="IFA40" s="30"/>
      <c r="IFB40" s="30"/>
      <c r="IFC40" s="30"/>
      <c r="IFD40" s="30"/>
      <c r="IFE40" s="30"/>
      <c r="IFF40" s="30"/>
      <c r="IFG40" s="30"/>
      <c r="IFH40" s="30"/>
      <c r="IFI40" s="30"/>
      <c r="IFJ40" s="30"/>
      <c r="IFK40" s="30"/>
      <c r="IFL40" s="30"/>
      <c r="IFM40" s="30"/>
      <c r="IFN40" s="30"/>
      <c r="IFO40" s="30"/>
      <c r="IFP40" s="30"/>
      <c r="IFQ40" s="30"/>
      <c r="IFR40" s="30"/>
      <c r="IFS40" s="30"/>
      <c r="IFT40" s="30"/>
      <c r="IFU40" s="30"/>
      <c r="IFV40" s="30"/>
      <c r="IFW40" s="30"/>
      <c r="IFX40" s="30"/>
      <c r="IFY40" s="30"/>
      <c r="IFZ40" s="30"/>
      <c r="IGA40" s="30"/>
      <c r="IGB40" s="30"/>
      <c r="IGC40" s="30"/>
      <c r="IGD40" s="30"/>
      <c r="IGE40" s="30"/>
      <c r="IGF40" s="30"/>
      <c r="IGG40" s="30"/>
      <c r="IGH40" s="30"/>
      <c r="IGI40" s="30"/>
      <c r="IGJ40" s="30"/>
      <c r="IGK40" s="30"/>
      <c r="IGL40" s="30"/>
      <c r="IGM40" s="30"/>
      <c r="IGN40" s="30"/>
      <c r="IGO40" s="30"/>
      <c r="IGP40" s="30"/>
      <c r="IGQ40" s="30"/>
      <c r="IGR40" s="30"/>
      <c r="IGS40" s="30"/>
      <c r="IGT40" s="30"/>
      <c r="IGU40" s="30"/>
      <c r="IGV40" s="30"/>
      <c r="IGW40" s="30"/>
      <c r="IGX40" s="30"/>
      <c r="IGY40" s="30"/>
      <c r="IGZ40" s="30"/>
      <c r="IHA40" s="30"/>
      <c r="IHB40" s="30"/>
      <c r="IHC40" s="30"/>
      <c r="IHD40" s="30"/>
      <c r="IHE40" s="30"/>
      <c r="IHF40" s="30"/>
      <c r="IHG40" s="30"/>
      <c r="IHH40" s="30"/>
      <c r="IHI40" s="30"/>
      <c r="IHJ40" s="30"/>
      <c r="IHK40" s="30"/>
      <c r="IHL40" s="30"/>
      <c r="IHM40" s="30"/>
      <c r="IHN40" s="30"/>
      <c r="IHO40" s="30"/>
      <c r="IHP40" s="30"/>
      <c r="IHQ40" s="30"/>
      <c r="IHR40" s="30"/>
      <c r="IHS40" s="30"/>
      <c r="IHT40" s="30"/>
      <c r="IHU40" s="30"/>
      <c r="IHV40" s="30"/>
      <c r="IHW40" s="30"/>
      <c r="IHX40" s="30"/>
      <c r="IHY40" s="30"/>
      <c r="IHZ40" s="30"/>
      <c r="IIA40" s="30"/>
      <c r="IIB40" s="30"/>
      <c r="IIC40" s="30"/>
      <c r="IID40" s="30"/>
      <c r="IIE40" s="30"/>
      <c r="IIF40" s="30"/>
      <c r="IIG40" s="30"/>
      <c r="IIH40" s="30"/>
      <c r="III40" s="30"/>
      <c r="IIJ40" s="30"/>
      <c r="IIK40" s="30"/>
      <c r="IIL40" s="30"/>
      <c r="IIM40" s="30"/>
      <c r="IIN40" s="30"/>
      <c r="IIO40" s="30"/>
      <c r="IIP40" s="30"/>
      <c r="IIQ40" s="30"/>
      <c r="IIR40" s="30"/>
      <c r="IIS40" s="30"/>
      <c r="IIT40" s="30"/>
      <c r="IIU40" s="30"/>
      <c r="IIV40" s="30"/>
      <c r="IIW40" s="30"/>
      <c r="IIX40" s="30"/>
      <c r="IIY40" s="30"/>
      <c r="IIZ40" s="30"/>
      <c r="IJA40" s="30"/>
      <c r="IJB40" s="30"/>
      <c r="IJC40" s="30"/>
      <c r="IJD40" s="30"/>
      <c r="IJE40" s="30"/>
      <c r="IJF40" s="30"/>
      <c r="IJG40" s="30"/>
      <c r="IJH40" s="30"/>
      <c r="IJI40" s="30"/>
      <c r="IJJ40" s="30"/>
      <c r="IJK40" s="30"/>
      <c r="IJL40" s="30"/>
      <c r="IJM40" s="30"/>
      <c r="IJN40" s="30"/>
      <c r="IJO40" s="30"/>
      <c r="IJP40" s="30"/>
      <c r="IJQ40" s="30"/>
      <c r="IJR40" s="30"/>
      <c r="IJS40" s="30"/>
      <c r="IJT40" s="30"/>
      <c r="IJU40" s="30"/>
      <c r="IJV40" s="30"/>
      <c r="IJW40" s="30"/>
      <c r="IJX40" s="30"/>
      <c r="IJY40" s="30"/>
      <c r="IJZ40" s="30"/>
      <c r="IKA40" s="30"/>
      <c r="IKB40" s="30"/>
      <c r="IKC40" s="30"/>
      <c r="IKD40" s="30"/>
      <c r="IKE40" s="30"/>
      <c r="IKF40" s="30"/>
      <c r="IKG40" s="30"/>
      <c r="IKH40" s="30"/>
      <c r="IKI40" s="30"/>
      <c r="IKJ40" s="30"/>
      <c r="IKK40" s="30"/>
      <c r="IKL40" s="30"/>
      <c r="IKM40" s="30"/>
      <c r="IKN40" s="30"/>
      <c r="IKO40" s="30"/>
      <c r="IKP40" s="30"/>
      <c r="IKQ40" s="30"/>
      <c r="IKR40" s="30"/>
      <c r="IKS40" s="30"/>
      <c r="IKT40" s="30"/>
      <c r="IKU40" s="30"/>
      <c r="IKV40" s="30"/>
      <c r="IKW40" s="30"/>
      <c r="IKX40" s="30"/>
      <c r="IKY40" s="30"/>
      <c r="IKZ40" s="30"/>
      <c r="ILA40" s="30"/>
      <c r="ILB40" s="30"/>
      <c r="ILC40" s="30"/>
      <c r="ILD40" s="30"/>
      <c r="ILE40" s="30"/>
      <c r="ILF40" s="30"/>
      <c r="ILG40" s="30"/>
      <c r="ILH40" s="30"/>
      <c r="ILI40" s="30"/>
      <c r="ILJ40" s="30"/>
      <c r="ILK40" s="30"/>
      <c r="ILL40" s="30"/>
      <c r="ILM40" s="30"/>
      <c r="ILN40" s="30"/>
      <c r="ILO40" s="30"/>
      <c r="ILP40" s="30"/>
      <c r="ILQ40" s="30"/>
      <c r="ILR40" s="30"/>
      <c r="ILS40" s="30"/>
      <c r="ILT40" s="30"/>
      <c r="ILU40" s="30"/>
      <c r="ILV40" s="30"/>
      <c r="ILW40" s="30"/>
      <c r="ILX40" s="30"/>
      <c r="ILY40" s="30"/>
      <c r="ILZ40" s="30"/>
      <c r="IMA40" s="30"/>
      <c r="IMB40" s="30"/>
      <c r="IMC40" s="30"/>
      <c r="IMD40" s="30"/>
      <c r="IME40" s="30"/>
      <c r="IMF40" s="30"/>
      <c r="IMG40" s="30"/>
      <c r="IMH40" s="30"/>
      <c r="IMI40" s="30"/>
      <c r="IMJ40" s="30"/>
      <c r="IMK40" s="30"/>
      <c r="IML40" s="30"/>
      <c r="IMM40" s="30"/>
      <c r="IMN40" s="30"/>
      <c r="IMO40" s="30"/>
      <c r="IMP40" s="30"/>
      <c r="IMQ40" s="30"/>
      <c r="IMR40" s="30"/>
      <c r="IMS40" s="30"/>
      <c r="IMT40" s="30"/>
      <c r="IMU40" s="30"/>
      <c r="IMV40" s="30"/>
      <c r="IMW40" s="30"/>
      <c r="IMX40" s="30"/>
      <c r="IMY40" s="30"/>
      <c r="IMZ40" s="30"/>
      <c r="INA40" s="30"/>
      <c r="INB40" s="30"/>
      <c r="INC40" s="30"/>
      <c r="IND40" s="30"/>
      <c r="INE40" s="30"/>
      <c r="INF40" s="30"/>
      <c r="ING40" s="30"/>
      <c r="INH40" s="30"/>
      <c r="INI40" s="30"/>
      <c r="INJ40" s="30"/>
      <c r="INK40" s="30"/>
      <c r="INL40" s="30"/>
      <c r="INM40" s="30"/>
      <c r="INN40" s="30"/>
      <c r="INO40" s="30"/>
      <c r="INP40" s="30"/>
      <c r="INQ40" s="30"/>
      <c r="INR40" s="30"/>
      <c r="INS40" s="30"/>
      <c r="INT40" s="30"/>
      <c r="INU40" s="30"/>
      <c r="INV40" s="30"/>
      <c r="INW40" s="30"/>
      <c r="INX40" s="30"/>
      <c r="INY40" s="30"/>
      <c r="INZ40" s="30"/>
      <c r="IOA40" s="30"/>
      <c r="IOB40" s="30"/>
      <c r="IOC40" s="30"/>
      <c r="IOD40" s="30"/>
      <c r="IOE40" s="30"/>
      <c r="IOF40" s="30"/>
      <c r="IOG40" s="30"/>
      <c r="IOH40" s="30"/>
      <c r="IOI40" s="30"/>
      <c r="IOJ40" s="30"/>
      <c r="IOK40" s="30"/>
      <c r="IOL40" s="30"/>
      <c r="IOM40" s="30"/>
      <c r="ION40" s="30"/>
      <c r="IOO40" s="30"/>
      <c r="IOP40" s="30"/>
      <c r="IOQ40" s="30"/>
      <c r="IOR40" s="30"/>
      <c r="IOS40" s="30"/>
      <c r="IOT40" s="30"/>
      <c r="IOU40" s="30"/>
      <c r="IOV40" s="30"/>
      <c r="IOW40" s="30"/>
      <c r="IOX40" s="30"/>
      <c r="IOY40" s="30"/>
      <c r="IOZ40" s="30"/>
      <c r="IPA40" s="30"/>
      <c r="IPB40" s="30"/>
      <c r="IPC40" s="30"/>
      <c r="IPD40" s="30"/>
      <c r="IPE40" s="30"/>
      <c r="IPF40" s="30"/>
      <c r="IPG40" s="30"/>
      <c r="IPH40" s="30"/>
      <c r="IPI40" s="30"/>
      <c r="IPJ40" s="30"/>
      <c r="IPK40" s="30"/>
      <c r="IPL40" s="30"/>
      <c r="IPM40" s="30"/>
      <c r="IPN40" s="30"/>
      <c r="IPO40" s="30"/>
      <c r="IPP40" s="30"/>
      <c r="IPQ40" s="30"/>
      <c r="IPR40" s="30"/>
      <c r="IPS40" s="30"/>
      <c r="IPT40" s="30"/>
      <c r="IPU40" s="30"/>
      <c r="IPV40" s="30"/>
      <c r="IPW40" s="30"/>
      <c r="IPX40" s="30"/>
      <c r="IPY40" s="30"/>
      <c r="IPZ40" s="30"/>
      <c r="IQA40" s="30"/>
      <c r="IQB40" s="30"/>
      <c r="IQC40" s="30"/>
      <c r="IQD40" s="30"/>
      <c r="IQE40" s="30"/>
      <c r="IQF40" s="30"/>
      <c r="IQG40" s="30"/>
      <c r="IQH40" s="30"/>
      <c r="IQI40" s="30"/>
      <c r="IQJ40" s="30"/>
      <c r="IQK40" s="30"/>
      <c r="IQL40" s="30"/>
      <c r="IQM40" s="30"/>
      <c r="IQN40" s="30"/>
      <c r="IQO40" s="30"/>
      <c r="IQP40" s="30"/>
      <c r="IQQ40" s="30"/>
      <c r="IQR40" s="30"/>
      <c r="IQS40" s="30"/>
      <c r="IQT40" s="30"/>
      <c r="IQU40" s="30"/>
      <c r="IQV40" s="30"/>
      <c r="IQW40" s="30"/>
      <c r="IQX40" s="30"/>
      <c r="IQY40" s="30"/>
      <c r="IQZ40" s="30"/>
      <c r="IRA40" s="30"/>
      <c r="IRB40" s="30"/>
      <c r="IRC40" s="30"/>
      <c r="IRD40" s="30"/>
      <c r="IRE40" s="30"/>
      <c r="IRF40" s="30"/>
      <c r="IRG40" s="30"/>
      <c r="IRH40" s="30"/>
      <c r="IRI40" s="30"/>
      <c r="IRJ40" s="30"/>
      <c r="IRK40" s="30"/>
      <c r="IRL40" s="30"/>
      <c r="IRM40" s="30"/>
      <c r="IRN40" s="30"/>
      <c r="IRO40" s="30"/>
      <c r="IRP40" s="30"/>
      <c r="IRQ40" s="30"/>
      <c r="IRR40" s="30"/>
      <c r="IRS40" s="30"/>
      <c r="IRT40" s="30"/>
      <c r="IRU40" s="30"/>
      <c r="IRV40" s="30"/>
      <c r="IRW40" s="30"/>
      <c r="IRX40" s="30"/>
      <c r="IRY40" s="30"/>
      <c r="IRZ40" s="30"/>
      <c r="ISA40" s="30"/>
      <c r="ISB40" s="30"/>
      <c r="ISC40" s="30"/>
      <c r="ISD40" s="30"/>
      <c r="ISE40" s="30"/>
      <c r="ISF40" s="30"/>
      <c r="ISG40" s="30"/>
      <c r="ISH40" s="30"/>
      <c r="ISI40" s="30"/>
      <c r="ISJ40" s="30"/>
      <c r="ISK40" s="30"/>
      <c r="ISL40" s="30"/>
      <c r="ISM40" s="30"/>
      <c r="ISN40" s="30"/>
      <c r="ISO40" s="30"/>
      <c r="ISP40" s="30"/>
      <c r="ISQ40" s="30"/>
      <c r="ISR40" s="30"/>
      <c r="ISS40" s="30"/>
      <c r="IST40" s="30"/>
      <c r="ISU40" s="30"/>
      <c r="ISV40" s="30"/>
      <c r="ISW40" s="30"/>
      <c r="ISX40" s="30"/>
      <c r="ISY40" s="30"/>
      <c r="ISZ40" s="30"/>
      <c r="ITA40" s="30"/>
      <c r="ITB40" s="30"/>
      <c r="ITC40" s="30"/>
      <c r="ITD40" s="30"/>
      <c r="ITE40" s="30"/>
      <c r="ITF40" s="30"/>
      <c r="ITG40" s="30"/>
      <c r="ITH40" s="30"/>
      <c r="ITI40" s="30"/>
      <c r="ITJ40" s="30"/>
      <c r="ITK40" s="30"/>
      <c r="ITL40" s="30"/>
      <c r="ITM40" s="30"/>
      <c r="ITN40" s="30"/>
      <c r="ITO40" s="30"/>
      <c r="ITP40" s="30"/>
      <c r="ITQ40" s="30"/>
      <c r="ITR40" s="30"/>
      <c r="ITS40" s="30"/>
      <c r="ITT40" s="30"/>
      <c r="ITU40" s="30"/>
      <c r="ITV40" s="30"/>
      <c r="ITW40" s="30"/>
      <c r="ITX40" s="30"/>
      <c r="ITY40" s="30"/>
      <c r="ITZ40" s="30"/>
      <c r="IUA40" s="30"/>
      <c r="IUB40" s="30"/>
      <c r="IUC40" s="30"/>
      <c r="IUD40" s="30"/>
      <c r="IUE40" s="30"/>
      <c r="IUF40" s="30"/>
      <c r="IUG40" s="30"/>
      <c r="IUH40" s="30"/>
      <c r="IUI40" s="30"/>
      <c r="IUJ40" s="30"/>
      <c r="IUK40" s="30"/>
      <c r="IUL40" s="30"/>
      <c r="IUM40" s="30"/>
      <c r="IUN40" s="30"/>
      <c r="IUO40" s="30"/>
      <c r="IUP40" s="30"/>
      <c r="IUQ40" s="30"/>
      <c r="IUR40" s="30"/>
      <c r="IUS40" s="30"/>
      <c r="IUT40" s="30"/>
      <c r="IUU40" s="30"/>
      <c r="IUV40" s="30"/>
      <c r="IUW40" s="30"/>
      <c r="IUX40" s="30"/>
      <c r="IUY40" s="30"/>
      <c r="IUZ40" s="30"/>
      <c r="IVA40" s="30"/>
      <c r="IVB40" s="30"/>
      <c r="IVC40" s="30"/>
      <c r="IVD40" s="30"/>
      <c r="IVE40" s="30"/>
      <c r="IVF40" s="30"/>
      <c r="IVG40" s="30"/>
      <c r="IVH40" s="30"/>
      <c r="IVI40" s="30"/>
      <c r="IVJ40" s="30"/>
      <c r="IVK40" s="30"/>
      <c r="IVL40" s="30"/>
      <c r="IVM40" s="30"/>
      <c r="IVN40" s="30"/>
      <c r="IVO40" s="30"/>
      <c r="IVP40" s="30"/>
      <c r="IVQ40" s="30"/>
      <c r="IVR40" s="30"/>
      <c r="IVS40" s="30"/>
      <c r="IVT40" s="30"/>
      <c r="IVU40" s="30"/>
      <c r="IVV40" s="30"/>
      <c r="IVW40" s="30"/>
      <c r="IVX40" s="30"/>
      <c r="IVY40" s="30"/>
      <c r="IVZ40" s="30"/>
      <c r="IWA40" s="30"/>
      <c r="IWB40" s="30"/>
      <c r="IWC40" s="30"/>
      <c r="IWD40" s="30"/>
      <c r="IWE40" s="30"/>
      <c r="IWF40" s="30"/>
      <c r="IWG40" s="30"/>
      <c r="IWH40" s="30"/>
      <c r="IWI40" s="30"/>
      <c r="IWJ40" s="30"/>
      <c r="IWK40" s="30"/>
      <c r="IWL40" s="30"/>
      <c r="IWM40" s="30"/>
      <c r="IWN40" s="30"/>
      <c r="IWO40" s="30"/>
      <c r="IWP40" s="30"/>
      <c r="IWQ40" s="30"/>
      <c r="IWR40" s="30"/>
      <c r="IWS40" s="30"/>
      <c r="IWT40" s="30"/>
      <c r="IWU40" s="30"/>
      <c r="IWV40" s="30"/>
      <c r="IWW40" s="30"/>
      <c r="IWX40" s="30"/>
      <c r="IWY40" s="30"/>
      <c r="IWZ40" s="30"/>
      <c r="IXA40" s="30"/>
      <c r="IXB40" s="30"/>
      <c r="IXC40" s="30"/>
      <c r="IXD40" s="30"/>
      <c r="IXE40" s="30"/>
      <c r="IXF40" s="30"/>
      <c r="IXG40" s="30"/>
      <c r="IXH40" s="30"/>
      <c r="IXI40" s="30"/>
      <c r="IXJ40" s="30"/>
      <c r="IXK40" s="30"/>
      <c r="IXL40" s="30"/>
      <c r="IXM40" s="30"/>
      <c r="IXN40" s="30"/>
      <c r="IXO40" s="30"/>
      <c r="IXP40" s="30"/>
      <c r="IXQ40" s="30"/>
      <c r="IXR40" s="30"/>
      <c r="IXS40" s="30"/>
      <c r="IXT40" s="30"/>
      <c r="IXU40" s="30"/>
      <c r="IXV40" s="30"/>
      <c r="IXW40" s="30"/>
      <c r="IXX40" s="30"/>
      <c r="IXY40" s="30"/>
      <c r="IXZ40" s="30"/>
      <c r="IYA40" s="30"/>
      <c r="IYB40" s="30"/>
      <c r="IYC40" s="30"/>
      <c r="IYD40" s="30"/>
      <c r="IYE40" s="30"/>
      <c r="IYF40" s="30"/>
      <c r="IYG40" s="30"/>
      <c r="IYH40" s="30"/>
      <c r="IYI40" s="30"/>
      <c r="IYJ40" s="30"/>
      <c r="IYK40" s="30"/>
      <c r="IYL40" s="30"/>
      <c r="IYM40" s="30"/>
      <c r="IYN40" s="30"/>
      <c r="IYO40" s="30"/>
      <c r="IYP40" s="30"/>
      <c r="IYQ40" s="30"/>
      <c r="IYR40" s="30"/>
      <c r="IYS40" s="30"/>
      <c r="IYT40" s="30"/>
      <c r="IYU40" s="30"/>
      <c r="IYV40" s="30"/>
      <c r="IYW40" s="30"/>
      <c r="IYX40" s="30"/>
      <c r="IYY40" s="30"/>
      <c r="IYZ40" s="30"/>
      <c r="IZA40" s="30"/>
      <c r="IZB40" s="30"/>
      <c r="IZC40" s="30"/>
      <c r="IZD40" s="30"/>
      <c r="IZE40" s="30"/>
      <c r="IZF40" s="30"/>
      <c r="IZG40" s="30"/>
      <c r="IZH40" s="30"/>
      <c r="IZI40" s="30"/>
      <c r="IZJ40" s="30"/>
      <c r="IZK40" s="30"/>
      <c r="IZL40" s="30"/>
      <c r="IZM40" s="30"/>
      <c r="IZN40" s="30"/>
      <c r="IZO40" s="30"/>
      <c r="IZP40" s="30"/>
      <c r="IZQ40" s="30"/>
      <c r="IZR40" s="30"/>
      <c r="IZS40" s="30"/>
      <c r="IZT40" s="30"/>
      <c r="IZU40" s="30"/>
      <c r="IZV40" s="30"/>
      <c r="IZW40" s="30"/>
      <c r="IZX40" s="30"/>
      <c r="IZY40" s="30"/>
      <c r="IZZ40" s="30"/>
      <c r="JAA40" s="30"/>
      <c r="JAB40" s="30"/>
      <c r="JAC40" s="30"/>
      <c r="JAD40" s="30"/>
      <c r="JAE40" s="30"/>
      <c r="JAF40" s="30"/>
      <c r="JAG40" s="30"/>
      <c r="JAH40" s="30"/>
      <c r="JAI40" s="30"/>
      <c r="JAJ40" s="30"/>
      <c r="JAK40" s="30"/>
      <c r="JAL40" s="30"/>
      <c r="JAM40" s="30"/>
      <c r="JAN40" s="30"/>
      <c r="JAO40" s="30"/>
      <c r="JAP40" s="30"/>
      <c r="JAQ40" s="30"/>
      <c r="JAR40" s="30"/>
      <c r="JAS40" s="30"/>
      <c r="JAT40" s="30"/>
      <c r="JAU40" s="30"/>
      <c r="JAV40" s="30"/>
      <c r="JAW40" s="30"/>
      <c r="JAX40" s="30"/>
      <c r="JAY40" s="30"/>
      <c r="JAZ40" s="30"/>
      <c r="JBA40" s="30"/>
      <c r="JBB40" s="30"/>
      <c r="JBC40" s="30"/>
      <c r="JBD40" s="30"/>
      <c r="JBE40" s="30"/>
      <c r="JBF40" s="30"/>
      <c r="JBG40" s="30"/>
      <c r="JBH40" s="30"/>
      <c r="JBI40" s="30"/>
      <c r="JBJ40" s="30"/>
      <c r="JBK40" s="30"/>
      <c r="JBL40" s="30"/>
      <c r="JBM40" s="30"/>
      <c r="JBN40" s="30"/>
      <c r="JBO40" s="30"/>
      <c r="JBP40" s="30"/>
      <c r="JBQ40" s="30"/>
      <c r="JBR40" s="30"/>
      <c r="JBS40" s="30"/>
      <c r="JBT40" s="30"/>
      <c r="JBU40" s="30"/>
      <c r="JBV40" s="30"/>
      <c r="JBW40" s="30"/>
      <c r="JBX40" s="30"/>
      <c r="JBY40" s="30"/>
      <c r="JBZ40" s="30"/>
      <c r="JCA40" s="30"/>
      <c r="JCB40" s="30"/>
      <c r="JCC40" s="30"/>
      <c r="JCD40" s="30"/>
      <c r="JCE40" s="30"/>
      <c r="JCF40" s="30"/>
      <c r="JCG40" s="30"/>
      <c r="JCH40" s="30"/>
      <c r="JCI40" s="30"/>
      <c r="JCJ40" s="30"/>
      <c r="JCK40" s="30"/>
      <c r="JCL40" s="30"/>
      <c r="JCM40" s="30"/>
      <c r="JCN40" s="30"/>
      <c r="JCO40" s="30"/>
      <c r="JCP40" s="30"/>
      <c r="JCQ40" s="30"/>
      <c r="JCR40" s="30"/>
      <c r="JCS40" s="30"/>
      <c r="JCT40" s="30"/>
      <c r="JCU40" s="30"/>
      <c r="JCV40" s="30"/>
      <c r="JCW40" s="30"/>
      <c r="JCX40" s="30"/>
      <c r="JCY40" s="30"/>
      <c r="JCZ40" s="30"/>
      <c r="JDA40" s="30"/>
      <c r="JDB40" s="30"/>
      <c r="JDC40" s="30"/>
      <c r="JDD40" s="30"/>
      <c r="JDE40" s="30"/>
      <c r="JDF40" s="30"/>
      <c r="JDG40" s="30"/>
      <c r="JDH40" s="30"/>
      <c r="JDI40" s="30"/>
      <c r="JDJ40" s="30"/>
      <c r="JDK40" s="30"/>
      <c r="JDL40" s="30"/>
      <c r="JDM40" s="30"/>
      <c r="JDN40" s="30"/>
      <c r="JDO40" s="30"/>
      <c r="JDP40" s="30"/>
      <c r="JDQ40" s="30"/>
      <c r="JDR40" s="30"/>
      <c r="JDS40" s="30"/>
      <c r="JDT40" s="30"/>
      <c r="JDU40" s="30"/>
      <c r="JDV40" s="30"/>
      <c r="JDW40" s="30"/>
      <c r="JDX40" s="30"/>
      <c r="JDY40" s="30"/>
      <c r="JDZ40" s="30"/>
      <c r="JEA40" s="30"/>
      <c r="JEB40" s="30"/>
      <c r="JEC40" s="30"/>
      <c r="JED40" s="30"/>
      <c r="JEE40" s="30"/>
      <c r="JEF40" s="30"/>
      <c r="JEG40" s="30"/>
      <c r="JEH40" s="30"/>
      <c r="JEI40" s="30"/>
      <c r="JEJ40" s="30"/>
      <c r="JEK40" s="30"/>
      <c r="JEL40" s="30"/>
      <c r="JEM40" s="30"/>
      <c r="JEN40" s="30"/>
      <c r="JEO40" s="30"/>
      <c r="JEP40" s="30"/>
      <c r="JEQ40" s="30"/>
      <c r="JER40" s="30"/>
      <c r="JES40" s="30"/>
      <c r="JET40" s="30"/>
      <c r="JEU40" s="30"/>
      <c r="JEV40" s="30"/>
      <c r="JEW40" s="30"/>
      <c r="JEX40" s="30"/>
      <c r="JEY40" s="30"/>
      <c r="JEZ40" s="30"/>
      <c r="JFA40" s="30"/>
      <c r="JFB40" s="30"/>
      <c r="JFC40" s="30"/>
      <c r="JFD40" s="30"/>
      <c r="JFE40" s="30"/>
      <c r="JFF40" s="30"/>
      <c r="JFG40" s="30"/>
      <c r="JFH40" s="30"/>
      <c r="JFI40" s="30"/>
      <c r="JFJ40" s="30"/>
      <c r="JFK40" s="30"/>
      <c r="JFL40" s="30"/>
      <c r="JFM40" s="30"/>
      <c r="JFN40" s="30"/>
      <c r="JFO40" s="30"/>
      <c r="JFP40" s="30"/>
      <c r="JFQ40" s="30"/>
      <c r="JFR40" s="30"/>
      <c r="JFS40" s="30"/>
      <c r="JFT40" s="30"/>
      <c r="JFU40" s="30"/>
      <c r="JFV40" s="30"/>
      <c r="JFW40" s="30"/>
      <c r="JFX40" s="30"/>
      <c r="JFY40" s="30"/>
      <c r="JFZ40" s="30"/>
      <c r="JGA40" s="30"/>
      <c r="JGB40" s="30"/>
      <c r="JGC40" s="30"/>
      <c r="JGD40" s="30"/>
      <c r="JGE40" s="30"/>
      <c r="JGF40" s="30"/>
      <c r="JGG40" s="30"/>
      <c r="JGH40" s="30"/>
      <c r="JGI40" s="30"/>
      <c r="JGJ40" s="30"/>
      <c r="JGK40" s="30"/>
      <c r="JGL40" s="30"/>
      <c r="JGM40" s="30"/>
      <c r="JGN40" s="30"/>
      <c r="JGO40" s="30"/>
      <c r="JGP40" s="30"/>
      <c r="JGQ40" s="30"/>
      <c r="JGR40" s="30"/>
      <c r="JGS40" s="30"/>
      <c r="JGT40" s="30"/>
      <c r="JGU40" s="30"/>
      <c r="JGV40" s="30"/>
      <c r="JGW40" s="30"/>
      <c r="JGX40" s="30"/>
      <c r="JGY40" s="30"/>
      <c r="JGZ40" s="30"/>
      <c r="JHA40" s="30"/>
      <c r="JHB40" s="30"/>
      <c r="JHC40" s="30"/>
      <c r="JHD40" s="30"/>
      <c r="JHE40" s="30"/>
      <c r="JHF40" s="30"/>
      <c r="JHG40" s="30"/>
      <c r="JHH40" s="30"/>
      <c r="JHI40" s="30"/>
      <c r="JHJ40" s="30"/>
      <c r="JHK40" s="30"/>
      <c r="JHL40" s="30"/>
      <c r="JHM40" s="30"/>
      <c r="JHN40" s="30"/>
      <c r="JHO40" s="30"/>
      <c r="JHP40" s="30"/>
      <c r="JHQ40" s="30"/>
      <c r="JHR40" s="30"/>
      <c r="JHS40" s="30"/>
      <c r="JHT40" s="30"/>
      <c r="JHU40" s="30"/>
      <c r="JHV40" s="30"/>
      <c r="JHW40" s="30"/>
      <c r="JHX40" s="30"/>
      <c r="JHY40" s="30"/>
      <c r="JHZ40" s="30"/>
      <c r="JIA40" s="30"/>
      <c r="JIB40" s="30"/>
      <c r="JIC40" s="30"/>
      <c r="JID40" s="30"/>
      <c r="JIE40" s="30"/>
      <c r="JIF40" s="30"/>
      <c r="JIG40" s="30"/>
      <c r="JIH40" s="30"/>
      <c r="JII40" s="30"/>
      <c r="JIJ40" s="30"/>
      <c r="JIK40" s="30"/>
      <c r="JIL40" s="30"/>
      <c r="JIM40" s="30"/>
      <c r="JIN40" s="30"/>
      <c r="JIO40" s="30"/>
      <c r="JIP40" s="30"/>
      <c r="JIQ40" s="30"/>
      <c r="JIR40" s="30"/>
      <c r="JIS40" s="30"/>
      <c r="JIT40" s="30"/>
      <c r="JIU40" s="30"/>
      <c r="JIV40" s="30"/>
      <c r="JIW40" s="30"/>
      <c r="JIX40" s="30"/>
      <c r="JIY40" s="30"/>
      <c r="JIZ40" s="30"/>
      <c r="JJA40" s="30"/>
      <c r="JJB40" s="30"/>
      <c r="JJC40" s="30"/>
      <c r="JJD40" s="30"/>
      <c r="JJE40" s="30"/>
      <c r="JJF40" s="30"/>
      <c r="JJG40" s="30"/>
      <c r="JJH40" s="30"/>
      <c r="JJI40" s="30"/>
      <c r="JJJ40" s="30"/>
      <c r="JJK40" s="30"/>
      <c r="JJL40" s="30"/>
      <c r="JJM40" s="30"/>
      <c r="JJN40" s="30"/>
      <c r="JJO40" s="30"/>
      <c r="JJP40" s="30"/>
      <c r="JJQ40" s="30"/>
      <c r="JJR40" s="30"/>
      <c r="JJS40" s="30"/>
      <c r="JJT40" s="30"/>
      <c r="JJU40" s="30"/>
      <c r="JJV40" s="30"/>
      <c r="JJW40" s="30"/>
      <c r="JJX40" s="30"/>
      <c r="JJY40" s="30"/>
      <c r="JJZ40" s="30"/>
      <c r="JKA40" s="30"/>
      <c r="JKB40" s="30"/>
      <c r="JKC40" s="30"/>
      <c r="JKD40" s="30"/>
      <c r="JKE40" s="30"/>
      <c r="JKF40" s="30"/>
      <c r="JKG40" s="30"/>
      <c r="JKH40" s="30"/>
      <c r="JKI40" s="30"/>
      <c r="JKJ40" s="30"/>
      <c r="JKK40" s="30"/>
      <c r="JKL40" s="30"/>
      <c r="JKM40" s="30"/>
      <c r="JKN40" s="30"/>
      <c r="JKO40" s="30"/>
      <c r="JKP40" s="30"/>
      <c r="JKQ40" s="30"/>
      <c r="JKR40" s="30"/>
      <c r="JKS40" s="30"/>
      <c r="JKT40" s="30"/>
      <c r="JKU40" s="30"/>
      <c r="JKV40" s="30"/>
      <c r="JKW40" s="30"/>
      <c r="JKX40" s="30"/>
      <c r="JKY40" s="30"/>
      <c r="JKZ40" s="30"/>
      <c r="JLA40" s="30"/>
      <c r="JLB40" s="30"/>
      <c r="JLC40" s="30"/>
      <c r="JLD40" s="30"/>
      <c r="JLE40" s="30"/>
      <c r="JLF40" s="30"/>
      <c r="JLG40" s="30"/>
      <c r="JLH40" s="30"/>
      <c r="JLI40" s="30"/>
      <c r="JLJ40" s="30"/>
      <c r="JLK40" s="30"/>
      <c r="JLL40" s="30"/>
      <c r="JLM40" s="30"/>
      <c r="JLN40" s="30"/>
      <c r="JLO40" s="30"/>
      <c r="JLP40" s="30"/>
      <c r="JLQ40" s="30"/>
      <c r="JLR40" s="30"/>
      <c r="JLS40" s="30"/>
      <c r="JLT40" s="30"/>
      <c r="JLU40" s="30"/>
      <c r="JLV40" s="30"/>
      <c r="JLW40" s="30"/>
      <c r="JLX40" s="30"/>
      <c r="JLY40" s="30"/>
      <c r="JLZ40" s="30"/>
      <c r="JMA40" s="30"/>
      <c r="JMB40" s="30"/>
      <c r="JMC40" s="30"/>
      <c r="JMD40" s="30"/>
      <c r="JME40" s="30"/>
      <c r="JMF40" s="30"/>
      <c r="JMG40" s="30"/>
      <c r="JMH40" s="30"/>
      <c r="JMI40" s="30"/>
      <c r="JMJ40" s="30"/>
      <c r="JMK40" s="30"/>
      <c r="JML40" s="30"/>
      <c r="JMM40" s="30"/>
      <c r="JMN40" s="30"/>
      <c r="JMO40" s="30"/>
      <c r="JMP40" s="30"/>
      <c r="JMQ40" s="30"/>
      <c r="JMR40" s="30"/>
      <c r="JMS40" s="30"/>
      <c r="JMT40" s="30"/>
      <c r="JMU40" s="30"/>
      <c r="JMV40" s="30"/>
      <c r="JMW40" s="30"/>
      <c r="JMX40" s="30"/>
      <c r="JMY40" s="30"/>
      <c r="JMZ40" s="30"/>
      <c r="JNA40" s="30"/>
      <c r="JNB40" s="30"/>
      <c r="JNC40" s="30"/>
      <c r="JND40" s="30"/>
      <c r="JNE40" s="30"/>
      <c r="JNF40" s="30"/>
      <c r="JNG40" s="30"/>
      <c r="JNH40" s="30"/>
      <c r="JNI40" s="30"/>
      <c r="JNJ40" s="30"/>
      <c r="JNK40" s="30"/>
      <c r="JNL40" s="30"/>
      <c r="JNM40" s="30"/>
      <c r="JNN40" s="30"/>
      <c r="JNO40" s="30"/>
      <c r="JNP40" s="30"/>
      <c r="JNQ40" s="30"/>
      <c r="JNR40" s="30"/>
      <c r="JNS40" s="30"/>
      <c r="JNT40" s="30"/>
      <c r="JNU40" s="30"/>
      <c r="JNV40" s="30"/>
      <c r="JNW40" s="30"/>
      <c r="JNX40" s="30"/>
      <c r="JNY40" s="30"/>
      <c r="JNZ40" s="30"/>
      <c r="JOA40" s="30"/>
      <c r="JOB40" s="30"/>
      <c r="JOC40" s="30"/>
      <c r="JOD40" s="30"/>
      <c r="JOE40" s="30"/>
      <c r="JOF40" s="30"/>
      <c r="JOG40" s="30"/>
      <c r="JOH40" s="30"/>
      <c r="JOI40" s="30"/>
      <c r="JOJ40" s="30"/>
      <c r="JOK40" s="30"/>
      <c r="JOL40" s="30"/>
      <c r="JOM40" s="30"/>
      <c r="JON40" s="30"/>
      <c r="JOO40" s="30"/>
      <c r="JOP40" s="30"/>
      <c r="JOQ40" s="30"/>
      <c r="JOR40" s="30"/>
      <c r="JOS40" s="30"/>
      <c r="JOT40" s="30"/>
      <c r="JOU40" s="30"/>
      <c r="JOV40" s="30"/>
      <c r="JOW40" s="30"/>
      <c r="JOX40" s="30"/>
      <c r="JOY40" s="30"/>
      <c r="JOZ40" s="30"/>
      <c r="JPA40" s="30"/>
      <c r="JPB40" s="30"/>
      <c r="JPC40" s="30"/>
      <c r="JPD40" s="30"/>
      <c r="JPE40" s="30"/>
      <c r="JPF40" s="30"/>
      <c r="JPG40" s="30"/>
      <c r="JPH40" s="30"/>
      <c r="JPI40" s="30"/>
      <c r="JPJ40" s="30"/>
      <c r="JPK40" s="30"/>
      <c r="JPL40" s="30"/>
      <c r="JPM40" s="30"/>
      <c r="JPN40" s="30"/>
      <c r="JPO40" s="30"/>
      <c r="JPP40" s="30"/>
      <c r="JPQ40" s="30"/>
      <c r="JPR40" s="30"/>
      <c r="JPS40" s="30"/>
      <c r="JPT40" s="30"/>
      <c r="JPU40" s="30"/>
      <c r="JPV40" s="30"/>
      <c r="JPW40" s="30"/>
      <c r="JPX40" s="30"/>
      <c r="JPY40" s="30"/>
      <c r="JPZ40" s="30"/>
      <c r="JQA40" s="30"/>
      <c r="JQB40" s="30"/>
      <c r="JQC40" s="30"/>
      <c r="JQD40" s="30"/>
      <c r="JQE40" s="30"/>
      <c r="JQF40" s="30"/>
      <c r="JQG40" s="30"/>
      <c r="JQH40" s="30"/>
      <c r="JQI40" s="30"/>
      <c r="JQJ40" s="30"/>
      <c r="JQK40" s="30"/>
      <c r="JQL40" s="30"/>
      <c r="JQM40" s="30"/>
      <c r="JQN40" s="30"/>
      <c r="JQO40" s="30"/>
      <c r="JQP40" s="30"/>
      <c r="JQQ40" s="30"/>
      <c r="JQR40" s="30"/>
      <c r="JQS40" s="30"/>
      <c r="JQT40" s="30"/>
      <c r="JQU40" s="30"/>
      <c r="JQV40" s="30"/>
      <c r="JQW40" s="30"/>
      <c r="JQX40" s="30"/>
      <c r="JQY40" s="30"/>
      <c r="JQZ40" s="30"/>
      <c r="JRA40" s="30"/>
      <c r="JRB40" s="30"/>
      <c r="JRC40" s="30"/>
      <c r="JRD40" s="30"/>
      <c r="JRE40" s="30"/>
      <c r="JRF40" s="30"/>
      <c r="JRG40" s="30"/>
      <c r="JRH40" s="30"/>
      <c r="JRI40" s="30"/>
      <c r="JRJ40" s="30"/>
      <c r="JRK40" s="30"/>
      <c r="JRL40" s="30"/>
      <c r="JRM40" s="30"/>
      <c r="JRN40" s="30"/>
      <c r="JRO40" s="30"/>
      <c r="JRP40" s="30"/>
      <c r="JRQ40" s="30"/>
      <c r="JRR40" s="30"/>
      <c r="JRS40" s="30"/>
      <c r="JRT40" s="30"/>
      <c r="JRU40" s="30"/>
      <c r="JRV40" s="30"/>
      <c r="JRW40" s="30"/>
      <c r="JRX40" s="30"/>
      <c r="JRY40" s="30"/>
      <c r="JRZ40" s="30"/>
      <c r="JSA40" s="30"/>
      <c r="JSB40" s="30"/>
      <c r="JSC40" s="30"/>
      <c r="JSD40" s="30"/>
      <c r="JSE40" s="30"/>
      <c r="JSF40" s="30"/>
      <c r="JSG40" s="30"/>
      <c r="JSH40" s="30"/>
      <c r="JSI40" s="30"/>
      <c r="JSJ40" s="30"/>
      <c r="JSK40" s="30"/>
      <c r="JSL40" s="30"/>
      <c r="JSM40" s="30"/>
      <c r="JSN40" s="30"/>
      <c r="JSO40" s="30"/>
      <c r="JSP40" s="30"/>
      <c r="JSQ40" s="30"/>
      <c r="JSR40" s="30"/>
      <c r="JSS40" s="30"/>
      <c r="JST40" s="30"/>
      <c r="JSU40" s="30"/>
      <c r="JSV40" s="30"/>
      <c r="JSW40" s="30"/>
      <c r="JSX40" s="30"/>
      <c r="JSY40" s="30"/>
      <c r="JSZ40" s="30"/>
      <c r="JTA40" s="30"/>
      <c r="JTB40" s="30"/>
      <c r="JTC40" s="30"/>
      <c r="JTD40" s="30"/>
      <c r="JTE40" s="30"/>
      <c r="JTF40" s="30"/>
      <c r="JTG40" s="30"/>
      <c r="JTH40" s="30"/>
      <c r="JTI40" s="30"/>
      <c r="JTJ40" s="30"/>
      <c r="JTK40" s="30"/>
      <c r="JTL40" s="30"/>
      <c r="JTM40" s="30"/>
      <c r="JTN40" s="30"/>
      <c r="JTO40" s="30"/>
      <c r="JTP40" s="30"/>
      <c r="JTQ40" s="30"/>
      <c r="JTR40" s="30"/>
      <c r="JTS40" s="30"/>
      <c r="JTT40" s="30"/>
      <c r="JTU40" s="30"/>
      <c r="JTV40" s="30"/>
      <c r="JTW40" s="30"/>
      <c r="JTX40" s="30"/>
      <c r="JTY40" s="30"/>
      <c r="JTZ40" s="30"/>
      <c r="JUA40" s="30"/>
      <c r="JUB40" s="30"/>
      <c r="JUC40" s="30"/>
      <c r="JUD40" s="30"/>
      <c r="JUE40" s="30"/>
      <c r="JUF40" s="30"/>
      <c r="JUG40" s="30"/>
      <c r="JUH40" s="30"/>
      <c r="JUI40" s="30"/>
      <c r="JUJ40" s="30"/>
      <c r="JUK40" s="30"/>
      <c r="JUL40" s="30"/>
      <c r="JUM40" s="30"/>
      <c r="JUN40" s="30"/>
      <c r="JUO40" s="30"/>
      <c r="JUP40" s="30"/>
      <c r="JUQ40" s="30"/>
      <c r="JUR40" s="30"/>
      <c r="JUS40" s="30"/>
      <c r="JUT40" s="30"/>
      <c r="JUU40" s="30"/>
      <c r="JUV40" s="30"/>
      <c r="JUW40" s="30"/>
      <c r="JUX40" s="30"/>
      <c r="JUY40" s="30"/>
      <c r="JUZ40" s="30"/>
      <c r="JVA40" s="30"/>
      <c r="JVB40" s="30"/>
      <c r="JVC40" s="30"/>
      <c r="JVD40" s="30"/>
      <c r="JVE40" s="30"/>
      <c r="JVF40" s="30"/>
      <c r="JVG40" s="30"/>
      <c r="JVH40" s="30"/>
      <c r="JVI40" s="30"/>
      <c r="JVJ40" s="30"/>
      <c r="JVK40" s="30"/>
      <c r="JVL40" s="30"/>
      <c r="JVM40" s="30"/>
      <c r="JVN40" s="30"/>
      <c r="JVO40" s="30"/>
      <c r="JVP40" s="30"/>
      <c r="JVQ40" s="30"/>
      <c r="JVR40" s="30"/>
      <c r="JVS40" s="30"/>
      <c r="JVT40" s="30"/>
      <c r="JVU40" s="30"/>
      <c r="JVV40" s="30"/>
      <c r="JVW40" s="30"/>
      <c r="JVX40" s="30"/>
      <c r="JVY40" s="30"/>
      <c r="JVZ40" s="30"/>
      <c r="JWA40" s="30"/>
      <c r="JWB40" s="30"/>
      <c r="JWC40" s="30"/>
      <c r="JWD40" s="30"/>
      <c r="JWE40" s="30"/>
      <c r="JWF40" s="30"/>
      <c r="JWG40" s="30"/>
      <c r="JWH40" s="30"/>
      <c r="JWI40" s="30"/>
      <c r="JWJ40" s="30"/>
      <c r="JWK40" s="30"/>
      <c r="JWL40" s="30"/>
      <c r="JWM40" s="30"/>
      <c r="JWN40" s="30"/>
      <c r="JWO40" s="30"/>
      <c r="JWP40" s="30"/>
      <c r="JWQ40" s="30"/>
      <c r="JWR40" s="30"/>
      <c r="JWS40" s="30"/>
      <c r="JWT40" s="30"/>
      <c r="JWU40" s="30"/>
      <c r="JWV40" s="30"/>
      <c r="JWW40" s="30"/>
      <c r="JWX40" s="30"/>
      <c r="JWY40" s="30"/>
      <c r="JWZ40" s="30"/>
      <c r="JXA40" s="30"/>
      <c r="JXB40" s="30"/>
      <c r="JXC40" s="30"/>
      <c r="JXD40" s="30"/>
      <c r="JXE40" s="30"/>
      <c r="JXF40" s="30"/>
      <c r="JXG40" s="30"/>
      <c r="JXH40" s="30"/>
      <c r="JXI40" s="30"/>
      <c r="JXJ40" s="30"/>
      <c r="JXK40" s="30"/>
      <c r="JXL40" s="30"/>
      <c r="JXM40" s="30"/>
      <c r="JXN40" s="30"/>
      <c r="JXO40" s="30"/>
      <c r="JXP40" s="30"/>
      <c r="JXQ40" s="30"/>
      <c r="JXR40" s="30"/>
      <c r="JXS40" s="30"/>
      <c r="JXT40" s="30"/>
      <c r="JXU40" s="30"/>
      <c r="JXV40" s="30"/>
      <c r="JXW40" s="30"/>
      <c r="JXX40" s="30"/>
      <c r="JXY40" s="30"/>
      <c r="JXZ40" s="30"/>
      <c r="JYA40" s="30"/>
      <c r="JYB40" s="30"/>
      <c r="JYC40" s="30"/>
      <c r="JYD40" s="30"/>
      <c r="JYE40" s="30"/>
      <c r="JYF40" s="30"/>
      <c r="JYG40" s="30"/>
      <c r="JYH40" s="30"/>
      <c r="JYI40" s="30"/>
      <c r="JYJ40" s="30"/>
      <c r="JYK40" s="30"/>
      <c r="JYL40" s="30"/>
      <c r="JYM40" s="30"/>
      <c r="JYN40" s="30"/>
      <c r="JYO40" s="30"/>
      <c r="JYP40" s="30"/>
      <c r="JYQ40" s="30"/>
      <c r="JYR40" s="30"/>
      <c r="JYS40" s="30"/>
      <c r="JYT40" s="30"/>
      <c r="JYU40" s="30"/>
      <c r="JYV40" s="30"/>
      <c r="JYW40" s="30"/>
      <c r="JYX40" s="30"/>
      <c r="JYY40" s="30"/>
      <c r="JYZ40" s="30"/>
      <c r="JZA40" s="30"/>
      <c r="JZB40" s="30"/>
      <c r="JZC40" s="30"/>
      <c r="JZD40" s="30"/>
      <c r="JZE40" s="30"/>
      <c r="JZF40" s="30"/>
      <c r="JZG40" s="30"/>
      <c r="JZH40" s="30"/>
      <c r="JZI40" s="30"/>
      <c r="JZJ40" s="30"/>
      <c r="JZK40" s="30"/>
      <c r="JZL40" s="30"/>
      <c r="JZM40" s="30"/>
      <c r="JZN40" s="30"/>
      <c r="JZO40" s="30"/>
      <c r="JZP40" s="30"/>
      <c r="JZQ40" s="30"/>
      <c r="JZR40" s="30"/>
      <c r="JZS40" s="30"/>
      <c r="JZT40" s="30"/>
      <c r="JZU40" s="30"/>
      <c r="JZV40" s="30"/>
      <c r="JZW40" s="30"/>
      <c r="JZX40" s="30"/>
      <c r="JZY40" s="30"/>
      <c r="JZZ40" s="30"/>
      <c r="KAA40" s="30"/>
      <c r="KAB40" s="30"/>
      <c r="KAC40" s="30"/>
      <c r="KAD40" s="30"/>
      <c r="KAE40" s="30"/>
      <c r="KAF40" s="30"/>
      <c r="KAG40" s="30"/>
      <c r="KAH40" s="30"/>
      <c r="KAI40" s="30"/>
      <c r="KAJ40" s="30"/>
      <c r="KAK40" s="30"/>
      <c r="KAL40" s="30"/>
      <c r="KAM40" s="30"/>
      <c r="KAN40" s="30"/>
      <c r="KAO40" s="30"/>
      <c r="KAP40" s="30"/>
      <c r="KAQ40" s="30"/>
      <c r="KAR40" s="30"/>
      <c r="KAS40" s="30"/>
      <c r="KAT40" s="30"/>
      <c r="KAU40" s="30"/>
      <c r="KAV40" s="30"/>
      <c r="KAW40" s="30"/>
      <c r="KAX40" s="30"/>
      <c r="KAY40" s="30"/>
      <c r="KAZ40" s="30"/>
      <c r="KBA40" s="30"/>
      <c r="KBB40" s="30"/>
      <c r="KBC40" s="30"/>
      <c r="KBD40" s="30"/>
      <c r="KBE40" s="30"/>
      <c r="KBF40" s="30"/>
      <c r="KBG40" s="30"/>
      <c r="KBH40" s="30"/>
      <c r="KBI40" s="30"/>
      <c r="KBJ40" s="30"/>
      <c r="KBK40" s="30"/>
      <c r="KBL40" s="30"/>
      <c r="KBM40" s="30"/>
      <c r="KBN40" s="30"/>
      <c r="KBO40" s="30"/>
      <c r="KBP40" s="30"/>
      <c r="KBQ40" s="30"/>
      <c r="KBR40" s="30"/>
      <c r="KBS40" s="30"/>
      <c r="KBT40" s="30"/>
      <c r="KBU40" s="30"/>
      <c r="KBV40" s="30"/>
      <c r="KBW40" s="30"/>
      <c r="KBX40" s="30"/>
      <c r="KBY40" s="30"/>
      <c r="KBZ40" s="30"/>
      <c r="KCA40" s="30"/>
      <c r="KCB40" s="30"/>
      <c r="KCC40" s="30"/>
      <c r="KCD40" s="30"/>
      <c r="KCE40" s="30"/>
      <c r="KCF40" s="30"/>
      <c r="KCG40" s="30"/>
      <c r="KCH40" s="30"/>
      <c r="KCI40" s="30"/>
      <c r="KCJ40" s="30"/>
      <c r="KCK40" s="30"/>
      <c r="KCL40" s="30"/>
      <c r="KCM40" s="30"/>
      <c r="KCN40" s="30"/>
      <c r="KCO40" s="30"/>
      <c r="KCP40" s="30"/>
      <c r="KCQ40" s="30"/>
      <c r="KCR40" s="30"/>
      <c r="KCS40" s="30"/>
      <c r="KCT40" s="30"/>
      <c r="KCU40" s="30"/>
      <c r="KCV40" s="30"/>
      <c r="KCW40" s="30"/>
      <c r="KCX40" s="30"/>
      <c r="KCY40" s="30"/>
      <c r="KCZ40" s="30"/>
      <c r="KDA40" s="30"/>
      <c r="KDB40" s="30"/>
      <c r="KDC40" s="30"/>
      <c r="KDD40" s="30"/>
      <c r="KDE40" s="30"/>
      <c r="KDF40" s="30"/>
      <c r="KDG40" s="30"/>
      <c r="KDH40" s="30"/>
      <c r="KDI40" s="30"/>
      <c r="KDJ40" s="30"/>
      <c r="KDK40" s="30"/>
      <c r="KDL40" s="30"/>
      <c r="KDM40" s="30"/>
      <c r="KDN40" s="30"/>
      <c r="KDO40" s="30"/>
      <c r="KDP40" s="30"/>
      <c r="KDQ40" s="30"/>
      <c r="KDR40" s="30"/>
      <c r="KDS40" s="30"/>
      <c r="KDT40" s="30"/>
      <c r="KDU40" s="30"/>
      <c r="KDV40" s="30"/>
      <c r="KDW40" s="30"/>
      <c r="KDX40" s="30"/>
      <c r="KDY40" s="30"/>
      <c r="KDZ40" s="30"/>
      <c r="KEA40" s="30"/>
      <c r="KEB40" s="30"/>
      <c r="KEC40" s="30"/>
      <c r="KED40" s="30"/>
      <c r="KEE40" s="30"/>
      <c r="KEF40" s="30"/>
      <c r="KEG40" s="30"/>
      <c r="KEH40" s="30"/>
      <c r="KEI40" s="30"/>
      <c r="KEJ40" s="30"/>
      <c r="KEK40" s="30"/>
      <c r="KEL40" s="30"/>
      <c r="KEM40" s="30"/>
      <c r="KEN40" s="30"/>
      <c r="KEO40" s="30"/>
      <c r="KEP40" s="30"/>
      <c r="KEQ40" s="30"/>
      <c r="KER40" s="30"/>
      <c r="KES40" s="30"/>
      <c r="KET40" s="30"/>
      <c r="KEU40" s="30"/>
      <c r="KEV40" s="30"/>
      <c r="KEW40" s="30"/>
      <c r="KEX40" s="30"/>
      <c r="KEY40" s="30"/>
      <c r="KEZ40" s="30"/>
      <c r="KFA40" s="30"/>
      <c r="KFB40" s="30"/>
      <c r="KFC40" s="30"/>
      <c r="KFD40" s="30"/>
      <c r="KFE40" s="30"/>
      <c r="KFF40" s="30"/>
      <c r="KFG40" s="30"/>
      <c r="KFH40" s="30"/>
      <c r="KFI40" s="30"/>
      <c r="KFJ40" s="30"/>
      <c r="KFK40" s="30"/>
      <c r="KFL40" s="30"/>
      <c r="KFM40" s="30"/>
      <c r="KFN40" s="30"/>
      <c r="KFO40" s="30"/>
      <c r="KFP40" s="30"/>
      <c r="KFQ40" s="30"/>
      <c r="KFR40" s="30"/>
      <c r="KFS40" s="30"/>
      <c r="KFT40" s="30"/>
      <c r="KFU40" s="30"/>
      <c r="KFV40" s="30"/>
      <c r="KFW40" s="30"/>
      <c r="KFX40" s="30"/>
      <c r="KFY40" s="30"/>
      <c r="KFZ40" s="30"/>
      <c r="KGA40" s="30"/>
      <c r="KGB40" s="30"/>
      <c r="KGC40" s="30"/>
      <c r="KGD40" s="30"/>
      <c r="KGE40" s="30"/>
      <c r="KGF40" s="30"/>
      <c r="KGG40" s="30"/>
      <c r="KGH40" s="30"/>
      <c r="KGI40" s="30"/>
      <c r="KGJ40" s="30"/>
      <c r="KGK40" s="30"/>
      <c r="KGL40" s="30"/>
      <c r="KGM40" s="30"/>
      <c r="KGN40" s="30"/>
      <c r="KGO40" s="30"/>
      <c r="KGP40" s="30"/>
      <c r="KGQ40" s="30"/>
      <c r="KGR40" s="30"/>
      <c r="KGS40" s="30"/>
      <c r="KGT40" s="30"/>
      <c r="KGU40" s="30"/>
      <c r="KGV40" s="30"/>
      <c r="KGW40" s="30"/>
      <c r="KGX40" s="30"/>
      <c r="KGY40" s="30"/>
      <c r="KGZ40" s="30"/>
      <c r="KHA40" s="30"/>
      <c r="KHB40" s="30"/>
      <c r="KHC40" s="30"/>
      <c r="KHD40" s="30"/>
      <c r="KHE40" s="30"/>
      <c r="KHF40" s="30"/>
      <c r="KHG40" s="30"/>
      <c r="KHH40" s="30"/>
      <c r="KHI40" s="30"/>
      <c r="KHJ40" s="30"/>
      <c r="KHK40" s="30"/>
      <c r="KHL40" s="30"/>
      <c r="KHM40" s="30"/>
      <c r="KHN40" s="30"/>
      <c r="KHO40" s="30"/>
      <c r="KHP40" s="30"/>
      <c r="KHQ40" s="30"/>
      <c r="KHR40" s="30"/>
      <c r="KHS40" s="30"/>
      <c r="KHT40" s="30"/>
      <c r="KHU40" s="30"/>
      <c r="KHV40" s="30"/>
      <c r="KHW40" s="30"/>
      <c r="KHX40" s="30"/>
      <c r="KHY40" s="30"/>
      <c r="KHZ40" s="30"/>
      <c r="KIA40" s="30"/>
      <c r="KIB40" s="30"/>
      <c r="KIC40" s="30"/>
      <c r="KID40" s="30"/>
      <c r="KIE40" s="30"/>
      <c r="KIF40" s="30"/>
      <c r="KIG40" s="30"/>
      <c r="KIH40" s="30"/>
      <c r="KII40" s="30"/>
      <c r="KIJ40" s="30"/>
      <c r="KIK40" s="30"/>
      <c r="KIL40" s="30"/>
      <c r="KIM40" s="30"/>
      <c r="KIN40" s="30"/>
      <c r="KIO40" s="30"/>
      <c r="KIP40" s="30"/>
      <c r="KIQ40" s="30"/>
      <c r="KIR40" s="30"/>
      <c r="KIS40" s="30"/>
      <c r="KIT40" s="30"/>
      <c r="KIU40" s="30"/>
      <c r="KIV40" s="30"/>
      <c r="KIW40" s="30"/>
      <c r="KIX40" s="30"/>
      <c r="KIY40" s="30"/>
      <c r="KIZ40" s="30"/>
      <c r="KJA40" s="30"/>
      <c r="KJB40" s="30"/>
      <c r="KJC40" s="30"/>
      <c r="KJD40" s="30"/>
      <c r="KJE40" s="30"/>
      <c r="KJF40" s="30"/>
      <c r="KJG40" s="30"/>
      <c r="KJH40" s="30"/>
      <c r="KJI40" s="30"/>
      <c r="KJJ40" s="30"/>
      <c r="KJK40" s="30"/>
      <c r="KJL40" s="30"/>
      <c r="KJM40" s="30"/>
      <c r="KJN40" s="30"/>
      <c r="KJO40" s="30"/>
      <c r="KJP40" s="30"/>
      <c r="KJQ40" s="30"/>
      <c r="KJR40" s="30"/>
      <c r="KJS40" s="30"/>
      <c r="KJT40" s="30"/>
      <c r="KJU40" s="30"/>
      <c r="KJV40" s="30"/>
      <c r="KJW40" s="30"/>
      <c r="KJX40" s="30"/>
      <c r="KJY40" s="30"/>
      <c r="KJZ40" s="30"/>
      <c r="KKA40" s="30"/>
      <c r="KKB40" s="30"/>
      <c r="KKC40" s="30"/>
      <c r="KKD40" s="30"/>
      <c r="KKE40" s="30"/>
      <c r="KKF40" s="30"/>
      <c r="KKG40" s="30"/>
      <c r="KKH40" s="30"/>
      <c r="KKI40" s="30"/>
      <c r="KKJ40" s="30"/>
      <c r="KKK40" s="30"/>
      <c r="KKL40" s="30"/>
      <c r="KKM40" s="30"/>
      <c r="KKN40" s="30"/>
      <c r="KKO40" s="30"/>
      <c r="KKP40" s="30"/>
      <c r="KKQ40" s="30"/>
      <c r="KKR40" s="30"/>
      <c r="KKS40" s="30"/>
      <c r="KKT40" s="30"/>
      <c r="KKU40" s="30"/>
      <c r="KKV40" s="30"/>
      <c r="KKW40" s="30"/>
      <c r="KKX40" s="30"/>
      <c r="KKY40" s="30"/>
      <c r="KKZ40" s="30"/>
      <c r="KLA40" s="30"/>
      <c r="KLB40" s="30"/>
      <c r="KLC40" s="30"/>
      <c r="KLD40" s="30"/>
      <c r="KLE40" s="30"/>
      <c r="KLF40" s="30"/>
      <c r="KLG40" s="30"/>
      <c r="KLH40" s="30"/>
      <c r="KLI40" s="30"/>
      <c r="KLJ40" s="30"/>
      <c r="KLK40" s="30"/>
      <c r="KLL40" s="30"/>
      <c r="KLM40" s="30"/>
      <c r="KLN40" s="30"/>
      <c r="KLO40" s="30"/>
      <c r="KLP40" s="30"/>
      <c r="KLQ40" s="30"/>
      <c r="KLR40" s="30"/>
      <c r="KLS40" s="30"/>
      <c r="KLT40" s="30"/>
      <c r="KLU40" s="30"/>
      <c r="KLV40" s="30"/>
      <c r="KLW40" s="30"/>
      <c r="KLX40" s="30"/>
      <c r="KLY40" s="30"/>
      <c r="KLZ40" s="30"/>
      <c r="KMA40" s="30"/>
      <c r="KMB40" s="30"/>
      <c r="KMC40" s="30"/>
      <c r="KMD40" s="30"/>
      <c r="KME40" s="30"/>
      <c r="KMF40" s="30"/>
      <c r="KMG40" s="30"/>
      <c r="KMH40" s="30"/>
      <c r="KMI40" s="30"/>
      <c r="KMJ40" s="30"/>
      <c r="KMK40" s="30"/>
      <c r="KML40" s="30"/>
      <c r="KMM40" s="30"/>
      <c r="KMN40" s="30"/>
      <c r="KMO40" s="30"/>
      <c r="KMP40" s="30"/>
      <c r="KMQ40" s="30"/>
      <c r="KMR40" s="30"/>
      <c r="KMS40" s="30"/>
      <c r="KMT40" s="30"/>
      <c r="KMU40" s="30"/>
      <c r="KMV40" s="30"/>
      <c r="KMW40" s="30"/>
      <c r="KMX40" s="30"/>
      <c r="KMY40" s="30"/>
      <c r="KMZ40" s="30"/>
      <c r="KNA40" s="30"/>
      <c r="KNB40" s="30"/>
      <c r="KNC40" s="30"/>
      <c r="KND40" s="30"/>
      <c r="KNE40" s="30"/>
      <c r="KNF40" s="30"/>
      <c r="KNG40" s="30"/>
      <c r="KNH40" s="30"/>
      <c r="KNI40" s="30"/>
      <c r="KNJ40" s="30"/>
      <c r="KNK40" s="30"/>
      <c r="KNL40" s="30"/>
      <c r="KNM40" s="30"/>
      <c r="KNN40" s="30"/>
      <c r="KNO40" s="30"/>
      <c r="KNP40" s="30"/>
      <c r="KNQ40" s="30"/>
      <c r="KNR40" s="30"/>
      <c r="KNS40" s="30"/>
      <c r="KNT40" s="30"/>
      <c r="KNU40" s="30"/>
      <c r="KNV40" s="30"/>
      <c r="KNW40" s="30"/>
      <c r="KNX40" s="30"/>
      <c r="KNY40" s="30"/>
      <c r="KNZ40" s="30"/>
      <c r="KOA40" s="30"/>
      <c r="KOB40" s="30"/>
      <c r="KOC40" s="30"/>
      <c r="KOD40" s="30"/>
      <c r="KOE40" s="30"/>
      <c r="KOF40" s="30"/>
      <c r="KOG40" s="30"/>
      <c r="KOH40" s="30"/>
      <c r="KOI40" s="30"/>
      <c r="KOJ40" s="30"/>
      <c r="KOK40" s="30"/>
      <c r="KOL40" s="30"/>
      <c r="KOM40" s="30"/>
      <c r="KON40" s="30"/>
      <c r="KOO40" s="30"/>
      <c r="KOP40" s="30"/>
      <c r="KOQ40" s="30"/>
      <c r="KOR40" s="30"/>
      <c r="KOS40" s="30"/>
      <c r="KOT40" s="30"/>
      <c r="KOU40" s="30"/>
      <c r="KOV40" s="30"/>
      <c r="KOW40" s="30"/>
      <c r="KOX40" s="30"/>
      <c r="KOY40" s="30"/>
      <c r="KOZ40" s="30"/>
      <c r="KPA40" s="30"/>
      <c r="KPB40" s="30"/>
      <c r="KPC40" s="30"/>
      <c r="KPD40" s="30"/>
      <c r="KPE40" s="30"/>
      <c r="KPF40" s="30"/>
      <c r="KPG40" s="30"/>
      <c r="KPH40" s="30"/>
      <c r="KPI40" s="30"/>
      <c r="KPJ40" s="30"/>
      <c r="KPK40" s="30"/>
      <c r="KPL40" s="30"/>
      <c r="KPM40" s="30"/>
      <c r="KPN40" s="30"/>
      <c r="KPO40" s="30"/>
      <c r="KPP40" s="30"/>
      <c r="KPQ40" s="30"/>
      <c r="KPR40" s="30"/>
      <c r="KPS40" s="30"/>
      <c r="KPT40" s="30"/>
      <c r="KPU40" s="30"/>
      <c r="KPV40" s="30"/>
      <c r="KPW40" s="30"/>
      <c r="KPX40" s="30"/>
      <c r="KPY40" s="30"/>
      <c r="KPZ40" s="30"/>
      <c r="KQA40" s="30"/>
      <c r="KQB40" s="30"/>
      <c r="KQC40" s="30"/>
      <c r="KQD40" s="30"/>
      <c r="KQE40" s="30"/>
      <c r="KQF40" s="30"/>
      <c r="KQG40" s="30"/>
      <c r="KQH40" s="30"/>
      <c r="KQI40" s="30"/>
      <c r="KQJ40" s="30"/>
      <c r="KQK40" s="30"/>
      <c r="KQL40" s="30"/>
      <c r="KQM40" s="30"/>
      <c r="KQN40" s="30"/>
      <c r="KQO40" s="30"/>
      <c r="KQP40" s="30"/>
      <c r="KQQ40" s="30"/>
      <c r="KQR40" s="30"/>
      <c r="KQS40" s="30"/>
      <c r="KQT40" s="30"/>
      <c r="KQU40" s="30"/>
      <c r="KQV40" s="30"/>
      <c r="KQW40" s="30"/>
      <c r="KQX40" s="30"/>
      <c r="KQY40" s="30"/>
      <c r="KQZ40" s="30"/>
      <c r="KRA40" s="30"/>
      <c r="KRB40" s="30"/>
      <c r="KRC40" s="30"/>
      <c r="KRD40" s="30"/>
      <c r="KRE40" s="30"/>
      <c r="KRF40" s="30"/>
      <c r="KRG40" s="30"/>
      <c r="KRH40" s="30"/>
      <c r="KRI40" s="30"/>
      <c r="KRJ40" s="30"/>
      <c r="KRK40" s="30"/>
      <c r="KRL40" s="30"/>
      <c r="KRM40" s="30"/>
      <c r="KRN40" s="30"/>
      <c r="KRO40" s="30"/>
      <c r="KRP40" s="30"/>
      <c r="KRQ40" s="30"/>
      <c r="KRR40" s="30"/>
      <c r="KRS40" s="30"/>
      <c r="KRT40" s="30"/>
      <c r="KRU40" s="30"/>
      <c r="KRV40" s="30"/>
      <c r="KRW40" s="30"/>
      <c r="KRX40" s="30"/>
      <c r="KRY40" s="30"/>
      <c r="KRZ40" s="30"/>
      <c r="KSA40" s="30"/>
      <c r="KSB40" s="30"/>
      <c r="KSC40" s="30"/>
      <c r="KSD40" s="30"/>
      <c r="KSE40" s="30"/>
      <c r="KSF40" s="30"/>
      <c r="KSG40" s="30"/>
      <c r="KSH40" s="30"/>
      <c r="KSI40" s="30"/>
      <c r="KSJ40" s="30"/>
      <c r="KSK40" s="30"/>
      <c r="KSL40" s="30"/>
      <c r="KSM40" s="30"/>
      <c r="KSN40" s="30"/>
      <c r="KSO40" s="30"/>
      <c r="KSP40" s="30"/>
      <c r="KSQ40" s="30"/>
      <c r="KSR40" s="30"/>
      <c r="KSS40" s="30"/>
      <c r="KST40" s="30"/>
      <c r="KSU40" s="30"/>
      <c r="KSV40" s="30"/>
      <c r="KSW40" s="30"/>
      <c r="KSX40" s="30"/>
      <c r="KSY40" s="30"/>
      <c r="KSZ40" s="30"/>
      <c r="KTA40" s="30"/>
      <c r="KTB40" s="30"/>
      <c r="KTC40" s="30"/>
      <c r="KTD40" s="30"/>
      <c r="KTE40" s="30"/>
      <c r="KTF40" s="30"/>
      <c r="KTG40" s="30"/>
      <c r="KTH40" s="30"/>
      <c r="KTI40" s="30"/>
      <c r="KTJ40" s="30"/>
      <c r="KTK40" s="30"/>
      <c r="KTL40" s="30"/>
      <c r="KTM40" s="30"/>
      <c r="KTN40" s="30"/>
      <c r="KTO40" s="30"/>
      <c r="KTP40" s="30"/>
      <c r="KTQ40" s="30"/>
      <c r="KTR40" s="30"/>
      <c r="KTS40" s="30"/>
      <c r="KTT40" s="30"/>
      <c r="KTU40" s="30"/>
      <c r="KTV40" s="30"/>
      <c r="KTW40" s="30"/>
      <c r="KTX40" s="30"/>
      <c r="KTY40" s="30"/>
      <c r="KTZ40" s="30"/>
      <c r="KUA40" s="30"/>
      <c r="KUB40" s="30"/>
      <c r="KUC40" s="30"/>
      <c r="KUD40" s="30"/>
      <c r="KUE40" s="30"/>
      <c r="KUF40" s="30"/>
      <c r="KUG40" s="30"/>
      <c r="KUH40" s="30"/>
      <c r="KUI40" s="30"/>
      <c r="KUJ40" s="30"/>
      <c r="KUK40" s="30"/>
      <c r="KUL40" s="30"/>
      <c r="KUM40" s="30"/>
      <c r="KUN40" s="30"/>
      <c r="KUO40" s="30"/>
      <c r="KUP40" s="30"/>
      <c r="KUQ40" s="30"/>
      <c r="KUR40" s="30"/>
      <c r="KUS40" s="30"/>
      <c r="KUT40" s="30"/>
      <c r="KUU40" s="30"/>
      <c r="KUV40" s="30"/>
      <c r="KUW40" s="30"/>
      <c r="KUX40" s="30"/>
      <c r="KUY40" s="30"/>
      <c r="KUZ40" s="30"/>
      <c r="KVA40" s="30"/>
      <c r="KVB40" s="30"/>
      <c r="KVC40" s="30"/>
      <c r="KVD40" s="30"/>
      <c r="KVE40" s="30"/>
      <c r="KVF40" s="30"/>
      <c r="KVG40" s="30"/>
      <c r="KVH40" s="30"/>
      <c r="KVI40" s="30"/>
      <c r="KVJ40" s="30"/>
      <c r="KVK40" s="30"/>
      <c r="KVL40" s="30"/>
      <c r="KVM40" s="30"/>
      <c r="KVN40" s="30"/>
      <c r="KVO40" s="30"/>
      <c r="KVP40" s="30"/>
      <c r="KVQ40" s="30"/>
      <c r="KVR40" s="30"/>
      <c r="KVS40" s="30"/>
      <c r="KVT40" s="30"/>
      <c r="KVU40" s="30"/>
      <c r="KVV40" s="30"/>
      <c r="KVW40" s="30"/>
      <c r="KVX40" s="30"/>
      <c r="KVY40" s="30"/>
      <c r="KVZ40" s="30"/>
      <c r="KWA40" s="30"/>
      <c r="KWB40" s="30"/>
      <c r="KWC40" s="30"/>
      <c r="KWD40" s="30"/>
      <c r="KWE40" s="30"/>
      <c r="KWF40" s="30"/>
      <c r="KWG40" s="30"/>
      <c r="KWH40" s="30"/>
      <c r="KWI40" s="30"/>
      <c r="KWJ40" s="30"/>
      <c r="KWK40" s="30"/>
      <c r="KWL40" s="30"/>
      <c r="KWM40" s="30"/>
      <c r="KWN40" s="30"/>
      <c r="KWO40" s="30"/>
      <c r="KWP40" s="30"/>
      <c r="KWQ40" s="30"/>
      <c r="KWR40" s="30"/>
      <c r="KWS40" s="30"/>
      <c r="KWT40" s="30"/>
      <c r="KWU40" s="30"/>
      <c r="KWV40" s="30"/>
      <c r="KWW40" s="30"/>
      <c r="KWX40" s="30"/>
      <c r="KWY40" s="30"/>
      <c r="KWZ40" s="30"/>
      <c r="KXA40" s="30"/>
      <c r="KXB40" s="30"/>
      <c r="KXC40" s="30"/>
      <c r="KXD40" s="30"/>
      <c r="KXE40" s="30"/>
      <c r="KXF40" s="30"/>
      <c r="KXG40" s="30"/>
      <c r="KXH40" s="30"/>
      <c r="KXI40" s="30"/>
      <c r="KXJ40" s="30"/>
      <c r="KXK40" s="30"/>
      <c r="KXL40" s="30"/>
      <c r="KXM40" s="30"/>
      <c r="KXN40" s="30"/>
      <c r="KXO40" s="30"/>
      <c r="KXP40" s="30"/>
      <c r="KXQ40" s="30"/>
      <c r="KXR40" s="30"/>
      <c r="KXS40" s="30"/>
      <c r="KXT40" s="30"/>
      <c r="KXU40" s="30"/>
      <c r="KXV40" s="30"/>
      <c r="KXW40" s="30"/>
      <c r="KXX40" s="30"/>
      <c r="KXY40" s="30"/>
      <c r="KXZ40" s="30"/>
      <c r="KYA40" s="30"/>
      <c r="KYB40" s="30"/>
      <c r="KYC40" s="30"/>
      <c r="KYD40" s="30"/>
      <c r="KYE40" s="30"/>
      <c r="KYF40" s="30"/>
      <c r="KYG40" s="30"/>
      <c r="KYH40" s="30"/>
      <c r="KYI40" s="30"/>
      <c r="KYJ40" s="30"/>
      <c r="KYK40" s="30"/>
      <c r="KYL40" s="30"/>
      <c r="KYM40" s="30"/>
      <c r="KYN40" s="30"/>
      <c r="KYO40" s="30"/>
      <c r="KYP40" s="30"/>
      <c r="KYQ40" s="30"/>
      <c r="KYR40" s="30"/>
      <c r="KYS40" s="30"/>
      <c r="KYT40" s="30"/>
      <c r="KYU40" s="30"/>
      <c r="KYV40" s="30"/>
      <c r="KYW40" s="30"/>
      <c r="KYX40" s="30"/>
      <c r="KYY40" s="30"/>
      <c r="KYZ40" s="30"/>
      <c r="KZA40" s="30"/>
      <c r="KZB40" s="30"/>
      <c r="KZC40" s="30"/>
      <c r="KZD40" s="30"/>
      <c r="KZE40" s="30"/>
      <c r="KZF40" s="30"/>
      <c r="KZG40" s="30"/>
      <c r="KZH40" s="30"/>
      <c r="KZI40" s="30"/>
      <c r="KZJ40" s="30"/>
      <c r="KZK40" s="30"/>
      <c r="KZL40" s="30"/>
      <c r="KZM40" s="30"/>
      <c r="KZN40" s="30"/>
      <c r="KZO40" s="30"/>
      <c r="KZP40" s="30"/>
      <c r="KZQ40" s="30"/>
      <c r="KZR40" s="30"/>
      <c r="KZS40" s="30"/>
      <c r="KZT40" s="30"/>
      <c r="KZU40" s="30"/>
      <c r="KZV40" s="30"/>
      <c r="KZW40" s="30"/>
      <c r="KZX40" s="30"/>
      <c r="KZY40" s="30"/>
      <c r="KZZ40" s="30"/>
      <c r="LAA40" s="30"/>
      <c r="LAB40" s="30"/>
      <c r="LAC40" s="30"/>
      <c r="LAD40" s="30"/>
      <c r="LAE40" s="30"/>
      <c r="LAF40" s="30"/>
      <c r="LAG40" s="30"/>
      <c r="LAH40" s="30"/>
      <c r="LAI40" s="30"/>
      <c r="LAJ40" s="30"/>
      <c r="LAK40" s="30"/>
      <c r="LAL40" s="30"/>
      <c r="LAM40" s="30"/>
      <c r="LAN40" s="30"/>
      <c r="LAO40" s="30"/>
      <c r="LAP40" s="30"/>
      <c r="LAQ40" s="30"/>
      <c r="LAR40" s="30"/>
      <c r="LAS40" s="30"/>
      <c r="LAT40" s="30"/>
      <c r="LAU40" s="30"/>
      <c r="LAV40" s="30"/>
      <c r="LAW40" s="30"/>
      <c r="LAX40" s="30"/>
      <c r="LAY40" s="30"/>
      <c r="LAZ40" s="30"/>
      <c r="LBA40" s="30"/>
      <c r="LBB40" s="30"/>
      <c r="LBC40" s="30"/>
      <c r="LBD40" s="30"/>
      <c r="LBE40" s="30"/>
      <c r="LBF40" s="30"/>
      <c r="LBG40" s="30"/>
      <c r="LBH40" s="30"/>
      <c r="LBI40" s="30"/>
      <c r="LBJ40" s="30"/>
      <c r="LBK40" s="30"/>
      <c r="LBL40" s="30"/>
      <c r="LBM40" s="30"/>
      <c r="LBN40" s="30"/>
      <c r="LBO40" s="30"/>
      <c r="LBP40" s="30"/>
      <c r="LBQ40" s="30"/>
      <c r="LBR40" s="30"/>
      <c r="LBS40" s="30"/>
      <c r="LBT40" s="30"/>
      <c r="LBU40" s="30"/>
      <c r="LBV40" s="30"/>
      <c r="LBW40" s="30"/>
      <c r="LBX40" s="30"/>
      <c r="LBY40" s="30"/>
      <c r="LBZ40" s="30"/>
      <c r="LCA40" s="30"/>
      <c r="LCB40" s="30"/>
      <c r="LCC40" s="30"/>
      <c r="LCD40" s="30"/>
      <c r="LCE40" s="30"/>
      <c r="LCF40" s="30"/>
      <c r="LCG40" s="30"/>
      <c r="LCH40" s="30"/>
      <c r="LCI40" s="30"/>
      <c r="LCJ40" s="30"/>
      <c r="LCK40" s="30"/>
      <c r="LCL40" s="30"/>
      <c r="LCM40" s="30"/>
      <c r="LCN40" s="30"/>
      <c r="LCO40" s="30"/>
      <c r="LCP40" s="30"/>
      <c r="LCQ40" s="30"/>
      <c r="LCR40" s="30"/>
      <c r="LCS40" s="30"/>
      <c r="LCT40" s="30"/>
      <c r="LCU40" s="30"/>
      <c r="LCV40" s="30"/>
      <c r="LCW40" s="30"/>
      <c r="LCX40" s="30"/>
      <c r="LCY40" s="30"/>
      <c r="LCZ40" s="30"/>
      <c r="LDA40" s="30"/>
      <c r="LDB40" s="30"/>
      <c r="LDC40" s="30"/>
      <c r="LDD40" s="30"/>
      <c r="LDE40" s="30"/>
      <c r="LDF40" s="30"/>
      <c r="LDG40" s="30"/>
      <c r="LDH40" s="30"/>
      <c r="LDI40" s="30"/>
      <c r="LDJ40" s="30"/>
      <c r="LDK40" s="30"/>
      <c r="LDL40" s="30"/>
      <c r="LDM40" s="30"/>
      <c r="LDN40" s="30"/>
      <c r="LDO40" s="30"/>
      <c r="LDP40" s="30"/>
      <c r="LDQ40" s="30"/>
      <c r="LDR40" s="30"/>
      <c r="LDS40" s="30"/>
      <c r="LDT40" s="30"/>
      <c r="LDU40" s="30"/>
      <c r="LDV40" s="30"/>
      <c r="LDW40" s="30"/>
      <c r="LDX40" s="30"/>
      <c r="LDY40" s="30"/>
      <c r="LDZ40" s="30"/>
      <c r="LEA40" s="30"/>
      <c r="LEB40" s="30"/>
      <c r="LEC40" s="30"/>
      <c r="LED40" s="30"/>
      <c r="LEE40" s="30"/>
      <c r="LEF40" s="30"/>
      <c r="LEG40" s="30"/>
      <c r="LEH40" s="30"/>
      <c r="LEI40" s="30"/>
      <c r="LEJ40" s="30"/>
      <c r="LEK40" s="30"/>
      <c r="LEL40" s="30"/>
      <c r="LEM40" s="30"/>
      <c r="LEN40" s="30"/>
      <c r="LEO40" s="30"/>
      <c r="LEP40" s="30"/>
      <c r="LEQ40" s="30"/>
      <c r="LER40" s="30"/>
      <c r="LES40" s="30"/>
      <c r="LET40" s="30"/>
      <c r="LEU40" s="30"/>
      <c r="LEV40" s="30"/>
      <c r="LEW40" s="30"/>
      <c r="LEX40" s="30"/>
      <c r="LEY40" s="30"/>
      <c r="LEZ40" s="30"/>
      <c r="LFA40" s="30"/>
      <c r="LFB40" s="30"/>
      <c r="LFC40" s="30"/>
      <c r="LFD40" s="30"/>
      <c r="LFE40" s="30"/>
      <c r="LFF40" s="30"/>
      <c r="LFG40" s="30"/>
      <c r="LFH40" s="30"/>
      <c r="LFI40" s="30"/>
      <c r="LFJ40" s="30"/>
      <c r="LFK40" s="30"/>
      <c r="LFL40" s="30"/>
      <c r="LFM40" s="30"/>
      <c r="LFN40" s="30"/>
      <c r="LFO40" s="30"/>
      <c r="LFP40" s="30"/>
      <c r="LFQ40" s="30"/>
      <c r="LFR40" s="30"/>
      <c r="LFS40" s="30"/>
      <c r="LFT40" s="30"/>
      <c r="LFU40" s="30"/>
      <c r="LFV40" s="30"/>
      <c r="LFW40" s="30"/>
      <c r="LFX40" s="30"/>
      <c r="LFY40" s="30"/>
      <c r="LFZ40" s="30"/>
      <c r="LGA40" s="30"/>
      <c r="LGB40" s="30"/>
      <c r="LGC40" s="30"/>
      <c r="LGD40" s="30"/>
      <c r="LGE40" s="30"/>
      <c r="LGF40" s="30"/>
      <c r="LGG40" s="30"/>
      <c r="LGH40" s="30"/>
      <c r="LGI40" s="30"/>
      <c r="LGJ40" s="30"/>
      <c r="LGK40" s="30"/>
      <c r="LGL40" s="30"/>
      <c r="LGM40" s="30"/>
      <c r="LGN40" s="30"/>
      <c r="LGO40" s="30"/>
      <c r="LGP40" s="30"/>
      <c r="LGQ40" s="30"/>
      <c r="LGR40" s="30"/>
      <c r="LGS40" s="30"/>
      <c r="LGT40" s="30"/>
      <c r="LGU40" s="30"/>
      <c r="LGV40" s="30"/>
      <c r="LGW40" s="30"/>
      <c r="LGX40" s="30"/>
      <c r="LGY40" s="30"/>
      <c r="LGZ40" s="30"/>
      <c r="LHA40" s="30"/>
      <c r="LHB40" s="30"/>
      <c r="LHC40" s="30"/>
      <c r="LHD40" s="30"/>
      <c r="LHE40" s="30"/>
      <c r="LHF40" s="30"/>
      <c r="LHG40" s="30"/>
      <c r="LHH40" s="30"/>
      <c r="LHI40" s="30"/>
      <c r="LHJ40" s="30"/>
      <c r="LHK40" s="30"/>
      <c r="LHL40" s="30"/>
      <c r="LHM40" s="30"/>
      <c r="LHN40" s="30"/>
      <c r="LHO40" s="30"/>
      <c r="LHP40" s="30"/>
      <c r="LHQ40" s="30"/>
      <c r="LHR40" s="30"/>
      <c r="LHS40" s="30"/>
      <c r="LHT40" s="30"/>
      <c r="LHU40" s="30"/>
      <c r="LHV40" s="30"/>
      <c r="LHW40" s="30"/>
      <c r="LHX40" s="30"/>
      <c r="LHY40" s="30"/>
      <c r="LHZ40" s="30"/>
      <c r="LIA40" s="30"/>
      <c r="LIB40" s="30"/>
      <c r="LIC40" s="30"/>
      <c r="LID40" s="30"/>
      <c r="LIE40" s="30"/>
      <c r="LIF40" s="30"/>
      <c r="LIG40" s="30"/>
      <c r="LIH40" s="30"/>
      <c r="LII40" s="30"/>
      <c r="LIJ40" s="30"/>
      <c r="LIK40" s="30"/>
      <c r="LIL40" s="30"/>
      <c r="LIM40" s="30"/>
      <c r="LIN40" s="30"/>
      <c r="LIO40" s="30"/>
      <c r="LIP40" s="30"/>
      <c r="LIQ40" s="30"/>
      <c r="LIR40" s="30"/>
      <c r="LIS40" s="30"/>
      <c r="LIT40" s="30"/>
      <c r="LIU40" s="30"/>
      <c r="LIV40" s="30"/>
      <c r="LIW40" s="30"/>
      <c r="LIX40" s="30"/>
      <c r="LIY40" s="30"/>
      <c r="LIZ40" s="30"/>
      <c r="LJA40" s="30"/>
      <c r="LJB40" s="30"/>
      <c r="LJC40" s="30"/>
      <c r="LJD40" s="30"/>
      <c r="LJE40" s="30"/>
      <c r="LJF40" s="30"/>
      <c r="LJG40" s="30"/>
      <c r="LJH40" s="30"/>
      <c r="LJI40" s="30"/>
      <c r="LJJ40" s="30"/>
      <c r="LJK40" s="30"/>
      <c r="LJL40" s="30"/>
      <c r="LJM40" s="30"/>
      <c r="LJN40" s="30"/>
      <c r="LJO40" s="30"/>
      <c r="LJP40" s="30"/>
      <c r="LJQ40" s="30"/>
      <c r="LJR40" s="30"/>
      <c r="LJS40" s="30"/>
      <c r="LJT40" s="30"/>
      <c r="LJU40" s="30"/>
      <c r="LJV40" s="30"/>
      <c r="LJW40" s="30"/>
      <c r="LJX40" s="30"/>
      <c r="LJY40" s="30"/>
      <c r="LJZ40" s="30"/>
      <c r="LKA40" s="30"/>
      <c r="LKB40" s="30"/>
      <c r="LKC40" s="30"/>
      <c r="LKD40" s="30"/>
      <c r="LKE40" s="30"/>
      <c r="LKF40" s="30"/>
      <c r="LKG40" s="30"/>
      <c r="LKH40" s="30"/>
      <c r="LKI40" s="30"/>
      <c r="LKJ40" s="30"/>
      <c r="LKK40" s="30"/>
      <c r="LKL40" s="30"/>
      <c r="LKM40" s="30"/>
      <c r="LKN40" s="30"/>
      <c r="LKO40" s="30"/>
      <c r="LKP40" s="30"/>
      <c r="LKQ40" s="30"/>
      <c r="LKR40" s="30"/>
      <c r="LKS40" s="30"/>
      <c r="LKT40" s="30"/>
      <c r="LKU40" s="30"/>
      <c r="LKV40" s="30"/>
      <c r="LKW40" s="30"/>
      <c r="LKX40" s="30"/>
      <c r="LKY40" s="30"/>
      <c r="LKZ40" s="30"/>
      <c r="LLA40" s="30"/>
      <c r="LLB40" s="30"/>
      <c r="LLC40" s="30"/>
      <c r="LLD40" s="30"/>
      <c r="LLE40" s="30"/>
      <c r="LLF40" s="30"/>
      <c r="LLG40" s="30"/>
      <c r="LLH40" s="30"/>
      <c r="LLI40" s="30"/>
      <c r="LLJ40" s="30"/>
      <c r="LLK40" s="30"/>
      <c r="LLL40" s="30"/>
      <c r="LLM40" s="30"/>
      <c r="LLN40" s="30"/>
      <c r="LLO40" s="30"/>
      <c r="LLP40" s="30"/>
      <c r="LLQ40" s="30"/>
      <c r="LLR40" s="30"/>
      <c r="LLS40" s="30"/>
      <c r="LLT40" s="30"/>
      <c r="LLU40" s="30"/>
      <c r="LLV40" s="30"/>
      <c r="LLW40" s="30"/>
      <c r="LLX40" s="30"/>
      <c r="LLY40" s="30"/>
      <c r="LLZ40" s="30"/>
      <c r="LMA40" s="30"/>
      <c r="LMB40" s="30"/>
      <c r="LMC40" s="30"/>
      <c r="LMD40" s="30"/>
      <c r="LME40" s="30"/>
      <c r="LMF40" s="30"/>
      <c r="LMG40" s="30"/>
      <c r="LMH40" s="30"/>
      <c r="LMI40" s="30"/>
      <c r="LMJ40" s="30"/>
      <c r="LMK40" s="30"/>
      <c r="LML40" s="30"/>
      <c r="LMM40" s="30"/>
      <c r="LMN40" s="30"/>
      <c r="LMO40" s="30"/>
      <c r="LMP40" s="30"/>
      <c r="LMQ40" s="30"/>
      <c r="LMR40" s="30"/>
      <c r="LMS40" s="30"/>
      <c r="LMT40" s="30"/>
      <c r="LMU40" s="30"/>
      <c r="LMV40" s="30"/>
      <c r="LMW40" s="30"/>
      <c r="LMX40" s="30"/>
      <c r="LMY40" s="30"/>
      <c r="LMZ40" s="30"/>
      <c r="LNA40" s="30"/>
      <c r="LNB40" s="30"/>
      <c r="LNC40" s="30"/>
      <c r="LND40" s="30"/>
      <c r="LNE40" s="30"/>
      <c r="LNF40" s="30"/>
      <c r="LNG40" s="30"/>
      <c r="LNH40" s="30"/>
      <c r="LNI40" s="30"/>
      <c r="LNJ40" s="30"/>
      <c r="LNK40" s="30"/>
      <c r="LNL40" s="30"/>
      <c r="LNM40" s="30"/>
      <c r="LNN40" s="30"/>
      <c r="LNO40" s="30"/>
      <c r="LNP40" s="30"/>
      <c r="LNQ40" s="30"/>
      <c r="LNR40" s="30"/>
      <c r="LNS40" s="30"/>
      <c r="LNT40" s="30"/>
      <c r="LNU40" s="30"/>
      <c r="LNV40" s="30"/>
      <c r="LNW40" s="30"/>
      <c r="LNX40" s="30"/>
      <c r="LNY40" s="30"/>
      <c r="LNZ40" s="30"/>
      <c r="LOA40" s="30"/>
      <c r="LOB40" s="30"/>
      <c r="LOC40" s="30"/>
      <c r="LOD40" s="30"/>
      <c r="LOE40" s="30"/>
      <c r="LOF40" s="30"/>
      <c r="LOG40" s="30"/>
      <c r="LOH40" s="30"/>
      <c r="LOI40" s="30"/>
      <c r="LOJ40" s="30"/>
      <c r="LOK40" s="30"/>
      <c r="LOL40" s="30"/>
      <c r="LOM40" s="30"/>
      <c r="LON40" s="30"/>
      <c r="LOO40" s="30"/>
      <c r="LOP40" s="30"/>
      <c r="LOQ40" s="30"/>
      <c r="LOR40" s="30"/>
      <c r="LOS40" s="30"/>
      <c r="LOT40" s="30"/>
      <c r="LOU40" s="30"/>
      <c r="LOV40" s="30"/>
      <c r="LOW40" s="30"/>
      <c r="LOX40" s="30"/>
      <c r="LOY40" s="30"/>
      <c r="LOZ40" s="30"/>
      <c r="LPA40" s="30"/>
      <c r="LPB40" s="30"/>
      <c r="LPC40" s="30"/>
      <c r="LPD40" s="30"/>
      <c r="LPE40" s="30"/>
      <c r="LPF40" s="30"/>
      <c r="LPG40" s="30"/>
      <c r="LPH40" s="30"/>
      <c r="LPI40" s="30"/>
      <c r="LPJ40" s="30"/>
      <c r="LPK40" s="30"/>
      <c r="LPL40" s="30"/>
      <c r="LPM40" s="30"/>
      <c r="LPN40" s="30"/>
      <c r="LPO40" s="30"/>
      <c r="LPP40" s="30"/>
      <c r="LPQ40" s="30"/>
      <c r="LPR40" s="30"/>
      <c r="LPS40" s="30"/>
      <c r="LPT40" s="30"/>
      <c r="LPU40" s="30"/>
      <c r="LPV40" s="30"/>
      <c r="LPW40" s="30"/>
      <c r="LPX40" s="30"/>
      <c r="LPY40" s="30"/>
      <c r="LPZ40" s="30"/>
      <c r="LQA40" s="30"/>
      <c r="LQB40" s="30"/>
      <c r="LQC40" s="30"/>
      <c r="LQD40" s="30"/>
      <c r="LQE40" s="30"/>
      <c r="LQF40" s="30"/>
      <c r="LQG40" s="30"/>
      <c r="LQH40" s="30"/>
      <c r="LQI40" s="30"/>
      <c r="LQJ40" s="30"/>
      <c r="LQK40" s="30"/>
      <c r="LQL40" s="30"/>
      <c r="LQM40" s="30"/>
      <c r="LQN40" s="30"/>
      <c r="LQO40" s="30"/>
      <c r="LQP40" s="30"/>
      <c r="LQQ40" s="30"/>
      <c r="LQR40" s="30"/>
      <c r="LQS40" s="30"/>
      <c r="LQT40" s="30"/>
      <c r="LQU40" s="30"/>
      <c r="LQV40" s="30"/>
      <c r="LQW40" s="30"/>
      <c r="LQX40" s="30"/>
      <c r="LQY40" s="30"/>
      <c r="LQZ40" s="30"/>
      <c r="LRA40" s="30"/>
      <c r="LRB40" s="30"/>
      <c r="LRC40" s="30"/>
      <c r="LRD40" s="30"/>
      <c r="LRE40" s="30"/>
      <c r="LRF40" s="30"/>
      <c r="LRG40" s="30"/>
      <c r="LRH40" s="30"/>
      <c r="LRI40" s="30"/>
      <c r="LRJ40" s="30"/>
      <c r="LRK40" s="30"/>
      <c r="LRL40" s="30"/>
      <c r="LRM40" s="30"/>
      <c r="LRN40" s="30"/>
      <c r="LRO40" s="30"/>
      <c r="LRP40" s="30"/>
      <c r="LRQ40" s="30"/>
      <c r="LRR40" s="30"/>
      <c r="LRS40" s="30"/>
      <c r="LRT40" s="30"/>
      <c r="LRU40" s="30"/>
      <c r="LRV40" s="30"/>
      <c r="LRW40" s="30"/>
      <c r="LRX40" s="30"/>
      <c r="LRY40" s="30"/>
      <c r="LRZ40" s="30"/>
      <c r="LSA40" s="30"/>
      <c r="LSB40" s="30"/>
      <c r="LSC40" s="30"/>
      <c r="LSD40" s="30"/>
      <c r="LSE40" s="30"/>
      <c r="LSF40" s="30"/>
      <c r="LSG40" s="30"/>
      <c r="LSH40" s="30"/>
      <c r="LSI40" s="30"/>
      <c r="LSJ40" s="30"/>
      <c r="LSK40" s="30"/>
      <c r="LSL40" s="30"/>
      <c r="LSM40" s="30"/>
      <c r="LSN40" s="30"/>
      <c r="LSO40" s="30"/>
      <c r="LSP40" s="30"/>
      <c r="LSQ40" s="30"/>
      <c r="LSR40" s="30"/>
      <c r="LSS40" s="30"/>
      <c r="LST40" s="30"/>
      <c r="LSU40" s="30"/>
      <c r="LSV40" s="30"/>
      <c r="LSW40" s="30"/>
      <c r="LSX40" s="30"/>
      <c r="LSY40" s="30"/>
      <c r="LSZ40" s="30"/>
      <c r="LTA40" s="30"/>
      <c r="LTB40" s="30"/>
      <c r="LTC40" s="30"/>
      <c r="LTD40" s="30"/>
      <c r="LTE40" s="30"/>
      <c r="LTF40" s="30"/>
      <c r="LTG40" s="30"/>
      <c r="LTH40" s="30"/>
      <c r="LTI40" s="30"/>
      <c r="LTJ40" s="30"/>
      <c r="LTK40" s="30"/>
      <c r="LTL40" s="30"/>
      <c r="LTM40" s="30"/>
      <c r="LTN40" s="30"/>
      <c r="LTO40" s="30"/>
      <c r="LTP40" s="30"/>
      <c r="LTQ40" s="30"/>
      <c r="LTR40" s="30"/>
      <c r="LTS40" s="30"/>
      <c r="LTT40" s="30"/>
      <c r="LTU40" s="30"/>
      <c r="LTV40" s="30"/>
      <c r="LTW40" s="30"/>
      <c r="LTX40" s="30"/>
      <c r="LTY40" s="30"/>
      <c r="LTZ40" s="30"/>
      <c r="LUA40" s="30"/>
      <c r="LUB40" s="30"/>
      <c r="LUC40" s="30"/>
      <c r="LUD40" s="30"/>
      <c r="LUE40" s="30"/>
      <c r="LUF40" s="30"/>
      <c r="LUG40" s="30"/>
      <c r="LUH40" s="30"/>
      <c r="LUI40" s="30"/>
      <c r="LUJ40" s="30"/>
      <c r="LUK40" s="30"/>
      <c r="LUL40" s="30"/>
      <c r="LUM40" s="30"/>
      <c r="LUN40" s="30"/>
      <c r="LUO40" s="30"/>
      <c r="LUP40" s="30"/>
      <c r="LUQ40" s="30"/>
      <c r="LUR40" s="30"/>
      <c r="LUS40" s="30"/>
      <c r="LUT40" s="30"/>
      <c r="LUU40" s="30"/>
      <c r="LUV40" s="30"/>
      <c r="LUW40" s="30"/>
      <c r="LUX40" s="30"/>
      <c r="LUY40" s="30"/>
      <c r="LUZ40" s="30"/>
      <c r="LVA40" s="30"/>
      <c r="LVB40" s="30"/>
      <c r="LVC40" s="30"/>
      <c r="LVD40" s="30"/>
      <c r="LVE40" s="30"/>
      <c r="LVF40" s="30"/>
      <c r="LVG40" s="30"/>
      <c r="LVH40" s="30"/>
      <c r="LVI40" s="30"/>
      <c r="LVJ40" s="30"/>
      <c r="LVK40" s="30"/>
      <c r="LVL40" s="30"/>
      <c r="LVM40" s="30"/>
      <c r="LVN40" s="30"/>
      <c r="LVO40" s="30"/>
      <c r="LVP40" s="30"/>
      <c r="LVQ40" s="30"/>
      <c r="LVR40" s="30"/>
      <c r="LVS40" s="30"/>
      <c r="LVT40" s="30"/>
      <c r="LVU40" s="30"/>
      <c r="LVV40" s="30"/>
      <c r="LVW40" s="30"/>
      <c r="LVX40" s="30"/>
      <c r="LVY40" s="30"/>
      <c r="LVZ40" s="30"/>
      <c r="LWA40" s="30"/>
      <c r="LWB40" s="30"/>
      <c r="LWC40" s="30"/>
      <c r="LWD40" s="30"/>
      <c r="LWE40" s="30"/>
      <c r="LWF40" s="30"/>
      <c r="LWG40" s="30"/>
      <c r="LWH40" s="30"/>
      <c r="LWI40" s="30"/>
      <c r="LWJ40" s="30"/>
      <c r="LWK40" s="30"/>
      <c r="LWL40" s="30"/>
      <c r="LWM40" s="30"/>
      <c r="LWN40" s="30"/>
      <c r="LWO40" s="30"/>
      <c r="LWP40" s="30"/>
      <c r="LWQ40" s="30"/>
      <c r="LWR40" s="30"/>
      <c r="LWS40" s="30"/>
      <c r="LWT40" s="30"/>
      <c r="LWU40" s="30"/>
      <c r="LWV40" s="30"/>
      <c r="LWW40" s="30"/>
      <c r="LWX40" s="30"/>
      <c r="LWY40" s="30"/>
      <c r="LWZ40" s="30"/>
      <c r="LXA40" s="30"/>
      <c r="LXB40" s="30"/>
      <c r="LXC40" s="30"/>
      <c r="LXD40" s="30"/>
      <c r="LXE40" s="30"/>
      <c r="LXF40" s="30"/>
      <c r="LXG40" s="30"/>
      <c r="LXH40" s="30"/>
      <c r="LXI40" s="30"/>
      <c r="LXJ40" s="30"/>
      <c r="LXK40" s="30"/>
      <c r="LXL40" s="30"/>
      <c r="LXM40" s="30"/>
      <c r="LXN40" s="30"/>
      <c r="LXO40" s="30"/>
      <c r="LXP40" s="30"/>
      <c r="LXQ40" s="30"/>
      <c r="LXR40" s="30"/>
      <c r="LXS40" s="30"/>
      <c r="LXT40" s="30"/>
      <c r="LXU40" s="30"/>
      <c r="LXV40" s="30"/>
      <c r="LXW40" s="30"/>
      <c r="LXX40" s="30"/>
      <c r="LXY40" s="30"/>
      <c r="LXZ40" s="30"/>
      <c r="LYA40" s="30"/>
      <c r="LYB40" s="30"/>
      <c r="LYC40" s="30"/>
      <c r="LYD40" s="30"/>
      <c r="LYE40" s="30"/>
      <c r="LYF40" s="30"/>
      <c r="LYG40" s="30"/>
      <c r="LYH40" s="30"/>
      <c r="LYI40" s="30"/>
      <c r="LYJ40" s="30"/>
      <c r="LYK40" s="30"/>
      <c r="LYL40" s="30"/>
      <c r="LYM40" s="30"/>
      <c r="LYN40" s="30"/>
      <c r="LYO40" s="30"/>
      <c r="LYP40" s="30"/>
      <c r="LYQ40" s="30"/>
      <c r="LYR40" s="30"/>
      <c r="LYS40" s="30"/>
      <c r="LYT40" s="30"/>
      <c r="LYU40" s="30"/>
      <c r="LYV40" s="30"/>
      <c r="LYW40" s="30"/>
      <c r="LYX40" s="30"/>
      <c r="LYY40" s="30"/>
      <c r="LYZ40" s="30"/>
      <c r="LZA40" s="30"/>
      <c r="LZB40" s="30"/>
      <c r="LZC40" s="30"/>
      <c r="LZD40" s="30"/>
      <c r="LZE40" s="30"/>
      <c r="LZF40" s="30"/>
      <c r="LZG40" s="30"/>
      <c r="LZH40" s="30"/>
      <c r="LZI40" s="30"/>
      <c r="LZJ40" s="30"/>
      <c r="LZK40" s="30"/>
      <c r="LZL40" s="30"/>
      <c r="LZM40" s="30"/>
      <c r="LZN40" s="30"/>
      <c r="LZO40" s="30"/>
      <c r="LZP40" s="30"/>
      <c r="LZQ40" s="30"/>
      <c r="LZR40" s="30"/>
      <c r="LZS40" s="30"/>
      <c r="LZT40" s="30"/>
      <c r="LZU40" s="30"/>
      <c r="LZV40" s="30"/>
      <c r="LZW40" s="30"/>
      <c r="LZX40" s="30"/>
      <c r="LZY40" s="30"/>
      <c r="LZZ40" s="30"/>
      <c r="MAA40" s="30"/>
      <c r="MAB40" s="30"/>
      <c r="MAC40" s="30"/>
      <c r="MAD40" s="30"/>
      <c r="MAE40" s="30"/>
      <c r="MAF40" s="30"/>
      <c r="MAG40" s="30"/>
      <c r="MAH40" s="30"/>
      <c r="MAI40" s="30"/>
      <c r="MAJ40" s="30"/>
      <c r="MAK40" s="30"/>
      <c r="MAL40" s="30"/>
      <c r="MAM40" s="30"/>
      <c r="MAN40" s="30"/>
      <c r="MAO40" s="30"/>
      <c r="MAP40" s="30"/>
      <c r="MAQ40" s="30"/>
      <c r="MAR40" s="30"/>
      <c r="MAS40" s="30"/>
      <c r="MAT40" s="30"/>
      <c r="MAU40" s="30"/>
      <c r="MAV40" s="30"/>
      <c r="MAW40" s="30"/>
      <c r="MAX40" s="30"/>
      <c r="MAY40" s="30"/>
      <c r="MAZ40" s="30"/>
      <c r="MBA40" s="30"/>
      <c r="MBB40" s="30"/>
      <c r="MBC40" s="30"/>
      <c r="MBD40" s="30"/>
      <c r="MBE40" s="30"/>
      <c r="MBF40" s="30"/>
      <c r="MBG40" s="30"/>
      <c r="MBH40" s="30"/>
      <c r="MBI40" s="30"/>
      <c r="MBJ40" s="30"/>
      <c r="MBK40" s="30"/>
      <c r="MBL40" s="30"/>
      <c r="MBM40" s="30"/>
      <c r="MBN40" s="30"/>
      <c r="MBO40" s="30"/>
      <c r="MBP40" s="30"/>
      <c r="MBQ40" s="30"/>
      <c r="MBR40" s="30"/>
      <c r="MBS40" s="30"/>
      <c r="MBT40" s="30"/>
      <c r="MBU40" s="30"/>
      <c r="MBV40" s="30"/>
      <c r="MBW40" s="30"/>
      <c r="MBX40" s="30"/>
      <c r="MBY40" s="30"/>
      <c r="MBZ40" s="30"/>
      <c r="MCA40" s="30"/>
      <c r="MCB40" s="30"/>
      <c r="MCC40" s="30"/>
      <c r="MCD40" s="30"/>
      <c r="MCE40" s="30"/>
      <c r="MCF40" s="30"/>
      <c r="MCG40" s="30"/>
      <c r="MCH40" s="30"/>
      <c r="MCI40" s="30"/>
      <c r="MCJ40" s="30"/>
      <c r="MCK40" s="30"/>
      <c r="MCL40" s="30"/>
      <c r="MCM40" s="30"/>
      <c r="MCN40" s="30"/>
      <c r="MCO40" s="30"/>
      <c r="MCP40" s="30"/>
      <c r="MCQ40" s="30"/>
      <c r="MCR40" s="30"/>
      <c r="MCS40" s="30"/>
      <c r="MCT40" s="30"/>
      <c r="MCU40" s="30"/>
      <c r="MCV40" s="30"/>
      <c r="MCW40" s="30"/>
      <c r="MCX40" s="30"/>
      <c r="MCY40" s="30"/>
      <c r="MCZ40" s="30"/>
      <c r="MDA40" s="30"/>
      <c r="MDB40" s="30"/>
      <c r="MDC40" s="30"/>
      <c r="MDD40" s="30"/>
      <c r="MDE40" s="30"/>
      <c r="MDF40" s="30"/>
      <c r="MDG40" s="30"/>
      <c r="MDH40" s="30"/>
      <c r="MDI40" s="30"/>
      <c r="MDJ40" s="30"/>
      <c r="MDK40" s="30"/>
      <c r="MDL40" s="30"/>
      <c r="MDM40" s="30"/>
      <c r="MDN40" s="30"/>
      <c r="MDO40" s="30"/>
      <c r="MDP40" s="30"/>
      <c r="MDQ40" s="30"/>
      <c r="MDR40" s="30"/>
      <c r="MDS40" s="30"/>
      <c r="MDT40" s="30"/>
      <c r="MDU40" s="30"/>
      <c r="MDV40" s="30"/>
      <c r="MDW40" s="30"/>
      <c r="MDX40" s="30"/>
      <c r="MDY40" s="30"/>
      <c r="MDZ40" s="30"/>
      <c r="MEA40" s="30"/>
      <c r="MEB40" s="30"/>
      <c r="MEC40" s="30"/>
      <c r="MED40" s="30"/>
      <c r="MEE40" s="30"/>
      <c r="MEF40" s="30"/>
      <c r="MEG40" s="30"/>
      <c r="MEH40" s="30"/>
      <c r="MEI40" s="30"/>
      <c r="MEJ40" s="30"/>
      <c r="MEK40" s="30"/>
      <c r="MEL40" s="30"/>
      <c r="MEM40" s="30"/>
      <c r="MEN40" s="30"/>
      <c r="MEO40" s="30"/>
      <c r="MEP40" s="30"/>
      <c r="MEQ40" s="30"/>
      <c r="MER40" s="30"/>
      <c r="MES40" s="30"/>
      <c r="MET40" s="30"/>
      <c r="MEU40" s="30"/>
      <c r="MEV40" s="30"/>
      <c r="MEW40" s="30"/>
      <c r="MEX40" s="30"/>
      <c r="MEY40" s="30"/>
      <c r="MEZ40" s="30"/>
      <c r="MFA40" s="30"/>
      <c r="MFB40" s="30"/>
      <c r="MFC40" s="30"/>
      <c r="MFD40" s="30"/>
      <c r="MFE40" s="30"/>
      <c r="MFF40" s="30"/>
      <c r="MFG40" s="30"/>
      <c r="MFH40" s="30"/>
      <c r="MFI40" s="30"/>
      <c r="MFJ40" s="30"/>
      <c r="MFK40" s="30"/>
      <c r="MFL40" s="30"/>
      <c r="MFM40" s="30"/>
      <c r="MFN40" s="30"/>
      <c r="MFO40" s="30"/>
      <c r="MFP40" s="30"/>
      <c r="MFQ40" s="30"/>
      <c r="MFR40" s="30"/>
      <c r="MFS40" s="30"/>
      <c r="MFT40" s="30"/>
      <c r="MFU40" s="30"/>
      <c r="MFV40" s="30"/>
      <c r="MFW40" s="30"/>
      <c r="MFX40" s="30"/>
      <c r="MFY40" s="30"/>
      <c r="MFZ40" s="30"/>
      <c r="MGA40" s="30"/>
      <c r="MGB40" s="30"/>
      <c r="MGC40" s="30"/>
      <c r="MGD40" s="30"/>
      <c r="MGE40" s="30"/>
      <c r="MGF40" s="30"/>
      <c r="MGG40" s="30"/>
      <c r="MGH40" s="30"/>
      <c r="MGI40" s="30"/>
      <c r="MGJ40" s="30"/>
      <c r="MGK40" s="30"/>
      <c r="MGL40" s="30"/>
      <c r="MGM40" s="30"/>
      <c r="MGN40" s="30"/>
      <c r="MGO40" s="30"/>
      <c r="MGP40" s="30"/>
      <c r="MGQ40" s="30"/>
      <c r="MGR40" s="30"/>
      <c r="MGS40" s="30"/>
      <c r="MGT40" s="30"/>
      <c r="MGU40" s="30"/>
      <c r="MGV40" s="30"/>
      <c r="MGW40" s="30"/>
      <c r="MGX40" s="30"/>
      <c r="MGY40" s="30"/>
      <c r="MGZ40" s="30"/>
      <c r="MHA40" s="30"/>
      <c r="MHB40" s="30"/>
      <c r="MHC40" s="30"/>
      <c r="MHD40" s="30"/>
      <c r="MHE40" s="30"/>
      <c r="MHF40" s="30"/>
      <c r="MHG40" s="30"/>
      <c r="MHH40" s="30"/>
      <c r="MHI40" s="30"/>
      <c r="MHJ40" s="30"/>
      <c r="MHK40" s="30"/>
      <c r="MHL40" s="30"/>
      <c r="MHM40" s="30"/>
      <c r="MHN40" s="30"/>
      <c r="MHO40" s="30"/>
      <c r="MHP40" s="30"/>
      <c r="MHQ40" s="30"/>
      <c r="MHR40" s="30"/>
      <c r="MHS40" s="30"/>
      <c r="MHT40" s="30"/>
      <c r="MHU40" s="30"/>
      <c r="MHV40" s="30"/>
      <c r="MHW40" s="30"/>
      <c r="MHX40" s="30"/>
      <c r="MHY40" s="30"/>
      <c r="MHZ40" s="30"/>
      <c r="MIA40" s="30"/>
      <c r="MIB40" s="30"/>
      <c r="MIC40" s="30"/>
      <c r="MID40" s="30"/>
      <c r="MIE40" s="30"/>
      <c r="MIF40" s="30"/>
      <c r="MIG40" s="30"/>
      <c r="MIH40" s="30"/>
      <c r="MII40" s="30"/>
      <c r="MIJ40" s="30"/>
      <c r="MIK40" s="30"/>
      <c r="MIL40" s="30"/>
      <c r="MIM40" s="30"/>
      <c r="MIN40" s="30"/>
      <c r="MIO40" s="30"/>
      <c r="MIP40" s="30"/>
      <c r="MIQ40" s="30"/>
      <c r="MIR40" s="30"/>
      <c r="MIS40" s="30"/>
      <c r="MIT40" s="30"/>
      <c r="MIU40" s="30"/>
      <c r="MIV40" s="30"/>
      <c r="MIW40" s="30"/>
      <c r="MIX40" s="30"/>
      <c r="MIY40" s="30"/>
      <c r="MIZ40" s="30"/>
      <c r="MJA40" s="30"/>
      <c r="MJB40" s="30"/>
      <c r="MJC40" s="30"/>
      <c r="MJD40" s="30"/>
      <c r="MJE40" s="30"/>
      <c r="MJF40" s="30"/>
      <c r="MJG40" s="30"/>
      <c r="MJH40" s="30"/>
      <c r="MJI40" s="30"/>
      <c r="MJJ40" s="30"/>
      <c r="MJK40" s="30"/>
      <c r="MJL40" s="30"/>
      <c r="MJM40" s="30"/>
      <c r="MJN40" s="30"/>
      <c r="MJO40" s="30"/>
      <c r="MJP40" s="30"/>
      <c r="MJQ40" s="30"/>
      <c r="MJR40" s="30"/>
      <c r="MJS40" s="30"/>
      <c r="MJT40" s="30"/>
      <c r="MJU40" s="30"/>
      <c r="MJV40" s="30"/>
      <c r="MJW40" s="30"/>
      <c r="MJX40" s="30"/>
      <c r="MJY40" s="30"/>
      <c r="MJZ40" s="30"/>
      <c r="MKA40" s="30"/>
      <c r="MKB40" s="30"/>
      <c r="MKC40" s="30"/>
      <c r="MKD40" s="30"/>
      <c r="MKE40" s="30"/>
      <c r="MKF40" s="30"/>
      <c r="MKG40" s="30"/>
      <c r="MKH40" s="30"/>
      <c r="MKI40" s="30"/>
      <c r="MKJ40" s="30"/>
      <c r="MKK40" s="30"/>
      <c r="MKL40" s="30"/>
      <c r="MKM40" s="30"/>
      <c r="MKN40" s="30"/>
      <c r="MKO40" s="30"/>
      <c r="MKP40" s="30"/>
      <c r="MKQ40" s="30"/>
      <c r="MKR40" s="30"/>
      <c r="MKS40" s="30"/>
      <c r="MKT40" s="30"/>
      <c r="MKU40" s="30"/>
      <c r="MKV40" s="30"/>
      <c r="MKW40" s="30"/>
      <c r="MKX40" s="30"/>
      <c r="MKY40" s="30"/>
      <c r="MKZ40" s="30"/>
      <c r="MLA40" s="30"/>
      <c r="MLB40" s="30"/>
      <c r="MLC40" s="30"/>
      <c r="MLD40" s="30"/>
      <c r="MLE40" s="30"/>
      <c r="MLF40" s="30"/>
      <c r="MLG40" s="30"/>
      <c r="MLH40" s="30"/>
      <c r="MLI40" s="30"/>
      <c r="MLJ40" s="30"/>
      <c r="MLK40" s="30"/>
      <c r="MLL40" s="30"/>
      <c r="MLM40" s="30"/>
      <c r="MLN40" s="30"/>
      <c r="MLO40" s="30"/>
      <c r="MLP40" s="30"/>
      <c r="MLQ40" s="30"/>
      <c r="MLR40" s="30"/>
      <c r="MLS40" s="30"/>
      <c r="MLT40" s="30"/>
      <c r="MLU40" s="30"/>
      <c r="MLV40" s="30"/>
      <c r="MLW40" s="30"/>
      <c r="MLX40" s="30"/>
      <c r="MLY40" s="30"/>
      <c r="MLZ40" s="30"/>
      <c r="MMA40" s="30"/>
      <c r="MMB40" s="30"/>
      <c r="MMC40" s="30"/>
      <c r="MMD40" s="30"/>
      <c r="MME40" s="30"/>
      <c r="MMF40" s="30"/>
      <c r="MMG40" s="30"/>
      <c r="MMH40" s="30"/>
      <c r="MMI40" s="30"/>
      <c r="MMJ40" s="30"/>
      <c r="MMK40" s="30"/>
      <c r="MML40" s="30"/>
      <c r="MMM40" s="30"/>
      <c r="MMN40" s="30"/>
      <c r="MMO40" s="30"/>
      <c r="MMP40" s="30"/>
      <c r="MMQ40" s="30"/>
      <c r="MMR40" s="30"/>
      <c r="MMS40" s="30"/>
      <c r="MMT40" s="30"/>
      <c r="MMU40" s="30"/>
      <c r="MMV40" s="30"/>
      <c r="MMW40" s="30"/>
      <c r="MMX40" s="30"/>
      <c r="MMY40" s="30"/>
      <c r="MMZ40" s="30"/>
      <c r="MNA40" s="30"/>
      <c r="MNB40" s="30"/>
      <c r="MNC40" s="30"/>
      <c r="MND40" s="30"/>
      <c r="MNE40" s="30"/>
      <c r="MNF40" s="30"/>
      <c r="MNG40" s="30"/>
      <c r="MNH40" s="30"/>
      <c r="MNI40" s="30"/>
      <c r="MNJ40" s="30"/>
      <c r="MNK40" s="30"/>
      <c r="MNL40" s="30"/>
      <c r="MNM40" s="30"/>
      <c r="MNN40" s="30"/>
      <c r="MNO40" s="30"/>
      <c r="MNP40" s="30"/>
      <c r="MNQ40" s="30"/>
      <c r="MNR40" s="30"/>
      <c r="MNS40" s="30"/>
      <c r="MNT40" s="30"/>
      <c r="MNU40" s="30"/>
      <c r="MNV40" s="30"/>
      <c r="MNW40" s="30"/>
      <c r="MNX40" s="30"/>
      <c r="MNY40" s="30"/>
      <c r="MNZ40" s="30"/>
      <c r="MOA40" s="30"/>
      <c r="MOB40" s="30"/>
      <c r="MOC40" s="30"/>
      <c r="MOD40" s="30"/>
      <c r="MOE40" s="30"/>
      <c r="MOF40" s="30"/>
      <c r="MOG40" s="30"/>
      <c r="MOH40" s="30"/>
      <c r="MOI40" s="30"/>
      <c r="MOJ40" s="30"/>
      <c r="MOK40" s="30"/>
      <c r="MOL40" s="30"/>
      <c r="MOM40" s="30"/>
      <c r="MON40" s="30"/>
      <c r="MOO40" s="30"/>
      <c r="MOP40" s="30"/>
      <c r="MOQ40" s="30"/>
      <c r="MOR40" s="30"/>
      <c r="MOS40" s="30"/>
      <c r="MOT40" s="30"/>
      <c r="MOU40" s="30"/>
      <c r="MOV40" s="30"/>
      <c r="MOW40" s="30"/>
      <c r="MOX40" s="30"/>
      <c r="MOY40" s="30"/>
      <c r="MOZ40" s="30"/>
      <c r="MPA40" s="30"/>
      <c r="MPB40" s="30"/>
      <c r="MPC40" s="30"/>
      <c r="MPD40" s="30"/>
      <c r="MPE40" s="30"/>
      <c r="MPF40" s="30"/>
      <c r="MPG40" s="30"/>
      <c r="MPH40" s="30"/>
      <c r="MPI40" s="30"/>
      <c r="MPJ40" s="30"/>
      <c r="MPK40" s="30"/>
      <c r="MPL40" s="30"/>
      <c r="MPM40" s="30"/>
      <c r="MPN40" s="30"/>
      <c r="MPO40" s="30"/>
      <c r="MPP40" s="30"/>
      <c r="MPQ40" s="30"/>
      <c r="MPR40" s="30"/>
      <c r="MPS40" s="30"/>
      <c r="MPT40" s="30"/>
      <c r="MPU40" s="30"/>
      <c r="MPV40" s="30"/>
      <c r="MPW40" s="30"/>
      <c r="MPX40" s="30"/>
      <c r="MPY40" s="30"/>
      <c r="MPZ40" s="30"/>
      <c r="MQA40" s="30"/>
      <c r="MQB40" s="30"/>
      <c r="MQC40" s="30"/>
      <c r="MQD40" s="30"/>
      <c r="MQE40" s="30"/>
      <c r="MQF40" s="30"/>
      <c r="MQG40" s="30"/>
      <c r="MQH40" s="30"/>
      <c r="MQI40" s="30"/>
      <c r="MQJ40" s="30"/>
      <c r="MQK40" s="30"/>
      <c r="MQL40" s="30"/>
      <c r="MQM40" s="30"/>
      <c r="MQN40" s="30"/>
      <c r="MQO40" s="30"/>
      <c r="MQP40" s="30"/>
      <c r="MQQ40" s="30"/>
      <c r="MQR40" s="30"/>
      <c r="MQS40" s="30"/>
      <c r="MQT40" s="30"/>
      <c r="MQU40" s="30"/>
      <c r="MQV40" s="30"/>
      <c r="MQW40" s="30"/>
      <c r="MQX40" s="30"/>
      <c r="MQY40" s="30"/>
      <c r="MQZ40" s="30"/>
      <c r="MRA40" s="30"/>
      <c r="MRB40" s="30"/>
      <c r="MRC40" s="30"/>
      <c r="MRD40" s="30"/>
      <c r="MRE40" s="30"/>
      <c r="MRF40" s="30"/>
      <c r="MRG40" s="30"/>
      <c r="MRH40" s="30"/>
      <c r="MRI40" s="30"/>
      <c r="MRJ40" s="30"/>
      <c r="MRK40" s="30"/>
      <c r="MRL40" s="30"/>
      <c r="MRM40" s="30"/>
      <c r="MRN40" s="30"/>
      <c r="MRO40" s="30"/>
      <c r="MRP40" s="30"/>
      <c r="MRQ40" s="30"/>
      <c r="MRR40" s="30"/>
      <c r="MRS40" s="30"/>
      <c r="MRT40" s="30"/>
      <c r="MRU40" s="30"/>
      <c r="MRV40" s="30"/>
      <c r="MRW40" s="30"/>
      <c r="MRX40" s="30"/>
      <c r="MRY40" s="30"/>
      <c r="MRZ40" s="30"/>
      <c r="MSA40" s="30"/>
      <c r="MSB40" s="30"/>
      <c r="MSC40" s="30"/>
      <c r="MSD40" s="30"/>
      <c r="MSE40" s="30"/>
      <c r="MSF40" s="30"/>
      <c r="MSG40" s="30"/>
      <c r="MSH40" s="30"/>
      <c r="MSI40" s="30"/>
      <c r="MSJ40" s="30"/>
      <c r="MSK40" s="30"/>
      <c r="MSL40" s="30"/>
      <c r="MSM40" s="30"/>
      <c r="MSN40" s="30"/>
      <c r="MSO40" s="30"/>
      <c r="MSP40" s="30"/>
      <c r="MSQ40" s="30"/>
      <c r="MSR40" s="30"/>
      <c r="MSS40" s="30"/>
      <c r="MST40" s="30"/>
      <c r="MSU40" s="30"/>
      <c r="MSV40" s="30"/>
      <c r="MSW40" s="30"/>
      <c r="MSX40" s="30"/>
      <c r="MSY40" s="30"/>
      <c r="MSZ40" s="30"/>
      <c r="MTA40" s="30"/>
      <c r="MTB40" s="30"/>
      <c r="MTC40" s="30"/>
      <c r="MTD40" s="30"/>
      <c r="MTE40" s="30"/>
      <c r="MTF40" s="30"/>
      <c r="MTG40" s="30"/>
      <c r="MTH40" s="30"/>
      <c r="MTI40" s="30"/>
      <c r="MTJ40" s="30"/>
      <c r="MTK40" s="30"/>
      <c r="MTL40" s="30"/>
      <c r="MTM40" s="30"/>
      <c r="MTN40" s="30"/>
      <c r="MTO40" s="30"/>
      <c r="MTP40" s="30"/>
      <c r="MTQ40" s="30"/>
      <c r="MTR40" s="30"/>
      <c r="MTS40" s="30"/>
      <c r="MTT40" s="30"/>
      <c r="MTU40" s="30"/>
      <c r="MTV40" s="30"/>
      <c r="MTW40" s="30"/>
      <c r="MTX40" s="30"/>
      <c r="MTY40" s="30"/>
      <c r="MTZ40" s="30"/>
      <c r="MUA40" s="30"/>
      <c r="MUB40" s="30"/>
      <c r="MUC40" s="30"/>
      <c r="MUD40" s="30"/>
      <c r="MUE40" s="30"/>
      <c r="MUF40" s="30"/>
      <c r="MUG40" s="30"/>
      <c r="MUH40" s="30"/>
      <c r="MUI40" s="30"/>
      <c r="MUJ40" s="30"/>
      <c r="MUK40" s="30"/>
      <c r="MUL40" s="30"/>
      <c r="MUM40" s="30"/>
      <c r="MUN40" s="30"/>
      <c r="MUO40" s="30"/>
      <c r="MUP40" s="30"/>
      <c r="MUQ40" s="30"/>
      <c r="MUR40" s="30"/>
      <c r="MUS40" s="30"/>
      <c r="MUT40" s="30"/>
      <c r="MUU40" s="30"/>
      <c r="MUV40" s="30"/>
      <c r="MUW40" s="30"/>
      <c r="MUX40" s="30"/>
      <c r="MUY40" s="30"/>
      <c r="MUZ40" s="30"/>
      <c r="MVA40" s="30"/>
      <c r="MVB40" s="30"/>
      <c r="MVC40" s="30"/>
      <c r="MVD40" s="30"/>
      <c r="MVE40" s="30"/>
      <c r="MVF40" s="30"/>
      <c r="MVG40" s="30"/>
      <c r="MVH40" s="30"/>
      <c r="MVI40" s="30"/>
      <c r="MVJ40" s="30"/>
      <c r="MVK40" s="30"/>
      <c r="MVL40" s="30"/>
      <c r="MVM40" s="30"/>
      <c r="MVN40" s="30"/>
      <c r="MVO40" s="30"/>
      <c r="MVP40" s="30"/>
      <c r="MVQ40" s="30"/>
      <c r="MVR40" s="30"/>
      <c r="MVS40" s="30"/>
      <c r="MVT40" s="30"/>
      <c r="MVU40" s="30"/>
      <c r="MVV40" s="30"/>
      <c r="MVW40" s="30"/>
      <c r="MVX40" s="30"/>
      <c r="MVY40" s="30"/>
      <c r="MVZ40" s="30"/>
      <c r="MWA40" s="30"/>
      <c r="MWB40" s="30"/>
      <c r="MWC40" s="30"/>
      <c r="MWD40" s="30"/>
      <c r="MWE40" s="30"/>
      <c r="MWF40" s="30"/>
      <c r="MWG40" s="30"/>
      <c r="MWH40" s="30"/>
      <c r="MWI40" s="30"/>
      <c r="MWJ40" s="30"/>
      <c r="MWK40" s="30"/>
      <c r="MWL40" s="30"/>
      <c r="MWM40" s="30"/>
      <c r="MWN40" s="30"/>
      <c r="MWO40" s="30"/>
      <c r="MWP40" s="30"/>
      <c r="MWQ40" s="30"/>
      <c r="MWR40" s="30"/>
      <c r="MWS40" s="30"/>
      <c r="MWT40" s="30"/>
      <c r="MWU40" s="30"/>
      <c r="MWV40" s="30"/>
      <c r="MWW40" s="30"/>
      <c r="MWX40" s="30"/>
      <c r="MWY40" s="30"/>
      <c r="MWZ40" s="30"/>
      <c r="MXA40" s="30"/>
      <c r="MXB40" s="30"/>
      <c r="MXC40" s="30"/>
      <c r="MXD40" s="30"/>
      <c r="MXE40" s="30"/>
      <c r="MXF40" s="30"/>
      <c r="MXG40" s="30"/>
      <c r="MXH40" s="30"/>
      <c r="MXI40" s="30"/>
      <c r="MXJ40" s="30"/>
      <c r="MXK40" s="30"/>
      <c r="MXL40" s="30"/>
      <c r="MXM40" s="30"/>
      <c r="MXN40" s="30"/>
      <c r="MXO40" s="30"/>
      <c r="MXP40" s="30"/>
      <c r="MXQ40" s="30"/>
      <c r="MXR40" s="30"/>
      <c r="MXS40" s="30"/>
      <c r="MXT40" s="30"/>
      <c r="MXU40" s="30"/>
      <c r="MXV40" s="30"/>
      <c r="MXW40" s="30"/>
      <c r="MXX40" s="30"/>
      <c r="MXY40" s="30"/>
      <c r="MXZ40" s="30"/>
      <c r="MYA40" s="30"/>
      <c r="MYB40" s="30"/>
      <c r="MYC40" s="30"/>
      <c r="MYD40" s="30"/>
      <c r="MYE40" s="30"/>
      <c r="MYF40" s="30"/>
      <c r="MYG40" s="30"/>
      <c r="MYH40" s="30"/>
      <c r="MYI40" s="30"/>
      <c r="MYJ40" s="30"/>
      <c r="MYK40" s="30"/>
      <c r="MYL40" s="30"/>
      <c r="MYM40" s="30"/>
      <c r="MYN40" s="30"/>
      <c r="MYO40" s="30"/>
      <c r="MYP40" s="30"/>
      <c r="MYQ40" s="30"/>
      <c r="MYR40" s="30"/>
      <c r="MYS40" s="30"/>
      <c r="MYT40" s="30"/>
      <c r="MYU40" s="30"/>
      <c r="MYV40" s="30"/>
      <c r="MYW40" s="30"/>
      <c r="MYX40" s="30"/>
      <c r="MYY40" s="30"/>
      <c r="MYZ40" s="30"/>
      <c r="MZA40" s="30"/>
      <c r="MZB40" s="30"/>
      <c r="MZC40" s="30"/>
      <c r="MZD40" s="30"/>
      <c r="MZE40" s="30"/>
      <c r="MZF40" s="30"/>
      <c r="MZG40" s="30"/>
      <c r="MZH40" s="30"/>
      <c r="MZI40" s="30"/>
      <c r="MZJ40" s="30"/>
      <c r="MZK40" s="30"/>
      <c r="MZL40" s="30"/>
      <c r="MZM40" s="30"/>
      <c r="MZN40" s="30"/>
      <c r="MZO40" s="30"/>
      <c r="MZP40" s="30"/>
      <c r="MZQ40" s="30"/>
      <c r="MZR40" s="30"/>
      <c r="MZS40" s="30"/>
      <c r="MZT40" s="30"/>
      <c r="MZU40" s="30"/>
      <c r="MZV40" s="30"/>
      <c r="MZW40" s="30"/>
      <c r="MZX40" s="30"/>
      <c r="MZY40" s="30"/>
      <c r="MZZ40" s="30"/>
      <c r="NAA40" s="30"/>
      <c r="NAB40" s="30"/>
      <c r="NAC40" s="30"/>
      <c r="NAD40" s="30"/>
      <c r="NAE40" s="30"/>
      <c r="NAF40" s="30"/>
      <c r="NAG40" s="30"/>
      <c r="NAH40" s="30"/>
      <c r="NAI40" s="30"/>
      <c r="NAJ40" s="30"/>
      <c r="NAK40" s="30"/>
      <c r="NAL40" s="30"/>
      <c r="NAM40" s="30"/>
      <c r="NAN40" s="30"/>
      <c r="NAO40" s="30"/>
      <c r="NAP40" s="30"/>
      <c r="NAQ40" s="30"/>
      <c r="NAR40" s="30"/>
      <c r="NAS40" s="30"/>
      <c r="NAT40" s="30"/>
      <c r="NAU40" s="30"/>
      <c r="NAV40" s="30"/>
      <c r="NAW40" s="30"/>
      <c r="NAX40" s="30"/>
      <c r="NAY40" s="30"/>
      <c r="NAZ40" s="30"/>
      <c r="NBA40" s="30"/>
      <c r="NBB40" s="30"/>
      <c r="NBC40" s="30"/>
      <c r="NBD40" s="30"/>
      <c r="NBE40" s="30"/>
      <c r="NBF40" s="30"/>
      <c r="NBG40" s="30"/>
      <c r="NBH40" s="30"/>
      <c r="NBI40" s="30"/>
      <c r="NBJ40" s="30"/>
      <c r="NBK40" s="30"/>
      <c r="NBL40" s="30"/>
      <c r="NBM40" s="30"/>
      <c r="NBN40" s="30"/>
      <c r="NBO40" s="30"/>
      <c r="NBP40" s="30"/>
      <c r="NBQ40" s="30"/>
      <c r="NBR40" s="30"/>
      <c r="NBS40" s="30"/>
      <c r="NBT40" s="30"/>
      <c r="NBU40" s="30"/>
      <c r="NBV40" s="30"/>
      <c r="NBW40" s="30"/>
      <c r="NBX40" s="30"/>
      <c r="NBY40" s="30"/>
      <c r="NBZ40" s="30"/>
      <c r="NCA40" s="30"/>
      <c r="NCB40" s="30"/>
      <c r="NCC40" s="30"/>
      <c r="NCD40" s="30"/>
      <c r="NCE40" s="30"/>
      <c r="NCF40" s="30"/>
      <c r="NCG40" s="30"/>
      <c r="NCH40" s="30"/>
      <c r="NCI40" s="30"/>
      <c r="NCJ40" s="30"/>
      <c r="NCK40" s="30"/>
      <c r="NCL40" s="30"/>
      <c r="NCM40" s="30"/>
      <c r="NCN40" s="30"/>
      <c r="NCO40" s="30"/>
      <c r="NCP40" s="30"/>
      <c r="NCQ40" s="30"/>
      <c r="NCR40" s="30"/>
      <c r="NCS40" s="30"/>
      <c r="NCT40" s="30"/>
      <c r="NCU40" s="30"/>
      <c r="NCV40" s="30"/>
      <c r="NCW40" s="30"/>
      <c r="NCX40" s="30"/>
      <c r="NCY40" s="30"/>
      <c r="NCZ40" s="30"/>
      <c r="NDA40" s="30"/>
      <c r="NDB40" s="30"/>
      <c r="NDC40" s="30"/>
      <c r="NDD40" s="30"/>
      <c r="NDE40" s="30"/>
      <c r="NDF40" s="30"/>
      <c r="NDG40" s="30"/>
      <c r="NDH40" s="30"/>
      <c r="NDI40" s="30"/>
      <c r="NDJ40" s="30"/>
      <c r="NDK40" s="30"/>
      <c r="NDL40" s="30"/>
      <c r="NDM40" s="30"/>
      <c r="NDN40" s="30"/>
      <c r="NDO40" s="30"/>
      <c r="NDP40" s="30"/>
      <c r="NDQ40" s="30"/>
      <c r="NDR40" s="30"/>
      <c r="NDS40" s="30"/>
      <c r="NDT40" s="30"/>
      <c r="NDU40" s="30"/>
      <c r="NDV40" s="30"/>
      <c r="NDW40" s="30"/>
      <c r="NDX40" s="30"/>
      <c r="NDY40" s="30"/>
      <c r="NDZ40" s="30"/>
      <c r="NEA40" s="30"/>
      <c r="NEB40" s="30"/>
      <c r="NEC40" s="30"/>
      <c r="NED40" s="30"/>
      <c r="NEE40" s="30"/>
      <c r="NEF40" s="30"/>
      <c r="NEG40" s="30"/>
      <c r="NEH40" s="30"/>
      <c r="NEI40" s="30"/>
      <c r="NEJ40" s="30"/>
      <c r="NEK40" s="30"/>
      <c r="NEL40" s="30"/>
      <c r="NEM40" s="30"/>
      <c r="NEN40" s="30"/>
      <c r="NEO40" s="30"/>
      <c r="NEP40" s="30"/>
      <c r="NEQ40" s="30"/>
      <c r="NER40" s="30"/>
      <c r="NES40" s="30"/>
      <c r="NET40" s="30"/>
      <c r="NEU40" s="30"/>
      <c r="NEV40" s="30"/>
      <c r="NEW40" s="30"/>
      <c r="NEX40" s="30"/>
      <c r="NEY40" s="30"/>
      <c r="NEZ40" s="30"/>
      <c r="NFA40" s="30"/>
      <c r="NFB40" s="30"/>
      <c r="NFC40" s="30"/>
      <c r="NFD40" s="30"/>
      <c r="NFE40" s="30"/>
      <c r="NFF40" s="30"/>
      <c r="NFG40" s="30"/>
      <c r="NFH40" s="30"/>
      <c r="NFI40" s="30"/>
      <c r="NFJ40" s="30"/>
      <c r="NFK40" s="30"/>
      <c r="NFL40" s="30"/>
      <c r="NFM40" s="30"/>
      <c r="NFN40" s="30"/>
      <c r="NFO40" s="30"/>
      <c r="NFP40" s="30"/>
      <c r="NFQ40" s="30"/>
      <c r="NFR40" s="30"/>
      <c r="NFS40" s="30"/>
      <c r="NFT40" s="30"/>
      <c r="NFU40" s="30"/>
      <c r="NFV40" s="30"/>
      <c r="NFW40" s="30"/>
      <c r="NFX40" s="30"/>
      <c r="NFY40" s="30"/>
      <c r="NFZ40" s="30"/>
      <c r="NGA40" s="30"/>
      <c r="NGB40" s="30"/>
      <c r="NGC40" s="30"/>
      <c r="NGD40" s="30"/>
      <c r="NGE40" s="30"/>
      <c r="NGF40" s="30"/>
      <c r="NGG40" s="30"/>
      <c r="NGH40" s="30"/>
      <c r="NGI40" s="30"/>
      <c r="NGJ40" s="30"/>
      <c r="NGK40" s="30"/>
      <c r="NGL40" s="30"/>
      <c r="NGM40" s="30"/>
      <c r="NGN40" s="30"/>
      <c r="NGO40" s="30"/>
      <c r="NGP40" s="30"/>
      <c r="NGQ40" s="30"/>
      <c r="NGR40" s="30"/>
      <c r="NGS40" s="30"/>
      <c r="NGT40" s="30"/>
      <c r="NGU40" s="30"/>
      <c r="NGV40" s="30"/>
      <c r="NGW40" s="30"/>
      <c r="NGX40" s="30"/>
      <c r="NGY40" s="30"/>
      <c r="NGZ40" s="30"/>
      <c r="NHA40" s="30"/>
      <c r="NHB40" s="30"/>
      <c r="NHC40" s="30"/>
      <c r="NHD40" s="30"/>
      <c r="NHE40" s="30"/>
      <c r="NHF40" s="30"/>
      <c r="NHG40" s="30"/>
      <c r="NHH40" s="30"/>
      <c r="NHI40" s="30"/>
      <c r="NHJ40" s="30"/>
      <c r="NHK40" s="30"/>
      <c r="NHL40" s="30"/>
      <c r="NHM40" s="30"/>
      <c r="NHN40" s="30"/>
      <c r="NHO40" s="30"/>
      <c r="NHP40" s="30"/>
      <c r="NHQ40" s="30"/>
      <c r="NHR40" s="30"/>
      <c r="NHS40" s="30"/>
      <c r="NHT40" s="30"/>
      <c r="NHU40" s="30"/>
      <c r="NHV40" s="30"/>
      <c r="NHW40" s="30"/>
      <c r="NHX40" s="30"/>
      <c r="NHY40" s="30"/>
      <c r="NHZ40" s="30"/>
      <c r="NIA40" s="30"/>
      <c r="NIB40" s="30"/>
      <c r="NIC40" s="30"/>
      <c r="NID40" s="30"/>
      <c r="NIE40" s="30"/>
      <c r="NIF40" s="30"/>
      <c r="NIG40" s="30"/>
      <c r="NIH40" s="30"/>
      <c r="NII40" s="30"/>
      <c r="NIJ40" s="30"/>
      <c r="NIK40" s="30"/>
      <c r="NIL40" s="30"/>
      <c r="NIM40" s="30"/>
      <c r="NIN40" s="30"/>
      <c r="NIO40" s="30"/>
      <c r="NIP40" s="30"/>
      <c r="NIQ40" s="30"/>
      <c r="NIR40" s="30"/>
      <c r="NIS40" s="30"/>
      <c r="NIT40" s="30"/>
      <c r="NIU40" s="30"/>
      <c r="NIV40" s="30"/>
      <c r="NIW40" s="30"/>
      <c r="NIX40" s="30"/>
      <c r="NIY40" s="30"/>
      <c r="NIZ40" s="30"/>
      <c r="NJA40" s="30"/>
      <c r="NJB40" s="30"/>
      <c r="NJC40" s="30"/>
      <c r="NJD40" s="30"/>
      <c r="NJE40" s="30"/>
      <c r="NJF40" s="30"/>
      <c r="NJG40" s="30"/>
      <c r="NJH40" s="30"/>
      <c r="NJI40" s="30"/>
      <c r="NJJ40" s="30"/>
      <c r="NJK40" s="30"/>
      <c r="NJL40" s="30"/>
      <c r="NJM40" s="30"/>
      <c r="NJN40" s="30"/>
      <c r="NJO40" s="30"/>
      <c r="NJP40" s="30"/>
      <c r="NJQ40" s="30"/>
      <c r="NJR40" s="30"/>
      <c r="NJS40" s="30"/>
      <c r="NJT40" s="30"/>
      <c r="NJU40" s="30"/>
      <c r="NJV40" s="30"/>
      <c r="NJW40" s="30"/>
      <c r="NJX40" s="30"/>
      <c r="NJY40" s="30"/>
      <c r="NJZ40" s="30"/>
      <c r="NKA40" s="30"/>
      <c r="NKB40" s="30"/>
      <c r="NKC40" s="30"/>
      <c r="NKD40" s="30"/>
      <c r="NKE40" s="30"/>
      <c r="NKF40" s="30"/>
      <c r="NKG40" s="30"/>
      <c r="NKH40" s="30"/>
      <c r="NKI40" s="30"/>
      <c r="NKJ40" s="30"/>
      <c r="NKK40" s="30"/>
      <c r="NKL40" s="30"/>
      <c r="NKM40" s="30"/>
      <c r="NKN40" s="30"/>
      <c r="NKO40" s="30"/>
      <c r="NKP40" s="30"/>
      <c r="NKQ40" s="30"/>
      <c r="NKR40" s="30"/>
      <c r="NKS40" s="30"/>
      <c r="NKT40" s="30"/>
      <c r="NKU40" s="30"/>
      <c r="NKV40" s="30"/>
      <c r="NKW40" s="30"/>
      <c r="NKX40" s="30"/>
      <c r="NKY40" s="30"/>
      <c r="NKZ40" s="30"/>
      <c r="NLA40" s="30"/>
      <c r="NLB40" s="30"/>
      <c r="NLC40" s="30"/>
      <c r="NLD40" s="30"/>
      <c r="NLE40" s="30"/>
      <c r="NLF40" s="30"/>
      <c r="NLG40" s="30"/>
      <c r="NLH40" s="30"/>
      <c r="NLI40" s="30"/>
      <c r="NLJ40" s="30"/>
      <c r="NLK40" s="30"/>
      <c r="NLL40" s="30"/>
      <c r="NLM40" s="30"/>
      <c r="NLN40" s="30"/>
      <c r="NLO40" s="30"/>
      <c r="NLP40" s="30"/>
      <c r="NLQ40" s="30"/>
      <c r="NLR40" s="30"/>
      <c r="NLS40" s="30"/>
      <c r="NLT40" s="30"/>
      <c r="NLU40" s="30"/>
      <c r="NLV40" s="30"/>
      <c r="NLW40" s="30"/>
      <c r="NLX40" s="30"/>
      <c r="NLY40" s="30"/>
      <c r="NLZ40" s="30"/>
      <c r="NMA40" s="30"/>
      <c r="NMB40" s="30"/>
      <c r="NMC40" s="30"/>
      <c r="NMD40" s="30"/>
      <c r="NME40" s="30"/>
      <c r="NMF40" s="30"/>
      <c r="NMG40" s="30"/>
      <c r="NMH40" s="30"/>
      <c r="NMI40" s="30"/>
      <c r="NMJ40" s="30"/>
      <c r="NMK40" s="30"/>
      <c r="NML40" s="30"/>
      <c r="NMM40" s="30"/>
      <c r="NMN40" s="30"/>
      <c r="NMO40" s="30"/>
      <c r="NMP40" s="30"/>
      <c r="NMQ40" s="30"/>
      <c r="NMR40" s="30"/>
      <c r="NMS40" s="30"/>
      <c r="NMT40" s="30"/>
      <c r="NMU40" s="30"/>
      <c r="NMV40" s="30"/>
      <c r="NMW40" s="30"/>
      <c r="NMX40" s="30"/>
      <c r="NMY40" s="30"/>
      <c r="NMZ40" s="30"/>
      <c r="NNA40" s="30"/>
      <c r="NNB40" s="30"/>
      <c r="NNC40" s="30"/>
      <c r="NND40" s="30"/>
      <c r="NNE40" s="30"/>
      <c r="NNF40" s="30"/>
      <c r="NNG40" s="30"/>
      <c r="NNH40" s="30"/>
      <c r="NNI40" s="30"/>
      <c r="NNJ40" s="30"/>
      <c r="NNK40" s="30"/>
      <c r="NNL40" s="30"/>
      <c r="NNM40" s="30"/>
      <c r="NNN40" s="30"/>
      <c r="NNO40" s="30"/>
      <c r="NNP40" s="30"/>
      <c r="NNQ40" s="30"/>
      <c r="NNR40" s="30"/>
      <c r="NNS40" s="30"/>
      <c r="NNT40" s="30"/>
      <c r="NNU40" s="30"/>
      <c r="NNV40" s="30"/>
      <c r="NNW40" s="30"/>
      <c r="NNX40" s="30"/>
      <c r="NNY40" s="30"/>
      <c r="NNZ40" s="30"/>
      <c r="NOA40" s="30"/>
      <c r="NOB40" s="30"/>
      <c r="NOC40" s="30"/>
      <c r="NOD40" s="30"/>
      <c r="NOE40" s="30"/>
      <c r="NOF40" s="30"/>
      <c r="NOG40" s="30"/>
      <c r="NOH40" s="30"/>
      <c r="NOI40" s="30"/>
      <c r="NOJ40" s="30"/>
      <c r="NOK40" s="30"/>
      <c r="NOL40" s="30"/>
      <c r="NOM40" s="30"/>
      <c r="NON40" s="30"/>
      <c r="NOO40" s="30"/>
      <c r="NOP40" s="30"/>
      <c r="NOQ40" s="30"/>
      <c r="NOR40" s="30"/>
      <c r="NOS40" s="30"/>
      <c r="NOT40" s="30"/>
      <c r="NOU40" s="30"/>
      <c r="NOV40" s="30"/>
      <c r="NOW40" s="30"/>
      <c r="NOX40" s="30"/>
      <c r="NOY40" s="30"/>
      <c r="NOZ40" s="30"/>
      <c r="NPA40" s="30"/>
      <c r="NPB40" s="30"/>
      <c r="NPC40" s="30"/>
      <c r="NPD40" s="30"/>
      <c r="NPE40" s="30"/>
      <c r="NPF40" s="30"/>
      <c r="NPG40" s="30"/>
      <c r="NPH40" s="30"/>
      <c r="NPI40" s="30"/>
      <c r="NPJ40" s="30"/>
      <c r="NPK40" s="30"/>
      <c r="NPL40" s="30"/>
      <c r="NPM40" s="30"/>
      <c r="NPN40" s="30"/>
      <c r="NPO40" s="30"/>
      <c r="NPP40" s="30"/>
      <c r="NPQ40" s="30"/>
      <c r="NPR40" s="30"/>
      <c r="NPS40" s="30"/>
      <c r="NPT40" s="30"/>
      <c r="NPU40" s="30"/>
      <c r="NPV40" s="30"/>
      <c r="NPW40" s="30"/>
      <c r="NPX40" s="30"/>
      <c r="NPY40" s="30"/>
      <c r="NPZ40" s="30"/>
      <c r="NQA40" s="30"/>
      <c r="NQB40" s="30"/>
      <c r="NQC40" s="30"/>
      <c r="NQD40" s="30"/>
      <c r="NQE40" s="30"/>
      <c r="NQF40" s="30"/>
      <c r="NQG40" s="30"/>
      <c r="NQH40" s="30"/>
      <c r="NQI40" s="30"/>
      <c r="NQJ40" s="30"/>
      <c r="NQK40" s="30"/>
      <c r="NQL40" s="30"/>
      <c r="NQM40" s="30"/>
      <c r="NQN40" s="30"/>
      <c r="NQO40" s="30"/>
      <c r="NQP40" s="30"/>
      <c r="NQQ40" s="30"/>
      <c r="NQR40" s="30"/>
      <c r="NQS40" s="30"/>
      <c r="NQT40" s="30"/>
      <c r="NQU40" s="30"/>
      <c r="NQV40" s="30"/>
      <c r="NQW40" s="30"/>
      <c r="NQX40" s="30"/>
      <c r="NQY40" s="30"/>
      <c r="NQZ40" s="30"/>
      <c r="NRA40" s="30"/>
      <c r="NRB40" s="30"/>
      <c r="NRC40" s="30"/>
      <c r="NRD40" s="30"/>
      <c r="NRE40" s="30"/>
      <c r="NRF40" s="30"/>
      <c r="NRG40" s="30"/>
      <c r="NRH40" s="30"/>
      <c r="NRI40" s="30"/>
      <c r="NRJ40" s="30"/>
      <c r="NRK40" s="30"/>
      <c r="NRL40" s="30"/>
      <c r="NRM40" s="30"/>
      <c r="NRN40" s="30"/>
      <c r="NRO40" s="30"/>
      <c r="NRP40" s="30"/>
      <c r="NRQ40" s="30"/>
      <c r="NRR40" s="30"/>
      <c r="NRS40" s="30"/>
      <c r="NRT40" s="30"/>
      <c r="NRU40" s="30"/>
      <c r="NRV40" s="30"/>
      <c r="NRW40" s="30"/>
      <c r="NRX40" s="30"/>
      <c r="NRY40" s="30"/>
      <c r="NRZ40" s="30"/>
      <c r="NSA40" s="30"/>
      <c r="NSB40" s="30"/>
      <c r="NSC40" s="30"/>
      <c r="NSD40" s="30"/>
      <c r="NSE40" s="30"/>
      <c r="NSF40" s="30"/>
      <c r="NSG40" s="30"/>
      <c r="NSH40" s="30"/>
      <c r="NSI40" s="30"/>
      <c r="NSJ40" s="30"/>
      <c r="NSK40" s="30"/>
      <c r="NSL40" s="30"/>
      <c r="NSM40" s="30"/>
      <c r="NSN40" s="30"/>
      <c r="NSO40" s="30"/>
      <c r="NSP40" s="30"/>
      <c r="NSQ40" s="30"/>
      <c r="NSR40" s="30"/>
      <c r="NSS40" s="30"/>
      <c r="NST40" s="30"/>
      <c r="NSU40" s="30"/>
      <c r="NSV40" s="30"/>
      <c r="NSW40" s="30"/>
      <c r="NSX40" s="30"/>
      <c r="NSY40" s="30"/>
      <c r="NSZ40" s="30"/>
      <c r="NTA40" s="30"/>
      <c r="NTB40" s="30"/>
      <c r="NTC40" s="30"/>
      <c r="NTD40" s="30"/>
      <c r="NTE40" s="30"/>
      <c r="NTF40" s="30"/>
      <c r="NTG40" s="30"/>
      <c r="NTH40" s="30"/>
      <c r="NTI40" s="30"/>
      <c r="NTJ40" s="30"/>
      <c r="NTK40" s="30"/>
      <c r="NTL40" s="30"/>
      <c r="NTM40" s="30"/>
      <c r="NTN40" s="30"/>
      <c r="NTO40" s="30"/>
      <c r="NTP40" s="30"/>
      <c r="NTQ40" s="30"/>
      <c r="NTR40" s="30"/>
      <c r="NTS40" s="30"/>
      <c r="NTT40" s="30"/>
      <c r="NTU40" s="30"/>
      <c r="NTV40" s="30"/>
      <c r="NTW40" s="30"/>
      <c r="NTX40" s="30"/>
      <c r="NTY40" s="30"/>
      <c r="NTZ40" s="30"/>
      <c r="NUA40" s="30"/>
      <c r="NUB40" s="30"/>
      <c r="NUC40" s="30"/>
      <c r="NUD40" s="30"/>
      <c r="NUE40" s="30"/>
      <c r="NUF40" s="30"/>
      <c r="NUG40" s="30"/>
      <c r="NUH40" s="30"/>
      <c r="NUI40" s="30"/>
      <c r="NUJ40" s="30"/>
      <c r="NUK40" s="30"/>
      <c r="NUL40" s="30"/>
      <c r="NUM40" s="30"/>
      <c r="NUN40" s="30"/>
      <c r="NUO40" s="30"/>
      <c r="NUP40" s="30"/>
      <c r="NUQ40" s="30"/>
      <c r="NUR40" s="30"/>
      <c r="NUS40" s="30"/>
      <c r="NUT40" s="30"/>
      <c r="NUU40" s="30"/>
      <c r="NUV40" s="30"/>
      <c r="NUW40" s="30"/>
      <c r="NUX40" s="30"/>
      <c r="NUY40" s="30"/>
      <c r="NUZ40" s="30"/>
      <c r="NVA40" s="30"/>
      <c r="NVB40" s="30"/>
      <c r="NVC40" s="30"/>
      <c r="NVD40" s="30"/>
      <c r="NVE40" s="30"/>
      <c r="NVF40" s="30"/>
      <c r="NVG40" s="30"/>
      <c r="NVH40" s="30"/>
      <c r="NVI40" s="30"/>
      <c r="NVJ40" s="30"/>
      <c r="NVK40" s="30"/>
      <c r="NVL40" s="30"/>
      <c r="NVM40" s="30"/>
      <c r="NVN40" s="30"/>
      <c r="NVO40" s="30"/>
      <c r="NVP40" s="30"/>
      <c r="NVQ40" s="30"/>
      <c r="NVR40" s="30"/>
      <c r="NVS40" s="30"/>
      <c r="NVT40" s="30"/>
      <c r="NVU40" s="30"/>
      <c r="NVV40" s="30"/>
      <c r="NVW40" s="30"/>
      <c r="NVX40" s="30"/>
      <c r="NVY40" s="30"/>
      <c r="NVZ40" s="30"/>
      <c r="NWA40" s="30"/>
      <c r="NWB40" s="30"/>
      <c r="NWC40" s="30"/>
      <c r="NWD40" s="30"/>
      <c r="NWE40" s="30"/>
      <c r="NWF40" s="30"/>
      <c r="NWG40" s="30"/>
      <c r="NWH40" s="30"/>
      <c r="NWI40" s="30"/>
      <c r="NWJ40" s="30"/>
      <c r="NWK40" s="30"/>
      <c r="NWL40" s="30"/>
      <c r="NWM40" s="30"/>
      <c r="NWN40" s="30"/>
      <c r="NWO40" s="30"/>
      <c r="NWP40" s="30"/>
      <c r="NWQ40" s="30"/>
      <c r="NWR40" s="30"/>
      <c r="NWS40" s="30"/>
      <c r="NWT40" s="30"/>
      <c r="NWU40" s="30"/>
      <c r="NWV40" s="30"/>
      <c r="NWW40" s="30"/>
      <c r="NWX40" s="30"/>
      <c r="NWY40" s="30"/>
      <c r="NWZ40" s="30"/>
      <c r="NXA40" s="30"/>
      <c r="NXB40" s="30"/>
      <c r="NXC40" s="30"/>
      <c r="NXD40" s="30"/>
      <c r="NXE40" s="30"/>
      <c r="NXF40" s="30"/>
      <c r="NXG40" s="30"/>
      <c r="NXH40" s="30"/>
      <c r="NXI40" s="30"/>
      <c r="NXJ40" s="30"/>
      <c r="NXK40" s="30"/>
      <c r="NXL40" s="30"/>
      <c r="NXM40" s="30"/>
      <c r="NXN40" s="30"/>
      <c r="NXO40" s="30"/>
      <c r="NXP40" s="30"/>
      <c r="NXQ40" s="30"/>
      <c r="NXR40" s="30"/>
      <c r="NXS40" s="30"/>
      <c r="NXT40" s="30"/>
      <c r="NXU40" s="30"/>
      <c r="NXV40" s="30"/>
      <c r="NXW40" s="30"/>
      <c r="NXX40" s="30"/>
      <c r="NXY40" s="30"/>
      <c r="NXZ40" s="30"/>
      <c r="NYA40" s="30"/>
      <c r="NYB40" s="30"/>
      <c r="NYC40" s="30"/>
      <c r="NYD40" s="30"/>
      <c r="NYE40" s="30"/>
      <c r="NYF40" s="30"/>
      <c r="NYG40" s="30"/>
      <c r="NYH40" s="30"/>
      <c r="NYI40" s="30"/>
      <c r="NYJ40" s="30"/>
      <c r="NYK40" s="30"/>
      <c r="NYL40" s="30"/>
      <c r="NYM40" s="30"/>
      <c r="NYN40" s="30"/>
      <c r="NYO40" s="30"/>
      <c r="NYP40" s="30"/>
      <c r="NYQ40" s="30"/>
      <c r="NYR40" s="30"/>
      <c r="NYS40" s="30"/>
      <c r="NYT40" s="30"/>
      <c r="NYU40" s="30"/>
      <c r="NYV40" s="30"/>
      <c r="NYW40" s="30"/>
      <c r="NYX40" s="30"/>
      <c r="NYY40" s="30"/>
      <c r="NYZ40" s="30"/>
      <c r="NZA40" s="30"/>
      <c r="NZB40" s="30"/>
      <c r="NZC40" s="30"/>
      <c r="NZD40" s="30"/>
      <c r="NZE40" s="30"/>
      <c r="NZF40" s="30"/>
      <c r="NZG40" s="30"/>
      <c r="NZH40" s="30"/>
      <c r="NZI40" s="30"/>
      <c r="NZJ40" s="30"/>
      <c r="NZK40" s="30"/>
      <c r="NZL40" s="30"/>
      <c r="NZM40" s="30"/>
      <c r="NZN40" s="30"/>
      <c r="NZO40" s="30"/>
      <c r="NZP40" s="30"/>
      <c r="NZQ40" s="30"/>
      <c r="NZR40" s="30"/>
      <c r="NZS40" s="30"/>
      <c r="NZT40" s="30"/>
      <c r="NZU40" s="30"/>
      <c r="NZV40" s="30"/>
      <c r="NZW40" s="30"/>
      <c r="NZX40" s="30"/>
      <c r="NZY40" s="30"/>
      <c r="NZZ40" s="30"/>
      <c r="OAA40" s="30"/>
      <c r="OAB40" s="30"/>
      <c r="OAC40" s="30"/>
      <c r="OAD40" s="30"/>
      <c r="OAE40" s="30"/>
      <c r="OAF40" s="30"/>
      <c r="OAG40" s="30"/>
      <c r="OAH40" s="30"/>
      <c r="OAI40" s="30"/>
      <c r="OAJ40" s="30"/>
      <c r="OAK40" s="30"/>
      <c r="OAL40" s="30"/>
      <c r="OAM40" s="30"/>
      <c r="OAN40" s="30"/>
      <c r="OAO40" s="30"/>
      <c r="OAP40" s="30"/>
      <c r="OAQ40" s="30"/>
      <c r="OAR40" s="30"/>
      <c r="OAS40" s="30"/>
      <c r="OAT40" s="30"/>
      <c r="OAU40" s="30"/>
      <c r="OAV40" s="30"/>
      <c r="OAW40" s="30"/>
      <c r="OAX40" s="30"/>
      <c r="OAY40" s="30"/>
      <c r="OAZ40" s="30"/>
      <c r="OBA40" s="30"/>
      <c r="OBB40" s="30"/>
      <c r="OBC40" s="30"/>
      <c r="OBD40" s="30"/>
      <c r="OBE40" s="30"/>
      <c r="OBF40" s="30"/>
      <c r="OBG40" s="30"/>
      <c r="OBH40" s="30"/>
      <c r="OBI40" s="30"/>
      <c r="OBJ40" s="30"/>
      <c r="OBK40" s="30"/>
      <c r="OBL40" s="30"/>
      <c r="OBM40" s="30"/>
      <c r="OBN40" s="30"/>
      <c r="OBO40" s="30"/>
      <c r="OBP40" s="30"/>
      <c r="OBQ40" s="30"/>
      <c r="OBR40" s="30"/>
      <c r="OBS40" s="30"/>
      <c r="OBT40" s="30"/>
      <c r="OBU40" s="30"/>
      <c r="OBV40" s="30"/>
      <c r="OBW40" s="30"/>
      <c r="OBX40" s="30"/>
      <c r="OBY40" s="30"/>
      <c r="OBZ40" s="30"/>
      <c r="OCA40" s="30"/>
      <c r="OCB40" s="30"/>
      <c r="OCC40" s="30"/>
      <c r="OCD40" s="30"/>
      <c r="OCE40" s="30"/>
      <c r="OCF40" s="30"/>
      <c r="OCG40" s="30"/>
      <c r="OCH40" s="30"/>
      <c r="OCI40" s="30"/>
      <c r="OCJ40" s="30"/>
      <c r="OCK40" s="30"/>
      <c r="OCL40" s="30"/>
      <c r="OCM40" s="30"/>
      <c r="OCN40" s="30"/>
      <c r="OCO40" s="30"/>
      <c r="OCP40" s="30"/>
      <c r="OCQ40" s="30"/>
      <c r="OCR40" s="30"/>
      <c r="OCS40" s="30"/>
      <c r="OCT40" s="30"/>
      <c r="OCU40" s="30"/>
      <c r="OCV40" s="30"/>
      <c r="OCW40" s="30"/>
      <c r="OCX40" s="30"/>
      <c r="OCY40" s="30"/>
      <c r="OCZ40" s="30"/>
      <c r="ODA40" s="30"/>
      <c r="ODB40" s="30"/>
      <c r="ODC40" s="30"/>
      <c r="ODD40" s="30"/>
      <c r="ODE40" s="30"/>
      <c r="ODF40" s="30"/>
      <c r="ODG40" s="30"/>
      <c r="ODH40" s="30"/>
      <c r="ODI40" s="30"/>
      <c r="ODJ40" s="30"/>
      <c r="ODK40" s="30"/>
      <c r="ODL40" s="30"/>
      <c r="ODM40" s="30"/>
      <c r="ODN40" s="30"/>
      <c r="ODO40" s="30"/>
      <c r="ODP40" s="30"/>
      <c r="ODQ40" s="30"/>
      <c r="ODR40" s="30"/>
      <c r="ODS40" s="30"/>
      <c r="ODT40" s="30"/>
      <c r="ODU40" s="30"/>
      <c r="ODV40" s="30"/>
      <c r="ODW40" s="30"/>
      <c r="ODX40" s="30"/>
      <c r="ODY40" s="30"/>
      <c r="ODZ40" s="30"/>
      <c r="OEA40" s="30"/>
      <c r="OEB40" s="30"/>
      <c r="OEC40" s="30"/>
      <c r="OED40" s="30"/>
      <c r="OEE40" s="30"/>
      <c r="OEF40" s="30"/>
      <c r="OEG40" s="30"/>
      <c r="OEH40" s="30"/>
      <c r="OEI40" s="30"/>
      <c r="OEJ40" s="30"/>
      <c r="OEK40" s="30"/>
      <c r="OEL40" s="30"/>
      <c r="OEM40" s="30"/>
      <c r="OEN40" s="30"/>
      <c r="OEO40" s="30"/>
      <c r="OEP40" s="30"/>
      <c r="OEQ40" s="30"/>
      <c r="OER40" s="30"/>
      <c r="OES40" s="30"/>
      <c r="OET40" s="30"/>
      <c r="OEU40" s="30"/>
      <c r="OEV40" s="30"/>
      <c r="OEW40" s="30"/>
      <c r="OEX40" s="30"/>
      <c r="OEY40" s="30"/>
      <c r="OEZ40" s="30"/>
      <c r="OFA40" s="30"/>
      <c r="OFB40" s="30"/>
      <c r="OFC40" s="30"/>
      <c r="OFD40" s="30"/>
      <c r="OFE40" s="30"/>
      <c r="OFF40" s="30"/>
      <c r="OFG40" s="30"/>
      <c r="OFH40" s="30"/>
      <c r="OFI40" s="30"/>
      <c r="OFJ40" s="30"/>
      <c r="OFK40" s="30"/>
      <c r="OFL40" s="30"/>
      <c r="OFM40" s="30"/>
      <c r="OFN40" s="30"/>
      <c r="OFO40" s="30"/>
      <c r="OFP40" s="30"/>
      <c r="OFQ40" s="30"/>
      <c r="OFR40" s="30"/>
      <c r="OFS40" s="30"/>
      <c r="OFT40" s="30"/>
      <c r="OFU40" s="30"/>
      <c r="OFV40" s="30"/>
      <c r="OFW40" s="30"/>
      <c r="OFX40" s="30"/>
      <c r="OFY40" s="30"/>
      <c r="OFZ40" s="30"/>
      <c r="OGA40" s="30"/>
      <c r="OGB40" s="30"/>
      <c r="OGC40" s="30"/>
      <c r="OGD40" s="30"/>
      <c r="OGE40" s="30"/>
      <c r="OGF40" s="30"/>
      <c r="OGG40" s="30"/>
      <c r="OGH40" s="30"/>
      <c r="OGI40" s="30"/>
      <c r="OGJ40" s="30"/>
      <c r="OGK40" s="30"/>
      <c r="OGL40" s="30"/>
      <c r="OGM40" s="30"/>
      <c r="OGN40" s="30"/>
      <c r="OGO40" s="30"/>
      <c r="OGP40" s="30"/>
      <c r="OGQ40" s="30"/>
      <c r="OGR40" s="30"/>
      <c r="OGS40" s="30"/>
      <c r="OGT40" s="30"/>
      <c r="OGU40" s="30"/>
      <c r="OGV40" s="30"/>
      <c r="OGW40" s="30"/>
      <c r="OGX40" s="30"/>
      <c r="OGY40" s="30"/>
      <c r="OGZ40" s="30"/>
      <c r="OHA40" s="30"/>
      <c r="OHB40" s="30"/>
      <c r="OHC40" s="30"/>
      <c r="OHD40" s="30"/>
      <c r="OHE40" s="30"/>
      <c r="OHF40" s="30"/>
      <c r="OHG40" s="30"/>
      <c r="OHH40" s="30"/>
      <c r="OHI40" s="30"/>
      <c r="OHJ40" s="30"/>
      <c r="OHK40" s="30"/>
      <c r="OHL40" s="30"/>
      <c r="OHM40" s="30"/>
      <c r="OHN40" s="30"/>
      <c r="OHO40" s="30"/>
      <c r="OHP40" s="30"/>
      <c r="OHQ40" s="30"/>
      <c r="OHR40" s="30"/>
      <c r="OHS40" s="30"/>
      <c r="OHT40" s="30"/>
      <c r="OHU40" s="30"/>
      <c r="OHV40" s="30"/>
      <c r="OHW40" s="30"/>
      <c r="OHX40" s="30"/>
      <c r="OHY40" s="30"/>
      <c r="OHZ40" s="30"/>
      <c r="OIA40" s="30"/>
      <c r="OIB40" s="30"/>
      <c r="OIC40" s="30"/>
      <c r="OID40" s="30"/>
      <c r="OIE40" s="30"/>
      <c r="OIF40" s="30"/>
      <c r="OIG40" s="30"/>
      <c r="OIH40" s="30"/>
      <c r="OII40" s="30"/>
      <c r="OIJ40" s="30"/>
      <c r="OIK40" s="30"/>
      <c r="OIL40" s="30"/>
      <c r="OIM40" s="30"/>
      <c r="OIN40" s="30"/>
      <c r="OIO40" s="30"/>
      <c r="OIP40" s="30"/>
      <c r="OIQ40" s="30"/>
      <c r="OIR40" s="30"/>
      <c r="OIS40" s="30"/>
      <c r="OIT40" s="30"/>
      <c r="OIU40" s="30"/>
      <c r="OIV40" s="30"/>
      <c r="OIW40" s="30"/>
      <c r="OIX40" s="30"/>
      <c r="OIY40" s="30"/>
      <c r="OIZ40" s="30"/>
      <c r="OJA40" s="30"/>
      <c r="OJB40" s="30"/>
      <c r="OJC40" s="30"/>
      <c r="OJD40" s="30"/>
      <c r="OJE40" s="30"/>
      <c r="OJF40" s="30"/>
      <c r="OJG40" s="30"/>
      <c r="OJH40" s="30"/>
      <c r="OJI40" s="30"/>
      <c r="OJJ40" s="30"/>
      <c r="OJK40" s="30"/>
      <c r="OJL40" s="30"/>
      <c r="OJM40" s="30"/>
      <c r="OJN40" s="30"/>
      <c r="OJO40" s="30"/>
      <c r="OJP40" s="30"/>
      <c r="OJQ40" s="30"/>
      <c r="OJR40" s="30"/>
      <c r="OJS40" s="30"/>
      <c r="OJT40" s="30"/>
      <c r="OJU40" s="30"/>
      <c r="OJV40" s="30"/>
      <c r="OJW40" s="30"/>
      <c r="OJX40" s="30"/>
      <c r="OJY40" s="30"/>
      <c r="OJZ40" s="30"/>
      <c r="OKA40" s="30"/>
      <c r="OKB40" s="30"/>
      <c r="OKC40" s="30"/>
      <c r="OKD40" s="30"/>
      <c r="OKE40" s="30"/>
      <c r="OKF40" s="30"/>
      <c r="OKG40" s="30"/>
      <c r="OKH40" s="30"/>
      <c r="OKI40" s="30"/>
      <c r="OKJ40" s="30"/>
      <c r="OKK40" s="30"/>
      <c r="OKL40" s="30"/>
      <c r="OKM40" s="30"/>
      <c r="OKN40" s="30"/>
      <c r="OKO40" s="30"/>
      <c r="OKP40" s="30"/>
      <c r="OKQ40" s="30"/>
      <c r="OKR40" s="30"/>
      <c r="OKS40" s="30"/>
      <c r="OKT40" s="30"/>
      <c r="OKU40" s="30"/>
      <c r="OKV40" s="30"/>
      <c r="OKW40" s="30"/>
      <c r="OKX40" s="30"/>
      <c r="OKY40" s="30"/>
      <c r="OKZ40" s="30"/>
      <c r="OLA40" s="30"/>
      <c r="OLB40" s="30"/>
      <c r="OLC40" s="30"/>
      <c r="OLD40" s="30"/>
      <c r="OLE40" s="30"/>
      <c r="OLF40" s="30"/>
      <c r="OLG40" s="30"/>
      <c r="OLH40" s="30"/>
      <c r="OLI40" s="30"/>
      <c r="OLJ40" s="30"/>
      <c r="OLK40" s="30"/>
      <c r="OLL40" s="30"/>
      <c r="OLM40" s="30"/>
      <c r="OLN40" s="30"/>
      <c r="OLO40" s="30"/>
      <c r="OLP40" s="30"/>
      <c r="OLQ40" s="30"/>
      <c r="OLR40" s="30"/>
      <c r="OLS40" s="30"/>
      <c r="OLT40" s="30"/>
      <c r="OLU40" s="30"/>
      <c r="OLV40" s="30"/>
      <c r="OLW40" s="30"/>
      <c r="OLX40" s="30"/>
      <c r="OLY40" s="30"/>
      <c r="OLZ40" s="30"/>
      <c r="OMA40" s="30"/>
      <c r="OMB40" s="30"/>
      <c r="OMC40" s="30"/>
      <c r="OMD40" s="30"/>
      <c r="OME40" s="30"/>
      <c r="OMF40" s="30"/>
      <c r="OMG40" s="30"/>
      <c r="OMH40" s="30"/>
      <c r="OMI40" s="30"/>
      <c r="OMJ40" s="30"/>
      <c r="OMK40" s="30"/>
      <c r="OML40" s="30"/>
      <c r="OMM40" s="30"/>
      <c r="OMN40" s="30"/>
      <c r="OMO40" s="30"/>
      <c r="OMP40" s="30"/>
      <c r="OMQ40" s="30"/>
      <c r="OMR40" s="30"/>
      <c r="OMS40" s="30"/>
      <c r="OMT40" s="30"/>
      <c r="OMU40" s="30"/>
      <c r="OMV40" s="30"/>
      <c r="OMW40" s="30"/>
      <c r="OMX40" s="30"/>
      <c r="OMY40" s="30"/>
      <c r="OMZ40" s="30"/>
      <c r="ONA40" s="30"/>
      <c r="ONB40" s="30"/>
      <c r="ONC40" s="30"/>
      <c r="OND40" s="30"/>
      <c r="ONE40" s="30"/>
      <c r="ONF40" s="30"/>
      <c r="ONG40" s="30"/>
      <c r="ONH40" s="30"/>
      <c r="ONI40" s="30"/>
      <c r="ONJ40" s="30"/>
      <c r="ONK40" s="30"/>
      <c r="ONL40" s="30"/>
      <c r="ONM40" s="30"/>
      <c r="ONN40" s="30"/>
      <c r="ONO40" s="30"/>
      <c r="ONP40" s="30"/>
      <c r="ONQ40" s="30"/>
      <c r="ONR40" s="30"/>
      <c r="ONS40" s="30"/>
      <c r="ONT40" s="30"/>
      <c r="ONU40" s="30"/>
      <c r="ONV40" s="30"/>
      <c r="ONW40" s="30"/>
      <c r="ONX40" s="30"/>
      <c r="ONY40" s="30"/>
      <c r="ONZ40" s="30"/>
      <c r="OOA40" s="30"/>
      <c r="OOB40" s="30"/>
      <c r="OOC40" s="30"/>
      <c r="OOD40" s="30"/>
      <c r="OOE40" s="30"/>
      <c r="OOF40" s="30"/>
      <c r="OOG40" s="30"/>
      <c r="OOH40" s="30"/>
      <c r="OOI40" s="30"/>
      <c r="OOJ40" s="30"/>
      <c r="OOK40" s="30"/>
      <c r="OOL40" s="30"/>
      <c r="OOM40" s="30"/>
      <c r="OON40" s="30"/>
      <c r="OOO40" s="30"/>
      <c r="OOP40" s="30"/>
      <c r="OOQ40" s="30"/>
      <c r="OOR40" s="30"/>
      <c r="OOS40" s="30"/>
      <c r="OOT40" s="30"/>
      <c r="OOU40" s="30"/>
      <c r="OOV40" s="30"/>
      <c r="OOW40" s="30"/>
      <c r="OOX40" s="30"/>
      <c r="OOY40" s="30"/>
      <c r="OOZ40" s="30"/>
      <c r="OPA40" s="30"/>
      <c r="OPB40" s="30"/>
      <c r="OPC40" s="30"/>
      <c r="OPD40" s="30"/>
      <c r="OPE40" s="30"/>
      <c r="OPF40" s="30"/>
      <c r="OPG40" s="30"/>
      <c r="OPH40" s="30"/>
      <c r="OPI40" s="30"/>
      <c r="OPJ40" s="30"/>
      <c r="OPK40" s="30"/>
      <c r="OPL40" s="30"/>
      <c r="OPM40" s="30"/>
      <c r="OPN40" s="30"/>
      <c r="OPO40" s="30"/>
      <c r="OPP40" s="30"/>
      <c r="OPQ40" s="30"/>
      <c r="OPR40" s="30"/>
      <c r="OPS40" s="30"/>
      <c r="OPT40" s="30"/>
      <c r="OPU40" s="30"/>
      <c r="OPV40" s="30"/>
      <c r="OPW40" s="30"/>
      <c r="OPX40" s="30"/>
      <c r="OPY40" s="30"/>
      <c r="OPZ40" s="30"/>
      <c r="OQA40" s="30"/>
      <c r="OQB40" s="30"/>
      <c r="OQC40" s="30"/>
      <c r="OQD40" s="30"/>
      <c r="OQE40" s="30"/>
      <c r="OQF40" s="30"/>
      <c r="OQG40" s="30"/>
      <c r="OQH40" s="30"/>
      <c r="OQI40" s="30"/>
      <c r="OQJ40" s="30"/>
      <c r="OQK40" s="30"/>
      <c r="OQL40" s="30"/>
      <c r="OQM40" s="30"/>
      <c r="OQN40" s="30"/>
      <c r="OQO40" s="30"/>
      <c r="OQP40" s="30"/>
      <c r="OQQ40" s="30"/>
      <c r="OQR40" s="30"/>
      <c r="OQS40" s="30"/>
      <c r="OQT40" s="30"/>
      <c r="OQU40" s="30"/>
      <c r="OQV40" s="30"/>
      <c r="OQW40" s="30"/>
      <c r="OQX40" s="30"/>
      <c r="OQY40" s="30"/>
      <c r="OQZ40" s="30"/>
      <c r="ORA40" s="30"/>
      <c r="ORB40" s="30"/>
      <c r="ORC40" s="30"/>
      <c r="ORD40" s="30"/>
      <c r="ORE40" s="30"/>
      <c r="ORF40" s="30"/>
      <c r="ORG40" s="30"/>
      <c r="ORH40" s="30"/>
      <c r="ORI40" s="30"/>
      <c r="ORJ40" s="30"/>
      <c r="ORK40" s="30"/>
      <c r="ORL40" s="30"/>
      <c r="ORM40" s="30"/>
      <c r="ORN40" s="30"/>
      <c r="ORO40" s="30"/>
      <c r="ORP40" s="30"/>
      <c r="ORQ40" s="30"/>
      <c r="ORR40" s="30"/>
      <c r="ORS40" s="30"/>
      <c r="ORT40" s="30"/>
      <c r="ORU40" s="30"/>
      <c r="ORV40" s="30"/>
      <c r="ORW40" s="30"/>
      <c r="ORX40" s="30"/>
      <c r="ORY40" s="30"/>
      <c r="ORZ40" s="30"/>
      <c r="OSA40" s="30"/>
      <c r="OSB40" s="30"/>
      <c r="OSC40" s="30"/>
      <c r="OSD40" s="30"/>
      <c r="OSE40" s="30"/>
      <c r="OSF40" s="30"/>
      <c r="OSG40" s="30"/>
      <c r="OSH40" s="30"/>
      <c r="OSI40" s="30"/>
      <c r="OSJ40" s="30"/>
      <c r="OSK40" s="30"/>
      <c r="OSL40" s="30"/>
      <c r="OSM40" s="30"/>
      <c r="OSN40" s="30"/>
      <c r="OSO40" s="30"/>
      <c r="OSP40" s="30"/>
      <c r="OSQ40" s="30"/>
      <c r="OSR40" s="30"/>
      <c r="OSS40" s="30"/>
      <c r="OST40" s="30"/>
      <c r="OSU40" s="30"/>
      <c r="OSV40" s="30"/>
      <c r="OSW40" s="30"/>
      <c r="OSX40" s="30"/>
      <c r="OSY40" s="30"/>
      <c r="OSZ40" s="30"/>
      <c r="OTA40" s="30"/>
      <c r="OTB40" s="30"/>
      <c r="OTC40" s="30"/>
      <c r="OTD40" s="30"/>
      <c r="OTE40" s="30"/>
      <c r="OTF40" s="30"/>
      <c r="OTG40" s="30"/>
      <c r="OTH40" s="30"/>
      <c r="OTI40" s="30"/>
      <c r="OTJ40" s="30"/>
      <c r="OTK40" s="30"/>
      <c r="OTL40" s="30"/>
      <c r="OTM40" s="30"/>
      <c r="OTN40" s="30"/>
      <c r="OTO40" s="30"/>
      <c r="OTP40" s="30"/>
      <c r="OTQ40" s="30"/>
      <c r="OTR40" s="30"/>
      <c r="OTS40" s="30"/>
      <c r="OTT40" s="30"/>
      <c r="OTU40" s="30"/>
      <c r="OTV40" s="30"/>
      <c r="OTW40" s="30"/>
      <c r="OTX40" s="30"/>
      <c r="OTY40" s="30"/>
      <c r="OTZ40" s="30"/>
      <c r="OUA40" s="30"/>
      <c r="OUB40" s="30"/>
      <c r="OUC40" s="30"/>
      <c r="OUD40" s="30"/>
      <c r="OUE40" s="30"/>
      <c r="OUF40" s="30"/>
      <c r="OUG40" s="30"/>
      <c r="OUH40" s="30"/>
      <c r="OUI40" s="30"/>
      <c r="OUJ40" s="30"/>
      <c r="OUK40" s="30"/>
      <c r="OUL40" s="30"/>
      <c r="OUM40" s="30"/>
      <c r="OUN40" s="30"/>
      <c r="OUO40" s="30"/>
      <c r="OUP40" s="30"/>
      <c r="OUQ40" s="30"/>
      <c r="OUR40" s="30"/>
      <c r="OUS40" s="30"/>
      <c r="OUT40" s="30"/>
      <c r="OUU40" s="30"/>
      <c r="OUV40" s="30"/>
      <c r="OUW40" s="30"/>
      <c r="OUX40" s="30"/>
      <c r="OUY40" s="30"/>
      <c r="OUZ40" s="30"/>
      <c r="OVA40" s="30"/>
      <c r="OVB40" s="30"/>
      <c r="OVC40" s="30"/>
      <c r="OVD40" s="30"/>
      <c r="OVE40" s="30"/>
      <c r="OVF40" s="30"/>
      <c r="OVG40" s="30"/>
      <c r="OVH40" s="30"/>
      <c r="OVI40" s="30"/>
      <c r="OVJ40" s="30"/>
      <c r="OVK40" s="30"/>
      <c r="OVL40" s="30"/>
      <c r="OVM40" s="30"/>
      <c r="OVN40" s="30"/>
      <c r="OVO40" s="30"/>
      <c r="OVP40" s="30"/>
      <c r="OVQ40" s="30"/>
      <c r="OVR40" s="30"/>
      <c r="OVS40" s="30"/>
      <c r="OVT40" s="30"/>
      <c r="OVU40" s="30"/>
      <c r="OVV40" s="30"/>
      <c r="OVW40" s="30"/>
      <c r="OVX40" s="30"/>
      <c r="OVY40" s="30"/>
      <c r="OVZ40" s="30"/>
      <c r="OWA40" s="30"/>
      <c r="OWB40" s="30"/>
      <c r="OWC40" s="30"/>
      <c r="OWD40" s="30"/>
      <c r="OWE40" s="30"/>
      <c r="OWF40" s="30"/>
      <c r="OWG40" s="30"/>
      <c r="OWH40" s="30"/>
      <c r="OWI40" s="30"/>
      <c r="OWJ40" s="30"/>
      <c r="OWK40" s="30"/>
      <c r="OWL40" s="30"/>
      <c r="OWM40" s="30"/>
      <c r="OWN40" s="30"/>
      <c r="OWO40" s="30"/>
      <c r="OWP40" s="30"/>
      <c r="OWQ40" s="30"/>
      <c r="OWR40" s="30"/>
      <c r="OWS40" s="30"/>
      <c r="OWT40" s="30"/>
      <c r="OWU40" s="30"/>
      <c r="OWV40" s="30"/>
      <c r="OWW40" s="30"/>
      <c r="OWX40" s="30"/>
      <c r="OWY40" s="30"/>
      <c r="OWZ40" s="30"/>
      <c r="OXA40" s="30"/>
      <c r="OXB40" s="30"/>
      <c r="OXC40" s="30"/>
      <c r="OXD40" s="30"/>
      <c r="OXE40" s="30"/>
      <c r="OXF40" s="30"/>
      <c r="OXG40" s="30"/>
      <c r="OXH40" s="30"/>
      <c r="OXI40" s="30"/>
      <c r="OXJ40" s="30"/>
      <c r="OXK40" s="30"/>
      <c r="OXL40" s="30"/>
      <c r="OXM40" s="30"/>
      <c r="OXN40" s="30"/>
      <c r="OXO40" s="30"/>
      <c r="OXP40" s="30"/>
      <c r="OXQ40" s="30"/>
      <c r="OXR40" s="30"/>
      <c r="OXS40" s="30"/>
      <c r="OXT40" s="30"/>
      <c r="OXU40" s="30"/>
      <c r="OXV40" s="30"/>
      <c r="OXW40" s="30"/>
      <c r="OXX40" s="30"/>
      <c r="OXY40" s="30"/>
      <c r="OXZ40" s="30"/>
      <c r="OYA40" s="30"/>
      <c r="OYB40" s="30"/>
      <c r="OYC40" s="30"/>
      <c r="OYD40" s="30"/>
      <c r="OYE40" s="30"/>
      <c r="OYF40" s="30"/>
      <c r="OYG40" s="30"/>
      <c r="OYH40" s="30"/>
      <c r="OYI40" s="30"/>
      <c r="OYJ40" s="30"/>
      <c r="OYK40" s="30"/>
      <c r="OYL40" s="30"/>
      <c r="OYM40" s="30"/>
      <c r="OYN40" s="30"/>
      <c r="OYO40" s="30"/>
      <c r="OYP40" s="30"/>
      <c r="OYQ40" s="30"/>
      <c r="OYR40" s="30"/>
      <c r="OYS40" s="30"/>
      <c r="OYT40" s="30"/>
      <c r="OYU40" s="30"/>
      <c r="OYV40" s="30"/>
      <c r="OYW40" s="30"/>
      <c r="OYX40" s="30"/>
      <c r="OYY40" s="30"/>
      <c r="OYZ40" s="30"/>
      <c r="OZA40" s="30"/>
      <c r="OZB40" s="30"/>
      <c r="OZC40" s="30"/>
      <c r="OZD40" s="30"/>
      <c r="OZE40" s="30"/>
      <c r="OZF40" s="30"/>
      <c r="OZG40" s="30"/>
      <c r="OZH40" s="30"/>
      <c r="OZI40" s="30"/>
      <c r="OZJ40" s="30"/>
      <c r="OZK40" s="30"/>
      <c r="OZL40" s="30"/>
      <c r="OZM40" s="30"/>
      <c r="OZN40" s="30"/>
      <c r="OZO40" s="30"/>
      <c r="OZP40" s="30"/>
      <c r="OZQ40" s="30"/>
      <c r="OZR40" s="30"/>
      <c r="OZS40" s="30"/>
      <c r="OZT40" s="30"/>
      <c r="OZU40" s="30"/>
      <c r="OZV40" s="30"/>
      <c r="OZW40" s="30"/>
      <c r="OZX40" s="30"/>
      <c r="OZY40" s="30"/>
      <c r="OZZ40" s="30"/>
      <c r="PAA40" s="30"/>
      <c r="PAB40" s="30"/>
      <c r="PAC40" s="30"/>
      <c r="PAD40" s="30"/>
      <c r="PAE40" s="30"/>
      <c r="PAF40" s="30"/>
      <c r="PAG40" s="30"/>
      <c r="PAH40" s="30"/>
      <c r="PAI40" s="30"/>
      <c r="PAJ40" s="30"/>
      <c r="PAK40" s="30"/>
      <c r="PAL40" s="30"/>
      <c r="PAM40" s="30"/>
      <c r="PAN40" s="30"/>
      <c r="PAO40" s="30"/>
      <c r="PAP40" s="30"/>
      <c r="PAQ40" s="30"/>
      <c r="PAR40" s="30"/>
      <c r="PAS40" s="30"/>
      <c r="PAT40" s="30"/>
      <c r="PAU40" s="30"/>
      <c r="PAV40" s="30"/>
      <c r="PAW40" s="30"/>
      <c r="PAX40" s="30"/>
      <c r="PAY40" s="30"/>
      <c r="PAZ40" s="30"/>
      <c r="PBA40" s="30"/>
      <c r="PBB40" s="30"/>
      <c r="PBC40" s="30"/>
      <c r="PBD40" s="30"/>
      <c r="PBE40" s="30"/>
      <c r="PBF40" s="30"/>
      <c r="PBG40" s="30"/>
      <c r="PBH40" s="30"/>
      <c r="PBI40" s="30"/>
      <c r="PBJ40" s="30"/>
      <c r="PBK40" s="30"/>
      <c r="PBL40" s="30"/>
      <c r="PBM40" s="30"/>
      <c r="PBN40" s="30"/>
      <c r="PBO40" s="30"/>
      <c r="PBP40" s="30"/>
      <c r="PBQ40" s="30"/>
      <c r="PBR40" s="30"/>
      <c r="PBS40" s="30"/>
      <c r="PBT40" s="30"/>
      <c r="PBU40" s="30"/>
      <c r="PBV40" s="30"/>
      <c r="PBW40" s="30"/>
      <c r="PBX40" s="30"/>
      <c r="PBY40" s="30"/>
      <c r="PBZ40" s="30"/>
      <c r="PCA40" s="30"/>
      <c r="PCB40" s="30"/>
      <c r="PCC40" s="30"/>
      <c r="PCD40" s="30"/>
      <c r="PCE40" s="30"/>
      <c r="PCF40" s="30"/>
      <c r="PCG40" s="30"/>
      <c r="PCH40" s="30"/>
      <c r="PCI40" s="30"/>
      <c r="PCJ40" s="30"/>
      <c r="PCK40" s="30"/>
      <c r="PCL40" s="30"/>
      <c r="PCM40" s="30"/>
      <c r="PCN40" s="30"/>
      <c r="PCO40" s="30"/>
      <c r="PCP40" s="30"/>
      <c r="PCQ40" s="30"/>
      <c r="PCR40" s="30"/>
      <c r="PCS40" s="30"/>
      <c r="PCT40" s="30"/>
      <c r="PCU40" s="30"/>
      <c r="PCV40" s="30"/>
      <c r="PCW40" s="30"/>
      <c r="PCX40" s="30"/>
      <c r="PCY40" s="30"/>
      <c r="PCZ40" s="30"/>
      <c r="PDA40" s="30"/>
      <c r="PDB40" s="30"/>
      <c r="PDC40" s="30"/>
      <c r="PDD40" s="30"/>
      <c r="PDE40" s="30"/>
      <c r="PDF40" s="30"/>
      <c r="PDG40" s="30"/>
      <c r="PDH40" s="30"/>
      <c r="PDI40" s="30"/>
      <c r="PDJ40" s="30"/>
      <c r="PDK40" s="30"/>
      <c r="PDL40" s="30"/>
      <c r="PDM40" s="30"/>
      <c r="PDN40" s="30"/>
      <c r="PDO40" s="30"/>
      <c r="PDP40" s="30"/>
      <c r="PDQ40" s="30"/>
      <c r="PDR40" s="30"/>
      <c r="PDS40" s="30"/>
      <c r="PDT40" s="30"/>
      <c r="PDU40" s="30"/>
      <c r="PDV40" s="30"/>
      <c r="PDW40" s="30"/>
      <c r="PDX40" s="30"/>
      <c r="PDY40" s="30"/>
      <c r="PDZ40" s="30"/>
      <c r="PEA40" s="30"/>
      <c r="PEB40" s="30"/>
      <c r="PEC40" s="30"/>
      <c r="PED40" s="30"/>
      <c r="PEE40" s="30"/>
      <c r="PEF40" s="30"/>
      <c r="PEG40" s="30"/>
      <c r="PEH40" s="30"/>
      <c r="PEI40" s="30"/>
      <c r="PEJ40" s="30"/>
      <c r="PEK40" s="30"/>
      <c r="PEL40" s="30"/>
      <c r="PEM40" s="30"/>
      <c r="PEN40" s="30"/>
      <c r="PEO40" s="30"/>
      <c r="PEP40" s="30"/>
      <c r="PEQ40" s="30"/>
      <c r="PER40" s="30"/>
      <c r="PES40" s="30"/>
      <c r="PET40" s="30"/>
      <c r="PEU40" s="30"/>
      <c r="PEV40" s="30"/>
      <c r="PEW40" s="30"/>
      <c r="PEX40" s="30"/>
      <c r="PEY40" s="30"/>
      <c r="PEZ40" s="30"/>
      <c r="PFA40" s="30"/>
      <c r="PFB40" s="30"/>
      <c r="PFC40" s="30"/>
      <c r="PFD40" s="30"/>
      <c r="PFE40" s="30"/>
      <c r="PFF40" s="30"/>
      <c r="PFG40" s="30"/>
      <c r="PFH40" s="30"/>
      <c r="PFI40" s="30"/>
      <c r="PFJ40" s="30"/>
      <c r="PFK40" s="30"/>
      <c r="PFL40" s="30"/>
      <c r="PFM40" s="30"/>
      <c r="PFN40" s="30"/>
      <c r="PFO40" s="30"/>
      <c r="PFP40" s="30"/>
      <c r="PFQ40" s="30"/>
      <c r="PFR40" s="30"/>
      <c r="PFS40" s="30"/>
      <c r="PFT40" s="30"/>
      <c r="PFU40" s="30"/>
      <c r="PFV40" s="30"/>
      <c r="PFW40" s="30"/>
      <c r="PFX40" s="30"/>
      <c r="PFY40" s="30"/>
      <c r="PFZ40" s="30"/>
      <c r="PGA40" s="30"/>
      <c r="PGB40" s="30"/>
      <c r="PGC40" s="30"/>
      <c r="PGD40" s="30"/>
      <c r="PGE40" s="30"/>
      <c r="PGF40" s="30"/>
      <c r="PGG40" s="30"/>
      <c r="PGH40" s="30"/>
      <c r="PGI40" s="30"/>
      <c r="PGJ40" s="30"/>
      <c r="PGK40" s="30"/>
      <c r="PGL40" s="30"/>
      <c r="PGM40" s="30"/>
      <c r="PGN40" s="30"/>
      <c r="PGO40" s="30"/>
      <c r="PGP40" s="30"/>
      <c r="PGQ40" s="30"/>
      <c r="PGR40" s="30"/>
      <c r="PGS40" s="30"/>
      <c r="PGT40" s="30"/>
      <c r="PGU40" s="30"/>
      <c r="PGV40" s="30"/>
      <c r="PGW40" s="30"/>
      <c r="PGX40" s="30"/>
      <c r="PGY40" s="30"/>
      <c r="PGZ40" s="30"/>
      <c r="PHA40" s="30"/>
      <c r="PHB40" s="30"/>
      <c r="PHC40" s="30"/>
      <c r="PHD40" s="30"/>
      <c r="PHE40" s="30"/>
      <c r="PHF40" s="30"/>
      <c r="PHG40" s="30"/>
      <c r="PHH40" s="30"/>
      <c r="PHI40" s="30"/>
      <c r="PHJ40" s="30"/>
      <c r="PHK40" s="30"/>
      <c r="PHL40" s="30"/>
      <c r="PHM40" s="30"/>
      <c r="PHN40" s="30"/>
      <c r="PHO40" s="30"/>
      <c r="PHP40" s="30"/>
      <c r="PHQ40" s="30"/>
      <c r="PHR40" s="30"/>
      <c r="PHS40" s="30"/>
      <c r="PHT40" s="30"/>
      <c r="PHU40" s="30"/>
      <c r="PHV40" s="30"/>
      <c r="PHW40" s="30"/>
      <c r="PHX40" s="30"/>
      <c r="PHY40" s="30"/>
      <c r="PHZ40" s="30"/>
      <c r="PIA40" s="30"/>
      <c r="PIB40" s="30"/>
      <c r="PIC40" s="30"/>
      <c r="PID40" s="30"/>
      <c r="PIE40" s="30"/>
      <c r="PIF40" s="30"/>
      <c r="PIG40" s="30"/>
      <c r="PIH40" s="30"/>
      <c r="PII40" s="30"/>
      <c r="PIJ40" s="30"/>
      <c r="PIK40" s="30"/>
      <c r="PIL40" s="30"/>
      <c r="PIM40" s="30"/>
      <c r="PIN40" s="30"/>
      <c r="PIO40" s="30"/>
      <c r="PIP40" s="30"/>
      <c r="PIQ40" s="30"/>
      <c r="PIR40" s="30"/>
      <c r="PIS40" s="30"/>
      <c r="PIT40" s="30"/>
      <c r="PIU40" s="30"/>
      <c r="PIV40" s="30"/>
      <c r="PIW40" s="30"/>
      <c r="PIX40" s="30"/>
      <c r="PIY40" s="30"/>
      <c r="PIZ40" s="30"/>
      <c r="PJA40" s="30"/>
      <c r="PJB40" s="30"/>
      <c r="PJC40" s="30"/>
      <c r="PJD40" s="30"/>
      <c r="PJE40" s="30"/>
      <c r="PJF40" s="30"/>
      <c r="PJG40" s="30"/>
      <c r="PJH40" s="30"/>
      <c r="PJI40" s="30"/>
      <c r="PJJ40" s="30"/>
      <c r="PJK40" s="30"/>
      <c r="PJL40" s="30"/>
      <c r="PJM40" s="30"/>
      <c r="PJN40" s="30"/>
      <c r="PJO40" s="30"/>
      <c r="PJP40" s="30"/>
      <c r="PJQ40" s="30"/>
      <c r="PJR40" s="30"/>
      <c r="PJS40" s="30"/>
      <c r="PJT40" s="30"/>
      <c r="PJU40" s="30"/>
      <c r="PJV40" s="30"/>
      <c r="PJW40" s="30"/>
      <c r="PJX40" s="30"/>
      <c r="PJY40" s="30"/>
      <c r="PJZ40" s="30"/>
      <c r="PKA40" s="30"/>
      <c r="PKB40" s="30"/>
      <c r="PKC40" s="30"/>
      <c r="PKD40" s="30"/>
      <c r="PKE40" s="30"/>
      <c r="PKF40" s="30"/>
      <c r="PKG40" s="30"/>
      <c r="PKH40" s="30"/>
      <c r="PKI40" s="30"/>
      <c r="PKJ40" s="30"/>
      <c r="PKK40" s="30"/>
      <c r="PKL40" s="30"/>
      <c r="PKM40" s="30"/>
      <c r="PKN40" s="30"/>
      <c r="PKO40" s="30"/>
      <c r="PKP40" s="30"/>
      <c r="PKQ40" s="30"/>
      <c r="PKR40" s="30"/>
      <c r="PKS40" s="30"/>
      <c r="PKT40" s="30"/>
      <c r="PKU40" s="30"/>
      <c r="PKV40" s="30"/>
      <c r="PKW40" s="30"/>
      <c r="PKX40" s="30"/>
      <c r="PKY40" s="30"/>
      <c r="PKZ40" s="30"/>
      <c r="PLA40" s="30"/>
      <c r="PLB40" s="30"/>
      <c r="PLC40" s="30"/>
      <c r="PLD40" s="30"/>
      <c r="PLE40" s="30"/>
      <c r="PLF40" s="30"/>
      <c r="PLG40" s="30"/>
      <c r="PLH40" s="30"/>
      <c r="PLI40" s="30"/>
      <c r="PLJ40" s="30"/>
      <c r="PLK40" s="30"/>
      <c r="PLL40" s="30"/>
      <c r="PLM40" s="30"/>
      <c r="PLN40" s="30"/>
      <c r="PLO40" s="30"/>
      <c r="PLP40" s="30"/>
      <c r="PLQ40" s="30"/>
      <c r="PLR40" s="30"/>
      <c r="PLS40" s="30"/>
      <c r="PLT40" s="30"/>
      <c r="PLU40" s="30"/>
      <c r="PLV40" s="30"/>
      <c r="PLW40" s="30"/>
      <c r="PLX40" s="30"/>
      <c r="PLY40" s="30"/>
      <c r="PLZ40" s="30"/>
      <c r="PMA40" s="30"/>
      <c r="PMB40" s="30"/>
      <c r="PMC40" s="30"/>
      <c r="PMD40" s="30"/>
      <c r="PME40" s="30"/>
      <c r="PMF40" s="30"/>
      <c r="PMG40" s="30"/>
      <c r="PMH40" s="30"/>
      <c r="PMI40" s="30"/>
      <c r="PMJ40" s="30"/>
      <c r="PMK40" s="30"/>
      <c r="PML40" s="30"/>
      <c r="PMM40" s="30"/>
      <c r="PMN40" s="30"/>
      <c r="PMO40" s="30"/>
      <c r="PMP40" s="30"/>
      <c r="PMQ40" s="30"/>
      <c r="PMR40" s="30"/>
      <c r="PMS40" s="30"/>
      <c r="PMT40" s="30"/>
      <c r="PMU40" s="30"/>
      <c r="PMV40" s="30"/>
      <c r="PMW40" s="30"/>
      <c r="PMX40" s="30"/>
      <c r="PMY40" s="30"/>
      <c r="PMZ40" s="30"/>
      <c r="PNA40" s="30"/>
      <c r="PNB40" s="30"/>
      <c r="PNC40" s="30"/>
      <c r="PND40" s="30"/>
      <c r="PNE40" s="30"/>
      <c r="PNF40" s="30"/>
      <c r="PNG40" s="30"/>
      <c r="PNH40" s="30"/>
      <c r="PNI40" s="30"/>
      <c r="PNJ40" s="30"/>
      <c r="PNK40" s="30"/>
      <c r="PNL40" s="30"/>
      <c r="PNM40" s="30"/>
      <c r="PNN40" s="30"/>
      <c r="PNO40" s="30"/>
      <c r="PNP40" s="30"/>
      <c r="PNQ40" s="30"/>
      <c r="PNR40" s="30"/>
      <c r="PNS40" s="30"/>
      <c r="PNT40" s="30"/>
      <c r="PNU40" s="30"/>
      <c r="PNV40" s="30"/>
      <c r="PNW40" s="30"/>
      <c r="PNX40" s="30"/>
      <c r="PNY40" s="30"/>
      <c r="PNZ40" s="30"/>
      <c r="POA40" s="30"/>
      <c r="POB40" s="30"/>
      <c r="POC40" s="30"/>
      <c r="POD40" s="30"/>
      <c r="POE40" s="30"/>
      <c r="POF40" s="30"/>
      <c r="POG40" s="30"/>
      <c r="POH40" s="30"/>
      <c r="POI40" s="30"/>
      <c r="POJ40" s="30"/>
      <c r="POK40" s="30"/>
      <c r="POL40" s="30"/>
      <c r="POM40" s="30"/>
      <c r="PON40" s="30"/>
      <c r="POO40" s="30"/>
      <c r="POP40" s="30"/>
      <c r="POQ40" s="30"/>
      <c r="POR40" s="30"/>
      <c r="POS40" s="30"/>
      <c r="POT40" s="30"/>
      <c r="POU40" s="30"/>
      <c r="POV40" s="30"/>
      <c r="POW40" s="30"/>
      <c r="POX40" s="30"/>
      <c r="POY40" s="30"/>
      <c r="POZ40" s="30"/>
      <c r="PPA40" s="30"/>
      <c r="PPB40" s="30"/>
      <c r="PPC40" s="30"/>
      <c r="PPD40" s="30"/>
      <c r="PPE40" s="30"/>
      <c r="PPF40" s="30"/>
      <c r="PPG40" s="30"/>
      <c r="PPH40" s="30"/>
      <c r="PPI40" s="30"/>
      <c r="PPJ40" s="30"/>
      <c r="PPK40" s="30"/>
      <c r="PPL40" s="30"/>
      <c r="PPM40" s="30"/>
      <c r="PPN40" s="30"/>
      <c r="PPO40" s="30"/>
      <c r="PPP40" s="30"/>
      <c r="PPQ40" s="30"/>
      <c r="PPR40" s="30"/>
      <c r="PPS40" s="30"/>
      <c r="PPT40" s="30"/>
      <c r="PPU40" s="30"/>
      <c r="PPV40" s="30"/>
      <c r="PPW40" s="30"/>
      <c r="PPX40" s="30"/>
      <c r="PPY40" s="30"/>
      <c r="PPZ40" s="30"/>
      <c r="PQA40" s="30"/>
      <c r="PQB40" s="30"/>
      <c r="PQC40" s="30"/>
      <c r="PQD40" s="30"/>
      <c r="PQE40" s="30"/>
      <c r="PQF40" s="30"/>
      <c r="PQG40" s="30"/>
      <c r="PQH40" s="30"/>
      <c r="PQI40" s="30"/>
      <c r="PQJ40" s="30"/>
      <c r="PQK40" s="30"/>
      <c r="PQL40" s="30"/>
      <c r="PQM40" s="30"/>
      <c r="PQN40" s="30"/>
      <c r="PQO40" s="30"/>
      <c r="PQP40" s="30"/>
      <c r="PQQ40" s="30"/>
      <c r="PQR40" s="30"/>
      <c r="PQS40" s="30"/>
      <c r="PQT40" s="30"/>
      <c r="PQU40" s="30"/>
      <c r="PQV40" s="30"/>
      <c r="PQW40" s="30"/>
      <c r="PQX40" s="30"/>
      <c r="PQY40" s="30"/>
      <c r="PQZ40" s="30"/>
      <c r="PRA40" s="30"/>
      <c r="PRB40" s="30"/>
      <c r="PRC40" s="30"/>
      <c r="PRD40" s="30"/>
      <c r="PRE40" s="30"/>
      <c r="PRF40" s="30"/>
      <c r="PRG40" s="30"/>
      <c r="PRH40" s="30"/>
      <c r="PRI40" s="30"/>
      <c r="PRJ40" s="30"/>
      <c r="PRK40" s="30"/>
      <c r="PRL40" s="30"/>
      <c r="PRM40" s="30"/>
      <c r="PRN40" s="30"/>
      <c r="PRO40" s="30"/>
      <c r="PRP40" s="30"/>
      <c r="PRQ40" s="30"/>
      <c r="PRR40" s="30"/>
      <c r="PRS40" s="30"/>
      <c r="PRT40" s="30"/>
      <c r="PRU40" s="30"/>
      <c r="PRV40" s="30"/>
      <c r="PRW40" s="30"/>
      <c r="PRX40" s="30"/>
      <c r="PRY40" s="30"/>
      <c r="PRZ40" s="30"/>
      <c r="PSA40" s="30"/>
      <c r="PSB40" s="30"/>
      <c r="PSC40" s="30"/>
      <c r="PSD40" s="30"/>
      <c r="PSE40" s="30"/>
      <c r="PSF40" s="30"/>
      <c r="PSG40" s="30"/>
      <c r="PSH40" s="30"/>
      <c r="PSI40" s="30"/>
      <c r="PSJ40" s="30"/>
      <c r="PSK40" s="30"/>
      <c r="PSL40" s="30"/>
      <c r="PSM40" s="30"/>
      <c r="PSN40" s="30"/>
      <c r="PSO40" s="30"/>
      <c r="PSP40" s="30"/>
      <c r="PSQ40" s="30"/>
      <c r="PSR40" s="30"/>
      <c r="PSS40" s="30"/>
      <c r="PST40" s="30"/>
      <c r="PSU40" s="30"/>
      <c r="PSV40" s="30"/>
      <c r="PSW40" s="30"/>
      <c r="PSX40" s="30"/>
      <c r="PSY40" s="30"/>
      <c r="PSZ40" s="30"/>
      <c r="PTA40" s="30"/>
      <c r="PTB40" s="30"/>
      <c r="PTC40" s="30"/>
      <c r="PTD40" s="30"/>
      <c r="PTE40" s="30"/>
      <c r="PTF40" s="30"/>
      <c r="PTG40" s="30"/>
      <c r="PTH40" s="30"/>
      <c r="PTI40" s="30"/>
      <c r="PTJ40" s="30"/>
      <c r="PTK40" s="30"/>
      <c r="PTL40" s="30"/>
      <c r="PTM40" s="30"/>
      <c r="PTN40" s="30"/>
      <c r="PTO40" s="30"/>
      <c r="PTP40" s="30"/>
      <c r="PTQ40" s="30"/>
      <c r="PTR40" s="30"/>
      <c r="PTS40" s="30"/>
      <c r="PTT40" s="30"/>
      <c r="PTU40" s="30"/>
      <c r="PTV40" s="30"/>
      <c r="PTW40" s="30"/>
      <c r="PTX40" s="30"/>
      <c r="PTY40" s="30"/>
      <c r="PTZ40" s="30"/>
      <c r="PUA40" s="30"/>
      <c r="PUB40" s="30"/>
      <c r="PUC40" s="30"/>
      <c r="PUD40" s="30"/>
      <c r="PUE40" s="30"/>
      <c r="PUF40" s="30"/>
      <c r="PUG40" s="30"/>
      <c r="PUH40" s="30"/>
      <c r="PUI40" s="30"/>
      <c r="PUJ40" s="30"/>
      <c r="PUK40" s="30"/>
      <c r="PUL40" s="30"/>
      <c r="PUM40" s="30"/>
      <c r="PUN40" s="30"/>
      <c r="PUO40" s="30"/>
      <c r="PUP40" s="30"/>
      <c r="PUQ40" s="30"/>
      <c r="PUR40" s="30"/>
      <c r="PUS40" s="30"/>
      <c r="PUT40" s="30"/>
      <c r="PUU40" s="30"/>
      <c r="PUV40" s="30"/>
      <c r="PUW40" s="30"/>
      <c r="PUX40" s="30"/>
      <c r="PUY40" s="30"/>
      <c r="PUZ40" s="30"/>
      <c r="PVA40" s="30"/>
      <c r="PVB40" s="30"/>
      <c r="PVC40" s="30"/>
      <c r="PVD40" s="30"/>
      <c r="PVE40" s="30"/>
      <c r="PVF40" s="30"/>
      <c r="PVG40" s="30"/>
      <c r="PVH40" s="30"/>
      <c r="PVI40" s="30"/>
      <c r="PVJ40" s="30"/>
      <c r="PVK40" s="30"/>
      <c r="PVL40" s="30"/>
      <c r="PVM40" s="30"/>
      <c r="PVN40" s="30"/>
      <c r="PVO40" s="30"/>
      <c r="PVP40" s="30"/>
      <c r="PVQ40" s="30"/>
      <c r="PVR40" s="30"/>
      <c r="PVS40" s="30"/>
      <c r="PVT40" s="30"/>
      <c r="PVU40" s="30"/>
      <c r="PVV40" s="30"/>
      <c r="PVW40" s="30"/>
      <c r="PVX40" s="30"/>
      <c r="PVY40" s="30"/>
      <c r="PVZ40" s="30"/>
      <c r="PWA40" s="30"/>
      <c r="PWB40" s="30"/>
      <c r="PWC40" s="30"/>
      <c r="PWD40" s="30"/>
      <c r="PWE40" s="30"/>
      <c r="PWF40" s="30"/>
      <c r="PWG40" s="30"/>
      <c r="PWH40" s="30"/>
      <c r="PWI40" s="30"/>
      <c r="PWJ40" s="30"/>
      <c r="PWK40" s="30"/>
      <c r="PWL40" s="30"/>
      <c r="PWM40" s="30"/>
      <c r="PWN40" s="30"/>
      <c r="PWO40" s="30"/>
      <c r="PWP40" s="30"/>
      <c r="PWQ40" s="30"/>
      <c r="PWR40" s="30"/>
      <c r="PWS40" s="30"/>
      <c r="PWT40" s="30"/>
      <c r="PWU40" s="30"/>
      <c r="PWV40" s="30"/>
      <c r="PWW40" s="30"/>
      <c r="PWX40" s="30"/>
      <c r="PWY40" s="30"/>
      <c r="PWZ40" s="30"/>
      <c r="PXA40" s="30"/>
      <c r="PXB40" s="30"/>
      <c r="PXC40" s="30"/>
      <c r="PXD40" s="30"/>
      <c r="PXE40" s="30"/>
      <c r="PXF40" s="30"/>
      <c r="PXG40" s="30"/>
      <c r="PXH40" s="30"/>
      <c r="PXI40" s="30"/>
      <c r="PXJ40" s="30"/>
      <c r="PXK40" s="30"/>
      <c r="PXL40" s="30"/>
      <c r="PXM40" s="30"/>
      <c r="PXN40" s="30"/>
      <c r="PXO40" s="30"/>
      <c r="PXP40" s="30"/>
      <c r="PXQ40" s="30"/>
      <c r="PXR40" s="30"/>
      <c r="PXS40" s="30"/>
      <c r="PXT40" s="30"/>
      <c r="PXU40" s="30"/>
      <c r="PXV40" s="30"/>
      <c r="PXW40" s="30"/>
      <c r="PXX40" s="30"/>
      <c r="PXY40" s="30"/>
      <c r="PXZ40" s="30"/>
      <c r="PYA40" s="30"/>
      <c r="PYB40" s="30"/>
      <c r="PYC40" s="30"/>
      <c r="PYD40" s="30"/>
      <c r="PYE40" s="30"/>
      <c r="PYF40" s="30"/>
      <c r="PYG40" s="30"/>
      <c r="PYH40" s="30"/>
      <c r="PYI40" s="30"/>
      <c r="PYJ40" s="30"/>
      <c r="PYK40" s="30"/>
      <c r="PYL40" s="30"/>
      <c r="PYM40" s="30"/>
      <c r="PYN40" s="30"/>
      <c r="PYO40" s="30"/>
      <c r="PYP40" s="30"/>
      <c r="PYQ40" s="30"/>
      <c r="PYR40" s="30"/>
      <c r="PYS40" s="30"/>
      <c r="PYT40" s="30"/>
      <c r="PYU40" s="30"/>
      <c r="PYV40" s="30"/>
      <c r="PYW40" s="30"/>
      <c r="PYX40" s="30"/>
      <c r="PYY40" s="30"/>
      <c r="PYZ40" s="30"/>
      <c r="PZA40" s="30"/>
      <c r="PZB40" s="30"/>
      <c r="PZC40" s="30"/>
      <c r="PZD40" s="30"/>
      <c r="PZE40" s="30"/>
      <c r="PZF40" s="30"/>
      <c r="PZG40" s="30"/>
      <c r="PZH40" s="30"/>
      <c r="PZI40" s="30"/>
      <c r="PZJ40" s="30"/>
      <c r="PZK40" s="30"/>
      <c r="PZL40" s="30"/>
      <c r="PZM40" s="30"/>
      <c r="PZN40" s="30"/>
      <c r="PZO40" s="30"/>
      <c r="PZP40" s="30"/>
      <c r="PZQ40" s="30"/>
      <c r="PZR40" s="30"/>
      <c r="PZS40" s="30"/>
      <c r="PZT40" s="30"/>
      <c r="PZU40" s="30"/>
      <c r="PZV40" s="30"/>
      <c r="PZW40" s="30"/>
      <c r="PZX40" s="30"/>
      <c r="PZY40" s="30"/>
      <c r="PZZ40" s="30"/>
      <c r="QAA40" s="30"/>
      <c r="QAB40" s="30"/>
      <c r="QAC40" s="30"/>
      <c r="QAD40" s="30"/>
      <c r="QAE40" s="30"/>
      <c r="QAF40" s="30"/>
      <c r="QAG40" s="30"/>
      <c r="QAH40" s="30"/>
      <c r="QAI40" s="30"/>
      <c r="QAJ40" s="30"/>
      <c r="QAK40" s="30"/>
      <c r="QAL40" s="30"/>
      <c r="QAM40" s="30"/>
      <c r="QAN40" s="30"/>
      <c r="QAO40" s="30"/>
      <c r="QAP40" s="30"/>
      <c r="QAQ40" s="30"/>
      <c r="QAR40" s="30"/>
      <c r="QAS40" s="30"/>
      <c r="QAT40" s="30"/>
      <c r="QAU40" s="30"/>
      <c r="QAV40" s="30"/>
      <c r="QAW40" s="30"/>
      <c r="QAX40" s="30"/>
      <c r="QAY40" s="30"/>
      <c r="QAZ40" s="30"/>
      <c r="QBA40" s="30"/>
      <c r="QBB40" s="30"/>
      <c r="QBC40" s="30"/>
      <c r="QBD40" s="30"/>
      <c r="QBE40" s="30"/>
      <c r="QBF40" s="30"/>
      <c r="QBG40" s="30"/>
      <c r="QBH40" s="30"/>
      <c r="QBI40" s="30"/>
      <c r="QBJ40" s="30"/>
      <c r="QBK40" s="30"/>
      <c r="QBL40" s="30"/>
      <c r="QBM40" s="30"/>
      <c r="QBN40" s="30"/>
      <c r="QBO40" s="30"/>
      <c r="QBP40" s="30"/>
      <c r="QBQ40" s="30"/>
      <c r="QBR40" s="30"/>
      <c r="QBS40" s="30"/>
      <c r="QBT40" s="30"/>
      <c r="QBU40" s="30"/>
      <c r="QBV40" s="30"/>
      <c r="QBW40" s="30"/>
      <c r="QBX40" s="30"/>
      <c r="QBY40" s="30"/>
      <c r="QBZ40" s="30"/>
      <c r="QCA40" s="30"/>
      <c r="QCB40" s="30"/>
      <c r="QCC40" s="30"/>
      <c r="QCD40" s="30"/>
      <c r="QCE40" s="30"/>
      <c r="QCF40" s="30"/>
      <c r="QCG40" s="30"/>
      <c r="QCH40" s="30"/>
      <c r="QCI40" s="30"/>
      <c r="QCJ40" s="30"/>
      <c r="QCK40" s="30"/>
      <c r="QCL40" s="30"/>
      <c r="QCM40" s="30"/>
      <c r="QCN40" s="30"/>
      <c r="QCO40" s="30"/>
      <c r="QCP40" s="30"/>
      <c r="QCQ40" s="30"/>
      <c r="QCR40" s="30"/>
      <c r="QCS40" s="30"/>
      <c r="QCT40" s="30"/>
      <c r="QCU40" s="30"/>
      <c r="QCV40" s="30"/>
      <c r="QCW40" s="30"/>
      <c r="QCX40" s="30"/>
      <c r="QCY40" s="30"/>
      <c r="QCZ40" s="30"/>
      <c r="QDA40" s="30"/>
      <c r="QDB40" s="30"/>
      <c r="QDC40" s="30"/>
      <c r="QDD40" s="30"/>
      <c r="QDE40" s="30"/>
      <c r="QDF40" s="30"/>
      <c r="QDG40" s="30"/>
      <c r="QDH40" s="30"/>
      <c r="QDI40" s="30"/>
      <c r="QDJ40" s="30"/>
      <c r="QDK40" s="30"/>
      <c r="QDL40" s="30"/>
      <c r="QDM40" s="30"/>
      <c r="QDN40" s="30"/>
      <c r="QDO40" s="30"/>
      <c r="QDP40" s="30"/>
      <c r="QDQ40" s="30"/>
      <c r="QDR40" s="30"/>
      <c r="QDS40" s="30"/>
      <c r="QDT40" s="30"/>
      <c r="QDU40" s="30"/>
      <c r="QDV40" s="30"/>
      <c r="QDW40" s="30"/>
      <c r="QDX40" s="30"/>
      <c r="QDY40" s="30"/>
      <c r="QDZ40" s="30"/>
      <c r="QEA40" s="30"/>
      <c r="QEB40" s="30"/>
      <c r="QEC40" s="30"/>
      <c r="QED40" s="30"/>
      <c r="QEE40" s="30"/>
      <c r="QEF40" s="30"/>
      <c r="QEG40" s="30"/>
      <c r="QEH40" s="30"/>
      <c r="QEI40" s="30"/>
      <c r="QEJ40" s="30"/>
      <c r="QEK40" s="30"/>
      <c r="QEL40" s="30"/>
      <c r="QEM40" s="30"/>
      <c r="QEN40" s="30"/>
      <c r="QEO40" s="30"/>
      <c r="QEP40" s="30"/>
      <c r="QEQ40" s="30"/>
      <c r="QER40" s="30"/>
      <c r="QES40" s="30"/>
      <c r="QET40" s="30"/>
      <c r="QEU40" s="30"/>
      <c r="QEV40" s="30"/>
      <c r="QEW40" s="30"/>
      <c r="QEX40" s="30"/>
      <c r="QEY40" s="30"/>
      <c r="QEZ40" s="30"/>
      <c r="QFA40" s="30"/>
      <c r="QFB40" s="30"/>
      <c r="QFC40" s="30"/>
      <c r="QFD40" s="30"/>
      <c r="QFE40" s="30"/>
      <c r="QFF40" s="30"/>
      <c r="QFG40" s="30"/>
      <c r="QFH40" s="30"/>
      <c r="QFI40" s="30"/>
      <c r="QFJ40" s="30"/>
      <c r="QFK40" s="30"/>
      <c r="QFL40" s="30"/>
      <c r="QFM40" s="30"/>
      <c r="QFN40" s="30"/>
      <c r="QFO40" s="30"/>
      <c r="QFP40" s="30"/>
      <c r="QFQ40" s="30"/>
      <c r="QFR40" s="30"/>
      <c r="QFS40" s="30"/>
      <c r="QFT40" s="30"/>
      <c r="QFU40" s="30"/>
      <c r="QFV40" s="30"/>
      <c r="QFW40" s="30"/>
      <c r="QFX40" s="30"/>
      <c r="QFY40" s="30"/>
      <c r="QFZ40" s="30"/>
      <c r="QGA40" s="30"/>
      <c r="QGB40" s="30"/>
      <c r="QGC40" s="30"/>
      <c r="QGD40" s="30"/>
      <c r="QGE40" s="30"/>
      <c r="QGF40" s="30"/>
      <c r="QGG40" s="30"/>
      <c r="QGH40" s="30"/>
      <c r="QGI40" s="30"/>
      <c r="QGJ40" s="30"/>
      <c r="QGK40" s="30"/>
      <c r="QGL40" s="30"/>
      <c r="QGM40" s="30"/>
      <c r="QGN40" s="30"/>
      <c r="QGO40" s="30"/>
      <c r="QGP40" s="30"/>
      <c r="QGQ40" s="30"/>
      <c r="QGR40" s="30"/>
      <c r="QGS40" s="30"/>
      <c r="QGT40" s="30"/>
      <c r="QGU40" s="30"/>
      <c r="QGV40" s="30"/>
      <c r="QGW40" s="30"/>
      <c r="QGX40" s="30"/>
      <c r="QGY40" s="30"/>
      <c r="QGZ40" s="30"/>
      <c r="QHA40" s="30"/>
      <c r="QHB40" s="30"/>
      <c r="QHC40" s="30"/>
      <c r="QHD40" s="30"/>
      <c r="QHE40" s="30"/>
      <c r="QHF40" s="30"/>
      <c r="QHG40" s="30"/>
      <c r="QHH40" s="30"/>
      <c r="QHI40" s="30"/>
      <c r="QHJ40" s="30"/>
      <c r="QHK40" s="30"/>
      <c r="QHL40" s="30"/>
      <c r="QHM40" s="30"/>
      <c r="QHN40" s="30"/>
      <c r="QHO40" s="30"/>
      <c r="QHP40" s="30"/>
      <c r="QHQ40" s="30"/>
      <c r="QHR40" s="30"/>
      <c r="QHS40" s="30"/>
      <c r="QHT40" s="30"/>
      <c r="QHU40" s="30"/>
      <c r="QHV40" s="30"/>
      <c r="QHW40" s="30"/>
      <c r="QHX40" s="30"/>
      <c r="QHY40" s="30"/>
      <c r="QHZ40" s="30"/>
      <c r="QIA40" s="30"/>
      <c r="QIB40" s="30"/>
      <c r="QIC40" s="30"/>
      <c r="QID40" s="30"/>
      <c r="QIE40" s="30"/>
      <c r="QIF40" s="30"/>
      <c r="QIG40" s="30"/>
      <c r="QIH40" s="30"/>
      <c r="QII40" s="30"/>
      <c r="QIJ40" s="30"/>
      <c r="QIK40" s="30"/>
      <c r="QIL40" s="30"/>
      <c r="QIM40" s="30"/>
      <c r="QIN40" s="30"/>
      <c r="QIO40" s="30"/>
      <c r="QIP40" s="30"/>
      <c r="QIQ40" s="30"/>
      <c r="QIR40" s="30"/>
      <c r="QIS40" s="30"/>
      <c r="QIT40" s="30"/>
      <c r="QIU40" s="30"/>
      <c r="QIV40" s="30"/>
      <c r="QIW40" s="30"/>
      <c r="QIX40" s="30"/>
      <c r="QIY40" s="30"/>
      <c r="QIZ40" s="30"/>
      <c r="QJA40" s="30"/>
      <c r="QJB40" s="30"/>
      <c r="QJC40" s="30"/>
      <c r="QJD40" s="30"/>
      <c r="QJE40" s="30"/>
      <c r="QJF40" s="30"/>
      <c r="QJG40" s="30"/>
      <c r="QJH40" s="30"/>
      <c r="QJI40" s="30"/>
      <c r="QJJ40" s="30"/>
      <c r="QJK40" s="30"/>
      <c r="QJL40" s="30"/>
      <c r="QJM40" s="30"/>
      <c r="QJN40" s="30"/>
      <c r="QJO40" s="30"/>
      <c r="QJP40" s="30"/>
      <c r="QJQ40" s="30"/>
      <c r="QJR40" s="30"/>
      <c r="QJS40" s="30"/>
      <c r="QJT40" s="30"/>
      <c r="QJU40" s="30"/>
      <c r="QJV40" s="30"/>
      <c r="QJW40" s="30"/>
      <c r="QJX40" s="30"/>
      <c r="QJY40" s="30"/>
      <c r="QJZ40" s="30"/>
      <c r="QKA40" s="30"/>
      <c r="QKB40" s="30"/>
      <c r="QKC40" s="30"/>
      <c r="QKD40" s="30"/>
      <c r="QKE40" s="30"/>
      <c r="QKF40" s="30"/>
      <c r="QKG40" s="30"/>
      <c r="QKH40" s="30"/>
      <c r="QKI40" s="30"/>
      <c r="QKJ40" s="30"/>
      <c r="QKK40" s="30"/>
      <c r="QKL40" s="30"/>
      <c r="QKM40" s="30"/>
      <c r="QKN40" s="30"/>
      <c r="QKO40" s="30"/>
      <c r="QKP40" s="30"/>
      <c r="QKQ40" s="30"/>
      <c r="QKR40" s="30"/>
      <c r="QKS40" s="30"/>
      <c r="QKT40" s="30"/>
      <c r="QKU40" s="30"/>
      <c r="QKV40" s="30"/>
      <c r="QKW40" s="30"/>
      <c r="QKX40" s="30"/>
      <c r="QKY40" s="30"/>
      <c r="QKZ40" s="30"/>
      <c r="QLA40" s="30"/>
      <c r="QLB40" s="30"/>
      <c r="QLC40" s="30"/>
      <c r="QLD40" s="30"/>
      <c r="QLE40" s="30"/>
      <c r="QLF40" s="30"/>
      <c r="QLG40" s="30"/>
      <c r="QLH40" s="30"/>
      <c r="QLI40" s="30"/>
      <c r="QLJ40" s="30"/>
      <c r="QLK40" s="30"/>
      <c r="QLL40" s="30"/>
      <c r="QLM40" s="30"/>
      <c r="QLN40" s="30"/>
      <c r="QLO40" s="30"/>
      <c r="QLP40" s="30"/>
      <c r="QLQ40" s="30"/>
      <c r="QLR40" s="30"/>
      <c r="QLS40" s="30"/>
      <c r="QLT40" s="30"/>
      <c r="QLU40" s="30"/>
      <c r="QLV40" s="30"/>
      <c r="QLW40" s="30"/>
      <c r="QLX40" s="30"/>
      <c r="QLY40" s="30"/>
      <c r="QLZ40" s="30"/>
      <c r="QMA40" s="30"/>
      <c r="QMB40" s="30"/>
      <c r="QMC40" s="30"/>
      <c r="QMD40" s="30"/>
      <c r="QME40" s="30"/>
      <c r="QMF40" s="30"/>
      <c r="QMG40" s="30"/>
      <c r="QMH40" s="30"/>
      <c r="QMI40" s="30"/>
      <c r="QMJ40" s="30"/>
      <c r="QMK40" s="30"/>
      <c r="QML40" s="30"/>
      <c r="QMM40" s="30"/>
      <c r="QMN40" s="30"/>
      <c r="QMO40" s="30"/>
      <c r="QMP40" s="30"/>
      <c r="QMQ40" s="30"/>
      <c r="QMR40" s="30"/>
      <c r="QMS40" s="30"/>
      <c r="QMT40" s="30"/>
      <c r="QMU40" s="30"/>
      <c r="QMV40" s="30"/>
      <c r="QMW40" s="30"/>
      <c r="QMX40" s="30"/>
      <c r="QMY40" s="30"/>
      <c r="QMZ40" s="30"/>
      <c r="QNA40" s="30"/>
      <c r="QNB40" s="30"/>
      <c r="QNC40" s="30"/>
      <c r="QND40" s="30"/>
      <c r="QNE40" s="30"/>
      <c r="QNF40" s="30"/>
      <c r="QNG40" s="30"/>
      <c r="QNH40" s="30"/>
      <c r="QNI40" s="30"/>
      <c r="QNJ40" s="30"/>
      <c r="QNK40" s="30"/>
      <c r="QNL40" s="30"/>
      <c r="QNM40" s="30"/>
      <c r="QNN40" s="30"/>
      <c r="QNO40" s="30"/>
      <c r="QNP40" s="30"/>
      <c r="QNQ40" s="30"/>
      <c r="QNR40" s="30"/>
      <c r="QNS40" s="30"/>
      <c r="QNT40" s="30"/>
      <c r="QNU40" s="30"/>
      <c r="QNV40" s="30"/>
      <c r="QNW40" s="30"/>
      <c r="QNX40" s="30"/>
      <c r="QNY40" s="30"/>
      <c r="QNZ40" s="30"/>
      <c r="QOA40" s="30"/>
      <c r="QOB40" s="30"/>
      <c r="QOC40" s="30"/>
      <c r="QOD40" s="30"/>
      <c r="QOE40" s="30"/>
      <c r="QOF40" s="30"/>
      <c r="QOG40" s="30"/>
      <c r="QOH40" s="30"/>
      <c r="QOI40" s="30"/>
      <c r="QOJ40" s="30"/>
      <c r="QOK40" s="30"/>
      <c r="QOL40" s="30"/>
      <c r="QOM40" s="30"/>
      <c r="QON40" s="30"/>
      <c r="QOO40" s="30"/>
      <c r="QOP40" s="30"/>
      <c r="QOQ40" s="30"/>
      <c r="QOR40" s="30"/>
      <c r="QOS40" s="30"/>
      <c r="QOT40" s="30"/>
      <c r="QOU40" s="30"/>
      <c r="QOV40" s="30"/>
      <c r="QOW40" s="30"/>
      <c r="QOX40" s="30"/>
      <c r="QOY40" s="30"/>
      <c r="QOZ40" s="30"/>
      <c r="QPA40" s="30"/>
      <c r="QPB40" s="30"/>
      <c r="QPC40" s="30"/>
      <c r="QPD40" s="30"/>
      <c r="QPE40" s="30"/>
      <c r="QPF40" s="30"/>
      <c r="QPG40" s="30"/>
      <c r="QPH40" s="30"/>
      <c r="QPI40" s="30"/>
      <c r="QPJ40" s="30"/>
      <c r="QPK40" s="30"/>
      <c r="QPL40" s="30"/>
      <c r="QPM40" s="30"/>
      <c r="QPN40" s="30"/>
      <c r="QPO40" s="30"/>
      <c r="QPP40" s="30"/>
      <c r="QPQ40" s="30"/>
      <c r="QPR40" s="30"/>
      <c r="QPS40" s="30"/>
      <c r="QPT40" s="30"/>
      <c r="QPU40" s="30"/>
      <c r="QPV40" s="30"/>
      <c r="QPW40" s="30"/>
      <c r="QPX40" s="30"/>
      <c r="QPY40" s="30"/>
      <c r="QPZ40" s="30"/>
      <c r="QQA40" s="30"/>
      <c r="QQB40" s="30"/>
      <c r="QQC40" s="30"/>
      <c r="QQD40" s="30"/>
      <c r="QQE40" s="30"/>
      <c r="QQF40" s="30"/>
      <c r="QQG40" s="30"/>
      <c r="QQH40" s="30"/>
      <c r="QQI40" s="30"/>
      <c r="QQJ40" s="30"/>
      <c r="QQK40" s="30"/>
      <c r="QQL40" s="30"/>
      <c r="QQM40" s="30"/>
      <c r="QQN40" s="30"/>
      <c r="QQO40" s="30"/>
      <c r="QQP40" s="30"/>
      <c r="QQQ40" s="30"/>
      <c r="QQR40" s="30"/>
      <c r="QQS40" s="30"/>
      <c r="QQT40" s="30"/>
      <c r="QQU40" s="30"/>
      <c r="QQV40" s="30"/>
      <c r="QQW40" s="30"/>
      <c r="QQX40" s="30"/>
      <c r="QQY40" s="30"/>
      <c r="QQZ40" s="30"/>
      <c r="QRA40" s="30"/>
      <c r="QRB40" s="30"/>
      <c r="QRC40" s="30"/>
      <c r="QRD40" s="30"/>
      <c r="QRE40" s="30"/>
      <c r="QRF40" s="30"/>
      <c r="QRG40" s="30"/>
      <c r="QRH40" s="30"/>
      <c r="QRI40" s="30"/>
      <c r="QRJ40" s="30"/>
      <c r="QRK40" s="30"/>
      <c r="QRL40" s="30"/>
      <c r="QRM40" s="30"/>
      <c r="QRN40" s="30"/>
      <c r="QRO40" s="30"/>
      <c r="QRP40" s="30"/>
      <c r="QRQ40" s="30"/>
      <c r="QRR40" s="30"/>
      <c r="QRS40" s="30"/>
      <c r="QRT40" s="30"/>
      <c r="QRU40" s="30"/>
      <c r="QRV40" s="30"/>
      <c r="QRW40" s="30"/>
      <c r="QRX40" s="30"/>
      <c r="QRY40" s="30"/>
      <c r="QRZ40" s="30"/>
      <c r="QSA40" s="30"/>
      <c r="QSB40" s="30"/>
      <c r="QSC40" s="30"/>
      <c r="QSD40" s="30"/>
      <c r="QSE40" s="30"/>
      <c r="QSF40" s="30"/>
      <c r="QSG40" s="30"/>
      <c r="QSH40" s="30"/>
      <c r="QSI40" s="30"/>
      <c r="QSJ40" s="30"/>
      <c r="QSK40" s="30"/>
      <c r="QSL40" s="30"/>
      <c r="QSM40" s="30"/>
      <c r="QSN40" s="30"/>
      <c r="QSO40" s="30"/>
      <c r="QSP40" s="30"/>
      <c r="QSQ40" s="30"/>
      <c r="QSR40" s="30"/>
      <c r="QSS40" s="30"/>
      <c r="QST40" s="30"/>
      <c r="QSU40" s="30"/>
      <c r="QSV40" s="30"/>
      <c r="QSW40" s="30"/>
      <c r="QSX40" s="30"/>
      <c r="QSY40" s="30"/>
      <c r="QSZ40" s="30"/>
      <c r="QTA40" s="30"/>
      <c r="QTB40" s="30"/>
      <c r="QTC40" s="30"/>
      <c r="QTD40" s="30"/>
      <c r="QTE40" s="30"/>
      <c r="QTF40" s="30"/>
      <c r="QTG40" s="30"/>
      <c r="QTH40" s="30"/>
      <c r="QTI40" s="30"/>
      <c r="QTJ40" s="30"/>
      <c r="QTK40" s="30"/>
      <c r="QTL40" s="30"/>
      <c r="QTM40" s="30"/>
      <c r="QTN40" s="30"/>
      <c r="QTO40" s="30"/>
      <c r="QTP40" s="30"/>
      <c r="QTQ40" s="30"/>
      <c r="QTR40" s="30"/>
      <c r="QTS40" s="30"/>
      <c r="QTT40" s="30"/>
      <c r="QTU40" s="30"/>
      <c r="QTV40" s="30"/>
      <c r="QTW40" s="30"/>
      <c r="QTX40" s="30"/>
      <c r="QTY40" s="30"/>
      <c r="QTZ40" s="30"/>
      <c r="QUA40" s="30"/>
      <c r="QUB40" s="30"/>
      <c r="QUC40" s="30"/>
      <c r="QUD40" s="30"/>
      <c r="QUE40" s="30"/>
      <c r="QUF40" s="30"/>
      <c r="QUG40" s="30"/>
      <c r="QUH40" s="30"/>
      <c r="QUI40" s="30"/>
      <c r="QUJ40" s="30"/>
      <c r="QUK40" s="30"/>
      <c r="QUL40" s="30"/>
      <c r="QUM40" s="30"/>
      <c r="QUN40" s="30"/>
      <c r="QUO40" s="30"/>
      <c r="QUP40" s="30"/>
      <c r="QUQ40" s="30"/>
      <c r="QUR40" s="30"/>
      <c r="QUS40" s="30"/>
      <c r="QUT40" s="30"/>
      <c r="QUU40" s="30"/>
      <c r="QUV40" s="30"/>
      <c r="QUW40" s="30"/>
      <c r="QUX40" s="30"/>
      <c r="QUY40" s="30"/>
      <c r="QUZ40" s="30"/>
      <c r="QVA40" s="30"/>
      <c r="QVB40" s="30"/>
      <c r="QVC40" s="30"/>
      <c r="QVD40" s="30"/>
      <c r="QVE40" s="30"/>
      <c r="QVF40" s="30"/>
      <c r="QVG40" s="30"/>
      <c r="QVH40" s="30"/>
      <c r="QVI40" s="30"/>
      <c r="QVJ40" s="30"/>
      <c r="QVK40" s="30"/>
      <c r="QVL40" s="30"/>
      <c r="QVM40" s="30"/>
      <c r="QVN40" s="30"/>
      <c r="QVO40" s="30"/>
      <c r="QVP40" s="30"/>
      <c r="QVQ40" s="30"/>
      <c r="QVR40" s="30"/>
      <c r="QVS40" s="30"/>
      <c r="QVT40" s="30"/>
      <c r="QVU40" s="30"/>
      <c r="QVV40" s="30"/>
      <c r="QVW40" s="30"/>
      <c r="QVX40" s="30"/>
      <c r="QVY40" s="30"/>
      <c r="QVZ40" s="30"/>
      <c r="QWA40" s="30"/>
      <c r="QWB40" s="30"/>
      <c r="QWC40" s="30"/>
      <c r="QWD40" s="30"/>
      <c r="QWE40" s="30"/>
      <c r="QWF40" s="30"/>
      <c r="QWG40" s="30"/>
      <c r="QWH40" s="30"/>
      <c r="QWI40" s="30"/>
      <c r="QWJ40" s="30"/>
      <c r="QWK40" s="30"/>
      <c r="QWL40" s="30"/>
      <c r="QWM40" s="30"/>
      <c r="QWN40" s="30"/>
      <c r="QWO40" s="30"/>
      <c r="QWP40" s="30"/>
      <c r="QWQ40" s="30"/>
      <c r="QWR40" s="30"/>
      <c r="QWS40" s="30"/>
      <c r="QWT40" s="30"/>
      <c r="QWU40" s="30"/>
      <c r="QWV40" s="30"/>
      <c r="QWW40" s="30"/>
      <c r="QWX40" s="30"/>
      <c r="QWY40" s="30"/>
      <c r="QWZ40" s="30"/>
      <c r="QXA40" s="30"/>
      <c r="QXB40" s="30"/>
      <c r="QXC40" s="30"/>
      <c r="QXD40" s="30"/>
      <c r="QXE40" s="30"/>
      <c r="QXF40" s="30"/>
      <c r="QXG40" s="30"/>
      <c r="QXH40" s="30"/>
      <c r="QXI40" s="30"/>
      <c r="QXJ40" s="30"/>
      <c r="QXK40" s="30"/>
      <c r="QXL40" s="30"/>
      <c r="QXM40" s="30"/>
      <c r="QXN40" s="30"/>
      <c r="QXO40" s="30"/>
      <c r="QXP40" s="30"/>
      <c r="QXQ40" s="30"/>
      <c r="QXR40" s="30"/>
      <c r="QXS40" s="30"/>
      <c r="QXT40" s="30"/>
      <c r="QXU40" s="30"/>
      <c r="QXV40" s="30"/>
      <c r="QXW40" s="30"/>
      <c r="QXX40" s="30"/>
      <c r="QXY40" s="30"/>
      <c r="QXZ40" s="30"/>
      <c r="QYA40" s="30"/>
      <c r="QYB40" s="30"/>
      <c r="QYC40" s="30"/>
      <c r="QYD40" s="30"/>
      <c r="QYE40" s="30"/>
      <c r="QYF40" s="30"/>
      <c r="QYG40" s="30"/>
      <c r="QYH40" s="30"/>
      <c r="QYI40" s="30"/>
      <c r="QYJ40" s="30"/>
      <c r="QYK40" s="30"/>
      <c r="QYL40" s="30"/>
      <c r="QYM40" s="30"/>
      <c r="QYN40" s="30"/>
      <c r="QYO40" s="30"/>
      <c r="QYP40" s="30"/>
      <c r="QYQ40" s="30"/>
      <c r="QYR40" s="30"/>
      <c r="QYS40" s="30"/>
      <c r="QYT40" s="30"/>
      <c r="QYU40" s="30"/>
      <c r="QYV40" s="30"/>
      <c r="QYW40" s="30"/>
      <c r="QYX40" s="30"/>
      <c r="QYY40" s="30"/>
      <c r="QYZ40" s="30"/>
      <c r="QZA40" s="30"/>
      <c r="QZB40" s="30"/>
      <c r="QZC40" s="30"/>
      <c r="QZD40" s="30"/>
      <c r="QZE40" s="30"/>
      <c r="QZF40" s="30"/>
      <c r="QZG40" s="30"/>
      <c r="QZH40" s="30"/>
      <c r="QZI40" s="30"/>
      <c r="QZJ40" s="30"/>
      <c r="QZK40" s="30"/>
      <c r="QZL40" s="30"/>
      <c r="QZM40" s="30"/>
      <c r="QZN40" s="30"/>
      <c r="QZO40" s="30"/>
      <c r="QZP40" s="30"/>
      <c r="QZQ40" s="30"/>
      <c r="QZR40" s="30"/>
      <c r="QZS40" s="30"/>
      <c r="QZT40" s="30"/>
      <c r="QZU40" s="30"/>
      <c r="QZV40" s="30"/>
      <c r="QZW40" s="30"/>
      <c r="QZX40" s="30"/>
      <c r="QZY40" s="30"/>
      <c r="QZZ40" s="30"/>
      <c r="RAA40" s="30"/>
      <c r="RAB40" s="30"/>
      <c r="RAC40" s="30"/>
      <c r="RAD40" s="30"/>
      <c r="RAE40" s="30"/>
      <c r="RAF40" s="30"/>
      <c r="RAG40" s="30"/>
      <c r="RAH40" s="30"/>
      <c r="RAI40" s="30"/>
      <c r="RAJ40" s="30"/>
      <c r="RAK40" s="30"/>
      <c r="RAL40" s="30"/>
      <c r="RAM40" s="30"/>
      <c r="RAN40" s="30"/>
      <c r="RAO40" s="30"/>
      <c r="RAP40" s="30"/>
      <c r="RAQ40" s="30"/>
      <c r="RAR40" s="30"/>
      <c r="RAS40" s="30"/>
      <c r="RAT40" s="30"/>
      <c r="RAU40" s="30"/>
      <c r="RAV40" s="30"/>
      <c r="RAW40" s="30"/>
      <c r="RAX40" s="30"/>
      <c r="RAY40" s="30"/>
      <c r="RAZ40" s="30"/>
      <c r="RBA40" s="30"/>
      <c r="RBB40" s="30"/>
      <c r="RBC40" s="30"/>
      <c r="RBD40" s="30"/>
      <c r="RBE40" s="30"/>
      <c r="RBF40" s="30"/>
      <c r="RBG40" s="30"/>
      <c r="RBH40" s="30"/>
      <c r="RBI40" s="30"/>
      <c r="RBJ40" s="30"/>
      <c r="RBK40" s="30"/>
      <c r="RBL40" s="30"/>
      <c r="RBM40" s="30"/>
      <c r="RBN40" s="30"/>
      <c r="RBO40" s="30"/>
      <c r="RBP40" s="30"/>
      <c r="RBQ40" s="30"/>
      <c r="RBR40" s="30"/>
      <c r="RBS40" s="30"/>
      <c r="RBT40" s="30"/>
      <c r="RBU40" s="30"/>
      <c r="RBV40" s="30"/>
      <c r="RBW40" s="30"/>
      <c r="RBX40" s="30"/>
      <c r="RBY40" s="30"/>
      <c r="RBZ40" s="30"/>
      <c r="RCA40" s="30"/>
      <c r="RCB40" s="30"/>
      <c r="RCC40" s="30"/>
      <c r="RCD40" s="30"/>
      <c r="RCE40" s="30"/>
      <c r="RCF40" s="30"/>
      <c r="RCG40" s="30"/>
      <c r="RCH40" s="30"/>
      <c r="RCI40" s="30"/>
      <c r="RCJ40" s="30"/>
      <c r="RCK40" s="30"/>
      <c r="RCL40" s="30"/>
      <c r="RCM40" s="30"/>
      <c r="RCN40" s="30"/>
      <c r="RCO40" s="30"/>
      <c r="RCP40" s="30"/>
      <c r="RCQ40" s="30"/>
      <c r="RCR40" s="30"/>
      <c r="RCS40" s="30"/>
      <c r="RCT40" s="30"/>
      <c r="RCU40" s="30"/>
      <c r="RCV40" s="30"/>
      <c r="RCW40" s="30"/>
      <c r="RCX40" s="30"/>
      <c r="RCY40" s="30"/>
      <c r="RCZ40" s="30"/>
      <c r="RDA40" s="30"/>
      <c r="RDB40" s="30"/>
      <c r="RDC40" s="30"/>
      <c r="RDD40" s="30"/>
      <c r="RDE40" s="30"/>
      <c r="RDF40" s="30"/>
      <c r="RDG40" s="30"/>
      <c r="RDH40" s="30"/>
      <c r="RDI40" s="30"/>
      <c r="RDJ40" s="30"/>
      <c r="RDK40" s="30"/>
      <c r="RDL40" s="30"/>
      <c r="RDM40" s="30"/>
      <c r="RDN40" s="30"/>
      <c r="RDO40" s="30"/>
      <c r="RDP40" s="30"/>
      <c r="RDQ40" s="30"/>
      <c r="RDR40" s="30"/>
      <c r="RDS40" s="30"/>
      <c r="RDT40" s="30"/>
      <c r="RDU40" s="30"/>
      <c r="RDV40" s="30"/>
      <c r="RDW40" s="30"/>
      <c r="RDX40" s="30"/>
      <c r="RDY40" s="30"/>
      <c r="RDZ40" s="30"/>
      <c r="REA40" s="30"/>
      <c r="REB40" s="30"/>
      <c r="REC40" s="30"/>
      <c r="RED40" s="30"/>
      <c r="REE40" s="30"/>
      <c r="REF40" s="30"/>
      <c r="REG40" s="30"/>
      <c r="REH40" s="30"/>
      <c r="REI40" s="30"/>
      <c r="REJ40" s="30"/>
      <c r="REK40" s="30"/>
      <c r="REL40" s="30"/>
      <c r="REM40" s="30"/>
      <c r="REN40" s="30"/>
      <c r="REO40" s="30"/>
      <c r="REP40" s="30"/>
      <c r="REQ40" s="30"/>
      <c r="RER40" s="30"/>
      <c r="RES40" s="30"/>
      <c r="RET40" s="30"/>
      <c r="REU40" s="30"/>
      <c r="REV40" s="30"/>
      <c r="REW40" s="30"/>
      <c r="REX40" s="30"/>
      <c r="REY40" s="30"/>
      <c r="REZ40" s="30"/>
      <c r="RFA40" s="30"/>
      <c r="RFB40" s="30"/>
      <c r="RFC40" s="30"/>
      <c r="RFD40" s="30"/>
      <c r="RFE40" s="30"/>
      <c r="RFF40" s="30"/>
      <c r="RFG40" s="30"/>
      <c r="RFH40" s="30"/>
      <c r="RFI40" s="30"/>
      <c r="RFJ40" s="30"/>
      <c r="RFK40" s="30"/>
      <c r="RFL40" s="30"/>
      <c r="RFM40" s="30"/>
      <c r="RFN40" s="30"/>
      <c r="RFO40" s="30"/>
      <c r="RFP40" s="30"/>
      <c r="RFQ40" s="30"/>
      <c r="RFR40" s="30"/>
      <c r="RFS40" s="30"/>
      <c r="RFT40" s="30"/>
      <c r="RFU40" s="30"/>
      <c r="RFV40" s="30"/>
      <c r="RFW40" s="30"/>
      <c r="RFX40" s="30"/>
      <c r="RFY40" s="30"/>
      <c r="RFZ40" s="30"/>
      <c r="RGA40" s="30"/>
      <c r="RGB40" s="30"/>
      <c r="RGC40" s="30"/>
      <c r="RGD40" s="30"/>
      <c r="RGE40" s="30"/>
      <c r="RGF40" s="30"/>
      <c r="RGG40" s="30"/>
      <c r="RGH40" s="30"/>
      <c r="RGI40" s="30"/>
      <c r="RGJ40" s="30"/>
      <c r="RGK40" s="30"/>
      <c r="RGL40" s="30"/>
      <c r="RGM40" s="30"/>
      <c r="RGN40" s="30"/>
      <c r="RGO40" s="30"/>
      <c r="RGP40" s="30"/>
      <c r="RGQ40" s="30"/>
      <c r="RGR40" s="30"/>
      <c r="RGS40" s="30"/>
      <c r="RGT40" s="30"/>
      <c r="RGU40" s="30"/>
      <c r="RGV40" s="30"/>
      <c r="RGW40" s="30"/>
      <c r="RGX40" s="30"/>
      <c r="RGY40" s="30"/>
      <c r="RGZ40" s="30"/>
      <c r="RHA40" s="30"/>
      <c r="RHB40" s="30"/>
      <c r="RHC40" s="30"/>
      <c r="RHD40" s="30"/>
      <c r="RHE40" s="30"/>
      <c r="RHF40" s="30"/>
      <c r="RHG40" s="30"/>
      <c r="RHH40" s="30"/>
      <c r="RHI40" s="30"/>
      <c r="RHJ40" s="30"/>
      <c r="RHK40" s="30"/>
      <c r="RHL40" s="30"/>
      <c r="RHM40" s="30"/>
      <c r="RHN40" s="30"/>
      <c r="RHO40" s="30"/>
      <c r="RHP40" s="30"/>
      <c r="RHQ40" s="30"/>
      <c r="RHR40" s="30"/>
      <c r="RHS40" s="30"/>
      <c r="RHT40" s="30"/>
      <c r="RHU40" s="30"/>
      <c r="RHV40" s="30"/>
      <c r="RHW40" s="30"/>
      <c r="RHX40" s="30"/>
      <c r="RHY40" s="30"/>
      <c r="RHZ40" s="30"/>
      <c r="RIA40" s="30"/>
      <c r="RIB40" s="30"/>
      <c r="RIC40" s="30"/>
      <c r="RID40" s="30"/>
      <c r="RIE40" s="30"/>
      <c r="RIF40" s="30"/>
      <c r="RIG40" s="30"/>
      <c r="RIH40" s="30"/>
      <c r="RII40" s="30"/>
      <c r="RIJ40" s="30"/>
      <c r="RIK40" s="30"/>
      <c r="RIL40" s="30"/>
      <c r="RIM40" s="30"/>
      <c r="RIN40" s="30"/>
      <c r="RIO40" s="30"/>
      <c r="RIP40" s="30"/>
      <c r="RIQ40" s="30"/>
      <c r="RIR40" s="30"/>
      <c r="RIS40" s="30"/>
      <c r="RIT40" s="30"/>
      <c r="RIU40" s="30"/>
      <c r="RIV40" s="30"/>
      <c r="RIW40" s="30"/>
      <c r="RIX40" s="30"/>
      <c r="RIY40" s="30"/>
      <c r="RIZ40" s="30"/>
      <c r="RJA40" s="30"/>
      <c r="RJB40" s="30"/>
      <c r="RJC40" s="30"/>
      <c r="RJD40" s="30"/>
      <c r="RJE40" s="30"/>
      <c r="RJF40" s="30"/>
      <c r="RJG40" s="30"/>
      <c r="RJH40" s="30"/>
      <c r="RJI40" s="30"/>
      <c r="RJJ40" s="30"/>
      <c r="RJK40" s="30"/>
      <c r="RJL40" s="30"/>
      <c r="RJM40" s="30"/>
      <c r="RJN40" s="30"/>
      <c r="RJO40" s="30"/>
      <c r="RJP40" s="30"/>
      <c r="RJQ40" s="30"/>
      <c r="RJR40" s="30"/>
      <c r="RJS40" s="30"/>
      <c r="RJT40" s="30"/>
      <c r="RJU40" s="30"/>
      <c r="RJV40" s="30"/>
      <c r="RJW40" s="30"/>
      <c r="RJX40" s="30"/>
      <c r="RJY40" s="30"/>
      <c r="RJZ40" s="30"/>
      <c r="RKA40" s="30"/>
      <c r="RKB40" s="30"/>
      <c r="RKC40" s="30"/>
      <c r="RKD40" s="30"/>
      <c r="RKE40" s="30"/>
      <c r="RKF40" s="30"/>
      <c r="RKG40" s="30"/>
      <c r="RKH40" s="30"/>
      <c r="RKI40" s="30"/>
      <c r="RKJ40" s="30"/>
      <c r="RKK40" s="30"/>
      <c r="RKL40" s="30"/>
      <c r="RKM40" s="30"/>
      <c r="RKN40" s="30"/>
      <c r="RKO40" s="30"/>
      <c r="RKP40" s="30"/>
      <c r="RKQ40" s="30"/>
      <c r="RKR40" s="30"/>
      <c r="RKS40" s="30"/>
      <c r="RKT40" s="30"/>
      <c r="RKU40" s="30"/>
      <c r="RKV40" s="30"/>
      <c r="RKW40" s="30"/>
      <c r="RKX40" s="30"/>
      <c r="RKY40" s="30"/>
      <c r="RKZ40" s="30"/>
      <c r="RLA40" s="30"/>
      <c r="RLB40" s="30"/>
      <c r="RLC40" s="30"/>
      <c r="RLD40" s="30"/>
      <c r="RLE40" s="30"/>
      <c r="RLF40" s="30"/>
      <c r="RLG40" s="30"/>
      <c r="RLH40" s="30"/>
      <c r="RLI40" s="30"/>
      <c r="RLJ40" s="30"/>
      <c r="RLK40" s="30"/>
      <c r="RLL40" s="30"/>
      <c r="RLM40" s="30"/>
      <c r="RLN40" s="30"/>
      <c r="RLO40" s="30"/>
      <c r="RLP40" s="30"/>
      <c r="RLQ40" s="30"/>
      <c r="RLR40" s="30"/>
      <c r="RLS40" s="30"/>
      <c r="RLT40" s="30"/>
      <c r="RLU40" s="30"/>
      <c r="RLV40" s="30"/>
      <c r="RLW40" s="30"/>
      <c r="RLX40" s="30"/>
      <c r="RLY40" s="30"/>
      <c r="RLZ40" s="30"/>
      <c r="RMA40" s="30"/>
      <c r="RMB40" s="30"/>
      <c r="RMC40" s="30"/>
      <c r="RMD40" s="30"/>
      <c r="RME40" s="30"/>
      <c r="RMF40" s="30"/>
      <c r="RMG40" s="30"/>
      <c r="RMH40" s="30"/>
      <c r="RMI40" s="30"/>
      <c r="RMJ40" s="30"/>
      <c r="RMK40" s="30"/>
      <c r="RML40" s="30"/>
      <c r="RMM40" s="30"/>
      <c r="RMN40" s="30"/>
      <c r="RMO40" s="30"/>
      <c r="RMP40" s="30"/>
      <c r="RMQ40" s="30"/>
      <c r="RMR40" s="30"/>
      <c r="RMS40" s="30"/>
      <c r="RMT40" s="30"/>
      <c r="RMU40" s="30"/>
      <c r="RMV40" s="30"/>
      <c r="RMW40" s="30"/>
      <c r="RMX40" s="30"/>
      <c r="RMY40" s="30"/>
      <c r="RMZ40" s="30"/>
      <c r="RNA40" s="30"/>
      <c r="RNB40" s="30"/>
      <c r="RNC40" s="30"/>
      <c r="RND40" s="30"/>
      <c r="RNE40" s="30"/>
      <c r="RNF40" s="30"/>
      <c r="RNG40" s="30"/>
      <c r="RNH40" s="30"/>
      <c r="RNI40" s="30"/>
      <c r="RNJ40" s="30"/>
      <c r="RNK40" s="30"/>
      <c r="RNL40" s="30"/>
      <c r="RNM40" s="30"/>
      <c r="RNN40" s="30"/>
      <c r="RNO40" s="30"/>
      <c r="RNP40" s="30"/>
      <c r="RNQ40" s="30"/>
      <c r="RNR40" s="30"/>
      <c r="RNS40" s="30"/>
      <c r="RNT40" s="30"/>
      <c r="RNU40" s="30"/>
      <c r="RNV40" s="30"/>
      <c r="RNW40" s="30"/>
      <c r="RNX40" s="30"/>
      <c r="RNY40" s="30"/>
      <c r="RNZ40" s="30"/>
      <c r="ROA40" s="30"/>
      <c r="ROB40" s="30"/>
      <c r="ROC40" s="30"/>
      <c r="ROD40" s="30"/>
      <c r="ROE40" s="30"/>
      <c r="ROF40" s="30"/>
      <c r="ROG40" s="30"/>
      <c r="ROH40" s="30"/>
      <c r="ROI40" s="30"/>
      <c r="ROJ40" s="30"/>
      <c r="ROK40" s="30"/>
      <c r="ROL40" s="30"/>
      <c r="ROM40" s="30"/>
      <c r="RON40" s="30"/>
      <c r="ROO40" s="30"/>
      <c r="ROP40" s="30"/>
      <c r="ROQ40" s="30"/>
      <c r="ROR40" s="30"/>
      <c r="ROS40" s="30"/>
      <c r="ROT40" s="30"/>
      <c r="ROU40" s="30"/>
      <c r="ROV40" s="30"/>
      <c r="ROW40" s="30"/>
      <c r="ROX40" s="30"/>
      <c r="ROY40" s="30"/>
      <c r="ROZ40" s="30"/>
      <c r="RPA40" s="30"/>
      <c r="RPB40" s="30"/>
      <c r="RPC40" s="30"/>
      <c r="RPD40" s="30"/>
      <c r="RPE40" s="30"/>
      <c r="RPF40" s="30"/>
      <c r="RPG40" s="30"/>
      <c r="RPH40" s="30"/>
      <c r="RPI40" s="30"/>
      <c r="RPJ40" s="30"/>
      <c r="RPK40" s="30"/>
      <c r="RPL40" s="30"/>
      <c r="RPM40" s="30"/>
      <c r="RPN40" s="30"/>
      <c r="RPO40" s="30"/>
      <c r="RPP40" s="30"/>
      <c r="RPQ40" s="30"/>
      <c r="RPR40" s="30"/>
      <c r="RPS40" s="30"/>
      <c r="RPT40" s="30"/>
      <c r="RPU40" s="30"/>
      <c r="RPV40" s="30"/>
      <c r="RPW40" s="30"/>
      <c r="RPX40" s="30"/>
      <c r="RPY40" s="30"/>
      <c r="RPZ40" s="30"/>
      <c r="RQA40" s="30"/>
      <c r="RQB40" s="30"/>
      <c r="RQC40" s="30"/>
      <c r="RQD40" s="30"/>
      <c r="RQE40" s="30"/>
      <c r="RQF40" s="30"/>
      <c r="RQG40" s="30"/>
      <c r="RQH40" s="30"/>
      <c r="RQI40" s="30"/>
      <c r="RQJ40" s="30"/>
      <c r="RQK40" s="30"/>
      <c r="RQL40" s="30"/>
      <c r="RQM40" s="30"/>
      <c r="RQN40" s="30"/>
      <c r="RQO40" s="30"/>
      <c r="RQP40" s="30"/>
      <c r="RQQ40" s="30"/>
      <c r="RQR40" s="30"/>
      <c r="RQS40" s="30"/>
      <c r="RQT40" s="30"/>
      <c r="RQU40" s="30"/>
      <c r="RQV40" s="30"/>
      <c r="RQW40" s="30"/>
      <c r="RQX40" s="30"/>
      <c r="RQY40" s="30"/>
      <c r="RQZ40" s="30"/>
      <c r="RRA40" s="30"/>
      <c r="RRB40" s="30"/>
      <c r="RRC40" s="30"/>
      <c r="RRD40" s="30"/>
      <c r="RRE40" s="30"/>
      <c r="RRF40" s="30"/>
      <c r="RRG40" s="30"/>
      <c r="RRH40" s="30"/>
      <c r="RRI40" s="30"/>
      <c r="RRJ40" s="30"/>
      <c r="RRK40" s="30"/>
      <c r="RRL40" s="30"/>
      <c r="RRM40" s="30"/>
      <c r="RRN40" s="30"/>
      <c r="RRO40" s="30"/>
      <c r="RRP40" s="30"/>
      <c r="RRQ40" s="30"/>
      <c r="RRR40" s="30"/>
      <c r="RRS40" s="30"/>
      <c r="RRT40" s="30"/>
      <c r="RRU40" s="30"/>
      <c r="RRV40" s="30"/>
      <c r="RRW40" s="30"/>
      <c r="RRX40" s="30"/>
      <c r="RRY40" s="30"/>
      <c r="RRZ40" s="30"/>
      <c r="RSA40" s="30"/>
      <c r="RSB40" s="30"/>
      <c r="RSC40" s="30"/>
      <c r="RSD40" s="30"/>
      <c r="RSE40" s="30"/>
      <c r="RSF40" s="30"/>
      <c r="RSG40" s="30"/>
      <c r="RSH40" s="30"/>
      <c r="RSI40" s="30"/>
      <c r="RSJ40" s="30"/>
      <c r="RSK40" s="30"/>
      <c r="RSL40" s="30"/>
      <c r="RSM40" s="30"/>
      <c r="RSN40" s="30"/>
      <c r="RSO40" s="30"/>
      <c r="RSP40" s="30"/>
      <c r="RSQ40" s="30"/>
      <c r="RSR40" s="30"/>
      <c r="RSS40" s="30"/>
      <c r="RST40" s="30"/>
      <c r="RSU40" s="30"/>
      <c r="RSV40" s="30"/>
      <c r="RSW40" s="30"/>
      <c r="RSX40" s="30"/>
      <c r="RSY40" s="30"/>
      <c r="RSZ40" s="30"/>
      <c r="RTA40" s="30"/>
      <c r="RTB40" s="30"/>
      <c r="RTC40" s="30"/>
      <c r="RTD40" s="30"/>
      <c r="RTE40" s="30"/>
      <c r="RTF40" s="30"/>
      <c r="RTG40" s="30"/>
      <c r="RTH40" s="30"/>
      <c r="RTI40" s="30"/>
      <c r="RTJ40" s="30"/>
      <c r="RTK40" s="30"/>
      <c r="RTL40" s="30"/>
      <c r="RTM40" s="30"/>
      <c r="RTN40" s="30"/>
      <c r="RTO40" s="30"/>
      <c r="RTP40" s="30"/>
      <c r="RTQ40" s="30"/>
      <c r="RTR40" s="30"/>
      <c r="RTS40" s="30"/>
      <c r="RTT40" s="30"/>
      <c r="RTU40" s="30"/>
      <c r="RTV40" s="30"/>
      <c r="RTW40" s="30"/>
      <c r="RTX40" s="30"/>
      <c r="RTY40" s="30"/>
      <c r="RTZ40" s="30"/>
      <c r="RUA40" s="30"/>
      <c r="RUB40" s="30"/>
      <c r="RUC40" s="30"/>
      <c r="RUD40" s="30"/>
      <c r="RUE40" s="30"/>
      <c r="RUF40" s="30"/>
      <c r="RUG40" s="30"/>
      <c r="RUH40" s="30"/>
      <c r="RUI40" s="30"/>
      <c r="RUJ40" s="30"/>
      <c r="RUK40" s="30"/>
      <c r="RUL40" s="30"/>
      <c r="RUM40" s="30"/>
      <c r="RUN40" s="30"/>
      <c r="RUO40" s="30"/>
      <c r="RUP40" s="30"/>
      <c r="RUQ40" s="30"/>
      <c r="RUR40" s="30"/>
      <c r="RUS40" s="30"/>
      <c r="RUT40" s="30"/>
      <c r="RUU40" s="30"/>
      <c r="RUV40" s="30"/>
      <c r="RUW40" s="30"/>
      <c r="RUX40" s="30"/>
      <c r="RUY40" s="30"/>
      <c r="RUZ40" s="30"/>
      <c r="RVA40" s="30"/>
      <c r="RVB40" s="30"/>
      <c r="RVC40" s="30"/>
      <c r="RVD40" s="30"/>
      <c r="RVE40" s="30"/>
      <c r="RVF40" s="30"/>
      <c r="RVG40" s="30"/>
      <c r="RVH40" s="30"/>
      <c r="RVI40" s="30"/>
      <c r="RVJ40" s="30"/>
      <c r="RVK40" s="30"/>
      <c r="RVL40" s="30"/>
      <c r="RVM40" s="30"/>
      <c r="RVN40" s="30"/>
      <c r="RVO40" s="30"/>
      <c r="RVP40" s="30"/>
      <c r="RVQ40" s="30"/>
      <c r="RVR40" s="30"/>
      <c r="RVS40" s="30"/>
      <c r="RVT40" s="30"/>
      <c r="RVU40" s="30"/>
      <c r="RVV40" s="30"/>
      <c r="RVW40" s="30"/>
      <c r="RVX40" s="30"/>
      <c r="RVY40" s="30"/>
      <c r="RVZ40" s="30"/>
      <c r="RWA40" s="30"/>
      <c r="RWB40" s="30"/>
      <c r="RWC40" s="30"/>
      <c r="RWD40" s="30"/>
      <c r="RWE40" s="30"/>
      <c r="RWF40" s="30"/>
      <c r="RWG40" s="30"/>
      <c r="RWH40" s="30"/>
      <c r="RWI40" s="30"/>
      <c r="RWJ40" s="30"/>
      <c r="RWK40" s="30"/>
      <c r="RWL40" s="30"/>
      <c r="RWM40" s="30"/>
      <c r="RWN40" s="30"/>
      <c r="RWO40" s="30"/>
      <c r="RWP40" s="30"/>
      <c r="RWQ40" s="30"/>
      <c r="RWR40" s="30"/>
      <c r="RWS40" s="30"/>
      <c r="RWT40" s="30"/>
      <c r="RWU40" s="30"/>
      <c r="RWV40" s="30"/>
      <c r="RWW40" s="30"/>
      <c r="RWX40" s="30"/>
      <c r="RWY40" s="30"/>
      <c r="RWZ40" s="30"/>
      <c r="RXA40" s="30"/>
      <c r="RXB40" s="30"/>
      <c r="RXC40" s="30"/>
      <c r="RXD40" s="30"/>
      <c r="RXE40" s="30"/>
      <c r="RXF40" s="30"/>
      <c r="RXG40" s="30"/>
      <c r="RXH40" s="30"/>
      <c r="RXI40" s="30"/>
      <c r="RXJ40" s="30"/>
      <c r="RXK40" s="30"/>
      <c r="RXL40" s="30"/>
      <c r="RXM40" s="30"/>
      <c r="RXN40" s="30"/>
      <c r="RXO40" s="30"/>
      <c r="RXP40" s="30"/>
      <c r="RXQ40" s="30"/>
      <c r="RXR40" s="30"/>
      <c r="RXS40" s="30"/>
      <c r="RXT40" s="30"/>
      <c r="RXU40" s="30"/>
      <c r="RXV40" s="30"/>
      <c r="RXW40" s="30"/>
      <c r="RXX40" s="30"/>
      <c r="RXY40" s="30"/>
      <c r="RXZ40" s="30"/>
      <c r="RYA40" s="30"/>
      <c r="RYB40" s="30"/>
      <c r="RYC40" s="30"/>
      <c r="RYD40" s="30"/>
      <c r="RYE40" s="30"/>
      <c r="RYF40" s="30"/>
      <c r="RYG40" s="30"/>
      <c r="RYH40" s="30"/>
      <c r="RYI40" s="30"/>
      <c r="RYJ40" s="30"/>
      <c r="RYK40" s="30"/>
      <c r="RYL40" s="30"/>
      <c r="RYM40" s="30"/>
      <c r="RYN40" s="30"/>
      <c r="RYO40" s="30"/>
      <c r="RYP40" s="30"/>
      <c r="RYQ40" s="30"/>
      <c r="RYR40" s="30"/>
      <c r="RYS40" s="30"/>
      <c r="RYT40" s="30"/>
      <c r="RYU40" s="30"/>
      <c r="RYV40" s="30"/>
      <c r="RYW40" s="30"/>
      <c r="RYX40" s="30"/>
      <c r="RYY40" s="30"/>
      <c r="RYZ40" s="30"/>
      <c r="RZA40" s="30"/>
      <c r="RZB40" s="30"/>
      <c r="RZC40" s="30"/>
      <c r="RZD40" s="30"/>
      <c r="RZE40" s="30"/>
      <c r="RZF40" s="30"/>
      <c r="RZG40" s="30"/>
      <c r="RZH40" s="30"/>
      <c r="RZI40" s="30"/>
      <c r="RZJ40" s="30"/>
      <c r="RZK40" s="30"/>
      <c r="RZL40" s="30"/>
      <c r="RZM40" s="30"/>
      <c r="RZN40" s="30"/>
      <c r="RZO40" s="30"/>
      <c r="RZP40" s="30"/>
      <c r="RZQ40" s="30"/>
      <c r="RZR40" s="30"/>
      <c r="RZS40" s="30"/>
      <c r="RZT40" s="30"/>
      <c r="RZU40" s="30"/>
      <c r="RZV40" s="30"/>
      <c r="RZW40" s="30"/>
      <c r="RZX40" s="30"/>
      <c r="RZY40" s="30"/>
      <c r="RZZ40" s="30"/>
      <c r="SAA40" s="30"/>
      <c r="SAB40" s="30"/>
      <c r="SAC40" s="30"/>
      <c r="SAD40" s="30"/>
      <c r="SAE40" s="30"/>
      <c r="SAF40" s="30"/>
      <c r="SAG40" s="30"/>
      <c r="SAH40" s="30"/>
      <c r="SAI40" s="30"/>
      <c r="SAJ40" s="30"/>
      <c r="SAK40" s="30"/>
      <c r="SAL40" s="30"/>
      <c r="SAM40" s="30"/>
      <c r="SAN40" s="30"/>
      <c r="SAO40" s="30"/>
      <c r="SAP40" s="30"/>
      <c r="SAQ40" s="30"/>
      <c r="SAR40" s="30"/>
      <c r="SAS40" s="30"/>
      <c r="SAT40" s="30"/>
      <c r="SAU40" s="30"/>
      <c r="SAV40" s="30"/>
      <c r="SAW40" s="30"/>
      <c r="SAX40" s="30"/>
      <c r="SAY40" s="30"/>
      <c r="SAZ40" s="30"/>
      <c r="SBA40" s="30"/>
      <c r="SBB40" s="30"/>
      <c r="SBC40" s="30"/>
      <c r="SBD40" s="30"/>
      <c r="SBE40" s="30"/>
      <c r="SBF40" s="30"/>
      <c r="SBG40" s="30"/>
      <c r="SBH40" s="30"/>
      <c r="SBI40" s="30"/>
      <c r="SBJ40" s="30"/>
      <c r="SBK40" s="30"/>
      <c r="SBL40" s="30"/>
      <c r="SBM40" s="30"/>
      <c r="SBN40" s="30"/>
      <c r="SBO40" s="30"/>
      <c r="SBP40" s="30"/>
      <c r="SBQ40" s="30"/>
      <c r="SBR40" s="30"/>
      <c r="SBS40" s="30"/>
      <c r="SBT40" s="30"/>
      <c r="SBU40" s="30"/>
      <c r="SBV40" s="30"/>
      <c r="SBW40" s="30"/>
      <c r="SBX40" s="30"/>
      <c r="SBY40" s="30"/>
      <c r="SBZ40" s="30"/>
      <c r="SCA40" s="30"/>
      <c r="SCB40" s="30"/>
      <c r="SCC40" s="30"/>
      <c r="SCD40" s="30"/>
      <c r="SCE40" s="30"/>
      <c r="SCF40" s="30"/>
      <c r="SCG40" s="30"/>
      <c r="SCH40" s="30"/>
      <c r="SCI40" s="30"/>
      <c r="SCJ40" s="30"/>
      <c r="SCK40" s="30"/>
      <c r="SCL40" s="30"/>
      <c r="SCM40" s="30"/>
      <c r="SCN40" s="30"/>
      <c r="SCO40" s="30"/>
      <c r="SCP40" s="30"/>
      <c r="SCQ40" s="30"/>
      <c r="SCR40" s="30"/>
      <c r="SCS40" s="30"/>
      <c r="SCT40" s="30"/>
      <c r="SCU40" s="30"/>
      <c r="SCV40" s="30"/>
      <c r="SCW40" s="30"/>
      <c r="SCX40" s="30"/>
      <c r="SCY40" s="30"/>
      <c r="SCZ40" s="30"/>
      <c r="SDA40" s="30"/>
      <c r="SDB40" s="30"/>
      <c r="SDC40" s="30"/>
      <c r="SDD40" s="30"/>
      <c r="SDE40" s="30"/>
      <c r="SDF40" s="30"/>
      <c r="SDG40" s="30"/>
      <c r="SDH40" s="30"/>
      <c r="SDI40" s="30"/>
      <c r="SDJ40" s="30"/>
      <c r="SDK40" s="30"/>
      <c r="SDL40" s="30"/>
      <c r="SDM40" s="30"/>
      <c r="SDN40" s="30"/>
      <c r="SDO40" s="30"/>
      <c r="SDP40" s="30"/>
      <c r="SDQ40" s="30"/>
      <c r="SDR40" s="30"/>
      <c r="SDS40" s="30"/>
      <c r="SDT40" s="30"/>
      <c r="SDU40" s="30"/>
      <c r="SDV40" s="30"/>
      <c r="SDW40" s="30"/>
      <c r="SDX40" s="30"/>
      <c r="SDY40" s="30"/>
      <c r="SDZ40" s="30"/>
      <c r="SEA40" s="30"/>
      <c r="SEB40" s="30"/>
      <c r="SEC40" s="30"/>
      <c r="SED40" s="30"/>
      <c r="SEE40" s="30"/>
      <c r="SEF40" s="30"/>
      <c r="SEG40" s="30"/>
      <c r="SEH40" s="30"/>
      <c r="SEI40" s="30"/>
      <c r="SEJ40" s="30"/>
      <c r="SEK40" s="30"/>
      <c r="SEL40" s="30"/>
      <c r="SEM40" s="30"/>
      <c r="SEN40" s="30"/>
      <c r="SEO40" s="30"/>
      <c r="SEP40" s="30"/>
      <c r="SEQ40" s="30"/>
      <c r="SER40" s="30"/>
      <c r="SES40" s="30"/>
      <c r="SET40" s="30"/>
      <c r="SEU40" s="30"/>
      <c r="SEV40" s="30"/>
      <c r="SEW40" s="30"/>
      <c r="SEX40" s="30"/>
      <c r="SEY40" s="30"/>
      <c r="SEZ40" s="30"/>
      <c r="SFA40" s="30"/>
      <c r="SFB40" s="30"/>
      <c r="SFC40" s="30"/>
      <c r="SFD40" s="30"/>
      <c r="SFE40" s="30"/>
      <c r="SFF40" s="30"/>
      <c r="SFG40" s="30"/>
      <c r="SFH40" s="30"/>
      <c r="SFI40" s="30"/>
      <c r="SFJ40" s="30"/>
      <c r="SFK40" s="30"/>
      <c r="SFL40" s="30"/>
      <c r="SFM40" s="30"/>
      <c r="SFN40" s="30"/>
      <c r="SFO40" s="30"/>
      <c r="SFP40" s="30"/>
      <c r="SFQ40" s="30"/>
      <c r="SFR40" s="30"/>
      <c r="SFS40" s="30"/>
      <c r="SFT40" s="30"/>
      <c r="SFU40" s="30"/>
      <c r="SFV40" s="30"/>
      <c r="SFW40" s="30"/>
      <c r="SFX40" s="30"/>
      <c r="SFY40" s="30"/>
      <c r="SFZ40" s="30"/>
      <c r="SGA40" s="30"/>
      <c r="SGB40" s="30"/>
      <c r="SGC40" s="30"/>
      <c r="SGD40" s="30"/>
      <c r="SGE40" s="30"/>
      <c r="SGF40" s="30"/>
      <c r="SGG40" s="30"/>
      <c r="SGH40" s="30"/>
      <c r="SGI40" s="30"/>
      <c r="SGJ40" s="30"/>
      <c r="SGK40" s="30"/>
      <c r="SGL40" s="30"/>
      <c r="SGM40" s="30"/>
      <c r="SGN40" s="30"/>
      <c r="SGO40" s="30"/>
      <c r="SGP40" s="30"/>
      <c r="SGQ40" s="30"/>
      <c r="SGR40" s="30"/>
      <c r="SGS40" s="30"/>
      <c r="SGT40" s="30"/>
      <c r="SGU40" s="30"/>
      <c r="SGV40" s="30"/>
      <c r="SGW40" s="30"/>
      <c r="SGX40" s="30"/>
      <c r="SGY40" s="30"/>
      <c r="SGZ40" s="30"/>
      <c r="SHA40" s="30"/>
      <c r="SHB40" s="30"/>
      <c r="SHC40" s="30"/>
      <c r="SHD40" s="30"/>
      <c r="SHE40" s="30"/>
      <c r="SHF40" s="30"/>
      <c r="SHG40" s="30"/>
      <c r="SHH40" s="30"/>
      <c r="SHI40" s="30"/>
      <c r="SHJ40" s="30"/>
      <c r="SHK40" s="30"/>
      <c r="SHL40" s="30"/>
      <c r="SHM40" s="30"/>
      <c r="SHN40" s="30"/>
      <c r="SHO40" s="30"/>
      <c r="SHP40" s="30"/>
      <c r="SHQ40" s="30"/>
      <c r="SHR40" s="30"/>
      <c r="SHS40" s="30"/>
      <c r="SHT40" s="30"/>
      <c r="SHU40" s="30"/>
      <c r="SHV40" s="30"/>
      <c r="SHW40" s="30"/>
      <c r="SHX40" s="30"/>
      <c r="SHY40" s="30"/>
      <c r="SHZ40" s="30"/>
      <c r="SIA40" s="30"/>
      <c r="SIB40" s="30"/>
      <c r="SIC40" s="30"/>
      <c r="SID40" s="30"/>
      <c r="SIE40" s="30"/>
      <c r="SIF40" s="30"/>
      <c r="SIG40" s="30"/>
      <c r="SIH40" s="30"/>
      <c r="SII40" s="30"/>
      <c r="SIJ40" s="30"/>
      <c r="SIK40" s="30"/>
      <c r="SIL40" s="30"/>
      <c r="SIM40" s="30"/>
      <c r="SIN40" s="30"/>
      <c r="SIO40" s="30"/>
      <c r="SIP40" s="30"/>
      <c r="SIQ40" s="30"/>
      <c r="SIR40" s="30"/>
      <c r="SIS40" s="30"/>
      <c r="SIT40" s="30"/>
      <c r="SIU40" s="30"/>
      <c r="SIV40" s="30"/>
      <c r="SIW40" s="30"/>
      <c r="SIX40" s="30"/>
      <c r="SIY40" s="30"/>
      <c r="SIZ40" s="30"/>
      <c r="SJA40" s="30"/>
      <c r="SJB40" s="30"/>
      <c r="SJC40" s="30"/>
      <c r="SJD40" s="30"/>
      <c r="SJE40" s="30"/>
      <c r="SJF40" s="30"/>
      <c r="SJG40" s="30"/>
      <c r="SJH40" s="30"/>
      <c r="SJI40" s="30"/>
      <c r="SJJ40" s="30"/>
      <c r="SJK40" s="30"/>
      <c r="SJL40" s="30"/>
      <c r="SJM40" s="30"/>
      <c r="SJN40" s="30"/>
      <c r="SJO40" s="30"/>
      <c r="SJP40" s="30"/>
      <c r="SJQ40" s="30"/>
      <c r="SJR40" s="30"/>
      <c r="SJS40" s="30"/>
      <c r="SJT40" s="30"/>
      <c r="SJU40" s="30"/>
      <c r="SJV40" s="30"/>
      <c r="SJW40" s="30"/>
      <c r="SJX40" s="30"/>
      <c r="SJY40" s="30"/>
      <c r="SJZ40" s="30"/>
      <c r="SKA40" s="30"/>
      <c r="SKB40" s="30"/>
      <c r="SKC40" s="30"/>
      <c r="SKD40" s="30"/>
      <c r="SKE40" s="30"/>
      <c r="SKF40" s="30"/>
      <c r="SKG40" s="30"/>
      <c r="SKH40" s="30"/>
      <c r="SKI40" s="30"/>
      <c r="SKJ40" s="30"/>
      <c r="SKK40" s="30"/>
      <c r="SKL40" s="30"/>
      <c r="SKM40" s="30"/>
      <c r="SKN40" s="30"/>
      <c r="SKO40" s="30"/>
      <c r="SKP40" s="30"/>
      <c r="SKQ40" s="30"/>
      <c r="SKR40" s="30"/>
      <c r="SKS40" s="30"/>
      <c r="SKT40" s="30"/>
      <c r="SKU40" s="30"/>
      <c r="SKV40" s="30"/>
      <c r="SKW40" s="30"/>
      <c r="SKX40" s="30"/>
      <c r="SKY40" s="30"/>
      <c r="SKZ40" s="30"/>
      <c r="SLA40" s="30"/>
      <c r="SLB40" s="30"/>
      <c r="SLC40" s="30"/>
      <c r="SLD40" s="30"/>
      <c r="SLE40" s="30"/>
      <c r="SLF40" s="30"/>
      <c r="SLG40" s="30"/>
      <c r="SLH40" s="30"/>
      <c r="SLI40" s="30"/>
      <c r="SLJ40" s="30"/>
      <c r="SLK40" s="30"/>
      <c r="SLL40" s="30"/>
      <c r="SLM40" s="30"/>
      <c r="SLN40" s="30"/>
      <c r="SLO40" s="30"/>
      <c r="SLP40" s="30"/>
      <c r="SLQ40" s="30"/>
      <c r="SLR40" s="30"/>
      <c r="SLS40" s="30"/>
      <c r="SLT40" s="30"/>
      <c r="SLU40" s="30"/>
      <c r="SLV40" s="30"/>
      <c r="SLW40" s="30"/>
      <c r="SLX40" s="30"/>
      <c r="SLY40" s="30"/>
      <c r="SLZ40" s="30"/>
      <c r="SMA40" s="30"/>
      <c r="SMB40" s="30"/>
      <c r="SMC40" s="30"/>
      <c r="SMD40" s="30"/>
      <c r="SME40" s="30"/>
      <c r="SMF40" s="30"/>
      <c r="SMG40" s="30"/>
      <c r="SMH40" s="30"/>
      <c r="SMI40" s="30"/>
      <c r="SMJ40" s="30"/>
      <c r="SMK40" s="30"/>
      <c r="SML40" s="30"/>
      <c r="SMM40" s="30"/>
      <c r="SMN40" s="30"/>
      <c r="SMO40" s="30"/>
      <c r="SMP40" s="30"/>
      <c r="SMQ40" s="30"/>
      <c r="SMR40" s="30"/>
      <c r="SMS40" s="30"/>
      <c r="SMT40" s="30"/>
      <c r="SMU40" s="30"/>
      <c r="SMV40" s="30"/>
      <c r="SMW40" s="30"/>
      <c r="SMX40" s="30"/>
      <c r="SMY40" s="30"/>
      <c r="SMZ40" s="30"/>
      <c r="SNA40" s="30"/>
      <c r="SNB40" s="30"/>
      <c r="SNC40" s="30"/>
      <c r="SND40" s="30"/>
      <c r="SNE40" s="30"/>
      <c r="SNF40" s="30"/>
      <c r="SNG40" s="30"/>
      <c r="SNH40" s="30"/>
      <c r="SNI40" s="30"/>
      <c r="SNJ40" s="30"/>
      <c r="SNK40" s="30"/>
      <c r="SNL40" s="30"/>
      <c r="SNM40" s="30"/>
      <c r="SNN40" s="30"/>
      <c r="SNO40" s="30"/>
      <c r="SNP40" s="30"/>
      <c r="SNQ40" s="30"/>
      <c r="SNR40" s="30"/>
      <c r="SNS40" s="30"/>
      <c r="SNT40" s="30"/>
      <c r="SNU40" s="30"/>
      <c r="SNV40" s="30"/>
      <c r="SNW40" s="30"/>
      <c r="SNX40" s="30"/>
      <c r="SNY40" s="30"/>
      <c r="SNZ40" s="30"/>
      <c r="SOA40" s="30"/>
      <c r="SOB40" s="30"/>
      <c r="SOC40" s="30"/>
      <c r="SOD40" s="30"/>
      <c r="SOE40" s="30"/>
      <c r="SOF40" s="30"/>
      <c r="SOG40" s="30"/>
      <c r="SOH40" s="30"/>
      <c r="SOI40" s="30"/>
      <c r="SOJ40" s="30"/>
      <c r="SOK40" s="30"/>
      <c r="SOL40" s="30"/>
      <c r="SOM40" s="30"/>
      <c r="SON40" s="30"/>
      <c r="SOO40" s="30"/>
      <c r="SOP40" s="30"/>
      <c r="SOQ40" s="30"/>
      <c r="SOR40" s="30"/>
      <c r="SOS40" s="30"/>
      <c r="SOT40" s="30"/>
      <c r="SOU40" s="30"/>
      <c r="SOV40" s="30"/>
      <c r="SOW40" s="30"/>
      <c r="SOX40" s="30"/>
      <c r="SOY40" s="30"/>
      <c r="SOZ40" s="30"/>
      <c r="SPA40" s="30"/>
      <c r="SPB40" s="30"/>
      <c r="SPC40" s="30"/>
      <c r="SPD40" s="30"/>
      <c r="SPE40" s="30"/>
      <c r="SPF40" s="30"/>
      <c r="SPG40" s="30"/>
      <c r="SPH40" s="30"/>
      <c r="SPI40" s="30"/>
      <c r="SPJ40" s="30"/>
      <c r="SPK40" s="30"/>
      <c r="SPL40" s="30"/>
      <c r="SPM40" s="30"/>
      <c r="SPN40" s="30"/>
      <c r="SPO40" s="30"/>
      <c r="SPP40" s="30"/>
      <c r="SPQ40" s="30"/>
      <c r="SPR40" s="30"/>
      <c r="SPS40" s="30"/>
      <c r="SPT40" s="30"/>
      <c r="SPU40" s="30"/>
      <c r="SPV40" s="30"/>
      <c r="SPW40" s="30"/>
      <c r="SPX40" s="30"/>
      <c r="SPY40" s="30"/>
      <c r="SPZ40" s="30"/>
      <c r="SQA40" s="30"/>
      <c r="SQB40" s="30"/>
      <c r="SQC40" s="30"/>
      <c r="SQD40" s="30"/>
      <c r="SQE40" s="30"/>
      <c r="SQF40" s="30"/>
      <c r="SQG40" s="30"/>
      <c r="SQH40" s="30"/>
      <c r="SQI40" s="30"/>
      <c r="SQJ40" s="30"/>
      <c r="SQK40" s="30"/>
      <c r="SQL40" s="30"/>
      <c r="SQM40" s="30"/>
      <c r="SQN40" s="30"/>
      <c r="SQO40" s="30"/>
      <c r="SQP40" s="30"/>
      <c r="SQQ40" s="30"/>
      <c r="SQR40" s="30"/>
      <c r="SQS40" s="30"/>
      <c r="SQT40" s="30"/>
      <c r="SQU40" s="30"/>
      <c r="SQV40" s="30"/>
      <c r="SQW40" s="30"/>
      <c r="SQX40" s="30"/>
      <c r="SQY40" s="30"/>
      <c r="SQZ40" s="30"/>
      <c r="SRA40" s="30"/>
      <c r="SRB40" s="30"/>
      <c r="SRC40" s="30"/>
      <c r="SRD40" s="30"/>
      <c r="SRE40" s="30"/>
      <c r="SRF40" s="30"/>
      <c r="SRG40" s="30"/>
      <c r="SRH40" s="30"/>
      <c r="SRI40" s="30"/>
      <c r="SRJ40" s="30"/>
      <c r="SRK40" s="30"/>
      <c r="SRL40" s="30"/>
      <c r="SRM40" s="30"/>
      <c r="SRN40" s="30"/>
      <c r="SRO40" s="30"/>
      <c r="SRP40" s="30"/>
      <c r="SRQ40" s="30"/>
      <c r="SRR40" s="30"/>
      <c r="SRS40" s="30"/>
      <c r="SRT40" s="30"/>
      <c r="SRU40" s="30"/>
      <c r="SRV40" s="30"/>
      <c r="SRW40" s="30"/>
      <c r="SRX40" s="30"/>
      <c r="SRY40" s="30"/>
      <c r="SRZ40" s="30"/>
      <c r="SSA40" s="30"/>
      <c r="SSB40" s="30"/>
      <c r="SSC40" s="30"/>
      <c r="SSD40" s="30"/>
      <c r="SSE40" s="30"/>
      <c r="SSF40" s="30"/>
      <c r="SSG40" s="30"/>
      <c r="SSH40" s="30"/>
      <c r="SSI40" s="30"/>
      <c r="SSJ40" s="30"/>
      <c r="SSK40" s="30"/>
      <c r="SSL40" s="30"/>
      <c r="SSM40" s="30"/>
      <c r="SSN40" s="30"/>
      <c r="SSO40" s="30"/>
      <c r="SSP40" s="30"/>
      <c r="SSQ40" s="30"/>
      <c r="SSR40" s="30"/>
      <c r="SSS40" s="30"/>
      <c r="SST40" s="30"/>
      <c r="SSU40" s="30"/>
      <c r="SSV40" s="30"/>
      <c r="SSW40" s="30"/>
      <c r="SSX40" s="30"/>
      <c r="SSY40" s="30"/>
      <c r="SSZ40" s="30"/>
      <c r="STA40" s="30"/>
      <c r="STB40" s="30"/>
      <c r="STC40" s="30"/>
      <c r="STD40" s="30"/>
      <c r="STE40" s="30"/>
      <c r="STF40" s="30"/>
      <c r="STG40" s="30"/>
      <c r="STH40" s="30"/>
      <c r="STI40" s="30"/>
      <c r="STJ40" s="30"/>
      <c r="STK40" s="30"/>
      <c r="STL40" s="30"/>
      <c r="STM40" s="30"/>
      <c r="STN40" s="30"/>
      <c r="STO40" s="30"/>
      <c r="STP40" s="30"/>
      <c r="STQ40" s="30"/>
      <c r="STR40" s="30"/>
      <c r="STS40" s="30"/>
      <c r="STT40" s="30"/>
      <c r="STU40" s="30"/>
      <c r="STV40" s="30"/>
      <c r="STW40" s="30"/>
      <c r="STX40" s="30"/>
      <c r="STY40" s="30"/>
      <c r="STZ40" s="30"/>
      <c r="SUA40" s="30"/>
      <c r="SUB40" s="30"/>
      <c r="SUC40" s="30"/>
      <c r="SUD40" s="30"/>
      <c r="SUE40" s="30"/>
      <c r="SUF40" s="30"/>
      <c r="SUG40" s="30"/>
      <c r="SUH40" s="30"/>
      <c r="SUI40" s="30"/>
      <c r="SUJ40" s="30"/>
      <c r="SUK40" s="30"/>
      <c r="SUL40" s="30"/>
      <c r="SUM40" s="30"/>
      <c r="SUN40" s="30"/>
      <c r="SUO40" s="30"/>
      <c r="SUP40" s="30"/>
      <c r="SUQ40" s="30"/>
      <c r="SUR40" s="30"/>
      <c r="SUS40" s="30"/>
      <c r="SUT40" s="30"/>
      <c r="SUU40" s="30"/>
      <c r="SUV40" s="30"/>
      <c r="SUW40" s="30"/>
      <c r="SUX40" s="30"/>
      <c r="SUY40" s="30"/>
      <c r="SUZ40" s="30"/>
      <c r="SVA40" s="30"/>
      <c r="SVB40" s="30"/>
      <c r="SVC40" s="30"/>
      <c r="SVD40" s="30"/>
      <c r="SVE40" s="30"/>
      <c r="SVF40" s="30"/>
      <c r="SVG40" s="30"/>
      <c r="SVH40" s="30"/>
      <c r="SVI40" s="30"/>
      <c r="SVJ40" s="30"/>
      <c r="SVK40" s="30"/>
      <c r="SVL40" s="30"/>
      <c r="SVM40" s="30"/>
      <c r="SVN40" s="30"/>
      <c r="SVO40" s="30"/>
      <c r="SVP40" s="30"/>
      <c r="SVQ40" s="30"/>
      <c r="SVR40" s="30"/>
      <c r="SVS40" s="30"/>
      <c r="SVT40" s="30"/>
      <c r="SVU40" s="30"/>
      <c r="SVV40" s="30"/>
      <c r="SVW40" s="30"/>
      <c r="SVX40" s="30"/>
      <c r="SVY40" s="30"/>
      <c r="SVZ40" s="30"/>
      <c r="SWA40" s="30"/>
      <c r="SWB40" s="30"/>
      <c r="SWC40" s="30"/>
      <c r="SWD40" s="30"/>
      <c r="SWE40" s="30"/>
      <c r="SWF40" s="30"/>
      <c r="SWG40" s="30"/>
      <c r="SWH40" s="30"/>
      <c r="SWI40" s="30"/>
      <c r="SWJ40" s="30"/>
      <c r="SWK40" s="30"/>
      <c r="SWL40" s="30"/>
      <c r="SWM40" s="30"/>
      <c r="SWN40" s="30"/>
      <c r="SWO40" s="30"/>
      <c r="SWP40" s="30"/>
      <c r="SWQ40" s="30"/>
      <c r="SWR40" s="30"/>
      <c r="SWS40" s="30"/>
      <c r="SWT40" s="30"/>
      <c r="SWU40" s="30"/>
      <c r="SWV40" s="30"/>
      <c r="SWW40" s="30"/>
      <c r="SWX40" s="30"/>
      <c r="SWY40" s="30"/>
      <c r="SWZ40" s="30"/>
      <c r="SXA40" s="30"/>
      <c r="SXB40" s="30"/>
      <c r="SXC40" s="30"/>
      <c r="SXD40" s="30"/>
      <c r="SXE40" s="30"/>
      <c r="SXF40" s="30"/>
      <c r="SXG40" s="30"/>
      <c r="SXH40" s="30"/>
      <c r="SXI40" s="30"/>
      <c r="SXJ40" s="30"/>
      <c r="SXK40" s="30"/>
      <c r="SXL40" s="30"/>
      <c r="SXM40" s="30"/>
      <c r="SXN40" s="30"/>
      <c r="SXO40" s="30"/>
      <c r="SXP40" s="30"/>
      <c r="SXQ40" s="30"/>
      <c r="SXR40" s="30"/>
      <c r="SXS40" s="30"/>
      <c r="SXT40" s="30"/>
      <c r="SXU40" s="30"/>
      <c r="SXV40" s="30"/>
      <c r="SXW40" s="30"/>
      <c r="SXX40" s="30"/>
      <c r="SXY40" s="30"/>
      <c r="SXZ40" s="30"/>
      <c r="SYA40" s="30"/>
      <c r="SYB40" s="30"/>
      <c r="SYC40" s="30"/>
      <c r="SYD40" s="30"/>
      <c r="SYE40" s="30"/>
      <c r="SYF40" s="30"/>
      <c r="SYG40" s="30"/>
      <c r="SYH40" s="30"/>
      <c r="SYI40" s="30"/>
      <c r="SYJ40" s="30"/>
      <c r="SYK40" s="30"/>
      <c r="SYL40" s="30"/>
      <c r="SYM40" s="30"/>
      <c r="SYN40" s="30"/>
      <c r="SYO40" s="30"/>
      <c r="SYP40" s="30"/>
      <c r="SYQ40" s="30"/>
      <c r="SYR40" s="30"/>
      <c r="SYS40" s="30"/>
      <c r="SYT40" s="30"/>
      <c r="SYU40" s="30"/>
      <c r="SYV40" s="30"/>
      <c r="SYW40" s="30"/>
      <c r="SYX40" s="30"/>
      <c r="SYY40" s="30"/>
      <c r="SYZ40" s="30"/>
      <c r="SZA40" s="30"/>
      <c r="SZB40" s="30"/>
      <c r="SZC40" s="30"/>
      <c r="SZD40" s="30"/>
      <c r="SZE40" s="30"/>
      <c r="SZF40" s="30"/>
      <c r="SZG40" s="30"/>
      <c r="SZH40" s="30"/>
      <c r="SZI40" s="30"/>
      <c r="SZJ40" s="30"/>
      <c r="SZK40" s="30"/>
      <c r="SZL40" s="30"/>
      <c r="SZM40" s="30"/>
      <c r="SZN40" s="30"/>
      <c r="SZO40" s="30"/>
      <c r="SZP40" s="30"/>
      <c r="SZQ40" s="30"/>
      <c r="SZR40" s="30"/>
      <c r="SZS40" s="30"/>
      <c r="SZT40" s="30"/>
      <c r="SZU40" s="30"/>
      <c r="SZV40" s="30"/>
      <c r="SZW40" s="30"/>
      <c r="SZX40" s="30"/>
      <c r="SZY40" s="30"/>
      <c r="SZZ40" s="30"/>
      <c r="TAA40" s="30"/>
      <c r="TAB40" s="30"/>
      <c r="TAC40" s="30"/>
      <c r="TAD40" s="30"/>
      <c r="TAE40" s="30"/>
      <c r="TAF40" s="30"/>
      <c r="TAG40" s="30"/>
      <c r="TAH40" s="30"/>
      <c r="TAI40" s="30"/>
      <c r="TAJ40" s="30"/>
      <c r="TAK40" s="30"/>
      <c r="TAL40" s="30"/>
      <c r="TAM40" s="30"/>
      <c r="TAN40" s="30"/>
      <c r="TAO40" s="30"/>
      <c r="TAP40" s="30"/>
      <c r="TAQ40" s="30"/>
      <c r="TAR40" s="30"/>
      <c r="TAS40" s="30"/>
      <c r="TAT40" s="30"/>
      <c r="TAU40" s="30"/>
      <c r="TAV40" s="30"/>
      <c r="TAW40" s="30"/>
      <c r="TAX40" s="30"/>
      <c r="TAY40" s="30"/>
      <c r="TAZ40" s="30"/>
      <c r="TBA40" s="30"/>
      <c r="TBB40" s="30"/>
      <c r="TBC40" s="30"/>
      <c r="TBD40" s="30"/>
      <c r="TBE40" s="30"/>
      <c r="TBF40" s="30"/>
      <c r="TBG40" s="30"/>
      <c r="TBH40" s="30"/>
      <c r="TBI40" s="30"/>
      <c r="TBJ40" s="30"/>
      <c r="TBK40" s="30"/>
      <c r="TBL40" s="30"/>
      <c r="TBM40" s="30"/>
      <c r="TBN40" s="30"/>
      <c r="TBO40" s="30"/>
      <c r="TBP40" s="30"/>
      <c r="TBQ40" s="30"/>
      <c r="TBR40" s="30"/>
      <c r="TBS40" s="30"/>
      <c r="TBT40" s="30"/>
      <c r="TBU40" s="30"/>
      <c r="TBV40" s="30"/>
      <c r="TBW40" s="30"/>
      <c r="TBX40" s="30"/>
      <c r="TBY40" s="30"/>
      <c r="TBZ40" s="30"/>
      <c r="TCA40" s="30"/>
      <c r="TCB40" s="30"/>
      <c r="TCC40" s="30"/>
      <c r="TCD40" s="30"/>
      <c r="TCE40" s="30"/>
      <c r="TCF40" s="30"/>
      <c r="TCG40" s="30"/>
      <c r="TCH40" s="30"/>
      <c r="TCI40" s="30"/>
      <c r="TCJ40" s="30"/>
      <c r="TCK40" s="30"/>
      <c r="TCL40" s="30"/>
      <c r="TCM40" s="30"/>
      <c r="TCN40" s="30"/>
      <c r="TCO40" s="30"/>
      <c r="TCP40" s="30"/>
      <c r="TCQ40" s="30"/>
      <c r="TCR40" s="30"/>
      <c r="TCS40" s="30"/>
      <c r="TCT40" s="30"/>
      <c r="TCU40" s="30"/>
      <c r="TCV40" s="30"/>
      <c r="TCW40" s="30"/>
      <c r="TCX40" s="30"/>
      <c r="TCY40" s="30"/>
      <c r="TCZ40" s="30"/>
      <c r="TDA40" s="30"/>
      <c r="TDB40" s="30"/>
      <c r="TDC40" s="30"/>
      <c r="TDD40" s="30"/>
      <c r="TDE40" s="30"/>
      <c r="TDF40" s="30"/>
      <c r="TDG40" s="30"/>
      <c r="TDH40" s="30"/>
      <c r="TDI40" s="30"/>
      <c r="TDJ40" s="30"/>
      <c r="TDK40" s="30"/>
      <c r="TDL40" s="30"/>
      <c r="TDM40" s="30"/>
      <c r="TDN40" s="30"/>
      <c r="TDO40" s="30"/>
      <c r="TDP40" s="30"/>
      <c r="TDQ40" s="30"/>
      <c r="TDR40" s="30"/>
      <c r="TDS40" s="30"/>
      <c r="TDT40" s="30"/>
      <c r="TDU40" s="30"/>
      <c r="TDV40" s="30"/>
      <c r="TDW40" s="30"/>
      <c r="TDX40" s="30"/>
      <c r="TDY40" s="30"/>
      <c r="TDZ40" s="30"/>
      <c r="TEA40" s="30"/>
      <c r="TEB40" s="30"/>
      <c r="TEC40" s="30"/>
      <c r="TED40" s="30"/>
      <c r="TEE40" s="30"/>
      <c r="TEF40" s="30"/>
      <c r="TEG40" s="30"/>
      <c r="TEH40" s="30"/>
      <c r="TEI40" s="30"/>
      <c r="TEJ40" s="30"/>
      <c r="TEK40" s="30"/>
      <c r="TEL40" s="30"/>
      <c r="TEM40" s="30"/>
      <c r="TEN40" s="30"/>
      <c r="TEO40" s="30"/>
      <c r="TEP40" s="30"/>
      <c r="TEQ40" s="30"/>
      <c r="TER40" s="30"/>
      <c r="TES40" s="30"/>
      <c r="TET40" s="30"/>
      <c r="TEU40" s="30"/>
      <c r="TEV40" s="30"/>
      <c r="TEW40" s="30"/>
      <c r="TEX40" s="30"/>
      <c r="TEY40" s="30"/>
      <c r="TEZ40" s="30"/>
      <c r="TFA40" s="30"/>
      <c r="TFB40" s="30"/>
      <c r="TFC40" s="30"/>
      <c r="TFD40" s="30"/>
      <c r="TFE40" s="30"/>
      <c r="TFF40" s="30"/>
      <c r="TFG40" s="30"/>
      <c r="TFH40" s="30"/>
      <c r="TFI40" s="30"/>
      <c r="TFJ40" s="30"/>
      <c r="TFK40" s="30"/>
      <c r="TFL40" s="30"/>
      <c r="TFM40" s="30"/>
      <c r="TFN40" s="30"/>
      <c r="TFO40" s="30"/>
      <c r="TFP40" s="30"/>
      <c r="TFQ40" s="30"/>
      <c r="TFR40" s="30"/>
      <c r="TFS40" s="30"/>
      <c r="TFT40" s="30"/>
      <c r="TFU40" s="30"/>
      <c r="TFV40" s="30"/>
      <c r="TFW40" s="30"/>
      <c r="TFX40" s="30"/>
      <c r="TFY40" s="30"/>
      <c r="TFZ40" s="30"/>
      <c r="TGA40" s="30"/>
      <c r="TGB40" s="30"/>
      <c r="TGC40" s="30"/>
      <c r="TGD40" s="30"/>
      <c r="TGE40" s="30"/>
      <c r="TGF40" s="30"/>
      <c r="TGG40" s="30"/>
      <c r="TGH40" s="30"/>
      <c r="TGI40" s="30"/>
      <c r="TGJ40" s="30"/>
      <c r="TGK40" s="30"/>
      <c r="TGL40" s="30"/>
      <c r="TGM40" s="30"/>
      <c r="TGN40" s="30"/>
      <c r="TGO40" s="30"/>
      <c r="TGP40" s="30"/>
      <c r="TGQ40" s="30"/>
      <c r="TGR40" s="30"/>
      <c r="TGS40" s="30"/>
      <c r="TGT40" s="30"/>
      <c r="TGU40" s="30"/>
      <c r="TGV40" s="30"/>
      <c r="TGW40" s="30"/>
      <c r="TGX40" s="30"/>
      <c r="TGY40" s="30"/>
      <c r="TGZ40" s="30"/>
      <c r="THA40" s="30"/>
      <c r="THB40" s="30"/>
      <c r="THC40" s="30"/>
      <c r="THD40" s="30"/>
      <c r="THE40" s="30"/>
      <c r="THF40" s="30"/>
      <c r="THG40" s="30"/>
      <c r="THH40" s="30"/>
      <c r="THI40" s="30"/>
      <c r="THJ40" s="30"/>
      <c r="THK40" s="30"/>
      <c r="THL40" s="30"/>
      <c r="THM40" s="30"/>
      <c r="THN40" s="30"/>
      <c r="THO40" s="30"/>
      <c r="THP40" s="30"/>
      <c r="THQ40" s="30"/>
      <c r="THR40" s="30"/>
      <c r="THS40" s="30"/>
      <c r="THT40" s="30"/>
      <c r="THU40" s="30"/>
      <c r="THV40" s="30"/>
      <c r="THW40" s="30"/>
      <c r="THX40" s="30"/>
      <c r="THY40" s="30"/>
      <c r="THZ40" s="30"/>
      <c r="TIA40" s="30"/>
      <c r="TIB40" s="30"/>
      <c r="TIC40" s="30"/>
      <c r="TID40" s="30"/>
      <c r="TIE40" s="30"/>
      <c r="TIF40" s="30"/>
      <c r="TIG40" s="30"/>
      <c r="TIH40" s="30"/>
      <c r="TII40" s="30"/>
      <c r="TIJ40" s="30"/>
      <c r="TIK40" s="30"/>
      <c r="TIL40" s="30"/>
      <c r="TIM40" s="30"/>
      <c r="TIN40" s="30"/>
      <c r="TIO40" s="30"/>
      <c r="TIP40" s="30"/>
      <c r="TIQ40" s="30"/>
      <c r="TIR40" s="30"/>
      <c r="TIS40" s="30"/>
      <c r="TIT40" s="30"/>
      <c r="TIU40" s="30"/>
      <c r="TIV40" s="30"/>
      <c r="TIW40" s="30"/>
      <c r="TIX40" s="30"/>
      <c r="TIY40" s="30"/>
      <c r="TIZ40" s="30"/>
      <c r="TJA40" s="30"/>
      <c r="TJB40" s="30"/>
      <c r="TJC40" s="30"/>
      <c r="TJD40" s="30"/>
      <c r="TJE40" s="30"/>
      <c r="TJF40" s="30"/>
      <c r="TJG40" s="30"/>
      <c r="TJH40" s="30"/>
      <c r="TJI40" s="30"/>
      <c r="TJJ40" s="30"/>
      <c r="TJK40" s="30"/>
      <c r="TJL40" s="30"/>
      <c r="TJM40" s="30"/>
      <c r="TJN40" s="30"/>
      <c r="TJO40" s="30"/>
      <c r="TJP40" s="30"/>
      <c r="TJQ40" s="30"/>
      <c r="TJR40" s="30"/>
      <c r="TJS40" s="30"/>
      <c r="TJT40" s="30"/>
      <c r="TJU40" s="30"/>
      <c r="TJV40" s="30"/>
      <c r="TJW40" s="30"/>
      <c r="TJX40" s="30"/>
      <c r="TJY40" s="30"/>
      <c r="TJZ40" s="30"/>
      <c r="TKA40" s="30"/>
      <c r="TKB40" s="30"/>
      <c r="TKC40" s="30"/>
      <c r="TKD40" s="30"/>
      <c r="TKE40" s="30"/>
      <c r="TKF40" s="30"/>
      <c r="TKG40" s="30"/>
      <c r="TKH40" s="30"/>
      <c r="TKI40" s="30"/>
      <c r="TKJ40" s="30"/>
      <c r="TKK40" s="30"/>
      <c r="TKL40" s="30"/>
      <c r="TKM40" s="30"/>
      <c r="TKN40" s="30"/>
      <c r="TKO40" s="30"/>
      <c r="TKP40" s="30"/>
      <c r="TKQ40" s="30"/>
      <c r="TKR40" s="30"/>
      <c r="TKS40" s="30"/>
      <c r="TKT40" s="30"/>
      <c r="TKU40" s="30"/>
      <c r="TKV40" s="30"/>
      <c r="TKW40" s="30"/>
      <c r="TKX40" s="30"/>
      <c r="TKY40" s="30"/>
      <c r="TKZ40" s="30"/>
      <c r="TLA40" s="30"/>
      <c r="TLB40" s="30"/>
      <c r="TLC40" s="30"/>
      <c r="TLD40" s="30"/>
      <c r="TLE40" s="30"/>
      <c r="TLF40" s="30"/>
      <c r="TLG40" s="30"/>
      <c r="TLH40" s="30"/>
      <c r="TLI40" s="30"/>
      <c r="TLJ40" s="30"/>
      <c r="TLK40" s="30"/>
      <c r="TLL40" s="30"/>
      <c r="TLM40" s="30"/>
      <c r="TLN40" s="30"/>
      <c r="TLO40" s="30"/>
      <c r="TLP40" s="30"/>
      <c r="TLQ40" s="30"/>
      <c r="TLR40" s="30"/>
      <c r="TLS40" s="30"/>
      <c r="TLT40" s="30"/>
      <c r="TLU40" s="30"/>
      <c r="TLV40" s="30"/>
      <c r="TLW40" s="30"/>
      <c r="TLX40" s="30"/>
      <c r="TLY40" s="30"/>
      <c r="TLZ40" s="30"/>
      <c r="TMA40" s="30"/>
      <c r="TMB40" s="30"/>
      <c r="TMC40" s="30"/>
      <c r="TMD40" s="30"/>
      <c r="TME40" s="30"/>
      <c r="TMF40" s="30"/>
      <c r="TMG40" s="30"/>
      <c r="TMH40" s="30"/>
      <c r="TMI40" s="30"/>
      <c r="TMJ40" s="30"/>
      <c r="TMK40" s="30"/>
      <c r="TML40" s="30"/>
      <c r="TMM40" s="30"/>
      <c r="TMN40" s="30"/>
      <c r="TMO40" s="30"/>
      <c r="TMP40" s="30"/>
      <c r="TMQ40" s="30"/>
      <c r="TMR40" s="30"/>
      <c r="TMS40" s="30"/>
      <c r="TMT40" s="30"/>
      <c r="TMU40" s="30"/>
      <c r="TMV40" s="30"/>
      <c r="TMW40" s="30"/>
      <c r="TMX40" s="30"/>
      <c r="TMY40" s="30"/>
      <c r="TMZ40" s="30"/>
      <c r="TNA40" s="30"/>
      <c r="TNB40" s="30"/>
      <c r="TNC40" s="30"/>
      <c r="TND40" s="30"/>
      <c r="TNE40" s="30"/>
      <c r="TNF40" s="30"/>
      <c r="TNG40" s="30"/>
      <c r="TNH40" s="30"/>
      <c r="TNI40" s="30"/>
      <c r="TNJ40" s="30"/>
      <c r="TNK40" s="30"/>
      <c r="TNL40" s="30"/>
      <c r="TNM40" s="30"/>
      <c r="TNN40" s="30"/>
      <c r="TNO40" s="30"/>
      <c r="TNP40" s="30"/>
      <c r="TNQ40" s="30"/>
      <c r="TNR40" s="30"/>
      <c r="TNS40" s="30"/>
      <c r="TNT40" s="30"/>
      <c r="TNU40" s="30"/>
      <c r="TNV40" s="30"/>
      <c r="TNW40" s="30"/>
      <c r="TNX40" s="30"/>
      <c r="TNY40" s="30"/>
      <c r="TNZ40" s="30"/>
      <c r="TOA40" s="30"/>
      <c r="TOB40" s="30"/>
      <c r="TOC40" s="30"/>
      <c r="TOD40" s="30"/>
      <c r="TOE40" s="30"/>
      <c r="TOF40" s="30"/>
      <c r="TOG40" s="30"/>
      <c r="TOH40" s="30"/>
      <c r="TOI40" s="30"/>
      <c r="TOJ40" s="30"/>
      <c r="TOK40" s="30"/>
      <c r="TOL40" s="30"/>
      <c r="TOM40" s="30"/>
      <c r="TON40" s="30"/>
      <c r="TOO40" s="30"/>
      <c r="TOP40" s="30"/>
      <c r="TOQ40" s="30"/>
      <c r="TOR40" s="30"/>
      <c r="TOS40" s="30"/>
      <c r="TOT40" s="30"/>
      <c r="TOU40" s="30"/>
      <c r="TOV40" s="30"/>
      <c r="TOW40" s="30"/>
      <c r="TOX40" s="30"/>
      <c r="TOY40" s="30"/>
      <c r="TOZ40" s="30"/>
      <c r="TPA40" s="30"/>
      <c r="TPB40" s="30"/>
      <c r="TPC40" s="30"/>
      <c r="TPD40" s="30"/>
      <c r="TPE40" s="30"/>
      <c r="TPF40" s="30"/>
      <c r="TPG40" s="30"/>
      <c r="TPH40" s="30"/>
      <c r="TPI40" s="30"/>
      <c r="TPJ40" s="30"/>
      <c r="TPK40" s="30"/>
      <c r="TPL40" s="30"/>
      <c r="TPM40" s="30"/>
      <c r="TPN40" s="30"/>
      <c r="TPO40" s="30"/>
      <c r="TPP40" s="30"/>
      <c r="TPQ40" s="30"/>
      <c r="TPR40" s="30"/>
      <c r="TPS40" s="30"/>
      <c r="TPT40" s="30"/>
      <c r="TPU40" s="30"/>
      <c r="TPV40" s="30"/>
      <c r="TPW40" s="30"/>
      <c r="TPX40" s="30"/>
      <c r="TPY40" s="30"/>
      <c r="TPZ40" s="30"/>
      <c r="TQA40" s="30"/>
      <c r="TQB40" s="30"/>
      <c r="TQC40" s="30"/>
      <c r="TQD40" s="30"/>
      <c r="TQE40" s="30"/>
      <c r="TQF40" s="30"/>
      <c r="TQG40" s="30"/>
      <c r="TQH40" s="30"/>
      <c r="TQI40" s="30"/>
      <c r="TQJ40" s="30"/>
      <c r="TQK40" s="30"/>
      <c r="TQL40" s="30"/>
      <c r="TQM40" s="30"/>
      <c r="TQN40" s="30"/>
      <c r="TQO40" s="30"/>
      <c r="TQP40" s="30"/>
      <c r="TQQ40" s="30"/>
      <c r="TQR40" s="30"/>
      <c r="TQS40" s="30"/>
      <c r="TQT40" s="30"/>
      <c r="TQU40" s="30"/>
      <c r="TQV40" s="30"/>
      <c r="TQW40" s="30"/>
      <c r="TQX40" s="30"/>
      <c r="TQY40" s="30"/>
      <c r="TQZ40" s="30"/>
      <c r="TRA40" s="30"/>
      <c r="TRB40" s="30"/>
      <c r="TRC40" s="30"/>
      <c r="TRD40" s="30"/>
      <c r="TRE40" s="30"/>
      <c r="TRF40" s="30"/>
      <c r="TRG40" s="30"/>
      <c r="TRH40" s="30"/>
      <c r="TRI40" s="30"/>
      <c r="TRJ40" s="30"/>
      <c r="TRK40" s="30"/>
      <c r="TRL40" s="30"/>
      <c r="TRM40" s="30"/>
      <c r="TRN40" s="30"/>
      <c r="TRO40" s="30"/>
      <c r="TRP40" s="30"/>
      <c r="TRQ40" s="30"/>
      <c r="TRR40" s="30"/>
      <c r="TRS40" s="30"/>
      <c r="TRT40" s="30"/>
      <c r="TRU40" s="30"/>
      <c r="TRV40" s="30"/>
      <c r="TRW40" s="30"/>
      <c r="TRX40" s="30"/>
      <c r="TRY40" s="30"/>
      <c r="TRZ40" s="30"/>
      <c r="TSA40" s="30"/>
      <c r="TSB40" s="30"/>
      <c r="TSC40" s="30"/>
      <c r="TSD40" s="30"/>
      <c r="TSE40" s="30"/>
      <c r="TSF40" s="30"/>
      <c r="TSG40" s="30"/>
      <c r="TSH40" s="30"/>
      <c r="TSI40" s="30"/>
      <c r="TSJ40" s="30"/>
      <c r="TSK40" s="30"/>
      <c r="TSL40" s="30"/>
      <c r="TSM40" s="30"/>
      <c r="TSN40" s="30"/>
      <c r="TSO40" s="30"/>
      <c r="TSP40" s="30"/>
      <c r="TSQ40" s="30"/>
      <c r="TSR40" s="30"/>
      <c r="TSS40" s="30"/>
      <c r="TST40" s="30"/>
      <c r="TSU40" s="30"/>
      <c r="TSV40" s="30"/>
      <c r="TSW40" s="30"/>
      <c r="TSX40" s="30"/>
      <c r="TSY40" s="30"/>
      <c r="TSZ40" s="30"/>
      <c r="TTA40" s="30"/>
      <c r="TTB40" s="30"/>
      <c r="TTC40" s="30"/>
      <c r="TTD40" s="30"/>
      <c r="TTE40" s="30"/>
      <c r="TTF40" s="30"/>
      <c r="TTG40" s="30"/>
      <c r="TTH40" s="30"/>
      <c r="TTI40" s="30"/>
      <c r="TTJ40" s="30"/>
      <c r="TTK40" s="30"/>
      <c r="TTL40" s="30"/>
      <c r="TTM40" s="30"/>
      <c r="TTN40" s="30"/>
      <c r="TTO40" s="30"/>
      <c r="TTP40" s="30"/>
      <c r="TTQ40" s="30"/>
      <c r="TTR40" s="30"/>
      <c r="TTS40" s="30"/>
      <c r="TTT40" s="30"/>
      <c r="TTU40" s="30"/>
      <c r="TTV40" s="30"/>
      <c r="TTW40" s="30"/>
      <c r="TTX40" s="30"/>
      <c r="TTY40" s="30"/>
      <c r="TTZ40" s="30"/>
      <c r="TUA40" s="30"/>
      <c r="TUB40" s="30"/>
      <c r="TUC40" s="30"/>
      <c r="TUD40" s="30"/>
      <c r="TUE40" s="30"/>
      <c r="TUF40" s="30"/>
      <c r="TUG40" s="30"/>
      <c r="TUH40" s="30"/>
      <c r="TUI40" s="30"/>
      <c r="TUJ40" s="30"/>
      <c r="TUK40" s="30"/>
      <c r="TUL40" s="30"/>
      <c r="TUM40" s="30"/>
      <c r="TUN40" s="30"/>
      <c r="TUO40" s="30"/>
      <c r="TUP40" s="30"/>
      <c r="TUQ40" s="30"/>
      <c r="TUR40" s="30"/>
      <c r="TUS40" s="30"/>
      <c r="TUT40" s="30"/>
      <c r="TUU40" s="30"/>
      <c r="TUV40" s="30"/>
      <c r="TUW40" s="30"/>
      <c r="TUX40" s="30"/>
      <c r="TUY40" s="30"/>
      <c r="TUZ40" s="30"/>
      <c r="TVA40" s="30"/>
      <c r="TVB40" s="30"/>
      <c r="TVC40" s="30"/>
      <c r="TVD40" s="30"/>
      <c r="TVE40" s="30"/>
      <c r="TVF40" s="30"/>
      <c r="TVG40" s="30"/>
      <c r="TVH40" s="30"/>
      <c r="TVI40" s="30"/>
      <c r="TVJ40" s="30"/>
      <c r="TVK40" s="30"/>
      <c r="TVL40" s="30"/>
      <c r="TVM40" s="30"/>
      <c r="TVN40" s="30"/>
      <c r="TVO40" s="30"/>
      <c r="TVP40" s="30"/>
      <c r="TVQ40" s="30"/>
      <c r="TVR40" s="30"/>
      <c r="TVS40" s="30"/>
      <c r="TVT40" s="30"/>
      <c r="TVU40" s="30"/>
      <c r="TVV40" s="30"/>
      <c r="TVW40" s="30"/>
      <c r="TVX40" s="30"/>
      <c r="TVY40" s="30"/>
      <c r="TVZ40" s="30"/>
      <c r="TWA40" s="30"/>
      <c r="TWB40" s="30"/>
      <c r="TWC40" s="30"/>
      <c r="TWD40" s="30"/>
      <c r="TWE40" s="30"/>
      <c r="TWF40" s="30"/>
      <c r="TWG40" s="30"/>
      <c r="TWH40" s="30"/>
      <c r="TWI40" s="30"/>
      <c r="TWJ40" s="30"/>
      <c r="TWK40" s="30"/>
      <c r="TWL40" s="30"/>
      <c r="TWM40" s="30"/>
      <c r="TWN40" s="30"/>
      <c r="TWO40" s="30"/>
      <c r="TWP40" s="30"/>
      <c r="TWQ40" s="30"/>
      <c r="TWR40" s="30"/>
      <c r="TWS40" s="30"/>
      <c r="TWT40" s="30"/>
      <c r="TWU40" s="30"/>
      <c r="TWV40" s="30"/>
      <c r="TWW40" s="30"/>
      <c r="TWX40" s="30"/>
      <c r="TWY40" s="30"/>
      <c r="TWZ40" s="30"/>
      <c r="TXA40" s="30"/>
      <c r="TXB40" s="30"/>
      <c r="TXC40" s="30"/>
      <c r="TXD40" s="30"/>
      <c r="TXE40" s="30"/>
      <c r="TXF40" s="30"/>
      <c r="TXG40" s="30"/>
      <c r="TXH40" s="30"/>
      <c r="TXI40" s="30"/>
      <c r="TXJ40" s="30"/>
      <c r="TXK40" s="30"/>
      <c r="TXL40" s="30"/>
      <c r="TXM40" s="30"/>
      <c r="TXN40" s="30"/>
      <c r="TXO40" s="30"/>
      <c r="TXP40" s="30"/>
      <c r="TXQ40" s="30"/>
      <c r="TXR40" s="30"/>
      <c r="TXS40" s="30"/>
      <c r="TXT40" s="30"/>
      <c r="TXU40" s="30"/>
      <c r="TXV40" s="30"/>
      <c r="TXW40" s="30"/>
      <c r="TXX40" s="30"/>
      <c r="TXY40" s="30"/>
      <c r="TXZ40" s="30"/>
      <c r="TYA40" s="30"/>
      <c r="TYB40" s="30"/>
      <c r="TYC40" s="30"/>
      <c r="TYD40" s="30"/>
      <c r="TYE40" s="30"/>
      <c r="TYF40" s="30"/>
      <c r="TYG40" s="30"/>
      <c r="TYH40" s="30"/>
      <c r="TYI40" s="30"/>
      <c r="TYJ40" s="30"/>
      <c r="TYK40" s="30"/>
      <c r="TYL40" s="30"/>
      <c r="TYM40" s="30"/>
      <c r="TYN40" s="30"/>
      <c r="TYO40" s="30"/>
      <c r="TYP40" s="30"/>
      <c r="TYQ40" s="30"/>
      <c r="TYR40" s="30"/>
      <c r="TYS40" s="30"/>
      <c r="TYT40" s="30"/>
      <c r="TYU40" s="30"/>
      <c r="TYV40" s="30"/>
      <c r="TYW40" s="30"/>
      <c r="TYX40" s="30"/>
      <c r="TYY40" s="30"/>
      <c r="TYZ40" s="30"/>
      <c r="TZA40" s="30"/>
      <c r="TZB40" s="30"/>
      <c r="TZC40" s="30"/>
      <c r="TZD40" s="30"/>
      <c r="TZE40" s="30"/>
      <c r="TZF40" s="30"/>
      <c r="TZG40" s="30"/>
      <c r="TZH40" s="30"/>
      <c r="TZI40" s="30"/>
      <c r="TZJ40" s="30"/>
      <c r="TZK40" s="30"/>
      <c r="TZL40" s="30"/>
      <c r="TZM40" s="30"/>
      <c r="TZN40" s="30"/>
      <c r="TZO40" s="30"/>
      <c r="TZP40" s="30"/>
      <c r="TZQ40" s="30"/>
      <c r="TZR40" s="30"/>
      <c r="TZS40" s="30"/>
      <c r="TZT40" s="30"/>
      <c r="TZU40" s="30"/>
      <c r="TZV40" s="30"/>
      <c r="TZW40" s="30"/>
      <c r="TZX40" s="30"/>
      <c r="TZY40" s="30"/>
      <c r="TZZ40" s="30"/>
      <c r="UAA40" s="30"/>
      <c r="UAB40" s="30"/>
      <c r="UAC40" s="30"/>
      <c r="UAD40" s="30"/>
      <c r="UAE40" s="30"/>
      <c r="UAF40" s="30"/>
      <c r="UAG40" s="30"/>
      <c r="UAH40" s="30"/>
      <c r="UAI40" s="30"/>
      <c r="UAJ40" s="30"/>
      <c r="UAK40" s="30"/>
      <c r="UAL40" s="30"/>
      <c r="UAM40" s="30"/>
      <c r="UAN40" s="30"/>
      <c r="UAO40" s="30"/>
      <c r="UAP40" s="30"/>
      <c r="UAQ40" s="30"/>
      <c r="UAR40" s="30"/>
      <c r="UAS40" s="30"/>
      <c r="UAT40" s="30"/>
      <c r="UAU40" s="30"/>
      <c r="UAV40" s="30"/>
      <c r="UAW40" s="30"/>
      <c r="UAX40" s="30"/>
      <c r="UAY40" s="30"/>
      <c r="UAZ40" s="30"/>
      <c r="UBA40" s="30"/>
      <c r="UBB40" s="30"/>
      <c r="UBC40" s="30"/>
      <c r="UBD40" s="30"/>
      <c r="UBE40" s="30"/>
      <c r="UBF40" s="30"/>
      <c r="UBG40" s="30"/>
      <c r="UBH40" s="30"/>
      <c r="UBI40" s="30"/>
      <c r="UBJ40" s="30"/>
      <c r="UBK40" s="30"/>
      <c r="UBL40" s="30"/>
      <c r="UBM40" s="30"/>
      <c r="UBN40" s="30"/>
      <c r="UBO40" s="30"/>
      <c r="UBP40" s="30"/>
      <c r="UBQ40" s="30"/>
      <c r="UBR40" s="30"/>
      <c r="UBS40" s="30"/>
      <c r="UBT40" s="30"/>
      <c r="UBU40" s="30"/>
      <c r="UBV40" s="30"/>
      <c r="UBW40" s="30"/>
      <c r="UBX40" s="30"/>
      <c r="UBY40" s="30"/>
      <c r="UBZ40" s="30"/>
      <c r="UCA40" s="30"/>
      <c r="UCB40" s="30"/>
      <c r="UCC40" s="30"/>
      <c r="UCD40" s="30"/>
      <c r="UCE40" s="30"/>
      <c r="UCF40" s="30"/>
      <c r="UCG40" s="30"/>
      <c r="UCH40" s="30"/>
      <c r="UCI40" s="30"/>
      <c r="UCJ40" s="30"/>
      <c r="UCK40" s="30"/>
      <c r="UCL40" s="30"/>
      <c r="UCM40" s="30"/>
      <c r="UCN40" s="30"/>
      <c r="UCO40" s="30"/>
      <c r="UCP40" s="30"/>
      <c r="UCQ40" s="30"/>
      <c r="UCR40" s="30"/>
      <c r="UCS40" s="30"/>
      <c r="UCT40" s="30"/>
      <c r="UCU40" s="30"/>
      <c r="UCV40" s="30"/>
      <c r="UCW40" s="30"/>
      <c r="UCX40" s="30"/>
      <c r="UCY40" s="30"/>
      <c r="UCZ40" s="30"/>
      <c r="UDA40" s="30"/>
      <c r="UDB40" s="30"/>
      <c r="UDC40" s="30"/>
      <c r="UDD40" s="30"/>
      <c r="UDE40" s="30"/>
      <c r="UDF40" s="30"/>
      <c r="UDG40" s="30"/>
      <c r="UDH40" s="30"/>
      <c r="UDI40" s="30"/>
      <c r="UDJ40" s="30"/>
      <c r="UDK40" s="30"/>
      <c r="UDL40" s="30"/>
      <c r="UDM40" s="30"/>
      <c r="UDN40" s="30"/>
      <c r="UDO40" s="30"/>
      <c r="UDP40" s="30"/>
      <c r="UDQ40" s="30"/>
      <c r="UDR40" s="30"/>
      <c r="UDS40" s="30"/>
      <c r="UDT40" s="30"/>
      <c r="UDU40" s="30"/>
      <c r="UDV40" s="30"/>
      <c r="UDW40" s="30"/>
      <c r="UDX40" s="30"/>
      <c r="UDY40" s="30"/>
      <c r="UDZ40" s="30"/>
      <c r="UEA40" s="30"/>
      <c r="UEB40" s="30"/>
      <c r="UEC40" s="30"/>
      <c r="UED40" s="30"/>
      <c r="UEE40" s="30"/>
      <c r="UEF40" s="30"/>
      <c r="UEG40" s="30"/>
      <c r="UEH40" s="30"/>
      <c r="UEI40" s="30"/>
      <c r="UEJ40" s="30"/>
      <c r="UEK40" s="30"/>
      <c r="UEL40" s="30"/>
      <c r="UEM40" s="30"/>
      <c r="UEN40" s="30"/>
      <c r="UEO40" s="30"/>
      <c r="UEP40" s="30"/>
      <c r="UEQ40" s="30"/>
      <c r="UER40" s="30"/>
      <c r="UES40" s="30"/>
      <c r="UET40" s="30"/>
      <c r="UEU40" s="30"/>
      <c r="UEV40" s="30"/>
      <c r="UEW40" s="30"/>
      <c r="UEX40" s="30"/>
      <c r="UEY40" s="30"/>
      <c r="UEZ40" s="30"/>
      <c r="UFA40" s="30"/>
      <c r="UFB40" s="30"/>
      <c r="UFC40" s="30"/>
      <c r="UFD40" s="30"/>
      <c r="UFE40" s="30"/>
      <c r="UFF40" s="30"/>
      <c r="UFG40" s="30"/>
      <c r="UFH40" s="30"/>
      <c r="UFI40" s="30"/>
      <c r="UFJ40" s="30"/>
      <c r="UFK40" s="30"/>
      <c r="UFL40" s="30"/>
      <c r="UFM40" s="30"/>
      <c r="UFN40" s="30"/>
      <c r="UFO40" s="30"/>
      <c r="UFP40" s="30"/>
      <c r="UFQ40" s="30"/>
      <c r="UFR40" s="30"/>
      <c r="UFS40" s="30"/>
      <c r="UFT40" s="30"/>
      <c r="UFU40" s="30"/>
      <c r="UFV40" s="30"/>
      <c r="UFW40" s="30"/>
      <c r="UFX40" s="30"/>
      <c r="UFY40" s="30"/>
      <c r="UFZ40" s="30"/>
      <c r="UGA40" s="30"/>
      <c r="UGB40" s="30"/>
      <c r="UGC40" s="30"/>
      <c r="UGD40" s="30"/>
      <c r="UGE40" s="30"/>
      <c r="UGF40" s="30"/>
      <c r="UGG40" s="30"/>
      <c r="UGH40" s="30"/>
      <c r="UGI40" s="30"/>
      <c r="UGJ40" s="30"/>
      <c r="UGK40" s="30"/>
      <c r="UGL40" s="30"/>
      <c r="UGM40" s="30"/>
      <c r="UGN40" s="30"/>
      <c r="UGO40" s="30"/>
      <c r="UGP40" s="30"/>
      <c r="UGQ40" s="30"/>
      <c r="UGR40" s="30"/>
      <c r="UGS40" s="30"/>
      <c r="UGT40" s="30"/>
      <c r="UGU40" s="30"/>
      <c r="UGV40" s="30"/>
      <c r="UGW40" s="30"/>
      <c r="UGX40" s="30"/>
      <c r="UGY40" s="30"/>
      <c r="UGZ40" s="30"/>
      <c r="UHA40" s="30"/>
      <c r="UHB40" s="30"/>
      <c r="UHC40" s="30"/>
      <c r="UHD40" s="30"/>
      <c r="UHE40" s="30"/>
      <c r="UHF40" s="30"/>
      <c r="UHG40" s="30"/>
      <c r="UHH40" s="30"/>
      <c r="UHI40" s="30"/>
      <c r="UHJ40" s="30"/>
      <c r="UHK40" s="30"/>
      <c r="UHL40" s="30"/>
      <c r="UHM40" s="30"/>
      <c r="UHN40" s="30"/>
      <c r="UHO40" s="30"/>
      <c r="UHP40" s="30"/>
      <c r="UHQ40" s="30"/>
      <c r="UHR40" s="30"/>
      <c r="UHS40" s="30"/>
      <c r="UHT40" s="30"/>
      <c r="UHU40" s="30"/>
      <c r="UHV40" s="30"/>
      <c r="UHW40" s="30"/>
      <c r="UHX40" s="30"/>
      <c r="UHY40" s="30"/>
      <c r="UHZ40" s="30"/>
      <c r="UIA40" s="30"/>
      <c r="UIB40" s="30"/>
      <c r="UIC40" s="30"/>
      <c r="UID40" s="30"/>
      <c r="UIE40" s="30"/>
      <c r="UIF40" s="30"/>
      <c r="UIG40" s="30"/>
      <c r="UIH40" s="30"/>
      <c r="UII40" s="30"/>
      <c r="UIJ40" s="30"/>
      <c r="UIK40" s="30"/>
      <c r="UIL40" s="30"/>
      <c r="UIM40" s="30"/>
      <c r="UIN40" s="30"/>
      <c r="UIO40" s="30"/>
      <c r="UIP40" s="30"/>
      <c r="UIQ40" s="30"/>
      <c r="UIR40" s="30"/>
      <c r="UIS40" s="30"/>
      <c r="UIT40" s="30"/>
      <c r="UIU40" s="30"/>
      <c r="UIV40" s="30"/>
      <c r="UIW40" s="30"/>
      <c r="UIX40" s="30"/>
      <c r="UIY40" s="30"/>
      <c r="UIZ40" s="30"/>
      <c r="UJA40" s="30"/>
      <c r="UJB40" s="30"/>
      <c r="UJC40" s="30"/>
      <c r="UJD40" s="30"/>
      <c r="UJE40" s="30"/>
      <c r="UJF40" s="30"/>
      <c r="UJG40" s="30"/>
      <c r="UJH40" s="30"/>
      <c r="UJI40" s="30"/>
      <c r="UJJ40" s="30"/>
      <c r="UJK40" s="30"/>
      <c r="UJL40" s="30"/>
      <c r="UJM40" s="30"/>
      <c r="UJN40" s="30"/>
      <c r="UJO40" s="30"/>
      <c r="UJP40" s="30"/>
      <c r="UJQ40" s="30"/>
      <c r="UJR40" s="30"/>
      <c r="UJS40" s="30"/>
      <c r="UJT40" s="30"/>
      <c r="UJU40" s="30"/>
      <c r="UJV40" s="30"/>
      <c r="UJW40" s="30"/>
      <c r="UJX40" s="30"/>
      <c r="UJY40" s="30"/>
      <c r="UJZ40" s="30"/>
      <c r="UKA40" s="30"/>
      <c r="UKB40" s="30"/>
      <c r="UKC40" s="30"/>
      <c r="UKD40" s="30"/>
      <c r="UKE40" s="30"/>
      <c r="UKF40" s="30"/>
      <c r="UKG40" s="30"/>
      <c r="UKH40" s="30"/>
      <c r="UKI40" s="30"/>
      <c r="UKJ40" s="30"/>
      <c r="UKK40" s="30"/>
      <c r="UKL40" s="30"/>
      <c r="UKM40" s="30"/>
      <c r="UKN40" s="30"/>
      <c r="UKO40" s="30"/>
      <c r="UKP40" s="30"/>
      <c r="UKQ40" s="30"/>
      <c r="UKR40" s="30"/>
      <c r="UKS40" s="30"/>
      <c r="UKT40" s="30"/>
      <c r="UKU40" s="30"/>
      <c r="UKV40" s="30"/>
      <c r="UKW40" s="30"/>
      <c r="UKX40" s="30"/>
      <c r="UKY40" s="30"/>
      <c r="UKZ40" s="30"/>
      <c r="ULA40" s="30"/>
      <c r="ULB40" s="30"/>
      <c r="ULC40" s="30"/>
      <c r="ULD40" s="30"/>
      <c r="ULE40" s="30"/>
      <c r="ULF40" s="30"/>
      <c r="ULG40" s="30"/>
      <c r="ULH40" s="30"/>
      <c r="ULI40" s="30"/>
      <c r="ULJ40" s="30"/>
      <c r="ULK40" s="30"/>
      <c r="ULL40" s="30"/>
      <c r="ULM40" s="30"/>
      <c r="ULN40" s="30"/>
      <c r="ULO40" s="30"/>
      <c r="ULP40" s="30"/>
      <c r="ULQ40" s="30"/>
      <c r="ULR40" s="30"/>
      <c r="ULS40" s="30"/>
      <c r="ULT40" s="30"/>
      <c r="ULU40" s="30"/>
      <c r="ULV40" s="30"/>
      <c r="ULW40" s="30"/>
      <c r="ULX40" s="30"/>
      <c r="ULY40" s="30"/>
      <c r="ULZ40" s="30"/>
      <c r="UMA40" s="30"/>
      <c r="UMB40" s="30"/>
      <c r="UMC40" s="30"/>
      <c r="UMD40" s="30"/>
      <c r="UME40" s="30"/>
      <c r="UMF40" s="30"/>
      <c r="UMG40" s="30"/>
      <c r="UMH40" s="30"/>
      <c r="UMI40" s="30"/>
      <c r="UMJ40" s="30"/>
      <c r="UMK40" s="30"/>
      <c r="UML40" s="30"/>
      <c r="UMM40" s="30"/>
      <c r="UMN40" s="30"/>
      <c r="UMO40" s="30"/>
      <c r="UMP40" s="30"/>
      <c r="UMQ40" s="30"/>
      <c r="UMR40" s="30"/>
      <c r="UMS40" s="30"/>
      <c r="UMT40" s="30"/>
      <c r="UMU40" s="30"/>
      <c r="UMV40" s="30"/>
      <c r="UMW40" s="30"/>
      <c r="UMX40" s="30"/>
      <c r="UMY40" s="30"/>
      <c r="UMZ40" s="30"/>
      <c r="UNA40" s="30"/>
      <c r="UNB40" s="30"/>
      <c r="UNC40" s="30"/>
      <c r="UND40" s="30"/>
      <c r="UNE40" s="30"/>
      <c r="UNF40" s="30"/>
      <c r="UNG40" s="30"/>
      <c r="UNH40" s="30"/>
      <c r="UNI40" s="30"/>
      <c r="UNJ40" s="30"/>
      <c r="UNK40" s="30"/>
      <c r="UNL40" s="30"/>
      <c r="UNM40" s="30"/>
      <c r="UNN40" s="30"/>
      <c r="UNO40" s="30"/>
      <c r="UNP40" s="30"/>
      <c r="UNQ40" s="30"/>
      <c r="UNR40" s="30"/>
      <c r="UNS40" s="30"/>
      <c r="UNT40" s="30"/>
      <c r="UNU40" s="30"/>
      <c r="UNV40" s="30"/>
      <c r="UNW40" s="30"/>
      <c r="UNX40" s="30"/>
      <c r="UNY40" s="30"/>
      <c r="UNZ40" s="30"/>
      <c r="UOA40" s="30"/>
      <c r="UOB40" s="30"/>
      <c r="UOC40" s="30"/>
      <c r="UOD40" s="30"/>
      <c r="UOE40" s="30"/>
      <c r="UOF40" s="30"/>
      <c r="UOG40" s="30"/>
      <c r="UOH40" s="30"/>
      <c r="UOI40" s="30"/>
      <c r="UOJ40" s="30"/>
      <c r="UOK40" s="30"/>
      <c r="UOL40" s="30"/>
      <c r="UOM40" s="30"/>
      <c r="UON40" s="30"/>
      <c r="UOO40" s="30"/>
      <c r="UOP40" s="30"/>
      <c r="UOQ40" s="30"/>
      <c r="UOR40" s="30"/>
      <c r="UOS40" s="30"/>
      <c r="UOT40" s="30"/>
      <c r="UOU40" s="30"/>
      <c r="UOV40" s="30"/>
      <c r="UOW40" s="30"/>
      <c r="UOX40" s="30"/>
      <c r="UOY40" s="30"/>
      <c r="UOZ40" s="30"/>
      <c r="UPA40" s="30"/>
      <c r="UPB40" s="30"/>
      <c r="UPC40" s="30"/>
      <c r="UPD40" s="30"/>
      <c r="UPE40" s="30"/>
      <c r="UPF40" s="30"/>
      <c r="UPG40" s="30"/>
      <c r="UPH40" s="30"/>
      <c r="UPI40" s="30"/>
      <c r="UPJ40" s="30"/>
      <c r="UPK40" s="30"/>
      <c r="UPL40" s="30"/>
      <c r="UPM40" s="30"/>
      <c r="UPN40" s="30"/>
      <c r="UPO40" s="30"/>
      <c r="UPP40" s="30"/>
      <c r="UPQ40" s="30"/>
      <c r="UPR40" s="30"/>
      <c r="UPS40" s="30"/>
      <c r="UPT40" s="30"/>
      <c r="UPU40" s="30"/>
      <c r="UPV40" s="30"/>
      <c r="UPW40" s="30"/>
      <c r="UPX40" s="30"/>
      <c r="UPY40" s="30"/>
      <c r="UPZ40" s="30"/>
      <c r="UQA40" s="30"/>
      <c r="UQB40" s="30"/>
      <c r="UQC40" s="30"/>
      <c r="UQD40" s="30"/>
      <c r="UQE40" s="30"/>
      <c r="UQF40" s="30"/>
      <c r="UQG40" s="30"/>
      <c r="UQH40" s="30"/>
      <c r="UQI40" s="30"/>
      <c r="UQJ40" s="30"/>
      <c r="UQK40" s="30"/>
      <c r="UQL40" s="30"/>
      <c r="UQM40" s="30"/>
      <c r="UQN40" s="30"/>
      <c r="UQO40" s="30"/>
      <c r="UQP40" s="30"/>
      <c r="UQQ40" s="30"/>
      <c r="UQR40" s="30"/>
      <c r="UQS40" s="30"/>
      <c r="UQT40" s="30"/>
      <c r="UQU40" s="30"/>
      <c r="UQV40" s="30"/>
      <c r="UQW40" s="30"/>
      <c r="UQX40" s="30"/>
      <c r="UQY40" s="30"/>
      <c r="UQZ40" s="30"/>
      <c r="URA40" s="30"/>
      <c r="URB40" s="30"/>
      <c r="URC40" s="30"/>
      <c r="URD40" s="30"/>
      <c r="URE40" s="30"/>
      <c r="URF40" s="30"/>
      <c r="URG40" s="30"/>
      <c r="URH40" s="30"/>
      <c r="URI40" s="30"/>
      <c r="URJ40" s="30"/>
      <c r="URK40" s="30"/>
      <c r="URL40" s="30"/>
      <c r="URM40" s="30"/>
      <c r="URN40" s="30"/>
      <c r="URO40" s="30"/>
      <c r="URP40" s="30"/>
      <c r="URQ40" s="30"/>
      <c r="URR40" s="30"/>
      <c r="URS40" s="30"/>
      <c r="URT40" s="30"/>
      <c r="URU40" s="30"/>
      <c r="URV40" s="30"/>
      <c r="URW40" s="30"/>
      <c r="URX40" s="30"/>
      <c r="URY40" s="30"/>
      <c r="URZ40" s="30"/>
      <c r="USA40" s="30"/>
      <c r="USB40" s="30"/>
      <c r="USC40" s="30"/>
      <c r="USD40" s="30"/>
      <c r="USE40" s="30"/>
      <c r="USF40" s="30"/>
      <c r="USG40" s="30"/>
      <c r="USH40" s="30"/>
      <c r="USI40" s="30"/>
      <c r="USJ40" s="30"/>
      <c r="USK40" s="30"/>
      <c r="USL40" s="30"/>
      <c r="USM40" s="30"/>
      <c r="USN40" s="30"/>
      <c r="USO40" s="30"/>
      <c r="USP40" s="30"/>
      <c r="USQ40" s="30"/>
      <c r="USR40" s="30"/>
      <c r="USS40" s="30"/>
      <c r="UST40" s="30"/>
      <c r="USU40" s="30"/>
      <c r="USV40" s="30"/>
      <c r="USW40" s="30"/>
      <c r="USX40" s="30"/>
      <c r="USY40" s="30"/>
      <c r="USZ40" s="30"/>
      <c r="UTA40" s="30"/>
      <c r="UTB40" s="30"/>
      <c r="UTC40" s="30"/>
      <c r="UTD40" s="30"/>
      <c r="UTE40" s="30"/>
      <c r="UTF40" s="30"/>
      <c r="UTG40" s="30"/>
      <c r="UTH40" s="30"/>
      <c r="UTI40" s="30"/>
      <c r="UTJ40" s="30"/>
      <c r="UTK40" s="30"/>
      <c r="UTL40" s="30"/>
      <c r="UTM40" s="30"/>
      <c r="UTN40" s="30"/>
      <c r="UTO40" s="30"/>
      <c r="UTP40" s="30"/>
      <c r="UTQ40" s="30"/>
      <c r="UTR40" s="30"/>
      <c r="UTS40" s="30"/>
      <c r="UTT40" s="30"/>
      <c r="UTU40" s="30"/>
      <c r="UTV40" s="30"/>
      <c r="UTW40" s="30"/>
      <c r="UTX40" s="30"/>
      <c r="UTY40" s="30"/>
      <c r="UTZ40" s="30"/>
      <c r="UUA40" s="30"/>
      <c r="UUB40" s="30"/>
      <c r="UUC40" s="30"/>
      <c r="UUD40" s="30"/>
      <c r="UUE40" s="30"/>
      <c r="UUF40" s="30"/>
      <c r="UUG40" s="30"/>
      <c r="UUH40" s="30"/>
      <c r="UUI40" s="30"/>
      <c r="UUJ40" s="30"/>
      <c r="UUK40" s="30"/>
      <c r="UUL40" s="30"/>
      <c r="UUM40" s="30"/>
      <c r="UUN40" s="30"/>
      <c r="UUO40" s="30"/>
      <c r="UUP40" s="30"/>
      <c r="UUQ40" s="30"/>
      <c r="UUR40" s="30"/>
      <c r="UUS40" s="30"/>
      <c r="UUT40" s="30"/>
      <c r="UUU40" s="30"/>
      <c r="UUV40" s="30"/>
      <c r="UUW40" s="30"/>
      <c r="UUX40" s="30"/>
      <c r="UUY40" s="30"/>
      <c r="UUZ40" s="30"/>
      <c r="UVA40" s="30"/>
      <c r="UVB40" s="30"/>
      <c r="UVC40" s="30"/>
      <c r="UVD40" s="30"/>
      <c r="UVE40" s="30"/>
      <c r="UVF40" s="30"/>
      <c r="UVG40" s="30"/>
      <c r="UVH40" s="30"/>
      <c r="UVI40" s="30"/>
      <c r="UVJ40" s="30"/>
      <c r="UVK40" s="30"/>
      <c r="UVL40" s="30"/>
      <c r="UVM40" s="30"/>
      <c r="UVN40" s="30"/>
      <c r="UVO40" s="30"/>
      <c r="UVP40" s="30"/>
      <c r="UVQ40" s="30"/>
      <c r="UVR40" s="30"/>
      <c r="UVS40" s="30"/>
      <c r="UVT40" s="30"/>
      <c r="UVU40" s="30"/>
      <c r="UVV40" s="30"/>
      <c r="UVW40" s="30"/>
      <c r="UVX40" s="30"/>
      <c r="UVY40" s="30"/>
      <c r="UVZ40" s="30"/>
      <c r="UWA40" s="30"/>
      <c r="UWB40" s="30"/>
      <c r="UWC40" s="30"/>
      <c r="UWD40" s="30"/>
      <c r="UWE40" s="30"/>
      <c r="UWF40" s="30"/>
      <c r="UWG40" s="30"/>
      <c r="UWH40" s="30"/>
      <c r="UWI40" s="30"/>
      <c r="UWJ40" s="30"/>
      <c r="UWK40" s="30"/>
      <c r="UWL40" s="30"/>
      <c r="UWM40" s="30"/>
      <c r="UWN40" s="30"/>
      <c r="UWO40" s="30"/>
      <c r="UWP40" s="30"/>
      <c r="UWQ40" s="30"/>
      <c r="UWR40" s="30"/>
      <c r="UWS40" s="30"/>
      <c r="UWT40" s="30"/>
      <c r="UWU40" s="30"/>
      <c r="UWV40" s="30"/>
      <c r="UWW40" s="30"/>
      <c r="UWX40" s="30"/>
      <c r="UWY40" s="30"/>
      <c r="UWZ40" s="30"/>
      <c r="UXA40" s="30"/>
      <c r="UXB40" s="30"/>
      <c r="UXC40" s="30"/>
      <c r="UXD40" s="30"/>
      <c r="UXE40" s="30"/>
      <c r="UXF40" s="30"/>
      <c r="UXG40" s="30"/>
      <c r="UXH40" s="30"/>
      <c r="UXI40" s="30"/>
      <c r="UXJ40" s="30"/>
      <c r="UXK40" s="30"/>
      <c r="UXL40" s="30"/>
      <c r="UXM40" s="30"/>
      <c r="UXN40" s="30"/>
      <c r="UXO40" s="30"/>
      <c r="UXP40" s="30"/>
      <c r="UXQ40" s="30"/>
      <c r="UXR40" s="30"/>
      <c r="UXS40" s="30"/>
      <c r="UXT40" s="30"/>
      <c r="UXU40" s="30"/>
      <c r="UXV40" s="30"/>
      <c r="UXW40" s="30"/>
      <c r="UXX40" s="30"/>
      <c r="UXY40" s="30"/>
      <c r="UXZ40" s="30"/>
      <c r="UYA40" s="30"/>
      <c r="UYB40" s="30"/>
      <c r="UYC40" s="30"/>
      <c r="UYD40" s="30"/>
      <c r="UYE40" s="30"/>
      <c r="UYF40" s="30"/>
      <c r="UYG40" s="30"/>
      <c r="UYH40" s="30"/>
      <c r="UYI40" s="30"/>
      <c r="UYJ40" s="30"/>
      <c r="UYK40" s="30"/>
      <c r="UYL40" s="30"/>
      <c r="UYM40" s="30"/>
      <c r="UYN40" s="30"/>
      <c r="UYO40" s="30"/>
      <c r="UYP40" s="30"/>
      <c r="UYQ40" s="30"/>
      <c r="UYR40" s="30"/>
      <c r="UYS40" s="30"/>
      <c r="UYT40" s="30"/>
      <c r="UYU40" s="30"/>
      <c r="UYV40" s="30"/>
      <c r="UYW40" s="30"/>
      <c r="UYX40" s="30"/>
      <c r="UYY40" s="30"/>
      <c r="UYZ40" s="30"/>
      <c r="UZA40" s="30"/>
      <c r="UZB40" s="30"/>
      <c r="UZC40" s="30"/>
      <c r="UZD40" s="30"/>
      <c r="UZE40" s="30"/>
      <c r="UZF40" s="30"/>
      <c r="UZG40" s="30"/>
      <c r="UZH40" s="30"/>
      <c r="UZI40" s="30"/>
      <c r="UZJ40" s="30"/>
      <c r="UZK40" s="30"/>
      <c r="UZL40" s="30"/>
      <c r="UZM40" s="30"/>
      <c r="UZN40" s="30"/>
      <c r="UZO40" s="30"/>
      <c r="UZP40" s="30"/>
      <c r="UZQ40" s="30"/>
      <c r="UZR40" s="30"/>
      <c r="UZS40" s="30"/>
      <c r="UZT40" s="30"/>
      <c r="UZU40" s="30"/>
      <c r="UZV40" s="30"/>
      <c r="UZW40" s="30"/>
      <c r="UZX40" s="30"/>
      <c r="UZY40" s="30"/>
      <c r="UZZ40" s="30"/>
      <c r="VAA40" s="30"/>
      <c r="VAB40" s="30"/>
      <c r="VAC40" s="30"/>
      <c r="VAD40" s="30"/>
      <c r="VAE40" s="30"/>
      <c r="VAF40" s="30"/>
      <c r="VAG40" s="30"/>
      <c r="VAH40" s="30"/>
      <c r="VAI40" s="30"/>
      <c r="VAJ40" s="30"/>
      <c r="VAK40" s="30"/>
      <c r="VAL40" s="30"/>
      <c r="VAM40" s="30"/>
      <c r="VAN40" s="30"/>
      <c r="VAO40" s="30"/>
      <c r="VAP40" s="30"/>
      <c r="VAQ40" s="30"/>
      <c r="VAR40" s="30"/>
      <c r="VAS40" s="30"/>
      <c r="VAT40" s="30"/>
      <c r="VAU40" s="30"/>
      <c r="VAV40" s="30"/>
      <c r="VAW40" s="30"/>
      <c r="VAX40" s="30"/>
      <c r="VAY40" s="30"/>
      <c r="VAZ40" s="30"/>
      <c r="VBA40" s="30"/>
      <c r="VBB40" s="30"/>
      <c r="VBC40" s="30"/>
      <c r="VBD40" s="30"/>
      <c r="VBE40" s="30"/>
      <c r="VBF40" s="30"/>
      <c r="VBG40" s="30"/>
      <c r="VBH40" s="30"/>
      <c r="VBI40" s="30"/>
      <c r="VBJ40" s="30"/>
      <c r="VBK40" s="30"/>
      <c r="VBL40" s="30"/>
      <c r="VBM40" s="30"/>
      <c r="VBN40" s="30"/>
      <c r="VBO40" s="30"/>
      <c r="VBP40" s="30"/>
      <c r="VBQ40" s="30"/>
      <c r="VBR40" s="30"/>
      <c r="VBS40" s="30"/>
      <c r="VBT40" s="30"/>
      <c r="VBU40" s="30"/>
      <c r="VBV40" s="30"/>
      <c r="VBW40" s="30"/>
      <c r="VBX40" s="30"/>
      <c r="VBY40" s="30"/>
      <c r="VBZ40" s="30"/>
      <c r="VCA40" s="30"/>
      <c r="VCB40" s="30"/>
      <c r="VCC40" s="30"/>
      <c r="VCD40" s="30"/>
      <c r="VCE40" s="30"/>
      <c r="VCF40" s="30"/>
      <c r="VCG40" s="30"/>
      <c r="VCH40" s="30"/>
      <c r="VCI40" s="30"/>
      <c r="VCJ40" s="30"/>
      <c r="VCK40" s="30"/>
      <c r="VCL40" s="30"/>
      <c r="VCM40" s="30"/>
      <c r="VCN40" s="30"/>
      <c r="VCO40" s="30"/>
      <c r="VCP40" s="30"/>
      <c r="VCQ40" s="30"/>
      <c r="VCR40" s="30"/>
      <c r="VCS40" s="30"/>
      <c r="VCT40" s="30"/>
      <c r="VCU40" s="30"/>
      <c r="VCV40" s="30"/>
      <c r="VCW40" s="30"/>
      <c r="VCX40" s="30"/>
      <c r="VCY40" s="30"/>
      <c r="VCZ40" s="30"/>
      <c r="VDA40" s="30"/>
      <c r="VDB40" s="30"/>
      <c r="VDC40" s="30"/>
      <c r="VDD40" s="30"/>
      <c r="VDE40" s="30"/>
      <c r="VDF40" s="30"/>
      <c r="VDG40" s="30"/>
      <c r="VDH40" s="30"/>
      <c r="VDI40" s="30"/>
      <c r="VDJ40" s="30"/>
      <c r="VDK40" s="30"/>
      <c r="VDL40" s="30"/>
      <c r="VDM40" s="30"/>
      <c r="VDN40" s="30"/>
      <c r="VDO40" s="30"/>
      <c r="VDP40" s="30"/>
      <c r="VDQ40" s="30"/>
      <c r="VDR40" s="30"/>
      <c r="VDS40" s="30"/>
      <c r="VDT40" s="30"/>
      <c r="VDU40" s="30"/>
      <c r="VDV40" s="30"/>
      <c r="VDW40" s="30"/>
      <c r="VDX40" s="30"/>
      <c r="VDY40" s="30"/>
      <c r="VDZ40" s="30"/>
      <c r="VEA40" s="30"/>
      <c r="VEB40" s="30"/>
      <c r="VEC40" s="30"/>
      <c r="VED40" s="30"/>
      <c r="VEE40" s="30"/>
      <c r="VEF40" s="30"/>
      <c r="VEG40" s="30"/>
      <c r="VEH40" s="30"/>
      <c r="VEI40" s="30"/>
      <c r="VEJ40" s="30"/>
      <c r="VEK40" s="30"/>
      <c r="VEL40" s="30"/>
      <c r="VEM40" s="30"/>
      <c r="VEN40" s="30"/>
      <c r="VEO40" s="30"/>
      <c r="VEP40" s="30"/>
      <c r="VEQ40" s="30"/>
      <c r="VER40" s="30"/>
      <c r="VES40" s="30"/>
      <c r="VET40" s="30"/>
      <c r="VEU40" s="30"/>
      <c r="VEV40" s="30"/>
      <c r="VEW40" s="30"/>
      <c r="VEX40" s="30"/>
      <c r="VEY40" s="30"/>
      <c r="VEZ40" s="30"/>
      <c r="VFA40" s="30"/>
      <c r="VFB40" s="30"/>
      <c r="VFC40" s="30"/>
      <c r="VFD40" s="30"/>
      <c r="VFE40" s="30"/>
      <c r="VFF40" s="30"/>
      <c r="VFG40" s="30"/>
      <c r="VFH40" s="30"/>
      <c r="VFI40" s="30"/>
      <c r="VFJ40" s="30"/>
      <c r="VFK40" s="30"/>
      <c r="VFL40" s="30"/>
      <c r="VFM40" s="30"/>
      <c r="VFN40" s="30"/>
      <c r="VFO40" s="30"/>
      <c r="VFP40" s="30"/>
      <c r="VFQ40" s="30"/>
      <c r="VFR40" s="30"/>
      <c r="VFS40" s="30"/>
      <c r="VFT40" s="30"/>
      <c r="VFU40" s="30"/>
      <c r="VFV40" s="30"/>
      <c r="VFW40" s="30"/>
      <c r="VFX40" s="30"/>
      <c r="VFY40" s="30"/>
      <c r="VFZ40" s="30"/>
      <c r="VGA40" s="30"/>
      <c r="VGB40" s="30"/>
      <c r="VGC40" s="30"/>
      <c r="VGD40" s="30"/>
      <c r="VGE40" s="30"/>
      <c r="VGF40" s="30"/>
      <c r="VGG40" s="30"/>
      <c r="VGH40" s="30"/>
      <c r="VGI40" s="30"/>
      <c r="VGJ40" s="30"/>
      <c r="VGK40" s="30"/>
      <c r="VGL40" s="30"/>
      <c r="VGM40" s="30"/>
      <c r="VGN40" s="30"/>
      <c r="VGO40" s="30"/>
      <c r="VGP40" s="30"/>
      <c r="VGQ40" s="30"/>
      <c r="VGR40" s="30"/>
      <c r="VGS40" s="30"/>
      <c r="VGT40" s="30"/>
      <c r="VGU40" s="30"/>
      <c r="VGV40" s="30"/>
      <c r="VGW40" s="30"/>
      <c r="VGX40" s="30"/>
      <c r="VGY40" s="30"/>
      <c r="VGZ40" s="30"/>
      <c r="VHA40" s="30"/>
      <c r="VHB40" s="30"/>
      <c r="VHC40" s="30"/>
      <c r="VHD40" s="30"/>
      <c r="VHE40" s="30"/>
      <c r="VHF40" s="30"/>
      <c r="VHG40" s="30"/>
      <c r="VHH40" s="30"/>
      <c r="VHI40" s="30"/>
      <c r="VHJ40" s="30"/>
      <c r="VHK40" s="30"/>
      <c r="VHL40" s="30"/>
      <c r="VHM40" s="30"/>
      <c r="VHN40" s="30"/>
      <c r="VHO40" s="30"/>
      <c r="VHP40" s="30"/>
      <c r="VHQ40" s="30"/>
      <c r="VHR40" s="30"/>
      <c r="VHS40" s="30"/>
      <c r="VHT40" s="30"/>
      <c r="VHU40" s="30"/>
      <c r="VHV40" s="30"/>
      <c r="VHW40" s="30"/>
      <c r="VHX40" s="30"/>
      <c r="VHY40" s="30"/>
      <c r="VHZ40" s="30"/>
      <c r="VIA40" s="30"/>
      <c r="VIB40" s="30"/>
      <c r="VIC40" s="30"/>
      <c r="VID40" s="30"/>
      <c r="VIE40" s="30"/>
      <c r="VIF40" s="30"/>
      <c r="VIG40" s="30"/>
      <c r="VIH40" s="30"/>
      <c r="VII40" s="30"/>
      <c r="VIJ40" s="30"/>
      <c r="VIK40" s="30"/>
      <c r="VIL40" s="30"/>
      <c r="VIM40" s="30"/>
      <c r="VIN40" s="30"/>
      <c r="VIO40" s="30"/>
      <c r="VIP40" s="30"/>
      <c r="VIQ40" s="30"/>
      <c r="VIR40" s="30"/>
      <c r="VIS40" s="30"/>
      <c r="VIT40" s="30"/>
      <c r="VIU40" s="30"/>
      <c r="VIV40" s="30"/>
      <c r="VIW40" s="30"/>
      <c r="VIX40" s="30"/>
      <c r="VIY40" s="30"/>
      <c r="VIZ40" s="30"/>
      <c r="VJA40" s="30"/>
      <c r="VJB40" s="30"/>
      <c r="VJC40" s="30"/>
      <c r="VJD40" s="30"/>
      <c r="VJE40" s="30"/>
      <c r="VJF40" s="30"/>
      <c r="VJG40" s="30"/>
      <c r="VJH40" s="30"/>
      <c r="VJI40" s="30"/>
      <c r="VJJ40" s="30"/>
      <c r="VJK40" s="30"/>
      <c r="VJL40" s="30"/>
      <c r="VJM40" s="30"/>
      <c r="VJN40" s="30"/>
      <c r="VJO40" s="30"/>
      <c r="VJP40" s="30"/>
      <c r="VJQ40" s="30"/>
      <c r="VJR40" s="30"/>
      <c r="VJS40" s="30"/>
      <c r="VJT40" s="30"/>
      <c r="VJU40" s="30"/>
      <c r="VJV40" s="30"/>
      <c r="VJW40" s="30"/>
      <c r="VJX40" s="30"/>
      <c r="VJY40" s="30"/>
      <c r="VJZ40" s="30"/>
      <c r="VKA40" s="30"/>
      <c r="VKB40" s="30"/>
      <c r="VKC40" s="30"/>
      <c r="VKD40" s="30"/>
      <c r="VKE40" s="30"/>
      <c r="VKF40" s="30"/>
      <c r="VKG40" s="30"/>
      <c r="VKH40" s="30"/>
      <c r="VKI40" s="30"/>
      <c r="VKJ40" s="30"/>
      <c r="VKK40" s="30"/>
      <c r="VKL40" s="30"/>
      <c r="VKM40" s="30"/>
      <c r="VKN40" s="30"/>
      <c r="VKO40" s="30"/>
      <c r="VKP40" s="30"/>
      <c r="VKQ40" s="30"/>
      <c r="VKR40" s="30"/>
      <c r="VKS40" s="30"/>
      <c r="VKT40" s="30"/>
      <c r="VKU40" s="30"/>
      <c r="VKV40" s="30"/>
      <c r="VKW40" s="30"/>
      <c r="VKX40" s="30"/>
      <c r="VKY40" s="30"/>
      <c r="VKZ40" s="30"/>
      <c r="VLA40" s="30"/>
      <c r="VLB40" s="30"/>
      <c r="VLC40" s="30"/>
      <c r="VLD40" s="30"/>
      <c r="VLE40" s="30"/>
      <c r="VLF40" s="30"/>
      <c r="VLG40" s="30"/>
      <c r="VLH40" s="30"/>
      <c r="VLI40" s="30"/>
      <c r="VLJ40" s="30"/>
      <c r="VLK40" s="30"/>
      <c r="VLL40" s="30"/>
      <c r="VLM40" s="30"/>
      <c r="VLN40" s="30"/>
      <c r="VLO40" s="30"/>
      <c r="VLP40" s="30"/>
      <c r="VLQ40" s="30"/>
      <c r="VLR40" s="30"/>
      <c r="VLS40" s="30"/>
      <c r="VLT40" s="30"/>
      <c r="VLU40" s="30"/>
      <c r="VLV40" s="30"/>
      <c r="VLW40" s="30"/>
      <c r="VLX40" s="30"/>
      <c r="VLY40" s="30"/>
      <c r="VLZ40" s="30"/>
      <c r="VMA40" s="30"/>
      <c r="VMB40" s="30"/>
      <c r="VMC40" s="30"/>
      <c r="VMD40" s="30"/>
      <c r="VME40" s="30"/>
      <c r="VMF40" s="30"/>
      <c r="VMG40" s="30"/>
      <c r="VMH40" s="30"/>
      <c r="VMI40" s="30"/>
      <c r="VMJ40" s="30"/>
      <c r="VMK40" s="30"/>
      <c r="VML40" s="30"/>
      <c r="VMM40" s="30"/>
      <c r="VMN40" s="30"/>
      <c r="VMO40" s="30"/>
      <c r="VMP40" s="30"/>
      <c r="VMQ40" s="30"/>
      <c r="VMR40" s="30"/>
      <c r="VMS40" s="30"/>
      <c r="VMT40" s="30"/>
      <c r="VMU40" s="30"/>
      <c r="VMV40" s="30"/>
      <c r="VMW40" s="30"/>
      <c r="VMX40" s="30"/>
      <c r="VMY40" s="30"/>
      <c r="VMZ40" s="30"/>
      <c r="VNA40" s="30"/>
      <c r="VNB40" s="30"/>
      <c r="VNC40" s="30"/>
      <c r="VND40" s="30"/>
      <c r="VNE40" s="30"/>
      <c r="VNF40" s="30"/>
      <c r="VNG40" s="30"/>
      <c r="VNH40" s="30"/>
      <c r="VNI40" s="30"/>
      <c r="VNJ40" s="30"/>
      <c r="VNK40" s="30"/>
      <c r="VNL40" s="30"/>
      <c r="VNM40" s="30"/>
      <c r="VNN40" s="30"/>
      <c r="VNO40" s="30"/>
      <c r="VNP40" s="30"/>
      <c r="VNQ40" s="30"/>
      <c r="VNR40" s="30"/>
      <c r="VNS40" s="30"/>
      <c r="VNT40" s="30"/>
      <c r="VNU40" s="30"/>
      <c r="VNV40" s="30"/>
      <c r="VNW40" s="30"/>
      <c r="VNX40" s="30"/>
      <c r="VNY40" s="30"/>
      <c r="VNZ40" s="30"/>
      <c r="VOA40" s="30"/>
      <c r="VOB40" s="30"/>
      <c r="VOC40" s="30"/>
      <c r="VOD40" s="30"/>
      <c r="VOE40" s="30"/>
      <c r="VOF40" s="30"/>
      <c r="VOG40" s="30"/>
      <c r="VOH40" s="30"/>
      <c r="VOI40" s="30"/>
      <c r="VOJ40" s="30"/>
      <c r="VOK40" s="30"/>
      <c r="VOL40" s="30"/>
      <c r="VOM40" s="30"/>
      <c r="VON40" s="30"/>
      <c r="VOO40" s="30"/>
      <c r="VOP40" s="30"/>
      <c r="VOQ40" s="30"/>
      <c r="VOR40" s="30"/>
      <c r="VOS40" s="30"/>
      <c r="VOT40" s="30"/>
      <c r="VOU40" s="30"/>
      <c r="VOV40" s="30"/>
      <c r="VOW40" s="30"/>
      <c r="VOX40" s="30"/>
      <c r="VOY40" s="30"/>
      <c r="VOZ40" s="30"/>
      <c r="VPA40" s="30"/>
      <c r="VPB40" s="30"/>
      <c r="VPC40" s="30"/>
      <c r="VPD40" s="30"/>
      <c r="VPE40" s="30"/>
      <c r="VPF40" s="30"/>
      <c r="VPG40" s="30"/>
      <c r="VPH40" s="30"/>
      <c r="VPI40" s="30"/>
      <c r="VPJ40" s="30"/>
      <c r="VPK40" s="30"/>
      <c r="VPL40" s="30"/>
      <c r="VPM40" s="30"/>
      <c r="VPN40" s="30"/>
      <c r="VPO40" s="30"/>
      <c r="VPP40" s="30"/>
      <c r="VPQ40" s="30"/>
      <c r="VPR40" s="30"/>
      <c r="VPS40" s="30"/>
      <c r="VPT40" s="30"/>
      <c r="VPU40" s="30"/>
      <c r="VPV40" s="30"/>
      <c r="VPW40" s="30"/>
      <c r="VPX40" s="30"/>
      <c r="VPY40" s="30"/>
      <c r="VPZ40" s="30"/>
      <c r="VQA40" s="30"/>
      <c r="VQB40" s="30"/>
      <c r="VQC40" s="30"/>
      <c r="VQD40" s="30"/>
      <c r="VQE40" s="30"/>
      <c r="VQF40" s="30"/>
      <c r="VQG40" s="30"/>
      <c r="VQH40" s="30"/>
      <c r="VQI40" s="30"/>
      <c r="VQJ40" s="30"/>
      <c r="VQK40" s="30"/>
      <c r="VQL40" s="30"/>
      <c r="VQM40" s="30"/>
      <c r="VQN40" s="30"/>
      <c r="VQO40" s="30"/>
      <c r="VQP40" s="30"/>
      <c r="VQQ40" s="30"/>
      <c r="VQR40" s="30"/>
      <c r="VQS40" s="30"/>
      <c r="VQT40" s="30"/>
      <c r="VQU40" s="30"/>
      <c r="VQV40" s="30"/>
      <c r="VQW40" s="30"/>
      <c r="VQX40" s="30"/>
      <c r="VQY40" s="30"/>
      <c r="VQZ40" s="30"/>
      <c r="VRA40" s="30"/>
      <c r="VRB40" s="30"/>
      <c r="VRC40" s="30"/>
      <c r="VRD40" s="30"/>
      <c r="VRE40" s="30"/>
      <c r="VRF40" s="30"/>
      <c r="VRG40" s="30"/>
      <c r="VRH40" s="30"/>
      <c r="VRI40" s="30"/>
      <c r="VRJ40" s="30"/>
      <c r="VRK40" s="30"/>
      <c r="VRL40" s="30"/>
      <c r="VRM40" s="30"/>
      <c r="VRN40" s="30"/>
      <c r="VRO40" s="30"/>
      <c r="VRP40" s="30"/>
      <c r="VRQ40" s="30"/>
      <c r="VRR40" s="30"/>
      <c r="VRS40" s="30"/>
      <c r="VRT40" s="30"/>
      <c r="VRU40" s="30"/>
      <c r="VRV40" s="30"/>
      <c r="VRW40" s="30"/>
      <c r="VRX40" s="30"/>
      <c r="VRY40" s="30"/>
      <c r="VRZ40" s="30"/>
      <c r="VSA40" s="30"/>
      <c r="VSB40" s="30"/>
      <c r="VSC40" s="30"/>
      <c r="VSD40" s="30"/>
      <c r="VSE40" s="30"/>
      <c r="VSF40" s="30"/>
      <c r="VSG40" s="30"/>
      <c r="VSH40" s="30"/>
      <c r="VSI40" s="30"/>
      <c r="VSJ40" s="30"/>
      <c r="VSK40" s="30"/>
      <c r="VSL40" s="30"/>
      <c r="VSM40" s="30"/>
      <c r="VSN40" s="30"/>
      <c r="VSO40" s="30"/>
      <c r="VSP40" s="30"/>
      <c r="VSQ40" s="30"/>
      <c r="VSR40" s="30"/>
      <c r="VSS40" s="30"/>
      <c r="VST40" s="30"/>
      <c r="VSU40" s="30"/>
      <c r="VSV40" s="30"/>
      <c r="VSW40" s="30"/>
      <c r="VSX40" s="30"/>
      <c r="VSY40" s="30"/>
      <c r="VSZ40" s="30"/>
      <c r="VTA40" s="30"/>
      <c r="VTB40" s="30"/>
      <c r="VTC40" s="30"/>
      <c r="VTD40" s="30"/>
      <c r="VTE40" s="30"/>
      <c r="VTF40" s="30"/>
      <c r="VTG40" s="30"/>
      <c r="VTH40" s="30"/>
      <c r="VTI40" s="30"/>
      <c r="VTJ40" s="30"/>
      <c r="VTK40" s="30"/>
      <c r="VTL40" s="30"/>
      <c r="VTM40" s="30"/>
      <c r="VTN40" s="30"/>
      <c r="VTO40" s="30"/>
      <c r="VTP40" s="30"/>
      <c r="VTQ40" s="30"/>
      <c r="VTR40" s="30"/>
      <c r="VTS40" s="30"/>
      <c r="VTT40" s="30"/>
      <c r="VTU40" s="30"/>
      <c r="VTV40" s="30"/>
      <c r="VTW40" s="30"/>
      <c r="VTX40" s="30"/>
      <c r="VTY40" s="30"/>
      <c r="VTZ40" s="30"/>
      <c r="VUA40" s="30"/>
      <c r="VUB40" s="30"/>
      <c r="VUC40" s="30"/>
      <c r="VUD40" s="30"/>
      <c r="VUE40" s="30"/>
      <c r="VUF40" s="30"/>
      <c r="VUG40" s="30"/>
      <c r="VUH40" s="30"/>
      <c r="VUI40" s="30"/>
      <c r="VUJ40" s="30"/>
      <c r="VUK40" s="30"/>
      <c r="VUL40" s="30"/>
      <c r="VUM40" s="30"/>
      <c r="VUN40" s="30"/>
      <c r="VUO40" s="30"/>
      <c r="VUP40" s="30"/>
      <c r="VUQ40" s="30"/>
      <c r="VUR40" s="30"/>
      <c r="VUS40" s="30"/>
      <c r="VUT40" s="30"/>
      <c r="VUU40" s="30"/>
      <c r="VUV40" s="30"/>
      <c r="VUW40" s="30"/>
      <c r="VUX40" s="30"/>
      <c r="VUY40" s="30"/>
      <c r="VUZ40" s="30"/>
      <c r="VVA40" s="30"/>
      <c r="VVB40" s="30"/>
      <c r="VVC40" s="30"/>
      <c r="VVD40" s="30"/>
      <c r="VVE40" s="30"/>
      <c r="VVF40" s="30"/>
      <c r="VVG40" s="30"/>
      <c r="VVH40" s="30"/>
      <c r="VVI40" s="30"/>
      <c r="VVJ40" s="30"/>
      <c r="VVK40" s="30"/>
      <c r="VVL40" s="30"/>
      <c r="VVM40" s="30"/>
      <c r="VVN40" s="30"/>
      <c r="VVO40" s="30"/>
      <c r="VVP40" s="30"/>
      <c r="VVQ40" s="30"/>
      <c r="VVR40" s="30"/>
      <c r="VVS40" s="30"/>
      <c r="VVT40" s="30"/>
      <c r="VVU40" s="30"/>
      <c r="VVV40" s="30"/>
      <c r="VVW40" s="30"/>
      <c r="VVX40" s="30"/>
      <c r="VVY40" s="30"/>
      <c r="VVZ40" s="30"/>
      <c r="VWA40" s="30"/>
      <c r="VWB40" s="30"/>
      <c r="VWC40" s="30"/>
      <c r="VWD40" s="30"/>
      <c r="VWE40" s="30"/>
      <c r="VWF40" s="30"/>
      <c r="VWG40" s="30"/>
      <c r="VWH40" s="30"/>
      <c r="VWI40" s="30"/>
      <c r="VWJ40" s="30"/>
      <c r="VWK40" s="30"/>
      <c r="VWL40" s="30"/>
      <c r="VWM40" s="30"/>
      <c r="VWN40" s="30"/>
      <c r="VWO40" s="30"/>
      <c r="VWP40" s="30"/>
      <c r="VWQ40" s="30"/>
      <c r="VWR40" s="30"/>
      <c r="VWS40" s="30"/>
      <c r="VWT40" s="30"/>
      <c r="VWU40" s="30"/>
      <c r="VWV40" s="30"/>
      <c r="VWW40" s="30"/>
      <c r="VWX40" s="30"/>
      <c r="VWY40" s="30"/>
      <c r="VWZ40" s="30"/>
      <c r="VXA40" s="30"/>
      <c r="VXB40" s="30"/>
      <c r="VXC40" s="30"/>
      <c r="VXD40" s="30"/>
      <c r="VXE40" s="30"/>
      <c r="VXF40" s="30"/>
      <c r="VXG40" s="30"/>
      <c r="VXH40" s="30"/>
      <c r="VXI40" s="30"/>
      <c r="VXJ40" s="30"/>
      <c r="VXK40" s="30"/>
      <c r="VXL40" s="30"/>
      <c r="VXM40" s="30"/>
      <c r="VXN40" s="30"/>
      <c r="VXO40" s="30"/>
      <c r="VXP40" s="30"/>
      <c r="VXQ40" s="30"/>
      <c r="VXR40" s="30"/>
      <c r="VXS40" s="30"/>
      <c r="VXT40" s="30"/>
      <c r="VXU40" s="30"/>
      <c r="VXV40" s="30"/>
      <c r="VXW40" s="30"/>
      <c r="VXX40" s="30"/>
      <c r="VXY40" s="30"/>
      <c r="VXZ40" s="30"/>
      <c r="VYA40" s="30"/>
      <c r="VYB40" s="30"/>
      <c r="VYC40" s="30"/>
      <c r="VYD40" s="30"/>
      <c r="VYE40" s="30"/>
      <c r="VYF40" s="30"/>
      <c r="VYG40" s="30"/>
      <c r="VYH40" s="30"/>
      <c r="VYI40" s="30"/>
      <c r="VYJ40" s="30"/>
      <c r="VYK40" s="30"/>
      <c r="VYL40" s="30"/>
      <c r="VYM40" s="30"/>
      <c r="VYN40" s="30"/>
      <c r="VYO40" s="30"/>
      <c r="VYP40" s="30"/>
      <c r="VYQ40" s="30"/>
      <c r="VYR40" s="30"/>
      <c r="VYS40" s="30"/>
      <c r="VYT40" s="30"/>
      <c r="VYU40" s="30"/>
      <c r="VYV40" s="30"/>
      <c r="VYW40" s="30"/>
      <c r="VYX40" s="30"/>
      <c r="VYY40" s="30"/>
      <c r="VYZ40" s="30"/>
      <c r="VZA40" s="30"/>
      <c r="VZB40" s="30"/>
      <c r="VZC40" s="30"/>
      <c r="VZD40" s="30"/>
      <c r="VZE40" s="30"/>
      <c r="VZF40" s="30"/>
      <c r="VZG40" s="30"/>
      <c r="VZH40" s="30"/>
      <c r="VZI40" s="30"/>
      <c r="VZJ40" s="30"/>
      <c r="VZK40" s="30"/>
      <c r="VZL40" s="30"/>
      <c r="VZM40" s="30"/>
      <c r="VZN40" s="30"/>
      <c r="VZO40" s="30"/>
      <c r="VZP40" s="30"/>
      <c r="VZQ40" s="30"/>
      <c r="VZR40" s="30"/>
      <c r="VZS40" s="30"/>
      <c r="VZT40" s="30"/>
      <c r="VZU40" s="30"/>
      <c r="VZV40" s="30"/>
      <c r="VZW40" s="30"/>
      <c r="VZX40" s="30"/>
      <c r="VZY40" s="30"/>
      <c r="VZZ40" s="30"/>
      <c r="WAA40" s="30"/>
      <c r="WAB40" s="30"/>
      <c r="WAC40" s="30"/>
      <c r="WAD40" s="30"/>
      <c r="WAE40" s="30"/>
      <c r="WAF40" s="30"/>
      <c r="WAG40" s="30"/>
      <c r="WAH40" s="30"/>
      <c r="WAI40" s="30"/>
      <c r="WAJ40" s="30"/>
      <c r="WAK40" s="30"/>
      <c r="WAL40" s="30"/>
      <c r="WAM40" s="30"/>
      <c r="WAN40" s="30"/>
      <c r="WAO40" s="30"/>
      <c r="WAP40" s="30"/>
      <c r="WAQ40" s="30"/>
      <c r="WAR40" s="30"/>
      <c r="WAS40" s="30"/>
      <c r="WAT40" s="30"/>
      <c r="WAU40" s="30"/>
      <c r="WAV40" s="30"/>
      <c r="WAW40" s="30"/>
      <c r="WAX40" s="30"/>
      <c r="WAY40" s="30"/>
      <c r="WAZ40" s="30"/>
      <c r="WBA40" s="30"/>
      <c r="WBB40" s="30"/>
      <c r="WBC40" s="30"/>
      <c r="WBD40" s="30"/>
      <c r="WBE40" s="30"/>
      <c r="WBF40" s="30"/>
      <c r="WBG40" s="30"/>
      <c r="WBH40" s="30"/>
      <c r="WBI40" s="30"/>
      <c r="WBJ40" s="30"/>
      <c r="WBK40" s="30"/>
      <c r="WBL40" s="30"/>
      <c r="WBM40" s="30"/>
      <c r="WBN40" s="30"/>
      <c r="WBO40" s="30"/>
      <c r="WBP40" s="30"/>
      <c r="WBQ40" s="30"/>
      <c r="WBR40" s="30"/>
      <c r="WBS40" s="30"/>
      <c r="WBT40" s="30"/>
      <c r="WBU40" s="30"/>
      <c r="WBV40" s="30"/>
      <c r="WBW40" s="30"/>
      <c r="WBX40" s="30"/>
      <c r="WBY40" s="30"/>
      <c r="WBZ40" s="30"/>
      <c r="WCA40" s="30"/>
      <c r="WCB40" s="30"/>
      <c r="WCC40" s="30"/>
      <c r="WCD40" s="30"/>
      <c r="WCE40" s="30"/>
      <c r="WCF40" s="30"/>
      <c r="WCG40" s="30"/>
      <c r="WCH40" s="30"/>
      <c r="WCI40" s="30"/>
      <c r="WCJ40" s="30"/>
      <c r="WCK40" s="30"/>
      <c r="WCL40" s="30"/>
      <c r="WCM40" s="30"/>
      <c r="WCN40" s="30"/>
      <c r="WCO40" s="30"/>
      <c r="WCP40" s="30"/>
      <c r="WCQ40" s="30"/>
      <c r="WCR40" s="30"/>
      <c r="WCS40" s="30"/>
      <c r="WCT40" s="30"/>
      <c r="WCU40" s="30"/>
      <c r="WCV40" s="30"/>
      <c r="WCW40" s="30"/>
      <c r="WCX40" s="30"/>
      <c r="WCY40" s="30"/>
      <c r="WCZ40" s="30"/>
      <c r="WDA40" s="30"/>
      <c r="WDB40" s="30"/>
      <c r="WDC40" s="30"/>
      <c r="WDD40" s="30"/>
      <c r="WDE40" s="30"/>
      <c r="WDF40" s="30"/>
      <c r="WDG40" s="30"/>
      <c r="WDH40" s="30"/>
      <c r="WDI40" s="30"/>
      <c r="WDJ40" s="30"/>
      <c r="WDK40" s="30"/>
      <c r="WDL40" s="30"/>
      <c r="WDM40" s="30"/>
      <c r="WDN40" s="30"/>
      <c r="WDO40" s="30"/>
      <c r="WDP40" s="30"/>
      <c r="WDQ40" s="30"/>
      <c r="WDR40" s="30"/>
      <c r="WDS40" s="30"/>
      <c r="WDT40" s="30"/>
      <c r="WDU40" s="30"/>
      <c r="WDV40" s="30"/>
      <c r="WDW40" s="30"/>
      <c r="WDX40" s="30"/>
      <c r="WDY40" s="30"/>
      <c r="WDZ40" s="30"/>
      <c r="WEA40" s="30"/>
      <c r="WEB40" s="30"/>
      <c r="WEC40" s="30"/>
      <c r="WED40" s="30"/>
      <c r="WEE40" s="30"/>
      <c r="WEF40" s="30"/>
      <c r="WEG40" s="30"/>
      <c r="WEH40" s="30"/>
      <c r="WEI40" s="30"/>
      <c r="WEJ40" s="30"/>
      <c r="WEK40" s="30"/>
      <c r="WEL40" s="30"/>
      <c r="WEM40" s="30"/>
      <c r="WEN40" s="30"/>
      <c r="WEO40" s="30"/>
      <c r="WEP40" s="30"/>
      <c r="WEQ40" s="30"/>
      <c r="WER40" s="30"/>
      <c r="WES40" s="30"/>
      <c r="WET40" s="30"/>
      <c r="WEU40" s="30"/>
      <c r="WEV40" s="30"/>
      <c r="WEW40" s="30"/>
      <c r="WEX40" s="30"/>
      <c r="WEY40" s="30"/>
      <c r="WEZ40" s="30"/>
      <c r="WFA40" s="30"/>
      <c r="WFB40" s="30"/>
      <c r="WFC40" s="30"/>
      <c r="WFD40" s="30"/>
      <c r="WFE40" s="30"/>
      <c r="WFF40" s="30"/>
      <c r="WFG40" s="30"/>
      <c r="WFH40" s="30"/>
      <c r="WFI40" s="30"/>
      <c r="WFJ40" s="30"/>
      <c r="WFK40" s="30"/>
      <c r="WFL40" s="30"/>
      <c r="WFM40" s="30"/>
      <c r="WFN40" s="30"/>
      <c r="WFO40" s="30"/>
      <c r="WFP40" s="30"/>
      <c r="WFQ40" s="30"/>
      <c r="WFR40" s="30"/>
      <c r="WFS40" s="30"/>
      <c r="WFT40" s="30"/>
      <c r="WFU40" s="30"/>
      <c r="WFV40" s="30"/>
      <c r="WFW40" s="30"/>
      <c r="WFX40" s="30"/>
      <c r="WFY40" s="30"/>
      <c r="WFZ40" s="30"/>
      <c r="WGA40" s="30"/>
      <c r="WGB40" s="30"/>
      <c r="WGC40" s="30"/>
      <c r="WGD40" s="30"/>
      <c r="WGE40" s="30"/>
      <c r="WGF40" s="30"/>
      <c r="WGG40" s="30"/>
      <c r="WGH40" s="30"/>
      <c r="WGI40" s="30"/>
      <c r="WGJ40" s="30"/>
      <c r="WGK40" s="30"/>
      <c r="WGL40" s="30"/>
      <c r="WGM40" s="30"/>
      <c r="WGN40" s="30"/>
      <c r="WGO40" s="30"/>
      <c r="WGP40" s="30"/>
      <c r="WGQ40" s="30"/>
      <c r="WGR40" s="30"/>
      <c r="WGS40" s="30"/>
      <c r="WGT40" s="30"/>
      <c r="WGU40" s="30"/>
      <c r="WGV40" s="30"/>
      <c r="WGW40" s="30"/>
      <c r="WGX40" s="30"/>
      <c r="WGY40" s="30"/>
      <c r="WGZ40" s="30"/>
      <c r="WHA40" s="30"/>
      <c r="WHB40" s="30"/>
      <c r="WHC40" s="30"/>
      <c r="WHD40" s="30"/>
      <c r="WHE40" s="30"/>
      <c r="WHF40" s="30"/>
      <c r="WHG40" s="30"/>
      <c r="WHH40" s="30"/>
      <c r="WHI40" s="30"/>
      <c r="WHJ40" s="30"/>
      <c r="WHK40" s="30"/>
      <c r="WHL40" s="30"/>
      <c r="WHM40" s="30"/>
      <c r="WHN40" s="30"/>
      <c r="WHO40" s="30"/>
      <c r="WHP40" s="30"/>
      <c r="WHQ40" s="30"/>
      <c r="WHR40" s="30"/>
      <c r="WHS40" s="30"/>
      <c r="WHT40" s="30"/>
      <c r="WHU40" s="30"/>
      <c r="WHV40" s="30"/>
      <c r="WHW40" s="30"/>
      <c r="WHX40" s="30"/>
      <c r="WHY40" s="30"/>
      <c r="WHZ40" s="30"/>
      <c r="WIA40" s="30"/>
      <c r="WIB40" s="30"/>
      <c r="WIC40" s="30"/>
      <c r="WID40" s="30"/>
      <c r="WIE40" s="30"/>
      <c r="WIF40" s="30"/>
      <c r="WIG40" s="30"/>
      <c r="WIH40" s="30"/>
      <c r="WII40" s="30"/>
      <c r="WIJ40" s="30"/>
      <c r="WIK40" s="30"/>
      <c r="WIL40" s="30"/>
      <c r="WIM40" s="30"/>
      <c r="WIN40" s="30"/>
      <c r="WIO40" s="30"/>
      <c r="WIP40" s="30"/>
      <c r="WIQ40" s="30"/>
      <c r="WIR40" s="30"/>
      <c r="WIS40" s="30"/>
      <c r="WIT40" s="30"/>
      <c r="WIU40" s="30"/>
      <c r="WIV40" s="30"/>
      <c r="WIW40" s="30"/>
      <c r="WIX40" s="30"/>
      <c r="WIY40" s="30"/>
      <c r="WIZ40" s="30"/>
      <c r="WJA40" s="30"/>
      <c r="WJB40" s="30"/>
      <c r="WJC40" s="30"/>
      <c r="WJD40" s="30"/>
      <c r="WJE40" s="30"/>
      <c r="WJF40" s="30"/>
      <c r="WJG40" s="30"/>
      <c r="WJH40" s="30"/>
      <c r="WJI40" s="30"/>
      <c r="WJJ40" s="30"/>
      <c r="WJK40" s="30"/>
      <c r="WJL40" s="30"/>
      <c r="WJM40" s="30"/>
      <c r="WJN40" s="30"/>
      <c r="WJO40" s="30"/>
      <c r="WJP40" s="30"/>
      <c r="WJQ40" s="30"/>
      <c r="WJR40" s="30"/>
      <c r="WJS40" s="30"/>
      <c r="WJT40" s="30"/>
      <c r="WJU40" s="30"/>
      <c r="WJV40" s="30"/>
      <c r="WJW40" s="30"/>
      <c r="WJX40" s="30"/>
      <c r="WJY40" s="30"/>
      <c r="WJZ40" s="30"/>
      <c r="WKA40" s="30"/>
      <c r="WKB40" s="30"/>
      <c r="WKC40" s="30"/>
      <c r="WKD40" s="30"/>
      <c r="WKE40" s="30"/>
      <c r="WKF40" s="30"/>
      <c r="WKG40" s="30"/>
      <c r="WKH40" s="30"/>
      <c r="WKI40" s="30"/>
      <c r="WKJ40" s="30"/>
      <c r="WKK40" s="30"/>
      <c r="WKL40" s="30"/>
      <c r="WKM40" s="30"/>
      <c r="WKN40" s="30"/>
      <c r="WKO40" s="30"/>
      <c r="WKP40" s="30"/>
      <c r="WKQ40" s="30"/>
      <c r="WKR40" s="30"/>
      <c r="WKS40" s="30"/>
      <c r="WKT40" s="30"/>
      <c r="WKU40" s="30"/>
      <c r="WKV40" s="30"/>
      <c r="WKW40" s="30"/>
      <c r="WKX40" s="30"/>
      <c r="WKY40" s="30"/>
      <c r="WKZ40" s="30"/>
      <c r="WLA40" s="30"/>
      <c r="WLB40" s="30"/>
      <c r="WLC40" s="30"/>
      <c r="WLD40" s="30"/>
      <c r="WLE40" s="30"/>
      <c r="WLF40" s="30"/>
      <c r="WLG40" s="30"/>
      <c r="WLH40" s="30"/>
      <c r="WLI40" s="30"/>
      <c r="WLJ40" s="30"/>
      <c r="WLK40" s="30"/>
      <c r="WLL40" s="30"/>
      <c r="WLM40" s="30"/>
      <c r="WLN40" s="30"/>
      <c r="WLO40" s="30"/>
      <c r="WLP40" s="30"/>
      <c r="WLQ40" s="30"/>
      <c r="WLR40" s="30"/>
      <c r="WLS40" s="30"/>
      <c r="WLT40" s="30"/>
      <c r="WLU40" s="30"/>
      <c r="WLV40" s="30"/>
      <c r="WLW40" s="30"/>
      <c r="WLX40" s="30"/>
      <c r="WLY40" s="30"/>
      <c r="WLZ40" s="30"/>
      <c r="WMA40" s="30"/>
      <c r="WMB40" s="30"/>
      <c r="WMC40" s="30"/>
      <c r="WMD40" s="30"/>
      <c r="WME40" s="30"/>
      <c r="WMF40" s="30"/>
      <c r="WMG40" s="30"/>
      <c r="WMH40" s="30"/>
      <c r="WMI40" s="30"/>
      <c r="WMJ40" s="30"/>
      <c r="WMK40" s="30"/>
      <c r="WML40" s="30"/>
      <c r="WMM40" s="30"/>
      <c r="WMN40" s="30"/>
      <c r="WMO40" s="30"/>
      <c r="WMP40" s="30"/>
      <c r="WMQ40" s="30"/>
      <c r="WMR40" s="30"/>
      <c r="WMS40" s="30"/>
      <c r="WMT40" s="30"/>
      <c r="WMU40" s="30"/>
      <c r="WMV40" s="30"/>
      <c r="WMW40" s="30"/>
      <c r="WMX40" s="30"/>
      <c r="WMY40" s="30"/>
      <c r="WMZ40" s="30"/>
      <c r="WNA40" s="30"/>
      <c r="WNB40" s="30"/>
      <c r="WNC40" s="30"/>
      <c r="WND40" s="30"/>
      <c r="WNE40" s="30"/>
      <c r="WNF40" s="30"/>
      <c r="WNG40" s="30"/>
      <c r="WNH40" s="30"/>
      <c r="WNI40" s="30"/>
      <c r="WNJ40" s="30"/>
      <c r="WNK40" s="30"/>
      <c r="WNL40" s="30"/>
      <c r="WNM40" s="30"/>
      <c r="WNN40" s="30"/>
      <c r="WNO40" s="30"/>
      <c r="WNP40" s="30"/>
      <c r="WNQ40" s="30"/>
      <c r="WNR40" s="30"/>
      <c r="WNS40" s="30"/>
      <c r="WNT40" s="30"/>
      <c r="WNU40" s="30"/>
      <c r="WNV40" s="30"/>
      <c r="WNW40" s="30"/>
      <c r="WNX40" s="30"/>
      <c r="WNY40" s="30"/>
      <c r="WNZ40" s="30"/>
      <c r="WOA40" s="30"/>
      <c r="WOB40" s="30"/>
      <c r="WOC40" s="30"/>
      <c r="WOD40" s="30"/>
      <c r="WOE40" s="30"/>
      <c r="WOF40" s="30"/>
      <c r="WOG40" s="30"/>
      <c r="WOH40" s="30"/>
      <c r="WOI40" s="30"/>
      <c r="WOJ40" s="30"/>
      <c r="WOK40" s="30"/>
      <c r="WOL40" s="30"/>
      <c r="WOM40" s="30"/>
      <c r="WON40" s="30"/>
      <c r="WOO40" s="30"/>
      <c r="WOP40" s="30"/>
      <c r="WOQ40" s="30"/>
      <c r="WOR40" s="30"/>
      <c r="WOS40" s="30"/>
      <c r="WOT40" s="30"/>
      <c r="WOU40" s="30"/>
      <c r="WOV40" s="30"/>
      <c r="WOW40" s="30"/>
      <c r="WOX40" s="30"/>
      <c r="WOY40" s="30"/>
      <c r="WOZ40" s="30"/>
      <c r="WPA40" s="30"/>
      <c r="WPB40" s="30"/>
      <c r="WPC40" s="30"/>
      <c r="WPD40" s="30"/>
      <c r="WPE40" s="30"/>
      <c r="WPF40" s="30"/>
      <c r="WPG40" s="30"/>
      <c r="WPH40" s="30"/>
      <c r="WPI40" s="30"/>
      <c r="WPJ40" s="30"/>
      <c r="WPK40" s="30"/>
      <c r="WPL40" s="30"/>
      <c r="WPM40" s="30"/>
      <c r="WPN40" s="30"/>
      <c r="WPO40" s="30"/>
      <c r="WPP40" s="30"/>
      <c r="WPQ40" s="30"/>
      <c r="WPR40" s="30"/>
      <c r="WPS40" s="30"/>
      <c r="WPT40" s="30"/>
      <c r="WPU40" s="30"/>
      <c r="WPV40" s="30"/>
      <c r="WPW40" s="30"/>
      <c r="WPX40" s="30"/>
      <c r="WPY40" s="30"/>
      <c r="WPZ40" s="30"/>
      <c r="WQA40" s="30"/>
      <c r="WQB40" s="30"/>
      <c r="WQC40" s="30"/>
      <c r="WQD40" s="30"/>
      <c r="WQE40" s="30"/>
      <c r="WQF40" s="30"/>
      <c r="WQG40" s="30"/>
      <c r="WQH40" s="30"/>
      <c r="WQI40" s="30"/>
      <c r="WQJ40" s="30"/>
      <c r="WQK40" s="30"/>
      <c r="WQL40" s="30"/>
      <c r="WQM40" s="30"/>
      <c r="WQN40" s="30"/>
      <c r="WQO40" s="30"/>
      <c r="WQP40" s="30"/>
      <c r="WQQ40" s="30"/>
      <c r="WQR40" s="30"/>
      <c r="WQS40" s="30"/>
      <c r="WQT40" s="30"/>
      <c r="WQU40" s="30"/>
      <c r="WQV40" s="30"/>
      <c r="WQW40" s="30"/>
      <c r="WQX40" s="30"/>
      <c r="WQY40" s="30"/>
      <c r="WQZ40" s="30"/>
      <c r="WRA40" s="30"/>
      <c r="WRB40" s="30"/>
      <c r="WRC40" s="30"/>
      <c r="WRD40" s="30"/>
      <c r="WRE40" s="30"/>
      <c r="WRF40" s="30"/>
      <c r="WRG40" s="30"/>
      <c r="WRH40" s="30"/>
      <c r="WRI40" s="30"/>
      <c r="WRJ40" s="30"/>
      <c r="WRK40" s="30"/>
      <c r="WRL40" s="30"/>
      <c r="WRM40" s="30"/>
      <c r="WRN40" s="30"/>
      <c r="WRO40" s="30"/>
      <c r="WRP40" s="30"/>
      <c r="WRQ40" s="30"/>
      <c r="WRR40" s="30"/>
      <c r="WRS40" s="30"/>
      <c r="WRT40" s="30"/>
      <c r="WRU40" s="30"/>
      <c r="WRV40" s="30"/>
      <c r="WRW40" s="30"/>
      <c r="WRX40" s="30"/>
      <c r="WRY40" s="30"/>
      <c r="WRZ40" s="30"/>
      <c r="WSA40" s="30"/>
      <c r="WSB40" s="30"/>
      <c r="WSC40" s="30"/>
      <c r="WSD40" s="30"/>
      <c r="WSE40" s="30"/>
      <c r="WSF40" s="30"/>
      <c r="WSG40" s="30"/>
      <c r="WSH40" s="30"/>
      <c r="WSI40" s="30"/>
      <c r="WSJ40" s="30"/>
      <c r="WSK40" s="30"/>
      <c r="WSL40" s="30"/>
      <c r="WSM40" s="30"/>
      <c r="WSN40" s="30"/>
      <c r="WSO40" s="30"/>
      <c r="WSP40" s="30"/>
      <c r="WSQ40" s="30"/>
      <c r="WSR40" s="30"/>
      <c r="WSS40" s="30"/>
      <c r="WST40" s="30"/>
      <c r="WSU40" s="30"/>
      <c r="WSV40" s="30"/>
      <c r="WSW40" s="30"/>
      <c r="WSX40" s="30"/>
      <c r="WSY40" s="30"/>
      <c r="WSZ40" s="30"/>
      <c r="WTA40" s="30"/>
      <c r="WTB40" s="30"/>
      <c r="WTC40" s="30"/>
      <c r="WTD40" s="30"/>
      <c r="WTE40" s="30"/>
      <c r="WTF40" s="30"/>
      <c r="WTG40" s="30"/>
      <c r="WTH40" s="30"/>
      <c r="WTI40" s="30"/>
      <c r="WTJ40" s="30"/>
      <c r="WTK40" s="30"/>
      <c r="WTL40" s="30"/>
      <c r="WTM40" s="30"/>
      <c r="WTN40" s="30"/>
      <c r="WTO40" s="30"/>
      <c r="WTP40" s="30"/>
      <c r="WTQ40" s="30"/>
      <c r="WTR40" s="30"/>
      <c r="WTS40" s="30"/>
      <c r="WTT40" s="30"/>
      <c r="WTU40" s="30"/>
      <c r="WTV40" s="30"/>
      <c r="WTW40" s="30"/>
      <c r="WTX40" s="30"/>
      <c r="WTY40" s="30"/>
      <c r="WTZ40" s="30"/>
      <c r="WUA40" s="30"/>
      <c r="WUB40" s="30"/>
      <c r="WUC40" s="30"/>
      <c r="WUD40" s="30"/>
      <c r="WUE40" s="30"/>
      <c r="WUF40" s="30"/>
      <c r="WUG40" s="30"/>
      <c r="WUH40" s="30"/>
      <c r="WUI40" s="30"/>
      <c r="WUJ40" s="30"/>
      <c r="WUK40" s="30"/>
      <c r="WUL40" s="30"/>
      <c r="WUM40" s="30"/>
      <c r="WUN40" s="30"/>
      <c r="WUO40" s="30"/>
      <c r="WUP40" s="30"/>
      <c r="WUQ40" s="30"/>
      <c r="WUR40" s="30"/>
      <c r="WUS40" s="30"/>
      <c r="WUT40" s="30"/>
      <c r="WUU40" s="30"/>
      <c r="WUV40" s="30"/>
      <c r="WUW40" s="30"/>
      <c r="WUX40" s="30"/>
      <c r="WUY40" s="30"/>
      <c r="WUZ40" s="30"/>
      <c r="WVA40" s="30"/>
      <c r="WVB40" s="30"/>
      <c r="WVC40" s="30"/>
      <c r="WVD40" s="30"/>
      <c r="WVE40" s="30"/>
      <c r="WVF40" s="30"/>
      <c r="WVG40" s="30"/>
      <c r="WVH40" s="30"/>
      <c r="WVI40" s="30"/>
      <c r="WVJ40" s="30"/>
      <c r="WVK40" s="30"/>
      <c r="WVL40" s="30"/>
      <c r="WVM40" s="30"/>
      <c r="WVN40" s="30"/>
      <c r="WVO40" s="30"/>
      <c r="WVP40" s="30"/>
      <c r="WVQ40" s="30"/>
      <c r="WVR40" s="30"/>
      <c r="WVS40" s="30"/>
      <c r="WVT40" s="30"/>
      <c r="WVU40" s="30"/>
      <c r="WVV40" s="30"/>
      <c r="WVW40" s="30"/>
      <c r="WVX40" s="30"/>
      <c r="WVY40" s="30"/>
      <c r="WVZ40" s="30"/>
      <c r="WWA40" s="30"/>
      <c r="WWB40" s="30"/>
      <c r="WWC40" s="30"/>
      <c r="WWD40" s="30"/>
      <c r="WWE40" s="30"/>
      <c r="WWF40" s="30"/>
      <c r="WWG40" s="30"/>
      <c r="WWH40" s="30"/>
      <c r="WWI40" s="30"/>
      <c r="WWJ40" s="30"/>
      <c r="WWK40" s="30"/>
      <c r="WWL40" s="30"/>
      <c r="WWM40" s="30"/>
      <c r="WWN40" s="30"/>
      <c r="WWO40" s="30"/>
      <c r="WWP40" s="30"/>
      <c r="WWQ40" s="30"/>
      <c r="WWR40" s="30"/>
      <c r="WWS40" s="30"/>
      <c r="WWT40" s="30"/>
      <c r="WWU40" s="30"/>
      <c r="WWV40" s="30"/>
      <c r="WWW40" s="30"/>
      <c r="WWX40" s="30"/>
      <c r="WWY40" s="30"/>
      <c r="WWZ40" s="30"/>
      <c r="WXA40" s="30"/>
      <c r="WXB40" s="30"/>
      <c r="WXC40" s="30"/>
      <c r="WXD40" s="30"/>
      <c r="WXE40" s="30"/>
      <c r="WXF40" s="30"/>
      <c r="WXG40" s="30"/>
      <c r="WXH40" s="30"/>
      <c r="WXI40" s="30"/>
      <c r="WXJ40" s="30"/>
      <c r="WXK40" s="30"/>
      <c r="WXL40" s="30"/>
      <c r="WXM40" s="30"/>
      <c r="WXN40" s="30"/>
      <c r="WXO40" s="30"/>
      <c r="WXP40" s="30"/>
      <c r="WXQ40" s="30"/>
      <c r="WXR40" s="30"/>
      <c r="WXS40" s="30"/>
      <c r="WXT40" s="30"/>
      <c r="WXU40" s="30"/>
      <c r="WXV40" s="30"/>
      <c r="WXW40" s="30"/>
      <c r="WXX40" s="30"/>
      <c r="WXY40" s="30"/>
      <c r="WXZ40" s="30"/>
      <c r="WYA40" s="30"/>
      <c r="WYB40" s="30"/>
      <c r="WYC40" s="30"/>
      <c r="WYD40" s="30"/>
      <c r="WYE40" s="30"/>
      <c r="WYF40" s="30"/>
      <c r="WYG40" s="30"/>
      <c r="WYH40" s="30"/>
      <c r="WYI40" s="30"/>
      <c r="WYJ40" s="30"/>
      <c r="WYK40" s="30"/>
      <c r="WYL40" s="30"/>
      <c r="WYM40" s="30"/>
      <c r="WYN40" s="30"/>
      <c r="WYO40" s="30"/>
      <c r="WYP40" s="30"/>
      <c r="WYQ40" s="30"/>
      <c r="WYR40" s="30"/>
      <c r="WYS40" s="30"/>
      <c r="WYT40" s="30"/>
      <c r="WYU40" s="30"/>
      <c r="WYV40" s="30"/>
      <c r="WYW40" s="30"/>
      <c r="WYX40" s="30"/>
      <c r="WYY40" s="30"/>
      <c r="WYZ40" s="30"/>
      <c r="WZA40" s="30"/>
      <c r="WZB40" s="30"/>
      <c r="WZC40" s="30"/>
      <c r="WZD40" s="30"/>
      <c r="WZE40" s="30"/>
      <c r="WZF40" s="30"/>
      <c r="WZG40" s="30"/>
      <c r="WZH40" s="30"/>
      <c r="WZI40" s="30"/>
      <c r="WZJ40" s="30"/>
      <c r="WZK40" s="30"/>
      <c r="WZL40" s="30"/>
      <c r="WZM40" s="30"/>
      <c r="WZN40" s="30"/>
      <c r="WZO40" s="30"/>
      <c r="WZP40" s="30"/>
      <c r="WZQ40" s="30"/>
      <c r="WZR40" s="30"/>
      <c r="WZS40" s="30"/>
      <c r="WZT40" s="30"/>
      <c r="WZU40" s="30"/>
      <c r="WZV40" s="30"/>
      <c r="WZW40" s="30"/>
      <c r="WZX40" s="30"/>
      <c r="WZY40" s="30"/>
      <c r="WZZ40" s="30"/>
      <c r="XAA40" s="30"/>
      <c r="XAB40" s="30"/>
      <c r="XAC40" s="30"/>
      <c r="XAD40" s="30"/>
      <c r="XAE40" s="30"/>
      <c r="XAF40" s="30"/>
      <c r="XAG40" s="30"/>
      <c r="XAH40" s="30"/>
      <c r="XAI40" s="30"/>
      <c r="XAJ40" s="30"/>
      <c r="XAK40" s="30"/>
      <c r="XAL40" s="30"/>
      <c r="XAM40" s="30"/>
      <c r="XAN40" s="30"/>
      <c r="XAO40" s="30"/>
      <c r="XAP40" s="30"/>
      <c r="XAQ40" s="30"/>
      <c r="XAR40" s="30"/>
      <c r="XAS40" s="30"/>
      <c r="XAT40" s="30"/>
      <c r="XAU40" s="30"/>
      <c r="XAV40" s="30"/>
      <c r="XAW40" s="30"/>
      <c r="XAX40" s="30"/>
      <c r="XAY40" s="30"/>
      <c r="XAZ40" s="30"/>
      <c r="XBA40" s="30"/>
      <c r="XBB40" s="30"/>
      <c r="XBC40" s="30"/>
      <c r="XBD40" s="30"/>
      <c r="XBE40" s="30"/>
      <c r="XBF40" s="30"/>
      <c r="XBG40" s="30"/>
      <c r="XBH40" s="30"/>
      <c r="XBI40" s="30"/>
      <c r="XBJ40" s="30"/>
      <c r="XBK40" s="30"/>
      <c r="XBL40" s="30"/>
      <c r="XBM40" s="30"/>
      <c r="XBN40" s="30"/>
      <c r="XBO40" s="30"/>
      <c r="XBP40" s="30"/>
      <c r="XBQ40" s="30"/>
      <c r="XBR40" s="30"/>
      <c r="XBS40" s="30"/>
      <c r="XBT40" s="30"/>
      <c r="XBU40" s="30"/>
      <c r="XBV40" s="30"/>
      <c r="XBW40" s="30"/>
      <c r="XBX40" s="30"/>
      <c r="XBY40" s="30"/>
      <c r="XBZ40" s="30"/>
      <c r="XCA40" s="30"/>
      <c r="XCB40" s="30"/>
      <c r="XCC40" s="30"/>
      <c r="XCD40" s="30"/>
      <c r="XCE40" s="30"/>
      <c r="XCF40" s="30"/>
      <c r="XCG40" s="30"/>
      <c r="XCH40" s="30"/>
      <c r="XCI40" s="30"/>
      <c r="XCJ40" s="30"/>
      <c r="XCK40" s="30"/>
      <c r="XCL40" s="30"/>
      <c r="XCM40" s="30"/>
      <c r="XCN40" s="30"/>
      <c r="XCO40" s="30"/>
      <c r="XCP40" s="30"/>
      <c r="XCQ40" s="30"/>
      <c r="XCR40" s="30"/>
      <c r="XCS40" s="30"/>
      <c r="XCT40" s="30"/>
      <c r="XCU40" s="30"/>
      <c r="XCV40" s="30"/>
      <c r="XCW40" s="30"/>
      <c r="XCX40" s="30"/>
      <c r="XCY40" s="30"/>
      <c r="XCZ40" s="30"/>
      <c r="XDA40" s="30"/>
      <c r="XDB40" s="30"/>
      <c r="XDC40" s="30"/>
      <c r="XDD40" s="30"/>
      <c r="XDE40" s="30"/>
      <c r="XDF40" s="30"/>
      <c r="XDG40" s="30"/>
      <c r="XDH40" s="30"/>
      <c r="XDI40" s="30"/>
      <c r="XDJ40" s="30"/>
      <c r="XDK40" s="30"/>
      <c r="XDL40" s="30"/>
      <c r="XDM40" s="30"/>
      <c r="XDN40" s="30"/>
      <c r="XDO40" s="30"/>
      <c r="XDP40" s="30"/>
      <c r="XDQ40" s="30"/>
      <c r="XDR40" s="30"/>
      <c r="XDS40" s="30"/>
      <c r="XDT40" s="30"/>
      <c r="XDU40" s="30"/>
      <c r="XDV40" s="30"/>
      <c r="XDW40" s="30"/>
      <c r="XDX40" s="30"/>
      <c r="XDY40" s="30"/>
      <c r="XDZ40" s="30"/>
      <c r="XEA40" s="30"/>
      <c r="XEB40" s="30"/>
      <c r="XEC40" s="30"/>
      <c r="XED40" s="30"/>
      <c r="XEE40" s="30"/>
      <c r="XEF40" s="30"/>
      <c r="XEG40" s="30"/>
      <c r="XEH40" s="30"/>
      <c r="XEI40" s="30"/>
      <c r="XEJ40" s="30"/>
      <c r="XEK40" s="30"/>
      <c r="XEL40" s="30"/>
      <c r="XEM40" s="30"/>
      <c r="XEN40" s="30"/>
      <c r="XEO40" s="30"/>
      <c r="XEP40" s="30"/>
      <c r="XEQ40" s="30"/>
      <c r="XER40" s="30"/>
      <c r="XES40" s="30"/>
      <c r="XET40" s="30"/>
      <c r="XEU40" s="30"/>
      <c r="XEV40" s="30"/>
      <c r="XEW40" s="30"/>
      <c r="XEX40" s="30"/>
      <c r="XEY40" s="30"/>
      <c r="XEZ40" s="30"/>
      <c r="XFA40" s="30"/>
      <c r="XFB40" s="30"/>
    </row>
    <row r="41" spans="1:16382" s="10" customFormat="1" x14ac:dyDescent="0.3">
      <c r="A41" s="35" t="s">
        <v>178</v>
      </c>
      <c r="C41" s="30"/>
      <c r="D41" s="30"/>
      <c r="E41" s="30"/>
      <c r="F41" s="30"/>
      <c r="G41" s="30"/>
      <c r="H41" s="30"/>
      <c r="I41" s="30"/>
      <c r="J41" s="30"/>
      <c r="K41" s="30"/>
      <c r="L41" s="30"/>
      <c r="AC41" s="13"/>
      <c r="AD41" s="13"/>
      <c r="AO41" s="39"/>
    </row>
    <row r="42" spans="1:16382" s="10" customFormat="1" x14ac:dyDescent="0.3">
      <c r="A42" s="35" t="s">
        <v>179</v>
      </c>
      <c r="C42" s="30"/>
      <c r="D42" s="30"/>
      <c r="E42" s="30"/>
      <c r="F42" s="30"/>
      <c r="G42" s="30"/>
      <c r="H42" s="30"/>
      <c r="I42" s="30"/>
      <c r="J42" s="30"/>
      <c r="K42" s="30"/>
      <c r="L42" s="30"/>
      <c r="U42" s="30"/>
      <c r="AC42" s="13"/>
      <c r="AD42" s="13"/>
      <c r="AO42" s="39"/>
    </row>
    <row r="43" spans="1:16382" s="10" customFormat="1" x14ac:dyDescent="0.3">
      <c r="A43" s="40" t="s">
        <v>182</v>
      </c>
      <c r="C43" s="30"/>
      <c r="D43" s="30"/>
      <c r="E43" s="30"/>
      <c r="F43" s="30"/>
      <c r="G43" s="30"/>
      <c r="H43" s="30"/>
      <c r="I43" s="30"/>
      <c r="J43" s="30"/>
      <c r="K43" s="30"/>
      <c r="L43" s="30"/>
      <c r="U43" s="30"/>
      <c r="AC43" s="13"/>
      <c r="AD43" s="13"/>
      <c r="AO43" s="39"/>
    </row>
    <row r="44" spans="1:16382" s="10" customFormat="1" x14ac:dyDescent="0.3">
      <c r="A44" s="36" t="s">
        <v>180</v>
      </c>
      <c r="C44" s="30"/>
      <c r="D44" s="30"/>
      <c r="E44" s="30"/>
      <c r="F44" s="30"/>
      <c r="G44" s="30"/>
      <c r="H44" s="30"/>
      <c r="I44" s="30"/>
      <c r="J44" s="30"/>
      <c r="K44" s="30"/>
      <c r="L44" s="30"/>
      <c r="U44" s="30"/>
      <c r="AC44" s="13"/>
      <c r="AD44" s="13"/>
      <c r="AO44" s="39"/>
    </row>
    <row r="45" spans="1:16382" s="10" customFormat="1" x14ac:dyDescent="0.3">
      <c r="A45" s="41"/>
      <c r="C45" s="30"/>
      <c r="D45" s="30"/>
      <c r="E45" s="30"/>
      <c r="F45" s="30"/>
      <c r="G45" s="30"/>
      <c r="H45" s="30"/>
      <c r="I45" s="30"/>
      <c r="J45" s="30"/>
      <c r="K45" s="30"/>
      <c r="L45" s="30"/>
      <c r="U45" s="30"/>
      <c r="AC45" s="13"/>
      <c r="AD45" s="13"/>
      <c r="AO45" s="39"/>
    </row>
    <row r="46" spans="1:16382" s="10" customFormat="1" x14ac:dyDescent="0.3">
      <c r="A46" s="42" t="s">
        <v>40</v>
      </c>
      <c r="U46" s="30"/>
      <c r="AC46" s="13"/>
      <c r="AD46" s="13"/>
      <c r="AO46" s="39"/>
    </row>
    <row r="47" spans="1:16382" s="10" customFormat="1" x14ac:dyDescent="0.3">
      <c r="A47" s="43" t="s">
        <v>550</v>
      </c>
      <c r="U47" s="30"/>
      <c r="AC47" s="13"/>
      <c r="AD47" s="13"/>
      <c r="AO47" s="39"/>
    </row>
    <row r="48" spans="1:16382" s="10" customFormat="1" x14ac:dyDescent="0.3">
      <c r="A48" s="46" t="s">
        <v>551</v>
      </c>
      <c r="R48" s="44"/>
      <c r="AC48" s="13"/>
      <c r="AD48" s="13"/>
      <c r="AO48" s="30"/>
    </row>
    <row r="49" spans="1:12" x14ac:dyDescent="0.3">
      <c r="A49" s="43" t="s">
        <v>552</v>
      </c>
      <c r="B49" s="10"/>
      <c r="C49" s="10"/>
      <c r="D49" s="10"/>
      <c r="E49" s="10"/>
      <c r="F49" s="10"/>
      <c r="G49" s="10"/>
      <c r="H49" s="10"/>
      <c r="I49" s="10"/>
      <c r="J49" s="10"/>
      <c r="K49" s="10"/>
      <c r="L49" s="10"/>
    </row>
    <row r="50" spans="1:12" x14ac:dyDescent="0.3">
      <c r="A50" s="46" t="s">
        <v>553</v>
      </c>
      <c r="B50" s="10"/>
      <c r="C50" s="10"/>
      <c r="D50" s="10"/>
      <c r="E50" s="10"/>
      <c r="F50" s="10"/>
      <c r="G50" s="10"/>
      <c r="H50" s="10"/>
      <c r="I50" s="10"/>
      <c r="J50" s="10"/>
      <c r="K50" s="10"/>
      <c r="L50" s="10"/>
    </row>
    <row r="51" spans="1:12" x14ac:dyDescent="0.3">
      <c r="A51" s="46" t="s">
        <v>554</v>
      </c>
      <c r="B51" s="10"/>
      <c r="C51" s="10"/>
      <c r="D51" s="10"/>
      <c r="E51" s="10"/>
      <c r="F51" s="10"/>
      <c r="G51" s="10"/>
      <c r="H51" s="10"/>
      <c r="I51" s="10"/>
      <c r="J51" s="10"/>
      <c r="K51" s="10"/>
      <c r="L51" s="10"/>
    </row>
    <row r="52" spans="1:12" x14ac:dyDescent="0.3">
      <c r="A52" s="43" t="s">
        <v>555</v>
      </c>
      <c r="B52" s="10"/>
      <c r="C52" s="10"/>
      <c r="D52" s="10"/>
      <c r="E52" s="10"/>
      <c r="F52" s="10"/>
      <c r="G52" s="10"/>
      <c r="H52" s="10"/>
      <c r="I52" s="10"/>
      <c r="J52" s="10"/>
      <c r="K52" s="10"/>
      <c r="L52" s="10"/>
    </row>
    <row r="54" spans="1:12" x14ac:dyDescent="0.3">
      <c r="A54" s="61" t="s">
        <v>556</v>
      </c>
      <c r="B54" s="15"/>
      <c r="C54" s="15"/>
      <c r="D54" s="15"/>
      <c r="E54" s="15"/>
      <c r="F54" s="15"/>
      <c r="G54" s="15"/>
      <c r="H54" s="15"/>
      <c r="I54" s="15"/>
      <c r="J54" s="15"/>
      <c r="K54" s="15"/>
      <c r="L54" s="15"/>
    </row>
    <row r="55" spans="1:12" x14ac:dyDescent="0.3">
      <c r="A55" s="62" t="s">
        <v>557</v>
      </c>
      <c r="B55" s="15"/>
      <c r="C55" s="15"/>
      <c r="D55" s="15"/>
      <c r="E55" s="15"/>
      <c r="F55" s="15"/>
      <c r="G55" s="15"/>
      <c r="H55" s="15"/>
      <c r="I55" s="15"/>
      <c r="J55" s="15"/>
      <c r="K55" s="15"/>
      <c r="L55" s="15"/>
    </row>
    <row r="56" spans="1:12" x14ac:dyDescent="0.3">
      <c r="A56" s="62" t="s">
        <v>558</v>
      </c>
      <c r="B56" s="15"/>
      <c r="C56" s="15"/>
      <c r="D56" s="15"/>
      <c r="E56" s="15"/>
      <c r="F56" s="15"/>
      <c r="G56" s="15"/>
      <c r="H56" s="15"/>
      <c r="I56" s="15"/>
      <c r="J56" s="15"/>
      <c r="K56" s="15"/>
      <c r="L56" s="15"/>
    </row>
    <row r="57" spans="1:12" x14ac:dyDescent="0.3">
      <c r="A57" s="62" t="s">
        <v>559</v>
      </c>
      <c r="B57" s="15"/>
      <c r="C57" s="15"/>
      <c r="D57" s="15"/>
      <c r="E57" s="15"/>
      <c r="F57" s="15"/>
      <c r="G57" s="15"/>
      <c r="H57" s="15"/>
      <c r="I57" s="15"/>
      <c r="J57" s="15"/>
      <c r="K57" s="15"/>
      <c r="L57" s="15"/>
    </row>
    <row r="58" spans="1:12" x14ac:dyDescent="0.3">
      <c r="A58" s="62" t="s">
        <v>560</v>
      </c>
      <c r="B58" s="15"/>
      <c r="C58" s="15"/>
      <c r="D58" s="15"/>
      <c r="E58" s="15"/>
      <c r="F58" s="15"/>
      <c r="G58" s="15"/>
      <c r="H58" s="15"/>
      <c r="I58" s="15"/>
      <c r="J58" s="15"/>
      <c r="K58" s="15"/>
      <c r="L58" s="15"/>
    </row>
    <row r="59" spans="1:12" x14ac:dyDescent="0.3">
      <c r="A59" s="62" t="s">
        <v>575</v>
      </c>
      <c r="B59" s="15"/>
      <c r="C59" s="15"/>
      <c r="D59" s="15"/>
      <c r="E59" s="15"/>
      <c r="F59" s="15"/>
      <c r="G59" s="15"/>
      <c r="H59" s="15"/>
      <c r="I59" s="15"/>
      <c r="J59" s="15"/>
      <c r="K59" s="15"/>
      <c r="L59" s="15"/>
    </row>
    <row r="60" spans="1:12" x14ac:dyDescent="0.3">
      <c r="A60" s="62" t="s">
        <v>561</v>
      </c>
      <c r="B60" s="15"/>
      <c r="C60" s="15"/>
      <c r="D60" s="15"/>
      <c r="E60" s="15"/>
      <c r="F60" s="15"/>
      <c r="G60" s="15"/>
      <c r="H60" s="15"/>
      <c r="I60" s="15"/>
      <c r="J60" s="15"/>
      <c r="K60" s="15"/>
      <c r="L60" s="15"/>
    </row>
    <row r="61" spans="1:12" x14ac:dyDescent="0.3">
      <c r="A61" s="62" t="s">
        <v>562</v>
      </c>
      <c r="B61" s="15"/>
      <c r="C61" s="15"/>
      <c r="D61" s="15"/>
      <c r="E61" s="15"/>
      <c r="F61" s="15"/>
      <c r="G61" s="15"/>
      <c r="H61" s="15"/>
      <c r="I61" s="15"/>
      <c r="J61" s="15"/>
      <c r="K61" s="15"/>
      <c r="L61" s="15"/>
    </row>
    <row r="62" spans="1:12" x14ac:dyDescent="0.3">
      <c r="A62" s="62" t="s">
        <v>563</v>
      </c>
      <c r="B62" s="15"/>
      <c r="C62" s="15"/>
      <c r="D62" s="15"/>
      <c r="E62" s="15"/>
      <c r="F62" s="15"/>
      <c r="G62" s="15"/>
      <c r="H62" s="15"/>
      <c r="I62" s="15"/>
      <c r="J62" s="15"/>
      <c r="K62" s="15"/>
      <c r="L62" s="15"/>
    </row>
    <row r="63" spans="1:12" x14ac:dyDescent="0.3">
      <c r="A63" s="62" t="s">
        <v>564</v>
      </c>
      <c r="B63" s="15"/>
      <c r="C63" s="15"/>
      <c r="D63" s="15"/>
      <c r="E63" s="15"/>
      <c r="F63" s="15"/>
      <c r="G63" s="15"/>
      <c r="H63" s="15"/>
      <c r="I63" s="15"/>
      <c r="J63" s="15"/>
      <c r="K63" s="15"/>
      <c r="L63" s="15"/>
    </row>
    <row r="64" spans="1:12" x14ac:dyDescent="0.3">
      <c r="A64" s="62" t="s">
        <v>565</v>
      </c>
      <c r="B64" s="15"/>
      <c r="C64" s="15"/>
      <c r="D64" s="15"/>
      <c r="E64" s="15"/>
      <c r="F64" s="15"/>
      <c r="G64" s="15"/>
      <c r="H64" s="15"/>
      <c r="I64" s="15"/>
      <c r="J64" s="15"/>
      <c r="K64" s="15"/>
      <c r="L64" s="15"/>
    </row>
    <row r="66" spans="1:1" x14ac:dyDescent="0.3">
      <c r="A66" s="1" t="s">
        <v>566</v>
      </c>
    </row>
    <row r="67" spans="1:1" x14ac:dyDescent="0.3">
      <c r="A67" s="618" t="s">
        <v>567</v>
      </c>
    </row>
    <row r="68" spans="1:1" x14ac:dyDescent="0.3">
      <c r="A68" s="618" t="s">
        <v>568</v>
      </c>
    </row>
    <row r="69" spans="1:1" x14ac:dyDescent="0.3">
      <c r="A69" s="618" t="s">
        <v>569</v>
      </c>
    </row>
    <row r="70" spans="1:1" x14ac:dyDescent="0.3">
      <c r="A70" s="618" t="s">
        <v>570</v>
      </c>
    </row>
    <row r="71" spans="1:1" x14ac:dyDescent="0.3">
      <c r="A71" s="618" t="s">
        <v>571</v>
      </c>
    </row>
  </sheetData>
  <sheetProtection algorithmName="SHA-512" hashValue="tjTumywryhHWlYT5ypnJfjoH4nycHyAi52yzR4IMNXwWTU3ze4UDzTWtyd2RCWdxJuwOD21joQvZ0qGNtpoP2Q==" saltValue="KKOqzNkQC2xUHIzQ8Gzwsw==" spinCount="100000" sheet="1" objects="1" scenarios="1"/>
  <mergeCells count="1">
    <mergeCell ref="A1:L1"/>
  </mergeCells>
  <printOptions horizontalCentered="1"/>
  <pageMargins left="0.5" right="0.5" top="0.75" bottom="0.25" header="0" footer="0"/>
  <pageSetup scale="83"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35"/>
  <sheetViews>
    <sheetView showGridLines="0" workbookViewId="0">
      <selection sqref="A1:E1"/>
    </sheetView>
  </sheetViews>
  <sheetFormatPr defaultColWidth="9.109375" defaultRowHeight="14.4" x14ac:dyDescent="0.3"/>
  <cols>
    <col min="1" max="1" width="9.109375" style="95"/>
    <col min="2" max="4" width="9.109375" style="69"/>
    <col min="5" max="5" width="48.5546875" style="69" customWidth="1"/>
    <col min="6" max="16384" width="9.109375" style="69"/>
  </cols>
  <sheetData>
    <row r="1" spans="1:12" ht="64.5" customHeight="1" x14ac:dyDescent="0.3">
      <c r="A1" s="654" t="s">
        <v>461</v>
      </c>
      <c r="B1" s="654"/>
      <c r="C1" s="654"/>
      <c r="D1" s="654"/>
      <c r="E1" s="654"/>
    </row>
    <row r="3" spans="1:12" x14ac:dyDescent="0.3">
      <c r="A3" s="95" t="s">
        <v>447</v>
      </c>
      <c r="E3" s="53"/>
    </row>
    <row r="5" spans="1:12" x14ac:dyDescent="0.3">
      <c r="A5" s="95" t="s">
        <v>452</v>
      </c>
      <c r="E5" s="53"/>
    </row>
    <row r="7" spans="1:12" x14ac:dyDescent="0.3">
      <c r="A7" s="95" t="s">
        <v>441</v>
      </c>
      <c r="E7" s="53"/>
    </row>
    <row r="9" spans="1:12" x14ac:dyDescent="0.3">
      <c r="A9" s="95" t="s">
        <v>440</v>
      </c>
      <c r="E9" s="53"/>
    </row>
    <row r="11" spans="1:12" x14ac:dyDescent="0.3">
      <c r="A11" s="95" t="s">
        <v>442</v>
      </c>
      <c r="E11" s="53"/>
      <c r="L11" s="513" t="s">
        <v>20</v>
      </c>
    </row>
    <row r="12" spans="1:12" x14ac:dyDescent="0.3">
      <c r="L12" s="513" t="s">
        <v>21</v>
      </c>
    </row>
    <row r="13" spans="1:12" x14ac:dyDescent="0.3">
      <c r="A13" s="95" t="s">
        <v>443</v>
      </c>
      <c r="E13" s="53"/>
    </row>
    <row r="15" spans="1:12" x14ac:dyDescent="0.3">
      <c r="A15" s="95" t="s">
        <v>444</v>
      </c>
      <c r="E15" s="53"/>
    </row>
    <row r="17" spans="1:5" x14ac:dyDescent="0.3">
      <c r="A17" s="95" t="s">
        <v>446</v>
      </c>
      <c r="E17" s="53"/>
    </row>
    <row r="19" spans="1:5" x14ac:dyDescent="0.3">
      <c r="A19" s="95" t="s">
        <v>277</v>
      </c>
      <c r="E19" s="555"/>
    </row>
    <row r="21" spans="1:5" x14ac:dyDescent="0.3">
      <c r="A21" s="95" t="s">
        <v>282</v>
      </c>
      <c r="E21" s="555"/>
    </row>
    <row r="23" spans="1:5" x14ac:dyDescent="0.3">
      <c r="A23" s="95" t="s">
        <v>279</v>
      </c>
      <c r="E23" s="53"/>
    </row>
    <row r="25" spans="1:5" x14ac:dyDescent="0.3">
      <c r="A25" s="95" t="s">
        <v>448</v>
      </c>
    </row>
    <row r="26" spans="1:5" x14ac:dyDescent="0.3">
      <c r="A26" s="95" t="s">
        <v>449</v>
      </c>
      <c r="E26" s="53"/>
    </row>
    <row r="28" spans="1:5" x14ac:dyDescent="0.3">
      <c r="A28" s="95" t="s">
        <v>280</v>
      </c>
      <c r="E28" s="52"/>
    </row>
    <row r="30" spans="1:5" x14ac:dyDescent="0.3">
      <c r="A30" s="95" t="s">
        <v>283</v>
      </c>
      <c r="E30" s="555"/>
    </row>
    <row r="32" spans="1:5" x14ac:dyDescent="0.3">
      <c r="A32" s="95" t="s">
        <v>450</v>
      </c>
    </row>
    <row r="33" spans="1:3" x14ac:dyDescent="0.3">
      <c r="A33" s="95" t="s">
        <v>451</v>
      </c>
    </row>
    <row r="35" spans="1:3" x14ac:dyDescent="0.3">
      <c r="C35" s="440"/>
    </row>
  </sheetData>
  <sheetProtection algorithmName="SHA-512" hashValue="qcj7pGlhIIV2l11ofF8X95zxEbT9Fwfmz8rZ/Fn3YsQ3+szVrBIHb0JffATqFxbUV0l7c/x6uSsdzG0m47LaQQ==" saltValue="ls82jfVcWYJqLECna33hZg==" spinCount="100000" sheet="1" objects="1" scenarios="1"/>
  <mergeCells count="1">
    <mergeCell ref="A1:E1"/>
  </mergeCells>
  <dataValidations count="1">
    <dataValidation type="list" allowBlank="1" showInputMessage="1" showErrorMessage="1" sqref="C35">
      <formula1>$L$11:$L$12</formula1>
    </dataValidation>
  </dataValidations>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M46"/>
  <sheetViews>
    <sheetView showGridLines="0" workbookViewId="0">
      <selection activeCell="A11" sqref="A11"/>
    </sheetView>
  </sheetViews>
  <sheetFormatPr defaultColWidth="9.109375" defaultRowHeight="14.4" x14ac:dyDescent="0.3"/>
  <cols>
    <col min="1" max="1" width="65.6640625" style="69" customWidth="1"/>
    <col min="2" max="4" width="12.6640625" style="69" customWidth="1"/>
    <col min="5" max="5" width="12.5546875" style="69" bestFit="1" customWidth="1"/>
    <col min="6" max="6" width="9.109375" style="69"/>
    <col min="7" max="7" width="14.33203125" style="69" customWidth="1"/>
    <col min="8" max="8" width="14" style="69" customWidth="1"/>
    <col min="9" max="12" width="9.109375" style="69"/>
    <col min="13" max="13" width="13.109375" style="69" customWidth="1"/>
    <col min="14" max="16384" width="9.109375" style="69"/>
  </cols>
  <sheetData>
    <row r="1" spans="1:13" x14ac:dyDescent="0.3">
      <c r="A1" s="66" t="s">
        <v>269</v>
      </c>
      <c r="B1" s="67"/>
      <c r="C1" s="67"/>
      <c r="D1" s="67"/>
      <c r="E1" s="67"/>
      <c r="F1" s="68"/>
    </row>
    <row r="2" spans="1:13" hidden="1" x14ac:dyDescent="0.3">
      <c r="A2" s="70" t="s">
        <v>84</v>
      </c>
      <c r="B2" s="71"/>
      <c r="C2" s="71"/>
      <c r="D2" s="71"/>
      <c r="E2" s="71"/>
      <c r="F2" s="72"/>
      <c r="G2" s="71"/>
      <c r="H2" s="71"/>
      <c r="I2" s="71"/>
      <c r="K2" s="73"/>
    </row>
    <row r="3" spans="1:13" hidden="1" x14ac:dyDescent="0.3">
      <c r="A3" s="74" t="s">
        <v>34</v>
      </c>
      <c r="B3" s="71"/>
      <c r="C3" s="71"/>
      <c r="D3" s="71"/>
      <c r="E3" s="71"/>
      <c r="F3" s="72"/>
      <c r="G3" s="71"/>
      <c r="H3" s="71"/>
      <c r="I3" s="71"/>
      <c r="K3" s="73"/>
    </row>
    <row r="4" spans="1:13" hidden="1" x14ac:dyDescent="0.3">
      <c r="A4" s="74" t="s">
        <v>86</v>
      </c>
      <c r="B4" s="71"/>
      <c r="C4" s="71"/>
      <c r="D4" s="71"/>
      <c r="E4" s="71"/>
      <c r="F4" s="72"/>
      <c r="G4" s="71"/>
      <c r="H4" s="71"/>
      <c r="I4" s="71"/>
    </row>
    <row r="5" spans="1:13" hidden="1" x14ac:dyDescent="0.3">
      <c r="A5" s="75" t="s">
        <v>87</v>
      </c>
      <c r="B5" s="71"/>
      <c r="C5" s="71"/>
      <c r="D5" s="71"/>
      <c r="E5" s="71"/>
      <c r="F5" s="72"/>
      <c r="G5" s="71"/>
      <c r="H5" s="71"/>
      <c r="I5" s="71"/>
    </row>
    <row r="6" spans="1:13" hidden="1" x14ac:dyDescent="0.3">
      <c r="A6" s="74" t="s">
        <v>88</v>
      </c>
      <c r="B6" s="71"/>
      <c r="C6" s="71"/>
      <c r="D6" s="71"/>
      <c r="E6" s="71"/>
      <c r="F6" s="72"/>
      <c r="G6" s="71"/>
      <c r="H6" s="71"/>
      <c r="I6" s="71"/>
    </row>
    <row r="7" spans="1:13" hidden="1" x14ac:dyDescent="0.3">
      <c r="A7" s="76" t="s">
        <v>89</v>
      </c>
      <c r="B7" s="71"/>
      <c r="C7" s="71"/>
      <c r="D7" s="71"/>
      <c r="E7" s="71"/>
      <c r="F7" s="72"/>
      <c r="G7" s="71"/>
      <c r="H7" s="71"/>
      <c r="I7" s="71"/>
    </row>
    <row r="8" spans="1:13" hidden="1" x14ac:dyDescent="0.3">
      <c r="A8" s="76" t="s">
        <v>35</v>
      </c>
      <c r="B8" s="71"/>
      <c r="C8" s="71"/>
      <c r="D8" s="71"/>
      <c r="E8" s="71"/>
      <c r="F8" s="72"/>
      <c r="G8" s="71"/>
      <c r="H8" s="71"/>
      <c r="I8" s="71"/>
    </row>
    <row r="9" spans="1:13" hidden="1" x14ac:dyDescent="0.3">
      <c r="A9" s="74" t="s">
        <v>90</v>
      </c>
      <c r="B9" s="71"/>
      <c r="C9" s="71"/>
      <c r="D9" s="71"/>
      <c r="E9" s="71"/>
      <c r="F9" s="72"/>
      <c r="G9" s="71"/>
      <c r="H9" s="71"/>
      <c r="I9" s="71"/>
    </row>
    <row r="10" spans="1:13" hidden="1" x14ac:dyDescent="0.3">
      <c r="A10" s="77" t="s">
        <v>91</v>
      </c>
      <c r="B10" s="78"/>
      <c r="C10" s="78"/>
      <c r="D10" s="78"/>
      <c r="E10" s="78"/>
      <c r="F10" s="79"/>
      <c r="G10" s="71"/>
      <c r="H10" s="71"/>
      <c r="I10" s="71"/>
    </row>
    <row r="11" spans="1:13" x14ac:dyDescent="0.3">
      <c r="A11" s="80"/>
      <c r="B11" s="71"/>
      <c r="C11" s="71"/>
      <c r="D11" s="71"/>
      <c r="E11" s="71"/>
      <c r="F11" s="71"/>
      <c r="G11" s="71"/>
      <c r="H11" s="71"/>
      <c r="I11" s="71"/>
    </row>
    <row r="13" spans="1:13" x14ac:dyDescent="0.3">
      <c r="A13" s="81" t="s">
        <v>85</v>
      </c>
      <c r="B13" s="82">
        <f>Cover!E45*0.75</f>
        <v>0</v>
      </c>
      <c r="C13" s="657"/>
      <c r="D13" s="658"/>
      <c r="E13" s="658"/>
      <c r="F13" s="658"/>
    </row>
    <row r="14" spans="1:13" x14ac:dyDescent="0.3">
      <c r="A14" s="83"/>
      <c r="B14" s="68"/>
    </row>
    <row r="15" spans="1:13" x14ac:dyDescent="0.3">
      <c r="A15" s="81" t="s">
        <v>55</v>
      </c>
      <c r="B15" s="84"/>
      <c r="C15" s="73"/>
      <c r="M15" s="85"/>
    </row>
    <row r="16" spans="1:13" x14ac:dyDescent="0.3">
      <c r="A16" s="86" t="s">
        <v>30</v>
      </c>
      <c r="B16" s="87">
        <f>+'STEP 2 EE Data'!AJ23</f>
        <v>0</v>
      </c>
      <c r="C16" s="88" t="s">
        <v>124</v>
      </c>
      <c r="D16" s="88"/>
      <c r="E16" s="88"/>
      <c r="F16" s="88"/>
    </row>
    <row r="17" spans="1:8" x14ac:dyDescent="0.3">
      <c r="A17" s="92" t="s">
        <v>25</v>
      </c>
      <c r="B17" s="482"/>
      <c r="C17" s="655" t="s">
        <v>159</v>
      </c>
      <c r="D17" s="656"/>
      <c r="E17" s="656"/>
      <c r="F17" s="656"/>
    </row>
    <row r="18" spans="1:8" x14ac:dyDescent="0.3">
      <c r="A18" s="92" t="s">
        <v>28</v>
      </c>
      <c r="B18" s="482"/>
      <c r="C18" s="90" t="s">
        <v>159</v>
      </c>
      <c r="D18" s="88"/>
      <c r="E18" s="88"/>
      <c r="F18" s="88"/>
      <c r="H18" s="85"/>
    </row>
    <row r="19" spans="1:8" x14ac:dyDescent="0.3">
      <c r="A19" s="92" t="s">
        <v>26</v>
      </c>
      <c r="B19" s="482"/>
      <c r="C19" s="90" t="s">
        <v>159</v>
      </c>
      <c r="D19" s="88"/>
      <c r="E19" s="88"/>
      <c r="F19" s="88"/>
      <c r="H19" s="85"/>
    </row>
    <row r="20" spans="1:8" x14ac:dyDescent="0.3">
      <c r="A20" s="89" t="s">
        <v>59</v>
      </c>
      <c r="B20" s="482"/>
      <c r="C20" s="91"/>
      <c r="D20" s="91"/>
      <c r="E20" s="91"/>
      <c r="F20" s="91"/>
      <c r="H20" s="85"/>
    </row>
    <row r="21" spans="1:8" x14ac:dyDescent="0.3">
      <c r="A21" s="92" t="s">
        <v>60</v>
      </c>
      <c r="B21" s="49"/>
      <c r="C21" s="655" t="s">
        <v>36</v>
      </c>
      <c r="D21" s="656"/>
      <c r="E21" s="656"/>
      <c r="F21" s="656"/>
      <c r="H21" s="85"/>
    </row>
    <row r="22" spans="1:8" x14ac:dyDescent="0.3">
      <c r="A22" s="92" t="s">
        <v>61</v>
      </c>
      <c r="B22" s="49"/>
      <c r="C22" s="655"/>
      <c r="D22" s="656"/>
      <c r="E22" s="656"/>
      <c r="F22" s="656"/>
      <c r="H22" s="85"/>
    </row>
    <row r="23" spans="1:8" x14ac:dyDescent="0.3">
      <c r="A23" s="92" t="s">
        <v>29</v>
      </c>
      <c r="B23" s="49"/>
      <c r="C23" s="655"/>
      <c r="D23" s="656"/>
      <c r="E23" s="656"/>
      <c r="F23" s="656"/>
      <c r="H23" s="85"/>
    </row>
    <row r="24" spans="1:8" ht="15" thickBot="1" x14ac:dyDescent="0.35">
      <c r="A24" s="93"/>
      <c r="B24" s="94">
        <f>SUM(B16:B23)</f>
        <v>0</v>
      </c>
      <c r="C24" s="95" t="s">
        <v>115</v>
      </c>
      <c r="H24" s="85"/>
    </row>
    <row r="25" spans="1:8" ht="15" thickTop="1" x14ac:dyDescent="0.3">
      <c r="C25" s="73"/>
      <c r="H25" s="85"/>
    </row>
    <row r="26" spans="1:8" x14ac:dyDescent="0.3">
      <c r="C26" s="73"/>
      <c r="H26" s="85"/>
    </row>
    <row r="27" spans="1:8" x14ac:dyDescent="0.3">
      <c r="C27" s="96" t="s">
        <v>58</v>
      </c>
      <c r="H27" s="85"/>
    </row>
    <row r="28" spans="1:8" x14ac:dyDescent="0.3">
      <c r="B28" s="96" t="s">
        <v>57</v>
      </c>
      <c r="C28" s="96" t="s">
        <v>57</v>
      </c>
      <c r="H28" s="85"/>
    </row>
    <row r="29" spans="1:8" x14ac:dyDescent="0.3">
      <c r="A29" s="81" t="s">
        <v>56</v>
      </c>
      <c r="B29" s="82">
        <f>Cover!E45*0.25</f>
        <v>0</v>
      </c>
      <c r="C29" s="97">
        <f>+B24/3</f>
        <v>0</v>
      </c>
      <c r="D29" s="98"/>
    </row>
    <row r="30" spans="1:8" x14ac:dyDescent="0.3">
      <c r="A30" s="99"/>
      <c r="B30" s="100" t="s">
        <v>62</v>
      </c>
      <c r="C30" s="101" t="s">
        <v>63</v>
      </c>
      <c r="D30" s="72"/>
    </row>
    <row r="31" spans="1:8" x14ac:dyDescent="0.3">
      <c r="A31" s="102"/>
      <c r="B31" s="71"/>
      <c r="C31" s="71"/>
      <c r="D31" s="72"/>
    </row>
    <row r="32" spans="1:8" x14ac:dyDescent="0.3">
      <c r="A32" s="103" t="s">
        <v>31</v>
      </c>
      <c r="B32" s="102"/>
      <c r="C32" s="78"/>
      <c r="D32" s="79"/>
      <c r="H32" s="85"/>
    </row>
    <row r="33" spans="1:13" x14ac:dyDescent="0.3">
      <c r="A33" s="104"/>
      <c r="B33" s="105" t="s">
        <v>32</v>
      </c>
      <c r="C33" s="106" t="s">
        <v>32</v>
      </c>
      <c r="D33" s="107"/>
      <c r="I33" s="85"/>
    </row>
    <row r="34" spans="1:13" x14ac:dyDescent="0.3">
      <c r="A34" s="108"/>
      <c r="B34" s="106" t="s">
        <v>33</v>
      </c>
      <c r="C34" s="106" t="s">
        <v>33</v>
      </c>
      <c r="D34" s="109"/>
      <c r="I34" s="85"/>
    </row>
    <row r="35" spans="1:13" x14ac:dyDescent="0.3">
      <c r="A35" s="108"/>
      <c r="B35" s="110">
        <f>+Cover!E39</f>
        <v>0</v>
      </c>
      <c r="C35" s="110">
        <f>+B35+29</f>
        <v>29</v>
      </c>
      <c r="D35" s="111" t="s">
        <v>24</v>
      </c>
      <c r="I35" s="85"/>
    </row>
    <row r="36" spans="1:13" x14ac:dyDescent="0.3">
      <c r="A36" s="108" t="s">
        <v>120</v>
      </c>
      <c r="B36" s="49"/>
      <c r="C36" s="49"/>
      <c r="D36" s="112">
        <f>SUM(B36:C36)</f>
        <v>0</v>
      </c>
      <c r="E36" s="88"/>
      <c r="F36" s="88"/>
      <c r="G36" s="88"/>
      <c r="H36" s="88"/>
      <c r="I36" s="88"/>
      <c r="J36" s="88"/>
      <c r="K36" s="88"/>
      <c r="L36" s="88"/>
      <c r="M36" s="88"/>
    </row>
    <row r="37" spans="1:13" x14ac:dyDescent="0.3">
      <c r="A37" s="108" t="s">
        <v>121</v>
      </c>
      <c r="B37" s="49"/>
      <c r="C37" s="49"/>
      <c r="D37" s="112">
        <f>SUM(B37:C37)</f>
        <v>0</v>
      </c>
      <c r="E37" s="88"/>
      <c r="F37" s="88"/>
      <c r="G37" s="88"/>
      <c r="H37" s="88"/>
      <c r="I37" s="88"/>
      <c r="J37" s="88"/>
      <c r="K37" s="88"/>
      <c r="L37" s="88"/>
      <c r="M37" s="88"/>
    </row>
    <row r="38" spans="1:13" x14ac:dyDescent="0.3">
      <c r="A38" s="108" t="s">
        <v>122</v>
      </c>
      <c r="B38" s="49"/>
      <c r="C38" s="49"/>
      <c r="D38" s="112">
        <f>SUM(B38:C38)</f>
        <v>0</v>
      </c>
      <c r="E38" s="88"/>
      <c r="F38" s="88"/>
      <c r="G38" s="88"/>
      <c r="H38" s="88"/>
      <c r="I38" s="88"/>
      <c r="J38" s="88"/>
      <c r="K38" s="88"/>
      <c r="L38" s="88"/>
      <c r="M38" s="88"/>
    </row>
    <row r="39" spans="1:13" ht="15" thickBot="1" x14ac:dyDescent="0.35">
      <c r="A39" s="113" t="s">
        <v>160</v>
      </c>
      <c r="B39" s="87"/>
      <c r="C39" s="87"/>
      <c r="D39" s="114">
        <f>SUM(D36:D38)</f>
        <v>0</v>
      </c>
      <c r="E39" s="115"/>
      <c r="F39" s="116"/>
      <c r="G39" s="116"/>
      <c r="H39" s="91"/>
      <c r="I39" s="91"/>
      <c r="J39" s="91"/>
      <c r="K39" s="91"/>
      <c r="L39" s="91"/>
      <c r="M39" s="91"/>
    </row>
    <row r="40" spans="1:13" ht="15.6" thickTop="1" thickBot="1" x14ac:dyDescent="0.35">
      <c r="A40" s="93"/>
      <c r="B40" s="93"/>
      <c r="C40" s="93"/>
      <c r="D40" s="117">
        <f>IF(D39&gt;C29,C29,D39)</f>
        <v>0</v>
      </c>
      <c r="E40" s="118" t="s">
        <v>123</v>
      </c>
      <c r="F40" s="71"/>
      <c r="G40" s="119"/>
      <c r="H40" s="85"/>
    </row>
    <row r="41" spans="1:13" ht="15" thickTop="1" x14ac:dyDescent="0.3">
      <c r="A41" s="120"/>
      <c r="D41" s="121" t="s">
        <v>66</v>
      </c>
      <c r="G41" s="72"/>
    </row>
    <row r="42" spans="1:13" x14ac:dyDescent="0.3">
      <c r="A42" s="102"/>
      <c r="B42" s="71"/>
      <c r="C42" s="71"/>
      <c r="D42" s="122"/>
      <c r="E42" s="71"/>
      <c r="F42" s="71"/>
      <c r="G42" s="72"/>
    </row>
    <row r="43" spans="1:13" x14ac:dyDescent="0.3">
      <c r="A43" s="123" t="s">
        <v>119</v>
      </c>
      <c r="B43" s="78"/>
      <c r="C43" s="78"/>
      <c r="D43" s="78"/>
      <c r="E43" s="78"/>
      <c r="F43" s="78"/>
      <c r="G43" s="79"/>
    </row>
    <row r="44" spans="1:13" x14ac:dyDescent="0.3">
      <c r="A44" s="124" t="s">
        <v>116</v>
      </c>
      <c r="B44" s="125"/>
      <c r="C44" s="125"/>
      <c r="D44" s="125"/>
      <c r="E44" s="125"/>
      <c r="F44" s="125"/>
      <c r="G44" s="119"/>
    </row>
    <row r="45" spans="1:13" x14ac:dyDescent="0.3">
      <c r="A45" s="126" t="s">
        <v>117</v>
      </c>
      <c r="B45" s="71"/>
      <c r="C45" s="71"/>
      <c r="D45" s="71"/>
      <c r="E45" s="71"/>
      <c r="F45" s="71"/>
      <c r="G45" s="72"/>
    </row>
    <row r="46" spans="1:13" x14ac:dyDescent="0.3">
      <c r="A46" s="127" t="s">
        <v>118</v>
      </c>
      <c r="B46" s="78"/>
      <c r="C46" s="78"/>
      <c r="D46" s="78"/>
      <c r="E46" s="78"/>
      <c r="F46" s="78"/>
      <c r="G46" s="79"/>
    </row>
  </sheetData>
  <sheetProtection algorithmName="SHA-512" hashValue="PGRxdb/7RR9WXAYSm2vYyevPnWSEr7Qn/7MeIRXv9kZUTLW959h8FJtOXqKcbs0kEDM2Tgp5fdXxadhq8as+eg==" saltValue="6D6x8bosB9bWPgJJzWWJXw==" spinCount="100000" sheet="1" objects="1" scenarios="1"/>
  <customSheetViews>
    <customSheetView guid="{CEE72CD5-58B0-438A-AEAE-D71ADF8B05F6}" showPageBreaks="1" showGridLines="0" fitToPage="1" printArea="1">
      <selection sqref="A1:N37"/>
      <pageMargins left="0.2" right="0.2" top="0.25" bottom="0.25" header="0" footer="0"/>
      <pageSetup scale="68" orientation="landscape" r:id="rId1"/>
    </customSheetView>
    <customSheetView guid="{E090AA14-E9D5-475D-A49F-1245EECBF858}" showPageBreaks="1" showGridLines="0" topLeftCell="A4">
      <selection activeCell="C25" sqref="C25"/>
      <pageMargins left="0.7" right="0.7" top="0.75" bottom="0.75" header="0.3" footer="0.3"/>
      <pageSetup orientation="portrait" r:id="rId2"/>
    </customSheetView>
  </customSheetViews>
  <mergeCells count="5">
    <mergeCell ref="C21:F21"/>
    <mergeCell ref="C17:F17"/>
    <mergeCell ref="C13:F13"/>
    <mergeCell ref="C23:F23"/>
    <mergeCell ref="C22:F22"/>
  </mergeCells>
  <pageMargins left="0.25" right="0.25" top="0.75" bottom="0.75" header="0.3" footer="0.3"/>
  <pageSetup scale="86"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U108"/>
  <sheetViews>
    <sheetView showGridLines="0" workbookViewId="0">
      <selection activeCell="B63" sqref="B63"/>
    </sheetView>
  </sheetViews>
  <sheetFormatPr defaultColWidth="9.109375" defaultRowHeight="14.4" x14ac:dyDescent="0.3"/>
  <cols>
    <col min="1" max="1" width="9.109375" style="128"/>
    <col min="2" max="2" width="10.6640625" style="128" bestFit="1" customWidth="1"/>
    <col min="3" max="3" width="10.33203125" style="128" customWidth="1"/>
    <col min="4" max="5" width="17.6640625" style="128" customWidth="1"/>
    <col min="6" max="6" width="10.109375" style="128" customWidth="1"/>
    <col min="7" max="7" width="5.6640625" style="128" customWidth="1"/>
    <col min="8" max="8" width="9.5546875" style="128" bestFit="1" customWidth="1"/>
    <col min="9" max="10" width="10.33203125" style="128" customWidth="1"/>
    <col min="11" max="12" width="17.6640625" style="128" customWidth="1"/>
    <col min="13" max="13" width="10.109375" style="487" customWidth="1"/>
    <col min="14" max="15" width="23.109375" style="128" hidden="1" customWidth="1"/>
    <col min="16" max="17" width="18.6640625" style="128" customWidth="1"/>
    <col min="18" max="19" width="9.109375" style="128"/>
    <col min="20" max="20" width="9.109375" style="85"/>
    <col min="21" max="21" width="72.88671875" style="85" customWidth="1"/>
    <col min="22" max="16384" width="9.109375" style="128"/>
  </cols>
  <sheetData>
    <row r="1" spans="1:21" ht="15" thickBot="1" x14ac:dyDescent="0.35">
      <c r="A1" s="679" t="s">
        <v>269</v>
      </c>
      <c r="B1" s="680"/>
      <c r="C1" s="680"/>
      <c r="D1" s="680"/>
      <c r="E1" s="680"/>
      <c r="F1" s="680"/>
      <c r="G1" s="680"/>
      <c r="H1" s="680"/>
      <c r="I1" s="680"/>
      <c r="J1" s="680"/>
      <c r="K1" s="680"/>
      <c r="L1" s="680"/>
      <c r="M1" s="681"/>
      <c r="O1" s="513"/>
    </row>
    <row r="2" spans="1:21" hidden="1" x14ac:dyDescent="0.3">
      <c r="C2" s="129" t="s">
        <v>139</v>
      </c>
      <c r="D2" s="130"/>
      <c r="E2" s="130"/>
      <c r="F2" s="130"/>
      <c r="G2" s="130"/>
      <c r="H2" s="130"/>
      <c r="I2" s="130"/>
      <c r="J2" s="130"/>
      <c r="K2" s="130"/>
      <c r="L2" s="130"/>
      <c r="M2" s="483"/>
      <c r="O2" s="513"/>
    </row>
    <row r="3" spans="1:21" s="132" customFormat="1" hidden="1" x14ac:dyDescent="0.3">
      <c r="C3" s="74" t="s">
        <v>134</v>
      </c>
      <c r="D3" s="133"/>
      <c r="E3" s="133"/>
      <c r="F3" s="133"/>
      <c r="G3" s="133"/>
      <c r="H3" s="133"/>
      <c r="I3" s="133"/>
      <c r="J3" s="133"/>
      <c r="K3" s="133"/>
      <c r="L3" s="133"/>
      <c r="M3" s="484"/>
      <c r="O3" s="514"/>
      <c r="T3" s="134"/>
      <c r="U3" s="134"/>
    </row>
    <row r="4" spans="1:21" s="132" customFormat="1" hidden="1" x14ac:dyDescent="0.3">
      <c r="C4" s="74" t="s">
        <v>141</v>
      </c>
      <c r="D4" s="133"/>
      <c r="E4" s="133"/>
      <c r="F4" s="133"/>
      <c r="G4" s="133"/>
      <c r="H4" s="133"/>
      <c r="I4" s="133"/>
      <c r="J4" s="133"/>
      <c r="K4" s="133"/>
      <c r="L4" s="133"/>
      <c r="M4" s="484"/>
      <c r="O4" s="514"/>
      <c r="T4" s="134"/>
      <c r="U4" s="134"/>
    </row>
    <row r="5" spans="1:21" s="132" customFormat="1" hidden="1" x14ac:dyDescent="0.3">
      <c r="C5" s="74" t="s">
        <v>140</v>
      </c>
      <c r="D5" s="133"/>
      <c r="E5" s="133"/>
      <c r="F5" s="133"/>
      <c r="G5" s="133"/>
      <c r="H5" s="133"/>
      <c r="I5" s="133"/>
      <c r="J5" s="133"/>
      <c r="K5" s="133"/>
      <c r="L5" s="133"/>
      <c r="M5" s="484"/>
      <c r="O5" s="514"/>
      <c r="T5" s="134"/>
      <c r="U5" s="134"/>
    </row>
    <row r="6" spans="1:21" s="132" customFormat="1" hidden="1" x14ac:dyDescent="0.3">
      <c r="C6" s="135" t="s">
        <v>135</v>
      </c>
      <c r="D6" s="133"/>
      <c r="E6" s="133"/>
      <c r="F6" s="133"/>
      <c r="G6" s="133"/>
      <c r="H6" s="133"/>
      <c r="I6" s="133"/>
      <c r="J6" s="133"/>
      <c r="K6" s="133"/>
      <c r="L6" s="133"/>
      <c r="M6" s="484"/>
      <c r="O6" s="514"/>
      <c r="T6" s="134"/>
      <c r="U6" s="134"/>
    </row>
    <row r="7" spans="1:21" s="132" customFormat="1" hidden="1" x14ac:dyDescent="0.3">
      <c r="C7" s="135" t="s">
        <v>136</v>
      </c>
      <c r="D7" s="133"/>
      <c r="E7" s="133"/>
      <c r="F7" s="133"/>
      <c r="G7" s="133"/>
      <c r="H7" s="133"/>
      <c r="I7" s="133"/>
      <c r="J7" s="133"/>
      <c r="K7" s="133"/>
      <c r="L7" s="133"/>
      <c r="M7" s="484"/>
      <c r="O7" s="514"/>
      <c r="T7" s="134"/>
      <c r="U7" s="134"/>
    </row>
    <row r="8" spans="1:21" s="132" customFormat="1" hidden="1" x14ac:dyDescent="0.3">
      <c r="C8" s="135" t="s">
        <v>143</v>
      </c>
      <c r="D8" s="133"/>
      <c r="E8" s="133"/>
      <c r="F8" s="133"/>
      <c r="G8" s="133"/>
      <c r="H8" s="133"/>
      <c r="I8" s="133"/>
      <c r="J8" s="133"/>
      <c r="K8" s="133"/>
      <c r="L8" s="133"/>
      <c r="M8" s="484"/>
      <c r="O8" s="514"/>
      <c r="T8" s="134"/>
      <c r="U8" s="134"/>
    </row>
    <row r="9" spans="1:21" s="132" customFormat="1" hidden="1" x14ac:dyDescent="0.3">
      <c r="C9" s="136" t="s">
        <v>142</v>
      </c>
      <c r="D9" s="133"/>
      <c r="E9" s="133"/>
      <c r="F9" s="133"/>
      <c r="G9" s="133"/>
      <c r="H9" s="133"/>
      <c r="I9" s="133"/>
      <c r="J9" s="133"/>
      <c r="K9" s="133"/>
      <c r="L9" s="133"/>
      <c r="M9" s="484"/>
      <c r="O9" s="514"/>
      <c r="T9" s="134"/>
      <c r="U9" s="134"/>
    </row>
    <row r="10" spans="1:21" s="132" customFormat="1" hidden="1" x14ac:dyDescent="0.3">
      <c r="C10" s="135" t="s">
        <v>137</v>
      </c>
      <c r="D10" s="133"/>
      <c r="E10" s="133"/>
      <c r="F10" s="133"/>
      <c r="G10" s="133"/>
      <c r="H10" s="133"/>
      <c r="I10" s="133"/>
      <c r="J10" s="133"/>
      <c r="K10" s="133"/>
      <c r="L10" s="133"/>
      <c r="M10" s="484"/>
      <c r="O10" s="514"/>
      <c r="T10" s="134"/>
      <c r="U10" s="134"/>
    </row>
    <row r="11" spans="1:21" s="132" customFormat="1" hidden="1" x14ac:dyDescent="0.3">
      <c r="C11" s="137" t="s">
        <v>93</v>
      </c>
      <c r="D11" s="133"/>
      <c r="E11" s="133"/>
      <c r="F11" s="133"/>
      <c r="G11" s="133"/>
      <c r="H11" s="133"/>
      <c r="I11" s="133"/>
      <c r="J11" s="133"/>
      <c r="K11" s="133"/>
      <c r="L11" s="133"/>
      <c r="M11" s="484"/>
      <c r="O11" s="514"/>
      <c r="T11" s="134"/>
      <c r="U11" s="134"/>
    </row>
    <row r="12" spans="1:21" s="132" customFormat="1" hidden="1" x14ac:dyDescent="0.3">
      <c r="C12" s="138" t="s">
        <v>138</v>
      </c>
      <c r="D12" s="139"/>
      <c r="E12" s="139"/>
      <c r="F12" s="139"/>
      <c r="G12" s="139"/>
      <c r="H12" s="139"/>
      <c r="I12" s="139"/>
      <c r="J12" s="139"/>
      <c r="K12" s="139"/>
      <c r="L12" s="139"/>
      <c r="M12" s="485"/>
      <c r="O12" s="514"/>
      <c r="Q12" s="134"/>
      <c r="T12" s="134"/>
      <c r="U12" s="134"/>
    </row>
    <row r="13" spans="1:21" s="132" customFormat="1" hidden="1" x14ac:dyDescent="0.3">
      <c r="C13" s="140"/>
      <c r="M13" s="486"/>
      <c r="O13" s="514"/>
      <c r="Q13" s="134"/>
      <c r="T13" s="134"/>
      <c r="U13" s="134"/>
    </row>
    <row r="14" spans="1:21" s="132" customFormat="1" ht="30.75" customHeight="1" thickBot="1" x14ac:dyDescent="0.35">
      <c r="A14" s="685" t="s">
        <v>462</v>
      </c>
      <c r="B14" s="686"/>
      <c r="C14" s="686"/>
      <c r="D14" s="686"/>
      <c r="E14" s="686"/>
      <c r="F14" s="686"/>
      <c r="G14" s="686"/>
      <c r="H14" s="686"/>
      <c r="I14" s="686"/>
      <c r="J14" s="686"/>
      <c r="K14" s="687"/>
      <c r="L14" s="559"/>
      <c r="M14" s="486"/>
      <c r="O14" s="514" t="s">
        <v>20</v>
      </c>
      <c r="Q14" s="134"/>
      <c r="T14" s="134"/>
      <c r="U14" s="134"/>
    </row>
    <row r="15" spans="1:21" s="132" customFormat="1" x14ac:dyDescent="0.3">
      <c r="C15" s="140"/>
      <c r="M15" s="486"/>
      <c r="O15" s="514" t="s">
        <v>21</v>
      </c>
      <c r="Q15" s="134"/>
      <c r="T15" s="134"/>
      <c r="U15" s="134"/>
    </row>
    <row r="16" spans="1:21" x14ac:dyDescent="0.3">
      <c r="C16" s="141"/>
      <c r="Q16" s="85"/>
    </row>
    <row r="17" spans="1:19" ht="18" x14ac:dyDescent="0.35">
      <c r="D17" s="678" t="s">
        <v>62</v>
      </c>
      <c r="E17" s="678"/>
      <c r="Q17" s="85"/>
    </row>
    <row r="18" spans="1:19" ht="18" x14ac:dyDescent="0.35">
      <c r="A18" s="682" t="s">
        <v>37</v>
      </c>
      <c r="B18" s="683"/>
      <c r="C18" s="683"/>
      <c r="D18" s="683"/>
      <c r="E18" s="683"/>
      <c r="F18" s="684"/>
      <c r="H18" s="692" t="s">
        <v>39</v>
      </c>
      <c r="I18" s="693"/>
      <c r="J18" s="693"/>
      <c r="K18" s="693"/>
      <c r="L18" s="693"/>
      <c r="M18" s="694"/>
      <c r="N18" s="677" t="s">
        <v>63</v>
      </c>
      <c r="O18" s="678"/>
    </row>
    <row r="19" spans="1:19" ht="60" customHeight="1" x14ac:dyDescent="0.45">
      <c r="A19" s="142"/>
      <c r="B19" s="143" t="s">
        <v>197</v>
      </c>
      <c r="C19" s="143" t="s">
        <v>198</v>
      </c>
      <c r="D19" s="143" t="str">
        <f>IF(Cover!E47="Weekly","Total Employees Who Worked 40+ Hours","Total Employees Who Worked 80+ Hours")</f>
        <v>Total Employees Who Worked 80+ Hours</v>
      </c>
      <c r="E19" s="143" t="str">
        <f>IF(Cover!E47="Weekly","Total Employees Who Worked Less Than 40 Hours","Total Employees Who Worked Less Than 80 Hours")</f>
        <v>Total Employees Who Worked Less Than 80 Hours</v>
      </c>
      <c r="F19" s="143" t="s">
        <v>196</v>
      </c>
      <c r="H19" s="144"/>
      <c r="I19" s="145" t="s">
        <v>389</v>
      </c>
      <c r="J19" s="145" t="s">
        <v>388</v>
      </c>
      <c r="K19" s="143" t="str">
        <f>IF(Cover!E47="Weekly","Total Employees Who Worked 40+ Hours","Total Employees Who Worked 80+ Hours")</f>
        <v>Total Employees Who Worked 80+ Hours</v>
      </c>
      <c r="L19" s="143" t="str">
        <f>IF(Cover!E47="Weekly","Total Employees Who Worked Less Than 40 Hours","Total Employees Who Worked Less Than 80 Hours")</f>
        <v>Total Employees Who Worked Less Than 80 Hours</v>
      </c>
      <c r="M19" s="488" t="s">
        <v>196</v>
      </c>
      <c r="N19" s="143" t="str">
        <f>IF(Cover!E47="Weekly","Estimated Total Employees Who Worked 40+ Hours","Estimated Total Employees Who Worked 80+ Hours")</f>
        <v>Estimated Total Employees Who Worked 80+ Hours</v>
      </c>
      <c r="O19" s="143" t="str">
        <f>IF(Cover!E47="Weekly","Estimated Total Employees Who Worked Less Than 40 Hours","Estimated Total Employees Who Worked Less Than 80 Hours")</f>
        <v>Estimated Total Employees Who Worked Less Than 80 Hours</v>
      </c>
      <c r="P19" s="143" t="s">
        <v>335</v>
      </c>
      <c r="Q19" s="143" t="s">
        <v>334</v>
      </c>
      <c r="R19" s="146"/>
    </row>
    <row r="20" spans="1:19" x14ac:dyDescent="0.3">
      <c r="A20" s="142" t="str">
        <f>calc!Y50</f>
        <v>Period 1</v>
      </c>
      <c r="B20" s="147">
        <f>calc!Z50</f>
        <v>-13</v>
      </c>
      <c r="C20" s="147">
        <f>calc!AA50</f>
        <v>0</v>
      </c>
      <c r="D20" s="50"/>
      <c r="E20" s="50"/>
      <c r="F20" s="148">
        <f>IF(A20="","",D20+(E20/2))</f>
        <v>0</v>
      </c>
      <c r="H20" s="142" t="str">
        <f>calc!Y13</f>
        <v>Period 1</v>
      </c>
      <c r="I20" s="147">
        <f>calc!Z13</f>
        <v>-13</v>
      </c>
      <c r="J20" s="147">
        <f>calc!AA13</f>
        <v>0</v>
      </c>
      <c r="K20" s="150">
        <f>IF(H20="","",IF(P20="",N20,P20))</f>
        <v>0</v>
      </c>
      <c r="L20" s="150">
        <f>IF(I20="","",IF(Q20="",O20,Q20))</f>
        <v>0</v>
      </c>
      <c r="M20" s="489">
        <f>IF(H20="","",K20+(L20/2))</f>
        <v>0</v>
      </c>
      <c r="N20" s="50"/>
      <c r="O20" s="50"/>
      <c r="P20" s="149" t="str">
        <f>IF('STEP 3 EE Comp'!AZ$10="","",'STEP 3 EE Comp'!AZ$10)</f>
        <v/>
      </c>
      <c r="Q20" s="149" t="str">
        <f>IF('STEP 3 EE Comp'!AZ$9="","",'STEP 3 EE Comp'!AZ$9)</f>
        <v/>
      </c>
      <c r="R20" s="151"/>
      <c r="S20" s="151"/>
    </row>
    <row r="21" spans="1:19" x14ac:dyDescent="0.3">
      <c r="A21" s="142" t="str">
        <f>calc!Y51</f>
        <v>Period 2</v>
      </c>
      <c r="B21" s="147">
        <f>calc!Z51</f>
        <v>1</v>
      </c>
      <c r="C21" s="147">
        <f>calc!AA51</f>
        <v>14</v>
      </c>
      <c r="D21" s="50"/>
      <c r="E21" s="50"/>
      <c r="F21" s="148">
        <f t="shared" ref="F21:F34" si="0">IF(A21="","",D21+(E21/2))</f>
        <v>0</v>
      </c>
      <c r="H21" s="142" t="str">
        <f>calc!Y14</f>
        <v>Period 2</v>
      </c>
      <c r="I21" s="147">
        <f>calc!Z14</f>
        <v>1</v>
      </c>
      <c r="J21" s="147">
        <f>calc!AA14</f>
        <v>14</v>
      </c>
      <c r="K21" s="150">
        <f t="shared" ref="K21:K27" si="1">IF(H21="","",IF(P21="",N21,P21))</f>
        <v>0</v>
      </c>
      <c r="L21" s="150">
        <f t="shared" ref="L21:L27" si="2">IF(I21="","",IF(Q21="",O21,Q21))</f>
        <v>0</v>
      </c>
      <c r="M21" s="489">
        <f t="shared" ref="M21:M27" si="3">IF(H21="","",K21+(L21/2))</f>
        <v>0</v>
      </c>
      <c r="N21" s="50"/>
      <c r="O21" s="50"/>
      <c r="P21" s="149" t="str">
        <f>IF('STEP 3 EE Comp'!BA$10="","",'STEP 3 EE Comp'!BA$10)</f>
        <v/>
      </c>
      <c r="Q21" s="149" t="str">
        <f>IF('STEP 3 EE Comp'!BA$9="","",'STEP 3 EE Comp'!BA$9)</f>
        <v/>
      </c>
      <c r="R21" s="151"/>
      <c r="S21" s="151"/>
    </row>
    <row r="22" spans="1:19" x14ac:dyDescent="0.3">
      <c r="A22" s="142" t="str">
        <f>calc!Y52</f>
        <v>Period 3</v>
      </c>
      <c r="B22" s="147">
        <f>calc!Z52</f>
        <v>15</v>
      </c>
      <c r="C22" s="147">
        <f>calc!AA52</f>
        <v>28</v>
      </c>
      <c r="D22" s="50"/>
      <c r="E22" s="50"/>
      <c r="F22" s="148">
        <f t="shared" si="0"/>
        <v>0</v>
      </c>
      <c r="H22" s="142" t="str">
        <f>calc!Y15</f>
        <v>Period 3</v>
      </c>
      <c r="I22" s="147">
        <f>calc!Z15</f>
        <v>15</v>
      </c>
      <c r="J22" s="147">
        <f>calc!AA15</f>
        <v>28</v>
      </c>
      <c r="K22" s="150">
        <f t="shared" si="1"/>
        <v>0</v>
      </c>
      <c r="L22" s="150">
        <f t="shared" si="2"/>
        <v>0</v>
      </c>
      <c r="M22" s="489">
        <f t="shared" si="3"/>
        <v>0</v>
      </c>
      <c r="N22" s="50"/>
      <c r="O22" s="50"/>
      <c r="P22" s="149" t="str">
        <f>IF('STEP 3 EE Comp'!BB$10="","",'STEP 3 EE Comp'!BB$10)</f>
        <v/>
      </c>
      <c r="Q22" s="149" t="str">
        <f>IF('STEP 3 EE Comp'!BB$9="","",'STEP 3 EE Comp'!BB$9)</f>
        <v/>
      </c>
      <c r="R22" s="152"/>
      <c r="S22" s="151"/>
    </row>
    <row r="23" spans="1:19" x14ac:dyDescent="0.3">
      <c r="A23" s="142" t="str">
        <f>calc!Y53</f>
        <v>Period 4</v>
      </c>
      <c r="B23" s="147">
        <f>calc!Z53</f>
        <v>29</v>
      </c>
      <c r="C23" s="147">
        <f>calc!AA53</f>
        <v>42</v>
      </c>
      <c r="D23" s="50"/>
      <c r="E23" s="50"/>
      <c r="F23" s="148">
        <f t="shared" si="0"/>
        <v>0</v>
      </c>
      <c r="H23" s="142" t="str">
        <f>calc!Y16</f>
        <v>Period 4</v>
      </c>
      <c r="I23" s="147">
        <f>calc!Z16</f>
        <v>29</v>
      </c>
      <c r="J23" s="147">
        <f>calc!AA16</f>
        <v>42</v>
      </c>
      <c r="K23" s="150">
        <f t="shared" si="1"/>
        <v>0</v>
      </c>
      <c r="L23" s="150">
        <f t="shared" si="2"/>
        <v>0</v>
      </c>
      <c r="M23" s="489">
        <f t="shared" si="3"/>
        <v>0</v>
      </c>
      <c r="N23" s="50"/>
      <c r="O23" s="50"/>
      <c r="P23" s="149" t="str">
        <f>IF('STEP 3 EE Comp'!BC$10="","",'STEP 3 EE Comp'!BC$10)</f>
        <v/>
      </c>
      <c r="Q23" s="149" t="str">
        <f>IF('STEP 3 EE Comp'!BC$9="","",'STEP 3 EE Comp'!BC$9)</f>
        <v/>
      </c>
      <c r="R23" s="151"/>
      <c r="S23" s="151"/>
    </row>
    <row r="24" spans="1:19" x14ac:dyDescent="0.3">
      <c r="A24" s="142" t="str">
        <f>calc!Y54</f>
        <v>Period 5</v>
      </c>
      <c r="B24" s="147">
        <f>calc!Z54</f>
        <v>43</v>
      </c>
      <c r="C24" s="147">
        <f>calc!AA54</f>
        <v>56</v>
      </c>
      <c r="D24" s="50"/>
      <c r="E24" s="50"/>
      <c r="F24" s="148">
        <f t="shared" si="0"/>
        <v>0</v>
      </c>
      <c r="H24" s="142" t="str">
        <f>calc!Y17</f>
        <v>Period 5</v>
      </c>
      <c r="I24" s="147">
        <f>calc!Z17</f>
        <v>43</v>
      </c>
      <c r="J24" s="147">
        <f>calc!AA17</f>
        <v>56</v>
      </c>
      <c r="K24" s="150">
        <f t="shared" si="1"/>
        <v>0</v>
      </c>
      <c r="L24" s="150">
        <f t="shared" si="2"/>
        <v>0</v>
      </c>
      <c r="M24" s="489">
        <f t="shared" si="3"/>
        <v>0</v>
      </c>
      <c r="N24" s="50"/>
      <c r="O24" s="50"/>
      <c r="P24" s="149" t="str">
        <f>IF('STEP 3 EE Comp'!BD$10="","",'STEP 3 EE Comp'!BD$10)</f>
        <v/>
      </c>
      <c r="Q24" s="149" t="str">
        <f>IF('STEP 3 EE Comp'!BD$9="","",'STEP 3 EE Comp'!BD$9)</f>
        <v/>
      </c>
      <c r="R24" s="151"/>
      <c r="S24" s="151"/>
    </row>
    <row r="25" spans="1:19" x14ac:dyDescent="0.3">
      <c r="A25" s="142" t="str">
        <f>calc!Y55</f>
        <v>Period 6</v>
      </c>
      <c r="B25" s="147">
        <f>calc!Z55</f>
        <v>57</v>
      </c>
      <c r="C25" s="147">
        <f>calc!AA55</f>
        <v>70</v>
      </c>
      <c r="D25" s="50"/>
      <c r="E25" s="50"/>
      <c r="F25" s="148">
        <f t="shared" si="0"/>
        <v>0</v>
      </c>
      <c r="H25" s="142" t="str">
        <f>calc!Y18</f>
        <v/>
      </c>
      <c r="I25" s="147" t="str">
        <f>calc!Z18</f>
        <v/>
      </c>
      <c r="J25" s="147" t="str">
        <f>calc!AA18</f>
        <v/>
      </c>
      <c r="K25" s="150" t="str">
        <f t="shared" si="1"/>
        <v/>
      </c>
      <c r="L25" s="150" t="str">
        <f t="shared" si="2"/>
        <v/>
      </c>
      <c r="M25" s="489" t="str">
        <f t="shared" si="3"/>
        <v/>
      </c>
      <c r="N25" s="50"/>
      <c r="O25" s="50"/>
      <c r="P25" s="149" t="str">
        <f>IF('STEP 3 EE Comp'!BE$10="","",'STEP 3 EE Comp'!BE$10)</f>
        <v/>
      </c>
      <c r="Q25" s="149" t="str">
        <f>IF('STEP 3 EE Comp'!BE$9="","",'STEP 3 EE Comp'!BE$9)</f>
        <v/>
      </c>
      <c r="R25" s="151"/>
      <c r="S25" s="151"/>
    </row>
    <row r="26" spans="1:19" x14ac:dyDescent="0.3">
      <c r="A26" s="142" t="str">
        <f>calc!Y56</f>
        <v>Period 7</v>
      </c>
      <c r="B26" s="147">
        <f>calc!Z56</f>
        <v>71</v>
      </c>
      <c r="C26" s="147">
        <f>calc!AA56</f>
        <v>84</v>
      </c>
      <c r="D26" s="50"/>
      <c r="E26" s="50"/>
      <c r="F26" s="148">
        <f t="shared" si="0"/>
        <v>0</v>
      </c>
      <c r="H26" s="142" t="str">
        <f>calc!Y19</f>
        <v/>
      </c>
      <c r="I26" s="147" t="str">
        <f>calc!Z19</f>
        <v/>
      </c>
      <c r="J26" s="147" t="str">
        <f>calc!AA19</f>
        <v/>
      </c>
      <c r="K26" s="150" t="str">
        <f t="shared" si="1"/>
        <v/>
      </c>
      <c r="L26" s="150" t="str">
        <f t="shared" si="2"/>
        <v/>
      </c>
      <c r="M26" s="489" t="str">
        <f t="shared" si="3"/>
        <v/>
      </c>
      <c r="N26" s="50"/>
      <c r="O26" s="50"/>
      <c r="P26" s="149" t="str">
        <f>IF('STEP 3 EE Comp'!BF$10="","",'STEP 3 EE Comp'!BF$10)</f>
        <v/>
      </c>
      <c r="Q26" s="149" t="str">
        <f>IF('STEP 3 EE Comp'!BF$9="","",'STEP 3 EE Comp'!BF$9)</f>
        <v/>
      </c>
      <c r="R26" s="153"/>
    </row>
    <row r="27" spans="1:19" x14ac:dyDescent="0.3">
      <c r="A27" s="142" t="str">
        <f>calc!Y57</f>
        <v>Period 8</v>
      </c>
      <c r="B27" s="147">
        <f>calc!Z57</f>
        <v>85</v>
      </c>
      <c r="C27" s="147">
        <f>calc!AA57</f>
        <v>98</v>
      </c>
      <c r="D27" s="50"/>
      <c r="E27" s="50"/>
      <c r="F27" s="148">
        <f t="shared" si="0"/>
        <v>0</v>
      </c>
      <c r="H27" s="142" t="str">
        <f>calc!Y20</f>
        <v/>
      </c>
      <c r="I27" s="147" t="str">
        <f>calc!Z20</f>
        <v/>
      </c>
      <c r="J27" s="147" t="str">
        <f>calc!AA20</f>
        <v/>
      </c>
      <c r="K27" s="150" t="str">
        <f t="shared" si="1"/>
        <v/>
      </c>
      <c r="L27" s="150" t="str">
        <f t="shared" si="2"/>
        <v/>
      </c>
      <c r="M27" s="489" t="str">
        <f t="shared" si="3"/>
        <v/>
      </c>
      <c r="N27" s="50"/>
      <c r="O27" s="50"/>
      <c r="P27" s="149" t="str">
        <f>IF('STEP 3 EE Comp'!BG$10="","",'STEP 3 EE Comp'!BG$10)</f>
        <v/>
      </c>
      <c r="Q27" s="149" t="str">
        <f>IF('STEP 3 EE Comp'!BG$9="","",'STEP 3 EE Comp'!BG$9)</f>
        <v/>
      </c>
    </row>
    <row r="28" spans="1:19" ht="15" thickBot="1" x14ac:dyDescent="0.35">
      <c r="A28" s="142" t="str">
        <f>calc!Y58</f>
        <v>Period 9</v>
      </c>
      <c r="B28" s="147">
        <f>calc!Z58</f>
        <v>99</v>
      </c>
      <c r="C28" s="147">
        <f>calc!AA58</f>
        <v>112</v>
      </c>
      <c r="D28" s="50"/>
      <c r="E28" s="50"/>
      <c r="F28" s="148">
        <f t="shared" si="0"/>
        <v>0</v>
      </c>
      <c r="H28" s="522" t="str">
        <f>calc!Y21</f>
        <v/>
      </c>
      <c r="I28" s="523" t="str">
        <f>calc!Z21</f>
        <v/>
      </c>
      <c r="J28" s="523" t="str">
        <f>calc!AA21</f>
        <v/>
      </c>
      <c r="K28" s="524" t="str">
        <f>IF(H28="","",IF(P28="",N28,P28))</f>
        <v/>
      </c>
      <c r="L28" s="524" t="str">
        <f>IF(I28="","",IF(Q28="",O28,Q28))</f>
        <v/>
      </c>
      <c r="M28" s="525" t="str">
        <f>IF(H28="","",K28+(L28/2))</f>
        <v/>
      </c>
      <c r="N28" s="50"/>
      <c r="O28" s="50"/>
      <c r="P28" s="149" t="str">
        <f>IF('STEP 3 EE Comp'!BH$10="","",'STEP 3 EE Comp'!BH$10)</f>
        <v/>
      </c>
      <c r="Q28" s="149" t="str">
        <f>IF('STEP 3 EE Comp'!BH$9="","",'STEP 3 EE Comp'!BH$9)</f>
        <v/>
      </c>
    </row>
    <row r="29" spans="1:19" x14ac:dyDescent="0.3">
      <c r="A29" s="142" t="str">
        <f>calc!Y59</f>
        <v>Period 10</v>
      </c>
      <c r="B29" s="147">
        <f>calc!Z59</f>
        <v>113</v>
      </c>
      <c r="C29" s="147">
        <f>calc!AA59</f>
        <v>126</v>
      </c>
      <c r="D29" s="50"/>
      <c r="E29" s="50"/>
      <c r="F29" s="148">
        <f t="shared" si="0"/>
        <v>0</v>
      </c>
      <c r="H29" s="526"/>
      <c r="I29" s="526"/>
      <c r="J29" s="526"/>
      <c r="K29" s="526"/>
      <c r="L29" s="526"/>
      <c r="M29" s="527"/>
    </row>
    <row r="30" spans="1:19" x14ac:dyDescent="0.3">
      <c r="A30" s="142" t="str">
        <f>calc!Y60</f>
        <v>Period 11</v>
      </c>
      <c r="B30" s="147">
        <f>calc!Z60</f>
        <v>127</v>
      </c>
      <c r="C30" s="147">
        <f>calc!AA60</f>
        <v>140</v>
      </c>
      <c r="D30" s="50"/>
      <c r="E30" s="50"/>
      <c r="F30" s="148">
        <f t="shared" si="0"/>
        <v>0</v>
      </c>
      <c r="H30" s="517" t="s">
        <v>331</v>
      </c>
      <c r="I30" s="517"/>
      <c r="J30" s="517"/>
      <c r="K30" s="517"/>
      <c r="L30" s="518"/>
      <c r="M30" s="519">
        <f>AVERAGE(M20:M28)</f>
        <v>0</v>
      </c>
      <c r="P30" s="153"/>
      <c r="Q30" s="153"/>
    </row>
    <row r="31" spans="1:19" x14ac:dyDescent="0.3">
      <c r="A31" s="142" t="str">
        <f>calc!Y61</f>
        <v>Period 12</v>
      </c>
      <c r="B31" s="147">
        <f>calc!Z61</f>
        <v>141</v>
      </c>
      <c r="C31" s="147">
        <f>calc!AA61</f>
        <v>154</v>
      </c>
      <c r="D31" s="50"/>
      <c r="E31" s="50"/>
      <c r="F31" s="148">
        <f t="shared" si="0"/>
        <v>0</v>
      </c>
      <c r="H31" s="520"/>
      <c r="I31" s="517"/>
      <c r="J31" s="517"/>
      <c r="K31" s="517"/>
      <c r="L31" s="517"/>
      <c r="M31" s="519"/>
      <c r="R31" s="153"/>
    </row>
    <row r="32" spans="1:19" x14ac:dyDescent="0.3">
      <c r="A32" s="142" t="str">
        <f>calc!Y62</f>
        <v>Period 13</v>
      </c>
      <c r="B32" s="147">
        <f>calc!Z62</f>
        <v>155</v>
      </c>
      <c r="C32" s="147">
        <f>calc!AA62</f>
        <v>168</v>
      </c>
      <c r="D32" s="50"/>
      <c r="E32" s="50"/>
      <c r="F32" s="148">
        <f t="shared" si="0"/>
        <v>0</v>
      </c>
      <c r="H32" s="517" t="s">
        <v>7</v>
      </c>
      <c r="I32" s="517"/>
      <c r="J32" s="517"/>
      <c r="K32" s="517"/>
      <c r="L32" s="517"/>
      <c r="M32" s="521" t="str">
        <f>calc!J4</f>
        <v>Saturday</v>
      </c>
    </row>
    <row r="33" spans="1:18" x14ac:dyDescent="0.3">
      <c r="A33" s="142" t="str">
        <f>calc!Y63</f>
        <v>Period 14</v>
      </c>
      <c r="B33" s="147">
        <f>calc!Z63</f>
        <v>169</v>
      </c>
      <c r="C33" s="147">
        <f>calc!AA63</f>
        <v>182</v>
      </c>
      <c r="D33" s="50"/>
      <c r="E33" s="50"/>
      <c r="F33" s="148">
        <f t="shared" si="0"/>
        <v>0</v>
      </c>
    </row>
    <row r="34" spans="1:18" ht="18" x14ac:dyDescent="0.35">
      <c r="A34" s="142" t="str">
        <f>calc!Y64</f>
        <v>Period 15</v>
      </c>
      <c r="B34" s="147">
        <f>calc!Z64</f>
        <v>183</v>
      </c>
      <c r="C34" s="147">
        <f>calc!AA64</f>
        <v>196</v>
      </c>
      <c r="D34" s="50"/>
      <c r="E34" s="50"/>
      <c r="F34" s="148">
        <f t="shared" si="0"/>
        <v>0</v>
      </c>
      <c r="H34" s="668" t="s">
        <v>386</v>
      </c>
      <c r="I34" s="669"/>
      <c r="J34" s="669"/>
      <c r="K34" s="669"/>
      <c r="L34" s="669"/>
      <c r="M34" s="670"/>
      <c r="P34" s="677" t="s">
        <v>63</v>
      </c>
      <c r="Q34" s="678"/>
    </row>
    <row r="35" spans="1:18" ht="15" customHeight="1" x14ac:dyDescent="0.3">
      <c r="A35" s="142" t="str">
        <f>calc!Y65</f>
        <v>Period 16</v>
      </c>
      <c r="B35" s="147">
        <f>calc!Z65</f>
        <v>197</v>
      </c>
      <c r="C35" s="147">
        <f>calc!AA65</f>
        <v>210</v>
      </c>
      <c r="D35" s="50"/>
      <c r="E35" s="50"/>
      <c r="F35" s="148">
        <f t="shared" ref="F35:F40" si="4">IF(A35="","",D35+(E35/2))</f>
        <v>0</v>
      </c>
      <c r="H35" s="674"/>
      <c r="I35" s="665" t="s">
        <v>197</v>
      </c>
      <c r="J35" s="665" t="s">
        <v>387</v>
      </c>
      <c r="K35" s="662" t="str">
        <f>IF(Cover!E47="Weekly","Total Employees Who Worked 40+ Hours","Total Employees Who Worked 80+ Hours")</f>
        <v>Total Employees Who Worked 80+ Hours</v>
      </c>
      <c r="L35" s="665" t="str">
        <f>IF(Cover!E47="Weekly","Total Employees Who Worked Less Than 40 Hours","Total Employees Who Worked Less Than 80 Hours")</f>
        <v>Total Employees Who Worked Less Than 80 Hours</v>
      </c>
      <c r="M35" s="659" t="s">
        <v>390</v>
      </c>
      <c r="P35" s="662" t="str">
        <f>IF(Cover!E47="Weekly","Total Employees Who Worked 40+ Hours","Total Employees Who Worked 80+ Hours")</f>
        <v>Total Employees Who Worked 80+ Hours</v>
      </c>
      <c r="Q35" s="665" t="str">
        <f>IF(Cover!E47="Weekly","Total Employees Who Worked Less Than 40 Hours","Total Employees Who Worked Less Than 80 Hours")</f>
        <v>Total Employees Who Worked Less Than 80 Hours</v>
      </c>
    </row>
    <row r="36" spans="1:18" ht="15" customHeight="1" x14ac:dyDescent="0.3">
      <c r="A36" s="142" t="str">
        <f>calc!Y66</f>
        <v>Period 17</v>
      </c>
      <c r="B36" s="147">
        <f>calc!Z66</f>
        <v>211</v>
      </c>
      <c r="C36" s="147">
        <f>calc!AA66</f>
        <v>224</v>
      </c>
      <c r="D36" s="50"/>
      <c r="E36" s="50"/>
      <c r="F36" s="148">
        <f t="shared" si="4"/>
        <v>0</v>
      </c>
      <c r="H36" s="675"/>
      <c r="I36" s="666"/>
      <c r="J36" s="666"/>
      <c r="K36" s="663"/>
      <c r="L36" s="666"/>
      <c r="M36" s="660"/>
      <c r="P36" s="663"/>
      <c r="Q36" s="666"/>
      <c r="R36" s="153"/>
    </row>
    <row r="37" spans="1:18" ht="15" customHeight="1" x14ac:dyDescent="0.3">
      <c r="A37" s="142" t="str">
        <f>calc!Y67</f>
        <v>Period 18</v>
      </c>
      <c r="B37" s="147">
        <f>calc!Z67</f>
        <v>225</v>
      </c>
      <c r="C37" s="147">
        <f>calc!AA67</f>
        <v>238</v>
      </c>
      <c r="D37" s="50"/>
      <c r="E37" s="50"/>
      <c r="F37" s="148">
        <f t="shared" si="4"/>
        <v>0</v>
      </c>
      <c r="H37" s="675"/>
      <c r="I37" s="666"/>
      <c r="J37" s="666"/>
      <c r="K37" s="663"/>
      <c r="L37" s="666"/>
      <c r="M37" s="660"/>
      <c r="P37" s="663"/>
      <c r="Q37" s="666"/>
      <c r="R37" s="153"/>
    </row>
    <row r="38" spans="1:18" ht="15" customHeight="1" x14ac:dyDescent="0.3">
      <c r="A38" s="142" t="str">
        <f>calc!Y68</f>
        <v>Period 19</v>
      </c>
      <c r="B38" s="147">
        <f>calc!Z68</f>
        <v>239</v>
      </c>
      <c r="C38" s="147">
        <f>calc!AA68</f>
        <v>252</v>
      </c>
      <c r="D38" s="50"/>
      <c r="E38" s="50"/>
      <c r="F38" s="148">
        <f t="shared" si="4"/>
        <v>0</v>
      </c>
      <c r="H38" s="676"/>
      <c r="I38" s="667"/>
      <c r="J38" s="667"/>
      <c r="K38" s="664"/>
      <c r="L38" s="667"/>
      <c r="M38" s="661"/>
      <c r="P38" s="664"/>
      <c r="Q38" s="667"/>
      <c r="R38" s="153"/>
    </row>
    <row r="39" spans="1:18" ht="15" customHeight="1" x14ac:dyDescent="0.3">
      <c r="A39" s="142" t="str">
        <f>calc!Y69</f>
        <v>Period 20</v>
      </c>
      <c r="B39" s="147">
        <f>calc!Z69</f>
        <v>253</v>
      </c>
      <c r="C39" s="147">
        <f>calc!AA69</f>
        <v>266</v>
      </c>
      <c r="D39" s="50"/>
      <c r="E39" s="50"/>
      <c r="F39" s="148">
        <f t="shared" si="4"/>
        <v>0</v>
      </c>
      <c r="H39" s="142" t="str">
        <f>calc!Y80</f>
        <v>Period 1</v>
      </c>
      <c r="I39" s="147">
        <f>calc!Z80</f>
        <v>-13</v>
      </c>
      <c r="J39" s="147">
        <f>calc!AA80</f>
        <v>0</v>
      </c>
      <c r="K39" s="142">
        <f t="shared" ref="K39:K54" si="5">IF(H39="","",IFERROR(IFERROR(INDEX($D$49:$D$58,MATCH(I39,$B$49:$B$58,0)),INDEX($K$20:$K$28,MATCH(I39,$I$20:$I$28,0))),P39))</f>
        <v>0</v>
      </c>
      <c r="L39" s="142">
        <f t="shared" ref="L39:L54" si="6">IF(H39="","",IFERROR(IFERROR(INDEX($E$49:$E$58,MATCH(I39,$B$49:$B$58,0)),INDEX($L$20:$L$28,MATCH(I39,$I$20:$I$28,0))),Q39))</f>
        <v>0</v>
      </c>
      <c r="M39" s="490">
        <f>IF(H39="","",K39+(L39/2))</f>
        <v>0</v>
      </c>
      <c r="P39" s="557"/>
      <c r="Q39" s="557"/>
    </row>
    <row r="40" spans="1:18" x14ac:dyDescent="0.3">
      <c r="A40" s="142" t="str">
        <f>calc!Y70</f>
        <v>Period 21</v>
      </c>
      <c r="B40" s="147">
        <f>calc!Z70</f>
        <v>267</v>
      </c>
      <c r="C40" s="147">
        <f>calc!AA70</f>
        <v>280</v>
      </c>
      <c r="D40" s="50"/>
      <c r="E40" s="50"/>
      <c r="F40" s="148">
        <f t="shared" si="4"/>
        <v>0</v>
      </c>
      <c r="H40" s="142" t="str">
        <f>calc!Y81</f>
        <v>Period 2</v>
      </c>
      <c r="I40" s="147">
        <f>calc!Z81</f>
        <v>1</v>
      </c>
      <c r="J40" s="147">
        <f>calc!AA81</f>
        <v>14</v>
      </c>
      <c r="K40" s="142">
        <f t="shared" si="5"/>
        <v>0</v>
      </c>
      <c r="L40" s="142">
        <f t="shared" si="6"/>
        <v>0</v>
      </c>
      <c r="M40" s="490">
        <f t="shared" ref="M40:M44" si="7">IF(H40="","",K40+(L40/2))</f>
        <v>0</v>
      </c>
      <c r="P40" s="557"/>
      <c r="Q40" s="557"/>
    </row>
    <row r="41" spans="1:18" x14ac:dyDescent="0.3">
      <c r="A41" s="154"/>
      <c r="B41" s="158"/>
      <c r="C41" s="158"/>
      <c r="D41" s="158"/>
      <c r="E41" s="158"/>
      <c r="F41" s="159"/>
      <c r="H41" s="142" t="str">
        <f>calc!Y82</f>
        <v>Period 3</v>
      </c>
      <c r="I41" s="147">
        <f>calc!Z82</f>
        <v>15</v>
      </c>
      <c r="J41" s="147">
        <f>calc!AA82</f>
        <v>28</v>
      </c>
      <c r="K41" s="142">
        <f t="shared" si="5"/>
        <v>0</v>
      </c>
      <c r="L41" s="142">
        <f t="shared" si="6"/>
        <v>0</v>
      </c>
      <c r="M41" s="490">
        <f t="shared" si="7"/>
        <v>0</v>
      </c>
      <c r="P41" s="557"/>
      <c r="Q41" s="557"/>
    </row>
    <row r="42" spans="1:18" x14ac:dyDescent="0.3">
      <c r="A42" s="451" t="s">
        <v>332</v>
      </c>
      <c r="B42" s="160"/>
      <c r="C42" s="160"/>
      <c r="D42" s="160"/>
      <c r="E42" s="161"/>
      <c r="F42" s="493">
        <f>AVERAGE(F20:F40)</f>
        <v>0</v>
      </c>
      <c r="H42" s="142" t="str">
        <f>calc!Y83</f>
        <v>Period 4</v>
      </c>
      <c r="I42" s="147">
        <f>calc!Z83</f>
        <v>29</v>
      </c>
      <c r="J42" s="147">
        <f>calc!AA83</f>
        <v>42</v>
      </c>
      <c r="K42" s="142">
        <f t="shared" si="5"/>
        <v>0</v>
      </c>
      <c r="L42" s="142">
        <f t="shared" si="6"/>
        <v>0</v>
      </c>
      <c r="M42" s="490">
        <f t="shared" si="7"/>
        <v>0</v>
      </c>
      <c r="P42" s="557"/>
      <c r="Q42" s="557"/>
      <c r="R42" s="157"/>
    </row>
    <row r="43" spans="1:18" x14ac:dyDescent="0.3">
      <c r="A43" s="154"/>
      <c r="F43" s="156"/>
      <c r="H43" s="142" t="str">
        <f>calc!Y84</f>
        <v>Period 5</v>
      </c>
      <c r="I43" s="147">
        <f>calc!Z84</f>
        <v>43</v>
      </c>
      <c r="J43" s="147">
        <f>calc!AA84</f>
        <v>56</v>
      </c>
      <c r="K43" s="142">
        <f t="shared" si="5"/>
        <v>0</v>
      </c>
      <c r="L43" s="142">
        <f t="shared" si="6"/>
        <v>0</v>
      </c>
      <c r="M43" s="490">
        <f t="shared" si="7"/>
        <v>0</v>
      </c>
      <c r="P43" s="557"/>
      <c r="Q43" s="557"/>
      <c r="R43" s="157"/>
    </row>
    <row r="44" spans="1:18" x14ac:dyDescent="0.3">
      <c r="A44" s="668" t="s">
        <v>38</v>
      </c>
      <c r="B44" s="669"/>
      <c r="C44" s="669"/>
      <c r="D44" s="669"/>
      <c r="E44" s="669"/>
      <c r="F44" s="670"/>
      <c r="G44" s="130"/>
      <c r="H44" s="142" t="str">
        <f>calc!Y85</f>
        <v>Period 6</v>
      </c>
      <c r="I44" s="147">
        <f>calc!Z85</f>
        <v>57</v>
      </c>
      <c r="J44" s="147">
        <f>calc!AA85</f>
        <v>70</v>
      </c>
      <c r="K44" s="142">
        <f t="shared" si="5"/>
        <v>0</v>
      </c>
      <c r="L44" s="142">
        <f t="shared" si="6"/>
        <v>0</v>
      </c>
      <c r="M44" s="490">
        <f t="shared" si="7"/>
        <v>0</v>
      </c>
      <c r="P44" s="557"/>
      <c r="Q44" s="557"/>
      <c r="R44" s="157"/>
    </row>
    <row r="45" spans="1:18" ht="15" customHeight="1" x14ac:dyDescent="0.3">
      <c r="A45" s="674"/>
      <c r="B45" s="665" t="s">
        <v>197</v>
      </c>
      <c r="C45" s="665" t="s">
        <v>387</v>
      </c>
      <c r="D45" s="665" t="str">
        <f>IF(Cover!E47="Weekly","Total Employees Who Worked 40+ Hours","Total Employees Who Worked 80+ Hours")</f>
        <v>Total Employees Who Worked 80+ Hours</v>
      </c>
      <c r="E45" s="665" t="str">
        <f>IF(Cover!E47="Weekly","Total Employees Who Worked Less Than 40 Hours","Total Employees Who Worked Less Than 80 Hours")</f>
        <v>Total Employees Who Worked Less Than 80 Hours</v>
      </c>
      <c r="F45" s="671" t="s">
        <v>196</v>
      </c>
      <c r="G45" s="130"/>
      <c r="H45" s="142" t="str">
        <f>calc!Y86</f>
        <v>Period 7</v>
      </c>
      <c r="I45" s="147">
        <f>calc!Z86</f>
        <v>71</v>
      </c>
      <c r="J45" s="147">
        <f>calc!AA86</f>
        <v>84</v>
      </c>
      <c r="K45" s="142">
        <f t="shared" si="5"/>
        <v>0</v>
      </c>
      <c r="L45" s="142">
        <f t="shared" si="6"/>
        <v>0</v>
      </c>
      <c r="M45" s="490">
        <f t="shared" ref="M45:M54" si="8">IF(H45="","",K45+(L45/2))</f>
        <v>0</v>
      </c>
      <c r="P45" s="557"/>
      <c r="Q45" s="557"/>
      <c r="R45" s="157"/>
    </row>
    <row r="46" spans="1:18" ht="15" customHeight="1" x14ac:dyDescent="0.3">
      <c r="A46" s="675"/>
      <c r="B46" s="666"/>
      <c r="C46" s="666"/>
      <c r="D46" s="666"/>
      <c r="E46" s="666"/>
      <c r="F46" s="672"/>
      <c r="G46" s="130"/>
      <c r="H46" s="142" t="str">
        <f>calc!Y87</f>
        <v>Period 8</v>
      </c>
      <c r="I46" s="147">
        <f>calc!Z87</f>
        <v>85</v>
      </c>
      <c r="J46" s="147">
        <f>calc!AA87</f>
        <v>98</v>
      </c>
      <c r="K46" s="142">
        <f t="shared" si="5"/>
        <v>0</v>
      </c>
      <c r="L46" s="142">
        <f t="shared" si="6"/>
        <v>0</v>
      </c>
      <c r="M46" s="490">
        <f t="shared" si="8"/>
        <v>0</v>
      </c>
      <c r="P46" s="557"/>
      <c r="Q46" s="557"/>
      <c r="R46" s="157"/>
    </row>
    <row r="47" spans="1:18" ht="15" customHeight="1" x14ac:dyDescent="0.3">
      <c r="A47" s="675"/>
      <c r="B47" s="666"/>
      <c r="C47" s="666"/>
      <c r="D47" s="666"/>
      <c r="E47" s="666"/>
      <c r="F47" s="672"/>
      <c r="G47" s="130"/>
      <c r="H47" s="142" t="str">
        <f>calc!Y88</f>
        <v>Period 9</v>
      </c>
      <c r="I47" s="147">
        <f>calc!Z88</f>
        <v>99</v>
      </c>
      <c r="J47" s="147">
        <f>calc!AA88</f>
        <v>112</v>
      </c>
      <c r="K47" s="142">
        <f t="shared" si="5"/>
        <v>0</v>
      </c>
      <c r="L47" s="142">
        <f t="shared" si="6"/>
        <v>0</v>
      </c>
      <c r="M47" s="490">
        <f t="shared" si="8"/>
        <v>0</v>
      </c>
      <c r="P47" s="557"/>
      <c r="Q47" s="557"/>
      <c r="R47" s="157"/>
    </row>
    <row r="48" spans="1:18" ht="15" customHeight="1" x14ac:dyDescent="0.3">
      <c r="A48" s="676"/>
      <c r="B48" s="667"/>
      <c r="C48" s="667"/>
      <c r="D48" s="667"/>
      <c r="E48" s="667"/>
      <c r="F48" s="673"/>
      <c r="G48" s="130"/>
      <c r="H48" s="142" t="str">
        <f>calc!Y89</f>
        <v>Period 10</v>
      </c>
      <c r="I48" s="147">
        <f>calc!Z89</f>
        <v>113</v>
      </c>
      <c r="J48" s="147">
        <f>calc!AA89</f>
        <v>126</v>
      </c>
      <c r="K48" s="142">
        <f t="shared" si="5"/>
        <v>0</v>
      </c>
      <c r="L48" s="142">
        <f t="shared" si="6"/>
        <v>0</v>
      </c>
      <c r="M48" s="490">
        <f t="shared" si="8"/>
        <v>0</v>
      </c>
      <c r="P48" s="557"/>
      <c r="Q48" s="557"/>
      <c r="R48" s="162"/>
    </row>
    <row r="49" spans="1:18" x14ac:dyDescent="0.3">
      <c r="A49" s="142" t="str">
        <f>calc!Y32</f>
        <v>Period 1</v>
      </c>
      <c r="B49" s="147">
        <f>calc!Z32</f>
        <v>-13</v>
      </c>
      <c r="C49" s="147">
        <f>calc!AA32</f>
        <v>0</v>
      </c>
      <c r="D49" s="50"/>
      <c r="E49" s="50"/>
      <c r="F49" s="165">
        <f>IF(A49="","",D49+(E49/2))</f>
        <v>0</v>
      </c>
      <c r="G49" s="130"/>
      <c r="H49" s="142" t="str">
        <f>calc!Y90</f>
        <v>Period 11</v>
      </c>
      <c r="I49" s="147">
        <f>calc!Z90</f>
        <v>127</v>
      </c>
      <c r="J49" s="147">
        <f>calc!AA90</f>
        <v>140</v>
      </c>
      <c r="K49" s="142">
        <f t="shared" si="5"/>
        <v>0</v>
      </c>
      <c r="L49" s="142">
        <f t="shared" si="6"/>
        <v>0</v>
      </c>
      <c r="M49" s="490">
        <f t="shared" si="8"/>
        <v>0</v>
      </c>
      <c r="P49" s="557"/>
      <c r="Q49" s="557"/>
      <c r="R49" s="162"/>
    </row>
    <row r="50" spans="1:18" x14ac:dyDescent="0.3">
      <c r="A50" s="142" t="str">
        <f>calc!Y33</f>
        <v>Period 2</v>
      </c>
      <c r="B50" s="147">
        <f>calc!Z33</f>
        <v>1</v>
      </c>
      <c r="C50" s="147">
        <f>calc!AA33</f>
        <v>14</v>
      </c>
      <c r="D50" s="50"/>
      <c r="E50" s="50"/>
      <c r="F50" s="165">
        <f t="shared" ref="F50:F58" si="9">IF(A50="","",D50+(E50/2))</f>
        <v>0</v>
      </c>
      <c r="G50" s="130"/>
      <c r="H50" s="142" t="str">
        <f>calc!Y91</f>
        <v>Period 12</v>
      </c>
      <c r="I50" s="147">
        <f>calc!Z91</f>
        <v>141</v>
      </c>
      <c r="J50" s="147">
        <f>calc!AA91</f>
        <v>154</v>
      </c>
      <c r="K50" s="142">
        <f t="shared" si="5"/>
        <v>0</v>
      </c>
      <c r="L50" s="142">
        <f t="shared" si="6"/>
        <v>0</v>
      </c>
      <c r="M50" s="490">
        <f t="shared" si="8"/>
        <v>0</v>
      </c>
      <c r="P50" s="557"/>
      <c r="Q50" s="557"/>
      <c r="R50" s="162"/>
    </row>
    <row r="51" spans="1:18" x14ac:dyDescent="0.3">
      <c r="A51" s="142" t="str">
        <f>calc!Y34</f>
        <v>Period 3</v>
      </c>
      <c r="B51" s="147">
        <f>calc!Z34</f>
        <v>15</v>
      </c>
      <c r="C51" s="147">
        <f>calc!AA34</f>
        <v>28</v>
      </c>
      <c r="D51" s="50"/>
      <c r="E51" s="50"/>
      <c r="F51" s="165">
        <f t="shared" si="9"/>
        <v>0</v>
      </c>
      <c r="G51" s="130"/>
      <c r="H51" s="142" t="str">
        <f>calc!Y92</f>
        <v>Period 13</v>
      </c>
      <c r="I51" s="147">
        <f>calc!Z92</f>
        <v>155</v>
      </c>
      <c r="J51" s="147">
        <f>calc!AA92</f>
        <v>168</v>
      </c>
      <c r="K51" s="142">
        <f t="shared" si="5"/>
        <v>0</v>
      </c>
      <c r="L51" s="142">
        <f t="shared" si="6"/>
        <v>0</v>
      </c>
      <c r="M51" s="490">
        <f t="shared" si="8"/>
        <v>0</v>
      </c>
      <c r="P51" s="557"/>
      <c r="Q51" s="557"/>
      <c r="R51" s="162"/>
    </row>
    <row r="52" spans="1:18" x14ac:dyDescent="0.3">
      <c r="A52" s="142" t="str">
        <f>calc!Y35</f>
        <v>Period 4</v>
      </c>
      <c r="B52" s="147">
        <f>calc!Z35</f>
        <v>29</v>
      </c>
      <c r="C52" s="147">
        <f>calc!AA35</f>
        <v>42</v>
      </c>
      <c r="D52" s="50"/>
      <c r="E52" s="50"/>
      <c r="F52" s="165">
        <f t="shared" si="9"/>
        <v>0</v>
      </c>
      <c r="G52" s="130"/>
      <c r="H52" s="142" t="str">
        <f>calc!Y93</f>
        <v>Period 14</v>
      </c>
      <c r="I52" s="147">
        <f>calc!Z93</f>
        <v>169</v>
      </c>
      <c r="J52" s="147">
        <f>calc!AA93</f>
        <v>182</v>
      </c>
      <c r="K52" s="142">
        <f t="shared" si="5"/>
        <v>0</v>
      </c>
      <c r="L52" s="142">
        <f t="shared" si="6"/>
        <v>0</v>
      </c>
      <c r="M52" s="490">
        <f t="shared" si="8"/>
        <v>0</v>
      </c>
      <c r="P52" s="557"/>
      <c r="Q52" s="557"/>
      <c r="R52" s="162"/>
    </row>
    <row r="53" spans="1:18" x14ac:dyDescent="0.3">
      <c r="A53" s="142" t="str">
        <f>calc!Y36</f>
        <v>Period 5</v>
      </c>
      <c r="B53" s="147">
        <f>calc!Z36</f>
        <v>43</v>
      </c>
      <c r="C53" s="147">
        <f>calc!AA36</f>
        <v>56</v>
      </c>
      <c r="D53" s="50"/>
      <c r="E53" s="50"/>
      <c r="F53" s="165">
        <f t="shared" si="9"/>
        <v>0</v>
      </c>
      <c r="G53" s="130"/>
      <c r="H53" s="142" t="str">
        <f>calc!Y94</f>
        <v>Period 15</v>
      </c>
      <c r="I53" s="147">
        <f>calc!Z94</f>
        <v>183</v>
      </c>
      <c r="J53" s="147">
        <f>calc!AA94</f>
        <v>196</v>
      </c>
      <c r="K53" s="142">
        <f t="shared" si="5"/>
        <v>0</v>
      </c>
      <c r="L53" s="142">
        <f t="shared" si="6"/>
        <v>0</v>
      </c>
      <c r="M53" s="490">
        <f t="shared" si="8"/>
        <v>0</v>
      </c>
      <c r="P53" s="557"/>
      <c r="Q53" s="557"/>
      <c r="R53" s="162"/>
    </row>
    <row r="54" spans="1:18" x14ac:dyDescent="0.3">
      <c r="A54" s="142" t="str">
        <f>calc!Y37</f>
        <v>Period 6</v>
      </c>
      <c r="B54" s="147">
        <f>calc!Z37</f>
        <v>57</v>
      </c>
      <c r="C54" s="147">
        <f>calc!AA37</f>
        <v>70</v>
      </c>
      <c r="D54" s="50"/>
      <c r="E54" s="50"/>
      <c r="F54" s="165">
        <f t="shared" si="9"/>
        <v>0</v>
      </c>
      <c r="G54" s="130"/>
      <c r="H54" s="142" t="str">
        <f>calc!Y95</f>
        <v>Period 16</v>
      </c>
      <c r="I54" s="147">
        <f>calc!Z95</f>
        <v>197</v>
      </c>
      <c r="J54" s="147">
        <f>calc!AA95</f>
        <v>210</v>
      </c>
      <c r="K54" s="142">
        <f t="shared" si="5"/>
        <v>0</v>
      </c>
      <c r="L54" s="142">
        <f t="shared" si="6"/>
        <v>0</v>
      </c>
      <c r="M54" s="490">
        <f t="shared" si="8"/>
        <v>0</v>
      </c>
      <c r="P54" s="557"/>
      <c r="Q54" s="557"/>
      <c r="R54" s="162"/>
    </row>
    <row r="55" spans="1:18" x14ac:dyDescent="0.3">
      <c r="A55" s="142" t="str">
        <f>calc!Y38</f>
        <v>Period 7</v>
      </c>
      <c r="B55" s="147">
        <f>calc!Z38</f>
        <v>71</v>
      </c>
      <c r="C55" s="147">
        <f>calc!AA38</f>
        <v>84</v>
      </c>
      <c r="D55" s="50"/>
      <c r="E55" s="50"/>
      <c r="F55" s="165">
        <f t="shared" si="9"/>
        <v>0</v>
      </c>
      <c r="G55" s="130"/>
      <c r="H55" s="464" t="s">
        <v>384</v>
      </c>
      <c r="I55" s="465"/>
      <c r="J55" s="465"/>
      <c r="K55" s="465"/>
      <c r="L55" s="466"/>
      <c r="M55" s="491">
        <f>AVERAGE(M39:M54)</f>
        <v>0</v>
      </c>
      <c r="Q55" s="156"/>
    </row>
    <row r="56" spans="1:18" x14ac:dyDescent="0.3">
      <c r="A56" s="142" t="str">
        <f>calc!Y39</f>
        <v>Period 8</v>
      </c>
      <c r="B56" s="147">
        <f>calc!Z39</f>
        <v>85</v>
      </c>
      <c r="C56" s="147">
        <f>calc!AA39</f>
        <v>98</v>
      </c>
      <c r="D56" s="50"/>
      <c r="E56" s="50"/>
      <c r="F56" s="165">
        <f t="shared" si="9"/>
        <v>0</v>
      </c>
      <c r="G56" s="130"/>
      <c r="H56" s="142"/>
      <c r="I56" s="467" t="e">
        <f>calc!Z108</f>
        <v>#N/A</v>
      </c>
      <c r="J56" s="467" t="e">
        <f>calc!AA108</f>
        <v>#N/A</v>
      </c>
      <c r="K56" s="142">
        <f>P56</f>
        <v>0</v>
      </c>
      <c r="L56" s="142">
        <f>Q56</f>
        <v>0</v>
      </c>
      <c r="M56" s="490">
        <f>K56+(L56/2)</f>
        <v>0</v>
      </c>
      <c r="P56" s="558"/>
      <c r="Q56" s="558"/>
    </row>
    <row r="57" spans="1:18" x14ac:dyDescent="0.3">
      <c r="A57" s="142" t="str">
        <f>calc!Y40</f>
        <v>Period 9</v>
      </c>
      <c r="B57" s="147">
        <f>calc!Z40</f>
        <v>99</v>
      </c>
      <c r="C57" s="147">
        <f>calc!AA40</f>
        <v>112</v>
      </c>
      <c r="D57" s="50"/>
      <c r="E57" s="50"/>
      <c r="F57" s="165">
        <f t="shared" si="9"/>
        <v>0</v>
      </c>
      <c r="Q57" s="159"/>
    </row>
    <row r="58" spans="1:18" x14ac:dyDescent="0.3">
      <c r="A58" s="142" t="str">
        <f>calc!Y41</f>
        <v>Period 10</v>
      </c>
      <c r="B58" s="147">
        <f>calc!Z41</f>
        <v>113</v>
      </c>
      <c r="C58" s="147">
        <f>calc!AA41</f>
        <v>126</v>
      </c>
      <c r="D58" s="50"/>
      <c r="E58" s="50"/>
      <c r="F58" s="165">
        <f t="shared" si="9"/>
        <v>0</v>
      </c>
      <c r="H58" s="462" t="s">
        <v>385</v>
      </c>
      <c r="I58" s="156"/>
      <c r="J58" s="463" t="str">
        <f>IF(M39&gt;M55,IF(M56&gt;=M39,"Passed","Failed"),"N/A")</f>
        <v>N/A</v>
      </c>
      <c r="K58" s="154" t="str">
        <f>IF(J58="N/A","No Reduction in FTEs from 2/15-4/26","")</f>
        <v>No Reduction in FTEs from 2/15-4/26</v>
      </c>
      <c r="L58" s="155"/>
      <c r="M58" s="492"/>
      <c r="P58" s="155"/>
      <c r="Q58" s="156"/>
    </row>
    <row r="59" spans="1:18" x14ac:dyDescent="0.3">
      <c r="A59" s="167"/>
      <c r="B59" s="168"/>
      <c r="C59" s="168"/>
      <c r="D59" s="168"/>
      <c r="E59" s="168"/>
      <c r="F59" s="169"/>
      <c r="G59" s="166"/>
    </row>
    <row r="60" spans="1:18" x14ac:dyDescent="0.3">
      <c r="A60" s="452" t="s">
        <v>333</v>
      </c>
      <c r="B60" s="170"/>
      <c r="C60" s="170"/>
      <c r="D60" s="170"/>
      <c r="E60" s="170"/>
      <c r="F60" s="493">
        <f>AVERAGE(F49:F58)</f>
        <v>0</v>
      </c>
    </row>
    <row r="63" spans="1:18" x14ac:dyDescent="0.3">
      <c r="F63" s="153"/>
    </row>
    <row r="73" spans="3:7" hidden="1" x14ac:dyDescent="0.3"/>
    <row r="74" spans="3:7" hidden="1" x14ac:dyDescent="0.3">
      <c r="C74" s="171"/>
    </row>
    <row r="75" spans="3:7" hidden="1" x14ac:dyDescent="0.3"/>
    <row r="76" spans="3:7" hidden="1" x14ac:dyDescent="0.3"/>
    <row r="77" spans="3:7" hidden="1" x14ac:dyDescent="0.3"/>
    <row r="78" spans="3:7" hidden="1" x14ac:dyDescent="0.3">
      <c r="G78" s="131"/>
    </row>
    <row r="79" spans="3:7" hidden="1" x14ac:dyDescent="0.3"/>
    <row r="80" spans="3:7" hidden="1" x14ac:dyDescent="0.3"/>
    <row r="81" spans="8:13" hidden="1" x14ac:dyDescent="0.3"/>
    <row r="82" spans="8:13" hidden="1" x14ac:dyDescent="0.3"/>
    <row r="83" spans="8:13" hidden="1" x14ac:dyDescent="0.3"/>
    <row r="84" spans="8:13" hidden="1" x14ac:dyDescent="0.3">
      <c r="H84" s="166"/>
    </row>
    <row r="85" spans="8:13" hidden="1" x14ac:dyDescent="0.3">
      <c r="H85" s="166"/>
    </row>
    <row r="86" spans="8:13" hidden="1" x14ac:dyDescent="0.3">
      <c r="H86" s="166"/>
    </row>
    <row r="87" spans="8:13" hidden="1" x14ac:dyDescent="0.3"/>
    <row r="88" spans="8:13" hidden="1" x14ac:dyDescent="0.3"/>
    <row r="89" spans="8:13" hidden="1" x14ac:dyDescent="0.3">
      <c r="J89" s="682" t="s">
        <v>183</v>
      </c>
      <c r="K89" s="683"/>
      <c r="L89" s="683"/>
      <c r="M89" s="684"/>
    </row>
    <row r="90" spans="8:13" hidden="1" x14ac:dyDescent="0.3">
      <c r="J90" s="695">
        <v>2019</v>
      </c>
      <c r="K90" s="696"/>
      <c r="L90" s="701" t="e">
        <f>IF(M30/F42&gt;1,1,M30/F42)</f>
        <v>#DIV/0!</v>
      </c>
      <c r="M90" s="702"/>
    </row>
    <row r="91" spans="8:13" hidden="1" x14ac:dyDescent="0.3">
      <c r="J91" s="697">
        <v>2020</v>
      </c>
      <c r="K91" s="698"/>
      <c r="L91" s="703" t="e">
        <f>IF(M30/F60&gt;1,1,M30/F60)</f>
        <v>#DIV/0!</v>
      </c>
      <c r="M91" s="704"/>
    </row>
    <row r="92" spans="8:13" hidden="1" x14ac:dyDescent="0.3">
      <c r="J92" s="699" t="s">
        <v>125</v>
      </c>
      <c r="K92" s="700"/>
      <c r="L92" s="705" t="e">
        <f>IF(L91&gt;L90,L91,L90)</f>
        <v>#DIV/0!</v>
      </c>
      <c r="M92" s="706"/>
    </row>
    <row r="93" spans="8:13" hidden="1" x14ac:dyDescent="0.3"/>
    <row r="94" spans="8:13" hidden="1" x14ac:dyDescent="0.3"/>
    <row r="95" spans="8:13" hidden="1" x14ac:dyDescent="0.3">
      <c r="J95" s="682" t="s">
        <v>161</v>
      </c>
      <c r="K95" s="683"/>
      <c r="L95" s="683"/>
      <c r="M95" s="684"/>
    </row>
    <row r="96" spans="8:13" hidden="1" x14ac:dyDescent="0.3">
      <c r="J96" s="163" t="s">
        <v>129</v>
      </c>
      <c r="K96" s="164"/>
      <c r="L96" s="707">
        <f>+'Forgivable Cost Base'!B24</f>
        <v>0</v>
      </c>
      <c r="M96" s="708"/>
    </row>
    <row r="97" spans="10:13" hidden="1" x14ac:dyDescent="0.3">
      <c r="J97" s="163" t="s">
        <v>130</v>
      </c>
      <c r="K97" s="164"/>
      <c r="L97" s="690">
        <f>+'Forgivable Cost Base'!D40</f>
        <v>0</v>
      </c>
      <c r="M97" s="691"/>
    </row>
    <row r="98" spans="10:13" hidden="1" x14ac:dyDescent="0.3">
      <c r="J98" s="163" t="s">
        <v>126</v>
      </c>
      <c r="K98" s="164"/>
      <c r="L98" s="709">
        <f>SUM(L96:M97)</f>
        <v>0</v>
      </c>
      <c r="M98" s="710"/>
    </row>
    <row r="99" spans="10:13" hidden="1" x14ac:dyDescent="0.3">
      <c r="J99" s="163" t="s">
        <v>127</v>
      </c>
      <c r="K99" s="164"/>
      <c r="L99" s="711" t="e">
        <f>1-L92</f>
        <v>#DIV/0!</v>
      </c>
      <c r="M99" s="712"/>
    </row>
    <row r="100" spans="10:13" hidden="1" x14ac:dyDescent="0.3">
      <c r="J100" s="688" t="s">
        <v>128</v>
      </c>
      <c r="K100" s="689"/>
      <c r="L100" s="690" t="e">
        <f>+L98*L99</f>
        <v>#DIV/0!</v>
      </c>
      <c r="M100" s="691"/>
    </row>
    <row r="101" spans="10:13" hidden="1" x14ac:dyDescent="0.3"/>
    <row r="102" spans="10:13" hidden="1" x14ac:dyDescent="0.3">
      <c r="J102" s="85" t="s">
        <v>131</v>
      </c>
    </row>
    <row r="103" spans="10:13" hidden="1" x14ac:dyDescent="0.3">
      <c r="J103" s="85" t="s">
        <v>132</v>
      </c>
    </row>
    <row r="104" spans="10:13" hidden="1" x14ac:dyDescent="0.3"/>
    <row r="105" spans="10:13" hidden="1" x14ac:dyDescent="0.3"/>
    <row r="106" spans="10:13" hidden="1" x14ac:dyDescent="0.3"/>
    <row r="107" spans="10:13" hidden="1" x14ac:dyDescent="0.3"/>
    <row r="108" spans="10:13" hidden="1" x14ac:dyDescent="0.3"/>
  </sheetData>
  <sheetProtection algorithmName="SHA-512" hashValue="TzQVmsEKX6eG5/nKmyTSpNwbkdKYb475HekGfsxGhhjhyrTTs1eCOG29mF1VcA5wFtUVgSCyCt6j24jPVhf5HA==" saltValue="P57Vj1d3e8cCII94ID9uRA==" spinCount="100000" sheet="1" objects="1" scenarios="1"/>
  <dataConsolidate/>
  <customSheetViews>
    <customSheetView guid="{CEE72CD5-58B0-438A-AEAE-D71ADF8B05F6}" showPageBreaks="1" showGridLines="0" fitToPage="1" printArea="1">
      <selection sqref="A1:K53"/>
      <pageMargins left="0.2" right="0.2" top="0.25" bottom="0.25" header="0" footer="0"/>
      <printOptions horizontalCentered="1"/>
      <pageSetup scale="72" orientation="portrait" r:id="rId1"/>
    </customSheetView>
    <customSheetView guid="{E090AA14-E9D5-475D-A49F-1245EECBF858}" showPageBreaks="1" showGridLines="0">
      <selection activeCell="C25" sqref="C25"/>
      <pageMargins left="0.7" right="0.7" top="0.75" bottom="0.75" header="0.3" footer="0.3"/>
      <pageSetup orientation="portrait" r:id="rId2"/>
    </customSheetView>
  </customSheetViews>
  <mergeCells count="37">
    <mergeCell ref="J100:K100"/>
    <mergeCell ref="L100:M100"/>
    <mergeCell ref="H18:M18"/>
    <mergeCell ref="J89:M89"/>
    <mergeCell ref="J90:K90"/>
    <mergeCell ref="J91:K91"/>
    <mergeCell ref="J92:K92"/>
    <mergeCell ref="L90:M90"/>
    <mergeCell ref="L91:M91"/>
    <mergeCell ref="L92:M92"/>
    <mergeCell ref="J95:M95"/>
    <mergeCell ref="L96:M96"/>
    <mergeCell ref="L97:M97"/>
    <mergeCell ref="L98:M98"/>
    <mergeCell ref="L99:M99"/>
    <mergeCell ref="H35:H38"/>
    <mergeCell ref="N18:O18"/>
    <mergeCell ref="H34:M34"/>
    <mergeCell ref="P34:Q34"/>
    <mergeCell ref="A1:M1"/>
    <mergeCell ref="A18:F18"/>
    <mergeCell ref="D17:E17"/>
    <mergeCell ref="A14:K14"/>
    <mergeCell ref="M35:M38"/>
    <mergeCell ref="P35:P38"/>
    <mergeCell ref="Q35:Q38"/>
    <mergeCell ref="A44:F44"/>
    <mergeCell ref="F45:F48"/>
    <mergeCell ref="E45:E48"/>
    <mergeCell ref="D45:D48"/>
    <mergeCell ref="C45:C48"/>
    <mergeCell ref="B45:B48"/>
    <mergeCell ref="A45:A48"/>
    <mergeCell ref="K35:K38"/>
    <mergeCell ref="J35:J38"/>
    <mergeCell ref="I35:I38"/>
    <mergeCell ref="L35:L38"/>
  </mergeCells>
  <conditionalFormatting sqref="D35:E39 E21:E34 D20:D34">
    <cfRule type="expression" dxfId="93" priority="12">
      <formula>A20=""</formula>
    </cfRule>
  </conditionalFormatting>
  <conditionalFormatting sqref="D49:D58">
    <cfRule type="expression" dxfId="92" priority="11">
      <formula>A49=""</formula>
    </cfRule>
  </conditionalFormatting>
  <conditionalFormatting sqref="N20:O28">
    <cfRule type="expression" dxfId="91" priority="10">
      <formula>H20=""</formula>
    </cfRule>
  </conditionalFormatting>
  <conditionalFormatting sqref="E20">
    <cfRule type="expression" dxfId="90" priority="9">
      <formula>B20=""</formula>
    </cfRule>
  </conditionalFormatting>
  <conditionalFormatting sqref="D40">
    <cfRule type="expression" dxfId="89" priority="7">
      <formula>A40=""</formula>
    </cfRule>
  </conditionalFormatting>
  <conditionalFormatting sqref="E40">
    <cfRule type="expression" dxfId="88" priority="6">
      <formula>B40=""</formula>
    </cfRule>
  </conditionalFormatting>
  <conditionalFormatting sqref="E49">
    <cfRule type="expression" dxfId="87" priority="5">
      <formula>B49=""</formula>
    </cfRule>
  </conditionalFormatting>
  <conditionalFormatting sqref="E50:E58">
    <cfRule type="expression" dxfId="86" priority="4">
      <formula>B50=""</formula>
    </cfRule>
  </conditionalFormatting>
  <conditionalFormatting sqref="P39:P54">
    <cfRule type="expression" dxfId="85" priority="2">
      <formula>H39=""</formula>
    </cfRule>
  </conditionalFormatting>
  <conditionalFormatting sqref="P39:P54">
    <cfRule type="expression" dxfId="84" priority="117">
      <formula>IFERROR(IFERROR(INDEX($D$49:$D$58,MATCH(I39,$B$49:$B$58,0)),INDEX($K$20:$K$28,MATCH(I39,$I$20:$I$28,0))),-1)&lt;0</formula>
    </cfRule>
  </conditionalFormatting>
  <conditionalFormatting sqref="Q39:Q54">
    <cfRule type="expression" dxfId="83" priority="118">
      <formula>IF(H39="","",IFERROR(IFERROR(INDEX($E$49:$E$58,MATCH(I39,$B$49:$B$58,0)),INDEX($L$20:$L$28,MATCH(I39,$I$20:$I$28,0))),-1))&lt;0</formula>
    </cfRule>
  </conditionalFormatting>
  <dataValidations count="1">
    <dataValidation type="list" allowBlank="1" showInputMessage="1" showErrorMessage="1" sqref="L14">
      <formula1>$O$14:$O$15</formula1>
    </dataValidation>
  </dataValidations>
  <pageMargins left="0.2" right="0.2" top="0.25" bottom="0.25" header="0" footer="0"/>
  <pageSetup scale="75"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XFD1725"/>
  <sheetViews>
    <sheetView showGridLines="0" zoomScale="110" zoomScaleNormal="110" workbookViewId="0">
      <pane xSplit="2" ySplit="23" topLeftCell="C24" activePane="bottomRight" state="frozen"/>
      <selection pane="topRight" activeCell="C1" sqref="C1"/>
      <selection pane="bottomLeft" activeCell="A22" sqref="A22"/>
      <selection pane="bottomRight" activeCell="C24" sqref="C24"/>
    </sheetView>
  </sheetViews>
  <sheetFormatPr defaultColWidth="9.109375" defaultRowHeight="14.4" outlineLevelCol="1" x14ac:dyDescent="0.3"/>
  <cols>
    <col min="1" max="1" width="9.109375" style="556"/>
    <col min="2" max="2" width="30.33203125" style="173" customWidth="1"/>
    <col min="3" max="6" width="18.88671875" style="173" customWidth="1"/>
    <col min="7" max="7" width="18.6640625" style="173" hidden="1" customWidth="1"/>
    <col min="8" max="8" width="16" style="173" hidden="1" customWidth="1"/>
    <col min="9" max="9" width="2.6640625" style="173" customWidth="1"/>
    <col min="10" max="14" width="14" style="173" customWidth="1"/>
    <col min="15" max="15" width="2.6640625" style="173" hidden="1" customWidth="1"/>
    <col min="16" max="16" width="14" style="173" hidden="1" customWidth="1"/>
    <col min="17" max="17" width="2.6640625" style="173" hidden="1" customWidth="1"/>
    <col min="18" max="19" width="10.88671875" style="173" hidden="1" customWidth="1"/>
    <col min="20" max="20" width="12.88671875" style="173" hidden="1" customWidth="1"/>
    <col min="21" max="21" width="11.5546875" style="173" hidden="1" customWidth="1"/>
    <col min="22" max="22" width="11.33203125" style="173" hidden="1" customWidth="1"/>
    <col min="23" max="23" width="10.44140625" style="173" hidden="1" customWidth="1"/>
    <col min="24" max="24" width="2.6640625" style="173" hidden="1" customWidth="1"/>
    <col min="25" max="33" width="11.5546875" style="173" hidden="1" customWidth="1"/>
    <col min="34" max="34" width="16.6640625" style="173" hidden="1" customWidth="1"/>
    <col min="35" max="36" width="12.5546875" style="173" hidden="1" customWidth="1"/>
    <col min="37" max="37" width="13.88671875" style="173" hidden="1" customWidth="1"/>
    <col min="38" max="38" width="2.6640625" style="173" hidden="1" customWidth="1"/>
    <col min="39" max="39" width="13.88671875" style="173" hidden="1" customWidth="1"/>
    <col min="40" max="40" width="9.109375" style="173" hidden="1" customWidth="1"/>
    <col min="41" max="41" width="5.6640625" style="173" hidden="1" customWidth="1" outlineLevel="1"/>
    <col min="42" max="42" width="5.33203125" style="173" hidden="1" customWidth="1" outlineLevel="1"/>
    <col min="43" max="47" width="2" style="173" hidden="1" customWidth="1" outlineLevel="1"/>
    <col min="48" max="48" width="2" style="174" hidden="1" customWidth="1" outlineLevel="1"/>
    <col min="49" max="50" width="2" style="173" hidden="1" customWidth="1" outlineLevel="1"/>
    <col min="51" max="52" width="6.33203125" style="173" hidden="1" customWidth="1" outlineLevel="1"/>
    <col min="53" max="59" width="2" style="173" hidden="1" customWidth="1" outlineLevel="1"/>
    <col min="60" max="60" width="8.109375" style="173" hidden="1" customWidth="1" outlineLevel="1"/>
    <col min="61" max="61" width="6.33203125" style="173" hidden="1" customWidth="1" outlineLevel="1"/>
    <col min="62" max="62" width="2" style="173" hidden="1" customWidth="1" outlineLevel="1"/>
    <col min="63" max="63" width="8.109375" style="173" hidden="1" customWidth="1" outlineLevel="1"/>
    <col min="64" max="64" width="9.109375" style="173" hidden="1" customWidth="1" collapsed="1"/>
    <col min="65" max="65" width="9.109375" style="173" hidden="1" customWidth="1"/>
    <col min="66" max="77" width="9.109375" style="173" hidden="1" customWidth="1" outlineLevel="1"/>
    <col min="78" max="78" width="9.109375" style="173" hidden="1" customWidth="1" collapsed="1"/>
    <col min="79" max="79" width="9.109375" style="173" hidden="1" customWidth="1"/>
    <col min="80" max="80" width="10.5546875" style="173" hidden="1" customWidth="1"/>
    <col min="81" max="83" width="9.109375" style="173" hidden="1" customWidth="1"/>
    <col min="84" max="85" width="9.109375" style="215" hidden="1" customWidth="1"/>
    <col min="86" max="86" width="11.33203125" style="173" hidden="1" customWidth="1"/>
    <col min="87" max="87" width="9.109375" style="173" hidden="1" customWidth="1"/>
    <col min="88" max="88" width="9.109375" style="173" customWidth="1"/>
    <col min="89" max="16384" width="9.109375" style="173"/>
  </cols>
  <sheetData>
    <row r="1" spans="1:16384" x14ac:dyDescent="0.3">
      <c r="A1" s="537" t="s">
        <v>269</v>
      </c>
    </row>
    <row r="2" spans="1:16384" s="69" customFormat="1" hidden="1" x14ac:dyDescent="0.3">
      <c r="A2" s="538" t="s">
        <v>149</v>
      </c>
      <c r="B2" s="125"/>
      <c r="C2" s="125"/>
      <c r="D2" s="125"/>
      <c r="E2" s="125"/>
      <c r="F2" s="125"/>
      <c r="G2" s="125"/>
      <c r="H2" s="125"/>
      <c r="I2" s="125"/>
      <c r="J2" s="125"/>
      <c r="K2" s="125"/>
      <c r="L2" s="125"/>
      <c r="M2" s="125"/>
      <c r="N2" s="125"/>
      <c r="O2" s="125"/>
      <c r="P2" s="125"/>
      <c r="Q2" s="125"/>
      <c r="R2" s="125"/>
      <c r="S2" s="125"/>
      <c r="T2" s="125"/>
      <c r="U2" s="119"/>
      <c r="AJ2" s="175"/>
      <c r="AK2" s="173"/>
      <c r="AV2" s="73"/>
      <c r="CF2" s="459"/>
      <c r="CG2" s="459"/>
    </row>
    <row r="3" spans="1:16384" s="69" customFormat="1" hidden="1" x14ac:dyDescent="0.3">
      <c r="A3" s="539" t="s">
        <v>150</v>
      </c>
      <c r="B3" s="71"/>
      <c r="C3" s="71"/>
      <c r="D3" s="71"/>
      <c r="E3" s="71"/>
      <c r="F3" s="71"/>
      <c r="G3" s="71"/>
      <c r="H3" s="71"/>
      <c r="I3" s="71"/>
      <c r="J3" s="71"/>
      <c r="K3" s="71"/>
      <c r="L3" s="71"/>
      <c r="M3" s="71"/>
      <c r="N3" s="71"/>
      <c r="O3" s="71"/>
      <c r="P3" s="71"/>
      <c r="Q3" s="71"/>
      <c r="R3" s="71"/>
      <c r="S3" s="71"/>
      <c r="T3" s="71"/>
      <c r="U3" s="72"/>
      <c r="AJ3" s="175"/>
      <c r="AK3" s="173"/>
      <c r="AV3" s="73"/>
      <c r="CF3" s="459"/>
      <c r="CG3" s="459"/>
    </row>
    <row r="4" spans="1:16384" s="69" customFormat="1" hidden="1" x14ac:dyDescent="0.3">
      <c r="A4" s="539" t="s">
        <v>151</v>
      </c>
      <c r="B4" s="71"/>
      <c r="C4" s="71"/>
      <c r="D4" s="71"/>
      <c r="E4" s="71"/>
      <c r="F4" s="71"/>
      <c r="G4" s="71"/>
      <c r="H4" s="71"/>
      <c r="I4" s="71"/>
      <c r="J4" s="71"/>
      <c r="K4" s="71"/>
      <c r="L4" s="71"/>
      <c r="M4" s="71"/>
      <c r="N4" s="71"/>
      <c r="O4" s="71"/>
      <c r="P4" s="71"/>
      <c r="Q4" s="71"/>
      <c r="R4" s="71"/>
      <c r="S4" s="71"/>
      <c r="T4" s="71"/>
      <c r="U4" s="72"/>
      <c r="AJ4" s="175"/>
      <c r="AK4" s="173"/>
      <c r="AV4" s="73"/>
      <c r="CF4" s="459"/>
      <c r="CG4" s="459"/>
    </row>
    <row r="5" spans="1:16384" s="69" customFormat="1" hidden="1" x14ac:dyDescent="0.3">
      <c r="A5" s="540" t="s">
        <v>152</v>
      </c>
      <c r="B5" s="71"/>
      <c r="C5" s="71"/>
      <c r="D5" s="71"/>
      <c r="E5" s="176"/>
      <c r="F5" s="176"/>
      <c r="G5" s="176"/>
      <c r="H5" s="176"/>
      <c r="I5" s="176"/>
      <c r="J5" s="176"/>
      <c r="K5" s="176"/>
      <c r="L5" s="176"/>
      <c r="M5" s="176"/>
      <c r="N5" s="176"/>
      <c r="O5" s="176"/>
      <c r="P5" s="176"/>
      <c r="Q5" s="176"/>
      <c r="R5" s="176"/>
      <c r="S5" s="176"/>
      <c r="T5" s="176"/>
      <c r="U5" s="177"/>
      <c r="V5" s="85"/>
      <c r="W5" s="85"/>
      <c r="X5" s="85"/>
      <c r="Y5" s="85"/>
      <c r="Z5" s="85"/>
      <c r="AA5" s="85"/>
      <c r="AB5" s="85"/>
      <c r="AC5" s="85"/>
      <c r="AD5" s="85"/>
      <c r="AE5" s="85"/>
      <c r="AF5" s="85"/>
      <c r="AG5" s="85"/>
      <c r="AH5" s="85"/>
      <c r="AI5" s="85"/>
      <c r="AJ5" s="178"/>
      <c r="AK5" s="179"/>
      <c r="AL5" s="85"/>
      <c r="AM5" s="85"/>
      <c r="AN5" s="85"/>
      <c r="AO5" s="85"/>
      <c r="AP5" s="85"/>
      <c r="AQ5" s="85"/>
      <c r="AR5" s="85"/>
      <c r="AS5" s="85"/>
      <c r="AT5" s="85"/>
      <c r="AU5" s="85"/>
      <c r="AV5" s="85"/>
      <c r="AW5" s="85"/>
      <c r="AX5" s="85"/>
      <c r="AY5" s="85"/>
      <c r="AZ5" s="85"/>
      <c r="BA5" s="85"/>
      <c r="BB5" s="85"/>
      <c r="BC5" s="85"/>
      <c r="BD5" s="85"/>
      <c r="BE5" s="85"/>
      <c r="BF5" s="85"/>
      <c r="BG5" s="85"/>
      <c r="BH5" s="85"/>
      <c r="BI5" s="85"/>
      <c r="BJ5" s="85"/>
      <c r="BK5" s="85"/>
      <c r="BL5" s="85"/>
      <c r="BM5" s="85"/>
      <c r="BN5" s="85"/>
      <c r="BO5" s="85"/>
      <c r="BP5" s="85"/>
      <c r="BQ5" s="85"/>
      <c r="BR5" s="85"/>
      <c r="BS5" s="85"/>
      <c r="BT5" s="85"/>
      <c r="BU5" s="85"/>
      <c r="BV5" s="85"/>
      <c r="BW5" s="85"/>
      <c r="BX5" s="85"/>
      <c r="BY5" s="85"/>
      <c r="BZ5" s="85"/>
      <c r="CA5" s="85"/>
      <c r="CB5" s="85"/>
      <c r="CC5" s="85"/>
      <c r="CD5" s="85"/>
      <c r="CE5" s="85"/>
      <c r="CF5" s="472"/>
      <c r="CG5" s="472"/>
      <c r="CH5" s="85"/>
      <c r="CI5" s="85"/>
      <c r="CJ5" s="85"/>
      <c r="CK5" s="85"/>
      <c r="CL5" s="85"/>
      <c r="CM5" s="85"/>
      <c r="CN5" s="85"/>
      <c r="CO5" s="85"/>
      <c r="CP5" s="85"/>
      <c r="CQ5" s="85"/>
      <c r="CR5" s="85"/>
      <c r="CS5" s="85"/>
      <c r="CT5" s="85"/>
      <c r="CU5" s="85"/>
      <c r="CV5" s="85"/>
      <c r="CW5" s="85"/>
      <c r="CX5" s="85"/>
      <c r="CY5" s="85"/>
      <c r="CZ5" s="85"/>
      <c r="DA5" s="85"/>
      <c r="DB5" s="85"/>
      <c r="DC5" s="85"/>
      <c r="DD5" s="85"/>
      <c r="DE5" s="85"/>
      <c r="DF5" s="85"/>
      <c r="DG5" s="85"/>
      <c r="DH5" s="85"/>
      <c r="DI5" s="85"/>
      <c r="DJ5" s="85"/>
      <c r="DK5" s="85"/>
      <c r="DL5" s="85"/>
      <c r="DM5" s="85"/>
      <c r="DN5" s="85"/>
      <c r="DO5" s="85"/>
      <c r="DP5" s="85"/>
      <c r="DQ5" s="85"/>
      <c r="DR5" s="85"/>
      <c r="DS5" s="85"/>
      <c r="DT5" s="85"/>
      <c r="DU5" s="85"/>
      <c r="DV5" s="85"/>
      <c r="DW5" s="85"/>
      <c r="DX5" s="85"/>
      <c r="DY5" s="85"/>
      <c r="DZ5" s="85"/>
      <c r="EA5" s="85"/>
      <c r="EB5" s="85"/>
      <c r="EC5" s="85"/>
      <c r="ED5" s="85"/>
      <c r="EE5" s="85"/>
      <c r="EF5" s="85"/>
      <c r="EG5" s="85"/>
      <c r="EH5" s="85"/>
      <c r="EI5" s="85"/>
      <c r="EJ5" s="85"/>
      <c r="EK5" s="85"/>
      <c r="EL5" s="85"/>
      <c r="EM5" s="85"/>
      <c r="EN5" s="85"/>
      <c r="EO5" s="85"/>
      <c r="EP5" s="85"/>
      <c r="EQ5" s="85"/>
      <c r="ER5" s="85"/>
      <c r="ES5" s="85"/>
      <c r="ET5" s="85"/>
      <c r="EU5" s="85"/>
      <c r="EV5" s="85"/>
      <c r="EW5" s="85"/>
      <c r="EX5" s="85"/>
      <c r="EY5" s="85"/>
      <c r="EZ5" s="85"/>
      <c r="FA5" s="85"/>
      <c r="FB5" s="85"/>
      <c r="FC5" s="85"/>
      <c r="FD5" s="85"/>
      <c r="FE5" s="85"/>
      <c r="FF5" s="85"/>
      <c r="FG5" s="85"/>
      <c r="FH5" s="85"/>
      <c r="FI5" s="85"/>
      <c r="FJ5" s="85"/>
      <c r="FK5" s="85"/>
      <c r="FL5" s="85"/>
      <c r="FM5" s="85"/>
      <c r="FN5" s="85"/>
      <c r="FO5" s="85"/>
      <c r="FP5" s="85"/>
      <c r="FQ5" s="85"/>
      <c r="FR5" s="85"/>
      <c r="FS5" s="85"/>
      <c r="FT5" s="85"/>
      <c r="FU5" s="85"/>
      <c r="FV5" s="85"/>
      <c r="FW5" s="85"/>
      <c r="FX5" s="85"/>
      <c r="FY5" s="85"/>
      <c r="FZ5" s="85"/>
      <c r="GA5" s="85"/>
      <c r="GB5" s="85"/>
      <c r="GC5" s="85"/>
      <c r="GD5" s="85"/>
      <c r="GE5" s="85"/>
      <c r="GF5" s="85"/>
      <c r="GG5" s="85"/>
      <c r="GH5" s="85"/>
      <c r="GI5" s="85"/>
      <c r="GJ5" s="85"/>
      <c r="GK5" s="85"/>
      <c r="GL5" s="85"/>
      <c r="GM5" s="85"/>
      <c r="GN5" s="85"/>
      <c r="GO5" s="85"/>
      <c r="GP5" s="85"/>
      <c r="GQ5" s="85"/>
      <c r="GR5" s="85"/>
      <c r="GS5" s="85"/>
      <c r="GT5" s="85"/>
      <c r="GU5" s="85"/>
      <c r="GV5" s="85"/>
      <c r="GW5" s="85"/>
      <c r="GX5" s="85"/>
      <c r="GY5" s="85"/>
      <c r="GZ5" s="85"/>
      <c r="HA5" s="85"/>
      <c r="HB5" s="85"/>
      <c r="HC5" s="85"/>
      <c r="HD5" s="85"/>
      <c r="HE5" s="85"/>
      <c r="HF5" s="85"/>
      <c r="HG5" s="85"/>
      <c r="HH5" s="85"/>
      <c r="HI5" s="85"/>
      <c r="HJ5" s="85"/>
      <c r="HK5" s="85"/>
      <c r="HL5" s="85"/>
      <c r="HM5" s="85"/>
      <c r="HN5" s="85"/>
      <c r="HO5" s="85"/>
      <c r="HP5" s="85"/>
      <c r="HQ5" s="85"/>
      <c r="HR5" s="85"/>
      <c r="HS5" s="85"/>
      <c r="HT5" s="85"/>
      <c r="HU5" s="85"/>
      <c r="HV5" s="85"/>
      <c r="HW5" s="85"/>
      <c r="HX5" s="85"/>
      <c r="HY5" s="85"/>
      <c r="HZ5" s="85"/>
      <c r="IA5" s="85"/>
      <c r="IB5" s="85"/>
      <c r="IC5" s="85"/>
      <c r="ID5" s="85"/>
      <c r="IE5" s="85"/>
      <c r="IF5" s="85"/>
      <c r="IG5" s="85"/>
      <c r="IH5" s="85"/>
      <c r="II5" s="85"/>
      <c r="IJ5" s="85"/>
      <c r="IK5" s="85"/>
      <c r="IL5" s="85"/>
      <c r="IM5" s="85"/>
      <c r="IN5" s="85"/>
      <c r="IO5" s="85"/>
      <c r="IP5" s="85"/>
      <c r="IQ5" s="85"/>
      <c r="IR5" s="85"/>
      <c r="IS5" s="85"/>
      <c r="IT5" s="85"/>
      <c r="IU5" s="85"/>
      <c r="IV5" s="85"/>
      <c r="IW5" s="85"/>
      <c r="IX5" s="85"/>
      <c r="IY5" s="85"/>
      <c r="IZ5" s="85"/>
      <c r="JA5" s="85"/>
      <c r="JB5" s="85"/>
      <c r="JC5" s="85"/>
      <c r="JD5" s="85"/>
      <c r="JE5" s="85"/>
      <c r="JF5" s="85"/>
      <c r="JG5" s="85"/>
      <c r="JH5" s="85"/>
      <c r="JI5" s="85"/>
      <c r="JJ5" s="85"/>
      <c r="JK5" s="85"/>
      <c r="JL5" s="85"/>
      <c r="JM5" s="85"/>
      <c r="JN5" s="85"/>
      <c r="JO5" s="85"/>
      <c r="JP5" s="85"/>
      <c r="JQ5" s="85"/>
      <c r="JR5" s="85"/>
      <c r="JS5" s="85"/>
      <c r="JT5" s="85"/>
      <c r="JU5" s="85"/>
      <c r="JV5" s="85"/>
      <c r="JW5" s="85"/>
      <c r="JX5" s="85"/>
      <c r="JY5" s="85"/>
      <c r="JZ5" s="85"/>
      <c r="KA5" s="85"/>
      <c r="KB5" s="85"/>
      <c r="KC5" s="85"/>
      <c r="KD5" s="85"/>
      <c r="KE5" s="85"/>
      <c r="KF5" s="85"/>
      <c r="KG5" s="85"/>
      <c r="KH5" s="85"/>
      <c r="KI5" s="85"/>
      <c r="KJ5" s="85"/>
      <c r="KK5" s="85"/>
      <c r="KL5" s="85"/>
      <c r="KM5" s="85"/>
      <c r="KN5" s="85"/>
      <c r="KO5" s="85"/>
      <c r="KP5" s="85"/>
      <c r="KQ5" s="85"/>
      <c r="KR5" s="85"/>
      <c r="KS5" s="85"/>
      <c r="KT5" s="85"/>
      <c r="KU5" s="85"/>
      <c r="KV5" s="85"/>
      <c r="KW5" s="85"/>
      <c r="KX5" s="85"/>
      <c r="KY5" s="85"/>
      <c r="KZ5" s="85"/>
      <c r="LA5" s="85"/>
      <c r="LB5" s="85"/>
      <c r="LC5" s="85"/>
      <c r="LD5" s="85"/>
      <c r="LE5" s="85"/>
      <c r="LF5" s="85"/>
      <c r="LG5" s="85"/>
      <c r="LH5" s="85"/>
      <c r="LI5" s="85"/>
      <c r="LJ5" s="85"/>
      <c r="LK5" s="85"/>
      <c r="LL5" s="85"/>
      <c r="LM5" s="85"/>
      <c r="LN5" s="85"/>
      <c r="LO5" s="85"/>
      <c r="LP5" s="85"/>
      <c r="LQ5" s="85"/>
      <c r="LR5" s="85"/>
      <c r="LS5" s="85"/>
      <c r="LT5" s="85"/>
      <c r="LU5" s="85"/>
      <c r="LV5" s="85"/>
      <c r="LW5" s="85"/>
      <c r="LX5" s="85"/>
      <c r="LY5" s="85"/>
      <c r="LZ5" s="85"/>
      <c r="MA5" s="85"/>
      <c r="MB5" s="85"/>
      <c r="MC5" s="85"/>
      <c r="MD5" s="85"/>
      <c r="ME5" s="85"/>
      <c r="MF5" s="85"/>
      <c r="MG5" s="85"/>
      <c r="MH5" s="85"/>
      <c r="MI5" s="85"/>
      <c r="MJ5" s="85"/>
      <c r="MK5" s="85"/>
      <c r="ML5" s="85"/>
      <c r="MM5" s="85"/>
      <c r="MN5" s="85"/>
      <c r="MO5" s="85"/>
      <c r="MP5" s="85"/>
      <c r="MQ5" s="85"/>
      <c r="MR5" s="85"/>
      <c r="MS5" s="85"/>
      <c r="MT5" s="85"/>
      <c r="MU5" s="85"/>
      <c r="MV5" s="85"/>
      <c r="MW5" s="85"/>
      <c r="MX5" s="85"/>
      <c r="MY5" s="85"/>
      <c r="MZ5" s="85"/>
      <c r="NA5" s="85"/>
      <c r="NB5" s="85"/>
      <c r="NC5" s="85"/>
      <c r="ND5" s="85"/>
      <c r="NE5" s="85"/>
      <c r="NF5" s="85"/>
      <c r="NG5" s="85"/>
      <c r="NH5" s="85"/>
      <c r="NI5" s="85"/>
      <c r="NJ5" s="85"/>
      <c r="NK5" s="85"/>
      <c r="NL5" s="85"/>
      <c r="NM5" s="85"/>
      <c r="NN5" s="85"/>
      <c r="NO5" s="85"/>
      <c r="NP5" s="85"/>
      <c r="NQ5" s="85"/>
      <c r="NR5" s="85"/>
      <c r="NS5" s="85"/>
      <c r="NT5" s="85"/>
      <c r="NU5" s="85"/>
      <c r="NV5" s="85"/>
      <c r="NW5" s="85"/>
      <c r="NX5" s="85"/>
      <c r="NY5" s="85"/>
      <c r="NZ5" s="85"/>
      <c r="OA5" s="85"/>
      <c r="OB5" s="85"/>
      <c r="OC5" s="85"/>
      <c r="OD5" s="85"/>
      <c r="OE5" s="85"/>
      <c r="OF5" s="85"/>
      <c r="OG5" s="85"/>
      <c r="OH5" s="85"/>
      <c r="OI5" s="85"/>
      <c r="OJ5" s="85"/>
      <c r="OK5" s="85"/>
      <c r="OL5" s="85"/>
      <c r="OM5" s="85"/>
      <c r="ON5" s="85"/>
      <c r="OO5" s="85"/>
      <c r="OP5" s="85"/>
      <c r="OQ5" s="85"/>
      <c r="OR5" s="85"/>
      <c r="OS5" s="85"/>
      <c r="OT5" s="85"/>
      <c r="OU5" s="85"/>
      <c r="OV5" s="85"/>
      <c r="OW5" s="85"/>
      <c r="OX5" s="85"/>
      <c r="OY5" s="85"/>
      <c r="OZ5" s="85"/>
      <c r="PA5" s="85"/>
      <c r="PB5" s="85"/>
      <c r="PC5" s="85"/>
      <c r="PD5" s="85"/>
      <c r="PE5" s="85"/>
      <c r="PF5" s="85"/>
      <c r="PG5" s="85"/>
      <c r="PH5" s="85"/>
      <c r="PI5" s="85"/>
      <c r="PJ5" s="85"/>
      <c r="PK5" s="85"/>
      <c r="PL5" s="85"/>
      <c r="PM5" s="85"/>
      <c r="PN5" s="85"/>
      <c r="PO5" s="85"/>
      <c r="PP5" s="85"/>
      <c r="PQ5" s="85"/>
      <c r="PR5" s="85"/>
      <c r="PS5" s="85"/>
      <c r="PT5" s="85"/>
      <c r="PU5" s="85"/>
      <c r="PV5" s="85"/>
      <c r="PW5" s="85"/>
      <c r="PX5" s="85"/>
      <c r="PY5" s="85"/>
      <c r="PZ5" s="85"/>
      <c r="QA5" s="85"/>
      <c r="QB5" s="85"/>
      <c r="QC5" s="85"/>
      <c r="QD5" s="85"/>
      <c r="QE5" s="85"/>
      <c r="QF5" s="85"/>
      <c r="QG5" s="85"/>
      <c r="QH5" s="85"/>
      <c r="QI5" s="85"/>
      <c r="QJ5" s="85"/>
      <c r="QK5" s="85"/>
      <c r="QL5" s="85"/>
      <c r="QM5" s="85"/>
      <c r="QN5" s="85"/>
      <c r="QO5" s="85"/>
      <c r="QP5" s="85"/>
      <c r="QQ5" s="85"/>
      <c r="QR5" s="85"/>
      <c r="QS5" s="85"/>
      <c r="QT5" s="85"/>
      <c r="QU5" s="85"/>
      <c r="QV5" s="85"/>
      <c r="QW5" s="85"/>
      <c r="QX5" s="85"/>
      <c r="QY5" s="85"/>
      <c r="QZ5" s="85"/>
      <c r="RA5" s="85"/>
      <c r="RB5" s="85"/>
      <c r="RC5" s="85"/>
      <c r="RD5" s="85"/>
      <c r="RE5" s="85"/>
      <c r="RF5" s="85"/>
      <c r="RG5" s="85"/>
      <c r="RH5" s="85"/>
      <c r="RI5" s="85"/>
      <c r="RJ5" s="85"/>
      <c r="RK5" s="85"/>
      <c r="RL5" s="85"/>
      <c r="RM5" s="85"/>
      <c r="RN5" s="85"/>
      <c r="RO5" s="85"/>
      <c r="RP5" s="85"/>
      <c r="RQ5" s="85"/>
      <c r="RR5" s="85"/>
      <c r="RS5" s="85"/>
      <c r="RT5" s="85"/>
      <c r="RU5" s="85"/>
      <c r="RV5" s="85"/>
      <c r="RW5" s="85"/>
      <c r="RX5" s="85"/>
      <c r="RY5" s="85"/>
      <c r="RZ5" s="85"/>
      <c r="SA5" s="85"/>
      <c r="SB5" s="85"/>
      <c r="SC5" s="85"/>
      <c r="SD5" s="85"/>
      <c r="SE5" s="85"/>
      <c r="SF5" s="85"/>
      <c r="SG5" s="85"/>
      <c r="SH5" s="85"/>
      <c r="SI5" s="85"/>
      <c r="SJ5" s="85"/>
      <c r="SK5" s="85"/>
      <c r="SL5" s="85"/>
      <c r="SM5" s="85"/>
      <c r="SN5" s="85"/>
      <c r="SO5" s="85"/>
      <c r="SP5" s="85"/>
      <c r="SQ5" s="85"/>
      <c r="SR5" s="85"/>
      <c r="SS5" s="85"/>
      <c r="ST5" s="85"/>
      <c r="SU5" s="85"/>
      <c r="SV5" s="85"/>
      <c r="SW5" s="85"/>
      <c r="SX5" s="85"/>
      <c r="SY5" s="85"/>
      <c r="SZ5" s="85"/>
      <c r="TA5" s="85"/>
      <c r="TB5" s="85"/>
      <c r="TC5" s="85"/>
      <c r="TD5" s="85"/>
      <c r="TE5" s="85"/>
      <c r="TF5" s="85"/>
      <c r="TG5" s="85"/>
      <c r="TH5" s="85"/>
      <c r="TI5" s="85"/>
      <c r="TJ5" s="85"/>
      <c r="TK5" s="85"/>
      <c r="TL5" s="85"/>
      <c r="TM5" s="85"/>
      <c r="TN5" s="85"/>
      <c r="TO5" s="85"/>
      <c r="TP5" s="85"/>
      <c r="TQ5" s="85"/>
      <c r="TR5" s="85"/>
      <c r="TS5" s="85"/>
      <c r="TT5" s="85"/>
      <c r="TU5" s="85"/>
      <c r="TV5" s="85"/>
      <c r="TW5" s="85"/>
      <c r="TX5" s="85"/>
      <c r="TY5" s="85"/>
      <c r="TZ5" s="85"/>
      <c r="UA5" s="85"/>
      <c r="UB5" s="85"/>
      <c r="UC5" s="85"/>
      <c r="UD5" s="85"/>
      <c r="UE5" s="85"/>
      <c r="UF5" s="85"/>
      <c r="UG5" s="85"/>
      <c r="UH5" s="85"/>
      <c r="UI5" s="85"/>
      <c r="UJ5" s="85"/>
      <c r="UK5" s="85"/>
      <c r="UL5" s="85"/>
      <c r="UM5" s="85"/>
      <c r="UN5" s="85"/>
      <c r="UO5" s="85"/>
      <c r="UP5" s="85"/>
      <c r="UQ5" s="85"/>
      <c r="UR5" s="85"/>
      <c r="US5" s="85"/>
      <c r="UT5" s="85"/>
      <c r="UU5" s="85"/>
      <c r="UV5" s="85"/>
      <c r="UW5" s="85"/>
      <c r="UX5" s="85"/>
      <c r="UY5" s="85"/>
      <c r="UZ5" s="85"/>
      <c r="VA5" s="85"/>
      <c r="VB5" s="85"/>
      <c r="VC5" s="85"/>
      <c r="VD5" s="85"/>
      <c r="VE5" s="85"/>
      <c r="VF5" s="85"/>
      <c r="VG5" s="85"/>
      <c r="VH5" s="85"/>
      <c r="VI5" s="85"/>
      <c r="VJ5" s="85"/>
      <c r="VK5" s="85"/>
      <c r="VL5" s="85"/>
      <c r="VM5" s="85"/>
      <c r="VN5" s="85"/>
      <c r="VO5" s="85"/>
      <c r="VP5" s="85"/>
      <c r="VQ5" s="85"/>
      <c r="VR5" s="85"/>
      <c r="VS5" s="85"/>
      <c r="VT5" s="85"/>
      <c r="VU5" s="85"/>
      <c r="VV5" s="85"/>
      <c r="VW5" s="85"/>
      <c r="VX5" s="85"/>
      <c r="VY5" s="85"/>
      <c r="VZ5" s="85"/>
      <c r="WA5" s="85"/>
      <c r="WB5" s="85"/>
      <c r="WC5" s="85"/>
      <c r="WD5" s="85"/>
      <c r="WE5" s="85"/>
      <c r="WF5" s="85"/>
      <c r="WG5" s="85"/>
      <c r="WH5" s="85"/>
      <c r="WI5" s="85"/>
      <c r="WJ5" s="85"/>
      <c r="WK5" s="85"/>
      <c r="WL5" s="85"/>
      <c r="WM5" s="85"/>
      <c r="WN5" s="85"/>
      <c r="WO5" s="85"/>
      <c r="WP5" s="85"/>
      <c r="WQ5" s="85"/>
      <c r="WR5" s="85"/>
      <c r="WS5" s="85"/>
      <c r="WT5" s="85"/>
      <c r="WU5" s="85"/>
      <c r="WV5" s="85"/>
      <c r="WW5" s="85"/>
      <c r="WX5" s="85"/>
      <c r="WY5" s="85"/>
      <c r="WZ5" s="85"/>
      <c r="XA5" s="85"/>
      <c r="XB5" s="85"/>
      <c r="XC5" s="85"/>
      <c r="XD5" s="85"/>
      <c r="XE5" s="85"/>
      <c r="XF5" s="85"/>
      <c r="XG5" s="85"/>
      <c r="XH5" s="85"/>
      <c r="XI5" s="85"/>
      <c r="XJ5" s="85"/>
      <c r="XK5" s="85"/>
      <c r="XL5" s="85"/>
      <c r="XM5" s="85"/>
      <c r="XN5" s="85"/>
      <c r="XO5" s="85"/>
      <c r="XP5" s="85"/>
      <c r="XQ5" s="85"/>
      <c r="XR5" s="85"/>
      <c r="XS5" s="85"/>
      <c r="XT5" s="85"/>
      <c r="XU5" s="85"/>
      <c r="XV5" s="85"/>
      <c r="XW5" s="85"/>
      <c r="XX5" s="85"/>
      <c r="XY5" s="85"/>
      <c r="XZ5" s="85"/>
      <c r="YA5" s="85"/>
      <c r="YB5" s="85"/>
      <c r="YC5" s="85"/>
      <c r="YD5" s="85"/>
      <c r="YE5" s="85"/>
      <c r="YF5" s="85"/>
      <c r="YG5" s="85"/>
      <c r="YH5" s="85"/>
      <c r="YI5" s="85"/>
      <c r="YJ5" s="85"/>
      <c r="YK5" s="85"/>
      <c r="YL5" s="85"/>
      <c r="YM5" s="85"/>
      <c r="YN5" s="85"/>
      <c r="YO5" s="85"/>
      <c r="YP5" s="85"/>
      <c r="YQ5" s="85"/>
      <c r="YR5" s="85"/>
      <c r="YS5" s="85"/>
      <c r="YT5" s="85"/>
      <c r="YU5" s="85"/>
      <c r="YV5" s="85"/>
      <c r="YW5" s="85"/>
      <c r="YX5" s="85"/>
      <c r="YY5" s="85"/>
      <c r="YZ5" s="85"/>
      <c r="ZA5" s="85"/>
      <c r="ZB5" s="85"/>
      <c r="ZC5" s="85"/>
      <c r="ZD5" s="85"/>
      <c r="ZE5" s="85"/>
      <c r="ZF5" s="85"/>
      <c r="ZG5" s="85"/>
      <c r="ZH5" s="85"/>
      <c r="ZI5" s="85"/>
      <c r="ZJ5" s="85"/>
      <c r="ZK5" s="85"/>
      <c r="ZL5" s="85"/>
      <c r="ZM5" s="85"/>
      <c r="ZN5" s="85"/>
      <c r="ZO5" s="85"/>
      <c r="ZP5" s="85"/>
      <c r="ZQ5" s="85"/>
      <c r="ZR5" s="85"/>
      <c r="ZS5" s="85"/>
      <c r="ZT5" s="85"/>
      <c r="ZU5" s="85"/>
      <c r="ZV5" s="85"/>
      <c r="ZW5" s="85"/>
      <c r="ZX5" s="85"/>
      <c r="ZY5" s="85"/>
      <c r="ZZ5" s="85"/>
      <c r="AAA5" s="85"/>
      <c r="AAB5" s="85"/>
      <c r="AAC5" s="85"/>
      <c r="AAD5" s="85"/>
      <c r="AAE5" s="85"/>
      <c r="AAF5" s="85"/>
      <c r="AAG5" s="85"/>
      <c r="AAH5" s="85"/>
      <c r="AAI5" s="85"/>
      <c r="AAJ5" s="85"/>
      <c r="AAK5" s="85"/>
      <c r="AAL5" s="85"/>
      <c r="AAM5" s="85"/>
      <c r="AAN5" s="85"/>
      <c r="AAO5" s="85"/>
      <c r="AAP5" s="85"/>
      <c r="AAQ5" s="85"/>
      <c r="AAR5" s="85"/>
      <c r="AAS5" s="85"/>
      <c r="AAT5" s="85"/>
      <c r="AAU5" s="85"/>
      <c r="AAV5" s="85"/>
      <c r="AAW5" s="85"/>
      <c r="AAX5" s="85"/>
      <c r="AAY5" s="85"/>
      <c r="AAZ5" s="85"/>
      <c r="ABA5" s="85"/>
      <c r="ABB5" s="85"/>
      <c r="ABC5" s="85"/>
      <c r="ABD5" s="85"/>
      <c r="ABE5" s="85"/>
      <c r="ABF5" s="85"/>
      <c r="ABG5" s="85"/>
      <c r="ABH5" s="85"/>
      <c r="ABI5" s="85"/>
      <c r="ABJ5" s="85"/>
      <c r="ABK5" s="85"/>
      <c r="ABL5" s="85"/>
      <c r="ABM5" s="85"/>
      <c r="ABN5" s="85"/>
      <c r="ABO5" s="85"/>
      <c r="ABP5" s="85"/>
      <c r="ABQ5" s="85"/>
      <c r="ABR5" s="85"/>
      <c r="ABS5" s="85"/>
      <c r="ABT5" s="85"/>
      <c r="ABU5" s="85"/>
      <c r="ABV5" s="85"/>
      <c r="ABW5" s="85"/>
      <c r="ABX5" s="85"/>
      <c r="ABY5" s="85"/>
      <c r="ABZ5" s="85"/>
      <c r="ACA5" s="85"/>
      <c r="ACB5" s="85"/>
      <c r="ACC5" s="85"/>
      <c r="ACD5" s="85"/>
      <c r="ACE5" s="85"/>
      <c r="ACF5" s="85"/>
      <c r="ACG5" s="85"/>
      <c r="ACH5" s="85"/>
      <c r="ACI5" s="85"/>
      <c r="ACJ5" s="85"/>
      <c r="ACK5" s="85"/>
      <c r="ACL5" s="85"/>
      <c r="ACM5" s="85"/>
      <c r="ACN5" s="85"/>
      <c r="ACO5" s="85"/>
      <c r="ACP5" s="85"/>
      <c r="ACQ5" s="85"/>
      <c r="ACR5" s="85"/>
      <c r="ACS5" s="85"/>
      <c r="ACT5" s="85"/>
      <c r="ACU5" s="85"/>
      <c r="ACV5" s="85"/>
      <c r="ACW5" s="85"/>
      <c r="ACX5" s="85"/>
      <c r="ACY5" s="85"/>
      <c r="ACZ5" s="85"/>
      <c r="ADA5" s="85"/>
      <c r="ADB5" s="85"/>
      <c r="ADC5" s="85"/>
      <c r="ADD5" s="85"/>
      <c r="ADE5" s="85"/>
      <c r="ADF5" s="85"/>
      <c r="ADG5" s="85"/>
      <c r="ADH5" s="85"/>
      <c r="ADI5" s="85"/>
      <c r="ADJ5" s="85"/>
      <c r="ADK5" s="85"/>
      <c r="ADL5" s="85"/>
      <c r="ADM5" s="85"/>
      <c r="ADN5" s="85"/>
      <c r="ADO5" s="85"/>
      <c r="ADP5" s="85"/>
      <c r="ADQ5" s="85"/>
      <c r="ADR5" s="85"/>
      <c r="ADS5" s="85"/>
      <c r="ADT5" s="85"/>
      <c r="ADU5" s="85"/>
      <c r="ADV5" s="85"/>
      <c r="ADW5" s="85"/>
      <c r="ADX5" s="85"/>
      <c r="ADY5" s="85"/>
      <c r="ADZ5" s="85"/>
      <c r="AEA5" s="85"/>
      <c r="AEB5" s="85"/>
      <c r="AEC5" s="85"/>
      <c r="AED5" s="85"/>
      <c r="AEE5" s="85"/>
      <c r="AEF5" s="85"/>
      <c r="AEG5" s="85"/>
      <c r="AEH5" s="85"/>
      <c r="AEI5" s="85"/>
      <c r="AEJ5" s="85"/>
      <c r="AEK5" s="85"/>
      <c r="AEL5" s="85"/>
      <c r="AEM5" s="85"/>
      <c r="AEN5" s="85"/>
      <c r="AEO5" s="85"/>
      <c r="AEP5" s="85"/>
      <c r="AEQ5" s="85"/>
      <c r="AER5" s="85"/>
      <c r="AES5" s="85"/>
      <c r="AET5" s="85"/>
      <c r="AEU5" s="85"/>
      <c r="AEV5" s="85"/>
      <c r="AEW5" s="85"/>
      <c r="AEX5" s="85"/>
      <c r="AEY5" s="85"/>
      <c r="AEZ5" s="85"/>
      <c r="AFA5" s="85"/>
      <c r="AFB5" s="85"/>
      <c r="AFC5" s="85"/>
      <c r="AFD5" s="85"/>
      <c r="AFE5" s="85"/>
      <c r="AFF5" s="85"/>
      <c r="AFG5" s="85"/>
      <c r="AFH5" s="85"/>
      <c r="AFI5" s="85"/>
      <c r="AFJ5" s="85"/>
      <c r="AFK5" s="85"/>
      <c r="AFL5" s="85"/>
      <c r="AFM5" s="85"/>
      <c r="AFN5" s="85"/>
      <c r="AFO5" s="85"/>
      <c r="AFP5" s="85"/>
      <c r="AFQ5" s="85"/>
      <c r="AFR5" s="85"/>
      <c r="AFS5" s="85"/>
      <c r="AFT5" s="85"/>
      <c r="AFU5" s="85"/>
      <c r="AFV5" s="85"/>
      <c r="AFW5" s="85"/>
      <c r="AFX5" s="85"/>
      <c r="AFY5" s="85"/>
      <c r="AFZ5" s="85"/>
      <c r="AGA5" s="85"/>
      <c r="AGB5" s="85"/>
      <c r="AGC5" s="85"/>
      <c r="AGD5" s="85"/>
      <c r="AGE5" s="85"/>
      <c r="AGF5" s="85"/>
      <c r="AGG5" s="85"/>
      <c r="AGH5" s="85"/>
      <c r="AGI5" s="85"/>
      <c r="AGJ5" s="85"/>
      <c r="AGK5" s="85"/>
      <c r="AGL5" s="85"/>
      <c r="AGM5" s="85"/>
      <c r="AGN5" s="85"/>
      <c r="AGO5" s="85"/>
      <c r="AGP5" s="85"/>
      <c r="AGQ5" s="85"/>
      <c r="AGR5" s="85"/>
      <c r="AGS5" s="85"/>
      <c r="AGT5" s="85"/>
      <c r="AGU5" s="85"/>
      <c r="AGV5" s="85"/>
      <c r="AGW5" s="85"/>
      <c r="AGX5" s="85"/>
      <c r="AGY5" s="85"/>
      <c r="AGZ5" s="85"/>
      <c r="AHA5" s="85"/>
      <c r="AHB5" s="85"/>
      <c r="AHC5" s="85"/>
      <c r="AHD5" s="85"/>
      <c r="AHE5" s="85"/>
      <c r="AHF5" s="85"/>
      <c r="AHG5" s="85"/>
      <c r="AHH5" s="85"/>
      <c r="AHI5" s="85"/>
      <c r="AHJ5" s="85"/>
      <c r="AHK5" s="85"/>
      <c r="AHL5" s="85"/>
      <c r="AHM5" s="85"/>
      <c r="AHN5" s="85"/>
      <c r="AHO5" s="85"/>
      <c r="AHP5" s="85"/>
      <c r="AHQ5" s="85"/>
      <c r="AHR5" s="85"/>
      <c r="AHS5" s="85"/>
      <c r="AHT5" s="85"/>
      <c r="AHU5" s="85"/>
      <c r="AHV5" s="85"/>
      <c r="AHW5" s="85"/>
      <c r="AHX5" s="85"/>
      <c r="AHY5" s="85"/>
      <c r="AHZ5" s="85"/>
      <c r="AIA5" s="85"/>
      <c r="AIB5" s="85"/>
      <c r="AIC5" s="85"/>
      <c r="AID5" s="85"/>
      <c r="AIE5" s="85"/>
      <c r="AIF5" s="85"/>
      <c r="AIG5" s="85"/>
      <c r="AIH5" s="85"/>
      <c r="AII5" s="85"/>
      <c r="AIJ5" s="85"/>
      <c r="AIK5" s="85"/>
      <c r="AIL5" s="85"/>
      <c r="AIM5" s="85"/>
      <c r="AIN5" s="85"/>
      <c r="AIO5" s="85"/>
      <c r="AIP5" s="85"/>
      <c r="AIQ5" s="85"/>
      <c r="AIR5" s="85"/>
      <c r="AIS5" s="85"/>
      <c r="AIT5" s="85"/>
      <c r="AIU5" s="85"/>
      <c r="AIV5" s="85"/>
      <c r="AIW5" s="85"/>
      <c r="AIX5" s="85"/>
      <c r="AIY5" s="85"/>
      <c r="AIZ5" s="85"/>
      <c r="AJA5" s="85"/>
      <c r="AJB5" s="85"/>
      <c r="AJC5" s="85"/>
      <c r="AJD5" s="85"/>
      <c r="AJE5" s="85"/>
      <c r="AJF5" s="85"/>
      <c r="AJG5" s="85"/>
      <c r="AJH5" s="85"/>
      <c r="AJI5" s="85"/>
      <c r="AJJ5" s="85"/>
      <c r="AJK5" s="85"/>
      <c r="AJL5" s="85"/>
      <c r="AJM5" s="85"/>
      <c r="AJN5" s="85"/>
      <c r="AJO5" s="85"/>
      <c r="AJP5" s="85"/>
      <c r="AJQ5" s="85"/>
      <c r="AJR5" s="85"/>
      <c r="AJS5" s="85"/>
      <c r="AJT5" s="85"/>
      <c r="AJU5" s="85"/>
      <c r="AJV5" s="85"/>
      <c r="AJW5" s="85"/>
      <c r="AJX5" s="85"/>
      <c r="AJY5" s="85"/>
      <c r="AJZ5" s="85"/>
      <c r="AKA5" s="85"/>
      <c r="AKB5" s="85"/>
      <c r="AKC5" s="85"/>
      <c r="AKD5" s="85"/>
      <c r="AKE5" s="85"/>
      <c r="AKF5" s="85"/>
      <c r="AKG5" s="85"/>
      <c r="AKH5" s="85"/>
      <c r="AKI5" s="85"/>
      <c r="AKJ5" s="85"/>
      <c r="AKK5" s="85"/>
      <c r="AKL5" s="85"/>
      <c r="AKM5" s="85"/>
      <c r="AKN5" s="85"/>
      <c r="AKO5" s="85"/>
      <c r="AKP5" s="85"/>
      <c r="AKQ5" s="85"/>
      <c r="AKR5" s="85"/>
      <c r="AKS5" s="85"/>
      <c r="AKT5" s="85"/>
      <c r="AKU5" s="85"/>
      <c r="AKV5" s="85"/>
      <c r="AKW5" s="85"/>
      <c r="AKX5" s="85"/>
      <c r="AKY5" s="85"/>
      <c r="AKZ5" s="85"/>
      <c r="ALA5" s="85"/>
      <c r="ALB5" s="85"/>
      <c r="ALC5" s="85"/>
      <c r="ALD5" s="85"/>
      <c r="ALE5" s="85"/>
      <c r="ALF5" s="85"/>
      <c r="ALG5" s="85"/>
      <c r="ALH5" s="85"/>
      <c r="ALI5" s="85"/>
      <c r="ALJ5" s="85"/>
      <c r="ALK5" s="85"/>
      <c r="ALL5" s="85"/>
      <c r="ALM5" s="85"/>
      <c r="ALN5" s="85"/>
      <c r="ALO5" s="85"/>
      <c r="ALP5" s="85"/>
      <c r="ALQ5" s="85"/>
      <c r="ALR5" s="85"/>
      <c r="ALS5" s="85"/>
      <c r="ALT5" s="85"/>
      <c r="ALU5" s="85"/>
      <c r="ALV5" s="85"/>
      <c r="ALW5" s="85"/>
      <c r="ALX5" s="85"/>
      <c r="ALY5" s="85"/>
      <c r="ALZ5" s="85"/>
      <c r="AMA5" s="85"/>
      <c r="AMB5" s="85"/>
      <c r="AMC5" s="85"/>
      <c r="AMD5" s="85"/>
      <c r="AME5" s="85"/>
      <c r="AMF5" s="85"/>
      <c r="AMG5" s="85"/>
      <c r="AMH5" s="85"/>
      <c r="AMI5" s="85"/>
      <c r="AMJ5" s="85"/>
      <c r="AMK5" s="85"/>
      <c r="AML5" s="85"/>
      <c r="AMM5" s="85"/>
      <c r="AMN5" s="85"/>
      <c r="AMO5" s="85"/>
      <c r="AMP5" s="85"/>
      <c r="AMQ5" s="85"/>
      <c r="AMR5" s="85"/>
      <c r="AMS5" s="85"/>
      <c r="AMT5" s="85"/>
      <c r="AMU5" s="85"/>
      <c r="AMV5" s="85"/>
      <c r="AMW5" s="85"/>
      <c r="AMX5" s="85"/>
      <c r="AMY5" s="85"/>
      <c r="AMZ5" s="85"/>
      <c r="ANA5" s="85"/>
      <c r="ANB5" s="85"/>
      <c r="ANC5" s="85"/>
      <c r="AND5" s="85"/>
      <c r="ANE5" s="85"/>
      <c r="ANF5" s="85"/>
      <c r="ANG5" s="85"/>
      <c r="ANH5" s="85"/>
      <c r="ANI5" s="85"/>
      <c r="ANJ5" s="85"/>
      <c r="ANK5" s="85"/>
      <c r="ANL5" s="85"/>
      <c r="ANM5" s="85"/>
      <c r="ANN5" s="85"/>
      <c r="ANO5" s="85"/>
      <c r="ANP5" s="85"/>
      <c r="ANQ5" s="85"/>
      <c r="ANR5" s="85"/>
      <c r="ANS5" s="85"/>
      <c r="ANT5" s="85"/>
      <c r="ANU5" s="85"/>
      <c r="ANV5" s="85"/>
      <c r="ANW5" s="85"/>
      <c r="ANX5" s="85"/>
      <c r="ANY5" s="85"/>
      <c r="ANZ5" s="85"/>
      <c r="AOA5" s="85"/>
      <c r="AOB5" s="85"/>
      <c r="AOC5" s="85"/>
      <c r="AOD5" s="85"/>
      <c r="AOE5" s="85"/>
      <c r="AOF5" s="85"/>
      <c r="AOG5" s="85"/>
      <c r="AOH5" s="85"/>
      <c r="AOI5" s="85"/>
      <c r="AOJ5" s="85"/>
      <c r="AOK5" s="85"/>
      <c r="AOL5" s="85"/>
      <c r="AOM5" s="85"/>
      <c r="AON5" s="85"/>
      <c r="AOO5" s="85"/>
      <c r="AOP5" s="85"/>
      <c r="AOQ5" s="85"/>
      <c r="AOR5" s="85"/>
      <c r="AOS5" s="85"/>
      <c r="AOT5" s="85"/>
      <c r="AOU5" s="85"/>
      <c r="AOV5" s="85"/>
      <c r="AOW5" s="85"/>
      <c r="AOX5" s="85"/>
      <c r="AOY5" s="85"/>
      <c r="AOZ5" s="85"/>
      <c r="APA5" s="85"/>
      <c r="APB5" s="85"/>
      <c r="APC5" s="85"/>
      <c r="APD5" s="85"/>
      <c r="APE5" s="85"/>
      <c r="APF5" s="85"/>
      <c r="APG5" s="85"/>
      <c r="APH5" s="85"/>
      <c r="API5" s="85"/>
      <c r="APJ5" s="85"/>
      <c r="APK5" s="85"/>
      <c r="APL5" s="85"/>
      <c r="APM5" s="85"/>
      <c r="APN5" s="85"/>
      <c r="APO5" s="85"/>
      <c r="APP5" s="85"/>
      <c r="APQ5" s="85"/>
      <c r="APR5" s="85"/>
      <c r="APS5" s="85"/>
      <c r="APT5" s="85"/>
      <c r="APU5" s="85"/>
      <c r="APV5" s="85"/>
      <c r="APW5" s="85"/>
      <c r="APX5" s="85"/>
      <c r="APY5" s="85"/>
      <c r="APZ5" s="85"/>
      <c r="AQA5" s="85"/>
      <c r="AQB5" s="85"/>
      <c r="AQC5" s="85"/>
      <c r="AQD5" s="85"/>
      <c r="AQE5" s="85"/>
      <c r="AQF5" s="85"/>
      <c r="AQG5" s="85"/>
      <c r="AQH5" s="85"/>
      <c r="AQI5" s="85"/>
      <c r="AQJ5" s="85"/>
      <c r="AQK5" s="85"/>
      <c r="AQL5" s="85"/>
      <c r="AQM5" s="85"/>
      <c r="AQN5" s="85"/>
      <c r="AQO5" s="85"/>
      <c r="AQP5" s="85"/>
      <c r="AQQ5" s="85"/>
      <c r="AQR5" s="85"/>
      <c r="AQS5" s="85"/>
      <c r="AQT5" s="85"/>
      <c r="AQU5" s="85"/>
      <c r="AQV5" s="85"/>
      <c r="AQW5" s="85"/>
      <c r="AQX5" s="85"/>
      <c r="AQY5" s="85"/>
      <c r="AQZ5" s="85"/>
      <c r="ARA5" s="85"/>
      <c r="ARB5" s="85"/>
      <c r="ARC5" s="85"/>
      <c r="ARD5" s="85"/>
      <c r="ARE5" s="85"/>
      <c r="ARF5" s="85"/>
      <c r="ARG5" s="85"/>
      <c r="ARH5" s="85"/>
      <c r="ARI5" s="85"/>
      <c r="ARJ5" s="85"/>
      <c r="ARK5" s="85"/>
      <c r="ARL5" s="85"/>
      <c r="ARM5" s="85"/>
      <c r="ARN5" s="85"/>
      <c r="ARO5" s="85"/>
      <c r="ARP5" s="85"/>
      <c r="ARQ5" s="85"/>
      <c r="ARR5" s="85"/>
      <c r="ARS5" s="85"/>
      <c r="ART5" s="85"/>
      <c r="ARU5" s="85"/>
      <c r="ARV5" s="85"/>
      <c r="ARW5" s="85"/>
      <c r="ARX5" s="85"/>
      <c r="ARY5" s="85"/>
      <c r="ARZ5" s="85"/>
      <c r="ASA5" s="85"/>
      <c r="ASB5" s="85"/>
      <c r="ASC5" s="85"/>
      <c r="ASD5" s="85"/>
      <c r="ASE5" s="85"/>
      <c r="ASF5" s="85"/>
      <c r="ASG5" s="85"/>
      <c r="ASH5" s="85"/>
      <c r="ASI5" s="85"/>
      <c r="ASJ5" s="85"/>
      <c r="ASK5" s="85"/>
      <c r="ASL5" s="85"/>
      <c r="ASM5" s="85"/>
      <c r="ASN5" s="85"/>
      <c r="ASO5" s="85"/>
      <c r="ASP5" s="85"/>
      <c r="ASQ5" s="85"/>
      <c r="ASR5" s="85"/>
      <c r="ASS5" s="85"/>
      <c r="AST5" s="85"/>
      <c r="ASU5" s="85"/>
      <c r="ASV5" s="85"/>
      <c r="ASW5" s="85"/>
      <c r="ASX5" s="85"/>
      <c r="ASY5" s="85"/>
      <c r="ASZ5" s="85"/>
      <c r="ATA5" s="85"/>
      <c r="ATB5" s="85"/>
      <c r="ATC5" s="85"/>
      <c r="ATD5" s="85"/>
      <c r="ATE5" s="85"/>
      <c r="ATF5" s="85"/>
      <c r="ATG5" s="85"/>
      <c r="ATH5" s="85"/>
      <c r="ATI5" s="85"/>
      <c r="ATJ5" s="85"/>
      <c r="ATK5" s="85"/>
      <c r="ATL5" s="85"/>
      <c r="ATM5" s="85"/>
      <c r="ATN5" s="85"/>
      <c r="ATO5" s="85"/>
      <c r="ATP5" s="85"/>
      <c r="ATQ5" s="85"/>
      <c r="ATR5" s="85"/>
      <c r="ATS5" s="85"/>
      <c r="ATT5" s="85"/>
      <c r="ATU5" s="85"/>
      <c r="ATV5" s="85"/>
      <c r="ATW5" s="85"/>
      <c r="ATX5" s="85"/>
      <c r="ATY5" s="85"/>
      <c r="ATZ5" s="85"/>
      <c r="AUA5" s="85"/>
      <c r="AUB5" s="85"/>
      <c r="AUC5" s="85"/>
      <c r="AUD5" s="85"/>
      <c r="AUE5" s="85"/>
      <c r="AUF5" s="85"/>
      <c r="AUG5" s="85"/>
      <c r="AUH5" s="85"/>
      <c r="AUI5" s="85"/>
      <c r="AUJ5" s="85"/>
      <c r="AUK5" s="85"/>
      <c r="AUL5" s="85"/>
      <c r="AUM5" s="85"/>
      <c r="AUN5" s="85"/>
      <c r="AUO5" s="85"/>
      <c r="AUP5" s="85"/>
      <c r="AUQ5" s="85"/>
      <c r="AUR5" s="85"/>
      <c r="AUS5" s="85"/>
      <c r="AUT5" s="85"/>
      <c r="AUU5" s="85"/>
      <c r="AUV5" s="85"/>
      <c r="AUW5" s="85"/>
      <c r="AUX5" s="85"/>
      <c r="AUY5" s="85"/>
      <c r="AUZ5" s="85"/>
      <c r="AVA5" s="85"/>
      <c r="AVB5" s="85"/>
      <c r="AVC5" s="85"/>
      <c r="AVD5" s="85"/>
      <c r="AVE5" s="85"/>
      <c r="AVF5" s="85"/>
      <c r="AVG5" s="85"/>
      <c r="AVH5" s="85"/>
      <c r="AVI5" s="85"/>
      <c r="AVJ5" s="85"/>
      <c r="AVK5" s="85"/>
      <c r="AVL5" s="85"/>
      <c r="AVM5" s="85"/>
      <c r="AVN5" s="85"/>
      <c r="AVO5" s="85"/>
      <c r="AVP5" s="85"/>
      <c r="AVQ5" s="85"/>
      <c r="AVR5" s="85"/>
      <c r="AVS5" s="85"/>
      <c r="AVT5" s="85"/>
      <c r="AVU5" s="85"/>
      <c r="AVV5" s="85"/>
      <c r="AVW5" s="85"/>
      <c r="AVX5" s="85"/>
      <c r="AVY5" s="85"/>
      <c r="AVZ5" s="85"/>
      <c r="AWA5" s="85"/>
      <c r="AWB5" s="85"/>
      <c r="AWC5" s="85"/>
      <c r="AWD5" s="85"/>
      <c r="AWE5" s="85"/>
      <c r="AWF5" s="85"/>
      <c r="AWG5" s="85"/>
      <c r="AWH5" s="85"/>
      <c r="AWI5" s="85"/>
      <c r="AWJ5" s="85"/>
      <c r="AWK5" s="85"/>
      <c r="AWL5" s="85"/>
      <c r="AWM5" s="85"/>
      <c r="AWN5" s="85"/>
      <c r="AWO5" s="85"/>
      <c r="AWP5" s="85"/>
      <c r="AWQ5" s="85"/>
      <c r="AWR5" s="85"/>
      <c r="AWS5" s="85"/>
      <c r="AWT5" s="85"/>
      <c r="AWU5" s="85"/>
      <c r="AWV5" s="85"/>
      <c r="AWW5" s="85"/>
      <c r="AWX5" s="85"/>
      <c r="AWY5" s="85"/>
      <c r="AWZ5" s="85"/>
      <c r="AXA5" s="85"/>
      <c r="AXB5" s="85"/>
      <c r="AXC5" s="85"/>
      <c r="AXD5" s="85"/>
      <c r="AXE5" s="85"/>
      <c r="AXF5" s="85"/>
      <c r="AXG5" s="85"/>
      <c r="AXH5" s="85"/>
      <c r="AXI5" s="85"/>
      <c r="AXJ5" s="85"/>
      <c r="AXK5" s="85"/>
      <c r="AXL5" s="85"/>
      <c r="AXM5" s="85"/>
      <c r="AXN5" s="85"/>
      <c r="AXO5" s="85"/>
      <c r="AXP5" s="85"/>
      <c r="AXQ5" s="85"/>
      <c r="AXR5" s="85"/>
      <c r="AXS5" s="85"/>
      <c r="AXT5" s="85"/>
      <c r="AXU5" s="85"/>
      <c r="AXV5" s="85"/>
      <c r="AXW5" s="85"/>
      <c r="AXX5" s="85"/>
      <c r="AXY5" s="85"/>
      <c r="AXZ5" s="85"/>
      <c r="AYA5" s="85"/>
      <c r="AYB5" s="85"/>
      <c r="AYC5" s="85"/>
      <c r="AYD5" s="85"/>
      <c r="AYE5" s="85"/>
      <c r="AYF5" s="85"/>
      <c r="AYG5" s="85"/>
      <c r="AYH5" s="85"/>
      <c r="AYI5" s="85"/>
      <c r="AYJ5" s="85"/>
      <c r="AYK5" s="85"/>
      <c r="AYL5" s="85"/>
      <c r="AYM5" s="85"/>
      <c r="AYN5" s="85"/>
      <c r="AYO5" s="85"/>
      <c r="AYP5" s="85"/>
      <c r="AYQ5" s="85"/>
      <c r="AYR5" s="85"/>
      <c r="AYS5" s="85"/>
      <c r="AYT5" s="85"/>
      <c r="AYU5" s="85"/>
      <c r="AYV5" s="85"/>
      <c r="AYW5" s="85"/>
      <c r="AYX5" s="85"/>
      <c r="AYY5" s="85"/>
      <c r="AYZ5" s="85"/>
      <c r="AZA5" s="85"/>
      <c r="AZB5" s="85"/>
      <c r="AZC5" s="85"/>
      <c r="AZD5" s="85"/>
      <c r="AZE5" s="85"/>
      <c r="AZF5" s="85"/>
      <c r="AZG5" s="85"/>
      <c r="AZH5" s="85"/>
      <c r="AZI5" s="85"/>
      <c r="AZJ5" s="85"/>
      <c r="AZK5" s="85"/>
      <c r="AZL5" s="85"/>
      <c r="AZM5" s="85"/>
      <c r="AZN5" s="85"/>
      <c r="AZO5" s="85"/>
      <c r="AZP5" s="85"/>
      <c r="AZQ5" s="85"/>
      <c r="AZR5" s="85"/>
      <c r="AZS5" s="85"/>
      <c r="AZT5" s="85"/>
      <c r="AZU5" s="85"/>
      <c r="AZV5" s="85"/>
      <c r="AZW5" s="85"/>
      <c r="AZX5" s="85"/>
      <c r="AZY5" s="85"/>
      <c r="AZZ5" s="85"/>
      <c r="BAA5" s="85"/>
      <c r="BAB5" s="85"/>
      <c r="BAC5" s="85"/>
      <c r="BAD5" s="85"/>
      <c r="BAE5" s="85"/>
      <c r="BAF5" s="85"/>
      <c r="BAG5" s="85"/>
      <c r="BAH5" s="85"/>
      <c r="BAI5" s="85"/>
      <c r="BAJ5" s="85"/>
      <c r="BAK5" s="85"/>
      <c r="BAL5" s="85"/>
      <c r="BAM5" s="85"/>
      <c r="BAN5" s="85"/>
      <c r="BAO5" s="85"/>
      <c r="BAP5" s="85"/>
      <c r="BAQ5" s="85"/>
      <c r="BAR5" s="85"/>
      <c r="BAS5" s="85"/>
      <c r="BAT5" s="85"/>
      <c r="BAU5" s="85"/>
      <c r="BAV5" s="85"/>
      <c r="BAW5" s="85"/>
      <c r="BAX5" s="85"/>
      <c r="BAY5" s="85"/>
      <c r="BAZ5" s="85"/>
      <c r="BBA5" s="85"/>
      <c r="BBB5" s="85"/>
      <c r="BBC5" s="85"/>
      <c r="BBD5" s="85"/>
      <c r="BBE5" s="85"/>
      <c r="BBF5" s="85"/>
      <c r="BBG5" s="85"/>
      <c r="BBH5" s="85"/>
      <c r="BBI5" s="85"/>
      <c r="BBJ5" s="85"/>
      <c r="BBK5" s="85"/>
      <c r="BBL5" s="85"/>
      <c r="BBM5" s="85"/>
      <c r="BBN5" s="85"/>
      <c r="BBO5" s="85"/>
      <c r="BBP5" s="85"/>
      <c r="BBQ5" s="85"/>
      <c r="BBR5" s="85"/>
      <c r="BBS5" s="85"/>
      <c r="BBT5" s="85"/>
      <c r="BBU5" s="85"/>
      <c r="BBV5" s="85"/>
      <c r="BBW5" s="85"/>
      <c r="BBX5" s="85"/>
      <c r="BBY5" s="85"/>
      <c r="BBZ5" s="85"/>
      <c r="BCA5" s="85"/>
      <c r="BCB5" s="85"/>
      <c r="BCC5" s="85"/>
      <c r="BCD5" s="85"/>
      <c r="BCE5" s="85"/>
      <c r="BCF5" s="85"/>
      <c r="BCG5" s="85"/>
      <c r="BCH5" s="85"/>
      <c r="BCI5" s="85"/>
      <c r="BCJ5" s="85"/>
      <c r="BCK5" s="85"/>
      <c r="BCL5" s="85"/>
      <c r="BCM5" s="85"/>
      <c r="BCN5" s="85"/>
      <c r="BCO5" s="85"/>
      <c r="BCP5" s="85"/>
      <c r="BCQ5" s="85"/>
      <c r="BCR5" s="85"/>
      <c r="BCS5" s="85"/>
      <c r="BCT5" s="85"/>
      <c r="BCU5" s="85"/>
      <c r="BCV5" s="85"/>
      <c r="BCW5" s="85"/>
      <c r="BCX5" s="85"/>
      <c r="BCY5" s="85"/>
      <c r="BCZ5" s="85"/>
      <c r="BDA5" s="85"/>
      <c r="BDB5" s="85"/>
      <c r="BDC5" s="85"/>
      <c r="BDD5" s="85"/>
      <c r="BDE5" s="85"/>
      <c r="BDF5" s="85"/>
      <c r="BDG5" s="85"/>
      <c r="BDH5" s="85"/>
      <c r="BDI5" s="85"/>
      <c r="BDJ5" s="85"/>
      <c r="BDK5" s="85"/>
      <c r="BDL5" s="85"/>
      <c r="BDM5" s="85"/>
      <c r="BDN5" s="85"/>
      <c r="BDO5" s="85"/>
      <c r="BDP5" s="85"/>
      <c r="BDQ5" s="85"/>
      <c r="BDR5" s="85"/>
      <c r="BDS5" s="85"/>
      <c r="BDT5" s="85"/>
      <c r="BDU5" s="85"/>
      <c r="BDV5" s="85"/>
      <c r="BDW5" s="85"/>
      <c r="BDX5" s="85"/>
      <c r="BDY5" s="85"/>
      <c r="BDZ5" s="85"/>
      <c r="BEA5" s="85"/>
      <c r="BEB5" s="85"/>
      <c r="BEC5" s="85"/>
      <c r="BED5" s="85"/>
      <c r="BEE5" s="85"/>
      <c r="BEF5" s="85"/>
      <c r="BEG5" s="85"/>
      <c r="BEH5" s="85"/>
      <c r="BEI5" s="85"/>
      <c r="BEJ5" s="85"/>
      <c r="BEK5" s="85"/>
      <c r="BEL5" s="85"/>
      <c r="BEM5" s="85"/>
      <c r="BEN5" s="85"/>
      <c r="BEO5" s="85"/>
      <c r="BEP5" s="85"/>
      <c r="BEQ5" s="85"/>
      <c r="BER5" s="85"/>
      <c r="BES5" s="85"/>
      <c r="BET5" s="85"/>
      <c r="BEU5" s="85"/>
      <c r="BEV5" s="85"/>
      <c r="BEW5" s="85"/>
      <c r="BEX5" s="85"/>
      <c r="BEY5" s="85"/>
      <c r="BEZ5" s="85"/>
      <c r="BFA5" s="85"/>
      <c r="BFB5" s="85"/>
      <c r="BFC5" s="85"/>
      <c r="BFD5" s="85"/>
      <c r="BFE5" s="85"/>
      <c r="BFF5" s="85"/>
      <c r="BFG5" s="85"/>
      <c r="BFH5" s="85"/>
      <c r="BFI5" s="85"/>
      <c r="BFJ5" s="85"/>
      <c r="BFK5" s="85"/>
      <c r="BFL5" s="85"/>
      <c r="BFM5" s="85"/>
      <c r="BFN5" s="85"/>
      <c r="BFO5" s="85"/>
      <c r="BFP5" s="85"/>
      <c r="BFQ5" s="85"/>
      <c r="BFR5" s="85"/>
      <c r="BFS5" s="85"/>
      <c r="BFT5" s="85"/>
      <c r="BFU5" s="85"/>
      <c r="BFV5" s="85"/>
      <c r="BFW5" s="85"/>
      <c r="BFX5" s="85"/>
      <c r="BFY5" s="85"/>
      <c r="BFZ5" s="85"/>
      <c r="BGA5" s="85"/>
      <c r="BGB5" s="85"/>
      <c r="BGC5" s="85"/>
      <c r="BGD5" s="85"/>
      <c r="BGE5" s="85"/>
      <c r="BGF5" s="85"/>
      <c r="BGG5" s="85"/>
      <c r="BGH5" s="85"/>
      <c r="BGI5" s="85"/>
      <c r="BGJ5" s="85"/>
      <c r="BGK5" s="85"/>
      <c r="BGL5" s="85"/>
      <c r="BGM5" s="85"/>
      <c r="BGN5" s="85"/>
      <c r="BGO5" s="85"/>
      <c r="BGP5" s="85"/>
      <c r="BGQ5" s="85"/>
      <c r="BGR5" s="85"/>
      <c r="BGS5" s="85"/>
      <c r="BGT5" s="85"/>
      <c r="BGU5" s="85"/>
      <c r="BGV5" s="85"/>
      <c r="BGW5" s="85"/>
      <c r="BGX5" s="85"/>
      <c r="BGY5" s="85"/>
      <c r="BGZ5" s="85"/>
      <c r="BHA5" s="85"/>
      <c r="BHB5" s="85"/>
      <c r="BHC5" s="85"/>
      <c r="BHD5" s="85"/>
      <c r="BHE5" s="85"/>
      <c r="BHF5" s="85"/>
      <c r="BHG5" s="85"/>
      <c r="BHH5" s="85"/>
      <c r="BHI5" s="85"/>
      <c r="BHJ5" s="85"/>
      <c r="BHK5" s="85"/>
      <c r="BHL5" s="85"/>
      <c r="BHM5" s="85"/>
      <c r="BHN5" s="85"/>
      <c r="BHO5" s="85"/>
      <c r="BHP5" s="85"/>
      <c r="BHQ5" s="85"/>
      <c r="BHR5" s="85"/>
      <c r="BHS5" s="85"/>
      <c r="BHT5" s="85"/>
      <c r="BHU5" s="85"/>
      <c r="BHV5" s="85"/>
      <c r="BHW5" s="85"/>
      <c r="BHX5" s="85"/>
      <c r="BHY5" s="85"/>
      <c r="BHZ5" s="85"/>
      <c r="BIA5" s="85"/>
      <c r="BIB5" s="85"/>
      <c r="BIC5" s="85"/>
      <c r="BID5" s="85"/>
      <c r="BIE5" s="85"/>
      <c r="BIF5" s="85"/>
      <c r="BIG5" s="85"/>
      <c r="BIH5" s="85"/>
      <c r="BII5" s="85"/>
      <c r="BIJ5" s="85"/>
      <c r="BIK5" s="85"/>
      <c r="BIL5" s="85"/>
      <c r="BIM5" s="85"/>
      <c r="BIN5" s="85"/>
      <c r="BIO5" s="85"/>
      <c r="BIP5" s="85"/>
      <c r="BIQ5" s="85"/>
      <c r="BIR5" s="85"/>
      <c r="BIS5" s="85"/>
      <c r="BIT5" s="85"/>
      <c r="BIU5" s="85"/>
      <c r="BIV5" s="85"/>
      <c r="BIW5" s="85"/>
      <c r="BIX5" s="85"/>
      <c r="BIY5" s="85"/>
      <c r="BIZ5" s="85"/>
      <c r="BJA5" s="85"/>
      <c r="BJB5" s="85"/>
      <c r="BJC5" s="85"/>
      <c r="BJD5" s="85"/>
      <c r="BJE5" s="85"/>
      <c r="BJF5" s="85"/>
      <c r="BJG5" s="85"/>
      <c r="BJH5" s="85"/>
      <c r="BJI5" s="85"/>
      <c r="BJJ5" s="85"/>
      <c r="BJK5" s="85"/>
      <c r="BJL5" s="85"/>
      <c r="BJM5" s="85"/>
      <c r="BJN5" s="85"/>
      <c r="BJO5" s="85"/>
      <c r="BJP5" s="85"/>
      <c r="BJQ5" s="85"/>
      <c r="BJR5" s="85"/>
      <c r="BJS5" s="85"/>
      <c r="BJT5" s="85"/>
      <c r="BJU5" s="85"/>
      <c r="BJV5" s="85"/>
      <c r="BJW5" s="85"/>
      <c r="BJX5" s="85"/>
      <c r="BJY5" s="85"/>
      <c r="BJZ5" s="85"/>
      <c r="BKA5" s="85"/>
      <c r="BKB5" s="85"/>
      <c r="BKC5" s="85"/>
      <c r="BKD5" s="85"/>
      <c r="BKE5" s="85"/>
      <c r="BKF5" s="85"/>
      <c r="BKG5" s="85"/>
      <c r="BKH5" s="85"/>
      <c r="BKI5" s="85"/>
      <c r="BKJ5" s="85"/>
      <c r="BKK5" s="85"/>
      <c r="BKL5" s="85"/>
      <c r="BKM5" s="85"/>
      <c r="BKN5" s="85"/>
      <c r="BKO5" s="85"/>
      <c r="BKP5" s="85"/>
      <c r="BKQ5" s="85"/>
      <c r="BKR5" s="85"/>
      <c r="BKS5" s="85"/>
      <c r="BKT5" s="85"/>
      <c r="BKU5" s="85"/>
      <c r="BKV5" s="85"/>
      <c r="BKW5" s="85"/>
      <c r="BKX5" s="85"/>
      <c r="BKY5" s="85"/>
      <c r="BKZ5" s="85"/>
      <c r="BLA5" s="85"/>
      <c r="BLB5" s="85"/>
      <c r="BLC5" s="85"/>
      <c r="BLD5" s="85"/>
      <c r="BLE5" s="85"/>
      <c r="BLF5" s="85"/>
      <c r="BLG5" s="85"/>
      <c r="BLH5" s="85"/>
      <c r="BLI5" s="85"/>
      <c r="BLJ5" s="85"/>
      <c r="BLK5" s="85"/>
      <c r="BLL5" s="85"/>
      <c r="BLM5" s="85"/>
      <c r="BLN5" s="85"/>
      <c r="BLO5" s="85"/>
      <c r="BLP5" s="85"/>
      <c r="BLQ5" s="85"/>
      <c r="BLR5" s="85"/>
      <c r="BLS5" s="85"/>
      <c r="BLT5" s="85"/>
      <c r="BLU5" s="85"/>
      <c r="BLV5" s="85"/>
      <c r="BLW5" s="85"/>
      <c r="BLX5" s="85"/>
      <c r="BLY5" s="85"/>
      <c r="BLZ5" s="85"/>
      <c r="BMA5" s="85"/>
      <c r="BMB5" s="85"/>
      <c r="BMC5" s="85"/>
      <c r="BMD5" s="85"/>
      <c r="BME5" s="85"/>
      <c r="BMF5" s="85"/>
      <c r="BMG5" s="85"/>
      <c r="BMH5" s="85"/>
      <c r="BMI5" s="85"/>
      <c r="BMJ5" s="85"/>
      <c r="BMK5" s="85"/>
      <c r="BML5" s="85"/>
      <c r="BMM5" s="85"/>
      <c r="BMN5" s="85"/>
      <c r="BMO5" s="85"/>
      <c r="BMP5" s="85"/>
      <c r="BMQ5" s="85"/>
      <c r="BMR5" s="85"/>
      <c r="BMS5" s="85"/>
      <c r="BMT5" s="85"/>
      <c r="BMU5" s="85"/>
      <c r="BMV5" s="85"/>
      <c r="BMW5" s="85"/>
      <c r="BMX5" s="85"/>
      <c r="BMY5" s="85"/>
      <c r="BMZ5" s="85"/>
      <c r="BNA5" s="85"/>
      <c r="BNB5" s="85"/>
      <c r="BNC5" s="85"/>
      <c r="BND5" s="85"/>
      <c r="BNE5" s="85"/>
      <c r="BNF5" s="85"/>
      <c r="BNG5" s="85"/>
      <c r="BNH5" s="85"/>
      <c r="BNI5" s="85"/>
      <c r="BNJ5" s="85"/>
      <c r="BNK5" s="85"/>
      <c r="BNL5" s="85"/>
      <c r="BNM5" s="85"/>
      <c r="BNN5" s="85"/>
      <c r="BNO5" s="85"/>
      <c r="BNP5" s="85"/>
      <c r="BNQ5" s="85"/>
      <c r="BNR5" s="85"/>
      <c r="BNS5" s="85"/>
      <c r="BNT5" s="85"/>
      <c r="BNU5" s="85"/>
      <c r="BNV5" s="85"/>
      <c r="BNW5" s="85"/>
      <c r="BNX5" s="85"/>
      <c r="BNY5" s="85"/>
      <c r="BNZ5" s="85"/>
      <c r="BOA5" s="85"/>
      <c r="BOB5" s="85"/>
      <c r="BOC5" s="85"/>
      <c r="BOD5" s="85"/>
      <c r="BOE5" s="85"/>
      <c r="BOF5" s="85"/>
      <c r="BOG5" s="85"/>
      <c r="BOH5" s="85"/>
      <c r="BOI5" s="85"/>
      <c r="BOJ5" s="85"/>
      <c r="BOK5" s="85"/>
      <c r="BOL5" s="85"/>
      <c r="BOM5" s="85"/>
      <c r="BON5" s="85"/>
      <c r="BOO5" s="85"/>
      <c r="BOP5" s="85"/>
      <c r="BOQ5" s="85"/>
      <c r="BOR5" s="85"/>
      <c r="BOS5" s="85"/>
      <c r="BOT5" s="85"/>
      <c r="BOU5" s="85"/>
      <c r="BOV5" s="85"/>
      <c r="BOW5" s="85"/>
      <c r="BOX5" s="85"/>
      <c r="BOY5" s="85"/>
      <c r="BOZ5" s="85"/>
      <c r="BPA5" s="85"/>
      <c r="BPB5" s="85"/>
      <c r="BPC5" s="85"/>
      <c r="BPD5" s="85"/>
      <c r="BPE5" s="85"/>
      <c r="BPF5" s="85"/>
      <c r="BPG5" s="85"/>
      <c r="BPH5" s="85"/>
      <c r="BPI5" s="85"/>
      <c r="BPJ5" s="85"/>
      <c r="BPK5" s="85"/>
      <c r="BPL5" s="85"/>
      <c r="BPM5" s="85"/>
      <c r="BPN5" s="85"/>
      <c r="BPO5" s="85"/>
      <c r="BPP5" s="85"/>
      <c r="BPQ5" s="85"/>
      <c r="BPR5" s="85"/>
      <c r="BPS5" s="85"/>
      <c r="BPT5" s="85"/>
      <c r="BPU5" s="85"/>
      <c r="BPV5" s="85"/>
      <c r="BPW5" s="85"/>
      <c r="BPX5" s="85"/>
      <c r="BPY5" s="85"/>
      <c r="BPZ5" s="85"/>
      <c r="BQA5" s="85"/>
      <c r="BQB5" s="85"/>
      <c r="BQC5" s="85"/>
      <c r="BQD5" s="85"/>
      <c r="BQE5" s="85"/>
      <c r="BQF5" s="85"/>
      <c r="BQG5" s="85"/>
      <c r="BQH5" s="85"/>
      <c r="BQI5" s="85"/>
      <c r="BQJ5" s="85"/>
      <c r="BQK5" s="85"/>
      <c r="BQL5" s="85"/>
      <c r="BQM5" s="85"/>
      <c r="BQN5" s="85"/>
      <c r="BQO5" s="85"/>
      <c r="BQP5" s="85"/>
      <c r="BQQ5" s="85"/>
      <c r="BQR5" s="85"/>
      <c r="BQS5" s="85"/>
      <c r="BQT5" s="85"/>
      <c r="BQU5" s="85"/>
      <c r="BQV5" s="85"/>
      <c r="BQW5" s="85"/>
      <c r="BQX5" s="85"/>
      <c r="BQY5" s="85"/>
      <c r="BQZ5" s="85"/>
      <c r="BRA5" s="85"/>
      <c r="BRB5" s="85"/>
      <c r="BRC5" s="85"/>
      <c r="BRD5" s="85"/>
      <c r="BRE5" s="85"/>
      <c r="BRF5" s="85"/>
      <c r="BRG5" s="85"/>
      <c r="BRH5" s="85"/>
      <c r="BRI5" s="85"/>
      <c r="BRJ5" s="85"/>
      <c r="BRK5" s="85"/>
      <c r="BRL5" s="85"/>
      <c r="BRM5" s="85"/>
      <c r="BRN5" s="85"/>
      <c r="BRO5" s="85"/>
      <c r="BRP5" s="85"/>
      <c r="BRQ5" s="85"/>
      <c r="BRR5" s="85"/>
      <c r="BRS5" s="85"/>
      <c r="BRT5" s="85"/>
      <c r="BRU5" s="85"/>
      <c r="BRV5" s="85"/>
      <c r="BRW5" s="85"/>
      <c r="BRX5" s="85"/>
      <c r="BRY5" s="85"/>
      <c r="BRZ5" s="85"/>
      <c r="BSA5" s="85"/>
      <c r="BSB5" s="85"/>
      <c r="BSC5" s="85"/>
      <c r="BSD5" s="85"/>
      <c r="BSE5" s="85"/>
      <c r="BSF5" s="85"/>
      <c r="BSG5" s="85"/>
      <c r="BSH5" s="85"/>
      <c r="BSI5" s="85"/>
      <c r="BSJ5" s="85"/>
      <c r="BSK5" s="85"/>
      <c r="BSL5" s="85"/>
      <c r="BSM5" s="85"/>
      <c r="BSN5" s="85"/>
      <c r="BSO5" s="85"/>
      <c r="BSP5" s="85"/>
      <c r="BSQ5" s="85"/>
      <c r="BSR5" s="85"/>
      <c r="BSS5" s="85"/>
      <c r="BST5" s="85"/>
      <c r="BSU5" s="85"/>
      <c r="BSV5" s="85"/>
      <c r="BSW5" s="85"/>
      <c r="BSX5" s="85"/>
      <c r="BSY5" s="85"/>
      <c r="BSZ5" s="85"/>
      <c r="BTA5" s="85"/>
      <c r="BTB5" s="85"/>
      <c r="BTC5" s="85"/>
      <c r="BTD5" s="85"/>
      <c r="BTE5" s="85"/>
      <c r="BTF5" s="85"/>
      <c r="BTG5" s="85"/>
      <c r="BTH5" s="85"/>
      <c r="BTI5" s="85"/>
      <c r="BTJ5" s="85"/>
      <c r="BTK5" s="85"/>
      <c r="BTL5" s="85"/>
      <c r="BTM5" s="85"/>
      <c r="BTN5" s="85"/>
      <c r="BTO5" s="85"/>
      <c r="BTP5" s="85"/>
      <c r="BTQ5" s="85"/>
      <c r="BTR5" s="85"/>
      <c r="BTS5" s="85"/>
      <c r="BTT5" s="85"/>
      <c r="BTU5" s="85"/>
      <c r="BTV5" s="85"/>
      <c r="BTW5" s="85"/>
      <c r="BTX5" s="85"/>
      <c r="BTY5" s="85"/>
      <c r="BTZ5" s="85"/>
      <c r="BUA5" s="85"/>
      <c r="BUB5" s="85"/>
      <c r="BUC5" s="85"/>
      <c r="BUD5" s="85"/>
      <c r="BUE5" s="85"/>
      <c r="BUF5" s="85"/>
      <c r="BUG5" s="85"/>
      <c r="BUH5" s="85"/>
      <c r="BUI5" s="85"/>
      <c r="BUJ5" s="85"/>
      <c r="BUK5" s="85"/>
      <c r="BUL5" s="85"/>
      <c r="BUM5" s="85"/>
      <c r="BUN5" s="85"/>
      <c r="BUO5" s="85"/>
      <c r="BUP5" s="85"/>
      <c r="BUQ5" s="85"/>
      <c r="BUR5" s="85"/>
      <c r="BUS5" s="85"/>
      <c r="BUT5" s="85"/>
      <c r="BUU5" s="85"/>
      <c r="BUV5" s="85"/>
      <c r="BUW5" s="85"/>
      <c r="BUX5" s="85"/>
      <c r="BUY5" s="85"/>
      <c r="BUZ5" s="85"/>
      <c r="BVA5" s="85"/>
      <c r="BVB5" s="85"/>
      <c r="BVC5" s="85"/>
      <c r="BVD5" s="85"/>
      <c r="BVE5" s="85"/>
      <c r="BVF5" s="85"/>
      <c r="BVG5" s="85"/>
      <c r="BVH5" s="85"/>
      <c r="BVI5" s="85"/>
      <c r="BVJ5" s="85"/>
      <c r="BVK5" s="85"/>
      <c r="BVL5" s="85"/>
      <c r="BVM5" s="85"/>
      <c r="BVN5" s="85"/>
      <c r="BVO5" s="85"/>
      <c r="BVP5" s="85"/>
      <c r="BVQ5" s="85"/>
      <c r="BVR5" s="85"/>
      <c r="BVS5" s="85"/>
      <c r="BVT5" s="85"/>
      <c r="BVU5" s="85"/>
      <c r="BVV5" s="85"/>
      <c r="BVW5" s="85"/>
      <c r="BVX5" s="85"/>
      <c r="BVY5" s="85"/>
      <c r="BVZ5" s="85"/>
      <c r="BWA5" s="85"/>
      <c r="BWB5" s="85"/>
      <c r="BWC5" s="85"/>
      <c r="BWD5" s="85"/>
      <c r="BWE5" s="85"/>
      <c r="BWF5" s="85"/>
      <c r="BWG5" s="85"/>
      <c r="BWH5" s="85"/>
      <c r="BWI5" s="85"/>
      <c r="BWJ5" s="85"/>
      <c r="BWK5" s="85"/>
      <c r="BWL5" s="85"/>
      <c r="BWM5" s="85"/>
      <c r="BWN5" s="85"/>
      <c r="BWO5" s="85"/>
      <c r="BWP5" s="85"/>
      <c r="BWQ5" s="85"/>
      <c r="BWR5" s="85"/>
      <c r="BWS5" s="85"/>
      <c r="BWT5" s="85"/>
      <c r="BWU5" s="85"/>
      <c r="BWV5" s="85"/>
      <c r="BWW5" s="85"/>
      <c r="BWX5" s="85"/>
      <c r="BWY5" s="85"/>
      <c r="BWZ5" s="85"/>
      <c r="BXA5" s="85"/>
      <c r="BXB5" s="85"/>
      <c r="BXC5" s="85"/>
      <c r="BXD5" s="85"/>
      <c r="BXE5" s="85"/>
      <c r="BXF5" s="85"/>
      <c r="BXG5" s="85"/>
      <c r="BXH5" s="85"/>
      <c r="BXI5" s="85"/>
      <c r="BXJ5" s="85"/>
      <c r="BXK5" s="85"/>
      <c r="BXL5" s="85"/>
      <c r="BXM5" s="85"/>
      <c r="BXN5" s="85"/>
      <c r="BXO5" s="85"/>
      <c r="BXP5" s="85"/>
      <c r="BXQ5" s="85"/>
      <c r="BXR5" s="85"/>
      <c r="BXS5" s="85"/>
      <c r="BXT5" s="85"/>
      <c r="BXU5" s="85"/>
      <c r="BXV5" s="85"/>
      <c r="BXW5" s="85"/>
      <c r="BXX5" s="85"/>
      <c r="BXY5" s="85"/>
      <c r="BXZ5" s="85"/>
      <c r="BYA5" s="85"/>
      <c r="BYB5" s="85"/>
      <c r="BYC5" s="85"/>
      <c r="BYD5" s="85"/>
      <c r="BYE5" s="85"/>
      <c r="BYF5" s="85"/>
      <c r="BYG5" s="85"/>
      <c r="BYH5" s="85"/>
      <c r="BYI5" s="85"/>
      <c r="BYJ5" s="85"/>
      <c r="BYK5" s="85"/>
      <c r="BYL5" s="85"/>
      <c r="BYM5" s="85"/>
      <c r="BYN5" s="85"/>
      <c r="BYO5" s="85"/>
      <c r="BYP5" s="85"/>
      <c r="BYQ5" s="85"/>
      <c r="BYR5" s="85"/>
      <c r="BYS5" s="85"/>
      <c r="BYT5" s="85"/>
      <c r="BYU5" s="85"/>
      <c r="BYV5" s="85"/>
      <c r="BYW5" s="85"/>
      <c r="BYX5" s="85"/>
      <c r="BYY5" s="85"/>
      <c r="BYZ5" s="85"/>
      <c r="BZA5" s="85"/>
      <c r="BZB5" s="85"/>
      <c r="BZC5" s="85"/>
      <c r="BZD5" s="85"/>
      <c r="BZE5" s="85"/>
      <c r="BZF5" s="85"/>
      <c r="BZG5" s="85"/>
      <c r="BZH5" s="85"/>
      <c r="BZI5" s="85"/>
      <c r="BZJ5" s="85"/>
      <c r="BZK5" s="85"/>
      <c r="BZL5" s="85"/>
      <c r="BZM5" s="85"/>
      <c r="BZN5" s="85"/>
      <c r="BZO5" s="85"/>
      <c r="BZP5" s="85"/>
      <c r="BZQ5" s="85"/>
      <c r="BZR5" s="85"/>
      <c r="BZS5" s="85"/>
      <c r="BZT5" s="85"/>
      <c r="BZU5" s="85"/>
      <c r="BZV5" s="85"/>
      <c r="BZW5" s="85"/>
      <c r="BZX5" s="85"/>
      <c r="BZY5" s="85"/>
      <c r="BZZ5" s="85"/>
      <c r="CAA5" s="85"/>
      <c r="CAB5" s="85"/>
      <c r="CAC5" s="85"/>
      <c r="CAD5" s="85"/>
      <c r="CAE5" s="85"/>
      <c r="CAF5" s="85"/>
      <c r="CAG5" s="85"/>
      <c r="CAH5" s="85"/>
      <c r="CAI5" s="85"/>
      <c r="CAJ5" s="85"/>
      <c r="CAK5" s="85"/>
      <c r="CAL5" s="85"/>
      <c r="CAM5" s="85"/>
      <c r="CAN5" s="85"/>
      <c r="CAO5" s="85"/>
      <c r="CAP5" s="85"/>
      <c r="CAQ5" s="85"/>
      <c r="CAR5" s="85"/>
      <c r="CAS5" s="85"/>
      <c r="CAT5" s="85"/>
      <c r="CAU5" s="85"/>
      <c r="CAV5" s="85"/>
      <c r="CAW5" s="85"/>
      <c r="CAX5" s="85"/>
      <c r="CAY5" s="85"/>
      <c r="CAZ5" s="85"/>
      <c r="CBA5" s="85"/>
      <c r="CBB5" s="85"/>
      <c r="CBC5" s="85"/>
      <c r="CBD5" s="85"/>
      <c r="CBE5" s="85"/>
      <c r="CBF5" s="85"/>
      <c r="CBG5" s="85"/>
      <c r="CBH5" s="85"/>
      <c r="CBI5" s="85"/>
      <c r="CBJ5" s="85"/>
      <c r="CBK5" s="85"/>
      <c r="CBL5" s="85"/>
      <c r="CBM5" s="85"/>
      <c r="CBN5" s="85"/>
      <c r="CBO5" s="85"/>
      <c r="CBP5" s="85"/>
      <c r="CBQ5" s="85"/>
      <c r="CBR5" s="85"/>
      <c r="CBS5" s="85"/>
      <c r="CBT5" s="85"/>
      <c r="CBU5" s="85"/>
      <c r="CBV5" s="85"/>
      <c r="CBW5" s="85"/>
      <c r="CBX5" s="85"/>
      <c r="CBY5" s="85"/>
      <c r="CBZ5" s="85"/>
      <c r="CCA5" s="85"/>
      <c r="CCB5" s="85"/>
      <c r="CCC5" s="85"/>
      <c r="CCD5" s="85"/>
      <c r="CCE5" s="85"/>
      <c r="CCF5" s="85"/>
      <c r="CCG5" s="85"/>
      <c r="CCH5" s="85"/>
      <c r="CCI5" s="85"/>
      <c r="CCJ5" s="85"/>
      <c r="CCK5" s="85"/>
      <c r="CCL5" s="85"/>
      <c r="CCM5" s="85"/>
      <c r="CCN5" s="85"/>
      <c r="CCO5" s="85"/>
      <c r="CCP5" s="85"/>
      <c r="CCQ5" s="85"/>
      <c r="CCR5" s="85"/>
      <c r="CCS5" s="85"/>
      <c r="CCT5" s="85"/>
      <c r="CCU5" s="85"/>
      <c r="CCV5" s="85"/>
      <c r="CCW5" s="85"/>
      <c r="CCX5" s="85"/>
      <c r="CCY5" s="85"/>
      <c r="CCZ5" s="85"/>
      <c r="CDA5" s="85"/>
      <c r="CDB5" s="85"/>
      <c r="CDC5" s="85"/>
      <c r="CDD5" s="85"/>
      <c r="CDE5" s="85"/>
      <c r="CDF5" s="85"/>
      <c r="CDG5" s="85"/>
      <c r="CDH5" s="85"/>
      <c r="CDI5" s="85"/>
      <c r="CDJ5" s="85"/>
      <c r="CDK5" s="85"/>
      <c r="CDL5" s="85"/>
      <c r="CDM5" s="85"/>
      <c r="CDN5" s="85"/>
      <c r="CDO5" s="85"/>
      <c r="CDP5" s="85"/>
      <c r="CDQ5" s="85"/>
      <c r="CDR5" s="85"/>
      <c r="CDS5" s="85"/>
      <c r="CDT5" s="85"/>
      <c r="CDU5" s="85"/>
      <c r="CDV5" s="85"/>
      <c r="CDW5" s="85"/>
      <c r="CDX5" s="85"/>
      <c r="CDY5" s="85"/>
      <c r="CDZ5" s="85"/>
      <c r="CEA5" s="85"/>
      <c r="CEB5" s="85"/>
      <c r="CEC5" s="85"/>
      <c r="CED5" s="85"/>
      <c r="CEE5" s="85"/>
      <c r="CEF5" s="85"/>
      <c r="CEG5" s="85"/>
      <c r="CEH5" s="85"/>
      <c r="CEI5" s="85"/>
      <c r="CEJ5" s="85"/>
      <c r="CEK5" s="85"/>
      <c r="CEL5" s="85"/>
      <c r="CEM5" s="85"/>
      <c r="CEN5" s="85"/>
      <c r="CEO5" s="85"/>
      <c r="CEP5" s="85"/>
      <c r="CEQ5" s="85"/>
      <c r="CER5" s="85"/>
      <c r="CES5" s="85"/>
      <c r="CET5" s="85"/>
      <c r="CEU5" s="85"/>
      <c r="CEV5" s="85"/>
      <c r="CEW5" s="85"/>
      <c r="CEX5" s="85"/>
      <c r="CEY5" s="85"/>
      <c r="CEZ5" s="85"/>
      <c r="CFA5" s="85"/>
      <c r="CFB5" s="85"/>
      <c r="CFC5" s="85"/>
      <c r="CFD5" s="85"/>
      <c r="CFE5" s="85"/>
      <c r="CFF5" s="85"/>
      <c r="CFG5" s="85"/>
      <c r="CFH5" s="85"/>
      <c r="CFI5" s="85"/>
      <c r="CFJ5" s="85"/>
      <c r="CFK5" s="85"/>
      <c r="CFL5" s="85"/>
      <c r="CFM5" s="85"/>
      <c r="CFN5" s="85"/>
      <c r="CFO5" s="85"/>
      <c r="CFP5" s="85"/>
      <c r="CFQ5" s="85"/>
      <c r="CFR5" s="85"/>
      <c r="CFS5" s="85"/>
      <c r="CFT5" s="85"/>
      <c r="CFU5" s="85"/>
      <c r="CFV5" s="85"/>
      <c r="CFW5" s="85"/>
      <c r="CFX5" s="85"/>
      <c r="CFY5" s="85"/>
      <c r="CFZ5" s="85"/>
      <c r="CGA5" s="85"/>
      <c r="CGB5" s="85"/>
      <c r="CGC5" s="85"/>
      <c r="CGD5" s="85"/>
      <c r="CGE5" s="85"/>
      <c r="CGF5" s="85"/>
      <c r="CGG5" s="85"/>
      <c r="CGH5" s="85"/>
      <c r="CGI5" s="85"/>
      <c r="CGJ5" s="85"/>
      <c r="CGK5" s="85"/>
      <c r="CGL5" s="85"/>
      <c r="CGM5" s="85"/>
      <c r="CGN5" s="85"/>
      <c r="CGO5" s="85"/>
      <c r="CGP5" s="85"/>
      <c r="CGQ5" s="85"/>
      <c r="CGR5" s="85"/>
      <c r="CGS5" s="85"/>
      <c r="CGT5" s="85"/>
      <c r="CGU5" s="85"/>
      <c r="CGV5" s="85"/>
      <c r="CGW5" s="85"/>
      <c r="CGX5" s="85"/>
      <c r="CGY5" s="85"/>
      <c r="CGZ5" s="85"/>
      <c r="CHA5" s="85"/>
      <c r="CHB5" s="85"/>
      <c r="CHC5" s="85"/>
      <c r="CHD5" s="85"/>
      <c r="CHE5" s="85"/>
      <c r="CHF5" s="85"/>
      <c r="CHG5" s="85"/>
      <c r="CHH5" s="85"/>
      <c r="CHI5" s="85"/>
      <c r="CHJ5" s="85"/>
      <c r="CHK5" s="85"/>
      <c r="CHL5" s="85"/>
      <c r="CHM5" s="85"/>
      <c r="CHN5" s="85"/>
      <c r="CHO5" s="85"/>
      <c r="CHP5" s="85"/>
      <c r="CHQ5" s="85"/>
      <c r="CHR5" s="85"/>
      <c r="CHS5" s="85"/>
      <c r="CHT5" s="85"/>
      <c r="CHU5" s="85"/>
      <c r="CHV5" s="85"/>
      <c r="CHW5" s="85"/>
      <c r="CHX5" s="85"/>
      <c r="CHY5" s="85"/>
      <c r="CHZ5" s="85"/>
      <c r="CIA5" s="85"/>
      <c r="CIB5" s="85"/>
      <c r="CIC5" s="85"/>
      <c r="CID5" s="85"/>
      <c r="CIE5" s="85"/>
      <c r="CIF5" s="85"/>
      <c r="CIG5" s="85"/>
      <c r="CIH5" s="85"/>
      <c r="CII5" s="85"/>
      <c r="CIJ5" s="85"/>
      <c r="CIK5" s="85"/>
      <c r="CIL5" s="85"/>
      <c r="CIM5" s="85"/>
      <c r="CIN5" s="85"/>
      <c r="CIO5" s="85"/>
      <c r="CIP5" s="85"/>
      <c r="CIQ5" s="85"/>
      <c r="CIR5" s="85"/>
      <c r="CIS5" s="85"/>
      <c r="CIT5" s="85"/>
      <c r="CIU5" s="85"/>
      <c r="CIV5" s="85"/>
      <c r="CIW5" s="85"/>
      <c r="CIX5" s="85"/>
      <c r="CIY5" s="85"/>
      <c r="CIZ5" s="85"/>
      <c r="CJA5" s="85"/>
      <c r="CJB5" s="85"/>
      <c r="CJC5" s="85"/>
      <c r="CJD5" s="85"/>
      <c r="CJE5" s="85"/>
      <c r="CJF5" s="85"/>
      <c r="CJG5" s="85"/>
      <c r="CJH5" s="85"/>
      <c r="CJI5" s="85"/>
      <c r="CJJ5" s="85"/>
      <c r="CJK5" s="85"/>
      <c r="CJL5" s="85"/>
      <c r="CJM5" s="85"/>
      <c r="CJN5" s="85"/>
      <c r="CJO5" s="85"/>
      <c r="CJP5" s="85"/>
      <c r="CJQ5" s="85"/>
      <c r="CJR5" s="85"/>
      <c r="CJS5" s="85"/>
      <c r="CJT5" s="85"/>
      <c r="CJU5" s="85"/>
      <c r="CJV5" s="85"/>
      <c r="CJW5" s="85"/>
      <c r="CJX5" s="85"/>
      <c r="CJY5" s="85"/>
      <c r="CJZ5" s="85"/>
      <c r="CKA5" s="85"/>
      <c r="CKB5" s="85"/>
      <c r="CKC5" s="85"/>
      <c r="CKD5" s="85"/>
      <c r="CKE5" s="85"/>
      <c r="CKF5" s="85"/>
      <c r="CKG5" s="85"/>
      <c r="CKH5" s="85"/>
      <c r="CKI5" s="85"/>
      <c r="CKJ5" s="85"/>
      <c r="CKK5" s="85"/>
      <c r="CKL5" s="85"/>
      <c r="CKM5" s="85"/>
      <c r="CKN5" s="85"/>
      <c r="CKO5" s="85"/>
      <c r="CKP5" s="85"/>
      <c r="CKQ5" s="85"/>
      <c r="CKR5" s="85"/>
      <c r="CKS5" s="85"/>
      <c r="CKT5" s="85"/>
      <c r="CKU5" s="85"/>
      <c r="CKV5" s="85"/>
      <c r="CKW5" s="85"/>
      <c r="CKX5" s="85"/>
      <c r="CKY5" s="85"/>
      <c r="CKZ5" s="85"/>
      <c r="CLA5" s="85"/>
      <c r="CLB5" s="85"/>
      <c r="CLC5" s="85"/>
      <c r="CLD5" s="85"/>
      <c r="CLE5" s="85"/>
      <c r="CLF5" s="85"/>
      <c r="CLG5" s="85"/>
      <c r="CLH5" s="85"/>
      <c r="CLI5" s="85"/>
      <c r="CLJ5" s="85"/>
      <c r="CLK5" s="85"/>
      <c r="CLL5" s="85"/>
      <c r="CLM5" s="85"/>
      <c r="CLN5" s="85"/>
      <c r="CLO5" s="85"/>
      <c r="CLP5" s="85"/>
      <c r="CLQ5" s="85"/>
      <c r="CLR5" s="85"/>
      <c r="CLS5" s="85"/>
      <c r="CLT5" s="85"/>
      <c r="CLU5" s="85"/>
      <c r="CLV5" s="85"/>
      <c r="CLW5" s="85"/>
      <c r="CLX5" s="85"/>
      <c r="CLY5" s="85"/>
      <c r="CLZ5" s="85"/>
      <c r="CMA5" s="85"/>
      <c r="CMB5" s="85"/>
      <c r="CMC5" s="85"/>
      <c r="CMD5" s="85"/>
      <c r="CME5" s="85"/>
      <c r="CMF5" s="85"/>
      <c r="CMG5" s="85"/>
      <c r="CMH5" s="85"/>
      <c r="CMI5" s="85"/>
      <c r="CMJ5" s="85"/>
      <c r="CMK5" s="85"/>
      <c r="CML5" s="85"/>
      <c r="CMM5" s="85"/>
      <c r="CMN5" s="85"/>
      <c r="CMO5" s="85"/>
      <c r="CMP5" s="85"/>
      <c r="CMQ5" s="85"/>
      <c r="CMR5" s="85"/>
      <c r="CMS5" s="85"/>
      <c r="CMT5" s="85"/>
      <c r="CMU5" s="85"/>
      <c r="CMV5" s="85"/>
      <c r="CMW5" s="85"/>
      <c r="CMX5" s="85"/>
      <c r="CMY5" s="85"/>
      <c r="CMZ5" s="85"/>
      <c r="CNA5" s="85"/>
      <c r="CNB5" s="85"/>
      <c r="CNC5" s="85"/>
      <c r="CND5" s="85"/>
      <c r="CNE5" s="85"/>
      <c r="CNF5" s="85"/>
      <c r="CNG5" s="85"/>
      <c r="CNH5" s="85"/>
      <c r="CNI5" s="85"/>
      <c r="CNJ5" s="85"/>
      <c r="CNK5" s="85"/>
      <c r="CNL5" s="85"/>
      <c r="CNM5" s="85"/>
      <c r="CNN5" s="85"/>
      <c r="CNO5" s="85"/>
      <c r="CNP5" s="85"/>
      <c r="CNQ5" s="85"/>
      <c r="CNR5" s="85"/>
      <c r="CNS5" s="85"/>
      <c r="CNT5" s="85"/>
      <c r="CNU5" s="85"/>
      <c r="CNV5" s="85"/>
      <c r="CNW5" s="85"/>
      <c r="CNX5" s="85"/>
      <c r="CNY5" s="85"/>
      <c r="CNZ5" s="85"/>
      <c r="COA5" s="85"/>
      <c r="COB5" s="85"/>
      <c r="COC5" s="85"/>
      <c r="COD5" s="85"/>
      <c r="COE5" s="85"/>
      <c r="COF5" s="85"/>
      <c r="COG5" s="85"/>
      <c r="COH5" s="85"/>
      <c r="COI5" s="85"/>
      <c r="COJ5" s="85"/>
      <c r="COK5" s="85"/>
      <c r="COL5" s="85"/>
      <c r="COM5" s="85"/>
      <c r="CON5" s="85"/>
      <c r="COO5" s="85"/>
      <c r="COP5" s="85"/>
      <c r="COQ5" s="85"/>
      <c r="COR5" s="85"/>
      <c r="COS5" s="85"/>
      <c r="COT5" s="85"/>
      <c r="COU5" s="85"/>
      <c r="COV5" s="85"/>
      <c r="COW5" s="85"/>
      <c r="COX5" s="85"/>
      <c r="COY5" s="85"/>
      <c r="COZ5" s="85"/>
      <c r="CPA5" s="85"/>
      <c r="CPB5" s="85"/>
      <c r="CPC5" s="85"/>
      <c r="CPD5" s="85"/>
      <c r="CPE5" s="85"/>
      <c r="CPF5" s="85"/>
      <c r="CPG5" s="85"/>
      <c r="CPH5" s="85"/>
      <c r="CPI5" s="85"/>
      <c r="CPJ5" s="85"/>
      <c r="CPK5" s="85"/>
      <c r="CPL5" s="85"/>
      <c r="CPM5" s="85"/>
      <c r="CPN5" s="85"/>
      <c r="CPO5" s="85"/>
      <c r="CPP5" s="85"/>
      <c r="CPQ5" s="85"/>
      <c r="CPR5" s="85"/>
      <c r="CPS5" s="85"/>
      <c r="CPT5" s="85"/>
      <c r="CPU5" s="85"/>
      <c r="CPV5" s="85"/>
      <c r="CPW5" s="85"/>
      <c r="CPX5" s="85"/>
      <c r="CPY5" s="85"/>
      <c r="CPZ5" s="85"/>
      <c r="CQA5" s="85"/>
      <c r="CQB5" s="85"/>
      <c r="CQC5" s="85"/>
      <c r="CQD5" s="85"/>
      <c r="CQE5" s="85"/>
      <c r="CQF5" s="85"/>
      <c r="CQG5" s="85"/>
      <c r="CQH5" s="85"/>
      <c r="CQI5" s="85"/>
      <c r="CQJ5" s="85"/>
      <c r="CQK5" s="85"/>
      <c r="CQL5" s="85"/>
      <c r="CQM5" s="85"/>
      <c r="CQN5" s="85"/>
      <c r="CQO5" s="85"/>
      <c r="CQP5" s="85"/>
      <c r="CQQ5" s="85"/>
      <c r="CQR5" s="85"/>
      <c r="CQS5" s="85"/>
      <c r="CQT5" s="85"/>
      <c r="CQU5" s="85"/>
      <c r="CQV5" s="85"/>
      <c r="CQW5" s="85"/>
      <c r="CQX5" s="85"/>
      <c r="CQY5" s="85"/>
      <c r="CQZ5" s="85"/>
      <c r="CRA5" s="85"/>
      <c r="CRB5" s="85"/>
      <c r="CRC5" s="85"/>
      <c r="CRD5" s="85"/>
      <c r="CRE5" s="85"/>
      <c r="CRF5" s="85"/>
      <c r="CRG5" s="85"/>
      <c r="CRH5" s="85"/>
      <c r="CRI5" s="85"/>
      <c r="CRJ5" s="85"/>
      <c r="CRK5" s="85"/>
      <c r="CRL5" s="85"/>
      <c r="CRM5" s="85"/>
      <c r="CRN5" s="85"/>
      <c r="CRO5" s="85"/>
      <c r="CRP5" s="85"/>
      <c r="CRQ5" s="85"/>
      <c r="CRR5" s="85"/>
      <c r="CRS5" s="85"/>
      <c r="CRT5" s="85"/>
      <c r="CRU5" s="85"/>
      <c r="CRV5" s="85"/>
      <c r="CRW5" s="85"/>
      <c r="CRX5" s="85"/>
      <c r="CRY5" s="85"/>
      <c r="CRZ5" s="85"/>
      <c r="CSA5" s="85"/>
      <c r="CSB5" s="85"/>
      <c r="CSC5" s="85"/>
      <c r="CSD5" s="85"/>
      <c r="CSE5" s="85"/>
      <c r="CSF5" s="85"/>
      <c r="CSG5" s="85"/>
      <c r="CSH5" s="85"/>
      <c r="CSI5" s="85"/>
      <c r="CSJ5" s="85"/>
      <c r="CSK5" s="85"/>
      <c r="CSL5" s="85"/>
      <c r="CSM5" s="85"/>
      <c r="CSN5" s="85"/>
      <c r="CSO5" s="85"/>
      <c r="CSP5" s="85"/>
      <c r="CSQ5" s="85"/>
      <c r="CSR5" s="85"/>
      <c r="CSS5" s="85"/>
      <c r="CST5" s="85"/>
      <c r="CSU5" s="85"/>
      <c r="CSV5" s="85"/>
      <c r="CSW5" s="85"/>
      <c r="CSX5" s="85"/>
      <c r="CSY5" s="85"/>
      <c r="CSZ5" s="85"/>
      <c r="CTA5" s="85"/>
      <c r="CTB5" s="85"/>
      <c r="CTC5" s="85"/>
      <c r="CTD5" s="85"/>
      <c r="CTE5" s="85"/>
      <c r="CTF5" s="85"/>
      <c r="CTG5" s="85"/>
      <c r="CTH5" s="85"/>
      <c r="CTI5" s="85"/>
      <c r="CTJ5" s="85"/>
      <c r="CTK5" s="85"/>
      <c r="CTL5" s="85"/>
      <c r="CTM5" s="85"/>
      <c r="CTN5" s="85"/>
      <c r="CTO5" s="85"/>
      <c r="CTP5" s="85"/>
      <c r="CTQ5" s="85"/>
      <c r="CTR5" s="85"/>
      <c r="CTS5" s="85"/>
      <c r="CTT5" s="85"/>
      <c r="CTU5" s="85"/>
      <c r="CTV5" s="85"/>
      <c r="CTW5" s="85"/>
      <c r="CTX5" s="85"/>
      <c r="CTY5" s="85"/>
      <c r="CTZ5" s="85"/>
      <c r="CUA5" s="85"/>
      <c r="CUB5" s="85"/>
      <c r="CUC5" s="85"/>
      <c r="CUD5" s="85"/>
      <c r="CUE5" s="85"/>
      <c r="CUF5" s="85"/>
      <c r="CUG5" s="85"/>
      <c r="CUH5" s="85"/>
      <c r="CUI5" s="85"/>
      <c r="CUJ5" s="85"/>
      <c r="CUK5" s="85"/>
      <c r="CUL5" s="85"/>
      <c r="CUM5" s="85"/>
      <c r="CUN5" s="85"/>
      <c r="CUO5" s="85"/>
      <c r="CUP5" s="85"/>
      <c r="CUQ5" s="85"/>
      <c r="CUR5" s="85"/>
      <c r="CUS5" s="85"/>
      <c r="CUT5" s="85"/>
      <c r="CUU5" s="85"/>
      <c r="CUV5" s="85"/>
      <c r="CUW5" s="85"/>
      <c r="CUX5" s="85"/>
      <c r="CUY5" s="85"/>
      <c r="CUZ5" s="85"/>
      <c r="CVA5" s="85"/>
      <c r="CVB5" s="85"/>
      <c r="CVC5" s="85"/>
      <c r="CVD5" s="85"/>
      <c r="CVE5" s="85"/>
      <c r="CVF5" s="85"/>
      <c r="CVG5" s="85"/>
      <c r="CVH5" s="85"/>
      <c r="CVI5" s="85"/>
      <c r="CVJ5" s="85"/>
      <c r="CVK5" s="85"/>
      <c r="CVL5" s="85"/>
      <c r="CVM5" s="85"/>
      <c r="CVN5" s="85"/>
      <c r="CVO5" s="85"/>
      <c r="CVP5" s="85"/>
      <c r="CVQ5" s="85"/>
      <c r="CVR5" s="85"/>
      <c r="CVS5" s="85"/>
      <c r="CVT5" s="85"/>
      <c r="CVU5" s="85"/>
      <c r="CVV5" s="85"/>
      <c r="CVW5" s="85"/>
      <c r="CVX5" s="85"/>
      <c r="CVY5" s="85"/>
      <c r="CVZ5" s="85"/>
      <c r="CWA5" s="85"/>
      <c r="CWB5" s="85"/>
      <c r="CWC5" s="85"/>
      <c r="CWD5" s="85"/>
      <c r="CWE5" s="85"/>
      <c r="CWF5" s="85"/>
      <c r="CWG5" s="85"/>
      <c r="CWH5" s="85"/>
      <c r="CWI5" s="85"/>
      <c r="CWJ5" s="85"/>
      <c r="CWK5" s="85"/>
      <c r="CWL5" s="85"/>
      <c r="CWM5" s="85"/>
      <c r="CWN5" s="85"/>
      <c r="CWO5" s="85"/>
      <c r="CWP5" s="85"/>
      <c r="CWQ5" s="85"/>
      <c r="CWR5" s="85"/>
      <c r="CWS5" s="85"/>
      <c r="CWT5" s="85"/>
      <c r="CWU5" s="85"/>
      <c r="CWV5" s="85"/>
      <c r="CWW5" s="85"/>
      <c r="CWX5" s="85"/>
      <c r="CWY5" s="85"/>
      <c r="CWZ5" s="85"/>
      <c r="CXA5" s="85"/>
      <c r="CXB5" s="85"/>
      <c r="CXC5" s="85"/>
      <c r="CXD5" s="85"/>
      <c r="CXE5" s="85"/>
      <c r="CXF5" s="85"/>
      <c r="CXG5" s="85"/>
      <c r="CXH5" s="85"/>
      <c r="CXI5" s="85"/>
      <c r="CXJ5" s="85"/>
      <c r="CXK5" s="85"/>
      <c r="CXL5" s="85"/>
      <c r="CXM5" s="85"/>
      <c r="CXN5" s="85"/>
      <c r="CXO5" s="85"/>
      <c r="CXP5" s="85"/>
      <c r="CXQ5" s="85"/>
      <c r="CXR5" s="85"/>
      <c r="CXS5" s="85"/>
      <c r="CXT5" s="85"/>
      <c r="CXU5" s="85"/>
      <c r="CXV5" s="85"/>
      <c r="CXW5" s="85"/>
      <c r="CXX5" s="85"/>
      <c r="CXY5" s="85"/>
      <c r="CXZ5" s="85"/>
      <c r="CYA5" s="85"/>
      <c r="CYB5" s="85"/>
      <c r="CYC5" s="85"/>
      <c r="CYD5" s="85"/>
      <c r="CYE5" s="85"/>
      <c r="CYF5" s="85"/>
      <c r="CYG5" s="85"/>
      <c r="CYH5" s="85"/>
      <c r="CYI5" s="85"/>
      <c r="CYJ5" s="85"/>
      <c r="CYK5" s="85"/>
      <c r="CYL5" s="85"/>
      <c r="CYM5" s="85"/>
      <c r="CYN5" s="85"/>
      <c r="CYO5" s="85"/>
      <c r="CYP5" s="85"/>
      <c r="CYQ5" s="85"/>
      <c r="CYR5" s="85"/>
      <c r="CYS5" s="85"/>
      <c r="CYT5" s="85"/>
      <c r="CYU5" s="85"/>
      <c r="CYV5" s="85"/>
      <c r="CYW5" s="85"/>
      <c r="CYX5" s="85"/>
      <c r="CYY5" s="85"/>
      <c r="CYZ5" s="85"/>
      <c r="CZA5" s="85"/>
      <c r="CZB5" s="85"/>
      <c r="CZC5" s="85"/>
      <c r="CZD5" s="85"/>
      <c r="CZE5" s="85"/>
      <c r="CZF5" s="85"/>
      <c r="CZG5" s="85"/>
      <c r="CZH5" s="85"/>
      <c r="CZI5" s="85"/>
      <c r="CZJ5" s="85"/>
      <c r="CZK5" s="85"/>
      <c r="CZL5" s="85"/>
      <c r="CZM5" s="85"/>
      <c r="CZN5" s="85"/>
      <c r="CZO5" s="85"/>
      <c r="CZP5" s="85"/>
      <c r="CZQ5" s="85"/>
      <c r="CZR5" s="85"/>
      <c r="CZS5" s="85"/>
      <c r="CZT5" s="85"/>
      <c r="CZU5" s="85"/>
      <c r="CZV5" s="85"/>
      <c r="CZW5" s="85"/>
      <c r="CZX5" s="85"/>
      <c r="CZY5" s="85"/>
      <c r="CZZ5" s="85"/>
      <c r="DAA5" s="85"/>
      <c r="DAB5" s="85"/>
      <c r="DAC5" s="85"/>
      <c r="DAD5" s="85"/>
      <c r="DAE5" s="85"/>
      <c r="DAF5" s="85"/>
      <c r="DAG5" s="85"/>
      <c r="DAH5" s="85"/>
      <c r="DAI5" s="85"/>
      <c r="DAJ5" s="85"/>
      <c r="DAK5" s="85"/>
      <c r="DAL5" s="85"/>
      <c r="DAM5" s="85"/>
      <c r="DAN5" s="85"/>
      <c r="DAO5" s="85"/>
      <c r="DAP5" s="85"/>
      <c r="DAQ5" s="85"/>
      <c r="DAR5" s="85"/>
      <c r="DAS5" s="85"/>
      <c r="DAT5" s="85"/>
      <c r="DAU5" s="85"/>
      <c r="DAV5" s="85"/>
      <c r="DAW5" s="85"/>
      <c r="DAX5" s="85"/>
      <c r="DAY5" s="85"/>
      <c r="DAZ5" s="85"/>
      <c r="DBA5" s="85"/>
      <c r="DBB5" s="85"/>
      <c r="DBC5" s="85"/>
      <c r="DBD5" s="85"/>
      <c r="DBE5" s="85"/>
      <c r="DBF5" s="85"/>
      <c r="DBG5" s="85"/>
      <c r="DBH5" s="85"/>
      <c r="DBI5" s="85"/>
      <c r="DBJ5" s="85"/>
      <c r="DBK5" s="85"/>
      <c r="DBL5" s="85"/>
      <c r="DBM5" s="85"/>
      <c r="DBN5" s="85"/>
      <c r="DBO5" s="85"/>
      <c r="DBP5" s="85"/>
      <c r="DBQ5" s="85"/>
      <c r="DBR5" s="85"/>
      <c r="DBS5" s="85"/>
      <c r="DBT5" s="85"/>
      <c r="DBU5" s="85"/>
      <c r="DBV5" s="85"/>
      <c r="DBW5" s="85"/>
      <c r="DBX5" s="85"/>
      <c r="DBY5" s="85"/>
      <c r="DBZ5" s="85"/>
      <c r="DCA5" s="85"/>
      <c r="DCB5" s="85"/>
      <c r="DCC5" s="85"/>
      <c r="DCD5" s="85"/>
      <c r="DCE5" s="85"/>
      <c r="DCF5" s="85"/>
      <c r="DCG5" s="85"/>
      <c r="DCH5" s="85"/>
      <c r="DCI5" s="85"/>
      <c r="DCJ5" s="85"/>
      <c r="DCK5" s="85"/>
      <c r="DCL5" s="85"/>
      <c r="DCM5" s="85"/>
      <c r="DCN5" s="85"/>
      <c r="DCO5" s="85"/>
      <c r="DCP5" s="85"/>
      <c r="DCQ5" s="85"/>
      <c r="DCR5" s="85"/>
      <c r="DCS5" s="85"/>
      <c r="DCT5" s="85"/>
      <c r="DCU5" s="85"/>
      <c r="DCV5" s="85"/>
      <c r="DCW5" s="85"/>
      <c r="DCX5" s="85"/>
      <c r="DCY5" s="85"/>
      <c r="DCZ5" s="85"/>
      <c r="DDA5" s="85"/>
      <c r="DDB5" s="85"/>
      <c r="DDC5" s="85"/>
      <c r="DDD5" s="85"/>
      <c r="DDE5" s="85"/>
      <c r="DDF5" s="85"/>
      <c r="DDG5" s="85"/>
      <c r="DDH5" s="85"/>
      <c r="DDI5" s="85"/>
      <c r="DDJ5" s="85"/>
      <c r="DDK5" s="85"/>
      <c r="DDL5" s="85"/>
      <c r="DDM5" s="85"/>
      <c r="DDN5" s="85"/>
      <c r="DDO5" s="85"/>
      <c r="DDP5" s="85"/>
      <c r="DDQ5" s="85"/>
      <c r="DDR5" s="85"/>
      <c r="DDS5" s="85"/>
      <c r="DDT5" s="85"/>
      <c r="DDU5" s="85"/>
      <c r="DDV5" s="85"/>
      <c r="DDW5" s="85"/>
      <c r="DDX5" s="85"/>
      <c r="DDY5" s="85"/>
      <c r="DDZ5" s="85"/>
      <c r="DEA5" s="85"/>
      <c r="DEB5" s="85"/>
      <c r="DEC5" s="85"/>
      <c r="DED5" s="85"/>
      <c r="DEE5" s="85"/>
      <c r="DEF5" s="85"/>
      <c r="DEG5" s="85"/>
      <c r="DEH5" s="85"/>
      <c r="DEI5" s="85"/>
      <c r="DEJ5" s="85"/>
      <c r="DEK5" s="85"/>
      <c r="DEL5" s="85"/>
      <c r="DEM5" s="85"/>
      <c r="DEN5" s="85"/>
      <c r="DEO5" s="85"/>
      <c r="DEP5" s="85"/>
      <c r="DEQ5" s="85"/>
      <c r="DER5" s="85"/>
      <c r="DES5" s="85"/>
      <c r="DET5" s="85"/>
      <c r="DEU5" s="85"/>
      <c r="DEV5" s="85"/>
      <c r="DEW5" s="85"/>
      <c r="DEX5" s="85"/>
      <c r="DEY5" s="85"/>
      <c r="DEZ5" s="85"/>
      <c r="DFA5" s="85"/>
      <c r="DFB5" s="85"/>
      <c r="DFC5" s="85"/>
      <c r="DFD5" s="85"/>
      <c r="DFE5" s="85"/>
      <c r="DFF5" s="85"/>
      <c r="DFG5" s="85"/>
      <c r="DFH5" s="85"/>
      <c r="DFI5" s="85"/>
      <c r="DFJ5" s="85"/>
      <c r="DFK5" s="85"/>
      <c r="DFL5" s="85"/>
      <c r="DFM5" s="85"/>
      <c r="DFN5" s="85"/>
      <c r="DFO5" s="85"/>
      <c r="DFP5" s="85"/>
      <c r="DFQ5" s="85"/>
      <c r="DFR5" s="85"/>
      <c r="DFS5" s="85"/>
      <c r="DFT5" s="85"/>
      <c r="DFU5" s="85"/>
      <c r="DFV5" s="85"/>
      <c r="DFW5" s="85"/>
      <c r="DFX5" s="85"/>
      <c r="DFY5" s="85"/>
      <c r="DFZ5" s="85"/>
      <c r="DGA5" s="85"/>
      <c r="DGB5" s="85"/>
      <c r="DGC5" s="85"/>
      <c r="DGD5" s="85"/>
      <c r="DGE5" s="85"/>
      <c r="DGF5" s="85"/>
      <c r="DGG5" s="85"/>
      <c r="DGH5" s="85"/>
      <c r="DGI5" s="85"/>
      <c r="DGJ5" s="85"/>
      <c r="DGK5" s="85"/>
      <c r="DGL5" s="85"/>
      <c r="DGM5" s="85"/>
      <c r="DGN5" s="85"/>
      <c r="DGO5" s="85"/>
      <c r="DGP5" s="85"/>
      <c r="DGQ5" s="85"/>
      <c r="DGR5" s="85"/>
      <c r="DGS5" s="85"/>
      <c r="DGT5" s="85"/>
      <c r="DGU5" s="85"/>
      <c r="DGV5" s="85"/>
      <c r="DGW5" s="85"/>
      <c r="DGX5" s="85"/>
      <c r="DGY5" s="85"/>
      <c r="DGZ5" s="85"/>
      <c r="DHA5" s="85"/>
      <c r="DHB5" s="85"/>
      <c r="DHC5" s="85"/>
      <c r="DHD5" s="85"/>
      <c r="DHE5" s="85"/>
      <c r="DHF5" s="85"/>
      <c r="DHG5" s="85"/>
      <c r="DHH5" s="85"/>
      <c r="DHI5" s="85"/>
      <c r="DHJ5" s="85"/>
      <c r="DHK5" s="85"/>
      <c r="DHL5" s="85"/>
      <c r="DHM5" s="85"/>
      <c r="DHN5" s="85"/>
      <c r="DHO5" s="85"/>
      <c r="DHP5" s="85"/>
      <c r="DHQ5" s="85"/>
      <c r="DHR5" s="85"/>
      <c r="DHS5" s="85"/>
      <c r="DHT5" s="85"/>
      <c r="DHU5" s="85"/>
      <c r="DHV5" s="85"/>
      <c r="DHW5" s="85"/>
      <c r="DHX5" s="85"/>
      <c r="DHY5" s="85"/>
      <c r="DHZ5" s="85"/>
      <c r="DIA5" s="85"/>
      <c r="DIB5" s="85"/>
      <c r="DIC5" s="85"/>
      <c r="DID5" s="85"/>
      <c r="DIE5" s="85"/>
      <c r="DIF5" s="85"/>
      <c r="DIG5" s="85"/>
      <c r="DIH5" s="85"/>
      <c r="DII5" s="85"/>
      <c r="DIJ5" s="85"/>
      <c r="DIK5" s="85"/>
      <c r="DIL5" s="85"/>
      <c r="DIM5" s="85"/>
      <c r="DIN5" s="85"/>
      <c r="DIO5" s="85"/>
      <c r="DIP5" s="85"/>
      <c r="DIQ5" s="85"/>
      <c r="DIR5" s="85"/>
      <c r="DIS5" s="85"/>
      <c r="DIT5" s="85"/>
      <c r="DIU5" s="85"/>
      <c r="DIV5" s="85"/>
      <c r="DIW5" s="85"/>
      <c r="DIX5" s="85"/>
      <c r="DIY5" s="85"/>
      <c r="DIZ5" s="85"/>
      <c r="DJA5" s="85"/>
      <c r="DJB5" s="85"/>
      <c r="DJC5" s="85"/>
      <c r="DJD5" s="85"/>
      <c r="DJE5" s="85"/>
      <c r="DJF5" s="85"/>
      <c r="DJG5" s="85"/>
      <c r="DJH5" s="85"/>
      <c r="DJI5" s="85"/>
      <c r="DJJ5" s="85"/>
      <c r="DJK5" s="85"/>
      <c r="DJL5" s="85"/>
      <c r="DJM5" s="85"/>
      <c r="DJN5" s="85"/>
      <c r="DJO5" s="85"/>
      <c r="DJP5" s="85"/>
      <c r="DJQ5" s="85"/>
      <c r="DJR5" s="85"/>
      <c r="DJS5" s="85"/>
      <c r="DJT5" s="85"/>
      <c r="DJU5" s="85"/>
      <c r="DJV5" s="85"/>
      <c r="DJW5" s="85"/>
      <c r="DJX5" s="85"/>
      <c r="DJY5" s="85"/>
      <c r="DJZ5" s="85"/>
      <c r="DKA5" s="85"/>
      <c r="DKB5" s="85"/>
      <c r="DKC5" s="85"/>
      <c r="DKD5" s="85"/>
      <c r="DKE5" s="85"/>
      <c r="DKF5" s="85"/>
      <c r="DKG5" s="85"/>
      <c r="DKH5" s="85"/>
      <c r="DKI5" s="85"/>
      <c r="DKJ5" s="85"/>
      <c r="DKK5" s="85"/>
      <c r="DKL5" s="85"/>
      <c r="DKM5" s="85"/>
      <c r="DKN5" s="85"/>
      <c r="DKO5" s="85"/>
      <c r="DKP5" s="85"/>
      <c r="DKQ5" s="85"/>
      <c r="DKR5" s="85"/>
      <c r="DKS5" s="85"/>
      <c r="DKT5" s="85"/>
      <c r="DKU5" s="85"/>
      <c r="DKV5" s="85"/>
      <c r="DKW5" s="85"/>
      <c r="DKX5" s="85"/>
      <c r="DKY5" s="85"/>
      <c r="DKZ5" s="85"/>
      <c r="DLA5" s="85"/>
      <c r="DLB5" s="85"/>
      <c r="DLC5" s="85"/>
      <c r="DLD5" s="85"/>
      <c r="DLE5" s="85"/>
      <c r="DLF5" s="85"/>
      <c r="DLG5" s="85"/>
      <c r="DLH5" s="85"/>
      <c r="DLI5" s="85"/>
      <c r="DLJ5" s="85"/>
      <c r="DLK5" s="85"/>
      <c r="DLL5" s="85"/>
      <c r="DLM5" s="85"/>
      <c r="DLN5" s="85"/>
      <c r="DLO5" s="85"/>
      <c r="DLP5" s="85"/>
      <c r="DLQ5" s="85"/>
      <c r="DLR5" s="85"/>
      <c r="DLS5" s="85"/>
      <c r="DLT5" s="85"/>
      <c r="DLU5" s="85"/>
      <c r="DLV5" s="85"/>
      <c r="DLW5" s="85"/>
      <c r="DLX5" s="85"/>
      <c r="DLY5" s="85"/>
      <c r="DLZ5" s="85"/>
      <c r="DMA5" s="85"/>
      <c r="DMB5" s="85"/>
      <c r="DMC5" s="85"/>
      <c r="DMD5" s="85"/>
      <c r="DME5" s="85"/>
      <c r="DMF5" s="85"/>
      <c r="DMG5" s="85"/>
      <c r="DMH5" s="85"/>
      <c r="DMI5" s="85"/>
      <c r="DMJ5" s="85"/>
      <c r="DMK5" s="85"/>
      <c r="DML5" s="85"/>
      <c r="DMM5" s="85"/>
      <c r="DMN5" s="85"/>
      <c r="DMO5" s="85"/>
      <c r="DMP5" s="85"/>
      <c r="DMQ5" s="85"/>
      <c r="DMR5" s="85"/>
      <c r="DMS5" s="85"/>
      <c r="DMT5" s="85"/>
      <c r="DMU5" s="85"/>
      <c r="DMV5" s="85"/>
      <c r="DMW5" s="85"/>
      <c r="DMX5" s="85"/>
      <c r="DMY5" s="85"/>
      <c r="DMZ5" s="85"/>
      <c r="DNA5" s="85"/>
      <c r="DNB5" s="85"/>
      <c r="DNC5" s="85"/>
      <c r="DND5" s="85"/>
      <c r="DNE5" s="85"/>
      <c r="DNF5" s="85"/>
      <c r="DNG5" s="85"/>
      <c r="DNH5" s="85"/>
      <c r="DNI5" s="85"/>
      <c r="DNJ5" s="85"/>
      <c r="DNK5" s="85"/>
      <c r="DNL5" s="85"/>
      <c r="DNM5" s="85"/>
      <c r="DNN5" s="85"/>
      <c r="DNO5" s="85"/>
      <c r="DNP5" s="85"/>
      <c r="DNQ5" s="85"/>
      <c r="DNR5" s="85"/>
      <c r="DNS5" s="85"/>
      <c r="DNT5" s="85"/>
      <c r="DNU5" s="85"/>
      <c r="DNV5" s="85"/>
      <c r="DNW5" s="85"/>
      <c r="DNX5" s="85"/>
      <c r="DNY5" s="85"/>
      <c r="DNZ5" s="85"/>
      <c r="DOA5" s="85"/>
      <c r="DOB5" s="85"/>
      <c r="DOC5" s="85"/>
      <c r="DOD5" s="85"/>
      <c r="DOE5" s="85"/>
      <c r="DOF5" s="85"/>
      <c r="DOG5" s="85"/>
      <c r="DOH5" s="85"/>
      <c r="DOI5" s="85"/>
      <c r="DOJ5" s="85"/>
      <c r="DOK5" s="85"/>
      <c r="DOL5" s="85"/>
      <c r="DOM5" s="85"/>
      <c r="DON5" s="85"/>
      <c r="DOO5" s="85"/>
      <c r="DOP5" s="85"/>
      <c r="DOQ5" s="85"/>
      <c r="DOR5" s="85"/>
      <c r="DOS5" s="85"/>
      <c r="DOT5" s="85"/>
      <c r="DOU5" s="85"/>
      <c r="DOV5" s="85"/>
      <c r="DOW5" s="85"/>
      <c r="DOX5" s="85"/>
      <c r="DOY5" s="85"/>
      <c r="DOZ5" s="85"/>
      <c r="DPA5" s="85"/>
      <c r="DPB5" s="85"/>
      <c r="DPC5" s="85"/>
      <c r="DPD5" s="85"/>
      <c r="DPE5" s="85"/>
      <c r="DPF5" s="85"/>
      <c r="DPG5" s="85"/>
      <c r="DPH5" s="85"/>
      <c r="DPI5" s="85"/>
      <c r="DPJ5" s="85"/>
      <c r="DPK5" s="85"/>
      <c r="DPL5" s="85"/>
      <c r="DPM5" s="85"/>
      <c r="DPN5" s="85"/>
      <c r="DPO5" s="85"/>
      <c r="DPP5" s="85"/>
      <c r="DPQ5" s="85"/>
      <c r="DPR5" s="85"/>
      <c r="DPS5" s="85"/>
      <c r="DPT5" s="85"/>
      <c r="DPU5" s="85"/>
      <c r="DPV5" s="85"/>
      <c r="DPW5" s="85"/>
      <c r="DPX5" s="85"/>
      <c r="DPY5" s="85"/>
      <c r="DPZ5" s="85"/>
      <c r="DQA5" s="85"/>
      <c r="DQB5" s="85"/>
      <c r="DQC5" s="85"/>
      <c r="DQD5" s="85"/>
      <c r="DQE5" s="85"/>
      <c r="DQF5" s="85"/>
      <c r="DQG5" s="85"/>
      <c r="DQH5" s="85"/>
      <c r="DQI5" s="85"/>
      <c r="DQJ5" s="85"/>
      <c r="DQK5" s="85"/>
      <c r="DQL5" s="85"/>
      <c r="DQM5" s="85"/>
      <c r="DQN5" s="85"/>
      <c r="DQO5" s="85"/>
      <c r="DQP5" s="85"/>
      <c r="DQQ5" s="85"/>
      <c r="DQR5" s="85"/>
      <c r="DQS5" s="85"/>
      <c r="DQT5" s="85"/>
      <c r="DQU5" s="85"/>
      <c r="DQV5" s="85"/>
      <c r="DQW5" s="85"/>
      <c r="DQX5" s="85"/>
      <c r="DQY5" s="85"/>
      <c r="DQZ5" s="85"/>
      <c r="DRA5" s="85"/>
      <c r="DRB5" s="85"/>
      <c r="DRC5" s="85"/>
      <c r="DRD5" s="85"/>
      <c r="DRE5" s="85"/>
      <c r="DRF5" s="85"/>
      <c r="DRG5" s="85"/>
      <c r="DRH5" s="85"/>
      <c r="DRI5" s="85"/>
      <c r="DRJ5" s="85"/>
      <c r="DRK5" s="85"/>
      <c r="DRL5" s="85"/>
      <c r="DRM5" s="85"/>
      <c r="DRN5" s="85"/>
      <c r="DRO5" s="85"/>
      <c r="DRP5" s="85"/>
      <c r="DRQ5" s="85"/>
      <c r="DRR5" s="85"/>
      <c r="DRS5" s="85"/>
      <c r="DRT5" s="85"/>
      <c r="DRU5" s="85"/>
      <c r="DRV5" s="85"/>
      <c r="DRW5" s="85"/>
      <c r="DRX5" s="85"/>
      <c r="DRY5" s="85"/>
      <c r="DRZ5" s="85"/>
      <c r="DSA5" s="85"/>
      <c r="DSB5" s="85"/>
      <c r="DSC5" s="85"/>
      <c r="DSD5" s="85"/>
      <c r="DSE5" s="85"/>
      <c r="DSF5" s="85"/>
      <c r="DSG5" s="85"/>
      <c r="DSH5" s="85"/>
      <c r="DSI5" s="85"/>
      <c r="DSJ5" s="85"/>
      <c r="DSK5" s="85"/>
      <c r="DSL5" s="85"/>
      <c r="DSM5" s="85"/>
      <c r="DSN5" s="85"/>
      <c r="DSO5" s="85"/>
      <c r="DSP5" s="85"/>
      <c r="DSQ5" s="85"/>
      <c r="DSR5" s="85"/>
      <c r="DSS5" s="85"/>
      <c r="DST5" s="85"/>
      <c r="DSU5" s="85"/>
      <c r="DSV5" s="85"/>
      <c r="DSW5" s="85"/>
      <c r="DSX5" s="85"/>
      <c r="DSY5" s="85"/>
      <c r="DSZ5" s="85"/>
      <c r="DTA5" s="85"/>
      <c r="DTB5" s="85"/>
      <c r="DTC5" s="85"/>
      <c r="DTD5" s="85"/>
      <c r="DTE5" s="85"/>
      <c r="DTF5" s="85"/>
      <c r="DTG5" s="85"/>
      <c r="DTH5" s="85"/>
      <c r="DTI5" s="85"/>
      <c r="DTJ5" s="85"/>
      <c r="DTK5" s="85"/>
      <c r="DTL5" s="85"/>
      <c r="DTM5" s="85"/>
      <c r="DTN5" s="85"/>
      <c r="DTO5" s="85"/>
      <c r="DTP5" s="85"/>
      <c r="DTQ5" s="85"/>
      <c r="DTR5" s="85"/>
      <c r="DTS5" s="85"/>
      <c r="DTT5" s="85"/>
      <c r="DTU5" s="85"/>
      <c r="DTV5" s="85"/>
      <c r="DTW5" s="85"/>
      <c r="DTX5" s="85"/>
      <c r="DTY5" s="85"/>
      <c r="DTZ5" s="85"/>
      <c r="DUA5" s="85"/>
      <c r="DUB5" s="85"/>
      <c r="DUC5" s="85"/>
      <c r="DUD5" s="85"/>
      <c r="DUE5" s="85"/>
      <c r="DUF5" s="85"/>
      <c r="DUG5" s="85"/>
      <c r="DUH5" s="85"/>
      <c r="DUI5" s="85"/>
      <c r="DUJ5" s="85"/>
      <c r="DUK5" s="85"/>
      <c r="DUL5" s="85"/>
      <c r="DUM5" s="85"/>
      <c r="DUN5" s="85"/>
      <c r="DUO5" s="85"/>
      <c r="DUP5" s="85"/>
      <c r="DUQ5" s="85"/>
      <c r="DUR5" s="85"/>
      <c r="DUS5" s="85"/>
      <c r="DUT5" s="85"/>
      <c r="DUU5" s="85"/>
      <c r="DUV5" s="85"/>
      <c r="DUW5" s="85"/>
      <c r="DUX5" s="85"/>
      <c r="DUY5" s="85"/>
      <c r="DUZ5" s="85"/>
      <c r="DVA5" s="85"/>
      <c r="DVB5" s="85"/>
      <c r="DVC5" s="85"/>
      <c r="DVD5" s="85"/>
      <c r="DVE5" s="85"/>
      <c r="DVF5" s="85"/>
      <c r="DVG5" s="85"/>
      <c r="DVH5" s="85"/>
      <c r="DVI5" s="85"/>
      <c r="DVJ5" s="85"/>
      <c r="DVK5" s="85"/>
      <c r="DVL5" s="85"/>
      <c r="DVM5" s="85"/>
      <c r="DVN5" s="85"/>
      <c r="DVO5" s="85"/>
      <c r="DVP5" s="85"/>
      <c r="DVQ5" s="85"/>
      <c r="DVR5" s="85"/>
      <c r="DVS5" s="85"/>
      <c r="DVT5" s="85"/>
      <c r="DVU5" s="85"/>
      <c r="DVV5" s="85"/>
      <c r="DVW5" s="85"/>
      <c r="DVX5" s="85"/>
      <c r="DVY5" s="85"/>
      <c r="DVZ5" s="85"/>
      <c r="DWA5" s="85"/>
      <c r="DWB5" s="85"/>
      <c r="DWC5" s="85"/>
      <c r="DWD5" s="85"/>
      <c r="DWE5" s="85"/>
      <c r="DWF5" s="85"/>
      <c r="DWG5" s="85"/>
      <c r="DWH5" s="85"/>
      <c r="DWI5" s="85"/>
      <c r="DWJ5" s="85"/>
      <c r="DWK5" s="85"/>
      <c r="DWL5" s="85"/>
      <c r="DWM5" s="85"/>
      <c r="DWN5" s="85"/>
      <c r="DWO5" s="85"/>
      <c r="DWP5" s="85"/>
      <c r="DWQ5" s="85"/>
      <c r="DWR5" s="85"/>
      <c r="DWS5" s="85"/>
      <c r="DWT5" s="85"/>
      <c r="DWU5" s="85"/>
      <c r="DWV5" s="85"/>
      <c r="DWW5" s="85"/>
      <c r="DWX5" s="85"/>
      <c r="DWY5" s="85"/>
      <c r="DWZ5" s="85"/>
      <c r="DXA5" s="85"/>
      <c r="DXB5" s="85"/>
      <c r="DXC5" s="85"/>
      <c r="DXD5" s="85"/>
      <c r="DXE5" s="85"/>
      <c r="DXF5" s="85"/>
      <c r="DXG5" s="85"/>
      <c r="DXH5" s="85"/>
      <c r="DXI5" s="85"/>
      <c r="DXJ5" s="85"/>
      <c r="DXK5" s="85"/>
      <c r="DXL5" s="85"/>
      <c r="DXM5" s="85"/>
      <c r="DXN5" s="85"/>
      <c r="DXO5" s="85"/>
      <c r="DXP5" s="85"/>
      <c r="DXQ5" s="85"/>
      <c r="DXR5" s="85"/>
      <c r="DXS5" s="85"/>
      <c r="DXT5" s="85"/>
      <c r="DXU5" s="85"/>
      <c r="DXV5" s="85"/>
      <c r="DXW5" s="85"/>
      <c r="DXX5" s="85"/>
      <c r="DXY5" s="85"/>
      <c r="DXZ5" s="85"/>
      <c r="DYA5" s="85"/>
      <c r="DYB5" s="85"/>
      <c r="DYC5" s="85"/>
      <c r="DYD5" s="85"/>
      <c r="DYE5" s="85"/>
      <c r="DYF5" s="85"/>
      <c r="DYG5" s="85"/>
      <c r="DYH5" s="85"/>
      <c r="DYI5" s="85"/>
      <c r="DYJ5" s="85"/>
      <c r="DYK5" s="85"/>
      <c r="DYL5" s="85"/>
      <c r="DYM5" s="85"/>
      <c r="DYN5" s="85"/>
      <c r="DYO5" s="85"/>
      <c r="DYP5" s="85"/>
      <c r="DYQ5" s="85"/>
      <c r="DYR5" s="85"/>
      <c r="DYS5" s="85"/>
      <c r="DYT5" s="85"/>
      <c r="DYU5" s="85"/>
      <c r="DYV5" s="85"/>
      <c r="DYW5" s="85"/>
      <c r="DYX5" s="85"/>
      <c r="DYY5" s="85"/>
      <c r="DYZ5" s="85"/>
      <c r="DZA5" s="85"/>
      <c r="DZB5" s="85"/>
      <c r="DZC5" s="85"/>
      <c r="DZD5" s="85"/>
      <c r="DZE5" s="85"/>
      <c r="DZF5" s="85"/>
      <c r="DZG5" s="85"/>
      <c r="DZH5" s="85"/>
      <c r="DZI5" s="85"/>
      <c r="DZJ5" s="85"/>
      <c r="DZK5" s="85"/>
      <c r="DZL5" s="85"/>
      <c r="DZM5" s="85"/>
      <c r="DZN5" s="85"/>
      <c r="DZO5" s="85"/>
      <c r="DZP5" s="85"/>
      <c r="DZQ5" s="85"/>
      <c r="DZR5" s="85"/>
      <c r="DZS5" s="85"/>
      <c r="DZT5" s="85"/>
      <c r="DZU5" s="85"/>
      <c r="DZV5" s="85"/>
      <c r="DZW5" s="85"/>
      <c r="DZX5" s="85"/>
      <c r="DZY5" s="85"/>
      <c r="DZZ5" s="85"/>
      <c r="EAA5" s="85"/>
      <c r="EAB5" s="85"/>
      <c r="EAC5" s="85"/>
      <c r="EAD5" s="85"/>
      <c r="EAE5" s="85"/>
      <c r="EAF5" s="85"/>
      <c r="EAG5" s="85"/>
      <c r="EAH5" s="85"/>
      <c r="EAI5" s="85"/>
      <c r="EAJ5" s="85"/>
      <c r="EAK5" s="85"/>
      <c r="EAL5" s="85"/>
      <c r="EAM5" s="85"/>
      <c r="EAN5" s="85"/>
      <c r="EAO5" s="85"/>
      <c r="EAP5" s="85"/>
      <c r="EAQ5" s="85"/>
      <c r="EAR5" s="85"/>
      <c r="EAS5" s="85"/>
      <c r="EAT5" s="85"/>
      <c r="EAU5" s="85"/>
      <c r="EAV5" s="85"/>
      <c r="EAW5" s="85"/>
      <c r="EAX5" s="85"/>
      <c r="EAY5" s="85"/>
      <c r="EAZ5" s="85"/>
      <c r="EBA5" s="85"/>
      <c r="EBB5" s="85"/>
      <c r="EBC5" s="85"/>
      <c r="EBD5" s="85"/>
      <c r="EBE5" s="85"/>
      <c r="EBF5" s="85"/>
      <c r="EBG5" s="85"/>
      <c r="EBH5" s="85"/>
      <c r="EBI5" s="85"/>
      <c r="EBJ5" s="85"/>
      <c r="EBK5" s="85"/>
      <c r="EBL5" s="85"/>
      <c r="EBM5" s="85"/>
      <c r="EBN5" s="85"/>
      <c r="EBO5" s="85"/>
      <c r="EBP5" s="85"/>
      <c r="EBQ5" s="85"/>
      <c r="EBR5" s="85"/>
      <c r="EBS5" s="85"/>
      <c r="EBT5" s="85"/>
      <c r="EBU5" s="85"/>
      <c r="EBV5" s="85"/>
      <c r="EBW5" s="85"/>
      <c r="EBX5" s="85"/>
      <c r="EBY5" s="85"/>
      <c r="EBZ5" s="85"/>
      <c r="ECA5" s="85"/>
      <c r="ECB5" s="85"/>
      <c r="ECC5" s="85"/>
      <c r="ECD5" s="85"/>
      <c r="ECE5" s="85"/>
      <c r="ECF5" s="85"/>
      <c r="ECG5" s="85"/>
      <c r="ECH5" s="85"/>
      <c r="ECI5" s="85"/>
      <c r="ECJ5" s="85"/>
      <c r="ECK5" s="85"/>
      <c r="ECL5" s="85"/>
      <c r="ECM5" s="85"/>
      <c r="ECN5" s="85"/>
      <c r="ECO5" s="85"/>
      <c r="ECP5" s="85"/>
      <c r="ECQ5" s="85"/>
      <c r="ECR5" s="85"/>
      <c r="ECS5" s="85"/>
      <c r="ECT5" s="85"/>
      <c r="ECU5" s="85"/>
      <c r="ECV5" s="85"/>
      <c r="ECW5" s="85"/>
      <c r="ECX5" s="85"/>
      <c r="ECY5" s="85"/>
      <c r="ECZ5" s="85"/>
      <c r="EDA5" s="85"/>
      <c r="EDB5" s="85"/>
      <c r="EDC5" s="85"/>
      <c r="EDD5" s="85"/>
      <c r="EDE5" s="85"/>
      <c r="EDF5" s="85"/>
      <c r="EDG5" s="85"/>
      <c r="EDH5" s="85"/>
      <c r="EDI5" s="85"/>
      <c r="EDJ5" s="85"/>
      <c r="EDK5" s="85"/>
      <c r="EDL5" s="85"/>
      <c r="EDM5" s="85"/>
      <c r="EDN5" s="85"/>
      <c r="EDO5" s="85"/>
      <c r="EDP5" s="85"/>
      <c r="EDQ5" s="85"/>
      <c r="EDR5" s="85"/>
      <c r="EDS5" s="85"/>
      <c r="EDT5" s="85"/>
      <c r="EDU5" s="85"/>
      <c r="EDV5" s="85"/>
      <c r="EDW5" s="85"/>
      <c r="EDX5" s="85"/>
      <c r="EDY5" s="85"/>
      <c r="EDZ5" s="85"/>
      <c r="EEA5" s="85"/>
      <c r="EEB5" s="85"/>
      <c r="EEC5" s="85"/>
      <c r="EED5" s="85"/>
      <c r="EEE5" s="85"/>
      <c r="EEF5" s="85"/>
      <c r="EEG5" s="85"/>
      <c r="EEH5" s="85"/>
      <c r="EEI5" s="85"/>
      <c r="EEJ5" s="85"/>
      <c r="EEK5" s="85"/>
      <c r="EEL5" s="85"/>
      <c r="EEM5" s="85"/>
      <c r="EEN5" s="85"/>
      <c r="EEO5" s="85"/>
      <c r="EEP5" s="85"/>
      <c r="EEQ5" s="85"/>
      <c r="EER5" s="85"/>
      <c r="EES5" s="85"/>
      <c r="EET5" s="85"/>
      <c r="EEU5" s="85"/>
      <c r="EEV5" s="85"/>
      <c r="EEW5" s="85"/>
      <c r="EEX5" s="85"/>
      <c r="EEY5" s="85"/>
      <c r="EEZ5" s="85"/>
      <c r="EFA5" s="85"/>
      <c r="EFB5" s="85"/>
      <c r="EFC5" s="85"/>
      <c r="EFD5" s="85"/>
      <c r="EFE5" s="85"/>
      <c r="EFF5" s="85"/>
      <c r="EFG5" s="85"/>
      <c r="EFH5" s="85"/>
      <c r="EFI5" s="85"/>
      <c r="EFJ5" s="85"/>
      <c r="EFK5" s="85"/>
      <c r="EFL5" s="85"/>
      <c r="EFM5" s="85"/>
      <c r="EFN5" s="85"/>
      <c r="EFO5" s="85"/>
      <c r="EFP5" s="85"/>
      <c r="EFQ5" s="85"/>
      <c r="EFR5" s="85"/>
      <c r="EFS5" s="85"/>
      <c r="EFT5" s="85"/>
      <c r="EFU5" s="85"/>
      <c r="EFV5" s="85"/>
      <c r="EFW5" s="85"/>
      <c r="EFX5" s="85"/>
      <c r="EFY5" s="85"/>
      <c r="EFZ5" s="85"/>
      <c r="EGA5" s="85"/>
      <c r="EGB5" s="85"/>
      <c r="EGC5" s="85"/>
      <c r="EGD5" s="85"/>
      <c r="EGE5" s="85"/>
      <c r="EGF5" s="85"/>
      <c r="EGG5" s="85"/>
      <c r="EGH5" s="85"/>
      <c r="EGI5" s="85"/>
      <c r="EGJ5" s="85"/>
      <c r="EGK5" s="85"/>
      <c r="EGL5" s="85"/>
      <c r="EGM5" s="85"/>
      <c r="EGN5" s="85"/>
      <c r="EGO5" s="85"/>
      <c r="EGP5" s="85"/>
      <c r="EGQ5" s="85"/>
      <c r="EGR5" s="85"/>
      <c r="EGS5" s="85"/>
      <c r="EGT5" s="85"/>
      <c r="EGU5" s="85"/>
      <c r="EGV5" s="85"/>
      <c r="EGW5" s="85"/>
      <c r="EGX5" s="85"/>
      <c r="EGY5" s="85"/>
      <c r="EGZ5" s="85"/>
      <c r="EHA5" s="85"/>
      <c r="EHB5" s="85"/>
      <c r="EHC5" s="85"/>
      <c r="EHD5" s="85"/>
      <c r="EHE5" s="85"/>
      <c r="EHF5" s="85"/>
      <c r="EHG5" s="85"/>
      <c r="EHH5" s="85"/>
      <c r="EHI5" s="85"/>
      <c r="EHJ5" s="85"/>
      <c r="EHK5" s="85"/>
      <c r="EHL5" s="85"/>
      <c r="EHM5" s="85"/>
      <c r="EHN5" s="85"/>
      <c r="EHO5" s="85"/>
      <c r="EHP5" s="85"/>
      <c r="EHQ5" s="85"/>
      <c r="EHR5" s="85"/>
      <c r="EHS5" s="85"/>
      <c r="EHT5" s="85"/>
      <c r="EHU5" s="85"/>
      <c r="EHV5" s="85"/>
      <c r="EHW5" s="85"/>
      <c r="EHX5" s="85"/>
      <c r="EHY5" s="85"/>
      <c r="EHZ5" s="85"/>
      <c r="EIA5" s="85"/>
      <c r="EIB5" s="85"/>
      <c r="EIC5" s="85"/>
      <c r="EID5" s="85"/>
      <c r="EIE5" s="85"/>
      <c r="EIF5" s="85"/>
      <c r="EIG5" s="85"/>
      <c r="EIH5" s="85"/>
      <c r="EII5" s="85"/>
      <c r="EIJ5" s="85"/>
      <c r="EIK5" s="85"/>
      <c r="EIL5" s="85"/>
      <c r="EIM5" s="85"/>
      <c r="EIN5" s="85"/>
      <c r="EIO5" s="85"/>
      <c r="EIP5" s="85"/>
      <c r="EIQ5" s="85"/>
      <c r="EIR5" s="85"/>
      <c r="EIS5" s="85"/>
      <c r="EIT5" s="85"/>
      <c r="EIU5" s="85"/>
      <c r="EIV5" s="85"/>
      <c r="EIW5" s="85"/>
      <c r="EIX5" s="85"/>
      <c r="EIY5" s="85"/>
      <c r="EIZ5" s="85"/>
      <c r="EJA5" s="85"/>
      <c r="EJB5" s="85"/>
      <c r="EJC5" s="85"/>
      <c r="EJD5" s="85"/>
      <c r="EJE5" s="85"/>
      <c r="EJF5" s="85"/>
      <c r="EJG5" s="85"/>
      <c r="EJH5" s="85"/>
      <c r="EJI5" s="85"/>
      <c r="EJJ5" s="85"/>
      <c r="EJK5" s="85"/>
      <c r="EJL5" s="85"/>
      <c r="EJM5" s="85"/>
      <c r="EJN5" s="85"/>
      <c r="EJO5" s="85"/>
      <c r="EJP5" s="85"/>
      <c r="EJQ5" s="85"/>
      <c r="EJR5" s="85"/>
      <c r="EJS5" s="85"/>
      <c r="EJT5" s="85"/>
      <c r="EJU5" s="85"/>
      <c r="EJV5" s="85"/>
      <c r="EJW5" s="85"/>
      <c r="EJX5" s="85"/>
      <c r="EJY5" s="85"/>
      <c r="EJZ5" s="85"/>
      <c r="EKA5" s="85"/>
      <c r="EKB5" s="85"/>
      <c r="EKC5" s="85"/>
      <c r="EKD5" s="85"/>
      <c r="EKE5" s="85"/>
      <c r="EKF5" s="85"/>
      <c r="EKG5" s="85"/>
      <c r="EKH5" s="85"/>
      <c r="EKI5" s="85"/>
      <c r="EKJ5" s="85"/>
      <c r="EKK5" s="85"/>
      <c r="EKL5" s="85"/>
      <c r="EKM5" s="85"/>
      <c r="EKN5" s="85"/>
      <c r="EKO5" s="85"/>
      <c r="EKP5" s="85"/>
      <c r="EKQ5" s="85"/>
      <c r="EKR5" s="85"/>
      <c r="EKS5" s="85"/>
      <c r="EKT5" s="85"/>
      <c r="EKU5" s="85"/>
      <c r="EKV5" s="85"/>
      <c r="EKW5" s="85"/>
      <c r="EKX5" s="85"/>
      <c r="EKY5" s="85"/>
      <c r="EKZ5" s="85"/>
      <c r="ELA5" s="85"/>
      <c r="ELB5" s="85"/>
      <c r="ELC5" s="85"/>
      <c r="ELD5" s="85"/>
      <c r="ELE5" s="85"/>
      <c r="ELF5" s="85"/>
      <c r="ELG5" s="85"/>
      <c r="ELH5" s="85"/>
      <c r="ELI5" s="85"/>
      <c r="ELJ5" s="85"/>
      <c r="ELK5" s="85"/>
      <c r="ELL5" s="85"/>
      <c r="ELM5" s="85"/>
      <c r="ELN5" s="85"/>
      <c r="ELO5" s="85"/>
      <c r="ELP5" s="85"/>
      <c r="ELQ5" s="85"/>
      <c r="ELR5" s="85"/>
      <c r="ELS5" s="85"/>
      <c r="ELT5" s="85"/>
      <c r="ELU5" s="85"/>
      <c r="ELV5" s="85"/>
      <c r="ELW5" s="85"/>
      <c r="ELX5" s="85"/>
      <c r="ELY5" s="85"/>
      <c r="ELZ5" s="85"/>
      <c r="EMA5" s="85"/>
      <c r="EMB5" s="85"/>
      <c r="EMC5" s="85"/>
      <c r="EMD5" s="85"/>
      <c r="EME5" s="85"/>
      <c r="EMF5" s="85"/>
      <c r="EMG5" s="85"/>
      <c r="EMH5" s="85"/>
      <c r="EMI5" s="85"/>
      <c r="EMJ5" s="85"/>
      <c r="EMK5" s="85"/>
      <c r="EML5" s="85"/>
      <c r="EMM5" s="85"/>
      <c r="EMN5" s="85"/>
      <c r="EMO5" s="85"/>
      <c r="EMP5" s="85"/>
      <c r="EMQ5" s="85"/>
      <c r="EMR5" s="85"/>
      <c r="EMS5" s="85"/>
      <c r="EMT5" s="85"/>
      <c r="EMU5" s="85"/>
      <c r="EMV5" s="85"/>
      <c r="EMW5" s="85"/>
      <c r="EMX5" s="85"/>
      <c r="EMY5" s="85"/>
      <c r="EMZ5" s="85"/>
      <c r="ENA5" s="85"/>
      <c r="ENB5" s="85"/>
      <c r="ENC5" s="85"/>
      <c r="END5" s="85"/>
      <c r="ENE5" s="85"/>
      <c r="ENF5" s="85"/>
      <c r="ENG5" s="85"/>
      <c r="ENH5" s="85"/>
      <c r="ENI5" s="85"/>
      <c r="ENJ5" s="85"/>
      <c r="ENK5" s="85"/>
      <c r="ENL5" s="85"/>
      <c r="ENM5" s="85"/>
      <c r="ENN5" s="85"/>
      <c r="ENO5" s="85"/>
      <c r="ENP5" s="85"/>
      <c r="ENQ5" s="85"/>
      <c r="ENR5" s="85"/>
      <c r="ENS5" s="85"/>
      <c r="ENT5" s="85"/>
      <c r="ENU5" s="85"/>
      <c r="ENV5" s="85"/>
      <c r="ENW5" s="85"/>
      <c r="ENX5" s="85"/>
      <c r="ENY5" s="85"/>
      <c r="ENZ5" s="85"/>
      <c r="EOA5" s="85"/>
      <c r="EOB5" s="85"/>
      <c r="EOC5" s="85"/>
      <c r="EOD5" s="85"/>
      <c r="EOE5" s="85"/>
      <c r="EOF5" s="85"/>
      <c r="EOG5" s="85"/>
      <c r="EOH5" s="85"/>
      <c r="EOI5" s="85"/>
      <c r="EOJ5" s="85"/>
      <c r="EOK5" s="85"/>
      <c r="EOL5" s="85"/>
      <c r="EOM5" s="85"/>
      <c r="EON5" s="85"/>
      <c r="EOO5" s="85"/>
      <c r="EOP5" s="85"/>
      <c r="EOQ5" s="85"/>
      <c r="EOR5" s="85"/>
      <c r="EOS5" s="85"/>
      <c r="EOT5" s="85"/>
      <c r="EOU5" s="85"/>
      <c r="EOV5" s="85"/>
      <c r="EOW5" s="85"/>
      <c r="EOX5" s="85"/>
      <c r="EOY5" s="85"/>
      <c r="EOZ5" s="85"/>
      <c r="EPA5" s="85"/>
      <c r="EPB5" s="85"/>
      <c r="EPC5" s="85"/>
      <c r="EPD5" s="85"/>
      <c r="EPE5" s="85"/>
      <c r="EPF5" s="85"/>
      <c r="EPG5" s="85"/>
      <c r="EPH5" s="85"/>
      <c r="EPI5" s="85"/>
      <c r="EPJ5" s="85"/>
      <c r="EPK5" s="85"/>
      <c r="EPL5" s="85"/>
      <c r="EPM5" s="85"/>
      <c r="EPN5" s="85"/>
      <c r="EPO5" s="85"/>
      <c r="EPP5" s="85"/>
      <c r="EPQ5" s="85"/>
      <c r="EPR5" s="85"/>
      <c r="EPS5" s="85"/>
      <c r="EPT5" s="85"/>
      <c r="EPU5" s="85"/>
      <c r="EPV5" s="85"/>
      <c r="EPW5" s="85"/>
      <c r="EPX5" s="85"/>
      <c r="EPY5" s="85"/>
      <c r="EPZ5" s="85"/>
      <c r="EQA5" s="85"/>
      <c r="EQB5" s="85"/>
      <c r="EQC5" s="85"/>
      <c r="EQD5" s="85"/>
      <c r="EQE5" s="85"/>
      <c r="EQF5" s="85"/>
      <c r="EQG5" s="85"/>
      <c r="EQH5" s="85"/>
      <c r="EQI5" s="85"/>
      <c r="EQJ5" s="85"/>
      <c r="EQK5" s="85"/>
      <c r="EQL5" s="85"/>
      <c r="EQM5" s="85"/>
      <c r="EQN5" s="85"/>
      <c r="EQO5" s="85"/>
      <c r="EQP5" s="85"/>
      <c r="EQQ5" s="85"/>
      <c r="EQR5" s="85"/>
      <c r="EQS5" s="85"/>
      <c r="EQT5" s="85"/>
      <c r="EQU5" s="85"/>
      <c r="EQV5" s="85"/>
      <c r="EQW5" s="85"/>
      <c r="EQX5" s="85"/>
      <c r="EQY5" s="85"/>
      <c r="EQZ5" s="85"/>
      <c r="ERA5" s="85"/>
      <c r="ERB5" s="85"/>
      <c r="ERC5" s="85"/>
      <c r="ERD5" s="85"/>
      <c r="ERE5" s="85"/>
      <c r="ERF5" s="85"/>
      <c r="ERG5" s="85"/>
      <c r="ERH5" s="85"/>
      <c r="ERI5" s="85"/>
      <c r="ERJ5" s="85"/>
      <c r="ERK5" s="85"/>
      <c r="ERL5" s="85"/>
      <c r="ERM5" s="85"/>
      <c r="ERN5" s="85"/>
      <c r="ERO5" s="85"/>
      <c r="ERP5" s="85"/>
      <c r="ERQ5" s="85"/>
      <c r="ERR5" s="85"/>
      <c r="ERS5" s="85"/>
      <c r="ERT5" s="85"/>
      <c r="ERU5" s="85"/>
      <c r="ERV5" s="85"/>
      <c r="ERW5" s="85"/>
      <c r="ERX5" s="85"/>
      <c r="ERY5" s="85"/>
      <c r="ERZ5" s="85"/>
      <c r="ESA5" s="85"/>
      <c r="ESB5" s="85"/>
      <c r="ESC5" s="85"/>
      <c r="ESD5" s="85"/>
      <c r="ESE5" s="85"/>
      <c r="ESF5" s="85"/>
      <c r="ESG5" s="85"/>
      <c r="ESH5" s="85"/>
      <c r="ESI5" s="85"/>
      <c r="ESJ5" s="85"/>
      <c r="ESK5" s="85"/>
      <c r="ESL5" s="85"/>
      <c r="ESM5" s="85"/>
      <c r="ESN5" s="85"/>
      <c r="ESO5" s="85"/>
      <c r="ESP5" s="85"/>
      <c r="ESQ5" s="85"/>
      <c r="ESR5" s="85"/>
      <c r="ESS5" s="85"/>
      <c r="EST5" s="85"/>
      <c r="ESU5" s="85"/>
      <c r="ESV5" s="85"/>
      <c r="ESW5" s="85"/>
      <c r="ESX5" s="85"/>
      <c r="ESY5" s="85"/>
      <c r="ESZ5" s="85"/>
      <c r="ETA5" s="85"/>
      <c r="ETB5" s="85"/>
      <c r="ETC5" s="85"/>
      <c r="ETD5" s="85"/>
      <c r="ETE5" s="85"/>
      <c r="ETF5" s="85"/>
      <c r="ETG5" s="85"/>
      <c r="ETH5" s="85"/>
      <c r="ETI5" s="85"/>
      <c r="ETJ5" s="85"/>
      <c r="ETK5" s="85"/>
      <c r="ETL5" s="85"/>
      <c r="ETM5" s="85"/>
      <c r="ETN5" s="85"/>
      <c r="ETO5" s="85"/>
      <c r="ETP5" s="85"/>
      <c r="ETQ5" s="85"/>
      <c r="ETR5" s="85"/>
      <c r="ETS5" s="85"/>
      <c r="ETT5" s="85"/>
      <c r="ETU5" s="85"/>
      <c r="ETV5" s="85"/>
      <c r="ETW5" s="85"/>
      <c r="ETX5" s="85"/>
      <c r="ETY5" s="85"/>
      <c r="ETZ5" s="85"/>
      <c r="EUA5" s="85"/>
      <c r="EUB5" s="85"/>
      <c r="EUC5" s="85"/>
      <c r="EUD5" s="85"/>
      <c r="EUE5" s="85"/>
      <c r="EUF5" s="85"/>
      <c r="EUG5" s="85"/>
      <c r="EUH5" s="85"/>
      <c r="EUI5" s="85"/>
      <c r="EUJ5" s="85"/>
      <c r="EUK5" s="85"/>
      <c r="EUL5" s="85"/>
      <c r="EUM5" s="85"/>
      <c r="EUN5" s="85"/>
      <c r="EUO5" s="85"/>
      <c r="EUP5" s="85"/>
      <c r="EUQ5" s="85"/>
      <c r="EUR5" s="85"/>
      <c r="EUS5" s="85"/>
      <c r="EUT5" s="85"/>
      <c r="EUU5" s="85"/>
      <c r="EUV5" s="85"/>
      <c r="EUW5" s="85"/>
      <c r="EUX5" s="85"/>
      <c r="EUY5" s="85"/>
      <c r="EUZ5" s="85"/>
      <c r="EVA5" s="85"/>
      <c r="EVB5" s="85"/>
      <c r="EVC5" s="85"/>
      <c r="EVD5" s="85"/>
      <c r="EVE5" s="85"/>
      <c r="EVF5" s="85"/>
      <c r="EVG5" s="85"/>
      <c r="EVH5" s="85"/>
      <c r="EVI5" s="85"/>
      <c r="EVJ5" s="85"/>
      <c r="EVK5" s="85"/>
      <c r="EVL5" s="85"/>
      <c r="EVM5" s="85"/>
      <c r="EVN5" s="85"/>
      <c r="EVO5" s="85"/>
      <c r="EVP5" s="85"/>
      <c r="EVQ5" s="85"/>
      <c r="EVR5" s="85"/>
      <c r="EVS5" s="85"/>
      <c r="EVT5" s="85"/>
      <c r="EVU5" s="85"/>
      <c r="EVV5" s="85"/>
      <c r="EVW5" s="85"/>
      <c r="EVX5" s="85"/>
      <c r="EVY5" s="85"/>
      <c r="EVZ5" s="85"/>
      <c r="EWA5" s="85"/>
      <c r="EWB5" s="85"/>
      <c r="EWC5" s="85"/>
      <c r="EWD5" s="85"/>
      <c r="EWE5" s="85"/>
      <c r="EWF5" s="85"/>
      <c r="EWG5" s="85"/>
      <c r="EWH5" s="85"/>
      <c r="EWI5" s="85"/>
      <c r="EWJ5" s="85"/>
      <c r="EWK5" s="85"/>
      <c r="EWL5" s="85"/>
      <c r="EWM5" s="85"/>
      <c r="EWN5" s="85"/>
      <c r="EWO5" s="85"/>
      <c r="EWP5" s="85"/>
      <c r="EWQ5" s="85"/>
      <c r="EWR5" s="85"/>
      <c r="EWS5" s="85"/>
      <c r="EWT5" s="85"/>
      <c r="EWU5" s="85"/>
      <c r="EWV5" s="85"/>
      <c r="EWW5" s="85"/>
      <c r="EWX5" s="85"/>
      <c r="EWY5" s="85"/>
      <c r="EWZ5" s="85"/>
      <c r="EXA5" s="85"/>
      <c r="EXB5" s="85"/>
      <c r="EXC5" s="85"/>
      <c r="EXD5" s="85"/>
      <c r="EXE5" s="85"/>
      <c r="EXF5" s="85"/>
      <c r="EXG5" s="85"/>
      <c r="EXH5" s="85"/>
      <c r="EXI5" s="85"/>
      <c r="EXJ5" s="85"/>
      <c r="EXK5" s="85"/>
      <c r="EXL5" s="85"/>
      <c r="EXM5" s="85"/>
      <c r="EXN5" s="85"/>
      <c r="EXO5" s="85"/>
      <c r="EXP5" s="85"/>
      <c r="EXQ5" s="85"/>
      <c r="EXR5" s="85"/>
      <c r="EXS5" s="85"/>
      <c r="EXT5" s="85"/>
      <c r="EXU5" s="85"/>
      <c r="EXV5" s="85"/>
      <c r="EXW5" s="85"/>
      <c r="EXX5" s="85"/>
      <c r="EXY5" s="85"/>
      <c r="EXZ5" s="85"/>
      <c r="EYA5" s="85"/>
      <c r="EYB5" s="85"/>
      <c r="EYC5" s="85"/>
      <c r="EYD5" s="85"/>
      <c r="EYE5" s="85"/>
      <c r="EYF5" s="85"/>
      <c r="EYG5" s="85"/>
      <c r="EYH5" s="85"/>
      <c r="EYI5" s="85"/>
      <c r="EYJ5" s="85"/>
      <c r="EYK5" s="85"/>
      <c r="EYL5" s="85"/>
      <c r="EYM5" s="85"/>
      <c r="EYN5" s="85"/>
      <c r="EYO5" s="85"/>
      <c r="EYP5" s="85"/>
      <c r="EYQ5" s="85"/>
      <c r="EYR5" s="85"/>
      <c r="EYS5" s="85"/>
      <c r="EYT5" s="85"/>
      <c r="EYU5" s="85"/>
      <c r="EYV5" s="85"/>
      <c r="EYW5" s="85"/>
      <c r="EYX5" s="85"/>
      <c r="EYY5" s="85"/>
      <c r="EYZ5" s="85"/>
      <c r="EZA5" s="85"/>
      <c r="EZB5" s="85"/>
      <c r="EZC5" s="85"/>
      <c r="EZD5" s="85"/>
      <c r="EZE5" s="85"/>
      <c r="EZF5" s="85"/>
      <c r="EZG5" s="85"/>
      <c r="EZH5" s="85"/>
      <c r="EZI5" s="85"/>
      <c r="EZJ5" s="85"/>
      <c r="EZK5" s="85"/>
      <c r="EZL5" s="85"/>
      <c r="EZM5" s="85"/>
      <c r="EZN5" s="85"/>
      <c r="EZO5" s="85"/>
      <c r="EZP5" s="85"/>
      <c r="EZQ5" s="85"/>
      <c r="EZR5" s="85"/>
      <c r="EZS5" s="85"/>
      <c r="EZT5" s="85"/>
      <c r="EZU5" s="85"/>
      <c r="EZV5" s="85"/>
      <c r="EZW5" s="85"/>
      <c r="EZX5" s="85"/>
      <c r="EZY5" s="85"/>
      <c r="EZZ5" s="85"/>
      <c r="FAA5" s="85"/>
      <c r="FAB5" s="85"/>
      <c r="FAC5" s="85"/>
      <c r="FAD5" s="85"/>
      <c r="FAE5" s="85"/>
      <c r="FAF5" s="85"/>
      <c r="FAG5" s="85"/>
      <c r="FAH5" s="85"/>
      <c r="FAI5" s="85"/>
      <c r="FAJ5" s="85"/>
      <c r="FAK5" s="85"/>
      <c r="FAL5" s="85"/>
      <c r="FAM5" s="85"/>
      <c r="FAN5" s="85"/>
      <c r="FAO5" s="85"/>
      <c r="FAP5" s="85"/>
      <c r="FAQ5" s="85"/>
      <c r="FAR5" s="85"/>
      <c r="FAS5" s="85"/>
      <c r="FAT5" s="85"/>
      <c r="FAU5" s="85"/>
      <c r="FAV5" s="85"/>
      <c r="FAW5" s="85"/>
      <c r="FAX5" s="85"/>
      <c r="FAY5" s="85"/>
      <c r="FAZ5" s="85"/>
      <c r="FBA5" s="85"/>
      <c r="FBB5" s="85"/>
      <c r="FBC5" s="85"/>
      <c r="FBD5" s="85"/>
      <c r="FBE5" s="85"/>
      <c r="FBF5" s="85"/>
      <c r="FBG5" s="85"/>
      <c r="FBH5" s="85"/>
      <c r="FBI5" s="85"/>
      <c r="FBJ5" s="85"/>
      <c r="FBK5" s="85"/>
      <c r="FBL5" s="85"/>
      <c r="FBM5" s="85"/>
      <c r="FBN5" s="85"/>
      <c r="FBO5" s="85"/>
      <c r="FBP5" s="85"/>
      <c r="FBQ5" s="85"/>
      <c r="FBR5" s="85"/>
      <c r="FBS5" s="85"/>
      <c r="FBT5" s="85"/>
      <c r="FBU5" s="85"/>
      <c r="FBV5" s="85"/>
      <c r="FBW5" s="85"/>
      <c r="FBX5" s="85"/>
      <c r="FBY5" s="85"/>
      <c r="FBZ5" s="85"/>
      <c r="FCA5" s="85"/>
      <c r="FCB5" s="85"/>
      <c r="FCC5" s="85"/>
      <c r="FCD5" s="85"/>
      <c r="FCE5" s="85"/>
      <c r="FCF5" s="85"/>
      <c r="FCG5" s="85"/>
      <c r="FCH5" s="85"/>
      <c r="FCI5" s="85"/>
      <c r="FCJ5" s="85"/>
      <c r="FCK5" s="85"/>
      <c r="FCL5" s="85"/>
      <c r="FCM5" s="85"/>
      <c r="FCN5" s="85"/>
      <c r="FCO5" s="85"/>
      <c r="FCP5" s="85"/>
      <c r="FCQ5" s="85"/>
      <c r="FCR5" s="85"/>
      <c r="FCS5" s="85"/>
      <c r="FCT5" s="85"/>
      <c r="FCU5" s="85"/>
      <c r="FCV5" s="85"/>
      <c r="FCW5" s="85"/>
      <c r="FCX5" s="85"/>
      <c r="FCY5" s="85"/>
      <c r="FCZ5" s="85"/>
      <c r="FDA5" s="85"/>
      <c r="FDB5" s="85"/>
      <c r="FDC5" s="85"/>
      <c r="FDD5" s="85"/>
      <c r="FDE5" s="85"/>
      <c r="FDF5" s="85"/>
      <c r="FDG5" s="85"/>
      <c r="FDH5" s="85"/>
      <c r="FDI5" s="85"/>
      <c r="FDJ5" s="85"/>
      <c r="FDK5" s="85"/>
      <c r="FDL5" s="85"/>
      <c r="FDM5" s="85"/>
      <c r="FDN5" s="85"/>
      <c r="FDO5" s="85"/>
      <c r="FDP5" s="85"/>
      <c r="FDQ5" s="85"/>
      <c r="FDR5" s="85"/>
      <c r="FDS5" s="85"/>
      <c r="FDT5" s="85"/>
      <c r="FDU5" s="85"/>
      <c r="FDV5" s="85"/>
      <c r="FDW5" s="85"/>
      <c r="FDX5" s="85"/>
      <c r="FDY5" s="85"/>
      <c r="FDZ5" s="85"/>
      <c r="FEA5" s="85"/>
      <c r="FEB5" s="85"/>
      <c r="FEC5" s="85"/>
      <c r="FED5" s="85"/>
      <c r="FEE5" s="85"/>
      <c r="FEF5" s="85"/>
      <c r="FEG5" s="85"/>
      <c r="FEH5" s="85"/>
      <c r="FEI5" s="85"/>
      <c r="FEJ5" s="85"/>
      <c r="FEK5" s="85"/>
      <c r="FEL5" s="85"/>
      <c r="FEM5" s="85"/>
      <c r="FEN5" s="85"/>
      <c r="FEO5" s="85"/>
      <c r="FEP5" s="85"/>
      <c r="FEQ5" s="85"/>
      <c r="FER5" s="85"/>
      <c r="FES5" s="85"/>
      <c r="FET5" s="85"/>
      <c r="FEU5" s="85"/>
      <c r="FEV5" s="85"/>
      <c r="FEW5" s="85"/>
      <c r="FEX5" s="85"/>
      <c r="FEY5" s="85"/>
      <c r="FEZ5" s="85"/>
      <c r="FFA5" s="85"/>
      <c r="FFB5" s="85"/>
      <c r="FFC5" s="85"/>
      <c r="FFD5" s="85"/>
      <c r="FFE5" s="85"/>
      <c r="FFF5" s="85"/>
      <c r="FFG5" s="85"/>
      <c r="FFH5" s="85"/>
      <c r="FFI5" s="85"/>
      <c r="FFJ5" s="85"/>
      <c r="FFK5" s="85"/>
      <c r="FFL5" s="85"/>
      <c r="FFM5" s="85"/>
      <c r="FFN5" s="85"/>
      <c r="FFO5" s="85"/>
      <c r="FFP5" s="85"/>
      <c r="FFQ5" s="85"/>
      <c r="FFR5" s="85"/>
      <c r="FFS5" s="85"/>
      <c r="FFT5" s="85"/>
      <c r="FFU5" s="85"/>
      <c r="FFV5" s="85"/>
      <c r="FFW5" s="85"/>
      <c r="FFX5" s="85"/>
      <c r="FFY5" s="85"/>
      <c r="FFZ5" s="85"/>
      <c r="FGA5" s="85"/>
      <c r="FGB5" s="85"/>
      <c r="FGC5" s="85"/>
      <c r="FGD5" s="85"/>
      <c r="FGE5" s="85"/>
      <c r="FGF5" s="85"/>
      <c r="FGG5" s="85"/>
      <c r="FGH5" s="85"/>
      <c r="FGI5" s="85"/>
      <c r="FGJ5" s="85"/>
      <c r="FGK5" s="85"/>
      <c r="FGL5" s="85"/>
      <c r="FGM5" s="85"/>
      <c r="FGN5" s="85"/>
      <c r="FGO5" s="85"/>
      <c r="FGP5" s="85"/>
      <c r="FGQ5" s="85"/>
      <c r="FGR5" s="85"/>
      <c r="FGS5" s="85"/>
      <c r="FGT5" s="85"/>
      <c r="FGU5" s="85"/>
      <c r="FGV5" s="85"/>
      <c r="FGW5" s="85"/>
      <c r="FGX5" s="85"/>
      <c r="FGY5" s="85"/>
      <c r="FGZ5" s="85"/>
      <c r="FHA5" s="85"/>
      <c r="FHB5" s="85"/>
      <c r="FHC5" s="85"/>
      <c r="FHD5" s="85"/>
      <c r="FHE5" s="85"/>
      <c r="FHF5" s="85"/>
      <c r="FHG5" s="85"/>
      <c r="FHH5" s="85"/>
      <c r="FHI5" s="85"/>
      <c r="FHJ5" s="85"/>
      <c r="FHK5" s="85"/>
      <c r="FHL5" s="85"/>
      <c r="FHM5" s="85"/>
      <c r="FHN5" s="85"/>
      <c r="FHO5" s="85"/>
      <c r="FHP5" s="85"/>
      <c r="FHQ5" s="85"/>
      <c r="FHR5" s="85"/>
      <c r="FHS5" s="85"/>
      <c r="FHT5" s="85"/>
      <c r="FHU5" s="85"/>
      <c r="FHV5" s="85"/>
      <c r="FHW5" s="85"/>
      <c r="FHX5" s="85"/>
      <c r="FHY5" s="85"/>
      <c r="FHZ5" s="85"/>
      <c r="FIA5" s="85"/>
      <c r="FIB5" s="85"/>
      <c r="FIC5" s="85"/>
      <c r="FID5" s="85"/>
      <c r="FIE5" s="85"/>
      <c r="FIF5" s="85"/>
      <c r="FIG5" s="85"/>
      <c r="FIH5" s="85"/>
      <c r="FII5" s="85"/>
      <c r="FIJ5" s="85"/>
      <c r="FIK5" s="85"/>
      <c r="FIL5" s="85"/>
      <c r="FIM5" s="85"/>
      <c r="FIN5" s="85"/>
      <c r="FIO5" s="85"/>
      <c r="FIP5" s="85"/>
      <c r="FIQ5" s="85"/>
      <c r="FIR5" s="85"/>
      <c r="FIS5" s="85"/>
      <c r="FIT5" s="85"/>
      <c r="FIU5" s="85"/>
      <c r="FIV5" s="85"/>
      <c r="FIW5" s="85"/>
      <c r="FIX5" s="85"/>
      <c r="FIY5" s="85"/>
      <c r="FIZ5" s="85"/>
      <c r="FJA5" s="85"/>
      <c r="FJB5" s="85"/>
      <c r="FJC5" s="85"/>
      <c r="FJD5" s="85"/>
      <c r="FJE5" s="85"/>
      <c r="FJF5" s="85"/>
      <c r="FJG5" s="85"/>
      <c r="FJH5" s="85"/>
      <c r="FJI5" s="85"/>
      <c r="FJJ5" s="85"/>
      <c r="FJK5" s="85"/>
      <c r="FJL5" s="85"/>
      <c r="FJM5" s="85"/>
      <c r="FJN5" s="85"/>
      <c r="FJO5" s="85"/>
      <c r="FJP5" s="85"/>
      <c r="FJQ5" s="85"/>
      <c r="FJR5" s="85"/>
      <c r="FJS5" s="85"/>
      <c r="FJT5" s="85"/>
      <c r="FJU5" s="85"/>
      <c r="FJV5" s="85"/>
      <c r="FJW5" s="85"/>
      <c r="FJX5" s="85"/>
      <c r="FJY5" s="85"/>
      <c r="FJZ5" s="85"/>
      <c r="FKA5" s="85"/>
      <c r="FKB5" s="85"/>
      <c r="FKC5" s="85"/>
      <c r="FKD5" s="85"/>
      <c r="FKE5" s="85"/>
      <c r="FKF5" s="85"/>
      <c r="FKG5" s="85"/>
      <c r="FKH5" s="85"/>
      <c r="FKI5" s="85"/>
      <c r="FKJ5" s="85"/>
      <c r="FKK5" s="85"/>
      <c r="FKL5" s="85"/>
      <c r="FKM5" s="85"/>
      <c r="FKN5" s="85"/>
      <c r="FKO5" s="85"/>
      <c r="FKP5" s="85"/>
      <c r="FKQ5" s="85"/>
      <c r="FKR5" s="85"/>
      <c r="FKS5" s="85"/>
      <c r="FKT5" s="85"/>
      <c r="FKU5" s="85"/>
      <c r="FKV5" s="85"/>
      <c r="FKW5" s="85"/>
      <c r="FKX5" s="85"/>
      <c r="FKY5" s="85"/>
      <c r="FKZ5" s="85"/>
      <c r="FLA5" s="85"/>
      <c r="FLB5" s="85"/>
      <c r="FLC5" s="85"/>
      <c r="FLD5" s="85"/>
      <c r="FLE5" s="85"/>
      <c r="FLF5" s="85"/>
      <c r="FLG5" s="85"/>
      <c r="FLH5" s="85"/>
      <c r="FLI5" s="85"/>
      <c r="FLJ5" s="85"/>
      <c r="FLK5" s="85"/>
      <c r="FLL5" s="85"/>
      <c r="FLM5" s="85"/>
      <c r="FLN5" s="85"/>
      <c r="FLO5" s="85"/>
      <c r="FLP5" s="85"/>
      <c r="FLQ5" s="85"/>
      <c r="FLR5" s="85"/>
      <c r="FLS5" s="85"/>
      <c r="FLT5" s="85"/>
      <c r="FLU5" s="85"/>
      <c r="FLV5" s="85"/>
      <c r="FLW5" s="85"/>
      <c r="FLX5" s="85"/>
      <c r="FLY5" s="85"/>
      <c r="FLZ5" s="85"/>
      <c r="FMA5" s="85"/>
      <c r="FMB5" s="85"/>
      <c r="FMC5" s="85"/>
      <c r="FMD5" s="85"/>
      <c r="FME5" s="85"/>
      <c r="FMF5" s="85"/>
      <c r="FMG5" s="85"/>
      <c r="FMH5" s="85"/>
      <c r="FMI5" s="85"/>
      <c r="FMJ5" s="85"/>
      <c r="FMK5" s="85"/>
      <c r="FML5" s="85"/>
      <c r="FMM5" s="85"/>
      <c r="FMN5" s="85"/>
      <c r="FMO5" s="85"/>
      <c r="FMP5" s="85"/>
      <c r="FMQ5" s="85"/>
      <c r="FMR5" s="85"/>
      <c r="FMS5" s="85"/>
      <c r="FMT5" s="85"/>
      <c r="FMU5" s="85"/>
      <c r="FMV5" s="85"/>
      <c r="FMW5" s="85"/>
      <c r="FMX5" s="85"/>
      <c r="FMY5" s="85"/>
      <c r="FMZ5" s="85"/>
      <c r="FNA5" s="85"/>
      <c r="FNB5" s="85"/>
      <c r="FNC5" s="85"/>
      <c r="FND5" s="85"/>
      <c r="FNE5" s="85"/>
      <c r="FNF5" s="85"/>
      <c r="FNG5" s="85"/>
      <c r="FNH5" s="85"/>
      <c r="FNI5" s="85"/>
      <c r="FNJ5" s="85"/>
      <c r="FNK5" s="85"/>
      <c r="FNL5" s="85"/>
      <c r="FNM5" s="85"/>
      <c r="FNN5" s="85"/>
      <c r="FNO5" s="85"/>
      <c r="FNP5" s="85"/>
      <c r="FNQ5" s="85"/>
      <c r="FNR5" s="85"/>
      <c r="FNS5" s="85"/>
      <c r="FNT5" s="85"/>
      <c r="FNU5" s="85"/>
      <c r="FNV5" s="85"/>
      <c r="FNW5" s="85"/>
      <c r="FNX5" s="85"/>
      <c r="FNY5" s="85"/>
      <c r="FNZ5" s="85"/>
      <c r="FOA5" s="85"/>
      <c r="FOB5" s="85"/>
      <c r="FOC5" s="85"/>
      <c r="FOD5" s="85"/>
      <c r="FOE5" s="85"/>
      <c r="FOF5" s="85"/>
      <c r="FOG5" s="85"/>
      <c r="FOH5" s="85"/>
      <c r="FOI5" s="85"/>
      <c r="FOJ5" s="85"/>
      <c r="FOK5" s="85"/>
      <c r="FOL5" s="85"/>
      <c r="FOM5" s="85"/>
      <c r="FON5" s="85"/>
      <c r="FOO5" s="85"/>
      <c r="FOP5" s="85"/>
      <c r="FOQ5" s="85"/>
      <c r="FOR5" s="85"/>
      <c r="FOS5" s="85"/>
      <c r="FOT5" s="85"/>
      <c r="FOU5" s="85"/>
      <c r="FOV5" s="85"/>
      <c r="FOW5" s="85"/>
      <c r="FOX5" s="85"/>
      <c r="FOY5" s="85"/>
      <c r="FOZ5" s="85"/>
      <c r="FPA5" s="85"/>
      <c r="FPB5" s="85"/>
      <c r="FPC5" s="85"/>
      <c r="FPD5" s="85"/>
      <c r="FPE5" s="85"/>
      <c r="FPF5" s="85"/>
      <c r="FPG5" s="85"/>
      <c r="FPH5" s="85"/>
      <c r="FPI5" s="85"/>
      <c r="FPJ5" s="85"/>
      <c r="FPK5" s="85"/>
      <c r="FPL5" s="85"/>
      <c r="FPM5" s="85"/>
      <c r="FPN5" s="85"/>
      <c r="FPO5" s="85"/>
      <c r="FPP5" s="85"/>
      <c r="FPQ5" s="85"/>
      <c r="FPR5" s="85"/>
      <c r="FPS5" s="85"/>
      <c r="FPT5" s="85"/>
      <c r="FPU5" s="85"/>
      <c r="FPV5" s="85"/>
      <c r="FPW5" s="85"/>
      <c r="FPX5" s="85"/>
      <c r="FPY5" s="85"/>
      <c r="FPZ5" s="85"/>
      <c r="FQA5" s="85"/>
      <c r="FQB5" s="85"/>
      <c r="FQC5" s="85"/>
      <c r="FQD5" s="85"/>
      <c r="FQE5" s="85"/>
      <c r="FQF5" s="85"/>
      <c r="FQG5" s="85"/>
      <c r="FQH5" s="85"/>
      <c r="FQI5" s="85"/>
      <c r="FQJ5" s="85"/>
      <c r="FQK5" s="85"/>
      <c r="FQL5" s="85"/>
      <c r="FQM5" s="85"/>
      <c r="FQN5" s="85"/>
      <c r="FQO5" s="85"/>
      <c r="FQP5" s="85"/>
      <c r="FQQ5" s="85"/>
      <c r="FQR5" s="85"/>
      <c r="FQS5" s="85"/>
      <c r="FQT5" s="85"/>
      <c r="FQU5" s="85"/>
      <c r="FQV5" s="85"/>
      <c r="FQW5" s="85"/>
      <c r="FQX5" s="85"/>
      <c r="FQY5" s="85"/>
      <c r="FQZ5" s="85"/>
      <c r="FRA5" s="85"/>
      <c r="FRB5" s="85"/>
      <c r="FRC5" s="85"/>
      <c r="FRD5" s="85"/>
      <c r="FRE5" s="85"/>
      <c r="FRF5" s="85"/>
      <c r="FRG5" s="85"/>
      <c r="FRH5" s="85"/>
      <c r="FRI5" s="85"/>
      <c r="FRJ5" s="85"/>
      <c r="FRK5" s="85"/>
      <c r="FRL5" s="85"/>
      <c r="FRM5" s="85"/>
      <c r="FRN5" s="85"/>
      <c r="FRO5" s="85"/>
      <c r="FRP5" s="85"/>
      <c r="FRQ5" s="85"/>
      <c r="FRR5" s="85"/>
      <c r="FRS5" s="85"/>
      <c r="FRT5" s="85"/>
      <c r="FRU5" s="85"/>
      <c r="FRV5" s="85"/>
      <c r="FRW5" s="85"/>
      <c r="FRX5" s="85"/>
      <c r="FRY5" s="85"/>
      <c r="FRZ5" s="85"/>
      <c r="FSA5" s="85"/>
      <c r="FSB5" s="85"/>
      <c r="FSC5" s="85"/>
      <c r="FSD5" s="85"/>
      <c r="FSE5" s="85"/>
      <c r="FSF5" s="85"/>
      <c r="FSG5" s="85"/>
      <c r="FSH5" s="85"/>
      <c r="FSI5" s="85"/>
      <c r="FSJ5" s="85"/>
      <c r="FSK5" s="85"/>
      <c r="FSL5" s="85"/>
      <c r="FSM5" s="85"/>
      <c r="FSN5" s="85"/>
      <c r="FSO5" s="85"/>
      <c r="FSP5" s="85"/>
      <c r="FSQ5" s="85"/>
      <c r="FSR5" s="85"/>
      <c r="FSS5" s="85"/>
      <c r="FST5" s="85"/>
      <c r="FSU5" s="85"/>
      <c r="FSV5" s="85"/>
      <c r="FSW5" s="85"/>
      <c r="FSX5" s="85"/>
      <c r="FSY5" s="85"/>
      <c r="FSZ5" s="85"/>
      <c r="FTA5" s="85"/>
      <c r="FTB5" s="85"/>
      <c r="FTC5" s="85"/>
      <c r="FTD5" s="85"/>
      <c r="FTE5" s="85"/>
      <c r="FTF5" s="85"/>
      <c r="FTG5" s="85"/>
      <c r="FTH5" s="85"/>
      <c r="FTI5" s="85"/>
      <c r="FTJ5" s="85"/>
      <c r="FTK5" s="85"/>
      <c r="FTL5" s="85"/>
      <c r="FTM5" s="85"/>
      <c r="FTN5" s="85"/>
      <c r="FTO5" s="85"/>
      <c r="FTP5" s="85"/>
      <c r="FTQ5" s="85"/>
      <c r="FTR5" s="85"/>
      <c r="FTS5" s="85"/>
      <c r="FTT5" s="85"/>
      <c r="FTU5" s="85"/>
      <c r="FTV5" s="85"/>
      <c r="FTW5" s="85"/>
      <c r="FTX5" s="85"/>
      <c r="FTY5" s="85"/>
      <c r="FTZ5" s="85"/>
      <c r="FUA5" s="85"/>
      <c r="FUB5" s="85"/>
      <c r="FUC5" s="85"/>
      <c r="FUD5" s="85"/>
      <c r="FUE5" s="85"/>
      <c r="FUF5" s="85"/>
      <c r="FUG5" s="85"/>
      <c r="FUH5" s="85"/>
      <c r="FUI5" s="85"/>
      <c r="FUJ5" s="85"/>
      <c r="FUK5" s="85"/>
      <c r="FUL5" s="85"/>
      <c r="FUM5" s="85"/>
      <c r="FUN5" s="85"/>
      <c r="FUO5" s="85"/>
      <c r="FUP5" s="85"/>
      <c r="FUQ5" s="85"/>
      <c r="FUR5" s="85"/>
      <c r="FUS5" s="85"/>
      <c r="FUT5" s="85"/>
      <c r="FUU5" s="85"/>
      <c r="FUV5" s="85"/>
      <c r="FUW5" s="85"/>
      <c r="FUX5" s="85"/>
      <c r="FUY5" s="85"/>
      <c r="FUZ5" s="85"/>
      <c r="FVA5" s="85"/>
      <c r="FVB5" s="85"/>
      <c r="FVC5" s="85"/>
      <c r="FVD5" s="85"/>
      <c r="FVE5" s="85"/>
      <c r="FVF5" s="85"/>
      <c r="FVG5" s="85"/>
      <c r="FVH5" s="85"/>
      <c r="FVI5" s="85"/>
      <c r="FVJ5" s="85"/>
      <c r="FVK5" s="85"/>
      <c r="FVL5" s="85"/>
      <c r="FVM5" s="85"/>
      <c r="FVN5" s="85"/>
      <c r="FVO5" s="85"/>
      <c r="FVP5" s="85"/>
      <c r="FVQ5" s="85"/>
      <c r="FVR5" s="85"/>
      <c r="FVS5" s="85"/>
      <c r="FVT5" s="85"/>
      <c r="FVU5" s="85"/>
      <c r="FVV5" s="85"/>
      <c r="FVW5" s="85"/>
      <c r="FVX5" s="85"/>
      <c r="FVY5" s="85"/>
      <c r="FVZ5" s="85"/>
      <c r="FWA5" s="85"/>
      <c r="FWB5" s="85"/>
      <c r="FWC5" s="85"/>
      <c r="FWD5" s="85"/>
      <c r="FWE5" s="85"/>
      <c r="FWF5" s="85"/>
      <c r="FWG5" s="85"/>
      <c r="FWH5" s="85"/>
      <c r="FWI5" s="85"/>
      <c r="FWJ5" s="85"/>
      <c r="FWK5" s="85"/>
      <c r="FWL5" s="85"/>
      <c r="FWM5" s="85"/>
      <c r="FWN5" s="85"/>
      <c r="FWO5" s="85"/>
      <c r="FWP5" s="85"/>
      <c r="FWQ5" s="85"/>
      <c r="FWR5" s="85"/>
      <c r="FWS5" s="85"/>
      <c r="FWT5" s="85"/>
      <c r="FWU5" s="85"/>
      <c r="FWV5" s="85"/>
      <c r="FWW5" s="85"/>
      <c r="FWX5" s="85"/>
      <c r="FWY5" s="85"/>
      <c r="FWZ5" s="85"/>
      <c r="FXA5" s="85"/>
      <c r="FXB5" s="85"/>
      <c r="FXC5" s="85"/>
      <c r="FXD5" s="85"/>
      <c r="FXE5" s="85"/>
      <c r="FXF5" s="85"/>
      <c r="FXG5" s="85"/>
      <c r="FXH5" s="85"/>
      <c r="FXI5" s="85"/>
      <c r="FXJ5" s="85"/>
      <c r="FXK5" s="85"/>
      <c r="FXL5" s="85"/>
      <c r="FXM5" s="85"/>
      <c r="FXN5" s="85"/>
      <c r="FXO5" s="85"/>
      <c r="FXP5" s="85"/>
      <c r="FXQ5" s="85"/>
      <c r="FXR5" s="85"/>
      <c r="FXS5" s="85"/>
      <c r="FXT5" s="85"/>
      <c r="FXU5" s="85"/>
      <c r="FXV5" s="85"/>
      <c r="FXW5" s="85"/>
      <c r="FXX5" s="85"/>
      <c r="FXY5" s="85"/>
      <c r="FXZ5" s="85"/>
      <c r="FYA5" s="85"/>
      <c r="FYB5" s="85"/>
      <c r="FYC5" s="85"/>
      <c r="FYD5" s="85"/>
      <c r="FYE5" s="85"/>
      <c r="FYF5" s="85"/>
      <c r="FYG5" s="85"/>
      <c r="FYH5" s="85"/>
      <c r="FYI5" s="85"/>
      <c r="FYJ5" s="85"/>
      <c r="FYK5" s="85"/>
      <c r="FYL5" s="85"/>
      <c r="FYM5" s="85"/>
      <c r="FYN5" s="85"/>
      <c r="FYO5" s="85"/>
      <c r="FYP5" s="85"/>
      <c r="FYQ5" s="85"/>
      <c r="FYR5" s="85"/>
      <c r="FYS5" s="85"/>
      <c r="FYT5" s="85"/>
      <c r="FYU5" s="85"/>
      <c r="FYV5" s="85"/>
      <c r="FYW5" s="85"/>
      <c r="FYX5" s="85"/>
      <c r="FYY5" s="85"/>
      <c r="FYZ5" s="85"/>
      <c r="FZA5" s="85"/>
      <c r="FZB5" s="85"/>
      <c r="FZC5" s="85"/>
      <c r="FZD5" s="85"/>
      <c r="FZE5" s="85"/>
      <c r="FZF5" s="85"/>
      <c r="FZG5" s="85"/>
      <c r="FZH5" s="85"/>
      <c r="FZI5" s="85"/>
      <c r="FZJ5" s="85"/>
      <c r="FZK5" s="85"/>
      <c r="FZL5" s="85"/>
      <c r="FZM5" s="85"/>
      <c r="FZN5" s="85"/>
      <c r="FZO5" s="85"/>
      <c r="FZP5" s="85"/>
      <c r="FZQ5" s="85"/>
      <c r="FZR5" s="85"/>
      <c r="FZS5" s="85"/>
      <c r="FZT5" s="85"/>
      <c r="FZU5" s="85"/>
      <c r="FZV5" s="85"/>
      <c r="FZW5" s="85"/>
      <c r="FZX5" s="85"/>
      <c r="FZY5" s="85"/>
      <c r="FZZ5" s="85"/>
      <c r="GAA5" s="85"/>
      <c r="GAB5" s="85"/>
      <c r="GAC5" s="85"/>
      <c r="GAD5" s="85"/>
      <c r="GAE5" s="85"/>
      <c r="GAF5" s="85"/>
      <c r="GAG5" s="85"/>
      <c r="GAH5" s="85"/>
      <c r="GAI5" s="85"/>
      <c r="GAJ5" s="85"/>
      <c r="GAK5" s="85"/>
      <c r="GAL5" s="85"/>
      <c r="GAM5" s="85"/>
      <c r="GAN5" s="85"/>
      <c r="GAO5" s="85"/>
      <c r="GAP5" s="85"/>
      <c r="GAQ5" s="85"/>
      <c r="GAR5" s="85"/>
      <c r="GAS5" s="85"/>
      <c r="GAT5" s="85"/>
      <c r="GAU5" s="85"/>
      <c r="GAV5" s="85"/>
      <c r="GAW5" s="85"/>
      <c r="GAX5" s="85"/>
      <c r="GAY5" s="85"/>
      <c r="GAZ5" s="85"/>
      <c r="GBA5" s="85"/>
      <c r="GBB5" s="85"/>
      <c r="GBC5" s="85"/>
      <c r="GBD5" s="85"/>
      <c r="GBE5" s="85"/>
      <c r="GBF5" s="85"/>
      <c r="GBG5" s="85"/>
      <c r="GBH5" s="85"/>
      <c r="GBI5" s="85"/>
      <c r="GBJ5" s="85"/>
      <c r="GBK5" s="85"/>
      <c r="GBL5" s="85"/>
      <c r="GBM5" s="85"/>
      <c r="GBN5" s="85"/>
      <c r="GBO5" s="85"/>
      <c r="GBP5" s="85"/>
      <c r="GBQ5" s="85"/>
      <c r="GBR5" s="85"/>
      <c r="GBS5" s="85"/>
      <c r="GBT5" s="85"/>
      <c r="GBU5" s="85"/>
      <c r="GBV5" s="85"/>
      <c r="GBW5" s="85"/>
      <c r="GBX5" s="85"/>
      <c r="GBY5" s="85"/>
      <c r="GBZ5" s="85"/>
      <c r="GCA5" s="85"/>
      <c r="GCB5" s="85"/>
      <c r="GCC5" s="85"/>
      <c r="GCD5" s="85"/>
      <c r="GCE5" s="85"/>
      <c r="GCF5" s="85"/>
      <c r="GCG5" s="85"/>
      <c r="GCH5" s="85"/>
      <c r="GCI5" s="85"/>
      <c r="GCJ5" s="85"/>
      <c r="GCK5" s="85"/>
      <c r="GCL5" s="85"/>
      <c r="GCM5" s="85"/>
      <c r="GCN5" s="85"/>
      <c r="GCO5" s="85"/>
      <c r="GCP5" s="85"/>
      <c r="GCQ5" s="85"/>
      <c r="GCR5" s="85"/>
      <c r="GCS5" s="85"/>
      <c r="GCT5" s="85"/>
      <c r="GCU5" s="85"/>
      <c r="GCV5" s="85"/>
      <c r="GCW5" s="85"/>
      <c r="GCX5" s="85"/>
      <c r="GCY5" s="85"/>
      <c r="GCZ5" s="85"/>
      <c r="GDA5" s="85"/>
      <c r="GDB5" s="85"/>
      <c r="GDC5" s="85"/>
      <c r="GDD5" s="85"/>
      <c r="GDE5" s="85"/>
      <c r="GDF5" s="85"/>
      <c r="GDG5" s="85"/>
      <c r="GDH5" s="85"/>
      <c r="GDI5" s="85"/>
      <c r="GDJ5" s="85"/>
      <c r="GDK5" s="85"/>
      <c r="GDL5" s="85"/>
      <c r="GDM5" s="85"/>
      <c r="GDN5" s="85"/>
      <c r="GDO5" s="85"/>
      <c r="GDP5" s="85"/>
      <c r="GDQ5" s="85"/>
      <c r="GDR5" s="85"/>
      <c r="GDS5" s="85"/>
      <c r="GDT5" s="85"/>
      <c r="GDU5" s="85"/>
      <c r="GDV5" s="85"/>
      <c r="GDW5" s="85"/>
      <c r="GDX5" s="85"/>
      <c r="GDY5" s="85"/>
      <c r="GDZ5" s="85"/>
      <c r="GEA5" s="85"/>
      <c r="GEB5" s="85"/>
      <c r="GEC5" s="85"/>
      <c r="GED5" s="85"/>
      <c r="GEE5" s="85"/>
      <c r="GEF5" s="85"/>
      <c r="GEG5" s="85"/>
      <c r="GEH5" s="85"/>
      <c r="GEI5" s="85"/>
      <c r="GEJ5" s="85"/>
      <c r="GEK5" s="85"/>
      <c r="GEL5" s="85"/>
      <c r="GEM5" s="85"/>
      <c r="GEN5" s="85"/>
      <c r="GEO5" s="85"/>
      <c r="GEP5" s="85"/>
      <c r="GEQ5" s="85"/>
      <c r="GER5" s="85"/>
      <c r="GES5" s="85"/>
      <c r="GET5" s="85"/>
      <c r="GEU5" s="85"/>
      <c r="GEV5" s="85"/>
      <c r="GEW5" s="85"/>
      <c r="GEX5" s="85"/>
      <c r="GEY5" s="85"/>
      <c r="GEZ5" s="85"/>
      <c r="GFA5" s="85"/>
      <c r="GFB5" s="85"/>
      <c r="GFC5" s="85"/>
      <c r="GFD5" s="85"/>
      <c r="GFE5" s="85"/>
      <c r="GFF5" s="85"/>
      <c r="GFG5" s="85"/>
      <c r="GFH5" s="85"/>
      <c r="GFI5" s="85"/>
      <c r="GFJ5" s="85"/>
      <c r="GFK5" s="85"/>
      <c r="GFL5" s="85"/>
      <c r="GFM5" s="85"/>
      <c r="GFN5" s="85"/>
      <c r="GFO5" s="85"/>
      <c r="GFP5" s="85"/>
      <c r="GFQ5" s="85"/>
      <c r="GFR5" s="85"/>
      <c r="GFS5" s="85"/>
      <c r="GFT5" s="85"/>
      <c r="GFU5" s="85"/>
      <c r="GFV5" s="85"/>
      <c r="GFW5" s="85"/>
      <c r="GFX5" s="85"/>
      <c r="GFY5" s="85"/>
      <c r="GFZ5" s="85"/>
      <c r="GGA5" s="85"/>
      <c r="GGB5" s="85"/>
      <c r="GGC5" s="85"/>
      <c r="GGD5" s="85"/>
      <c r="GGE5" s="85"/>
      <c r="GGF5" s="85"/>
      <c r="GGG5" s="85"/>
      <c r="GGH5" s="85"/>
      <c r="GGI5" s="85"/>
      <c r="GGJ5" s="85"/>
      <c r="GGK5" s="85"/>
      <c r="GGL5" s="85"/>
      <c r="GGM5" s="85"/>
      <c r="GGN5" s="85"/>
      <c r="GGO5" s="85"/>
      <c r="GGP5" s="85"/>
      <c r="GGQ5" s="85"/>
      <c r="GGR5" s="85"/>
      <c r="GGS5" s="85"/>
      <c r="GGT5" s="85"/>
      <c r="GGU5" s="85"/>
      <c r="GGV5" s="85"/>
      <c r="GGW5" s="85"/>
      <c r="GGX5" s="85"/>
      <c r="GGY5" s="85"/>
      <c r="GGZ5" s="85"/>
      <c r="GHA5" s="85"/>
      <c r="GHB5" s="85"/>
      <c r="GHC5" s="85"/>
      <c r="GHD5" s="85"/>
      <c r="GHE5" s="85"/>
      <c r="GHF5" s="85"/>
      <c r="GHG5" s="85"/>
      <c r="GHH5" s="85"/>
      <c r="GHI5" s="85"/>
      <c r="GHJ5" s="85"/>
      <c r="GHK5" s="85"/>
      <c r="GHL5" s="85"/>
      <c r="GHM5" s="85"/>
      <c r="GHN5" s="85"/>
      <c r="GHO5" s="85"/>
      <c r="GHP5" s="85"/>
      <c r="GHQ5" s="85"/>
      <c r="GHR5" s="85"/>
      <c r="GHS5" s="85"/>
      <c r="GHT5" s="85"/>
      <c r="GHU5" s="85"/>
      <c r="GHV5" s="85"/>
      <c r="GHW5" s="85"/>
      <c r="GHX5" s="85"/>
      <c r="GHY5" s="85"/>
      <c r="GHZ5" s="85"/>
      <c r="GIA5" s="85"/>
      <c r="GIB5" s="85"/>
      <c r="GIC5" s="85"/>
      <c r="GID5" s="85"/>
      <c r="GIE5" s="85"/>
      <c r="GIF5" s="85"/>
      <c r="GIG5" s="85"/>
      <c r="GIH5" s="85"/>
      <c r="GII5" s="85"/>
      <c r="GIJ5" s="85"/>
      <c r="GIK5" s="85"/>
      <c r="GIL5" s="85"/>
      <c r="GIM5" s="85"/>
      <c r="GIN5" s="85"/>
      <c r="GIO5" s="85"/>
      <c r="GIP5" s="85"/>
      <c r="GIQ5" s="85"/>
      <c r="GIR5" s="85"/>
      <c r="GIS5" s="85"/>
      <c r="GIT5" s="85"/>
      <c r="GIU5" s="85"/>
      <c r="GIV5" s="85"/>
      <c r="GIW5" s="85"/>
      <c r="GIX5" s="85"/>
      <c r="GIY5" s="85"/>
      <c r="GIZ5" s="85"/>
      <c r="GJA5" s="85"/>
      <c r="GJB5" s="85"/>
      <c r="GJC5" s="85"/>
      <c r="GJD5" s="85"/>
      <c r="GJE5" s="85"/>
      <c r="GJF5" s="85"/>
      <c r="GJG5" s="85"/>
      <c r="GJH5" s="85"/>
      <c r="GJI5" s="85"/>
      <c r="GJJ5" s="85"/>
      <c r="GJK5" s="85"/>
      <c r="GJL5" s="85"/>
      <c r="GJM5" s="85"/>
      <c r="GJN5" s="85"/>
      <c r="GJO5" s="85"/>
      <c r="GJP5" s="85"/>
      <c r="GJQ5" s="85"/>
      <c r="GJR5" s="85"/>
      <c r="GJS5" s="85"/>
      <c r="GJT5" s="85"/>
      <c r="GJU5" s="85"/>
      <c r="GJV5" s="85"/>
      <c r="GJW5" s="85"/>
      <c r="GJX5" s="85"/>
      <c r="GJY5" s="85"/>
      <c r="GJZ5" s="85"/>
      <c r="GKA5" s="85"/>
      <c r="GKB5" s="85"/>
      <c r="GKC5" s="85"/>
      <c r="GKD5" s="85"/>
      <c r="GKE5" s="85"/>
      <c r="GKF5" s="85"/>
      <c r="GKG5" s="85"/>
      <c r="GKH5" s="85"/>
      <c r="GKI5" s="85"/>
      <c r="GKJ5" s="85"/>
      <c r="GKK5" s="85"/>
      <c r="GKL5" s="85"/>
      <c r="GKM5" s="85"/>
      <c r="GKN5" s="85"/>
      <c r="GKO5" s="85"/>
      <c r="GKP5" s="85"/>
      <c r="GKQ5" s="85"/>
      <c r="GKR5" s="85"/>
      <c r="GKS5" s="85"/>
      <c r="GKT5" s="85"/>
      <c r="GKU5" s="85"/>
      <c r="GKV5" s="85"/>
      <c r="GKW5" s="85"/>
      <c r="GKX5" s="85"/>
      <c r="GKY5" s="85"/>
      <c r="GKZ5" s="85"/>
      <c r="GLA5" s="85"/>
      <c r="GLB5" s="85"/>
      <c r="GLC5" s="85"/>
      <c r="GLD5" s="85"/>
      <c r="GLE5" s="85"/>
      <c r="GLF5" s="85"/>
      <c r="GLG5" s="85"/>
      <c r="GLH5" s="85"/>
      <c r="GLI5" s="85"/>
      <c r="GLJ5" s="85"/>
      <c r="GLK5" s="85"/>
      <c r="GLL5" s="85"/>
      <c r="GLM5" s="85"/>
      <c r="GLN5" s="85"/>
      <c r="GLO5" s="85"/>
      <c r="GLP5" s="85"/>
      <c r="GLQ5" s="85"/>
      <c r="GLR5" s="85"/>
      <c r="GLS5" s="85"/>
      <c r="GLT5" s="85"/>
      <c r="GLU5" s="85"/>
      <c r="GLV5" s="85"/>
      <c r="GLW5" s="85"/>
      <c r="GLX5" s="85"/>
      <c r="GLY5" s="85"/>
      <c r="GLZ5" s="85"/>
      <c r="GMA5" s="85"/>
      <c r="GMB5" s="85"/>
      <c r="GMC5" s="85"/>
      <c r="GMD5" s="85"/>
      <c r="GME5" s="85"/>
      <c r="GMF5" s="85"/>
      <c r="GMG5" s="85"/>
      <c r="GMH5" s="85"/>
      <c r="GMI5" s="85"/>
      <c r="GMJ5" s="85"/>
      <c r="GMK5" s="85"/>
      <c r="GML5" s="85"/>
      <c r="GMM5" s="85"/>
      <c r="GMN5" s="85"/>
      <c r="GMO5" s="85"/>
      <c r="GMP5" s="85"/>
      <c r="GMQ5" s="85"/>
      <c r="GMR5" s="85"/>
      <c r="GMS5" s="85"/>
      <c r="GMT5" s="85"/>
      <c r="GMU5" s="85"/>
      <c r="GMV5" s="85"/>
      <c r="GMW5" s="85"/>
      <c r="GMX5" s="85"/>
      <c r="GMY5" s="85"/>
      <c r="GMZ5" s="85"/>
      <c r="GNA5" s="85"/>
      <c r="GNB5" s="85"/>
      <c r="GNC5" s="85"/>
      <c r="GND5" s="85"/>
      <c r="GNE5" s="85"/>
      <c r="GNF5" s="85"/>
      <c r="GNG5" s="85"/>
      <c r="GNH5" s="85"/>
      <c r="GNI5" s="85"/>
      <c r="GNJ5" s="85"/>
      <c r="GNK5" s="85"/>
      <c r="GNL5" s="85"/>
      <c r="GNM5" s="85"/>
      <c r="GNN5" s="85"/>
      <c r="GNO5" s="85"/>
      <c r="GNP5" s="85"/>
      <c r="GNQ5" s="85"/>
      <c r="GNR5" s="85"/>
      <c r="GNS5" s="85"/>
      <c r="GNT5" s="85"/>
      <c r="GNU5" s="85"/>
      <c r="GNV5" s="85"/>
      <c r="GNW5" s="85"/>
      <c r="GNX5" s="85"/>
      <c r="GNY5" s="85"/>
      <c r="GNZ5" s="85"/>
      <c r="GOA5" s="85"/>
      <c r="GOB5" s="85"/>
      <c r="GOC5" s="85"/>
      <c r="GOD5" s="85"/>
      <c r="GOE5" s="85"/>
      <c r="GOF5" s="85"/>
      <c r="GOG5" s="85"/>
      <c r="GOH5" s="85"/>
      <c r="GOI5" s="85"/>
      <c r="GOJ5" s="85"/>
      <c r="GOK5" s="85"/>
      <c r="GOL5" s="85"/>
      <c r="GOM5" s="85"/>
      <c r="GON5" s="85"/>
      <c r="GOO5" s="85"/>
      <c r="GOP5" s="85"/>
      <c r="GOQ5" s="85"/>
      <c r="GOR5" s="85"/>
      <c r="GOS5" s="85"/>
      <c r="GOT5" s="85"/>
      <c r="GOU5" s="85"/>
      <c r="GOV5" s="85"/>
      <c r="GOW5" s="85"/>
      <c r="GOX5" s="85"/>
      <c r="GOY5" s="85"/>
      <c r="GOZ5" s="85"/>
      <c r="GPA5" s="85"/>
      <c r="GPB5" s="85"/>
      <c r="GPC5" s="85"/>
      <c r="GPD5" s="85"/>
      <c r="GPE5" s="85"/>
      <c r="GPF5" s="85"/>
      <c r="GPG5" s="85"/>
      <c r="GPH5" s="85"/>
      <c r="GPI5" s="85"/>
      <c r="GPJ5" s="85"/>
      <c r="GPK5" s="85"/>
      <c r="GPL5" s="85"/>
      <c r="GPM5" s="85"/>
      <c r="GPN5" s="85"/>
      <c r="GPO5" s="85"/>
      <c r="GPP5" s="85"/>
      <c r="GPQ5" s="85"/>
      <c r="GPR5" s="85"/>
      <c r="GPS5" s="85"/>
      <c r="GPT5" s="85"/>
      <c r="GPU5" s="85"/>
      <c r="GPV5" s="85"/>
      <c r="GPW5" s="85"/>
      <c r="GPX5" s="85"/>
      <c r="GPY5" s="85"/>
      <c r="GPZ5" s="85"/>
      <c r="GQA5" s="85"/>
      <c r="GQB5" s="85"/>
      <c r="GQC5" s="85"/>
      <c r="GQD5" s="85"/>
      <c r="GQE5" s="85"/>
      <c r="GQF5" s="85"/>
      <c r="GQG5" s="85"/>
      <c r="GQH5" s="85"/>
      <c r="GQI5" s="85"/>
      <c r="GQJ5" s="85"/>
      <c r="GQK5" s="85"/>
      <c r="GQL5" s="85"/>
      <c r="GQM5" s="85"/>
      <c r="GQN5" s="85"/>
      <c r="GQO5" s="85"/>
      <c r="GQP5" s="85"/>
      <c r="GQQ5" s="85"/>
      <c r="GQR5" s="85"/>
      <c r="GQS5" s="85"/>
      <c r="GQT5" s="85"/>
      <c r="GQU5" s="85"/>
      <c r="GQV5" s="85"/>
      <c r="GQW5" s="85"/>
      <c r="GQX5" s="85"/>
      <c r="GQY5" s="85"/>
      <c r="GQZ5" s="85"/>
      <c r="GRA5" s="85"/>
      <c r="GRB5" s="85"/>
      <c r="GRC5" s="85"/>
      <c r="GRD5" s="85"/>
      <c r="GRE5" s="85"/>
      <c r="GRF5" s="85"/>
      <c r="GRG5" s="85"/>
      <c r="GRH5" s="85"/>
      <c r="GRI5" s="85"/>
      <c r="GRJ5" s="85"/>
      <c r="GRK5" s="85"/>
      <c r="GRL5" s="85"/>
      <c r="GRM5" s="85"/>
      <c r="GRN5" s="85"/>
      <c r="GRO5" s="85"/>
      <c r="GRP5" s="85"/>
      <c r="GRQ5" s="85"/>
      <c r="GRR5" s="85"/>
      <c r="GRS5" s="85"/>
      <c r="GRT5" s="85"/>
      <c r="GRU5" s="85"/>
      <c r="GRV5" s="85"/>
      <c r="GRW5" s="85"/>
      <c r="GRX5" s="85"/>
      <c r="GRY5" s="85"/>
      <c r="GRZ5" s="85"/>
      <c r="GSA5" s="85"/>
      <c r="GSB5" s="85"/>
      <c r="GSC5" s="85"/>
      <c r="GSD5" s="85"/>
      <c r="GSE5" s="85"/>
      <c r="GSF5" s="85"/>
      <c r="GSG5" s="85"/>
      <c r="GSH5" s="85"/>
      <c r="GSI5" s="85"/>
      <c r="GSJ5" s="85"/>
      <c r="GSK5" s="85"/>
      <c r="GSL5" s="85"/>
      <c r="GSM5" s="85"/>
      <c r="GSN5" s="85"/>
      <c r="GSO5" s="85"/>
      <c r="GSP5" s="85"/>
      <c r="GSQ5" s="85"/>
      <c r="GSR5" s="85"/>
      <c r="GSS5" s="85"/>
      <c r="GST5" s="85"/>
      <c r="GSU5" s="85"/>
      <c r="GSV5" s="85"/>
      <c r="GSW5" s="85"/>
      <c r="GSX5" s="85"/>
      <c r="GSY5" s="85"/>
      <c r="GSZ5" s="85"/>
      <c r="GTA5" s="85"/>
      <c r="GTB5" s="85"/>
      <c r="GTC5" s="85"/>
      <c r="GTD5" s="85"/>
      <c r="GTE5" s="85"/>
      <c r="GTF5" s="85"/>
      <c r="GTG5" s="85"/>
      <c r="GTH5" s="85"/>
      <c r="GTI5" s="85"/>
      <c r="GTJ5" s="85"/>
      <c r="GTK5" s="85"/>
      <c r="GTL5" s="85"/>
      <c r="GTM5" s="85"/>
      <c r="GTN5" s="85"/>
      <c r="GTO5" s="85"/>
      <c r="GTP5" s="85"/>
      <c r="GTQ5" s="85"/>
      <c r="GTR5" s="85"/>
      <c r="GTS5" s="85"/>
      <c r="GTT5" s="85"/>
      <c r="GTU5" s="85"/>
      <c r="GTV5" s="85"/>
      <c r="GTW5" s="85"/>
      <c r="GTX5" s="85"/>
      <c r="GTY5" s="85"/>
      <c r="GTZ5" s="85"/>
      <c r="GUA5" s="85"/>
      <c r="GUB5" s="85"/>
      <c r="GUC5" s="85"/>
      <c r="GUD5" s="85"/>
      <c r="GUE5" s="85"/>
      <c r="GUF5" s="85"/>
      <c r="GUG5" s="85"/>
      <c r="GUH5" s="85"/>
      <c r="GUI5" s="85"/>
      <c r="GUJ5" s="85"/>
      <c r="GUK5" s="85"/>
      <c r="GUL5" s="85"/>
      <c r="GUM5" s="85"/>
      <c r="GUN5" s="85"/>
      <c r="GUO5" s="85"/>
      <c r="GUP5" s="85"/>
      <c r="GUQ5" s="85"/>
      <c r="GUR5" s="85"/>
      <c r="GUS5" s="85"/>
      <c r="GUT5" s="85"/>
      <c r="GUU5" s="85"/>
      <c r="GUV5" s="85"/>
      <c r="GUW5" s="85"/>
      <c r="GUX5" s="85"/>
      <c r="GUY5" s="85"/>
      <c r="GUZ5" s="85"/>
      <c r="GVA5" s="85"/>
      <c r="GVB5" s="85"/>
      <c r="GVC5" s="85"/>
      <c r="GVD5" s="85"/>
      <c r="GVE5" s="85"/>
      <c r="GVF5" s="85"/>
      <c r="GVG5" s="85"/>
      <c r="GVH5" s="85"/>
      <c r="GVI5" s="85"/>
      <c r="GVJ5" s="85"/>
      <c r="GVK5" s="85"/>
      <c r="GVL5" s="85"/>
      <c r="GVM5" s="85"/>
      <c r="GVN5" s="85"/>
      <c r="GVO5" s="85"/>
      <c r="GVP5" s="85"/>
      <c r="GVQ5" s="85"/>
      <c r="GVR5" s="85"/>
      <c r="GVS5" s="85"/>
      <c r="GVT5" s="85"/>
      <c r="GVU5" s="85"/>
      <c r="GVV5" s="85"/>
      <c r="GVW5" s="85"/>
      <c r="GVX5" s="85"/>
      <c r="GVY5" s="85"/>
      <c r="GVZ5" s="85"/>
      <c r="GWA5" s="85"/>
      <c r="GWB5" s="85"/>
      <c r="GWC5" s="85"/>
      <c r="GWD5" s="85"/>
      <c r="GWE5" s="85"/>
      <c r="GWF5" s="85"/>
      <c r="GWG5" s="85"/>
      <c r="GWH5" s="85"/>
      <c r="GWI5" s="85"/>
      <c r="GWJ5" s="85"/>
      <c r="GWK5" s="85"/>
      <c r="GWL5" s="85"/>
      <c r="GWM5" s="85"/>
      <c r="GWN5" s="85"/>
      <c r="GWO5" s="85"/>
      <c r="GWP5" s="85"/>
      <c r="GWQ5" s="85"/>
      <c r="GWR5" s="85"/>
      <c r="GWS5" s="85"/>
      <c r="GWT5" s="85"/>
      <c r="GWU5" s="85"/>
      <c r="GWV5" s="85"/>
      <c r="GWW5" s="85"/>
      <c r="GWX5" s="85"/>
      <c r="GWY5" s="85"/>
      <c r="GWZ5" s="85"/>
      <c r="GXA5" s="85"/>
      <c r="GXB5" s="85"/>
      <c r="GXC5" s="85"/>
      <c r="GXD5" s="85"/>
      <c r="GXE5" s="85"/>
      <c r="GXF5" s="85"/>
      <c r="GXG5" s="85"/>
      <c r="GXH5" s="85"/>
      <c r="GXI5" s="85"/>
      <c r="GXJ5" s="85"/>
      <c r="GXK5" s="85"/>
      <c r="GXL5" s="85"/>
      <c r="GXM5" s="85"/>
      <c r="GXN5" s="85"/>
      <c r="GXO5" s="85"/>
      <c r="GXP5" s="85"/>
      <c r="GXQ5" s="85"/>
      <c r="GXR5" s="85"/>
      <c r="GXS5" s="85"/>
      <c r="GXT5" s="85"/>
      <c r="GXU5" s="85"/>
      <c r="GXV5" s="85"/>
      <c r="GXW5" s="85"/>
      <c r="GXX5" s="85"/>
      <c r="GXY5" s="85"/>
      <c r="GXZ5" s="85"/>
      <c r="GYA5" s="85"/>
      <c r="GYB5" s="85"/>
      <c r="GYC5" s="85"/>
      <c r="GYD5" s="85"/>
      <c r="GYE5" s="85"/>
      <c r="GYF5" s="85"/>
      <c r="GYG5" s="85"/>
      <c r="GYH5" s="85"/>
      <c r="GYI5" s="85"/>
      <c r="GYJ5" s="85"/>
      <c r="GYK5" s="85"/>
      <c r="GYL5" s="85"/>
      <c r="GYM5" s="85"/>
      <c r="GYN5" s="85"/>
      <c r="GYO5" s="85"/>
      <c r="GYP5" s="85"/>
      <c r="GYQ5" s="85"/>
      <c r="GYR5" s="85"/>
      <c r="GYS5" s="85"/>
      <c r="GYT5" s="85"/>
      <c r="GYU5" s="85"/>
      <c r="GYV5" s="85"/>
      <c r="GYW5" s="85"/>
      <c r="GYX5" s="85"/>
      <c r="GYY5" s="85"/>
      <c r="GYZ5" s="85"/>
      <c r="GZA5" s="85"/>
      <c r="GZB5" s="85"/>
      <c r="GZC5" s="85"/>
      <c r="GZD5" s="85"/>
      <c r="GZE5" s="85"/>
      <c r="GZF5" s="85"/>
      <c r="GZG5" s="85"/>
      <c r="GZH5" s="85"/>
      <c r="GZI5" s="85"/>
      <c r="GZJ5" s="85"/>
      <c r="GZK5" s="85"/>
      <c r="GZL5" s="85"/>
      <c r="GZM5" s="85"/>
      <c r="GZN5" s="85"/>
      <c r="GZO5" s="85"/>
      <c r="GZP5" s="85"/>
      <c r="GZQ5" s="85"/>
      <c r="GZR5" s="85"/>
      <c r="GZS5" s="85"/>
      <c r="GZT5" s="85"/>
      <c r="GZU5" s="85"/>
      <c r="GZV5" s="85"/>
      <c r="GZW5" s="85"/>
      <c r="GZX5" s="85"/>
      <c r="GZY5" s="85"/>
      <c r="GZZ5" s="85"/>
      <c r="HAA5" s="85"/>
      <c r="HAB5" s="85"/>
      <c r="HAC5" s="85"/>
      <c r="HAD5" s="85"/>
      <c r="HAE5" s="85"/>
      <c r="HAF5" s="85"/>
      <c r="HAG5" s="85"/>
      <c r="HAH5" s="85"/>
      <c r="HAI5" s="85"/>
      <c r="HAJ5" s="85"/>
      <c r="HAK5" s="85"/>
      <c r="HAL5" s="85"/>
      <c r="HAM5" s="85"/>
      <c r="HAN5" s="85"/>
      <c r="HAO5" s="85"/>
      <c r="HAP5" s="85"/>
      <c r="HAQ5" s="85"/>
      <c r="HAR5" s="85"/>
      <c r="HAS5" s="85"/>
      <c r="HAT5" s="85"/>
      <c r="HAU5" s="85"/>
      <c r="HAV5" s="85"/>
      <c r="HAW5" s="85"/>
      <c r="HAX5" s="85"/>
      <c r="HAY5" s="85"/>
      <c r="HAZ5" s="85"/>
      <c r="HBA5" s="85"/>
      <c r="HBB5" s="85"/>
      <c r="HBC5" s="85"/>
      <c r="HBD5" s="85"/>
      <c r="HBE5" s="85"/>
      <c r="HBF5" s="85"/>
      <c r="HBG5" s="85"/>
      <c r="HBH5" s="85"/>
      <c r="HBI5" s="85"/>
      <c r="HBJ5" s="85"/>
      <c r="HBK5" s="85"/>
      <c r="HBL5" s="85"/>
      <c r="HBM5" s="85"/>
      <c r="HBN5" s="85"/>
      <c r="HBO5" s="85"/>
      <c r="HBP5" s="85"/>
      <c r="HBQ5" s="85"/>
      <c r="HBR5" s="85"/>
      <c r="HBS5" s="85"/>
      <c r="HBT5" s="85"/>
      <c r="HBU5" s="85"/>
      <c r="HBV5" s="85"/>
      <c r="HBW5" s="85"/>
      <c r="HBX5" s="85"/>
      <c r="HBY5" s="85"/>
      <c r="HBZ5" s="85"/>
      <c r="HCA5" s="85"/>
      <c r="HCB5" s="85"/>
      <c r="HCC5" s="85"/>
      <c r="HCD5" s="85"/>
      <c r="HCE5" s="85"/>
      <c r="HCF5" s="85"/>
      <c r="HCG5" s="85"/>
      <c r="HCH5" s="85"/>
      <c r="HCI5" s="85"/>
      <c r="HCJ5" s="85"/>
      <c r="HCK5" s="85"/>
      <c r="HCL5" s="85"/>
      <c r="HCM5" s="85"/>
      <c r="HCN5" s="85"/>
      <c r="HCO5" s="85"/>
      <c r="HCP5" s="85"/>
      <c r="HCQ5" s="85"/>
      <c r="HCR5" s="85"/>
      <c r="HCS5" s="85"/>
      <c r="HCT5" s="85"/>
      <c r="HCU5" s="85"/>
      <c r="HCV5" s="85"/>
      <c r="HCW5" s="85"/>
      <c r="HCX5" s="85"/>
      <c r="HCY5" s="85"/>
      <c r="HCZ5" s="85"/>
      <c r="HDA5" s="85"/>
      <c r="HDB5" s="85"/>
      <c r="HDC5" s="85"/>
      <c r="HDD5" s="85"/>
      <c r="HDE5" s="85"/>
      <c r="HDF5" s="85"/>
      <c r="HDG5" s="85"/>
      <c r="HDH5" s="85"/>
      <c r="HDI5" s="85"/>
      <c r="HDJ5" s="85"/>
      <c r="HDK5" s="85"/>
      <c r="HDL5" s="85"/>
      <c r="HDM5" s="85"/>
      <c r="HDN5" s="85"/>
      <c r="HDO5" s="85"/>
      <c r="HDP5" s="85"/>
      <c r="HDQ5" s="85"/>
      <c r="HDR5" s="85"/>
      <c r="HDS5" s="85"/>
      <c r="HDT5" s="85"/>
      <c r="HDU5" s="85"/>
      <c r="HDV5" s="85"/>
      <c r="HDW5" s="85"/>
      <c r="HDX5" s="85"/>
      <c r="HDY5" s="85"/>
      <c r="HDZ5" s="85"/>
      <c r="HEA5" s="85"/>
      <c r="HEB5" s="85"/>
      <c r="HEC5" s="85"/>
      <c r="HED5" s="85"/>
      <c r="HEE5" s="85"/>
      <c r="HEF5" s="85"/>
      <c r="HEG5" s="85"/>
      <c r="HEH5" s="85"/>
      <c r="HEI5" s="85"/>
      <c r="HEJ5" s="85"/>
      <c r="HEK5" s="85"/>
      <c r="HEL5" s="85"/>
      <c r="HEM5" s="85"/>
      <c r="HEN5" s="85"/>
      <c r="HEO5" s="85"/>
      <c r="HEP5" s="85"/>
      <c r="HEQ5" s="85"/>
      <c r="HER5" s="85"/>
      <c r="HES5" s="85"/>
      <c r="HET5" s="85"/>
      <c r="HEU5" s="85"/>
      <c r="HEV5" s="85"/>
      <c r="HEW5" s="85"/>
      <c r="HEX5" s="85"/>
      <c r="HEY5" s="85"/>
      <c r="HEZ5" s="85"/>
      <c r="HFA5" s="85"/>
      <c r="HFB5" s="85"/>
      <c r="HFC5" s="85"/>
      <c r="HFD5" s="85"/>
      <c r="HFE5" s="85"/>
      <c r="HFF5" s="85"/>
      <c r="HFG5" s="85"/>
      <c r="HFH5" s="85"/>
      <c r="HFI5" s="85"/>
      <c r="HFJ5" s="85"/>
      <c r="HFK5" s="85"/>
      <c r="HFL5" s="85"/>
      <c r="HFM5" s="85"/>
      <c r="HFN5" s="85"/>
      <c r="HFO5" s="85"/>
      <c r="HFP5" s="85"/>
      <c r="HFQ5" s="85"/>
      <c r="HFR5" s="85"/>
      <c r="HFS5" s="85"/>
      <c r="HFT5" s="85"/>
      <c r="HFU5" s="85"/>
      <c r="HFV5" s="85"/>
      <c r="HFW5" s="85"/>
      <c r="HFX5" s="85"/>
      <c r="HFY5" s="85"/>
      <c r="HFZ5" s="85"/>
      <c r="HGA5" s="85"/>
      <c r="HGB5" s="85"/>
      <c r="HGC5" s="85"/>
      <c r="HGD5" s="85"/>
      <c r="HGE5" s="85"/>
      <c r="HGF5" s="85"/>
      <c r="HGG5" s="85"/>
      <c r="HGH5" s="85"/>
      <c r="HGI5" s="85"/>
      <c r="HGJ5" s="85"/>
      <c r="HGK5" s="85"/>
      <c r="HGL5" s="85"/>
      <c r="HGM5" s="85"/>
      <c r="HGN5" s="85"/>
      <c r="HGO5" s="85"/>
      <c r="HGP5" s="85"/>
      <c r="HGQ5" s="85"/>
      <c r="HGR5" s="85"/>
      <c r="HGS5" s="85"/>
      <c r="HGT5" s="85"/>
      <c r="HGU5" s="85"/>
      <c r="HGV5" s="85"/>
      <c r="HGW5" s="85"/>
      <c r="HGX5" s="85"/>
      <c r="HGY5" s="85"/>
      <c r="HGZ5" s="85"/>
      <c r="HHA5" s="85"/>
      <c r="HHB5" s="85"/>
      <c r="HHC5" s="85"/>
      <c r="HHD5" s="85"/>
      <c r="HHE5" s="85"/>
      <c r="HHF5" s="85"/>
      <c r="HHG5" s="85"/>
      <c r="HHH5" s="85"/>
      <c r="HHI5" s="85"/>
      <c r="HHJ5" s="85"/>
      <c r="HHK5" s="85"/>
      <c r="HHL5" s="85"/>
      <c r="HHM5" s="85"/>
      <c r="HHN5" s="85"/>
      <c r="HHO5" s="85"/>
      <c r="HHP5" s="85"/>
      <c r="HHQ5" s="85"/>
      <c r="HHR5" s="85"/>
      <c r="HHS5" s="85"/>
      <c r="HHT5" s="85"/>
      <c r="HHU5" s="85"/>
      <c r="HHV5" s="85"/>
      <c r="HHW5" s="85"/>
      <c r="HHX5" s="85"/>
      <c r="HHY5" s="85"/>
      <c r="HHZ5" s="85"/>
      <c r="HIA5" s="85"/>
      <c r="HIB5" s="85"/>
      <c r="HIC5" s="85"/>
      <c r="HID5" s="85"/>
      <c r="HIE5" s="85"/>
      <c r="HIF5" s="85"/>
      <c r="HIG5" s="85"/>
      <c r="HIH5" s="85"/>
      <c r="HII5" s="85"/>
      <c r="HIJ5" s="85"/>
      <c r="HIK5" s="85"/>
      <c r="HIL5" s="85"/>
      <c r="HIM5" s="85"/>
      <c r="HIN5" s="85"/>
      <c r="HIO5" s="85"/>
      <c r="HIP5" s="85"/>
      <c r="HIQ5" s="85"/>
      <c r="HIR5" s="85"/>
      <c r="HIS5" s="85"/>
      <c r="HIT5" s="85"/>
      <c r="HIU5" s="85"/>
      <c r="HIV5" s="85"/>
      <c r="HIW5" s="85"/>
      <c r="HIX5" s="85"/>
      <c r="HIY5" s="85"/>
      <c r="HIZ5" s="85"/>
      <c r="HJA5" s="85"/>
      <c r="HJB5" s="85"/>
      <c r="HJC5" s="85"/>
      <c r="HJD5" s="85"/>
      <c r="HJE5" s="85"/>
      <c r="HJF5" s="85"/>
      <c r="HJG5" s="85"/>
      <c r="HJH5" s="85"/>
      <c r="HJI5" s="85"/>
      <c r="HJJ5" s="85"/>
      <c r="HJK5" s="85"/>
      <c r="HJL5" s="85"/>
      <c r="HJM5" s="85"/>
      <c r="HJN5" s="85"/>
      <c r="HJO5" s="85"/>
      <c r="HJP5" s="85"/>
      <c r="HJQ5" s="85"/>
      <c r="HJR5" s="85"/>
      <c r="HJS5" s="85"/>
      <c r="HJT5" s="85"/>
      <c r="HJU5" s="85"/>
      <c r="HJV5" s="85"/>
      <c r="HJW5" s="85"/>
      <c r="HJX5" s="85"/>
      <c r="HJY5" s="85"/>
      <c r="HJZ5" s="85"/>
      <c r="HKA5" s="85"/>
      <c r="HKB5" s="85"/>
      <c r="HKC5" s="85"/>
      <c r="HKD5" s="85"/>
      <c r="HKE5" s="85"/>
      <c r="HKF5" s="85"/>
      <c r="HKG5" s="85"/>
      <c r="HKH5" s="85"/>
      <c r="HKI5" s="85"/>
      <c r="HKJ5" s="85"/>
      <c r="HKK5" s="85"/>
      <c r="HKL5" s="85"/>
      <c r="HKM5" s="85"/>
      <c r="HKN5" s="85"/>
      <c r="HKO5" s="85"/>
      <c r="HKP5" s="85"/>
      <c r="HKQ5" s="85"/>
      <c r="HKR5" s="85"/>
      <c r="HKS5" s="85"/>
      <c r="HKT5" s="85"/>
      <c r="HKU5" s="85"/>
      <c r="HKV5" s="85"/>
      <c r="HKW5" s="85"/>
      <c r="HKX5" s="85"/>
      <c r="HKY5" s="85"/>
      <c r="HKZ5" s="85"/>
      <c r="HLA5" s="85"/>
      <c r="HLB5" s="85"/>
      <c r="HLC5" s="85"/>
      <c r="HLD5" s="85"/>
      <c r="HLE5" s="85"/>
      <c r="HLF5" s="85"/>
      <c r="HLG5" s="85"/>
      <c r="HLH5" s="85"/>
      <c r="HLI5" s="85"/>
      <c r="HLJ5" s="85"/>
      <c r="HLK5" s="85"/>
      <c r="HLL5" s="85"/>
      <c r="HLM5" s="85"/>
      <c r="HLN5" s="85"/>
      <c r="HLO5" s="85"/>
      <c r="HLP5" s="85"/>
      <c r="HLQ5" s="85"/>
      <c r="HLR5" s="85"/>
      <c r="HLS5" s="85"/>
      <c r="HLT5" s="85"/>
      <c r="HLU5" s="85"/>
      <c r="HLV5" s="85"/>
      <c r="HLW5" s="85"/>
      <c r="HLX5" s="85"/>
      <c r="HLY5" s="85"/>
      <c r="HLZ5" s="85"/>
      <c r="HMA5" s="85"/>
      <c r="HMB5" s="85"/>
      <c r="HMC5" s="85"/>
      <c r="HMD5" s="85"/>
      <c r="HME5" s="85"/>
      <c r="HMF5" s="85"/>
      <c r="HMG5" s="85"/>
      <c r="HMH5" s="85"/>
      <c r="HMI5" s="85"/>
      <c r="HMJ5" s="85"/>
      <c r="HMK5" s="85"/>
      <c r="HML5" s="85"/>
      <c r="HMM5" s="85"/>
      <c r="HMN5" s="85"/>
      <c r="HMO5" s="85"/>
      <c r="HMP5" s="85"/>
      <c r="HMQ5" s="85"/>
      <c r="HMR5" s="85"/>
      <c r="HMS5" s="85"/>
      <c r="HMT5" s="85"/>
      <c r="HMU5" s="85"/>
      <c r="HMV5" s="85"/>
      <c r="HMW5" s="85"/>
      <c r="HMX5" s="85"/>
      <c r="HMY5" s="85"/>
      <c r="HMZ5" s="85"/>
      <c r="HNA5" s="85"/>
      <c r="HNB5" s="85"/>
      <c r="HNC5" s="85"/>
      <c r="HND5" s="85"/>
      <c r="HNE5" s="85"/>
      <c r="HNF5" s="85"/>
      <c r="HNG5" s="85"/>
      <c r="HNH5" s="85"/>
      <c r="HNI5" s="85"/>
      <c r="HNJ5" s="85"/>
      <c r="HNK5" s="85"/>
      <c r="HNL5" s="85"/>
      <c r="HNM5" s="85"/>
      <c r="HNN5" s="85"/>
      <c r="HNO5" s="85"/>
      <c r="HNP5" s="85"/>
      <c r="HNQ5" s="85"/>
      <c r="HNR5" s="85"/>
      <c r="HNS5" s="85"/>
      <c r="HNT5" s="85"/>
      <c r="HNU5" s="85"/>
      <c r="HNV5" s="85"/>
      <c r="HNW5" s="85"/>
      <c r="HNX5" s="85"/>
      <c r="HNY5" s="85"/>
      <c r="HNZ5" s="85"/>
      <c r="HOA5" s="85"/>
      <c r="HOB5" s="85"/>
      <c r="HOC5" s="85"/>
      <c r="HOD5" s="85"/>
      <c r="HOE5" s="85"/>
      <c r="HOF5" s="85"/>
      <c r="HOG5" s="85"/>
      <c r="HOH5" s="85"/>
      <c r="HOI5" s="85"/>
      <c r="HOJ5" s="85"/>
      <c r="HOK5" s="85"/>
      <c r="HOL5" s="85"/>
      <c r="HOM5" s="85"/>
      <c r="HON5" s="85"/>
      <c r="HOO5" s="85"/>
      <c r="HOP5" s="85"/>
      <c r="HOQ5" s="85"/>
      <c r="HOR5" s="85"/>
      <c r="HOS5" s="85"/>
      <c r="HOT5" s="85"/>
      <c r="HOU5" s="85"/>
      <c r="HOV5" s="85"/>
      <c r="HOW5" s="85"/>
      <c r="HOX5" s="85"/>
      <c r="HOY5" s="85"/>
      <c r="HOZ5" s="85"/>
      <c r="HPA5" s="85"/>
      <c r="HPB5" s="85"/>
      <c r="HPC5" s="85"/>
      <c r="HPD5" s="85"/>
      <c r="HPE5" s="85"/>
      <c r="HPF5" s="85"/>
      <c r="HPG5" s="85"/>
      <c r="HPH5" s="85"/>
      <c r="HPI5" s="85"/>
      <c r="HPJ5" s="85"/>
      <c r="HPK5" s="85"/>
      <c r="HPL5" s="85"/>
      <c r="HPM5" s="85"/>
      <c r="HPN5" s="85"/>
      <c r="HPO5" s="85"/>
      <c r="HPP5" s="85"/>
      <c r="HPQ5" s="85"/>
      <c r="HPR5" s="85"/>
      <c r="HPS5" s="85"/>
      <c r="HPT5" s="85"/>
      <c r="HPU5" s="85"/>
      <c r="HPV5" s="85"/>
      <c r="HPW5" s="85"/>
      <c r="HPX5" s="85"/>
      <c r="HPY5" s="85"/>
      <c r="HPZ5" s="85"/>
      <c r="HQA5" s="85"/>
      <c r="HQB5" s="85"/>
      <c r="HQC5" s="85"/>
      <c r="HQD5" s="85"/>
      <c r="HQE5" s="85"/>
      <c r="HQF5" s="85"/>
      <c r="HQG5" s="85"/>
      <c r="HQH5" s="85"/>
      <c r="HQI5" s="85"/>
      <c r="HQJ5" s="85"/>
      <c r="HQK5" s="85"/>
      <c r="HQL5" s="85"/>
      <c r="HQM5" s="85"/>
      <c r="HQN5" s="85"/>
      <c r="HQO5" s="85"/>
      <c r="HQP5" s="85"/>
      <c r="HQQ5" s="85"/>
      <c r="HQR5" s="85"/>
      <c r="HQS5" s="85"/>
      <c r="HQT5" s="85"/>
      <c r="HQU5" s="85"/>
      <c r="HQV5" s="85"/>
      <c r="HQW5" s="85"/>
      <c r="HQX5" s="85"/>
      <c r="HQY5" s="85"/>
      <c r="HQZ5" s="85"/>
      <c r="HRA5" s="85"/>
      <c r="HRB5" s="85"/>
      <c r="HRC5" s="85"/>
      <c r="HRD5" s="85"/>
      <c r="HRE5" s="85"/>
      <c r="HRF5" s="85"/>
      <c r="HRG5" s="85"/>
      <c r="HRH5" s="85"/>
      <c r="HRI5" s="85"/>
      <c r="HRJ5" s="85"/>
      <c r="HRK5" s="85"/>
      <c r="HRL5" s="85"/>
      <c r="HRM5" s="85"/>
      <c r="HRN5" s="85"/>
      <c r="HRO5" s="85"/>
      <c r="HRP5" s="85"/>
      <c r="HRQ5" s="85"/>
      <c r="HRR5" s="85"/>
      <c r="HRS5" s="85"/>
      <c r="HRT5" s="85"/>
      <c r="HRU5" s="85"/>
      <c r="HRV5" s="85"/>
      <c r="HRW5" s="85"/>
      <c r="HRX5" s="85"/>
      <c r="HRY5" s="85"/>
      <c r="HRZ5" s="85"/>
      <c r="HSA5" s="85"/>
      <c r="HSB5" s="85"/>
      <c r="HSC5" s="85"/>
      <c r="HSD5" s="85"/>
      <c r="HSE5" s="85"/>
      <c r="HSF5" s="85"/>
      <c r="HSG5" s="85"/>
      <c r="HSH5" s="85"/>
      <c r="HSI5" s="85"/>
      <c r="HSJ5" s="85"/>
      <c r="HSK5" s="85"/>
      <c r="HSL5" s="85"/>
      <c r="HSM5" s="85"/>
      <c r="HSN5" s="85"/>
      <c r="HSO5" s="85"/>
      <c r="HSP5" s="85"/>
      <c r="HSQ5" s="85"/>
      <c r="HSR5" s="85"/>
      <c r="HSS5" s="85"/>
      <c r="HST5" s="85"/>
      <c r="HSU5" s="85"/>
      <c r="HSV5" s="85"/>
      <c r="HSW5" s="85"/>
      <c r="HSX5" s="85"/>
      <c r="HSY5" s="85"/>
      <c r="HSZ5" s="85"/>
      <c r="HTA5" s="85"/>
      <c r="HTB5" s="85"/>
      <c r="HTC5" s="85"/>
      <c r="HTD5" s="85"/>
      <c r="HTE5" s="85"/>
      <c r="HTF5" s="85"/>
      <c r="HTG5" s="85"/>
      <c r="HTH5" s="85"/>
      <c r="HTI5" s="85"/>
      <c r="HTJ5" s="85"/>
      <c r="HTK5" s="85"/>
      <c r="HTL5" s="85"/>
      <c r="HTM5" s="85"/>
      <c r="HTN5" s="85"/>
      <c r="HTO5" s="85"/>
      <c r="HTP5" s="85"/>
      <c r="HTQ5" s="85"/>
      <c r="HTR5" s="85"/>
      <c r="HTS5" s="85"/>
      <c r="HTT5" s="85"/>
      <c r="HTU5" s="85"/>
      <c r="HTV5" s="85"/>
      <c r="HTW5" s="85"/>
      <c r="HTX5" s="85"/>
      <c r="HTY5" s="85"/>
      <c r="HTZ5" s="85"/>
      <c r="HUA5" s="85"/>
      <c r="HUB5" s="85"/>
      <c r="HUC5" s="85"/>
      <c r="HUD5" s="85"/>
      <c r="HUE5" s="85"/>
      <c r="HUF5" s="85"/>
      <c r="HUG5" s="85"/>
      <c r="HUH5" s="85"/>
      <c r="HUI5" s="85"/>
      <c r="HUJ5" s="85"/>
      <c r="HUK5" s="85"/>
      <c r="HUL5" s="85"/>
      <c r="HUM5" s="85"/>
      <c r="HUN5" s="85"/>
      <c r="HUO5" s="85"/>
      <c r="HUP5" s="85"/>
      <c r="HUQ5" s="85"/>
      <c r="HUR5" s="85"/>
      <c r="HUS5" s="85"/>
      <c r="HUT5" s="85"/>
      <c r="HUU5" s="85"/>
      <c r="HUV5" s="85"/>
      <c r="HUW5" s="85"/>
      <c r="HUX5" s="85"/>
      <c r="HUY5" s="85"/>
      <c r="HUZ5" s="85"/>
      <c r="HVA5" s="85"/>
      <c r="HVB5" s="85"/>
      <c r="HVC5" s="85"/>
      <c r="HVD5" s="85"/>
      <c r="HVE5" s="85"/>
      <c r="HVF5" s="85"/>
      <c r="HVG5" s="85"/>
      <c r="HVH5" s="85"/>
      <c r="HVI5" s="85"/>
      <c r="HVJ5" s="85"/>
      <c r="HVK5" s="85"/>
      <c r="HVL5" s="85"/>
      <c r="HVM5" s="85"/>
      <c r="HVN5" s="85"/>
      <c r="HVO5" s="85"/>
      <c r="HVP5" s="85"/>
      <c r="HVQ5" s="85"/>
      <c r="HVR5" s="85"/>
      <c r="HVS5" s="85"/>
      <c r="HVT5" s="85"/>
      <c r="HVU5" s="85"/>
      <c r="HVV5" s="85"/>
      <c r="HVW5" s="85"/>
      <c r="HVX5" s="85"/>
      <c r="HVY5" s="85"/>
      <c r="HVZ5" s="85"/>
      <c r="HWA5" s="85"/>
      <c r="HWB5" s="85"/>
      <c r="HWC5" s="85"/>
      <c r="HWD5" s="85"/>
      <c r="HWE5" s="85"/>
      <c r="HWF5" s="85"/>
      <c r="HWG5" s="85"/>
      <c r="HWH5" s="85"/>
      <c r="HWI5" s="85"/>
      <c r="HWJ5" s="85"/>
      <c r="HWK5" s="85"/>
      <c r="HWL5" s="85"/>
      <c r="HWM5" s="85"/>
      <c r="HWN5" s="85"/>
      <c r="HWO5" s="85"/>
      <c r="HWP5" s="85"/>
      <c r="HWQ5" s="85"/>
      <c r="HWR5" s="85"/>
      <c r="HWS5" s="85"/>
      <c r="HWT5" s="85"/>
      <c r="HWU5" s="85"/>
      <c r="HWV5" s="85"/>
      <c r="HWW5" s="85"/>
      <c r="HWX5" s="85"/>
      <c r="HWY5" s="85"/>
      <c r="HWZ5" s="85"/>
      <c r="HXA5" s="85"/>
      <c r="HXB5" s="85"/>
      <c r="HXC5" s="85"/>
      <c r="HXD5" s="85"/>
      <c r="HXE5" s="85"/>
      <c r="HXF5" s="85"/>
      <c r="HXG5" s="85"/>
      <c r="HXH5" s="85"/>
      <c r="HXI5" s="85"/>
      <c r="HXJ5" s="85"/>
      <c r="HXK5" s="85"/>
      <c r="HXL5" s="85"/>
      <c r="HXM5" s="85"/>
      <c r="HXN5" s="85"/>
      <c r="HXO5" s="85"/>
      <c r="HXP5" s="85"/>
      <c r="HXQ5" s="85"/>
      <c r="HXR5" s="85"/>
      <c r="HXS5" s="85"/>
      <c r="HXT5" s="85"/>
      <c r="HXU5" s="85"/>
      <c r="HXV5" s="85"/>
      <c r="HXW5" s="85"/>
      <c r="HXX5" s="85"/>
      <c r="HXY5" s="85"/>
      <c r="HXZ5" s="85"/>
      <c r="HYA5" s="85"/>
      <c r="HYB5" s="85"/>
      <c r="HYC5" s="85"/>
      <c r="HYD5" s="85"/>
      <c r="HYE5" s="85"/>
      <c r="HYF5" s="85"/>
      <c r="HYG5" s="85"/>
      <c r="HYH5" s="85"/>
      <c r="HYI5" s="85"/>
      <c r="HYJ5" s="85"/>
      <c r="HYK5" s="85"/>
      <c r="HYL5" s="85"/>
      <c r="HYM5" s="85"/>
      <c r="HYN5" s="85"/>
      <c r="HYO5" s="85"/>
      <c r="HYP5" s="85"/>
      <c r="HYQ5" s="85"/>
      <c r="HYR5" s="85"/>
      <c r="HYS5" s="85"/>
      <c r="HYT5" s="85"/>
      <c r="HYU5" s="85"/>
      <c r="HYV5" s="85"/>
      <c r="HYW5" s="85"/>
      <c r="HYX5" s="85"/>
      <c r="HYY5" s="85"/>
      <c r="HYZ5" s="85"/>
      <c r="HZA5" s="85"/>
      <c r="HZB5" s="85"/>
      <c r="HZC5" s="85"/>
      <c r="HZD5" s="85"/>
      <c r="HZE5" s="85"/>
      <c r="HZF5" s="85"/>
      <c r="HZG5" s="85"/>
      <c r="HZH5" s="85"/>
      <c r="HZI5" s="85"/>
      <c r="HZJ5" s="85"/>
      <c r="HZK5" s="85"/>
      <c r="HZL5" s="85"/>
      <c r="HZM5" s="85"/>
      <c r="HZN5" s="85"/>
      <c r="HZO5" s="85"/>
      <c r="HZP5" s="85"/>
      <c r="HZQ5" s="85"/>
      <c r="HZR5" s="85"/>
      <c r="HZS5" s="85"/>
      <c r="HZT5" s="85"/>
      <c r="HZU5" s="85"/>
      <c r="HZV5" s="85"/>
      <c r="HZW5" s="85"/>
      <c r="HZX5" s="85"/>
      <c r="HZY5" s="85"/>
      <c r="HZZ5" s="85"/>
      <c r="IAA5" s="85"/>
      <c r="IAB5" s="85"/>
      <c r="IAC5" s="85"/>
      <c r="IAD5" s="85"/>
      <c r="IAE5" s="85"/>
      <c r="IAF5" s="85"/>
      <c r="IAG5" s="85"/>
      <c r="IAH5" s="85"/>
      <c r="IAI5" s="85"/>
      <c r="IAJ5" s="85"/>
      <c r="IAK5" s="85"/>
      <c r="IAL5" s="85"/>
      <c r="IAM5" s="85"/>
      <c r="IAN5" s="85"/>
      <c r="IAO5" s="85"/>
      <c r="IAP5" s="85"/>
      <c r="IAQ5" s="85"/>
      <c r="IAR5" s="85"/>
      <c r="IAS5" s="85"/>
      <c r="IAT5" s="85"/>
      <c r="IAU5" s="85"/>
      <c r="IAV5" s="85"/>
      <c r="IAW5" s="85"/>
      <c r="IAX5" s="85"/>
      <c r="IAY5" s="85"/>
      <c r="IAZ5" s="85"/>
      <c r="IBA5" s="85"/>
      <c r="IBB5" s="85"/>
      <c r="IBC5" s="85"/>
      <c r="IBD5" s="85"/>
      <c r="IBE5" s="85"/>
      <c r="IBF5" s="85"/>
      <c r="IBG5" s="85"/>
      <c r="IBH5" s="85"/>
      <c r="IBI5" s="85"/>
      <c r="IBJ5" s="85"/>
      <c r="IBK5" s="85"/>
      <c r="IBL5" s="85"/>
      <c r="IBM5" s="85"/>
      <c r="IBN5" s="85"/>
      <c r="IBO5" s="85"/>
      <c r="IBP5" s="85"/>
      <c r="IBQ5" s="85"/>
      <c r="IBR5" s="85"/>
      <c r="IBS5" s="85"/>
      <c r="IBT5" s="85"/>
      <c r="IBU5" s="85"/>
      <c r="IBV5" s="85"/>
      <c r="IBW5" s="85"/>
      <c r="IBX5" s="85"/>
      <c r="IBY5" s="85"/>
      <c r="IBZ5" s="85"/>
      <c r="ICA5" s="85"/>
      <c r="ICB5" s="85"/>
      <c r="ICC5" s="85"/>
      <c r="ICD5" s="85"/>
      <c r="ICE5" s="85"/>
      <c r="ICF5" s="85"/>
      <c r="ICG5" s="85"/>
      <c r="ICH5" s="85"/>
      <c r="ICI5" s="85"/>
      <c r="ICJ5" s="85"/>
      <c r="ICK5" s="85"/>
      <c r="ICL5" s="85"/>
      <c r="ICM5" s="85"/>
      <c r="ICN5" s="85"/>
      <c r="ICO5" s="85"/>
      <c r="ICP5" s="85"/>
      <c r="ICQ5" s="85"/>
      <c r="ICR5" s="85"/>
      <c r="ICS5" s="85"/>
      <c r="ICT5" s="85"/>
      <c r="ICU5" s="85"/>
      <c r="ICV5" s="85"/>
      <c r="ICW5" s="85"/>
      <c r="ICX5" s="85"/>
      <c r="ICY5" s="85"/>
      <c r="ICZ5" s="85"/>
      <c r="IDA5" s="85"/>
      <c r="IDB5" s="85"/>
      <c r="IDC5" s="85"/>
      <c r="IDD5" s="85"/>
      <c r="IDE5" s="85"/>
      <c r="IDF5" s="85"/>
      <c r="IDG5" s="85"/>
      <c r="IDH5" s="85"/>
      <c r="IDI5" s="85"/>
      <c r="IDJ5" s="85"/>
      <c r="IDK5" s="85"/>
      <c r="IDL5" s="85"/>
      <c r="IDM5" s="85"/>
      <c r="IDN5" s="85"/>
      <c r="IDO5" s="85"/>
      <c r="IDP5" s="85"/>
      <c r="IDQ5" s="85"/>
      <c r="IDR5" s="85"/>
      <c r="IDS5" s="85"/>
      <c r="IDT5" s="85"/>
      <c r="IDU5" s="85"/>
      <c r="IDV5" s="85"/>
      <c r="IDW5" s="85"/>
      <c r="IDX5" s="85"/>
      <c r="IDY5" s="85"/>
      <c r="IDZ5" s="85"/>
      <c r="IEA5" s="85"/>
      <c r="IEB5" s="85"/>
      <c r="IEC5" s="85"/>
      <c r="IED5" s="85"/>
      <c r="IEE5" s="85"/>
      <c r="IEF5" s="85"/>
      <c r="IEG5" s="85"/>
      <c r="IEH5" s="85"/>
      <c r="IEI5" s="85"/>
      <c r="IEJ5" s="85"/>
      <c r="IEK5" s="85"/>
      <c r="IEL5" s="85"/>
      <c r="IEM5" s="85"/>
      <c r="IEN5" s="85"/>
      <c r="IEO5" s="85"/>
      <c r="IEP5" s="85"/>
      <c r="IEQ5" s="85"/>
      <c r="IER5" s="85"/>
      <c r="IES5" s="85"/>
      <c r="IET5" s="85"/>
      <c r="IEU5" s="85"/>
      <c r="IEV5" s="85"/>
      <c r="IEW5" s="85"/>
      <c r="IEX5" s="85"/>
      <c r="IEY5" s="85"/>
      <c r="IEZ5" s="85"/>
      <c r="IFA5" s="85"/>
      <c r="IFB5" s="85"/>
      <c r="IFC5" s="85"/>
      <c r="IFD5" s="85"/>
      <c r="IFE5" s="85"/>
      <c r="IFF5" s="85"/>
      <c r="IFG5" s="85"/>
      <c r="IFH5" s="85"/>
      <c r="IFI5" s="85"/>
      <c r="IFJ5" s="85"/>
      <c r="IFK5" s="85"/>
      <c r="IFL5" s="85"/>
      <c r="IFM5" s="85"/>
      <c r="IFN5" s="85"/>
      <c r="IFO5" s="85"/>
      <c r="IFP5" s="85"/>
      <c r="IFQ5" s="85"/>
      <c r="IFR5" s="85"/>
      <c r="IFS5" s="85"/>
      <c r="IFT5" s="85"/>
      <c r="IFU5" s="85"/>
      <c r="IFV5" s="85"/>
      <c r="IFW5" s="85"/>
      <c r="IFX5" s="85"/>
      <c r="IFY5" s="85"/>
      <c r="IFZ5" s="85"/>
      <c r="IGA5" s="85"/>
      <c r="IGB5" s="85"/>
      <c r="IGC5" s="85"/>
      <c r="IGD5" s="85"/>
      <c r="IGE5" s="85"/>
      <c r="IGF5" s="85"/>
      <c r="IGG5" s="85"/>
      <c r="IGH5" s="85"/>
      <c r="IGI5" s="85"/>
      <c r="IGJ5" s="85"/>
      <c r="IGK5" s="85"/>
      <c r="IGL5" s="85"/>
      <c r="IGM5" s="85"/>
      <c r="IGN5" s="85"/>
      <c r="IGO5" s="85"/>
      <c r="IGP5" s="85"/>
      <c r="IGQ5" s="85"/>
      <c r="IGR5" s="85"/>
      <c r="IGS5" s="85"/>
      <c r="IGT5" s="85"/>
      <c r="IGU5" s="85"/>
      <c r="IGV5" s="85"/>
      <c r="IGW5" s="85"/>
      <c r="IGX5" s="85"/>
      <c r="IGY5" s="85"/>
      <c r="IGZ5" s="85"/>
      <c r="IHA5" s="85"/>
      <c r="IHB5" s="85"/>
      <c r="IHC5" s="85"/>
      <c r="IHD5" s="85"/>
      <c r="IHE5" s="85"/>
      <c r="IHF5" s="85"/>
      <c r="IHG5" s="85"/>
      <c r="IHH5" s="85"/>
      <c r="IHI5" s="85"/>
      <c r="IHJ5" s="85"/>
      <c r="IHK5" s="85"/>
      <c r="IHL5" s="85"/>
      <c r="IHM5" s="85"/>
      <c r="IHN5" s="85"/>
      <c r="IHO5" s="85"/>
      <c r="IHP5" s="85"/>
      <c r="IHQ5" s="85"/>
      <c r="IHR5" s="85"/>
      <c r="IHS5" s="85"/>
      <c r="IHT5" s="85"/>
      <c r="IHU5" s="85"/>
      <c r="IHV5" s="85"/>
      <c r="IHW5" s="85"/>
      <c r="IHX5" s="85"/>
      <c r="IHY5" s="85"/>
      <c r="IHZ5" s="85"/>
      <c r="IIA5" s="85"/>
      <c r="IIB5" s="85"/>
      <c r="IIC5" s="85"/>
      <c r="IID5" s="85"/>
      <c r="IIE5" s="85"/>
      <c r="IIF5" s="85"/>
      <c r="IIG5" s="85"/>
      <c r="IIH5" s="85"/>
      <c r="III5" s="85"/>
      <c r="IIJ5" s="85"/>
      <c r="IIK5" s="85"/>
      <c r="IIL5" s="85"/>
      <c r="IIM5" s="85"/>
      <c r="IIN5" s="85"/>
      <c r="IIO5" s="85"/>
      <c r="IIP5" s="85"/>
      <c r="IIQ5" s="85"/>
      <c r="IIR5" s="85"/>
      <c r="IIS5" s="85"/>
      <c r="IIT5" s="85"/>
      <c r="IIU5" s="85"/>
      <c r="IIV5" s="85"/>
      <c r="IIW5" s="85"/>
      <c r="IIX5" s="85"/>
      <c r="IIY5" s="85"/>
      <c r="IIZ5" s="85"/>
      <c r="IJA5" s="85"/>
      <c r="IJB5" s="85"/>
      <c r="IJC5" s="85"/>
      <c r="IJD5" s="85"/>
      <c r="IJE5" s="85"/>
      <c r="IJF5" s="85"/>
      <c r="IJG5" s="85"/>
      <c r="IJH5" s="85"/>
      <c r="IJI5" s="85"/>
      <c r="IJJ5" s="85"/>
      <c r="IJK5" s="85"/>
      <c r="IJL5" s="85"/>
      <c r="IJM5" s="85"/>
      <c r="IJN5" s="85"/>
      <c r="IJO5" s="85"/>
      <c r="IJP5" s="85"/>
      <c r="IJQ5" s="85"/>
      <c r="IJR5" s="85"/>
      <c r="IJS5" s="85"/>
      <c r="IJT5" s="85"/>
      <c r="IJU5" s="85"/>
      <c r="IJV5" s="85"/>
      <c r="IJW5" s="85"/>
      <c r="IJX5" s="85"/>
      <c r="IJY5" s="85"/>
      <c r="IJZ5" s="85"/>
      <c r="IKA5" s="85"/>
      <c r="IKB5" s="85"/>
      <c r="IKC5" s="85"/>
      <c r="IKD5" s="85"/>
      <c r="IKE5" s="85"/>
      <c r="IKF5" s="85"/>
      <c r="IKG5" s="85"/>
      <c r="IKH5" s="85"/>
      <c r="IKI5" s="85"/>
      <c r="IKJ5" s="85"/>
      <c r="IKK5" s="85"/>
      <c r="IKL5" s="85"/>
      <c r="IKM5" s="85"/>
      <c r="IKN5" s="85"/>
      <c r="IKO5" s="85"/>
      <c r="IKP5" s="85"/>
      <c r="IKQ5" s="85"/>
      <c r="IKR5" s="85"/>
      <c r="IKS5" s="85"/>
      <c r="IKT5" s="85"/>
      <c r="IKU5" s="85"/>
      <c r="IKV5" s="85"/>
      <c r="IKW5" s="85"/>
      <c r="IKX5" s="85"/>
      <c r="IKY5" s="85"/>
      <c r="IKZ5" s="85"/>
      <c r="ILA5" s="85"/>
      <c r="ILB5" s="85"/>
      <c r="ILC5" s="85"/>
      <c r="ILD5" s="85"/>
      <c r="ILE5" s="85"/>
      <c r="ILF5" s="85"/>
      <c r="ILG5" s="85"/>
      <c r="ILH5" s="85"/>
      <c r="ILI5" s="85"/>
      <c r="ILJ5" s="85"/>
      <c r="ILK5" s="85"/>
      <c r="ILL5" s="85"/>
      <c r="ILM5" s="85"/>
      <c r="ILN5" s="85"/>
      <c r="ILO5" s="85"/>
      <c r="ILP5" s="85"/>
      <c r="ILQ5" s="85"/>
      <c r="ILR5" s="85"/>
      <c r="ILS5" s="85"/>
      <c r="ILT5" s="85"/>
      <c r="ILU5" s="85"/>
      <c r="ILV5" s="85"/>
      <c r="ILW5" s="85"/>
      <c r="ILX5" s="85"/>
      <c r="ILY5" s="85"/>
      <c r="ILZ5" s="85"/>
      <c r="IMA5" s="85"/>
      <c r="IMB5" s="85"/>
      <c r="IMC5" s="85"/>
      <c r="IMD5" s="85"/>
      <c r="IME5" s="85"/>
      <c r="IMF5" s="85"/>
      <c r="IMG5" s="85"/>
      <c r="IMH5" s="85"/>
      <c r="IMI5" s="85"/>
      <c r="IMJ5" s="85"/>
      <c r="IMK5" s="85"/>
      <c r="IML5" s="85"/>
      <c r="IMM5" s="85"/>
      <c r="IMN5" s="85"/>
      <c r="IMO5" s="85"/>
      <c r="IMP5" s="85"/>
      <c r="IMQ5" s="85"/>
      <c r="IMR5" s="85"/>
      <c r="IMS5" s="85"/>
      <c r="IMT5" s="85"/>
      <c r="IMU5" s="85"/>
      <c r="IMV5" s="85"/>
      <c r="IMW5" s="85"/>
      <c r="IMX5" s="85"/>
      <c r="IMY5" s="85"/>
      <c r="IMZ5" s="85"/>
      <c r="INA5" s="85"/>
      <c r="INB5" s="85"/>
      <c r="INC5" s="85"/>
      <c r="IND5" s="85"/>
      <c r="INE5" s="85"/>
      <c r="INF5" s="85"/>
      <c r="ING5" s="85"/>
      <c r="INH5" s="85"/>
      <c r="INI5" s="85"/>
      <c r="INJ5" s="85"/>
      <c r="INK5" s="85"/>
      <c r="INL5" s="85"/>
      <c r="INM5" s="85"/>
      <c r="INN5" s="85"/>
      <c r="INO5" s="85"/>
      <c r="INP5" s="85"/>
      <c r="INQ5" s="85"/>
      <c r="INR5" s="85"/>
      <c r="INS5" s="85"/>
      <c r="INT5" s="85"/>
      <c r="INU5" s="85"/>
      <c r="INV5" s="85"/>
      <c r="INW5" s="85"/>
      <c r="INX5" s="85"/>
      <c r="INY5" s="85"/>
      <c r="INZ5" s="85"/>
      <c r="IOA5" s="85"/>
      <c r="IOB5" s="85"/>
      <c r="IOC5" s="85"/>
      <c r="IOD5" s="85"/>
      <c r="IOE5" s="85"/>
      <c r="IOF5" s="85"/>
      <c r="IOG5" s="85"/>
      <c r="IOH5" s="85"/>
      <c r="IOI5" s="85"/>
      <c r="IOJ5" s="85"/>
      <c r="IOK5" s="85"/>
      <c r="IOL5" s="85"/>
      <c r="IOM5" s="85"/>
      <c r="ION5" s="85"/>
      <c r="IOO5" s="85"/>
      <c r="IOP5" s="85"/>
      <c r="IOQ5" s="85"/>
      <c r="IOR5" s="85"/>
      <c r="IOS5" s="85"/>
      <c r="IOT5" s="85"/>
      <c r="IOU5" s="85"/>
      <c r="IOV5" s="85"/>
      <c r="IOW5" s="85"/>
      <c r="IOX5" s="85"/>
      <c r="IOY5" s="85"/>
      <c r="IOZ5" s="85"/>
      <c r="IPA5" s="85"/>
      <c r="IPB5" s="85"/>
      <c r="IPC5" s="85"/>
      <c r="IPD5" s="85"/>
      <c r="IPE5" s="85"/>
      <c r="IPF5" s="85"/>
      <c r="IPG5" s="85"/>
      <c r="IPH5" s="85"/>
      <c r="IPI5" s="85"/>
      <c r="IPJ5" s="85"/>
      <c r="IPK5" s="85"/>
      <c r="IPL5" s="85"/>
      <c r="IPM5" s="85"/>
      <c r="IPN5" s="85"/>
      <c r="IPO5" s="85"/>
      <c r="IPP5" s="85"/>
      <c r="IPQ5" s="85"/>
      <c r="IPR5" s="85"/>
      <c r="IPS5" s="85"/>
      <c r="IPT5" s="85"/>
      <c r="IPU5" s="85"/>
      <c r="IPV5" s="85"/>
      <c r="IPW5" s="85"/>
      <c r="IPX5" s="85"/>
      <c r="IPY5" s="85"/>
      <c r="IPZ5" s="85"/>
      <c r="IQA5" s="85"/>
      <c r="IQB5" s="85"/>
      <c r="IQC5" s="85"/>
      <c r="IQD5" s="85"/>
      <c r="IQE5" s="85"/>
      <c r="IQF5" s="85"/>
      <c r="IQG5" s="85"/>
      <c r="IQH5" s="85"/>
      <c r="IQI5" s="85"/>
      <c r="IQJ5" s="85"/>
      <c r="IQK5" s="85"/>
      <c r="IQL5" s="85"/>
      <c r="IQM5" s="85"/>
      <c r="IQN5" s="85"/>
      <c r="IQO5" s="85"/>
      <c r="IQP5" s="85"/>
      <c r="IQQ5" s="85"/>
      <c r="IQR5" s="85"/>
      <c r="IQS5" s="85"/>
      <c r="IQT5" s="85"/>
      <c r="IQU5" s="85"/>
      <c r="IQV5" s="85"/>
      <c r="IQW5" s="85"/>
      <c r="IQX5" s="85"/>
      <c r="IQY5" s="85"/>
      <c r="IQZ5" s="85"/>
      <c r="IRA5" s="85"/>
      <c r="IRB5" s="85"/>
      <c r="IRC5" s="85"/>
      <c r="IRD5" s="85"/>
      <c r="IRE5" s="85"/>
      <c r="IRF5" s="85"/>
      <c r="IRG5" s="85"/>
      <c r="IRH5" s="85"/>
      <c r="IRI5" s="85"/>
      <c r="IRJ5" s="85"/>
      <c r="IRK5" s="85"/>
      <c r="IRL5" s="85"/>
      <c r="IRM5" s="85"/>
      <c r="IRN5" s="85"/>
      <c r="IRO5" s="85"/>
      <c r="IRP5" s="85"/>
      <c r="IRQ5" s="85"/>
      <c r="IRR5" s="85"/>
      <c r="IRS5" s="85"/>
      <c r="IRT5" s="85"/>
      <c r="IRU5" s="85"/>
      <c r="IRV5" s="85"/>
      <c r="IRW5" s="85"/>
      <c r="IRX5" s="85"/>
      <c r="IRY5" s="85"/>
      <c r="IRZ5" s="85"/>
      <c r="ISA5" s="85"/>
      <c r="ISB5" s="85"/>
      <c r="ISC5" s="85"/>
      <c r="ISD5" s="85"/>
      <c r="ISE5" s="85"/>
      <c r="ISF5" s="85"/>
      <c r="ISG5" s="85"/>
      <c r="ISH5" s="85"/>
      <c r="ISI5" s="85"/>
      <c r="ISJ5" s="85"/>
      <c r="ISK5" s="85"/>
      <c r="ISL5" s="85"/>
      <c r="ISM5" s="85"/>
      <c r="ISN5" s="85"/>
      <c r="ISO5" s="85"/>
      <c r="ISP5" s="85"/>
      <c r="ISQ5" s="85"/>
      <c r="ISR5" s="85"/>
      <c r="ISS5" s="85"/>
      <c r="IST5" s="85"/>
      <c r="ISU5" s="85"/>
      <c r="ISV5" s="85"/>
      <c r="ISW5" s="85"/>
      <c r="ISX5" s="85"/>
      <c r="ISY5" s="85"/>
      <c r="ISZ5" s="85"/>
      <c r="ITA5" s="85"/>
      <c r="ITB5" s="85"/>
      <c r="ITC5" s="85"/>
      <c r="ITD5" s="85"/>
      <c r="ITE5" s="85"/>
      <c r="ITF5" s="85"/>
      <c r="ITG5" s="85"/>
      <c r="ITH5" s="85"/>
      <c r="ITI5" s="85"/>
      <c r="ITJ5" s="85"/>
      <c r="ITK5" s="85"/>
      <c r="ITL5" s="85"/>
      <c r="ITM5" s="85"/>
      <c r="ITN5" s="85"/>
      <c r="ITO5" s="85"/>
      <c r="ITP5" s="85"/>
      <c r="ITQ5" s="85"/>
      <c r="ITR5" s="85"/>
      <c r="ITS5" s="85"/>
      <c r="ITT5" s="85"/>
      <c r="ITU5" s="85"/>
      <c r="ITV5" s="85"/>
      <c r="ITW5" s="85"/>
      <c r="ITX5" s="85"/>
      <c r="ITY5" s="85"/>
      <c r="ITZ5" s="85"/>
      <c r="IUA5" s="85"/>
      <c r="IUB5" s="85"/>
      <c r="IUC5" s="85"/>
      <c r="IUD5" s="85"/>
      <c r="IUE5" s="85"/>
      <c r="IUF5" s="85"/>
      <c r="IUG5" s="85"/>
      <c r="IUH5" s="85"/>
      <c r="IUI5" s="85"/>
      <c r="IUJ5" s="85"/>
      <c r="IUK5" s="85"/>
      <c r="IUL5" s="85"/>
      <c r="IUM5" s="85"/>
      <c r="IUN5" s="85"/>
      <c r="IUO5" s="85"/>
      <c r="IUP5" s="85"/>
      <c r="IUQ5" s="85"/>
      <c r="IUR5" s="85"/>
      <c r="IUS5" s="85"/>
      <c r="IUT5" s="85"/>
      <c r="IUU5" s="85"/>
      <c r="IUV5" s="85"/>
      <c r="IUW5" s="85"/>
      <c r="IUX5" s="85"/>
      <c r="IUY5" s="85"/>
      <c r="IUZ5" s="85"/>
      <c r="IVA5" s="85"/>
      <c r="IVB5" s="85"/>
      <c r="IVC5" s="85"/>
      <c r="IVD5" s="85"/>
      <c r="IVE5" s="85"/>
      <c r="IVF5" s="85"/>
      <c r="IVG5" s="85"/>
      <c r="IVH5" s="85"/>
      <c r="IVI5" s="85"/>
      <c r="IVJ5" s="85"/>
      <c r="IVK5" s="85"/>
      <c r="IVL5" s="85"/>
      <c r="IVM5" s="85"/>
      <c r="IVN5" s="85"/>
      <c r="IVO5" s="85"/>
      <c r="IVP5" s="85"/>
      <c r="IVQ5" s="85"/>
      <c r="IVR5" s="85"/>
      <c r="IVS5" s="85"/>
      <c r="IVT5" s="85"/>
      <c r="IVU5" s="85"/>
      <c r="IVV5" s="85"/>
      <c r="IVW5" s="85"/>
      <c r="IVX5" s="85"/>
      <c r="IVY5" s="85"/>
      <c r="IVZ5" s="85"/>
      <c r="IWA5" s="85"/>
      <c r="IWB5" s="85"/>
      <c r="IWC5" s="85"/>
      <c r="IWD5" s="85"/>
      <c r="IWE5" s="85"/>
      <c r="IWF5" s="85"/>
      <c r="IWG5" s="85"/>
      <c r="IWH5" s="85"/>
      <c r="IWI5" s="85"/>
      <c r="IWJ5" s="85"/>
      <c r="IWK5" s="85"/>
      <c r="IWL5" s="85"/>
      <c r="IWM5" s="85"/>
      <c r="IWN5" s="85"/>
      <c r="IWO5" s="85"/>
      <c r="IWP5" s="85"/>
      <c r="IWQ5" s="85"/>
      <c r="IWR5" s="85"/>
      <c r="IWS5" s="85"/>
      <c r="IWT5" s="85"/>
      <c r="IWU5" s="85"/>
      <c r="IWV5" s="85"/>
      <c r="IWW5" s="85"/>
      <c r="IWX5" s="85"/>
      <c r="IWY5" s="85"/>
      <c r="IWZ5" s="85"/>
      <c r="IXA5" s="85"/>
      <c r="IXB5" s="85"/>
      <c r="IXC5" s="85"/>
      <c r="IXD5" s="85"/>
      <c r="IXE5" s="85"/>
      <c r="IXF5" s="85"/>
      <c r="IXG5" s="85"/>
      <c r="IXH5" s="85"/>
      <c r="IXI5" s="85"/>
      <c r="IXJ5" s="85"/>
      <c r="IXK5" s="85"/>
      <c r="IXL5" s="85"/>
      <c r="IXM5" s="85"/>
      <c r="IXN5" s="85"/>
      <c r="IXO5" s="85"/>
      <c r="IXP5" s="85"/>
      <c r="IXQ5" s="85"/>
      <c r="IXR5" s="85"/>
      <c r="IXS5" s="85"/>
      <c r="IXT5" s="85"/>
      <c r="IXU5" s="85"/>
      <c r="IXV5" s="85"/>
      <c r="IXW5" s="85"/>
      <c r="IXX5" s="85"/>
      <c r="IXY5" s="85"/>
      <c r="IXZ5" s="85"/>
      <c r="IYA5" s="85"/>
      <c r="IYB5" s="85"/>
      <c r="IYC5" s="85"/>
      <c r="IYD5" s="85"/>
      <c r="IYE5" s="85"/>
      <c r="IYF5" s="85"/>
      <c r="IYG5" s="85"/>
      <c r="IYH5" s="85"/>
      <c r="IYI5" s="85"/>
      <c r="IYJ5" s="85"/>
      <c r="IYK5" s="85"/>
      <c r="IYL5" s="85"/>
      <c r="IYM5" s="85"/>
      <c r="IYN5" s="85"/>
      <c r="IYO5" s="85"/>
      <c r="IYP5" s="85"/>
      <c r="IYQ5" s="85"/>
      <c r="IYR5" s="85"/>
      <c r="IYS5" s="85"/>
      <c r="IYT5" s="85"/>
      <c r="IYU5" s="85"/>
      <c r="IYV5" s="85"/>
      <c r="IYW5" s="85"/>
      <c r="IYX5" s="85"/>
      <c r="IYY5" s="85"/>
      <c r="IYZ5" s="85"/>
      <c r="IZA5" s="85"/>
      <c r="IZB5" s="85"/>
      <c r="IZC5" s="85"/>
      <c r="IZD5" s="85"/>
      <c r="IZE5" s="85"/>
      <c r="IZF5" s="85"/>
      <c r="IZG5" s="85"/>
      <c r="IZH5" s="85"/>
      <c r="IZI5" s="85"/>
      <c r="IZJ5" s="85"/>
      <c r="IZK5" s="85"/>
      <c r="IZL5" s="85"/>
      <c r="IZM5" s="85"/>
      <c r="IZN5" s="85"/>
      <c r="IZO5" s="85"/>
      <c r="IZP5" s="85"/>
      <c r="IZQ5" s="85"/>
      <c r="IZR5" s="85"/>
      <c r="IZS5" s="85"/>
      <c r="IZT5" s="85"/>
      <c r="IZU5" s="85"/>
      <c r="IZV5" s="85"/>
      <c r="IZW5" s="85"/>
      <c r="IZX5" s="85"/>
      <c r="IZY5" s="85"/>
      <c r="IZZ5" s="85"/>
      <c r="JAA5" s="85"/>
      <c r="JAB5" s="85"/>
      <c r="JAC5" s="85"/>
      <c r="JAD5" s="85"/>
      <c r="JAE5" s="85"/>
      <c r="JAF5" s="85"/>
      <c r="JAG5" s="85"/>
      <c r="JAH5" s="85"/>
      <c r="JAI5" s="85"/>
      <c r="JAJ5" s="85"/>
      <c r="JAK5" s="85"/>
      <c r="JAL5" s="85"/>
      <c r="JAM5" s="85"/>
      <c r="JAN5" s="85"/>
      <c r="JAO5" s="85"/>
      <c r="JAP5" s="85"/>
      <c r="JAQ5" s="85"/>
      <c r="JAR5" s="85"/>
      <c r="JAS5" s="85"/>
      <c r="JAT5" s="85"/>
      <c r="JAU5" s="85"/>
      <c r="JAV5" s="85"/>
      <c r="JAW5" s="85"/>
      <c r="JAX5" s="85"/>
      <c r="JAY5" s="85"/>
      <c r="JAZ5" s="85"/>
      <c r="JBA5" s="85"/>
      <c r="JBB5" s="85"/>
      <c r="JBC5" s="85"/>
      <c r="JBD5" s="85"/>
      <c r="JBE5" s="85"/>
      <c r="JBF5" s="85"/>
      <c r="JBG5" s="85"/>
      <c r="JBH5" s="85"/>
      <c r="JBI5" s="85"/>
      <c r="JBJ5" s="85"/>
      <c r="JBK5" s="85"/>
      <c r="JBL5" s="85"/>
      <c r="JBM5" s="85"/>
      <c r="JBN5" s="85"/>
      <c r="JBO5" s="85"/>
      <c r="JBP5" s="85"/>
      <c r="JBQ5" s="85"/>
      <c r="JBR5" s="85"/>
      <c r="JBS5" s="85"/>
      <c r="JBT5" s="85"/>
      <c r="JBU5" s="85"/>
      <c r="JBV5" s="85"/>
      <c r="JBW5" s="85"/>
      <c r="JBX5" s="85"/>
      <c r="JBY5" s="85"/>
      <c r="JBZ5" s="85"/>
      <c r="JCA5" s="85"/>
      <c r="JCB5" s="85"/>
      <c r="JCC5" s="85"/>
      <c r="JCD5" s="85"/>
      <c r="JCE5" s="85"/>
      <c r="JCF5" s="85"/>
      <c r="JCG5" s="85"/>
      <c r="JCH5" s="85"/>
      <c r="JCI5" s="85"/>
      <c r="JCJ5" s="85"/>
      <c r="JCK5" s="85"/>
      <c r="JCL5" s="85"/>
      <c r="JCM5" s="85"/>
      <c r="JCN5" s="85"/>
      <c r="JCO5" s="85"/>
      <c r="JCP5" s="85"/>
      <c r="JCQ5" s="85"/>
      <c r="JCR5" s="85"/>
      <c r="JCS5" s="85"/>
      <c r="JCT5" s="85"/>
      <c r="JCU5" s="85"/>
      <c r="JCV5" s="85"/>
      <c r="JCW5" s="85"/>
      <c r="JCX5" s="85"/>
      <c r="JCY5" s="85"/>
      <c r="JCZ5" s="85"/>
      <c r="JDA5" s="85"/>
      <c r="JDB5" s="85"/>
      <c r="JDC5" s="85"/>
      <c r="JDD5" s="85"/>
      <c r="JDE5" s="85"/>
      <c r="JDF5" s="85"/>
      <c r="JDG5" s="85"/>
      <c r="JDH5" s="85"/>
      <c r="JDI5" s="85"/>
      <c r="JDJ5" s="85"/>
      <c r="JDK5" s="85"/>
      <c r="JDL5" s="85"/>
      <c r="JDM5" s="85"/>
      <c r="JDN5" s="85"/>
      <c r="JDO5" s="85"/>
      <c r="JDP5" s="85"/>
      <c r="JDQ5" s="85"/>
      <c r="JDR5" s="85"/>
      <c r="JDS5" s="85"/>
      <c r="JDT5" s="85"/>
      <c r="JDU5" s="85"/>
      <c r="JDV5" s="85"/>
      <c r="JDW5" s="85"/>
      <c r="JDX5" s="85"/>
      <c r="JDY5" s="85"/>
      <c r="JDZ5" s="85"/>
      <c r="JEA5" s="85"/>
      <c r="JEB5" s="85"/>
      <c r="JEC5" s="85"/>
      <c r="JED5" s="85"/>
      <c r="JEE5" s="85"/>
      <c r="JEF5" s="85"/>
      <c r="JEG5" s="85"/>
      <c r="JEH5" s="85"/>
      <c r="JEI5" s="85"/>
      <c r="JEJ5" s="85"/>
      <c r="JEK5" s="85"/>
      <c r="JEL5" s="85"/>
      <c r="JEM5" s="85"/>
      <c r="JEN5" s="85"/>
      <c r="JEO5" s="85"/>
      <c r="JEP5" s="85"/>
      <c r="JEQ5" s="85"/>
      <c r="JER5" s="85"/>
      <c r="JES5" s="85"/>
      <c r="JET5" s="85"/>
      <c r="JEU5" s="85"/>
      <c r="JEV5" s="85"/>
      <c r="JEW5" s="85"/>
      <c r="JEX5" s="85"/>
      <c r="JEY5" s="85"/>
      <c r="JEZ5" s="85"/>
      <c r="JFA5" s="85"/>
      <c r="JFB5" s="85"/>
      <c r="JFC5" s="85"/>
      <c r="JFD5" s="85"/>
      <c r="JFE5" s="85"/>
      <c r="JFF5" s="85"/>
      <c r="JFG5" s="85"/>
      <c r="JFH5" s="85"/>
      <c r="JFI5" s="85"/>
      <c r="JFJ5" s="85"/>
      <c r="JFK5" s="85"/>
      <c r="JFL5" s="85"/>
      <c r="JFM5" s="85"/>
      <c r="JFN5" s="85"/>
      <c r="JFO5" s="85"/>
      <c r="JFP5" s="85"/>
      <c r="JFQ5" s="85"/>
      <c r="JFR5" s="85"/>
      <c r="JFS5" s="85"/>
      <c r="JFT5" s="85"/>
      <c r="JFU5" s="85"/>
      <c r="JFV5" s="85"/>
      <c r="JFW5" s="85"/>
      <c r="JFX5" s="85"/>
      <c r="JFY5" s="85"/>
      <c r="JFZ5" s="85"/>
      <c r="JGA5" s="85"/>
      <c r="JGB5" s="85"/>
      <c r="JGC5" s="85"/>
      <c r="JGD5" s="85"/>
      <c r="JGE5" s="85"/>
      <c r="JGF5" s="85"/>
      <c r="JGG5" s="85"/>
      <c r="JGH5" s="85"/>
      <c r="JGI5" s="85"/>
      <c r="JGJ5" s="85"/>
      <c r="JGK5" s="85"/>
      <c r="JGL5" s="85"/>
      <c r="JGM5" s="85"/>
      <c r="JGN5" s="85"/>
      <c r="JGO5" s="85"/>
      <c r="JGP5" s="85"/>
      <c r="JGQ5" s="85"/>
      <c r="JGR5" s="85"/>
      <c r="JGS5" s="85"/>
      <c r="JGT5" s="85"/>
      <c r="JGU5" s="85"/>
      <c r="JGV5" s="85"/>
      <c r="JGW5" s="85"/>
      <c r="JGX5" s="85"/>
      <c r="JGY5" s="85"/>
      <c r="JGZ5" s="85"/>
      <c r="JHA5" s="85"/>
      <c r="JHB5" s="85"/>
      <c r="JHC5" s="85"/>
      <c r="JHD5" s="85"/>
      <c r="JHE5" s="85"/>
      <c r="JHF5" s="85"/>
      <c r="JHG5" s="85"/>
      <c r="JHH5" s="85"/>
      <c r="JHI5" s="85"/>
      <c r="JHJ5" s="85"/>
      <c r="JHK5" s="85"/>
      <c r="JHL5" s="85"/>
      <c r="JHM5" s="85"/>
      <c r="JHN5" s="85"/>
      <c r="JHO5" s="85"/>
      <c r="JHP5" s="85"/>
      <c r="JHQ5" s="85"/>
      <c r="JHR5" s="85"/>
      <c r="JHS5" s="85"/>
      <c r="JHT5" s="85"/>
      <c r="JHU5" s="85"/>
      <c r="JHV5" s="85"/>
      <c r="JHW5" s="85"/>
      <c r="JHX5" s="85"/>
      <c r="JHY5" s="85"/>
      <c r="JHZ5" s="85"/>
      <c r="JIA5" s="85"/>
      <c r="JIB5" s="85"/>
      <c r="JIC5" s="85"/>
      <c r="JID5" s="85"/>
      <c r="JIE5" s="85"/>
      <c r="JIF5" s="85"/>
      <c r="JIG5" s="85"/>
      <c r="JIH5" s="85"/>
      <c r="JII5" s="85"/>
      <c r="JIJ5" s="85"/>
      <c r="JIK5" s="85"/>
      <c r="JIL5" s="85"/>
      <c r="JIM5" s="85"/>
      <c r="JIN5" s="85"/>
      <c r="JIO5" s="85"/>
      <c r="JIP5" s="85"/>
      <c r="JIQ5" s="85"/>
      <c r="JIR5" s="85"/>
      <c r="JIS5" s="85"/>
      <c r="JIT5" s="85"/>
      <c r="JIU5" s="85"/>
      <c r="JIV5" s="85"/>
      <c r="JIW5" s="85"/>
      <c r="JIX5" s="85"/>
      <c r="JIY5" s="85"/>
      <c r="JIZ5" s="85"/>
      <c r="JJA5" s="85"/>
      <c r="JJB5" s="85"/>
      <c r="JJC5" s="85"/>
      <c r="JJD5" s="85"/>
      <c r="JJE5" s="85"/>
      <c r="JJF5" s="85"/>
      <c r="JJG5" s="85"/>
      <c r="JJH5" s="85"/>
      <c r="JJI5" s="85"/>
      <c r="JJJ5" s="85"/>
      <c r="JJK5" s="85"/>
      <c r="JJL5" s="85"/>
      <c r="JJM5" s="85"/>
      <c r="JJN5" s="85"/>
      <c r="JJO5" s="85"/>
      <c r="JJP5" s="85"/>
      <c r="JJQ5" s="85"/>
      <c r="JJR5" s="85"/>
      <c r="JJS5" s="85"/>
      <c r="JJT5" s="85"/>
      <c r="JJU5" s="85"/>
      <c r="JJV5" s="85"/>
      <c r="JJW5" s="85"/>
      <c r="JJX5" s="85"/>
      <c r="JJY5" s="85"/>
      <c r="JJZ5" s="85"/>
      <c r="JKA5" s="85"/>
      <c r="JKB5" s="85"/>
      <c r="JKC5" s="85"/>
      <c r="JKD5" s="85"/>
      <c r="JKE5" s="85"/>
      <c r="JKF5" s="85"/>
      <c r="JKG5" s="85"/>
      <c r="JKH5" s="85"/>
      <c r="JKI5" s="85"/>
      <c r="JKJ5" s="85"/>
      <c r="JKK5" s="85"/>
      <c r="JKL5" s="85"/>
      <c r="JKM5" s="85"/>
      <c r="JKN5" s="85"/>
      <c r="JKO5" s="85"/>
      <c r="JKP5" s="85"/>
      <c r="JKQ5" s="85"/>
      <c r="JKR5" s="85"/>
      <c r="JKS5" s="85"/>
      <c r="JKT5" s="85"/>
      <c r="JKU5" s="85"/>
      <c r="JKV5" s="85"/>
      <c r="JKW5" s="85"/>
      <c r="JKX5" s="85"/>
      <c r="JKY5" s="85"/>
      <c r="JKZ5" s="85"/>
      <c r="JLA5" s="85"/>
      <c r="JLB5" s="85"/>
      <c r="JLC5" s="85"/>
      <c r="JLD5" s="85"/>
      <c r="JLE5" s="85"/>
      <c r="JLF5" s="85"/>
      <c r="JLG5" s="85"/>
      <c r="JLH5" s="85"/>
      <c r="JLI5" s="85"/>
      <c r="JLJ5" s="85"/>
      <c r="JLK5" s="85"/>
      <c r="JLL5" s="85"/>
      <c r="JLM5" s="85"/>
      <c r="JLN5" s="85"/>
      <c r="JLO5" s="85"/>
      <c r="JLP5" s="85"/>
      <c r="JLQ5" s="85"/>
      <c r="JLR5" s="85"/>
      <c r="JLS5" s="85"/>
      <c r="JLT5" s="85"/>
      <c r="JLU5" s="85"/>
      <c r="JLV5" s="85"/>
      <c r="JLW5" s="85"/>
      <c r="JLX5" s="85"/>
      <c r="JLY5" s="85"/>
      <c r="JLZ5" s="85"/>
      <c r="JMA5" s="85"/>
      <c r="JMB5" s="85"/>
      <c r="JMC5" s="85"/>
      <c r="JMD5" s="85"/>
      <c r="JME5" s="85"/>
      <c r="JMF5" s="85"/>
      <c r="JMG5" s="85"/>
      <c r="JMH5" s="85"/>
      <c r="JMI5" s="85"/>
      <c r="JMJ5" s="85"/>
      <c r="JMK5" s="85"/>
      <c r="JML5" s="85"/>
      <c r="JMM5" s="85"/>
      <c r="JMN5" s="85"/>
      <c r="JMO5" s="85"/>
      <c r="JMP5" s="85"/>
      <c r="JMQ5" s="85"/>
      <c r="JMR5" s="85"/>
      <c r="JMS5" s="85"/>
      <c r="JMT5" s="85"/>
      <c r="JMU5" s="85"/>
      <c r="JMV5" s="85"/>
      <c r="JMW5" s="85"/>
      <c r="JMX5" s="85"/>
      <c r="JMY5" s="85"/>
      <c r="JMZ5" s="85"/>
      <c r="JNA5" s="85"/>
      <c r="JNB5" s="85"/>
      <c r="JNC5" s="85"/>
      <c r="JND5" s="85"/>
      <c r="JNE5" s="85"/>
      <c r="JNF5" s="85"/>
      <c r="JNG5" s="85"/>
      <c r="JNH5" s="85"/>
      <c r="JNI5" s="85"/>
      <c r="JNJ5" s="85"/>
      <c r="JNK5" s="85"/>
      <c r="JNL5" s="85"/>
      <c r="JNM5" s="85"/>
      <c r="JNN5" s="85"/>
      <c r="JNO5" s="85"/>
      <c r="JNP5" s="85"/>
      <c r="JNQ5" s="85"/>
      <c r="JNR5" s="85"/>
      <c r="JNS5" s="85"/>
      <c r="JNT5" s="85"/>
      <c r="JNU5" s="85"/>
      <c r="JNV5" s="85"/>
      <c r="JNW5" s="85"/>
      <c r="JNX5" s="85"/>
      <c r="JNY5" s="85"/>
      <c r="JNZ5" s="85"/>
      <c r="JOA5" s="85"/>
      <c r="JOB5" s="85"/>
      <c r="JOC5" s="85"/>
      <c r="JOD5" s="85"/>
      <c r="JOE5" s="85"/>
      <c r="JOF5" s="85"/>
      <c r="JOG5" s="85"/>
      <c r="JOH5" s="85"/>
      <c r="JOI5" s="85"/>
      <c r="JOJ5" s="85"/>
      <c r="JOK5" s="85"/>
      <c r="JOL5" s="85"/>
      <c r="JOM5" s="85"/>
      <c r="JON5" s="85"/>
      <c r="JOO5" s="85"/>
      <c r="JOP5" s="85"/>
      <c r="JOQ5" s="85"/>
      <c r="JOR5" s="85"/>
      <c r="JOS5" s="85"/>
      <c r="JOT5" s="85"/>
      <c r="JOU5" s="85"/>
      <c r="JOV5" s="85"/>
      <c r="JOW5" s="85"/>
      <c r="JOX5" s="85"/>
      <c r="JOY5" s="85"/>
      <c r="JOZ5" s="85"/>
      <c r="JPA5" s="85"/>
      <c r="JPB5" s="85"/>
      <c r="JPC5" s="85"/>
      <c r="JPD5" s="85"/>
      <c r="JPE5" s="85"/>
      <c r="JPF5" s="85"/>
      <c r="JPG5" s="85"/>
      <c r="JPH5" s="85"/>
      <c r="JPI5" s="85"/>
      <c r="JPJ5" s="85"/>
      <c r="JPK5" s="85"/>
      <c r="JPL5" s="85"/>
      <c r="JPM5" s="85"/>
      <c r="JPN5" s="85"/>
      <c r="JPO5" s="85"/>
      <c r="JPP5" s="85"/>
      <c r="JPQ5" s="85"/>
      <c r="JPR5" s="85"/>
      <c r="JPS5" s="85"/>
      <c r="JPT5" s="85"/>
      <c r="JPU5" s="85"/>
      <c r="JPV5" s="85"/>
      <c r="JPW5" s="85"/>
      <c r="JPX5" s="85"/>
      <c r="JPY5" s="85"/>
      <c r="JPZ5" s="85"/>
      <c r="JQA5" s="85"/>
      <c r="JQB5" s="85"/>
      <c r="JQC5" s="85"/>
      <c r="JQD5" s="85"/>
      <c r="JQE5" s="85"/>
      <c r="JQF5" s="85"/>
      <c r="JQG5" s="85"/>
      <c r="JQH5" s="85"/>
      <c r="JQI5" s="85"/>
      <c r="JQJ5" s="85"/>
      <c r="JQK5" s="85"/>
      <c r="JQL5" s="85"/>
      <c r="JQM5" s="85"/>
      <c r="JQN5" s="85"/>
      <c r="JQO5" s="85"/>
      <c r="JQP5" s="85"/>
      <c r="JQQ5" s="85"/>
      <c r="JQR5" s="85"/>
      <c r="JQS5" s="85"/>
      <c r="JQT5" s="85"/>
      <c r="JQU5" s="85"/>
      <c r="JQV5" s="85"/>
      <c r="JQW5" s="85"/>
      <c r="JQX5" s="85"/>
      <c r="JQY5" s="85"/>
      <c r="JQZ5" s="85"/>
      <c r="JRA5" s="85"/>
      <c r="JRB5" s="85"/>
      <c r="JRC5" s="85"/>
      <c r="JRD5" s="85"/>
      <c r="JRE5" s="85"/>
      <c r="JRF5" s="85"/>
      <c r="JRG5" s="85"/>
      <c r="JRH5" s="85"/>
      <c r="JRI5" s="85"/>
      <c r="JRJ5" s="85"/>
      <c r="JRK5" s="85"/>
      <c r="JRL5" s="85"/>
      <c r="JRM5" s="85"/>
      <c r="JRN5" s="85"/>
      <c r="JRO5" s="85"/>
      <c r="JRP5" s="85"/>
      <c r="JRQ5" s="85"/>
      <c r="JRR5" s="85"/>
      <c r="JRS5" s="85"/>
      <c r="JRT5" s="85"/>
      <c r="JRU5" s="85"/>
      <c r="JRV5" s="85"/>
      <c r="JRW5" s="85"/>
      <c r="JRX5" s="85"/>
      <c r="JRY5" s="85"/>
      <c r="JRZ5" s="85"/>
      <c r="JSA5" s="85"/>
      <c r="JSB5" s="85"/>
      <c r="JSC5" s="85"/>
      <c r="JSD5" s="85"/>
      <c r="JSE5" s="85"/>
      <c r="JSF5" s="85"/>
      <c r="JSG5" s="85"/>
      <c r="JSH5" s="85"/>
      <c r="JSI5" s="85"/>
      <c r="JSJ5" s="85"/>
      <c r="JSK5" s="85"/>
      <c r="JSL5" s="85"/>
      <c r="JSM5" s="85"/>
      <c r="JSN5" s="85"/>
      <c r="JSO5" s="85"/>
      <c r="JSP5" s="85"/>
      <c r="JSQ5" s="85"/>
      <c r="JSR5" s="85"/>
      <c r="JSS5" s="85"/>
      <c r="JST5" s="85"/>
      <c r="JSU5" s="85"/>
      <c r="JSV5" s="85"/>
      <c r="JSW5" s="85"/>
      <c r="JSX5" s="85"/>
      <c r="JSY5" s="85"/>
      <c r="JSZ5" s="85"/>
      <c r="JTA5" s="85"/>
      <c r="JTB5" s="85"/>
      <c r="JTC5" s="85"/>
      <c r="JTD5" s="85"/>
      <c r="JTE5" s="85"/>
      <c r="JTF5" s="85"/>
      <c r="JTG5" s="85"/>
      <c r="JTH5" s="85"/>
      <c r="JTI5" s="85"/>
      <c r="JTJ5" s="85"/>
      <c r="JTK5" s="85"/>
      <c r="JTL5" s="85"/>
      <c r="JTM5" s="85"/>
      <c r="JTN5" s="85"/>
      <c r="JTO5" s="85"/>
      <c r="JTP5" s="85"/>
      <c r="JTQ5" s="85"/>
      <c r="JTR5" s="85"/>
      <c r="JTS5" s="85"/>
      <c r="JTT5" s="85"/>
      <c r="JTU5" s="85"/>
      <c r="JTV5" s="85"/>
      <c r="JTW5" s="85"/>
      <c r="JTX5" s="85"/>
      <c r="JTY5" s="85"/>
      <c r="JTZ5" s="85"/>
      <c r="JUA5" s="85"/>
      <c r="JUB5" s="85"/>
      <c r="JUC5" s="85"/>
      <c r="JUD5" s="85"/>
      <c r="JUE5" s="85"/>
      <c r="JUF5" s="85"/>
      <c r="JUG5" s="85"/>
      <c r="JUH5" s="85"/>
      <c r="JUI5" s="85"/>
      <c r="JUJ5" s="85"/>
      <c r="JUK5" s="85"/>
      <c r="JUL5" s="85"/>
      <c r="JUM5" s="85"/>
      <c r="JUN5" s="85"/>
      <c r="JUO5" s="85"/>
      <c r="JUP5" s="85"/>
      <c r="JUQ5" s="85"/>
      <c r="JUR5" s="85"/>
      <c r="JUS5" s="85"/>
      <c r="JUT5" s="85"/>
      <c r="JUU5" s="85"/>
      <c r="JUV5" s="85"/>
      <c r="JUW5" s="85"/>
      <c r="JUX5" s="85"/>
      <c r="JUY5" s="85"/>
      <c r="JUZ5" s="85"/>
      <c r="JVA5" s="85"/>
      <c r="JVB5" s="85"/>
      <c r="JVC5" s="85"/>
      <c r="JVD5" s="85"/>
      <c r="JVE5" s="85"/>
      <c r="JVF5" s="85"/>
      <c r="JVG5" s="85"/>
      <c r="JVH5" s="85"/>
      <c r="JVI5" s="85"/>
      <c r="JVJ5" s="85"/>
      <c r="JVK5" s="85"/>
      <c r="JVL5" s="85"/>
      <c r="JVM5" s="85"/>
      <c r="JVN5" s="85"/>
      <c r="JVO5" s="85"/>
      <c r="JVP5" s="85"/>
      <c r="JVQ5" s="85"/>
      <c r="JVR5" s="85"/>
      <c r="JVS5" s="85"/>
      <c r="JVT5" s="85"/>
      <c r="JVU5" s="85"/>
      <c r="JVV5" s="85"/>
      <c r="JVW5" s="85"/>
      <c r="JVX5" s="85"/>
      <c r="JVY5" s="85"/>
      <c r="JVZ5" s="85"/>
      <c r="JWA5" s="85"/>
      <c r="JWB5" s="85"/>
      <c r="JWC5" s="85"/>
      <c r="JWD5" s="85"/>
      <c r="JWE5" s="85"/>
      <c r="JWF5" s="85"/>
      <c r="JWG5" s="85"/>
      <c r="JWH5" s="85"/>
      <c r="JWI5" s="85"/>
      <c r="JWJ5" s="85"/>
      <c r="JWK5" s="85"/>
      <c r="JWL5" s="85"/>
      <c r="JWM5" s="85"/>
      <c r="JWN5" s="85"/>
      <c r="JWO5" s="85"/>
      <c r="JWP5" s="85"/>
      <c r="JWQ5" s="85"/>
      <c r="JWR5" s="85"/>
      <c r="JWS5" s="85"/>
      <c r="JWT5" s="85"/>
      <c r="JWU5" s="85"/>
      <c r="JWV5" s="85"/>
      <c r="JWW5" s="85"/>
      <c r="JWX5" s="85"/>
      <c r="JWY5" s="85"/>
      <c r="JWZ5" s="85"/>
      <c r="JXA5" s="85"/>
      <c r="JXB5" s="85"/>
      <c r="JXC5" s="85"/>
      <c r="JXD5" s="85"/>
      <c r="JXE5" s="85"/>
      <c r="JXF5" s="85"/>
      <c r="JXG5" s="85"/>
      <c r="JXH5" s="85"/>
      <c r="JXI5" s="85"/>
      <c r="JXJ5" s="85"/>
      <c r="JXK5" s="85"/>
      <c r="JXL5" s="85"/>
      <c r="JXM5" s="85"/>
      <c r="JXN5" s="85"/>
      <c r="JXO5" s="85"/>
      <c r="JXP5" s="85"/>
      <c r="JXQ5" s="85"/>
      <c r="JXR5" s="85"/>
      <c r="JXS5" s="85"/>
      <c r="JXT5" s="85"/>
      <c r="JXU5" s="85"/>
      <c r="JXV5" s="85"/>
      <c r="JXW5" s="85"/>
      <c r="JXX5" s="85"/>
      <c r="JXY5" s="85"/>
      <c r="JXZ5" s="85"/>
      <c r="JYA5" s="85"/>
      <c r="JYB5" s="85"/>
      <c r="JYC5" s="85"/>
      <c r="JYD5" s="85"/>
      <c r="JYE5" s="85"/>
      <c r="JYF5" s="85"/>
      <c r="JYG5" s="85"/>
      <c r="JYH5" s="85"/>
      <c r="JYI5" s="85"/>
      <c r="JYJ5" s="85"/>
      <c r="JYK5" s="85"/>
      <c r="JYL5" s="85"/>
      <c r="JYM5" s="85"/>
      <c r="JYN5" s="85"/>
      <c r="JYO5" s="85"/>
      <c r="JYP5" s="85"/>
      <c r="JYQ5" s="85"/>
      <c r="JYR5" s="85"/>
      <c r="JYS5" s="85"/>
      <c r="JYT5" s="85"/>
      <c r="JYU5" s="85"/>
      <c r="JYV5" s="85"/>
      <c r="JYW5" s="85"/>
      <c r="JYX5" s="85"/>
      <c r="JYY5" s="85"/>
      <c r="JYZ5" s="85"/>
      <c r="JZA5" s="85"/>
      <c r="JZB5" s="85"/>
      <c r="JZC5" s="85"/>
      <c r="JZD5" s="85"/>
      <c r="JZE5" s="85"/>
      <c r="JZF5" s="85"/>
      <c r="JZG5" s="85"/>
      <c r="JZH5" s="85"/>
      <c r="JZI5" s="85"/>
      <c r="JZJ5" s="85"/>
      <c r="JZK5" s="85"/>
      <c r="JZL5" s="85"/>
      <c r="JZM5" s="85"/>
      <c r="JZN5" s="85"/>
      <c r="JZO5" s="85"/>
      <c r="JZP5" s="85"/>
      <c r="JZQ5" s="85"/>
      <c r="JZR5" s="85"/>
      <c r="JZS5" s="85"/>
      <c r="JZT5" s="85"/>
      <c r="JZU5" s="85"/>
      <c r="JZV5" s="85"/>
      <c r="JZW5" s="85"/>
      <c r="JZX5" s="85"/>
      <c r="JZY5" s="85"/>
      <c r="JZZ5" s="85"/>
      <c r="KAA5" s="85"/>
      <c r="KAB5" s="85"/>
      <c r="KAC5" s="85"/>
      <c r="KAD5" s="85"/>
      <c r="KAE5" s="85"/>
      <c r="KAF5" s="85"/>
      <c r="KAG5" s="85"/>
      <c r="KAH5" s="85"/>
      <c r="KAI5" s="85"/>
      <c r="KAJ5" s="85"/>
      <c r="KAK5" s="85"/>
      <c r="KAL5" s="85"/>
      <c r="KAM5" s="85"/>
      <c r="KAN5" s="85"/>
      <c r="KAO5" s="85"/>
      <c r="KAP5" s="85"/>
      <c r="KAQ5" s="85"/>
      <c r="KAR5" s="85"/>
      <c r="KAS5" s="85"/>
      <c r="KAT5" s="85"/>
      <c r="KAU5" s="85"/>
      <c r="KAV5" s="85"/>
      <c r="KAW5" s="85"/>
      <c r="KAX5" s="85"/>
      <c r="KAY5" s="85"/>
      <c r="KAZ5" s="85"/>
      <c r="KBA5" s="85"/>
      <c r="KBB5" s="85"/>
      <c r="KBC5" s="85"/>
      <c r="KBD5" s="85"/>
      <c r="KBE5" s="85"/>
      <c r="KBF5" s="85"/>
      <c r="KBG5" s="85"/>
      <c r="KBH5" s="85"/>
      <c r="KBI5" s="85"/>
      <c r="KBJ5" s="85"/>
      <c r="KBK5" s="85"/>
      <c r="KBL5" s="85"/>
      <c r="KBM5" s="85"/>
      <c r="KBN5" s="85"/>
      <c r="KBO5" s="85"/>
      <c r="KBP5" s="85"/>
      <c r="KBQ5" s="85"/>
      <c r="KBR5" s="85"/>
      <c r="KBS5" s="85"/>
      <c r="KBT5" s="85"/>
      <c r="KBU5" s="85"/>
      <c r="KBV5" s="85"/>
      <c r="KBW5" s="85"/>
      <c r="KBX5" s="85"/>
      <c r="KBY5" s="85"/>
      <c r="KBZ5" s="85"/>
      <c r="KCA5" s="85"/>
      <c r="KCB5" s="85"/>
      <c r="KCC5" s="85"/>
      <c r="KCD5" s="85"/>
      <c r="KCE5" s="85"/>
      <c r="KCF5" s="85"/>
      <c r="KCG5" s="85"/>
      <c r="KCH5" s="85"/>
      <c r="KCI5" s="85"/>
      <c r="KCJ5" s="85"/>
      <c r="KCK5" s="85"/>
      <c r="KCL5" s="85"/>
      <c r="KCM5" s="85"/>
      <c r="KCN5" s="85"/>
      <c r="KCO5" s="85"/>
      <c r="KCP5" s="85"/>
      <c r="KCQ5" s="85"/>
      <c r="KCR5" s="85"/>
      <c r="KCS5" s="85"/>
      <c r="KCT5" s="85"/>
      <c r="KCU5" s="85"/>
      <c r="KCV5" s="85"/>
      <c r="KCW5" s="85"/>
      <c r="KCX5" s="85"/>
      <c r="KCY5" s="85"/>
      <c r="KCZ5" s="85"/>
      <c r="KDA5" s="85"/>
      <c r="KDB5" s="85"/>
      <c r="KDC5" s="85"/>
      <c r="KDD5" s="85"/>
      <c r="KDE5" s="85"/>
      <c r="KDF5" s="85"/>
      <c r="KDG5" s="85"/>
      <c r="KDH5" s="85"/>
      <c r="KDI5" s="85"/>
      <c r="KDJ5" s="85"/>
      <c r="KDK5" s="85"/>
      <c r="KDL5" s="85"/>
      <c r="KDM5" s="85"/>
      <c r="KDN5" s="85"/>
      <c r="KDO5" s="85"/>
      <c r="KDP5" s="85"/>
      <c r="KDQ5" s="85"/>
      <c r="KDR5" s="85"/>
      <c r="KDS5" s="85"/>
      <c r="KDT5" s="85"/>
      <c r="KDU5" s="85"/>
      <c r="KDV5" s="85"/>
      <c r="KDW5" s="85"/>
      <c r="KDX5" s="85"/>
      <c r="KDY5" s="85"/>
      <c r="KDZ5" s="85"/>
      <c r="KEA5" s="85"/>
      <c r="KEB5" s="85"/>
      <c r="KEC5" s="85"/>
      <c r="KED5" s="85"/>
      <c r="KEE5" s="85"/>
      <c r="KEF5" s="85"/>
      <c r="KEG5" s="85"/>
      <c r="KEH5" s="85"/>
      <c r="KEI5" s="85"/>
      <c r="KEJ5" s="85"/>
      <c r="KEK5" s="85"/>
      <c r="KEL5" s="85"/>
      <c r="KEM5" s="85"/>
      <c r="KEN5" s="85"/>
      <c r="KEO5" s="85"/>
      <c r="KEP5" s="85"/>
      <c r="KEQ5" s="85"/>
      <c r="KER5" s="85"/>
      <c r="KES5" s="85"/>
      <c r="KET5" s="85"/>
      <c r="KEU5" s="85"/>
      <c r="KEV5" s="85"/>
      <c r="KEW5" s="85"/>
      <c r="KEX5" s="85"/>
      <c r="KEY5" s="85"/>
      <c r="KEZ5" s="85"/>
      <c r="KFA5" s="85"/>
      <c r="KFB5" s="85"/>
      <c r="KFC5" s="85"/>
      <c r="KFD5" s="85"/>
      <c r="KFE5" s="85"/>
      <c r="KFF5" s="85"/>
      <c r="KFG5" s="85"/>
      <c r="KFH5" s="85"/>
      <c r="KFI5" s="85"/>
      <c r="KFJ5" s="85"/>
      <c r="KFK5" s="85"/>
      <c r="KFL5" s="85"/>
      <c r="KFM5" s="85"/>
      <c r="KFN5" s="85"/>
      <c r="KFO5" s="85"/>
      <c r="KFP5" s="85"/>
      <c r="KFQ5" s="85"/>
      <c r="KFR5" s="85"/>
      <c r="KFS5" s="85"/>
      <c r="KFT5" s="85"/>
      <c r="KFU5" s="85"/>
      <c r="KFV5" s="85"/>
      <c r="KFW5" s="85"/>
      <c r="KFX5" s="85"/>
      <c r="KFY5" s="85"/>
      <c r="KFZ5" s="85"/>
      <c r="KGA5" s="85"/>
      <c r="KGB5" s="85"/>
      <c r="KGC5" s="85"/>
      <c r="KGD5" s="85"/>
      <c r="KGE5" s="85"/>
      <c r="KGF5" s="85"/>
      <c r="KGG5" s="85"/>
      <c r="KGH5" s="85"/>
      <c r="KGI5" s="85"/>
      <c r="KGJ5" s="85"/>
      <c r="KGK5" s="85"/>
      <c r="KGL5" s="85"/>
      <c r="KGM5" s="85"/>
      <c r="KGN5" s="85"/>
      <c r="KGO5" s="85"/>
      <c r="KGP5" s="85"/>
      <c r="KGQ5" s="85"/>
      <c r="KGR5" s="85"/>
      <c r="KGS5" s="85"/>
      <c r="KGT5" s="85"/>
      <c r="KGU5" s="85"/>
      <c r="KGV5" s="85"/>
      <c r="KGW5" s="85"/>
      <c r="KGX5" s="85"/>
      <c r="KGY5" s="85"/>
      <c r="KGZ5" s="85"/>
      <c r="KHA5" s="85"/>
      <c r="KHB5" s="85"/>
      <c r="KHC5" s="85"/>
      <c r="KHD5" s="85"/>
      <c r="KHE5" s="85"/>
      <c r="KHF5" s="85"/>
      <c r="KHG5" s="85"/>
      <c r="KHH5" s="85"/>
      <c r="KHI5" s="85"/>
      <c r="KHJ5" s="85"/>
      <c r="KHK5" s="85"/>
      <c r="KHL5" s="85"/>
      <c r="KHM5" s="85"/>
      <c r="KHN5" s="85"/>
      <c r="KHO5" s="85"/>
      <c r="KHP5" s="85"/>
      <c r="KHQ5" s="85"/>
      <c r="KHR5" s="85"/>
      <c r="KHS5" s="85"/>
      <c r="KHT5" s="85"/>
      <c r="KHU5" s="85"/>
      <c r="KHV5" s="85"/>
      <c r="KHW5" s="85"/>
      <c r="KHX5" s="85"/>
      <c r="KHY5" s="85"/>
      <c r="KHZ5" s="85"/>
      <c r="KIA5" s="85"/>
      <c r="KIB5" s="85"/>
      <c r="KIC5" s="85"/>
      <c r="KID5" s="85"/>
      <c r="KIE5" s="85"/>
      <c r="KIF5" s="85"/>
      <c r="KIG5" s="85"/>
      <c r="KIH5" s="85"/>
      <c r="KII5" s="85"/>
      <c r="KIJ5" s="85"/>
      <c r="KIK5" s="85"/>
      <c r="KIL5" s="85"/>
      <c r="KIM5" s="85"/>
      <c r="KIN5" s="85"/>
      <c r="KIO5" s="85"/>
      <c r="KIP5" s="85"/>
      <c r="KIQ5" s="85"/>
      <c r="KIR5" s="85"/>
      <c r="KIS5" s="85"/>
      <c r="KIT5" s="85"/>
      <c r="KIU5" s="85"/>
      <c r="KIV5" s="85"/>
      <c r="KIW5" s="85"/>
      <c r="KIX5" s="85"/>
      <c r="KIY5" s="85"/>
      <c r="KIZ5" s="85"/>
      <c r="KJA5" s="85"/>
      <c r="KJB5" s="85"/>
      <c r="KJC5" s="85"/>
      <c r="KJD5" s="85"/>
      <c r="KJE5" s="85"/>
      <c r="KJF5" s="85"/>
      <c r="KJG5" s="85"/>
      <c r="KJH5" s="85"/>
      <c r="KJI5" s="85"/>
      <c r="KJJ5" s="85"/>
      <c r="KJK5" s="85"/>
      <c r="KJL5" s="85"/>
      <c r="KJM5" s="85"/>
      <c r="KJN5" s="85"/>
      <c r="KJO5" s="85"/>
      <c r="KJP5" s="85"/>
      <c r="KJQ5" s="85"/>
      <c r="KJR5" s="85"/>
      <c r="KJS5" s="85"/>
      <c r="KJT5" s="85"/>
      <c r="KJU5" s="85"/>
      <c r="KJV5" s="85"/>
      <c r="KJW5" s="85"/>
      <c r="KJX5" s="85"/>
      <c r="KJY5" s="85"/>
      <c r="KJZ5" s="85"/>
      <c r="KKA5" s="85"/>
      <c r="KKB5" s="85"/>
      <c r="KKC5" s="85"/>
      <c r="KKD5" s="85"/>
      <c r="KKE5" s="85"/>
      <c r="KKF5" s="85"/>
      <c r="KKG5" s="85"/>
      <c r="KKH5" s="85"/>
      <c r="KKI5" s="85"/>
      <c r="KKJ5" s="85"/>
      <c r="KKK5" s="85"/>
      <c r="KKL5" s="85"/>
      <c r="KKM5" s="85"/>
      <c r="KKN5" s="85"/>
      <c r="KKO5" s="85"/>
      <c r="KKP5" s="85"/>
      <c r="KKQ5" s="85"/>
      <c r="KKR5" s="85"/>
      <c r="KKS5" s="85"/>
      <c r="KKT5" s="85"/>
      <c r="KKU5" s="85"/>
      <c r="KKV5" s="85"/>
      <c r="KKW5" s="85"/>
      <c r="KKX5" s="85"/>
      <c r="KKY5" s="85"/>
      <c r="KKZ5" s="85"/>
      <c r="KLA5" s="85"/>
      <c r="KLB5" s="85"/>
      <c r="KLC5" s="85"/>
      <c r="KLD5" s="85"/>
      <c r="KLE5" s="85"/>
      <c r="KLF5" s="85"/>
      <c r="KLG5" s="85"/>
      <c r="KLH5" s="85"/>
      <c r="KLI5" s="85"/>
      <c r="KLJ5" s="85"/>
      <c r="KLK5" s="85"/>
      <c r="KLL5" s="85"/>
      <c r="KLM5" s="85"/>
      <c r="KLN5" s="85"/>
      <c r="KLO5" s="85"/>
      <c r="KLP5" s="85"/>
      <c r="KLQ5" s="85"/>
      <c r="KLR5" s="85"/>
      <c r="KLS5" s="85"/>
      <c r="KLT5" s="85"/>
      <c r="KLU5" s="85"/>
      <c r="KLV5" s="85"/>
      <c r="KLW5" s="85"/>
      <c r="KLX5" s="85"/>
      <c r="KLY5" s="85"/>
      <c r="KLZ5" s="85"/>
      <c r="KMA5" s="85"/>
      <c r="KMB5" s="85"/>
      <c r="KMC5" s="85"/>
      <c r="KMD5" s="85"/>
      <c r="KME5" s="85"/>
      <c r="KMF5" s="85"/>
      <c r="KMG5" s="85"/>
      <c r="KMH5" s="85"/>
      <c r="KMI5" s="85"/>
      <c r="KMJ5" s="85"/>
      <c r="KMK5" s="85"/>
      <c r="KML5" s="85"/>
      <c r="KMM5" s="85"/>
      <c r="KMN5" s="85"/>
      <c r="KMO5" s="85"/>
      <c r="KMP5" s="85"/>
      <c r="KMQ5" s="85"/>
      <c r="KMR5" s="85"/>
      <c r="KMS5" s="85"/>
      <c r="KMT5" s="85"/>
      <c r="KMU5" s="85"/>
      <c r="KMV5" s="85"/>
      <c r="KMW5" s="85"/>
      <c r="KMX5" s="85"/>
      <c r="KMY5" s="85"/>
      <c r="KMZ5" s="85"/>
      <c r="KNA5" s="85"/>
      <c r="KNB5" s="85"/>
      <c r="KNC5" s="85"/>
      <c r="KND5" s="85"/>
      <c r="KNE5" s="85"/>
      <c r="KNF5" s="85"/>
      <c r="KNG5" s="85"/>
      <c r="KNH5" s="85"/>
      <c r="KNI5" s="85"/>
      <c r="KNJ5" s="85"/>
      <c r="KNK5" s="85"/>
      <c r="KNL5" s="85"/>
      <c r="KNM5" s="85"/>
      <c r="KNN5" s="85"/>
      <c r="KNO5" s="85"/>
      <c r="KNP5" s="85"/>
      <c r="KNQ5" s="85"/>
      <c r="KNR5" s="85"/>
      <c r="KNS5" s="85"/>
      <c r="KNT5" s="85"/>
      <c r="KNU5" s="85"/>
      <c r="KNV5" s="85"/>
      <c r="KNW5" s="85"/>
      <c r="KNX5" s="85"/>
      <c r="KNY5" s="85"/>
      <c r="KNZ5" s="85"/>
      <c r="KOA5" s="85"/>
      <c r="KOB5" s="85"/>
      <c r="KOC5" s="85"/>
      <c r="KOD5" s="85"/>
      <c r="KOE5" s="85"/>
      <c r="KOF5" s="85"/>
      <c r="KOG5" s="85"/>
      <c r="KOH5" s="85"/>
      <c r="KOI5" s="85"/>
      <c r="KOJ5" s="85"/>
      <c r="KOK5" s="85"/>
      <c r="KOL5" s="85"/>
      <c r="KOM5" s="85"/>
      <c r="KON5" s="85"/>
      <c r="KOO5" s="85"/>
      <c r="KOP5" s="85"/>
      <c r="KOQ5" s="85"/>
      <c r="KOR5" s="85"/>
      <c r="KOS5" s="85"/>
      <c r="KOT5" s="85"/>
      <c r="KOU5" s="85"/>
      <c r="KOV5" s="85"/>
      <c r="KOW5" s="85"/>
      <c r="KOX5" s="85"/>
      <c r="KOY5" s="85"/>
      <c r="KOZ5" s="85"/>
      <c r="KPA5" s="85"/>
      <c r="KPB5" s="85"/>
      <c r="KPC5" s="85"/>
      <c r="KPD5" s="85"/>
      <c r="KPE5" s="85"/>
      <c r="KPF5" s="85"/>
      <c r="KPG5" s="85"/>
      <c r="KPH5" s="85"/>
      <c r="KPI5" s="85"/>
      <c r="KPJ5" s="85"/>
      <c r="KPK5" s="85"/>
      <c r="KPL5" s="85"/>
      <c r="KPM5" s="85"/>
      <c r="KPN5" s="85"/>
      <c r="KPO5" s="85"/>
      <c r="KPP5" s="85"/>
      <c r="KPQ5" s="85"/>
      <c r="KPR5" s="85"/>
      <c r="KPS5" s="85"/>
      <c r="KPT5" s="85"/>
      <c r="KPU5" s="85"/>
      <c r="KPV5" s="85"/>
      <c r="KPW5" s="85"/>
      <c r="KPX5" s="85"/>
      <c r="KPY5" s="85"/>
      <c r="KPZ5" s="85"/>
      <c r="KQA5" s="85"/>
      <c r="KQB5" s="85"/>
      <c r="KQC5" s="85"/>
      <c r="KQD5" s="85"/>
      <c r="KQE5" s="85"/>
      <c r="KQF5" s="85"/>
      <c r="KQG5" s="85"/>
      <c r="KQH5" s="85"/>
      <c r="KQI5" s="85"/>
      <c r="KQJ5" s="85"/>
      <c r="KQK5" s="85"/>
      <c r="KQL5" s="85"/>
      <c r="KQM5" s="85"/>
      <c r="KQN5" s="85"/>
      <c r="KQO5" s="85"/>
      <c r="KQP5" s="85"/>
      <c r="KQQ5" s="85"/>
      <c r="KQR5" s="85"/>
      <c r="KQS5" s="85"/>
      <c r="KQT5" s="85"/>
      <c r="KQU5" s="85"/>
      <c r="KQV5" s="85"/>
      <c r="KQW5" s="85"/>
      <c r="KQX5" s="85"/>
      <c r="KQY5" s="85"/>
      <c r="KQZ5" s="85"/>
      <c r="KRA5" s="85"/>
      <c r="KRB5" s="85"/>
      <c r="KRC5" s="85"/>
      <c r="KRD5" s="85"/>
      <c r="KRE5" s="85"/>
      <c r="KRF5" s="85"/>
      <c r="KRG5" s="85"/>
      <c r="KRH5" s="85"/>
      <c r="KRI5" s="85"/>
      <c r="KRJ5" s="85"/>
      <c r="KRK5" s="85"/>
      <c r="KRL5" s="85"/>
      <c r="KRM5" s="85"/>
      <c r="KRN5" s="85"/>
      <c r="KRO5" s="85"/>
      <c r="KRP5" s="85"/>
      <c r="KRQ5" s="85"/>
      <c r="KRR5" s="85"/>
      <c r="KRS5" s="85"/>
      <c r="KRT5" s="85"/>
      <c r="KRU5" s="85"/>
      <c r="KRV5" s="85"/>
      <c r="KRW5" s="85"/>
      <c r="KRX5" s="85"/>
      <c r="KRY5" s="85"/>
      <c r="KRZ5" s="85"/>
      <c r="KSA5" s="85"/>
      <c r="KSB5" s="85"/>
      <c r="KSC5" s="85"/>
      <c r="KSD5" s="85"/>
      <c r="KSE5" s="85"/>
      <c r="KSF5" s="85"/>
      <c r="KSG5" s="85"/>
      <c r="KSH5" s="85"/>
      <c r="KSI5" s="85"/>
      <c r="KSJ5" s="85"/>
      <c r="KSK5" s="85"/>
      <c r="KSL5" s="85"/>
      <c r="KSM5" s="85"/>
      <c r="KSN5" s="85"/>
      <c r="KSO5" s="85"/>
      <c r="KSP5" s="85"/>
      <c r="KSQ5" s="85"/>
      <c r="KSR5" s="85"/>
      <c r="KSS5" s="85"/>
      <c r="KST5" s="85"/>
      <c r="KSU5" s="85"/>
      <c r="KSV5" s="85"/>
      <c r="KSW5" s="85"/>
      <c r="KSX5" s="85"/>
      <c r="KSY5" s="85"/>
      <c r="KSZ5" s="85"/>
      <c r="KTA5" s="85"/>
      <c r="KTB5" s="85"/>
      <c r="KTC5" s="85"/>
      <c r="KTD5" s="85"/>
      <c r="KTE5" s="85"/>
      <c r="KTF5" s="85"/>
      <c r="KTG5" s="85"/>
      <c r="KTH5" s="85"/>
      <c r="KTI5" s="85"/>
      <c r="KTJ5" s="85"/>
      <c r="KTK5" s="85"/>
      <c r="KTL5" s="85"/>
      <c r="KTM5" s="85"/>
      <c r="KTN5" s="85"/>
      <c r="KTO5" s="85"/>
      <c r="KTP5" s="85"/>
      <c r="KTQ5" s="85"/>
      <c r="KTR5" s="85"/>
      <c r="KTS5" s="85"/>
      <c r="KTT5" s="85"/>
      <c r="KTU5" s="85"/>
      <c r="KTV5" s="85"/>
      <c r="KTW5" s="85"/>
      <c r="KTX5" s="85"/>
      <c r="KTY5" s="85"/>
      <c r="KTZ5" s="85"/>
      <c r="KUA5" s="85"/>
      <c r="KUB5" s="85"/>
      <c r="KUC5" s="85"/>
      <c r="KUD5" s="85"/>
      <c r="KUE5" s="85"/>
      <c r="KUF5" s="85"/>
      <c r="KUG5" s="85"/>
      <c r="KUH5" s="85"/>
      <c r="KUI5" s="85"/>
      <c r="KUJ5" s="85"/>
      <c r="KUK5" s="85"/>
      <c r="KUL5" s="85"/>
      <c r="KUM5" s="85"/>
      <c r="KUN5" s="85"/>
      <c r="KUO5" s="85"/>
      <c r="KUP5" s="85"/>
      <c r="KUQ5" s="85"/>
      <c r="KUR5" s="85"/>
      <c r="KUS5" s="85"/>
      <c r="KUT5" s="85"/>
      <c r="KUU5" s="85"/>
      <c r="KUV5" s="85"/>
      <c r="KUW5" s="85"/>
      <c r="KUX5" s="85"/>
      <c r="KUY5" s="85"/>
      <c r="KUZ5" s="85"/>
      <c r="KVA5" s="85"/>
      <c r="KVB5" s="85"/>
      <c r="KVC5" s="85"/>
      <c r="KVD5" s="85"/>
      <c r="KVE5" s="85"/>
      <c r="KVF5" s="85"/>
      <c r="KVG5" s="85"/>
      <c r="KVH5" s="85"/>
      <c r="KVI5" s="85"/>
      <c r="KVJ5" s="85"/>
      <c r="KVK5" s="85"/>
      <c r="KVL5" s="85"/>
      <c r="KVM5" s="85"/>
      <c r="KVN5" s="85"/>
      <c r="KVO5" s="85"/>
      <c r="KVP5" s="85"/>
      <c r="KVQ5" s="85"/>
      <c r="KVR5" s="85"/>
      <c r="KVS5" s="85"/>
      <c r="KVT5" s="85"/>
      <c r="KVU5" s="85"/>
      <c r="KVV5" s="85"/>
      <c r="KVW5" s="85"/>
      <c r="KVX5" s="85"/>
      <c r="KVY5" s="85"/>
      <c r="KVZ5" s="85"/>
      <c r="KWA5" s="85"/>
      <c r="KWB5" s="85"/>
      <c r="KWC5" s="85"/>
      <c r="KWD5" s="85"/>
      <c r="KWE5" s="85"/>
      <c r="KWF5" s="85"/>
      <c r="KWG5" s="85"/>
      <c r="KWH5" s="85"/>
      <c r="KWI5" s="85"/>
      <c r="KWJ5" s="85"/>
      <c r="KWK5" s="85"/>
      <c r="KWL5" s="85"/>
      <c r="KWM5" s="85"/>
      <c r="KWN5" s="85"/>
      <c r="KWO5" s="85"/>
      <c r="KWP5" s="85"/>
      <c r="KWQ5" s="85"/>
      <c r="KWR5" s="85"/>
      <c r="KWS5" s="85"/>
      <c r="KWT5" s="85"/>
      <c r="KWU5" s="85"/>
      <c r="KWV5" s="85"/>
      <c r="KWW5" s="85"/>
      <c r="KWX5" s="85"/>
      <c r="KWY5" s="85"/>
      <c r="KWZ5" s="85"/>
      <c r="KXA5" s="85"/>
      <c r="KXB5" s="85"/>
      <c r="KXC5" s="85"/>
      <c r="KXD5" s="85"/>
      <c r="KXE5" s="85"/>
      <c r="KXF5" s="85"/>
      <c r="KXG5" s="85"/>
      <c r="KXH5" s="85"/>
      <c r="KXI5" s="85"/>
      <c r="KXJ5" s="85"/>
      <c r="KXK5" s="85"/>
      <c r="KXL5" s="85"/>
      <c r="KXM5" s="85"/>
      <c r="KXN5" s="85"/>
      <c r="KXO5" s="85"/>
      <c r="KXP5" s="85"/>
      <c r="KXQ5" s="85"/>
      <c r="KXR5" s="85"/>
      <c r="KXS5" s="85"/>
      <c r="KXT5" s="85"/>
      <c r="KXU5" s="85"/>
      <c r="KXV5" s="85"/>
      <c r="KXW5" s="85"/>
      <c r="KXX5" s="85"/>
      <c r="KXY5" s="85"/>
      <c r="KXZ5" s="85"/>
      <c r="KYA5" s="85"/>
      <c r="KYB5" s="85"/>
      <c r="KYC5" s="85"/>
      <c r="KYD5" s="85"/>
      <c r="KYE5" s="85"/>
      <c r="KYF5" s="85"/>
      <c r="KYG5" s="85"/>
      <c r="KYH5" s="85"/>
      <c r="KYI5" s="85"/>
      <c r="KYJ5" s="85"/>
      <c r="KYK5" s="85"/>
      <c r="KYL5" s="85"/>
      <c r="KYM5" s="85"/>
      <c r="KYN5" s="85"/>
      <c r="KYO5" s="85"/>
      <c r="KYP5" s="85"/>
      <c r="KYQ5" s="85"/>
      <c r="KYR5" s="85"/>
      <c r="KYS5" s="85"/>
      <c r="KYT5" s="85"/>
      <c r="KYU5" s="85"/>
      <c r="KYV5" s="85"/>
      <c r="KYW5" s="85"/>
      <c r="KYX5" s="85"/>
      <c r="KYY5" s="85"/>
      <c r="KYZ5" s="85"/>
      <c r="KZA5" s="85"/>
      <c r="KZB5" s="85"/>
      <c r="KZC5" s="85"/>
      <c r="KZD5" s="85"/>
      <c r="KZE5" s="85"/>
      <c r="KZF5" s="85"/>
      <c r="KZG5" s="85"/>
      <c r="KZH5" s="85"/>
      <c r="KZI5" s="85"/>
      <c r="KZJ5" s="85"/>
      <c r="KZK5" s="85"/>
      <c r="KZL5" s="85"/>
      <c r="KZM5" s="85"/>
      <c r="KZN5" s="85"/>
      <c r="KZO5" s="85"/>
      <c r="KZP5" s="85"/>
      <c r="KZQ5" s="85"/>
      <c r="KZR5" s="85"/>
      <c r="KZS5" s="85"/>
      <c r="KZT5" s="85"/>
      <c r="KZU5" s="85"/>
      <c r="KZV5" s="85"/>
      <c r="KZW5" s="85"/>
      <c r="KZX5" s="85"/>
      <c r="KZY5" s="85"/>
      <c r="KZZ5" s="85"/>
      <c r="LAA5" s="85"/>
      <c r="LAB5" s="85"/>
      <c r="LAC5" s="85"/>
      <c r="LAD5" s="85"/>
      <c r="LAE5" s="85"/>
      <c r="LAF5" s="85"/>
      <c r="LAG5" s="85"/>
      <c r="LAH5" s="85"/>
      <c r="LAI5" s="85"/>
      <c r="LAJ5" s="85"/>
      <c r="LAK5" s="85"/>
      <c r="LAL5" s="85"/>
      <c r="LAM5" s="85"/>
      <c r="LAN5" s="85"/>
      <c r="LAO5" s="85"/>
      <c r="LAP5" s="85"/>
      <c r="LAQ5" s="85"/>
      <c r="LAR5" s="85"/>
      <c r="LAS5" s="85"/>
      <c r="LAT5" s="85"/>
      <c r="LAU5" s="85"/>
      <c r="LAV5" s="85"/>
      <c r="LAW5" s="85"/>
      <c r="LAX5" s="85"/>
      <c r="LAY5" s="85"/>
      <c r="LAZ5" s="85"/>
      <c r="LBA5" s="85"/>
      <c r="LBB5" s="85"/>
      <c r="LBC5" s="85"/>
      <c r="LBD5" s="85"/>
      <c r="LBE5" s="85"/>
      <c r="LBF5" s="85"/>
      <c r="LBG5" s="85"/>
      <c r="LBH5" s="85"/>
      <c r="LBI5" s="85"/>
      <c r="LBJ5" s="85"/>
      <c r="LBK5" s="85"/>
      <c r="LBL5" s="85"/>
      <c r="LBM5" s="85"/>
      <c r="LBN5" s="85"/>
      <c r="LBO5" s="85"/>
      <c r="LBP5" s="85"/>
      <c r="LBQ5" s="85"/>
      <c r="LBR5" s="85"/>
      <c r="LBS5" s="85"/>
      <c r="LBT5" s="85"/>
      <c r="LBU5" s="85"/>
      <c r="LBV5" s="85"/>
      <c r="LBW5" s="85"/>
      <c r="LBX5" s="85"/>
      <c r="LBY5" s="85"/>
      <c r="LBZ5" s="85"/>
      <c r="LCA5" s="85"/>
      <c r="LCB5" s="85"/>
      <c r="LCC5" s="85"/>
      <c r="LCD5" s="85"/>
      <c r="LCE5" s="85"/>
      <c r="LCF5" s="85"/>
      <c r="LCG5" s="85"/>
      <c r="LCH5" s="85"/>
      <c r="LCI5" s="85"/>
      <c r="LCJ5" s="85"/>
      <c r="LCK5" s="85"/>
      <c r="LCL5" s="85"/>
      <c r="LCM5" s="85"/>
      <c r="LCN5" s="85"/>
      <c r="LCO5" s="85"/>
      <c r="LCP5" s="85"/>
      <c r="LCQ5" s="85"/>
      <c r="LCR5" s="85"/>
      <c r="LCS5" s="85"/>
      <c r="LCT5" s="85"/>
      <c r="LCU5" s="85"/>
      <c r="LCV5" s="85"/>
      <c r="LCW5" s="85"/>
      <c r="LCX5" s="85"/>
      <c r="LCY5" s="85"/>
      <c r="LCZ5" s="85"/>
      <c r="LDA5" s="85"/>
      <c r="LDB5" s="85"/>
      <c r="LDC5" s="85"/>
      <c r="LDD5" s="85"/>
      <c r="LDE5" s="85"/>
      <c r="LDF5" s="85"/>
      <c r="LDG5" s="85"/>
      <c r="LDH5" s="85"/>
      <c r="LDI5" s="85"/>
      <c r="LDJ5" s="85"/>
      <c r="LDK5" s="85"/>
      <c r="LDL5" s="85"/>
      <c r="LDM5" s="85"/>
      <c r="LDN5" s="85"/>
      <c r="LDO5" s="85"/>
      <c r="LDP5" s="85"/>
      <c r="LDQ5" s="85"/>
      <c r="LDR5" s="85"/>
      <c r="LDS5" s="85"/>
      <c r="LDT5" s="85"/>
      <c r="LDU5" s="85"/>
      <c r="LDV5" s="85"/>
      <c r="LDW5" s="85"/>
      <c r="LDX5" s="85"/>
      <c r="LDY5" s="85"/>
      <c r="LDZ5" s="85"/>
      <c r="LEA5" s="85"/>
      <c r="LEB5" s="85"/>
      <c r="LEC5" s="85"/>
      <c r="LED5" s="85"/>
      <c r="LEE5" s="85"/>
      <c r="LEF5" s="85"/>
      <c r="LEG5" s="85"/>
      <c r="LEH5" s="85"/>
      <c r="LEI5" s="85"/>
      <c r="LEJ5" s="85"/>
      <c r="LEK5" s="85"/>
      <c r="LEL5" s="85"/>
      <c r="LEM5" s="85"/>
      <c r="LEN5" s="85"/>
      <c r="LEO5" s="85"/>
      <c r="LEP5" s="85"/>
      <c r="LEQ5" s="85"/>
      <c r="LER5" s="85"/>
      <c r="LES5" s="85"/>
      <c r="LET5" s="85"/>
      <c r="LEU5" s="85"/>
      <c r="LEV5" s="85"/>
      <c r="LEW5" s="85"/>
      <c r="LEX5" s="85"/>
      <c r="LEY5" s="85"/>
      <c r="LEZ5" s="85"/>
      <c r="LFA5" s="85"/>
      <c r="LFB5" s="85"/>
      <c r="LFC5" s="85"/>
      <c r="LFD5" s="85"/>
      <c r="LFE5" s="85"/>
      <c r="LFF5" s="85"/>
      <c r="LFG5" s="85"/>
      <c r="LFH5" s="85"/>
      <c r="LFI5" s="85"/>
      <c r="LFJ5" s="85"/>
      <c r="LFK5" s="85"/>
      <c r="LFL5" s="85"/>
      <c r="LFM5" s="85"/>
      <c r="LFN5" s="85"/>
      <c r="LFO5" s="85"/>
      <c r="LFP5" s="85"/>
      <c r="LFQ5" s="85"/>
      <c r="LFR5" s="85"/>
      <c r="LFS5" s="85"/>
      <c r="LFT5" s="85"/>
      <c r="LFU5" s="85"/>
      <c r="LFV5" s="85"/>
      <c r="LFW5" s="85"/>
      <c r="LFX5" s="85"/>
      <c r="LFY5" s="85"/>
      <c r="LFZ5" s="85"/>
      <c r="LGA5" s="85"/>
      <c r="LGB5" s="85"/>
      <c r="LGC5" s="85"/>
      <c r="LGD5" s="85"/>
      <c r="LGE5" s="85"/>
      <c r="LGF5" s="85"/>
      <c r="LGG5" s="85"/>
      <c r="LGH5" s="85"/>
      <c r="LGI5" s="85"/>
      <c r="LGJ5" s="85"/>
      <c r="LGK5" s="85"/>
      <c r="LGL5" s="85"/>
      <c r="LGM5" s="85"/>
      <c r="LGN5" s="85"/>
      <c r="LGO5" s="85"/>
      <c r="LGP5" s="85"/>
      <c r="LGQ5" s="85"/>
      <c r="LGR5" s="85"/>
      <c r="LGS5" s="85"/>
      <c r="LGT5" s="85"/>
      <c r="LGU5" s="85"/>
      <c r="LGV5" s="85"/>
      <c r="LGW5" s="85"/>
      <c r="LGX5" s="85"/>
      <c r="LGY5" s="85"/>
      <c r="LGZ5" s="85"/>
      <c r="LHA5" s="85"/>
      <c r="LHB5" s="85"/>
      <c r="LHC5" s="85"/>
      <c r="LHD5" s="85"/>
      <c r="LHE5" s="85"/>
      <c r="LHF5" s="85"/>
      <c r="LHG5" s="85"/>
      <c r="LHH5" s="85"/>
      <c r="LHI5" s="85"/>
      <c r="LHJ5" s="85"/>
      <c r="LHK5" s="85"/>
      <c r="LHL5" s="85"/>
      <c r="LHM5" s="85"/>
      <c r="LHN5" s="85"/>
      <c r="LHO5" s="85"/>
      <c r="LHP5" s="85"/>
      <c r="LHQ5" s="85"/>
      <c r="LHR5" s="85"/>
      <c r="LHS5" s="85"/>
      <c r="LHT5" s="85"/>
      <c r="LHU5" s="85"/>
      <c r="LHV5" s="85"/>
      <c r="LHW5" s="85"/>
      <c r="LHX5" s="85"/>
      <c r="LHY5" s="85"/>
      <c r="LHZ5" s="85"/>
      <c r="LIA5" s="85"/>
      <c r="LIB5" s="85"/>
      <c r="LIC5" s="85"/>
      <c r="LID5" s="85"/>
      <c r="LIE5" s="85"/>
      <c r="LIF5" s="85"/>
      <c r="LIG5" s="85"/>
      <c r="LIH5" s="85"/>
      <c r="LII5" s="85"/>
      <c r="LIJ5" s="85"/>
      <c r="LIK5" s="85"/>
      <c r="LIL5" s="85"/>
      <c r="LIM5" s="85"/>
      <c r="LIN5" s="85"/>
      <c r="LIO5" s="85"/>
      <c r="LIP5" s="85"/>
      <c r="LIQ5" s="85"/>
      <c r="LIR5" s="85"/>
      <c r="LIS5" s="85"/>
      <c r="LIT5" s="85"/>
      <c r="LIU5" s="85"/>
      <c r="LIV5" s="85"/>
      <c r="LIW5" s="85"/>
      <c r="LIX5" s="85"/>
      <c r="LIY5" s="85"/>
      <c r="LIZ5" s="85"/>
      <c r="LJA5" s="85"/>
      <c r="LJB5" s="85"/>
      <c r="LJC5" s="85"/>
      <c r="LJD5" s="85"/>
      <c r="LJE5" s="85"/>
      <c r="LJF5" s="85"/>
      <c r="LJG5" s="85"/>
      <c r="LJH5" s="85"/>
      <c r="LJI5" s="85"/>
      <c r="LJJ5" s="85"/>
      <c r="LJK5" s="85"/>
      <c r="LJL5" s="85"/>
      <c r="LJM5" s="85"/>
      <c r="LJN5" s="85"/>
      <c r="LJO5" s="85"/>
      <c r="LJP5" s="85"/>
      <c r="LJQ5" s="85"/>
      <c r="LJR5" s="85"/>
      <c r="LJS5" s="85"/>
      <c r="LJT5" s="85"/>
      <c r="LJU5" s="85"/>
      <c r="LJV5" s="85"/>
      <c r="LJW5" s="85"/>
      <c r="LJX5" s="85"/>
      <c r="LJY5" s="85"/>
      <c r="LJZ5" s="85"/>
      <c r="LKA5" s="85"/>
      <c r="LKB5" s="85"/>
      <c r="LKC5" s="85"/>
      <c r="LKD5" s="85"/>
      <c r="LKE5" s="85"/>
      <c r="LKF5" s="85"/>
      <c r="LKG5" s="85"/>
      <c r="LKH5" s="85"/>
      <c r="LKI5" s="85"/>
      <c r="LKJ5" s="85"/>
      <c r="LKK5" s="85"/>
      <c r="LKL5" s="85"/>
      <c r="LKM5" s="85"/>
      <c r="LKN5" s="85"/>
      <c r="LKO5" s="85"/>
      <c r="LKP5" s="85"/>
      <c r="LKQ5" s="85"/>
      <c r="LKR5" s="85"/>
      <c r="LKS5" s="85"/>
      <c r="LKT5" s="85"/>
      <c r="LKU5" s="85"/>
      <c r="LKV5" s="85"/>
      <c r="LKW5" s="85"/>
      <c r="LKX5" s="85"/>
      <c r="LKY5" s="85"/>
      <c r="LKZ5" s="85"/>
      <c r="LLA5" s="85"/>
      <c r="LLB5" s="85"/>
      <c r="LLC5" s="85"/>
      <c r="LLD5" s="85"/>
      <c r="LLE5" s="85"/>
      <c r="LLF5" s="85"/>
      <c r="LLG5" s="85"/>
      <c r="LLH5" s="85"/>
      <c r="LLI5" s="85"/>
      <c r="LLJ5" s="85"/>
      <c r="LLK5" s="85"/>
      <c r="LLL5" s="85"/>
      <c r="LLM5" s="85"/>
      <c r="LLN5" s="85"/>
      <c r="LLO5" s="85"/>
      <c r="LLP5" s="85"/>
      <c r="LLQ5" s="85"/>
      <c r="LLR5" s="85"/>
      <c r="LLS5" s="85"/>
      <c r="LLT5" s="85"/>
      <c r="LLU5" s="85"/>
      <c r="LLV5" s="85"/>
      <c r="LLW5" s="85"/>
      <c r="LLX5" s="85"/>
      <c r="LLY5" s="85"/>
      <c r="LLZ5" s="85"/>
      <c r="LMA5" s="85"/>
      <c r="LMB5" s="85"/>
      <c r="LMC5" s="85"/>
      <c r="LMD5" s="85"/>
      <c r="LME5" s="85"/>
      <c r="LMF5" s="85"/>
      <c r="LMG5" s="85"/>
      <c r="LMH5" s="85"/>
      <c r="LMI5" s="85"/>
      <c r="LMJ5" s="85"/>
      <c r="LMK5" s="85"/>
      <c r="LML5" s="85"/>
      <c r="LMM5" s="85"/>
      <c r="LMN5" s="85"/>
      <c r="LMO5" s="85"/>
      <c r="LMP5" s="85"/>
      <c r="LMQ5" s="85"/>
      <c r="LMR5" s="85"/>
      <c r="LMS5" s="85"/>
      <c r="LMT5" s="85"/>
      <c r="LMU5" s="85"/>
      <c r="LMV5" s="85"/>
      <c r="LMW5" s="85"/>
      <c r="LMX5" s="85"/>
      <c r="LMY5" s="85"/>
      <c r="LMZ5" s="85"/>
      <c r="LNA5" s="85"/>
      <c r="LNB5" s="85"/>
      <c r="LNC5" s="85"/>
      <c r="LND5" s="85"/>
      <c r="LNE5" s="85"/>
      <c r="LNF5" s="85"/>
      <c r="LNG5" s="85"/>
      <c r="LNH5" s="85"/>
      <c r="LNI5" s="85"/>
      <c r="LNJ5" s="85"/>
      <c r="LNK5" s="85"/>
      <c r="LNL5" s="85"/>
      <c r="LNM5" s="85"/>
      <c r="LNN5" s="85"/>
      <c r="LNO5" s="85"/>
      <c r="LNP5" s="85"/>
      <c r="LNQ5" s="85"/>
      <c r="LNR5" s="85"/>
      <c r="LNS5" s="85"/>
      <c r="LNT5" s="85"/>
      <c r="LNU5" s="85"/>
      <c r="LNV5" s="85"/>
      <c r="LNW5" s="85"/>
      <c r="LNX5" s="85"/>
      <c r="LNY5" s="85"/>
      <c r="LNZ5" s="85"/>
      <c r="LOA5" s="85"/>
      <c r="LOB5" s="85"/>
      <c r="LOC5" s="85"/>
      <c r="LOD5" s="85"/>
      <c r="LOE5" s="85"/>
      <c r="LOF5" s="85"/>
      <c r="LOG5" s="85"/>
      <c r="LOH5" s="85"/>
      <c r="LOI5" s="85"/>
      <c r="LOJ5" s="85"/>
      <c r="LOK5" s="85"/>
      <c r="LOL5" s="85"/>
      <c r="LOM5" s="85"/>
      <c r="LON5" s="85"/>
      <c r="LOO5" s="85"/>
      <c r="LOP5" s="85"/>
      <c r="LOQ5" s="85"/>
      <c r="LOR5" s="85"/>
      <c r="LOS5" s="85"/>
      <c r="LOT5" s="85"/>
      <c r="LOU5" s="85"/>
      <c r="LOV5" s="85"/>
      <c r="LOW5" s="85"/>
      <c r="LOX5" s="85"/>
      <c r="LOY5" s="85"/>
      <c r="LOZ5" s="85"/>
      <c r="LPA5" s="85"/>
      <c r="LPB5" s="85"/>
      <c r="LPC5" s="85"/>
      <c r="LPD5" s="85"/>
      <c r="LPE5" s="85"/>
      <c r="LPF5" s="85"/>
      <c r="LPG5" s="85"/>
      <c r="LPH5" s="85"/>
      <c r="LPI5" s="85"/>
      <c r="LPJ5" s="85"/>
      <c r="LPK5" s="85"/>
      <c r="LPL5" s="85"/>
      <c r="LPM5" s="85"/>
      <c r="LPN5" s="85"/>
      <c r="LPO5" s="85"/>
      <c r="LPP5" s="85"/>
      <c r="LPQ5" s="85"/>
      <c r="LPR5" s="85"/>
      <c r="LPS5" s="85"/>
      <c r="LPT5" s="85"/>
      <c r="LPU5" s="85"/>
      <c r="LPV5" s="85"/>
      <c r="LPW5" s="85"/>
      <c r="LPX5" s="85"/>
      <c r="LPY5" s="85"/>
      <c r="LPZ5" s="85"/>
      <c r="LQA5" s="85"/>
      <c r="LQB5" s="85"/>
      <c r="LQC5" s="85"/>
      <c r="LQD5" s="85"/>
      <c r="LQE5" s="85"/>
      <c r="LQF5" s="85"/>
      <c r="LQG5" s="85"/>
      <c r="LQH5" s="85"/>
      <c r="LQI5" s="85"/>
      <c r="LQJ5" s="85"/>
      <c r="LQK5" s="85"/>
      <c r="LQL5" s="85"/>
      <c r="LQM5" s="85"/>
      <c r="LQN5" s="85"/>
      <c r="LQO5" s="85"/>
      <c r="LQP5" s="85"/>
      <c r="LQQ5" s="85"/>
      <c r="LQR5" s="85"/>
      <c r="LQS5" s="85"/>
      <c r="LQT5" s="85"/>
      <c r="LQU5" s="85"/>
      <c r="LQV5" s="85"/>
      <c r="LQW5" s="85"/>
      <c r="LQX5" s="85"/>
      <c r="LQY5" s="85"/>
      <c r="LQZ5" s="85"/>
      <c r="LRA5" s="85"/>
      <c r="LRB5" s="85"/>
      <c r="LRC5" s="85"/>
      <c r="LRD5" s="85"/>
      <c r="LRE5" s="85"/>
      <c r="LRF5" s="85"/>
      <c r="LRG5" s="85"/>
      <c r="LRH5" s="85"/>
      <c r="LRI5" s="85"/>
      <c r="LRJ5" s="85"/>
      <c r="LRK5" s="85"/>
      <c r="LRL5" s="85"/>
      <c r="LRM5" s="85"/>
      <c r="LRN5" s="85"/>
      <c r="LRO5" s="85"/>
      <c r="LRP5" s="85"/>
      <c r="LRQ5" s="85"/>
      <c r="LRR5" s="85"/>
      <c r="LRS5" s="85"/>
      <c r="LRT5" s="85"/>
      <c r="LRU5" s="85"/>
      <c r="LRV5" s="85"/>
      <c r="LRW5" s="85"/>
      <c r="LRX5" s="85"/>
      <c r="LRY5" s="85"/>
      <c r="LRZ5" s="85"/>
      <c r="LSA5" s="85"/>
      <c r="LSB5" s="85"/>
      <c r="LSC5" s="85"/>
      <c r="LSD5" s="85"/>
      <c r="LSE5" s="85"/>
      <c r="LSF5" s="85"/>
      <c r="LSG5" s="85"/>
      <c r="LSH5" s="85"/>
      <c r="LSI5" s="85"/>
      <c r="LSJ5" s="85"/>
      <c r="LSK5" s="85"/>
      <c r="LSL5" s="85"/>
      <c r="LSM5" s="85"/>
      <c r="LSN5" s="85"/>
      <c r="LSO5" s="85"/>
      <c r="LSP5" s="85"/>
      <c r="LSQ5" s="85"/>
      <c r="LSR5" s="85"/>
      <c r="LSS5" s="85"/>
      <c r="LST5" s="85"/>
      <c r="LSU5" s="85"/>
      <c r="LSV5" s="85"/>
      <c r="LSW5" s="85"/>
      <c r="LSX5" s="85"/>
      <c r="LSY5" s="85"/>
      <c r="LSZ5" s="85"/>
      <c r="LTA5" s="85"/>
      <c r="LTB5" s="85"/>
      <c r="LTC5" s="85"/>
      <c r="LTD5" s="85"/>
      <c r="LTE5" s="85"/>
      <c r="LTF5" s="85"/>
      <c r="LTG5" s="85"/>
      <c r="LTH5" s="85"/>
      <c r="LTI5" s="85"/>
      <c r="LTJ5" s="85"/>
      <c r="LTK5" s="85"/>
      <c r="LTL5" s="85"/>
      <c r="LTM5" s="85"/>
      <c r="LTN5" s="85"/>
      <c r="LTO5" s="85"/>
      <c r="LTP5" s="85"/>
      <c r="LTQ5" s="85"/>
      <c r="LTR5" s="85"/>
      <c r="LTS5" s="85"/>
      <c r="LTT5" s="85"/>
      <c r="LTU5" s="85"/>
      <c r="LTV5" s="85"/>
      <c r="LTW5" s="85"/>
      <c r="LTX5" s="85"/>
      <c r="LTY5" s="85"/>
      <c r="LTZ5" s="85"/>
      <c r="LUA5" s="85"/>
      <c r="LUB5" s="85"/>
      <c r="LUC5" s="85"/>
      <c r="LUD5" s="85"/>
      <c r="LUE5" s="85"/>
      <c r="LUF5" s="85"/>
      <c r="LUG5" s="85"/>
      <c r="LUH5" s="85"/>
      <c r="LUI5" s="85"/>
      <c r="LUJ5" s="85"/>
      <c r="LUK5" s="85"/>
      <c r="LUL5" s="85"/>
      <c r="LUM5" s="85"/>
      <c r="LUN5" s="85"/>
      <c r="LUO5" s="85"/>
      <c r="LUP5" s="85"/>
      <c r="LUQ5" s="85"/>
      <c r="LUR5" s="85"/>
      <c r="LUS5" s="85"/>
      <c r="LUT5" s="85"/>
      <c r="LUU5" s="85"/>
      <c r="LUV5" s="85"/>
      <c r="LUW5" s="85"/>
      <c r="LUX5" s="85"/>
      <c r="LUY5" s="85"/>
      <c r="LUZ5" s="85"/>
      <c r="LVA5" s="85"/>
      <c r="LVB5" s="85"/>
      <c r="LVC5" s="85"/>
      <c r="LVD5" s="85"/>
      <c r="LVE5" s="85"/>
      <c r="LVF5" s="85"/>
      <c r="LVG5" s="85"/>
      <c r="LVH5" s="85"/>
      <c r="LVI5" s="85"/>
      <c r="LVJ5" s="85"/>
      <c r="LVK5" s="85"/>
      <c r="LVL5" s="85"/>
      <c r="LVM5" s="85"/>
      <c r="LVN5" s="85"/>
      <c r="LVO5" s="85"/>
      <c r="LVP5" s="85"/>
      <c r="LVQ5" s="85"/>
      <c r="LVR5" s="85"/>
      <c r="LVS5" s="85"/>
      <c r="LVT5" s="85"/>
      <c r="LVU5" s="85"/>
      <c r="LVV5" s="85"/>
      <c r="LVW5" s="85"/>
      <c r="LVX5" s="85"/>
      <c r="LVY5" s="85"/>
      <c r="LVZ5" s="85"/>
      <c r="LWA5" s="85"/>
      <c r="LWB5" s="85"/>
      <c r="LWC5" s="85"/>
      <c r="LWD5" s="85"/>
      <c r="LWE5" s="85"/>
      <c r="LWF5" s="85"/>
      <c r="LWG5" s="85"/>
      <c r="LWH5" s="85"/>
      <c r="LWI5" s="85"/>
      <c r="LWJ5" s="85"/>
      <c r="LWK5" s="85"/>
      <c r="LWL5" s="85"/>
      <c r="LWM5" s="85"/>
      <c r="LWN5" s="85"/>
      <c r="LWO5" s="85"/>
      <c r="LWP5" s="85"/>
      <c r="LWQ5" s="85"/>
      <c r="LWR5" s="85"/>
      <c r="LWS5" s="85"/>
      <c r="LWT5" s="85"/>
      <c r="LWU5" s="85"/>
      <c r="LWV5" s="85"/>
      <c r="LWW5" s="85"/>
      <c r="LWX5" s="85"/>
      <c r="LWY5" s="85"/>
      <c r="LWZ5" s="85"/>
      <c r="LXA5" s="85"/>
      <c r="LXB5" s="85"/>
      <c r="LXC5" s="85"/>
      <c r="LXD5" s="85"/>
      <c r="LXE5" s="85"/>
      <c r="LXF5" s="85"/>
      <c r="LXG5" s="85"/>
      <c r="LXH5" s="85"/>
      <c r="LXI5" s="85"/>
      <c r="LXJ5" s="85"/>
      <c r="LXK5" s="85"/>
      <c r="LXL5" s="85"/>
      <c r="LXM5" s="85"/>
      <c r="LXN5" s="85"/>
      <c r="LXO5" s="85"/>
      <c r="LXP5" s="85"/>
      <c r="LXQ5" s="85"/>
      <c r="LXR5" s="85"/>
      <c r="LXS5" s="85"/>
      <c r="LXT5" s="85"/>
      <c r="LXU5" s="85"/>
      <c r="LXV5" s="85"/>
      <c r="LXW5" s="85"/>
      <c r="LXX5" s="85"/>
      <c r="LXY5" s="85"/>
      <c r="LXZ5" s="85"/>
      <c r="LYA5" s="85"/>
      <c r="LYB5" s="85"/>
      <c r="LYC5" s="85"/>
      <c r="LYD5" s="85"/>
      <c r="LYE5" s="85"/>
      <c r="LYF5" s="85"/>
      <c r="LYG5" s="85"/>
      <c r="LYH5" s="85"/>
      <c r="LYI5" s="85"/>
      <c r="LYJ5" s="85"/>
      <c r="LYK5" s="85"/>
      <c r="LYL5" s="85"/>
      <c r="LYM5" s="85"/>
      <c r="LYN5" s="85"/>
      <c r="LYO5" s="85"/>
      <c r="LYP5" s="85"/>
      <c r="LYQ5" s="85"/>
      <c r="LYR5" s="85"/>
      <c r="LYS5" s="85"/>
      <c r="LYT5" s="85"/>
      <c r="LYU5" s="85"/>
      <c r="LYV5" s="85"/>
      <c r="LYW5" s="85"/>
      <c r="LYX5" s="85"/>
      <c r="LYY5" s="85"/>
      <c r="LYZ5" s="85"/>
      <c r="LZA5" s="85"/>
      <c r="LZB5" s="85"/>
      <c r="LZC5" s="85"/>
      <c r="LZD5" s="85"/>
      <c r="LZE5" s="85"/>
      <c r="LZF5" s="85"/>
      <c r="LZG5" s="85"/>
      <c r="LZH5" s="85"/>
      <c r="LZI5" s="85"/>
      <c r="LZJ5" s="85"/>
      <c r="LZK5" s="85"/>
      <c r="LZL5" s="85"/>
      <c r="LZM5" s="85"/>
      <c r="LZN5" s="85"/>
      <c r="LZO5" s="85"/>
      <c r="LZP5" s="85"/>
      <c r="LZQ5" s="85"/>
      <c r="LZR5" s="85"/>
      <c r="LZS5" s="85"/>
      <c r="LZT5" s="85"/>
      <c r="LZU5" s="85"/>
      <c r="LZV5" s="85"/>
      <c r="LZW5" s="85"/>
      <c r="LZX5" s="85"/>
      <c r="LZY5" s="85"/>
      <c r="LZZ5" s="85"/>
      <c r="MAA5" s="85"/>
      <c r="MAB5" s="85"/>
      <c r="MAC5" s="85"/>
      <c r="MAD5" s="85"/>
      <c r="MAE5" s="85"/>
      <c r="MAF5" s="85"/>
      <c r="MAG5" s="85"/>
      <c r="MAH5" s="85"/>
      <c r="MAI5" s="85"/>
      <c r="MAJ5" s="85"/>
      <c r="MAK5" s="85"/>
      <c r="MAL5" s="85"/>
      <c r="MAM5" s="85"/>
      <c r="MAN5" s="85"/>
      <c r="MAO5" s="85"/>
      <c r="MAP5" s="85"/>
      <c r="MAQ5" s="85"/>
      <c r="MAR5" s="85"/>
      <c r="MAS5" s="85"/>
      <c r="MAT5" s="85"/>
      <c r="MAU5" s="85"/>
      <c r="MAV5" s="85"/>
      <c r="MAW5" s="85"/>
      <c r="MAX5" s="85"/>
      <c r="MAY5" s="85"/>
      <c r="MAZ5" s="85"/>
      <c r="MBA5" s="85"/>
      <c r="MBB5" s="85"/>
      <c r="MBC5" s="85"/>
      <c r="MBD5" s="85"/>
      <c r="MBE5" s="85"/>
      <c r="MBF5" s="85"/>
      <c r="MBG5" s="85"/>
      <c r="MBH5" s="85"/>
      <c r="MBI5" s="85"/>
      <c r="MBJ5" s="85"/>
      <c r="MBK5" s="85"/>
      <c r="MBL5" s="85"/>
      <c r="MBM5" s="85"/>
      <c r="MBN5" s="85"/>
      <c r="MBO5" s="85"/>
      <c r="MBP5" s="85"/>
      <c r="MBQ5" s="85"/>
      <c r="MBR5" s="85"/>
      <c r="MBS5" s="85"/>
      <c r="MBT5" s="85"/>
      <c r="MBU5" s="85"/>
      <c r="MBV5" s="85"/>
      <c r="MBW5" s="85"/>
      <c r="MBX5" s="85"/>
      <c r="MBY5" s="85"/>
      <c r="MBZ5" s="85"/>
      <c r="MCA5" s="85"/>
      <c r="MCB5" s="85"/>
      <c r="MCC5" s="85"/>
      <c r="MCD5" s="85"/>
      <c r="MCE5" s="85"/>
      <c r="MCF5" s="85"/>
      <c r="MCG5" s="85"/>
      <c r="MCH5" s="85"/>
      <c r="MCI5" s="85"/>
      <c r="MCJ5" s="85"/>
      <c r="MCK5" s="85"/>
      <c r="MCL5" s="85"/>
      <c r="MCM5" s="85"/>
      <c r="MCN5" s="85"/>
      <c r="MCO5" s="85"/>
      <c r="MCP5" s="85"/>
      <c r="MCQ5" s="85"/>
      <c r="MCR5" s="85"/>
      <c r="MCS5" s="85"/>
      <c r="MCT5" s="85"/>
      <c r="MCU5" s="85"/>
      <c r="MCV5" s="85"/>
      <c r="MCW5" s="85"/>
      <c r="MCX5" s="85"/>
      <c r="MCY5" s="85"/>
      <c r="MCZ5" s="85"/>
      <c r="MDA5" s="85"/>
      <c r="MDB5" s="85"/>
      <c r="MDC5" s="85"/>
      <c r="MDD5" s="85"/>
      <c r="MDE5" s="85"/>
      <c r="MDF5" s="85"/>
      <c r="MDG5" s="85"/>
      <c r="MDH5" s="85"/>
      <c r="MDI5" s="85"/>
      <c r="MDJ5" s="85"/>
      <c r="MDK5" s="85"/>
      <c r="MDL5" s="85"/>
      <c r="MDM5" s="85"/>
      <c r="MDN5" s="85"/>
      <c r="MDO5" s="85"/>
      <c r="MDP5" s="85"/>
      <c r="MDQ5" s="85"/>
      <c r="MDR5" s="85"/>
      <c r="MDS5" s="85"/>
      <c r="MDT5" s="85"/>
      <c r="MDU5" s="85"/>
      <c r="MDV5" s="85"/>
      <c r="MDW5" s="85"/>
      <c r="MDX5" s="85"/>
      <c r="MDY5" s="85"/>
      <c r="MDZ5" s="85"/>
      <c r="MEA5" s="85"/>
      <c r="MEB5" s="85"/>
      <c r="MEC5" s="85"/>
      <c r="MED5" s="85"/>
      <c r="MEE5" s="85"/>
      <c r="MEF5" s="85"/>
      <c r="MEG5" s="85"/>
      <c r="MEH5" s="85"/>
      <c r="MEI5" s="85"/>
      <c r="MEJ5" s="85"/>
      <c r="MEK5" s="85"/>
      <c r="MEL5" s="85"/>
      <c r="MEM5" s="85"/>
      <c r="MEN5" s="85"/>
      <c r="MEO5" s="85"/>
      <c r="MEP5" s="85"/>
      <c r="MEQ5" s="85"/>
      <c r="MER5" s="85"/>
      <c r="MES5" s="85"/>
      <c r="MET5" s="85"/>
      <c r="MEU5" s="85"/>
      <c r="MEV5" s="85"/>
      <c r="MEW5" s="85"/>
      <c r="MEX5" s="85"/>
      <c r="MEY5" s="85"/>
      <c r="MEZ5" s="85"/>
      <c r="MFA5" s="85"/>
      <c r="MFB5" s="85"/>
      <c r="MFC5" s="85"/>
      <c r="MFD5" s="85"/>
      <c r="MFE5" s="85"/>
      <c r="MFF5" s="85"/>
      <c r="MFG5" s="85"/>
      <c r="MFH5" s="85"/>
      <c r="MFI5" s="85"/>
      <c r="MFJ5" s="85"/>
      <c r="MFK5" s="85"/>
      <c r="MFL5" s="85"/>
      <c r="MFM5" s="85"/>
      <c r="MFN5" s="85"/>
      <c r="MFO5" s="85"/>
      <c r="MFP5" s="85"/>
      <c r="MFQ5" s="85"/>
      <c r="MFR5" s="85"/>
      <c r="MFS5" s="85"/>
      <c r="MFT5" s="85"/>
      <c r="MFU5" s="85"/>
      <c r="MFV5" s="85"/>
      <c r="MFW5" s="85"/>
      <c r="MFX5" s="85"/>
      <c r="MFY5" s="85"/>
      <c r="MFZ5" s="85"/>
      <c r="MGA5" s="85"/>
      <c r="MGB5" s="85"/>
      <c r="MGC5" s="85"/>
      <c r="MGD5" s="85"/>
      <c r="MGE5" s="85"/>
      <c r="MGF5" s="85"/>
      <c r="MGG5" s="85"/>
      <c r="MGH5" s="85"/>
      <c r="MGI5" s="85"/>
      <c r="MGJ5" s="85"/>
      <c r="MGK5" s="85"/>
      <c r="MGL5" s="85"/>
      <c r="MGM5" s="85"/>
      <c r="MGN5" s="85"/>
      <c r="MGO5" s="85"/>
      <c r="MGP5" s="85"/>
      <c r="MGQ5" s="85"/>
      <c r="MGR5" s="85"/>
      <c r="MGS5" s="85"/>
      <c r="MGT5" s="85"/>
      <c r="MGU5" s="85"/>
      <c r="MGV5" s="85"/>
      <c r="MGW5" s="85"/>
      <c r="MGX5" s="85"/>
      <c r="MGY5" s="85"/>
      <c r="MGZ5" s="85"/>
      <c r="MHA5" s="85"/>
      <c r="MHB5" s="85"/>
      <c r="MHC5" s="85"/>
      <c r="MHD5" s="85"/>
      <c r="MHE5" s="85"/>
      <c r="MHF5" s="85"/>
      <c r="MHG5" s="85"/>
      <c r="MHH5" s="85"/>
      <c r="MHI5" s="85"/>
      <c r="MHJ5" s="85"/>
      <c r="MHK5" s="85"/>
      <c r="MHL5" s="85"/>
      <c r="MHM5" s="85"/>
      <c r="MHN5" s="85"/>
      <c r="MHO5" s="85"/>
      <c r="MHP5" s="85"/>
      <c r="MHQ5" s="85"/>
      <c r="MHR5" s="85"/>
      <c r="MHS5" s="85"/>
      <c r="MHT5" s="85"/>
      <c r="MHU5" s="85"/>
      <c r="MHV5" s="85"/>
      <c r="MHW5" s="85"/>
      <c r="MHX5" s="85"/>
      <c r="MHY5" s="85"/>
      <c r="MHZ5" s="85"/>
      <c r="MIA5" s="85"/>
      <c r="MIB5" s="85"/>
      <c r="MIC5" s="85"/>
      <c r="MID5" s="85"/>
      <c r="MIE5" s="85"/>
      <c r="MIF5" s="85"/>
      <c r="MIG5" s="85"/>
      <c r="MIH5" s="85"/>
      <c r="MII5" s="85"/>
      <c r="MIJ5" s="85"/>
      <c r="MIK5" s="85"/>
      <c r="MIL5" s="85"/>
      <c r="MIM5" s="85"/>
      <c r="MIN5" s="85"/>
      <c r="MIO5" s="85"/>
      <c r="MIP5" s="85"/>
      <c r="MIQ5" s="85"/>
      <c r="MIR5" s="85"/>
      <c r="MIS5" s="85"/>
      <c r="MIT5" s="85"/>
      <c r="MIU5" s="85"/>
      <c r="MIV5" s="85"/>
      <c r="MIW5" s="85"/>
      <c r="MIX5" s="85"/>
      <c r="MIY5" s="85"/>
      <c r="MIZ5" s="85"/>
      <c r="MJA5" s="85"/>
      <c r="MJB5" s="85"/>
      <c r="MJC5" s="85"/>
      <c r="MJD5" s="85"/>
      <c r="MJE5" s="85"/>
      <c r="MJF5" s="85"/>
      <c r="MJG5" s="85"/>
      <c r="MJH5" s="85"/>
      <c r="MJI5" s="85"/>
      <c r="MJJ5" s="85"/>
      <c r="MJK5" s="85"/>
      <c r="MJL5" s="85"/>
      <c r="MJM5" s="85"/>
      <c r="MJN5" s="85"/>
      <c r="MJO5" s="85"/>
      <c r="MJP5" s="85"/>
      <c r="MJQ5" s="85"/>
      <c r="MJR5" s="85"/>
      <c r="MJS5" s="85"/>
      <c r="MJT5" s="85"/>
      <c r="MJU5" s="85"/>
      <c r="MJV5" s="85"/>
      <c r="MJW5" s="85"/>
      <c r="MJX5" s="85"/>
      <c r="MJY5" s="85"/>
      <c r="MJZ5" s="85"/>
      <c r="MKA5" s="85"/>
      <c r="MKB5" s="85"/>
      <c r="MKC5" s="85"/>
      <c r="MKD5" s="85"/>
      <c r="MKE5" s="85"/>
      <c r="MKF5" s="85"/>
      <c r="MKG5" s="85"/>
      <c r="MKH5" s="85"/>
      <c r="MKI5" s="85"/>
      <c r="MKJ5" s="85"/>
      <c r="MKK5" s="85"/>
      <c r="MKL5" s="85"/>
      <c r="MKM5" s="85"/>
      <c r="MKN5" s="85"/>
      <c r="MKO5" s="85"/>
      <c r="MKP5" s="85"/>
      <c r="MKQ5" s="85"/>
      <c r="MKR5" s="85"/>
      <c r="MKS5" s="85"/>
      <c r="MKT5" s="85"/>
      <c r="MKU5" s="85"/>
      <c r="MKV5" s="85"/>
      <c r="MKW5" s="85"/>
      <c r="MKX5" s="85"/>
      <c r="MKY5" s="85"/>
      <c r="MKZ5" s="85"/>
      <c r="MLA5" s="85"/>
      <c r="MLB5" s="85"/>
      <c r="MLC5" s="85"/>
      <c r="MLD5" s="85"/>
      <c r="MLE5" s="85"/>
      <c r="MLF5" s="85"/>
      <c r="MLG5" s="85"/>
      <c r="MLH5" s="85"/>
      <c r="MLI5" s="85"/>
      <c r="MLJ5" s="85"/>
      <c r="MLK5" s="85"/>
      <c r="MLL5" s="85"/>
      <c r="MLM5" s="85"/>
      <c r="MLN5" s="85"/>
      <c r="MLO5" s="85"/>
      <c r="MLP5" s="85"/>
      <c r="MLQ5" s="85"/>
      <c r="MLR5" s="85"/>
      <c r="MLS5" s="85"/>
      <c r="MLT5" s="85"/>
      <c r="MLU5" s="85"/>
      <c r="MLV5" s="85"/>
      <c r="MLW5" s="85"/>
      <c r="MLX5" s="85"/>
      <c r="MLY5" s="85"/>
      <c r="MLZ5" s="85"/>
      <c r="MMA5" s="85"/>
      <c r="MMB5" s="85"/>
      <c r="MMC5" s="85"/>
      <c r="MMD5" s="85"/>
      <c r="MME5" s="85"/>
      <c r="MMF5" s="85"/>
      <c r="MMG5" s="85"/>
      <c r="MMH5" s="85"/>
      <c r="MMI5" s="85"/>
      <c r="MMJ5" s="85"/>
      <c r="MMK5" s="85"/>
      <c r="MML5" s="85"/>
      <c r="MMM5" s="85"/>
      <c r="MMN5" s="85"/>
      <c r="MMO5" s="85"/>
      <c r="MMP5" s="85"/>
      <c r="MMQ5" s="85"/>
      <c r="MMR5" s="85"/>
      <c r="MMS5" s="85"/>
      <c r="MMT5" s="85"/>
      <c r="MMU5" s="85"/>
      <c r="MMV5" s="85"/>
      <c r="MMW5" s="85"/>
      <c r="MMX5" s="85"/>
      <c r="MMY5" s="85"/>
      <c r="MMZ5" s="85"/>
      <c r="MNA5" s="85"/>
      <c r="MNB5" s="85"/>
      <c r="MNC5" s="85"/>
      <c r="MND5" s="85"/>
      <c r="MNE5" s="85"/>
      <c r="MNF5" s="85"/>
      <c r="MNG5" s="85"/>
      <c r="MNH5" s="85"/>
      <c r="MNI5" s="85"/>
      <c r="MNJ5" s="85"/>
      <c r="MNK5" s="85"/>
      <c r="MNL5" s="85"/>
      <c r="MNM5" s="85"/>
      <c r="MNN5" s="85"/>
      <c r="MNO5" s="85"/>
      <c r="MNP5" s="85"/>
      <c r="MNQ5" s="85"/>
      <c r="MNR5" s="85"/>
      <c r="MNS5" s="85"/>
      <c r="MNT5" s="85"/>
      <c r="MNU5" s="85"/>
      <c r="MNV5" s="85"/>
      <c r="MNW5" s="85"/>
      <c r="MNX5" s="85"/>
      <c r="MNY5" s="85"/>
      <c r="MNZ5" s="85"/>
      <c r="MOA5" s="85"/>
      <c r="MOB5" s="85"/>
      <c r="MOC5" s="85"/>
      <c r="MOD5" s="85"/>
      <c r="MOE5" s="85"/>
      <c r="MOF5" s="85"/>
      <c r="MOG5" s="85"/>
      <c r="MOH5" s="85"/>
      <c r="MOI5" s="85"/>
      <c r="MOJ5" s="85"/>
      <c r="MOK5" s="85"/>
      <c r="MOL5" s="85"/>
      <c r="MOM5" s="85"/>
      <c r="MON5" s="85"/>
      <c r="MOO5" s="85"/>
      <c r="MOP5" s="85"/>
      <c r="MOQ5" s="85"/>
      <c r="MOR5" s="85"/>
      <c r="MOS5" s="85"/>
      <c r="MOT5" s="85"/>
      <c r="MOU5" s="85"/>
      <c r="MOV5" s="85"/>
      <c r="MOW5" s="85"/>
      <c r="MOX5" s="85"/>
      <c r="MOY5" s="85"/>
      <c r="MOZ5" s="85"/>
      <c r="MPA5" s="85"/>
      <c r="MPB5" s="85"/>
      <c r="MPC5" s="85"/>
      <c r="MPD5" s="85"/>
      <c r="MPE5" s="85"/>
      <c r="MPF5" s="85"/>
      <c r="MPG5" s="85"/>
      <c r="MPH5" s="85"/>
      <c r="MPI5" s="85"/>
      <c r="MPJ5" s="85"/>
      <c r="MPK5" s="85"/>
      <c r="MPL5" s="85"/>
      <c r="MPM5" s="85"/>
      <c r="MPN5" s="85"/>
      <c r="MPO5" s="85"/>
      <c r="MPP5" s="85"/>
      <c r="MPQ5" s="85"/>
      <c r="MPR5" s="85"/>
      <c r="MPS5" s="85"/>
      <c r="MPT5" s="85"/>
      <c r="MPU5" s="85"/>
      <c r="MPV5" s="85"/>
      <c r="MPW5" s="85"/>
      <c r="MPX5" s="85"/>
      <c r="MPY5" s="85"/>
      <c r="MPZ5" s="85"/>
      <c r="MQA5" s="85"/>
      <c r="MQB5" s="85"/>
      <c r="MQC5" s="85"/>
      <c r="MQD5" s="85"/>
      <c r="MQE5" s="85"/>
      <c r="MQF5" s="85"/>
      <c r="MQG5" s="85"/>
      <c r="MQH5" s="85"/>
      <c r="MQI5" s="85"/>
      <c r="MQJ5" s="85"/>
      <c r="MQK5" s="85"/>
      <c r="MQL5" s="85"/>
      <c r="MQM5" s="85"/>
      <c r="MQN5" s="85"/>
      <c r="MQO5" s="85"/>
      <c r="MQP5" s="85"/>
      <c r="MQQ5" s="85"/>
      <c r="MQR5" s="85"/>
      <c r="MQS5" s="85"/>
      <c r="MQT5" s="85"/>
      <c r="MQU5" s="85"/>
      <c r="MQV5" s="85"/>
      <c r="MQW5" s="85"/>
      <c r="MQX5" s="85"/>
      <c r="MQY5" s="85"/>
      <c r="MQZ5" s="85"/>
      <c r="MRA5" s="85"/>
      <c r="MRB5" s="85"/>
      <c r="MRC5" s="85"/>
      <c r="MRD5" s="85"/>
      <c r="MRE5" s="85"/>
      <c r="MRF5" s="85"/>
      <c r="MRG5" s="85"/>
      <c r="MRH5" s="85"/>
      <c r="MRI5" s="85"/>
      <c r="MRJ5" s="85"/>
      <c r="MRK5" s="85"/>
      <c r="MRL5" s="85"/>
      <c r="MRM5" s="85"/>
      <c r="MRN5" s="85"/>
      <c r="MRO5" s="85"/>
      <c r="MRP5" s="85"/>
      <c r="MRQ5" s="85"/>
      <c r="MRR5" s="85"/>
      <c r="MRS5" s="85"/>
      <c r="MRT5" s="85"/>
      <c r="MRU5" s="85"/>
      <c r="MRV5" s="85"/>
      <c r="MRW5" s="85"/>
      <c r="MRX5" s="85"/>
      <c r="MRY5" s="85"/>
      <c r="MRZ5" s="85"/>
      <c r="MSA5" s="85"/>
      <c r="MSB5" s="85"/>
      <c r="MSC5" s="85"/>
      <c r="MSD5" s="85"/>
      <c r="MSE5" s="85"/>
      <c r="MSF5" s="85"/>
      <c r="MSG5" s="85"/>
      <c r="MSH5" s="85"/>
      <c r="MSI5" s="85"/>
      <c r="MSJ5" s="85"/>
      <c r="MSK5" s="85"/>
      <c r="MSL5" s="85"/>
      <c r="MSM5" s="85"/>
      <c r="MSN5" s="85"/>
      <c r="MSO5" s="85"/>
      <c r="MSP5" s="85"/>
      <c r="MSQ5" s="85"/>
      <c r="MSR5" s="85"/>
      <c r="MSS5" s="85"/>
      <c r="MST5" s="85"/>
      <c r="MSU5" s="85"/>
      <c r="MSV5" s="85"/>
      <c r="MSW5" s="85"/>
      <c r="MSX5" s="85"/>
      <c r="MSY5" s="85"/>
      <c r="MSZ5" s="85"/>
      <c r="MTA5" s="85"/>
      <c r="MTB5" s="85"/>
      <c r="MTC5" s="85"/>
      <c r="MTD5" s="85"/>
      <c r="MTE5" s="85"/>
      <c r="MTF5" s="85"/>
      <c r="MTG5" s="85"/>
      <c r="MTH5" s="85"/>
      <c r="MTI5" s="85"/>
      <c r="MTJ5" s="85"/>
      <c r="MTK5" s="85"/>
      <c r="MTL5" s="85"/>
      <c r="MTM5" s="85"/>
      <c r="MTN5" s="85"/>
      <c r="MTO5" s="85"/>
      <c r="MTP5" s="85"/>
      <c r="MTQ5" s="85"/>
      <c r="MTR5" s="85"/>
      <c r="MTS5" s="85"/>
      <c r="MTT5" s="85"/>
      <c r="MTU5" s="85"/>
      <c r="MTV5" s="85"/>
      <c r="MTW5" s="85"/>
      <c r="MTX5" s="85"/>
      <c r="MTY5" s="85"/>
      <c r="MTZ5" s="85"/>
      <c r="MUA5" s="85"/>
      <c r="MUB5" s="85"/>
      <c r="MUC5" s="85"/>
      <c r="MUD5" s="85"/>
      <c r="MUE5" s="85"/>
      <c r="MUF5" s="85"/>
      <c r="MUG5" s="85"/>
      <c r="MUH5" s="85"/>
      <c r="MUI5" s="85"/>
      <c r="MUJ5" s="85"/>
      <c r="MUK5" s="85"/>
      <c r="MUL5" s="85"/>
      <c r="MUM5" s="85"/>
      <c r="MUN5" s="85"/>
      <c r="MUO5" s="85"/>
      <c r="MUP5" s="85"/>
      <c r="MUQ5" s="85"/>
      <c r="MUR5" s="85"/>
      <c r="MUS5" s="85"/>
      <c r="MUT5" s="85"/>
      <c r="MUU5" s="85"/>
      <c r="MUV5" s="85"/>
      <c r="MUW5" s="85"/>
      <c r="MUX5" s="85"/>
      <c r="MUY5" s="85"/>
      <c r="MUZ5" s="85"/>
      <c r="MVA5" s="85"/>
      <c r="MVB5" s="85"/>
      <c r="MVC5" s="85"/>
      <c r="MVD5" s="85"/>
      <c r="MVE5" s="85"/>
      <c r="MVF5" s="85"/>
      <c r="MVG5" s="85"/>
      <c r="MVH5" s="85"/>
      <c r="MVI5" s="85"/>
      <c r="MVJ5" s="85"/>
      <c r="MVK5" s="85"/>
      <c r="MVL5" s="85"/>
      <c r="MVM5" s="85"/>
      <c r="MVN5" s="85"/>
      <c r="MVO5" s="85"/>
      <c r="MVP5" s="85"/>
      <c r="MVQ5" s="85"/>
      <c r="MVR5" s="85"/>
      <c r="MVS5" s="85"/>
      <c r="MVT5" s="85"/>
      <c r="MVU5" s="85"/>
      <c r="MVV5" s="85"/>
      <c r="MVW5" s="85"/>
      <c r="MVX5" s="85"/>
      <c r="MVY5" s="85"/>
      <c r="MVZ5" s="85"/>
      <c r="MWA5" s="85"/>
      <c r="MWB5" s="85"/>
      <c r="MWC5" s="85"/>
      <c r="MWD5" s="85"/>
      <c r="MWE5" s="85"/>
      <c r="MWF5" s="85"/>
      <c r="MWG5" s="85"/>
      <c r="MWH5" s="85"/>
      <c r="MWI5" s="85"/>
      <c r="MWJ5" s="85"/>
      <c r="MWK5" s="85"/>
      <c r="MWL5" s="85"/>
      <c r="MWM5" s="85"/>
      <c r="MWN5" s="85"/>
      <c r="MWO5" s="85"/>
      <c r="MWP5" s="85"/>
      <c r="MWQ5" s="85"/>
      <c r="MWR5" s="85"/>
      <c r="MWS5" s="85"/>
      <c r="MWT5" s="85"/>
      <c r="MWU5" s="85"/>
      <c r="MWV5" s="85"/>
      <c r="MWW5" s="85"/>
      <c r="MWX5" s="85"/>
      <c r="MWY5" s="85"/>
      <c r="MWZ5" s="85"/>
      <c r="MXA5" s="85"/>
      <c r="MXB5" s="85"/>
      <c r="MXC5" s="85"/>
      <c r="MXD5" s="85"/>
      <c r="MXE5" s="85"/>
      <c r="MXF5" s="85"/>
      <c r="MXG5" s="85"/>
      <c r="MXH5" s="85"/>
      <c r="MXI5" s="85"/>
      <c r="MXJ5" s="85"/>
      <c r="MXK5" s="85"/>
      <c r="MXL5" s="85"/>
      <c r="MXM5" s="85"/>
      <c r="MXN5" s="85"/>
      <c r="MXO5" s="85"/>
      <c r="MXP5" s="85"/>
      <c r="MXQ5" s="85"/>
      <c r="MXR5" s="85"/>
      <c r="MXS5" s="85"/>
      <c r="MXT5" s="85"/>
      <c r="MXU5" s="85"/>
      <c r="MXV5" s="85"/>
      <c r="MXW5" s="85"/>
      <c r="MXX5" s="85"/>
      <c r="MXY5" s="85"/>
      <c r="MXZ5" s="85"/>
      <c r="MYA5" s="85"/>
      <c r="MYB5" s="85"/>
      <c r="MYC5" s="85"/>
      <c r="MYD5" s="85"/>
      <c r="MYE5" s="85"/>
      <c r="MYF5" s="85"/>
      <c r="MYG5" s="85"/>
      <c r="MYH5" s="85"/>
      <c r="MYI5" s="85"/>
      <c r="MYJ5" s="85"/>
      <c r="MYK5" s="85"/>
      <c r="MYL5" s="85"/>
      <c r="MYM5" s="85"/>
      <c r="MYN5" s="85"/>
      <c r="MYO5" s="85"/>
      <c r="MYP5" s="85"/>
      <c r="MYQ5" s="85"/>
      <c r="MYR5" s="85"/>
      <c r="MYS5" s="85"/>
      <c r="MYT5" s="85"/>
      <c r="MYU5" s="85"/>
      <c r="MYV5" s="85"/>
      <c r="MYW5" s="85"/>
      <c r="MYX5" s="85"/>
      <c r="MYY5" s="85"/>
      <c r="MYZ5" s="85"/>
      <c r="MZA5" s="85"/>
      <c r="MZB5" s="85"/>
      <c r="MZC5" s="85"/>
      <c r="MZD5" s="85"/>
      <c r="MZE5" s="85"/>
      <c r="MZF5" s="85"/>
      <c r="MZG5" s="85"/>
      <c r="MZH5" s="85"/>
      <c r="MZI5" s="85"/>
      <c r="MZJ5" s="85"/>
      <c r="MZK5" s="85"/>
      <c r="MZL5" s="85"/>
      <c r="MZM5" s="85"/>
      <c r="MZN5" s="85"/>
      <c r="MZO5" s="85"/>
      <c r="MZP5" s="85"/>
      <c r="MZQ5" s="85"/>
      <c r="MZR5" s="85"/>
      <c r="MZS5" s="85"/>
      <c r="MZT5" s="85"/>
      <c r="MZU5" s="85"/>
      <c r="MZV5" s="85"/>
      <c r="MZW5" s="85"/>
      <c r="MZX5" s="85"/>
      <c r="MZY5" s="85"/>
      <c r="MZZ5" s="85"/>
      <c r="NAA5" s="85"/>
      <c r="NAB5" s="85"/>
      <c r="NAC5" s="85"/>
      <c r="NAD5" s="85"/>
      <c r="NAE5" s="85"/>
      <c r="NAF5" s="85"/>
      <c r="NAG5" s="85"/>
      <c r="NAH5" s="85"/>
      <c r="NAI5" s="85"/>
      <c r="NAJ5" s="85"/>
      <c r="NAK5" s="85"/>
      <c r="NAL5" s="85"/>
      <c r="NAM5" s="85"/>
      <c r="NAN5" s="85"/>
      <c r="NAO5" s="85"/>
      <c r="NAP5" s="85"/>
      <c r="NAQ5" s="85"/>
      <c r="NAR5" s="85"/>
      <c r="NAS5" s="85"/>
      <c r="NAT5" s="85"/>
      <c r="NAU5" s="85"/>
      <c r="NAV5" s="85"/>
      <c r="NAW5" s="85"/>
      <c r="NAX5" s="85"/>
      <c r="NAY5" s="85"/>
      <c r="NAZ5" s="85"/>
      <c r="NBA5" s="85"/>
      <c r="NBB5" s="85"/>
      <c r="NBC5" s="85"/>
      <c r="NBD5" s="85"/>
      <c r="NBE5" s="85"/>
      <c r="NBF5" s="85"/>
      <c r="NBG5" s="85"/>
      <c r="NBH5" s="85"/>
      <c r="NBI5" s="85"/>
      <c r="NBJ5" s="85"/>
      <c r="NBK5" s="85"/>
      <c r="NBL5" s="85"/>
      <c r="NBM5" s="85"/>
      <c r="NBN5" s="85"/>
      <c r="NBO5" s="85"/>
      <c r="NBP5" s="85"/>
      <c r="NBQ5" s="85"/>
      <c r="NBR5" s="85"/>
      <c r="NBS5" s="85"/>
      <c r="NBT5" s="85"/>
      <c r="NBU5" s="85"/>
      <c r="NBV5" s="85"/>
      <c r="NBW5" s="85"/>
      <c r="NBX5" s="85"/>
      <c r="NBY5" s="85"/>
      <c r="NBZ5" s="85"/>
      <c r="NCA5" s="85"/>
      <c r="NCB5" s="85"/>
      <c r="NCC5" s="85"/>
      <c r="NCD5" s="85"/>
      <c r="NCE5" s="85"/>
      <c r="NCF5" s="85"/>
      <c r="NCG5" s="85"/>
      <c r="NCH5" s="85"/>
      <c r="NCI5" s="85"/>
      <c r="NCJ5" s="85"/>
      <c r="NCK5" s="85"/>
      <c r="NCL5" s="85"/>
      <c r="NCM5" s="85"/>
      <c r="NCN5" s="85"/>
      <c r="NCO5" s="85"/>
      <c r="NCP5" s="85"/>
      <c r="NCQ5" s="85"/>
      <c r="NCR5" s="85"/>
      <c r="NCS5" s="85"/>
      <c r="NCT5" s="85"/>
      <c r="NCU5" s="85"/>
      <c r="NCV5" s="85"/>
      <c r="NCW5" s="85"/>
      <c r="NCX5" s="85"/>
      <c r="NCY5" s="85"/>
      <c r="NCZ5" s="85"/>
      <c r="NDA5" s="85"/>
      <c r="NDB5" s="85"/>
      <c r="NDC5" s="85"/>
      <c r="NDD5" s="85"/>
      <c r="NDE5" s="85"/>
      <c r="NDF5" s="85"/>
      <c r="NDG5" s="85"/>
      <c r="NDH5" s="85"/>
      <c r="NDI5" s="85"/>
      <c r="NDJ5" s="85"/>
      <c r="NDK5" s="85"/>
      <c r="NDL5" s="85"/>
      <c r="NDM5" s="85"/>
      <c r="NDN5" s="85"/>
      <c r="NDO5" s="85"/>
      <c r="NDP5" s="85"/>
      <c r="NDQ5" s="85"/>
      <c r="NDR5" s="85"/>
      <c r="NDS5" s="85"/>
      <c r="NDT5" s="85"/>
      <c r="NDU5" s="85"/>
      <c r="NDV5" s="85"/>
      <c r="NDW5" s="85"/>
      <c r="NDX5" s="85"/>
      <c r="NDY5" s="85"/>
      <c r="NDZ5" s="85"/>
      <c r="NEA5" s="85"/>
      <c r="NEB5" s="85"/>
      <c r="NEC5" s="85"/>
      <c r="NED5" s="85"/>
      <c r="NEE5" s="85"/>
      <c r="NEF5" s="85"/>
      <c r="NEG5" s="85"/>
      <c r="NEH5" s="85"/>
      <c r="NEI5" s="85"/>
      <c r="NEJ5" s="85"/>
      <c r="NEK5" s="85"/>
      <c r="NEL5" s="85"/>
      <c r="NEM5" s="85"/>
      <c r="NEN5" s="85"/>
      <c r="NEO5" s="85"/>
      <c r="NEP5" s="85"/>
      <c r="NEQ5" s="85"/>
      <c r="NER5" s="85"/>
      <c r="NES5" s="85"/>
      <c r="NET5" s="85"/>
      <c r="NEU5" s="85"/>
      <c r="NEV5" s="85"/>
      <c r="NEW5" s="85"/>
      <c r="NEX5" s="85"/>
      <c r="NEY5" s="85"/>
      <c r="NEZ5" s="85"/>
      <c r="NFA5" s="85"/>
      <c r="NFB5" s="85"/>
      <c r="NFC5" s="85"/>
      <c r="NFD5" s="85"/>
      <c r="NFE5" s="85"/>
      <c r="NFF5" s="85"/>
      <c r="NFG5" s="85"/>
      <c r="NFH5" s="85"/>
      <c r="NFI5" s="85"/>
      <c r="NFJ5" s="85"/>
      <c r="NFK5" s="85"/>
      <c r="NFL5" s="85"/>
      <c r="NFM5" s="85"/>
      <c r="NFN5" s="85"/>
      <c r="NFO5" s="85"/>
      <c r="NFP5" s="85"/>
      <c r="NFQ5" s="85"/>
      <c r="NFR5" s="85"/>
      <c r="NFS5" s="85"/>
      <c r="NFT5" s="85"/>
      <c r="NFU5" s="85"/>
      <c r="NFV5" s="85"/>
      <c r="NFW5" s="85"/>
      <c r="NFX5" s="85"/>
      <c r="NFY5" s="85"/>
      <c r="NFZ5" s="85"/>
      <c r="NGA5" s="85"/>
      <c r="NGB5" s="85"/>
      <c r="NGC5" s="85"/>
      <c r="NGD5" s="85"/>
      <c r="NGE5" s="85"/>
      <c r="NGF5" s="85"/>
      <c r="NGG5" s="85"/>
      <c r="NGH5" s="85"/>
      <c r="NGI5" s="85"/>
      <c r="NGJ5" s="85"/>
      <c r="NGK5" s="85"/>
      <c r="NGL5" s="85"/>
      <c r="NGM5" s="85"/>
      <c r="NGN5" s="85"/>
      <c r="NGO5" s="85"/>
      <c r="NGP5" s="85"/>
      <c r="NGQ5" s="85"/>
      <c r="NGR5" s="85"/>
      <c r="NGS5" s="85"/>
      <c r="NGT5" s="85"/>
      <c r="NGU5" s="85"/>
      <c r="NGV5" s="85"/>
      <c r="NGW5" s="85"/>
      <c r="NGX5" s="85"/>
      <c r="NGY5" s="85"/>
      <c r="NGZ5" s="85"/>
      <c r="NHA5" s="85"/>
      <c r="NHB5" s="85"/>
      <c r="NHC5" s="85"/>
      <c r="NHD5" s="85"/>
      <c r="NHE5" s="85"/>
      <c r="NHF5" s="85"/>
      <c r="NHG5" s="85"/>
      <c r="NHH5" s="85"/>
      <c r="NHI5" s="85"/>
      <c r="NHJ5" s="85"/>
      <c r="NHK5" s="85"/>
      <c r="NHL5" s="85"/>
      <c r="NHM5" s="85"/>
      <c r="NHN5" s="85"/>
      <c r="NHO5" s="85"/>
      <c r="NHP5" s="85"/>
      <c r="NHQ5" s="85"/>
      <c r="NHR5" s="85"/>
      <c r="NHS5" s="85"/>
      <c r="NHT5" s="85"/>
      <c r="NHU5" s="85"/>
      <c r="NHV5" s="85"/>
      <c r="NHW5" s="85"/>
      <c r="NHX5" s="85"/>
      <c r="NHY5" s="85"/>
      <c r="NHZ5" s="85"/>
      <c r="NIA5" s="85"/>
      <c r="NIB5" s="85"/>
      <c r="NIC5" s="85"/>
      <c r="NID5" s="85"/>
      <c r="NIE5" s="85"/>
      <c r="NIF5" s="85"/>
      <c r="NIG5" s="85"/>
      <c r="NIH5" s="85"/>
      <c r="NII5" s="85"/>
      <c r="NIJ5" s="85"/>
      <c r="NIK5" s="85"/>
      <c r="NIL5" s="85"/>
      <c r="NIM5" s="85"/>
      <c r="NIN5" s="85"/>
      <c r="NIO5" s="85"/>
      <c r="NIP5" s="85"/>
      <c r="NIQ5" s="85"/>
      <c r="NIR5" s="85"/>
      <c r="NIS5" s="85"/>
      <c r="NIT5" s="85"/>
      <c r="NIU5" s="85"/>
      <c r="NIV5" s="85"/>
      <c r="NIW5" s="85"/>
      <c r="NIX5" s="85"/>
      <c r="NIY5" s="85"/>
      <c r="NIZ5" s="85"/>
      <c r="NJA5" s="85"/>
      <c r="NJB5" s="85"/>
      <c r="NJC5" s="85"/>
      <c r="NJD5" s="85"/>
      <c r="NJE5" s="85"/>
      <c r="NJF5" s="85"/>
      <c r="NJG5" s="85"/>
      <c r="NJH5" s="85"/>
      <c r="NJI5" s="85"/>
      <c r="NJJ5" s="85"/>
      <c r="NJK5" s="85"/>
      <c r="NJL5" s="85"/>
      <c r="NJM5" s="85"/>
      <c r="NJN5" s="85"/>
      <c r="NJO5" s="85"/>
      <c r="NJP5" s="85"/>
      <c r="NJQ5" s="85"/>
      <c r="NJR5" s="85"/>
      <c r="NJS5" s="85"/>
      <c r="NJT5" s="85"/>
      <c r="NJU5" s="85"/>
      <c r="NJV5" s="85"/>
      <c r="NJW5" s="85"/>
      <c r="NJX5" s="85"/>
      <c r="NJY5" s="85"/>
      <c r="NJZ5" s="85"/>
      <c r="NKA5" s="85"/>
      <c r="NKB5" s="85"/>
      <c r="NKC5" s="85"/>
      <c r="NKD5" s="85"/>
      <c r="NKE5" s="85"/>
      <c r="NKF5" s="85"/>
      <c r="NKG5" s="85"/>
      <c r="NKH5" s="85"/>
      <c r="NKI5" s="85"/>
      <c r="NKJ5" s="85"/>
      <c r="NKK5" s="85"/>
      <c r="NKL5" s="85"/>
      <c r="NKM5" s="85"/>
      <c r="NKN5" s="85"/>
      <c r="NKO5" s="85"/>
      <c r="NKP5" s="85"/>
      <c r="NKQ5" s="85"/>
      <c r="NKR5" s="85"/>
      <c r="NKS5" s="85"/>
      <c r="NKT5" s="85"/>
      <c r="NKU5" s="85"/>
      <c r="NKV5" s="85"/>
      <c r="NKW5" s="85"/>
      <c r="NKX5" s="85"/>
      <c r="NKY5" s="85"/>
      <c r="NKZ5" s="85"/>
      <c r="NLA5" s="85"/>
      <c r="NLB5" s="85"/>
      <c r="NLC5" s="85"/>
      <c r="NLD5" s="85"/>
      <c r="NLE5" s="85"/>
      <c r="NLF5" s="85"/>
      <c r="NLG5" s="85"/>
      <c r="NLH5" s="85"/>
      <c r="NLI5" s="85"/>
      <c r="NLJ5" s="85"/>
      <c r="NLK5" s="85"/>
      <c r="NLL5" s="85"/>
      <c r="NLM5" s="85"/>
      <c r="NLN5" s="85"/>
      <c r="NLO5" s="85"/>
      <c r="NLP5" s="85"/>
      <c r="NLQ5" s="85"/>
      <c r="NLR5" s="85"/>
      <c r="NLS5" s="85"/>
      <c r="NLT5" s="85"/>
      <c r="NLU5" s="85"/>
      <c r="NLV5" s="85"/>
      <c r="NLW5" s="85"/>
      <c r="NLX5" s="85"/>
      <c r="NLY5" s="85"/>
      <c r="NLZ5" s="85"/>
      <c r="NMA5" s="85"/>
      <c r="NMB5" s="85"/>
      <c r="NMC5" s="85"/>
      <c r="NMD5" s="85"/>
      <c r="NME5" s="85"/>
      <c r="NMF5" s="85"/>
      <c r="NMG5" s="85"/>
      <c r="NMH5" s="85"/>
      <c r="NMI5" s="85"/>
      <c r="NMJ5" s="85"/>
      <c r="NMK5" s="85"/>
      <c r="NML5" s="85"/>
      <c r="NMM5" s="85"/>
      <c r="NMN5" s="85"/>
      <c r="NMO5" s="85"/>
      <c r="NMP5" s="85"/>
      <c r="NMQ5" s="85"/>
      <c r="NMR5" s="85"/>
      <c r="NMS5" s="85"/>
      <c r="NMT5" s="85"/>
      <c r="NMU5" s="85"/>
      <c r="NMV5" s="85"/>
      <c r="NMW5" s="85"/>
      <c r="NMX5" s="85"/>
      <c r="NMY5" s="85"/>
      <c r="NMZ5" s="85"/>
      <c r="NNA5" s="85"/>
      <c r="NNB5" s="85"/>
      <c r="NNC5" s="85"/>
      <c r="NND5" s="85"/>
      <c r="NNE5" s="85"/>
      <c r="NNF5" s="85"/>
      <c r="NNG5" s="85"/>
      <c r="NNH5" s="85"/>
      <c r="NNI5" s="85"/>
      <c r="NNJ5" s="85"/>
      <c r="NNK5" s="85"/>
      <c r="NNL5" s="85"/>
      <c r="NNM5" s="85"/>
      <c r="NNN5" s="85"/>
      <c r="NNO5" s="85"/>
      <c r="NNP5" s="85"/>
      <c r="NNQ5" s="85"/>
      <c r="NNR5" s="85"/>
      <c r="NNS5" s="85"/>
      <c r="NNT5" s="85"/>
      <c r="NNU5" s="85"/>
      <c r="NNV5" s="85"/>
      <c r="NNW5" s="85"/>
      <c r="NNX5" s="85"/>
      <c r="NNY5" s="85"/>
      <c r="NNZ5" s="85"/>
      <c r="NOA5" s="85"/>
      <c r="NOB5" s="85"/>
      <c r="NOC5" s="85"/>
      <c r="NOD5" s="85"/>
      <c r="NOE5" s="85"/>
      <c r="NOF5" s="85"/>
      <c r="NOG5" s="85"/>
      <c r="NOH5" s="85"/>
      <c r="NOI5" s="85"/>
      <c r="NOJ5" s="85"/>
      <c r="NOK5" s="85"/>
      <c r="NOL5" s="85"/>
      <c r="NOM5" s="85"/>
      <c r="NON5" s="85"/>
      <c r="NOO5" s="85"/>
      <c r="NOP5" s="85"/>
      <c r="NOQ5" s="85"/>
      <c r="NOR5" s="85"/>
      <c r="NOS5" s="85"/>
      <c r="NOT5" s="85"/>
      <c r="NOU5" s="85"/>
      <c r="NOV5" s="85"/>
      <c r="NOW5" s="85"/>
      <c r="NOX5" s="85"/>
      <c r="NOY5" s="85"/>
      <c r="NOZ5" s="85"/>
      <c r="NPA5" s="85"/>
      <c r="NPB5" s="85"/>
      <c r="NPC5" s="85"/>
      <c r="NPD5" s="85"/>
      <c r="NPE5" s="85"/>
      <c r="NPF5" s="85"/>
      <c r="NPG5" s="85"/>
      <c r="NPH5" s="85"/>
      <c r="NPI5" s="85"/>
      <c r="NPJ5" s="85"/>
      <c r="NPK5" s="85"/>
      <c r="NPL5" s="85"/>
      <c r="NPM5" s="85"/>
      <c r="NPN5" s="85"/>
      <c r="NPO5" s="85"/>
      <c r="NPP5" s="85"/>
      <c r="NPQ5" s="85"/>
      <c r="NPR5" s="85"/>
      <c r="NPS5" s="85"/>
      <c r="NPT5" s="85"/>
      <c r="NPU5" s="85"/>
      <c r="NPV5" s="85"/>
      <c r="NPW5" s="85"/>
      <c r="NPX5" s="85"/>
      <c r="NPY5" s="85"/>
      <c r="NPZ5" s="85"/>
      <c r="NQA5" s="85"/>
      <c r="NQB5" s="85"/>
      <c r="NQC5" s="85"/>
      <c r="NQD5" s="85"/>
      <c r="NQE5" s="85"/>
      <c r="NQF5" s="85"/>
      <c r="NQG5" s="85"/>
      <c r="NQH5" s="85"/>
      <c r="NQI5" s="85"/>
      <c r="NQJ5" s="85"/>
      <c r="NQK5" s="85"/>
      <c r="NQL5" s="85"/>
      <c r="NQM5" s="85"/>
      <c r="NQN5" s="85"/>
      <c r="NQO5" s="85"/>
      <c r="NQP5" s="85"/>
      <c r="NQQ5" s="85"/>
      <c r="NQR5" s="85"/>
      <c r="NQS5" s="85"/>
      <c r="NQT5" s="85"/>
      <c r="NQU5" s="85"/>
      <c r="NQV5" s="85"/>
      <c r="NQW5" s="85"/>
      <c r="NQX5" s="85"/>
      <c r="NQY5" s="85"/>
      <c r="NQZ5" s="85"/>
      <c r="NRA5" s="85"/>
      <c r="NRB5" s="85"/>
      <c r="NRC5" s="85"/>
      <c r="NRD5" s="85"/>
      <c r="NRE5" s="85"/>
      <c r="NRF5" s="85"/>
      <c r="NRG5" s="85"/>
      <c r="NRH5" s="85"/>
      <c r="NRI5" s="85"/>
      <c r="NRJ5" s="85"/>
      <c r="NRK5" s="85"/>
      <c r="NRL5" s="85"/>
      <c r="NRM5" s="85"/>
      <c r="NRN5" s="85"/>
      <c r="NRO5" s="85"/>
      <c r="NRP5" s="85"/>
      <c r="NRQ5" s="85"/>
      <c r="NRR5" s="85"/>
      <c r="NRS5" s="85"/>
      <c r="NRT5" s="85"/>
      <c r="NRU5" s="85"/>
      <c r="NRV5" s="85"/>
      <c r="NRW5" s="85"/>
      <c r="NRX5" s="85"/>
      <c r="NRY5" s="85"/>
      <c r="NRZ5" s="85"/>
      <c r="NSA5" s="85"/>
      <c r="NSB5" s="85"/>
      <c r="NSC5" s="85"/>
      <c r="NSD5" s="85"/>
      <c r="NSE5" s="85"/>
      <c r="NSF5" s="85"/>
      <c r="NSG5" s="85"/>
      <c r="NSH5" s="85"/>
      <c r="NSI5" s="85"/>
      <c r="NSJ5" s="85"/>
      <c r="NSK5" s="85"/>
      <c r="NSL5" s="85"/>
      <c r="NSM5" s="85"/>
      <c r="NSN5" s="85"/>
      <c r="NSO5" s="85"/>
      <c r="NSP5" s="85"/>
      <c r="NSQ5" s="85"/>
      <c r="NSR5" s="85"/>
      <c r="NSS5" s="85"/>
      <c r="NST5" s="85"/>
      <c r="NSU5" s="85"/>
      <c r="NSV5" s="85"/>
      <c r="NSW5" s="85"/>
      <c r="NSX5" s="85"/>
      <c r="NSY5" s="85"/>
      <c r="NSZ5" s="85"/>
      <c r="NTA5" s="85"/>
      <c r="NTB5" s="85"/>
      <c r="NTC5" s="85"/>
      <c r="NTD5" s="85"/>
      <c r="NTE5" s="85"/>
      <c r="NTF5" s="85"/>
      <c r="NTG5" s="85"/>
      <c r="NTH5" s="85"/>
      <c r="NTI5" s="85"/>
      <c r="NTJ5" s="85"/>
      <c r="NTK5" s="85"/>
      <c r="NTL5" s="85"/>
      <c r="NTM5" s="85"/>
      <c r="NTN5" s="85"/>
      <c r="NTO5" s="85"/>
      <c r="NTP5" s="85"/>
      <c r="NTQ5" s="85"/>
      <c r="NTR5" s="85"/>
      <c r="NTS5" s="85"/>
      <c r="NTT5" s="85"/>
      <c r="NTU5" s="85"/>
      <c r="NTV5" s="85"/>
      <c r="NTW5" s="85"/>
      <c r="NTX5" s="85"/>
      <c r="NTY5" s="85"/>
      <c r="NTZ5" s="85"/>
      <c r="NUA5" s="85"/>
      <c r="NUB5" s="85"/>
      <c r="NUC5" s="85"/>
      <c r="NUD5" s="85"/>
      <c r="NUE5" s="85"/>
      <c r="NUF5" s="85"/>
      <c r="NUG5" s="85"/>
      <c r="NUH5" s="85"/>
      <c r="NUI5" s="85"/>
      <c r="NUJ5" s="85"/>
      <c r="NUK5" s="85"/>
      <c r="NUL5" s="85"/>
      <c r="NUM5" s="85"/>
      <c r="NUN5" s="85"/>
      <c r="NUO5" s="85"/>
      <c r="NUP5" s="85"/>
      <c r="NUQ5" s="85"/>
      <c r="NUR5" s="85"/>
      <c r="NUS5" s="85"/>
      <c r="NUT5" s="85"/>
      <c r="NUU5" s="85"/>
      <c r="NUV5" s="85"/>
      <c r="NUW5" s="85"/>
      <c r="NUX5" s="85"/>
      <c r="NUY5" s="85"/>
      <c r="NUZ5" s="85"/>
      <c r="NVA5" s="85"/>
      <c r="NVB5" s="85"/>
      <c r="NVC5" s="85"/>
      <c r="NVD5" s="85"/>
      <c r="NVE5" s="85"/>
      <c r="NVF5" s="85"/>
      <c r="NVG5" s="85"/>
      <c r="NVH5" s="85"/>
      <c r="NVI5" s="85"/>
      <c r="NVJ5" s="85"/>
      <c r="NVK5" s="85"/>
      <c r="NVL5" s="85"/>
      <c r="NVM5" s="85"/>
      <c r="NVN5" s="85"/>
      <c r="NVO5" s="85"/>
      <c r="NVP5" s="85"/>
      <c r="NVQ5" s="85"/>
      <c r="NVR5" s="85"/>
      <c r="NVS5" s="85"/>
      <c r="NVT5" s="85"/>
      <c r="NVU5" s="85"/>
      <c r="NVV5" s="85"/>
      <c r="NVW5" s="85"/>
      <c r="NVX5" s="85"/>
      <c r="NVY5" s="85"/>
      <c r="NVZ5" s="85"/>
      <c r="NWA5" s="85"/>
      <c r="NWB5" s="85"/>
      <c r="NWC5" s="85"/>
      <c r="NWD5" s="85"/>
      <c r="NWE5" s="85"/>
      <c r="NWF5" s="85"/>
      <c r="NWG5" s="85"/>
      <c r="NWH5" s="85"/>
      <c r="NWI5" s="85"/>
      <c r="NWJ5" s="85"/>
      <c r="NWK5" s="85"/>
      <c r="NWL5" s="85"/>
      <c r="NWM5" s="85"/>
      <c r="NWN5" s="85"/>
      <c r="NWO5" s="85"/>
      <c r="NWP5" s="85"/>
      <c r="NWQ5" s="85"/>
      <c r="NWR5" s="85"/>
      <c r="NWS5" s="85"/>
      <c r="NWT5" s="85"/>
      <c r="NWU5" s="85"/>
      <c r="NWV5" s="85"/>
      <c r="NWW5" s="85"/>
      <c r="NWX5" s="85"/>
      <c r="NWY5" s="85"/>
      <c r="NWZ5" s="85"/>
      <c r="NXA5" s="85"/>
      <c r="NXB5" s="85"/>
      <c r="NXC5" s="85"/>
      <c r="NXD5" s="85"/>
      <c r="NXE5" s="85"/>
      <c r="NXF5" s="85"/>
      <c r="NXG5" s="85"/>
      <c r="NXH5" s="85"/>
      <c r="NXI5" s="85"/>
      <c r="NXJ5" s="85"/>
      <c r="NXK5" s="85"/>
      <c r="NXL5" s="85"/>
      <c r="NXM5" s="85"/>
      <c r="NXN5" s="85"/>
      <c r="NXO5" s="85"/>
      <c r="NXP5" s="85"/>
      <c r="NXQ5" s="85"/>
      <c r="NXR5" s="85"/>
      <c r="NXS5" s="85"/>
      <c r="NXT5" s="85"/>
      <c r="NXU5" s="85"/>
      <c r="NXV5" s="85"/>
      <c r="NXW5" s="85"/>
      <c r="NXX5" s="85"/>
      <c r="NXY5" s="85"/>
      <c r="NXZ5" s="85"/>
      <c r="NYA5" s="85"/>
      <c r="NYB5" s="85"/>
      <c r="NYC5" s="85"/>
      <c r="NYD5" s="85"/>
      <c r="NYE5" s="85"/>
      <c r="NYF5" s="85"/>
      <c r="NYG5" s="85"/>
      <c r="NYH5" s="85"/>
      <c r="NYI5" s="85"/>
      <c r="NYJ5" s="85"/>
      <c r="NYK5" s="85"/>
      <c r="NYL5" s="85"/>
      <c r="NYM5" s="85"/>
      <c r="NYN5" s="85"/>
      <c r="NYO5" s="85"/>
      <c r="NYP5" s="85"/>
      <c r="NYQ5" s="85"/>
      <c r="NYR5" s="85"/>
      <c r="NYS5" s="85"/>
      <c r="NYT5" s="85"/>
      <c r="NYU5" s="85"/>
      <c r="NYV5" s="85"/>
      <c r="NYW5" s="85"/>
      <c r="NYX5" s="85"/>
      <c r="NYY5" s="85"/>
      <c r="NYZ5" s="85"/>
      <c r="NZA5" s="85"/>
      <c r="NZB5" s="85"/>
      <c r="NZC5" s="85"/>
      <c r="NZD5" s="85"/>
      <c r="NZE5" s="85"/>
      <c r="NZF5" s="85"/>
      <c r="NZG5" s="85"/>
      <c r="NZH5" s="85"/>
      <c r="NZI5" s="85"/>
      <c r="NZJ5" s="85"/>
      <c r="NZK5" s="85"/>
      <c r="NZL5" s="85"/>
      <c r="NZM5" s="85"/>
      <c r="NZN5" s="85"/>
      <c r="NZO5" s="85"/>
      <c r="NZP5" s="85"/>
      <c r="NZQ5" s="85"/>
      <c r="NZR5" s="85"/>
      <c r="NZS5" s="85"/>
      <c r="NZT5" s="85"/>
      <c r="NZU5" s="85"/>
      <c r="NZV5" s="85"/>
      <c r="NZW5" s="85"/>
      <c r="NZX5" s="85"/>
      <c r="NZY5" s="85"/>
      <c r="NZZ5" s="85"/>
      <c r="OAA5" s="85"/>
      <c r="OAB5" s="85"/>
      <c r="OAC5" s="85"/>
      <c r="OAD5" s="85"/>
      <c r="OAE5" s="85"/>
      <c r="OAF5" s="85"/>
      <c r="OAG5" s="85"/>
      <c r="OAH5" s="85"/>
      <c r="OAI5" s="85"/>
      <c r="OAJ5" s="85"/>
      <c r="OAK5" s="85"/>
      <c r="OAL5" s="85"/>
      <c r="OAM5" s="85"/>
      <c r="OAN5" s="85"/>
      <c r="OAO5" s="85"/>
      <c r="OAP5" s="85"/>
      <c r="OAQ5" s="85"/>
      <c r="OAR5" s="85"/>
      <c r="OAS5" s="85"/>
      <c r="OAT5" s="85"/>
      <c r="OAU5" s="85"/>
      <c r="OAV5" s="85"/>
      <c r="OAW5" s="85"/>
      <c r="OAX5" s="85"/>
      <c r="OAY5" s="85"/>
      <c r="OAZ5" s="85"/>
      <c r="OBA5" s="85"/>
      <c r="OBB5" s="85"/>
      <c r="OBC5" s="85"/>
      <c r="OBD5" s="85"/>
      <c r="OBE5" s="85"/>
      <c r="OBF5" s="85"/>
      <c r="OBG5" s="85"/>
      <c r="OBH5" s="85"/>
      <c r="OBI5" s="85"/>
      <c r="OBJ5" s="85"/>
      <c r="OBK5" s="85"/>
      <c r="OBL5" s="85"/>
      <c r="OBM5" s="85"/>
      <c r="OBN5" s="85"/>
      <c r="OBO5" s="85"/>
      <c r="OBP5" s="85"/>
      <c r="OBQ5" s="85"/>
      <c r="OBR5" s="85"/>
      <c r="OBS5" s="85"/>
      <c r="OBT5" s="85"/>
      <c r="OBU5" s="85"/>
      <c r="OBV5" s="85"/>
      <c r="OBW5" s="85"/>
      <c r="OBX5" s="85"/>
      <c r="OBY5" s="85"/>
      <c r="OBZ5" s="85"/>
      <c r="OCA5" s="85"/>
      <c r="OCB5" s="85"/>
      <c r="OCC5" s="85"/>
      <c r="OCD5" s="85"/>
      <c r="OCE5" s="85"/>
      <c r="OCF5" s="85"/>
      <c r="OCG5" s="85"/>
      <c r="OCH5" s="85"/>
      <c r="OCI5" s="85"/>
      <c r="OCJ5" s="85"/>
      <c r="OCK5" s="85"/>
      <c r="OCL5" s="85"/>
      <c r="OCM5" s="85"/>
      <c r="OCN5" s="85"/>
      <c r="OCO5" s="85"/>
      <c r="OCP5" s="85"/>
      <c r="OCQ5" s="85"/>
      <c r="OCR5" s="85"/>
      <c r="OCS5" s="85"/>
      <c r="OCT5" s="85"/>
      <c r="OCU5" s="85"/>
      <c r="OCV5" s="85"/>
      <c r="OCW5" s="85"/>
      <c r="OCX5" s="85"/>
      <c r="OCY5" s="85"/>
      <c r="OCZ5" s="85"/>
      <c r="ODA5" s="85"/>
      <c r="ODB5" s="85"/>
      <c r="ODC5" s="85"/>
      <c r="ODD5" s="85"/>
      <c r="ODE5" s="85"/>
      <c r="ODF5" s="85"/>
      <c r="ODG5" s="85"/>
      <c r="ODH5" s="85"/>
      <c r="ODI5" s="85"/>
      <c r="ODJ5" s="85"/>
      <c r="ODK5" s="85"/>
      <c r="ODL5" s="85"/>
      <c r="ODM5" s="85"/>
      <c r="ODN5" s="85"/>
      <c r="ODO5" s="85"/>
      <c r="ODP5" s="85"/>
      <c r="ODQ5" s="85"/>
      <c r="ODR5" s="85"/>
      <c r="ODS5" s="85"/>
      <c r="ODT5" s="85"/>
      <c r="ODU5" s="85"/>
      <c r="ODV5" s="85"/>
      <c r="ODW5" s="85"/>
      <c r="ODX5" s="85"/>
      <c r="ODY5" s="85"/>
      <c r="ODZ5" s="85"/>
      <c r="OEA5" s="85"/>
      <c r="OEB5" s="85"/>
      <c r="OEC5" s="85"/>
      <c r="OED5" s="85"/>
      <c r="OEE5" s="85"/>
      <c r="OEF5" s="85"/>
      <c r="OEG5" s="85"/>
      <c r="OEH5" s="85"/>
      <c r="OEI5" s="85"/>
      <c r="OEJ5" s="85"/>
      <c r="OEK5" s="85"/>
      <c r="OEL5" s="85"/>
      <c r="OEM5" s="85"/>
      <c r="OEN5" s="85"/>
      <c r="OEO5" s="85"/>
      <c r="OEP5" s="85"/>
      <c r="OEQ5" s="85"/>
      <c r="OER5" s="85"/>
      <c r="OES5" s="85"/>
      <c r="OET5" s="85"/>
      <c r="OEU5" s="85"/>
      <c r="OEV5" s="85"/>
      <c r="OEW5" s="85"/>
      <c r="OEX5" s="85"/>
      <c r="OEY5" s="85"/>
      <c r="OEZ5" s="85"/>
      <c r="OFA5" s="85"/>
      <c r="OFB5" s="85"/>
      <c r="OFC5" s="85"/>
      <c r="OFD5" s="85"/>
      <c r="OFE5" s="85"/>
      <c r="OFF5" s="85"/>
      <c r="OFG5" s="85"/>
      <c r="OFH5" s="85"/>
      <c r="OFI5" s="85"/>
      <c r="OFJ5" s="85"/>
      <c r="OFK5" s="85"/>
      <c r="OFL5" s="85"/>
      <c r="OFM5" s="85"/>
      <c r="OFN5" s="85"/>
      <c r="OFO5" s="85"/>
      <c r="OFP5" s="85"/>
      <c r="OFQ5" s="85"/>
      <c r="OFR5" s="85"/>
      <c r="OFS5" s="85"/>
      <c r="OFT5" s="85"/>
      <c r="OFU5" s="85"/>
      <c r="OFV5" s="85"/>
      <c r="OFW5" s="85"/>
      <c r="OFX5" s="85"/>
      <c r="OFY5" s="85"/>
      <c r="OFZ5" s="85"/>
      <c r="OGA5" s="85"/>
      <c r="OGB5" s="85"/>
      <c r="OGC5" s="85"/>
      <c r="OGD5" s="85"/>
      <c r="OGE5" s="85"/>
      <c r="OGF5" s="85"/>
      <c r="OGG5" s="85"/>
      <c r="OGH5" s="85"/>
      <c r="OGI5" s="85"/>
      <c r="OGJ5" s="85"/>
      <c r="OGK5" s="85"/>
      <c r="OGL5" s="85"/>
      <c r="OGM5" s="85"/>
      <c r="OGN5" s="85"/>
      <c r="OGO5" s="85"/>
      <c r="OGP5" s="85"/>
      <c r="OGQ5" s="85"/>
      <c r="OGR5" s="85"/>
      <c r="OGS5" s="85"/>
      <c r="OGT5" s="85"/>
      <c r="OGU5" s="85"/>
      <c r="OGV5" s="85"/>
      <c r="OGW5" s="85"/>
      <c r="OGX5" s="85"/>
      <c r="OGY5" s="85"/>
      <c r="OGZ5" s="85"/>
      <c r="OHA5" s="85"/>
      <c r="OHB5" s="85"/>
      <c r="OHC5" s="85"/>
      <c r="OHD5" s="85"/>
      <c r="OHE5" s="85"/>
      <c r="OHF5" s="85"/>
      <c r="OHG5" s="85"/>
      <c r="OHH5" s="85"/>
      <c r="OHI5" s="85"/>
      <c r="OHJ5" s="85"/>
      <c r="OHK5" s="85"/>
      <c r="OHL5" s="85"/>
      <c r="OHM5" s="85"/>
      <c r="OHN5" s="85"/>
      <c r="OHO5" s="85"/>
      <c r="OHP5" s="85"/>
      <c r="OHQ5" s="85"/>
      <c r="OHR5" s="85"/>
      <c r="OHS5" s="85"/>
      <c r="OHT5" s="85"/>
      <c r="OHU5" s="85"/>
      <c r="OHV5" s="85"/>
      <c r="OHW5" s="85"/>
      <c r="OHX5" s="85"/>
      <c r="OHY5" s="85"/>
      <c r="OHZ5" s="85"/>
      <c r="OIA5" s="85"/>
      <c r="OIB5" s="85"/>
      <c r="OIC5" s="85"/>
      <c r="OID5" s="85"/>
      <c r="OIE5" s="85"/>
      <c r="OIF5" s="85"/>
      <c r="OIG5" s="85"/>
      <c r="OIH5" s="85"/>
      <c r="OII5" s="85"/>
      <c r="OIJ5" s="85"/>
      <c r="OIK5" s="85"/>
      <c r="OIL5" s="85"/>
      <c r="OIM5" s="85"/>
      <c r="OIN5" s="85"/>
      <c r="OIO5" s="85"/>
      <c r="OIP5" s="85"/>
      <c r="OIQ5" s="85"/>
      <c r="OIR5" s="85"/>
      <c r="OIS5" s="85"/>
      <c r="OIT5" s="85"/>
      <c r="OIU5" s="85"/>
      <c r="OIV5" s="85"/>
      <c r="OIW5" s="85"/>
      <c r="OIX5" s="85"/>
      <c r="OIY5" s="85"/>
      <c r="OIZ5" s="85"/>
      <c r="OJA5" s="85"/>
      <c r="OJB5" s="85"/>
      <c r="OJC5" s="85"/>
      <c r="OJD5" s="85"/>
      <c r="OJE5" s="85"/>
      <c r="OJF5" s="85"/>
      <c r="OJG5" s="85"/>
      <c r="OJH5" s="85"/>
      <c r="OJI5" s="85"/>
      <c r="OJJ5" s="85"/>
      <c r="OJK5" s="85"/>
      <c r="OJL5" s="85"/>
      <c r="OJM5" s="85"/>
      <c r="OJN5" s="85"/>
      <c r="OJO5" s="85"/>
      <c r="OJP5" s="85"/>
      <c r="OJQ5" s="85"/>
      <c r="OJR5" s="85"/>
      <c r="OJS5" s="85"/>
      <c r="OJT5" s="85"/>
      <c r="OJU5" s="85"/>
      <c r="OJV5" s="85"/>
      <c r="OJW5" s="85"/>
      <c r="OJX5" s="85"/>
      <c r="OJY5" s="85"/>
      <c r="OJZ5" s="85"/>
      <c r="OKA5" s="85"/>
      <c r="OKB5" s="85"/>
      <c r="OKC5" s="85"/>
      <c r="OKD5" s="85"/>
      <c r="OKE5" s="85"/>
      <c r="OKF5" s="85"/>
      <c r="OKG5" s="85"/>
      <c r="OKH5" s="85"/>
      <c r="OKI5" s="85"/>
      <c r="OKJ5" s="85"/>
      <c r="OKK5" s="85"/>
      <c r="OKL5" s="85"/>
      <c r="OKM5" s="85"/>
      <c r="OKN5" s="85"/>
      <c r="OKO5" s="85"/>
      <c r="OKP5" s="85"/>
      <c r="OKQ5" s="85"/>
      <c r="OKR5" s="85"/>
      <c r="OKS5" s="85"/>
      <c r="OKT5" s="85"/>
      <c r="OKU5" s="85"/>
      <c r="OKV5" s="85"/>
      <c r="OKW5" s="85"/>
      <c r="OKX5" s="85"/>
      <c r="OKY5" s="85"/>
      <c r="OKZ5" s="85"/>
      <c r="OLA5" s="85"/>
      <c r="OLB5" s="85"/>
      <c r="OLC5" s="85"/>
      <c r="OLD5" s="85"/>
      <c r="OLE5" s="85"/>
      <c r="OLF5" s="85"/>
      <c r="OLG5" s="85"/>
      <c r="OLH5" s="85"/>
      <c r="OLI5" s="85"/>
      <c r="OLJ5" s="85"/>
      <c r="OLK5" s="85"/>
      <c r="OLL5" s="85"/>
      <c r="OLM5" s="85"/>
      <c r="OLN5" s="85"/>
      <c r="OLO5" s="85"/>
      <c r="OLP5" s="85"/>
      <c r="OLQ5" s="85"/>
      <c r="OLR5" s="85"/>
      <c r="OLS5" s="85"/>
      <c r="OLT5" s="85"/>
      <c r="OLU5" s="85"/>
      <c r="OLV5" s="85"/>
      <c r="OLW5" s="85"/>
      <c r="OLX5" s="85"/>
      <c r="OLY5" s="85"/>
      <c r="OLZ5" s="85"/>
      <c r="OMA5" s="85"/>
      <c r="OMB5" s="85"/>
      <c r="OMC5" s="85"/>
      <c r="OMD5" s="85"/>
      <c r="OME5" s="85"/>
      <c r="OMF5" s="85"/>
      <c r="OMG5" s="85"/>
      <c r="OMH5" s="85"/>
      <c r="OMI5" s="85"/>
      <c r="OMJ5" s="85"/>
      <c r="OMK5" s="85"/>
      <c r="OML5" s="85"/>
      <c r="OMM5" s="85"/>
      <c r="OMN5" s="85"/>
      <c r="OMO5" s="85"/>
      <c r="OMP5" s="85"/>
      <c r="OMQ5" s="85"/>
      <c r="OMR5" s="85"/>
      <c r="OMS5" s="85"/>
      <c r="OMT5" s="85"/>
      <c r="OMU5" s="85"/>
      <c r="OMV5" s="85"/>
      <c r="OMW5" s="85"/>
      <c r="OMX5" s="85"/>
      <c r="OMY5" s="85"/>
      <c r="OMZ5" s="85"/>
      <c r="ONA5" s="85"/>
      <c r="ONB5" s="85"/>
      <c r="ONC5" s="85"/>
      <c r="OND5" s="85"/>
      <c r="ONE5" s="85"/>
      <c r="ONF5" s="85"/>
      <c r="ONG5" s="85"/>
      <c r="ONH5" s="85"/>
      <c r="ONI5" s="85"/>
      <c r="ONJ5" s="85"/>
      <c r="ONK5" s="85"/>
      <c r="ONL5" s="85"/>
      <c r="ONM5" s="85"/>
      <c r="ONN5" s="85"/>
      <c r="ONO5" s="85"/>
      <c r="ONP5" s="85"/>
      <c r="ONQ5" s="85"/>
      <c r="ONR5" s="85"/>
      <c r="ONS5" s="85"/>
      <c r="ONT5" s="85"/>
      <c r="ONU5" s="85"/>
      <c r="ONV5" s="85"/>
      <c r="ONW5" s="85"/>
      <c r="ONX5" s="85"/>
      <c r="ONY5" s="85"/>
      <c r="ONZ5" s="85"/>
      <c r="OOA5" s="85"/>
      <c r="OOB5" s="85"/>
      <c r="OOC5" s="85"/>
      <c r="OOD5" s="85"/>
      <c r="OOE5" s="85"/>
      <c r="OOF5" s="85"/>
      <c r="OOG5" s="85"/>
      <c r="OOH5" s="85"/>
      <c r="OOI5" s="85"/>
      <c r="OOJ5" s="85"/>
      <c r="OOK5" s="85"/>
      <c r="OOL5" s="85"/>
      <c r="OOM5" s="85"/>
      <c r="OON5" s="85"/>
      <c r="OOO5" s="85"/>
      <c r="OOP5" s="85"/>
      <c r="OOQ5" s="85"/>
      <c r="OOR5" s="85"/>
      <c r="OOS5" s="85"/>
      <c r="OOT5" s="85"/>
      <c r="OOU5" s="85"/>
      <c r="OOV5" s="85"/>
      <c r="OOW5" s="85"/>
      <c r="OOX5" s="85"/>
      <c r="OOY5" s="85"/>
      <c r="OOZ5" s="85"/>
      <c r="OPA5" s="85"/>
      <c r="OPB5" s="85"/>
      <c r="OPC5" s="85"/>
      <c r="OPD5" s="85"/>
      <c r="OPE5" s="85"/>
      <c r="OPF5" s="85"/>
      <c r="OPG5" s="85"/>
      <c r="OPH5" s="85"/>
      <c r="OPI5" s="85"/>
      <c r="OPJ5" s="85"/>
      <c r="OPK5" s="85"/>
      <c r="OPL5" s="85"/>
      <c r="OPM5" s="85"/>
      <c r="OPN5" s="85"/>
      <c r="OPO5" s="85"/>
      <c r="OPP5" s="85"/>
      <c r="OPQ5" s="85"/>
      <c r="OPR5" s="85"/>
      <c r="OPS5" s="85"/>
      <c r="OPT5" s="85"/>
      <c r="OPU5" s="85"/>
      <c r="OPV5" s="85"/>
      <c r="OPW5" s="85"/>
      <c r="OPX5" s="85"/>
      <c r="OPY5" s="85"/>
      <c r="OPZ5" s="85"/>
      <c r="OQA5" s="85"/>
      <c r="OQB5" s="85"/>
      <c r="OQC5" s="85"/>
      <c r="OQD5" s="85"/>
      <c r="OQE5" s="85"/>
      <c r="OQF5" s="85"/>
      <c r="OQG5" s="85"/>
      <c r="OQH5" s="85"/>
      <c r="OQI5" s="85"/>
      <c r="OQJ5" s="85"/>
      <c r="OQK5" s="85"/>
      <c r="OQL5" s="85"/>
      <c r="OQM5" s="85"/>
      <c r="OQN5" s="85"/>
      <c r="OQO5" s="85"/>
      <c r="OQP5" s="85"/>
      <c r="OQQ5" s="85"/>
      <c r="OQR5" s="85"/>
      <c r="OQS5" s="85"/>
      <c r="OQT5" s="85"/>
      <c r="OQU5" s="85"/>
      <c r="OQV5" s="85"/>
      <c r="OQW5" s="85"/>
      <c r="OQX5" s="85"/>
      <c r="OQY5" s="85"/>
      <c r="OQZ5" s="85"/>
      <c r="ORA5" s="85"/>
      <c r="ORB5" s="85"/>
      <c r="ORC5" s="85"/>
      <c r="ORD5" s="85"/>
      <c r="ORE5" s="85"/>
      <c r="ORF5" s="85"/>
      <c r="ORG5" s="85"/>
      <c r="ORH5" s="85"/>
      <c r="ORI5" s="85"/>
      <c r="ORJ5" s="85"/>
      <c r="ORK5" s="85"/>
      <c r="ORL5" s="85"/>
      <c r="ORM5" s="85"/>
      <c r="ORN5" s="85"/>
      <c r="ORO5" s="85"/>
      <c r="ORP5" s="85"/>
      <c r="ORQ5" s="85"/>
      <c r="ORR5" s="85"/>
      <c r="ORS5" s="85"/>
      <c r="ORT5" s="85"/>
      <c r="ORU5" s="85"/>
      <c r="ORV5" s="85"/>
      <c r="ORW5" s="85"/>
      <c r="ORX5" s="85"/>
      <c r="ORY5" s="85"/>
      <c r="ORZ5" s="85"/>
      <c r="OSA5" s="85"/>
      <c r="OSB5" s="85"/>
      <c r="OSC5" s="85"/>
      <c r="OSD5" s="85"/>
      <c r="OSE5" s="85"/>
      <c r="OSF5" s="85"/>
      <c r="OSG5" s="85"/>
      <c r="OSH5" s="85"/>
      <c r="OSI5" s="85"/>
      <c r="OSJ5" s="85"/>
      <c r="OSK5" s="85"/>
      <c r="OSL5" s="85"/>
      <c r="OSM5" s="85"/>
      <c r="OSN5" s="85"/>
      <c r="OSO5" s="85"/>
      <c r="OSP5" s="85"/>
      <c r="OSQ5" s="85"/>
      <c r="OSR5" s="85"/>
      <c r="OSS5" s="85"/>
      <c r="OST5" s="85"/>
      <c r="OSU5" s="85"/>
      <c r="OSV5" s="85"/>
      <c r="OSW5" s="85"/>
      <c r="OSX5" s="85"/>
      <c r="OSY5" s="85"/>
      <c r="OSZ5" s="85"/>
      <c r="OTA5" s="85"/>
      <c r="OTB5" s="85"/>
      <c r="OTC5" s="85"/>
      <c r="OTD5" s="85"/>
      <c r="OTE5" s="85"/>
      <c r="OTF5" s="85"/>
      <c r="OTG5" s="85"/>
      <c r="OTH5" s="85"/>
      <c r="OTI5" s="85"/>
      <c r="OTJ5" s="85"/>
      <c r="OTK5" s="85"/>
      <c r="OTL5" s="85"/>
      <c r="OTM5" s="85"/>
      <c r="OTN5" s="85"/>
      <c r="OTO5" s="85"/>
      <c r="OTP5" s="85"/>
      <c r="OTQ5" s="85"/>
      <c r="OTR5" s="85"/>
      <c r="OTS5" s="85"/>
      <c r="OTT5" s="85"/>
      <c r="OTU5" s="85"/>
      <c r="OTV5" s="85"/>
      <c r="OTW5" s="85"/>
      <c r="OTX5" s="85"/>
      <c r="OTY5" s="85"/>
      <c r="OTZ5" s="85"/>
      <c r="OUA5" s="85"/>
      <c r="OUB5" s="85"/>
      <c r="OUC5" s="85"/>
      <c r="OUD5" s="85"/>
      <c r="OUE5" s="85"/>
      <c r="OUF5" s="85"/>
      <c r="OUG5" s="85"/>
      <c r="OUH5" s="85"/>
      <c r="OUI5" s="85"/>
      <c r="OUJ5" s="85"/>
      <c r="OUK5" s="85"/>
      <c r="OUL5" s="85"/>
      <c r="OUM5" s="85"/>
      <c r="OUN5" s="85"/>
      <c r="OUO5" s="85"/>
      <c r="OUP5" s="85"/>
      <c r="OUQ5" s="85"/>
      <c r="OUR5" s="85"/>
      <c r="OUS5" s="85"/>
      <c r="OUT5" s="85"/>
      <c r="OUU5" s="85"/>
      <c r="OUV5" s="85"/>
      <c r="OUW5" s="85"/>
      <c r="OUX5" s="85"/>
      <c r="OUY5" s="85"/>
      <c r="OUZ5" s="85"/>
      <c r="OVA5" s="85"/>
      <c r="OVB5" s="85"/>
      <c r="OVC5" s="85"/>
      <c r="OVD5" s="85"/>
      <c r="OVE5" s="85"/>
      <c r="OVF5" s="85"/>
      <c r="OVG5" s="85"/>
      <c r="OVH5" s="85"/>
      <c r="OVI5" s="85"/>
      <c r="OVJ5" s="85"/>
      <c r="OVK5" s="85"/>
      <c r="OVL5" s="85"/>
      <c r="OVM5" s="85"/>
      <c r="OVN5" s="85"/>
      <c r="OVO5" s="85"/>
      <c r="OVP5" s="85"/>
      <c r="OVQ5" s="85"/>
      <c r="OVR5" s="85"/>
      <c r="OVS5" s="85"/>
      <c r="OVT5" s="85"/>
      <c r="OVU5" s="85"/>
      <c r="OVV5" s="85"/>
      <c r="OVW5" s="85"/>
      <c r="OVX5" s="85"/>
      <c r="OVY5" s="85"/>
      <c r="OVZ5" s="85"/>
      <c r="OWA5" s="85"/>
      <c r="OWB5" s="85"/>
      <c r="OWC5" s="85"/>
      <c r="OWD5" s="85"/>
      <c r="OWE5" s="85"/>
      <c r="OWF5" s="85"/>
      <c r="OWG5" s="85"/>
      <c r="OWH5" s="85"/>
      <c r="OWI5" s="85"/>
      <c r="OWJ5" s="85"/>
      <c r="OWK5" s="85"/>
      <c r="OWL5" s="85"/>
      <c r="OWM5" s="85"/>
      <c r="OWN5" s="85"/>
      <c r="OWO5" s="85"/>
      <c r="OWP5" s="85"/>
      <c r="OWQ5" s="85"/>
      <c r="OWR5" s="85"/>
      <c r="OWS5" s="85"/>
      <c r="OWT5" s="85"/>
      <c r="OWU5" s="85"/>
      <c r="OWV5" s="85"/>
      <c r="OWW5" s="85"/>
      <c r="OWX5" s="85"/>
      <c r="OWY5" s="85"/>
      <c r="OWZ5" s="85"/>
      <c r="OXA5" s="85"/>
      <c r="OXB5" s="85"/>
      <c r="OXC5" s="85"/>
      <c r="OXD5" s="85"/>
      <c r="OXE5" s="85"/>
      <c r="OXF5" s="85"/>
      <c r="OXG5" s="85"/>
      <c r="OXH5" s="85"/>
      <c r="OXI5" s="85"/>
      <c r="OXJ5" s="85"/>
      <c r="OXK5" s="85"/>
      <c r="OXL5" s="85"/>
      <c r="OXM5" s="85"/>
      <c r="OXN5" s="85"/>
      <c r="OXO5" s="85"/>
      <c r="OXP5" s="85"/>
      <c r="OXQ5" s="85"/>
      <c r="OXR5" s="85"/>
      <c r="OXS5" s="85"/>
      <c r="OXT5" s="85"/>
      <c r="OXU5" s="85"/>
      <c r="OXV5" s="85"/>
      <c r="OXW5" s="85"/>
      <c r="OXX5" s="85"/>
      <c r="OXY5" s="85"/>
      <c r="OXZ5" s="85"/>
      <c r="OYA5" s="85"/>
      <c r="OYB5" s="85"/>
      <c r="OYC5" s="85"/>
      <c r="OYD5" s="85"/>
      <c r="OYE5" s="85"/>
      <c r="OYF5" s="85"/>
      <c r="OYG5" s="85"/>
      <c r="OYH5" s="85"/>
      <c r="OYI5" s="85"/>
      <c r="OYJ5" s="85"/>
      <c r="OYK5" s="85"/>
      <c r="OYL5" s="85"/>
      <c r="OYM5" s="85"/>
      <c r="OYN5" s="85"/>
      <c r="OYO5" s="85"/>
      <c r="OYP5" s="85"/>
      <c r="OYQ5" s="85"/>
      <c r="OYR5" s="85"/>
      <c r="OYS5" s="85"/>
      <c r="OYT5" s="85"/>
      <c r="OYU5" s="85"/>
      <c r="OYV5" s="85"/>
      <c r="OYW5" s="85"/>
      <c r="OYX5" s="85"/>
      <c r="OYY5" s="85"/>
      <c r="OYZ5" s="85"/>
      <c r="OZA5" s="85"/>
      <c r="OZB5" s="85"/>
      <c r="OZC5" s="85"/>
      <c r="OZD5" s="85"/>
      <c r="OZE5" s="85"/>
      <c r="OZF5" s="85"/>
      <c r="OZG5" s="85"/>
      <c r="OZH5" s="85"/>
      <c r="OZI5" s="85"/>
      <c r="OZJ5" s="85"/>
      <c r="OZK5" s="85"/>
      <c r="OZL5" s="85"/>
      <c r="OZM5" s="85"/>
      <c r="OZN5" s="85"/>
      <c r="OZO5" s="85"/>
      <c r="OZP5" s="85"/>
      <c r="OZQ5" s="85"/>
      <c r="OZR5" s="85"/>
      <c r="OZS5" s="85"/>
      <c r="OZT5" s="85"/>
      <c r="OZU5" s="85"/>
      <c r="OZV5" s="85"/>
      <c r="OZW5" s="85"/>
      <c r="OZX5" s="85"/>
      <c r="OZY5" s="85"/>
      <c r="OZZ5" s="85"/>
      <c r="PAA5" s="85"/>
      <c r="PAB5" s="85"/>
      <c r="PAC5" s="85"/>
      <c r="PAD5" s="85"/>
      <c r="PAE5" s="85"/>
      <c r="PAF5" s="85"/>
      <c r="PAG5" s="85"/>
      <c r="PAH5" s="85"/>
      <c r="PAI5" s="85"/>
      <c r="PAJ5" s="85"/>
      <c r="PAK5" s="85"/>
      <c r="PAL5" s="85"/>
      <c r="PAM5" s="85"/>
      <c r="PAN5" s="85"/>
      <c r="PAO5" s="85"/>
      <c r="PAP5" s="85"/>
      <c r="PAQ5" s="85"/>
      <c r="PAR5" s="85"/>
      <c r="PAS5" s="85"/>
      <c r="PAT5" s="85"/>
      <c r="PAU5" s="85"/>
      <c r="PAV5" s="85"/>
      <c r="PAW5" s="85"/>
      <c r="PAX5" s="85"/>
      <c r="PAY5" s="85"/>
      <c r="PAZ5" s="85"/>
      <c r="PBA5" s="85"/>
      <c r="PBB5" s="85"/>
      <c r="PBC5" s="85"/>
      <c r="PBD5" s="85"/>
      <c r="PBE5" s="85"/>
      <c r="PBF5" s="85"/>
      <c r="PBG5" s="85"/>
      <c r="PBH5" s="85"/>
      <c r="PBI5" s="85"/>
      <c r="PBJ5" s="85"/>
      <c r="PBK5" s="85"/>
      <c r="PBL5" s="85"/>
      <c r="PBM5" s="85"/>
      <c r="PBN5" s="85"/>
      <c r="PBO5" s="85"/>
      <c r="PBP5" s="85"/>
      <c r="PBQ5" s="85"/>
      <c r="PBR5" s="85"/>
      <c r="PBS5" s="85"/>
      <c r="PBT5" s="85"/>
      <c r="PBU5" s="85"/>
      <c r="PBV5" s="85"/>
      <c r="PBW5" s="85"/>
      <c r="PBX5" s="85"/>
      <c r="PBY5" s="85"/>
      <c r="PBZ5" s="85"/>
      <c r="PCA5" s="85"/>
      <c r="PCB5" s="85"/>
      <c r="PCC5" s="85"/>
      <c r="PCD5" s="85"/>
      <c r="PCE5" s="85"/>
      <c r="PCF5" s="85"/>
      <c r="PCG5" s="85"/>
      <c r="PCH5" s="85"/>
      <c r="PCI5" s="85"/>
      <c r="PCJ5" s="85"/>
      <c r="PCK5" s="85"/>
      <c r="PCL5" s="85"/>
      <c r="PCM5" s="85"/>
      <c r="PCN5" s="85"/>
      <c r="PCO5" s="85"/>
      <c r="PCP5" s="85"/>
      <c r="PCQ5" s="85"/>
      <c r="PCR5" s="85"/>
      <c r="PCS5" s="85"/>
      <c r="PCT5" s="85"/>
      <c r="PCU5" s="85"/>
      <c r="PCV5" s="85"/>
      <c r="PCW5" s="85"/>
      <c r="PCX5" s="85"/>
      <c r="PCY5" s="85"/>
      <c r="PCZ5" s="85"/>
      <c r="PDA5" s="85"/>
      <c r="PDB5" s="85"/>
      <c r="PDC5" s="85"/>
      <c r="PDD5" s="85"/>
      <c r="PDE5" s="85"/>
      <c r="PDF5" s="85"/>
      <c r="PDG5" s="85"/>
      <c r="PDH5" s="85"/>
      <c r="PDI5" s="85"/>
      <c r="PDJ5" s="85"/>
      <c r="PDK5" s="85"/>
      <c r="PDL5" s="85"/>
      <c r="PDM5" s="85"/>
      <c r="PDN5" s="85"/>
      <c r="PDO5" s="85"/>
      <c r="PDP5" s="85"/>
      <c r="PDQ5" s="85"/>
      <c r="PDR5" s="85"/>
      <c r="PDS5" s="85"/>
      <c r="PDT5" s="85"/>
      <c r="PDU5" s="85"/>
      <c r="PDV5" s="85"/>
      <c r="PDW5" s="85"/>
      <c r="PDX5" s="85"/>
      <c r="PDY5" s="85"/>
      <c r="PDZ5" s="85"/>
      <c r="PEA5" s="85"/>
      <c r="PEB5" s="85"/>
      <c r="PEC5" s="85"/>
      <c r="PED5" s="85"/>
      <c r="PEE5" s="85"/>
      <c r="PEF5" s="85"/>
      <c r="PEG5" s="85"/>
      <c r="PEH5" s="85"/>
      <c r="PEI5" s="85"/>
      <c r="PEJ5" s="85"/>
      <c r="PEK5" s="85"/>
      <c r="PEL5" s="85"/>
      <c r="PEM5" s="85"/>
      <c r="PEN5" s="85"/>
      <c r="PEO5" s="85"/>
      <c r="PEP5" s="85"/>
      <c r="PEQ5" s="85"/>
      <c r="PER5" s="85"/>
      <c r="PES5" s="85"/>
      <c r="PET5" s="85"/>
      <c r="PEU5" s="85"/>
      <c r="PEV5" s="85"/>
      <c r="PEW5" s="85"/>
      <c r="PEX5" s="85"/>
      <c r="PEY5" s="85"/>
      <c r="PEZ5" s="85"/>
      <c r="PFA5" s="85"/>
      <c r="PFB5" s="85"/>
      <c r="PFC5" s="85"/>
      <c r="PFD5" s="85"/>
      <c r="PFE5" s="85"/>
      <c r="PFF5" s="85"/>
      <c r="PFG5" s="85"/>
      <c r="PFH5" s="85"/>
      <c r="PFI5" s="85"/>
      <c r="PFJ5" s="85"/>
      <c r="PFK5" s="85"/>
      <c r="PFL5" s="85"/>
      <c r="PFM5" s="85"/>
      <c r="PFN5" s="85"/>
      <c r="PFO5" s="85"/>
      <c r="PFP5" s="85"/>
      <c r="PFQ5" s="85"/>
      <c r="PFR5" s="85"/>
      <c r="PFS5" s="85"/>
      <c r="PFT5" s="85"/>
      <c r="PFU5" s="85"/>
      <c r="PFV5" s="85"/>
      <c r="PFW5" s="85"/>
      <c r="PFX5" s="85"/>
      <c r="PFY5" s="85"/>
      <c r="PFZ5" s="85"/>
      <c r="PGA5" s="85"/>
      <c r="PGB5" s="85"/>
      <c r="PGC5" s="85"/>
      <c r="PGD5" s="85"/>
      <c r="PGE5" s="85"/>
      <c r="PGF5" s="85"/>
      <c r="PGG5" s="85"/>
      <c r="PGH5" s="85"/>
      <c r="PGI5" s="85"/>
      <c r="PGJ5" s="85"/>
      <c r="PGK5" s="85"/>
      <c r="PGL5" s="85"/>
      <c r="PGM5" s="85"/>
      <c r="PGN5" s="85"/>
      <c r="PGO5" s="85"/>
      <c r="PGP5" s="85"/>
      <c r="PGQ5" s="85"/>
      <c r="PGR5" s="85"/>
      <c r="PGS5" s="85"/>
      <c r="PGT5" s="85"/>
      <c r="PGU5" s="85"/>
      <c r="PGV5" s="85"/>
      <c r="PGW5" s="85"/>
      <c r="PGX5" s="85"/>
      <c r="PGY5" s="85"/>
      <c r="PGZ5" s="85"/>
      <c r="PHA5" s="85"/>
      <c r="PHB5" s="85"/>
      <c r="PHC5" s="85"/>
      <c r="PHD5" s="85"/>
      <c r="PHE5" s="85"/>
      <c r="PHF5" s="85"/>
      <c r="PHG5" s="85"/>
      <c r="PHH5" s="85"/>
      <c r="PHI5" s="85"/>
      <c r="PHJ5" s="85"/>
      <c r="PHK5" s="85"/>
      <c r="PHL5" s="85"/>
      <c r="PHM5" s="85"/>
      <c r="PHN5" s="85"/>
      <c r="PHO5" s="85"/>
      <c r="PHP5" s="85"/>
      <c r="PHQ5" s="85"/>
      <c r="PHR5" s="85"/>
      <c r="PHS5" s="85"/>
      <c r="PHT5" s="85"/>
      <c r="PHU5" s="85"/>
      <c r="PHV5" s="85"/>
      <c r="PHW5" s="85"/>
      <c r="PHX5" s="85"/>
      <c r="PHY5" s="85"/>
      <c r="PHZ5" s="85"/>
      <c r="PIA5" s="85"/>
      <c r="PIB5" s="85"/>
      <c r="PIC5" s="85"/>
      <c r="PID5" s="85"/>
      <c r="PIE5" s="85"/>
      <c r="PIF5" s="85"/>
      <c r="PIG5" s="85"/>
      <c r="PIH5" s="85"/>
      <c r="PII5" s="85"/>
      <c r="PIJ5" s="85"/>
      <c r="PIK5" s="85"/>
      <c r="PIL5" s="85"/>
      <c r="PIM5" s="85"/>
      <c r="PIN5" s="85"/>
      <c r="PIO5" s="85"/>
      <c r="PIP5" s="85"/>
      <c r="PIQ5" s="85"/>
      <c r="PIR5" s="85"/>
      <c r="PIS5" s="85"/>
      <c r="PIT5" s="85"/>
      <c r="PIU5" s="85"/>
      <c r="PIV5" s="85"/>
      <c r="PIW5" s="85"/>
      <c r="PIX5" s="85"/>
      <c r="PIY5" s="85"/>
      <c r="PIZ5" s="85"/>
      <c r="PJA5" s="85"/>
      <c r="PJB5" s="85"/>
      <c r="PJC5" s="85"/>
      <c r="PJD5" s="85"/>
      <c r="PJE5" s="85"/>
      <c r="PJF5" s="85"/>
      <c r="PJG5" s="85"/>
      <c r="PJH5" s="85"/>
      <c r="PJI5" s="85"/>
      <c r="PJJ5" s="85"/>
      <c r="PJK5" s="85"/>
      <c r="PJL5" s="85"/>
      <c r="PJM5" s="85"/>
      <c r="PJN5" s="85"/>
      <c r="PJO5" s="85"/>
      <c r="PJP5" s="85"/>
      <c r="PJQ5" s="85"/>
      <c r="PJR5" s="85"/>
      <c r="PJS5" s="85"/>
      <c r="PJT5" s="85"/>
      <c r="PJU5" s="85"/>
      <c r="PJV5" s="85"/>
      <c r="PJW5" s="85"/>
      <c r="PJX5" s="85"/>
      <c r="PJY5" s="85"/>
      <c r="PJZ5" s="85"/>
      <c r="PKA5" s="85"/>
      <c r="PKB5" s="85"/>
      <c r="PKC5" s="85"/>
      <c r="PKD5" s="85"/>
      <c r="PKE5" s="85"/>
      <c r="PKF5" s="85"/>
      <c r="PKG5" s="85"/>
      <c r="PKH5" s="85"/>
      <c r="PKI5" s="85"/>
      <c r="PKJ5" s="85"/>
      <c r="PKK5" s="85"/>
      <c r="PKL5" s="85"/>
      <c r="PKM5" s="85"/>
      <c r="PKN5" s="85"/>
      <c r="PKO5" s="85"/>
      <c r="PKP5" s="85"/>
      <c r="PKQ5" s="85"/>
      <c r="PKR5" s="85"/>
      <c r="PKS5" s="85"/>
      <c r="PKT5" s="85"/>
      <c r="PKU5" s="85"/>
      <c r="PKV5" s="85"/>
      <c r="PKW5" s="85"/>
      <c r="PKX5" s="85"/>
      <c r="PKY5" s="85"/>
      <c r="PKZ5" s="85"/>
      <c r="PLA5" s="85"/>
      <c r="PLB5" s="85"/>
      <c r="PLC5" s="85"/>
      <c r="PLD5" s="85"/>
      <c r="PLE5" s="85"/>
      <c r="PLF5" s="85"/>
      <c r="PLG5" s="85"/>
      <c r="PLH5" s="85"/>
      <c r="PLI5" s="85"/>
      <c r="PLJ5" s="85"/>
      <c r="PLK5" s="85"/>
      <c r="PLL5" s="85"/>
      <c r="PLM5" s="85"/>
      <c r="PLN5" s="85"/>
      <c r="PLO5" s="85"/>
      <c r="PLP5" s="85"/>
      <c r="PLQ5" s="85"/>
      <c r="PLR5" s="85"/>
      <c r="PLS5" s="85"/>
      <c r="PLT5" s="85"/>
      <c r="PLU5" s="85"/>
      <c r="PLV5" s="85"/>
      <c r="PLW5" s="85"/>
      <c r="PLX5" s="85"/>
      <c r="PLY5" s="85"/>
      <c r="PLZ5" s="85"/>
      <c r="PMA5" s="85"/>
      <c r="PMB5" s="85"/>
      <c r="PMC5" s="85"/>
      <c r="PMD5" s="85"/>
      <c r="PME5" s="85"/>
      <c r="PMF5" s="85"/>
      <c r="PMG5" s="85"/>
      <c r="PMH5" s="85"/>
      <c r="PMI5" s="85"/>
      <c r="PMJ5" s="85"/>
      <c r="PMK5" s="85"/>
      <c r="PML5" s="85"/>
      <c r="PMM5" s="85"/>
      <c r="PMN5" s="85"/>
      <c r="PMO5" s="85"/>
      <c r="PMP5" s="85"/>
      <c r="PMQ5" s="85"/>
      <c r="PMR5" s="85"/>
      <c r="PMS5" s="85"/>
      <c r="PMT5" s="85"/>
      <c r="PMU5" s="85"/>
      <c r="PMV5" s="85"/>
      <c r="PMW5" s="85"/>
      <c r="PMX5" s="85"/>
      <c r="PMY5" s="85"/>
      <c r="PMZ5" s="85"/>
      <c r="PNA5" s="85"/>
      <c r="PNB5" s="85"/>
      <c r="PNC5" s="85"/>
      <c r="PND5" s="85"/>
      <c r="PNE5" s="85"/>
      <c r="PNF5" s="85"/>
      <c r="PNG5" s="85"/>
      <c r="PNH5" s="85"/>
      <c r="PNI5" s="85"/>
      <c r="PNJ5" s="85"/>
      <c r="PNK5" s="85"/>
      <c r="PNL5" s="85"/>
      <c r="PNM5" s="85"/>
      <c r="PNN5" s="85"/>
      <c r="PNO5" s="85"/>
      <c r="PNP5" s="85"/>
      <c r="PNQ5" s="85"/>
      <c r="PNR5" s="85"/>
      <c r="PNS5" s="85"/>
      <c r="PNT5" s="85"/>
      <c r="PNU5" s="85"/>
      <c r="PNV5" s="85"/>
      <c r="PNW5" s="85"/>
      <c r="PNX5" s="85"/>
      <c r="PNY5" s="85"/>
      <c r="PNZ5" s="85"/>
      <c r="POA5" s="85"/>
      <c r="POB5" s="85"/>
      <c r="POC5" s="85"/>
      <c r="POD5" s="85"/>
      <c r="POE5" s="85"/>
      <c r="POF5" s="85"/>
      <c r="POG5" s="85"/>
      <c r="POH5" s="85"/>
      <c r="POI5" s="85"/>
      <c r="POJ5" s="85"/>
      <c r="POK5" s="85"/>
      <c r="POL5" s="85"/>
      <c r="POM5" s="85"/>
      <c r="PON5" s="85"/>
      <c r="POO5" s="85"/>
      <c r="POP5" s="85"/>
      <c r="POQ5" s="85"/>
      <c r="POR5" s="85"/>
      <c r="POS5" s="85"/>
      <c r="POT5" s="85"/>
      <c r="POU5" s="85"/>
      <c r="POV5" s="85"/>
      <c r="POW5" s="85"/>
      <c r="POX5" s="85"/>
      <c r="POY5" s="85"/>
      <c r="POZ5" s="85"/>
      <c r="PPA5" s="85"/>
      <c r="PPB5" s="85"/>
      <c r="PPC5" s="85"/>
      <c r="PPD5" s="85"/>
      <c r="PPE5" s="85"/>
      <c r="PPF5" s="85"/>
      <c r="PPG5" s="85"/>
      <c r="PPH5" s="85"/>
      <c r="PPI5" s="85"/>
      <c r="PPJ5" s="85"/>
      <c r="PPK5" s="85"/>
      <c r="PPL5" s="85"/>
      <c r="PPM5" s="85"/>
      <c r="PPN5" s="85"/>
      <c r="PPO5" s="85"/>
      <c r="PPP5" s="85"/>
      <c r="PPQ5" s="85"/>
      <c r="PPR5" s="85"/>
      <c r="PPS5" s="85"/>
      <c r="PPT5" s="85"/>
      <c r="PPU5" s="85"/>
      <c r="PPV5" s="85"/>
      <c r="PPW5" s="85"/>
      <c r="PPX5" s="85"/>
      <c r="PPY5" s="85"/>
      <c r="PPZ5" s="85"/>
      <c r="PQA5" s="85"/>
      <c r="PQB5" s="85"/>
      <c r="PQC5" s="85"/>
      <c r="PQD5" s="85"/>
      <c r="PQE5" s="85"/>
      <c r="PQF5" s="85"/>
      <c r="PQG5" s="85"/>
      <c r="PQH5" s="85"/>
      <c r="PQI5" s="85"/>
      <c r="PQJ5" s="85"/>
      <c r="PQK5" s="85"/>
      <c r="PQL5" s="85"/>
      <c r="PQM5" s="85"/>
      <c r="PQN5" s="85"/>
      <c r="PQO5" s="85"/>
      <c r="PQP5" s="85"/>
      <c r="PQQ5" s="85"/>
      <c r="PQR5" s="85"/>
      <c r="PQS5" s="85"/>
      <c r="PQT5" s="85"/>
      <c r="PQU5" s="85"/>
      <c r="PQV5" s="85"/>
      <c r="PQW5" s="85"/>
      <c r="PQX5" s="85"/>
      <c r="PQY5" s="85"/>
      <c r="PQZ5" s="85"/>
      <c r="PRA5" s="85"/>
      <c r="PRB5" s="85"/>
      <c r="PRC5" s="85"/>
      <c r="PRD5" s="85"/>
      <c r="PRE5" s="85"/>
      <c r="PRF5" s="85"/>
      <c r="PRG5" s="85"/>
      <c r="PRH5" s="85"/>
      <c r="PRI5" s="85"/>
      <c r="PRJ5" s="85"/>
      <c r="PRK5" s="85"/>
      <c r="PRL5" s="85"/>
      <c r="PRM5" s="85"/>
      <c r="PRN5" s="85"/>
      <c r="PRO5" s="85"/>
      <c r="PRP5" s="85"/>
      <c r="PRQ5" s="85"/>
      <c r="PRR5" s="85"/>
      <c r="PRS5" s="85"/>
      <c r="PRT5" s="85"/>
      <c r="PRU5" s="85"/>
      <c r="PRV5" s="85"/>
      <c r="PRW5" s="85"/>
      <c r="PRX5" s="85"/>
      <c r="PRY5" s="85"/>
      <c r="PRZ5" s="85"/>
      <c r="PSA5" s="85"/>
      <c r="PSB5" s="85"/>
      <c r="PSC5" s="85"/>
      <c r="PSD5" s="85"/>
      <c r="PSE5" s="85"/>
      <c r="PSF5" s="85"/>
      <c r="PSG5" s="85"/>
      <c r="PSH5" s="85"/>
      <c r="PSI5" s="85"/>
      <c r="PSJ5" s="85"/>
      <c r="PSK5" s="85"/>
      <c r="PSL5" s="85"/>
      <c r="PSM5" s="85"/>
      <c r="PSN5" s="85"/>
      <c r="PSO5" s="85"/>
      <c r="PSP5" s="85"/>
      <c r="PSQ5" s="85"/>
      <c r="PSR5" s="85"/>
      <c r="PSS5" s="85"/>
      <c r="PST5" s="85"/>
      <c r="PSU5" s="85"/>
      <c r="PSV5" s="85"/>
      <c r="PSW5" s="85"/>
      <c r="PSX5" s="85"/>
      <c r="PSY5" s="85"/>
      <c r="PSZ5" s="85"/>
      <c r="PTA5" s="85"/>
      <c r="PTB5" s="85"/>
      <c r="PTC5" s="85"/>
      <c r="PTD5" s="85"/>
      <c r="PTE5" s="85"/>
      <c r="PTF5" s="85"/>
      <c r="PTG5" s="85"/>
      <c r="PTH5" s="85"/>
      <c r="PTI5" s="85"/>
      <c r="PTJ5" s="85"/>
      <c r="PTK5" s="85"/>
      <c r="PTL5" s="85"/>
      <c r="PTM5" s="85"/>
      <c r="PTN5" s="85"/>
      <c r="PTO5" s="85"/>
      <c r="PTP5" s="85"/>
      <c r="PTQ5" s="85"/>
      <c r="PTR5" s="85"/>
      <c r="PTS5" s="85"/>
      <c r="PTT5" s="85"/>
      <c r="PTU5" s="85"/>
      <c r="PTV5" s="85"/>
      <c r="PTW5" s="85"/>
      <c r="PTX5" s="85"/>
      <c r="PTY5" s="85"/>
      <c r="PTZ5" s="85"/>
      <c r="PUA5" s="85"/>
      <c r="PUB5" s="85"/>
      <c r="PUC5" s="85"/>
      <c r="PUD5" s="85"/>
      <c r="PUE5" s="85"/>
      <c r="PUF5" s="85"/>
      <c r="PUG5" s="85"/>
      <c r="PUH5" s="85"/>
      <c r="PUI5" s="85"/>
      <c r="PUJ5" s="85"/>
      <c r="PUK5" s="85"/>
      <c r="PUL5" s="85"/>
      <c r="PUM5" s="85"/>
      <c r="PUN5" s="85"/>
      <c r="PUO5" s="85"/>
      <c r="PUP5" s="85"/>
      <c r="PUQ5" s="85"/>
      <c r="PUR5" s="85"/>
      <c r="PUS5" s="85"/>
      <c r="PUT5" s="85"/>
      <c r="PUU5" s="85"/>
      <c r="PUV5" s="85"/>
      <c r="PUW5" s="85"/>
      <c r="PUX5" s="85"/>
      <c r="PUY5" s="85"/>
      <c r="PUZ5" s="85"/>
      <c r="PVA5" s="85"/>
      <c r="PVB5" s="85"/>
      <c r="PVC5" s="85"/>
      <c r="PVD5" s="85"/>
      <c r="PVE5" s="85"/>
      <c r="PVF5" s="85"/>
      <c r="PVG5" s="85"/>
      <c r="PVH5" s="85"/>
      <c r="PVI5" s="85"/>
      <c r="PVJ5" s="85"/>
      <c r="PVK5" s="85"/>
      <c r="PVL5" s="85"/>
      <c r="PVM5" s="85"/>
      <c r="PVN5" s="85"/>
      <c r="PVO5" s="85"/>
      <c r="PVP5" s="85"/>
      <c r="PVQ5" s="85"/>
      <c r="PVR5" s="85"/>
      <c r="PVS5" s="85"/>
      <c r="PVT5" s="85"/>
      <c r="PVU5" s="85"/>
      <c r="PVV5" s="85"/>
      <c r="PVW5" s="85"/>
      <c r="PVX5" s="85"/>
      <c r="PVY5" s="85"/>
      <c r="PVZ5" s="85"/>
      <c r="PWA5" s="85"/>
      <c r="PWB5" s="85"/>
      <c r="PWC5" s="85"/>
      <c r="PWD5" s="85"/>
      <c r="PWE5" s="85"/>
      <c r="PWF5" s="85"/>
      <c r="PWG5" s="85"/>
      <c r="PWH5" s="85"/>
      <c r="PWI5" s="85"/>
      <c r="PWJ5" s="85"/>
      <c r="PWK5" s="85"/>
      <c r="PWL5" s="85"/>
      <c r="PWM5" s="85"/>
      <c r="PWN5" s="85"/>
      <c r="PWO5" s="85"/>
      <c r="PWP5" s="85"/>
      <c r="PWQ5" s="85"/>
      <c r="PWR5" s="85"/>
      <c r="PWS5" s="85"/>
      <c r="PWT5" s="85"/>
      <c r="PWU5" s="85"/>
      <c r="PWV5" s="85"/>
      <c r="PWW5" s="85"/>
      <c r="PWX5" s="85"/>
      <c r="PWY5" s="85"/>
      <c r="PWZ5" s="85"/>
      <c r="PXA5" s="85"/>
      <c r="PXB5" s="85"/>
      <c r="PXC5" s="85"/>
      <c r="PXD5" s="85"/>
      <c r="PXE5" s="85"/>
      <c r="PXF5" s="85"/>
      <c r="PXG5" s="85"/>
      <c r="PXH5" s="85"/>
      <c r="PXI5" s="85"/>
      <c r="PXJ5" s="85"/>
      <c r="PXK5" s="85"/>
      <c r="PXL5" s="85"/>
      <c r="PXM5" s="85"/>
      <c r="PXN5" s="85"/>
      <c r="PXO5" s="85"/>
      <c r="PXP5" s="85"/>
      <c r="PXQ5" s="85"/>
      <c r="PXR5" s="85"/>
      <c r="PXS5" s="85"/>
      <c r="PXT5" s="85"/>
      <c r="PXU5" s="85"/>
      <c r="PXV5" s="85"/>
      <c r="PXW5" s="85"/>
      <c r="PXX5" s="85"/>
      <c r="PXY5" s="85"/>
      <c r="PXZ5" s="85"/>
      <c r="PYA5" s="85"/>
      <c r="PYB5" s="85"/>
      <c r="PYC5" s="85"/>
      <c r="PYD5" s="85"/>
      <c r="PYE5" s="85"/>
      <c r="PYF5" s="85"/>
      <c r="PYG5" s="85"/>
      <c r="PYH5" s="85"/>
      <c r="PYI5" s="85"/>
      <c r="PYJ5" s="85"/>
      <c r="PYK5" s="85"/>
      <c r="PYL5" s="85"/>
      <c r="PYM5" s="85"/>
      <c r="PYN5" s="85"/>
      <c r="PYO5" s="85"/>
      <c r="PYP5" s="85"/>
      <c r="PYQ5" s="85"/>
      <c r="PYR5" s="85"/>
      <c r="PYS5" s="85"/>
      <c r="PYT5" s="85"/>
      <c r="PYU5" s="85"/>
      <c r="PYV5" s="85"/>
      <c r="PYW5" s="85"/>
      <c r="PYX5" s="85"/>
      <c r="PYY5" s="85"/>
      <c r="PYZ5" s="85"/>
      <c r="PZA5" s="85"/>
      <c r="PZB5" s="85"/>
      <c r="PZC5" s="85"/>
      <c r="PZD5" s="85"/>
      <c r="PZE5" s="85"/>
      <c r="PZF5" s="85"/>
      <c r="PZG5" s="85"/>
      <c r="PZH5" s="85"/>
      <c r="PZI5" s="85"/>
      <c r="PZJ5" s="85"/>
      <c r="PZK5" s="85"/>
      <c r="PZL5" s="85"/>
      <c r="PZM5" s="85"/>
      <c r="PZN5" s="85"/>
      <c r="PZO5" s="85"/>
      <c r="PZP5" s="85"/>
      <c r="PZQ5" s="85"/>
      <c r="PZR5" s="85"/>
      <c r="PZS5" s="85"/>
      <c r="PZT5" s="85"/>
      <c r="PZU5" s="85"/>
      <c r="PZV5" s="85"/>
      <c r="PZW5" s="85"/>
      <c r="PZX5" s="85"/>
      <c r="PZY5" s="85"/>
      <c r="PZZ5" s="85"/>
      <c r="QAA5" s="85"/>
      <c r="QAB5" s="85"/>
      <c r="QAC5" s="85"/>
      <c r="QAD5" s="85"/>
      <c r="QAE5" s="85"/>
      <c r="QAF5" s="85"/>
      <c r="QAG5" s="85"/>
      <c r="QAH5" s="85"/>
      <c r="QAI5" s="85"/>
      <c r="QAJ5" s="85"/>
      <c r="QAK5" s="85"/>
      <c r="QAL5" s="85"/>
      <c r="QAM5" s="85"/>
      <c r="QAN5" s="85"/>
      <c r="QAO5" s="85"/>
      <c r="QAP5" s="85"/>
      <c r="QAQ5" s="85"/>
      <c r="QAR5" s="85"/>
      <c r="QAS5" s="85"/>
      <c r="QAT5" s="85"/>
      <c r="QAU5" s="85"/>
      <c r="QAV5" s="85"/>
      <c r="QAW5" s="85"/>
      <c r="QAX5" s="85"/>
      <c r="QAY5" s="85"/>
      <c r="QAZ5" s="85"/>
      <c r="QBA5" s="85"/>
      <c r="QBB5" s="85"/>
      <c r="QBC5" s="85"/>
      <c r="QBD5" s="85"/>
      <c r="QBE5" s="85"/>
      <c r="QBF5" s="85"/>
      <c r="QBG5" s="85"/>
      <c r="QBH5" s="85"/>
      <c r="QBI5" s="85"/>
      <c r="QBJ5" s="85"/>
      <c r="QBK5" s="85"/>
      <c r="QBL5" s="85"/>
      <c r="QBM5" s="85"/>
      <c r="QBN5" s="85"/>
      <c r="QBO5" s="85"/>
      <c r="QBP5" s="85"/>
      <c r="QBQ5" s="85"/>
      <c r="QBR5" s="85"/>
      <c r="QBS5" s="85"/>
      <c r="QBT5" s="85"/>
      <c r="QBU5" s="85"/>
      <c r="QBV5" s="85"/>
      <c r="QBW5" s="85"/>
      <c r="QBX5" s="85"/>
      <c r="QBY5" s="85"/>
      <c r="QBZ5" s="85"/>
      <c r="QCA5" s="85"/>
      <c r="QCB5" s="85"/>
      <c r="QCC5" s="85"/>
      <c r="QCD5" s="85"/>
      <c r="QCE5" s="85"/>
      <c r="QCF5" s="85"/>
      <c r="QCG5" s="85"/>
      <c r="QCH5" s="85"/>
      <c r="QCI5" s="85"/>
      <c r="QCJ5" s="85"/>
      <c r="QCK5" s="85"/>
      <c r="QCL5" s="85"/>
      <c r="QCM5" s="85"/>
      <c r="QCN5" s="85"/>
      <c r="QCO5" s="85"/>
      <c r="QCP5" s="85"/>
      <c r="QCQ5" s="85"/>
      <c r="QCR5" s="85"/>
      <c r="QCS5" s="85"/>
      <c r="QCT5" s="85"/>
      <c r="QCU5" s="85"/>
      <c r="QCV5" s="85"/>
      <c r="QCW5" s="85"/>
      <c r="QCX5" s="85"/>
      <c r="QCY5" s="85"/>
      <c r="QCZ5" s="85"/>
      <c r="QDA5" s="85"/>
      <c r="QDB5" s="85"/>
      <c r="QDC5" s="85"/>
      <c r="QDD5" s="85"/>
      <c r="QDE5" s="85"/>
      <c r="QDF5" s="85"/>
      <c r="QDG5" s="85"/>
      <c r="QDH5" s="85"/>
      <c r="QDI5" s="85"/>
      <c r="QDJ5" s="85"/>
      <c r="QDK5" s="85"/>
      <c r="QDL5" s="85"/>
      <c r="QDM5" s="85"/>
      <c r="QDN5" s="85"/>
      <c r="QDO5" s="85"/>
      <c r="QDP5" s="85"/>
      <c r="QDQ5" s="85"/>
      <c r="QDR5" s="85"/>
      <c r="QDS5" s="85"/>
      <c r="QDT5" s="85"/>
      <c r="QDU5" s="85"/>
      <c r="QDV5" s="85"/>
      <c r="QDW5" s="85"/>
      <c r="QDX5" s="85"/>
      <c r="QDY5" s="85"/>
      <c r="QDZ5" s="85"/>
      <c r="QEA5" s="85"/>
      <c r="QEB5" s="85"/>
      <c r="QEC5" s="85"/>
      <c r="QED5" s="85"/>
      <c r="QEE5" s="85"/>
      <c r="QEF5" s="85"/>
      <c r="QEG5" s="85"/>
      <c r="QEH5" s="85"/>
      <c r="QEI5" s="85"/>
      <c r="QEJ5" s="85"/>
      <c r="QEK5" s="85"/>
      <c r="QEL5" s="85"/>
      <c r="QEM5" s="85"/>
      <c r="QEN5" s="85"/>
      <c r="QEO5" s="85"/>
      <c r="QEP5" s="85"/>
      <c r="QEQ5" s="85"/>
      <c r="QER5" s="85"/>
      <c r="QES5" s="85"/>
      <c r="QET5" s="85"/>
      <c r="QEU5" s="85"/>
      <c r="QEV5" s="85"/>
      <c r="QEW5" s="85"/>
      <c r="QEX5" s="85"/>
      <c r="QEY5" s="85"/>
      <c r="QEZ5" s="85"/>
      <c r="QFA5" s="85"/>
      <c r="QFB5" s="85"/>
      <c r="QFC5" s="85"/>
      <c r="QFD5" s="85"/>
      <c r="QFE5" s="85"/>
      <c r="QFF5" s="85"/>
      <c r="QFG5" s="85"/>
      <c r="QFH5" s="85"/>
      <c r="QFI5" s="85"/>
      <c r="QFJ5" s="85"/>
      <c r="QFK5" s="85"/>
      <c r="QFL5" s="85"/>
      <c r="QFM5" s="85"/>
      <c r="QFN5" s="85"/>
      <c r="QFO5" s="85"/>
      <c r="QFP5" s="85"/>
      <c r="QFQ5" s="85"/>
      <c r="QFR5" s="85"/>
      <c r="QFS5" s="85"/>
      <c r="QFT5" s="85"/>
      <c r="QFU5" s="85"/>
      <c r="QFV5" s="85"/>
      <c r="QFW5" s="85"/>
      <c r="QFX5" s="85"/>
      <c r="QFY5" s="85"/>
      <c r="QFZ5" s="85"/>
      <c r="QGA5" s="85"/>
      <c r="QGB5" s="85"/>
      <c r="QGC5" s="85"/>
      <c r="QGD5" s="85"/>
      <c r="QGE5" s="85"/>
      <c r="QGF5" s="85"/>
      <c r="QGG5" s="85"/>
      <c r="QGH5" s="85"/>
      <c r="QGI5" s="85"/>
      <c r="QGJ5" s="85"/>
      <c r="QGK5" s="85"/>
      <c r="QGL5" s="85"/>
      <c r="QGM5" s="85"/>
      <c r="QGN5" s="85"/>
      <c r="QGO5" s="85"/>
      <c r="QGP5" s="85"/>
      <c r="QGQ5" s="85"/>
      <c r="QGR5" s="85"/>
      <c r="QGS5" s="85"/>
      <c r="QGT5" s="85"/>
      <c r="QGU5" s="85"/>
      <c r="QGV5" s="85"/>
      <c r="QGW5" s="85"/>
      <c r="QGX5" s="85"/>
      <c r="QGY5" s="85"/>
      <c r="QGZ5" s="85"/>
      <c r="QHA5" s="85"/>
      <c r="QHB5" s="85"/>
      <c r="QHC5" s="85"/>
      <c r="QHD5" s="85"/>
      <c r="QHE5" s="85"/>
      <c r="QHF5" s="85"/>
      <c r="QHG5" s="85"/>
      <c r="QHH5" s="85"/>
      <c r="QHI5" s="85"/>
      <c r="QHJ5" s="85"/>
      <c r="QHK5" s="85"/>
      <c r="QHL5" s="85"/>
      <c r="QHM5" s="85"/>
      <c r="QHN5" s="85"/>
      <c r="QHO5" s="85"/>
      <c r="QHP5" s="85"/>
      <c r="QHQ5" s="85"/>
      <c r="QHR5" s="85"/>
      <c r="QHS5" s="85"/>
      <c r="QHT5" s="85"/>
      <c r="QHU5" s="85"/>
      <c r="QHV5" s="85"/>
      <c r="QHW5" s="85"/>
      <c r="QHX5" s="85"/>
      <c r="QHY5" s="85"/>
      <c r="QHZ5" s="85"/>
      <c r="QIA5" s="85"/>
      <c r="QIB5" s="85"/>
      <c r="QIC5" s="85"/>
      <c r="QID5" s="85"/>
      <c r="QIE5" s="85"/>
      <c r="QIF5" s="85"/>
      <c r="QIG5" s="85"/>
      <c r="QIH5" s="85"/>
      <c r="QII5" s="85"/>
      <c r="QIJ5" s="85"/>
      <c r="QIK5" s="85"/>
      <c r="QIL5" s="85"/>
      <c r="QIM5" s="85"/>
      <c r="QIN5" s="85"/>
      <c r="QIO5" s="85"/>
      <c r="QIP5" s="85"/>
      <c r="QIQ5" s="85"/>
      <c r="QIR5" s="85"/>
      <c r="QIS5" s="85"/>
      <c r="QIT5" s="85"/>
      <c r="QIU5" s="85"/>
      <c r="QIV5" s="85"/>
      <c r="QIW5" s="85"/>
      <c r="QIX5" s="85"/>
      <c r="QIY5" s="85"/>
      <c r="QIZ5" s="85"/>
      <c r="QJA5" s="85"/>
      <c r="QJB5" s="85"/>
      <c r="QJC5" s="85"/>
      <c r="QJD5" s="85"/>
      <c r="QJE5" s="85"/>
      <c r="QJF5" s="85"/>
      <c r="QJG5" s="85"/>
      <c r="QJH5" s="85"/>
      <c r="QJI5" s="85"/>
      <c r="QJJ5" s="85"/>
      <c r="QJK5" s="85"/>
      <c r="QJL5" s="85"/>
      <c r="QJM5" s="85"/>
      <c r="QJN5" s="85"/>
      <c r="QJO5" s="85"/>
      <c r="QJP5" s="85"/>
      <c r="QJQ5" s="85"/>
      <c r="QJR5" s="85"/>
      <c r="QJS5" s="85"/>
      <c r="QJT5" s="85"/>
      <c r="QJU5" s="85"/>
      <c r="QJV5" s="85"/>
      <c r="QJW5" s="85"/>
      <c r="QJX5" s="85"/>
      <c r="QJY5" s="85"/>
      <c r="QJZ5" s="85"/>
      <c r="QKA5" s="85"/>
      <c r="QKB5" s="85"/>
      <c r="QKC5" s="85"/>
      <c r="QKD5" s="85"/>
      <c r="QKE5" s="85"/>
      <c r="QKF5" s="85"/>
      <c r="QKG5" s="85"/>
      <c r="QKH5" s="85"/>
      <c r="QKI5" s="85"/>
      <c r="QKJ5" s="85"/>
      <c r="QKK5" s="85"/>
      <c r="QKL5" s="85"/>
      <c r="QKM5" s="85"/>
      <c r="QKN5" s="85"/>
      <c r="QKO5" s="85"/>
      <c r="QKP5" s="85"/>
      <c r="QKQ5" s="85"/>
      <c r="QKR5" s="85"/>
      <c r="QKS5" s="85"/>
      <c r="QKT5" s="85"/>
      <c r="QKU5" s="85"/>
      <c r="QKV5" s="85"/>
      <c r="QKW5" s="85"/>
      <c r="QKX5" s="85"/>
      <c r="QKY5" s="85"/>
      <c r="QKZ5" s="85"/>
      <c r="QLA5" s="85"/>
      <c r="QLB5" s="85"/>
      <c r="QLC5" s="85"/>
      <c r="QLD5" s="85"/>
      <c r="QLE5" s="85"/>
      <c r="QLF5" s="85"/>
      <c r="QLG5" s="85"/>
      <c r="QLH5" s="85"/>
      <c r="QLI5" s="85"/>
      <c r="QLJ5" s="85"/>
      <c r="QLK5" s="85"/>
      <c r="QLL5" s="85"/>
      <c r="QLM5" s="85"/>
      <c r="QLN5" s="85"/>
      <c r="QLO5" s="85"/>
      <c r="QLP5" s="85"/>
      <c r="QLQ5" s="85"/>
      <c r="QLR5" s="85"/>
      <c r="QLS5" s="85"/>
      <c r="QLT5" s="85"/>
      <c r="QLU5" s="85"/>
      <c r="QLV5" s="85"/>
      <c r="QLW5" s="85"/>
      <c r="QLX5" s="85"/>
      <c r="QLY5" s="85"/>
      <c r="QLZ5" s="85"/>
      <c r="QMA5" s="85"/>
      <c r="QMB5" s="85"/>
      <c r="QMC5" s="85"/>
      <c r="QMD5" s="85"/>
      <c r="QME5" s="85"/>
      <c r="QMF5" s="85"/>
      <c r="QMG5" s="85"/>
      <c r="QMH5" s="85"/>
      <c r="QMI5" s="85"/>
      <c r="QMJ5" s="85"/>
      <c r="QMK5" s="85"/>
      <c r="QML5" s="85"/>
      <c r="QMM5" s="85"/>
      <c r="QMN5" s="85"/>
      <c r="QMO5" s="85"/>
      <c r="QMP5" s="85"/>
      <c r="QMQ5" s="85"/>
      <c r="QMR5" s="85"/>
      <c r="QMS5" s="85"/>
      <c r="QMT5" s="85"/>
      <c r="QMU5" s="85"/>
      <c r="QMV5" s="85"/>
      <c r="QMW5" s="85"/>
      <c r="QMX5" s="85"/>
      <c r="QMY5" s="85"/>
      <c r="QMZ5" s="85"/>
      <c r="QNA5" s="85"/>
      <c r="QNB5" s="85"/>
      <c r="QNC5" s="85"/>
      <c r="QND5" s="85"/>
      <c r="QNE5" s="85"/>
      <c r="QNF5" s="85"/>
      <c r="QNG5" s="85"/>
      <c r="QNH5" s="85"/>
      <c r="QNI5" s="85"/>
      <c r="QNJ5" s="85"/>
      <c r="QNK5" s="85"/>
      <c r="QNL5" s="85"/>
      <c r="QNM5" s="85"/>
      <c r="QNN5" s="85"/>
      <c r="QNO5" s="85"/>
      <c r="QNP5" s="85"/>
      <c r="QNQ5" s="85"/>
      <c r="QNR5" s="85"/>
      <c r="QNS5" s="85"/>
      <c r="QNT5" s="85"/>
      <c r="QNU5" s="85"/>
      <c r="QNV5" s="85"/>
      <c r="QNW5" s="85"/>
      <c r="QNX5" s="85"/>
      <c r="QNY5" s="85"/>
      <c r="QNZ5" s="85"/>
      <c r="QOA5" s="85"/>
      <c r="QOB5" s="85"/>
      <c r="QOC5" s="85"/>
      <c r="QOD5" s="85"/>
      <c r="QOE5" s="85"/>
      <c r="QOF5" s="85"/>
      <c r="QOG5" s="85"/>
      <c r="QOH5" s="85"/>
      <c r="QOI5" s="85"/>
      <c r="QOJ5" s="85"/>
      <c r="QOK5" s="85"/>
      <c r="QOL5" s="85"/>
      <c r="QOM5" s="85"/>
      <c r="QON5" s="85"/>
      <c r="QOO5" s="85"/>
      <c r="QOP5" s="85"/>
      <c r="QOQ5" s="85"/>
      <c r="QOR5" s="85"/>
      <c r="QOS5" s="85"/>
      <c r="QOT5" s="85"/>
      <c r="QOU5" s="85"/>
      <c r="QOV5" s="85"/>
      <c r="QOW5" s="85"/>
      <c r="QOX5" s="85"/>
      <c r="QOY5" s="85"/>
      <c r="QOZ5" s="85"/>
      <c r="QPA5" s="85"/>
      <c r="QPB5" s="85"/>
      <c r="QPC5" s="85"/>
      <c r="QPD5" s="85"/>
      <c r="QPE5" s="85"/>
      <c r="QPF5" s="85"/>
      <c r="QPG5" s="85"/>
      <c r="QPH5" s="85"/>
      <c r="QPI5" s="85"/>
      <c r="QPJ5" s="85"/>
      <c r="QPK5" s="85"/>
      <c r="QPL5" s="85"/>
      <c r="QPM5" s="85"/>
      <c r="QPN5" s="85"/>
      <c r="QPO5" s="85"/>
      <c r="QPP5" s="85"/>
      <c r="QPQ5" s="85"/>
      <c r="QPR5" s="85"/>
      <c r="QPS5" s="85"/>
      <c r="QPT5" s="85"/>
      <c r="QPU5" s="85"/>
      <c r="QPV5" s="85"/>
      <c r="QPW5" s="85"/>
      <c r="QPX5" s="85"/>
      <c r="QPY5" s="85"/>
      <c r="QPZ5" s="85"/>
      <c r="QQA5" s="85"/>
      <c r="QQB5" s="85"/>
      <c r="QQC5" s="85"/>
      <c r="QQD5" s="85"/>
      <c r="QQE5" s="85"/>
      <c r="QQF5" s="85"/>
      <c r="QQG5" s="85"/>
      <c r="QQH5" s="85"/>
      <c r="QQI5" s="85"/>
      <c r="QQJ5" s="85"/>
      <c r="QQK5" s="85"/>
      <c r="QQL5" s="85"/>
      <c r="QQM5" s="85"/>
      <c r="QQN5" s="85"/>
      <c r="QQO5" s="85"/>
      <c r="QQP5" s="85"/>
      <c r="QQQ5" s="85"/>
      <c r="QQR5" s="85"/>
      <c r="QQS5" s="85"/>
      <c r="QQT5" s="85"/>
      <c r="QQU5" s="85"/>
      <c r="QQV5" s="85"/>
      <c r="QQW5" s="85"/>
      <c r="QQX5" s="85"/>
      <c r="QQY5" s="85"/>
      <c r="QQZ5" s="85"/>
      <c r="QRA5" s="85"/>
      <c r="QRB5" s="85"/>
      <c r="QRC5" s="85"/>
      <c r="QRD5" s="85"/>
      <c r="QRE5" s="85"/>
      <c r="QRF5" s="85"/>
      <c r="QRG5" s="85"/>
      <c r="QRH5" s="85"/>
      <c r="QRI5" s="85"/>
      <c r="QRJ5" s="85"/>
      <c r="QRK5" s="85"/>
      <c r="QRL5" s="85"/>
      <c r="QRM5" s="85"/>
      <c r="QRN5" s="85"/>
      <c r="QRO5" s="85"/>
      <c r="QRP5" s="85"/>
      <c r="QRQ5" s="85"/>
      <c r="QRR5" s="85"/>
      <c r="QRS5" s="85"/>
      <c r="QRT5" s="85"/>
      <c r="QRU5" s="85"/>
      <c r="QRV5" s="85"/>
      <c r="QRW5" s="85"/>
      <c r="QRX5" s="85"/>
      <c r="QRY5" s="85"/>
      <c r="QRZ5" s="85"/>
      <c r="QSA5" s="85"/>
      <c r="QSB5" s="85"/>
      <c r="QSC5" s="85"/>
      <c r="QSD5" s="85"/>
      <c r="QSE5" s="85"/>
      <c r="QSF5" s="85"/>
      <c r="QSG5" s="85"/>
      <c r="QSH5" s="85"/>
      <c r="QSI5" s="85"/>
      <c r="QSJ5" s="85"/>
      <c r="QSK5" s="85"/>
      <c r="QSL5" s="85"/>
      <c r="QSM5" s="85"/>
      <c r="QSN5" s="85"/>
      <c r="QSO5" s="85"/>
      <c r="QSP5" s="85"/>
      <c r="QSQ5" s="85"/>
      <c r="QSR5" s="85"/>
      <c r="QSS5" s="85"/>
      <c r="QST5" s="85"/>
      <c r="QSU5" s="85"/>
      <c r="QSV5" s="85"/>
      <c r="QSW5" s="85"/>
      <c r="QSX5" s="85"/>
      <c r="QSY5" s="85"/>
      <c r="QSZ5" s="85"/>
      <c r="QTA5" s="85"/>
      <c r="QTB5" s="85"/>
      <c r="QTC5" s="85"/>
      <c r="QTD5" s="85"/>
      <c r="QTE5" s="85"/>
      <c r="QTF5" s="85"/>
      <c r="QTG5" s="85"/>
      <c r="QTH5" s="85"/>
      <c r="QTI5" s="85"/>
      <c r="QTJ5" s="85"/>
      <c r="QTK5" s="85"/>
      <c r="QTL5" s="85"/>
      <c r="QTM5" s="85"/>
      <c r="QTN5" s="85"/>
      <c r="QTO5" s="85"/>
      <c r="QTP5" s="85"/>
      <c r="QTQ5" s="85"/>
      <c r="QTR5" s="85"/>
      <c r="QTS5" s="85"/>
      <c r="QTT5" s="85"/>
      <c r="QTU5" s="85"/>
      <c r="QTV5" s="85"/>
      <c r="QTW5" s="85"/>
      <c r="QTX5" s="85"/>
      <c r="QTY5" s="85"/>
      <c r="QTZ5" s="85"/>
      <c r="QUA5" s="85"/>
      <c r="QUB5" s="85"/>
      <c r="QUC5" s="85"/>
      <c r="QUD5" s="85"/>
      <c r="QUE5" s="85"/>
      <c r="QUF5" s="85"/>
      <c r="QUG5" s="85"/>
      <c r="QUH5" s="85"/>
      <c r="QUI5" s="85"/>
      <c r="QUJ5" s="85"/>
      <c r="QUK5" s="85"/>
      <c r="QUL5" s="85"/>
      <c r="QUM5" s="85"/>
      <c r="QUN5" s="85"/>
      <c r="QUO5" s="85"/>
      <c r="QUP5" s="85"/>
      <c r="QUQ5" s="85"/>
      <c r="QUR5" s="85"/>
      <c r="QUS5" s="85"/>
      <c r="QUT5" s="85"/>
      <c r="QUU5" s="85"/>
      <c r="QUV5" s="85"/>
      <c r="QUW5" s="85"/>
      <c r="QUX5" s="85"/>
      <c r="QUY5" s="85"/>
      <c r="QUZ5" s="85"/>
      <c r="QVA5" s="85"/>
      <c r="QVB5" s="85"/>
      <c r="QVC5" s="85"/>
      <c r="QVD5" s="85"/>
      <c r="QVE5" s="85"/>
      <c r="QVF5" s="85"/>
      <c r="QVG5" s="85"/>
      <c r="QVH5" s="85"/>
      <c r="QVI5" s="85"/>
      <c r="QVJ5" s="85"/>
      <c r="QVK5" s="85"/>
      <c r="QVL5" s="85"/>
      <c r="QVM5" s="85"/>
      <c r="QVN5" s="85"/>
      <c r="QVO5" s="85"/>
      <c r="QVP5" s="85"/>
      <c r="QVQ5" s="85"/>
      <c r="QVR5" s="85"/>
      <c r="QVS5" s="85"/>
      <c r="QVT5" s="85"/>
      <c r="QVU5" s="85"/>
      <c r="QVV5" s="85"/>
      <c r="QVW5" s="85"/>
      <c r="QVX5" s="85"/>
      <c r="QVY5" s="85"/>
      <c r="QVZ5" s="85"/>
      <c r="QWA5" s="85"/>
      <c r="QWB5" s="85"/>
      <c r="QWC5" s="85"/>
      <c r="QWD5" s="85"/>
      <c r="QWE5" s="85"/>
      <c r="QWF5" s="85"/>
      <c r="QWG5" s="85"/>
      <c r="QWH5" s="85"/>
      <c r="QWI5" s="85"/>
      <c r="QWJ5" s="85"/>
      <c r="QWK5" s="85"/>
      <c r="QWL5" s="85"/>
      <c r="QWM5" s="85"/>
      <c r="QWN5" s="85"/>
      <c r="QWO5" s="85"/>
      <c r="QWP5" s="85"/>
      <c r="QWQ5" s="85"/>
      <c r="QWR5" s="85"/>
      <c r="QWS5" s="85"/>
      <c r="QWT5" s="85"/>
      <c r="QWU5" s="85"/>
      <c r="QWV5" s="85"/>
      <c r="QWW5" s="85"/>
      <c r="QWX5" s="85"/>
      <c r="QWY5" s="85"/>
      <c r="QWZ5" s="85"/>
      <c r="QXA5" s="85"/>
      <c r="QXB5" s="85"/>
      <c r="QXC5" s="85"/>
      <c r="QXD5" s="85"/>
      <c r="QXE5" s="85"/>
      <c r="QXF5" s="85"/>
      <c r="QXG5" s="85"/>
      <c r="QXH5" s="85"/>
      <c r="QXI5" s="85"/>
      <c r="QXJ5" s="85"/>
      <c r="QXK5" s="85"/>
      <c r="QXL5" s="85"/>
      <c r="QXM5" s="85"/>
      <c r="QXN5" s="85"/>
      <c r="QXO5" s="85"/>
      <c r="QXP5" s="85"/>
      <c r="QXQ5" s="85"/>
      <c r="QXR5" s="85"/>
      <c r="QXS5" s="85"/>
      <c r="QXT5" s="85"/>
      <c r="QXU5" s="85"/>
      <c r="QXV5" s="85"/>
      <c r="QXW5" s="85"/>
      <c r="QXX5" s="85"/>
      <c r="QXY5" s="85"/>
      <c r="QXZ5" s="85"/>
      <c r="QYA5" s="85"/>
      <c r="QYB5" s="85"/>
      <c r="QYC5" s="85"/>
      <c r="QYD5" s="85"/>
      <c r="QYE5" s="85"/>
      <c r="QYF5" s="85"/>
      <c r="QYG5" s="85"/>
      <c r="QYH5" s="85"/>
      <c r="QYI5" s="85"/>
      <c r="QYJ5" s="85"/>
      <c r="QYK5" s="85"/>
      <c r="QYL5" s="85"/>
      <c r="QYM5" s="85"/>
      <c r="QYN5" s="85"/>
      <c r="QYO5" s="85"/>
      <c r="QYP5" s="85"/>
      <c r="QYQ5" s="85"/>
      <c r="QYR5" s="85"/>
      <c r="QYS5" s="85"/>
      <c r="QYT5" s="85"/>
      <c r="QYU5" s="85"/>
      <c r="QYV5" s="85"/>
      <c r="QYW5" s="85"/>
      <c r="QYX5" s="85"/>
      <c r="QYY5" s="85"/>
      <c r="QYZ5" s="85"/>
      <c r="QZA5" s="85"/>
      <c r="QZB5" s="85"/>
      <c r="QZC5" s="85"/>
      <c r="QZD5" s="85"/>
      <c r="QZE5" s="85"/>
      <c r="QZF5" s="85"/>
      <c r="QZG5" s="85"/>
      <c r="QZH5" s="85"/>
      <c r="QZI5" s="85"/>
      <c r="QZJ5" s="85"/>
      <c r="QZK5" s="85"/>
      <c r="QZL5" s="85"/>
      <c r="QZM5" s="85"/>
      <c r="QZN5" s="85"/>
      <c r="QZO5" s="85"/>
      <c r="QZP5" s="85"/>
      <c r="QZQ5" s="85"/>
      <c r="QZR5" s="85"/>
      <c r="QZS5" s="85"/>
      <c r="QZT5" s="85"/>
      <c r="QZU5" s="85"/>
      <c r="QZV5" s="85"/>
      <c r="QZW5" s="85"/>
      <c r="QZX5" s="85"/>
      <c r="QZY5" s="85"/>
      <c r="QZZ5" s="85"/>
      <c r="RAA5" s="85"/>
      <c r="RAB5" s="85"/>
      <c r="RAC5" s="85"/>
      <c r="RAD5" s="85"/>
      <c r="RAE5" s="85"/>
      <c r="RAF5" s="85"/>
      <c r="RAG5" s="85"/>
      <c r="RAH5" s="85"/>
      <c r="RAI5" s="85"/>
      <c r="RAJ5" s="85"/>
      <c r="RAK5" s="85"/>
      <c r="RAL5" s="85"/>
      <c r="RAM5" s="85"/>
      <c r="RAN5" s="85"/>
      <c r="RAO5" s="85"/>
      <c r="RAP5" s="85"/>
      <c r="RAQ5" s="85"/>
      <c r="RAR5" s="85"/>
      <c r="RAS5" s="85"/>
      <c r="RAT5" s="85"/>
      <c r="RAU5" s="85"/>
      <c r="RAV5" s="85"/>
      <c r="RAW5" s="85"/>
      <c r="RAX5" s="85"/>
      <c r="RAY5" s="85"/>
      <c r="RAZ5" s="85"/>
      <c r="RBA5" s="85"/>
      <c r="RBB5" s="85"/>
      <c r="RBC5" s="85"/>
      <c r="RBD5" s="85"/>
      <c r="RBE5" s="85"/>
      <c r="RBF5" s="85"/>
      <c r="RBG5" s="85"/>
      <c r="RBH5" s="85"/>
      <c r="RBI5" s="85"/>
      <c r="RBJ5" s="85"/>
      <c r="RBK5" s="85"/>
      <c r="RBL5" s="85"/>
      <c r="RBM5" s="85"/>
      <c r="RBN5" s="85"/>
      <c r="RBO5" s="85"/>
      <c r="RBP5" s="85"/>
      <c r="RBQ5" s="85"/>
      <c r="RBR5" s="85"/>
      <c r="RBS5" s="85"/>
      <c r="RBT5" s="85"/>
      <c r="RBU5" s="85"/>
      <c r="RBV5" s="85"/>
      <c r="RBW5" s="85"/>
      <c r="RBX5" s="85"/>
      <c r="RBY5" s="85"/>
      <c r="RBZ5" s="85"/>
      <c r="RCA5" s="85"/>
      <c r="RCB5" s="85"/>
      <c r="RCC5" s="85"/>
      <c r="RCD5" s="85"/>
      <c r="RCE5" s="85"/>
      <c r="RCF5" s="85"/>
      <c r="RCG5" s="85"/>
      <c r="RCH5" s="85"/>
      <c r="RCI5" s="85"/>
      <c r="RCJ5" s="85"/>
      <c r="RCK5" s="85"/>
      <c r="RCL5" s="85"/>
      <c r="RCM5" s="85"/>
      <c r="RCN5" s="85"/>
      <c r="RCO5" s="85"/>
      <c r="RCP5" s="85"/>
      <c r="RCQ5" s="85"/>
      <c r="RCR5" s="85"/>
      <c r="RCS5" s="85"/>
      <c r="RCT5" s="85"/>
      <c r="RCU5" s="85"/>
      <c r="RCV5" s="85"/>
      <c r="RCW5" s="85"/>
      <c r="RCX5" s="85"/>
      <c r="RCY5" s="85"/>
      <c r="RCZ5" s="85"/>
      <c r="RDA5" s="85"/>
      <c r="RDB5" s="85"/>
      <c r="RDC5" s="85"/>
      <c r="RDD5" s="85"/>
      <c r="RDE5" s="85"/>
      <c r="RDF5" s="85"/>
      <c r="RDG5" s="85"/>
      <c r="RDH5" s="85"/>
      <c r="RDI5" s="85"/>
      <c r="RDJ5" s="85"/>
      <c r="RDK5" s="85"/>
      <c r="RDL5" s="85"/>
      <c r="RDM5" s="85"/>
      <c r="RDN5" s="85"/>
      <c r="RDO5" s="85"/>
      <c r="RDP5" s="85"/>
      <c r="RDQ5" s="85"/>
      <c r="RDR5" s="85"/>
      <c r="RDS5" s="85"/>
      <c r="RDT5" s="85"/>
      <c r="RDU5" s="85"/>
      <c r="RDV5" s="85"/>
      <c r="RDW5" s="85"/>
      <c r="RDX5" s="85"/>
      <c r="RDY5" s="85"/>
      <c r="RDZ5" s="85"/>
      <c r="REA5" s="85"/>
      <c r="REB5" s="85"/>
      <c r="REC5" s="85"/>
      <c r="RED5" s="85"/>
      <c r="REE5" s="85"/>
      <c r="REF5" s="85"/>
      <c r="REG5" s="85"/>
      <c r="REH5" s="85"/>
      <c r="REI5" s="85"/>
      <c r="REJ5" s="85"/>
      <c r="REK5" s="85"/>
      <c r="REL5" s="85"/>
      <c r="REM5" s="85"/>
      <c r="REN5" s="85"/>
      <c r="REO5" s="85"/>
      <c r="REP5" s="85"/>
      <c r="REQ5" s="85"/>
      <c r="RER5" s="85"/>
      <c r="RES5" s="85"/>
      <c r="RET5" s="85"/>
      <c r="REU5" s="85"/>
      <c r="REV5" s="85"/>
      <c r="REW5" s="85"/>
      <c r="REX5" s="85"/>
      <c r="REY5" s="85"/>
      <c r="REZ5" s="85"/>
      <c r="RFA5" s="85"/>
      <c r="RFB5" s="85"/>
      <c r="RFC5" s="85"/>
      <c r="RFD5" s="85"/>
      <c r="RFE5" s="85"/>
      <c r="RFF5" s="85"/>
      <c r="RFG5" s="85"/>
      <c r="RFH5" s="85"/>
      <c r="RFI5" s="85"/>
      <c r="RFJ5" s="85"/>
      <c r="RFK5" s="85"/>
      <c r="RFL5" s="85"/>
      <c r="RFM5" s="85"/>
      <c r="RFN5" s="85"/>
      <c r="RFO5" s="85"/>
      <c r="RFP5" s="85"/>
      <c r="RFQ5" s="85"/>
      <c r="RFR5" s="85"/>
      <c r="RFS5" s="85"/>
      <c r="RFT5" s="85"/>
      <c r="RFU5" s="85"/>
      <c r="RFV5" s="85"/>
      <c r="RFW5" s="85"/>
      <c r="RFX5" s="85"/>
      <c r="RFY5" s="85"/>
      <c r="RFZ5" s="85"/>
      <c r="RGA5" s="85"/>
      <c r="RGB5" s="85"/>
      <c r="RGC5" s="85"/>
      <c r="RGD5" s="85"/>
      <c r="RGE5" s="85"/>
      <c r="RGF5" s="85"/>
      <c r="RGG5" s="85"/>
      <c r="RGH5" s="85"/>
      <c r="RGI5" s="85"/>
      <c r="RGJ5" s="85"/>
      <c r="RGK5" s="85"/>
      <c r="RGL5" s="85"/>
      <c r="RGM5" s="85"/>
      <c r="RGN5" s="85"/>
      <c r="RGO5" s="85"/>
      <c r="RGP5" s="85"/>
      <c r="RGQ5" s="85"/>
      <c r="RGR5" s="85"/>
      <c r="RGS5" s="85"/>
      <c r="RGT5" s="85"/>
      <c r="RGU5" s="85"/>
      <c r="RGV5" s="85"/>
      <c r="RGW5" s="85"/>
      <c r="RGX5" s="85"/>
      <c r="RGY5" s="85"/>
      <c r="RGZ5" s="85"/>
      <c r="RHA5" s="85"/>
      <c r="RHB5" s="85"/>
      <c r="RHC5" s="85"/>
      <c r="RHD5" s="85"/>
      <c r="RHE5" s="85"/>
      <c r="RHF5" s="85"/>
      <c r="RHG5" s="85"/>
      <c r="RHH5" s="85"/>
      <c r="RHI5" s="85"/>
      <c r="RHJ5" s="85"/>
      <c r="RHK5" s="85"/>
      <c r="RHL5" s="85"/>
      <c r="RHM5" s="85"/>
      <c r="RHN5" s="85"/>
      <c r="RHO5" s="85"/>
      <c r="RHP5" s="85"/>
      <c r="RHQ5" s="85"/>
      <c r="RHR5" s="85"/>
      <c r="RHS5" s="85"/>
      <c r="RHT5" s="85"/>
      <c r="RHU5" s="85"/>
      <c r="RHV5" s="85"/>
      <c r="RHW5" s="85"/>
      <c r="RHX5" s="85"/>
      <c r="RHY5" s="85"/>
      <c r="RHZ5" s="85"/>
      <c r="RIA5" s="85"/>
      <c r="RIB5" s="85"/>
      <c r="RIC5" s="85"/>
      <c r="RID5" s="85"/>
      <c r="RIE5" s="85"/>
      <c r="RIF5" s="85"/>
      <c r="RIG5" s="85"/>
      <c r="RIH5" s="85"/>
      <c r="RII5" s="85"/>
      <c r="RIJ5" s="85"/>
      <c r="RIK5" s="85"/>
      <c r="RIL5" s="85"/>
      <c r="RIM5" s="85"/>
      <c r="RIN5" s="85"/>
      <c r="RIO5" s="85"/>
      <c r="RIP5" s="85"/>
      <c r="RIQ5" s="85"/>
      <c r="RIR5" s="85"/>
      <c r="RIS5" s="85"/>
      <c r="RIT5" s="85"/>
      <c r="RIU5" s="85"/>
      <c r="RIV5" s="85"/>
      <c r="RIW5" s="85"/>
      <c r="RIX5" s="85"/>
      <c r="RIY5" s="85"/>
      <c r="RIZ5" s="85"/>
      <c r="RJA5" s="85"/>
      <c r="RJB5" s="85"/>
      <c r="RJC5" s="85"/>
      <c r="RJD5" s="85"/>
      <c r="RJE5" s="85"/>
      <c r="RJF5" s="85"/>
      <c r="RJG5" s="85"/>
      <c r="RJH5" s="85"/>
      <c r="RJI5" s="85"/>
      <c r="RJJ5" s="85"/>
      <c r="RJK5" s="85"/>
      <c r="RJL5" s="85"/>
      <c r="RJM5" s="85"/>
      <c r="RJN5" s="85"/>
      <c r="RJO5" s="85"/>
      <c r="RJP5" s="85"/>
      <c r="RJQ5" s="85"/>
      <c r="RJR5" s="85"/>
      <c r="RJS5" s="85"/>
      <c r="RJT5" s="85"/>
      <c r="RJU5" s="85"/>
      <c r="RJV5" s="85"/>
      <c r="RJW5" s="85"/>
      <c r="RJX5" s="85"/>
      <c r="RJY5" s="85"/>
      <c r="RJZ5" s="85"/>
      <c r="RKA5" s="85"/>
      <c r="RKB5" s="85"/>
      <c r="RKC5" s="85"/>
      <c r="RKD5" s="85"/>
      <c r="RKE5" s="85"/>
      <c r="RKF5" s="85"/>
      <c r="RKG5" s="85"/>
      <c r="RKH5" s="85"/>
      <c r="RKI5" s="85"/>
      <c r="RKJ5" s="85"/>
      <c r="RKK5" s="85"/>
      <c r="RKL5" s="85"/>
      <c r="RKM5" s="85"/>
      <c r="RKN5" s="85"/>
      <c r="RKO5" s="85"/>
      <c r="RKP5" s="85"/>
      <c r="RKQ5" s="85"/>
      <c r="RKR5" s="85"/>
      <c r="RKS5" s="85"/>
      <c r="RKT5" s="85"/>
      <c r="RKU5" s="85"/>
      <c r="RKV5" s="85"/>
      <c r="RKW5" s="85"/>
      <c r="RKX5" s="85"/>
      <c r="RKY5" s="85"/>
      <c r="RKZ5" s="85"/>
      <c r="RLA5" s="85"/>
      <c r="RLB5" s="85"/>
      <c r="RLC5" s="85"/>
      <c r="RLD5" s="85"/>
      <c r="RLE5" s="85"/>
      <c r="RLF5" s="85"/>
      <c r="RLG5" s="85"/>
      <c r="RLH5" s="85"/>
      <c r="RLI5" s="85"/>
      <c r="RLJ5" s="85"/>
      <c r="RLK5" s="85"/>
      <c r="RLL5" s="85"/>
      <c r="RLM5" s="85"/>
      <c r="RLN5" s="85"/>
      <c r="RLO5" s="85"/>
      <c r="RLP5" s="85"/>
      <c r="RLQ5" s="85"/>
      <c r="RLR5" s="85"/>
      <c r="RLS5" s="85"/>
      <c r="RLT5" s="85"/>
      <c r="RLU5" s="85"/>
      <c r="RLV5" s="85"/>
      <c r="RLW5" s="85"/>
      <c r="RLX5" s="85"/>
      <c r="RLY5" s="85"/>
      <c r="RLZ5" s="85"/>
      <c r="RMA5" s="85"/>
      <c r="RMB5" s="85"/>
      <c r="RMC5" s="85"/>
      <c r="RMD5" s="85"/>
      <c r="RME5" s="85"/>
      <c r="RMF5" s="85"/>
      <c r="RMG5" s="85"/>
      <c r="RMH5" s="85"/>
      <c r="RMI5" s="85"/>
      <c r="RMJ5" s="85"/>
      <c r="RMK5" s="85"/>
      <c r="RML5" s="85"/>
      <c r="RMM5" s="85"/>
      <c r="RMN5" s="85"/>
      <c r="RMO5" s="85"/>
      <c r="RMP5" s="85"/>
      <c r="RMQ5" s="85"/>
      <c r="RMR5" s="85"/>
      <c r="RMS5" s="85"/>
      <c r="RMT5" s="85"/>
      <c r="RMU5" s="85"/>
      <c r="RMV5" s="85"/>
      <c r="RMW5" s="85"/>
      <c r="RMX5" s="85"/>
      <c r="RMY5" s="85"/>
      <c r="RMZ5" s="85"/>
      <c r="RNA5" s="85"/>
      <c r="RNB5" s="85"/>
      <c r="RNC5" s="85"/>
      <c r="RND5" s="85"/>
      <c r="RNE5" s="85"/>
      <c r="RNF5" s="85"/>
      <c r="RNG5" s="85"/>
      <c r="RNH5" s="85"/>
      <c r="RNI5" s="85"/>
      <c r="RNJ5" s="85"/>
      <c r="RNK5" s="85"/>
      <c r="RNL5" s="85"/>
      <c r="RNM5" s="85"/>
      <c r="RNN5" s="85"/>
      <c r="RNO5" s="85"/>
      <c r="RNP5" s="85"/>
      <c r="RNQ5" s="85"/>
      <c r="RNR5" s="85"/>
      <c r="RNS5" s="85"/>
      <c r="RNT5" s="85"/>
      <c r="RNU5" s="85"/>
      <c r="RNV5" s="85"/>
      <c r="RNW5" s="85"/>
      <c r="RNX5" s="85"/>
      <c r="RNY5" s="85"/>
      <c r="RNZ5" s="85"/>
      <c r="ROA5" s="85"/>
      <c r="ROB5" s="85"/>
      <c r="ROC5" s="85"/>
      <c r="ROD5" s="85"/>
      <c r="ROE5" s="85"/>
      <c r="ROF5" s="85"/>
      <c r="ROG5" s="85"/>
      <c r="ROH5" s="85"/>
      <c r="ROI5" s="85"/>
      <c r="ROJ5" s="85"/>
      <c r="ROK5" s="85"/>
      <c r="ROL5" s="85"/>
      <c r="ROM5" s="85"/>
      <c r="RON5" s="85"/>
      <c r="ROO5" s="85"/>
      <c r="ROP5" s="85"/>
      <c r="ROQ5" s="85"/>
      <c r="ROR5" s="85"/>
      <c r="ROS5" s="85"/>
      <c r="ROT5" s="85"/>
      <c r="ROU5" s="85"/>
      <c r="ROV5" s="85"/>
      <c r="ROW5" s="85"/>
      <c r="ROX5" s="85"/>
      <c r="ROY5" s="85"/>
      <c r="ROZ5" s="85"/>
      <c r="RPA5" s="85"/>
      <c r="RPB5" s="85"/>
      <c r="RPC5" s="85"/>
      <c r="RPD5" s="85"/>
      <c r="RPE5" s="85"/>
      <c r="RPF5" s="85"/>
      <c r="RPG5" s="85"/>
      <c r="RPH5" s="85"/>
      <c r="RPI5" s="85"/>
      <c r="RPJ5" s="85"/>
      <c r="RPK5" s="85"/>
      <c r="RPL5" s="85"/>
      <c r="RPM5" s="85"/>
      <c r="RPN5" s="85"/>
      <c r="RPO5" s="85"/>
      <c r="RPP5" s="85"/>
      <c r="RPQ5" s="85"/>
      <c r="RPR5" s="85"/>
      <c r="RPS5" s="85"/>
      <c r="RPT5" s="85"/>
      <c r="RPU5" s="85"/>
      <c r="RPV5" s="85"/>
      <c r="RPW5" s="85"/>
      <c r="RPX5" s="85"/>
      <c r="RPY5" s="85"/>
      <c r="RPZ5" s="85"/>
      <c r="RQA5" s="85"/>
      <c r="RQB5" s="85"/>
      <c r="RQC5" s="85"/>
      <c r="RQD5" s="85"/>
      <c r="RQE5" s="85"/>
      <c r="RQF5" s="85"/>
      <c r="RQG5" s="85"/>
      <c r="RQH5" s="85"/>
      <c r="RQI5" s="85"/>
      <c r="RQJ5" s="85"/>
      <c r="RQK5" s="85"/>
      <c r="RQL5" s="85"/>
      <c r="RQM5" s="85"/>
      <c r="RQN5" s="85"/>
      <c r="RQO5" s="85"/>
      <c r="RQP5" s="85"/>
      <c r="RQQ5" s="85"/>
      <c r="RQR5" s="85"/>
      <c r="RQS5" s="85"/>
      <c r="RQT5" s="85"/>
      <c r="RQU5" s="85"/>
      <c r="RQV5" s="85"/>
      <c r="RQW5" s="85"/>
      <c r="RQX5" s="85"/>
      <c r="RQY5" s="85"/>
      <c r="RQZ5" s="85"/>
      <c r="RRA5" s="85"/>
      <c r="RRB5" s="85"/>
      <c r="RRC5" s="85"/>
      <c r="RRD5" s="85"/>
      <c r="RRE5" s="85"/>
      <c r="RRF5" s="85"/>
      <c r="RRG5" s="85"/>
      <c r="RRH5" s="85"/>
      <c r="RRI5" s="85"/>
      <c r="RRJ5" s="85"/>
      <c r="RRK5" s="85"/>
      <c r="RRL5" s="85"/>
      <c r="RRM5" s="85"/>
      <c r="RRN5" s="85"/>
      <c r="RRO5" s="85"/>
      <c r="RRP5" s="85"/>
      <c r="RRQ5" s="85"/>
      <c r="RRR5" s="85"/>
      <c r="RRS5" s="85"/>
      <c r="RRT5" s="85"/>
      <c r="RRU5" s="85"/>
      <c r="RRV5" s="85"/>
      <c r="RRW5" s="85"/>
      <c r="RRX5" s="85"/>
      <c r="RRY5" s="85"/>
      <c r="RRZ5" s="85"/>
      <c r="RSA5" s="85"/>
      <c r="RSB5" s="85"/>
      <c r="RSC5" s="85"/>
      <c r="RSD5" s="85"/>
      <c r="RSE5" s="85"/>
      <c r="RSF5" s="85"/>
      <c r="RSG5" s="85"/>
      <c r="RSH5" s="85"/>
      <c r="RSI5" s="85"/>
      <c r="RSJ5" s="85"/>
      <c r="RSK5" s="85"/>
      <c r="RSL5" s="85"/>
      <c r="RSM5" s="85"/>
      <c r="RSN5" s="85"/>
      <c r="RSO5" s="85"/>
      <c r="RSP5" s="85"/>
      <c r="RSQ5" s="85"/>
      <c r="RSR5" s="85"/>
      <c r="RSS5" s="85"/>
      <c r="RST5" s="85"/>
      <c r="RSU5" s="85"/>
      <c r="RSV5" s="85"/>
      <c r="RSW5" s="85"/>
      <c r="RSX5" s="85"/>
      <c r="RSY5" s="85"/>
      <c r="RSZ5" s="85"/>
      <c r="RTA5" s="85"/>
      <c r="RTB5" s="85"/>
      <c r="RTC5" s="85"/>
      <c r="RTD5" s="85"/>
      <c r="RTE5" s="85"/>
      <c r="RTF5" s="85"/>
      <c r="RTG5" s="85"/>
      <c r="RTH5" s="85"/>
      <c r="RTI5" s="85"/>
      <c r="RTJ5" s="85"/>
      <c r="RTK5" s="85"/>
      <c r="RTL5" s="85"/>
      <c r="RTM5" s="85"/>
      <c r="RTN5" s="85"/>
      <c r="RTO5" s="85"/>
      <c r="RTP5" s="85"/>
      <c r="RTQ5" s="85"/>
      <c r="RTR5" s="85"/>
      <c r="RTS5" s="85"/>
      <c r="RTT5" s="85"/>
      <c r="RTU5" s="85"/>
      <c r="RTV5" s="85"/>
      <c r="RTW5" s="85"/>
      <c r="RTX5" s="85"/>
      <c r="RTY5" s="85"/>
      <c r="RTZ5" s="85"/>
      <c r="RUA5" s="85"/>
      <c r="RUB5" s="85"/>
      <c r="RUC5" s="85"/>
      <c r="RUD5" s="85"/>
      <c r="RUE5" s="85"/>
      <c r="RUF5" s="85"/>
      <c r="RUG5" s="85"/>
      <c r="RUH5" s="85"/>
      <c r="RUI5" s="85"/>
      <c r="RUJ5" s="85"/>
      <c r="RUK5" s="85"/>
      <c r="RUL5" s="85"/>
      <c r="RUM5" s="85"/>
      <c r="RUN5" s="85"/>
      <c r="RUO5" s="85"/>
      <c r="RUP5" s="85"/>
      <c r="RUQ5" s="85"/>
      <c r="RUR5" s="85"/>
      <c r="RUS5" s="85"/>
      <c r="RUT5" s="85"/>
      <c r="RUU5" s="85"/>
      <c r="RUV5" s="85"/>
      <c r="RUW5" s="85"/>
      <c r="RUX5" s="85"/>
      <c r="RUY5" s="85"/>
      <c r="RUZ5" s="85"/>
      <c r="RVA5" s="85"/>
      <c r="RVB5" s="85"/>
      <c r="RVC5" s="85"/>
      <c r="RVD5" s="85"/>
      <c r="RVE5" s="85"/>
      <c r="RVF5" s="85"/>
      <c r="RVG5" s="85"/>
      <c r="RVH5" s="85"/>
      <c r="RVI5" s="85"/>
      <c r="RVJ5" s="85"/>
      <c r="RVK5" s="85"/>
      <c r="RVL5" s="85"/>
      <c r="RVM5" s="85"/>
      <c r="RVN5" s="85"/>
      <c r="RVO5" s="85"/>
      <c r="RVP5" s="85"/>
      <c r="RVQ5" s="85"/>
      <c r="RVR5" s="85"/>
      <c r="RVS5" s="85"/>
      <c r="RVT5" s="85"/>
      <c r="RVU5" s="85"/>
      <c r="RVV5" s="85"/>
      <c r="RVW5" s="85"/>
      <c r="RVX5" s="85"/>
      <c r="RVY5" s="85"/>
      <c r="RVZ5" s="85"/>
      <c r="RWA5" s="85"/>
      <c r="RWB5" s="85"/>
      <c r="RWC5" s="85"/>
      <c r="RWD5" s="85"/>
      <c r="RWE5" s="85"/>
      <c r="RWF5" s="85"/>
      <c r="RWG5" s="85"/>
      <c r="RWH5" s="85"/>
      <c r="RWI5" s="85"/>
      <c r="RWJ5" s="85"/>
      <c r="RWK5" s="85"/>
      <c r="RWL5" s="85"/>
      <c r="RWM5" s="85"/>
      <c r="RWN5" s="85"/>
      <c r="RWO5" s="85"/>
      <c r="RWP5" s="85"/>
      <c r="RWQ5" s="85"/>
      <c r="RWR5" s="85"/>
      <c r="RWS5" s="85"/>
      <c r="RWT5" s="85"/>
      <c r="RWU5" s="85"/>
      <c r="RWV5" s="85"/>
      <c r="RWW5" s="85"/>
      <c r="RWX5" s="85"/>
      <c r="RWY5" s="85"/>
      <c r="RWZ5" s="85"/>
      <c r="RXA5" s="85"/>
      <c r="RXB5" s="85"/>
      <c r="RXC5" s="85"/>
      <c r="RXD5" s="85"/>
      <c r="RXE5" s="85"/>
      <c r="RXF5" s="85"/>
      <c r="RXG5" s="85"/>
      <c r="RXH5" s="85"/>
      <c r="RXI5" s="85"/>
      <c r="RXJ5" s="85"/>
      <c r="RXK5" s="85"/>
      <c r="RXL5" s="85"/>
      <c r="RXM5" s="85"/>
      <c r="RXN5" s="85"/>
      <c r="RXO5" s="85"/>
      <c r="RXP5" s="85"/>
      <c r="RXQ5" s="85"/>
      <c r="RXR5" s="85"/>
      <c r="RXS5" s="85"/>
      <c r="RXT5" s="85"/>
      <c r="RXU5" s="85"/>
      <c r="RXV5" s="85"/>
      <c r="RXW5" s="85"/>
      <c r="RXX5" s="85"/>
      <c r="RXY5" s="85"/>
      <c r="RXZ5" s="85"/>
      <c r="RYA5" s="85"/>
      <c r="RYB5" s="85"/>
      <c r="RYC5" s="85"/>
      <c r="RYD5" s="85"/>
      <c r="RYE5" s="85"/>
      <c r="RYF5" s="85"/>
      <c r="RYG5" s="85"/>
      <c r="RYH5" s="85"/>
      <c r="RYI5" s="85"/>
      <c r="RYJ5" s="85"/>
      <c r="RYK5" s="85"/>
      <c r="RYL5" s="85"/>
      <c r="RYM5" s="85"/>
      <c r="RYN5" s="85"/>
      <c r="RYO5" s="85"/>
      <c r="RYP5" s="85"/>
      <c r="RYQ5" s="85"/>
      <c r="RYR5" s="85"/>
      <c r="RYS5" s="85"/>
      <c r="RYT5" s="85"/>
      <c r="RYU5" s="85"/>
      <c r="RYV5" s="85"/>
      <c r="RYW5" s="85"/>
      <c r="RYX5" s="85"/>
      <c r="RYY5" s="85"/>
      <c r="RYZ5" s="85"/>
      <c r="RZA5" s="85"/>
      <c r="RZB5" s="85"/>
      <c r="RZC5" s="85"/>
      <c r="RZD5" s="85"/>
      <c r="RZE5" s="85"/>
      <c r="RZF5" s="85"/>
      <c r="RZG5" s="85"/>
      <c r="RZH5" s="85"/>
      <c r="RZI5" s="85"/>
      <c r="RZJ5" s="85"/>
      <c r="RZK5" s="85"/>
      <c r="RZL5" s="85"/>
      <c r="RZM5" s="85"/>
      <c r="RZN5" s="85"/>
      <c r="RZO5" s="85"/>
      <c r="RZP5" s="85"/>
      <c r="RZQ5" s="85"/>
      <c r="RZR5" s="85"/>
      <c r="RZS5" s="85"/>
      <c r="RZT5" s="85"/>
      <c r="RZU5" s="85"/>
      <c r="RZV5" s="85"/>
      <c r="RZW5" s="85"/>
      <c r="RZX5" s="85"/>
      <c r="RZY5" s="85"/>
      <c r="RZZ5" s="85"/>
      <c r="SAA5" s="85"/>
      <c r="SAB5" s="85"/>
      <c r="SAC5" s="85"/>
      <c r="SAD5" s="85"/>
      <c r="SAE5" s="85"/>
      <c r="SAF5" s="85"/>
      <c r="SAG5" s="85"/>
      <c r="SAH5" s="85"/>
      <c r="SAI5" s="85"/>
      <c r="SAJ5" s="85"/>
      <c r="SAK5" s="85"/>
      <c r="SAL5" s="85"/>
      <c r="SAM5" s="85"/>
      <c r="SAN5" s="85"/>
      <c r="SAO5" s="85"/>
      <c r="SAP5" s="85"/>
      <c r="SAQ5" s="85"/>
      <c r="SAR5" s="85"/>
      <c r="SAS5" s="85"/>
      <c r="SAT5" s="85"/>
      <c r="SAU5" s="85"/>
      <c r="SAV5" s="85"/>
      <c r="SAW5" s="85"/>
      <c r="SAX5" s="85"/>
      <c r="SAY5" s="85"/>
      <c r="SAZ5" s="85"/>
      <c r="SBA5" s="85"/>
      <c r="SBB5" s="85"/>
      <c r="SBC5" s="85"/>
      <c r="SBD5" s="85"/>
      <c r="SBE5" s="85"/>
      <c r="SBF5" s="85"/>
      <c r="SBG5" s="85"/>
      <c r="SBH5" s="85"/>
      <c r="SBI5" s="85"/>
      <c r="SBJ5" s="85"/>
      <c r="SBK5" s="85"/>
      <c r="SBL5" s="85"/>
      <c r="SBM5" s="85"/>
      <c r="SBN5" s="85"/>
      <c r="SBO5" s="85"/>
      <c r="SBP5" s="85"/>
      <c r="SBQ5" s="85"/>
      <c r="SBR5" s="85"/>
      <c r="SBS5" s="85"/>
      <c r="SBT5" s="85"/>
      <c r="SBU5" s="85"/>
      <c r="SBV5" s="85"/>
      <c r="SBW5" s="85"/>
      <c r="SBX5" s="85"/>
      <c r="SBY5" s="85"/>
      <c r="SBZ5" s="85"/>
      <c r="SCA5" s="85"/>
      <c r="SCB5" s="85"/>
      <c r="SCC5" s="85"/>
      <c r="SCD5" s="85"/>
      <c r="SCE5" s="85"/>
      <c r="SCF5" s="85"/>
      <c r="SCG5" s="85"/>
      <c r="SCH5" s="85"/>
      <c r="SCI5" s="85"/>
      <c r="SCJ5" s="85"/>
      <c r="SCK5" s="85"/>
      <c r="SCL5" s="85"/>
      <c r="SCM5" s="85"/>
      <c r="SCN5" s="85"/>
      <c r="SCO5" s="85"/>
      <c r="SCP5" s="85"/>
      <c r="SCQ5" s="85"/>
      <c r="SCR5" s="85"/>
      <c r="SCS5" s="85"/>
      <c r="SCT5" s="85"/>
      <c r="SCU5" s="85"/>
      <c r="SCV5" s="85"/>
      <c r="SCW5" s="85"/>
      <c r="SCX5" s="85"/>
      <c r="SCY5" s="85"/>
      <c r="SCZ5" s="85"/>
      <c r="SDA5" s="85"/>
      <c r="SDB5" s="85"/>
      <c r="SDC5" s="85"/>
      <c r="SDD5" s="85"/>
      <c r="SDE5" s="85"/>
      <c r="SDF5" s="85"/>
      <c r="SDG5" s="85"/>
      <c r="SDH5" s="85"/>
      <c r="SDI5" s="85"/>
      <c r="SDJ5" s="85"/>
      <c r="SDK5" s="85"/>
      <c r="SDL5" s="85"/>
      <c r="SDM5" s="85"/>
      <c r="SDN5" s="85"/>
      <c r="SDO5" s="85"/>
      <c r="SDP5" s="85"/>
      <c r="SDQ5" s="85"/>
      <c r="SDR5" s="85"/>
      <c r="SDS5" s="85"/>
      <c r="SDT5" s="85"/>
      <c r="SDU5" s="85"/>
      <c r="SDV5" s="85"/>
      <c r="SDW5" s="85"/>
      <c r="SDX5" s="85"/>
      <c r="SDY5" s="85"/>
      <c r="SDZ5" s="85"/>
      <c r="SEA5" s="85"/>
      <c r="SEB5" s="85"/>
      <c r="SEC5" s="85"/>
      <c r="SED5" s="85"/>
      <c r="SEE5" s="85"/>
      <c r="SEF5" s="85"/>
      <c r="SEG5" s="85"/>
      <c r="SEH5" s="85"/>
      <c r="SEI5" s="85"/>
      <c r="SEJ5" s="85"/>
      <c r="SEK5" s="85"/>
      <c r="SEL5" s="85"/>
      <c r="SEM5" s="85"/>
      <c r="SEN5" s="85"/>
      <c r="SEO5" s="85"/>
      <c r="SEP5" s="85"/>
      <c r="SEQ5" s="85"/>
      <c r="SER5" s="85"/>
      <c r="SES5" s="85"/>
      <c r="SET5" s="85"/>
      <c r="SEU5" s="85"/>
      <c r="SEV5" s="85"/>
      <c r="SEW5" s="85"/>
      <c r="SEX5" s="85"/>
      <c r="SEY5" s="85"/>
      <c r="SEZ5" s="85"/>
      <c r="SFA5" s="85"/>
      <c r="SFB5" s="85"/>
      <c r="SFC5" s="85"/>
      <c r="SFD5" s="85"/>
      <c r="SFE5" s="85"/>
      <c r="SFF5" s="85"/>
      <c r="SFG5" s="85"/>
      <c r="SFH5" s="85"/>
      <c r="SFI5" s="85"/>
      <c r="SFJ5" s="85"/>
      <c r="SFK5" s="85"/>
      <c r="SFL5" s="85"/>
      <c r="SFM5" s="85"/>
      <c r="SFN5" s="85"/>
      <c r="SFO5" s="85"/>
      <c r="SFP5" s="85"/>
      <c r="SFQ5" s="85"/>
      <c r="SFR5" s="85"/>
      <c r="SFS5" s="85"/>
      <c r="SFT5" s="85"/>
      <c r="SFU5" s="85"/>
      <c r="SFV5" s="85"/>
      <c r="SFW5" s="85"/>
      <c r="SFX5" s="85"/>
      <c r="SFY5" s="85"/>
      <c r="SFZ5" s="85"/>
      <c r="SGA5" s="85"/>
      <c r="SGB5" s="85"/>
      <c r="SGC5" s="85"/>
      <c r="SGD5" s="85"/>
      <c r="SGE5" s="85"/>
      <c r="SGF5" s="85"/>
      <c r="SGG5" s="85"/>
      <c r="SGH5" s="85"/>
      <c r="SGI5" s="85"/>
      <c r="SGJ5" s="85"/>
      <c r="SGK5" s="85"/>
      <c r="SGL5" s="85"/>
      <c r="SGM5" s="85"/>
      <c r="SGN5" s="85"/>
      <c r="SGO5" s="85"/>
      <c r="SGP5" s="85"/>
      <c r="SGQ5" s="85"/>
      <c r="SGR5" s="85"/>
      <c r="SGS5" s="85"/>
      <c r="SGT5" s="85"/>
      <c r="SGU5" s="85"/>
      <c r="SGV5" s="85"/>
      <c r="SGW5" s="85"/>
      <c r="SGX5" s="85"/>
      <c r="SGY5" s="85"/>
      <c r="SGZ5" s="85"/>
      <c r="SHA5" s="85"/>
      <c r="SHB5" s="85"/>
      <c r="SHC5" s="85"/>
      <c r="SHD5" s="85"/>
      <c r="SHE5" s="85"/>
      <c r="SHF5" s="85"/>
      <c r="SHG5" s="85"/>
      <c r="SHH5" s="85"/>
      <c r="SHI5" s="85"/>
      <c r="SHJ5" s="85"/>
      <c r="SHK5" s="85"/>
      <c r="SHL5" s="85"/>
      <c r="SHM5" s="85"/>
      <c r="SHN5" s="85"/>
      <c r="SHO5" s="85"/>
      <c r="SHP5" s="85"/>
      <c r="SHQ5" s="85"/>
      <c r="SHR5" s="85"/>
      <c r="SHS5" s="85"/>
      <c r="SHT5" s="85"/>
      <c r="SHU5" s="85"/>
      <c r="SHV5" s="85"/>
      <c r="SHW5" s="85"/>
      <c r="SHX5" s="85"/>
      <c r="SHY5" s="85"/>
      <c r="SHZ5" s="85"/>
      <c r="SIA5" s="85"/>
      <c r="SIB5" s="85"/>
      <c r="SIC5" s="85"/>
      <c r="SID5" s="85"/>
      <c r="SIE5" s="85"/>
      <c r="SIF5" s="85"/>
      <c r="SIG5" s="85"/>
      <c r="SIH5" s="85"/>
      <c r="SII5" s="85"/>
      <c r="SIJ5" s="85"/>
      <c r="SIK5" s="85"/>
      <c r="SIL5" s="85"/>
      <c r="SIM5" s="85"/>
      <c r="SIN5" s="85"/>
      <c r="SIO5" s="85"/>
      <c r="SIP5" s="85"/>
      <c r="SIQ5" s="85"/>
      <c r="SIR5" s="85"/>
      <c r="SIS5" s="85"/>
      <c r="SIT5" s="85"/>
      <c r="SIU5" s="85"/>
      <c r="SIV5" s="85"/>
      <c r="SIW5" s="85"/>
      <c r="SIX5" s="85"/>
      <c r="SIY5" s="85"/>
      <c r="SIZ5" s="85"/>
      <c r="SJA5" s="85"/>
      <c r="SJB5" s="85"/>
      <c r="SJC5" s="85"/>
      <c r="SJD5" s="85"/>
      <c r="SJE5" s="85"/>
      <c r="SJF5" s="85"/>
      <c r="SJG5" s="85"/>
      <c r="SJH5" s="85"/>
      <c r="SJI5" s="85"/>
      <c r="SJJ5" s="85"/>
      <c r="SJK5" s="85"/>
      <c r="SJL5" s="85"/>
      <c r="SJM5" s="85"/>
      <c r="SJN5" s="85"/>
      <c r="SJO5" s="85"/>
      <c r="SJP5" s="85"/>
      <c r="SJQ5" s="85"/>
      <c r="SJR5" s="85"/>
      <c r="SJS5" s="85"/>
      <c r="SJT5" s="85"/>
      <c r="SJU5" s="85"/>
      <c r="SJV5" s="85"/>
      <c r="SJW5" s="85"/>
      <c r="SJX5" s="85"/>
      <c r="SJY5" s="85"/>
      <c r="SJZ5" s="85"/>
      <c r="SKA5" s="85"/>
      <c r="SKB5" s="85"/>
      <c r="SKC5" s="85"/>
      <c r="SKD5" s="85"/>
      <c r="SKE5" s="85"/>
      <c r="SKF5" s="85"/>
      <c r="SKG5" s="85"/>
      <c r="SKH5" s="85"/>
      <c r="SKI5" s="85"/>
      <c r="SKJ5" s="85"/>
      <c r="SKK5" s="85"/>
      <c r="SKL5" s="85"/>
      <c r="SKM5" s="85"/>
      <c r="SKN5" s="85"/>
      <c r="SKO5" s="85"/>
      <c r="SKP5" s="85"/>
      <c r="SKQ5" s="85"/>
      <c r="SKR5" s="85"/>
      <c r="SKS5" s="85"/>
      <c r="SKT5" s="85"/>
      <c r="SKU5" s="85"/>
      <c r="SKV5" s="85"/>
      <c r="SKW5" s="85"/>
      <c r="SKX5" s="85"/>
      <c r="SKY5" s="85"/>
      <c r="SKZ5" s="85"/>
      <c r="SLA5" s="85"/>
      <c r="SLB5" s="85"/>
      <c r="SLC5" s="85"/>
      <c r="SLD5" s="85"/>
      <c r="SLE5" s="85"/>
      <c r="SLF5" s="85"/>
      <c r="SLG5" s="85"/>
      <c r="SLH5" s="85"/>
      <c r="SLI5" s="85"/>
      <c r="SLJ5" s="85"/>
      <c r="SLK5" s="85"/>
      <c r="SLL5" s="85"/>
      <c r="SLM5" s="85"/>
      <c r="SLN5" s="85"/>
      <c r="SLO5" s="85"/>
      <c r="SLP5" s="85"/>
      <c r="SLQ5" s="85"/>
      <c r="SLR5" s="85"/>
      <c r="SLS5" s="85"/>
      <c r="SLT5" s="85"/>
      <c r="SLU5" s="85"/>
      <c r="SLV5" s="85"/>
      <c r="SLW5" s="85"/>
      <c r="SLX5" s="85"/>
      <c r="SLY5" s="85"/>
      <c r="SLZ5" s="85"/>
      <c r="SMA5" s="85"/>
      <c r="SMB5" s="85"/>
      <c r="SMC5" s="85"/>
      <c r="SMD5" s="85"/>
      <c r="SME5" s="85"/>
      <c r="SMF5" s="85"/>
      <c r="SMG5" s="85"/>
      <c r="SMH5" s="85"/>
      <c r="SMI5" s="85"/>
      <c r="SMJ5" s="85"/>
      <c r="SMK5" s="85"/>
      <c r="SML5" s="85"/>
      <c r="SMM5" s="85"/>
      <c r="SMN5" s="85"/>
      <c r="SMO5" s="85"/>
      <c r="SMP5" s="85"/>
      <c r="SMQ5" s="85"/>
      <c r="SMR5" s="85"/>
      <c r="SMS5" s="85"/>
      <c r="SMT5" s="85"/>
      <c r="SMU5" s="85"/>
      <c r="SMV5" s="85"/>
      <c r="SMW5" s="85"/>
      <c r="SMX5" s="85"/>
      <c r="SMY5" s="85"/>
      <c r="SMZ5" s="85"/>
      <c r="SNA5" s="85"/>
      <c r="SNB5" s="85"/>
      <c r="SNC5" s="85"/>
      <c r="SND5" s="85"/>
      <c r="SNE5" s="85"/>
      <c r="SNF5" s="85"/>
      <c r="SNG5" s="85"/>
      <c r="SNH5" s="85"/>
      <c r="SNI5" s="85"/>
      <c r="SNJ5" s="85"/>
      <c r="SNK5" s="85"/>
      <c r="SNL5" s="85"/>
      <c r="SNM5" s="85"/>
      <c r="SNN5" s="85"/>
      <c r="SNO5" s="85"/>
      <c r="SNP5" s="85"/>
      <c r="SNQ5" s="85"/>
      <c r="SNR5" s="85"/>
      <c r="SNS5" s="85"/>
      <c r="SNT5" s="85"/>
      <c r="SNU5" s="85"/>
      <c r="SNV5" s="85"/>
      <c r="SNW5" s="85"/>
      <c r="SNX5" s="85"/>
      <c r="SNY5" s="85"/>
      <c r="SNZ5" s="85"/>
      <c r="SOA5" s="85"/>
      <c r="SOB5" s="85"/>
      <c r="SOC5" s="85"/>
      <c r="SOD5" s="85"/>
      <c r="SOE5" s="85"/>
      <c r="SOF5" s="85"/>
      <c r="SOG5" s="85"/>
      <c r="SOH5" s="85"/>
      <c r="SOI5" s="85"/>
      <c r="SOJ5" s="85"/>
      <c r="SOK5" s="85"/>
      <c r="SOL5" s="85"/>
      <c r="SOM5" s="85"/>
      <c r="SON5" s="85"/>
      <c r="SOO5" s="85"/>
      <c r="SOP5" s="85"/>
      <c r="SOQ5" s="85"/>
      <c r="SOR5" s="85"/>
      <c r="SOS5" s="85"/>
      <c r="SOT5" s="85"/>
      <c r="SOU5" s="85"/>
      <c r="SOV5" s="85"/>
      <c r="SOW5" s="85"/>
      <c r="SOX5" s="85"/>
      <c r="SOY5" s="85"/>
      <c r="SOZ5" s="85"/>
      <c r="SPA5" s="85"/>
      <c r="SPB5" s="85"/>
      <c r="SPC5" s="85"/>
      <c r="SPD5" s="85"/>
      <c r="SPE5" s="85"/>
      <c r="SPF5" s="85"/>
      <c r="SPG5" s="85"/>
      <c r="SPH5" s="85"/>
      <c r="SPI5" s="85"/>
      <c r="SPJ5" s="85"/>
      <c r="SPK5" s="85"/>
      <c r="SPL5" s="85"/>
      <c r="SPM5" s="85"/>
      <c r="SPN5" s="85"/>
      <c r="SPO5" s="85"/>
      <c r="SPP5" s="85"/>
      <c r="SPQ5" s="85"/>
      <c r="SPR5" s="85"/>
      <c r="SPS5" s="85"/>
      <c r="SPT5" s="85"/>
      <c r="SPU5" s="85"/>
      <c r="SPV5" s="85"/>
      <c r="SPW5" s="85"/>
      <c r="SPX5" s="85"/>
      <c r="SPY5" s="85"/>
      <c r="SPZ5" s="85"/>
      <c r="SQA5" s="85"/>
      <c r="SQB5" s="85"/>
      <c r="SQC5" s="85"/>
      <c r="SQD5" s="85"/>
      <c r="SQE5" s="85"/>
      <c r="SQF5" s="85"/>
      <c r="SQG5" s="85"/>
      <c r="SQH5" s="85"/>
      <c r="SQI5" s="85"/>
      <c r="SQJ5" s="85"/>
      <c r="SQK5" s="85"/>
      <c r="SQL5" s="85"/>
      <c r="SQM5" s="85"/>
      <c r="SQN5" s="85"/>
      <c r="SQO5" s="85"/>
      <c r="SQP5" s="85"/>
      <c r="SQQ5" s="85"/>
      <c r="SQR5" s="85"/>
      <c r="SQS5" s="85"/>
      <c r="SQT5" s="85"/>
      <c r="SQU5" s="85"/>
      <c r="SQV5" s="85"/>
      <c r="SQW5" s="85"/>
      <c r="SQX5" s="85"/>
      <c r="SQY5" s="85"/>
      <c r="SQZ5" s="85"/>
      <c r="SRA5" s="85"/>
      <c r="SRB5" s="85"/>
      <c r="SRC5" s="85"/>
      <c r="SRD5" s="85"/>
      <c r="SRE5" s="85"/>
      <c r="SRF5" s="85"/>
      <c r="SRG5" s="85"/>
      <c r="SRH5" s="85"/>
      <c r="SRI5" s="85"/>
      <c r="SRJ5" s="85"/>
      <c r="SRK5" s="85"/>
      <c r="SRL5" s="85"/>
      <c r="SRM5" s="85"/>
      <c r="SRN5" s="85"/>
      <c r="SRO5" s="85"/>
      <c r="SRP5" s="85"/>
      <c r="SRQ5" s="85"/>
      <c r="SRR5" s="85"/>
      <c r="SRS5" s="85"/>
      <c r="SRT5" s="85"/>
      <c r="SRU5" s="85"/>
      <c r="SRV5" s="85"/>
      <c r="SRW5" s="85"/>
      <c r="SRX5" s="85"/>
      <c r="SRY5" s="85"/>
      <c r="SRZ5" s="85"/>
      <c r="SSA5" s="85"/>
      <c r="SSB5" s="85"/>
      <c r="SSC5" s="85"/>
      <c r="SSD5" s="85"/>
      <c r="SSE5" s="85"/>
      <c r="SSF5" s="85"/>
      <c r="SSG5" s="85"/>
      <c r="SSH5" s="85"/>
      <c r="SSI5" s="85"/>
      <c r="SSJ5" s="85"/>
      <c r="SSK5" s="85"/>
      <c r="SSL5" s="85"/>
      <c r="SSM5" s="85"/>
      <c r="SSN5" s="85"/>
      <c r="SSO5" s="85"/>
      <c r="SSP5" s="85"/>
      <c r="SSQ5" s="85"/>
      <c r="SSR5" s="85"/>
      <c r="SSS5" s="85"/>
      <c r="SST5" s="85"/>
      <c r="SSU5" s="85"/>
      <c r="SSV5" s="85"/>
      <c r="SSW5" s="85"/>
      <c r="SSX5" s="85"/>
      <c r="SSY5" s="85"/>
      <c r="SSZ5" s="85"/>
      <c r="STA5" s="85"/>
      <c r="STB5" s="85"/>
      <c r="STC5" s="85"/>
      <c r="STD5" s="85"/>
      <c r="STE5" s="85"/>
      <c r="STF5" s="85"/>
      <c r="STG5" s="85"/>
      <c r="STH5" s="85"/>
      <c r="STI5" s="85"/>
      <c r="STJ5" s="85"/>
      <c r="STK5" s="85"/>
      <c r="STL5" s="85"/>
      <c r="STM5" s="85"/>
      <c r="STN5" s="85"/>
      <c r="STO5" s="85"/>
      <c r="STP5" s="85"/>
      <c r="STQ5" s="85"/>
      <c r="STR5" s="85"/>
      <c r="STS5" s="85"/>
      <c r="STT5" s="85"/>
      <c r="STU5" s="85"/>
      <c r="STV5" s="85"/>
      <c r="STW5" s="85"/>
      <c r="STX5" s="85"/>
      <c r="STY5" s="85"/>
      <c r="STZ5" s="85"/>
      <c r="SUA5" s="85"/>
      <c r="SUB5" s="85"/>
      <c r="SUC5" s="85"/>
      <c r="SUD5" s="85"/>
      <c r="SUE5" s="85"/>
      <c r="SUF5" s="85"/>
      <c r="SUG5" s="85"/>
      <c r="SUH5" s="85"/>
      <c r="SUI5" s="85"/>
      <c r="SUJ5" s="85"/>
      <c r="SUK5" s="85"/>
      <c r="SUL5" s="85"/>
      <c r="SUM5" s="85"/>
      <c r="SUN5" s="85"/>
      <c r="SUO5" s="85"/>
      <c r="SUP5" s="85"/>
      <c r="SUQ5" s="85"/>
      <c r="SUR5" s="85"/>
      <c r="SUS5" s="85"/>
      <c r="SUT5" s="85"/>
      <c r="SUU5" s="85"/>
      <c r="SUV5" s="85"/>
      <c r="SUW5" s="85"/>
      <c r="SUX5" s="85"/>
      <c r="SUY5" s="85"/>
      <c r="SUZ5" s="85"/>
      <c r="SVA5" s="85"/>
      <c r="SVB5" s="85"/>
      <c r="SVC5" s="85"/>
      <c r="SVD5" s="85"/>
      <c r="SVE5" s="85"/>
      <c r="SVF5" s="85"/>
      <c r="SVG5" s="85"/>
      <c r="SVH5" s="85"/>
      <c r="SVI5" s="85"/>
      <c r="SVJ5" s="85"/>
      <c r="SVK5" s="85"/>
      <c r="SVL5" s="85"/>
      <c r="SVM5" s="85"/>
      <c r="SVN5" s="85"/>
      <c r="SVO5" s="85"/>
      <c r="SVP5" s="85"/>
      <c r="SVQ5" s="85"/>
      <c r="SVR5" s="85"/>
      <c r="SVS5" s="85"/>
      <c r="SVT5" s="85"/>
      <c r="SVU5" s="85"/>
      <c r="SVV5" s="85"/>
      <c r="SVW5" s="85"/>
      <c r="SVX5" s="85"/>
      <c r="SVY5" s="85"/>
      <c r="SVZ5" s="85"/>
      <c r="SWA5" s="85"/>
      <c r="SWB5" s="85"/>
      <c r="SWC5" s="85"/>
      <c r="SWD5" s="85"/>
      <c r="SWE5" s="85"/>
      <c r="SWF5" s="85"/>
      <c r="SWG5" s="85"/>
      <c r="SWH5" s="85"/>
      <c r="SWI5" s="85"/>
      <c r="SWJ5" s="85"/>
      <c r="SWK5" s="85"/>
      <c r="SWL5" s="85"/>
      <c r="SWM5" s="85"/>
      <c r="SWN5" s="85"/>
      <c r="SWO5" s="85"/>
      <c r="SWP5" s="85"/>
      <c r="SWQ5" s="85"/>
      <c r="SWR5" s="85"/>
      <c r="SWS5" s="85"/>
      <c r="SWT5" s="85"/>
      <c r="SWU5" s="85"/>
      <c r="SWV5" s="85"/>
      <c r="SWW5" s="85"/>
      <c r="SWX5" s="85"/>
      <c r="SWY5" s="85"/>
      <c r="SWZ5" s="85"/>
      <c r="SXA5" s="85"/>
      <c r="SXB5" s="85"/>
      <c r="SXC5" s="85"/>
      <c r="SXD5" s="85"/>
      <c r="SXE5" s="85"/>
      <c r="SXF5" s="85"/>
      <c r="SXG5" s="85"/>
      <c r="SXH5" s="85"/>
      <c r="SXI5" s="85"/>
      <c r="SXJ5" s="85"/>
      <c r="SXK5" s="85"/>
      <c r="SXL5" s="85"/>
      <c r="SXM5" s="85"/>
      <c r="SXN5" s="85"/>
      <c r="SXO5" s="85"/>
      <c r="SXP5" s="85"/>
      <c r="SXQ5" s="85"/>
      <c r="SXR5" s="85"/>
      <c r="SXS5" s="85"/>
      <c r="SXT5" s="85"/>
      <c r="SXU5" s="85"/>
      <c r="SXV5" s="85"/>
      <c r="SXW5" s="85"/>
      <c r="SXX5" s="85"/>
      <c r="SXY5" s="85"/>
      <c r="SXZ5" s="85"/>
      <c r="SYA5" s="85"/>
      <c r="SYB5" s="85"/>
      <c r="SYC5" s="85"/>
      <c r="SYD5" s="85"/>
      <c r="SYE5" s="85"/>
      <c r="SYF5" s="85"/>
      <c r="SYG5" s="85"/>
      <c r="SYH5" s="85"/>
      <c r="SYI5" s="85"/>
      <c r="SYJ5" s="85"/>
      <c r="SYK5" s="85"/>
      <c r="SYL5" s="85"/>
      <c r="SYM5" s="85"/>
      <c r="SYN5" s="85"/>
      <c r="SYO5" s="85"/>
      <c r="SYP5" s="85"/>
      <c r="SYQ5" s="85"/>
      <c r="SYR5" s="85"/>
      <c r="SYS5" s="85"/>
      <c r="SYT5" s="85"/>
      <c r="SYU5" s="85"/>
      <c r="SYV5" s="85"/>
      <c r="SYW5" s="85"/>
      <c r="SYX5" s="85"/>
      <c r="SYY5" s="85"/>
      <c r="SYZ5" s="85"/>
      <c r="SZA5" s="85"/>
      <c r="SZB5" s="85"/>
      <c r="SZC5" s="85"/>
      <c r="SZD5" s="85"/>
      <c r="SZE5" s="85"/>
      <c r="SZF5" s="85"/>
      <c r="SZG5" s="85"/>
      <c r="SZH5" s="85"/>
      <c r="SZI5" s="85"/>
      <c r="SZJ5" s="85"/>
      <c r="SZK5" s="85"/>
      <c r="SZL5" s="85"/>
      <c r="SZM5" s="85"/>
      <c r="SZN5" s="85"/>
      <c r="SZO5" s="85"/>
      <c r="SZP5" s="85"/>
      <c r="SZQ5" s="85"/>
      <c r="SZR5" s="85"/>
      <c r="SZS5" s="85"/>
      <c r="SZT5" s="85"/>
      <c r="SZU5" s="85"/>
      <c r="SZV5" s="85"/>
      <c r="SZW5" s="85"/>
      <c r="SZX5" s="85"/>
      <c r="SZY5" s="85"/>
      <c r="SZZ5" s="85"/>
      <c r="TAA5" s="85"/>
      <c r="TAB5" s="85"/>
      <c r="TAC5" s="85"/>
      <c r="TAD5" s="85"/>
      <c r="TAE5" s="85"/>
      <c r="TAF5" s="85"/>
      <c r="TAG5" s="85"/>
      <c r="TAH5" s="85"/>
      <c r="TAI5" s="85"/>
      <c r="TAJ5" s="85"/>
      <c r="TAK5" s="85"/>
      <c r="TAL5" s="85"/>
      <c r="TAM5" s="85"/>
      <c r="TAN5" s="85"/>
      <c r="TAO5" s="85"/>
      <c r="TAP5" s="85"/>
      <c r="TAQ5" s="85"/>
      <c r="TAR5" s="85"/>
      <c r="TAS5" s="85"/>
      <c r="TAT5" s="85"/>
      <c r="TAU5" s="85"/>
      <c r="TAV5" s="85"/>
      <c r="TAW5" s="85"/>
      <c r="TAX5" s="85"/>
      <c r="TAY5" s="85"/>
      <c r="TAZ5" s="85"/>
      <c r="TBA5" s="85"/>
      <c r="TBB5" s="85"/>
      <c r="TBC5" s="85"/>
      <c r="TBD5" s="85"/>
      <c r="TBE5" s="85"/>
      <c r="TBF5" s="85"/>
      <c r="TBG5" s="85"/>
      <c r="TBH5" s="85"/>
      <c r="TBI5" s="85"/>
      <c r="TBJ5" s="85"/>
      <c r="TBK5" s="85"/>
      <c r="TBL5" s="85"/>
      <c r="TBM5" s="85"/>
      <c r="TBN5" s="85"/>
      <c r="TBO5" s="85"/>
      <c r="TBP5" s="85"/>
      <c r="TBQ5" s="85"/>
      <c r="TBR5" s="85"/>
      <c r="TBS5" s="85"/>
      <c r="TBT5" s="85"/>
      <c r="TBU5" s="85"/>
      <c r="TBV5" s="85"/>
      <c r="TBW5" s="85"/>
      <c r="TBX5" s="85"/>
      <c r="TBY5" s="85"/>
      <c r="TBZ5" s="85"/>
      <c r="TCA5" s="85"/>
      <c r="TCB5" s="85"/>
      <c r="TCC5" s="85"/>
      <c r="TCD5" s="85"/>
      <c r="TCE5" s="85"/>
      <c r="TCF5" s="85"/>
      <c r="TCG5" s="85"/>
      <c r="TCH5" s="85"/>
      <c r="TCI5" s="85"/>
      <c r="TCJ5" s="85"/>
      <c r="TCK5" s="85"/>
      <c r="TCL5" s="85"/>
      <c r="TCM5" s="85"/>
      <c r="TCN5" s="85"/>
      <c r="TCO5" s="85"/>
      <c r="TCP5" s="85"/>
      <c r="TCQ5" s="85"/>
      <c r="TCR5" s="85"/>
      <c r="TCS5" s="85"/>
      <c r="TCT5" s="85"/>
      <c r="TCU5" s="85"/>
      <c r="TCV5" s="85"/>
      <c r="TCW5" s="85"/>
      <c r="TCX5" s="85"/>
      <c r="TCY5" s="85"/>
      <c r="TCZ5" s="85"/>
      <c r="TDA5" s="85"/>
      <c r="TDB5" s="85"/>
      <c r="TDC5" s="85"/>
      <c r="TDD5" s="85"/>
      <c r="TDE5" s="85"/>
      <c r="TDF5" s="85"/>
      <c r="TDG5" s="85"/>
      <c r="TDH5" s="85"/>
      <c r="TDI5" s="85"/>
      <c r="TDJ5" s="85"/>
      <c r="TDK5" s="85"/>
      <c r="TDL5" s="85"/>
      <c r="TDM5" s="85"/>
      <c r="TDN5" s="85"/>
      <c r="TDO5" s="85"/>
      <c r="TDP5" s="85"/>
      <c r="TDQ5" s="85"/>
      <c r="TDR5" s="85"/>
      <c r="TDS5" s="85"/>
      <c r="TDT5" s="85"/>
      <c r="TDU5" s="85"/>
      <c r="TDV5" s="85"/>
      <c r="TDW5" s="85"/>
      <c r="TDX5" s="85"/>
      <c r="TDY5" s="85"/>
      <c r="TDZ5" s="85"/>
      <c r="TEA5" s="85"/>
      <c r="TEB5" s="85"/>
      <c r="TEC5" s="85"/>
      <c r="TED5" s="85"/>
      <c r="TEE5" s="85"/>
      <c r="TEF5" s="85"/>
      <c r="TEG5" s="85"/>
      <c r="TEH5" s="85"/>
      <c r="TEI5" s="85"/>
      <c r="TEJ5" s="85"/>
      <c r="TEK5" s="85"/>
      <c r="TEL5" s="85"/>
      <c r="TEM5" s="85"/>
      <c r="TEN5" s="85"/>
      <c r="TEO5" s="85"/>
      <c r="TEP5" s="85"/>
      <c r="TEQ5" s="85"/>
      <c r="TER5" s="85"/>
      <c r="TES5" s="85"/>
      <c r="TET5" s="85"/>
      <c r="TEU5" s="85"/>
      <c r="TEV5" s="85"/>
      <c r="TEW5" s="85"/>
      <c r="TEX5" s="85"/>
      <c r="TEY5" s="85"/>
      <c r="TEZ5" s="85"/>
      <c r="TFA5" s="85"/>
      <c r="TFB5" s="85"/>
      <c r="TFC5" s="85"/>
      <c r="TFD5" s="85"/>
      <c r="TFE5" s="85"/>
      <c r="TFF5" s="85"/>
      <c r="TFG5" s="85"/>
      <c r="TFH5" s="85"/>
      <c r="TFI5" s="85"/>
      <c r="TFJ5" s="85"/>
      <c r="TFK5" s="85"/>
      <c r="TFL5" s="85"/>
      <c r="TFM5" s="85"/>
      <c r="TFN5" s="85"/>
      <c r="TFO5" s="85"/>
      <c r="TFP5" s="85"/>
      <c r="TFQ5" s="85"/>
      <c r="TFR5" s="85"/>
      <c r="TFS5" s="85"/>
      <c r="TFT5" s="85"/>
      <c r="TFU5" s="85"/>
      <c r="TFV5" s="85"/>
      <c r="TFW5" s="85"/>
      <c r="TFX5" s="85"/>
      <c r="TFY5" s="85"/>
      <c r="TFZ5" s="85"/>
      <c r="TGA5" s="85"/>
      <c r="TGB5" s="85"/>
      <c r="TGC5" s="85"/>
      <c r="TGD5" s="85"/>
      <c r="TGE5" s="85"/>
      <c r="TGF5" s="85"/>
      <c r="TGG5" s="85"/>
      <c r="TGH5" s="85"/>
      <c r="TGI5" s="85"/>
      <c r="TGJ5" s="85"/>
      <c r="TGK5" s="85"/>
      <c r="TGL5" s="85"/>
      <c r="TGM5" s="85"/>
      <c r="TGN5" s="85"/>
      <c r="TGO5" s="85"/>
      <c r="TGP5" s="85"/>
      <c r="TGQ5" s="85"/>
      <c r="TGR5" s="85"/>
      <c r="TGS5" s="85"/>
      <c r="TGT5" s="85"/>
      <c r="TGU5" s="85"/>
      <c r="TGV5" s="85"/>
      <c r="TGW5" s="85"/>
      <c r="TGX5" s="85"/>
      <c r="TGY5" s="85"/>
      <c r="TGZ5" s="85"/>
      <c r="THA5" s="85"/>
      <c r="THB5" s="85"/>
      <c r="THC5" s="85"/>
      <c r="THD5" s="85"/>
      <c r="THE5" s="85"/>
      <c r="THF5" s="85"/>
      <c r="THG5" s="85"/>
      <c r="THH5" s="85"/>
      <c r="THI5" s="85"/>
      <c r="THJ5" s="85"/>
      <c r="THK5" s="85"/>
      <c r="THL5" s="85"/>
      <c r="THM5" s="85"/>
      <c r="THN5" s="85"/>
      <c r="THO5" s="85"/>
      <c r="THP5" s="85"/>
      <c r="THQ5" s="85"/>
      <c r="THR5" s="85"/>
      <c r="THS5" s="85"/>
      <c r="THT5" s="85"/>
      <c r="THU5" s="85"/>
      <c r="THV5" s="85"/>
      <c r="THW5" s="85"/>
      <c r="THX5" s="85"/>
      <c r="THY5" s="85"/>
      <c r="THZ5" s="85"/>
      <c r="TIA5" s="85"/>
      <c r="TIB5" s="85"/>
      <c r="TIC5" s="85"/>
      <c r="TID5" s="85"/>
      <c r="TIE5" s="85"/>
      <c r="TIF5" s="85"/>
      <c r="TIG5" s="85"/>
      <c r="TIH5" s="85"/>
      <c r="TII5" s="85"/>
      <c r="TIJ5" s="85"/>
      <c r="TIK5" s="85"/>
      <c r="TIL5" s="85"/>
      <c r="TIM5" s="85"/>
      <c r="TIN5" s="85"/>
      <c r="TIO5" s="85"/>
      <c r="TIP5" s="85"/>
      <c r="TIQ5" s="85"/>
      <c r="TIR5" s="85"/>
      <c r="TIS5" s="85"/>
      <c r="TIT5" s="85"/>
      <c r="TIU5" s="85"/>
      <c r="TIV5" s="85"/>
      <c r="TIW5" s="85"/>
      <c r="TIX5" s="85"/>
      <c r="TIY5" s="85"/>
      <c r="TIZ5" s="85"/>
      <c r="TJA5" s="85"/>
      <c r="TJB5" s="85"/>
      <c r="TJC5" s="85"/>
      <c r="TJD5" s="85"/>
      <c r="TJE5" s="85"/>
      <c r="TJF5" s="85"/>
      <c r="TJG5" s="85"/>
      <c r="TJH5" s="85"/>
      <c r="TJI5" s="85"/>
      <c r="TJJ5" s="85"/>
      <c r="TJK5" s="85"/>
      <c r="TJL5" s="85"/>
      <c r="TJM5" s="85"/>
      <c r="TJN5" s="85"/>
      <c r="TJO5" s="85"/>
      <c r="TJP5" s="85"/>
      <c r="TJQ5" s="85"/>
      <c r="TJR5" s="85"/>
      <c r="TJS5" s="85"/>
      <c r="TJT5" s="85"/>
      <c r="TJU5" s="85"/>
      <c r="TJV5" s="85"/>
      <c r="TJW5" s="85"/>
      <c r="TJX5" s="85"/>
      <c r="TJY5" s="85"/>
      <c r="TJZ5" s="85"/>
      <c r="TKA5" s="85"/>
      <c r="TKB5" s="85"/>
      <c r="TKC5" s="85"/>
      <c r="TKD5" s="85"/>
      <c r="TKE5" s="85"/>
      <c r="TKF5" s="85"/>
      <c r="TKG5" s="85"/>
      <c r="TKH5" s="85"/>
      <c r="TKI5" s="85"/>
      <c r="TKJ5" s="85"/>
      <c r="TKK5" s="85"/>
      <c r="TKL5" s="85"/>
      <c r="TKM5" s="85"/>
      <c r="TKN5" s="85"/>
      <c r="TKO5" s="85"/>
      <c r="TKP5" s="85"/>
      <c r="TKQ5" s="85"/>
      <c r="TKR5" s="85"/>
      <c r="TKS5" s="85"/>
      <c r="TKT5" s="85"/>
      <c r="TKU5" s="85"/>
      <c r="TKV5" s="85"/>
      <c r="TKW5" s="85"/>
      <c r="TKX5" s="85"/>
      <c r="TKY5" s="85"/>
      <c r="TKZ5" s="85"/>
      <c r="TLA5" s="85"/>
      <c r="TLB5" s="85"/>
      <c r="TLC5" s="85"/>
      <c r="TLD5" s="85"/>
      <c r="TLE5" s="85"/>
      <c r="TLF5" s="85"/>
      <c r="TLG5" s="85"/>
      <c r="TLH5" s="85"/>
      <c r="TLI5" s="85"/>
      <c r="TLJ5" s="85"/>
      <c r="TLK5" s="85"/>
      <c r="TLL5" s="85"/>
      <c r="TLM5" s="85"/>
      <c r="TLN5" s="85"/>
      <c r="TLO5" s="85"/>
      <c r="TLP5" s="85"/>
      <c r="TLQ5" s="85"/>
      <c r="TLR5" s="85"/>
      <c r="TLS5" s="85"/>
      <c r="TLT5" s="85"/>
      <c r="TLU5" s="85"/>
      <c r="TLV5" s="85"/>
      <c r="TLW5" s="85"/>
      <c r="TLX5" s="85"/>
      <c r="TLY5" s="85"/>
      <c r="TLZ5" s="85"/>
      <c r="TMA5" s="85"/>
      <c r="TMB5" s="85"/>
      <c r="TMC5" s="85"/>
      <c r="TMD5" s="85"/>
      <c r="TME5" s="85"/>
      <c r="TMF5" s="85"/>
      <c r="TMG5" s="85"/>
      <c r="TMH5" s="85"/>
      <c r="TMI5" s="85"/>
      <c r="TMJ5" s="85"/>
      <c r="TMK5" s="85"/>
      <c r="TML5" s="85"/>
      <c r="TMM5" s="85"/>
      <c r="TMN5" s="85"/>
      <c r="TMO5" s="85"/>
      <c r="TMP5" s="85"/>
      <c r="TMQ5" s="85"/>
      <c r="TMR5" s="85"/>
      <c r="TMS5" s="85"/>
      <c r="TMT5" s="85"/>
      <c r="TMU5" s="85"/>
      <c r="TMV5" s="85"/>
      <c r="TMW5" s="85"/>
      <c r="TMX5" s="85"/>
      <c r="TMY5" s="85"/>
      <c r="TMZ5" s="85"/>
      <c r="TNA5" s="85"/>
      <c r="TNB5" s="85"/>
      <c r="TNC5" s="85"/>
      <c r="TND5" s="85"/>
      <c r="TNE5" s="85"/>
      <c r="TNF5" s="85"/>
      <c r="TNG5" s="85"/>
      <c r="TNH5" s="85"/>
      <c r="TNI5" s="85"/>
      <c r="TNJ5" s="85"/>
      <c r="TNK5" s="85"/>
      <c r="TNL5" s="85"/>
      <c r="TNM5" s="85"/>
      <c r="TNN5" s="85"/>
      <c r="TNO5" s="85"/>
      <c r="TNP5" s="85"/>
      <c r="TNQ5" s="85"/>
      <c r="TNR5" s="85"/>
      <c r="TNS5" s="85"/>
      <c r="TNT5" s="85"/>
      <c r="TNU5" s="85"/>
      <c r="TNV5" s="85"/>
      <c r="TNW5" s="85"/>
      <c r="TNX5" s="85"/>
      <c r="TNY5" s="85"/>
      <c r="TNZ5" s="85"/>
      <c r="TOA5" s="85"/>
      <c r="TOB5" s="85"/>
      <c r="TOC5" s="85"/>
      <c r="TOD5" s="85"/>
      <c r="TOE5" s="85"/>
      <c r="TOF5" s="85"/>
      <c r="TOG5" s="85"/>
      <c r="TOH5" s="85"/>
      <c r="TOI5" s="85"/>
      <c r="TOJ5" s="85"/>
      <c r="TOK5" s="85"/>
      <c r="TOL5" s="85"/>
      <c r="TOM5" s="85"/>
      <c r="TON5" s="85"/>
      <c r="TOO5" s="85"/>
      <c r="TOP5" s="85"/>
      <c r="TOQ5" s="85"/>
      <c r="TOR5" s="85"/>
      <c r="TOS5" s="85"/>
      <c r="TOT5" s="85"/>
      <c r="TOU5" s="85"/>
      <c r="TOV5" s="85"/>
      <c r="TOW5" s="85"/>
      <c r="TOX5" s="85"/>
      <c r="TOY5" s="85"/>
      <c r="TOZ5" s="85"/>
      <c r="TPA5" s="85"/>
      <c r="TPB5" s="85"/>
      <c r="TPC5" s="85"/>
      <c r="TPD5" s="85"/>
      <c r="TPE5" s="85"/>
      <c r="TPF5" s="85"/>
      <c r="TPG5" s="85"/>
      <c r="TPH5" s="85"/>
      <c r="TPI5" s="85"/>
      <c r="TPJ5" s="85"/>
      <c r="TPK5" s="85"/>
      <c r="TPL5" s="85"/>
      <c r="TPM5" s="85"/>
      <c r="TPN5" s="85"/>
      <c r="TPO5" s="85"/>
      <c r="TPP5" s="85"/>
      <c r="TPQ5" s="85"/>
      <c r="TPR5" s="85"/>
      <c r="TPS5" s="85"/>
      <c r="TPT5" s="85"/>
      <c r="TPU5" s="85"/>
      <c r="TPV5" s="85"/>
      <c r="TPW5" s="85"/>
      <c r="TPX5" s="85"/>
      <c r="TPY5" s="85"/>
      <c r="TPZ5" s="85"/>
      <c r="TQA5" s="85"/>
      <c r="TQB5" s="85"/>
      <c r="TQC5" s="85"/>
      <c r="TQD5" s="85"/>
      <c r="TQE5" s="85"/>
      <c r="TQF5" s="85"/>
      <c r="TQG5" s="85"/>
      <c r="TQH5" s="85"/>
      <c r="TQI5" s="85"/>
      <c r="TQJ5" s="85"/>
      <c r="TQK5" s="85"/>
      <c r="TQL5" s="85"/>
      <c r="TQM5" s="85"/>
      <c r="TQN5" s="85"/>
      <c r="TQO5" s="85"/>
      <c r="TQP5" s="85"/>
      <c r="TQQ5" s="85"/>
      <c r="TQR5" s="85"/>
      <c r="TQS5" s="85"/>
      <c r="TQT5" s="85"/>
      <c r="TQU5" s="85"/>
      <c r="TQV5" s="85"/>
      <c r="TQW5" s="85"/>
      <c r="TQX5" s="85"/>
      <c r="TQY5" s="85"/>
      <c r="TQZ5" s="85"/>
      <c r="TRA5" s="85"/>
      <c r="TRB5" s="85"/>
      <c r="TRC5" s="85"/>
      <c r="TRD5" s="85"/>
      <c r="TRE5" s="85"/>
      <c r="TRF5" s="85"/>
      <c r="TRG5" s="85"/>
      <c r="TRH5" s="85"/>
      <c r="TRI5" s="85"/>
      <c r="TRJ5" s="85"/>
      <c r="TRK5" s="85"/>
      <c r="TRL5" s="85"/>
      <c r="TRM5" s="85"/>
      <c r="TRN5" s="85"/>
      <c r="TRO5" s="85"/>
      <c r="TRP5" s="85"/>
      <c r="TRQ5" s="85"/>
      <c r="TRR5" s="85"/>
      <c r="TRS5" s="85"/>
      <c r="TRT5" s="85"/>
      <c r="TRU5" s="85"/>
      <c r="TRV5" s="85"/>
      <c r="TRW5" s="85"/>
      <c r="TRX5" s="85"/>
      <c r="TRY5" s="85"/>
      <c r="TRZ5" s="85"/>
      <c r="TSA5" s="85"/>
      <c r="TSB5" s="85"/>
      <c r="TSC5" s="85"/>
      <c r="TSD5" s="85"/>
      <c r="TSE5" s="85"/>
      <c r="TSF5" s="85"/>
      <c r="TSG5" s="85"/>
      <c r="TSH5" s="85"/>
      <c r="TSI5" s="85"/>
      <c r="TSJ5" s="85"/>
      <c r="TSK5" s="85"/>
      <c r="TSL5" s="85"/>
      <c r="TSM5" s="85"/>
      <c r="TSN5" s="85"/>
      <c r="TSO5" s="85"/>
      <c r="TSP5" s="85"/>
      <c r="TSQ5" s="85"/>
      <c r="TSR5" s="85"/>
      <c r="TSS5" s="85"/>
      <c r="TST5" s="85"/>
      <c r="TSU5" s="85"/>
      <c r="TSV5" s="85"/>
      <c r="TSW5" s="85"/>
      <c r="TSX5" s="85"/>
      <c r="TSY5" s="85"/>
      <c r="TSZ5" s="85"/>
      <c r="TTA5" s="85"/>
      <c r="TTB5" s="85"/>
      <c r="TTC5" s="85"/>
      <c r="TTD5" s="85"/>
      <c r="TTE5" s="85"/>
      <c r="TTF5" s="85"/>
      <c r="TTG5" s="85"/>
      <c r="TTH5" s="85"/>
      <c r="TTI5" s="85"/>
      <c r="TTJ5" s="85"/>
      <c r="TTK5" s="85"/>
      <c r="TTL5" s="85"/>
      <c r="TTM5" s="85"/>
      <c r="TTN5" s="85"/>
      <c r="TTO5" s="85"/>
      <c r="TTP5" s="85"/>
      <c r="TTQ5" s="85"/>
      <c r="TTR5" s="85"/>
      <c r="TTS5" s="85"/>
      <c r="TTT5" s="85"/>
      <c r="TTU5" s="85"/>
      <c r="TTV5" s="85"/>
      <c r="TTW5" s="85"/>
      <c r="TTX5" s="85"/>
      <c r="TTY5" s="85"/>
      <c r="TTZ5" s="85"/>
      <c r="TUA5" s="85"/>
      <c r="TUB5" s="85"/>
      <c r="TUC5" s="85"/>
      <c r="TUD5" s="85"/>
      <c r="TUE5" s="85"/>
      <c r="TUF5" s="85"/>
      <c r="TUG5" s="85"/>
      <c r="TUH5" s="85"/>
      <c r="TUI5" s="85"/>
      <c r="TUJ5" s="85"/>
      <c r="TUK5" s="85"/>
      <c r="TUL5" s="85"/>
      <c r="TUM5" s="85"/>
      <c r="TUN5" s="85"/>
      <c r="TUO5" s="85"/>
      <c r="TUP5" s="85"/>
      <c r="TUQ5" s="85"/>
      <c r="TUR5" s="85"/>
      <c r="TUS5" s="85"/>
      <c r="TUT5" s="85"/>
      <c r="TUU5" s="85"/>
      <c r="TUV5" s="85"/>
      <c r="TUW5" s="85"/>
      <c r="TUX5" s="85"/>
      <c r="TUY5" s="85"/>
      <c r="TUZ5" s="85"/>
      <c r="TVA5" s="85"/>
      <c r="TVB5" s="85"/>
      <c r="TVC5" s="85"/>
      <c r="TVD5" s="85"/>
      <c r="TVE5" s="85"/>
      <c r="TVF5" s="85"/>
      <c r="TVG5" s="85"/>
      <c r="TVH5" s="85"/>
      <c r="TVI5" s="85"/>
      <c r="TVJ5" s="85"/>
      <c r="TVK5" s="85"/>
      <c r="TVL5" s="85"/>
      <c r="TVM5" s="85"/>
      <c r="TVN5" s="85"/>
      <c r="TVO5" s="85"/>
      <c r="TVP5" s="85"/>
      <c r="TVQ5" s="85"/>
      <c r="TVR5" s="85"/>
      <c r="TVS5" s="85"/>
      <c r="TVT5" s="85"/>
      <c r="TVU5" s="85"/>
      <c r="TVV5" s="85"/>
      <c r="TVW5" s="85"/>
      <c r="TVX5" s="85"/>
      <c r="TVY5" s="85"/>
      <c r="TVZ5" s="85"/>
      <c r="TWA5" s="85"/>
      <c r="TWB5" s="85"/>
      <c r="TWC5" s="85"/>
      <c r="TWD5" s="85"/>
      <c r="TWE5" s="85"/>
      <c r="TWF5" s="85"/>
      <c r="TWG5" s="85"/>
      <c r="TWH5" s="85"/>
      <c r="TWI5" s="85"/>
      <c r="TWJ5" s="85"/>
      <c r="TWK5" s="85"/>
      <c r="TWL5" s="85"/>
      <c r="TWM5" s="85"/>
      <c r="TWN5" s="85"/>
      <c r="TWO5" s="85"/>
      <c r="TWP5" s="85"/>
      <c r="TWQ5" s="85"/>
      <c r="TWR5" s="85"/>
      <c r="TWS5" s="85"/>
      <c r="TWT5" s="85"/>
      <c r="TWU5" s="85"/>
      <c r="TWV5" s="85"/>
      <c r="TWW5" s="85"/>
      <c r="TWX5" s="85"/>
      <c r="TWY5" s="85"/>
      <c r="TWZ5" s="85"/>
      <c r="TXA5" s="85"/>
      <c r="TXB5" s="85"/>
      <c r="TXC5" s="85"/>
      <c r="TXD5" s="85"/>
      <c r="TXE5" s="85"/>
      <c r="TXF5" s="85"/>
      <c r="TXG5" s="85"/>
      <c r="TXH5" s="85"/>
      <c r="TXI5" s="85"/>
      <c r="TXJ5" s="85"/>
      <c r="TXK5" s="85"/>
      <c r="TXL5" s="85"/>
      <c r="TXM5" s="85"/>
      <c r="TXN5" s="85"/>
      <c r="TXO5" s="85"/>
      <c r="TXP5" s="85"/>
      <c r="TXQ5" s="85"/>
      <c r="TXR5" s="85"/>
      <c r="TXS5" s="85"/>
      <c r="TXT5" s="85"/>
      <c r="TXU5" s="85"/>
      <c r="TXV5" s="85"/>
      <c r="TXW5" s="85"/>
      <c r="TXX5" s="85"/>
      <c r="TXY5" s="85"/>
      <c r="TXZ5" s="85"/>
      <c r="TYA5" s="85"/>
      <c r="TYB5" s="85"/>
      <c r="TYC5" s="85"/>
      <c r="TYD5" s="85"/>
      <c r="TYE5" s="85"/>
      <c r="TYF5" s="85"/>
      <c r="TYG5" s="85"/>
      <c r="TYH5" s="85"/>
      <c r="TYI5" s="85"/>
      <c r="TYJ5" s="85"/>
      <c r="TYK5" s="85"/>
      <c r="TYL5" s="85"/>
      <c r="TYM5" s="85"/>
      <c r="TYN5" s="85"/>
      <c r="TYO5" s="85"/>
      <c r="TYP5" s="85"/>
      <c r="TYQ5" s="85"/>
      <c r="TYR5" s="85"/>
      <c r="TYS5" s="85"/>
      <c r="TYT5" s="85"/>
      <c r="TYU5" s="85"/>
      <c r="TYV5" s="85"/>
      <c r="TYW5" s="85"/>
      <c r="TYX5" s="85"/>
      <c r="TYY5" s="85"/>
      <c r="TYZ5" s="85"/>
      <c r="TZA5" s="85"/>
      <c r="TZB5" s="85"/>
      <c r="TZC5" s="85"/>
      <c r="TZD5" s="85"/>
      <c r="TZE5" s="85"/>
      <c r="TZF5" s="85"/>
      <c r="TZG5" s="85"/>
      <c r="TZH5" s="85"/>
      <c r="TZI5" s="85"/>
      <c r="TZJ5" s="85"/>
      <c r="TZK5" s="85"/>
      <c r="TZL5" s="85"/>
      <c r="TZM5" s="85"/>
      <c r="TZN5" s="85"/>
      <c r="TZO5" s="85"/>
      <c r="TZP5" s="85"/>
      <c r="TZQ5" s="85"/>
      <c r="TZR5" s="85"/>
      <c r="TZS5" s="85"/>
      <c r="TZT5" s="85"/>
      <c r="TZU5" s="85"/>
      <c r="TZV5" s="85"/>
      <c r="TZW5" s="85"/>
      <c r="TZX5" s="85"/>
      <c r="TZY5" s="85"/>
      <c r="TZZ5" s="85"/>
      <c r="UAA5" s="85"/>
      <c r="UAB5" s="85"/>
      <c r="UAC5" s="85"/>
      <c r="UAD5" s="85"/>
      <c r="UAE5" s="85"/>
      <c r="UAF5" s="85"/>
      <c r="UAG5" s="85"/>
      <c r="UAH5" s="85"/>
      <c r="UAI5" s="85"/>
      <c r="UAJ5" s="85"/>
      <c r="UAK5" s="85"/>
      <c r="UAL5" s="85"/>
      <c r="UAM5" s="85"/>
      <c r="UAN5" s="85"/>
      <c r="UAO5" s="85"/>
      <c r="UAP5" s="85"/>
      <c r="UAQ5" s="85"/>
      <c r="UAR5" s="85"/>
      <c r="UAS5" s="85"/>
      <c r="UAT5" s="85"/>
      <c r="UAU5" s="85"/>
      <c r="UAV5" s="85"/>
      <c r="UAW5" s="85"/>
      <c r="UAX5" s="85"/>
      <c r="UAY5" s="85"/>
      <c r="UAZ5" s="85"/>
      <c r="UBA5" s="85"/>
      <c r="UBB5" s="85"/>
      <c r="UBC5" s="85"/>
      <c r="UBD5" s="85"/>
      <c r="UBE5" s="85"/>
      <c r="UBF5" s="85"/>
      <c r="UBG5" s="85"/>
      <c r="UBH5" s="85"/>
      <c r="UBI5" s="85"/>
      <c r="UBJ5" s="85"/>
      <c r="UBK5" s="85"/>
      <c r="UBL5" s="85"/>
      <c r="UBM5" s="85"/>
      <c r="UBN5" s="85"/>
      <c r="UBO5" s="85"/>
      <c r="UBP5" s="85"/>
      <c r="UBQ5" s="85"/>
      <c r="UBR5" s="85"/>
      <c r="UBS5" s="85"/>
      <c r="UBT5" s="85"/>
      <c r="UBU5" s="85"/>
      <c r="UBV5" s="85"/>
      <c r="UBW5" s="85"/>
      <c r="UBX5" s="85"/>
      <c r="UBY5" s="85"/>
      <c r="UBZ5" s="85"/>
      <c r="UCA5" s="85"/>
      <c r="UCB5" s="85"/>
      <c r="UCC5" s="85"/>
      <c r="UCD5" s="85"/>
      <c r="UCE5" s="85"/>
      <c r="UCF5" s="85"/>
      <c r="UCG5" s="85"/>
      <c r="UCH5" s="85"/>
      <c r="UCI5" s="85"/>
      <c r="UCJ5" s="85"/>
      <c r="UCK5" s="85"/>
      <c r="UCL5" s="85"/>
      <c r="UCM5" s="85"/>
      <c r="UCN5" s="85"/>
      <c r="UCO5" s="85"/>
      <c r="UCP5" s="85"/>
      <c r="UCQ5" s="85"/>
      <c r="UCR5" s="85"/>
      <c r="UCS5" s="85"/>
      <c r="UCT5" s="85"/>
      <c r="UCU5" s="85"/>
      <c r="UCV5" s="85"/>
      <c r="UCW5" s="85"/>
      <c r="UCX5" s="85"/>
      <c r="UCY5" s="85"/>
      <c r="UCZ5" s="85"/>
      <c r="UDA5" s="85"/>
      <c r="UDB5" s="85"/>
      <c r="UDC5" s="85"/>
      <c r="UDD5" s="85"/>
      <c r="UDE5" s="85"/>
      <c r="UDF5" s="85"/>
      <c r="UDG5" s="85"/>
      <c r="UDH5" s="85"/>
      <c r="UDI5" s="85"/>
      <c r="UDJ5" s="85"/>
      <c r="UDK5" s="85"/>
      <c r="UDL5" s="85"/>
      <c r="UDM5" s="85"/>
      <c r="UDN5" s="85"/>
      <c r="UDO5" s="85"/>
      <c r="UDP5" s="85"/>
      <c r="UDQ5" s="85"/>
      <c r="UDR5" s="85"/>
      <c r="UDS5" s="85"/>
      <c r="UDT5" s="85"/>
      <c r="UDU5" s="85"/>
      <c r="UDV5" s="85"/>
      <c r="UDW5" s="85"/>
      <c r="UDX5" s="85"/>
      <c r="UDY5" s="85"/>
      <c r="UDZ5" s="85"/>
      <c r="UEA5" s="85"/>
      <c r="UEB5" s="85"/>
      <c r="UEC5" s="85"/>
      <c r="UED5" s="85"/>
      <c r="UEE5" s="85"/>
      <c r="UEF5" s="85"/>
      <c r="UEG5" s="85"/>
      <c r="UEH5" s="85"/>
      <c r="UEI5" s="85"/>
      <c r="UEJ5" s="85"/>
      <c r="UEK5" s="85"/>
      <c r="UEL5" s="85"/>
      <c r="UEM5" s="85"/>
      <c r="UEN5" s="85"/>
      <c r="UEO5" s="85"/>
      <c r="UEP5" s="85"/>
      <c r="UEQ5" s="85"/>
      <c r="UER5" s="85"/>
      <c r="UES5" s="85"/>
      <c r="UET5" s="85"/>
      <c r="UEU5" s="85"/>
      <c r="UEV5" s="85"/>
      <c r="UEW5" s="85"/>
      <c r="UEX5" s="85"/>
      <c r="UEY5" s="85"/>
      <c r="UEZ5" s="85"/>
      <c r="UFA5" s="85"/>
      <c r="UFB5" s="85"/>
      <c r="UFC5" s="85"/>
      <c r="UFD5" s="85"/>
      <c r="UFE5" s="85"/>
      <c r="UFF5" s="85"/>
      <c r="UFG5" s="85"/>
      <c r="UFH5" s="85"/>
      <c r="UFI5" s="85"/>
      <c r="UFJ5" s="85"/>
      <c r="UFK5" s="85"/>
      <c r="UFL5" s="85"/>
      <c r="UFM5" s="85"/>
      <c r="UFN5" s="85"/>
      <c r="UFO5" s="85"/>
      <c r="UFP5" s="85"/>
      <c r="UFQ5" s="85"/>
      <c r="UFR5" s="85"/>
      <c r="UFS5" s="85"/>
      <c r="UFT5" s="85"/>
      <c r="UFU5" s="85"/>
      <c r="UFV5" s="85"/>
      <c r="UFW5" s="85"/>
      <c r="UFX5" s="85"/>
      <c r="UFY5" s="85"/>
      <c r="UFZ5" s="85"/>
      <c r="UGA5" s="85"/>
      <c r="UGB5" s="85"/>
      <c r="UGC5" s="85"/>
      <c r="UGD5" s="85"/>
      <c r="UGE5" s="85"/>
      <c r="UGF5" s="85"/>
      <c r="UGG5" s="85"/>
      <c r="UGH5" s="85"/>
      <c r="UGI5" s="85"/>
      <c r="UGJ5" s="85"/>
      <c r="UGK5" s="85"/>
      <c r="UGL5" s="85"/>
      <c r="UGM5" s="85"/>
      <c r="UGN5" s="85"/>
      <c r="UGO5" s="85"/>
      <c r="UGP5" s="85"/>
      <c r="UGQ5" s="85"/>
      <c r="UGR5" s="85"/>
      <c r="UGS5" s="85"/>
      <c r="UGT5" s="85"/>
      <c r="UGU5" s="85"/>
      <c r="UGV5" s="85"/>
      <c r="UGW5" s="85"/>
      <c r="UGX5" s="85"/>
      <c r="UGY5" s="85"/>
      <c r="UGZ5" s="85"/>
      <c r="UHA5" s="85"/>
      <c r="UHB5" s="85"/>
      <c r="UHC5" s="85"/>
      <c r="UHD5" s="85"/>
      <c r="UHE5" s="85"/>
      <c r="UHF5" s="85"/>
      <c r="UHG5" s="85"/>
      <c r="UHH5" s="85"/>
      <c r="UHI5" s="85"/>
      <c r="UHJ5" s="85"/>
      <c r="UHK5" s="85"/>
      <c r="UHL5" s="85"/>
      <c r="UHM5" s="85"/>
      <c r="UHN5" s="85"/>
      <c r="UHO5" s="85"/>
      <c r="UHP5" s="85"/>
      <c r="UHQ5" s="85"/>
      <c r="UHR5" s="85"/>
      <c r="UHS5" s="85"/>
      <c r="UHT5" s="85"/>
      <c r="UHU5" s="85"/>
      <c r="UHV5" s="85"/>
      <c r="UHW5" s="85"/>
      <c r="UHX5" s="85"/>
      <c r="UHY5" s="85"/>
      <c r="UHZ5" s="85"/>
      <c r="UIA5" s="85"/>
      <c r="UIB5" s="85"/>
      <c r="UIC5" s="85"/>
      <c r="UID5" s="85"/>
      <c r="UIE5" s="85"/>
      <c r="UIF5" s="85"/>
      <c r="UIG5" s="85"/>
      <c r="UIH5" s="85"/>
      <c r="UII5" s="85"/>
      <c r="UIJ5" s="85"/>
      <c r="UIK5" s="85"/>
      <c r="UIL5" s="85"/>
      <c r="UIM5" s="85"/>
      <c r="UIN5" s="85"/>
      <c r="UIO5" s="85"/>
      <c r="UIP5" s="85"/>
      <c r="UIQ5" s="85"/>
      <c r="UIR5" s="85"/>
      <c r="UIS5" s="85"/>
      <c r="UIT5" s="85"/>
      <c r="UIU5" s="85"/>
      <c r="UIV5" s="85"/>
      <c r="UIW5" s="85"/>
      <c r="UIX5" s="85"/>
      <c r="UIY5" s="85"/>
      <c r="UIZ5" s="85"/>
      <c r="UJA5" s="85"/>
      <c r="UJB5" s="85"/>
      <c r="UJC5" s="85"/>
      <c r="UJD5" s="85"/>
      <c r="UJE5" s="85"/>
      <c r="UJF5" s="85"/>
      <c r="UJG5" s="85"/>
      <c r="UJH5" s="85"/>
      <c r="UJI5" s="85"/>
      <c r="UJJ5" s="85"/>
      <c r="UJK5" s="85"/>
      <c r="UJL5" s="85"/>
      <c r="UJM5" s="85"/>
      <c r="UJN5" s="85"/>
      <c r="UJO5" s="85"/>
      <c r="UJP5" s="85"/>
      <c r="UJQ5" s="85"/>
      <c r="UJR5" s="85"/>
      <c r="UJS5" s="85"/>
      <c r="UJT5" s="85"/>
      <c r="UJU5" s="85"/>
      <c r="UJV5" s="85"/>
      <c r="UJW5" s="85"/>
      <c r="UJX5" s="85"/>
      <c r="UJY5" s="85"/>
      <c r="UJZ5" s="85"/>
      <c r="UKA5" s="85"/>
      <c r="UKB5" s="85"/>
      <c r="UKC5" s="85"/>
      <c r="UKD5" s="85"/>
      <c r="UKE5" s="85"/>
      <c r="UKF5" s="85"/>
      <c r="UKG5" s="85"/>
      <c r="UKH5" s="85"/>
      <c r="UKI5" s="85"/>
      <c r="UKJ5" s="85"/>
      <c r="UKK5" s="85"/>
      <c r="UKL5" s="85"/>
      <c r="UKM5" s="85"/>
      <c r="UKN5" s="85"/>
      <c r="UKO5" s="85"/>
      <c r="UKP5" s="85"/>
      <c r="UKQ5" s="85"/>
      <c r="UKR5" s="85"/>
      <c r="UKS5" s="85"/>
      <c r="UKT5" s="85"/>
      <c r="UKU5" s="85"/>
      <c r="UKV5" s="85"/>
      <c r="UKW5" s="85"/>
      <c r="UKX5" s="85"/>
      <c r="UKY5" s="85"/>
      <c r="UKZ5" s="85"/>
      <c r="ULA5" s="85"/>
      <c r="ULB5" s="85"/>
      <c r="ULC5" s="85"/>
      <c r="ULD5" s="85"/>
      <c r="ULE5" s="85"/>
      <c r="ULF5" s="85"/>
      <c r="ULG5" s="85"/>
      <c r="ULH5" s="85"/>
      <c r="ULI5" s="85"/>
      <c r="ULJ5" s="85"/>
      <c r="ULK5" s="85"/>
      <c r="ULL5" s="85"/>
      <c r="ULM5" s="85"/>
      <c r="ULN5" s="85"/>
      <c r="ULO5" s="85"/>
      <c r="ULP5" s="85"/>
      <c r="ULQ5" s="85"/>
      <c r="ULR5" s="85"/>
      <c r="ULS5" s="85"/>
      <c r="ULT5" s="85"/>
      <c r="ULU5" s="85"/>
      <c r="ULV5" s="85"/>
      <c r="ULW5" s="85"/>
      <c r="ULX5" s="85"/>
      <c r="ULY5" s="85"/>
      <c r="ULZ5" s="85"/>
      <c r="UMA5" s="85"/>
      <c r="UMB5" s="85"/>
      <c r="UMC5" s="85"/>
      <c r="UMD5" s="85"/>
      <c r="UME5" s="85"/>
      <c r="UMF5" s="85"/>
      <c r="UMG5" s="85"/>
      <c r="UMH5" s="85"/>
      <c r="UMI5" s="85"/>
      <c r="UMJ5" s="85"/>
      <c r="UMK5" s="85"/>
      <c r="UML5" s="85"/>
      <c r="UMM5" s="85"/>
      <c r="UMN5" s="85"/>
      <c r="UMO5" s="85"/>
      <c r="UMP5" s="85"/>
      <c r="UMQ5" s="85"/>
      <c r="UMR5" s="85"/>
      <c r="UMS5" s="85"/>
      <c r="UMT5" s="85"/>
      <c r="UMU5" s="85"/>
      <c r="UMV5" s="85"/>
      <c r="UMW5" s="85"/>
      <c r="UMX5" s="85"/>
      <c r="UMY5" s="85"/>
      <c r="UMZ5" s="85"/>
      <c r="UNA5" s="85"/>
      <c r="UNB5" s="85"/>
      <c r="UNC5" s="85"/>
      <c r="UND5" s="85"/>
      <c r="UNE5" s="85"/>
      <c r="UNF5" s="85"/>
      <c r="UNG5" s="85"/>
      <c r="UNH5" s="85"/>
      <c r="UNI5" s="85"/>
      <c r="UNJ5" s="85"/>
      <c r="UNK5" s="85"/>
      <c r="UNL5" s="85"/>
      <c r="UNM5" s="85"/>
      <c r="UNN5" s="85"/>
      <c r="UNO5" s="85"/>
      <c r="UNP5" s="85"/>
      <c r="UNQ5" s="85"/>
      <c r="UNR5" s="85"/>
      <c r="UNS5" s="85"/>
      <c r="UNT5" s="85"/>
      <c r="UNU5" s="85"/>
      <c r="UNV5" s="85"/>
      <c r="UNW5" s="85"/>
      <c r="UNX5" s="85"/>
      <c r="UNY5" s="85"/>
      <c r="UNZ5" s="85"/>
      <c r="UOA5" s="85"/>
      <c r="UOB5" s="85"/>
      <c r="UOC5" s="85"/>
      <c r="UOD5" s="85"/>
      <c r="UOE5" s="85"/>
      <c r="UOF5" s="85"/>
      <c r="UOG5" s="85"/>
      <c r="UOH5" s="85"/>
      <c r="UOI5" s="85"/>
      <c r="UOJ5" s="85"/>
      <c r="UOK5" s="85"/>
      <c r="UOL5" s="85"/>
      <c r="UOM5" s="85"/>
      <c r="UON5" s="85"/>
      <c r="UOO5" s="85"/>
      <c r="UOP5" s="85"/>
      <c r="UOQ5" s="85"/>
      <c r="UOR5" s="85"/>
      <c r="UOS5" s="85"/>
      <c r="UOT5" s="85"/>
      <c r="UOU5" s="85"/>
      <c r="UOV5" s="85"/>
      <c r="UOW5" s="85"/>
      <c r="UOX5" s="85"/>
      <c r="UOY5" s="85"/>
      <c r="UOZ5" s="85"/>
      <c r="UPA5" s="85"/>
      <c r="UPB5" s="85"/>
      <c r="UPC5" s="85"/>
      <c r="UPD5" s="85"/>
      <c r="UPE5" s="85"/>
      <c r="UPF5" s="85"/>
      <c r="UPG5" s="85"/>
      <c r="UPH5" s="85"/>
      <c r="UPI5" s="85"/>
      <c r="UPJ5" s="85"/>
      <c r="UPK5" s="85"/>
      <c r="UPL5" s="85"/>
      <c r="UPM5" s="85"/>
      <c r="UPN5" s="85"/>
      <c r="UPO5" s="85"/>
      <c r="UPP5" s="85"/>
      <c r="UPQ5" s="85"/>
      <c r="UPR5" s="85"/>
      <c r="UPS5" s="85"/>
      <c r="UPT5" s="85"/>
      <c r="UPU5" s="85"/>
      <c r="UPV5" s="85"/>
      <c r="UPW5" s="85"/>
      <c r="UPX5" s="85"/>
      <c r="UPY5" s="85"/>
      <c r="UPZ5" s="85"/>
      <c r="UQA5" s="85"/>
      <c r="UQB5" s="85"/>
      <c r="UQC5" s="85"/>
      <c r="UQD5" s="85"/>
      <c r="UQE5" s="85"/>
      <c r="UQF5" s="85"/>
      <c r="UQG5" s="85"/>
      <c r="UQH5" s="85"/>
      <c r="UQI5" s="85"/>
      <c r="UQJ5" s="85"/>
      <c r="UQK5" s="85"/>
      <c r="UQL5" s="85"/>
      <c r="UQM5" s="85"/>
      <c r="UQN5" s="85"/>
      <c r="UQO5" s="85"/>
      <c r="UQP5" s="85"/>
      <c r="UQQ5" s="85"/>
      <c r="UQR5" s="85"/>
      <c r="UQS5" s="85"/>
      <c r="UQT5" s="85"/>
      <c r="UQU5" s="85"/>
      <c r="UQV5" s="85"/>
      <c r="UQW5" s="85"/>
      <c r="UQX5" s="85"/>
      <c r="UQY5" s="85"/>
      <c r="UQZ5" s="85"/>
      <c r="URA5" s="85"/>
      <c r="URB5" s="85"/>
      <c r="URC5" s="85"/>
      <c r="URD5" s="85"/>
      <c r="URE5" s="85"/>
      <c r="URF5" s="85"/>
      <c r="URG5" s="85"/>
      <c r="URH5" s="85"/>
      <c r="URI5" s="85"/>
      <c r="URJ5" s="85"/>
      <c r="URK5" s="85"/>
      <c r="URL5" s="85"/>
      <c r="URM5" s="85"/>
      <c r="URN5" s="85"/>
      <c r="URO5" s="85"/>
      <c r="URP5" s="85"/>
      <c r="URQ5" s="85"/>
      <c r="URR5" s="85"/>
      <c r="URS5" s="85"/>
      <c r="URT5" s="85"/>
      <c r="URU5" s="85"/>
      <c r="URV5" s="85"/>
      <c r="URW5" s="85"/>
      <c r="URX5" s="85"/>
      <c r="URY5" s="85"/>
      <c r="URZ5" s="85"/>
      <c r="USA5" s="85"/>
      <c r="USB5" s="85"/>
      <c r="USC5" s="85"/>
      <c r="USD5" s="85"/>
      <c r="USE5" s="85"/>
      <c r="USF5" s="85"/>
      <c r="USG5" s="85"/>
      <c r="USH5" s="85"/>
      <c r="USI5" s="85"/>
      <c r="USJ5" s="85"/>
      <c r="USK5" s="85"/>
      <c r="USL5" s="85"/>
      <c r="USM5" s="85"/>
      <c r="USN5" s="85"/>
      <c r="USO5" s="85"/>
      <c r="USP5" s="85"/>
      <c r="USQ5" s="85"/>
      <c r="USR5" s="85"/>
      <c r="USS5" s="85"/>
      <c r="UST5" s="85"/>
      <c r="USU5" s="85"/>
      <c r="USV5" s="85"/>
      <c r="USW5" s="85"/>
      <c r="USX5" s="85"/>
      <c r="USY5" s="85"/>
      <c r="USZ5" s="85"/>
      <c r="UTA5" s="85"/>
      <c r="UTB5" s="85"/>
      <c r="UTC5" s="85"/>
      <c r="UTD5" s="85"/>
      <c r="UTE5" s="85"/>
      <c r="UTF5" s="85"/>
      <c r="UTG5" s="85"/>
      <c r="UTH5" s="85"/>
      <c r="UTI5" s="85"/>
      <c r="UTJ5" s="85"/>
      <c r="UTK5" s="85"/>
      <c r="UTL5" s="85"/>
      <c r="UTM5" s="85"/>
      <c r="UTN5" s="85"/>
      <c r="UTO5" s="85"/>
      <c r="UTP5" s="85"/>
      <c r="UTQ5" s="85"/>
      <c r="UTR5" s="85"/>
      <c r="UTS5" s="85"/>
      <c r="UTT5" s="85"/>
      <c r="UTU5" s="85"/>
      <c r="UTV5" s="85"/>
      <c r="UTW5" s="85"/>
      <c r="UTX5" s="85"/>
      <c r="UTY5" s="85"/>
      <c r="UTZ5" s="85"/>
      <c r="UUA5" s="85"/>
      <c r="UUB5" s="85"/>
      <c r="UUC5" s="85"/>
      <c r="UUD5" s="85"/>
      <c r="UUE5" s="85"/>
      <c r="UUF5" s="85"/>
      <c r="UUG5" s="85"/>
      <c r="UUH5" s="85"/>
      <c r="UUI5" s="85"/>
      <c r="UUJ5" s="85"/>
      <c r="UUK5" s="85"/>
      <c r="UUL5" s="85"/>
      <c r="UUM5" s="85"/>
      <c r="UUN5" s="85"/>
      <c r="UUO5" s="85"/>
      <c r="UUP5" s="85"/>
      <c r="UUQ5" s="85"/>
      <c r="UUR5" s="85"/>
      <c r="UUS5" s="85"/>
      <c r="UUT5" s="85"/>
      <c r="UUU5" s="85"/>
      <c r="UUV5" s="85"/>
      <c r="UUW5" s="85"/>
      <c r="UUX5" s="85"/>
      <c r="UUY5" s="85"/>
      <c r="UUZ5" s="85"/>
      <c r="UVA5" s="85"/>
      <c r="UVB5" s="85"/>
      <c r="UVC5" s="85"/>
      <c r="UVD5" s="85"/>
      <c r="UVE5" s="85"/>
      <c r="UVF5" s="85"/>
      <c r="UVG5" s="85"/>
      <c r="UVH5" s="85"/>
      <c r="UVI5" s="85"/>
      <c r="UVJ5" s="85"/>
      <c r="UVK5" s="85"/>
      <c r="UVL5" s="85"/>
      <c r="UVM5" s="85"/>
      <c r="UVN5" s="85"/>
      <c r="UVO5" s="85"/>
      <c r="UVP5" s="85"/>
      <c r="UVQ5" s="85"/>
      <c r="UVR5" s="85"/>
      <c r="UVS5" s="85"/>
      <c r="UVT5" s="85"/>
      <c r="UVU5" s="85"/>
      <c r="UVV5" s="85"/>
      <c r="UVW5" s="85"/>
      <c r="UVX5" s="85"/>
      <c r="UVY5" s="85"/>
      <c r="UVZ5" s="85"/>
      <c r="UWA5" s="85"/>
      <c r="UWB5" s="85"/>
      <c r="UWC5" s="85"/>
      <c r="UWD5" s="85"/>
      <c r="UWE5" s="85"/>
      <c r="UWF5" s="85"/>
      <c r="UWG5" s="85"/>
      <c r="UWH5" s="85"/>
      <c r="UWI5" s="85"/>
      <c r="UWJ5" s="85"/>
      <c r="UWK5" s="85"/>
      <c r="UWL5" s="85"/>
      <c r="UWM5" s="85"/>
      <c r="UWN5" s="85"/>
      <c r="UWO5" s="85"/>
      <c r="UWP5" s="85"/>
      <c r="UWQ5" s="85"/>
      <c r="UWR5" s="85"/>
      <c r="UWS5" s="85"/>
      <c r="UWT5" s="85"/>
      <c r="UWU5" s="85"/>
      <c r="UWV5" s="85"/>
      <c r="UWW5" s="85"/>
      <c r="UWX5" s="85"/>
      <c r="UWY5" s="85"/>
      <c r="UWZ5" s="85"/>
      <c r="UXA5" s="85"/>
      <c r="UXB5" s="85"/>
      <c r="UXC5" s="85"/>
      <c r="UXD5" s="85"/>
      <c r="UXE5" s="85"/>
      <c r="UXF5" s="85"/>
      <c r="UXG5" s="85"/>
      <c r="UXH5" s="85"/>
      <c r="UXI5" s="85"/>
      <c r="UXJ5" s="85"/>
      <c r="UXK5" s="85"/>
      <c r="UXL5" s="85"/>
      <c r="UXM5" s="85"/>
      <c r="UXN5" s="85"/>
      <c r="UXO5" s="85"/>
      <c r="UXP5" s="85"/>
      <c r="UXQ5" s="85"/>
      <c r="UXR5" s="85"/>
      <c r="UXS5" s="85"/>
      <c r="UXT5" s="85"/>
      <c r="UXU5" s="85"/>
      <c r="UXV5" s="85"/>
      <c r="UXW5" s="85"/>
      <c r="UXX5" s="85"/>
      <c r="UXY5" s="85"/>
      <c r="UXZ5" s="85"/>
      <c r="UYA5" s="85"/>
      <c r="UYB5" s="85"/>
      <c r="UYC5" s="85"/>
      <c r="UYD5" s="85"/>
      <c r="UYE5" s="85"/>
      <c r="UYF5" s="85"/>
      <c r="UYG5" s="85"/>
      <c r="UYH5" s="85"/>
      <c r="UYI5" s="85"/>
      <c r="UYJ5" s="85"/>
      <c r="UYK5" s="85"/>
      <c r="UYL5" s="85"/>
      <c r="UYM5" s="85"/>
      <c r="UYN5" s="85"/>
      <c r="UYO5" s="85"/>
      <c r="UYP5" s="85"/>
      <c r="UYQ5" s="85"/>
      <c r="UYR5" s="85"/>
      <c r="UYS5" s="85"/>
      <c r="UYT5" s="85"/>
      <c r="UYU5" s="85"/>
      <c r="UYV5" s="85"/>
      <c r="UYW5" s="85"/>
      <c r="UYX5" s="85"/>
      <c r="UYY5" s="85"/>
      <c r="UYZ5" s="85"/>
      <c r="UZA5" s="85"/>
      <c r="UZB5" s="85"/>
      <c r="UZC5" s="85"/>
      <c r="UZD5" s="85"/>
      <c r="UZE5" s="85"/>
      <c r="UZF5" s="85"/>
      <c r="UZG5" s="85"/>
      <c r="UZH5" s="85"/>
      <c r="UZI5" s="85"/>
      <c r="UZJ5" s="85"/>
      <c r="UZK5" s="85"/>
      <c r="UZL5" s="85"/>
      <c r="UZM5" s="85"/>
      <c r="UZN5" s="85"/>
      <c r="UZO5" s="85"/>
      <c r="UZP5" s="85"/>
      <c r="UZQ5" s="85"/>
      <c r="UZR5" s="85"/>
      <c r="UZS5" s="85"/>
      <c r="UZT5" s="85"/>
      <c r="UZU5" s="85"/>
      <c r="UZV5" s="85"/>
      <c r="UZW5" s="85"/>
      <c r="UZX5" s="85"/>
      <c r="UZY5" s="85"/>
      <c r="UZZ5" s="85"/>
      <c r="VAA5" s="85"/>
      <c r="VAB5" s="85"/>
      <c r="VAC5" s="85"/>
      <c r="VAD5" s="85"/>
      <c r="VAE5" s="85"/>
      <c r="VAF5" s="85"/>
      <c r="VAG5" s="85"/>
      <c r="VAH5" s="85"/>
      <c r="VAI5" s="85"/>
      <c r="VAJ5" s="85"/>
      <c r="VAK5" s="85"/>
      <c r="VAL5" s="85"/>
      <c r="VAM5" s="85"/>
      <c r="VAN5" s="85"/>
      <c r="VAO5" s="85"/>
      <c r="VAP5" s="85"/>
      <c r="VAQ5" s="85"/>
      <c r="VAR5" s="85"/>
      <c r="VAS5" s="85"/>
      <c r="VAT5" s="85"/>
      <c r="VAU5" s="85"/>
      <c r="VAV5" s="85"/>
      <c r="VAW5" s="85"/>
      <c r="VAX5" s="85"/>
      <c r="VAY5" s="85"/>
      <c r="VAZ5" s="85"/>
      <c r="VBA5" s="85"/>
      <c r="VBB5" s="85"/>
      <c r="VBC5" s="85"/>
      <c r="VBD5" s="85"/>
      <c r="VBE5" s="85"/>
      <c r="VBF5" s="85"/>
      <c r="VBG5" s="85"/>
      <c r="VBH5" s="85"/>
      <c r="VBI5" s="85"/>
      <c r="VBJ5" s="85"/>
      <c r="VBK5" s="85"/>
      <c r="VBL5" s="85"/>
      <c r="VBM5" s="85"/>
      <c r="VBN5" s="85"/>
      <c r="VBO5" s="85"/>
      <c r="VBP5" s="85"/>
      <c r="VBQ5" s="85"/>
      <c r="VBR5" s="85"/>
      <c r="VBS5" s="85"/>
      <c r="VBT5" s="85"/>
      <c r="VBU5" s="85"/>
      <c r="VBV5" s="85"/>
      <c r="VBW5" s="85"/>
      <c r="VBX5" s="85"/>
      <c r="VBY5" s="85"/>
      <c r="VBZ5" s="85"/>
      <c r="VCA5" s="85"/>
      <c r="VCB5" s="85"/>
      <c r="VCC5" s="85"/>
      <c r="VCD5" s="85"/>
      <c r="VCE5" s="85"/>
      <c r="VCF5" s="85"/>
      <c r="VCG5" s="85"/>
      <c r="VCH5" s="85"/>
      <c r="VCI5" s="85"/>
      <c r="VCJ5" s="85"/>
      <c r="VCK5" s="85"/>
      <c r="VCL5" s="85"/>
      <c r="VCM5" s="85"/>
      <c r="VCN5" s="85"/>
      <c r="VCO5" s="85"/>
      <c r="VCP5" s="85"/>
      <c r="VCQ5" s="85"/>
      <c r="VCR5" s="85"/>
      <c r="VCS5" s="85"/>
      <c r="VCT5" s="85"/>
      <c r="VCU5" s="85"/>
      <c r="VCV5" s="85"/>
      <c r="VCW5" s="85"/>
      <c r="VCX5" s="85"/>
      <c r="VCY5" s="85"/>
      <c r="VCZ5" s="85"/>
      <c r="VDA5" s="85"/>
      <c r="VDB5" s="85"/>
      <c r="VDC5" s="85"/>
      <c r="VDD5" s="85"/>
      <c r="VDE5" s="85"/>
      <c r="VDF5" s="85"/>
      <c r="VDG5" s="85"/>
      <c r="VDH5" s="85"/>
      <c r="VDI5" s="85"/>
      <c r="VDJ5" s="85"/>
      <c r="VDK5" s="85"/>
      <c r="VDL5" s="85"/>
      <c r="VDM5" s="85"/>
      <c r="VDN5" s="85"/>
      <c r="VDO5" s="85"/>
      <c r="VDP5" s="85"/>
      <c r="VDQ5" s="85"/>
      <c r="VDR5" s="85"/>
      <c r="VDS5" s="85"/>
      <c r="VDT5" s="85"/>
      <c r="VDU5" s="85"/>
      <c r="VDV5" s="85"/>
      <c r="VDW5" s="85"/>
      <c r="VDX5" s="85"/>
      <c r="VDY5" s="85"/>
      <c r="VDZ5" s="85"/>
      <c r="VEA5" s="85"/>
      <c r="VEB5" s="85"/>
      <c r="VEC5" s="85"/>
      <c r="VED5" s="85"/>
      <c r="VEE5" s="85"/>
      <c r="VEF5" s="85"/>
      <c r="VEG5" s="85"/>
      <c r="VEH5" s="85"/>
      <c r="VEI5" s="85"/>
      <c r="VEJ5" s="85"/>
      <c r="VEK5" s="85"/>
      <c r="VEL5" s="85"/>
      <c r="VEM5" s="85"/>
      <c r="VEN5" s="85"/>
      <c r="VEO5" s="85"/>
      <c r="VEP5" s="85"/>
      <c r="VEQ5" s="85"/>
      <c r="VER5" s="85"/>
      <c r="VES5" s="85"/>
      <c r="VET5" s="85"/>
      <c r="VEU5" s="85"/>
      <c r="VEV5" s="85"/>
      <c r="VEW5" s="85"/>
      <c r="VEX5" s="85"/>
      <c r="VEY5" s="85"/>
      <c r="VEZ5" s="85"/>
      <c r="VFA5" s="85"/>
      <c r="VFB5" s="85"/>
      <c r="VFC5" s="85"/>
      <c r="VFD5" s="85"/>
      <c r="VFE5" s="85"/>
      <c r="VFF5" s="85"/>
      <c r="VFG5" s="85"/>
      <c r="VFH5" s="85"/>
      <c r="VFI5" s="85"/>
      <c r="VFJ5" s="85"/>
      <c r="VFK5" s="85"/>
      <c r="VFL5" s="85"/>
      <c r="VFM5" s="85"/>
      <c r="VFN5" s="85"/>
      <c r="VFO5" s="85"/>
      <c r="VFP5" s="85"/>
      <c r="VFQ5" s="85"/>
      <c r="VFR5" s="85"/>
      <c r="VFS5" s="85"/>
      <c r="VFT5" s="85"/>
      <c r="VFU5" s="85"/>
      <c r="VFV5" s="85"/>
      <c r="VFW5" s="85"/>
      <c r="VFX5" s="85"/>
      <c r="VFY5" s="85"/>
      <c r="VFZ5" s="85"/>
      <c r="VGA5" s="85"/>
      <c r="VGB5" s="85"/>
      <c r="VGC5" s="85"/>
      <c r="VGD5" s="85"/>
      <c r="VGE5" s="85"/>
      <c r="VGF5" s="85"/>
      <c r="VGG5" s="85"/>
      <c r="VGH5" s="85"/>
      <c r="VGI5" s="85"/>
      <c r="VGJ5" s="85"/>
      <c r="VGK5" s="85"/>
      <c r="VGL5" s="85"/>
      <c r="VGM5" s="85"/>
      <c r="VGN5" s="85"/>
      <c r="VGO5" s="85"/>
      <c r="VGP5" s="85"/>
      <c r="VGQ5" s="85"/>
      <c r="VGR5" s="85"/>
      <c r="VGS5" s="85"/>
      <c r="VGT5" s="85"/>
      <c r="VGU5" s="85"/>
      <c r="VGV5" s="85"/>
      <c r="VGW5" s="85"/>
      <c r="VGX5" s="85"/>
      <c r="VGY5" s="85"/>
      <c r="VGZ5" s="85"/>
      <c r="VHA5" s="85"/>
      <c r="VHB5" s="85"/>
      <c r="VHC5" s="85"/>
      <c r="VHD5" s="85"/>
      <c r="VHE5" s="85"/>
      <c r="VHF5" s="85"/>
      <c r="VHG5" s="85"/>
      <c r="VHH5" s="85"/>
      <c r="VHI5" s="85"/>
      <c r="VHJ5" s="85"/>
      <c r="VHK5" s="85"/>
      <c r="VHL5" s="85"/>
      <c r="VHM5" s="85"/>
      <c r="VHN5" s="85"/>
      <c r="VHO5" s="85"/>
      <c r="VHP5" s="85"/>
      <c r="VHQ5" s="85"/>
      <c r="VHR5" s="85"/>
      <c r="VHS5" s="85"/>
      <c r="VHT5" s="85"/>
      <c r="VHU5" s="85"/>
      <c r="VHV5" s="85"/>
      <c r="VHW5" s="85"/>
      <c r="VHX5" s="85"/>
      <c r="VHY5" s="85"/>
      <c r="VHZ5" s="85"/>
      <c r="VIA5" s="85"/>
      <c r="VIB5" s="85"/>
      <c r="VIC5" s="85"/>
      <c r="VID5" s="85"/>
      <c r="VIE5" s="85"/>
      <c r="VIF5" s="85"/>
      <c r="VIG5" s="85"/>
      <c r="VIH5" s="85"/>
      <c r="VII5" s="85"/>
      <c r="VIJ5" s="85"/>
      <c r="VIK5" s="85"/>
      <c r="VIL5" s="85"/>
      <c r="VIM5" s="85"/>
      <c r="VIN5" s="85"/>
      <c r="VIO5" s="85"/>
      <c r="VIP5" s="85"/>
      <c r="VIQ5" s="85"/>
      <c r="VIR5" s="85"/>
      <c r="VIS5" s="85"/>
      <c r="VIT5" s="85"/>
      <c r="VIU5" s="85"/>
      <c r="VIV5" s="85"/>
      <c r="VIW5" s="85"/>
      <c r="VIX5" s="85"/>
      <c r="VIY5" s="85"/>
      <c r="VIZ5" s="85"/>
      <c r="VJA5" s="85"/>
      <c r="VJB5" s="85"/>
      <c r="VJC5" s="85"/>
      <c r="VJD5" s="85"/>
      <c r="VJE5" s="85"/>
      <c r="VJF5" s="85"/>
      <c r="VJG5" s="85"/>
      <c r="VJH5" s="85"/>
      <c r="VJI5" s="85"/>
      <c r="VJJ5" s="85"/>
      <c r="VJK5" s="85"/>
      <c r="VJL5" s="85"/>
      <c r="VJM5" s="85"/>
      <c r="VJN5" s="85"/>
      <c r="VJO5" s="85"/>
      <c r="VJP5" s="85"/>
      <c r="VJQ5" s="85"/>
      <c r="VJR5" s="85"/>
      <c r="VJS5" s="85"/>
      <c r="VJT5" s="85"/>
      <c r="VJU5" s="85"/>
      <c r="VJV5" s="85"/>
      <c r="VJW5" s="85"/>
      <c r="VJX5" s="85"/>
      <c r="VJY5" s="85"/>
      <c r="VJZ5" s="85"/>
      <c r="VKA5" s="85"/>
      <c r="VKB5" s="85"/>
      <c r="VKC5" s="85"/>
      <c r="VKD5" s="85"/>
      <c r="VKE5" s="85"/>
      <c r="VKF5" s="85"/>
      <c r="VKG5" s="85"/>
      <c r="VKH5" s="85"/>
      <c r="VKI5" s="85"/>
      <c r="VKJ5" s="85"/>
      <c r="VKK5" s="85"/>
      <c r="VKL5" s="85"/>
      <c r="VKM5" s="85"/>
      <c r="VKN5" s="85"/>
      <c r="VKO5" s="85"/>
      <c r="VKP5" s="85"/>
      <c r="VKQ5" s="85"/>
      <c r="VKR5" s="85"/>
      <c r="VKS5" s="85"/>
      <c r="VKT5" s="85"/>
      <c r="VKU5" s="85"/>
      <c r="VKV5" s="85"/>
      <c r="VKW5" s="85"/>
      <c r="VKX5" s="85"/>
      <c r="VKY5" s="85"/>
      <c r="VKZ5" s="85"/>
      <c r="VLA5" s="85"/>
      <c r="VLB5" s="85"/>
      <c r="VLC5" s="85"/>
      <c r="VLD5" s="85"/>
      <c r="VLE5" s="85"/>
      <c r="VLF5" s="85"/>
      <c r="VLG5" s="85"/>
      <c r="VLH5" s="85"/>
      <c r="VLI5" s="85"/>
      <c r="VLJ5" s="85"/>
      <c r="VLK5" s="85"/>
      <c r="VLL5" s="85"/>
      <c r="VLM5" s="85"/>
      <c r="VLN5" s="85"/>
      <c r="VLO5" s="85"/>
      <c r="VLP5" s="85"/>
      <c r="VLQ5" s="85"/>
      <c r="VLR5" s="85"/>
      <c r="VLS5" s="85"/>
      <c r="VLT5" s="85"/>
      <c r="VLU5" s="85"/>
      <c r="VLV5" s="85"/>
      <c r="VLW5" s="85"/>
      <c r="VLX5" s="85"/>
      <c r="VLY5" s="85"/>
      <c r="VLZ5" s="85"/>
      <c r="VMA5" s="85"/>
      <c r="VMB5" s="85"/>
      <c r="VMC5" s="85"/>
      <c r="VMD5" s="85"/>
      <c r="VME5" s="85"/>
      <c r="VMF5" s="85"/>
      <c r="VMG5" s="85"/>
      <c r="VMH5" s="85"/>
      <c r="VMI5" s="85"/>
      <c r="VMJ5" s="85"/>
      <c r="VMK5" s="85"/>
      <c r="VML5" s="85"/>
      <c r="VMM5" s="85"/>
      <c r="VMN5" s="85"/>
      <c r="VMO5" s="85"/>
      <c r="VMP5" s="85"/>
      <c r="VMQ5" s="85"/>
      <c r="VMR5" s="85"/>
      <c r="VMS5" s="85"/>
      <c r="VMT5" s="85"/>
      <c r="VMU5" s="85"/>
      <c r="VMV5" s="85"/>
      <c r="VMW5" s="85"/>
      <c r="VMX5" s="85"/>
      <c r="VMY5" s="85"/>
      <c r="VMZ5" s="85"/>
      <c r="VNA5" s="85"/>
      <c r="VNB5" s="85"/>
      <c r="VNC5" s="85"/>
      <c r="VND5" s="85"/>
      <c r="VNE5" s="85"/>
      <c r="VNF5" s="85"/>
      <c r="VNG5" s="85"/>
      <c r="VNH5" s="85"/>
      <c r="VNI5" s="85"/>
      <c r="VNJ5" s="85"/>
      <c r="VNK5" s="85"/>
      <c r="VNL5" s="85"/>
      <c r="VNM5" s="85"/>
      <c r="VNN5" s="85"/>
      <c r="VNO5" s="85"/>
      <c r="VNP5" s="85"/>
      <c r="VNQ5" s="85"/>
      <c r="VNR5" s="85"/>
      <c r="VNS5" s="85"/>
      <c r="VNT5" s="85"/>
      <c r="VNU5" s="85"/>
      <c r="VNV5" s="85"/>
      <c r="VNW5" s="85"/>
      <c r="VNX5" s="85"/>
      <c r="VNY5" s="85"/>
      <c r="VNZ5" s="85"/>
      <c r="VOA5" s="85"/>
      <c r="VOB5" s="85"/>
      <c r="VOC5" s="85"/>
      <c r="VOD5" s="85"/>
      <c r="VOE5" s="85"/>
      <c r="VOF5" s="85"/>
      <c r="VOG5" s="85"/>
      <c r="VOH5" s="85"/>
      <c r="VOI5" s="85"/>
      <c r="VOJ5" s="85"/>
      <c r="VOK5" s="85"/>
      <c r="VOL5" s="85"/>
      <c r="VOM5" s="85"/>
      <c r="VON5" s="85"/>
      <c r="VOO5" s="85"/>
      <c r="VOP5" s="85"/>
      <c r="VOQ5" s="85"/>
      <c r="VOR5" s="85"/>
      <c r="VOS5" s="85"/>
      <c r="VOT5" s="85"/>
      <c r="VOU5" s="85"/>
      <c r="VOV5" s="85"/>
      <c r="VOW5" s="85"/>
      <c r="VOX5" s="85"/>
      <c r="VOY5" s="85"/>
      <c r="VOZ5" s="85"/>
      <c r="VPA5" s="85"/>
      <c r="VPB5" s="85"/>
      <c r="VPC5" s="85"/>
      <c r="VPD5" s="85"/>
      <c r="VPE5" s="85"/>
      <c r="VPF5" s="85"/>
      <c r="VPG5" s="85"/>
      <c r="VPH5" s="85"/>
      <c r="VPI5" s="85"/>
      <c r="VPJ5" s="85"/>
      <c r="VPK5" s="85"/>
      <c r="VPL5" s="85"/>
      <c r="VPM5" s="85"/>
      <c r="VPN5" s="85"/>
      <c r="VPO5" s="85"/>
      <c r="VPP5" s="85"/>
      <c r="VPQ5" s="85"/>
      <c r="VPR5" s="85"/>
      <c r="VPS5" s="85"/>
      <c r="VPT5" s="85"/>
      <c r="VPU5" s="85"/>
      <c r="VPV5" s="85"/>
      <c r="VPW5" s="85"/>
      <c r="VPX5" s="85"/>
      <c r="VPY5" s="85"/>
      <c r="VPZ5" s="85"/>
      <c r="VQA5" s="85"/>
      <c r="VQB5" s="85"/>
      <c r="VQC5" s="85"/>
      <c r="VQD5" s="85"/>
      <c r="VQE5" s="85"/>
      <c r="VQF5" s="85"/>
      <c r="VQG5" s="85"/>
      <c r="VQH5" s="85"/>
      <c r="VQI5" s="85"/>
      <c r="VQJ5" s="85"/>
      <c r="VQK5" s="85"/>
      <c r="VQL5" s="85"/>
      <c r="VQM5" s="85"/>
      <c r="VQN5" s="85"/>
      <c r="VQO5" s="85"/>
      <c r="VQP5" s="85"/>
      <c r="VQQ5" s="85"/>
      <c r="VQR5" s="85"/>
      <c r="VQS5" s="85"/>
      <c r="VQT5" s="85"/>
      <c r="VQU5" s="85"/>
      <c r="VQV5" s="85"/>
      <c r="VQW5" s="85"/>
      <c r="VQX5" s="85"/>
      <c r="VQY5" s="85"/>
      <c r="VQZ5" s="85"/>
      <c r="VRA5" s="85"/>
      <c r="VRB5" s="85"/>
      <c r="VRC5" s="85"/>
      <c r="VRD5" s="85"/>
      <c r="VRE5" s="85"/>
      <c r="VRF5" s="85"/>
      <c r="VRG5" s="85"/>
      <c r="VRH5" s="85"/>
      <c r="VRI5" s="85"/>
      <c r="VRJ5" s="85"/>
      <c r="VRK5" s="85"/>
      <c r="VRL5" s="85"/>
      <c r="VRM5" s="85"/>
      <c r="VRN5" s="85"/>
      <c r="VRO5" s="85"/>
      <c r="VRP5" s="85"/>
      <c r="VRQ5" s="85"/>
      <c r="VRR5" s="85"/>
      <c r="VRS5" s="85"/>
      <c r="VRT5" s="85"/>
      <c r="VRU5" s="85"/>
      <c r="VRV5" s="85"/>
      <c r="VRW5" s="85"/>
      <c r="VRX5" s="85"/>
      <c r="VRY5" s="85"/>
      <c r="VRZ5" s="85"/>
      <c r="VSA5" s="85"/>
      <c r="VSB5" s="85"/>
      <c r="VSC5" s="85"/>
      <c r="VSD5" s="85"/>
      <c r="VSE5" s="85"/>
      <c r="VSF5" s="85"/>
      <c r="VSG5" s="85"/>
      <c r="VSH5" s="85"/>
      <c r="VSI5" s="85"/>
      <c r="VSJ5" s="85"/>
      <c r="VSK5" s="85"/>
      <c r="VSL5" s="85"/>
      <c r="VSM5" s="85"/>
      <c r="VSN5" s="85"/>
      <c r="VSO5" s="85"/>
      <c r="VSP5" s="85"/>
      <c r="VSQ5" s="85"/>
      <c r="VSR5" s="85"/>
      <c r="VSS5" s="85"/>
      <c r="VST5" s="85"/>
      <c r="VSU5" s="85"/>
      <c r="VSV5" s="85"/>
      <c r="VSW5" s="85"/>
      <c r="VSX5" s="85"/>
      <c r="VSY5" s="85"/>
      <c r="VSZ5" s="85"/>
      <c r="VTA5" s="85"/>
      <c r="VTB5" s="85"/>
      <c r="VTC5" s="85"/>
      <c r="VTD5" s="85"/>
      <c r="VTE5" s="85"/>
      <c r="VTF5" s="85"/>
      <c r="VTG5" s="85"/>
      <c r="VTH5" s="85"/>
      <c r="VTI5" s="85"/>
      <c r="VTJ5" s="85"/>
      <c r="VTK5" s="85"/>
      <c r="VTL5" s="85"/>
      <c r="VTM5" s="85"/>
      <c r="VTN5" s="85"/>
      <c r="VTO5" s="85"/>
      <c r="VTP5" s="85"/>
      <c r="VTQ5" s="85"/>
      <c r="VTR5" s="85"/>
      <c r="VTS5" s="85"/>
      <c r="VTT5" s="85"/>
      <c r="VTU5" s="85"/>
      <c r="VTV5" s="85"/>
      <c r="VTW5" s="85"/>
      <c r="VTX5" s="85"/>
      <c r="VTY5" s="85"/>
      <c r="VTZ5" s="85"/>
      <c r="VUA5" s="85"/>
      <c r="VUB5" s="85"/>
      <c r="VUC5" s="85"/>
      <c r="VUD5" s="85"/>
      <c r="VUE5" s="85"/>
      <c r="VUF5" s="85"/>
      <c r="VUG5" s="85"/>
      <c r="VUH5" s="85"/>
      <c r="VUI5" s="85"/>
      <c r="VUJ5" s="85"/>
      <c r="VUK5" s="85"/>
      <c r="VUL5" s="85"/>
      <c r="VUM5" s="85"/>
      <c r="VUN5" s="85"/>
      <c r="VUO5" s="85"/>
      <c r="VUP5" s="85"/>
      <c r="VUQ5" s="85"/>
      <c r="VUR5" s="85"/>
      <c r="VUS5" s="85"/>
      <c r="VUT5" s="85"/>
      <c r="VUU5" s="85"/>
      <c r="VUV5" s="85"/>
      <c r="VUW5" s="85"/>
      <c r="VUX5" s="85"/>
      <c r="VUY5" s="85"/>
      <c r="VUZ5" s="85"/>
      <c r="VVA5" s="85"/>
      <c r="VVB5" s="85"/>
      <c r="VVC5" s="85"/>
      <c r="VVD5" s="85"/>
      <c r="VVE5" s="85"/>
      <c r="VVF5" s="85"/>
      <c r="VVG5" s="85"/>
      <c r="VVH5" s="85"/>
      <c r="VVI5" s="85"/>
      <c r="VVJ5" s="85"/>
      <c r="VVK5" s="85"/>
      <c r="VVL5" s="85"/>
      <c r="VVM5" s="85"/>
      <c r="VVN5" s="85"/>
      <c r="VVO5" s="85"/>
      <c r="VVP5" s="85"/>
      <c r="VVQ5" s="85"/>
      <c r="VVR5" s="85"/>
      <c r="VVS5" s="85"/>
      <c r="VVT5" s="85"/>
      <c r="VVU5" s="85"/>
      <c r="VVV5" s="85"/>
      <c r="VVW5" s="85"/>
      <c r="VVX5" s="85"/>
      <c r="VVY5" s="85"/>
      <c r="VVZ5" s="85"/>
      <c r="VWA5" s="85"/>
      <c r="VWB5" s="85"/>
      <c r="VWC5" s="85"/>
      <c r="VWD5" s="85"/>
      <c r="VWE5" s="85"/>
      <c r="VWF5" s="85"/>
      <c r="VWG5" s="85"/>
      <c r="VWH5" s="85"/>
      <c r="VWI5" s="85"/>
      <c r="VWJ5" s="85"/>
      <c r="VWK5" s="85"/>
      <c r="VWL5" s="85"/>
      <c r="VWM5" s="85"/>
      <c r="VWN5" s="85"/>
      <c r="VWO5" s="85"/>
      <c r="VWP5" s="85"/>
      <c r="VWQ5" s="85"/>
      <c r="VWR5" s="85"/>
      <c r="VWS5" s="85"/>
      <c r="VWT5" s="85"/>
      <c r="VWU5" s="85"/>
      <c r="VWV5" s="85"/>
      <c r="VWW5" s="85"/>
      <c r="VWX5" s="85"/>
      <c r="VWY5" s="85"/>
      <c r="VWZ5" s="85"/>
      <c r="VXA5" s="85"/>
      <c r="VXB5" s="85"/>
      <c r="VXC5" s="85"/>
      <c r="VXD5" s="85"/>
      <c r="VXE5" s="85"/>
      <c r="VXF5" s="85"/>
      <c r="VXG5" s="85"/>
      <c r="VXH5" s="85"/>
      <c r="VXI5" s="85"/>
      <c r="VXJ5" s="85"/>
      <c r="VXK5" s="85"/>
      <c r="VXL5" s="85"/>
      <c r="VXM5" s="85"/>
      <c r="VXN5" s="85"/>
      <c r="VXO5" s="85"/>
      <c r="VXP5" s="85"/>
      <c r="VXQ5" s="85"/>
      <c r="VXR5" s="85"/>
      <c r="VXS5" s="85"/>
      <c r="VXT5" s="85"/>
      <c r="VXU5" s="85"/>
      <c r="VXV5" s="85"/>
      <c r="VXW5" s="85"/>
      <c r="VXX5" s="85"/>
      <c r="VXY5" s="85"/>
      <c r="VXZ5" s="85"/>
      <c r="VYA5" s="85"/>
      <c r="VYB5" s="85"/>
      <c r="VYC5" s="85"/>
      <c r="VYD5" s="85"/>
      <c r="VYE5" s="85"/>
      <c r="VYF5" s="85"/>
      <c r="VYG5" s="85"/>
      <c r="VYH5" s="85"/>
      <c r="VYI5" s="85"/>
      <c r="VYJ5" s="85"/>
      <c r="VYK5" s="85"/>
      <c r="VYL5" s="85"/>
      <c r="VYM5" s="85"/>
      <c r="VYN5" s="85"/>
      <c r="VYO5" s="85"/>
      <c r="VYP5" s="85"/>
      <c r="VYQ5" s="85"/>
      <c r="VYR5" s="85"/>
      <c r="VYS5" s="85"/>
      <c r="VYT5" s="85"/>
      <c r="VYU5" s="85"/>
      <c r="VYV5" s="85"/>
      <c r="VYW5" s="85"/>
      <c r="VYX5" s="85"/>
      <c r="VYY5" s="85"/>
      <c r="VYZ5" s="85"/>
      <c r="VZA5" s="85"/>
      <c r="VZB5" s="85"/>
      <c r="VZC5" s="85"/>
      <c r="VZD5" s="85"/>
      <c r="VZE5" s="85"/>
      <c r="VZF5" s="85"/>
      <c r="VZG5" s="85"/>
      <c r="VZH5" s="85"/>
      <c r="VZI5" s="85"/>
      <c r="VZJ5" s="85"/>
      <c r="VZK5" s="85"/>
      <c r="VZL5" s="85"/>
      <c r="VZM5" s="85"/>
      <c r="VZN5" s="85"/>
      <c r="VZO5" s="85"/>
      <c r="VZP5" s="85"/>
      <c r="VZQ5" s="85"/>
      <c r="VZR5" s="85"/>
      <c r="VZS5" s="85"/>
      <c r="VZT5" s="85"/>
      <c r="VZU5" s="85"/>
      <c r="VZV5" s="85"/>
      <c r="VZW5" s="85"/>
      <c r="VZX5" s="85"/>
      <c r="VZY5" s="85"/>
      <c r="VZZ5" s="85"/>
      <c r="WAA5" s="85"/>
      <c r="WAB5" s="85"/>
      <c r="WAC5" s="85"/>
      <c r="WAD5" s="85"/>
      <c r="WAE5" s="85"/>
      <c r="WAF5" s="85"/>
      <c r="WAG5" s="85"/>
      <c r="WAH5" s="85"/>
      <c r="WAI5" s="85"/>
      <c r="WAJ5" s="85"/>
      <c r="WAK5" s="85"/>
      <c r="WAL5" s="85"/>
      <c r="WAM5" s="85"/>
      <c r="WAN5" s="85"/>
      <c r="WAO5" s="85"/>
      <c r="WAP5" s="85"/>
      <c r="WAQ5" s="85"/>
      <c r="WAR5" s="85"/>
      <c r="WAS5" s="85"/>
      <c r="WAT5" s="85"/>
      <c r="WAU5" s="85"/>
      <c r="WAV5" s="85"/>
      <c r="WAW5" s="85"/>
      <c r="WAX5" s="85"/>
      <c r="WAY5" s="85"/>
      <c r="WAZ5" s="85"/>
      <c r="WBA5" s="85"/>
      <c r="WBB5" s="85"/>
      <c r="WBC5" s="85"/>
      <c r="WBD5" s="85"/>
      <c r="WBE5" s="85"/>
      <c r="WBF5" s="85"/>
      <c r="WBG5" s="85"/>
      <c r="WBH5" s="85"/>
      <c r="WBI5" s="85"/>
      <c r="WBJ5" s="85"/>
      <c r="WBK5" s="85"/>
      <c r="WBL5" s="85"/>
      <c r="WBM5" s="85"/>
      <c r="WBN5" s="85"/>
      <c r="WBO5" s="85"/>
      <c r="WBP5" s="85"/>
      <c r="WBQ5" s="85"/>
      <c r="WBR5" s="85"/>
      <c r="WBS5" s="85"/>
      <c r="WBT5" s="85"/>
      <c r="WBU5" s="85"/>
      <c r="WBV5" s="85"/>
      <c r="WBW5" s="85"/>
      <c r="WBX5" s="85"/>
      <c r="WBY5" s="85"/>
      <c r="WBZ5" s="85"/>
      <c r="WCA5" s="85"/>
      <c r="WCB5" s="85"/>
      <c r="WCC5" s="85"/>
      <c r="WCD5" s="85"/>
      <c r="WCE5" s="85"/>
      <c r="WCF5" s="85"/>
      <c r="WCG5" s="85"/>
      <c r="WCH5" s="85"/>
      <c r="WCI5" s="85"/>
      <c r="WCJ5" s="85"/>
      <c r="WCK5" s="85"/>
      <c r="WCL5" s="85"/>
      <c r="WCM5" s="85"/>
      <c r="WCN5" s="85"/>
      <c r="WCO5" s="85"/>
      <c r="WCP5" s="85"/>
      <c r="WCQ5" s="85"/>
      <c r="WCR5" s="85"/>
      <c r="WCS5" s="85"/>
      <c r="WCT5" s="85"/>
      <c r="WCU5" s="85"/>
      <c r="WCV5" s="85"/>
      <c r="WCW5" s="85"/>
      <c r="WCX5" s="85"/>
      <c r="WCY5" s="85"/>
      <c r="WCZ5" s="85"/>
      <c r="WDA5" s="85"/>
      <c r="WDB5" s="85"/>
      <c r="WDC5" s="85"/>
      <c r="WDD5" s="85"/>
      <c r="WDE5" s="85"/>
      <c r="WDF5" s="85"/>
      <c r="WDG5" s="85"/>
      <c r="WDH5" s="85"/>
      <c r="WDI5" s="85"/>
      <c r="WDJ5" s="85"/>
      <c r="WDK5" s="85"/>
      <c r="WDL5" s="85"/>
      <c r="WDM5" s="85"/>
      <c r="WDN5" s="85"/>
      <c r="WDO5" s="85"/>
      <c r="WDP5" s="85"/>
      <c r="WDQ5" s="85"/>
      <c r="WDR5" s="85"/>
      <c r="WDS5" s="85"/>
      <c r="WDT5" s="85"/>
      <c r="WDU5" s="85"/>
      <c r="WDV5" s="85"/>
      <c r="WDW5" s="85"/>
      <c r="WDX5" s="85"/>
      <c r="WDY5" s="85"/>
      <c r="WDZ5" s="85"/>
      <c r="WEA5" s="85"/>
      <c r="WEB5" s="85"/>
      <c r="WEC5" s="85"/>
      <c r="WED5" s="85"/>
      <c r="WEE5" s="85"/>
      <c r="WEF5" s="85"/>
      <c r="WEG5" s="85"/>
      <c r="WEH5" s="85"/>
      <c r="WEI5" s="85"/>
      <c r="WEJ5" s="85"/>
      <c r="WEK5" s="85"/>
      <c r="WEL5" s="85"/>
      <c r="WEM5" s="85"/>
      <c r="WEN5" s="85"/>
      <c r="WEO5" s="85"/>
      <c r="WEP5" s="85"/>
      <c r="WEQ5" s="85"/>
      <c r="WER5" s="85"/>
      <c r="WES5" s="85"/>
      <c r="WET5" s="85"/>
      <c r="WEU5" s="85"/>
      <c r="WEV5" s="85"/>
      <c r="WEW5" s="85"/>
      <c r="WEX5" s="85"/>
      <c r="WEY5" s="85"/>
      <c r="WEZ5" s="85"/>
      <c r="WFA5" s="85"/>
      <c r="WFB5" s="85"/>
      <c r="WFC5" s="85"/>
      <c r="WFD5" s="85"/>
      <c r="WFE5" s="85"/>
      <c r="WFF5" s="85"/>
      <c r="WFG5" s="85"/>
      <c r="WFH5" s="85"/>
      <c r="WFI5" s="85"/>
      <c r="WFJ5" s="85"/>
      <c r="WFK5" s="85"/>
      <c r="WFL5" s="85"/>
      <c r="WFM5" s="85"/>
      <c r="WFN5" s="85"/>
      <c r="WFO5" s="85"/>
      <c r="WFP5" s="85"/>
      <c r="WFQ5" s="85"/>
      <c r="WFR5" s="85"/>
      <c r="WFS5" s="85"/>
      <c r="WFT5" s="85"/>
      <c r="WFU5" s="85"/>
      <c r="WFV5" s="85"/>
      <c r="WFW5" s="85"/>
      <c r="WFX5" s="85"/>
      <c r="WFY5" s="85"/>
      <c r="WFZ5" s="85"/>
      <c r="WGA5" s="85"/>
      <c r="WGB5" s="85"/>
      <c r="WGC5" s="85"/>
      <c r="WGD5" s="85"/>
      <c r="WGE5" s="85"/>
      <c r="WGF5" s="85"/>
      <c r="WGG5" s="85"/>
      <c r="WGH5" s="85"/>
      <c r="WGI5" s="85"/>
      <c r="WGJ5" s="85"/>
      <c r="WGK5" s="85"/>
      <c r="WGL5" s="85"/>
      <c r="WGM5" s="85"/>
      <c r="WGN5" s="85"/>
      <c r="WGO5" s="85"/>
      <c r="WGP5" s="85"/>
      <c r="WGQ5" s="85"/>
      <c r="WGR5" s="85"/>
      <c r="WGS5" s="85"/>
      <c r="WGT5" s="85"/>
      <c r="WGU5" s="85"/>
      <c r="WGV5" s="85"/>
      <c r="WGW5" s="85"/>
      <c r="WGX5" s="85"/>
      <c r="WGY5" s="85"/>
      <c r="WGZ5" s="85"/>
      <c r="WHA5" s="85"/>
      <c r="WHB5" s="85"/>
      <c r="WHC5" s="85"/>
      <c r="WHD5" s="85"/>
      <c r="WHE5" s="85"/>
      <c r="WHF5" s="85"/>
      <c r="WHG5" s="85"/>
      <c r="WHH5" s="85"/>
      <c r="WHI5" s="85"/>
      <c r="WHJ5" s="85"/>
      <c r="WHK5" s="85"/>
      <c r="WHL5" s="85"/>
      <c r="WHM5" s="85"/>
      <c r="WHN5" s="85"/>
      <c r="WHO5" s="85"/>
      <c r="WHP5" s="85"/>
      <c r="WHQ5" s="85"/>
      <c r="WHR5" s="85"/>
      <c r="WHS5" s="85"/>
      <c r="WHT5" s="85"/>
      <c r="WHU5" s="85"/>
      <c r="WHV5" s="85"/>
      <c r="WHW5" s="85"/>
      <c r="WHX5" s="85"/>
      <c r="WHY5" s="85"/>
      <c r="WHZ5" s="85"/>
      <c r="WIA5" s="85"/>
      <c r="WIB5" s="85"/>
      <c r="WIC5" s="85"/>
      <c r="WID5" s="85"/>
      <c r="WIE5" s="85"/>
      <c r="WIF5" s="85"/>
      <c r="WIG5" s="85"/>
      <c r="WIH5" s="85"/>
      <c r="WII5" s="85"/>
      <c r="WIJ5" s="85"/>
      <c r="WIK5" s="85"/>
      <c r="WIL5" s="85"/>
      <c r="WIM5" s="85"/>
      <c r="WIN5" s="85"/>
      <c r="WIO5" s="85"/>
      <c r="WIP5" s="85"/>
      <c r="WIQ5" s="85"/>
      <c r="WIR5" s="85"/>
      <c r="WIS5" s="85"/>
      <c r="WIT5" s="85"/>
      <c r="WIU5" s="85"/>
      <c r="WIV5" s="85"/>
      <c r="WIW5" s="85"/>
      <c r="WIX5" s="85"/>
      <c r="WIY5" s="85"/>
      <c r="WIZ5" s="85"/>
      <c r="WJA5" s="85"/>
      <c r="WJB5" s="85"/>
      <c r="WJC5" s="85"/>
      <c r="WJD5" s="85"/>
      <c r="WJE5" s="85"/>
      <c r="WJF5" s="85"/>
      <c r="WJG5" s="85"/>
      <c r="WJH5" s="85"/>
      <c r="WJI5" s="85"/>
      <c r="WJJ5" s="85"/>
      <c r="WJK5" s="85"/>
      <c r="WJL5" s="85"/>
      <c r="WJM5" s="85"/>
      <c r="WJN5" s="85"/>
      <c r="WJO5" s="85"/>
      <c r="WJP5" s="85"/>
      <c r="WJQ5" s="85"/>
      <c r="WJR5" s="85"/>
      <c r="WJS5" s="85"/>
      <c r="WJT5" s="85"/>
      <c r="WJU5" s="85"/>
      <c r="WJV5" s="85"/>
      <c r="WJW5" s="85"/>
      <c r="WJX5" s="85"/>
      <c r="WJY5" s="85"/>
      <c r="WJZ5" s="85"/>
      <c r="WKA5" s="85"/>
      <c r="WKB5" s="85"/>
      <c r="WKC5" s="85"/>
      <c r="WKD5" s="85"/>
      <c r="WKE5" s="85"/>
      <c r="WKF5" s="85"/>
      <c r="WKG5" s="85"/>
      <c r="WKH5" s="85"/>
      <c r="WKI5" s="85"/>
      <c r="WKJ5" s="85"/>
      <c r="WKK5" s="85"/>
      <c r="WKL5" s="85"/>
      <c r="WKM5" s="85"/>
      <c r="WKN5" s="85"/>
      <c r="WKO5" s="85"/>
      <c r="WKP5" s="85"/>
      <c r="WKQ5" s="85"/>
      <c r="WKR5" s="85"/>
      <c r="WKS5" s="85"/>
      <c r="WKT5" s="85"/>
      <c r="WKU5" s="85"/>
      <c r="WKV5" s="85"/>
      <c r="WKW5" s="85"/>
      <c r="WKX5" s="85"/>
      <c r="WKY5" s="85"/>
      <c r="WKZ5" s="85"/>
      <c r="WLA5" s="85"/>
      <c r="WLB5" s="85"/>
      <c r="WLC5" s="85"/>
      <c r="WLD5" s="85"/>
      <c r="WLE5" s="85"/>
      <c r="WLF5" s="85"/>
      <c r="WLG5" s="85"/>
      <c r="WLH5" s="85"/>
      <c r="WLI5" s="85"/>
      <c r="WLJ5" s="85"/>
      <c r="WLK5" s="85"/>
      <c r="WLL5" s="85"/>
      <c r="WLM5" s="85"/>
      <c r="WLN5" s="85"/>
      <c r="WLO5" s="85"/>
      <c r="WLP5" s="85"/>
      <c r="WLQ5" s="85"/>
      <c r="WLR5" s="85"/>
      <c r="WLS5" s="85"/>
      <c r="WLT5" s="85"/>
      <c r="WLU5" s="85"/>
      <c r="WLV5" s="85"/>
      <c r="WLW5" s="85"/>
      <c r="WLX5" s="85"/>
      <c r="WLY5" s="85"/>
      <c r="WLZ5" s="85"/>
      <c r="WMA5" s="85"/>
      <c r="WMB5" s="85"/>
      <c r="WMC5" s="85"/>
      <c r="WMD5" s="85"/>
      <c r="WME5" s="85"/>
      <c r="WMF5" s="85"/>
      <c r="WMG5" s="85"/>
      <c r="WMH5" s="85"/>
      <c r="WMI5" s="85"/>
      <c r="WMJ5" s="85"/>
      <c r="WMK5" s="85"/>
      <c r="WML5" s="85"/>
      <c r="WMM5" s="85"/>
      <c r="WMN5" s="85"/>
      <c r="WMO5" s="85"/>
      <c r="WMP5" s="85"/>
      <c r="WMQ5" s="85"/>
      <c r="WMR5" s="85"/>
      <c r="WMS5" s="85"/>
      <c r="WMT5" s="85"/>
      <c r="WMU5" s="85"/>
      <c r="WMV5" s="85"/>
      <c r="WMW5" s="85"/>
      <c r="WMX5" s="85"/>
      <c r="WMY5" s="85"/>
      <c r="WMZ5" s="85"/>
      <c r="WNA5" s="85"/>
      <c r="WNB5" s="85"/>
      <c r="WNC5" s="85"/>
      <c r="WND5" s="85"/>
      <c r="WNE5" s="85"/>
      <c r="WNF5" s="85"/>
      <c r="WNG5" s="85"/>
      <c r="WNH5" s="85"/>
      <c r="WNI5" s="85"/>
      <c r="WNJ5" s="85"/>
      <c r="WNK5" s="85"/>
      <c r="WNL5" s="85"/>
      <c r="WNM5" s="85"/>
      <c r="WNN5" s="85"/>
      <c r="WNO5" s="85"/>
      <c r="WNP5" s="85"/>
      <c r="WNQ5" s="85"/>
      <c r="WNR5" s="85"/>
      <c r="WNS5" s="85"/>
      <c r="WNT5" s="85"/>
      <c r="WNU5" s="85"/>
      <c r="WNV5" s="85"/>
      <c r="WNW5" s="85"/>
      <c r="WNX5" s="85"/>
      <c r="WNY5" s="85"/>
      <c r="WNZ5" s="85"/>
      <c r="WOA5" s="85"/>
      <c r="WOB5" s="85"/>
      <c r="WOC5" s="85"/>
      <c r="WOD5" s="85"/>
      <c r="WOE5" s="85"/>
      <c r="WOF5" s="85"/>
      <c r="WOG5" s="85"/>
      <c r="WOH5" s="85"/>
      <c r="WOI5" s="85"/>
      <c r="WOJ5" s="85"/>
      <c r="WOK5" s="85"/>
      <c r="WOL5" s="85"/>
      <c r="WOM5" s="85"/>
      <c r="WON5" s="85"/>
      <c r="WOO5" s="85"/>
      <c r="WOP5" s="85"/>
      <c r="WOQ5" s="85"/>
      <c r="WOR5" s="85"/>
      <c r="WOS5" s="85"/>
      <c r="WOT5" s="85"/>
      <c r="WOU5" s="85"/>
      <c r="WOV5" s="85"/>
      <c r="WOW5" s="85"/>
      <c r="WOX5" s="85"/>
      <c r="WOY5" s="85"/>
      <c r="WOZ5" s="85"/>
      <c r="WPA5" s="85"/>
      <c r="WPB5" s="85"/>
      <c r="WPC5" s="85"/>
      <c r="WPD5" s="85"/>
      <c r="WPE5" s="85"/>
      <c r="WPF5" s="85"/>
      <c r="WPG5" s="85"/>
      <c r="WPH5" s="85"/>
      <c r="WPI5" s="85"/>
      <c r="WPJ5" s="85"/>
      <c r="WPK5" s="85"/>
      <c r="WPL5" s="85"/>
      <c r="WPM5" s="85"/>
      <c r="WPN5" s="85"/>
      <c r="WPO5" s="85"/>
      <c r="WPP5" s="85"/>
      <c r="WPQ5" s="85"/>
      <c r="WPR5" s="85"/>
      <c r="WPS5" s="85"/>
      <c r="WPT5" s="85"/>
      <c r="WPU5" s="85"/>
      <c r="WPV5" s="85"/>
      <c r="WPW5" s="85"/>
      <c r="WPX5" s="85"/>
      <c r="WPY5" s="85"/>
      <c r="WPZ5" s="85"/>
      <c r="WQA5" s="85"/>
      <c r="WQB5" s="85"/>
      <c r="WQC5" s="85"/>
      <c r="WQD5" s="85"/>
      <c r="WQE5" s="85"/>
      <c r="WQF5" s="85"/>
      <c r="WQG5" s="85"/>
      <c r="WQH5" s="85"/>
      <c r="WQI5" s="85"/>
      <c r="WQJ5" s="85"/>
      <c r="WQK5" s="85"/>
      <c r="WQL5" s="85"/>
      <c r="WQM5" s="85"/>
      <c r="WQN5" s="85"/>
      <c r="WQO5" s="85"/>
      <c r="WQP5" s="85"/>
      <c r="WQQ5" s="85"/>
      <c r="WQR5" s="85"/>
      <c r="WQS5" s="85"/>
      <c r="WQT5" s="85"/>
      <c r="WQU5" s="85"/>
      <c r="WQV5" s="85"/>
      <c r="WQW5" s="85"/>
      <c r="WQX5" s="85"/>
      <c r="WQY5" s="85"/>
      <c r="WQZ5" s="85"/>
      <c r="WRA5" s="85"/>
      <c r="WRB5" s="85"/>
      <c r="WRC5" s="85"/>
      <c r="WRD5" s="85"/>
      <c r="WRE5" s="85"/>
      <c r="WRF5" s="85"/>
      <c r="WRG5" s="85"/>
      <c r="WRH5" s="85"/>
      <c r="WRI5" s="85"/>
      <c r="WRJ5" s="85"/>
      <c r="WRK5" s="85"/>
      <c r="WRL5" s="85"/>
      <c r="WRM5" s="85"/>
      <c r="WRN5" s="85"/>
      <c r="WRO5" s="85"/>
      <c r="WRP5" s="85"/>
      <c r="WRQ5" s="85"/>
      <c r="WRR5" s="85"/>
      <c r="WRS5" s="85"/>
      <c r="WRT5" s="85"/>
      <c r="WRU5" s="85"/>
      <c r="WRV5" s="85"/>
      <c r="WRW5" s="85"/>
      <c r="WRX5" s="85"/>
      <c r="WRY5" s="85"/>
      <c r="WRZ5" s="85"/>
      <c r="WSA5" s="85"/>
      <c r="WSB5" s="85"/>
      <c r="WSC5" s="85"/>
      <c r="WSD5" s="85"/>
      <c r="WSE5" s="85"/>
      <c r="WSF5" s="85"/>
      <c r="WSG5" s="85"/>
      <c r="WSH5" s="85"/>
      <c r="WSI5" s="85"/>
      <c r="WSJ5" s="85"/>
      <c r="WSK5" s="85"/>
      <c r="WSL5" s="85"/>
      <c r="WSM5" s="85"/>
      <c r="WSN5" s="85"/>
      <c r="WSO5" s="85"/>
      <c r="WSP5" s="85"/>
      <c r="WSQ5" s="85"/>
      <c r="WSR5" s="85"/>
      <c r="WSS5" s="85"/>
      <c r="WST5" s="85"/>
      <c r="WSU5" s="85"/>
      <c r="WSV5" s="85"/>
      <c r="WSW5" s="85"/>
      <c r="WSX5" s="85"/>
      <c r="WSY5" s="85"/>
      <c r="WSZ5" s="85"/>
      <c r="WTA5" s="85"/>
      <c r="WTB5" s="85"/>
      <c r="WTC5" s="85"/>
      <c r="WTD5" s="85"/>
      <c r="WTE5" s="85"/>
      <c r="WTF5" s="85"/>
      <c r="WTG5" s="85"/>
      <c r="WTH5" s="85"/>
      <c r="WTI5" s="85"/>
      <c r="WTJ5" s="85"/>
      <c r="WTK5" s="85"/>
      <c r="WTL5" s="85"/>
      <c r="WTM5" s="85"/>
      <c r="WTN5" s="85"/>
      <c r="WTO5" s="85"/>
      <c r="WTP5" s="85"/>
      <c r="WTQ5" s="85"/>
      <c r="WTR5" s="85"/>
      <c r="WTS5" s="85"/>
      <c r="WTT5" s="85"/>
      <c r="WTU5" s="85"/>
      <c r="WTV5" s="85"/>
      <c r="WTW5" s="85"/>
      <c r="WTX5" s="85"/>
      <c r="WTY5" s="85"/>
      <c r="WTZ5" s="85"/>
      <c r="WUA5" s="85"/>
      <c r="WUB5" s="85"/>
      <c r="WUC5" s="85"/>
      <c r="WUD5" s="85"/>
      <c r="WUE5" s="85"/>
      <c r="WUF5" s="85"/>
      <c r="WUG5" s="85"/>
      <c r="WUH5" s="85"/>
      <c r="WUI5" s="85"/>
      <c r="WUJ5" s="85"/>
      <c r="WUK5" s="85"/>
      <c r="WUL5" s="85"/>
      <c r="WUM5" s="85"/>
      <c r="WUN5" s="85"/>
      <c r="WUO5" s="85"/>
      <c r="WUP5" s="85"/>
      <c r="WUQ5" s="85"/>
      <c r="WUR5" s="85"/>
      <c r="WUS5" s="85"/>
      <c r="WUT5" s="85"/>
      <c r="WUU5" s="85"/>
      <c r="WUV5" s="85"/>
      <c r="WUW5" s="85"/>
      <c r="WUX5" s="85"/>
      <c r="WUY5" s="85"/>
      <c r="WUZ5" s="85"/>
      <c r="WVA5" s="85"/>
      <c r="WVB5" s="85"/>
      <c r="WVC5" s="85"/>
      <c r="WVD5" s="85"/>
      <c r="WVE5" s="85"/>
      <c r="WVF5" s="85"/>
      <c r="WVG5" s="85"/>
      <c r="WVH5" s="85"/>
      <c r="WVI5" s="85"/>
      <c r="WVJ5" s="85"/>
      <c r="WVK5" s="85"/>
      <c r="WVL5" s="85"/>
      <c r="WVM5" s="85"/>
      <c r="WVN5" s="85"/>
      <c r="WVO5" s="85"/>
      <c r="WVP5" s="85"/>
      <c r="WVQ5" s="85"/>
      <c r="WVR5" s="85"/>
      <c r="WVS5" s="85"/>
      <c r="WVT5" s="85"/>
      <c r="WVU5" s="85"/>
      <c r="WVV5" s="85"/>
      <c r="WVW5" s="85"/>
      <c r="WVX5" s="85"/>
      <c r="WVY5" s="85"/>
      <c r="WVZ5" s="85"/>
      <c r="WWA5" s="85"/>
      <c r="WWB5" s="85"/>
      <c r="WWC5" s="85"/>
      <c r="WWD5" s="85"/>
      <c r="WWE5" s="85"/>
      <c r="WWF5" s="85"/>
      <c r="WWG5" s="85"/>
      <c r="WWH5" s="85"/>
      <c r="WWI5" s="85"/>
      <c r="WWJ5" s="85"/>
      <c r="WWK5" s="85"/>
      <c r="WWL5" s="85"/>
      <c r="WWM5" s="85"/>
      <c r="WWN5" s="85"/>
      <c r="WWO5" s="85"/>
      <c r="WWP5" s="85"/>
      <c r="WWQ5" s="85"/>
      <c r="WWR5" s="85"/>
      <c r="WWS5" s="85"/>
      <c r="WWT5" s="85"/>
      <c r="WWU5" s="85"/>
      <c r="WWV5" s="85"/>
      <c r="WWW5" s="85"/>
      <c r="WWX5" s="85"/>
      <c r="WWY5" s="85"/>
      <c r="WWZ5" s="85"/>
      <c r="WXA5" s="85"/>
      <c r="WXB5" s="85"/>
      <c r="WXC5" s="85"/>
      <c r="WXD5" s="85"/>
      <c r="WXE5" s="85"/>
      <c r="WXF5" s="85"/>
      <c r="WXG5" s="85"/>
      <c r="WXH5" s="85"/>
      <c r="WXI5" s="85"/>
      <c r="WXJ5" s="85"/>
      <c r="WXK5" s="85"/>
      <c r="WXL5" s="85"/>
      <c r="WXM5" s="85"/>
      <c r="WXN5" s="85"/>
      <c r="WXO5" s="85"/>
      <c r="WXP5" s="85"/>
      <c r="WXQ5" s="85"/>
      <c r="WXR5" s="85"/>
      <c r="WXS5" s="85"/>
      <c r="WXT5" s="85"/>
      <c r="WXU5" s="85"/>
      <c r="WXV5" s="85"/>
      <c r="WXW5" s="85"/>
      <c r="WXX5" s="85"/>
      <c r="WXY5" s="85"/>
      <c r="WXZ5" s="85"/>
      <c r="WYA5" s="85"/>
      <c r="WYB5" s="85"/>
      <c r="WYC5" s="85"/>
      <c r="WYD5" s="85"/>
      <c r="WYE5" s="85"/>
      <c r="WYF5" s="85"/>
      <c r="WYG5" s="85"/>
      <c r="WYH5" s="85"/>
      <c r="WYI5" s="85"/>
      <c r="WYJ5" s="85"/>
      <c r="WYK5" s="85"/>
      <c r="WYL5" s="85"/>
      <c r="WYM5" s="85"/>
      <c r="WYN5" s="85"/>
      <c r="WYO5" s="85"/>
      <c r="WYP5" s="85"/>
      <c r="WYQ5" s="85"/>
      <c r="WYR5" s="85"/>
      <c r="WYS5" s="85"/>
      <c r="WYT5" s="85"/>
      <c r="WYU5" s="85"/>
      <c r="WYV5" s="85"/>
      <c r="WYW5" s="85"/>
      <c r="WYX5" s="85"/>
      <c r="WYY5" s="85"/>
      <c r="WYZ5" s="85"/>
      <c r="WZA5" s="85"/>
      <c r="WZB5" s="85"/>
      <c r="WZC5" s="85"/>
      <c r="WZD5" s="85"/>
      <c r="WZE5" s="85"/>
      <c r="WZF5" s="85"/>
      <c r="WZG5" s="85"/>
      <c r="WZH5" s="85"/>
      <c r="WZI5" s="85"/>
      <c r="WZJ5" s="85"/>
      <c r="WZK5" s="85"/>
      <c r="WZL5" s="85"/>
      <c r="WZM5" s="85"/>
      <c r="WZN5" s="85"/>
      <c r="WZO5" s="85"/>
      <c r="WZP5" s="85"/>
      <c r="WZQ5" s="85"/>
      <c r="WZR5" s="85"/>
      <c r="WZS5" s="85"/>
      <c r="WZT5" s="85"/>
      <c r="WZU5" s="85"/>
      <c r="WZV5" s="85"/>
      <c r="WZW5" s="85"/>
      <c r="WZX5" s="85"/>
      <c r="WZY5" s="85"/>
      <c r="WZZ5" s="85"/>
      <c r="XAA5" s="85"/>
      <c r="XAB5" s="85"/>
      <c r="XAC5" s="85"/>
      <c r="XAD5" s="85"/>
      <c r="XAE5" s="85"/>
      <c r="XAF5" s="85"/>
      <c r="XAG5" s="85"/>
      <c r="XAH5" s="85"/>
      <c r="XAI5" s="85"/>
      <c r="XAJ5" s="85"/>
      <c r="XAK5" s="85"/>
      <c r="XAL5" s="85"/>
      <c r="XAM5" s="85"/>
      <c r="XAN5" s="85"/>
      <c r="XAO5" s="85"/>
      <c r="XAP5" s="85"/>
      <c r="XAQ5" s="85"/>
      <c r="XAR5" s="85"/>
      <c r="XAS5" s="85"/>
      <c r="XAT5" s="85"/>
      <c r="XAU5" s="85"/>
      <c r="XAV5" s="85"/>
      <c r="XAW5" s="85"/>
      <c r="XAX5" s="85"/>
      <c r="XAY5" s="85"/>
      <c r="XAZ5" s="85"/>
      <c r="XBA5" s="85"/>
      <c r="XBB5" s="85"/>
      <c r="XBC5" s="85"/>
      <c r="XBD5" s="85"/>
      <c r="XBE5" s="85"/>
      <c r="XBF5" s="85"/>
      <c r="XBG5" s="85"/>
      <c r="XBH5" s="85"/>
      <c r="XBI5" s="85"/>
      <c r="XBJ5" s="85"/>
      <c r="XBK5" s="85"/>
      <c r="XBL5" s="85"/>
      <c r="XBM5" s="85"/>
      <c r="XBN5" s="85"/>
      <c r="XBO5" s="85"/>
      <c r="XBP5" s="85"/>
      <c r="XBQ5" s="85"/>
      <c r="XBR5" s="85"/>
      <c r="XBS5" s="85"/>
      <c r="XBT5" s="85"/>
      <c r="XBU5" s="85"/>
      <c r="XBV5" s="85"/>
      <c r="XBW5" s="85"/>
      <c r="XBX5" s="85"/>
      <c r="XBY5" s="85"/>
      <c r="XBZ5" s="85"/>
      <c r="XCA5" s="85"/>
      <c r="XCB5" s="85"/>
      <c r="XCC5" s="85"/>
      <c r="XCD5" s="85"/>
      <c r="XCE5" s="85"/>
      <c r="XCF5" s="85"/>
      <c r="XCG5" s="85"/>
      <c r="XCH5" s="85"/>
      <c r="XCI5" s="85"/>
      <c r="XCJ5" s="85"/>
      <c r="XCK5" s="85"/>
      <c r="XCL5" s="85"/>
      <c r="XCM5" s="85"/>
      <c r="XCN5" s="85"/>
      <c r="XCO5" s="85"/>
      <c r="XCP5" s="85"/>
      <c r="XCQ5" s="85"/>
      <c r="XCR5" s="85"/>
      <c r="XCS5" s="85"/>
      <c r="XCT5" s="85"/>
      <c r="XCU5" s="85"/>
      <c r="XCV5" s="85"/>
      <c r="XCW5" s="85"/>
      <c r="XCX5" s="85"/>
      <c r="XCY5" s="85"/>
      <c r="XCZ5" s="85"/>
      <c r="XDA5" s="85"/>
      <c r="XDB5" s="85"/>
      <c r="XDC5" s="85"/>
      <c r="XDD5" s="85"/>
      <c r="XDE5" s="85"/>
      <c r="XDF5" s="85"/>
      <c r="XDG5" s="85"/>
      <c r="XDH5" s="85"/>
      <c r="XDI5" s="85"/>
      <c r="XDJ5" s="85"/>
      <c r="XDK5" s="85"/>
      <c r="XDL5" s="85"/>
      <c r="XDM5" s="85"/>
      <c r="XDN5" s="85"/>
      <c r="XDO5" s="85"/>
      <c r="XDP5" s="85"/>
      <c r="XDQ5" s="85"/>
      <c r="XDR5" s="85"/>
      <c r="XDS5" s="85"/>
      <c r="XDT5" s="85"/>
      <c r="XDU5" s="85"/>
      <c r="XDV5" s="85"/>
      <c r="XDW5" s="85"/>
      <c r="XDX5" s="85"/>
      <c r="XDY5" s="85"/>
      <c r="XDZ5" s="85"/>
      <c r="XEA5" s="85"/>
      <c r="XEB5" s="85"/>
      <c r="XEC5" s="85"/>
      <c r="XED5" s="85"/>
      <c r="XEE5" s="85"/>
      <c r="XEF5" s="85"/>
      <c r="XEG5" s="85"/>
      <c r="XEH5" s="85"/>
      <c r="XEI5" s="85"/>
      <c r="XEJ5" s="85"/>
      <c r="XEK5" s="85"/>
      <c r="XEL5" s="85"/>
      <c r="XEM5" s="85"/>
      <c r="XEN5" s="85"/>
      <c r="XEO5" s="85"/>
      <c r="XEP5" s="85"/>
      <c r="XEQ5" s="85"/>
      <c r="XER5" s="85"/>
      <c r="XES5" s="85"/>
      <c r="XET5" s="85"/>
      <c r="XEU5" s="85"/>
      <c r="XEV5" s="85"/>
      <c r="XEW5" s="85"/>
      <c r="XEX5" s="85"/>
      <c r="XEY5" s="85"/>
      <c r="XEZ5" s="85"/>
      <c r="XFA5" s="85"/>
      <c r="XFB5" s="85"/>
      <c r="XFC5" s="85"/>
      <c r="XFD5" s="85"/>
    </row>
    <row r="6" spans="1:16384" s="69" customFormat="1" hidden="1" x14ac:dyDescent="0.3">
      <c r="A6" s="541" t="s">
        <v>153</v>
      </c>
      <c r="B6" s="71"/>
      <c r="C6" s="71"/>
      <c r="D6" s="71"/>
      <c r="E6" s="176"/>
      <c r="F6" s="176"/>
      <c r="G6" s="176"/>
      <c r="H6" s="176"/>
      <c r="I6" s="176"/>
      <c r="J6" s="176"/>
      <c r="K6" s="176"/>
      <c r="L6" s="176"/>
      <c r="M6" s="176"/>
      <c r="N6" s="176"/>
      <c r="O6" s="176"/>
      <c r="P6" s="176"/>
      <c r="Q6" s="176"/>
      <c r="R6" s="176"/>
      <c r="S6" s="176"/>
      <c r="T6" s="176"/>
      <c r="U6" s="177"/>
      <c r="V6" s="85"/>
      <c r="W6" s="85"/>
      <c r="X6" s="85"/>
      <c r="Y6" s="85"/>
      <c r="Z6" s="85"/>
      <c r="AA6" s="85"/>
      <c r="AB6" s="85"/>
      <c r="AC6" s="85"/>
      <c r="AD6" s="85"/>
      <c r="AE6" s="85"/>
      <c r="AF6" s="85"/>
      <c r="AG6" s="85"/>
      <c r="AH6" s="85"/>
      <c r="AI6" s="85"/>
      <c r="AJ6" s="178"/>
      <c r="AK6" s="179"/>
      <c r="AL6" s="85"/>
      <c r="AM6" s="85"/>
      <c r="AN6" s="85"/>
      <c r="AO6" s="85"/>
      <c r="AP6" s="85"/>
      <c r="AQ6" s="85"/>
      <c r="AR6" s="85"/>
      <c r="AS6" s="85"/>
      <c r="AT6" s="85"/>
      <c r="AU6" s="85"/>
      <c r="AV6" s="85"/>
      <c r="AW6" s="85"/>
      <c r="AX6" s="85"/>
      <c r="AY6" s="85"/>
      <c r="AZ6" s="85"/>
      <c r="BA6" s="85"/>
      <c r="BB6" s="85"/>
      <c r="BC6" s="85"/>
      <c r="BD6" s="85"/>
      <c r="BE6" s="85"/>
      <c r="BF6" s="85"/>
      <c r="BG6" s="85"/>
      <c r="BH6" s="85"/>
      <c r="BI6" s="85"/>
      <c r="BJ6" s="85"/>
      <c r="BK6" s="85"/>
      <c r="BL6" s="85"/>
      <c r="BM6" s="85"/>
      <c r="BN6" s="85"/>
      <c r="BO6" s="85"/>
      <c r="BP6" s="85"/>
      <c r="BQ6" s="85"/>
      <c r="BR6" s="85"/>
      <c r="BS6" s="85"/>
      <c r="BT6" s="85"/>
      <c r="BU6" s="85"/>
      <c r="BV6" s="85"/>
      <c r="BW6" s="85"/>
      <c r="BX6" s="85"/>
      <c r="BY6" s="85"/>
      <c r="BZ6" s="85"/>
      <c r="CA6" s="85"/>
      <c r="CB6" s="85"/>
      <c r="CC6" s="85"/>
      <c r="CD6" s="85"/>
      <c r="CE6" s="85"/>
      <c r="CF6" s="472"/>
      <c r="CG6" s="472"/>
      <c r="CH6" s="85"/>
      <c r="CI6" s="85"/>
      <c r="CJ6" s="85"/>
      <c r="CK6" s="85"/>
      <c r="CL6" s="85"/>
      <c r="CM6" s="85"/>
      <c r="CN6" s="85"/>
      <c r="CO6" s="85"/>
      <c r="CP6" s="85"/>
      <c r="CQ6" s="85"/>
      <c r="CR6" s="85"/>
      <c r="CS6" s="85"/>
      <c r="CT6" s="85"/>
      <c r="CU6" s="85"/>
      <c r="CV6" s="85"/>
      <c r="CW6" s="85"/>
      <c r="CX6" s="85"/>
      <c r="CY6" s="85"/>
      <c r="CZ6" s="85"/>
      <c r="DA6" s="85"/>
      <c r="DB6" s="85"/>
      <c r="DC6" s="85"/>
      <c r="DD6" s="85"/>
      <c r="DE6" s="85"/>
      <c r="DF6" s="85"/>
      <c r="DG6" s="85"/>
      <c r="DH6" s="85"/>
      <c r="DI6" s="85"/>
      <c r="DJ6" s="85"/>
      <c r="DK6" s="85"/>
      <c r="DL6" s="85"/>
      <c r="DM6" s="85"/>
      <c r="DN6" s="85"/>
      <c r="DO6" s="85"/>
      <c r="DP6" s="85"/>
      <c r="DQ6" s="85"/>
      <c r="DR6" s="85"/>
      <c r="DS6" s="85"/>
      <c r="DT6" s="85"/>
      <c r="DU6" s="85"/>
      <c r="DV6" s="85"/>
      <c r="DW6" s="85"/>
      <c r="DX6" s="85"/>
      <c r="DY6" s="85"/>
      <c r="DZ6" s="85"/>
      <c r="EA6" s="85"/>
      <c r="EB6" s="85"/>
      <c r="EC6" s="85"/>
      <c r="ED6" s="85"/>
      <c r="EE6" s="85"/>
      <c r="EF6" s="85"/>
      <c r="EG6" s="85"/>
      <c r="EH6" s="85"/>
      <c r="EI6" s="85"/>
      <c r="EJ6" s="85"/>
      <c r="EK6" s="85"/>
      <c r="EL6" s="85"/>
      <c r="EM6" s="85"/>
      <c r="EN6" s="85"/>
      <c r="EO6" s="85"/>
      <c r="EP6" s="85"/>
      <c r="EQ6" s="85"/>
      <c r="ER6" s="85"/>
      <c r="ES6" s="85"/>
      <c r="ET6" s="85"/>
      <c r="EU6" s="85"/>
      <c r="EV6" s="85"/>
      <c r="EW6" s="85"/>
      <c r="EX6" s="85"/>
      <c r="EY6" s="85"/>
      <c r="EZ6" s="85"/>
      <c r="FA6" s="85"/>
      <c r="FB6" s="85"/>
      <c r="FC6" s="85"/>
      <c r="FD6" s="85"/>
      <c r="FE6" s="85"/>
      <c r="FF6" s="85"/>
      <c r="FG6" s="85"/>
      <c r="FH6" s="85"/>
      <c r="FI6" s="85"/>
      <c r="FJ6" s="85"/>
      <c r="FK6" s="85"/>
      <c r="FL6" s="85"/>
      <c r="FM6" s="85"/>
      <c r="FN6" s="85"/>
      <c r="FO6" s="85"/>
      <c r="FP6" s="85"/>
      <c r="FQ6" s="85"/>
      <c r="FR6" s="85"/>
      <c r="FS6" s="85"/>
      <c r="FT6" s="85"/>
      <c r="FU6" s="85"/>
      <c r="FV6" s="85"/>
      <c r="FW6" s="85"/>
      <c r="FX6" s="85"/>
      <c r="FY6" s="85"/>
      <c r="FZ6" s="85"/>
      <c r="GA6" s="85"/>
      <c r="GB6" s="85"/>
      <c r="GC6" s="85"/>
      <c r="GD6" s="85"/>
      <c r="GE6" s="85"/>
      <c r="GF6" s="85"/>
      <c r="GG6" s="85"/>
      <c r="GH6" s="85"/>
      <c r="GI6" s="85"/>
      <c r="GJ6" s="85"/>
      <c r="GK6" s="85"/>
      <c r="GL6" s="85"/>
      <c r="GM6" s="85"/>
      <c r="GN6" s="85"/>
      <c r="GO6" s="85"/>
      <c r="GP6" s="85"/>
      <c r="GQ6" s="85"/>
      <c r="GR6" s="85"/>
      <c r="GS6" s="85"/>
      <c r="GT6" s="85"/>
      <c r="GU6" s="85"/>
      <c r="GV6" s="85"/>
      <c r="GW6" s="85"/>
      <c r="GX6" s="85"/>
      <c r="GY6" s="85"/>
      <c r="GZ6" s="85"/>
      <c r="HA6" s="85"/>
      <c r="HB6" s="85"/>
      <c r="HC6" s="85"/>
      <c r="HD6" s="85"/>
      <c r="HE6" s="85"/>
      <c r="HF6" s="85"/>
      <c r="HG6" s="85"/>
      <c r="HH6" s="85"/>
      <c r="HI6" s="85"/>
      <c r="HJ6" s="85"/>
      <c r="HK6" s="85"/>
      <c r="HL6" s="85"/>
      <c r="HM6" s="85"/>
      <c r="HN6" s="85"/>
      <c r="HO6" s="85"/>
      <c r="HP6" s="85"/>
      <c r="HQ6" s="85"/>
      <c r="HR6" s="85"/>
      <c r="HS6" s="85"/>
      <c r="HT6" s="85"/>
      <c r="HU6" s="85"/>
      <c r="HV6" s="85"/>
      <c r="HW6" s="85"/>
      <c r="HX6" s="85"/>
      <c r="HY6" s="85"/>
      <c r="HZ6" s="85"/>
      <c r="IA6" s="85"/>
      <c r="IB6" s="85"/>
      <c r="IC6" s="85"/>
      <c r="ID6" s="85"/>
      <c r="IE6" s="85"/>
      <c r="IF6" s="85"/>
      <c r="IG6" s="85"/>
      <c r="IH6" s="85"/>
      <c r="II6" s="85"/>
      <c r="IJ6" s="85"/>
      <c r="IK6" s="85"/>
      <c r="IL6" s="85"/>
      <c r="IM6" s="85"/>
      <c r="IN6" s="85"/>
      <c r="IO6" s="85"/>
      <c r="IP6" s="85"/>
      <c r="IQ6" s="85"/>
      <c r="IR6" s="85"/>
      <c r="IS6" s="85"/>
      <c r="IT6" s="85"/>
      <c r="IU6" s="85"/>
      <c r="IV6" s="85"/>
      <c r="IW6" s="85"/>
      <c r="IX6" s="85"/>
      <c r="IY6" s="85"/>
      <c r="IZ6" s="85"/>
      <c r="JA6" s="85"/>
      <c r="JB6" s="85"/>
      <c r="JC6" s="85"/>
      <c r="JD6" s="85"/>
      <c r="JE6" s="85"/>
      <c r="JF6" s="85"/>
      <c r="JG6" s="85"/>
      <c r="JH6" s="85"/>
      <c r="JI6" s="85"/>
      <c r="JJ6" s="85"/>
      <c r="JK6" s="85"/>
      <c r="JL6" s="85"/>
      <c r="JM6" s="85"/>
      <c r="JN6" s="85"/>
      <c r="JO6" s="85"/>
      <c r="JP6" s="85"/>
      <c r="JQ6" s="85"/>
      <c r="JR6" s="85"/>
      <c r="JS6" s="85"/>
      <c r="JT6" s="85"/>
      <c r="JU6" s="85"/>
      <c r="JV6" s="85"/>
      <c r="JW6" s="85"/>
      <c r="JX6" s="85"/>
      <c r="JY6" s="85"/>
      <c r="JZ6" s="85"/>
      <c r="KA6" s="85"/>
      <c r="KB6" s="85"/>
      <c r="KC6" s="85"/>
      <c r="KD6" s="85"/>
      <c r="KE6" s="85"/>
      <c r="KF6" s="85"/>
      <c r="KG6" s="85"/>
      <c r="KH6" s="85"/>
      <c r="KI6" s="85"/>
      <c r="KJ6" s="85"/>
      <c r="KK6" s="85"/>
      <c r="KL6" s="85"/>
      <c r="KM6" s="85"/>
      <c r="KN6" s="85"/>
      <c r="KO6" s="85"/>
      <c r="KP6" s="85"/>
      <c r="KQ6" s="85"/>
      <c r="KR6" s="85"/>
      <c r="KS6" s="85"/>
      <c r="KT6" s="85"/>
      <c r="KU6" s="85"/>
      <c r="KV6" s="85"/>
      <c r="KW6" s="85"/>
      <c r="KX6" s="85"/>
      <c r="KY6" s="85"/>
      <c r="KZ6" s="85"/>
      <c r="LA6" s="85"/>
      <c r="LB6" s="85"/>
      <c r="LC6" s="85"/>
      <c r="LD6" s="85"/>
      <c r="LE6" s="85"/>
      <c r="LF6" s="85"/>
      <c r="LG6" s="85"/>
      <c r="LH6" s="85"/>
      <c r="LI6" s="85"/>
      <c r="LJ6" s="85"/>
      <c r="LK6" s="85"/>
      <c r="LL6" s="85"/>
      <c r="LM6" s="85"/>
      <c r="LN6" s="85"/>
      <c r="LO6" s="85"/>
      <c r="LP6" s="85"/>
      <c r="LQ6" s="85"/>
      <c r="LR6" s="85"/>
      <c r="LS6" s="85"/>
      <c r="LT6" s="85"/>
      <c r="LU6" s="85"/>
      <c r="LV6" s="85"/>
      <c r="LW6" s="85"/>
      <c r="LX6" s="85"/>
      <c r="LY6" s="85"/>
      <c r="LZ6" s="85"/>
      <c r="MA6" s="85"/>
      <c r="MB6" s="85"/>
      <c r="MC6" s="85"/>
      <c r="MD6" s="85"/>
      <c r="ME6" s="85"/>
      <c r="MF6" s="85"/>
      <c r="MG6" s="85"/>
      <c r="MH6" s="85"/>
      <c r="MI6" s="85"/>
      <c r="MJ6" s="85"/>
      <c r="MK6" s="85"/>
      <c r="ML6" s="85"/>
      <c r="MM6" s="85"/>
      <c r="MN6" s="85"/>
      <c r="MO6" s="85"/>
      <c r="MP6" s="85"/>
      <c r="MQ6" s="85"/>
      <c r="MR6" s="85"/>
      <c r="MS6" s="85"/>
      <c r="MT6" s="85"/>
      <c r="MU6" s="85"/>
      <c r="MV6" s="85"/>
      <c r="MW6" s="85"/>
      <c r="MX6" s="85"/>
      <c r="MY6" s="85"/>
      <c r="MZ6" s="85"/>
      <c r="NA6" s="85"/>
      <c r="NB6" s="85"/>
      <c r="NC6" s="85"/>
      <c r="ND6" s="85"/>
      <c r="NE6" s="85"/>
      <c r="NF6" s="85"/>
      <c r="NG6" s="85"/>
      <c r="NH6" s="85"/>
      <c r="NI6" s="85"/>
      <c r="NJ6" s="85"/>
      <c r="NK6" s="85"/>
      <c r="NL6" s="85"/>
      <c r="NM6" s="85"/>
      <c r="NN6" s="85"/>
      <c r="NO6" s="85"/>
      <c r="NP6" s="85"/>
      <c r="NQ6" s="85"/>
      <c r="NR6" s="85"/>
      <c r="NS6" s="85"/>
      <c r="NT6" s="85"/>
      <c r="NU6" s="85"/>
      <c r="NV6" s="85"/>
      <c r="NW6" s="85"/>
      <c r="NX6" s="85"/>
      <c r="NY6" s="85"/>
      <c r="NZ6" s="85"/>
      <c r="OA6" s="85"/>
      <c r="OB6" s="85"/>
      <c r="OC6" s="85"/>
      <c r="OD6" s="85"/>
      <c r="OE6" s="85"/>
      <c r="OF6" s="85"/>
      <c r="OG6" s="85"/>
      <c r="OH6" s="85"/>
      <c r="OI6" s="85"/>
      <c r="OJ6" s="85"/>
      <c r="OK6" s="85"/>
      <c r="OL6" s="85"/>
      <c r="OM6" s="85"/>
      <c r="ON6" s="85"/>
      <c r="OO6" s="85"/>
      <c r="OP6" s="85"/>
      <c r="OQ6" s="85"/>
      <c r="OR6" s="85"/>
      <c r="OS6" s="85"/>
      <c r="OT6" s="85"/>
      <c r="OU6" s="85"/>
      <c r="OV6" s="85"/>
      <c r="OW6" s="85"/>
      <c r="OX6" s="85"/>
      <c r="OY6" s="85"/>
      <c r="OZ6" s="85"/>
      <c r="PA6" s="85"/>
      <c r="PB6" s="85"/>
      <c r="PC6" s="85"/>
      <c r="PD6" s="85"/>
      <c r="PE6" s="85"/>
      <c r="PF6" s="85"/>
      <c r="PG6" s="85"/>
      <c r="PH6" s="85"/>
      <c r="PI6" s="85"/>
      <c r="PJ6" s="85"/>
      <c r="PK6" s="85"/>
      <c r="PL6" s="85"/>
      <c r="PM6" s="85"/>
      <c r="PN6" s="85"/>
      <c r="PO6" s="85"/>
      <c r="PP6" s="85"/>
      <c r="PQ6" s="85"/>
      <c r="PR6" s="85"/>
      <c r="PS6" s="85"/>
      <c r="PT6" s="85"/>
      <c r="PU6" s="85"/>
      <c r="PV6" s="85"/>
      <c r="PW6" s="85"/>
      <c r="PX6" s="85"/>
      <c r="PY6" s="85"/>
      <c r="PZ6" s="85"/>
      <c r="QA6" s="85"/>
      <c r="QB6" s="85"/>
      <c r="QC6" s="85"/>
      <c r="QD6" s="85"/>
      <c r="QE6" s="85"/>
      <c r="QF6" s="85"/>
      <c r="QG6" s="85"/>
      <c r="QH6" s="85"/>
      <c r="QI6" s="85"/>
      <c r="QJ6" s="85"/>
      <c r="QK6" s="85"/>
      <c r="QL6" s="85"/>
      <c r="QM6" s="85"/>
      <c r="QN6" s="85"/>
      <c r="QO6" s="85"/>
      <c r="QP6" s="85"/>
      <c r="QQ6" s="85"/>
      <c r="QR6" s="85"/>
      <c r="QS6" s="85"/>
      <c r="QT6" s="85"/>
      <c r="QU6" s="85"/>
      <c r="QV6" s="85"/>
      <c r="QW6" s="85"/>
      <c r="QX6" s="85"/>
      <c r="QY6" s="85"/>
      <c r="QZ6" s="85"/>
      <c r="RA6" s="85"/>
      <c r="RB6" s="85"/>
      <c r="RC6" s="85"/>
      <c r="RD6" s="85"/>
      <c r="RE6" s="85"/>
      <c r="RF6" s="85"/>
      <c r="RG6" s="85"/>
      <c r="RH6" s="85"/>
      <c r="RI6" s="85"/>
      <c r="RJ6" s="85"/>
      <c r="RK6" s="85"/>
      <c r="RL6" s="85"/>
      <c r="RM6" s="85"/>
      <c r="RN6" s="85"/>
      <c r="RO6" s="85"/>
      <c r="RP6" s="85"/>
      <c r="RQ6" s="85"/>
      <c r="RR6" s="85"/>
      <c r="RS6" s="85"/>
      <c r="RT6" s="85"/>
      <c r="RU6" s="85"/>
      <c r="RV6" s="85"/>
      <c r="RW6" s="85"/>
      <c r="RX6" s="85"/>
      <c r="RY6" s="85"/>
      <c r="RZ6" s="85"/>
      <c r="SA6" s="85"/>
      <c r="SB6" s="85"/>
      <c r="SC6" s="85"/>
      <c r="SD6" s="85"/>
      <c r="SE6" s="85"/>
      <c r="SF6" s="85"/>
      <c r="SG6" s="85"/>
      <c r="SH6" s="85"/>
      <c r="SI6" s="85"/>
      <c r="SJ6" s="85"/>
      <c r="SK6" s="85"/>
      <c r="SL6" s="85"/>
      <c r="SM6" s="85"/>
      <c r="SN6" s="85"/>
      <c r="SO6" s="85"/>
      <c r="SP6" s="85"/>
      <c r="SQ6" s="85"/>
      <c r="SR6" s="85"/>
      <c r="SS6" s="85"/>
      <c r="ST6" s="85"/>
      <c r="SU6" s="85"/>
      <c r="SV6" s="85"/>
      <c r="SW6" s="85"/>
      <c r="SX6" s="85"/>
      <c r="SY6" s="85"/>
      <c r="SZ6" s="85"/>
      <c r="TA6" s="85"/>
      <c r="TB6" s="85"/>
      <c r="TC6" s="85"/>
      <c r="TD6" s="85"/>
      <c r="TE6" s="85"/>
      <c r="TF6" s="85"/>
      <c r="TG6" s="85"/>
      <c r="TH6" s="85"/>
      <c r="TI6" s="85"/>
      <c r="TJ6" s="85"/>
      <c r="TK6" s="85"/>
      <c r="TL6" s="85"/>
      <c r="TM6" s="85"/>
      <c r="TN6" s="85"/>
      <c r="TO6" s="85"/>
      <c r="TP6" s="85"/>
      <c r="TQ6" s="85"/>
      <c r="TR6" s="85"/>
      <c r="TS6" s="85"/>
      <c r="TT6" s="85"/>
      <c r="TU6" s="85"/>
      <c r="TV6" s="85"/>
      <c r="TW6" s="85"/>
      <c r="TX6" s="85"/>
      <c r="TY6" s="85"/>
      <c r="TZ6" s="85"/>
      <c r="UA6" s="85"/>
      <c r="UB6" s="85"/>
      <c r="UC6" s="85"/>
      <c r="UD6" s="85"/>
      <c r="UE6" s="85"/>
      <c r="UF6" s="85"/>
      <c r="UG6" s="85"/>
      <c r="UH6" s="85"/>
      <c r="UI6" s="85"/>
      <c r="UJ6" s="85"/>
      <c r="UK6" s="85"/>
      <c r="UL6" s="85"/>
      <c r="UM6" s="85"/>
      <c r="UN6" s="85"/>
      <c r="UO6" s="85"/>
      <c r="UP6" s="85"/>
      <c r="UQ6" s="85"/>
      <c r="UR6" s="85"/>
      <c r="US6" s="85"/>
      <c r="UT6" s="85"/>
      <c r="UU6" s="85"/>
      <c r="UV6" s="85"/>
      <c r="UW6" s="85"/>
      <c r="UX6" s="85"/>
      <c r="UY6" s="85"/>
      <c r="UZ6" s="85"/>
      <c r="VA6" s="85"/>
      <c r="VB6" s="85"/>
      <c r="VC6" s="85"/>
      <c r="VD6" s="85"/>
      <c r="VE6" s="85"/>
      <c r="VF6" s="85"/>
      <c r="VG6" s="85"/>
      <c r="VH6" s="85"/>
      <c r="VI6" s="85"/>
      <c r="VJ6" s="85"/>
      <c r="VK6" s="85"/>
      <c r="VL6" s="85"/>
      <c r="VM6" s="85"/>
      <c r="VN6" s="85"/>
      <c r="VO6" s="85"/>
      <c r="VP6" s="85"/>
      <c r="VQ6" s="85"/>
      <c r="VR6" s="85"/>
      <c r="VS6" s="85"/>
      <c r="VT6" s="85"/>
      <c r="VU6" s="85"/>
      <c r="VV6" s="85"/>
      <c r="VW6" s="85"/>
      <c r="VX6" s="85"/>
      <c r="VY6" s="85"/>
      <c r="VZ6" s="85"/>
      <c r="WA6" s="85"/>
      <c r="WB6" s="85"/>
      <c r="WC6" s="85"/>
      <c r="WD6" s="85"/>
      <c r="WE6" s="85"/>
      <c r="WF6" s="85"/>
      <c r="WG6" s="85"/>
      <c r="WH6" s="85"/>
      <c r="WI6" s="85"/>
      <c r="WJ6" s="85"/>
      <c r="WK6" s="85"/>
      <c r="WL6" s="85"/>
      <c r="WM6" s="85"/>
      <c r="WN6" s="85"/>
      <c r="WO6" s="85"/>
      <c r="WP6" s="85"/>
      <c r="WQ6" s="85"/>
      <c r="WR6" s="85"/>
      <c r="WS6" s="85"/>
      <c r="WT6" s="85"/>
      <c r="WU6" s="85"/>
      <c r="WV6" s="85"/>
      <c r="WW6" s="85"/>
      <c r="WX6" s="85"/>
      <c r="WY6" s="85"/>
      <c r="WZ6" s="85"/>
      <c r="XA6" s="85"/>
      <c r="XB6" s="85"/>
      <c r="XC6" s="85"/>
      <c r="XD6" s="85"/>
      <c r="XE6" s="85"/>
      <c r="XF6" s="85"/>
      <c r="XG6" s="85"/>
      <c r="XH6" s="85"/>
      <c r="XI6" s="85"/>
      <c r="XJ6" s="85"/>
      <c r="XK6" s="85"/>
      <c r="XL6" s="85"/>
      <c r="XM6" s="85"/>
      <c r="XN6" s="85"/>
      <c r="XO6" s="85"/>
      <c r="XP6" s="85"/>
      <c r="XQ6" s="85"/>
      <c r="XR6" s="85"/>
      <c r="XS6" s="85"/>
      <c r="XT6" s="85"/>
      <c r="XU6" s="85"/>
      <c r="XV6" s="85"/>
      <c r="XW6" s="85"/>
      <c r="XX6" s="85"/>
      <c r="XY6" s="85"/>
      <c r="XZ6" s="85"/>
      <c r="YA6" s="85"/>
      <c r="YB6" s="85"/>
      <c r="YC6" s="85"/>
      <c r="YD6" s="85"/>
      <c r="YE6" s="85"/>
      <c r="YF6" s="85"/>
      <c r="YG6" s="85"/>
      <c r="YH6" s="85"/>
      <c r="YI6" s="85"/>
      <c r="YJ6" s="85"/>
      <c r="YK6" s="85"/>
      <c r="YL6" s="85"/>
      <c r="YM6" s="85"/>
      <c r="YN6" s="85"/>
      <c r="YO6" s="85"/>
      <c r="YP6" s="85"/>
      <c r="YQ6" s="85"/>
      <c r="YR6" s="85"/>
      <c r="YS6" s="85"/>
      <c r="YT6" s="85"/>
      <c r="YU6" s="85"/>
      <c r="YV6" s="85"/>
      <c r="YW6" s="85"/>
      <c r="YX6" s="85"/>
      <c r="YY6" s="85"/>
      <c r="YZ6" s="85"/>
      <c r="ZA6" s="85"/>
      <c r="ZB6" s="85"/>
      <c r="ZC6" s="85"/>
      <c r="ZD6" s="85"/>
      <c r="ZE6" s="85"/>
      <c r="ZF6" s="85"/>
      <c r="ZG6" s="85"/>
      <c r="ZH6" s="85"/>
      <c r="ZI6" s="85"/>
      <c r="ZJ6" s="85"/>
      <c r="ZK6" s="85"/>
      <c r="ZL6" s="85"/>
      <c r="ZM6" s="85"/>
      <c r="ZN6" s="85"/>
      <c r="ZO6" s="85"/>
      <c r="ZP6" s="85"/>
      <c r="ZQ6" s="85"/>
      <c r="ZR6" s="85"/>
      <c r="ZS6" s="85"/>
      <c r="ZT6" s="85"/>
      <c r="ZU6" s="85"/>
      <c r="ZV6" s="85"/>
      <c r="ZW6" s="85"/>
      <c r="ZX6" s="85"/>
      <c r="ZY6" s="85"/>
      <c r="ZZ6" s="85"/>
      <c r="AAA6" s="85"/>
      <c r="AAB6" s="85"/>
      <c r="AAC6" s="85"/>
      <c r="AAD6" s="85"/>
      <c r="AAE6" s="85"/>
      <c r="AAF6" s="85"/>
      <c r="AAG6" s="85"/>
      <c r="AAH6" s="85"/>
      <c r="AAI6" s="85"/>
      <c r="AAJ6" s="85"/>
      <c r="AAK6" s="85"/>
      <c r="AAL6" s="85"/>
      <c r="AAM6" s="85"/>
      <c r="AAN6" s="85"/>
      <c r="AAO6" s="85"/>
      <c r="AAP6" s="85"/>
      <c r="AAQ6" s="85"/>
      <c r="AAR6" s="85"/>
      <c r="AAS6" s="85"/>
      <c r="AAT6" s="85"/>
      <c r="AAU6" s="85"/>
      <c r="AAV6" s="85"/>
      <c r="AAW6" s="85"/>
      <c r="AAX6" s="85"/>
      <c r="AAY6" s="85"/>
      <c r="AAZ6" s="85"/>
      <c r="ABA6" s="85"/>
      <c r="ABB6" s="85"/>
      <c r="ABC6" s="85"/>
      <c r="ABD6" s="85"/>
      <c r="ABE6" s="85"/>
      <c r="ABF6" s="85"/>
      <c r="ABG6" s="85"/>
      <c r="ABH6" s="85"/>
      <c r="ABI6" s="85"/>
      <c r="ABJ6" s="85"/>
      <c r="ABK6" s="85"/>
      <c r="ABL6" s="85"/>
      <c r="ABM6" s="85"/>
      <c r="ABN6" s="85"/>
      <c r="ABO6" s="85"/>
      <c r="ABP6" s="85"/>
      <c r="ABQ6" s="85"/>
      <c r="ABR6" s="85"/>
      <c r="ABS6" s="85"/>
      <c r="ABT6" s="85"/>
      <c r="ABU6" s="85"/>
      <c r="ABV6" s="85"/>
      <c r="ABW6" s="85"/>
      <c r="ABX6" s="85"/>
      <c r="ABY6" s="85"/>
      <c r="ABZ6" s="85"/>
      <c r="ACA6" s="85"/>
      <c r="ACB6" s="85"/>
      <c r="ACC6" s="85"/>
      <c r="ACD6" s="85"/>
      <c r="ACE6" s="85"/>
      <c r="ACF6" s="85"/>
      <c r="ACG6" s="85"/>
      <c r="ACH6" s="85"/>
      <c r="ACI6" s="85"/>
      <c r="ACJ6" s="85"/>
      <c r="ACK6" s="85"/>
      <c r="ACL6" s="85"/>
      <c r="ACM6" s="85"/>
      <c r="ACN6" s="85"/>
      <c r="ACO6" s="85"/>
      <c r="ACP6" s="85"/>
      <c r="ACQ6" s="85"/>
      <c r="ACR6" s="85"/>
      <c r="ACS6" s="85"/>
      <c r="ACT6" s="85"/>
      <c r="ACU6" s="85"/>
      <c r="ACV6" s="85"/>
      <c r="ACW6" s="85"/>
      <c r="ACX6" s="85"/>
      <c r="ACY6" s="85"/>
      <c r="ACZ6" s="85"/>
      <c r="ADA6" s="85"/>
      <c r="ADB6" s="85"/>
      <c r="ADC6" s="85"/>
      <c r="ADD6" s="85"/>
      <c r="ADE6" s="85"/>
      <c r="ADF6" s="85"/>
      <c r="ADG6" s="85"/>
      <c r="ADH6" s="85"/>
      <c r="ADI6" s="85"/>
      <c r="ADJ6" s="85"/>
      <c r="ADK6" s="85"/>
      <c r="ADL6" s="85"/>
      <c r="ADM6" s="85"/>
      <c r="ADN6" s="85"/>
      <c r="ADO6" s="85"/>
      <c r="ADP6" s="85"/>
      <c r="ADQ6" s="85"/>
      <c r="ADR6" s="85"/>
      <c r="ADS6" s="85"/>
      <c r="ADT6" s="85"/>
      <c r="ADU6" s="85"/>
      <c r="ADV6" s="85"/>
      <c r="ADW6" s="85"/>
      <c r="ADX6" s="85"/>
      <c r="ADY6" s="85"/>
      <c r="ADZ6" s="85"/>
      <c r="AEA6" s="85"/>
      <c r="AEB6" s="85"/>
      <c r="AEC6" s="85"/>
      <c r="AED6" s="85"/>
      <c r="AEE6" s="85"/>
      <c r="AEF6" s="85"/>
      <c r="AEG6" s="85"/>
      <c r="AEH6" s="85"/>
      <c r="AEI6" s="85"/>
      <c r="AEJ6" s="85"/>
      <c r="AEK6" s="85"/>
      <c r="AEL6" s="85"/>
      <c r="AEM6" s="85"/>
      <c r="AEN6" s="85"/>
      <c r="AEO6" s="85"/>
      <c r="AEP6" s="85"/>
      <c r="AEQ6" s="85"/>
      <c r="AER6" s="85"/>
      <c r="AES6" s="85"/>
      <c r="AET6" s="85"/>
      <c r="AEU6" s="85"/>
      <c r="AEV6" s="85"/>
      <c r="AEW6" s="85"/>
      <c r="AEX6" s="85"/>
      <c r="AEY6" s="85"/>
      <c r="AEZ6" s="85"/>
      <c r="AFA6" s="85"/>
      <c r="AFB6" s="85"/>
      <c r="AFC6" s="85"/>
      <c r="AFD6" s="85"/>
      <c r="AFE6" s="85"/>
      <c r="AFF6" s="85"/>
      <c r="AFG6" s="85"/>
      <c r="AFH6" s="85"/>
      <c r="AFI6" s="85"/>
      <c r="AFJ6" s="85"/>
      <c r="AFK6" s="85"/>
      <c r="AFL6" s="85"/>
      <c r="AFM6" s="85"/>
      <c r="AFN6" s="85"/>
      <c r="AFO6" s="85"/>
      <c r="AFP6" s="85"/>
      <c r="AFQ6" s="85"/>
      <c r="AFR6" s="85"/>
      <c r="AFS6" s="85"/>
      <c r="AFT6" s="85"/>
      <c r="AFU6" s="85"/>
      <c r="AFV6" s="85"/>
      <c r="AFW6" s="85"/>
      <c r="AFX6" s="85"/>
      <c r="AFY6" s="85"/>
      <c r="AFZ6" s="85"/>
      <c r="AGA6" s="85"/>
      <c r="AGB6" s="85"/>
      <c r="AGC6" s="85"/>
      <c r="AGD6" s="85"/>
      <c r="AGE6" s="85"/>
      <c r="AGF6" s="85"/>
      <c r="AGG6" s="85"/>
      <c r="AGH6" s="85"/>
      <c r="AGI6" s="85"/>
      <c r="AGJ6" s="85"/>
      <c r="AGK6" s="85"/>
      <c r="AGL6" s="85"/>
      <c r="AGM6" s="85"/>
      <c r="AGN6" s="85"/>
      <c r="AGO6" s="85"/>
      <c r="AGP6" s="85"/>
      <c r="AGQ6" s="85"/>
      <c r="AGR6" s="85"/>
      <c r="AGS6" s="85"/>
      <c r="AGT6" s="85"/>
      <c r="AGU6" s="85"/>
      <c r="AGV6" s="85"/>
      <c r="AGW6" s="85"/>
      <c r="AGX6" s="85"/>
      <c r="AGY6" s="85"/>
      <c r="AGZ6" s="85"/>
      <c r="AHA6" s="85"/>
      <c r="AHB6" s="85"/>
      <c r="AHC6" s="85"/>
      <c r="AHD6" s="85"/>
      <c r="AHE6" s="85"/>
      <c r="AHF6" s="85"/>
      <c r="AHG6" s="85"/>
      <c r="AHH6" s="85"/>
      <c r="AHI6" s="85"/>
      <c r="AHJ6" s="85"/>
      <c r="AHK6" s="85"/>
      <c r="AHL6" s="85"/>
      <c r="AHM6" s="85"/>
      <c r="AHN6" s="85"/>
      <c r="AHO6" s="85"/>
      <c r="AHP6" s="85"/>
      <c r="AHQ6" s="85"/>
      <c r="AHR6" s="85"/>
      <c r="AHS6" s="85"/>
      <c r="AHT6" s="85"/>
      <c r="AHU6" s="85"/>
      <c r="AHV6" s="85"/>
      <c r="AHW6" s="85"/>
      <c r="AHX6" s="85"/>
      <c r="AHY6" s="85"/>
      <c r="AHZ6" s="85"/>
      <c r="AIA6" s="85"/>
      <c r="AIB6" s="85"/>
      <c r="AIC6" s="85"/>
      <c r="AID6" s="85"/>
      <c r="AIE6" s="85"/>
      <c r="AIF6" s="85"/>
      <c r="AIG6" s="85"/>
      <c r="AIH6" s="85"/>
      <c r="AII6" s="85"/>
      <c r="AIJ6" s="85"/>
      <c r="AIK6" s="85"/>
      <c r="AIL6" s="85"/>
      <c r="AIM6" s="85"/>
      <c r="AIN6" s="85"/>
      <c r="AIO6" s="85"/>
      <c r="AIP6" s="85"/>
      <c r="AIQ6" s="85"/>
      <c r="AIR6" s="85"/>
      <c r="AIS6" s="85"/>
      <c r="AIT6" s="85"/>
      <c r="AIU6" s="85"/>
      <c r="AIV6" s="85"/>
      <c r="AIW6" s="85"/>
      <c r="AIX6" s="85"/>
      <c r="AIY6" s="85"/>
      <c r="AIZ6" s="85"/>
      <c r="AJA6" s="85"/>
      <c r="AJB6" s="85"/>
      <c r="AJC6" s="85"/>
      <c r="AJD6" s="85"/>
      <c r="AJE6" s="85"/>
      <c r="AJF6" s="85"/>
      <c r="AJG6" s="85"/>
      <c r="AJH6" s="85"/>
      <c r="AJI6" s="85"/>
      <c r="AJJ6" s="85"/>
      <c r="AJK6" s="85"/>
      <c r="AJL6" s="85"/>
      <c r="AJM6" s="85"/>
      <c r="AJN6" s="85"/>
      <c r="AJO6" s="85"/>
      <c r="AJP6" s="85"/>
      <c r="AJQ6" s="85"/>
      <c r="AJR6" s="85"/>
      <c r="AJS6" s="85"/>
      <c r="AJT6" s="85"/>
      <c r="AJU6" s="85"/>
      <c r="AJV6" s="85"/>
      <c r="AJW6" s="85"/>
      <c r="AJX6" s="85"/>
      <c r="AJY6" s="85"/>
      <c r="AJZ6" s="85"/>
      <c r="AKA6" s="85"/>
      <c r="AKB6" s="85"/>
      <c r="AKC6" s="85"/>
      <c r="AKD6" s="85"/>
      <c r="AKE6" s="85"/>
      <c r="AKF6" s="85"/>
      <c r="AKG6" s="85"/>
      <c r="AKH6" s="85"/>
      <c r="AKI6" s="85"/>
      <c r="AKJ6" s="85"/>
      <c r="AKK6" s="85"/>
      <c r="AKL6" s="85"/>
      <c r="AKM6" s="85"/>
      <c r="AKN6" s="85"/>
      <c r="AKO6" s="85"/>
      <c r="AKP6" s="85"/>
      <c r="AKQ6" s="85"/>
      <c r="AKR6" s="85"/>
      <c r="AKS6" s="85"/>
      <c r="AKT6" s="85"/>
      <c r="AKU6" s="85"/>
      <c r="AKV6" s="85"/>
      <c r="AKW6" s="85"/>
      <c r="AKX6" s="85"/>
      <c r="AKY6" s="85"/>
      <c r="AKZ6" s="85"/>
      <c r="ALA6" s="85"/>
      <c r="ALB6" s="85"/>
      <c r="ALC6" s="85"/>
      <c r="ALD6" s="85"/>
      <c r="ALE6" s="85"/>
      <c r="ALF6" s="85"/>
      <c r="ALG6" s="85"/>
      <c r="ALH6" s="85"/>
      <c r="ALI6" s="85"/>
      <c r="ALJ6" s="85"/>
      <c r="ALK6" s="85"/>
      <c r="ALL6" s="85"/>
      <c r="ALM6" s="85"/>
      <c r="ALN6" s="85"/>
      <c r="ALO6" s="85"/>
      <c r="ALP6" s="85"/>
      <c r="ALQ6" s="85"/>
      <c r="ALR6" s="85"/>
      <c r="ALS6" s="85"/>
      <c r="ALT6" s="85"/>
      <c r="ALU6" s="85"/>
      <c r="ALV6" s="85"/>
      <c r="ALW6" s="85"/>
      <c r="ALX6" s="85"/>
      <c r="ALY6" s="85"/>
      <c r="ALZ6" s="85"/>
      <c r="AMA6" s="85"/>
      <c r="AMB6" s="85"/>
      <c r="AMC6" s="85"/>
      <c r="AMD6" s="85"/>
      <c r="AME6" s="85"/>
      <c r="AMF6" s="85"/>
      <c r="AMG6" s="85"/>
      <c r="AMH6" s="85"/>
      <c r="AMI6" s="85"/>
      <c r="AMJ6" s="85"/>
      <c r="AMK6" s="85"/>
      <c r="AML6" s="85"/>
      <c r="AMM6" s="85"/>
      <c r="AMN6" s="85"/>
      <c r="AMO6" s="85"/>
      <c r="AMP6" s="85"/>
      <c r="AMQ6" s="85"/>
      <c r="AMR6" s="85"/>
      <c r="AMS6" s="85"/>
      <c r="AMT6" s="85"/>
      <c r="AMU6" s="85"/>
      <c r="AMV6" s="85"/>
      <c r="AMW6" s="85"/>
      <c r="AMX6" s="85"/>
      <c r="AMY6" s="85"/>
      <c r="AMZ6" s="85"/>
      <c r="ANA6" s="85"/>
      <c r="ANB6" s="85"/>
      <c r="ANC6" s="85"/>
      <c r="AND6" s="85"/>
      <c r="ANE6" s="85"/>
      <c r="ANF6" s="85"/>
      <c r="ANG6" s="85"/>
      <c r="ANH6" s="85"/>
      <c r="ANI6" s="85"/>
      <c r="ANJ6" s="85"/>
      <c r="ANK6" s="85"/>
      <c r="ANL6" s="85"/>
      <c r="ANM6" s="85"/>
      <c r="ANN6" s="85"/>
      <c r="ANO6" s="85"/>
      <c r="ANP6" s="85"/>
      <c r="ANQ6" s="85"/>
      <c r="ANR6" s="85"/>
      <c r="ANS6" s="85"/>
      <c r="ANT6" s="85"/>
      <c r="ANU6" s="85"/>
      <c r="ANV6" s="85"/>
      <c r="ANW6" s="85"/>
      <c r="ANX6" s="85"/>
      <c r="ANY6" s="85"/>
      <c r="ANZ6" s="85"/>
      <c r="AOA6" s="85"/>
      <c r="AOB6" s="85"/>
      <c r="AOC6" s="85"/>
      <c r="AOD6" s="85"/>
      <c r="AOE6" s="85"/>
      <c r="AOF6" s="85"/>
      <c r="AOG6" s="85"/>
      <c r="AOH6" s="85"/>
      <c r="AOI6" s="85"/>
      <c r="AOJ6" s="85"/>
      <c r="AOK6" s="85"/>
      <c r="AOL6" s="85"/>
      <c r="AOM6" s="85"/>
      <c r="AON6" s="85"/>
      <c r="AOO6" s="85"/>
      <c r="AOP6" s="85"/>
      <c r="AOQ6" s="85"/>
      <c r="AOR6" s="85"/>
      <c r="AOS6" s="85"/>
      <c r="AOT6" s="85"/>
      <c r="AOU6" s="85"/>
      <c r="AOV6" s="85"/>
      <c r="AOW6" s="85"/>
      <c r="AOX6" s="85"/>
      <c r="AOY6" s="85"/>
      <c r="AOZ6" s="85"/>
      <c r="APA6" s="85"/>
      <c r="APB6" s="85"/>
      <c r="APC6" s="85"/>
      <c r="APD6" s="85"/>
      <c r="APE6" s="85"/>
      <c r="APF6" s="85"/>
      <c r="APG6" s="85"/>
      <c r="APH6" s="85"/>
      <c r="API6" s="85"/>
      <c r="APJ6" s="85"/>
      <c r="APK6" s="85"/>
      <c r="APL6" s="85"/>
      <c r="APM6" s="85"/>
      <c r="APN6" s="85"/>
      <c r="APO6" s="85"/>
      <c r="APP6" s="85"/>
      <c r="APQ6" s="85"/>
      <c r="APR6" s="85"/>
      <c r="APS6" s="85"/>
      <c r="APT6" s="85"/>
      <c r="APU6" s="85"/>
      <c r="APV6" s="85"/>
      <c r="APW6" s="85"/>
      <c r="APX6" s="85"/>
      <c r="APY6" s="85"/>
      <c r="APZ6" s="85"/>
      <c r="AQA6" s="85"/>
      <c r="AQB6" s="85"/>
      <c r="AQC6" s="85"/>
      <c r="AQD6" s="85"/>
      <c r="AQE6" s="85"/>
      <c r="AQF6" s="85"/>
      <c r="AQG6" s="85"/>
      <c r="AQH6" s="85"/>
      <c r="AQI6" s="85"/>
      <c r="AQJ6" s="85"/>
      <c r="AQK6" s="85"/>
      <c r="AQL6" s="85"/>
      <c r="AQM6" s="85"/>
      <c r="AQN6" s="85"/>
      <c r="AQO6" s="85"/>
      <c r="AQP6" s="85"/>
      <c r="AQQ6" s="85"/>
      <c r="AQR6" s="85"/>
      <c r="AQS6" s="85"/>
      <c r="AQT6" s="85"/>
      <c r="AQU6" s="85"/>
      <c r="AQV6" s="85"/>
      <c r="AQW6" s="85"/>
      <c r="AQX6" s="85"/>
      <c r="AQY6" s="85"/>
      <c r="AQZ6" s="85"/>
      <c r="ARA6" s="85"/>
      <c r="ARB6" s="85"/>
      <c r="ARC6" s="85"/>
      <c r="ARD6" s="85"/>
      <c r="ARE6" s="85"/>
      <c r="ARF6" s="85"/>
      <c r="ARG6" s="85"/>
      <c r="ARH6" s="85"/>
      <c r="ARI6" s="85"/>
      <c r="ARJ6" s="85"/>
      <c r="ARK6" s="85"/>
      <c r="ARL6" s="85"/>
      <c r="ARM6" s="85"/>
      <c r="ARN6" s="85"/>
      <c r="ARO6" s="85"/>
      <c r="ARP6" s="85"/>
      <c r="ARQ6" s="85"/>
      <c r="ARR6" s="85"/>
      <c r="ARS6" s="85"/>
      <c r="ART6" s="85"/>
      <c r="ARU6" s="85"/>
      <c r="ARV6" s="85"/>
      <c r="ARW6" s="85"/>
      <c r="ARX6" s="85"/>
      <c r="ARY6" s="85"/>
      <c r="ARZ6" s="85"/>
      <c r="ASA6" s="85"/>
      <c r="ASB6" s="85"/>
      <c r="ASC6" s="85"/>
      <c r="ASD6" s="85"/>
      <c r="ASE6" s="85"/>
      <c r="ASF6" s="85"/>
      <c r="ASG6" s="85"/>
      <c r="ASH6" s="85"/>
      <c r="ASI6" s="85"/>
      <c r="ASJ6" s="85"/>
      <c r="ASK6" s="85"/>
      <c r="ASL6" s="85"/>
      <c r="ASM6" s="85"/>
      <c r="ASN6" s="85"/>
      <c r="ASO6" s="85"/>
      <c r="ASP6" s="85"/>
      <c r="ASQ6" s="85"/>
      <c r="ASR6" s="85"/>
      <c r="ASS6" s="85"/>
      <c r="AST6" s="85"/>
      <c r="ASU6" s="85"/>
      <c r="ASV6" s="85"/>
      <c r="ASW6" s="85"/>
      <c r="ASX6" s="85"/>
      <c r="ASY6" s="85"/>
      <c r="ASZ6" s="85"/>
      <c r="ATA6" s="85"/>
      <c r="ATB6" s="85"/>
      <c r="ATC6" s="85"/>
      <c r="ATD6" s="85"/>
      <c r="ATE6" s="85"/>
      <c r="ATF6" s="85"/>
      <c r="ATG6" s="85"/>
      <c r="ATH6" s="85"/>
      <c r="ATI6" s="85"/>
      <c r="ATJ6" s="85"/>
      <c r="ATK6" s="85"/>
      <c r="ATL6" s="85"/>
      <c r="ATM6" s="85"/>
      <c r="ATN6" s="85"/>
      <c r="ATO6" s="85"/>
      <c r="ATP6" s="85"/>
      <c r="ATQ6" s="85"/>
      <c r="ATR6" s="85"/>
      <c r="ATS6" s="85"/>
      <c r="ATT6" s="85"/>
      <c r="ATU6" s="85"/>
      <c r="ATV6" s="85"/>
      <c r="ATW6" s="85"/>
      <c r="ATX6" s="85"/>
      <c r="ATY6" s="85"/>
      <c r="ATZ6" s="85"/>
      <c r="AUA6" s="85"/>
      <c r="AUB6" s="85"/>
      <c r="AUC6" s="85"/>
      <c r="AUD6" s="85"/>
      <c r="AUE6" s="85"/>
      <c r="AUF6" s="85"/>
      <c r="AUG6" s="85"/>
      <c r="AUH6" s="85"/>
      <c r="AUI6" s="85"/>
      <c r="AUJ6" s="85"/>
      <c r="AUK6" s="85"/>
      <c r="AUL6" s="85"/>
      <c r="AUM6" s="85"/>
      <c r="AUN6" s="85"/>
      <c r="AUO6" s="85"/>
      <c r="AUP6" s="85"/>
      <c r="AUQ6" s="85"/>
      <c r="AUR6" s="85"/>
      <c r="AUS6" s="85"/>
      <c r="AUT6" s="85"/>
      <c r="AUU6" s="85"/>
      <c r="AUV6" s="85"/>
      <c r="AUW6" s="85"/>
      <c r="AUX6" s="85"/>
      <c r="AUY6" s="85"/>
      <c r="AUZ6" s="85"/>
      <c r="AVA6" s="85"/>
      <c r="AVB6" s="85"/>
      <c r="AVC6" s="85"/>
      <c r="AVD6" s="85"/>
      <c r="AVE6" s="85"/>
      <c r="AVF6" s="85"/>
      <c r="AVG6" s="85"/>
      <c r="AVH6" s="85"/>
      <c r="AVI6" s="85"/>
      <c r="AVJ6" s="85"/>
      <c r="AVK6" s="85"/>
      <c r="AVL6" s="85"/>
      <c r="AVM6" s="85"/>
      <c r="AVN6" s="85"/>
      <c r="AVO6" s="85"/>
      <c r="AVP6" s="85"/>
      <c r="AVQ6" s="85"/>
      <c r="AVR6" s="85"/>
      <c r="AVS6" s="85"/>
      <c r="AVT6" s="85"/>
      <c r="AVU6" s="85"/>
      <c r="AVV6" s="85"/>
      <c r="AVW6" s="85"/>
      <c r="AVX6" s="85"/>
      <c r="AVY6" s="85"/>
      <c r="AVZ6" s="85"/>
      <c r="AWA6" s="85"/>
      <c r="AWB6" s="85"/>
      <c r="AWC6" s="85"/>
      <c r="AWD6" s="85"/>
      <c r="AWE6" s="85"/>
      <c r="AWF6" s="85"/>
      <c r="AWG6" s="85"/>
      <c r="AWH6" s="85"/>
      <c r="AWI6" s="85"/>
      <c r="AWJ6" s="85"/>
      <c r="AWK6" s="85"/>
      <c r="AWL6" s="85"/>
      <c r="AWM6" s="85"/>
      <c r="AWN6" s="85"/>
      <c r="AWO6" s="85"/>
      <c r="AWP6" s="85"/>
      <c r="AWQ6" s="85"/>
      <c r="AWR6" s="85"/>
      <c r="AWS6" s="85"/>
      <c r="AWT6" s="85"/>
      <c r="AWU6" s="85"/>
      <c r="AWV6" s="85"/>
      <c r="AWW6" s="85"/>
      <c r="AWX6" s="85"/>
      <c r="AWY6" s="85"/>
      <c r="AWZ6" s="85"/>
      <c r="AXA6" s="85"/>
      <c r="AXB6" s="85"/>
      <c r="AXC6" s="85"/>
      <c r="AXD6" s="85"/>
      <c r="AXE6" s="85"/>
      <c r="AXF6" s="85"/>
      <c r="AXG6" s="85"/>
      <c r="AXH6" s="85"/>
      <c r="AXI6" s="85"/>
      <c r="AXJ6" s="85"/>
      <c r="AXK6" s="85"/>
      <c r="AXL6" s="85"/>
      <c r="AXM6" s="85"/>
      <c r="AXN6" s="85"/>
      <c r="AXO6" s="85"/>
      <c r="AXP6" s="85"/>
      <c r="AXQ6" s="85"/>
      <c r="AXR6" s="85"/>
      <c r="AXS6" s="85"/>
      <c r="AXT6" s="85"/>
      <c r="AXU6" s="85"/>
      <c r="AXV6" s="85"/>
      <c r="AXW6" s="85"/>
      <c r="AXX6" s="85"/>
      <c r="AXY6" s="85"/>
      <c r="AXZ6" s="85"/>
      <c r="AYA6" s="85"/>
      <c r="AYB6" s="85"/>
      <c r="AYC6" s="85"/>
      <c r="AYD6" s="85"/>
      <c r="AYE6" s="85"/>
      <c r="AYF6" s="85"/>
      <c r="AYG6" s="85"/>
      <c r="AYH6" s="85"/>
      <c r="AYI6" s="85"/>
      <c r="AYJ6" s="85"/>
      <c r="AYK6" s="85"/>
      <c r="AYL6" s="85"/>
      <c r="AYM6" s="85"/>
      <c r="AYN6" s="85"/>
      <c r="AYO6" s="85"/>
      <c r="AYP6" s="85"/>
      <c r="AYQ6" s="85"/>
      <c r="AYR6" s="85"/>
      <c r="AYS6" s="85"/>
      <c r="AYT6" s="85"/>
      <c r="AYU6" s="85"/>
      <c r="AYV6" s="85"/>
      <c r="AYW6" s="85"/>
      <c r="AYX6" s="85"/>
      <c r="AYY6" s="85"/>
      <c r="AYZ6" s="85"/>
      <c r="AZA6" s="85"/>
      <c r="AZB6" s="85"/>
      <c r="AZC6" s="85"/>
      <c r="AZD6" s="85"/>
      <c r="AZE6" s="85"/>
      <c r="AZF6" s="85"/>
      <c r="AZG6" s="85"/>
      <c r="AZH6" s="85"/>
      <c r="AZI6" s="85"/>
      <c r="AZJ6" s="85"/>
      <c r="AZK6" s="85"/>
      <c r="AZL6" s="85"/>
      <c r="AZM6" s="85"/>
      <c r="AZN6" s="85"/>
      <c r="AZO6" s="85"/>
      <c r="AZP6" s="85"/>
      <c r="AZQ6" s="85"/>
      <c r="AZR6" s="85"/>
      <c r="AZS6" s="85"/>
      <c r="AZT6" s="85"/>
      <c r="AZU6" s="85"/>
      <c r="AZV6" s="85"/>
      <c r="AZW6" s="85"/>
      <c r="AZX6" s="85"/>
      <c r="AZY6" s="85"/>
      <c r="AZZ6" s="85"/>
      <c r="BAA6" s="85"/>
      <c r="BAB6" s="85"/>
      <c r="BAC6" s="85"/>
      <c r="BAD6" s="85"/>
      <c r="BAE6" s="85"/>
      <c r="BAF6" s="85"/>
      <c r="BAG6" s="85"/>
      <c r="BAH6" s="85"/>
      <c r="BAI6" s="85"/>
      <c r="BAJ6" s="85"/>
      <c r="BAK6" s="85"/>
      <c r="BAL6" s="85"/>
      <c r="BAM6" s="85"/>
      <c r="BAN6" s="85"/>
      <c r="BAO6" s="85"/>
      <c r="BAP6" s="85"/>
      <c r="BAQ6" s="85"/>
      <c r="BAR6" s="85"/>
      <c r="BAS6" s="85"/>
      <c r="BAT6" s="85"/>
      <c r="BAU6" s="85"/>
      <c r="BAV6" s="85"/>
      <c r="BAW6" s="85"/>
      <c r="BAX6" s="85"/>
      <c r="BAY6" s="85"/>
      <c r="BAZ6" s="85"/>
      <c r="BBA6" s="85"/>
      <c r="BBB6" s="85"/>
      <c r="BBC6" s="85"/>
      <c r="BBD6" s="85"/>
      <c r="BBE6" s="85"/>
      <c r="BBF6" s="85"/>
      <c r="BBG6" s="85"/>
      <c r="BBH6" s="85"/>
      <c r="BBI6" s="85"/>
      <c r="BBJ6" s="85"/>
      <c r="BBK6" s="85"/>
      <c r="BBL6" s="85"/>
      <c r="BBM6" s="85"/>
      <c r="BBN6" s="85"/>
      <c r="BBO6" s="85"/>
      <c r="BBP6" s="85"/>
      <c r="BBQ6" s="85"/>
      <c r="BBR6" s="85"/>
      <c r="BBS6" s="85"/>
      <c r="BBT6" s="85"/>
      <c r="BBU6" s="85"/>
      <c r="BBV6" s="85"/>
      <c r="BBW6" s="85"/>
      <c r="BBX6" s="85"/>
      <c r="BBY6" s="85"/>
      <c r="BBZ6" s="85"/>
      <c r="BCA6" s="85"/>
      <c r="BCB6" s="85"/>
      <c r="BCC6" s="85"/>
      <c r="BCD6" s="85"/>
      <c r="BCE6" s="85"/>
      <c r="BCF6" s="85"/>
      <c r="BCG6" s="85"/>
      <c r="BCH6" s="85"/>
      <c r="BCI6" s="85"/>
      <c r="BCJ6" s="85"/>
      <c r="BCK6" s="85"/>
      <c r="BCL6" s="85"/>
      <c r="BCM6" s="85"/>
      <c r="BCN6" s="85"/>
      <c r="BCO6" s="85"/>
      <c r="BCP6" s="85"/>
      <c r="BCQ6" s="85"/>
      <c r="BCR6" s="85"/>
      <c r="BCS6" s="85"/>
      <c r="BCT6" s="85"/>
      <c r="BCU6" s="85"/>
      <c r="BCV6" s="85"/>
      <c r="BCW6" s="85"/>
      <c r="BCX6" s="85"/>
      <c r="BCY6" s="85"/>
      <c r="BCZ6" s="85"/>
      <c r="BDA6" s="85"/>
      <c r="BDB6" s="85"/>
      <c r="BDC6" s="85"/>
      <c r="BDD6" s="85"/>
      <c r="BDE6" s="85"/>
      <c r="BDF6" s="85"/>
      <c r="BDG6" s="85"/>
      <c r="BDH6" s="85"/>
      <c r="BDI6" s="85"/>
      <c r="BDJ6" s="85"/>
      <c r="BDK6" s="85"/>
      <c r="BDL6" s="85"/>
      <c r="BDM6" s="85"/>
      <c r="BDN6" s="85"/>
      <c r="BDO6" s="85"/>
      <c r="BDP6" s="85"/>
      <c r="BDQ6" s="85"/>
      <c r="BDR6" s="85"/>
      <c r="BDS6" s="85"/>
      <c r="BDT6" s="85"/>
      <c r="BDU6" s="85"/>
      <c r="BDV6" s="85"/>
      <c r="BDW6" s="85"/>
      <c r="BDX6" s="85"/>
      <c r="BDY6" s="85"/>
      <c r="BDZ6" s="85"/>
      <c r="BEA6" s="85"/>
      <c r="BEB6" s="85"/>
      <c r="BEC6" s="85"/>
      <c r="BED6" s="85"/>
      <c r="BEE6" s="85"/>
      <c r="BEF6" s="85"/>
      <c r="BEG6" s="85"/>
      <c r="BEH6" s="85"/>
      <c r="BEI6" s="85"/>
      <c r="BEJ6" s="85"/>
      <c r="BEK6" s="85"/>
      <c r="BEL6" s="85"/>
      <c r="BEM6" s="85"/>
      <c r="BEN6" s="85"/>
      <c r="BEO6" s="85"/>
      <c r="BEP6" s="85"/>
      <c r="BEQ6" s="85"/>
      <c r="BER6" s="85"/>
      <c r="BES6" s="85"/>
      <c r="BET6" s="85"/>
      <c r="BEU6" s="85"/>
      <c r="BEV6" s="85"/>
      <c r="BEW6" s="85"/>
      <c r="BEX6" s="85"/>
      <c r="BEY6" s="85"/>
      <c r="BEZ6" s="85"/>
      <c r="BFA6" s="85"/>
      <c r="BFB6" s="85"/>
      <c r="BFC6" s="85"/>
      <c r="BFD6" s="85"/>
      <c r="BFE6" s="85"/>
      <c r="BFF6" s="85"/>
      <c r="BFG6" s="85"/>
      <c r="BFH6" s="85"/>
      <c r="BFI6" s="85"/>
      <c r="BFJ6" s="85"/>
      <c r="BFK6" s="85"/>
      <c r="BFL6" s="85"/>
      <c r="BFM6" s="85"/>
      <c r="BFN6" s="85"/>
      <c r="BFO6" s="85"/>
      <c r="BFP6" s="85"/>
      <c r="BFQ6" s="85"/>
      <c r="BFR6" s="85"/>
      <c r="BFS6" s="85"/>
      <c r="BFT6" s="85"/>
      <c r="BFU6" s="85"/>
      <c r="BFV6" s="85"/>
      <c r="BFW6" s="85"/>
      <c r="BFX6" s="85"/>
      <c r="BFY6" s="85"/>
      <c r="BFZ6" s="85"/>
      <c r="BGA6" s="85"/>
      <c r="BGB6" s="85"/>
      <c r="BGC6" s="85"/>
      <c r="BGD6" s="85"/>
      <c r="BGE6" s="85"/>
      <c r="BGF6" s="85"/>
      <c r="BGG6" s="85"/>
      <c r="BGH6" s="85"/>
      <c r="BGI6" s="85"/>
      <c r="BGJ6" s="85"/>
      <c r="BGK6" s="85"/>
      <c r="BGL6" s="85"/>
      <c r="BGM6" s="85"/>
      <c r="BGN6" s="85"/>
      <c r="BGO6" s="85"/>
      <c r="BGP6" s="85"/>
      <c r="BGQ6" s="85"/>
      <c r="BGR6" s="85"/>
      <c r="BGS6" s="85"/>
      <c r="BGT6" s="85"/>
      <c r="BGU6" s="85"/>
      <c r="BGV6" s="85"/>
      <c r="BGW6" s="85"/>
      <c r="BGX6" s="85"/>
      <c r="BGY6" s="85"/>
      <c r="BGZ6" s="85"/>
      <c r="BHA6" s="85"/>
      <c r="BHB6" s="85"/>
      <c r="BHC6" s="85"/>
      <c r="BHD6" s="85"/>
      <c r="BHE6" s="85"/>
      <c r="BHF6" s="85"/>
      <c r="BHG6" s="85"/>
      <c r="BHH6" s="85"/>
      <c r="BHI6" s="85"/>
      <c r="BHJ6" s="85"/>
      <c r="BHK6" s="85"/>
      <c r="BHL6" s="85"/>
      <c r="BHM6" s="85"/>
      <c r="BHN6" s="85"/>
      <c r="BHO6" s="85"/>
      <c r="BHP6" s="85"/>
      <c r="BHQ6" s="85"/>
      <c r="BHR6" s="85"/>
      <c r="BHS6" s="85"/>
      <c r="BHT6" s="85"/>
      <c r="BHU6" s="85"/>
      <c r="BHV6" s="85"/>
      <c r="BHW6" s="85"/>
      <c r="BHX6" s="85"/>
      <c r="BHY6" s="85"/>
      <c r="BHZ6" s="85"/>
      <c r="BIA6" s="85"/>
      <c r="BIB6" s="85"/>
      <c r="BIC6" s="85"/>
      <c r="BID6" s="85"/>
      <c r="BIE6" s="85"/>
      <c r="BIF6" s="85"/>
      <c r="BIG6" s="85"/>
      <c r="BIH6" s="85"/>
      <c r="BII6" s="85"/>
      <c r="BIJ6" s="85"/>
      <c r="BIK6" s="85"/>
      <c r="BIL6" s="85"/>
      <c r="BIM6" s="85"/>
      <c r="BIN6" s="85"/>
      <c r="BIO6" s="85"/>
      <c r="BIP6" s="85"/>
      <c r="BIQ6" s="85"/>
      <c r="BIR6" s="85"/>
      <c r="BIS6" s="85"/>
      <c r="BIT6" s="85"/>
      <c r="BIU6" s="85"/>
      <c r="BIV6" s="85"/>
      <c r="BIW6" s="85"/>
      <c r="BIX6" s="85"/>
      <c r="BIY6" s="85"/>
      <c r="BIZ6" s="85"/>
      <c r="BJA6" s="85"/>
      <c r="BJB6" s="85"/>
      <c r="BJC6" s="85"/>
      <c r="BJD6" s="85"/>
      <c r="BJE6" s="85"/>
      <c r="BJF6" s="85"/>
      <c r="BJG6" s="85"/>
      <c r="BJH6" s="85"/>
      <c r="BJI6" s="85"/>
      <c r="BJJ6" s="85"/>
      <c r="BJK6" s="85"/>
      <c r="BJL6" s="85"/>
      <c r="BJM6" s="85"/>
      <c r="BJN6" s="85"/>
      <c r="BJO6" s="85"/>
      <c r="BJP6" s="85"/>
      <c r="BJQ6" s="85"/>
      <c r="BJR6" s="85"/>
      <c r="BJS6" s="85"/>
      <c r="BJT6" s="85"/>
      <c r="BJU6" s="85"/>
      <c r="BJV6" s="85"/>
      <c r="BJW6" s="85"/>
      <c r="BJX6" s="85"/>
      <c r="BJY6" s="85"/>
      <c r="BJZ6" s="85"/>
      <c r="BKA6" s="85"/>
      <c r="BKB6" s="85"/>
      <c r="BKC6" s="85"/>
      <c r="BKD6" s="85"/>
      <c r="BKE6" s="85"/>
      <c r="BKF6" s="85"/>
      <c r="BKG6" s="85"/>
      <c r="BKH6" s="85"/>
      <c r="BKI6" s="85"/>
      <c r="BKJ6" s="85"/>
      <c r="BKK6" s="85"/>
      <c r="BKL6" s="85"/>
      <c r="BKM6" s="85"/>
      <c r="BKN6" s="85"/>
      <c r="BKO6" s="85"/>
      <c r="BKP6" s="85"/>
      <c r="BKQ6" s="85"/>
      <c r="BKR6" s="85"/>
      <c r="BKS6" s="85"/>
      <c r="BKT6" s="85"/>
      <c r="BKU6" s="85"/>
      <c r="BKV6" s="85"/>
      <c r="BKW6" s="85"/>
      <c r="BKX6" s="85"/>
      <c r="BKY6" s="85"/>
      <c r="BKZ6" s="85"/>
      <c r="BLA6" s="85"/>
      <c r="BLB6" s="85"/>
      <c r="BLC6" s="85"/>
      <c r="BLD6" s="85"/>
      <c r="BLE6" s="85"/>
      <c r="BLF6" s="85"/>
      <c r="BLG6" s="85"/>
      <c r="BLH6" s="85"/>
      <c r="BLI6" s="85"/>
      <c r="BLJ6" s="85"/>
      <c r="BLK6" s="85"/>
      <c r="BLL6" s="85"/>
      <c r="BLM6" s="85"/>
      <c r="BLN6" s="85"/>
      <c r="BLO6" s="85"/>
      <c r="BLP6" s="85"/>
      <c r="BLQ6" s="85"/>
      <c r="BLR6" s="85"/>
      <c r="BLS6" s="85"/>
      <c r="BLT6" s="85"/>
      <c r="BLU6" s="85"/>
      <c r="BLV6" s="85"/>
      <c r="BLW6" s="85"/>
      <c r="BLX6" s="85"/>
      <c r="BLY6" s="85"/>
      <c r="BLZ6" s="85"/>
      <c r="BMA6" s="85"/>
      <c r="BMB6" s="85"/>
      <c r="BMC6" s="85"/>
      <c r="BMD6" s="85"/>
      <c r="BME6" s="85"/>
      <c r="BMF6" s="85"/>
      <c r="BMG6" s="85"/>
      <c r="BMH6" s="85"/>
      <c r="BMI6" s="85"/>
      <c r="BMJ6" s="85"/>
      <c r="BMK6" s="85"/>
      <c r="BML6" s="85"/>
      <c r="BMM6" s="85"/>
      <c r="BMN6" s="85"/>
      <c r="BMO6" s="85"/>
      <c r="BMP6" s="85"/>
      <c r="BMQ6" s="85"/>
      <c r="BMR6" s="85"/>
      <c r="BMS6" s="85"/>
      <c r="BMT6" s="85"/>
      <c r="BMU6" s="85"/>
      <c r="BMV6" s="85"/>
      <c r="BMW6" s="85"/>
      <c r="BMX6" s="85"/>
      <c r="BMY6" s="85"/>
      <c r="BMZ6" s="85"/>
      <c r="BNA6" s="85"/>
      <c r="BNB6" s="85"/>
      <c r="BNC6" s="85"/>
      <c r="BND6" s="85"/>
      <c r="BNE6" s="85"/>
      <c r="BNF6" s="85"/>
      <c r="BNG6" s="85"/>
      <c r="BNH6" s="85"/>
      <c r="BNI6" s="85"/>
      <c r="BNJ6" s="85"/>
      <c r="BNK6" s="85"/>
      <c r="BNL6" s="85"/>
      <c r="BNM6" s="85"/>
      <c r="BNN6" s="85"/>
      <c r="BNO6" s="85"/>
      <c r="BNP6" s="85"/>
      <c r="BNQ6" s="85"/>
      <c r="BNR6" s="85"/>
      <c r="BNS6" s="85"/>
      <c r="BNT6" s="85"/>
      <c r="BNU6" s="85"/>
      <c r="BNV6" s="85"/>
      <c r="BNW6" s="85"/>
      <c r="BNX6" s="85"/>
      <c r="BNY6" s="85"/>
      <c r="BNZ6" s="85"/>
      <c r="BOA6" s="85"/>
      <c r="BOB6" s="85"/>
      <c r="BOC6" s="85"/>
      <c r="BOD6" s="85"/>
      <c r="BOE6" s="85"/>
      <c r="BOF6" s="85"/>
      <c r="BOG6" s="85"/>
      <c r="BOH6" s="85"/>
      <c r="BOI6" s="85"/>
      <c r="BOJ6" s="85"/>
      <c r="BOK6" s="85"/>
      <c r="BOL6" s="85"/>
      <c r="BOM6" s="85"/>
      <c r="BON6" s="85"/>
      <c r="BOO6" s="85"/>
      <c r="BOP6" s="85"/>
      <c r="BOQ6" s="85"/>
      <c r="BOR6" s="85"/>
      <c r="BOS6" s="85"/>
      <c r="BOT6" s="85"/>
      <c r="BOU6" s="85"/>
      <c r="BOV6" s="85"/>
      <c r="BOW6" s="85"/>
      <c r="BOX6" s="85"/>
      <c r="BOY6" s="85"/>
      <c r="BOZ6" s="85"/>
      <c r="BPA6" s="85"/>
      <c r="BPB6" s="85"/>
      <c r="BPC6" s="85"/>
      <c r="BPD6" s="85"/>
      <c r="BPE6" s="85"/>
      <c r="BPF6" s="85"/>
      <c r="BPG6" s="85"/>
      <c r="BPH6" s="85"/>
      <c r="BPI6" s="85"/>
      <c r="BPJ6" s="85"/>
      <c r="BPK6" s="85"/>
      <c r="BPL6" s="85"/>
      <c r="BPM6" s="85"/>
      <c r="BPN6" s="85"/>
      <c r="BPO6" s="85"/>
      <c r="BPP6" s="85"/>
      <c r="BPQ6" s="85"/>
      <c r="BPR6" s="85"/>
      <c r="BPS6" s="85"/>
      <c r="BPT6" s="85"/>
      <c r="BPU6" s="85"/>
      <c r="BPV6" s="85"/>
      <c r="BPW6" s="85"/>
      <c r="BPX6" s="85"/>
      <c r="BPY6" s="85"/>
      <c r="BPZ6" s="85"/>
      <c r="BQA6" s="85"/>
      <c r="BQB6" s="85"/>
      <c r="BQC6" s="85"/>
      <c r="BQD6" s="85"/>
      <c r="BQE6" s="85"/>
      <c r="BQF6" s="85"/>
      <c r="BQG6" s="85"/>
      <c r="BQH6" s="85"/>
      <c r="BQI6" s="85"/>
      <c r="BQJ6" s="85"/>
      <c r="BQK6" s="85"/>
      <c r="BQL6" s="85"/>
      <c r="BQM6" s="85"/>
      <c r="BQN6" s="85"/>
      <c r="BQO6" s="85"/>
      <c r="BQP6" s="85"/>
      <c r="BQQ6" s="85"/>
      <c r="BQR6" s="85"/>
      <c r="BQS6" s="85"/>
      <c r="BQT6" s="85"/>
      <c r="BQU6" s="85"/>
      <c r="BQV6" s="85"/>
      <c r="BQW6" s="85"/>
      <c r="BQX6" s="85"/>
      <c r="BQY6" s="85"/>
      <c r="BQZ6" s="85"/>
      <c r="BRA6" s="85"/>
      <c r="BRB6" s="85"/>
      <c r="BRC6" s="85"/>
      <c r="BRD6" s="85"/>
      <c r="BRE6" s="85"/>
      <c r="BRF6" s="85"/>
      <c r="BRG6" s="85"/>
      <c r="BRH6" s="85"/>
      <c r="BRI6" s="85"/>
      <c r="BRJ6" s="85"/>
      <c r="BRK6" s="85"/>
      <c r="BRL6" s="85"/>
      <c r="BRM6" s="85"/>
      <c r="BRN6" s="85"/>
      <c r="BRO6" s="85"/>
      <c r="BRP6" s="85"/>
      <c r="BRQ6" s="85"/>
      <c r="BRR6" s="85"/>
      <c r="BRS6" s="85"/>
      <c r="BRT6" s="85"/>
      <c r="BRU6" s="85"/>
      <c r="BRV6" s="85"/>
      <c r="BRW6" s="85"/>
      <c r="BRX6" s="85"/>
      <c r="BRY6" s="85"/>
      <c r="BRZ6" s="85"/>
      <c r="BSA6" s="85"/>
      <c r="BSB6" s="85"/>
      <c r="BSC6" s="85"/>
      <c r="BSD6" s="85"/>
      <c r="BSE6" s="85"/>
      <c r="BSF6" s="85"/>
      <c r="BSG6" s="85"/>
      <c r="BSH6" s="85"/>
      <c r="BSI6" s="85"/>
      <c r="BSJ6" s="85"/>
      <c r="BSK6" s="85"/>
      <c r="BSL6" s="85"/>
      <c r="BSM6" s="85"/>
      <c r="BSN6" s="85"/>
      <c r="BSO6" s="85"/>
      <c r="BSP6" s="85"/>
      <c r="BSQ6" s="85"/>
      <c r="BSR6" s="85"/>
      <c r="BSS6" s="85"/>
      <c r="BST6" s="85"/>
      <c r="BSU6" s="85"/>
      <c r="BSV6" s="85"/>
      <c r="BSW6" s="85"/>
      <c r="BSX6" s="85"/>
      <c r="BSY6" s="85"/>
      <c r="BSZ6" s="85"/>
      <c r="BTA6" s="85"/>
      <c r="BTB6" s="85"/>
      <c r="BTC6" s="85"/>
      <c r="BTD6" s="85"/>
      <c r="BTE6" s="85"/>
      <c r="BTF6" s="85"/>
      <c r="BTG6" s="85"/>
      <c r="BTH6" s="85"/>
      <c r="BTI6" s="85"/>
      <c r="BTJ6" s="85"/>
      <c r="BTK6" s="85"/>
      <c r="BTL6" s="85"/>
      <c r="BTM6" s="85"/>
      <c r="BTN6" s="85"/>
      <c r="BTO6" s="85"/>
      <c r="BTP6" s="85"/>
      <c r="BTQ6" s="85"/>
      <c r="BTR6" s="85"/>
      <c r="BTS6" s="85"/>
      <c r="BTT6" s="85"/>
      <c r="BTU6" s="85"/>
      <c r="BTV6" s="85"/>
      <c r="BTW6" s="85"/>
      <c r="BTX6" s="85"/>
      <c r="BTY6" s="85"/>
      <c r="BTZ6" s="85"/>
      <c r="BUA6" s="85"/>
      <c r="BUB6" s="85"/>
      <c r="BUC6" s="85"/>
      <c r="BUD6" s="85"/>
      <c r="BUE6" s="85"/>
      <c r="BUF6" s="85"/>
      <c r="BUG6" s="85"/>
      <c r="BUH6" s="85"/>
      <c r="BUI6" s="85"/>
      <c r="BUJ6" s="85"/>
      <c r="BUK6" s="85"/>
      <c r="BUL6" s="85"/>
      <c r="BUM6" s="85"/>
      <c r="BUN6" s="85"/>
      <c r="BUO6" s="85"/>
      <c r="BUP6" s="85"/>
      <c r="BUQ6" s="85"/>
      <c r="BUR6" s="85"/>
      <c r="BUS6" s="85"/>
      <c r="BUT6" s="85"/>
      <c r="BUU6" s="85"/>
      <c r="BUV6" s="85"/>
      <c r="BUW6" s="85"/>
      <c r="BUX6" s="85"/>
      <c r="BUY6" s="85"/>
      <c r="BUZ6" s="85"/>
      <c r="BVA6" s="85"/>
      <c r="BVB6" s="85"/>
      <c r="BVC6" s="85"/>
      <c r="BVD6" s="85"/>
      <c r="BVE6" s="85"/>
      <c r="BVF6" s="85"/>
      <c r="BVG6" s="85"/>
      <c r="BVH6" s="85"/>
      <c r="BVI6" s="85"/>
      <c r="BVJ6" s="85"/>
      <c r="BVK6" s="85"/>
      <c r="BVL6" s="85"/>
      <c r="BVM6" s="85"/>
      <c r="BVN6" s="85"/>
      <c r="BVO6" s="85"/>
      <c r="BVP6" s="85"/>
      <c r="BVQ6" s="85"/>
      <c r="BVR6" s="85"/>
      <c r="BVS6" s="85"/>
      <c r="BVT6" s="85"/>
      <c r="BVU6" s="85"/>
      <c r="BVV6" s="85"/>
      <c r="BVW6" s="85"/>
      <c r="BVX6" s="85"/>
      <c r="BVY6" s="85"/>
      <c r="BVZ6" s="85"/>
      <c r="BWA6" s="85"/>
      <c r="BWB6" s="85"/>
      <c r="BWC6" s="85"/>
      <c r="BWD6" s="85"/>
      <c r="BWE6" s="85"/>
      <c r="BWF6" s="85"/>
      <c r="BWG6" s="85"/>
      <c r="BWH6" s="85"/>
      <c r="BWI6" s="85"/>
      <c r="BWJ6" s="85"/>
      <c r="BWK6" s="85"/>
      <c r="BWL6" s="85"/>
      <c r="BWM6" s="85"/>
      <c r="BWN6" s="85"/>
      <c r="BWO6" s="85"/>
      <c r="BWP6" s="85"/>
      <c r="BWQ6" s="85"/>
      <c r="BWR6" s="85"/>
      <c r="BWS6" s="85"/>
      <c r="BWT6" s="85"/>
      <c r="BWU6" s="85"/>
      <c r="BWV6" s="85"/>
      <c r="BWW6" s="85"/>
      <c r="BWX6" s="85"/>
      <c r="BWY6" s="85"/>
      <c r="BWZ6" s="85"/>
      <c r="BXA6" s="85"/>
      <c r="BXB6" s="85"/>
      <c r="BXC6" s="85"/>
      <c r="BXD6" s="85"/>
      <c r="BXE6" s="85"/>
      <c r="BXF6" s="85"/>
      <c r="BXG6" s="85"/>
      <c r="BXH6" s="85"/>
      <c r="BXI6" s="85"/>
      <c r="BXJ6" s="85"/>
      <c r="BXK6" s="85"/>
      <c r="BXL6" s="85"/>
      <c r="BXM6" s="85"/>
      <c r="BXN6" s="85"/>
      <c r="BXO6" s="85"/>
      <c r="BXP6" s="85"/>
      <c r="BXQ6" s="85"/>
      <c r="BXR6" s="85"/>
      <c r="BXS6" s="85"/>
      <c r="BXT6" s="85"/>
      <c r="BXU6" s="85"/>
      <c r="BXV6" s="85"/>
      <c r="BXW6" s="85"/>
      <c r="BXX6" s="85"/>
      <c r="BXY6" s="85"/>
      <c r="BXZ6" s="85"/>
      <c r="BYA6" s="85"/>
      <c r="BYB6" s="85"/>
      <c r="BYC6" s="85"/>
      <c r="BYD6" s="85"/>
      <c r="BYE6" s="85"/>
      <c r="BYF6" s="85"/>
      <c r="BYG6" s="85"/>
      <c r="BYH6" s="85"/>
      <c r="BYI6" s="85"/>
      <c r="BYJ6" s="85"/>
      <c r="BYK6" s="85"/>
      <c r="BYL6" s="85"/>
      <c r="BYM6" s="85"/>
      <c r="BYN6" s="85"/>
      <c r="BYO6" s="85"/>
      <c r="BYP6" s="85"/>
      <c r="BYQ6" s="85"/>
      <c r="BYR6" s="85"/>
      <c r="BYS6" s="85"/>
      <c r="BYT6" s="85"/>
      <c r="BYU6" s="85"/>
      <c r="BYV6" s="85"/>
      <c r="BYW6" s="85"/>
      <c r="BYX6" s="85"/>
      <c r="BYY6" s="85"/>
      <c r="BYZ6" s="85"/>
      <c r="BZA6" s="85"/>
      <c r="BZB6" s="85"/>
      <c r="BZC6" s="85"/>
      <c r="BZD6" s="85"/>
      <c r="BZE6" s="85"/>
      <c r="BZF6" s="85"/>
      <c r="BZG6" s="85"/>
      <c r="BZH6" s="85"/>
      <c r="BZI6" s="85"/>
      <c r="BZJ6" s="85"/>
      <c r="BZK6" s="85"/>
      <c r="BZL6" s="85"/>
      <c r="BZM6" s="85"/>
      <c r="BZN6" s="85"/>
      <c r="BZO6" s="85"/>
      <c r="BZP6" s="85"/>
      <c r="BZQ6" s="85"/>
      <c r="BZR6" s="85"/>
      <c r="BZS6" s="85"/>
      <c r="BZT6" s="85"/>
      <c r="BZU6" s="85"/>
      <c r="BZV6" s="85"/>
      <c r="BZW6" s="85"/>
      <c r="BZX6" s="85"/>
      <c r="BZY6" s="85"/>
      <c r="BZZ6" s="85"/>
      <c r="CAA6" s="85"/>
      <c r="CAB6" s="85"/>
      <c r="CAC6" s="85"/>
      <c r="CAD6" s="85"/>
      <c r="CAE6" s="85"/>
      <c r="CAF6" s="85"/>
      <c r="CAG6" s="85"/>
      <c r="CAH6" s="85"/>
      <c r="CAI6" s="85"/>
      <c r="CAJ6" s="85"/>
      <c r="CAK6" s="85"/>
      <c r="CAL6" s="85"/>
      <c r="CAM6" s="85"/>
      <c r="CAN6" s="85"/>
      <c r="CAO6" s="85"/>
      <c r="CAP6" s="85"/>
      <c r="CAQ6" s="85"/>
      <c r="CAR6" s="85"/>
      <c r="CAS6" s="85"/>
      <c r="CAT6" s="85"/>
      <c r="CAU6" s="85"/>
      <c r="CAV6" s="85"/>
      <c r="CAW6" s="85"/>
      <c r="CAX6" s="85"/>
      <c r="CAY6" s="85"/>
      <c r="CAZ6" s="85"/>
      <c r="CBA6" s="85"/>
      <c r="CBB6" s="85"/>
      <c r="CBC6" s="85"/>
      <c r="CBD6" s="85"/>
      <c r="CBE6" s="85"/>
      <c r="CBF6" s="85"/>
      <c r="CBG6" s="85"/>
      <c r="CBH6" s="85"/>
      <c r="CBI6" s="85"/>
      <c r="CBJ6" s="85"/>
      <c r="CBK6" s="85"/>
      <c r="CBL6" s="85"/>
      <c r="CBM6" s="85"/>
      <c r="CBN6" s="85"/>
      <c r="CBO6" s="85"/>
      <c r="CBP6" s="85"/>
      <c r="CBQ6" s="85"/>
      <c r="CBR6" s="85"/>
      <c r="CBS6" s="85"/>
      <c r="CBT6" s="85"/>
      <c r="CBU6" s="85"/>
      <c r="CBV6" s="85"/>
      <c r="CBW6" s="85"/>
      <c r="CBX6" s="85"/>
      <c r="CBY6" s="85"/>
      <c r="CBZ6" s="85"/>
      <c r="CCA6" s="85"/>
      <c r="CCB6" s="85"/>
      <c r="CCC6" s="85"/>
      <c r="CCD6" s="85"/>
      <c r="CCE6" s="85"/>
      <c r="CCF6" s="85"/>
      <c r="CCG6" s="85"/>
      <c r="CCH6" s="85"/>
      <c r="CCI6" s="85"/>
      <c r="CCJ6" s="85"/>
      <c r="CCK6" s="85"/>
      <c r="CCL6" s="85"/>
      <c r="CCM6" s="85"/>
      <c r="CCN6" s="85"/>
      <c r="CCO6" s="85"/>
      <c r="CCP6" s="85"/>
      <c r="CCQ6" s="85"/>
      <c r="CCR6" s="85"/>
      <c r="CCS6" s="85"/>
      <c r="CCT6" s="85"/>
      <c r="CCU6" s="85"/>
      <c r="CCV6" s="85"/>
      <c r="CCW6" s="85"/>
      <c r="CCX6" s="85"/>
      <c r="CCY6" s="85"/>
      <c r="CCZ6" s="85"/>
      <c r="CDA6" s="85"/>
      <c r="CDB6" s="85"/>
      <c r="CDC6" s="85"/>
      <c r="CDD6" s="85"/>
      <c r="CDE6" s="85"/>
      <c r="CDF6" s="85"/>
      <c r="CDG6" s="85"/>
      <c r="CDH6" s="85"/>
      <c r="CDI6" s="85"/>
      <c r="CDJ6" s="85"/>
      <c r="CDK6" s="85"/>
      <c r="CDL6" s="85"/>
      <c r="CDM6" s="85"/>
      <c r="CDN6" s="85"/>
      <c r="CDO6" s="85"/>
      <c r="CDP6" s="85"/>
      <c r="CDQ6" s="85"/>
      <c r="CDR6" s="85"/>
      <c r="CDS6" s="85"/>
      <c r="CDT6" s="85"/>
      <c r="CDU6" s="85"/>
      <c r="CDV6" s="85"/>
      <c r="CDW6" s="85"/>
      <c r="CDX6" s="85"/>
      <c r="CDY6" s="85"/>
      <c r="CDZ6" s="85"/>
      <c r="CEA6" s="85"/>
      <c r="CEB6" s="85"/>
      <c r="CEC6" s="85"/>
      <c r="CED6" s="85"/>
      <c r="CEE6" s="85"/>
      <c r="CEF6" s="85"/>
      <c r="CEG6" s="85"/>
      <c r="CEH6" s="85"/>
      <c r="CEI6" s="85"/>
      <c r="CEJ6" s="85"/>
      <c r="CEK6" s="85"/>
      <c r="CEL6" s="85"/>
      <c r="CEM6" s="85"/>
      <c r="CEN6" s="85"/>
      <c r="CEO6" s="85"/>
      <c r="CEP6" s="85"/>
      <c r="CEQ6" s="85"/>
      <c r="CER6" s="85"/>
      <c r="CES6" s="85"/>
      <c r="CET6" s="85"/>
      <c r="CEU6" s="85"/>
      <c r="CEV6" s="85"/>
      <c r="CEW6" s="85"/>
      <c r="CEX6" s="85"/>
      <c r="CEY6" s="85"/>
      <c r="CEZ6" s="85"/>
      <c r="CFA6" s="85"/>
      <c r="CFB6" s="85"/>
      <c r="CFC6" s="85"/>
      <c r="CFD6" s="85"/>
      <c r="CFE6" s="85"/>
      <c r="CFF6" s="85"/>
      <c r="CFG6" s="85"/>
      <c r="CFH6" s="85"/>
      <c r="CFI6" s="85"/>
      <c r="CFJ6" s="85"/>
      <c r="CFK6" s="85"/>
      <c r="CFL6" s="85"/>
      <c r="CFM6" s="85"/>
      <c r="CFN6" s="85"/>
      <c r="CFO6" s="85"/>
      <c r="CFP6" s="85"/>
      <c r="CFQ6" s="85"/>
      <c r="CFR6" s="85"/>
      <c r="CFS6" s="85"/>
      <c r="CFT6" s="85"/>
      <c r="CFU6" s="85"/>
      <c r="CFV6" s="85"/>
      <c r="CFW6" s="85"/>
      <c r="CFX6" s="85"/>
      <c r="CFY6" s="85"/>
      <c r="CFZ6" s="85"/>
      <c r="CGA6" s="85"/>
      <c r="CGB6" s="85"/>
      <c r="CGC6" s="85"/>
      <c r="CGD6" s="85"/>
      <c r="CGE6" s="85"/>
      <c r="CGF6" s="85"/>
      <c r="CGG6" s="85"/>
      <c r="CGH6" s="85"/>
      <c r="CGI6" s="85"/>
      <c r="CGJ6" s="85"/>
      <c r="CGK6" s="85"/>
      <c r="CGL6" s="85"/>
      <c r="CGM6" s="85"/>
      <c r="CGN6" s="85"/>
      <c r="CGO6" s="85"/>
      <c r="CGP6" s="85"/>
      <c r="CGQ6" s="85"/>
      <c r="CGR6" s="85"/>
      <c r="CGS6" s="85"/>
      <c r="CGT6" s="85"/>
      <c r="CGU6" s="85"/>
      <c r="CGV6" s="85"/>
      <c r="CGW6" s="85"/>
      <c r="CGX6" s="85"/>
      <c r="CGY6" s="85"/>
      <c r="CGZ6" s="85"/>
      <c r="CHA6" s="85"/>
      <c r="CHB6" s="85"/>
      <c r="CHC6" s="85"/>
      <c r="CHD6" s="85"/>
      <c r="CHE6" s="85"/>
      <c r="CHF6" s="85"/>
      <c r="CHG6" s="85"/>
      <c r="CHH6" s="85"/>
      <c r="CHI6" s="85"/>
      <c r="CHJ6" s="85"/>
      <c r="CHK6" s="85"/>
      <c r="CHL6" s="85"/>
      <c r="CHM6" s="85"/>
      <c r="CHN6" s="85"/>
      <c r="CHO6" s="85"/>
      <c r="CHP6" s="85"/>
      <c r="CHQ6" s="85"/>
      <c r="CHR6" s="85"/>
      <c r="CHS6" s="85"/>
      <c r="CHT6" s="85"/>
      <c r="CHU6" s="85"/>
      <c r="CHV6" s="85"/>
      <c r="CHW6" s="85"/>
      <c r="CHX6" s="85"/>
      <c r="CHY6" s="85"/>
      <c r="CHZ6" s="85"/>
      <c r="CIA6" s="85"/>
      <c r="CIB6" s="85"/>
      <c r="CIC6" s="85"/>
      <c r="CID6" s="85"/>
      <c r="CIE6" s="85"/>
      <c r="CIF6" s="85"/>
      <c r="CIG6" s="85"/>
      <c r="CIH6" s="85"/>
      <c r="CII6" s="85"/>
      <c r="CIJ6" s="85"/>
      <c r="CIK6" s="85"/>
      <c r="CIL6" s="85"/>
      <c r="CIM6" s="85"/>
      <c r="CIN6" s="85"/>
      <c r="CIO6" s="85"/>
      <c r="CIP6" s="85"/>
      <c r="CIQ6" s="85"/>
      <c r="CIR6" s="85"/>
      <c r="CIS6" s="85"/>
      <c r="CIT6" s="85"/>
      <c r="CIU6" s="85"/>
      <c r="CIV6" s="85"/>
      <c r="CIW6" s="85"/>
      <c r="CIX6" s="85"/>
      <c r="CIY6" s="85"/>
      <c r="CIZ6" s="85"/>
      <c r="CJA6" s="85"/>
      <c r="CJB6" s="85"/>
      <c r="CJC6" s="85"/>
      <c r="CJD6" s="85"/>
      <c r="CJE6" s="85"/>
      <c r="CJF6" s="85"/>
      <c r="CJG6" s="85"/>
      <c r="CJH6" s="85"/>
      <c r="CJI6" s="85"/>
      <c r="CJJ6" s="85"/>
      <c r="CJK6" s="85"/>
      <c r="CJL6" s="85"/>
      <c r="CJM6" s="85"/>
      <c r="CJN6" s="85"/>
      <c r="CJO6" s="85"/>
      <c r="CJP6" s="85"/>
      <c r="CJQ6" s="85"/>
      <c r="CJR6" s="85"/>
      <c r="CJS6" s="85"/>
      <c r="CJT6" s="85"/>
      <c r="CJU6" s="85"/>
      <c r="CJV6" s="85"/>
      <c r="CJW6" s="85"/>
      <c r="CJX6" s="85"/>
      <c r="CJY6" s="85"/>
      <c r="CJZ6" s="85"/>
      <c r="CKA6" s="85"/>
      <c r="CKB6" s="85"/>
      <c r="CKC6" s="85"/>
      <c r="CKD6" s="85"/>
      <c r="CKE6" s="85"/>
      <c r="CKF6" s="85"/>
      <c r="CKG6" s="85"/>
      <c r="CKH6" s="85"/>
      <c r="CKI6" s="85"/>
      <c r="CKJ6" s="85"/>
      <c r="CKK6" s="85"/>
      <c r="CKL6" s="85"/>
      <c r="CKM6" s="85"/>
      <c r="CKN6" s="85"/>
      <c r="CKO6" s="85"/>
      <c r="CKP6" s="85"/>
      <c r="CKQ6" s="85"/>
      <c r="CKR6" s="85"/>
      <c r="CKS6" s="85"/>
      <c r="CKT6" s="85"/>
      <c r="CKU6" s="85"/>
      <c r="CKV6" s="85"/>
      <c r="CKW6" s="85"/>
      <c r="CKX6" s="85"/>
      <c r="CKY6" s="85"/>
      <c r="CKZ6" s="85"/>
      <c r="CLA6" s="85"/>
      <c r="CLB6" s="85"/>
      <c r="CLC6" s="85"/>
      <c r="CLD6" s="85"/>
      <c r="CLE6" s="85"/>
      <c r="CLF6" s="85"/>
      <c r="CLG6" s="85"/>
      <c r="CLH6" s="85"/>
      <c r="CLI6" s="85"/>
      <c r="CLJ6" s="85"/>
      <c r="CLK6" s="85"/>
      <c r="CLL6" s="85"/>
      <c r="CLM6" s="85"/>
      <c r="CLN6" s="85"/>
      <c r="CLO6" s="85"/>
      <c r="CLP6" s="85"/>
      <c r="CLQ6" s="85"/>
      <c r="CLR6" s="85"/>
      <c r="CLS6" s="85"/>
      <c r="CLT6" s="85"/>
      <c r="CLU6" s="85"/>
      <c r="CLV6" s="85"/>
      <c r="CLW6" s="85"/>
      <c r="CLX6" s="85"/>
      <c r="CLY6" s="85"/>
      <c r="CLZ6" s="85"/>
      <c r="CMA6" s="85"/>
      <c r="CMB6" s="85"/>
      <c r="CMC6" s="85"/>
      <c r="CMD6" s="85"/>
      <c r="CME6" s="85"/>
      <c r="CMF6" s="85"/>
      <c r="CMG6" s="85"/>
      <c r="CMH6" s="85"/>
      <c r="CMI6" s="85"/>
      <c r="CMJ6" s="85"/>
      <c r="CMK6" s="85"/>
      <c r="CML6" s="85"/>
      <c r="CMM6" s="85"/>
      <c r="CMN6" s="85"/>
      <c r="CMO6" s="85"/>
      <c r="CMP6" s="85"/>
      <c r="CMQ6" s="85"/>
      <c r="CMR6" s="85"/>
      <c r="CMS6" s="85"/>
      <c r="CMT6" s="85"/>
      <c r="CMU6" s="85"/>
      <c r="CMV6" s="85"/>
      <c r="CMW6" s="85"/>
      <c r="CMX6" s="85"/>
      <c r="CMY6" s="85"/>
      <c r="CMZ6" s="85"/>
      <c r="CNA6" s="85"/>
      <c r="CNB6" s="85"/>
      <c r="CNC6" s="85"/>
      <c r="CND6" s="85"/>
      <c r="CNE6" s="85"/>
      <c r="CNF6" s="85"/>
      <c r="CNG6" s="85"/>
      <c r="CNH6" s="85"/>
      <c r="CNI6" s="85"/>
      <c r="CNJ6" s="85"/>
      <c r="CNK6" s="85"/>
      <c r="CNL6" s="85"/>
      <c r="CNM6" s="85"/>
      <c r="CNN6" s="85"/>
      <c r="CNO6" s="85"/>
      <c r="CNP6" s="85"/>
      <c r="CNQ6" s="85"/>
      <c r="CNR6" s="85"/>
      <c r="CNS6" s="85"/>
      <c r="CNT6" s="85"/>
      <c r="CNU6" s="85"/>
      <c r="CNV6" s="85"/>
      <c r="CNW6" s="85"/>
      <c r="CNX6" s="85"/>
      <c r="CNY6" s="85"/>
      <c r="CNZ6" s="85"/>
      <c r="COA6" s="85"/>
      <c r="COB6" s="85"/>
      <c r="COC6" s="85"/>
      <c r="COD6" s="85"/>
      <c r="COE6" s="85"/>
      <c r="COF6" s="85"/>
      <c r="COG6" s="85"/>
      <c r="COH6" s="85"/>
      <c r="COI6" s="85"/>
      <c r="COJ6" s="85"/>
      <c r="COK6" s="85"/>
      <c r="COL6" s="85"/>
      <c r="COM6" s="85"/>
      <c r="CON6" s="85"/>
      <c r="COO6" s="85"/>
      <c r="COP6" s="85"/>
      <c r="COQ6" s="85"/>
      <c r="COR6" s="85"/>
      <c r="COS6" s="85"/>
      <c r="COT6" s="85"/>
      <c r="COU6" s="85"/>
      <c r="COV6" s="85"/>
      <c r="COW6" s="85"/>
      <c r="COX6" s="85"/>
      <c r="COY6" s="85"/>
      <c r="COZ6" s="85"/>
      <c r="CPA6" s="85"/>
      <c r="CPB6" s="85"/>
      <c r="CPC6" s="85"/>
      <c r="CPD6" s="85"/>
      <c r="CPE6" s="85"/>
      <c r="CPF6" s="85"/>
      <c r="CPG6" s="85"/>
      <c r="CPH6" s="85"/>
      <c r="CPI6" s="85"/>
      <c r="CPJ6" s="85"/>
      <c r="CPK6" s="85"/>
      <c r="CPL6" s="85"/>
      <c r="CPM6" s="85"/>
      <c r="CPN6" s="85"/>
      <c r="CPO6" s="85"/>
      <c r="CPP6" s="85"/>
      <c r="CPQ6" s="85"/>
      <c r="CPR6" s="85"/>
      <c r="CPS6" s="85"/>
      <c r="CPT6" s="85"/>
      <c r="CPU6" s="85"/>
      <c r="CPV6" s="85"/>
      <c r="CPW6" s="85"/>
      <c r="CPX6" s="85"/>
      <c r="CPY6" s="85"/>
      <c r="CPZ6" s="85"/>
      <c r="CQA6" s="85"/>
      <c r="CQB6" s="85"/>
      <c r="CQC6" s="85"/>
      <c r="CQD6" s="85"/>
      <c r="CQE6" s="85"/>
      <c r="CQF6" s="85"/>
      <c r="CQG6" s="85"/>
      <c r="CQH6" s="85"/>
      <c r="CQI6" s="85"/>
      <c r="CQJ6" s="85"/>
      <c r="CQK6" s="85"/>
      <c r="CQL6" s="85"/>
      <c r="CQM6" s="85"/>
      <c r="CQN6" s="85"/>
      <c r="CQO6" s="85"/>
      <c r="CQP6" s="85"/>
      <c r="CQQ6" s="85"/>
      <c r="CQR6" s="85"/>
      <c r="CQS6" s="85"/>
      <c r="CQT6" s="85"/>
      <c r="CQU6" s="85"/>
      <c r="CQV6" s="85"/>
      <c r="CQW6" s="85"/>
      <c r="CQX6" s="85"/>
      <c r="CQY6" s="85"/>
      <c r="CQZ6" s="85"/>
      <c r="CRA6" s="85"/>
      <c r="CRB6" s="85"/>
      <c r="CRC6" s="85"/>
      <c r="CRD6" s="85"/>
      <c r="CRE6" s="85"/>
      <c r="CRF6" s="85"/>
      <c r="CRG6" s="85"/>
      <c r="CRH6" s="85"/>
      <c r="CRI6" s="85"/>
      <c r="CRJ6" s="85"/>
      <c r="CRK6" s="85"/>
      <c r="CRL6" s="85"/>
      <c r="CRM6" s="85"/>
      <c r="CRN6" s="85"/>
      <c r="CRO6" s="85"/>
      <c r="CRP6" s="85"/>
      <c r="CRQ6" s="85"/>
      <c r="CRR6" s="85"/>
      <c r="CRS6" s="85"/>
      <c r="CRT6" s="85"/>
      <c r="CRU6" s="85"/>
      <c r="CRV6" s="85"/>
      <c r="CRW6" s="85"/>
      <c r="CRX6" s="85"/>
      <c r="CRY6" s="85"/>
      <c r="CRZ6" s="85"/>
      <c r="CSA6" s="85"/>
      <c r="CSB6" s="85"/>
      <c r="CSC6" s="85"/>
      <c r="CSD6" s="85"/>
      <c r="CSE6" s="85"/>
      <c r="CSF6" s="85"/>
      <c r="CSG6" s="85"/>
      <c r="CSH6" s="85"/>
      <c r="CSI6" s="85"/>
      <c r="CSJ6" s="85"/>
      <c r="CSK6" s="85"/>
      <c r="CSL6" s="85"/>
      <c r="CSM6" s="85"/>
      <c r="CSN6" s="85"/>
      <c r="CSO6" s="85"/>
      <c r="CSP6" s="85"/>
      <c r="CSQ6" s="85"/>
      <c r="CSR6" s="85"/>
      <c r="CSS6" s="85"/>
      <c r="CST6" s="85"/>
      <c r="CSU6" s="85"/>
      <c r="CSV6" s="85"/>
      <c r="CSW6" s="85"/>
      <c r="CSX6" s="85"/>
      <c r="CSY6" s="85"/>
      <c r="CSZ6" s="85"/>
      <c r="CTA6" s="85"/>
      <c r="CTB6" s="85"/>
      <c r="CTC6" s="85"/>
      <c r="CTD6" s="85"/>
      <c r="CTE6" s="85"/>
      <c r="CTF6" s="85"/>
      <c r="CTG6" s="85"/>
      <c r="CTH6" s="85"/>
      <c r="CTI6" s="85"/>
      <c r="CTJ6" s="85"/>
      <c r="CTK6" s="85"/>
      <c r="CTL6" s="85"/>
      <c r="CTM6" s="85"/>
      <c r="CTN6" s="85"/>
      <c r="CTO6" s="85"/>
      <c r="CTP6" s="85"/>
      <c r="CTQ6" s="85"/>
      <c r="CTR6" s="85"/>
      <c r="CTS6" s="85"/>
      <c r="CTT6" s="85"/>
      <c r="CTU6" s="85"/>
      <c r="CTV6" s="85"/>
      <c r="CTW6" s="85"/>
      <c r="CTX6" s="85"/>
      <c r="CTY6" s="85"/>
      <c r="CTZ6" s="85"/>
      <c r="CUA6" s="85"/>
      <c r="CUB6" s="85"/>
      <c r="CUC6" s="85"/>
      <c r="CUD6" s="85"/>
      <c r="CUE6" s="85"/>
      <c r="CUF6" s="85"/>
      <c r="CUG6" s="85"/>
      <c r="CUH6" s="85"/>
      <c r="CUI6" s="85"/>
      <c r="CUJ6" s="85"/>
      <c r="CUK6" s="85"/>
      <c r="CUL6" s="85"/>
      <c r="CUM6" s="85"/>
      <c r="CUN6" s="85"/>
      <c r="CUO6" s="85"/>
      <c r="CUP6" s="85"/>
      <c r="CUQ6" s="85"/>
      <c r="CUR6" s="85"/>
      <c r="CUS6" s="85"/>
      <c r="CUT6" s="85"/>
      <c r="CUU6" s="85"/>
      <c r="CUV6" s="85"/>
      <c r="CUW6" s="85"/>
      <c r="CUX6" s="85"/>
      <c r="CUY6" s="85"/>
      <c r="CUZ6" s="85"/>
      <c r="CVA6" s="85"/>
      <c r="CVB6" s="85"/>
      <c r="CVC6" s="85"/>
      <c r="CVD6" s="85"/>
      <c r="CVE6" s="85"/>
      <c r="CVF6" s="85"/>
      <c r="CVG6" s="85"/>
      <c r="CVH6" s="85"/>
      <c r="CVI6" s="85"/>
      <c r="CVJ6" s="85"/>
      <c r="CVK6" s="85"/>
      <c r="CVL6" s="85"/>
      <c r="CVM6" s="85"/>
      <c r="CVN6" s="85"/>
      <c r="CVO6" s="85"/>
      <c r="CVP6" s="85"/>
      <c r="CVQ6" s="85"/>
      <c r="CVR6" s="85"/>
      <c r="CVS6" s="85"/>
      <c r="CVT6" s="85"/>
      <c r="CVU6" s="85"/>
      <c r="CVV6" s="85"/>
      <c r="CVW6" s="85"/>
      <c r="CVX6" s="85"/>
      <c r="CVY6" s="85"/>
      <c r="CVZ6" s="85"/>
      <c r="CWA6" s="85"/>
      <c r="CWB6" s="85"/>
      <c r="CWC6" s="85"/>
      <c r="CWD6" s="85"/>
      <c r="CWE6" s="85"/>
      <c r="CWF6" s="85"/>
      <c r="CWG6" s="85"/>
      <c r="CWH6" s="85"/>
      <c r="CWI6" s="85"/>
      <c r="CWJ6" s="85"/>
      <c r="CWK6" s="85"/>
      <c r="CWL6" s="85"/>
      <c r="CWM6" s="85"/>
      <c r="CWN6" s="85"/>
      <c r="CWO6" s="85"/>
      <c r="CWP6" s="85"/>
      <c r="CWQ6" s="85"/>
      <c r="CWR6" s="85"/>
      <c r="CWS6" s="85"/>
      <c r="CWT6" s="85"/>
      <c r="CWU6" s="85"/>
      <c r="CWV6" s="85"/>
      <c r="CWW6" s="85"/>
      <c r="CWX6" s="85"/>
      <c r="CWY6" s="85"/>
      <c r="CWZ6" s="85"/>
      <c r="CXA6" s="85"/>
      <c r="CXB6" s="85"/>
      <c r="CXC6" s="85"/>
      <c r="CXD6" s="85"/>
      <c r="CXE6" s="85"/>
      <c r="CXF6" s="85"/>
      <c r="CXG6" s="85"/>
      <c r="CXH6" s="85"/>
      <c r="CXI6" s="85"/>
      <c r="CXJ6" s="85"/>
      <c r="CXK6" s="85"/>
      <c r="CXL6" s="85"/>
      <c r="CXM6" s="85"/>
      <c r="CXN6" s="85"/>
      <c r="CXO6" s="85"/>
      <c r="CXP6" s="85"/>
      <c r="CXQ6" s="85"/>
      <c r="CXR6" s="85"/>
      <c r="CXS6" s="85"/>
      <c r="CXT6" s="85"/>
      <c r="CXU6" s="85"/>
      <c r="CXV6" s="85"/>
      <c r="CXW6" s="85"/>
      <c r="CXX6" s="85"/>
      <c r="CXY6" s="85"/>
      <c r="CXZ6" s="85"/>
      <c r="CYA6" s="85"/>
      <c r="CYB6" s="85"/>
      <c r="CYC6" s="85"/>
      <c r="CYD6" s="85"/>
      <c r="CYE6" s="85"/>
      <c r="CYF6" s="85"/>
      <c r="CYG6" s="85"/>
      <c r="CYH6" s="85"/>
      <c r="CYI6" s="85"/>
      <c r="CYJ6" s="85"/>
      <c r="CYK6" s="85"/>
      <c r="CYL6" s="85"/>
      <c r="CYM6" s="85"/>
      <c r="CYN6" s="85"/>
      <c r="CYO6" s="85"/>
      <c r="CYP6" s="85"/>
      <c r="CYQ6" s="85"/>
      <c r="CYR6" s="85"/>
      <c r="CYS6" s="85"/>
      <c r="CYT6" s="85"/>
      <c r="CYU6" s="85"/>
      <c r="CYV6" s="85"/>
      <c r="CYW6" s="85"/>
      <c r="CYX6" s="85"/>
      <c r="CYY6" s="85"/>
      <c r="CYZ6" s="85"/>
      <c r="CZA6" s="85"/>
      <c r="CZB6" s="85"/>
      <c r="CZC6" s="85"/>
      <c r="CZD6" s="85"/>
      <c r="CZE6" s="85"/>
      <c r="CZF6" s="85"/>
      <c r="CZG6" s="85"/>
      <c r="CZH6" s="85"/>
      <c r="CZI6" s="85"/>
      <c r="CZJ6" s="85"/>
      <c r="CZK6" s="85"/>
      <c r="CZL6" s="85"/>
      <c r="CZM6" s="85"/>
      <c r="CZN6" s="85"/>
      <c r="CZO6" s="85"/>
      <c r="CZP6" s="85"/>
      <c r="CZQ6" s="85"/>
      <c r="CZR6" s="85"/>
      <c r="CZS6" s="85"/>
      <c r="CZT6" s="85"/>
      <c r="CZU6" s="85"/>
      <c r="CZV6" s="85"/>
      <c r="CZW6" s="85"/>
      <c r="CZX6" s="85"/>
      <c r="CZY6" s="85"/>
      <c r="CZZ6" s="85"/>
      <c r="DAA6" s="85"/>
      <c r="DAB6" s="85"/>
      <c r="DAC6" s="85"/>
      <c r="DAD6" s="85"/>
      <c r="DAE6" s="85"/>
      <c r="DAF6" s="85"/>
      <c r="DAG6" s="85"/>
      <c r="DAH6" s="85"/>
      <c r="DAI6" s="85"/>
      <c r="DAJ6" s="85"/>
      <c r="DAK6" s="85"/>
      <c r="DAL6" s="85"/>
      <c r="DAM6" s="85"/>
      <c r="DAN6" s="85"/>
      <c r="DAO6" s="85"/>
      <c r="DAP6" s="85"/>
      <c r="DAQ6" s="85"/>
      <c r="DAR6" s="85"/>
      <c r="DAS6" s="85"/>
      <c r="DAT6" s="85"/>
      <c r="DAU6" s="85"/>
      <c r="DAV6" s="85"/>
      <c r="DAW6" s="85"/>
      <c r="DAX6" s="85"/>
      <c r="DAY6" s="85"/>
      <c r="DAZ6" s="85"/>
      <c r="DBA6" s="85"/>
      <c r="DBB6" s="85"/>
      <c r="DBC6" s="85"/>
      <c r="DBD6" s="85"/>
      <c r="DBE6" s="85"/>
      <c r="DBF6" s="85"/>
      <c r="DBG6" s="85"/>
      <c r="DBH6" s="85"/>
      <c r="DBI6" s="85"/>
      <c r="DBJ6" s="85"/>
      <c r="DBK6" s="85"/>
      <c r="DBL6" s="85"/>
      <c r="DBM6" s="85"/>
      <c r="DBN6" s="85"/>
      <c r="DBO6" s="85"/>
      <c r="DBP6" s="85"/>
      <c r="DBQ6" s="85"/>
      <c r="DBR6" s="85"/>
      <c r="DBS6" s="85"/>
      <c r="DBT6" s="85"/>
      <c r="DBU6" s="85"/>
      <c r="DBV6" s="85"/>
      <c r="DBW6" s="85"/>
      <c r="DBX6" s="85"/>
      <c r="DBY6" s="85"/>
      <c r="DBZ6" s="85"/>
      <c r="DCA6" s="85"/>
      <c r="DCB6" s="85"/>
      <c r="DCC6" s="85"/>
      <c r="DCD6" s="85"/>
      <c r="DCE6" s="85"/>
      <c r="DCF6" s="85"/>
      <c r="DCG6" s="85"/>
      <c r="DCH6" s="85"/>
      <c r="DCI6" s="85"/>
      <c r="DCJ6" s="85"/>
      <c r="DCK6" s="85"/>
      <c r="DCL6" s="85"/>
      <c r="DCM6" s="85"/>
      <c r="DCN6" s="85"/>
      <c r="DCO6" s="85"/>
      <c r="DCP6" s="85"/>
      <c r="DCQ6" s="85"/>
      <c r="DCR6" s="85"/>
      <c r="DCS6" s="85"/>
      <c r="DCT6" s="85"/>
      <c r="DCU6" s="85"/>
      <c r="DCV6" s="85"/>
      <c r="DCW6" s="85"/>
      <c r="DCX6" s="85"/>
      <c r="DCY6" s="85"/>
      <c r="DCZ6" s="85"/>
      <c r="DDA6" s="85"/>
      <c r="DDB6" s="85"/>
      <c r="DDC6" s="85"/>
      <c r="DDD6" s="85"/>
      <c r="DDE6" s="85"/>
      <c r="DDF6" s="85"/>
      <c r="DDG6" s="85"/>
      <c r="DDH6" s="85"/>
      <c r="DDI6" s="85"/>
      <c r="DDJ6" s="85"/>
      <c r="DDK6" s="85"/>
      <c r="DDL6" s="85"/>
      <c r="DDM6" s="85"/>
      <c r="DDN6" s="85"/>
      <c r="DDO6" s="85"/>
      <c r="DDP6" s="85"/>
      <c r="DDQ6" s="85"/>
      <c r="DDR6" s="85"/>
      <c r="DDS6" s="85"/>
      <c r="DDT6" s="85"/>
      <c r="DDU6" s="85"/>
      <c r="DDV6" s="85"/>
      <c r="DDW6" s="85"/>
      <c r="DDX6" s="85"/>
      <c r="DDY6" s="85"/>
      <c r="DDZ6" s="85"/>
      <c r="DEA6" s="85"/>
      <c r="DEB6" s="85"/>
      <c r="DEC6" s="85"/>
      <c r="DED6" s="85"/>
      <c r="DEE6" s="85"/>
      <c r="DEF6" s="85"/>
      <c r="DEG6" s="85"/>
      <c r="DEH6" s="85"/>
      <c r="DEI6" s="85"/>
      <c r="DEJ6" s="85"/>
      <c r="DEK6" s="85"/>
      <c r="DEL6" s="85"/>
      <c r="DEM6" s="85"/>
      <c r="DEN6" s="85"/>
      <c r="DEO6" s="85"/>
      <c r="DEP6" s="85"/>
      <c r="DEQ6" s="85"/>
      <c r="DER6" s="85"/>
      <c r="DES6" s="85"/>
      <c r="DET6" s="85"/>
      <c r="DEU6" s="85"/>
      <c r="DEV6" s="85"/>
      <c r="DEW6" s="85"/>
      <c r="DEX6" s="85"/>
      <c r="DEY6" s="85"/>
      <c r="DEZ6" s="85"/>
      <c r="DFA6" s="85"/>
      <c r="DFB6" s="85"/>
      <c r="DFC6" s="85"/>
      <c r="DFD6" s="85"/>
      <c r="DFE6" s="85"/>
      <c r="DFF6" s="85"/>
      <c r="DFG6" s="85"/>
      <c r="DFH6" s="85"/>
      <c r="DFI6" s="85"/>
      <c r="DFJ6" s="85"/>
      <c r="DFK6" s="85"/>
      <c r="DFL6" s="85"/>
      <c r="DFM6" s="85"/>
      <c r="DFN6" s="85"/>
      <c r="DFO6" s="85"/>
      <c r="DFP6" s="85"/>
      <c r="DFQ6" s="85"/>
      <c r="DFR6" s="85"/>
      <c r="DFS6" s="85"/>
      <c r="DFT6" s="85"/>
      <c r="DFU6" s="85"/>
      <c r="DFV6" s="85"/>
      <c r="DFW6" s="85"/>
      <c r="DFX6" s="85"/>
      <c r="DFY6" s="85"/>
      <c r="DFZ6" s="85"/>
      <c r="DGA6" s="85"/>
      <c r="DGB6" s="85"/>
      <c r="DGC6" s="85"/>
      <c r="DGD6" s="85"/>
      <c r="DGE6" s="85"/>
      <c r="DGF6" s="85"/>
      <c r="DGG6" s="85"/>
      <c r="DGH6" s="85"/>
      <c r="DGI6" s="85"/>
      <c r="DGJ6" s="85"/>
      <c r="DGK6" s="85"/>
      <c r="DGL6" s="85"/>
      <c r="DGM6" s="85"/>
      <c r="DGN6" s="85"/>
      <c r="DGO6" s="85"/>
      <c r="DGP6" s="85"/>
      <c r="DGQ6" s="85"/>
      <c r="DGR6" s="85"/>
      <c r="DGS6" s="85"/>
      <c r="DGT6" s="85"/>
      <c r="DGU6" s="85"/>
      <c r="DGV6" s="85"/>
      <c r="DGW6" s="85"/>
      <c r="DGX6" s="85"/>
      <c r="DGY6" s="85"/>
      <c r="DGZ6" s="85"/>
      <c r="DHA6" s="85"/>
      <c r="DHB6" s="85"/>
      <c r="DHC6" s="85"/>
      <c r="DHD6" s="85"/>
      <c r="DHE6" s="85"/>
      <c r="DHF6" s="85"/>
      <c r="DHG6" s="85"/>
      <c r="DHH6" s="85"/>
      <c r="DHI6" s="85"/>
      <c r="DHJ6" s="85"/>
      <c r="DHK6" s="85"/>
      <c r="DHL6" s="85"/>
      <c r="DHM6" s="85"/>
      <c r="DHN6" s="85"/>
      <c r="DHO6" s="85"/>
      <c r="DHP6" s="85"/>
      <c r="DHQ6" s="85"/>
      <c r="DHR6" s="85"/>
      <c r="DHS6" s="85"/>
      <c r="DHT6" s="85"/>
      <c r="DHU6" s="85"/>
      <c r="DHV6" s="85"/>
      <c r="DHW6" s="85"/>
      <c r="DHX6" s="85"/>
      <c r="DHY6" s="85"/>
      <c r="DHZ6" s="85"/>
      <c r="DIA6" s="85"/>
      <c r="DIB6" s="85"/>
      <c r="DIC6" s="85"/>
      <c r="DID6" s="85"/>
      <c r="DIE6" s="85"/>
      <c r="DIF6" s="85"/>
      <c r="DIG6" s="85"/>
      <c r="DIH6" s="85"/>
      <c r="DII6" s="85"/>
      <c r="DIJ6" s="85"/>
      <c r="DIK6" s="85"/>
      <c r="DIL6" s="85"/>
      <c r="DIM6" s="85"/>
      <c r="DIN6" s="85"/>
      <c r="DIO6" s="85"/>
      <c r="DIP6" s="85"/>
      <c r="DIQ6" s="85"/>
      <c r="DIR6" s="85"/>
      <c r="DIS6" s="85"/>
      <c r="DIT6" s="85"/>
      <c r="DIU6" s="85"/>
      <c r="DIV6" s="85"/>
      <c r="DIW6" s="85"/>
      <c r="DIX6" s="85"/>
      <c r="DIY6" s="85"/>
      <c r="DIZ6" s="85"/>
      <c r="DJA6" s="85"/>
      <c r="DJB6" s="85"/>
      <c r="DJC6" s="85"/>
      <c r="DJD6" s="85"/>
      <c r="DJE6" s="85"/>
      <c r="DJF6" s="85"/>
      <c r="DJG6" s="85"/>
      <c r="DJH6" s="85"/>
      <c r="DJI6" s="85"/>
      <c r="DJJ6" s="85"/>
      <c r="DJK6" s="85"/>
      <c r="DJL6" s="85"/>
      <c r="DJM6" s="85"/>
      <c r="DJN6" s="85"/>
      <c r="DJO6" s="85"/>
      <c r="DJP6" s="85"/>
      <c r="DJQ6" s="85"/>
      <c r="DJR6" s="85"/>
      <c r="DJS6" s="85"/>
      <c r="DJT6" s="85"/>
      <c r="DJU6" s="85"/>
      <c r="DJV6" s="85"/>
      <c r="DJW6" s="85"/>
      <c r="DJX6" s="85"/>
      <c r="DJY6" s="85"/>
      <c r="DJZ6" s="85"/>
      <c r="DKA6" s="85"/>
      <c r="DKB6" s="85"/>
      <c r="DKC6" s="85"/>
      <c r="DKD6" s="85"/>
      <c r="DKE6" s="85"/>
      <c r="DKF6" s="85"/>
      <c r="DKG6" s="85"/>
      <c r="DKH6" s="85"/>
      <c r="DKI6" s="85"/>
      <c r="DKJ6" s="85"/>
      <c r="DKK6" s="85"/>
      <c r="DKL6" s="85"/>
      <c r="DKM6" s="85"/>
      <c r="DKN6" s="85"/>
      <c r="DKO6" s="85"/>
      <c r="DKP6" s="85"/>
      <c r="DKQ6" s="85"/>
      <c r="DKR6" s="85"/>
      <c r="DKS6" s="85"/>
      <c r="DKT6" s="85"/>
      <c r="DKU6" s="85"/>
      <c r="DKV6" s="85"/>
      <c r="DKW6" s="85"/>
      <c r="DKX6" s="85"/>
      <c r="DKY6" s="85"/>
      <c r="DKZ6" s="85"/>
      <c r="DLA6" s="85"/>
      <c r="DLB6" s="85"/>
      <c r="DLC6" s="85"/>
      <c r="DLD6" s="85"/>
      <c r="DLE6" s="85"/>
      <c r="DLF6" s="85"/>
      <c r="DLG6" s="85"/>
      <c r="DLH6" s="85"/>
      <c r="DLI6" s="85"/>
      <c r="DLJ6" s="85"/>
      <c r="DLK6" s="85"/>
      <c r="DLL6" s="85"/>
      <c r="DLM6" s="85"/>
      <c r="DLN6" s="85"/>
      <c r="DLO6" s="85"/>
      <c r="DLP6" s="85"/>
      <c r="DLQ6" s="85"/>
      <c r="DLR6" s="85"/>
      <c r="DLS6" s="85"/>
      <c r="DLT6" s="85"/>
      <c r="DLU6" s="85"/>
      <c r="DLV6" s="85"/>
      <c r="DLW6" s="85"/>
      <c r="DLX6" s="85"/>
      <c r="DLY6" s="85"/>
      <c r="DLZ6" s="85"/>
      <c r="DMA6" s="85"/>
      <c r="DMB6" s="85"/>
      <c r="DMC6" s="85"/>
      <c r="DMD6" s="85"/>
      <c r="DME6" s="85"/>
      <c r="DMF6" s="85"/>
      <c r="DMG6" s="85"/>
      <c r="DMH6" s="85"/>
      <c r="DMI6" s="85"/>
      <c r="DMJ6" s="85"/>
      <c r="DMK6" s="85"/>
      <c r="DML6" s="85"/>
      <c r="DMM6" s="85"/>
      <c r="DMN6" s="85"/>
      <c r="DMO6" s="85"/>
      <c r="DMP6" s="85"/>
      <c r="DMQ6" s="85"/>
      <c r="DMR6" s="85"/>
      <c r="DMS6" s="85"/>
      <c r="DMT6" s="85"/>
      <c r="DMU6" s="85"/>
      <c r="DMV6" s="85"/>
      <c r="DMW6" s="85"/>
      <c r="DMX6" s="85"/>
      <c r="DMY6" s="85"/>
      <c r="DMZ6" s="85"/>
      <c r="DNA6" s="85"/>
      <c r="DNB6" s="85"/>
      <c r="DNC6" s="85"/>
      <c r="DND6" s="85"/>
      <c r="DNE6" s="85"/>
      <c r="DNF6" s="85"/>
      <c r="DNG6" s="85"/>
      <c r="DNH6" s="85"/>
      <c r="DNI6" s="85"/>
      <c r="DNJ6" s="85"/>
      <c r="DNK6" s="85"/>
      <c r="DNL6" s="85"/>
      <c r="DNM6" s="85"/>
      <c r="DNN6" s="85"/>
      <c r="DNO6" s="85"/>
      <c r="DNP6" s="85"/>
      <c r="DNQ6" s="85"/>
      <c r="DNR6" s="85"/>
      <c r="DNS6" s="85"/>
      <c r="DNT6" s="85"/>
      <c r="DNU6" s="85"/>
      <c r="DNV6" s="85"/>
      <c r="DNW6" s="85"/>
      <c r="DNX6" s="85"/>
      <c r="DNY6" s="85"/>
      <c r="DNZ6" s="85"/>
      <c r="DOA6" s="85"/>
      <c r="DOB6" s="85"/>
      <c r="DOC6" s="85"/>
      <c r="DOD6" s="85"/>
      <c r="DOE6" s="85"/>
      <c r="DOF6" s="85"/>
      <c r="DOG6" s="85"/>
      <c r="DOH6" s="85"/>
      <c r="DOI6" s="85"/>
      <c r="DOJ6" s="85"/>
      <c r="DOK6" s="85"/>
      <c r="DOL6" s="85"/>
      <c r="DOM6" s="85"/>
      <c r="DON6" s="85"/>
      <c r="DOO6" s="85"/>
      <c r="DOP6" s="85"/>
      <c r="DOQ6" s="85"/>
      <c r="DOR6" s="85"/>
      <c r="DOS6" s="85"/>
      <c r="DOT6" s="85"/>
      <c r="DOU6" s="85"/>
      <c r="DOV6" s="85"/>
      <c r="DOW6" s="85"/>
      <c r="DOX6" s="85"/>
      <c r="DOY6" s="85"/>
      <c r="DOZ6" s="85"/>
      <c r="DPA6" s="85"/>
      <c r="DPB6" s="85"/>
      <c r="DPC6" s="85"/>
      <c r="DPD6" s="85"/>
      <c r="DPE6" s="85"/>
      <c r="DPF6" s="85"/>
      <c r="DPG6" s="85"/>
      <c r="DPH6" s="85"/>
      <c r="DPI6" s="85"/>
      <c r="DPJ6" s="85"/>
      <c r="DPK6" s="85"/>
      <c r="DPL6" s="85"/>
      <c r="DPM6" s="85"/>
      <c r="DPN6" s="85"/>
      <c r="DPO6" s="85"/>
      <c r="DPP6" s="85"/>
      <c r="DPQ6" s="85"/>
      <c r="DPR6" s="85"/>
      <c r="DPS6" s="85"/>
      <c r="DPT6" s="85"/>
      <c r="DPU6" s="85"/>
      <c r="DPV6" s="85"/>
      <c r="DPW6" s="85"/>
      <c r="DPX6" s="85"/>
      <c r="DPY6" s="85"/>
      <c r="DPZ6" s="85"/>
      <c r="DQA6" s="85"/>
      <c r="DQB6" s="85"/>
      <c r="DQC6" s="85"/>
      <c r="DQD6" s="85"/>
      <c r="DQE6" s="85"/>
      <c r="DQF6" s="85"/>
      <c r="DQG6" s="85"/>
      <c r="DQH6" s="85"/>
      <c r="DQI6" s="85"/>
      <c r="DQJ6" s="85"/>
      <c r="DQK6" s="85"/>
      <c r="DQL6" s="85"/>
      <c r="DQM6" s="85"/>
      <c r="DQN6" s="85"/>
      <c r="DQO6" s="85"/>
      <c r="DQP6" s="85"/>
      <c r="DQQ6" s="85"/>
      <c r="DQR6" s="85"/>
      <c r="DQS6" s="85"/>
      <c r="DQT6" s="85"/>
      <c r="DQU6" s="85"/>
      <c r="DQV6" s="85"/>
      <c r="DQW6" s="85"/>
      <c r="DQX6" s="85"/>
      <c r="DQY6" s="85"/>
      <c r="DQZ6" s="85"/>
      <c r="DRA6" s="85"/>
      <c r="DRB6" s="85"/>
      <c r="DRC6" s="85"/>
      <c r="DRD6" s="85"/>
      <c r="DRE6" s="85"/>
      <c r="DRF6" s="85"/>
      <c r="DRG6" s="85"/>
      <c r="DRH6" s="85"/>
      <c r="DRI6" s="85"/>
      <c r="DRJ6" s="85"/>
      <c r="DRK6" s="85"/>
      <c r="DRL6" s="85"/>
      <c r="DRM6" s="85"/>
      <c r="DRN6" s="85"/>
      <c r="DRO6" s="85"/>
      <c r="DRP6" s="85"/>
      <c r="DRQ6" s="85"/>
      <c r="DRR6" s="85"/>
      <c r="DRS6" s="85"/>
      <c r="DRT6" s="85"/>
      <c r="DRU6" s="85"/>
      <c r="DRV6" s="85"/>
      <c r="DRW6" s="85"/>
      <c r="DRX6" s="85"/>
      <c r="DRY6" s="85"/>
      <c r="DRZ6" s="85"/>
      <c r="DSA6" s="85"/>
      <c r="DSB6" s="85"/>
      <c r="DSC6" s="85"/>
      <c r="DSD6" s="85"/>
      <c r="DSE6" s="85"/>
      <c r="DSF6" s="85"/>
      <c r="DSG6" s="85"/>
      <c r="DSH6" s="85"/>
      <c r="DSI6" s="85"/>
      <c r="DSJ6" s="85"/>
      <c r="DSK6" s="85"/>
      <c r="DSL6" s="85"/>
      <c r="DSM6" s="85"/>
      <c r="DSN6" s="85"/>
      <c r="DSO6" s="85"/>
      <c r="DSP6" s="85"/>
      <c r="DSQ6" s="85"/>
      <c r="DSR6" s="85"/>
      <c r="DSS6" s="85"/>
      <c r="DST6" s="85"/>
      <c r="DSU6" s="85"/>
      <c r="DSV6" s="85"/>
      <c r="DSW6" s="85"/>
      <c r="DSX6" s="85"/>
      <c r="DSY6" s="85"/>
      <c r="DSZ6" s="85"/>
      <c r="DTA6" s="85"/>
      <c r="DTB6" s="85"/>
      <c r="DTC6" s="85"/>
      <c r="DTD6" s="85"/>
      <c r="DTE6" s="85"/>
      <c r="DTF6" s="85"/>
      <c r="DTG6" s="85"/>
      <c r="DTH6" s="85"/>
      <c r="DTI6" s="85"/>
      <c r="DTJ6" s="85"/>
      <c r="DTK6" s="85"/>
      <c r="DTL6" s="85"/>
      <c r="DTM6" s="85"/>
      <c r="DTN6" s="85"/>
      <c r="DTO6" s="85"/>
      <c r="DTP6" s="85"/>
      <c r="DTQ6" s="85"/>
      <c r="DTR6" s="85"/>
      <c r="DTS6" s="85"/>
      <c r="DTT6" s="85"/>
      <c r="DTU6" s="85"/>
      <c r="DTV6" s="85"/>
      <c r="DTW6" s="85"/>
      <c r="DTX6" s="85"/>
      <c r="DTY6" s="85"/>
      <c r="DTZ6" s="85"/>
      <c r="DUA6" s="85"/>
      <c r="DUB6" s="85"/>
      <c r="DUC6" s="85"/>
      <c r="DUD6" s="85"/>
      <c r="DUE6" s="85"/>
      <c r="DUF6" s="85"/>
      <c r="DUG6" s="85"/>
      <c r="DUH6" s="85"/>
      <c r="DUI6" s="85"/>
      <c r="DUJ6" s="85"/>
      <c r="DUK6" s="85"/>
      <c r="DUL6" s="85"/>
      <c r="DUM6" s="85"/>
      <c r="DUN6" s="85"/>
      <c r="DUO6" s="85"/>
      <c r="DUP6" s="85"/>
      <c r="DUQ6" s="85"/>
      <c r="DUR6" s="85"/>
      <c r="DUS6" s="85"/>
      <c r="DUT6" s="85"/>
      <c r="DUU6" s="85"/>
      <c r="DUV6" s="85"/>
      <c r="DUW6" s="85"/>
      <c r="DUX6" s="85"/>
      <c r="DUY6" s="85"/>
      <c r="DUZ6" s="85"/>
      <c r="DVA6" s="85"/>
      <c r="DVB6" s="85"/>
      <c r="DVC6" s="85"/>
      <c r="DVD6" s="85"/>
      <c r="DVE6" s="85"/>
      <c r="DVF6" s="85"/>
      <c r="DVG6" s="85"/>
      <c r="DVH6" s="85"/>
      <c r="DVI6" s="85"/>
      <c r="DVJ6" s="85"/>
      <c r="DVK6" s="85"/>
      <c r="DVL6" s="85"/>
      <c r="DVM6" s="85"/>
      <c r="DVN6" s="85"/>
      <c r="DVO6" s="85"/>
      <c r="DVP6" s="85"/>
      <c r="DVQ6" s="85"/>
      <c r="DVR6" s="85"/>
      <c r="DVS6" s="85"/>
      <c r="DVT6" s="85"/>
      <c r="DVU6" s="85"/>
      <c r="DVV6" s="85"/>
      <c r="DVW6" s="85"/>
      <c r="DVX6" s="85"/>
      <c r="DVY6" s="85"/>
      <c r="DVZ6" s="85"/>
      <c r="DWA6" s="85"/>
      <c r="DWB6" s="85"/>
      <c r="DWC6" s="85"/>
      <c r="DWD6" s="85"/>
      <c r="DWE6" s="85"/>
      <c r="DWF6" s="85"/>
      <c r="DWG6" s="85"/>
      <c r="DWH6" s="85"/>
      <c r="DWI6" s="85"/>
      <c r="DWJ6" s="85"/>
      <c r="DWK6" s="85"/>
      <c r="DWL6" s="85"/>
      <c r="DWM6" s="85"/>
      <c r="DWN6" s="85"/>
      <c r="DWO6" s="85"/>
      <c r="DWP6" s="85"/>
      <c r="DWQ6" s="85"/>
      <c r="DWR6" s="85"/>
      <c r="DWS6" s="85"/>
      <c r="DWT6" s="85"/>
      <c r="DWU6" s="85"/>
      <c r="DWV6" s="85"/>
      <c r="DWW6" s="85"/>
      <c r="DWX6" s="85"/>
      <c r="DWY6" s="85"/>
      <c r="DWZ6" s="85"/>
      <c r="DXA6" s="85"/>
      <c r="DXB6" s="85"/>
      <c r="DXC6" s="85"/>
      <c r="DXD6" s="85"/>
      <c r="DXE6" s="85"/>
      <c r="DXF6" s="85"/>
      <c r="DXG6" s="85"/>
      <c r="DXH6" s="85"/>
      <c r="DXI6" s="85"/>
      <c r="DXJ6" s="85"/>
      <c r="DXK6" s="85"/>
      <c r="DXL6" s="85"/>
      <c r="DXM6" s="85"/>
      <c r="DXN6" s="85"/>
      <c r="DXO6" s="85"/>
      <c r="DXP6" s="85"/>
      <c r="DXQ6" s="85"/>
      <c r="DXR6" s="85"/>
      <c r="DXS6" s="85"/>
      <c r="DXT6" s="85"/>
      <c r="DXU6" s="85"/>
      <c r="DXV6" s="85"/>
      <c r="DXW6" s="85"/>
      <c r="DXX6" s="85"/>
      <c r="DXY6" s="85"/>
      <c r="DXZ6" s="85"/>
      <c r="DYA6" s="85"/>
      <c r="DYB6" s="85"/>
      <c r="DYC6" s="85"/>
      <c r="DYD6" s="85"/>
      <c r="DYE6" s="85"/>
      <c r="DYF6" s="85"/>
      <c r="DYG6" s="85"/>
      <c r="DYH6" s="85"/>
      <c r="DYI6" s="85"/>
      <c r="DYJ6" s="85"/>
      <c r="DYK6" s="85"/>
      <c r="DYL6" s="85"/>
      <c r="DYM6" s="85"/>
      <c r="DYN6" s="85"/>
      <c r="DYO6" s="85"/>
      <c r="DYP6" s="85"/>
      <c r="DYQ6" s="85"/>
      <c r="DYR6" s="85"/>
      <c r="DYS6" s="85"/>
      <c r="DYT6" s="85"/>
      <c r="DYU6" s="85"/>
      <c r="DYV6" s="85"/>
      <c r="DYW6" s="85"/>
      <c r="DYX6" s="85"/>
      <c r="DYY6" s="85"/>
      <c r="DYZ6" s="85"/>
      <c r="DZA6" s="85"/>
      <c r="DZB6" s="85"/>
      <c r="DZC6" s="85"/>
      <c r="DZD6" s="85"/>
      <c r="DZE6" s="85"/>
      <c r="DZF6" s="85"/>
      <c r="DZG6" s="85"/>
      <c r="DZH6" s="85"/>
      <c r="DZI6" s="85"/>
      <c r="DZJ6" s="85"/>
      <c r="DZK6" s="85"/>
      <c r="DZL6" s="85"/>
      <c r="DZM6" s="85"/>
      <c r="DZN6" s="85"/>
      <c r="DZO6" s="85"/>
      <c r="DZP6" s="85"/>
      <c r="DZQ6" s="85"/>
      <c r="DZR6" s="85"/>
      <c r="DZS6" s="85"/>
      <c r="DZT6" s="85"/>
      <c r="DZU6" s="85"/>
      <c r="DZV6" s="85"/>
      <c r="DZW6" s="85"/>
      <c r="DZX6" s="85"/>
      <c r="DZY6" s="85"/>
      <c r="DZZ6" s="85"/>
      <c r="EAA6" s="85"/>
      <c r="EAB6" s="85"/>
      <c r="EAC6" s="85"/>
      <c r="EAD6" s="85"/>
      <c r="EAE6" s="85"/>
      <c r="EAF6" s="85"/>
      <c r="EAG6" s="85"/>
      <c r="EAH6" s="85"/>
      <c r="EAI6" s="85"/>
      <c r="EAJ6" s="85"/>
      <c r="EAK6" s="85"/>
      <c r="EAL6" s="85"/>
      <c r="EAM6" s="85"/>
      <c r="EAN6" s="85"/>
      <c r="EAO6" s="85"/>
      <c r="EAP6" s="85"/>
      <c r="EAQ6" s="85"/>
      <c r="EAR6" s="85"/>
      <c r="EAS6" s="85"/>
      <c r="EAT6" s="85"/>
      <c r="EAU6" s="85"/>
      <c r="EAV6" s="85"/>
      <c r="EAW6" s="85"/>
      <c r="EAX6" s="85"/>
      <c r="EAY6" s="85"/>
      <c r="EAZ6" s="85"/>
      <c r="EBA6" s="85"/>
      <c r="EBB6" s="85"/>
      <c r="EBC6" s="85"/>
      <c r="EBD6" s="85"/>
      <c r="EBE6" s="85"/>
      <c r="EBF6" s="85"/>
      <c r="EBG6" s="85"/>
      <c r="EBH6" s="85"/>
      <c r="EBI6" s="85"/>
      <c r="EBJ6" s="85"/>
      <c r="EBK6" s="85"/>
      <c r="EBL6" s="85"/>
      <c r="EBM6" s="85"/>
      <c r="EBN6" s="85"/>
      <c r="EBO6" s="85"/>
      <c r="EBP6" s="85"/>
      <c r="EBQ6" s="85"/>
      <c r="EBR6" s="85"/>
      <c r="EBS6" s="85"/>
      <c r="EBT6" s="85"/>
      <c r="EBU6" s="85"/>
      <c r="EBV6" s="85"/>
      <c r="EBW6" s="85"/>
      <c r="EBX6" s="85"/>
      <c r="EBY6" s="85"/>
      <c r="EBZ6" s="85"/>
      <c r="ECA6" s="85"/>
      <c r="ECB6" s="85"/>
      <c r="ECC6" s="85"/>
      <c r="ECD6" s="85"/>
      <c r="ECE6" s="85"/>
      <c r="ECF6" s="85"/>
      <c r="ECG6" s="85"/>
      <c r="ECH6" s="85"/>
      <c r="ECI6" s="85"/>
      <c r="ECJ6" s="85"/>
      <c r="ECK6" s="85"/>
      <c r="ECL6" s="85"/>
      <c r="ECM6" s="85"/>
      <c r="ECN6" s="85"/>
      <c r="ECO6" s="85"/>
      <c r="ECP6" s="85"/>
      <c r="ECQ6" s="85"/>
      <c r="ECR6" s="85"/>
      <c r="ECS6" s="85"/>
      <c r="ECT6" s="85"/>
      <c r="ECU6" s="85"/>
      <c r="ECV6" s="85"/>
      <c r="ECW6" s="85"/>
      <c r="ECX6" s="85"/>
      <c r="ECY6" s="85"/>
      <c r="ECZ6" s="85"/>
      <c r="EDA6" s="85"/>
      <c r="EDB6" s="85"/>
      <c r="EDC6" s="85"/>
      <c r="EDD6" s="85"/>
      <c r="EDE6" s="85"/>
      <c r="EDF6" s="85"/>
      <c r="EDG6" s="85"/>
      <c r="EDH6" s="85"/>
      <c r="EDI6" s="85"/>
      <c r="EDJ6" s="85"/>
      <c r="EDK6" s="85"/>
      <c r="EDL6" s="85"/>
      <c r="EDM6" s="85"/>
      <c r="EDN6" s="85"/>
      <c r="EDO6" s="85"/>
      <c r="EDP6" s="85"/>
      <c r="EDQ6" s="85"/>
      <c r="EDR6" s="85"/>
      <c r="EDS6" s="85"/>
      <c r="EDT6" s="85"/>
      <c r="EDU6" s="85"/>
      <c r="EDV6" s="85"/>
      <c r="EDW6" s="85"/>
      <c r="EDX6" s="85"/>
      <c r="EDY6" s="85"/>
      <c r="EDZ6" s="85"/>
      <c r="EEA6" s="85"/>
      <c r="EEB6" s="85"/>
      <c r="EEC6" s="85"/>
      <c r="EED6" s="85"/>
      <c r="EEE6" s="85"/>
      <c r="EEF6" s="85"/>
      <c r="EEG6" s="85"/>
      <c r="EEH6" s="85"/>
      <c r="EEI6" s="85"/>
      <c r="EEJ6" s="85"/>
      <c r="EEK6" s="85"/>
      <c r="EEL6" s="85"/>
      <c r="EEM6" s="85"/>
      <c r="EEN6" s="85"/>
      <c r="EEO6" s="85"/>
      <c r="EEP6" s="85"/>
      <c r="EEQ6" s="85"/>
      <c r="EER6" s="85"/>
      <c r="EES6" s="85"/>
      <c r="EET6" s="85"/>
      <c r="EEU6" s="85"/>
      <c r="EEV6" s="85"/>
      <c r="EEW6" s="85"/>
      <c r="EEX6" s="85"/>
      <c r="EEY6" s="85"/>
      <c r="EEZ6" s="85"/>
      <c r="EFA6" s="85"/>
      <c r="EFB6" s="85"/>
      <c r="EFC6" s="85"/>
      <c r="EFD6" s="85"/>
      <c r="EFE6" s="85"/>
      <c r="EFF6" s="85"/>
      <c r="EFG6" s="85"/>
      <c r="EFH6" s="85"/>
      <c r="EFI6" s="85"/>
      <c r="EFJ6" s="85"/>
      <c r="EFK6" s="85"/>
      <c r="EFL6" s="85"/>
      <c r="EFM6" s="85"/>
      <c r="EFN6" s="85"/>
      <c r="EFO6" s="85"/>
      <c r="EFP6" s="85"/>
      <c r="EFQ6" s="85"/>
      <c r="EFR6" s="85"/>
      <c r="EFS6" s="85"/>
      <c r="EFT6" s="85"/>
      <c r="EFU6" s="85"/>
      <c r="EFV6" s="85"/>
      <c r="EFW6" s="85"/>
      <c r="EFX6" s="85"/>
      <c r="EFY6" s="85"/>
      <c r="EFZ6" s="85"/>
      <c r="EGA6" s="85"/>
      <c r="EGB6" s="85"/>
      <c r="EGC6" s="85"/>
      <c r="EGD6" s="85"/>
      <c r="EGE6" s="85"/>
      <c r="EGF6" s="85"/>
      <c r="EGG6" s="85"/>
      <c r="EGH6" s="85"/>
      <c r="EGI6" s="85"/>
      <c r="EGJ6" s="85"/>
      <c r="EGK6" s="85"/>
      <c r="EGL6" s="85"/>
      <c r="EGM6" s="85"/>
      <c r="EGN6" s="85"/>
      <c r="EGO6" s="85"/>
      <c r="EGP6" s="85"/>
      <c r="EGQ6" s="85"/>
      <c r="EGR6" s="85"/>
      <c r="EGS6" s="85"/>
      <c r="EGT6" s="85"/>
      <c r="EGU6" s="85"/>
      <c r="EGV6" s="85"/>
      <c r="EGW6" s="85"/>
      <c r="EGX6" s="85"/>
      <c r="EGY6" s="85"/>
      <c r="EGZ6" s="85"/>
      <c r="EHA6" s="85"/>
      <c r="EHB6" s="85"/>
      <c r="EHC6" s="85"/>
      <c r="EHD6" s="85"/>
      <c r="EHE6" s="85"/>
      <c r="EHF6" s="85"/>
      <c r="EHG6" s="85"/>
      <c r="EHH6" s="85"/>
      <c r="EHI6" s="85"/>
      <c r="EHJ6" s="85"/>
      <c r="EHK6" s="85"/>
      <c r="EHL6" s="85"/>
      <c r="EHM6" s="85"/>
      <c r="EHN6" s="85"/>
      <c r="EHO6" s="85"/>
      <c r="EHP6" s="85"/>
      <c r="EHQ6" s="85"/>
      <c r="EHR6" s="85"/>
      <c r="EHS6" s="85"/>
      <c r="EHT6" s="85"/>
      <c r="EHU6" s="85"/>
      <c r="EHV6" s="85"/>
      <c r="EHW6" s="85"/>
      <c r="EHX6" s="85"/>
      <c r="EHY6" s="85"/>
      <c r="EHZ6" s="85"/>
      <c r="EIA6" s="85"/>
      <c r="EIB6" s="85"/>
      <c r="EIC6" s="85"/>
      <c r="EID6" s="85"/>
      <c r="EIE6" s="85"/>
      <c r="EIF6" s="85"/>
      <c r="EIG6" s="85"/>
      <c r="EIH6" s="85"/>
      <c r="EII6" s="85"/>
      <c r="EIJ6" s="85"/>
      <c r="EIK6" s="85"/>
      <c r="EIL6" s="85"/>
      <c r="EIM6" s="85"/>
      <c r="EIN6" s="85"/>
      <c r="EIO6" s="85"/>
      <c r="EIP6" s="85"/>
      <c r="EIQ6" s="85"/>
      <c r="EIR6" s="85"/>
      <c r="EIS6" s="85"/>
      <c r="EIT6" s="85"/>
      <c r="EIU6" s="85"/>
      <c r="EIV6" s="85"/>
      <c r="EIW6" s="85"/>
      <c r="EIX6" s="85"/>
      <c r="EIY6" s="85"/>
      <c r="EIZ6" s="85"/>
      <c r="EJA6" s="85"/>
      <c r="EJB6" s="85"/>
      <c r="EJC6" s="85"/>
      <c r="EJD6" s="85"/>
      <c r="EJE6" s="85"/>
      <c r="EJF6" s="85"/>
      <c r="EJG6" s="85"/>
      <c r="EJH6" s="85"/>
      <c r="EJI6" s="85"/>
      <c r="EJJ6" s="85"/>
      <c r="EJK6" s="85"/>
      <c r="EJL6" s="85"/>
      <c r="EJM6" s="85"/>
      <c r="EJN6" s="85"/>
      <c r="EJO6" s="85"/>
      <c r="EJP6" s="85"/>
      <c r="EJQ6" s="85"/>
      <c r="EJR6" s="85"/>
      <c r="EJS6" s="85"/>
      <c r="EJT6" s="85"/>
      <c r="EJU6" s="85"/>
      <c r="EJV6" s="85"/>
      <c r="EJW6" s="85"/>
      <c r="EJX6" s="85"/>
      <c r="EJY6" s="85"/>
      <c r="EJZ6" s="85"/>
      <c r="EKA6" s="85"/>
      <c r="EKB6" s="85"/>
      <c r="EKC6" s="85"/>
      <c r="EKD6" s="85"/>
      <c r="EKE6" s="85"/>
      <c r="EKF6" s="85"/>
      <c r="EKG6" s="85"/>
      <c r="EKH6" s="85"/>
      <c r="EKI6" s="85"/>
      <c r="EKJ6" s="85"/>
      <c r="EKK6" s="85"/>
      <c r="EKL6" s="85"/>
      <c r="EKM6" s="85"/>
      <c r="EKN6" s="85"/>
      <c r="EKO6" s="85"/>
      <c r="EKP6" s="85"/>
      <c r="EKQ6" s="85"/>
      <c r="EKR6" s="85"/>
      <c r="EKS6" s="85"/>
      <c r="EKT6" s="85"/>
      <c r="EKU6" s="85"/>
      <c r="EKV6" s="85"/>
      <c r="EKW6" s="85"/>
      <c r="EKX6" s="85"/>
      <c r="EKY6" s="85"/>
      <c r="EKZ6" s="85"/>
      <c r="ELA6" s="85"/>
      <c r="ELB6" s="85"/>
      <c r="ELC6" s="85"/>
      <c r="ELD6" s="85"/>
      <c r="ELE6" s="85"/>
      <c r="ELF6" s="85"/>
      <c r="ELG6" s="85"/>
      <c r="ELH6" s="85"/>
      <c r="ELI6" s="85"/>
      <c r="ELJ6" s="85"/>
      <c r="ELK6" s="85"/>
      <c r="ELL6" s="85"/>
      <c r="ELM6" s="85"/>
      <c r="ELN6" s="85"/>
      <c r="ELO6" s="85"/>
      <c r="ELP6" s="85"/>
      <c r="ELQ6" s="85"/>
      <c r="ELR6" s="85"/>
      <c r="ELS6" s="85"/>
      <c r="ELT6" s="85"/>
      <c r="ELU6" s="85"/>
      <c r="ELV6" s="85"/>
      <c r="ELW6" s="85"/>
      <c r="ELX6" s="85"/>
      <c r="ELY6" s="85"/>
      <c r="ELZ6" s="85"/>
      <c r="EMA6" s="85"/>
      <c r="EMB6" s="85"/>
      <c r="EMC6" s="85"/>
      <c r="EMD6" s="85"/>
      <c r="EME6" s="85"/>
      <c r="EMF6" s="85"/>
      <c r="EMG6" s="85"/>
      <c r="EMH6" s="85"/>
      <c r="EMI6" s="85"/>
      <c r="EMJ6" s="85"/>
      <c r="EMK6" s="85"/>
      <c r="EML6" s="85"/>
      <c r="EMM6" s="85"/>
      <c r="EMN6" s="85"/>
      <c r="EMO6" s="85"/>
      <c r="EMP6" s="85"/>
      <c r="EMQ6" s="85"/>
      <c r="EMR6" s="85"/>
      <c r="EMS6" s="85"/>
      <c r="EMT6" s="85"/>
      <c r="EMU6" s="85"/>
      <c r="EMV6" s="85"/>
      <c r="EMW6" s="85"/>
      <c r="EMX6" s="85"/>
      <c r="EMY6" s="85"/>
      <c r="EMZ6" s="85"/>
      <c r="ENA6" s="85"/>
      <c r="ENB6" s="85"/>
      <c r="ENC6" s="85"/>
      <c r="END6" s="85"/>
      <c r="ENE6" s="85"/>
      <c r="ENF6" s="85"/>
      <c r="ENG6" s="85"/>
      <c r="ENH6" s="85"/>
      <c r="ENI6" s="85"/>
      <c r="ENJ6" s="85"/>
      <c r="ENK6" s="85"/>
      <c r="ENL6" s="85"/>
      <c r="ENM6" s="85"/>
      <c r="ENN6" s="85"/>
      <c r="ENO6" s="85"/>
      <c r="ENP6" s="85"/>
      <c r="ENQ6" s="85"/>
      <c r="ENR6" s="85"/>
      <c r="ENS6" s="85"/>
      <c r="ENT6" s="85"/>
      <c r="ENU6" s="85"/>
      <c r="ENV6" s="85"/>
      <c r="ENW6" s="85"/>
      <c r="ENX6" s="85"/>
      <c r="ENY6" s="85"/>
      <c r="ENZ6" s="85"/>
      <c r="EOA6" s="85"/>
      <c r="EOB6" s="85"/>
      <c r="EOC6" s="85"/>
      <c r="EOD6" s="85"/>
      <c r="EOE6" s="85"/>
      <c r="EOF6" s="85"/>
      <c r="EOG6" s="85"/>
      <c r="EOH6" s="85"/>
      <c r="EOI6" s="85"/>
      <c r="EOJ6" s="85"/>
      <c r="EOK6" s="85"/>
      <c r="EOL6" s="85"/>
      <c r="EOM6" s="85"/>
      <c r="EON6" s="85"/>
      <c r="EOO6" s="85"/>
      <c r="EOP6" s="85"/>
      <c r="EOQ6" s="85"/>
      <c r="EOR6" s="85"/>
      <c r="EOS6" s="85"/>
      <c r="EOT6" s="85"/>
      <c r="EOU6" s="85"/>
      <c r="EOV6" s="85"/>
      <c r="EOW6" s="85"/>
      <c r="EOX6" s="85"/>
      <c r="EOY6" s="85"/>
      <c r="EOZ6" s="85"/>
      <c r="EPA6" s="85"/>
      <c r="EPB6" s="85"/>
      <c r="EPC6" s="85"/>
      <c r="EPD6" s="85"/>
      <c r="EPE6" s="85"/>
      <c r="EPF6" s="85"/>
      <c r="EPG6" s="85"/>
      <c r="EPH6" s="85"/>
      <c r="EPI6" s="85"/>
      <c r="EPJ6" s="85"/>
      <c r="EPK6" s="85"/>
      <c r="EPL6" s="85"/>
      <c r="EPM6" s="85"/>
      <c r="EPN6" s="85"/>
      <c r="EPO6" s="85"/>
      <c r="EPP6" s="85"/>
      <c r="EPQ6" s="85"/>
      <c r="EPR6" s="85"/>
      <c r="EPS6" s="85"/>
      <c r="EPT6" s="85"/>
      <c r="EPU6" s="85"/>
      <c r="EPV6" s="85"/>
      <c r="EPW6" s="85"/>
      <c r="EPX6" s="85"/>
      <c r="EPY6" s="85"/>
      <c r="EPZ6" s="85"/>
      <c r="EQA6" s="85"/>
      <c r="EQB6" s="85"/>
      <c r="EQC6" s="85"/>
      <c r="EQD6" s="85"/>
      <c r="EQE6" s="85"/>
      <c r="EQF6" s="85"/>
      <c r="EQG6" s="85"/>
      <c r="EQH6" s="85"/>
      <c r="EQI6" s="85"/>
      <c r="EQJ6" s="85"/>
      <c r="EQK6" s="85"/>
      <c r="EQL6" s="85"/>
      <c r="EQM6" s="85"/>
      <c r="EQN6" s="85"/>
      <c r="EQO6" s="85"/>
      <c r="EQP6" s="85"/>
      <c r="EQQ6" s="85"/>
      <c r="EQR6" s="85"/>
      <c r="EQS6" s="85"/>
      <c r="EQT6" s="85"/>
      <c r="EQU6" s="85"/>
      <c r="EQV6" s="85"/>
      <c r="EQW6" s="85"/>
      <c r="EQX6" s="85"/>
      <c r="EQY6" s="85"/>
      <c r="EQZ6" s="85"/>
      <c r="ERA6" s="85"/>
      <c r="ERB6" s="85"/>
      <c r="ERC6" s="85"/>
      <c r="ERD6" s="85"/>
      <c r="ERE6" s="85"/>
      <c r="ERF6" s="85"/>
      <c r="ERG6" s="85"/>
      <c r="ERH6" s="85"/>
      <c r="ERI6" s="85"/>
      <c r="ERJ6" s="85"/>
      <c r="ERK6" s="85"/>
      <c r="ERL6" s="85"/>
      <c r="ERM6" s="85"/>
      <c r="ERN6" s="85"/>
      <c r="ERO6" s="85"/>
      <c r="ERP6" s="85"/>
      <c r="ERQ6" s="85"/>
      <c r="ERR6" s="85"/>
      <c r="ERS6" s="85"/>
      <c r="ERT6" s="85"/>
      <c r="ERU6" s="85"/>
      <c r="ERV6" s="85"/>
      <c r="ERW6" s="85"/>
      <c r="ERX6" s="85"/>
      <c r="ERY6" s="85"/>
      <c r="ERZ6" s="85"/>
      <c r="ESA6" s="85"/>
      <c r="ESB6" s="85"/>
      <c r="ESC6" s="85"/>
      <c r="ESD6" s="85"/>
      <c r="ESE6" s="85"/>
      <c r="ESF6" s="85"/>
      <c r="ESG6" s="85"/>
      <c r="ESH6" s="85"/>
      <c r="ESI6" s="85"/>
      <c r="ESJ6" s="85"/>
      <c r="ESK6" s="85"/>
      <c r="ESL6" s="85"/>
      <c r="ESM6" s="85"/>
      <c r="ESN6" s="85"/>
      <c r="ESO6" s="85"/>
      <c r="ESP6" s="85"/>
      <c r="ESQ6" s="85"/>
      <c r="ESR6" s="85"/>
      <c r="ESS6" s="85"/>
      <c r="EST6" s="85"/>
      <c r="ESU6" s="85"/>
      <c r="ESV6" s="85"/>
      <c r="ESW6" s="85"/>
      <c r="ESX6" s="85"/>
      <c r="ESY6" s="85"/>
      <c r="ESZ6" s="85"/>
      <c r="ETA6" s="85"/>
      <c r="ETB6" s="85"/>
      <c r="ETC6" s="85"/>
      <c r="ETD6" s="85"/>
      <c r="ETE6" s="85"/>
      <c r="ETF6" s="85"/>
      <c r="ETG6" s="85"/>
      <c r="ETH6" s="85"/>
      <c r="ETI6" s="85"/>
      <c r="ETJ6" s="85"/>
      <c r="ETK6" s="85"/>
      <c r="ETL6" s="85"/>
      <c r="ETM6" s="85"/>
      <c r="ETN6" s="85"/>
      <c r="ETO6" s="85"/>
      <c r="ETP6" s="85"/>
      <c r="ETQ6" s="85"/>
      <c r="ETR6" s="85"/>
      <c r="ETS6" s="85"/>
      <c r="ETT6" s="85"/>
      <c r="ETU6" s="85"/>
      <c r="ETV6" s="85"/>
      <c r="ETW6" s="85"/>
      <c r="ETX6" s="85"/>
      <c r="ETY6" s="85"/>
      <c r="ETZ6" s="85"/>
      <c r="EUA6" s="85"/>
      <c r="EUB6" s="85"/>
      <c r="EUC6" s="85"/>
      <c r="EUD6" s="85"/>
      <c r="EUE6" s="85"/>
      <c r="EUF6" s="85"/>
      <c r="EUG6" s="85"/>
      <c r="EUH6" s="85"/>
      <c r="EUI6" s="85"/>
      <c r="EUJ6" s="85"/>
      <c r="EUK6" s="85"/>
      <c r="EUL6" s="85"/>
      <c r="EUM6" s="85"/>
      <c r="EUN6" s="85"/>
      <c r="EUO6" s="85"/>
      <c r="EUP6" s="85"/>
      <c r="EUQ6" s="85"/>
      <c r="EUR6" s="85"/>
      <c r="EUS6" s="85"/>
      <c r="EUT6" s="85"/>
      <c r="EUU6" s="85"/>
      <c r="EUV6" s="85"/>
      <c r="EUW6" s="85"/>
      <c r="EUX6" s="85"/>
      <c r="EUY6" s="85"/>
      <c r="EUZ6" s="85"/>
      <c r="EVA6" s="85"/>
      <c r="EVB6" s="85"/>
      <c r="EVC6" s="85"/>
      <c r="EVD6" s="85"/>
      <c r="EVE6" s="85"/>
      <c r="EVF6" s="85"/>
      <c r="EVG6" s="85"/>
      <c r="EVH6" s="85"/>
      <c r="EVI6" s="85"/>
      <c r="EVJ6" s="85"/>
      <c r="EVK6" s="85"/>
      <c r="EVL6" s="85"/>
      <c r="EVM6" s="85"/>
      <c r="EVN6" s="85"/>
      <c r="EVO6" s="85"/>
      <c r="EVP6" s="85"/>
      <c r="EVQ6" s="85"/>
      <c r="EVR6" s="85"/>
      <c r="EVS6" s="85"/>
      <c r="EVT6" s="85"/>
      <c r="EVU6" s="85"/>
      <c r="EVV6" s="85"/>
      <c r="EVW6" s="85"/>
      <c r="EVX6" s="85"/>
      <c r="EVY6" s="85"/>
      <c r="EVZ6" s="85"/>
      <c r="EWA6" s="85"/>
      <c r="EWB6" s="85"/>
      <c r="EWC6" s="85"/>
      <c r="EWD6" s="85"/>
      <c r="EWE6" s="85"/>
      <c r="EWF6" s="85"/>
      <c r="EWG6" s="85"/>
      <c r="EWH6" s="85"/>
      <c r="EWI6" s="85"/>
      <c r="EWJ6" s="85"/>
      <c r="EWK6" s="85"/>
      <c r="EWL6" s="85"/>
      <c r="EWM6" s="85"/>
      <c r="EWN6" s="85"/>
      <c r="EWO6" s="85"/>
      <c r="EWP6" s="85"/>
      <c r="EWQ6" s="85"/>
      <c r="EWR6" s="85"/>
      <c r="EWS6" s="85"/>
      <c r="EWT6" s="85"/>
      <c r="EWU6" s="85"/>
      <c r="EWV6" s="85"/>
      <c r="EWW6" s="85"/>
      <c r="EWX6" s="85"/>
      <c r="EWY6" s="85"/>
      <c r="EWZ6" s="85"/>
      <c r="EXA6" s="85"/>
      <c r="EXB6" s="85"/>
      <c r="EXC6" s="85"/>
      <c r="EXD6" s="85"/>
      <c r="EXE6" s="85"/>
      <c r="EXF6" s="85"/>
      <c r="EXG6" s="85"/>
      <c r="EXH6" s="85"/>
      <c r="EXI6" s="85"/>
      <c r="EXJ6" s="85"/>
      <c r="EXK6" s="85"/>
      <c r="EXL6" s="85"/>
      <c r="EXM6" s="85"/>
      <c r="EXN6" s="85"/>
      <c r="EXO6" s="85"/>
      <c r="EXP6" s="85"/>
      <c r="EXQ6" s="85"/>
      <c r="EXR6" s="85"/>
      <c r="EXS6" s="85"/>
      <c r="EXT6" s="85"/>
      <c r="EXU6" s="85"/>
      <c r="EXV6" s="85"/>
      <c r="EXW6" s="85"/>
      <c r="EXX6" s="85"/>
      <c r="EXY6" s="85"/>
      <c r="EXZ6" s="85"/>
      <c r="EYA6" s="85"/>
      <c r="EYB6" s="85"/>
      <c r="EYC6" s="85"/>
      <c r="EYD6" s="85"/>
      <c r="EYE6" s="85"/>
      <c r="EYF6" s="85"/>
      <c r="EYG6" s="85"/>
      <c r="EYH6" s="85"/>
      <c r="EYI6" s="85"/>
      <c r="EYJ6" s="85"/>
      <c r="EYK6" s="85"/>
      <c r="EYL6" s="85"/>
      <c r="EYM6" s="85"/>
      <c r="EYN6" s="85"/>
      <c r="EYO6" s="85"/>
      <c r="EYP6" s="85"/>
      <c r="EYQ6" s="85"/>
      <c r="EYR6" s="85"/>
      <c r="EYS6" s="85"/>
      <c r="EYT6" s="85"/>
      <c r="EYU6" s="85"/>
      <c r="EYV6" s="85"/>
      <c r="EYW6" s="85"/>
      <c r="EYX6" s="85"/>
      <c r="EYY6" s="85"/>
      <c r="EYZ6" s="85"/>
      <c r="EZA6" s="85"/>
      <c r="EZB6" s="85"/>
      <c r="EZC6" s="85"/>
      <c r="EZD6" s="85"/>
      <c r="EZE6" s="85"/>
      <c r="EZF6" s="85"/>
      <c r="EZG6" s="85"/>
      <c r="EZH6" s="85"/>
      <c r="EZI6" s="85"/>
      <c r="EZJ6" s="85"/>
      <c r="EZK6" s="85"/>
      <c r="EZL6" s="85"/>
      <c r="EZM6" s="85"/>
      <c r="EZN6" s="85"/>
      <c r="EZO6" s="85"/>
      <c r="EZP6" s="85"/>
      <c r="EZQ6" s="85"/>
      <c r="EZR6" s="85"/>
      <c r="EZS6" s="85"/>
      <c r="EZT6" s="85"/>
      <c r="EZU6" s="85"/>
      <c r="EZV6" s="85"/>
      <c r="EZW6" s="85"/>
      <c r="EZX6" s="85"/>
      <c r="EZY6" s="85"/>
      <c r="EZZ6" s="85"/>
      <c r="FAA6" s="85"/>
      <c r="FAB6" s="85"/>
      <c r="FAC6" s="85"/>
      <c r="FAD6" s="85"/>
      <c r="FAE6" s="85"/>
      <c r="FAF6" s="85"/>
      <c r="FAG6" s="85"/>
      <c r="FAH6" s="85"/>
      <c r="FAI6" s="85"/>
      <c r="FAJ6" s="85"/>
      <c r="FAK6" s="85"/>
      <c r="FAL6" s="85"/>
      <c r="FAM6" s="85"/>
      <c r="FAN6" s="85"/>
      <c r="FAO6" s="85"/>
      <c r="FAP6" s="85"/>
      <c r="FAQ6" s="85"/>
      <c r="FAR6" s="85"/>
      <c r="FAS6" s="85"/>
      <c r="FAT6" s="85"/>
      <c r="FAU6" s="85"/>
      <c r="FAV6" s="85"/>
      <c r="FAW6" s="85"/>
      <c r="FAX6" s="85"/>
      <c r="FAY6" s="85"/>
      <c r="FAZ6" s="85"/>
      <c r="FBA6" s="85"/>
      <c r="FBB6" s="85"/>
      <c r="FBC6" s="85"/>
      <c r="FBD6" s="85"/>
      <c r="FBE6" s="85"/>
      <c r="FBF6" s="85"/>
      <c r="FBG6" s="85"/>
      <c r="FBH6" s="85"/>
      <c r="FBI6" s="85"/>
      <c r="FBJ6" s="85"/>
      <c r="FBK6" s="85"/>
      <c r="FBL6" s="85"/>
      <c r="FBM6" s="85"/>
      <c r="FBN6" s="85"/>
      <c r="FBO6" s="85"/>
      <c r="FBP6" s="85"/>
      <c r="FBQ6" s="85"/>
      <c r="FBR6" s="85"/>
      <c r="FBS6" s="85"/>
      <c r="FBT6" s="85"/>
      <c r="FBU6" s="85"/>
      <c r="FBV6" s="85"/>
      <c r="FBW6" s="85"/>
      <c r="FBX6" s="85"/>
      <c r="FBY6" s="85"/>
      <c r="FBZ6" s="85"/>
      <c r="FCA6" s="85"/>
      <c r="FCB6" s="85"/>
      <c r="FCC6" s="85"/>
      <c r="FCD6" s="85"/>
      <c r="FCE6" s="85"/>
      <c r="FCF6" s="85"/>
      <c r="FCG6" s="85"/>
      <c r="FCH6" s="85"/>
      <c r="FCI6" s="85"/>
      <c r="FCJ6" s="85"/>
      <c r="FCK6" s="85"/>
      <c r="FCL6" s="85"/>
      <c r="FCM6" s="85"/>
      <c r="FCN6" s="85"/>
      <c r="FCO6" s="85"/>
      <c r="FCP6" s="85"/>
      <c r="FCQ6" s="85"/>
      <c r="FCR6" s="85"/>
      <c r="FCS6" s="85"/>
      <c r="FCT6" s="85"/>
      <c r="FCU6" s="85"/>
      <c r="FCV6" s="85"/>
      <c r="FCW6" s="85"/>
      <c r="FCX6" s="85"/>
      <c r="FCY6" s="85"/>
      <c r="FCZ6" s="85"/>
      <c r="FDA6" s="85"/>
      <c r="FDB6" s="85"/>
      <c r="FDC6" s="85"/>
      <c r="FDD6" s="85"/>
      <c r="FDE6" s="85"/>
      <c r="FDF6" s="85"/>
      <c r="FDG6" s="85"/>
      <c r="FDH6" s="85"/>
      <c r="FDI6" s="85"/>
      <c r="FDJ6" s="85"/>
      <c r="FDK6" s="85"/>
      <c r="FDL6" s="85"/>
      <c r="FDM6" s="85"/>
      <c r="FDN6" s="85"/>
      <c r="FDO6" s="85"/>
      <c r="FDP6" s="85"/>
      <c r="FDQ6" s="85"/>
      <c r="FDR6" s="85"/>
      <c r="FDS6" s="85"/>
      <c r="FDT6" s="85"/>
      <c r="FDU6" s="85"/>
      <c r="FDV6" s="85"/>
      <c r="FDW6" s="85"/>
      <c r="FDX6" s="85"/>
      <c r="FDY6" s="85"/>
      <c r="FDZ6" s="85"/>
      <c r="FEA6" s="85"/>
      <c r="FEB6" s="85"/>
      <c r="FEC6" s="85"/>
      <c r="FED6" s="85"/>
      <c r="FEE6" s="85"/>
      <c r="FEF6" s="85"/>
      <c r="FEG6" s="85"/>
      <c r="FEH6" s="85"/>
      <c r="FEI6" s="85"/>
      <c r="FEJ6" s="85"/>
      <c r="FEK6" s="85"/>
      <c r="FEL6" s="85"/>
      <c r="FEM6" s="85"/>
      <c r="FEN6" s="85"/>
      <c r="FEO6" s="85"/>
      <c r="FEP6" s="85"/>
      <c r="FEQ6" s="85"/>
      <c r="FER6" s="85"/>
      <c r="FES6" s="85"/>
      <c r="FET6" s="85"/>
      <c r="FEU6" s="85"/>
      <c r="FEV6" s="85"/>
      <c r="FEW6" s="85"/>
      <c r="FEX6" s="85"/>
      <c r="FEY6" s="85"/>
      <c r="FEZ6" s="85"/>
      <c r="FFA6" s="85"/>
      <c r="FFB6" s="85"/>
      <c r="FFC6" s="85"/>
      <c r="FFD6" s="85"/>
      <c r="FFE6" s="85"/>
      <c r="FFF6" s="85"/>
      <c r="FFG6" s="85"/>
      <c r="FFH6" s="85"/>
      <c r="FFI6" s="85"/>
      <c r="FFJ6" s="85"/>
      <c r="FFK6" s="85"/>
      <c r="FFL6" s="85"/>
      <c r="FFM6" s="85"/>
      <c r="FFN6" s="85"/>
      <c r="FFO6" s="85"/>
      <c r="FFP6" s="85"/>
      <c r="FFQ6" s="85"/>
      <c r="FFR6" s="85"/>
      <c r="FFS6" s="85"/>
      <c r="FFT6" s="85"/>
      <c r="FFU6" s="85"/>
      <c r="FFV6" s="85"/>
      <c r="FFW6" s="85"/>
      <c r="FFX6" s="85"/>
      <c r="FFY6" s="85"/>
      <c r="FFZ6" s="85"/>
      <c r="FGA6" s="85"/>
      <c r="FGB6" s="85"/>
      <c r="FGC6" s="85"/>
      <c r="FGD6" s="85"/>
      <c r="FGE6" s="85"/>
      <c r="FGF6" s="85"/>
      <c r="FGG6" s="85"/>
      <c r="FGH6" s="85"/>
      <c r="FGI6" s="85"/>
      <c r="FGJ6" s="85"/>
      <c r="FGK6" s="85"/>
      <c r="FGL6" s="85"/>
      <c r="FGM6" s="85"/>
      <c r="FGN6" s="85"/>
      <c r="FGO6" s="85"/>
      <c r="FGP6" s="85"/>
      <c r="FGQ6" s="85"/>
      <c r="FGR6" s="85"/>
      <c r="FGS6" s="85"/>
      <c r="FGT6" s="85"/>
      <c r="FGU6" s="85"/>
      <c r="FGV6" s="85"/>
      <c r="FGW6" s="85"/>
      <c r="FGX6" s="85"/>
      <c r="FGY6" s="85"/>
      <c r="FGZ6" s="85"/>
      <c r="FHA6" s="85"/>
      <c r="FHB6" s="85"/>
      <c r="FHC6" s="85"/>
      <c r="FHD6" s="85"/>
      <c r="FHE6" s="85"/>
      <c r="FHF6" s="85"/>
      <c r="FHG6" s="85"/>
      <c r="FHH6" s="85"/>
      <c r="FHI6" s="85"/>
      <c r="FHJ6" s="85"/>
      <c r="FHK6" s="85"/>
      <c r="FHL6" s="85"/>
      <c r="FHM6" s="85"/>
      <c r="FHN6" s="85"/>
      <c r="FHO6" s="85"/>
      <c r="FHP6" s="85"/>
      <c r="FHQ6" s="85"/>
      <c r="FHR6" s="85"/>
      <c r="FHS6" s="85"/>
      <c r="FHT6" s="85"/>
      <c r="FHU6" s="85"/>
      <c r="FHV6" s="85"/>
      <c r="FHW6" s="85"/>
      <c r="FHX6" s="85"/>
      <c r="FHY6" s="85"/>
      <c r="FHZ6" s="85"/>
      <c r="FIA6" s="85"/>
      <c r="FIB6" s="85"/>
      <c r="FIC6" s="85"/>
      <c r="FID6" s="85"/>
      <c r="FIE6" s="85"/>
      <c r="FIF6" s="85"/>
      <c r="FIG6" s="85"/>
      <c r="FIH6" s="85"/>
      <c r="FII6" s="85"/>
      <c r="FIJ6" s="85"/>
      <c r="FIK6" s="85"/>
      <c r="FIL6" s="85"/>
      <c r="FIM6" s="85"/>
      <c r="FIN6" s="85"/>
      <c r="FIO6" s="85"/>
      <c r="FIP6" s="85"/>
      <c r="FIQ6" s="85"/>
      <c r="FIR6" s="85"/>
      <c r="FIS6" s="85"/>
      <c r="FIT6" s="85"/>
      <c r="FIU6" s="85"/>
      <c r="FIV6" s="85"/>
      <c r="FIW6" s="85"/>
      <c r="FIX6" s="85"/>
      <c r="FIY6" s="85"/>
      <c r="FIZ6" s="85"/>
      <c r="FJA6" s="85"/>
      <c r="FJB6" s="85"/>
      <c r="FJC6" s="85"/>
      <c r="FJD6" s="85"/>
      <c r="FJE6" s="85"/>
      <c r="FJF6" s="85"/>
      <c r="FJG6" s="85"/>
      <c r="FJH6" s="85"/>
      <c r="FJI6" s="85"/>
      <c r="FJJ6" s="85"/>
      <c r="FJK6" s="85"/>
      <c r="FJL6" s="85"/>
      <c r="FJM6" s="85"/>
      <c r="FJN6" s="85"/>
      <c r="FJO6" s="85"/>
      <c r="FJP6" s="85"/>
      <c r="FJQ6" s="85"/>
      <c r="FJR6" s="85"/>
      <c r="FJS6" s="85"/>
      <c r="FJT6" s="85"/>
      <c r="FJU6" s="85"/>
      <c r="FJV6" s="85"/>
      <c r="FJW6" s="85"/>
      <c r="FJX6" s="85"/>
      <c r="FJY6" s="85"/>
      <c r="FJZ6" s="85"/>
      <c r="FKA6" s="85"/>
      <c r="FKB6" s="85"/>
      <c r="FKC6" s="85"/>
      <c r="FKD6" s="85"/>
      <c r="FKE6" s="85"/>
      <c r="FKF6" s="85"/>
      <c r="FKG6" s="85"/>
      <c r="FKH6" s="85"/>
      <c r="FKI6" s="85"/>
      <c r="FKJ6" s="85"/>
      <c r="FKK6" s="85"/>
      <c r="FKL6" s="85"/>
      <c r="FKM6" s="85"/>
      <c r="FKN6" s="85"/>
      <c r="FKO6" s="85"/>
      <c r="FKP6" s="85"/>
      <c r="FKQ6" s="85"/>
      <c r="FKR6" s="85"/>
      <c r="FKS6" s="85"/>
      <c r="FKT6" s="85"/>
      <c r="FKU6" s="85"/>
      <c r="FKV6" s="85"/>
      <c r="FKW6" s="85"/>
      <c r="FKX6" s="85"/>
      <c r="FKY6" s="85"/>
      <c r="FKZ6" s="85"/>
      <c r="FLA6" s="85"/>
      <c r="FLB6" s="85"/>
      <c r="FLC6" s="85"/>
      <c r="FLD6" s="85"/>
      <c r="FLE6" s="85"/>
      <c r="FLF6" s="85"/>
      <c r="FLG6" s="85"/>
      <c r="FLH6" s="85"/>
      <c r="FLI6" s="85"/>
      <c r="FLJ6" s="85"/>
      <c r="FLK6" s="85"/>
      <c r="FLL6" s="85"/>
      <c r="FLM6" s="85"/>
      <c r="FLN6" s="85"/>
      <c r="FLO6" s="85"/>
      <c r="FLP6" s="85"/>
      <c r="FLQ6" s="85"/>
      <c r="FLR6" s="85"/>
      <c r="FLS6" s="85"/>
      <c r="FLT6" s="85"/>
      <c r="FLU6" s="85"/>
      <c r="FLV6" s="85"/>
      <c r="FLW6" s="85"/>
      <c r="FLX6" s="85"/>
      <c r="FLY6" s="85"/>
      <c r="FLZ6" s="85"/>
      <c r="FMA6" s="85"/>
      <c r="FMB6" s="85"/>
      <c r="FMC6" s="85"/>
      <c r="FMD6" s="85"/>
      <c r="FME6" s="85"/>
      <c r="FMF6" s="85"/>
      <c r="FMG6" s="85"/>
      <c r="FMH6" s="85"/>
      <c r="FMI6" s="85"/>
      <c r="FMJ6" s="85"/>
      <c r="FMK6" s="85"/>
      <c r="FML6" s="85"/>
      <c r="FMM6" s="85"/>
      <c r="FMN6" s="85"/>
      <c r="FMO6" s="85"/>
      <c r="FMP6" s="85"/>
      <c r="FMQ6" s="85"/>
      <c r="FMR6" s="85"/>
      <c r="FMS6" s="85"/>
      <c r="FMT6" s="85"/>
      <c r="FMU6" s="85"/>
      <c r="FMV6" s="85"/>
      <c r="FMW6" s="85"/>
      <c r="FMX6" s="85"/>
      <c r="FMY6" s="85"/>
      <c r="FMZ6" s="85"/>
      <c r="FNA6" s="85"/>
      <c r="FNB6" s="85"/>
      <c r="FNC6" s="85"/>
      <c r="FND6" s="85"/>
      <c r="FNE6" s="85"/>
      <c r="FNF6" s="85"/>
      <c r="FNG6" s="85"/>
      <c r="FNH6" s="85"/>
      <c r="FNI6" s="85"/>
      <c r="FNJ6" s="85"/>
      <c r="FNK6" s="85"/>
      <c r="FNL6" s="85"/>
      <c r="FNM6" s="85"/>
      <c r="FNN6" s="85"/>
      <c r="FNO6" s="85"/>
      <c r="FNP6" s="85"/>
      <c r="FNQ6" s="85"/>
      <c r="FNR6" s="85"/>
      <c r="FNS6" s="85"/>
      <c r="FNT6" s="85"/>
      <c r="FNU6" s="85"/>
      <c r="FNV6" s="85"/>
      <c r="FNW6" s="85"/>
      <c r="FNX6" s="85"/>
      <c r="FNY6" s="85"/>
      <c r="FNZ6" s="85"/>
      <c r="FOA6" s="85"/>
      <c r="FOB6" s="85"/>
      <c r="FOC6" s="85"/>
      <c r="FOD6" s="85"/>
      <c r="FOE6" s="85"/>
      <c r="FOF6" s="85"/>
      <c r="FOG6" s="85"/>
      <c r="FOH6" s="85"/>
      <c r="FOI6" s="85"/>
      <c r="FOJ6" s="85"/>
      <c r="FOK6" s="85"/>
      <c r="FOL6" s="85"/>
      <c r="FOM6" s="85"/>
      <c r="FON6" s="85"/>
      <c r="FOO6" s="85"/>
      <c r="FOP6" s="85"/>
      <c r="FOQ6" s="85"/>
      <c r="FOR6" s="85"/>
      <c r="FOS6" s="85"/>
      <c r="FOT6" s="85"/>
      <c r="FOU6" s="85"/>
      <c r="FOV6" s="85"/>
      <c r="FOW6" s="85"/>
      <c r="FOX6" s="85"/>
      <c r="FOY6" s="85"/>
      <c r="FOZ6" s="85"/>
      <c r="FPA6" s="85"/>
      <c r="FPB6" s="85"/>
      <c r="FPC6" s="85"/>
      <c r="FPD6" s="85"/>
      <c r="FPE6" s="85"/>
      <c r="FPF6" s="85"/>
      <c r="FPG6" s="85"/>
      <c r="FPH6" s="85"/>
      <c r="FPI6" s="85"/>
      <c r="FPJ6" s="85"/>
      <c r="FPK6" s="85"/>
      <c r="FPL6" s="85"/>
      <c r="FPM6" s="85"/>
      <c r="FPN6" s="85"/>
      <c r="FPO6" s="85"/>
      <c r="FPP6" s="85"/>
      <c r="FPQ6" s="85"/>
      <c r="FPR6" s="85"/>
      <c r="FPS6" s="85"/>
      <c r="FPT6" s="85"/>
      <c r="FPU6" s="85"/>
      <c r="FPV6" s="85"/>
      <c r="FPW6" s="85"/>
      <c r="FPX6" s="85"/>
      <c r="FPY6" s="85"/>
      <c r="FPZ6" s="85"/>
      <c r="FQA6" s="85"/>
      <c r="FQB6" s="85"/>
      <c r="FQC6" s="85"/>
      <c r="FQD6" s="85"/>
      <c r="FQE6" s="85"/>
      <c r="FQF6" s="85"/>
      <c r="FQG6" s="85"/>
      <c r="FQH6" s="85"/>
      <c r="FQI6" s="85"/>
      <c r="FQJ6" s="85"/>
      <c r="FQK6" s="85"/>
      <c r="FQL6" s="85"/>
      <c r="FQM6" s="85"/>
      <c r="FQN6" s="85"/>
      <c r="FQO6" s="85"/>
      <c r="FQP6" s="85"/>
      <c r="FQQ6" s="85"/>
      <c r="FQR6" s="85"/>
      <c r="FQS6" s="85"/>
      <c r="FQT6" s="85"/>
      <c r="FQU6" s="85"/>
      <c r="FQV6" s="85"/>
      <c r="FQW6" s="85"/>
      <c r="FQX6" s="85"/>
      <c r="FQY6" s="85"/>
      <c r="FQZ6" s="85"/>
      <c r="FRA6" s="85"/>
      <c r="FRB6" s="85"/>
      <c r="FRC6" s="85"/>
      <c r="FRD6" s="85"/>
      <c r="FRE6" s="85"/>
      <c r="FRF6" s="85"/>
      <c r="FRG6" s="85"/>
      <c r="FRH6" s="85"/>
      <c r="FRI6" s="85"/>
      <c r="FRJ6" s="85"/>
      <c r="FRK6" s="85"/>
      <c r="FRL6" s="85"/>
      <c r="FRM6" s="85"/>
      <c r="FRN6" s="85"/>
      <c r="FRO6" s="85"/>
      <c r="FRP6" s="85"/>
      <c r="FRQ6" s="85"/>
      <c r="FRR6" s="85"/>
      <c r="FRS6" s="85"/>
      <c r="FRT6" s="85"/>
      <c r="FRU6" s="85"/>
      <c r="FRV6" s="85"/>
      <c r="FRW6" s="85"/>
      <c r="FRX6" s="85"/>
      <c r="FRY6" s="85"/>
      <c r="FRZ6" s="85"/>
      <c r="FSA6" s="85"/>
      <c r="FSB6" s="85"/>
      <c r="FSC6" s="85"/>
      <c r="FSD6" s="85"/>
      <c r="FSE6" s="85"/>
      <c r="FSF6" s="85"/>
      <c r="FSG6" s="85"/>
      <c r="FSH6" s="85"/>
      <c r="FSI6" s="85"/>
      <c r="FSJ6" s="85"/>
      <c r="FSK6" s="85"/>
      <c r="FSL6" s="85"/>
      <c r="FSM6" s="85"/>
      <c r="FSN6" s="85"/>
      <c r="FSO6" s="85"/>
      <c r="FSP6" s="85"/>
      <c r="FSQ6" s="85"/>
      <c r="FSR6" s="85"/>
      <c r="FSS6" s="85"/>
      <c r="FST6" s="85"/>
      <c r="FSU6" s="85"/>
      <c r="FSV6" s="85"/>
      <c r="FSW6" s="85"/>
      <c r="FSX6" s="85"/>
      <c r="FSY6" s="85"/>
      <c r="FSZ6" s="85"/>
      <c r="FTA6" s="85"/>
      <c r="FTB6" s="85"/>
      <c r="FTC6" s="85"/>
      <c r="FTD6" s="85"/>
      <c r="FTE6" s="85"/>
      <c r="FTF6" s="85"/>
      <c r="FTG6" s="85"/>
      <c r="FTH6" s="85"/>
      <c r="FTI6" s="85"/>
      <c r="FTJ6" s="85"/>
      <c r="FTK6" s="85"/>
      <c r="FTL6" s="85"/>
      <c r="FTM6" s="85"/>
      <c r="FTN6" s="85"/>
      <c r="FTO6" s="85"/>
      <c r="FTP6" s="85"/>
      <c r="FTQ6" s="85"/>
      <c r="FTR6" s="85"/>
      <c r="FTS6" s="85"/>
      <c r="FTT6" s="85"/>
      <c r="FTU6" s="85"/>
      <c r="FTV6" s="85"/>
      <c r="FTW6" s="85"/>
      <c r="FTX6" s="85"/>
      <c r="FTY6" s="85"/>
      <c r="FTZ6" s="85"/>
      <c r="FUA6" s="85"/>
      <c r="FUB6" s="85"/>
      <c r="FUC6" s="85"/>
      <c r="FUD6" s="85"/>
      <c r="FUE6" s="85"/>
      <c r="FUF6" s="85"/>
      <c r="FUG6" s="85"/>
      <c r="FUH6" s="85"/>
      <c r="FUI6" s="85"/>
      <c r="FUJ6" s="85"/>
      <c r="FUK6" s="85"/>
      <c r="FUL6" s="85"/>
      <c r="FUM6" s="85"/>
      <c r="FUN6" s="85"/>
      <c r="FUO6" s="85"/>
      <c r="FUP6" s="85"/>
      <c r="FUQ6" s="85"/>
      <c r="FUR6" s="85"/>
      <c r="FUS6" s="85"/>
      <c r="FUT6" s="85"/>
      <c r="FUU6" s="85"/>
      <c r="FUV6" s="85"/>
      <c r="FUW6" s="85"/>
      <c r="FUX6" s="85"/>
      <c r="FUY6" s="85"/>
      <c r="FUZ6" s="85"/>
      <c r="FVA6" s="85"/>
      <c r="FVB6" s="85"/>
      <c r="FVC6" s="85"/>
      <c r="FVD6" s="85"/>
      <c r="FVE6" s="85"/>
      <c r="FVF6" s="85"/>
      <c r="FVG6" s="85"/>
      <c r="FVH6" s="85"/>
      <c r="FVI6" s="85"/>
      <c r="FVJ6" s="85"/>
      <c r="FVK6" s="85"/>
      <c r="FVL6" s="85"/>
      <c r="FVM6" s="85"/>
      <c r="FVN6" s="85"/>
      <c r="FVO6" s="85"/>
      <c r="FVP6" s="85"/>
      <c r="FVQ6" s="85"/>
      <c r="FVR6" s="85"/>
      <c r="FVS6" s="85"/>
      <c r="FVT6" s="85"/>
      <c r="FVU6" s="85"/>
      <c r="FVV6" s="85"/>
      <c r="FVW6" s="85"/>
      <c r="FVX6" s="85"/>
      <c r="FVY6" s="85"/>
      <c r="FVZ6" s="85"/>
      <c r="FWA6" s="85"/>
      <c r="FWB6" s="85"/>
      <c r="FWC6" s="85"/>
      <c r="FWD6" s="85"/>
      <c r="FWE6" s="85"/>
      <c r="FWF6" s="85"/>
      <c r="FWG6" s="85"/>
      <c r="FWH6" s="85"/>
      <c r="FWI6" s="85"/>
      <c r="FWJ6" s="85"/>
      <c r="FWK6" s="85"/>
      <c r="FWL6" s="85"/>
      <c r="FWM6" s="85"/>
      <c r="FWN6" s="85"/>
      <c r="FWO6" s="85"/>
      <c r="FWP6" s="85"/>
      <c r="FWQ6" s="85"/>
      <c r="FWR6" s="85"/>
      <c r="FWS6" s="85"/>
      <c r="FWT6" s="85"/>
      <c r="FWU6" s="85"/>
      <c r="FWV6" s="85"/>
      <c r="FWW6" s="85"/>
      <c r="FWX6" s="85"/>
      <c r="FWY6" s="85"/>
      <c r="FWZ6" s="85"/>
      <c r="FXA6" s="85"/>
      <c r="FXB6" s="85"/>
      <c r="FXC6" s="85"/>
      <c r="FXD6" s="85"/>
      <c r="FXE6" s="85"/>
      <c r="FXF6" s="85"/>
      <c r="FXG6" s="85"/>
      <c r="FXH6" s="85"/>
      <c r="FXI6" s="85"/>
      <c r="FXJ6" s="85"/>
      <c r="FXK6" s="85"/>
      <c r="FXL6" s="85"/>
      <c r="FXM6" s="85"/>
      <c r="FXN6" s="85"/>
      <c r="FXO6" s="85"/>
      <c r="FXP6" s="85"/>
      <c r="FXQ6" s="85"/>
      <c r="FXR6" s="85"/>
      <c r="FXS6" s="85"/>
      <c r="FXT6" s="85"/>
      <c r="FXU6" s="85"/>
      <c r="FXV6" s="85"/>
      <c r="FXW6" s="85"/>
      <c r="FXX6" s="85"/>
      <c r="FXY6" s="85"/>
      <c r="FXZ6" s="85"/>
      <c r="FYA6" s="85"/>
      <c r="FYB6" s="85"/>
      <c r="FYC6" s="85"/>
      <c r="FYD6" s="85"/>
      <c r="FYE6" s="85"/>
      <c r="FYF6" s="85"/>
      <c r="FYG6" s="85"/>
      <c r="FYH6" s="85"/>
      <c r="FYI6" s="85"/>
      <c r="FYJ6" s="85"/>
      <c r="FYK6" s="85"/>
      <c r="FYL6" s="85"/>
      <c r="FYM6" s="85"/>
      <c r="FYN6" s="85"/>
      <c r="FYO6" s="85"/>
      <c r="FYP6" s="85"/>
      <c r="FYQ6" s="85"/>
      <c r="FYR6" s="85"/>
      <c r="FYS6" s="85"/>
      <c r="FYT6" s="85"/>
      <c r="FYU6" s="85"/>
      <c r="FYV6" s="85"/>
      <c r="FYW6" s="85"/>
      <c r="FYX6" s="85"/>
      <c r="FYY6" s="85"/>
      <c r="FYZ6" s="85"/>
      <c r="FZA6" s="85"/>
      <c r="FZB6" s="85"/>
      <c r="FZC6" s="85"/>
      <c r="FZD6" s="85"/>
      <c r="FZE6" s="85"/>
      <c r="FZF6" s="85"/>
      <c r="FZG6" s="85"/>
      <c r="FZH6" s="85"/>
      <c r="FZI6" s="85"/>
      <c r="FZJ6" s="85"/>
      <c r="FZK6" s="85"/>
      <c r="FZL6" s="85"/>
      <c r="FZM6" s="85"/>
      <c r="FZN6" s="85"/>
      <c r="FZO6" s="85"/>
      <c r="FZP6" s="85"/>
      <c r="FZQ6" s="85"/>
      <c r="FZR6" s="85"/>
      <c r="FZS6" s="85"/>
      <c r="FZT6" s="85"/>
      <c r="FZU6" s="85"/>
      <c r="FZV6" s="85"/>
      <c r="FZW6" s="85"/>
      <c r="FZX6" s="85"/>
      <c r="FZY6" s="85"/>
      <c r="FZZ6" s="85"/>
      <c r="GAA6" s="85"/>
      <c r="GAB6" s="85"/>
      <c r="GAC6" s="85"/>
      <c r="GAD6" s="85"/>
      <c r="GAE6" s="85"/>
      <c r="GAF6" s="85"/>
      <c r="GAG6" s="85"/>
      <c r="GAH6" s="85"/>
      <c r="GAI6" s="85"/>
      <c r="GAJ6" s="85"/>
      <c r="GAK6" s="85"/>
      <c r="GAL6" s="85"/>
      <c r="GAM6" s="85"/>
      <c r="GAN6" s="85"/>
      <c r="GAO6" s="85"/>
      <c r="GAP6" s="85"/>
      <c r="GAQ6" s="85"/>
      <c r="GAR6" s="85"/>
      <c r="GAS6" s="85"/>
      <c r="GAT6" s="85"/>
      <c r="GAU6" s="85"/>
      <c r="GAV6" s="85"/>
      <c r="GAW6" s="85"/>
      <c r="GAX6" s="85"/>
      <c r="GAY6" s="85"/>
      <c r="GAZ6" s="85"/>
      <c r="GBA6" s="85"/>
      <c r="GBB6" s="85"/>
      <c r="GBC6" s="85"/>
      <c r="GBD6" s="85"/>
      <c r="GBE6" s="85"/>
      <c r="GBF6" s="85"/>
      <c r="GBG6" s="85"/>
      <c r="GBH6" s="85"/>
      <c r="GBI6" s="85"/>
      <c r="GBJ6" s="85"/>
      <c r="GBK6" s="85"/>
      <c r="GBL6" s="85"/>
      <c r="GBM6" s="85"/>
      <c r="GBN6" s="85"/>
      <c r="GBO6" s="85"/>
      <c r="GBP6" s="85"/>
      <c r="GBQ6" s="85"/>
      <c r="GBR6" s="85"/>
      <c r="GBS6" s="85"/>
      <c r="GBT6" s="85"/>
      <c r="GBU6" s="85"/>
      <c r="GBV6" s="85"/>
      <c r="GBW6" s="85"/>
      <c r="GBX6" s="85"/>
      <c r="GBY6" s="85"/>
      <c r="GBZ6" s="85"/>
      <c r="GCA6" s="85"/>
      <c r="GCB6" s="85"/>
      <c r="GCC6" s="85"/>
      <c r="GCD6" s="85"/>
      <c r="GCE6" s="85"/>
      <c r="GCF6" s="85"/>
      <c r="GCG6" s="85"/>
      <c r="GCH6" s="85"/>
      <c r="GCI6" s="85"/>
      <c r="GCJ6" s="85"/>
      <c r="GCK6" s="85"/>
      <c r="GCL6" s="85"/>
      <c r="GCM6" s="85"/>
      <c r="GCN6" s="85"/>
      <c r="GCO6" s="85"/>
      <c r="GCP6" s="85"/>
      <c r="GCQ6" s="85"/>
      <c r="GCR6" s="85"/>
      <c r="GCS6" s="85"/>
      <c r="GCT6" s="85"/>
      <c r="GCU6" s="85"/>
      <c r="GCV6" s="85"/>
      <c r="GCW6" s="85"/>
      <c r="GCX6" s="85"/>
      <c r="GCY6" s="85"/>
      <c r="GCZ6" s="85"/>
      <c r="GDA6" s="85"/>
      <c r="GDB6" s="85"/>
      <c r="GDC6" s="85"/>
      <c r="GDD6" s="85"/>
      <c r="GDE6" s="85"/>
      <c r="GDF6" s="85"/>
      <c r="GDG6" s="85"/>
      <c r="GDH6" s="85"/>
      <c r="GDI6" s="85"/>
      <c r="GDJ6" s="85"/>
      <c r="GDK6" s="85"/>
      <c r="GDL6" s="85"/>
      <c r="GDM6" s="85"/>
      <c r="GDN6" s="85"/>
      <c r="GDO6" s="85"/>
      <c r="GDP6" s="85"/>
      <c r="GDQ6" s="85"/>
      <c r="GDR6" s="85"/>
      <c r="GDS6" s="85"/>
      <c r="GDT6" s="85"/>
      <c r="GDU6" s="85"/>
      <c r="GDV6" s="85"/>
      <c r="GDW6" s="85"/>
      <c r="GDX6" s="85"/>
      <c r="GDY6" s="85"/>
      <c r="GDZ6" s="85"/>
      <c r="GEA6" s="85"/>
      <c r="GEB6" s="85"/>
      <c r="GEC6" s="85"/>
      <c r="GED6" s="85"/>
      <c r="GEE6" s="85"/>
      <c r="GEF6" s="85"/>
      <c r="GEG6" s="85"/>
      <c r="GEH6" s="85"/>
      <c r="GEI6" s="85"/>
      <c r="GEJ6" s="85"/>
      <c r="GEK6" s="85"/>
      <c r="GEL6" s="85"/>
      <c r="GEM6" s="85"/>
      <c r="GEN6" s="85"/>
      <c r="GEO6" s="85"/>
      <c r="GEP6" s="85"/>
      <c r="GEQ6" s="85"/>
      <c r="GER6" s="85"/>
      <c r="GES6" s="85"/>
      <c r="GET6" s="85"/>
      <c r="GEU6" s="85"/>
      <c r="GEV6" s="85"/>
      <c r="GEW6" s="85"/>
      <c r="GEX6" s="85"/>
      <c r="GEY6" s="85"/>
      <c r="GEZ6" s="85"/>
      <c r="GFA6" s="85"/>
      <c r="GFB6" s="85"/>
      <c r="GFC6" s="85"/>
      <c r="GFD6" s="85"/>
      <c r="GFE6" s="85"/>
      <c r="GFF6" s="85"/>
      <c r="GFG6" s="85"/>
      <c r="GFH6" s="85"/>
      <c r="GFI6" s="85"/>
      <c r="GFJ6" s="85"/>
      <c r="GFK6" s="85"/>
      <c r="GFL6" s="85"/>
      <c r="GFM6" s="85"/>
      <c r="GFN6" s="85"/>
      <c r="GFO6" s="85"/>
      <c r="GFP6" s="85"/>
      <c r="GFQ6" s="85"/>
      <c r="GFR6" s="85"/>
      <c r="GFS6" s="85"/>
      <c r="GFT6" s="85"/>
      <c r="GFU6" s="85"/>
      <c r="GFV6" s="85"/>
      <c r="GFW6" s="85"/>
      <c r="GFX6" s="85"/>
      <c r="GFY6" s="85"/>
      <c r="GFZ6" s="85"/>
      <c r="GGA6" s="85"/>
      <c r="GGB6" s="85"/>
      <c r="GGC6" s="85"/>
      <c r="GGD6" s="85"/>
      <c r="GGE6" s="85"/>
      <c r="GGF6" s="85"/>
      <c r="GGG6" s="85"/>
      <c r="GGH6" s="85"/>
      <c r="GGI6" s="85"/>
      <c r="GGJ6" s="85"/>
      <c r="GGK6" s="85"/>
      <c r="GGL6" s="85"/>
      <c r="GGM6" s="85"/>
      <c r="GGN6" s="85"/>
      <c r="GGO6" s="85"/>
      <c r="GGP6" s="85"/>
      <c r="GGQ6" s="85"/>
      <c r="GGR6" s="85"/>
      <c r="GGS6" s="85"/>
      <c r="GGT6" s="85"/>
      <c r="GGU6" s="85"/>
      <c r="GGV6" s="85"/>
      <c r="GGW6" s="85"/>
      <c r="GGX6" s="85"/>
      <c r="GGY6" s="85"/>
      <c r="GGZ6" s="85"/>
      <c r="GHA6" s="85"/>
      <c r="GHB6" s="85"/>
      <c r="GHC6" s="85"/>
      <c r="GHD6" s="85"/>
      <c r="GHE6" s="85"/>
      <c r="GHF6" s="85"/>
      <c r="GHG6" s="85"/>
      <c r="GHH6" s="85"/>
      <c r="GHI6" s="85"/>
      <c r="GHJ6" s="85"/>
      <c r="GHK6" s="85"/>
      <c r="GHL6" s="85"/>
      <c r="GHM6" s="85"/>
      <c r="GHN6" s="85"/>
      <c r="GHO6" s="85"/>
      <c r="GHP6" s="85"/>
      <c r="GHQ6" s="85"/>
      <c r="GHR6" s="85"/>
      <c r="GHS6" s="85"/>
      <c r="GHT6" s="85"/>
      <c r="GHU6" s="85"/>
      <c r="GHV6" s="85"/>
      <c r="GHW6" s="85"/>
      <c r="GHX6" s="85"/>
      <c r="GHY6" s="85"/>
      <c r="GHZ6" s="85"/>
      <c r="GIA6" s="85"/>
      <c r="GIB6" s="85"/>
      <c r="GIC6" s="85"/>
      <c r="GID6" s="85"/>
      <c r="GIE6" s="85"/>
      <c r="GIF6" s="85"/>
      <c r="GIG6" s="85"/>
      <c r="GIH6" s="85"/>
      <c r="GII6" s="85"/>
      <c r="GIJ6" s="85"/>
      <c r="GIK6" s="85"/>
      <c r="GIL6" s="85"/>
      <c r="GIM6" s="85"/>
      <c r="GIN6" s="85"/>
      <c r="GIO6" s="85"/>
      <c r="GIP6" s="85"/>
      <c r="GIQ6" s="85"/>
      <c r="GIR6" s="85"/>
      <c r="GIS6" s="85"/>
      <c r="GIT6" s="85"/>
      <c r="GIU6" s="85"/>
      <c r="GIV6" s="85"/>
      <c r="GIW6" s="85"/>
      <c r="GIX6" s="85"/>
      <c r="GIY6" s="85"/>
      <c r="GIZ6" s="85"/>
      <c r="GJA6" s="85"/>
      <c r="GJB6" s="85"/>
      <c r="GJC6" s="85"/>
      <c r="GJD6" s="85"/>
      <c r="GJE6" s="85"/>
      <c r="GJF6" s="85"/>
      <c r="GJG6" s="85"/>
      <c r="GJH6" s="85"/>
      <c r="GJI6" s="85"/>
      <c r="GJJ6" s="85"/>
      <c r="GJK6" s="85"/>
      <c r="GJL6" s="85"/>
      <c r="GJM6" s="85"/>
      <c r="GJN6" s="85"/>
      <c r="GJO6" s="85"/>
      <c r="GJP6" s="85"/>
      <c r="GJQ6" s="85"/>
      <c r="GJR6" s="85"/>
      <c r="GJS6" s="85"/>
      <c r="GJT6" s="85"/>
      <c r="GJU6" s="85"/>
      <c r="GJV6" s="85"/>
      <c r="GJW6" s="85"/>
      <c r="GJX6" s="85"/>
      <c r="GJY6" s="85"/>
      <c r="GJZ6" s="85"/>
      <c r="GKA6" s="85"/>
      <c r="GKB6" s="85"/>
      <c r="GKC6" s="85"/>
      <c r="GKD6" s="85"/>
      <c r="GKE6" s="85"/>
      <c r="GKF6" s="85"/>
      <c r="GKG6" s="85"/>
      <c r="GKH6" s="85"/>
      <c r="GKI6" s="85"/>
      <c r="GKJ6" s="85"/>
      <c r="GKK6" s="85"/>
      <c r="GKL6" s="85"/>
      <c r="GKM6" s="85"/>
      <c r="GKN6" s="85"/>
      <c r="GKO6" s="85"/>
      <c r="GKP6" s="85"/>
      <c r="GKQ6" s="85"/>
      <c r="GKR6" s="85"/>
      <c r="GKS6" s="85"/>
      <c r="GKT6" s="85"/>
      <c r="GKU6" s="85"/>
      <c r="GKV6" s="85"/>
      <c r="GKW6" s="85"/>
      <c r="GKX6" s="85"/>
      <c r="GKY6" s="85"/>
      <c r="GKZ6" s="85"/>
      <c r="GLA6" s="85"/>
      <c r="GLB6" s="85"/>
      <c r="GLC6" s="85"/>
      <c r="GLD6" s="85"/>
      <c r="GLE6" s="85"/>
      <c r="GLF6" s="85"/>
      <c r="GLG6" s="85"/>
      <c r="GLH6" s="85"/>
      <c r="GLI6" s="85"/>
      <c r="GLJ6" s="85"/>
      <c r="GLK6" s="85"/>
      <c r="GLL6" s="85"/>
      <c r="GLM6" s="85"/>
      <c r="GLN6" s="85"/>
      <c r="GLO6" s="85"/>
      <c r="GLP6" s="85"/>
      <c r="GLQ6" s="85"/>
      <c r="GLR6" s="85"/>
      <c r="GLS6" s="85"/>
      <c r="GLT6" s="85"/>
      <c r="GLU6" s="85"/>
      <c r="GLV6" s="85"/>
      <c r="GLW6" s="85"/>
      <c r="GLX6" s="85"/>
      <c r="GLY6" s="85"/>
      <c r="GLZ6" s="85"/>
      <c r="GMA6" s="85"/>
      <c r="GMB6" s="85"/>
      <c r="GMC6" s="85"/>
      <c r="GMD6" s="85"/>
      <c r="GME6" s="85"/>
      <c r="GMF6" s="85"/>
      <c r="GMG6" s="85"/>
      <c r="GMH6" s="85"/>
      <c r="GMI6" s="85"/>
      <c r="GMJ6" s="85"/>
      <c r="GMK6" s="85"/>
      <c r="GML6" s="85"/>
      <c r="GMM6" s="85"/>
      <c r="GMN6" s="85"/>
      <c r="GMO6" s="85"/>
      <c r="GMP6" s="85"/>
      <c r="GMQ6" s="85"/>
      <c r="GMR6" s="85"/>
      <c r="GMS6" s="85"/>
      <c r="GMT6" s="85"/>
      <c r="GMU6" s="85"/>
      <c r="GMV6" s="85"/>
      <c r="GMW6" s="85"/>
      <c r="GMX6" s="85"/>
      <c r="GMY6" s="85"/>
      <c r="GMZ6" s="85"/>
      <c r="GNA6" s="85"/>
      <c r="GNB6" s="85"/>
      <c r="GNC6" s="85"/>
      <c r="GND6" s="85"/>
      <c r="GNE6" s="85"/>
      <c r="GNF6" s="85"/>
      <c r="GNG6" s="85"/>
      <c r="GNH6" s="85"/>
      <c r="GNI6" s="85"/>
      <c r="GNJ6" s="85"/>
      <c r="GNK6" s="85"/>
      <c r="GNL6" s="85"/>
      <c r="GNM6" s="85"/>
      <c r="GNN6" s="85"/>
      <c r="GNO6" s="85"/>
      <c r="GNP6" s="85"/>
      <c r="GNQ6" s="85"/>
      <c r="GNR6" s="85"/>
      <c r="GNS6" s="85"/>
      <c r="GNT6" s="85"/>
      <c r="GNU6" s="85"/>
      <c r="GNV6" s="85"/>
      <c r="GNW6" s="85"/>
      <c r="GNX6" s="85"/>
      <c r="GNY6" s="85"/>
      <c r="GNZ6" s="85"/>
      <c r="GOA6" s="85"/>
      <c r="GOB6" s="85"/>
      <c r="GOC6" s="85"/>
      <c r="GOD6" s="85"/>
      <c r="GOE6" s="85"/>
      <c r="GOF6" s="85"/>
      <c r="GOG6" s="85"/>
      <c r="GOH6" s="85"/>
      <c r="GOI6" s="85"/>
      <c r="GOJ6" s="85"/>
      <c r="GOK6" s="85"/>
      <c r="GOL6" s="85"/>
      <c r="GOM6" s="85"/>
      <c r="GON6" s="85"/>
      <c r="GOO6" s="85"/>
      <c r="GOP6" s="85"/>
      <c r="GOQ6" s="85"/>
      <c r="GOR6" s="85"/>
      <c r="GOS6" s="85"/>
      <c r="GOT6" s="85"/>
      <c r="GOU6" s="85"/>
      <c r="GOV6" s="85"/>
      <c r="GOW6" s="85"/>
      <c r="GOX6" s="85"/>
      <c r="GOY6" s="85"/>
      <c r="GOZ6" s="85"/>
      <c r="GPA6" s="85"/>
      <c r="GPB6" s="85"/>
      <c r="GPC6" s="85"/>
      <c r="GPD6" s="85"/>
      <c r="GPE6" s="85"/>
      <c r="GPF6" s="85"/>
      <c r="GPG6" s="85"/>
      <c r="GPH6" s="85"/>
      <c r="GPI6" s="85"/>
      <c r="GPJ6" s="85"/>
      <c r="GPK6" s="85"/>
      <c r="GPL6" s="85"/>
      <c r="GPM6" s="85"/>
      <c r="GPN6" s="85"/>
      <c r="GPO6" s="85"/>
      <c r="GPP6" s="85"/>
      <c r="GPQ6" s="85"/>
      <c r="GPR6" s="85"/>
      <c r="GPS6" s="85"/>
      <c r="GPT6" s="85"/>
      <c r="GPU6" s="85"/>
      <c r="GPV6" s="85"/>
      <c r="GPW6" s="85"/>
      <c r="GPX6" s="85"/>
      <c r="GPY6" s="85"/>
      <c r="GPZ6" s="85"/>
      <c r="GQA6" s="85"/>
      <c r="GQB6" s="85"/>
      <c r="GQC6" s="85"/>
      <c r="GQD6" s="85"/>
      <c r="GQE6" s="85"/>
      <c r="GQF6" s="85"/>
      <c r="GQG6" s="85"/>
      <c r="GQH6" s="85"/>
      <c r="GQI6" s="85"/>
      <c r="GQJ6" s="85"/>
      <c r="GQK6" s="85"/>
      <c r="GQL6" s="85"/>
      <c r="GQM6" s="85"/>
      <c r="GQN6" s="85"/>
      <c r="GQO6" s="85"/>
      <c r="GQP6" s="85"/>
      <c r="GQQ6" s="85"/>
      <c r="GQR6" s="85"/>
      <c r="GQS6" s="85"/>
      <c r="GQT6" s="85"/>
      <c r="GQU6" s="85"/>
      <c r="GQV6" s="85"/>
      <c r="GQW6" s="85"/>
      <c r="GQX6" s="85"/>
      <c r="GQY6" s="85"/>
      <c r="GQZ6" s="85"/>
      <c r="GRA6" s="85"/>
      <c r="GRB6" s="85"/>
      <c r="GRC6" s="85"/>
      <c r="GRD6" s="85"/>
      <c r="GRE6" s="85"/>
      <c r="GRF6" s="85"/>
      <c r="GRG6" s="85"/>
      <c r="GRH6" s="85"/>
      <c r="GRI6" s="85"/>
      <c r="GRJ6" s="85"/>
      <c r="GRK6" s="85"/>
      <c r="GRL6" s="85"/>
      <c r="GRM6" s="85"/>
      <c r="GRN6" s="85"/>
      <c r="GRO6" s="85"/>
      <c r="GRP6" s="85"/>
      <c r="GRQ6" s="85"/>
      <c r="GRR6" s="85"/>
      <c r="GRS6" s="85"/>
      <c r="GRT6" s="85"/>
      <c r="GRU6" s="85"/>
      <c r="GRV6" s="85"/>
      <c r="GRW6" s="85"/>
      <c r="GRX6" s="85"/>
      <c r="GRY6" s="85"/>
      <c r="GRZ6" s="85"/>
      <c r="GSA6" s="85"/>
      <c r="GSB6" s="85"/>
      <c r="GSC6" s="85"/>
      <c r="GSD6" s="85"/>
      <c r="GSE6" s="85"/>
      <c r="GSF6" s="85"/>
      <c r="GSG6" s="85"/>
      <c r="GSH6" s="85"/>
      <c r="GSI6" s="85"/>
      <c r="GSJ6" s="85"/>
      <c r="GSK6" s="85"/>
      <c r="GSL6" s="85"/>
      <c r="GSM6" s="85"/>
      <c r="GSN6" s="85"/>
      <c r="GSO6" s="85"/>
      <c r="GSP6" s="85"/>
      <c r="GSQ6" s="85"/>
      <c r="GSR6" s="85"/>
      <c r="GSS6" s="85"/>
      <c r="GST6" s="85"/>
      <c r="GSU6" s="85"/>
      <c r="GSV6" s="85"/>
      <c r="GSW6" s="85"/>
      <c r="GSX6" s="85"/>
      <c r="GSY6" s="85"/>
      <c r="GSZ6" s="85"/>
      <c r="GTA6" s="85"/>
      <c r="GTB6" s="85"/>
      <c r="GTC6" s="85"/>
      <c r="GTD6" s="85"/>
      <c r="GTE6" s="85"/>
      <c r="GTF6" s="85"/>
      <c r="GTG6" s="85"/>
      <c r="GTH6" s="85"/>
      <c r="GTI6" s="85"/>
      <c r="GTJ6" s="85"/>
      <c r="GTK6" s="85"/>
      <c r="GTL6" s="85"/>
      <c r="GTM6" s="85"/>
      <c r="GTN6" s="85"/>
      <c r="GTO6" s="85"/>
      <c r="GTP6" s="85"/>
      <c r="GTQ6" s="85"/>
      <c r="GTR6" s="85"/>
      <c r="GTS6" s="85"/>
      <c r="GTT6" s="85"/>
      <c r="GTU6" s="85"/>
      <c r="GTV6" s="85"/>
      <c r="GTW6" s="85"/>
      <c r="GTX6" s="85"/>
      <c r="GTY6" s="85"/>
      <c r="GTZ6" s="85"/>
      <c r="GUA6" s="85"/>
      <c r="GUB6" s="85"/>
      <c r="GUC6" s="85"/>
      <c r="GUD6" s="85"/>
      <c r="GUE6" s="85"/>
      <c r="GUF6" s="85"/>
      <c r="GUG6" s="85"/>
      <c r="GUH6" s="85"/>
      <c r="GUI6" s="85"/>
      <c r="GUJ6" s="85"/>
      <c r="GUK6" s="85"/>
      <c r="GUL6" s="85"/>
      <c r="GUM6" s="85"/>
      <c r="GUN6" s="85"/>
      <c r="GUO6" s="85"/>
      <c r="GUP6" s="85"/>
      <c r="GUQ6" s="85"/>
      <c r="GUR6" s="85"/>
      <c r="GUS6" s="85"/>
      <c r="GUT6" s="85"/>
      <c r="GUU6" s="85"/>
      <c r="GUV6" s="85"/>
      <c r="GUW6" s="85"/>
      <c r="GUX6" s="85"/>
      <c r="GUY6" s="85"/>
      <c r="GUZ6" s="85"/>
      <c r="GVA6" s="85"/>
      <c r="GVB6" s="85"/>
      <c r="GVC6" s="85"/>
      <c r="GVD6" s="85"/>
      <c r="GVE6" s="85"/>
      <c r="GVF6" s="85"/>
      <c r="GVG6" s="85"/>
      <c r="GVH6" s="85"/>
      <c r="GVI6" s="85"/>
      <c r="GVJ6" s="85"/>
      <c r="GVK6" s="85"/>
      <c r="GVL6" s="85"/>
      <c r="GVM6" s="85"/>
      <c r="GVN6" s="85"/>
      <c r="GVO6" s="85"/>
      <c r="GVP6" s="85"/>
      <c r="GVQ6" s="85"/>
      <c r="GVR6" s="85"/>
      <c r="GVS6" s="85"/>
      <c r="GVT6" s="85"/>
      <c r="GVU6" s="85"/>
      <c r="GVV6" s="85"/>
      <c r="GVW6" s="85"/>
      <c r="GVX6" s="85"/>
      <c r="GVY6" s="85"/>
      <c r="GVZ6" s="85"/>
      <c r="GWA6" s="85"/>
      <c r="GWB6" s="85"/>
      <c r="GWC6" s="85"/>
      <c r="GWD6" s="85"/>
      <c r="GWE6" s="85"/>
      <c r="GWF6" s="85"/>
      <c r="GWG6" s="85"/>
      <c r="GWH6" s="85"/>
      <c r="GWI6" s="85"/>
      <c r="GWJ6" s="85"/>
      <c r="GWK6" s="85"/>
      <c r="GWL6" s="85"/>
      <c r="GWM6" s="85"/>
      <c r="GWN6" s="85"/>
      <c r="GWO6" s="85"/>
      <c r="GWP6" s="85"/>
      <c r="GWQ6" s="85"/>
      <c r="GWR6" s="85"/>
      <c r="GWS6" s="85"/>
      <c r="GWT6" s="85"/>
      <c r="GWU6" s="85"/>
      <c r="GWV6" s="85"/>
      <c r="GWW6" s="85"/>
      <c r="GWX6" s="85"/>
      <c r="GWY6" s="85"/>
      <c r="GWZ6" s="85"/>
      <c r="GXA6" s="85"/>
      <c r="GXB6" s="85"/>
      <c r="GXC6" s="85"/>
      <c r="GXD6" s="85"/>
      <c r="GXE6" s="85"/>
      <c r="GXF6" s="85"/>
      <c r="GXG6" s="85"/>
      <c r="GXH6" s="85"/>
      <c r="GXI6" s="85"/>
      <c r="GXJ6" s="85"/>
      <c r="GXK6" s="85"/>
      <c r="GXL6" s="85"/>
      <c r="GXM6" s="85"/>
      <c r="GXN6" s="85"/>
      <c r="GXO6" s="85"/>
      <c r="GXP6" s="85"/>
      <c r="GXQ6" s="85"/>
      <c r="GXR6" s="85"/>
      <c r="GXS6" s="85"/>
      <c r="GXT6" s="85"/>
      <c r="GXU6" s="85"/>
      <c r="GXV6" s="85"/>
      <c r="GXW6" s="85"/>
      <c r="GXX6" s="85"/>
      <c r="GXY6" s="85"/>
      <c r="GXZ6" s="85"/>
      <c r="GYA6" s="85"/>
      <c r="GYB6" s="85"/>
      <c r="GYC6" s="85"/>
      <c r="GYD6" s="85"/>
      <c r="GYE6" s="85"/>
      <c r="GYF6" s="85"/>
      <c r="GYG6" s="85"/>
      <c r="GYH6" s="85"/>
      <c r="GYI6" s="85"/>
      <c r="GYJ6" s="85"/>
      <c r="GYK6" s="85"/>
      <c r="GYL6" s="85"/>
      <c r="GYM6" s="85"/>
      <c r="GYN6" s="85"/>
      <c r="GYO6" s="85"/>
      <c r="GYP6" s="85"/>
      <c r="GYQ6" s="85"/>
      <c r="GYR6" s="85"/>
      <c r="GYS6" s="85"/>
      <c r="GYT6" s="85"/>
      <c r="GYU6" s="85"/>
      <c r="GYV6" s="85"/>
      <c r="GYW6" s="85"/>
      <c r="GYX6" s="85"/>
      <c r="GYY6" s="85"/>
      <c r="GYZ6" s="85"/>
      <c r="GZA6" s="85"/>
      <c r="GZB6" s="85"/>
      <c r="GZC6" s="85"/>
      <c r="GZD6" s="85"/>
      <c r="GZE6" s="85"/>
      <c r="GZF6" s="85"/>
      <c r="GZG6" s="85"/>
      <c r="GZH6" s="85"/>
      <c r="GZI6" s="85"/>
      <c r="GZJ6" s="85"/>
      <c r="GZK6" s="85"/>
      <c r="GZL6" s="85"/>
      <c r="GZM6" s="85"/>
      <c r="GZN6" s="85"/>
      <c r="GZO6" s="85"/>
      <c r="GZP6" s="85"/>
      <c r="GZQ6" s="85"/>
      <c r="GZR6" s="85"/>
      <c r="GZS6" s="85"/>
      <c r="GZT6" s="85"/>
      <c r="GZU6" s="85"/>
      <c r="GZV6" s="85"/>
      <c r="GZW6" s="85"/>
      <c r="GZX6" s="85"/>
      <c r="GZY6" s="85"/>
      <c r="GZZ6" s="85"/>
      <c r="HAA6" s="85"/>
      <c r="HAB6" s="85"/>
      <c r="HAC6" s="85"/>
      <c r="HAD6" s="85"/>
      <c r="HAE6" s="85"/>
      <c r="HAF6" s="85"/>
      <c r="HAG6" s="85"/>
      <c r="HAH6" s="85"/>
      <c r="HAI6" s="85"/>
      <c r="HAJ6" s="85"/>
      <c r="HAK6" s="85"/>
      <c r="HAL6" s="85"/>
      <c r="HAM6" s="85"/>
      <c r="HAN6" s="85"/>
      <c r="HAO6" s="85"/>
      <c r="HAP6" s="85"/>
      <c r="HAQ6" s="85"/>
      <c r="HAR6" s="85"/>
      <c r="HAS6" s="85"/>
      <c r="HAT6" s="85"/>
      <c r="HAU6" s="85"/>
      <c r="HAV6" s="85"/>
      <c r="HAW6" s="85"/>
      <c r="HAX6" s="85"/>
      <c r="HAY6" s="85"/>
      <c r="HAZ6" s="85"/>
      <c r="HBA6" s="85"/>
      <c r="HBB6" s="85"/>
      <c r="HBC6" s="85"/>
      <c r="HBD6" s="85"/>
      <c r="HBE6" s="85"/>
      <c r="HBF6" s="85"/>
      <c r="HBG6" s="85"/>
      <c r="HBH6" s="85"/>
      <c r="HBI6" s="85"/>
      <c r="HBJ6" s="85"/>
      <c r="HBK6" s="85"/>
      <c r="HBL6" s="85"/>
      <c r="HBM6" s="85"/>
      <c r="HBN6" s="85"/>
      <c r="HBO6" s="85"/>
      <c r="HBP6" s="85"/>
      <c r="HBQ6" s="85"/>
      <c r="HBR6" s="85"/>
      <c r="HBS6" s="85"/>
      <c r="HBT6" s="85"/>
      <c r="HBU6" s="85"/>
      <c r="HBV6" s="85"/>
      <c r="HBW6" s="85"/>
      <c r="HBX6" s="85"/>
      <c r="HBY6" s="85"/>
      <c r="HBZ6" s="85"/>
      <c r="HCA6" s="85"/>
      <c r="HCB6" s="85"/>
      <c r="HCC6" s="85"/>
      <c r="HCD6" s="85"/>
      <c r="HCE6" s="85"/>
      <c r="HCF6" s="85"/>
      <c r="HCG6" s="85"/>
      <c r="HCH6" s="85"/>
      <c r="HCI6" s="85"/>
      <c r="HCJ6" s="85"/>
      <c r="HCK6" s="85"/>
      <c r="HCL6" s="85"/>
      <c r="HCM6" s="85"/>
      <c r="HCN6" s="85"/>
      <c r="HCO6" s="85"/>
      <c r="HCP6" s="85"/>
      <c r="HCQ6" s="85"/>
      <c r="HCR6" s="85"/>
      <c r="HCS6" s="85"/>
      <c r="HCT6" s="85"/>
      <c r="HCU6" s="85"/>
      <c r="HCV6" s="85"/>
      <c r="HCW6" s="85"/>
      <c r="HCX6" s="85"/>
      <c r="HCY6" s="85"/>
      <c r="HCZ6" s="85"/>
      <c r="HDA6" s="85"/>
      <c r="HDB6" s="85"/>
      <c r="HDC6" s="85"/>
      <c r="HDD6" s="85"/>
      <c r="HDE6" s="85"/>
      <c r="HDF6" s="85"/>
      <c r="HDG6" s="85"/>
      <c r="HDH6" s="85"/>
      <c r="HDI6" s="85"/>
      <c r="HDJ6" s="85"/>
      <c r="HDK6" s="85"/>
      <c r="HDL6" s="85"/>
      <c r="HDM6" s="85"/>
      <c r="HDN6" s="85"/>
      <c r="HDO6" s="85"/>
      <c r="HDP6" s="85"/>
      <c r="HDQ6" s="85"/>
      <c r="HDR6" s="85"/>
      <c r="HDS6" s="85"/>
      <c r="HDT6" s="85"/>
      <c r="HDU6" s="85"/>
      <c r="HDV6" s="85"/>
      <c r="HDW6" s="85"/>
      <c r="HDX6" s="85"/>
      <c r="HDY6" s="85"/>
      <c r="HDZ6" s="85"/>
      <c r="HEA6" s="85"/>
      <c r="HEB6" s="85"/>
      <c r="HEC6" s="85"/>
      <c r="HED6" s="85"/>
      <c r="HEE6" s="85"/>
      <c r="HEF6" s="85"/>
      <c r="HEG6" s="85"/>
      <c r="HEH6" s="85"/>
      <c r="HEI6" s="85"/>
      <c r="HEJ6" s="85"/>
      <c r="HEK6" s="85"/>
      <c r="HEL6" s="85"/>
      <c r="HEM6" s="85"/>
      <c r="HEN6" s="85"/>
      <c r="HEO6" s="85"/>
      <c r="HEP6" s="85"/>
      <c r="HEQ6" s="85"/>
      <c r="HER6" s="85"/>
      <c r="HES6" s="85"/>
      <c r="HET6" s="85"/>
      <c r="HEU6" s="85"/>
      <c r="HEV6" s="85"/>
      <c r="HEW6" s="85"/>
      <c r="HEX6" s="85"/>
      <c r="HEY6" s="85"/>
      <c r="HEZ6" s="85"/>
      <c r="HFA6" s="85"/>
      <c r="HFB6" s="85"/>
      <c r="HFC6" s="85"/>
      <c r="HFD6" s="85"/>
      <c r="HFE6" s="85"/>
      <c r="HFF6" s="85"/>
      <c r="HFG6" s="85"/>
      <c r="HFH6" s="85"/>
      <c r="HFI6" s="85"/>
      <c r="HFJ6" s="85"/>
      <c r="HFK6" s="85"/>
      <c r="HFL6" s="85"/>
      <c r="HFM6" s="85"/>
      <c r="HFN6" s="85"/>
      <c r="HFO6" s="85"/>
      <c r="HFP6" s="85"/>
      <c r="HFQ6" s="85"/>
      <c r="HFR6" s="85"/>
      <c r="HFS6" s="85"/>
      <c r="HFT6" s="85"/>
      <c r="HFU6" s="85"/>
      <c r="HFV6" s="85"/>
      <c r="HFW6" s="85"/>
      <c r="HFX6" s="85"/>
      <c r="HFY6" s="85"/>
      <c r="HFZ6" s="85"/>
      <c r="HGA6" s="85"/>
      <c r="HGB6" s="85"/>
      <c r="HGC6" s="85"/>
      <c r="HGD6" s="85"/>
      <c r="HGE6" s="85"/>
      <c r="HGF6" s="85"/>
      <c r="HGG6" s="85"/>
      <c r="HGH6" s="85"/>
      <c r="HGI6" s="85"/>
      <c r="HGJ6" s="85"/>
      <c r="HGK6" s="85"/>
      <c r="HGL6" s="85"/>
      <c r="HGM6" s="85"/>
      <c r="HGN6" s="85"/>
      <c r="HGO6" s="85"/>
      <c r="HGP6" s="85"/>
      <c r="HGQ6" s="85"/>
      <c r="HGR6" s="85"/>
      <c r="HGS6" s="85"/>
      <c r="HGT6" s="85"/>
      <c r="HGU6" s="85"/>
      <c r="HGV6" s="85"/>
      <c r="HGW6" s="85"/>
      <c r="HGX6" s="85"/>
      <c r="HGY6" s="85"/>
      <c r="HGZ6" s="85"/>
      <c r="HHA6" s="85"/>
      <c r="HHB6" s="85"/>
      <c r="HHC6" s="85"/>
      <c r="HHD6" s="85"/>
      <c r="HHE6" s="85"/>
      <c r="HHF6" s="85"/>
      <c r="HHG6" s="85"/>
      <c r="HHH6" s="85"/>
      <c r="HHI6" s="85"/>
      <c r="HHJ6" s="85"/>
      <c r="HHK6" s="85"/>
      <c r="HHL6" s="85"/>
      <c r="HHM6" s="85"/>
      <c r="HHN6" s="85"/>
      <c r="HHO6" s="85"/>
      <c r="HHP6" s="85"/>
      <c r="HHQ6" s="85"/>
      <c r="HHR6" s="85"/>
      <c r="HHS6" s="85"/>
      <c r="HHT6" s="85"/>
      <c r="HHU6" s="85"/>
      <c r="HHV6" s="85"/>
      <c r="HHW6" s="85"/>
      <c r="HHX6" s="85"/>
      <c r="HHY6" s="85"/>
      <c r="HHZ6" s="85"/>
      <c r="HIA6" s="85"/>
      <c r="HIB6" s="85"/>
      <c r="HIC6" s="85"/>
      <c r="HID6" s="85"/>
      <c r="HIE6" s="85"/>
      <c r="HIF6" s="85"/>
      <c r="HIG6" s="85"/>
      <c r="HIH6" s="85"/>
      <c r="HII6" s="85"/>
      <c r="HIJ6" s="85"/>
      <c r="HIK6" s="85"/>
      <c r="HIL6" s="85"/>
      <c r="HIM6" s="85"/>
      <c r="HIN6" s="85"/>
      <c r="HIO6" s="85"/>
      <c r="HIP6" s="85"/>
      <c r="HIQ6" s="85"/>
      <c r="HIR6" s="85"/>
      <c r="HIS6" s="85"/>
      <c r="HIT6" s="85"/>
      <c r="HIU6" s="85"/>
      <c r="HIV6" s="85"/>
      <c r="HIW6" s="85"/>
      <c r="HIX6" s="85"/>
      <c r="HIY6" s="85"/>
      <c r="HIZ6" s="85"/>
      <c r="HJA6" s="85"/>
      <c r="HJB6" s="85"/>
      <c r="HJC6" s="85"/>
      <c r="HJD6" s="85"/>
      <c r="HJE6" s="85"/>
      <c r="HJF6" s="85"/>
      <c r="HJG6" s="85"/>
      <c r="HJH6" s="85"/>
      <c r="HJI6" s="85"/>
      <c r="HJJ6" s="85"/>
      <c r="HJK6" s="85"/>
      <c r="HJL6" s="85"/>
      <c r="HJM6" s="85"/>
      <c r="HJN6" s="85"/>
      <c r="HJO6" s="85"/>
      <c r="HJP6" s="85"/>
      <c r="HJQ6" s="85"/>
      <c r="HJR6" s="85"/>
      <c r="HJS6" s="85"/>
      <c r="HJT6" s="85"/>
      <c r="HJU6" s="85"/>
      <c r="HJV6" s="85"/>
      <c r="HJW6" s="85"/>
      <c r="HJX6" s="85"/>
      <c r="HJY6" s="85"/>
      <c r="HJZ6" s="85"/>
      <c r="HKA6" s="85"/>
      <c r="HKB6" s="85"/>
      <c r="HKC6" s="85"/>
      <c r="HKD6" s="85"/>
      <c r="HKE6" s="85"/>
      <c r="HKF6" s="85"/>
      <c r="HKG6" s="85"/>
      <c r="HKH6" s="85"/>
      <c r="HKI6" s="85"/>
      <c r="HKJ6" s="85"/>
      <c r="HKK6" s="85"/>
      <c r="HKL6" s="85"/>
      <c r="HKM6" s="85"/>
      <c r="HKN6" s="85"/>
      <c r="HKO6" s="85"/>
      <c r="HKP6" s="85"/>
      <c r="HKQ6" s="85"/>
      <c r="HKR6" s="85"/>
      <c r="HKS6" s="85"/>
      <c r="HKT6" s="85"/>
      <c r="HKU6" s="85"/>
      <c r="HKV6" s="85"/>
      <c r="HKW6" s="85"/>
      <c r="HKX6" s="85"/>
      <c r="HKY6" s="85"/>
      <c r="HKZ6" s="85"/>
      <c r="HLA6" s="85"/>
      <c r="HLB6" s="85"/>
      <c r="HLC6" s="85"/>
      <c r="HLD6" s="85"/>
      <c r="HLE6" s="85"/>
      <c r="HLF6" s="85"/>
      <c r="HLG6" s="85"/>
      <c r="HLH6" s="85"/>
      <c r="HLI6" s="85"/>
      <c r="HLJ6" s="85"/>
      <c r="HLK6" s="85"/>
      <c r="HLL6" s="85"/>
      <c r="HLM6" s="85"/>
      <c r="HLN6" s="85"/>
      <c r="HLO6" s="85"/>
      <c r="HLP6" s="85"/>
      <c r="HLQ6" s="85"/>
      <c r="HLR6" s="85"/>
      <c r="HLS6" s="85"/>
      <c r="HLT6" s="85"/>
      <c r="HLU6" s="85"/>
      <c r="HLV6" s="85"/>
      <c r="HLW6" s="85"/>
      <c r="HLX6" s="85"/>
      <c r="HLY6" s="85"/>
      <c r="HLZ6" s="85"/>
      <c r="HMA6" s="85"/>
      <c r="HMB6" s="85"/>
      <c r="HMC6" s="85"/>
      <c r="HMD6" s="85"/>
      <c r="HME6" s="85"/>
      <c r="HMF6" s="85"/>
      <c r="HMG6" s="85"/>
      <c r="HMH6" s="85"/>
      <c r="HMI6" s="85"/>
      <c r="HMJ6" s="85"/>
      <c r="HMK6" s="85"/>
      <c r="HML6" s="85"/>
      <c r="HMM6" s="85"/>
      <c r="HMN6" s="85"/>
      <c r="HMO6" s="85"/>
      <c r="HMP6" s="85"/>
      <c r="HMQ6" s="85"/>
      <c r="HMR6" s="85"/>
      <c r="HMS6" s="85"/>
      <c r="HMT6" s="85"/>
      <c r="HMU6" s="85"/>
      <c r="HMV6" s="85"/>
      <c r="HMW6" s="85"/>
      <c r="HMX6" s="85"/>
      <c r="HMY6" s="85"/>
      <c r="HMZ6" s="85"/>
      <c r="HNA6" s="85"/>
      <c r="HNB6" s="85"/>
      <c r="HNC6" s="85"/>
      <c r="HND6" s="85"/>
      <c r="HNE6" s="85"/>
      <c r="HNF6" s="85"/>
      <c r="HNG6" s="85"/>
      <c r="HNH6" s="85"/>
      <c r="HNI6" s="85"/>
      <c r="HNJ6" s="85"/>
      <c r="HNK6" s="85"/>
      <c r="HNL6" s="85"/>
      <c r="HNM6" s="85"/>
      <c r="HNN6" s="85"/>
      <c r="HNO6" s="85"/>
      <c r="HNP6" s="85"/>
      <c r="HNQ6" s="85"/>
      <c r="HNR6" s="85"/>
      <c r="HNS6" s="85"/>
      <c r="HNT6" s="85"/>
      <c r="HNU6" s="85"/>
      <c r="HNV6" s="85"/>
      <c r="HNW6" s="85"/>
      <c r="HNX6" s="85"/>
      <c r="HNY6" s="85"/>
      <c r="HNZ6" s="85"/>
      <c r="HOA6" s="85"/>
      <c r="HOB6" s="85"/>
      <c r="HOC6" s="85"/>
      <c r="HOD6" s="85"/>
      <c r="HOE6" s="85"/>
      <c r="HOF6" s="85"/>
      <c r="HOG6" s="85"/>
      <c r="HOH6" s="85"/>
      <c r="HOI6" s="85"/>
      <c r="HOJ6" s="85"/>
      <c r="HOK6" s="85"/>
      <c r="HOL6" s="85"/>
      <c r="HOM6" s="85"/>
      <c r="HON6" s="85"/>
      <c r="HOO6" s="85"/>
      <c r="HOP6" s="85"/>
      <c r="HOQ6" s="85"/>
      <c r="HOR6" s="85"/>
      <c r="HOS6" s="85"/>
      <c r="HOT6" s="85"/>
      <c r="HOU6" s="85"/>
      <c r="HOV6" s="85"/>
      <c r="HOW6" s="85"/>
      <c r="HOX6" s="85"/>
      <c r="HOY6" s="85"/>
      <c r="HOZ6" s="85"/>
      <c r="HPA6" s="85"/>
      <c r="HPB6" s="85"/>
      <c r="HPC6" s="85"/>
      <c r="HPD6" s="85"/>
      <c r="HPE6" s="85"/>
      <c r="HPF6" s="85"/>
      <c r="HPG6" s="85"/>
      <c r="HPH6" s="85"/>
      <c r="HPI6" s="85"/>
      <c r="HPJ6" s="85"/>
      <c r="HPK6" s="85"/>
      <c r="HPL6" s="85"/>
      <c r="HPM6" s="85"/>
      <c r="HPN6" s="85"/>
      <c r="HPO6" s="85"/>
      <c r="HPP6" s="85"/>
      <c r="HPQ6" s="85"/>
      <c r="HPR6" s="85"/>
      <c r="HPS6" s="85"/>
      <c r="HPT6" s="85"/>
      <c r="HPU6" s="85"/>
      <c r="HPV6" s="85"/>
      <c r="HPW6" s="85"/>
      <c r="HPX6" s="85"/>
      <c r="HPY6" s="85"/>
      <c r="HPZ6" s="85"/>
      <c r="HQA6" s="85"/>
      <c r="HQB6" s="85"/>
      <c r="HQC6" s="85"/>
      <c r="HQD6" s="85"/>
      <c r="HQE6" s="85"/>
      <c r="HQF6" s="85"/>
      <c r="HQG6" s="85"/>
      <c r="HQH6" s="85"/>
      <c r="HQI6" s="85"/>
      <c r="HQJ6" s="85"/>
      <c r="HQK6" s="85"/>
      <c r="HQL6" s="85"/>
      <c r="HQM6" s="85"/>
      <c r="HQN6" s="85"/>
      <c r="HQO6" s="85"/>
      <c r="HQP6" s="85"/>
      <c r="HQQ6" s="85"/>
      <c r="HQR6" s="85"/>
      <c r="HQS6" s="85"/>
      <c r="HQT6" s="85"/>
      <c r="HQU6" s="85"/>
      <c r="HQV6" s="85"/>
      <c r="HQW6" s="85"/>
      <c r="HQX6" s="85"/>
      <c r="HQY6" s="85"/>
      <c r="HQZ6" s="85"/>
      <c r="HRA6" s="85"/>
      <c r="HRB6" s="85"/>
      <c r="HRC6" s="85"/>
      <c r="HRD6" s="85"/>
      <c r="HRE6" s="85"/>
      <c r="HRF6" s="85"/>
      <c r="HRG6" s="85"/>
      <c r="HRH6" s="85"/>
      <c r="HRI6" s="85"/>
      <c r="HRJ6" s="85"/>
      <c r="HRK6" s="85"/>
      <c r="HRL6" s="85"/>
      <c r="HRM6" s="85"/>
      <c r="HRN6" s="85"/>
      <c r="HRO6" s="85"/>
      <c r="HRP6" s="85"/>
      <c r="HRQ6" s="85"/>
      <c r="HRR6" s="85"/>
      <c r="HRS6" s="85"/>
      <c r="HRT6" s="85"/>
      <c r="HRU6" s="85"/>
      <c r="HRV6" s="85"/>
      <c r="HRW6" s="85"/>
      <c r="HRX6" s="85"/>
      <c r="HRY6" s="85"/>
      <c r="HRZ6" s="85"/>
      <c r="HSA6" s="85"/>
      <c r="HSB6" s="85"/>
      <c r="HSC6" s="85"/>
      <c r="HSD6" s="85"/>
      <c r="HSE6" s="85"/>
      <c r="HSF6" s="85"/>
      <c r="HSG6" s="85"/>
      <c r="HSH6" s="85"/>
      <c r="HSI6" s="85"/>
      <c r="HSJ6" s="85"/>
      <c r="HSK6" s="85"/>
      <c r="HSL6" s="85"/>
      <c r="HSM6" s="85"/>
      <c r="HSN6" s="85"/>
      <c r="HSO6" s="85"/>
      <c r="HSP6" s="85"/>
      <c r="HSQ6" s="85"/>
      <c r="HSR6" s="85"/>
      <c r="HSS6" s="85"/>
      <c r="HST6" s="85"/>
      <c r="HSU6" s="85"/>
      <c r="HSV6" s="85"/>
      <c r="HSW6" s="85"/>
      <c r="HSX6" s="85"/>
      <c r="HSY6" s="85"/>
      <c r="HSZ6" s="85"/>
      <c r="HTA6" s="85"/>
      <c r="HTB6" s="85"/>
      <c r="HTC6" s="85"/>
      <c r="HTD6" s="85"/>
      <c r="HTE6" s="85"/>
      <c r="HTF6" s="85"/>
      <c r="HTG6" s="85"/>
      <c r="HTH6" s="85"/>
      <c r="HTI6" s="85"/>
      <c r="HTJ6" s="85"/>
      <c r="HTK6" s="85"/>
      <c r="HTL6" s="85"/>
      <c r="HTM6" s="85"/>
      <c r="HTN6" s="85"/>
      <c r="HTO6" s="85"/>
      <c r="HTP6" s="85"/>
      <c r="HTQ6" s="85"/>
      <c r="HTR6" s="85"/>
      <c r="HTS6" s="85"/>
      <c r="HTT6" s="85"/>
      <c r="HTU6" s="85"/>
      <c r="HTV6" s="85"/>
      <c r="HTW6" s="85"/>
      <c r="HTX6" s="85"/>
      <c r="HTY6" s="85"/>
      <c r="HTZ6" s="85"/>
      <c r="HUA6" s="85"/>
      <c r="HUB6" s="85"/>
      <c r="HUC6" s="85"/>
      <c r="HUD6" s="85"/>
      <c r="HUE6" s="85"/>
      <c r="HUF6" s="85"/>
      <c r="HUG6" s="85"/>
      <c r="HUH6" s="85"/>
      <c r="HUI6" s="85"/>
      <c r="HUJ6" s="85"/>
      <c r="HUK6" s="85"/>
      <c r="HUL6" s="85"/>
      <c r="HUM6" s="85"/>
      <c r="HUN6" s="85"/>
      <c r="HUO6" s="85"/>
      <c r="HUP6" s="85"/>
      <c r="HUQ6" s="85"/>
      <c r="HUR6" s="85"/>
      <c r="HUS6" s="85"/>
      <c r="HUT6" s="85"/>
      <c r="HUU6" s="85"/>
      <c r="HUV6" s="85"/>
      <c r="HUW6" s="85"/>
      <c r="HUX6" s="85"/>
      <c r="HUY6" s="85"/>
      <c r="HUZ6" s="85"/>
      <c r="HVA6" s="85"/>
      <c r="HVB6" s="85"/>
      <c r="HVC6" s="85"/>
      <c r="HVD6" s="85"/>
      <c r="HVE6" s="85"/>
      <c r="HVF6" s="85"/>
      <c r="HVG6" s="85"/>
      <c r="HVH6" s="85"/>
      <c r="HVI6" s="85"/>
      <c r="HVJ6" s="85"/>
      <c r="HVK6" s="85"/>
      <c r="HVL6" s="85"/>
      <c r="HVM6" s="85"/>
      <c r="HVN6" s="85"/>
      <c r="HVO6" s="85"/>
      <c r="HVP6" s="85"/>
      <c r="HVQ6" s="85"/>
      <c r="HVR6" s="85"/>
      <c r="HVS6" s="85"/>
      <c r="HVT6" s="85"/>
      <c r="HVU6" s="85"/>
      <c r="HVV6" s="85"/>
      <c r="HVW6" s="85"/>
      <c r="HVX6" s="85"/>
      <c r="HVY6" s="85"/>
      <c r="HVZ6" s="85"/>
      <c r="HWA6" s="85"/>
      <c r="HWB6" s="85"/>
      <c r="HWC6" s="85"/>
      <c r="HWD6" s="85"/>
      <c r="HWE6" s="85"/>
      <c r="HWF6" s="85"/>
      <c r="HWG6" s="85"/>
      <c r="HWH6" s="85"/>
      <c r="HWI6" s="85"/>
      <c r="HWJ6" s="85"/>
      <c r="HWK6" s="85"/>
      <c r="HWL6" s="85"/>
      <c r="HWM6" s="85"/>
      <c r="HWN6" s="85"/>
      <c r="HWO6" s="85"/>
      <c r="HWP6" s="85"/>
      <c r="HWQ6" s="85"/>
      <c r="HWR6" s="85"/>
      <c r="HWS6" s="85"/>
      <c r="HWT6" s="85"/>
      <c r="HWU6" s="85"/>
      <c r="HWV6" s="85"/>
      <c r="HWW6" s="85"/>
      <c r="HWX6" s="85"/>
      <c r="HWY6" s="85"/>
      <c r="HWZ6" s="85"/>
      <c r="HXA6" s="85"/>
      <c r="HXB6" s="85"/>
      <c r="HXC6" s="85"/>
      <c r="HXD6" s="85"/>
      <c r="HXE6" s="85"/>
      <c r="HXF6" s="85"/>
      <c r="HXG6" s="85"/>
      <c r="HXH6" s="85"/>
      <c r="HXI6" s="85"/>
      <c r="HXJ6" s="85"/>
      <c r="HXK6" s="85"/>
      <c r="HXL6" s="85"/>
      <c r="HXM6" s="85"/>
      <c r="HXN6" s="85"/>
      <c r="HXO6" s="85"/>
      <c r="HXP6" s="85"/>
      <c r="HXQ6" s="85"/>
      <c r="HXR6" s="85"/>
      <c r="HXS6" s="85"/>
      <c r="HXT6" s="85"/>
      <c r="HXU6" s="85"/>
      <c r="HXV6" s="85"/>
      <c r="HXW6" s="85"/>
      <c r="HXX6" s="85"/>
      <c r="HXY6" s="85"/>
      <c r="HXZ6" s="85"/>
      <c r="HYA6" s="85"/>
      <c r="HYB6" s="85"/>
      <c r="HYC6" s="85"/>
      <c r="HYD6" s="85"/>
      <c r="HYE6" s="85"/>
      <c r="HYF6" s="85"/>
      <c r="HYG6" s="85"/>
      <c r="HYH6" s="85"/>
      <c r="HYI6" s="85"/>
      <c r="HYJ6" s="85"/>
      <c r="HYK6" s="85"/>
      <c r="HYL6" s="85"/>
      <c r="HYM6" s="85"/>
      <c r="HYN6" s="85"/>
      <c r="HYO6" s="85"/>
      <c r="HYP6" s="85"/>
      <c r="HYQ6" s="85"/>
      <c r="HYR6" s="85"/>
      <c r="HYS6" s="85"/>
      <c r="HYT6" s="85"/>
      <c r="HYU6" s="85"/>
      <c r="HYV6" s="85"/>
      <c r="HYW6" s="85"/>
      <c r="HYX6" s="85"/>
      <c r="HYY6" s="85"/>
      <c r="HYZ6" s="85"/>
      <c r="HZA6" s="85"/>
      <c r="HZB6" s="85"/>
      <c r="HZC6" s="85"/>
      <c r="HZD6" s="85"/>
      <c r="HZE6" s="85"/>
      <c r="HZF6" s="85"/>
      <c r="HZG6" s="85"/>
      <c r="HZH6" s="85"/>
      <c r="HZI6" s="85"/>
      <c r="HZJ6" s="85"/>
      <c r="HZK6" s="85"/>
      <c r="HZL6" s="85"/>
      <c r="HZM6" s="85"/>
      <c r="HZN6" s="85"/>
      <c r="HZO6" s="85"/>
      <c r="HZP6" s="85"/>
      <c r="HZQ6" s="85"/>
      <c r="HZR6" s="85"/>
      <c r="HZS6" s="85"/>
      <c r="HZT6" s="85"/>
      <c r="HZU6" s="85"/>
      <c r="HZV6" s="85"/>
      <c r="HZW6" s="85"/>
      <c r="HZX6" s="85"/>
      <c r="HZY6" s="85"/>
      <c r="HZZ6" s="85"/>
      <c r="IAA6" s="85"/>
      <c r="IAB6" s="85"/>
      <c r="IAC6" s="85"/>
      <c r="IAD6" s="85"/>
      <c r="IAE6" s="85"/>
      <c r="IAF6" s="85"/>
      <c r="IAG6" s="85"/>
      <c r="IAH6" s="85"/>
      <c r="IAI6" s="85"/>
      <c r="IAJ6" s="85"/>
      <c r="IAK6" s="85"/>
      <c r="IAL6" s="85"/>
      <c r="IAM6" s="85"/>
      <c r="IAN6" s="85"/>
      <c r="IAO6" s="85"/>
      <c r="IAP6" s="85"/>
      <c r="IAQ6" s="85"/>
      <c r="IAR6" s="85"/>
      <c r="IAS6" s="85"/>
      <c r="IAT6" s="85"/>
      <c r="IAU6" s="85"/>
      <c r="IAV6" s="85"/>
      <c r="IAW6" s="85"/>
      <c r="IAX6" s="85"/>
      <c r="IAY6" s="85"/>
      <c r="IAZ6" s="85"/>
      <c r="IBA6" s="85"/>
      <c r="IBB6" s="85"/>
      <c r="IBC6" s="85"/>
      <c r="IBD6" s="85"/>
      <c r="IBE6" s="85"/>
      <c r="IBF6" s="85"/>
      <c r="IBG6" s="85"/>
      <c r="IBH6" s="85"/>
      <c r="IBI6" s="85"/>
      <c r="IBJ6" s="85"/>
      <c r="IBK6" s="85"/>
      <c r="IBL6" s="85"/>
      <c r="IBM6" s="85"/>
      <c r="IBN6" s="85"/>
      <c r="IBO6" s="85"/>
      <c r="IBP6" s="85"/>
      <c r="IBQ6" s="85"/>
      <c r="IBR6" s="85"/>
      <c r="IBS6" s="85"/>
      <c r="IBT6" s="85"/>
      <c r="IBU6" s="85"/>
      <c r="IBV6" s="85"/>
      <c r="IBW6" s="85"/>
      <c r="IBX6" s="85"/>
      <c r="IBY6" s="85"/>
      <c r="IBZ6" s="85"/>
      <c r="ICA6" s="85"/>
      <c r="ICB6" s="85"/>
      <c r="ICC6" s="85"/>
      <c r="ICD6" s="85"/>
      <c r="ICE6" s="85"/>
      <c r="ICF6" s="85"/>
      <c r="ICG6" s="85"/>
      <c r="ICH6" s="85"/>
      <c r="ICI6" s="85"/>
      <c r="ICJ6" s="85"/>
      <c r="ICK6" s="85"/>
      <c r="ICL6" s="85"/>
      <c r="ICM6" s="85"/>
      <c r="ICN6" s="85"/>
      <c r="ICO6" s="85"/>
      <c r="ICP6" s="85"/>
      <c r="ICQ6" s="85"/>
      <c r="ICR6" s="85"/>
      <c r="ICS6" s="85"/>
      <c r="ICT6" s="85"/>
      <c r="ICU6" s="85"/>
      <c r="ICV6" s="85"/>
      <c r="ICW6" s="85"/>
      <c r="ICX6" s="85"/>
      <c r="ICY6" s="85"/>
      <c r="ICZ6" s="85"/>
      <c r="IDA6" s="85"/>
      <c r="IDB6" s="85"/>
      <c r="IDC6" s="85"/>
      <c r="IDD6" s="85"/>
      <c r="IDE6" s="85"/>
      <c r="IDF6" s="85"/>
      <c r="IDG6" s="85"/>
      <c r="IDH6" s="85"/>
      <c r="IDI6" s="85"/>
      <c r="IDJ6" s="85"/>
      <c r="IDK6" s="85"/>
      <c r="IDL6" s="85"/>
      <c r="IDM6" s="85"/>
      <c r="IDN6" s="85"/>
      <c r="IDO6" s="85"/>
      <c r="IDP6" s="85"/>
      <c r="IDQ6" s="85"/>
      <c r="IDR6" s="85"/>
      <c r="IDS6" s="85"/>
      <c r="IDT6" s="85"/>
      <c r="IDU6" s="85"/>
      <c r="IDV6" s="85"/>
      <c r="IDW6" s="85"/>
      <c r="IDX6" s="85"/>
      <c r="IDY6" s="85"/>
      <c r="IDZ6" s="85"/>
      <c r="IEA6" s="85"/>
      <c r="IEB6" s="85"/>
      <c r="IEC6" s="85"/>
      <c r="IED6" s="85"/>
      <c r="IEE6" s="85"/>
      <c r="IEF6" s="85"/>
      <c r="IEG6" s="85"/>
      <c r="IEH6" s="85"/>
      <c r="IEI6" s="85"/>
      <c r="IEJ6" s="85"/>
      <c r="IEK6" s="85"/>
      <c r="IEL6" s="85"/>
      <c r="IEM6" s="85"/>
      <c r="IEN6" s="85"/>
      <c r="IEO6" s="85"/>
      <c r="IEP6" s="85"/>
      <c r="IEQ6" s="85"/>
      <c r="IER6" s="85"/>
      <c r="IES6" s="85"/>
      <c r="IET6" s="85"/>
      <c r="IEU6" s="85"/>
      <c r="IEV6" s="85"/>
      <c r="IEW6" s="85"/>
      <c r="IEX6" s="85"/>
      <c r="IEY6" s="85"/>
      <c r="IEZ6" s="85"/>
      <c r="IFA6" s="85"/>
      <c r="IFB6" s="85"/>
      <c r="IFC6" s="85"/>
      <c r="IFD6" s="85"/>
      <c r="IFE6" s="85"/>
      <c r="IFF6" s="85"/>
      <c r="IFG6" s="85"/>
      <c r="IFH6" s="85"/>
      <c r="IFI6" s="85"/>
      <c r="IFJ6" s="85"/>
      <c r="IFK6" s="85"/>
      <c r="IFL6" s="85"/>
      <c r="IFM6" s="85"/>
      <c r="IFN6" s="85"/>
      <c r="IFO6" s="85"/>
      <c r="IFP6" s="85"/>
      <c r="IFQ6" s="85"/>
      <c r="IFR6" s="85"/>
      <c r="IFS6" s="85"/>
      <c r="IFT6" s="85"/>
      <c r="IFU6" s="85"/>
      <c r="IFV6" s="85"/>
      <c r="IFW6" s="85"/>
      <c r="IFX6" s="85"/>
      <c r="IFY6" s="85"/>
      <c r="IFZ6" s="85"/>
      <c r="IGA6" s="85"/>
      <c r="IGB6" s="85"/>
      <c r="IGC6" s="85"/>
      <c r="IGD6" s="85"/>
      <c r="IGE6" s="85"/>
      <c r="IGF6" s="85"/>
      <c r="IGG6" s="85"/>
      <c r="IGH6" s="85"/>
      <c r="IGI6" s="85"/>
      <c r="IGJ6" s="85"/>
      <c r="IGK6" s="85"/>
      <c r="IGL6" s="85"/>
      <c r="IGM6" s="85"/>
      <c r="IGN6" s="85"/>
      <c r="IGO6" s="85"/>
      <c r="IGP6" s="85"/>
      <c r="IGQ6" s="85"/>
      <c r="IGR6" s="85"/>
      <c r="IGS6" s="85"/>
      <c r="IGT6" s="85"/>
      <c r="IGU6" s="85"/>
      <c r="IGV6" s="85"/>
      <c r="IGW6" s="85"/>
      <c r="IGX6" s="85"/>
      <c r="IGY6" s="85"/>
      <c r="IGZ6" s="85"/>
      <c r="IHA6" s="85"/>
      <c r="IHB6" s="85"/>
      <c r="IHC6" s="85"/>
      <c r="IHD6" s="85"/>
      <c r="IHE6" s="85"/>
      <c r="IHF6" s="85"/>
      <c r="IHG6" s="85"/>
      <c r="IHH6" s="85"/>
      <c r="IHI6" s="85"/>
      <c r="IHJ6" s="85"/>
      <c r="IHK6" s="85"/>
      <c r="IHL6" s="85"/>
      <c r="IHM6" s="85"/>
      <c r="IHN6" s="85"/>
      <c r="IHO6" s="85"/>
      <c r="IHP6" s="85"/>
      <c r="IHQ6" s="85"/>
      <c r="IHR6" s="85"/>
      <c r="IHS6" s="85"/>
      <c r="IHT6" s="85"/>
      <c r="IHU6" s="85"/>
      <c r="IHV6" s="85"/>
      <c r="IHW6" s="85"/>
      <c r="IHX6" s="85"/>
      <c r="IHY6" s="85"/>
      <c r="IHZ6" s="85"/>
      <c r="IIA6" s="85"/>
      <c r="IIB6" s="85"/>
      <c r="IIC6" s="85"/>
      <c r="IID6" s="85"/>
      <c r="IIE6" s="85"/>
      <c r="IIF6" s="85"/>
      <c r="IIG6" s="85"/>
      <c r="IIH6" s="85"/>
      <c r="III6" s="85"/>
      <c r="IIJ6" s="85"/>
      <c r="IIK6" s="85"/>
      <c r="IIL6" s="85"/>
      <c r="IIM6" s="85"/>
      <c r="IIN6" s="85"/>
      <c r="IIO6" s="85"/>
      <c r="IIP6" s="85"/>
      <c r="IIQ6" s="85"/>
      <c r="IIR6" s="85"/>
      <c r="IIS6" s="85"/>
      <c r="IIT6" s="85"/>
      <c r="IIU6" s="85"/>
      <c r="IIV6" s="85"/>
      <c r="IIW6" s="85"/>
      <c r="IIX6" s="85"/>
      <c r="IIY6" s="85"/>
      <c r="IIZ6" s="85"/>
      <c r="IJA6" s="85"/>
      <c r="IJB6" s="85"/>
      <c r="IJC6" s="85"/>
      <c r="IJD6" s="85"/>
      <c r="IJE6" s="85"/>
      <c r="IJF6" s="85"/>
      <c r="IJG6" s="85"/>
      <c r="IJH6" s="85"/>
      <c r="IJI6" s="85"/>
      <c r="IJJ6" s="85"/>
      <c r="IJK6" s="85"/>
      <c r="IJL6" s="85"/>
      <c r="IJM6" s="85"/>
      <c r="IJN6" s="85"/>
      <c r="IJO6" s="85"/>
      <c r="IJP6" s="85"/>
      <c r="IJQ6" s="85"/>
      <c r="IJR6" s="85"/>
      <c r="IJS6" s="85"/>
      <c r="IJT6" s="85"/>
      <c r="IJU6" s="85"/>
      <c r="IJV6" s="85"/>
      <c r="IJW6" s="85"/>
      <c r="IJX6" s="85"/>
      <c r="IJY6" s="85"/>
      <c r="IJZ6" s="85"/>
      <c r="IKA6" s="85"/>
      <c r="IKB6" s="85"/>
      <c r="IKC6" s="85"/>
      <c r="IKD6" s="85"/>
      <c r="IKE6" s="85"/>
      <c r="IKF6" s="85"/>
      <c r="IKG6" s="85"/>
      <c r="IKH6" s="85"/>
      <c r="IKI6" s="85"/>
      <c r="IKJ6" s="85"/>
      <c r="IKK6" s="85"/>
      <c r="IKL6" s="85"/>
      <c r="IKM6" s="85"/>
      <c r="IKN6" s="85"/>
      <c r="IKO6" s="85"/>
      <c r="IKP6" s="85"/>
      <c r="IKQ6" s="85"/>
      <c r="IKR6" s="85"/>
      <c r="IKS6" s="85"/>
      <c r="IKT6" s="85"/>
      <c r="IKU6" s="85"/>
      <c r="IKV6" s="85"/>
      <c r="IKW6" s="85"/>
      <c r="IKX6" s="85"/>
      <c r="IKY6" s="85"/>
      <c r="IKZ6" s="85"/>
      <c r="ILA6" s="85"/>
      <c r="ILB6" s="85"/>
      <c r="ILC6" s="85"/>
      <c r="ILD6" s="85"/>
      <c r="ILE6" s="85"/>
      <c r="ILF6" s="85"/>
      <c r="ILG6" s="85"/>
      <c r="ILH6" s="85"/>
      <c r="ILI6" s="85"/>
      <c r="ILJ6" s="85"/>
      <c r="ILK6" s="85"/>
      <c r="ILL6" s="85"/>
      <c r="ILM6" s="85"/>
      <c r="ILN6" s="85"/>
      <c r="ILO6" s="85"/>
      <c r="ILP6" s="85"/>
      <c r="ILQ6" s="85"/>
      <c r="ILR6" s="85"/>
      <c r="ILS6" s="85"/>
      <c r="ILT6" s="85"/>
      <c r="ILU6" s="85"/>
      <c r="ILV6" s="85"/>
      <c r="ILW6" s="85"/>
      <c r="ILX6" s="85"/>
      <c r="ILY6" s="85"/>
      <c r="ILZ6" s="85"/>
      <c r="IMA6" s="85"/>
      <c r="IMB6" s="85"/>
      <c r="IMC6" s="85"/>
      <c r="IMD6" s="85"/>
      <c r="IME6" s="85"/>
      <c r="IMF6" s="85"/>
      <c r="IMG6" s="85"/>
      <c r="IMH6" s="85"/>
      <c r="IMI6" s="85"/>
      <c r="IMJ6" s="85"/>
      <c r="IMK6" s="85"/>
      <c r="IML6" s="85"/>
      <c r="IMM6" s="85"/>
      <c r="IMN6" s="85"/>
      <c r="IMO6" s="85"/>
      <c r="IMP6" s="85"/>
      <c r="IMQ6" s="85"/>
      <c r="IMR6" s="85"/>
      <c r="IMS6" s="85"/>
      <c r="IMT6" s="85"/>
      <c r="IMU6" s="85"/>
      <c r="IMV6" s="85"/>
      <c r="IMW6" s="85"/>
      <c r="IMX6" s="85"/>
      <c r="IMY6" s="85"/>
      <c r="IMZ6" s="85"/>
      <c r="INA6" s="85"/>
      <c r="INB6" s="85"/>
      <c r="INC6" s="85"/>
      <c r="IND6" s="85"/>
      <c r="INE6" s="85"/>
      <c r="INF6" s="85"/>
      <c r="ING6" s="85"/>
      <c r="INH6" s="85"/>
      <c r="INI6" s="85"/>
      <c r="INJ6" s="85"/>
      <c r="INK6" s="85"/>
      <c r="INL6" s="85"/>
      <c r="INM6" s="85"/>
      <c r="INN6" s="85"/>
      <c r="INO6" s="85"/>
      <c r="INP6" s="85"/>
      <c r="INQ6" s="85"/>
      <c r="INR6" s="85"/>
      <c r="INS6" s="85"/>
      <c r="INT6" s="85"/>
      <c r="INU6" s="85"/>
      <c r="INV6" s="85"/>
      <c r="INW6" s="85"/>
      <c r="INX6" s="85"/>
      <c r="INY6" s="85"/>
      <c r="INZ6" s="85"/>
      <c r="IOA6" s="85"/>
      <c r="IOB6" s="85"/>
      <c r="IOC6" s="85"/>
      <c r="IOD6" s="85"/>
      <c r="IOE6" s="85"/>
      <c r="IOF6" s="85"/>
      <c r="IOG6" s="85"/>
      <c r="IOH6" s="85"/>
      <c r="IOI6" s="85"/>
      <c r="IOJ6" s="85"/>
      <c r="IOK6" s="85"/>
      <c r="IOL6" s="85"/>
      <c r="IOM6" s="85"/>
      <c r="ION6" s="85"/>
      <c r="IOO6" s="85"/>
      <c r="IOP6" s="85"/>
      <c r="IOQ6" s="85"/>
      <c r="IOR6" s="85"/>
      <c r="IOS6" s="85"/>
      <c r="IOT6" s="85"/>
      <c r="IOU6" s="85"/>
      <c r="IOV6" s="85"/>
      <c r="IOW6" s="85"/>
      <c r="IOX6" s="85"/>
      <c r="IOY6" s="85"/>
      <c r="IOZ6" s="85"/>
      <c r="IPA6" s="85"/>
      <c r="IPB6" s="85"/>
      <c r="IPC6" s="85"/>
      <c r="IPD6" s="85"/>
      <c r="IPE6" s="85"/>
      <c r="IPF6" s="85"/>
      <c r="IPG6" s="85"/>
      <c r="IPH6" s="85"/>
      <c r="IPI6" s="85"/>
      <c r="IPJ6" s="85"/>
      <c r="IPK6" s="85"/>
      <c r="IPL6" s="85"/>
      <c r="IPM6" s="85"/>
      <c r="IPN6" s="85"/>
      <c r="IPO6" s="85"/>
      <c r="IPP6" s="85"/>
      <c r="IPQ6" s="85"/>
      <c r="IPR6" s="85"/>
      <c r="IPS6" s="85"/>
      <c r="IPT6" s="85"/>
      <c r="IPU6" s="85"/>
      <c r="IPV6" s="85"/>
      <c r="IPW6" s="85"/>
      <c r="IPX6" s="85"/>
      <c r="IPY6" s="85"/>
      <c r="IPZ6" s="85"/>
      <c r="IQA6" s="85"/>
      <c r="IQB6" s="85"/>
      <c r="IQC6" s="85"/>
      <c r="IQD6" s="85"/>
      <c r="IQE6" s="85"/>
      <c r="IQF6" s="85"/>
      <c r="IQG6" s="85"/>
      <c r="IQH6" s="85"/>
      <c r="IQI6" s="85"/>
      <c r="IQJ6" s="85"/>
      <c r="IQK6" s="85"/>
      <c r="IQL6" s="85"/>
      <c r="IQM6" s="85"/>
      <c r="IQN6" s="85"/>
      <c r="IQO6" s="85"/>
      <c r="IQP6" s="85"/>
      <c r="IQQ6" s="85"/>
      <c r="IQR6" s="85"/>
      <c r="IQS6" s="85"/>
      <c r="IQT6" s="85"/>
      <c r="IQU6" s="85"/>
      <c r="IQV6" s="85"/>
      <c r="IQW6" s="85"/>
      <c r="IQX6" s="85"/>
      <c r="IQY6" s="85"/>
      <c r="IQZ6" s="85"/>
      <c r="IRA6" s="85"/>
      <c r="IRB6" s="85"/>
      <c r="IRC6" s="85"/>
      <c r="IRD6" s="85"/>
      <c r="IRE6" s="85"/>
      <c r="IRF6" s="85"/>
      <c r="IRG6" s="85"/>
      <c r="IRH6" s="85"/>
      <c r="IRI6" s="85"/>
      <c r="IRJ6" s="85"/>
      <c r="IRK6" s="85"/>
      <c r="IRL6" s="85"/>
      <c r="IRM6" s="85"/>
      <c r="IRN6" s="85"/>
      <c r="IRO6" s="85"/>
      <c r="IRP6" s="85"/>
      <c r="IRQ6" s="85"/>
      <c r="IRR6" s="85"/>
      <c r="IRS6" s="85"/>
      <c r="IRT6" s="85"/>
      <c r="IRU6" s="85"/>
      <c r="IRV6" s="85"/>
      <c r="IRW6" s="85"/>
      <c r="IRX6" s="85"/>
      <c r="IRY6" s="85"/>
      <c r="IRZ6" s="85"/>
      <c r="ISA6" s="85"/>
      <c r="ISB6" s="85"/>
      <c r="ISC6" s="85"/>
      <c r="ISD6" s="85"/>
      <c r="ISE6" s="85"/>
      <c r="ISF6" s="85"/>
      <c r="ISG6" s="85"/>
      <c r="ISH6" s="85"/>
      <c r="ISI6" s="85"/>
      <c r="ISJ6" s="85"/>
      <c r="ISK6" s="85"/>
      <c r="ISL6" s="85"/>
      <c r="ISM6" s="85"/>
      <c r="ISN6" s="85"/>
      <c r="ISO6" s="85"/>
      <c r="ISP6" s="85"/>
      <c r="ISQ6" s="85"/>
      <c r="ISR6" s="85"/>
      <c r="ISS6" s="85"/>
      <c r="IST6" s="85"/>
      <c r="ISU6" s="85"/>
      <c r="ISV6" s="85"/>
      <c r="ISW6" s="85"/>
      <c r="ISX6" s="85"/>
      <c r="ISY6" s="85"/>
      <c r="ISZ6" s="85"/>
      <c r="ITA6" s="85"/>
      <c r="ITB6" s="85"/>
      <c r="ITC6" s="85"/>
      <c r="ITD6" s="85"/>
      <c r="ITE6" s="85"/>
      <c r="ITF6" s="85"/>
      <c r="ITG6" s="85"/>
      <c r="ITH6" s="85"/>
      <c r="ITI6" s="85"/>
      <c r="ITJ6" s="85"/>
      <c r="ITK6" s="85"/>
      <c r="ITL6" s="85"/>
      <c r="ITM6" s="85"/>
      <c r="ITN6" s="85"/>
      <c r="ITO6" s="85"/>
      <c r="ITP6" s="85"/>
      <c r="ITQ6" s="85"/>
      <c r="ITR6" s="85"/>
      <c r="ITS6" s="85"/>
      <c r="ITT6" s="85"/>
      <c r="ITU6" s="85"/>
      <c r="ITV6" s="85"/>
      <c r="ITW6" s="85"/>
      <c r="ITX6" s="85"/>
      <c r="ITY6" s="85"/>
      <c r="ITZ6" s="85"/>
      <c r="IUA6" s="85"/>
      <c r="IUB6" s="85"/>
      <c r="IUC6" s="85"/>
      <c r="IUD6" s="85"/>
      <c r="IUE6" s="85"/>
      <c r="IUF6" s="85"/>
      <c r="IUG6" s="85"/>
      <c r="IUH6" s="85"/>
      <c r="IUI6" s="85"/>
      <c r="IUJ6" s="85"/>
      <c r="IUK6" s="85"/>
      <c r="IUL6" s="85"/>
      <c r="IUM6" s="85"/>
      <c r="IUN6" s="85"/>
      <c r="IUO6" s="85"/>
      <c r="IUP6" s="85"/>
      <c r="IUQ6" s="85"/>
      <c r="IUR6" s="85"/>
      <c r="IUS6" s="85"/>
      <c r="IUT6" s="85"/>
      <c r="IUU6" s="85"/>
      <c r="IUV6" s="85"/>
      <c r="IUW6" s="85"/>
      <c r="IUX6" s="85"/>
      <c r="IUY6" s="85"/>
      <c r="IUZ6" s="85"/>
      <c r="IVA6" s="85"/>
      <c r="IVB6" s="85"/>
      <c r="IVC6" s="85"/>
      <c r="IVD6" s="85"/>
      <c r="IVE6" s="85"/>
      <c r="IVF6" s="85"/>
      <c r="IVG6" s="85"/>
      <c r="IVH6" s="85"/>
      <c r="IVI6" s="85"/>
      <c r="IVJ6" s="85"/>
      <c r="IVK6" s="85"/>
      <c r="IVL6" s="85"/>
      <c r="IVM6" s="85"/>
      <c r="IVN6" s="85"/>
      <c r="IVO6" s="85"/>
      <c r="IVP6" s="85"/>
      <c r="IVQ6" s="85"/>
      <c r="IVR6" s="85"/>
      <c r="IVS6" s="85"/>
      <c r="IVT6" s="85"/>
      <c r="IVU6" s="85"/>
      <c r="IVV6" s="85"/>
      <c r="IVW6" s="85"/>
      <c r="IVX6" s="85"/>
      <c r="IVY6" s="85"/>
      <c r="IVZ6" s="85"/>
      <c r="IWA6" s="85"/>
      <c r="IWB6" s="85"/>
      <c r="IWC6" s="85"/>
      <c r="IWD6" s="85"/>
      <c r="IWE6" s="85"/>
      <c r="IWF6" s="85"/>
      <c r="IWG6" s="85"/>
      <c r="IWH6" s="85"/>
      <c r="IWI6" s="85"/>
      <c r="IWJ6" s="85"/>
      <c r="IWK6" s="85"/>
      <c r="IWL6" s="85"/>
      <c r="IWM6" s="85"/>
      <c r="IWN6" s="85"/>
      <c r="IWO6" s="85"/>
      <c r="IWP6" s="85"/>
      <c r="IWQ6" s="85"/>
      <c r="IWR6" s="85"/>
      <c r="IWS6" s="85"/>
      <c r="IWT6" s="85"/>
      <c r="IWU6" s="85"/>
      <c r="IWV6" s="85"/>
      <c r="IWW6" s="85"/>
      <c r="IWX6" s="85"/>
      <c r="IWY6" s="85"/>
      <c r="IWZ6" s="85"/>
      <c r="IXA6" s="85"/>
      <c r="IXB6" s="85"/>
      <c r="IXC6" s="85"/>
      <c r="IXD6" s="85"/>
      <c r="IXE6" s="85"/>
      <c r="IXF6" s="85"/>
      <c r="IXG6" s="85"/>
      <c r="IXH6" s="85"/>
      <c r="IXI6" s="85"/>
      <c r="IXJ6" s="85"/>
      <c r="IXK6" s="85"/>
      <c r="IXL6" s="85"/>
      <c r="IXM6" s="85"/>
      <c r="IXN6" s="85"/>
      <c r="IXO6" s="85"/>
      <c r="IXP6" s="85"/>
      <c r="IXQ6" s="85"/>
      <c r="IXR6" s="85"/>
      <c r="IXS6" s="85"/>
      <c r="IXT6" s="85"/>
      <c r="IXU6" s="85"/>
      <c r="IXV6" s="85"/>
      <c r="IXW6" s="85"/>
      <c r="IXX6" s="85"/>
      <c r="IXY6" s="85"/>
      <c r="IXZ6" s="85"/>
      <c r="IYA6" s="85"/>
      <c r="IYB6" s="85"/>
      <c r="IYC6" s="85"/>
      <c r="IYD6" s="85"/>
      <c r="IYE6" s="85"/>
      <c r="IYF6" s="85"/>
      <c r="IYG6" s="85"/>
      <c r="IYH6" s="85"/>
      <c r="IYI6" s="85"/>
      <c r="IYJ6" s="85"/>
      <c r="IYK6" s="85"/>
      <c r="IYL6" s="85"/>
      <c r="IYM6" s="85"/>
      <c r="IYN6" s="85"/>
      <c r="IYO6" s="85"/>
      <c r="IYP6" s="85"/>
      <c r="IYQ6" s="85"/>
      <c r="IYR6" s="85"/>
      <c r="IYS6" s="85"/>
      <c r="IYT6" s="85"/>
      <c r="IYU6" s="85"/>
      <c r="IYV6" s="85"/>
      <c r="IYW6" s="85"/>
      <c r="IYX6" s="85"/>
      <c r="IYY6" s="85"/>
      <c r="IYZ6" s="85"/>
      <c r="IZA6" s="85"/>
      <c r="IZB6" s="85"/>
      <c r="IZC6" s="85"/>
      <c r="IZD6" s="85"/>
      <c r="IZE6" s="85"/>
      <c r="IZF6" s="85"/>
      <c r="IZG6" s="85"/>
      <c r="IZH6" s="85"/>
      <c r="IZI6" s="85"/>
      <c r="IZJ6" s="85"/>
      <c r="IZK6" s="85"/>
      <c r="IZL6" s="85"/>
      <c r="IZM6" s="85"/>
      <c r="IZN6" s="85"/>
      <c r="IZO6" s="85"/>
      <c r="IZP6" s="85"/>
      <c r="IZQ6" s="85"/>
      <c r="IZR6" s="85"/>
      <c r="IZS6" s="85"/>
      <c r="IZT6" s="85"/>
      <c r="IZU6" s="85"/>
      <c r="IZV6" s="85"/>
      <c r="IZW6" s="85"/>
      <c r="IZX6" s="85"/>
      <c r="IZY6" s="85"/>
      <c r="IZZ6" s="85"/>
      <c r="JAA6" s="85"/>
      <c r="JAB6" s="85"/>
      <c r="JAC6" s="85"/>
      <c r="JAD6" s="85"/>
      <c r="JAE6" s="85"/>
      <c r="JAF6" s="85"/>
      <c r="JAG6" s="85"/>
      <c r="JAH6" s="85"/>
      <c r="JAI6" s="85"/>
      <c r="JAJ6" s="85"/>
      <c r="JAK6" s="85"/>
      <c r="JAL6" s="85"/>
      <c r="JAM6" s="85"/>
      <c r="JAN6" s="85"/>
      <c r="JAO6" s="85"/>
      <c r="JAP6" s="85"/>
      <c r="JAQ6" s="85"/>
      <c r="JAR6" s="85"/>
      <c r="JAS6" s="85"/>
      <c r="JAT6" s="85"/>
      <c r="JAU6" s="85"/>
      <c r="JAV6" s="85"/>
      <c r="JAW6" s="85"/>
      <c r="JAX6" s="85"/>
      <c r="JAY6" s="85"/>
      <c r="JAZ6" s="85"/>
      <c r="JBA6" s="85"/>
      <c r="JBB6" s="85"/>
      <c r="JBC6" s="85"/>
      <c r="JBD6" s="85"/>
      <c r="JBE6" s="85"/>
      <c r="JBF6" s="85"/>
      <c r="JBG6" s="85"/>
      <c r="JBH6" s="85"/>
      <c r="JBI6" s="85"/>
      <c r="JBJ6" s="85"/>
      <c r="JBK6" s="85"/>
      <c r="JBL6" s="85"/>
      <c r="JBM6" s="85"/>
      <c r="JBN6" s="85"/>
      <c r="JBO6" s="85"/>
      <c r="JBP6" s="85"/>
      <c r="JBQ6" s="85"/>
      <c r="JBR6" s="85"/>
      <c r="JBS6" s="85"/>
      <c r="JBT6" s="85"/>
      <c r="JBU6" s="85"/>
      <c r="JBV6" s="85"/>
      <c r="JBW6" s="85"/>
      <c r="JBX6" s="85"/>
      <c r="JBY6" s="85"/>
      <c r="JBZ6" s="85"/>
      <c r="JCA6" s="85"/>
      <c r="JCB6" s="85"/>
      <c r="JCC6" s="85"/>
      <c r="JCD6" s="85"/>
      <c r="JCE6" s="85"/>
      <c r="JCF6" s="85"/>
      <c r="JCG6" s="85"/>
      <c r="JCH6" s="85"/>
      <c r="JCI6" s="85"/>
      <c r="JCJ6" s="85"/>
      <c r="JCK6" s="85"/>
      <c r="JCL6" s="85"/>
      <c r="JCM6" s="85"/>
      <c r="JCN6" s="85"/>
      <c r="JCO6" s="85"/>
      <c r="JCP6" s="85"/>
      <c r="JCQ6" s="85"/>
      <c r="JCR6" s="85"/>
      <c r="JCS6" s="85"/>
      <c r="JCT6" s="85"/>
      <c r="JCU6" s="85"/>
      <c r="JCV6" s="85"/>
      <c r="JCW6" s="85"/>
      <c r="JCX6" s="85"/>
      <c r="JCY6" s="85"/>
      <c r="JCZ6" s="85"/>
      <c r="JDA6" s="85"/>
      <c r="JDB6" s="85"/>
      <c r="JDC6" s="85"/>
      <c r="JDD6" s="85"/>
      <c r="JDE6" s="85"/>
      <c r="JDF6" s="85"/>
      <c r="JDG6" s="85"/>
      <c r="JDH6" s="85"/>
      <c r="JDI6" s="85"/>
      <c r="JDJ6" s="85"/>
      <c r="JDK6" s="85"/>
      <c r="JDL6" s="85"/>
      <c r="JDM6" s="85"/>
      <c r="JDN6" s="85"/>
      <c r="JDO6" s="85"/>
      <c r="JDP6" s="85"/>
      <c r="JDQ6" s="85"/>
      <c r="JDR6" s="85"/>
      <c r="JDS6" s="85"/>
      <c r="JDT6" s="85"/>
      <c r="JDU6" s="85"/>
      <c r="JDV6" s="85"/>
      <c r="JDW6" s="85"/>
      <c r="JDX6" s="85"/>
      <c r="JDY6" s="85"/>
      <c r="JDZ6" s="85"/>
      <c r="JEA6" s="85"/>
      <c r="JEB6" s="85"/>
      <c r="JEC6" s="85"/>
      <c r="JED6" s="85"/>
      <c r="JEE6" s="85"/>
      <c r="JEF6" s="85"/>
      <c r="JEG6" s="85"/>
      <c r="JEH6" s="85"/>
      <c r="JEI6" s="85"/>
      <c r="JEJ6" s="85"/>
      <c r="JEK6" s="85"/>
      <c r="JEL6" s="85"/>
      <c r="JEM6" s="85"/>
      <c r="JEN6" s="85"/>
      <c r="JEO6" s="85"/>
      <c r="JEP6" s="85"/>
      <c r="JEQ6" s="85"/>
      <c r="JER6" s="85"/>
      <c r="JES6" s="85"/>
      <c r="JET6" s="85"/>
      <c r="JEU6" s="85"/>
      <c r="JEV6" s="85"/>
      <c r="JEW6" s="85"/>
      <c r="JEX6" s="85"/>
      <c r="JEY6" s="85"/>
      <c r="JEZ6" s="85"/>
      <c r="JFA6" s="85"/>
      <c r="JFB6" s="85"/>
      <c r="JFC6" s="85"/>
      <c r="JFD6" s="85"/>
      <c r="JFE6" s="85"/>
      <c r="JFF6" s="85"/>
      <c r="JFG6" s="85"/>
      <c r="JFH6" s="85"/>
      <c r="JFI6" s="85"/>
      <c r="JFJ6" s="85"/>
      <c r="JFK6" s="85"/>
      <c r="JFL6" s="85"/>
      <c r="JFM6" s="85"/>
      <c r="JFN6" s="85"/>
      <c r="JFO6" s="85"/>
      <c r="JFP6" s="85"/>
      <c r="JFQ6" s="85"/>
      <c r="JFR6" s="85"/>
      <c r="JFS6" s="85"/>
      <c r="JFT6" s="85"/>
      <c r="JFU6" s="85"/>
      <c r="JFV6" s="85"/>
      <c r="JFW6" s="85"/>
      <c r="JFX6" s="85"/>
      <c r="JFY6" s="85"/>
      <c r="JFZ6" s="85"/>
      <c r="JGA6" s="85"/>
      <c r="JGB6" s="85"/>
      <c r="JGC6" s="85"/>
      <c r="JGD6" s="85"/>
      <c r="JGE6" s="85"/>
      <c r="JGF6" s="85"/>
      <c r="JGG6" s="85"/>
      <c r="JGH6" s="85"/>
      <c r="JGI6" s="85"/>
      <c r="JGJ6" s="85"/>
      <c r="JGK6" s="85"/>
      <c r="JGL6" s="85"/>
      <c r="JGM6" s="85"/>
      <c r="JGN6" s="85"/>
      <c r="JGO6" s="85"/>
      <c r="JGP6" s="85"/>
      <c r="JGQ6" s="85"/>
      <c r="JGR6" s="85"/>
      <c r="JGS6" s="85"/>
      <c r="JGT6" s="85"/>
      <c r="JGU6" s="85"/>
      <c r="JGV6" s="85"/>
      <c r="JGW6" s="85"/>
      <c r="JGX6" s="85"/>
      <c r="JGY6" s="85"/>
      <c r="JGZ6" s="85"/>
      <c r="JHA6" s="85"/>
      <c r="JHB6" s="85"/>
      <c r="JHC6" s="85"/>
      <c r="JHD6" s="85"/>
      <c r="JHE6" s="85"/>
      <c r="JHF6" s="85"/>
      <c r="JHG6" s="85"/>
      <c r="JHH6" s="85"/>
      <c r="JHI6" s="85"/>
      <c r="JHJ6" s="85"/>
      <c r="JHK6" s="85"/>
      <c r="JHL6" s="85"/>
      <c r="JHM6" s="85"/>
      <c r="JHN6" s="85"/>
      <c r="JHO6" s="85"/>
      <c r="JHP6" s="85"/>
      <c r="JHQ6" s="85"/>
      <c r="JHR6" s="85"/>
      <c r="JHS6" s="85"/>
      <c r="JHT6" s="85"/>
      <c r="JHU6" s="85"/>
      <c r="JHV6" s="85"/>
      <c r="JHW6" s="85"/>
      <c r="JHX6" s="85"/>
      <c r="JHY6" s="85"/>
      <c r="JHZ6" s="85"/>
      <c r="JIA6" s="85"/>
      <c r="JIB6" s="85"/>
      <c r="JIC6" s="85"/>
      <c r="JID6" s="85"/>
      <c r="JIE6" s="85"/>
      <c r="JIF6" s="85"/>
      <c r="JIG6" s="85"/>
      <c r="JIH6" s="85"/>
      <c r="JII6" s="85"/>
      <c r="JIJ6" s="85"/>
      <c r="JIK6" s="85"/>
      <c r="JIL6" s="85"/>
      <c r="JIM6" s="85"/>
      <c r="JIN6" s="85"/>
      <c r="JIO6" s="85"/>
      <c r="JIP6" s="85"/>
      <c r="JIQ6" s="85"/>
      <c r="JIR6" s="85"/>
      <c r="JIS6" s="85"/>
      <c r="JIT6" s="85"/>
      <c r="JIU6" s="85"/>
      <c r="JIV6" s="85"/>
      <c r="JIW6" s="85"/>
      <c r="JIX6" s="85"/>
      <c r="JIY6" s="85"/>
      <c r="JIZ6" s="85"/>
      <c r="JJA6" s="85"/>
      <c r="JJB6" s="85"/>
      <c r="JJC6" s="85"/>
      <c r="JJD6" s="85"/>
      <c r="JJE6" s="85"/>
      <c r="JJF6" s="85"/>
      <c r="JJG6" s="85"/>
      <c r="JJH6" s="85"/>
      <c r="JJI6" s="85"/>
      <c r="JJJ6" s="85"/>
      <c r="JJK6" s="85"/>
      <c r="JJL6" s="85"/>
      <c r="JJM6" s="85"/>
      <c r="JJN6" s="85"/>
      <c r="JJO6" s="85"/>
      <c r="JJP6" s="85"/>
      <c r="JJQ6" s="85"/>
      <c r="JJR6" s="85"/>
      <c r="JJS6" s="85"/>
      <c r="JJT6" s="85"/>
      <c r="JJU6" s="85"/>
      <c r="JJV6" s="85"/>
      <c r="JJW6" s="85"/>
      <c r="JJX6" s="85"/>
      <c r="JJY6" s="85"/>
      <c r="JJZ6" s="85"/>
      <c r="JKA6" s="85"/>
      <c r="JKB6" s="85"/>
      <c r="JKC6" s="85"/>
      <c r="JKD6" s="85"/>
      <c r="JKE6" s="85"/>
      <c r="JKF6" s="85"/>
      <c r="JKG6" s="85"/>
      <c r="JKH6" s="85"/>
      <c r="JKI6" s="85"/>
      <c r="JKJ6" s="85"/>
      <c r="JKK6" s="85"/>
      <c r="JKL6" s="85"/>
      <c r="JKM6" s="85"/>
      <c r="JKN6" s="85"/>
      <c r="JKO6" s="85"/>
      <c r="JKP6" s="85"/>
      <c r="JKQ6" s="85"/>
      <c r="JKR6" s="85"/>
      <c r="JKS6" s="85"/>
      <c r="JKT6" s="85"/>
      <c r="JKU6" s="85"/>
      <c r="JKV6" s="85"/>
      <c r="JKW6" s="85"/>
      <c r="JKX6" s="85"/>
      <c r="JKY6" s="85"/>
      <c r="JKZ6" s="85"/>
      <c r="JLA6" s="85"/>
      <c r="JLB6" s="85"/>
      <c r="JLC6" s="85"/>
      <c r="JLD6" s="85"/>
      <c r="JLE6" s="85"/>
      <c r="JLF6" s="85"/>
      <c r="JLG6" s="85"/>
      <c r="JLH6" s="85"/>
      <c r="JLI6" s="85"/>
      <c r="JLJ6" s="85"/>
      <c r="JLK6" s="85"/>
      <c r="JLL6" s="85"/>
      <c r="JLM6" s="85"/>
      <c r="JLN6" s="85"/>
      <c r="JLO6" s="85"/>
      <c r="JLP6" s="85"/>
      <c r="JLQ6" s="85"/>
      <c r="JLR6" s="85"/>
      <c r="JLS6" s="85"/>
      <c r="JLT6" s="85"/>
      <c r="JLU6" s="85"/>
      <c r="JLV6" s="85"/>
      <c r="JLW6" s="85"/>
      <c r="JLX6" s="85"/>
      <c r="JLY6" s="85"/>
      <c r="JLZ6" s="85"/>
      <c r="JMA6" s="85"/>
      <c r="JMB6" s="85"/>
      <c r="JMC6" s="85"/>
      <c r="JMD6" s="85"/>
      <c r="JME6" s="85"/>
      <c r="JMF6" s="85"/>
      <c r="JMG6" s="85"/>
      <c r="JMH6" s="85"/>
      <c r="JMI6" s="85"/>
      <c r="JMJ6" s="85"/>
      <c r="JMK6" s="85"/>
      <c r="JML6" s="85"/>
      <c r="JMM6" s="85"/>
      <c r="JMN6" s="85"/>
      <c r="JMO6" s="85"/>
      <c r="JMP6" s="85"/>
      <c r="JMQ6" s="85"/>
      <c r="JMR6" s="85"/>
      <c r="JMS6" s="85"/>
      <c r="JMT6" s="85"/>
      <c r="JMU6" s="85"/>
      <c r="JMV6" s="85"/>
      <c r="JMW6" s="85"/>
      <c r="JMX6" s="85"/>
      <c r="JMY6" s="85"/>
      <c r="JMZ6" s="85"/>
      <c r="JNA6" s="85"/>
      <c r="JNB6" s="85"/>
      <c r="JNC6" s="85"/>
      <c r="JND6" s="85"/>
      <c r="JNE6" s="85"/>
      <c r="JNF6" s="85"/>
      <c r="JNG6" s="85"/>
      <c r="JNH6" s="85"/>
      <c r="JNI6" s="85"/>
      <c r="JNJ6" s="85"/>
      <c r="JNK6" s="85"/>
      <c r="JNL6" s="85"/>
      <c r="JNM6" s="85"/>
      <c r="JNN6" s="85"/>
      <c r="JNO6" s="85"/>
      <c r="JNP6" s="85"/>
      <c r="JNQ6" s="85"/>
      <c r="JNR6" s="85"/>
      <c r="JNS6" s="85"/>
      <c r="JNT6" s="85"/>
      <c r="JNU6" s="85"/>
      <c r="JNV6" s="85"/>
      <c r="JNW6" s="85"/>
      <c r="JNX6" s="85"/>
      <c r="JNY6" s="85"/>
      <c r="JNZ6" s="85"/>
      <c r="JOA6" s="85"/>
      <c r="JOB6" s="85"/>
      <c r="JOC6" s="85"/>
      <c r="JOD6" s="85"/>
      <c r="JOE6" s="85"/>
      <c r="JOF6" s="85"/>
      <c r="JOG6" s="85"/>
      <c r="JOH6" s="85"/>
      <c r="JOI6" s="85"/>
      <c r="JOJ6" s="85"/>
      <c r="JOK6" s="85"/>
      <c r="JOL6" s="85"/>
      <c r="JOM6" s="85"/>
      <c r="JON6" s="85"/>
      <c r="JOO6" s="85"/>
      <c r="JOP6" s="85"/>
      <c r="JOQ6" s="85"/>
      <c r="JOR6" s="85"/>
      <c r="JOS6" s="85"/>
      <c r="JOT6" s="85"/>
      <c r="JOU6" s="85"/>
      <c r="JOV6" s="85"/>
      <c r="JOW6" s="85"/>
      <c r="JOX6" s="85"/>
      <c r="JOY6" s="85"/>
      <c r="JOZ6" s="85"/>
      <c r="JPA6" s="85"/>
      <c r="JPB6" s="85"/>
      <c r="JPC6" s="85"/>
      <c r="JPD6" s="85"/>
      <c r="JPE6" s="85"/>
      <c r="JPF6" s="85"/>
      <c r="JPG6" s="85"/>
      <c r="JPH6" s="85"/>
      <c r="JPI6" s="85"/>
      <c r="JPJ6" s="85"/>
      <c r="JPK6" s="85"/>
      <c r="JPL6" s="85"/>
      <c r="JPM6" s="85"/>
      <c r="JPN6" s="85"/>
      <c r="JPO6" s="85"/>
      <c r="JPP6" s="85"/>
      <c r="JPQ6" s="85"/>
      <c r="JPR6" s="85"/>
      <c r="JPS6" s="85"/>
      <c r="JPT6" s="85"/>
      <c r="JPU6" s="85"/>
      <c r="JPV6" s="85"/>
      <c r="JPW6" s="85"/>
      <c r="JPX6" s="85"/>
      <c r="JPY6" s="85"/>
      <c r="JPZ6" s="85"/>
      <c r="JQA6" s="85"/>
      <c r="JQB6" s="85"/>
      <c r="JQC6" s="85"/>
      <c r="JQD6" s="85"/>
      <c r="JQE6" s="85"/>
      <c r="JQF6" s="85"/>
      <c r="JQG6" s="85"/>
      <c r="JQH6" s="85"/>
      <c r="JQI6" s="85"/>
      <c r="JQJ6" s="85"/>
      <c r="JQK6" s="85"/>
      <c r="JQL6" s="85"/>
      <c r="JQM6" s="85"/>
      <c r="JQN6" s="85"/>
      <c r="JQO6" s="85"/>
      <c r="JQP6" s="85"/>
      <c r="JQQ6" s="85"/>
      <c r="JQR6" s="85"/>
      <c r="JQS6" s="85"/>
      <c r="JQT6" s="85"/>
      <c r="JQU6" s="85"/>
      <c r="JQV6" s="85"/>
      <c r="JQW6" s="85"/>
      <c r="JQX6" s="85"/>
      <c r="JQY6" s="85"/>
      <c r="JQZ6" s="85"/>
      <c r="JRA6" s="85"/>
      <c r="JRB6" s="85"/>
      <c r="JRC6" s="85"/>
      <c r="JRD6" s="85"/>
      <c r="JRE6" s="85"/>
      <c r="JRF6" s="85"/>
      <c r="JRG6" s="85"/>
      <c r="JRH6" s="85"/>
      <c r="JRI6" s="85"/>
      <c r="JRJ6" s="85"/>
      <c r="JRK6" s="85"/>
      <c r="JRL6" s="85"/>
      <c r="JRM6" s="85"/>
      <c r="JRN6" s="85"/>
      <c r="JRO6" s="85"/>
      <c r="JRP6" s="85"/>
      <c r="JRQ6" s="85"/>
      <c r="JRR6" s="85"/>
      <c r="JRS6" s="85"/>
      <c r="JRT6" s="85"/>
      <c r="JRU6" s="85"/>
      <c r="JRV6" s="85"/>
      <c r="JRW6" s="85"/>
      <c r="JRX6" s="85"/>
      <c r="JRY6" s="85"/>
      <c r="JRZ6" s="85"/>
      <c r="JSA6" s="85"/>
      <c r="JSB6" s="85"/>
      <c r="JSC6" s="85"/>
      <c r="JSD6" s="85"/>
      <c r="JSE6" s="85"/>
      <c r="JSF6" s="85"/>
      <c r="JSG6" s="85"/>
      <c r="JSH6" s="85"/>
      <c r="JSI6" s="85"/>
      <c r="JSJ6" s="85"/>
      <c r="JSK6" s="85"/>
      <c r="JSL6" s="85"/>
      <c r="JSM6" s="85"/>
      <c r="JSN6" s="85"/>
      <c r="JSO6" s="85"/>
      <c r="JSP6" s="85"/>
      <c r="JSQ6" s="85"/>
      <c r="JSR6" s="85"/>
      <c r="JSS6" s="85"/>
      <c r="JST6" s="85"/>
      <c r="JSU6" s="85"/>
      <c r="JSV6" s="85"/>
      <c r="JSW6" s="85"/>
      <c r="JSX6" s="85"/>
      <c r="JSY6" s="85"/>
      <c r="JSZ6" s="85"/>
      <c r="JTA6" s="85"/>
      <c r="JTB6" s="85"/>
      <c r="JTC6" s="85"/>
      <c r="JTD6" s="85"/>
      <c r="JTE6" s="85"/>
      <c r="JTF6" s="85"/>
      <c r="JTG6" s="85"/>
      <c r="JTH6" s="85"/>
      <c r="JTI6" s="85"/>
      <c r="JTJ6" s="85"/>
      <c r="JTK6" s="85"/>
      <c r="JTL6" s="85"/>
      <c r="JTM6" s="85"/>
      <c r="JTN6" s="85"/>
      <c r="JTO6" s="85"/>
      <c r="JTP6" s="85"/>
      <c r="JTQ6" s="85"/>
      <c r="JTR6" s="85"/>
      <c r="JTS6" s="85"/>
      <c r="JTT6" s="85"/>
      <c r="JTU6" s="85"/>
      <c r="JTV6" s="85"/>
      <c r="JTW6" s="85"/>
      <c r="JTX6" s="85"/>
      <c r="JTY6" s="85"/>
      <c r="JTZ6" s="85"/>
      <c r="JUA6" s="85"/>
      <c r="JUB6" s="85"/>
      <c r="JUC6" s="85"/>
      <c r="JUD6" s="85"/>
      <c r="JUE6" s="85"/>
      <c r="JUF6" s="85"/>
      <c r="JUG6" s="85"/>
      <c r="JUH6" s="85"/>
      <c r="JUI6" s="85"/>
      <c r="JUJ6" s="85"/>
      <c r="JUK6" s="85"/>
      <c r="JUL6" s="85"/>
      <c r="JUM6" s="85"/>
      <c r="JUN6" s="85"/>
      <c r="JUO6" s="85"/>
      <c r="JUP6" s="85"/>
      <c r="JUQ6" s="85"/>
      <c r="JUR6" s="85"/>
      <c r="JUS6" s="85"/>
      <c r="JUT6" s="85"/>
      <c r="JUU6" s="85"/>
      <c r="JUV6" s="85"/>
      <c r="JUW6" s="85"/>
      <c r="JUX6" s="85"/>
      <c r="JUY6" s="85"/>
      <c r="JUZ6" s="85"/>
      <c r="JVA6" s="85"/>
      <c r="JVB6" s="85"/>
      <c r="JVC6" s="85"/>
      <c r="JVD6" s="85"/>
      <c r="JVE6" s="85"/>
      <c r="JVF6" s="85"/>
      <c r="JVG6" s="85"/>
      <c r="JVH6" s="85"/>
      <c r="JVI6" s="85"/>
      <c r="JVJ6" s="85"/>
      <c r="JVK6" s="85"/>
      <c r="JVL6" s="85"/>
      <c r="JVM6" s="85"/>
      <c r="JVN6" s="85"/>
      <c r="JVO6" s="85"/>
      <c r="JVP6" s="85"/>
      <c r="JVQ6" s="85"/>
      <c r="JVR6" s="85"/>
      <c r="JVS6" s="85"/>
      <c r="JVT6" s="85"/>
      <c r="JVU6" s="85"/>
      <c r="JVV6" s="85"/>
      <c r="JVW6" s="85"/>
      <c r="JVX6" s="85"/>
      <c r="JVY6" s="85"/>
      <c r="JVZ6" s="85"/>
      <c r="JWA6" s="85"/>
      <c r="JWB6" s="85"/>
      <c r="JWC6" s="85"/>
      <c r="JWD6" s="85"/>
      <c r="JWE6" s="85"/>
      <c r="JWF6" s="85"/>
      <c r="JWG6" s="85"/>
      <c r="JWH6" s="85"/>
      <c r="JWI6" s="85"/>
      <c r="JWJ6" s="85"/>
      <c r="JWK6" s="85"/>
      <c r="JWL6" s="85"/>
      <c r="JWM6" s="85"/>
      <c r="JWN6" s="85"/>
      <c r="JWO6" s="85"/>
      <c r="JWP6" s="85"/>
      <c r="JWQ6" s="85"/>
      <c r="JWR6" s="85"/>
      <c r="JWS6" s="85"/>
      <c r="JWT6" s="85"/>
      <c r="JWU6" s="85"/>
      <c r="JWV6" s="85"/>
      <c r="JWW6" s="85"/>
      <c r="JWX6" s="85"/>
      <c r="JWY6" s="85"/>
      <c r="JWZ6" s="85"/>
      <c r="JXA6" s="85"/>
      <c r="JXB6" s="85"/>
      <c r="JXC6" s="85"/>
      <c r="JXD6" s="85"/>
      <c r="JXE6" s="85"/>
      <c r="JXF6" s="85"/>
      <c r="JXG6" s="85"/>
      <c r="JXH6" s="85"/>
      <c r="JXI6" s="85"/>
      <c r="JXJ6" s="85"/>
      <c r="JXK6" s="85"/>
      <c r="JXL6" s="85"/>
      <c r="JXM6" s="85"/>
      <c r="JXN6" s="85"/>
      <c r="JXO6" s="85"/>
      <c r="JXP6" s="85"/>
      <c r="JXQ6" s="85"/>
      <c r="JXR6" s="85"/>
      <c r="JXS6" s="85"/>
      <c r="JXT6" s="85"/>
      <c r="JXU6" s="85"/>
      <c r="JXV6" s="85"/>
      <c r="JXW6" s="85"/>
      <c r="JXX6" s="85"/>
      <c r="JXY6" s="85"/>
      <c r="JXZ6" s="85"/>
      <c r="JYA6" s="85"/>
      <c r="JYB6" s="85"/>
      <c r="JYC6" s="85"/>
      <c r="JYD6" s="85"/>
      <c r="JYE6" s="85"/>
      <c r="JYF6" s="85"/>
      <c r="JYG6" s="85"/>
      <c r="JYH6" s="85"/>
      <c r="JYI6" s="85"/>
      <c r="JYJ6" s="85"/>
      <c r="JYK6" s="85"/>
      <c r="JYL6" s="85"/>
      <c r="JYM6" s="85"/>
      <c r="JYN6" s="85"/>
      <c r="JYO6" s="85"/>
      <c r="JYP6" s="85"/>
      <c r="JYQ6" s="85"/>
      <c r="JYR6" s="85"/>
      <c r="JYS6" s="85"/>
      <c r="JYT6" s="85"/>
      <c r="JYU6" s="85"/>
      <c r="JYV6" s="85"/>
      <c r="JYW6" s="85"/>
      <c r="JYX6" s="85"/>
      <c r="JYY6" s="85"/>
      <c r="JYZ6" s="85"/>
      <c r="JZA6" s="85"/>
      <c r="JZB6" s="85"/>
      <c r="JZC6" s="85"/>
      <c r="JZD6" s="85"/>
      <c r="JZE6" s="85"/>
      <c r="JZF6" s="85"/>
      <c r="JZG6" s="85"/>
      <c r="JZH6" s="85"/>
      <c r="JZI6" s="85"/>
      <c r="JZJ6" s="85"/>
      <c r="JZK6" s="85"/>
      <c r="JZL6" s="85"/>
      <c r="JZM6" s="85"/>
      <c r="JZN6" s="85"/>
      <c r="JZO6" s="85"/>
      <c r="JZP6" s="85"/>
      <c r="JZQ6" s="85"/>
      <c r="JZR6" s="85"/>
      <c r="JZS6" s="85"/>
      <c r="JZT6" s="85"/>
      <c r="JZU6" s="85"/>
      <c r="JZV6" s="85"/>
      <c r="JZW6" s="85"/>
      <c r="JZX6" s="85"/>
      <c r="JZY6" s="85"/>
      <c r="JZZ6" s="85"/>
      <c r="KAA6" s="85"/>
      <c r="KAB6" s="85"/>
      <c r="KAC6" s="85"/>
      <c r="KAD6" s="85"/>
      <c r="KAE6" s="85"/>
      <c r="KAF6" s="85"/>
      <c r="KAG6" s="85"/>
      <c r="KAH6" s="85"/>
      <c r="KAI6" s="85"/>
      <c r="KAJ6" s="85"/>
      <c r="KAK6" s="85"/>
      <c r="KAL6" s="85"/>
      <c r="KAM6" s="85"/>
      <c r="KAN6" s="85"/>
      <c r="KAO6" s="85"/>
      <c r="KAP6" s="85"/>
      <c r="KAQ6" s="85"/>
      <c r="KAR6" s="85"/>
      <c r="KAS6" s="85"/>
      <c r="KAT6" s="85"/>
      <c r="KAU6" s="85"/>
      <c r="KAV6" s="85"/>
      <c r="KAW6" s="85"/>
      <c r="KAX6" s="85"/>
      <c r="KAY6" s="85"/>
      <c r="KAZ6" s="85"/>
      <c r="KBA6" s="85"/>
      <c r="KBB6" s="85"/>
      <c r="KBC6" s="85"/>
      <c r="KBD6" s="85"/>
      <c r="KBE6" s="85"/>
      <c r="KBF6" s="85"/>
      <c r="KBG6" s="85"/>
      <c r="KBH6" s="85"/>
      <c r="KBI6" s="85"/>
      <c r="KBJ6" s="85"/>
      <c r="KBK6" s="85"/>
      <c r="KBL6" s="85"/>
      <c r="KBM6" s="85"/>
      <c r="KBN6" s="85"/>
      <c r="KBO6" s="85"/>
      <c r="KBP6" s="85"/>
      <c r="KBQ6" s="85"/>
      <c r="KBR6" s="85"/>
      <c r="KBS6" s="85"/>
      <c r="KBT6" s="85"/>
      <c r="KBU6" s="85"/>
      <c r="KBV6" s="85"/>
      <c r="KBW6" s="85"/>
      <c r="KBX6" s="85"/>
      <c r="KBY6" s="85"/>
      <c r="KBZ6" s="85"/>
      <c r="KCA6" s="85"/>
      <c r="KCB6" s="85"/>
      <c r="KCC6" s="85"/>
      <c r="KCD6" s="85"/>
      <c r="KCE6" s="85"/>
      <c r="KCF6" s="85"/>
      <c r="KCG6" s="85"/>
      <c r="KCH6" s="85"/>
      <c r="KCI6" s="85"/>
      <c r="KCJ6" s="85"/>
      <c r="KCK6" s="85"/>
      <c r="KCL6" s="85"/>
      <c r="KCM6" s="85"/>
      <c r="KCN6" s="85"/>
      <c r="KCO6" s="85"/>
      <c r="KCP6" s="85"/>
      <c r="KCQ6" s="85"/>
      <c r="KCR6" s="85"/>
      <c r="KCS6" s="85"/>
      <c r="KCT6" s="85"/>
      <c r="KCU6" s="85"/>
      <c r="KCV6" s="85"/>
      <c r="KCW6" s="85"/>
      <c r="KCX6" s="85"/>
      <c r="KCY6" s="85"/>
      <c r="KCZ6" s="85"/>
      <c r="KDA6" s="85"/>
      <c r="KDB6" s="85"/>
      <c r="KDC6" s="85"/>
      <c r="KDD6" s="85"/>
      <c r="KDE6" s="85"/>
      <c r="KDF6" s="85"/>
      <c r="KDG6" s="85"/>
      <c r="KDH6" s="85"/>
      <c r="KDI6" s="85"/>
      <c r="KDJ6" s="85"/>
      <c r="KDK6" s="85"/>
      <c r="KDL6" s="85"/>
      <c r="KDM6" s="85"/>
      <c r="KDN6" s="85"/>
      <c r="KDO6" s="85"/>
      <c r="KDP6" s="85"/>
      <c r="KDQ6" s="85"/>
      <c r="KDR6" s="85"/>
      <c r="KDS6" s="85"/>
      <c r="KDT6" s="85"/>
      <c r="KDU6" s="85"/>
      <c r="KDV6" s="85"/>
      <c r="KDW6" s="85"/>
      <c r="KDX6" s="85"/>
      <c r="KDY6" s="85"/>
      <c r="KDZ6" s="85"/>
      <c r="KEA6" s="85"/>
      <c r="KEB6" s="85"/>
      <c r="KEC6" s="85"/>
      <c r="KED6" s="85"/>
      <c r="KEE6" s="85"/>
      <c r="KEF6" s="85"/>
      <c r="KEG6" s="85"/>
      <c r="KEH6" s="85"/>
      <c r="KEI6" s="85"/>
      <c r="KEJ6" s="85"/>
      <c r="KEK6" s="85"/>
      <c r="KEL6" s="85"/>
      <c r="KEM6" s="85"/>
      <c r="KEN6" s="85"/>
      <c r="KEO6" s="85"/>
      <c r="KEP6" s="85"/>
      <c r="KEQ6" s="85"/>
      <c r="KER6" s="85"/>
      <c r="KES6" s="85"/>
      <c r="KET6" s="85"/>
      <c r="KEU6" s="85"/>
      <c r="KEV6" s="85"/>
      <c r="KEW6" s="85"/>
      <c r="KEX6" s="85"/>
      <c r="KEY6" s="85"/>
      <c r="KEZ6" s="85"/>
      <c r="KFA6" s="85"/>
      <c r="KFB6" s="85"/>
      <c r="KFC6" s="85"/>
      <c r="KFD6" s="85"/>
      <c r="KFE6" s="85"/>
      <c r="KFF6" s="85"/>
      <c r="KFG6" s="85"/>
      <c r="KFH6" s="85"/>
      <c r="KFI6" s="85"/>
      <c r="KFJ6" s="85"/>
      <c r="KFK6" s="85"/>
      <c r="KFL6" s="85"/>
      <c r="KFM6" s="85"/>
      <c r="KFN6" s="85"/>
      <c r="KFO6" s="85"/>
      <c r="KFP6" s="85"/>
      <c r="KFQ6" s="85"/>
      <c r="KFR6" s="85"/>
      <c r="KFS6" s="85"/>
      <c r="KFT6" s="85"/>
      <c r="KFU6" s="85"/>
      <c r="KFV6" s="85"/>
      <c r="KFW6" s="85"/>
      <c r="KFX6" s="85"/>
      <c r="KFY6" s="85"/>
      <c r="KFZ6" s="85"/>
      <c r="KGA6" s="85"/>
      <c r="KGB6" s="85"/>
      <c r="KGC6" s="85"/>
      <c r="KGD6" s="85"/>
      <c r="KGE6" s="85"/>
      <c r="KGF6" s="85"/>
      <c r="KGG6" s="85"/>
      <c r="KGH6" s="85"/>
      <c r="KGI6" s="85"/>
      <c r="KGJ6" s="85"/>
      <c r="KGK6" s="85"/>
      <c r="KGL6" s="85"/>
      <c r="KGM6" s="85"/>
      <c r="KGN6" s="85"/>
      <c r="KGO6" s="85"/>
      <c r="KGP6" s="85"/>
      <c r="KGQ6" s="85"/>
      <c r="KGR6" s="85"/>
      <c r="KGS6" s="85"/>
      <c r="KGT6" s="85"/>
      <c r="KGU6" s="85"/>
      <c r="KGV6" s="85"/>
      <c r="KGW6" s="85"/>
      <c r="KGX6" s="85"/>
      <c r="KGY6" s="85"/>
      <c r="KGZ6" s="85"/>
      <c r="KHA6" s="85"/>
      <c r="KHB6" s="85"/>
      <c r="KHC6" s="85"/>
      <c r="KHD6" s="85"/>
      <c r="KHE6" s="85"/>
      <c r="KHF6" s="85"/>
      <c r="KHG6" s="85"/>
      <c r="KHH6" s="85"/>
      <c r="KHI6" s="85"/>
      <c r="KHJ6" s="85"/>
      <c r="KHK6" s="85"/>
      <c r="KHL6" s="85"/>
      <c r="KHM6" s="85"/>
      <c r="KHN6" s="85"/>
      <c r="KHO6" s="85"/>
      <c r="KHP6" s="85"/>
      <c r="KHQ6" s="85"/>
      <c r="KHR6" s="85"/>
      <c r="KHS6" s="85"/>
      <c r="KHT6" s="85"/>
      <c r="KHU6" s="85"/>
      <c r="KHV6" s="85"/>
      <c r="KHW6" s="85"/>
      <c r="KHX6" s="85"/>
      <c r="KHY6" s="85"/>
      <c r="KHZ6" s="85"/>
      <c r="KIA6" s="85"/>
      <c r="KIB6" s="85"/>
      <c r="KIC6" s="85"/>
      <c r="KID6" s="85"/>
      <c r="KIE6" s="85"/>
      <c r="KIF6" s="85"/>
      <c r="KIG6" s="85"/>
      <c r="KIH6" s="85"/>
      <c r="KII6" s="85"/>
      <c r="KIJ6" s="85"/>
      <c r="KIK6" s="85"/>
      <c r="KIL6" s="85"/>
      <c r="KIM6" s="85"/>
      <c r="KIN6" s="85"/>
      <c r="KIO6" s="85"/>
      <c r="KIP6" s="85"/>
      <c r="KIQ6" s="85"/>
      <c r="KIR6" s="85"/>
      <c r="KIS6" s="85"/>
      <c r="KIT6" s="85"/>
      <c r="KIU6" s="85"/>
      <c r="KIV6" s="85"/>
      <c r="KIW6" s="85"/>
      <c r="KIX6" s="85"/>
      <c r="KIY6" s="85"/>
      <c r="KIZ6" s="85"/>
      <c r="KJA6" s="85"/>
      <c r="KJB6" s="85"/>
      <c r="KJC6" s="85"/>
      <c r="KJD6" s="85"/>
      <c r="KJE6" s="85"/>
      <c r="KJF6" s="85"/>
      <c r="KJG6" s="85"/>
      <c r="KJH6" s="85"/>
      <c r="KJI6" s="85"/>
      <c r="KJJ6" s="85"/>
      <c r="KJK6" s="85"/>
      <c r="KJL6" s="85"/>
      <c r="KJM6" s="85"/>
      <c r="KJN6" s="85"/>
      <c r="KJO6" s="85"/>
      <c r="KJP6" s="85"/>
      <c r="KJQ6" s="85"/>
      <c r="KJR6" s="85"/>
      <c r="KJS6" s="85"/>
      <c r="KJT6" s="85"/>
      <c r="KJU6" s="85"/>
      <c r="KJV6" s="85"/>
      <c r="KJW6" s="85"/>
      <c r="KJX6" s="85"/>
      <c r="KJY6" s="85"/>
      <c r="KJZ6" s="85"/>
      <c r="KKA6" s="85"/>
      <c r="KKB6" s="85"/>
      <c r="KKC6" s="85"/>
      <c r="KKD6" s="85"/>
      <c r="KKE6" s="85"/>
      <c r="KKF6" s="85"/>
      <c r="KKG6" s="85"/>
      <c r="KKH6" s="85"/>
      <c r="KKI6" s="85"/>
      <c r="KKJ6" s="85"/>
      <c r="KKK6" s="85"/>
      <c r="KKL6" s="85"/>
      <c r="KKM6" s="85"/>
      <c r="KKN6" s="85"/>
      <c r="KKO6" s="85"/>
      <c r="KKP6" s="85"/>
      <c r="KKQ6" s="85"/>
      <c r="KKR6" s="85"/>
      <c r="KKS6" s="85"/>
      <c r="KKT6" s="85"/>
      <c r="KKU6" s="85"/>
      <c r="KKV6" s="85"/>
      <c r="KKW6" s="85"/>
      <c r="KKX6" s="85"/>
      <c r="KKY6" s="85"/>
      <c r="KKZ6" s="85"/>
      <c r="KLA6" s="85"/>
      <c r="KLB6" s="85"/>
      <c r="KLC6" s="85"/>
      <c r="KLD6" s="85"/>
      <c r="KLE6" s="85"/>
      <c r="KLF6" s="85"/>
      <c r="KLG6" s="85"/>
      <c r="KLH6" s="85"/>
      <c r="KLI6" s="85"/>
      <c r="KLJ6" s="85"/>
      <c r="KLK6" s="85"/>
      <c r="KLL6" s="85"/>
      <c r="KLM6" s="85"/>
      <c r="KLN6" s="85"/>
      <c r="KLO6" s="85"/>
      <c r="KLP6" s="85"/>
      <c r="KLQ6" s="85"/>
      <c r="KLR6" s="85"/>
      <c r="KLS6" s="85"/>
      <c r="KLT6" s="85"/>
      <c r="KLU6" s="85"/>
      <c r="KLV6" s="85"/>
      <c r="KLW6" s="85"/>
      <c r="KLX6" s="85"/>
      <c r="KLY6" s="85"/>
      <c r="KLZ6" s="85"/>
      <c r="KMA6" s="85"/>
      <c r="KMB6" s="85"/>
      <c r="KMC6" s="85"/>
      <c r="KMD6" s="85"/>
      <c r="KME6" s="85"/>
      <c r="KMF6" s="85"/>
      <c r="KMG6" s="85"/>
      <c r="KMH6" s="85"/>
      <c r="KMI6" s="85"/>
      <c r="KMJ6" s="85"/>
      <c r="KMK6" s="85"/>
      <c r="KML6" s="85"/>
      <c r="KMM6" s="85"/>
      <c r="KMN6" s="85"/>
      <c r="KMO6" s="85"/>
      <c r="KMP6" s="85"/>
      <c r="KMQ6" s="85"/>
      <c r="KMR6" s="85"/>
      <c r="KMS6" s="85"/>
      <c r="KMT6" s="85"/>
      <c r="KMU6" s="85"/>
      <c r="KMV6" s="85"/>
      <c r="KMW6" s="85"/>
      <c r="KMX6" s="85"/>
      <c r="KMY6" s="85"/>
      <c r="KMZ6" s="85"/>
      <c r="KNA6" s="85"/>
      <c r="KNB6" s="85"/>
      <c r="KNC6" s="85"/>
      <c r="KND6" s="85"/>
      <c r="KNE6" s="85"/>
      <c r="KNF6" s="85"/>
      <c r="KNG6" s="85"/>
      <c r="KNH6" s="85"/>
      <c r="KNI6" s="85"/>
      <c r="KNJ6" s="85"/>
      <c r="KNK6" s="85"/>
      <c r="KNL6" s="85"/>
      <c r="KNM6" s="85"/>
      <c r="KNN6" s="85"/>
      <c r="KNO6" s="85"/>
      <c r="KNP6" s="85"/>
      <c r="KNQ6" s="85"/>
      <c r="KNR6" s="85"/>
      <c r="KNS6" s="85"/>
      <c r="KNT6" s="85"/>
      <c r="KNU6" s="85"/>
      <c r="KNV6" s="85"/>
      <c r="KNW6" s="85"/>
      <c r="KNX6" s="85"/>
      <c r="KNY6" s="85"/>
      <c r="KNZ6" s="85"/>
      <c r="KOA6" s="85"/>
      <c r="KOB6" s="85"/>
      <c r="KOC6" s="85"/>
      <c r="KOD6" s="85"/>
      <c r="KOE6" s="85"/>
      <c r="KOF6" s="85"/>
      <c r="KOG6" s="85"/>
      <c r="KOH6" s="85"/>
      <c r="KOI6" s="85"/>
      <c r="KOJ6" s="85"/>
      <c r="KOK6" s="85"/>
      <c r="KOL6" s="85"/>
      <c r="KOM6" s="85"/>
      <c r="KON6" s="85"/>
      <c r="KOO6" s="85"/>
      <c r="KOP6" s="85"/>
      <c r="KOQ6" s="85"/>
      <c r="KOR6" s="85"/>
      <c r="KOS6" s="85"/>
      <c r="KOT6" s="85"/>
      <c r="KOU6" s="85"/>
      <c r="KOV6" s="85"/>
      <c r="KOW6" s="85"/>
      <c r="KOX6" s="85"/>
      <c r="KOY6" s="85"/>
      <c r="KOZ6" s="85"/>
      <c r="KPA6" s="85"/>
      <c r="KPB6" s="85"/>
      <c r="KPC6" s="85"/>
      <c r="KPD6" s="85"/>
      <c r="KPE6" s="85"/>
      <c r="KPF6" s="85"/>
      <c r="KPG6" s="85"/>
      <c r="KPH6" s="85"/>
      <c r="KPI6" s="85"/>
      <c r="KPJ6" s="85"/>
      <c r="KPK6" s="85"/>
      <c r="KPL6" s="85"/>
      <c r="KPM6" s="85"/>
      <c r="KPN6" s="85"/>
      <c r="KPO6" s="85"/>
      <c r="KPP6" s="85"/>
      <c r="KPQ6" s="85"/>
      <c r="KPR6" s="85"/>
      <c r="KPS6" s="85"/>
      <c r="KPT6" s="85"/>
      <c r="KPU6" s="85"/>
      <c r="KPV6" s="85"/>
      <c r="KPW6" s="85"/>
      <c r="KPX6" s="85"/>
      <c r="KPY6" s="85"/>
      <c r="KPZ6" s="85"/>
      <c r="KQA6" s="85"/>
      <c r="KQB6" s="85"/>
      <c r="KQC6" s="85"/>
      <c r="KQD6" s="85"/>
      <c r="KQE6" s="85"/>
      <c r="KQF6" s="85"/>
      <c r="KQG6" s="85"/>
      <c r="KQH6" s="85"/>
      <c r="KQI6" s="85"/>
      <c r="KQJ6" s="85"/>
      <c r="KQK6" s="85"/>
      <c r="KQL6" s="85"/>
      <c r="KQM6" s="85"/>
      <c r="KQN6" s="85"/>
      <c r="KQO6" s="85"/>
      <c r="KQP6" s="85"/>
      <c r="KQQ6" s="85"/>
      <c r="KQR6" s="85"/>
      <c r="KQS6" s="85"/>
      <c r="KQT6" s="85"/>
      <c r="KQU6" s="85"/>
      <c r="KQV6" s="85"/>
      <c r="KQW6" s="85"/>
      <c r="KQX6" s="85"/>
      <c r="KQY6" s="85"/>
      <c r="KQZ6" s="85"/>
      <c r="KRA6" s="85"/>
      <c r="KRB6" s="85"/>
      <c r="KRC6" s="85"/>
      <c r="KRD6" s="85"/>
      <c r="KRE6" s="85"/>
      <c r="KRF6" s="85"/>
      <c r="KRG6" s="85"/>
      <c r="KRH6" s="85"/>
      <c r="KRI6" s="85"/>
      <c r="KRJ6" s="85"/>
      <c r="KRK6" s="85"/>
      <c r="KRL6" s="85"/>
      <c r="KRM6" s="85"/>
      <c r="KRN6" s="85"/>
      <c r="KRO6" s="85"/>
      <c r="KRP6" s="85"/>
      <c r="KRQ6" s="85"/>
      <c r="KRR6" s="85"/>
      <c r="KRS6" s="85"/>
      <c r="KRT6" s="85"/>
      <c r="KRU6" s="85"/>
      <c r="KRV6" s="85"/>
      <c r="KRW6" s="85"/>
      <c r="KRX6" s="85"/>
      <c r="KRY6" s="85"/>
      <c r="KRZ6" s="85"/>
      <c r="KSA6" s="85"/>
      <c r="KSB6" s="85"/>
      <c r="KSC6" s="85"/>
      <c r="KSD6" s="85"/>
      <c r="KSE6" s="85"/>
      <c r="KSF6" s="85"/>
      <c r="KSG6" s="85"/>
      <c r="KSH6" s="85"/>
      <c r="KSI6" s="85"/>
      <c r="KSJ6" s="85"/>
      <c r="KSK6" s="85"/>
      <c r="KSL6" s="85"/>
      <c r="KSM6" s="85"/>
      <c r="KSN6" s="85"/>
      <c r="KSO6" s="85"/>
      <c r="KSP6" s="85"/>
      <c r="KSQ6" s="85"/>
      <c r="KSR6" s="85"/>
      <c r="KSS6" s="85"/>
      <c r="KST6" s="85"/>
      <c r="KSU6" s="85"/>
      <c r="KSV6" s="85"/>
      <c r="KSW6" s="85"/>
      <c r="KSX6" s="85"/>
      <c r="KSY6" s="85"/>
      <c r="KSZ6" s="85"/>
      <c r="KTA6" s="85"/>
      <c r="KTB6" s="85"/>
      <c r="KTC6" s="85"/>
      <c r="KTD6" s="85"/>
      <c r="KTE6" s="85"/>
      <c r="KTF6" s="85"/>
      <c r="KTG6" s="85"/>
      <c r="KTH6" s="85"/>
      <c r="KTI6" s="85"/>
      <c r="KTJ6" s="85"/>
      <c r="KTK6" s="85"/>
      <c r="KTL6" s="85"/>
      <c r="KTM6" s="85"/>
      <c r="KTN6" s="85"/>
      <c r="KTO6" s="85"/>
      <c r="KTP6" s="85"/>
      <c r="KTQ6" s="85"/>
      <c r="KTR6" s="85"/>
      <c r="KTS6" s="85"/>
      <c r="KTT6" s="85"/>
      <c r="KTU6" s="85"/>
      <c r="KTV6" s="85"/>
      <c r="KTW6" s="85"/>
      <c r="KTX6" s="85"/>
      <c r="KTY6" s="85"/>
      <c r="KTZ6" s="85"/>
      <c r="KUA6" s="85"/>
      <c r="KUB6" s="85"/>
      <c r="KUC6" s="85"/>
      <c r="KUD6" s="85"/>
      <c r="KUE6" s="85"/>
      <c r="KUF6" s="85"/>
      <c r="KUG6" s="85"/>
      <c r="KUH6" s="85"/>
      <c r="KUI6" s="85"/>
      <c r="KUJ6" s="85"/>
      <c r="KUK6" s="85"/>
      <c r="KUL6" s="85"/>
      <c r="KUM6" s="85"/>
      <c r="KUN6" s="85"/>
      <c r="KUO6" s="85"/>
      <c r="KUP6" s="85"/>
      <c r="KUQ6" s="85"/>
      <c r="KUR6" s="85"/>
      <c r="KUS6" s="85"/>
      <c r="KUT6" s="85"/>
      <c r="KUU6" s="85"/>
      <c r="KUV6" s="85"/>
      <c r="KUW6" s="85"/>
      <c r="KUX6" s="85"/>
      <c r="KUY6" s="85"/>
      <c r="KUZ6" s="85"/>
      <c r="KVA6" s="85"/>
      <c r="KVB6" s="85"/>
      <c r="KVC6" s="85"/>
      <c r="KVD6" s="85"/>
      <c r="KVE6" s="85"/>
      <c r="KVF6" s="85"/>
      <c r="KVG6" s="85"/>
      <c r="KVH6" s="85"/>
      <c r="KVI6" s="85"/>
      <c r="KVJ6" s="85"/>
      <c r="KVK6" s="85"/>
      <c r="KVL6" s="85"/>
      <c r="KVM6" s="85"/>
      <c r="KVN6" s="85"/>
      <c r="KVO6" s="85"/>
      <c r="KVP6" s="85"/>
      <c r="KVQ6" s="85"/>
      <c r="KVR6" s="85"/>
      <c r="KVS6" s="85"/>
      <c r="KVT6" s="85"/>
      <c r="KVU6" s="85"/>
      <c r="KVV6" s="85"/>
      <c r="KVW6" s="85"/>
      <c r="KVX6" s="85"/>
      <c r="KVY6" s="85"/>
      <c r="KVZ6" s="85"/>
      <c r="KWA6" s="85"/>
      <c r="KWB6" s="85"/>
      <c r="KWC6" s="85"/>
      <c r="KWD6" s="85"/>
      <c r="KWE6" s="85"/>
      <c r="KWF6" s="85"/>
      <c r="KWG6" s="85"/>
      <c r="KWH6" s="85"/>
      <c r="KWI6" s="85"/>
      <c r="KWJ6" s="85"/>
      <c r="KWK6" s="85"/>
      <c r="KWL6" s="85"/>
      <c r="KWM6" s="85"/>
      <c r="KWN6" s="85"/>
      <c r="KWO6" s="85"/>
      <c r="KWP6" s="85"/>
      <c r="KWQ6" s="85"/>
      <c r="KWR6" s="85"/>
      <c r="KWS6" s="85"/>
      <c r="KWT6" s="85"/>
      <c r="KWU6" s="85"/>
      <c r="KWV6" s="85"/>
      <c r="KWW6" s="85"/>
      <c r="KWX6" s="85"/>
      <c r="KWY6" s="85"/>
      <c r="KWZ6" s="85"/>
      <c r="KXA6" s="85"/>
      <c r="KXB6" s="85"/>
      <c r="KXC6" s="85"/>
      <c r="KXD6" s="85"/>
      <c r="KXE6" s="85"/>
      <c r="KXF6" s="85"/>
      <c r="KXG6" s="85"/>
      <c r="KXH6" s="85"/>
      <c r="KXI6" s="85"/>
      <c r="KXJ6" s="85"/>
      <c r="KXK6" s="85"/>
      <c r="KXL6" s="85"/>
      <c r="KXM6" s="85"/>
      <c r="KXN6" s="85"/>
      <c r="KXO6" s="85"/>
      <c r="KXP6" s="85"/>
      <c r="KXQ6" s="85"/>
      <c r="KXR6" s="85"/>
      <c r="KXS6" s="85"/>
      <c r="KXT6" s="85"/>
      <c r="KXU6" s="85"/>
      <c r="KXV6" s="85"/>
      <c r="KXW6" s="85"/>
      <c r="KXX6" s="85"/>
      <c r="KXY6" s="85"/>
      <c r="KXZ6" s="85"/>
      <c r="KYA6" s="85"/>
      <c r="KYB6" s="85"/>
      <c r="KYC6" s="85"/>
      <c r="KYD6" s="85"/>
      <c r="KYE6" s="85"/>
      <c r="KYF6" s="85"/>
      <c r="KYG6" s="85"/>
      <c r="KYH6" s="85"/>
      <c r="KYI6" s="85"/>
      <c r="KYJ6" s="85"/>
      <c r="KYK6" s="85"/>
      <c r="KYL6" s="85"/>
      <c r="KYM6" s="85"/>
      <c r="KYN6" s="85"/>
      <c r="KYO6" s="85"/>
      <c r="KYP6" s="85"/>
      <c r="KYQ6" s="85"/>
      <c r="KYR6" s="85"/>
      <c r="KYS6" s="85"/>
      <c r="KYT6" s="85"/>
      <c r="KYU6" s="85"/>
      <c r="KYV6" s="85"/>
      <c r="KYW6" s="85"/>
      <c r="KYX6" s="85"/>
      <c r="KYY6" s="85"/>
      <c r="KYZ6" s="85"/>
      <c r="KZA6" s="85"/>
      <c r="KZB6" s="85"/>
      <c r="KZC6" s="85"/>
      <c r="KZD6" s="85"/>
      <c r="KZE6" s="85"/>
      <c r="KZF6" s="85"/>
      <c r="KZG6" s="85"/>
      <c r="KZH6" s="85"/>
      <c r="KZI6" s="85"/>
      <c r="KZJ6" s="85"/>
      <c r="KZK6" s="85"/>
      <c r="KZL6" s="85"/>
      <c r="KZM6" s="85"/>
      <c r="KZN6" s="85"/>
      <c r="KZO6" s="85"/>
      <c r="KZP6" s="85"/>
      <c r="KZQ6" s="85"/>
      <c r="KZR6" s="85"/>
      <c r="KZS6" s="85"/>
      <c r="KZT6" s="85"/>
      <c r="KZU6" s="85"/>
      <c r="KZV6" s="85"/>
      <c r="KZW6" s="85"/>
      <c r="KZX6" s="85"/>
      <c r="KZY6" s="85"/>
      <c r="KZZ6" s="85"/>
      <c r="LAA6" s="85"/>
      <c r="LAB6" s="85"/>
      <c r="LAC6" s="85"/>
      <c r="LAD6" s="85"/>
      <c r="LAE6" s="85"/>
      <c r="LAF6" s="85"/>
      <c r="LAG6" s="85"/>
      <c r="LAH6" s="85"/>
      <c r="LAI6" s="85"/>
      <c r="LAJ6" s="85"/>
      <c r="LAK6" s="85"/>
      <c r="LAL6" s="85"/>
      <c r="LAM6" s="85"/>
      <c r="LAN6" s="85"/>
      <c r="LAO6" s="85"/>
      <c r="LAP6" s="85"/>
      <c r="LAQ6" s="85"/>
      <c r="LAR6" s="85"/>
      <c r="LAS6" s="85"/>
      <c r="LAT6" s="85"/>
      <c r="LAU6" s="85"/>
      <c r="LAV6" s="85"/>
      <c r="LAW6" s="85"/>
      <c r="LAX6" s="85"/>
      <c r="LAY6" s="85"/>
      <c r="LAZ6" s="85"/>
      <c r="LBA6" s="85"/>
      <c r="LBB6" s="85"/>
      <c r="LBC6" s="85"/>
      <c r="LBD6" s="85"/>
      <c r="LBE6" s="85"/>
      <c r="LBF6" s="85"/>
      <c r="LBG6" s="85"/>
      <c r="LBH6" s="85"/>
      <c r="LBI6" s="85"/>
      <c r="LBJ6" s="85"/>
      <c r="LBK6" s="85"/>
      <c r="LBL6" s="85"/>
      <c r="LBM6" s="85"/>
      <c r="LBN6" s="85"/>
      <c r="LBO6" s="85"/>
      <c r="LBP6" s="85"/>
      <c r="LBQ6" s="85"/>
      <c r="LBR6" s="85"/>
      <c r="LBS6" s="85"/>
      <c r="LBT6" s="85"/>
      <c r="LBU6" s="85"/>
      <c r="LBV6" s="85"/>
      <c r="LBW6" s="85"/>
      <c r="LBX6" s="85"/>
      <c r="LBY6" s="85"/>
      <c r="LBZ6" s="85"/>
      <c r="LCA6" s="85"/>
      <c r="LCB6" s="85"/>
      <c r="LCC6" s="85"/>
      <c r="LCD6" s="85"/>
      <c r="LCE6" s="85"/>
      <c r="LCF6" s="85"/>
      <c r="LCG6" s="85"/>
      <c r="LCH6" s="85"/>
      <c r="LCI6" s="85"/>
      <c r="LCJ6" s="85"/>
      <c r="LCK6" s="85"/>
      <c r="LCL6" s="85"/>
      <c r="LCM6" s="85"/>
      <c r="LCN6" s="85"/>
      <c r="LCO6" s="85"/>
      <c r="LCP6" s="85"/>
      <c r="LCQ6" s="85"/>
      <c r="LCR6" s="85"/>
      <c r="LCS6" s="85"/>
      <c r="LCT6" s="85"/>
      <c r="LCU6" s="85"/>
      <c r="LCV6" s="85"/>
      <c r="LCW6" s="85"/>
      <c r="LCX6" s="85"/>
      <c r="LCY6" s="85"/>
      <c r="LCZ6" s="85"/>
      <c r="LDA6" s="85"/>
      <c r="LDB6" s="85"/>
      <c r="LDC6" s="85"/>
      <c r="LDD6" s="85"/>
      <c r="LDE6" s="85"/>
      <c r="LDF6" s="85"/>
      <c r="LDG6" s="85"/>
      <c r="LDH6" s="85"/>
      <c r="LDI6" s="85"/>
      <c r="LDJ6" s="85"/>
      <c r="LDK6" s="85"/>
      <c r="LDL6" s="85"/>
      <c r="LDM6" s="85"/>
      <c r="LDN6" s="85"/>
      <c r="LDO6" s="85"/>
      <c r="LDP6" s="85"/>
      <c r="LDQ6" s="85"/>
      <c r="LDR6" s="85"/>
      <c r="LDS6" s="85"/>
      <c r="LDT6" s="85"/>
      <c r="LDU6" s="85"/>
      <c r="LDV6" s="85"/>
      <c r="LDW6" s="85"/>
      <c r="LDX6" s="85"/>
      <c r="LDY6" s="85"/>
      <c r="LDZ6" s="85"/>
      <c r="LEA6" s="85"/>
      <c r="LEB6" s="85"/>
      <c r="LEC6" s="85"/>
      <c r="LED6" s="85"/>
      <c r="LEE6" s="85"/>
      <c r="LEF6" s="85"/>
      <c r="LEG6" s="85"/>
      <c r="LEH6" s="85"/>
      <c r="LEI6" s="85"/>
      <c r="LEJ6" s="85"/>
      <c r="LEK6" s="85"/>
      <c r="LEL6" s="85"/>
      <c r="LEM6" s="85"/>
      <c r="LEN6" s="85"/>
      <c r="LEO6" s="85"/>
      <c r="LEP6" s="85"/>
      <c r="LEQ6" s="85"/>
      <c r="LER6" s="85"/>
      <c r="LES6" s="85"/>
      <c r="LET6" s="85"/>
      <c r="LEU6" s="85"/>
      <c r="LEV6" s="85"/>
      <c r="LEW6" s="85"/>
      <c r="LEX6" s="85"/>
      <c r="LEY6" s="85"/>
      <c r="LEZ6" s="85"/>
      <c r="LFA6" s="85"/>
      <c r="LFB6" s="85"/>
      <c r="LFC6" s="85"/>
      <c r="LFD6" s="85"/>
      <c r="LFE6" s="85"/>
      <c r="LFF6" s="85"/>
      <c r="LFG6" s="85"/>
      <c r="LFH6" s="85"/>
      <c r="LFI6" s="85"/>
      <c r="LFJ6" s="85"/>
      <c r="LFK6" s="85"/>
      <c r="LFL6" s="85"/>
      <c r="LFM6" s="85"/>
      <c r="LFN6" s="85"/>
      <c r="LFO6" s="85"/>
      <c r="LFP6" s="85"/>
      <c r="LFQ6" s="85"/>
      <c r="LFR6" s="85"/>
      <c r="LFS6" s="85"/>
      <c r="LFT6" s="85"/>
      <c r="LFU6" s="85"/>
      <c r="LFV6" s="85"/>
      <c r="LFW6" s="85"/>
      <c r="LFX6" s="85"/>
      <c r="LFY6" s="85"/>
      <c r="LFZ6" s="85"/>
      <c r="LGA6" s="85"/>
      <c r="LGB6" s="85"/>
      <c r="LGC6" s="85"/>
      <c r="LGD6" s="85"/>
      <c r="LGE6" s="85"/>
      <c r="LGF6" s="85"/>
      <c r="LGG6" s="85"/>
      <c r="LGH6" s="85"/>
      <c r="LGI6" s="85"/>
      <c r="LGJ6" s="85"/>
      <c r="LGK6" s="85"/>
      <c r="LGL6" s="85"/>
      <c r="LGM6" s="85"/>
      <c r="LGN6" s="85"/>
      <c r="LGO6" s="85"/>
      <c r="LGP6" s="85"/>
      <c r="LGQ6" s="85"/>
      <c r="LGR6" s="85"/>
      <c r="LGS6" s="85"/>
      <c r="LGT6" s="85"/>
      <c r="LGU6" s="85"/>
      <c r="LGV6" s="85"/>
      <c r="LGW6" s="85"/>
      <c r="LGX6" s="85"/>
      <c r="LGY6" s="85"/>
      <c r="LGZ6" s="85"/>
      <c r="LHA6" s="85"/>
      <c r="LHB6" s="85"/>
      <c r="LHC6" s="85"/>
      <c r="LHD6" s="85"/>
      <c r="LHE6" s="85"/>
      <c r="LHF6" s="85"/>
      <c r="LHG6" s="85"/>
      <c r="LHH6" s="85"/>
      <c r="LHI6" s="85"/>
      <c r="LHJ6" s="85"/>
      <c r="LHK6" s="85"/>
      <c r="LHL6" s="85"/>
      <c r="LHM6" s="85"/>
      <c r="LHN6" s="85"/>
      <c r="LHO6" s="85"/>
      <c r="LHP6" s="85"/>
      <c r="LHQ6" s="85"/>
      <c r="LHR6" s="85"/>
      <c r="LHS6" s="85"/>
      <c r="LHT6" s="85"/>
      <c r="LHU6" s="85"/>
      <c r="LHV6" s="85"/>
      <c r="LHW6" s="85"/>
      <c r="LHX6" s="85"/>
      <c r="LHY6" s="85"/>
      <c r="LHZ6" s="85"/>
      <c r="LIA6" s="85"/>
      <c r="LIB6" s="85"/>
      <c r="LIC6" s="85"/>
      <c r="LID6" s="85"/>
      <c r="LIE6" s="85"/>
      <c r="LIF6" s="85"/>
      <c r="LIG6" s="85"/>
      <c r="LIH6" s="85"/>
      <c r="LII6" s="85"/>
      <c r="LIJ6" s="85"/>
      <c r="LIK6" s="85"/>
      <c r="LIL6" s="85"/>
      <c r="LIM6" s="85"/>
      <c r="LIN6" s="85"/>
      <c r="LIO6" s="85"/>
      <c r="LIP6" s="85"/>
      <c r="LIQ6" s="85"/>
      <c r="LIR6" s="85"/>
      <c r="LIS6" s="85"/>
      <c r="LIT6" s="85"/>
      <c r="LIU6" s="85"/>
      <c r="LIV6" s="85"/>
      <c r="LIW6" s="85"/>
      <c r="LIX6" s="85"/>
      <c r="LIY6" s="85"/>
      <c r="LIZ6" s="85"/>
      <c r="LJA6" s="85"/>
      <c r="LJB6" s="85"/>
      <c r="LJC6" s="85"/>
      <c r="LJD6" s="85"/>
      <c r="LJE6" s="85"/>
      <c r="LJF6" s="85"/>
      <c r="LJG6" s="85"/>
      <c r="LJH6" s="85"/>
      <c r="LJI6" s="85"/>
      <c r="LJJ6" s="85"/>
      <c r="LJK6" s="85"/>
      <c r="LJL6" s="85"/>
      <c r="LJM6" s="85"/>
      <c r="LJN6" s="85"/>
      <c r="LJO6" s="85"/>
      <c r="LJP6" s="85"/>
      <c r="LJQ6" s="85"/>
      <c r="LJR6" s="85"/>
      <c r="LJS6" s="85"/>
      <c r="LJT6" s="85"/>
      <c r="LJU6" s="85"/>
      <c r="LJV6" s="85"/>
      <c r="LJW6" s="85"/>
      <c r="LJX6" s="85"/>
      <c r="LJY6" s="85"/>
      <c r="LJZ6" s="85"/>
      <c r="LKA6" s="85"/>
      <c r="LKB6" s="85"/>
      <c r="LKC6" s="85"/>
      <c r="LKD6" s="85"/>
      <c r="LKE6" s="85"/>
      <c r="LKF6" s="85"/>
      <c r="LKG6" s="85"/>
      <c r="LKH6" s="85"/>
      <c r="LKI6" s="85"/>
      <c r="LKJ6" s="85"/>
      <c r="LKK6" s="85"/>
      <c r="LKL6" s="85"/>
      <c r="LKM6" s="85"/>
      <c r="LKN6" s="85"/>
      <c r="LKO6" s="85"/>
      <c r="LKP6" s="85"/>
      <c r="LKQ6" s="85"/>
      <c r="LKR6" s="85"/>
      <c r="LKS6" s="85"/>
      <c r="LKT6" s="85"/>
      <c r="LKU6" s="85"/>
      <c r="LKV6" s="85"/>
      <c r="LKW6" s="85"/>
      <c r="LKX6" s="85"/>
      <c r="LKY6" s="85"/>
      <c r="LKZ6" s="85"/>
      <c r="LLA6" s="85"/>
      <c r="LLB6" s="85"/>
      <c r="LLC6" s="85"/>
      <c r="LLD6" s="85"/>
      <c r="LLE6" s="85"/>
      <c r="LLF6" s="85"/>
      <c r="LLG6" s="85"/>
      <c r="LLH6" s="85"/>
      <c r="LLI6" s="85"/>
      <c r="LLJ6" s="85"/>
      <c r="LLK6" s="85"/>
      <c r="LLL6" s="85"/>
      <c r="LLM6" s="85"/>
      <c r="LLN6" s="85"/>
      <c r="LLO6" s="85"/>
      <c r="LLP6" s="85"/>
      <c r="LLQ6" s="85"/>
      <c r="LLR6" s="85"/>
      <c r="LLS6" s="85"/>
      <c r="LLT6" s="85"/>
      <c r="LLU6" s="85"/>
      <c r="LLV6" s="85"/>
      <c r="LLW6" s="85"/>
      <c r="LLX6" s="85"/>
      <c r="LLY6" s="85"/>
      <c r="LLZ6" s="85"/>
      <c r="LMA6" s="85"/>
      <c r="LMB6" s="85"/>
      <c r="LMC6" s="85"/>
      <c r="LMD6" s="85"/>
      <c r="LME6" s="85"/>
      <c r="LMF6" s="85"/>
      <c r="LMG6" s="85"/>
      <c r="LMH6" s="85"/>
      <c r="LMI6" s="85"/>
      <c r="LMJ6" s="85"/>
      <c r="LMK6" s="85"/>
      <c r="LML6" s="85"/>
      <c r="LMM6" s="85"/>
      <c r="LMN6" s="85"/>
      <c r="LMO6" s="85"/>
      <c r="LMP6" s="85"/>
      <c r="LMQ6" s="85"/>
      <c r="LMR6" s="85"/>
      <c r="LMS6" s="85"/>
      <c r="LMT6" s="85"/>
      <c r="LMU6" s="85"/>
      <c r="LMV6" s="85"/>
      <c r="LMW6" s="85"/>
      <c r="LMX6" s="85"/>
      <c r="LMY6" s="85"/>
      <c r="LMZ6" s="85"/>
      <c r="LNA6" s="85"/>
      <c r="LNB6" s="85"/>
      <c r="LNC6" s="85"/>
      <c r="LND6" s="85"/>
      <c r="LNE6" s="85"/>
      <c r="LNF6" s="85"/>
      <c r="LNG6" s="85"/>
      <c r="LNH6" s="85"/>
      <c r="LNI6" s="85"/>
      <c r="LNJ6" s="85"/>
      <c r="LNK6" s="85"/>
      <c r="LNL6" s="85"/>
      <c r="LNM6" s="85"/>
      <c r="LNN6" s="85"/>
      <c r="LNO6" s="85"/>
      <c r="LNP6" s="85"/>
      <c r="LNQ6" s="85"/>
      <c r="LNR6" s="85"/>
      <c r="LNS6" s="85"/>
      <c r="LNT6" s="85"/>
      <c r="LNU6" s="85"/>
      <c r="LNV6" s="85"/>
      <c r="LNW6" s="85"/>
      <c r="LNX6" s="85"/>
      <c r="LNY6" s="85"/>
      <c r="LNZ6" s="85"/>
      <c r="LOA6" s="85"/>
      <c r="LOB6" s="85"/>
      <c r="LOC6" s="85"/>
      <c r="LOD6" s="85"/>
      <c r="LOE6" s="85"/>
      <c r="LOF6" s="85"/>
      <c r="LOG6" s="85"/>
      <c r="LOH6" s="85"/>
      <c r="LOI6" s="85"/>
      <c r="LOJ6" s="85"/>
      <c r="LOK6" s="85"/>
      <c r="LOL6" s="85"/>
      <c r="LOM6" s="85"/>
      <c r="LON6" s="85"/>
      <c r="LOO6" s="85"/>
      <c r="LOP6" s="85"/>
      <c r="LOQ6" s="85"/>
      <c r="LOR6" s="85"/>
      <c r="LOS6" s="85"/>
      <c r="LOT6" s="85"/>
      <c r="LOU6" s="85"/>
      <c r="LOV6" s="85"/>
      <c r="LOW6" s="85"/>
      <c r="LOX6" s="85"/>
      <c r="LOY6" s="85"/>
      <c r="LOZ6" s="85"/>
      <c r="LPA6" s="85"/>
      <c r="LPB6" s="85"/>
      <c r="LPC6" s="85"/>
      <c r="LPD6" s="85"/>
      <c r="LPE6" s="85"/>
      <c r="LPF6" s="85"/>
      <c r="LPG6" s="85"/>
      <c r="LPH6" s="85"/>
      <c r="LPI6" s="85"/>
      <c r="LPJ6" s="85"/>
      <c r="LPK6" s="85"/>
      <c r="LPL6" s="85"/>
      <c r="LPM6" s="85"/>
      <c r="LPN6" s="85"/>
      <c r="LPO6" s="85"/>
      <c r="LPP6" s="85"/>
      <c r="LPQ6" s="85"/>
      <c r="LPR6" s="85"/>
      <c r="LPS6" s="85"/>
      <c r="LPT6" s="85"/>
      <c r="LPU6" s="85"/>
      <c r="LPV6" s="85"/>
      <c r="LPW6" s="85"/>
      <c r="LPX6" s="85"/>
      <c r="LPY6" s="85"/>
      <c r="LPZ6" s="85"/>
      <c r="LQA6" s="85"/>
      <c r="LQB6" s="85"/>
      <c r="LQC6" s="85"/>
      <c r="LQD6" s="85"/>
      <c r="LQE6" s="85"/>
      <c r="LQF6" s="85"/>
      <c r="LQG6" s="85"/>
      <c r="LQH6" s="85"/>
      <c r="LQI6" s="85"/>
      <c r="LQJ6" s="85"/>
      <c r="LQK6" s="85"/>
      <c r="LQL6" s="85"/>
      <c r="LQM6" s="85"/>
      <c r="LQN6" s="85"/>
      <c r="LQO6" s="85"/>
      <c r="LQP6" s="85"/>
      <c r="LQQ6" s="85"/>
      <c r="LQR6" s="85"/>
      <c r="LQS6" s="85"/>
      <c r="LQT6" s="85"/>
      <c r="LQU6" s="85"/>
      <c r="LQV6" s="85"/>
      <c r="LQW6" s="85"/>
      <c r="LQX6" s="85"/>
      <c r="LQY6" s="85"/>
      <c r="LQZ6" s="85"/>
      <c r="LRA6" s="85"/>
      <c r="LRB6" s="85"/>
      <c r="LRC6" s="85"/>
      <c r="LRD6" s="85"/>
      <c r="LRE6" s="85"/>
      <c r="LRF6" s="85"/>
      <c r="LRG6" s="85"/>
      <c r="LRH6" s="85"/>
      <c r="LRI6" s="85"/>
      <c r="LRJ6" s="85"/>
      <c r="LRK6" s="85"/>
      <c r="LRL6" s="85"/>
      <c r="LRM6" s="85"/>
      <c r="LRN6" s="85"/>
      <c r="LRO6" s="85"/>
      <c r="LRP6" s="85"/>
      <c r="LRQ6" s="85"/>
      <c r="LRR6" s="85"/>
      <c r="LRS6" s="85"/>
      <c r="LRT6" s="85"/>
      <c r="LRU6" s="85"/>
      <c r="LRV6" s="85"/>
      <c r="LRW6" s="85"/>
      <c r="LRX6" s="85"/>
      <c r="LRY6" s="85"/>
      <c r="LRZ6" s="85"/>
      <c r="LSA6" s="85"/>
      <c r="LSB6" s="85"/>
      <c r="LSC6" s="85"/>
      <c r="LSD6" s="85"/>
      <c r="LSE6" s="85"/>
      <c r="LSF6" s="85"/>
      <c r="LSG6" s="85"/>
      <c r="LSH6" s="85"/>
      <c r="LSI6" s="85"/>
      <c r="LSJ6" s="85"/>
      <c r="LSK6" s="85"/>
      <c r="LSL6" s="85"/>
      <c r="LSM6" s="85"/>
      <c r="LSN6" s="85"/>
      <c r="LSO6" s="85"/>
      <c r="LSP6" s="85"/>
      <c r="LSQ6" s="85"/>
      <c r="LSR6" s="85"/>
      <c r="LSS6" s="85"/>
      <c r="LST6" s="85"/>
      <c r="LSU6" s="85"/>
      <c r="LSV6" s="85"/>
      <c r="LSW6" s="85"/>
      <c r="LSX6" s="85"/>
      <c r="LSY6" s="85"/>
      <c r="LSZ6" s="85"/>
      <c r="LTA6" s="85"/>
      <c r="LTB6" s="85"/>
      <c r="LTC6" s="85"/>
      <c r="LTD6" s="85"/>
      <c r="LTE6" s="85"/>
      <c r="LTF6" s="85"/>
      <c r="LTG6" s="85"/>
      <c r="LTH6" s="85"/>
      <c r="LTI6" s="85"/>
      <c r="LTJ6" s="85"/>
      <c r="LTK6" s="85"/>
      <c r="LTL6" s="85"/>
      <c r="LTM6" s="85"/>
      <c r="LTN6" s="85"/>
      <c r="LTO6" s="85"/>
      <c r="LTP6" s="85"/>
      <c r="LTQ6" s="85"/>
      <c r="LTR6" s="85"/>
      <c r="LTS6" s="85"/>
      <c r="LTT6" s="85"/>
      <c r="LTU6" s="85"/>
      <c r="LTV6" s="85"/>
      <c r="LTW6" s="85"/>
      <c r="LTX6" s="85"/>
      <c r="LTY6" s="85"/>
      <c r="LTZ6" s="85"/>
      <c r="LUA6" s="85"/>
      <c r="LUB6" s="85"/>
      <c r="LUC6" s="85"/>
      <c r="LUD6" s="85"/>
      <c r="LUE6" s="85"/>
      <c r="LUF6" s="85"/>
      <c r="LUG6" s="85"/>
      <c r="LUH6" s="85"/>
      <c r="LUI6" s="85"/>
      <c r="LUJ6" s="85"/>
      <c r="LUK6" s="85"/>
      <c r="LUL6" s="85"/>
      <c r="LUM6" s="85"/>
      <c r="LUN6" s="85"/>
      <c r="LUO6" s="85"/>
      <c r="LUP6" s="85"/>
      <c r="LUQ6" s="85"/>
      <c r="LUR6" s="85"/>
      <c r="LUS6" s="85"/>
      <c r="LUT6" s="85"/>
      <c r="LUU6" s="85"/>
      <c r="LUV6" s="85"/>
      <c r="LUW6" s="85"/>
      <c r="LUX6" s="85"/>
      <c r="LUY6" s="85"/>
      <c r="LUZ6" s="85"/>
      <c r="LVA6" s="85"/>
      <c r="LVB6" s="85"/>
      <c r="LVC6" s="85"/>
      <c r="LVD6" s="85"/>
      <c r="LVE6" s="85"/>
      <c r="LVF6" s="85"/>
      <c r="LVG6" s="85"/>
      <c r="LVH6" s="85"/>
      <c r="LVI6" s="85"/>
      <c r="LVJ6" s="85"/>
      <c r="LVK6" s="85"/>
      <c r="LVL6" s="85"/>
      <c r="LVM6" s="85"/>
      <c r="LVN6" s="85"/>
      <c r="LVO6" s="85"/>
      <c r="LVP6" s="85"/>
      <c r="LVQ6" s="85"/>
      <c r="LVR6" s="85"/>
      <c r="LVS6" s="85"/>
      <c r="LVT6" s="85"/>
      <c r="LVU6" s="85"/>
      <c r="LVV6" s="85"/>
      <c r="LVW6" s="85"/>
      <c r="LVX6" s="85"/>
      <c r="LVY6" s="85"/>
      <c r="LVZ6" s="85"/>
      <c r="LWA6" s="85"/>
      <c r="LWB6" s="85"/>
      <c r="LWC6" s="85"/>
      <c r="LWD6" s="85"/>
      <c r="LWE6" s="85"/>
      <c r="LWF6" s="85"/>
      <c r="LWG6" s="85"/>
      <c r="LWH6" s="85"/>
      <c r="LWI6" s="85"/>
      <c r="LWJ6" s="85"/>
      <c r="LWK6" s="85"/>
      <c r="LWL6" s="85"/>
      <c r="LWM6" s="85"/>
      <c r="LWN6" s="85"/>
      <c r="LWO6" s="85"/>
      <c r="LWP6" s="85"/>
      <c r="LWQ6" s="85"/>
      <c r="LWR6" s="85"/>
      <c r="LWS6" s="85"/>
      <c r="LWT6" s="85"/>
      <c r="LWU6" s="85"/>
      <c r="LWV6" s="85"/>
      <c r="LWW6" s="85"/>
      <c r="LWX6" s="85"/>
      <c r="LWY6" s="85"/>
      <c r="LWZ6" s="85"/>
      <c r="LXA6" s="85"/>
      <c r="LXB6" s="85"/>
      <c r="LXC6" s="85"/>
      <c r="LXD6" s="85"/>
      <c r="LXE6" s="85"/>
      <c r="LXF6" s="85"/>
      <c r="LXG6" s="85"/>
      <c r="LXH6" s="85"/>
      <c r="LXI6" s="85"/>
      <c r="LXJ6" s="85"/>
      <c r="LXK6" s="85"/>
      <c r="LXL6" s="85"/>
      <c r="LXM6" s="85"/>
      <c r="LXN6" s="85"/>
      <c r="LXO6" s="85"/>
      <c r="LXP6" s="85"/>
      <c r="LXQ6" s="85"/>
      <c r="LXR6" s="85"/>
      <c r="LXS6" s="85"/>
      <c r="LXT6" s="85"/>
      <c r="LXU6" s="85"/>
      <c r="LXV6" s="85"/>
      <c r="LXW6" s="85"/>
      <c r="LXX6" s="85"/>
      <c r="LXY6" s="85"/>
      <c r="LXZ6" s="85"/>
      <c r="LYA6" s="85"/>
      <c r="LYB6" s="85"/>
      <c r="LYC6" s="85"/>
      <c r="LYD6" s="85"/>
      <c r="LYE6" s="85"/>
      <c r="LYF6" s="85"/>
      <c r="LYG6" s="85"/>
      <c r="LYH6" s="85"/>
      <c r="LYI6" s="85"/>
      <c r="LYJ6" s="85"/>
      <c r="LYK6" s="85"/>
      <c r="LYL6" s="85"/>
      <c r="LYM6" s="85"/>
      <c r="LYN6" s="85"/>
      <c r="LYO6" s="85"/>
      <c r="LYP6" s="85"/>
      <c r="LYQ6" s="85"/>
      <c r="LYR6" s="85"/>
      <c r="LYS6" s="85"/>
      <c r="LYT6" s="85"/>
      <c r="LYU6" s="85"/>
      <c r="LYV6" s="85"/>
      <c r="LYW6" s="85"/>
      <c r="LYX6" s="85"/>
      <c r="LYY6" s="85"/>
      <c r="LYZ6" s="85"/>
      <c r="LZA6" s="85"/>
      <c r="LZB6" s="85"/>
      <c r="LZC6" s="85"/>
      <c r="LZD6" s="85"/>
      <c r="LZE6" s="85"/>
      <c r="LZF6" s="85"/>
      <c r="LZG6" s="85"/>
      <c r="LZH6" s="85"/>
      <c r="LZI6" s="85"/>
      <c r="LZJ6" s="85"/>
      <c r="LZK6" s="85"/>
      <c r="LZL6" s="85"/>
      <c r="LZM6" s="85"/>
      <c r="LZN6" s="85"/>
      <c r="LZO6" s="85"/>
      <c r="LZP6" s="85"/>
      <c r="LZQ6" s="85"/>
      <c r="LZR6" s="85"/>
      <c r="LZS6" s="85"/>
      <c r="LZT6" s="85"/>
      <c r="LZU6" s="85"/>
      <c r="LZV6" s="85"/>
      <c r="LZW6" s="85"/>
      <c r="LZX6" s="85"/>
      <c r="LZY6" s="85"/>
      <c r="LZZ6" s="85"/>
      <c r="MAA6" s="85"/>
      <c r="MAB6" s="85"/>
      <c r="MAC6" s="85"/>
      <c r="MAD6" s="85"/>
      <c r="MAE6" s="85"/>
      <c r="MAF6" s="85"/>
      <c r="MAG6" s="85"/>
      <c r="MAH6" s="85"/>
      <c r="MAI6" s="85"/>
      <c r="MAJ6" s="85"/>
      <c r="MAK6" s="85"/>
      <c r="MAL6" s="85"/>
      <c r="MAM6" s="85"/>
      <c r="MAN6" s="85"/>
      <c r="MAO6" s="85"/>
      <c r="MAP6" s="85"/>
      <c r="MAQ6" s="85"/>
      <c r="MAR6" s="85"/>
      <c r="MAS6" s="85"/>
      <c r="MAT6" s="85"/>
      <c r="MAU6" s="85"/>
      <c r="MAV6" s="85"/>
      <c r="MAW6" s="85"/>
      <c r="MAX6" s="85"/>
      <c r="MAY6" s="85"/>
      <c r="MAZ6" s="85"/>
      <c r="MBA6" s="85"/>
      <c r="MBB6" s="85"/>
      <c r="MBC6" s="85"/>
      <c r="MBD6" s="85"/>
      <c r="MBE6" s="85"/>
      <c r="MBF6" s="85"/>
      <c r="MBG6" s="85"/>
      <c r="MBH6" s="85"/>
      <c r="MBI6" s="85"/>
      <c r="MBJ6" s="85"/>
      <c r="MBK6" s="85"/>
      <c r="MBL6" s="85"/>
      <c r="MBM6" s="85"/>
      <c r="MBN6" s="85"/>
      <c r="MBO6" s="85"/>
      <c r="MBP6" s="85"/>
      <c r="MBQ6" s="85"/>
      <c r="MBR6" s="85"/>
      <c r="MBS6" s="85"/>
      <c r="MBT6" s="85"/>
      <c r="MBU6" s="85"/>
      <c r="MBV6" s="85"/>
      <c r="MBW6" s="85"/>
      <c r="MBX6" s="85"/>
      <c r="MBY6" s="85"/>
      <c r="MBZ6" s="85"/>
      <c r="MCA6" s="85"/>
      <c r="MCB6" s="85"/>
      <c r="MCC6" s="85"/>
      <c r="MCD6" s="85"/>
      <c r="MCE6" s="85"/>
      <c r="MCF6" s="85"/>
      <c r="MCG6" s="85"/>
      <c r="MCH6" s="85"/>
      <c r="MCI6" s="85"/>
      <c r="MCJ6" s="85"/>
      <c r="MCK6" s="85"/>
      <c r="MCL6" s="85"/>
      <c r="MCM6" s="85"/>
      <c r="MCN6" s="85"/>
      <c r="MCO6" s="85"/>
      <c r="MCP6" s="85"/>
      <c r="MCQ6" s="85"/>
      <c r="MCR6" s="85"/>
      <c r="MCS6" s="85"/>
      <c r="MCT6" s="85"/>
      <c r="MCU6" s="85"/>
      <c r="MCV6" s="85"/>
      <c r="MCW6" s="85"/>
      <c r="MCX6" s="85"/>
      <c r="MCY6" s="85"/>
      <c r="MCZ6" s="85"/>
      <c r="MDA6" s="85"/>
      <c r="MDB6" s="85"/>
      <c r="MDC6" s="85"/>
      <c r="MDD6" s="85"/>
      <c r="MDE6" s="85"/>
      <c r="MDF6" s="85"/>
      <c r="MDG6" s="85"/>
      <c r="MDH6" s="85"/>
      <c r="MDI6" s="85"/>
      <c r="MDJ6" s="85"/>
      <c r="MDK6" s="85"/>
      <c r="MDL6" s="85"/>
      <c r="MDM6" s="85"/>
      <c r="MDN6" s="85"/>
      <c r="MDO6" s="85"/>
      <c r="MDP6" s="85"/>
      <c r="MDQ6" s="85"/>
      <c r="MDR6" s="85"/>
      <c r="MDS6" s="85"/>
      <c r="MDT6" s="85"/>
      <c r="MDU6" s="85"/>
      <c r="MDV6" s="85"/>
      <c r="MDW6" s="85"/>
      <c r="MDX6" s="85"/>
      <c r="MDY6" s="85"/>
      <c r="MDZ6" s="85"/>
      <c r="MEA6" s="85"/>
      <c r="MEB6" s="85"/>
      <c r="MEC6" s="85"/>
      <c r="MED6" s="85"/>
      <c r="MEE6" s="85"/>
      <c r="MEF6" s="85"/>
      <c r="MEG6" s="85"/>
      <c r="MEH6" s="85"/>
      <c r="MEI6" s="85"/>
      <c r="MEJ6" s="85"/>
      <c r="MEK6" s="85"/>
      <c r="MEL6" s="85"/>
      <c r="MEM6" s="85"/>
      <c r="MEN6" s="85"/>
      <c r="MEO6" s="85"/>
      <c r="MEP6" s="85"/>
      <c r="MEQ6" s="85"/>
      <c r="MER6" s="85"/>
      <c r="MES6" s="85"/>
      <c r="MET6" s="85"/>
      <c r="MEU6" s="85"/>
      <c r="MEV6" s="85"/>
      <c r="MEW6" s="85"/>
      <c r="MEX6" s="85"/>
      <c r="MEY6" s="85"/>
      <c r="MEZ6" s="85"/>
      <c r="MFA6" s="85"/>
      <c r="MFB6" s="85"/>
      <c r="MFC6" s="85"/>
      <c r="MFD6" s="85"/>
      <c r="MFE6" s="85"/>
      <c r="MFF6" s="85"/>
      <c r="MFG6" s="85"/>
      <c r="MFH6" s="85"/>
      <c r="MFI6" s="85"/>
      <c r="MFJ6" s="85"/>
      <c r="MFK6" s="85"/>
      <c r="MFL6" s="85"/>
      <c r="MFM6" s="85"/>
      <c r="MFN6" s="85"/>
      <c r="MFO6" s="85"/>
      <c r="MFP6" s="85"/>
      <c r="MFQ6" s="85"/>
      <c r="MFR6" s="85"/>
      <c r="MFS6" s="85"/>
      <c r="MFT6" s="85"/>
      <c r="MFU6" s="85"/>
      <c r="MFV6" s="85"/>
      <c r="MFW6" s="85"/>
      <c r="MFX6" s="85"/>
      <c r="MFY6" s="85"/>
      <c r="MFZ6" s="85"/>
      <c r="MGA6" s="85"/>
      <c r="MGB6" s="85"/>
      <c r="MGC6" s="85"/>
      <c r="MGD6" s="85"/>
      <c r="MGE6" s="85"/>
      <c r="MGF6" s="85"/>
      <c r="MGG6" s="85"/>
      <c r="MGH6" s="85"/>
      <c r="MGI6" s="85"/>
      <c r="MGJ6" s="85"/>
      <c r="MGK6" s="85"/>
      <c r="MGL6" s="85"/>
      <c r="MGM6" s="85"/>
      <c r="MGN6" s="85"/>
      <c r="MGO6" s="85"/>
      <c r="MGP6" s="85"/>
      <c r="MGQ6" s="85"/>
      <c r="MGR6" s="85"/>
      <c r="MGS6" s="85"/>
      <c r="MGT6" s="85"/>
      <c r="MGU6" s="85"/>
      <c r="MGV6" s="85"/>
      <c r="MGW6" s="85"/>
      <c r="MGX6" s="85"/>
      <c r="MGY6" s="85"/>
      <c r="MGZ6" s="85"/>
      <c r="MHA6" s="85"/>
      <c r="MHB6" s="85"/>
      <c r="MHC6" s="85"/>
      <c r="MHD6" s="85"/>
      <c r="MHE6" s="85"/>
      <c r="MHF6" s="85"/>
      <c r="MHG6" s="85"/>
      <c r="MHH6" s="85"/>
      <c r="MHI6" s="85"/>
      <c r="MHJ6" s="85"/>
      <c r="MHK6" s="85"/>
      <c r="MHL6" s="85"/>
      <c r="MHM6" s="85"/>
      <c r="MHN6" s="85"/>
      <c r="MHO6" s="85"/>
      <c r="MHP6" s="85"/>
      <c r="MHQ6" s="85"/>
      <c r="MHR6" s="85"/>
      <c r="MHS6" s="85"/>
      <c r="MHT6" s="85"/>
      <c r="MHU6" s="85"/>
      <c r="MHV6" s="85"/>
      <c r="MHW6" s="85"/>
      <c r="MHX6" s="85"/>
      <c r="MHY6" s="85"/>
      <c r="MHZ6" s="85"/>
      <c r="MIA6" s="85"/>
      <c r="MIB6" s="85"/>
      <c r="MIC6" s="85"/>
      <c r="MID6" s="85"/>
      <c r="MIE6" s="85"/>
      <c r="MIF6" s="85"/>
      <c r="MIG6" s="85"/>
      <c r="MIH6" s="85"/>
      <c r="MII6" s="85"/>
      <c r="MIJ6" s="85"/>
      <c r="MIK6" s="85"/>
      <c r="MIL6" s="85"/>
      <c r="MIM6" s="85"/>
      <c r="MIN6" s="85"/>
      <c r="MIO6" s="85"/>
      <c r="MIP6" s="85"/>
      <c r="MIQ6" s="85"/>
      <c r="MIR6" s="85"/>
      <c r="MIS6" s="85"/>
      <c r="MIT6" s="85"/>
      <c r="MIU6" s="85"/>
      <c r="MIV6" s="85"/>
      <c r="MIW6" s="85"/>
      <c r="MIX6" s="85"/>
      <c r="MIY6" s="85"/>
      <c r="MIZ6" s="85"/>
      <c r="MJA6" s="85"/>
      <c r="MJB6" s="85"/>
      <c r="MJC6" s="85"/>
      <c r="MJD6" s="85"/>
      <c r="MJE6" s="85"/>
      <c r="MJF6" s="85"/>
      <c r="MJG6" s="85"/>
      <c r="MJH6" s="85"/>
      <c r="MJI6" s="85"/>
      <c r="MJJ6" s="85"/>
      <c r="MJK6" s="85"/>
      <c r="MJL6" s="85"/>
      <c r="MJM6" s="85"/>
      <c r="MJN6" s="85"/>
      <c r="MJO6" s="85"/>
      <c r="MJP6" s="85"/>
      <c r="MJQ6" s="85"/>
      <c r="MJR6" s="85"/>
      <c r="MJS6" s="85"/>
      <c r="MJT6" s="85"/>
      <c r="MJU6" s="85"/>
      <c r="MJV6" s="85"/>
      <c r="MJW6" s="85"/>
      <c r="MJX6" s="85"/>
      <c r="MJY6" s="85"/>
      <c r="MJZ6" s="85"/>
      <c r="MKA6" s="85"/>
      <c r="MKB6" s="85"/>
      <c r="MKC6" s="85"/>
      <c r="MKD6" s="85"/>
      <c r="MKE6" s="85"/>
      <c r="MKF6" s="85"/>
      <c r="MKG6" s="85"/>
      <c r="MKH6" s="85"/>
      <c r="MKI6" s="85"/>
      <c r="MKJ6" s="85"/>
      <c r="MKK6" s="85"/>
      <c r="MKL6" s="85"/>
      <c r="MKM6" s="85"/>
      <c r="MKN6" s="85"/>
      <c r="MKO6" s="85"/>
      <c r="MKP6" s="85"/>
      <c r="MKQ6" s="85"/>
      <c r="MKR6" s="85"/>
      <c r="MKS6" s="85"/>
      <c r="MKT6" s="85"/>
      <c r="MKU6" s="85"/>
      <c r="MKV6" s="85"/>
      <c r="MKW6" s="85"/>
      <c r="MKX6" s="85"/>
      <c r="MKY6" s="85"/>
      <c r="MKZ6" s="85"/>
      <c r="MLA6" s="85"/>
      <c r="MLB6" s="85"/>
      <c r="MLC6" s="85"/>
      <c r="MLD6" s="85"/>
      <c r="MLE6" s="85"/>
      <c r="MLF6" s="85"/>
      <c r="MLG6" s="85"/>
      <c r="MLH6" s="85"/>
      <c r="MLI6" s="85"/>
      <c r="MLJ6" s="85"/>
      <c r="MLK6" s="85"/>
      <c r="MLL6" s="85"/>
      <c r="MLM6" s="85"/>
      <c r="MLN6" s="85"/>
      <c r="MLO6" s="85"/>
      <c r="MLP6" s="85"/>
      <c r="MLQ6" s="85"/>
      <c r="MLR6" s="85"/>
      <c r="MLS6" s="85"/>
      <c r="MLT6" s="85"/>
      <c r="MLU6" s="85"/>
      <c r="MLV6" s="85"/>
      <c r="MLW6" s="85"/>
      <c r="MLX6" s="85"/>
      <c r="MLY6" s="85"/>
      <c r="MLZ6" s="85"/>
      <c r="MMA6" s="85"/>
      <c r="MMB6" s="85"/>
      <c r="MMC6" s="85"/>
      <c r="MMD6" s="85"/>
      <c r="MME6" s="85"/>
      <c r="MMF6" s="85"/>
      <c r="MMG6" s="85"/>
      <c r="MMH6" s="85"/>
      <c r="MMI6" s="85"/>
      <c r="MMJ6" s="85"/>
      <c r="MMK6" s="85"/>
      <c r="MML6" s="85"/>
      <c r="MMM6" s="85"/>
      <c r="MMN6" s="85"/>
      <c r="MMO6" s="85"/>
      <c r="MMP6" s="85"/>
      <c r="MMQ6" s="85"/>
      <c r="MMR6" s="85"/>
      <c r="MMS6" s="85"/>
      <c r="MMT6" s="85"/>
      <c r="MMU6" s="85"/>
      <c r="MMV6" s="85"/>
      <c r="MMW6" s="85"/>
      <c r="MMX6" s="85"/>
      <c r="MMY6" s="85"/>
      <c r="MMZ6" s="85"/>
      <c r="MNA6" s="85"/>
      <c r="MNB6" s="85"/>
      <c r="MNC6" s="85"/>
      <c r="MND6" s="85"/>
      <c r="MNE6" s="85"/>
      <c r="MNF6" s="85"/>
      <c r="MNG6" s="85"/>
      <c r="MNH6" s="85"/>
      <c r="MNI6" s="85"/>
      <c r="MNJ6" s="85"/>
      <c r="MNK6" s="85"/>
      <c r="MNL6" s="85"/>
      <c r="MNM6" s="85"/>
      <c r="MNN6" s="85"/>
      <c r="MNO6" s="85"/>
      <c r="MNP6" s="85"/>
      <c r="MNQ6" s="85"/>
      <c r="MNR6" s="85"/>
      <c r="MNS6" s="85"/>
      <c r="MNT6" s="85"/>
      <c r="MNU6" s="85"/>
      <c r="MNV6" s="85"/>
      <c r="MNW6" s="85"/>
      <c r="MNX6" s="85"/>
      <c r="MNY6" s="85"/>
      <c r="MNZ6" s="85"/>
      <c r="MOA6" s="85"/>
      <c r="MOB6" s="85"/>
      <c r="MOC6" s="85"/>
      <c r="MOD6" s="85"/>
      <c r="MOE6" s="85"/>
      <c r="MOF6" s="85"/>
      <c r="MOG6" s="85"/>
      <c r="MOH6" s="85"/>
      <c r="MOI6" s="85"/>
      <c r="MOJ6" s="85"/>
      <c r="MOK6" s="85"/>
      <c r="MOL6" s="85"/>
      <c r="MOM6" s="85"/>
      <c r="MON6" s="85"/>
      <c r="MOO6" s="85"/>
      <c r="MOP6" s="85"/>
      <c r="MOQ6" s="85"/>
      <c r="MOR6" s="85"/>
      <c r="MOS6" s="85"/>
      <c r="MOT6" s="85"/>
      <c r="MOU6" s="85"/>
      <c r="MOV6" s="85"/>
      <c r="MOW6" s="85"/>
      <c r="MOX6" s="85"/>
      <c r="MOY6" s="85"/>
      <c r="MOZ6" s="85"/>
      <c r="MPA6" s="85"/>
      <c r="MPB6" s="85"/>
      <c r="MPC6" s="85"/>
      <c r="MPD6" s="85"/>
      <c r="MPE6" s="85"/>
      <c r="MPF6" s="85"/>
      <c r="MPG6" s="85"/>
      <c r="MPH6" s="85"/>
      <c r="MPI6" s="85"/>
      <c r="MPJ6" s="85"/>
      <c r="MPK6" s="85"/>
      <c r="MPL6" s="85"/>
      <c r="MPM6" s="85"/>
      <c r="MPN6" s="85"/>
      <c r="MPO6" s="85"/>
      <c r="MPP6" s="85"/>
      <c r="MPQ6" s="85"/>
      <c r="MPR6" s="85"/>
      <c r="MPS6" s="85"/>
      <c r="MPT6" s="85"/>
      <c r="MPU6" s="85"/>
      <c r="MPV6" s="85"/>
      <c r="MPW6" s="85"/>
      <c r="MPX6" s="85"/>
      <c r="MPY6" s="85"/>
      <c r="MPZ6" s="85"/>
      <c r="MQA6" s="85"/>
      <c r="MQB6" s="85"/>
      <c r="MQC6" s="85"/>
      <c r="MQD6" s="85"/>
      <c r="MQE6" s="85"/>
      <c r="MQF6" s="85"/>
      <c r="MQG6" s="85"/>
      <c r="MQH6" s="85"/>
      <c r="MQI6" s="85"/>
      <c r="MQJ6" s="85"/>
      <c r="MQK6" s="85"/>
      <c r="MQL6" s="85"/>
      <c r="MQM6" s="85"/>
      <c r="MQN6" s="85"/>
      <c r="MQO6" s="85"/>
      <c r="MQP6" s="85"/>
      <c r="MQQ6" s="85"/>
      <c r="MQR6" s="85"/>
      <c r="MQS6" s="85"/>
      <c r="MQT6" s="85"/>
      <c r="MQU6" s="85"/>
      <c r="MQV6" s="85"/>
      <c r="MQW6" s="85"/>
      <c r="MQX6" s="85"/>
      <c r="MQY6" s="85"/>
      <c r="MQZ6" s="85"/>
      <c r="MRA6" s="85"/>
      <c r="MRB6" s="85"/>
      <c r="MRC6" s="85"/>
      <c r="MRD6" s="85"/>
      <c r="MRE6" s="85"/>
      <c r="MRF6" s="85"/>
      <c r="MRG6" s="85"/>
      <c r="MRH6" s="85"/>
      <c r="MRI6" s="85"/>
      <c r="MRJ6" s="85"/>
      <c r="MRK6" s="85"/>
      <c r="MRL6" s="85"/>
      <c r="MRM6" s="85"/>
      <c r="MRN6" s="85"/>
      <c r="MRO6" s="85"/>
      <c r="MRP6" s="85"/>
      <c r="MRQ6" s="85"/>
      <c r="MRR6" s="85"/>
      <c r="MRS6" s="85"/>
      <c r="MRT6" s="85"/>
      <c r="MRU6" s="85"/>
      <c r="MRV6" s="85"/>
      <c r="MRW6" s="85"/>
      <c r="MRX6" s="85"/>
      <c r="MRY6" s="85"/>
      <c r="MRZ6" s="85"/>
      <c r="MSA6" s="85"/>
      <c r="MSB6" s="85"/>
      <c r="MSC6" s="85"/>
      <c r="MSD6" s="85"/>
      <c r="MSE6" s="85"/>
      <c r="MSF6" s="85"/>
      <c r="MSG6" s="85"/>
      <c r="MSH6" s="85"/>
      <c r="MSI6" s="85"/>
      <c r="MSJ6" s="85"/>
      <c r="MSK6" s="85"/>
      <c r="MSL6" s="85"/>
      <c r="MSM6" s="85"/>
      <c r="MSN6" s="85"/>
      <c r="MSO6" s="85"/>
      <c r="MSP6" s="85"/>
      <c r="MSQ6" s="85"/>
      <c r="MSR6" s="85"/>
      <c r="MSS6" s="85"/>
      <c r="MST6" s="85"/>
      <c r="MSU6" s="85"/>
      <c r="MSV6" s="85"/>
      <c r="MSW6" s="85"/>
      <c r="MSX6" s="85"/>
      <c r="MSY6" s="85"/>
      <c r="MSZ6" s="85"/>
      <c r="MTA6" s="85"/>
      <c r="MTB6" s="85"/>
      <c r="MTC6" s="85"/>
      <c r="MTD6" s="85"/>
      <c r="MTE6" s="85"/>
      <c r="MTF6" s="85"/>
      <c r="MTG6" s="85"/>
      <c r="MTH6" s="85"/>
      <c r="MTI6" s="85"/>
      <c r="MTJ6" s="85"/>
      <c r="MTK6" s="85"/>
      <c r="MTL6" s="85"/>
      <c r="MTM6" s="85"/>
      <c r="MTN6" s="85"/>
      <c r="MTO6" s="85"/>
      <c r="MTP6" s="85"/>
      <c r="MTQ6" s="85"/>
      <c r="MTR6" s="85"/>
      <c r="MTS6" s="85"/>
      <c r="MTT6" s="85"/>
      <c r="MTU6" s="85"/>
      <c r="MTV6" s="85"/>
      <c r="MTW6" s="85"/>
      <c r="MTX6" s="85"/>
      <c r="MTY6" s="85"/>
      <c r="MTZ6" s="85"/>
      <c r="MUA6" s="85"/>
      <c r="MUB6" s="85"/>
      <c r="MUC6" s="85"/>
      <c r="MUD6" s="85"/>
      <c r="MUE6" s="85"/>
      <c r="MUF6" s="85"/>
      <c r="MUG6" s="85"/>
      <c r="MUH6" s="85"/>
      <c r="MUI6" s="85"/>
      <c r="MUJ6" s="85"/>
      <c r="MUK6" s="85"/>
      <c r="MUL6" s="85"/>
      <c r="MUM6" s="85"/>
      <c r="MUN6" s="85"/>
      <c r="MUO6" s="85"/>
      <c r="MUP6" s="85"/>
      <c r="MUQ6" s="85"/>
      <c r="MUR6" s="85"/>
      <c r="MUS6" s="85"/>
      <c r="MUT6" s="85"/>
      <c r="MUU6" s="85"/>
      <c r="MUV6" s="85"/>
      <c r="MUW6" s="85"/>
      <c r="MUX6" s="85"/>
      <c r="MUY6" s="85"/>
      <c r="MUZ6" s="85"/>
      <c r="MVA6" s="85"/>
      <c r="MVB6" s="85"/>
      <c r="MVC6" s="85"/>
      <c r="MVD6" s="85"/>
      <c r="MVE6" s="85"/>
      <c r="MVF6" s="85"/>
      <c r="MVG6" s="85"/>
      <c r="MVH6" s="85"/>
      <c r="MVI6" s="85"/>
      <c r="MVJ6" s="85"/>
      <c r="MVK6" s="85"/>
      <c r="MVL6" s="85"/>
      <c r="MVM6" s="85"/>
      <c r="MVN6" s="85"/>
      <c r="MVO6" s="85"/>
      <c r="MVP6" s="85"/>
      <c r="MVQ6" s="85"/>
      <c r="MVR6" s="85"/>
      <c r="MVS6" s="85"/>
      <c r="MVT6" s="85"/>
      <c r="MVU6" s="85"/>
      <c r="MVV6" s="85"/>
      <c r="MVW6" s="85"/>
      <c r="MVX6" s="85"/>
      <c r="MVY6" s="85"/>
      <c r="MVZ6" s="85"/>
      <c r="MWA6" s="85"/>
      <c r="MWB6" s="85"/>
      <c r="MWC6" s="85"/>
      <c r="MWD6" s="85"/>
      <c r="MWE6" s="85"/>
      <c r="MWF6" s="85"/>
      <c r="MWG6" s="85"/>
      <c r="MWH6" s="85"/>
      <c r="MWI6" s="85"/>
      <c r="MWJ6" s="85"/>
      <c r="MWK6" s="85"/>
      <c r="MWL6" s="85"/>
      <c r="MWM6" s="85"/>
      <c r="MWN6" s="85"/>
      <c r="MWO6" s="85"/>
      <c r="MWP6" s="85"/>
      <c r="MWQ6" s="85"/>
      <c r="MWR6" s="85"/>
      <c r="MWS6" s="85"/>
      <c r="MWT6" s="85"/>
      <c r="MWU6" s="85"/>
      <c r="MWV6" s="85"/>
      <c r="MWW6" s="85"/>
      <c r="MWX6" s="85"/>
      <c r="MWY6" s="85"/>
      <c r="MWZ6" s="85"/>
      <c r="MXA6" s="85"/>
      <c r="MXB6" s="85"/>
      <c r="MXC6" s="85"/>
      <c r="MXD6" s="85"/>
      <c r="MXE6" s="85"/>
      <c r="MXF6" s="85"/>
      <c r="MXG6" s="85"/>
      <c r="MXH6" s="85"/>
      <c r="MXI6" s="85"/>
      <c r="MXJ6" s="85"/>
      <c r="MXK6" s="85"/>
      <c r="MXL6" s="85"/>
      <c r="MXM6" s="85"/>
      <c r="MXN6" s="85"/>
      <c r="MXO6" s="85"/>
      <c r="MXP6" s="85"/>
      <c r="MXQ6" s="85"/>
      <c r="MXR6" s="85"/>
      <c r="MXS6" s="85"/>
      <c r="MXT6" s="85"/>
      <c r="MXU6" s="85"/>
      <c r="MXV6" s="85"/>
      <c r="MXW6" s="85"/>
      <c r="MXX6" s="85"/>
      <c r="MXY6" s="85"/>
      <c r="MXZ6" s="85"/>
      <c r="MYA6" s="85"/>
      <c r="MYB6" s="85"/>
      <c r="MYC6" s="85"/>
      <c r="MYD6" s="85"/>
      <c r="MYE6" s="85"/>
      <c r="MYF6" s="85"/>
      <c r="MYG6" s="85"/>
      <c r="MYH6" s="85"/>
      <c r="MYI6" s="85"/>
      <c r="MYJ6" s="85"/>
      <c r="MYK6" s="85"/>
      <c r="MYL6" s="85"/>
      <c r="MYM6" s="85"/>
      <c r="MYN6" s="85"/>
      <c r="MYO6" s="85"/>
      <c r="MYP6" s="85"/>
      <c r="MYQ6" s="85"/>
      <c r="MYR6" s="85"/>
      <c r="MYS6" s="85"/>
      <c r="MYT6" s="85"/>
      <c r="MYU6" s="85"/>
      <c r="MYV6" s="85"/>
      <c r="MYW6" s="85"/>
      <c r="MYX6" s="85"/>
      <c r="MYY6" s="85"/>
      <c r="MYZ6" s="85"/>
      <c r="MZA6" s="85"/>
      <c r="MZB6" s="85"/>
      <c r="MZC6" s="85"/>
      <c r="MZD6" s="85"/>
      <c r="MZE6" s="85"/>
      <c r="MZF6" s="85"/>
      <c r="MZG6" s="85"/>
      <c r="MZH6" s="85"/>
      <c r="MZI6" s="85"/>
      <c r="MZJ6" s="85"/>
      <c r="MZK6" s="85"/>
      <c r="MZL6" s="85"/>
      <c r="MZM6" s="85"/>
      <c r="MZN6" s="85"/>
      <c r="MZO6" s="85"/>
      <c r="MZP6" s="85"/>
      <c r="MZQ6" s="85"/>
      <c r="MZR6" s="85"/>
      <c r="MZS6" s="85"/>
      <c r="MZT6" s="85"/>
      <c r="MZU6" s="85"/>
      <c r="MZV6" s="85"/>
      <c r="MZW6" s="85"/>
      <c r="MZX6" s="85"/>
      <c r="MZY6" s="85"/>
      <c r="MZZ6" s="85"/>
      <c r="NAA6" s="85"/>
      <c r="NAB6" s="85"/>
      <c r="NAC6" s="85"/>
      <c r="NAD6" s="85"/>
      <c r="NAE6" s="85"/>
      <c r="NAF6" s="85"/>
      <c r="NAG6" s="85"/>
      <c r="NAH6" s="85"/>
      <c r="NAI6" s="85"/>
      <c r="NAJ6" s="85"/>
      <c r="NAK6" s="85"/>
      <c r="NAL6" s="85"/>
      <c r="NAM6" s="85"/>
      <c r="NAN6" s="85"/>
      <c r="NAO6" s="85"/>
      <c r="NAP6" s="85"/>
      <c r="NAQ6" s="85"/>
      <c r="NAR6" s="85"/>
      <c r="NAS6" s="85"/>
      <c r="NAT6" s="85"/>
      <c r="NAU6" s="85"/>
      <c r="NAV6" s="85"/>
      <c r="NAW6" s="85"/>
      <c r="NAX6" s="85"/>
      <c r="NAY6" s="85"/>
      <c r="NAZ6" s="85"/>
      <c r="NBA6" s="85"/>
      <c r="NBB6" s="85"/>
      <c r="NBC6" s="85"/>
      <c r="NBD6" s="85"/>
      <c r="NBE6" s="85"/>
      <c r="NBF6" s="85"/>
      <c r="NBG6" s="85"/>
      <c r="NBH6" s="85"/>
      <c r="NBI6" s="85"/>
      <c r="NBJ6" s="85"/>
      <c r="NBK6" s="85"/>
      <c r="NBL6" s="85"/>
      <c r="NBM6" s="85"/>
      <c r="NBN6" s="85"/>
      <c r="NBO6" s="85"/>
      <c r="NBP6" s="85"/>
      <c r="NBQ6" s="85"/>
      <c r="NBR6" s="85"/>
      <c r="NBS6" s="85"/>
      <c r="NBT6" s="85"/>
      <c r="NBU6" s="85"/>
      <c r="NBV6" s="85"/>
      <c r="NBW6" s="85"/>
      <c r="NBX6" s="85"/>
      <c r="NBY6" s="85"/>
      <c r="NBZ6" s="85"/>
      <c r="NCA6" s="85"/>
      <c r="NCB6" s="85"/>
      <c r="NCC6" s="85"/>
      <c r="NCD6" s="85"/>
      <c r="NCE6" s="85"/>
      <c r="NCF6" s="85"/>
      <c r="NCG6" s="85"/>
      <c r="NCH6" s="85"/>
      <c r="NCI6" s="85"/>
      <c r="NCJ6" s="85"/>
      <c r="NCK6" s="85"/>
      <c r="NCL6" s="85"/>
      <c r="NCM6" s="85"/>
      <c r="NCN6" s="85"/>
      <c r="NCO6" s="85"/>
      <c r="NCP6" s="85"/>
      <c r="NCQ6" s="85"/>
      <c r="NCR6" s="85"/>
      <c r="NCS6" s="85"/>
      <c r="NCT6" s="85"/>
      <c r="NCU6" s="85"/>
      <c r="NCV6" s="85"/>
      <c r="NCW6" s="85"/>
      <c r="NCX6" s="85"/>
      <c r="NCY6" s="85"/>
      <c r="NCZ6" s="85"/>
      <c r="NDA6" s="85"/>
      <c r="NDB6" s="85"/>
      <c r="NDC6" s="85"/>
      <c r="NDD6" s="85"/>
      <c r="NDE6" s="85"/>
      <c r="NDF6" s="85"/>
      <c r="NDG6" s="85"/>
      <c r="NDH6" s="85"/>
      <c r="NDI6" s="85"/>
      <c r="NDJ6" s="85"/>
      <c r="NDK6" s="85"/>
      <c r="NDL6" s="85"/>
      <c r="NDM6" s="85"/>
      <c r="NDN6" s="85"/>
      <c r="NDO6" s="85"/>
      <c r="NDP6" s="85"/>
      <c r="NDQ6" s="85"/>
      <c r="NDR6" s="85"/>
      <c r="NDS6" s="85"/>
      <c r="NDT6" s="85"/>
      <c r="NDU6" s="85"/>
      <c r="NDV6" s="85"/>
      <c r="NDW6" s="85"/>
      <c r="NDX6" s="85"/>
      <c r="NDY6" s="85"/>
      <c r="NDZ6" s="85"/>
      <c r="NEA6" s="85"/>
      <c r="NEB6" s="85"/>
      <c r="NEC6" s="85"/>
      <c r="NED6" s="85"/>
      <c r="NEE6" s="85"/>
      <c r="NEF6" s="85"/>
      <c r="NEG6" s="85"/>
      <c r="NEH6" s="85"/>
      <c r="NEI6" s="85"/>
      <c r="NEJ6" s="85"/>
      <c r="NEK6" s="85"/>
      <c r="NEL6" s="85"/>
      <c r="NEM6" s="85"/>
      <c r="NEN6" s="85"/>
      <c r="NEO6" s="85"/>
      <c r="NEP6" s="85"/>
      <c r="NEQ6" s="85"/>
      <c r="NER6" s="85"/>
      <c r="NES6" s="85"/>
      <c r="NET6" s="85"/>
      <c r="NEU6" s="85"/>
      <c r="NEV6" s="85"/>
      <c r="NEW6" s="85"/>
      <c r="NEX6" s="85"/>
      <c r="NEY6" s="85"/>
      <c r="NEZ6" s="85"/>
      <c r="NFA6" s="85"/>
      <c r="NFB6" s="85"/>
      <c r="NFC6" s="85"/>
      <c r="NFD6" s="85"/>
      <c r="NFE6" s="85"/>
      <c r="NFF6" s="85"/>
      <c r="NFG6" s="85"/>
      <c r="NFH6" s="85"/>
      <c r="NFI6" s="85"/>
      <c r="NFJ6" s="85"/>
      <c r="NFK6" s="85"/>
      <c r="NFL6" s="85"/>
      <c r="NFM6" s="85"/>
      <c r="NFN6" s="85"/>
      <c r="NFO6" s="85"/>
      <c r="NFP6" s="85"/>
      <c r="NFQ6" s="85"/>
      <c r="NFR6" s="85"/>
      <c r="NFS6" s="85"/>
      <c r="NFT6" s="85"/>
      <c r="NFU6" s="85"/>
      <c r="NFV6" s="85"/>
      <c r="NFW6" s="85"/>
      <c r="NFX6" s="85"/>
      <c r="NFY6" s="85"/>
      <c r="NFZ6" s="85"/>
      <c r="NGA6" s="85"/>
      <c r="NGB6" s="85"/>
      <c r="NGC6" s="85"/>
      <c r="NGD6" s="85"/>
      <c r="NGE6" s="85"/>
      <c r="NGF6" s="85"/>
      <c r="NGG6" s="85"/>
      <c r="NGH6" s="85"/>
      <c r="NGI6" s="85"/>
      <c r="NGJ6" s="85"/>
      <c r="NGK6" s="85"/>
      <c r="NGL6" s="85"/>
      <c r="NGM6" s="85"/>
      <c r="NGN6" s="85"/>
      <c r="NGO6" s="85"/>
      <c r="NGP6" s="85"/>
      <c r="NGQ6" s="85"/>
      <c r="NGR6" s="85"/>
      <c r="NGS6" s="85"/>
      <c r="NGT6" s="85"/>
      <c r="NGU6" s="85"/>
      <c r="NGV6" s="85"/>
      <c r="NGW6" s="85"/>
      <c r="NGX6" s="85"/>
      <c r="NGY6" s="85"/>
      <c r="NGZ6" s="85"/>
      <c r="NHA6" s="85"/>
      <c r="NHB6" s="85"/>
      <c r="NHC6" s="85"/>
      <c r="NHD6" s="85"/>
      <c r="NHE6" s="85"/>
      <c r="NHF6" s="85"/>
      <c r="NHG6" s="85"/>
      <c r="NHH6" s="85"/>
      <c r="NHI6" s="85"/>
      <c r="NHJ6" s="85"/>
      <c r="NHK6" s="85"/>
      <c r="NHL6" s="85"/>
      <c r="NHM6" s="85"/>
      <c r="NHN6" s="85"/>
      <c r="NHO6" s="85"/>
      <c r="NHP6" s="85"/>
      <c r="NHQ6" s="85"/>
      <c r="NHR6" s="85"/>
      <c r="NHS6" s="85"/>
      <c r="NHT6" s="85"/>
      <c r="NHU6" s="85"/>
      <c r="NHV6" s="85"/>
      <c r="NHW6" s="85"/>
      <c r="NHX6" s="85"/>
      <c r="NHY6" s="85"/>
      <c r="NHZ6" s="85"/>
      <c r="NIA6" s="85"/>
      <c r="NIB6" s="85"/>
      <c r="NIC6" s="85"/>
      <c r="NID6" s="85"/>
      <c r="NIE6" s="85"/>
      <c r="NIF6" s="85"/>
      <c r="NIG6" s="85"/>
      <c r="NIH6" s="85"/>
      <c r="NII6" s="85"/>
      <c r="NIJ6" s="85"/>
      <c r="NIK6" s="85"/>
      <c r="NIL6" s="85"/>
      <c r="NIM6" s="85"/>
      <c r="NIN6" s="85"/>
      <c r="NIO6" s="85"/>
      <c r="NIP6" s="85"/>
      <c r="NIQ6" s="85"/>
      <c r="NIR6" s="85"/>
      <c r="NIS6" s="85"/>
      <c r="NIT6" s="85"/>
      <c r="NIU6" s="85"/>
      <c r="NIV6" s="85"/>
      <c r="NIW6" s="85"/>
      <c r="NIX6" s="85"/>
      <c r="NIY6" s="85"/>
      <c r="NIZ6" s="85"/>
      <c r="NJA6" s="85"/>
      <c r="NJB6" s="85"/>
      <c r="NJC6" s="85"/>
      <c r="NJD6" s="85"/>
      <c r="NJE6" s="85"/>
      <c r="NJF6" s="85"/>
      <c r="NJG6" s="85"/>
      <c r="NJH6" s="85"/>
      <c r="NJI6" s="85"/>
      <c r="NJJ6" s="85"/>
      <c r="NJK6" s="85"/>
      <c r="NJL6" s="85"/>
      <c r="NJM6" s="85"/>
      <c r="NJN6" s="85"/>
      <c r="NJO6" s="85"/>
      <c r="NJP6" s="85"/>
      <c r="NJQ6" s="85"/>
      <c r="NJR6" s="85"/>
      <c r="NJS6" s="85"/>
      <c r="NJT6" s="85"/>
      <c r="NJU6" s="85"/>
      <c r="NJV6" s="85"/>
      <c r="NJW6" s="85"/>
      <c r="NJX6" s="85"/>
      <c r="NJY6" s="85"/>
      <c r="NJZ6" s="85"/>
      <c r="NKA6" s="85"/>
      <c r="NKB6" s="85"/>
      <c r="NKC6" s="85"/>
      <c r="NKD6" s="85"/>
      <c r="NKE6" s="85"/>
      <c r="NKF6" s="85"/>
      <c r="NKG6" s="85"/>
      <c r="NKH6" s="85"/>
      <c r="NKI6" s="85"/>
      <c r="NKJ6" s="85"/>
      <c r="NKK6" s="85"/>
      <c r="NKL6" s="85"/>
      <c r="NKM6" s="85"/>
      <c r="NKN6" s="85"/>
      <c r="NKO6" s="85"/>
      <c r="NKP6" s="85"/>
      <c r="NKQ6" s="85"/>
      <c r="NKR6" s="85"/>
      <c r="NKS6" s="85"/>
      <c r="NKT6" s="85"/>
      <c r="NKU6" s="85"/>
      <c r="NKV6" s="85"/>
      <c r="NKW6" s="85"/>
      <c r="NKX6" s="85"/>
      <c r="NKY6" s="85"/>
      <c r="NKZ6" s="85"/>
      <c r="NLA6" s="85"/>
      <c r="NLB6" s="85"/>
      <c r="NLC6" s="85"/>
      <c r="NLD6" s="85"/>
      <c r="NLE6" s="85"/>
      <c r="NLF6" s="85"/>
      <c r="NLG6" s="85"/>
      <c r="NLH6" s="85"/>
      <c r="NLI6" s="85"/>
      <c r="NLJ6" s="85"/>
      <c r="NLK6" s="85"/>
      <c r="NLL6" s="85"/>
      <c r="NLM6" s="85"/>
      <c r="NLN6" s="85"/>
      <c r="NLO6" s="85"/>
      <c r="NLP6" s="85"/>
      <c r="NLQ6" s="85"/>
      <c r="NLR6" s="85"/>
      <c r="NLS6" s="85"/>
      <c r="NLT6" s="85"/>
      <c r="NLU6" s="85"/>
      <c r="NLV6" s="85"/>
      <c r="NLW6" s="85"/>
      <c r="NLX6" s="85"/>
      <c r="NLY6" s="85"/>
      <c r="NLZ6" s="85"/>
      <c r="NMA6" s="85"/>
      <c r="NMB6" s="85"/>
      <c r="NMC6" s="85"/>
      <c r="NMD6" s="85"/>
      <c r="NME6" s="85"/>
      <c r="NMF6" s="85"/>
      <c r="NMG6" s="85"/>
      <c r="NMH6" s="85"/>
      <c r="NMI6" s="85"/>
      <c r="NMJ6" s="85"/>
      <c r="NMK6" s="85"/>
      <c r="NML6" s="85"/>
      <c r="NMM6" s="85"/>
      <c r="NMN6" s="85"/>
      <c r="NMO6" s="85"/>
      <c r="NMP6" s="85"/>
      <c r="NMQ6" s="85"/>
      <c r="NMR6" s="85"/>
      <c r="NMS6" s="85"/>
      <c r="NMT6" s="85"/>
      <c r="NMU6" s="85"/>
      <c r="NMV6" s="85"/>
      <c r="NMW6" s="85"/>
      <c r="NMX6" s="85"/>
      <c r="NMY6" s="85"/>
      <c r="NMZ6" s="85"/>
      <c r="NNA6" s="85"/>
      <c r="NNB6" s="85"/>
      <c r="NNC6" s="85"/>
      <c r="NND6" s="85"/>
      <c r="NNE6" s="85"/>
      <c r="NNF6" s="85"/>
      <c r="NNG6" s="85"/>
      <c r="NNH6" s="85"/>
      <c r="NNI6" s="85"/>
      <c r="NNJ6" s="85"/>
      <c r="NNK6" s="85"/>
      <c r="NNL6" s="85"/>
      <c r="NNM6" s="85"/>
      <c r="NNN6" s="85"/>
      <c r="NNO6" s="85"/>
      <c r="NNP6" s="85"/>
      <c r="NNQ6" s="85"/>
      <c r="NNR6" s="85"/>
      <c r="NNS6" s="85"/>
      <c r="NNT6" s="85"/>
      <c r="NNU6" s="85"/>
      <c r="NNV6" s="85"/>
      <c r="NNW6" s="85"/>
      <c r="NNX6" s="85"/>
      <c r="NNY6" s="85"/>
      <c r="NNZ6" s="85"/>
      <c r="NOA6" s="85"/>
      <c r="NOB6" s="85"/>
      <c r="NOC6" s="85"/>
      <c r="NOD6" s="85"/>
      <c r="NOE6" s="85"/>
      <c r="NOF6" s="85"/>
      <c r="NOG6" s="85"/>
      <c r="NOH6" s="85"/>
      <c r="NOI6" s="85"/>
      <c r="NOJ6" s="85"/>
      <c r="NOK6" s="85"/>
      <c r="NOL6" s="85"/>
      <c r="NOM6" s="85"/>
      <c r="NON6" s="85"/>
      <c r="NOO6" s="85"/>
      <c r="NOP6" s="85"/>
      <c r="NOQ6" s="85"/>
      <c r="NOR6" s="85"/>
      <c r="NOS6" s="85"/>
      <c r="NOT6" s="85"/>
      <c r="NOU6" s="85"/>
      <c r="NOV6" s="85"/>
      <c r="NOW6" s="85"/>
      <c r="NOX6" s="85"/>
      <c r="NOY6" s="85"/>
      <c r="NOZ6" s="85"/>
      <c r="NPA6" s="85"/>
      <c r="NPB6" s="85"/>
      <c r="NPC6" s="85"/>
      <c r="NPD6" s="85"/>
      <c r="NPE6" s="85"/>
      <c r="NPF6" s="85"/>
      <c r="NPG6" s="85"/>
      <c r="NPH6" s="85"/>
      <c r="NPI6" s="85"/>
      <c r="NPJ6" s="85"/>
      <c r="NPK6" s="85"/>
      <c r="NPL6" s="85"/>
      <c r="NPM6" s="85"/>
      <c r="NPN6" s="85"/>
      <c r="NPO6" s="85"/>
      <c r="NPP6" s="85"/>
      <c r="NPQ6" s="85"/>
      <c r="NPR6" s="85"/>
      <c r="NPS6" s="85"/>
      <c r="NPT6" s="85"/>
      <c r="NPU6" s="85"/>
      <c r="NPV6" s="85"/>
      <c r="NPW6" s="85"/>
      <c r="NPX6" s="85"/>
      <c r="NPY6" s="85"/>
      <c r="NPZ6" s="85"/>
      <c r="NQA6" s="85"/>
      <c r="NQB6" s="85"/>
      <c r="NQC6" s="85"/>
      <c r="NQD6" s="85"/>
      <c r="NQE6" s="85"/>
      <c r="NQF6" s="85"/>
      <c r="NQG6" s="85"/>
      <c r="NQH6" s="85"/>
      <c r="NQI6" s="85"/>
      <c r="NQJ6" s="85"/>
      <c r="NQK6" s="85"/>
      <c r="NQL6" s="85"/>
      <c r="NQM6" s="85"/>
      <c r="NQN6" s="85"/>
      <c r="NQO6" s="85"/>
      <c r="NQP6" s="85"/>
      <c r="NQQ6" s="85"/>
      <c r="NQR6" s="85"/>
      <c r="NQS6" s="85"/>
      <c r="NQT6" s="85"/>
      <c r="NQU6" s="85"/>
      <c r="NQV6" s="85"/>
      <c r="NQW6" s="85"/>
      <c r="NQX6" s="85"/>
      <c r="NQY6" s="85"/>
      <c r="NQZ6" s="85"/>
      <c r="NRA6" s="85"/>
      <c r="NRB6" s="85"/>
      <c r="NRC6" s="85"/>
      <c r="NRD6" s="85"/>
      <c r="NRE6" s="85"/>
      <c r="NRF6" s="85"/>
      <c r="NRG6" s="85"/>
      <c r="NRH6" s="85"/>
      <c r="NRI6" s="85"/>
      <c r="NRJ6" s="85"/>
      <c r="NRK6" s="85"/>
      <c r="NRL6" s="85"/>
      <c r="NRM6" s="85"/>
      <c r="NRN6" s="85"/>
      <c r="NRO6" s="85"/>
      <c r="NRP6" s="85"/>
      <c r="NRQ6" s="85"/>
      <c r="NRR6" s="85"/>
      <c r="NRS6" s="85"/>
      <c r="NRT6" s="85"/>
      <c r="NRU6" s="85"/>
      <c r="NRV6" s="85"/>
      <c r="NRW6" s="85"/>
      <c r="NRX6" s="85"/>
      <c r="NRY6" s="85"/>
      <c r="NRZ6" s="85"/>
      <c r="NSA6" s="85"/>
      <c r="NSB6" s="85"/>
      <c r="NSC6" s="85"/>
      <c r="NSD6" s="85"/>
      <c r="NSE6" s="85"/>
      <c r="NSF6" s="85"/>
      <c r="NSG6" s="85"/>
      <c r="NSH6" s="85"/>
      <c r="NSI6" s="85"/>
      <c r="NSJ6" s="85"/>
      <c r="NSK6" s="85"/>
      <c r="NSL6" s="85"/>
      <c r="NSM6" s="85"/>
      <c r="NSN6" s="85"/>
      <c r="NSO6" s="85"/>
      <c r="NSP6" s="85"/>
      <c r="NSQ6" s="85"/>
      <c r="NSR6" s="85"/>
      <c r="NSS6" s="85"/>
      <c r="NST6" s="85"/>
      <c r="NSU6" s="85"/>
      <c r="NSV6" s="85"/>
      <c r="NSW6" s="85"/>
      <c r="NSX6" s="85"/>
      <c r="NSY6" s="85"/>
      <c r="NSZ6" s="85"/>
      <c r="NTA6" s="85"/>
      <c r="NTB6" s="85"/>
      <c r="NTC6" s="85"/>
      <c r="NTD6" s="85"/>
      <c r="NTE6" s="85"/>
      <c r="NTF6" s="85"/>
      <c r="NTG6" s="85"/>
      <c r="NTH6" s="85"/>
      <c r="NTI6" s="85"/>
      <c r="NTJ6" s="85"/>
      <c r="NTK6" s="85"/>
      <c r="NTL6" s="85"/>
      <c r="NTM6" s="85"/>
      <c r="NTN6" s="85"/>
      <c r="NTO6" s="85"/>
      <c r="NTP6" s="85"/>
      <c r="NTQ6" s="85"/>
      <c r="NTR6" s="85"/>
      <c r="NTS6" s="85"/>
      <c r="NTT6" s="85"/>
      <c r="NTU6" s="85"/>
      <c r="NTV6" s="85"/>
      <c r="NTW6" s="85"/>
      <c r="NTX6" s="85"/>
      <c r="NTY6" s="85"/>
      <c r="NTZ6" s="85"/>
      <c r="NUA6" s="85"/>
      <c r="NUB6" s="85"/>
      <c r="NUC6" s="85"/>
      <c r="NUD6" s="85"/>
      <c r="NUE6" s="85"/>
      <c r="NUF6" s="85"/>
      <c r="NUG6" s="85"/>
      <c r="NUH6" s="85"/>
      <c r="NUI6" s="85"/>
      <c r="NUJ6" s="85"/>
      <c r="NUK6" s="85"/>
      <c r="NUL6" s="85"/>
      <c r="NUM6" s="85"/>
      <c r="NUN6" s="85"/>
      <c r="NUO6" s="85"/>
      <c r="NUP6" s="85"/>
      <c r="NUQ6" s="85"/>
      <c r="NUR6" s="85"/>
      <c r="NUS6" s="85"/>
      <c r="NUT6" s="85"/>
      <c r="NUU6" s="85"/>
      <c r="NUV6" s="85"/>
      <c r="NUW6" s="85"/>
      <c r="NUX6" s="85"/>
      <c r="NUY6" s="85"/>
      <c r="NUZ6" s="85"/>
      <c r="NVA6" s="85"/>
      <c r="NVB6" s="85"/>
      <c r="NVC6" s="85"/>
      <c r="NVD6" s="85"/>
      <c r="NVE6" s="85"/>
      <c r="NVF6" s="85"/>
      <c r="NVG6" s="85"/>
      <c r="NVH6" s="85"/>
      <c r="NVI6" s="85"/>
      <c r="NVJ6" s="85"/>
      <c r="NVK6" s="85"/>
      <c r="NVL6" s="85"/>
      <c r="NVM6" s="85"/>
      <c r="NVN6" s="85"/>
      <c r="NVO6" s="85"/>
      <c r="NVP6" s="85"/>
      <c r="NVQ6" s="85"/>
      <c r="NVR6" s="85"/>
      <c r="NVS6" s="85"/>
      <c r="NVT6" s="85"/>
      <c r="NVU6" s="85"/>
      <c r="NVV6" s="85"/>
      <c r="NVW6" s="85"/>
      <c r="NVX6" s="85"/>
      <c r="NVY6" s="85"/>
      <c r="NVZ6" s="85"/>
      <c r="NWA6" s="85"/>
      <c r="NWB6" s="85"/>
      <c r="NWC6" s="85"/>
      <c r="NWD6" s="85"/>
      <c r="NWE6" s="85"/>
      <c r="NWF6" s="85"/>
      <c r="NWG6" s="85"/>
      <c r="NWH6" s="85"/>
      <c r="NWI6" s="85"/>
      <c r="NWJ6" s="85"/>
      <c r="NWK6" s="85"/>
      <c r="NWL6" s="85"/>
      <c r="NWM6" s="85"/>
      <c r="NWN6" s="85"/>
      <c r="NWO6" s="85"/>
      <c r="NWP6" s="85"/>
      <c r="NWQ6" s="85"/>
      <c r="NWR6" s="85"/>
      <c r="NWS6" s="85"/>
      <c r="NWT6" s="85"/>
      <c r="NWU6" s="85"/>
      <c r="NWV6" s="85"/>
      <c r="NWW6" s="85"/>
      <c r="NWX6" s="85"/>
      <c r="NWY6" s="85"/>
      <c r="NWZ6" s="85"/>
      <c r="NXA6" s="85"/>
      <c r="NXB6" s="85"/>
      <c r="NXC6" s="85"/>
      <c r="NXD6" s="85"/>
      <c r="NXE6" s="85"/>
      <c r="NXF6" s="85"/>
      <c r="NXG6" s="85"/>
      <c r="NXH6" s="85"/>
      <c r="NXI6" s="85"/>
      <c r="NXJ6" s="85"/>
      <c r="NXK6" s="85"/>
      <c r="NXL6" s="85"/>
      <c r="NXM6" s="85"/>
      <c r="NXN6" s="85"/>
      <c r="NXO6" s="85"/>
      <c r="NXP6" s="85"/>
      <c r="NXQ6" s="85"/>
      <c r="NXR6" s="85"/>
      <c r="NXS6" s="85"/>
      <c r="NXT6" s="85"/>
      <c r="NXU6" s="85"/>
      <c r="NXV6" s="85"/>
      <c r="NXW6" s="85"/>
      <c r="NXX6" s="85"/>
      <c r="NXY6" s="85"/>
      <c r="NXZ6" s="85"/>
      <c r="NYA6" s="85"/>
      <c r="NYB6" s="85"/>
      <c r="NYC6" s="85"/>
      <c r="NYD6" s="85"/>
      <c r="NYE6" s="85"/>
      <c r="NYF6" s="85"/>
      <c r="NYG6" s="85"/>
      <c r="NYH6" s="85"/>
      <c r="NYI6" s="85"/>
      <c r="NYJ6" s="85"/>
      <c r="NYK6" s="85"/>
      <c r="NYL6" s="85"/>
      <c r="NYM6" s="85"/>
      <c r="NYN6" s="85"/>
      <c r="NYO6" s="85"/>
      <c r="NYP6" s="85"/>
      <c r="NYQ6" s="85"/>
      <c r="NYR6" s="85"/>
      <c r="NYS6" s="85"/>
      <c r="NYT6" s="85"/>
      <c r="NYU6" s="85"/>
      <c r="NYV6" s="85"/>
      <c r="NYW6" s="85"/>
      <c r="NYX6" s="85"/>
      <c r="NYY6" s="85"/>
      <c r="NYZ6" s="85"/>
      <c r="NZA6" s="85"/>
      <c r="NZB6" s="85"/>
      <c r="NZC6" s="85"/>
      <c r="NZD6" s="85"/>
      <c r="NZE6" s="85"/>
      <c r="NZF6" s="85"/>
      <c r="NZG6" s="85"/>
      <c r="NZH6" s="85"/>
      <c r="NZI6" s="85"/>
      <c r="NZJ6" s="85"/>
      <c r="NZK6" s="85"/>
      <c r="NZL6" s="85"/>
      <c r="NZM6" s="85"/>
      <c r="NZN6" s="85"/>
      <c r="NZO6" s="85"/>
      <c r="NZP6" s="85"/>
      <c r="NZQ6" s="85"/>
      <c r="NZR6" s="85"/>
      <c r="NZS6" s="85"/>
      <c r="NZT6" s="85"/>
      <c r="NZU6" s="85"/>
      <c r="NZV6" s="85"/>
      <c r="NZW6" s="85"/>
      <c r="NZX6" s="85"/>
      <c r="NZY6" s="85"/>
      <c r="NZZ6" s="85"/>
      <c r="OAA6" s="85"/>
      <c r="OAB6" s="85"/>
      <c r="OAC6" s="85"/>
      <c r="OAD6" s="85"/>
      <c r="OAE6" s="85"/>
      <c r="OAF6" s="85"/>
      <c r="OAG6" s="85"/>
      <c r="OAH6" s="85"/>
      <c r="OAI6" s="85"/>
      <c r="OAJ6" s="85"/>
      <c r="OAK6" s="85"/>
      <c r="OAL6" s="85"/>
      <c r="OAM6" s="85"/>
      <c r="OAN6" s="85"/>
      <c r="OAO6" s="85"/>
      <c r="OAP6" s="85"/>
      <c r="OAQ6" s="85"/>
      <c r="OAR6" s="85"/>
      <c r="OAS6" s="85"/>
      <c r="OAT6" s="85"/>
      <c r="OAU6" s="85"/>
      <c r="OAV6" s="85"/>
      <c r="OAW6" s="85"/>
      <c r="OAX6" s="85"/>
      <c r="OAY6" s="85"/>
      <c r="OAZ6" s="85"/>
      <c r="OBA6" s="85"/>
      <c r="OBB6" s="85"/>
      <c r="OBC6" s="85"/>
      <c r="OBD6" s="85"/>
      <c r="OBE6" s="85"/>
      <c r="OBF6" s="85"/>
      <c r="OBG6" s="85"/>
      <c r="OBH6" s="85"/>
      <c r="OBI6" s="85"/>
      <c r="OBJ6" s="85"/>
      <c r="OBK6" s="85"/>
      <c r="OBL6" s="85"/>
      <c r="OBM6" s="85"/>
      <c r="OBN6" s="85"/>
      <c r="OBO6" s="85"/>
      <c r="OBP6" s="85"/>
      <c r="OBQ6" s="85"/>
      <c r="OBR6" s="85"/>
      <c r="OBS6" s="85"/>
      <c r="OBT6" s="85"/>
      <c r="OBU6" s="85"/>
      <c r="OBV6" s="85"/>
      <c r="OBW6" s="85"/>
      <c r="OBX6" s="85"/>
      <c r="OBY6" s="85"/>
      <c r="OBZ6" s="85"/>
      <c r="OCA6" s="85"/>
      <c r="OCB6" s="85"/>
      <c r="OCC6" s="85"/>
      <c r="OCD6" s="85"/>
      <c r="OCE6" s="85"/>
      <c r="OCF6" s="85"/>
      <c r="OCG6" s="85"/>
      <c r="OCH6" s="85"/>
      <c r="OCI6" s="85"/>
      <c r="OCJ6" s="85"/>
      <c r="OCK6" s="85"/>
      <c r="OCL6" s="85"/>
      <c r="OCM6" s="85"/>
      <c r="OCN6" s="85"/>
      <c r="OCO6" s="85"/>
      <c r="OCP6" s="85"/>
      <c r="OCQ6" s="85"/>
      <c r="OCR6" s="85"/>
      <c r="OCS6" s="85"/>
      <c r="OCT6" s="85"/>
      <c r="OCU6" s="85"/>
      <c r="OCV6" s="85"/>
      <c r="OCW6" s="85"/>
      <c r="OCX6" s="85"/>
      <c r="OCY6" s="85"/>
      <c r="OCZ6" s="85"/>
      <c r="ODA6" s="85"/>
      <c r="ODB6" s="85"/>
      <c r="ODC6" s="85"/>
      <c r="ODD6" s="85"/>
      <c r="ODE6" s="85"/>
      <c r="ODF6" s="85"/>
      <c r="ODG6" s="85"/>
      <c r="ODH6" s="85"/>
      <c r="ODI6" s="85"/>
      <c r="ODJ6" s="85"/>
      <c r="ODK6" s="85"/>
      <c r="ODL6" s="85"/>
      <c r="ODM6" s="85"/>
      <c r="ODN6" s="85"/>
      <c r="ODO6" s="85"/>
      <c r="ODP6" s="85"/>
      <c r="ODQ6" s="85"/>
      <c r="ODR6" s="85"/>
      <c r="ODS6" s="85"/>
      <c r="ODT6" s="85"/>
      <c r="ODU6" s="85"/>
      <c r="ODV6" s="85"/>
      <c r="ODW6" s="85"/>
      <c r="ODX6" s="85"/>
      <c r="ODY6" s="85"/>
      <c r="ODZ6" s="85"/>
      <c r="OEA6" s="85"/>
      <c r="OEB6" s="85"/>
      <c r="OEC6" s="85"/>
      <c r="OED6" s="85"/>
      <c r="OEE6" s="85"/>
      <c r="OEF6" s="85"/>
      <c r="OEG6" s="85"/>
      <c r="OEH6" s="85"/>
      <c r="OEI6" s="85"/>
      <c r="OEJ6" s="85"/>
      <c r="OEK6" s="85"/>
      <c r="OEL6" s="85"/>
      <c r="OEM6" s="85"/>
      <c r="OEN6" s="85"/>
      <c r="OEO6" s="85"/>
      <c r="OEP6" s="85"/>
      <c r="OEQ6" s="85"/>
      <c r="OER6" s="85"/>
      <c r="OES6" s="85"/>
      <c r="OET6" s="85"/>
      <c r="OEU6" s="85"/>
      <c r="OEV6" s="85"/>
      <c r="OEW6" s="85"/>
      <c r="OEX6" s="85"/>
      <c r="OEY6" s="85"/>
      <c r="OEZ6" s="85"/>
      <c r="OFA6" s="85"/>
      <c r="OFB6" s="85"/>
      <c r="OFC6" s="85"/>
      <c r="OFD6" s="85"/>
      <c r="OFE6" s="85"/>
      <c r="OFF6" s="85"/>
      <c r="OFG6" s="85"/>
      <c r="OFH6" s="85"/>
      <c r="OFI6" s="85"/>
      <c r="OFJ6" s="85"/>
      <c r="OFK6" s="85"/>
      <c r="OFL6" s="85"/>
      <c r="OFM6" s="85"/>
      <c r="OFN6" s="85"/>
      <c r="OFO6" s="85"/>
      <c r="OFP6" s="85"/>
      <c r="OFQ6" s="85"/>
      <c r="OFR6" s="85"/>
      <c r="OFS6" s="85"/>
      <c r="OFT6" s="85"/>
      <c r="OFU6" s="85"/>
      <c r="OFV6" s="85"/>
      <c r="OFW6" s="85"/>
      <c r="OFX6" s="85"/>
      <c r="OFY6" s="85"/>
      <c r="OFZ6" s="85"/>
      <c r="OGA6" s="85"/>
      <c r="OGB6" s="85"/>
      <c r="OGC6" s="85"/>
      <c r="OGD6" s="85"/>
      <c r="OGE6" s="85"/>
      <c r="OGF6" s="85"/>
      <c r="OGG6" s="85"/>
      <c r="OGH6" s="85"/>
      <c r="OGI6" s="85"/>
      <c r="OGJ6" s="85"/>
      <c r="OGK6" s="85"/>
      <c r="OGL6" s="85"/>
      <c r="OGM6" s="85"/>
      <c r="OGN6" s="85"/>
      <c r="OGO6" s="85"/>
      <c r="OGP6" s="85"/>
      <c r="OGQ6" s="85"/>
      <c r="OGR6" s="85"/>
      <c r="OGS6" s="85"/>
      <c r="OGT6" s="85"/>
      <c r="OGU6" s="85"/>
      <c r="OGV6" s="85"/>
      <c r="OGW6" s="85"/>
      <c r="OGX6" s="85"/>
      <c r="OGY6" s="85"/>
      <c r="OGZ6" s="85"/>
      <c r="OHA6" s="85"/>
      <c r="OHB6" s="85"/>
      <c r="OHC6" s="85"/>
      <c r="OHD6" s="85"/>
      <c r="OHE6" s="85"/>
      <c r="OHF6" s="85"/>
      <c r="OHG6" s="85"/>
      <c r="OHH6" s="85"/>
      <c r="OHI6" s="85"/>
      <c r="OHJ6" s="85"/>
      <c r="OHK6" s="85"/>
      <c r="OHL6" s="85"/>
      <c r="OHM6" s="85"/>
      <c r="OHN6" s="85"/>
      <c r="OHO6" s="85"/>
      <c r="OHP6" s="85"/>
      <c r="OHQ6" s="85"/>
      <c r="OHR6" s="85"/>
      <c r="OHS6" s="85"/>
      <c r="OHT6" s="85"/>
      <c r="OHU6" s="85"/>
      <c r="OHV6" s="85"/>
      <c r="OHW6" s="85"/>
      <c r="OHX6" s="85"/>
      <c r="OHY6" s="85"/>
      <c r="OHZ6" s="85"/>
      <c r="OIA6" s="85"/>
      <c r="OIB6" s="85"/>
      <c r="OIC6" s="85"/>
      <c r="OID6" s="85"/>
      <c r="OIE6" s="85"/>
      <c r="OIF6" s="85"/>
      <c r="OIG6" s="85"/>
      <c r="OIH6" s="85"/>
      <c r="OII6" s="85"/>
      <c r="OIJ6" s="85"/>
      <c r="OIK6" s="85"/>
      <c r="OIL6" s="85"/>
      <c r="OIM6" s="85"/>
      <c r="OIN6" s="85"/>
      <c r="OIO6" s="85"/>
      <c r="OIP6" s="85"/>
      <c r="OIQ6" s="85"/>
      <c r="OIR6" s="85"/>
      <c r="OIS6" s="85"/>
      <c r="OIT6" s="85"/>
      <c r="OIU6" s="85"/>
      <c r="OIV6" s="85"/>
      <c r="OIW6" s="85"/>
      <c r="OIX6" s="85"/>
      <c r="OIY6" s="85"/>
      <c r="OIZ6" s="85"/>
      <c r="OJA6" s="85"/>
      <c r="OJB6" s="85"/>
      <c r="OJC6" s="85"/>
      <c r="OJD6" s="85"/>
      <c r="OJE6" s="85"/>
      <c r="OJF6" s="85"/>
      <c r="OJG6" s="85"/>
      <c r="OJH6" s="85"/>
      <c r="OJI6" s="85"/>
      <c r="OJJ6" s="85"/>
      <c r="OJK6" s="85"/>
      <c r="OJL6" s="85"/>
      <c r="OJM6" s="85"/>
      <c r="OJN6" s="85"/>
      <c r="OJO6" s="85"/>
      <c r="OJP6" s="85"/>
      <c r="OJQ6" s="85"/>
      <c r="OJR6" s="85"/>
      <c r="OJS6" s="85"/>
      <c r="OJT6" s="85"/>
      <c r="OJU6" s="85"/>
      <c r="OJV6" s="85"/>
      <c r="OJW6" s="85"/>
      <c r="OJX6" s="85"/>
      <c r="OJY6" s="85"/>
      <c r="OJZ6" s="85"/>
      <c r="OKA6" s="85"/>
      <c r="OKB6" s="85"/>
      <c r="OKC6" s="85"/>
      <c r="OKD6" s="85"/>
      <c r="OKE6" s="85"/>
      <c r="OKF6" s="85"/>
      <c r="OKG6" s="85"/>
      <c r="OKH6" s="85"/>
      <c r="OKI6" s="85"/>
      <c r="OKJ6" s="85"/>
      <c r="OKK6" s="85"/>
      <c r="OKL6" s="85"/>
      <c r="OKM6" s="85"/>
      <c r="OKN6" s="85"/>
      <c r="OKO6" s="85"/>
      <c r="OKP6" s="85"/>
      <c r="OKQ6" s="85"/>
      <c r="OKR6" s="85"/>
      <c r="OKS6" s="85"/>
      <c r="OKT6" s="85"/>
      <c r="OKU6" s="85"/>
      <c r="OKV6" s="85"/>
      <c r="OKW6" s="85"/>
      <c r="OKX6" s="85"/>
      <c r="OKY6" s="85"/>
      <c r="OKZ6" s="85"/>
      <c r="OLA6" s="85"/>
      <c r="OLB6" s="85"/>
      <c r="OLC6" s="85"/>
      <c r="OLD6" s="85"/>
      <c r="OLE6" s="85"/>
      <c r="OLF6" s="85"/>
      <c r="OLG6" s="85"/>
      <c r="OLH6" s="85"/>
      <c r="OLI6" s="85"/>
      <c r="OLJ6" s="85"/>
      <c r="OLK6" s="85"/>
      <c r="OLL6" s="85"/>
      <c r="OLM6" s="85"/>
      <c r="OLN6" s="85"/>
      <c r="OLO6" s="85"/>
      <c r="OLP6" s="85"/>
      <c r="OLQ6" s="85"/>
      <c r="OLR6" s="85"/>
      <c r="OLS6" s="85"/>
      <c r="OLT6" s="85"/>
      <c r="OLU6" s="85"/>
      <c r="OLV6" s="85"/>
      <c r="OLW6" s="85"/>
      <c r="OLX6" s="85"/>
      <c r="OLY6" s="85"/>
      <c r="OLZ6" s="85"/>
      <c r="OMA6" s="85"/>
      <c r="OMB6" s="85"/>
      <c r="OMC6" s="85"/>
      <c r="OMD6" s="85"/>
      <c r="OME6" s="85"/>
      <c r="OMF6" s="85"/>
      <c r="OMG6" s="85"/>
      <c r="OMH6" s="85"/>
      <c r="OMI6" s="85"/>
      <c r="OMJ6" s="85"/>
      <c r="OMK6" s="85"/>
      <c r="OML6" s="85"/>
      <c r="OMM6" s="85"/>
      <c r="OMN6" s="85"/>
      <c r="OMO6" s="85"/>
      <c r="OMP6" s="85"/>
      <c r="OMQ6" s="85"/>
      <c r="OMR6" s="85"/>
      <c r="OMS6" s="85"/>
      <c r="OMT6" s="85"/>
      <c r="OMU6" s="85"/>
      <c r="OMV6" s="85"/>
      <c r="OMW6" s="85"/>
      <c r="OMX6" s="85"/>
      <c r="OMY6" s="85"/>
      <c r="OMZ6" s="85"/>
      <c r="ONA6" s="85"/>
      <c r="ONB6" s="85"/>
      <c r="ONC6" s="85"/>
      <c r="OND6" s="85"/>
      <c r="ONE6" s="85"/>
      <c r="ONF6" s="85"/>
      <c r="ONG6" s="85"/>
      <c r="ONH6" s="85"/>
      <c r="ONI6" s="85"/>
      <c r="ONJ6" s="85"/>
      <c r="ONK6" s="85"/>
      <c r="ONL6" s="85"/>
      <c r="ONM6" s="85"/>
      <c r="ONN6" s="85"/>
      <c r="ONO6" s="85"/>
      <c r="ONP6" s="85"/>
      <c r="ONQ6" s="85"/>
      <c r="ONR6" s="85"/>
      <c r="ONS6" s="85"/>
      <c r="ONT6" s="85"/>
      <c r="ONU6" s="85"/>
      <c r="ONV6" s="85"/>
      <c r="ONW6" s="85"/>
      <c r="ONX6" s="85"/>
      <c r="ONY6" s="85"/>
      <c r="ONZ6" s="85"/>
      <c r="OOA6" s="85"/>
      <c r="OOB6" s="85"/>
      <c r="OOC6" s="85"/>
      <c r="OOD6" s="85"/>
      <c r="OOE6" s="85"/>
      <c r="OOF6" s="85"/>
      <c r="OOG6" s="85"/>
      <c r="OOH6" s="85"/>
      <c r="OOI6" s="85"/>
      <c r="OOJ6" s="85"/>
      <c r="OOK6" s="85"/>
      <c r="OOL6" s="85"/>
      <c r="OOM6" s="85"/>
      <c r="OON6" s="85"/>
      <c r="OOO6" s="85"/>
      <c r="OOP6" s="85"/>
      <c r="OOQ6" s="85"/>
      <c r="OOR6" s="85"/>
      <c r="OOS6" s="85"/>
      <c r="OOT6" s="85"/>
      <c r="OOU6" s="85"/>
      <c r="OOV6" s="85"/>
      <c r="OOW6" s="85"/>
      <c r="OOX6" s="85"/>
      <c r="OOY6" s="85"/>
      <c r="OOZ6" s="85"/>
      <c r="OPA6" s="85"/>
      <c r="OPB6" s="85"/>
      <c r="OPC6" s="85"/>
      <c r="OPD6" s="85"/>
      <c r="OPE6" s="85"/>
      <c r="OPF6" s="85"/>
      <c r="OPG6" s="85"/>
      <c r="OPH6" s="85"/>
      <c r="OPI6" s="85"/>
      <c r="OPJ6" s="85"/>
      <c r="OPK6" s="85"/>
      <c r="OPL6" s="85"/>
      <c r="OPM6" s="85"/>
      <c r="OPN6" s="85"/>
      <c r="OPO6" s="85"/>
      <c r="OPP6" s="85"/>
      <c r="OPQ6" s="85"/>
      <c r="OPR6" s="85"/>
      <c r="OPS6" s="85"/>
      <c r="OPT6" s="85"/>
      <c r="OPU6" s="85"/>
      <c r="OPV6" s="85"/>
      <c r="OPW6" s="85"/>
      <c r="OPX6" s="85"/>
      <c r="OPY6" s="85"/>
      <c r="OPZ6" s="85"/>
      <c r="OQA6" s="85"/>
      <c r="OQB6" s="85"/>
      <c r="OQC6" s="85"/>
      <c r="OQD6" s="85"/>
      <c r="OQE6" s="85"/>
      <c r="OQF6" s="85"/>
      <c r="OQG6" s="85"/>
      <c r="OQH6" s="85"/>
      <c r="OQI6" s="85"/>
      <c r="OQJ6" s="85"/>
      <c r="OQK6" s="85"/>
      <c r="OQL6" s="85"/>
      <c r="OQM6" s="85"/>
      <c r="OQN6" s="85"/>
      <c r="OQO6" s="85"/>
      <c r="OQP6" s="85"/>
      <c r="OQQ6" s="85"/>
      <c r="OQR6" s="85"/>
      <c r="OQS6" s="85"/>
      <c r="OQT6" s="85"/>
      <c r="OQU6" s="85"/>
      <c r="OQV6" s="85"/>
      <c r="OQW6" s="85"/>
      <c r="OQX6" s="85"/>
      <c r="OQY6" s="85"/>
      <c r="OQZ6" s="85"/>
      <c r="ORA6" s="85"/>
      <c r="ORB6" s="85"/>
      <c r="ORC6" s="85"/>
      <c r="ORD6" s="85"/>
      <c r="ORE6" s="85"/>
      <c r="ORF6" s="85"/>
      <c r="ORG6" s="85"/>
      <c r="ORH6" s="85"/>
      <c r="ORI6" s="85"/>
      <c r="ORJ6" s="85"/>
      <c r="ORK6" s="85"/>
      <c r="ORL6" s="85"/>
      <c r="ORM6" s="85"/>
      <c r="ORN6" s="85"/>
      <c r="ORO6" s="85"/>
      <c r="ORP6" s="85"/>
      <c r="ORQ6" s="85"/>
      <c r="ORR6" s="85"/>
      <c r="ORS6" s="85"/>
      <c r="ORT6" s="85"/>
      <c r="ORU6" s="85"/>
      <c r="ORV6" s="85"/>
      <c r="ORW6" s="85"/>
      <c r="ORX6" s="85"/>
      <c r="ORY6" s="85"/>
      <c r="ORZ6" s="85"/>
      <c r="OSA6" s="85"/>
      <c r="OSB6" s="85"/>
      <c r="OSC6" s="85"/>
      <c r="OSD6" s="85"/>
      <c r="OSE6" s="85"/>
      <c r="OSF6" s="85"/>
      <c r="OSG6" s="85"/>
      <c r="OSH6" s="85"/>
      <c r="OSI6" s="85"/>
      <c r="OSJ6" s="85"/>
      <c r="OSK6" s="85"/>
      <c r="OSL6" s="85"/>
      <c r="OSM6" s="85"/>
      <c r="OSN6" s="85"/>
      <c r="OSO6" s="85"/>
      <c r="OSP6" s="85"/>
      <c r="OSQ6" s="85"/>
      <c r="OSR6" s="85"/>
      <c r="OSS6" s="85"/>
      <c r="OST6" s="85"/>
      <c r="OSU6" s="85"/>
      <c r="OSV6" s="85"/>
      <c r="OSW6" s="85"/>
      <c r="OSX6" s="85"/>
      <c r="OSY6" s="85"/>
      <c r="OSZ6" s="85"/>
      <c r="OTA6" s="85"/>
      <c r="OTB6" s="85"/>
      <c r="OTC6" s="85"/>
      <c r="OTD6" s="85"/>
      <c r="OTE6" s="85"/>
      <c r="OTF6" s="85"/>
      <c r="OTG6" s="85"/>
      <c r="OTH6" s="85"/>
      <c r="OTI6" s="85"/>
      <c r="OTJ6" s="85"/>
      <c r="OTK6" s="85"/>
      <c r="OTL6" s="85"/>
      <c r="OTM6" s="85"/>
      <c r="OTN6" s="85"/>
      <c r="OTO6" s="85"/>
      <c r="OTP6" s="85"/>
      <c r="OTQ6" s="85"/>
      <c r="OTR6" s="85"/>
      <c r="OTS6" s="85"/>
      <c r="OTT6" s="85"/>
      <c r="OTU6" s="85"/>
      <c r="OTV6" s="85"/>
      <c r="OTW6" s="85"/>
      <c r="OTX6" s="85"/>
      <c r="OTY6" s="85"/>
      <c r="OTZ6" s="85"/>
      <c r="OUA6" s="85"/>
      <c r="OUB6" s="85"/>
      <c r="OUC6" s="85"/>
      <c r="OUD6" s="85"/>
      <c r="OUE6" s="85"/>
      <c r="OUF6" s="85"/>
      <c r="OUG6" s="85"/>
      <c r="OUH6" s="85"/>
      <c r="OUI6" s="85"/>
      <c r="OUJ6" s="85"/>
      <c r="OUK6" s="85"/>
      <c r="OUL6" s="85"/>
      <c r="OUM6" s="85"/>
      <c r="OUN6" s="85"/>
      <c r="OUO6" s="85"/>
      <c r="OUP6" s="85"/>
      <c r="OUQ6" s="85"/>
      <c r="OUR6" s="85"/>
      <c r="OUS6" s="85"/>
      <c r="OUT6" s="85"/>
      <c r="OUU6" s="85"/>
      <c r="OUV6" s="85"/>
      <c r="OUW6" s="85"/>
      <c r="OUX6" s="85"/>
      <c r="OUY6" s="85"/>
      <c r="OUZ6" s="85"/>
      <c r="OVA6" s="85"/>
      <c r="OVB6" s="85"/>
      <c r="OVC6" s="85"/>
      <c r="OVD6" s="85"/>
      <c r="OVE6" s="85"/>
      <c r="OVF6" s="85"/>
      <c r="OVG6" s="85"/>
      <c r="OVH6" s="85"/>
      <c r="OVI6" s="85"/>
      <c r="OVJ6" s="85"/>
      <c r="OVK6" s="85"/>
      <c r="OVL6" s="85"/>
      <c r="OVM6" s="85"/>
      <c r="OVN6" s="85"/>
      <c r="OVO6" s="85"/>
      <c r="OVP6" s="85"/>
      <c r="OVQ6" s="85"/>
      <c r="OVR6" s="85"/>
      <c r="OVS6" s="85"/>
      <c r="OVT6" s="85"/>
      <c r="OVU6" s="85"/>
      <c r="OVV6" s="85"/>
      <c r="OVW6" s="85"/>
      <c r="OVX6" s="85"/>
      <c r="OVY6" s="85"/>
      <c r="OVZ6" s="85"/>
      <c r="OWA6" s="85"/>
      <c r="OWB6" s="85"/>
      <c r="OWC6" s="85"/>
      <c r="OWD6" s="85"/>
      <c r="OWE6" s="85"/>
      <c r="OWF6" s="85"/>
      <c r="OWG6" s="85"/>
      <c r="OWH6" s="85"/>
      <c r="OWI6" s="85"/>
      <c r="OWJ6" s="85"/>
      <c r="OWK6" s="85"/>
      <c r="OWL6" s="85"/>
      <c r="OWM6" s="85"/>
      <c r="OWN6" s="85"/>
      <c r="OWO6" s="85"/>
      <c r="OWP6" s="85"/>
      <c r="OWQ6" s="85"/>
      <c r="OWR6" s="85"/>
      <c r="OWS6" s="85"/>
      <c r="OWT6" s="85"/>
      <c r="OWU6" s="85"/>
      <c r="OWV6" s="85"/>
      <c r="OWW6" s="85"/>
      <c r="OWX6" s="85"/>
      <c r="OWY6" s="85"/>
      <c r="OWZ6" s="85"/>
      <c r="OXA6" s="85"/>
      <c r="OXB6" s="85"/>
      <c r="OXC6" s="85"/>
      <c r="OXD6" s="85"/>
      <c r="OXE6" s="85"/>
      <c r="OXF6" s="85"/>
      <c r="OXG6" s="85"/>
      <c r="OXH6" s="85"/>
      <c r="OXI6" s="85"/>
      <c r="OXJ6" s="85"/>
      <c r="OXK6" s="85"/>
      <c r="OXL6" s="85"/>
      <c r="OXM6" s="85"/>
      <c r="OXN6" s="85"/>
      <c r="OXO6" s="85"/>
      <c r="OXP6" s="85"/>
      <c r="OXQ6" s="85"/>
      <c r="OXR6" s="85"/>
      <c r="OXS6" s="85"/>
      <c r="OXT6" s="85"/>
      <c r="OXU6" s="85"/>
      <c r="OXV6" s="85"/>
      <c r="OXW6" s="85"/>
      <c r="OXX6" s="85"/>
      <c r="OXY6" s="85"/>
      <c r="OXZ6" s="85"/>
      <c r="OYA6" s="85"/>
      <c r="OYB6" s="85"/>
      <c r="OYC6" s="85"/>
      <c r="OYD6" s="85"/>
      <c r="OYE6" s="85"/>
      <c r="OYF6" s="85"/>
      <c r="OYG6" s="85"/>
      <c r="OYH6" s="85"/>
      <c r="OYI6" s="85"/>
      <c r="OYJ6" s="85"/>
      <c r="OYK6" s="85"/>
      <c r="OYL6" s="85"/>
      <c r="OYM6" s="85"/>
      <c r="OYN6" s="85"/>
      <c r="OYO6" s="85"/>
      <c r="OYP6" s="85"/>
      <c r="OYQ6" s="85"/>
      <c r="OYR6" s="85"/>
      <c r="OYS6" s="85"/>
      <c r="OYT6" s="85"/>
      <c r="OYU6" s="85"/>
      <c r="OYV6" s="85"/>
      <c r="OYW6" s="85"/>
      <c r="OYX6" s="85"/>
      <c r="OYY6" s="85"/>
      <c r="OYZ6" s="85"/>
      <c r="OZA6" s="85"/>
      <c r="OZB6" s="85"/>
      <c r="OZC6" s="85"/>
      <c r="OZD6" s="85"/>
      <c r="OZE6" s="85"/>
      <c r="OZF6" s="85"/>
      <c r="OZG6" s="85"/>
      <c r="OZH6" s="85"/>
      <c r="OZI6" s="85"/>
      <c r="OZJ6" s="85"/>
      <c r="OZK6" s="85"/>
      <c r="OZL6" s="85"/>
      <c r="OZM6" s="85"/>
      <c r="OZN6" s="85"/>
      <c r="OZO6" s="85"/>
      <c r="OZP6" s="85"/>
      <c r="OZQ6" s="85"/>
      <c r="OZR6" s="85"/>
      <c r="OZS6" s="85"/>
      <c r="OZT6" s="85"/>
      <c r="OZU6" s="85"/>
      <c r="OZV6" s="85"/>
      <c r="OZW6" s="85"/>
      <c r="OZX6" s="85"/>
      <c r="OZY6" s="85"/>
      <c r="OZZ6" s="85"/>
      <c r="PAA6" s="85"/>
      <c r="PAB6" s="85"/>
      <c r="PAC6" s="85"/>
      <c r="PAD6" s="85"/>
      <c r="PAE6" s="85"/>
      <c r="PAF6" s="85"/>
      <c r="PAG6" s="85"/>
      <c r="PAH6" s="85"/>
      <c r="PAI6" s="85"/>
      <c r="PAJ6" s="85"/>
      <c r="PAK6" s="85"/>
      <c r="PAL6" s="85"/>
      <c r="PAM6" s="85"/>
      <c r="PAN6" s="85"/>
      <c r="PAO6" s="85"/>
      <c r="PAP6" s="85"/>
      <c r="PAQ6" s="85"/>
      <c r="PAR6" s="85"/>
      <c r="PAS6" s="85"/>
      <c r="PAT6" s="85"/>
      <c r="PAU6" s="85"/>
      <c r="PAV6" s="85"/>
      <c r="PAW6" s="85"/>
      <c r="PAX6" s="85"/>
      <c r="PAY6" s="85"/>
      <c r="PAZ6" s="85"/>
      <c r="PBA6" s="85"/>
      <c r="PBB6" s="85"/>
      <c r="PBC6" s="85"/>
      <c r="PBD6" s="85"/>
      <c r="PBE6" s="85"/>
      <c r="PBF6" s="85"/>
      <c r="PBG6" s="85"/>
      <c r="PBH6" s="85"/>
      <c r="PBI6" s="85"/>
      <c r="PBJ6" s="85"/>
      <c r="PBK6" s="85"/>
      <c r="PBL6" s="85"/>
      <c r="PBM6" s="85"/>
      <c r="PBN6" s="85"/>
      <c r="PBO6" s="85"/>
      <c r="PBP6" s="85"/>
      <c r="PBQ6" s="85"/>
      <c r="PBR6" s="85"/>
      <c r="PBS6" s="85"/>
      <c r="PBT6" s="85"/>
      <c r="PBU6" s="85"/>
      <c r="PBV6" s="85"/>
      <c r="PBW6" s="85"/>
      <c r="PBX6" s="85"/>
      <c r="PBY6" s="85"/>
      <c r="PBZ6" s="85"/>
      <c r="PCA6" s="85"/>
      <c r="PCB6" s="85"/>
      <c r="PCC6" s="85"/>
      <c r="PCD6" s="85"/>
      <c r="PCE6" s="85"/>
      <c r="PCF6" s="85"/>
      <c r="PCG6" s="85"/>
      <c r="PCH6" s="85"/>
      <c r="PCI6" s="85"/>
      <c r="PCJ6" s="85"/>
      <c r="PCK6" s="85"/>
      <c r="PCL6" s="85"/>
      <c r="PCM6" s="85"/>
      <c r="PCN6" s="85"/>
      <c r="PCO6" s="85"/>
      <c r="PCP6" s="85"/>
      <c r="PCQ6" s="85"/>
      <c r="PCR6" s="85"/>
      <c r="PCS6" s="85"/>
      <c r="PCT6" s="85"/>
      <c r="PCU6" s="85"/>
      <c r="PCV6" s="85"/>
      <c r="PCW6" s="85"/>
      <c r="PCX6" s="85"/>
      <c r="PCY6" s="85"/>
      <c r="PCZ6" s="85"/>
      <c r="PDA6" s="85"/>
      <c r="PDB6" s="85"/>
      <c r="PDC6" s="85"/>
      <c r="PDD6" s="85"/>
      <c r="PDE6" s="85"/>
      <c r="PDF6" s="85"/>
      <c r="PDG6" s="85"/>
      <c r="PDH6" s="85"/>
      <c r="PDI6" s="85"/>
      <c r="PDJ6" s="85"/>
      <c r="PDK6" s="85"/>
      <c r="PDL6" s="85"/>
      <c r="PDM6" s="85"/>
      <c r="PDN6" s="85"/>
      <c r="PDO6" s="85"/>
      <c r="PDP6" s="85"/>
      <c r="PDQ6" s="85"/>
      <c r="PDR6" s="85"/>
      <c r="PDS6" s="85"/>
      <c r="PDT6" s="85"/>
      <c r="PDU6" s="85"/>
      <c r="PDV6" s="85"/>
      <c r="PDW6" s="85"/>
      <c r="PDX6" s="85"/>
      <c r="PDY6" s="85"/>
      <c r="PDZ6" s="85"/>
      <c r="PEA6" s="85"/>
      <c r="PEB6" s="85"/>
      <c r="PEC6" s="85"/>
      <c r="PED6" s="85"/>
      <c r="PEE6" s="85"/>
      <c r="PEF6" s="85"/>
      <c r="PEG6" s="85"/>
      <c r="PEH6" s="85"/>
      <c r="PEI6" s="85"/>
      <c r="PEJ6" s="85"/>
      <c r="PEK6" s="85"/>
      <c r="PEL6" s="85"/>
      <c r="PEM6" s="85"/>
      <c r="PEN6" s="85"/>
      <c r="PEO6" s="85"/>
      <c r="PEP6" s="85"/>
      <c r="PEQ6" s="85"/>
      <c r="PER6" s="85"/>
      <c r="PES6" s="85"/>
      <c r="PET6" s="85"/>
      <c r="PEU6" s="85"/>
      <c r="PEV6" s="85"/>
      <c r="PEW6" s="85"/>
      <c r="PEX6" s="85"/>
      <c r="PEY6" s="85"/>
      <c r="PEZ6" s="85"/>
      <c r="PFA6" s="85"/>
      <c r="PFB6" s="85"/>
      <c r="PFC6" s="85"/>
      <c r="PFD6" s="85"/>
      <c r="PFE6" s="85"/>
      <c r="PFF6" s="85"/>
      <c r="PFG6" s="85"/>
      <c r="PFH6" s="85"/>
      <c r="PFI6" s="85"/>
      <c r="PFJ6" s="85"/>
      <c r="PFK6" s="85"/>
      <c r="PFL6" s="85"/>
      <c r="PFM6" s="85"/>
      <c r="PFN6" s="85"/>
      <c r="PFO6" s="85"/>
      <c r="PFP6" s="85"/>
      <c r="PFQ6" s="85"/>
      <c r="PFR6" s="85"/>
      <c r="PFS6" s="85"/>
      <c r="PFT6" s="85"/>
      <c r="PFU6" s="85"/>
      <c r="PFV6" s="85"/>
      <c r="PFW6" s="85"/>
      <c r="PFX6" s="85"/>
      <c r="PFY6" s="85"/>
      <c r="PFZ6" s="85"/>
      <c r="PGA6" s="85"/>
      <c r="PGB6" s="85"/>
      <c r="PGC6" s="85"/>
      <c r="PGD6" s="85"/>
      <c r="PGE6" s="85"/>
      <c r="PGF6" s="85"/>
      <c r="PGG6" s="85"/>
      <c r="PGH6" s="85"/>
      <c r="PGI6" s="85"/>
      <c r="PGJ6" s="85"/>
      <c r="PGK6" s="85"/>
      <c r="PGL6" s="85"/>
      <c r="PGM6" s="85"/>
      <c r="PGN6" s="85"/>
      <c r="PGO6" s="85"/>
      <c r="PGP6" s="85"/>
      <c r="PGQ6" s="85"/>
      <c r="PGR6" s="85"/>
      <c r="PGS6" s="85"/>
      <c r="PGT6" s="85"/>
      <c r="PGU6" s="85"/>
      <c r="PGV6" s="85"/>
      <c r="PGW6" s="85"/>
      <c r="PGX6" s="85"/>
      <c r="PGY6" s="85"/>
      <c r="PGZ6" s="85"/>
      <c r="PHA6" s="85"/>
      <c r="PHB6" s="85"/>
      <c r="PHC6" s="85"/>
      <c r="PHD6" s="85"/>
      <c r="PHE6" s="85"/>
      <c r="PHF6" s="85"/>
      <c r="PHG6" s="85"/>
      <c r="PHH6" s="85"/>
      <c r="PHI6" s="85"/>
      <c r="PHJ6" s="85"/>
      <c r="PHK6" s="85"/>
      <c r="PHL6" s="85"/>
      <c r="PHM6" s="85"/>
      <c r="PHN6" s="85"/>
      <c r="PHO6" s="85"/>
      <c r="PHP6" s="85"/>
      <c r="PHQ6" s="85"/>
      <c r="PHR6" s="85"/>
      <c r="PHS6" s="85"/>
      <c r="PHT6" s="85"/>
      <c r="PHU6" s="85"/>
      <c r="PHV6" s="85"/>
      <c r="PHW6" s="85"/>
      <c r="PHX6" s="85"/>
      <c r="PHY6" s="85"/>
      <c r="PHZ6" s="85"/>
      <c r="PIA6" s="85"/>
      <c r="PIB6" s="85"/>
      <c r="PIC6" s="85"/>
      <c r="PID6" s="85"/>
      <c r="PIE6" s="85"/>
      <c r="PIF6" s="85"/>
      <c r="PIG6" s="85"/>
      <c r="PIH6" s="85"/>
      <c r="PII6" s="85"/>
      <c r="PIJ6" s="85"/>
      <c r="PIK6" s="85"/>
      <c r="PIL6" s="85"/>
      <c r="PIM6" s="85"/>
      <c r="PIN6" s="85"/>
      <c r="PIO6" s="85"/>
      <c r="PIP6" s="85"/>
      <c r="PIQ6" s="85"/>
      <c r="PIR6" s="85"/>
      <c r="PIS6" s="85"/>
      <c r="PIT6" s="85"/>
      <c r="PIU6" s="85"/>
      <c r="PIV6" s="85"/>
      <c r="PIW6" s="85"/>
      <c r="PIX6" s="85"/>
      <c r="PIY6" s="85"/>
      <c r="PIZ6" s="85"/>
      <c r="PJA6" s="85"/>
      <c r="PJB6" s="85"/>
      <c r="PJC6" s="85"/>
      <c r="PJD6" s="85"/>
      <c r="PJE6" s="85"/>
      <c r="PJF6" s="85"/>
      <c r="PJG6" s="85"/>
      <c r="PJH6" s="85"/>
      <c r="PJI6" s="85"/>
      <c r="PJJ6" s="85"/>
      <c r="PJK6" s="85"/>
      <c r="PJL6" s="85"/>
      <c r="PJM6" s="85"/>
      <c r="PJN6" s="85"/>
      <c r="PJO6" s="85"/>
      <c r="PJP6" s="85"/>
      <c r="PJQ6" s="85"/>
      <c r="PJR6" s="85"/>
      <c r="PJS6" s="85"/>
      <c r="PJT6" s="85"/>
      <c r="PJU6" s="85"/>
      <c r="PJV6" s="85"/>
      <c r="PJW6" s="85"/>
      <c r="PJX6" s="85"/>
      <c r="PJY6" s="85"/>
      <c r="PJZ6" s="85"/>
      <c r="PKA6" s="85"/>
      <c r="PKB6" s="85"/>
      <c r="PKC6" s="85"/>
      <c r="PKD6" s="85"/>
      <c r="PKE6" s="85"/>
      <c r="PKF6" s="85"/>
      <c r="PKG6" s="85"/>
      <c r="PKH6" s="85"/>
      <c r="PKI6" s="85"/>
      <c r="PKJ6" s="85"/>
      <c r="PKK6" s="85"/>
      <c r="PKL6" s="85"/>
      <c r="PKM6" s="85"/>
      <c r="PKN6" s="85"/>
      <c r="PKO6" s="85"/>
      <c r="PKP6" s="85"/>
      <c r="PKQ6" s="85"/>
      <c r="PKR6" s="85"/>
      <c r="PKS6" s="85"/>
      <c r="PKT6" s="85"/>
      <c r="PKU6" s="85"/>
      <c r="PKV6" s="85"/>
      <c r="PKW6" s="85"/>
      <c r="PKX6" s="85"/>
      <c r="PKY6" s="85"/>
      <c r="PKZ6" s="85"/>
      <c r="PLA6" s="85"/>
      <c r="PLB6" s="85"/>
      <c r="PLC6" s="85"/>
      <c r="PLD6" s="85"/>
      <c r="PLE6" s="85"/>
      <c r="PLF6" s="85"/>
      <c r="PLG6" s="85"/>
      <c r="PLH6" s="85"/>
      <c r="PLI6" s="85"/>
      <c r="PLJ6" s="85"/>
      <c r="PLK6" s="85"/>
      <c r="PLL6" s="85"/>
      <c r="PLM6" s="85"/>
      <c r="PLN6" s="85"/>
      <c r="PLO6" s="85"/>
      <c r="PLP6" s="85"/>
      <c r="PLQ6" s="85"/>
      <c r="PLR6" s="85"/>
      <c r="PLS6" s="85"/>
      <c r="PLT6" s="85"/>
      <c r="PLU6" s="85"/>
      <c r="PLV6" s="85"/>
      <c r="PLW6" s="85"/>
      <c r="PLX6" s="85"/>
      <c r="PLY6" s="85"/>
      <c r="PLZ6" s="85"/>
      <c r="PMA6" s="85"/>
      <c r="PMB6" s="85"/>
      <c r="PMC6" s="85"/>
      <c r="PMD6" s="85"/>
      <c r="PME6" s="85"/>
      <c r="PMF6" s="85"/>
      <c r="PMG6" s="85"/>
      <c r="PMH6" s="85"/>
      <c r="PMI6" s="85"/>
      <c r="PMJ6" s="85"/>
      <c r="PMK6" s="85"/>
      <c r="PML6" s="85"/>
      <c r="PMM6" s="85"/>
      <c r="PMN6" s="85"/>
      <c r="PMO6" s="85"/>
      <c r="PMP6" s="85"/>
      <c r="PMQ6" s="85"/>
      <c r="PMR6" s="85"/>
      <c r="PMS6" s="85"/>
      <c r="PMT6" s="85"/>
      <c r="PMU6" s="85"/>
      <c r="PMV6" s="85"/>
      <c r="PMW6" s="85"/>
      <c r="PMX6" s="85"/>
      <c r="PMY6" s="85"/>
      <c r="PMZ6" s="85"/>
      <c r="PNA6" s="85"/>
      <c r="PNB6" s="85"/>
      <c r="PNC6" s="85"/>
      <c r="PND6" s="85"/>
      <c r="PNE6" s="85"/>
      <c r="PNF6" s="85"/>
      <c r="PNG6" s="85"/>
      <c r="PNH6" s="85"/>
      <c r="PNI6" s="85"/>
      <c r="PNJ6" s="85"/>
      <c r="PNK6" s="85"/>
      <c r="PNL6" s="85"/>
      <c r="PNM6" s="85"/>
      <c r="PNN6" s="85"/>
      <c r="PNO6" s="85"/>
      <c r="PNP6" s="85"/>
      <c r="PNQ6" s="85"/>
      <c r="PNR6" s="85"/>
      <c r="PNS6" s="85"/>
      <c r="PNT6" s="85"/>
      <c r="PNU6" s="85"/>
      <c r="PNV6" s="85"/>
      <c r="PNW6" s="85"/>
      <c r="PNX6" s="85"/>
      <c r="PNY6" s="85"/>
      <c r="PNZ6" s="85"/>
      <c r="POA6" s="85"/>
      <c r="POB6" s="85"/>
      <c r="POC6" s="85"/>
      <c r="POD6" s="85"/>
      <c r="POE6" s="85"/>
      <c r="POF6" s="85"/>
      <c r="POG6" s="85"/>
      <c r="POH6" s="85"/>
      <c r="POI6" s="85"/>
      <c r="POJ6" s="85"/>
      <c r="POK6" s="85"/>
      <c r="POL6" s="85"/>
      <c r="POM6" s="85"/>
      <c r="PON6" s="85"/>
      <c r="POO6" s="85"/>
      <c r="POP6" s="85"/>
      <c r="POQ6" s="85"/>
      <c r="POR6" s="85"/>
      <c r="POS6" s="85"/>
      <c r="POT6" s="85"/>
      <c r="POU6" s="85"/>
      <c r="POV6" s="85"/>
      <c r="POW6" s="85"/>
      <c r="POX6" s="85"/>
      <c r="POY6" s="85"/>
      <c r="POZ6" s="85"/>
      <c r="PPA6" s="85"/>
      <c r="PPB6" s="85"/>
      <c r="PPC6" s="85"/>
      <c r="PPD6" s="85"/>
      <c r="PPE6" s="85"/>
      <c r="PPF6" s="85"/>
      <c r="PPG6" s="85"/>
      <c r="PPH6" s="85"/>
      <c r="PPI6" s="85"/>
      <c r="PPJ6" s="85"/>
      <c r="PPK6" s="85"/>
      <c r="PPL6" s="85"/>
      <c r="PPM6" s="85"/>
      <c r="PPN6" s="85"/>
      <c r="PPO6" s="85"/>
      <c r="PPP6" s="85"/>
      <c r="PPQ6" s="85"/>
      <c r="PPR6" s="85"/>
      <c r="PPS6" s="85"/>
      <c r="PPT6" s="85"/>
      <c r="PPU6" s="85"/>
      <c r="PPV6" s="85"/>
      <c r="PPW6" s="85"/>
      <c r="PPX6" s="85"/>
      <c r="PPY6" s="85"/>
      <c r="PPZ6" s="85"/>
      <c r="PQA6" s="85"/>
      <c r="PQB6" s="85"/>
      <c r="PQC6" s="85"/>
      <c r="PQD6" s="85"/>
      <c r="PQE6" s="85"/>
      <c r="PQF6" s="85"/>
      <c r="PQG6" s="85"/>
      <c r="PQH6" s="85"/>
      <c r="PQI6" s="85"/>
      <c r="PQJ6" s="85"/>
      <c r="PQK6" s="85"/>
      <c r="PQL6" s="85"/>
      <c r="PQM6" s="85"/>
      <c r="PQN6" s="85"/>
      <c r="PQO6" s="85"/>
      <c r="PQP6" s="85"/>
      <c r="PQQ6" s="85"/>
      <c r="PQR6" s="85"/>
      <c r="PQS6" s="85"/>
      <c r="PQT6" s="85"/>
      <c r="PQU6" s="85"/>
      <c r="PQV6" s="85"/>
      <c r="PQW6" s="85"/>
      <c r="PQX6" s="85"/>
      <c r="PQY6" s="85"/>
      <c r="PQZ6" s="85"/>
      <c r="PRA6" s="85"/>
      <c r="PRB6" s="85"/>
      <c r="PRC6" s="85"/>
      <c r="PRD6" s="85"/>
      <c r="PRE6" s="85"/>
      <c r="PRF6" s="85"/>
      <c r="PRG6" s="85"/>
      <c r="PRH6" s="85"/>
      <c r="PRI6" s="85"/>
      <c r="PRJ6" s="85"/>
      <c r="PRK6" s="85"/>
      <c r="PRL6" s="85"/>
      <c r="PRM6" s="85"/>
      <c r="PRN6" s="85"/>
      <c r="PRO6" s="85"/>
      <c r="PRP6" s="85"/>
      <c r="PRQ6" s="85"/>
      <c r="PRR6" s="85"/>
      <c r="PRS6" s="85"/>
      <c r="PRT6" s="85"/>
      <c r="PRU6" s="85"/>
      <c r="PRV6" s="85"/>
      <c r="PRW6" s="85"/>
      <c r="PRX6" s="85"/>
      <c r="PRY6" s="85"/>
      <c r="PRZ6" s="85"/>
      <c r="PSA6" s="85"/>
      <c r="PSB6" s="85"/>
      <c r="PSC6" s="85"/>
      <c r="PSD6" s="85"/>
      <c r="PSE6" s="85"/>
      <c r="PSF6" s="85"/>
      <c r="PSG6" s="85"/>
      <c r="PSH6" s="85"/>
      <c r="PSI6" s="85"/>
      <c r="PSJ6" s="85"/>
      <c r="PSK6" s="85"/>
      <c r="PSL6" s="85"/>
      <c r="PSM6" s="85"/>
      <c r="PSN6" s="85"/>
      <c r="PSO6" s="85"/>
      <c r="PSP6" s="85"/>
      <c r="PSQ6" s="85"/>
      <c r="PSR6" s="85"/>
      <c r="PSS6" s="85"/>
      <c r="PST6" s="85"/>
      <c r="PSU6" s="85"/>
      <c r="PSV6" s="85"/>
      <c r="PSW6" s="85"/>
      <c r="PSX6" s="85"/>
      <c r="PSY6" s="85"/>
      <c r="PSZ6" s="85"/>
      <c r="PTA6" s="85"/>
      <c r="PTB6" s="85"/>
      <c r="PTC6" s="85"/>
      <c r="PTD6" s="85"/>
      <c r="PTE6" s="85"/>
      <c r="PTF6" s="85"/>
      <c r="PTG6" s="85"/>
      <c r="PTH6" s="85"/>
      <c r="PTI6" s="85"/>
      <c r="PTJ6" s="85"/>
      <c r="PTK6" s="85"/>
      <c r="PTL6" s="85"/>
      <c r="PTM6" s="85"/>
      <c r="PTN6" s="85"/>
      <c r="PTO6" s="85"/>
      <c r="PTP6" s="85"/>
      <c r="PTQ6" s="85"/>
      <c r="PTR6" s="85"/>
      <c r="PTS6" s="85"/>
      <c r="PTT6" s="85"/>
      <c r="PTU6" s="85"/>
      <c r="PTV6" s="85"/>
      <c r="PTW6" s="85"/>
      <c r="PTX6" s="85"/>
      <c r="PTY6" s="85"/>
      <c r="PTZ6" s="85"/>
      <c r="PUA6" s="85"/>
      <c r="PUB6" s="85"/>
      <c r="PUC6" s="85"/>
      <c r="PUD6" s="85"/>
      <c r="PUE6" s="85"/>
      <c r="PUF6" s="85"/>
      <c r="PUG6" s="85"/>
      <c r="PUH6" s="85"/>
      <c r="PUI6" s="85"/>
      <c r="PUJ6" s="85"/>
      <c r="PUK6" s="85"/>
      <c r="PUL6" s="85"/>
      <c r="PUM6" s="85"/>
      <c r="PUN6" s="85"/>
      <c r="PUO6" s="85"/>
      <c r="PUP6" s="85"/>
      <c r="PUQ6" s="85"/>
      <c r="PUR6" s="85"/>
      <c r="PUS6" s="85"/>
      <c r="PUT6" s="85"/>
      <c r="PUU6" s="85"/>
      <c r="PUV6" s="85"/>
      <c r="PUW6" s="85"/>
      <c r="PUX6" s="85"/>
      <c r="PUY6" s="85"/>
      <c r="PUZ6" s="85"/>
      <c r="PVA6" s="85"/>
      <c r="PVB6" s="85"/>
      <c r="PVC6" s="85"/>
      <c r="PVD6" s="85"/>
      <c r="PVE6" s="85"/>
      <c r="PVF6" s="85"/>
      <c r="PVG6" s="85"/>
      <c r="PVH6" s="85"/>
      <c r="PVI6" s="85"/>
      <c r="PVJ6" s="85"/>
      <c r="PVK6" s="85"/>
      <c r="PVL6" s="85"/>
      <c r="PVM6" s="85"/>
      <c r="PVN6" s="85"/>
      <c r="PVO6" s="85"/>
      <c r="PVP6" s="85"/>
      <c r="PVQ6" s="85"/>
      <c r="PVR6" s="85"/>
      <c r="PVS6" s="85"/>
      <c r="PVT6" s="85"/>
      <c r="PVU6" s="85"/>
      <c r="PVV6" s="85"/>
      <c r="PVW6" s="85"/>
      <c r="PVX6" s="85"/>
      <c r="PVY6" s="85"/>
      <c r="PVZ6" s="85"/>
      <c r="PWA6" s="85"/>
      <c r="PWB6" s="85"/>
      <c r="PWC6" s="85"/>
      <c r="PWD6" s="85"/>
      <c r="PWE6" s="85"/>
      <c r="PWF6" s="85"/>
      <c r="PWG6" s="85"/>
      <c r="PWH6" s="85"/>
      <c r="PWI6" s="85"/>
      <c r="PWJ6" s="85"/>
      <c r="PWK6" s="85"/>
      <c r="PWL6" s="85"/>
      <c r="PWM6" s="85"/>
      <c r="PWN6" s="85"/>
      <c r="PWO6" s="85"/>
      <c r="PWP6" s="85"/>
      <c r="PWQ6" s="85"/>
      <c r="PWR6" s="85"/>
      <c r="PWS6" s="85"/>
      <c r="PWT6" s="85"/>
      <c r="PWU6" s="85"/>
      <c r="PWV6" s="85"/>
      <c r="PWW6" s="85"/>
      <c r="PWX6" s="85"/>
      <c r="PWY6" s="85"/>
      <c r="PWZ6" s="85"/>
      <c r="PXA6" s="85"/>
      <c r="PXB6" s="85"/>
      <c r="PXC6" s="85"/>
      <c r="PXD6" s="85"/>
      <c r="PXE6" s="85"/>
      <c r="PXF6" s="85"/>
      <c r="PXG6" s="85"/>
      <c r="PXH6" s="85"/>
      <c r="PXI6" s="85"/>
      <c r="PXJ6" s="85"/>
      <c r="PXK6" s="85"/>
      <c r="PXL6" s="85"/>
      <c r="PXM6" s="85"/>
      <c r="PXN6" s="85"/>
      <c r="PXO6" s="85"/>
      <c r="PXP6" s="85"/>
      <c r="PXQ6" s="85"/>
      <c r="PXR6" s="85"/>
      <c r="PXS6" s="85"/>
      <c r="PXT6" s="85"/>
      <c r="PXU6" s="85"/>
      <c r="PXV6" s="85"/>
      <c r="PXW6" s="85"/>
      <c r="PXX6" s="85"/>
      <c r="PXY6" s="85"/>
      <c r="PXZ6" s="85"/>
      <c r="PYA6" s="85"/>
      <c r="PYB6" s="85"/>
      <c r="PYC6" s="85"/>
      <c r="PYD6" s="85"/>
      <c r="PYE6" s="85"/>
      <c r="PYF6" s="85"/>
      <c r="PYG6" s="85"/>
      <c r="PYH6" s="85"/>
      <c r="PYI6" s="85"/>
      <c r="PYJ6" s="85"/>
      <c r="PYK6" s="85"/>
      <c r="PYL6" s="85"/>
      <c r="PYM6" s="85"/>
      <c r="PYN6" s="85"/>
      <c r="PYO6" s="85"/>
      <c r="PYP6" s="85"/>
      <c r="PYQ6" s="85"/>
      <c r="PYR6" s="85"/>
      <c r="PYS6" s="85"/>
      <c r="PYT6" s="85"/>
      <c r="PYU6" s="85"/>
      <c r="PYV6" s="85"/>
      <c r="PYW6" s="85"/>
      <c r="PYX6" s="85"/>
      <c r="PYY6" s="85"/>
      <c r="PYZ6" s="85"/>
      <c r="PZA6" s="85"/>
      <c r="PZB6" s="85"/>
      <c r="PZC6" s="85"/>
      <c r="PZD6" s="85"/>
      <c r="PZE6" s="85"/>
      <c r="PZF6" s="85"/>
      <c r="PZG6" s="85"/>
      <c r="PZH6" s="85"/>
      <c r="PZI6" s="85"/>
      <c r="PZJ6" s="85"/>
      <c r="PZK6" s="85"/>
      <c r="PZL6" s="85"/>
      <c r="PZM6" s="85"/>
      <c r="PZN6" s="85"/>
      <c r="PZO6" s="85"/>
      <c r="PZP6" s="85"/>
      <c r="PZQ6" s="85"/>
      <c r="PZR6" s="85"/>
      <c r="PZS6" s="85"/>
      <c r="PZT6" s="85"/>
      <c r="PZU6" s="85"/>
      <c r="PZV6" s="85"/>
      <c r="PZW6" s="85"/>
      <c r="PZX6" s="85"/>
      <c r="PZY6" s="85"/>
      <c r="PZZ6" s="85"/>
      <c r="QAA6" s="85"/>
      <c r="QAB6" s="85"/>
      <c r="QAC6" s="85"/>
      <c r="QAD6" s="85"/>
      <c r="QAE6" s="85"/>
      <c r="QAF6" s="85"/>
      <c r="QAG6" s="85"/>
      <c r="QAH6" s="85"/>
      <c r="QAI6" s="85"/>
      <c r="QAJ6" s="85"/>
      <c r="QAK6" s="85"/>
      <c r="QAL6" s="85"/>
      <c r="QAM6" s="85"/>
      <c r="QAN6" s="85"/>
      <c r="QAO6" s="85"/>
      <c r="QAP6" s="85"/>
      <c r="QAQ6" s="85"/>
      <c r="QAR6" s="85"/>
      <c r="QAS6" s="85"/>
      <c r="QAT6" s="85"/>
      <c r="QAU6" s="85"/>
      <c r="QAV6" s="85"/>
      <c r="QAW6" s="85"/>
      <c r="QAX6" s="85"/>
      <c r="QAY6" s="85"/>
      <c r="QAZ6" s="85"/>
      <c r="QBA6" s="85"/>
      <c r="QBB6" s="85"/>
      <c r="QBC6" s="85"/>
      <c r="QBD6" s="85"/>
      <c r="QBE6" s="85"/>
      <c r="QBF6" s="85"/>
      <c r="QBG6" s="85"/>
      <c r="QBH6" s="85"/>
      <c r="QBI6" s="85"/>
      <c r="QBJ6" s="85"/>
      <c r="QBK6" s="85"/>
      <c r="QBL6" s="85"/>
      <c r="QBM6" s="85"/>
      <c r="QBN6" s="85"/>
      <c r="QBO6" s="85"/>
      <c r="QBP6" s="85"/>
      <c r="QBQ6" s="85"/>
      <c r="QBR6" s="85"/>
      <c r="QBS6" s="85"/>
      <c r="QBT6" s="85"/>
      <c r="QBU6" s="85"/>
      <c r="QBV6" s="85"/>
      <c r="QBW6" s="85"/>
      <c r="QBX6" s="85"/>
      <c r="QBY6" s="85"/>
      <c r="QBZ6" s="85"/>
      <c r="QCA6" s="85"/>
      <c r="QCB6" s="85"/>
      <c r="QCC6" s="85"/>
      <c r="QCD6" s="85"/>
      <c r="QCE6" s="85"/>
      <c r="QCF6" s="85"/>
      <c r="QCG6" s="85"/>
      <c r="QCH6" s="85"/>
      <c r="QCI6" s="85"/>
      <c r="QCJ6" s="85"/>
      <c r="QCK6" s="85"/>
      <c r="QCL6" s="85"/>
      <c r="QCM6" s="85"/>
      <c r="QCN6" s="85"/>
      <c r="QCO6" s="85"/>
      <c r="QCP6" s="85"/>
      <c r="QCQ6" s="85"/>
      <c r="QCR6" s="85"/>
      <c r="QCS6" s="85"/>
      <c r="QCT6" s="85"/>
      <c r="QCU6" s="85"/>
      <c r="QCV6" s="85"/>
      <c r="QCW6" s="85"/>
      <c r="QCX6" s="85"/>
      <c r="QCY6" s="85"/>
      <c r="QCZ6" s="85"/>
      <c r="QDA6" s="85"/>
      <c r="QDB6" s="85"/>
      <c r="QDC6" s="85"/>
      <c r="QDD6" s="85"/>
      <c r="QDE6" s="85"/>
      <c r="QDF6" s="85"/>
      <c r="QDG6" s="85"/>
      <c r="QDH6" s="85"/>
      <c r="QDI6" s="85"/>
      <c r="QDJ6" s="85"/>
      <c r="QDK6" s="85"/>
      <c r="QDL6" s="85"/>
      <c r="QDM6" s="85"/>
      <c r="QDN6" s="85"/>
      <c r="QDO6" s="85"/>
      <c r="QDP6" s="85"/>
      <c r="QDQ6" s="85"/>
      <c r="QDR6" s="85"/>
      <c r="QDS6" s="85"/>
      <c r="QDT6" s="85"/>
      <c r="QDU6" s="85"/>
      <c r="QDV6" s="85"/>
      <c r="QDW6" s="85"/>
      <c r="QDX6" s="85"/>
      <c r="QDY6" s="85"/>
      <c r="QDZ6" s="85"/>
      <c r="QEA6" s="85"/>
      <c r="QEB6" s="85"/>
      <c r="QEC6" s="85"/>
      <c r="QED6" s="85"/>
      <c r="QEE6" s="85"/>
      <c r="QEF6" s="85"/>
      <c r="QEG6" s="85"/>
      <c r="QEH6" s="85"/>
      <c r="QEI6" s="85"/>
      <c r="QEJ6" s="85"/>
      <c r="QEK6" s="85"/>
      <c r="QEL6" s="85"/>
      <c r="QEM6" s="85"/>
      <c r="QEN6" s="85"/>
      <c r="QEO6" s="85"/>
      <c r="QEP6" s="85"/>
      <c r="QEQ6" s="85"/>
      <c r="QER6" s="85"/>
      <c r="QES6" s="85"/>
      <c r="QET6" s="85"/>
      <c r="QEU6" s="85"/>
      <c r="QEV6" s="85"/>
      <c r="QEW6" s="85"/>
      <c r="QEX6" s="85"/>
      <c r="QEY6" s="85"/>
      <c r="QEZ6" s="85"/>
      <c r="QFA6" s="85"/>
      <c r="QFB6" s="85"/>
      <c r="QFC6" s="85"/>
      <c r="QFD6" s="85"/>
      <c r="QFE6" s="85"/>
      <c r="QFF6" s="85"/>
      <c r="QFG6" s="85"/>
      <c r="QFH6" s="85"/>
      <c r="QFI6" s="85"/>
      <c r="QFJ6" s="85"/>
      <c r="QFK6" s="85"/>
      <c r="QFL6" s="85"/>
      <c r="QFM6" s="85"/>
      <c r="QFN6" s="85"/>
      <c r="QFO6" s="85"/>
      <c r="QFP6" s="85"/>
      <c r="QFQ6" s="85"/>
      <c r="QFR6" s="85"/>
      <c r="QFS6" s="85"/>
      <c r="QFT6" s="85"/>
      <c r="QFU6" s="85"/>
      <c r="QFV6" s="85"/>
      <c r="QFW6" s="85"/>
      <c r="QFX6" s="85"/>
      <c r="QFY6" s="85"/>
      <c r="QFZ6" s="85"/>
      <c r="QGA6" s="85"/>
      <c r="QGB6" s="85"/>
      <c r="QGC6" s="85"/>
      <c r="QGD6" s="85"/>
      <c r="QGE6" s="85"/>
      <c r="QGF6" s="85"/>
      <c r="QGG6" s="85"/>
      <c r="QGH6" s="85"/>
      <c r="QGI6" s="85"/>
      <c r="QGJ6" s="85"/>
      <c r="QGK6" s="85"/>
      <c r="QGL6" s="85"/>
      <c r="QGM6" s="85"/>
      <c r="QGN6" s="85"/>
      <c r="QGO6" s="85"/>
      <c r="QGP6" s="85"/>
      <c r="QGQ6" s="85"/>
      <c r="QGR6" s="85"/>
      <c r="QGS6" s="85"/>
      <c r="QGT6" s="85"/>
      <c r="QGU6" s="85"/>
      <c r="QGV6" s="85"/>
      <c r="QGW6" s="85"/>
      <c r="QGX6" s="85"/>
      <c r="QGY6" s="85"/>
      <c r="QGZ6" s="85"/>
      <c r="QHA6" s="85"/>
      <c r="QHB6" s="85"/>
      <c r="QHC6" s="85"/>
      <c r="QHD6" s="85"/>
      <c r="QHE6" s="85"/>
      <c r="QHF6" s="85"/>
      <c r="QHG6" s="85"/>
      <c r="QHH6" s="85"/>
      <c r="QHI6" s="85"/>
      <c r="QHJ6" s="85"/>
      <c r="QHK6" s="85"/>
      <c r="QHL6" s="85"/>
      <c r="QHM6" s="85"/>
      <c r="QHN6" s="85"/>
      <c r="QHO6" s="85"/>
      <c r="QHP6" s="85"/>
      <c r="QHQ6" s="85"/>
      <c r="QHR6" s="85"/>
      <c r="QHS6" s="85"/>
      <c r="QHT6" s="85"/>
      <c r="QHU6" s="85"/>
      <c r="QHV6" s="85"/>
      <c r="QHW6" s="85"/>
      <c r="QHX6" s="85"/>
      <c r="QHY6" s="85"/>
      <c r="QHZ6" s="85"/>
      <c r="QIA6" s="85"/>
      <c r="QIB6" s="85"/>
      <c r="QIC6" s="85"/>
      <c r="QID6" s="85"/>
      <c r="QIE6" s="85"/>
      <c r="QIF6" s="85"/>
      <c r="QIG6" s="85"/>
      <c r="QIH6" s="85"/>
      <c r="QII6" s="85"/>
      <c r="QIJ6" s="85"/>
      <c r="QIK6" s="85"/>
      <c r="QIL6" s="85"/>
      <c r="QIM6" s="85"/>
      <c r="QIN6" s="85"/>
      <c r="QIO6" s="85"/>
      <c r="QIP6" s="85"/>
      <c r="QIQ6" s="85"/>
      <c r="QIR6" s="85"/>
      <c r="QIS6" s="85"/>
      <c r="QIT6" s="85"/>
      <c r="QIU6" s="85"/>
      <c r="QIV6" s="85"/>
      <c r="QIW6" s="85"/>
      <c r="QIX6" s="85"/>
      <c r="QIY6" s="85"/>
      <c r="QIZ6" s="85"/>
      <c r="QJA6" s="85"/>
      <c r="QJB6" s="85"/>
      <c r="QJC6" s="85"/>
      <c r="QJD6" s="85"/>
      <c r="QJE6" s="85"/>
      <c r="QJF6" s="85"/>
      <c r="QJG6" s="85"/>
      <c r="QJH6" s="85"/>
      <c r="QJI6" s="85"/>
      <c r="QJJ6" s="85"/>
      <c r="QJK6" s="85"/>
      <c r="QJL6" s="85"/>
      <c r="QJM6" s="85"/>
      <c r="QJN6" s="85"/>
      <c r="QJO6" s="85"/>
      <c r="QJP6" s="85"/>
      <c r="QJQ6" s="85"/>
      <c r="QJR6" s="85"/>
      <c r="QJS6" s="85"/>
      <c r="QJT6" s="85"/>
      <c r="QJU6" s="85"/>
      <c r="QJV6" s="85"/>
      <c r="QJW6" s="85"/>
      <c r="QJX6" s="85"/>
      <c r="QJY6" s="85"/>
      <c r="QJZ6" s="85"/>
      <c r="QKA6" s="85"/>
      <c r="QKB6" s="85"/>
      <c r="QKC6" s="85"/>
      <c r="QKD6" s="85"/>
      <c r="QKE6" s="85"/>
      <c r="QKF6" s="85"/>
      <c r="QKG6" s="85"/>
      <c r="QKH6" s="85"/>
      <c r="QKI6" s="85"/>
      <c r="QKJ6" s="85"/>
      <c r="QKK6" s="85"/>
      <c r="QKL6" s="85"/>
      <c r="QKM6" s="85"/>
      <c r="QKN6" s="85"/>
      <c r="QKO6" s="85"/>
      <c r="QKP6" s="85"/>
      <c r="QKQ6" s="85"/>
      <c r="QKR6" s="85"/>
      <c r="QKS6" s="85"/>
      <c r="QKT6" s="85"/>
      <c r="QKU6" s="85"/>
      <c r="QKV6" s="85"/>
      <c r="QKW6" s="85"/>
      <c r="QKX6" s="85"/>
      <c r="QKY6" s="85"/>
      <c r="QKZ6" s="85"/>
      <c r="QLA6" s="85"/>
      <c r="QLB6" s="85"/>
      <c r="QLC6" s="85"/>
      <c r="QLD6" s="85"/>
      <c r="QLE6" s="85"/>
      <c r="QLF6" s="85"/>
      <c r="QLG6" s="85"/>
      <c r="QLH6" s="85"/>
      <c r="QLI6" s="85"/>
      <c r="QLJ6" s="85"/>
      <c r="QLK6" s="85"/>
      <c r="QLL6" s="85"/>
      <c r="QLM6" s="85"/>
      <c r="QLN6" s="85"/>
      <c r="QLO6" s="85"/>
      <c r="QLP6" s="85"/>
      <c r="QLQ6" s="85"/>
      <c r="QLR6" s="85"/>
      <c r="QLS6" s="85"/>
      <c r="QLT6" s="85"/>
      <c r="QLU6" s="85"/>
      <c r="QLV6" s="85"/>
      <c r="QLW6" s="85"/>
      <c r="QLX6" s="85"/>
      <c r="QLY6" s="85"/>
      <c r="QLZ6" s="85"/>
      <c r="QMA6" s="85"/>
      <c r="QMB6" s="85"/>
      <c r="QMC6" s="85"/>
      <c r="QMD6" s="85"/>
      <c r="QME6" s="85"/>
      <c r="QMF6" s="85"/>
      <c r="QMG6" s="85"/>
      <c r="QMH6" s="85"/>
      <c r="QMI6" s="85"/>
      <c r="QMJ6" s="85"/>
      <c r="QMK6" s="85"/>
      <c r="QML6" s="85"/>
      <c r="QMM6" s="85"/>
      <c r="QMN6" s="85"/>
      <c r="QMO6" s="85"/>
      <c r="QMP6" s="85"/>
      <c r="QMQ6" s="85"/>
      <c r="QMR6" s="85"/>
      <c r="QMS6" s="85"/>
      <c r="QMT6" s="85"/>
      <c r="QMU6" s="85"/>
      <c r="QMV6" s="85"/>
      <c r="QMW6" s="85"/>
      <c r="QMX6" s="85"/>
      <c r="QMY6" s="85"/>
      <c r="QMZ6" s="85"/>
      <c r="QNA6" s="85"/>
      <c r="QNB6" s="85"/>
      <c r="QNC6" s="85"/>
      <c r="QND6" s="85"/>
      <c r="QNE6" s="85"/>
      <c r="QNF6" s="85"/>
      <c r="QNG6" s="85"/>
      <c r="QNH6" s="85"/>
      <c r="QNI6" s="85"/>
      <c r="QNJ6" s="85"/>
      <c r="QNK6" s="85"/>
      <c r="QNL6" s="85"/>
      <c r="QNM6" s="85"/>
      <c r="QNN6" s="85"/>
      <c r="QNO6" s="85"/>
      <c r="QNP6" s="85"/>
      <c r="QNQ6" s="85"/>
      <c r="QNR6" s="85"/>
      <c r="QNS6" s="85"/>
      <c r="QNT6" s="85"/>
      <c r="QNU6" s="85"/>
      <c r="QNV6" s="85"/>
      <c r="QNW6" s="85"/>
      <c r="QNX6" s="85"/>
      <c r="QNY6" s="85"/>
      <c r="QNZ6" s="85"/>
      <c r="QOA6" s="85"/>
      <c r="QOB6" s="85"/>
      <c r="QOC6" s="85"/>
      <c r="QOD6" s="85"/>
      <c r="QOE6" s="85"/>
      <c r="QOF6" s="85"/>
      <c r="QOG6" s="85"/>
      <c r="QOH6" s="85"/>
      <c r="QOI6" s="85"/>
      <c r="QOJ6" s="85"/>
      <c r="QOK6" s="85"/>
      <c r="QOL6" s="85"/>
      <c r="QOM6" s="85"/>
      <c r="QON6" s="85"/>
      <c r="QOO6" s="85"/>
      <c r="QOP6" s="85"/>
      <c r="QOQ6" s="85"/>
      <c r="QOR6" s="85"/>
      <c r="QOS6" s="85"/>
      <c r="QOT6" s="85"/>
      <c r="QOU6" s="85"/>
      <c r="QOV6" s="85"/>
      <c r="QOW6" s="85"/>
      <c r="QOX6" s="85"/>
      <c r="QOY6" s="85"/>
      <c r="QOZ6" s="85"/>
      <c r="QPA6" s="85"/>
      <c r="QPB6" s="85"/>
      <c r="QPC6" s="85"/>
      <c r="QPD6" s="85"/>
      <c r="QPE6" s="85"/>
      <c r="QPF6" s="85"/>
      <c r="QPG6" s="85"/>
      <c r="QPH6" s="85"/>
      <c r="QPI6" s="85"/>
      <c r="QPJ6" s="85"/>
      <c r="QPK6" s="85"/>
      <c r="QPL6" s="85"/>
      <c r="QPM6" s="85"/>
      <c r="QPN6" s="85"/>
      <c r="QPO6" s="85"/>
      <c r="QPP6" s="85"/>
      <c r="QPQ6" s="85"/>
      <c r="QPR6" s="85"/>
      <c r="QPS6" s="85"/>
      <c r="QPT6" s="85"/>
      <c r="QPU6" s="85"/>
      <c r="QPV6" s="85"/>
      <c r="QPW6" s="85"/>
      <c r="QPX6" s="85"/>
      <c r="QPY6" s="85"/>
      <c r="QPZ6" s="85"/>
      <c r="QQA6" s="85"/>
      <c r="QQB6" s="85"/>
      <c r="QQC6" s="85"/>
      <c r="QQD6" s="85"/>
      <c r="QQE6" s="85"/>
      <c r="QQF6" s="85"/>
      <c r="QQG6" s="85"/>
      <c r="QQH6" s="85"/>
      <c r="QQI6" s="85"/>
      <c r="QQJ6" s="85"/>
      <c r="QQK6" s="85"/>
      <c r="QQL6" s="85"/>
      <c r="QQM6" s="85"/>
      <c r="QQN6" s="85"/>
      <c r="QQO6" s="85"/>
      <c r="QQP6" s="85"/>
      <c r="QQQ6" s="85"/>
      <c r="QQR6" s="85"/>
      <c r="QQS6" s="85"/>
      <c r="QQT6" s="85"/>
      <c r="QQU6" s="85"/>
      <c r="QQV6" s="85"/>
      <c r="QQW6" s="85"/>
      <c r="QQX6" s="85"/>
      <c r="QQY6" s="85"/>
      <c r="QQZ6" s="85"/>
      <c r="QRA6" s="85"/>
      <c r="QRB6" s="85"/>
      <c r="QRC6" s="85"/>
      <c r="QRD6" s="85"/>
      <c r="QRE6" s="85"/>
      <c r="QRF6" s="85"/>
      <c r="QRG6" s="85"/>
      <c r="QRH6" s="85"/>
      <c r="QRI6" s="85"/>
      <c r="QRJ6" s="85"/>
      <c r="QRK6" s="85"/>
      <c r="QRL6" s="85"/>
      <c r="QRM6" s="85"/>
      <c r="QRN6" s="85"/>
      <c r="QRO6" s="85"/>
      <c r="QRP6" s="85"/>
      <c r="QRQ6" s="85"/>
      <c r="QRR6" s="85"/>
      <c r="QRS6" s="85"/>
      <c r="QRT6" s="85"/>
      <c r="QRU6" s="85"/>
      <c r="QRV6" s="85"/>
      <c r="QRW6" s="85"/>
      <c r="QRX6" s="85"/>
      <c r="QRY6" s="85"/>
      <c r="QRZ6" s="85"/>
      <c r="QSA6" s="85"/>
      <c r="QSB6" s="85"/>
      <c r="QSC6" s="85"/>
      <c r="QSD6" s="85"/>
      <c r="QSE6" s="85"/>
      <c r="QSF6" s="85"/>
      <c r="QSG6" s="85"/>
      <c r="QSH6" s="85"/>
      <c r="QSI6" s="85"/>
      <c r="QSJ6" s="85"/>
      <c r="QSK6" s="85"/>
      <c r="QSL6" s="85"/>
      <c r="QSM6" s="85"/>
      <c r="QSN6" s="85"/>
      <c r="QSO6" s="85"/>
      <c r="QSP6" s="85"/>
      <c r="QSQ6" s="85"/>
      <c r="QSR6" s="85"/>
      <c r="QSS6" s="85"/>
      <c r="QST6" s="85"/>
      <c r="QSU6" s="85"/>
      <c r="QSV6" s="85"/>
      <c r="QSW6" s="85"/>
      <c r="QSX6" s="85"/>
      <c r="QSY6" s="85"/>
      <c r="QSZ6" s="85"/>
      <c r="QTA6" s="85"/>
      <c r="QTB6" s="85"/>
      <c r="QTC6" s="85"/>
      <c r="QTD6" s="85"/>
      <c r="QTE6" s="85"/>
      <c r="QTF6" s="85"/>
      <c r="QTG6" s="85"/>
      <c r="QTH6" s="85"/>
      <c r="QTI6" s="85"/>
      <c r="QTJ6" s="85"/>
      <c r="QTK6" s="85"/>
      <c r="QTL6" s="85"/>
      <c r="QTM6" s="85"/>
      <c r="QTN6" s="85"/>
      <c r="QTO6" s="85"/>
      <c r="QTP6" s="85"/>
      <c r="QTQ6" s="85"/>
      <c r="QTR6" s="85"/>
      <c r="QTS6" s="85"/>
      <c r="QTT6" s="85"/>
      <c r="QTU6" s="85"/>
      <c r="QTV6" s="85"/>
      <c r="QTW6" s="85"/>
      <c r="QTX6" s="85"/>
      <c r="QTY6" s="85"/>
      <c r="QTZ6" s="85"/>
      <c r="QUA6" s="85"/>
      <c r="QUB6" s="85"/>
      <c r="QUC6" s="85"/>
      <c r="QUD6" s="85"/>
      <c r="QUE6" s="85"/>
      <c r="QUF6" s="85"/>
      <c r="QUG6" s="85"/>
      <c r="QUH6" s="85"/>
      <c r="QUI6" s="85"/>
      <c r="QUJ6" s="85"/>
      <c r="QUK6" s="85"/>
      <c r="QUL6" s="85"/>
      <c r="QUM6" s="85"/>
      <c r="QUN6" s="85"/>
      <c r="QUO6" s="85"/>
      <c r="QUP6" s="85"/>
      <c r="QUQ6" s="85"/>
      <c r="QUR6" s="85"/>
      <c r="QUS6" s="85"/>
      <c r="QUT6" s="85"/>
      <c r="QUU6" s="85"/>
      <c r="QUV6" s="85"/>
      <c r="QUW6" s="85"/>
      <c r="QUX6" s="85"/>
      <c r="QUY6" s="85"/>
      <c r="QUZ6" s="85"/>
      <c r="QVA6" s="85"/>
      <c r="QVB6" s="85"/>
      <c r="QVC6" s="85"/>
      <c r="QVD6" s="85"/>
      <c r="QVE6" s="85"/>
      <c r="QVF6" s="85"/>
      <c r="QVG6" s="85"/>
      <c r="QVH6" s="85"/>
      <c r="QVI6" s="85"/>
      <c r="QVJ6" s="85"/>
      <c r="QVK6" s="85"/>
      <c r="QVL6" s="85"/>
      <c r="QVM6" s="85"/>
      <c r="QVN6" s="85"/>
      <c r="QVO6" s="85"/>
      <c r="QVP6" s="85"/>
      <c r="QVQ6" s="85"/>
      <c r="QVR6" s="85"/>
      <c r="QVS6" s="85"/>
      <c r="QVT6" s="85"/>
      <c r="QVU6" s="85"/>
      <c r="QVV6" s="85"/>
      <c r="QVW6" s="85"/>
      <c r="QVX6" s="85"/>
      <c r="QVY6" s="85"/>
      <c r="QVZ6" s="85"/>
      <c r="QWA6" s="85"/>
      <c r="QWB6" s="85"/>
      <c r="QWC6" s="85"/>
      <c r="QWD6" s="85"/>
      <c r="QWE6" s="85"/>
      <c r="QWF6" s="85"/>
      <c r="QWG6" s="85"/>
      <c r="QWH6" s="85"/>
      <c r="QWI6" s="85"/>
      <c r="QWJ6" s="85"/>
      <c r="QWK6" s="85"/>
      <c r="QWL6" s="85"/>
      <c r="QWM6" s="85"/>
      <c r="QWN6" s="85"/>
      <c r="QWO6" s="85"/>
      <c r="QWP6" s="85"/>
      <c r="QWQ6" s="85"/>
      <c r="QWR6" s="85"/>
      <c r="QWS6" s="85"/>
      <c r="QWT6" s="85"/>
      <c r="QWU6" s="85"/>
      <c r="QWV6" s="85"/>
      <c r="QWW6" s="85"/>
      <c r="QWX6" s="85"/>
      <c r="QWY6" s="85"/>
      <c r="QWZ6" s="85"/>
      <c r="QXA6" s="85"/>
      <c r="QXB6" s="85"/>
      <c r="QXC6" s="85"/>
      <c r="QXD6" s="85"/>
      <c r="QXE6" s="85"/>
      <c r="QXF6" s="85"/>
      <c r="QXG6" s="85"/>
      <c r="QXH6" s="85"/>
      <c r="QXI6" s="85"/>
      <c r="QXJ6" s="85"/>
      <c r="QXK6" s="85"/>
      <c r="QXL6" s="85"/>
      <c r="QXM6" s="85"/>
      <c r="QXN6" s="85"/>
      <c r="QXO6" s="85"/>
      <c r="QXP6" s="85"/>
      <c r="QXQ6" s="85"/>
      <c r="QXR6" s="85"/>
      <c r="QXS6" s="85"/>
      <c r="QXT6" s="85"/>
      <c r="QXU6" s="85"/>
      <c r="QXV6" s="85"/>
      <c r="QXW6" s="85"/>
      <c r="QXX6" s="85"/>
      <c r="QXY6" s="85"/>
      <c r="QXZ6" s="85"/>
      <c r="QYA6" s="85"/>
      <c r="QYB6" s="85"/>
      <c r="QYC6" s="85"/>
      <c r="QYD6" s="85"/>
      <c r="QYE6" s="85"/>
      <c r="QYF6" s="85"/>
      <c r="QYG6" s="85"/>
      <c r="QYH6" s="85"/>
      <c r="QYI6" s="85"/>
      <c r="QYJ6" s="85"/>
      <c r="QYK6" s="85"/>
      <c r="QYL6" s="85"/>
      <c r="QYM6" s="85"/>
      <c r="QYN6" s="85"/>
      <c r="QYO6" s="85"/>
      <c r="QYP6" s="85"/>
      <c r="QYQ6" s="85"/>
      <c r="QYR6" s="85"/>
      <c r="QYS6" s="85"/>
      <c r="QYT6" s="85"/>
      <c r="QYU6" s="85"/>
      <c r="QYV6" s="85"/>
      <c r="QYW6" s="85"/>
      <c r="QYX6" s="85"/>
      <c r="QYY6" s="85"/>
      <c r="QYZ6" s="85"/>
      <c r="QZA6" s="85"/>
      <c r="QZB6" s="85"/>
      <c r="QZC6" s="85"/>
      <c r="QZD6" s="85"/>
      <c r="QZE6" s="85"/>
      <c r="QZF6" s="85"/>
      <c r="QZG6" s="85"/>
      <c r="QZH6" s="85"/>
      <c r="QZI6" s="85"/>
      <c r="QZJ6" s="85"/>
      <c r="QZK6" s="85"/>
      <c r="QZL6" s="85"/>
      <c r="QZM6" s="85"/>
      <c r="QZN6" s="85"/>
      <c r="QZO6" s="85"/>
      <c r="QZP6" s="85"/>
      <c r="QZQ6" s="85"/>
      <c r="QZR6" s="85"/>
      <c r="QZS6" s="85"/>
      <c r="QZT6" s="85"/>
      <c r="QZU6" s="85"/>
      <c r="QZV6" s="85"/>
      <c r="QZW6" s="85"/>
      <c r="QZX6" s="85"/>
      <c r="QZY6" s="85"/>
      <c r="QZZ6" s="85"/>
      <c r="RAA6" s="85"/>
      <c r="RAB6" s="85"/>
      <c r="RAC6" s="85"/>
      <c r="RAD6" s="85"/>
      <c r="RAE6" s="85"/>
      <c r="RAF6" s="85"/>
      <c r="RAG6" s="85"/>
      <c r="RAH6" s="85"/>
      <c r="RAI6" s="85"/>
      <c r="RAJ6" s="85"/>
      <c r="RAK6" s="85"/>
      <c r="RAL6" s="85"/>
      <c r="RAM6" s="85"/>
      <c r="RAN6" s="85"/>
      <c r="RAO6" s="85"/>
      <c r="RAP6" s="85"/>
      <c r="RAQ6" s="85"/>
      <c r="RAR6" s="85"/>
      <c r="RAS6" s="85"/>
      <c r="RAT6" s="85"/>
      <c r="RAU6" s="85"/>
      <c r="RAV6" s="85"/>
      <c r="RAW6" s="85"/>
      <c r="RAX6" s="85"/>
      <c r="RAY6" s="85"/>
      <c r="RAZ6" s="85"/>
      <c r="RBA6" s="85"/>
      <c r="RBB6" s="85"/>
      <c r="RBC6" s="85"/>
      <c r="RBD6" s="85"/>
      <c r="RBE6" s="85"/>
      <c r="RBF6" s="85"/>
      <c r="RBG6" s="85"/>
      <c r="RBH6" s="85"/>
      <c r="RBI6" s="85"/>
      <c r="RBJ6" s="85"/>
      <c r="RBK6" s="85"/>
      <c r="RBL6" s="85"/>
      <c r="RBM6" s="85"/>
      <c r="RBN6" s="85"/>
      <c r="RBO6" s="85"/>
      <c r="RBP6" s="85"/>
      <c r="RBQ6" s="85"/>
      <c r="RBR6" s="85"/>
      <c r="RBS6" s="85"/>
      <c r="RBT6" s="85"/>
      <c r="RBU6" s="85"/>
      <c r="RBV6" s="85"/>
      <c r="RBW6" s="85"/>
      <c r="RBX6" s="85"/>
      <c r="RBY6" s="85"/>
      <c r="RBZ6" s="85"/>
      <c r="RCA6" s="85"/>
      <c r="RCB6" s="85"/>
      <c r="RCC6" s="85"/>
      <c r="RCD6" s="85"/>
      <c r="RCE6" s="85"/>
      <c r="RCF6" s="85"/>
      <c r="RCG6" s="85"/>
      <c r="RCH6" s="85"/>
      <c r="RCI6" s="85"/>
      <c r="RCJ6" s="85"/>
      <c r="RCK6" s="85"/>
      <c r="RCL6" s="85"/>
      <c r="RCM6" s="85"/>
      <c r="RCN6" s="85"/>
      <c r="RCO6" s="85"/>
      <c r="RCP6" s="85"/>
      <c r="RCQ6" s="85"/>
      <c r="RCR6" s="85"/>
      <c r="RCS6" s="85"/>
      <c r="RCT6" s="85"/>
      <c r="RCU6" s="85"/>
      <c r="RCV6" s="85"/>
      <c r="RCW6" s="85"/>
      <c r="RCX6" s="85"/>
      <c r="RCY6" s="85"/>
      <c r="RCZ6" s="85"/>
      <c r="RDA6" s="85"/>
      <c r="RDB6" s="85"/>
      <c r="RDC6" s="85"/>
      <c r="RDD6" s="85"/>
      <c r="RDE6" s="85"/>
      <c r="RDF6" s="85"/>
      <c r="RDG6" s="85"/>
      <c r="RDH6" s="85"/>
      <c r="RDI6" s="85"/>
      <c r="RDJ6" s="85"/>
      <c r="RDK6" s="85"/>
      <c r="RDL6" s="85"/>
      <c r="RDM6" s="85"/>
      <c r="RDN6" s="85"/>
      <c r="RDO6" s="85"/>
      <c r="RDP6" s="85"/>
      <c r="RDQ6" s="85"/>
      <c r="RDR6" s="85"/>
      <c r="RDS6" s="85"/>
      <c r="RDT6" s="85"/>
      <c r="RDU6" s="85"/>
      <c r="RDV6" s="85"/>
      <c r="RDW6" s="85"/>
      <c r="RDX6" s="85"/>
      <c r="RDY6" s="85"/>
      <c r="RDZ6" s="85"/>
      <c r="REA6" s="85"/>
      <c r="REB6" s="85"/>
      <c r="REC6" s="85"/>
      <c r="RED6" s="85"/>
      <c r="REE6" s="85"/>
      <c r="REF6" s="85"/>
      <c r="REG6" s="85"/>
      <c r="REH6" s="85"/>
      <c r="REI6" s="85"/>
      <c r="REJ6" s="85"/>
      <c r="REK6" s="85"/>
      <c r="REL6" s="85"/>
      <c r="REM6" s="85"/>
      <c r="REN6" s="85"/>
      <c r="REO6" s="85"/>
      <c r="REP6" s="85"/>
      <c r="REQ6" s="85"/>
      <c r="RER6" s="85"/>
      <c r="RES6" s="85"/>
      <c r="RET6" s="85"/>
      <c r="REU6" s="85"/>
      <c r="REV6" s="85"/>
      <c r="REW6" s="85"/>
      <c r="REX6" s="85"/>
      <c r="REY6" s="85"/>
      <c r="REZ6" s="85"/>
      <c r="RFA6" s="85"/>
      <c r="RFB6" s="85"/>
      <c r="RFC6" s="85"/>
      <c r="RFD6" s="85"/>
      <c r="RFE6" s="85"/>
      <c r="RFF6" s="85"/>
      <c r="RFG6" s="85"/>
      <c r="RFH6" s="85"/>
      <c r="RFI6" s="85"/>
      <c r="RFJ6" s="85"/>
      <c r="RFK6" s="85"/>
      <c r="RFL6" s="85"/>
      <c r="RFM6" s="85"/>
      <c r="RFN6" s="85"/>
      <c r="RFO6" s="85"/>
      <c r="RFP6" s="85"/>
      <c r="RFQ6" s="85"/>
      <c r="RFR6" s="85"/>
      <c r="RFS6" s="85"/>
      <c r="RFT6" s="85"/>
      <c r="RFU6" s="85"/>
      <c r="RFV6" s="85"/>
      <c r="RFW6" s="85"/>
      <c r="RFX6" s="85"/>
      <c r="RFY6" s="85"/>
      <c r="RFZ6" s="85"/>
      <c r="RGA6" s="85"/>
      <c r="RGB6" s="85"/>
      <c r="RGC6" s="85"/>
      <c r="RGD6" s="85"/>
      <c r="RGE6" s="85"/>
      <c r="RGF6" s="85"/>
      <c r="RGG6" s="85"/>
      <c r="RGH6" s="85"/>
      <c r="RGI6" s="85"/>
      <c r="RGJ6" s="85"/>
      <c r="RGK6" s="85"/>
      <c r="RGL6" s="85"/>
      <c r="RGM6" s="85"/>
      <c r="RGN6" s="85"/>
      <c r="RGO6" s="85"/>
      <c r="RGP6" s="85"/>
      <c r="RGQ6" s="85"/>
      <c r="RGR6" s="85"/>
      <c r="RGS6" s="85"/>
      <c r="RGT6" s="85"/>
      <c r="RGU6" s="85"/>
      <c r="RGV6" s="85"/>
      <c r="RGW6" s="85"/>
      <c r="RGX6" s="85"/>
      <c r="RGY6" s="85"/>
      <c r="RGZ6" s="85"/>
      <c r="RHA6" s="85"/>
      <c r="RHB6" s="85"/>
      <c r="RHC6" s="85"/>
      <c r="RHD6" s="85"/>
      <c r="RHE6" s="85"/>
      <c r="RHF6" s="85"/>
      <c r="RHG6" s="85"/>
      <c r="RHH6" s="85"/>
      <c r="RHI6" s="85"/>
      <c r="RHJ6" s="85"/>
      <c r="RHK6" s="85"/>
      <c r="RHL6" s="85"/>
      <c r="RHM6" s="85"/>
      <c r="RHN6" s="85"/>
      <c r="RHO6" s="85"/>
      <c r="RHP6" s="85"/>
      <c r="RHQ6" s="85"/>
      <c r="RHR6" s="85"/>
      <c r="RHS6" s="85"/>
      <c r="RHT6" s="85"/>
      <c r="RHU6" s="85"/>
      <c r="RHV6" s="85"/>
      <c r="RHW6" s="85"/>
      <c r="RHX6" s="85"/>
      <c r="RHY6" s="85"/>
      <c r="RHZ6" s="85"/>
      <c r="RIA6" s="85"/>
      <c r="RIB6" s="85"/>
      <c r="RIC6" s="85"/>
      <c r="RID6" s="85"/>
      <c r="RIE6" s="85"/>
      <c r="RIF6" s="85"/>
      <c r="RIG6" s="85"/>
      <c r="RIH6" s="85"/>
      <c r="RII6" s="85"/>
      <c r="RIJ6" s="85"/>
      <c r="RIK6" s="85"/>
      <c r="RIL6" s="85"/>
      <c r="RIM6" s="85"/>
      <c r="RIN6" s="85"/>
      <c r="RIO6" s="85"/>
      <c r="RIP6" s="85"/>
      <c r="RIQ6" s="85"/>
      <c r="RIR6" s="85"/>
      <c r="RIS6" s="85"/>
      <c r="RIT6" s="85"/>
      <c r="RIU6" s="85"/>
      <c r="RIV6" s="85"/>
      <c r="RIW6" s="85"/>
      <c r="RIX6" s="85"/>
      <c r="RIY6" s="85"/>
      <c r="RIZ6" s="85"/>
      <c r="RJA6" s="85"/>
      <c r="RJB6" s="85"/>
      <c r="RJC6" s="85"/>
      <c r="RJD6" s="85"/>
      <c r="RJE6" s="85"/>
      <c r="RJF6" s="85"/>
      <c r="RJG6" s="85"/>
      <c r="RJH6" s="85"/>
      <c r="RJI6" s="85"/>
      <c r="RJJ6" s="85"/>
      <c r="RJK6" s="85"/>
      <c r="RJL6" s="85"/>
      <c r="RJM6" s="85"/>
      <c r="RJN6" s="85"/>
      <c r="RJO6" s="85"/>
      <c r="RJP6" s="85"/>
      <c r="RJQ6" s="85"/>
      <c r="RJR6" s="85"/>
      <c r="RJS6" s="85"/>
      <c r="RJT6" s="85"/>
      <c r="RJU6" s="85"/>
      <c r="RJV6" s="85"/>
      <c r="RJW6" s="85"/>
      <c r="RJX6" s="85"/>
      <c r="RJY6" s="85"/>
      <c r="RJZ6" s="85"/>
      <c r="RKA6" s="85"/>
      <c r="RKB6" s="85"/>
      <c r="RKC6" s="85"/>
      <c r="RKD6" s="85"/>
      <c r="RKE6" s="85"/>
      <c r="RKF6" s="85"/>
      <c r="RKG6" s="85"/>
      <c r="RKH6" s="85"/>
      <c r="RKI6" s="85"/>
      <c r="RKJ6" s="85"/>
      <c r="RKK6" s="85"/>
      <c r="RKL6" s="85"/>
      <c r="RKM6" s="85"/>
      <c r="RKN6" s="85"/>
      <c r="RKO6" s="85"/>
      <c r="RKP6" s="85"/>
      <c r="RKQ6" s="85"/>
      <c r="RKR6" s="85"/>
      <c r="RKS6" s="85"/>
      <c r="RKT6" s="85"/>
      <c r="RKU6" s="85"/>
      <c r="RKV6" s="85"/>
      <c r="RKW6" s="85"/>
      <c r="RKX6" s="85"/>
      <c r="RKY6" s="85"/>
      <c r="RKZ6" s="85"/>
      <c r="RLA6" s="85"/>
      <c r="RLB6" s="85"/>
      <c r="RLC6" s="85"/>
      <c r="RLD6" s="85"/>
      <c r="RLE6" s="85"/>
      <c r="RLF6" s="85"/>
      <c r="RLG6" s="85"/>
      <c r="RLH6" s="85"/>
      <c r="RLI6" s="85"/>
      <c r="RLJ6" s="85"/>
      <c r="RLK6" s="85"/>
      <c r="RLL6" s="85"/>
      <c r="RLM6" s="85"/>
      <c r="RLN6" s="85"/>
      <c r="RLO6" s="85"/>
      <c r="RLP6" s="85"/>
      <c r="RLQ6" s="85"/>
      <c r="RLR6" s="85"/>
      <c r="RLS6" s="85"/>
      <c r="RLT6" s="85"/>
      <c r="RLU6" s="85"/>
      <c r="RLV6" s="85"/>
      <c r="RLW6" s="85"/>
      <c r="RLX6" s="85"/>
      <c r="RLY6" s="85"/>
      <c r="RLZ6" s="85"/>
      <c r="RMA6" s="85"/>
      <c r="RMB6" s="85"/>
      <c r="RMC6" s="85"/>
      <c r="RMD6" s="85"/>
      <c r="RME6" s="85"/>
      <c r="RMF6" s="85"/>
      <c r="RMG6" s="85"/>
      <c r="RMH6" s="85"/>
      <c r="RMI6" s="85"/>
      <c r="RMJ6" s="85"/>
      <c r="RMK6" s="85"/>
      <c r="RML6" s="85"/>
      <c r="RMM6" s="85"/>
      <c r="RMN6" s="85"/>
      <c r="RMO6" s="85"/>
      <c r="RMP6" s="85"/>
      <c r="RMQ6" s="85"/>
      <c r="RMR6" s="85"/>
      <c r="RMS6" s="85"/>
      <c r="RMT6" s="85"/>
      <c r="RMU6" s="85"/>
      <c r="RMV6" s="85"/>
      <c r="RMW6" s="85"/>
      <c r="RMX6" s="85"/>
      <c r="RMY6" s="85"/>
      <c r="RMZ6" s="85"/>
      <c r="RNA6" s="85"/>
      <c r="RNB6" s="85"/>
      <c r="RNC6" s="85"/>
      <c r="RND6" s="85"/>
      <c r="RNE6" s="85"/>
      <c r="RNF6" s="85"/>
      <c r="RNG6" s="85"/>
      <c r="RNH6" s="85"/>
      <c r="RNI6" s="85"/>
      <c r="RNJ6" s="85"/>
      <c r="RNK6" s="85"/>
      <c r="RNL6" s="85"/>
      <c r="RNM6" s="85"/>
      <c r="RNN6" s="85"/>
      <c r="RNO6" s="85"/>
      <c r="RNP6" s="85"/>
      <c r="RNQ6" s="85"/>
      <c r="RNR6" s="85"/>
      <c r="RNS6" s="85"/>
      <c r="RNT6" s="85"/>
      <c r="RNU6" s="85"/>
      <c r="RNV6" s="85"/>
      <c r="RNW6" s="85"/>
      <c r="RNX6" s="85"/>
      <c r="RNY6" s="85"/>
      <c r="RNZ6" s="85"/>
      <c r="ROA6" s="85"/>
      <c r="ROB6" s="85"/>
      <c r="ROC6" s="85"/>
      <c r="ROD6" s="85"/>
      <c r="ROE6" s="85"/>
      <c r="ROF6" s="85"/>
      <c r="ROG6" s="85"/>
      <c r="ROH6" s="85"/>
      <c r="ROI6" s="85"/>
      <c r="ROJ6" s="85"/>
      <c r="ROK6" s="85"/>
      <c r="ROL6" s="85"/>
      <c r="ROM6" s="85"/>
      <c r="RON6" s="85"/>
      <c r="ROO6" s="85"/>
      <c r="ROP6" s="85"/>
      <c r="ROQ6" s="85"/>
      <c r="ROR6" s="85"/>
      <c r="ROS6" s="85"/>
      <c r="ROT6" s="85"/>
      <c r="ROU6" s="85"/>
      <c r="ROV6" s="85"/>
      <c r="ROW6" s="85"/>
      <c r="ROX6" s="85"/>
      <c r="ROY6" s="85"/>
      <c r="ROZ6" s="85"/>
      <c r="RPA6" s="85"/>
      <c r="RPB6" s="85"/>
      <c r="RPC6" s="85"/>
      <c r="RPD6" s="85"/>
      <c r="RPE6" s="85"/>
      <c r="RPF6" s="85"/>
      <c r="RPG6" s="85"/>
      <c r="RPH6" s="85"/>
      <c r="RPI6" s="85"/>
      <c r="RPJ6" s="85"/>
      <c r="RPK6" s="85"/>
      <c r="RPL6" s="85"/>
      <c r="RPM6" s="85"/>
      <c r="RPN6" s="85"/>
      <c r="RPO6" s="85"/>
      <c r="RPP6" s="85"/>
      <c r="RPQ6" s="85"/>
      <c r="RPR6" s="85"/>
      <c r="RPS6" s="85"/>
      <c r="RPT6" s="85"/>
      <c r="RPU6" s="85"/>
      <c r="RPV6" s="85"/>
      <c r="RPW6" s="85"/>
      <c r="RPX6" s="85"/>
      <c r="RPY6" s="85"/>
      <c r="RPZ6" s="85"/>
      <c r="RQA6" s="85"/>
      <c r="RQB6" s="85"/>
      <c r="RQC6" s="85"/>
      <c r="RQD6" s="85"/>
      <c r="RQE6" s="85"/>
      <c r="RQF6" s="85"/>
      <c r="RQG6" s="85"/>
      <c r="RQH6" s="85"/>
      <c r="RQI6" s="85"/>
      <c r="RQJ6" s="85"/>
      <c r="RQK6" s="85"/>
      <c r="RQL6" s="85"/>
      <c r="RQM6" s="85"/>
      <c r="RQN6" s="85"/>
      <c r="RQO6" s="85"/>
      <c r="RQP6" s="85"/>
      <c r="RQQ6" s="85"/>
      <c r="RQR6" s="85"/>
      <c r="RQS6" s="85"/>
      <c r="RQT6" s="85"/>
      <c r="RQU6" s="85"/>
      <c r="RQV6" s="85"/>
      <c r="RQW6" s="85"/>
      <c r="RQX6" s="85"/>
      <c r="RQY6" s="85"/>
      <c r="RQZ6" s="85"/>
      <c r="RRA6" s="85"/>
      <c r="RRB6" s="85"/>
      <c r="RRC6" s="85"/>
      <c r="RRD6" s="85"/>
      <c r="RRE6" s="85"/>
      <c r="RRF6" s="85"/>
      <c r="RRG6" s="85"/>
      <c r="RRH6" s="85"/>
      <c r="RRI6" s="85"/>
      <c r="RRJ6" s="85"/>
      <c r="RRK6" s="85"/>
      <c r="RRL6" s="85"/>
      <c r="RRM6" s="85"/>
      <c r="RRN6" s="85"/>
      <c r="RRO6" s="85"/>
      <c r="RRP6" s="85"/>
      <c r="RRQ6" s="85"/>
      <c r="RRR6" s="85"/>
      <c r="RRS6" s="85"/>
      <c r="RRT6" s="85"/>
      <c r="RRU6" s="85"/>
      <c r="RRV6" s="85"/>
      <c r="RRW6" s="85"/>
      <c r="RRX6" s="85"/>
      <c r="RRY6" s="85"/>
      <c r="RRZ6" s="85"/>
      <c r="RSA6" s="85"/>
      <c r="RSB6" s="85"/>
      <c r="RSC6" s="85"/>
      <c r="RSD6" s="85"/>
      <c r="RSE6" s="85"/>
      <c r="RSF6" s="85"/>
      <c r="RSG6" s="85"/>
      <c r="RSH6" s="85"/>
      <c r="RSI6" s="85"/>
      <c r="RSJ6" s="85"/>
      <c r="RSK6" s="85"/>
      <c r="RSL6" s="85"/>
      <c r="RSM6" s="85"/>
      <c r="RSN6" s="85"/>
      <c r="RSO6" s="85"/>
      <c r="RSP6" s="85"/>
      <c r="RSQ6" s="85"/>
      <c r="RSR6" s="85"/>
      <c r="RSS6" s="85"/>
      <c r="RST6" s="85"/>
      <c r="RSU6" s="85"/>
      <c r="RSV6" s="85"/>
      <c r="RSW6" s="85"/>
      <c r="RSX6" s="85"/>
      <c r="RSY6" s="85"/>
      <c r="RSZ6" s="85"/>
      <c r="RTA6" s="85"/>
      <c r="RTB6" s="85"/>
      <c r="RTC6" s="85"/>
      <c r="RTD6" s="85"/>
      <c r="RTE6" s="85"/>
      <c r="RTF6" s="85"/>
      <c r="RTG6" s="85"/>
      <c r="RTH6" s="85"/>
      <c r="RTI6" s="85"/>
      <c r="RTJ6" s="85"/>
      <c r="RTK6" s="85"/>
      <c r="RTL6" s="85"/>
      <c r="RTM6" s="85"/>
      <c r="RTN6" s="85"/>
      <c r="RTO6" s="85"/>
      <c r="RTP6" s="85"/>
      <c r="RTQ6" s="85"/>
      <c r="RTR6" s="85"/>
      <c r="RTS6" s="85"/>
      <c r="RTT6" s="85"/>
      <c r="RTU6" s="85"/>
      <c r="RTV6" s="85"/>
      <c r="RTW6" s="85"/>
      <c r="RTX6" s="85"/>
      <c r="RTY6" s="85"/>
      <c r="RTZ6" s="85"/>
      <c r="RUA6" s="85"/>
      <c r="RUB6" s="85"/>
      <c r="RUC6" s="85"/>
      <c r="RUD6" s="85"/>
      <c r="RUE6" s="85"/>
      <c r="RUF6" s="85"/>
      <c r="RUG6" s="85"/>
      <c r="RUH6" s="85"/>
      <c r="RUI6" s="85"/>
      <c r="RUJ6" s="85"/>
      <c r="RUK6" s="85"/>
      <c r="RUL6" s="85"/>
      <c r="RUM6" s="85"/>
      <c r="RUN6" s="85"/>
      <c r="RUO6" s="85"/>
      <c r="RUP6" s="85"/>
      <c r="RUQ6" s="85"/>
      <c r="RUR6" s="85"/>
      <c r="RUS6" s="85"/>
      <c r="RUT6" s="85"/>
      <c r="RUU6" s="85"/>
      <c r="RUV6" s="85"/>
      <c r="RUW6" s="85"/>
      <c r="RUX6" s="85"/>
      <c r="RUY6" s="85"/>
      <c r="RUZ6" s="85"/>
      <c r="RVA6" s="85"/>
      <c r="RVB6" s="85"/>
      <c r="RVC6" s="85"/>
      <c r="RVD6" s="85"/>
      <c r="RVE6" s="85"/>
      <c r="RVF6" s="85"/>
      <c r="RVG6" s="85"/>
      <c r="RVH6" s="85"/>
      <c r="RVI6" s="85"/>
      <c r="RVJ6" s="85"/>
      <c r="RVK6" s="85"/>
      <c r="RVL6" s="85"/>
      <c r="RVM6" s="85"/>
      <c r="RVN6" s="85"/>
      <c r="RVO6" s="85"/>
      <c r="RVP6" s="85"/>
      <c r="RVQ6" s="85"/>
      <c r="RVR6" s="85"/>
      <c r="RVS6" s="85"/>
      <c r="RVT6" s="85"/>
      <c r="RVU6" s="85"/>
      <c r="RVV6" s="85"/>
      <c r="RVW6" s="85"/>
      <c r="RVX6" s="85"/>
      <c r="RVY6" s="85"/>
      <c r="RVZ6" s="85"/>
      <c r="RWA6" s="85"/>
      <c r="RWB6" s="85"/>
      <c r="RWC6" s="85"/>
      <c r="RWD6" s="85"/>
      <c r="RWE6" s="85"/>
      <c r="RWF6" s="85"/>
      <c r="RWG6" s="85"/>
      <c r="RWH6" s="85"/>
      <c r="RWI6" s="85"/>
      <c r="RWJ6" s="85"/>
      <c r="RWK6" s="85"/>
      <c r="RWL6" s="85"/>
      <c r="RWM6" s="85"/>
      <c r="RWN6" s="85"/>
      <c r="RWO6" s="85"/>
      <c r="RWP6" s="85"/>
      <c r="RWQ6" s="85"/>
      <c r="RWR6" s="85"/>
      <c r="RWS6" s="85"/>
      <c r="RWT6" s="85"/>
      <c r="RWU6" s="85"/>
      <c r="RWV6" s="85"/>
      <c r="RWW6" s="85"/>
      <c r="RWX6" s="85"/>
      <c r="RWY6" s="85"/>
      <c r="RWZ6" s="85"/>
      <c r="RXA6" s="85"/>
      <c r="RXB6" s="85"/>
      <c r="RXC6" s="85"/>
      <c r="RXD6" s="85"/>
      <c r="RXE6" s="85"/>
      <c r="RXF6" s="85"/>
      <c r="RXG6" s="85"/>
      <c r="RXH6" s="85"/>
      <c r="RXI6" s="85"/>
      <c r="RXJ6" s="85"/>
      <c r="RXK6" s="85"/>
      <c r="RXL6" s="85"/>
      <c r="RXM6" s="85"/>
      <c r="RXN6" s="85"/>
      <c r="RXO6" s="85"/>
      <c r="RXP6" s="85"/>
      <c r="RXQ6" s="85"/>
      <c r="RXR6" s="85"/>
      <c r="RXS6" s="85"/>
      <c r="RXT6" s="85"/>
      <c r="RXU6" s="85"/>
      <c r="RXV6" s="85"/>
      <c r="RXW6" s="85"/>
      <c r="RXX6" s="85"/>
      <c r="RXY6" s="85"/>
      <c r="RXZ6" s="85"/>
      <c r="RYA6" s="85"/>
      <c r="RYB6" s="85"/>
      <c r="RYC6" s="85"/>
      <c r="RYD6" s="85"/>
      <c r="RYE6" s="85"/>
      <c r="RYF6" s="85"/>
      <c r="RYG6" s="85"/>
      <c r="RYH6" s="85"/>
      <c r="RYI6" s="85"/>
      <c r="RYJ6" s="85"/>
      <c r="RYK6" s="85"/>
      <c r="RYL6" s="85"/>
      <c r="RYM6" s="85"/>
      <c r="RYN6" s="85"/>
      <c r="RYO6" s="85"/>
      <c r="RYP6" s="85"/>
      <c r="RYQ6" s="85"/>
      <c r="RYR6" s="85"/>
      <c r="RYS6" s="85"/>
      <c r="RYT6" s="85"/>
      <c r="RYU6" s="85"/>
      <c r="RYV6" s="85"/>
      <c r="RYW6" s="85"/>
      <c r="RYX6" s="85"/>
      <c r="RYY6" s="85"/>
      <c r="RYZ6" s="85"/>
      <c r="RZA6" s="85"/>
      <c r="RZB6" s="85"/>
      <c r="RZC6" s="85"/>
      <c r="RZD6" s="85"/>
      <c r="RZE6" s="85"/>
      <c r="RZF6" s="85"/>
      <c r="RZG6" s="85"/>
      <c r="RZH6" s="85"/>
      <c r="RZI6" s="85"/>
      <c r="RZJ6" s="85"/>
      <c r="RZK6" s="85"/>
      <c r="RZL6" s="85"/>
      <c r="RZM6" s="85"/>
      <c r="RZN6" s="85"/>
      <c r="RZO6" s="85"/>
      <c r="RZP6" s="85"/>
      <c r="RZQ6" s="85"/>
      <c r="RZR6" s="85"/>
      <c r="RZS6" s="85"/>
      <c r="RZT6" s="85"/>
      <c r="RZU6" s="85"/>
      <c r="RZV6" s="85"/>
      <c r="RZW6" s="85"/>
      <c r="RZX6" s="85"/>
      <c r="RZY6" s="85"/>
      <c r="RZZ6" s="85"/>
      <c r="SAA6" s="85"/>
      <c r="SAB6" s="85"/>
      <c r="SAC6" s="85"/>
      <c r="SAD6" s="85"/>
      <c r="SAE6" s="85"/>
      <c r="SAF6" s="85"/>
      <c r="SAG6" s="85"/>
      <c r="SAH6" s="85"/>
      <c r="SAI6" s="85"/>
      <c r="SAJ6" s="85"/>
      <c r="SAK6" s="85"/>
      <c r="SAL6" s="85"/>
      <c r="SAM6" s="85"/>
      <c r="SAN6" s="85"/>
      <c r="SAO6" s="85"/>
      <c r="SAP6" s="85"/>
      <c r="SAQ6" s="85"/>
      <c r="SAR6" s="85"/>
      <c r="SAS6" s="85"/>
      <c r="SAT6" s="85"/>
      <c r="SAU6" s="85"/>
      <c r="SAV6" s="85"/>
      <c r="SAW6" s="85"/>
      <c r="SAX6" s="85"/>
      <c r="SAY6" s="85"/>
      <c r="SAZ6" s="85"/>
      <c r="SBA6" s="85"/>
      <c r="SBB6" s="85"/>
      <c r="SBC6" s="85"/>
      <c r="SBD6" s="85"/>
      <c r="SBE6" s="85"/>
      <c r="SBF6" s="85"/>
      <c r="SBG6" s="85"/>
      <c r="SBH6" s="85"/>
      <c r="SBI6" s="85"/>
      <c r="SBJ6" s="85"/>
      <c r="SBK6" s="85"/>
      <c r="SBL6" s="85"/>
      <c r="SBM6" s="85"/>
      <c r="SBN6" s="85"/>
      <c r="SBO6" s="85"/>
      <c r="SBP6" s="85"/>
      <c r="SBQ6" s="85"/>
      <c r="SBR6" s="85"/>
      <c r="SBS6" s="85"/>
      <c r="SBT6" s="85"/>
      <c r="SBU6" s="85"/>
      <c r="SBV6" s="85"/>
      <c r="SBW6" s="85"/>
      <c r="SBX6" s="85"/>
      <c r="SBY6" s="85"/>
      <c r="SBZ6" s="85"/>
      <c r="SCA6" s="85"/>
      <c r="SCB6" s="85"/>
      <c r="SCC6" s="85"/>
      <c r="SCD6" s="85"/>
      <c r="SCE6" s="85"/>
      <c r="SCF6" s="85"/>
      <c r="SCG6" s="85"/>
      <c r="SCH6" s="85"/>
      <c r="SCI6" s="85"/>
      <c r="SCJ6" s="85"/>
      <c r="SCK6" s="85"/>
      <c r="SCL6" s="85"/>
      <c r="SCM6" s="85"/>
      <c r="SCN6" s="85"/>
      <c r="SCO6" s="85"/>
      <c r="SCP6" s="85"/>
      <c r="SCQ6" s="85"/>
      <c r="SCR6" s="85"/>
      <c r="SCS6" s="85"/>
      <c r="SCT6" s="85"/>
      <c r="SCU6" s="85"/>
      <c r="SCV6" s="85"/>
      <c r="SCW6" s="85"/>
      <c r="SCX6" s="85"/>
      <c r="SCY6" s="85"/>
      <c r="SCZ6" s="85"/>
      <c r="SDA6" s="85"/>
      <c r="SDB6" s="85"/>
      <c r="SDC6" s="85"/>
      <c r="SDD6" s="85"/>
      <c r="SDE6" s="85"/>
      <c r="SDF6" s="85"/>
      <c r="SDG6" s="85"/>
      <c r="SDH6" s="85"/>
      <c r="SDI6" s="85"/>
      <c r="SDJ6" s="85"/>
      <c r="SDK6" s="85"/>
      <c r="SDL6" s="85"/>
      <c r="SDM6" s="85"/>
      <c r="SDN6" s="85"/>
      <c r="SDO6" s="85"/>
      <c r="SDP6" s="85"/>
      <c r="SDQ6" s="85"/>
      <c r="SDR6" s="85"/>
      <c r="SDS6" s="85"/>
      <c r="SDT6" s="85"/>
      <c r="SDU6" s="85"/>
      <c r="SDV6" s="85"/>
      <c r="SDW6" s="85"/>
      <c r="SDX6" s="85"/>
      <c r="SDY6" s="85"/>
      <c r="SDZ6" s="85"/>
      <c r="SEA6" s="85"/>
      <c r="SEB6" s="85"/>
      <c r="SEC6" s="85"/>
      <c r="SED6" s="85"/>
      <c r="SEE6" s="85"/>
      <c r="SEF6" s="85"/>
      <c r="SEG6" s="85"/>
      <c r="SEH6" s="85"/>
      <c r="SEI6" s="85"/>
      <c r="SEJ6" s="85"/>
      <c r="SEK6" s="85"/>
      <c r="SEL6" s="85"/>
      <c r="SEM6" s="85"/>
      <c r="SEN6" s="85"/>
      <c r="SEO6" s="85"/>
      <c r="SEP6" s="85"/>
      <c r="SEQ6" s="85"/>
      <c r="SER6" s="85"/>
      <c r="SES6" s="85"/>
      <c r="SET6" s="85"/>
      <c r="SEU6" s="85"/>
      <c r="SEV6" s="85"/>
      <c r="SEW6" s="85"/>
      <c r="SEX6" s="85"/>
      <c r="SEY6" s="85"/>
      <c r="SEZ6" s="85"/>
      <c r="SFA6" s="85"/>
      <c r="SFB6" s="85"/>
      <c r="SFC6" s="85"/>
      <c r="SFD6" s="85"/>
      <c r="SFE6" s="85"/>
      <c r="SFF6" s="85"/>
      <c r="SFG6" s="85"/>
      <c r="SFH6" s="85"/>
      <c r="SFI6" s="85"/>
      <c r="SFJ6" s="85"/>
      <c r="SFK6" s="85"/>
      <c r="SFL6" s="85"/>
      <c r="SFM6" s="85"/>
      <c r="SFN6" s="85"/>
      <c r="SFO6" s="85"/>
      <c r="SFP6" s="85"/>
      <c r="SFQ6" s="85"/>
      <c r="SFR6" s="85"/>
      <c r="SFS6" s="85"/>
      <c r="SFT6" s="85"/>
      <c r="SFU6" s="85"/>
      <c r="SFV6" s="85"/>
      <c r="SFW6" s="85"/>
      <c r="SFX6" s="85"/>
      <c r="SFY6" s="85"/>
      <c r="SFZ6" s="85"/>
      <c r="SGA6" s="85"/>
      <c r="SGB6" s="85"/>
      <c r="SGC6" s="85"/>
      <c r="SGD6" s="85"/>
      <c r="SGE6" s="85"/>
      <c r="SGF6" s="85"/>
      <c r="SGG6" s="85"/>
      <c r="SGH6" s="85"/>
      <c r="SGI6" s="85"/>
      <c r="SGJ6" s="85"/>
      <c r="SGK6" s="85"/>
      <c r="SGL6" s="85"/>
      <c r="SGM6" s="85"/>
      <c r="SGN6" s="85"/>
      <c r="SGO6" s="85"/>
      <c r="SGP6" s="85"/>
      <c r="SGQ6" s="85"/>
      <c r="SGR6" s="85"/>
      <c r="SGS6" s="85"/>
      <c r="SGT6" s="85"/>
      <c r="SGU6" s="85"/>
      <c r="SGV6" s="85"/>
      <c r="SGW6" s="85"/>
      <c r="SGX6" s="85"/>
      <c r="SGY6" s="85"/>
      <c r="SGZ6" s="85"/>
      <c r="SHA6" s="85"/>
      <c r="SHB6" s="85"/>
      <c r="SHC6" s="85"/>
      <c r="SHD6" s="85"/>
      <c r="SHE6" s="85"/>
      <c r="SHF6" s="85"/>
      <c r="SHG6" s="85"/>
      <c r="SHH6" s="85"/>
      <c r="SHI6" s="85"/>
      <c r="SHJ6" s="85"/>
      <c r="SHK6" s="85"/>
      <c r="SHL6" s="85"/>
      <c r="SHM6" s="85"/>
      <c r="SHN6" s="85"/>
      <c r="SHO6" s="85"/>
      <c r="SHP6" s="85"/>
      <c r="SHQ6" s="85"/>
      <c r="SHR6" s="85"/>
      <c r="SHS6" s="85"/>
      <c r="SHT6" s="85"/>
      <c r="SHU6" s="85"/>
      <c r="SHV6" s="85"/>
      <c r="SHW6" s="85"/>
      <c r="SHX6" s="85"/>
      <c r="SHY6" s="85"/>
      <c r="SHZ6" s="85"/>
      <c r="SIA6" s="85"/>
      <c r="SIB6" s="85"/>
      <c r="SIC6" s="85"/>
      <c r="SID6" s="85"/>
      <c r="SIE6" s="85"/>
      <c r="SIF6" s="85"/>
      <c r="SIG6" s="85"/>
      <c r="SIH6" s="85"/>
      <c r="SII6" s="85"/>
      <c r="SIJ6" s="85"/>
      <c r="SIK6" s="85"/>
      <c r="SIL6" s="85"/>
      <c r="SIM6" s="85"/>
      <c r="SIN6" s="85"/>
      <c r="SIO6" s="85"/>
      <c r="SIP6" s="85"/>
      <c r="SIQ6" s="85"/>
      <c r="SIR6" s="85"/>
      <c r="SIS6" s="85"/>
      <c r="SIT6" s="85"/>
      <c r="SIU6" s="85"/>
      <c r="SIV6" s="85"/>
      <c r="SIW6" s="85"/>
      <c r="SIX6" s="85"/>
      <c r="SIY6" s="85"/>
      <c r="SIZ6" s="85"/>
      <c r="SJA6" s="85"/>
      <c r="SJB6" s="85"/>
      <c r="SJC6" s="85"/>
      <c r="SJD6" s="85"/>
      <c r="SJE6" s="85"/>
      <c r="SJF6" s="85"/>
      <c r="SJG6" s="85"/>
      <c r="SJH6" s="85"/>
      <c r="SJI6" s="85"/>
      <c r="SJJ6" s="85"/>
      <c r="SJK6" s="85"/>
      <c r="SJL6" s="85"/>
      <c r="SJM6" s="85"/>
      <c r="SJN6" s="85"/>
      <c r="SJO6" s="85"/>
      <c r="SJP6" s="85"/>
      <c r="SJQ6" s="85"/>
      <c r="SJR6" s="85"/>
      <c r="SJS6" s="85"/>
      <c r="SJT6" s="85"/>
      <c r="SJU6" s="85"/>
      <c r="SJV6" s="85"/>
      <c r="SJW6" s="85"/>
      <c r="SJX6" s="85"/>
      <c r="SJY6" s="85"/>
      <c r="SJZ6" s="85"/>
      <c r="SKA6" s="85"/>
      <c r="SKB6" s="85"/>
      <c r="SKC6" s="85"/>
      <c r="SKD6" s="85"/>
      <c r="SKE6" s="85"/>
      <c r="SKF6" s="85"/>
      <c r="SKG6" s="85"/>
      <c r="SKH6" s="85"/>
      <c r="SKI6" s="85"/>
      <c r="SKJ6" s="85"/>
      <c r="SKK6" s="85"/>
      <c r="SKL6" s="85"/>
      <c r="SKM6" s="85"/>
      <c r="SKN6" s="85"/>
      <c r="SKO6" s="85"/>
      <c r="SKP6" s="85"/>
      <c r="SKQ6" s="85"/>
      <c r="SKR6" s="85"/>
      <c r="SKS6" s="85"/>
      <c r="SKT6" s="85"/>
      <c r="SKU6" s="85"/>
      <c r="SKV6" s="85"/>
      <c r="SKW6" s="85"/>
      <c r="SKX6" s="85"/>
      <c r="SKY6" s="85"/>
      <c r="SKZ6" s="85"/>
      <c r="SLA6" s="85"/>
      <c r="SLB6" s="85"/>
      <c r="SLC6" s="85"/>
      <c r="SLD6" s="85"/>
      <c r="SLE6" s="85"/>
      <c r="SLF6" s="85"/>
      <c r="SLG6" s="85"/>
      <c r="SLH6" s="85"/>
      <c r="SLI6" s="85"/>
      <c r="SLJ6" s="85"/>
      <c r="SLK6" s="85"/>
      <c r="SLL6" s="85"/>
      <c r="SLM6" s="85"/>
      <c r="SLN6" s="85"/>
      <c r="SLO6" s="85"/>
      <c r="SLP6" s="85"/>
      <c r="SLQ6" s="85"/>
      <c r="SLR6" s="85"/>
      <c r="SLS6" s="85"/>
      <c r="SLT6" s="85"/>
      <c r="SLU6" s="85"/>
      <c r="SLV6" s="85"/>
      <c r="SLW6" s="85"/>
      <c r="SLX6" s="85"/>
      <c r="SLY6" s="85"/>
      <c r="SLZ6" s="85"/>
      <c r="SMA6" s="85"/>
      <c r="SMB6" s="85"/>
      <c r="SMC6" s="85"/>
      <c r="SMD6" s="85"/>
      <c r="SME6" s="85"/>
      <c r="SMF6" s="85"/>
      <c r="SMG6" s="85"/>
      <c r="SMH6" s="85"/>
      <c r="SMI6" s="85"/>
      <c r="SMJ6" s="85"/>
      <c r="SMK6" s="85"/>
      <c r="SML6" s="85"/>
      <c r="SMM6" s="85"/>
      <c r="SMN6" s="85"/>
      <c r="SMO6" s="85"/>
      <c r="SMP6" s="85"/>
      <c r="SMQ6" s="85"/>
      <c r="SMR6" s="85"/>
      <c r="SMS6" s="85"/>
      <c r="SMT6" s="85"/>
      <c r="SMU6" s="85"/>
      <c r="SMV6" s="85"/>
      <c r="SMW6" s="85"/>
      <c r="SMX6" s="85"/>
      <c r="SMY6" s="85"/>
      <c r="SMZ6" s="85"/>
      <c r="SNA6" s="85"/>
      <c r="SNB6" s="85"/>
      <c r="SNC6" s="85"/>
      <c r="SND6" s="85"/>
      <c r="SNE6" s="85"/>
      <c r="SNF6" s="85"/>
      <c r="SNG6" s="85"/>
      <c r="SNH6" s="85"/>
      <c r="SNI6" s="85"/>
      <c r="SNJ6" s="85"/>
      <c r="SNK6" s="85"/>
      <c r="SNL6" s="85"/>
      <c r="SNM6" s="85"/>
      <c r="SNN6" s="85"/>
      <c r="SNO6" s="85"/>
      <c r="SNP6" s="85"/>
      <c r="SNQ6" s="85"/>
      <c r="SNR6" s="85"/>
      <c r="SNS6" s="85"/>
      <c r="SNT6" s="85"/>
      <c r="SNU6" s="85"/>
      <c r="SNV6" s="85"/>
      <c r="SNW6" s="85"/>
      <c r="SNX6" s="85"/>
      <c r="SNY6" s="85"/>
      <c r="SNZ6" s="85"/>
      <c r="SOA6" s="85"/>
      <c r="SOB6" s="85"/>
      <c r="SOC6" s="85"/>
      <c r="SOD6" s="85"/>
      <c r="SOE6" s="85"/>
      <c r="SOF6" s="85"/>
      <c r="SOG6" s="85"/>
      <c r="SOH6" s="85"/>
      <c r="SOI6" s="85"/>
      <c r="SOJ6" s="85"/>
      <c r="SOK6" s="85"/>
      <c r="SOL6" s="85"/>
      <c r="SOM6" s="85"/>
      <c r="SON6" s="85"/>
      <c r="SOO6" s="85"/>
      <c r="SOP6" s="85"/>
      <c r="SOQ6" s="85"/>
      <c r="SOR6" s="85"/>
      <c r="SOS6" s="85"/>
      <c r="SOT6" s="85"/>
      <c r="SOU6" s="85"/>
      <c r="SOV6" s="85"/>
      <c r="SOW6" s="85"/>
      <c r="SOX6" s="85"/>
      <c r="SOY6" s="85"/>
      <c r="SOZ6" s="85"/>
      <c r="SPA6" s="85"/>
      <c r="SPB6" s="85"/>
      <c r="SPC6" s="85"/>
      <c r="SPD6" s="85"/>
      <c r="SPE6" s="85"/>
      <c r="SPF6" s="85"/>
      <c r="SPG6" s="85"/>
      <c r="SPH6" s="85"/>
      <c r="SPI6" s="85"/>
      <c r="SPJ6" s="85"/>
      <c r="SPK6" s="85"/>
      <c r="SPL6" s="85"/>
      <c r="SPM6" s="85"/>
      <c r="SPN6" s="85"/>
      <c r="SPO6" s="85"/>
      <c r="SPP6" s="85"/>
      <c r="SPQ6" s="85"/>
      <c r="SPR6" s="85"/>
      <c r="SPS6" s="85"/>
      <c r="SPT6" s="85"/>
      <c r="SPU6" s="85"/>
      <c r="SPV6" s="85"/>
      <c r="SPW6" s="85"/>
      <c r="SPX6" s="85"/>
      <c r="SPY6" s="85"/>
      <c r="SPZ6" s="85"/>
      <c r="SQA6" s="85"/>
      <c r="SQB6" s="85"/>
      <c r="SQC6" s="85"/>
      <c r="SQD6" s="85"/>
      <c r="SQE6" s="85"/>
      <c r="SQF6" s="85"/>
      <c r="SQG6" s="85"/>
      <c r="SQH6" s="85"/>
      <c r="SQI6" s="85"/>
      <c r="SQJ6" s="85"/>
      <c r="SQK6" s="85"/>
      <c r="SQL6" s="85"/>
      <c r="SQM6" s="85"/>
      <c r="SQN6" s="85"/>
      <c r="SQO6" s="85"/>
      <c r="SQP6" s="85"/>
      <c r="SQQ6" s="85"/>
      <c r="SQR6" s="85"/>
      <c r="SQS6" s="85"/>
      <c r="SQT6" s="85"/>
      <c r="SQU6" s="85"/>
      <c r="SQV6" s="85"/>
      <c r="SQW6" s="85"/>
      <c r="SQX6" s="85"/>
      <c r="SQY6" s="85"/>
      <c r="SQZ6" s="85"/>
      <c r="SRA6" s="85"/>
      <c r="SRB6" s="85"/>
      <c r="SRC6" s="85"/>
      <c r="SRD6" s="85"/>
      <c r="SRE6" s="85"/>
      <c r="SRF6" s="85"/>
      <c r="SRG6" s="85"/>
      <c r="SRH6" s="85"/>
      <c r="SRI6" s="85"/>
      <c r="SRJ6" s="85"/>
      <c r="SRK6" s="85"/>
      <c r="SRL6" s="85"/>
      <c r="SRM6" s="85"/>
      <c r="SRN6" s="85"/>
      <c r="SRO6" s="85"/>
      <c r="SRP6" s="85"/>
      <c r="SRQ6" s="85"/>
      <c r="SRR6" s="85"/>
      <c r="SRS6" s="85"/>
      <c r="SRT6" s="85"/>
      <c r="SRU6" s="85"/>
      <c r="SRV6" s="85"/>
      <c r="SRW6" s="85"/>
      <c r="SRX6" s="85"/>
      <c r="SRY6" s="85"/>
      <c r="SRZ6" s="85"/>
      <c r="SSA6" s="85"/>
      <c r="SSB6" s="85"/>
      <c r="SSC6" s="85"/>
      <c r="SSD6" s="85"/>
      <c r="SSE6" s="85"/>
      <c r="SSF6" s="85"/>
      <c r="SSG6" s="85"/>
      <c r="SSH6" s="85"/>
      <c r="SSI6" s="85"/>
      <c r="SSJ6" s="85"/>
      <c r="SSK6" s="85"/>
      <c r="SSL6" s="85"/>
      <c r="SSM6" s="85"/>
      <c r="SSN6" s="85"/>
      <c r="SSO6" s="85"/>
      <c r="SSP6" s="85"/>
      <c r="SSQ6" s="85"/>
      <c r="SSR6" s="85"/>
      <c r="SSS6" s="85"/>
      <c r="SST6" s="85"/>
      <c r="SSU6" s="85"/>
      <c r="SSV6" s="85"/>
      <c r="SSW6" s="85"/>
      <c r="SSX6" s="85"/>
      <c r="SSY6" s="85"/>
      <c r="SSZ6" s="85"/>
      <c r="STA6" s="85"/>
      <c r="STB6" s="85"/>
      <c r="STC6" s="85"/>
      <c r="STD6" s="85"/>
      <c r="STE6" s="85"/>
      <c r="STF6" s="85"/>
      <c r="STG6" s="85"/>
      <c r="STH6" s="85"/>
      <c r="STI6" s="85"/>
      <c r="STJ6" s="85"/>
      <c r="STK6" s="85"/>
      <c r="STL6" s="85"/>
      <c r="STM6" s="85"/>
      <c r="STN6" s="85"/>
      <c r="STO6" s="85"/>
      <c r="STP6" s="85"/>
      <c r="STQ6" s="85"/>
      <c r="STR6" s="85"/>
      <c r="STS6" s="85"/>
      <c r="STT6" s="85"/>
      <c r="STU6" s="85"/>
      <c r="STV6" s="85"/>
      <c r="STW6" s="85"/>
      <c r="STX6" s="85"/>
      <c r="STY6" s="85"/>
      <c r="STZ6" s="85"/>
      <c r="SUA6" s="85"/>
      <c r="SUB6" s="85"/>
      <c r="SUC6" s="85"/>
      <c r="SUD6" s="85"/>
      <c r="SUE6" s="85"/>
      <c r="SUF6" s="85"/>
      <c r="SUG6" s="85"/>
      <c r="SUH6" s="85"/>
      <c r="SUI6" s="85"/>
      <c r="SUJ6" s="85"/>
      <c r="SUK6" s="85"/>
      <c r="SUL6" s="85"/>
      <c r="SUM6" s="85"/>
      <c r="SUN6" s="85"/>
      <c r="SUO6" s="85"/>
      <c r="SUP6" s="85"/>
      <c r="SUQ6" s="85"/>
      <c r="SUR6" s="85"/>
      <c r="SUS6" s="85"/>
      <c r="SUT6" s="85"/>
      <c r="SUU6" s="85"/>
      <c r="SUV6" s="85"/>
      <c r="SUW6" s="85"/>
      <c r="SUX6" s="85"/>
      <c r="SUY6" s="85"/>
      <c r="SUZ6" s="85"/>
      <c r="SVA6" s="85"/>
      <c r="SVB6" s="85"/>
      <c r="SVC6" s="85"/>
      <c r="SVD6" s="85"/>
      <c r="SVE6" s="85"/>
      <c r="SVF6" s="85"/>
      <c r="SVG6" s="85"/>
      <c r="SVH6" s="85"/>
      <c r="SVI6" s="85"/>
      <c r="SVJ6" s="85"/>
      <c r="SVK6" s="85"/>
      <c r="SVL6" s="85"/>
      <c r="SVM6" s="85"/>
      <c r="SVN6" s="85"/>
      <c r="SVO6" s="85"/>
      <c r="SVP6" s="85"/>
      <c r="SVQ6" s="85"/>
      <c r="SVR6" s="85"/>
      <c r="SVS6" s="85"/>
      <c r="SVT6" s="85"/>
      <c r="SVU6" s="85"/>
      <c r="SVV6" s="85"/>
      <c r="SVW6" s="85"/>
      <c r="SVX6" s="85"/>
      <c r="SVY6" s="85"/>
      <c r="SVZ6" s="85"/>
      <c r="SWA6" s="85"/>
      <c r="SWB6" s="85"/>
      <c r="SWC6" s="85"/>
      <c r="SWD6" s="85"/>
      <c r="SWE6" s="85"/>
      <c r="SWF6" s="85"/>
      <c r="SWG6" s="85"/>
      <c r="SWH6" s="85"/>
      <c r="SWI6" s="85"/>
      <c r="SWJ6" s="85"/>
      <c r="SWK6" s="85"/>
      <c r="SWL6" s="85"/>
      <c r="SWM6" s="85"/>
      <c r="SWN6" s="85"/>
      <c r="SWO6" s="85"/>
      <c r="SWP6" s="85"/>
      <c r="SWQ6" s="85"/>
      <c r="SWR6" s="85"/>
      <c r="SWS6" s="85"/>
      <c r="SWT6" s="85"/>
      <c r="SWU6" s="85"/>
      <c r="SWV6" s="85"/>
      <c r="SWW6" s="85"/>
      <c r="SWX6" s="85"/>
      <c r="SWY6" s="85"/>
      <c r="SWZ6" s="85"/>
      <c r="SXA6" s="85"/>
      <c r="SXB6" s="85"/>
      <c r="SXC6" s="85"/>
      <c r="SXD6" s="85"/>
      <c r="SXE6" s="85"/>
      <c r="SXF6" s="85"/>
      <c r="SXG6" s="85"/>
      <c r="SXH6" s="85"/>
      <c r="SXI6" s="85"/>
      <c r="SXJ6" s="85"/>
      <c r="SXK6" s="85"/>
      <c r="SXL6" s="85"/>
      <c r="SXM6" s="85"/>
      <c r="SXN6" s="85"/>
      <c r="SXO6" s="85"/>
      <c r="SXP6" s="85"/>
      <c r="SXQ6" s="85"/>
      <c r="SXR6" s="85"/>
      <c r="SXS6" s="85"/>
      <c r="SXT6" s="85"/>
      <c r="SXU6" s="85"/>
      <c r="SXV6" s="85"/>
      <c r="SXW6" s="85"/>
      <c r="SXX6" s="85"/>
      <c r="SXY6" s="85"/>
      <c r="SXZ6" s="85"/>
      <c r="SYA6" s="85"/>
      <c r="SYB6" s="85"/>
      <c r="SYC6" s="85"/>
      <c r="SYD6" s="85"/>
      <c r="SYE6" s="85"/>
      <c r="SYF6" s="85"/>
      <c r="SYG6" s="85"/>
      <c r="SYH6" s="85"/>
      <c r="SYI6" s="85"/>
      <c r="SYJ6" s="85"/>
      <c r="SYK6" s="85"/>
      <c r="SYL6" s="85"/>
      <c r="SYM6" s="85"/>
      <c r="SYN6" s="85"/>
      <c r="SYO6" s="85"/>
      <c r="SYP6" s="85"/>
      <c r="SYQ6" s="85"/>
      <c r="SYR6" s="85"/>
      <c r="SYS6" s="85"/>
      <c r="SYT6" s="85"/>
      <c r="SYU6" s="85"/>
      <c r="SYV6" s="85"/>
      <c r="SYW6" s="85"/>
      <c r="SYX6" s="85"/>
      <c r="SYY6" s="85"/>
      <c r="SYZ6" s="85"/>
      <c r="SZA6" s="85"/>
      <c r="SZB6" s="85"/>
      <c r="SZC6" s="85"/>
      <c r="SZD6" s="85"/>
      <c r="SZE6" s="85"/>
      <c r="SZF6" s="85"/>
      <c r="SZG6" s="85"/>
      <c r="SZH6" s="85"/>
      <c r="SZI6" s="85"/>
      <c r="SZJ6" s="85"/>
      <c r="SZK6" s="85"/>
      <c r="SZL6" s="85"/>
      <c r="SZM6" s="85"/>
      <c r="SZN6" s="85"/>
      <c r="SZO6" s="85"/>
      <c r="SZP6" s="85"/>
      <c r="SZQ6" s="85"/>
      <c r="SZR6" s="85"/>
      <c r="SZS6" s="85"/>
      <c r="SZT6" s="85"/>
      <c r="SZU6" s="85"/>
      <c r="SZV6" s="85"/>
      <c r="SZW6" s="85"/>
      <c r="SZX6" s="85"/>
      <c r="SZY6" s="85"/>
      <c r="SZZ6" s="85"/>
      <c r="TAA6" s="85"/>
      <c r="TAB6" s="85"/>
      <c r="TAC6" s="85"/>
      <c r="TAD6" s="85"/>
      <c r="TAE6" s="85"/>
      <c r="TAF6" s="85"/>
      <c r="TAG6" s="85"/>
      <c r="TAH6" s="85"/>
      <c r="TAI6" s="85"/>
      <c r="TAJ6" s="85"/>
      <c r="TAK6" s="85"/>
      <c r="TAL6" s="85"/>
      <c r="TAM6" s="85"/>
      <c r="TAN6" s="85"/>
      <c r="TAO6" s="85"/>
      <c r="TAP6" s="85"/>
      <c r="TAQ6" s="85"/>
      <c r="TAR6" s="85"/>
      <c r="TAS6" s="85"/>
      <c r="TAT6" s="85"/>
      <c r="TAU6" s="85"/>
      <c r="TAV6" s="85"/>
      <c r="TAW6" s="85"/>
      <c r="TAX6" s="85"/>
      <c r="TAY6" s="85"/>
      <c r="TAZ6" s="85"/>
      <c r="TBA6" s="85"/>
      <c r="TBB6" s="85"/>
      <c r="TBC6" s="85"/>
      <c r="TBD6" s="85"/>
      <c r="TBE6" s="85"/>
      <c r="TBF6" s="85"/>
      <c r="TBG6" s="85"/>
      <c r="TBH6" s="85"/>
      <c r="TBI6" s="85"/>
      <c r="TBJ6" s="85"/>
      <c r="TBK6" s="85"/>
      <c r="TBL6" s="85"/>
      <c r="TBM6" s="85"/>
      <c r="TBN6" s="85"/>
      <c r="TBO6" s="85"/>
      <c r="TBP6" s="85"/>
      <c r="TBQ6" s="85"/>
      <c r="TBR6" s="85"/>
      <c r="TBS6" s="85"/>
      <c r="TBT6" s="85"/>
      <c r="TBU6" s="85"/>
      <c r="TBV6" s="85"/>
      <c r="TBW6" s="85"/>
      <c r="TBX6" s="85"/>
      <c r="TBY6" s="85"/>
      <c r="TBZ6" s="85"/>
      <c r="TCA6" s="85"/>
      <c r="TCB6" s="85"/>
      <c r="TCC6" s="85"/>
      <c r="TCD6" s="85"/>
      <c r="TCE6" s="85"/>
      <c r="TCF6" s="85"/>
      <c r="TCG6" s="85"/>
      <c r="TCH6" s="85"/>
      <c r="TCI6" s="85"/>
      <c r="TCJ6" s="85"/>
      <c r="TCK6" s="85"/>
      <c r="TCL6" s="85"/>
      <c r="TCM6" s="85"/>
      <c r="TCN6" s="85"/>
      <c r="TCO6" s="85"/>
      <c r="TCP6" s="85"/>
      <c r="TCQ6" s="85"/>
      <c r="TCR6" s="85"/>
      <c r="TCS6" s="85"/>
      <c r="TCT6" s="85"/>
      <c r="TCU6" s="85"/>
      <c r="TCV6" s="85"/>
      <c r="TCW6" s="85"/>
      <c r="TCX6" s="85"/>
      <c r="TCY6" s="85"/>
      <c r="TCZ6" s="85"/>
      <c r="TDA6" s="85"/>
      <c r="TDB6" s="85"/>
      <c r="TDC6" s="85"/>
      <c r="TDD6" s="85"/>
      <c r="TDE6" s="85"/>
      <c r="TDF6" s="85"/>
      <c r="TDG6" s="85"/>
      <c r="TDH6" s="85"/>
      <c r="TDI6" s="85"/>
      <c r="TDJ6" s="85"/>
      <c r="TDK6" s="85"/>
      <c r="TDL6" s="85"/>
      <c r="TDM6" s="85"/>
      <c r="TDN6" s="85"/>
      <c r="TDO6" s="85"/>
      <c r="TDP6" s="85"/>
      <c r="TDQ6" s="85"/>
      <c r="TDR6" s="85"/>
      <c r="TDS6" s="85"/>
      <c r="TDT6" s="85"/>
      <c r="TDU6" s="85"/>
      <c r="TDV6" s="85"/>
      <c r="TDW6" s="85"/>
      <c r="TDX6" s="85"/>
      <c r="TDY6" s="85"/>
      <c r="TDZ6" s="85"/>
      <c r="TEA6" s="85"/>
      <c r="TEB6" s="85"/>
      <c r="TEC6" s="85"/>
      <c r="TED6" s="85"/>
      <c r="TEE6" s="85"/>
      <c r="TEF6" s="85"/>
      <c r="TEG6" s="85"/>
      <c r="TEH6" s="85"/>
      <c r="TEI6" s="85"/>
      <c r="TEJ6" s="85"/>
      <c r="TEK6" s="85"/>
      <c r="TEL6" s="85"/>
      <c r="TEM6" s="85"/>
      <c r="TEN6" s="85"/>
      <c r="TEO6" s="85"/>
      <c r="TEP6" s="85"/>
      <c r="TEQ6" s="85"/>
      <c r="TER6" s="85"/>
      <c r="TES6" s="85"/>
      <c r="TET6" s="85"/>
      <c r="TEU6" s="85"/>
      <c r="TEV6" s="85"/>
      <c r="TEW6" s="85"/>
      <c r="TEX6" s="85"/>
      <c r="TEY6" s="85"/>
      <c r="TEZ6" s="85"/>
      <c r="TFA6" s="85"/>
      <c r="TFB6" s="85"/>
      <c r="TFC6" s="85"/>
      <c r="TFD6" s="85"/>
      <c r="TFE6" s="85"/>
      <c r="TFF6" s="85"/>
      <c r="TFG6" s="85"/>
      <c r="TFH6" s="85"/>
      <c r="TFI6" s="85"/>
      <c r="TFJ6" s="85"/>
      <c r="TFK6" s="85"/>
      <c r="TFL6" s="85"/>
      <c r="TFM6" s="85"/>
      <c r="TFN6" s="85"/>
      <c r="TFO6" s="85"/>
      <c r="TFP6" s="85"/>
      <c r="TFQ6" s="85"/>
      <c r="TFR6" s="85"/>
      <c r="TFS6" s="85"/>
      <c r="TFT6" s="85"/>
      <c r="TFU6" s="85"/>
      <c r="TFV6" s="85"/>
      <c r="TFW6" s="85"/>
      <c r="TFX6" s="85"/>
      <c r="TFY6" s="85"/>
      <c r="TFZ6" s="85"/>
      <c r="TGA6" s="85"/>
      <c r="TGB6" s="85"/>
      <c r="TGC6" s="85"/>
      <c r="TGD6" s="85"/>
      <c r="TGE6" s="85"/>
      <c r="TGF6" s="85"/>
      <c r="TGG6" s="85"/>
      <c r="TGH6" s="85"/>
      <c r="TGI6" s="85"/>
      <c r="TGJ6" s="85"/>
      <c r="TGK6" s="85"/>
      <c r="TGL6" s="85"/>
      <c r="TGM6" s="85"/>
      <c r="TGN6" s="85"/>
      <c r="TGO6" s="85"/>
      <c r="TGP6" s="85"/>
      <c r="TGQ6" s="85"/>
      <c r="TGR6" s="85"/>
      <c r="TGS6" s="85"/>
      <c r="TGT6" s="85"/>
      <c r="TGU6" s="85"/>
      <c r="TGV6" s="85"/>
      <c r="TGW6" s="85"/>
      <c r="TGX6" s="85"/>
      <c r="TGY6" s="85"/>
      <c r="TGZ6" s="85"/>
      <c r="THA6" s="85"/>
      <c r="THB6" s="85"/>
      <c r="THC6" s="85"/>
      <c r="THD6" s="85"/>
      <c r="THE6" s="85"/>
      <c r="THF6" s="85"/>
      <c r="THG6" s="85"/>
      <c r="THH6" s="85"/>
      <c r="THI6" s="85"/>
      <c r="THJ6" s="85"/>
      <c r="THK6" s="85"/>
      <c r="THL6" s="85"/>
      <c r="THM6" s="85"/>
      <c r="THN6" s="85"/>
      <c r="THO6" s="85"/>
      <c r="THP6" s="85"/>
      <c r="THQ6" s="85"/>
      <c r="THR6" s="85"/>
      <c r="THS6" s="85"/>
      <c r="THT6" s="85"/>
      <c r="THU6" s="85"/>
      <c r="THV6" s="85"/>
      <c r="THW6" s="85"/>
      <c r="THX6" s="85"/>
      <c r="THY6" s="85"/>
      <c r="THZ6" s="85"/>
      <c r="TIA6" s="85"/>
      <c r="TIB6" s="85"/>
      <c r="TIC6" s="85"/>
      <c r="TID6" s="85"/>
      <c r="TIE6" s="85"/>
      <c r="TIF6" s="85"/>
      <c r="TIG6" s="85"/>
      <c r="TIH6" s="85"/>
      <c r="TII6" s="85"/>
      <c r="TIJ6" s="85"/>
      <c r="TIK6" s="85"/>
      <c r="TIL6" s="85"/>
      <c r="TIM6" s="85"/>
      <c r="TIN6" s="85"/>
      <c r="TIO6" s="85"/>
      <c r="TIP6" s="85"/>
      <c r="TIQ6" s="85"/>
      <c r="TIR6" s="85"/>
      <c r="TIS6" s="85"/>
      <c r="TIT6" s="85"/>
      <c r="TIU6" s="85"/>
      <c r="TIV6" s="85"/>
      <c r="TIW6" s="85"/>
      <c r="TIX6" s="85"/>
      <c r="TIY6" s="85"/>
      <c r="TIZ6" s="85"/>
      <c r="TJA6" s="85"/>
      <c r="TJB6" s="85"/>
      <c r="TJC6" s="85"/>
      <c r="TJD6" s="85"/>
      <c r="TJE6" s="85"/>
      <c r="TJF6" s="85"/>
      <c r="TJG6" s="85"/>
      <c r="TJH6" s="85"/>
      <c r="TJI6" s="85"/>
      <c r="TJJ6" s="85"/>
      <c r="TJK6" s="85"/>
      <c r="TJL6" s="85"/>
      <c r="TJM6" s="85"/>
      <c r="TJN6" s="85"/>
      <c r="TJO6" s="85"/>
      <c r="TJP6" s="85"/>
      <c r="TJQ6" s="85"/>
      <c r="TJR6" s="85"/>
      <c r="TJS6" s="85"/>
      <c r="TJT6" s="85"/>
      <c r="TJU6" s="85"/>
      <c r="TJV6" s="85"/>
      <c r="TJW6" s="85"/>
      <c r="TJX6" s="85"/>
      <c r="TJY6" s="85"/>
      <c r="TJZ6" s="85"/>
      <c r="TKA6" s="85"/>
      <c r="TKB6" s="85"/>
      <c r="TKC6" s="85"/>
      <c r="TKD6" s="85"/>
      <c r="TKE6" s="85"/>
      <c r="TKF6" s="85"/>
      <c r="TKG6" s="85"/>
      <c r="TKH6" s="85"/>
      <c r="TKI6" s="85"/>
      <c r="TKJ6" s="85"/>
      <c r="TKK6" s="85"/>
      <c r="TKL6" s="85"/>
      <c r="TKM6" s="85"/>
      <c r="TKN6" s="85"/>
      <c r="TKO6" s="85"/>
      <c r="TKP6" s="85"/>
      <c r="TKQ6" s="85"/>
      <c r="TKR6" s="85"/>
      <c r="TKS6" s="85"/>
      <c r="TKT6" s="85"/>
      <c r="TKU6" s="85"/>
      <c r="TKV6" s="85"/>
      <c r="TKW6" s="85"/>
      <c r="TKX6" s="85"/>
      <c r="TKY6" s="85"/>
      <c r="TKZ6" s="85"/>
      <c r="TLA6" s="85"/>
      <c r="TLB6" s="85"/>
      <c r="TLC6" s="85"/>
      <c r="TLD6" s="85"/>
      <c r="TLE6" s="85"/>
      <c r="TLF6" s="85"/>
      <c r="TLG6" s="85"/>
      <c r="TLH6" s="85"/>
      <c r="TLI6" s="85"/>
      <c r="TLJ6" s="85"/>
      <c r="TLK6" s="85"/>
      <c r="TLL6" s="85"/>
      <c r="TLM6" s="85"/>
      <c r="TLN6" s="85"/>
      <c r="TLO6" s="85"/>
      <c r="TLP6" s="85"/>
      <c r="TLQ6" s="85"/>
      <c r="TLR6" s="85"/>
      <c r="TLS6" s="85"/>
      <c r="TLT6" s="85"/>
      <c r="TLU6" s="85"/>
      <c r="TLV6" s="85"/>
      <c r="TLW6" s="85"/>
      <c r="TLX6" s="85"/>
      <c r="TLY6" s="85"/>
      <c r="TLZ6" s="85"/>
      <c r="TMA6" s="85"/>
      <c r="TMB6" s="85"/>
      <c r="TMC6" s="85"/>
      <c r="TMD6" s="85"/>
      <c r="TME6" s="85"/>
      <c r="TMF6" s="85"/>
      <c r="TMG6" s="85"/>
      <c r="TMH6" s="85"/>
      <c r="TMI6" s="85"/>
      <c r="TMJ6" s="85"/>
      <c r="TMK6" s="85"/>
      <c r="TML6" s="85"/>
      <c r="TMM6" s="85"/>
      <c r="TMN6" s="85"/>
      <c r="TMO6" s="85"/>
      <c r="TMP6" s="85"/>
      <c r="TMQ6" s="85"/>
      <c r="TMR6" s="85"/>
      <c r="TMS6" s="85"/>
      <c r="TMT6" s="85"/>
      <c r="TMU6" s="85"/>
      <c r="TMV6" s="85"/>
      <c r="TMW6" s="85"/>
      <c r="TMX6" s="85"/>
      <c r="TMY6" s="85"/>
      <c r="TMZ6" s="85"/>
      <c r="TNA6" s="85"/>
      <c r="TNB6" s="85"/>
      <c r="TNC6" s="85"/>
      <c r="TND6" s="85"/>
      <c r="TNE6" s="85"/>
      <c r="TNF6" s="85"/>
      <c r="TNG6" s="85"/>
      <c r="TNH6" s="85"/>
      <c r="TNI6" s="85"/>
      <c r="TNJ6" s="85"/>
      <c r="TNK6" s="85"/>
      <c r="TNL6" s="85"/>
      <c r="TNM6" s="85"/>
      <c r="TNN6" s="85"/>
      <c r="TNO6" s="85"/>
      <c r="TNP6" s="85"/>
      <c r="TNQ6" s="85"/>
      <c r="TNR6" s="85"/>
      <c r="TNS6" s="85"/>
      <c r="TNT6" s="85"/>
      <c r="TNU6" s="85"/>
      <c r="TNV6" s="85"/>
      <c r="TNW6" s="85"/>
      <c r="TNX6" s="85"/>
      <c r="TNY6" s="85"/>
      <c r="TNZ6" s="85"/>
      <c r="TOA6" s="85"/>
      <c r="TOB6" s="85"/>
      <c r="TOC6" s="85"/>
      <c r="TOD6" s="85"/>
      <c r="TOE6" s="85"/>
      <c r="TOF6" s="85"/>
      <c r="TOG6" s="85"/>
      <c r="TOH6" s="85"/>
      <c r="TOI6" s="85"/>
      <c r="TOJ6" s="85"/>
      <c r="TOK6" s="85"/>
      <c r="TOL6" s="85"/>
      <c r="TOM6" s="85"/>
      <c r="TON6" s="85"/>
      <c r="TOO6" s="85"/>
      <c r="TOP6" s="85"/>
      <c r="TOQ6" s="85"/>
      <c r="TOR6" s="85"/>
      <c r="TOS6" s="85"/>
      <c r="TOT6" s="85"/>
      <c r="TOU6" s="85"/>
      <c r="TOV6" s="85"/>
      <c r="TOW6" s="85"/>
      <c r="TOX6" s="85"/>
      <c r="TOY6" s="85"/>
      <c r="TOZ6" s="85"/>
      <c r="TPA6" s="85"/>
      <c r="TPB6" s="85"/>
      <c r="TPC6" s="85"/>
      <c r="TPD6" s="85"/>
      <c r="TPE6" s="85"/>
      <c r="TPF6" s="85"/>
      <c r="TPG6" s="85"/>
      <c r="TPH6" s="85"/>
      <c r="TPI6" s="85"/>
      <c r="TPJ6" s="85"/>
      <c r="TPK6" s="85"/>
      <c r="TPL6" s="85"/>
      <c r="TPM6" s="85"/>
      <c r="TPN6" s="85"/>
      <c r="TPO6" s="85"/>
      <c r="TPP6" s="85"/>
      <c r="TPQ6" s="85"/>
      <c r="TPR6" s="85"/>
      <c r="TPS6" s="85"/>
      <c r="TPT6" s="85"/>
      <c r="TPU6" s="85"/>
      <c r="TPV6" s="85"/>
      <c r="TPW6" s="85"/>
      <c r="TPX6" s="85"/>
      <c r="TPY6" s="85"/>
      <c r="TPZ6" s="85"/>
      <c r="TQA6" s="85"/>
      <c r="TQB6" s="85"/>
      <c r="TQC6" s="85"/>
      <c r="TQD6" s="85"/>
      <c r="TQE6" s="85"/>
      <c r="TQF6" s="85"/>
      <c r="TQG6" s="85"/>
      <c r="TQH6" s="85"/>
      <c r="TQI6" s="85"/>
      <c r="TQJ6" s="85"/>
      <c r="TQK6" s="85"/>
      <c r="TQL6" s="85"/>
      <c r="TQM6" s="85"/>
      <c r="TQN6" s="85"/>
      <c r="TQO6" s="85"/>
      <c r="TQP6" s="85"/>
      <c r="TQQ6" s="85"/>
      <c r="TQR6" s="85"/>
      <c r="TQS6" s="85"/>
      <c r="TQT6" s="85"/>
      <c r="TQU6" s="85"/>
      <c r="TQV6" s="85"/>
      <c r="TQW6" s="85"/>
      <c r="TQX6" s="85"/>
      <c r="TQY6" s="85"/>
      <c r="TQZ6" s="85"/>
      <c r="TRA6" s="85"/>
      <c r="TRB6" s="85"/>
      <c r="TRC6" s="85"/>
      <c r="TRD6" s="85"/>
      <c r="TRE6" s="85"/>
      <c r="TRF6" s="85"/>
      <c r="TRG6" s="85"/>
      <c r="TRH6" s="85"/>
      <c r="TRI6" s="85"/>
      <c r="TRJ6" s="85"/>
      <c r="TRK6" s="85"/>
      <c r="TRL6" s="85"/>
      <c r="TRM6" s="85"/>
      <c r="TRN6" s="85"/>
      <c r="TRO6" s="85"/>
      <c r="TRP6" s="85"/>
      <c r="TRQ6" s="85"/>
      <c r="TRR6" s="85"/>
      <c r="TRS6" s="85"/>
      <c r="TRT6" s="85"/>
      <c r="TRU6" s="85"/>
      <c r="TRV6" s="85"/>
      <c r="TRW6" s="85"/>
      <c r="TRX6" s="85"/>
      <c r="TRY6" s="85"/>
      <c r="TRZ6" s="85"/>
      <c r="TSA6" s="85"/>
      <c r="TSB6" s="85"/>
      <c r="TSC6" s="85"/>
      <c r="TSD6" s="85"/>
      <c r="TSE6" s="85"/>
      <c r="TSF6" s="85"/>
      <c r="TSG6" s="85"/>
      <c r="TSH6" s="85"/>
      <c r="TSI6" s="85"/>
      <c r="TSJ6" s="85"/>
      <c r="TSK6" s="85"/>
      <c r="TSL6" s="85"/>
      <c r="TSM6" s="85"/>
      <c r="TSN6" s="85"/>
      <c r="TSO6" s="85"/>
      <c r="TSP6" s="85"/>
      <c r="TSQ6" s="85"/>
      <c r="TSR6" s="85"/>
      <c r="TSS6" s="85"/>
      <c r="TST6" s="85"/>
      <c r="TSU6" s="85"/>
      <c r="TSV6" s="85"/>
      <c r="TSW6" s="85"/>
      <c r="TSX6" s="85"/>
      <c r="TSY6" s="85"/>
      <c r="TSZ6" s="85"/>
      <c r="TTA6" s="85"/>
      <c r="TTB6" s="85"/>
      <c r="TTC6" s="85"/>
      <c r="TTD6" s="85"/>
      <c r="TTE6" s="85"/>
      <c r="TTF6" s="85"/>
      <c r="TTG6" s="85"/>
      <c r="TTH6" s="85"/>
      <c r="TTI6" s="85"/>
      <c r="TTJ6" s="85"/>
      <c r="TTK6" s="85"/>
      <c r="TTL6" s="85"/>
      <c r="TTM6" s="85"/>
      <c r="TTN6" s="85"/>
      <c r="TTO6" s="85"/>
      <c r="TTP6" s="85"/>
      <c r="TTQ6" s="85"/>
      <c r="TTR6" s="85"/>
      <c r="TTS6" s="85"/>
      <c r="TTT6" s="85"/>
      <c r="TTU6" s="85"/>
      <c r="TTV6" s="85"/>
      <c r="TTW6" s="85"/>
      <c r="TTX6" s="85"/>
      <c r="TTY6" s="85"/>
      <c r="TTZ6" s="85"/>
      <c r="TUA6" s="85"/>
      <c r="TUB6" s="85"/>
      <c r="TUC6" s="85"/>
      <c r="TUD6" s="85"/>
      <c r="TUE6" s="85"/>
      <c r="TUF6" s="85"/>
      <c r="TUG6" s="85"/>
      <c r="TUH6" s="85"/>
      <c r="TUI6" s="85"/>
      <c r="TUJ6" s="85"/>
      <c r="TUK6" s="85"/>
      <c r="TUL6" s="85"/>
      <c r="TUM6" s="85"/>
      <c r="TUN6" s="85"/>
      <c r="TUO6" s="85"/>
      <c r="TUP6" s="85"/>
      <c r="TUQ6" s="85"/>
      <c r="TUR6" s="85"/>
      <c r="TUS6" s="85"/>
      <c r="TUT6" s="85"/>
      <c r="TUU6" s="85"/>
      <c r="TUV6" s="85"/>
      <c r="TUW6" s="85"/>
      <c r="TUX6" s="85"/>
      <c r="TUY6" s="85"/>
      <c r="TUZ6" s="85"/>
      <c r="TVA6" s="85"/>
      <c r="TVB6" s="85"/>
      <c r="TVC6" s="85"/>
      <c r="TVD6" s="85"/>
      <c r="TVE6" s="85"/>
      <c r="TVF6" s="85"/>
      <c r="TVG6" s="85"/>
      <c r="TVH6" s="85"/>
      <c r="TVI6" s="85"/>
      <c r="TVJ6" s="85"/>
      <c r="TVK6" s="85"/>
      <c r="TVL6" s="85"/>
      <c r="TVM6" s="85"/>
      <c r="TVN6" s="85"/>
      <c r="TVO6" s="85"/>
      <c r="TVP6" s="85"/>
      <c r="TVQ6" s="85"/>
      <c r="TVR6" s="85"/>
      <c r="TVS6" s="85"/>
      <c r="TVT6" s="85"/>
      <c r="TVU6" s="85"/>
      <c r="TVV6" s="85"/>
      <c r="TVW6" s="85"/>
      <c r="TVX6" s="85"/>
      <c r="TVY6" s="85"/>
      <c r="TVZ6" s="85"/>
      <c r="TWA6" s="85"/>
      <c r="TWB6" s="85"/>
      <c r="TWC6" s="85"/>
      <c r="TWD6" s="85"/>
      <c r="TWE6" s="85"/>
      <c r="TWF6" s="85"/>
      <c r="TWG6" s="85"/>
      <c r="TWH6" s="85"/>
      <c r="TWI6" s="85"/>
      <c r="TWJ6" s="85"/>
      <c r="TWK6" s="85"/>
      <c r="TWL6" s="85"/>
      <c r="TWM6" s="85"/>
      <c r="TWN6" s="85"/>
      <c r="TWO6" s="85"/>
      <c r="TWP6" s="85"/>
      <c r="TWQ6" s="85"/>
      <c r="TWR6" s="85"/>
      <c r="TWS6" s="85"/>
      <c r="TWT6" s="85"/>
      <c r="TWU6" s="85"/>
      <c r="TWV6" s="85"/>
      <c r="TWW6" s="85"/>
      <c r="TWX6" s="85"/>
      <c r="TWY6" s="85"/>
      <c r="TWZ6" s="85"/>
      <c r="TXA6" s="85"/>
      <c r="TXB6" s="85"/>
      <c r="TXC6" s="85"/>
      <c r="TXD6" s="85"/>
      <c r="TXE6" s="85"/>
      <c r="TXF6" s="85"/>
      <c r="TXG6" s="85"/>
      <c r="TXH6" s="85"/>
      <c r="TXI6" s="85"/>
      <c r="TXJ6" s="85"/>
      <c r="TXK6" s="85"/>
      <c r="TXL6" s="85"/>
      <c r="TXM6" s="85"/>
      <c r="TXN6" s="85"/>
      <c r="TXO6" s="85"/>
      <c r="TXP6" s="85"/>
      <c r="TXQ6" s="85"/>
      <c r="TXR6" s="85"/>
      <c r="TXS6" s="85"/>
      <c r="TXT6" s="85"/>
      <c r="TXU6" s="85"/>
      <c r="TXV6" s="85"/>
      <c r="TXW6" s="85"/>
      <c r="TXX6" s="85"/>
      <c r="TXY6" s="85"/>
      <c r="TXZ6" s="85"/>
      <c r="TYA6" s="85"/>
      <c r="TYB6" s="85"/>
      <c r="TYC6" s="85"/>
      <c r="TYD6" s="85"/>
      <c r="TYE6" s="85"/>
      <c r="TYF6" s="85"/>
      <c r="TYG6" s="85"/>
      <c r="TYH6" s="85"/>
      <c r="TYI6" s="85"/>
      <c r="TYJ6" s="85"/>
      <c r="TYK6" s="85"/>
      <c r="TYL6" s="85"/>
      <c r="TYM6" s="85"/>
      <c r="TYN6" s="85"/>
      <c r="TYO6" s="85"/>
      <c r="TYP6" s="85"/>
      <c r="TYQ6" s="85"/>
      <c r="TYR6" s="85"/>
      <c r="TYS6" s="85"/>
      <c r="TYT6" s="85"/>
      <c r="TYU6" s="85"/>
      <c r="TYV6" s="85"/>
      <c r="TYW6" s="85"/>
      <c r="TYX6" s="85"/>
      <c r="TYY6" s="85"/>
      <c r="TYZ6" s="85"/>
      <c r="TZA6" s="85"/>
      <c r="TZB6" s="85"/>
      <c r="TZC6" s="85"/>
      <c r="TZD6" s="85"/>
      <c r="TZE6" s="85"/>
      <c r="TZF6" s="85"/>
      <c r="TZG6" s="85"/>
      <c r="TZH6" s="85"/>
      <c r="TZI6" s="85"/>
      <c r="TZJ6" s="85"/>
      <c r="TZK6" s="85"/>
      <c r="TZL6" s="85"/>
      <c r="TZM6" s="85"/>
      <c r="TZN6" s="85"/>
      <c r="TZO6" s="85"/>
      <c r="TZP6" s="85"/>
      <c r="TZQ6" s="85"/>
      <c r="TZR6" s="85"/>
      <c r="TZS6" s="85"/>
      <c r="TZT6" s="85"/>
      <c r="TZU6" s="85"/>
      <c r="TZV6" s="85"/>
      <c r="TZW6" s="85"/>
      <c r="TZX6" s="85"/>
      <c r="TZY6" s="85"/>
      <c r="TZZ6" s="85"/>
      <c r="UAA6" s="85"/>
      <c r="UAB6" s="85"/>
      <c r="UAC6" s="85"/>
      <c r="UAD6" s="85"/>
      <c r="UAE6" s="85"/>
      <c r="UAF6" s="85"/>
      <c r="UAG6" s="85"/>
      <c r="UAH6" s="85"/>
      <c r="UAI6" s="85"/>
      <c r="UAJ6" s="85"/>
      <c r="UAK6" s="85"/>
      <c r="UAL6" s="85"/>
      <c r="UAM6" s="85"/>
      <c r="UAN6" s="85"/>
      <c r="UAO6" s="85"/>
      <c r="UAP6" s="85"/>
      <c r="UAQ6" s="85"/>
      <c r="UAR6" s="85"/>
      <c r="UAS6" s="85"/>
      <c r="UAT6" s="85"/>
      <c r="UAU6" s="85"/>
      <c r="UAV6" s="85"/>
      <c r="UAW6" s="85"/>
      <c r="UAX6" s="85"/>
      <c r="UAY6" s="85"/>
      <c r="UAZ6" s="85"/>
      <c r="UBA6" s="85"/>
      <c r="UBB6" s="85"/>
      <c r="UBC6" s="85"/>
      <c r="UBD6" s="85"/>
      <c r="UBE6" s="85"/>
      <c r="UBF6" s="85"/>
      <c r="UBG6" s="85"/>
      <c r="UBH6" s="85"/>
      <c r="UBI6" s="85"/>
      <c r="UBJ6" s="85"/>
      <c r="UBK6" s="85"/>
      <c r="UBL6" s="85"/>
      <c r="UBM6" s="85"/>
      <c r="UBN6" s="85"/>
      <c r="UBO6" s="85"/>
      <c r="UBP6" s="85"/>
      <c r="UBQ6" s="85"/>
      <c r="UBR6" s="85"/>
      <c r="UBS6" s="85"/>
      <c r="UBT6" s="85"/>
      <c r="UBU6" s="85"/>
      <c r="UBV6" s="85"/>
      <c r="UBW6" s="85"/>
      <c r="UBX6" s="85"/>
      <c r="UBY6" s="85"/>
      <c r="UBZ6" s="85"/>
      <c r="UCA6" s="85"/>
      <c r="UCB6" s="85"/>
      <c r="UCC6" s="85"/>
      <c r="UCD6" s="85"/>
      <c r="UCE6" s="85"/>
      <c r="UCF6" s="85"/>
      <c r="UCG6" s="85"/>
      <c r="UCH6" s="85"/>
      <c r="UCI6" s="85"/>
      <c r="UCJ6" s="85"/>
      <c r="UCK6" s="85"/>
      <c r="UCL6" s="85"/>
      <c r="UCM6" s="85"/>
      <c r="UCN6" s="85"/>
      <c r="UCO6" s="85"/>
      <c r="UCP6" s="85"/>
      <c r="UCQ6" s="85"/>
      <c r="UCR6" s="85"/>
      <c r="UCS6" s="85"/>
      <c r="UCT6" s="85"/>
      <c r="UCU6" s="85"/>
      <c r="UCV6" s="85"/>
      <c r="UCW6" s="85"/>
      <c r="UCX6" s="85"/>
      <c r="UCY6" s="85"/>
      <c r="UCZ6" s="85"/>
      <c r="UDA6" s="85"/>
      <c r="UDB6" s="85"/>
      <c r="UDC6" s="85"/>
      <c r="UDD6" s="85"/>
      <c r="UDE6" s="85"/>
      <c r="UDF6" s="85"/>
      <c r="UDG6" s="85"/>
      <c r="UDH6" s="85"/>
      <c r="UDI6" s="85"/>
      <c r="UDJ6" s="85"/>
      <c r="UDK6" s="85"/>
      <c r="UDL6" s="85"/>
      <c r="UDM6" s="85"/>
      <c r="UDN6" s="85"/>
      <c r="UDO6" s="85"/>
      <c r="UDP6" s="85"/>
      <c r="UDQ6" s="85"/>
      <c r="UDR6" s="85"/>
      <c r="UDS6" s="85"/>
      <c r="UDT6" s="85"/>
      <c r="UDU6" s="85"/>
      <c r="UDV6" s="85"/>
      <c r="UDW6" s="85"/>
      <c r="UDX6" s="85"/>
      <c r="UDY6" s="85"/>
      <c r="UDZ6" s="85"/>
      <c r="UEA6" s="85"/>
      <c r="UEB6" s="85"/>
      <c r="UEC6" s="85"/>
      <c r="UED6" s="85"/>
      <c r="UEE6" s="85"/>
      <c r="UEF6" s="85"/>
      <c r="UEG6" s="85"/>
      <c r="UEH6" s="85"/>
      <c r="UEI6" s="85"/>
      <c r="UEJ6" s="85"/>
      <c r="UEK6" s="85"/>
      <c r="UEL6" s="85"/>
      <c r="UEM6" s="85"/>
      <c r="UEN6" s="85"/>
      <c r="UEO6" s="85"/>
      <c r="UEP6" s="85"/>
      <c r="UEQ6" s="85"/>
      <c r="UER6" s="85"/>
      <c r="UES6" s="85"/>
      <c r="UET6" s="85"/>
      <c r="UEU6" s="85"/>
      <c r="UEV6" s="85"/>
      <c r="UEW6" s="85"/>
      <c r="UEX6" s="85"/>
      <c r="UEY6" s="85"/>
      <c r="UEZ6" s="85"/>
      <c r="UFA6" s="85"/>
      <c r="UFB6" s="85"/>
      <c r="UFC6" s="85"/>
      <c r="UFD6" s="85"/>
      <c r="UFE6" s="85"/>
      <c r="UFF6" s="85"/>
      <c r="UFG6" s="85"/>
      <c r="UFH6" s="85"/>
      <c r="UFI6" s="85"/>
      <c r="UFJ6" s="85"/>
      <c r="UFK6" s="85"/>
      <c r="UFL6" s="85"/>
      <c r="UFM6" s="85"/>
      <c r="UFN6" s="85"/>
      <c r="UFO6" s="85"/>
      <c r="UFP6" s="85"/>
      <c r="UFQ6" s="85"/>
      <c r="UFR6" s="85"/>
      <c r="UFS6" s="85"/>
      <c r="UFT6" s="85"/>
      <c r="UFU6" s="85"/>
      <c r="UFV6" s="85"/>
      <c r="UFW6" s="85"/>
      <c r="UFX6" s="85"/>
      <c r="UFY6" s="85"/>
      <c r="UFZ6" s="85"/>
      <c r="UGA6" s="85"/>
      <c r="UGB6" s="85"/>
      <c r="UGC6" s="85"/>
      <c r="UGD6" s="85"/>
      <c r="UGE6" s="85"/>
      <c r="UGF6" s="85"/>
      <c r="UGG6" s="85"/>
      <c r="UGH6" s="85"/>
      <c r="UGI6" s="85"/>
      <c r="UGJ6" s="85"/>
      <c r="UGK6" s="85"/>
      <c r="UGL6" s="85"/>
      <c r="UGM6" s="85"/>
      <c r="UGN6" s="85"/>
      <c r="UGO6" s="85"/>
      <c r="UGP6" s="85"/>
      <c r="UGQ6" s="85"/>
      <c r="UGR6" s="85"/>
      <c r="UGS6" s="85"/>
      <c r="UGT6" s="85"/>
      <c r="UGU6" s="85"/>
      <c r="UGV6" s="85"/>
      <c r="UGW6" s="85"/>
      <c r="UGX6" s="85"/>
      <c r="UGY6" s="85"/>
      <c r="UGZ6" s="85"/>
      <c r="UHA6" s="85"/>
      <c r="UHB6" s="85"/>
      <c r="UHC6" s="85"/>
      <c r="UHD6" s="85"/>
      <c r="UHE6" s="85"/>
      <c r="UHF6" s="85"/>
      <c r="UHG6" s="85"/>
      <c r="UHH6" s="85"/>
      <c r="UHI6" s="85"/>
      <c r="UHJ6" s="85"/>
      <c r="UHK6" s="85"/>
      <c r="UHL6" s="85"/>
      <c r="UHM6" s="85"/>
      <c r="UHN6" s="85"/>
      <c r="UHO6" s="85"/>
      <c r="UHP6" s="85"/>
      <c r="UHQ6" s="85"/>
      <c r="UHR6" s="85"/>
      <c r="UHS6" s="85"/>
      <c r="UHT6" s="85"/>
      <c r="UHU6" s="85"/>
      <c r="UHV6" s="85"/>
      <c r="UHW6" s="85"/>
      <c r="UHX6" s="85"/>
      <c r="UHY6" s="85"/>
      <c r="UHZ6" s="85"/>
      <c r="UIA6" s="85"/>
      <c r="UIB6" s="85"/>
      <c r="UIC6" s="85"/>
      <c r="UID6" s="85"/>
      <c r="UIE6" s="85"/>
      <c r="UIF6" s="85"/>
      <c r="UIG6" s="85"/>
      <c r="UIH6" s="85"/>
      <c r="UII6" s="85"/>
      <c r="UIJ6" s="85"/>
      <c r="UIK6" s="85"/>
      <c r="UIL6" s="85"/>
      <c r="UIM6" s="85"/>
      <c r="UIN6" s="85"/>
      <c r="UIO6" s="85"/>
      <c r="UIP6" s="85"/>
      <c r="UIQ6" s="85"/>
      <c r="UIR6" s="85"/>
      <c r="UIS6" s="85"/>
      <c r="UIT6" s="85"/>
      <c r="UIU6" s="85"/>
      <c r="UIV6" s="85"/>
      <c r="UIW6" s="85"/>
      <c r="UIX6" s="85"/>
      <c r="UIY6" s="85"/>
      <c r="UIZ6" s="85"/>
      <c r="UJA6" s="85"/>
      <c r="UJB6" s="85"/>
      <c r="UJC6" s="85"/>
      <c r="UJD6" s="85"/>
      <c r="UJE6" s="85"/>
      <c r="UJF6" s="85"/>
      <c r="UJG6" s="85"/>
      <c r="UJH6" s="85"/>
      <c r="UJI6" s="85"/>
      <c r="UJJ6" s="85"/>
      <c r="UJK6" s="85"/>
      <c r="UJL6" s="85"/>
      <c r="UJM6" s="85"/>
      <c r="UJN6" s="85"/>
      <c r="UJO6" s="85"/>
      <c r="UJP6" s="85"/>
      <c r="UJQ6" s="85"/>
      <c r="UJR6" s="85"/>
      <c r="UJS6" s="85"/>
      <c r="UJT6" s="85"/>
      <c r="UJU6" s="85"/>
      <c r="UJV6" s="85"/>
      <c r="UJW6" s="85"/>
      <c r="UJX6" s="85"/>
      <c r="UJY6" s="85"/>
      <c r="UJZ6" s="85"/>
      <c r="UKA6" s="85"/>
      <c r="UKB6" s="85"/>
      <c r="UKC6" s="85"/>
      <c r="UKD6" s="85"/>
      <c r="UKE6" s="85"/>
      <c r="UKF6" s="85"/>
      <c r="UKG6" s="85"/>
      <c r="UKH6" s="85"/>
      <c r="UKI6" s="85"/>
      <c r="UKJ6" s="85"/>
      <c r="UKK6" s="85"/>
      <c r="UKL6" s="85"/>
      <c r="UKM6" s="85"/>
      <c r="UKN6" s="85"/>
      <c r="UKO6" s="85"/>
      <c r="UKP6" s="85"/>
      <c r="UKQ6" s="85"/>
      <c r="UKR6" s="85"/>
      <c r="UKS6" s="85"/>
      <c r="UKT6" s="85"/>
      <c r="UKU6" s="85"/>
      <c r="UKV6" s="85"/>
      <c r="UKW6" s="85"/>
      <c r="UKX6" s="85"/>
      <c r="UKY6" s="85"/>
      <c r="UKZ6" s="85"/>
      <c r="ULA6" s="85"/>
      <c r="ULB6" s="85"/>
      <c r="ULC6" s="85"/>
      <c r="ULD6" s="85"/>
      <c r="ULE6" s="85"/>
      <c r="ULF6" s="85"/>
      <c r="ULG6" s="85"/>
      <c r="ULH6" s="85"/>
      <c r="ULI6" s="85"/>
      <c r="ULJ6" s="85"/>
      <c r="ULK6" s="85"/>
      <c r="ULL6" s="85"/>
      <c r="ULM6" s="85"/>
      <c r="ULN6" s="85"/>
      <c r="ULO6" s="85"/>
      <c r="ULP6" s="85"/>
      <c r="ULQ6" s="85"/>
      <c r="ULR6" s="85"/>
      <c r="ULS6" s="85"/>
      <c r="ULT6" s="85"/>
      <c r="ULU6" s="85"/>
      <c r="ULV6" s="85"/>
      <c r="ULW6" s="85"/>
      <c r="ULX6" s="85"/>
      <c r="ULY6" s="85"/>
      <c r="ULZ6" s="85"/>
      <c r="UMA6" s="85"/>
      <c r="UMB6" s="85"/>
      <c r="UMC6" s="85"/>
      <c r="UMD6" s="85"/>
      <c r="UME6" s="85"/>
      <c r="UMF6" s="85"/>
      <c r="UMG6" s="85"/>
      <c r="UMH6" s="85"/>
      <c r="UMI6" s="85"/>
      <c r="UMJ6" s="85"/>
      <c r="UMK6" s="85"/>
      <c r="UML6" s="85"/>
      <c r="UMM6" s="85"/>
      <c r="UMN6" s="85"/>
      <c r="UMO6" s="85"/>
      <c r="UMP6" s="85"/>
      <c r="UMQ6" s="85"/>
      <c r="UMR6" s="85"/>
      <c r="UMS6" s="85"/>
      <c r="UMT6" s="85"/>
      <c r="UMU6" s="85"/>
      <c r="UMV6" s="85"/>
      <c r="UMW6" s="85"/>
      <c r="UMX6" s="85"/>
      <c r="UMY6" s="85"/>
      <c r="UMZ6" s="85"/>
      <c r="UNA6" s="85"/>
      <c r="UNB6" s="85"/>
      <c r="UNC6" s="85"/>
      <c r="UND6" s="85"/>
      <c r="UNE6" s="85"/>
      <c r="UNF6" s="85"/>
      <c r="UNG6" s="85"/>
      <c r="UNH6" s="85"/>
      <c r="UNI6" s="85"/>
      <c r="UNJ6" s="85"/>
      <c r="UNK6" s="85"/>
      <c r="UNL6" s="85"/>
      <c r="UNM6" s="85"/>
      <c r="UNN6" s="85"/>
      <c r="UNO6" s="85"/>
      <c r="UNP6" s="85"/>
      <c r="UNQ6" s="85"/>
      <c r="UNR6" s="85"/>
      <c r="UNS6" s="85"/>
      <c r="UNT6" s="85"/>
      <c r="UNU6" s="85"/>
      <c r="UNV6" s="85"/>
      <c r="UNW6" s="85"/>
      <c r="UNX6" s="85"/>
      <c r="UNY6" s="85"/>
      <c r="UNZ6" s="85"/>
      <c r="UOA6" s="85"/>
      <c r="UOB6" s="85"/>
      <c r="UOC6" s="85"/>
      <c r="UOD6" s="85"/>
      <c r="UOE6" s="85"/>
      <c r="UOF6" s="85"/>
      <c r="UOG6" s="85"/>
      <c r="UOH6" s="85"/>
      <c r="UOI6" s="85"/>
      <c r="UOJ6" s="85"/>
      <c r="UOK6" s="85"/>
      <c r="UOL6" s="85"/>
      <c r="UOM6" s="85"/>
      <c r="UON6" s="85"/>
      <c r="UOO6" s="85"/>
      <c r="UOP6" s="85"/>
      <c r="UOQ6" s="85"/>
      <c r="UOR6" s="85"/>
      <c r="UOS6" s="85"/>
      <c r="UOT6" s="85"/>
      <c r="UOU6" s="85"/>
      <c r="UOV6" s="85"/>
      <c r="UOW6" s="85"/>
      <c r="UOX6" s="85"/>
      <c r="UOY6" s="85"/>
      <c r="UOZ6" s="85"/>
      <c r="UPA6" s="85"/>
      <c r="UPB6" s="85"/>
      <c r="UPC6" s="85"/>
      <c r="UPD6" s="85"/>
      <c r="UPE6" s="85"/>
      <c r="UPF6" s="85"/>
      <c r="UPG6" s="85"/>
      <c r="UPH6" s="85"/>
      <c r="UPI6" s="85"/>
      <c r="UPJ6" s="85"/>
      <c r="UPK6" s="85"/>
      <c r="UPL6" s="85"/>
      <c r="UPM6" s="85"/>
      <c r="UPN6" s="85"/>
      <c r="UPO6" s="85"/>
      <c r="UPP6" s="85"/>
      <c r="UPQ6" s="85"/>
      <c r="UPR6" s="85"/>
      <c r="UPS6" s="85"/>
      <c r="UPT6" s="85"/>
      <c r="UPU6" s="85"/>
      <c r="UPV6" s="85"/>
      <c r="UPW6" s="85"/>
      <c r="UPX6" s="85"/>
      <c r="UPY6" s="85"/>
      <c r="UPZ6" s="85"/>
      <c r="UQA6" s="85"/>
      <c r="UQB6" s="85"/>
      <c r="UQC6" s="85"/>
      <c r="UQD6" s="85"/>
      <c r="UQE6" s="85"/>
      <c r="UQF6" s="85"/>
      <c r="UQG6" s="85"/>
      <c r="UQH6" s="85"/>
      <c r="UQI6" s="85"/>
      <c r="UQJ6" s="85"/>
      <c r="UQK6" s="85"/>
      <c r="UQL6" s="85"/>
      <c r="UQM6" s="85"/>
      <c r="UQN6" s="85"/>
      <c r="UQO6" s="85"/>
      <c r="UQP6" s="85"/>
      <c r="UQQ6" s="85"/>
      <c r="UQR6" s="85"/>
      <c r="UQS6" s="85"/>
      <c r="UQT6" s="85"/>
      <c r="UQU6" s="85"/>
      <c r="UQV6" s="85"/>
      <c r="UQW6" s="85"/>
      <c r="UQX6" s="85"/>
      <c r="UQY6" s="85"/>
      <c r="UQZ6" s="85"/>
      <c r="URA6" s="85"/>
      <c r="URB6" s="85"/>
      <c r="URC6" s="85"/>
      <c r="URD6" s="85"/>
      <c r="URE6" s="85"/>
      <c r="URF6" s="85"/>
      <c r="URG6" s="85"/>
      <c r="URH6" s="85"/>
      <c r="URI6" s="85"/>
      <c r="URJ6" s="85"/>
      <c r="URK6" s="85"/>
      <c r="URL6" s="85"/>
      <c r="URM6" s="85"/>
      <c r="URN6" s="85"/>
      <c r="URO6" s="85"/>
      <c r="URP6" s="85"/>
      <c r="URQ6" s="85"/>
      <c r="URR6" s="85"/>
      <c r="URS6" s="85"/>
      <c r="URT6" s="85"/>
      <c r="URU6" s="85"/>
      <c r="URV6" s="85"/>
      <c r="URW6" s="85"/>
      <c r="URX6" s="85"/>
      <c r="URY6" s="85"/>
      <c r="URZ6" s="85"/>
      <c r="USA6" s="85"/>
      <c r="USB6" s="85"/>
      <c r="USC6" s="85"/>
      <c r="USD6" s="85"/>
      <c r="USE6" s="85"/>
      <c r="USF6" s="85"/>
      <c r="USG6" s="85"/>
      <c r="USH6" s="85"/>
      <c r="USI6" s="85"/>
      <c r="USJ6" s="85"/>
      <c r="USK6" s="85"/>
      <c r="USL6" s="85"/>
      <c r="USM6" s="85"/>
      <c r="USN6" s="85"/>
      <c r="USO6" s="85"/>
      <c r="USP6" s="85"/>
      <c r="USQ6" s="85"/>
      <c r="USR6" s="85"/>
      <c r="USS6" s="85"/>
      <c r="UST6" s="85"/>
      <c r="USU6" s="85"/>
      <c r="USV6" s="85"/>
      <c r="USW6" s="85"/>
      <c r="USX6" s="85"/>
      <c r="USY6" s="85"/>
      <c r="USZ6" s="85"/>
      <c r="UTA6" s="85"/>
      <c r="UTB6" s="85"/>
      <c r="UTC6" s="85"/>
      <c r="UTD6" s="85"/>
      <c r="UTE6" s="85"/>
      <c r="UTF6" s="85"/>
      <c r="UTG6" s="85"/>
      <c r="UTH6" s="85"/>
      <c r="UTI6" s="85"/>
      <c r="UTJ6" s="85"/>
      <c r="UTK6" s="85"/>
      <c r="UTL6" s="85"/>
      <c r="UTM6" s="85"/>
      <c r="UTN6" s="85"/>
      <c r="UTO6" s="85"/>
      <c r="UTP6" s="85"/>
      <c r="UTQ6" s="85"/>
      <c r="UTR6" s="85"/>
      <c r="UTS6" s="85"/>
      <c r="UTT6" s="85"/>
      <c r="UTU6" s="85"/>
      <c r="UTV6" s="85"/>
      <c r="UTW6" s="85"/>
      <c r="UTX6" s="85"/>
      <c r="UTY6" s="85"/>
      <c r="UTZ6" s="85"/>
      <c r="UUA6" s="85"/>
      <c r="UUB6" s="85"/>
      <c r="UUC6" s="85"/>
      <c r="UUD6" s="85"/>
      <c r="UUE6" s="85"/>
      <c r="UUF6" s="85"/>
      <c r="UUG6" s="85"/>
      <c r="UUH6" s="85"/>
      <c r="UUI6" s="85"/>
      <c r="UUJ6" s="85"/>
      <c r="UUK6" s="85"/>
      <c r="UUL6" s="85"/>
      <c r="UUM6" s="85"/>
      <c r="UUN6" s="85"/>
      <c r="UUO6" s="85"/>
      <c r="UUP6" s="85"/>
      <c r="UUQ6" s="85"/>
      <c r="UUR6" s="85"/>
      <c r="UUS6" s="85"/>
      <c r="UUT6" s="85"/>
      <c r="UUU6" s="85"/>
      <c r="UUV6" s="85"/>
      <c r="UUW6" s="85"/>
      <c r="UUX6" s="85"/>
      <c r="UUY6" s="85"/>
      <c r="UUZ6" s="85"/>
      <c r="UVA6" s="85"/>
      <c r="UVB6" s="85"/>
      <c r="UVC6" s="85"/>
      <c r="UVD6" s="85"/>
      <c r="UVE6" s="85"/>
      <c r="UVF6" s="85"/>
      <c r="UVG6" s="85"/>
      <c r="UVH6" s="85"/>
      <c r="UVI6" s="85"/>
      <c r="UVJ6" s="85"/>
      <c r="UVK6" s="85"/>
      <c r="UVL6" s="85"/>
      <c r="UVM6" s="85"/>
      <c r="UVN6" s="85"/>
      <c r="UVO6" s="85"/>
      <c r="UVP6" s="85"/>
      <c r="UVQ6" s="85"/>
      <c r="UVR6" s="85"/>
      <c r="UVS6" s="85"/>
      <c r="UVT6" s="85"/>
      <c r="UVU6" s="85"/>
      <c r="UVV6" s="85"/>
      <c r="UVW6" s="85"/>
      <c r="UVX6" s="85"/>
      <c r="UVY6" s="85"/>
      <c r="UVZ6" s="85"/>
      <c r="UWA6" s="85"/>
      <c r="UWB6" s="85"/>
      <c r="UWC6" s="85"/>
      <c r="UWD6" s="85"/>
      <c r="UWE6" s="85"/>
      <c r="UWF6" s="85"/>
      <c r="UWG6" s="85"/>
      <c r="UWH6" s="85"/>
      <c r="UWI6" s="85"/>
      <c r="UWJ6" s="85"/>
      <c r="UWK6" s="85"/>
      <c r="UWL6" s="85"/>
      <c r="UWM6" s="85"/>
      <c r="UWN6" s="85"/>
      <c r="UWO6" s="85"/>
      <c r="UWP6" s="85"/>
      <c r="UWQ6" s="85"/>
      <c r="UWR6" s="85"/>
      <c r="UWS6" s="85"/>
      <c r="UWT6" s="85"/>
      <c r="UWU6" s="85"/>
      <c r="UWV6" s="85"/>
      <c r="UWW6" s="85"/>
      <c r="UWX6" s="85"/>
      <c r="UWY6" s="85"/>
      <c r="UWZ6" s="85"/>
      <c r="UXA6" s="85"/>
      <c r="UXB6" s="85"/>
      <c r="UXC6" s="85"/>
      <c r="UXD6" s="85"/>
      <c r="UXE6" s="85"/>
      <c r="UXF6" s="85"/>
      <c r="UXG6" s="85"/>
      <c r="UXH6" s="85"/>
      <c r="UXI6" s="85"/>
      <c r="UXJ6" s="85"/>
      <c r="UXK6" s="85"/>
      <c r="UXL6" s="85"/>
      <c r="UXM6" s="85"/>
      <c r="UXN6" s="85"/>
      <c r="UXO6" s="85"/>
      <c r="UXP6" s="85"/>
      <c r="UXQ6" s="85"/>
      <c r="UXR6" s="85"/>
      <c r="UXS6" s="85"/>
      <c r="UXT6" s="85"/>
      <c r="UXU6" s="85"/>
      <c r="UXV6" s="85"/>
      <c r="UXW6" s="85"/>
      <c r="UXX6" s="85"/>
      <c r="UXY6" s="85"/>
      <c r="UXZ6" s="85"/>
      <c r="UYA6" s="85"/>
      <c r="UYB6" s="85"/>
      <c r="UYC6" s="85"/>
      <c r="UYD6" s="85"/>
      <c r="UYE6" s="85"/>
      <c r="UYF6" s="85"/>
      <c r="UYG6" s="85"/>
      <c r="UYH6" s="85"/>
      <c r="UYI6" s="85"/>
      <c r="UYJ6" s="85"/>
      <c r="UYK6" s="85"/>
      <c r="UYL6" s="85"/>
      <c r="UYM6" s="85"/>
      <c r="UYN6" s="85"/>
      <c r="UYO6" s="85"/>
      <c r="UYP6" s="85"/>
      <c r="UYQ6" s="85"/>
      <c r="UYR6" s="85"/>
      <c r="UYS6" s="85"/>
      <c r="UYT6" s="85"/>
      <c r="UYU6" s="85"/>
      <c r="UYV6" s="85"/>
      <c r="UYW6" s="85"/>
      <c r="UYX6" s="85"/>
      <c r="UYY6" s="85"/>
      <c r="UYZ6" s="85"/>
      <c r="UZA6" s="85"/>
      <c r="UZB6" s="85"/>
      <c r="UZC6" s="85"/>
      <c r="UZD6" s="85"/>
      <c r="UZE6" s="85"/>
      <c r="UZF6" s="85"/>
      <c r="UZG6" s="85"/>
      <c r="UZH6" s="85"/>
      <c r="UZI6" s="85"/>
      <c r="UZJ6" s="85"/>
      <c r="UZK6" s="85"/>
      <c r="UZL6" s="85"/>
      <c r="UZM6" s="85"/>
      <c r="UZN6" s="85"/>
      <c r="UZO6" s="85"/>
      <c r="UZP6" s="85"/>
      <c r="UZQ6" s="85"/>
      <c r="UZR6" s="85"/>
      <c r="UZS6" s="85"/>
      <c r="UZT6" s="85"/>
      <c r="UZU6" s="85"/>
      <c r="UZV6" s="85"/>
      <c r="UZW6" s="85"/>
      <c r="UZX6" s="85"/>
      <c r="UZY6" s="85"/>
      <c r="UZZ6" s="85"/>
      <c r="VAA6" s="85"/>
      <c r="VAB6" s="85"/>
      <c r="VAC6" s="85"/>
      <c r="VAD6" s="85"/>
      <c r="VAE6" s="85"/>
      <c r="VAF6" s="85"/>
      <c r="VAG6" s="85"/>
      <c r="VAH6" s="85"/>
      <c r="VAI6" s="85"/>
      <c r="VAJ6" s="85"/>
      <c r="VAK6" s="85"/>
      <c r="VAL6" s="85"/>
      <c r="VAM6" s="85"/>
      <c r="VAN6" s="85"/>
      <c r="VAO6" s="85"/>
      <c r="VAP6" s="85"/>
      <c r="VAQ6" s="85"/>
      <c r="VAR6" s="85"/>
      <c r="VAS6" s="85"/>
      <c r="VAT6" s="85"/>
      <c r="VAU6" s="85"/>
      <c r="VAV6" s="85"/>
      <c r="VAW6" s="85"/>
      <c r="VAX6" s="85"/>
      <c r="VAY6" s="85"/>
      <c r="VAZ6" s="85"/>
      <c r="VBA6" s="85"/>
      <c r="VBB6" s="85"/>
      <c r="VBC6" s="85"/>
      <c r="VBD6" s="85"/>
      <c r="VBE6" s="85"/>
      <c r="VBF6" s="85"/>
      <c r="VBG6" s="85"/>
      <c r="VBH6" s="85"/>
      <c r="VBI6" s="85"/>
      <c r="VBJ6" s="85"/>
      <c r="VBK6" s="85"/>
      <c r="VBL6" s="85"/>
      <c r="VBM6" s="85"/>
      <c r="VBN6" s="85"/>
      <c r="VBO6" s="85"/>
      <c r="VBP6" s="85"/>
      <c r="VBQ6" s="85"/>
      <c r="VBR6" s="85"/>
      <c r="VBS6" s="85"/>
      <c r="VBT6" s="85"/>
      <c r="VBU6" s="85"/>
      <c r="VBV6" s="85"/>
      <c r="VBW6" s="85"/>
      <c r="VBX6" s="85"/>
      <c r="VBY6" s="85"/>
      <c r="VBZ6" s="85"/>
      <c r="VCA6" s="85"/>
      <c r="VCB6" s="85"/>
      <c r="VCC6" s="85"/>
      <c r="VCD6" s="85"/>
      <c r="VCE6" s="85"/>
      <c r="VCF6" s="85"/>
      <c r="VCG6" s="85"/>
      <c r="VCH6" s="85"/>
      <c r="VCI6" s="85"/>
      <c r="VCJ6" s="85"/>
      <c r="VCK6" s="85"/>
      <c r="VCL6" s="85"/>
      <c r="VCM6" s="85"/>
      <c r="VCN6" s="85"/>
      <c r="VCO6" s="85"/>
      <c r="VCP6" s="85"/>
      <c r="VCQ6" s="85"/>
      <c r="VCR6" s="85"/>
      <c r="VCS6" s="85"/>
      <c r="VCT6" s="85"/>
      <c r="VCU6" s="85"/>
      <c r="VCV6" s="85"/>
      <c r="VCW6" s="85"/>
      <c r="VCX6" s="85"/>
      <c r="VCY6" s="85"/>
      <c r="VCZ6" s="85"/>
      <c r="VDA6" s="85"/>
      <c r="VDB6" s="85"/>
      <c r="VDC6" s="85"/>
      <c r="VDD6" s="85"/>
      <c r="VDE6" s="85"/>
      <c r="VDF6" s="85"/>
      <c r="VDG6" s="85"/>
      <c r="VDH6" s="85"/>
      <c r="VDI6" s="85"/>
      <c r="VDJ6" s="85"/>
      <c r="VDK6" s="85"/>
      <c r="VDL6" s="85"/>
      <c r="VDM6" s="85"/>
      <c r="VDN6" s="85"/>
      <c r="VDO6" s="85"/>
      <c r="VDP6" s="85"/>
      <c r="VDQ6" s="85"/>
      <c r="VDR6" s="85"/>
      <c r="VDS6" s="85"/>
      <c r="VDT6" s="85"/>
      <c r="VDU6" s="85"/>
      <c r="VDV6" s="85"/>
      <c r="VDW6" s="85"/>
      <c r="VDX6" s="85"/>
      <c r="VDY6" s="85"/>
      <c r="VDZ6" s="85"/>
      <c r="VEA6" s="85"/>
      <c r="VEB6" s="85"/>
      <c r="VEC6" s="85"/>
      <c r="VED6" s="85"/>
      <c r="VEE6" s="85"/>
      <c r="VEF6" s="85"/>
      <c r="VEG6" s="85"/>
      <c r="VEH6" s="85"/>
      <c r="VEI6" s="85"/>
      <c r="VEJ6" s="85"/>
      <c r="VEK6" s="85"/>
      <c r="VEL6" s="85"/>
      <c r="VEM6" s="85"/>
      <c r="VEN6" s="85"/>
      <c r="VEO6" s="85"/>
      <c r="VEP6" s="85"/>
      <c r="VEQ6" s="85"/>
      <c r="VER6" s="85"/>
      <c r="VES6" s="85"/>
      <c r="VET6" s="85"/>
      <c r="VEU6" s="85"/>
      <c r="VEV6" s="85"/>
      <c r="VEW6" s="85"/>
      <c r="VEX6" s="85"/>
      <c r="VEY6" s="85"/>
      <c r="VEZ6" s="85"/>
      <c r="VFA6" s="85"/>
      <c r="VFB6" s="85"/>
      <c r="VFC6" s="85"/>
      <c r="VFD6" s="85"/>
      <c r="VFE6" s="85"/>
      <c r="VFF6" s="85"/>
      <c r="VFG6" s="85"/>
      <c r="VFH6" s="85"/>
      <c r="VFI6" s="85"/>
      <c r="VFJ6" s="85"/>
      <c r="VFK6" s="85"/>
      <c r="VFL6" s="85"/>
      <c r="VFM6" s="85"/>
      <c r="VFN6" s="85"/>
      <c r="VFO6" s="85"/>
      <c r="VFP6" s="85"/>
      <c r="VFQ6" s="85"/>
      <c r="VFR6" s="85"/>
      <c r="VFS6" s="85"/>
      <c r="VFT6" s="85"/>
      <c r="VFU6" s="85"/>
      <c r="VFV6" s="85"/>
      <c r="VFW6" s="85"/>
      <c r="VFX6" s="85"/>
      <c r="VFY6" s="85"/>
      <c r="VFZ6" s="85"/>
      <c r="VGA6" s="85"/>
      <c r="VGB6" s="85"/>
      <c r="VGC6" s="85"/>
      <c r="VGD6" s="85"/>
      <c r="VGE6" s="85"/>
      <c r="VGF6" s="85"/>
      <c r="VGG6" s="85"/>
      <c r="VGH6" s="85"/>
      <c r="VGI6" s="85"/>
      <c r="VGJ6" s="85"/>
      <c r="VGK6" s="85"/>
      <c r="VGL6" s="85"/>
      <c r="VGM6" s="85"/>
      <c r="VGN6" s="85"/>
      <c r="VGO6" s="85"/>
      <c r="VGP6" s="85"/>
      <c r="VGQ6" s="85"/>
      <c r="VGR6" s="85"/>
      <c r="VGS6" s="85"/>
      <c r="VGT6" s="85"/>
      <c r="VGU6" s="85"/>
      <c r="VGV6" s="85"/>
      <c r="VGW6" s="85"/>
      <c r="VGX6" s="85"/>
      <c r="VGY6" s="85"/>
      <c r="VGZ6" s="85"/>
      <c r="VHA6" s="85"/>
      <c r="VHB6" s="85"/>
      <c r="VHC6" s="85"/>
      <c r="VHD6" s="85"/>
      <c r="VHE6" s="85"/>
      <c r="VHF6" s="85"/>
      <c r="VHG6" s="85"/>
      <c r="VHH6" s="85"/>
      <c r="VHI6" s="85"/>
      <c r="VHJ6" s="85"/>
      <c r="VHK6" s="85"/>
      <c r="VHL6" s="85"/>
      <c r="VHM6" s="85"/>
      <c r="VHN6" s="85"/>
      <c r="VHO6" s="85"/>
      <c r="VHP6" s="85"/>
      <c r="VHQ6" s="85"/>
      <c r="VHR6" s="85"/>
      <c r="VHS6" s="85"/>
      <c r="VHT6" s="85"/>
      <c r="VHU6" s="85"/>
      <c r="VHV6" s="85"/>
      <c r="VHW6" s="85"/>
      <c r="VHX6" s="85"/>
      <c r="VHY6" s="85"/>
      <c r="VHZ6" s="85"/>
      <c r="VIA6" s="85"/>
      <c r="VIB6" s="85"/>
      <c r="VIC6" s="85"/>
      <c r="VID6" s="85"/>
      <c r="VIE6" s="85"/>
      <c r="VIF6" s="85"/>
      <c r="VIG6" s="85"/>
      <c r="VIH6" s="85"/>
      <c r="VII6" s="85"/>
      <c r="VIJ6" s="85"/>
      <c r="VIK6" s="85"/>
      <c r="VIL6" s="85"/>
      <c r="VIM6" s="85"/>
      <c r="VIN6" s="85"/>
      <c r="VIO6" s="85"/>
      <c r="VIP6" s="85"/>
      <c r="VIQ6" s="85"/>
      <c r="VIR6" s="85"/>
      <c r="VIS6" s="85"/>
      <c r="VIT6" s="85"/>
      <c r="VIU6" s="85"/>
      <c r="VIV6" s="85"/>
      <c r="VIW6" s="85"/>
      <c r="VIX6" s="85"/>
      <c r="VIY6" s="85"/>
      <c r="VIZ6" s="85"/>
      <c r="VJA6" s="85"/>
      <c r="VJB6" s="85"/>
      <c r="VJC6" s="85"/>
      <c r="VJD6" s="85"/>
      <c r="VJE6" s="85"/>
      <c r="VJF6" s="85"/>
      <c r="VJG6" s="85"/>
      <c r="VJH6" s="85"/>
      <c r="VJI6" s="85"/>
      <c r="VJJ6" s="85"/>
      <c r="VJK6" s="85"/>
      <c r="VJL6" s="85"/>
      <c r="VJM6" s="85"/>
      <c r="VJN6" s="85"/>
      <c r="VJO6" s="85"/>
      <c r="VJP6" s="85"/>
      <c r="VJQ6" s="85"/>
      <c r="VJR6" s="85"/>
      <c r="VJS6" s="85"/>
      <c r="VJT6" s="85"/>
      <c r="VJU6" s="85"/>
      <c r="VJV6" s="85"/>
      <c r="VJW6" s="85"/>
      <c r="VJX6" s="85"/>
      <c r="VJY6" s="85"/>
      <c r="VJZ6" s="85"/>
      <c r="VKA6" s="85"/>
      <c r="VKB6" s="85"/>
      <c r="VKC6" s="85"/>
      <c r="VKD6" s="85"/>
      <c r="VKE6" s="85"/>
      <c r="VKF6" s="85"/>
      <c r="VKG6" s="85"/>
      <c r="VKH6" s="85"/>
      <c r="VKI6" s="85"/>
      <c r="VKJ6" s="85"/>
      <c r="VKK6" s="85"/>
      <c r="VKL6" s="85"/>
      <c r="VKM6" s="85"/>
      <c r="VKN6" s="85"/>
      <c r="VKO6" s="85"/>
      <c r="VKP6" s="85"/>
      <c r="VKQ6" s="85"/>
      <c r="VKR6" s="85"/>
      <c r="VKS6" s="85"/>
      <c r="VKT6" s="85"/>
      <c r="VKU6" s="85"/>
      <c r="VKV6" s="85"/>
      <c r="VKW6" s="85"/>
      <c r="VKX6" s="85"/>
      <c r="VKY6" s="85"/>
      <c r="VKZ6" s="85"/>
      <c r="VLA6" s="85"/>
      <c r="VLB6" s="85"/>
      <c r="VLC6" s="85"/>
      <c r="VLD6" s="85"/>
      <c r="VLE6" s="85"/>
      <c r="VLF6" s="85"/>
      <c r="VLG6" s="85"/>
      <c r="VLH6" s="85"/>
      <c r="VLI6" s="85"/>
      <c r="VLJ6" s="85"/>
      <c r="VLK6" s="85"/>
      <c r="VLL6" s="85"/>
      <c r="VLM6" s="85"/>
      <c r="VLN6" s="85"/>
      <c r="VLO6" s="85"/>
      <c r="VLP6" s="85"/>
      <c r="VLQ6" s="85"/>
      <c r="VLR6" s="85"/>
      <c r="VLS6" s="85"/>
      <c r="VLT6" s="85"/>
      <c r="VLU6" s="85"/>
      <c r="VLV6" s="85"/>
      <c r="VLW6" s="85"/>
      <c r="VLX6" s="85"/>
      <c r="VLY6" s="85"/>
      <c r="VLZ6" s="85"/>
      <c r="VMA6" s="85"/>
      <c r="VMB6" s="85"/>
      <c r="VMC6" s="85"/>
      <c r="VMD6" s="85"/>
      <c r="VME6" s="85"/>
      <c r="VMF6" s="85"/>
      <c r="VMG6" s="85"/>
      <c r="VMH6" s="85"/>
      <c r="VMI6" s="85"/>
      <c r="VMJ6" s="85"/>
      <c r="VMK6" s="85"/>
      <c r="VML6" s="85"/>
      <c r="VMM6" s="85"/>
      <c r="VMN6" s="85"/>
      <c r="VMO6" s="85"/>
      <c r="VMP6" s="85"/>
      <c r="VMQ6" s="85"/>
      <c r="VMR6" s="85"/>
      <c r="VMS6" s="85"/>
      <c r="VMT6" s="85"/>
      <c r="VMU6" s="85"/>
      <c r="VMV6" s="85"/>
      <c r="VMW6" s="85"/>
      <c r="VMX6" s="85"/>
      <c r="VMY6" s="85"/>
      <c r="VMZ6" s="85"/>
      <c r="VNA6" s="85"/>
      <c r="VNB6" s="85"/>
      <c r="VNC6" s="85"/>
      <c r="VND6" s="85"/>
      <c r="VNE6" s="85"/>
      <c r="VNF6" s="85"/>
      <c r="VNG6" s="85"/>
      <c r="VNH6" s="85"/>
      <c r="VNI6" s="85"/>
      <c r="VNJ6" s="85"/>
      <c r="VNK6" s="85"/>
      <c r="VNL6" s="85"/>
      <c r="VNM6" s="85"/>
      <c r="VNN6" s="85"/>
      <c r="VNO6" s="85"/>
      <c r="VNP6" s="85"/>
      <c r="VNQ6" s="85"/>
      <c r="VNR6" s="85"/>
      <c r="VNS6" s="85"/>
      <c r="VNT6" s="85"/>
      <c r="VNU6" s="85"/>
      <c r="VNV6" s="85"/>
      <c r="VNW6" s="85"/>
      <c r="VNX6" s="85"/>
      <c r="VNY6" s="85"/>
      <c r="VNZ6" s="85"/>
      <c r="VOA6" s="85"/>
      <c r="VOB6" s="85"/>
      <c r="VOC6" s="85"/>
      <c r="VOD6" s="85"/>
      <c r="VOE6" s="85"/>
      <c r="VOF6" s="85"/>
      <c r="VOG6" s="85"/>
      <c r="VOH6" s="85"/>
      <c r="VOI6" s="85"/>
      <c r="VOJ6" s="85"/>
      <c r="VOK6" s="85"/>
      <c r="VOL6" s="85"/>
      <c r="VOM6" s="85"/>
      <c r="VON6" s="85"/>
      <c r="VOO6" s="85"/>
      <c r="VOP6" s="85"/>
      <c r="VOQ6" s="85"/>
      <c r="VOR6" s="85"/>
      <c r="VOS6" s="85"/>
      <c r="VOT6" s="85"/>
      <c r="VOU6" s="85"/>
      <c r="VOV6" s="85"/>
      <c r="VOW6" s="85"/>
      <c r="VOX6" s="85"/>
      <c r="VOY6" s="85"/>
      <c r="VOZ6" s="85"/>
      <c r="VPA6" s="85"/>
      <c r="VPB6" s="85"/>
      <c r="VPC6" s="85"/>
      <c r="VPD6" s="85"/>
      <c r="VPE6" s="85"/>
      <c r="VPF6" s="85"/>
      <c r="VPG6" s="85"/>
      <c r="VPH6" s="85"/>
      <c r="VPI6" s="85"/>
      <c r="VPJ6" s="85"/>
      <c r="VPK6" s="85"/>
      <c r="VPL6" s="85"/>
      <c r="VPM6" s="85"/>
      <c r="VPN6" s="85"/>
      <c r="VPO6" s="85"/>
      <c r="VPP6" s="85"/>
      <c r="VPQ6" s="85"/>
      <c r="VPR6" s="85"/>
      <c r="VPS6" s="85"/>
      <c r="VPT6" s="85"/>
      <c r="VPU6" s="85"/>
      <c r="VPV6" s="85"/>
      <c r="VPW6" s="85"/>
      <c r="VPX6" s="85"/>
      <c r="VPY6" s="85"/>
      <c r="VPZ6" s="85"/>
      <c r="VQA6" s="85"/>
      <c r="VQB6" s="85"/>
      <c r="VQC6" s="85"/>
      <c r="VQD6" s="85"/>
      <c r="VQE6" s="85"/>
      <c r="VQF6" s="85"/>
      <c r="VQG6" s="85"/>
      <c r="VQH6" s="85"/>
      <c r="VQI6" s="85"/>
      <c r="VQJ6" s="85"/>
      <c r="VQK6" s="85"/>
      <c r="VQL6" s="85"/>
      <c r="VQM6" s="85"/>
      <c r="VQN6" s="85"/>
      <c r="VQO6" s="85"/>
      <c r="VQP6" s="85"/>
      <c r="VQQ6" s="85"/>
      <c r="VQR6" s="85"/>
      <c r="VQS6" s="85"/>
      <c r="VQT6" s="85"/>
      <c r="VQU6" s="85"/>
      <c r="VQV6" s="85"/>
      <c r="VQW6" s="85"/>
      <c r="VQX6" s="85"/>
      <c r="VQY6" s="85"/>
      <c r="VQZ6" s="85"/>
      <c r="VRA6" s="85"/>
      <c r="VRB6" s="85"/>
      <c r="VRC6" s="85"/>
      <c r="VRD6" s="85"/>
      <c r="VRE6" s="85"/>
      <c r="VRF6" s="85"/>
      <c r="VRG6" s="85"/>
      <c r="VRH6" s="85"/>
      <c r="VRI6" s="85"/>
      <c r="VRJ6" s="85"/>
      <c r="VRK6" s="85"/>
      <c r="VRL6" s="85"/>
      <c r="VRM6" s="85"/>
      <c r="VRN6" s="85"/>
      <c r="VRO6" s="85"/>
      <c r="VRP6" s="85"/>
      <c r="VRQ6" s="85"/>
      <c r="VRR6" s="85"/>
      <c r="VRS6" s="85"/>
      <c r="VRT6" s="85"/>
      <c r="VRU6" s="85"/>
      <c r="VRV6" s="85"/>
      <c r="VRW6" s="85"/>
      <c r="VRX6" s="85"/>
      <c r="VRY6" s="85"/>
      <c r="VRZ6" s="85"/>
      <c r="VSA6" s="85"/>
      <c r="VSB6" s="85"/>
      <c r="VSC6" s="85"/>
      <c r="VSD6" s="85"/>
      <c r="VSE6" s="85"/>
      <c r="VSF6" s="85"/>
      <c r="VSG6" s="85"/>
      <c r="VSH6" s="85"/>
      <c r="VSI6" s="85"/>
      <c r="VSJ6" s="85"/>
      <c r="VSK6" s="85"/>
      <c r="VSL6" s="85"/>
      <c r="VSM6" s="85"/>
      <c r="VSN6" s="85"/>
      <c r="VSO6" s="85"/>
      <c r="VSP6" s="85"/>
      <c r="VSQ6" s="85"/>
      <c r="VSR6" s="85"/>
      <c r="VSS6" s="85"/>
      <c r="VST6" s="85"/>
      <c r="VSU6" s="85"/>
      <c r="VSV6" s="85"/>
      <c r="VSW6" s="85"/>
      <c r="VSX6" s="85"/>
      <c r="VSY6" s="85"/>
      <c r="VSZ6" s="85"/>
      <c r="VTA6" s="85"/>
      <c r="VTB6" s="85"/>
      <c r="VTC6" s="85"/>
      <c r="VTD6" s="85"/>
      <c r="VTE6" s="85"/>
      <c r="VTF6" s="85"/>
      <c r="VTG6" s="85"/>
      <c r="VTH6" s="85"/>
      <c r="VTI6" s="85"/>
      <c r="VTJ6" s="85"/>
      <c r="VTK6" s="85"/>
      <c r="VTL6" s="85"/>
      <c r="VTM6" s="85"/>
      <c r="VTN6" s="85"/>
      <c r="VTO6" s="85"/>
      <c r="VTP6" s="85"/>
      <c r="VTQ6" s="85"/>
      <c r="VTR6" s="85"/>
      <c r="VTS6" s="85"/>
      <c r="VTT6" s="85"/>
      <c r="VTU6" s="85"/>
      <c r="VTV6" s="85"/>
      <c r="VTW6" s="85"/>
      <c r="VTX6" s="85"/>
      <c r="VTY6" s="85"/>
      <c r="VTZ6" s="85"/>
      <c r="VUA6" s="85"/>
      <c r="VUB6" s="85"/>
      <c r="VUC6" s="85"/>
      <c r="VUD6" s="85"/>
      <c r="VUE6" s="85"/>
      <c r="VUF6" s="85"/>
      <c r="VUG6" s="85"/>
      <c r="VUH6" s="85"/>
      <c r="VUI6" s="85"/>
      <c r="VUJ6" s="85"/>
      <c r="VUK6" s="85"/>
      <c r="VUL6" s="85"/>
      <c r="VUM6" s="85"/>
      <c r="VUN6" s="85"/>
      <c r="VUO6" s="85"/>
      <c r="VUP6" s="85"/>
      <c r="VUQ6" s="85"/>
      <c r="VUR6" s="85"/>
      <c r="VUS6" s="85"/>
      <c r="VUT6" s="85"/>
      <c r="VUU6" s="85"/>
      <c r="VUV6" s="85"/>
      <c r="VUW6" s="85"/>
      <c r="VUX6" s="85"/>
      <c r="VUY6" s="85"/>
      <c r="VUZ6" s="85"/>
      <c r="VVA6" s="85"/>
      <c r="VVB6" s="85"/>
      <c r="VVC6" s="85"/>
      <c r="VVD6" s="85"/>
      <c r="VVE6" s="85"/>
      <c r="VVF6" s="85"/>
      <c r="VVG6" s="85"/>
      <c r="VVH6" s="85"/>
      <c r="VVI6" s="85"/>
      <c r="VVJ6" s="85"/>
      <c r="VVK6" s="85"/>
      <c r="VVL6" s="85"/>
      <c r="VVM6" s="85"/>
      <c r="VVN6" s="85"/>
      <c r="VVO6" s="85"/>
      <c r="VVP6" s="85"/>
      <c r="VVQ6" s="85"/>
      <c r="VVR6" s="85"/>
      <c r="VVS6" s="85"/>
      <c r="VVT6" s="85"/>
      <c r="VVU6" s="85"/>
      <c r="VVV6" s="85"/>
      <c r="VVW6" s="85"/>
      <c r="VVX6" s="85"/>
      <c r="VVY6" s="85"/>
      <c r="VVZ6" s="85"/>
      <c r="VWA6" s="85"/>
      <c r="VWB6" s="85"/>
      <c r="VWC6" s="85"/>
      <c r="VWD6" s="85"/>
      <c r="VWE6" s="85"/>
      <c r="VWF6" s="85"/>
      <c r="VWG6" s="85"/>
      <c r="VWH6" s="85"/>
      <c r="VWI6" s="85"/>
      <c r="VWJ6" s="85"/>
      <c r="VWK6" s="85"/>
      <c r="VWL6" s="85"/>
      <c r="VWM6" s="85"/>
      <c r="VWN6" s="85"/>
      <c r="VWO6" s="85"/>
      <c r="VWP6" s="85"/>
      <c r="VWQ6" s="85"/>
      <c r="VWR6" s="85"/>
      <c r="VWS6" s="85"/>
      <c r="VWT6" s="85"/>
      <c r="VWU6" s="85"/>
      <c r="VWV6" s="85"/>
      <c r="VWW6" s="85"/>
      <c r="VWX6" s="85"/>
      <c r="VWY6" s="85"/>
      <c r="VWZ6" s="85"/>
      <c r="VXA6" s="85"/>
      <c r="VXB6" s="85"/>
      <c r="VXC6" s="85"/>
      <c r="VXD6" s="85"/>
      <c r="VXE6" s="85"/>
      <c r="VXF6" s="85"/>
      <c r="VXG6" s="85"/>
      <c r="VXH6" s="85"/>
      <c r="VXI6" s="85"/>
      <c r="VXJ6" s="85"/>
      <c r="VXK6" s="85"/>
      <c r="VXL6" s="85"/>
      <c r="VXM6" s="85"/>
      <c r="VXN6" s="85"/>
      <c r="VXO6" s="85"/>
      <c r="VXP6" s="85"/>
      <c r="VXQ6" s="85"/>
      <c r="VXR6" s="85"/>
      <c r="VXS6" s="85"/>
      <c r="VXT6" s="85"/>
      <c r="VXU6" s="85"/>
      <c r="VXV6" s="85"/>
      <c r="VXW6" s="85"/>
      <c r="VXX6" s="85"/>
      <c r="VXY6" s="85"/>
      <c r="VXZ6" s="85"/>
      <c r="VYA6" s="85"/>
      <c r="VYB6" s="85"/>
      <c r="VYC6" s="85"/>
      <c r="VYD6" s="85"/>
      <c r="VYE6" s="85"/>
      <c r="VYF6" s="85"/>
      <c r="VYG6" s="85"/>
      <c r="VYH6" s="85"/>
      <c r="VYI6" s="85"/>
      <c r="VYJ6" s="85"/>
      <c r="VYK6" s="85"/>
      <c r="VYL6" s="85"/>
      <c r="VYM6" s="85"/>
      <c r="VYN6" s="85"/>
      <c r="VYO6" s="85"/>
      <c r="VYP6" s="85"/>
      <c r="VYQ6" s="85"/>
      <c r="VYR6" s="85"/>
      <c r="VYS6" s="85"/>
      <c r="VYT6" s="85"/>
      <c r="VYU6" s="85"/>
      <c r="VYV6" s="85"/>
      <c r="VYW6" s="85"/>
      <c r="VYX6" s="85"/>
      <c r="VYY6" s="85"/>
      <c r="VYZ6" s="85"/>
      <c r="VZA6" s="85"/>
      <c r="VZB6" s="85"/>
      <c r="VZC6" s="85"/>
      <c r="VZD6" s="85"/>
      <c r="VZE6" s="85"/>
      <c r="VZF6" s="85"/>
      <c r="VZG6" s="85"/>
      <c r="VZH6" s="85"/>
      <c r="VZI6" s="85"/>
      <c r="VZJ6" s="85"/>
      <c r="VZK6" s="85"/>
      <c r="VZL6" s="85"/>
      <c r="VZM6" s="85"/>
      <c r="VZN6" s="85"/>
      <c r="VZO6" s="85"/>
      <c r="VZP6" s="85"/>
      <c r="VZQ6" s="85"/>
      <c r="VZR6" s="85"/>
      <c r="VZS6" s="85"/>
      <c r="VZT6" s="85"/>
      <c r="VZU6" s="85"/>
      <c r="VZV6" s="85"/>
      <c r="VZW6" s="85"/>
      <c r="VZX6" s="85"/>
      <c r="VZY6" s="85"/>
      <c r="VZZ6" s="85"/>
      <c r="WAA6" s="85"/>
      <c r="WAB6" s="85"/>
      <c r="WAC6" s="85"/>
      <c r="WAD6" s="85"/>
      <c r="WAE6" s="85"/>
      <c r="WAF6" s="85"/>
      <c r="WAG6" s="85"/>
      <c r="WAH6" s="85"/>
      <c r="WAI6" s="85"/>
      <c r="WAJ6" s="85"/>
      <c r="WAK6" s="85"/>
      <c r="WAL6" s="85"/>
      <c r="WAM6" s="85"/>
      <c r="WAN6" s="85"/>
      <c r="WAO6" s="85"/>
      <c r="WAP6" s="85"/>
      <c r="WAQ6" s="85"/>
      <c r="WAR6" s="85"/>
      <c r="WAS6" s="85"/>
      <c r="WAT6" s="85"/>
      <c r="WAU6" s="85"/>
      <c r="WAV6" s="85"/>
      <c r="WAW6" s="85"/>
      <c r="WAX6" s="85"/>
      <c r="WAY6" s="85"/>
      <c r="WAZ6" s="85"/>
      <c r="WBA6" s="85"/>
      <c r="WBB6" s="85"/>
      <c r="WBC6" s="85"/>
      <c r="WBD6" s="85"/>
      <c r="WBE6" s="85"/>
      <c r="WBF6" s="85"/>
      <c r="WBG6" s="85"/>
      <c r="WBH6" s="85"/>
      <c r="WBI6" s="85"/>
      <c r="WBJ6" s="85"/>
      <c r="WBK6" s="85"/>
      <c r="WBL6" s="85"/>
      <c r="WBM6" s="85"/>
      <c r="WBN6" s="85"/>
      <c r="WBO6" s="85"/>
      <c r="WBP6" s="85"/>
      <c r="WBQ6" s="85"/>
      <c r="WBR6" s="85"/>
      <c r="WBS6" s="85"/>
      <c r="WBT6" s="85"/>
      <c r="WBU6" s="85"/>
      <c r="WBV6" s="85"/>
      <c r="WBW6" s="85"/>
      <c r="WBX6" s="85"/>
      <c r="WBY6" s="85"/>
      <c r="WBZ6" s="85"/>
      <c r="WCA6" s="85"/>
      <c r="WCB6" s="85"/>
      <c r="WCC6" s="85"/>
      <c r="WCD6" s="85"/>
      <c r="WCE6" s="85"/>
      <c r="WCF6" s="85"/>
      <c r="WCG6" s="85"/>
      <c r="WCH6" s="85"/>
      <c r="WCI6" s="85"/>
      <c r="WCJ6" s="85"/>
      <c r="WCK6" s="85"/>
      <c r="WCL6" s="85"/>
      <c r="WCM6" s="85"/>
      <c r="WCN6" s="85"/>
      <c r="WCO6" s="85"/>
      <c r="WCP6" s="85"/>
      <c r="WCQ6" s="85"/>
      <c r="WCR6" s="85"/>
      <c r="WCS6" s="85"/>
      <c r="WCT6" s="85"/>
      <c r="WCU6" s="85"/>
      <c r="WCV6" s="85"/>
      <c r="WCW6" s="85"/>
      <c r="WCX6" s="85"/>
      <c r="WCY6" s="85"/>
      <c r="WCZ6" s="85"/>
      <c r="WDA6" s="85"/>
      <c r="WDB6" s="85"/>
      <c r="WDC6" s="85"/>
      <c r="WDD6" s="85"/>
      <c r="WDE6" s="85"/>
      <c r="WDF6" s="85"/>
      <c r="WDG6" s="85"/>
      <c r="WDH6" s="85"/>
      <c r="WDI6" s="85"/>
      <c r="WDJ6" s="85"/>
      <c r="WDK6" s="85"/>
      <c r="WDL6" s="85"/>
      <c r="WDM6" s="85"/>
      <c r="WDN6" s="85"/>
      <c r="WDO6" s="85"/>
      <c r="WDP6" s="85"/>
      <c r="WDQ6" s="85"/>
      <c r="WDR6" s="85"/>
      <c r="WDS6" s="85"/>
      <c r="WDT6" s="85"/>
      <c r="WDU6" s="85"/>
      <c r="WDV6" s="85"/>
      <c r="WDW6" s="85"/>
      <c r="WDX6" s="85"/>
      <c r="WDY6" s="85"/>
      <c r="WDZ6" s="85"/>
      <c r="WEA6" s="85"/>
      <c r="WEB6" s="85"/>
      <c r="WEC6" s="85"/>
      <c r="WED6" s="85"/>
      <c r="WEE6" s="85"/>
      <c r="WEF6" s="85"/>
      <c r="WEG6" s="85"/>
      <c r="WEH6" s="85"/>
      <c r="WEI6" s="85"/>
      <c r="WEJ6" s="85"/>
      <c r="WEK6" s="85"/>
      <c r="WEL6" s="85"/>
      <c r="WEM6" s="85"/>
      <c r="WEN6" s="85"/>
      <c r="WEO6" s="85"/>
      <c r="WEP6" s="85"/>
      <c r="WEQ6" s="85"/>
      <c r="WER6" s="85"/>
      <c r="WES6" s="85"/>
      <c r="WET6" s="85"/>
      <c r="WEU6" s="85"/>
      <c r="WEV6" s="85"/>
      <c r="WEW6" s="85"/>
      <c r="WEX6" s="85"/>
      <c r="WEY6" s="85"/>
      <c r="WEZ6" s="85"/>
      <c r="WFA6" s="85"/>
      <c r="WFB6" s="85"/>
      <c r="WFC6" s="85"/>
      <c r="WFD6" s="85"/>
      <c r="WFE6" s="85"/>
      <c r="WFF6" s="85"/>
      <c r="WFG6" s="85"/>
      <c r="WFH6" s="85"/>
      <c r="WFI6" s="85"/>
      <c r="WFJ6" s="85"/>
      <c r="WFK6" s="85"/>
      <c r="WFL6" s="85"/>
      <c r="WFM6" s="85"/>
      <c r="WFN6" s="85"/>
      <c r="WFO6" s="85"/>
      <c r="WFP6" s="85"/>
      <c r="WFQ6" s="85"/>
      <c r="WFR6" s="85"/>
      <c r="WFS6" s="85"/>
      <c r="WFT6" s="85"/>
      <c r="WFU6" s="85"/>
      <c r="WFV6" s="85"/>
      <c r="WFW6" s="85"/>
      <c r="WFX6" s="85"/>
      <c r="WFY6" s="85"/>
      <c r="WFZ6" s="85"/>
      <c r="WGA6" s="85"/>
      <c r="WGB6" s="85"/>
      <c r="WGC6" s="85"/>
      <c r="WGD6" s="85"/>
      <c r="WGE6" s="85"/>
      <c r="WGF6" s="85"/>
      <c r="WGG6" s="85"/>
      <c r="WGH6" s="85"/>
      <c r="WGI6" s="85"/>
      <c r="WGJ6" s="85"/>
      <c r="WGK6" s="85"/>
      <c r="WGL6" s="85"/>
      <c r="WGM6" s="85"/>
      <c r="WGN6" s="85"/>
      <c r="WGO6" s="85"/>
      <c r="WGP6" s="85"/>
      <c r="WGQ6" s="85"/>
      <c r="WGR6" s="85"/>
      <c r="WGS6" s="85"/>
      <c r="WGT6" s="85"/>
      <c r="WGU6" s="85"/>
      <c r="WGV6" s="85"/>
      <c r="WGW6" s="85"/>
      <c r="WGX6" s="85"/>
      <c r="WGY6" s="85"/>
      <c r="WGZ6" s="85"/>
      <c r="WHA6" s="85"/>
      <c r="WHB6" s="85"/>
      <c r="WHC6" s="85"/>
      <c r="WHD6" s="85"/>
      <c r="WHE6" s="85"/>
      <c r="WHF6" s="85"/>
      <c r="WHG6" s="85"/>
      <c r="WHH6" s="85"/>
      <c r="WHI6" s="85"/>
      <c r="WHJ6" s="85"/>
      <c r="WHK6" s="85"/>
      <c r="WHL6" s="85"/>
      <c r="WHM6" s="85"/>
      <c r="WHN6" s="85"/>
      <c r="WHO6" s="85"/>
      <c r="WHP6" s="85"/>
      <c r="WHQ6" s="85"/>
      <c r="WHR6" s="85"/>
      <c r="WHS6" s="85"/>
      <c r="WHT6" s="85"/>
      <c r="WHU6" s="85"/>
      <c r="WHV6" s="85"/>
      <c r="WHW6" s="85"/>
      <c r="WHX6" s="85"/>
      <c r="WHY6" s="85"/>
      <c r="WHZ6" s="85"/>
      <c r="WIA6" s="85"/>
      <c r="WIB6" s="85"/>
      <c r="WIC6" s="85"/>
      <c r="WID6" s="85"/>
      <c r="WIE6" s="85"/>
      <c r="WIF6" s="85"/>
      <c r="WIG6" s="85"/>
      <c r="WIH6" s="85"/>
      <c r="WII6" s="85"/>
      <c r="WIJ6" s="85"/>
      <c r="WIK6" s="85"/>
      <c r="WIL6" s="85"/>
      <c r="WIM6" s="85"/>
      <c r="WIN6" s="85"/>
      <c r="WIO6" s="85"/>
      <c r="WIP6" s="85"/>
      <c r="WIQ6" s="85"/>
      <c r="WIR6" s="85"/>
      <c r="WIS6" s="85"/>
      <c r="WIT6" s="85"/>
      <c r="WIU6" s="85"/>
      <c r="WIV6" s="85"/>
      <c r="WIW6" s="85"/>
      <c r="WIX6" s="85"/>
      <c r="WIY6" s="85"/>
      <c r="WIZ6" s="85"/>
      <c r="WJA6" s="85"/>
      <c r="WJB6" s="85"/>
      <c r="WJC6" s="85"/>
      <c r="WJD6" s="85"/>
      <c r="WJE6" s="85"/>
      <c r="WJF6" s="85"/>
      <c r="WJG6" s="85"/>
      <c r="WJH6" s="85"/>
      <c r="WJI6" s="85"/>
      <c r="WJJ6" s="85"/>
      <c r="WJK6" s="85"/>
      <c r="WJL6" s="85"/>
      <c r="WJM6" s="85"/>
      <c r="WJN6" s="85"/>
      <c r="WJO6" s="85"/>
      <c r="WJP6" s="85"/>
      <c r="WJQ6" s="85"/>
      <c r="WJR6" s="85"/>
      <c r="WJS6" s="85"/>
      <c r="WJT6" s="85"/>
      <c r="WJU6" s="85"/>
      <c r="WJV6" s="85"/>
      <c r="WJW6" s="85"/>
      <c r="WJX6" s="85"/>
      <c r="WJY6" s="85"/>
      <c r="WJZ6" s="85"/>
      <c r="WKA6" s="85"/>
      <c r="WKB6" s="85"/>
      <c r="WKC6" s="85"/>
      <c r="WKD6" s="85"/>
      <c r="WKE6" s="85"/>
      <c r="WKF6" s="85"/>
      <c r="WKG6" s="85"/>
      <c r="WKH6" s="85"/>
      <c r="WKI6" s="85"/>
      <c r="WKJ6" s="85"/>
      <c r="WKK6" s="85"/>
      <c r="WKL6" s="85"/>
      <c r="WKM6" s="85"/>
      <c r="WKN6" s="85"/>
      <c r="WKO6" s="85"/>
      <c r="WKP6" s="85"/>
      <c r="WKQ6" s="85"/>
      <c r="WKR6" s="85"/>
      <c r="WKS6" s="85"/>
      <c r="WKT6" s="85"/>
      <c r="WKU6" s="85"/>
      <c r="WKV6" s="85"/>
      <c r="WKW6" s="85"/>
      <c r="WKX6" s="85"/>
      <c r="WKY6" s="85"/>
      <c r="WKZ6" s="85"/>
      <c r="WLA6" s="85"/>
      <c r="WLB6" s="85"/>
      <c r="WLC6" s="85"/>
      <c r="WLD6" s="85"/>
      <c r="WLE6" s="85"/>
      <c r="WLF6" s="85"/>
      <c r="WLG6" s="85"/>
      <c r="WLH6" s="85"/>
      <c r="WLI6" s="85"/>
      <c r="WLJ6" s="85"/>
      <c r="WLK6" s="85"/>
      <c r="WLL6" s="85"/>
      <c r="WLM6" s="85"/>
      <c r="WLN6" s="85"/>
      <c r="WLO6" s="85"/>
      <c r="WLP6" s="85"/>
      <c r="WLQ6" s="85"/>
      <c r="WLR6" s="85"/>
      <c r="WLS6" s="85"/>
      <c r="WLT6" s="85"/>
      <c r="WLU6" s="85"/>
      <c r="WLV6" s="85"/>
      <c r="WLW6" s="85"/>
      <c r="WLX6" s="85"/>
      <c r="WLY6" s="85"/>
      <c r="WLZ6" s="85"/>
      <c r="WMA6" s="85"/>
      <c r="WMB6" s="85"/>
      <c r="WMC6" s="85"/>
      <c r="WMD6" s="85"/>
      <c r="WME6" s="85"/>
      <c r="WMF6" s="85"/>
      <c r="WMG6" s="85"/>
      <c r="WMH6" s="85"/>
      <c r="WMI6" s="85"/>
      <c r="WMJ6" s="85"/>
      <c r="WMK6" s="85"/>
      <c r="WML6" s="85"/>
      <c r="WMM6" s="85"/>
      <c r="WMN6" s="85"/>
      <c r="WMO6" s="85"/>
      <c r="WMP6" s="85"/>
      <c r="WMQ6" s="85"/>
      <c r="WMR6" s="85"/>
      <c r="WMS6" s="85"/>
      <c r="WMT6" s="85"/>
      <c r="WMU6" s="85"/>
      <c r="WMV6" s="85"/>
      <c r="WMW6" s="85"/>
      <c r="WMX6" s="85"/>
      <c r="WMY6" s="85"/>
      <c r="WMZ6" s="85"/>
      <c r="WNA6" s="85"/>
      <c r="WNB6" s="85"/>
      <c r="WNC6" s="85"/>
      <c r="WND6" s="85"/>
      <c r="WNE6" s="85"/>
      <c r="WNF6" s="85"/>
      <c r="WNG6" s="85"/>
      <c r="WNH6" s="85"/>
      <c r="WNI6" s="85"/>
      <c r="WNJ6" s="85"/>
      <c r="WNK6" s="85"/>
      <c r="WNL6" s="85"/>
      <c r="WNM6" s="85"/>
      <c r="WNN6" s="85"/>
      <c r="WNO6" s="85"/>
      <c r="WNP6" s="85"/>
      <c r="WNQ6" s="85"/>
      <c r="WNR6" s="85"/>
      <c r="WNS6" s="85"/>
      <c r="WNT6" s="85"/>
      <c r="WNU6" s="85"/>
      <c r="WNV6" s="85"/>
      <c r="WNW6" s="85"/>
      <c r="WNX6" s="85"/>
      <c r="WNY6" s="85"/>
      <c r="WNZ6" s="85"/>
      <c r="WOA6" s="85"/>
      <c r="WOB6" s="85"/>
      <c r="WOC6" s="85"/>
      <c r="WOD6" s="85"/>
      <c r="WOE6" s="85"/>
      <c r="WOF6" s="85"/>
      <c r="WOG6" s="85"/>
      <c r="WOH6" s="85"/>
      <c r="WOI6" s="85"/>
      <c r="WOJ6" s="85"/>
      <c r="WOK6" s="85"/>
      <c r="WOL6" s="85"/>
      <c r="WOM6" s="85"/>
      <c r="WON6" s="85"/>
      <c r="WOO6" s="85"/>
      <c r="WOP6" s="85"/>
      <c r="WOQ6" s="85"/>
      <c r="WOR6" s="85"/>
      <c r="WOS6" s="85"/>
      <c r="WOT6" s="85"/>
      <c r="WOU6" s="85"/>
      <c r="WOV6" s="85"/>
      <c r="WOW6" s="85"/>
      <c r="WOX6" s="85"/>
      <c r="WOY6" s="85"/>
      <c r="WOZ6" s="85"/>
      <c r="WPA6" s="85"/>
      <c r="WPB6" s="85"/>
      <c r="WPC6" s="85"/>
      <c r="WPD6" s="85"/>
      <c r="WPE6" s="85"/>
      <c r="WPF6" s="85"/>
      <c r="WPG6" s="85"/>
      <c r="WPH6" s="85"/>
      <c r="WPI6" s="85"/>
      <c r="WPJ6" s="85"/>
      <c r="WPK6" s="85"/>
      <c r="WPL6" s="85"/>
      <c r="WPM6" s="85"/>
      <c r="WPN6" s="85"/>
      <c r="WPO6" s="85"/>
      <c r="WPP6" s="85"/>
      <c r="WPQ6" s="85"/>
      <c r="WPR6" s="85"/>
      <c r="WPS6" s="85"/>
      <c r="WPT6" s="85"/>
      <c r="WPU6" s="85"/>
      <c r="WPV6" s="85"/>
      <c r="WPW6" s="85"/>
      <c r="WPX6" s="85"/>
      <c r="WPY6" s="85"/>
      <c r="WPZ6" s="85"/>
      <c r="WQA6" s="85"/>
      <c r="WQB6" s="85"/>
      <c r="WQC6" s="85"/>
      <c r="WQD6" s="85"/>
      <c r="WQE6" s="85"/>
      <c r="WQF6" s="85"/>
      <c r="WQG6" s="85"/>
      <c r="WQH6" s="85"/>
      <c r="WQI6" s="85"/>
      <c r="WQJ6" s="85"/>
      <c r="WQK6" s="85"/>
      <c r="WQL6" s="85"/>
      <c r="WQM6" s="85"/>
      <c r="WQN6" s="85"/>
      <c r="WQO6" s="85"/>
      <c r="WQP6" s="85"/>
      <c r="WQQ6" s="85"/>
      <c r="WQR6" s="85"/>
      <c r="WQS6" s="85"/>
      <c r="WQT6" s="85"/>
      <c r="WQU6" s="85"/>
      <c r="WQV6" s="85"/>
      <c r="WQW6" s="85"/>
      <c r="WQX6" s="85"/>
      <c r="WQY6" s="85"/>
      <c r="WQZ6" s="85"/>
      <c r="WRA6" s="85"/>
      <c r="WRB6" s="85"/>
      <c r="WRC6" s="85"/>
      <c r="WRD6" s="85"/>
      <c r="WRE6" s="85"/>
      <c r="WRF6" s="85"/>
      <c r="WRG6" s="85"/>
      <c r="WRH6" s="85"/>
      <c r="WRI6" s="85"/>
      <c r="WRJ6" s="85"/>
      <c r="WRK6" s="85"/>
      <c r="WRL6" s="85"/>
      <c r="WRM6" s="85"/>
      <c r="WRN6" s="85"/>
      <c r="WRO6" s="85"/>
      <c r="WRP6" s="85"/>
      <c r="WRQ6" s="85"/>
      <c r="WRR6" s="85"/>
      <c r="WRS6" s="85"/>
      <c r="WRT6" s="85"/>
      <c r="WRU6" s="85"/>
      <c r="WRV6" s="85"/>
      <c r="WRW6" s="85"/>
      <c r="WRX6" s="85"/>
      <c r="WRY6" s="85"/>
      <c r="WRZ6" s="85"/>
      <c r="WSA6" s="85"/>
      <c r="WSB6" s="85"/>
      <c r="WSC6" s="85"/>
      <c r="WSD6" s="85"/>
      <c r="WSE6" s="85"/>
      <c r="WSF6" s="85"/>
      <c r="WSG6" s="85"/>
      <c r="WSH6" s="85"/>
      <c r="WSI6" s="85"/>
      <c r="WSJ6" s="85"/>
      <c r="WSK6" s="85"/>
      <c r="WSL6" s="85"/>
      <c r="WSM6" s="85"/>
      <c r="WSN6" s="85"/>
      <c r="WSO6" s="85"/>
      <c r="WSP6" s="85"/>
      <c r="WSQ6" s="85"/>
      <c r="WSR6" s="85"/>
      <c r="WSS6" s="85"/>
      <c r="WST6" s="85"/>
      <c r="WSU6" s="85"/>
      <c r="WSV6" s="85"/>
      <c r="WSW6" s="85"/>
      <c r="WSX6" s="85"/>
      <c r="WSY6" s="85"/>
      <c r="WSZ6" s="85"/>
      <c r="WTA6" s="85"/>
      <c r="WTB6" s="85"/>
      <c r="WTC6" s="85"/>
      <c r="WTD6" s="85"/>
      <c r="WTE6" s="85"/>
      <c r="WTF6" s="85"/>
      <c r="WTG6" s="85"/>
      <c r="WTH6" s="85"/>
      <c r="WTI6" s="85"/>
      <c r="WTJ6" s="85"/>
      <c r="WTK6" s="85"/>
      <c r="WTL6" s="85"/>
      <c r="WTM6" s="85"/>
      <c r="WTN6" s="85"/>
      <c r="WTO6" s="85"/>
      <c r="WTP6" s="85"/>
      <c r="WTQ6" s="85"/>
      <c r="WTR6" s="85"/>
      <c r="WTS6" s="85"/>
      <c r="WTT6" s="85"/>
      <c r="WTU6" s="85"/>
      <c r="WTV6" s="85"/>
      <c r="WTW6" s="85"/>
      <c r="WTX6" s="85"/>
      <c r="WTY6" s="85"/>
      <c r="WTZ6" s="85"/>
      <c r="WUA6" s="85"/>
      <c r="WUB6" s="85"/>
      <c r="WUC6" s="85"/>
      <c r="WUD6" s="85"/>
      <c r="WUE6" s="85"/>
      <c r="WUF6" s="85"/>
      <c r="WUG6" s="85"/>
      <c r="WUH6" s="85"/>
      <c r="WUI6" s="85"/>
      <c r="WUJ6" s="85"/>
      <c r="WUK6" s="85"/>
      <c r="WUL6" s="85"/>
      <c r="WUM6" s="85"/>
      <c r="WUN6" s="85"/>
      <c r="WUO6" s="85"/>
      <c r="WUP6" s="85"/>
      <c r="WUQ6" s="85"/>
      <c r="WUR6" s="85"/>
      <c r="WUS6" s="85"/>
      <c r="WUT6" s="85"/>
      <c r="WUU6" s="85"/>
      <c r="WUV6" s="85"/>
      <c r="WUW6" s="85"/>
      <c r="WUX6" s="85"/>
      <c r="WUY6" s="85"/>
      <c r="WUZ6" s="85"/>
      <c r="WVA6" s="85"/>
      <c r="WVB6" s="85"/>
      <c r="WVC6" s="85"/>
      <c r="WVD6" s="85"/>
      <c r="WVE6" s="85"/>
      <c r="WVF6" s="85"/>
      <c r="WVG6" s="85"/>
      <c r="WVH6" s="85"/>
      <c r="WVI6" s="85"/>
      <c r="WVJ6" s="85"/>
      <c r="WVK6" s="85"/>
      <c r="WVL6" s="85"/>
      <c r="WVM6" s="85"/>
      <c r="WVN6" s="85"/>
      <c r="WVO6" s="85"/>
      <c r="WVP6" s="85"/>
      <c r="WVQ6" s="85"/>
      <c r="WVR6" s="85"/>
      <c r="WVS6" s="85"/>
      <c r="WVT6" s="85"/>
      <c r="WVU6" s="85"/>
      <c r="WVV6" s="85"/>
      <c r="WVW6" s="85"/>
      <c r="WVX6" s="85"/>
      <c r="WVY6" s="85"/>
      <c r="WVZ6" s="85"/>
      <c r="WWA6" s="85"/>
      <c r="WWB6" s="85"/>
      <c r="WWC6" s="85"/>
      <c r="WWD6" s="85"/>
      <c r="WWE6" s="85"/>
      <c r="WWF6" s="85"/>
      <c r="WWG6" s="85"/>
      <c r="WWH6" s="85"/>
      <c r="WWI6" s="85"/>
      <c r="WWJ6" s="85"/>
      <c r="WWK6" s="85"/>
      <c r="WWL6" s="85"/>
      <c r="WWM6" s="85"/>
      <c r="WWN6" s="85"/>
      <c r="WWO6" s="85"/>
      <c r="WWP6" s="85"/>
      <c r="WWQ6" s="85"/>
      <c r="WWR6" s="85"/>
      <c r="WWS6" s="85"/>
      <c r="WWT6" s="85"/>
      <c r="WWU6" s="85"/>
      <c r="WWV6" s="85"/>
      <c r="WWW6" s="85"/>
      <c r="WWX6" s="85"/>
      <c r="WWY6" s="85"/>
      <c r="WWZ6" s="85"/>
      <c r="WXA6" s="85"/>
      <c r="WXB6" s="85"/>
      <c r="WXC6" s="85"/>
      <c r="WXD6" s="85"/>
      <c r="WXE6" s="85"/>
      <c r="WXF6" s="85"/>
      <c r="WXG6" s="85"/>
      <c r="WXH6" s="85"/>
      <c r="WXI6" s="85"/>
      <c r="WXJ6" s="85"/>
      <c r="WXK6" s="85"/>
      <c r="WXL6" s="85"/>
      <c r="WXM6" s="85"/>
      <c r="WXN6" s="85"/>
      <c r="WXO6" s="85"/>
      <c r="WXP6" s="85"/>
      <c r="WXQ6" s="85"/>
      <c r="WXR6" s="85"/>
      <c r="WXS6" s="85"/>
      <c r="WXT6" s="85"/>
      <c r="WXU6" s="85"/>
      <c r="WXV6" s="85"/>
      <c r="WXW6" s="85"/>
      <c r="WXX6" s="85"/>
      <c r="WXY6" s="85"/>
      <c r="WXZ6" s="85"/>
      <c r="WYA6" s="85"/>
      <c r="WYB6" s="85"/>
      <c r="WYC6" s="85"/>
      <c r="WYD6" s="85"/>
      <c r="WYE6" s="85"/>
      <c r="WYF6" s="85"/>
      <c r="WYG6" s="85"/>
      <c r="WYH6" s="85"/>
      <c r="WYI6" s="85"/>
      <c r="WYJ6" s="85"/>
      <c r="WYK6" s="85"/>
      <c r="WYL6" s="85"/>
      <c r="WYM6" s="85"/>
      <c r="WYN6" s="85"/>
      <c r="WYO6" s="85"/>
      <c r="WYP6" s="85"/>
      <c r="WYQ6" s="85"/>
      <c r="WYR6" s="85"/>
      <c r="WYS6" s="85"/>
      <c r="WYT6" s="85"/>
      <c r="WYU6" s="85"/>
      <c r="WYV6" s="85"/>
      <c r="WYW6" s="85"/>
      <c r="WYX6" s="85"/>
      <c r="WYY6" s="85"/>
      <c r="WYZ6" s="85"/>
      <c r="WZA6" s="85"/>
      <c r="WZB6" s="85"/>
      <c r="WZC6" s="85"/>
      <c r="WZD6" s="85"/>
      <c r="WZE6" s="85"/>
      <c r="WZF6" s="85"/>
      <c r="WZG6" s="85"/>
      <c r="WZH6" s="85"/>
      <c r="WZI6" s="85"/>
      <c r="WZJ6" s="85"/>
      <c r="WZK6" s="85"/>
      <c r="WZL6" s="85"/>
      <c r="WZM6" s="85"/>
      <c r="WZN6" s="85"/>
      <c r="WZO6" s="85"/>
      <c r="WZP6" s="85"/>
      <c r="WZQ6" s="85"/>
      <c r="WZR6" s="85"/>
      <c r="WZS6" s="85"/>
      <c r="WZT6" s="85"/>
      <c r="WZU6" s="85"/>
      <c r="WZV6" s="85"/>
      <c r="WZW6" s="85"/>
      <c r="WZX6" s="85"/>
      <c r="WZY6" s="85"/>
      <c r="WZZ6" s="85"/>
      <c r="XAA6" s="85"/>
      <c r="XAB6" s="85"/>
      <c r="XAC6" s="85"/>
      <c r="XAD6" s="85"/>
      <c r="XAE6" s="85"/>
      <c r="XAF6" s="85"/>
      <c r="XAG6" s="85"/>
      <c r="XAH6" s="85"/>
      <c r="XAI6" s="85"/>
      <c r="XAJ6" s="85"/>
      <c r="XAK6" s="85"/>
      <c r="XAL6" s="85"/>
      <c r="XAM6" s="85"/>
      <c r="XAN6" s="85"/>
      <c r="XAO6" s="85"/>
      <c r="XAP6" s="85"/>
      <c r="XAQ6" s="85"/>
      <c r="XAR6" s="85"/>
      <c r="XAS6" s="85"/>
      <c r="XAT6" s="85"/>
      <c r="XAU6" s="85"/>
      <c r="XAV6" s="85"/>
      <c r="XAW6" s="85"/>
      <c r="XAX6" s="85"/>
      <c r="XAY6" s="85"/>
      <c r="XAZ6" s="85"/>
      <c r="XBA6" s="85"/>
      <c r="XBB6" s="85"/>
      <c r="XBC6" s="85"/>
      <c r="XBD6" s="85"/>
      <c r="XBE6" s="85"/>
      <c r="XBF6" s="85"/>
      <c r="XBG6" s="85"/>
      <c r="XBH6" s="85"/>
      <c r="XBI6" s="85"/>
      <c r="XBJ6" s="85"/>
      <c r="XBK6" s="85"/>
      <c r="XBL6" s="85"/>
      <c r="XBM6" s="85"/>
      <c r="XBN6" s="85"/>
      <c r="XBO6" s="85"/>
      <c r="XBP6" s="85"/>
      <c r="XBQ6" s="85"/>
      <c r="XBR6" s="85"/>
      <c r="XBS6" s="85"/>
      <c r="XBT6" s="85"/>
      <c r="XBU6" s="85"/>
      <c r="XBV6" s="85"/>
      <c r="XBW6" s="85"/>
      <c r="XBX6" s="85"/>
      <c r="XBY6" s="85"/>
      <c r="XBZ6" s="85"/>
      <c r="XCA6" s="85"/>
      <c r="XCB6" s="85"/>
      <c r="XCC6" s="85"/>
      <c r="XCD6" s="85"/>
      <c r="XCE6" s="85"/>
      <c r="XCF6" s="85"/>
      <c r="XCG6" s="85"/>
      <c r="XCH6" s="85"/>
      <c r="XCI6" s="85"/>
      <c r="XCJ6" s="85"/>
      <c r="XCK6" s="85"/>
      <c r="XCL6" s="85"/>
      <c r="XCM6" s="85"/>
      <c r="XCN6" s="85"/>
      <c r="XCO6" s="85"/>
      <c r="XCP6" s="85"/>
      <c r="XCQ6" s="85"/>
      <c r="XCR6" s="85"/>
      <c r="XCS6" s="85"/>
      <c r="XCT6" s="85"/>
      <c r="XCU6" s="85"/>
      <c r="XCV6" s="85"/>
      <c r="XCW6" s="85"/>
      <c r="XCX6" s="85"/>
      <c r="XCY6" s="85"/>
      <c r="XCZ6" s="85"/>
      <c r="XDA6" s="85"/>
      <c r="XDB6" s="85"/>
      <c r="XDC6" s="85"/>
      <c r="XDD6" s="85"/>
      <c r="XDE6" s="85"/>
      <c r="XDF6" s="85"/>
      <c r="XDG6" s="85"/>
      <c r="XDH6" s="85"/>
      <c r="XDI6" s="85"/>
      <c r="XDJ6" s="85"/>
      <c r="XDK6" s="85"/>
      <c r="XDL6" s="85"/>
      <c r="XDM6" s="85"/>
      <c r="XDN6" s="85"/>
      <c r="XDO6" s="85"/>
      <c r="XDP6" s="85"/>
      <c r="XDQ6" s="85"/>
      <c r="XDR6" s="85"/>
      <c r="XDS6" s="85"/>
      <c r="XDT6" s="85"/>
      <c r="XDU6" s="85"/>
      <c r="XDV6" s="85"/>
      <c r="XDW6" s="85"/>
      <c r="XDX6" s="85"/>
      <c r="XDY6" s="85"/>
      <c r="XDZ6" s="85"/>
      <c r="XEA6" s="85"/>
      <c r="XEB6" s="85"/>
      <c r="XEC6" s="85"/>
      <c r="XED6" s="85"/>
      <c r="XEE6" s="85"/>
      <c r="XEF6" s="85"/>
      <c r="XEG6" s="85"/>
      <c r="XEH6" s="85"/>
      <c r="XEI6" s="85"/>
      <c r="XEJ6" s="85"/>
      <c r="XEK6" s="85"/>
      <c r="XEL6" s="85"/>
      <c r="XEM6" s="85"/>
      <c r="XEN6" s="85"/>
      <c r="XEO6" s="85"/>
      <c r="XEP6" s="85"/>
      <c r="XEQ6" s="85"/>
      <c r="XER6" s="85"/>
      <c r="XES6" s="85"/>
      <c r="XET6" s="85"/>
      <c r="XEU6" s="85"/>
      <c r="XEV6" s="85"/>
      <c r="XEW6" s="85"/>
      <c r="XEX6" s="85"/>
      <c r="XEY6" s="85"/>
      <c r="XEZ6" s="85"/>
      <c r="XFA6" s="85"/>
      <c r="XFB6" s="85"/>
      <c r="XFC6" s="85"/>
      <c r="XFD6" s="85"/>
    </row>
    <row r="7" spans="1:16384" s="69" customFormat="1" hidden="1" x14ac:dyDescent="0.3">
      <c r="A7" s="541" t="s">
        <v>154</v>
      </c>
      <c r="B7" s="71"/>
      <c r="C7" s="71"/>
      <c r="D7" s="71"/>
      <c r="E7" s="176"/>
      <c r="F7" s="176"/>
      <c r="G7" s="176"/>
      <c r="H7" s="176"/>
      <c r="I7" s="176"/>
      <c r="J7" s="176"/>
      <c r="K7" s="176"/>
      <c r="L7" s="176"/>
      <c r="M7" s="176"/>
      <c r="N7" s="176"/>
      <c r="O7" s="176"/>
      <c r="P7" s="176"/>
      <c r="Q7" s="176"/>
      <c r="R7" s="176"/>
      <c r="S7" s="176"/>
      <c r="T7" s="176"/>
      <c r="U7" s="177"/>
      <c r="V7" s="85"/>
      <c r="W7" s="85"/>
      <c r="X7" s="85"/>
      <c r="Y7" s="85"/>
      <c r="Z7" s="85"/>
      <c r="AA7" s="85"/>
      <c r="AB7" s="85"/>
      <c r="AC7" s="85"/>
      <c r="AD7" s="85"/>
      <c r="AE7" s="85"/>
      <c r="AF7" s="85"/>
      <c r="AG7" s="85"/>
      <c r="AH7" s="85"/>
      <c r="AI7" s="85"/>
      <c r="AJ7" s="178"/>
      <c r="AK7" s="179"/>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c r="BU7" s="85"/>
      <c r="BV7" s="85"/>
      <c r="BW7" s="85"/>
      <c r="BX7" s="85"/>
      <c r="BY7" s="85"/>
      <c r="BZ7" s="85"/>
      <c r="CA7" s="85"/>
      <c r="CB7" s="85"/>
      <c r="CC7" s="85"/>
      <c r="CD7" s="85"/>
      <c r="CE7" s="85"/>
      <c r="CF7" s="472"/>
      <c r="CG7" s="472"/>
      <c r="CH7" s="85"/>
      <c r="CI7" s="85"/>
      <c r="CJ7" s="85"/>
      <c r="CK7" s="85"/>
      <c r="CL7" s="85"/>
      <c r="CM7" s="85"/>
      <c r="CN7" s="85"/>
      <c r="CO7" s="85"/>
      <c r="CP7" s="85"/>
      <c r="CQ7" s="85"/>
      <c r="CR7" s="85"/>
      <c r="CS7" s="85"/>
      <c r="CT7" s="85"/>
      <c r="CU7" s="85"/>
      <c r="CV7" s="85"/>
      <c r="CW7" s="85"/>
      <c r="CX7" s="85"/>
      <c r="CY7" s="85"/>
      <c r="CZ7" s="85"/>
      <c r="DA7" s="85"/>
      <c r="DB7" s="85"/>
      <c r="DC7" s="85"/>
      <c r="DD7" s="85"/>
      <c r="DE7" s="85"/>
      <c r="DF7" s="85"/>
      <c r="DG7" s="85"/>
      <c r="DH7" s="85"/>
      <c r="DI7" s="85"/>
      <c r="DJ7" s="85"/>
      <c r="DK7" s="85"/>
      <c r="DL7" s="85"/>
      <c r="DM7" s="85"/>
      <c r="DN7" s="85"/>
      <c r="DO7" s="85"/>
      <c r="DP7" s="85"/>
      <c r="DQ7" s="85"/>
      <c r="DR7" s="85"/>
      <c r="DS7" s="85"/>
      <c r="DT7" s="85"/>
      <c r="DU7" s="85"/>
      <c r="DV7" s="85"/>
      <c r="DW7" s="85"/>
      <c r="DX7" s="85"/>
      <c r="DY7" s="85"/>
      <c r="DZ7" s="85"/>
      <c r="EA7" s="85"/>
      <c r="EB7" s="85"/>
      <c r="EC7" s="85"/>
      <c r="ED7" s="85"/>
      <c r="EE7" s="85"/>
      <c r="EF7" s="85"/>
      <c r="EG7" s="85"/>
      <c r="EH7" s="85"/>
      <c r="EI7" s="85"/>
      <c r="EJ7" s="85"/>
      <c r="EK7" s="85"/>
      <c r="EL7" s="85"/>
      <c r="EM7" s="85"/>
      <c r="EN7" s="85"/>
      <c r="EO7" s="85"/>
      <c r="EP7" s="85"/>
      <c r="EQ7" s="85"/>
      <c r="ER7" s="85"/>
      <c r="ES7" s="85"/>
      <c r="ET7" s="85"/>
      <c r="EU7" s="85"/>
      <c r="EV7" s="85"/>
      <c r="EW7" s="85"/>
      <c r="EX7" s="85"/>
      <c r="EY7" s="85"/>
      <c r="EZ7" s="85"/>
      <c r="FA7" s="85"/>
      <c r="FB7" s="85"/>
      <c r="FC7" s="85"/>
      <c r="FD7" s="85"/>
      <c r="FE7" s="85"/>
      <c r="FF7" s="85"/>
      <c r="FG7" s="85"/>
      <c r="FH7" s="85"/>
      <c r="FI7" s="85"/>
      <c r="FJ7" s="85"/>
      <c r="FK7" s="85"/>
      <c r="FL7" s="85"/>
      <c r="FM7" s="85"/>
      <c r="FN7" s="85"/>
      <c r="FO7" s="85"/>
      <c r="FP7" s="85"/>
      <c r="FQ7" s="85"/>
      <c r="FR7" s="85"/>
      <c r="FS7" s="85"/>
      <c r="FT7" s="85"/>
      <c r="FU7" s="85"/>
      <c r="FV7" s="85"/>
      <c r="FW7" s="85"/>
      <c r="FX7" s="85"/>
      <c r="FY7" s="85"/>
      <c r="FZ7" s="85"/>
      <c r="GA7" s="85"/>
      <c r="GB7" s="85"/>
      <c r="GC7" s="85"/>
      <c r="GD7" s="85"/>
      <c r="GE7" s="85"/>
      <c r="GF7" s="85"/>
      <c r="GG7" s="85"/>
      <c r="GH7" s="85"/>
      <c r="GI7" s="85"/>
      <c r="GJ7" s="85"/>
      <c r="GK7" s="85"/>
      <c r="GL7" s="85"/>
      <c r="GM7" s="85"/>
      <c r="GN7" s="85"/>
      <c r="GO7" s="85"/>
      <c r="GP7" s="85"/>
      <c r="GQ7" s="85"/>
      <c r="GR7" s="85"/>
      <c r="GS7" s="85"/>
      <c r="GT7" s="85"/>
      <c r="GU7" s="85"/>
      <c r="GV7" s="85"/>
      <c r="GW7" s="85"/>
      <c r="GX7" s="85"/>
      <c r="GY7" s="85"/>
      <c r="GZ7" s="85"/>
      <c r="HA7" s="85"/>
      <c r="HB7" s="85"/>
      <c r="HC7" s="85"/>
      <c r="HD7" s="85"/>
      <c r="HE7" s="85"/>
      <c r="HF7" s="85"/>
      <c r="HG7" s="85"/>
      <c r="HH7" s="85"/>
      <c r="HI7" s="85"/>
      <c r="HJ7" s="85"/>
      <c r="HK7" s="85"/>
      <c r="HL7" s="85"/>
      <c r="HM7" s="85"/>
      <c r="HN7" s="85"/>
      <c r="HO7" s="85"/>
      <c r="HP7" s="85"/>
      <c r="HQ7" s="85"/>
      <c r="HR7" s="85"/>
      <c r="HS7" s="85"/>
      <c r="HT7" s="85"/>
      <c r="HU7" s="85"/>
      <c r="HV7" s="85"/>
      <c r="HW7" s="85"/>
      <c r="HX7" s="85"/>
      <c r="HY7" s="85"/>
      <c r="HZ7" s="85"/>
      <c r="IA7" s="85"/>
      <c r="IB7" s="85"/>
      <c r="IC7" s="85"/>
      <c r="ID7" s="85"/>
      <c r="IE7" s="85"/>
      <c r="IF7" s="85"/>
      <c r="IG7" s="85"/>
      <c r="IH7" s="85"/>
      <c r="II7" s="85"/>
      <c r="IJ7" s="85"/>
      <c r="IK7" s="85"/>
      <c r="IL7" s="85"/>
      <c r="IM7" s="85"/>
      <c r="IN7" s="85"/>
      <c r="IO7" s="85"/>
      <c r="IP7" s="85"/>
      <c r="IQ7" s="85"/>
      <c r="IR7" s="85"/>
      <c r="IS7" s="85"/>
      <c r="IT7" s="85"/>
      <c r="IU7" s="85"/>
      <c r="IV7" s="85"/>
      <c r="IW7" s="85"/>
      <c r="IX7" s="85"/>
      <c r="IY7" s="85"/>
      <c r="IZ7" s="85"/>
      <c r="JA7" s="85"/>
      <c r="JB7" s="85"/>
      <c r="JC7" s="85"/>
      <c r="JD7" s="85"/>
      <c r="JE7" s="85"/>
      <c r="JF7" s="85"/>
      <c r="JG7" s="85"/>
      <c r="JH7" s="85"/>
      <c r="JI7" s="85"/>
      <c r="JJ7" s="85"/>
      <c r="JK7" s="85"/>
      <c r="JL7" s="85"/>
      <c r="JM7" s="85"/>
      <c r="JN7" s="85"/>
      <c r="JO7" s="85"/>
      <c r="JP7" s="85"/>
      <c r="JQ7" s="85"/>
      <c r="JR7" s="85"/>
      <c r="JS7" s="85"/>
      <c r="JT7" s="85"/>
      <c r="JU7" s="85"/>
      <c r="JV7" s="85"/>
      <c r="JW7" s="85"/>
      <c r="JX7" s="85"/>
      <c r="JY7" s="85"/>
      <c r="JZ7" s="85"/>
      <c r="KA7" s="85"/>
      <c r="KB7" s="85"/>
      <c r="KC7" s="85"/>
      <c r="KD7" s="85"/>
      <c r="KE7" s="85"/>
      <c r="KF7" s="85"/>
      <c r="KG7" s="85"/>
      <c r="KH7" s="85"/>
      <c r="KI7" s="85"/>
      <c r="KJ7" s="85"/>
      <c r="KK7" s="85"/>
      <c r="KL7" s="85"/>
      <c r="KM7" s="85"/>
      <c r="KN7" s="85"/>
      <c r="KO7" s="85"/>
      <c r="KP7" s="85"/>
      <c r="KQ7" s="85"/>
      <c r="KR7" s="85"/>
      <c r="KS7" s="85"/>
      <c r="KT7" s="85"/>
      <c r="KU7" s="85"/>
      <c r="KV7" s="85"/>
      <c r="KW7" s="85"/>
      <c r="KX7" s="85"/>
      <c r="KY7" s="85"/>
      <c r="KZ7" s="85"/>
      <c r="LA7" s="85"/>
      <c r="LB7" s="85"/>
      <c r="LC7" s="85"/>
      <c r="LD7" s="85"/>
      <c r="LE7" s="85"/>
      <c r="LF7" s="85"/>
      <c r="LG7" s="85"/>
      <c r="LH7" s="85"/>
      <c r="LI7" s="85"/>
      <c r="LJ7" s="85"/>
      <c r="LK7" s="85"/>
      <c r="LL7" s="85"/>
      <c r="LM7" s="85"/>
      <c r="LN7" s="85"/>
      <c r="LO7" s="85"/>
      <c r="LP7" s="85"/>
      <c r="LQ7" s="85"/>
      <c r="LR7" s="85"/>
      <c r="LS7" s="85"/>
      <c r="LT7" s="85"/>
      <c r="LU7" s="85"/>
      <c r="LV7" s="85"/>
      <c r="LW7" s="85"/>
      <c r="LX7" s="85"/>
      <c r="LY7" s="85"/>
      <c r="LZ7" s="85"/>
      <c r="MA7" s="85"/>
      <c r="MB7" s="85"/>
      <c r="MC7" s="85"/>
      <c r="MD7" s="85"/>
      <c r="ME7" s="85"/>
      <c r="MF7" s="85"/>
      <c r="MG7" s="85"/>
      <c r="MH7" s="85"/>
      <c r="MI7" s="85"/>
      <c r="MJ7" s="85"/>
      <c r="MK7" s="85"/>
      <c r="ML7" s="85"/>
      <c r="MM7" s="85"/>
      <c r="MN7" s="85"/>
      <c r="MO7" s="85"/>
      <c r="MP7" s="85"/>
      <c r="MQ7" s="85"/>
      <c r="MR7" s="85"/>
      <c r="MS7" s="85"/>
      <c r="MT7" s="85"/>
      <c r="MU7" s="85"/>
      <c r="MV7" s="85"/>
      <c r="MW7" s="85"/>
      <c r="MX7" s="85"/>
      <c r="MY7" s="85"/>
      <c r="MZ7" s="85"/>
      <c r="NA7" s="85"/>
      <c r="NB7" s="85"/>
      <c r="NC7" s="85"/>
      <c r="ND7" s="85"/>
      <c r="NE7" s="85"/>
      <c r="NF7" s="85"/>
      <c r="NG7" s="85"/>
      <c r="NH7" s="85"/>
      <c r="NI7" s="85"/>
      <c r="NJ7" s="85"/>
      <c r="NK7" s="85"/>
      <c r="NL7" s="85"/>
      <c r="NM7" s="85"/>
      <c r="NN7" s="85"/>
      <c r="NO7" s="85"/>
      <c r="NP7" s="85"/>
      <c r="NQ7" s="85"/>
      <c r="NR7" s="85"/>
      <c r="NS7" s="85"/>
      <c r="NT7" s="85"/>
      <c r="NU7" s="85"/>
      <c r="NV7" s="85"/>
      <c r="NW7" s="85"/>
      <c r="NX7" s="85"/>
      <c r="NY7" s="85"/>
      <c r="NZ7" s="85"/>
      <c r="OA7" s="85"/>
      <c r="OB7" s="85"/>
      <c r="OC7" s="85"/>
      <c r="OD7" s="85"/>
      <c r="OE7" s="85"/>
      <c r="OF7" s="85"/>
      <c r="OG7" s="85"/>
      <c r="OH7" s="85"/>
      <c r="OI7" s="85"/>
      <c r="OJ7" s="85"/>
      <c r="OK7" s="85"/>
      <c r="OL7" s="85"/>
      <c r="OM7" s="85"/>
      <c r="ON7" s="85"/>
      <c r="OO7" s="85"/>
      <c r="OP7" s="85"/>
      <c r="OQ7" s="85"/>
      <c r="OR7" s="85"/>
      <c r="OS7" s="85"/>
      <c r="OT7" s="85"/>
      <c r="OU7" s="85"/>
      <c r="OV7" s="85"/>
      <c r="OW7" s="85"/>
      <c r="OX7" s="85"/>
      <c r="OY7" s="85"/>
      <c r="OZ7" s="85"/>
      <c r="PA7" s="85"/>
      <c r="PB7" s="85"/>
      <c r="PC7" s="85"/>
      <c r="PD7" s="85"/>
      <c r="PE7" s="85"/>
      <c r="PF7" s="85"/>
      <c r="PG7" s="85"/>
      <c r="PH7" s="85"/>
      <c r="PI7" s="85"/>
      <c r="PJ7" s="85"/>
      <c r="PK7" s="85"/>
      <c r="PL7" s="85"/>
      <c r="PM7" s="85"/>
      <c r="PN7" s="85"/>
      <c r="PO7" s="85"/>
      <c r="PP7" s="85"/>
      <c r="PQ7" s="85"/>
      <c r="PR7" s="85"/>
      <c r="PS7" s="85"/>
      <c r="PT7" s="85"/>
      <c r="PU7" s="85"/>
      <c r="PV7" s="85"/>
      <c r="PW7" s="85"/>
      <c r="PX7" s="85"/>
      <c r="PY7" s="85"/>
      <c r="PZ7" s="85"/>
      <c r="QA7" s="85"/>
      <c r="QB7" s="85"/>
      <c r="QC7" s="85"/>
      <c r="QD7" s="85"/>
      <c r="QE7" s="85"/>
      <c r="QF7" s="85"/>
      <c r="QG7" s="85"/>
      <c r="QH7" s="85"/>
      <c r="QI7" s="85"/>
      <c r="QJ7" s="85"/>
      <c r="QK7" s="85"/>
      <c r="QL7" s="85"/>
      <c r="QM7" s="85"/>
      <c r="QN7" s="85"/>
      <c r="QO7" s="85"/>
      <c r="QP7" s="85"/>
      <c r="QQ7" s="85"/>
      <c r="QR7" s="85"/>
      <c r="QS7" s="85"/>
      <c r="QT7" s="85"/>
      <c r="QU7" s="85"/>
      <c r="QV7" s="85"/>
      <c r="QW7" s="85"/>
      <c r="QX7" s="85"/>
      <c r="QY7" s="85"/>
      <c r="QZ7" s="85"/>
      <c r="RA7" s="85"/>
      <c r="RB7" s="85"/>
      <c r="RC7" s="85"/>
      <c r="RD7" s="85"/>
      <c r="RE7" s="85"/>
      <c r="RF7" s="85"/>
      <c r="RG7" s="85"/>
      <c r="RH7" s="85"/>
      <c r="RI7" s="85"/>
      <c r="RJ7" s="85"/>
      <c r="RK7" s="85"/>
      <c r="RL7" s="85"/>
      <c r="RM7" s="85"/>
      <c r="RN7" s="85"/>
      <c r="RO7" s="85"/>
      <c r="RP7" s="85"/>
      <c r="RQ7" s="85"/>
      <c r="RR7" s="85"/>
      <c r="RS7" s="85"/>
      <c r="RT7" s="85"/>
      <c r="RU7" s="85"/>
      <c r="RV7" s="85"/>
      <c r="RW7" s="85"/>
      <c r="RX7" s="85"/>
      <c r="RY7" s="85"/>
      <c r="RZ7" s="85"/>
      <c r="SA7" s="85"/>
      <c r="SB7" s="85"/>
      <c r="SC7" s="85"/>
      <c r="SD7" s="85"/>
      <c r="SE7" s="85"/>
      <c r="SF7" s="85"/>
      <c r="SG7" s="85"/>
      <c r="SH7" s="85"/>
      <c r="SI7" s="85"/>
      <c r="SJ7" s="85"/>
      <c r="SK7" s="85"/>
      <c r="SL7" s="85"/>
      <c r="SM7" s="85"/>
      <c r="SN7" s="85"/>
      <c r="SO7" s="85"/>
      <c r="SP7" s="85"/>
      <c r="SQ7" s="85"/>
      <c r="SR7" s="85"/>
      <c r="SS7" s="85"/>
      <c r="ST7" s="85"/>
      <c r="SU7" s="85"/>
      <c r="SV7" s="85"/>
      <c r="SW7" s="85"/>
      <c r="SX7" s="85"/>
      <c r="SY7" s="85"/>
      <c r="SZ7" s="85"/>
      <c r="TA7" s="85"/>
      <c r="TB7" s="85"/>
      <c r="TC7" s="85"/>
      <c r="TD7" s="85"/>
      <c r="TE7" s="85"/>
      <c r="TF7" s="85"/>
      <c r="TG7" s="85"/>
      <c r="TH7" s="85"/>
      <c r="TI7" s="85"/>
      <c r="TJ7" s="85"/>
      <c r="TK7" s="85"/>
      <c r="TL7" s="85"/>
      <c r="TM7" s="85"/>
      <c r="TN7" s="85"/>
      <c r="TO7" s="85"/>
      <c r="TP7" s="85"/>
      <c r="TQ7" s="85"/>
      <c r="TR7" s="85"/>
      <c r="TS7" s="85"/>
      <c r="TT7" s="85"/>
      <c r="TU7" s="85"/>
      <c r="TV7" s="85"/>
      <c r="TW7" s="85"/>
      <c r="TX7" s="85"/>
      <c r="TY7" s="85"/>
      <c r="TZ7" s="85"/>
      <c r="UA7" s="85"/>
      <c r="UB7" s="85"/>
      <c r="UC7" s="85"/>
      <c r="UD7" s="85"/>
      <c r="UE7" s="85"/>
      <c r="UF7" s="85"/>
      <c r="UG7" s="85"/>
      <c r="UH7" s="85"/>
      <c r="UI7" s="85"/>
      <c r="UJ7" s="85"/>
      <c r="UK7" s="85"/>
      <c r="UL7" s="85"/>
      <c r="UM7" s="85"/>
      <c r="UN7" s="85"/>
      <c r="UO7" s="85"/>
      <c r="UP7" s="85"/>
      <c r="UQ7" s="85"/>
      <c r="UR7" s="85"/>
      <c r="US7" s="85"/>
      <c r="UT7" s="85"/>
      <c r="UU7" s="85"/>
      <c r="UV7" s="85"/>
      <c r="UW7" s="85"/>
      <c r="UX7" s="85"/>
      <c r="UY7" s="85"/>
      <c r="UZ7" s="85"/>
      <c r="VA7" s="85"/>
      <c r="VB7" s="85"/>
      <c r="VC7" s="85"/>
      <c r="VD7" s="85"/>
      <c r="VE7" s="85"/>
      <c r="VF7" s="85"/>
      <c r="VG7" s="85"/>
      <c r="VH7" s="85"/>
      <c r="VI7" s="85"/>
      <c r="VJ7" s="85"/>
      <c r="VK7" s="85"/>
      <c r="VL7" s="85"/>
      <c r="VM7" s="85"/>
      <c r="VN7" s="85"/>
      <c r="VO7" s="85"/>
      <c r="VP7" s="85"/>
      <c r="VQ7" s="85"/>
      <c r="VR7" s="85"/>
      <c r="VS7" s="85"/>
      <c r="VT7" s="85"/>
      <c r="VU7" s="85"/>
      <c r="VV7" s="85"/>
      <c r="VW7" s="85"/>
      <c r="VX7" s="85"/>
      <c r="VY7" s="85"/>
      <c r="VZ7" s="85"/>
      <c r="WA7" s="85"/>
      <c r="WB7" s="85"/>
      <c r="WC7" s="85"/>
      <c r="WD7" s="85"/>
      <c r="WE7" s="85"/>
      <c r="WF7" s="85"/>
      <c r="WG7" s="85"/>
      <c r="WH7" s="85"/>
      <c r="WI7" s="85"/>
      <c r="WJ7" s="85"/>
      <c r="WK7" s="85"/>
      <c r="WL7" s="85"/>
      <c r="WM7" s="85"/>
      <c r="WN7" s="85"/>
      <c r="WO7" s="85"/>
      <c r="WP7" s="85"/>
      <c r="WQ7" s="85"/>
      <c r="WR7" s="85"/>
      <c r="WS7" s="85"/>
      <c r="WT7" s="85"/>
      <c r="WU7" s="85"/>
      <c r="WV7" s="85"/>
      <c r="WW7" s="85"/>
      <c r="WX7" s="85"/>
      <c r="WY7" s="85"/>
      <c r="WZ7" s="85"/>
      <c r="XA7" s="85"/>
      <c r="XB7" s="85"/>
      <c r="XC7" s="85"/>
      <c r="XD7" s="85"/>
      <c r="XE7" s="85"/>
      <c r="XF7" s="85"/>
      <c r="XG7" s="85"/>
      <c r="XH7" s="85"/>
      <c r="XI7" s="85"/>
      <c r="XJ7" s="85"/>
      <c r="XK7" s="85"/>
      <c r="XL7" s="85"/>
      <c r="XM7" s="85"/>
      <c r="XN7" s="85"/>
      <c r="XO7" s="85"/>
      <c r="XP7" s="85"/>
      <c r="XQ7" s="85"/>
      <c r="XR7" s="85"/>
      <c r="XS7" s="85"/>
      <c r="XT7" s="85"/>
      <c r="XU7" s="85"/>
      <c r="XV7" s="85"/>
      <c r="XW7" s="85"/>
      <c r="XX7" s="85"/>
      <c r="XY7" s="85"/>
      <c r="XZ7" s="85"/>
      <c r="YA7" s="85"/>
      <c r="YB7" s="85"/>
      <c r="YC7" s="85"/>
      <c r="YD7" s="85"/>
      <c r="YE7" s="85"/>
      <c r="YF7" s="85"/>
      <c r="YG7" s="85"/>
      <c r="YH7" s="85"/>
      <c r="YI7" s="85"/>
      <c r="YJ7" s="85"/>
      <c r="YK7" s="85"/>
      <c r="YL7" s="85"/>
      <c r="YM7" s="85"/>
      <c r="YN7" s="85"/>
      <c r="YO7" s="85"/>
      <c r="YP7" s="85"/>
      <c r="YQ7" s="85"/>
      <c r="YR7" s="85"/>
      <c r="YS7" s="85"/>
      <c r="YT7" s="85"/>
      <c r="YU7" s="85"/>
      <c r="YV7" s="85"/>
      <c r="YW7" s="85"/>
      <c r="YX7" s="85"/>
      <c r="YY7" s="85"/>
      <c r="YZ7" s="85"/>
      <c r="ZA7" s="85"/>
      <c r="ZB7" s="85"/>
      <c r="ZC7" s="85"/>
      <c r="ZD7" s="85"/>
      <c r="ZE7" s="85"/>
      <c r="ZF7" s="85"/>
      <c r="ZG7" s="85"/>
      <c r="ZH7" s="85"/>
      <c r="ZI7" s="85"/>
      <c r="ZJ7" s="85"/>
      <c r="ZK7" s="85"/>
      <c r="ZL7" s="85"/>
      <c r="ZM7" s="85"/>
      <c r="ZN7" s="85"/>
      <c r="ZO7" s="85"/>
      <c r="ZP7" s="85"/>
      <c r="ZQ7" s="85"/>
      <c r="ZR7" s="85"/>
      <c r="ZS7" s="85"/>
      <c r="ZT7" s="85"/>
      <c r="ZU7" s="85"/>
      <c r="ZV7" s="85"/>
      <c r="ZW7" s="85"/>
      <c r="ZX7" s="85"/>
      <c r="ZY7" s="85"/>
      <c r="ZZ7" s="85"/>
      <c r="AAA7" s="85"/>
      <c r="AAB7" s="85"/>
      <c r="AAC7" s="85"/>
      <c r="AAD7" s="85"/>
      <c r="AAE7" s="85"/>
      <c r="AAF7" s="85"/>
      <c r="AAG7" s="85"/>
      <c r="AAH7" s="85"/>
      <c r="AAI7" s="85"/>
      <c r="AAJ7" s="85"/>
      <c r="AAK7" s="85"/>
      <c r="AAL7" s="85"/>
      <c r="AAM7" s="85"/>
      <c r="AAN7" s="85"/>
      <c r="AAO7" s="85"/>
      <c r="AAP7" s="85"/>
      <c r="AAQ7" s="85"/>
      <c r="AAR7" s="85"/>
      <c r="AAS7" s="85"/>
      <c r="AAT7" s="85"/>
      <c r="AAU7" s="85"/>
      <c r="AAV7" s="85"/>
      <c r="AAW7" s="85"/>
      <c r="AAX7" s="85"/>
      <c r="AAY7" s="85"/>
      <c r="AAZ7" s="85"/>
      <c r="ABA7" s="85"/>
      <c r="ABB7" s="85"/>
      <c r="ABC7" s="85"/>
      <c r="ABD7" s="85"/>
      <c r="ABE7" s="85"/>
      <c r="ABF7" s="85"/>
      <c r="ABG7" s="85"/>
      <c r="ABH7" s="85"/>
      <c r="ABI7" s="85"/>
      <c r="ABJ7" s="85"/>
      <c r="ABK7" s="85"/>
      <c r="ABL7" s="85"/>
      <c r="ABM7" s="85"/>
      <c r="ABN7" s="85"/>
      <c r="ABO7" s="85"/>
      <c r="ABP7" s="85"/>
      <c r="ABQ7" s="85"/>
      <c r="ABR7" s="85"/>
      <c r="ABS7" s="85"/>
      <c r="ABT7" s="85"/>
      <c r="ABU7" s="85"/>
      <c r="ABV7" s="85"/>
      <c r="ABW7" s="85"/>
      <c r="ABX7" s="85"/>
      <c r="ABY7" s="85"/>
      <c r="ABZ7" s="85"/>
      <c r="ACA7" s="85"/>
      <c r="ACB7" s="85"/>
      <c r="ACC7" s="85"/>
      <c r="ACD7" s="85"/>
      <c r="ACE7" s="85"/>
      <c r="ACF7" s="85"/>
      <c r="ACG7" s="85"/>
      <c r="ACH7" s="85"/>
      <c r="ACI7" s="85"/>
      <c r="ACJ7" s="85"/>
      <c r="ACK7" s="85"/>
      <c r="ACL7" s="85"/>
      <c r="ACM7" s="85"/>
      <c r="ACN7" s="85"/>
      <c r="ACO7" s="85"/>
      <c r="ACP7" s="85"/>
      <c r="ACQ7" s="85"/>
      <c r="ACR7" s="85"/>
      <c r="ACS7" s="85"/>
      <c r="ACT7" s="85"/>
      <c r="ACU7" s="85"/>
      <c r="ACV7" s="85"/>
      <c r="ACW7" s="85"/>
      <c r="ACX7" s="85"/>
      <c r="ACY7" s="85"/>
      <c r="ACZ7" s="85"/>
      <c r="ADA7" s="85"/>
      <c r="ADB7" s="85"/>
      <c r="ADC7" s="85"/>
      <c r="ADD7" s="85"/>
      <c r="ADE7" s="85"/>
      <c r="ADF7" s="85"/>
      <c r="ADG7" s="85"/>
      <c r="ADH7" s="85"/>
      <c r="ADI7" s="85"/>
      <c r="ADJ7" s="85"/>
      <c r="ADK7" s="85"/>
      <c r="ADL7" s="85"/>
      <c r="ADM7" s="85"/>
      <c r="ADN7" s="85"/>
      <c r="ADO7" s="85"/>
      <c r="ADP7" s="85"/>
      <c r="ADQ7" s="85"/>
      <c r="ADR7" s="85"/>
      <c r="ADS7" s="85"/>
      <c r="ADT7" s="85"/>
      <c r="ADU7" s="85"/>
      <c r="ADV7" s="85"/>
      <c r="ADW7" s="85"/>
      <c r="ADX7" s="85"/>
      <c r="ADY7" s="85"/>
      <c r="ADZ7" s="85"/>
      <c r="AEA7" s="85"/>
      <c r="AEB7" s="85"/>
      <c r="AEC7" s="85"/>
      <c r="AED7" s="85"/>
      <c r="AEE7" s="85"/>
      <c r="AEF7" s="85"/>
      <c r="AEG7" s="85"/>
      <c r="AEH7" s="85"/>
      <c r="AEI7" s="85"/>
      <c r="AEJ7" s="85"/>
      <c r="AEK7" s="85"/>
      <c r="AEL7" s="85"/>
      <c r="AEM7" s="85"/>
      <c r="AEN7" s="85"/>
      <c r="AEO7" s="85"/>
      <c r="AEP7" s="85"/>
      <c r="AEQ7" s="85"/>
      <c r="AER7" s="85"/>
      <c r="AES7" s="85"/>
      <c r="AET7" s="85"/>
      <c r="AEU7" s="85"/>
      <c r="AEV7" s="85"/>
      <c r="AEW7" s="85"/>
      <c r="AEX7" s="85"/>
      <c r="AEY7" s="85"/>
      <c r="AEZ7" s="85"/>
      <c r="AFA7" s="85"/>
      <c r="AFB7" s="85"/>
      <c r="AFC7" s="85"/>
      <c r="AFD7" s="85"/>
      <c r="AFE7" s="85"/>
      <c r="AFF7" s="85"/>
      <c r="AFG7" s="85"/>
      <c r="AFH7" s="85"/>
      <c r="AFI7" s="85"/>
      <c r="AFJ7" s="85"/>
      <c r="AFK7" s="85"/>
      <c r="AFL7" s="85"/>
      <c r="AFM7" s="85"/>
      <c r="AFN7" s="85"/>
      <c r="AFO7" s="85"/>
      <c r="AFP7" s="85"/>
      <c r="AFQ7" s="85"/>
      <c r="AFR7" s="85"/>
      <c r="AFS7" s="85"/>
      <c r="AFT7" s="85"/>
      <c r="AFU7" s="85"/>
      <c r="AFV7" s="85"/>
      <c r="AFW7" s="85"/>
      <c r="AFX7" s="85"/>
      <c r="AFY7" s="85"/>
      <c r="AFZ7" s="85"/>
      <c r="AGA7" s="85"/>
      <c r="AGB7" s="85"/>
      <c r="AGC7" s="85"/>
      <c r="AGD7" s="85"/>
      <c r="AGE7" s="85"/>
      <c r="AGF7" s="85"/>
      <c r="AGG7" s="85"/>
      <c r="AGH7" s="85"/>
      <c r="AGI7" s="85"/>
      <c r="AGJ7" s="85"/>
      <c r="AGK7" s="85"/>
      <c r="AGL7" s="85"/>
      <c r="AGM7" s="85"/>
      <c r="AGN7" s="85"/>
      <c r="AGO7" s="85"/>
      <c r="AGP7" s="85"/>
      <c r="AGQ7" s="85"/>
      <c r="AGR7" s="85"/>
      <c r="AGS7" s="85"/>
      <c r="AGT7" s="85"/>
      <c r="AGU7" s="85"/>
      <c r="AGV7" s="85"/>
      <c r="AGW7" s="85"/>
      <c r="AGX7" s="85"/>
      <c r="AGY7" s="85"/>
      <c r="AGZ7" s="85"/>
      <c r="AHA7" s="85"/>
      <c r="AHB7" s="85"/>
      <c r="AHC7" s="85"/>
      <c r="AHD7" s="85"/>
      <c r="AHE7" s="85"/>
      <c r="AHF7" s="85"/>
      <c r="AHG7" s="85"/>
      <c r="AHH7" s="85"/>
      <c r="AHI7" s="85"/>
      <c r="AHJ7" s="85"/>
      <c r="AHK7" s="85"/>
      <c r="AHL7" s="85"/>
      <c r="AHM7" s="85"/>
      <c r="AHN7" s="85"/>
      <c r="AHO7" s="85"/>
      <c r="AHP7" s="85"/>
      <c r="AHQ7" s="85"/>
      <c r="AHR7" s="85"/>
      <c r="AHS7" s="85"/>
      <c r="AHT7" s="85"/>
      <c r="AHU7" s="85"/>
      <c r="AHV7" s="85"/>
      <c r="AHW7" s="85"/>
      <c r="AHX7" s="85"/>
      <c r="AHY7" s="85"/>
      <c r="AHZ7" s="85"/>
      <c r="AIA7" s="85"/>
      <c r="AIB7" s="85"/>
      <c r="AIC7" s="85"/>
      <c r="AID7" s="85"/>
      <c r="AIE7" s="85"/>
      <c r="AIF7" s="85"/>
      <c r="AIG7" s="85"/>
      <c r="AIH7" s="85"/>
      <c r="AII7" s="85"/>
      <c r="AIJ7" s="85"/>
      <c r="AIK7" s="85"/>
      <c r="AIL7" s="85"/>
      <c r="AIM7" s="85"/>
      <c r="AIN7" s="85"/>
      <c r="AIO7" s="85"/>
      <c r="AIP7" s="85"/>
      <c r="AIQ7" s="85"/>
      <c r="AIR7" s="85"/>
      <c r="AIS7" s="85"/>
      <c r="AIT7" s="85"/>
      <c r="AIU7" s="85"/>
      <c r="AIV7" s="85"/>
      <c r="AIW7" s="85"/>
      <c r="AIX7" s="85"/>
      <c r="AIY7" s="85"/>
      <c r="AIZ7" s="85"/>
      <c r="AJA7" s="85"/>
      <c r="AJB7" s="85"/>
      <c r="AJC7" s="85"/>
      <c r="AJD7" s="85"/>
      <c r="AJE7" s="85"/>
      <c r="AJF7" s="85"/>
      <c r="AJG7" s="85"/>
      <c r="AJH7" s="85"/>
      <c r="AJI7" s="85"/>
      <c r="AJJ7" s="85"/>
      <c r="AJK7" s="85"/>
      <c r="AJL7" s="85"/>
      <c r="AJM7" s="85"/>
      <c r="AJN7" s="85"/>
      <c r="AJO7" s="85"/>
      <c r="AJP7" s="85"/>
      <c r="AJQ7" s="85"/>
      <c r="AJR7" s="85"/>
      <c r="AJS7" s="85"/>
      <c r="AJT7" s="85"/>
      <c r="AJU7" s="85"/>
      <c r="AJV7" s="85"/>
      <c r="AJW7" s="85"/>
      <c r="AJX7" s="85"/>
      <c r="AJY7" s="85"/>
      <c r="AJZ7" s="85"/>
      <c r="AKA7" s="85"/>
      <c r="AKB7" s="85"/>
      <c r="AKC7" s="85"/>
      <c r="AKD7" s="85"/>
      <c r="AKE7" s="85"/>
      <c r="AKF7" s="85"/>
      <c r="AKG7" s="85"/>
      <c r="AKH7" s="85"/>
      <c r="AKI7" s="85"/>
      <c r="AKJ7" s="85"/>
      <c r="AKK7" s="85"/>
      <c r="AKL7" s="85"/>
      <c r="AKM7" s="85"/>
      <c r="AKN7" s="85"/>
      <c r="AKO7" s="85"/>
      <c r="AKP7" s="85"/>
      <c r="AKQ7" s="85"/>
      <c r="AKR7" s="85"/>
      <c r="AKS7" s="85"/>
      <c r="AKT7" s="85"/>
      <c r="AKU7" s="85"/>
      <c r="AKV7" s="85"/>
      <c r="AKW7" s="85"/>
      <c r="AKX7" s="85"/>
      <c r="AKY7" s="85"/>
      <c r="AKZ7" s="85"/>
      <c r="ALA7" s="85"/>
      <c r="ALB7" s="85"/>
      <c r="ALC7" s="85"/>
      <c r="ALD7" s="85"/>
      <c r="ALE7" s="85"/>
      <c r="ALF7" s="85"/>
      <c r="ALG7" s="85"/>
      <c r="ALH7" s="85"/>
      <c r="ALI7" s="85"/>
      <c r="ALJ7" s="85"/>
      <c r="ALK7" s="85"/>
      <c r="ALL7" s="85"/>
      <c r="ALM7" s="85"/>
      <c r="ALN7" s="85"/>
      <c r="ALO7" s="85"/>
      <c r="ALP7" s="85"/>
      <c r="ALQ7" s="85"/>
      <c r="ALR7" s="85"/>
      <c r="ALS7" s="85"/>
      <c r="ALT7" s="85"/>
      <c r="ALU7" s="85"/>
      <c r="ALV7" s="85"/>
      <c r="ALW7" s="85"/>
      <c r="ALX7" s="85"/>
      <c r="ALY7" s="85"/>
      <c r="ALZ7" s="85"/>
      <c r="AMA7" s="85"/>
      <c r="AMB7" s="85"/>
      <c r="AMC7" s="85"/>
      <c r="AMD7" s="85"/>
      <c r="AME7" s="85"/>
      <c r="AMF7" s="85"/>
      <c r="AMG7" s="85"/>
      <c r="AMH7" s="85"/>
      <c r="AMI7" s="85"/>
      <c r="AMJ7" s="85"/>
      <c r="AMK7" s="85"/>
      <c r="AML7" s="85"/>
      <c r="AMM7" s="85"/>
      <c r="AMN7" s="85"/>
      <c r="AMO7" s="85"/>
      <c r="AMP7" s="85"/>
      <c r="AMQ7" s="85"/>
      <c r="AMR7" s="85"/>
      <c r="AMS7" s="85"/>
      <c r="AMT7" s="85"/>
      <c r="AMU7" s="85"/>
      <c r="AMV7" s="85"/>
      <c r="AMW7" s="85"/>
      <c r="AMX7" s="85"/>
      <c r="AMY7" s="85"/>
      <c r="AMZ7" s="85"/>
      <c r="ANA7" s="85"/>
      <c r="ANB7" s="85"/>
      <c r="ANC7" s="85"/>
      <c r="AND7" s="85"/>
      <c r="ANE7" s="85"/>
      <c r="ANF7" s="85"/>
      <c r="ANG7" s="85"/>
      <c r="ANH7" s="85"/>
      <c r="ANI7" s="85"/>
      <c r="ANJ7" s="85"/>
      <c r="ANK7" s="85"/>
      <c r="ANL7" s="85"/>
      <c r="ANM7" s="85"/>
      <c r="ANN7" s="85"/>
      <c r="ANO7" s="85"/>
      <c r="ANP7" s="85"/>
      <c r="ANQ7" s="85"/>
      <c r="ANR7" s="85"/>
      <c r="ANS7" s="85"/>
      <c r="ANT7" s="85"/>
      <c r="ANU7" s="85"/>
      <c r="ANV7" s="85"/>
      <c r="ANW7" s="85"/>
      <c r="ANX7" s="85"/>
      <c r="ANY7" s="85"/>
      <c r="ANZ7" s="85"/>
      <c r="AOA7" s="85"/>
      <c r="AOB7" s="85"/>
      <c r="AOC7" s="85"/>
      <c r="AOD7" s="85"/>
      <c r="AOE7" s="85"/>
      <c r="AOF7" s="85"/>
      <c r="AOG7" s="85"/>
      <c r="AOH7" s="85"/>
      <c r="AOI7" s="85"/>
      <c r="AOJ7" s="85"/>
      <c r="AOK7" s="85"/>
      <c r="AOL7" s="85"/>
      <c r="AOM7" s="85"/>
      <c r="AON7" s="85"/>
      <c r="AOO7" s="85"/>
      <c r="AOP7" s="85"/>
      <c r="AOQ7" s="85"/>
      <c r="AOR7" s="85"/>
      <c r="AOS7" s="85"/>
      <c r="AOT7" s="85"/>
      <c r="AOU7" s="85"/>
      <c r="AOV7" s="85"/>
      <c r="AOW7" s="85"/>
      <c r="AOX7" s="85"/>
      <c r="AOY7" s="85"/>
      <c r="AOZ7" s="85"/>
      <c r="APA7" s="85"/>
      <c r="APB7" s="85"/>
      <c r="APC7" s="85"/>
      <c r="APD7" s="85"/>
      <c r="APE7" s="85"/>
      <c r="APF7" s="85"/>
      <c r="APG7" s="85"/>
      <c r="APH7" s="85"/>
      <c r="API7" s="85"/>
      <c r="APJ7" s="85"/>
      <c r="APK7" s="85"/>
      <c r="APL7" s="85"/>
      <c r="APM7" s="85"/>
      <c r="APN7" s="85"/>
      <c r="APO7" s="85"/>
      <c r="APP7" s="85"/>
      <c r="APQ7" s="85"/>
      <c r="APR7" s="85"/>
      <c r="APS7" s="85"/>
      <c r="APT7" s="85"/>
      <c r="APU7" s="85"/>
      <c r="APV7" s="85"/>
      <c r="APW7" s="85"/>
      <c r="APX7" s="85"/>
      <c r="APY7" s="85"/>
      <c r="APZ7" s="85"/>
      <c r="AQA7" s="85"/>
      <c r="AQB7" s="85"/>
      <c r="AQC7" s="85"/>
      <c r="AQD7" s="85"/>
      <c r="AQE7" s="85"/>
      <c r="AQF7" s="85"/>
      <c r="AQG7" s="85"/>
      <c r="AQH7" s="85"/>
      <c r="AQI7" s="85"/>
      <c r="AQJ7" s="85"/>
      <c r="AQK7" s="85"/>
      <c r="AQL7" s="85"/>
      <c r="AQM7" s="85"/>
      <c r="AQN7" s="85"/>
      <c r="AQO7" s="85"/>
      <c r="AQP7" s="85"/>
      <c r="AQQ7" s="85"/>
      <c r="AQR7" s="85"/>
      <c r="AQS7" s="85"/>
      <c r="AQT7" s="85"/>
      <c r="AQU7" s="85"/>
      <c r="AQV7" s="85"/>
      <c r="AQW7" s="85"/>
      <c r="AQX7" s="85"/>
      <c r="AQY7" s="85"/>
      <c r="AQZ7" s="85"/>
      <c r="ARA7" s="85"/>
      <c r="ARB7" s="85"/>
      <c r="ARC7" s="85"/>
      <c r="ARD7" s="85"/>
      <c r="ARE7" s="85"/>
      <c r="ARF7" s="85"/>
      <c r="ARG7" s="85"/>
      <c r="ARH7" s="85"/>
      <c r="ARI7" s="85"/>
      <c r="ARJ7" s="85"/>
      <c r="ARK7" s="85"/>
      <c r="ARL7" s="85"/>
      <c r="ARM7" s="85"/>
      <c r="ARN7" s="85"/>
      <c r="ARO7" s="85"/>
      <c r="ARP7" s="85"/>
      <c r="ARQ7" s="85"/>
      <c r="ARR7" s="85"/>
      <c r="ARS7" s="85"/>
      <c r="ART7" s="85"/>
      <c r="ARU7" s="85"/>
      <c r="ARV7" s="85"/>
      <c r="ARW7" s="85"/>
      <c r="ARX7" s="85"/>
      <c r="ARY7" s="85"/>
      <c r="ARZ7" s="85"/>
      <c r="ASA7" s="85"/>
      <c r="ASB7" s="85"/>
      <c r="ASC7" s="85"/>
      <c r="ASD7" s="85"/>
      <c r="ASE7" s="85"/>
      <c r="ASF7" s="85"/>
      <c r="ASG7" s="85"/>
      <c r="ASH7" s="85"/>
      <c r="ASI7" s="85"/>
      <c r="ASJ7" s="85"/>
      <c r="ASK7" s="85"/>
      <c r="ASL7" s="85"/>
      <c r="ASM7" s="85"/>
      <c r="ASN7" s="85"/>
      <c r="ASO7" s="85"/>
      <c r="ASP7" s="85"/>
      <c r="ASQ7" s="85"/>
      <c r="ASR7" s="85"/>
      <c r="ASS7" s="85"/>
      <c r="AST7" s="85"/>
      <c r="ASU7" s="85"/>
      <c r="ASV7" s="85"/>
      <c r="ASW7" s="85"/>
      <c r="ASX7" s="85"/>
      <c r="ASY7" s="85"/>
      <c r="ASZ7" s="85"/>
      <c r="ATA7" s="85"/>
      <c r="ATB7" s="85"/>
      <c r="ATC7" s="85"/>
      <c r="ATD7" s="85"/>
      <c r="ATE7" s="85"/>
      <c r="ATF7" s="85"/>
      <c r="ATG7" s="85"/>
      <c r="ATH7" s="85"/>
      <c r="ATI7" s="85"/>
      <c r="ATJ7" s="85"/>
      <c r="ATK7" s="85"/>
      <c r="ATL7" s="85"/>
      <c r="ATM7" s="85"/>
      <c r="ATN7" s="85"/>
      <c r="ATO7" s="85"/>
      <c r="ATP7" s="85"/>
      <c r="ATQ7" s="85"/>
      <c r="ATR7" s="85"/>
      <c r="ATS7" s="85"/>
      <c r="ATT7" s="85"/>
      <c r="ATU7" s="85"/>
      <c r="ATV7" s="85"/>
      <c r="ATW7" s="85"/>
      <c r="ATX7" s="85"/>
      <c r="ATY7" s="85"/>
      <c r="ATZ7" s="85"/>
      <c r="AUA7" s="85"/>
      <c r="AUB7" s="85"/>
      <c r="AUC7" s="85"/>
      <c r="AUD7" s="85"/>
      <c r="AUE7" s="85"/>
      <c r="AUF7" s="85"/>
      <c r="AUG7" s="85"/>
      <c r="AUH7" s="85"/>
      <c r="AUI7" s="85"/>
      <c r="AUJ7" s="85"/>
      <c r="AUK7" s="85"/>
      <c r="AUL7" s="85"/>
      <c r="AUM7" s="85"/>
      <c r="AUN7" s="85"/>
      <c r="AUO7" s="85"/>
      <c r="AUP7" s="85"/>
      <c r="AUQ7" s="85"/>
      <c r="AUR7" s="85"/>
      <c r="AUS7" s="85"/>
      <c r="AUT7" s="85"/>
      <c r="AUU7" s="85"/>
      <c r="AUV7" s="85"/>
      <c r="AUW7" s="85"/>
      <c r="AUX7" s="85"/>
      <c r="AUY7" s="85"/>
      <c r="AUZ7" s="85"/>
      <c r="AVA7" s="85"/>
      <c r="AVB7" s="85"/>
      <c r="AVC7" s="85"/>
      <c r="AVD7" s="85"/>
      <c r="AVE7" s="85"/>
      <c r="AVF7" s="85"/>
      <c r="AVG7" s="85"/>
      <c r="AVH7" s="85"/>
      <c r="AVI7" s="85"/>
      <c r="AVJ7" s="85"/>
      <c r="AVK7" s="85"/>
      <c r="AVL7" s="85"/>
      <c r="AVM7" s="85"/>
      <c r="AVN7" s="85"/>
      <c r="AVO7" s="85"/>
      <c r="AVP7" s="85"/>
      <c r="AVQ7" s="85"/>
      <c r="AVR7" s="85"/>
      <c r="AVS7" s="85"/>
      <c r="AVT7" s="85"/>
      <c r="AVU7" s="85"/>
      <c r="AVV7" s="85"/>
      <c r="AVW7" s="85"/>
      <c r="AVX7" s="85"/>
      <c r="AVY7" s="85"/>
      <c r="AVZ7" s="85"/>
      <c r="AWA7" s="85"/>
      <c r="AWB7" s="85"/>
      <c r="AWC7" s="85"/>
      <c r="AWD7" s="85"/>
      <c r="AWE7" s="85"/>
      <c r="AWF7" s="85"/>
      <c r="AWG7" s="85"/>
      <c r="AWH7" s="85"/>
      <c r="AWI7" s="85"/>
      <c r="AWJ7" s="85"/>
      <c r="AWK7" s="85"/>
      <c r="AWL7" s="85"/>
      <c r="AWM7" s="85"/>
      <c r="AWN7" s="85"/>
      <c r="AWO7" s="85"/>
      <c r="AWP7" s="85"/>
      <c r="AWQ7" s="85"/>
      <c r="AWR7" s="85"/>
      <c r="AWS7" s="85"/>
      <c r="AWT7" s="85"/>
      <c r="AWU7" s="85"/>
      <c r="AWV7" s="85"/>
      <c r="AWW7" s="85"/>
      <c r="AWX7" s="85"/>
      <c r="AWY7" s="85"/>
      <c r="AWZ7" s="85"/>
      <c r="AXA7" s="85"/>
      <c r="AXB7" s="85"/>
      <c r="AXC7" s="85"/>
      <c r="AXD7" s="85"/>
      <c r="AXE7" s="85"/>
      <c r="AXF7" s="85"/>
      <c r="AXG7" s="85"/>
      <c r="AXH7" s="85"/>
      <c r="AXI7" s="85"/>
      <c r="AXJ7" s="85"/>
      <c r="AXK7" s="85"/>
      <c r="AXL7" s="85"/>
      <c r="AXM7" s="85"/>
      <c r="AXN7" s="85"/>
      <c r="AXO7" s="85"/>
      <c r="AXP7" s="85"/>
      <c r="AXQ7" s="85"/>
      <c r="AXR7" s="85"/>
      <c r="AXS7" s="85"/>
      <c r="AXT7" s="85"/>
      <c r="AXU7" s="85"/>
      <c r="AXV7" s="85"/>
      <c r="AXW7" s="85"/>
      <c r="AXX7" s="85"/>
      <c r="AXY7" s="85"/>
      <c r="AXZ7" s="85"/>
      <c r="AYA7" s="85"/>
      <c r="AYB7" s="85"/>
      <c r="AYC7" s="85"/>
      <c r="AYD7" s="85"/>
      <c r="AYE7" s="85"/>
      <c r="AYF7" s="85"/>
      <c r="AYG7" s="85"/>
      <c r="AYH7" s="85"/>
      <c r="AYI7" s="85"/>
      <c r="AYJ7" s="85"/>
      <c r="AYK7" s="85"/>
      <c r="AYL7" s="85"/>
      <c r="AYM7" s="85"/>
      <c r="AYN7" s="85"/>
      <c r="AYO7" s="85"/>
      <c r="AYP7" s="85"/>
      <c r="AYQ7" s="85"/>
      <c r="AYR7" s="85"/>
      <c r="AYS7" s="85"/>
      <c r="AYT7" s="85"/>
      <c r="AYU7" s="85"/>
      <c r="AYV7" s="85"/>
      <c r="AYW7" s="85"/>
      <c r="AYX7" s="85"/>
      <c r="AYY7" s="85"/>
      <c r="AYZ7" s="85"/>
      <c r="AZA7" s="85"/>
      <c r="AZB7" s="85"/>
      <c r="AZC7" s="85"/>
      <c r="AZD7" s="85"/>
      <c r="AZE7" s="85"/>
      <c r="AZF7" s="85"/>
      <c r="AZG7" s="85"/>
      <c r="AZH7" s="85"/>
      <c r="AZI7" s="85"/>
      <c r="AZJ7" s="85"/>
      <c r="AZK7" s="85"/>
      <c r="AZL7" s="85"/>
      <c r="AZM7" s="85"/>
      <c r="AZN7" s="85"/>
      <c r="AZO7" s="85"/>
      <c r="AZP7" s="85"/>
      <c r="AZQ7" s="85"/>
      <c r="AZR7" s="85"/>
      <c r="AZS7" s="85"/>
      <c r="AZT7" s="85"/>
      <c r="AZU7" s="85"/>
      <c r="AZV7" s="85"/>
      <c r="AZW7" s="85"/>
      <c r="AZX7" s="85"/>
      <c r="AZY7" s="85"/>
      <c r="AZZ7" s="85"/>
      <c r="BAA7" s="85"/>
      <c r="BAB7" s="85"/>
      <c r="BAC7" s="85"/>
      <c r="BAD7" s="85"/>
      <c r="BAE7" s="85"/>
      <c r="BAF7" s="85"/>
      <c r="BAG7" s="85"/>
      <c r="BAH7" s="85"/>
      <c r="BAI7" s="85"/>
      <c r="BAJ7" s="85"/>
      <c r="BAK7" s="85"/>
      <c r="BAL7" s="85"/>
      <c r="BAM7" s="85"/>
      <c r="BAN7" s="85"/>
      <c r="BAO7" s="85"/>
      <c r="BAP7" s="85"/>
      <c r="BAQ7" s="85"/>
      <c r="BAR7" s="85"/>
      <c r="BAS7" s="85"/>
      <c r="BAT7" s="85"/>
      <c r="BAU7" s="85"/>
      <c r="BAV7" s="85"/>
      <c r="BAW7" s="85"/>
      <c r="BAX7" s="85"/>
      <c r="BAY7" s="85"/>
      <c r="BAZ7" s="85"/>
      <c r="BBA7" s="85"/>
      <c r="BBB7" s="85"/>
      <c r="BBC7" s="85"/>
      <c r="BBD7" s="85"/>
      <c r="BBE7" s="85"/>
      <c r="BBF7" s="85"/>
      <c r="BBG7" s="85"/>
      <c r="BBH7" s="85"/>
      <c r="BBI7" s="85"/>
      <c r="BBJ7" s="85"/>
      <c r="BBK7" s="85"/>
      <c r="BBL7" s="85"/>
      <c r="BBM7" s="85"/>
      <c r="BBN7" s="85"/>
      <c r="BBO7" s="85"/>
      <c r="BBP7" s="85"/>
      <c r="BBQ7" s="85"/>
      <c r="BBR7" s="85"/>
      <c r="BBS7" s="85"/>
      <c r="BBT7" s="85"/>
      <c r="BBU7" s="85"/>
      <c r="BBV7" s="85"/>
      <c r="BBW7" s="85"/>
      <c r="BBX7" s="85"/>
      <c r="BBY7" s="85"/>
      <c r="BBZ7" s="85"/>
      <c r="BCA7" s="85"/>
      <c r="BCB7" s="85"/>
      <c r="BCC7" s="85"/>
      <c r="BCD7" s="85"/>
      <c r="BCE7" s="85"/>
      <c r="BCF7" s="85"/>
      <c r="BCG7" s="85"/>
      <c r="BCH7" s="85"/>
      <c r="BCI7" s="85"/>
      <c r="BCJ7" s="85"/>
      <c r="BCK7" s="85"/>
      <c r="BCL7" s="85"/>
      <c r="BCM7" s="85"/>
      <c r="BCN7" s="85"/>
      <c r="BCO7" s="85"/>
      <c r="BCP7" s="85"/>
      <c r="BCQ7" s="85"/>
      <c r="BCR7" s="85"/>
      <c r="BCS7" s="85"/>
      <c r="BCT7" s="85"/>
      <c r="BCU7" s="85"/>
      <c r="BCV7" s="85"/>
      <c r="BCW7" s="85"/>
      <c r="BCX7" s="85"/>
      <c r="BCY7" s="85"/>
      <c r="BCZ7" s="85"/>
      <c r="BDA7" s="85"/>
      <c r="BDB7" s="85"/>
      <c r="BDC7" s="85"/>
      <c r="BDD7" s="85"/>
      <c r="BDE7" s="85"/>
      <c r="BDF7" s="85"/>
      <c r="BDG7" s="85"/>
      <c r="BDH7" s="85"/>
      <c r="BDI7" s="85"/>
      <c r="BDJ7" s="85"/>
      <c r="BDK7" s="85"/>
      <c r="BDL7" s="85"/>
      <c r="BDM7" s="85"/>
      <c r="BDN7" s="85"/>
      <c r="BDO7" s="85"/>
      <c r="BDP7" s="85"/>
      <c r="BDQ7" s="85"/>
      <c r="BDR7" s="85"/>
      <c r="BDS7" s="85"/>
      <c r="BDT7" s="85"/>
      <c r="BDU7" s="85"/>
      <c r="BDV7" s="85"/>
      <c r="BDW7" s="85"/>
      <c r="BDX7" s="85"/>
      <c r="BDY7" s="85"/>
      <c r="BDZ7" s="85"/>
      <c r="BEA7" s="85"/>
      <c r="BEB7" s="85"/>
      <c r="BEC7" s="85"/>
      <c r="BED7" s="85"/>
      <c r="BEE7" s="85"/>
      <c r="BEF7" s="85"/>
      <c r="BEG7" s="85"/>
      <c r="BEH7" s="85"/>
      <c r="BEI7" s="85"/>
      <c r="BEJ7" s="85"/>
      <c r="BEK7" s="85"/>
      <c r="BEL7" s="85"/>
      <c r="BEM7" s="85"/>
      <c r="BEN7" s="85"/>
      <c r="BEO7" s="85"/>
      <c r="BEP7" s="85"/>
      <c r="BEQ7" s="85"/>
      <c r="BER7" s="85"/>
      <c r="BES7" s="85"/>
      <c r="BET7" s="85"/>
      <c r="BEU7" s="85"/>
      <c r="BEV7" s="85"/>
      <c r="BEW7" s="85"/>
      <c r="BEX7" s="85"/>
      <c r="BEY7" s="85"/>
      <c r="BEZ7" s="85"/>
      <c r="BFA7" s="85"/>
      <c r="BFB7" s="85"/>
      <c r="BFC7" s="85"/>
      <c r="BFD7" s="85"/>
      <c r="BFE7" s="85"/>
      <c r="BFF7" s="85"/>
      <c r="BFG7" s="85"/>
      <c r="BFH7" s="85"/>
      <c r="BFI7" s="85"/>
      <c r="BFJ7" s="85"/>
      <c r="BFK7" s="85"/>
      <c r="BFL7" s="85"/>
      <c r="BFM7" s="85"/>
      <c r="BFN7" s="85"/>
      <c r="BFO7" s="85"/>
      <c r="BFP7" s="85"/>
      <c r="BFQ7" s="85"/>
      <c r="BFR7" s="85"/>
      <c r="BFS7" s="85"/>
      <c r="BFT7" s="85"/>
      <c r="BFU7" s="85"/>
      <c r="BFV7" s="85"/>
      <c r="BFW7" s="85"/>
      <c r="BFX7" s="85"/>
      <c r="BFY7" s="85"/>
      <c r="BFZ7" s="85"/>
      <c r="BGA7" s="85"/>
      <c r="BGB7" s="85"/>
      <c r="BGC7" s="85"/>
      <c r="BGD7" s="85"/>
      <c r="BGE7" s="85"/>
      <c r="BGF7" s="85"/>
      <c r="BGG7" s="85"/>
      <c r="BGH7" s="85"/>
      <c r="BGI7" s="85"/>
      <c r="BGJ7" s="85"/>
      <c r="BGK7" s="85"/>
      <c r="BGL7" s="85"/>
      <c r="BGM7" s="85"/>
      <c r="BGN7" s="85"/>
      <c r="BGO7" s="85"/>
      <c r="BGP7" s="85"/>
      <c r="BGQ7" s="85"/>
      <c r="BGR7" s="85"/>
      <c r="BGS7" s="85"/>
      <c r="BGT7" s="85"/>
      <c r="BGU7" s="85"/>
      <c r="BGV7" s="85"/>
      <c r="BGW7" s="85"/>
      <c r="BGX7" s="85"/>
      <c r="BGY7" s="85"/>
      <c r="BGZ7" s="85"/>
      <c r="BHA7" s="85"/>
      <c r="BHB7" s="85"/>
      <c r="BHC7" s="85"/>
      <c r="BHD7" s="85"/>
      <c r="BHE7" s="85"/>
      <c r="BHF7" s="85"/>
      <c r="BHG7" s="85"/>
      <c r="BHH7" s="85"/>
      <c r="BHI7" s="85"/>
      <c r="BHJ7" s="85"/>
      <c r="BHK7" s="85"/>
      <c r="BHL7" s="85"/>
      <c r="BHM7" s="85"/>
      <c r="BHN7" s="85"/>
      <c r="BHO7" s="85"/>
      <c r="BHP7" s="85"/>
      <c r="BHQ7" s="85"/>
      <c r="BHR7" s="85"/>
      <c r="BHS7" s="85"/>
      <c r="BHT7" s="85"/>
      <c r="BHU7" s="85"/>
      <c r="BHV7" s="85"/>
      <c r="BHW7" s="85"/>
      <c r="BHX7" s="85"/>
      <c r="BHY7" s="85"/>
      <c r="BHZ7" s="85"/>
      <c r="BIA7" s="85"/>
      <c r="BIB7" s="85"/>
      <c r="BIC7" s="85"/>
      <c r="BID7" s="85"/>
      <c r="BIE7" s="85"/>
      <c r="BIF7" s="85"/>
      <c r="BIG7" s="85"/>
      <c r="BIH7" s="85"/>
      <c r="BII7" s="85"/>
      <c r="BIJ7" s="85"/>
      <c r="BIK7" s="85"/>
      <c r="BIL7" s="85"/>
      <c r="BIM7" s="85"/>
      <c r="BIN7" s="85"/>
      <c r="BIO7" s="85"/>
      <c r="BIP7" s="85"/>
      <c r="BIQ7" s="85"/>
      <c r="BIR7" s="85"/>
      <c r="BIS7" s="85"/>
      <c r="BIT7" s="85"/>
      <c r="BIU7" s="85"/>
      <c r="BIV7" s="85"/>
      <c r="BIW7" s="85"/>
      <c r="BIX7" s="85"/>
      <c r="BIY7" s="85"/>
      <c r="BIZ7" s="85"/>
      <c r="BJA7" s="85"/>
      <c r="BJB7" s="85"/>
      <c r="BJC7" s="85"/>
      <c r="BJD7" s="85"/>
      <c r="BJE7" s="85"/>
      <c r="BJF7" s="85"/>
      <c r="BJG7" s="85"/>
      <c r="BJH7" s="85"/>
      <c r="BJI7" s="85"/>
      <c r="BJJ7" s="85"/>
      <c r="BJK7" s="85"/>
      <c r="BJL7" s="85"/>
      <c r="BJM7" s="85"/>
      <c r="BJN7" s="85"/>
      <c r="BJO7" s="85"/>
      <c r="BJP7" s="85"/>
      <c r="BJQ7" s="85"/>
      <c r="BJR7" s="85"/>
      <c r="BJS7" s="85"/>
      <c r="BJT7" s="85"/>
      <c r="BJU7" s="85"/>
      <c r="BJV7" s="85"/>
      <c r="BJW7" s="85"/>
      <c r="BJX7" s="85"/>
      <c r="BJY7" s="85"/>
      <c r="BJZ7" s="85"/>
      <c r="BKA7" s="85"/>
      <c r="BKB7" s="85"/>
      <c r="BKC7" s="85"/>
      <c r="BKD7" s="85"/>
      <c r="BKE7" s="85"/>
      <c r="BKF7" s="85"/>
      <c r="BKG7" s="85"/>
      <c r="BKH7" s="85"/>
      <c r="BKI7" s="85"/>
      <c r="BKJ7" s="85"/>
      <c r="BKK7" s="85"/>
      <c r="BKL7" s="85"/>
      <c r="BKM7" s="85"/>
      <c r="BKN7" s="85"/>
      <c r="BKO7" s="85"/>
      <c r="BKP7" s="85"/>
      <c r="BKQ7" s="85"/>
      <c r="BKR7" s="85"/>
      <c r="BKS7" s="85"/>
      <c r="BKT7" s="85"/>
      <c r="BKU7" s="85"/>
      <c r="BKV7" s="85"/>
      <c r="BKW7" s="85"/>
      <c r="BKX7" s="85"/>
      <c r="BKY7" s="85"/>
      <c r="BKZ7" s="85"/>
      <c r="BLA7" s="85"/>
      <c r="BLB7" s="85"/>
      <c r="BLC7" s="85"/>
      <c r="BLD7" s="85"/>
      <c r="BLE7" s="85"/>
      <c r="BLF7" s="85"/>
      <c r="BLG7" s="85"/>
      <c r="BLH7" s="85"/>
      <c r="BLI7" s="85"/>
      <c r="BLJ7" s="85"/>
      <c r="BLK7" s="85"/>
      <c r="BLL7" s="85"/>
      <c r="BLM7" s="85"/>
      <c r="BLN7" s="85"/>
      <c r="BLO7" s="85"/>
      <c r="BLP7" s="85"/>
      <c r="BLQ7" s="85"/>
      <c r="BLR7" s="85"/>
      <c r="BLS7" s="85"/>
      <c r="BLT7" s="85"/>
      <c r="BLU7" s="85"/>
      <c r="BLV7" s="85"/>
      <c r="BLW7" s="85"/>
      <c r="BLX7" s="85"/>
      <c r="BLY7" s="85"/>
      <c r="BLZ7" s="85"/>
      <c r="BMA7" s="85"/>
      <c r="BMB7" s="85"/>
      <c r="BMC7" s="85"/>
      <c r="BMD7" s="85"/>
      <c r="BME7" s="85"/>
      <c r="BMF7" s="85"/>
      <c r="BMG7" s="85"/>
      <c r="BMH7" s="85"/>
      <c r="BMI7" s="85"/>
      <c r="BMJ7" s="85"/>
      <c r="BMK7" s="85"/>
      <c r="BML7" s="85"/>
      <c r="BMM7" s="85"/>
      <c r="BMN7" s="85"/>
      <c r="BMO7" s="85"/>
      <c r="BMP7" s="85"/>
      <c r="BMQ7" s="85"/>
      <c r="BMR7" s="85"/>
      <c r="BMS7" s="85"/>
      <c r="BMT7" s="85"/>
      <c r="BMU7" s="85"/>
      <c r="BMV7" s="85"/>
      <c r="BMW7" s="85"/>
      <c r="BMX7" s="85"/>
      <c r="BMY7" s="85"/>
      <c r="BMZ7" s="85"/>
      <c r="BNA7" s="85"/>
      <c r="BNB7" s="85"/>
      <c r="BNC7" s="85"/>
      <c r="BND7" s="85"/>
      <c r="BNE7" s="85"/>
      <c r="BNF7" s="85"/>
      <c r="BNG7" s="85"/>
      <c r="BNH7" s="85"/>
      <c r="BNI7" s="85"/>
      <c r="BNJ7" s="85"/>
      <c r="BNK7" s="85"/>
      <c r="BNL7" s="85"/>
      <c r="BNM7" s="85"/>
      <c r="BNN7" s="85"/>
      <c r="BNO7" s="85"/>
      <c r="BNP7" s="85"/>
      <c r="BNQ7" s="85"/>
      <c r="BNR7" s="85"/>
      <c r="BNS7" s="85"/>
      <c r="BNT7" s="85"/>
      <c r="BNU7" s="85"/>
      <c r="BNV7" s="85"/>
      <c r="BNW7" s="85"/>
      <c r="BNX7" s="85"/>
      <c r="BNY7" s="85"/>
      <c r="BNZ7" s="85"/>
      <c r="BOA7" s="85"/>
      <c r="BOB7" s="85"/>
      <c r="BOC7" s="85"/>
      <c r="BOD7" s="85"/>
      <c r="BOE7" s="85"/>
      <c r="BOF7" s="85"/>
      <c r="BOG7" s="85"/>
      <c r="BOH7" s="85"/>
      <c r="BOI7" s="85"/>
      <c r="BOJ7" s="85"/>
      <c r="BOK7" s="85"/>
      <c r="BOL7" s="85"/>
      <c r="BOM7" s="85"/>
      <c r="BON7" s="85"/>
      <c r="BOO7" s="85"/>
      <c r="BOP7" s="85"/>
      <c r="BOQ7" s="85"/>
      <c r="BOR7" s="85"/>
      <c r="BOS7" s="85"/>
      <c r="BOT7" s="85"/>
      <c r="BOU7" s="85"/>
      <c r="BOV7" s="85"/>
      <c r="BOW7" s="85"/>
      <c r="BOX7" s="85"/>
      <c r="BOY7" s="85"/>
      <c r="BOZ7" s="85"/>
      <c r="BPA7" s="85"/>
      <c r="BPB7" s="85"/>
      <c r="BPC7" s="85"/>
      <c r="BPD7" s="85"/>
      <c r="BPE7" s="85"/>
      <c r="BPF7" s="85"/>
      <c r="BPG7" s="85"/>
      <c r="BPH7" s="85"/>
      <c r="BPI7" s="85"/>
      <c r="BPJ7" s="85"/>
      <c r="BPK7" s="85"/>
      <c r="BPL7" s="85"/>
      <c r="BPM7" s="85"/>
      <c r="BPN7" s="85"/>
      <c r="BPO7" s="85"/>
      <c r="BPP7" s="85"/>
      <c r="BPQ7" s="85"/>
      <c r="BPR7" s="85"/>
      <c r="BPS7" s="85"/>
      <c r="BPT7" s="85"/>
      <c r="BPU7" s="85"/>
      <c r="BPV7" s="85"/>
      <c r="BPW7" s="85"/>
      <c r="BPX7" s="85"/>
      <c r="BPY7" s="85"/>
      <c r="BPZ7" s="85"/>
      <c r="BQA7" s="85"/>
      <c r="BQB7" s="85"/>
      <c r="BQC7" s="85"/>
      <c r="BQD7" s="85"/>
      <c r="BQE7" s="85"/>
      <c r="BQF7" s="85"/>
      <c r="BQG7" s="85"/>
      <c r="BQH7" s="85"/>
      <c r="BQI7" s="85"/>
      <c r="BQJ7" s="85"/>
      <c r="BQK7" s="85"/>
      <c r="BQL7" s="85"/>
      <c r="BQM7" s="85"/>
      <c r="BQN7" s="85"/>
      <c r="BQO7" s="85"/>
      <c r="BQP7" s="85"/>
      <c r="BQQ7" s="85"/>
      <c r="BQR7" s="85"/>
      <c r="BQS7" s="85"/>
      <c r="BQT7" s="85"/>
      <c r="BQU7" s="85"/>
      <c r="BQV7" s="85"/>
      <c r="BQW7" s="85"/>
      <c r="BQX7" s="85"/>
      <c r="BQY7" s="85"/>
      <c r="BQZ7" s="85"/>
      <c r="BRA7" s="85"/>
      <c r="BRB7" s="85"/>
      <c r="BRC7" s="85"/>
      <c r="BRD7" s="85"/>
      <c r="BRE7" s="85"/>
      <c r="BRF7" s="85"/>
      <c r="BRG7" s="85"/>
      <c r="BRH7" s="85"/>
      <c r="BRI7" s="85"/>
      <c r="BRJ7" s="85"/>
      <c r="BRK7" s="85"/>
      <c r="BRL7" s="85"/>
      <c r="BRM7" s="85"/>
      <c r="BRN7" s="85"/>
      <c r="BRO7" s="85"/>
      <c r="BRP7" s="85"/>
      <c r="BRQ7" s="85"/>
      <c r="BRR7" s="85"/>
      <c r="BRS7" s="85"/>
      <c r="BRT7" s="85"/>
      <c r="BRU7" s="85"/>
      <c r="BRV7" s="85"/>
      <c r="BRW7" s="85"/>
      <c r="BRX7" s="85"/>
      <c r="BRY7" s="85"/>
      <c r="BRZ7" s="85"/>
      <c r="BSA7" s="85"/>
      <c r="BSB7" s="85"/>
      <c r="BSC7" s="85"/>
      <c r="BSD7" s="85"/>
      <c r="BSE7" s="85"/>
      <c r="BSF7" s="85"/>
      <c r="BSG7" s="85"/>
      <c r="BSH7" s="85"/>
      <c r="BSI7" s="85"/>
      <c r="BSJ7" s="85"/>
      <c r="BSK7" s="85"/>
      <c r="BSL7" s="85"/>
      <c r="BSM7" s="85"/>
      <c r="BSN7" s="85"/>
      <c r="BSO7" s="85"/>
      <c r="BSP7" s="85"/>
      <c r="BSQ7" s="85"/>
      <c r="BSR7" s="85"/>
      <c r="BSS7" s="85"/>
      <c r="BST7" s="85"/>
      <c r="BSU7" s="85"/>
      <c r="BSV7" s="85"/>
      <c r="BSW7" s="85"/>
      <c r="BSX7" s="85"/>
      <c r="BSY7" s="85"/>
      <c r="BSZ7" s="85"/>
      <c r="BTA7" s="85"/>
      <c r="BTB7" s="85"/>
      <c r="BTC7" s="85"/>
      <c r="BTD7" s="85"/>
      <c r="BTE7" s="85"/>
      <c r="BTF7" s="85"/>
      <c r="BTG7" s="85"/>
      <c r="BTH7" s="85"/>
      <c r="BTI7" s="85"/>
      <c r="BTJ7" s="85"/>
      <c r="BTK7" s="85"/>
      <c r="BTL7" s="85"/>
      <c r="BTM7" s="85"/>
      <c r="BTN7" s="85"/>
      <c r="BTO7" s="85"/>
      <c r="BTP7" s="85"/>
      <c r="BTQ7" s="85"/>
      <c r="BTR7" s="85"/>
      <c r="BTS7" s="85"/>
      <c r="BTT7" s="85"/>
      <c r="BTU7" s="85"/>
      <c r="BTV7" s="85"/>
      <c r="BTW7" s="85"/>
      <c r="BTX7" s="85"/>
      <c r="BTY7" s="85"/>
      <c r="BTZ7" s="85"/>
      <c r="BUA7" s="85"/>
      <c r="BUB7" s="85"/>
      <c r="BUC7" s="85"/>
      <c r="BUD7" s="85"/>
      <c r="BUE7" s="85"/>
      <c r="BUF7" s="85"/>
      <c r="BUG7" s="85"/>
      <c r="BUH7" s="85"/>
      <c r="BUI7" s="85"/>
      <c r="BUJ7" s="85"/>
      <c r="BUK7" s="85"/>
      <c r="BUL7" s="85"/>
      <c r="BUM7" s="85"/>
      <c r="BUN7" s="85"/>
      <c r="BUO7" s="85"/>
      <c r="BUP7" s="85"/>
      <c r="BUQ7" s="85"/>
      <c r="BUR7" s="85"/>
      <c r="BUS7" s="85"/>
      <c r="BUT7" s="85"/>
      <c r="BUU7" s="85"/>
      <c r="BUV7" s="85"/>
      <c r="BUW7" s="85"/>
      <c r="BUX7" s="85"/>
      <c r="BUY7" s="85"/>
      <c r="BUZ7" s="85"/>
      <c r="BVA7" s="85"/>
      <c r="BVB7" s="85"/>
      <c r="BVC7" s="85"/>
      <c r="BVD7" s="85"/>
      <c r="BVE7" s="85"/>
      <c r="BVF7" s="85"/>
      <c r="BVG7" s="85"/>
      <c r="BVH7" s="85"/>
      <c r="BVI7" s="85"/>
      <c r="BVJ7" s="85"/>
      <c r="BVK7" s="85"/>
      <c r="BVL7" s="85"/>
      <c r="BVM7" s="85"/>
      <c r="BVN7" s="85"/>
      <c r="BVO7" s="85"/>
      <c r="BVP7" s="85"/>
      <c r="BVQ7" s="85"/>
      <c r="BVR7" s="85"/>
      <c r="BVS7" s="85"/>
      <c r="BVT7" s="85"/>
      <c r="BVU7" s="85"/>
      <c r="BVV7" s="85"/>
      <c r="BVW7" s="85"/>
      <c r="BVX7" s="85"/>
      <c r="BVY7" s="85"/>
      <c r="BVZ7" s="85"/>
      <c r="BWA7" s="85"/>
      <c r="BWB7" s="85"/>
      <c r="BWC7" s="85"/>
      <c r="BWD7" s="85"/>
      <c r="BWE7" s="85"/>
      <c r="BWF7" s="85"/>
      <c r="BWG7" s="85"/>
      <c r="BWH7" s="85"/>
      <c r="BWI7" s="85"/>
      <c r="BWJ7" s="85"/>
      <c r="BWK7" s="85"/>
      <c r="BWL7" s="85"/>
      <c r="BWM7" s="85"/>
      <c r="BWN7" s="85"/>
      <c r="BWO7" s="85"/>
      <c r="BWP7" s="85"/>
      <c r="BWQ7" s="85"/>
      <c r="BWR7" s="85"/>
      <c r="BWS7" s="85"/>
      <c r="BWT7" s="85"/>
      <c r="BWU7" s="85"/>
      <c r="BWV7" s="85"/>
      <c r="BWW7" s="85"/>
      <c r="BWX7" s="85"/>
      <c r="BWY7" s="85"/>
      <c r="BWZ7" s="85"/>
      <c r="BXA7" s="85"/>
      <c r="BXB7" s="85"/>
      <c r="BXC7" s="85"/>
      <c r="BXD7" s="85"/>
      <c r="BXE7" s="85"/>
      <c r="BXF7" s="85"/>
      <c r="BXG7" s="85"/>
      <c r="BXH7" s="85"/>
      <c r="BXI7" s="85"/>
      <c r="BXJ7" s="85"/>
      <c r="BXK7" s="85"/>
      <c r="BXL7" s="85"/>
      <c r="BXM7" s="85"/>
      <c r="BXN7" s="85"/>
      <c r="BXO7" s="85"/>
      <c r="BXP7" s="85"/>
      <c r="BXQ7" s="85"/>
      <c r="BXR7" s="85"/>
      <c r="BXS7" s="85"/>
      <c r="BXT7" s="85"/>
      <c r="BXU7" s="85"/>
      <c r="BXV7" s="85"/>
      <c r="BXW7" s="85"/>
      <c r="BXX7" s="85"/>
      <c r="BXY7" s="85"/>
      <c r="BXZ7" s="85"/>
      <c r="BYA7" s="85"/>
      <c r="BYB7" s="85"/>
      <c r="BYC7" s="85"/>
      <c r="BYD7" s="85"/>
      <c r="BYE7" s="85"/>
      <c r="BYF7" s="85"/>
      <c r="BYG7" s="85"/>
      <c r="BYH7" s="85"/>
      <c r="BYI7" s="85"/>
      <c r="BYJ7" s="85"/>
      <c r="BYK7" s="85"/>
      <c r="BYL7" s="85"/>
      <c r="BYM7" s="85"/>
      <c r="BYN7" s="85"/>
      <c r="BYO7" s="85"/>
      <c r="BYP7" s="85"/>
      <c r="BYQ7" s="85"/>
      <c r="BYR7" s="85"/>
      <c r="BYS7" s="85"/>
      <c r="BYT7" s="85"/>
      <c r="BYU7" s="85"/>
      <c r="BYV7" s="85"/>
      <c r="BYW7" s="85"/>
      <c r="BYX7" s="85"/>
      <c r="BYY7" s="85"/>
      <c r="BYZ7" s="85"/>
      <c r="BZA7" s="85"/>
      <c r="BZB7" s="85"/>
      <c r="BZC7" s="85"/>
      <c r="BZD7" s="85"/>
      <c r="BZE7" s="85"/>
      <c r="BZF7" s="85"/>
      <c r="BZG7" s="85"/>
      <c r="BZH7" s="85"/>
      <c r="BZI7" s="85"/>
      <c r="BZJ7" s="85"/>
      <c r="BZK7" s="85"/>
      <c r="BZL7" s="85"/>
      <c r="BZM7" s="85"/>
      <c r="BZN7" s="85"/>
      <c r="BZO7" s="85"/>
      <c r="BZP7" s="85"/>
      <c r="BZQ7" s="85"/>
      <c r="BZR7" s="85"/>
      <c r="BZS7" s="85"/>
      <c r="BZT7" s="85"/>
      <c r="BZU7" s="85"/>
      <c r="BZV7" s="85"/>
      <c r="BZW7" s="85"/>
      <c r="BZX7" s="85"/>
      <c r="BZY7" s="85"/>
      <c r="BZZ7" s="85"/>
      <c r="CAA7" s="85"/>
      <c r="CAB7" s="85"/>
      <c r="CAC7" s="85"/>
      <c r="CAD7" s="85"/>
      <c r="CAE7" s="85"/>
      <c r="CAF7" s="85"/>
      <c r="CAG7" s="85"/>
      <c r="CAH7" s="85"/>
      <c r="CAI7" s="85"/>
      <c r="CAJ7" s="85"/>
      <c r="CAK7" s="85"/>
      <c r="CAL7" s="85"/>
      <c r="CAM7" s="85"/>
      <c r="CAN7" s="85"/>
      <c r="CAO7" s="85"/>
      <c r="CAP7" s="85"/>
      <c r="CAQ7" s="85"/>
      <c r="CAR7" s="85"/>
      <c r="CAS7" s="85"/>
      <c r="CAT7" s="85"/>
      <c r="CAU7" s="85"/>
      <c r="CAV7" s="85"/>
      <c r="CAW7" s="85"/>
      <c r="CAX7" s="85"/>
      <c r="CAY7" s="85"/>
      <c r="CAZ7" s="85"/>
      <c r="CBA7" s="85"/>
      <c r="CBB7" s="85"/>
      <c r="CBC7" s="85"/>
      <c r="CBD7" s="85"/>
      <c r="CBE7" s="85"/>
      <c r="CBF7" s="85"/>
      <c r="CBG7" s="85"/>
      <c r="CBH7" s="85"/>
      <c r="CBI7" s="85"/>
      <c r="CBJ7" s="85"/>
      <c r="CBK7" s="85"/>
      <c r="CBL7" s="85"/>
      <c r="CBM7" s="85"/>
      <c r="CBN7" s="85"/>
      <c r="CBO7" s="85"/>
      <c r="CBP7" s="85"/>
      <c r="CBQ7" s="85"/>
      <c r="CBR7" s="85"/>
      <c r="CBS7" s="85"/>
      <c r="CBT7" s="85"/>
      <c r="CBU7" s="85"/>
      <c r="CBV7" s="85"/>
      <c r="CBW7" s="85"/>
      <c r="CBX7" s="85"/>
      <c r="CBY7" s="85"/>
      <c r="CBZ7" s="85"/>
      <c r="CCA7" s="85"/>
      <c r="CCB7" s="85"/>
      <c r="CCC7" s="85"/>
      <c r="CCD7" s="85"/>
      <c r="CCE7" s="85"/>
      <c r="CCF7" s="85"/>
      <c r="CCG7" s="85"/>
      <c r="CCH7" s="85"/>
      <c r="CCI7" s="85"/>
      <c r="CCJ7" s="85"/>
      <c r="CCK7" s="85"/>
      <c r="CCL7" s="85"/>
      <c r="CCM7" s="85"/>
      <c r="CCN7" s="85"/>
      <c r="CCO7" s="85"/>
      <c r="CCP7" s="85"/>
      <c r="CCQ7" s="85"/>
      <c r="CCR7" s="85"/>
      <c r="CCS7" s="85"/>
      <c r="CCT7" s="85"/>
      <c r="CCU7" s="85"/>
      <c r="CCV7" s="85"/>
      <c r="CCW7" s="85"/>
      <c r="CCX7" s="85"/>
      <c r="CCY7" s="85"/>
      <c r="CCZ7" s="85"/>
      <c r="CDA7" s="85"/>
      <c r="CDB7" s="85"/>
      <c r="CDC7" s="85"/>
      <c r="CDD7" s="85"/>
      <c r="CDE7" s="85"/>
      <c r="CDF7" s="85"/>
      <c r="CDG7" s="85"/>
      <c r="CDH7" s="85"/>
      <c r="CDI7" s="85"/>
      <c r="CDJ7" s="85"/>
      <c r="CDK7" s="85"/>
      <c r="CDL7" s="85"/>
      <c r="CDM7" s="85"/>
      <c r="CDN7" s="85"/>
      <c r="CDO7" s="85"/>
      <c r="CDP7" s="85"/>
      <c r="CDQ7" s="85"/>
      <c r="CDR7" s="85"/>
      <c r="CDS7" s="85"/>
      <c r="CDT7" s="85"/>
      <c r="CDU7" s="85"/>
      <c r="CDV7" s="85"/>
      <c r="CDW7" s="85"/>
      <c r="CDX7" s="85"/>
      <c r="CDY7" s="85"/>
      <c r="CDZ7" s="85"/>
      <c r="CEA7" s="85"/>
      <c r="CEB7" s="85"/>
      <c r="CEC7" s="85"/>
      <c r="CED7" s="85"/>
      <c r="CEE7" s="85"/>
      <c r="CEF7" s="85"/>
      <c r="CEG7" s="85"/>
      <c r="CEH7" s="85"/>
      <c r="CEI7" s="85"/>
      <c r="CEJ7" s="85"/>
      <c r="CEK7" s="85"/>
      <c r="CEL7" s="85"/>
      <c r="CEM7" s="85"/>
      <c r="CEN7" s="85"/>
      <c r="CEO7" s="85"/>
      <c r="CEP7" s="85"/>
      <c r="CEQ7" s="85"/>
      <c r="CER7" s="85"/>
      <c r="CES7" s="85"/>
      <c r="CET7" s="85"/>
      <c r="CEU7" s="85"/>
      <c r="CEV7" s="85"/>
      <c r="CEW7" s="85"/>
      <c r="CEX7" s="85"/>
      <c r="CEY7" s="85"/>
      <c r="CEZ7" s="85"/>
      <c r="CFA7" s="85"/>
      <c r="CFB7" s="85"/>
      <c r="CFC7" s="85"/>
      <c r="CFD7" s="85"/>
      <c r="CFE7" s="85"/>
      <c r="CFF7" s="85"/>
      <c r="CFG7" s="85"/>
      <c r="CFH7" s="85"/>
      <c r="CFI7" s="85"/>
      <c r="CFJ7" s="85"/>
      <c r="CFK7" s="85"/>
      <c r="CFL7" s="85"/>
      <c r="CFM7" s="85"/>
      <c r="CFN7" s="85"/>
      <c r="CFO7" s="85"/>
      <c r="CFP7" s="85"/>
      <c r="CFQ7" s="85"/>
      <c r="CFR7" s="85"/>
      <c r="CFS7" s="85"/>
      <c r="CFT7" s="85"/>
      <c r="CFU7" s="85"/>
      <c r="CFV7" s="85"/>
      <c r="CFW7" s="85"/>
      <c r="CFX7" s="85"/>
      <c r="CFY7" s="85"/>
      <c r="CFZ7" s="85"/>
      <c r="CGA7" s="85"/>
      <c r="CGB7" s="85"/>
      <c r="CGC7" s="85"/>
      <c r="CGD7" s="85"/>
      <c r="CGE7" s="85"/>
      <c r="CGF7" s="85"/>
      <c r="CGG7" s="85"/>
      <c r="CGH7" s="85"/>
      <c r="CGI7" s="85"/>
      <c r="CGJ7" s="85"/>
      <c r="CGK7" s="85"/>
      <c r="CGL7" s="85"/>
      <c r="CGM7" s="85"/>
      <c r="CGN7" s="85"/>
      <c r="CGO7" s="85"/>
      <c r="CGP7" s="85"/>
      <c r="CGQ7" s="85"/>
      <c r="CGR7" s="85"/>
      <c r="CGS7" s="85"/>
      <c r="CGT7" s="85"/>
      <c r="CGU7" s="85"/>
      <c r="CGV7" s="85"/>
      <c r="CGW7" s="85"/>
      <c r="CGX7" s="85"/>
      <c r="CGY7" s="85"/>
      <c r="CGZ7" s="85"/>
      <c r="CHA7" s="85"/>
      <c r="CHB7" s="85"/>
      <c r="CHC7" s="85"/>
      <c r="CHD7" s="85"/>
      <c r="CHE7" s="85"/>
      <c r="CHF7" s="85"/>
      <c r="CHG7" s="85"/>
      <c r="CHH7" s="85"/>
      <c r="CHI7" s="85"/>
      <c r="CHJ7" s="85"/>
      <c r="CHK7" s="85"/>
      <c r="CHL7" s="85"/>
      <c r="CHM7" s="85"/>
      <c r="CHN7" s="85"/>
      <c r="CHO7" s="85"/>
      <c r="CHP7" s="85"/>
      <c r="CHQ7" s="85"/>
      <c r="CHR7" s="85"/>
      <c r="CHS7" s="85"/>
      <c r="CHT7" s="85"/>
      <c r="CHU7" s="85"/>
      <c r="CHV7" s="85"/>
      <c r="CHW7" s="85"/>
      <c r="CHX7" s="85"/>
      <c r="CHY7" s="85"/>
      <c r="CHZ7" s="85"/>
      <c r="CIA7" s="85"/>
      <c r="CIB7" s="85"/>
      <c r="CIC7" s="85"/>
      <c r="CID7" s="85"/>
      <c r="CIE7" s="85"/>
      <c r="CIF7" s="85"/>
      <c r="CIG7" s="85"/>
      <c r="CIH7" s="85"/>
      <c r="CII7" s="85"/>
      <c r="CIJ7" s="85"/>
      <c r="CIK7" s="85"/>
      <c r="CIL7" s="85"/>
      <c r="CIM7" s="85"/>
      <c r="CIN7" s="85"/>
      <c r="CIO7" s="85"/>
      <c r="CIP7" s="85"/>
      <c r="CIQ7" s="85"/>
      <c r="CIR7" s="85"/>
      <c r="CIS7" s="85"/>
      <c r="CIT7" s="85"/>
      <c r="CIU7" s="85"/>
      <c r="CIV7" s="85"/>
      <c r="CIW7" s="85"/>
      <c r="CIX7" s="85"/>
      <c r="CIY7" s="85"/>
      <c r="CIZ7" s="85"/>
      <c r="CJA7" s="85"/>
      <c r="CJB7" s="85"/>
      <c r="CJC7" s="85"/>
      <c r="CJD7" s="85"/>
      <c r="CJE7" s="85"/>
      <c r="CJF7" s="85"/>
      <c r="CJG7" s="85"/>
      <c r="CJH7" s="85"/>
      <c r="CJI7" s="85"/>
      <c r="CJJ7" s="85"/>
      <c r="CJK7" s="85"/>
      <c r="CJL7" s="85"/>
      <c r="CJM7" s="85"/>
      <c r="CJN7" s="85"/>
      <c r="CJO7" s="85"/>
      <c r="CJP7" s="85"/>
      <c r="CJQ7" s="85"/>
      <c r="CJR7" s="85"/>
      <c r="CJS7" s="85"/>
      <c r="CJT7" s="85"/>
      <c r="CJU7" s="85"/>
      <c r="CJV7" s="85"/>
      <c r="CJW7" s="85"/>
      <c r="CJX7" s="85"/>
      <c r="CJY7" s="85"/>
      <c r="CJZ7" s="85"/>
      <c r="CKA7" s="85"/>
      <c r="CKB7" s="85"/>
      <c r="CKC7" s="85"/>
      <c r="CKD7" s="85"/>
      <c r="CKE7" s="85"/>
      <c r="CKF7" s="85"/>
      <c r="CKG7" s="85"/>
      <c r="CKH7" s="85"/>
      <c r="CKI7" s="85"/>
      <c r="CKJ7" s="85"/>
      <c r="CKK7" s="85"/>
      <c r="CKL7" s="85"/>
      <c r="CKM7" s="85"/>
      <c r="CKN7" s="85"/>
      <c r="CKO7" s="85"/>
      <c r="CKP7" s="85"/>
      <c r="CKQ7" s="85"/>
      <c r="CKR7" s="85"/>
      <c r="CKS7" s="85"/>
      <c r="CKT7" s="85"/>
      <c r="CKU7" s="85"/>
      <c r="CKV7" s="85"/>
      <c r="CKW7" s="85"/>
      <c r="CKX7" s="85"/>
      <c r="CKY7" s="85"/>
      <c r="CKZ7" s="85"/>
      <c r="CLA7" s="85"/>
      <c r="CLB7" s="85"/>
      <c r="CLC7" s="85"/>
      <c r="CLD7" s="85"/>
      <c r="CLE7" s="85"/>
      <c r="CLF7" s="85"/>
      <c r="CLG7" s="85"/>
      <c r="CLH7" s="85"/>
      <c r="CLI7" s="85"/>
      <c r="CLJ7" s="85"/>
      <c r="CLK7" s="85"/>
      <c r="CLL7" s="85"/>
      <c r="CLM7" s="85"/>
      <c r="CLN7" s="85"/>
      <c r="CLO7" s="85"/>
      <c r="CLP7" s="85"/>
      <c r="CLQ7" s="85"/>
      <c r="CLR7" s="85"/>
      <c r="CLS7" s="85"/>
      <c r="CLT7" s="85"/>
      <c r="CLU7" s="85"/>
      <c r="CLV7" s="85"/>
      <c r="CLW7" s="85"/>
      <c r="CLX7" s="85"/>
      <c r="CLY7" s="85"/>
      <c r="CLZ7" s="85"/>
      <c r="CMA7" s="85"/>
      <c r="CMB7" s="85"/>
      <c r="CMC7" s="85"/>
      <c r="CMD7" s="85"/>
      <c r="CME7" s="85"/>
      <c r="CMF7" s="85"/>
      <c r="CMG7" s="85"/>
      <c r="CMH7" s="85"/>
      <c r="CMI7" s="85"/>
      <c r="CMJ7" s="85"/>
      <c r="CMK7" s="85"/>
      <c r="CML7" s="85"/>
      <c r="CMM7" s="85"/>
      <c r="CMN7" s="85"/>
      <c r="CMO7" s="85"/>
      <c r="CMP7" s="85"/>
      <c r="CMQ7" s="85"/>
      <c r="CMR7" s="85"/>
      <c r="CMS7" s="85"/>
      <c r="CMT7" s="85"/>
      <c r="CMU7" s="85"/>
      <c r="CMV7" s="85"/>
      <c r="CMW7" s="85"/>
      <c r="CMX7" s="85"/>
      <c r="CMY7" s="85"/>
      <c r="CMZ7" s="85"/>
      <c r="CNA7" s="85"/>
      <c r="CNB7" s="85"/>
      <c r="CNC7" s="85"/>
      <c r="CND7" s="85"/>
      <c r="CNE7" s="85"/>
      <c r="CNF7" s="85"/>
      <c r="CNG7" s="85"/>
      <c r="CNH7" s="85"/>
      <c r="CNI7" s="85"/>
      <c r="CNJ7" s="85"/>
      <c r="CNK7" s="85"/>
      <c r="CNL7" s="85"/>
      <c r="CNM7" s="85"/>
      <c r="CNN7" s="85"/>
      <c r="CNO7" s="85"/>
      <c r="CNP7" s="85"/>
      <c r="CNQ7" s="85"/>
      <c r="CNR7" s="85"/>
      <c r="CNS7" s="85"/>
      <c r="CNT7" s="85"/>
      <c r="CNU7" s="85"/>
      <c r="CNV7" s="85"/>
      <c r="CNW7" s="85"/>
      <c r="CNX7" s="85"/>
      <c r="CNY7" s="85"/>
      <c r="CNZ7" s="85"/>
      <c r="COA7" s="85"/>
      <c r="COB7" s="85"/>
      <c r="COC7" s="85"/>
      <c r="COD7" s="85"/>
      <c r="COE7" s="85"/>
      <c r="COF7" s="85"/>
      <c r="COG7" s="85"/>
      <c r="COH7" s="85"/>
      <c r="COI7" s="85"/>
      <c r="COJ7" s="85"/>
      <c r="COK7" s="85"/>
      <c r="COL7" s="85"/>
      <c r="COM7" s="85"/>
      <c r="CON7" s="85"/>
      <c r="COO7" s="85"/>
      <c r="COP7" s="85"/>
      <c r="COQ7" s="85"/>
      <c r="COR7" s="85"/>
      <c r="COS7" s="85"/>
      <c r="COT7" s="85"/>
      <c r="COU7" s="85"/>
      <c r="COV7" s="85"/>
      <c r="COW7" s="85"/>
      <c r="COX7" s="85"/>
      <c r="COY7" s="85"/>
      <c r="COZ7" s="85"/>
      <c r="CPA7" s="85"/>
      <c r="CPB7" s="85"/>
      <c r="CPC7" s="85"/>
      <c r="CPD7" s="85"/>
      <c r="CPE7" s="85"/>
      <c r="CPF7" s="85"/>
      <c r="CPG7" s="85"/>
      <c r="CPH7" s="85"/>
      <c r="CPI7" s="85"/>
      <c r="CPJ7" s="85"/>
      <c r="CPK7" s="85"/>
      <c r="CPL7" s="85"/>
      <c r="CPM7" s="85"/>
      <c r="CPN7" s="85"/>
      <c r="CPO7" s="85"/>
      <c r="CPP7" s="85"/>
      <c r="CPQ7" s="85"/>
      <c r="CPR7" s="85"/>
      <c r="CPS7" s="85"/>
      <c r="CPT7" s="85"/>
      <c r="CPU7" s="85"/>
      <c r="CPV7" s="85"/>
      <c r="CPW7" s="85"/>
      <c r="CPX7" s="85"/>
      <c r="CPY7" s="85"/>
      <c r="CPZ7" s="85"/>
      <c r="CQA7" s="85"/>
      <c r="CQB7" s="85"/>
      <c r="CQC7" s="85"/>
      <c r="CQD7" s="85"/>
      <c r="CQE7" s="85"/>
      <c r="CQF7" s="85"/>
      <c r="CQG7" s="85"/>
      <c r="CQH7" s="85"/>
      <c r="CQI7" s="85"/>
      <c r="CQJ7" s="85"/>
      <c r="CQK7" s="85"/>
      <c r="CQL7" s="85"/>
      <c r="CQM7" s="85"/>
      <c r="CQN7" s="85"/>
      <c r="CQO7" s="85"/>
      <c r="CQP7" s="85"/>
      <c r="CQQ7" s="85"/>
      <c r="CQR7" s="85"/>
      <c r="CQS7" s="85"/>
      <c r="CQT7" s="85"/>
      <c r="CQU7" s="85"/>
      <c r="CQV7" s="85"/>
      <c r="CQW7" s="85"/>
      <c r="CQX7" s="85"/>
      <c r="CQY7" s="85"/>
      <c r="CQZ7" s="85"/>
      <c r="CRA7" s="85"/>
      <c r="CRB7" s="85"/>
      <c r="CRC7" s="85"/>
      <c r="CRD7" s="85"/>
      <c r="CRE7" s="85"/>
      <c r="CRF7" s="85"/>
      <c r="CRG7" s="85"/>
      <c r="CRH7" s="85"/>
      <c r="CRI7" s="85"/>
      <c r="CRJ7" s="85"/>
      <c r="CRK7" s="85"/>
      <c r="CRL7" s="85"/>
      <c r="CRM7" s="85"/>
      <c r="CRN7" s="85"/>
      <c r="CRO7" s="85"/>
      <c r="CRP7" s="85"/>
      <c r="CRQ7" s="85"/>
      <c r="CRR7" s="85"/>
      <c r="CRS7" s="85"/>
      <c r="CRT7" s="85"/>
      <c r="CRU7" s="85"/>
      <c r="CRV7" s="85"/>
      <c r="CRW7" s="85"/>
      <c r="CRX7" s="85"/>
      <c r="CRY7" s="85"/>
      <c r="CRZ7" s="85"/>
      <c r="CSA7" s="85"/>
      <c r="CSB7" s="85"/>
      <c r="CSC7" s="85"/>
      <c r="CSD7" s="85"/>
      <c r="CSE7" s="85"/>
      <c r="CSF7" s="85"/>
      <c r="CSG7" s="85"/>
      <c r="CSH7" s="85"/>
      <c r="CSI7" s="85"/>
      <c r="CSJ7" s="85"/>
      <c r="CSK7" s="85"/>
      <c r="CSL7" s="85"/>
      <c r="CSM7" s="85"/>
      <c r="CSN7" s="85"/>
      <c r="CSO7" s="85"/>
      <c r="CSP7" s="85"/>
      <c r="CSQ7" s="85"/>
      <c r="CSR7" s="85"/>
      <c r="CSS7" s="85"/>
      <c r="CST7" s="85"/>
      <c r="CSU7" s="85"/>
      <c r="CSV7" s="85"/>
      <c r="CSW7" s="85"/>
      <c r="CSX7" s="85"/>
      <c r="CSY7" s="85"/>
      <c r="CSZ7" s="85"/>
      <c r="CTA7" s="85"/>
      <c r="CTB7" s="85"/>
      <c r="CTC7" s="85"/>
      <c r="CTD7" s="85"/>
      <c r="CTE7" s="85"/>
      <c r="CTF7" s="85"/>
      <c r="CTG7" s="85"/>
      <c r="CTH7" s="85"/>
      <c r="CTI7" s="85"/>
      <c r="CTJ7" s="85"/>
      <c r="CTK7" s="85"/>
      <c r="CTL7" s="85"/>
      <c r="CTM7" s="85"/>
      <c r="CTN7" s="85"/>
      <c r="CTO7" s="85"/>
      <c r="CTP7" s="85"/>
      <c r="CTQ7" s="85"/>
      <c r="CTR7" s="85"/>
      <c r="CTS7" s="85"/>
      <c r="CTT7" s="85"/>
      <c r="CTU7" s="85"/>
      <c r="CTV7" s="85"/>
      <c r="CTW7" s="85"/>
      <c r="CTX7" s="85"/>
      <c r="CTY7" s="85"/>
      <c r="CTZ7" s="85"/>
      <c r="CUA7" s="85"/>
      <c r="CUB7" s="85"/>
      <c r="CUC7" s="85"/>
      <c r="CUD7" s="85"/>
      <c r="CUE7" s="85"/>
      <c r="CUF7" s="85"/>
      <c r="CUG7" s="85"/>
      <c r="CUH7" s="85"/>
      <c r="CUI7" s="85"/>
      <c r="CUJ7" s="85"/>
      <c r="CUK7" s="85"/>
      <c r="CUL7" s="85"/>
      <c r="CUM7" s="85"/>
      <c r="CUN7" s="85"/>
      <c r="CUO7" s="85"/>
      <c r="CUP7" s="85"/>
      <c r="CUQ7" s="85"/>
      <c r="CUR7" s="85"/>
      <c r="CUS7" s="85"/>
      <c r="CUT7" s="85"/>
      <c r="CUU7" s="85"/>
      <c r="CUV7" s="85"/>
      <c r="CUW7" s="85"/>
      <c r="CUX7" s="85"/>
      <c r="CUY7" s="85"/>
      <c r="CUZ7" s="85"/>
      <c r="CVA7" s="85"/>
      <c r="CVB7" s="85"/>
      <c r="CVC7" s="85"/>
      <c r="CVD7" s="85"/>
      <c r="CVE7" s="85"/>
      <c r="CVF7" s="85"/>
      <c r="CVG7" s="85"/>
      <c r="CVH7" s="85"/>
      <c r="CVI7" s="85"/>
      <c r="CVJ7" s="85"/>
      <c r="CVK7" s="85"/>
      <c r="CVL7" s="85"/>
      <c r="CVM7" s="85"/>
      <c r="CVN7" s="85"/>
      <c r="CVO7" s="85"/>
      <c r="CVP7" s="85"/>
      <c r="CVQ7" s="85"/>
      <c r="CVR7" s="85"/>
      <c r="CVS7" s="85"/>
      <c r="CVT7" s="85"/>
      <c r="CVU7" s="85"/>
      <c r="CVV7" s="85"/>
      <c r="CVW7" s="85"/>
      <c r="CVX7" s="85"/>
      <c r="CVY7" s="85"/>
      <c r="CVZ7" s="85"/>
      <c r="CWA7" s="85"/>
      <c r="CWB7" s="85"/>
      <c r="CWC7" s="85"/>
      <c r="CWD7" s="85"/>
      <c r="CWE7" s="85"/>
      <c r="CWF7" s="85"/>
      <c r="CWG7" s="85"/>
      <c r="CWH7" s="85"/>
      <c r="CWI7" s="85"/>
      <c r="CWJ7" s="85"/>
      <c r="CWK7" s="85"/>
      <c r="CWL7" s="85"/>
      <c r="CWM7" s="85"/>
      <c r="CWN7" s="85"/>
      <c r="CWO7" s="85"/>
      <c r="CWP7" s="85"/>
      <c r="CWQ7" s="85"/>
      <c r="CWR7" s="85"/>
      <c r="CWS7" s="85"/>
      <c r="CWT7" s="85"/>
      <c r="CWU7" s="85"/>
      <c r="CWV7" s="85"/>
      <c r="CWW7" s="85"/>
      <c r="CWX7" s="85"/>
      <c r="CWY7" s="85"/>
      <c r="CWZ7" s="85"/>
      <c r="CXA7" s="85"/>
      <c r="CXB7" s="85"/>
      <c r="CXC7" s="85"/>
      <c r="CXD7" s="85"/>
      <c r="CXE7" s="85"/>
      <c r="CXF7" s="85"/>
      <c r="CXG7" s="85"/>
      <c r="CXH7" s="85"/>
      <c r="CXI7" s="85"/>
      <c r="CXJ7" s="85"/>
      <c r="CXK7" s="85"/>
      <c r="CXL7" s="85"/>
      <c r="CXM7" s="85"/>
      <c r="CXN7" s="85"/>
      <c r="CXO7" s="85"/>
      <c r="CXP7" s="85"/>
      <c r="CXQ7" s="85"/>
      <c r="CXR7" s="85"/>
      <c r="CXS7" s="85"/>
      <c r="CXT7" s="85"/>
      <c r="CXU7" s="85"/>
      <c r="CXV7" s="85"/>
      <c r="CXW7" s="85"/>
      <c r="CXX7" s="85"/>
      <c r="CXY7" s="85"/>
      <c r="CXZ7" s="85"/>
      <c r="CYA7" s="85"/>
      <c r="CYB7" s="85"/>
      <c r="CYC7" s="85"/>
      <c r="CYD7" s="85"/>
      <c r="CYE7" s="85"/>
      <c r="CYF7" s="85"/>
      <c r="CYG7" s="85"/>
      <c r="CYH7" s="85"/>
      <c r="CYI7" s="85"/>
      <c r="CYJ7" s="85"/>
      <c r="CYK7" s="85"/>
      <c r="CYL7" s="85"/>
      <c r="CYM7" s="85"/>
      <c r="CYN7" s="85"/>
      <c r="CYO7" s="85"/>
      <c r="CYP7" s="85"/>
      <c r="CYQ7" s="85"/>
      <c r="CYR7" s="85"/>
      <c r="CYS7" s="85"/>
      <c r="CYT7" s="85"/>
      <c r="CYU7" s="85"/>
      <c r="CYV7" s="85"/>
      <c r="CYW7" s="85"/>
      <c r="CYX7" s="85"/>
      <c r="CYY7" s="85"/>
      <c r="CYZ7" s="85"/>
      <c r="CZA7" s="85"/>
      <c r="CZB7" s="85"/>
      <c r="CZC7" s="85"/>
      <c r="CZD7" s="85"/>
      <c r="CZE7" s="85"/>
      <c r="CZF7" s="85"/>
      <c r="CZG7" s="85"/>
      <c r="CZH7" s="85"/>
      <c r="CZI7" s="85"/>
      <c r="CZJ7" s="85"/>
      <c r="CZK7" s="85"/>
      <c r="CZL7" s="85"/>
      <c r="CZM7" s="85"/>
      <c r="CZN7" s="85"/>
      <c r="CZO7" s="85"/>
      <c r="CZP7" s="85"/>
      <c r="CZQ7" s="85"/>
      <c r="CZR7" s="85"/>
      <c r="CZS7" s="85"/>
      <c r="CZT7" s="85"/>
      <c r="CZU7" s="85"/>
      <c r="CZV7" s="85"/>
      <c r="CZW7" s="85"/>
      <c r="CZX7" s="85"/>
      <c r="CZY7" s="85"/>
      <c r="CZZ7" s="85"/>
      <c r="DAA7" s="85"/>
      <c r="DAB7" s="85"/>
      <c r="DAC7" s="85"/>
      <c r="DAD7" s="85"/>
      <c r="DAE7" s="85"/>
      <c r="DAF7" s="85"/>
      <c r="DAG7" s="85"/>
      <c r="DAH7" s="85"/>
      <c r="DAI7" s="85"/>
      <c r="DAJ7" s="85"/>
      <c r="DAK7" s="85"/>
      <c r="DAL7" s="85"/>
      <c r="DAM7" s="85"/>
      <c r="DAN7" s="85"/>
      <c r="DAO7" s="85"/>
      <c r="DAP7" s="85"/>
      <c r="DAQ7" s="85"/>
      <c r="DAR7" s="85"/>
      <c r="DAS7" s="85"/>
      <c r="DAT7" s="85"/>
      <c r="DAU7" s="85"/>
      <c r="DAV7" s="85"/>
      <c r="DAW7" s="85"/>
      <c r="DAX7" s="85"/>
      <c r="DAY7" s="85"/>
      <c r="DAZ7" s="85"/>
      <c r="DBA7" s="85"/>
      <c r="DBB7" s="85"/>
      <c r="DBC7" s="85"/>
      <c r="DBD7" s="85"/>
      <c r="DBE7" s="85"/>
      <c r="DBF7" s="85"/>
      <c r="DBG7" s="85"/>
      <c r="DBH7" s="85"/>
      <c r="DBI7" s="85"/>
      <c r="DBJ7" s="85"/>
      <c r="DBK7" s="85"/>
      <c r="DBL7" s="85"/>
      <c r="DBM7" s="85"/>
      <c r="DBN7" s="85"/>
      <c r="DBO7" s="85"/>
      <c r="DBP7" s="85"/>
      <c r="DBQ7" s="85"/>
      <c r="DBR7" s="85"/>
      <c r="DBS7" s="85"/>
      <c r="DBT7" s="85"/>
      <c r="DBU7" s="85"/>
      <c r="DBV7" s="85"/>
      <c r="DBW7" s="85"/>
      <c r="DBX7" s="85"/>
      <c r="DBY7" s="85"/>
      <c r="DBZ7" s="85"/>
      <c r="DCA7" s="85"/>
      <c r="DCB7" s="85"/>
      <c r="DCC7" s="85"/>
      <c r="DCD7" s="85"/>
      <c r="DCE7" s="85"/>
      <c r="DCF7" s="85"/>
      <c r="DCG7" s="85"/>
      <c r="DCH7" s="85"/>
      <c r="DCI7" s="85"/>
      <c r="DCJ7" s="85"/>
      <c r="DCK7" s="85"/>
      <c r="DCL7" s="85"/>
      <c r="DCM7" s="85"/>
      <c r="DCN7" s="85"/>
      <c r="DCO7" s="85"/>
      <c r="DCP7" s="85"/>
      <c r="DCQ7" s="85"/>
      <c r="DCR7" s="85"/>
      <c r="DCS7" s="85"/>
      <c r="DCT7" s="85"/>
      <c r="DCU7" s="85"/>
      <c r="DCV7" s="85"/>
      <c r="DCW7" s="85"/>
      <c r="DCX7" s="85"/>
      <c r="DCY7" s="85"/>
      <c r="DCZ7" s="85"/>
      <c r="DDA7" s="85"/>
      <c r="DDB7" s="85"/>
      <c r="DDC7" s="85"/>
      <c r="DDD7" s="85"/>
      <c r="DDE7" s="85"/>
      <c r="DDF7" s="85"/>
      <c r="DDG7" s="85"/>
      <c r="DDH7" s="85"/>
      <c r="DDI7" s="85"/>
      <c r="DDJ7" s="85"/>
      <c r="DDK7" s="85"/>
      <c r="DDL7" s="85"/>
      <c r="DDM7" s="85"/>
      <c r="DDN7" s="85"/>
      <c r="DDO7" s="85"/>
      <c r="DDP7" s="85"/>
      <c r="DDQ7" s="85"/>
      <c r="DDR7" s="85"/>
      <c r="DDS7" s="85"/>
      <c r="DDT7" s="85"/>
      <c r="DDU7" s="85"/>
      <c r="DDV7" s="85"/>
      <c r="DDW7" s="85"/>
      <c r="DDX7" s="85"/>
      <c r="DDY7" s="85"/>
      <c r="DDZ7" s="85"/>
      <c r="DEA7" s="85"/>
      <c r="DEB7" s="85"/>
      <c r="DEC7" s="85"/>
      <c r="DED7" s="85"/>
      <c r="DEE7" s="85"/>
      <c r="DEF7" s="85"/>
      <c r="DEG7" s="85"/>
      <c r="DEH7" s="85"/>
      <c r="DEI7" s="85"/>
      <c r="DEJ7" s="85"/>
      <c r="DEK7" s="85"/>
      <c r="DEL7" s="85"/>
      <c r="DEM7" s="85"/>
      <c r="DEN7" s="85"/>
      <c r="DEO7" s="85"/>
      <c r="DEP7" s="85"/>
      <c r="DEQ7" s="85"/>
      <c r="DER7" s="85"/>
      <c r="DES7" s="85"/>
      <c r="DET7" s="85"/>
      <c r="DEU7" s="85"/>
      <c r="DEV7" s="85"/>
      <c r="DEW7" s="85"/>
      <c r="DEX7" s="85"/>
      <c r="DEY7" s="85"/>
      <c r="DEZ7" s="85"/>
      <c r="DFA7" s="85"/>
      <c r="DFB7" s="85"/>
      <c r="DFC7" s="85"/>
      <c r="DFD7" s="85"/>
      <c r="DFE7" s="85"/>
      <c r="DFF7" s="85"/>
      <c r="DFG7" s="85"/>
      <c r="DFH7" s="85"/>
      <c r="DFI7" s="85"/>
      <c r="DFJ7" s="85"/>
      <c r="DFK7" s="85"/>
      <c r="DFL7" s="85"/>
      <c r="DFM7" s="85"/>
      <c r="DFN7" s="85"/>
      <c r="DFO7" s="85"/>
      <c r="DFP7" s="85"/>
      <c r="DFQ7" s="85"/>
      <c r="DFR7" s="85"/>
      <c r="DFS7" s="85"/>
      <c r="DFT7" s="85"/>
      <c r="DFU7" s="85"/>
      <c r="DFV7" s="85"/>
      <c r="DFW7" s="85"/>
      <c r="DFX7" s="85"/>
      <c r="DFY7" s="85"/>
      <c r="DFZ7" s="85"/>
      <c r="DGA7" s="85"/>
      <c r="DGB7" s="85"/>
      <c r="DGC7" s="85"/>
      <c r="DGD7" s="85"/>
      <c r="DGE7" s="85"/>
      <c r="DGF7" s="85"/>
      <c r="DGG7" s="85"/>
      <c r="DGH7" s="85"/>
      <c r="DGI7" s="85"/>
      <c r="DGJ7" s="85"/>
      <c r="DGK7" s="85"/>
      <c r="DGL7" s="85"/>
      <c r="DGM7" s="85"/>
      <c r="DGN7" s="85"/>
      <c r="DGO7" s="85"/>
      <c r="DGP7" s="85"/>
      <c r="DGQ7" s="85"/>
      <c r="DGR7" s="85"/>
      <c r="DGS7" s="85"/>
      <c r="DGT7" s="85"/>
      <c r="DGU7" s="85"/>
      <c r="DGV7" s="85"/>
      <c r="DGW7" s="85"/>
      <c r="DGX7" s="85"/>
      <c r="DGY7" s="85"/>
      <c r="DGZ7" s="85"/>
      <c r="DHA7" s="85"/>
      <c r="DHB7" s="85"/>
      <c r="DHC7" s="85"/>
      <c r="DHD7" s="85"/>
      <c r="DHE7" s="85"/>
      <c r="DHF7" s="85"/>
      <c r="DHG7" s="85"/>
      <c r="DHH7" s="85"/>
      <c r="DHI7" s="85"/>
      <c r="DHJ7" s="85"/>
      <c r="DHK7" s="85"/>
      <c r="DHL7" s="85"/>
      <c r="DHM7" s="85"/>
      <c r="DHN7" s="85"/>
      <c r="DHO7" s="85"/>
      <c r="DHP7" s="85"/>
      <c r="DHQ7" s="85"/>
      <c r="DHR7" s="85"/>
      <c r="DHS7" s="85"/>
      <c r="DHT7" s="85"/>
      <c r="DHU7" s="85"/>
      <c r="DHV7" s="85"/>
      <c r="DHW7" s="85"/>
      <c r="DHX7" s="85"/>
      <c r="DHY7" s="85"/>
      <c r="DHZ7" s="85"/>
      <c r="DIA7" s="85"/>
      <c r="DIB7" s="85"/>
      <c r="DIC7" s="85"/>
      <c r="DID7" s="85"/>
      <c r="DIE7" s="85"/>
      <c r="DIF7" s="85"/>
      <c r="DIG7" s="85"/>
      <c r="DIH7" s="85"/>
      <c r="DII7" s="85"/>
      <c r="DIJ7" s="85"/>
      <c r="DIK7" s="85"/>
      <c r="DIL7" s="85"/>
      <c r="DIM7" s="85"/>
      <c r="DIN7" s="85"/>
      <c r="DIO7" s="85"/>
      <c r="DIP7" s="85"/>
      <c r="DIQ7" s="85"/>
      <c r="DIR7" s="85"/>
      <c r="DIS7" s="85"/>
      <c r="DIT7" s="85"/>
      <c r="DIU7" s="85"/>
      <c r="DIV7" s="85"/>
      <c r="DIW7" s="85"/>
      <c r="DIX7" s="85"/>
      <c r="DIY7" s="85"/>
      <c r="DIZ7" s="85"/>
      <c r="DJA7" s="85"/>
      <c r="DJB7" s="85"/>
      <c r="DJC7" s="85"/>
      <c r="DJD7" s="85"/>
      <c r="DJE7" s="85"/>
      <c r="DJF7" s="85"/>
      <c r="DJG7" s="85"/>
      <c r="DJH7" s="85"/>
      <c r="DJI7" s="85"/>
      <c r="DJJ7" s="85"/>
      <c r="DJK7" s="85"/>
      <c r="DJL7" s="85"/>
      <c r="DJM7" s="85"/>
      <c r="DJN7" s="85"/>
      <c r="DJO7" s="85"/>
      <c r="DJP7" s="85"/>
      <c r="DJQ7" s="85"/>
      <c r="DJR7" s="85"/>
      <c r="DJS7" s="85"/>
      <c r="DJT7" s="85"/>
      <c r="DJU7" s="85"/>
      <c r="DJV7" s="85"/>
      <c r="DJW7" s="85"/>
      <c r="DJX7" s="85"/>
      <c r="DJY7" s="85"/>
      <c r="DJZ7" s="85"/>
      <c r="DKA7" s="85"/>
      <c r="DKB7" s="85"/>
      <c r="DKC7" s="85"/>
      <c r="DKD7" s="85"/>
      <c r="DKE7" s="85"/>
      <c r="DKF7" s="85"/>
      <c r="DKG7" s="85"/>
      <c r="DKH7" s="85"/>
      <c r="DKI7" s="85"/>
      <c r="DKJ7" s="85"/>
      <c r="DKK7" s="85"/>
      <c r="DKL7" s="85"/>
      <c r="DKM7" s="85"/>
      <c r="DKN7" s="85"/>
      <c r="DKO7" s="85"/>
      <c r="DKP7" s="85"/>
      <c r="DKQ7" s="85"/>
      <c r="DKR7" s="85"/>
      <c r="DKS7" s="85"/>
      <c r="DKT7" s="85"/>
      <c r="DKU7" s="85"/>
      <c r="DKV7" s="85"/>
      <c r="DKW7" s="85"/>
      <c r="DKX7" s="85"/>
      <c r="DKY7" s="85"/>
      <c r="DKZ7" s="85"/>
      <c r="DLA7" s="85"/>
      <c r="DLB7" s="85"/>
      <c r="DLC7" s="85"/>
      <c r="DLD7" s="85"/>
      <c r="DLE7" s="85"/>
      <c r="DLF7" s="85"/>
      <c r="DLG7" s="85"/>
      <c r="DLH7" s="85"/>
      <c r="DLI7" s="85"/>
      <c r="DLJ7" s="85"/>
      <c r="DLK7" s="85"/>
      <c r="DLL7" s="85"/>
      <c r="DLM7" s="85"/>
      <c r="DLN7" s="85"/>
      <c r="DLO7" s="85"/>
      <c r="DLP7" s="85"/>
      <c r="DLQ7" s="85"/>
      <c r="DLR7" s="85"/>
      <c r="DLS7" s="85"/>
      <c r="DLT7" s="85"/>
      <c r="DLU7" s="85"/>
      <c r="DLV7" s="85"/>
      <c r="DLW7" s="85"/>
      <c r="DLX7" s="85"/>
      <c r="DLY7" s="85"/>
      <c r="DLZ7" s="85"/>
      <c r="DMA7" s="85"/>
      <c r="DMB7" s="85"/>
      <c r="DMC7" s="85"/>
      <c r="DMD7" s="85"/>
      <c r="DME7" s="85"/>
      <c r="DMF7" s="85"/>
      <c r="DMG7" s="85"/>
      <c r="DMH7" s="85"/>
      <c r="DMI7" s="85"/>
      <c r="DMJ7" s="85"/>
      <c r="DMK7" s="85"/>
      <c r="DML7" s="85"/>
      <c r="DMM7" s="85"/>
      <c r="DMN7" s="85"/>
      <c r="DMO7" s="85"/>
      <c r="DMP7" s="85"/>
      <c r="DMQ7" s="85"/>
      <c r="DMR7" s="85"/>
      <c r="DMS7" s="85"/>
      <c r="DMT7" s="85"/>
      <c r="DMU7" s="85"/>
      <c r="DMV7" s="85"/>
      <c r="DMW7" s="85"/>
      <c r="DMX7" s="85"/>
      <c r="DMY7" s="85"/>
      <c r="DMZ7" s="85"/>
      <c r="DNA7" s="85"/>
      <c r="DNB7" s="85"/>
      <c r="DNC7" s="85"/>
      <c r="DND7" s="85"/>
      <c r="DNE7" s="85"/>
      <c r="DNF7" s="85"/>
      <c r="DNG7" s="85"/>
      <c r="DNH7" s="85"/>
      <c r="DNI7" s="85"/>
      <c r="DNJ7" s="85"/>
      <c r="DNK7" s="85"/>
      <c r="DNL7" s="85"/>
      <c r="DNM7" s="85"/>
      <c r="DNN7" s="85"/>
      <c r="DNO7" s="85"/>
      <c r="DNP7" s="85"/>
      <c r="DNQ7" s="85"/>
      <c r="DNR7" s="85"/>
      <c r="DNS7" s="85"/>
      <c r="DNT7" s="85"/>
      <c r="DNU7" s="85"/>
      <c r="DNV7" s="85"/>
      <c r="DNW7" s="85"/>
      <c r="DNX7" s="85"/>
      <c r="DNY7" s="85"/>
      <c r="DNZ7" s="85"/>
      <c r="DOA7" s="85"/>
      <c r="DOB7" s="85"/>
      <c r="DOC7" s="85"/>
      <c r="DOD7" s="85"/>
      <c r="DOE7" s="85"/>
      <c r="DOF7" s="85"/>
      <c r="DOG7" s="85"/>
      <c r="DOH7" s="85"/>
      <c r="DOI7" s="85"/>
      <c r="DOJ7" s="85"/>
      <c r="DOK7" s="85"/>
      <c r="DOL7" s="85"/>
      <c r="DOM7" s="85"/>
      <c r="DON7" s="85"/>
      <c r="DOO7" s="85"/>
      <c r="DOP7" s="85"/>
      <c r="DOQ7" s="85"/>
      <c r="DOR7" s="85"/>
      <c r="DOS7" s="85"/>
      <c r="DOT7" s="85"/>
      <c r="DOU7" s="85"/>
      <c r="DOV7" s="85"/>
      <c r="DOW7" s="85"/>
      <c r="DOX7" s="85"/>
      <c r="DOY7" s="85"/>
      <c r="DOZ7" s="85"/>
      <c r="DPA7" s="85"/>
      <c r="DPB7" s="85"/>
      <c r="DPC7" s="85"/>
      <c r="DPD7" s="85"/>
      <c r="DPE7" s="85"/>
      <c r="DPF7" s="85"/>
      <c r="DPG7" s="85"/>
      <c r="DPH7" s="85"/>
      <c r="DPI7" s="85"/>
      <c r="DPJ7" s="85"/>
      <c r="DPK7" s="85"/>
      <c r="DPL7" s="85"/>
      <c r="DPM7" s="85"/>
      <c r="DPN7" s="85"/>
      <c r="DPO7" s="85"/>
      <c r="DPP7" s="85"/>
      <c r="DPQ7" s="85"/>
      <c r="DPR7" s="85"/>
      <c r="DPS7" s="85"/>
      <c r="DPT7" s="85"/>
      <c r="DPU7" s="85"/>
      <c r="DPV7" s="85"/>
      <c r="DPW7" s="85"/>
      <c r="DPX7" s="85"/>
      <c r="DPY7" s="85"/>
      <c r="DPZ7" s="85"/>
      <c r="DQA7" s="85"/>
      <c r="DQB7" s="85"/>
      <c r="DQC7" s="85"/>
      <c r="DQD7" s="85"/>
      <c r="DQE7" s="85"/>
      <c r="DQF7" s="85"/>
      <c r="DQG7" s="85"/>
      <c r="DQH7" s="85"/>
      <c r="DQI7" s="85"/>
      <c r="DQJ7" s="85"/>
      <c r="DQK7" s="85"/>
      <c r="DQL7" s="85"/>
      <c r="DQM7" s="85"/>
      <c r="DQN7" s="85"/>
      <c r="DQO7" s="85"/>
      <c r="DQP7" s="85"/>
      <c r="DQQ7" s="85"/>
      <c r="DQR7" s="85"/>
      <c r="DQS7" s="85"/>
      <c r="DQT7" s="85"/>
      <c r="DQU7" s="85"/>
      <c r="DQV7" s="85"/>
      <c r="DQW7" s="85"/>
      <c r="DQX7" s="85"/>
      <c r="DQY7" s="85"/>
      <c r="DQZ7" s="85"/>
      <c r="DRA7" s="85"/>
      <c r="DRB7" s="85"/>
      <c r="DRC7" s="85"/>
      <c r="DRD7" s="85"/>
      <c r="DRE7" s="85"/>
      <c r="DRF7" s="85"/>
      <c r="DRG7" s="85"/>
      <c r="DRH7" s="85"/>
      <c r="DRI7" s="85"/>
      <c r="DRJ7" s="85"/>
      <c r="DRK7" s="85"/>
      <c r="DRL7" s="85"/>
      <c r="DRM7" s="85"/>
      <c r="DRN7" s="85"/>
      <c r="DRO7" s="85"/>
      <c r="DRP7" s="85"/>
      <c r="DRQ7" s="85"/>
      <c r="DRR7" s="85"/>
      <c r="DRS7" s="85"/>
      <c r="DRT7" s="85"/>
      <c r="DRU7" s="85"/>
      <c r="DRV7" s="85"/>
      <c r="DRW7" s="85"/>
      <c r="DRX7" s="85"/>
      <c r="DRY7" s="85"/>
      <c r="DRZ7" s="85"/>
      <c r="DSA7" s="85"/>
      <c r="DSB7" s="85"/>
      <c r="DSC7" s="85"/>
      <c r="DSD7" s="85"/>
      <c r="DSE7" s="85"/>
      <c r="DSF7" s="85"/>
      <c r="DSG7" s="85"/>
      <c r="DSH7" s="85"/>
      <c r="DSI7" s="85"/>
      <c r="DSJ7" s="85"/>
      <c r="DSK7" s="85"/>
      <c r="DSL7" s="85"/>
      <c r="DSM7" s="85"/>
      <c r="DSN7" s="85"/>
      <c r="DSO7" s="85"/>
      <c r="DSP7" s="85"/>
      <c r="DSQ7" s="85"/>
      <c r="DSR7" s="85"/>
      <c r="DSS7" s="85"/>
      <c r="DST7" s="85"/>
      <c r="DSU7" s="85"/>
      <c r="DSV7" s="85"/>
      <c r="DSW7" s="85"/>
      <c r="DSX7" s="85"/>
      <c r="DSY7" s="85"/>
      <c r="DSZ7" s="85"/>
      <c r="DTA7" s="85"/>
      <c r="DTB7" s="85"/>
      <c r="DTC7" s="85"/>
      <c r="DTD7" s="85"/>
      <c r="DTE7" s="85"/>
      <c r="DTF7" s="85"/>
      <c r="DTG7" s="85"/>
      <c r="DTH7" s="85"/>
      <c r="DTI7" s="85"/>
      <c r="DTJ7" s="85"/>
      <c r="DTK7" s="85"/>
      <c r="DTL7" s="85"/>
      <c r="DTM7" s="85"/>
      <c r="DTN7" s="85"/>
      <c r="DTO7" s="85"/>
      <c r="DTP7" s="85"/>
      <c r="DTQ7" s="85"/>
      <c r="DTR7" s="85"/>
      <c r="DTS7" s="85"/>
      <c r="DTT7" s="85"/>
      <c r="DTU7" s="85"/>
      <c r="DTV7" s="85"/>
      <c r="DTW7" s="85"/>
      <c r="DTX7" s="85"/>
      <c r="DTY7" s="85"/>
      <c r="DTZ7" s="85"/>
      <c r="DUA7" s="85"/>
      <c r="DUB7" s="85"/>
      <c r="DUC7" s="85"/>
      <c r="DUD7" s="85"/>
      <c r="DUE7" s="85"/>
      <c r="DUF7" s="85"/>
      <c r="DUG7" s="85"/>
      <c r="DUH7" s="85"/>
      <c r="DUI7" s="85"/>
      <c r="DUJ7" s="85"/>
      <c r="DUK7" s="85"/>
      <c r="DUL7" s="85"/>
      <c r="DUM7" s="85"/>
      <c r="DUN7" s="85"/>
      <c r="DUO7" s="85"/>
      <c r="DUP7" s="85"/>
      <c r="DUQ7" s="85"/>
      <c r="DUR7" s="85"/>
      <c r="DUS7" s="85"/>
      <c r="DUT7" s="85"/>
      <c r="DUU7" s="85"/>
      <c r="DUV7" s="85"/>
      <c r="DUW7" s="85"/>
      <c r="DUX7" s="85"/>
      <c r="DUY7" s="85"/>
      <c r="DUZ7" s="85"/>
      <c r="DVA7" s="85"/>
      <c r="DVB7" s="85"/>
      <c r="DVC7" s="85"/>
      <c r="DVD7" s="85"/>
      <c r="DVE7" s="85"/>
      <c r="DVF7" s="85"/>
      <c r="DVG7" s="85"/>
      <c r="DVH7" s="85"/>
      <c r="DVI7" s="85"/>
      <c r="DVJ7" s="85"/>
      <c r="DVK7" s="85"/>
      <c r="DVL7" s="85"/>
      <c r="DVM7" s="85"/>
      <c r="DVN7" s="85"/>
      <c r="DVO7" s="85"/>
      <c r="DVP7" s="85"/>
      <c r="DVQ7" s="85"/>
      <c r="DVR7" s="85"/>
      <c r="DVS7" s="85"/>
      <c r="DVT7" s="85"/>
      <c r="DVU7" s="85"/>
      <c r="DVV7" s="85"/>
      <c r="DVW7" s="85"/>
      <c r="DVX7" s="85"/>
      <c r="DVY7" s="85"/>
      <c r="DVZ7" s="85"/>
      <c r="DWA7" s="85"/>
      <c r="DWB7" s="85"/>
      <c r="DWC7" s="85"/>
      <c r="DWD7" s="85"/>
      <c r="DWE7" s="85"/>
      <c r="DWF7" s="85"/>
      <c r="DWG7" s="85"/>
      <c r="DWH7" s="85"/>
      <c r="DWI7" s="85"/>
      <c r="DWJ7" s="85"/>
      <c r="DWK7" s="85"/>
      <c r="DWL7" s="85"/>
      <c r="DWM7" s="85"/>
      <c r="DWN7" s="85"/>
      <c r="DWO7" s="85"/>
      <c r="DWP7" s="85"/>
      <c r="DWQ7" s="85"/>
      <c r="DWR7" s="85"/>
      <c r="DWS7" s="85"/>
      <c r="DWT7" s="85"/>
      <c r="DWU7" s="85"/>
      <c r="DWV7" s="85"/>
      <c r="DWW7" s="85"/>
      <c r="DWX7" s="85"/>
      <c r="DWY7" s="85"/>
      <c r="DWZ7" s="85"/>
      <c r="DXA7" s="85"/>
      <c r="DXB7" s="85"/>
      <c r="DXC7" s="85"/>
      <c r="DXD7" s="85"/>
      <c r="DXE7" s="85"/>
      <c r="DXF7" s="85"/>
      <c r="DXG7" s="85"/>
      <c r="DXH7" s="85"/>
      <c r="DXI7" s="85"/>
      <c r="DXJ7" s="85"/>
      <c r="DXK7" s="85"/>
      <c r="DXL7" s="85"/>
      <c r="DXM7" s="85"/>
      <c r="DXN7" s="85"/>
      <c r="DXO7" s="85"/>
      <c r="DXP7" s="85"/>
      <c r="DXQ7" s="85"/>
      <c r="DXR7" s="85"/>
      <c r="DXS7" s="85"/>
      <c r="DXT7" s="85"/>
      <c r="DXU7" s="85"/>
      <c r="DXV7" s="85"/>
      <c r="DXW7" s="85"/>
      <c r="DXX7" s="85"/>
      <c r="DXY7" s="85"/>
      <c r="DXZ7" s="85"/>
      <c r="DYA7" s="85"/>
      <c r="DYB7" s="85"/>
      <c r="DYC7" s="85"/>
      <c r="DYD7" s="85"/>
      <c r="DYE7" s="85"/>
      <c r="DYF7" s="85"/>
      <c r="DYG7" s="85"/>
      <c r="DYH7" s="85"/>
      <c r="DYI7" s="85"/>
      <c r="DYJ7" s="85"/>
      <c r="DYK7" s="85"/>
      <c r="DYL7" s="85"/>
      <c r="DYM7" s="85"/>
      <c r="DYN7" s="85"/>
      <c r="DYO7" s="85"/>
      <c r="DYP7" s="85"/>
      <c r="DYQ7" s="85"/>
      <c r="DYR7" s="85"/>
      <c r="DYS7" s="85"/>
      <c r="DYT7" s="85"/>
      <c r="DYU7" s="85"/>
      <c r="DYV7" s="85"/>
      <c r="DYW7" s="85"/>
      <c r="DYX7" s="85"/>
      <c r="DYY7" s="85"/>
      <c r="DYZ7" s="85"/>
      <c r="DZA7" s="85"/>
      <c r="DZB7" s="85"/>
      <c r="DZC7" s="85"/>
      <c r="DZD7" s="85"/>
      <c r="DZE7" s="85"/>
      <c r="DZF7" s="85"/>
      <c r="DZG7" s="85"/>
      <c r="DZH7" s="85"/>
      <c r="DZI7" s="85"/>
      <c r="DZJ7" s="85"/>
      <c r="DZK7" s="85"/>
      <c r="DZL7" s="85"/>
      <c r="DZM7" s="85"/>
      <c r="DZN7" s="85"/>
      <c r="DZO7" s="85"/>
      <c r="DZP7" s="85"/>
      <c r="DZQ7" s="85"/>
      <c r="DZR7" s="85"/>
      <c r="DZS7" s="85"/>
      <c r="DZT7" s="85"/>
      <c r="DZU7" s="85"/>
      <c r="DZV7" s="85"/>
      <c r="DZW7" s="85"/>
      <c r="DZX7" s="85"/>
      <c r="DZY7" s="85"/>
      <c r="DZZ7" s="85"/>
      <c r="EAA7" s="85"/>
      <c r="EAB7" s="85"/>
      <c r="EAC7" s="85"/>
      <c r="EAD7" s="85"/>
      <c r="EAE7" s="85"/>
      <c r="EAF7" s="85"/>
      <c r="EAG7" s="85"/>
      <c r="EAH7" s="85"/>
      <c r="EAI7" s="85"/>
      <c r="EAJ7" s="85"/>
      <c r="EAK7" s="85"/>
      <c r="EAL7" s="85"/>
      <c r="EAM7" s="85"/>
      <c r="EAN7" s="85"/>
      <c r="EAO7" s="85"/>
      <c r="EAP7" s="85"/>
      <c r="EAQ7" s="85"/>
      <c r="EAR7" s="85"/>
      <c r="EAS7" s="85"/>
      <c r="EAT7" s="85"/>
      <c r="EAU7" s="85"/>
      <c r="EAV7" s="85"/>
      <c r="EAW7" s="85"/>
      <c r="EAX7" s="85"/>
      <c r="EAY7" s="85"/>
      <c r="EAZ7" s="85"/>
      <c r="EBA7" s="85"/>
      <c r="EBB7" s="85"/>
      <c r="EBC7" s="85"/>
      <c r="EBD7" s="85"/>
      <c r="EBE7" s="85"/>
      <c r="EBF7" s="85"/>
      <c r="EBG7" s="85"/>
      <c r="EBH7" s="85"/>
      <c r="EBI7" s="85"/>
      <c r="EBJ7" s="85"/>
      <c r="EBK7" s="85"/>
      <c r="EBL7" s="85"/>
      <c r="EBM7" s="85"/>
      <c r="EBN7" s="85"/>
      <c r="EBO7" s="85"/>
      <c r="EBP7" s="85"/>
      <c r="EBQ7" s="85"/>
      <c r="EBR7" s="85"/>
      <c r="EBS7" s="85"/>
      <c r="EBT7" s="85"/>
      <c r="EBU7" s="85"/>
      <c r="EBV7" s="85"/>
      <c r="EBW7" s="85"/>
      <c r="EBX7" s="85"/>
      <c r="EBY7" s="85"/>
      <c r="EBZ7" s="85"/>
      <c r="ECA7" s="85"/>
      <c r="ECB7" s="85"/>
      <c r="ECC7" s="85"/>
      <c r="ECD7" s="85"/>
      <c r="ECE7" s="85"/>
      <c r="ECF7" s="85"/>
      <c r="ECG7" s="85"/>
      <c r="ECH7" s="85"/>
      <c r="ECI7" s="85"/>
      <c r="ECJ7" s="85"/>
      <c r="ECK7" s="85"/>
      <c r="ECL7" s="85"/>
      <c r="ECM7" s="85"/>
      <c r="ECN7" s="85"/>
      <c r="ECO7" s="85"/>
      <c r="ECP7" s="85"/>
      <c r="ECQ7" s="85"/>
      <c r="ECR7" s="85"/>
      <c r="ECS7" s="85"/>
      <c r="ECT7" s="85"/>
      <c r="ECU7" s="85"/>
      <c r="ECV7" s="85"/>
      <c r="ECW7" s="85"/>
      <c r="ECX7" s="85"/>
      <c r="ECY7" s="85"/>
      <c r="ECZ7" s="85"/>
      <c r="EDA7" s="85"/>
      <c r="EDB7" s="85"/>
      <c r="EDC7" s="85"/>
      <c r="EDD7" s="85"/>
      <c r="EDE7" s="85"/>
      <c r="EDF7" s="85"/>
      <c r="EDG7" s="85"/>
      <c r="EDH7" s="85"/>
      <c r="EDI7" s="85"/>
      <c r="EDJ7" s="85"/>
      <c r="EDK7" s="85"/>
      <c r="EDL7" s="85"/>
      <c r="EDM7" s="85"/>
      <c r="EDN7" s="85"/>
      <c r="EDO7" s="85"/>
      <c r="EDP7" s="85"/>
      <c r="EDQ7" s="85"/>
      <c r="EDR7" s="85"/>
      <c r="EDS7" s="85"/>
      <c r="EDT7" s="85"/>
      <c r="EDU7" s="85"/>
      <c r="EDV7" s="85"/>
      <c r="EDW7" s="85"/>
      <c r="EDX7" s="85"/>
      <c r="EDY7" s="85"/>
      <c r="EDZ7" s="85"/>
      <c r="EEA7" s="85"/>
      <c r="EEB7" s="85"/>
      <c r="EEC7" s="85"/>
      <c r="EED7" s="85"/>
      <c r="EEE7" s="85"/>
      <c r="EEF7" s="85"/>
      <c r="EEG7" s="85"/>
      <c r="EEH7" s="85"/>
      <c r="EEI7" s="85"/>
      <c r="EEJ7" s="85"/>
      <c r="EEK7" s="85"/>
      <c r="EEL7" s="85"/>
      <c r="EEM7" s="85"/>
      <c r="EEN7" s="85"/>
      <c r="EEO7" s="85"/>
      <c r="EEP7" s="85"/>
      <c r="EEQ7" s="85"/>
      <c r="EER7" s="85"/>
      <c r="EES7" s="85"/>
      <c r="EET7" s="85"/>
      <c r="EEU7" s="85"/>
      <c r="EEV7" s="85"/>
      <c r="EEW7" s="85"/>
      <c r="EEX7" s="85"/>
      <c r="EEY7" s="85"/>
      <c r="EEZ7" s="85"/>
      <c r="EFA7" s="85"/>
      <c r="EFB7" s="85"/>
      <c r="EFC7" s="85"/>
      <c r="EFD7" s="85"/>
      <c r="EFE7" s="85"/>
      <c r="EFF7" s="85"/>
      <c r="EFG7" s="85"/>
      <c r="EFH7" s="85"/>
      <c r="EFI7" s="85"/>
      <c r="EFJ7" s="85"/>
      <c r="EFK7" s="85"/>
      <c r="EFL7" s="85"/>
      <c r="EFM7" s="85"/>
      <c r="EFN7" s="85"/>
      <c r="EFO7" s="85"/>
      <c r="EFP7" s="85"/>
      <c r="EFQ7" s="85"/>
      <c r="EFR7" s="85"/>
      <c r="EFS7" s="85"/>
      <c r="EFT7" s="85"/>
      <c r="EFU7" s="85"/>
      <c r="EFV7" s="85"/>
      <c r="EFW7" s="85"/>
      <c r="EFX7" s="85"/>
      <c r="EFY7" s="85"/>
      <c r="EFZ7" s="85"/>
      <c r="EGA7" s="85"/>
      <c r="EGB7" s="85"/>
      <c r="EGC7" s="85"/>
      <c r="EGD7" s="85"/>
      <c r="EGE7" s="85"/>
      <c r="EGF7" s="85"/>
      <c r="EGG7" s="85"/>
      <c r="EGH7" s="85"/>
      <c r="EGI7" s="85"/>
      <c r="EGJ7" s="85"/>
      <c r="EGK7" s="85"/>
      <c r="EGL7" s="85"/>
      <c r="EGM7" s="85"/>
      <c r="EGN7" s="85"/>
      <c r="EGO7" s="85"/>
      <c r="EGP7" s="85"/>
      <c r="EGQ7" s="85"/>
      <c r="EGR7" s="85"/>
      <c r="EGS7" s="85"/>
      <c r="EGT7" s="85"/>
      <c r="EGU7" s="85"/>
      <c r="EGV7" s="85"/>
      <c r="EGW7" s="85"/>
      <c r="EGX7" s="85"/>
      <c r="EGY7" s="85"/>
      <c r="EGZ7" s="85"/>
      <c r="EHA7" s="85"/>
      <c r="EHB7" s="85"/>
      <c r="EHC7" s="85"/>
      <c r="EHD7" s="85"/>
      <c r="EHE7" s="85"/>
      <c r="EHF7" s="85"/>
      <c r="EHG7" s="85"/>
      <c r="EHH7" s="85"/>
      <c r="EHI7" s="85"/>
      <c r="EHJ7" s="85"/>
      <c r="EHK7" s="85"/>
      <c r="EHL7" s="85"/>
      <c r="EHM7" s="85"/>
      <c r="EHN7" s="85"/>
      <c r="EHO7" s="85"/>
      <c r="EHP7" s="85"/>
      <c r="EHQ7" s="85"/>
      <c r="EHR7" s="85"/>
      <c r="EHS7" s="85"/>
      <c r="EHT7" s="85"/>
      <c r="EHU7" s="85"/>
      <c r="EHV7" s="85"/>
      <c r="EHW7" s="85"/>
      <c r="EHX7" s="85"/>
      <c r="EHY7" s="85"/>
      <c r="EHZ7" s="85"/>
      <c r="EIA7" s="85"/>
      <c r="EIB7" s="85"/>
      <c r="EIC7" s="85"/>
      <c r="EID7" s="85"/>
      <c r="EIE7" s="85"/>
      <c r="EIF7" s="85"/>
      <c r="EIG7" s="85"/>
      <c r="EIH7" s="85"/>
      <c r="EII7" s="85"/>
      <c r="EIJ7" s="85"/>
      <c r="EIK7" s="85"/>
      <c r="EIL7" s="85"/>
      <c r="EIM7" s="85"/>
      <c r="EIN7" s="85"/>
      <c r="EIO7" s="85"/>
      <c r="EIP7" s="85"/>
      <c r="EIQ7" s="85"/>
      <c r="EIR7" s="85"/>
      <c r="EIS7" s="85"/>
      <c r="EIT7" s="85"/>
      <c r="EIU7" s="85"/>
      <c r="EIV7" s="85"/>
      <c r="EIW7" s="85"/>
      <c r="EIX7" s="85"/>
      <c r="EIY7" s="85"/>
      <c r="EIZ7" s="85"/>
      <c r="EJA7" s="85"/>
      <c r="EJB7" s="85"/>
      <c r="EJC7" s="85"/>
      <c r="EJD7" s="85"/>
      <c r="EJE7" s="85"/>
      <c r="EJF7" s="85"/>
      <c r="EJG7" s="85"/>
      <c r="EJH7" s="85"/>
      <c r="EJI7" s="85"/>
      <c r="EJJ7" s="85"/>
      <c r="EJK7" s="85"/>
      <c r="EJL7" s="85"/>
      <c r="EJM7" s="85"/>
      <c r="EJN7" s="85"/>
      <c r="EJO7" s="85"/>
      <c r="EJP7" s="85"/>
      <c r="EJQ7" s="85"/>
      <c r="EJR7" s="85"/>
      <c r="EJS7" s="85"/>
      <c r="EJT7" s="85"/>
      <c r="EJU7" s="85"/>
      <c r="EJV7" s="85"/>
      <c r="EJW7" s="85"/>
      <c r="EJX7" s="85"/>
      <c r="EJY7" s="85"/>
      <c r="EJZ7" s="85"/>
      <c r="EKA7" s="85"/>
      <c r="EKB7" s="85"/>
      <c r="EKC7" s="85"/>
      <c r="EKD7" s="85"/>
      <c r="EKE7" s="85"/>
      <c r="EKF7" s="85"/>
      <c r="EKG7" s="85"/>
      <c r="EKH7" s="85"/>
      <c r="EKI7" s="85"/>
      <c r="EKJ7" s="85"/>
      <c r="EKK7" s="85"/>
      <c r="EKL7" s="85"/>
      <c r="EKM7" s="85"/>
      <c r="EKN7" s="85"/>
      <c r="EKO7" s="85"/>
      <c r="EKP7" s="85"/>
      <c r="EKQ7" s="85"/>
      <c r="EKR7" s="85"/>
      <c r="EKS7" s="85"/>
      <c r="EKT7" s="85"/>
      <c r="EKU7" s="85"/>
      <c r="EKV7" s="85"/>
      <c r="EKW7" s="85"/>
      <c r="EKX7" s="85"/>
      <c r="EKY7" s="85"/>
      <c r="EKZ7" s="85"/>
      <c r="ELA7" s="85"/>
      <c r="ELB7" s="85"/>
      <c r="ELC7" s="85"/>
      <c r="ELD7" s="85"/>
      <c r="ELE7" s="85"/>
      <c r="ELF7" s="85"/>
      <c r="ELG7" s="85"/>
      <c r="ELH7" s="85"/>
      <c r="ELI7" s="85"/>
      <c r="ELJ7" s="85"/>
      <c r="ELK7" s="85"/>
      <c r="ELL7" s="85"/>
      <c r="ELM7" s="85"/>
      <c r="ELN7" s="85"/>
      <c r="ELO7" s="85"/>
      <c r="ELP7" s="85"/>
      <c r="ELQ7" s="85"/>
      <c r="ELR7" s="85"/>
      <c r="ELS7" s="85"/>
      <c r="ELT7" s="85"/>
      <c r="ELU7" s="85"/>
      <c r="ELV7" s="85"/>
      <c r="ELW7" s="85"/>
      <c r="ELX7" s="85"/>
      <c r="ELY7" s="85"/>
      <c r="ELZ7" s="85"/>
      <c r="EMA7" s="85"/>
      <c r="EMB7" s="85"/>
      <c r="EMC7" s="85"/>
      <c r="EMD7" s="85"/>
      <c r="EME7" s="85"/>
      <c r="EMF7" s="85"/>
      <c r="EMG7" s="85"/>
      <c r="EMH7" s="85"/>
      <c r="EMI7" s="85"/>
      <c r="EMJ7" s="85"/>
      <c r="EMK7" s="85"/>
      <c r="EML7" s="85"/>
      <c r="EMM7" s="85"/>
      <c r="EMN7" s="85"/>
      <c r="EMO7" s="85"/>
      <c r="EMP7" s="85"/>
      <c r="EMQ7" s="85"/>
      <c r="EMR7" s="85"/>
      <c r="EMS7" s="85"/>
      <c r="EMT7" s="85"/>
      <c r="EMU7" s="85"/>
      <c r="EMV7" s="85"/>
      <c r="EMW7" s="85"/>
      <c r="EMX7" s="85"/>
      <c r="EMY7" s="85"/>
      <c r="EMZ7" s="85"/>
      <c r="ENA7" s="85"/>
      <c r="ENB7" s="85"/>
      <c r="ENC7" s="85"/>
      <c r="END7" s="85"/>
      <c r="ENE7" s="85"/>
      <c r="ENF7" s="85"/>
      <c r="ENG7" s="85"/>
      <c r="ENH7" s="85"/>
      <c r="ENI7" s="85"/>
      <c r="ENJ7" s="85"/>
      <c r="ENK7" s="85"/>
      <c r="ENL7" s="85"/>
      <c r="ENM7" s="85"/>
      <c r="ENN7" s="85"/>
      <c r="ENO7" s="85"/>
      <c r="ENP7" s="85"/>
      <c r="ENQ7" s="85"/>
      <c r="ENR7" s="85"/>
      <c r="ENS7" s="85"/>
      <c r="ENT7" s="85"/>
      <c r="ENU7" s="85"/>
      <c r="ENV7" s="85"/>
      <c r="ENW7" s="85"/>
      <c r="ENX7" s="85"/>
      <c r="ENY7" s="85"/>
      <c r="ENZ7" s="85"/>
      <c r="EOA7" s="85"/>
      <c r="EOB7" s="85"/>
      <c r="EOC7" s="85"/>
      <c r="EOD7" s="85"/>
      <c r="EOE7" s="85"/>
      <c r="EOF7" s="85"/>
      <c r="EOG7" s="85"/>
      <c r="EOH7" s="85"/>
      <c r="EOI7" s="85"/>
      <c r="EOJ7" s="85"/>
      <c r="EOK7" s="85"/>
      <c r="EOL7" s="85"/>
      <c r="EOM7" s="85"/>
      <c r="EON7" s="85"/>
      <c r="EOO7" s="85"/>
      <c r="EOP7" s="85"/>
      <c r="EOQ7" s="85"/>
      <c r="EOR7" s="85"/>
      <c r="EOS7" s="85"/>
      <c r="EOT7" s="85"/>
      <c r="EOU7" s="85"/>
      <c r="EOV7" s="85"/>
      <c r="EOW7" s="85"/>
      <c r="EOX7" s="85"/>
      <c r="EOY7" s="85"/>
      <c r="EOZ7" s="85"/>
      <c r="EPA7" s="85"/>
      <c r="EPB7" s="85"/>
      <c r="EPC7" s="85"/>
      <c r="EPD7" s="85"/>
      <c r="EPE7" s="85"/>
      <c r="EPF7" s="85"/>
      <c r="EPG7" s="85"/>
      <c r="EPH7" s="85"/>
      <c r="EPI7" s="85"/>
      <c r="EPJ7" s="85"/>
      <c r="EPK7" s="85"/>
      <c r="EPL7" s="85"/>
      <c r="EPM7" s="85"/>
      <c r="EPN7" s="85"/>
      <c r="EPO7" s="85"/>
      <c r="EPP7" s="85"/>
      <c r="EPQ7" s="85"/>
      <c r="EPR7" s="85"/>
      <c r="EPS7" s="85"/>
      <c r="EPT7" s="85"/>
      <c r="EPU7" s="85"/>
      <c r="EPV7" s="85"/>
      <c r="EPW7" s="85"/>
      <c r="EPX7" s="85"/>
      <c r="EPY7" s="85"/>
      <c r="EPZ7" s="85"/>
      <c r="EQA7" s="85"/>
      <c r="EQB7" s="85"/>
      <c r="EQC7" s="85"/>
      <c r="EQD7" s="85"/>
      <c r="EQE7" s="85"/>
      <c r="EQF7" s="85"/>
      <c r="EQG7" s="85"/>
      <c r="EQH7" s="85"/>
      <c r="EQI7" s="85"/>
      <c r="EQJ7" s="85"/>
      <c r="EQK7" s="85"/>
      <c r="EQL7" s="85"/>
      <c r="EQM7" s="85"/>
      <c r="EQN7" s="85"/>
      <c r="EQO7" s="85"/>
      <c r="EQP7" s="85"/>
      <c r="EQQ7" s="85"/>
      <c r="EQR7" s="85"/>
      <c r="EQS7" s="85"/>
      <c r="EQT7" s="85"/>
      <c r="EQU7" s="85"/>
      <c r="EQV7" s="85"/>
      <c r="EQW7" s="85"/>
      <c r="EQX7" s="85"/>
      <c r="EQY7" s="85"/>
      <c r="EQZ7" s="85"/>
      <c r="ERA7" s="85"/>
      <c r="ERB7" s="85"/>
      <c r="ERC7" s="85"/>
      <c r="ERD7" s="85"/>
      <c r="ERE7" s="85"/>
      <c r="ERF7" s="85"/>
      <c r="ERG7" s="85"/>
      <c r="ERH7" s="85"/>
      <c r="ERI7" s="85"/>
      <c r="ERJ7" s="85"/>
      <c r="ERK7" s="85"/>
      <c r="ERL7" s="85"/>
      <c r="ERM7" s="85"/>
      <c r="ERN7" s="85"/>
      <c r="ERO7" s="85"/>
      <c r="ERP7" s="85"/>
      <c r="ERQ7" s="85"/>
      <c r="ERR7" s="85"/>
      <c r="ERS7" s="85"/>
      <c r="ERT7" s="85"/>
      <c r="ERU7" s="85"/>
      <c r="ERV7" s="85"/>
      <c r="ERW7" s="85"/>
      <c r="ERX7" s="85"/>
      <c r="ERY7" s="85"/>
      <c r="ERZ7" s="85"/>
      <c r="ESA7" s="85"/>
      <c r="ESB7" s="85"/>
      <c r="ESC7" s="85"/>
      <c r="ESD7" s="85"/>
      <c r="ESE7" s="85"/>
      <c r="ESF7" s="85"/>
      <c r="ESG7" s="85"/>
      <c r="ESH7" s="85"/>
      <c r="ESI7" s="85"/>
      <c r="ESJ7" s="85"/>
      <c r="ESK7" s="85"/>
      <c r="ESL7" s="85"/>
      <c r="ESM7" s="85"/>
      <c r="ESN7" s="85"/>
      <c r="ESO7" s="85"/>
      <c r="ESP7" s="85"/>
      <c r="ESQ7" s="85"/>
      <c r="ESR7" s="85"/>
      <c r="ESS7" s="85"/>
      <c r="EST7" s="85"/>
      <c r="ESU7" s="85"/>
      <c r="ESV7" s="85"/>
      <c r="ESW7" s="85"/>
      <c r="ESX7" s="85"/>
      <c r="ESY7" s="85"/>
      <c r="ESZ7" s="85"/>
      <c r="ETA7" s="85"/>
      <c r="ETB7" s="85"/>
      <c r="ETC7" s="85"/>
      <c r="ETD7" s="85"/>
      <c r="ETE7" s="85"/>
      <c r="ETF7" s="85"/>
      <c r="ETG7" s="85"/>
      <c r="ETH7" s="85"/>
      <c r="ETI7" s="85"/>
      <c r="ETJ7" s="85"/>
      <c r="ETK7" s="85"/>
      <c r="ETL7" s="85"/>
      <c r="ETM7" s="85"/>
      <c r="ETN7" s="85"/>
      <c r="ETO7" s="85"/>
      <c r="ETP7" s="85"/>
      <c r="ETQ7" s="85"/>
      <c r="ETR7" s="85"/>
      <c r="ETS7" s="85"/>
      <c r="ETT7" s="85"/>
      <c r="ETU7" s="85"/>
      <c r="ETV7" s="85"/>
      <c r="ETW7" s="85"/>
      <c r="ETX7" s="85"/>
      <c r="ETY7" s="85"/>
      <c r="ETZ7" s="85"/>
      <c r="EUA7" s="85"/>
      <c r="EUB7" s="85"/>
      <c r="EUC7" s="85"/>
      <c r="EUD7" s="85"/>
      <c r="EUE7" s="85"/>
      <c r="EUF7" s="85"/>
      <c r="EUG7" s="85"/>
      <c r="EUH7" s="85"/>
      <c r="EUI7" s="85"/>
      <c r="EUJ7" s="85"/>
      <c r="EUK7" s="85"/>
      <c r="EUL7" s="85"/>
      <c r="EUM7" s="85"/>
      <c r="EUN7" s="85"/>
      <c r="EUO7" s="85"/>
      <c r="EUP7" s="85"/>
      <c r="EUQ7" s="85"/>
      <c r="EUR7" s="85"/>
      <c r="EUS7" s="85"/>
      <c r="EUT7" s="85"/>
      <c r="EUU7" s="85"/>
      <c r="EUV7" s="85"/>
      <c r="EUW7" s="85"/>
      <c r="EUX7" s="85"/>
      <c r="EUY7" s="85"/>
      <c r="EUZ7" s="85"/>
      <c r="EVA7" s="85"/>
      <c r="EVB7" s="85"/>
      <c r="EVC7" s="85"/>
      <c r="EVD7" s="85"/>
      <c r="EVE7" s="85"/>
      <c r="EVF7" s="85"/>
      <c r="EVG7" s="85"/>
      <c r="EVH7" s="85"/>
      <c r="EVI7" s="85"/>
      <c r="EVJ7" s="85"/>
      <c r="EVK7" s="85"/>
      <c r="EVL7" s="85"/>
      <c r="EVM7" s="85"/>
      <c r="EVN7" s="85"/>
      <c r="EVO7" s="85"/>
      <c r="EVP7" s="85"/>
      <c r="EVQ7" s="85"/>
      <c r="EVR7" s="85"/>
      <c r="EVS7" s="85"/>
      <c r="EVT7" s="85"/>
      <c r="EVU7" s="85"/>
      <c r="EVV7" s="85"/>
      <c r="EVW7" s="85"/>
      <c r="EVX7" s="85"/>
      <c r="EVY7" s="85"/>
      <c r="EVZ7" s="85"/>
      <c r="EWA7" s="85"/>
      <c r="EWB7" s="85"/>
      <c r="EWC7" s="85"/>
      <c r="EWD7" s="85"/>
      <c r="EWE7" s="85"/>
      <c r="EWF7" s="85"/>
      <c r="EWG7" s="85"/>
      <c r="EWH7" s="85"/>
      <c r="EWI7" s="85"/>
      <c r="EWJ7" s="85"/>
      <c r="EWK7" s="85"/>
      <c r="EWL7" s="85"/>
      <c r="EWM7" s="85"/>
      <c r="EWN7" s="85"/>
      <c r="EWO7" s="85"/>
      <c r="EWP7" s="85"/>
      <c r="EWQ7" s="85"/>
      <c r="EWR7" s="85"/>
      <c r="EWS7" s="85"/>
      <c r="EWT7" s="85"/>
      <c r="EWU7" s="85"/>
      <c r="EWV7" s="85"/>
      <c r="EWW7" s="85"/>
      <c r="EWX7" s="85"/>
      <c r="EWY7" s="85"/>
      <c r="EWZ7" s="85"/>
      <c r="EXA7" s="85"/>
      <c r="EXB7" s="85"/>
      <c r="EXC7" s="85"/>
      <c r="EXD7" s="85"/>
      <c r="EXE7" s="85"/>
      <c r="EXF7" s="85"/>
      <c r="EXG7" s="85"/>
      <c r="EXH7" s="85"/>
      <c r="EXI7" s="85"/>
      <c r="EXJ7" s="85"/>
      <c r="EXK7" s="85"/>
      <c r="EXL7" s="85"/>
      <c r="EXM7" s="85"/>
      <c r="EXN7" s="85"/>
      <c r="EXO7" s="85"/>
      <c r="EXP7" s="85"/>
      <c r="EXQ7" s="85"/>
      <c r="EXR7" s="85"/>
      <c r="EXS7" s="85"/>
      <c r="EXT7" s="85"/>
      <c r="EXU7" s="85"/>
      <c r="EXV7" s="85"/>
      <c r="EXW7" s="85"/>
      <c r="EXX7" s="85"/>
      <c r="EXY7" s="85"/>
      <c r="EXZ7" s="85"/>
      <c r="EYA7" s="85"/>
      <c r="EYB7" s="85"/>
      <c r="EYC7" s="85"/>
      <c r="EYD7" s="85"/>
      <c r="EYE7" s="85"/>
      <c r="EYF7" s="85"/>
      <c r="EYG7" s="85"/>
      <c r="EYH7" s="85"/>
      <c r="EYI7" s="85"/>
      <c r="EYJ7" s="85"/>
      <c r="EYK7" s="85"/>
      <c r="EYL7" s="85"/>
      <c r="EYM7" s="85"/>
      <c r="EYN7" s="85"/>
      <c r="EYO7" s="85"/>
      <c r="EYP7" s="85"/>
      <c r="EYQ7" s="85"/>
      <c r="EYR7" s="85"/>
      <c r="EYS7" s="85"/>
      <c r="EYT7" s="85"/>
      <c r="EYU7" s="85"/>
      <c r="EYV7" s="85"/>
      <c r="EYW7" s="85"/>
      <c r="EYX7" s="85"/>
      <c r="EYY7" s="85"/>
      <c r="EYZ7" s="85"/>
      <c r="EZA7" s="85"/>
      <c r="EZB7" s="85"/>
      <c r="EZC7" s="85"/>
      <c r="EZD7" s="85"/>
      <c r="EZE7" s="85"/>
      <c r="EZF7" s="85"/>
      <c r="EZG7" s="85"/>
      <c r="EZH7" s="85"/>
      <c r="EZI7" s="85"/>
      <c r="EZJ7" s="85"/>
      <c r="EZK7" s="85"/>
      <c r="EZL7" s="85"/>
      <c r="EZM7" s="85"/>
      <c r="EZN7" s="85"/>
      <c r="EZO7" s="85"/>
      <c r="EZP7" s="85"/>
      <c r="EZQ7" s="85"/>
      <c r="EZR7" s="85"/>
      <c r="EZS7" s="85"/>
      <c r="EZT7" s="85"/>
      <c r="EZU7" s="85"/>
      <c r="EZV7" s="85"/>
      <c r="EZW7" s="85"/>
      <c r="EZX7" s="85"/>
      <c r="EZY7" s="85"/>
      <c r="EZZ7" s="85"/>
      <c r="FAA7" s="85"/>
      <c r="FAB7" s="85"/>
      <c r="FAC7" s="85"/>
      <c r="FAD7" s="85"/>
      <c r="FAE7" s="85"/>
      <c r="FAF7" s="85"/>
      <c r="FAG7" s="85"/>
      <c r="FAH7" s="85"/>
      <c r="FAI7" s="85"/>
      <c r="FAJ7" s="85"/>
      <c r="FAK7" s="85"/>
      <c r="FAL7" s="85"/>
      <c r="FAM7" s="85"/>
      <c r="FAN7" s="85"/>
      <c r="FAO7" s="85"/>
      <c r="FAP7" s="85"/>
      <c r="FAQ7" s="85"/>
      <c r="FAR7" s="85"/>
      <c r="FAS7" s="85"/>
      <c r="FAT7" s="85"/>
      <c r="FAU7" s="85"/>
      <c r="FAV7" s="85"/>
      <c r="FAW7" s="85"/>
      <c r="FAX7" s="85"/>
      <c r="FAY7" s="85"/>
      <c r="FAZ7" s="85"/>
      <c r="FBA7" s="85"/>
      <c r="FBB7" s="85"/>
      <c r="FBC7" s="85"/>
      <c r="FBD7" s="85"/>
      <c r="FBE7" s="85"/>
      <c r="FBF7" s="85"/>
      <c r="FBG7" s="85"/>
      <c r="FBH7" s="85"/>
      <c r="FBI7" s="85"/>
      <c r="FBJ7" s="85"/>
      <c r="FBK7" s="85"/>
      <c r="FBL7" s="85"/>
      <c r="FBM7" s="85"/>
      <c r="FBN7" s="85"/>
      <c r="FBO7" s="85"/>
      <c r="FBP7" s="85"/>
      <c r="FBQ7" s="85"/>
      <c r="FBR7" s="85"/>
      <c r="FBS7" s="85"/>
      <c r="FBT7" s="85"/>
      <c r="FBU7" s="85"/>
      <c r="FBV7" s="85"/>
      <c r="FBW7" s="85"/>
      <c r="FBX7" s="85"/>
      <c r="FBY7" s="85"/>
      <c r="FBZ7" s="85"/>
      <c r="FCA7" s="85"/>
      <c r="FCB7" s="85"/>
      <c r="FCC7" s="85"/>
      <c r="FCD7" s="85"/>
      <c r="FCE7" s="85"/>
      <c r="FCF7" s="85"/>
      <c r="FCG7" s="85"/>
      <c r="FCH7" s="85"/>
      <c r="FCI7" s="85"/>
      <c r="FCJ7" s="85"/>
      <c r="FCK7" s="85"/>
      <c r="FCL7" s="85"/>
      <c r="FCM7" s="85"/>
      <c r="FCN7" s="85"/>
      <c r="FCO7" s="85"/>
      <c r="FCP7" s="85"/>
      <c r="FCQ7" s="85"/>
      <c r="FCR7" s="85"/>
      <c r="FCS7" s="85"/>
      <c r="FCT7" s="85"/>
      <c r="FCU7" s="85"/>
      <c r="FCV7" s="85"/>
      <c r="FCW7" s="85"/>
      <c r="FCX7" s="85"/>
      <c r="FCY7" s="85"/>
      <c r="FCZ7" s="85"/>
      <c r="FDA7" s="85"/>
      <c r="FDB7" s="85"/>
      <c r="FDC7" s="85"/>
      <c r="FDD7" s="85"/>
      <c r="FDE7" s="85"/>
      <c r="FDF7" s="85"/>
      <c r="FDG7" s="85"/>
      <c r="FDH7" s="85"/>
      <c r="FDI7" s="85"/>
      <c r="FDJ7" s="85"/>
      <c r="FDK7" s="85"/>
      <c r="FDL7" s="85"/>
      <c r="FDM7" s="85"/>
      <c r="FDN7" s="85"/>
      <c r="FDO7" s="85"/>
      <c r="FDP7" s="85"/>
      <c r="FDQ7" s="85"/>
      <c r="FDR7" s="85"/>
      <c r="FDS7" s="85"/>
      <c r="FDT7" s="85"/>
      <c r="FDU7" s="85"/>
      <c r="FDV7" s="85"/>
      <c r="FDW7" s="85"/>
      <c r="FDX7" s="85"/>
      <c r="FDY7" s="85"/>
      <c r="FDZ7" s="85"/>
      <c r="FEA7" s="85"/>
      <c r="FEB7" s="85"/>
      <c r="FEC7" s="85"/>
      <c r="FED7" s="85"/>
      <c r="FEE7" s="85"/>
      <c r="FEF7" s="85"/>
      <c r="FEG7" s="85"/>
      <c r="FEH7" s="85"/>
      <c r="FEI7" s="85"/>
      <c r="FEJ7" s="85"/>
      <c r="FEK7" s="85"/>
      <c r="FEL7" s="85"/>
      <c r="FEM7" s="85"/>
      <c r="FEN7" s="85"/>
      <c r="FEO7" s="85"/>
      <c r="FEP7" s="85"/>
      <c r="FEQ7" s="85"/>
      <c r="FER7" s="85"/>
      <c r="FES7" s="85"/>
      <c r="FET7" s="85"/>
      <c r="FEU7" s="85"/>
      <c r="FEV7" s="85"/>
      <c r="FEW7" s="85"/>
      <c r="FEX7" s="85"/>
      <c r="FEY7" s="85"/>
      <c r="FEZ7" s="85"/>
      <c r="FFA7" s="85"/>
      <c r="FFB7" s="85"/>
      <c r="FFC7" s="85"/>
      <c r="FFD7" s="85"/>
      <c r="FFE7" s="85"/>
      <c r="FFF7" s="85"/>
      <c r="FFG7" s="85"/>
      <c r="FFH7" s="85"/>
      <c r="FFI7" s="85"/>
      <c r="FFJ7" s="85"/>
      <c r="FFK7" s="85"/>
      <c r="FFL7" s="85"/>
      <c r="FFM7" s="85"/>
      <c r="FFN7" s="85"/>
      <c r="FFO7" s="85"/>
      <c r="FFP7" s="85"/>
      <c r="FFQ7" s="85"/>
      <c r="FFR7" s="85"/>
      <c r="FFS7" s="85"/>
      <c r="FFT7" s="85"/>
      <c r="FFU7" s="85"/>
      <c r="FFV7" s="85"/>
      <c r="FFW7" s="85"/>
      <c r="FFX7" s="85"/>
      <c r="FFY7" s="85"/>
      <c r="FFZ7" s="85"/>
      <c r="FGA7" s="85"/>
      <c r="FGB7" s="85"/>
      <c r="FGC7" s="85"/>
      <c r="FGD7" s="85"/>
      <c r="FGE7" s="85"/>
      <c r="FGF7" s="85"/>
      <c r="FGG7" s="85"/>
      <c r="FGH7" s="85"/>
      <c r="FGI7" s="85"/>
      <c r="FGJ7" s="85"/>
      <c r="FGK7" s="85"/>
      <c r="FGL7" s="85"/>
      <c r="FGM7" s="85"/>
      <c r="FGN7" s="85"/>
      <c r="FGO7" s="85"/>
      <c r="FGP7" s="85"/>
      <c r="FGQ7" s="85"/>
      <c r="FGR7" s="85"/>
      <c r="FGS7" s="85"/>
      <c r="FGT7" s="85"/>
      <c r="FGU7" s="85"/>
      <c r="FGV7" s="85"/>
      <c r="FGW7" s="85"/>
      <c r="FGX7" s="85"/>
      <c r="FGY7" s="85"/>
      <c r="FGZ7" s="85"/>
      <c r="FHA7" s="85"/>
      <c r="FHB7" s="85"/>
      <c r="FHC7" s="85"/>
      <c r="FHD7" s="85"/>
      <c r="FHE7" s="85"/>
      <c r="FHF7" s="85"/>
      <c r="FHG7" s="85"/>
      <c r="FHH7" s="85"/>
      <c r="FHI7" s="85"/>
      <c r="FHJ7" s="85"/>
      <c r="FHK7" s="85"/>
      <c r="FHL7" s="85"/>
      <c r="FHM7" s="85"/>
      <c r="FHN7" s="85"/>
      <c r="FHO7" s="85"/>
      <c r="FHP7" s="85"/>
      <c r="FHQ7" s="85"/>
      <c r="FHR7" s="85"/>
      <c r="FHS7" s="85"/>
      <c r="FHT7" s="85"/>
      <c r="FHU7" s="85"/>
      <c r="FHV7" s="85"/>
      <c r="FHW7" s="85"/>
      <c r="FHX7" s="85"/>
      <c r="FHY7" s="85"/>
      <c r="FHZ7" s="85"/>
      <c r="FIA7" s="85"/>
      <c r="FIB7" s="85"/>
      <c r="FIC7" s="85"/>
      <c r="FID7" s="85"/>
      <c r="FIE7" s="85"/>
      <c r="FIF7" s="85"/>
      <c r="FIG7" s="85"/>
      <c r="FIH7" s="85"/>
      <c r="FII7" s="85"/>
      <c r="FIJ7" s="85"/>
      <c r="FIK7" s="85"/>
      <c r="FIL7" s="85"/>
      <c r="FIM7" s="85"/>
      <c r="FIN7" s="85"/>
      <c r="FIO7" s="85"/>
      <c r="FIP7" s="85"/>
      <c r="FIQ7" s="85"/>
      <c r="FIR7" s="85"/>
      <c r="FIS7" s="85"/>
      <c r="FIT7" s="85"/>
      <c r="FIU7" s="85"/>
      <c r="FIV7" s="85"/>
      <c r="FIW7" s="85"/>
      <c r="FIX7" s="85"/>
      <c r="FIY7" s="85"/>
      <c r="FIZ7" s="85"/>
      <c r="FJA7" s="85"/>
      <c r="FJB7" s="85"/>
      <c r="FJC7" s="85"/>
      <c r="FJD7" s="85"/>
      <c r="FJE7" s="85"/>
      <c r="FJF7" s="85"/>
      <c r="FJG7" s="85"/>
      <c r="FJH7" s="85"/>
      <c r="FJI7" s="85"/>
      <c r="FJJ7" s="85"/>
      <c r="FJK7" s="85"/>
      <c r="FJL7" s="85"/>
      <c r="FJM7" s="85"/>
      <c r="FJN7" s="85"/>
      <c r="FJO7" s="85"/>
      <c r="FJP7" s="85"/>
      <c r="FJQ7" s="85"/>
      <c r="FJR7" s="85"/>
      <c r="FJS7" s="85"/>
      <c r="FJT7" s="85"/>
      <c r="FJU7" s="85"/>
      <c r="FJV7" s="85"/>
      <c r="FJW7" s="85"/>
      <c r="FJX7" s="85"/>
      <c r="FJY7" s="85"/>
      <c r="FJZ7" s="85"/>
      <c r="FKA7" s="85"/>
      <c r="FKB7" s="85"/>
      <c r="FKC7" s="85"/>
      <c r="FKD7" s="85"/>
      <c r="FKE7" s="85"/>
      <c r="FKF7" s="85"/>
      <c r="FKG7" s="85"/>
      <c r="FKH7" s="85"/>
      <c r="FKI7" s="85"/>
      <c r="FKJ7" s="85"/>
      <c r="FKK7" s="85"/>
      <c r="FKL7" s="85"/>
      <c r="FKM7" s="85"/>
      <c r="FKN7" s="85"/>
      <c r="FKO7" s="85"/>
      <c r="FKP7" s="85"/>
      <c r="FKQ7" s="85"/>
      <c r="FKR7" s="85"/>
      <c r="FKS7" s="85"/>
      <c r="FKT7" s="85"/>
      <c r="FKU7" s="85"/>
      <c r="FKV7" s="85"/>
      <c r="FKW7" s="85"/>
      <c r="FKX7" s="85"/>
      <c r="FKY7" s="85"/>
      <c r="FKZ7" s="85"/>
      <c r="FLA7" s="85"/>
      <c r="FLB7" s="85"/>
      <c r="FLC7" s="85"/>
      <c r="FLD7" s="85"/>
      <c r="FLE7" s="85"/>
      <c r="FLF7" s="85"/>
      <c r="FLG7" s="85"/>
      <c r="FLH7" s="85"/>
      <c r="FLI7" s="85"/>
      <c r="FLJ7" s="85"/>
      <c r="FLK7" s="85"/>
      <c r="FLL7" s="85"/>
      <c r="FLM7" s="85"/>
      <c r="FLN7" s="85"/>
      <c r="FLO7" s="85"/>
      <c r="FLP7" s="85"/>
      <c r="FLQ7" s="85"/>
      <c r="FLR7" s="85"/>
      <c r="FLS7" s="85"/>
      <c r="FLT7" s="85"/>
      <c r="FLU7" s="85"/>
      <c r="FLV7" s="85"/>
      <c r="FLW7" s="85"/>
      <c r="FLX7" s="85"/>
      <c r="FLY7" s="85"/>
      <c r="FLZ7" s="85"/>
      <c r="FMA7" s="85"/>
      <c r="FMB7" s="85"/>
      <c r="FMC7" s="85"/>
      <c r="FMD7" s="85"/>
      <c r="FME7" s="85"/>
      <c r="FMF7" s="85"/>
      <c r="FMG7" s="85"/>
      <c r="FMH7" s="85"/>
      <c r="FMI7" s="85"/>
      <c r="FMJ7" s="85"/>
      <c r="FMK7" s="85"/>
      <c r="FML7" s="85"/>
      <c r="FMM7" s="85"/>
      <c r="FMN7" s="85"/>
      <c r="FMO7" s="85"/>
      <c r="FMP7" s="85"/>
      <c r="FMQ7" s="85"/>
      <c r="FMR7" s="85"/>
      <c r="FMS7" s="85"/>
      <c r="FMT7" s="85"/>
      <c r="FMU7" s="85"/>
      <c r="FMV7" s="85"/>
      <c r="FMW7" s="85"/>
      <c r="FMX7" s="85"/>
      <c r="FMY7" s="85"/>
      <c r="FMZ7" s="85"/>
      <c r="FNA7" s="85"/>
      <c r="FNB7" s="85"/>
      <c r="FNC7" s="85"/>
      <c r="FND7" s="85"/>
      <c r="FNE7" s="85"/>
      <c r="FNF7" s="85"/>
      <c r="FNG7" s="85"/>
      <c r="FNH7" s="85"/>
      <c r="FNI7" s="85"/>
      <c r="FNJ7" s="85"/>
      <c r="FNK7" s="85"/>
      <c r="FNL7" s="85"/>
      <c r="FNM7" s="85"/>
      <c r="FNN7" s="85"/>
      <c r="FNO7" s="85"/>
      <c r="FNP7" s="85"/>
      <c r="FNQ7" s="85"/>
      <c r="FNR7" s="85"/>
      <c r="FNS7" s="85"/>
      <c r="FNT7" s="85"/>
      <c r="FNU7" s="85"/>
      <c r="FNV7" s="85"/>
      <c r="FNW7" s="85"/>
      <c r="FNX7" s="85"/>
      <c r="FNY7" s="85"/>
      <c r="FNZ7" s="85"/>
      <c r="FOA7" s="85"/>
      <c r="FOB7" s="85"/>
      <c r="FOC7" s="85"/>
      <c r="FOD7" s="85"/>
      <c r="FOE7" s="85"/>
      <c r="FOF7" s="85"/>
      <c r="FOG7" s="85"/>
      <c r="FOH7" s="85"/>
      <c r="FOI7" s="85"/>
      <c r="FOJ7" s="85"/>
      <c r="FOK7" s="85"/>
      <c r="FOL7" s="85"/>
      <c r="FOM7" s="85"/>
      <c r="FON7" s="85"/>
      <c r="FOO7" s="85"/>
      <c r="FOP7" s="85"/>
      <c r="FOQ7" s="85"/>
      <c r="FOR7" s="85"/>
      <c r="FOS7" s="85"/>
      <c r="FOT7" s="85"/>
      <c r="FOU7" s="85"/>
      <c r="FOV7" s="85"/>
      <c r="FOW7" s="85"/>
      <c r="FOX7" s="85"/>
      <c r="FOY7" s="85"/>
      <c r="FOZ7" s="85"/>
      <c r="FPA7" s="85"/>
      <c r="FPB7" s="85"/>
      <c r="FPC7" s="85"/>
      <c r="FPD7" s="85"/>
      <c r="FPE7" s="85"/>
      <c r="FPF7" s="85"/>
      <c r="FPG7" s="85"/>
      <c r="FPH7" s="85"/>
      <c r="FPI7" s="85"/>
      <c r="FPJ7" s="85"/>
      <c r="FPK7" s="85"/>
      <c r="FPL7" s="85"/>
      <c r="FPM7" s="85"/>
      <c r="FPN7" s="85"/>
      <c r="FPO7" s="85"/>
      <c r="FPP7" s="85"/>
      <c r="FPQ7" s="85"/>
      <c r="FPR7" s="85"/>
      <c r="FPS7" s="85"/>
      <c r="FPT7" s="85"/>
      <c r="FPU7" s="85"/>
      <c r="FPV7" s="85"/>
      <c r="FPW7" s="85"/>
      <c r="FPX7" s="85"/>
      <c r="FPY7" s="85"/>
      <c r="FPZ7" s="85"/>
      <c r="FQA7" s="85"/>
      <c r="FQB7" s="85"/>
      <c r="FQC7" s="85"/>
      <c r="FQD7" s="85"/>
      <c r="FQE7" s="85"/>
      <c r="FQF7" s="85"/>
      <c r="FQG7" s="85"/>
      <c r="FQH7" s="85"/>
      <c r="FQI7" s="85"/>
      <c r="FQJ7" s="85"/>
      <c r="FQK7" s="85"/>
      <c r="FQL7" s="85"/>
      <c r="FQM7" s="85"/>
      <c r="FQN7" s="85"/>
      <c r="FQO7" s="85"/>
      <c r="FQP7" s="85"/>
      <c r="FQQ7" s="85"/>
      <c r="FQR7" s="85"/>
      <c r="FQS7" s="85"/>
      <c r="FQT7" s="85"/>
      <c r="FQU7" s="85"/>
      <c r="FQV7" s="85"/>
      <c r="FQW7" s="85"/>
      <c r="FQX7" s="85"/>
      <c r="FQY7" s="85"/>
      <c r="FQZ7" s="85"/>
      <c r="FRA7" s="85"/>
      <c r="FRB7" s="85"/>
      <c r="FRC7" s="85"/>
      <c r="FRD7" s="85"/>
      <c r="FRE7" s="85"/>
      <c r="FRF7" s="85"/>
      <c r="FRG7" s="85"/>
      <c r="FRH7" s="85"/>
      <c r="FRI7" s="85"/>
      <c r="FRJ7" s="85"/>
      <c r="FRK7" s="85"/>
      <c r="FRL7" s="85"/>
      <c r="FRM7" s="85"/>
      <c r="FRN7" s="85"/>
      <c r="FRO7" s="85"/>
      <c r="FRP7" s="85"/>
      <c r="FRQ7" s="85"/>
      <c r="FRR7" s="85"/>
      <c r="FRS7" s="85"/>
      <c r="FRT7" s="85"/>
      <c r="FRU7" s="85"/>
      <c r="FRV7" s="85"/>
      <c r="FRW7" s="85"/>
      <c r="FRX7" s="85"/>
      <c r="FRY7" s="85"/>
      <c r="FRZ7" s="85"/>
      <c r="FSA7" s="85"/>
      <c r="FSB7" s="85"/>
      <c r="FSC7" s="85"/>
      <c r="FSD7" s="85"/>
      <c r="FSE7" s="85"/>
      <c r="FSF7" s="85"/>
      <c r="FSG7" s="85"/>
      <c r="FSH7" s="85"/>
      <c r="FSI7" s="85"/>
      <c r="FSJ7" s="85"/>
      <c r="FSK7" s="85"/>
      <c r="FSL7" s="85"/>
      <c r="FSM7" s="85"/>
      <c r="FSN7" s="85"/>
      <c r="FSO7" s="85"/>
      <c r="FSP7" s="85"/>
      <c r="FSQ7" s="85"/>
      <c r="FSR7" s="85"/>
      <c r="FSS7" s="85"/>
      <c r="FST7" s="85"/>
      <c r="FSU7" s="85"/>
      <c r="FSV7" s="85"/>
      <c r="FSW7" s="85"/>
      <c r="FSX7" s="85"/>
      <c r="FSY7" s="85"/>
      <c r="FSZ7" s="85"/>
      <c r="FTA7" s="85"/>
      <c r="FTB7" s="85"/>
      <c r="FTC7" s="85"/>
      <c r="FTD7" s="85"/>
      <c r="FTE7" s="85"/>
      <c r="FTF7" s="85"/>
      <c r="FTG7" s="85"/>
      <c r="FTH7" s="85"/>
      <c r="FTI7" s="85"/>
      <c r="FTJ7" s="85"/>
      <c r="FTK7" s="85"/>
      <c r="FTL7" s="85"/>
      <c r="FTM7" s="85"/>
      <c r="FTN7" s="85"/>
      <c r="FTO7" s="85"/>
      <c r="FTP7" s="85"/>
      <c r="FTQ7" s="85"/>
      <c r="FTR7" s="85"/>
      <c r="FTS7" s="85"/>
      <c r="FTT7" s="85"/>
      <c r="FTU7" s="85"/>
      <c r="FTV7" s="85"/>
      <c r="FTW7" s="85"/>
      <c r="FTX7" s="85"/>
      <c r="FTY7" s="85"/>
      <c r="FTZ7" s="85"/>
      <c r="FUA7" s="85"/>
      <c r="FUB7" s="85"/>
      <c r="FUC7" s="85"/>
      <c r="FUD7" s="85"/>
      <c r="FUE7" s="85"/>
      <c r="FUF7" s="85"/>
      <c r="FUG7" s="85"/>
      <c r="FUH7" s="85"/>
      <c r="FUI7" s="85"/>
      <c r="FUJ7" s="85"/>
      <c r="FUK7" s="85"/>
      <c r="FUL7" s="85"/>
      <c r="FUM7" s="85"/>
      <c r="FUN7" s="85"/>
      <c r="FUO7" s="85"/>
      <c r="FUP7" s="85"/>
      <c r="FUQ7" s="85"/>
      <c r="FUR7" s="85"/>
      <c r="FUS7" s="85"/>
      <c r="FUT7" s="85"/>
      <c r="FUU7" s="85"/>
      <c r="FUV7" s="85"/>
      <c r="FUW7" s="85"/>
      <c r="FUX7" s="85"/>
      <c r="FUY7" s="85"/>
      <c r="FUZ7" s="85"/>
      <c r="FVA7" s="85"/>
      <c r="FVB7" s="85"/>
      <c r="FVC7" s="85"/>
      <c r="FVD7" s="85"/>
      <c r="FVE7" s="85"/>
      <c r="FVF7" s="85"/>
      <c r="FVG7" s="85"/>
      <c r="FVH7" s="85"/>
      <c r="FVI7" s="85"/>
      <c r="FVJ7" s="85"/>
      <c r="FVK7" s="85"/>
      <c r="FVL7" s="85"/>
      <c r="FVM7" s="85"/>
      <c r="FVN7" s="85"/>
      <c r="FVO7" s="85"/>
      <c r="FVP7" s="85"/>
      <c r="FVQ7" s="85"/>
      <c r="FVR7" s="85"/>
      <c r="FVS7" s="85"/>
      <c r="FVT7" s="85"/>
      <c r="FVU7" s="85"/>
      <c r="FVV7" s="85"/>
      <c r="FVW7" s="85"/>
      <c r="FVX7" s="85"/>
      <c r="FVY7" s="85"/>
      <c r="FVZ7" s="85"/>
      <c r="FWA7" s="85"/>
      <c r="FWB7" s="85"/>
      <c r="FWC7" s="85"/>
      <c r="FWD7" s="85"/>
      <c r="FWE7" s="85"/>
      <c r="FWF7" s="85"/>
      <c r="FWG7" s="85"/>
      <c r="FWH7" s="85"/>
      <c r="FWI7" s="85"/>
      <c r="FWJ7" s="85"/>
      <c r="FWK7" s="85"/>
      <c r="FWL7" s="85"/>
      <c r="FWM7" s="85"/>
      <c r="FWN7" s="85"/>
      <c r="FWO7" s="85"/>
      <c r="FWP7" s="85"/>
      <c r="FWQ7" s="85"/>
      <c r="FWR7" s="85"/>
      <c r="FWS7" s="85"/>
      <c r="FWT7" s="85"/>
      <c r="FWU7" s="85"/>
      <c r="FWV7" s="85"/>
      <c r="FWW7" s="85"/>
      <c r="FWX7" s="85"/>
      <c r="FWY7" s="85"/>
      <c r="FWZ7" s="85"/>
      <c r="FXA7" s="85"/>
      <c r="FXB7" s="85"/>
      <c r="FXC7" s="85"/>
      <c r="FXD7" s="85"/>
      <c r="FXE7" s="85"/>
      <c r="FXF7" s="85"/>
      <c r="FXG7" s="85"/>
      <c r="FXH7" s="85"/>
      <c r="FXI7" s="85"/>
      <c r="FXJ7" s="85"/>
      <c r="FXK7" s="85"/>
      <c r="FXL7" s="85"/>
      <c r="FXM7" s="85"/>
      <c r="FXN7" s="85"/>
      <c r="FXO7" s="85"/>
      <c r="FXP7" s="85"/>
      <c r="FXQ7" s="85"/>
      <c r="FXR7" s="85"/>
      <c r="FXS7" s="85"/>
      <c r="FXT7" s="85"/>
      <c r="FXU7" s="85"/>
      <c r="FXV7" s="85"/>
      <c r="FXW7" s="85"/>
      <c r="FXX7" s="85"/>
      <c r="FXY7" s="85"/>
      <c r="FXZ7" s="85"/>
      <c r="FYA7" s="85"/>
      <c r="FYB7" s="85"/>
      <c r="FYC7" s="85"/>
      <c r="FYD7" s="85"/>
      <c r="FYE7" s="85"/>
      <c r="FYF7" s="85"/>
      <c r="FYG7" s="85"/>
      <c r="FYH7" s="85"/>
      <c r="FYI7" s="85"/>
      <c r="FYJ7" s="85"/>
      <c r="FYK7" s="85"/>
      <c r="FYL7" s="85"/>
      <c r="FYM7" s="85"/>
      <c r="FYN7" s="85"/>
      <c r="FYO7" s="85"/>
      <c r="FYP7" s="85"/>
      <c r="FYQ7" s="85"/>
      <c r="FYR7" s="85"/>
      <c r="FYS7" s="85"/>
      <c r="FYT7" s="85"/>
      <c r="FYU7" s="85"/>
      <c r="FYV7" s="85"/>
      <c r="FYW7" s="85"/>
      <c r="FYX7" s="85"/>
      <c r="FYY7" s="85"/>
      <c r="FYZ7" s="85"/>
      <c r="FZA7" s="85"/>
      <c r="FZB7" s="85"/>
      <c r="FZC7" s="85"/>
      <c r="FZD7" s="85"/>
      <c r="FZE7" s="85"/>
      <c r="FZF7" s="85"/>
      <c r="FZG7" s="85"/>
      <c r="FZH7" s="85"/>
      <c r="FZI7" s="85"/>
      <c r="FZJ7" s="85"/>
      <c r="FZK7" s="85"/>
      <c r="FZL7" s="85"/>
      <c r="FZM7" s="85"/>
      <c r="FZN7" s="85"/>
      <c r="FZO7" s="85"/>
      <c r="FZP7" s="85"/>
      <c r="FZQ7" s="85"/>
      <c r="FZR7" s="85"/>
      <c r="FZS7" s="85"/>
      <c r="FZT7" s="85"/>
      <c r="FZU7" s="85"/>
      <c r="FZV7" s="85"/>
      <c r="FZW7" s="85"/>
      <c r="FZX7" s="85"/>
      <c r="FZY7" s="85"/>
      <c r="FZZ7" s="85"/>
      <c r="GAA7" s="85"/>
      <c r="GAB7" s="85"/>
      <c r="GAC7" s="85"/>
      <c r="GAD7" s="85"/>
      <c r="GAE7" s="85"/>
      <c r="GAF7" s="85"/>
      <c r="GAG7" s="85"/>
      <c r="GAH7" s="85"/>
      <c r="GAI7" s="85"/>
      <c r="GAJ7" s="85"/>
      <c r="GAK7" s="85"/>
      <c r="GAL7" s="85"/>
      <c r="GAM7" s="85"/>
      <c r="GAN7" s="85"/>
      <c r="GAO7" s="85"/>
      <c r="GAP7" s="85"/>
      <c r="GAQ7" s="85"/>
      <c r="GAR7" s="85"/>
      <c r="GAS7" s="85"/>
      <c r="GAT7" s="85"/>
      <c r="GAU7" s="85"/>
      <c r="GAV7" s="85"/>
      <c r="GAW7" s="85"/>
      <c r="GAX7" s="85"/>
      <c r="GAY7" s="85"/>
      <c r="GAZ7" s="85"/>
      <c r="GBA7" s="85"/>
      <c r="GBB7" s="85"/>
      <c r="GBC7" s="85"/>
      <c r="GBD7" s="85"/>
      <c r="GBE7" s="85"/>
      <c r="GBF7" s="85"/>
      <c r="GBG7" s="85"/>
      <c r="GBH7" s="85"/>
      <c r="GBI7" s="85"/>
      <c r="GBJ7" s="85"/>
      <c r="GBK7" s="85"/>
      <c r="GBL7" s="85"/>
      <c r="GBM7" s="85"/>
      <c r="GBN7" s="85"/>
      <c r="GBO7" s="85"/>
      <c r="GBP7" s="85"/>
      <c r="GBQ7" s="85"/>
      <c r="GBR7" s="85"/>
      <c r="GBS7" s="85"/>
      <c r="GBT7" s="85"/>
      <c r="GBU7" s="85"/>
      <c r="GBV7" s="85"/>
      <c r="GBW7" s="85"/>
      <c r="GBX7" s="85"/>
      <c r="GBY7" s="85"/>
      <c r="GBZ7" s="85"/>
      <c r="GCA7" s="85"/>
      <c r="GCB7" s="85"/>
      <c r="GCC7" s="85"/>
      <c r="GCD7" s="85"/>
      <c r="GCE7" s="85"/>
      <c r="GCF7" s="85"/>
      <c r="GCG7" s="85"/>
      <c r="GCH7" s="85"/>
      <c r="GCI7" s="85"/>
      <c r="GCJ7" s="85"/>
      <c r="GCK7" s="85"/>
      <c r="GCL7" s="85"/>
      <c r="GCM7" s="85"/>
      <c r="GCN7" s="85"/>
      <c r="GCO7" s="85"/>
      <c r="GCP7" s="85"/>
      <c r="GCQ7" s="85"/>
      <c r="GCR7" s="85"/>
      <c r="GCS7" s="85"/>
      <c r="GCT7" s="85"/>
      <c r="GCU7" s="85"/>
      <c r="GCV7" s="85"/>
      <c r="GCW7" s="85"/>
      <c r="GCX7" s="85"/>
      <c r="GCY7" s="85"/>
      <c r="GCZ7" s="85"/>
      <c r="GDA7" s="85"/>
      <c r="GDB7" s="85"/>
      <c r="GDC7" s="85"/>
      <c r="GDD7" s="85"/>
      <c r="GDE7" s="85"/>
      <c r="GDF7" s="85"/>
      <c r="GDG7" s="85"/>
      <c r="GDH7" s="85"/>
      <c r="GDI7" s="85"/>
      <c r="GDJ7" s="85"/>
      <c r="GDK7" s="85"/>
      <c r="GDL7" s="85"/>
      <c r="GDM7" s="85"/>
      <c r="GDN7" s="85"/>
      <c r="GDO7" s="85"/>
      <c r="GDP7" s="85"/>
      <c r="GDQ7" s="85"/>
      <c r="GDR7" s="85"/>
      <c r="GDS7" s="85"/>
      <c r="GDT7" s="85"/>
      <c r="GDU7" s="85"/>
      <c r="GDV7" s="85"/>
      <c r="GDW7" s="85"/>
      <c r="GDX7" s="85"/>
      <c r="GDY7" s="85"/>
      <c r="GDZ7" s="85"/>
      <c r="GEA7" s="85"/>
      <c r="GEB7" s="85"/>
      <c r="GEC7" s="85"/>
      <c r="GED7" s="85"/>
      <c r="GEE7" s="85"/>
      <c r="GEF7" s="85"/>
      <c r="GEG7" s="85"/>
      <c r="GEH7" s="85"/>
      <c r="GEI7" s="85"/>
      <c r="GEJ7" s="85"/>
      <c r="GEK7" s="85"/>
      <c r="GEL7" s="85"/>
      <c r="GEM7" s="85"/>
      <c r="GEN7" s="85"/>
      <c r="GEO7" s="85"/>
      <c r="GEP7" s="85"/>
      <c r="GEQ7" s="85"/>
      <c r="GER7" s="85"/>
      <c r="GES7" s="85"/>
      <c r="GET7" s="85"/>
      <c r="GEU7" s="85"/>
      <c r="GEV7" s="85"/>
      <c r="GEW7" s="85"/>
      <c r="GEX7" s="85"/>
      <c r="GEY7" s="85"/>
      <c r="GEZ7" s="85"/>
      <c r="GFA7" s="85"/>
      <c r="GFB7" s="85"/>
      <c r="GFC7" s="85"/>
      <c r="GFD7" s="85"/>
      <c r="GFE7" s="85"/>
      <c r="GFF7" s="85"/>
      <c r="GFG7" s="85"/>
      <c r="GFH7" s="85"/>
      <c r="GFI7" s="85"/>
      <c r="GFJ7" s="85"/>
      <c r="GFK7" s="85"/>
      <c r="GFL7" s="85"/>
      <c r="GFM7" s="85"/>
      <c r="GFN7" s="85"/>
      <c r="GFO7" s="85"/>
      <c r="GFP7" s="85"/>
      <c r="GFQ7" s="85"/>
      <c r="GFR7" s="85"/>
      <c r="GFS7" s="85"/>
      <c r="GFT7" s="85"/>
      <c r="GFU7" s="85"/>
      <c r="GFV7" s="85"/>
      <c r="GFW7" s="85"/>
      <c r="GFX7" s="85"/>
      <c r="GFY7" s="85"/>
      <c r="GFZ7" s="85"/>
      <c r="GGA7" s="85"/>
      <c r="GGB7" s="85"/>
      <c r="GGC7" s="85"/>
      <c r="GGD7" s="85"/>
      <c r="GGE7" s="85"/>
      <c r="GGF7" s="85"/>
      <c r="GGG7" s="85"/>
      <c r="GGH7" s="85"/>
      <c r="GGI7" s="85"/>
      <c r="GGJ7" s="85"/>
      <c r="GGK7" s="85"/>
      <c r="GGL7" s="85"/>
      <c r="GGM7" s="85"/>
      <c r="GGN7" s="85"/>
      <c r="GGO7" s="85"/>
      <c r="GGP7" s="85"/>
      <c r="GGQ7" s="85"/>
      <c r="GGR7" s="85"/>
      <c r="GGS7" s="85"/>
      <c r="GGT7" s="85"/>
      <c r="GGU7" s="85"/>
      <c r="GGV7" s="85"/>
      <c r="GGW7" s="85"/>
      <c r="GGX7" s="85"/>
      <c r="GGY7" s="85"/>
      <c r="GGZ7" s="85"/>
      <c r="GHA7" s="85"/>
      <c r="GHB7" s="85"/>
      <c r="GHC7" s="85"/>
      <c r="GHD7" s="85"/>
      <c r="GHE7" s="85"/>
      <c r="GHF7" s="85"/>
      <c r="GHG7" s="85"/>
      <c r="GHH7" s="85"/>
      <c r="GHI7" s="85"/>
      <c r="GHJ7" s="85"/>
      <c r="GHK7" s="85"/>
      <c r="GHL7" s="85"/>
      <c r="GHM7" s="85"/>
      <c r="GHN7" s="85"/>
      <c r="GHO7" s="85"/>
      <c r="GHP7" s="85"/>
      <c r="GHQ7" s="85"/>
      <c r="GHR7" s="85"/>
      <c r="GHS7" s="85"/>
      <c r="GHT7" s="85"/>
      <c r="GHU7" s="85"/>
      <c r="GHV7" s="85"/>
      <c r="GHW7" s="85"/>
      <c r="GHX7" s="85"/>
      <c r="GHY7" s="85"/>
      <c r="GHZ7" s="85"/>
      <c r="GIA7" s="85"/>
      <c r="GIB7" s="85"/>
      <c r="GIC7" s="85"/>
      <c r="GID7" s="85"/>
      <c r="GIE7" s="85"/>
      <c r="GIF7" s="85"/>
      <c r="GIG7" s="85"/>
      <c r="GIH7" s="85"/>
      <c r="GII7" s="85"/>
      <c r="GIJ7" s="85"/>
      <c r="GIK7" s="85"/>
      <c r="GIL7" s="85"/>
      <c r="GIM7" s="85"/>
      <c r="GIN7" s="85"/>
      <c r="GIO7" s="85"/>
      <c r="GIP7" s="85"/>
      <c r="GIQ7" s="85"/>
      <c r="GIR7" s="85"/>
      <c r="GIS7" s="85"/>
      <c r="GIT7" s="85"/>
      <c r="GIU7" s="85"/>
      <c r="GIV7" s="85"/>
      <c r="GIW7" s="85"/>
      <c r="GIX7" s="85"/>
      <c r="GIY7" s="85"/>
      <c r="GIZ7" s="85"/>
      <c r="GJA7" s="85"/>
      <c r="GJB7" s="85"/>
      <c r="GJC7" s="85"/>
      <c r="GJD7" s="85"/>
      <c r="GJE7" s="85"/>
      <c r="GJF7" s="85"/>
      <c r="GJG7" s="85"/>
      <c r="GJH7" s="85"/>
      <c r="GJI7" s="85"/>
      <c r="GJJ7" s="85"/>
      <c r="GJK7" s="85"/>
      <c r="GJL7" s="85"/>
      <c r="GJM7" s="85"/>
      <c r="GJN7" s="85"/>
      <c r="GJO7" s="85"/>
      <c r="GJP7" s="85"/>
      <c r="GJQ7" s="85"/>
      <c r="GJR7" s="85"/>
      <c r="GJS7" s="85"/>
      <c r="GJT7" s="85"/>
      <c r="GJU7" s="85"/>
      <c r="GJV7" s="85"/>
      <c r="GJW7" s="85"/>
      <c r="GJX7" s="85"/>
      <c r="GJY7" s="85"/>
      <c r="GJZ7" s="85"/>
      <c r="GKA7" s="85"/>
      <c r="GKB7" s="85"/>
      <c r="GKC7" s="85"/>
      <c r="GKD7" s="85"/>
      <c r="GKE7" s="85"/>
      <c r="GKF7" s="85"/>
      <c r="GKG7" s="85"/>
      <c r="GKH7" s="85"/>
      <c r="GKI7" s="85"/>
      <c r="GKJ7" s="85"/>
      <c r="GKK7" s="85"/>
      <c r="GKL7" s="85"/>
      <c r="GKM7" s="85"/>
      <c r="GKN7" s="85"/>
      <c r="GKO7" s="85"/>
      <c r="GKP7" s="85"/>
      <c r="GKQ7" s="85"/>
      <c r="GKR7" s="85"/>
      <c r="GKS7" s="85"/>
      <c r="GKT7" s="85"/>
      <c r="GKU7" s="85"/>
      <c r="GKV7" s="85"/>
      <c r="GKW7" s="85"/>
      <c r="GKX7" s="85"/>
      <c r="GKY7" s="85"/>
      <c r="GKZ7" s="85"/>
      <c r="GLA7" s="85"/>
      <c r="GLB7" s="85"/>
      <c r="GLC7" s="85"/>
      <c r="GLD7" s="85"/>
      <c r="GLE7" s="85"/>
      <c r="GLF7" s="85"/>
      <c r="GLG7" s="85"/>
      <c r="GLH7" s="85"/>
      <c r="GLI7" s="85"/>
      <c r="GLJ7" s="85"/>
      <c r="GLK7" s="85"/>
      <c r="GLL7" s="85"/>
      <c r="GLM7" s="85"/>
      <c r="GLN7" s="85"/>
      <c r="GLO7" s="85"/>
      <c r="GLP7" s="85"/>
      <c r="GLQ7" s="85"/>
      <c r="GLR7" s="85"/>
      <c r="GLS7" s="85"/>
      <c r="GLT7" s="85"/>
      <c r="GLU7" s="85"/>
      <c r="GLV7" s="85"/>
      <c r="GLW7" s="85"/>
      <c r="GLX7" s="85"/>
      <c r="GLY7" s="85"/>
      <c r="GLZ7" s="85"/>
      <c r="GMA7" s="85"/>
      <c r="GMB7" s="85"/>
      <c r="GMC7" s="85"/>
      <c r="GMD7" s="85"/>
      <c r="GME7" s="85"/>
      <c r="GMF7" s="85"/>
      <c r="GMG7" s="85"/>
      <c r="GMH7" s="85"/>
      <c r="GMI7" s="85"/>
      <c r="GMJ7" s="85"/>
      <c r="GMK7" s="85"/>
      <c r="GML7" s="85"/>
      <c r="GMM7" s="85"/>
      <c r="GMN7" s="85"/>
      <c r="GMO7" s="85"/>
      <c r="GMP7" s="85"/>
      <c r="GMQ7" s="85"/>
      <c r="GMR7" s="85"/>
      <c r="GMS7" s="85"/>
      <c r="GMT7" s="85"/>
      <c r="GMU7" s="85"/>
      <c r="GMV7" s="85"/>
      <c r="GMW7" s="85"/>
      <c r="GMX7" s="85"/>
      <c r="GMY7" s="85"/>
      <c r="GMZ7" s="85"/>
      <c r="GNA7" s="85"/>
      <c r="GNB7" s="85"/>
      <c r="GNC7" s="85"/>
      <c r="GND7" s="85"/>
      <c r="GNE7" s="85"/>
      <c r="GNF7" s="85"/>
      <c r="GNG7" s="85"/>
      <c r="GNH7" s="85"/>
      <c r="GNI7" s="85"/>
      <c r="GNJ7" s="85"/>
      <c r="GNK7" s="85"/>
      <c r="GNL7" s="85"/>
      <c r="GNM7" s="85"/>
      <c r="GNN7" s="85"/>
      <c r="GNO7" s="85"/>
      <c r="GNP7" s="85"/>
      <c r="GNQ7" s="85"/>
      <c r="GNR7" s="85"/>
      <c r="GNS7" s="85"/>
      <c r="GNT7" s="85"/>
      <c r="GNU7" s="85"/>
      <c r="GNV7" s="85"/>
      <c r="GNW7" s="85"/>
      <c r="GNX7" s="85"/>
      <c r="GNY7" s="85"/>
      <c r="GNZ7" s="85"/>
      <c r="GOA7" s="85"/>
      <c r="GOB7" s="85"/>
      <c r="GOC7" s="85"/>
      <c r="GOD7" s="85"/>
      <c r="GOE7" s="85"/>
      <c r="GOF7" s="85"/>
      <c r="GOG7" s="85"/>
      <c r="GOH7" s="85"/>
      <c r="GOI7" s="85"/>
      <c r="GOJ7" s="85"/>
      <c r="GOK7" s="85"/>
      <c r="GOL7" s="85"/>
      <c r="GOM7" s="85"/>
      <c r="GON7" s="85"/>
      <c r="GOO7" s="85"/>
      <c r="GOP7" s="85"/>
      <c r="GOQ7" s="85"/>
      <c r="GOR7" s="85"/>
      <c r="GOS7" s="85"/>
      <c r="GOT7" s="85"/>
      <c r="GOU7" s="85"/>
      <c r="GOV7" s="85"/>
      <c r="GOW7" s="85"/>
      <c r="GOX7" s="85"/>
      <c r="GOY7" s="85"/>
      <c r="GOZ7" s="85"/>
      <c r="GPA7" s="85"/>
      <c r="GPB7" s="85"/>
      <c r="GPC7" s="85"/>
      <c r="GPD7" s="85"/>
      <c r="GPE7" s="85"/>
      <c r="GPF7" s="85"/>
      <c r="GPG7" s="85"/>
      <c r="GPH7" s="85"/>
      <c r="GPI7" s="85"/>
      <c r="GPJ7" s="85"/>
      <c r="GPK7" s="85"/>
      <c r="GPL7" s="85"/>
      <c r="GPM7" s="85"/>
      <c r="GPN7" s="85"/>
      <c r="GPO7" s="85"/>
      <c r="GPP7" s="85"/>
      <c r="GPQ7" s="85"/>
      <c r="GPR7" s="85"/>
      <c r="GPS7" s="85"/>
      <c r="GPT7" s="85"/>
      <c r="GPU7" s="85"/>
      <c r="GPV7" s="85"/>
      <c r="GPW7" s="85"/>
      <c r="GPX7" s="85"/>
      <c r="GPY7" s="85"/>
      <c r="GPZ7" s="85"/>
      <c r="GQA7" s="85"/>
      <c r="GQB7" s="85"/>
      <c r="GQC7" s="85"/>
      <c r="GQD7" s="85"/>
      <c r="GQE7" s="85"/>
      <c r="GQF7" s="85"/>
      <c r="GQG7" s="85"/>
      <c r="GQH7" s="85"/>
      <c r="GQI7" s="85"/>
      <c r="GQJ7" s="85"/>
      <c r="GQK7" s="85"/>
      <c r="GQL7" s="85"/>
      <c r="GQM7" s="85"/>
      <c r="GQN7" s="85"/>
      <c r="GQO7" s="85"/>
      <c r="GQP7" s="85"/>
      <c r="GQQ7" s="85"/>
      <c r="GQR7" s="85"/>
      <c r="GQS7" s="85"/>
      <c r="GQT7" s="85"/>
      <c r="GQU7" s="85"/>
      <c r="GQV7" s="85"/>
      <c r="GQW7" s="85"/>
      <c r="GQX7" s="85"/>
      <c r="GQY7" s="85"/>
      <c r="GQZ7" s="85"/>
      <c r="GRA7" s="85"/>
      <c r="GRB7" s="85"/>
      <c r="GRC7" s="85"/>
      <c r="GRD7" s="85"/>
      <c r="GRE7" s="85"/>
      <c r="GRF7" s="85"/>
      <c r="GRG7" s="85"/>
      <c r="GRH7" s="85"/>
      <c r="GRI7" s="85"/>
      <c r="GRJ7" s="85"/>
      <c r="GRK7" s="85"/>
      <c r="GRL7" s="85"/>
      <c r="GRM7" s="85"/>
      <c r="GRN7" s="85"/>
      <c r="GRO7" s="85"/>
      <c r="GRP7" s="85"/>
      <c r="GRQ7" s="85"/>
      <c r="GRR7" s="85"/>
      <c r="GRS7" s="85"/>
      <c r="GRT7" s="85"/>
      <c r="GRU7" s="85"/>
      <c r="GRV7" s="85"/>
      <c r="GRW7" s="85"/>
      <c r="GRX7" s="85"/>
      <c r="GRY7" s="85"/>
      <c r="GRZ7" s="85"/>
      <c r="GSA7" s="85"/>
      <c r="GSB7" s="85"/>
      <c r="GSC7" s="85"/>
      <c r="GSD7" s="85"/>
      <c r="GSE7" s="85"/>
      <c r="GSF7" s="85"/>
      <c r="GSG7" s="85"/>
      <c r="GSH7" s="85"/>
      <c r="GSI7" s="85"/>
      <c r="GSJ7" s="85"/>
      <c r="GSK7" s="85"/>
      <c r="GSL7" s="85"/>
      <c r="GSM7" s="85"/>
      <c r="GSN7" s="85"/>
      <c r="GSO7" s="85"/>
      <c r="GSP7" s="85"/>
      <c r="GSQ7" s="85"/>
      <c r="GSR7" s="85"/>
      <c r="GSS7" s="85"/>
      <c r="GST7" s="85"/>
      <c r="GSU7" s="85"/>
      <c r="GSV7" s="85"/>
      <c r="GSW7" s="85"/>
      <c r="GSX7" s="85"/>
      <c r="GSY7" s="85"/>
      <c r="GSZ7" s="85"/>
      <c r="GTA7" s="85"/>
      <c r="GTB7" s="85"/>
      <c r="GTC7" s="85"/>
      <c r="GTD7" s="85"/>
      <c r="GTE7" s="85"/>
      <c r="GTF7" s="85"/>
      <c r="GTG7" s="85"/>
      <c r="GTH7" s="85"/>
      <c r="GTI7" s="85"/>
      <c r="GTJ7" s="85"/>
      <c r="GTK7" s="85"/>
      <c r="GTL7" s="85"/>
      <c r="GTM7" s="85"/>
      <c r="GTN7" s="85"/>
      <c r="GTO7" s="85"/>
      <c r="GTP7" s="85"/>
      <c r="GTQ7" s="85"/>
      <c r="GTR7" s="85"/>
      <c r="GTS7" s="85"/>
      <c r="GTT7" s="85"/>
      <c r="GTU7" s="85"/>
      <c r="GTV7" s="85"/>
      <c r="GTW7" s="85"/>
      <c r="GTX7" s="85"/>
      <c r="GTY7" s="85"/>
      <c r="GTZ7" s="85"/>
      <c r="GUA7" s="85"/>
      <c r="GUB7" s="85"/>
      <c r="GUC7" s="85"/>
      <c r="GUD7" s="85"/>
      <c r="GUE7" s="85"/>
      <c r="GUF7" s="85"/>
      <c r="GUG7" s="85"/>
      <c r="GUH7" s="85"/>
      <c r="GUI7" s="85"/>
      <c r="GUJ7" s="85"/>
      <c r="GUK7" s="85"/>
      <c r="GUL7" s="85"/>
      <c r="GUM7" s="85"/>
      <c r="GUN7" s="85"/>
      <c r="GUO7" s="85"/>
      <c r="GUP7" s="85"/>
      <c r="GUQ7" s="85"/>
      <c r="GUR7" s="85"/>
      <c r="GUS7" s="85"/>
      <c r="GUT7" s="85"/>
      <c r="GUU7" s="85"/>
      <c r="GUV7" s="85"/>
      <c r="GUW7" s="85"/>
      <c r="GUX7" s="85"/>
      <c r="GUY7" s="85"/>
      <c r="GUZ7" s="85"/>
      <c r="GVA7" s="85"/>
      <c r="GVB7" s="85"/>
      <c r="GVC7" s="85"/>
      <c r="GVD7" s="85"/>
      <c r="GVE7" s="85"/>
      <c r="GVF7" s="85"/>
      <c r="GVG7" s="85"/>
      <c r="GVH7" s="85"/>
      <c r="GVI7" s="85"/>
      <c r="GVJ7" s="85"/>
      <c r="GVK7" s="85"/>
      <c r="GVL7" s="85"/>
      <c r="GVM7" s="85"/>
      <c r="GVN7" s="85"/>
      <c r="GVO7" s="85"/>
      <c r="GVP7" s="85"/>
      <c r="GVQ7" s="85"/>
      <c r="GVR7" s="85"/>
      <c r="GVS7" s="85"/>
      <c r="GVT7" s="85"/>
      <c r="GVU7" s="85"/>
      <c r="GVV7" s="85"/>
      <c r="GVW7" s="85"/>
      <c r="GVX7" s="85"/>
      <c r="GVY7" s="85"/>
      <c r="GVZ7" s="85"/>
      <c r="GWA7" s="85"/>
      <c r="GWB7" s="85"/>
      <c r="GWC7" s="85"/>
      <c r="GWD7" s="85"/>
      <c r="GWE7" s="85"/>
      <c r="GWF7" s="85"/>
      <c r="GWG7" s="85"/>
      <c r="GWH7" s="85"/>
      <c r="GWI7" s="85"/>
      <c r="GWJ7" s="85"/>
      <c r="GWK7" s="85"/>
      <c r="GWL7" s="85"/>
      <c r="GWM7" s="85"/>
      <c r="GWN7" s="85"/>
      <c r="GWO7" s="85"/>
      <c r="GWP7" s="85"/>
      <c r="GWQ7" s="85"/>
      <c r="GWR7" s="85"/>
      <c r="GWS7" s="85"/>
      <c r="GWT7" s="85"/>
      <c r="GWU7" s="85"/>
      <c r="GWV7" s="85"/>
      <c r="GWW7" s="85"/>
      <c r="GWX7" s="85"/>
      <c r="GWY7" s="85"/>
      <c r="GWZ7" s="85"/>
      <c r="GXA7" s="85"/>
      <c r="GXB7" s="85"/>
      <c r="GXC7" s="85"/>
      <c r="GXD7" s="85"/>
      <c r="GXE7" s="85"/>
      <c r="GXF7" s="85"/>
      <c r="GXG7" s="85"/>
      <c r="GXH7" s="85"/>
      <c r="GXI7" s="85"/>
      <c r="GXJ7" s="85"/>
      <c r="GXK7" s="85"/>
      <c r="GXL7" s="85"/>
      <c r="GXM7" s="85"/>
      <c r="GXN7" s="85"/>
      <c r="GXO7" s="85"/>
      <c r="GXP7" s="85"/>
      <c r="GXQ7" s="85"/>
      <c r="GXR7" s="85"/>
      <c r="GXS7" s="85"/>
      <c r="GXT7" s="85"/>
      <c r="GXU7" s="85"/>
      <c r="GXV7" s="85"/>
      <c r="GXW7" s="85"/>
      <c r="GXX7" s="85"/>
      <c r="GXY7" s="85"/>
      <c r="GXZ7" s="85"/>
      <c r="GYA7" s="85"/>
      <c r="GYB7" s="85"/>
      <c r="GYC7" s="85"/>
      <c r="GYD7" s="85"/>
      <c r="GYE7" s="85"/>
      <c r="GYF7" s="85"/>
      <c r="GYG7" s="85"/>
      <c r="GYH7" s="85"/>
      <c r="GYI7" s="85"/>
      <c r="GYJ7" s="85"/>
      <c r="GYK7" s="85"/>
      <c r="GYL7" s="85"/>
      <c r="GYM7" s="85"/>
      <c r="GYN7" s="85"/>
      <c r="GYO7" s="85"/>
      <c r="GYP7" s="85"/>
      <c r="GYQ7" s="85"/>
      <c r="GYR7" s="85"/>
      <c r="GYS7" s="85"/>
      <c r="GYT7" s="85"/>
      <c r="GYU7" s="85"/>
      <c r="GYV7" s="85"/>
      <c r="GYW7" s="85"/>
      <c r="GYX7" s="85"/>
      <c r="GYY7" s="85"/>
      <c r="GYZ7" s="85"/>
      <c r="GZA7" s="85"/>
      <c r="GZB7" s="85"/>
      <c r="GZC7" s="85"/>
      <c r="GZD7" s="85"/>
      <c r="GZE7" s="85"/>
      <c r="GZF7" s="85"/>
      <c r="GZG7" s="85"/>
      <c r="GZH7" s="85"/>
      <c r="GZI7" s="85"/>
      <c r="GZJ7" s="85"/>
      <c r="GZK7" s="85"/>
      <c r="GZL7" s="85"/>
      <c r="GZM7" s="85"/>
      <c r="GZN7" s="85"/>
      <c r="GZO7" s="85"/>
      <c r="GZP7" s="85"/>
      <c r="GZQ7" s="85"/>
      <c r="GZR7" s="85"/>
      <c r="GZS7" s="85"/>
      <c r="GZT7" s="85"/>
      <c r="GZU7" s="85"/>
      <c r="GZV7" s="85"/>
      <c r="GZW7" s="85"/>
      <c r="GZX7" s="85"/>
      <c r="GZY7" s="85"/>
      <c r="GZZ7" s="85"/>
      <c r="HAA7" s="85"/>
      <c r="HAB7" s="85"/>
      <c r="HAC7" s="85"/>
      <c r="HAD7" s="85"/>
      <c r="HAE7" s="85"/>
      <c r="HAF7" s="85"/>
      <c r="HAG7" s="85"/>
      <c r="HAH7" s="85"/>
      <c r="HAI7" s="85"/>
      <c r="HAJ7" s="85"/>
      <c r="HAK7" s="85"/>
      <c r="HAL7" s="85"/>
      <c r="HAM7" s="85"/>
      <c r="HAN7" s="85"/>
      <c r="HAO7" s="85"/>
      <c r="HAP7" s="85"/>
      <c r="HAQ7" s="85"/>
      <c r="HAR7" s="85"/>
      <c r="HAS7" s="85"/>
      <c r="HAT7" s="85"/>
      <c r="HAU7" s="85"/>
      <c r="HAV7" s="85"/>
      <c r="HAW7" s="85"/>
      <c r="HAX7" s="85"/>
      <c r="HAY7" s="85"/>
      <c r="HAZ7" s="85"/>
      <c r="HBA7" s="85"/>
      <c r="HBB7" s="85"/>
      <c r="HBC7" s="85"/>
      <c r="HBD7" s="85"/>
      <c r="HBE7" s="85"/>
      <c r="HBF7" s="85"/>
      <c r="HBG7" s="85"/>
      <c r="HBH7" s="85"/>
      <c r="HBI7" s="85"/>
      <c r="HBJ7" s="85"/>
      <c r="HBK7" s="85"/>
      <c r="HBL7" s="85"/>
      <c r="HBM7" s="85"/>
      <c r="HBN7" s="85"/>
      <c r="HBO7" s="85"/>
      <c r="HBP7" s="85"/>
      <c r="HBQ7" s="85"/>
      <c r="HBR7" s="85"/>
      <c r="HBS7" s="85"/>
      <c r="HBT7" s="85"/>
      <c r="HBU7" s="85"/>
      <c r="HBV7" s="85"/>
      <c r="HBW7" s="85"/>
      <c r="HBX7" s="85"/>
      <c r="HBY7" s="85"/>
      <c r="HBZ7" s="85"/>
      <c r="HCA7" s="85"/>
      <c r="HCB7" s="85"/>
      <c r="HCC7" s="85"/>
      <c r="HCD7" s="85"/>
      <c r="HCE7" s="85"/>
      <c r="HCF7" s="85"/>
      <c r="HCG7" s="85"/>
      <c r="HCH7" s="85"/>
      <c r="HCI7" s="85"/>
      <c r="HCJ7" s="85"/>
      <c r="HCK7" s="85"/>
      <c r="HCL7" s="85"/>
      <c r="HCM7" s="85"/>
      <c r="HCN7" s="85"/>
      <c r="HCO7" s="85"/>
      <c r="HCP7" s="85"/>
      <c r="HCQ7" s="85"/>
      <c r="HCR7" s="85"/>
      <c r="HCS7" s="85"/>
      <c r="HCT7" s="85"/>
      <c r="HCU7" s="85"/>
      <c r="HCV7" s="85"/>
      <c r="HCW7" s="85"/>
      <c r="HCX7" s="85"/>
      <c r="HCY7" s="85"/>
      <c r="HCZ7" s="85"/>
      <c r="HDA7" s="85"/>
      <c r="HDB7" s="85"/>
      <c r="HDC7" s="85"/>
      <c r="HDD7" s="85"/>
      <c r="HDE7" s="85"/>
      <c r="HDF7" s="85"/>
      <c r="HDG7" s="85"/>
      <c r="HDH7" s="85"/>
      <c r="HDI7" s="85"/>
      <c r="HDJ7" s="85"/>
      <c r="HDK7" s="85"/>
      <c r="HDL7" s="85"/>
      <c r="HDM7" s="85"/>
      <c r="HDN7" s="85"/>
      <c r="HDO7" s="85"/>
      <c r="HDP7" s="85"/>
      <c r="HDQ7" s="85"/>
      <c r="HDR7" s="85"/>
      <c r="HDS7" s="85"/>
      <c r="HDT7" s="85"/>
      <c r="HDU7" s="85"/>
      <c r="HDV7" s="85"/>
      <c r="HDW7" s="85"/>
      <c r="HDX7" s="85"/>
      <c r="HDY7" s="85"/>
      <c r="HDZ7" s="85"/>
      <c r="HEA7" s="85"/>
      <c r="HEB7" s="85"/>
      <c r="HEC7" s="85"/>
      <c r="HED7" s="85"/>
      <c r="HEE7" s="85"/>
      <c r="HEF7" s="85"/>
      <c r="HEG7" s="85"/>
      <c r="HEH7" s="85"/>
      <c r="HEI7" s="85"/>
      <c r="HEJ7" s="85"/>
      <c r="HEK7" s="85"/>
      <c r="HEL7" s="85"/>
      <c r="HEM7" s="85"/>
      <c r="HEN7" s="85"/>
      <c r="HEO7" s="85"/>
      <c r="HEP7" s="85"/>
      <c r="HEQ7" s="85"/>
      <c r="HER7" s="85"/>
      <c r="HES7" s="85"/>
      <c r="HET7" s="85"/>
      <c r="HEU7" s="85"/>
      <c r="HEV7" s="85"/>
      <c r="HEW7" s="85"/>
      <c r="HEX7" s="85"/>
      <c r="HEY7" s="85"/>
      <c r="HEZ7" s="85"/>
      <c r="HFA7" s="85"/>
      <c r="HFB7" s="85"/>
      <c r="HFC7" s="85"/>
      <c r="HFD7" s="85"/>
      <c r="HFE7" s="85"/>
      <c r="HFF7" s="85"/>
      <c r="HFG7" s="85"/>
      <c r="HFH7" s="85"/>
      <c r="HFI7" s="85"/>
      <c r="HFJ7" s="85"/>
      <c r="HFK7" s="85"/>
      <c r="HFL7" s="85"/>
      <c r="HFM7" s="85"/>
      <c r="HFN7" s="85"/>
      <c r="HFO7" s="85"/>
      <c r="HFP7" s="85"/>
      <c r="HFQ7" s="85"/>
      <c r="HFR7" s="85"/>
      <c r="HFS7" s="85"/>
      <c r="HFT7" s="85"/>
      <c r="HFU7" s="85"/>
      <c r="HFV7" s="85"/>
      <c r="HFW7" s="85"/>
      <c r="HFX7" s="85"/>
      <c r="HFY7" s="85"/>
      <c r="HFZ7" s="85"/>
      <c r="HGA7" s="85"/>
      <c r="HGB7" s="85"/>
      <c r="HGC7" s="85"/>
      <c r="HGD7" s="85"/>
      <c r="HGE7" s="85"/>
      <c r="HGF7" s="85"/>
      <c r="HGG7" s="85"/>
      <c r="HGH7" s="85"/>
      <c r="HGI7" s="85"/>
      <c r="HGJ7" s="85"/>
      <c r="HGK7" s="85"/>
      <c r="HGL7" s="85"/>
      <c r="HGM7" s="85"/>
      <c r="HGN7" s="85"/>
      <c r="HGO7" s="85"/>
      <c r="HGP7" s="85"/>
      <c r="HGQ7" s="85"/>
      <c r="HGR7" s="85"/>
      <c r="HGS7" s="85"/>
      <c r="HGT7" s="85"/>
      <c r="HGU7" s="85"/>
      <c r="HGV7" s="85"/>
      <c r="HGW7" s="85"/>
      <c r="HGX7" s="85"/>
      <c r="HGY7" s="85"/>
      <c r="HGZ7" s="85"/>
      <c r="HHA7" s="85"/>
      <c r="HHB7" s="85"/>
      <c r="HHC7" s="85"/>
      <c r="HHD7" s="85"/>
      <c r="HHE7" s="85"/>
      <c r="HHF7" s="85"/>
      <c r="HHG7" s="85"/>
      <c r="HHH7" s="85"/>
      <c r="HHI7" s="85"/>
      <c r="HHJ7" s="85"/>
      <c r="HHK7" s="85"/>
      <c r="HHL7" s="85"/>
      <c r="HHM7" s="85"/>
      <c r="HHN7" s="85"/>
      <c r="HHO7" s="85"/>
      <c r="HHP7" s="85"/>
      <c r="HHQ7" s="85"/>
      <c r="HHR7" s="85"/>
      <c r="HHS7" s="85"/>
      <c r="HHT7" s="85"/>
      <c r="HHU7" s="85"/>
      <c r="HHV7" s="85"/>
      <c r="HHW7" s="85"/>
      <c r="HHX7" s="85"/>
      <c r="HHY7" s="85"/>
      <c r="HHZ7" s="85"/>
      <c r="HIA7" s="85"/>
      <c r="HIB7" s="85"/>
      <c r="HIC7" s="85"/>
      <c r="HID7" s="85"/>
      <c r="HIE7" s="85"/>
      <c r="HIF7" s="85"/>
      <c r="HIG7" s="85"/>
      <c r="HIH7" s="85"/>
      <c r="HII7" s="85"/>
      <c r="HIJ7" s="85"/>
      <c r="HIK7" s="85"/>
      <c r="HIL7" s="85"/>
      <c r="HIM7" s="85"/>
      <c r="HIN7" s="85"/>
      <c r="HIO7" s="85"/>
      <c r="HIP7" s="85"/>
      <c r="HIQ7" s="85"/>
      <c r="HIR7" s="85"/>
      <c r="HIS7" s="85"/>
      <c r="HIT7" s="85"/>
      <c r="HIU7" s="85"/>
      <c r="HIV7" s="85"/>
      <c r="HIW7" s="85"/>
      <c r="HIX7" s="85"/>
      <c r="HIY7" s="85"/>
      <c r="HIZ7" s="85"/>
      <c r="HJA7" s="85"/>
      <c r="HJB7" s="85"/>
      <c r="HJC7" s="85"/>
      <c r="HJD7" s="85"/>
      <c r="HJE7" s="85"/>
      <c r="HJF7" s="85"/>
      <c r="HJG7" s="85"/>
      <c r="HJH7" s="85"/>
      <c r="HJI7" s="85"/>
      <c r="HJJ7" s="85"/>
      <c r="HJK7" s="85"/>
      <c r="HJL7" s="85"/>
      <c r="HJM7" s="85"/>
      <c r="HJN7" s="85"/>
      <c r="HJO7" s="85"/>
      <c r="HJP7" s="85"/>
      <c r="HJQ7" s="85"/>
      <c r="HJR7" s="85"/>
      <c r="HJS7" s="85"/>
      <c r="HJT7" s="85"/>
      <c r="HJU7" s="85"/>
      <c r="HJV7" s="85"/>
      <c r="HJW7" s="85"/>
      <c r="HJX7" s="85"/>
      <c r="HJY7" s="85"/>
      <c r="HJZ7" s="85"/>
      <c r="HKA7" s="85"/>
      <c r="HKB7" s="85"/>
      <c r="HKC7" s="85"/>
      <c r="HKD7" s="85"/>
      <c r="HKE7" s="85"/>
      <c r="HKF7" s="85"/>
      <c r="HKG7" s="85"/>
      <c r="HKH7" s="85"/>
      <c r="HKI7" s="85"/>
      <c r="HKJ7" s="85"/>
      <c r="HKK7" s="85"/>
      <c r="HKL7" s="85"/>
      <c r="HKM7" s="85"/>
      <c r="HKN7" s="85"/>
      <c r="HKO7" s="85"/>
      <c r="HKP7" s="85"/>
      <c r="HKQ7" s="85"/>
      <c r="HKR7" s="85"/>
      <c r="HKS7" s="85"/>
      <c r="HKT7" s="85"/>
      <c r="HKU7" s="85"/>
      <c r="HKV7" s="85"/>
      <c r="HKW7" s="85"/>
      <c r="HKX7" s="85"/>
      <c r="HKY7" s="85"/>
      <c r="HKZ7" s="85"/>
      <c r="HLA7" s="85"/>
      <c r="HLB7" s="85"/>
      <c r="HLC7" s="85"/>
      <c r="HLD7" s="85"/>
      <c r="HLE7" s="85"/>
      <c r="HLF7" s="85"/>
      <c r="HLG7" s="85"/>
      <c r="HLH7" s="85"/>
      <c r="HLI7" s="85"/>
      <c r="HLJ7" s="85"/>
      <c r="HLK7" s="85"/>
      <c r="HLL7" s="85"/>
      <c r="HLM7" s="85"/>
      <c r="HLN7" s="85"/>
      <c r="HLO7" s="85"/>
      <c r="HLP7" s="85"/>
      <c r="HLQ7" s="85"/>
      <c r="HLR7" s="85"/>
      <c r="HLS7" s="85"/>
      <c r="HLT7" s="85"/>
      <c r="HLU7" s="85"/>
      <c r="HLV7" s="85"/>
      <c r="HLW7" s="85"/>
      <c r="HLX7" s="85"/>
      <c r="HLY7" s="85"/>
      <c r="HLZ7" s="85"/>
      <c r="HMA7" s="85"/>
      <c r="HMB7" s="85"/>
      <c r="HMC7" s="85"/>
      <c r="HMD7" s="85"/>
      <c r="HME7" s="85"/>
      <c r="HMF7" s="85"/>
      <c r="HMG7" s="85"/>
      <c r="HMH7" s="85"/>
      <c r="HMI7" s="85"/>
      <c r="HMJ7" s="85"/>
      <c r="HMK7" s="85"/>
      <c r="HML7" s="85"/>
      <c r="HMM7" s="85"/>
      <c r="HMN7" s="85"/>
      <c r="HMO7" s="85"/>
      <c r="HMP7" s="85"/>
      <c r="HMQ7" s="85"/>
      <c r="HMR7" s="85"/>
      <c r="HMS7" s="85"/>
      <c r="HMT7" s="85"/>
      <c r="HMU7" s="85"/>
      <c r="HMV7" s="85"/>
      <c r="HMW7" s="85"/>
      <c r="HMX7" s="85"/>
      <c r="HMY7" s="85"/>
      <c r="HMZ7" s="85"/>
      <c r="HNA7" s="85"/>
      <c r="HNB7" s="85"/>
      <c r="HNC7" s="85"/>
      <c r="HND7" s="85"/>
      <c r="HNE7" s="85"/>
      <c r="HNF7" s="85"/>
      <c r="HNG7" s="85"/>
      <c r="HNH7" s="85"/>
      <c r="HNI7" s="85"/>
      <c r="HNJ7" s="85"/>
      <c r="HNK7" s="85"/>
      <c r="HNL7" s="85"/>
      <c r="HNM7" s="85"/>
      <c r="HNN7" s="85"/>
      <c r="HNO7" s="85"/>
      <c r="HNP7" s="85"/>
      <c r="HNQ7" s="85"/>
      <c r="HNR7" s="85"/>
      <c r="HNS7" s="85"/>
      <c r="HNT7" s="85"/>
      <c r="HNU7" s="85"/>
      <c r="HNV7" s="85"/>
      <c r="HNW7" s="85"/>
      <c r="HNX7" s="85"/>
      <c r="HNY7" s="85"/>
      <c r="HNZ7" s="85"/>
      <c r="HOA7" s="85"/>
      <c r="HOB7" s="85"/>
      <c r="HOC7" s="85"/>
      <c r="HOD7" s="85"/>
      <c r="HOE7" s="85"/>
      <c r="HOF7" s="85"/>
      <c r="HOG7" s="85"/>
      <c r="HOH7" s="85"/>
      <c r="HOI7" s="85"/>
      <c r="HOJ7" s="85"/>
      <c r="HOK7" s="85"/>
      <c r="HOL7" s="85"/>
      <c r="HOM7" s="85"/>
      <c r="HON7" s="85"/>
      <c r="HOO7" s="85"/>
      <c r="HOP7" s="85"/>
      <c r="HOQ7" s="85"/>
      <c r="HOR7" s="85"/>
      <c r="HOS7" s="85"/>
      <c r="HOT7" s="85"/>
      <c r="HOU7" s="85"/>
      <c r="HOV7" s="85"/>
      <c r="HOW7" s="85"/>
      <c r="HOX7" s="85"/>
      <c r="HOY7" s="85"/>
      <c r="HOZ7" s="85"/>
      <c r="HPA7" s="85"/>
      <c r="HPB7" s="85"/>
      <c r="HPC7" s="85"/>
      <c r="HPD7" s="85"/>
      <c r="HPE7" s="85"/>
      <c r="HPF7" s="85"/>
      <c r="HPG7" s="85"/>
      <c r="HPH7" s="85"/>
      <c r="HPI7" s="85"/>
      <c r="HPJ7" s="85"/>
      <c r="HPK7" s="85"/>
      <c r="HPL7" s="85"/>
      <c r="HPM7" s="85"/>
      <c r="HPN7" s="85"/>
      <c r="HPO7" s="85"/>
      <c r="HPP7" s="85"/>
      <c r="HPQ7" s="85"/>
      <c r="HPR7" s="85"/>
      <c r="HPS7" s="85"/>
      <c r="HPT7" s="85"/>
      <c r="HPU7" s="85"/>
      <c r="HPV7" s="85"/>
      <c r="HPW7" s="85"/>
      <c r="HPX7" s="85"/>
      <c r="HPY7" s="85"/>
      <c r="HPZ7" s="85"/>
      <c r="HQA7" s="85"/>
      <c r="HQB7" s="85"/>
      <c r="HQC7" s="85"/>
      <c r="HQD7" s="85"/>
      <c r="HQE7" s="85"/>
      <c r="HQF7" s="85"/>
      <c r="HQG7" s="85"/>
      <c r="HQH7" s="85"/>
      <c r="HQI7" s="85"/>
      <c r="HQJ7" s="85"/>
      <c r="HQK7" s="85"/>
      <c r="HQL7" s="85"/>
      <c r="HQM7" s="85"/>
      <c r="HQN7" s="85"/>
      <c r="HQO7" s="85"/>
      <c r="HQP7" s="85"/>
      <c r="HQQ7" s="85"/>
      <c r="HQR7" s="85"/>
      <c r="HQS7" s="85"/>
      <c r="HQT7" s="85"/>
      <c r="HQU7" s="85"/>
      <c r="HQV7" s="85"/>
      <c r="HQW7" s="85"/>
      <c r="HQX7" s="85"/>
      <c r="HQY7" s="85"/>
      <c r="HQZ7" s="85"/>
      <c r="HRA7" s="85"/>
      <c r="HRB7" s="85"/>
      <c r="HRC7" s="85"/>
      <c r="HRD7" s="85"/>
      <c r="HRE7" s="85"/>
      <c r="HRF7" s="85"/>
      <c r="HRG7" s="85"/>
      <c r="HRH7" s="85"/>
      <c r="HRI7" s="85"/>
      <c r="HRJ7" s="85"/>
      <c r="HRK7" s="85"/>
      <c r="HRL7" s="85"/>
      <c r="HRM7" s="85"/>
      <c r="HRN7" s="85"/>
      <c r="HRO7" s="85"/>
      <c r="HRP7" s="85"/>
      <c r="HRQ7" s="85"/>
      <c r="HRR7" s="85"/>
      <c r="HRS7" s="85"/>
      <c r="HRT7" s="85"/>
      <c r="HRU7" s="85"/>
      <c r="HRV7" s="85"/>
      <c r="HRW7" s="85"/>
      <c r="HRX7" s="85"/>
      <c r="HRY7" s="85"/>
      <c r="HRZ7" s="85"/>
      <c r="HSA7" s="85"/>
      <c r="HSB7" s="85"/>
      <c r="HSC7" s="85"/>
      <c r="HSD7" s="85"/>
      <c r="HSE7" s="85"/>
      <c r="HSF7" s="85"/>
      <c r="HSG7" s="85"/>
      <c r="HSH7" s="85"/>
      <c r="HSI7" s="85"/>
      <c r="HSJ7" s="85"/>
      <c r="HSK7" s="85"/>
      <c r="HSL7" s="85"/>
      <c r="HSM7" s="85"/>
      <c r="HSN7" s="85"/>
      <c r="HSO7" s="85"/>
      <c r="HSP7" s="85"/>
      <c r="HSQ7" s="85"/>
      <c r="HSR7" s="85"/>
      <c r="HSS7" s="85"/>
      <c r="HST7" s="85"/>
      <c r="HSU7" s="85"/>
      <c r="HSV7" s="85"/>
      <c r="HSW7" s="85"/>
      <c r="HSX7" s="85"/>
      <c r="HSY7" s="85"/>
      <c r="HSZ7" s="85"/>
      <c r="HTA7" s="85"/>
      <c r="HTB7" s="85"/>
      <c r="HTC7" s="85"/>
      <c r="HTD7" s="85"/>
      <c r="HTE7" s="85"/>
      <c r="HTF7" s="85"/>
      <c r="HTG7" s="85"/>
      <c r="HTH7" s="85"/>
      <c r="HTI7" s="85"/>
      <c r="HTJ7" s="85"/>
      <c r="HTK7" s="85"/>
      <c r="HTL7" s="85"/>
      <c r="HTM7" s="85"/>
      <c r="HTN7" s="85"/>
      <c r="HTO7" s="85"/>
      <c r="HTP7" s="85"/>
      <c r="HTQ7" s="85"/>
      <c r="HTR7" s="85"/>
      <c r="HTS7" s="85"/>
      <c r="HTT7" s="85"/>
      <c r="HTU7" s="85"/>
      <c r="HTV7" s="85"/>
      <c r="HTW7" s="85"/>
      <c r="HTX7" s="85"/>
      <c r="HTY7" s="85"/>
      <c r="HTZ7" s="85"/>
      <c r="HUA7" s="85"/>
      <c r="HUB7" s="85"/>
      <c r="HUC7" s="85"/>
      <c r="HUD7" s="85"/>
      <c r="HUE7" s="85"/>
      <c r="HUF7" s="85"/>
      <c r="HUG7" s="85"/>
      <c r="HUH7" s="85"/>
      <c r="HUI7" s="85"/>
      <c r="HUJ7" s="85"/>
      <c r="HUK7" s="85"/>
      <c r="HUL7" s="85"/>
      <c r="HUM7" s="85"/>
      <c r="HUN7" s="85"/>
      <c r="HUO7" s="85"/>
      <c r="HUP7" s="85"/>
      <c r="HUQ7" s="85"/>
      <c r="HUR7" s="85"/>
      <c r="HUS7" s="85"/>
      <c r="HUT7" s="85"/>
      <c r="HUU7" s="85"/>
      <c r="HUV7" s="85"/>
      <c r="HUW7" s="85"/>
      <c r="HUX7" s="85"/>
      <c r="HUY7" s="85"/>
      <c r="HUZ7" s="85"/>
      <c r="HVA7" s="85"/>
      <c r="HVB7" s="85"/>
      <c r="HVC7" s="85"/>
      <c r="HVD7" s="85"/>
      <c r="HVE7" s="85"/>
      <c r="HVF7" s="85"/>
      <c r="HVG7" s="85"/>
      <c r="HVH7" s="85"/>
      <c r="HVI7" s="85"/>
      <c r="HVJ7" s="85"/>
      <c r="HVK7" s="85"/>
      <c r="HVL7" s="85"/>
      <c r="HVM7" s="85"/>
      <c r="HVN7" s="85"/>
      <c r="HVO7" s="85"/>
      <c r="HVP7" s="85"/>
      <c r="HVQ7" s="85"/>
      <c r="HVR7" s="85"/>
      <c r="HVS7" s="85"/>
      <c r="HVT7" s="85"/>
      <c r="HVU7" s="85"/>
      <c r="HVV7" s="85"/>
      <c r="HVW7" s="85"/>
      <c r="HVX7" s="85"/>
      <c r="HVY7" s="85"/>
      <c r="HVZ7" s="85"/>
      <c r="HWA7" s="85"/>
      <c r="HWB7" s="85"/>
      <c r="HWC7" s="85"/>
      <c r="HWD7" s="85"/>
      <c r="HWE7" s="85"/>
      <c r="HWF7" s="85"/>
      <c r="HWG7" s="85"/>
      <c r="HWH7" s="85"/>
      <c r="HWI7" s="85"/>
      <c r="HWJ7" s="85"/>
      <c r="HWK7" s="85"/>
      <c r="HWL7" s="85"/>
      <c r="HWM7" s="85"/>
      <c r="HWN7" s="85"/>
      <c r="HWO7" s="85"/>
      <c r="HWP7" s="85"/>
      <c r="HWQ7" s="85"/>
      <c r="HWR7" s="85"/>
      <c r="HWS7" s="85"/>
      <c r="HWT7" s="85"/>
      <c r="HWU7" s="85"/>
      <c r="HWV7" s="85"/>
      <c r="HWW7" s="85"/>
      <c r="HWX7" s="85"/>
      <c r="HWY7" s="85"/>
      <c r="HWZ7" s="85"/>
      <c r="HXA7" s="85"/>
      <c r="HXB7" s="85"/>
      <c r="HXC7" s="85"/>
      <c r="HXD7" s="85"/>
      <c r="HXE7" s="85"/>
      <c r="HXF7" s="85"/>
      <c r="HXG7" s="85"/>
      <c r="HXH7" s="85"/>
      <c r="HXI7" s="85"/>
      <c r="HXJ7" s="85"/>
      <c r="HXK7" s="85"/>
      <c r="HXL7" s="85"/>
      <c r="HXM7" s="85"/>
      <c r="HXN7" s="85"/>
      <c r="HXO7" s="85"/>
      <c r="HXP7" s="85"/>
      <c r="HXQ7" s="85"/>
      <c r="HXR7" s="85"/>
      <c r="HXS7" s="85"/>
      <c r="HXT7" s="85"/>
      <c r="HXU7" s="85"/>
      <c r="HXV7" s="85"/>
      <c r="HXW7" s="85"/>
      <c r="HXX7" s="85"/>
      <c r="HXY7" s="85"/>
      <c r="HXZ7" s="85"/>
      <c r="HYA7" s="85"/>
      <c r="HYB7" s="85"/>
      <c r="HYC7" s="85"/>
      <c r="HYD7" s="85"/>
      <c r="HYE7" s="85"/>
      <c r="HYF7" s="85"/>
      <c r="HYG7" s="85"/>
      <c r="HYH7" s="85"/>
      <c r="HYI7" s="85"/>
      <c r="HYJ7" s="85"/>
      <c r="HYK7" s="85"/>
      <c r="HYL7" s="85"/>
      <c r="HYM7" s="85"/>
      <c r="HYN7" s="85"/>
      <c r="HYO7" s="85"/>
      <c r="HYP7" s="85"/>
      <c r="HYQ7" s="85"/>
      <c r="HYR7" s="85"/>
      <c r="HYS7" s="85"/>
      <c r="HYT7" s="85"/>
      <c r="HYU7" s="85"/>
      <c r="HYV7" s="85"/>
      <c r="HYW7" s="85"/>
      <c r="HYX7" s="85"/>
      <c r="HYY7" s="85"/>
      <c r="HYZ7" s="85"/>
      <c r="HZA7" s="85"/>
      <c r="HZB7" s="85"/>
      <c r="HZC7" s="85"/>
      <c r="HZD7" s="85"/>
      <c r="HZE7" s="85"/>
      <c r="HZF7" s="85"/>
      <c r="HZG7" s="85"/>
      <c r="HZH7" s="85"/>
      <c r="HZI7" s="85"/>
      <c r="HZJ7" s="85"/>
      <c r="HZK7" s="85"/>
      <c r="HZL7" s="85"/>
      <c r="HZM7" s="85"/>
      <c r="HZN7" s="85"/>
      <c r="HZO7" s="85"/>
      <c r="HZP7" s="85"/>
      <c r="HZQ7" s="85"/>
      <c r="HZR7" s="85"/>
      <c r="HZS7" s="85"/>
      <c r="HZT7" s="85"/>
      <c r="HZU7" s="85"/>
      <c r="HZV7" s="85"/>
      <c r="HZW7" s="85"/>
      <c r="HZX7" s="85"/>
      <c r="HZY7" s="85"/>
      <c r="HZZ7" s="85"/>
      <c r="IAA7" s="85"/>
      <c r="IAB7" s="85"/>
      <c r="IAC7" s="85"/>
      <c r="IAD7" s="85"/>
      <c r="IAE7" s="85"/>
      <c r="IAF7" s="85"/>
      <c r="IAG7" s="85"/>
      <c r="IAH7" s="85"/>
      <c r="IAI7" s="85"/>
      <c r="IAJ7" s="85"/>
      <c r="IAK7" s="85"/>
      <c r="IAL7" s="85"/>
      <c r="IAM7" s="85"/>
      <c r="IAN7" s="85"/>
      <c r="IAO7" s="85"/>
      <c r="IAP7" s="85"/>
      <c r="IAQ7" s="85"/>
      <c r="IAR7" s="85"/>
      <c r="IAS7" s="85"/>
      <c r="IAT7" s="85"/>
      <c r="IAU7" s="85"/>
      <c r="IAV7" s="85"/>
      <c r="IAW7" s="85"/>
      <c r="IAX7" s="85"/>
      <c r="IAY7" s="85"/>
      <c r="IAZ7" s="85"/>
      <c r="IBA7" s="85"/>
      <c r="IBB7" s="85"/>
      <c r="IBC7" s="85"/>
      <c r="IBD7" s="85"/>
      <c r="IBE7" s="85"/>
      <c r="IBF7" s="85"/>
      <c r="IBG7" s="85"/>
      <c r="IBH7" s="85"/>
      <c r="IBI7" s="85"/>
      <c r="IBJ7" s="85"/>
      <c r="IBK7" s="85"/>
      <c r="IBL7" s="85"/>
      <c r="IBM7" s="85"/>
      <c r="IBN7" s="85"/>
      <c r="IBO7" s="85"/>
      <c r="IBP7" s="85"/>
      <c r="IBQ7" s="85"/>
      <c r="IBR7" s="85"/>
      <c r="IBS7" s="85"/>
      <c r="IBT7" s="85"/>
      <c r="IBU7" s="85"/>
      <c r="IBV7" s="85"/>
      <c r="IBW7" s="85"/>
      <c r="IBX7" s="85"/>
      <c r="IBY7" s="85"/>
      <c r="IBZ7" s="85"/>
      <c r="ICA7" s="85"/>
      <c r="ICB7" s="85"/>
      <c r="ICC7" s="85"/>
      <c r="ICD7" s="85"/>
      <c r="ICE7" s="85"/>
      <c r="ICF7" s="85"/>
      <c r="ICG7" s="85"/>
      <c r="ICH7" s="85"/>
      <c r="ICI7" s="85"/>
      <c r="ICJ7" s="85"/>
      <c r="ICK7" s="85"/>
      <c r="ICL7" s="85"/>
      <c r="ICM7" s="85"/>
      <c r="ICN7" s="85"/>
      <c r="ICO7" s="85"/>
      <c r="ICP7" s="85"/>
      <c r="ICQ7" s="85"/>
      <c r="ICR7" s="85"/>
      <c r="ICS7" s="85"/>
      <c r="ICT7" s="85"/>
      <c r="ICU7" s="85"/>
      <c r="ICV7" s="85"/>
      <c r="ICW7" s="85"/>
      <c r="ICX7" s="85"/>
      <c r="ICY7" s="85"/>
      <c r="ICZ7" s="85"/>
      <c r="IDA7" s="85"/>
      <c r="IDB7" s="85"/>
      <c r="IDC7" s="85"/>
      <c r="IDD7" s="85"/>
      <c r="IDE7" s="85"/>
      <c r="IDF7" s="85"/>
      <c r="IDG7" s="85"/>
      <c r="IDH7" s="85"/>
      <c r="IDI7" s="85"/>
      <c r="IDJ7" s="85"/>
      <c r="IDK7" s="85"/>
      <c r="IDL7" s="85"/>
      <c r="IDM7" s="85"/>
      <c r="IDN7" s="85"/>
      <c r="IDO7" s="85"/>
      <c r="IDP7" s="85"/>
      <c r="IDQ7" s="85"/>
      <c r="IDR7" s="85"/>
      <c r="IDS7" s="85"/>
      <c r="IDT7" s="85"/>
      <c r="IDU7" s="85"/>
      <c r="IDV7" s="85"/>
      <c r="IDW7" s="85"/>
      <c r="IDX7" s="85"/>
      <c r="IDY7" s="85"/>
      <c r="IDZ7" s="85"/>
      <c r="IEA7" s="85"/>
      <c r="IEB7" s="85"/>
      <c r="IEC7" s="85"/>
      <c r="IED7" s="85"/>
      <c r="IEE7" s="85"/>
      <c r="IEF7" s="85"/>
      <c r="IEG7" s="85"/>
      <c r="IEH7" s="85"/>
      <c r="IEI7" s="85"/>
      <c r="IEJ7" s="85"/>
      <c r="IEK7" s="85"/>
      <c r="IEL7" s="85"/>
      <c r="IEM7" s="85"/>
      <c r="IEN7" s="85"/>
      <c r="IEO7" s="85"/>
      <c r="IEP7" s="85"/>
      <c r="IEQ7" s="85"/>
      <c r="IER7" s="85"/>
      <c r="IES7" s="85"/>
      <c r="IET7" s="85"/>
      <c r="IEU7" s="85"/>
      <c r="IEV7" s="85"/>
      <c r="IEW7" s="85"/>
      <c r="IEX7" s="85"/>
      <c r="IEY7" s="85"/>
      <c r="IEZ7" s="85"/>
      <c r="IFA7" s="85"/>
      <c r="IFB7" s="85"/>
      <c r="IFC7" s="85"/>
      <c r="IFD7" s="85"/>
      <c r="IFE7" s="85"/>
      <c r="IFF7" s="85"/>
      <c r="IFG7" s="85"/>
      <c r="IFH7" s="85"/>
      <c r="IFI7" s="85"/>
      <c r="IFJ7" s="85"/>
      <c r="IFK7" s="85"/>
      <c r="IFL7" s="85"/>
      <c r="IFM7" s="85"/>
      <c r="IFN7" s="85"/>
      <c r="IFO7" s="85"/>
      <c r="IFP7" s="85"/>
      <c r="IFQ7" s="85"/>
      <c r="IFR7" s="85"/>
      <c r="IFS7" s="85"/>
      <c r="IFT7" s="85"/>
      <c r="IFU7" s="85"/>
      <c r="IFV7" s="85"/>
      <c r="IFW7" s="85"/>
      <c r="IFX7" s="85"/>
      <c r="IFY7" s="85"/>
      <c r="IFZ7" s="85"/>
      <c r="IGA7" s="85"/>
      <c r="IGB7" s="85"/>
      <c r="IGC7" s="85"/>
      <c r="IGD7" s="85"/>
      <c r="IGE7" s="85"/>
      <c r="IGF7" s="85"/>
      <c r="IGG7" s="85"/>
      <c r="IGH7" s="85"/>
      <c r="IGI7" s="85"/>
      <c r="IGJ7" s="85"/>
      <c r="IGK7" s="85"/>
      <c r="IGL7" s="85"/>
      <c r="IGM7" s="85"/>
      <c r="IGN7" s="85"/>
      <c r="IGO7" s="85"/>
      <c r="IGP7" s="85"/>
      <c r="IGQ7" s="85"/>
      <c r="IGR7" s="85"/>
      <c r="IGS7" s="85"/>
      <c r="IGT7" s="85"/>
      <c r="IGU7" s="85"/>
      <c r="IGV7" s="85"/>
      <c r="IGW7" s="85"/>
      <c r="IGX7" s="85"/>
      <c r="IGY7" s="85"/>
      <c r="IGZ7" s="85"/>
      <c r="IHA7" s="85"/>
      <c r="IHB7" s="85"/>
      <c r="IHC7" s="85"/>
      <c r="IHD7" s="85"/>
      <c r="IHE7" s="85"/>
      <c r="IHF7" s="85"/>
      <c r="IHG7" s="85"/>
      <c r="IHH7" s="85"/>
      <c r="IHI7" s="85"/>
      <c r="IHJ7" s="85"/>
      <c r="IHK7" s="85"/>
      <c r="IHL7" s="85"/>
      <c r="IHM7" s="85"/>
      <c r="IHN7" s="85"/>
      <c r="IHO7" s="85"/>
      <c r="IHP7" s="85"/>
      <c r="IHQ7" s="85"/>
      <c r="IHR7" s="85"/>
      <c r="IHS7" s="85"/>
      <c r="IHT7" s="85"/>
      <c r="IHU7" s="85"/>
      <c r="IHV7" s="85"/>
      <c r="IHW7" s="85"/>
      <c r="IHX7" s="85"/>
      <c r="IHY7" s="85"/>
      <c r="IHZ7" s="85"/>
      <c r="IIA7" s="85"/>
      <c r="IIB7" s="85"/>
      <c r="IIC7" s="85"/>
      <c r="IID7" s="85"/>
      <c r="IIE7" s="85"/>
      <c r="IIF7" s="85"/>
      <c r="IIG7" s="85"/>
      <c r="IIH7" s="85"/>
      <c r="III7" s="85"/>
      <c r="IIJ7" s="85"/>
      <c r="IIK7" s="85"/>
      <c r="IIL7" s="85"/>
      <c r="IIM7" s="85"/>
      <c r="IIN7" s="85"/>
      <c r="IIO7" s="85"/>
      <c r="IIP7" s="85"/>
      <c r="IIQ7" s="85"/>
      <c r="IIR7" s="85"/>
      <c r="IIS7" s="85"/>
      <c r="IIT7" s="85"/>
      <c r="IIU7" s="85"/>
      <c r="IIV7" s="85"/>
      <c r="IIW7" s="85"/>
      <c r="IIX7" s="85"/>
      <c r="IIY7" s="85"/>
      <c r="IIZ7" s="85"/>
      <c r="IJA7" s="85"/>
      <c r="IJB7" s="85"/>
      <c r="IJC7" s="85"/>
      <c r="IJD7" s="85"/>
      <c r="IJE7" s="85"/>
      <c r="IJF7" s="85"/>
      <c r="IJG7" s="85"/>
      <c r="IJH7" s="85"/>
      <c r="IJI7" s="85"/>
      <c r="IJJ7" s="85"/>
      <c r="IJK7" s="85"/>
      <c r="IJL7" s="85"/>
      <c r="IJM7" s="85"/>
      <c r="IJN7" s="85"/>
      <c r="IJO7" s="85"/>
      <c r="IJP7" s="85"/>
      <c r="IJQ7" s="85"/>
      <c r="IJR7" s="85"/>
      <c r="IJS7" s="85"/>
      <c r="IJT7" s="85"/>
      <c r="IJU7" s="85"/>
      <c r="IJV7" s="85"/>
      <c r="IJW7" s="85"/>
      <c r="IJX7" s="85"/>
      <c r="IJY7" s="85"/>
      <c r="IJZ7" s="85"/>
      <c r="IKA7" s="85"/>
      <c r="IKB7" s="85"/>
      <c r="IKC7" s="85"/>
      <c r="IKD7" s="85"/>
      <c r="IKE7" s="85"/>
      <c r="IKF7" s="85"/>
      <c r="IKG7" s="85"/>
      <c r="IKH7" s="85"/>
      <c r="IKI7" s="85"/>
      <c r="IKJ7" s="85"/>
      <c r="IKK7" s="85"/>
      <c r="IKL7" s="85"/>
      <c r="IKM7" s="85"/>
      <c r="IKN7" s="85"/>
      <c r="IKO7" s="85"/>
      <c r="IKP7" s="85"/>
      <c r="IKQ7" s="85"/>
      <c r="IKR7" s="85"/>
      <c r="IKS7" s="85"/>
      <c r="IKT7" s="85"/>
      <c r="IKU7" s="85"/>
      <c r="IKV7" s="85"/>
      <c r="IKW7" s="85"/>
      <c r="IKX7" s="85"/>
      <c r="IKY7" s="85"/>
      <c r="IKZ7" s="85"/>
      <c r="ILA7" s="85"/>
      <c r="ILB7" s="85"/>
      <c r="ILC7" s="85"/>
      <c r="ILD7" s="85"/>
      <c r="ILE7" s="85"/>
      <c r="ILF7" s="85"/>
      <c r="ILG7" s="85"/>
      <c r="ILH7" s="85"/>
      <c r="ILI7" s="85"/>
      <c r="ILJ7" s="85"/>
      <c r="ILK7" s="85"/>
      <c r="ILL7" s="85"/>
      <c r="ILM7" s="85"/>
      <c r="ILN7" s="85"/>
      <c r="ILO7" s="85"/>
      <c r="ILP7" s="85"/>
      <c r="ILQ7" s="85"/>
      <c r="ILR7" s="85"/>
      <c r="ILS7" s="85"/>
      <c r="ILT7" s="85"/>
      <c r="ILU7" s="85"/>
      <c r="ILV7" s="85"/>
      <c r="ILW7" s="85"/>
      <c r="ILX7" s="85"/>
      <c r="ILY7" s="85"/>
      <c r="ILZ7" s="85"/>
      <c r="IMA7" s="85"/>
      <c r="IMB7" s="85"/>
      <c r="IMC7" s="85"/>
      <c r="IMD7" s="85"/>
      <c r="IME7" s="85"/>
      <c r="IMF7" s="85"/>
      <c r="IMG7" s="85"/>
      <c r="IMH7" s="85"/>
      <c r="IMI7" s="85"/>
      <c r="IMJ7" s="85"/>
      <c r="IMK7" s="85"/>
      <c r="IML7" s="85"/>
      <c r="IMM7" s="85"/>
      <c r="IMN7" s="85"/>
      <c r="IMO7" s="85"/>
      <c r="IMP7" s="85"/>
      <c r="IMQ7" s="85"/>
      <c r="IMR7" s="85"/>
      <c r="IMS7" s="85"/>
      <c r="IMT7" s="85"/>
      <c r="IMU7" s="85"/>
      <c r="IMV7" s="85"/>
      <c r="IMW7" s="85"/>
      <c r="IMX7" s="85"/>
      <c r="IMY7" s="85"/>
      <c r="IMZ7" s="85"/>
      <c r="INA7" s="85"/>
      <c r="INB7" s="85"/>
      <c r="INC7" s="85"/>
      <c r="IND7" s="85"/>
      <c r="INE7" s="85"/>
      <c r="INF7" s="85"/>
      <c r="ING7" s="85"/>
      <c r="INH7" s="85"/>
      <c r="INI7" s="85"/>
      <c r="INJ7" s="85"/>
      <c r="INK7" s="85"/>
      <c r="INL7" s="85"/>
      <c r="INM7" s="85"/>
      <c r="INN7" s="85"/>
      <c r="INO7" s="85"/>
      <c r="INP7" s="85"/>
      <c r="INQ7" s="85"/>
      <c r="INR7" s="85"/>
      <c r="INS7" s="85"/>
      <c r="INT7" s="85"/>
      <c r="INU7" s="85"/>
      <c r="INV7" s="85"/>
      <c r="INW7" s="85"/>
      <c r="INX7" s="85"/>
      <c r="INY7" s="85"/>
      <c r="INZ7" s="85"/>
      <c r="IOA7" s="85"/>
      <c r="IOB7" s="85"/>
      <c r="IOC7" s="85"/>
      <c r="IOD7" s="85"/>
      <c r="IOE7" s="85"/>
      <c r="IOF7" s="85"/>
      <c r="IOG7" s="85"/>
      <c r="IOH7" s="85"/>
      <c r="IOI7" s="85"/>
      <c r="IOJ7" s="85"/>
      <c r="IOK7" s="85"/>
      <c r="IOL7" s="85"/>
      <c r="IOM7" s="85"/>
      <c r="ION7" s="85"/>
      <c r="IOO7" s="85"/>
      <c r="IOP7" s="85"/>
      <c r="IOQ7" s="85"/>
      <c r="IOR7" s="85"/>
      <c r="IOS7" s="85"/>
      <c r="IOT7" s="85"/>
      <c r="IOU7" s="85"/>
      <c r="IOV7" s="85"/>
      <c r="IOW7" s="85"/>
      <c r="IOX7" s="85"/>
      <c r="IOY7" s="85"/>
      <c r="IOZ7" s="85"/>
      <c r="IPA7" s="85"/>
      <c r="IPB7" s="85"/>
      <c r="IPC7" s="85"/>
      <c r="IPD7" s="85"/>
      <c r="IPE7" s="85"/>
      <c r="IPF7" s="85"/>
      <c r="IPG7" s="85"/>
      <c r="IPH7" s="85"/>
      <c r="IPI7" s="85"/>
      <c r="IPJ7" s="85"/>
      <c r="IPK7" s="85"/>
      <c r="IPL7" s="85"/>
      <c r="IPM7" s="85"/>
      <c r="IPN7" s="85"/>
      <c r="IPO7" s="85"/>
      <c r="IPP7" s="85"/>
      <c r="IPQ7" s="85"/>
      <c r="IPR7" s="85"/>
      <c r="IPS7" s="85"/>
      <c r="IPT7" s="85"/>
      <c r="IPU7" s="85"/>
      <c r="IPV7" s="85"/>
      <c r="IPW7" s="85"/>
      <c r="IPX7" s="85"/>
      <c r="IPY7" s="85"/>
      <c r="IPZ7" s="85"/>
      <c r="IQA7" s="85"/>
      <c r="IQB7" s="85"/>
      <c r="IQC7" s="85"/>
      <c r="IQD7" s="85"/>
      <c r="IQE7" s="85"/>
      <c r="IQF7" s="85"/>
      <c r="IQG7" s="85"/>
      <c r="IQH7" s="85"/>
      <c r="IQI7" s="85"/>
      <c r="IQJ7" s="85"/>
      <c r="IQK7" s="85"/>
      <c r="IQL7" s="85"/>
      <c r="IQM7" s="85"/>
      <c r="IQN7" s="85"/>
      <c r="IQO7" s="85"/>
      <c r="IQP7" s="85"/>
      <c r="IQQ7" s="85"/>
      <c r="IQR7" s="85"/>
      <c r="IQS7" s="85"/>
      <c r="IQT7" s="85"/>
      <c r="IQU7" s="85"/>
      <c r="IQV7" s="85"/>
      <c r="IQW7" s="85"/>
      <c r="IQX7" s="85"/>
      <c r="IQY7" s="85"/>
      <c r="IQZ7" s="85"/>
      <c r="IRA7" s="85"/>
      <c r="IRB7" s="85"/>
      <c r="IRC7" s="85"/>
      <c r="IRD7" s="85"/>
      <c r="IRE7" s="85"/>
      <c r="IRF7" s="85"/>
      <c r="IRG7" s="85"/>
      <c r="IRH7" s="85"/>
      <c r="IRI7" s="85"/>
      <c r="IRJ7" s="85"/>
      <c r="IRK7" s="85"/>
      <c r="IRL7" s="85"/>
      <c r="IRM7" s="85"/>
      <c r="IRN7" s="85"/>
      <c r="IRO7" s="85"/>
      <c r="IRP7" s="85"/>
      <c r="IRQ7" s="85"/>
      <c r="IRR7" s="85"/>
      <c r="IRS7" s="85"/>
      <c r="IRT7" s="85"/>
      <c r="IRU7" s="85"/>
      <c r="IRV7" s="85"/>
      <c r="IRW7" s="85"/>
      <c r="IRX7" s="85"/>
      <c r="IRY7" s="85"/>
      <c r="IRZ7" s="85"/>
      <c r="ISA7" s="85"/>
      <c r="ISB7" s="85"/>
      <c r="ISC7" s="85"/>
      <c r="ISD7" s="85"/>
      <c r="ISE7" s="85"/>
      <c r="ISF7" s="85"/>
      <c r="ISG7" s="85"/>
      <c r="ISH7" s="85"/>
      <c r="ISI7" s="85"/>
      <c r="ISJ7" s="85"/>
      <c r="ISK7" s="85"/>
      <c r="ISL7" s="85"/>
      <c r="ISM7" s="85"/>
      <c r="ISN7" s="85"/>
      <c r="ISO7" s="85"/>
      <c r="ISP7" s="85"/>
      <c r="ISQ7" s="85"/>
      <c r="ISR7" s="85"/>
      <c r="ISS7" s="85"/>
      <c r="IST7" s="85"/>
      <c r="ISU7" s="85"/>
      <c r="ISV7" s="85"/>
      <c r="ISW7" s="85"/>
      <c r="ISX7" s="85"/>
      <c r="ISY7" s="85"/>
      <c r="ISZ7" s="85"/>
      <c r="ITA7" s="85"/>
      <c r="ITB7" s="85"/>
      <c r="ITC7" s="85"/>
      <c r="ITD7" s="85"/>
      <c r="ITE7" s="85"/>
      <c r="ITF7" s="85"/>
      <c r="ITG7" s="85"/>
      <c r="ITH7" s="85"/>
      <c r="ITI7" s="85"/>
      <c r="ITJ7" s="85"/>
      <c r="ITK7" s="85"/>
      <c r="ITL7" s="85"/>
      <c r="ITM7" s="85"/>
      <c r="ITN7" s="85"/>
      <c r="ITO7" s="85"/>
      <c r="ITP7" s="85"/>
      <c r="ITQ7" s="85"/>
      <c r="ITR7" s="85"/>
      <c r="ITS7" s="85"/>
      <c r="ITT7" s="85"/>
      <c r="ITU7" s="85"/>
      <c r="ITV7" s="85"/>
      <c r="ITW7" s="85"/>
      <c r="ITX7" s="85"/>
      <c r="ITY7" s="85"/>
      <c r="ITZ7" s="85"/>
      <c r="IUA7" s="85"/>
      <c r="IUB7" s="85"/>
      <c r="IUC7" s="85"/>
      <c r="IUD7" s="85"/>
      <c r="IUE7" s="85"/>
      <c r="IUF7" s="85"/>
      <c r="IUG7" s="85"/>
      <c r="IUH7" s="85"/>
      <c r="IUI7" s="85"/>
      <c r="IUJ7" s="85"/>
      <c r="IUK7" s="85"/>
      <c r="IUL7" s="85"/>
      <c r="IUM7" s="85"/>
      <c r="IUN7" s="85"/>
      <c r="IUO7" s="85"/>
      <c r="IUP7" s="85"/>
      <c r="IUQ7" s="85"/>
      <c r="IUR7" s="85"/>
      <c r="IUS7" s="85"/>
      <c r="IUT7" s="85"/>
      <c r="IUU7" s="85"/>
      <c r="IUV7" s="85"/>
      <c r="IUW7" s="85"/>
      <c r="IUX7" s="85"/>
      <c r="IUY7" s="85"/>
      <c r="IUZ7" s="85"/>
      <c r="IVA7" s="85"/>
      <c r="IVB7" s="85"/>
      <c r="IVC7" s="85"/>
      <c r="IVD7" s="85"/>
      <c r="IVE7" s="85"/>
      <c r="IVF7" s="85"/>
      <c r="IVG7" s="85"/>
      <c r="IVH7" s="85"/>
      <c r="IVI7" s="85"/>
      <c r="IVJ7" s="85"/>
      <c r="IVK7" s="85"/>
      <c r="IVL7" s="85"/>
      <c r="IVM7" s="85"/>
      <c r="IVN7" s="85"/>
      <c r="IVO7" s="85"/>
      <c r="IVP7" s="85"/>
      <c r="IVQ7" s="85"/>
      <c r="IVR7" s="85"/>
      <c r="IVS7" s="85"/>
      <c r="IVT7" s="85"/>
      <c r="IVU7" s="85"/>
      <c r="IVV7" s="85"/>
      <c r="IVW7" s="85"/>
      <c r="IVX7" s="85"/>
      <c r="IVY7" s="85"/>
      <c r="IVZ7" s="85"/>
      <c r="IWA7" s="85"/>
      <c r="IWB7" s="85"/>
      <c r="IWC7" s="85"/>
      <c r="IWD7" s="85"/>
      <c r="IWE7" s="85"/>
      <c r="IWF7" s="85"/>
      <c r="IWG7" s="85"/>
      <c r="IWH7" s="85"/>
      <c r="IWI7" s="85"/>
      <c r="IWJ7" s="85"/>
      <c r="IWK7" s="85"/>
      <c r="IWL7" s="85"/>
      <c r="IWM7" s="85"/>
      <c r="IWN7" s="85"/>
      <c r="IWO7" s="85"/>
      <c r="IWP7" s="85"/>
      <c r="IWQ7" s="85"/>
      <c r="IWR7" s="85"/>
      <c r="IWS7" s="85"/>
      <c r="IWT7" s="85"/>
      <c r="IWU7" s="85"/>
      <c r="IWV7" s="85"/>
      <c r="IWW7" s="85"/>
      <c r="IWX7" s="85"/>
      <c r="IWY7" s="85"/>
      <c r="IWZ7" s="85"/>
      <c r="IXA7" s="85"/>
      <c r="IXB7" s="85"/>
      <c r="IXC7" s="85"/>
      <c r="IXD7" s="85"/>
      <c r="IXE7" s="85"/>
      <c r="IXF7" s="85"/>
      <c r="IXG7" s="85"/>
      <c r="IXH7" s="85"/>
      <c r="IXI7" s="85"/>
      <c r="IXJ7" s="85"/>
      <c r="IXK7" s="85"/>
      <c r="IXL7" s="85"/>
      <c r="IXM7" s="85"/>
      <c r="IXN7" s="85"/>
      <c r="IXO7" s="85"/>
      <c r="IXP7" s="85"/>
      <c r="IXQ7" s="85"/>
      <c r="IXR7" s="85"/>
      <c r="IXS7" s="85"/>
      <c r="IXT7" s="85"/>
      <c r="IXU7" s="85"/>
      <c r="IXV7" s="85"/>
      <c r="IXW7" s="85"/>
      <c r="IXX7" s="85"/>
      <c r="IXY7" s="85"/>
      <c r="IXZ7" s="85"/>
      <c r="IYA7" s="85"/>
      <c r="IYB7" s="85"/>
      <c r="IYC7" s="85"/>
      <c r="IYD7" s="85"/>
      <c r="IYE7" s="85"/>
      <c r="IYF7" s="85"/>
      <c r="IYG7" s="85"/>
      <c r="IYH7" s="85"/>
      <c r="IYI7" s="85"/>
      <c r="IYJ7" s="85"/>
      <c r="IYK7" s="85"/>
      <c r="IYL7" s="85"/>
      <c r="IYM7" s="85"/>
      <c r="IYN7" s="85"/>
      <c r="IYO7" s="85"/>
      <c r="IYP7" s="85"/>
      <c r="IYQ7" s="85"/>
      <c r="IYR7" s="85"/>
      <c r="IYS7" s="85"/>
      <c r="IYT7" s="85"/>
      <c r="IYU7" s="85"/>
      <c r="IYV7" s="85"/>
      <c r="IYW7" s="85"/>
      <c r="IYX7" s="85"/>
      <c r="IYY7" s="85"/>
      <c r="IYZ7" s="85"/>
      <c r="IZA7" s="85"/>
      <c r="IZB7" s="85"/>
      <c r="IZC7" s="85"/>
      <c r="IZD7" s="85"/>
      <c r="IZE7" s="85"/>
      <c r="IZF7" s="85"/>
      <c r="IZG7" s="85"/>
      <c r="IZH7" s="85"/>
      <c r="IZI7" s="85"/>
      <c r="IZJ7" s="85"/>
      <c r="IZK7" s="85"/>
      <c r="IZL7" s="85"/>
      <c r="IZM7" s="85"/>
      <c r="IZN7" s="85"/>
      <c r="IZO7" s="85"/>
      <c r="IZP7" s="85"/>
      <c r="IZQ7" s="85"/>
      <c r="IZR7" s="85"/>
      <c r="IZS7" s="85"/>
      <c r="IZT7" s="85"/>
      <c r="IZU7" s="85"/>
      <c r="IZV7" s="85"/>
      <c r="IZW7" s="85"/>
      <c r="IZX7" s="85"/>
      <c r="IZY7" s="85"/>
      <c r="IZZ7" s="85"/>
      <c r="JAA7" s="85"/>
      <c r="JAB7" s="85"/>
      <c r="JAC7" s="85"/>
      <c r="JAD7" s="85"/>
      <c r="JAE7" s="85"/>
      <c r="JAF7" s="85"/>
      <c r="JAG7" s="85"/>
      <c r="JAH7" s="85"/>
      <c r="JAI7" s="85"/>
      <c r="JAJ7" s="85"/>
      <c r="JAK7" s="85"/>
      <c r="JAL7" s="85"/>
      <c r="JAM7" s="85"/>
      <c r="JAN7" s="85"/>
      <c r="JAO7" s="85"/>
      <c r="JAP7" s="85"/>
      <c r="JAQ7" s="85"/>
      <c r="JAR7" s="85"/>
      <c r="JAS7" s="85"/>
      <c r="JAT7" s="85"/>
      <c r="JAU7" s="85"/>
      <c r="JAV7" s="85"/>
      <c r="JAW7" s="85"/>
      <c r="JAX7" s="85"/>
      <c r="JAY7" s="85"/>
      <c r="JAZ7" s="85"/>
      <c r="JBA7" s="85"/>
      <c r="JBB7" s="85"/>
      <c r="JBC7" s="85"/>
      <c r="JBD7" s="85"/>
      <c r="JBE7" s="85"/>
      <c r="JBF7" s="85"/>
      <c r="JBG7" s="85"/>
      <c r="JBH7" s="85"/>
      <c r="JBI7" s="85"/>
      <c r="JBJ7" s="85"/>
      <c r="JBK7" s="85"/>
      <c r="JBL7" s="85"/>
      <c r="JBM7" s="85"/>
      <c r="JBN7" s="85"/>
      <c r="JBO7" s="85"/>
      <c r="JBP7" s="85"/>
      <c r="JBQ7" s="85"/>
      <c r="JBR7" s="85"/>
      <c r="JBS7" s="85"/>
      <c r="JBT7" s="85"/>
      <c r="JBU7" s="85"/>
      <c r="JBV7" s="85"/>
      <c r="JBW7" s="85"/>
      <c r="JBX7" s="85"/>
      <c r="JBY7" s="85"/>
      <c r="JBZ7" s="85"/>
      <c r="JCA7" s="85"/>
      <c r="JCB7" s="85"/>
      <c r="JCC7" s="85"/>
      <c r="JCD7" s="85"/>
      <c r="JCE7" s="85"/>
      <c r="JCF7" s="85"/>
      <c r="JCG7" s="85"/>
      <c r="JCH7" s="85"/>
      <c r="JCI7" s="85"/>
      <c r="JCJ7" s="85"/>
      <c r="JCK7" s="85"/>
      <c r="JCL7" s="85"/>
      <c r="JCM7" s="85"/>
      <c r="JCN7" s="85"/>
      <c r="JCO7" s="85"/>
      <c r="JCP7" s="85"/>
      <c r="JCQ7" s="85"/>
      <c r="JCR7" s="85"/>
      <c r="JCS7" s="85"/>
      <c r="JCT7" s="85"/>
      <c r="JCU7" s="85"/>
      <c r="JCV7" s="85"/>
      <c r="JCW7" s="85"/>
      <c r="JCX7" s="85"/>
      <c r="JCY7" s="85"/>
      <c r="JCZ7" s="85"/>
      <c r="JDA7" s="85"/>
      <c r="JDB7" s="85"/>
      <c r="JDC7" s="85"/>
      <c r="JDD7" s="85"/>
      <c r="JDE7" s="85"/>
      <c r="JDF7" s="85"/>
      <c r="JDG7" s="85"/>
      <c r="JDH7" s="85"/>
      <c r="JDI7" s="85"/>
      <c r="JDJ7" s="85"/>
      <c r="JDK7" s="85"/>
      <c r="JDL7" s="85"/>
      <c r="JDM7" s="85"/>
      <c r="JDN7" s="85"/>
      <c r="JDO7" s="85"/>
      <c r="JDP7" s="85"/>
      <c r="JDQ7" s="85"/>
      <c r="JDR7" s="85"/>
      <c r="JDS7" s="85"/>
      <c r="JDT7" s="85"/>
      <c r="JDU7" s="85"/>
      <c r="JDV7" s="85"/>
      <c r="JDW7" s="85"/>
      <c r="JDX7" s="85"/>
      <c r="JDY7" s="85"/>
      <c r="JDZ7" s="85"/>
      <c r="JEA7" s="85"/>
      <c r="JEB7" s="85"/>
      <c r="JEC7" s="85"/>
      <c r="JED7" s="85"/>
      <c r="JEE7" s="85"/>
      <c r="JEF7" s="85"/>
      <c r="JEG7" s="85"/>
      <c r="JEH7" s="85"/>
      <c r="JEI7" s="85"/>
      <c r="JEJ7" s="85"/>
      <c r="JEK7" s="85"/>
      <c r="JEL7" s="85"/>
      <c r="JEM7" s="85"/>
      <c r="JEN7" s="85"/>
      <c r="JEO7" s="85"/>
      <c r="JEP7" s="85"/>
      <c r="JEQ7" s="85"/>
      <c r="JER7" s="85"/>
      <c r="JES7" s="85"/>
      <c r="JET7" s="85"/>
      <c r="JEU7" s="85"/>
      <c r="JEV7" s="85"/>
      <c r="JEW7" s="85"/>
      <c r="JEX7" s="85"/>
      <c r="JEY7" s="85"/>
      <c r="JEZ7" s="85"/>
      <c r="JFA7" s="85"/>
      <c r="JFB7" s="85"/>
      <c r="JFC7" s="85"/>
      <c r="JFD7" s="85"/>
      <c r="JFE7" s="85"/>
      <c r="JFF7" s="85"/>
      <c r="JFG7" s="85"/>
      <c r="JFH7" s="85"/>
      <c r="JFI7" s="85"/>
      <c r="JFJ7" s="85"/>
      <c r="JFK7" s="85"/>
      <c r="JFL7" s="85"/>
      <c r="JFM7" s="85"/>
      <c r="JFN7" s="85"/>
      <c r="JFO7" s="85"/>
      <c r="JFP7" s="85"/>
      <c r="JFQ7" s="85"/>
      <c r="JFR7" s="85"/>
      <c r="JFS7" s="85"/>
      <c r="JFT7" s="85"/>
      <c r="JFU7" s="85"/>
      <c r="JFV7" s="85"/>
      <c r="JFW7" s="85"/>
      <c r="JFX7" s="85"/>
      <c r="JFY7" s="85"/>
      <c r="JFZ7" s="85"/>
      <c r="JGA7" s="85"/>
      <c r="JGB7" s="85"/>
      <c r="JGC7" s="85"/>
      <c r="JGD7" s="85"/>
      <c r="JGE7" s="85"/>
      <c r="JGF7" s="85"/>
      <c r="JGG7" s="85"/>
      <c r="JGH7" s="85"/>
      <c r="JGI7" s="85"/>
      <c r="JGJ7" s="85"/>
      <c r="JGK7" s="85"/>
      <c r="JGL7" s="85"/>
      <c r="JGM7" s="85"/>
      <c r="JGN7" s="85"/>
      <c r="JGO7" s="85"/>
      <c r="JGP7" s="85"/>
      <c r="JGQ7" s="85"/>
      <c r="JGR7" s="85"/>
      <c r="JGS7" s="85"/>
      <c r="JGT7" s="85"/>
      <c r="JGU7" s="85"/>
      <c r="JGV7" s="85"/>
      <c r="JGW7" s="85"/>
      <c r="JGX7" s="85"/>
      <c r="JGY7" s="85"/>
      <c r="JGZ7" s="85"/>
      <c r="JHA7" s="85"/>
      <c r="JHB7" s="85"/>
      <c r="JHC7" s="85"/>
      <c r="JHD7" s="85"/>
      <c r="JHE7" s="85"/>
      <c r="JHF7" s="85"/>
      <c r="JHG7" s="85"/>
      <c r="JHH7" s="85"/>
      <c r="JHI7" s="85"/>
      <c r="JHJ7" s="85"/>
      <c r="JHK7" s="85"/>
      <c r="JHL7" s="85"/>
      <c r="JHM7" s="85"/>
      <c r="JHN7" s="85"/>
      <c r="JHO7" s="85"/>
      <c r="JHP7" s="85"/>
      <c r="JHQ7" s="85"/>
      <c r="JHR7" s="85"/>
      <c r="JHS7" s="85"/>
      <c r="JHT7" s="85"/>
      <c r="JHU7" s="85"/>
      <c r="JHV7" s="85"/>
      <c r="JHW7" s="85"/>
      <c r="JHX7" s="85"/>
      <c r="JHY7" s="85"/>
      <c r="JHZ7" s="85"/>
      <c r="JIA7" s="85"/>
      <c r="JIB7" s="85"/>
      <c r="JIC7" s="85"/>
      <c r="JID7" s="85"/>
      <c r="JIE7" s="85"/>
      <c r="JIF7" s="85"/>
      <c r="JIG7" s="85"/>
      <c r="JIH7" s="85"/>
      <c r="JII7" s="85"/>
      <c r="JIJ7" s="85"/>
      <c r="JIK7" s="85"/>
      <c r="JIL7" s="85"/>
      <c r="JIM7" s="85"/>
      <c r="JIN7" s="85"/>
      <c r="JIO7" s="85"/>
      <c r="JIP7" s="85"/>
      <c r="JIQ7" s="85"/>
      <c r="JIR7" s="85"/>
      <c r="JIS7" s="85"/>
      <c r="JIT7" s="85"/>
      <c r="JIU7" s="85"/>
      <c r="JIV7" s="85"/>
      <c r="JIW7" s="85"/>
      <c r="JIX7" s="85"/>
      <c r="JIY7" s="85"/>
      <c r="JIZ7" s="85"/>
      <c r="JJA7" s="85"/>
      <c r="JJB7" s="85"/>
      <c r="JJC7" s="85"/>
      <c r="JJD7" s="85"/>
      <c r="JJE7" s="85"/>
      <c r="JJF7" s="85"/>
      <c r="JJG7" s="85"/>
      <c r="JJH7" s="85"/>
      <c r="JJI7" s="85"/>
      <c r="JJJ7" s="85"/>
      <c r="JJK7" s="85"/>
      <c r="JJL7" s="85"/>
      <c r="JJM7" s="85"/>
      <c r="JJN7" s="85"/>
      <c r="JJO7" s="85"/>
      <c r="JJP7" s="85"/>
      <c r="JJQ7" s="85"/>
      <c r="JJR7" s="85"/>
      <c r="JJS7" s="85"/>
      <c r="JJT7" s="85"/>
      <c r="JJU7" s="85"/>
      <c r="JJV7" s="85"/>
      <c r="JJW7" s="85"/>
      <c r="JJX7" s="85"/>
      <c r="JJY7" s="85"/>
      <c r="JJZ7" s="85"/>
      <c r="JKA7" s="85"/>
      <c r="JKB7" s="85"/>
      <c r="JKC7" s="85"/>
      <c r="JKD7" s="85"/>
      <c r="JKE7" s="85"/>
      <c r="JKF7" s="85"/>
      <c r="JKG7" s="85"/>
      <c r="JKH7" s="85"/>
      <c r="JKI7" s="85"/>
      <c r="JKJ7" s="85"/>
      <c r="JKK7" s="85"/>
      <c r="JKL7" s="85"/>
      <c r="JKM7" s="85"/>
      <c r="JKN7" s="85"/>
      <c r="JKO7" s="85"/>
      <c r="JKP7" s="85"/>
      <c r="JKQ7" s="85"/>
      <c r="JKR7" s="85"/>
      <c r="JKS7" s="85"/>
      <c r="JKT7" s="85"/>
      <c r="JKU7" s="85"/>
      <c r="JKV7" s="85"/>
      <c r="JKW7" s="85"/>
      <c r="JKX7" s="85"/>
      <c r="JKY7" s="85"/>
      <c r="JKZ7" s="85"/>
      <c r="JLA7" s="85"/>
      <c r="JLB7" s="85"/>
      <c r="JLC7" s="85"/>
      <c r="JLD7" s="85"/>
      <c r="JLE7" s="85"/>
      <c r="JLF7" s="85"/>
      <c r="JLG7" s="85"/>
      <c r="JLH7" s="85"/>
      <c r="JLI7" s="85"/>
      <c r="JLJ7" s="85"/>
      <c r="JLK7" s="85"/>
      <c r="JLL7" s="85"/>
      <c r="JLM7" s="85"/>
      <c r="JLN7" s="85"/>
      <c r="JLO7" s="85"/>
      <c r="JLP7" s="85"/>
      <c r="JLQ7" s="85"/>
      <c r="JLR7" s="85"/>
      <c r="JLS7" s="85"/>
      <c r="JLT7" s="85"/>
      <c r="JLU7" s="85"/>
      <c r="JLV7" s="85"/>
      <c r="JLW7" s="85"/>
      <c r="JLX7" s="85"/>
      <c r="JLY7" s="85"/>
      <c r="JLZ7" s="85"/>
      <c r="JMA7" s="85"/>
      <c r="JMB7" s="85"/>
      <c r="JMC7" s="85"/>
      <c r="JMD7" s="85"/>
      <c r="JME7" s="85"/>
      <c r="JMF7" s="85"/>
      <c r="JMG7" s="85"/>
      <c r="JMH7" s="85"/>
      <c r="JMI7" s="85"/>
      <c r="JMJ7" s="85"/>
      <c r="JMK7" s="85"/>
      <c r="JML7" s="85"/>
      <c r="JMM7" s="85"/>
      <c r="JMN7" s="85"/>
      <c r="JMO7" s="85"/>
      <c r="JMP7" s="85"/>
      <c r="JMQ7" s="85"/>
      <c r="JMR7" s="85"/>
      <c r="JMS7" s="85"/>
      <c r="JMT7" s="85"/>
      <c r="JMU7" s="85"/>
      <c r="JMV7" s="85"/>
      <c r="JMW7" s="85"/>
      <c r="JMX7" s="85"/>
      <c r="JMY7" s="85"/>
      <c r="JMZ7" s="85"/>
      <c r="JNA7" s="85"/>
      <c r="JNB7" s="85"/>
      <c r="JNC7" s="85"/>
      <c r="JND7" s="85"/>
      <c r="JNE7" s="85"/>
      <c r="JNF7" s="85"/>
      <c r="JNG7" s="85"/>
      <c r="JNH7" s="85"/>
      <c r="JNI7" s="85"/>
      <c r="JNJ7" s="85"/>
      <c r="JNK7" s="85"/>
      <c r="JNL7" s="85"/>
      <c r="JNM7" s="85"/>
      <c r="JNN7" s="85"/>
      <c r="JNO7" s="85"/>
      <c r="JNP7" s="85"/>
      <c r="JNQ7" s="85"/>
      <c r="JNR7" s="85"/>
      <c r="JNS7" s="85"/>
      <c r="JNT7" s="85"/>
      <c r="JNU7" s="85"/>
      <c r="JNV7" s="85"/>
      <c r="JNW7" s="85"/>
      <c r="JNX7" s="85"/>
      <c r="JNY7" s="85"/>
      <c r="JNZ7" s="85"/>
      <c r="JOA7" s="85"/>
      <c r="JOB7" s="85"/>
      <c r="JOC7" s="85"/>
      <c r="JOD7" s="85"/>
      <c r="JOE7" s="85"/>
      <c r="JOF7" s="85"/>
      <c r="JOG7" s="85"/>
      <c r="JOH7" s="85"/>
      <c r="JOI7" s="85"/>
      <c r="JOJ7" s="85"/>
      <c r="JOK7" s="85"/>
      <c r="JOL7" s="85"/>
      <c r="JOM7" s="85"/>
      <c r="JON7" s="85"/>
      <c r="JOO7" s="85"/>
      <c r="JOP7" s="85"/>
      <c r="JOQ7" s="85"/>
      <c r="JOR7" s="85"/>
      <c r="JOS7" s="85"/>
      <c r="JOT7" s="85"/>
      <c r="JOU7" s="85"/>
      <c r="JOV7" s="85"/>
      <c r="JOW7" s="85"/>
      <c r="JOX7" s="85"/>
      <c r="JOY7" s="85"/>
      <c r="JOZ7" s="85"/>
      <c r="JPA7" s="85"/>
      <c r="JPB7" s="85"/>
      <c r="JPC7" s="85"/>
      <c r="JPD7" s="85"/>
      <c r="JPE7" s="85"/>
      <c r="JPF7" s="85"/>
      <c r="JPG7" s="85"/>
      <c r="JPH7" s="85"/>
      <c r="JPI7" s="85"/>
      <c r="JPJ7" s="85"/>
      <c r="JPK7" s="85"/>
      <c r="JPL7" s="85"/>
      <c r="JPM7" s="85"/>
      <c r="JPN7" s="85"/>
      <c r="JPO7" s="85"/>
      <c r="JPP7" s="85"/>
      <c r="JPQ7" s="85"/>
      <c r="JPR7" s="85"/>
      <c r="JPS7" s="85"/>
      <c r="JPT7" s="85"/>
      <c r="JPU7" s="85"/>
      <c r="JPV7" s="85"/>
      <c r="JPW7" s="85"/>
      <c r="JPX7" s="85"/>
      <c r="JPY7" s="85"/>
      <c r="JPZ7" s="85"/>
      <c r="JQA7" s="85"/>
      <c r="JQB7" s="85"/>
      <c r="JQC7" s="85"/>
      <c r="JQD7" s="85"/>
      <c r="JQE7" s="85"/>
      <c r="JQF7" s="85"/>
      <c r="JQG7" s="85"/>
      <c r="JQH7" s="85"/>
      <c r="JQI7" s="85"/>
      <c r="JQJ7" s="85"/>
      <c r="JQK7" s="85"/>
      <c r="JQL7" s="85"/>
      <c r="JQM7" s="85"/>
      <c r="JQN7" s="85"/>
      <c r="JQO7" s="85"/>
      <c r="JQP7" s="85"/>
      <c r="JQQ7" s="85"/>
      <c r="JQR7" s="85"/>
      <c r="JQS7" s="85"/>
      <c r="JQT7" s="85"/>
      <c r="JQU7" s="85"/>
      <c r="JQV7" s="85"/>
      <c r="JQW7" s="85"/>
      <c r="JQX7" s="85"/>
      <c r="JQY7" s="85"/>
      <c r="JQZ7" s="85"/>
      <c r="JRA7" s="85"/>
      <c r="JRB7" s="85"/>
      <c r="JRC7" s="85"/>
      <c r="JRD7" s="85"/>
      <c r="JRE7" s="85"/>
      <c r="JRF7" s="85"/>
      <c r="JRG7" s="85"/>
      <c r="JRH7" s="85"/>
      <c r="JRI7" s="85"/>
      <c r="JRJ7" s="85"/>
      <c r="JRK7" s="85"/>
      <c r="JRL7" s="85"/>
      <c r="JRM7" s="85"/>
      <c r="JRN7" s="85"/>
      <c r="JRO7" s="85"/>
      <c r="JRP7" s="85"/>
      <c r="JRQ7" s="85"/>
      <c r="JRR7" s="85"/>
      <c r="JRS7" s="85"/>
      <c r="JRT7" s="85"/>
      <c r="JRU7" s="85"/>
      <c r="JRV7" s="85"/>
      <c r="JRW7" s="85"/>
      <c r="JRX7" s="85"/>
      <c r="JRY7" s="85"/>
      <c r="JRZ7" s="85"/>
      <c r="JSA7" s="85"/>
      <c r="JSB7" s="85"/>
      <c r="JSC7" s="85"/>
      <c r="JSD7" s="85"/>
      <c r="JSE7" s="85"/>
      <c r="JSF7" s="85"/>
      <c r="JSG7" s="85"/>
      <c r="JSH7" s="85"/>
      <c r="JSI7" s="85"/>
      <c r="JSJ7" s="85"/>
      <c r="JSK7" s="85"/>
      <c r="JSL7" s="85"/>
      <c r="JSM7" s="85"/>
      <c r="JSN7" s="85"/>
      <c r="JSO7" s="85"/>
      <c r="JSP7" s="85"/>
      <c r="JSQ7" s="85"/>
      <c r="JSR7" s="85"/>
      <c r="JSS7" s="85"/>
      <c r="JST7" s="85"/>
      <c r="JSU7" s="85"/>
      <c r="JSV7" s="85"/>
      <c r="JSW7" s="85"/>
      <c r="JSX7" s="85"/>
      <c r="JSY7" s="85"/>
      <c r="JSZ7" s="85"/>
      <c r="JTA7" s="85"/>
      <c r="JTB7" s="85"/>
      <c r="JTC7" s="85"/>
      <c r="JTD7" s="85"/>
      <c r="JTE7" s="85"/>
      <c r="JTF7" s="85"/>
      <c r="JTG7" s="85"/>
      <c r="JTH7" s="85"/>
      <c r="JTI7" s="85"/>
      <c r="JTJ7" s="85"/>
      <c r="JTK7" s="85"/>
      <c r="JTL7" s="85"/>
      <c r="JTM7" s="85"/>
      <c r="JTN7" s="85"/>
      <c r="JTO7" s="85"/>
      <c r="JTP7" s="85"/>
      <c r="JTQ7" s="85"/>
      <c r="JTR7" s="85"/>
      <c r="JTS7" s="85"/>
      <c r="JTT7" s="85"/>
      <c r="JTU7" s="85"/>
      <c r="JTV7" s="85"/>
      <c r="JTW7" s="85"/>
      <c r="JTX7" s="85"/>
      <c r="JTY7" s="85"/>
      <c r="JTZ7" s="85"/>
      <c r="JUA7" s="85"/>
      <c r="JUB7" s="85"/>
      <c r="JUC7" s="85"/>
      <c r="JUD7" s="85"/>
      <c r="JUE7" s="85"/>
      <c r="JUF7" s="85"/>
      <c r="JUG7" s="85"/>
      <c r="JUH7" s="85"/>
      <c r="JUI7" s="85"/>
      <c r="JUJ7" s="85"/>
      <c r="JUK7" s="85"/>
      <c r="JUL7" s="85"/>
      <c r="JUM7" s="85"/>
      <c r="JUN7" s="85"/>
      <c r="JUO7" s="85"/>
      <c r="JUP7" s="85"/>
      <c r="JUQ7" s="85"/>
      <c r="JUR7" s="85"/>
      <c r="JUS7" s="85"/>
      <c r="JUT7" s="85"/>
      <c r="JUU7" s="85"/>
      <c r="JUV7" s="85"/>
      <c r="JUW7" s="85"/>
      <c r="JUX7" s="85"/>
      <c r="JUY7" s="85"/>
      <c r="JUZ7" s="85"/>
      <c r="JVA7" s="85"/>
      <c r="JVB7" s="85"/>
      <c r="JVC7" s="85"/>
      <c r="JVD7" s="85"/>
      <c r="JVE7" s="85"/>
      <c r="JVF7" s="85"/>
      <c r="JVG7" s="85"/>
      <c r="JVH7" s="85"/>
      <c r="JVI7" s="85"/>
      <c r="JVJ7" s="85"/>
      <c r="JVK7" s="85"/>
      <c r="JVL7" s="85"/>
      <c r="JVM7" s="85"/>
      <c r="JVN7" s="85"/>
      <c r="JVO7" s="85"/>
      <c r="JVP7" s="85"/>
      <c r="JVQ7" s="85"/>
      <c r="JVR7" s="85"/>
      <c r="JVS7" s="85"/>
      <c r="JVT7" s="85"/>
      <c r="JVU7" s="85"/>
      <c r="JVV7" s="85"/>
      <c r="JVW7" s="85"/>
      <c r="JVX7" s="85"/>
      <c r="JVY7" s="85"/>
      <c r="JVZ7" s="85"/>
      <c r="JWA7" s="85"/>
      <c r="JWB7" s="85"/>
      <c r="JWC7" s="85"/>
      <c r="JWD7" s="85"/>
      <c r="JWE7" s="85"/>
      <c r="JWF7" s="85"/>
      <c r="JWG7" s="85"/>
      <c r="JWH7" s="85"/>
      <c r="JWI7" s="85"/>
      <c r="JWJ7" s="85"/>
      <c r="JWK7" s="85"/>
      <c r="JWL7" s="85"/>
      <c r="JWM7" s="85"/>
      <c r="JWN7" s="85"/>
      <c r="JWO7" s="85"/>
      <c r="JWP7" s="85"/>
      <c r="JWQ7" s="85"/>
      <c r="JWR7" s="85"/>
      <c r="JWS7" s="85"/>
      <c r="JWT7" s="85"/>
      <c r="JWU7" s="85"/>
      <c r="JWV7" s="85"/>
      <c r="JWW7" s="85"/>
      <c r="JWX7" s="85"/>
      <c r="JWY7" s="85"/>
      <c r="JWZ7" s="85"/>
      <c r="JXA7" s="85"/>
      <c r="JXB7" s="85"/>
      <c r="JXC7" s="85"/>
      <c r="JXD7" s="85"/>
      <c r="JXE7" s="85"/>
      <c r="JXF7" s="85"/>
      <c r="JXG7" s="85"/>
      <c r="JXH7" s="85"/>
      <c r="JXI7" s="85"/>
      <c r="JXJ7" s="85"/>
      <c r="JXK7" s="85"/>
      <c r="JXL7" s="85"/>
      <c r="JXM7" s="85"/>
      <c r="JXN7" s="85"/>
      <c r="JXO7" s="85"/>
      <c r="JXP7" s="85"/>
      <c r="JXQ7" s="85"/>
      <c r="JXR7" s="85"/>
      <c r="JXS7" s="85"/>
      <c r="JXT7" s="85"/>
      <c r="JXU7" s="85"/>
      <c r="JXV7" s="85"/>
      <c r="JXW7" s="85"/>
      <c r="JXX7" s="85"/>
      <c r="JXY7" s="85"/>
      <c r="JXZ7" s="85"/>
      <c r="JYA7" s="85"/>
      <c r="JYB7" s="85"/>
      <c r="JYC7" s="85"/>
      <c r="JYD7" s="85"/>
      <c r="JYE7" s="85"/>
      <c r="JYF7" s="85"/>
      <c r="JYG7" s="85"/>
      <c r="JYH7" s="85"/>
      <c r="JYI7" s="85"/>
      <c r="JYJ7" s="85"/>
      <c r="JYK7" s="85"/>
      <c r="JYL7" s="85"/>
      <c r="JYM7" s="85"/>
      <c r="JYN7" s="85"/>
      <c r="JYO7" s="85"/>
      <c r="JYP7" s="85"/>
      <c r="JYQ7" s="85"/>
      <c r="JYR7" s="85"/>
      <c r="JYS7" s="85"/>
      <c r="JYT7" s="85"/>
      <c r="JYU7" s="85"/>
      <c r="JYV7" s="85"/>
      <c r="JYW7" s="85"/>
      <c r="JYX7" s="85"/>
      <c r="JYY7" s="85"/>
      <c r="JYZ7" s="85"/>
      <c r="JZA7" s="85"/>
      <c r="JZB7" s="85"/>
      <c r="JZC7" s="85"/>
      <c r="JZD7" s="85"/>
      <c r="JZE7" s="85"/>
      <c r="JZF7" s="85"/>
      <c r="JZG7" s="85"/>
      <c r="JZH7" s="85"/>
      <c r="JZI7" s="85"/>
      <c r="JZJ7" s="85"/>
      <c r="JZK7" s="85"/>
      <c r="JZL7" s="85"/>
      <c r="JZM7" s="85"/>
      <c r="JZN7" s="85"/>
      <c r="JZO7" s="85"/>
      <c r="JZP7" s="85"/>
      <c r="JZQ7" s="85"/>
      <c r="JZR7" s="85"/>
      <c r="JZS7" s="85"/>
      <c r="JZT7" s="85"/>
      <c r="JZU7" s="85"/>
      <c r="JZV7" s="85"/>
      <c r="JZW7" s="85"/>
      <c r="JZX7" s="85"/>
      <c r="JZY7" s="85"/>
      <c r="JZZ7" s="85"/>
      <c r="KAA7" s="85"/>
      <c r="KAB7" s="85"/>
      <c r="KAC7" s="85"/>
      <c r="KAD7" s="85"/>
      <c r="KAE7" s="85"/>
      <c r="KAF7" s="85"/>
      <c r="KAG7" s="85"/>
      <c r="KAH7" s="85"/>
      <c r="KAI7" s="85"/>
      <c r="KAJ7" s="85"/>
      <c r="KAK7" s="85"/>
      <c r="KAL7" s="85"/>
      <c r="KAM7" s="85"/>
      <c r="KAN7" s="85"/>
      <c r="KAO7" s="85"/>
      <c r="KAP7" s="85"/>
      <c r="KAQ7" s="85"/>
      <c r="KAR7" s="85"/>
      <c r="KAS7" s="85"/>
      <c r="KAT7" s="85"/>
      <c r="KAU7" s="85"/>
      <c r="KAV7" s="85"/>
      <c r="KAW7" s="85"/>
      <c r="KAX7" s="85"/>
      <c r="KAY7" s="85"/>
      <c r="KAZ7" s="85"/>
      <c r="KBA7" s="85"/>
      <c r="KBB7" s="85"/>
      <c r="KBC7" s="85"/>
      <c r="KBD7" s="85"/>
      <c r="KBE7" s="85"/>
      <c r="KBF7" s="85"/>
      <c r="KBG7" s="85"/>
      <c r="KBH7" s="85"/>
      <c r="KBI7" s="85"/>
      <c r="KBJ7" s="85"/>
      <c r="KBK7" s="85"/>
      <c r="KBL7" s="85"/>
      <c r="KBM7" s="85"/>
      <c r="KBN7" s="85"/>
      <c r="KBO7" s="85"/>
      <c r="KBP7" s="85"/>
      <c r="KBQ7" s="85"/>
      <c r="KBR7" s="85"/>
      <c r="KBS7" s="85"/>
      <c r="KBT7" s="85"/>
      <c r="KBU7" s="85"/>
      <c r="KBV7" s="85"/>
      <c r="KBW7" s="85"/>
      <c r="KBX7" s="85"/>
      <c r="KBY7" s="85"/>
      <c r="KBZ7" s="85"/>
      <c r="KCA7" s="85"/>
      <c r="KCB7" s="85"/>
      <c r="KCC7" s="85"/>
      <c r="KCD7" s="85"/>
      <c r="KCE7" s="85"/>
      <c r="KCF7" s="85"/>
      <c r="KCG7" s="85"/>
      <c r="KCH7" s="85"/>
      <c r="KCI7" s="85"/>
      <c r="KCJ7" s="85"/>
      <c r="KCK7" s="85"/>
      <c r="KCL7" s="85"/>
      <c r="KCM7" s="85"/>
      <c r="KCN7" s="85"/>
      <c r="KCO7" s="85"/>
      <c r="KCP7" s="85"/>
      <c r="KCQ7" s="85"/>
      <c r="KCR7" s="85"/>
      <c r="KCS7" s="85"/>
      <c r="KCT7" s="85"/>
      <c r="KCU7" s="85"/>
      <c r="KCV7" s="85"/>
      <c r="KCW7" s="85"/>
      <c r="KCX7" s="85"/>
      <c r="KCY7" s="85"/>
      <c r="KCZ7" s="85"/>
      <c r="KDA7" s="85"/>
      <c r="KDB7" s="85"/>
      <c r="KDC7" s="85"/>
      <c r="KDD7" s="85"/>
      <c r="KDE7" s="85"/>
      <c r="KDF7" s="85"/>
      <c r="KDG7" s="85"/>
      <c r="KDH7" s="85"/>
      <c r="KDI7" s="85"/>
      <c r="KDJ7" s="85"/>
      <c r="KDK7" s="85"/>
      <c r="KDL7" s="85"/>
      <c r="KDM7" s="85"/>
      <c r="KDN7" s="85"/>
      <c r="KDO7" s="85"/>
      <c r="KDP7" s="85"/>
      <c r="KDQ7" s="85"/>
      <c r="KDR7" s="85"/>
      <c r="KDS7" s="85"/>
      <c r="KDT7" s="85"/>
      <c r="KDU7" s="85"/>
      <c r="KDV7" s="85"/>
      <c r="KDW7" s="85"/>
      <c r="KDX7" s="85"/>
      <c r="KDY7" s="85"/>
      <c r="KDZ7" s="85"/>
      <c r="KEA7" s="85"/>
      <c r="KEB7" s="85"/>
      <c r="KEC7" s="85"/>
      <c r="KED7" s="85"/>
      <c r="KEE7" s="85"/>
      <c r="KEF7" s="85"/>
      <c r="KEG7" s="85"/>
      <c r="KEH7" s="85"/>
      <c r="KEI7" s="85"/>
      <c r="KEJ7" s="85"/>
      <c r="KEK7" s="85"/>
      <c r="KEL7" s="85"/>
      <c r="KEM7" s="85"/>
      <c r="KEN7" s="85"/>
      <c r="KEO7" s="85"/>
      <c r="KEP7" s="85"/>
      <c r="KEQ7" s="85"/>
      <c r="KER7" s="85"/>
      <c r="KES7" s="85"/>
      <c r="KET7" s="85"/>
      <c r="KEU7" s="85"/>
      <c r="KEV7" s="85"/>
      <c r="KEW7" s="85"/>
      <c r="KEX7" s="85"/>
      <c r="KEY7" s="85"/>
      <c r="KEZ7" s="85"/>
      <c r="KFA7" s="85"/>
      <c r="KFB7" s="85"/>
      <c r="KFC7" s="85"/>
      <c r="KFD7" s="85"/>
      <c r="KFE7" s="85"/>
      <c r="KFF7" s="85"/>
      <c r="KFG7" s="85"/>
      <c r="KFH7" s="85"/>
      <c r="KFI7" s="85"/>
      <c r="KFJ7" s="85"/>
      <c r="KFK7" s="85"/>
      <c r="KFL7" s="85"/>
      <c r="KFM7" s="85"/>
      <c r="KFN7" s="85"/>
      <c r="KFO7" s="85"/>
      <c r="KFP7" s="85"/>
      <c r="KFQ7" s="85"/>
      <c r="KFR7" s="85"/>
      <c r="KFS7" s="85"/>
      <c r="KFT7" s="85"/>
      <c r="KFU7" s="85"/>
      <c r="KFV7" s="85"/>
      <c r="KFW7" s="85"/>
      <c r="KFX7" s="85"/>
      <c r="KFY7" s="85"/>
      <c r="KFZ7" s="85"/>
      <c r="KGA7" s="85"/>
      <c r="KGB7" s="85"/>
      <c r="KGC7" s="85"/>
      <c r="KGD7" s="85"/>
      <c r="KGE7" s="85"/>
      <c r="KGF7" s="85"/>
      <c r="KGG7" s="85"/>
      <c r="KGH7" s="85"/>
      <c r="KGI7" s="85"/>
      <c r="KGJ7" s="85"/>
      <c r="KGK7" s="85"/>
      <c r="KGL7" s="85"/>
      <c r="KGM7" s="85"/>
      <c r="KGN7" s="85"/>
      <c r="KGO7" s="85"/>
      <c r="KGP7" s="85"/>
      <c r="KGQ7" s="85"/>
      <c r="KGR7" s="85"/>
      <c r="KGS7" s="85"/>
      <c r="KGT7" s="85"/>
      <c r="KGU7" s="85"/>
      <c r="KGV7" s="85"/>
      <c r="KGW7" s="85"/>
      <c r="KGX7" s="85"/>
      <c r="KGY7" s="85"/>
      <c r="KGZ7" s="85"/>
      <c r="KHA7" s="85"/>
      <c r="KHB7" s="85"/>
      <c r="KHC7" s="85"/>
      <c r="KHD7" s="85"/>
      <c r="KHE7" s="85"/>
      <c r="KHF7" s="85"/>
      <c r="KHG7" s="85"/>
      <c r="KHH7" s="85"/>
      <c r="KHI7" s="85"/>
      <c r="KHJ7" s="85"/>
      <c r="KHK7" s="85"/>
      <c r="KHL7" s="85"/>
      <c r="KHM7" s="85"/>
      <c r="KHN7" s="85"/>
      <c r="KHO7" s="85"/>
      <c r="KHP7" s="85"/>
      <c r="KHQ7" s="85"/>
      <c r="KHR7" s="85"/>
      <c r="KHS7" s="85"/>
      <c r="KHT7" s="85"/>
      <c r="KHU7" s="85"/>
      <c r="KHV7" s="85"/>
      <c r="KHW7" s="85"/>
      <c r="KHX7" s="85"/>
      <c r="KHY7" s="85"/>
      <c r="KHZ7" s="85"/>
      <c r="KIA7" s="85"/>
      <c r="KIB7" s="85"/>
      <c r="KIC7" s="85"/>
      <c r="KID7" s="85"/>
      <c r="KIE7" s="85"/>
      <c r="KIF7" s="85"/>
      <c r="KIG7" s="85"/>
      <c r="KIH7" s="85"/>
      <c r="KII7" s="85"/>
      <c r="KIJ7" s="85"/>
      <c r="KIK7" s="85"/>
      <c r="KIL7" s="85"/>
      <c r="KIM7" s="85"/>
      <c r="KIN7" s="85"/>
      <c r="KIO7" s="85"/>
      <c r="KIP7" s="85"/>
      <c r="KIQ7" s="85"/>
      <c r="KIR7" s="85"/>
      <c r="KIS7" s="85"/>
      <c r="KIT7" s="85"/>
      <c r="KIU7" s="85"/>
      <c r="KIV7" s="85"/>
      <c r="KIW7" s="85"/>
      <c r="KIX7" s="85"/>
      <c r="KIY7" s="85"/>
      <c r="KIZ7" s="85"/>
      <c r="KJA7" s="85"/>
      <c r="KJB7" s="85"/>
      <c r="KJC7" s="85"/>
      <c r="KJD7" s="85"/>
      <c r="KJE7" s="85"/>
      <c r="KJF7" s="85"/>
      <c r="KJG7" s="85"/>
      <c r="KJH7" s="85"/>
      <c r="KJI7" s="85"/>
      <c r="KJJ7" s="85"/>
      <c r="KJK7" s="85"/>
      <c r="KJL7" s="85"/>
      <c r="KJM7" s="85"/>
      <c r="KJN7" s="85"/>
      <c r="KJO7" s="85"/>
      <c r="KJP7" s="85"/>
      <c r="KJQ7" s="85"/>
      <c r="KJR7" s="85"/>
      <c r="KJS7" s="85"/>
      <c r="KJT7" s="85"/>
      <c r="KJU7" s="85"/>
      <c r="KJV7" s="85"/>
      <c r="KJW7" s="85"/>
      <c r="KJX7" s="85"/>
      <c r="KJY7" s="85"/>
      <c r="KJZ7" s="85"/>
      <c r="KKA7" s="85"/>
      <c r="KKB7" s="85"/>
      <c r="KKC7" s="85"/>
      <c r="KKD7" s="85"/>
      <c r="KKE7" s="85"/>
      <c r="KKF7" s="85"/>
      <c r="KKG7" s="85"/>
      <c r="KKH7" s="85"/>
      <c r="KKI7" s="85"/>
      <c r="KKJ7" s="85"/>
      <c r="KKK7" s="85"/>
      <c r="KKL7" s="85"/>
      <c r="KKM7" s="85"/>
      <c r="KKN7" s="85"/>
      <c r="KKO7" s="85"/>
      <c r="KKP7" s="85"/>
      <c r="KKQ7" s="85"/>
      <c r="KKR7" s="85"/>
      <c r="KKS7" s="85"/>
      <c r="KKT7" s="85"/>
      <c r="KKU7" s="85"/>
      <c r="KKV7" s="85"/>
      <c r="KKW7" s="85"/>
      <c r="KKX7" s="85"/>
      <c r="KKY7" s="85"/>
      <c r="KKZ7" s="85"/>
      <c r="KLA7" s="85"/>
      <c r="KLB7" s="85"/>
      <c r="KLC7" s="85"/>
      <c r="KLD7" s="85"/>
      <c r="KLE7" s="85"/>
      <c r="KLF7" s="85"/>
      <c r="KLG7" s="85"/>
      <c r="KLH7" s="85"/>
      <c r="KLI7" s="85"/>
      <c r="KLJ7" s="85"/>
      <c r="KLK7" s="85"/>
      <c r="KLL7" s="85"/>
      <c r="KLM7" s="85"/>
      <c r="KLN7" s="85"/>
      <c r="KLO7" s="85"/>
      <c r="KLP7" s="85"/>
      <c r="KLQ7" s="85"/>
      <c r="KLR7" s="85"/>
      <c r="KLS7" s="85"/>
      <c r="KLT7" s="85"/>
      <c r="KLU7" s="85"/>
      <c r="KLV7" s="85"/>
      <c r="KLW7" s="85"/>
      <c r="KLX7" s="85"/>
      <c r="KLY7" s="85"/>
      <c r="KLZ7" s="85"/>
      <c r="KMA7" s="85"/>
      <c r="KMB7" s="85"/>
      <c r="KMC7" s="85"/>
      <c r="KMD7" s="85"/>
      <c r="KME7" s="85"/>
      <c r="KMF7" s="85"/>
      <c r="KMG7" s="85"/>
      <c r="KMH7" s="85"/>
      <c r="KMI7" s="85"/>
      <c r="KMJ7" s="85"/>
      <c r="KMK7" s="85"/>
      <c r="KML7" s="85"/>
      <c r="KMM7" s="85"/>
      <c r="KMN7" s="85"/>
      <c r="KMO7" s="85"/>
      <c r="KMP7" s="85"/>
      <c r="KMQ7" s="85"/>
      <c r="KMR7" s="85"/>
      <c r="KMS7" s="85"/>
      <c r="KMT7" s="85"/>
      <c r="KMU7" s="85"/>
      <c r="KMV7" s="85"/>
      <c r="KMW7" s="85"/>
      <c r="KMX7" s="85"/>
      <c r="KMY7" s="85"/>
      <c r="KMZ7" s="85"/>
      <c r="KNA7" s="85"/>
      <c r="KNB7" s="85"/>
      <c r="KNC7" s="85"/>
      <c r="KND7" s="85"/>
      <c r="KNE7" s="85"/>
      <c r="KNF7" s="85"/>
      <c r="KNG7" s="85"/>
      <c r="KNH7" s="85"/>
      <c r="KNI7" s="85"/>
      <c r="KNJ7" s="85"/>
      <c r="KNK7" s="85"/>
      <c r="KNL7" s="85"/>
      <c r="KNM7" s="85"/>
      <c r="KNN7" s="85"/>
      <c r="KNO7" s="85"/>
      <c r="KNP7" s="85"/>
      <c r="KNQ7" s="85"/>
      <c r="KNR7" s="85"/>
      <c r="KNS7" s="85"/>
      <c r="KNT7" s="85"/>
      <c r="KNU7" s="85"/>
      <c r="KNV7" s="85"/>
      <c r="KNW7" s="85"/>
      <c r="KNX7" s="85"/>
      <c r="KNY7" s="85"/>
      <c r="KNZ7" s="85"/>
      <c r="KOA7" s="85"/>
      <c r="KOB7" s="85"/>
      <c r="KOC7" s="85"/>
      <c r="KOD7" s="85"/>
      <c r="KOE7" s="85"/>
      <c r="KOF7" s="85"/>
      <c r="KOG7" s="85"/>
      <c r="KOH7" s="85"/>
      <c r="KOI7" s="85"/>
      <c r="KOJ7" s="85"/>
      <c r="KOK7" s="85"/>
      <c r="KOL7" s="85"/>
      <c r="KOM7" s="85"/>
      <c r="KON7" s="85"/>
      <c r="KOO7" s="85"/>
      <c r="KOP7" s="85"/>
      <c r="KOQ7" s="85"/>
      <c r="KOR7" s="85"/>
      <c r="KOS7" s="85"/>
      <c r="KOT7" s="85"/>
      <c r="KOU7" s="85"/>
      <c r="KOV7" s="85"/>
      <c r="KOW7" s="85"/>
      <c r="KOX7" s="85"/>
      <c r="KOY7" s="85"/>
      <c r="KOZ7" s="85"/>
      <c r="KPA7" s="85"/>
      <c r="KPB7" s="85"/>
      <c r="KPC7" s="85"/>
      <c r="KPD7" s="85"/>
      <c r="KPE7" s="85"/>
      <c r="KPF7" s="85"/>
      <c r="KPG7" s="85"/>
      <c r="KPH7" s="85"/>
      <c r="KPI7" s="85"/>
      <c r="KPJ7" s="85"/>
      <c r="KPK7" s="85"/>
      <c r="KPL7" s="85"/>
      <c r="KPM7" s="85"/>
      <c r="KPN7" s="85"/>
      <c r="KPO7" s="85"/>
      <c r="KPP7" s="85"/>
      <c r="KPQ7" s="85"/>
      <c r="KPR7" s="85"/>
      <c r="KPS7" s="85"/>
      <c r="KPT7" s="85"/>
      <c r="KPU7" s="85"/>
      <c r="KPV7" s="85"/>
      <c r="KPW7" s="85"/>
      <c r="KPX7" s="85"/>
      <c r="KPY7" s="85"/>
      <c r="KPZ7" s="85"/>
      <c r="KQA7" s="85"/>
      <c r="KQB7" s="85"/>
      <c r="KQC7" s="85"/>
      <c r="KQD7" s="85"/>
      <c r="KQE7" s="85"/>
      <c r="KQF7" s="85"/>
      <c r="KQG7" s="85"/>
      <c r="KQH7" s="85"/>
      <c r="KQI7" s="85"/>
      <c r="KQJ7" s="85"/>
      <c r="KQK7" s="85"/>
      <c r="KQL7" s="85"/>
      <c r="KQM7" s="85"/>
      <c r="KQN7" s="85"/>
      <c r="KQO7" s="85"/>
      <c r="KQP7" s="85"/>
      <c r="KQQ7" s="85"/>
      <c r="KQR7" s="85"/>
      <c r="KQS7" s="85"/>
      <c r="KQT7" s="85"/>
      <c r="KQU7" s="85"/>
      <c r="KQV7" s="85"/>
      <c r="KQW7" s="85"/>
      <c r="KQX7" s="85"/>
      <c r="KQY7" s="85"/>
      <c r="KQZ7" s="85"/>
      <c r="KRA7" s="85"/>
      <c r="KRB7" s="85"/>
      <c r="KRC7" s="85"/>
      <c r="KRD7" s="85"/>
      <c r="KRE7" s="85"/>
      <c r="KRF7" s="85"/>
      <c r="KRG7" s="85"/>
      <c r="KRH7" s="85"/>
      <c r="KRI7" s="85"/>
      <c r="KRJ7" s="85"/>
      <c r="KRK7" s="85"/>
      <c r="KRL7" s="85"/>
      <c r="KRM7" s="85"/>
      <c r="KRN7" s="85"/>
      <c r="KRO7" s="85"/>
      <c r="KRP7" s="85"/>
      <c r="KRQ7" s="85"/>
      <c r="KRR7" s="85"/>
      <c r="KRS7" s="85"/>
      <c r="KRT7" s="85"/>
      <c r="KRU7" s="85"/>
      <c r="KRV7" s="85"/>
      <c r="KRW7" s="85"/>
      <c r="KRX7" s="85"/>
      <c r="KRY7" s="85"/>
      <c r="KRZ7" s="85"/>
      <c r="KSA7" s="85"/>
      <c r="KSB7" s="85"/>
      <c r="KSC7" s="85"/>
      <c r="KSD7" s="85"/>
      <c r="KSE7" s="85"/>
      <c r="KSF7" s="85"/>
      <c r="KSG7" s="85"/>
      <c r="KSH7" s="85"/>
      <c r="KSI7" s="85"/>
      <c r="KSJ7" s="85"/>
      <c r="KSK7" s="85"/>
      <c r="KSL7" s="85"/>
      <c r="KSM7" s="85"/>
      <c r="KSN7" s="85"/>
      <c r="KSO7" s="85"/>
      <c r="KSP7" s="85"/>
      <c r="KSQ7" s="85"/>
      <c r="KSR7" s="85"/>
      <c r="KSS7" s="85"/>
      <c r="KST7" s="85"/>
      <c r="KSU7" s="85"/>
      <c r="KSV7" s="85"/>
      <c r="KSW7" s="85"/>
      <c r="KSX7" s="85"/>
      <c r="KSY7" s="85"/>
      <c r="KSZ7" s="85"/>
      <c r="KTA7" s="85"/>
      <c r="KTB7" s="85"/>
      <c r="KTC7" s="85"/>
      <c r="KTD7" s="85"/>
      <c r="KTE7" s="85"/>
      <c r="KTF7" s="85"/>
      <c r="KTG7" s="85"/>
      <c r="KTH7" s="85"/>
      <c r="KTI7" s="85"/>
      <c r="KTJ7" s="85"/>
      <c r="KTK7" s="85"/>
      <c r="KTL7" s="85"/>
      <c r="KTM7" s="85"/>
      <c r="KTN7" s="85"/>
      <c r="KTO7" s="85"/>
      <c r="KTP7" s="85"/>
      <c r="KTQ7" s="85"/>
      <c r="KTR7" s="85"/>
      <c r="KTS7" s="85"/>
      <c r="KTT7" s="85"/>
      <c r="KTU7" s="85"/>
      <c r="KTV7" s="85"/>
      <c r="KTW7" s="85"/>
      <c r="KTX7" s="85"/>
      <c r="KTY7" s="85"/>
      <c r="KTZ7" s="85"/>
      <c r="KUA7" s="85"/>
      <c r="KUB7" s="85"/>
      <c r="KUC7" s="85"/>
      <c r="KUD7" s="85"/>
      <c r="KUE7" s="85"/>
      <c r="KUF7" s="85"/>
      <c r="KUG7" s="85"/>
      <c r="KUH7" s="85"/>
      <c r="KUI7" s="85"/>
      <c r="KUJ7" s="85"/>
      <c r="KUK7" s="85"/>
      <c r="KUL7" s="85"/>
      <c r="KUM7" s="85"/>
      <c r="KUN7" s="85"/>
      <c r="KUO7" s="85"/>
      <c r="KUP7" s="85"/>
      <c r="KUQ7" s="85"/>
      <c r="KUR7" s="85"/>
      <c r="KUS7" s="85"/>
      <c r="KUT7" s="85"/>
      <c r="KUU7" s="85"/>
      <c r="KUV7" s="85"/>
      <c r="KUW7" s="85"/>
      <c r="KUX7" s="85"/>
      <c r="KUY7" s="85"/>
      <c r="KUZ7" s="85"/>
      <c r="KVA7" s="85"/>
      <c r="KVB7" s="85"/>
      <c r="KVC7" s="85"/>
      <c r="KVD7" s="85"/>
      <c r="KVE7" s="85"/>
      <c r="KVF7" s="85"/>
      <c r="KVG7" s="85"/>
      <c r="KVH7" s="85"/>
      <c r="KVI7" s="85"/>
      <c r="KVJ7" s="85"/>
      <c r="KVK7" s="85"/>
      <c r="KVL7" s="85"/>
      <c r="KVM7" s="85"/>
      <c r="KVN7" s="85"/>
      <c r="KVO7" s="85"/>
      <c r="KVP7" s="85"/>
      <c r="KVQ7" s="85"/>
      <c r="KVR7" s="85"/>
      <c r="KVS7" s="85"/>
      <c r="KVT7" s="85"/>
      <c r="KVU7" s="85"/>
      <c r="KVV7" s="85"/>
      <c r="KVW7" s="85"/>
      <c r="KVX7" s="85"/>
      <c r="KVY7" s="85"/>
      <c r="KVZ7" s="85"/>
      <c r="KWA7" s="85"/>
      <c r="KWB7" s="85"/>
      <c r="KWC7" s="85"/>
      <c r="KWD7" s="85"/>
      <c r="KWE7" s="85"/>
      <c r="KWF7" s="85"/>
      <c r="KWG7" s="85"/>
      <c r="KWH7" s="85"/>
      <c r="KWI7" s="85"/>
      <c r="KWJ7" s="85"/>
      <c r="KWK7" s="85"/>
      <c r="KWL7" s="85"/>
      <c r="KWM7" s="85"/>
      <c r="KWN7" s="85"/>
      <c r="KWO7" s="85"/>
      <c r="KWP7" s="85"/>
      <c r="KWQ7" s="85"/>
      <c r="KWR7" s="85"/>
      <c r="KWS7" s="85"/>
      <c r="KWT7" s="85"/>
      <c r="KWU7" s="85"/>
      <c r="KWV7" s="85"/>
      <c r="KWW7" s="85"/>
      <c r="KWX7" s="85"/>
      <c r="KWY7" s="85"/>
      <c r="KWZ7" s="85"/>
      <c r="KXA7" s="85"/>
      <c r="KXB7" s="85"/>
      <c r="KXC7" s="85"/>
      <c r="KXD7" s="85"/>
      <c r="KXE7" s="85"/>
      <c r="KXF7" s="85"/>
      <c r="KXG7" s="85"/>
      <c r="KXH7" s="85"/>
      <c r="KXI7" s="85"/>
      <c r="KXJ7" s="85"/>
      <c r="KXK7" s="85"/>
      <c r="KXL7" s="85"/>
      <c r="KXM7" s="85"/>
      <c r="KXN7" s="85"/>
      <c r="KXO7" s="85"/>
      <c r="KXP7" s="85"/>
      <c r="KXQ7" s="85"/>
      <c r="KXR7" s="85"/>
      <c r="KXS7" s="85"/>
      <c r="KXT7" s="85"/>
      <c r="KXU7" s="85"/>
      <c r="KXV7" s="85"/>
      <c r="KXW7" s="85"/>
      <c r="KXX7" s="85"/>
      <c r="KXY7" s="85"/>
      <c r="KXZ7" s="85"/>
      <c r="KYA7" s="85"/>
      <c r="KYB7" s="85"/>
      <c r="KYC7" s="85"/>
      <c r="KYD7" s="85"/>
      <c r="KYE7" s="85"/>
      <c r="KYF7" s="85"/>
      <c r="KYG7" s="85"/>
      <c r="KYH7" s="85"/>
      <c r="KYI7" s="85"/>
      <c r="KYJ7" s="85"/>
      <c r="KYK7" s="85"/>
      <c r="KYL7" s="85"/>
      <c r="KYM7" s="85"/>
      <c r="KYN7" s="85"/>
      <c r="KYO7" s="85"/>
      <c r="KYP7" s="85"/>
      <c r="KYQ7" s="85"/>
      <c r="KYR7" s="85"/>
      <c r="KYS7" s="85"/>
      <c r="KYT7" s="85"/>
      <c r="KYU7" s="85"/>
      <c r="KYV7" s="85"/>
      <c r="KYW7" s="85"/>
      <c r="KYX7" s="85"/>
      <c r="KYY7" s="85"/>
      <c r="KYZ7" s="85"/>
      <c r="KZA7" s="85"/>
      <c r="KZB7" s="85"/>
      <c r="KZC7" s="85"/>
      <c r="KZD7" s="85"/>
      <c r="KZE7" s="85"/>
      <c r="KZF7" s="85"/>
      <c r="KZG7" s="85"/>
      <c r="KZH7" s="85"/>
      <c r="KZI7" s="85"/>
      <c r="KZJ7" s="85"/>
      <c r="KZK7" s="85"/>
      <c r="KZL7" s="85"/>
      <c r="KZM7" s="85"/>
      <c r="KZN7" s="85"/>
      <c r="KZO7" s="85"/>
      <c r="KZP7" s="85"/>
      <c r="KZQ7" s="85"/>
      <c r="KZR7" s="85"/>
      <c r="KZS7" s="85"/>
      <c r="KZT7" s="85"/>
      <c r="KZU7" s="85"/>
      <c r="KZV7" s="85"/>
      <c r="KZW7" s="85"/>
      <c r="KZX7" s="85"/>
      <c r="KZY7" s="85"/>
      <c r="KZZ7" s="85"/>
      <c r="LAA7" s="85"/>
      <c r="LAB7" s="85"/>
      <c r="LAC7" s="85"/>
      <c r="LAD7" s="85"/>
      <c r="LAE7" s="85"/>
      <c r="LAF7" s="85"/>
      <c r="LAG7" s="85"/>
      <c r="LAH7" s="85"/>
      <c r="LAI7" s="85"/>
      <c r="LAJ7" s="85"/>
      <c r="LAK7" s="85"/>
      <c r="LAL7" s="85"/>
      <c r="LAM7" s="85"/>
      <c r="LAN7" s="85"/>
      <c r="LAO7" s="85"/>
      <c r="LAP7" s="85"/>
      <c r="LAQ7" s="85"/>
      <c r="LAR7" s="85"/>
      <c r="LAS7" s="85"/>
      <c r="LAT7" s="85"/>
      <c r="LAU7" s="85"/>
      <c r="LAV7" s="85"/>
      <c r="LAW7" s="85"/>
      <c r="LAX7" s="85"/>
      <c r="LAY7" s="85"/>
      <c r="LAZ7" s="85"/>
      <c r="LBA7" s="85"/>
      <c r="LBB7" s="85"/>
      <c r="LBC7" s="85"/>
      <c r="LBD7" s="85"/>
      <c r="LBE7" s="85"/>
      <c r="LBF7" s="85"/>
      <c r="LBG7" s="85"/>
      <c r="LBH7" s="85"/>
      <c r="LBI7" s="85"/>
      <c r="LBJ7" s="85"/>
      <c r="LBK7" s="85"/>
      <c r="LBL7" s="85"/>
      <c r="LBM7" s="85"/>
      <c r="LBN7" s="85"/>
      <c r="LBO7" s="85"/>
      <c r="LBP7" s="85"/>
      <c r="LBQ7" s="85"/>
      <c r="LBR7" s="85"/>
      <c r="LBS7" s="85"/>
      <c r="LBT7" s="85"/>
      <c r="LBU7" s="85"/>
      <c r="LBV7" s="85"/>
      <c r="LBW7" s="85"/>
      <c r="LBX7" s="85"/>
      <c r="LBY7" s="85"/>
      <c r="LBZ7" s="85"/>
      <c r="LCA7" s="85"/>
      <c r="LCB7" s="85"/>
      <c r="LCC7" s="85"/>
      <c r="LCD7" s="85"/>
      <c r="LCE7" s="85"/>
      <c r="LCF7" s="85"/>
      <c r="LCG7" s="85"/>
      <c r="LCH7" s="85"/>
      <c r="LCI7" s="85"/>
      <c r="LCJ7" s="85"/>
      <c r="LCK7" s="85"/>
      <c r="LCL7" s="85"/>
      <c r="LCM7" s="85"/>
      <c r="LCN7" s="85"/>
      <c r="LCO7" s="85"/>
      <c r="LCP7" s="85"/>
      <c r="LCQ7" s="85"/>
      <c r="LCR7" s="85"/>
      <c r="LCS7" s="85"/>
      <c r="LCT7" s="85"/>
      <c r="LCU7" s="85"/>
      <c r="LCV7" s="85"/>
      <c r="LCW7" s="85"/>
      <c r="LCX7" s="85"/>
      <c r="LCY7" s="85"/>
      <c r="LCZ7" s="85"/>
      <c r="LDA7" s="85"/>
      <c r="LDB7" s="85"/>
      <c r="LDC7" s="85"/>
      <c r="LDD7" s="85"/>
      <c r="LDE7" s="85"/>
      <c r="LDF7" s="85"/>
      <c r="LDG7" s="85"/>
      <c r="LDH7" s="85"/>
      <c r="LDI7" s="85"/>
      <c r="LDJ7" s="85"/>
      <c r="LDK7" s="85"/>
      <c r="LDL7" s="85"/>
      <c r="LDM7" s="85"/>
      <c r="LDN7" s="85"/>
      <c r="LDO7" s="85"/>
      <c r="LDP7" s="85"/>
      <c r="LDQ7" s="85"/>
      <c r="LDR7" s="85"/>
      <c r="LDS7" s="85"/>
      <c r="LDT7" s="85"/>
      <c r="LDU7" s="85"/>
      <c r="LDV7" s="85"/>
      <c r="LDW7" s="85"/>
      <c r="LDX7" s="85"/>
      <c r="LDY7" s="85"/>
      <c r="LDZ7" s="85"/>
      <c r="LEA7" s="85"/>
      <c r="LEB7" s="85"/>
      <c r="LEC7" s="85"/>
      <c r="LED7" s="85"/>
      <c r="LEE7" s="85"/>
      <c r="LEF7" s="85"/>
      <c r="LEG7" s="85"/>
      <c r="LEH7" s="85"/>
      <c r="LEI7" s="85"/>
      <c r="LEJ7" s="85"/>
      <c r="LEK7" s="85"/>
      <c r="LEL7" s="85"/>
      <c r="LEM7" s="85"/>
      <c r="LEN7" s="85"/>
      <c r="LEO7" s="85"/>
      <c r="LEP7" s="85"/>
      <c r="LEQ7" s="85"/>
      <c r="LER7" s="85"/>
      <c r="LES7" s="85"/>
      <c r="LET7" s="85"/>
      <c r="LEU7" s="85"/>
      <c r="LEV7" s="85"/>
      <c r="LEW7" s="85"/>
      <c r="LEX7" s="85"/>
      <c r="LEY7" s="85"/>
      <c r="LEZ7" s="85"/>
      <c r="LFA7" s="85"/>
      <c r="LFB7" s="85"/>
      <c r="LFC7" s="85"/>
      <c r="LFD7" s="85"/>
      <c r="LFE7" s="85"/>
      <c r="LFF7" s="85"/>
      <c r="LFG7" s="85"/>
      <c r="LFH7" s="85"/>
      <c r="LFI7" s="85"/>
      <c r="LFJ7" s="85"/>
      <c r="LFK7" s="85"/>
      <c r="LFL7" s="85"/>
      <c r="LFM7" s="85"/>
      <c r="LFN7" s="85"/>
      <c r="LFO7" s="85"/>
      <c r="LFP7" s="85"/>
      <c r="LFQ7" s="85"/>
      <c r="LFR7" s="85"/>
      <c r="LFS7" s="85"/>
      <c r="LFT7" s="85"/>
      <c r="LFU7" s="85"/>
      <c r="LFV7" s="85"/>
      <c r="LFW7" s="85"/>
      <c r="LFX7" s="85"/>
      <c r="LFY7" s="85"/>
      <c r="LFZ7" s="85"/>
      <c r="LGA7" s="85"/>
      <c r="LGB7" s="85"/>
      <c r="LGC7" s="85"/>
      <c r="LGD7" s="85"/>
      <c r="LGE7" s="85"/>
      <c r="LGF7" s="85"/>
      <c r="LGG7" s="85"/>
      <c r="LGH7" s="85"/>
      <c r="LGI7" s="85"/>
      <c r="LGJ7" s="85"/>
      <c r="LGK7" s="85"/>
      <c r="LGL7" s="85"/>
      <c r="LGM7" s="85"/>
      <c r="LGN7" s="85"/>
      <c r="LGO7" s="85"/>
      <c r="LGP7" s="85"/>
      <c r="LGQ7" s="85"/>
      <c r="LGR7" s="85"/>
      <c r="LGS7" s="85"/>
      <c r="LGT7" s="85"/>
      <c r="LGU7" s="85"/>
      <c r="LGV7" s="85"/>
      <c r="LGW7" s="85"/>
      <c r="LGX7" s="85"/>
      <c r="LGY7" s="85"/>
      <c r="LGZ7" s="85"/>
      <c r="LHA7" s="85"/>
      <c r="LHB7" s="85"/>
      <c r="LHC7" s="85"/>
      <c r="LHD7" s="85"/>
      <c r="LHE7" s="85"/>
      <c r="LHF7" s="85"/>
      <c r="LHG7" s="85"/>
      <c r="LHH7" s="85"/>
      <c r="LHI7" s="85"/>
      <c r="LHJ7" s="85"/>
      <c r="LHK7" s="85"/>
      <c r="LHL7" s="85"/>
      <c r="LHM7" s="85"/>
      <c r="LHN7" s="85"/>
      <c r="LHO7" s="85"/>
      <c r="LHP7" s="85"/>
      <c r="LHQ7" s="85"/>
      <c r="LHR7" s="85"/>
      <c r="LHS7" s="85"/>
      <c r="LHT7" s="85"/>
      <c r="LHU7" s="85"/>
      <c r="LHV7" s="85"/>
      <c r="LHW7" s="85"/>
      <c r="LHX7" s="85"/>
      <c r="LHY7" s="85"/>
      <c r="LHZ7" s="85"/>
      <c r="LIA7" s="85"/>
      <c r="LIB7" s="85"/>
      <c r="LIC7" s="85"/>
      <c r="LID7" s="85"/>
      <c r="LIE7" s="85"/>
      <c r="LIF7" s="85"/>
      <c r="LIG7" s="85"/>
      <c r="LIH7" s="85"/>
      <c r="LII7" s="85"/>
      <c r="LIJ7" s="85"/>
      <c r="LIK7" s="85"/>
      <c r="LIL7" s="85"/>
      <c r="LIM7" s="85"/>
      <c r="LIN7" s="85"/>
      <c r="LIO7" s="85"/>
      <c r="LIP7" s="85"/>
      <c r="LIQ7" s="85"/>
      <c r="LIR7" s="85"/>
      <c r="LIS7" s="85"/>
      <c r="LIT7" s="85"/>
      <c r="LIU7" s="85"/>
      <c r="LIV7" s="85"/>
      <c r="LIW7" s="85"/>
      <c r="LIX7" s="85"/>
      <c r="LIY7" s="85"/>
      <c r="LIZ7" s="85"/>
      <c r="LJA7" s="85"/>
      <c r="LJB7" s="85"/>
      <c r="LJC7" s="85"/>
      <c r="LJD7" s="85"/>
      <c r="LJE7" s="85"/>
      <c r="LJF7" s="85"/>
      <c r="LJG7" s="85"/>
      <c r="LJH7" s="85"/>
      <c r="LJI7" s="85"/>
      <c r="LJJ7" s="85"/>
      <c r="LJK7" s="85"/>
      <c r="LJL7" s="85"/>
      <c r="LJM7" s="85"/>
      <c r="LJN7" s="85"/>
      <c r="LJO7" s="85"/>
      <c r="LJP7" s="85"/>
      <c r="LJQ7" s="85"/>
      <c r="LJR7" s="85"/>
      <c r="LJS7" s="85"/>
      <c r="LJT7" s="85"/>
      <c r="LJU7" s="85"/>
      <c r="LJV7" s="85"/>
      <c r="LJW7" s="85"/>
      <c r="LJX7" s="85"/>
      <c r="LJY7" s="85"/>
      <c r="LJZ7" s="85"/>
      <c r="LKA7" s="85"/>
      <c r="LKB7" s="85"/>
      <c r="LKC7" s="85"/>
      <c r="LKD7" s="85"/>
      <c r="LKE7" s="85"/>
      <c r="LKF7" s="85"/>
      <c r="LKG7" s="85"/>
      <c r="LKH7" s="85"/>
      <c r="LKI7" s="85"/>
      <c r="LKJ7" s="85"/>
      <c r="LKK7" s="85"/>
      <c r="LKL7" s="85"/>
      <c r="LKM7" s="85"/>
      <c r="LKN7" s="85"/>
      <c r="LKO7" s="85"/>
      <c r="LKP7" s="85"/>
      <c r="LKQ7" s="85"/>
      <c r="LKR7" s="85"/>
      <c r="LKS7" s="85"/>
      <c r="LKT7" s="85"/>
      <c r="LKU7" s="85"/>
      <c r="LKV7" s="85"/>
      <c r="LKW7" s="85"/>
      <c r="LKX7" s="85"/>
      <c r="LKY7" s="85"/>
      <c r="LKZ7" s="85"/>
      <c r="LLA7" s="85"/>
      <c r="LLB7" s="85"/>
      <c r="LLC7" s="85"/>
      <c r="LLD7" s="85"/>
      <c r="LLE7" s="85"/>
      <c r="LLF7" s="85"/>
      <c r="LLG7" s="85"/>
      <c r="LLH7" s="85"/>
      <c r="LLI7" s="85"/>
      <c r="LLJ7" s="85"/>
      <c r="LLK7" s="85"/>
      <c r="LLL7" s="85"/>
      <c r="LLM7" s="85"/>
      <c r="LLN7" s="85"/>
      <c r="LLO7" s="85"/>
      <c r="LLP7" s="85"/>
      <c r="LLQ7" s="85"/>
      <c r="LLR7" s="85"/>
      <c r="LLS7" s="85"/>
      <c r="LLT7" s="85"/>
      <c r="LLU7" s="85"/>
      <c r="LLV7" s="85"/>
      <c r="LLW7" s="85"/>
      <c r="LLX7" s="85"/>
      <c r="LLY7" s="85"/>
      <c r="LLZ7" s="85"/>
      <c r="LMA7" s="85"/>
      <c r="LMB7" s="85"/>
      <c r="LMC7" s="85"/>
      <c r="LMD7" s="85"/>
      <c r="LME7" s="85"/>
      <c r="LMF7" s="85"/>
      <c r="LMG7" s="85"/>
      <c r="LMH7" s="85"/>
      <c r="LMI7" s="85"/>
      <c r="LMJ7" s="85"/>
      <c r="LMK7" s="85"/>
      <c r="LML7" s="85"/>
      <c r="LMM7" s="85"/>
      <c r="LMN7" s="85"/>
      <c r="LMO7" s="85"/>
      <c r="LMP7" s="85"/>
      <c r="LMQ7" s="85"/>
      <c r="LMR7" s="85"/>
      <c r="LMS7" s="85"/>
      <c r="LMT7" s="85"/>
      <c r="LMU7" s="85"/>
      <c r="LMV7" s="85"/>
      <c r="LMW7" s="85"/>
      <c r="LMX7" s="85"/>
      <c r="LMY7" s="85"/>
      <c r="LMZ7" s="85"/>
      <c r="LNA7" s="85"/>
      <c r="LNB7" s="85"/>
      <c r="LNC7" s="85"/>
      <c r="LND7" s="85"/>
      <c r="LNE7" s="85"/>
      <c r="LNF7" s="85"/>
      <c r="LNG7" s="85"/>
      <c r="LNH7" s="85"/>
      <c r="LNI7" s="85"/>
      <c r="LNJ7" s="85"/>
      <c r="LNK7" s="85"/>
      <c r="LNL7" s="85"/>
      <c r="LNM7" s="85"/>
      <c r="LNN7" s="85"/>
      <c r="LNO7" s="85"/>
      <c r="LNP7" s="85"/>
      <c r="LNQ7" s="85"/>
      <c r="LNR7" s="85"/>
      <c r="LNS7" s="85"/>
      <c r="LNT7" s="85"/>
      <c r="LNU7" s="85"/>
      <c r="LNV7" s="85"/>
      <c r="LNW7" s="85"/>
      <c r="LNX7" s="85"/>
      <c r="LNY7" s="85"/>
      <c r="LNZ7" s="85"/>
      <c r="LOA7" s="85"/>
      <c r="LOB7" s="85"/>
      <c r="LOC7" s="85"/>
      <c r="LOD7" s="85"/>
      <c r="LOE7" s="85"/>
      <c r="LOF7" s="85"/>
      <c r="LOG7" s="85"/>
      <c r="LOH7" s="85"/>
      <c r="LOI7" s="85"/>
      <c r="LOJ7" s="85"/>
      <c r="LOK7" s="85"/>
      <c r="LOL7" s="85"/>
      <c r="LOM7" s="85"/>
      <c r="LON7" s="85"/>
      <c r="LOO7" s="85"/>
      <c r="LOP7" s="85"/>
      <c r="LOQ7" s="85"/>
      <c r="LOR7" s="85"/>
      <c r="LOS7" s="85"/>
      <c r="LOT7" s="85"/>
      <c r="LOU7" s="85"/>
      <c r="LOV7" s="85"/>
      <c r="LOW7" s="85"/>
      <c r="LOX7" s="85"/>
      <c r="LOY7" s="85"/>
      <c r="LOZ7" s="85"/>
      <c r="LPA7" s="85"/>
      <c r="LPB7" s="85"/>
      <c r="LPC7" s="85"/>
      <c r="LPD7" s="85"/>
      <c r="LPE7" s="85"/>
      <c r="LPF7" s="85"/>
      <c r="LPG7" s="85"/>
      <c r="LPH7" s="85"/>
      <c r="LPI7" s="85"/>
      <c r="LPJ7" s="85"/>
      <c r="LPK7" s="85"/>
      <c r="LPL7" s="85"/>
      <c r="LPM7" s="85"/>
      <c r="LPN7" s="85"/>
      <c r="LPO7" s="85"/>
      <c r="LPP7" s="85"/>
      <c r="LPQ7" s="85"/>
      <c r="LPR7" s="85"/>
      <c r="LPS7" s="85"/>
      <c r="LPT7" s="85"/>
      <c r="LPU7" s="85"/>
      <c r="LPV7" s="85"/>
      <c r="LPW7" s="85"/>
      <c r="LPX7" s="85"/>
      <c r="LPY7" s="85"/>
      <c r="LPZ7" s="85"/>
      <c r="LQA7" s="85"/>
      <c r="LQB7" s="85"/>
      <c r="LQC7" s="85"/>
      <c r="LQD7" s="85"/>
      <c r="LQE7" s="85"/>
      <c r="LQF7" s="85"/>
      <c r="LQG7" s="85"/>
      <c r="LQH7" s="85"/>
      <c r="LQI7" s="85"/>
      <c r="LQJ7" s="85"/>
      <c r="LQK7" s="85"/>
      <c r="LQL7" s="85"/>
      <c r="LQM7" s="85"/>
      <c r="LQN7" s="85"/>
      <c r="LQO7" s="85"/>
      <c r="LQP7" s="85"/>
      <c r="LQQ7" s="85"/>
      <c r="LQR7" s="85"/>
      <c r="LQS7" s="85"/>
      <c r="LQT7" s="85"/>
      <c r="LQU7" s="85"/>
      <c r="LQV7" s="85"/>
      <c r="LQW7" s="85"/>
      <c r="LQX7" s="85"/>
      <c r="LQY7" s="85"/>
      <c r="LQZ7" s="85"/>
      <c r="LRA7" s="85"/>
      <c r="LRB7" s="85"/>
      <c r="LRC7" s="85"/>
      <c r="LRD7" s="85"/>
      <c r="LRE7" s="85"/>
      <c r="LRF7" s="85"/>
      <c r="LRG7" s="85"/>
      <c r="LRH7" s="85"/>
      <c r="LRI7" s="85"/>
      <c r="LRJ7" s="85"/>
      <c r="LRK7" s="85"/>
      <c r="LRL7" s="85"/>
      <c r="LRM7" s="85"/>
      <c r="LRN7" s="85"/>
      <c r="LRO7" s="85"/>
      <c r="LRP7" s="85"/>
      <c r="LRQ7" s="85"/>
      <c r="LRR7" s="85"/>
      <c r="LRS7" s="85"/>
      <c r="LRT7" s="85"/>
      <c r="LRU7" s="85"/>
      <c r="LRV7" s="85"/>
      <c r="LRW7" s="85"/>
      <c r="LRX7" s="85"/>
      <c r="LRY7" s="85"/>
      <c r="LRZ7" s="85"/>
      <c r="LSA7" s="85"/>
      <c r="LSB7" s="85"/>
      <c r="LSC7" s="85"/>
      <c r="LSD7" s="85"/>
      <c r="LSE7" s="85"/>
      <c r="LSF7" s="85"/>
      <c r="LSG7" s="85"/>
      <c r="LSH7" s="85"/>
      <c r="LSI7" s="85"/>
      <c r="LSJ7" s="85"/>
      <c r="LSK7" s="85"/>
      <c r="LSL7" s="85"/>
      <c r="LSM7" s="85"/>
      <c r="LSN7" s="85"/>
      <c r="LSO7" s="85"/>
      <c r="LSP7" s="85"/>
      <c r="LSQ7" s="85"/>
      <c r="LSR7" s="85"/>
      <c r="LSS7" s="85"/>
      <c r="LST7" s="85"/>
      <c r="LSU7" s="85"/>
      <c r="LSV7" s="85"/>
      <c r="LSW7" s="85"/>
      <c r="LSX7" s="85"/>
      <c r="LSY7" s="85"/>
      <c r="LSZ7" s="85"/>
      <c r="LTA7" s="85"/>
      <c r="LTB7" s="85"/>
      <c r="LTC7" s="85"/>
      <c r="LTD7" s="85"/>
      <c r="LTE7" s="85"/>
      <c r="LTF7" s="85"/>
      <c r="LTG7" s="85"/>
      <c r="LTH7" s="85"/>
      <c r="LTI7" s="85"/>
      <c r="LTJ7" s="85"/>
      <c r="LTK7" s="85"/>
      <c r="LTL7" s="85"/>
      <c r="LTM7" s="85"/>
      <c r="LTN7" s="85"/>
      <c r="LTO7" s="85"/>
      <c r="LTP7" s="85"/>
      <c r="LTQ7" s="85"/>
      <c r="LTR7" s="85"/>
      <c r="LTS7" s="85"/>
      <c r="LTT7" s="85"/>
      <c r="LTU7" s="85"/>
      <c r="LTV7" s="85"/>
      <c r="LTW7" s="85"/>
      <c r="LTX7" s="85"/>
      <c r="LTY7" s="85"/>
      <c r="LTZ7" s="85"/>
      <c r="LUA7" s="85"/>
      <c r="LUB7" s="85"/>
      <c r="LUC7" s="85"/>
      <c r="LUD7" s="85"/>
      <c r="LUE7" s="85"/>
      <c r="LUF7" s="85"/>
      <c r="LUG7" s="85"/>
      <c r="LUH7" s="85"/>
      <c r="LUI7" s="85"/>
      <c r="LUJ7" s="85"/>
      <c r="LUK7" s="85"/>
      <c r="LUL7" s="85"/>
      <c r="LUM7" s="85"/>
      <c r="LUN7" s="85"/>
      <c r="LUO7" s="85"/>
      <c r="LUP7" s="85"/>
      <c r="LUQ7" s="85"/>
      <c r="LUR7" s="85"/>
      <c r="LUS7" s="85"/>
      <c r="LUT7" s="85"/>
      <c r="LUU7" s="85"/>
      <c r="LUV7" s="85"/>
      <c r="LUW7" s="85"/>
      <c r="LUX7" s="85"/>
      <c r="LUY7" s="85"/>
      <c r="LUZ7" s="85"/>
      <c r="LVA7" s="85"/>
      <c r="LVB7" s="85"/>
      <c r="LVC7" s="85"/>
      <c r="LVD7" s="85"/>
      <c r="LVE7" s="85"/>
      <c r="LVF7" s="85"/>
      <c r="LVG7" s="85"/>
      <c r="LVH7" s="85"/>
      <c r="LVI7" s="85"/>
      <c r="LVJ7" s="85"/>
      <c r="LVK7" s="85"/>
      <c r="LVL7" s="85"/>
      <c r="LVM7" s="85"/>
      <c r="LVN7" s="85"/>
      <c r="LVO7" s="85"/>
      <c r="LVP7" s="85"/>
      <c r="LVQ7" s="85"/>
      <c r="LVR7" s="85"/>
      <c r="LVS7" s="85"/>
      <c r="LVT7" s="85"/>
      <c r="LVU7" s="85"/>
      <c r="LVV7" s="85"/>
      <c r="LVW7" s="85"/>
      <c r="LVX7" s="85"/>
      <c r="LVY7" s="85"/>
      <c r="LVZ7" s="85"/>
      <c r="LWA7" s="85"/>
      <c r="LWB7" s="85"/>
      <c r="LWC7" s="85"/>
      <c r="LWD7" s="85"/>
      <c r="LWE7" s="85"/>
      <c r="LWF7" s="85"/>
      <c r="LWG7" s="85"/>
      <c r="LWH7" s="85"/>
      <c r="LWI7" s="85"/>
      <c r="LWJ7" s="85"/>
      <c r="LWK7" s="85"/>
      <c r="LWL7" s="85"/>
      <c r="LWM7" s="85"/>
      <c r="LWN7" s="85"/>
      <c r="LWO7" s="85"/>
      <c r="LWP7" s="85"/>
      <c r="LWQ7" s="85"/>
      <c r="LWR7" s="85"/>
      <c r="LWS7" s="85"/>
      <c r="LWT7" s="85"/>
      <c r="LWU7" s="85"/>
      <c r="LWV7" s="85"/>
      <c r="LWW7" s="85"/>
      <c r="LWX7" s="85"/>
      <c r="LWY7" s="85"/>
      <c r="LWZ7" s="85"/>
      <c r="LXA7" s="85"/>
      <c r="LXB7" s="85"/>
      <c r="LXC7" s="85"/>
      <c r="LXD7" s="85"/>
      <c r="LXE7" s="85"/>
      <c r="LXF7" s="85"/>
      <c r="LXG7" s="85"/>
      <c r="LXH7" s="85"/>
      <c r="LXI7" s="85"/>
      <c r="LXJ7" s="85"/>
      <c r="LXK7" s="85"/>
      <c r="LXL7" s="85"/>
      <c r="LXM7" s="85"/>
      <c r="LXN7" s="85"/>
      <c r="LXO7" s="85"/>
      <c r="LXP7" s="85"/>
      <c r="LXQ7" s="85"/>
      <c r="LXR7" s="85"/>
      <c r="LXS7" s="85"/>
      <c r="LXT7" s="85"/>
      <c r="LXU7" s="85"/>
      <c r="LXV7" s="85"/>
      <c r="LXW7" s="85"/>
      <c r="LXX7" s="85"/>
      <c r="LXY7" s="85"/>
      <c r="LXZ7" s="85"/>
      <c r="LYA7" s="85"/>
      <c r="LYB7" s="85"/>
      <c r="LYC7" s="85"/>
      <c r="LYD7" s="85"/>
      <c r="LYE7" s="85"/>
      <c r="LYF7" s="85"/>
      <c r="LYG7" s="85"/>
      <c r="LYH7" s="85"/>
      <c r="LYI7" s="85"/>
      <c r="LYJ7" s="85"/>
      <c r="LYK7" s="85"/>
      <c r="LYL7" s="85"/>
      <c r="LYM7" s="85"/>
      <c r="LYN7" s="85"/>
      <c r="LYO7" s="85"/>
      <c r="LYP7" s="85"/>
      <c r="LYQ7" s="85"/>
      <c r="LYR7" s="85"/>
      <c r="LYS7" s="85"/>
      <c r="LYT7" s="85"/>
      <c r="LYU7" s="85"/>
      <c r="LYV7" s="85"/>
      <c r="LYW7" s="85"/>
      <c r="LYX7" s="85"/>
      <c r="LYY7" s="85"/>
      <c r="LYZ7" s="85"/>
      <c r="LZA7" s="85"/>
      <c r="LZB7" s="85"/>
      <c r="LZC7" s="85"/>
      <c r="LZD7" s="85"/>
      <c r="LZE7" s="85"/>
      <c r="LZF7" s="85"/>
      <c r="LZG7" s="85"/>
      <c r="LZH7" s="85"/>
      <c r="LZI7" s="85"/>
      <c r="LZJ7" s="85"/>
      <c r="LZK7" s="85"/>
      <c r="LZL7" s="85"/>
      <c r="LZM7" s="85"/>
      <c r="LZN7" s="85"/>
      <c r="LZO7" s="85"/>
      <c r="LZP7" s="85"/>
      <c r="LZQ7" s="85"/>
      <c r="LZR7" s="85"/>
      <c r="LZS7" s="85"/>
      <c r="LZT7" s="85"/>
      <c r="LZU7" s="85"/>
      <c r="LZV7" s="85"/>
      <c r="LZW7" s="85"/>
      <c r="LZX7" s="85"/>
      <c r="LZY7" s="85"/>
      <c r="LZZ7" s="85"/>
      <c r="MAA7" s="85"/>
      <c r="MAB7" s="85"/>
      <c r="MAC7" s="85"/>
      <c r="MAD7" s="85"/>
      <c r="MAE7" s="85"/>
      <c r="MAF7" s="85"/>
      <c r="MAG7" s="85"/>
      <c r="MAH7" s="85"/>
      <c r="MAI7" s="85"/>
      <c r="MAJ7" s="85"/>
      <c r="MAK7" s="85"/>
      <c r="MAL7" s="85"/>
      <c r="MAM7" s="85"/>
      <c r="MAN7" s="85"/>
      <c r="MAO7" s="85"/>
      <c r="MAP7" s="85"/>
      <c r="MAQ7" s="85"/>
      <c r="MAR7" s="85"/>
      <c r="MAS7" s="85"/>
      <c r="MAT7" s="85"/>
      <c r="MAU7" s="85"/>
      <c r="MAV7" s="85"/>
      <c r="MAW7" s="85"/>
      <c r="MAX7" s="85"/>
      <c r="MAY7" s="85"/>
      <c r="MAZ7" s="85"/>
      <c r="MBA7" s="85"/>
      <c r="MBB7" s="85"/>
      <c r="MBC7" s="85"/>
      <c r="MBD7" s="85"/>
      <c r="MBE7" s="85"/>
      <c r="MBF7" s="85"/>
      <c r="MBG7" s="85"/>
      <c r="MBH7" s="85"/>
      <c r="MBI7" s="85"/>
      <c r="MBJ7" s="85"/>
      <c r="MBK7" s="85"/>
      <c r="MBL7" s="85"/>
      <c r="MBM7" s="85"/>
      <c r="MBN7" s="85"/>
      <c r="MBO7" s="85"/>
      <c r="MBP7" s="85"/>
      <c r="MBQ7" s="85"/>
      <c r="MBR7" s="85"/>
      <c r="MBS7" s="85"/>
      <c r="MBT7" s="85"/>
      <c r="MBU7" s="85"/>
      <c r="MBV7" s="85"/>
      <c r="MBW7" s="85"/>
      <c r="MBX7" s="85"/>
      <c r="MBY7" s="85"/>
      <c r="MBZ7" s="85"/>
      <c r="MCA7" s="85"/>
      <c r="MCB7" s="85"/>
      <c r="MCC7" s="85"/>
      <c r="MCD7" s="85"/>
      <c r="MCE7" s="85"/>
      <c r="MCF7" s="85"/>
      <c r="MCG7" s="85"/>
      <c r="MCH7" s="85"/>
      <c r="MCI7" s="85"/>
      <c r="MCJ7" s="85"/>
      <c r="MCK7" s="85"/>
      <c r="MCL7" s="85"/>
      <c r="MCM7" s="85"/>
      <c r="MCN7" s="85"/>
      <c r="MCO7" s="85"/>
      <c r="MCP7" s="85"/>
      <c r="MCQ7" s="85"/>
      <c r="MCR7" s="85"/>
      <c r="MCS7" s="85"/>
      <c r="MCT7" s="85"/>
      <c r="MCU7" s="85"/>
      <c r="MCV7" s="85"/>
      <c r="MCW7" s="85"/>
      <c r="MCX7" s="85"/>
      <c r="MCY7" s="85"/>
      <c r="MCZ7" s="85"/>
      <c r="MDA7" s="85"/>
      <c r="MDB7" s="85"/>
      <c r="MDC7" s="85"/>
      <c r="MDD7" s="85"/>
      <c r="MDE7" s="85"/>
      <c r="MDF7" s="85"/>
      <c r="MDG7" s="85"/>
      <c r="MDH7" s="85"/>
      <c r="MDI7" s="85"/>
      <c r="MDJ7" s="85"/>
      <c r="MDK7" s="85"/>
      <c r="MDL7" s="85"/>
      <c r="MDM7" s="85"/>
      <c r="MDN7" s="85"/>
      <c r="MDO7" s="85"/>
      <c r="MDP7" s="85"/>
      <c r="MDQ7" s="85"/>
      <c r="MDR7" s="85"/>
      <c r="MDS7" s="85"/>
      <c r="MDT7" s="85"/>
      <c r="MDU7" s="85"/>
      <c r="MDV7" s="85"/>
      <c r="MDW7" s="85"/>
      <c r="MDX7" s="85"/>
      <c r="MDY7" s="85"/>
      <c r="MDZ7" s="85"/>
      <c r="MEA7" s="85"/>
      <c r="MEB7" s="85"/>
      <c r="MEC7" s="85"/>
      <c r="MED7" s="85"/>
      <c r="MEE7" s="85"/>
      <c r="MEF7" s="85"/>
      <c r="MEG7" s="85"/>
      <c r="MEH7" s="85"/>
      <c r="MEI7" s="85"/>
      <c r="MEJ7" s="85"/>
      <c r="MEK7" s="85"/>
      <c r="MEL7" s="85"/>
      <c r="MEM7" s="85"/>
      <c r="MEN7" s="85"/>
      <c r="MEO7" s="85"/>
      <c r="MEP7" s="85"/>
      <c r="MEQ7" s="85"/>
      <c r="MER7" s="85"/>
      <c r="MES7" s="85"/>
      <c r="MET7" s="85"/>
      <c r="MEU7" s="85"/>
      <c r="MEV7" s="85"/>
      <c r="MEW7" s="85"/>
      <c r="MEX7" s="85"/>
      <c r="MEY7" s="85"/>
      <c r="MEZ7" s="85"/>
      <c r="MFA7" s="85"/>
      <c r="MFB7" s="85"/>
      <c r="MFC7" s="85"/>
      <c r="MFD7" s="85"/>
      <c r="MFE7" s="85"/>
      <c r="MFF7" s="85"/>
      <c r="MFG7" s="85"/>
      <c r="MFH7" s="85"/>
      <c r="MFI7" s="85"/>
      <c r="MFJ7" s="85"/>
      <c r="MFK7" s="85"/>
      <c r="MFL7" s="85"/>
      <c r="MFM7" s="85"/>
      <c r="MFN7" s="85"/>
      <c r="MFO7" s="85"/>
      <c r="MFP7" s="85"/>
      <c r="MFQ7" s="85"/>
      <c r="MFR7" s="85"/>
      <c r="MFS7" s="85"/>
      <c r="MFT7" s="85"/>
      <c r="MFU7" s="85"/>
      <c r="MFV7" s="85"/>
      <c r="MFW7" s="85"/>
      <c r="MFX7" s="85"/>
      <c r="MFY7" s="85"/>
      <c r="MFZ7" s="85"/>
      <c r="MGA7" s="85"/>
      <c r="MGB7" s="85"/>
      <c r="MGC7" s="85"/>
      <c r="MGD7" s="85"/>
      <c r="MGE7" s="85"/>
      <c r="MGF7" s="85"/>
      <c r="MGG7" s="85"/>
      <c r="MGH7" s="85"/>
      <c r="MGI7" s="85"/>
      <c r="MGJ7" s="85"/>
      <c r="MGK7" s="85"/>
      <c r="MGL7" s="85"/>
      <c r="MGM7" s="85"/>
      <c r="MGN7" s="85"/>
      <c r="MGO7" s="85"/>
      <c r="MGP7" s="85"/>
      <c r="MGQ7" s="85"/>
      <c r="MGR7" s="85"/>
      <c r="MGS7" s="85"/>
      <c r="MGT7" s="85"/>
      <c r="MGU7" s="85"/>
      <c r="MGV7" s="85"/>
      <c r="MGW7" s="85"/>
      <c r="MGX7" s="85"/>
      <c r="MGY7" s="85"/>
      <c r="MGZ7" s="85"/>
      <c r="MHA7" s="85"/>
      <c r="MHB7" s="85"/>
      <c r="MHC7" s="85"/>
      <c r="MHD7" s="85"/>
      <c r="MHE7" s="85"/>
      <c r="MHF7" s="85"/>
      <c r="MHG7" s="85"/>
      <c r="MHH7" s="85"/>
      <c r="MHI7" s="85"/>
      <c r="MHJ7" s="85"/>
      <c r="MHK7" s="85"/>
      <c r="MHL7" s="85"/>
      <c r="MHM7" s="85"/>
      <c r="MHN7" s="85"/>
      <c r="MHO7" s="85"/>
      <c r="MHP7" s="85"/>
      <c r="MHQ7" s="85"/>
      <c r="MHR7" s="85"/>
      <c r="MHS7" s="85"/>
      <c r="MHT7" s="85"/>
      <c r="MHU7" s="85"/>
      <c r="MHV7" s="85"/>
      <c r="MHW7" s="85"/>
      <c r="MHX7" s="85"/>
      <c r="MHY7" s="85"/>
      <c r="MHZ7" s="85"/>
      <c r="MIA7" s="85"/>
      <c r="MIB7" s="85"/>
      <c r="MIC7" s="85"/>
      <c r="MID7" s="85"/>
      <c r="MIE7" s="85"/>
      <c r="MIF7" s="85"/>
      <c r="MIG7" s="85"/>
      <c r="MIH7" s="85"/>
      <c r="MII7" s="85"/>
      <c r="MIJ7" s="85"/>
      <c r="MIK7" s="85"/>
      <c r="MIL7" s="85"/>
      <c r="MIM7" s="85"/>
      <c r="MIN7" s="85"/>
      <c r="MIO7" s="85"/>
      <c r="MIP7" s="85"/>
      <c r="MIQ7" s="85"/>
      <c r="MIR7" s="85"/>
      <c r="MIS7" s="85"/>
      <c r="MIT7" s="85"/>
      <c r="MIU7" s="85"/>
      <c r="MIV7" s="85"/>
      <c r="MIW7" s="85"/>
      <c r="MIX7" s="85"/>
      <c r="MIY7" s="85"/>
      <c r="MIZ7" s="85"/>
      <c r="MJA7" s="85"/>
      <c r="MJB7" s="85"/>
      <c r="MJC7" s="85"/>
      <c r="MJD7" s="85"/>
      <c r="MJE7" s="85"/>
      <c r="MJF7" s="85"/>
      <c r="MJG7" s="85"/>
      <c r="MJH7" s="85"/>
      <c r="MJI7" s="85"/>
      <c r="MJJ7" s="85"/>
      <c r="MJK7" s="85"/>
      <c r="MJL7" s="85"/>
      <c r="MJM7" s="85"/>
      <c r="MJN7" s="85"/>
      <c r="MJO7" s="85"/>
      <c r="MJP7" s="85"/>
      <c r="MJQ7" s="85"/>
      <c r="MJR7" s="85"/>
      <c r="MJS7" s="85"/>
      <c r="MJT7" s="85"/>
      <c r="MJU7" s="85"/>
      <c r="MJV7" s="85"/>
      <c r="MJW7" s="85"/>
      <c r="MJX7" s="85"/>
      <c r="MJY7" s="85"/>
      <c r="MJZ7" s="85"/>
      <c r="MKA7" s="85"/>
      <c r="MKB7" s="85"/>
      <c r="MKC7" s="85"/>
      <c r="MKD7" s="85"/>
      <c r="MKE7" s="85"/>
      <c r="MKF7" s="85"/>
      <c r="MKG7" s="85"/>
      <c r="MKH7" s="85"/>
      <c r="MKI7" s="85"/>
      <c r="MKJ7" s="85"/>
      <c r="MKK7" s="85"/>
      <c r="MKL7" s="85"/>
      <c r="MKM7" s="85"/>
      <c r="MKN7" s="85"/>
      <c r="MKO7" s="85"/>
      <c r="MKP7" s="85"/>
      <c r="MKQ7" s="85"/>
      <c r="MKR7" s="85"/>
      <c r="MKS7" s="85"/>
      <c r="MKT7" s="85"/>
      <c r="MKU7" s="85"/>
      <c r="MKV7" s="85"/>
      <c r="MKW7" s="85"/>
      <c r="MKX7" s="85"/>
      <c r="MKY7" s="85"/>
      <c r="MKZ7" s="85"/>
      <c r="MLA7" s="85"/>
      <c r="MLB7" s="85"/>
      <c r="MLC7" s="85"/>
      <c r="MLD7" s="85"/>
      <c r="MLE7" s="85"/>
      <c r="MLF7" s="85"/>
      <c r="MLG7" s="85"/>
      <c r="MLH7" s="85"/>
      <c r="MLI7" s="85"/>
      <c r="MLJ7" s="85"/>
      <c r="MLK7" s="85"/>
      <c r="MLL7" s="85"/>
      <c r="MLM7" s="85"/>
      <c r="MLN7" s="85"/>
      <c r="MLO7" s="85"/>
      <c r="MLP7" s="85"/>
      <c r="MLQ7" s="85"/>
      <c r="MLR7" s="85"/>
      <c r="MLS7" s="85"/>
      <c r="MLT7" s="85"/>
      <c r="MLU7" s="85"/>
      <c r="MLV7" s="85"/>
      <c r="MLW7" s="85"/>
      <c r="MLX7" s="85"/>
      <c r="MLY7" s="85"/>
      <c r="MLZ7" s="85"/>
      <c r="MMA7" s="85"/>
      <c r="MMB7" s="85"/>
      <c r="MMC7" s="85"/>
      <c r="MMD7" s="85"/>
      <c r="MME7" s="85"/>
      <c r="MMF7" s="85"/>
      <c r="MMG7" s="85"/>
      <c r="MMH7" s="85"/>
      <c r="MMI7" s="85"/>
      <c r="MMJ7" s="85"/>
      <c r="MMK7" s="85"/>
      <c r="MML7" s="85"/>
      <c r="MMM7" s="85"/>
      <c r="MMN7" s="85"/>
      <c r="MMO7" s="85"/>
      <c r="MMP7" s="85"/>
      <c r="MMQ7" s="85"/>
      <c r="MMR7" s="85"/>
      <c r="MMS7" s="85"/>
      <c r="MMT7" s="85"/>
      <c r="MMU7" s="85"/>
      <c r="MMV7" s="85"/>
      <c r="MMW7" s="85"/>
      <c r="MMX7" s="85"/>
      <c r="MMY7" s="85"/>
      <c r="MMZ7" s="85"/>
      <c r="MNA7" s="85"/>
      <c r="MNB7" s="85"/>
      <c r="MNC7" s="85"/>
      <c r="MND7" s="85"/>
      <c r="MNE7" s="85"/>
      <c r="MNF7" s="85"/>
      <c r="MNG7" s="85"/>
      <c r="MNH7" s="85"/>
      <c r="MNI7" s="85"/>
      <c r="MNJ7" s="85"/>
      <c r="MNK7" s="85"/>
      <c r="MNL7" s="85"/>
      <c r="MNM7" s="85"/>
      <c r="MNN7" s="85"/>
      <c r="MNO7" s="85"/>
      <c r="MNP7" s="85"/>
      <c r="MNQ7" s="85"/>
      <c r="MNR7" s="85"/>
      <c r="MNS7" s="85"/>
      <c r="MNT7" s="85"/>
      <c r="MNU7" s="85"/>
      <c r="MNV7" s="85"/>
      <c r="MNW7" s="85"/>
      <c r="MNX7" s="85"/>
      <c r="MNY7" s="85"/>
      <c r="MNZ7" s="85"/>
      <c r="MOA7" s="85"/>
      <c r="MOB7" s="85"/>
      <c r="MOC7" s="85"/>
      <c r="MOD7" s="85"/>
      <c r="MOE7" s="85"/>
      <c r="MOF7" s="85"/>
      <c r="MOG7" s="85"/>
      <c r="MOH7" s="85"/>
      <c r="MOI7" s="85"/>
      <c r="MOJ7" s="85"/>
      <c r="MOK7" s="85"/>
      <c r="MOL7" s="85"/>
      <c r="MOM7" s="85"/>
      <c r="MON7" s="85"/>
      <c r="MOO7" s="85"/>
      <c r="MOP7" s="85"/>
      <c r="MOQ7" s="85"/>
      <c r="MOR7" s="85"/>
      <c r="MOS7" s="85"/>
      <c r="MOT7" s="85"/>
      <c r="MOU7" s="85"/>
      <c r="MOV7" s="85"/>
      <c r="MOW7" s="85"/>
      <c r="MOX7" s="85"/>
      <c r="MOY7" s="85"/>
      <c r="MOZ7" s="85"/>
      <c r="MPA7" s="85"/>
      <c r="MPB7" s="85"/>
      <c r="MPC7" s="85"/>
      <c r="MPD7" s="85"/>
      <c r="MPE7" s="85"/>
      <c r="MPF7" s="85"/>
      <c r="MPG7" s="85"/>
      <c r="MPH7" s="85"/>
      <c r="MPI7" s="85"/>
      <c r="MPJ7" s="85"/>
      <c r="MPK7" s="85"/>
      <c r="MPL7" s="85"/>
      <c r="MPM7" s="85"/>
      <c r="MPN7" s="85"/>
      <c r="MPO7" s="85"/>
      <c r="MPP7" s="85"/>
      <c r="MPQ7" s="85"/>
      <c r="MPR7" s="85"/>
      <c r="MPS7" s="85"/>
      <c r="MPT7" s="85"/>
      <c r="MPU7" s="85"/>
      <c r="MPV7" s="85"/>
      <c r="MPW7" s="85"/>
      <c r="MPX7" s="85"/>
      <c r="MPY7" s="85"/>
      <c r="MPZ7" s="85"/>
      <c r="MQA7" s="85"/>
      <c r="MQB7" s="85"/>
      <c r="MQC7" s="85"/>
      <c r="MQD7" s="85"/>
      <c r="MQE7" s="85"/>
      <c r="MQF7" s="85"/>
      <c r="MQG7" s="85"/>
      <c r="MQH7" s="85"/>
      <c r="MQI7" s="85"/>
      <c r="MQJ7" s="85"/>
      <c r="MQK7" s="85"/>
      <c r="MQL7" s="85"/>
      <c r="MQM7" s="85"/>
      <c r="MQN7" s="85"/>
      <c r="MQO7" s="85"/>
      <c r="MQP7" s="85"/>
      <c r="MQQ7" s="85"/>
      <c r="MQR7" s="85"/>
      <c r="MQS7" s="85"/>
      <c r="MQT7" s="85"/>
      <c r="MQU7" s="85"/>
      <c r="MQV7" s="85"/>
      <c r="MQW7" s="85"/>
      <c r="MQX7" s="85"/>
      <c r="MQY7" s="85"/>
      <c r="MQZ7" s="85"/>
      <c r="MRA7" s="85"/>
      <c r="MRB7" s="85"/>
      <c r="MRC7" s="85"/>
      <c r="MRD7" s="85"/>
      <c r="MRE7" s="85"/>
      <c r="MRF7" s="85"/>
      <c r="MRG7" s="85"/>
      <c r="MRH7" s="85"/>
      <c r="MRI7" s="85"/>
      <c r="MRJ7" s="85"/>
      <c r="MRK7" s="85"/>
      <c r="MRL7" s="85"/>
      <c r="MRM7" s="85"/>
      <c r="MRN7" s="85"/>
      <c r="MRO7" s="85"/>
      <c r="MRP7" s="85"/>
      <c r="MRQ7" s="85"/>
      <c r="MRR7" s="85"/>
      <c r="MRS7" s="85"/>
      <c r="MRT7" s="85"/>
      <c r="MRU7" s="85"/>
      <c r="MRV7" s="85"/>
      <c r="MRW7" s="85"/>
      <c r="MRX7" s="85"/>
      <c r="MRY7" s="85"/>
      <c r="MRZ7" s="85"/>
      <c r="MSA7" s="85"/>
      <c r="MSB7" s="85"/>
      <c r="MSC7" s="85"/>
      <c r="MSD7" s="85"/>
      <c r="MSE7" s="85"/>
      <c r="MSF7" s="85"/>
      <c r="MSG7" s="85"/>
      <c r="MSH7" s="85"/>
      <c r="MSI7" s="85"/>
      <c r="MSJ7" s="85"/>
      <c r="MSK7" s="85"/>
      <c r="MSL7" s="85"/>
      <c r="MSM7" s="85"/>
      <c r="MSN7" s="85"/>
      <c r="MSO7" s="85"/>
      <c r="MSP7" s="85"/>
      <c r="MSQ7" s="85"/>
      <c r="MSR7" s="85"/>
      <c r="MSS7" s="85"/>
      <c r="MST7" s="85"/>
      <c r="MSU7" s="85"/>
      <c r="MSV7" s="85"/>
      <c r="MSW7" s="85"/>
      <c r="MSX7" s="85"/>
      <c r="MSY7" s="85"/>
      <c r="MSZ7" s="85"/>
      <c r="MTA7" s="85"/>
      <c r="MTB7" s="85"/>
      <c r="MTC7" s="85"/>
      <c r="MTD7" s="85"/>
      <c r="MTE7" s="85"/>
      <c r="MTF7" s="85"/>
      <c r="MTG7" s="85"/>
      <c r="MTH7" s="85"/>
      <c r="MTI7" s="85"/>
      <c r="MTJ7" s="85"/>
      <c r="MTK7" s="85"/>
      <c r="MTL7" s="85"/>
      <c r="MTM7" s="85"/>
      <c r="MTN7" s="85"/>
      <c r="MTO7" s="85"/>
      <c r="MTP7" s="85"/>
      <c r="MTQ7" s="85"/>
      <c r="MTR7" s="85"/>
      <c r="MTS7" s="85"/>
      <c r="MTT7" s="85"/>
      <c r="MTU7" s="85"/>
      <c r="MTV7" s="85"/>
      <c r="MTW7" s="85"/>
      <c r="MTX7" s="85"/>
      <c r="MTY7" s="85"/>
      <c r="MTZ7" s="85"/>
      <c r="MUA7" s="85"/>
      <c r="MUB7" s="85"/>
      <c r="MUC7" s="85"/>
      <c r="MUD7" s="85"/>
      <c r="MUE7" s="85"/>
      <c r="MUF7" s="85"/>
      <c r="MUG7" s="85"/>
      <c r="MUH7" s="85"/>
      <c r="MUI7" s="85"/>
      <c r="MUJ7" s="85"/>
      <c r="MUK7" s="85"/>
      <c r="MUL7" s="85"/>
      <c r="MUM7" s="85"/>
      <c r="MUN7" s="85"/>
      <c r="MUO7" s="85"/>
      <c r="MUP7" s="85"/>
      <c r="MUQ7" s="85"/>
      <c r="MUR7" s="85"/>
      <c r="MUS7" s="85"/>
      <c r="MUT7" s="85"/>
      <c r="MUU7" s="85"/>
      <c r="MUV7" s="85"/>
      <c r="MUW7" s="85"/>
      <c r="MUX7" s="85"/>
      <c r="MUY7" s="85"/>
      <c r="MUZ7" s="85"/>
      <c r="MVA7" s="85"/>
      <c r="MVB7" s="85"/>
      <c r="MVC7" s="85"/>
      <c r="MVD7" s="85"/>
      <c r="MVE7" s="85"/>
      <c r="MVF7" s="85"/>
      <c r="MVG7" s="85"/>
      <c r="MVH7" s="85"/>
      <c r="MVI7" s="85"/>
      <c r="MVJ7" s="85"/>
      <c r="MVK7" s="85"/>
      <c r="MVL7" s="85"/>
      <c r="MVM7" s="85"/>
      <c r="MVN7" s="85"/>
      <c r="MVO7" s="85"/>
      <c r="MVP7" s="85"/>
      <c r="MVQ7" s="85"/>
      <c r="MVR7" s="85"/>
      <c r="MVS7" s="85"/>
      <c r="MVT7" s="85"/>
      <c r="MVU7" s="85"/>
      <c r="MVV7" s="85"/>
      <c r="MVW7" s="85"/>
      <c r="MVX7" s="85"/>
      <c r="MVY7" s="85"/>
      <c r="MVZ7" s="85"/>
      <c r="MWA7" s="85"/>
      <c r="MWB7" s="85"/>
      <c r="MWC7" s="85"/>
      <c r="MWD7" s="85"/>
      <c r="MWE7" s="85"/>
      <c r="MWF7" s="85"/>
      <c r="MWG7" s="85"/>
      <c r="MWH7" s="85"/>
      <c r="MWI7" s="85"/>
      <c r="MWJ7" s="85"/>
      <c r="MWK7" s="85"/>
      <c r="MWL7" s="85"/>
      <c r="MWM7" s="85"/>
      <c r="MWN7" s="85"/>
      <c r="MWO7" s="85"/>
      <c r="MWP7" s="85"/>
      <c r="MWQ7" s="85"/>
      <c r="MWR7" s="85"/>
      <c r="MWS7" s="85"/>
      <c r="MWT7" s="85"/>
      <c r="MWU7" s="85"/>
      <c r="MWV7" s="85"/>
      <c r="MWW7" s="85"/>
      <c r="MWX7" s="85"/>
      <c r="MWY7" s="85"/>
      <c r="MWZ7" s="85"/>
      <c r="MXA7" s="85"/>
      <c r="MXB7" s="85"/>
      <c r="MXC7" s="85"/>
      <c r="MXD7" s="85"/>
      <c r="MXE7" s="85"/>
      <c r="MXF7" s="85"/>
      <c r="MXG7" s="85"/>
      <c r="MXH7" s="85"/>
      <c r="MXI7" s="85"/>
      <c r="MXJ7" s="85"/>
      <c r="MXK7" s="85"/>
      <c r="MXL7" s="85"/>
      <c r="MXM7" s="85"/>
      <c r="MXN7" s="85"/>
      <c r="MXO7" s="85"/>
      <c r="MXP7" s="85"/>
      <c r="MXQ7" s="85"/>
      <c r="MXR7" s="85"/>
      <c r="MXS7" s="85"/>
      <c r="MXT7" s="85"/>
      <c r="MXU7" s="85"/>
      <c r="MXV7" s="85"/>
      <c r="MXW7" s="85"/>
      <c r="MXX7" s="85"/>
      <c r="MXY7" s="85"/>
      <c r="MXZ7" s="85"/>
      <c r="MYA7" s="85"/>
      <c r="MYB7" s="85"/>
      <c r="MYC7" s="85"/>
      <c r="MYD7" s="85"/>
      <c r="MYE7" s="85"/>
      <c r="MYF7" s="85"/>
      <c r="MYG7" s="85"/>
      <c r="MYH7" s="85"/>
      <c r="MYI7" s="85"/>
      <c r="MYJ7" s="85"/>
      <c r="MYK7" s="85"/>
      <c r="MYL7" s="85"/>
      <c r="MYM7" s="85"/>
      <c r="MYN7" s="85"/>
      <c r="MYO7" s="85"/>
      <c r="MYP7" s="85"/>
      <c r="MYQ7" s="85"/>
      <c r="MYR7" s="85"/>
      <c r="MYS7" s="85"/>
      <c r="MYT7" s="85"/>
      <c r="MYU7" s="85"/>
      <c r="MYV7" s="85"/>
      <c r="MYW7" s="85"/>
      <c r="MYX7" s="85"/>
      <c r="MYY7" s="85"/>
      <c r="MYZ7" s="85"/>
      <c r="MZA7" s="85"/>
      <c r="MZB7" s="85"/>
      <c r="MZC7" s="85"/>
      <c r="MZD7" s="85"/>
      <c r="MZE7" s="85"/>
      <c r="MZF7" s="85"/>
      <c r="MZG7" s="85"/>
      <c r="MZH7" s="85"/>
      <c r="MZI7" s="85"/>
      <c r="MZJ7" s="85"/>
      <c r="MZK7" s="85"/>
      <c r="MZL7" s="85"/>
      <c r="MZM7" s="85"/>
      <c r="MZN7" s="85"/>
      <c r="MZO7" s="85"/>
      <c r="MZP7" s="85"/>
      <c r="MZQ7" s="85"/>
      <c r="MZR7" s="85"/>
      <c r="MZS7" s="85"/>
      <c r="MZT7" s="85"/>
      <c r="MZU7" s="85"/>
      <c r="MZV7" s="85"/>
      <c r="MZW7" s="85"/>
      <c r="MZX7" s="85"/>
      <c r="MZY7" s="85"/>
      <c r="MZZ7" s="85"/>
      <c r="NAA7" s="85"/>
      <c r="NAB7" s="85"/>
      <c r="NAC7" s="85"/>
      <c r="NAD7" s="85"/>
      <c r="NAE7" s="85"/>
      <c r="NAF7" s="85"/>
      <c r="NAG7" s="85"/>
      <c r="NAH7" s="85"/>
      <c r="NAI7" s="85"/>
      <c r="NAJ7" s="85"/>
      <c r="NAK7" s="85"/>
      <c r="NAL7" s="85"/>
      <c r="NAM7" s="85"/>
      <c r="NAN7" s="85"/>
      <c r="NAO7" s="85"/>
      <c r="NAP7" s="85"/>
      <c r="NAQ7" s="85"/>
      <c r="NAR7" s="85"/>
      <c r="NAS7" s="85"/>
      <c r="NAT7" s="85"/>
      <c r="NAU7" s="85"/>
      <c r="NAV7" s="85"/>
      <c r="NAW7" s="85"/>
      <c r="NAX7" s="85"/>
      <c r="NAY7" s="85"/>
      <c r="NAZ7" s="85"/>
      <c r="NBA7" s="85"/>
      <c r="NBB7" s="85"/>
      <c r="NBC7" s="85"/>
      <c r="NBD7" s="85"/>
      <c r="NBE7" s="85"/>
      <c r="NBF7" s="85"/>
      <c r="NBG7" s="85"/>
      <c r="NBH7" s="85"/>
      <c r="NBI7" s="85"/>
      <c r="NBJ7" s="85"/>
      <c r="NBK7" s="85"/>
      <c r="NBL7" s="85"/>
      <c r="NBM7" s="85"/>
      <c r="NBN7" s="85"/>
      <c r="NBO7" s="85"/>
      <c r="NBP7" s="85"/>
      <c r="NBQ7" s="85"/>
      <c r="NBR7" s="85"/>
      <c r="NBS7" s="85"/>
      <c r="NBT7" s="85"/>
      <c r="NBU7" s="85"/>
      <c r="NBV7" s="85"/>
      <c r="NBW7" s="85"/>
      <c r="NBX7" s="85"/>
      <c r="NBY7" s="85"/>
      <c r="NBZ7" s="85"/>
      <c r="NCA7" s="85"/>
      <c r="NCB7" s="85"/>
      <c r="NCC7" s="85"/>
      <c r="NCD7" s="85"/>
      <c r="NCE7" s="85"/>
      <c r="NCF7" s="85"/>
      <c r="NCG7" s="85"/>
      <c r="NCH7" s="85"/>
      <c r="NCI7" s="85"/>
      <c r="NCJ7" s="85"/>
      <c r="NCK7" s="85"/>
      <c r="NCL7" s="85"/>
      <c r="NCM7" s="85"/>
      <c r="NCN7" s="85"/>
      <c r="NCO7" s="85"/>
      <c r="NCP7" s="85"/>
      <c r="NCQ7" s="85"/>
      <c r="NCR7" s="85"/>
      <c r="NCS7" s="85"/>
      <c r="NCT7" s="85"/>
      <c r="NCU7" s="85"/>
      <c r="NCV7" s="85"/>
      <c r="NCW7" s="85"/>
      <c r="NCX7" s="85"/>
      <c r="NCY7" s="85"/>
      <c r="NCZ7" s="85"/>
      <c r="NDA7" s="85"/>
      <c r="NDB7" s="85"/>
      <c r="NDC7" s="85"/>
      <c r="NDD7" s="85"/>
      <c r="NDE7" s="85"/>
      <c r="NDF7" s="85"/>
      <c r="NDG7" s="85"/>
      <c r="NDH7" s="85"/>
      <c r="NDI7" s="85"/>
      <c r="NDJ7" s="85"/>
      <c r="NDK7" s="85"/>
      <c r="NDL7" s="85"/>
      <c r="NDM7" s="85"/>
      <c r="NDN7" s="85"/>
      <c r="NDO7" s="85"/>
      <c r="NDP7" s="85"/>
      <c r="NDQ7" s="85"/>
      <c r="NDR7" s="85"/>
      <c r="NDS7" s="85"/>
      <c r="NDT7" s="85"/>
      <c r="NDU7" s="85"/>
      <c r="NDV7" s="85"/>
      <c r="NDW7" s="85"/>
      <c r="NDX7" s="85"/>
      <c r="NDY7" s="85"/>
      <c r="NDZ7" s="85"/>
      <c r="NEA7" s="85"/>
      <c r="NEB7" s="85"/>
      <c r="NEC7" s="85"/>
      <c r="NED7" s="85"/>
      <c r="NEE7" s="85"/>
      <c r="NEF7" s="85"/>
      <c r="NEG7" s="85"/>
      <c r="NEH7" s="85"/>
      <c r="NEI7" s="85"/>
      <c r="NEJ7" s="85"/>
      <c r="NEK7" s="85"/>
      <c r="NEL7" s="85"/>
      <c r="NEM7" s="85"/>
      <c r="NEN7" s="85"/>
      <c r="NEO7" s="85"/>
      <c r="NEP7" s="85"/>
      <c r="NEQ7" s="85"/>
      <c r="NER7" s="85"/>
      <c r="NES7" s="85"/>
      <c r="NET7" s="85"/>
      <c r="NEU7" s="85"/>
      <c r="NEV7" s="85"/>
      <c r="NEW7" s="85"/>
      <c r="NEX7" s="85"/>
      <c r="NEY7" s="85"/>
      <c r="NEZ7" s="85"/>
      <c r="NFA7" s="85"/>
      <c r="NFB7" s="85"/>
      <c r="NFC7" s="85"/>
      <c r="NFD7" s="85"/>
      <c r="NFE7" s="85"/>
      <c r="NFF7" s="85"/>
      <c r="NFG7" s="85"/>
      <c r="NFH7" s="85"/>
      <c r="NFI7" s="85"/>
      <c r="NFJ7" s="85"/>
      <c r="NFK7" s="85"/>
      <c r="NFL7" s="85"/>
      <c r="NFM7" s="85"/>
      <c r="NFN7" s="85"/>
      <c r="NFO7" s="85"/>
      <c r="NFP7" s="85"/>
      <c r="NFQ7" s="85"/>
      <c r="NFR7" s="85"/>
      <c r="NFS7" s="85"/>
      <c r="NFT7" s="85"/>
      <c r="NFU7" s="85"/>
      <c r="NFV7" s="85"/>
      <c r="NFW7" s="85"/>
      <c r="NFX7" s="85"/>
      <c r="NFY7" s="85"/>
      <c r="NFZ7" s="85"/>
      <c r="NGA7" s="85"/>
      <c r="NGB7" s="85"/>
      <c r="NGC7" s="85"/>
      <c r="NGD7" s="85"/>
      <c r="NGE7" s="85"/>
      <c r="NGF7" s="85"/>
      <c r="NGG7" s="85"/>
      <c r="NGH7" s="85"/>
      <c r="NGI7" s="85"/>
      <c r="NGJ7" s="85"/>
      <c r="NGK7" s="85"/>
      <c r="NGL7" s="85"/>
      <c r="NGM7" s="85"/>
      <c r="NGN7" s="85"/>
      <c r="NGO7" s="85"/>
      <c r="NGP7" s="85"/>
      <c r="NGQ7" s="85"/>
      <c r="NGR7" s="85"/>
      <c r="NGS7" s="85"/>
      <c r="NGT7" s="85"/>
      <c r="NGU7" s="85"/>
      <c r="NGV7" s="85"/>
      <c r="NGW7" s="85"/>
      <c r="NGX7" s="85"/>
      <c r="NGY7" s="85"/>
      <c r="NGZ7" s="85"/>
      <c r="NHA7" s="85"/>
      <c r="NHB7" s="85"/>
      <c r="NHC7" s="85"/>
      <c r="NHD7" s="85"/>
      <c r="NHE7" s="85"/>
      <c r="NHF7" s="85"/>
      <c r="NHG7" s="85"/>
      <c r="NHH7" s="85"/>
      <c r="NHI7" s="85"/>
      <c r="NHJ7" s="85"/>
      <c r="NHK7" s="85"/>
      <c r="NHL7" s="85"/>
      <c r="NHM7" s="85"/>
      <c r="NHN7" s="85"/>
      <c r="NHO7" s="85"/>
      <c r="NHP7" s="85"/>
      <c r="NHQ7" s="85"/>
      <c r="NHR7" s="85"/>
      <c r="NHS7" s="85"/>
      <c r="NHT7" s="85"/>
      <c r="NHU7" s="85"/>
      <c r="NHV7" s="85"/>
      <c r="NHW7" s="85"/>
      <c r="NHX7" s="85"/>
      <c r="NHY7" s="85"/>
      <c r="NHZ7" s="85"/>
      <c r="NIA7" s="85"/>
      <c r="NIB7" s="85"/>
      <c r="NIC7" s="85"/>
      <c r="NID7" s="85"/>
      <c r="NIE7" s="85"/>
      <c r="NIF7" s="85"/>
      <c r="NIG7" s="85"/>
      <c r="NIH7" s="85"/>
      <c r="NII7" s="85"/>
      <c r="NIJ7" s="85"/>
      <c r="NIK7" s="85"/>
      <c r="NIL7" s="85"/>
      <c r="NIM7" s="85"/>
      <c r="NIN7" s="85"/>
      <c r="NIO7" s="85"/>
      <c r="NIP7" s="85"/>
      <c r="NIQ7" s="85"/>
      <c r="NIR7" s="85"/>
      <c r="NIS7" s="85"/>
      <c r="NIT7" s="85"/>
      <c r="NIU7" s="85"/>
      <c r="NIV7" s="85"/>
      <c r="NIW7" s="85"/>
      <c r="NIX7" s="85"/>
      <c r="NIY7" s="85"/>
      <c r="NIZ7" s="85"/>
      <c r="NJA7" s="85"/>
      <c r="NJB7" s="85"/>
      <c r="NJC7" s="85"/>
      <c r="NJD7" s="85"/>
      <c r="NJE7" s="85"/>
      <c r="NJF7" s="85"/>
      <c r="NJG7" s="85"/>
      <c r="NJH7" s="85"/>
      <c r="NJI7" s="85"/>
      <c r="NJJ7" s="85"/>
      <c r="NJK7" s="85"/>
      <c r="NJL7" s="85"/>
      <c r="NJM7" s="85"/>
      <c r="NJN7" s="85"/>
      <c r="NJO7" s="85"/>
      <c r="NJP7" s="85"/>
      <c r="NJQ7" s="85"/>
      <c r="NJR7" s="85"/>
      <c r="NJS7" s="85"/>
      <c r="NJT7" s="85"/>
      <c r="NJU7" s="85"/>
      <c r="NJV7" s="85"/>
      <c r="NJW7" s="85"/>
      <c r="NJX7" s="85"/>
      <c r="NJY7" s="85"/>
      <c r="NJZ7" s="85"/>
      <c r="NKA7" s="85"/>
      <c r="NKB7" s="85"/>
      <c r="NKC7" s="85"/>
      <c r="NKD7" s="85"/>
      <c r="NKE7" s="85"/>
      <c r="NKF7" s="85"/>
      <c r="NKG7" s="85"/>
      <c r="NKH7" s="85"/>
      <c r="NKI7" s="85"/>
      <c r="NKJ7" s="85"/>
      <c r="NKK7" s="85"/>
      <c r="NKL7" s="85"/>
      <c r="NKM7" s="85"/>
      <c r="NKN7" s="85"/>
      <c r="NKO7" s="85"/>
      <c r="NKP7" s="85"/>
      <c r="NKQ7" s="85"/>
      <c r="NKR7" s="85"/>
      <c r="NKS7" s="85"/>
      <c r="NKT7" s="85"/>
      <c r="NKU7" s="85"/>
      <c r="NKV7" s="85"/>
      <c r="NKW7" s="85"/>
      <c r="NKX7" s="85"/>
      <c r="NKY7" s="85"/>
      <c r="NKZ7" s="85"/>
      <c r="NLA7" s="85"/>
      <c r="NLB7" s="85"/>
      <c r="NLC7" s="85"/>
      <c r="NLD7" s="85"/>
      <c r="NLE7" s="85"/>
      <c r="NLF7" s="85"/>
      <c r="NLG7" s="85"/>
      <c r="NLH7" s="85"/>
      <c r="NLI7" s="85"/>
      <c r="NLJ7" s="85"/>
      <c r="NLK7" s="85"/>
      <c r="NLL7" s="85"/>
      <c r="NLM7" s="85"/>
      <c r="NLN7" s="85"/>
      <c r="NLO7" s="85"/>
      <c r="NLP7" s="85"/>
      <c r="NLQ7" s="85"/>
      <c r="NLR7" s="85"/>
      <c r="NLS7" s="85"/>
      <c r="NLT7" s="85"/>
      <c r="NLU7" s="85"/>
      <c r="NLV7" s="85"/>
      <c r="NLW7" s="85"/>
      <c r="NLX7" s="85"/>
      <c r="NLY7" s="85"/>
      <c r="NLZ7" s="85"/>
      <c r="NMA7" s="85"/>
      <c r="NMB7" s="85"/>
      <c r="NMC7" s="85"/>
      <c r="NMD7" s="85"/>
      <c r="NME7" s="85"/>
      <c r="NMF7" s="85"/>
      <c r="NMG7" s="85"/>
      <c r="NMH7" s="85"/>
      <c r="NMI7" s="85"/>
      <c r="NMJ7" s="85"/>
      <c r="NMK7" s="85"/>
      <c r="NML7" s="85"/>
      <c r="NMM7" s="85"/>
      <c r="NMN7" s="85"/>
      <c r="NMO7" s="85"/>
      <c r="NMP7" s="85"/>
      <c r="NMQ7" s="85"/>
      <c r="NMR7" s="85"/>
      <c r="NMS7" s="85"/>
      <c r="NMT7" s="85"/>
      <c r="NMU7" s="85"/>
      <c r="NMV7" s="85"/>
      <c r="NMW7" s="85"/>
      <c r="NMX7" s="85"/>
      <c r="NMY7" s="85"/>
      <c r="NMZ7" s="85"/>
      <c r="NNA7" s="85"/>
      <c r="NNB7" s="85"/>
      <c r="NNC7" s="85"/>
      <c r="NND7" s="85"/>
      <c r="NNE7" s="85"/>
      <c r="NNF7" s="85"/>
      <c r="NNG7" s="85"/>
      <c r="NNH7" s="85"/>
      <c r="NNI7" s="85"/>
      <c r="NNJ7" s="85"/>
      <c r="NNK7" s="85"/>
      <c r="NNL7" s="85"/>
      <c r="NNM7" s="85"/>
      <c r="NNN7" s="85"/>
      <c r="NNO7" s="85"/>
      <c r="NNP7" s="85"/>
      <c r="NNQ7" s="85"/>
      <c r="NNR7" s="85"/>
      <c r="NNS7" s="85"/>
      <c r="NNT7" s="85"/>
      <c r="NNU7" s="85"/>
      <c r="NNV7" s="85"/>
      <c r="NNW7" s="85"/>
      <c r="NNX7" s="85"/>
      <c r="NNY7" s="85"/>
      <c r="NNZ7" s="85"/>
      <c r="NOA7" s="85"/>
      <c r="NOB7" s="85"/>
      <c r="NOC7" s="85"/>
      <c r="NOD7" s="85"/>
      <c r="NOE7" s="85"/>
      <c r="NOF7" s="85"/>
      <c r="NOG7" s="85"/>
      <c r="NOH7" s="85"/>
      <c r="NOI7" s="85"/>
      <c r="NOJ7" s="85"/>
      <c r="NOK7" s="85"/>
      <c r="NOL7" s="85"/>
      <c r="NOM7" s="85"/>
      <c r="NON7" s="85"/>
      <c r="NOO7" s="85"/>
      <c r="NOP7" s="85"/>
      <c r="NOQ7" s="85"/>
      <c r="NOR7" s="85"/>
      <c r="NOS7" s="85"/>
      <c r="NOT7" s="85"/>
      <c r="NOU7" s="85"/>
      <c r="NOV7" s="85"/>
      <c r="NOW7" s="85"/>
      <c r="NOX7" s="85"/>
      <c r="NOY7" s="85"/>
      <c r="NOZ7" s="85"/>
      <c r="NPA7" s="85"/>
      <c r="NPB7" s="85"/>
      <c r="NPC7" s="85"/>
      <c r="NPD7" s="85"/>
      <c r="NPE7" s="85"/>
      <c r="NPF7" s="85"/>
      <c r="NPG7" s="85"/>
      <c r="NPH7" s="85"/>
      <c r="NPI7" s="85"/>
      <c r="NPJ7" s="85"/>
      <c r="NPK7" s="85"/>
      <c r="NPL7" s="85"/>
      <c r="NPM7" s="85"/>
      <c r="NPN7" s="85"/>
      <c r="NPO7" s="85"/>
      <c r="NPP7" s="85"/>
      <c r="NPQ7" s="85"/>
      <c r="NPR7" s="85"/>
      <c r="NPS7" s="85"/>
      <c r="NPT7" s="85"/>
      <c r="NPU7" s="85"/>
      <c r="NPV7" s="85"/>
      <c r="NPW7" s="85"/>
      <c r="NPX7" s="85"/>
      <c r="NPY7" s="85"/>
      <c r="NPZ7" s="85"/>
      <c r="NQA7" s="85"/>
      <c r="NQB7" s="85"/>
      <c r="NQC7" s="85"/>
      <c r="NQD7" s="85"/>
      <c r="NQE7" s="85"/>
      <c r="NQF7" s="85"/>
      <c r="NQG7" s="85"/>
      <c r="NQH7" s="85"/>
      <c r="NQI7" s="85"/>
      <c r="NQJ7" s="85"/>
      <c r="NQK7" s="85"/>
      <c r="NQL7" s="85"/>
      <c r="NQM7" s="85"/>
      <c r="NQN7" s="85"/>
      <c r="NQO7" s="85"/>
      <c r="NQP7" s="85"/>
      <c r="NQQ7" s="85"/>
      <c r="NQR7" s="85"/>
      <c r="NQS7" s="85"/>
      <c r="NQT7" s="85"/>
      <c r="NQU7" s="85"/>
      <c r="NQV7" s="85"/>
      <c r="NQW7" s="85"/>
      <c r="NQX7" s="85"/>
      <c r="NQY7" s="85"/>
      <c r="NQZ7" s="85"/>
      <c r="NRA7" s="85"/>
      <c r="NRB7" s="85"/>
      <c r="NRC7" s="85"/>
      <c r="NRD7" s="85"/>
      <c r="NRE7" s="85"/>
      <c r="NRF7" s="85"/>
      <c r="NRG7" s="85"/>
      <c r="NRH7" s="85"/>
      <c r="NRI7" s="85"/>
      <c r="NRJ7" s="85"/>
      <c r="NRK7" s="85"/>
      <c r="NRL7" s="85"/>
      <c r="NRM7" s="85"/>
      <c r="NRN7" s="85"/>
      <c r="NRO7" s="85"/>
      <c r="NRP7" s="85"/>
      <c r="NRQ7" s="85"/>
      <c r="NRR7" s="85"/>
      <c r="NRS7" s="85"/>
      <c r="NRT7" s="85"/>
      <c r="NRU7" s="85"/>
      <c r="NRV7" s="85"/>
      <c r="NRW7" s="85"/>
      <c r="NRX7" s="85"/>
      <c r="NRY7" s="85"/>
      <c r="NRZ7" s="85"/>
      <c r="NSA7" s="85"/>
      <c r="NSB7" s="85"/>
      <c r="NSC7" s="85"/>
      <c r="NSD7" s="85"/>
      <c r="NSE7" s="85"/>
      <c r="NSF7" s="85"/>
      <c r="NSG7" s="85"/>
      <c r="NSH7" s="85"/>
      <c r="NSI7" s="85"/>
      <c r="NSJ7" s="85"/>
      <c r="NSK7" s="85"/>
      <c r="NSL7" s="85"/>
      <c r="NSM7" s="85"/>
      <c r="NSN7" s="85"/>
      <c r="NSO7" s="85"/>
      <c r="NSP7" s="85"/>
      <c r="NSQ7" s="85"/>
      <c r="NSR7" s="85"/>
      <c r="NSS7" s="85"/>
      <c r="NST7" s="85"/>
      <c r="NSU7" s="85"/>
      <c r="NSV7" s="85"/>
      <c r="NSW7" s="85"/>
      <c r="NSX7" s="85"/>
      <c r="NSY7" s="85"/>
      <c r="NSZ7" s="85"/>
      <c r="NTA7" s="85"/>
      <c r="NTB7" s="85"/>
      <c r="NTC7" s="85"/>
      <c r="NTD7" s="85"/>
      <c r="NTE7" s="85"/>
      <c r="NTF7" s="85"/>
      <c r="NTG7" s="85"/>
      <c r="NTH7" s="85"/>
      <c r="NTI7" s="85"/>
      <c r="NTJ7" s="85"/>
      <c r="NTK7" s="85"/>
      <c r="NTL7" s="85"/>
      <c r="NTM7" s="85"/>
      <c r="NTN7" s="85"/>
      <c r="NTO7" s="85"/>
      <c r="NTP7" s="85"/>
      <c r="NTQ7" s="85"/>
      <c r="NTR7" s="85"/>
      <c r="NTS7" s="85"/>
      <c r="NTT7" s="85"/>
      <c r="NTU7" s="85"/>
      <c r="NTV7" s="85"/>
      <c r="NTW7" s="85"/>
      <c r="NTX7" s="85"/>
      <c r="NTY7" s="85"/>
      <c r="NTZ7" s="85"/>
      <c r="NUA7" s="85"/>
      <c r="NUB7" s="85"/>
      <c r="NUC7" s="85"/>
      <c r="NUD7" s="85"/>
      <c r="NUE7" s="85"/>
      <c r="NUF7" s="85"/>
      <c r="NUG7" s="85"/>
      <c r="NUH7" s="85"/>
      <c r="NUI7" s="85"/>
      <c r="NUJ7" s="85"/>
      <c r="NUK7" s="85"/>
      <c r="NUL7" s="85"/>
      <c r="NUM7" s="85"/>
      <c r="NUN7" s="85"/>
      <c r="NUO7" s="85"/>
      <c r="NUP7" s="85"/>
      <c r="NUQ7" s="85"/>
      <c r="NUR7" s="85"/>
      <c r="NUS7" s="85"/>
      <c r="NUT7" s="85"/>
      <c r="NUU7" s="85"/>
      <c r="NUV7" s="85"/>
      <c r="NUW7" s="85"/>
      <c r="NUX7" s="85"/>
      <c r="NUY7" s="85"/>
      <c r="NUZ7" s="85"/>
      <c r="NVA7" s="85"/>
      <c r="NVB7" s="85"/>
      <c r="NVC7" s="85"/>
      <c r="NVD7" s="85"/>
      <c r="NVE7" s="85"/>
      <c r="NVF7" s="85"/>
      <c r="NVG7" s="85"/>
      <c r="NVH7" s="85"/>
      <c r="NVI7" s="85"/>
      <c r="NVJ7" s="85"/>
      <c r="NVK7" s="85"/>
      <c r="NVL7" s="85"/>
      <c r="NVM7" s="85"/>
      <c r="NVN7" s="85"/>
      <c r="NVO7" s="85"/>
      <c r="NVP7" s="85"/>
      <c r="NVQ7" s="85"/>
      <c r="NVR7" s="85"/>
      <c r="NVS7" s="85"/>
      <c r="NVT7" s="85"/>
      <c r="NVU7" s="85"/>
      <c r="NVV7" s="85"/>
      <c r="NVW7" s="85"/>
      <c r="NVX7" s="85"/>
      <c r="NVY7" s="85"/>
      <c r="NVZ7" s="85"/>
      <c r="NWA7" s="85"/>
      <c r="NWB7" s="85"/>
      <c r="NWC7" s="85"/>
      <c r="NWD7" s="85"/>
      <c r="NWE7" s="85"/>
      <c r="NWF7" s="85"/>
      <c r="NWG7" s="85"/>
      <c r="NWH7" s="85"/>
      <c r="NWI7" s="85"/>
      <c r="NWJ7" s="85"/>
      <c r="NWK7" s="85"/>
      <c r="NWL7" s="85"/>
      <c r="NWM7" s="85"/>
      <c r="NWN7" s="85"/>
      <c r="NWO7" s="85"/>
      <c r="NWP7" s="85"/>
      <c r="NWQ7" s="85"/>
      <c r="NWR7" s="85"/>
      <c r="NWS7" s="85"/>
      <c r="NWT7" s="85"/>
      <c r="NWU7" s="85"/>
      <c r="NWV7" s="85"/>
      <c r="NWW7" s="85"/>
      <c r="NWX7" s="85"/>
      <c r="NWY7" s="85"/>
      <c r="NWZ7" s="85"/>
      <c r="NXA7" s="85"/>
      <c r="NXB7" s="85"/>
      <c r="NXC7" s="85"/>
      <c r="NXD7" s="85"/>
      <c r="NXE7" s="85"/>
      <c r="NXF7" s="85"/>
      <c r="NXG7" s="85"/>
      <c r="NXH7" s="85"/>
      <c r="NXI7" s="85"/>
      <c r="NXJ7" s="85"/>
      <c r="NXK7" s="85"/>
      <c r="NXL7" s="85"/>
      <c r="NXM7" s="85"/>
      <c r="NXN7" s="85"/>
      <c r="NXO7" s="85"/>
      <c r="NXP7" s="85"/>
      <c r="NXQ7" s="85"/>
      <c r="NXR7" s="85"/>
      <c r="NXS7" s="85"/>
      <c r="NXT7" s="85"/>
      <c r="NXU7" s="85"/>
      <c r="NXV7" s="85"/>
      <c r="NXW7" s="85"/>
      <c r="NXX7" s="85"/>
      <c r="NXY7" s="85"/>
      <c r="NXZ7" s="85"/>
      <c r="NYA7" s="85"/>
      <c r="NYB7" s="85"/>
      <c r="NYC7" s="85"/>
      <c r="NYD7" s="85"/>
      <c r="NYE7" s="85"/>
      <c r="NYF7" s="85"/>
      <c r="NYG7" s="85"/>
      <c r="NYH7" s="85"/>
      <c r="NYI7" s="85"/>
      <c r="NYJ7" s="85"/>
      <c r="NYK7" s="85"/>
      <c r="NYL7" s="85"/>
      <c r="NYM7" s="85"/>
      <c r="NYN7" s="85"/>
      <c r="NYO7" s="85"/>
      <c r="NYP7" s="85"/>
      <c r="NYQ7" s="85"/>
      <c r="NYR7" s="85"/>
      <c r="NYS7" s="85"/>
      <c r="NYT7" s="85"/>
      <c r="NYU7" s="85"/>
      <c r="NYV7" s="85"/>
      <c r="NYW7" s="85"/>
      <c r="NYX7" s="85"/>
      <c r="NYY7" s="85"/>
      <c r="NYZ7" s="85"/>
      <c r="NZA7" s="85"/>
      <c r="NZB7" s="85"/>
      <c r="NZC7" s="85"/>
      <c r="NZD7" s="85"/>
      <c r="NZE7" s="85"/>
      <c r="NZF7" s="85"/>
      <c r="NZG7" s="85"/>
      <c r="NZH7" s="85"/>
      <c r="NZI7" s="85"/>
      <c r="NZJ7" s="85"/>
      <c r="NZK7" s="85"/>
      <c r="NZL7" s="85"/>
      <c r="NZM7" s="85"/>
      <c r="NZN7" s="85"/>
      <c r="NZO7" s="85"/>
      <c r="NZP7" s="85"/>
      <c r="NZQ7" s="85"/>
      <c r="NZR7" s="85"/>
      <c r="NZS7" s="85"/>
      <c r="NZT7" s="85"/>
      <c r="NZU7" s="85"/>
      <c r="NZV7" s="85"/>
      <c r="NZW7" s="85"/>
      <c r="NZX7" s="85"/>
      <c r="NZY7" s="85"/>
      <c r="NZZ7" s="85"/>
      <c r="OAA7" s="85"/>
      <c r="OAB7" s="85"/>
      <c r="OAC7" s="85"/>
      <c r="OAD7" s="85"/>
      <c r="OAE7" s="85"/>
      <c r="OAF7" s="85"/>
      <c r="OAG7" s="85"/>
      <c r="OAH7" s="85"/>
      <c r="OAI7" s="85"/>
      <c r="OAJ7" s="85"/>
      <c r="OAK7" s="85"/>
      <c r="OAL7" s="85"/>
      <c r="OAM7" s="85"/>
      <c r="OAN7" s="85"/>
      <c r="OAO7" s="85"/>
      <c r="OAP7" s="85"/>
      <c r="OAQ7" s="85"/>
      <c r="OAR7" s="85"/>
      <c r="OAS7" s="85"/>
      <c r="OAT7" s="85"/>
      <c r="OAU7" s="85"/>
      <c r="OAV7" s="85"/>
      <c r="OAW7" s="85"/>
      <c r="OAX7" s="85"/>
      <c r="OAY7" s="85"/>
      <c r="OAZ7" s="85"/>
      <c r="OBA7" s="85"/>
      <c r="OBB7" s="85"/>
      <c r="OBC7" s="85"/>
      <c r="OBD7" s="85"/>
      <c r="OBE7" s="85"/>
      <c r="OBF7" s="85"/>
      <c r="OBG7" s="85"/>
      <c r="OBH7" s="85"/>
      <c r="OBI7" s="85"/>
      <c r="OBJ7" s="85"/>
      <c r="OBK7" s="85"/>
      <c r="OBL7" s="85"/>
      <c r="OBM7" s="85"/>
      <c r="OBN7" s="85"/>
      <c r="OBO7" s="85"/>
      <c r="OBP7" s="85"/>
      <c r="OBQ7" s="85"/>
      <c r="OBR7" s="85"/>
      <c r="OBS7" s="85"/>
      <c r="OBT7" s="85"/>
      <c r="OBU7" s="85"/>
      <c r="OBV7" s="85"/>
      <c r="OBW7" s="85"/>
      <c r="OBX7" s="85"/>
      <c r="OBY7" s="85"/>
      <c r="OBZ7" s="85"/>
      <c r="OCA7" s="85"/>
      <c r="OCB7" s="85"/>
      <c r="OCC7" s="85"/>
      <c r="OCD7" s="85"/>
      <c r="OCE7" s="85"/>
      <c r="OCF7" s="85"/>
      <c r="OCG7" s="85"/>
      <c r="OCH7" s="85"/>
      <c r="OCI7" s="85"/>
      <c r="OCJ7" s="85"/>
      <c r="OCK7" s="85"/>
      <c r="OCL7" s="85"/>
      <c r="OCM7" s="85"/>
      <c r="OCN7" s="85"/>
      <c r="OCO7" s="85"/>
      <c r="OCP7" s="85"/>
      <c r="OCQ7" s="85"/>
      <c r="OCR7" s="85"/>
      <c r="OCS7" s="85"/>
      <c r="OCT7" s="85"/>
      <c r="OCU7" s="85"/>
      <c r="OCV7" s="85"/>
      <c r="OCW7" s="85"/>
      <c r="OCX7" s="85"/>
      <c r="OCY7" s="85"/>
      <c r="OCZ7" s="85"/>
      <c r="ODA7" s="85"/>
      <c r="ODB7" s="85"/>
      <c r="ODC7" s="85"/>
      <c r="ODD7" s="85"/>
      <c r="ODE7" s="85"/>
      <c r="ODF7" s="85"/>
      <c r="ODG7" s="85"/>
      <c r="ODH7" s="85"/>
      <c r="ODI7" s="85"/>
      <c r="ODJ7" s="85"/>
      <c r="ODK7" s="85"/>
      <c r="ODL7" s="85"/>
      <c r="ODM7" s="85"/>
      <c r="ODN7" s="85"/>
      <c r="ODO7" s="85"/>
      <c r="ODP7" s="85"/>
      <c r="ODQ7" s="85"/>
      <c r="ODR7" s="85"/>
      <c r="ODS7" s="85"/>
      <c r="ODT7" s="85"/>
      <c r="ODU7" s="85"/>
      <c r="ODV7" s="85"/>
      <c r="ODW7" s="85"/>
      <c r="ODX7" s="85"/>
      <c r="ODY7" s="85"/>
      <c r="ODZ7" s="85"/>
      <c r="OEA7" s="85"/>
      <c r="OEB7" s="85"/>
      <c r="OEC7" s="85"/>
      <c r="OED7" s="85"/>
      <c r="OEE7" s="85"/>
      <c r="OEF7" s="85"/>
      <c r="OEG7" s="85"/>
      <c r="OEH7" s="85"/>
      <c r="OEI7" s="85"/>
      <c r="OEJ7" s="85"/>
      <c r="OEK7" s="85"/>
      <c r="OEL7" s="85"/>
      <c r="OEM7" s="85"/>
      <c r="OEN7" s="85"/>
      <c r="OEO7" s="85"/>
      <c r="OEP7" s="85"/>
      <c r="OEQ7" s="85"/>
      <c r="OER7" s="85"/>
      <c r="OES7" s="85"/>
      <c r="OET7" s="85"/>
      <c r="OEU7" s="85"/>
      <c r="OEV7" s="85"/>
      <c r="OEW7" s="85"/>
      <c r="OEX7" s="85"/>
      <c r="OEY7" s="85"/>
      <c r="OEZ7" s="85"/>
      <c r="OFA7" s="85"/>
      <c r="OFB7" s="85"/>
      <c r="OFC7" s="85"/>
      <c r="OFD7" s="85"/>
      <c r="OFE7" s="85"/>
      <c r="OFF7" s="85"/>
      <c r="OFG7" s="85"/>
      <c r="OFH7" s="85"/>
      <c r="OFI7" s="85"/>
      <c r="OFJ7" s="85"/>
      <c r="OFK7" s="85"/>
      <c r="OFL7" s="85"/>
      <c r="OFM7" s="85"/>
      <c r="OFN7" s="85"/>
      <c r="OFO7" s="85"/>
      <c r="OFP7" s="85"/>
      <c r="OFQ7" s="85"/>
      <c r="OFR7" s="85"/>
      <c r="OFS7" s="85"/>
      <c r="OFT7" s="85"/>
      <c r="OFU7" s="85"/>
      <c r="OFV7" s="85"/>
      <c r="OFW7" s="85"/>
      <c r="OFX7" s="85"/>
      <c r="OFY7" s="85"/>
      <c r="OFZ7" s="85"/>
      <c r="OGA7" s="85"/>
      <c r="OGB7" s="85"/>
      <c r="OGC7" s="85"/>
      <c r="OGD7" s="85"/>
      <c r="OGE7" s="85"/>
      <c r="OGF7" s="85"/>
      <c r="OGG7" s="85"/>
      <c r="OGH7" s="85"/>
      <c r="OGI7" s="85"/>
      <c r="OGJ7" s="85"/>
      <c r="OGK7" s="85"/>
      <c r="OGL7" s="85"/>
      <c r="OGM7" s="85"/>
      <c r="OGN7" s="85"/>
      <c r="OGO7" s="85"/>
      <c r="OGP7" s="85"/>
      <c r="OGQ7" s="85"/>
      <c r="OGR7" s="85"/>
      <c r="OGS7" s="85"/>
      <c r="OGT7" s="85"/>
      <c r="OGU7" s="85"/>
      <c r="OGV7" s="85"/>
      <c r="OGW7" s="85"/>
      <c r="OGX7" s="85"/>
      <c r="OGY7" s="85"/>
      <c r="OGZ7" s="85"/>
      <c r="OHA7" s="85"/>
      <c r="OHB7" s="85"/>
      <c r="OHC7" s="85"/>
      <c r="OHD7" s="85"/>
      <c r="OHE7" s="85"/>
      <c r="OHF7" s="85"/>
      <c r="OHG7" s="85"/>
      <c r="OHH7" s="85"/>
      <c r="OHI7" s="85"/>
      <c r="OHJ7" s="85"/>
      <c r="OHK7" s="85"/>
      <c r="OHL7" s="85"/>
      <c r="OHM7" s="85"/>
      <c r="OHN7" s="85"/>
      <c r="OHO7" s="85"/>
      <c r="OHP7" s="85"/>
      <c r="OHQ7" s="85"/>
      <c r="OHR7" s="85"/>
      <c r="OHS7" s="85"/>
      <c r="OHT7" s="85"/>
      <c r="OHU7" s="85"/>
      <c r="OHV7" s="85"/>
      <c r="OHW7" s="85"/>
      <c r="OHX7" s="85"/>
      <c r="OHY7" s="85"/>
      <c r="OHZ7" s="85"/>
      <c r="OIA7" s="85"/>
      <c r="OIB7" s="85"/>
      <c r="OIC7" s="85"/>
      <c r="OID7" s="85"/>
      <c r="OIE7" s="85"/>
      <c r="OIF7" s="85"/>
      <c r="OIG7" s="85"/>
      <c r="OIH7" s="85"/>
      <c r="OII7" s="85"/>
      <c r="OIJ7" s="85"/>
      <c r="OIK7" s="85"/>
      <c r="OIL7" s="85"/>
      <c r="OIM7" s="85"/>
      <c r="OIN7" s="85"/>
      <c r="OIO7" s="85"/>
      <c r="OIP7" s="85"/>
      <c r="OIQ7" s="85"/>
      <c r="OIR7" s="85"/>
      <c r="OIS7" s="85"/>
      <c r="OIT7" s="85"/>
      <c r="OIU7" s="85"/>
      <c r="OIV7" s="85"/>
      <c r="OIW7" s="85"/>
      <c r="OIX7" s="85"/>
      <c r="OIY7" s="85"/>
      <c r="OIZ7" s="85"/>
      <c r="OJA7" s="85"/>
      <c r="OJB7" s="85"/>
      <c r="OJC7" s="85"/>
      <c r="OJD7" s="85"/>
      <c r="OJE7" s="85"/>
      <c r="OJF7" s="85"/>
      <c r="OJG7" s="85"/>
      <c r="OJH7" s="85"/>
      <c r="OJI7" s="85"/>
      <c r="OJJ7" s="85"/>
      <c r="OJK7" s="85"/>
      <c r="OJL7" s="85"/>
      <c r="OJM7" s="85"/>
      <c r="OJN7" s="85"/>
      <c r="OJO7" s="85"/>
      <c r="OJP7" s="85"/>
      <c r="OJQ7" s="85"/>
      <c r="OJR7" s="85"/>
      <c r="OJS7" s="85"/>
      <c r="OJT7" s="85"/>
      <c r="OJU7" s="85"/>
      <c r="OJV7" s="85"/>
      <c r="OJW7" s="85"/>
      <c r="OJX7" s="85"/>
      <c r="OJY7" s="85"/>
      <c r="OJZ7" s="85"/>
      <c r="OKA7" s="85"/>
      <c r="OKB7" s="85"/>
      <c r="OKC7" s="85"/>
      <c r="OKD7" s="85"/>
      <c r="OKE7" s="85"/>
      <c r="OKF7" s="85"/>
      <c r="OKG7" s="85"/>
      <c r="OKH7" s="85"/>
      <c r="OKI7" s="85"/>
      <c r="OKJ7" s="85"/>
      <c r="OKK7" s="85"/>
      <c r="OKL7" s="85"/>
      <c r="OKM7" s="85"/>
      <c r="OKN7" s="85"/>
      <c r="OKO7" s="85"/>
      <c r="OKP7" s="85"/>
      <c r="OKQ7" s="85"/>
      <c r="OKR7" s="85"/>
      <c r="OKS7" s="85"/>
      <c r="OKT7" s="85"/>
      <c r="OKU7" s="85"/>
      <c r="OKV7" s="85"/>
      <c r="OKW7" s="85"/>
      <c r="OKX7" s="85"/>
      <c r="OKY7" s="85"/>
      <c r="OKZ7" s="85"/>
      <c r="OLA7" s="85"/>
      <c r="OLB7" s="85"/>
      <c r="OLC7" s="85"/>
      <c r="OLD7" s="85"/>
      <c r="OLE7" s="85"/>
      <c r="OLF7" s="85"/>
      <c r="OLG7" s="85"/>
      <c r="OLH7" s="85"/>
      <c r="OLI7" s="85"/>
      <c r="OLJ7" s="85"/>
      <c r="OLK7" s="85"/>
      <c r="OLL7" s="85"/>
      <c r="OLM7" s="85"/>
      <c r="OLN7" s="85"/>
      <c r="OLO7" s="85"/>
      <c r="OLP7" s="85"/>
      <c r="OLQ7" s="85"/>
      <c r="OLR7" s="85"/>
      <c r="OLS7" s="85"/>
      <c r="OLT7" s="85"/>
      <c r="OLU7" s="85"/>
      <c r="OLV7" s="85"/>
      <c r="OLW7" s="85"/>
      <c r="OLX7" s="85"/>
      <c r="OLY7" s="85"/>
      <c r="OLZ7" s="85"/>
      <c r="OMA7" s="85"/>
      <c r="OMB7" s="85"/>
      <c r="OMC7" s="85"/>
      <c r="OMD7" s="85"/>
      <c r="OME7" s="85"/>
      <c r="OMF7" s="85"/>
      <c r="OMG7" s="85"/>
      <c r="OMH7" s="85"/>
      <c r="OMI7" s="85"/>
      <c r="OMJ7" s="85"/>
      <c r="OMK7" s="85"/>
      <c r="OML7" s="85"/>
      <c r="OMM7" s="85"/>
      <c r="OMN7" s="85"/>
      <c r="OMO7" s="85"/>
      <c r="OMP7" s="85"/>
      <c r="OMQ7" s="85"/>
      <c r="OMR7" s="85"/>
      <c r="OMS7" s="85"/>
      <c r="OMT7" s="85"/>
      <c r="OMU7" s="85"/>
      <c r="OMV7" s="85"/>
      <c r="OMW7" s="85"/>
      <c r="OMX7" s="85"/>
      <c r="OMY7" s="85"/>
      <c r="OMZ7" s="85"/>
      <c r="ONA7" s="85"/>
      <c r="ONB7" s="85"/>
      <c r="ONC7" s="85"/>
      <c r="OND7" s="85"/>
      <c r="ONE7" s="85"/>
      <c r="ONF7" s="85"/>
      <c r="ONG7" s="85"/>
      <c r="ONH7" s="85"/>
      <c r="ONI7" s="85"/>
      <c r="ONJ7" s="85"/>
      <c r="ONK7" s="85"/>
      <c r="ONL7" s="85"/>
      <c r="ONM7" s="85"/>
      <c r="ONN7" s="85"/>
      <c r="ONO7" s="85"/>
      <c r="ONP7" s="85"/>
      <c r="ONQ7" s="85"/>
      <c r="ONR7" s="85"/>
      <c r="ONS7" s="85"/>
      <c r="ONT7" s="85"/>
      <c r="ONU7" s="85"/>
      <c r="ONV7" s="85"/>
      <c r="ONW7" s="85"/>
      <c r="ONX7" s="85"/>
      <c r="ONY7" s="85"/>
      <c r="ONZ7" s="85"/>
      <c r="OOA7" s="85"/>
      <c r="OOB7" s="85"/>
      <c r="OOC7" s="85"/>
      <c r="OOD7" s="85"/>
      <c r="OOE7" s="85"/>
      <c r="OOF7" s="85"/>
      <c r="OOG7" s="85"/>
      <c r="OOH7" s="85"/>
      <c r="OOI7" s="85"/>
      <c r="OOJ7" s="85"/>
      <c r="OOK7" s="85"/>
      <c r="OOL7" s="85"/>
      <c r="OOM7" s="85"/>
      <c r="OON7" s="85"/>
      <c r="OOO7" s="85"/>
      <c r="OOP7" s="85"/>
      <c r="OOQ7" s="85"/>
      <c r="OOR7" s="85"/>
      <c r="OOS7" s="85"/>
      <c r="OOT7" s="85"/>
      <c r="OOU7" s="85"/>
      <c r="OOV7" s="85"/>
      <c r="OOW7" s="85"/>
      <c r="OOX7" s="85"/>
      <c r="OOY7" s="85"/>
      <c r="OOZ7" s="85"/>
      <c r="OPA7" s="85"/>
      <c r="OPB7" s="85"/>
      <c r="OPC7" s="85"/>
      <c r="OPD7" s="85"/>
      <c r="OPE7" s="85"/>
      <c r="OPF7" s="85"/>
      <c r="OPG7" s="85"/>
      <c r="OPH7" s="85"/>
      <c r="OPI7" s="85"/>
      <c r="OPJ7" s="85"/>
      <c r="OPK7" s="85"/>
      <c r="OPL7" s="85"/>
      <c r="OPM7" s="85"/>
      <c r="OPN7" s="85"/>
      <c r="OPO7" s="85"/>
      <c r="OPP7" s="85"/>
      <c r="OPQ7" s="85"/>
      <c r="OPR7" s="85"/>
      <c r="OPS7" s="85"/>
      <c r="OPT7" s="85"/>
      <c r="OPU7" s="85"/>
      <c r="OPV7" s="85"/>
      <c r="OPW7" s="85"/>
      <c r="OPX7" s="85"/>
      <c r="OPY7" s="85"/>
      <c r="OPZ7" s="85"/>
      <c r="OQA7" s="85"/>
      <c r="OQB7" s="85"/>
      <c r="OQC7" s="85"/>
      <c r="OQD7" s="85"/>
      <c r="OQE7" s="85"/>
      <c r="OQF7" s="85"/>
      <c r="OQG7" s="85"/>
      <c r="OQH7" s="85"/>
      <c r="OQI7" s="85"/>
      <c r="OQJ7" s="85"/>
      <c r="OQK7" s="85"/>
      <c r="OQL7" s="85"/>
      <c r="OQM7" s="85"/>
      <c r="OQN7" s="85"/>
      <c r="OQO7" s="85"/>
      <c r="OQP7" s="85"/>
      <c r="OQQ7" s="85"/>
      <c r="OQR7" s="85"/>
      <c r="OQS7" s="85"/>
      <c r="OQT7" s="85"/>
      <c r="OQU7" s="85"/>
      <c r="OQV7" s="85"/>
      <c r="OQW7" s="85"/>
      <c r="OQX7" s="85"/>
      <c r="OQY7" s="85"/>
      <c r="OQZ7" s="85"/>
      <c r="ORA7" s="85"/>
      <c r="ORB7" s="85"/>
      <c r="ORC7" s="85"/>
      <c r="ORD7" s="85"/>
      <c r="ORE7" s="85"/>
      <c r="ORF7" s="85"/>
      <c r="ORG7" s="85"/>
      <c r="ORH7" s="85"/>
      <c r="ORI7" s="85"/>
      <c r="ORJ7" s="85"/>
      <c r="ORK7" s="85"/>
      <c r="ORL7" s="85"/>
      <c r="ORM7" s="85"/>
      <c r="ORN7" s="85"/>
      <c r="ORO7" s="85"/>
      <c r="ORP7" s="85"/>
      <c r="ORQ7" s="85"/>
      <c r="ORR7" s="85"/>
      <c r="ORS7" s="85"/>
      <c r="ORT7" s="85"/>
      <c r="ORU7" s="85"/>
      <c r="ORV7" s="85"/>
      <c r="ORW7" s="85"/>
      <c r="ORX7" s="85"/>
      <c r="ORY7" s="85"/>
      <c r="ORZ7" s="85"/>
      <c r="OSA7" s="85"/>
      <c r="OSB7" s="85"/>
      <c r="OSC7" s="85"/>
      <c r="OSD7" s="85"/>
      <c r="OSE7" s="85"/>
      <c r="OSF7" s="85"/>
      <c r="OSG7" s="85"/>
      <c r="OSH7" s="85"/>
      <c r="OSI7" s="85"/>
      <c r="OSJ7" s="85"/>
      <c r="OSK7" s="85"/>
      <c r="OSL7" s="85"/>
      <c r="OSM7" s="85"/>
      <c r="OSN7" s="85"/>
      <c r="OSO7" s="85"/>
      <c r="OSP7" s="85"/>
      <c r="OSQ7" s="85"/>
      <c r="OSR7" s="85"/>
      <c r="OSS7" s="85"/>
      <c r="OST7" s="85"/>
      <c r="OSU7" s="85"/>
      <c r="OSV7" s="85"/>
      <c r="OSW7" s="85"/>
      <c r="OSX7" s="85"/>
      <c r="OSY7" s="85"/>
      <c r="OSZ7" s="85"/>
      <c r="OTA7" s="85"/>
      <c r="OTB7" s="85"/>
      <c r="OTC7" s="85"/>
      <c r="OTD7" s="85"/>
      <c r="OTE7" s="85"/>
      <c r="OTF7" s="85"/>
      <c r="OTG7" s="85"/>
      <c r="OTH7" s="85"/>
      <c r="OTI7" s="85"/>
      <c r="OTJ7" s="85"/>
      <c r="OTK7" s="85"/>
      <c r="OTL7" s="85"/>
      <c r="OTM7" s="85"/>
      <c r="OTN7" s="85"/>
      <c r="OTO7" s="85"/>
      <c r="OTP7" s="85"/>
      <c r="OTQ7" s="85"/>
      <c r="OTR7" s="85"/>
      <c r="OTS7" s="85"/>
      <c r="OTT7" s="85"/>
      <c r="OTU7" s="85"/>
      <c r="OTV7" s="85"/>
      <c r="OTW7" s="85"/>
      <c r="OTX7" s="85"/>
      <c r="OTY7" s="85"/>
      <c r="OTZ7" s="85"/>
      <c r="OUA7" s="85"/>
      <c r="OUB7" s="85"/>
      <c r="OUC7" s="85"/>
      <c r="OUD7" s="85"/>
      <c r="OUE7" s="85"/>
      <c r="OUF7" s="85"/>
      <c r="OUG7" s="85"/>
      <c r="OUH7" s="85"/>
      <c r="OUI7" s="85"/>
      <c r="OUJ7" s="85"/>
      <c r="OUK7" s="85"/>
      <c r="OUL7" s="85"/>
      <c r="OUM7" s="85"/>
      <c r="OUN7" s="85"/>
      <c r="OUO7" s="85"/>
      <c r="OUP7" s="85"/>
      <c r="OUQ7" s="85"/>
      <c r="OUR7" s="85"/>
      <c r="OUS7" s="85"/>
      <c r="OUT7" s="85"/>
      <c r="OUU7" s="85"/>
      <c r="OUV7" s="85"/>
      <c r="OUW7" s="85"/>
      <c r="OUX7" s="85"/>
      <c r="OUY7" s="85"/>
      <c r="OUZ7" s="85"/>
      <c r="OVA7" s="85"/>
      <c r="OVB7" s="85"/>
      <c r="OVC7" s="85"/>
      <c r="OVD7" s="85"/>
      <c r="OVE7" s="85"/>
      <c r="OVF7" s="85"/>
      <c r="OVG7" s="85"/>
      <c r="OVH7" s="85"/>
      <c r="OVI7" s="85"/>
      <c r="OVJ7" s="85"/>
      <c r="OVK7" s="85"/>
      <c r="OVL7" s="85"/>
      <c r="OVM7" s="85"/>
      <c r="OVN7" s="85"/>
      <c r="OVO7" s="85"/>
      <c r="OVP7" s="85"/>
      <c r="OVQ7" s="85"/>
      <c r="OVR7" s="85"/>
      <c r="OVS7" s="85"/>
      <c r="OVT7" s="85"/>
      <c r="OVU7" s="85"/>
      <c r="OVV7" s="85"/>
      <c r="OVW7" s="85"/>
      <c r="OVX7" s="85"/>
      <c r="OVY7" s="85"/>
      <c r="OVZ7" s="85"/>
      <c r="OWA7" s="85"/>
      <c r="OWB7" s="85"/>
      <c r="OWC7" s="85"/>
      <c r="OWD7" s="85"/>
      <c r="OWE7" s="85"/>
      <c r="OWF7" s="85"/>
      <c r="OWG7" s="85"/>
      <c r="OWH7" s="85"/>
      <c r="OWI7" s="85"/>
      <c r="OWJ7" s="85"/>
      <c r="OWK7" s="85"/>
      <c r="OWL7" s="85"/>
      <c r="OWM7" s="85"/>
      <c r="OWN7" s="85"/>
      <c r="OWO7" s="85"/>
      <c r="OWP7" s="85"/>
      <c r="OWQ7" s="85"/>
      <c r="OWR7" s="85"/>
      <c r="OWS7" s="85"/>
      <c r="OWT7" s="85"/>
      <c r="OWU7" s="85"/>
      <c r="OWV7" s="85"/>
      <c r="OWW7" s="85"/>
      <c r="OWX7" s="85"/>
      <c r="OWY7" s="85"/>
      <c r="OWZ7" s="85"/>
      <c r="OXA7" s="85"/>
      <c r="OXB7" s="85"/>
      <c r="OXC7" s="85"/>
      <c r="OXD7" s="85"/>
      <c r="OXE7" s="85"/>
      <c r="OXF7" s="85"/>
      <c r="OXG7" s="85"/>
      <c r="OXH7" s="85"/>
      <c r="OXI7" s="85"/>
      <c r="OXJ7" s="85"/>
      <c r="OXK7" s="85"/>
      <c r="OXL7" s="85"/>
      <c r="OXM7" s="85"/>
      <c r="OXN7" s="85"/>
      <c r="OXO7" s="85"/>
      <c r="OXP7" s="85"/>
      <c r="OXQ7" s="85"/>
      <c r="OXR7" s="85"/>
      <c r="OXS7" s="85"/>
      <c r="OXT7" s="85"/>
      <c r="OXU7" s="85"/>
      <c r="OXV7" s="85"/>
      <c r="OXW7" s="85"/>
      <c r="OXX7" s="85"/>
      <c r="OXY7" s="85"/>
      <c r="OXZ7" s="85"/>
      <c r="OYA7" s="85"/>
      <c r="OYB7" s="85"/>
      <c r="OYC7" s="85"/>
      <c r="OYD7" s="85"/>
      <c r="OYE7" s="85"/>
      <c r="OYF7" s="85"/>
      <c r="OYG7" s="85"/>
      <c r="OYH7" s="85"/>
      <c r="OYI7" s="85"/>
      <c r="OYJ7" s="85"/>
      <c r="OYK7" s="85"/>
      <c r="OYL7" s="85"/>
      <c r="OYM7" s="85"/>
      <c r="OYN7" s="85"/>
      <c r="OYO7" s="85"/>
      <c r="OYP7" s="85"/>
      <c r="OYQ7" s="85"/>
      <c r="OYR7" s="85"/>
      <c r="OYS7" s="85"/>
      <c r="OYT7" s="85"/>
      <c r="OYU7" s="85"/>
      <c r="OYV7" s="85"/>
      <c r="OYW7" s="85"/>
      <c r="OYX7" s="85"/>
      <c r="OYY7" s="85"/>
      <c r="OYZ7" s="85"/>
      <c r="OZA7" s="85"/>
      <c r="OZB7" s="85"/>
      <c r="OZC7" s="85"/>
      <c r="OZD7" s="85"/>
      <c r="OZE7" s="85"/>
      <c r="OZF7" s="85"/>
      <c r="OZG7" s="85"/>
      <c r="OZH7" s="85"/>
      <c r="OZI7" s="85"/>
      <c r="OZJ7" s="85"/>
      <c r="OZK7" s="85"/>
      <c r="OZL7" s="85"/>
      <c r="OZM7" s="85"/>
      <c r="OZN7" s="85"/>
      <c r="OZO7" s="85"/>
      <c r="OZP7" s="85"/>
      <c r="OZQ7" s="85"/>
      <c r="OZR7" s="85"/>
      <c r="OZS7" s="85"/>
      <c r="OZT7" s="85"/>
      <c r="OZU7" s="85"/>
      <c r="OZV7" s="85"/>
      <c r="OZW7" s="85"/>
      <c r="OZX7" s="85"/>
      <c r="OZY7" s="85"/>
      <c r="OZZ7" s="85"/>
      <c r="PAA7" s="85"/>
      <c r="PAB7" s="85"/>
      <c r="PAC7" s="85"/>
      <c r="PAD7" s="85"/>
      <c r="PAE7" s="85"/>
      <c r="PAF7" s="85"/>
      <c r="PAG7" s="85"/>
      <c r="PAH7" s="85"/>
      <c r="PAI7" s="85"/>
      <c r="PAJ7" s="85"/>
      <c r="PAK7" s="85"/>
      <c r="PAL7" s="85"/>
      <c r="PAM7" s="85"/>
      <c r="PAN7" s="85"/>
      <c r="PAO7" s="85"/>
      <c r="PAP7" s="85"/>
      <c r="PAQ7" s="85"/>
      <c r="PAR7" s="85"/>
      <c r="PAS7" s="85"/>
      <c r="PAT7" s="85"/>
      <c r="PAU7" s="85"/>
      <c r="PAV7" s="85"/>
      <c r="PAW7" s="85"/>
      <c r="PAX7" s="85"/>
      <c r="PAY7" s="85"/>
      <c r="PAZ7" s="85"/>
      <c r="PBA7" s="85"/>
      <c r="PBB7" s="85"/>
      <c r="PBC7" s="85"/>
      <c r="PBD7" s="85"/>
      <c r="PBE7" s="85"/>
      <c r="PBF7" s="85"/>
      <c r="PBG7" s="85"/>
      <c r="PBH7" s="85"/>
      <c r="PBI7" s="85"/>
      <c r="PBJ7" s="85"/>
      <c r="PBK7" s="85"/>
      <c r="PBL7" s="85"/>
      <c r="PBM7" s="85"/>
      <c r="PBN7" s="85"/>
      <c r="PBO7" s="85"/>
      <c r="PBP7" s="85"/>
      <c r="PBQ7" s="85"/>
      <c r="PBR7" s="85"/>
      <c r="PBS7" s="85"/>
      <c r="PBT7" s="85"/>
      <c r="PBU7" s="85"/>
      <c r="PBV7" s="85"/>
      <c r="PBW7" s="85"/>
      <c r="PBX7" s="85"/>
      <c r="PBY7" s="85"/>
      <c r="PBZ7" s="85"/>
      <c r="PCA7" s="85"/>
      <c r="PCB7" s="85"/>
      <c r="PCC7" s="85"/>
      <c r="PCD7" s="85"/>
      <c r="PCE7" s="85"/>
      <c r="PCF7" s="85"/>
      <c r="PCG7" s="85"/>
      <c r="PCH7" s="85"/>
      <c r="PCI7" s="85"/>
      <c r="PCJ7" s="85"/>
      <c r="PCK7" s="85"/>
      <c r="PCL7" s="85"/>
      <c r="PCM7" s="85"/>
      <c r="PCN7" s="85"/>
      <c r="PCO7" s="85"/>
      <c r="PCP7" s="85"/>
      <c r="PCQ7" s="85"/>
      <c r="PCR7" s="85"/>
      <c r="PCS7" s="85"/>
      <c r="PCT7" s="85"/>
      <c r="PCU7" s="85"/>
      <c r="PCV7" s="85"/>
      <c r="PCW7" s="85"/>
      <c r="PCX7" s="85"/>
      <c r="PCY7" s="85"/>
      <c r="PCZ7" s="85"/>
      <c r="PDA7" s="85"/>
      <c r="PDB7" s="85"/>
      <c r="PDC7" s="85"/>
      <c r="PDD7" s="85"/>
      <c r="PDE7" s="85"/>
      <c r="PDF7" s="85"/>
      <c r="PDG7" s="85"/>
      <c r="PDH7" s="85"/>
      <c r="PDI7" s="85"/>
      <c r="PDJ7" s="85"/>
      <c r="PDK7" s="85"/>
      <c r="PDL7" s="85"/>
      <c r="PDM7" s="85"/>
      <c r="PDN7" s="85"/>
      <c r="PDO7" s="85"/>
      <c r="PDP7" s="85"/>
      <c r="PDQ7" s="85"/>
      <c r="PDR7" s="85"/>
      <c r="PDS7" s="85"/>
      <c r="PDT7" s="85"/>
      <c r="PDU7" s="85"/>
      <c r="PDV7" s="85"/>
      <c r="PDW7" s="85"/>
      <c r="PDX7" s="85"/>
      <c r="PDY7" s="85"/>
      <c r="PDZ7" s="85"/>
      <c r="PEA7" s="85"/>
      <c r="PEB7" s="85"/>
      <c r="PEC7" s="85"/>
      <c r="PED7" s="85"/>
      <c r="PEE7" s="85"/>
      <c r="PEF7" s="85"/>
      <c r="PEG7" s="85"/>
      <c r="PEH7" s="85"/>
      <c r="PEI7" s="85"/>
      <c r="PEJ7" s="85"/>
      <c r="PEK7" s="85"/>
      <c r="PEL7" s="85"/>
      <c r="PEM7" s="85"/>
      <c r="PEN7" s="85"/>
      <c r="PEO7" s="85"/>
      <c r="PEP7" s="85"/>
      <c r="PEQ7" s="85"/>
      <c r="PER7" s="85"/>
      <c r="PES7" s="85"/>
      <c r="PET7" s="85"/>
      <c r="PEU7" s="85"/>
      <c r="PEV7" s="85"/>
      <c r="PEW7" s="85"/>
      <c r="PEX7" s="85"/>
      <c r="PEY7" s="85"/>
      <c r="PEZ7" s="85"/>
      <c r="PFA7" s="85"/>
      <c r="PFB7" s="85"/>
      <c r="PFC7" s="85"/>
      <c r="PFD7" s="85"/>
      <c r="PFE7" s="85"/>
      <c r="PFF7" s="85"/>
      <c r="PFG7" s="85"/>
      <c r="PFH7" s="85"/>
      <c r="PFI7" s="85"/>
      <c r="PFJ7" s="85"/>
      <c r="PFK7" s="85"/>
      <c r="PFL7" s="85"/>
      <c r="PFM7" s="85"/>
      <c r="PFN7" s="85"/>
      <c r="PFO7" s="85"/>
      <c r="PFP7" s="85"/>
      <c r="PFQ7" s="85"/>
      <c r="PFR7" s="85"/>
      <c r="PFS7" s="85"/>
      <c r="PFT7" s="85"/>
      <c r="PFU7" s="85"/>
      <c r="PFV7" s="85"/>
      <c r="PFW7" s="85"/>
      <c r="PFX7" s="85"/>
      <c r="PFY7" s="85"/>
      <c r="PFZ7" s="85"/>
      <c r="PGA7" s="85"/>
      <c r="PGB7" s="85"/>
      <c r="PGC7" s="85"/>
      <c r="PGD7" s="85"/>
      <c r="PGE7" s="85"/>
      <c r="PGF7" s="85"/>
      <c r="PGG7" s="85"/>
      <c r="PGH7" s="85"/>
      <c r="PGI7" s="85"/>
      <c r="PGJ7" s="85"/>
      <c r="PGK7" s="85"/>
      <c r="PGL7" s="85"/>
      <c r="PGM7" s="85"/>
      <c r="PGN7" s="85"/>
      <c r="PGO7" s="85"/>
      <c r="PGP7" s="85"/>
      <c r="PGQ7" s="85"/>
      <c r="PGR7" s="85"/>
      <c r="PGS7" s="85"/>
      <c r="PGT7" s="85"/>
      <c r="PGU7" s="85"/>
      <c r="PGV7" s="85"/>
      <c r="PGW7" s="85"/>
      <c r="PGX7" s="85"/>
      <c r="PGY7" s="85"/>
      <c r="PGZ7" s="85"/>
      <c r="PHA7" s="85"/>
      <c r="PHB7" s="85"/>
      <c r="PHC7" s="85"/>
      <c r="PHD7" s="85"/>
      <c r="PHE7" s="85"/>
      <c r="PHF7" s="85"/>
      <c r="PHG7" s="85"/>
      <c r="PHH7" s="85"/>
      <c r="PHI7" s="85"/>
      <c r="PHJ7" s="85"/>
      <c r="PHK7" s="85"/>
      <c r="PHL7" s="85"/>
      <c r="PHM7" s="85"/>
      <c r="PHN7" s="85"/>
      <c r="PHO7" s="85"/>
      <c r="PHP7" s="85"/>
      <c r="PHQ7" s="85"/>
      <c r="PHR7" s="85"/>
      <c r="PHS7" s="85"/>
      <c r="PHT7" s="85"/>
      <c r="PHU7" s="85"/>
      <c r="PHV7" s="85"/>
      <c r="PHW7" s="85"/>
      <c r="PHX7" s="85"/>
      <c r="PHY7" s="85"/>
      <c r="PHZ7" s="85"/>
      <c r="PIA7" s="85"/>
      <c r="PIB7" s="85"/>
      <c r="PIC7" s="85"/>
      <c r="PID7" s="85"/>
      <c r="PIE7" s="85"/>
      <c r="PIF7" s="85"/>
      <c r="PIG7" s="85"/>
      <c r="PIH7" s="85"/>
      <c r="PII7" s="85"/>
      <c r="PIJ7" s="85"/>
      <c r="PIK7" s="85"/>
      <c r="PIL7" s="85"/>
      <c r="PIM7" s="85"/>
      <c r="PIN7" s="85"/>
      <c r="PIO7" s="85"/>
      <c r="PIP7" s="85"/>
      <c r="PIQ7" s="85"/>
      <c r="PIR7" s="85"/>
      <c r="PIS7" s="85"/>
      <c r="PIT7" s="85"/>
      <c r="PIU7" s="85"/>
      <c r="PIV7" s="85"/>
      <c r="PIW7" s="85"/>
      <c r="PIX7" s="85"/>
      <c r="PIY7" s="85"/>
      <c r="PIZ7" s="85"/>
      <c r="PJA7" s="85"/>
      <c r="PJB7" s="85"/>
      <c r="PJC7" s="85"/>
      <c r="PJD7" s="85"/>
      <c r="PJE7" s="85"/>
      <c r="PJF7" s="85"/>
      <c r="PJG7" s="85"/>
      <c r="PJH7" s="85"/>
      <c r="PJI7" s="85"/>
      <c r="PJJ7" s="85"/>
      <c r="PJK7" s="85"/>
      <c r="PJL7" s="85"/>
      <c r="PJM7" s="85"/>
      <c r="PJN7" s="85"/>
      <c r="PJO7" s="85"/>
      <c r="PJP7" s="85"/>
      <c r="PJQ7" s="85"/>
      <c r="PJR7" s="85"/>
      <c r="PJS7" s="85"/>
      <c r="PJT7" s="85"/>
      <c r="PJU7" s="85"/>
      <c r="PJV7" s="85"/>
      <c r="PJW7" s="85"/>
      <c r="PJX7" s="85"/>
      <c r="PJY7" s="85"/>
      <c r="PJZ7" s="85"/>
      <c r="PKA7" s="85"/>
      <c r="PKB7" s="85"/>
      <c r="PKC7" s="85"/>
      <c r="PKD7" s="85"/>
      <c r="PKE7" s="85"/>
      <c r="PKF7" s="85"/>
      <c r="PKG7" s="85"/>
      <c r="PKH7" s="85"/>
      <c r="PKI7" s="85"/>
      <c r="PKJ7" s="85"/>
      <c r="PKK7" s="85"/>
      <c r="PKL7" s="85"/>
      <c r="PKM7" s="85"/>
      <c r="PKN7" s="85"/>
      <c r="PKO7" s="85"/>
      <c r="PKP7" s="85"/>
      <c r="PKQ7" s="85"/>
      <c r="PKR7" s="85"/>
      <c r="PKS7" s="85"/>
      <c r="PKT7" s="85"/>
      <c r="PKU7" s="85"/>
      <c r="PKV7" s="85"/>
      <c r="PKW7" s="85"/>
      <c r="PKX7" s="85"/>
      <c r="PKY7" s="85"/>
      <c r="PKZ7" s="85"/>
      <c r="PLA7" s="85"/>
      <c r="PLB7" s="85"/>
      <c r="PLC7" s="85"/>
      <c r="PLD7" s="85"/>
      <c r="PLE7" s="85"/>
      <c r="PLF7" s="85"/>
      <c r="PLG7" s="85"/>
      <c r="PLH7" s="85"/>
      <c r="PLI7" s="85"/>
      <c r="PLJ7" s="85"/>
      <c r="PLK7" s="85"/>
      <c r="PLL7" s="85"/>
      <c r="PLM7" s="85"/>
      <c r="PLN7" s="85"/>
      <c r="PLO7" s="85"/>
      <c r="PLP7" s="85"/>
      <c r="PLQ7" s="85"/>
      <c r="PLR7" s="85"/>
      <c r="PLS7" s="85"/>
      <c r="PLT7" s="85"/>
      <c r="PLU7" s="85"/>
      <c r="PLV7" s="85"/>
      <c r="PLW7" s="85"/>
      <c r="PLX7" s="85"/>
      <c r="PLY7" s="85"/>
      <c r="PLZ7" s="85"/>
      <c r="PMA7" s="85"/>
      <c r="PMB7" s="85"/>
      <c r="PMC7" s="85"/>
      <c r="PMD7" s="85"/>
      <c r="PME7" s="85"/>
      <c r="PMF7" s="85"/>
      <c r="PMG7" s="85"/>
      <c r="PMH7" s="85"/>
      <c r="PMI7" s="85"/>
      <c r="PMJ7" s="85"/>
      <c r="PMK7" s="85"/>
      <c r="PML7" s="85"/>
      <c r="PMM7" s="85"/>
      <c r="PMN7" s="85"/>
      <c r="PMO7" s="85"/>
      <c r="PMP7" s="85"/>
      <c r="PMQ7" s="85"/>
      <c r="PMR7" s="85"/>
      <c r="PMS7" s="85"/>
      <c r="PMT7" s="85"/>
      <c r="PMU7" s="85"/>
      <c r="PMV7" s="85"/>
      <c r="PMW7" s="85"/>
      <c r="PMX7" s="85"/>
      <c r="PMY7" s="85"/>
      <c r="PMZ7" s="85"/>
      <c r="PNA7" s="85"/>
      <c r="PNB7" s="85"/>
      <c r="PNC7" s="85"/>
      <c r="PND7" s="85"/>
      <c r="PNE7" s="85"/>
      <c r="PNF7" s="85"/>
      <c r="PNG7" s="85"/>
      <c r="PNH7" s="85"/>
      <c r="PNI7" s="85"/>
      <c r="PNJ7" s="85"/>
      <c r="PNK7" s="85"/>
      <c r="PNL7" s="85"/>
      <c r="PNM7" s="85"/>
      <c r="PNN7" s="85"/>
      <c r="PNO7" s="85"/>
      <c r="PNP7" s="85"/>
      <c r="PNQ7" s="85"/>
      <c r="PNR7" s="85"/>
      <c r="PNS7" s="85"/>
      <c r="PNT7" s="85"/>
      <c r="PNU7" s="85"/>
      <c r="PNV7" s="85"/>
      <c r="PNW7" s="85"/>
      <c r="PNX7" s="85"/>
      <c r="PNY7" s="85"/>
      <c r="PNZ7" s="85"/>
      <c r="POA7" s="85"/>
      <c r="POB7" s="85"/>
      <c r="POC7" s="85"/>
      <c r="POD7" s="85"/>
      <c r="POE7" s="85"/>
      <c r="POF7" s="85"/>
      <c r="POG7" s="85"/>
      <c r="POH7" s="85"/>
      <c r="POI7" s="85"/>
      <c r="POJ7" s="85"/>
      <c r="POK7" s="85"/>
      <c r="POL7" s="85"/>
      <c r="POM7" s="85"/>
      <c r="PON7" s="85"/>
      <c r="POO7" s="85"/>
      <c r="POP7" s="85"/>
      <c r="POQ7" s="85"/>
      <c r="POR7" s="85"/>
      <c r="POS7" s="85"/>
      <c r="POT7" s="85"/>
      <c r="POU7" s="85"/>
      <c r="POV7" s="85"/>
      <c r="POW7" s="85"/>
      <c r="POX7" s="85"/>
      <c r="POY7" s="85"/>
      <c r="POZ7" s="85"/>
      <c r="PPA7" s="85"/>
      <c r="PPB7" s="85"/>
      <c r="PPC7" s="85"/>
      <c r="PPD7" s="85"/>
      <c r="PPE7" s="85"/>
      <c r="PPF7" s="85"/>
      <c r="PPG7" s="85"/>
      <c r="PPH7" s="85"/>
      <c r="PPI7" s="85"/>
      <c r="PPJ7" s="85"/>
      <c r="PPK7" s="85"/>
      <c r="PPL7" s="85"/>
      <c r="PPM7" s="85"/>
      <c r="PPN7" s="85"/>
      <c r="PPO7" s="85"/>
      <c r="PPP7" s="85"/>
      <c r="PPQ7" s="85"/>
      <c r="PPR7" s="85"/>
      <c r="PPS7" s="85"/>
      <c r="PPT7" s="85"/>
      <c r="PPU7" s="85"/>
      <c r="PPV7" s="85"/>
      <c r="PPW7" s="85"/>
      <c r="PPX7" s="85"/>
      <c r="PPY7" s="85"/>
      <c r="PPZ7" s="85"/>
      <c r="PQA7" s="85"/>
      <c r="PQB7" s="85"/>
      <c r="PQC7" s="85"/>
      <c r="PQD7" s="85"/>
      <c r="PQE7" s="85"/>
      <c r="PQF7" s="85"/>
      <c r="PQG7" s="85"/>
      <c r="PQH7" s="85"/>
      <c r="PQI7" s="85"/>
      <c r="PQJ7" s="85"/>
      <c r="PQK7" s="85"/>
      <c r="PQL7" s="85"/>
      <c r="PQM7" s="85"/>
      <c r="PQN7" s="85"/>
      <c r="PQO7" s="85"/>
      <c r="PQP7" s="85"/>
      <c r="PQQ7" s="85"/>
      <c r="PQR7" s="85"/>
      <c r="PQS7" s="85"/>
      <c r="PQT7" s="85"/>
      <c r="PQU7" s="85"/>
      <c r="PQV7" s="85"/>
      <c r="PQW7" s="85"/>
      <c r="PQX7" s="85"/>
      <c r="PQY7" s="85"/>
      <c r="PQZ7" s="85"/>
      <c r="PRA7" s="85"/>
      <c r="PRB7" s="85"/>
      <c r="PRC7" s="85"/>
      <c r="PRD7" s="85"/>
      <c r="PRE7" s="85"/>
      <c r="PRF7" s="85"/>
      <c r="PRG7" s="85"/>
      <c r="PRH7" s="85"/>
      <c r="PRI7" s="85"/>
      <c r="PRJ7" s="85"/>
      <c r="PRK7" s="85"/>
      <c r="PRL7" s="85"/>
      <c r="PRM7" s="85"/>
      <c r="PRN7" s="85"/>
      <c r="PRO7" s="85"/>
      <c r="PRP7" s="85"/>
      <c r="PRQ7" s="85"/>
      <c r="PRR7" s="85"/>
      <c r="PRS7" s="85"/>
      <c r="PRT7" s="85"/>
      <c r="PRU7" s="85"/>
      <c r="PRV7" s="85"/>
      <c r="PRW7" s="85"/>
      <c r="PRX7" s="85"/>
      <c r="PRY7" s="85"/>
      <c r="PRZ7" s="85"/>
      <c r="PSA7" s="85"/>
      <c r="PSB7" s="85"/>
      <c r="PSC7" s="85"/>
      <c r="PSD7" s="85"/>
      <c r="PSE7" s="85"/>
      <c r="PSF7" s="85"/>
      <c r="PSG7" s="85"/>
      <c r="PSH7" s="85"/>
      <c r="PSI7" s="85"/>
      <c r="PSJ7" s="85"/>
      <c r="PSK7" s="85"/>
      <c r="PSL7" s="85"/>
      <c r="PSM7" s="85"/>
      <c r="PSN7" s="85"/>
      <c r="PSO7" s="85"/>
      <c r="PSP7" s="85"/>
      <c r="PSQ7" s="85"/>
      <c r="PSR7" s="85"/>
      <c r="PSS7" s="85"/>
      <c r="PST7" s="85"/>
      <c r="PSU7" s="85"/>
      <c r="PSV7" s="85"/>
      <c r="PSW7" s="85"/>
      <c r="PSX7" s="85"/>
      <c r="PSY7" s="85"/>
      <c r="PSZ7" s="85"/>
      <c r="PTA7" s="85"/>
      <c r="PTB7" s="85"/>
      <c r="PTC7" s="85"/>
      <c r="PTD7" s="85"/>
      <c r="PTE7" s="85"/>
      <c r="PTF7" s="85"/>
      <c r="PTG7" s="85"/>
      <c r="PTH7" s="85"/>
      <c r="PTI7" s="85"/>
      <c r="PTJ7" s="85"/>
      <c r="PTK7" s="85"/>
      <c r="PTL7" s="85"/>
      <c r="PTM7" s="85"/>
      <c r="PTN7" s="85"/>
      <c r="PTO7" s="85"/>
      <c r="PTP7" s="85"/>
      <c r="PTQ7" s="85"/>
      <c r="PTR7" s="85"/>
      <c r="PTS7" s="85"/>
      <c r="PTT7" s="85"/>
      <c r="PTU7" s="85"/>
      <c r="PTV7" s="85"/>
      <c r="PTW7" s="85"/>
      <c r="PTX7" s="85"/>
      <c r="PTY7" s="85"/>
      <c r="PTZ7" s="85"/>
      <c r="PUA7" s="85"/>
      <c r="PUB7" s="85"/>
      <c r="PUC7" s="85"/>
      <c r="PUD7" s="85"/>
      <c r="PUE7" s="85"/>
      <c r="PUF7" s="85"/>
      <c r="PUG7" s="85"/>
      <c r="PUH7" s="85"/>
      <c r="PUI7" s="85"/>
      <c r="PUJ7" s="85"/>
      <c r="PUK7" s="85"/>
      <c r="PUL7" s="85"/>
      <c r="PUM7" s="85"/>
      <c r="PUN7" s="85"/>
      <c r="PUO7" s="85"/>
      <c r="PUP7" s="85"/>
      <c r="PUQ7" s="85"/>
      <c r="PUR7" s="85"/>
      <c r="PUS7" s="85"/>
      <c r="PUT7" s="85"/>
      <c r="PUU7" s="85"/>
      <c r="PUV7" s="85"/>
      <c r="PUW7" s="85"/>
      <c r="PUX7" s="85"/>
      <c r="PUY7" s="85"/>
      <c r="PUZ7" s="85"/>
      <c r="PVA7" s="85"/>
      <c r="PVB7" s="85"/>
      <c r="PVC7" s="85"/>
      <c r="PVD7" s="85"/>
      <c r="PVE7" s="85"/>
      <c r="PVF7" s="85"/>
      <c r="PVG7" s="85"/>
      <c r="PVH7" s="85"/>
      <c r="PVI7" s="85"/>
      <c r="PVJ7" s="85"/>
      <c r="PVK7" s="85"/>
      <c r="PVL7" s="85"/>
      <c r="PVM7" s="85"/>
      <c r="PVN7" s="85"/>
      <c r="PVO7" s="85"/>
      <c r="PVP7" s="85"/>
      <c r="PVQ7" s="85"/>
      <c r="PVR7" s="85"/>
      <c r="PVS7" s="85"/>
      <c r="PVT7" s="85"/>
      <c r="PVU7" s="85"/>
      <c r="PVV7" s="85"/>
      <c r="PVW7" s="85"/>
      <c r="PVX7" s="85"/>
      <c r="PVY7" s="85"/>
      <c r="PVZ7" s="85"/>
      <c r="PWA7" s="85"/>
      <c r="PWB7" s="85"/>
      <c r="PWC7" s="85"/>
      <c r="PWD7" s="85"/>
      <c r="PWE7" s="85"/>
      <c r="PWF7" s="85"/>
      <c r="PWG7" s="85"/>
      <c r="PWH7" s="85"/>
      <c r="PWI7" s="85"/>
      <c r="PWJ7" s="85"/>
      <c r="PWK7" s="85"/>
      <c r="PWL7" s="85"/>
      <c r="PWM7" s="85"/>
      <c r="PWN7" s="85"/>
      <c r="PWO7" s="85"/>
      <c r="PWP7" s="85"/>
      <c r="PWQ7" s="85"/>
      <c r="PWR7" s="85"/>
      <c r="PWS7" s="85"/>
      <c r="PWT7" s="85"/>
      <c r="PWU7" s="85"/>
      <c r="PWV7" s="85"/>
      <c r="PWW7" s="85"/>
      <c r="PWX7" s="85"/>
      <c r="PWY7" s="85"/>
      <c r="PWZ7" s="85"/>
      <c r="PXA7" s="85"/>
      <c r="PXB7" s="85"/>
      <c r="PXC7" s="85"/>
      <c r="PXD7" s="85"/>
      <c r="PXE7" s="85"/>
      <c r="PXF7" s="85"/>
      <c r="PXG7" s="85"/>
      <c r="PXH7" s="85"/>
      <c r="PXI7" s="85"/>
      <c r="PXJ7" s="85"/>
      <c r="PXK7" s="85"/>
      <c r="PXL7" s="85"/>
      <c r="PXM7" s="85"/>
      <c r="PXN7" s="85"/>
      <c r="PXO7" s="85"/>
      <c r="PXP7" s="85"/>
      <c r="PXQ7" s="85"/>
      <c r="PXR7" s="85"/>
      <c r="PXS7" s="85"/>
      <c r="PXT7" s="85"/>
      <c r="PXU7" s="85"/>
      <c r="PXV7" s="85"/>
      <c r="PXW7" s="85"/>
      <c r="PXX7" s="85"/>
      <c r="PXY7" s="85"/>
      <c r="PXZ7" s="85"/>
      <c r="PYA7" s="85"/>
      <c r="PYB7" s="85"/>
      <c r="PYC7" s="85"/>
      <c r="PYD7" s="85"/>
      <c r="PYE7" s="85"/>
      <c r="PYF7" s="85"/>
      <c r="PYG7" s="85"/>
      <c r="PYH7" s="85"/>
      <c r="PYI7" s="85"/>
      <c r="PYJ7" s="85"/>
      <c r="PYK7" s="85"/>
      <c r="PYL7" s="85"/>
      <c r="PYM7" s="85"/>
      <c r="PYN7" s="85"/>
      <c r="PYO7" s="85"/>
      <c r="PYP7" s="85"/>
      <c r="PYQ7" s="85"/>
      <c r="PYR7" s="85"/>
      <c r="PYS7" s="85"/>
      <c r="PYT7" s="85"/>
      <c r="PYU7" s="85"/>
      <c r="PYV7" s="85"/>
      <c r="PYW7" s="85"/>
      <c r="PYX7" s="85"/>
      <c r="PYY7" s="85"/>
      <c r="PYZ7" s="85"/>
      <c r="PZA7" s="85"/>
      <c r="PZB7" s="85"/>
      <c r="PZC7" s="85"/>
      <c r="PZD7" s="85"/>
      <c r="PZE7" s="85"/>
      <c r="PZF7" s="85"/>
      <c r="PZG7" s="85"/>
      <c r="PZH7" s="85"/>
      <c r="PZI7" s="85"/>
      <c r="PZJ7" s="85"/>
      <c r="PZK7" s="85"/>
      <c r="PZL7" s="85"/>
      <c r="PZM7" s="85"/>
      <c r="PZN7" s="85"/>
      <c r="PZO7" s="85"/>
      <c r="PZP7" s="85"/>
      <c r="PZQ7" s="85"/>
      <c r="PZR7" s="85"/>
      <c r="PZS7" s="85"/>
      <c r="PZT7" s="85"/>
      <c r="PZU7" s="85"/>
      <c r="PZV7" s="85"/>
      <c r="PZW7" s="85"/>
      <c r="PZX7" s="85"/>
      <c r="PZY7" s="85"/>
      <c r="PZZ7" s="85"/>
      <c r="QAA7" s="85"/>
      <c r="QAB7" s="85"/>
      <c r="QAC7" s="85"/>
      <c r="QAD7" s="85"/>
      <c r="QAE7" s="85"/>
      <c r="QAF7" s="85"/>
      <c r="QAG7" s="85"/>
      <c r="QAH7" s="85"/>
      <c r="QAI7" s="85"/>
      <c r="QAJ7" s="85"/>
      <c r="QAK7" s="85"/>
      <c r="QAL7" s="85"/>
      <c r="QAM7" s="85"/>
      <c r="QAN7" s="85"/>
      <c r="QAO7" s="85"/>
      <c r="QAP7" s="85"/>
      <c r="QAQ7" s="85"/>
      <c r="QAR7" s="85"/>
      <c r="QAS7" s="85"/>
      <c r="QAT7" s="85"/>
      <c r="QAU7" s="85"/>
      <c r="QAV7" s="85"/>
      <c r="QAW7" s="85"/>
      <c r="QAX7" s="85"/>
      <c r="QAY7" s="85"/>
      <c r="QAZ7" s="85"/>
      <c r="QBA7" s="85"/>
      <c r="QBB7" s="85"/>
      <c r="QBC7" s="85"/>
      <c r="QBD7" s="85"/>
      <c r="QBE7" s="85"/>
      <c r="QBF7" s="85"/>
      <c r="QBG7" s="85"/>
      <c r="QBH7" s="85"/>
      <c r="QBI7" s="85"/>
      <c r="QBJ7" s="85"/>
      <c r="QBK7" s="85"/>
      <c r="QBL7" s="85"/>
      <c r="QBM7" s="85"/>
      <c r="QBN7" s="85"/>
      <c r="QBO7" s="85"/>
      <c r="QBP7" s="85"/>
      <c r="QBQ7" s="85"/>
      <c r="QBR7" s="85"/>
      <c r="QBS7" s="85"/>
      <c r="QBT7" s="85"/>
      <c r="QBU7" s="85"/>
      <c r="QBV7" s="85"/>
      <c r="QBW7" s="85"/>
      <c r="QBX7" s="85"/>
      <c r="QBY7" s="85"/>
      <c r="QBZ7" s="85"/>
      <c r="QCA7" s="85"/>
      <c r="QCB7" s="85"/>
      <c r="QCC7" s="85"/>
      <c r="QCD7" s="85"/>
      <c r="QCE7" s="85"/>
      <c r="QCF7" s="85"/>
      <c r="QCG7" s="85"/>
      <c r="QCH7" s="85"/>
      <c r="QCI7" s="85"/>
      <c r="QCJ7" s="85"/>
      <c r="QCK7" s="85"/>
      <c r="QCL7" s="85"/>
      <c r="QCM7" s="85"/>
      <c r="QCN7" s="85"/>
      <c r="QCO7" s="85"/>
      <c r="QCP7" s="85"/>
      <c r="QCQ7" s="85"/>
      <c r="QCR7" s="85"/>
      <c r="QCS7" s="85"/>
      <c r="QCT7" s="85"/>
      <c r="QCU7" s="85"/>
      <c r="QCV7" s="85"/>
      <c r="QCW7" s="85"/>
      <c r="QCX7" s="85"/>
      <c r="QCY7" s="85"/>
      <c r="QCZ7" s="85"/>
      <c r="QDA7" s="85"/>
      <c r="QDB7" s="85"/>
      <c r="QDC7" s="85"/>
      <c r="QDD7" s="85"/>
      <c r="QDE7" s="85"/>
      <c r="QDF7" s="85"/>
      <c r="QDG7" s="85"/>
      <c r="QDH7" s="85"/>
      <c r="QDI7" s="85"/>
      <c r="QDJ7" s="85"/>
      <c r="QDK7" s="85"/>
      <c r="QDL7" s="85"/>
      <c r="QDM7" s="85"/>
      <c r="QDN7" s="85"/>
      <c r="QDO7" s="85"/>
      <c r="QDP7" s="85"/>
      <c r="QDQ7" s="85"/>
      <c r="QDR7" s="85"/>
      <c r="QDS7" s="85"/>
      <c r="QDT7" s="85"/>
      <c r="QDU7" s="85"/>
      <c r="QDV7" s="85"/>
      <c r="QDW7" s="85"/>
      <c r="QDX7" s="85"/>
      <c r="QDY7" s="85"/>
      <c r="QDZ7" s="85"/>
      <c r="QEA7" s="85"/>
      <c r="QEB7" s="85"/>
      <c r="QEC7" s="85"/>
      <c r="QED7" s="85"/>
      <c r="QEE7" s="85"/>
      <c r="QEF7" s="85"/>
      <c r="QEG7" s="85"/>
      <c r="QEH7" s="85"/>
      <c r="QEI7" s="85"/>
      <c r="QEJ7" s="85"/>
      <c r="QEK7" s="85"/>
      <c r="QEL7" s="85"/>
      <c r="QEM7" s="85"/>
      <c r="QEN7" s="85"/>
      <c r="QEO7" s="85"/>
      <c r="QEP7" s="85"/>
      <c r="QEQ7" s="85"/>
      <c r="QER7" s="85"/>
      <c r="QES7" s="85"/>
      <c r="QET7" s="85"/>
      <c r="QEU7" s="85"/>
      <c r="QEV7" s="85"/>
      <c r="QEW7" s="85"/>
      <c r="QEX7" s="85"/>
      <c r="QEY7" s="85"/>
      <c r="QEZ7" s="85"/>
      <c r="QFA7" s="85"/>
      <c r="QFB7" s="85"/>
      <c r="QFC7" s="85"/>
      <c r="QFD7" s="85"/>
      <c r="QFE7" s="85"/>
      <c r="QFF7" s="85"/>
      <c r="QFG7" s="85"/>
      <c r="QFH7" s="85"/>
      <c r="QFI7" s="85"/>
      <c r="QFJ7" s="85"/>
      <c r="QFK7" s="85"/>
      <c r="QFL7" s="85"/>
      <c r="QFM7" s="85"/>
      <c r="QFN7" s="85"/>
      <c r="QFO7" s="85"/>
      <c r="QFP7" s="85"/>
      <c r="QFQ7" s="85"/>
      <c r="QFR7" s="85"/>
      <c r="QFS7" s="85"/>
      <c r="QFT7" s="85"/>
      <c r="QFU7" s="85"/>
      <c r="QFV7" s="85"/>
      <c r="QFW7" s="85"/>
      <c r="QFX7" s="85"/>
      <c r="QFY7" s="85"/>
      <c r="QFZ7" s="85"/>
      <c r="QGA7" s="85"/>
      <c r="QGB7" s="85"/>
      <c r="QGC7" s="85"/>
      <c r="QGD7" s="85"/>
      <c r="QGE7" s="85"/>
      <c r="QGF7" s="85"/>
      <c r="QGG7" s="85"/>
      <c r="QGH7" s="85"/>
      <c r="QGI7" s="85"/>
      <c r="QGJ7" s="85"/>
      <c r="QGK7" s="85"/>
      <c r="QGL7" s="85"/>
      <c r="QGM7" s="85"/>
      <c r="QGN7" s="85"/>
      <c r="QGO7" s="85"/>
      <c r="QGP7" s="85"/>
      <c r="QGQ7" s="85"/>
      <c r="QGR7" s="85"/>
      <c r="QGS7" s="85"/>
      <c r="QGT7" s="85"/>
      <c r="QGU7" s="85"/>
      <c r="QGV7" s="85"/>
      <c r="QGW7" s="85"/>
      <c r="QGX7" s="85"/>
      <c r="QGY7" s="85"/>
      <c r="QGZ7" s="85"/>
      <c r="QHA7" s="85"/>
      <c r="QHB7" s="85"/>
      <c r="QHC7" s="85"/>
      <c r="QHD7" s="85"/>
      <c r="QHE7" s="85"/>
      <c r="QHF7" s="85"/>
      <c r="QHG7" s="85"/>
      <c r="QHH7" s="85"/>
      <c r="QHI7" s="85"/>
      <c r="QHJ7" s="85"/>
      <c r="QHK7" s="85"/>
      <c r="QHL7" s="85"/>
      <c r="QHM7" s="85"/>
      <c r="QHN7" s="85"/>
      <c r="QHO7" s="85"/>
      <c r="QHP7" s="85"/>
      <c r="QHQ7" s="85"/>
      <c r="QHR7" s="85"/>
      <c r="QHS7" s="85"/>
      <c r="QHT7" s="85"/>
      <c r="QHU7" s="85"/>
      <c r="QHV7" s="85"/>
      <c r="QHW7" s="85"/>
      <c r="QHX7" s="85"/>
      <c r="QHY7" s="85"/>
      <c r="QHZ7" s="85"/>
      <c r="QIA7" s="85"/>
      <c r="QIB7" s="85"/>
      <c r="QIC7" s="85"/>
      <c r="QID7" s="85"/>
      <c r="QIE7" s="85"/>
      <c r="QIF7" s="85"/>
      <c r="QIG7" s="85"/>
      <c r="QIH7" s="85"/>
      <c r="QII7" s="85"/>
      <c r="QIJ7" s="85"/>
      <c r="QIK7" s="85"/>
      <c r="QIL7" s="85"/>
      <c r="QIM7" s="85"/>
      <c r="QIN7" s="85"/>
      <c r="QIO7" s="85"/>
      <c r="QIP7" s="85"/>
      <c r="QIQ7" s="85"/>
      <c r="QIR7" s="85"/>
      <c r="QIS7" s="85"/>
      <c r="QIT7" s="85"/>
      <c r="QIU7" s="85"/>
      <c r="QIV7" s="85"/>
      <c r="QIW7" s="85"/>
      <c r="QIX7" s="85"/>
      <c r="QIY7" s="85"/>
      <c r="QIZ7" s="85"/>
      <c r="QJA7" s="85"/>
      <c r="QJB7" s="85"/>
      <c r="QJC7" s="85"/>
      <c r="QJD7" s="85"/>
      <c r="QJE7" s="85"/>
      <c r="QJF7" s="85"/>
      <c r="QJG7" s="85"/>
      <c r="QJH7" s="85"/>
      <c r="QJI7" s="85"/>
      <c r="QJJ7" s="85"/>
      <c r="QJK7" s="85"/>
      <c r="QJL7" s="85"/>
      <c r="QJM7" s="85"/>
      <c r="QJN7" s="85"/>
      <c r="QJO7" s="85"/>
      <c r="QJP7" s="85"/>
      <c r="QJQ7" s="85"/>
      <c r="QJR7" s="85"/>
      <c r="QJS7" s="85"/>
      <c r="QJT7" s="85"/>
      <c r="QJU7" s="85"/>
      <c r="QJV7" s="85"/>
      <c r="QJW7" s="85"/>
      <c r="QJX7" s="85"/>
      <c r="QJY7" s="85"/>
      <c r="QJZ7" s="85"/>
      <c r="QKA7" s="85"/>
      <c r="QKB7" s="85"/>
      <c r="QKC7" s="85"/>
      <c r="QKD7" s="85"/>
      <c r="QKE7" s="85"/>
      <c r="QKF7" s="85"/>
      <c r="QKG7" s="85"/>
      <c r="QKH7" s="85"/>
      <c r="QKI7" s="85"/>
      <c r="QKJ7" s="85"/>
      <c r="QKK7" s="85"/>
      <c r="QKL7" s="85"/>
      <c r="QKM7" s="85"/>
      <c r="QKN7" s="85"/>
      <c r="QKO7" s="85"/>
      <c r="QKP7" s="85"/>
      <c r="QKQ7" s="85"/>
      <c r="QKR7" s="85"/>
      <c r="QKS7" s="85"/>
      <c r="QKT7" s="85"/>
      <c r="QKU7" s="85"/>
      <c r="QKV7" s="85"/>
      <c r="QKW7" s="85"/>
      <c r="QKX7" s="85"/>
      <c r="QKY7" s="85"/>
      <c r="QKZ7" s="85"/>
      <c r="QLA7" s="85"/>
      <c r="QLB7" s="85"/>
      <c r="QLC7" s="85"/>
      <c r="QLD7" s="85"/>
      <c r="QLE7" s="85"/>
      <c r="QLF7" s="85"/>
      <c r="QLG7" s="85"/>
      <c r="QLH7" s="85"/>
      <c r="QLI7" s="85"/>
      <c r="QLJ7" s="85"/>
      <c r="QLK7" s="85"/>
      <c r="QLL7" s="85"/>
      <c r="QLM7" s="85"/>
      <c r="QLN7" s="85"/>
      <c r="QLO7" s="85"/>
      <c r="QLP7" s="85"/>
      <c r="QLQ7" s="85"/>
      <c r="QLR7" s="85"/>
      <c r="QLS7" s="85"/>
      <c r="QLT7" s="85"/>
      <c r="QLU7" s="85"/>
      <c r="QLV7" s="85"/>
      <c r="QLW7" s="85"/>
      <c r="QLX7" s="85"/>
      <c r="QLY7" s="85"/>
      <c r="QLZ7" s="85"/>
      <c r="QMA7" s="85"/>
      <c r="QMB7" s="85"/>
      <c r="QMC7" s="85"/>
      <c r="QMD7" s="85"/>
      <c r="QME7" s="85"/>
      <c r="QMF7" s="85"/>
      <c r="QMG7" s="85"/>
      <c r="QMH7" s="85"/>
      <c r="QMI7" s="85"/>
      <c r="QMJ7" s="85"/>
      <c r="QMK7" s="85"/>
      <c r="QML7" s="85"/>
      <c r="QMM7" s="85"/>
      <c r="QMN7" s="85"/>
      <c r="QMO7" s="85"/>
      <c r="QMP7" s="85"/>
      <c r="QMQ7" s="85"/>
      <c r="QMR7" s="85"/>
      <c r="QMS7" s="85"/>
      <c r="QMT7" s="85"/>
      <c r="QMU7" s="85"/>
      <c r="QMV7" s="85"/>
      <c r="QMW7" s="85"/>
      <c r="QMX7" s="85"/>
      <c r="QMY7" s="85"/>
      <c r="QMZ7" s="85"/>
      <c r="QNA7" s="85"/>
      <c r="QNB7" s="85"/>
      <c r="QNC7" s="85"/>
      <c r="QND7" s="85"/>
      <c r="QNE7" s="85"/>
      <c r="QNF7" s="85"/>
      <c r="QNG7" s="85"/>
      <c r="QNH7" s="85"/>
      <c r="QNI7" s="85"/>
      <c r="QNJ7" s="85"/>
      <c r="QNK7" s="85"/>
      <c r="QNL7" s="85"/>
      <c r="QNM7" s="85"/>
      <c r="QNN7" s="85"/>
      <c r="QNO7" s="85"/>
      <c r="QNP7" s="85"/>
      <c r="QNQ7" s="85"/>
      <c r="QNR7" s="85"/>
      <c r="QNS7" s="85"/>
      <c r="QNT7" s="85"/>
      <c r="QNU7" s="85"/>
      <c r="QNV7" s="85"/>
      <c r="QNW7" s="85"/>
      <c r="QNX7" s="85"/>
      <c r="QNY7" s="85"/>
      <c r="QNZ7" s="85"/>
      <c r="QOA7" s="85"/>
      <c r="QOB7" s="85"/>
      <c r="QOC7" s="85"/>
      <c r="QOD7" s="85"/>
      <c r="QOE7" s="85"/>
      <c r="QOF7" s="85"/>
      <c r="QOG7" s="85"/>
      <c r="QOH7" s="85"/>
      <c r="QOI7" s="85"/>
      <c r="QOJ7" s="85"/>
      <c r="QOK7" s="85"/>
      <c r="QOL7" s="85"/>
      <c r="QOM7" s="85"/>
      <c r="QON7" s="85"/>
      <c r="QOO7" s="85"/>
      <c r="QOP7" s="85"/>
      <c r="QOQ7" s="85"/>
      <c r="QOR7" s="85"/>
      <c r="QOS7" s="85"/>
      <c r="QOT7" s="85"/>
      <c r="QOU7" s="85"/>
      <c r="QOV7" s="85"/>
      <c r="QOW7" s="85"/>
      <c r="QOX7" s="85"/>
      <c r="QOY7" s="85"/>
      <c r="QOZ7" s="85"/>
      <c r="QPA7" s="85"/>
      <c r="QPB7" s="85"/>
      <c r="QPC7" s="85"/>
      <c r="QPD7" s="85"/>
      <c r="QPE7" s="85"/>
      <c r="QPF7" s="85"/>
      <c r="QPG7" s="85"/>
      <c r="QPH7" s="85"/>
      <c r="QPI7" s="85"/>
      <c r="QPJ7" s="85"/>
      <c r="QPK7" s="85"/>
      <c r="QPL7" s="85"/>
      <c r="QPM7" s="85"/>
      <c r="QPN7" s="85"/>
      <c r="QPO7" s="85"/>
      <c r="QPP7" s="85"/>
      <c r="QPQ7" s="85"/>
      <c r="QPR7" s="85"/>
      <c r="QPS7" s="85"/>
      <c r="QPT7" s="85"/>
      <c r="QPU7" s="85"/>
      <c r="QPV7" s="85"/>
      <c r="QPW7" s="85"/>
      <c r="QPX7" s="85"/>
      <c r="QPY7" s="85"/>
      <c r="QPZ7" s="85"/>
      <c r="QQA7" s="85"/>
      <c r="QQB7" s="85"/>
      <c r="QQC7" s="85"/>
      <c r="QQD7" s="85"/>
      <c r="QQE7" s="85"/>
      <c r="QQF7" s="85"/>
      <c r="QQG7" s="85"/>
      <c r="QQH7" s="85"/>
      <c r="QQI7" s="85"/>
      <c r="QQJ7" s="85"/>
      <c r="QQK7" s="85"/>
      <c r="QQL7" s="85"/>
      <c r="QQM7" s="85"/>
      <c r="QQN7" s="85"/>
      <c r="QQO7" s="85"/>
      <c r="QQP7" s="85"/>
      <c r="QQQ7" s="85"/>
      <c r="QQR7" s="85"/>
      <c r="QQS7" s="85"/>
      <c r="QQT7" s="85"/>
      <c r="QQU7" s="85"/>
      <c r="QQV7" s="85"/>
      <c r="QQW7" s="85"/>
      <c r="QQX7" s="85"/>
      <c r="QQY7" s="85"/>
      <c r="QQZ7" s="85"/>
      <c r="QRA7" s="85"/>
      <c r="QRB7" s="85"/>
      <c r="QRC7" s="85"/>
      <c r="QRD7" s="85"/>
      <c r="QRE7" s="85"/>
      <c r="QRF7" s="85"/>
      <c r="QRG7" s="85"/>
      <c r="QRH7" s="85"/>
      <c r="QRI7" s="85"/>
      <c r="QRJ7" s="85"/>
      <c r="QRK7" s="85"/>
      <c r="QRL7" s="85"/>
      <c r="QRM7" s="85"/>
      <c r="QRN7" s="85"/>
      <c r="QRO7" s="85"/>
      <c r="QRP7" s="85"/>
      <c r="QRQ7" s="85"/>
      <c r="QRR7" s="85"/>
      <c r="QRS7" s="85"/>
      <c r="QRT7" s="85"/>
      <c r="QRU7" s="85"/>
      <c r="QRV7" s="85"/>
      <c r="QRW7" s="85"/>
      <c r="QRX7" s="85"/>
      <c r="QRY7" s="85"/>
      <c r="QRZ7" s="85"/>
      <c r="QSA7" s="85"/>
      <c r="QSB7" s="85"/>
      <c r="QSC7" s="85"/>
      <c r="QSD7" s="85"/>
      <c r="QSE7" s="85"/>
      <c r="QSF7" s="85"/>
      <c r="QSG7" s="85"/>
      <c r="QSH7" s="85"/>
      <c r="QSI7" s="85"/>
      <c r="QSJ7" s="85"/>
      <c r="QSK7" s="85"/>
      <c r="QSL7" s="85"/>
      <c r="QSM7" s="85"/>
      <c r="QSN7" s="85"/>
      <c r="QSO7" s="85"/>
      <c r="QSP7" s="85"/>
      <c r="QSQ7" s="85"/>
      <c r="QSR7" s="85"/>
      <c r="QSS7" s="85"/>
      <c r="QST7" s="85"/>
      <c r="QSU7" s="85"/>
      <c r="QSV7" s="85"/>
      <c r="QSW7" s="85"/>
      <c r="QSX7" s="85"/>
      <c r="QSY7" s="85"/>
      <c r="QSZ7" s="85"/>
      <c r="QTA7" s="85"/>
      <c r="QTB7" s="85"/>
      <c r="QTC7" s="85"/>
      <c r="QTD7" s="85"/>
      <c r="QTE7" s="85"/>
      <c r="QTF7" s="85"/>
      <c r="QTG7" s="85"/>
      <c r="QTH7" s="85"/>
      <c r="QTI7" s="85"/>
      <c r="QTJ7" s="85"/>
      <c r="QTK7" s="85"/>
      <c r="QTL7" s="85"/>
      <c r="QTM7" s="85"/>
      <c r="QTN7" s="85"/>
      <c r="QTO7" s="85"/>
      <c r="QTP7" s="85"/>
      <c r="QTQ7" s="85"/>
      <c r="QTR7" s="85"/>
      <c r="QTS7" s="85"/>
      <c r="QTT7" s="85"/>
      <c r="QTU7" s="85"/>
      <c r="QTV7" s="85"/>
      <c r="QTW7" s="85"/>
      <c r="QTX7" s="85"/>
      <c r="QTY7" s="85"/>
      <c r="QTZ7" s="85"/>
      <c r="QUA7" s="85"/>
      <c r="QUB7" s="85"/>
      <c r="QUC7" s="85"/>
      <c r="QUD7" s="85"/>
      <c r="QUE7" s="85"/>
      <c r="QUF7" s="85"/>
      <c r="QUG7" s="85"/>
      <c r="QUH7" s="85"/>
      <c r="QUI7" s="85"/>
      <c r="QUJ7" s="85"/>
      <c r="QUK7" s="85"/>
      <c r="QUL7" s="85"/>
      <c r="QUM7" s="85"/>
      <c r="QUN7" s="85"/>
      <c r="QUO7" s="85"/>
      <c r="QUP7" s="85"/>
      <c r="QUQ7" s="85"/>
      <c r="QUR7" s="85"/>
      <c r="QUS7" s="85"/>
      <c r="QUT7" s="85"/>
      <c r="QUU7" s="85"/>
      <c r="QUV7" s="85"/>
      <c r="QUW7" s="85"/>
      <c r="QUX7" s="85"/>
      <c r="QUY7" s="85"/>
      <c r="QUZ7" s="85"/>
      <c r="QVA7" s="85"/>
      <c r="QVB7" s="85"/>
      <c r="QVC7" s="85"/>
      <c r="QVD7" s="85"/>
      <c r="QVE7" s="85"/>
      <c r="QVF7" s="85"/>
      <c r="QVG7" s="85"/>
      <c r="QVH7" s="85"/>
      <c r="QVI7" s="85"/>
      <c r="QVJ7" s="85"/>
      <c r="QVK7" s="85"/>
      <c r="QVL7" s="85"/>
      <c r="QVM7" s="85"/>
      <c r="QVN7" s="85"/>
      <c r="QVO7" s="85"/>
      <c r="QVP7" s="85"/>
      <c r="QVQ7" s="85"/>
      <c r="QVR7" s="85"/>
      <c r="QVS7" s="85"/>
      <c r="QVT7" s="85"/>
      <c r="QVU7" s="85"/>
      <c r="QVV7" s="85"/>
      <c r="QVW7" s="85"/>
      <c r="QVX7" s="85"/>
      <c r="QVY7" s="85"/>
      <c r="QVZ7" s="85"/>
      <c r="QWA7" s="85"/>
      <c r="QWB7" s="85"/>
      <c r="QWC7" s="85"/>
      <c r="QWD7" s="85"/>
      <c r="QWE7" s="85"/>
      <c r="QWF7" s="85"/>
      <c r="QWG7" s="85"/>
      <c r="QWH7" s="85"/>
      <c r="QWI7" s="85"/>
      <c r="QWJ7" s="85"/>
      <c r="QWK7" s="85"/>
      <c r="QWL7" s="85"/>
      <c r="QWM7" s="85"/>
      <c r="QWN7" s="85"/>
      <c r="QWO7" s="85"/>
      <c r="QWP7" s="85"/>
      <c r="QWQ7" s="85"/>
      <c r="QWR7" s="85"/>
      <c r="QWS7" s="85"/>
      <c r="QWT7" s="85"/>
      <c r="QWU7" s="85"/>
      <c r="QWV7" s="85"/>
      <c r="QWW7" s="85"/>
      <c r="QWX7" s="85"/>
      <c r="QWY7" s="85"/>
      <c r="QWZ7" s="85"/>
      <c r="QXA7" s="85"/>
      <c r="QXB7" s="85"/>
      <c r="QXC7" s="85"/>
      <c r="QXD7" s="85"/>
      <c r="QXE7" s="85"/>
      <c r="QXF7" s="85"/>
      <c r="QXG7" s="85"/>
      <c r="QXH7" s="85"/>
      <c r="QXI7" s="85"/>
      <c r="QXJ7" s="85"/>
      <c r="QXK7" s="85"/>
      <c r="QXL7" s="85"/>
      <c r="QXM7" s="85"/>
      <c r="QXN7" s="85"/>
      <c r="QXO7" s="85"/>
      <c r="QXP7" s="85"/>
      <c r="QXQ7" s="85"/>
      <c r="QXR7" s="85"/>
      <c r="QXS7" s="85"/>
      <c r="QXT7" s="85"/>
      <c r="QXU7" s="85"/>
      <c r="QXV7" s="85"/>
      <c r="QXW7" s="85"/>
      <c r="QXX7" s="85"/>
      <c r="QXY7" s="85"/>
      <c r="QXZ7" s="85"/>
      <c r="QYA7" s="85"/>
      <c r="QYB7" s="85"/>
      <c r="QYC7" s="85"/>
      <c r="QYD7" s="85"/>
      <c r="QYE7" s="85"/>
      <c r="QYF7" s="85"/>
      <c r="QYG7" s="85"/>
      <c r="QYH7" s="85"/>
      <c r="QYI7" s="85"/>
      <c r="QYJ7" s="85"/>
      <c r="QYK7" s="85"/>
      <c r="QYL7" s="85"/>
      <c r="QYM7" s="85"/>
      <c r="QYN7" s="85"/>
      <c r="QYO7" s="85"/>
      <c r="QYP7" s="85"/>
      <c r="QYQ7" s="85"/>
      <c r="QYR7" s="85"/>
      <c r="QYS7" s="85"/>
      <c r="QYT7" s="85"/>
      <c r="QYU7" s="85"/>
      <c r="QYV7" s="85"/>
      <c r="QYW7" s="85"/>
      <c r="QYX7" s="85"/>
      <c r="QYY7" s="85"/>
      <c r="QYZ7" s="85"/>
      <c r="QZA7" s="85"/>
      <c r="QZB7" s="85"/>
      <c r="QZC7" s="85"/>
      <c r="QZD7" s="85"/>
      <c r="QZE7" s="85"/>
      <c r="QZF7" s="85"/>
      <c r="QZG7" s="85"/>
      <c r="QZH7" s="85"/>
      <c r="QZI7" s="85"/>
      <c r="QZJ7" s="85"/>
      <c r="QZK7" s="85"/>
      <c r="QZL7" s="85"/>
      <c r="QZM7" s="85"/>
      <c r="QZN7" s="85"/>
      <c r="QZO7" s="85"/>
      <c r="QZP7" s="85"/>
      <c r="QZQ7" s="85"/>
      <c r="QZR7" s="85"/>
      <c r="QZS7" s="85"/>
      <c r="QZT7" s="85"/>
      <c r="QZU7" s="85"/>
      <c r="QZV7" s="85"/>
      <c r="QZW7" s="85"/>
      <c r="QZX7" s="85"/>
      <c r="QZY7" s="85"/>
      <c r="QZZ7" s="85"/>
      <c r="RAA7" s="85"/>
      <c r="RAB7" s="85"/>
      <c r="RAC7" s="85"/>
      <c r="RAD7" s="85"/>
      <c r="RAE7" s="85"/>
      <c r="RAF7" s="85"/>
      <c r="RAG7" s="85"/>
      <c r="RAH7" s="85"/>
      <c r="RAI7" s="85"/>
      <c r="RAJ7" s="85"/>
      <c r="RAK7" s="85"/>
      <c r="RAL7" s="85"/>
      <c r="RAM7" s="85"/>
      <c r="RAN7" s="85"/>
      <c r="RAO7" s="85"/>
      <c r="RAP7" s="85"/>
      <c r="RAQ7" s="85"/>
      <c r="RAR7" s="85"/>
      <c r="RAS7" s="85"/>
      <c r="RAT7" s="85"/>
      <c r="RAU7" s="85"/>
      <c r="RAV7" s="85"/>
      <c r="RAW7" s="85"/>
      <c r="RAX7" s="85"/>
      <c r="RAY7" s="85"/>
      <c r="RAZ7" s="85"/>
      <c r="RBA7" s="85"/>
      <c r="RBB7" s="85"/>
      <c r="RBC7" s="85"/>
      <c r="RBD7" s="85"/>
      <c r="RBE7" s="85"/>
      <c r="RBF7" s="85"/>
      <c r="RBG7" s="85"/>
      <c r="RBH7" s="85"/>
      <c r="RBI7" s="85"/>
      <c r="RBJ7" s="85"/>
      <c r="RBK7" s="85"/>
      <c r="RBL7" s="85"/>
      <c r="RBM7" s="85"/>
      <c r="RBN7" s="85"/>
      <c r="RBO7" s="85"/>
      <c r="RBP7" s="85"/>
      <c r="RBQ7" s="85"/>
      <c r="RBR7" s="85"/>
      <c r="RBS7" s="85"/>
      <c r="RBT7" s="85"/>
      <c r="RBU7" s="85"/>
      <c r="RBV7" s="85"/>
      <c r="RBW7" s="85"/>
      <c r="RBX7" s="85"/>
      <c r="RBY7" s="85"/>
      <c r="RBZ7" s="85"/>
      <c r="RCA7" s="85"/>
      <c r="RCB7" s="85"/>
      <c r="RCC7" s="85"/>
      <c r="RCD7" s="85"/>
      <c r="RCE7" s="85"/>
      <c r="RCF7" s="85"/>
      <c r="RCG7" s="85"/>
      <c r="RCH7" s="85"/>
      <c r="RCI7" s="85"/>
      <c r="RCJ7" s="85"/>
      <c r="RCK7" s="85"/>
      <c r="RCL7" s="85"/>
      <c r="RCM7" s="85"/>
      <c r="RCN7" s="85"/>
      <c r="RCO7" s="85"/>
      <c r="RCP7" s="85"/>
      <c r="RCQ7" s="85"/>
      <c r="RCR7" s="85"/>
      <c r="RCS7" s="85"/>
      <c r="RCT7" s="85"/>
      <c r="RCU7" s="85"/>
      <c r="RCV7" s="85"/>
      <c r="RCW7" s="85"/>
      <c r="RCX7" s="85"/>
      <c r="RCY7" s="85"/>
      <c r="RCZ7" s="85"/>
      <c r="RDA7" s="85"/>
      <c r="RDB7" s="85"/>
      <c r="RDC7" s="85"/>
      <c r="RDD7" s="85"/>
      <c r="RDE7" s="85"/>
      <c r="RDF7" s="85"/>
      <c r="RDG7" s="85"/>
      <c r="RDH7" s="85"/>
      <c r="RDI7" s="85"/>
      <c r="RDJ7" s="85"/>
      <c r="RDK7" s="85"/>
      <c r="RDL7" s="85"/>
      <c r="RDM7" s="85"/>
      <c r="RDN7" s="85"/>
      <c r="RDO7" s="85"/>
      <c r="RDP7" s="85"/>
      <c r="RDQ7" s="85"/>
      <c r="RDR7" s="85"/>
      <c r="RDS7" s="85"/>
      <c r="RDT7" s="85"/>
      <c r="RDU7" s="85"/>
      <c r="RDV7" s="85"/>
      <c r="RDW7" s="85"/>
      <c r="RDX7" s="85"/>
      <c r="RDY7" s="85"/>
      <c r="RDZ7" s="85"/>
      <c r="REA7" s="85"/>
      <c r="REB7" s="85"/>
      <c r="REC7" s="85"/>
      <c r="RED7" s="85"/>
      <c r="REE7" s="85"/>
      <c r="REF7" s="85"/>
      <c r="REG7" s="85"/>
      <c r="REH7" s="85"/>
      <c r="REI7" s="85"/>
      <c r="REJ7" s="85"/>
      <c r="REK7" s="85"/>
      <c r="REL7" s="85"/>
      <c r="REM7" s="85"/>
      <c r="REN7" s="85"/>
      <c r="REO7" s="85"/>
      <c r="REP7" s="85"/>
      <c r="REQ7" s="85"/>
      <c r="RER7" s="85"/>
      <c r="RES7" s="85"/>
      <c r="RET7" s="85"/>
      <c r="REU7" s="85"/>
      <c r="REV7" s="85"/>
      <c r="REW7" s="85"/>
      <c r="REX7" s="85"/>
      <c r="REY7" s="85"/>
      <c r="REZ7" s="85"/>
      <c r="RFA7" s="85"/>
      <c r="RFB7" s="85"/>
      <c r="RFC7" s="85"/>
      <c r="RFD7" s="85"/>
      <c r="RFE7" s="85"/>
      <c r="RFF7" s="85"/>
      <c r="RFG7" s="85"/>
      <c r="RFH7" s="85"/>
      <c r="RFI7" s="85"/>
      <c r="RFJ7" s="85"/>
      <c r="RFK7" s="85"/>
      <c r="RFL7" s="85"/>
      <c r="RFM7" s="85"/>
      <c r="RFN7" s="85"/>
      <c r="RFO7" s="85"/>
      <c r="RFP7" s="85"/>
      <c r="RFQ7" s="85"/>
      <c r="RFR7" s="85"/>
      <c r="RFS7" s="85"/>
      <c r="RFT7" s="85"/>
      <c r="RFU7" s="85"/>
      <c r="RFV7" s="85"/>
      <c r="RFW7" s="85"/>
      <c r="RFX7" s="85"/>
      <c r="RFY7" s="85"/>
      <c r="RFZ7" s="85"/>
      <c r="RGA7" s="85"/>
      <c r="RGB7" s="85"/>
      <c r="RGC7" s="85"/>
      <c r="RGD7" s="85"/>
      <c r="RGE7" s="85"/>
      <c r="RGF7" s="85"/>
      <c r="RGG7" s="85"/>
      <c r="RGH7" s="85"/>
      <c r="RGI7" s="85"/>
      <c r="RGJ7" s="85"/>
      <c r="RGK7" s="85"/>
      <c r="RGL7" s="85"/>
      <c r="RGM7" s="85"/>
      <c r="RGN7" s="85"/>
      <c r="RGO7" s="85"/>
      <c r="RGP7" s="85"/>
      <c r="RGQ7" s="85"/>
      <c r="RGR7" s="85"/>
      <c r="RGS7" s="85"/>
      <c r="RGT7" s="85"/>
      <c r="RGU7" s="85"/>
      <c r="RGV7" s="85"/>
      <c r="RGW7" s="85"/>
      <c r="RGX7" s="85"/>
      <c r="RGY7" s="85"/>
      <c r="RGZ7" s="85"/>
      <c r="RHA7" s="85"/>
      <c r="RHB7" s="85"/>
      <c r="RHC7" s="85"/>
      <c r="RHD7" s="85"/>
      <c r="RHE7" s="85"/>
      <c r="RHF7" s="85"/>
      <c r="RHG7" s="85"/>
      <c r="RHH7" s="85"/>
      <c r="RHI7" s="85"/>
      <c r="RHJ7" s="85"/>
      <c r="RHK7" s="85"/>
      <c r="RHL7" s="85"/>
      <c r="RHM7" s="85"/>
      <c r="RHN7" s="85"/>
      <c r="RHO7" s="85"/>
      <c r="RHP7" s="85"/>
      <c r="RHQ7" s="85"/>
      <c r="RHR7" s="85"/>
      <c r="RHS7" s="85"/>
      <c r="RHT7" s="85"/>
      <c r="RHU7" s="85"/>
      <c r="RHV7" s="85"/>
      <c r="RHW7" s="85"/>
      <c r="RHX7" s="85"/>
      <c r="RHY7" s="85"/>
      <c r="RHZ7" s="85"/>
      <c r="RIA7" s="85"/>
      <c r="RIB7" s="85"/>
      <c r="RIC7" s="85"/>
      <c r="RID7" s="85"/>
      <c r="RIE7" s="85"/>
      <c r="RIF7" s="85"/>
      <c r="RIG7" s="85"/>
      <c r="RIH7" s="85"/>
      <c r="RII7" s="85"/>
      <c r="RIJ7" s="85"/>
      <c r="RIK7" s="85"/>
      <c r="RIL7" s="85"/>
      <c r="RIM7" s="85"/>
      <c r="RIN7" s="85"/>
      <c r="RIO7" s="85"/>
      <c r="RIP7" s="85"/>
      <c r="RIQ7" s="85"/>
      <c r="RIR7" s="85"/>
      <c r="RIS7" s="85"/>
      <c r="RIT7" s="85"/>
      <c r="RIU7" s="85"/>
      <c r="RIV7" s="85"/>
      <c r="RIW7" s="85"/>
      <c r="RIX7" s="85"/>
      <c r="RIY7" s="85"/>
      <c r="RIZ7" s="85"/>
      <c r="RJA7" s="85"/>
      <c r="RJB7" s="85"/>
      <c r="RJC7" s="85"/>
      <c r="RJD7" s="85"/>
      <c r="RJE7" s="85"/>
      <c r="RJF7" s="85"/>
      <c r="RJG7" s="85"/>
      <c r="RJH7" s="85"/>
      <c r="RJI7" s="85"/>
      <c r="RJJ7" s="85"/>
      <c r="RJK7" s="85"/>
      <c r="RJL7" s="85"/>
      <c r="RJM7" s="85"/>
      <c r="RJN7" s="85"/>
      <c r="RJO7" s="85"/>
      <c r="RJP7" s="85"/>
      <c r="RJQ7" s="85"/>
      <c r="RJR7" s="85"/>
      <c r="RJS7" s="85"/>
      <c r="RJT7" s="85"/>
      <c r="RJU7" s="85"/>
      <c r="RJV7" s="85"/>
      <c r="RJW7" s="85"/>
      <c r="RJX7" s="85"/>
      <c r="RJY7" s="85"/>
      <c r="RJZ7" s="85"/>
      <c r="RKA7" s="85"/>
      <c r="RKB7" s="85"/>
      <c r="RKC7" s="85"/>
      <c r="RKD7" s="85"/>
      <c r="RKE7" s="85"/>
      <c r="RKF7" s="85"/>
      <c r="RKG7" s="85"/>
      <c r="RKH7" s="85"/>
      <c r="RKI7" s="85"/>
      <c r="RKJ7" s="85"/>
      <c r="RKK7" s="85"/>
      <c r="RKL7" s="85"/>
      <c r="RKM7" s="85"/>
      <c r="RKN7" s="85"/>
      <c r="RKO7" s="85"/>
      <c r="RKP7" s="85"/>
      <c r="RKQ7" s="85"/>
      <c r="RKR7" s="85"/>
      <c r="RKS7" s="85"/>
      <c r="RKT7" s="85"/>
      <c r="RKU7" s="85"/>
      <c r="RKV7" s="85"/>
      <c r="RKW7" s="85"/>
      <c r="RKX7" s="85"/>
      <c r="RKY7" s="85"/>
      <c r="RKZ7" s="85"/>
      <c r="RLA7" s="85"/>
      <c r="RLB7" s="85"/>
      <c r="RLC7" s="85"/>
      <c r="RLD7" s="85"/>
      <c r="RLE7" s="85"/>
      <c r="RLF7" s="85"/>
      <c r="RLG7" s="85"/>
      <c r="RLH7" s="85"/>
      <c r="RLI7" s="85"/>
      <c r="RLJ7" s="85"/>
      <c r="RLK7" s="85"/>
      <c r="RLL7" s="85"/>
      <c r="RLM7" s="85"/>
      <c r="RLN7" s="85"/>
      <c r="RLO7" s="85"/>
      <c r="RLP7" s="85"/>
      <c r="RLQ7" s="85"/>
      <c r="RLR7" s="85"/>
      <c r="RLS7" s="85"/>
      <c r="RLT7" s="85"/>
      <c r="RLU7" s="85"/>
      <c r="RLV7" s="85"/>
      <c r="RLW7" s="85"/>
      <c r="RLX7" s="85"/>
      <c r="RLY7" s="85"/>
      <c r="RLZ7" s="85"/>
      <c r="RMA7" s="85"/>
      <c r="RMB7" s="85"/>
      <c r="RMC7" s="85"/>
      <c r="RMD7" s="85"/>
      <c r="RME7" s="85"/>
      <c r="RMF7" s="85"/>
      <c r="RMG7" s="85"/>
      <c r="RMH7" s="85"/>
      <c r="RMI7" s="85"/>
      <c r="RMJ7" s="85"/>
      <c r="RMK7" s="85"/>
      <c r="RML7" s="85"/>
      <c r="RMM7" s="85"/>
      <c r="RMN7" s="85"/>
      <c r="RMO7" s="85"/>
      <c r="RMP7" s="85"/>
      <c r="RMQ7" s="85"/>
      <c r="RMR7" s="85"/>
      <c r="RMS7" s="85"/>
      <c r="RMT7" s="85"/>
      <c r="RMU7" s="85"/>
      <c r="RMV7" s="85"/>
      <c r="RMW7" s="85"/>
      <c r="RMX7" s="85"/>
      <c r="RMY7" s="85"/>
      <c r="RMZ7" s="85"/>
      <c r="RNA7" s="85"/>
      <c r="RNB7" s="85"/>
      <c r="RNC7" s="85"/>
      <c r="RND7" s="85"/>
      <c r="RNE7" s="85"/>
      <c r="RNF7" s="85"/>
      <c r="RNG7" s="85"/>
      <c r="RNH7" s="85"/>
      <c r="RNI7" s="85"/>
      <c r="RNJ7" s="85"/>
      <c r="RNK7" s="85"/>
      <c r="RNL7" s="85"/>
      <c r="RNM7" s="85"/>
      <c r="RNN7" s="85"/>
      <c r="RNO7" s="85"/>
      <c r="RNP7" s="85"/>
      <c r="RNQ7" s="85"/>
      <c r="RNR7" s="85"/>
      <c r="RNS7" s="85"/>
      <c r="RNT7" s="85"/>
      <c r="RNU7" s="85"/>
      <c r="RNV7" s="85"/>
      <c r="RNW7" s="85"/>
      <c r="RNX7" s="85"/>
      <c r="RNY7" s="85"/>
      <c r="RNZ7" s="85"/>
      <c r="ROA7" s="85"/>
      <c r="ROB7" s="85"/>
      <c r="ROC7" s="85"/>
      <c r="ROD7" s="85"/>
      <c r="ROE7" s="85"/>
      <c r="ROF7" s="85"/>
      <c r="ROG7" s="85"/>
      <c r="ROH7" s="85"/>
      <c r="ROI7" s="85"/>
      <c r="ROJ7" s="85"/>
      <c r="ROK7" s="85"/>
      <c r="ROL7" s="85"/>
      <c r="ROM7" s="85"/>
      <c r="RON7" s="85"/>
      <c r="ROO7" s="85"/>
      <c r="ROP7" s="85"/>
      <c r="ROQ7" s="85"/>
      <c r="ROR7" s="85"/>
      <c r="ROS7" s="85"/>
      <c r="ROT7" s="85"/>
      <c r="ROU7" s="85"/>
      <c r="ROV7" s="85"/>
      <c r="ROW7" s="85"/>
      <c r="ROX7" s="85"/>
      <c r="ROY7" s="85"/>
      <c r="ROZ7" s="85"/>
      <c r="RPA7" s="85"/>
      <c r="RPB7" s="85"/>
      <c r="RPC7" s="85"/>
      <c r="RPD7" s="85"/>
      <c r="RPE7" s="85"/>
      <c r="RPF7" s="85"/>
      <c r="RPG7" s="85"/>
      <c r="RPH7" s="85"/>
      <c r="RPI7" s="85"/>
      <c r="RPJ7" s="85"/>
      <c r="RPK7" s="85"/>
      <c r="RPL7" s="85"/>
      <c r="RPM7" s="85"/>
      <c r="RPN7" s="85"/>
      <c r="RPO7" s="85"/>
      <c r="RPP7" s="85"/>
      <c r="RPQ7" s="85"/>
      <c r="RPR7" s="85"/>
      <c r="RPS7" s="85"/>
      <c r="RPT7" s="85"/>
      <c r="RPU7" s="85"/>
      <c r="RPV7" s="85"/>
      <c r="RPW7" s="85"/>
      <c r="RPX7" s="85"/>
      <c r="RPY7" s="85"/>
      <c r="RPZ7" s="85"/>
      <c r="RQA7" s="85"/>
      <c r="RQB7" s="85"/>
      <c r="RQC7" s="85"/>
      <c r="RQD7" s="85"/>
      <c r="RQE7" s="85"/>
      <c r="RQF7" s="85"/>
      <c r="RQG7" s="85"/>
      <c r="RQH7" s="85"/>
      <c r="RQI7" s="85"/>
      <c r="RQJ7" s="85"/>
      <c r="RQK7" s="85"/>
      <c r="RQL7" s="85"/>
      <c r="RQM7" s="85"/>
      <c r="RQN7" s="85"/>
      <c r="RQO7" s="85"/>
      <c r="RQP7" s="85"/>
      <c r="RQQ7" s="85"/>
      <c r="RQR7" s="85"/>
      <c r="RQS7" s="85"/>
      <c r="RQT7" s="85"/>
      <c r="RQU7" s="85"/>
      <c r="RQV7" s="85"/>
      <c r="RQW7" s="85"/>
      <c r="RQX7" s="85"/>
      <c r="RQY7" s="85"/>
      <c r="RQZ7" s="85"/>
      <c r="RRA7" s="85"/>
      <c r="RRB7" s="85"/>
      <c r="RRC7" s="85"/>
      <c r="RRD7" s="85"/>
      <c r="RRE7" s="85"/>
      <c r="RRF7" s="85"/>
      <c r="RRG7" s="85"/>
      <c r="RRH7" s="85"/>
      <c r="RRI7" s="85"/>
      <c r="RRJ7" s="85"/>
      <c r="RRK7" s="85"/>
      <c r="RRL7" s="85"/>
      <c r="RRM7" s="85"/>
      <c r="RRN7" s="85"/>
      <c r="RRO7" s="85"/>
      <c r="RRP7" s="85"/>
      <c r="RRQ7" s="85"/>
      <c r="RRR7" s="85"/>
      <c r="RRS7" s="85"/>
      <c r="RRT7" s="85"/>
      <c r="RRU7" s="85"/>
      <c r="RRV7" s="85"/>
      <c r="RRW7" s="85"/>
      <c r="RRX7" s="85"/>
      <c r="RRY7" s="85"/>
      <c r="RRZ7" s="85"/>
      <c r="RSA7" s="85"/>
      <c r="RSB7" s="85"/>
      <c r="RSC7" s="85"/>
      <c r="RSD7" s="85"/>
      <c r="RSE7" s="85"/>
      <c r="RSF7" s="85"/>
      <c r="RSG7" s="85"/>
      <c r="RSH7" s="85"/>
      <c r="RSI7" s="85"/>
      <c r="RSJ7" s="85"/>
      <c r="RSK7" s="85"/>
      <c r="RSL7" s="85"/>
      <c r="RSM7" s="85"/>
      <c r="RSN7" s="85"/>
      <c r="RSO7" s="85"/>
      <c r="RSP7" s="85"/>
      <c r="RSQ7" s="85"/>
      <c r="RSR7" s="85"/>
      <c r="RSS7" s="85"/>
      <c r="RST7" s="85"/>
      <c r="RSU7" s="85"/>
      <c r="RSV7" s="85"/>
      <c r="RSW7" s="85"/>
      <c r="RSX7" s="85"/>
      <c r="RSY7" s="85"/>
      <c r="RSZ7" s="85"/>
      <c r="RTA7" s="85"/>
      <c r="RTB7" s="85"/>
      <c r="RTC7" s="85"/>
      <c r="RTD7" s="85"/>
      <c r="RTE7" s="85"/>
      <c r="RTF7" s="85"/>
      <c r="RTG7" s="85"/>
      <c r="RTH7" s="85"/>
      <c r="RTI7" s="85"/>
      <c r="RTJ7" s="85"/>
      <c r="RTK7" s="85"/>
      <c r="RTL7" s="85"/>
      <c r="RTM7" s="85"/>
      <c r="RTN7" s="85"/>
      <c r="RTO7" s="85"/>
      <c r="RTP7" s="85"/>
      <c r="RTQ7" s="85"/>
      <c r="RTR7" s="85"/>
      <c r="RTS7" s="85"/>
      <c r="RTT7" s="85"/>
      <c r="RTU7" s="85"/>
      <c r="RTV7" s="85"/>
      <c r="RTW7" s="85"/>
      <c r="RTX7" s="85"/>
      <c r="RTY7" s="85"/>
      <c r="RTZ7" s="85"/>
      <c r="RUA7" s="85"/>
      <c r="RUB7" s="85"/>
      <c r="RUC7" s="85"/>
      <c r="RUD7" s="85"/>
      <c r="RUE7" s="85"/>
      <c r="RUF7" s="85"/>
      <c r="RUG7" s="85"/>
      <c r="RUH7" s="85"/>
      <c r="RUI7" s="85"/>
      <c r="RUJ7" s="85"/>
      <c r="RUK7" s="85"/>
      <c r="RUL7" s="85"/>
      <c r="RUM7" s="85"/>
      <c r="RUN7" s="85"/>
      <c r="RUO7" s="85"/>
      <c r="RUP7" s="85"/>
      <c r="RUQ7" s="85"/>
      <c r="RUR7" s="85"/>
      <c r="RUS7" s="85"/>
      <c r="RUT7" s="85"/>
      <c r="RUU7" s="85"/>
      <c r="RUV7" s="85"/>
      <c r="RUW7" s="85"/>
      <c r="RUX7" s="85"/>
      <c r="RUY7" s="85"/>
      <c r="RUZ7" s="85"/>
      <c r="RVA7" s="85"/>
      <c r="RVB7" s="85"/>
      <c r="RVC7" s="85"/>
      <c r="RVD7" s="85"/>
      <c r="RVE7" s="85"/>
      <c r="RVF7" s="85"/>
      <c r="RVG7" s="85"/>
      <c r="RVH7" s="85"/>
      <c r="RVI7" s="85"/>
      <c r="RVJ7" s="85"/>
      <c r="RVK7" s="85"/>
      <c r="RVL7" s="85"/>
      <c r="RVM7" s="85"/>
      <c r="RVN7" s="85"/>
      <c r="RVO7" s="85"/>
      <c r="RVP7" s="85"/>
      <c r="RVQ7" s="85"/>
      <c r="RVR7" s="85"/>
      <c r="RVS7" s="85"/>
      <c r="RVT7" s="85"/>
      <c r="RVU7" s="85"/>
      <c r="RVV7" s="85"/>
      <c r="RVW7" s="85"/>
      <c r="RVX7" s="85"/>
      <c r="RVY7" s="85"/>
      <c r="RVZ7" s="85"/>
      <c r="RWA7" s="85"/>
      <c r="RWB7" s="85"/>
      <c r="RWC7" s="85"/>
      <c r="RWD7" s="85"/>
      <c r="RWE7" s="85"/>
      <c r="RWF7" s="85"/>
      <c r="RWG7" s="85"/>
      <c r="RWH7" s="85"/>
      <c r="RWI7" s="85"/>
      <c r="RWJ7" s="85"/>
      <c r="RWK7" s="85"/>
      <c r="RWL7" s="85"/>
      <c r="RWM7" s="85"/>
      <c r="RWN7" s="85"/>
      <c r="RWO7" s="85"/>
      <c r="RWP7" s="85"/>
      <c r="RWQ7" s="85"/>
      <c r="RWR7" s="85"/>
      <c r="RWS7" s="85"/>
      <c r="RWT7" s="85"/>
      <c r="RWU7" s="85"/>
      <c r="RWV7" s="85"/>
      <c r="RWW7" s="85"/>
      <c r="RWX7" s="85"/>
      <c r="RWY7" s="85"/>
      <c r="RWZ7" s="85"/>
      <c r="RXA7" s="85"/>
      <c r="RXB7" s="85"/>
      <c r="RXC7" s="85"/>
      <c r="RXD7" s="85"/>
      <c r="RXE7" s="85"/>
      <c r="RXF7" s="85"/>
      <c r="RXG7" s="85"/>
      <c r="RXH7" s="85"/>
      <c r="RXI7" s="85"/>
      <c r="RXJ7" s="85"/>
      <c r="RXK7" s="85"/>
      <c r="RXL7" s="85"/>
      <c r="RXM7" s="85"/>
      <c r="RXN7" s="85"/>
      <c r="RXO7" s="85"/>
      <c r="RXP7" s="85"/>
      <c r="RXQ7" s="85"/>
      <c r="RXR7" s="85"/>
      <c r="RXS7" s="85"/>
      <c r="RXT7" s="85"/>
      <c r="RXU7" s="85"/>
      <c r="RXV7" s="85"/>
      <c r="RXW7" s="85"/>
      <c r="RXX7" s="85"/>
      <c r="RXY7" s="85"/>
      <c r="RXZ7" s="85"/>
      <c r="RYA7" s="85"/>
      <c r="RYB7" s="85"/>
      <c r="RYC7" s="85"/>
      <c r="RYD7" s="85"/>
      <c r="RYE7" s="85"/>
      <c r="RYF7" s="85"/>
      <c r="RYG7" s="85"/>
      <c r="RYH7" s="85"/>
      <c r="RYI7" s="85"/>
      <c r="RYJ7" s="85"/>
      <c r="RYK7" s="85"/>
      <c r="RYL7" s="85"/>
      <c r="RYM7" s="85"/>
      <c r="RYN7" s="85"/>
      <c r="RYO7" s="85"/>
      <c r="RYP7" s="85"/>
      <c r="RYQ7" s="85"/>
      <c r="RYR7" s="85"/>
      <c r="RYS7" s="85"/>
      <c r="RYT7" s="85"/>
      <c r="RYU7" s="85"/>
      <c r="RYV7" s="85"/>
      <c r="RYW7" s="85"/>
      <c r="RYX7" s="85"/>
      <c r="RYY7" s="85"/>
      <c r="RYZ7" s="85"/>
      <c r="RZA7" s="85"/>
      <c r="RZB7" s="85"/>
      <c r="RZC7" s="85"/>
      <c r="RZD7" s="85"/>
      <c r="RZE7" s="85"/>
      <c r="RZF7" s="85"/>
      <c r="RZG7" s="85"/>
      <c r="RZH7" s="85"/>
      <c r="RZI7" s="85"/>
      <c r="RZJ7" s="85"/>
      <c r="RZK7" s="85"/>
      <c r="RZL7" s="85"/>
      <c r="RZM7" s="85"/>
      <c r="RZN7" s="85"/>
      <c r="RZO7" s="85"/>
      <c r="RZP7" s="85"/>
      <c r="RZQ7" s="85"/>
      <c r="RZR7" s="85"/>
      <c r="RZS7" s="85"/>
      <c r="RZT7" s="85"/>
      <c r="RZU7" s="85"/>
      <c r="RZV7" s="85"/>
      <c r="RZW7" s="85"/>
      <c r="RZX7" s="85"/>
      <c r="RZY7" s="85"/>
      <c r="RZZ7" s="85"/>
      <c r="SAA7" s="85"/>
      <c r="SAB7" s="85"/>
      <c r="SAC7" s="85"/>
      <c r="SAD7" s="85"/>
      <c r="SAE7" s="85"/>
      <c r="SAF7" s="85"/>
      <c r="SAG7" s="85"/>
      <c r="SAH7" s="85"/>
      <c r="SAI7" s="85"/>
      <c r="SAJ7" s="85"/>
      <c r="SAK7" s="85"/>
      <c r="SAL7" s="85"/>
      <c r="SAM7" s="85"/>
      <c r="SAN7" s="85"/>
      <c r="SAO7" s="85"/>
      <c r="SAP7" s="85"/>
      <c r="SAQ7" s="85"/>
      <c r="SAR7" s="85"/>
      <c r="SAS7" s="85"/>
      <c r="SAT7" s="85"/>
      <c r="SAU7" s="85"/>
      <c r="SAV7" s="85"/>
      <c r="SAW7" s="85"/>
      <c r="SAX7" s="85"/>
      <c r="SAY7" s="85"/>
      <c r="SAZ7" s="85"/>
      <c r="SBA7" s="85"/>
      <c r="SBB7" s="85"/>
      <c r="SBC7" s="85"/>
      <c r="SBD7" s="85"/>
      <c r="SBE7" s="85"/>
      <c r="SBF7" s="85"/>
      <c r="SBG7" s="85"/>
      <c r="SBH7" s="85"/>
      <c r="SBI7" s="85"/>
      <c r="SBJ7" s="85"/>
      <c r="SBK7" s="85"/>
      <c r="SBL7" s="85"/>
      <c r="SBM7" s="85"/>
      <c r="SBN7" s="85"/>
      <c r="SBO7" s="85"/>
      <c r="SBP7" s="85"/>
      <c r="SBQ7" s="85"/>
      <c r="SBR7" s="85"/>
      <c r="SBS7" s="85"/>
      <c r="SBT7" s="85"/>
      <c r="SBU7" s="85"/>
      <c r="SBV7" s="85"/>
      <c r="SBW7" s="85"/>
      <c r="SBX7" s="85"/>
      <c r="SBY7" s="85"/>
      <c r="SBZ7" s="85"/>
      <c r="SCA7" s="85"/>
      <c r="SCB7" s="85"/>
      <c r="SCC7" s="85"/>
      <c r="SCD7" s="85"/>
      <c r="SCE7" s="85"/>
      <c r="SCF7" s="85"/>
      <c r="SCG7" s="85"/>
      <c r="SCH7" s="85"/>
      <c r="SCI7" s="85"/>
      <c r="SCJ7" s="85"/>
      <c r="SCK7" s="85"/>
      <c r="SCL7" s="85"/>
      <c r="SCM7" s="85"/>
      <c r="SCN7" s="85"/>
      <c r="SCO7" s="85"/>
      <c r="SCP7" s="85"/>
      <c r="SCQ7" s="85"/>
      <c r="SCR7" s="85"/>
      <c r="SCS7" s="85"/>
      <c r="SCT7" s="85"/>
      <c r="SCU7" s="85"/>
      <c r="SCV7" s="85"/>
      <c r="SCW7" s="85"/>
      <c r="SCX7" s="85"/>
      <c r="SCY7" s="85"/>
      <c r="SCZ7" s="85"/>
      <c r="SDA7" s="85"/>
      <c r="SDB7" s="85"/>
      <c r="SDC7" s="85"/>
      <c r="SDD7" s="85"/>
      <c r="SDE7" s="85"/>
      <c r="SDF7" s="85"/>
      <c r="SDG7" s="85"/>
      <c r="SDH7" s="85"/>
      <c r="SDI7" s="85"/>
      <c r="SDJ7" s="85"/>
      <c r="SDK7" s="85"/>
      <c r="SDL7" s="85"/>
      <c r="SDM7" s="85"/>
      <c r="SDN7" s="85"/>
      <c r="SDO7" s="85"/>
      <c r="SDP7" s="85"/>
      <c r="SDQ7" s="85"/>
      <c r="SDR7" s="85"/>
      <c r="SDS7" s="85"/>
      <c r="SDT7" s="85"/>
      <c r="SDU7" s="85"/>
      <c r="SDV7" s="85"/>
      <c r="SDW7" s="85"/>
      <c r="SDX7" s="85"/>
      <c r="SDY7" s="85"/>
      <c r="SDZ7" s="85"/>
      <c r="SEA7" s="85"/>
      <c r="SEB7" s="85"/>
      <c r="SEC7" s="85"/>
      <c r="SED7" s="85"/>
      <c r="SEE7" s="85"/>
      <c r="SEF7" s="85"/>
      <c r="SEG7" s="85"/>
      <c r="SEH7" s="85"/>
      <c r="SEI7" s="85"/>
      <c r="SEJ7" s="85"/>
      <c r="SEK7" s="85"/>
      <c r="SEL7" s="85"/>
      <c r="SEM7" s="85"/>
      <c r="SEN7" s="85"/>
      <c r="SEO7" s="85"/>
      <c r="SEP7" s="85"/>
      <c r="SEQ7" s="85"/>
      <c r="SER7" s="85"/>
      <c r="SES7" s="85"/>
      <c r="SET7" s="85"/>
      <c r="SEU7" s="85"/>
      <c r="SEV7" s="85"/>
      <c r="SEW7" s="85"/>
      <c r="SEX7" s="85"/>
      <c r="SEY7" s="85"/>
      <c r="SEZ7" s="85"/>
      <c r="SFA7" s="85"/>
      <c r="SFB7" s="85"/>
      <c r="SFC7" s="85"/>
      <c r="SFD7" s="85"/>
      <c r="SFE7" s="85"/>
      <c r="SFF7" s="85"/>
      <c r="SFG7" s="85"/>
      <c r="SFH7" s="85"/>
      <c r="SFI7" s="85"/>
      <c r="SFJ7" s="85"/>
      <c r="SFK7" s="85"/>
      <c r="SFL7" s="85"/>
      <c r="SFM7" s="85"/>
      <c r="SFN7" s="85"/>
      <c r="SFO7" s="85"/>
      <c r="SFP7" s="85"/>
      <c r="SFQ7" s="85"/>
      <c r="SFR7" s="85"/>
      <c r="SFS7" s="85"/>
      <c r="SFT7" s="85"/>
      <c r="SFU7" s="85"/>
      <c r="SFV7" s="85"/>
      <c r="SFW7" s="85"/>
      <c r="SFX7" s="85"/>
      <c r="SFY7" s="85"/>
      <c r="SFZ7" s="85"/>
      <c r="SGA7" s="85"/>
      <c r="SGB7" s="85"/>
      <c r="SGC7" s="85"/>
      <c r="SGD7" s="85"/>
      <c r="SGE7" s="85"/>
      <c r="SGF7" s="85"/>
      <c r="SGG7" s="85"/>
      <c r="SGH7" s="85"/>
      <c r="SGI7" s="85"/>
      <c r="SGJ7" s="85"/>
      <c r="SGK7" s="85"/>
      <c r="SGL7" s="85"/>
      <c r="SGM7" s="85"/>
      <c r="SGN7" s="85"/>
      <c r="SGO7" s="85"/>
      <c r="SGP7" s="85"/>
      <c r="SGQ7" s="85"/>
      <c r="SGR7" s="85"/>
      <c r="SGS7" s="85"/>
      <c r="SGT7" s="85"/>
      <c r="SGU7" s="85"/>
      <c r="SGV7" s="85"/>
      <c r="SGW7" s="85"/>
      <c r="SGX7" s="85"/>
      <c r="SGY7" s="85"/>
      <c r="SGZ7" s="85"/>
      <c r="SHA7" s="85"/>
      <c r="SHB7" s="85"/>
      <c r="SHC7" s="85"/>
      <c r="SHD7" s="85"/>
      <c r="SHE7" s="85"/>
      <c r="SHF7" s="85"/>
      <c r="SHG7" s="85"/>
      <c r="SHH7" s="85"/>
      <c r="SHI7" s="85"/>
      <c r="SHJ7" s="85"/>
      <c r="SHK7" s="85"/>
      <c r="SHL7" s="85"/>
      <c r="SHM7" s="85"/>
      <c r="SHN7" s="85"/>
      <c r="SHO7" s="85"/>
      <c r="SHP7" s="85"/>
      <c r="SHQ7" s="85"/>
      <c r="SHR7" s="85"/>
      <c r="SHS7" s="85"/>
      <c r="SHT7" s="85"/>
      <c r="SHU7" s="85"/>
      <c r="SHV7" s="85"/>
      <c r="SHW7" s="85"/>
      <c r="SHX7" s="85"/>
      <c r="SHY7" s="85"/>
      <c r="SHZ7" s="85"/>
      <c r="SIA7" s="85"/>
      <c r="SIB7" s="85"/>
      <c r="SIC7" s="85"/>
      <c r="SID7" s="85"/>
      <c r="SIE7" s="85"/>
      <c r="SIF7" s="85"/>
      <c r="SIG7" s="85"/>
      <c r="SIH7" s="85"/>
      <c r="SII7" s="85"/>
      <c r="SIJ7" s="85"/>
      <c r="SIK7" s="85"/>
      <c r="SIL7" s="85"/>
      <c r="SIM7" s="85"/>
      <c r="SIN7" s="85"/>
      <c r="SIO7" s="85"/>
      <c r="SIP7" s="85"/>
      <c r="SIQ7" s="85"/>
      <c r="SIR7" s="85"/>
      <c r="SIS7" s="85"/>
      <c r="SIT7" s="85"/>
      <c r="SIU7" s="85"/>
      <c r="SIV7" s="85"/>
      <c r="SIW7" s="85"/>
      <c r="SIX7" s="85"/>
      <c r="SIY7" s="85"/>
      <c r="SIZ7" s="85"/>
      <c r="SJA7" s="85"/>
      <c r="SJB7" s="85"/>
      <c r="SJC7" s="85"/>
      <c r="SJD7" s="85"/>
      <c r="SJE7" s="85"/>
      <c r="SJF7" s="85"/>
      <c r="SJG7" s="85"/>
      <c r="SJH7" s="85"/>
      <c r="SJI7" s="85"/>
      <c r="SJJ7" s="85"/>
      <c r="SJK7" s="85"/>
      <c r="SJL7" s="85"/>
      <c r="SJM7" s="85"/>
      <c r="SJN7" s="85"/>
      <c r="SJO7" s="85"/>
      <c r="SJP7" s="85"/>
      <c r="SJQ7" s="85"/>
      <c r="SJR7" s="85"/>
      <c r="SJS7" s="85"/>
      <c r="SJT7" s="85"/>
      <c r="SJU7" s="85"/>
      <c r="SJV7" s="85"/>
      <c r="SJW7" s="85"/>
      <c r="SJX7" s="85"/>
      <c r="SJY7" s="85"/>
      <c r="SJZ7" s="85"/>
      <c r="SKA7" s="85"/>
      <c r="SKB7" s="85"/>
      <c r="SKC7" s="85"/>
      <c r="SKD7" s="85"/>
      <c r="SKE7" s="85"/>
      <c r="SKF7" s="85"/>
      <c r="SKG7" s="85"/>
      <c r="SKH7" s="85"/>
      <c r="SKI7" s="85"/>
      <c r="SKJ7" s="85"/>
      <c r="SKK7" s="85"/>
      <c r="SKL7" s="85"/>
      <c r="SKM7" s="85"/>
      <c r="SKN7" s="85"/>
      <c r="SKO7" s="85"/>
      <c r="SKP7" s="85"/>
      <c r="SKQ7" s="85"/>
      <c r="SKR7" s="85"/>
      <c r="SKS7" s="85"/>
      <c r="SKT7" s="85"/>
      <c r="SKU7" s="85"/>
      <c r="SKV7" s="85"/>
      <c r="SKW7" s="85"/>
      <c r="SKX7" s="85"/>
      <c r="SKY7" s="85"/>
      <c r="SKZ7" s="85"/>
      <c r="SLA7" s="85"/>
      <c r="SLB7" s="85"/>
      <c r="SLC7" s="85"/>
      <c r="SLD7" s="85"/>
      <c r="SLE7" s="85"/>
      <c r="SLF7" s="85"/>
      <c r="SLG7" s="85"/>
      <c r="SLH7" s="85"/>
      <c r="SLI7" s="85"/>
      <c r="SLJ7" s="85"/>
      <c r="SLK7" s="85"/>
      <c r="SLL7" s="85"/>
      <c r="SLM7" s="85"/>
      <c r="SLN7" s="85"/>
      <c r="SLO7" s="85"/>
      <c r="SLP7" s="85"/>
      <c r="SLQ7" s="85"/>
      <c r="SLR7" s="85"/>
      <c r="SLS7" s="85"/>
      <c r="SLT7" s="85"/>
      <c r="SLU7" s="85"/>
      <c r="SLV7" s="85"/>
      <c r="SLW7" s="85"/>
      <c r="SLX7" s="85"/>
      <c r="SLY7" s="85"/>
      <c r="SLZ7" s="85"/>
      <c r="SMA7" s="85"/>
      <c r="SMB7" s="85"/>
      <c r="SMC7" s="85"/>
      <c r="SMD7" s="85"/>
      <c r="SME7" s="85"/>
      <c r="SMF7" s="85"/>
      <c r="SMG7" s="85"/>
      <c r="SMH7" s="85"/>
      <c r="SMI7" s="85"/>
      <c r="SMJ7" s="85"/>
      <c r="SMK7" s="85"/>
      <c r="SML7" s="85"/>
      <c r="SMM7" s="85"/>
      <c r="SMN7" s="85"/>
      <c r="SMO7" s="85"/>
      <c r="SMP7" s="85"/>
      <c r="SMQ7" s="85"/>
      <c r="SMR7" s="85"/>
      <c r="SMS7" s="85"/>
      <c r="SMT7" s="85"/>
      <c r="SMU7" s="85"/>
      <c r="SMV7" s="85"/>
      <c r="SMW7" s="85"/>
      <c r="SMX7" s="85"/>
      <c r="SMY7" s="85"/>
      <c r="SMZ7" s="85"/>
      <c r="SNA7" s="85"/>
      <c r="SNB7" s="85"/>
      <c r="SNC7" s="85"/>
      <c r="SND7" s="85"/>
      <c r="SNE7" s="85"/>
      <c r="SNF7" s="85"/>
      <c r="SNG7" s="85"/>
      <c r="SNH7" s="85"/>
      <c r="SNI7" s="85"/>
      <c r="SNJ7" s="85"/>
      <c r="SNK7" s="85"/>
      <c r="SNL7" s="85"/>
      <c r="SNM7" s="85"/>
      <c r="SNN7" s="85"/>
      <c r="SNO7" s="85"/>
      <c r="SNP7" s="85"/>
      <c r="SNQ7" s="85"/>
      <c r="SNR7" s="85"/>
      <c r="SNS7" s="85"/>
      <c r="SNT7" s="85"/>
      <c r="SNU7" s="85"/>
      <c r="SNV7" s="85"/>
      <c r="SNW7" s="85"/>
      <c r="SNX7" s="85"/>
      <c r="SNY7" s="85"/>
      <c r="SNZ7" s="85"/>
      <c r="SOA7" s="85"/>
      <c r="SOB7" s="85"/>
      <c r="SOC7" s="85"/>
      <c r="SOD7" s="85"/>
      <c r="SOE7" s="85"/>
      <c r="SOF7" s="85"/>
      <c r="SOG7" s="85"/>
      <c r="SOH7" s="85"/>
      <c r="SOI7" s="85"/>
      <c r="SOJ7" s="85"/>
      <c r="SOK7" s="85"/>
      <c r="SOL7" s="85"/>
      <c r="SOM7" s="85"/>
      <c r="SON7" s="85"/>
      <c r="SOO7" s="85"/>
      <c r="SOP7" s="85"/>
      <c r="SOQ7" s="85"/>
      <c r="SOR7" s="85"/>
      <c r="SOS7" s="85"/>
      <c r="SOT7" s="85"/>
      <c r="SOU7" s="85"/>
      <c r="SOV7" s="85"/>
      <c r="SOW7" s="85"/>
      <c r="SOX7" s="85"/>
      <c r="SOY7" s="85"/>
      <c r="SOZ7" s="85"/>
      <c r="SPA7" s="85"/>
      <c r="SPB7" s="85"/>
      <c r="SPC7" s="85"/>
      <c r="SPD7" s="85"/>
      <c r="SPE7" s="85"/>
      <c r="SPF7" s="85"/>
      <c r="SPG7" s="85"/>
      <c r="SPH7" s="85"/>
      <c r="SPI7" s="85"/>
      <c r="SPJ7" s="85"/>
      <c r="SPK7" s="85"/>
      <c r="SPL7" s="85"/>
      <c r="SPM7" s="85"/>
      <c r="SPN7" s="85"/>
      <c r="SPO7" s="85"/>
      <c r="SPP7" s="85"/>
      <c r="SPQ7" s="85"/>
      <c r="SPR7" s="85"/>
      <c r="SPS7" s="85"/>
      <c r="SPT7" s="85"/>
      <c r="SPU7" s="85"/>
      <c r="SPV7" s="85"/>
      <c r="SPW7" s="85"/>
      <c r="SPX7" s="85"/>
      <c r="SPY7" s="85"/>
      <c r="SPZ7" s="85"/>
      <c r="SQA7" s="85"/>
      <c r="SQB7" s="85"/>
      <c r="SQC7" s="85"/>
      <c r="SQD7" s="85"/>
      <c r="SQE7" s="85"/>
      <c r="SQF7" s="85"/>
      <c r="SQG7" s="85"/>
      <c r="SQH7" s="85"/>
      <c r="SQI7" s="85"/>
      <c r="SQJ7" s="85"/>
      <c r="SQK7" s="85"/>
      <c r="SQL7" s="85"/>
      <c r="SQM7" s="85"/>
      <c r="SQN7" s="85"/>
      <c r="SQO7" s="85"/>
      <c r="SQP7" s="85"/>
      <c r="SQQ7" s="85"/>
      <c r="SQR7" s="85"/>
      <c r="SQS7" s="85"/>
      <c r="SQT7" s="85"/>
      <c r="SQU7" s="85"/>
      <c r="SQV7" s="85"/>
      <c r="SQW7" s="85"/>
      <c r="SQX7" s="85"/>
      <c r="SQY7" s="85"/>
      <c r="SQZ7" s="85"/>
      <c r="SRA7" s="85"/>
      <c r="SRB7" s="85"/>
      <c r="SRC7" s="85"/>
      <c r="SRD7" s="85"/>
      <c r="SRE7" s="85"/>
      <c r="SRF7" s="85"/>
      <c r="SRG7" s="85"/>
      <c r="SRH7" s="85"/>
      <c r="SRI7" s="85"/>
      <c r="SRJ7" s="85"/>
      <c r="SRK7" s="85"/>
      <c r="SRL7" s="85"/>
      <c r="SRM7" s="85"/>
      <c r="SRN7" s="85"/>
      <c r="SRO7" s="85"/>
      <c r="SRP7" s="85"/>
      <c r="SRQ7" s="85"/>
      <c r="SRR7" s="85"/>
      <c r="SRS7" s="85"/>
      <c r="SRT7" s="85"/>
      <c r="SRU7" s="85"/>
      <c r="SRV7" s="85"/>
      <c r="SRW7" s="85"/>
      <c r="SRX7" s="85"/>
      <c r="SRY7" s="85"/>
      <c r="SRZ7" s="85"/>
      <c r="SSA7" s="85"/>
      <c r="SSB7" s="85"/>
      <c r="SSC7" s="85"/>
      <c r="SSD7" s="85"/>
      <c r="SSE7" s="85"/>
      <c r="SSF7" s="85"/>
      <c r="SSG7" s="85"/>
      <c r="SSH7" s="85"/>
      <c r="SSI7" s="85"/>
      <c r="SSJ7" s="85"/>
      <c r="SSK7" s="85"/>
      <c r="SSL7" s="85"/>
      <c r="SSM7" s="85"/>
      <c r="SSN7" s="85"/>
      <c r="SSO7" s="85"/>
      <c r="SSP7" s="85"/>
      <c r="SSQ7" s="85"/>
      <c r="SSR7" s="85"/>
      <c r="SSS7" s="85"/>
      <c r="SST7" s="85"/>
      <c r="SSU7" s="85"/>
      <c r="SSV7" s="85"/>
      <c r="SSW7" s="85"/>
      <c r="SSX7" s="85"/>
      <c r="SSY7" s="85"/>
      <c r="SSZ7" s="85"/>
      <c r="STA7" s="85"/>
      <c r="STB7" s="85"/>
      <c r="STC7" s="85"/>
      <c r="STD7" s="85"/>
      <c r="STE7" s="85"/>
      <c r="STF7" s="85"/>
      <c r="STG7" s="85"/>
      <c r="STH7" s="85"/>
      <c r="STI7" s="85"/>
      <c r="STJ7" s="85"/>
      <c r="STK7" s="85"/>
      <c r="STL7" s="85"/>
      <c r="STM7" s="85"/>
      <c r="STN7" s="85"/>
      <c r="STO7" s="85"/>
      <c r="STP7" s="85"/>
      <c r="STQ7" s="85"/>
      <c r="STR7" s="85"/>
      <c r="STS7" s="85"/>
      <c r="STT7" s="85"/>
      <c r="STU7" s="85"/>
      <c r="STV7" s="85"/>
      <c r="STW7" s="85"/>
      <c r="STX7" s="85"/>
      <c r="STY7" s="85"/>
      <c r="STZ7" s="85"/>
      <c r="SUA7" s="85"/>
      <c r="SUB7" s="85"/>
      <c r="SUC7" s="85"/>
      <c r="SUD7" s="85"/>
      <c r="SUE7" s="85"/>
      <c r="SUF7" s="85"/>
      <c r="SUG7" s="85"/>
      <c r="SUH7" s="85"/>
      <c r="SUI7" s="85"/>
      <c r="SUJ7" s="85"/>
      <c r="SUK7" s="85"/>
      <c r="SUL7" s="85"/>
      <c r="SUM7" s="85"/>
      <c r="SUN7" s="85"/>
      <c r="SUO7" s="85"/>
      <c r="SUP7" s="85"/>
      <c r="SUQ7" s="85"/>
      <c r="SUR7" s="85"/>
      <c r="SUS7" s="85"/>
      <c r="SUT7" s="85"/>
      <c r="SUU7" s="85"/>
      <c r="SUV7" s="85"/>
      <c r="SUW7" s="85"/>
      <c r="SUX7" s="85"/>
      <c r="SUY7" s="85"/>
      <c r="SUZ7" s="85"/>
      <c r="SVA7" s="85"/>
      <c r="SVB7" s="85"/>
      <c r="SVC7" s="85"/>
      <c r="SVD7" s="85"/>
      <c r="SVE7" s="85"/>
      <c r="SVF7" s="85"/>
      <c r="SVG7" s="85"/>
      <c r="SVH7" s="85"/>
      <c r="SVI7" s="85"/>
      <c r="SVJ7" s="85"/>
      <c r="SVK7" s="85"/>
      <c r="SVL7" s="85"/>
      <c r="SVM7" s="85"/>
      <c r="SVN7" s="85"/>
      <c r="SVO7" s="85"/>
      <c r="SVP7" s="85"/>
      <c r="SVQ7" s="85"/>
      <c r="SVR7" s="85"/>
      <c r="SVS7" s="85"/>
      <c r="SVT7" s="85"/>
      <c r="SVU7" s="85"/>
      <c r="SVV7" s="85"/>
      <c r="SVW7" s="85"/>
      <c r="SVX7" s="85"/>
      <c r="SVY7" s="85"/>
      <c r="SVZ7" s="85"/>
      <c r="SWA7" s="85"/>
      <c r="SWB7" s="85"/>
      <c r="SWC7" s="85"/>
      <c r="SWD7" s="85"/>
      <c r="SWE7" s="85"/>
      <c r="SWF7" s="85"/>
      <c r="SWG7" s="85"/>
      <c r="SWH7" s="85"/>
      <c r="SWI7" s="85"/>
      <c r="SWJ7" s="85"/>
      <c r="SWK7" s="85"/>
      <c r="SWL7" s="85"/>
      <c r="SWM7" s="85"/>
      <c r="SWN7" s="85"/>
      <c r="SWO7" s="85"/>
      <c r="SWP7" s="85"/>
      <c r="SWQ7" s="85"/>
      <c r="SWR7" s="85"/>
      <c r="SWS7" s="85"/>
      <c r="SWT7" s="85"/>
      <c r="SWU7" s="85"/>
      <c r="SWV7" s="85"/>
      <c r="SWW7" s="85"/>
      <c r="SWX7" s="85"/>
      <c r="SWY7" s="85"/>
      <c r="SWZ7" s="85"/>
      <c r="SXA7" s="85"/>
      <c r="SXB7" s="85"/>
      <c r="SXC7" s="85"/>
      <c r="SXD7" s="85"/>
      <c r="SXE7" s="85"/>
      <c r="SXF7" s="85"/>
      <c r="SXG7" s="85"/>
      <c r="SXH7" s="85"/>
      <c r="SXI7" s="85"/>
      <c r="SXJ7" s="85"/>
      <c r="SXK7" s="85"/>
      <c r="SXL7" s="85"/>
      <c r="SXM7" s="85"/>
      <c r="SXN7" s="85"/>
      <c r="SXO7" s="85"/>
      <c r="SXP7" s="85"/>
      <c r="SXQ7" s="85"/>
      <c r="SXR7" s="85"/>
      <c r="SXS7" s="85"/>
      <c r="SXT7" s="85"/>
      <c r="SXU7" s="85"/>
      <c r="SXV7" s="85"/>
      <c r="SXW7" s="85"/>
      <c r="SXX7" s="85"/>
      <c r="SXY7" s="85"/>
      <c r="SXZ7" s="85"/>
      <c r="SYA7" s="85"/>
      <c r="SYB7" s="85"/>
      <c r="SYC7" s="85"/>
      <c r="SYD7" s="85"/>
      <c r="SYE7" s="85"/>
      <c r="SYF7" s="85"/>
      <c r="SYG7" s="85"/>
      <c r="SYH7" s="85"/>
      <c r="SYI7" s="85"/>
      <c r="SYJ7" s="85"/>
      <c r="SYK7" s="85"/>
      <c r="SYL7" s="85"/>
      <c r="SYM7" s="85"/>
      <c r="SYN7" s="85"/>
      <c r="SYO7" s="85"/>
      <c r="SYP7" s="85"/>
      <c r="SYQ7" s="85"/>
      <c r="SYR7" s="85"/>
      <c r="SYS7" s="85"/>
      <c r="SYT7" s="85"/>
      <c r="SYU7" s="85"/>
      <c r="SYV7" s="85"/>
      <c r="SYW7" s="85"/>
      <c r="SYX7" s="85"/>
      <c r="SYY7" s="85"/>
      <c r="SYZ7" s="85"/>
      <c r="SZA7" s="85"/>
      <c r="SZB7" s="85"/>
      <c r="SZC7" s="85"/>
      <c r="SZD7" s="85"/>
      <c r="SZE7" s="85"/>
      <c r="SZF7" s="85"/>
      <c r="SZG7" s="85"/>
      <c r="SZH7" s="85"/>
      <c r="SZI7" s="85"/>
      <c r="SZJ7" s="85"/>
      <c r="SZK7" s="85"/>
      <c r="SZL7" s="85"/>
      <c r="SZM7" s="85"/>
      <c r="SZN7" s="85"/>
      <c r="SZO7" s="85"/>
      <c r="SZP7" s="85"/>
      <c r="SZQ7" s="85"/>
      <c r="SZR7" s="85"/>
      <c r="SZS7" s="85"/>
      <c r="SZT7" s="85"/>
      <c r="SZU7" s="85"/>
      <c r="SZV7" s="85"/>
      <c r="SZW7" s="85"/>
      <c r="SZX7" s="85"/>
      <c r="SZY7" s="85"/>
      <c r="SZZ7" s="85"/>
      <c r="TAA7" s="85"/>
      <c r="TAB7" s="85"/>
      <c r="TAC7" s="85"/>
      <c r="TAD7" s="85"/>
      <c r="TAE7" s="85"/>
      <c r="TAF7" s="85"/>
      <c r="TAG7" s="85"/>
      <c r="TAH7" s="85"/>
      <c r="TAI7" s="85"/>
      <c r="TAJ7" s="85"/>
      <c r="TAK7" s="85"/>
      <c r="TAL7" s="85"/>
      <c r="TAM7" s="85"/>
      <c r="TAN7" s="85"/>
      <c r="TAO7" s="85"/>
      <c r="TAP7" s="85"/>
      <c r="TAQ7" s="85"/>
      <c r="TAR7" s="85"/>
      <c r="TAS7" s="85"/>
      <c r="TAT7" s="85"/>
      <c r="TAU7" s="85"/>
      <c r="TAV7" s="85"/>
      <c r="TAW7" s="85"/>
      <c r="TAX7" s="85"/>
      <c r="TAY7" s="85"/>
      <c r="TAZ7" s="85"/>
      <c r="TBA7" s="85"/>
      <c r="TBB7" s="85"/>
      <c r="TBC7" s="85"/>
      <c r="TBD7" s="85"/>
      <c r="TBE7" s="85"/>
      <c r="TBF7" s="85"/>
      <c r="TBG7" s="85"/>
      <c r="TBH7" s="85"/>
      <c r="TBI7" s="85"/>
      <c r="TBJ7" s="85"/>
      <c r="TBK7" s="85"/>
      <c r="TBL7" s="85"/>
      <c r="TBM7" s="85"/>
      <c r="TBN7" s="85"/>
      <c r="TBO7" s="85"/>
      <c r="TBP7" s="85"/>
      <c r="TBQ7" s="85"/>
      <c r="TBR7" s="85"/>
      <c r="TBS7" s="85"/>
      <c r="TBT7" s="85"/>
      <c r="TBU7" s="85"/>
      <c r="TBV7" s="85"/>
      <c r="TBW7" s="85"/>
      <c r="TBX7" s="85"/>
      <c r="TBY7" s="85"/>
      <c r="TBZ7" s="85"/>
      <c r="TCA7" s="85"/>
      <c r="TCB7" s="85"/>
      <c r="TCC7" s="85"/>
      <c r="TCD7" s="85"/>
      <c r="TCE7" s="85"/>
      <c r="TCF7" s="85"/>
      <c r="TCG7" s="85"/>
      <c r="TCH7" s="85"/>
      <c r="TCI7" s="85"/>
      <c r="TCJ7" s="85"/>
      <c r="TCK7" s="85"/>
      <c r="TCL7" s="85"/>
      <c r="TCM7" s="85"/>
      <c r="TCN7" s="85"/>
      <c r="TCO7" s="85"/>
      <c r="TCP7" s="85"/>
      <c r="TCQ7" s="85"/>
      <c r="TCR7" s="85"/>
      <c r="TCS7" s="85"/>
      <c r="TCT7" s="85"/>
      <c r="TCU7" s="85"/>
      <c r="TCV7" s="85"/>
      <c r="TCW7" s="85"/>
      <c r="TCX7" s="85"/>
      <c r="TCY7" s="85"/>
      <c r="TCZ7" s="85"/>
      <c r="TDA7" s="85"/>
      <c r="TDB7" s="85"/>
      <c r="TDC7" s="85"/>
      <c r="TDD7" s="85"/>
      <c r="TDE7" s="85"/>
      <c r="TDF7" s="85"/>
      <c r="TDG7" s="85"/>
      <c r="TDH7" s="85"/>
      <c r="TDI7" s="85"/>
      <c r="TDJ7" s="85"/>
      <c r="TDK7" s="85"/>
      <c r="TDL7" s="85"/>
      <c r="TDM7" s="85"/>
      <c r="TDN7" s="85"/>
      <c r="TDO7" s="85"/>
      <c r="TDP7" s="85"/>
      <c r="TDQ7" s="85"/>
      <c r="TDR7" s="85"/>
      <c r="TDS7" s="85"/>
      <c r="TDT7" s="85"/>
      <c r="TDU7" s="85"/>
      <c r="TDV7" s="85"/>
      <c r="TDW7" s="85"/>
      <c r="TDX7" s="85"/>
      <c r="TDY7" s="85"/>
      <c r="TDZ7" s="85"/>
      <c r="TEA7" s="85"/>
      <c r="TEB7" s="85"/>
      <c r="TEC7" s="85"/>
      <c r="TED7" s="85"/>
      <c r="TEE7" s="85"/>
      <c r="TEF7" s="85"/>
      <c r="TEG7" s="85"/>
      <c r="TEH7" s="85"/>
      <c r="TEI7" s="85"/>
      <c r="TEJ7" s="85"/>
      <c r="TEK7" s="85"/>
      <c r="TEL7" s="85"/>
      <c r="TEM7" s="85"/>
      <c r="TEN7" s="85"/>
      <c r="TEO7" s="85"/>
      <c r="TEP7" s="85"/>
      <c r="TEQ7" s="85"/>
      <c r="TER7" s="85"/>
      <c r="TES7" s="85"/>
      <c r="TET7" s="85"/>
      <c r="TEU7" s="85"/>
      <c r="TEV7" s="85"/>
      <c r="TEW7" s="85"/>
      <c r="TEX7" s="85"/>
      <c r="TEY7" s="85"/>
      <c r="TEZ7" s="85"/>
      <c r="TFA7" s="85"/>
      <c r="TFB7" s="85"/>
      <c r="TFC7" s="85"/>
      <c r="TFD7" s="85"/>
      <c r="TFE7" s="85"/>
      <c r="TFF7" s="85"/>
      <c r="TFG7" s="85"/>
      <c r="TFH7" s="85"/>
      <c r="TFI7" s="85"/>
      <c r="TFJ7" s="85"/>
      <c r="TFK7" s="85"/>
      <c r="TFL7" s="85"/>
      <c r="TFM7" s="85"/>
      <c r="TFN7" s="85"/>
      <c r="TFO7" s="85"/>
      <c r="TFP7" s="85"/>
      <c r="TFQ7" s="85"/>
      <c r="TFR7" s="85"/>
      <c r="TFS7" s="85"/>
      <c r="TFT7" s="85"/>
      <c r="TFU7" s="85"/>
      <c r="TFV7" s="85"/>
      <c r="TFW7" s="85"/>
      <c r="TFX7" s="85"/>
      <c r="TFY7" s="85"/>
      <c r="TFZ7" s="85"/>
      <c r="TGA7" s="85"/>
      <c r="TGB7" s="85"/>
      <c r="TGC7" s="85"/>
      <c r="TGD7" s="85"/>
      <c r="TGE7" s="85"/>
      <c r="TGF7" s="85"/>
      <c r="TGG7" s="85"/>
      <c r="TGH7" s="85"/>
      <c r="TGI7" s="85"/>
      <c r="TGJ7" s="85"/>
      <c r="TGK7" s="85"/>
      <c r="TGL7" s="85"/>
      <c r="TGM7" s="85"/>
      <c r="TGN7" s="85"/>
      <c r="TGO7" s="85"/>
      <c r="TGP7" s="85"/>
      <c r="TGQ7" s="85"/>
      <c r="TGR7" s="85"/>
      <c r="TGS7" s="85"/>
      <c r="TGT7" s="85"/>
      <c r="TGU7" s="85"/>
      <c r="TGV7" s="85"/>
      <c r="TGW7" s="85"/>
      <c r="TGX7" s="85"/>
      <c r="TGY7" s="85"/>
      <c r="TGZ7" s="85"/>
      <c r="THA7" s="85"/>
      <c r="THB7" s="85"/>
      <c r="THC7" s="85"/>
      <c r="THD7" s="85"/>
      <c r="THE7" s="85"/>
      <c r="THF7" s="85"/>
      <c r="THG7" s="85"/>
      <c r="THH7" s="85"/>
      <c r="THI7" s="85"/>
      <c r="THJ7" s="85"/>
      <c r="THK7" s="85"/>
      <c r="THL7" s="85"/>
      <c r="THM7" s="85"/>
      <c r="THN7" s="85"/>
      <c r="THO7" s="85"/>
      <c r="THP7" s="85"/>
      <c r="THQ7" s="85"/>
      <c r="THR7" s="85"/>
      <c r="THS7" s="85"/>
      <c r="THT7" s="85"/>
      <c r="THU7" s="85"/>
      <c r="THV7" s="85"/>
      <c r="THW7" s="85"/>
      <c r="THX7" s="85"/>
      <c r="THY7" s="85"/>
      <c r="THZ7" s="85"/>
      <c r="TIA7" s="85"/>
      <c r="TIB7" s="85"/>
      <c r="TIC7" s="85"/>
      <c r="TID7" s="85"/>
      <c r="TIE7" s="85"/>
      <c r="TIF7" s="85"/>
      <c r="TIG7" s="85"/>
      <c r="TIH7" s="85"/>
      <c r="TII7" s="85"/>
      <c r="TIJ7" s="85"/>
      <c r="TIK7" s="85"/>
      <c r="TIL7" s="85"/>
      <c r="TIM7" s="85"/>
      <c r="TIN7" s="85"/>
      <c r="TIO7" s="85"/>
      <c r="TIP7" s="85"/>
      <c r="TIQ7" s="85"/>
      <c r="TIR7" s="85"/>
      <c r="TIS7" s="85"/>
      <c r="TIT7" s="85"/>
      <c r="TIU7" s="85"/>
      <c r="TIV7" s="85"/>
      <c r="TIW7" s="85"/>
      <c r="TIX7" s="85"/>
      <c r="TIY7" s="85"/>
      <c r="TIZ7" s="85"/>
      <c r="TJA7" s="85"/>
      <c r="TJB7" s="85"/>
      <c r="TJC7" s="85"/>
      <c r="TJD7" s="85"/>
      <c r="TJE7" s="85"/>
      <c r="TJF7" s="85"/>
      <c r="TJG7" s="85"/>
      <c r="TJH7" s="85"/>
      <c r="TJI7" s="85"/>
      <c r="TJJ7" s="85"/>
      <c r="TJK7" s="85"/>
      <c r="TJL7" s="85"/>
      <c r="TJM7" s="85"/>
      <c r="TJN7" s="85"/>
      <c r="TJO7" s="85"/>
      <c r="TJP7" s="85"/>
      <c r="TJQ7" s="85"/>
      <c r="TJR7" s="85"/>
      <c r="TJS7" s="85"/>
      <c r="TJT7" s="85"/>
      <c r="TJU7" s="85"/>
      <c r="TJV7" s="85"/>
      <c r="TJW7" s="85"/>
      <c r="TJX7" s="85"/>
      <c r="TJY7" s="85"/>
      <c r="TJZ7" s="85"/>
      <c r="TKA7" s="85"/>
      <c r="TKB7" s="85"/>
      <c r="TKC7" s="85"/>
      <c r="TKD7" s="85"/>
      <c r="TKE7" s="85"/>
      <c r="TKF7" s="85"/>
      <c r="TKG7" s="85"/>
      <c r="TKH7" s="85"/>
      <c r="TKI7" s="85"/>
      <c r="TKJ7" s="85"/>
      <c r="TKK7" s="85"/>
      <c r="TKL7" s="85"/>
      <c r="TKM7" s="85"/>
      <c r="TKN7" s="85"/>
      <c r="TKO7" s="85"/>
      <c r="TKP7" s="85"/>
      <c r="TKQ7" s="85"/>
      <c r="TKR7" s="85"/>
      <c r="TKS7" s="85"/>
      <c r="TKT7" s="85"/>
      <c r="TKU7" s="85"/>
      <c r="TKV7" s="85"/>
      <c r="TKW7" s="85"/>
      <c r="TKX7" s="85"/>
      <c r="TKY7" s="85"/>
      <c r="TKZ7" s="85"/>
      <c r="TLA7" s="85"/>
      <c r="TLB7" s="85"/>
      <c r="TLC7" s="85"/>
      <c r="TLD7" s="85"/>
      <c r="TLE7" s="85"/>
      <c r="TLF7" s="85"/>
      <c r="TLG7" s="85"/>
      <c r="TLH7" s="85"/>
      <c r="TLI7" s="85"/>
      <c r="TLJ7" s="85"/>
      <c r="TLK7" s="85"/>
      <c r="TLL7" s="85"/>
      <c r="TLM7" s="85"/>
      <c r="TLN7" s="85"/>
      <c r="TLO7" s="85"/>
      <c r="TLP7" s="85"/>
      <c r="TLQ7" s="85"/>
      <c r="TLR7" s="85"/>
      <c r="TLS7" s="85"/>
      <c r="TLT7" s="85"/>
      <c r="TLU7" s="85"/>
      <c r="TLV7" s="85"/>
      <c r="TLW7" s="85"/>
      <c r="TLX7" s="85"/>
      <c r="TLY7" s="85"/>
      <c r="TLZ7" s="85"/>
      <c r="TMA7" s="85"/>
      <c r="TMB7" s="85"/>
      <c r="TMC7" s="85"/>
      <c r="TMD7" s="85"/>
      <c r="TME7" s="85"/>
      <c r="TMF7" s="85"/>
      <c r="TMG7" s="85"/>
      <c r="TMH7" s="85"/>
      <c r="TMI7" s="85"/>
      <c r="TMJ7" s="85"/>
      <c r="TMK7" s="85"/>
      <c r="TML7" s="85"/>
      <c r="TMM7" s="85"/>
      <c r="TMN7" s="85"/>
      <c r="TMO7" s="85"/>
      <c r="TMP7" s="85"/>
      <c r="TMQ7" s="85"/>
      <c r="TMR7" s="85"/>
      <c r="TMS7" s="85"/>
      <c r="TMT7" s="85"/>
      <c r="TMU7" s="85"/>
      <c r="TMV7" s="85"/>
      <c r="TMW7" s="85"/>
      <c r="TMX7" s="85"/>
      <c r="TMY7" s="85"/>
      <c r="TMZ7" s="85"/>
      <c r="TNA7" s="85"/>
      <c r="TNB7" s="85"/>
      <c r="TNC7" s="85"/>
      <c r="TND7" s="85"/>
      <c r="TNE7" s="85"/>
      <c r="TNF7" s="85"/>
      <c r="TNG7" s="85"/>
      <c r="TNH7" s="85"/>
      <c r="TNI7" s="85"/>
      <c r="TNJ7" s="85"/>
      <c r="TNK7" s="85"/>
      <c r="TNL7" s="85"/>
      <c r="TNM7" s="85"/>
      <c r="TNN7" s="85"/>
      <c r="TNO7" s="85"/>
      <c r="TNP7" s="85"/>
      <c r="TNQ7" s="85"/>
      <c r="TNR7" s="85"/>
      <c r="TNS7" s="85"/>
      <c r="TNT7" s="85"/>
      <c r="TNU7" s="85"/>
      <c r="TNV7" s="85"/>
      <c r="TNW7" s="85"/>
      <c r="TNX7" s="85"/>
      <c r="TNY7" s="85"/>
      <c r="TNZ7" s="85"/>
      <c r="TOA7" s="85"/>
      <c r="TOB7" s="85"/>
      <c r="TOC7" s="85"/>
      <c r="TOD7" s="85"/>
      <c r="TOE7" s="85"/>
      <c r="TOF7" s="85"/>
      <c r="TOG7" s="85"/>
      <c r="TOH7" s="85"/>
      <c r="TOI7" s="85"/>
      <c r="TOJ7" s="85"/>
      <c r="TOK7" s="85"/>
      <c r="TOL7" s="85"/>
      <c r="TOM7" s="85"/>
      <c r="TON7" s="85"/>
      <c r="TOO7" s="85"/>
      <c r="TOP7" s="85"/>
      <c r="TOQ7" s="85"/>
      <c r="TOR7" s="85"/>
      <c r="TOS7" s="85"/>
      <c r="TOT7" s="85"/>
      <c r="TOU7" s="85"/>
      <c r="TOV7" s="85"/>
      <c r="TOW7" s="85"/>
      <c r="TOX7" s="85"/>
      <c r="TOY7" s="85"/>
      <c r="TOZ7" s="85"/>
      <c r="TPA7" s="85"/>
      <c r="TPB7" s="85"/>
      <c r="TPC7" s="85"/>
      <c r="TPD7" s="85"/>
      <c r="TPE7" s="85"/>
      <c r="TPF7" s="85"/>
      <c r="TPG7" s="85"/>
      <c r="TPH7" s="85"/>
      <c r="TPI7" s="85"/>
      <c r="TPJ7" s="85"/>
      <c r="TPK7" s="85"/>
      <c r="TPL7" s="85"/>
      <c r="TPM7" s="85"/>
      <c r="TPN7" s="85"/>
      <c r="TPO7" s="85"/>
      <c r="TPP7" s="85"/>
      <c r="TPQ7" s="85"/>
      <c r="TPR7" s="85"/>
      <c r="TPS7" s="85"/>
      <c r="TPT7" s="85"/>
      <c r="TPU7" s="85"/>
      <c r="TPV7" s="85"/>
      <c r="TPW7" s="85"/>
      <c r="TPX7" s="85"/>
      <c r="TPY7" s="85"/>
      <c r="TPZ7" s="85"/>
      <c r="TQA7" s="85"/>
      <c r="TQB7" s="85"/>
      <c r="TQC7" s="85"/>
      <c r="TQD7" s="85"/>
      <c r="TQE7" s="85"/>
      <c r="TQF7" s="85"/>
      <c r="TQG7" s="85"/>
      <c r="TQH7" s="85"/>
      <c r="TQI7" s="85"/>
      <c r="TQJ7" s="85"/>
      <c r="TQK7" s="85"/>
      <c r="TQL7" s="85"/>
      <c r="TQM7" s="85"/>
      <c r="TQN7" s="85"/>
      <c r="TQO7" s="85"/>
      <c r="TQP7" s="85"/>
      <c r="TQQ7" s="85"/>
      <c r="TQR7" s="85"/>
      <c r="TQS7" s="85"/>
      <c r="TQT7" s="85"/>
      <c r="TQU7" s="85"/>
      <c r="TQV7" s="85"/>
      <c r="TQW7" s="85"/>
      <c r="TQX7" s="85"/>
      <c r="TQY7" s="85"/>
      <c r="TQZ7" s="85"/>
      <c r="TRA7" s="85"/>
      <c r="TRB7" s="85"/>
      <c r="TRC7" s="85"/>
      <c r="TRD7" s="85"/>
      <c r="TRE7" s="85"/>
      <c r="TRF7" s="85"/>
      <c r="TRG7" s="85"/>
      <c r="TRH7" s="85"/>
      <c r="TRI7" s="85"/>
      <c r="TRJ7" s="85"/>
      <c r="TRK7" s="85"/>
      <c r="TRL7" s="85"/>
      <c r="TRM7" s="85"/>
      <c r="TRN7" s="85"/>
      <c r="TRO7" s="85"/>
      <c r="TRP7" s="85"/>
      <c r="TRQ7" s="85"/>
      <c r="TRR7" s="85"/>
      <c r="TRS7" s="85"/>
      <c r="TRT7" s="85"/>
      <c r="TRU7" s="85"/>
      <c r="TRV7" s="85"/>
      <c r="TRW7" s="85"/>
      <c r="TRX7" s="85"/>
      <c r="TRY7" s="85"/>
      <c r="TRZ7" s="85"/>
      <c r="TSA7" s="85"/>
      <c r="TSB7" s="85"/>
      <c r="TSC7" s="85"/>
      <c r="TSD7" s="85"/>
      <c r="TSE7" s="85"/>
      <c r="TSF7" s="85"/>
      <c r="TSG7" s="85"/>
      <c r="TSH7" s="85"/>
      <c r="TSI7" s="85"/>
      <c r="TSJ7" s="85"/>
      <c r="TSK7" s="85"/>
      <c r="TSL7" s="85"/>
      <c r="TSM7" s="85"/>
      <c r="TSN7" s="85"/>
      <c r="TSO7" s="85"/>
      <c r="TSP7" s="85"/>
      <c r="TSQ7" s="85"/>
      <c r="TSR7" s="85"/>
      <c r="TSS7" s="85"/>
      <c r="TST7" s="85"/>
      <c r="TSU7" s="85"/>
      <c r="TSV7" s="85"/>
      <c r="TSW7" s="85"/>
      <c r="TSX7" s="85"/>
      <c r="TSY7" s="85"/>
      <c r="TSZ7" s="85"/>
      <c r="TTA7" s="85"/>
      <c r="TTB7" s="85"/>
      <c r="TTC7" s="85"/>
      <c r="TTD7" s="85"/>
      <c r="TTE7" s="85"/>
      <c r="TTF7" s="85"/>
      <c r="TTG7" s="85"/>
      <c r="TTH7" s="85"/>
      <c r="TTI7" s="85"/>
      <c r="TTJ7" s="85"/>
      <c r="TTK7" s="85"/>
      <c r="TTL7" s="85"/>
      <c r="TTM7" s="85"/>
      <c r="TTN7" s="85"/>
      <c r="TTO7" s="85"/>
      <c r="TTP7" s="85"/>
      <c r="TTQ7" s="85"/>
      <c r="TTR7" s="85"/>
      <c r="TTS7" s="85"/>
      <c r="TTT7" s="85"/>
      <c r="TTU7" s="85"/>
      <c r="TTV7" s="85"/>
      <c r="TTW7" s="85"/>
      <c r="TTX7" s="85"/>
      <c r="TTY7" s="85"/>
      <c r="TTZ7" s="85"/>
      <c r="TUA7" s="85"/>
      <c r="TUB7" s="85"/>
      <c r="TUC7" s="85"/>
      <c r="TUD7" s="85"/>
      <c r="TUE7" s="85"/>
      <c r="TUF7" s="85"/>
      <c r="TUG7" s="85"/>
      <c r="TUH7" s="85"/>
      <c r="TUI7" s="85"/>
      <c r="TUJ7" s="85"/>
      <c r="TUK7" s="85"/>
      <c r="TUL7" s="85"/>
      <c r="TUM7" s="85"/>
      <c r="TUN7" s="85"/>
      <c r="TUO7" s="85"/>
      <c r="TUP7" s="85"/>
      <c r="TUQ7" s="85"/>
      <c r="TUR7" s="85"/>
      <c r="TUS7" s="85"/>
      <c r="TUT7" s="85"/>
      <c r="TUU7" s="85"/>
      <c r="TUV7" s="85"/>
      <c r="TUW7" s="85"/>
      <c r="TUX7" s="85"/>
      <c r="TUY7" s="85"/>
      <c r="TUZ7" s="85"/>
      <c r="TVA7" s="85"/>
      <c r="TVB7" s="85"/>
      <c r="TVC7" s="85"/>
      <c r="TVD7" s="85"/>
      <c r="TVE7" s="85"/>
      <c r="TVF7" s="85"/>
      <c r="TVG7" s="85"/>
      <c r="TVH7" s="85"/>
      <c r="TVI7" s="85"/>
      <c r="TVJ7" s="85"/>
      <c r="TVK7" s="85"/>
      <c r="TVL7" s="85"/>
      <c r="TVM7" s="85"/>
      <c r="TVN7" s="85"/>
      <c r="TVO7" s="85"/>
      <c r="TVP7" s="85"/>
      <c r="TVQ7" s="85"/>
      <c r="TVR7" s="85"/>
      <c r="TVS7" s="85"/>
      <c r="TVT7" s="85"/>
      <c r="TVU7" s="85"/>
      <c r="TVV7" s="85"/>
      <c r="TVW7" s="85"/>
      <c r="TVX7" s="85"/>
      <c r="TVY7" s="85"/>
      <c r="TVZ7" s="85"/>
      <c r="TWA7" s="85"/>
      <c r="TWB7" s="85"/>
      <c r="TWC7" s="85"/>
      <c r="TWD7" s="85"/>
      <c r="TWE7" s="85"/>
      <c r="TWF7" s="85"/>
      <c r="TWG7" s="85"/>
      <c r="TWH7" s="85"/>
      <c r="TWI7" s="85"/>
      <c r="TWJ7" s="85"/>
      <c r="TWK7" s="85"/>
      <c r="TWL7" s="85"/>
      <c r="TWM7" s="85"/>
      <c r="TWN7" s="85"/>
      <c r="TWO7" s="85"/>
      <c r="TWP7" s="85"/>
      <c r="TWQ7" s="85"/>
      <c r="TWR7" s="85"/>
      <c r="TWS7" s="85"/>
      <c r="TWT7" s="85"/>
      <c r="TWU7" s="85"/>
      <c r="TWV7" s="85"/>
      <c r="TWW7" s="85"/>
      <c r="TWX7" s="85"/>
      <c r="TWY7" s="85"/>
      <c r="TWZ7" s="85"/>
      <c r="TXA7" s="85"/>
      <c r="TXB7" s="85"/>
      <c r="TXC7" s="85"/>
      <c r="TXD7" s="85"/>
      <c r="TXE7" s="85"/>
      <c r="TXF7" s="85"/>
      <c r="TXG7" s="85"/>
      <c r="TXH7" s="85"/>
      <c r="TXI7" s="85"/>
      <c r="TXJ7" s="85"/>
      <c r="TXK7" s="85"/>
      <c r="TXL7" s="85"/>
      <c r="TXM7" s="85"/>
      <c r="TXN7" s="85"/>
      <c r="TXO7" s="85"/>
      <c r="TXP7" s="85"/>
      <c r="TXQ7" s="85"/>
      <c r="TXR7" s="85"/>
      <c r="TXS7" s="85"/>
      <c r="TXT7" s="85"/>
      <c r="TXU7" s="85"/>
      <c r="TXV7" s="85"/>
      <c r="TXW7" s="85"/>
      <c r="TXX7" s="85"/>
      <c r="TXY7" s="85"/>
      <c r="TXZ7" s="85"/>
      <c r="TYA7" s="85"/>
      <c r="TYB7" s="85"/>
      <c r="TYC7" s="85"/>
      <c r="TYD7" s="85"/>
      <c r="TYE7" s="85"/>
      <c r="TYF7" s="85"/>
      <c r="TYG7" s="85"/>
      <c r="TYH7" s="85"/>
      <c r="TYI7" s="85"/>
      <c r="TYJ7" s="85"/>
      <c r="TYK7" s="85"/>
      <c r="TYL7" s="85"/>
      <c r="TYM7" s="85"/>
      <c r="TYN7" s="85"/>
      <c r="TYO7" s="85"/>
      <c r="TYP7" s="85"/>
      <c r="TYQ7" s="85"/>
      <c r="TYR7" s="85"/>
      <c r="TYS7" s="85"/>
      <c r="TYT7" s="85"/>
      <c r="TYU7" s="85"/>
      <c r="TYV7" s="85"/>
      <c r="TYW7" s="85"/>
      <c r="TYX7" s="85"/>
      <c r="TYY7" s="85"/>
      <c r="TYZ7" s="85"/>
      <c r="TZA7" s="85"/>
      <c r="TZB7" s="85"/>
      <c r="TZC7" s="85"/>
      <c r="TZD7" s="85"/>
      <c r="TZE7" s="85"/>
      <c r="TZF7" s="85"/>
      <c r="TZG7" s="85"/>
      <c r="TZH7" s="85"/>
      <c r="TZI7" s="85"/>
      <c r="TZJ7" s="85"/>
      <c r="TZK7" s="85"/>
      <c r="TZL7" s="85"/>
      <c r="TZM7" s="85"/>
      <c r="TZN7" s="85"/>
      <c r="TZO7" s="85"/>
      <c r="TZP7" s="85"/>
      <c r="TZQ7" s="85"/>
      <c r="TZR7" s="85"/>
      <c r="TZS7" s="85"/>
      <c r="TZT7" s="85"/>
      <c r="TZU7" s="85"/>
      <c r="TZV7" s="85"/>
      <c r="TZW7" s="85"/>
      <c r="TZX7" s="85"/>
      <c r="TZY7" s="85"/>
      <c r="TZZ7" s="85"/>
      <c r="UAA7" s="85"/>
      <c r="UAB7" s="85"/>
      <c r="UAC7" s="85"/>
      <c r="UAD7" s="85"/>
      <c r="UAE7" s="85"/>
      <c r="UAF7" s="85"/>
      <c r="UAG7" s="85"/>
      <c r="UAH7" s="85"/>
      <c r="UAI7" s="85"/>
      <c r="UAJ7" s="85"/>
      <c r="UAK7" s="85"/>
      <c r="UAL7" s="85"/>
      <c r="UAM7" s="85"/>
      <c r="UAN7" s="85"/>
      <c r="UAO7" s="85"/>
      <c r="UAP7" s="85"/>
      <c r="UAQ7" s="85"/>
      <c r="UAR7" s="85"/>
      <c r="UAS7" s="85"/>
      <c r="UAT7" s="85"/>
      <c r="UAU7" s="85"/>
      <c r="UAV7" s="85"/>
      <c r="UAW7" s="85"/>
      <c r="UAX7" s="85"/>
      <c r="UAY7" s="85"/>
      <c r="UAZ7" s="85"/>
      <c r="UBA7" s="85"/>
      <c r="UBB7" s="85"/>
      <c r="UBC7" s="85"/>
      <c r="UBD7" s="85"/>
      <c r="UBE7" s="85"/>
      <c r="UBF7" s="85"/>
      <c r="UBG7" s="85"/>
      <c r="UBH7" s="85"/>
      <c r="UBI7" s="85"/>
      <c r="UBJ7" s="85"/>
      <c r="UBK7" s="85"/>
      <c r="UBL7" s="85"/>
      <c r="UBM7" s="85"/>
      <c r="UBN7" s="85"/>
      <c r="UBO7" s="85"/>
      <c r="UBP7" s="85"/>
      <c r="UBQ7" s="85"/>
      <c r="UBR7" s="85"/>
      <c r="UBS7" s="85"/>
      <c r="UBT7" s="85"/>
      <c r="UBU7" s="85"/>
      <c r="UBV7" s="85"/>
      <c r="UBW7" s="85"/>
      <c r="UBX7" s="85"/>
      <c r="UBY7" s="85"/>
      <c r="UBZ7" s="85"/>
      <c r="UCA7" s="85"/>
      <c r="UCB7" s="85"/>
      <c r="UCC7" s="85"/>
      <c r="UCD7" s="85"/>
      <c r="UCE7" s="85"/>
      <c r="UCF7" s="85"/>
      <c r="UCG7" s="85"/>
      <c r="UCH7" s="85"/>
      <c r="UCI7" s="85"/>
      <c r="UCJ7" s="85"/>
      <c r="UCK7" s="85"/>
      <c r="UCL7" s="85"/>
      <c r="UCM7" s="85"/>
      <c r="UCN7" s="85"/>
      <c r="UCO7" s="85"/>
      <c r="UCP7" s="85"/>
      <c r="UCQ7" s="85"/>
      <c r="UCR7" s="85"/>
      <c r="UCS7" s="85"/>
      <c r="UCT7" s="85"/>
      <c r="UCU7" s="85"/>
      <c r="UCV7" s="85"/>
      <c r="UCW7" s="85"/>
      <c r="UCX7" s="85"/>
      <c r="UCY7" s="85"/>
      <c r="UCZ7" s="85"/>
      <c r="UDA7" s="85"/>
      <c r="UDB7" s="85"/>
      <c r="UDC7" s="85"/>
      <c r="UDD7" s="85"/>
      <c r="UDE7" s="85"/>
      <c r="UDF7" s="85"/>
      <c r="UDG7" s="85"/>
      <c r="UDH7" s="85"/>
      <c r="UDI7" s="85"/>
      <c r="UDJ7" s="85"/>
      <c r="UDK7" s="85"/>
      <c r="UDL7" s="85"/>
      <c r="UDM7" s="85"/>
      <c r="UDN7" s="85"/>
      <c r="UDO7" s="85"/>
      <c r="UDP7" s="85"/>
      <c r="UDQ7" s="85"/>
      <c r="UDR7" s="85"/>
      <c r="UDS7" s="85"/>
      <c r="UDT7" s="85"/>
      <c r="UDU7" s="85"/>
      <c r="UDV7" s="85"/>
      <c r="UDW7" s="85"/>
      <c r="UDX7" s="85"/>
      <c r="UDY7" s="85"/>
      <c r="UDZ7" s="85"/>
      <c r="UEA7" s="85"/>
      <c r="UEB7" s="85"/>
      <c r="UEC7" s="85"/>
      <c r="UED7" s="85"/>
      <c r="UEE7" s="85"/>
      <c r="UEF7" s="85"/>
      <c r="UEG7" s="85"/>
      <c r="UEH7" s="85"/>
      <c r="UEI7" s="85"/>
      <c r="UEJ7" s="85"/>
      <c r="UEK7" s="85"/>
      <c r="UEL7" s="85"/>
      <c r="UEM7" s="85"/>
      <c r="UEN7" s="85"/>
      <c r="UEO7" s="85"/>
      <c r="UEP7" s="85"/>
      <c r="UEQ7" s="85"/>
      <c r="UER7" s="85"/>
      <c r="UES7" s="85"/>
      <c r="UET7" s="85"/>
      <c r="UEU7" s="85"/>
      <c r="UEV7" s="85"/>
      <c r="UEW7" s="85"/>
      <c r="UEX7" s="85"/>
      <c r="UEY7" s="85"/>
      <c r="UEZ7" s="85"/>
      <c r="UFA7" s="85"/>
      <c r="UFB7" s="85"/>
      <c r="UFC7" s="85"/>
      <c r="UFD7" s="85"/>
      <c r="UFE7" s="85"/>
      <c r="UFF7" s="85"/>
      <c r="UFG7" s="85"/>
      <c r="UFH7" s="85"/>
      <c r="UFI7" s="85"/>
      <c r="UFJ7" s="85"/>
      <c r="UFK7" s="85"/>
      <c r="UFL7" s="85"/>
      <c r="UFM7" s="85"/>
      <c r="UFN7" s="85"/>
      <c r="UFO7" s="85"/>
      <c r="UFP7" s="85"/>
      <c r="UFQ7" s="85"/>
      <c r="UFR7" s="85"/>
      <c r="UFS7" s="85"/>
      <c r="UFT7" s="85"/>
      <c r="UFU7" s="85"/>
      <c r="UFV7" s="85"/>
      <c r="UFW7" s="85"/>
      <c r="UFX7" s="85"/>
      <c r="UFY7" s="85"/>
      <c r="UFZ7" s="85"/>
      <c r="UGA7" s="85"/>
      <c r="UGB7" s="85"/>
      <c r="UGC7" s="85"/>
      <c r="UGD7" s="85"/>
      <c r="UGE7" s="85"/>
      <c r="UGF7" s="85"/>
      <c r="UGG7" s="85"/>
      <c r="UGH7" s="85"/>
      <c r="UGI7" s="85"/>
      <c r="UGJ7" s="85"/>
      <c r="UGK7" s="85"/>
      <c r="UGL7" s="85"/>
      <c r="UGM7" s="85"/>
      <c r="UGN7" s="85"/>
      <c r="UGO7" s="85"/>
      <c r="UGP7" s="85"/>
      <c r="UGQ7" s="85"/>
      <c r="UGR7" s="85"/>
      <c r="UGS7" s="85"/>
      <c r="UGT7" s="85"/>
      <c r="UGU7" s="85"/>
      <c r="UGV7" s="85"/>
      <c r="UGW7" s="85"/>
      <c r="UGX7" s="85"/>
      <c r="UGY7" s="85"/>
      <c r="UGZ7" s="85"/>
      <c r="UHA7" s="85"/>
      <c r="UHB7" s="85"/>
      <c r="UHC7" s="85"/>
      <c r="UHD7" s="85"/>
      <c r="UHE7" s="85"/>
      <c r="UHF7" s="85"/>
      <c r="UHG7" s="85"/>
      <c r="UHH7" s="85"/>
      <c r="UHI7" s="85"/>
      <c r="UHJ7" s="85"/>
      <c r="UHK7" s="85"/>
      <c r="UHL7" s="85"/>
      <c r="UHM7" s="85"/>
      <c r="UHN7" s="85"/>
      <c r="UHO7" s="85"/>
      <c r="UHP7" s="85"/>
      <c r="UHQ7" s="85"/>
      <c r="UHR7" s="85"/>
      <c r="UHS7" s="85"/>
      <c r="UHT7" s="85"/>
      <c r="UHU7" s="85"/>
      <c r="UHV7" s="85"/>
      <c r="UHW7" s="85"/>
      <c r="UHX7" s="85"/>
      <c r="UHY7" s="85"/>
      <c r="UHZ7" s="85"/>
      <c r="UIA7" s="85"/>
      <c r="UIB7" s="85"/>
      <c r="UIC7" s="85"/>
      <c r="UID7" s="85"/>
      <c r="UIE7" s="85"/>
      <c r="UIF7" s="85"/>
      <c r="UIG7" s="85"/>
      <c r="UIH7" s="85"/>
      <c r="UII7" s="85"/>
      <c r="UIJ7" s="85"/>
      <c r="UIK7" s="85"/>
      <c r="UIL7" s="85"/>
      <c r="UIM7" s="85"/>
      <c r="UIN7" s="85"/>
      <c r="UIO7" s="85"/>
      <c r="UIP7" s="85"/>
      <c r="UIQ7" s="85"/>
      <c r="UIR7" s="85"/>
      <c r="UIS7" s="85"/>
      <c r="UIT7" s="85"/>
      <c r="UIU7" s="85"/>
      <c r="UIV7" s="85"/>
      <c r="UIW7" s="85"/>
      <c r="UIX7" s="85"/>
      <c r="UIY7" s="85"/>
      <c r="UIZ7" s="85"/>
      <c r="UJA7" s="85"/>
      <c r="UJB7" s="85"/>
      <c r="UJC7" s="85"/>
      <c r="UJD7" s="85"/>
      <c r="UJE7" s="85"/>
      <c r="UJF7" s="85"/>
      <c r="UJG7" s="85"/>
      <c r="UJH7" s="85"/>
      <c r="UJI7" s="85"/>
      <c r="UJJ7" s="85"/>
      <c r="UJK7" s="85"/>
      <c r="UJL7" s="85"/>
      <c r="UJM7" s="85"/>
      <c r="UJN7" s="85"/>
      <c r="UJO7" s="85"/>
      <c r="UJP7" s="85"/>
      <c r="UJQ7" s="85"/>
      <c r="UJR7" s="85"/>
      <c r="UJS7" s="85"/>
      <c r="UJT7" s="85"/>
      <c r="UJU7" s="85"/>
      <c r="UJV7" s="85"/>
      <c r="UJW7" s="85"/>
      <c r="UJX7" s="85"/>
      <c r="UJY7" s="85"/>
      <c r="UJZ7" s="85"/>
      <c r="UKA7" s="85"/>
      <c r="UKB7" s="85"/>
      <c r="UKC7" s="85"/>
      <c r="UKD7" s="85"/>
      <c r="UKE7" s="85"/>
      <c r="UKF7" s="85"/>
      <c r="UKG7" s="85"/>
      <c r="UKH7" s="85"/>
      <c r="UKI7" s="85"/>
      <c r="UKJ7" s="85"/>
      <c r="UKK7" s="85"/>
      <c r="UKL7" s="85"/>
      <c r="UKM7" s="85"/>
      <c r="UKN7" s="85"/>
      <c r="UKO7" s="85"/>
      <c r="UKP7" s="85"/>
      <c r="UKQ7" s="85"/>
      <c r="UKR7" s="85"/>
      <c r="UKS7" s="85"/>
      <c r="UKT7" s="85"/>
      <c r="UKU7" s="85"/>
      <c r="UKV7" s="85"/>
      <c r="UKW7" s="85"/>
      <c r="UKX7" s="85"/>
      <c r="UKY7" s="85"/>
      <c r="UKZ7" s="85"/>
      <c r="ULA7" s="85"/>
      <c r="ULB7" s="85"/>
      <c r="ULC7" s="85"/>
      <c r="ULD7" s="85"/>
      <c r="ULE7" s="85"/>
      <c r="ULF7" s="85"/>
      <c r="ULG7" s="85"/>
      <c r="ULH7" s="85"/>
      <c r="ULI7" s="85"/>
      <c r="ULJ7" s="85"/>
      <c r="ULK7" s="85"/>
      <c r="ULL7" s="85"/>
      <c r="ULM7" s="85"/>
      <c r="ULN7" s="85"/>
      <c r="ULO7" s="85"/>
      <c r="ULP7" s="85"/>
      <c r="ULQ7" s="85"/>
      <c r="ULR7" s="85"/>
      <c r="ULS7" s="85"/>
      <c r="ULT7" s="85"/>
      <c r="ULU7" s="85"/>
      <c r="ULV7" s="85"/>
      <c r="ULW7" s="85"/>
      <c r="ULX7" s="85"/>
      <c r="ULY7" s="85"/>
      <c r="ULZ7" s="85"/>
      <c r="UMA7" s="85"/>
      <c r="UMB7" s="85"/>
      <c r="UMC7" s="85"/>
      <c r="UMD7" s="85"/>
      <c r="UME7" s="85"/>
      <c r="UMF7" s="85"/>
      <c r="UMG7" s="85"/>
      <c r="UMH7" s="85"/>
      <c r="UMI7" s="85"/>
      <c r="UMJ7" s="85"/>
      <c r="UMK7" s="85"/>
      <c r="UML7" s="85"/>
      <c r="UMM7" s="85"/>
      <c r="UMN7" s="85"/>
      <c r="UMO7" s="85"/>
      <c r="UMP7" s="85"/>
      <c r="UMQ7" s="85"/>
      <c r="UMR7" s="85"/>
      <c r="UMS7" s="85"/>
      <c r="UMT7" s="85"/>
      <c r="UMU7" s="85"/>
      <c r="UMV7" s="85"/>
      <c r="UMW7" s="85"/>
      <c r="UMX7" s="85"/>
      <c r="UMY7" s="85"/>
      <c r="UMZ7" s="85"/>
      <c r="UNA7" s="85"/>
      <c r="UNB7" s="85"/>
      <c r="UNC7" s="85"/>
      <c r="UND7" s="85"/>
      <c r="UNE7" s="85"/>
      <c r="UNF7" s="85"/>
      <c r="UNG7" s="85"/>
      <c r="UNH7" s="85"/>
      <c r="UNI7" s="85"/>
      <c r="UNJ7" s="85"/>
      <c r="UNK7" s="85"/>
      <c r="UNL7" s="85"/>
      <c r="UNM7" s="85"/>
      <c r="UNN7" s="85"/>
      <c r="UNO7" s="85"/>
      <c r="UNP7" s="85"/>
      <c r="UNQ7" s="85"/>
      <c r="UNR7" s="85"/>
      <c r="UNS7" s="85"/>
      <c r="UNT7" s="85"/>
      <c r="UNU7" s="85"/>
      <c r="UNV7" s="85"/>
      <c r="UNW7" s="85"/>
      <c r="UNX7" s="85"/>
      <c r="UNY7" s="85"/>
      <c r="UNZ7" s="85"/>
      <c r="UOA7" s="85"/>
      <c r="UOB7" s="85"/>
      <c r="UOC7" s="85"/>
      <c r="UOD7" s="85"/>
      <c r="UOE7" s="85"/>
      <c r="UOF7" s="85"/>
      <c r="UOG7" s="85"/>
      <c r="UOH7" s="85"/>
      <c r="UOI7" s="85"/>
      <c r="UOJ7" s="85"/>
      <c r="UOK7" s="85"/>
      <c r="UOL7" s="85"/>
      <c r="UOM7" s="85"/>
      <c r="UON7" s="85"/>
      <c r="UOO7" s="85"/>
      <c r="UOP7" s="85"/>
      <c r="UOQ7" s="85"/>
      <c r="UOR7" s="85"/>
      <c r="UOS7" s="85"/>
      <c r="UOT7" s="85"/>
      <c r="UOU7" s="85"/>
      <c r="UOV7" s="85"/>
      <c r="UOW7" s="85"/>
      <c r="UOX7" s="85"/>
      <c r="UOY7" s="85"/>
      <c r="UOZ7" s="85"/>
      <c r="UPA7" s="85"/>
      <c r="UPB7" s="85"/>
      <c r="UPC7" s="85"/>
      <c r="UPD7" s="85"/>
      <c r="UPE7" s="85"/>
      <c r="UPF7" s="85"/>
      <c r="UPG7" s="85"/>
      <c r="UPH7" s="85"/>
      <c r="UPI7" s="85"/>
      <c r="UPJ7" s="85"/>
      <c r="UPK7" s="85"/>
      <c r="UPL7" s="85"/>
      <c r="UPM7" s="85"/>
      <c r="UPN7" s="85"/>
      <c r="UPO7" s="85"/>
      <c r="UPP7" s="85"/>
      <c r="UPQ7" s="85"/>
      <c r="UPR7" s="85"/>
      <c r="UPS7" s="85"/>
      <c r="UPT7" s="85"/>
      <c r="UPU7" s="85"/>
      <c r="UPV7" s="85"/>
      <c r="UPW7" s="85"/>
      <c r="UPX7" s="85"/>
      <c r="UPY7" s="85"/>
      <c r="UPZ7" s="85"/>
      <c r="UQA7" s="85"/>
      <c r="UQB7" s="85"/>
      <c r="UQC7" s="85"/>
      <c r="UQD7" s="85"/>
      <c r="UQE7" s="85"/>
      <c r="UQF7" s="85"/>
      <c r="UQG7" s="85"/>
      <c r="UQH7" s="85"/>
      <c r="UQI7" s="85"/>
      <c r="UQJ7" s="85"/>
      <c r="UQK7" s="85"/>
      <c r="UQL7" s="85"/>
      <c r="UQM7" s="85"/>
      <c r="UQN7" s="85"/>
      <c r="UQO7" s="85"/>
      <c r="UQP7" s="85"/>
      <c r="UQQ7" s="85"/>
      <c r="UQR7" s="85"/>
      <c r="UQS7" s="85"/>
      <c r="UQT7" s="85"/>
      <c r="UQU7" s="85"/>
      <c r="UQV7" s="85"/>
      <c r="UQW7" s="85"/>
      <c r="UQX7" s="85"/>
      <c r="UQY7" s="85"/>
      <c r="UQZ7" s="85"/>
      <c r="URA7" s="85"/>
      <c r="URB7" s="85"/>
      <c r="URC7" s="85"/>
      <c r="URD7" s="85"/>
      <c r="URE7" s="85"/>
      <c r="URF7" s="85"/>
      <c r="URG7" s="85"/>
      <c r="URH7" s="85"/>
      <c r="URI7" s="85"/>
      <c r="URJ7" s="85"/>
      <c r="URK7" s="85"/>
      <c r="URL7" s="85"/>
      <c r="URM7" s="85"/>
      <c r="URN7" s="85"/>
      <c r="URO7" s="85"/>
      <c r="URP7" s="85"/>
      <c r="URQ7" s="85"/>
      <c r="URR7" s="85"/>
      <c r="URS7" s="85"/>
      <c r="URT7" s="85"/>
      <c r="URU7" s="85"/>
      <c r="URV7" s="85"/>
      <c r="URW7" s="85"/>
      <c r="URX7" s="85"/>
      <c r="URY7" s="85"/>
      <c r="URZ7" s="85"/>
      <c r="USA7" s="85"/>
      <c r="USB7" s="85"/>
      <c r="USC7" s="85"/>
      <c r="USD7" s="85"/>
      <c r="USE7" s="85"/>
      <c r="USF7" s="85"/>
      <c r="USG7" s="85"/>
      <c r="USH7" s="85"/>
      <c r="USI7" s="85"/>
      <c r="USJ7" s="85"/>
      <c r="USK7" s="85"/>
      <c r="USL7" s="85"/>
      <c r="USM7" s="85"/>
      <c r="USN7" s="85"/>
      <c r="USO7" s="85"/>
      <c r="USP7" s="85"/>
      <c r="USQ7" s="85"/>
      <c r="USR7" s="85"/>
      <c r="USS7" s="85"/>
      <c r="UST7" s="85"/>
      <c r="USU7" s="85"/>
      <c r="USV7" s="85"/>
      <c r="USW7" s="85"/>
      <c r="USX7" s="85"/>
      <c r="USY7" s="85"/>
      <c r="USZ7" s="85"/>
      <c r="UTA7" s="85"/>
      <c r="UTB7" s="85"/>
      <c r="UTC7" s="85"/>
      <c r="UTD7" s="85"/>
      <c r="UTE7" s="85"/>
      <c r="UTF7" s="85"/>
      <c r="UTG7" s="85"/>
      <c r="UTH7" s="85"/>
      <c r="UTI7" s="85"/>
      <c r="UTJ7" s="85"/>
      <c r="UTK7" s="85"/>
      <c r="UTL7" s="85"/>
      <c r="UTM7" s="85"/>
      <c r="UTN7" s="85"/>
      <c r="UTO7" s="85"/>
      <c r="UTP7" s="85"/>
      <c r="UTQ7" s="85"/>
      <c r="UTR7" s="85"/>
      <c r="UTS7" s="85"/>
      <c r="UTT7" s="85"/>
      <c r="UTU7" s="85"/>
      <c r="UTV7" s="85"/>
      <c r="UTW7" s="85"/>
      <c r="UTX7" s="85"/>
      <c r="UTY7" s="85"/>
      <c r="UTZ7" s="85"/>
      <c r="UUA7" s="85"/>
      <c r="UUB7" s="85"/>
      <c r="UUC7" s="85"/>
      <c r="UUD7" s="85"/>
      <c r="UUE7" s="85"/>
      <c r="UUF7" s="85"/>
      <c r="UUG7" s="85"/>
      <c r="UUH7" s="85"/>
      <c r="UUI7" s="85"/>
      <c r="UUJ7" s="85"/>
      <c r="UUK7" s="85"/>
      <c r="UUL7" s="85"/>
      <c r="UUM7" s="85"/>
      <c r="UUN7" s="85"/>
      <c r="UUO7" s="85"/>
      <c r="UUP7" s="85"/>
      <c r="UUQ7" s="85"/>
      <c r="UUR7" s="85"/>
      <c r="UUS7" s="85"/>
      <c r="UUT7" s="85"/>
      <c r="UUU7" s="85"/>
      <c r="UUV7" s="85"/>
      <c r="UUW7" s="85"/>
      <c r="UUX7" s="85"/>
      <c r="UUY7" s="85"/>
      <c r="UUZ7" s="85"/>
      <c r="UVA7" s="85"/>
      <c r="UVB7" s="85"/>
      <c r="UVC7" s="85"/>
      <c r="UVD7" s="85"/>
      <c r="UVE7" s="85"/>
      <c r="UVF7" s="85"/>
      <c r="UVG7" s="85"/>
      <c r="UVH7" s="85"/>
      <c r="UVI7" s="85"/>
      <c r="UVJ7" s="85"/>
      <c r="UVK7" s="85"/>
      <c r="UVL7" s="85"/>
      <c r="UVM7" s="85"/>
      <c r="UVN7" s="85"/>
      <c r="UVO7" s="85"/>
      <c r="UVP7" s="85"/>
      <c r="UVQ7" s="85"/>
      <c r="UVR7" s="85"/>
      <c r="UVS7" s="85"/>
      <c r="UVT7" s="85"/>
      <c r="UVU7" s="85"/>
      <c r="UVV7" s="85"/>
      <c r="UVW7" s="85"/>
      <c r="UVX7" s="85"/>
      <c r="UVY7" s="85"/>
      <c r="UVZ7" s="85"/>
      <c r="UWA7" s="85"/>
      <c r="UWB7" s="85"/>
      <c r="UWC7" s="85"/>
      <c r="UWD7" s="85"/>
      <c r="UWE7" s="85"/>
      <c r="UWF7" s="85"/>
      <c r="UWG7" s="85"/>
      <c r="UWH7" s="85"/>
      <c r="UWI7" s="85"/>
      <c r="UWJ7" s="85"/>
      <c r="UWK7" s="85"/>
      <c r="UWL7" s="85"/>
      <c r="UWM7" s="85"/>
      <c r="UWN7" s="85"/>
      <c r="UWO7" s="85"/>
      <c r="UWP7" s="85"/>
      <c r="UWQ7" s="85"/>
      <c r="UWR7" s="85"/>
      <c r="UWS7" s="85"/>
      <c r="UWT7" s="85"/>
      <c r="UWU7" s="85"/>
      <c r="UWV7" s="85"/>
      <c r="UWW7" s="85"/>
      <c r="UWX7" s="85"/>
      <c r="UWY7" s="85"/>
      <c r="UWZ7" s="85"/>
      <c r="UXA7" s="85"/>
      <c r="UXB7" s="85"/>
      <c r="UXC7" s="85"/>
      <c r="UXD7" s="85"/>
      <c r="UXE7" s="85"/>
      <c r="UXF7" s="85"/>
      <c r="UXG7" s="85"/>
      <c r="UXH7" s="85"/>
      <c r="UXI7" s="85"/>
      <c r="UXJ7" s="85"/>
      <c r="UXK7" s="85"/>
      <c r="UXL7" s="85"/>
      <c r="UXM7" s="85"/>
      <c r="UXN7" s="85"/>
      <c r="UXO7" s="85"/>
      <c r="UXP7" s="85"/>
      <c r="UXQ7" s="85"/>
      <c r="UXR7" s="85"/>
      <c r="UXS7" s="85"/>
      <c r="UXT7" s="85"/>
      <c r="UXU7" s="85"/>
      <c r="UXV7" s="85"/>
      <c r="UXW7" s="85"/>
      <c r="UXX7" s="85"/>
      <c r="UXY7" s="85"/>
      <c r="UXZ7" s="85"/>
      <c r="UYA7" s="85"/>
      <c r="UYB7" s="85"/>
      <c r="UYC7" s="85"/>
      <c r="UYD7" s="85"/>
      <c r="UYE7" s="85"/>
      <c r="UYF7" s="85"/>
      <c r="UYG7" s="85"/>
      <c r="UYH7" s="85"/>
      <c r="UYI7" s="85"/>
      <c r="UYJ7" s="85"/>
      <c r="UYK7" s="85"/>
      <c r="UYL7" s="85"/>
      <c r="UYM7" s="85"/>
      <c r="UYN7" s="85"/>
      <c r="UYO7" s="85"/>
      <c r="UYP7" s="85"/>
      <c r="UYQ7" s="85"/>
      <c r="UYR7" s="85"/>
      <c r="UYS7" s="85"/>
      <c r="UYT7" s="85"/>
      <c r="UYU7" s="85"/>
      <c r="UYV7" s="85"/>
      <c r="UYW7" s="85"/>
      <c r="UYX7" s="85"/>
      <c r="UYY7" s="85"/>
      <c r="UYZ7" s="85"/>
      <c r="UZA7" s="85"/>
      <c r="UZB7" s="85"/>
      <c r="UZC7" s="85"/>
      <c r="UZD7" s="85"/>
      <c r="UZE7" s="85"/>
      <c r="UZF7" s="85"/>
      <c r="UZG7" s="85"/>
      <c r="UZH7" s="85"/>
      <c r="UZI7" s="85"/>
      <c r="UZJ7" s="85"/>
      <c r="UZK7" s="85"/>
      <c r="UZL7" s="85"/>
      <c r="UZM7" s="85"/>
      <c r="UZN7" s="85"/>
      <c r="UZO7" s="85"/>
      <c r="UZP7" s="85"/>
      <c r="UZQ7" s="85"/>
      <c r="UZR7" s="85"/>
      <c r="UZS7" s="85"/>
      <c r="UZT7" s="85"/>
      <c r="UZU7" s="85"/>
      <c r="UZV7" s="85"/>
      <c r="UZW7" s="85"/>
      <c r="UZX7" s="85"/>
      <c r="UZY7" s="85"/>
      <c r="UZZ7" s="85"/>
      <c r="VAA7" s="85"/>
      <c r="VAB7" s="85"/>
      <c r="VAC7" s="85"/>
      <c r="VAD7" s="85"/>
      <c r="VAE7" s="85"/>
      <c r="VAF7" s="85"/>
      <c r="VAG7" s="85"/>
      <c r="VAH7" s="85"/>
      <c r="VAI7" s="85"/>
      <c r="VAJ7" s="85"/>
      <c r="VAK7" s="85"/>
      <c r="VAL7" s="85"/>
      <c r="VAM7" s="85"/>
      <c r="VAN7" s="85"/>
      <c r="VAO7" s="85"/>
      <c r="VAP7" s="85"/>
      <c r="VAQ7" s="85"/>
      <c r="VAR7" s="85"/>
      <c r="VAS7" s="85"/>
      <c r="VAT7" s="85"/>
      <c r="VAU7" s="85"/>
      <c r="VAV7" s="85"/>
      <c r="VAW7" s="85"/>
      <c r="VAX7" s="85"/>
      <c r="VAY7" s="85"/>
      <c r="VAZ7" s="85"/>
      <c r="VBA7" s="85"/>
      <c r="VBB7" s="85"/>
      <c r="VBC7" s="85"/>
      <c r="VBD7" s="85"/>
      <c r="VBE7" s="85"/>
      <c r="VBF7" s="85"/>
      <c r="VBG7" s="85"/>
      <c r="VBH7" s="85"/>
      <c r="VBI7" s="85"/>
      <c r="VBJ7" s="85"/>
      <c r="VBK7" s="85"/>
      <c r="VBL7" s="85"/>
      <c r="VBM7" s="85"/>
      <c r="VBN7" s="85"/>
      <c r="VBO7" s="85"/>
      <c r="VBP7" s="85"/>
      <c r="VBQ7" s="85"/>
      <c r="VBR7" s="85"/>
      <c r="VBS7" s="85"/>
      <c r="VBT7" s="85"/>
      <c r="VBU7" s="85"/>
      <c r="VBV7" s="85"/>
      <c r="VBW7" s="85"/>
      <c r="VBX7" s="85"/>
      <c r="VBY7" s="85"/>
      <c r="VBZ7" s="85"/>
      <c r="VCA7" s="85"/>
      <c r="VCB7" s="85"/>
      <c r="VCC7" s="85"/>
      <c r="VCD7" s="85"/>
      <c r="VCE7" s="85"/>
      <c r="VCF7" s="85"/>
      <c r="VCG7" s="85"/>
      <c r="VCH7" s="85"/>
      <c r="VCI7" s="85"/>
      <c r="VCJ7" s="85"/>
      <c r="VCK7" s="85"/>
      <c r="VCL7" s="85"/>
      <c r="VCM7" s="85"/>
      <c r="VCN7" s="85"/>
      <c r="VCO7" s="85"/>
      <c r="VCP7" s="85"/>
      <c r="VCQ7" s="85"/>
      <c r="VCR7" s="85"/>
      <c r="VCS7" s="85"/>
      <c r="VCT7" s="85"/>
      <c r="VCU7" s="85"/>
      <c r="VCV7" s="85"/>
      <c r="VCW7" s="85"/>
      <c r="VCX7" s="85"/>
      <c r="VCY7" s="85"/>
      <c r="VCZ7" s="85"/>
      <c r="VDA7" s="85"/>
      <c r="VDB7" s="85"/>
      <c r="VDC7" s="85"/>
      <c r="VDD7" s="85"/>
      <c r="VDE7" s="85"/>
      <c r="VDF7" s="85"/>
      <c r="VDG7" s="85"/>
      <c r="VDH7" s="85"/>
      <c r="VDI7" s="85"/>
      <c r="VDJ7" s="85"/>
      <c r="VDK7" s="85"/>
      <c r="VDL7" s="85"/>
      <c r="VDM7" s="85"/>
      <c r="VDN7" s="85"/>
      <c r="VDO7" s="85"/>
      <c r="VDP7" s="85"/>
      <c r="VDQ7" s="85"/>
      <c r="VDR7" s="85"/>
      <c r="VDS7" s="85"/>
      <c r="VDT7" s="85"/>
      <c r="VDU7" s="85"/>
      <c r="VDV7" s="85"/>
      <c r="VDW7" s="85"/>
      <c r="VDX7" s="85"/>
      <c r="VDY7" s="85"/>
      <c r="VDZ7" s="85"/>
      <c r="VEA7" s="85"/>
      <c r="VEB7" s="85"/>
      <c r="VEC7" s="85"/>
      <c r="VED7" s="85"/>
      <c r="VEE7" s="85"/>
      <c r="VEF7" s="85"/>
      <c r="VEG7" s="85"/>
      <c r="VEH7" s="85"/>
      <c r="VEI7" s="85"/>
      <c r="VEJ7" s="85"/>
      <c r="VEK7" s="85"/>
      <c r="VEL7" s="85"/>
      <c r="VEM7" s="85"/>
      <c r="VEN7" s="85"/>
      <c r="VEO7" s="85"/>
      <c r="VEP7" s="85"/>
      <c r="VEQ7" s="85"/>
      <c r="VER7" s="85"/>
      <c r="VES7" s="85"/>
      <c r="VET7" s="85"/>
      <c r="VEU7" s="85"/>
      <c r="VEV7" s="85"/>
      <c r="VEW7" s="85"/>
      <c r="VEX7" s="85"/>
      <c r="VEY7" s="85"/>
      <c r="VEZ7" s="85"/>
      <c r="VFA7" s="85"/>
      <c r="VFB7" s="85"/>
      <c r="VFC7" s="85"/>
      <c r="VFD7" s="85"/>
      <c r="VFE7" s="85"/>
      <c r="VFF7" s="85"/>
      <c r="VFG7" s="85"/>
      <c r="VFH7" s="85"/>
      <c r="VFI7" s="85"/>
      <c r="VFJ7" s="85"/>
      <c r="VFK7" s="85"/>
      <c r="VFL7" s="85"/>
      <c r="VFM7" s="85"/>
      <c r="VFN7" s="85"/>
      <c r="VFO7" s="85"/>
      <c r="VFP7" s="85"/>
      <c r="VFQ7" s="85"/>
      <c r="VFR7" s="85"/>
      <c r="VFS7" s="85"/>
      <c r="VFT7" s="85"/>
      <c r="VFU7" s="85"/>
      <c r="VFV7" s="85"/>
      <c r="VFW7" s="85"/>
      <c r="VFX7" s="85"/>
      <c r="VFY7" s="85"/>
      <c r="VFZ7" s="85"/>
      <c r="VGA7" s="85"/>
      <c r="VGB7" s="85"/>
      <c r="VGC7" s="85"/>
      <c r="VGD7" s="85"/>
      <c r="VGE7" s="85"/>
      <c r="VGF7" s="85"/>
      <c r="VGG7" s="85"/>
      <c r="VGH7" s="85"/>
      <c r="VGI7" s="85"/>
      <c r="VGJ7" s="85"/>
      <c r="VGK7" s="85"/>
      <c r="VGL7" s="85"/>
      <c r="VGM7" s="85"/>
      <c r="VGN7" s="85"/>
      <c r="VGO7" s="85"/>
      <c r="VGP7" s="85"/>
      <c r="VGQ7" s="85"/>
      <c r="VGR7" s="85"/>
      <c r="VGS7" s="85"/>
      <c r="VGT7" s="85"/>
      <c r="VGU7" s="85"/>
      <c r="VGV7" s="85"/>
      <c r="VGW7" s="85"/>
      <c r="VGX7" s="85"/>
      <c r="VGY7" s="85"/>
      <c r="VGZ7" s="85"/>
      <c r="VHA7" s="85"/>
      <c r="VHB7" s="85"/>
      <c r="VHC7" s="85"/>
      <c r="VHD7" s="85"/>
      <c r="VHE7" s="85"/>
      <c r="VHF7" s="85"/>
      <c r="VHG7" s="85"/>
      <c r="VHH7" s="85"/>
      <c r="VHI7" s="85"/>
      <c r="VHJ7" s="85"/>
      <c r="VHK7" s="85"/>
      <c r="VHL7" s="85"/>
      <c r="VHM7" s="85"/>
      <c r="VHN7" s="85"/>
      <c r="VHO7" s="85"/>
      <c r="VHP7" s="85"/>
      <c r="VHQ7" s="85"/>
      <c r="VHR7" s="85"/>
      <c r="VHS7" s="85"/>
      <c r="VHT7" s="85"/>
      <c r="VHU7" s="85"/>
      <c r="VHV7" s="85"/>
      <c r="VHW7" s="85"/>
      <c r="VHX7" s="85"/>
      <c r="VHY7" s="85"/>
      <c r="VHZ7" s="85"/>
      <c r="VIA7" s="85"/>
      <c r="VIB7" s="85"/>
      <c r="VIC7" s="85"/>
      <c r="VID7" s="85"/>
      <c r="VIE7" s="85"/>
      <c r="VIF7" s="85"/>
      <c r="VIG7" s="85"/>
      <c r="VIH7" s="85"/>
      <c r="VII7" s="85"/>
      <c r="VIJ7" s="85"/>
      <c r="VIK7" s="85"/>
      <c r="VIL7" s="85"/>
      <c r="VIM7" s="85"/>
      <c r="VIN7" s="85"/>
      <c r="VIO7" s="85"/>
      <c r="VIP7" s="85"/>
      <c r="VIQ7" s="85"/>
      <c r="VIR7" s="85"/>
      <c r="VIS7" s="85"/>
      <c r="VIT7" s="85"/>
      <c r="VIU7" s="85"/>
      <c r="VIV7" s="85"/>
      <c r="VIW7" s="85"/>
      <c r="VIX7" s="85"/>
      <c r="VIY7" s="85"/>
      <c r="VIZ7" s="85"/>
      <c r="VJA7" s="85"/>
      <c r="VJB7" s="85"/>
      <c r="VJC7" s="85"/>
      <c r="VJD7" s="85"/>
      <c r="VJE7" s="85"/>
      <c r="VJF7" s="85"/>
      <c r="VJG7" s="85"/>
      <c r="VJH7" s="85"/>
      <c r="VJI7" s="85"/>
      <c r="VJJ7" s="85"/>
      <c r="VJK7" s="85"/>
      <c r="VJL7" s="85"/>
      <c r="VJM7" s="85"/>
      <c r="VJN7" s="85"/>
      <c r="VJO7" s="85"/>
      <c r="VJP7" s="85"/>
      <c r="VJQ7" s="85"/>
      <c r="VJR7" s="85"/>
      <c r="VJS7" s="85"/>
      <c r="VJT7" s="85"/>
      <c r="VJU7" s="85"/>
      <c r="VJV7" s="85"/>
      <c r="VJW7" s="85"/>
      <c r="VJX7" s="85"/>
      <c r="VJY7" s="85"/>
      <c r="VJZ7" s="85"/>
      <c r="VKA7" s="85"/>
      <c r="VKB7" s="85"/>
      <c r="VKC7" s="85"/>
      <c r="VKD7" s="85"/>
      <c r="VKE7" s="85"/>
      <c r="VKF7" s="85"/>
      <c r="VKG7" s="85"/>
      <c r="VKH7" s="85"/>
      <c r="VKI7" s="85"/>
      <c r="VKJ7" s="85"/>
      <c r="VKK7" s="85"/>
      <c r="VKL7" s="85"/>
      <c r="VKM7" s="85"/>
      <c r="VKN7" s="85"/>
      <c r="VKO7" s="85"/>
      <c r="VKP7" s="85"/>
      <c r="VKQ7" s="85"/>
      <c r="VKR7" s="85"/>
      <c r="VKS7" s="85"/>
      <c r="VKT7" s="85"/>
      <c r="VKU7" s="85"/>
      <c r="VKV7" s="85"/>
      <c r="VKW7" s="85"/>
      <c r="VKX7" s="85"/>
      <c r="VKY7" s="85"/>
      <c r="VKZ7" s="85"/>
      <c r="VLA7" s="85"/>
      <c r="VLB7" s="85"/>
      <c r="VLC7" s="85"/>
      <c r="VLD7" s="85"/>
      <c r="VLE7" s="85"/>
      <c r="VLF7" s="85"/>
      <c r="VLG7" s="85"/>
      <c r="VLH7" s="85"/>
      <c r="VLI7" s="85"/>
      <c r="VLJ7" s="85"/>
      <c r="VLK7" s="85"/>
      <c r="VLL7" s="85"/>
      <c r="VLM7" s="85"/>
      <c r="VLN7" s="85"/>
      <c r="VLO7" s="85"/>
      <c r="VLP7" s="85"/>
      <c r="VLQ7" s="85"/>
      <c r="VLR7" s="85"/>
      <c r="VLS7" s="85"/>
      <c r="VLT7" s="85"/>
      <c r="VLU7" s="85"/>
      <c r="VLV7" s="85"/>
      <c r="VLW7" s="85"/>
      <c r="VLX7" s="85"/>
      <c r="VLY7" s="85"/>
      <c r="VLZ7" s="85"/>
      <c r="VMA7" s="85"/>
      <c r="VMB7" s="85"/>
      <c r="VMC7" s="85"/>
      <c r="VMD7" s="85"/>
      <c r="VME7" s="85"/>
      <c r="VMF7" s="85"/>
      <c r="VMG7" s="85"/>
      <c r="VMH7" s="85"/>
      <c r="VMI7" s="85"/>
      <c r="VMJ7" s="85"/>
      <c r="VMK7" s="85"/>
      <c r="VML7" s="85"/>
      <c r="VMM7" s="85"/>
      <c r="VMN7" s="85"/>
      <c r="VMO7" s="85"/>
      <c r="VMP7" s="85"/>
      <c r="VMQ7" s="85"/>
      <c r="VMR7" s="85"/>
      <c r="VMS7" s="85"/>
      <c r="VMT7" s="85"/>
      <c r="VMU7" s="85"/>
      <c r="VMV7" s="85"/>
      <c r="VMW7" s="85"/>
      <c r="VMX7" s="85"/>
      <c r="VMY7" s="85"/>
      <c r="VMZ7" s="85"/>
      <c r="VNA7" s="85"/>
      <c r="VNB7" s="85"/>
      <c r="VNC7" s="85"/>
      <c r="VND7" s="85"/>
      <c r="VNE7" s="85"/>
      <c r="VNF7" s="85"/>
      <c r="VNG7" s="85"/>
      <c r="VNH7" s="85"/>
      <c r="VNI7" s="85"/>
      <c r="VNJ7" s="85"/>
      <c r="VNK7" s="85"/>
      <c r="VNL7" s="85"/>
      <c r="VNM7" s="85"/>
      <c r="VNN7" s="85"/>
      <c r="VNO7" s="85"/>
      <c r="VNP7" s="85"/>
      <c r="VNQ7" s="85"/>
      <c r="VNR7" s="85"/>
      <c r="VNS7" s="85"/>
      <c r="VNT7" s="85"/>
      <c r="VNU7" s="85"/>
      <c r="VNV7" s="85"/>
      <c r="VNW7" s="85"/>
      <c r="VNX7" s="85"/>
      <c r="VNY7" s="85"/>
      <c r="VNZ7" s="85"/>
      <c r="VOA7" s="85"/>
      <c r="VOB7" s="85"/>
      <c r="VOC7" s="85"/>
      <c r="VOD7" s="85"/>
      <c r="VOE7" s="85"/>
      <c r="VOF7" s="85"/>
      <c r="VOG7" s="85"/>
      <c r="VOH7" s="85"/>
      <c r="VOI7" s="85"/>
      <c r="VOJ7" s="85"/>
      <c r="VOK7" s="85"/>
      <c r="VOL7" s="85"/>
      <c r="VOM7" s="85"/>
      <c r="VON7" s="85"/>
      <c r="VOO7" s="85"/>
      <c r="VOP7" s="85"/>
      <c r="VOQ7" s="85"/>
      <c r="VOR7" s="85"/>
      <c r="VOS7" s="85"/>
      <c r="VOT7" s="85"/>
      <c r="VOU7" s="85"/>
      <c r="VOV7" s="85"/>
      <c r="VOW7" s="85"/>
      <c r="VOX7" s="85"/>
      <c r="VOY7" s="85"/>
      <c r="VOZ7" s="85"/>
      <c r="VPA7" s="85"/>
      <c r="VPB7" s="85"/>
      <c r="VPC7" s="85"/>
      <c r="VPD7" s="85"/>
      <c r="VPE7" s="85"/>
      <c r="VPF7" s="85"/>
      <c r="VPG7" s="85"/>
      <c r="VPH7" s="85"/>
      <c r="VPI7" s="85"/>
      <c r="VPJ7" s="85"/>
      <c r="VPK7" s="85"/>
      <c r="VPL7" s="85"/>
      <c r="VPM7" s="85"/>
      <c r="VPN7" s="85"/>
      <c r="VPO7" s="85"/>
      <c r="VPP7" s="85"/>
      <c r="VPQ7" s="85"/>
      <c r="VPR7" s="85"/>
      <c r="VPS7" s="85"/>
      <c r="VPT7" s="85"/>
      <c r="VPU7" s="85"/>
      <c r="VPV7" s="85"/>
      <c r="VPW7" s="85"/>
      <c r="VPX7" s="85"/>
      <c r="VPY7" s="85"/>
      <c r="VPZ7" s="85"/>
      <c r="VQA7" s="85"/>
      <c r="VQB7" s="85"/>
      <c r="VQC7" s="85"/>
      <c r="VQD7" s="85"/>
      <c r="VQE7" s="85"/>
      <c r="VQF7" s="85"/>
      <c r="VQG7" s="85"/>
      <c r="VQH7" s="85"/>
      <c r="VQI7" s="85"/>
      <c r="VQJ7" s="85"/>
      <c r="VQK7" s="85"/>
      <c r="VQL7" s="85"/>
      <c r="VQM7" s="85"/>
      <c r="VQN7" s="85"/>
      <c r="VQO7" s="85"/>
      <c r="VQP7" s="85"/>
      <c r="VQQ7" s="85"/>
      <c r="VQR7" s="85"/>
      <c r="VQS7" s="85"/>
      <c r="VQT7" s="85"/>
      <c r="VQU7" s="85"/>
      <c r="VQV7" s="85"/>
      <c r="VQW7" s="85"/>
      <c r="VQX7" s="85"/>
      <c r="VQY7" s="85"/>
      <c r="VQZ7" s="85"/>
      <c r="VRA7" s="85"/>
      <c r="VRB7" s="85"/>
      <c r="VRC7" s="85"/>
      <c r="VRD7" s="85"/>
      <c r="VRE7" s="85"/>
      <c r="VRF7" s="85"/>
      <c r="VRG7" s="85"/>
      <c r="VRH7" s="85"/>
      <c r="VRI7" s="85"/>
      <c r="VRJ7" s="85"/>
      <c r="VRK7" s="85"/>
      <c r="VRL7" s="85"/>
      <c r="VRM7" s="85"/>
      <c r="VRN7" s="85"/>
      <c r="VRO7" s="85"/>
      <c r="VRP7" s="85"/>
      <c r="VRQ7" s="85"/>
      <c r="VRR7" s="85"/>
      <c r="VRS7" s="85"/>
      <c r="VRT7" s="85"/>
      <c r="VRU7" s="85"/>
      <c r="VRV7" s="85"/>
      <c r="VRW7" s="85"/>
      <c r="VRX7" s="85"/>
      <c r="VRY7" s="85"/>
      <c r="VRZ7" s="85"/>
      <c r="VSA7" s="85"/>
      <c r="VSB7" s="85"/>
      <c r="VSC7" s="85"/>
      <c r="VSD7" s="85"/>
      <c r="VSE7" s="85"/>
      <c r="VSF7" s="85"/>
      <c r="VSG7" s="85"/>
      <c r="VSH7" s="85"/>
      <c r="VSI7" s="85"/>
      <c r="VSJ7" s="85"/>
      <c r="VSK7" s="85"/>
      <c r="VSL7" s="85"/>
      <c r="VSM7" s="85"/>
      <c r="VSN7" s="85"/>
      <c r="VSO7" s="85"/>
      <c r="VSP7" s="85"/>
      <c r="VSQ7" s="85"/>
      <c r="VSR7" s="85"/>
      <c r="VSS7" s="85"/>
      <c r="VST7" s="85"/>
      <c r="VSU7" s="85"/>
      <c r="VSV7" s="85"/>
      <c r="VSW7" s="85"/>
      <c r="VSX7" s="85"/>
      <c r="VSY7" s="85"/>
      <c r="VSZ7" s="85"/>
      <c r="VTA7" s="85"/>
      <c r="VTB7" s="85"/>
      <c r="VTC7" s="85"/>
      <c r="VTD7" s="85"/>
      <c r="VTE7" s="85"/>
      <c r="VTF7" s="85"/>
      <c r="VTG7" s="85"/>
      <c r="VTH7" s="85"/>
      <c r="VTI7" s="85"/>
      <c r="VTJ7" s="85"/>
      <c r="VTK7" s="85"/>
      <c r="VTL7" s="85"/>
      <c r="VTM7" s="85"/>
      <c r="VTN7" s="85"/>
      <c r="VTO7" s="85"/>
      <c r="VTP7" s="85"/>
      <c r="VTQ7" s="85"/>
      <c r="VTR7" s="85"/>
      <c r="VTS7" s="85"/>
      <c r="VTT7" s="85"/>
      <c r="VTU7" s="85"/>
      <c r="VTV7" s="85"/>
      <c r="VTW7" s="85"/>
      <c r="VTX7" s="85"/>
      <c r="VTY7" s="85"/>
      <c r="VTZ7" s="85"/>
      <c r="VUA7" s="85"/>
      <c r="VUB7" s="85"/>
      <c r="VUC7" s="85"/>
      <c r="VUD7" s="85"/>
      <c r="VUE7" s="85"/>
      <c r="VUF7" s="85"/>
      <c r="VUG7" s="85"/>
      <c r="VUH7" s="85"/>
      <c r="VUI7" s="85"/>
      <c r="VUJ7" s="85"/>
      <c r="VUK7" s="85"/>
      <c r="VUL7" s="85"/>
      <c r="VUM7" s="85"/>
      <c r="VUN7" s="85"/>
      <c r="VUO7" s="85"/>
      <c r="VUP7" s="85"/>
      <c r="VUQ7" s="85"/>
      <c r="VUR7" s="85"/>
      <c r="VUS7" s="85"/>
      <c r="VUT7" s="85"/>
      <c r="VUU7" s="85"/>
      <c r="VUV7" s="85"/>
      <c r="VUW7" s="85"/>
      <c r="VUX7" s="85"/>
      <c r="VUY7" s="85"/>
      <c r="VUZ7" s="85"/>
      <c r="VVA7" s="85"/>
      <c r="VVB7" s="85"/>
      <c r="VVC7" s="85"/>
      <c r="VVD7" s="85"/>
      <c r="VVE7" s="85"/>
      <c r="VVF7" s="85"/>
      <c r="VVG7" s="85"/>
      <c r="VVH7" s="85"/>
      <c r="VVI7" s="85"/>
      <c r="VVJ7" s="85"/>
      <c r="VVK7" s="85"/>
      <c r="VVL7" s="85"/>
      <c r="VVM7" s="85"/>
      <c r="VVN7" s="85"/>
      <c r="VVO7" s="85"/>
      <c r="VVP7" s="85"/>
      <c r="VVQ7" s="85"/>
      <c r="VVR7" s="85"/>
      <c r="VVS7" s="85"/>
      <c r="VVT7" s="85"/>
      <c r="VVU7" s="85"/>
      <c r="VVV7" s="85"/>
      <c r="VVW7" s="85"/>
      <c r="VVX7" s="85"/>
      <c r="VVY7" s="85"/>
      <c r="VVZ7" s="85"/>
      <c r="VWA7" s="85"/>
      <c r="VWB7" s="85"/>
      <c r="VWC7" s="85"/>
      <c r="VWD7" s="85"/>
      <c r="VWE7" s="85"/>
      <c r="VWF7" s="85"/>
      <c r="VWG7" s="85"/>
      <c r="VWH7" s="85"/>
      <c r="VWI7" s="85"/>
      <c r="VWJ7" s="85"/>
      <c r="VWK7" s="85"/>
      <c r="VWL7" s="85"/>
      <c r="VWM7" s="85"/>
      <c r="VWN7" s="85"/>
      <c r="VWO7" s="85"/>
      <c r="VWP7" s="85"/>
      <c r="VWQ7" s="85"/>
      <c r="VWR7" s="85"/>
      <c r="VWS7" s="85"/>
      <c r="VWT7" s="85"/>
      <c r="VWU7" s="85"/>
      <c r="VWV7" s="85"/>
      <c r="VWW7" s="85"/>
      <c r="VWX7" s="85"/>
      <c r="VWY7" s="85"/>
      <c r="VWZ7" s="85"/>
      <c r="VXA7" s="85"/>
      <c r="VXB7" s="85"/>
      <c r="VXC7" s="85"/>
      <c r="VXD7" s="85"/>
      <c r="VXE7" s="85"/>
      <c r="VXF7" s="85"/>
      <c r="VXG7" s="85"/>
      <c r="VXH7" s="85"/>
      <c r="VXI7" s="85"/>
      <c r="VXJ7" s="85"/>
      <c r="VXK7" s="85"/>
      <c r="VXL7" s="85"/>
      <c r="VXM7" s="85"/>
      <c r="VXN7" s="85"/>
      <c r="VXO7" s="85"/>
      <c r="VXP7" s="85"/>
      <c r="VXQ7" s="85"/>
      <c r="VXR7" s="85"/>
      <c r="VXS7" s="85"/>
      <c r="VXT7" s="85"/>
      <c r="VXU7" s="85"/>
      <c r="VXV7" s="85"/>
      <c r="VXW7" s="85"/>
      <c r="VXX7" s="85"/>
      <c r="VXY7" s="85"/>
      <c r="VXZ7" s="85"/>
      <c r="VYA7" s="85"/>
      <c r="VYB7" s="85"/>
      <c r="VYC7" s="85"/>
      <c r="VYD7" s="85"/>
      <c r="VYE7" s="85"/>
      <c r="VYF7" s="85"/>
      <c r="VYG7" s="85"/>
      <c r="VYH7" s="85"/>
      <c r="VYI7" s="85"/>
      <c r="VYJ7" s="85"/>
      <c r="VYK7" s="85"/>
      <c r="VYL7" s="85"/>
      <c r="VYM7" s="85"/>
      <c r="VYN7" s="85"/>
      <c r="VYO7" s="85"/>
      <c r="VYP7" s="85"/>
      <c r="VYQ7" s="85"/>
      <c r="VYR7" s="85"/>
      <c r="VYS7" s="85"/>
      <c r="VYT7" s="85"/>
      <c r="VYU7" s="85"/>
      <c r="VYV7" s="85"/>
      <c r="VYW7" s="85"/>
      <c r="VYX7" s="85"/>
      <c r="VYY7" s="85"/>
      <c r="VYZ7" s="85"/>
      <c r="VZA7" s="85"/>
      <c r="VZB7" s="85"/>
      <c r="VZC7" s="85"/>
      <c r="VZD7" s="85"/>
      <c r="VZE7" s="85"/>
      <c r="VZF7" s="85"/>
      <c r="VZG7" s="85"/>
      <c r="VZH7" s="85"/>
      <c r="VZI7" s="85"/>
      <c r="VZJ7" s="85"/>
      <c r="VZK7" s="85"/>
      <c r="VZL7" s="85"/>
      <c r="VZM7" s="85"/>
      <c r="VZN7" s="85"/>
      <c r="VZO7" s="85"/>
      <c r="VZP7" s="85"/>
      <c r="VZQ7" s="85"/>
      <c r="VZR7" s="85"/>
      <c r="VZS7" s="85"/>
      <c r="VZT7" s="85"/>
      <c r="VZU7" s="85"/>
      <c r="VZV7" s="85"/>
      <c r="VZW7" s="85"/>
      <c r="VZX7" s="85"/>
      <c r="VZY7" s="85"/>
      <c r="VZZ7" s="85"/>
      <c r="WAA7" s="85"/>
      <c r="WAB7" s="85"/>
      <c r="WAC7" s="85"/>
      <c r="WAD7" s="85"/>
      <c r="WAE7" s="85"/>
      <c r="WAF7" s="85"/>
      <c r="WAG7" s="85"/>
      <c r="WAH7" s="85"/>
      <c r="WAI7" s="85"/>
      <c r="WAJ7" s="85"/>
      <c r="WAK7" s="85"/>
      <c r="WAL7" s="85"/>
      <c r="WAM7" s="85"/>
      <c r="WAN7" s="85"/>
      <c r="WAO7" s="85"/>
      <c r="WAP7" s="85"/>
      <c r="WAQ7" s="85"/>
      <c r="WAR7" s="85"/>
      <c r="WAS7" s="85"/>
      <c r="WAT7" s="85"/>
      <c r="WAU7" s="85"/>
      <c r="WAV7" s="85"/>
      <c r="WAW7" s="85"/>
      <c r="WAX7" s="85"/>
      <c r="WAY7" s="85"/>
      <c r="WAZ7" s="85"/>
      <c r="WBA7" s="85"/>
      <c r="WBB7" s="85"/>
      <c r="WBC7" s="85"/>
      <c r="WBD7" s="85"/>
      <c r="WBE7" s="85"/>
      <c r="WBF7" s="85"/>
      <c r="WBG7" s="85"/>
      <c r="WBH7" s="85"/>
      <c r="WBI7" s="85"/>
      <c r="WBJ7" s="85"/>
      <c r="WBK7" s="85"/>
      <c r="WBL7" s="85"/>
      <c r="WBM7" s="85"/>
      <c r="WBN7" s="85"/>
      <c r="WBO7" s="85"/>
      <c r="WBP7" s="85"/>
      <c r="WBQ7" s="85"/>
      <c r="WBR7" s="85"/>
      <c r="WBS7" s="85"/>
      <c r="WBT7" s="85"/>
      <c r="WBU7" s="85"/>
      <c r="WBV7" s="85"/>
      <c r="WBW7" s="85"/>
      <c r="WBX7" s="85"/>
      <c r="WBY7" s="85"/>
      <c r="WBZ7" s="85"/>
      <c r="WCA7" s="85"/>
      <c r="WCB7" s="85"/>
      <c r="WCC7" s="85"/>
      <c r="WCD7" s="85"/>
      <c r="WCE7" s="85"/>
      <c r="WCF7" s="85"/>
      <c r="WCG7" s="85"/>
      <c r="WCH7" s="85"/>
      <c r="WCI7" s="85"/>
      <c r="WCJ7" s="85"/>
      <c r="WCK7" s="85"/>
      <c r="WCL7" s="85"/>
      <c r="WCM7" s="85"/>
      <c r="WCN7" s="85"/>
      <c r="WCO7" s="85"/>
      <c r="WCP7" s="85"/>
      <c r="WCQ7" s="85"/>
      <c r="WCR7" s="85"/>
      <c r="WCS7" s="85"/>
      <c r="WCT7" s="85"/>
      <c r="WCU7" s="85"/>
      <c r="WCV7" s="85"/>
      <c r="WCW7" s="85"/>
      <c r="WCX7" s="85"/>
      <c r="WCY7" s="85"/>
      <c r="WCZ7" s="85"/>
      <c r="WDA7" s="85"/>
      <c r="WDB7" s="85"/>
      <c r="WDC7" s="85"/>
      <c r="WDD7" s="85"/>
      <c r="WDE7" s="85"/>
      <c r="WDF7" s="85"/>
      <c r="WDG7" s="85"/>
      <c r="WDH7" s="85"/>
      <c r="WDI7" s="85"/>
      <c r="WDJ7" s="85"/>
      <c r="WDK7" s="85"/>
      <c r="WDL7" s="85"/>
      <c r="WDM7" s="85"/>
      <c r="WDN7" s="85"/>
      <c r="WDO7" s="85"/>
      <c r="WDP7" s="85"/>
      <c r="WDQ7" s="85"/>
      <c r="WDR7" s="85"/>
      <c r="WDS7" s="85"/>
      <c r="WDT7" s="85"/>
      <c r="WDU7" s="85"/>
      <c r="WDV7" s="85"/>
      <c r="WDW7" s="85"/>
      <c r="WDX7" s="85"/>
      <c r="WDY7" s="85"/>
      <c r="WDZ7" s="85"/>
      <c r="WEA7" s="85"/>
      <c r="WEB7" s="85"/>
      <c r="WEC7" s="85"/>
      <c r="WED7" s="85"/>
      <c r="WEE7" s="85"/>
      <c r="WEF7" s="85"/>
      <c r="WEG7" s="85"/>
      <c r="WEH7" s="85"/>
      <c r="WEI7" s="85"/>
      <c r="WEJ7" s="85"/>
      <c r="WEK7" s="85"/>
      <c r="WEL7" s="85"/>
      <c r="WEM7" s="85"/>
      <c r="WEN7" s="85"/>
      <c r="WEO7" s="85"/>
      <c r="WEP7" s="85"/>
      <c r="WEQ7" s="85"/>
      <c r="WER7" s="85"/>
      <c r="WES7" s="85"/>
      <c r="WET7" s="85"/>
      <c r="WEU7" s="85"/>
      <c r="WEV7" s="85"/>
      <c r="WEW7" s="85"/>
      <c r="WEX7" s="85"/>
      <c r="WEY7" s="85"/>
      <c r="WEZ7" s="85"/>
      <c r="WFA7" s="85"/>
      <c r="WFB7" s="85"/>
      <c r="WFC7" s="85"/>
      <c r="WFD7" s="85"/>
      <c r="WFE7" s="85"/>
      <c r="WFF7" s="85"/>
      <c r="WFG7" s="85"/>
      <c r="WFH7" s="85"/>
      <c r="WFI7" s="85"/>
      <c r="WFJ7" s="85"/>
      <c r="WFK7" s="85"/>
      <c r="WFL7" s="85"/>
      <c r="WFM7" s="85"/>
      <c r="WFN7" s="85"/>
      <c r="WFO7" s="85"/>
      <c r="WFP7" s="85"/>
      <c r="WFQ7" s="85"/>
      <c r="WFR7" s="85"/>
      <c r="WFS7" s="85"/>
      <c r="WFT7" s="85"/>
      <c r="WFU7" s="85"/>
      <c r="WFV7" s="85"/>
      <c r="WFW7" s="85"/>
      <c r="WFX7" s="85"/>
      <c r="WFY7" s="85"/>
      <c r="WFZ7" s="85"/>
      <c r="WGA7" s="85"/>
      <c r="WGB7" s="85"/>
      <c r="WGC7" s="85"/>
      <c r="WGD7" s="85"/>
      <c r="WGE7" s="85"/>
      <c r="WGF7" s="85"/>
      <c r="WGG7" s="85"/>
      <c r="WGH7" s="85"/>
      <c r="WGI7" s="85"/>
      <c r="WGJ7" s="85"/>
      <c r="WGK7" s="85"/>
      <c r="WGL7" s="85"/>
      <c r="WGM7" s="85"/>
      <c r="WGN7" s="85"/>
      <c r="WGO7" s="85"/>
      <c r="WGP7" s="85"/>
      <c r="WGQ7" s="85"/>
      <c r="WGR7" s="85"/>
      <c r="WGS7" s="85"/>
      <c r="WGT7" s="85"/>
      <c r="WGU7" s="85"/>
      <c r="WGV7" s="85"/>
      <c r="WGW7" s="85"/>
      <c r="WGX7" s="85"/>
      <c r="WGY7" s="85"/>
      <c r="WGZ7" s="85"/>
      <c r="WHA7" s="85"/>
      <c r="WHB7" s="85"/>
      <c r="WHC7" s="85"/>
      <c r="WHD7" s="85"/>
      <c r="WHE7" s="85"/>
      <c r="WHF7" s="85"/>
      <c r="WHG7" s="85"/>
      <c r="WHH7" s="85"/>
      <c r="WHI7" s="85"/>
      <c r="WHJ7" s="85"/>
      <c r="WHK7" s="85"/>
      <c r="WHL7" s="85"/>
      <c r="WHM7" s="85"/>
      <c r="WHN7" s="85"/>
      <c r="WHO7" s="85"/>
      <c r="WHP7" s="85"/>
      <c r="WHQ7" s="85"/>
      <c r="WHR7" s="85"/>
      <c r="WHS7" s="85"/>
      <c r="WHT7" s="85"/>
      <c r="WHU7" s="85"/>
      <c r="WHV7" s="85"/>
      <c r="WHW7" s="85"/>
      <c r="WHX7" s="85"/>
      <c r="WHY7" s="85"/>
      <c r="WHZ7" s="85"/>
      <c r="WIA7" s="85"/>
      <c r="WIB7" s="85"/>
      <c r="WIC7" s="85"/>
      <c r="WID7" s="85"/>
      <c r="WIE7" s="85"/>
      <c r="WIF7" s="85"/>
      <c r="WIG7" s="85"/>
      <c r="WIH7" s="85"/>
      <c r="WII7" s="85"/>
      <c r="WIJ7" s="85"/>
      <c r="WIK7" s="85"/>
      <c r="WIL7" s="85"/>
      <c r="WIM7" s="85"/>
      <c r="WIN7" s="85"/>
      <c r="WIO7" s="85"/>
      <c r="WIP7" s="85"/>
      <c r="WIQ7" s="85"/>
      <c r="WIR7" s="85"/>
      <c r="WIS7" s="85"/>
      <c r="WIT7" s="85"/>
      <c r="WIU7" s="85"/>
      <c r="WIV7" s="85"/>
      <c r="WIW7" s="85"/>
      <c r="WIX7" s="85"/>
      <c r="WIY7" s="85"/>
      <c r="WIZ7" s="85"/>
      <c r="WJA7" s="85"/>
      <c r="WJB7" s="85"/>
      <c r="WJC7" s="85"/>
      <c r="WJD7" s="85"/>
      <c r="WJE7" s="85"/>
      <c r="WJF7" s="85"/>
      <c r="WJG7" s="85"/>
      <c r="WJH7" s="85"/>
      <c r="WJI7" s="85"/>
      <c r="WJJ7" s="85"/>
      <c r="WJK7" s="85"/>
      <c r="WJL7" s="85"/>
      <c r="WJM7" s="85"/>
      <c r="WJN7" s="85"/>
      <c r="WJO7" s="85"/>
      <c r="WJP7" s="85"/>
      <c r="WJQ7" s="85"/>
      <c r="WJR7" s="85"/>
      <c r="WJS7" s="85"/>
      <c r="WJT7" s="85"/>
      <c r="WJU7" s="85"/>
      <c r="WJV7" s="85"/>
      <c r="WJW7" s="85"/>
      <c r="WJX7" s="85"/>
      <c r="WJY7" s="85"/>
      <c r="WJZ7" s="85"/>
      <c r="WKA7" s="85"/>
      <c r="WKB7" s="85"/>
      <c r="WKC7" s="85"/>
      <c r="WKD7" s="85"/>
      <c r="WKE7" s="85"/>
      <c r="WKF7" s="85"/>
      <c r="WKG7" s="85"/>
      <c r="WKH7" s="85"/>
      <c r="WKI7" s="85"/>
      <c r="WKJ7" s="85"/>
      <c r="WKK7" s="85"/>
      <c r="WKL7" s="85"/>
      <c r="WKM7" s="85"/>
      <c r="WKN7" s="85"/>
      <c r="WKO7" s="85"/>
      <c r="WKP7" s="85"/>
      <c r="WKQ7" s="85"/>
      <c r="WKR7" s="85"/>
      <c r="WKS7" s="85"/>
      <c r="WKT7" s="85"/>
      <c r="WKU7" s="85"/>
      <c r="WKV7" s="85"/>
      <c r="WKW7" s="85"/>
      <c r="WKX7" s="85"/>
      <c r="WKY7" s="85"/>
      <c r="WKZ7" s="85"/>
      <c r="WLA7" s="85"/>
      <c r="WLB7" s="85"/>
      <c r="WLC7" s="85"/>
      <c r="WLD7" s="85"/>
      <c r="WLE7" s="85"/>
      <c r="WLF7" s="85"/>
      <c r="WLG7" s="85"/>
      <c r="WLH7" s="85"/>
      <c r="WLI7" s="85"/>
      <c r="WLJ7" s="85"/>
      <c r="WLK7" s="85"/>
      <c r="WLL7" s="85"/>
      <c r="WLM7" s="85"/>
      <c r="WLN7" s="85"/>
      <c r="WLO7" s="85"/>
      <c r="WLP7" s="85"/>
      <c r="WLQ7" s="85"/>
      <c r="WLR7" s="85"/>
      <c r="WLS7" s="85"/>
      <c r="WLT7" s="85"/>
      <c r="WLU7" s="85"/>
      <c r="WLV7" s="85"/>
      <c r="WLW7" s="85"/>
      <c r="WLX7" s="85"/>
      <c r="WLY7" s="85"/>
      <c r="WLZ7" s="85"/>
      <c r="WMA7" s="85"/>
      <c r="WMB7" s="85"/>
      <c r="WMC7" s="85"/>
      <c r="WMD7" s="85"/>
      <c r="WME7" s="85"/>
      <c r="WMF7" s="85"/>
      <c r="WMG7" s="85"/>
      <c r="WMH7" s="85"/>
      <c r="WMI7" s="85"/>
      <c r="WMJ7" s="85"/>
      <c r="WMK7" s="85"/>
      <c r="WML7" s="85"/>
      <c r="WMM7" s="85"/>
      <c r="WMN7" s="85"/>
      <c r="WMO7" s="85"/>
      <c r="WMP7" s="85"/>
      <c r="WMQ7" s="85"/>
      <c r="WMR7" s="85"/>
      <c r="WMS7" s="85"/>
      <c r="WMT7" s="85"/>
      <c r="WMU7" s="85"/>
      <c r="WMV7" s="85"/>
      <c r="WMW7" s="85"/>
      <c r="WMX7" s="85"/>
      <c r="WMY7" s="85"/>
      <c r="WMZ7" s="85"/>
      <c r="WNA7" s="85"/>
      <c r="WNB7" s="85"/>
      <c r="WNC7" s="85"/>
      <c r="WND7" s="85"/>
      <c r="WNE7" s="85"/>
      <c r="WNF7" s="85"/>
      <c r="WNG7" s="85"/>
      <c r="WNH7" s="85"/>
      <c r="WNI7" s="85"/>
      <c r="WNJ7" s="85"/>
      <c r="WNK7" s="85"/>
      <c r="WNL7" s="85"/>
      <c r="WNM7" s="85"/>
      <c r="WNN7" s="85"/>
      <c r="WNO7" s="85"/>
      <c r="WNP7" s="85"/>
      <c r="WNQ7" s="85"/>
      <c r="WNR7" s="85"/>
      <c r="WNS7" s="85"/>
      <c r="WNT7" s="85"/>
      <c r="WNU7" s="85"/>
      <c r="WNV7" s="85"/>
      <c r="WNW7" s="85"/>
      <c r="WNX7" s="85"/>
      <c r="WNY7" s="85"/>
      <c r="WNZ7" s="85"/>
      <c r="WOA7" s="85"/>
      <c r="WOB7" s="85"/>
      <c r="WOC7" s="85"/>
      <c r="WOD7" s="85"/>
      <c r="WOE7" s="85"/>
      <c r="WOF7" s="85"/>
      <c r="WOG7" s="85"/>
      <c r="WOH7" s="85"/>
      <c r="WOI7" s="85"/>
      <c r="WOJ7" s="85"/>
      <c r="WOK7" s="85"/>
      <c r="WOL7" s="85"/>
      <c r="WOM7" s="85"/>
      <c r="WON7" s="85"/>
      <c r="WOO7" s="85"/>
      <c r="WOP7" s="85"/>
      <c r="WOQ7" s="85"/>
      <c r="WOR7" s="85"/>
      <c r="WOS7" s="85"/>
      <c r="WOT7" s="85"/>
      <c r="WOU7" s="85"/>
      <c r="WOV7" s="85"/>
      <c r="WOW7" s="85"/>
      <c r="WOX7" s="85"/>
      <c r="WOY7" s="85"/>
      <c r="WOZ7" s="85"/>
      <c r="WPA7" s="85"/>
      <c r="WPB7" s="85"/>
      <c r="WPC7" s="85"/>
      <c r="WPD7" s="85"/>
      <c r="WPE7" s="85"/>
      <c r="WPF7" s="85"/>
      <c r="WPG7" s="85"/>
      <c r="WPH7" s="85"/>
      <c r="WPI7" s="85"/>
      <c r="WPJ7" s="85"/>
      <c r="WPK7" s="85"/>
      <c r="WPL7" s="85"/>
      <c r="WPM7" s="85"/>
      <c r="WPN7" s="85"/>
      <c r="WPO7" s="85"/>
      <c r="WPP7" s="85"/>
      <c r="WPQ7" s="85"/>
      <c r="WPR7" s="85"/>
      <c r="WPS7" s="85"/>
      <c r="WPT7" s="85"/>
      <c r="WPU7" s="85"/>
      <c r="WPV7" s="85"/>
      <c r="WPW7" s="85"/>
      <c r="WPX7" s="85"/>
      <c r="WPY7" s="85"/>
      <c r="WPZ7" s="85"/>
      <c r="WQA7" s="85"/>
      <c r="WQB7" s="85"/>
      <c r="WQC7" s="85"/>
      <c r="WQD7" s="85"/>
      <c r="WQE7" s="85"/>
      <c r="WQF7" s="85"/>
      <c r="WQG7" s="85"/>
      <c r="WQH7" s="85"/>
      <c r="WQI7" s="85"/>
      <c r="WQJ7" s="85"/>
      <c r="WQK7" s="85"/>
      <c r="WQL7" s="85"/>
      <c r="WQM7" s="85"/>
      <c r="WQN7" s="85"/>
      <c r="WQO7" s="85"/>
      <c r="WQP7" s="85"/>
      <c r="WQQ7" s="85"/>
      <c r="WQR7" s="85"/>
      <c r="WQS7" s="85"/>
      <c r="WQT7" s="85"/>
      <c r="WQU7" s="85"/>
      <c r="WQV7" s="85"/>
      <c r="WQW7" s="85"/>
      <c r="WQX7" s="85"/>
      <c r="WQY7" s="85"/>
      <c r="WQZ7" s="85"/>
      <c r="WRA7" s="85"/>
      <c r="WRB7" s="85"/>
      <c r="WRC7" s="85"/>
      <c r="WRD7" s="85"/>
      <c r="WRE7" s="85"/>
      <c r="WRF7" s="85"/>
      <c r="WRG7" s="85"/>
      <c r="WRH7" s="85"/>
      <c r="WRI7" s="85"/>
      <c r="WRJ7" s="85"/>
      <c r="WRK7" s="85"/>
      <c r="WRL7" s="85"/>
      <c r="WRM7" s="85"/>
      <c r="WRN7" s="85"/>
      <c r="WRO7" s="85"/>
      <c r="WRP7" s="85"/>
      <c r="WRQ7" s="85"/>
      <c r="WRR7" s="85"/>
      <c r="WRS7" s="85"/>
      <c r="WRT7" s="85"/>
      <c r="WRU7" s="85"/>
      <c r="WRV7" s="85"/>
      <c r="WRW7" s="85"/>
      <c r="WRX7" s="85"/>
      <c r="WRY7" s="85"/>
      <c r="WRZ7" s="85"/>
      <c r="WSA7" s="85"/>
      <c r="WSB7" s="85"/>
      <c r="WSC7" s="85"/>
      <c r="WSD7" s="85"/>
      <c r="WSE7" s="85"/>
      <c r="WSF7" s="85"/>
      <c r="WSG7" s="85"/>
      <c r="WSH7" s="85"/>
      <c r="WSI7" s="85"/>
      <c r="WSJ7" s="85"/>
      <c r="WSK7" s="85"/>
      <c r="WSL7" s="85"/>
      <c r="WSM7" s="85"/>
      <c r="WSN7" s="85"/>
      <c r="WSO7" s="85"/>
      <c r="WSP7" s="85"/>
      <c r="WSQ7" s="85"/>
      <c r="WSR7" s="85"/>
      <c r="WSS7" s="85"/>
      <c r="WST7" s="85"/>
      <c r="WSU7" s="85"/>
      <c r="WSV7" s="85"/>
      <c r="WSW7" s="85"/>
      <c r="WSX7" s="85"/>
      <c r="WSY7" s="85"/>
      <c r="WSZ7" s="85"/>
      <c r="WTA7" s="85"/>
      <c r="WTB7" s="85"/>
      <c r="WTC7" s="85"/>
      <c r="WTD7" s="85"/>
      <c r="WTE7" s="85"/>
      <c r="WTF7" s="85"/>
      <c r="WTG7" s="85"/>
      <c r="WTH7" s="85"/>
      <c r="WTI7" s="85"/>
      <c r="WTJ7" s="85"/>
      <c r="WTK7" s="85"/>
      <c r="WTL7" s="85"/>
      <c r="WTM7" s="85"/>
      <c r="WTN7" s="85"/>
      <c r="WTO7" s="85"/>
      <c r="WTP7" s="85"/>
      <c r="WTQ7" s="85"/>
      <c r="WTR7" s="85"/>
      <c r="WTS7" s="85"/>
      <c r="WTT7" s="85"/>
      <c r="WTU7" s="85"/>
      <c r="WTV7" s="85"/>
      <c r="WTW7" s="85"/>
      <c r="WTX7" s="85"/>
      <c r="WTY7" s="85"/>
      <c r="WTZ7" s="85"/>
      <c r="WUA7" s="85"/>
      <c r="WUB7" s="85"/>
      <c r="WUC7" s="85"/>
      <c r="WUD7" s="85"/>
      <c r="WUE7" s="85"/>
      <c r="WUF7" s="85"/>
      <c r="WUG7" s="85"/>
      <c r="WUH7" s="85"/>
      <c r="WUI7" s="85"/>
      <c r="WUJ7" s="85"/>
      <c r="WUK7" s="85"/>
      <c r="WUL7" s="85"/>
      <c r="WUM7" s="85"/>
      <c r="WUN7" s="85"/>
      <c r="WUO7" s="85"/>
      <c r="WUP7" s="85"/>
      <c r="WUQ7" s="85"/>
      <c r="WUR7" s="85"/>
      <c r="WUS7" s="85"/>
      <c r="WUT7" s="85"/>
      <c r="WUU7" s="85"/>
      <c r="WUV7" s="85"/>
      <c r="WUW7" s="85"/>
      <c r="WUX7" s="85"/>
      <c r="WUY7" s="85"/>
      <c r="WUZ7" s="85"/>
      <c r="WVA7" s="85"/>
      <c r="WVB7" s="85"/>
      <c r="WVC7" s="85"/>
      <c r="WVD7" s="85"/>
      <c r="WVE7" s="85"/>
      <c r="WVF7" s="85"/>
      <c r="WVG7" s="85"/>
      <c r="WVH7" s="85"/>
      <c r="WVI7" s="85"/>
      <c r="WVJ7" s="85"/>
      <c r="WVK7" s="85"/>
      <c r="WVL7" s="85"/>
      <c r="WVM7" s="85"/>
      <c r="WVN7" s="85"/>
      <c r="WVO7" s="85"/>
      <c r="WVP7" s="85"/>
      <c r="WVQ7" s="85"/>
      <c r="WVR7" s="85"/>
      <c r="WVS7" s="85"/>
      <c r="WVT7" s="85"/>
      <c r="WVU7" s="85"/>
      <c r="WVV7" s="85"/>
      <c r="WVW7" s="85"/>
      <c r="WVX7" s="85"/>
      <c r="WVY7" s="85"/>
      <c r="WVZ7" s="85"/>
      <c r="WWA7" s="85"/>
      <c r="WWB7" s="85"/>
      <c r="WWC7" s="85"/>
      <c r="WWD7" s="85"/>
      <c r="WWE7" s="85"/>
      <c r="WWF7" s="85"/>
      <c r="WWG7" s="85"/>
      <c r="WWH7" s="85"/>
      <c r="WWI7" s="85"/>
      <c r="WWJ7" s="85"/>
      <c r="WWK7" s="85"/>
      <c r="WWL7" s="85"/>
      <c r="WWM7" s="85"/>
      <c r="WWN7" s="85"/>
      <c r="WWO7" s="85"/>
      <c r="WWP7" s="85"/>
      <c r="WWQ7" s="85"/>
      <c r="WWR7" s="85"/>
      <c r="WWS7" s="85"/>
      <c r="WWT7" s="85"/>
      <c r="WWU7" s="85"/>
      <c r="WWV7" s="85"/>
      <c r="WWW7" s="85"/>
      <c r="WWX7" s="85"/>
      <c r="WWY7" s="85"/>
      <c r="WWZ7" s="85"/>
      <c r="WXA7" s="85"/>
      <c r="WXB7" s="85"/>
      <c r="WXC7" s="85"/>
      <c r="WXD7" s="85"/>
      <c r="WXE7" s="85"/>
      <c r="WXF7" s="85"/>
      <c r="WXG7" s="85"/>
      <c r="WXH7" s="85"/>
      <c r="WXI7" s="85"/>
      <c r="WXJ7" s="85"/>
      <c r="WXK7" s="85"/>
      <c r="WXL7" s="85"/>
      <c r="WXM7" s="85"/>
      <c r="WXN7" s="85"/>
      <c r="WXO7" s="85"/>
      <c r="WXP7" s="85"/>
      <c r="WXQ7" s="85"/>
      <c r="WXR7" s="85"/>
      <c r="WXS7" s="85"/>
      <c r="WXT7" s="85"/>
      <c r="WXU7" s="85"/>
      <c r="WXV7" s="85"/>
      <c r="WXW7" s="85"/>
      <c r="WXX7" s="85"/>
      <c r="WXY7" s="85"/>
      <c r="WXZ7" s="85"/>
      <c r="WYA7" s="85"/>
      <c r="WYB7" s="85"/>
      <c r="WYC7" s="85"/>
      <c r="WYD7" s="85"/>
      <c r="WYE7" s="85"/>
      <c r="WYF7" s="85"/>
      <c r="WYG7" s="85"/>
      <c r="WYH7" s="85"/>
      <c r="WYI7" s="85"/>
      <c r="WYJ7" s="85"/>
      <c r="WYK7" s="85"/>
      <c r="WYL7" s="85"/>
      <c r="WYM7" s="85"/>
      <c r="WYN7" s="85"/>
      <c r="WYO7" s="85"/>
      <c r="WYP7" s="85"/>
      <c r="WYQ7" s="85"/>
      <c r="WYR7" s="85"/>
      <c r="WYS7" s="85"/>
      <c r="WYT7" s="85"/>
      <c r="WYU7" s="85"/>
      <c r="WYV7" s="85"/>
      <c r="WYW7" s="85"/>
      <c r="WYX7" s="85"/>
      <c r="WYY7" s="85"/>
      <c r="WYZ7" s="85"/>
      <c r="WZA7" s="85"/>
      <c r="WZB7" s="85"/>
      <c r="WZC7" s="85"/>
      <c r="WZD7" s="85"/>
      <c r="WZE7" s="85"/>
      <c r="WZF7" s="85"/>
      <c r="WZG7" s="85"/>
      <c r="WZH7" s="85"/>
      <c r="WZI7" s="85"/>
      <c r="WZJ7" s="85"/>
      <c r="WZK7" s="85"/>
      <c r="WZL7" s="85"/>
      <c r="WZM7" s="85"/>
      <c r="WZN7" s="85"/>
      <c r="WZO7" s="85"/>
      <c r="WZP7" s="85"/>
      <c r="WZQ7" s="85"/>
      <c r="WZR7" s="85"/>
      <c r="WZS7" s="85"/>
      <c r="WZT7" s="85"/>
      <c r="WZU7" s="85"/>
      <c r="WZV7" s="85"/>
      <c r="WZW7" s="85"/>
      <c r="WZX7" s="85"/>
      <c r="WZY7" s="85"/>
      <c r="WZZ7" s="85"/>
      <c r="XAA7" s="85"/>
      <c r="XAB7" s="85"/>
      <c r="XAC7" s="85"/>
      <c r="XAD7" s="85"/>
      <c r="XAE7" s="85"/>
      <c r="XAF7" s="85"/>
      <c r="XAG7" s="85"/>
      <c r="XAH7" s="85"/>
      <c r="XAI7" s="85"/>
      <c r="XAJ7" s="85"/>
      <c r="XAK7" s="85"/>
      <c r="XAL7" s="85"/>
      <c r="XAM7" s="85"/>
      <c r="XAN7" s="85"/>
      <c r="XAO7" s="85"/>
      <c r="XAP7" s="85"/>
      <c r="XAQ7" s="85"/>
      <c r="XAR7" s="85"/>
      <c r="XAS7" s="85"/>
      <c r="XAT7" s="85"/>
      <c r="XAU7" s="85"/>
      <c r="XAV7" s="85"/>
      <c r="XAW7" s="85"/>
      <c r="XAX7" s="85"/>
      <c r="XAY7" s="85"/>
      <c r="XAZ7" s="85"/>
      <c r="XBA7" s="85"/>
      <c r="XBB7" s="85"/>
      <c r="XBC7" s="85"/>
      <c r="XBD7" s="85"/>
      <c r="XBE7" s="85"/>
      <c r="XBF7" s="85"/>
      <c r="XBG7" s="85"/>
      <c r="XBH7" s="85"/>
      <c r="XBI7" s="85"/>
      <c r="XBJ7" s="85"/>
      <c r="XBK7" s="85"/>
      <c r="XBL7" s="85"/>
      <c r="XBM7" s="85"/>
      <c r="XBN7" s="85"/>
      <c r="XBO7" s="85"/>
      <c r="XBP7" s="85"/>
      <c r="XBQ7" s="85"/>
      <c r="XBR7" s="85"/>
      <c r="XBS7" s="85"/>
      <c r="XBT7" s="85"/>
      <c r="XBU7" s="85"/>
      <c r="XBV7" s="85"/>
      <c r="XBW7" s="85"/>
      <c r="XBX7" s="85"/>
      <c r="XBY7" s="85"/>
      <c r="XBZ7" s="85"/>
      <c r="XCA7" s="85"/>
      <c r="XCB7" s="85"/>
      <c r="XCC7" s="85"/>
      <c r="XCD7" s="85"/>
      <c r="XCE7" s="85"/>
      <c r="XCF7" s="85"/>
      <c r="XCG7" s="85"/>
      <c r="XCH7" s="85"/>
      <c r="XCI7" s="85"/>
      <c r="XCJ7" s="85"/>
      <c r="XCK7" s="85"/>
      <c r="XCL7" s="85"/>
      <c r="XCM7" s="85"/>
      <c r="XCN7" s="85"/>
      <c r="XCO7" s="85"/>
      <c r="XCP7" s="85"/>
      <c r="XCQ7" s="85"/>
      <c r="XCR7" s="85"/>
      <c r="XCS7" s="85"/>
      <c r="XCT7" s="85"/>
      <c r="XCU7" s="85"/>
      <c r="XCV7" s="85"/>
      <c r="XCW7" s="85"/>
      <c r="XCX7" s="85"/>
      <c r="XCY7" s="85"/>
      <c r="XCZ7" s="85"/>
      <c r="XDA7" s="85"/>
      <c r="XDB7" s="85"/>
      <c r="XDC7" s="85"/>
      <c r="XDD7" s="85"/>
      <c r="XDE7" s="85"/>
      <c r="XDF7" s="85"/>
      <c r="XDG7" s="85"/>
      <c r="XDH7" s="85"/>
      <c r="XDI7" s="85"/>
      <c r="XDJ7" s="85"/>
      <c r="XDK7" s="85"/>
      <c r="XDL7" s="85"/>
      <c r="XDM7" s="85"/>
      <c r="XDN7" s="85"/>
      <c r="XDO7" s="85"/>
      <c r="XDP7" s="85"/>
      <c r="XDQ7" s="85"/>
      <c r="XDR7" s="85"/>
      <c r="XDS7" s="85"/>
      <c r="XDT7" s="85"/>
      <c r="XDU7" s="85"/>
      <c r="XDV7" s="85"/>
      <c r="XDW7" s="85"/>
      <c r="XDX7" s="85"/>
      <c r="XDY7" s="85"/>
      <c r="XDZ7" s="85"/>
      <c r="XEA7" s="85"/>
      <c r="XEB7" s="85"/>
      <c r="XEC7" s="85"/>
      <c r="XED7" s="85"/>
      <c r="XEE7" s="85"/>
      <c r="XEF7" s="85"/>
      <c r="XEG7" s="85"/>
      <c r="XEH7" s="85"/>
      <c r="XEI7" s="85"/>
      <c r="XEJ7" s="85"/>
      <c r="XEK7" s="85"/>
      <c r="XEL7" s="85"/>
      <c r="XEM7" s="85"/>
      <c r="XEN7" s="85"/>
      <c r="XEO7" s="85"/>
      <c r="XEP7" s="85"/>
      <c r="XEQ7" s="85"/>
      <c r="XER7" s="85"/>
      <c r="XES7" s="85"/>
      <c r="XET7" s="85"/>
      <c r="XEU7" s="85"/>
      <c r="XEV7" s="85"/>
      <c r="XEW7" s="85"/>
      <c r="XEX7" s="85"/>
      <c r="XEY7" s="85"/>
      <c r="XEZ7" s="85"/>
      <c r="XFA7" s="85"/>
      <c r="XFB7" s="85"/>
      <c r="XFC7" s="85"/>
      <c r="XFD7" s="85"/>
    </row>
    <row r="8" spans="1:16384" s="69" customFormat="1" hidden="1" x14ac:dyDescent="0.3">
      <c r="A8" s="540" t="s">
        <v>144</v>
      </c>
      <c r="B8" s="71"/>
      <c r="C8" s="71"/>
      <c r="D8" s="71"/>
      <c r="E8" s="176"/>
      <c r="F8" s="176"/>
      <c r="G8" s="176"/>
      <c r="H8" s="176"/>
      <c r="I8" s="176"/>
      <c r="J8" s="176"/>
      <c r="K8" s="176"/>
      <c r="L8" s="176"/>
      <c r="M8" s="176"/>
      <c r="N8" s="176"/>
      <c r="O8" s="176"/>
      <c r="P8" s="176"/>
      <c r="Q8" s="176"/>
      <c r="R8" s="176"/>
      <c r="S8" s="176"/>
      <c r="T8" s="176"/>
      <c r="U8" s="177"/>
      <c r="V8" s="85"/>
      <c r="W8" s="85"/>
      <c r="X8" s="85"/>
      <c r="Y8" s="85"/>
      <c r="Z8" s="85"/>
      <c r="AA8" s="85"/>
      <c r="AB8" s="85"/>
      <c r="AC8" s="85"/>
      <c r="AD8" s="85"/>
      <c r="AE8" s="85"/>
      <c r="AF8" s="85"/>
      <c r="AG8" s="85"/>
      <c r="AH8" s="85"/>
      <c r="AI8" s="85"/>
      <c r="AJ8" s="178"/>
      <c r="AK8" s="179"/>
      <c r="AL8" s="85"/>
      <c r="AM8" s="85"/>
      <c r="AN8" s="85"/>
      <c r="AO8" s="85"/>
      <c r="AP8" s="85"/>
      <c r="AQ8" s="85"/>
      <c r="AR8" s="85"/>
      <c r="AS8" s="85"/>
      <c r="AT8" s="85"/>
      <c r="AU8" s="85"/>
      <c r="AV8" s="85"/>
      <c r="AW8" s="85"/>
      <c r="AX8" s="85"/>
      <c r="AY8" s="85"/>
      <c r="AZ8" s="85"/>
      <c r="BA8" s="85"/>
      <c r="BB8" s="85"/>
      <c r="BC8" s="85"/>
      <c r="BD8" s="85"/>
      <c r="BE8" s="85"/>
      <c r="BF8" s="85"/>
      <c r="BG8" s="85"/>
      <c r="BH8" s="85"/>
      <c r="BI8" s="85"/>
      <c r="BJ8" s="85"/>
      <c r="BK8" s="85"/>
      <c r="BL8" s="85"/>
      <c r="BM8" s="85"/>
      <c r="BN8" s="85"/>
      <c r="BO8" s="85"/>
      <c r="BP8" s="85"/>
      <c r="BQ8" s="85"/>
      <c r="BR8" s="85"/>
      <c r="BS8" s="85"/>
      <c r="BT8" s="85"/>
      <c r="BU8" s="85"/>
      <c r="BV8" s="85"/>
      <c r="BW8" s="85"/>
      <c r="BX8" s="85"/>
      <c r="BY8" s="85"/>
      <c r="BZ8" s="85"/>
      <c r="CA8" s="85"/>
      <c r="CB8" s="85"/>
      <c r="CC8" s="85"/>
      <c r="CD8" s="85"/>
      <c r="CE8" s="85"/>
      <c r="CF8" s="472"/>
      <c r="CG8" s="472"/>
      <c r="CH8" s="85"/>
      <c r="CI8" s="85"/>
      <c r="CJ8" s="85"/>
      <c r="CK8" s="85"/>
      <c r="CL8" s="85"/>
      <c r="CM8" s="85"/>
      <c r="CN8" s="85"/>
      <c r="CO8" s="85"/>
      <c r="CP8" s="85"/>
      <c r="CQ8" s="85"/>
      <c r="CR8" s="85"/>
      <c r="CS8" s="85"/>
      <c r="CT8" s="85"/>
      <c r="CU8" s="85"/>
      <c r="CV8" s="85"/>
      <c r="CW8" s="85"/>
      <c r="CX8" s="85"/>
      <c r="CY8" s="85"/>
      <c r="CZ8" s="85"/>
      <c r="DA8" s="85"/>
      <c r="DB8" s="85"/>
      <c r="DC8" s="85"/>
      <c r="DD8" s="85"/>
      <c r="DE8" s="85"/>
      <c r="DF8" s="85"/>
      <c r="DG8" s="85"/>
      <c r="DH8" s="85"/>
      <c r="DI8" s="85"/>
      <c r="DJ8" s="85"/>
      <c r="DK8" s="85"/>
      <c r="DL8" s="85"/>
      <c r="DM8" s="85"/>
      <c r="DN8" s="85"/>
      <c r="DO8" s="85"/>
      <c r="DP8" s="85"/>
      <c r="DQ8" s="85"/>
      <c r="DR8" s="85"/>
      <c r="DS8" s="85"/>
      <c r="DT8" s="85"/>
      <c r="DU8" s="85"/>
      <c r="DV8" s="85"/>
      <c r="DW8" s="85"/>
      <c r="DX8" s="85"/>
      <c r="DY8" s="85"/>
      <c r="DZ8" s="85"/>
      <c r="EA8" s="85"/>
      <c r="EB8" s="85"/>
      <c r="EC8" s="85"/>
      <c r="ED8" s="85"/>
      <c r="EE8" s="85"/>
      <c r="EF8" s="85"/>
      <c r="EG8" s="85"/>
      <c r="EH8" s="85"/>
      <c r="EI8" s="85"/>
      <c r="EJ8" s="85"/>
      <c r="EK8" s="85"/>
      <c r="EL8" s="85"/>
      <c r="EM8" s="85"/>
      <c r="EN8" s="85"/>
      <c r="EO8" s="85"/>
      <c r="EP8" s="85"/>
      <c r="EQ8" s="85"/>
      <c r="ER8" s="85"/>
      <c r="ES8" s="85"/>
      <c r="ET8" s="85"/>
      <c r="EU8" s="85"/>
      <c r="EV8" s="85"/>
      <c r="EW8" s="85"/>
      <c r="EX8" s="85"/>
      <c r="EY8" s="85"/>
      <c r="EZ8" s="85"/>
      <c r="FA8" s="85"/>
      <c r="FB8" s="85"/>
      <c r="FC8" s="85"/>
      <c r="FD8" s="85"/>
      <c r="FE8" s="85"/>
      <c r="FF8" s="85"/>
      <c r="FG8" s="85"/>
      <c r="FH8" s="85"/>
      <c r="FI8" s="85"/>
      <c r="FJ8" s="85"/>
      <c r="FK8" s="85"/>
      <c r="FL8" s="85"/>
      <c r="FM8" s="85"/>
      <c r="FN8" s="85"/>
      <c r="FO8" s="85"/>
      <c r="FP8" s="85"/>
      <c r="FQ8" s="85"/>
      <c r="FR8" s="85"/>
      <c r="FS8" s="85"/>
      <c r="FT8" s="85"/>
      <c r="FU8" s="85"/>
      <c r="FV8" s="85"/>
      <c r="FW8" s="85"/>
      <c r="FX8" s="85"/>
      <c r="FY8" s="85"/>
      <c r="FZ8" s="85"/>
      <c r="GA8" s="85"/>
      <c r="GB8" s="85"/>
      <c r="GC8" s="85"/>
      <c r="GD8" s="85"/>
      <c r="GE8" s="85"/>
      <c r="GF8" s="85"/>
      <c r="GG8" s="85"/>
      <c r="GH8" s="85"/>
      <c r="GI8" s="85"/>
      <c r="GJ8" s="85"/>
      <c r="GK8" s="85"/>
      <c r="GL8" s="85"/>
      <c r="GM8" s="85"/>
      <c r="GN8" s="85"/>
      <c r="GO8" s="85"/>
      <c r="GP8" s="85"/>
      <c r="GQ8" s="85"/>
      <c r="GR8" s="85"/>
      <c r="GS8" s="85"/>
      <c r="GT8" s="85"/>
      <c r="GU8" s="85"/>
      <c r="GV8" s="85"/>
      <c r="GW8" s="85"/>
      <c r="GX8" s="85"/>
      <c r="GY8" s="85"/>
      <c r="GZ8" s="85"/>
      <c r="HA8" s="85"/>
      <c r="HB8" s="85"/>
      <c r="HC8" s="85"/>
      <c r="HD8" s="85"/>
      <c r="HE8" s="85"/>
      <c r="HF8" s="85"/>
      <c r="HG8" s="85"/>
      <c r="HH8" s="85"/>
      <c r="HI8" s="85"/>
      <c r="HJ8" s="85"/>
      <c r="HK8" s="85"/>
      <c r="HL8" s="85"/>
      <c r="HM8" s="85"/>
      <c r="HN8" s="85"/>
      <c r="HO8" s="85"/>
      <c r="HP8" s="85"/>
      <c r="HQ8" s="85"/>
      <c r="HR8" s="85"/>
      <c r="HS8" s="85"/>
      <c r="HT8" s="85"/>
      <c r="HU8" s="85"/>
      <c r="HV8" s="85"/>
      <c r="HW8" s="85"/>
      <c r="HX8" s="85"/>
      <c r="HY8" s="85"/>
      <c r="HZ8" s="85"/>
      <c r="IA8" s="85"/>
      <c r="IB8" s="85"/>
      <c r="IC8" s="85"/>
      <c r="ID8" s="85"/>
      <c r="IE8" s="85"/>
      <c r="IF8" s="85"/>
      <c r="IG8" s="85"/>
      <c r="IH8" s="85"/>
      <c r="II8" s="85"/>
      <c r="IJ8" s="85"/>
      <c r="IK8" s="85"/>
      <c r="IL8" s="85"/>
      <c r="IM8" s="85"/>
      <c r="IN8" s="85"/>
      <c r="IO8" s="85"/>
      <c r="IP8" s="85"/>
      <c r="IQ8" s="85"/>
      <c r="IR8" s="85"/>
      <c r="IS8" s="85"/>
      <c r="IT8" s="85"/>
      <c r="IU8" s="85"/>
      <c r="IV8" s="85"/>
      <c r="IW8" s="85"/>
      <c r="IX8" s="85"/>
      <c r="IY8" s="85"/>
      <c r="IZ8" s="85"/>
      <c r="JA8" s="85"/>
      <c r="JB8" s="85"/>
      <c r="JC8" s="85"/>
      <c r="JD8" s="85"/>
      <c r="JE8" s="85"/>
      <c r="JF8" s="85"/>
      <c r="JG8" s="85"/>
      <c r="JH8" s="85"/>
      <c r="JI8" s="85"/>
      <c r="JJ8" s="85"/>
      <c r="JK8" s="85"/>
      <c r="JL8" s="85"/>
      <c r="JM8" s="85"/>
      <c r="JN8" s="85"/>
      <c r="JO8" s="85"/>
      <c r="JP8" s="85"/>
      <c r="JQ8" s="85"/>
      <c r="JR8" s="85"/>
      <c r="JS8" s="85"/>
      <c r="JT8" s="85"/>
      <c r="JU8" s="85"/>
      <c r="JV8" s="85"/>
      <c r="JW8" s="85"/>
      <c r="JX8" s="85"/>
      <c r="JY8" s="85"/>
      <c r="JZ8" s="85"/>
      <c r="KA8" s="85"/>
      <c r="KB8" s="85"/>
      <c r="KC8" s="85"/>
      <c r="KD8" s="85"/>
      <c r="KE8" s="85"/>
      <c r="KF8" s="85"/>
      <c r="KG8" s="85"/>
      <c r="KH8" s="85"/>
      <c r="KI8" s="85"/>
      <c r="KJ8" s="85"/>
      <c r="KK8" s="85"/>
      <c r="KL8" s="85"/>
      <c r="KM8" s="85"/>
      <c r="KN8" s="85"/>
      <c r="KO8" s="85"/>
      <c r="KP8" s="85"/>
      <c r="KQ8" s="85"/>
      <c r="KR8" s="85"/>
      <c r="KS8" s="85"/>
      <c r="KT8" s="85"/>
      <c r="KU8" s="85"/>
      <c r="KV8" s="85"/>
      <c r="KW8" s="85"/>
      <c r="KX8" s="85"/>
      <c r="KY8" s="85"/>
      <c r="KZ8" s="85"/>
      <c r="LA8" s="85"/>
      <c r="LB8" s="85"/>
      <c r="LC8" s="85"/>
      <c r="LD8" s="85"/>
      <c r="LE8" s="85"/>
      <c r="LF8" s="85"/>
      <c r="LG8" s="85"/>
      <c r="LH8" s="85"/>
      <c r="LI8" s="85"/>
      <c r="LJ8" s="85"/>
      <c r="LK8" s="85"/>
      <c r="LL8" s="85"/>
      <c r="LM8" s="85"/>
      <c r="LN8" s="85"/>
      <c r="LO8" s="85"/>
      <c r="LP8" s="85"/>
      <c r="LQ8" s="85"/>
      <c r="LR8" s="85"/>
      <c r="LS8" s="85"/>
      <c r="LT8" s="85"/>
      <c r="LU8" s="85"/>
      <c r="LV8" s="85"/>
      <c r="LW8" s="85"/>
      <c r="LX8" s="85"/>
      <c r="LY8" s="85"/>
      <c r="LZ8" s="85"/>
      <c r="MA8" s="85"/>
      <c r="MB8" s="85"/>
      <c r="MC8" s="85"/>
      <c r="MD8" s="85"/>
      <c r="ME8" s="85"/>
      <c r="MF8" s="85"/>
      <c r="MG8" s="85"/>
      <c r="MH8" s="85"/>
      <c r="MI8" s="85"/>
      <c r="MJ8" s="85"/>
      <c r="MK8" s="85"/>
      <c r="ML8" s="85"/>
      <c r="MM8" s="85"/>
      <c r="MN8" s="85"/>
      <c r="MO8" s="85"/>
      <c r="MP8" s="85"/>
      <c r="MQ8" s="85"/>
      <c r="MR8" s="85"/>
      <c r="MS8" s="85"/>
      <c r="MT8" s="85"/>
      <c r="MU8" s="85"/>
      <c r="MV8" s="85"/>
      <c r="MW8" s="85"/>
      <c r="MX8" s="85"/>
      <c r="MY8" s="85"/>
      <c r="MZ8" s="85"/>
      <c r="NA8" s="85"/>
      <c r="NB8" s="85"/>
      <c r="NC8" s="85"/>
      <c r="ND8" s="85"/>
      <c r="NE8" s="85"/>
      <c r="NF8" s="85"/>
      <c r="NG8" s="85"/>
      <c r="NH8" s="85"/>
      <c r="NI8" s="85"/>
      <c r="NJ8" s="85"/>
      <c r="NK8" s="85"/>
      <c r="NL8" s="85"/>
      <c r="NM8" s="85"/>
      <c r="NN8" s="85"/>
      <c r="NO8" s="85"/>
      <c r="NP8" s="85"/>
      <c r="NQ8" s="85"/>
      <c r="NR8" s="85"/>
      <c r="NS8" s="85"/>
      <c r="NT8" s="85"/>
      <c r="NU8" s="85"/>
      <c r="NV8" s="85"/>
      <c r="NW8" s="85"/>
      <c r="NX8" s="85"/>
      <c r="NY8" s="85"/>
      <c r="NZ8" s="85"/>
      <c r="OA8" s="85"/>
      <c r="OB8" s="85"/>
      <c r="OC8" s="85"/>
      <c r="OD8" s="85"/>
      <c r="OE8" s="85"/>
      <c r="OF8" s="85"/>
      <c r="OG8" s="85"/>
      <c r="OH8" s="85"/>
      <c r="OI8" s="85"/>
      <c r="OJ8" s="85"/>
      <c r="OK8" s="85"/>
      <c r="OL8" s="85"/>
      <c r="OM8" s="85"/>
      <c r="ON8" s="85"/>
      <c r="OO8" s="85"/>
      <c r="OP8" s="85"/>
      <c r="OQ8" s="85"/>
      <c r="OR8" s="85"/>
      <c r="OS8" s="85"/>
      <c r="OT8" s="85"/>
      <c r="OU8" s="85"/>
      <c r="OV8" s="85"/>
      <c r="OW8" s="85"/>
      <c r="OX8" s="85"/>
      <c r="OY8" s="85"/>
      <c r="OZ8" s="85"/>
      <c r="PA8" s="85"/>
      <c r="PB8" s="85"/>
      <c r="PC8" s="85"/>
      <c r="PD8" s="85"/>
      <c r="PE8" s="85"/>
      <c r="PF8" s="85"/>
      <c r="PG8" s="85"/>
      <c r="PH8" s="85"/>
      <c r="PI8" s="85"/>
      <c r="PJ8" s="85"/>
      <c r="PK8" s="85"/>
      <c r="PL8" s="85"/>
      <c r="PM8" s="85"/>
      <c r="PN8" s="85"/>
      <c r="PO8" s="85"/>
      <c r="PP8" s="85"/>
      <c r="PQ8" s="85"/>
      <c r="PR8" s="85"/>
      <c r="PS8" s="85"/>
      <c r="PT8" s="85"/>
      <c r="PU8" s="85"/>
      <c r="PV8" s="85"/>
      <c r="PW8" s="85"/>
      <c r="PX8" s="85"/>
      <c r="PY8" s="85"/>
      <c r="PZ8" s="85"/>
      <c r="QA8" s="85"/>
      <c r="QB8" s="85"/>
      <c r="QC8" s="85"/>
      <c r="QD8" s="85"/>
      <c r="QE8" s="85"/>
      <c r="QF8" s="85"/>
      <c r="QG8" s="85"/>
      <c r="QH8" s="85"/>
      <c r="QI8" s="85"/>
      <c r="QJ8" s="85"/>
      <c r="QK8" s="85"/>
      <c r="QL8" s="85"/>
      <c r="QM8" s="85"/>
      <c r="QN8" s="85"/>
      <c r="QO8" s="85"/>
      <c r="QP8" s="85"/>
      <c r="QQ8" s="85"/>
      <c r="QR8" s="85"/>
      <c r="QS8" s="85"/>
      <c r="QT8" s="85"/>
      <c r="QU8" s="85"/>
      <c r="QV8" s="85"/>
      <c r="QW8" s="85"/>
      <c r="QX8" s="85"/>
      <c r="QY8" s="85"/>
      <c r="QZ8" s="85"/>
      <c r="RA8" s="85"/>
      <c r="RB8" s="85"/>
      <c r="RC8" s="85"/>
      <c r="RD8" s="85"/>
      <c r="RE8" s="85"/>
      <c r="RF8" s="85"/>
      <c r="RG8" s="85"/>
      <c r="RH8" s="85"/>
      <c r="RI8" s="85"/>
      <c r="RJ8" s="85"/>
      <c r="RK8" s="85"/>
      <c r="RL8" s="85"/>
      <c r="RM8" s="85"/>
      <c r="RN8" s="85"/>
      <c r="RO8" s="85"/>
      <c r="RP8" s="85"/>
      <c r="RQ8" s="85"/>
      <c r="RR8" s="85"/>
      <c r="RS8" s="85"/>
      <c r="RT8" s="85"/>
      <c r="RU8" s="85"/>
      <c r="RV8" s="85"/>
      <c r="RW8" s="85"/>
      <c r="RX8" s="85"/>
      <c r="RY8" s="85"/>
      <c r="RZ8" s="85"/>
      <c r="SA8" s="85"/>
      <c r="SB8" s="85"/>
      <c r="SC8" s="85"/>
      <c r="SD8" s="85"/>
      <c r="SE8" s="85"/>
      <c r="SF8" s="85"/>
      <c r="SG8" s="85"/>
      <c r="SH8" s="85"/>
      <c r="SI8" s="85"/>
      <c r="SJ8" s="85"/>
      <c r="SK8" s="85"/>
      <c r="SL8" s="85"/>
      <c r="SM8" s="85"/>
      <c r="SN8" s="85"/>
      <c r="SO8" s="85"/>
      <c r="SP8" s="85"/>
      <c r="SQ8" s="85"/>
      <c r="SR8" s="85"/>
      <c r="SS8" s="85"/>
      <c r="ST8" s="85"/>
      <c r="SU8" s="85"/>
      <c r="SV8" s="85"/>
      <c r="SW8" s="85"/>
      <c r="SX8" s="85"/>
      <c r="SY8" s="85"/>
      <c r="SZ8" s="85"/>
      <c r="TA8" s="85"/>
      <c r="TB8" s="85"/>
      <c r="TC8" s="85"/>
      <c r="TD8" s="85"/>
      <c r="TE8" s="85"/>
      <c r="TF8" s="85"/>
      <c r="TG8" s="85"/>
      <c r="TH8" s="85"/>
      <c r="TI8" s="85"/>
      <c r="TJ8" s="85"/>
      <c r="TK8" s="85"/>
      <c r="TL8" s="85"/>
      <c r="TM8" s="85"/>
      <c r="TN8" s="85"/>
      <c r="TO8" s="85"/>
      <c r="TP8" s="85"/>
      <c r="TQ8" s="85"/>
      <c r="TR8" s="85"/>
      <c r="TS8" s="85"/>
      <c r="TT8" s="85"/>
      <c r="TU8" s="85"/>
      <c r="TV8" s="85"/>
      <c r="TW8" s="85"/>
      <c r="TX8" s="85"/>
      <c r="TY8" s="85"/>
      <c r="TZ8" s="85"/>
      <c r="UA8" s="85"/>
      <c r="UB8" s="85"/>
      <c r="UC8" s="85"/>
      <c r="UD8" s="85"/>
      <c r="UE8" s="85"/>
      <c r="UF8" s="85"/>
      <c r="UG8" s="85"/>
      <c r="UH8" s="85"/>
      <c r="UI8" s="85"/>
      <c r="UJ8" s="85"/>
      <c r="UK8" s="85"/>
      <c r="UL8" s="85"/>
      <c r="UM8" s="85"/>
      <c r="UN8" s="85"/>
      <c r="UO8" s="85"/>
      <c r="UP8" s="85"/>
      <c r="UQ8" s="85"/>
      <c r="UR8" s="85"/>
      <c r="US8" s="85"/>
      <c r="UT8" s="85"/>
      <c r="UU8" s="85"/>
      <c r="UV8" s="85"/>
      <c r="UW8" s="85"/>
      <c r="UX8" s="85"/>
      <c r="UY8" s="85"/>
      <c r="UZ8" s="85"/>
      <c r="VA8" s="85"/>
      <c r="VB8" s="85"/>
      <c r="VC8" s="85"/>
      <c r="VD8" s="85"/>
      <c r="VE8" s="85"/>
      <c r="VF8" s="85"/>
      <c r="VG8" s="85"/>
      <c r="VH8" s="85"/>
      <c r="VI8" s="85"/>
      <c r="VJ8" s="85"/>
      <c r="VK8" s="85"/>
      <c r="VL8" s="85"/>
      <c r="VM8" s="85"/>
      <c r="VN8" s="85"/>
      <c r="VO8" s="85"/>
      <c r="VP8" s="85"/>
      <c r="VQ8" s="85"/>
      <c r="VR8" s="85"/>
      <c r="VS8" s="85"/>
      <c r="VT8" s="85"/>
      <c r="VU8" s="85"/>
      <c r="VV8" s="85"/>
      <c r="VW8" s="85"/>
      <c r="VX8" s="85"/>
      <c r="VY8" s="85"/>
      <c r="VZ8" s="85"/>
      <c r="WA8" s="85"/>
      <c r="WB8" s="85"/>
      <c r="WC8" s="85"/>
      <c r="WD8" s="85"/>
      <c r="WE8" s="85"/>
      <c r="WF8" s="85"/>
      <c r="WG8" s="85"/>
      <c r="WH8" s="85"/>
      <c r="WI8" s="85"/>
      <c r="WJ8" s="85"/>
      <c r="WK8" s="85"/>
      <c r="WL8" s="85"/>
      <c r="WM8" s="85"/>
      <c r="WN8" s="85"/>
      <c r="WO8" s="85"/>
      <c r="WP8" s="85"/>
      <c r="WQ8" s="85"/>
      <c r="WR8" s="85"/>
      <c r="WS8" s="85"/>
      <c r="WT8" s="85"/>
      <c r="WU8" s="85"/>
      <c r="WV8" s="85"/>
      <c r="WW8" s="85"/>
      <c r="WX8" s="85"/>
      <c r="WY8" s="85"/>
      <c r="WZ8" s="85"/>
      <c r="XA8" s="85"/>
      <c r="XB8" s="85"/>
      <c r="XC8" s="85"/>
      <c r="XD8" s="85"/>
      <c r="XE8" s="85"/>
      <c r="XF8" s="85"/>
      <c r="XG8" s="85"/>
      <c r="XH8" s="85"/>
      <c r="XI8" s="85"/>
      <c r="XJ8" s="85"/>
      <c r="XK8" s="85"/>
      <c r="XL8" s="85"/>
      <c r="XM8" s="85"/>
      <c r="XN8" s="85"/>
      <c r="XO8" s="85"/>
      <c r="XP8" s="85"/>
      <c r="XQ8" s="85"/>
      <c r="XR8" s="85"/>
      <c r="XS8" s="85"/>
      <c r="XT8" s="85"/>
      <c r="XU8" s="85"/>
      <c r="XV8" s="85"/>
      <c r="XW8" s="85"/>
      <c r="XX8" s="85"/>
      <c r="XY8" s="85"/>
      <c r="XZ8" s="85"/>
      <c r="YA8" s="85"/>
      <c r="YB8" s="85"/>
      <c r="YC8" s="85"/>
      <c r="YD8" s="85"/>
      <c r="YE8" s="85"/>
      <c r="YF8" s="85"/>
      <c r="YG8" s="85"/>
      <c r="YH8" s="85"/>
      <c r="YI8" s="85"/>
      <c r="YJ8" s="85"/>
      <c r="YK8" s="85"/>
      <c r="YL8" s="85"/>
      <c r="YM8" s="85"/>
      <c r="YN8" s="85"/>
      <c r="YO8" s="85"/>
      <c r="YP8" s="85"/>
      <c r="YQ8" s="85"/>
      <c r="YR8" s="85"/>
      <c r="YS8" s="85"/>
      <c r="YT8" s="85"/>
      <c r="YU8" s="85"/>
      <c r="YV8" s="85"/>
      <c r="YW8" s="85"/>
      <c r="YX8" s="85"/>
      <c r="YY8" s="85"/>
      <c r="YZ8" s="85"/>
      <c r="ZA8" s="85"/>
      <c r="ZB8" s="85"/>
      <c r="ZC8" s="85"/>
      <c r="ZD8" s="85"/>
      <c r="ZE8" s="85"/>
      <c r="ZF8" s="85"/>
      <c r="ZG8" s="85"/>
      <c r="ZH8" s="85"/>
      <c r="ZI8" s="85"/>
      <c r="ZJ8" s="85"/>
      <c r="ZK8" s="85"/>
      <c r="ZL8" s="85"/>
      <c r="ZM8" s="85"/>
      <c r="ZN8" s="85"/>
      <c r="ZO8" s="85"/>
      <c r="ZP8" s="85"/>
      <c r="ZQ8" s="85"/>
      <c r="ZR8" s="85"/>
      <c r="ZS8" s="85"/>
      <c r="ZT8" s="85"/>
      <c r="ZU8" s="85"/>
      <c r="ZV8" s="85"/>
      <c r="ZW8" s="85"/>
      <c r="ZX8" s="85"/>
      <c r="ZY8" s="85"/>
      <c r="ZZ8" s="85"/>
      <c r="AAA8" s="85"/>
      <c r="AAB8" s="85"/>
      <c r="AAC8" s="85"/>
      <c r="AAD8" s="85"/>
      <c r="AAE8" s="85"/>
      <c r="AAF8" s="85"/>
      <c r="AAG8" s="85"/>
      <c r="AAH8" s="85"/>
      <c r="AAI8" s="85"/>
      <c r="AAJ8" s="85"/>
      <c r="AAK8" s="85"/>
      <c r="AAL8" s="85"/>
      <c r="AAM8" s="85"/>
      <c r="AAN8" s="85"/>
      <c r="AAO8" s="85"/>
      <c r="AAP8" s="85"/>
      <c r="AAQ8" s="85"/>
      <c r="AAR8" s="85"/>
      <c r="AAS8" s="85"/>
      <c r="AAT8" s="85"/>
      <c r="AAU8" s="85"/>
      <c r="AAV8" s="85"/>
      <c r="AAW8" s="85"/>
      <c r="AAX8" s="85"/>
      <c r="AAY8" s="85"/>
      <c r="AAZ8" s="85"/>
      <c r="ABA8" s="85"/>
      <c r="ABB8" s="85"/>
      <c r="ABC8" s="85"/>
      <c r="ABD8" s="85"/>
      <c r="ABE8" s="85"/>
      <c r="ABF8" s="85"/>
      <c r="ABG8" s="85"/>
      <c r="ABH8" s="85"/>
      <c r="ABI8" s="85"/>
      <c r="ABJ8" s="85"/>
      <c r="ABK8" s="85"/>
      <c r="ABL8" s="85"/>
      <c r="ABM8" s="85"/>
      <c r="ABN8" s="85"/>
      <c r="ABO8" s="85"/>
      <c r="ABP8" s="85"/>
      <c r="ABQ8" s="85"/>
      <c r="ABR8" s="85"/>
      <c r="ABS8" s="85"/>
      <c r="ABT8" s="85"/>
      <c r="ABU8" s="85"/>
      <c r="ABV8" s="85"/>
      <c r="ABW8" s="85"/>
      <c r="ABX8" s="85"/>
      <c r="ABY8" s="85"/>
      <c r="ABZ8" s="85"/>
      <c r="ACA8" s="85"/>
      <c r="ACB8" s="85"/>
      <c r="ACC8" s="85"/>
      <c r="ACD8" s="85"/>
      <c r="ACE8" s="85"/>
      <c r="ACF8" s="85"/>
      <c r="ACG8" s="85"/>
      <c r="ACH8" s="85"/>
      <c r="ACI8" s="85"/>
      <c r="ACJ8" s="85"/>
      <c r="ACK8" s="85"/>
      <c r="ACL8" s="85"/>
      <c r="ACM8" s="85"/>
      <c r="ACN8" s="85"/>
      <c r="ACO8" s="85"/>
      <c r="ACP8" s="85"/>
      <c r="ACQ8" s="85"/>
      <c r="ACR8" s="85"/>
      <c r="ACS8" s="85"/>
      <c r="ACT8" s="85"/>
      <c r="ACU8" s="85"/>
      <c r="ACV8" s="85"/>
      <c r="ACW8" s="85"/>
      <c r="ACX8" s="85"/>
      <c r="ACY8" s="85"/>
      <c r="ACZ8" s="85"/>
      <c r="ADA8" s="85"/>
      <c r="ADB8" s="85"/>
      <c r="ADC8" s="85"/>
      <c r="ADD8" s="85"/>
      <c r="ADE8" s="85"/>
      <c r="ADF8" s="85"/>
      <c r="ADG8" s="85"/>
      <c r="ADH8" s="85"/>
      <c r="ADI8" s="85"/>
      <c r="ADJ8" s="85"/>
      <c r="ADK8" s="85"/>
      <c r="ADL8" s="85"/>
      <c r="ADM8" s="85"/>
      <c r="ADN8" s="85"/>
      <c r="ADO8" s="85"/>
      <c r="ADP8" s="85"/>
      <c r="ADQ8" s="85"/>
      <c r="ADR8" s="85"/>
      <c r="ADS8" s="85"/>
      <c r="ADT8" s="85"/>
      <c r="ADU8" s="85"/>
      <c r="ADV8" s="85"/>
      <c r="ADW8" s="85"/>
      <c r="ADX8" s="85"/>
      <c r="ADY8" s="85"/>
      <c r="ADZ8" s="85"/>
      <c r="AEA8" s="85"/>
      <c r="AEB8" s="85"/>
      <c r="AEC8" s="85"/>
      <c r="AED8" s="85"/>
      <c r="AEE8" s="85"/>
      <c r="AEF8" s="85"/>
      <c r="AEG8" s="85"/>
      <c r="AEH8" s="85"/>
      <c r="AEI8" s="85"/>
      <c r="AEJ8" s="85"/>
      <c r="AEK8" s="85"/>
      <c r="AEL8" s="85"/>
      <c r="AEM8" s="85"/>
      <c r="AEN8" s="85"/>
      <c r="AEO8" s="85"/>
      <c r="AEP8" s="85"/>
      <c r="AEQ8" s="85"/>
      <c r="AER8" s="85"/>
      <c r="AES8" s="85"/>
      <c r="AET8" s="85"/>
      <c r="AEU8" s="85"/>
      <c r="AEV8" s="85"/>
      <c r="AEW8" s="85"/>
      <c r="AEX8" s="85"/>
      <c r="AEY8" s="85"/>
      <c r="AEZ8" s="85"/>
      <c r="AFA8" s="85"/>
      <c r="AFB8" s="85"/>
      <c r="AFC8" s="85"/>
      <c r="AFD8" s="85"/>
      <c r="AFE8" s="85"/>
      <c r="AFF8" s="85"/>
      <c r="AFG8" s="85"/>
      <c r="AFH8" s="85"/>
      <c r="AFI8" s="85"/>
      <c r="AFJ8" s="85"/>
      <c r="AFK8" s="85"/>
      <c r="AFL8" s="85"/>
      <c r="AFM8" s="85"/>
      <c r="AFN8" s="85"/>
      <c r="AFO8" s="85"/>
      <c r="AFP8" s="85"/>
      <c r="AFQ8" s="85"/>
      <c r="AFR8" s="85"/>
      <c r="AFS8" s="85"/>
      <c r="AFT8" s="85"/>
      <c r="AFU8" s="85"/>
      <c r="AFV8" s="85"/>
      <c r="AFW8" s="85"/>
      <c r="AFX8" s="85"/>
      <c r="AFY8" s="85"/>
      <c r="AFZ8" s="85"/>
      <c r="AGA8" s="85"/>
      <c r="AGB8" s="85"/>
      <c r="AGC8" s="85"/>
      <c r="AGD8" s="85"/>
      <c r="AGE8" s="85"/>
      <c r="AGF8" s="85"/>
      <c r="AGG8" s="85"/>
      <c r="AGH8" s="85"/>
      <c r="AGI8" s="85"/>
      <c r="AGJ8" s="85"/>
      <c r="AGK8" s="85"/>
      <c r="AGL8" s="85"/>
      <c r="AGM8" s="85"/>
      <c r="AGN8" s="85"/>
      <c r="AGO8" s="85"/>
      <c r="AGP8" s="85"/>
      <c r="AGQ8" s="85"/>
      <c r="AGR8" s="85"/>
      <c r="AGS8" s="85"/>
      <c r="AGT8" s="85"/>
      <c r="AGU8" s="85"/>
      <c r="AGV8" s="85"/>
      <c r="AGW8" s="85"/>
      <c r="AGX8" s="85"/>
      <c r="AGY8" s="85"/>
      <c r="AGZ8" s="85"/>
      <c r="AHA8" s="85"/>
      <c r="AHB8" s="85"/>
      <c r="AHC8" s="85"/>
      <c r="AHD8" s="85"/>
      <c r="AHE8" s="85"/>
      <c r="AHF8" s="85"/>
      <c r="AHG8" s="85"/>
      <c r="AHH8" s="85"/>
      <c r="AHI8" s="85"/>
      <c r="AHJ8" s="85"/>
      <c r="AHK8" s="85"/>
      <c r="AHL8" s="85"/>
      <c r="AHM8" s="85"/>
      <c r="AHN8" s="85"/>
      <c r="AHO8" s="85"/>
      <c r="AHP8" s="85"/>
      <c r="AHQ8" s="85"/>
      <c r="AHR8" s="85"/>
      <c r="AHS8" s="85"/>
      <c r="AHT8" s="85"/>
      <c r="AHU8" s="85"/>
      <c r="AHV8" s="85"/>
      <c r="AHW8" s="85"/>
      <c r="AHX8" s="85"/>
      <c r="AHY8" s="85"/>
      <c r="AHZ8" s="85"/>
      <c r="AIA8" s="85"/>
      <c r="AIB8" s="85"/>
      <c r="AIC8" s="85"/>
      <c r="AID8" s="85"/>
      <c r="AIE8" s="85"/>
      <c r="AIF8" s="85"/>
      <c r="AIG8" s="85"/>
      <c r="AIH8" s="85"/>
      <c r="AII8" s="85"/>
      <c r="AIJ8" s="85"/>
      <c r="AIK8" s="85"/>
      <c r="AIL8" s="85"/>
      <c r="AIM8" s="85"/>
      <c r="AIN8" s="85"/>
      <c r="AIO8" s="85"/>
      <c r="AIP8" s="85"/>
      <c r="AIQ8" s="85"/>
      <c r="AIR8" s="85"/>
      <c r="AIS8" s="85"/>
      <c r="AIT8" s="85"/>
      <c r="AIU8" s="85"/>
      <c r="AIV8" s="85"/>
      <c r="AIW8" s="85"/>
      <c r="AIX8" s="85"/>
      <c r="AIY8" s="85"/>
      <c r="AIZ8" s="85"/>
      <c r="AJA8" s="85"/>
      <c r="AJB8" s="85"/>
      <c r="AJC8" s="85"/>
      <c r="AJD8" s="85"/>
      <c r="AJE8" s="85"/>
      <c r="AJF8" s="85"/>
      <c r="AJG8" s="85"/>
      <c r="AJH8" s="85"/>
      <c r="AJI8" s="85"/>
      <c r="AJJ8" s="85"/>
      <c r="AJK8" s="85"/>
      <c r="AJL8" s="85"/>
      <c r="AJM8" s="85"/>
      <c r="AJN8" s="85"/>
      <c r="AJO8" s="85"/>
      <c r="AJP8" s="85"/>
      <c r="AJQ8" s="85"/>
      <c r="AJR8" s="85"/>
      <c r="AJS8" s="85"/>
      <c r="AJT8" s="85"/>
      <c r="AJU8" s="85"/>
      <c r="AJV8" s="85"/>
      <c r="AJW8" s="85"/>
      <c r="AJX8" s="85"/>
      <c r="AJY8" s="85"/>
      <c r="AJZ8" s="85"/>
      <c r="AKA8" s="85"/>
      <c r="AKB8" s="85"/>
      <c r="AKC8" s="85"/>
      <c r="AKD8" s="85"/>
      <c r="AKE8" s="85"/>
      <c r="AKF8" s="85"/>
      <c r="AKG8" s="85"/>
      <c r="AKH8" s="85"/>
      <c r="AKI8" s="85"/>
      <c r="AKJ8" s="85"/>
      <c r="AKK8" s="85"/>
      <c r="AKL8" s="85"/>
      <c r="AKM8" s="85"/>
      <c r="AKN8" s="85"/>
      <c r="AKO8" s="85"/>
      <c r="AKP8" s="85"/>
      <c r="AKQ8" s="85"/>
      <c r="AKR8" s="85"/>
      <c r="AKS8" s="85"/>
      <c r="AKT8" s="85"/>
      <c r="AKU8" s="85"/>
      <c r="AKV8" s="85"/>
      <c r="AKW8" s="85"/>
      <c r="AKX8" s="85"/>
      <c r="AKY8" s="85"/>
      <c r="AKZ8" s="85"/>
      <c r="ALA8" s="85"/>
      <c r="ALB8" s="85"/>
      <c r="ALC8" s="85"/>
      <c r="ALD8" s="85"/>
      <c r="ALE8" s="85"/>
      <c r="ALF8" s="85"/>
      <c r="ALG8" s="85"/>
      <c r="ALH8" s="85"/>
      <c r="ALI8" s="85"/>
      <c r="ALJ8" s="85"/>
      <c r="ALK8" s="85"/>
      <c r="ALL8" s="85"/>
      <c r="ALM8" s="85"/>
      <c r="ALN8" s="85"/>
      <c r="ALO8" s="85"/>
      <c r="ALP8" s="85"/>
      <c r="ALQ8" s="85"/>
      <c r="ALR8" s="85"/>
      <c r="ALS8" s="85"/>
      <c r="ALT8" s="85"/>
      <c r="ALU8" s="85"/>
      <c r="ALV8" s="85"/>
      <c r="ALW8" s="85"/>
      <c r="ALX8" s="85"/>
      <c r="ALY8" s="85"/>
      <c r="ALZ8" s="85"/>
      <c r="AMA8" s="85"/>
      <c r="AMB8" s="85"/>
      <c r="AMC8" s="85"/>
      <c r="AMD8" s="85"/>
      <c r="AME8" s="85"/>
      <c r="AMF8" s="85"/>
      <c r="AMG8" s="85"/>
      <c r="AMH8" s="85"/>
      <c r="AMI8" s="85"/>
      <c r="AMJ8" s="85"/>
      <c r="AMK8" s="85"/>
      <c r="AML8" s="85"/>
      <c r="AMM8" s="85"/>
      <c r="AMN8" s="85"/>
      <c r="AMO8" s="85"/>
      <c r="AMP8" s="85"/>
      <c r="AMQ8" s="85"/>
      <c r="AMR8" s="85"/>
      <c r="AMS8" s="85"/>
      <c r="AMT8" s="85"/>
      <c r="AMU8" s="85"/>
      <c r="AMV8" s="85"/>
      <c r="AMW8" s="85"/>
      <c r="AMX8" s="85"/>
      <c r="AMY8" s="85"/>
      <c r="AMZ8" s="85"/>
      <c r="ANA8" s="85"/>
      <c r="ANB8" s="85"/>
      <c r="ANC8" s="85"/>
      <c r="AND8" s="85"/>
      <c r="ANE8" s="85"/>
      <c r="ANF8" s="85"/>
      <c r="ANG8" s="85"/>
      <c r="ANH8" s="85"/>
      <c r="ANI8" s="85"/>
      <c r="ANJ8" s="85"/>
      <c r="ANK8" s="85"/>
      <c r="ANL8" s="85"/>
      <c r="ANM8" s="85"/>
      <c r="ANN8" s="85"/>
      <c r="ANO8" s="85"/>
      <c r="ANP8" s="85"/>
      <c r="ANQ8" s="85"/>
      <c r="ANR8" s="85"/>
      <c r="ANS8" s="85"/>
      <c r="ANT8" s="85"/>
      <c r="ANU8" s="85"/>
      <c r="ANV8" s="85"/>
      <c r="ANW8" s="85"/>
      <c r="ANX8" s="85"/>
      <c r="ANY8" s="85"/>
      <c r="ANZ8" s="85"/>
      <c r="AOA8" s="85"/>
      <c r="AOB8" s="85"/>
      <c r="AOC8" s="85"/>
      <c r="AOD8" s="85"/>
      <c r="AOE8" s="85"/>
      <c r="AOF8" s="85"/>
      <c r="AOG8" s="85"/>
      <c r="AOH8" s="85"/>
      <c r="AOI8" s="85"/>
      <c r="AOJ8" s="85"/>
      <c r="AOK8" s="85"/>
      <c r="AOL8" s="85"/>
      <c r="AOM8" s="85"/>
      <c r="AON8" s="85"/>
      <c r="AOO8" s="85"/>
      <c r="AOP8" s="85"/>
      <c r="AOQ8" s="85"/>
      <c r="AOR8" s="85"/>
      <c r="AOS8" s="85"/>
      <c r="AOT8" s="85"/>
      <c r="AOU8" s="85"/>
      <c r="AOV8" s="85"/>
      <c r="AOW8" s="85"/>
      <c r="AOX8" s="85"/>
      <c r="AOY8" s="85"/>
      <c r="AOZ8" s="85"/>
      <c r="APA8" s="85"/>
      <c r="APB8" s="85"/>
      <c r="APC8" s="85"/>
      <c r="APD8" s="85"/>
      <c r="APE8" s="85"/>
      <c r="APF8" s="85"/>
      <c r="APG8" s="85"/>
      <c r="APH8" s="85"/>
      <c r="API8" s="85"/>
      <c r="APJ8" s="85"/>
      <c r="APK8" s="85"/>
      <c r="APL8" s="85"/>
      <c r="APM8" s="85"/>
      <c r="APN8" s="85"/>
      <c r="APO8" s="85"/>
      <c r="APP8" s="85"/>
      <c r="APQ8" s="85"/>
      <c r="APR8" s="85"/>
      <c r="APS8" s="85"/>
      <c r="APT8" s="85"/>
      <c r="APU8" s="85"/>
      <c r="APV8" s="85"/>
      <c r="APW8" s="85"/>
      <c r="APX8" s="85"/>
      <c r="APY8" s="85"/>
      <c r="APZ8" s="85"/>
      <c r="AQA8" s="85"/>
      <c r="AQB8" s="85"/>
      <c r="AQC8" s="85"/>
      <c r="AQD8" s="85"/>
      <c r="AQE8" s="85"/>
      <c r="AQF8" s="85"/>
      <c r="AQG8" s="85"/>
      <c r="AQH8" s="85"/>
      <c r="AQI8" s="85"/>
      <c r="AQJ8" s="85"/>
      <c r="AQK8" s="85"/>
      <c r="AQL8" s="85"/>
      <c r="AQM8" s="85"/>
      <c r="AQN8" s="85"/>
      <c r="AQO8" s="85"/>
      <c r="AQP8" s="85"/>
      <c r="AQQ8" s="85"/>
      <c r="AQR8" s="85"/>
      <c r="AQS8" s="85"/>
      <c r="AQT8" s="85"/>
      <c r="AQU8" s="85"/>
      <c r="AQV8" s="85"/>
      <c r="AQW8" s="85"/>
      <c r="AQX8" s="85"/>
      <c r="AQY8" s="85"/>
      <c r="AQZ8" s="85"/>
      <c r="ARA8" s="85"/>
      <c r="ARB8" s="85"/>
      <c r="ARC8" s="85"/>
      <c r="ARD8" s="85"/>
      <c r="ARE8" s="85"/>
      <c r="ARF8" s="85"/>
      <c r="ARG8" s="85"/>
      <c r="ARH8" s="85"/>
      <c r="ARI8" s="85"/>
      <c r="ARJ8" s="85"/>
      <c r="ARK8" s="85"/>
      <c r="ARL8" s="85"/>
      <c r="ARM8" s="85"/>
      <c r="ARN8" s="85"/>
      <c r="ARO8" s="85"/>
      <c r="ARP8" s="85"/>
      <c r="ARQ8" s="85"/>
      <c r="ARR8" s="85"/>
      <c r="ARS8" s="85"/>
      <c r="ART8" s="85"/>
      <c r="ARU8" s="85"/>
      <c r="ARV8" s="85"/>
      <c r="ARW8" s="85"/>
      <c r="ARX8" s="85"/>
      <c r="ARY8" s="85"/>
      <c r="ARZ8" s="85"/>
      <c r="ASA8" s="85"/>
      <c r="ASB8" s="85"/>
      <c r="ASC8" s="85"/>
      <c r="ASD8" s="85"/>
      <c r="ASE8" s="85"/>
      <c r="ASF8" s="85"/>
      <c r="ASG8" s="85"/>
      <c r="ASH8" s="85"/>
      <c r="ASI8" s="85"/>
      <c r="ASJ8" s="85"/>
      <c r="ASK8" s="85"/>
      <c r="ASL8" s="85"/>
      <c r="ASM8" s="85"/>
      <c r="ASN8" s="85"/>
      <c r="ASO8" s="85"/>
      <c r="ASP8" s="85"/>
      <c r="ASQ8" s="85"/>
      <c r="ASR8" s="85"/>
      <c r="ASS8" s="85"/>
      <c r="AST8" s="85"/>
      <c r="ASU8" s="85"/>
      <c r="ASV8" s="85"/>
      <c r="ASW8" s="85"/>
      <c r="ASX8" s="85"/>
      <c r="ASY8" s="85"/>
      <c r="ASZ8" s="85"/>
      <c r="ATA8" s="85"/>
      <c r="ATB8" s="85"/>
      <c r="ATC8" s="85"/>
      <c r="ATD8" s="85"/>
      <c r="ATE8" s="85"/>
      <c r="ATF8" s="85"/>
      <c r="ATG8" s="85"/>
      <c r="ATH8" s="85"/>
      <c r="ATI8" s="85"/>
      <c r="ATJ8" s="85"/>
      <c r="ATK8" s="85"/>
      <c r="ATL8" s="85"/>
      <c r="ATM8" s="85"/>
      <c r="ATN8" s="85"/>
      <c r="ATO8" s="85"/>
      <c r="ATP8" s="85"/>
      <c r="ATQ8" s="85"/>
      <c r="ATR8" s="85"/>
      <c r="ATS8" s="85"/>
      <c r="ATT8" s="85"/>
      <c r="ATU8" s="85"/>
      <c r="ATV8" s="85"/>
      <c r="ATW8" s="85"/>
      <c r="ATX8" s="85"/>
      <c r="ATY8" s="85"/>
      <c r="ATZ8" s="85"/>
      <c r="AUA8" s="85"/>
      <c r="AUB8" s="85"/>
      <c r="AUC8" s="85"/>
      <c r="AUD8" s="85"/>
      <c r="AUE8" s="85"/>
      <c r="AUF8" s="85"/>
      <c r="AUG8" s="85"/>
      <c r="AUH8" s="85"/>
      <c r="AUI8" s="85"/>
      <c r="AUJ8" s="85"/>
      <c r="AUK8" s="85"/>
      <c r="AUL8" s="85"/>
      <c r="AUM8" s="85"/>
      <c r="AUN8" s="85"/>
      <c r="AUO8" s="85"/>
      <c r="AUP8" s="85"/>
      <c r="AUQ8" s="85"/>
      <c r="AUR8" s="85"/>
      <c r="AUS8" s="85"/>
      <c r="AUT8" s="85"/>
      <c r="AUU8" s="85"/>
      <c r="AUV8" s="85"/>
      <c r="AUW8" s="85"/>
      <c r="AUX8" s="85"/>
      <c r="AUY8" s="85"/>
      <c r="AUZ8" s="85"/>
      <c r="AVA8" s="85"/>
      <c r="AVB8" s="85"/>
      <c r="AVC8" s="85"/>
      <c r="AVD8" s="85"/>
      <c r="AVE8" s="85"/>
      <c r="AVF8" s="85"/>
      <c r="AVG8" s="85"/>
      <c r="AVH8" s="85"/>
      <c r="AVI8" s="85"/>
      <c r="AVJ8" s="85"/>
      <c r="AVK8" s="85"/>
      <c r="AVL8" s="85"/>
      <c r="AVM8" s="85"/>
      <c r="AVN8" s="85"/>
      <c r="AVO8" s="85"/>
      <c r="AVP8" s="85"/>
      <c r="AVQ8" s="85"/>
      <c r="AVR8" s="85"/>
      <c r="AVS8" s="85"/>
      <c r="AVT8" s="85"/>
      <c r="AVU8" s="85"/>
      <c r="AVV8" s="85"/>
      <c r="AVW8" s="85"/>
      <c r="AVX8" s="85"/>
      <c r="AVY8" s="85"/>
      <c r="AVZ8" s="85"/>
      <c r="AWA8" s="85"/>
      <c r="AWB8" s="85"/>
      <c r="AWC8" s="85"/>
      <c r="AWD8" s="85"/>
      <c r="AWE8" s="85"/>
      <c r="AWF8" s="85"/>
      <c r="AWG8" s="85"/>
      <c r="AWH8" s="85"/>
      <c r="AWI8" s="85"/>
      <c r="AWJ8" s="85"/>
      <c r="AWK8" s="85"/>
      <c r="AWL8" s="85"/>
      <c r="AWM8" s="85"/>
      <c r="AWN8" s="85"/>
      <c r="AWO8" s="85"/>
      <c r="AWP8" s="85"/>
      <c r="AWQ8" s="85"/>
      <c r="AWR8" s="85"/>
      <c r="AWS8" s="85"/>
      <c r="AWT8" s="85"/>
      <c r="AWU8" s="85"/>
      <c r="AWV8" s="85"/>
      <c r="AWW8" s="85"/>
      <c r="AWX8" s="85"/>
      <c r="AWY8" s="85"/>
      <c r="AWZ8" s="85"/>
      <c r="AXA8" s="85"/>
      <c r="AXB8" s="85"/>
      <c r="AXC8" s="85"/>
      <c r="AXD8" s="85"/>
      <c r="AXE8" s="85"/>
      <c r="AXF8" s="85"/>
      <c r="AXG8" s="85"/>
      <c r="AXH8" s="85"/>
      <c r="AXI8" s="85"/>
      <c r="AXJ8" s="85"/>
      <c r="AXK8" s="85"/>
      <c r="AXL8" s="85"/>
      <c r="AXM8" s="85"/>
      <c r="AXN8" s="85"/>
      <c r="AXO8" s="85"/>
      <c r="AXP8" s="85"/>
      <c r="AXQ8" s="85"/>
      <c r="AXR8" s="85"/>
      <c r="AXS8" s="85"/>
      <c r="AXT8" s="85"/>
      <c r="AXU8" s="85"/>
      <c r="AXV8" s="85"/>
      <c r="AXW8" s="85"/>
      <c r="AXX8" s="85"/>
      <c r="AXY8" s="85"/>
      <c r="AXZ8" s="85"/>
      <c r="AYA8" s="85"/>
      <c r="AYB8" s="85"/>
      <c r="AYC8" s="85"/>
      <c r="AYD8" s="85"/>
      <c r="AYE8" s="85"/>
      <c r="AYF8" s="85"/>
      <c r="AYG8" s="85"/>
      <c r="AYH8" s="85"/>
      <c r="AYI8" s="85"/>
      <c r="AYJ8" s="85"/>
      <c r="AYK8" s="85"/>
      <c r="AYL8" s="85"/>
      <c r="AYM8" s="85"/>
      <c r="AYN8" s="85"/>
      <c r="AYO8" s="85"/>
      <c r="AYP8" s="85"/>
      <c r="AYQ8" s="85"/>
      <c r="AYR8" s="85"/>
      <c r="AYS8" s="85"/>
      <c r="AYT8" s="85"/>
      <c r="AYU8" s="85"/>
      <c r="AYV8" s="85"/>
      <c r="AYW8" s="85"/>
      <c r="AYX8" s="85"/>
      <c r="AYY8" s="85"/>
      <c r="AYZ8" s="85"/>
      <c r="AZA8" s="85"/>
      <c r="AZB8" s="85"/>
      <c r="AZC8" s="85"/>
      <c r="AZD8" s="85"/>
      <c r="AZE8" s="85"/>
      <c r="AZF8" s="85"/>
      <c r="AZG8" s="85"/>
      <c r="AZH8" s="85"/>
      <c r="AZI8" s="85"/>
      <c r="AZJ8" s="85"/>
      <c r="AZK8" s="85"/>
      <c r="AZL8" s="85"/>
      <c r="AZM8" s="85"/>
      <c r="AZN8" s="85"/>
      <c r="AZO8" s="85"/>
      <c r="AZP8" s="85"/>
      <c r="AZQ8" s="85"/>
      <c r="AZR8" s="85"/>
      <c r="AZS8" s="85"/>
      <c r="AZT8" s="85"/>
      <c r="AZU8" s="85"/>
      <c r="AZV8" s="85"/>
      <c r="AZW8" s="85"/>
      <c r="AZX8" s="85"/>
      <c r="AZY8" s="85"/>
      <c r="AZZ8" s="85"/>
      <c r="BAA8" s="85"/>
      <c r="BAB8" s="85"/>
      <c r="BAC8" s="85"/>
      <c r="BAD8" s="85"/>
      <c r="BAE8" s="85"/>
      <c r="BAF8" s="85"/>
      <c r="BAG8" s="85"/>
      <c r="BAH8" s="85"/>
      <c r="BAI8" s="85"/>
      <c r="BAJ8" s="85"/>
      <c r="BAK8" s="85"/>
      <c r="BAL8" s="85"/>
      <c r="BAM8" s="85"/>
      <c r="BAN8" s="85"/>
      <c r="BAO8" s="85"/>
      <c r="BAP8" s="85"/>
      <c r="BAQ8" s="85"/>
      <c r="BAR8" s="85"/>
      <c r="BAS8" s="85"/>
      <c r="BAT8" s="85"/>
      <c r="BAU8" s="85"/>
      <c r="BAV8" s="85"/>
      <c r="BAW8" s="85"/>
      <c r="BAX8" s="85"/>
      <c r="BAY8" s="85"/>
      <c r="BAZ8" s="85"/>
      <c r="BBA8" s="85"/>
      <c r="BBB8" s="85"/>
      <c r="BBC8" s="85"/>
      <c r="BBD8" s="85"/>
      <c r="BBE8" s="85"/>
      <c r="BBF8" s="85"/>
      <c r="BBG8" s="85"/>
      <c r="BBH8" s="85"/>
      <c r="BBI8" s="85"/>
      <c r="BBJ8" s="85"/>
      <c r="BBK8" s="85"/>
      <c r="BBL8" s="85"/>
      <c r="BBM8" s="85"/>
      <c r="BBN8" s="85"/>
      <c r="BBO8" s="85"/>
      <c r="BBP8" s="85"/>
      <c r="BBQ8" s="85"/>
      <c r="BBR8" s="85"/>
      <c r="BBS8" s="85"/>
      <c r="BBT8" s="85"/>
      <c r="BBU8" s="85"/>
      <c r="BBV8" s="85"/>
      <c r="BBW8" s="85"/>
      <c r="BBX8" s="85"/>
      <c r="BBY8" s="85"/>
      <c r="BBZ8" s="85"/>
      <c r="BCA8" s="85"/>
      <c r="BCB8" s="85"/>
      <c r="BCC8" s="85"/>
      <c r="BCD8" s="85"/>
      <c r="BCE8" s="85"/>
      <c r="BCF8" s="85"/>
      <c r="BCG8" s="85"/>
      <c r="BCH8" s="85"/>
      <c r="BCI8" s="85"/>
      <c r="BCJ8" s="85"/>
      <c r="BCK8" s="85"/>
      <c r="BCL8" s="85"/>
      <c r="BCM8" s="85"/>
      <c r="BCN8" s="85"/>
      <c r="BCO8" s="85"/>
      <c r="BCP8" s="85"/>
      <c r="BCQ8" s="85"/>
      <c r="BCR8" s="85"/>
      <c r="BCS8" s="85"/>
      <c r="BCT8" s="85"/>
      <c r="BCU8" s="85"/>
      <c r="BCV8" s="85"/>
      <c r="BCW8" s="85"/>
      <c r="BCX8" s="85"/>
      <c r="BCY8" s="85"/>
      <c r="BCZ8" s="85"/>
      <c r="BDA8" s="85"/>
      <c r="BDB8" s="85"/>
      <c r="BDC8" s="85"/>
      <c r="BDD8" s="85"/>
      <c r="BDE8" s="85"/>
      <c r="BDF8" s="85"/>
      <c r="BDG8" s="85"/>
      <c r="BDH8" s="85"/>
      <c r="BDI8" s="85"/>
      <c r="BDJ8" s="85"/>
      <c r="BDK8" s="85"/>
      <c r="BDL8" s="85"/>
      <c r="BDM8" s="85"/>
      <c r="BDN8" s="85"/>
      <c r="BDO8" s="85"/>
      <c r="BDP8" s="85"/>
      <c r="BDQ8" s="85"/>
      <c r="BDR8" s="85"/>
      <c r="BDS8" s="85"/>
      <c r="BDT8" s="85"/>
      <c r="BDU8" s="85"/>
      <c r="BDV8" s="85"/>
      <c r="BDW8" s="85"/>
      <c r="BDX8" s="85"/>
      <c r="BDY8" s="85"/>
      <c r="BDZ8" s="85"/>
      <c r="BEA8" s="85"/>
      <c r="BEB8" s="85"/>
      <c r="BEC8" s="85"/>
      <c r="BED8" s="85"/>
      <c r="BEE8" s="85"/>
      <c r="BEF8" s="85"/>
      <c r="BEG8" s="85"/>
      <c r="BEH8" s="85"/>
      <c r="BEI8" s="85"/>
      <c r="BEJ8" s="85"/>
      <c r="BEK8" s="85"/>
      <c r="BEL8" s="85"/>
      <c r="BEM8" s="85"/>
      <c r="BEN8" s="85"/>
      <c r="BEO8" s="85"/>
      <c r="BEP8" s="85"/>
      <c r="BEQ8" s="85"/>
      <c r="BER8" s="85"/>
      <c r="BES8" s="85"/>
      <c r="BET8" s="85"/>
      <c r="BEU8" s="85"/>
      <c r="BEV8" s="85"/>
      <c r="BEW8" s="85"/>
      <c r="BEX8" s="85"/>
      <c r="BEY8" s="85"/>
      <c r="BEZ8" s="85"/>
      <c r="BFA8" s="85"/>
      <c r="BFB8" s="85"/>
      <c r="BFC8" s="85"/>
      <c r="BFD8" s="85"/>
      <c r="BFE8" s="85"/>
      <c r="BFF8" s="85"/>
      <c r="BFG8" s="85"/>
      <c r="BFH8" s="85"/>
      <c r="BFI8" s="85"/>
      <c r="BFJ8" s="85"/>
      <c r="BFK8" s="85"/>
      <c r="BFL8" s="85"/>
      <c r="BFM8" s="85"/>
      <c r="BFN8" s="85"/>
      <c r="BFO8" s="85"/>
      <c r="BFP8" s="85"/>
      <c r="BFQ8" s="85"/>
      <c r="BFR8" s="85"/>
      <c r="BFS8" s="85"/>
      <c r="BFT8" s="85"/>
      <c r="BFU8" s="85"/>
      <c r="BFV8" s="85"/>
      <c r="BFW8" s="85"/>
      <c r="BFX8" s="85"/>
      <c r="BFY8" s="85"/>
      <c r="BFZ8" s="85"/>
      <c r="BGA8" s="85"/>
      <c r="BGB8" s="85"/>
      <c r="BGC8" s="85"/>
      <c r="BGD8" s="85"/>
      <c r="BGE8" s="85"/>
      <c r="BGF8" s="85"/>
      <c r="BGG8" s="85"/>
      <c r="BGH8" s="85"/>
      <c r="BGI8" s="85"/>
      <c r="BGJ8" s="85"/>
      <c r="BGK8" s="85"/>
      <c r="BGL8" s="85"/>
      <c r="BGM8" s="85"/>
      <c r="BGN8" s="85"/>
      <c r="BGO8" s="85"/>
      <c r="BGP8" s="85"/>
      <c r="BGQ8" s="85"/>
      <c r="BGR8" s="85"/>
      <c r="BGS8" s="85"/>
      <c r="BGT8" s="85"/>
      <c r="BGU8" s="85"/>
      <c r="BGV8" s="85"/>
      <c r="BGW8" s="85"/>
      <c r="BGX8" s="85"/>
      <c r="BGY8" s="85"/>
      <c r="BGZ8" s="85"/>
      <c r="BHA8" s="85"/>
      <c r="BHB8" s="85"/>
      <c r="BHC8" s="85"/>
      <c r="BHD8" s="85"/>
      <c r="BHE8" s="85"/>
      <c r="BHF8" s="85"/>
      <c r="BHG8" s="85"/>
      <c r="BHH8" s="85"/>
      <c r="BHI8" s="85"/>
      <c r="BHJ8" s="85"/>
      <c r="BHK8" s="85"/>
      <c r="BHL8" s="85"/>
      <c r="BHM8" s="85"/>
      <c r="BHN8" s="85"/>
      <c r="BHO8" s="85"/>
      <c r="BHP8" s="85"/>
      <c r="BHQ8" s="85"/>
      <c r="BHR8" s="85"/>
      <c r="BHS8" s="85"/>
      <c r="BHT8" s="85"/>
      <c r="BHU8" s="85"/>
      <c r="BHV8" s="85"/>
      <c r="BHW8" s="85"/>
      <c r="BHX8" s="85"/>
      <c r="BHY8" s="85"/>
      <c r="BHZ8" s="85"/>
      <c r="BIA8" s="85"/>
      <c r="BIB8" s="85"/>
      <c r="BIC8" s="85"/>
      <c r="BID8" s="85"/>
      <c r="BIE8" s="85"/>
      <c r="BIF8" s="85"/>
      <c r="BIG8" s="85"/>
      <c r="BIH8" s="85"/>
      <c r="BII8" s="85"/>
      <c r="BIJ8" s="85"/>
      <c r="BIK8" s="85"/>
      <c r="BIL8" s="85"/>
      <c r="BIM8" s="85"/>
      <c r="BIN8" s="85"/>
      <c r="BIO8" s="85"/>
      <c r="BIP8" s="85"/>
      <c r="BIQ8" s="85"/>
      <c r="BIR8" s="85"/>
      <c r="BIS8" s="85"/>
      <c r="BIT8" s="85"/>
      <c r="BIU8" s="85"/>
      <c r="BIV8" s="85"/>
      <c r="BIW8" s="85"/>
      <c r="BIX8" s="85"/>
      <c r="BIY8" s="85"/>
      <c r="BIZ8" s="85"/>
      <c r="BJA8" s="85"/>
      <c r="BJB8" s="85"/>
      <c r="BJC8" s="85"/>
      <c r="BJD8" s="85"/>
      <c r="BJE8" s="85"/>
      <c r="BJF8" s="85"/>
      <c r="BJG8" s="85"/>
      <c r="BJH8" s="85"/>
      <c r="BJI8" s="85"/>
      <c r="BJJ8" s="85"/>
      <c r="BJK8" s="85"/>
      <c r="BJL8" s="85"/>
      <c r="BJM8" s="85"/>
      <c r="BJN8" s="85"/>
      <c r="BJO8" s="85"/>
      <c r="BJP8" s="85"/>
      <c r="BJQ8" s="85"/>
      <c r="BJR8" s="85"/>
      <c r="BJS8" s="85"/>
      <c r="BJT8" s="85"/>
      <c r="BJU8" s="85"/>
      <c r="BJV8" s="85"/>
      <c r="BJW8" s="85"/>
      <c r="BJX8" s="85"/>
      <c r="BJY8" s="85"/>
      <c r="BJZ8" s="85"/>
      <c r="BKA8" s="85"/>
      <c r="BKB8" s="85"/>
      <c r="BKC8" s="85"/>
      <c r="BKD8" s="85"/>
      <c r="BKE8" s="85"/>
      <c r="BKF8" s="85"/>
      <c r="BKG8" s="85"/>
      <c r="BKH8" s="85"/>
      <c r="BKI8" s="85"/>
      <c r="BKJ8" s="85"/>
      <c r="BKK8" s="85"/>
      <c r="BKL8" s="85"/>
      <c r="BKM8" s="85"/>
      <c r="BKN8" s="85"/>
      <c r="BKO8" s="85"/>
      <c r="BKP8" s="85"/>
      <c r="BKQ8" s="85"/>
      <c r="BKR8" s="85"/>
      <c r="BKS8" s="85"/>
      <c r="BKT8" s="85"/>
      <c r="BKU8" s="85"/>
      <c r="BKV8" s="85"/>
      <c r="BKW8" s="85"/>
      <c r="BKX8" s="85"/>
      <c r="BKY8" s="85"/>
      <c r="BKZ8" s="85"/>
      <c r="BLA8" s="85"/>
      <c r="BLB8" s="85"/>
      <c r="BLC8" s="85"/>
      <c r="BLD8" s="85"/>
      <c r="BLE8" s="85"/>
      <c r="BLF8" s="85"/>
      <c r="BLG8" s="85"/>
      <c r="BLH8" s="85"/>
      <c r="BLI8" s="85"/>
      <c r="BLJ8" s="85"/>
      <c r="BLK8" s="85"/>
      <c r="BLL8" s="85"/>
      <c r="BLM8" s="85"/>
      <c r="BLN8" s="85"/>
      <c r="BLO8" s="85"/>
      <c r="BLP8" s="85"/>
      <c r="BLQ8" s="85"/>
      <c r="BLR8" s="85"/>
      <c r="BLS8" s="85"/>
      <c r="BLT8" s="85"/>
      <c r="BLU8" s="85"/>
      <c r="BLV8" s="85"/>
      <c r="BLW8" s="85"/>
      <c r="BLX8" s="85"/>
      <c r="BLY8" s="85"/>
      <c r="BLZ8" s="85"/>
      <c r="BMA8" s="85"/>
      <c r="BMB8" s="85"/>
      <c r="BMC8" s="85"/>
      <c r="BMD8" s="85"/>
      <c r="BME8" s="85"/>
      <c r="BMF8" s="85"/>
      <c r="BMG8" s="85"/>
      <c r="BMH8" s="85"/>
      <c r="BMI8" s="85"/>
      <c r="BMJ8" s="85"/>
      <c r="BMK8" s="85"/>
      <c r="BML8" s="85"/>
      <c r="BMM8" s="85"/>
      <c r="BMN8" s="85"/>
      <c r="BMO8" s="85"/>
      <c r="BMP8" s="85"/>
      <c r="BMQ8" s="85"/>
      <c r="BMR8" s="85"/>
      <c r="BMS8" s="85"/>
      <c r="BMT8" s="85"/>
      <c r="BMU8" s="85"/>
      <c r="BMV8" s="85"/>
      <c r="BMW8" s="85"/>
      <c r="BMX8" s="85"/>
      <c r="BMY8" s="85"/>
      <c r="BMZ8" s="85"/>
      <c r="BNA8" s="85"/>
      <c r="BNB8" s="85"/>
      <c r="BNC8" s="85"/>
      <c r="BND8" s="85"/>
      <c r="BNE8" s="85"/>
      <c r="BNF8" s="85"/>
      <c r="BNG8" s="85"/>
      <c r="BNH8" s="85"/>
      <c r="BNI8" s="85"/>
      <c r="BNJ8" s="85"/>
      <c r="BNK8" s="85"/>
      <c r="BNL8" s="85"/>
      <c r="BNM8" s="85"/>
      <c r="BNN8" s="85"/>
      <c r="BNO8" s="85"/>
      <c r="BNP8" s="85"/>
      <c r="BNQ8" s="85"/>
      <c r="BNR8" s="85"/>
      <c r="BNS8" s="85"/>
      <c r="BNT8" s="85"/>
      <c r="BNU8" s="85"/>
      <c r="BNV8" s="85"/>
      <c r="BNW8" s="85"/>
      <c r="BNX8" s="85"/>
      <c r="BNY8" s="85"/>
      <c r="BNZ8" s="85"/>
      <c r="BOA8" s="85"/>
      <c r="BOB8" s="85"/>
      <c r="BOC8" s="85"/>
      <c r="BOD8" s="85"/>
      <c r="BOE8" s="85"/>
      <c r="BOF8" s="85"/>
      <c r="BOG8" s="85"/>
      <c r="BOH8" s="85"/>
      <c r="BOI8" s="85"/>
      <c r="BOJ8" s="85"/>
      <c r="BOK8" s="85"/>
      <c r="BOL8" s="85"/>
      <c r="BOM8" s="85"/>
      <c r="BON8" s="85"/>
      <c r="BOO8" s="85"/>
      <c r="BOP8" s="85"/>
      <c r="BOQ8" s="85"/>
      <c r="BOR8" s="85"/>
      <c r="BOS8" s="85"/>
      <c r="BOT8" s="85"/>
      <c r="BOU8" s="85"/>
      <c r="BOV8" s="85"/>
      <c r="BOW8" s="85"/>
      <c r="BOX8" s="85"/>
      <c r="BOY8" s="85"/>
      <c r="BOZ8" s="85"/>
      <c r="BPA8" s="85"/>
      <c r="BPB8" s="85"/>
      <c r="BPC8" s="85"/>
      <c r="BPD8" s="85"/>
      <c r="BPE8" s="85"/>
      <c r="BPF8" s="85"/>
      <c r="BPG8" s="85"/>
      <c r="BPH8" s="85"/>
      <c r="BPI8" s="85"/>
      <c r="BPJ8" s="85"/>
      <c r="BPK8" s="85"/>
      <c r="BPL8" s="85"/>
      <c r="BPM8" s="85"/>
      <c r="BPN8" s="85"/>
      <c r="BPO8" s="85"/>
      <c r="BPP8" s="85"/>
      <c r="BPQ8" s="85"/>
      <c r="BPR8" s="85"/>
      <c r="BPS8" s="85"/>
      <c r="BPT8" s="85"/>
      <c r="BPU8" s="85"/>
      <c r="BPV8" s="85"/>
      <c r="BPW8" s="85"/>
      <c r="BPX8" s="85"/>
      <c r="BPY8" s="85"/>
      <c r="BPZ8" s="85"/>
      <c r="BQA8" s="85"/>
      <c r="BQB8" s="85"/>
      <c r="BQC8" s="85"/>
      <c r="BQD8" s="85"/>
      <c r="BQE8" s="85"/>
      <c r="BQF8" s="85"/>
      <c r="BQG8" s="85"/>
      <c r="BQH8" s="85"/>
      <c r="BQI8" s="85"/>
      <c r="BQJ8" s="85"/>
      <c r="BQK8" s="85"/>
      <c r="BQL8" s="85"/>
      <c r="BQM8" s="85"/>
      <c r="BQN8" s="85"/>
      <c r="BQO8" s="85"/>
      <c r="BQP8" s="85"/>
      <c r="BQQ8" s="85"/>
      <c r="BQR8" s="85"/>
      <c r="BQS8" s="85"/>
      <c r="BQT8" s="85"/>
      <c r="BQU8" s="85"/>
      <c r="BQV8" s="85"/>
      <c r="BQW8" s="85"/>
      <c r="BQX8" s="85"/>
      <c r="BQY8" s="85"/>
      <c r="BQZ8" s="85"/>
      <c r="BRA8" s="85"/>
      <c r="BRB8" s="85"/>
      <c r="BRC8" s="85"/>
      <c r="BRD8" s="85"/>
      <c r="BRE8" s="85"/>
      <c r="BRF8" s="85"/>
      <c r="BRG8" s="85"/>
      <c r="BRH8" s="85"/>
      <c r="BRI8" s="85"/>
      <c r="BRJ8" s="85"/>
      <c r="BRK8" s="85"/>
      <c r="BRL8" s="85"/>
      <c r="BRM8" s="85"/>
      <c r="BRN8" s="85"/>
      <c r="BRO8" s="85"/>
      <c r="BRP8" s="85"/>
      <c r="BRQ8" s="85"/>
      <c r="BRR8" s="85"/>
      <c r="BRS8" s="85"/>
      <c r="BRT8" s="85"/>
      <c r="BRU8" s="85"/>
      <c r="BRV8" s="85"/>
      <c r="BRW8" s="85"/>
      <c r="BRX8" s="85"/>
      <c r="BRY8" s="85"/>
      <c r="BRZ8" s="85"/>
      <c r="BSA8" s="85"/>
      <c r="BSB8" s="85"/>
      <c r="BSC8" s="85"/>
      <c r="BSD8" s="85"/>
      <c r="BSE8" s="85"/>
      <c r="BSF8" s="85"/>
      <c r="BSG8" s="85"/>
      <c r="BSH8" s="85"/>
      <c r="BSI8" s="85"/>
      <c r="BSJ8" s="85"/>
      <c r="BSK8" s="85"/>
      <c r="BSL8" s="85"/>
      <c r="BSM8" s="85"/>
      <c r="BSN8" s="85"/>
      <c r="BSO8" s="85"/>
      <c r="BSP8" s="85"/>
      <c r="BSQ8" s="85"/>
      <c r="BSR8" s="85"/>
      <c r="BSS8" s="85"/>
      <c r="BST8" s="85"/>
      <c r="BSU8" s="85"/>
      <c r="BSV8" s="85"/>
      <c r="BSW8" s="85"/>
      <c r="BSX8" s="85"/>
      <c r="BSY8" s="85"/>
      <c r="BSZ8" s="85"/>
      <c r="BTA8" s="85"/>
      <c r="BTB8" s="85"/>
      <c r="BTC8" s="85"/>
      <c r="BTD8" s="85"/>
      <c r="BTE8" s="85"/>
      <c r="BTF8" s="85"/>
      <c r="BTG8" s="85"/>
      <c r="BTH8" s="85"/>
      <c r="BTI8" s="85"/>
      <c r="BTJ8" s="85"/>
      <c r="BTK8" s="85"/>
      <c r="BTL8" s="85"/>
      <c r="BTM8" s="85"/>
      <c r="BTN8" s="85"/>
      <c r="BTO8" s="85"/>
      <c r="BTP8" s="85"/>
      <c r="BTQ8" s="85"/>
      <c r="BTR8" s="85"/>
      <c r="BTS8" s="85"/>
      <c r="BTT8" s="85"/>
      <c r="BTU8" s="85"/>
      <c r="BTV8" s="85"/>
      <c r="BTW8" s="85"/>
      <c r="BTX8" s="85"/>
      <c r="BTY8" s="85"/>
      <c r="BTZ8" s="85"/>
      <c r="BUA8" s="85"/>
      <c r="BUB8" s="85"/>
      <c r="BUC8" s="85"/>
      <c r="BUD8" s="85"/>
      <c r="BUE8" s="85"/>
      <c r="BUF8" s="85"/>
      <c r="BUG8" s="85"/>
      <c r="BUH8" s="85"/>
      <c r="BUI8" s="85"/>
      <c r="BUJ8" s="85"/>
      <c r="BUK8" s="85"/>
      <c r="BUL8" s="85"/>
      <c r="BUM8" s="85"/>
      <c r="BUN8" s="85"/>
      <c r="BUO8" s="85"/>
      <c r="BUP8" s="85"/>
      <c r="BUQ8" s="85"/>
      <c r="BUR8" s="85"/>
      <c r="BUS8" s="85"/>
      <c r="BUT8" s="85"/>
      <c r="BUU8" s="85"/>
      <c r="BUV8" s="85"/>
      <c r="BUW8" s="85"/>
      <c r="BUX8" s="85"/>
      <c r="BUY8" s="85"/>
      <c r="BUZ8" s="85"/>
      <c r="BVA8" s="85"/>
      <c r="BVB8" s="85"/>
      <c r="BVC8" s="85"/>
      <c r="BVD8" s="85"/>
      <c r="BVE8" s="85"/>
      <c r="BVF8" s="85"/>
      <c r="BVG8" s="85"/>
      <c r="BVH8" s="85"/>
      <c r="BVI8" s="85"/>
      <c r="BVJ8" s="85"/>
      <c r="BVK8" s="85"/>
      <c r="BVL8" s="85"/>
      <c r="BVM8" s="85"/>
      <c r="BVN8" s="85"/>
      <c r="BVO8" s="85"/>
      <c r="BVP8" s="85"/>
      <c r="BVQ8" s="85"/>
      <c r="BVR8" s="85"/>
      <c r="BVS8" s="85"/>
      <c r="BVT8" s="85"/>
      <c r="BVU8" s="85"/>
      <c r="BVV8" s="85"/>
      <c r="BVW8" s="85"/>
      <c r="BVX8" s="85"/>
      <c r="BVY8" s="85"/>
      <c r="BVZ8" s="85"/>
      <c r="BWA8" s="85"/>
      <c r="BWB8" s="85"/>
      <c r="BWC8" s="85"/>
      <c r="BWD8" s="85"/>
      <c r="BWE8" s="85"/>
      <c r="BWF8" s="85"/>
      <c r="BWG8" s="85"/>
      <c r="BWH8" s="85"/>
      <c r="BWI8" s="85"/>
      <c r="BWJ8" s="85"/>
      <c r="BWK8" s="85"/>
      <c r="BWL8" s="85"/>
      <c r="BWM8" s="85"/>
      <c r="BWN8" s="85"/>
      <c r="BWO8" s="85"/>
      <c r="BWP8" s="85"/>
      <c r="BWQ8" s="85"/>
      <c r="BWR8" s="85"/>
      <c r="BWS8" s="85"/>
      <c r="BWT8" s="85"/>
      <c r="BWU8" s="85"/>
      <c r="BWV8" s="85"/>
      <c r="BWW8" s="85"/>
      <c r="BWX8" s="85"/>
      <c r="BWY8" s="85"/>
      <c r="BWZ8" s="85"/>
      <c r="BXA8" s="85"/>
      <c r="BXB8" s="85"/>
      <c r="BXC8" s="85"/>
      <c r="BXD8" s="85"/>
      <c r="BXE8" s="85"/>
      <c r="BXF8" s="85"/>
      <c r="BXG8" s="85"/>
      <c r="BXH8" s="85"/>
      <c r="BXI8" s="85"/>
      <c r="BXJ8" s="85"/>
      <c r="BXK8" s="85"/>
      <c r="BXL8" s="85"/>
      <c r="BXM8" s="85"/>
      <c r="BXN8" s="85"/>
      <c r="BXO8" s="85"/>
      <c r="BXP8" s="85"/>
      <c r="BXQ8" s="85"/>
      <c r="BXR8" s="85"/>
      <c r="BXS8" s="85"/>
      <c r="BXT8" s="85"/>
      <c r="BXU8" s="85"/>
      <c r="BXV8" s="85"/>
      <c r="BXW8" s="85"/>
      <c r="BXX8" s="85"/>
      <c r="BXY8" s="85"/>
      <c r="BXZ8" s="85"/>
      <c r="BYA8" s="85"/>
      <c r="BYB8" s="85"/>
      <c r="BYC8" s="85"/>
      <c r="BYD8" s="85"/>
      <c r="BYE8" s="85"/>
      <c r="BYF8" s="85"/>
      <c r="BYG8" s="85"/>
      <c r="BYH8" s="85"/>
      <c r="BYI8" s="85"/>
      <c r="BYJ8" s="85"/>
      <c r="BYK8" s="85"/>
      <c r="BYL8" s="85"/>
      <c r="BYM8" s="85"/>
      <c r="BYN8" s="85"/>
      <c r="BYO8" s="85"/>
      <c r="BYP8" s="85"/>
      <c r="BYQ8" s="85"/>
      <c r="BYR8" s="85"/>
      <c r="BYS8" s="85"/>
      <c r="BYT8" s="85"/>
      <c r="BYU8" s="85"/>
      <c r="BYV8" s="85"/>
      <c r="BYW8" s="85"/>
      <c r="BYX8" s="85"/>
      <c r="BYY8" s="85"/>
      <c r="BYZ8" s="85"/>
      <c r="BZA8" s="85"/>
      <c r="BZB8" s="85"/>
      <c r="BZC8" s="85"/>
      <c r="BZD8" s="85"/>
      <c r="BZE8" s="85"/>
      <c r="BZF8" s="85"/>
      <c r="BZG8" s="85"/>
      <c r="BZH8" s="85"/>
      <c r="BZI8" s="85"/>
      <c r="BZJ8" s="85"/>
      <c r="BZK8" s="85"/>
      <c r="BZL8" s="85"/>
      <c r="BZM8" s="85"/>
      <c r="BZN8" s="85"/>
      <c r="BZO8" s="85"/>
      <c r="BZP8" s="85"/>
      <c r="BZQ8" s="85"/>
      <c r="BZR8" s="85"/>
      <c r="BZS8" s="85"/>
      <c r="BZT8" s="85"/>
      <c r="BZU8" s="85"/>
      <c r="BZV8" s="85"/>
      <c r="BZW8" s="85"/>
      <c r="BZX8" s="85"/>
      <c r="BZY8" s="85"/>
      <c r="BZZ8" s="85"/>
      <c r="CAA8" s="85"/>
      <c r="CAB8" s="85"/>
      <c r="CAC8" s="85"/>
      <c r="CAD8" s="85"/>
      <c r="CAE8" s="85"/>
      <c r="CAF8" s="85"/>
      <c r="CAG8" s="85"/>
      <c r="CAH8" s="85"/>
      <c r="CAI8" s="85"/>
      <c r="CAJ8" s="85"/>
      <c r="CAK8" s="85"/>
      <c r="CAL8" s="85"/>
      <c r="CAM8" s="85"/>
      <c r="CAN8" s="85"/>
      <c r="CAO8" s="85"/>
      <c r="CAP8" s="85"/>
      <c r="CAQ8" s="85"/>
      <c r="CAR8" s="85"/>
      <c r="CAS8" s="85"/>
      <c r="CAT8" s="85"/>
      <c r="CAU8" s="85"/>
      <c r="CAV8" s="85"/>
      <c r="CAW8" s="85"/>
      <c r="CAX8" s="85"/>
      <c r="CAY8" s="85"/>
      <c r="CAZ8" s="85"/>
      <c r="CBA8" s="85"/>
      <c r="CBB8" s="85"/>
      <c r="CBC8" s="85"/>
      <c r="CBD8" s="85"/>
      <c r="CBE8" s="85"/>
      <c r="CBF8" s="85"/>
      <c r="CBG8" s="85"/>
      <c r="CBH8" s="85"/>
      <c r="CBI8" s="85"/>
      <c r="CBJ8" s="85"/>
      <c r="CBK8" s="85"/>
      <c r="CBL8" s="85"/>
      <c r="CBM8" s="85"/>
      <c r="CBN8" s="85"/>
      <c r="CBO8" s="85"/>
      <c r="CBP8" s="85"/>
      <c r="CBQ8" s="85"/>
      <c r="CBR8" s="85"/>
      <c r="CBS8" s="85"/>
      <c r="CBT8" s="85"/>
      <c r="CBU8" s="85"/>
      <c r="CBV8" s="85"/>
      <c r="CBW8" s="85"/>
      <c r="CBX8" s="85"/>
      <c r="CBY8" s="85"/>
      <c r="CBZ8" s="85"/>
      <c r="CCA8" s="85"/>
      <c r="CCB8" s="85"/>
      <c r="CCC8" s="85"/>
      <c r="CCD8" s="85"/>
      <c r="CCE8" s="85"/>
      <c r="CCF8" s="85"/>
      <c r="CCG8" s="85"/>
      <c r="CCH8" s="85"/>
      <c r="CCI8" s="85"/>
      <c r="CCJ8" s="85"/>
      <c r="CCK8" s="85"/>
      <c r="CCL8" s="85"/>
      <c r="CCM8" s="85"/>
      <c r="CCN8" s="85"/>
      <c r="CCO8" s="85"/>
      <c r="CCP8" s="85"/>
      <c r="CCQ8" s="85"/>
      <c r="CCR8" s="85"/>
      <c r="CCS8" s="85"/>
      <c r="CCT8" s="85"/>
      <c r="CCU8" s="85"/>
      <c r="CCV8" s="85"/>
      <c r="CCW8" s="85"/>
      <c r="CCX8" s="85"/>
      <c r="CCY8" s="85"/>
      <c r="CCZ8" s="85"/>
      <c r="CDA8" s="85"/>
      <c r="CDB8" s="85"/>
      <c r="CDC8" s="85"/>
      <c r="CDD8" s="85"/>
      <c r="CDE8" s="85"/>
      <c r="CDF8" s="85"/>
      <c r="CDG8" s="85"/>
      <c r="CDH8" s="85"/>
      <c r="CDI8" s="85"/>
      <c r="CDJ8" s="85"/>
      <c r="CDK8" s="85"/>
      <c r="CDL8" s="85"/>
      <c r="CDM8" s="85"/>
      <c r="CDN8" s="85"/>
      <c r="CDO8" s="85"/>
      <c r="CDP8" s="85"/>
      <c r="CDQ8" s="85"/>
      <c r="CDR8" s="85"/>
      <c r="CDS8" s="85"/>
      <c r="CDT8" s="85"/>
      <c r="CDU8" s="85"/>
      <c r="CDV8" s="85"/>
      <c r="CDW8" s="85"/>
      <c r="CDX8" s="85"/>
      <c r="CDY8" s="85"/>
      <c r="CDZ8" s="85"/>
      <c r="CEA8" s="85"/>
      <c r="CEB8" s="85"/>
      <c r="CEC8" s="85"/>
      <c r="CED8" s="85"/>
      <c r="CEE8" s="85"/>
      <c r="CEF8" s="85"/>
      <c r="CEG8" s="85"/>
      <c r="CEH8" s="85"/>
      <c r="CEI8" s="85"/>
      <c r="CEJ8" s="85"/>
      <c r="CEK8" s="85"/>
      <c r="CEL8" s="85"/>
      <c r="CEM8" s="85"/>
      <c r="CEN8" s="85"/>
      <c r="CEO8" s="85"/>
      <c r="CEP8" s="85"/>
      <c r="CEQ8" s="85"/>
      <c r="CER8" s="85"/>
      <c r="CES8" s="85"/>
      <c r="CET8" s="85"/>
      <c r="CEU8" s="85"/>
      <c r="CEV8" s="85"/>
      <c r="CEW8" s="85"/>
      <c r="CEX8" s="85"/>
      <c r="CEY8" s="85"/>
      <c r="CEZ8" s="85"/>
      <c r="CFA8" s="85"/>
      <c r="CFB8" s="85"/>
      <c r="CFC8" s="85"/>
      <c r="CFD8" s="85"/>
      <c r="CFE8" s="85"/>
      <c r="CFF8" s="85"/>
      <c r="CFG8" s="85"/>
      <c r="CFH8" s="85"/>
      <c r="CFI8" s="85"/>
      <c r="CFJ8" s="85"/>
      <c r="CFK8" s="85"/>
      <c r="CFL8" s="85"/>
      <c r="CFM8" s="85"/>
      <c r="CFN8" s="85"/>
      <c r="CFO8" s="85"/>
      <c r="CFP8" s="85"/>
      <c r="CFQ8" s="85"/>
      <c r="CFR8" s="85"/>
      <c r="CFS8" s="85"/>
      <c r="CFT8" s="85"/>
      <c r="CFU8" s="85"/>
      <c r="CFV8" s="85"/>
      <c r="CFW8" s="85"/>
      <c r="CFX8" s="85"/>
      <c r="CFY8" s="85"/>
      <c r="CFZ8" s="85"/>
      <c r="CGA8" s="85"/>
      <c r="CGB8" s="85"/>
      <c r="CGC8" s="85"/>
      <c r="CGD8" s="85"/>
      <c r="CGE8" s="85"/>
      <c r="CGF8" s="85"/>
      <c r="CGG8" s="85"/>
      <c r="CGH8" s="85"/>
      <c r="CGI8" s="85"/>
      <c r="CGJ8" s="85"/>
      <c r="CGK8" s="85"/>
      <c r="CGL8" s="85"/>
      <c r="CGM8" s="85"/>
      <c r="CGN8" s="85"/>
      <c r="CGO8" s="85"/>
      <c r="CGP8" s="85"/>
      <c r="CGQ8" s="85"/>
      <c r="CGR8" s="85"/>
      <c r="CGS8" s="85"/>
      <c r="CGT8" s="85"/>
      <c r="CGU8" s="85"/>
      <c r="CGV8" s="85"/>
      <c r="CGW8" s="85"/>
      <c r="CGX8" s="85"/>
      <c r="CGY8" s="85"/>
      <c r="CGZ8" s="85"/>
      <c r="CHA8" s="85"/>
      <c r="CHB8" s="85"/>
      <c r="CHC8" s="85"/>
      <c r="CHD8" s="85"/>
      <c r="CHE8" s="85"/>
      <c r="CHF8" s="85"/>
      <c r="CHG8" s="85"/>
      <c r="CHH8" s="85"/>
      <c r="CHI8" s="85"/>
      <c r="CHJ8" s="85"/>
      <c r="CHK8" s="85"/>
      <c r="CHL8" s="85"/>
      <c r="CHM8" s="85"/>
      <c r="CHN8" s="85"/>
      <c r="CHO8" s="85"/>
      <c r="CHP8" s="85"/>
      <c r="CHQ8" s="85"/>
      <c r="CHR8" s="85"/>
      <c r="CHS8" s="85"/>
      <c r="CHT8" s="85"/>
      <c r="CHU8" s="85"/>
      <c r="CHV8" s="85"/>
      <c r="CHW8" s="85"/>
      <c r="CHX8" s="85"/>
      <c r="CHY8" s="85"/>
      <c r="CHZ8" s="85"/>
      <c r="CIA8" s="85"/>
      <c r="CIB8" s="85"/>
      <c r="CIC8" s="85"/>
      <c r="CID8" s="85"/>
      <c r="CIE8" s="85"/>
      <c r="CIF8" s="85"/>
      <c r="CIG8" s="85"/>
      <c r="CIH8" s="85"/>
      <c r="CII8" s="85"/>
      <c r="CIJ8" s="85"/>
      <c r="CIK8" s="85"/>
      <c r="CIL8" s="85"/>
      <c r="CIM8" s="85"/>
      <c r="CIN8" s="85"/>
      <c r="CIO8" s="85"/>
      <c r="CIP8" s="85"/>
      <c r="CIQ8" s="85"/>
      <c r="CIR8" s="85"/>
      <c r="CIS8" s="85"/>
      <c r="CIT8" s="85"/>
      <c r="CIU8" s="85"/>
      <c r="CIV8" s="85"/>
      <c r="CIW8" s="85"/>
      <c r="CIX8" s="85"/>
      <c r="CIY8" s="85"/>
      <c r="CIZ8" s="85"/>
      <c r="CJA8" s="85"/>
      <c r="CJB8" s="85"/>
      <c r="CJC8" s="85"/>
      <c r="CJD8" s="85"/>
      <c r="CJE8" s="85"/>
      <c r="CJF8" s="85"/>
      <c r="CJG8" s="85"/>
      <c r="CJH8" s="85"/>
      <c r="CJI8" s="85"/>
      <c r="CJJ8" s="85"/>
      <c r="CJK8" s="85"/>
      <c r="CJL8" s="85"/>
      <c r="CJM8" s="85"/>
      <c r="CJN8" s="85"/>
      <c r="CJO8" s="85"/>
      <c r="CJP8" s="85"/>
      <c r="CJQ8" s="85"/>
      <c r="CJR8" s="85"/>
      <c r="CJS8" s="85"/>
      <c r="CJT8" s="85"/>
      <c r="CJU8" s="85"/>
      <c r="CJV8" s="85"/>
      <c r="CJW8" s="85"/>
      <c r="CJX8" s="85"/>
      <c r="CJY8" s="85"/>
      <c r="CJZ8" s="85"/>
      <c r="CKA8" s="85"/>
      <c r="CKB8" s="85"/>
      <c r="CKC8" s="85"/>
      <c r="CKD8" s="85"/>
      <c r="CKE8" s="85"/>
      <c r="CKF8" s="85"/>
      <c r="CKG8" s="85"/>
      <c r="CKH8" s="85"/>
      <c r="CKI8" s="85"/>
      <c r="CKJ8" s="85"/>
      <c r="CKK8" s="85"/>
      <c r="CKL8" s="85"/>
      <c r="CKM8" s="85"/>
      <c r="CKN8" s="85"/>
      <c r="CKO8" s="85"/>
      <c r="CKP8" s="85"/>
      <c r="CKQ8" s="85"/>
      <c r="CKR8" s="85"/>
      <c r="CKS8" s="85"/>
      <c r="CKT8" s="85"/>
      <c r="CKU8" s="85"/>
      <c r="CKV8" s="85"/>
      <c r="CKW8" s="85"/>
      <c r="CKX8" s="85"/>
      <c r="CKY8" s="85"/>
      <c r="CKZ8" s="85"/>
      <c r="CLA8" s="85"/>
      <c r="CLB8" s="85"/>
      <c r="CLC8" s="85"/>
      <c r="CLD8" s="85"/>
      <c r="CLE8" s="85"/>
      <c r="CLF8" s="85"/>
      <c r="CLG8" s="85"/>
      <c r="CLH8" s="85"/>
      <c r="CLI8" s="85"/>
      <c r="CLJ8" s="85"/>
      <c r="CLK8" s="85"/>
      <c r="CLL8" s="85"/>
      <c r="CLM8" s="85"/>
      <c r="CLN8" s="85"/>
      <c r="CLO8" s="85"/>
      <c r="CLP8" s="85"/>
      <c r="CLQ8" s="85"/>
      <c r="CLR8" s="85"/>
      <c r="CLS8" s="85"/>
      <c r="CLT8" s="85"/>
      <c r="CLU8" s="85"/>
      <c r="CLV8" s="85"/>
      <c r="CLW8" s="85"/>
      <c r="CLX8" s="85"/>
      <c r="CLY8" s="85"/>
      <c r="CLZ8" s="85"/>
      <c r="CMA8" s="85"/>
      <c r="CMB8" s="85"/>
      <c r="CMC8" s="85"/>
      <c r="CMD8" s="85"/>
      <c r="CME8" s="85"/>
      <c r="CMF8" s="85"/>
      <c r="CMG8" s="85"/>
      <c r="CMH8" s="85"/>
      <c r="CMI8" s="85"/>
      <c r="CMJ8" s="85"/>
      <c r="CMK8" s="85"/>
      <c r="CML8" s="85"/>
      <c r="CMM8" s="85"/>
      <c r="CMN8" s="85"/>
      <c r="CMO8" s="85"/>
      <c r="CMP8" s="85"/>
      <c r="CMQ8" s="85"/>
      <c r="CMR8" s="85"/>
      <c r="CMS8" s="85"/>
      <c r="CMT8" s="85"/>
      <c r="CMU8" s="85"/>
      <c r="CMV8" s="85"/>
      <c r="CMW8" s="85"/>
      <c r="CMX8" s="85"/>
      <c r="CMY8" s="85"/>
      <c r="CMZ8" s="85"/>
      <c r="CNA8" s="85"/>
      <c r="CNB8" s="85"/>
      <c r="CNC8" s="85"/>
      <c r="CND8" s="85"/>
      <c r="CNE8" s="85"/>
      <c r="CNF8" s="85"/>
      <c r="CNG8" s="85"/>
      <c r="CNH8" s="85"/>
      <c r="CNI8" s="85"/>
      <c r="CNJ8" s="85"/>
      <c r="CNK8" s="85"/>
      <c r="CNL8" s="85"/>
      <c r="CNM8" s="85"/>
      <c r="CNN8" s="85"/>
      <c r="CNO8" s="85"/>
      <c r="CNP8" s="85"/>
      <c r="CNQ8" s="85"/>
      <c r="CNR8" s="85"/>
      <c r="CNS8" s="85"/>
      <c r="CNT8" s="85"/>
      <c r="CNU8" s="85"/>
      <c r="CNV8" s="85"/>
      <c r="CNW8" s="85"/>
      <c r="CNX8" s="85"/>
      <c r="CNY8" s="85"/>
      <c r="CNZ8" s="85"/>
      <c r="COA8" s="85"/>
      <c r="COB8" s="85"/>
      <c r="COC8" s="85"/>
      <c r="COD8" s="85"/>
      <c r="COE8" s="85"/>
      <c r="COF8" s="85"/>
      <c r="COG8" s="85"/>
      <c r="COH8" s="85"/>
      <c r="COI8" s="85"/>
      <c r="COJ8" s="85"/>
      <c r="COK8" s="85"/>
      <c r="COL8" s="85"/>
      <c r="COM8" s="85"/>
      <c r="CON8" s="85"/>
      <c r="COO8" s="85"/>
      <c r="COP8" s="85"/>
      <c r="COQ8" s="85"/>
      <c r="COR8" s="85"/>
      <c r="COS8" s="85"/>
      <c r="COT8" s="85"/>
      <c r="COU8" s="85"/>
      <c r="COV8" s="85"/>
      <c r="COW8" s="85"/>
      <c r="COX8" s="85"/>
      <c r="COY8" s="85"/>
      <c r="COZ8" s="85"/>
      <c r="CPA8" s="85"/>
      <c r="CPB8" s="85"/>
      <c r="CPC8" s="85"/>
      <c r="CPD8" s="85"/>
      <c r="CPE8" s="85"/>
      <c r="CPF8" s="85"/>
      <c r="CPG8" s="85"/>
      <c r="CPH8" s="85"/>
      <c r="CPI8" s="85"/>
      <c r="CPJ8" s="85"/>
      <c r="CPK8" s="85"/>
      <c r="CPL8" s="85"/>
      <c r="CPM8" s="85"/>
      <c r="CPN8" s="85"/>
      <c r="CPO8" s="85"/>
      <c r="CPP8" s="85"/>
      <c r="CPQ8" s="85"/>
      <c r="CPR8" s="85"/>
      <c r="CPS8" s="85"/>
      <c r="CPT8" s="85"/>
      <c r="CPU8" s="85"/>
      <c r="CPV8" s="85"/>
      <c r="CPW8" s="85"/>
      <c r="CPX8" s="85"/>
      <c r="CPY8" s="85"/>
      <c r="CPZ8" s="85"/>
      <c r="CQA8" s="85"/>
      <c r="CQB8" s="85"/>
      <c r="CQC8" s="85"/>
      <c r="CQD8" s="85"/>
      <c r="CQE8" s="85"/>
      <c r="CQF8" s="85"/>
      <c r="CQG8" s="85"/>
      <c r="CQH8" s="85"/>
      <c r="CQI8" s="85"/>
      <c r="CQJ8" s="85"/>
      <c r="CQK8" s="85"/>
      <c r="CQL8" s="85"/>
      <c r="CQM8" s="85"/>
      <c r="CQN8" s="85"/>
      <c r="CQO8" s="85"/>
      <c r="CQP8" s="85"/>
      <c r="CQQ8" s="85"/>
      <c r="CQR8" s="85"/>
      <c r="CQS8" s="85"/>
      <c r="CQT8" s="85"/>
      <c r="CQU8" s="85"/>
      <c r="CQV8" s="85"/>
      <c r="CQW8" s="85"/>
      <c r="CQX8" s="85"/>
      <c r="CQY8" s="85"/>
      <c r="CQZ8" s="85"/>
      <c r="CRA8" s="85"/>
      <c r="CRB8" s="85"/>
      <c r="CRC8" s="85"/>
      <c r="CRD8" s="85"/>
      <c r="CRE8" s="85"/>
      <c r="CRF8" s="85"/>
      <c r="CRG8" s="85"/>
      <c r="CRH8" s="85"/>
      <c r="CRI8" s="85"/>
      <c r="CRJ8" s="85"/>
      <c r="CRK8" s="85"/>
      <c r="CRL8" s="85"/>
      <c r="CRM8" s="85"/>
      <c r="CRN8" s="85"/>
      <c r="CRO8" s="85"/>
      <c r="CRP8" s="85"/>
      <c r="CRQ8" s="85"/>
      <c r="CRR8" s="85"/>
      <c r="CRS8" s="85"/>
      <c r="CRT8" s="85"/>
      <c r="CRU8" s="85"/>
      <c r="CRV8" s="85"/>
      <c r="CRW8" s="85"/>
      <c r="CRX8" s="85"/>
      <c r="CRY8" s="85"/>
      <c r="CRZ8" s="85"/>
      <c r="CSA8" s="85"/>
      <c r="CSB8" s="85"/>
      <c r="CSC8" s="85"/>
      <c r="CSD8" s="85"/>
      <c r="CSE8" s="85"/>
      <c r="CSF8" s="85"/>
      <c r="CSG8" s="85"/>
      <c r="CSH8" s="85"/>
      <c r="CSI8" s="85"/>
      <c r="CSJ8" s="85"/>
      <c r="CSK8" s="85"/>
      <c r="CSL8" s="85"/>
      <c r="CSM8" s="85"/>
      <c r="CSN8" s="85"/>
      <c r="CSO8" s="85"/>
      <c r="CSP8" s="85"/>
      <c r="CSQ8" s="85"/>
      <c r="CSR8" s="85"/>
      <c r="CSS8" s="85"/>
      <c r="CST8" s="85"/>
      <c r="CSU8" s="85"/>
      <c r="CSV8" s="85"/>
      <c r="CSW8" s="85"/>
      <c r="CSX8" s="85"/>
      <c r="CSY8" s="85"/>
      <c r="CSZ8" s="85"/>
      <c r="CTA8" s="85"/>
      <c r="CTB8" s="85"/>
      <c r="CTC8" s="85"/>
      <c r="CTD8" s="85"/>
      <c r="CTE8" s="85"/>
      <c r="CTF8" s="85"/>
      <c r="CTG8" s="85"/>
      <c r="CTH8" s="85"/>
      <c r="CTI8" s="85"/>
      <c r="CTJ8" s="85"/>
      <c r="CTK8" s="85"/>
      <c r="CTL8" s="85"/>
      <c r="CTM8" s="85"/>
      <c r="CTN8" s="85"/>
      <c r="CTO8" s="85"/>
      <c r="CTP8" s="85"/>
      <c r="CTQ8" s="85"/>
      <c r="CTR8" s="85"/>
      <c r="CTS8" s="85"/>
      <c r="CTT8" s="85"/>
      <c r="CTU8" s="85"/>
      <c r="CTV8" s="85"/>
      <c r="CTW8" s="85"/>
      <c r="CTX8" s="85"/>
      <c r="CTY8" s="85"/>
      <c r="CTZ8" s="85"/>
      <c r="CUA8" s="85"/>
      <c r="CUB8" s="85"/>
      <c r="CUC8" s="85"/>
      <c r="CUD8" s="85"/>
      <c r="CUE8" s="85"/>
      <c r="CUF8" s="85"/>
      <c r="CUG8" s="85"/>
      <c r="CUH8" s="85"/>
      <c r="CUI8" s="85"/>
      <c r="CUJ8" s="85"/>
      <c r="CUK8" s="85"/>
      <c r="CUL8" s="85"/>
      <c r="CUM8" s="85"/>
      <c r="CUN8" s="85"/>
      <c r="CUO8" s="85"/>
      <c r="CUP8" s="85"/>
      <c r="CUQ8" s="85"/>
      <c r="CUR8" s="85"/>
      <c r="CUS8" s="85"/>
      <c r="CUT8" s="85"/>
      <c r="CUU8" s="85"/>
      <c r="CUV8" s="85"/>
      <c r="CUW8" s="85"/>
      <c r="CUX8" s="85"/>
      <c r="CUY8" s="85"/>
      <c r="CUZ8" s="85"/>
      <c r="CVA8" s="85"/>
      <c r="CVB8" s="85"/>
      <c r="CVC8" s="85"/>
      <c r="CVD8" s="85"/>
      <c r="CVE8" s="85"/>
      <c r="CVF8" s="85"/>
      <c r="CVG8" s="85"/>
      <c r="CVH8" s="85"/>
      <c r="CVI8" s="85"/>
      <c r="CVJ8" s="85"/>
      <c r="CVK8" s="85"/>
      <c r="CVL8" s="85"/>
      <c r="CVM8" s="85"/>
      <c r="CVN8" s="85"/>
      <c r="CVO8" s="85"/>
      <c r="CVP8" s="85"/>
      <c r="CVQ8" s="85"/>
      <c r="CVR8" s="85"/>
      <c r="CVS8" s="85"/>
      <c r="CVT8" s="85"/>
      <c r="CVU8" s="85"/>
      <c r="CVV8" s="85"/>
      <c r="CVW8" s="85"/>
      <c r="CVX8" s="85"/>
      <c r="CVY8" s="85"/>
      <c r="CVZ8" s="85"/>
      <c r="CWA8" s="85"/>
      <c r="CWB8" s="85"/>
      <c r="CWC8" s="85"/>
      <c r="CWD8" s="85"/>
      <c r="CWE8" s="85"/>
      <c r="CWF8" s="85"/>
      <c r="CWG8" s="85"/>
      <c r="CWH8" s="85"/>
      <c r="CWI8" s="85"/>
      <c r="CWJ8" s="85"/>
      <c r="CWK8" s="85"/>
      <c r="CWL8" s="85"/>
      <c r="CWM8" s="85"/>
      <c r="CWN8" s="85"/>
      <c r="CWO8" s="85"/>
      <c r="CWP8" s="85"/>
      <c r="CWQ8" s="85"/>
      <c r="CWR8" s="85"/>
      <c r="CWS8" s="85"/>
      <c r="CWT8" s="85"/>
      <c r="CWU8" s="85"/>
      <c r="CWV8" s="85"/>
      <c r="CWW8" s="85"/>
      <c r="CWX8" s="85"/>
      <c r="CWY8" s="85"/>
      <c r="CWZ8" s="85"/>
      <c r="CXA8" s="85"/>
      <c r="CXB8" s="85"/>
      <c r="CXC8" s="85"/>
      <c r="CXD8" s="85"/>
      <c r="CXE8" s="85"/>
      <c r="CXF8" s="85"/>
      <c r="CXG8" s="85"/>
      <c r="CXH8" s="85"/>
      <c r="CXI8" s="85"/>
      <c r="CXJ8" s="85"/>
      <c r="CXK8" s="85"/>
      <c r="CXL8" s="85"/>
      <c r="CXM8" s="85"/>
      <c r="CXN8" s="85"/>
      <c r="CXO8" s="85"/>
      <c r="CXP8" s="85"/>
      <c r="CXQ8" s="85"/>
      <c r="CXR8" s="85"/>
      <c r="CXS8" s="85"/>
      <c r="CXT8" s="85"/>
      <c r="CXU8" s="85"/>
      <c r="CXV8" s="85"/>
      <c r="CXW8" s="85"/>
      <c r="CXX8" s="85"/>
      <c r="CXY8" s="85"/>
      <c r="CXZ8" s="85"/>
      <c r="CYA8" s="85"/>
      <c r="CYB8" s="85"/>
      <c r="CYC8" s="85"/>
      <c r="CYD8" s="85"/>
      <c r="CYE8" s="85"/>
      <c r="CYF8" s="85"/>
      <c r="CYG8" s="85"/>
      <c r="CYH8" s="85"/>
      <c r="CYI8" s="85"/>
      <c r="CYJ8" s="85"/>
      <c r="CYK8" s="85"/>
      <c r="CYL8" s="85"/>
      <c r="CYM8" s="85"/>
      <c r="CYN8" s="85"/>
      <c r="CYO8" s="85"/>
      <c r="CYP8" s="85"/>
      <c r="CYQ8" s="85"/>
      <c r="CYR8" s="85"/>
      <c r="CYS8" s="85"/>
      <c r="CYT8" s="85"/>
      <c r="CYU8" s="85"/>
      <c r="CYV8" s="85"/>
      <c r="CYW8" s="85"/>
      <c r="CYX8" s="85"/>
      <c r="CYY8" s="85"/>
      <c r="CYZ8" s="85"/>
      <c r="CZA8" s="85"/>
      <c r="CZB8" s="85"/>
      <c r="CZC8" s="85"/>
      <c r="CZD8" s="85"/>
      <c r="CZE8" s="85"/>
      <c r="CZF8" s="85"/>
      <c r="CZG8" s="85"/>
      <c r="CZH8" s="85"/>
      <c r="CZI8" s="85"/>
      <c r="CZJ8" s="85"/>
      <c r="CZK8" s="85"/>
      <c r="CZL8" s="85"/>
      <c r="CZM8" s="85"/>
      <c r="CZN8" s="85"/>
      <c r="CZO8" s="85"/>
      <c r="CZP8" s="85"/>
      <c r="CZQ8" s="85"/>
      <c r="CZR8" s="85"/>
      <c r="CZS8" s="85"/>
      <c r="CZT8" s="85"/>
      <c r="CZU8" s="85"/>
      <c r="CZV8" s="85"/>
      <c r="CZW8" s="85"/>
      <c r="CZX8" s="85"/>
      <c r="CZY8" s="85"/>
      <c r="CZZ8" s="85"/>
      <c r="DAA8" s="85"/>
      <c r="DAB8" s="85"/>
      <c r="DAC8" s="85"/>
      <c r="DAD8" s="85"/>
      <c r="DAE8" s="85"/>
      <c r="DAF8" s="85"/>
      <c r="DAG8" s="85"/>
      <c r="DAH8" s="85"/>
      <c r="DAI8" s="85"/>
      <c r="DAJ8" s="85"/>
      <c r="DAK8" s="85"/>
      <c r="DAL8" s="85"/>
      <c r="DAM8" s="85"/>
      <c r="DAN8" s="85"/>
      <c r="DAO8" s="85"/>
      <c r="DAP8" s="85"/>
      <c r="DAQ8" s="85"/>
      <c r="DAR8" s="85"/>
      <c r="DAS8" s="85"/>
      <c r="DAT8" s="85"/>
      <c r="DAU8" s="85"/>
      <c r="DAV8" s="85"/>
      <c r="DAW8" s="85"/>
      <c r="DAX8" s="85"/>
      <c r="DAY8" s="85"/>
      <c r="DAZ8" s="85"/>
      <c r="DBA8" s="85"/>
      <c r="DBB8" s="85"/>
      <c r="DBC8" s="85"/>
      <c r="DBD8" s="85"/>
      <c r="DBE8" s="85"/>
      <c r="DBF8" s="85"/>
      <c r="DBG8" s="85"/>
      <c r="DBH8" s="85"/>
      <c r="DBI8" s="85"/>
      <c r="DBJ8" s="85"/>
      <c r="DBK8" s="85"/>
      <c r="DBL8" s="85"/>
      <c r="DBM8" s="85"/>
      <c r="DBN8" s="85"/>
      <c r="DBO8" s="85"/>
      <c r="DBP8" s="85"/>
      <c r="DBQ8" s="85"/>
      <c r="DBR8" s="85"/>
      <c r="DBS8" s="85"/>
      <c r="DBT8" s="85"/>
      <c r="DBU8" s="85"/>
      <c r="DBV8" s="85"/>
      <c r="DBW8" s="85"/>
      <c r="DBX8" s="85"/>
      <c r="DBY8" s="85"/>
      <c r="DBZ8" s="85"/>
      <c r="DCA8" s="85"/>
      <c r="DCB8" s="85"/>
      <c r="DCC8" s="85"/>
      <c r="DCD8" s="85"/>
      <c r="DCE8" s="85"/>
      <c r="DCF8" s="85"/>
      <c r="DCG8" s="85"/>
      <c r="DCH8" s="85"/>
      <c r="DCI8" s="85"/>
      <c r="DCJ8" s="85"/>
      <c r="DCK8" s="85"/>
      <c r="DCL8" s="85"/>
      <c r="DCM8" s="85"/>
      <c r="DCN8" s="85"/>
      <c r="DCO8" s="85"/>
      <c r="DCP8" s="85"/>
      <c r="DCQ8" s="85"/>
      <c r="DCR8" s="85"/>
      <c r="DCS8" s="85"/>
      <c r="DCT8" s="85"/>
      <c r="DCU8" s="85"/>
      <c r="DCV8" s="85"/>
      <c r="DCW8" s="85"/>
      <c r="DCX8" s="85"/>
      <c r="DCY8" s="85"/>
      <c r="DCZ8" s="85"/>
      <c r="DDA8" s="85"/>
      <c r="DDB8" s="85"/>
      <c r="DDC8" s="85"/>
      <c r="DDD8" s="85"/>
      <c r="DDE8" s="85"/>
      <c r="DDF8" s="85"/>
      <c r="DDG8" s="85"/>
      <c r="DDH8" s="85"/>
      <c r="DDI8" s="85"/>
      <c r="DDJ8" s="85"/>
      <c r="DDK8" s="85"/>
      <c r="DDL8" s="85"/>
      <c r="DDM8" s="85"/>
      <c r="DDN8" s="85"/>
      <c r="DDO8" s="85"/>
      <c r="DDP8" s="85"/>
      <c r="DDQ8" s="85"/>
      <c r="DDR8" s="85"/>
      <c r="DDS8" s="85"/>
      <c r="DDT8" s="85"/>
      <c r="DDU8" s="85"/>
      <c r="DDV8" s="85"/>
      <c r="DDW8" s="85"/>
      <c r="DDX8" s="85"/>
      <c r="DDY8" s="85"/>
      <c r="DDZ8" s="85"/>
      <c r="DEA8" s="85"/>
      <c r="DEB8" s="85"/>
      <c r="DEC8" s="85"/>
      <c r="DED8" s="85"/>
      <c r="DEE8" s="85"/>
      <c r="DEF8" s="85"/>
      <c r="DEG8" s="85"/>
      <c r="DEH8" s="85"/>
      <c r="DEI8" s="85"/>
      <c r="DEJ8" s="85"/>
      <c r="DEK8" s="85"/>
      <c r="DEL8" s="85"/>
      <c r="DEM8" s="85"/>
      <c r="DEN8" s="85"/>
      <c r="DEO8" s="85"/>
      <c r="DEP8" s="85"/>
      <c r="DEQ8" s="85"/>
      <c r="DER8" s="85"/>
      <c r="DES8" s="85"/>
      <c r="DET8" s="85"/>
      <c r="DEU8" s="85"/>
      <c r="DEV8" s="85"/>
      <c r="DEW8" s="85"/>
      <c r="DEX8" s="85"/>
      <c r="DEY8" s="85"/>
      <c r="DEZ8" s="85"/>
      <c r="DFA8" s="85"/>
      <c r="DFB8" s="85"/>
      <c r="DFC8" s="85"/>
      <c r="DFD8" s="85"/>
      <c r="DFE8" s="85"/>
      <c r="DFF8" s="85"/>
      <c r="DFG8" s="85"/>
      <c r="DFH8" s="85"/>
      <c r="DFI8" s="85"/>
      <c r="DFJ8" s="85"/>
      <c r="DFK8" s="85"/>
      <c r="DFL8" s="85"/>
      <c r="DFM8" s="85"/>
      <c r="DFN8" s="85"/>
      <c r="DFO8" s="85"/>
      <c r="DFP8" s="85"/>
      <c r="DFQ8" s="85"/>
      <c r="DFR8" s="85"/>
      <c r="DFS8" s="85"/>
      <c r="DFT8" s="85"/>
      <c r="DFU8" s="85"/>
      <c r="DFV8" s="85"/>
      <c r="DFW8" s="85"/>
      <c r="DFX8" s="85"/>
      <c r="DFY8" s="85"/>
      <c r="DFZ8" s="85"/>
      <c r="DGA8" s="85"/>
      <c r="DGB8" s="85"/>
      <c r="DGC8" s="85"/>
      <c r="DGD8" s="85"/>
      <c r="DGE8" s="85"/>
      <c r="DGF8" s="85"/>
      <c r="DGG8" s="85"/>
      <c r="DGH8" s="85"/>
      <c r="DGI8" s="85"/>
      <c r="DGJ8" s="85"/>
      <c r="DGK8" s="85"/>
      <c r="DGL8" s="85"/>
      <c r="DGM8" s="85"/>
      <c r="DGN8" s="85"/>
      <c r="DGO8" s="85"/>
      <c r="DGP8" s="85"/>
      <c r="DGQ8" s="85"/>
      <c r="DGR8" s="85"/>
      <c r="DGS8" s="85"/>
      <c r="DGT8" s="85"/>
      <c r="DGU8" s="85"/>
      <c r="DGV8" s="85"/>
      <c r="DGW8" s="85"/>
      <c r="DGX8" s="85"/>
      <c r="DGY8" s="85"/>
      <c r="DGZ8" s="85"/>
      <c r="DHA8" s="85"/>
      <c r="DHB8" s="85"/>
      <c r="DHC8" s="85"/>
      <c r="DHD8" s="85"/>
      <c r="DHE8" s="85"/>
      <c r="DHF8" s="85"/>
      <c r="DHG8" s="85"/>
      <c r="DHH8" s="85"/>
      <c r="DHI8" s="85"/>
      <c r="DHJ8" s="85"/>
      <c r="DHK8" s="85"/>
      <c r="DHL8" s="85"/>
      <c r="DHM8" s="85"/>
      <c r="DHN8" s="85"/>
      <c r="DHO8" s="85"/>
      <c r="DHP8" s="85"/>
      <c r="DHQ8" s="85"/>
      <c r="DHR8" s="85"/>
      <c r="DHS8" s="85"/>
      <c r="DHT8" s="85"/>
      <c r="DHU8" s="85"/>
      <c r="DHV8" s="85"/>
      <c r="DHW8" s="85"/>
      <c r="DHX8" s="85"/>
      <c r="DHY8" s="85"/>
      <c r="DHZ8" s="85"/>
      <c r="DIA8" s="85"/>
      <c r="DIB8" s="85"/>
      <c r="DIC8" s="85"/>
      <c r="DID8" s="85"/>
      <c r="DIE8" s="85"/>
      <c r="DIF8" s="85"/>
      <c r="DIG8" s="85"/>
      <c r="DIH8" s="85"/>
      <c r="DII8" s="85"/>
      <c r="DIJ8" s="85"/>
      <c r="DIK8" s="85"/>
      <c r="DIL8" s="85"/>
      <c r="DIM8" s="85"/>
      <c r="DIN8" s="85"/>
      <c r="DIO8" s="85"/>
      <c r="DIP8" s="85"/>
      <c r="DIQ8" s="85"/>
      <c r="DIR8" s="85"/>
      <c r="DIS8" s="85"/>
      <c r="DIT8" s="85"/>
      <c r="DIU8" s="85"/>
      <c r="DIV8" s="85"/>
      <c r="DIW8" s="85"/>
      <c r="DIX8" s="85"/>
      <c r="DIY8" s="85"/>
      <c r="DIZ8" s="85"/>
      <c r="DJA8" s="85"/>
      <c r="DJB8" s="85"/>
      <c r="DJC8" s="85"/>
      <c r="DJD8" s="85"/>
      <c r="DJE8" s="85"/>
      <c r="DJF8" s="85"/>
      <c r="DJG8" s="85"/>
      <c r="DJH8" s="85"/>
      <c r="DJI8" s="85"/>
      <c r="DJJ8" s="85"/>
      <c r="DJK8" s="85"/>
      <c r="DJL8" s="85"/>
      <c r="DJM8" s="85"/>
      <c r="DJN8" s="85"/>
      <c r="DJO8" s="85"/>
      <c r="DJP8" s="85"/>
      <c r="DJQ8" s="85"/>
      <c r="DJR8" s="85"/>
      <c r="DJS8" s="85"/>
      <c r="DJT8" s="85"/>
      <c r="DJU8" s="85"/>
      <c r="DJV8" s="85"/>
      <c r="DJW8" s="85"/>
      <c r="DJX8" s="85"/>
      <c r="DJY8" s="85"/>
      <c r="DJZ8" s="85"/>
      <c r="DKA8" s="85"/>
      <c r="DKB8" s="85"/>
      <c r="DKC8" s="85"/>
      <c r="DKD8" s="85"/>
      <c r="DKE8" s="85"/>
      <c r="DKF8" s="85"/>
      <c r="DKG8" s="85"/>
      <c r="DKH8" s="85"/>
      <c r="DKI8" s="85"/>
      <c r="DKJ8" s="85"/>
      <c r="DKK8" s="85"/>
      <c r="DKL8" s="85"/>
      <c r="DKM8" s="85"/>
      <c r="DKN8" s="85"/>
      <c r="DKO8" s="85"/>
      <c r="DKP8" s="85"/>
      <c r="DKQ8" s="85"/>
      <c r="DKR8" s="85"/>
      <c r="DKS8" s="85"/>
      <c r="DKT8" s="85"/>
      <c r="DKU8" s="85"/>
      <c r="DKV8" s="85"/>
      <c r="DKW8" s="85"/>
      <c r="DKX8" s="85"/>
      <c r="DKY8" s="85"/>
      <c r="DKZ8" s="85"/>
      <c r="DLA8" s="85"/>
      <c r="DLB8" s="85"/>
      <c r="DLC8" s="85"/>
      <c r="DLD8" s="85"/>
      <c r="DLE8" s="85"/>
      <c r="DLF8" s="85"/>
      <c r="DLG8" s="85"/>
      <c r="DLH8" s="85"/>
      <c r="DLI8" s="85"/>
      <c r="DLJ8" s="85"/>
      <c r="DLK8" s="85"/>
      <c r="DLL8" s="85"/>
      <c r="DLM8" s="85"/>
      <c r="DLN8" s="85"/>
      <c r="DLO8" s="85"/>
      <c r="DLP8" s="85"/>
      <c r="DLQ8" s="85"/>
      <c r="DLR8" s="85"/>
      <c r="DLS8" s="85"/>
      <c r="DLT8" s="85"/>
      <c r="DLU8" s="85"/>
      <c r="DLV8" s="85"/>
      <c r="DLW8" s="85"/>
      <c r="DLX8" s="85"/>
      <c r="DLY8" s="85"/>
      <c r="DLZ8" s="85"/>
      <c r="DMA8" s="85"/>
      <c r="DMB8" s="85"/>
      <c r="DMC8" s="85"/>
      <c r="DMD8" s="85"/>
      <c r="DME8" s="85"/>
      <c r="DMF8" s="85"/>
      <c r="DMG8" s="85"/>
      <c r="DMH8" s="85"/>
      <c r="DMI8" s="85"/>
      <c r="DMJ8" s="85"/>
      <c r="DMK8" s="85"/>
      <c r="DML8" s="85"/>
      <c r="DMM8" s="85"/>
      <c r="DMN8" s="85"/>
      <c r="DMO8" s="85"/>
      <c r="DMP8" s="85"/>
      <c r="DMQ8" s="85"/>
      <c r="DMR8" s="85"/>
      <c r="DMS8" s="85"/>
      <c r="DMT8" s="85"/>
      <c r="DMU8" s="85"/>
      <c r="DMV8" s="85"/>
      <c r="DMW8" s="85"/>
      <c r="DMX8" s="85"/>
      <c r="DMY8" s="85"/>
      <c r="DMZ8" s="85"/>
      <c r="DNA8" s="85"/>
      <c r="DNB8" s="85"/>
      <c r="DNC8" s="85"/>
      <c r="DND8" s="85"/>
      <c r="DNE8" s="85"/>
      <c r="DNF8" s="85"/>
      <c r="DNG8" s="85"/>
      <c r="DNH8" s="85"/>
      <c r="DNI8" s="85"/>
      <c r="DNJ8" s="85"/>
      <c r="DNK8" s="85"/>
      <c r="DNL8" s="85"/>
      <c r="DNM8" s="85"/>
      <c r="DNN8" s="85"/>
      <c r="DNO8" s="85"/>
      <c r="DNP8" s="85"/>
      <c r="DNQ8" s="85"/>
      <c r="DNR8" s="85"/>
      <c r="DNS8" s="85"/>
      <c r="DNT8" s="85"/>
      <c r="DNU8" s="85"/>
      <c r="DNV8" s="85"/>
      <c r="DNW8" s="85"/>
      <c r="DNX8" s="85"/>
      <c r="DNY8" s="85"/>
      <c r="DNZ8" s="85"/>
      <c r="DOA8" s="85"/>
      <c r="DOB8" s="85"/>
      <c r="DOC8" s="85"/>
      <c r="DOD8" s="85"/>
      <c r="DOE8" s="85"/>
      <c r="DOF8" s="85"/>
      <c r="DOG8" s="85"/>
      <c r="DOH8" s="85"/>
      <c r="DOI8" s="85"/>
      <c r="DOJ8" s="85"/>
      <c r="DOK8" s="85"/>
      <c r="DOL8" s="85"/>
      <c r="DOM8" s="85"/>
      <c r="DON8" s="85"/>
      <c r="DOO8" s="85"/>
      <c r="DOP8" s="85"/>
      <c r="DOQ8" s="85"/>
      <c r="DOR8" s="85"/>
      <c r="DOS8" s="85"/>
      <c r="DOT8" s="85"/>
      <c r="DOU8" s="85"/>
      <c r="DOV8" s="85"/>
      <c r="DOW8" s="85"/>
      <c r="DOX8" s="85"/>
      <c r="DOY8" s="85"/>
      <c r="DOZ8" s="85"/>
      <c r="DPA8" s="85"/>
      <c r="DPB8" s="85"/>
      <c r="DPC8" s="85"/>
      <c r="DPD8" s="85"/>
      <c r="DPE8" s="85"/>
      <c r="DPF8" s="85"/>
      <c r="DPG8" s="85"/>
      <c r="DPH8" s="85"/>
      <c r="DPI8" s="85"/>
      <c r="DPJ8" s="85"/>
      <c r="DPK8" s="85"/>
      <c r="DPL8" s="85"/>
      <c r="DPM8" s="85"/>
      <c r="DPN8" s="85"/>
      <c r="DPO8" s="85"/>
      <c r="DPP8" s="85"/>
      <c r="DPQ8" s="85"/>
      <c r="DPR8" s="85"/>
      <c r="DPS8" s="85"/>
      <c r="DPT8" s="85"/>
      <c r="DPU8" s="85"/>
      <c r="DPV8" s="85"/>
      <c r="DPW8" s="85"/>
      <c r="DPX8" s="85"/>
      <c r="DPY8" s="85"/>
      <c r="DPZ8" s="85"/>
      <c r="DQA8" s="85"/>
      <c r="DQB8" s="85"/>
      <c r="DQC8" s="85"/>
      <c r="DQD8" s="85"/>
      <c r="DQE8" s="85"/>
      <c r="DQF8" s="85"/>
      <c r="DQG8" s="85"/>
      <c r="DQH8" s="85"/>
      <c r="DQI8" s="85"/>
      <c r="DQJ8" s="85"/>
      <c r="DQK8" s="85"/>
      <c r="DQL8" s="85"/>
      <c r="DQM8" s="85"/>
      <c r="DQN8" s="85"/>
      <c r="DQO8" s="85"/>
      <c r="DQP8" s="85"/>
      <c r="DQQ8" s="85"/>
      <c r="DQR8" s="85"/>
      <c r="DQS8" s="85"/>
      <c r="DQT8" s="85"/>
      <c r="DQU8" s="85"/>
      <c r="DQV8" s="85"/>
      <c r="DQW8" s="85"/>
      <c r="DQX8" s="85"/>
      <c r="DQY8" s="85"/>
      <c r="DQZ8" s="85"/>
      <c r="DRA8" s="85"/>
      <c r="DRB8" s="85"/>
      <c r="DRC8" s="85"/>
      <c r="DRD8" s="85"/>
      <c r="DRE8" s="85"/>
      <c r="DRF8" s="85"/>
      <c r="DRG8" s="85"/>
      <c r="DRH8" s="85"/>
      <c r="DRI8" s="85"/>
      <c r="DRJ8" s="85"/>
      <c r="DRK8" s="85"/>
      <c r="DRL8" s="85"/>
      <c r="DRM8" s="85"/>
      <c r="DRN8" s="85"/>
      <c r="DRO8" s="85"/>
      <c r="DRP8" s="85"/>
      <c r="DRQ8" s="85"/>
      <c r="DRR8" s="85"/>
      <c r="DRS8" s="85"/>
      <c r="DRT8" s="85"/>
      <c r="DRU8" s="85"/>
      <c r="DRV8" s="85"/>
      <c r="DRW8" s="85"/>
      <c r="DRX8" s="85"/>
      <c r="DRY8" s="85"/>
      <c r="DRZ8" s="85"/>
      <c r="DSA8" s="85"/>
      <c r="DSB8" s="85"/>
      <c r="DSC8" s="85"/>
      <c r="DSD8" s="85"/>
      <c r="DSE8" s="85"/>
      <c r="DSF8" s="85"/>
      <c r="DSG8" s="85"/>
      <c r="DSH8" s="85"/>
      <c r="DSI8" s="85"/>
      <c r="DSJ8" s="85"/>
      <c r="DSK8" s="85"/>
      <c r="DSL8" s="85"/>
      <c r="DSM8" s="85"/>
      <c r="DSN8" s="85"/>
      <c r="DSO8" s="85"/>
      <c r="DSP8" s="85"/>
      <c r="DSQ8" s="85"/>
      <c r="DSR8" s="85"/>
      <c r="DSS8" s="85"/>
      <c r="DST8" s="85"/>
      <c r="DSU8" s="85"/>
      <c r="DSV8" s="85"/>
      <c r="DSW8" s="85"/>
      <c r="DSX8" s="85"/>
      <c r="DSY8" s="85"/>
      <c r="DSZ8" s="85"/>
      <c r="DTA8" s="85"/>
      <c r="DTB8" s="85"/>
      <c r="DTC8" s="85"/>
      <c r="DTD8" s="85"/>
      <c r="DTE8" s="85"/>
      <c r="DTF8" s="85"/>
      <c r="DTG8" s="85"/>
      <c r="DTH8" s="85"/>
      <c r="DTI8" s="85"/>
      <c r="DTJ8" s="85"/>
      <c r="DTK8" s="85"/>
      <c r="DTL8" s="85"/>
      <c r="DTM8" s="85"/>
      <c r="DTN8" s="85"/>
      <c r="DTO8" s="85"/>
      <c r="DTP8" s="85"/>
      <c r="DTQ8" s="85"/>
      <c r="DTR8" s="85"/>
      <c r="DTS8" s="85"/>
      <c r="DTT8" s="85"/>
      <c r="DTU8" s="85"/>
      <c r="DTV8" s="85"/>
      <c r="DTW8" s="85"/>
      <c r="DTX8" s="85"/>
      <c r="DTY8" s="85"/>
      <c r="DTZ8" s="85"/>
      <c r="DUA8" s="85"/>
      <c r="DUB8" s="85"/>
      <c r="DUC8" s="85"/>
      <c r="DUD8" s="85"/>
      <c r="DUE8" s="85"/>
      <c r="DUF8" s="85"/>
      <c r="DUG8" s="85"/>
      <c r="DUH8" s="85"/>
      <c r="DUI8" s="85"/>
      <c r="DUJ8" s="85"/>
      <c r="DUK8" s="85"/>
      <c r="DUL8" s="85"/>
      <c r="DUM8" s="85"/>
      <c r="DUN8" s="85"/>
      <c r="DUO8" s="85"/>
      <c r="DUP8" s="85"/>
      <c r="DUQ8" s="85"/>
      <c r="DUR8" s="85"/>
      <c r="DUS8" s="85"/>
      <c r="DUT8" s="85"/>
      <c r="DUU8" s="85"/>
      <c r="DUV8" s="85"/>
      <c r="DUW8" s="85"/>
      <c r="DUX8" s="85"/>
      <c r="DUY8" s="85"/>
      <c r="DUZ8" s="85"/>
      <c r="DVA8" s="85"/>
      <c r="DVB8" s="85"/>
      <c r="DVC8" s="85"/>
      <c r="DVD8" s="85"/>
      <c r="DVE8" s="85"/>
      <c r="DVF8" s="85"/>
      <c r="DVG8" s="85"/>
      <c r="DVH8" s="85"/>
      <c r="DVI8" s="85"/>
      <c r="DVJ8" s="85"/>
      <c r="DVK8" s="85"/>
      <c r="DVL8" s="85"/>
      <c r="DVM8" s="85"/>
      <c r="DVN8" s="85"/>
      <c r="DVO8" s="85"/>
      <c r="DVP8" s="85"/>
      <c r="DVQ8" s="85"/>
      <c r="DVR8" s="85"/>
      <c r="DVS8" s="85"/>
      <c r="DVT8" s="85"/>
      <c r="DVU8" s="85"/>
      <c r="DVV8" s="85"/>
      <c r="DVW8" s="85"/>
      <c r="DVX8" s="85"/>
      <c r="DVY8" s="85"/>
      <c r="DVZ8" s="85"/>
      <c r="DWA8" s="85"/>
      <c r="DWB8" s="85"/>
      <c r="DWC8" s="85"/>
      <c r="DWD8" s="85"/>
      <c r="DWE8" s="85"/>
      <c r="DWF8" s="85"/>
      <c r="DWG8" s="85"/>
      <c r="DWH8" s="85"/>
      <c r="DWI8" s="85"/>
      <c r="DWJ8" s="85"/>
      <c r="DWK8" s="85"/>
      <c r="DWL8" s="85"/>
      <c r="DWM8" s="85"/>
      <c r="DWN8" s="85"/>
      <c r="DWO8" s="85"/>
      <c r="DWP8" s="85"/>
      <c r="DWQ8" s="85"/>
      <c r="DWR8" s="85"/>
      <c r="DWS8" s="85"/>
      <c r="DWT8" s="85"/>
      <c r="DWU8" s="85"/>
      <c r="DWV8" s="85"/>
      <c r="DWW8" s="85"/>
      <c r="DWX8" s="85"/>
      <c r="DWY8" s="85"/>
      <c r="DWZ8" s="85"/>
      <c r="DXA8" s="85"/>
      <c r="DXB8" s="85"/>
      <c r="DXC8" s="85"/>
      <c r="DXD8" s="85"/>
      <c r="DXE8" s="85"/>
      <c r="DXF8" s="85"/>
      <c r="DXG8" s="85"/>
      <c r="DXH8" s="85"/>
      <c r="DXI8" s="85"/>
      <c r="DXJ8" s="85"/>
      <c r="DXK8" s="85"/>
      <c r="DXL8" s="85"/>
      <c r="DXM8" s="85"/>
      <c r="DXN8" s="85"/>
      <c r="DXO8" s="85"/>
      <c r="DXP8" s="85"/>
      <c r="DXQ8" s="85"/>
      <c r="DXR8" s="85"/>
      <c r="DXS8" s="85"/>
      <c r="DXT8" s="85"/>
      <c r="DXU8" s="85"/>
      <c r="DXV8" s="85"/>
      <c r="DXW8" s="85"/>
      <c r="DXX8" s="85"/>
      <c r="DXY8" s="85"/>
      <c r="DXZ8" s="85"/>
      <c r="DYA8" s="85"/>
      <c r="DYB8" s="85"/>
      <c r="DYC8" s="85"/>
      <c r="DYD8" s="85"/>
      <c r="DYE8" s="85"/>
      <c r="DYF8" s="85"/>
      <c r="DYG8" s="85"/>
      <c r="DYH8" s="85"/>
      <c r="DYI8" s="85"/>
      <c r="DYJ8" s="85"/>
      <c r="DYK8" s="85"/>
      <c r="DYL8" s="85"/>
      <c r="DYM8" s="85"/>
      <c r="DYN8" s="85"/>
      <c r="DYO8" s="85"/>
      <c r="DYP8" s="85"/>
      <c r="DYQ8" s="85"/>
      <c r="DYR8" s="85"/>
      <c r="DYS8" s="85"/>
      <c r="DYT8" s="85"/>
      <c r="DYU8" s="85"/>
      <c r="DYV8" s="85"/>
      <c r="DYW8" s="85"/>
      <c r="DYX8" s="85"/>
      <c r="DYY8" s="85"/>
      <c r="DYZ8" s="85"/>
      <c r="DZA8" s="85"/>
      <c r="DZB8" s="85"/>
      <c r="DZC8" s="85"/>
      <c r="DZD8" s="85"/>
      <c r="DZE8" s="85"/>
      <c r="DZF8" s="85"/>
      <c r="DZG8" s="85"/>
      <c r="DZH8" s="85"/>
      <c r="DZI8" s="85"/>
      <c r="DZJ8" s="85"/>
      <c r="DZK8" s="85"/>
      <c r="DZL8" s="85"/>
      <c r="DZM8" s="85"/>
      <c r="DZN8" s="85"/>
      <c r="DZO8" s="85"/>
      <c r="DZP8" s="85"/>
      <c r="DZQ8" s="85"/>
      <c r="DZR8" s="85"/>
      <c r="DZS8" s="85"/>
      <c r="DZT8" s="85"/>
      <c r="DZU8" s="85"/>
      <c r="DZV8" s="85"/>
      <c r="DZW8" s="85"/>
      <c r="DZX8" s="85"/>
      <c r="DZY8" s="85"/>
      <c r="DZZ8" s="85"/>
      <c r="EAA8" s="85"/>
      <c r="EAB8" s="85"/>
      <c r="EAC8" s="85"/>
      <c r="EAD8" s="85"/>
      <c r="EAE8" s="85"/>
      <c r="EAF8" s="85"/>
      <c r="EAG8" s="85"/>
      <c r="EAH8" s="85"/>
      <c r="EAI8" s="85"/>
      <c r="EAJ8" s="85"/>
      <c r="EAK8" s="85"/>
      <c r="EAL8" s="85"/>
      <c r="EAM8" s="85"/>
      <c r="EAN8" s="85"/>
      <c r="EAO8" s="85"/>
      <c r="EAP8" s="85"/>
      <c r="EAQ8" s="85"/>
      <c r="EAR8" s="85"/>
      <c r="EAS8" s="85"/>
      <c r="EAT8" s="85"/>
      <c r="EAU8" s="85"/>
      <c r="EAV8" s="85"/>
      <c r="EAW8" s="85"/>
      <c r="EAX8" s="85"/>
      <c r="EAY8" s="85"/>
      <c r="EAZ8" s="85"/>
      <c r="EBA8" s="85"/>
      <c r="EBB8" s="85"/>
      <c r="EBC8" s="85"/>
      <c r="EBD8" s="85"/>
      <c r="EBE8" s="85"/>
      <c r="EBF8" s="85"/>
      <c r="EBG8" s="85"/>
      <c r="EBH8" s="85"/>
      <c r="EBI8" s="85"/>
      <c r="EBJ8" s="85"/>
      <c r="EBK8" s="85"/>
      <c r="EBL8" s="85"/>
      <c r="EBM8" s="85"/>
      <c r="EBN8" s="85"/>
      <c r="EBO8" s="85"/>
      <c r="EBP8" s="85"/>
      <c r="EBQ8" s="85"/>
      <c r="EBR8" s="85"/>
      <c r="EBS8" s="85"/>
      <c r="EBT8" s="85"/>
      <c r="EBU8" s="85"/>
      <c r="EBV8" s="85"/>
      <c r="EBW8" s="85"/>
      <c r="EBX8" s="85"/>
      <c r="EBY8" s="85"/>
      <c r="EBZ8" s="85"/>
      <c r="ECA8" s="85"/>
      <c r="ECB8" s="85"/>
      <c r="ECC8" s="85"/>
      <c r="ECD8" s="85"/>
      <c r="ECE8" s="85"/>
      <c r="ECF8" s="85"/>
      <c r="ECG8" s="85"/>
      <c r="ECH8" s="85"/>
      <c r="ECI8" s="85"/>
      <c r="ECJ8" s="85"/>
      <c r="ECK8" s="85"/>
      <c r="ECL8" s="85"/>
      <c r="ECM8" s="85"/>
      <c r="ECN8" s="85"/>
      <c r="ECO8" s="85"/>
      <c r="ECP8" s="85"/>
      <c r="ECQ8" s="85"/>
      <c r="ECR8" s="85"/>
      <c r="ECS8" s="85"/>
      <c r="ECT8" s="85"/>
      <c r="ECU8" s="85"/>
      <c r="ECV8" s="85"/>
      <c r="ECW8" s="85"/>
      <c r="ECX8" s="85"/>
      <c r="ECY8" s="85"/>
      <c r="ECZ8" s="85"/>
      <c r="EDA8" s="85"/>
      <c r="EDB8" s="85"/>
      <c r="EDC8" s="85"/>
      <c r="EDD8" s="85"/>
      <c r="EDE8" s="85"/>
      <c r="EDF8" s="85"/>
      <c r="EDG8" s="85"/>
      <c r="EDH8" s="85"/>
      <c r="EDI8" s="85"/>
      <c r="EDJ8" s="85"/>
      <c r="EDK8" s="85"/>
      <c r="EDL8" s="85"/>
      <c r="EDM8" s="85"/>
      <c r="EDN8" s="85"/>
      <c r="EDO8" s="85"/>
      <c r="EDP8" s="85"/>
      <c r="EDQ8" s="85"/>
      <c r="EDR8" s="85"/>
      <c r="EDS8" s="85"/>
      <c r="EDT8" s="85"/>
      <c r="EDU8" s="85"/>
      <c r="EDV8" s="85"/>
      <c r="EDW8" s="85"/>
      <c r="EDX8" s="85"/>
      <c r="EDY8" s="85"/>
      <c r="EDZ8" s="85"/>
      <c r="EEA8" s="85"/>
      <c r="EEB8" s="85"/>
      <c r="EEC8" s="85"/>
      <c r="EED8" s="85"/>
      <c r="EEE8" s="85"/>
      <c r="EEF8" s="85"/>
      <c r="EEG8" s="85"/>
      <c r="EEH8" s="85"/>
      <c r="EEI8" s="85"/>
      <c r="EEJ8" s="85"/>
      <c r="EEK8" s="85"/>
      <c r="EEL8" s="85"/>
      <c r="EEM8" s="85"/>
      <c r="EEN8" s="85"/>
      <c r="EEO8" s="85"/>
      <c r="EEP8" s="85"/>
      <c r="EEQ8" s="85"/>
      <c r="EER8" s="85"/>
      <c r="EES8" s="85"/>
      <c r="EET8" s="85"/>
      <c r="EEU8" s="85"/>
      <c r="EEV8" s="85"/>
      <c r="EEW8" s="85"/>
      <c r="EEX8" s="85"/>
      <c r="EEY8" s="85"/>
      <c r="EEZ8" s="85"/>
      <c r="EFA8" s="85"/>
      <c r="EFB8" s="85"/>
      <c r="EFC8" s="85"/>
      <c r="EFD8" s="85"/>
      <c r="EFE8" s="85"/>
      <c r="EFF8" s="85"/>
      <c r="EFG8" s="85"/>
      <c r="EFH8" s="85"/>
      <c r="EFI8" s="85"/>
      <c r="EFJ8" s="85"/>
      <c r="EFK8" s="85"/>
      <c r="EFL8" s="85"/>
      <c r="EFM8" s="85"/>
      <c r="EFN8" s="85"/>
      <c r="EFO8" s="85"/>
      <c r="EFP8" s="85"/>
      <c r="EFQ8" s="85"/>
      <c r="EFR8" s="85"/>
      <c r="EFS8" s="85"/>
      <c r="EFT8" s="85"/>
      <c r="EFU8" s="85"/>
      <c r="EFV8" s="85"/>
      <c r="EFW8" s="85"/>
      <c r="EFX8" s="85"/>
      <c r="EFY8" s="85"/>
      <c r="EFZ8" s="85"/>
      <c r="EGA8" s="85"/>
      <c r="EGB8" s="85"/>
      <c r="EGC8" s="85"/>
      <c r="EGD8" s="85"/>
      <c r="EGE8" s="85"/>
      <c r="EGF8" s="85"/>
      <c r="EGG8" s="85"/>
      <c r="EGH8" s="85"/>
      <c r="EGI8" s="85"/>
      <c r="EGJ8" s="85"/>
      <c r="EGK8" s="85"/>
      <c r="EGL8" s="85"/>
      <c r="EGM8" s="85"/>
      <c r="EGN8" s="85"/>
      <c r="EGO8" s="85"/>
      <c r="EGP8" s="85"/>
      <c r="EGQ8" s="85"/>
      <c r="EGR8" s="85"/>
      <c r="EGS8" s="85"/>
      <c r="EGT8" s="85"/>
      <c r="EGU8" s="85"/>
      <c r="EGV8" s="85"/>
      <c r="EGW8" s="85"/>
      <c r="EGX8" s="85"/>
      <c r="EGY8" s="85"/>
      <c r="EGZ8" s="85"/>
      <c r="EHA8" s="85"/>
      <c r="EHB8" s="85"/>
      <c r="EHC8" s="85"/>
      <c r="EHD8" s="85"/>
      <c r="EHE8" s="85"/>
      <c r="EHF8" s="85"/>
      <c r="EHG8" s="85"/>
      <c r="EHH8" s="85"/>
      <c r="EHI8" s="85"/>
      <c r="EHJ8" s="85"/>
      <c r="EHK8" s="85"/>
      <c r="EHL8" s="85"/>
      <c r="EHM8" s="85"/>
      <c r="EHN8" s="85"/>
      <c r="EHO8" s="85"/>
      <c r="EHP8" s="85"/>
      <c r="EHQ8" s="85"/>
      <c r="EHR8" s="85"/>
      <c r="EHS8" s="85"/>
      <c r="EHT8" s="85"/>
      <c r="EHU8" s="85"/>
      <c r="EHV8" s="85"/>
      <c r="EHW8" s="85"/>
      <c r="EHX8" s="85"/>
      <c r="EHY8" s="85"/>
      <c r="EHZ8" s="85"/>
      <c r="EIA8" s="85"/>
      <c r="EIB8" s="85"/>
      <c r="EIC8" s="85"/>
      <c r="EID8" s="85"/>
      <c r="EIE8" s="85"/>
      <c r="EIF8" s="85"/>
      <c r="EIG8" s="85"/>
      <c r="EIH8" s="85"/>
      <c r="EII8" s="85"/>
      <c r="EIJ8" s="85"/>
      <c r="EIK8" s="85"/>
      <c r="EIL8" s="85"/>
      <c r="EIM8" s="85"/>
      <c r="EIN8" s="85"/>
      <c r="EIO8" s="85"/>
      <c r="EIP8" s="85"/>
      <c r="EIQ8" s="85"/>
      <c r="EIR8" s="85"/>
      <c r="EIS8" s="85"/>
      <c r="EIT8" s="85"/>
      <c r="EIU8" s="85"/>
      <c r="EIV8" s="85"/>
      <c r="EIW8" s="85"/>
      <c r="EIX8" s="85"/>
      <c r="EIY8" s="85"/>
      <c r="EIZ8" s="85"/>
      <c r="EJA8" s="85"/>
      <c r="EJB8" s="85"/>
      <c r="EJC8" s="85"/>
      <c r="EJD8" s="85"/>
      <c r="EJE8" s="85"/>
      <c r="EJF8" s="85"/>
      <c r="EJG8" s="85"/>
      <c r="EJH8" s="85"/>
      <c r="EJI8" s="85"/>
      <c r="EJJ8" s="85"/>
      <c r="EJK8" s="85"/>
      <c r="EJL8" s="85"/>
      <c r="EJM8" s="85"/>
      <c r="EJN8" s="85"/>
      <c r="EJO8" s="85"/>
      <c r="EJP8" s="85"/>
      <c r="EJQ8" s="85"/>
      <c r="EJR8" s="85"/>
      <c r="EJS8" s="85"/>
      <c r="EJT8" s="85"/>
      <c r="EJU8" s="85"/>
      <c r="EJV8" s="85"/>
      <c r="EJW8" s="85"/>
      <c r="EJX8" s="85"/>
      <c r="EJY8" s="85"/>
      <c r="EJZ8" s="85"/>
      <c r="EKA8" s="85"/>
      <c r="EKB8" s="85"/>
      <c r="EKC8" s="85"/>
      <c r="EKD8" s="85"/>
      <c r="EKE8" s="85"/>
      <c r="EKF8" s="85"/>
      <c r="EKG8" s="85"/>
      <c r="EKH8" s="85"/>
      <c r="EKI8" s="85"/>
      <c r="EKJ8" s="85"/>
      <c r="EKK8" s="85"/>
      <c r="EKL8" s="85"/>
      <c r="EKM8" s="85"/>
      <c r="EKN8" s="85"/>
      <c r="EKO8" s="85"/>
      <c r="EKP8" s="85"/>
      <c r="EKQ8" s="85"/>
      <c r="EKR8" s="85"/>
      <c r="EKS8" s="85"/>
      <c r="EKT8" s="85"/>
      <c r="EKU8" s="85"/>
      <c r="EKV8" s="85"/>
      <c r="EKW8" s="85"/>
      <c r="EKX8" s="85"/>
      <c r="EKY8" s="85"/>
      <c r="EKZ8" s="85"/>
      <c r="ELA8" s="85"/>
      <c r="ELB8" s="85"/>
      <c r="ELC8" s="85"/>
      <c r="ELD8" s="85"/>
      <c r="ELE8" s="85"/>
      <c r="ELF8" s="85"/>
      <c r="ELG8" s="85"/>
      <c r="ELH8" s="85"/>
      <c r="ELI8" s="85"/>
      <c r="ELJ8" s="85"/>
      <c r="ELK8" s="85"/>
      <c r="ELL8" s="85"/>
      <c r="ELM8" s="85"/>
      <c r="ELN8" s="85"/>
      <c r="ELO8" s="85"/>
      <c r="ELP8" s="85"/>
      <c r="ELQ8" s="85"/>
      <c r="ELR8" s="85"/>
      <c r="ELS8" s="85"/>
      <c r="ELT8" s="85"/>
      <c r="ELU8" s="85"/>
      <c r="ELV8" s="85"/>
      <c r="ELW8" s="85"/>
      <c r="ELX8" s="85"/>
      <c r="ELY8" s="85"/>
      <c r="ELZ8" s="85"/>
      <c r="EMA8" s="85"/>
      <c r="EMB8" s="85"/>
      <c r="EMC8" s="85"/>
      <c r="EMD8" s="85"/>
      <c r="EME8" s="85"/>
      <c r="EMF8" s="85"/>
      <c r="EMG8" s="85"/>
      <c r="EMH8" s="85"/>
      <c r="EMI8" s="85"/>
      <c r="EMJ8" s="85"/>
      <c r="EMK8" s="85"/>
      <c r="EML8" s="85"/>
      <c r="EMM8" s="85"/>
      <c r="EMN8" s="85"/>
      <c r="EMO8" s="85"/>
      <c r="EMP8" s="85"/>
      <c r="EMQ8" s="85"/>
      <c r="EMR8" s="85"/>
      <c r="EMS8" s="85"/>
      <c r="EMT8" s="85"/>
      <c r="EMU8" s="85"/>
      <c r="EMV8" s="85"/>
      <c r="EMW8" s="85"/>
      <c r="EMX8" s="85"/>
      <c r="EMY8" s="85"/>
      <c r="EMZ8" s="85"/>
      <c r="ENA8" s="85"/>
      <c r="ENB8" s="85"/>
      <c r="ENC8" s="85"/>
      <c r="END8" s="85"/>
      <c r="ENE8" s="85"/>
      <c r="ENF8" s="85"/>
      <c r="ENG8" s="85"/>
      <c r="ENH8" s="85"/>
      <c r="ENI8" s="85"/>
      <c r="ENJ8" s="85"/>
      <c r="ENK8" s="85"/>
      <c r="ENL8" s="85"/>
      <c r="ENM8" s="85"/>
      <c r="ENN8" s="85"/>
      <c r="ENO8" s="85"/>
      <c r="ENP8" s="85"/>
      <c r="ENQ8" s="85"/>
      <c r="ENR8" s="85"/>
      <c r="ENS8" s="85"/>
      <c r="ENT8" s="85"/>
      <c r="ENU8" s="85"/>
      <c r="ENV8" s="85"/>
      <c r="ENW8" s="85"/>
      <c r="ENX8" s="85"/>
      <c r="ENY8" s="85"/>
      <c r="ENZ8" s="85"/>
      <c r="EOA8" s="85"/>
      <c r="EOB8" s="85"/>
      <c r="EOC8" s="85"/>
      <c r="EOD8" s="85"/>
      <c r="EOE8" s="85"/>
      <c r="EOF8" s="85"/>
      <c r="EOG8" s="85"/>
      <c r="EOH8" s="85"/>
      <c r="EOI8" s="85"/>
      <c r="EOJ8" s="85"/>
      <c r="EOK8" s="85"/>
      <c r="EOL8" s="85"/>
      <c r="EOM8" s="85"/>
      <c r="EON8" s="85"/>
      <c r="EOO8" s="85"/>
      <c r="EOP8" s="85"/>
      <c r="EOQ8" s="85"/>
      <c r="EOR8" s="85"/>
      <c r="EOS8" s="85"/>
      <c r="EOT8" s="85"/>
      <c r="EOU8" s="85"/>
      <c r="EOV8" s="85"/>
      <c r="EOW8" s="85"/>
      <c r="EOX8" s="85"/>
      <c r="EOY8" s="85"/>
      <c r="EOZ8" s="85"/>
      <c r="EPA8" s="85"/>
      <c r="EPB8" s="85"/>
      <c r="EPC8" s="85"/>
      <c r="EPD8" s="85"/>
      <c r="EPE8" s="85"/>
      <c r="EPF8" s="85"/>
      <c r="EPG8" s="85"/>
      <c r="EPH8" s="85"/>
      <c r="EPI8" s="85"/>
      <c r="EPJ8" s="85"/>
      <c r="EPK8" s="85"/>
      <c r="EPL8" s="85"/>
      <c r="EPM8" s="85"/>
      <c r="EPN8" s="85"/>
      <c r="EPO8" s="85"/>
      <c r="EPP8" s="85"/>
      <c r="EPQ8" s="85"/>
      <c r="EPR8" s="85"/>
      <c r="EPS8" s="85"/>
      <c r="EPT8" s="85"/>
      <c r="EPU8" s="85"/>
      <c r="EPV8" s="85"/>
      <c r="EPW8" s="85"/>
      <c r="EPX8" s="85"/>
      <c r="EPY8" s="85"/>
      <c r="EPZ8" s="85"/>
      <c r="EQA8" s="85"/>
      <c r="EQB8" s="85"/>
      <c r="EQC8" s="85"/>
      <c r="EQD8" s="85"/>
      <c r="EQE8" s="85"/>
      <c r="EQF8" s="85"/>
      <c r="EQG8" s="85"/>
      <c r="EQH8" s="85"/>
      <c r="EQI8" s="85"/>
      <c r="EQJ8" s="85"/>
      <c r="EQK8" s="85"/>
      <c r="EQL8" s="85"/>
      <c r="EQM8" s="85"/>
      <c r="EQN8" s="85"/>
      <c r="EQO8" s="85"/>
      <c r="EQP8" s="85"/>
      <c r="EQQ8" s="85"/>
      <c r="EQR8" s="85"/>
      <c r="EQS8" s="85"/>
      <c r="EQT8" s="85"/>
      <c r="EQU8" s="85"/>
      <c r="EQV8" s="85"/>
      <c r="EQW8" s="85"/>
      <c r="EQX8" s="85"/>
      <c r="EQY8" s="85"/>
      <c r="EQZ8" s="85"/>
      <c r="ERA8" s="85"/>
      <c r="ERB8" s="85"/>
      <c r="ERC8" s="85"/>
      <c r="ERD8" s="85"/>
      <c r="ERE8" s="85"/>
      <c r="ERF8" s="85"/>
      <c r="ERG8" s="85"/>
      <c r="ERH8" s="85"/>
      <c r="ERI8" s="85"/>
      <c r="ERJ8" s="85"/>
      <c r="ERK8" s="85"/>
      <c r="ERL8" s="85"/>
      <c r="ERM8" s="85"/>
      <c r="ERN8" s="85"/>
      <c r="ERO8" s="85"/>
      <c r="ERP8" s="85"/>
      <c r="ERQ8" s="85"/>
      <c r="ERR8" s="85"/>
      <c r="ERS8" s="85"/>
      <c r="ERT8" s="85"/>
      <c r="ERU8" s="85"/>
      <c r="ERV8" s="85"/>
      <c r="ERW8" s="85"/>
      <c r="ERX8" s="85"/>
      <c r="ERY8" s="85"/>
      <c r="ERZ8" s="85"/>
      <c r="ESA8" s="85"/>
      <c r="ESB8" s="85"/>
      <c r="ESC8" s="85"/>
      <c r="ESD8" s="85"/>
      <c r="ESE8" s="85"/>
      <c r="ESF8" s="85"/>
      <c r="ESG8" s="85"/>
      <c r="ESH8" s="85"/>
      <c r="ESI8" s="85"/>
      <c r="ESJ8" s="85"/>
      <c r="ESK8" s="85"/>
      <c r="ESL8" s="85"/>
      <c r="ESM8" s="85"/>
      <c r="ESN8" s="85"/>
      <c r="ESO8" s="85"/>
      <c r="ESP8" s="85"/>
      <c r="ESQ8" s="85"/>
      <c r="ESR8" s="85"/>
      <c r="ESS8" s="85"/>
      <c r="EST8" s="85"/>
      <c r="ESU8" s="85"/>
      <c r="ESV8" s="85"/>
      <c r="ESW8" s="85"/>
      <c r="ESX8" s="85"/>
      <c r="ESY8" s="85"/>
      <c r="ESZ8" s="85"/>
      <c r="ETA8" s="85"/>
      <c r="ETB8" s="85"/>
      <c r="ETC8" s="85"/>
      <c r="ETD8" s="85"/>
      <c r="ETE8" s="85"/>
      <c r="ETF8" s="85"/>
      <c r="ETG8" s="85"/>
      <c r="ETH8" s="85"/>
      <c r="ETI8" s="85"/>
      <c r="ETJ8" s="85"/>
      <c r="ETK8" s="85"/>
      <c r="ETL8" s="85"/>
      <c r="ETM8" s="85"/>
      <c r="ETN8" s="85"/>
      <c r="ETO8" s="85"/>
      <c r="ETP8" s="85"/>
      <c r="ETQ8" s="85"/>
      <c r="ETR8" s="85"/>
      <c r="ETS8" s="85"/>
      <c r="ETT8" s="85"/>
      <c r="ETU8" s="85"/>
      <c r="ETV8" s="85"/>
      <c r="ETW8" s="85"/>
      <c r="ETX8" s="85"/>
      <c r="ETY8" s="85"/>
      <c r="ETZ8" s="85"/>
      <c r="EUA8" s="85"/>
      <c r="EUB8" s="85"/>
      <c r="EUC8" s="85"/>
      <c r="EUD8" s="85"/>
      <c r="EUE8" s="85"/>
      <c r="EUF8" s="85"/>
      <c r="EUG8" s="85"/>
      <c r="EUH8" s="85"/>
      <c r="EUI8" s="85"/>
      <c r="EUJ8" s="85"/>
      <c r="EUK8" s="85"/>
      <c r="EUL8" s="85"/>
      <c r="EUM8" s="85"/>
      <c r="EUN8" s="85"/>
      <c r="EUO8" s="85"/>
      <c r="EUP8" s="85"/>
      <c r="EUQ8" s="85"/>
      <c r="EUR8" s="85"/>
      <c r="EUS8" s="85"/>
      <c r="EUT8" s="85"/>
      <c r="EUU8" s="85"/>
      <c r="EUV8" s="85"/>
      <c r="EUW8" s="85"/>
      <c r="EUX8" s="85"/>
      <c r="EUY8" s="85"/>
      <c r="EUZ8" s="85"/>
      <c r="EVA8" s="85"/>
      <c r="EVB8" s="85"/>
      <c r="EVC8" s="85"/>
      <c r="EVD8" s="85"/>
      <c r="EVE8" s="85"/>
      <c r="EVF8" s="85"/>
      <c r="EVG8" s="85"/>
      <c r="EVH8" s="85"/>
      <c r="EVI8" s="85"/>
      <c r="EVJ8" s="85"/>
      <c r="EVK8" s="85"/>
      <c r="EVL8" s="85"/>
      <c r="EVM8" s="85"/>
      <c r="EVN8" s="85"/>
      <c r="EVO8" s="85"/>
      <c r="EVP8" s="85"/>
      <c r="EVQ8" s="85"/>
      <c r="EVR8" s="85"/>
      <c r="EVS8" s="85"/>
      <c r="EVT8" s="85"/>
      <c r="EVU8" s="85"/>
      <c r="EVV8" s="85"/>
      <c r="EVW8" s="85"/>
      <c r="EVX8" s="85"/>
      <c r="EVY8" s="85"/>
      <c r="EVZ8" s="85"/>
      <c r="EWA8" s="85"/>
      <c r="EWB8" s="85"/>
      <c r="EWC8" s="85"/>
      <c r="EWD8" s="85"/>
      <c r="EWE8" s="85"/>
      <c r="EWF8" s="85"/>
      <c r="EWG8" s="85"/>
      <c r="EWH8" s="85"/>
      <c r="EWI8" s="85"/>
      <c r="EWJ8" s="85"/>
      <c r="EWK8" s="85"/>
      <c r="EWL8" s="85"/>
      <c r="EWM8" s="85"/>
      <c r="EWN8" s="85"/>
      <c r="EWO8" s="85"/>
      <c r="EWP8" s="85"/>
      <c r="EWQ8" s="85"/>
      <c r="EWR8" s="85"/>
      <c r="EWS8" s="85"/>
      <c r="EWT8" s="85"/>
      <c r="EWU8" s="85"/>
      <c r="EWV8" s="85"/>
      <c r="EWW8" s="85"/>
      <c r="EWX8" s="85"/>
      <c r="EWY8" s="85"/>
      <c r="EWZ8" s="85"/>
      <c r="EXA8" s="85"/>
      <c r="EXB8" s="85"/>
      <c r="EXC8" s="85"/>
      <c r="EXD8" s="85"/>
      <c r="EXE8" s="85"/>
      <c r="EXF8" s="85"/>
      <c r="EXG8" s="85"/>
      <c r="EXH8" s="85"/>
      <c r="EXI8" s="85"/>
      <c r="EXJ8" s="85"/>
      <c r="EXK8" s="85"/>
      <c r="EXL8" s="85"/>
      <c r="EXM8" s="85"/>
      <c r="EXN8" s="85"/>
      <c r="EXO8" s="85"/>
      <c r="EXP8" s="85"/>
      <c r="EXQ8" s="85"/>
      <c r="EXR8" s="85"/>
      <c r="EXS8" s="85"/>
      <c r="EXT8" s="85"/>
      <c r="EXU8" s="85"/>
      <c r="EXV8" s="85"/>
      <c r="EXW8" s="85"/>
      <c r="EXX8" s="85"/>
      <c r="EXY8" s="85"/>
      <c r="EXZ8" s="85"/>
      <c r="EYA8" s="85"/>
      <c r="EYB8" s="85"/>
      <c r="EYC8" s="85"/>
      <c r="EYD8" s="85"/>
      <c r="EYE8" s="85"/>
      <c r="EYF8" s="85"/>
      <c r="EYG8" s="85"/>
      <c r="EYH8" s="85"/>
      <c r="EYI8" s="85"/>
      <c r="EYJ8" s="85"/>
      <c r="EYK8" s="85"/>
      <c r="EYL8" s="85"/>
      <c r="EYM8" s="85"/>
      <c r="EYN8" s="85"/>
      <c r="EYO8" s="85"/>
      <c r="EYP8" s="85"/>
      <c r="EYQ8" s="85"/>
      <c r="EYR8" s="85"/>
      <c r="EYS8" s="85"/>
      <c r="EYT8" s="85"/>
      <c r="EYU8" s="85"/>
      <c r="EYV8" s="85"/>
      <c r="EYW8" s="85"/>
      <c r="EYX8" s="85"/>
      <c r="EYY8" s="85"/>
      <c r="EYZ8" s="85"/>
      <c r="EZA8" s="85"/>
      <c r="EZB8" s="85"/>
      <c r="EZC8" s="85"/>
      <c r="EZD8" s="85"/>
      <c r="EZE8" s="85"/>
      <c r="EZF8" s="85"/>
      <c r="EZG8" s="85"/>
      <c r="EZH8" s="85"/>
      <c r="EZI8" s="85"/>
      <c r="EZJ8" s="85"/>
      <c r="EZK8" s="85"/>
      <c r="EZL8" s="85"/>
      <c r="EZM8" s="85"/>
      <c r="EZN8" s="85"/>
      <c r="EZO8" s="85"/>
      <c r="EZP8" s="85"/>
      <c r="EZQ8" s="85"/>
      <c r="EZR8" s="85"/>
      <c r="EZS8" s="85"/>
      <c r="EZT8" s="85"/>
      <c r="EZU8" s="85"/>
      <c r="EZV8" s="85"/>
      <c r="EZW8" s="85"/>
      <c r="EZX8" s="85"/>
      <c r="EZY8" s="85"/>
      <c r="EZZ8" s="85"/>
      <c r="FAA8" s="85"/>
      <c r="FAB8" s="85"/>
      <c r="FAC8" s="85"/>
      <c r="FAD8" s="85"/>
      <c r="FAE8" s="85"/>
      <c r="FAF8" s="85"/>
      <c r="FAG8" s="85"/>
      <c r="FAH8" s="85"/>
      <c r="FAI8" s="85"/>
      <c r="FAJ8" s="85"/>
      <c r="FAK8" s="85"/>
      <c r="FAL8" s="85"/>
      <c r="FAM8" s="85"/>
      <c r="FAN8" s="85"/>
      <c r="FAO8" s="85"/>
      <c r="FAP8" s="85"/>
      <c r="FAQ8" s="85"/>
      <c r="FAR8" s="85"/>
      <c r="FAS8" s="85"/>
      <c r="FAT8" s="85"/>
      <c r="FAU8" s="85"/>
      <c r="FAV8" s="85"/>
      <c r="FAW8" s="85"/>
      <c r="FAX8" s="85"/>
      <c r="FAY8" s="85"/>
      <c r="FAZ8" s="85"/>
      <c r="FBA8" s="85"/>
      <c r="FBB8" s="85"/>
      <c r="FBC8" s="85"/>
      <c r="FBD8" s="85"/>
      <c r="FBE8" s="85"/>
      <c r="FBF8" s="85"/>
      <c r="FBG8" s="85"/>
      <c r="FBH8" s="85"/>
      <c r="FBI8" s="85"/>
      <c r="FBJ8" s="85"/>
      <c r="FBK8" s="85"/>
      <c r="FBL8" s="85"/>
      <c r="FBM8" s="85"/>
      <c r="FBN8" s="85"/>
      <c r="FBO8" s="85"/>
      <c r="FBP8" s="85"/>
      <c r="FBQ8" s="85"/>
      <c r="FBR8" s="85"/>
      <c r="FBS8" s="85"/>
      <c r="FBT8" s="85"/>
      <c r="FBU8" s="85"/>
      <c r="FBV8" s="85"/>
      <c r="FBW8" s="85"/>
      <c r="FBX8" s="85"/>
      <c r="FBY8" s="85"/>
      <c r="FBZ8" s="85"/>
      <c r="FCA8" s="85"/>
      <c r="FCB8" s="85"/>
      <c r="FCC8" s="85"/>
      <c r="FCD8" s="85"/>
      <c r="FCE8" s="85"/>
      <c r="FCF8" s="85"/>
      <c r="FCG8" s="85"/>
      <c r="FCH8" s="85"/>
      <c r="FCI8" s="85"/>
      <c r="FCJ8" s="85"/>
      <c r="FCK8" s="85"/>
      <c r="FCL8" s="85"/>
      <c r="FCM8" s="85"/>
      <c r="FCN8" s="85"/>
      <c r="FCO8" s="85"/>
      <c r="FCP8" s="85"/>
      <c r="FCQ8" s="85"/>
      <c r="FCR8" s="85"/>
      <c r="FCS8" s="85"/>
      <c r="FCT8" s="85"/>
      <c r="FCU8" s="85"/>
      <c r="FCV8" s="85"/>
      <c r="FCW8" s="85"/>
      <c r="FCX8" s="85"/>
      <c r="FCY8" s="85"/>
      <c r="FCZ8" s="85"/>
      <c r="FDA8" s="85"/>
      <c r="FDB8" s="85"/>
      <c r="FDC8" s="85"/>
      <c r="FDD8" s="85"/>
      <c r="FDE8" s="85"/>
      <c r="FDF8" s="85"/>
      <c r="FDG8" s="85"/>
      <c r="FDH8" s="85"/>
      <c r="FDI8" s="85"/>
      <c r="FDJ8" s="85"/>
      <c r="FDK8" s="85"/>
      <c r="FDL8" s="85"/>
      <c r="FDM8" s="85"/>
      <c r="FDN8" s="85"/>
      <c r="FDO8" s="85"/>
      <c r="FDP8" s="85"/>
      <c r="FDQ8" s="85"/>
      <c r="FDR8" s="85"/>
      <c r="FDS8" s="85"/>
      <c r="FDT8" s="85"/>
      <c r="FDU8" s="85"/>
      <c r="FDV8" s="85"/>
      <c r="FDW8" s="85"/>
      <c r="FDX8" s="85"/>
      <c r="FDY8" s="85"/>
      <c r="FDZ8" s="85"/>
      <c r="FEA8" s="85"/>
      <c r="FEB8" s="85"/>
      <c r="FEC8" s="85"/>
      <c r="FED8" s="85"/>
      <c r="FEE8" s="85"/>
      <c r="FEF8" s="85"/>
      <c r="FEG8" s="85"/>
      <c r="FEH8" s="85"/>
      <c r="FEI8" s="85"/>
      <c r="FEJ8" s="85"/>
      <c r="FEK8" s="85"/>
      <c r="FEL8" s="85"/>
      <c r="FEM8" s="85"/>
      <c r="FEN8" s="85"/>
      <c r="FEO8" s="85"/>
      <c r="FEP8" s="85"/>
      <c r="FEQ8" s="85"/>
      <c r="FER8" s="85"/>
      <c r="FES8" s="85"/>
      <c r="FET8" s="85"/>
      <c r="FEU8" s="85"/>
      <c r="FEV8" s="85"/>
      <c r="FEW8" s="85"/>
      <c r="FEX8" s="85"/>
      <c r="FEY8" s="85"/>
      <c r="FEZ8" s="85"/>
      <c r="FFA8" s="85"/>
      <c r="FFB8" s="85"/>
      <c r="FFC8" s="85"/>
      <c r="FFD8" s="85"/>
      <c r="FFE8" s="85"/>
      <c r="FFF8" s="85"/>
      <c r="FFG8" s="85"/>
      <c r="FFH8" s="85"/>
      <c r="FFI8" s="85"/>
      <c r="FFJ8" s="85"/>
      <c r="FFK8" s="85"/>
      <c r="FFL8" s="85"/>
      <c r="FFM8" s="85"/>
      <c r="FFN8" s="85"/>
      <c r="FFO8" s="85"/>
      <c r="FFP8" s="85"/>
      <c r="FFQ8" s="85"/>
      <c r="FFR8" s="85"/>
      <c r="FFS8" s="85"/>
      <c r="FFT8" s="85"/>
      <c r="FFU8" s="85"/>
      <c r="FFV8" s="85"/>
      <c r="FFW8" s="85"/>
      <c r="FFX8" s="85"/>
      <c r="FFY8" s="85"/>
      <c r="FFZ8" s="85"/>
      <c r="FGA8" s="85"/>
      <c r="FGB8" s="85"/>
      <c r="FGC8" s="85"/>
      <c r="FGD8" s="85"/>
      <c r="FGE8" s="85"/>
      <c r="FGF8" s="85"/>
      <c r="FGG8" s="85"/>
      <c r="FGH8" s="85"/>
      <c r="FGI8" s="85"/>
      <c r="FGJ8" s="85"/>
      <c r="FGK8" s="85"/>
      <c r="FGL8" s="85"/>
      <c r="FGM8" s="85"/>
      <c r="FGN8" s="85"/>
      <c r="FGO8" s="85"/>
      <c r="FGP8" s="85"/>
      <c r="FGQ8" s="85"/>
      <c r="FGR8" s="85"/>
      <c r="FGS8" s="85"/>
      <c r="FGT8" s="85"/>
      <c r="FGU8" s="85"/>
      <c r="FGV8" s="85"/>
      <c r="FGW8" s="85"/>
      <c r="FGX8" s="85"/>
      <c r="FGY8" s="85"/>
      <c r="FGZ8" s="85"/>
      <c r="FHA8" s="85"/>
      <c r="FHB8" s="85"/>
      <c r="FHC8" s="85"/>
      <c r="FHD8" s="85"/>
      <c r="FHE8" s="85"/>
      <c r="FHF8" s="85"/>
      <c r="FHG8" s="85"/>
      <c r="FHH8" s="85"/>
      <c r="FHI8" s="85"/>
      <c r="FHJ8" s="85"/>
      <c r="FHK8" s="85"/>
      <c r="FHL8" s="85"/>
      <c r="FHM8" s="85"/>
      <c r="FHN8" s="85"/>
      <c r="FHO8" s="85"/>
      <c r="FHP8" s="85"/>
      <c r="FHQ8" s="85"/>
      <c r="FHR8" s="85"/>
      <c r="FHS8" s="85"/>
      <c r="FHT8" s="85"/>
      <c r="FHU8" s="85"/>
      <c r="FHV8" s="85"/>
      <c r="FHW8" s="85"/>
      <c r="FHX8" s="85"/>
      <c r="FHY8" s="85"/>
      <c r="FHZ8" s="85"/>
      <c r="FIA8" s="85"/>
      <c r="FIB8" s="85"/>
      <c r="FIC8" s="85"/>
      <c r="FID8" s="85"/>
      <c r="FIE8" s="85"/>
      <c r="FIF8" s="85"/>
      <c r="FIG8" s="85"/>
      <c r="FIH8" s="85"/>
      <c r="FII8" s="85"/>
      <c r="FIJ8" s="85"/>
      <c r="FIK8" s="85"/>
      <c r="FIL8" s="85"/>
      <c r="FIM8" s="85"/>
      <c r="FIN8" s="85"/>
      <c r="FIO8" s="85"/>
      <c r="FIP8" s="85"/>
      <c r="FIQ8" s="85"/>
      <c r="FIR8" s="85"/>
      <c r="FIS8" s="85"/>
      <c r="FIT8" s="85"/>
      <c r="FIU8" s="85"/>
      <c r="FIV8" s="85"/>
      <c r="FIW8" s="85"/>
      <c r="FIX8" s="85"/>
      <c r="FIY8" s="85"/>
      <c r="FIZ8" s="85"/>
      <c r="FJA8" s="85"/>
      <c r="FJB8" s="85"/>
      <c r="FJC8" s="85"/>
      <c r="FJD8" s="85"/>
      <c r="FJE8" s="85"/>
      <c r="FJF8" s="85"/>
      <c r="FJG8" s="85"/>
      <c r="FJH8" s="85"/>
      <c r="FJI8" s="85"/>
      <c r="FJJ8" s="85"/>
      <c r="FJK8" s="85"/>
      <c r="FJL8" s="85"/>
      <c r="FJM8" s="85"/>
      <c r="FJN8" s="85"/>
      <c r="FJO8" s="85"/>
      <c r="FJP8" s="85"/>
      <c r="FJQ8" s="85"/>
      <c r="FJR8" s="85"/>
      <c r="FJS8" s="85"/>
      <c r="FJT8" s="85"/>
      <c r="FJU8" s="85"/>
      <c r="FJV8" s="85"/>
      <c r="FJW8" s="85"/>
      <c r="FJX8" s="85"/>
      <c r="FJY8" s="85"/>
      <c r="FJZ8" s="85"/>
      <c r="FKA8" s="85"/>
      <c r="FKB8" s="85"/>
      <c r="FKC8" s="85"/>
      <c r="FKD8" s="85"/>
      <c r="FKE8" s="85"/>
      <c r="FKF8" s="85"/>
      <c r="FKG8" s="85"/>
      <c r="FKH8" s="85"/>
      <c r="FKI8" s="85"/>
      <c r="FKJ8" s="85"/>
      <c r="FKK8" s="85"/>
      <c r="FKL8" s="85"/>
      <c r="FKM8" s="85"/>
      <c r="FKN8" s="85"/>
      <c r="FKO8" s="85"/>
      <c r="FKP8" s="85"/>
      <c r="FKQ8" s="85"/>
      <c r="FKR8" s="85"/>
      <c r="FKS8" s="85"/>
      <c r="FKT8" s="85"/>
      <c r="FKU8" s="85"/>
      <c r="FKV8" s="85"/>
      <c r="FKW8" s="85"/>
      <c r="FKX8" s="85"/>
      <c r="FKY8" s="85"/>
      <c r="FKZ8" s="85"/>
      <c r="FLA8" s="85"/>
      <c r="FLB8" s="85"/>
      <c r="FLC8" s="85"/>
      <c r="FLD8" s="85"/>
      <c r="FLE8" s="85"/>
      <c r="FLF8" s="85"/>
      <c r="FLG8" s="85"/>
      <c r="FLH8" s="85"/>
      <c r="FLI8" s="85"/>
      <c r="FLJ8" s="85"/>
      <c r="FLK8" s="85"/>
      <c r="FLL8" s="85"/>
      <c r="FLM8" s="85"/>
      <c r="FLN8" s="85"/>
      <c r="FLO8" s="85"/>
      <c r="FLP8" s="85"/>
      <c r="FLQ8" s="85"/>
      <c r="FLR8" s="85"/>
      <c r="FLS8" s="85"/>
      <c r="FLT8" s="85"/>
      <c r="FLU8" s="85"/>
      <c r="FLV8" s="85"/>
      <c r="FLW8" s="85"/>
      <c r="FLX8" s="85"/>
      <c r="FLY8" s="85"/>
      <c r="FLZ8" s="85"/>
      <c r="FMA8" s="85"/>
      <c r="FMB8" s="85"/>
      <c r="FMC8" s="85"/>
      <c r="FMD8" s="85"/>
      <c r="FME8" s="85"/>
      <c r="FMF8" s="85"/>
      <c r="FMG8" s="85"/>
      <c r="FMH8" s="85"/>
      <c r="FMI8" s="85"/>
      <c r="FMJ8" s="85"/>
      <c r="FMK8" s="85"/>
      <c r="FML8" s="85"/>
      <c r="FMM8" s="85"/>
      <c r="FMN8" s="85"/>
      <c r="FMO8" s="85"/>
      <c r="FMP8" s="85"/>
      <c r="FMQ8" s="85"/>
      <c r="FMR8" s="85"/>
      <c r="FMS8" s="85"/>
      <c r="FMT8" s="85"/>
      <c r="FMU8" s="85"/>
      <c r="FMV8" s="85"/>
      <c r="FMW8" s="85"/>
      <c r="FMX8" s="85"/>
      <c r="FMY8" s="85"/>
      <c r="FMZ8" s="85"/>
      <c r="FNA8" s="85"/>
      <c r="FNB8" s="85"/>
      <c r="FNC8" s="85"/>
      <c r="FND8" s="85"/>
      <c r="FNE8" s="85"/>
      <c r="FNF8" s="85"/>
      <c r="FNG8" s="85"/>
      <c r="FNH8" s="85"/>
      <c r="FNI8" s="85"/>
      <c r="FNJ8" s="85"/>
      <c r="FNK8" s="85"/>
      <c r="FNL8" s="85"/>
      <c r="FNM8" s="85"/>
      <c r="FNN8" s="85"/>
      <c r="FNO8" s="85"/>
      <c r="FNP8" s="85"/>
      <c r="FNQ8" s="85"/>
      <c r="FNR8" s="85"/>
      <c r="FNS8" s="85"/>
      <c r="FNT8" s="85"/>
      <c r="FNU8" s="85"/>
      <c r="FNV8" s="85"/>
      <c r="FNW8" s="85"/>
      <c r="FNX8" s="85"/>
      <c r="FNY8" s="85"/>
      <c r="FNZ8" s="85"/>
      <c r="FOA8" s="85"/>
      <c r="FOB8" s="85"/>
      <c r="FOC8" s="85"/>
      <c r="FOD8" s="85"/>
      <c r="FOE8" s="85"/>
      <c r="FOF8" s="85"/>
      <c r="FOG8" s="85"/>
      <c r="FOH8" s="85"/>
      <c r="FOI8" s="85"/>
      <c r="FOJ8" s="85"/>
      <c r="FOK8" s="85"/>
      <c r="FOL8" s="85"/>
      <c r="FOM8" s="85"/>
      <c r="FON8" s="85"/>
      <c r="FOO8" s="85"/>
      <c r="FOP8" s="85"/>
      <c r="FOQ8" s="85"/>
      <c r="FOR8" s="85"/>
      <c r="FOS8" s="85"/>
      <c r="FOT8" s="85"/>
      <c r="FOU8" s="85"/>
      <c r="FOV8" s="85"/>
      <c r="FOW8" s="85"/>
      <c r="FOX8" s="85"/>
      <c r="FOY8" s="85"/>
      <c r="FOZ8" s="85"/>
      <c r="FPA8" s="85"/>
      <c r="FPB8" s="85"/>
      <c r="FPC8" s="85"/>
      <c r="FPD8" s="85"/>
      <c r="FPE8" s="85"/>
      <c r="FPF8" s="85"/>
      <c r="FPG8" s="85"/>
      <c r="FPH8" s="85"/>
      <c r="FPI8" s="85"/>
      <c r="FPJ8" s="85"/>
      <c r="FPK8" s="85"/>
      <c r="FPL8" s="85"/>
      <c r="FPM8" s="85"/>
      <c r="FPN8" s="85"/>
      <c r="FPO8" s="85"/>
      <c r="FPP8" s="85"/>
      <c r="FPQ8" s="85"/>
      <c r="FPR8" s="85"/>
      <c r="FPS8" s="85"/>
      <c r="FPT8" s="85"/>
      <c r="FPU8" s="85"/>
      <c r="FPV8" s="85"/>
      <c r="FPW8" s="85"/>
      <c r="FPX8" s="85"/>
      <c r="FPY8" s="85"/>
      <c r="FPZ8" s="85"/>
      <c r="FQA8" s="85"/>
      <c r="FQB8" s="85"/>
      <c r="FQC8" s="85"/>
      <c r="FQD8" s="85"/>
      <c r="FQE8" s="85"/>
      <c r="FQF8" s="85"/>
      <c r="FQG8" s="85"/>
      <c r="FQH8" s="85"/>
      <c r="FQI8" s="85"/>
      <c r="FQJ8" s="85"/>
      <c r="FQK8" s="85"/>
      <c r="FQL8" s="85"/>
      <c r="FQM8" s="85"/>
      <c r="FQN8" s="85"/>
      <c r="FQO8" s="85"/>
      <c r="FQP8" s="85"/>
      <c r="FQQ8" s="85"/>
      <c r="FQR8" s="85"/>
      <c r="FQS8" s="85"/>
      <c r="FQT8" s="85"/>
      <c r="FQU8" s="85"/>
      <c r="FQV8" s="85"/>
      <c r="FQW8" s="85"/>
      <c r="FQX8" s="85"/>
      <c r="FQY8" s="85"/>
      <c r="FQZ8" s="85"/>
      <c r="FRA8" s="85"/>
      <c r="FRB8" s="85"/>
      <c r="FRC8" s="85"/>
      <c r="FRD8" s="85"/>
      <c r="FRE8" s="85"/>
      <c r="FRF8" s="85"/>
      <c r="FRG8" s="85"/>
      <c r="FRH8" s="85"/>
      <c r="FRI8" s="85"/>
      <c r="FRJ8" s="85"/>
      <c r="FRK8" s="85"/>
      <c r="FRL8" s="85"/>
      <c r="FRM8" s="85"/>
      <c r="FRN8" s="85"/>
      <c r="FRO8" s="85"/>
      <c r="FRP8" s="85"/>
      <c r="FRQ8" s="85"/>
      <c r="FRR8" s="85"/>
      <c r="FRS8" s="85"/>
      <c r="FRT8" s="85"/>
      <c r="FRU8" s="85"/>
      <c r="FRV8" s="85"/>
      <c r="FRW8" s="85"/>
      <c r="FRX8" s="85"/>
      <c r="FRY8" s="85"/>
      <c r="FRZ8" s="85"/>
      <c r="FSA8" s="85"/>
      <c r="FSB8" s="85"/>
      <c r="FSC8" s="85"/>
      <c r="FSD8" s="85"/>
      <c r="FSE8" s="85"/>
      <c r="FSF8" s="85"/>
      <c r="FSG8" s="85"/>
      <c r="FSH8" s="85"/>
      <c r="FSI8" s="85"/>
      <c r="FSJ8" s="85"/>
      <c r="FSK8" s="85"/>
      <c r="FSL8" s="85"/>
      <c r="FSM8" s="85"/>
      <c r="FSN8" s="85"/>
      <c r="FSO8" s="85"/>
      <c r="FSP8" s="85"/>
      <c r="FSQ8" s="85"/>
      <c r="FSR8" s="85"/>
      <c r="FSS8" s="85"/>
      <c r="FST8" s="85"/>
      <c r="FSU8" s="85"/>
      <c r="FSV8" s="85"/>
      <c r="FSW8" s="85"/>
      <c r="FSX8" s="85"/>
      <c r="FSY8" s="85"/>
      <c r="FSZ8" s="85"/>
      <c r="FTA8" s="85"/>
      <c r="FTB8" s="85"/>
      <c r="FTC8" s="85"/>
      <c r="FTD8" s="85"/>
      <c r="FTE8" s="85"/>
      <c r="FTF8" s="85"/>
      <c r="FTG8" s="85"/>
      <c r="FTH8" s="85"/>
      <c r="FTI8" s="85"/>
      <c r="FTJ8" s="85"/>
      <c r="FTK8" s="85"/>
      <c r="FTL8" s="85"/>
      <c r="FTM8" s="85"/>
      <c r="FTN8" s="85"/>
      <c r="FTO8" s="85"/>
      <c r="FTP8" s="85"/>
      <c r="FTQ8" s="85"/>
      <c r="FTR8" s="85"/>
      <c r="FTS8" s="85"/>
      <c r="FTT8" s="85"/>
      <c r="FTU8" s="85"/>
      <c r="FTV8" s="85"/>
      <c r="FTW8" s="85"/>
      <c r="FTX8" s="85"/>
      <c r="FTY8" s="85"/>
      <c r="FTZ8" s="85"/>
      <c r="FUA8" s="85"/>
      <c r="FUB8" s="85"/>
      <c r="FUC8" s="85"/>
      <c r="FUD8" s="85"/>
      <c r="FUE8" s="85"/>
      <c r="FUF8" s="85"/>
      <c r="FUG8" s="85"/>
      <c r="FUH8" s="85"/>
      <c r="FUI8" s="85"/>
      <c r="FUJ8" s="85"/>
      <c r="FUK8" s="85"/>
      <c r="FUL8" s="85"/>
      <c r="FUM8" s="85"/>
      <c r="FUN8" s="85"/>
      <c r="FUO8" s="85"/>
      <c r="FUP8" s="85"/>
      <c r="FUQ8" s="85"/>
      <c r="FUR8" s="85"/>
      <c r="FUS8" s="85"/>
      <c r="FUT8" s="85"/>
      <c r="FUU8" s="85"/>
      <c r="FUV8" s="85"/>
      <c r="FUW8" s="85"/>
      <c r="FUX8" s="85"/>
      <c r="FUY8" s="85"/>
      <c r="FUZ8" s="85"/>
      <c r="FVA8" s="85"/>
      <c r="FVB8" s="85"/>
      <c r="FVC8" s="85"/>
      <c r="FVD8" s="85"/>
      <c r="FVE8" s="85"/>
      <c r="FVF8" s="85"/>
      <c r="FVG8" s="85"/>
      <c r="FVH8" s="85"/>
      <c r="FVI8" s="85"/>
      <c r="FVJ8" s="85"/>
      <c r="FVK8" s="85"/>
      <c r="FVL8" s="85"/>
      <c r="FVM8" s="85"/>
      <c r="FVN8" s="85"/>
      <c r="FVO8" s="85"/>
      <c r="FVP8" s="85"/>
      <c r="FVQ8" s="85"/>
      <c r="FVR8" s="85"/>
      <c r="FVS8" s="85"/>
      <c r="FVT8" s="85"/>
      <c r="FVU8" s="85"/>
      <c r="FVV8" s="85"/>
      <c r="FVW8" s="85"/>
      <c r="FVX8" s="85"/>
      <c r="FVY8" s="85"/>
      <c r="FVZ8" s="85"/>
      <c r="FWA8" s="85"/>
      <c r="FWB8" s="85"/>
      <c r="FWC8" s="85"/>
      <c r="FWD8" s="85"/>
      <c r="FWE8" s="85"/>
      <c r="FWF8" s="85"/>
      <c r="FWG8" s="85"/>
      <c r="FWH8" s="85"/>
      <c r="FWI8" s="85"/>
      <c r="FWJ8" s="85"/>
      <c r="FWK8" s="85"/>
      <c r="FWL8" s="85"/>
      <c r="FWM8" s="85"/>
      <c r="FWN8" s="85"/>
      <c r="FWO8" s="85"/>
      <c r="FWP8" s="85"/>
      <c r="FWQ8" s="85"/>
      <c r="FWR8" s="85"/>
      <c r="FWS8" s="85"/>
      <c r="FWT8" s="85"/>
      <c r="FWU8" s="85"/>
      <c r="FWV8" s="85"/>
      <c r="FWW8" s="85"/>
      <c r="FWX8" s="85"/>
      <c r="FWY8" s="85"/>
      <c r="FWZ8" s="85"/>
      <c r="FXA8" s="85"/>
      <c r="FXB8" s="85"/>
      <c r="FXC8" s="85"/>
      <c r="FXD8" s="85"/>
      <c r="FXE8" s="85"/>
      <c r="FXF8" s="85"/>
      <c r="FXG8" s="85"/>
      <c r="FXH8" s="85"/>
      <c r="FXI8" s="85"/>
      <c r="FXJ8" s="85"/>
      <c r="FXK8" s="85"/>
      <c r="FXL8" s="85"/>
      <c r="FXM8" s="85"/>
      <c r="FXN8" s="85"/>
      <c r="FXO8" s="85"/>
      <c r="FXP8" s="85"/>
      <c r="FXQ8" s="85"/>
      <c r="FXR8" s="85"/>
      <c r="FXS8" s="85"/>
      <c r="FXT8" s="85"/>
      <c r="FXU8" s="85"/>
      <c r="FXV8" s="85"/>
      <c r="FXW8" s="85"/>
      <c r="FXX8" s="85"/>
      <c r="FXY8" s="85"/>
      <c r="FXZ8" s="85"/>
      <c r="FYA8" s="85"/>
      <c r="FYB8" s="85"/>
      <c r="FYC8" s="85"/>
      <c r="FYD8" s="85"/>
      <c r="FYE8" s="85"/>
      <c r="FYF8" s="85"/>
      <c r="FYG8" s="85"/>
      <c r="FYH8" s="85"/>
      <c r="FYI8" s="85"/>
      <c r="FYJ8" s="85"/>
      <c r="FYK8" s="85"/>
      <c r="FYL8" s="85"/>
      <c r="FYM8" s="85"/>
      <c r="FYN8" s="85"/>
      <c r="FYO8" s="85"/>
      <c r="FYP8" s="85"/>
      <c r="FYQ8" s="85"/>
      <c r="FYR8" s="85"/>
      <c r="FYS8" s="85"/>
      <c r="FYT8" s="85"/>
      <c r="FYU8" s="85"/>
      <c r="FYV8" s="85"/>
      <c r="FYW8" s="85"/>
      <c r="FYX8" s="85"/>
      <c r="FYY8" s="85"/>
      <c r="FYZ8" s="85"/>
      <c r="FZA8" s="85"/>
      <c r="FZB8" s="85"/>
      <c r="FZC8" s="85"/>
      <c r="FZD8" s="85"/>
      <c r="FZE8" s="85"/>
      <c r="FZF8" s="85"/>
      <c r="FZG8" s="85"/>
      <c r="FZH8" s="85"/>
      <c r="FZI8" s="85"/>
      <c r="FZJ8" s="85"/>
      <c r="FZK8" s="85"/>
      <c r="FZL8" s="85"/>
      <c r="FZM8" s="85"/>
      <c r="FZN8" s="85"/>
      <c r="FZO8" s="85"/>
      <c r="FZP8" s="85"/>
      <c r="FZQ8" s="85"/>
      <c r="FZR8" s="85"/>
      <c r="FZS8" s="85"/>
      <c r="FZT8" s="85"/>
      <c r="FZU8" s="85"/>
      <c r="FZV8" s="85"/>
      <c r="FZW8" s="85"/>
      <c r="FZX8" s="85"/>
      <c r="FZY8" s="85"/>
      <c r="FZZ8" s="85"/>
      <c r="GAA8" s="85"/>
      <c r="GAB8" s="85"/>
      <c r="GAC8" s="85"/>
      <c r="GAD8" s="85"/>
      <c r="GAE8" s="85"/>
      <c r="GAF8" s="85"/>
      <c r="GAG8" s="85"/>
      <c r="GAH8" s="85"/>
      <c r="GAI8" s="85"/>
      <c r="GAJ8" s="85"/>
      <c r="GAK8" s="85"/>
      <c r="GAL8" s="85"/>
      <c r="GAM8" s="85"/>
      <c r="GAN8" s="85"/>
      <c r="GAO8" s="85"/>
      <c r="GAP8" s="85"/>
      <c r="GAQ8" s="85"/>
      <c r="GAR8" s="85"/>
      <c r="GAS8" s="85"/>
      <c r="GAT8" s="85"/>
      <c r="GAU8" s="85"/>
      <c r="GAV8" s="85"/>
      <c r="GAW8" s="85"/>
      <c r="GAX8" s="85"/>
      <c r="GAY8" s="85"/>
      <c r="GAZ8" s="85"/>
      <c r="GBA8" s="85"/>
      <c r="GBB8" s="85"/>
      <c r="GBC8" s="85"/>
      <c r="GBD8" s="85"/>
      <c r="GBE8" s="85"/>
      <c r="GBF8" s="85"/>
      <c r="GBG8" s="85"/>
      <c r="GBH8" s="85"/>
      <c r="GBI8" s="85"/>
      <c r="GBJ8" s="85"/>
      <c r="GBK8" s="85"/>
      <c r="GBL8" s="85"/>
      <c r="GBM8" s="85"/>
      <c r="GBN8" s="85"/>
      <c r="GBO8" s="85"/>
      <c r="GBP8" s="85"/>
      <c r="GBQ8" s="85"/>
      <c r="GBR8" s="85"/>
      <c r="GBS8" s="85"/>
      <c r="GBT8" s="85"/>
      <c r="GBU8" s="85"/>
      <c r="GBV8" s="85"/>
      <c r="GBW8" s="85"/>
      <c r="GBX8" s="85"/>
      <c r="GBY8" s="85"/>
      <c r="GBZ8" s="85"/>
      <c r="GCA8" s="85"/>
      <c r="GCB8" s="85"/>
      <c r="GCC8" s="85"/>
      <c r="GCD8" s="85"/>
      <c r="GCE8" s="85"/>
      <c r="GCF8" s="85"/>
      <c r="GCG8" s="85"/>
      <c r="GCH8" s="85"/>
      <c r="GCI8" s="85"/>
      <c r="GCJ8" s="85"/>
      <c r="GCK8" s="85"/>
      <c r="GCL8" s="85"/>
      <c r="GCM8" s="85"/>
      <c r="GCN8" s="85"/>
      <c r="GCO8" s="85"/>
      <c r="GCP8" s="85"/>
      <c r="GCQ8" s="85"/>
      <c r="GCR8" s="85"/>
      <c r="GCS8" s="85"/>
      <c r="GCT8" s="85"/>
      <c r="GCU8" s="85"/>
      <c r="GCV8" s="85"/>
      <c r="GCW8" s="85"/>
      <c r="GCX8" s="85"/>
      <c r="GCY8" s="85"/>
      <c r="GCZ8" s="85"/>
      <c r="GDA8" s="85"/>
      <c r="GDB8" s="85"/>
      <c r="GDC8" s="85"/>
      <c r="GDD8" s="85"/>
      <c r="GDE8" s="85"/>
      <c r="GDF8" s="85"/>
      <c r="GDG8" s="85"/>
      <c r="GDH8" s="85"/>
      <c r="GDI8" s="85"/>
      <c r="GDJ8" s="85"/>
      <c r="GDK8" s="85"/>
      <c r="GDL8" s="85"/>
      <c r="GDM8" s="85"/>
      <c r="GDN8" s="85"/>
      <c r="GDO8" s="85"/>
      <c r="GDP8" s="85"/>
      <c r="GDQ8" s="85"/>
      <c r="GDR8" s="85"/>
      <c r="GDS8" s="85"/>
      <c r="GDT8" s="85"/>
      <c r="GDU8" s="85"/>
      <c r="GDV8" s="85"/>
      <c r="GDW8" s="85"/>
      <c r="GDX8" s="85"/>
      <c r="GDY8" s="85"/>
      <c r="GDZ8" s="85"/>
      <c r="GEA8" s="85"/>
      <c r="GEB8" s="85"/>
      <c r="GEC8" s="85"/>
      <c r="GED8" s="85"/>
      <c r="GEE8" s="85"/>
      <c r="GEF8" s="85"/>
      <c r="GEG8" s="85"/>
      <c r="GEH8" s="85"/>
      <c r="GEI8" s="85"/>
      <c r="GEJ8" s="85"/>
      <c r="GEK8" s="85"/>
      <c r="GEL8" s="85"/>
      <c r="GEM8" s="85"/>
      <c r="GEN8" s="85"/>
      <c r="GEO8" s="85"/>
      <c r="GEP8" s="85"/>
      <c r="GEQ8" s="85"/>
      <c r="GER8" s="85"/>
      <c r="GES8" s="85"/>
      <c r="GET8" s="85"/>
      <c r="GEU8" s="85"/>
      <c r="GEV8" s="85"/>
      <c r="GEW8" s="85"/>
      <c r="GEX8" s="85"/>
      <c r="GEY8" s="85"/>
      <c r="GEZ8" s="85"/>
      <c r="GFA8" s="85"/>
      <c r="GFB8" s="85"/>
      <c r="GFC8" s="85"/>
      <c r="GFD8" s="85"/>
      <c r="GFE8" s="85"/>
      <c r="GFF8" s="85"/>
      <c r="GFG8" s="85"/>
      <c r="GFH8" s="85"/>
      <c r="GFI8" s="85"/>
      <c r="GFJ8" s="85"/>
      <c r="GFK8" s="85"/>
      <c r="GFL8" s="85"/>
      <c r="GFM8" s="85"/>
      <c r="GFN8" s="85"/>
      <c r="GFO8" s="85"/>
      <c r="GFP8" s="85"/>
      <c r="GFQ8" s="85"/>
      <c r="GFR8" s="85"/>
      <c r="GFS8" s="85"/>
      <c r="GFT8" s="85"/>
      <c r="GFU8" s="85"/>
      <c r="GFV8" s="85"/>
      <c r="GFW8" s="85"/>
      <c r="GFX8" s="85"/>
      <c r="GFY8" s="85"/>
      <c r="GFZ8" s="85"/>
      <c r="GGA8" s="85"/>
      <c r="GGB8" s="85"/>
      <c r="GGC8" s="85"/>
      <c r="GGD8" s="85"/>
      <c r="GGE8" s="85"/>
      <c r="GGF8" s="85"/>
      <c r="GGG8" s="85"/>
      <c r="GGH8" s="85"/>
      <c r="GGI8" s="85"/>
      <c r="GGJ8" s="85"/>
      <c r="GGK8" s="85"/>
      <c r="GGL8" s="85"/>
      <c r="GGM8" s="85"/>
      <c r="GGN8" s="85"/>
      <c r="GGO8" s="85"/>
      <c r="GGP8" s="85"/>
      <c r="GGQ8" s="85"/>
      <c r="GGR8" s="85"/>
      <c r="GGS8" s="85"/>
      <c r="GGT8" s="85"/>
      <c r="GGU8" s="85"/>
      <c r="GGV8" s="85"/>
      <c r="GGW8" s="85"/>
      <c r="GGX8" s="85"/>
      <c r="GGY8" s="85"/>
      <c r="GGZ8" s="85"/>
      <c r="GHA8" s="85"/>
      <c r="GHB8" s="85"/>
      <c r="GHC8" s="85"/>
      <c r="GHD8" s="85"/>
      <c r="GHE8" s="85"/>
      <c r="GHF8" s="85"/>
      <c r="GHG8" s="85"/>
      <c r="GHH8" s="85"/>
      <c r="GHI8" s="85"/>
      <c r="GHJ8" s="85"/>
      <c r="GHK8" s="85"/>
      <c r="GHL8" s="85"/>
      <c r="GHM8" s="85"/>
      <c r="GHN8" s="85"/>
      <c r="GHO8" s="85"/>
      <c r="GHP8" s="85"/>
      <c r="GHQ8" s="85"/>
      <c r="GHR8" s="85"/>
      <c r="GHS8" s="85"/>
      <c r="GHT8" s="85"/>
      <c r="GHU8" s="85"/>
      <c r="GHV8" s="85"/>
      <c r="GHW8" s="85"/>
      <c r="GHX8" s="85"/>
      <c r="GHY8" s="85"/>
      <c r="GHZ8" s="85"/>
      <c r="GIA8" s="85"/>
      <c r="GIB8" s="85"/>
      <c r="GIC8" s="85"/>
      <c r="GID8" s="85"/>
      <c r="GIE8" s="85"/>
      <c r="GIF8" s="85"/>
      <c r="GIG8" s="85"/>
      <c r="GIH8" s="85"/>
      <c r="GII8" s="85"/>
      <c r="GIJ8" s="85"/>
      <c r="GIK8" s="85"/>
      <c r="GIL8" s="85"/>
      <c r="GIM8" s="85"/>
      <c r="GIN8" s="85"/>
      <c r="GIO8" s="85"/>
      <c r="GIP8" s="85"/>
      <c r="GIQ8" s="85"/>
      <c r="GIR8" s="85"/>
      <c r="GIS8" s="85"/>
      <c r="GIT8" s="85"/>
      <c r="GIU8" s="85"/>
      <c r="GIV8" s="85"/>
      <c r="GIW8" s="85"/>
      <c r="GIX8" s="85"/>
      <c r="GIY8" s="85"/>
      <c r="GIZ8" s="85"/>
      <c r="GJA8" s="85"/>
      <c r="GJB8" s="85"/>
      <c r="GJC8" s="85"/>
      <c r="GJD8" s="85"/>
      <c r="GJE8" s="85"/>
      <c r="GJF8" s="85"/>
      <c r="GJG8" s="85"/>
      <c r="GJH8" s="85"/>
      <c r="GJI8" s="85"/>
      <c r="GJJ8" s="85"/>
      <c r="GJK8" s="85"/>
      <c r="GJL8" s="85"/>
      <c r="GJM8" s="85"/>
      <c r="GJN8" s="85"/>
      <c r="GJO8" s="85"/>
      <c r="GJP8" s="85"/>
      <c r="GJQ8" s="85"/>
      <c r="GJR8" s="85"/>
      <c r="GJS8" s="85"/>
      <c r="GJT8" s="85"/>
      <c r="GJU8" s="85"/>
      <c r="GJV8" s="85"/>
      <c r="GJW8" s="85"/>
      <c r="GJX8" s="85"/>
      <c r="GJY8" s="85"/>
      <c r="GJZ8" s="85"/>
      <c r="GKA8" s="85"/>
      <c r="GKB8" s="85"/>
      <c r="GKC8" s="85"/>
      <c r="GKD8" s="85"/>
      <c r="GKE8" s="85"/>
      <c r="GKF8" s="85"/>
      <c r="GKG8" s="85"/>
      <c r="GKH8" s="85"/>
      <c r="GKI8" s="85"/>
      <c r="GKJ8" s="85"/>
      <c r="GKK8" s="85"/>
      <c r="GKL8" s="85"/>
      <c r="GKM8" s="85"/>
      <c r="GKN8" s="85"/>
      <c r="GKO8" s="85"/>
      <c r="GKP8" s="85"/>
      <c r="GKQ8" s="85"/>
      <c r="GKR8" s="85"/>
      <c r="GKS8" s="85"/>
      <c r="GKT8" s="85"/>
      <c r="GKU8" s="85"/>
      <c r="GKV8" s="85"/>
      <c r="GKW8" s="85"/>
      <c r="GKX8" s="85"/>
      <c r="GKY8" s="85"/>
      <c r="GKZ8" s="85"/>
      <c r="GLA8" s="85"/>
      <c r="GLB8" s="85"/>
      <c r="GLC8" s="85"/>
      <c r="GLD8" s="85"/>
      <c r="GLE8" s="85"/>
      <c r="GLF8" s="85"/>
      <c r="GLG8" s="85"/>
      <c r="GLH8" s="85"/>
      <c r="GLI8" s="85"/>
      <c r="GLJ8" s="85"/>
      <c r="GLK8" s="85"/>
      <c r="GLL8" s="85"/>
      <c r="GLM8" s="85"/>
      <c r="GLN8" s="85"/>
      <c r="GLO8" s="85"/>
      <c r="GLP8" s="85"/>
      <c r="GLQ8" s="85"/>
      <c r="GLR8" s="85"/>
      <c r="GLS8" s="85"/>
      <c r="GLT8" s="85"/>
      <c r="GLU8" s="85"/>
      <c r="GLV8" s="85"/>
      <c r="GLW8" s="85"/>
      <c r="GLX8" s="85"/>
      <c r="GLY8" s="85"/>
      <c r="GLZ8" s="85"/>
      <c r="GMA8" s="85"/>
      <c r="GMB8" s="85"/>
      <c r="GMC8" s="85"/>
      <c r="GMD8" s="85"/>
      <c r="GME8" s="85"/>
      <c r="GMF8" s="85"/>
      <c r="GMG8" s="85"/>
      <c r="GMH8" s="85"/>
      <c r="GMI8" s="85"/>
      <c r="GMJ8" s="85"/>
      <c r="GMK8" s="85"/>
      <c r="GML8" s="85"/>
      <c r="GMM8" s="85"/>
      <c r="GMN8" s="85"/>
      <c r="GMO8" s="85"/>
      <c r="GMP8" s="85"/>
      <c r="GMQ8" s="85"/>
      <c r="GMR8" s="85"/>
      <c r="GMS8" s="85"/>
      <c r="GMT8" s="85"/>
      <c r="GMU8" s="85"/>
      <c r="GMV8" s="85"/>
      <c r="GMW8" s="85"/>
      <c r="GMX8" s="85"/>
      <c r="GMY8" s="85"/>
      <c r="GMZ8" s="85"/>
      <c r="GNA8" s="85"/>
      <c r="GNB8" s="85"/>
      <c r="GNC8" s="85"/>
      <c r="GND8" s="85"/>
      <c r="GNE8" s="85"/>
      <c r="GNF8" s="85"/>
      <c r="GNG8" s="85"/>
      <c r="GNH8" s="85"/>
      <c r="GNI8" s="85"/>
      <c r="GNJ8" s="85"/>
      <c r="GNK8" s="85"/>
      <c r="GNL8" s="85"/>
      <c r="GNM8" s="85"/>
      <c r="GNN8" s="85"/>
      <c r="GNO8" s="85"/>
      <c r="GNP8" s="85"/>
      <c r="GNQ8" s="85"/>
      <c r="GNR8" s="85"/>
      <c r="GNS8" s="85"/>
      <c r="GNT8" s="85"/>
      <c r="GNU8" s="85"/>
      <c r="GNV8" s="85"/>
      <c r="GNW8" s="85"/>
      <c r="GNX8" s="85"/>
      <c r="GNY8" s="85"/>
      <c r="GNZ8" s="85"/>
      <c r="GOA8" s="85"/>
      <c r="GOB8" s="85"/>
      <c r="GOC8" s="85"/>
      <c r="GOD8" s="85"/>
      <c r="GOE8" s="85"/>
      <c r="GOF8" s="85"/>
      <c r="GOG8" s="85"/>
      <c r="GOH8" s="85"/>
      <c r="GOI8" s="85"/>
      <c r="GOJ8" s="85"/>
      <c r="GOK8" s="85"/>
      <c r="GOL8" s="85"/>
      <c r="GOM8" s="85"/>
      <c r="GON8" s="85"/>
      <c r="GOO8" s="85"/>
      <c r="GOP8" s="85"/>
      <c r="GOQ8" s="85"/>
      <c r="GOR8" s="85"/>
      <c r="GOS8" s="85"/>
      <c r="GOT8" s="85"/>
      <c r="GOU8" s="85"/>
      <c r="GOV8" s="85"/>
      <c r="GOW8" s="85"/>
      <c r="GOX8" s="85"/>
      <c r="GOY8" s="85"/>
      <c r="GOZ8" s="85"/>
      <c r="GPA8" s="85"/>
      <c r="GPB8" s="85"/>
      <c r="GPC8" s="85"/>
      <c r="GPD8" s="85"/>
      <c r="GPE8" s="85"/>
      <c r="GPF8" s="85"/>
      <c r="GPG8" s="85"/>
      <c r="GPH8" s="85"/>
      <c r="GPI8" s="85"/>
      <c r="GPJ8" s="85"/>
      <c r="GPK8" s="85"/>
      <c r="GPL8" s="85"/>
      <c r="GPM8" s="85"/>
      <c r="GPN8" s="85"/>
      <c r="GPO8" s="85"/>
      <c r="GPP8" s="85"/>
      <c r="GPQ8" s="85"/>
      <c r="GPR8" s="85"/>
      <c r="GPS8" s="85"/>
      <c r="GPT8" s="85"/>
      <c r="GPU8" s="85"/>
      <c r="GPV8" s="85"/>
      <c r="GPW8" s="85"/>
      <c r="GPX8" s="85"/>
      <c r="GPY8" s="85"/>
      <c r="GPZ8" s="85"/>
      <c r="GQA8" s="85"/>
      <c r="GQB8" s="85"/>
      <c r="GQC8" s="85"/>
      <c r="GQD8" s="85"/>
      <c r="GQE8" s="85"/>
      <c r="GQF8" s="85"/>
      <c r="GQG8" s="85"/>
      <c r="GQH8" s="85"/>
      <c r="GQI8" s="85"/>
      <c r="GQJ8" s="85"/>
      <c r="GQK8" s="85"/>
      <c r="GQL8" s="85"/>
      <c r="GQM8" s="85"/>
      <c r="GQN8" s="85"/>
      <c r="GQO8" s="85"/>
      <c r="GQP8" s="85"/>
      <c r="GQQ8" s="85"/>
      <c r="GQR8" s="85"/>
      <c r="GQS8" s="85"/>
      <c r="GQT8" s="85"/>
      <c r="GQU8" s="85"/>
      <c r="GQV8" s="85"/>
      <c r="GQW8" s="85"/>
      <c r="GQX8" s="85"/>
      <c r="GQY8" s="85"/>
      <c r="GQZ8" s="85"/>
      <c r="GRA8" s="85"/>
      <c r="GRB8" s="85"/>
      <c r="GRC8" s="85"/>
      <c r="GRD8" s="85"/>
      <c r="GRE8" s="85"/>
      <c r="GRF8" s="85"/>
      <c r="GRG8" s="85"/>
      <c r="GRH8" s="85"/>
      <c r="GRI8" s="85"/>
      <c r="GRJ8" s="85"/>
      <c r="GRK8" s="85"/>
      <c r="GRL8" s="85"/>
      <c r="GRM8" s="85"/>
      <c r="GRN8" s="85"/>
      <c r="GRO8" s="85"/>
      <c r="GRP8" s="85"/>
      <c r="GRQ8" s="85"/>
      <c r="GRR8" s="85"/>
      <c r="GRS8" s="85"/>
      <c r="GRT8" s="85"/>
      <c r="GRU8" s="85"/>
      <c r="GRV8" s="85"/>
      <c r="GRW8" s="85"/>
      <c r="GRX8" s="85"/>
      <c r="GRY8" s="85"/>
      <c r="GRZ8" s="85"/>
      <c r="GSA8" s="85"/>
      <c r="GSB8" s="85"/>
      <c r="GSC8" s="85"/>
      <c r="GSD8" s="85"/>
      <c r="GSE8" s="85"/>
      <c r="GSF8" s="85"/>
      <c r="GSG8" s="85"/>
      <c r="GSH8" s="85"/>
      <c r="GSI8" s="85"/>
      <c r="GSJ8" s="85"/>
      <c r="GSK8" s="85"/>
      <c r="GSL8" s="85"/>
      <c r="GSM8" s="85"/>
      <c r="GSN8" s="85"/>
      <c r="GSO8" s="85"/>
      <c r="GSP8" s="85"/>
      <c r="GSQ8" s="85"/>
      <c r="GSR8" s="85"/>
      <c r="GSS8" s="85"/>
      <c r="GST8" s="85"/>
      <c r="GSU8" s="85"/>
      <c r="GSV8" s="85"/>
      <c r="GSW8" s="85"/>
      <c r="GSX8" s="85"/>
      <c r="GSY8" s="85"/>
      <c r="GSZ8" s="85"/>
      <c r="GTA8" s="85"/>
      <c r="GTB8" s="85"/>
      <c r="GTC8" s="85"/>
      <c r="GTD8" s="85"/>
      <c r="GTE8" s="85"/>
      <c r="GTF8" s="85"/>
      <c r="GTG8" s="85"/>
      <c r="GTH8" s="85"/>
      <c r="GTI8" s="85"/>
      <c r="GTJ8" s="85"/>
      <c r="GTK8" s="85"/>
      <c r="GTL8" s="85"/>
      <c r="GTM8" s="85"/>
      <c r="GTN8" s="85"/>
      <c r="GTO8" s="85"/>
      <c r="GTP8" s="85"/>
      <c r="GTQ8" s="85"/>
      <c r="GTR8" s="85"/>
      <c r="GTS8" s="85"/>
      <c r="GTT8" s="85"/>
      <c r="GTU8" s="85"/>
      <c r="GTV8" s="85"/>
      <c r="GTW8" s="85"/>
      <c r="GTX8" s="85"/>
      <c r="GTY8" s="85"/>
      <c r="GTZ8" s="85"/>
      <c r="GUA8" s="85"/>
      <c r="GUB8" s="85"/>
      <c r="GUC8" s="85"/>
      <c r="GUD8" s="85"/>
      <c r="GUE8" s="85"/>
      <c r="GUF8" s="85"/>
      <c r="GUG8" s="85"/>
      <c r="GUH8" s="85"/>
      <c r="GUI8" s="85"/>
      <c r="GUJ8" s="85"/>
      <c r="GUK8" s="85"/>
      <c r="GUL8" s="85"/>
      <c r="GUM8" s="85"/>
      <c r="GUN8" s="85"/>
      <c r="GUO8" s="85"/>
      <c r="GUP8" s="85"/>
      <c r="GUQ8" s="85"/>
      <c r="GUR8" s="85"/>
      <c r="GUS8" s="85"/>
      <c r="GUT8" s="85"/>
      <c r="GUU8" s="85"/>
      <c r="GUV8" s="85"/>
      <c r="GUW8" s="85"/>
      <c r="GUX8" s="85"/>
      <c r="GUY8" s="85"/>
      <c r="GUZ8" s="85"/>
      <c r="GVA8" s="85"/>
      <c r="GVB8" s="85"/>
      <c r="GVC8" s="85"/>
      <c r="GVD8" s="85"/>
      <c r="GVE8" s="85"/>
      <c r="GVF8" s="85"/>
      <c r="GVG8" s="85"/>
      <c r="GVH8" s="85"/>
      <c r="GVI8" s="85"/>
      <c r="GVJ8" s="85"/>
      <c r="GVK8" s="85"/>
      <c r="GVL8" s="85"/>
      <c r="GVM8" s="85"/>
      <c r="GVN8" s="85"/>
      <c r="GVO8" s="85"/>
      <c r="GVP8" s="85"/>
      <c r="GVQ8" s="85"/>
      <c r="GVR8" s="85"/>
      <c r="GVS8" s="85"/>
      <c r="GVT8" s="85"/>
      <c r="GVU8" s="85"/>
      <c r="GVV8" s="85"/>
      <c r="GVW8" s="85"/>
      <c r="GVX8" s="85"/>
      <c r="GVY8" s="85"/>
      <c r="GVZ8" s="85"/>
      <c r="GWA8" s="85"/>
      <c r="GWB8" s="85"/>
      <c r="GWC8" s="85"/>
      <c r="GWD8" s="85"/>
      <c r="GWE8" s="85"/>
      <c r="GWF8" s="85"/>
      <c r="GWG8" s="85"/>
      <c r="GWH8" s="85"/>
      <c r="GWI8" s="85"/>
      <c r="GWJ8" s="85"/>
      <c r="GWK8" s="85"/>
      <c r="GWL8" s="85"/>
      <c r="GWM8" s="85"/>
      <c r="GWN8" s="85"/>
      <c r="GWO8" s="85"/>
      <c r="GWP8" s="85"/>
      <c r="GWQ8" s="85"/>
      <c r="GWR8" s="85"/>
      <c r="GWS8" s="85"/>
      <c r="GWT8" s="85"/>
      <c r="GWU8" s="85"/>
      <c r="GWV8" s="85"/>
      <c r="GWW8" s="85"/>
      <c r="GWX8" s="85"/>
      <c r="GWY8" s="85"/>
      <c r="GWZ8" s="85"/>
      <c r="GXA8" s="85"/>
      <c r="GXB8" s="85"/>
      <c r="GXC8" s="85"/>
      <c r="GXD8" s="85"/>
      <c r="GXE8" s="85"/>
      <c r="GXF8" s="85"/>
      <c r="GXG8" s="85"/>
      <c r="GXH8" s="85"/>
      <c r="GXI8" s="85"/>
      <c r="GXJ8" s="85"/>
      <c r="GXK8" s="85"/>
      <c r="GXL8" s="85"/>
      <c r="GXM8" s="85"/>
      <c r="GXN8" s="85"/>
      <c r="GXO8" s="85"/>
      <c r="GXP8" s="85"/>
      <c r="GXQ8" s="85"/>
      <c r="GXR8" s="85"/>
      <c r="GXS8" s="85"/>
      <c r="GXT8" s="85"/>
      <c r="GXU8" s="85"/>
      <c r="GXV8" s="85"/>
      <c r="GXW8" s="85"/>
      <c r="GXX8" s="85"/>
      <c r="GXY8" s="85"/>
      <c r="GXZ8" s="85"/>
      <c r="GYA8" s="85"/>
      <c r="GYB8" s="85"/>
      <c r="GYC8" s="85"/>
      <c r="GYD8" s="85"/>
      <c r="GYE8" s="85"/>
      <c r="GYF8" s="85"/>
      <c r="GYG8" s="85"/>
      <c r="GYH8" s="85"/>
      <c r="GYI8" s="85"/>
      <c r="GYJ8" s="85"/>
      <c r="GYK8" s="85"/>
      <c r="GYL8" s="85"/>
      <c r="GYM8" s="85"/>
      <c r="GYN8" s="85"/>
      <c r="GYO8" s="85"/>
      <c r="GYP8" s="85"/>
      <c r="GYQ8" s="85"/>
      <c r="GYR8" s="85"/>
      <c r="GYS8" s="85"/>
      <c r="GYT8" s="85"/>
      <c r="GYU8" s="85"/>
      <c r="GYV8" s="85"/>
      <c r="GYW8" s="85"/>
      <c r="GYX8" s="85"/>
      <c r="GYY8" s="85"/>
      <c r="GYZ8" s="85"/>
      <c r="GZA8" s="85"/>
      <c r="GZB8" s="85"/>
      <c r="GZC8" s="85"/>
      <c r="GZD8" s="85"/>
      <c r="GZE8" s="85"/>
      <c r="GZF8" s="85"/>
      <c r="GZG8" s="85"/>
      <c r="GZH8" s="85"/>
      <c r="GZI8" s="85"/>
      <c r="GZJ8" s="85"/>
      <c r="GZK8" s="85"/>
      <c r="GZL8" s="85"/>
      <c r="GZM8" s="85"/>
      <c r="GZN8" s="85"/>
      <c r="GZO8" s="85"/>
      <c r="GZP8" s="85"/>
      <c r="GZQ8" s="85"/>
      <c r="GZR8" s="85"/>
      <c r="GZS8" s="85"/>
      <c r="GZT8" s="85"/>
      <c r="GZU8" s="85"/>
      <c r="GZV8" s="85"/>
      <c r="GZW8" s="85"/>
      <c r="GZX8" s="85"/>
      <c r="GZY8" s="85"/>
      <c r="GZZ8" s="85"/>
      <c r="HAA8" s="85"/>
      <c r="HAB8" s="85"/>
      <c r="HAC8" s="85"/>
      <c r="HAD8" s="85"/>
      <c r="HAE8" s="85"/>
      <c r="HAF8" s="85"/>
      <c r="HAG8" s="85"/>
      <c r="HAH8" s="85"/>
      <c r="HAI8" s="85"/>
      <c r="HAJ8" s="85"/>
      <c r="HAK8" s="85"/>
      <c r="HAL8" s="85"/>
      <c r="HAM8" s="85"/>
      <c r="HAN8" s="85"/>
      <c r="HAO8" s="85"/>
      <c r="HAP8" s="85"/>
      <c r="HAQ8" s="85"/>
      <c r="HAR8" s="85"/>
      <c r="HAS8" s="85"/>
      <c r="HAT8" s="85"/>
      <c r="HAU8" s="85"/>
      <c r="HAV8" s="85"/>
      <c r="HAW8" s="85"/>
      <c r="HAX8" s="85"/>
      <c r="HAY8" s="85"/>
      <c r="HAZ8" s="85"/>
      <c r="HBA8" s="85"/>
      <c r="HBB8" s="85"/>
      <c r="HBC8" s="85"/>
      <c r="HBD8" s="85"/>
      <c r="HBE8" s="85"/>
      <c r="HBF8" s="85"/>
      <c r="HBG8" s="85"/>
      <c r="HBH8" s="85"/>
      <c r="HBI8" s="85"/>
      <c r="HBJ8" s="85"/>
      <c r="HBK8" s="85"/>
      <c r="HBL8" s="85"/>
      <c r="HBM8" s="85"/>
      <c r="HBN8" s="85"/>
      <c r="HBO8" s="85"/>
      <c r="HBP8" s="85"/>
      <c r="HBQ8" s="85"/>
      <c r="HBR8" s="85"/>
      <c r="HBS8" s="85"/>
      <c r="HBT8" s="85"/>
      <c r="HBU8" s="85"/>
      <c r="HBV8" s="85"/>
      <c r="HBW8" s="85"/>
      <c r="HBX8" s="85"/>
      <c r="HBY8" s="85"/>
      <c r="HBZ8" s="85"/>
      <c r="HCA8" s="85"/>
      <c r="HCB8" s="85"/>
      <c r="HCC8" s="85"/>
      <c r="HCD8" s="85"/>
      <c r="HCE8" s="85"/>
      <c r="HCF8" s="85"/>
      <c r="HCG8" s="85"/>
      <c r="HCH8" s="85"/>
      <c r="HCI8" s="85"/>
      <c r="HCJ8" s="85"/>
      <c r="HCK8" s="85"/>
      <c r="HCL8" s="85"/>
      <c r="HCM8" s="85"/>
      <c r="HCN8" s="85"/>
      <c r="HCO8" s="85"/>
      <c r="HCP8" s="85"/>
      <c r="HCQ8" s="85"/>
      <c r="HCR8" s="85"/>
      <c r="HCS8" s="85"/>
      <c r="HCT8" s="85"/>
      <c r="HCU8" s="85"/>
      <c r="HCV8" s="85"/>
      <c r="HCW8" s="85"/>
      <c r="HCX8" s="85"/>
      <c r="HCY8" s="85"/>
      <c r="HCZ8" s="85"/>
      <c r="HDA8" s="85"/>
      <c r="HDB8" s="85"/>
      <c r="HDC8" s="85"/>
      <c r="HDD8" s="85"/>
      <c r="HDE8" s="85"/>
      <c r="HDF8" s="85"/>
      <c r="HDG8" s="85"/>
      <c r="HDH8" s="85"/>
      <c r="HDI8" s="85"/>
      <c r="HDJ8" s="85"/>
      <c r="HDK8" s="85"/>
      <c r="HDL8" s="85"/>
      <c r="HDM8" s="85"/>
      <c r="HDN8" s="85"/>
      <c r="HDO8" s="85"/>
      <c r="HDP8" s="85"/>
      <c r="HDQ8" s="85"/>
      <c r="HDR8" s="85"/>
      <c r="HDS8" s="85"/>
      <c r="HDT8" s="85"/>
      <c r="HDU8" s="85"/>
      <c r="HDV8" s="85"/>
      <c r="HDW8" s="85"/>
      <c r="HDX8" s="85"/>
      <c r="HDY8" s="85"/>
      <c r="HDZ8" s="85"/>
      <c r="HEA8" s="85"/>
      <c r="HEB8" s="85"/>
      <c r="HEC8" s="85"/>
      <c r="HED8" s="85"/>
      <c r="HEE8" s="85"/>
      <c r="HEF8" s="85"/>
      <c r="HEG8" s="85"/>
      <c r="HEH8" s="85"/>
      <c r="HEI8" s="85"/>
      <c r="HEJ8" s="85"/>
      <c r="HEK8" s="85"/>
      <c r="HEL8" s="85"/>
      <c r="HEM8" s="85"/>
      <c r="HEN8" s="85"/>
      <c r="HEO8" s="85"/>
      <c r="HEP8" s="85"/>
      <c r="HEQ8" s="85"/>
      <c r="HER8" s="85"/>
      <c r="HES8" s="85"/>
      <c r="HET8" s="85"/>
      <c r="HEU8" s="85"/>
      <c r="HEV8" s="85"/>
      <c r="HEW8" s="85"/>
      <c r="HEX8" s="85"/>
      <c r="HEY8" s="85"/>
      <c r="HEZ8" s="85"/>
      <c r="HFA8" s="85"/>
      <c r="HFB8" s="85"/>
      <c r="HFC8" s="85"/>
      <c r="HFD8" s="85"/>
      <c r="HFE8" s="85"/>
      <c r="HFF8" s="85"/>
      <c r="HFG8" s="85"/>
      <c r="HFH8" s="85"/>
      <c r="HFI8" s="85"/>
      <c r="HFJ8" s="85"/>
      <c r="HFK8" s="85"/>
      <c r="HFL8" s="85"/>
      <c r="HFM8" s="85"/>
      <c r="HFN8" s="85"/>
      <c r="HFO8" s="85"/>
      <c r="HFP8" s="85"/>
      <c r="HFQ8" s="85"/>
      <c r="HFR8" s="85"/>
      <c r="HFS8" s="85"/>
      <c r="HFT8" s="85"/>
      <c r="HFU8" s="85"/>
      <c r="HFV8" s="85"/>
      <c r="HFW8" s="85"/>
      <c r="HFX8" s="85"/>
      <c r="HFY8" s="85"/>
      <c r="HFZ8" s="85"/>
      <c r="HGA8" s="85"/>
      <c r="HGB8" s="85"/>
      <c r="HGC8" s="85"/>
      <c r="HGD8" s="85"/>
      <c r="HGE8" s="85"/>
      <c r="HGF8" s="85"/>
      <c r="HGG8" s="85"/>
      <c r="HGH8" s="85"/>
      <c r="HGI8" s="85"/>
      <c r="HGJ8" s="85"/>
      <c r="HGK8" s="85"/>
      <c r="HGL8" s="85"/>
      <c r="HGM8" s="85"/>
      <c r="HGN8" s="85"/>
      <c r="HGO8" s="85"/>
      <c r="HGP8" s="85"/>
      <c r="HGQ8" s="85"/>
      <c r="HGR8" s="85"/>
      <c r="HGS8" s="85"/>
      <c r="HGT8" s="85"/>
      <c r="HGU8" s="85"/>
      <c r="HGV8" s="85"/>
      <c r="HGW8" s="85"/>
      <c r="HGX8" s="85"/>
      <c r="HGY8" s="85"/>
      <c r="HGZ8" s="85"/>
      <c r="HHA8" s="85"/>
      <c r="HHB8" s="85"/>
      <c r="HHC8" s="85"/>
      <c r="HHD8" s="85"/>
      <c r="HHE8" s="85"/>
      <c r="HHF8" s="85"/>
      <c r="HHG8" s="85"/>
      <c r="HHH8" s="85"/>
      <c r="HHI8" s="85"/>
      <c r="HHJ8" s="85"/>
      <c r="HHK8" s="85"/>
      <c r="HHL8" s="85"/>
      <c r="HHM8" s="85"/>
      <c r="HHN8" s="85"/>
      <c r="HHO8" s="85"/>
      <c r="HHP8" s="85"/>
      <c r="HHQ8" s="85"/>
      <c r="HHR8" s="85"/>
      <c r="HHS8" s="85"/>
      <c r="HHT8" s="85"/>
      <c r="HHU8" s="85"/>
      <c r="HHV8" s="85"/>
      <c r="HHW8" s="85"/>
      <c r="HHX8" s="85"/>
      <c r="HHY8" s="85"/>
      <c r="HHZ8" s="85"/>
      <c r="HIA8" s="85"/>
      <c r="HIB8" s="85"/>
      <c r="HIC8" s="85"/>
      <c r="HID8" s="85"/>
      <c r="HIE8" s="85"/>
      <c r="HIF8" s="85"/>
      <c r="HIG8" s="85"/>
      <c r="HIH8" s="85"/>
      <c r="HII8" s="85"/>
      <c r="HIJ8" s="85"/>
      <c r="HIK8" s="85"/>
      <c r="HIL8" s="85"/>
      <c r="HIM8" s="85"/>
      <c r="HIN8" s="85"/>
      <c r="HIO8" s="85"/>
      <c r="HIP8" s="85"/>
      <c r="HIQ8" s="85"/>
      <c r="HIR8" s="85"/>
      <c r="HIS8" s="85"/>
      <c r="HIT8" s="85"/>
      <c r="HIU8" s="85"/>
      <c r="HIV8" s="85"/>
      <c r="HIW8" s="85"/>
      <c r="HIX8" s="85"/>
      <c r="HIY8" s="85"/>
      <c r="HIZ8" s="85"/>
      <c r="HJA8" s="85"/>
      <c r="HJB8" s="85"/>
      <c r="HJC8" s="85"/>
      <c r="HJD8" s="85"/>
      <c r="HJE8" s="85"/>
      <c r="HJF8" s="85"/>
      <c r="HJG8" s="85"/>
      <c r="HJH8" s="85"/>
      <c r="HJI8" s="85"/>
      <c r="HJJ8" s="85"/>
      <c r="HJK8" s="85"/>
      <c r="HJL8" s="85"/>
      <c r="HJM8" s="85"/>
      <c r="HJN8" s="85"/>
      <c r="HJO8" s="85"/>
      <c r="HJP8" s="85"/>
      <c r="HJQ8" s="85"/>
      <c r="HJR8" s="85"/>
      <c r="HJS8" s="85"/>
      <c r="HJT8" s="85"/>
      <c r="HJU8" s="85"/>
      <c r="HJV8" s="85"/>
      <c r="HJW8" s="85"/>
      <c r="HJX8" s="85"/>
      <c r="HJY8" s="85"/>
      <c r="HJZ8" s="85"/>
      <c r="HKA8" s="85"/>
      <c r="HKB8" s="85"/>
      <c r="HKC8" s="85"/>
      <c r="HKD8" s="85"/>
      <c r="HKE8" s="85"/>
      <c r="HKF8" s="85"/>
      <c r="HKG8" s="85"/>
      <c r="HKH8" s="85"/>
      <c r="HKI8" s="85"/>
      <c r="HKJ8" s="85"/>
      <c r="HKK8" s="85"/>
      <c r="HKL8" s="85"/>
      <c r="HKM8" s="85"/>
      <c r="HKN8" s="85"/>
      <c r="HKO8" s="85"/>
      <c r="HKP8" s="85"/>
      <c r="HKQ8" s="85"/>
      <c r="HKR8" s="85"/>
      <c r="HKS8" s="85"/>
      <c r="HKT8" s="85"/>
      <c r="HKU8" s="85"/>
      <c r="HKV8" s="85"/>
      <c r="HKW8" s="85"/>
      <c r="HKX8" s="85"/>
      <c r="HKY8" s="85"/>
      <c r="HKZ8" s="85"/>
      <c r="HLA8" s="85"/>
      <c r="HLB8" s="85"/>
      <c r="HLC8" s="85"/>
      <c r="HLD8" s="85"/>
      <c r="HLE8" s="85"/>
      <c r="HLF8" s="85"/>
      <c r="HLG8" s="85"/>
      <c r="HLH8" s="85"/>
      <c r="HLI8" s="85"/>
      <c r="HLJ8" s="85"/>
      <c r="HLK8" s="85"/>
      <c r="HLL8" s="85"/>
      <c r="HLM8" s="85"/>
      <c r="HLN8" s="85"/>
      <c r="HLO8" s="85"/>
      <c r="HLP8" s="85"/>
      <c r="HLQ8" s="85"/>
      <c r="HLR8" s="85"/>
      <c r="HLS8" s="85"/>
      <c r="HLT8" s="85"/>
      <c r="HLU8" s="85"/>
      <c r="HLV8" s="85"/>
      <c r="HLW8" s="85"/>
      <c r="HLX8" s="85"/>
      <c r="HLY8" s="85"/>
      <c r="HLZ8" s="85"/>
      <c r="HMA8" s="85"/>
      <c r="HMB8" s="85"/>
      <c r="HMC8" s="85"/>
      <c r="HMD8" s="85"/>
      <c r="HME8" s="85"/>
      <c r="HMF8" s="85"/>
      <c r="HMG8" s="85"/>
      <c r="HMH8" s="85"/>
      <c r="HMI8" s="85"/>
      <c r="HMJ8" s="85"/>
      <c r="HMK8" s="85"/>
      <c r="HML8" s="85"/>
      <c r="HMM8" s="85"/>
      <c r="HMN8" s="85"/>
      <c r="HMO8" s="85"/>
      <c r="HMP8" s="85"/>
      <c r="HMQ8" s="85"/>
      <c r="HMR8" s="85"/>
      <c r="HMS8" s="85"/>
      <c r="HMT8" s="85"/>
      <c r="HMU8" s="85"/>
      <c r="HMV8" s="85"/>
      <c r="HMW8" s="85"/>
      <c r="HMX8" s="85"/>
      <c r="HMY8" s="85"/>
      <c r="HMZ8" s="85"/>
      <c r="HNA8" s="85"/>
      <c r="HNB8" s="85"/>
      <c r="HNC8" s="85"/>
      <c r="HND8" s="85"/>
      <c r="HNE8" s="85"/>
      <c r="HNF8" s="85"/>
      <c r="HNG8" s="85"/>
      <c r="HNH8" s="85"/>
      <c r="HNI8" s="85"/>
      <c r="HNJ8" s="85"/>
      <c r="HNK8" s="85"/>
      <c r="HNL8" s="85"/>
      <c r="HNM8" s="85"/>
      <c r="HNN8" s="85"/>
      <c r="HNO8" s="85"/>
      <c r="HNP8" s="85"/>
      <c r="HNQ8" s="85"/>
      <c r="HNR8" s="85"/>
      <c r="HNS8" s="85"/>
      <c r="HNT8" s="85"/>
      <c r="HNU8" s="85"/>
      <c r="HNV8" s="85"/>
      <c r="HNW8" s="85"/>
      <c r="HNX8" s="85"/>
      <c r="HNY8" s="85"/>
      <c r="HNZ8" s="85"/>
      <c r="HOA8" s="85"/>
      <c r="HOB8" s="85"/>
      <c r="HOC8" s="85"/>
      <c r="HOD8" s="85"/>
      <c r="HOE8" s="85"/>
      <c r="HOF8" s="85"/>
      <c r="HOG8" s="85"/>
      <c r="HOH8" s="85"/>
      <c r="HOI8" s="85"/>
      <c r="HOJ8" s="85"/>
      <c r="HOK8" s="85"/>
      <c r="HOL8" s="85"/>
      <c r="HOM8" s="85"/>
      <c r="HON8" s="85"/>
      <c r="HOO8" s="85"/>
      <c r="HOP8" s="85"/>
      <c r="HOQ8" s="85"/>
      <c r="HOR8" s="85"/>
      <c r="HOS8" s="85"/>
      <c r="HOT8" s="85"/>
      <c r="HOU8" s="85"/>
      <c r="HOV8" s="85"/>
      <c r="HOW8" s="85"/>
      <c r="HOX8" s="85"/>
      <c r="HOY8" s="85"/>
      <c r="HOZ8" s="85"/>
      <c r="HPA8" s="85"/>
      <c r="HPB8" s="85"/>
      <c r="HPC8" s="85"/>
      <c r="HPD8" s="85"/>
      <c r="HPE8" s="85"/>
      <c r="HPF8" s="85"/>
      <c r="HPG8" s="85"/>
      <c r="HPH8" s="85"/>
      <c r="HPI8" s="85"/>
      <c r="HPJ8" s="85"/>
      <c r="HPK8" s="85"/>
      <c r="HPL8" s="85"/>
      <c r="HPM8" s="85"/>
      <c r="HPN8" s="85"/>
      <c r="HPO8" s="85"/>
      <c r="HPP8" s="85"/>
      <c r="HPQ8" s="85"/>
      <c r="HPR8" s="85"/>
      <c r="HPS8" s="85"/>
      <c r="HPT8" s="85"/>
      <c r="HPU8" s="85"/>
      <c r="HPV8" s="85"/>
      <c r="HPW8" s="85"/>
      <c r="HPX8" s="85"/>
      <c r="HPY8" s="85"/>
      <c r="HPZ8" s="85"/>
      <c r="HQA8" s="85"/>
      <c r="HQB8" s="85"/>
      <c r="HQC8" s="85"/>
      <c r="HQD8" s="85"/>
      <c r="HQE8" s="85"/>
      <c r="HQF8" s="85"/>
      <c r="HQG8" s="85"/>
      <c r="HQH8" s="85"/>
      <c r="HQI8" s="85"/>
      <c r="HQJ8" s="85"/>
      <c r="HQK8" s="85"/>
      <c r="HQL8" s="85"/>
      <c r="HQM8" s="85"/>
      <c r="HQN8" s="85"/>
      <c r="HQO8" s="85"/>
      <c r="HQP8" s="85"/>
      <c r="HQQ8" s="85"/>
      <c r="HQR8" s="85"/>
      <c r="HQS8" s="85"/>
      <c r="HQT8" s="85"/>
      <c r="HQU8" s="85"/>
      <c r="HQV8" s="85"/>
      <c r="HQW8" s="85"/>
      <c r="HQX8" s="85"/>
      <c r="HQY8" s="85"/>
      <c r="HQZ8" s="85"/>
      <c r="HRA8" s="85"/>
      <c r="HRB8" s="85"/>
      <c r="HRC8" s="85"/>
      <c r="HRD8" s="85"/>
      <c r="HRE8" s="85"/>
      <c r="HRF8" s="85"/>
      <c r="HRG8" s="85"/>
      <c r="HRH8" s="85"/>
      <c r="HRI8" s="85"/>
      <c r="HRJ8" s="85"/>
      <c r="HRK8" s="85"/>
      <c r="HRL8" s="85"/>
      <c r="HRM8" s="85"/>
      <c r="HRN8" s="85"/>
      <c r="HRO8" s="85"/>
      <c r="HRP8" s="85"/>
      <c r="HRQ8" s="85"/>
      <c r="HRR8" s="85"/>
      <c r="HRS8" s="85"/>
      <c r="HRT8" s="85"/>
      <c r="HRU8" s="85"/>
      <c r="HRV8" s="85"/>
      <c r="HRW8" s="85"/>
      <c r="HRX8" s="85"/>
      <c r="HRY8" s="85"/>
      <c r="HRZ8" s="85"/>
      <c r="HSA8" s="85"/>
      <c r="HSB8" s="85"/>
      <c r="HSC8" s="85"/>
      <c r="HSD8" s="85"/>
      <c r="HSE8" s="85"/>
      <c r="HSF8" s="85"/>
      <c r="HSG8" s="85"/>
      <c r="HSH8" s="85"/>
      <c r="HSI8" s="85"/>
      <c r="HSJ8" s="85"/>
      <c r="HSK8" s="85"/>
      <c r="HSL8" s="85"/>
      <c r="HSM8" s="85"/>
      <c r="HSN8" s="85"/>
      <c r="HSO8" s="85"/>
      <c r="HSP8" s="85"/>
      <c r="HSQ8" s="85"/>
      <c r="HSR8" s="85"/>
      <c r="HSS8" s="85"/>
      <c r="HST8" s="85"/>
      <c r="HSU8" s="85"/>
      <c r="HSV8" s="85"/>
      <c r="HSW8" s="85"/>
      <c r="HSX8" s="85"/>
      <c r="HSY8" s="85"/>
      <c r="HSZ8" s="85"/>
      <c r="HTA8" s="85"/>
      <c r="HTB8" s="85"/>
      <c r="HTC8" s="85"/>
      <c r="HTD8" s="85"/>
      <c r="HTE8" s="85"/>
      <c r="HTF8" s="85"/>
      <c r="HTG8" s="85"/>
      <c r="HTH8" s="85"/>
      <c r="HTI8" s="85"/>
      <c r="HTJ8" s="85"/>
      <c r="HTK8" s="85"/>
      <c r="HTL8" s="85"/>
      <c r="HTM8" s="85"/>
      <c r="HTN8" s="85"/>
      <c r="HTO8" s="85"/>
      <c r="HTP8" s="85"/>
      <c r="HTQ8" s="85"/>
      <c r="HTR8" s="85"/>
      <c r="HTS8" s="85"/>
      <c r="HTT8" s="85"/>
      <c r="HTU8" s="85"/>
      <c r="HTV8" s="85"/>
      <c r="HTW8" s="85"/>
      <c r="HTX8" s="85"/>
      <c r="HTY8" s="85"/>
      <c r="HTZ8" s="85"/>
      <c r="HUA8" s="85"/>
      <c r="HUB8" s="85"/>
      <c r="HUC8" s="85"/>
      <c r="HUD8" s="85"/>
      <c r="HUE8" s="85"/>
      <c r="HUF8" s="85"/>
      <c r="HUG8" s="85"/>
      <c r="HUH8" s="85"/>
      <c r="HUI8" s="85"/>
      <c r="HUJ8" s="85"/>
      <c r="HUK8" s="85"/>
      <c r="HUL8" s="85"/>
      <c r="HUM8" s="85"/>
      <c r="HUN8" s="85"/>
      <c r="HUO8" s="85"/>
      <c r="HUP8" s="85"/>
      <c r="HUQ8" s="85"/>
      <c r="HUR8" s="85"/>
      <c r="HUS8" s="85"/>
      <c r="HUT8" s="85"/>
      <c r="HUU8" s="85"/>
      <c r="HUV8" s="85"/>
      <c r="HUW8" s="85"/>
      <c r="HUX8" s="85"/>
      <c r="HUY8" s="85"/>
      <c r="HUZ8" s="85"/>
      <c r="HVA8" s="85"/>
      <c r="HVB8" s="85"/>
      <c r="HVC8" s="85"/>
      <c r="HVD8" s="85"/>
      <c r="HVE8" s="85"/>
      <c r="HVF8" s="85"/>
      <c r="HVG8" s="85"/>
      <c r="HVH8" s="85"/>
      <c r="HVI8" s="85"/>
      <c r="HVJ8" s="85"/>
      <c r="HVK8" s="85"/>
      <c r="HVL8" s="85"/>
      <c r="HVM8" s="85"/>
      <c r="HVN8" s="85"/>
      <c r="HVO8" s="85"/>
      <c r="HVP8" s="85"/>
      <c r="HVQ8" s="85"/>
      <c r="HVR8" s="85"/>
      <c r="HVS8" s="85"/>
      <c r="HVT8" s="85"/>
      <c r="HVU8" s="85"/>
      <c r="HVV8" s="85"/>
      <c r="HVW8" s="85"/>
      <c r="HVX8" s="85"/>
      <c r="HVY8" s="85"/>
      <c r="HVZ8" s="85"/>
      <c r="HWA8" s="85"/>
      <c r="HWB8" s="85"/>
      <c r="HWC8" s="85"/>
      <c r="HWD8" s="85"/>
      <c r="HWE8" s="85"/>
      <c r="HWF8" s="85"/>
      <c r="HWG8" s="85"/>
      <c r="HWH8" s="85"/>
      <c r="HWI8" s="85"/>
      <c r="HWJ8" s="85"/>
      <c r="HWK8" s="85"/>
      <c r="HWL8" s="85"/>
      <c r="HWM8" s="85"/>
      <c r="HWN8" s="85"/>
      <c r="HWO8" s="85"/>
      <c r="HWP8" s="85"/>
      <c r="HWQ8" s="85"/>
      <c r="HWR8" s="85"/>
      <c r="HWS8" s="85"/>
      <c r="HWT8" s="85"/>
      <c r="HWU8" s="85"/>
      <c r="HWV8" s="85"/>
      <c r="HWW8" s="85"/>
      <c r="HWX8" s="85"/>
      <c r="HWY8" s="85"/>
      <c r="HWZ8" s="85"/>
      <c r="HXA8" s="85"/>
      <c r="HXB8" s="85"/>
      <c r="HXC8" s="85"/>
      <c r="HXD8" s="85"/>
      <c r="HXE8" s="85"/>
      <c r="HXF8" s="85"/>
      <c r="HXG8" s="85"/>
      <c r="HXH8" s="85"/>
      <c r="HXI8" s="85"/>
      <c r="HXJ8" s="85"/>
      <c r="HXK8" s="85"/>
      <c r="HXL8" s="85"/>
      <c r="HXM8" s="85"/>
      <c r="HXN8" s="85"/>
      <c r="HXO8" s="85"/>
      <c r="HXP8" s="85"/>
      <c r="HXQ8" s="85"/>
      <c r="HXR8" s="85"/>
      <c r="HXS8" s="85"/>
      <c r="HXT8" s="85"/>
      <c r="HXU8" s="85"/>
      <c r="HXV8" s="85"/>
      <c r="HXW8" s="85"/>
      <c r="HXX8" s="85"/>
      <c r="HXY8" s="85"/>
      <c r="HXZ8" s="85"/>
      <c r="HYA8" s="85"/>
      <c r="HYB8" s="85"/>
      <c r="HYC8" s="85"/>
      <c r="HYD8" s="85"/>
      <c r="HYE8" s="85"/>
      <c r="HYF8" s="85"/>
      <c r="HYG8" s="85"/>
      <c r="HYH8" s="85"/>
      <c r="HYI8" s="85"/>
      <c r="HYJ8" s="85"/>
      <c r="HYK8" s="85"/>
      <c r="HYL8" s="85"/>
      <c r="HYM8" s="85"/>
      <c r="HYN8" s="85"/>
      <c r="HYO8" s="85"/>
      <c r="HYP8" s="85"/>
      <c r="HYQ8" s="85"/>
      <c r="HYR8" s="85"/>
      <c r="HYS8" s="85"/>
      <c r="HYT8" s="85"/>
      <c r="HYU8" s="85"/>
      <c r="HYV8" s="85"/>
      <c r="HYW8" s="85"/>
      <c r="HYX8" s="85"/>
      <c r="HYY8" s="85"/>
      <c r="HYZ8" s="85"/>
      <c r="HZA8" s="85"/>
      <c r="HZB8" s="85"/>
      <c r="HZC8" s="85"/>
      <c r="HZD8" s="85"/>
      <c r="HZE8" s="85"/>
      <c r="HZF8" s="85"/>
      <c r="HZG8" s="85"/>
      <c r="HZH8" s="85"/>
      <c r="HZI8" s="85"/>
      <c r="HZJ8" s="85"/>
      <c r="HZK8" s="85"/>
      <c r="HZL8" s="85"/>
      <c r="HZM8" s="85"/>
      <c r="HZN8" s="85"/>
      <c r="HZO8" s="85"/>
      <c r="HZP8" s="85"/>
      <c r="HZQ8" s="85"/>
      <c r="HZR8" s="85"/>
      <c r="HZS8" s="85"/>
      <c r="HZT8" s="85"/>
      <c r="HZU8" s="85"/>
      <c r="HZV8" s="85"/>
      <c r="HZW8" s="85"/>
      <c r="HZX8" s="85"/>
      <c r="HZY8" s="85"/>
      <c r="HZZ8" s="85"/>
      <c r="IAA8" s="85"/>
      <c r="IAB8" s="85"/>
      <c r="IAC8" s="85"/>
      <c r="IAD8" s="85"/>
      <c r="IAE8" s="85"/>
      <c r="IAF8" s="85"/>
      <c r="IAG8" s="85"/>
      <c r="IAH8" s="85"/>
      <c r="IAI8" s="85"/>
      <c r="IAJ8" s="85"/>
      <c r="IAK8" s="85"/>
      <c r="IAL8" s="85"/>
      <c r="IAM8" s="85"/>
      <c r="IAN8" s="85"/>
      <c r="IAO8" s="85"/>
      <c r="IAP8" s="85"/>
      <c r="IAQ8" s="85"/>
      <c r="IAR8" s="85"/>
      <c r="IAS8" s="85"/>
      <c r="IAT8" s="85"/>
      <c r="IAU8" s="85"/>
      <c r="IAV8" s="85"/>
      <c r="IAW8" s="85"/>
      <c r="IAX8" s="85"/>
      <c r="IAY8" s="85"/>
      <c r="IAZ8" s="85"/>
      <c r="IBA8" s="85"/>
      <c r="IBB8" s="85"/>
      <c r="IBC8" s="85"/>
      <c r="IBD8" s="85"/>
      <c r="IBE8" s="85"/>
      <c r="IBF8" s="85"/>
      <c r="IBG8" s="85"/>
      <c r="IBH8" s="85"/>
      <c r="IBI8" s="85"/>
      <c r="IBJ8" s="85"/>
      <c r="IBK8" s="85"/>
      <c r="IBL8" s="85"/>
      <c r="IBM8" s="85"/>
      <c r="IBN8" s="85"/>
      <c r="IBO8" s="85"/>
      <c r="IBP8" s="85"/>
      <c r="IBQ8" s="85"/>
      <c r="IBR8" s="85"/>
      <c r="IBS8" s="85"/>
      <c r="IBT8" s="85"/>
      <c r="IBU8" s="85"/>
      <c r="IBV8" s="85"/>
      <c r="IBW8" s="85"/>
      <c r="IBX8" s="85"/>
      <c r="IBY8" s="85"/>
      <c r="IBZ8" s="85"/>
      <c r="ICA8" s="85"/>
      <c r="ICB8" s="85"/>
      <c r="ICC8" s="85"/>
      <c r="ICD8" s="85"/>
      <c r="ICE8" s="85"/>
      <c r="ICF8" s="85"/>
      <c r="ICG8" s="85"/>
      <c r="ICH8" s="85"/>
      <c r="ICI8" s="85"/>
      <c r="ICJ8" s="85"/>
      <c r="ICK8" s="85"/>
      <c r="ICL8" s="85"/>
      <c r="ICM8" s="85"/>
      <c r="ICN8" s="85"/>
      <c r="ICO8" s="85"/>
      <c r="ICP8" s="85"/>
      <c r="ICQ8" s="85"/>
      <c r="ICR8" s="85"/>
      <c r="ICS8" s="85"/>
      <c r="ICT8" s="85"/>
      <c r="ICU8" s="85"/>
      <c r="ICV8" s="85"/>
      <c r="ICW8" s="85"/>
      <c r="ICX8" s="85"/>
      <c r="ICY8" s="85"/>
      <c r="ICZ8" s="85"/>
      <c r="IDA8" s="85"/>
      <c r="IDB8" s="85"/>
      <c r="IDC8" s="85"/>
      <c r="IDD8" s="85"/>
      <c r="IDE8" s="85"/>
      <c r="IDF8" s="85"/>
      <c r="IDG8" s="85"/>
      <c r="IDH8" s="85"/>
      <c r="IDI8" s="85"/>
      <c r="IDJ8" s="85"/>
      <c r="IDK8" s="85"/>
      <c r="IDL8" s="85"/>
      <c r="IDM8" s="85"/>
      <c r="IDN8" s="85"/>
      <c r="IDO8" s="85"/>
      <c r="IDP8" s="85"/>
      <c r="IDQ8" s="85"/>
      <c r="IDR8" s="85"/>
      <c r="IDS8" s="85"/>
      <c r="IDT8" s="85"/>
      <c r="IDU8" s="85"/>
      <c r="IDV8" s="85"/>
      <c r="IDW8" s="85"/>
      <c r="IDX8" s="85"/>
      <c r="IDY8" s="85"/>
      <c r="IDZ8" s="85"/>
      <c r="IEA8" s="85"/>
      <c r="IEB8" s="85"/>
      <c r="IEC8" s="85"/>
      <c r="IED8" s="85"/>
      <c r="IEE8" s="85"/>
      <c r="IEF8" s="85"/>
      <c r="IEG8" s="85"/>
      <c r="IEH8" s="85"/>
      <c r="IEI8" s="85"/>
      <c r="IEJ8" s="85"/>
      <c r="IEK8" s="85"/>
      <c r="IEL8" s="85"/>
      <c r="IEM8" s="85"/>
      <c r="IEN8" s="85"/>
      <c r="IEO8" s="85"/>
      <c r="IEP8" s="85"/>
      <c r="IEQ8" s="85"/>
      <c r="IER8" s="85"/>
      <c r="IES8" s="85"/>
      <c r="IET8" s="85"/>
      <c r="IEU8" s="85"/>
      <c r="IEV8" s="85"/>
      <c r="IEW8" s="85"/>
      <c r="IEX8" s="85"/>
      <c r="IEY8" s="85"/>
      <c r="IEZ8" s="85"/>
      <c r="IFA8" s="85"/>
      <c r="IFB8" s="85"/>
      <c r="IFC8" s="85"/>
      <c r="IFD8" s="85"/>
      <c r="IFE8" s="85"/>
      <c r="IFF8" s="85"/>
      <c r="IFG8" s="85"/>
      <c r="IFH8" s="85"/>
      <c r="IFI8" s="85"/>
      <c r="IFJ8" s="85"/>
      <c r="IFK8" s="85"/>
      <c r="IFL8" s="85"/>
      <c r="IFM8" s="85"/>
      <c r="IFN8" s="85"/>
      <c r="IFO8" s="85"/>
      <c r="IFP8" s="85"/>
      <c r="IFQ8" s="85"/>
      <c r="IFR8" s="85"/>
      <c r="IFS8" s="85"/>
      <c r="IFT8" s="85"/>
      <c r="IFU8" s="85"/>
      <c r="IFV8" s="85"/>
      <c r="IFW8" s="85"/>
      <c r="IFX8" s="85"/>
      <c r="IFY8" s="85"/>
      <c r="IFZ8" s="85"/>
      <c r="IGA8" s="85"/>
      <c r="IGB8" s="85"/>
      <c r="IGC8" s="85"/>
      <c r="IGD8" s="85"/>
      <c r="IGE8" s="85"/>
      <c r="IGF8" s="85"/>
      <c r="IGG8" s="85"/>
      <c r="IGH8" s="85"/>
      <c r="IGI8" s="85"/>
      <c r="IGJ8" s="85"/>
      <c r="IGK8" s="85"/>
      <c r="IGL8" s="85"/>
      <c r="IGM8" s="85"/>
      <c r="IGN8" s="85"/>
      <c r="IGO8" s="85"/>
      <c r="IGP8" s="85"/>
      <c r="IGQ8" s="85"/>
      <c r="IGR8" s="85"/>
      <c r="IGS8" s="85"/>
      <c r="IGT8" s="85"/>
      <c r="IGU8" s="85"/>
      <c r="IGV8" s="85"/>
      <c r="IGW8" s="85"/>
      <c r="IGX8" s="85"/>
      <c r="IGY8" s="85"/>
      <c r="IGZ8" s="85"/>
      <c r="IHA8" s="85"/>
      <c r="IHB8" s="85"/>
      <c r="IHC8" s="85"/>
      <c r="IHD8" s="85"/>
      <c r="IHE8" s="85"/>
      <c r="IHF8" s="85"/>
      <c r="IHG8" s="85"/>
      <c r="IHH8" s="85"/>
      <c r="IHI8" s="85"/>
      <c r="IHJ8" s="85"/>
      <c r="IHK8" s="85"/>
      <c r="IHL8" s="85"/>
      <c r="IHM8" s="85"/>
      <c r="IHN8" s="85"/>
      <c r="IHO8" s="85"/>
      <c r="IHP8" s="85"/>
      <c r="IHQ8" s="85"/>
      <c r="IHR8" s="85"/>
      <c r="IHS8" s="85"/>
      <c r="IHT8" s="85"/>
      <c r="IHU8" s="85"/>
      <c r="IHV8" s="85"/>
      <c r="IHW8" s="85"/>
      <c r="IHX8" s="85"/>
      <c r="IHY8" s="85"/>
      <c r="IHZ8" s="85"/>
      <c r="IIA8" s="85"/>
      <c r="IIB8" s="85"/>
      <c r="IIC8" s="85"/>
      <c r="IID8" s="85"/>
      <c r="IIE8" s="85"/>
      <c r="IIF8" s="85"/>
      <c r="IIG8" s="85"/>
      <c r="IIH8" s="85"/>
      <c r="III8" s="85"/>
      <c r="IIJ8" s="85"/>
      <c r="IIK8" s="85"/>
      <c r="IIL8" s="85"/>
      <c r="IIM8" s="85"/>
      <c r="IIN8" s="85"/>
      <c r="IIO8" s="85"/>
      <c r="IIP8" s="85"/>
      <c r="IIQ8" s="85"/>
      <c r="IIR8" s="85"/>
      <c r="IIS8" s="85"/>
      <c r="IIT8" s="85"/>
      <c r="IIU8" s="85"/>
      <c r="IIV8" s="85"/>
      <c r="IIW8" s="85"/>
      <c r="IIX8" s="85"/>
      <c r="IIY8" s="85"/>
      <c r="IIZ8" s="85"/>
      <c r="IJA8" s="85"/>
      <c r="IJB8" s="85"/>
      <c r="IJC8" s="85"/>
      <c r="IJD8" s="85"/>
      <c r="IJE8" s="85"/>
      <c r="IJF8" s="85"/>
      <c r="IJG8" s="85"/>
      <c r="IJH8" s="85"/>
      <c r="IJI8" s="85"/>
      <c r="IJJ8" s="85"/>
      <c r="IJK8" s="85"/>
      <c r="IJL8" s="85"/>
      <c r="IJM8" s="85"/>
      <c r="IJN8" s="85"/>
      <c r="IJO8" s="85"/>
      <c r="IJP8" s="85"/>
      <c r="IJQ8" s="85"/>
      <c r="IJR8" s="85"/>
      <c r="IJS8" s="85"/>
      <c r="IJT8" s="85"/>
      <c r="IJU8" s="85"/>
      <c r="IJV8" s="85"/>
      <c r="IJW8" s="85"/>
      <c r="IJX8" s="85"/>
      <c r="IJY8" s="85"/>
      <c r="IJZ8" s="85"/>
      <c r="IKA8" s="85"/>
      <c r="IKB8" s="85"/>
      <c r="IKC8" s="85"/>
      <c r="IKD8" s="85"/>
      <c r="IKE8" s="85"/>
      <c r="IKF8" s="85"/>
      <c r="IKG8" s="85"/>
      <c r="IKH8" s="85"/>
      <c r="IKI8" s="85"/>
      <c r="IKJ8" s="85"/>
      <c r="IKK8" s="85"/>
      <c r="IKL8" s="85"/>
      <c r="IKM8" s="85"/>
      <c r="IKN8" s="85"/>
      <c r="IKO8" s="85"/>
      <c r="IKP8" s="85"/>
      <c r="IKQ8" s="85"/>
      <c r="IKR8" s="85"/>
      <c r="IKS8" s="85"/>
      <c r="IKT8" s="85"/>
      <c r="IKU8" s="85"/>
      <c r="IKV8" s="85"/>
      <c r="IKW8" s="85"/>
      <c r="IKX8" s="85"/>
      <c r="IKY8" s="85"/>
      <c r="IKZ8" s="85"/>
      <c r="ILA8" s="85"/>
      <c r="ILB8" s="85"/>
      <c r="ILC8" s="85"/>
      <c r="ILD8" s="85"/>
      <c r="ILE8" s="85"/>
      <c r="ILF8" s="85"/>
      <c r="ILG8" s="85"/>
      <c r="ILH8" s="85"/>
      <c r="ILI8" s="85"/>
      <c r="ILJ8" s="85"/>
      <c r="ILK8" s="85"/>
      <c r="ILL8" s="85"/>
      <c r="ILM8" s="85"/>
      <c r="ILN8" s="85"/>
      <c r="ILO8" s="85"/>
      <c r="ILP8" s="85"/>
      <c r="ILQ8" s="85"/>
      <c r="ILR8" s="85"/>
      <c r="ILS8" s="85"/>
      <c r="ILT8" s="85"/>
      <c r="ILU8" s="85"/>
      <c r="ILV8" s="85"/>
      <c r="ILW8" s="85"/>
      <c r="ILX8" s="85"/>
      <c r="ILY8" s="85"/>
      <c r="ILZ8" s="85"/>
      <c r="IMA8" s="85"/>
      <c r="IMB8" s="85"/>
      <c r="IMC8" s="85"/>
      <c r="IMD8" s="85"/>
      <c r="IME8" s="85"/>
      <c r="IMF8" s="85"/>
      <c r="IMG8" s="85"/>
      <c r="IMH8" s="85"/>
      <c r="IMI8" s="85"/>
      <c r="IMJ8" s="85"/>
      <c r="IMK8" s="85"/>
      <c r="IML8" s="85"/>
      <c r="IMM8" s="85"/>
      <c r="IMN8" s="85"/>
      <c r="IMO8" s="85"/>
      <c r="IMP8" s="85"/>
      <c r="IMQ8" s="85"/>
      <c r="IMR8" s="85"/>
      <c r="IMS8" s="85"/>
      <c r="IMT8" s="85"/>
      <c r="IMU8" s="85"/>
      <c r="IMV8" s="85"/>
      <c r="IMW8" s="85"/>
      <c r="IMX8" s="85"/>
      <c r="IMY8" s="85"/>
      <c r="IMZ8" s="85"/>
      <c r="INA8" s="85"/>
      <c r="INB8" s="85"/>
      <c r="INC8" s="85"/>
      <c r="IND8" s="85"/>
      <c r="INE8" s="85"/>
      <c r="INF8" s="85"/>
      <c r="ING8" s="85"/>
      <c r="INH8" s="85"/>
      <c r="INI8" s="85"/>
      <c r="INJ8" s="85"/>
      <c r="INK8" s="85"/>
      <c r="INL8" s="85"/>
      <c r="INM8" s="85"/>
      <c r="INN8" s="85"/>
      <c r="INO8" s="85"/>
      <c r="INP8" s="85"/>
      <c r="INQ8" s="85"/>
      <c r="INR8" s="85"/>
      <c r="INS8" s="85"/>
      <c r="INT8" s="85"/>
      <c r="INU8" s="85"/>
      <c r="INV8" s="85"/>
      <c r="INW8" s="85"/>
      <c r="INX8" s="85"/>
      <c r="INY8" s="85"/>
      <c r="INZ8" s="85"/>
      <c r="IOA8" s="85"/>
      <c r="IOB8" s="85"/>
      <c r="IOC8" s="85"/>
      <c r="IOD8" s="85"/>
      <c r="IOE8" s="85"/>
      <c r="IOF8" s="85"/>
      <c r="IOG8" s="85"/>
      <c r="IOH8" s="85"/>
      <c r="IOI8" s="85"/>
      <c r="IOJ8" s="85"/>
      <c r="IOK8" s="85"/>
      <c r="IOL8" s="85"/>
      <c r="IOM8" s="85"/>
      <c r="ION8" s="85"/>
      <c r="IOO8" s="85"/>
      <c r="IOP8" s="85"/>
      <c r="IOQ8" s="85"/>
      <c r="IOR8" s="85"/>
      <c r="IOS8" s="85"/>
      <c r="IOT8" s="85"/>
      <c r="IOU8" s="85"/>
      <c r="IOV8" s="85"/>
      <c r="IOW8" s="85"/>
      <c r="IOX8" s="85"/>
      <c r="IOY8" s="85"/>
      <c r="IOZ8" s="85"/>
      <c r="IPA8" s="85"/>
      <c r="IPB8" s="85"/>
      <c r="IPC8" s="85"/>
      <c r="IPD8" s="85"/>
      <c r="IPE8" s="85"/>
      <c r="IPF8" s="85"/>
      <c r="IPG8" s="85"/>
      <c r="IPH8" s="85"/>
      <c r="IPI8" s="85"/>
      <c r="IPJ8" s="85"/>
      <c r="IPK8" s="85"/>
      <c r="IPL8" s="85"/>
      <c r="IPM8" s="85"/>
      <c r="IPN8" s="85"/>
      <c r="IPO8" s="85"/>
      <c r="IPP8" s="85"/>
      <c r="IPQ8" s="85"/>
      <c r="IPR8" s="85"/>
      <c r="IPS8" s="85"/>
      <c r="IPT8" s="85"/>
      <c r="IPU8" s="85"/>
      <c r="IPV8" s="85"/>
      <c r="IPW8" s="85"/>
      <c r="IPX8" s="85"/>
      <c r="IPY8" s="85"/>
      <c r="IPZ8" s="85"/>
      <c r="IQA8" s="85"/>
      <c r="IQB8" s="85"/>
      <c r="IQC8" s="85"/>
      <c r="IQD8" s="85"/>
      <c r="IQE8" s="85"/>
      <c r="IQF8" s="85"/>
      <c r="IQG8" s="85"/>
      <c r="IQH8" s="85"/>
      <c r="IQI8" s="85"/>
      <c r="IQJ8" s="85"/>
      <c r="IQK8" s="85"/>
      <c r="IQL8" s="85"/>
      <c r="IQM8" s="85"/>
      <c r="IQN8" s="85"/>
      <c r="IQO8" s="85"/>
      <c r="IQP8" s="85"/>
      <c r="IQQ8" s="85"/>
      <c r="IQR8" s="85"/>
      <c r="IQS8" s="85"/>
      <c r="IQT8" s="85"/>
      <c r="IQU8" s="85"/>
      <c r="IQV8" s="85"/>
      <c r="IQW8" s="85"/>
      <c r="IQX8" s="85"/>
      <c r="IQY8" s="85"/>
      <c r="IQZ8" s="85"/>
      <c r="IRA8" s="85"/>
      <c r="IRB8" s="85"/>
      <c r="IRC8" s="85"/>
      <c r="IRD8" s="85"/>
      <c r="IRE8" s="85"/>
      <c r="IRF8" s="85"/>
      <c r="IRG8" s="85"/>
      <c r="IRH8" s="85"/>
      <c r="IRI8" s="85"/>
      <c r="IRJ8" s="85"/>
      <c r="IRK8" s="85"/>
      <c r="IRL8" s="85"/>
      <c r="IRM8" s="85"/>
      <c r="IRN8" s="85"/>
      <c r="IRO8" s="85"/>
      <c r="IRP8" s="85"/>
      <c r="IRQ8" s="85"/>
      <c r="IRR8" s="85"/>
      <c r="IRS8" s="85"/>
      <c r="IRT8" s="85"/>
      <c r="IRU8" s="85"/>
      <c r="IRV8" s="85"/>
      <c r="IRW8" s="85"/>
      <c r="IRX8" s="85"/>
      <c r="IRY8" s="85"/>
      <c r="IRZ8" s="85"/>
      <c r="ISA8" s="85"/>
      <c r="ISB8" s="85"/>
      <c r="ISC8" s="85"/>
      <c r="ISD8" s="85"/>
      <c r="ISE8" s="85"/>
      <c r="ISF8" s="85"/>
      <c r="ISG8" s="85"/>
      <c r="ISH8" s="85"/>
      <c r="ISI8" s="85"/>
      <c r="ISJ8" s="85"/>
      <c r="ISK8" s="85"/>
      <c r="ISL8" s="85"/>
      <c r="ISM8" s="85"/>
      <c r="ISN8" s="85"/>
      <c r="ISO8" s="85"/>
      <c r="ISP8" s="85"/>
      <c r="ISQ8" s="85"/>
      <c r="ISR8" s="85"/>
      <c r="ISS8" s="85"/>
      <c r="IST8" s="85"/>
      <c r="ISU8" s="85"/>
      <c r="ISV8" s="85"/>
      <c r="ISW8" s="85"/>
      <c r="ISX8" s="85"/>
      <c r="ISY8" s="85"/>
      <c r="ISZ8" s="85"/>
      <c r="ITA8" s="85"/>
      <c r="ITB8" s="85"/>
      <c r="ITC8" s="85"/>
      <c r="ITD8" s="85"/>
      <c r="ITE8" s="85"/>
      <c r="ITF8" s="85"/>
      <c r="ITG8" s="85"/>
      <c r="ITH8" s="85"/>
      <c r="ITI8" s="85"/>
      <c r="ITJ8" s="85"/>
      <c r="ITK8" s="85"/>
      <c r="ITL8" s="85"/>
      <c r="ITM8" s="85"/>
      <c r="ITN8" s="85"/>
      <c r="ITO8" s="85"/>
      <c r="ITP8" s="85"/>
      <c r="ITQ8" s="85"/>
      <c r="ITR8" s="85"/>
      <c r="ITS8" s="85"/>
      <c r="ITT8" s="85"/>
      <c r="ITU8" s="85"/>
      <c r="ITV8" s="85"/>
      <c r="ITW8" s="85"/>
      <c r="ITX8" s="85"/>
      <c r="ITY8" s="85"/>
      <c r="ITZ8" s="85"/>
      <c r="IUA8" s="85"/>
      <c r="IUB8" s="85"/>
      <c r="IUC8" s="85"/>
      <c r="IUD8" s="85"/>
      <c r="IUE8" s="85"/>
      <c r="IUF8" s="85"/>
      <c r="IUG8" s="85"/>
      <c r="IUH8" s="85"/>
      <c r="IUI8" s="85"/>
      <c r="IUJ8" s="85"/>
      <c r="IUK8" s="85"/>
      <c r="IUL8" s="85"/>
      <c r="IUM8" s="85"/>
      <c r="IUN8" s="85"/>
      <c r="IUO8" s="85"/>
      <c r="IUP8" s="85"/>
      <c r="IUQ8" s="85"/>
      <c r="IUR8" s="85"/>
      <c r="IUS8" s="85"/>
      <c r="IUT8" s="85"/>
      <c r="IUU8" s="85"/>
      <c r="IUV8" s="85"/>
      <c r="IUW8" s="85"/>
      <c r="IUX8" s="85"/>
      <c r="IUY8" s="85"/>
      <c r="IUZ8" s="85"/>
      <c r="IVA8" s="85"/>
      <c r="IVB8" s="85"/>
      <c r="IVC8" s="85"/>
      <c r="IVD8" s="85"/>
      <c r="IVE8" s="85"/>
      <c r="IVF8" s="85"/>
      <c r="IVG8" s="85"/>
      <c r="IVH8" s="85"/>
      <c r="IVI8" s="85"/>
      <c r="IVJ8" s="85"/>
      <c r="IVK8" s="85"/>
      <c r="IVL8" s="85"/>
      <c r="IVM8" s="85"/>
      <c r="IVN8" s="85"/>
      <c r="IVO8" s="85"/>
      <c r="IVP8" s="85"/>
      <c r="IVQ8" s="85"/>
      <c r="IVR8" s="85"/>
      <c r="IVS8" s="85"/>
      <c r="IVT8" s="85"/>
      <c r="IVU8" s="85"/>
      <c r="IVV8" s="85"/>
      <c r="IVW8" s="85"/>
      <c r="IVX8" s="85"/>
      <c r="IVY8" s="85"/>
      <c r="IVZ8" s="85"/>
      <c r="IWA8" s="85"/>
      <c r="IWB8" s="85"/>
      <c r="IWC8" s="85"/>
      <c r="IWD8" s="85"/>
      <c r="IWE8" s="85"/>
      <c r="IWF8" s="85"/>
      <c r="IWG8" s="85"/>
      <c r="IWH8" s="85"/>
      <c r="IWI8" s="85"/>
      <c r="IWJ8" s="85"/>
      <c r="IWK8" s="85"/>
      <c r="IWL8" s="85"/>
      <c r="IWM8" s="85"/>
      <c r="IWN8" s="85"/>
      <c r="IWO8" s="85"/>
      <c r="IWP8" s="85"/>
      <c r="IWQ8" s="85"/>
      <c r="IWR8" s="85"/>
      <c r="IWS8" s="85"/>
      <c r="IWT8" s="85"/>
      <c r="IWU8" s="85"/>
      <c r="IWV8" s="85"/>
      <c r="IWW8" s="85"/>
      <c r="IWX8" s="85"/>
      <c r="IWY8" s="85"/>
      <c r="IWZ8" s="85"/>
      <c r="IXA8" s="85"/>
      <c r="IXB8" s="85"/>
      <c r="IXC8" s="85"/>
      <c r="IXD8" s="85"/>
      <c r="IXE8" s="85"/>
      <c r="IXF8" s="85"/>
      <c r="IXG8" s="85"/>
      <c r="IXH8" s="85"/>
      <c r="IXI8" s="85"/>
      <c r="IXJ8" s="85"/>
      <c r="IXK8" s="85"/>
      <c r="IXL8" s="85"/>
      <c r="IXM8" s="85"/>
      <c r="IXN8" s="85"/>
      <c r="IXO8" s="85"/>
      <c r="IXP8" s="85"/>
      <c r="IXQ8" s="85"/>
      <c r="IXR8" s="85"/>
      <c r="IXS8" s="85"/>
      <c r="IXT8" s="85"/>
      <c r="IXU8" s="85"/>
      <c r="IXV8" s="85"/>
      <c r="IXW8" s="85"/>
      <c r="IXX8" s="85"/>
      <c r="IXY8" s="85"/>
      <c r="IXZ8" s="85"/>
      <c r="IYA8" s="85"/>
      <c r="IYB8" s="85"/>
      <c r="IYC8" s="85"/>
      <c r="IYD8" s="85"/>
      <c r="IYE8" s="85"/>
      <c r="IYF8" s="85"/>
      <c r="IYG8" s="85"/>
      <c r="IYH8" s="85"/>
      <c r="IYI8" s="85"/>
      <c r="IYJ8" s="85"/>
      <c r="IYK8" s="85"/>
      <c r="IYL8" s="85"/>
      <c r="IYM8" s="85"/>
      <c r="IYN8" s="85"/>
      <c r="IYO8" s="85"/>
      <c r="IYP8" s="85"/>
      <c r="IYQ8" s="85"/>
      <c r="IYR8" s="85"/>
      <c r="IYS8" s="85"/>
      <c r="IYT8" s="85"/>
      <c r="IYU8" s="85"/>
      <c r="IYV8" s="85"/>
      <c r="IYW8" s="85"/>
      <c r="IYX8" s="85"/>
      <c r="IYY8" s="85"/>
      <c r="IYZ8" s="85"/>
      <c r="IZA8" s="85"/>
      <c r="IZB8" s="85"/>
      <c r="IZC8" s="85"/>
      <c r="IZD8" s="85"/>
      <c r="IZE8" s="85"/>
      <c r="IZF8" s="85"/>
      <c r="IZG8" s="85"/>
      <c r="IZH8" s="85"/>
      <c r="IZI8" s="85"/>
      <c r="IZJ8" s="85"/>
      <c r="IZK8" s="85"/>
      <c r="IZL8" s="85"/>
      <c r="IZM8" s="85"/>
      <c r="IZN8" s="85"/>
      <c r="IZO8" s="85"/>
      <c r="IZP8" s="85"/>
      <c r="IZQ8" s="85"/>
      <c r="IZR8" s="85"/>
      <c r="IZS8" s="85"/>
      <c r="IZT8" s="85"/>
      <c r="IZU8" s="85"/>
      <c r="IZV8" s="85"/>
      <c r="IZW8" s="85"/>
      <c r="IZX8" s="85"/>
      <c r="IZY8" s="85"/>
      <c r="IZZ8" s="85"/>
      <c r="JAA8" s="85"/>
      <c r="JAB8" s="85"/>
      <c r="JAC8" s="85"/>
      <c r="JAD8" s="85"/>
      <c r="JAE8" s="85"/>
      <c r="JAF8" s="85"/>
      <c r="JAG8" s="85"/>
      <c r="JAH8" s="85"/>
      <c r="JAI8" s="85"/>
      <c r="JAJ8" s="85"/>
      <c r="JAK8" s="85"/>
      <c r="JAL8" s="85"/>
      <c r="JAM8" s="85"/>
      <c r="JAN8" s="85"/>
      <c r="JAO8" s="85"/>
      <c r="JAP8" s="85"/>
      <c r="JAQ8" s="85"/>
      <c r="JAR8" s="85"/>
      <c r="JAS8" s="85"/>
      <c r="JAT8" s="85"/>
      <c r="JAU8" s="85"/>
      <c r="JAV8" s="85"/>
      <c r="JAW8" s="85"/>
      <c r="JAX8" s="85"/>
      <c r="JAY8" s="85"/>
      <c r="JAZ8" s="85"/>
      <c r="JBA8" s="85"/>
      <c r="JBB8" s="85"/>
      <c r="JBC8" s="85"/>
      <c r="JBD8" s="85"/>
      <c r="JBE8" s="85"/>
      <c r="JBF8" s="85"/>
      <c r="JBG8" s="85"/>
      <c r="JBH8" s="85"/>
      <c r="JBI8" s="85"/>
      <c r="JBJ8" s="85"/>
      <c r="JBK8" s="85"/>
      <c r="JBL8" s="85"/>
      <c r="JBM8" s="85"/>
      <c r="JBN8" s="85"/>
      <c r="JBO8" s="85"/>
      <c r="JBP8" s="85"/>
      <c r="JBQ8" s="85"/>
      <c r="JBR8" s="85"/>
      <c r="JBS8" s="85"/>
      <c r="JBT8" s="85"/>
      <c r="JBU8" s="85"/>
      <c r="JBV8" s="85"/>
      <c r="JBW8" s="85"/>
      <c r="JBX8" s="85"/>
      <c r="JBY8" s="85"/>
      <c r="JBZ8" s="85"/>
      <c r="JCA8" s="85"/>
      <c r="JCB8" s="85"/>
      <c r="JCC8" s="85"/>
      <c r="JCD8" s="85"/>
      <c r="JCE8" s="85"/>
      <c r="JCF8" s="85"/>
      <c r="JCG8" s="85"/>
      <c r="JCH8" s="85"/>
      <c r="JCI8" s="85"/>
      <c r="JCJ8" s="85"/>
      <c r="JCK8" s="85"/>
      <c r="JCL8" s="85"/>
      <c r="JCM8" s="85"/>
      <c r="JCN8" s="85"/>
      <c r="JCO8" s="85"/>
      <c r="JCP8" s="85"/>
      <c r="JCQ8" s="85"/>
      <c r="JCR8" s="85"/>
      <c r="JCS8" s="85"/>
      <c r="JCT8" s="85"/>
      <c r="JCU8" s="85"/>
      <c r="JCV8" s="85"/>
      <c r="JCW8" s="85"/>
      <c r="JCX8" s="85"/>
      <c r="JCY8" s="85"/>
      <c r="JCZ8" s="85"/>
      <c r="JDA8" s="85"/>
      <c r="JDB8" s="85"/>
      <c r="JDC8" s="85"/>
      <c r="JDD8" s="85"/>
      <c r="JDE8" s="85"/>
      <c r="JDF8" s="85"/>
      <c r="JDG8" s="85"/>
      <c r="JDH8" s="85"/>
      <c r="JDI8" s="85"/>
      <c r="JDJ8" s="85"/>
      <c r="JDK8" s="85"/>
      <c r="JDL8" s="85"/>
      <c r="JDM8" s="85"/>
      <c r="JDN8" s="85"/>
      <c r="JDO8" s="85"/>
      <c r="JDP8" s="85"/>
      <c r="JDQ8" s="85"/>
      <c r="JDR8" s="85"/>
      <c r="JDS8" s="85"/>
      <c r="JDT8" s="85"/>
      <c r="JDU8" s="85"/>
      <c r="JDV8" s="85"/>
      <c r="JDW8" s="85"/>
      <c r="JDX8" s="85"/>
      <c r="JDY8" s="85"/>
      <c r="JDZ8" s="85"/>
      <c r="JEA8" s="85"/>
      <c r="JEB8" s="85"/>
      <c r="JEC8" s="85"/>
      <c r="JED8" s="85"/>
      <c r="JEE8" s="85"/>
      <c r="JEF8" s="85"/>
      <c r="JEG8" s="85"/>
      <c r="JEH8" s="85"/>
      <c r="JEI8" s="85"/>
      <c r="JEJ8" s="85"/>
      <c r="JEK8" s="85"/>
      <c r="JEL8" s="85"/>
      <c r="JEM8" s="85"/>
      <c r="JEN8" s="85"/>
      <c r="JEO8" s="85"/>
      <c r="JEP8" s="85"/>
      <c r="JEQ8" s="85"/>
      <c r="JER8" s="85"/>
      <c r="JES8" s="85"/>
      <c r="JET8" s="85"/>
      <c r="JEU8" s="85"/>
      <c r="JEV8" s="85"/>
      <c r="JEW8" s="85"/>
      <c r="JEX8" s="85"/>
      <c r="JEY8" s="85"/>
      <c r="JEZ8" s="85"/>
      <c r="JFA8" s="85"/>
      <c r="JFB8" s="85"/>
      <c r="JFC8" s="85"/>
      <c r="JFD8" s="85"/>
      <c r="JFE8" s="85"/>
      <c r="JFF8" s="85"/>
      <c r="JFG8" s="85"/>
      <c r="JFH8" s="85"/>
      <c r="JFI8" s="85"/>
      <c r="JFJ8" s="85"/>
      <c r="JFK8" s="85"/>
      <c r="JFL8" s="85"/>
      <c r="JFM8" s="85"/>
      <c r="JFN8" s="85"/>
      <c r="JFO8" s="85"/>
      <c r="JFP8" s="85"/>
      <c r="JFQ8" s="85"/>
      <c r="JFR8" s="85"/>
      <c r="JFS8" s="85"/>
      <c r="JFT8" s="85"/>
      <c r="JFU8" s="85"/>
      <c r="JFV8" s="85"/>
      <c r="JFW8" s="85"/>
      <c r="JFX8" s="85"/>
      <c r="JFY8" s="85"/>
      <c r="JFZ8" s="85"/>
      <c r="JGA8" s="85"/>
      <c r="JGB8" s="85"/>
      <c r="JGC8" s="85"/>
      <c r="JGD8" s="85"/>
      <c r="JGE8" s="85"/>
      <c r="JGF8" s="85"/>
      <c r="JGG8" s="85"/>
      <c r="JGH8" s="85"/>
      <c r="JGI8" s="85"/>
      <c r="JGJ8" s="85"/>
      <c r="JGK8" s="85"/>
      <c r="JGL8" s="85"/>
      <c r="JGM8" s="85"/>
      <c r="JGN8" s="85"/>
      <c r="JGO8" s="85"/>
      <c r="JGP8" s="85"/>
      <c r="JGQ8" s="85"/>
      <c r="JGR8" s="85"/>
      <c r="JGS8" s="85"/>
      <c r="JGT8" s="85"/>
      <c r="JGU8" s="85"/>
      <c r="JGV8" s="85"/>
      <c r="JGW8" s="85"/>
      <c r="JGX8" s="85"/>
      <c r="JGY8" s="85"/>
      <c r="JGZ8" s="85"/>
      <c r="JHA8" s="85"/>
      <c r="JHB8" s="85"/>
      <c r="JHC8" s="85"/>
      <c r="JHD8" s="85"/>
      <c r="JHE8" s="85"/>
      <c r="JHF8" s="85"/>
      <c r="JHG8" s="85"/>
      <c r="JHH8" s="85"/>
      <c r="JHI8" s="85"/>
      <c r="JHJ8" s="85"/>
      <c r="JHK8" s="85"/>
      <c r="JHL8" s="85"/>
      <c r="JHM8" s="85"/>
      <c r="JHN8" s="85"/>
      <c r="JHO8" s="85"/>
      <c r="JHP8" s="85"/>
      <c r="JHQ8" s="85"/>
      <c r="JHR8" s="85"/>
      <c r="JHS8" s="85"/>
      <c r="JHT8" s="85"/>
      <c r="JHU8" s="85"/>
      <c r="JHV8" s="85"/>
      <c r="JHW8" s="85"/>
      <c r="JHX8" s="85"/>
      <c r="JHY8" s="85"/>
      <c r="JHZ8" s="85"/>
      <c r="JIA8" s="85"/>
      <c r="JIB8" s="85"/>
      <c r="JIC8" s="85"/>
      <c r="JID8" s="85"/>
      <c r="JIE8" s="85"/>
      <c r="JIF8" s="85"/>
      <c r="JIG8" s="85"/>
      <c r="JIH8" s="85"/>
      <c r="JII8" s="85"/>
      <c r="JIJ8" s="85"/>
      <c r="JIK8" s="85"/>
      <c r="JIL8" s="85"/>
      <c r="JIM8" s="85"/>
      <c r="JIN8" s="85"/>
      <c r="JIO8" s="85"/>
      <c r="JIP8" s="85"/>
      <c r="JIQ8" s="85"/>
      <c r="JIR8" s="85"/>
      <c r="JIS8" s="85"/>
      <c r="JIT8" s="85"/>
      <c r="JIU8" s="85"/>
      <c r="JIV8" s="85"/>
      <c r="JIW8" s="85"/>
      <c r="JIX8" s="85"/>
      <c r="JIY8" s="85"/>
      <c r="JIZ8" s="85"/>
      <c r="JJA8" s="85"/>
      <c r="JJB8" s="85"/>
      <c r="JJC8" s="85"/>
      <c r="JJD8" s="85"/>
      <c r="JJE8" s="85"/>
      <c r="JJF8" s="85"/>
      <c r="JJG8" s="85"/>
      <c r="JJH8" s="85"/>
      <c r="JJI8" s="85"/>
      <c r="JJJ8" s="85"/>
      <c r="JJK8" s="85"/>
      <c r="JJL8" s="85"/>
      <c r="JJM8" s="85"/>
      <c r="JJN8" s="85"/>
      <c r="JJO8" s="85"/>
      <c r="JJP8" s="85"/>
      <c r="JJQ8" s="85"/>
      <c r="JJR8" s="85"/>
      <c r="JJS8" s="85"/>
      <c r="JJT8" s="85"/>
      <c r="JJU8" s="85"/>
      <c r="JJV8" s="85"/>
      <c r="JJW8" s="85"/>
      <c r="JJX8" s="85"/>
      <c r="JJY8" s="85"/>
      <c r="JJZ8" s="85"/>
      <c r="JKA8" s="85"/>
      <c r="JKB8" s="85"/>
      <c r="JKC8" s="85"/>
      <c r="JKD8" s="85"/>
      <c r="JKE8" s="85"/>
      <c r="JKF8" s="85"/>
      <c r="JKG8" s="85"/>
      <c r="JKH8" s="85"/>
      <c r="JKI8" s="85"/>
      <c r="JKJ8" s="85"/>
      <c r="JKK8" s="85"/>
      <c r="JKL8" s="85"/>
      <c r="JKM8" s="85"/>
      <c r="JKN8" s="85"/>
      <c r="JKO8" s="85"/>
      <c r="JKP8" s="85"/>
      <c r="JKQ8" s="85"/>
      <c r="JKR8" s="85"/>
      <c r="JKS8" s="85"/>
      <c r="JKT8" s="85"/>
      <c r="JKU8" s="85"/>
      <c r="JKV8" s="85"/>
      <c r="JKW8" s="85"/>
      <c r="JKX8" s="85"/>
      <c r="JKY8" s="85"/>
      <c r="JKZ8" s="85"/>
      <c r="JLA8" s="85"/>
      <c r="JLB8" s="85"/>
      <c r="JLC8" s="85"/>
      <c r="JLD8" s="85"/>
      <c r="JLE8" s="85"/>
      <c r="JLF8" s="85"/>
      <c r="JLG8" s="85"/>
      <c r="JLH8" s="85"/>
      <c r="JLI8" s="85"/>
      <c r="JLJ8" s="85"/>
      <c r="JLK8" s="85"/>
      <c r="JLL8" s="85"/>
      <c r="JLM8" s="85"/>
      <c r="JLN8" s="85"/>
      <c r="JLO8" s="85"/>
      <c r="JLP8" s="85"/>
      <c r="JLQ8" s="85"/>
      <c r="JLR8" s="85"/>
      <c r="JLS8" s="85"/>
      <c r="JLT8" s="85"/>
      <c r="JLU8" s="85"/>
      <c r="JLV8" s="85"/>
      <c r="JLW8" s="85"/>
      <c r="JLX8" s="85"/>
      <c r="JLY8" s="85"/>
      <c r="JLZ8" s="85"/>
      <c r="JMA8" s="85"/>
      <c r="JMB8" s="85"/>
      <c r="JMC8" s="85"/>
      <c r="JMD8" s="85"/>
      <c r="JME8" s="85"/>
      <c r="JMF8" s="85"/>
      <c r="JMG8" s="85"/>
      <c r="JMH8" s="85"/>
      <c r="JMI8" s="85"/>
      <c r="JMJ8" s="85"/>
      <c r="JMK8" s="85"/>
      <c r="JML8" s="85"/>
      <c r="JMM8" s="85"/>
      <c r="JMN8" s="85"/>
      <c r="JMO8" s="85"/>
      <c r="JMP8" s="85"/>
      <c r="JMQ8" s="85"/>
      <c r="JMR8" s="85"/>
      <c r="JMS8" s="85"/>
      <c r="JMT8" s="85"/>
      <c r="JMU8" s="85"/>
      <c r="JMV8" s="85"/>
      <c r="JMW8" s="85"/>
      <c r="JMX8" s="85"/>
      <c r="JMY8" s="85"/>
      <c r="JMZ8" s="85"/>
      <c r="JNA8" s="85"/>
      <c r="JNB8" s="85"/>
      <c r="JNC8" s="85"/>
      <c r="JND8" s="85"/>
      <c r="JNE8" s="85"/>
      <c r="JNF8" s="85"/>
      <c r="JNG8" s="85"/>
      <c r="JNH8" s="85"/>
      <c r="JNI8" s="85"/>
      <c r="JNJ8" s="85"/>
      <c r="JNK8" s="85"/>
      <c r="JNL8" s="85"/>
      <c r="JNM8" s="85"/>
      <c r="JNN8" s="85"/>
      <c r="JNO8" s="85"/>
      <c r="JNP8" s="85"/>
      <c r="JNQ8" s="85"/>
      <c r="JNR8" s="85"/>
      <c r="JNS8" s="85"/>
      <c r="JNT8" s="85"/>
      <c r="JNU8" s="85"/>
      <c r="JNV8" s="85"/>
      <c r="JNW8" s="85"/>
      <c r="JNX8" s="85"/>
      <c r="JNY8" s="85"/>
      <c r="JNZ8" s="85"/>
      <c r="JOA8" s="85"/>
      <c r="JOB8" s="85"/>
      <c r="JOC8" s="85"/>
      <c r="JOD8" s="85"/>
      <c r="JOE8" s="85"/>
      <c r="JOF8" s="85"/>
      <c r="JOG8" s="85"/>
      <c r="JOH8" s="85"/>
      <c r="JOI8" s="85"/>
      <c r="JOJ8" s="85"/>
      <c r="JOK8" s="85"/>
      <c r="JOL8" s="85"/>
      <c r="JOM8" s="85"/>
      <c r="JON8" s="85"/>
      <c r="JOO8" s="85"/>
      <c r="JOP8" s="85"/>
      <c r="JOQ8" s="85"/>
      <c r="JOR8" s="85"/>
      <c r="JOS8" s="85"/>
      <c r="JOT8" s="85"/>
      <c r="JOU8" s="85"/>
      <c r="JOV8" s="85"/>
      <c r="JOW8" s="85"/>
      <c r="JOX8" s="85"/>
      <c r="JOY8" s="85"/>
      <c r="JOZ8" s="85"/>
      <c r="JPA8" s="85"/>
      <c r="JPB8" s="85"/>
      <c r="JPC8" s="85"/>
      <c r="JPD8" s="85"/>
      <c r="JPE8" s="85"/>
      <c r="JPF8" s="85"/>
      <c r="JPG8" s="85"/>
      <c r="JPH8" s="85"/>
      <c r="JPI8" s="85"/>
      <c r="JPJ8" s="85"/>
      <c r="JPK8" s="85"/>
      <c r="JPL8" s="85"/>
      <c r="JPM8" s="85"/>
      <c r="JPN8" s="85"/>
      <c r="JPO8" s="85"/>
      <c r="JPP8" s="85"/>
      <c r="JPQ8" s="85"/>
      <c r="JPR8" s="85"/>
      <c r="JPS8" s="85"/>
      <c r="JPT8" s="85"/>
      <c r="JPU8" s="85"/>
      <c r="JPV8" s="85"/>
      <c r="JPW8" s="85"/>
      <c r="JPX8" s="85"/>
      <c r="JPY8" s="85"/>
      <c r="JPZ8" s="85"/>
      <c r="JQA8" s="85"/>
      <c r="JQB8" s="85"/>
      <c r="JQC8" s="85"/>
      <c r="JQD8" s="85"/>
      <c r="JQE8" s="85"/>
      <c r="JQF8" s="85"/>
      <c r="JQG8" s="85"/>
      <c r="JQH8" s="85"/>
      <c r="JQI8" s="85"/>
      <c r="JQJ8" s="85"/>
      <c r="JQK8" s="85"/>
      <c r="JQL8" s="85"/>
      <c r="JQM8" s="85"/>
      <c r="JQN8" s="85"/>
      <c r="JQO8" s="85"/>
      <c r="JQP8" s="85"/>
      <c r="JQQ8" s="85"/>
      <c r="JQR8" s="85"/>
      <c r="JQS8" s="85"/>
      <c r="JQT8" s="85"/>
      <c r="JQU8" s="85"/>
      <c r="JQV8" s="85"/>
      <c r="JQW8" s="85"/>
      <c r="JQX8" s="85"/>
      <c r="JQY8" s="85"/>
      <c r="JQZ8" s="85"/>
      <c r="JRA8" s="85"/>
      <c r="JRB8" s="85"/>
      <c r="JRC8" s="85"/>
      <c r="JRD8" s="85"/>
      <c r="JRE8" s="85"/>
      <c r="JRF8" s="85"/>
      <c r="JRG8" s="85"/>
      <c r="JRH8" s="85"/>
      <c r="JRI8" s="85"/>
      <c r="JRJ8" s="85"/>
      <c r="JRK8" s="85"/>
      <c r="JRL8" s="85"/>
      <c r="JRM8" s="85"/>
      <c r="JRN8" s="85"/>
      <c r="JRO8" s="85"/>
      <c r="JRP8" s="85"/>
      <c r="JRQ8" s="85"/>
      <c r="JRR8" s="85"/>
      <c r="JRS8" s="85"/>
      <c r="JRT8" s="85"/>
      <c r="JRU8" s="85"/>
      <c r="JRV8" s="85"/>
      <c r="JRW8" s="85"/>
      <c r="JRX8" s="85"/>
      <c r="JRY8" s="85"/>
      <c r="JRZ8" s="85"/>
      <c r="JSA8" s="85"/>
      <c r="JSB8" s="85"/>
      <c r="JSC8" s="85"/>
      <c r="JSD8" s="85"/>
      <c r="JSE8" s="85"/>
      <c r="JSF8" s="85"/>
      <c r="JSG8" s="85"/>
      <c r="JSH8" s="85"/>
      <c r="JSI8" s="85"/>
      <c r="JSJ8" s="85"/>
      <c r="JSK8" s="85"/>
      <c r="JSL8" s="85"/>
      <c r="JSM8" s="85"/>
      <c r="JSN8" s="85"/>
      <c r="JSO8" s="85"/>
      <c r="JSP8" s="85"/>
      <c r="JSQ8" s="85"/>
      <c r="JSR8" s="85"/>
      <c r="JSS8" s="85"/>
      <c r="JST8" s="85"/>
      <c r="JSU8" s="85"/>
      <c r="JSV8" s="85"/>
      <c r="JSW8" s="85"/>
      <c r="JSX8" s="85"/>
      <c r="JSY8" s="85"/>
      <c r="JSZ8" s="85"/>
      <c r="JTA8" s="85"/>
      <c r="JTB8" s="85"/>
      <c r="JTC8" s="85"/>
      <c r="JTD8" s="85"/>
      <c r="JTE8" s="85"/>
      <c r="JTF8" s="85"/>
      <c r="JTG8" s="85"/>
      <c r="JTH8" s="85"/>
      <c r="JTI8" s="85"/>
      <c r="JTJ8" s="85"/>
      <c r="JTK8" s="85"/>
      <c r="JTL8" s="85"/>
      <c r="JTM8" s="85"/>
      <c r="JTN8" s="85"/>
      <c r="JTO8" s="85"/>
      <c r="JTP8" s="85"/>
      <c r="JTQ8" s="85"/>
      <c r="JTR8" s="85"/>
      <c r="JTS8" s="85"/>
      <c r="JTT8" s="85"/>
      <c r="JTU8" s="85"/>
      <c r="JTV8" s="85"/>
      <c r="JTW8" s="85"/>
      <c r="JTX8" s="85"/>
      <c r="JTY8" s="85"/>
      <c r="JTZ8" s="85"/>
      <c r="JUA8" s="85"/>
      <c r="JUB8" s="85"/>
      <c r="JUC8" s="85"/>
      <c r="JUD8" s="85"/>
      <c r="JUE8" s="85"/>
      <c r="JUF8" s="85"/>
      <c r="JUG8" s="85"/>
      <c r="JUH8" s="85"/>
      <c r="JUI8" s="85"/>
      <c r="JUJ8" s="85"/>
      <c r="JUK8" s="85"/>
      <c r="JUL8" s="85"/>
      <c r="JUM8" s="85"/>
      <c r="JUN8" s="85"/>
      <c r="JUO8" s="85"/>
      <c r="JUP8" s="85"/>
      <c r="JUQ8" s="85"/>
      <c r="JUR8" s="85"/>
      <c r="JUS8" s="85"/>
      <c r="JUT8" s="85"/>
      <c r="JUU8" s="85"/>
      <c r="JUV8" s="85"/>
      <c r="JUW8" s="85"/>
      <c r="JUX8" s="85"/>
      <c r="JUY8" s="85"/>
      <c r="JUZ8" s="85"/>
      <c r="JVA8" s="85"/>
      <c r="JVB8" s="85"/>
      <c r="JVC8" s="85"/>
      <c r="JVD8" s="85"/>
      <c r="JVE8" s="85"/>
      <c r="JVF8" s="85"/>
      <c r="JVG8" s="85"/>
      <c r="JVH8" s="85"/>
      <c r="JVI8" s="85"/>
      <c r="JVJ8" s="85"/>
      <c r="JVK8" s="85"/>
      <c r="JVL8" s="85"/>
      <c r="JVM8" s="85"/>
      <c r="JVN8" s="85"/>
      <c r="JVO8" s="85"/>
      <c r="JVP8" s="85"/>
      <c r="JVQ8" s="85"/>
      <c r="JVR8" s="85"/>
      <c r="JVS8" s="85"/>
      <c r="JVT8" s="85"/>
      <c r="JVU8" s="85"/>
      <c r="JVV8" s="85"/>
      <c r="JVW8" s="85"/>
      <c r="JVX8" s="85"/>
      <c r="JVY8" s="85"/>
      <c r="JVZ8" s="85"/>
      <c r="JWA8" s="85"/>
      <c r="JWB8" s="85"/>
      <c r="JWC8" s="85"/>
      <c r="JWD8" s="85"/>
      <c r="JWE8" s="85"/>
      <c r="JWF8" s="85"/>
      <c r="JWG8" s="85"/>
      <c r="JWH8" s="85"/>
      <c r="JWI8" s="85"/>
      <c r="JWJ8" s="85"/>
      <c r="JWK8" s="85"/>
      <c r="JWL8" s="85"/>
      <c r="JWM8" s="85"/>
      <c r="JWN8" s="85"/>
      <c r="JWO8" s="85"/>
      <c r="JWP8" s="85"/>
      <c r="JWQ8" s="85"/>
      <c r="JWR8" s="85"/>
      <c r="JWS8" s="85"/>
      <c r="JWT8" s="85"/>
      <c r="JWU8" s="85"/>
      <c r="JWV8" s="85"/>
      <c r="JWW8" s="85"/>
      <c r="JWX8" s="85"/>
      <c r="JWY8" s="85"/>
      <c r="JWZ8" s="85"/>
      <c r="JXA8" s="85"/>
      <c r="JXB8" s="85"/>
      <c r="JXC8" s="85"/>
      <c r="JXD8" s="85"/>
      <c r="JXE8" s="85"/>
      <c r="JXF8" s="85"/>
      <c r="JXG8" s="85"/>
      <c r="JXH8" s="85"/>
      <c r="JXI8" s="85"/>
      <c r="JXJ8" s="85"/>
      <c r="JXK8" s="85"/>
      <c r="JXL8" s="85"/>
      <c r="JXM8" s="85"/>
      <c r="JXN8" s="85"/>
      <c r="JXO8" s="85"/>
      <c r="JXP8" s="85"/>
      <c r="JXQ8" s="85"/>
      <c r="JXR8" s="85"/>
      <c r="JXS8" s="85"/>
      <c r="JXT8" s="85"/>
      <c r="JXU8" s="85"/>
      <c r="JXV8" s="85"/>
      <c r="JXW8" s="85"/>
      <c r="JXX8" s="85"/>
      <c r="JXY8" s="85"/>
      <c r="JXZ8" s="85"/>
      <c r="JYA8" s="85"/>
      <c r="JYB8" s="85"/>
      <c r="JYC8" s="85"/>
      <c r="JYD8" s="85"/>
      <c r="JYE8" s="85"/>
      <c r="JYF8" s="85"/>
      <c r="JYG8" s="85"/>
      <c r="JYH8" s="85"/>
      <c r="JYI8" s="85"/>
      <c r="JYJ8" s="85"/>
      <c r="JYK8" s="85"/>
      <c r="JYL8" s="85"/>
      <c r="JYM8" s="85"/>
      <c r="JYN8" s="85"/>
      <c r="JYO8" s="85"/>
      <c r="JYP8" s="85"/>
      <c r="JYQ8" s="85"/>
      <c r="JYR8" s="85"/>
      <c r="JYS8" s="85"/>
      <c r="JYT8" s="85"/>
      <c r="JYU8" s="85"/>
      <c r="JYV8" s="85"/>
      <c r="JYW8" s="85"/>
      <c r="JYX8" s="85"/>
      <c r="JYY8" s="85"/>
      <c r="JYZ8" s="85"/>
      <c r="JZA8" s="85"/>
      <c r="JZB8" s="85"/>
      <c r="JZC8" s="85"/>
      <c r="JZD8" s="85"/>
      <c r="JZE8" s="85"/>
      <c r="JZF8" s="85"/>
      <c r="JZG8" s="85"/>
      <c r="JZH8" s="85"/>
      <c r="JZI8" s="85"/>
      <c r="JZJ8" s="85"/>
      <c r="JZK8" s="85"/>
      <c r="JZL8" s="85"/>
      <c r="JZM8" s="85"/>
      <c r="JZN8" s="85"/>
      <c r="JZO8" s="85"/>
      <c r="JZP8" s="85"/>
      <c r="JZQ8" s="85"/>
      <c r="JZR8" s="85"/>
      <c r="JZS8" s="85"/>
      <c r="JZT8" s="85"/>
      <c r="JZU8" s="85"/>
      <c r="JZV8" s="85"/>
      <c r="JZW8" s="85"/>
      <c r="JZX8" s="85"/>
      <c r="JZY8" s="85"/>
      <c r="JZZ8" s="85"/>
      <c r="KAA8" s="85"/>
      <c r="KAB8" s="85"/>
      <c r="KAC8" s="85"/>
      <c r="KAD8" s="85"/>
      <c r="KAE8" s="85"/>
      <c r="KAF8" s="85"/>
      <c r="KAG8" s="85"/>
      <c r="KAH8" s="85"/>
      <c r="KAI8" s="85"/>
      <c r="KAJ8" s="85"/>
      <c r="KAK8" s="85"/>
      <c r="KAL8" s="85"/>
      <c r="KAM8" s="85"/>
      <c r="KAN8" s="85"/>
      <c r="KAO8" s="85"/>
      <c r="KAP8" s="85"/>
      <c r="KAQ8" s="85"/>
      <c r="KAR8" s="85"/>
      <c r="KAS8" s="85"/>
      <c r="KAT8" s="85"/>
      <c r="KAU8" s="85"/>
      <c r="KAV8" s="85"/>
      <c r="KAW8" s="85"/>
      <c r="KAX8" s="85"/>
      <c r="KAY8" s="85"/>
      <c r="KAZ8" s="85"/>
      <c r="KBA8" s="85"/>
      <c r="KBB8" s="85"/>
      <c r="KBC8" s="85"/>
      <c r="KBD8" s="85"/>
      <c r="KBE8" s="85"/>
      <c r="KBF8" s="85"/>
      <c r="KBG8" s="85"/>
      <c r="KBH8" s="85"/>
      <c r="KBI8" s="85"/>
      <c r="KBJ8" s="85"/>
      <c r="KBK8" s="85"/>
      <c r="KBL8" s="85"/>
      <c r="KBM8" s="85"/>
      <c r="KBN8" s="85"/>
      <c r="KBO8" s="85"/>
      <c r="KBP8" s="85"/>
      <c r="KBQ8" s="85"/>
      <c r="KBR8" s="85"/>
      <c r="KBS8" s="85"/>
      <c r="KBT8" s="85"/>
      <c r="KBU8" s="85"/>
      <c r="KBV8" s="85"/>
      <c r="KBW8" s="85"/>
      <c r="KBX8" s="85"/>
      <c r="KBY8" s="85"/>
      <c r="KBZ8" s="85"/>
      <c r="KCA8" s="85"/>
      <c r="KCB8" s="85"/>
      <c r="KCC8" s="85"/>
      <c r="KCD8" s="85"/>
      <c r="KCE8" s="85"/>
      <c r="KCF8" s="85"/>
      <c r="KCG8" s="85"/>
      <c r="KCH8" s="85"/>
      <c r="KCI8" s="85"/>
      <c r="KCJ8" s="85"/>
      <c r="KCK8" s="85"/>
      <c r="KCL8" s="85"/>
      <c r="KCM8" s="85"/>
      <c r="KCN8" s="85"/>
      <c r="KCO8" s="85"/>
      <c r="KCP8" s="85"/>
      <c r="KCQ8" s="85"/>
      <c r="KCR8" s="85"/>
      <c r="KCS8" s="85"/>
      <c r="KCT8" s="85"/>
      <c r="KCU8" s="85"/>
      <c r="KCV8" s="85"/>
      <c r="KCW8" s="85"/>
      <c r="KCX8" s="85"/>
      <c r="KCY8" s="85"/>
      <c r="KCZ8" s="85"/>
      <c r="KDA8" s="85"/>
      <c r="KDB8" s="85"/>
      <c r="KDC8" s="85"/>
      <c r="KDD8" s="85"/>
      <c r="KDE8" s="85"/>
      <c r="KDF8" s="85"/>
      <c r="KDG8" s="85"/>
      <c r="KDH8" s="85"/>
      <c r="KDI8" s="85"/>
      <c r="KDJ8" s="85"/>
      <c r="KDK8" s="85"/>
      <c r="KDL8" s="85"/>
      <c r="KDM8" s="85"/>
      <c r="KDN8" s="85"/>
      <c r="KDO8" s="85"/>
      <c r="KDP8" s="85"/>
      <c r="KDQ8" s="85"/>
      <c r="KDR8" s="85"/>
      <c r="KDS8" s="85"/>
      <c r="KDT8" s="85"/>
      <c r="KDU8" s="85"/>
      <c r="KDV8" s="85"/>
      <c r="KDW8" s="85"/>
      <c r="KDX8" s="85"/>
      <c r="KDY8" s="85"/>
      <c r="KDZ8" s="85"/>
      <c r="KEA8" s="85"/>
      <c r="KEB8" s="85"/>
      <c r="KEC8" s="85"/>
      <c r="KED8" s="85"/>
      <c r="KEE8" s="85"/>
      <c r="KEF8" s="85"/>
      <c r="KEG8" s="85"/>
      <c r="KEH8" s="85"/>
      <c r="KEI8" s="85"/>
      <c r="KEJ8" s="85"/>
      <c r="KEK8" s="85"/>
      <c r="KEL8" s="85"/>
      <c r="KEM8" s="85"/>
      <c r="KEN8" s="85"/>
      <c r="KEO8" s="85"/>
      <c r="KEP8" s="85"/>
      <c r="KEQ8" s="85"/>
      <c r="KER8" s="85"/>
      <c r="KES8" s="85"/>
      <c r="KET8" s="85"/>
      <c r="KEU8" s="85"/>
      <c r="KEV8" s="85"/>
      <c r="KEW8" s="85"/>
      <c r="KEX8" s="85"/>
      <c r="KEY8" s="85"/>
      <c r="KEZ8" s="85"/>
      <c r="KFA8" s="85"/>
      <c r="KFB8" s="85"/>
      <c r="KFC8" s="85"/>
      <c r="KFD8" s="85"/>
      <c r="KFE8" s="85"/>
      <c r="KFF8" s="85"/>
      <c r="KFG8" s="85"/>
      <c r="KFH8" s="85"/>
      <c r="KFI8" s="85"/>
      <c r="KFJ8" s="85"/>
      <c r="KFK8" s="85"/>
      <c r="KFL8" s="85"/>
      <c r="KFM8" s="85"/>
      <c r="KFN8" s="85"/>
      <c r="KFO8" s="85"/>
      <c r="KFP8" s="85"/>
      <c r="KFQ8" s="85"/>
      <c r="KFR8" s="85"/>
      <c r="KFS8" s="85"/>
      <c r="KFT8" s="85"/>
      <c r="KFU8" s="85"/>
      <c r="KFV8" s="85"/>
      <c r="KFW8" s="85"/>
      <c r="KFX8" s="85"/>
      <c r="KFY8" s="85"/>
      <c r="KFZ8" s="85"/>
      <c r="KGA8" s="85"/>
      <c r="KGB8" s="85"/>
      <c r="KGC8" s="85"/>
      <c r="KGD8" s="85"/>
      <c r="KGE8" s="85"/>
      <c r="KGF8" s="85"/>
      <c r="KGG8" s="85"/>
      <c r="KGH8" s="85"/>
      <c r="KGI8" s="85"/>
      <c r="KGJ8" s="85"/>
      <c r="KGK8" s="85"/>
      <c r="KGL8" s="85"/>
      <c r="KGM8" s="85"/>
      <c r="KGN8" s="85"/>
      <c r="KGO8" s="85"/>
      <c r="KGP8" s="85"/>
      <c r="KGQ8" s="85"/>
      <c r="KGR8" s="85"/>
      <c r="KGS8" s="85"/>
      <c r="KGT8" s="85"/>
      <c r="KGU8" s="85"/>
      <c r="KGV8" s="85"/>
      <c r="KGW8" s="85"/>
      <c r="KGX8" s="85"/>
      <c r="KGY8" s="85"/>
      <c r="KGZ8" s="85"/>
      <c r="KHA8" s="85"/>
      <c r="KHB8" s="85"/>
      <c r="KHC8" s="85"/>
      <c r="KHD8" s="85"/>
      <c r="KHE8" s="85"/>
      <c r="KHF8" s="85"/>
      <c r="KHG8" s="85"/>
      <c r="KHH8" s="85"/>
      <c r="KHI8" s="85"/>
      <c r="KHJ8" s="85"/>
      <c r="KHK8" s="85"/>
      <c r="KHL8" s="85"/>
      <c r="KHM8" s="85"/>
      <c r="KHN8" s="85"/>
      <c r="KHO8" s="85"/>
      <c r="KHP8" s="85"/>
      <c r="KHQ8" s="85"/>
      <c r="KHR8" s="85"/>
      <c r="KHS8" s="85"/>
      <c r="KHT8" s="85"/>
      <c r="KHU8" s="85"/>
      <c r="KHV8" s="85"/>
      <c r="KHW8" s="85"/>
      <c r="KHX8" s="85"/>
      <c r="KHY8" s="85"/>
      <c r="KHZ8" s="85"/>
      <c r="KIA8" s="85"/>
      <c r="KIB8" s="85"/>
      <c r="KIC8" s="85"/>
      <c r="KID8" s="85"/>
      <c r="KIE8" s="85"/>
      <c r="KIF8" s="85"/>
      <c r="KIG8" s="85"/>
      <c r="KIH8" s="85"/>
      <c r="KII8" s="85"/>
      <c r="KIJ8" s="85"/>
      <c r="KIK8" s="85"/>
      <c r="KIL8" s="85"/>
      <c r="KIM8" s="85"/>
      <c r="KIN8" s="85"/>
      <c r="KIO8" s="85"/>
      <c r="KIP8" s="85"/>
      <c r="KIQ8" s="85"/>
      <c r="KIR8" s="85"/>
      <c r="KIS8" s="85"/>
      <c r="KIT8" s="85"/>
      <c r="KIU8" s="85"/>
      <c r="KIV8" s="85"/>
      <c r="KIW8" s="85"/>
      <c r="KIX8" s="85"/>
      <c r="KIY8" s="85"/>
      <c r="KIZ8" s="85"/>
      <c r="KJA8" s="85"/>
      <c r="KJB8" s="85"/>
      <c r="KJC8" s="85"/>
      <c r="KJD8" s="85"/>
      <c r="KJE8" s="85"/>
      <c r="KJF8" s="85"/>
      <c r="KJG8" s="85"/>
      <c r="KJH8" s="85"/>
      <c r="KJI8" s="85"/>
      <c r="KJJ8" s="85"/>
      <c r="KJK8" s="85"/>
      <c r="KJL8" s="85"/>
      <c r="KJM8" s="85"/>
      <c r="KJN8" s="85"/>
      <c r="KJO8" s="85"/>
      <c r="KJP8" s="85"/>
      <c r="KJQ8" s="85"/>
      <c r="KJR8" s="85"/>
      <c r="KJS8" s="85"/>
      <c r="KJT8" s="85"/>
      <c r="KJU8" s="85"/>
      <c r="KJV8" s="85"/>
      <c r="KJW8" s="85"/>
      <c r="KJX8" s="85"/>
      <c r="KJY8" s="85"/>
      <c r="KJZ8" s="85"/>
      <c r="KKA8" s="85"/>
      <c r="KKB8" s="85"/>
      <c r="KKC8" s="85"/>
      <c r="KKD8" s="85"/>
      <c r="KKE8" s="85"/>
      <c r="KKF8" s="85"/>
      <c r="KKG8" s="85"/>
      <c r="KKH8" s="85"/>
      <c r="KKI8" s="85"/>
      <c r="KKJ8" s="85"/>
      <c r="KKK8" s="85"/>
      <c r="KKL8" s="85"/>
      <c r="KKM8" s="85"/>
      <c r="KKN8" s="85"/>
      <c r="KKO8" s="85"/>
      <c r="KKP8" s="85"/>
      <c r="KKQ8" s="85"/>
      <c r="KKR8" s="85"/>
      <c r="KKS8" s="85"/>
      <c r="KKT8" s="85"/>
      <c r="KKU8" s="85"/>
      <c r="KKV8" s="85"/>
      <c r="KKW8" s="85"/>
      <c r="KKX8" s="85"/>
      <c r="KKY8" s="85"/>
      <c r="KKZ8" s="85"/>
      <c r="KLA8" s="85"/>
      <c r="KLB8" s="85"/>
      <c r="KLC8" s="85"/>
      <c r="KLD8" s="85"/>
      <c r="KLE8" s="85"/>
      <c r="KLF8" s="85"/>
      <c r="KLG8" s="85"/>
      <c r="KLH8" s="85"/>
      <c r="KLI8" s="85"/>
      <c r="KLJ8" s="85"/>
      <c r="KLK8" s="85"/>
      <c r="KLL8" s="85"/>
      <c r="KLM8" s="85"/>
      <c r="KLN8" s="85"/>
      <c r="KLO8" s="85"/>
      <c r="KLP8" s="85"/>
      <c r="KLQ8" s="85"/>
      <c r="KLR8" s="85"/>
      <c r="KLS8" s="85"/>
      <c r="KLT8" s="85"/>
      <c r="KLU8" s="85"/>
      <c r="KLV8" s="85"/>
      <c r="KLW8" s="85"/>
      <c r="KLX8" s="85"/>
      <c r="KLY8" s="85"/>
      <c r="KLZ8" s="85"/>
      <c r="KMA8" s="85"/>
      <c r="KMB8" s="85"/>
      <c r="KMC8" s="85"/>
      <c r="KMD8" s="85"/>
      <c r="KME8" s="85"/>
      <c r="KMF8" s="85"/>
      <c r="KMG8" s="85"/>
      <c r="KMH8" s="85"/>
      <c r="KMI8" s="85"/>
      <c r="KMJ8" s="85"/>
      <c r="KMK8" s="85"/>
      <c r="KML8" s="85"/>
      <c r="KMM8" s="85"/>
      <c r="KMN8" s="85"/>
      <c r="KMO8" s="85"/>
      <c r="KMP8" s="85"/>
      <c r="KMQ8" s="85"/>
      <c r="KMR8" s="85"/>
      <c r="KMS8" s="85"/>
      <c r="KMT8" s="85"/>
      <c r="KMU8" s="85"/>
      <c r="KMV8" s="85"/>
      <c r="KMW8" s="85"/>
      <c r="KMX8" s="85"/>
      <c r="KMY8" s="85"/>
      <c r="KMZ8" s="85"/>
      <c r="KNA8" s="85"/>
      <c r="KNB8" s="85"/>
      <c r="KNC8" s="85"/>
      <c r="KND8" s="85"/>
      <c r="KNE8" s="85"/>
      <c r="KNF8" s="85"/>
      <c r="KNG8" s="85"/>
      <c r="KNH8" s="85"/>
      <c r="KNI8" s="85"/>
      <c r="KNJ8" s="85"/>
      <c r="KNK8" s="85"/>
      <c r="KNL8" s="85"/>
      <c r="KNM8" s="85"/>
      <c r="KNN8" s="85"/>
      <c r="KNO8" s="85"/>
      <c r="KNP8" s="85"/>
      <c r="KNQ8" s="85"/>
      <c r="KNR8" s="85"/>
      <c r="KNS8" s="85"/>
      <c r="KNT8" s="85"/>
      <c r="KNU8" s="85"/>
      <c r="KNV8" s="85"/>
      <c r="KNW8" s="85"/>
      <c r="KNX8" s="85"/>
      <c r="KNY8" s="85"/>
      <c r="KNZ8" s="85"/>
      <c r="KOA8" s="85"/>
      <c r="KOB8" s="85"/>
      <c r="KOC8" s="85"/>
      <c r="KOD8" s="85"/>
      <c r="KOE8" s="85"/>
      <c r="KOF8" s="85"/>
      <c r="KOG8" s="85"/>
      <c r="KOH8" s="85"/>
      <c r="KOI8" s="85"/>
      <c r="KOJ8" s="85"/>
      <c r="KOK8" s="85"/>
      <c r="KOL8" s="85"/>
      <c r="KOM8" s="85"/>
      <c r="KON8" s="85"/>
      <c r="KOO8" s="85"/>
      <c r="KOP8" s="85"/>
      <c r="KOQ8" s="85"/>
      <c r="KOR8" s="85"/>
      <c r="KOS8" s="85"/>
      <c r="KOT8" s="85"/>
      <c r="KOU8" s="85"/>
      <c r="KOV8" s="85"/>
      <c r="KOW8" s="85"/>
      <c r="KOX8" s="85"/>
      <c r="KOY8" s="85"/>
      <c r="KOZ8" s="85"/>
      <c r="KPA8" s="85"/>
      <c r="KPB8" s="85"/>
      <c r="KPC8" s="85"/>
      <c r="KPD8" s="85"/>
      <c r="KPE8" s="85"/>
      <c r="KPF8" s="85"/>
      <c r="KPG8" s="85"/>
      <c r="KPH8" s="85"/>
      <c r="KPI8" s="85"/>
      <c r="KPJ8" s="85"/>
      <c r="KPK8" s="85"/>
      <c r="KPL8" s="85"/>
      <c r="KPM8" s="85"/>
      <c r="KPN8" s="85"/>
      <c r="KPO8" s="85"/>
      <c r="KPP8" s="85"/>
      <c r="KPQ8" s="85"/>
      <c r="KPR8" s="85"/>
      <c r="KPS8" s="85"/>
      <c r="KPT8" s="85"/>
      <c r="KPU8" s="85"/>
      <c r="KPV8" s="85"/>
      <c r="KPW8" s="85"/>
      <c r="KPX8" s="85"/>
      <c r="KPY8" s="85"/>
      <c r="KPZ8" s="85"/>
      <c r="KQA8" s="85"/>
      <c r="KQB8" s="85"/>
      <c r="KQC8" s="85"/>
      <c r="KQD8" s="85"/>
      <c r="KQE8" s="85"/>
      <c r="KQF8" s="85"/>
      <c r="KQG8" s="85"/>
      <c r="KQH8" s="85"/>
      <c r="KQI8" s="85"/>
      <c r="KQJ8" s="85"/>
      <c r="KQK8" s="85"/>
      <c r="KQL8" s="85"/>
      <c r="KQM8" s="85"/>
      <c r="KQN8" s="85"/>
      <c r="KQO8" s="85"/>
      <c r="KQP8" s="85"/>
      <c r="KQQ8" s="85"/>
      <c r="KQR8" s="85"/>
      <c r="KQS8" s="85"/>
      <c r="KQT8" s="85"/>
      <c r="KQU8" s="85"/>
      <c r="KQV8" s="85"/>
      <c r="KQW8" s="85"/>
      <c r="KQX8" s="85"/>
      <c r="KQY8" s="85"/>
      <c r="KQZ8" s="85"/>
      <c r="KRA8" s="85"/>
      <c r="KRB8" s="85"/>
      <c r="KRC8" s="85"/>
      <c r="KRD8" s="85"/>
      <c r="KRE8" s="85"/>
      <c r="KRF8" s="85"/>
      <c r="KRG8" s="85"/>
      <c r="KRH8" s="85"/>
      <c r="KRI8" s="85"/>
      <c r="KRJ8" s="85"/>
      <c r="KRK8" s="85"/>
      <c r="KRL8" s="85"/>
      <c r="KRM8" s="85"/>
      <c r="KRN8" s="85"/>
      <c r="KRO8" s="85"/>
      <c r="KRP8" s="85"/>
      <c r="KRQ8" s="85"/>
      <c r="KRR8" s="85"/>
      <c r="KRS8" s="85"/>
      <c r="KRT8" s="85"/>
      <c r="KRU8" s="85"/>
      <c r="KRV8" s="85"/>
      <c r="KRW8" s="85"/>
      <c r="KRX8" s="85"/>
      <c r="KRY8" s="85"/>
      <c r="KRZ8" s="85"/>
      <c r="KSA8" s="85"/>
      <c r="KSB8" s="85"/>
      <c r="KSC8" s="85"/>
      <c r="KSD8" s="85"/>
      <c r="KSE8" s="85"/>
      <c r="KSF8" s="85"/>
      <c r="KSG8" s="85"/>
      <c r="KSH8" s="85"/>
      <c r="KSI8" s="85"/>
      <c r="KSJ8" s="85"/>
      <c r="KSK8" s="85"/>
      <c r="KSL8" s="85"/>
      <c r="KSM8" s="85"/>
      <c r="KSN8" s="85"/>
      <c r="KSO8" s="85"/>
      <c r="KSP8" s="85"/>
      <c r="KSQ8" s="85"/>
      <c r="KSR8" s="85"/>
      <c r="KSS8" s="85"/>
      <c r="KST8" s="85"/>
      <c r="KSU8" s="85"/>
      <c r="KSV8" s="85"/>
      <c r="KSW8" s="85"/>
      <c r="KSX8" s="85"/>
      <c r="KSY8" s="85"/>
      <c r="KSZ8" s="85"/>
      <c r="KTA8" s="85"/>
      <c r="KTB8" s="85"/>
      <c r="KTC8" s="85"/>
      <c r="KTD8" s="85"/>
      <c r="KTE8" s="85"/>
      <c r="KTF8" s="85"/>
      <c r="KTG8" s="85"/>
      <c r="KTH8" s="85"/>
      <c r="KTI8" s="85"/>
      <c r="KTJ8" s="85"/>
      <c r="KTK8" s="85"/>
      <c r="KTL8" s="85"/>
      <c r="KTM8" s="85"/>
      <c r="KTN8" s="85"/>
      <c r="KTO8" s="85"/>
      <c r="KTP8" s="85"/>
      <c r="KTQ8" s="85"/>
      <c r="KTR8" s="85"/>
      <c r="KTS8" s="85"/>
      <c r="KTT8" s="85"/>
      <c r="KTU8" s="85"/>
      <c r="KTV8" s="85"/>
      <c r="KTW8" s="85"/>
      <c r="KTX8" s="85"/>
      <c r="KTY8" s="85"/>
      <c r="KTZ8" s="85"/>
      <c r="KUA8" s="85"/>
      <c r="KUB8" s="85"/>
      <c r="KUC8" s="85"/>
      <c r="KUD8" s="85"/>
      <c r="KUE8" s="85"/>
      <c r="KUF8" s="85"/>
      <c r="KUG8" s="85"/>
      <c r="KUH8" s="85"/>
      <c r="KUI8" s="85"/>
      <c r="KUJ8" s="85"/>
      <c r="KUK8" s="85"/>
      <c r="KUL8" s="85"/>
      <c r="KUM8" s="85"/>
      <c r="KUN8" s="85"/>
      <c r="KUO8" s="85"/>
      <c r="KUP8" s="85"/>
      <c r="KUQ8" s="85"/>
      <c r="KUR8" s="85"/>
      <c r="KUS8" s="85"/>
      <c r="KUT8" s="85"/>
      <c r="KUU8" s="85"/>
      <c r="KUV8" s="85"/>
      <c r="KUW8" s="85"/>
      <c r="KUX8" s="85"/>
      <c r="KUY8" s="85"/>
      <c r="KUZ8" s="85"/>
      <c r="KVA8" s="85"/>
      <c r="KVB8" s="85"/>
      <c r="KVC8" s="85"/>
      <c r="KVD8" s="85"/>
      <c r="KVE8" s="85"/>
      <c r="KVF8" s="85"/>
      <c r="KVG8" s="85"/>
      <c r="KVH8" s="85"/>
      <c r="KVI8" s="85"/>
      <c r="KVJ8" s="85"/>
      <c r="KVK8" s="85"/>
      <c r="KVL8" s="85"/>
      <c r="KVM8" s="85"/>
      <c r="KVN8" s="85"/>
      <c r="KVO8" s="85"/>
      <c r="KVP8" s="85"/>
      <c r="KVQ8" s="85"/>
      <c r="KVR8" s="85"/>
      <c r="KVS8" s="85"/>
      <c r="KVT8" s="85"/>
      <c r="KVU8" s="85"/>
      <c r="KVV8" s="85"/>
      <c r="KVW8" s="85"/>
      <c r="KVX8" s="85"/>
      <c r="KVY8" s="85"/>
      <c r="KVZ8" s="85"/>
      <c r="KWA8" s="85"/>
      <c r="KWB8" s="85"/>
      <c r="KWC8" s="85"/>
      <c r="KWD8" s="85"/>
      <c r="KWE8" s="85"/>
      <c r="KWF8" s="85"/>
      <c r="KWG8" s="85"/>
      <c r="KWH8" s="85"/>
      <c r="KWI8" s="85"/>
      <c r="KWJ8" s="85"/>
      <c r="KWK8" s="85"/>
      <c r="KWL8" s="85"/>
      <c r="KWM8" s="85"/>
      <c r="KWN8" s="85"/>
      <c r="KWO8" s="85"/>
      <c r="KWP8" s="85"/>
      <c r="KWQ8" s="85"/>
      <c r="KWR8" s="85"/>
      <c r="KWS8" s="85"/>
      <c r="KWT8" s="85"/>
      <c r="KWU8" s="85"/>
      <c r="KWV8" s="85"/>
      <c r="KWW8" s="85"/>
      <c r="KWX8" s="85"/>
      <c r="KWY8" s="85"/>
      <c r="KWZ8" s="85"/>
      <c r="KXA8" s="85"/>
      <c r="KXB8" s="85"/>
      <c r="KXC8" s="85"/>
      <c r="KXD8" s="85"/>
      <c r="KXE8" s="85"/>
      <c r="KXF8" s="85"/>
      <c r="KXG8" s="85"/>
      <c r="KXH8" s="85"/>
      <c r="KXI8" s="85"/>
      <c r="KXJ8" s="85"/>
      <c r="KXK8" s="85"/>
      <c r="KXL8" s="85"/>
      <c r="KXM8" s="85"/>
      <c r="KXN8" s="85"/>
      <c r="KXO8" s="85"/>
      <c r="KXP8" s="85"/>
      <c r="KXQ8" s="85"/>
      <c r="KXR8" s="85"/>
      <c r="KXS8" s="85"/>
      <c r="KXT8" s="85"/>
      <c r="KXU8" s="85"/>
      <c r="KXV8" s="85"/>
      <c r="KXW8" s="85"/>
      <c r="KXX8" s="85"/>
      <c r="KXY8" s="85"/>
      <c r="KXZ8" s="85"/>
      <c r="KYA8" s="85"/>
      <c r="KYB8" s="85"/>
      <c r="KYC8" s="85"/>
      <c r="KYD8" s="85"/>
      <c r="KYE8" s="85"/>
      <c r="KYF8" s="85"/>
      <c r="KYG8" s="85"/>
      <c r="KYH8" s="85"/>
      <c r="KYI8" s="85"/>
      <c r="KYJ8" s="85"/>
      <c r="KYK8" s="85"/>
      <c r="KYL8" s="85"/>
      <c r="KYM8" s="85"/>
      <c r="KYN8" s="85"/>
      <c r="KYO8" s="85"/>
      <c r="KYP8" s="85"/>
      <c r="KYQ8" s="85"/>
      <c r="KYR8" s="85"/>
      <c r="KYS8" s="85"/>
      <c r="KYT8" s="85"/>
      <c r="KYU8" s="85"/>
      <c r="KYV8" s="85"/>
      <c r="KYW8" s="85"/>
      <c r="KYX8" s="85"/>
      <c r="KYY8" s="85"/>
      <c r="KYZ8" s="85"/>
      <c r="KZA8" s="85"/>
      <c r="KZB8" s="85"/>
      <c r="KZC8" s="85"/>
      <c r="KZD8" s="85"/>
      <c r="KZE8" s="85"/>
      <c r="KZF8" s="85"/>
      <c r="KZG8" s="85"/>
      <c r="KZH8" s="85"/>
      <c r="KZI8" s="85"/>
      <c r="KZJ8" s="85"/>
      <c r="KZK8" s="85"/>
      <c r="KZL8" s="85"/>
      <c r="KZM8" s="85"/>
      <c r="KZN8" s="85"/>
      <c r="KZO8" s="85"/>
      <c r="KZP8" s="85"/>
      <c r="KZQ8" s="85"/>
      <c r="KZR8" s="85"/>
      <c r="KZS8" s="85"/>
      <c r="KZT8" s="85"/>
      <c r="KZU8" s="85"/>
      <c r="KZV8" s="85"/>
      <c r="KZW8" s="85"/>
      <c r="KZX8" s="85"/>
      <c r="KZY8" s="85"/>
      <c r="KZZ8" s="85"/>
      <c r="LAA8" s="85"/>
      <c r="LAB8" s="85"/>
      <c r="LAC8" s="85"/>
      <c r="LAD8" s="85"/>
      <c r="LAE8" s="85"/>
      <c r="LAF8" s="85"/>
      <c r="LAG8" s="85"/>
      <c r="LAH8" s="85"/>
      <c r="LAI8" s="85"/>
      <c r="LAJ8" s="85"/>
      <c r="LAK8" s="85"/>
      <c r="LAL8" s="85"/>
      <c r="LAM8" s="85"/>
      <c r="LAN8" s="85"/>
      <c r="LAO8" s="85"/>
      <c r="LAP8" s="85"/>
      <c r="LAQ8" s="85"/>
      <c r="LAR8" s="85"/>
      <c r="LAS8" s="85"/>
      <c r="LAT8" s="85"/>
      <c r="LAU8" s="85"/>
      <c r="LAV8" s="85"/>
      <c r="LAW8" s="85"/>
      <c r="LAX8" s="85"/>
      <c r="LAY8" s="85"/>
      <c r="LAZ8" s="85"/>
      <c r="LBA8" s="85"/>
      <c r="LBB8" s="85"/>
      <c r="LBC8" s="85"/>
      <c r="LBD8" s="85"/>
      <c r="LBE8" s="85"/>
      <c r="LBF8" s="85"/>
      <c r="LBG8" s="85"/>
      <c r="LBH8" s="85"/>
      <c r="LBI8" s="85"/>
      <c r="LBJ8" s="85"/>
      <c r="LBK8" s="85"/>
      <c r="LBL8" s="85"/>
      <c r="LBM8" s="85"/>
      <c r="LBN8" s="85"/>
      <c r="LBO8" s="85"/>
      <c r="LBP8" s="85"/>
      <c r="LBQ8" s="85"/>
      <c r="LBR8" s="85"/>
      <c r="LBS8" s="85"/>
      <c r="LBT8" s="85"/>
      <c r="LBU8" s="85"/>
      <c r="LBV8" s="85"/>
      <c r="LBW8" s="85"/>
      <c r="LBX8" s="85"/>
      <c r="LBY8" s="85"/>
      <c r="LBZ8" s="85"/>
      <c r="LCA8" s="85"/>
      <c r="LCB8" s="85"/>
      <c r="LCC8" s="85"/>
      <c r="LCD8" s="85"/>
      <c r="LCE8" s="85"/>
      <c r="LCF8" s="85"/>
      <c r="LCG8" s="85"/>
      <c r="LCH8" s="85"/>
      <c r="LCI8" s="85"/>
      <c r="LCJ8" s="85"/>
      <c r="LCK8" s="85"/>
      <c r="LCL8" s="85"/>
      <c r="LCM8" s="85"/>
      <c r="LCN8" s="85"/>
      <c r="LCO8" s="85"/>
      <c r="LCP8" s="85"/>
      <c r="LCQ8" s="85"/>
      <c r="LCR8" s="85"/>
      <c r="LCS8" s="85"/>
      <c r="LCT8" s="85"/>
      <c r="LCU8" s="85"/>
      <c r="LCV8" s="85"/>
      <c r="LCW8" s="85"/>
      <c r="LCX8" s="85"/>
      <c r="LCY8" s="85"/>
      <c r="LCZ8" s="85"/>
      <c r="LDA8" s="85"/>
      <c r="LDB8" s="85"/>
      <c r="LDC8" s="85"/>
      <c r="LDD8" s="85"/>
      <c r="LDE8" s="85"/>
      <c r="LDF8" s="85"/>
      <c r="LDG8" s="85"/>
      <c r="LDH8" s="85"/>
      <c r="LDI8" s="85"/>
      <c r="LDJ8" s="85"/>
      <c r="LDK8" s="85"/>
      <c r="LDL8" s="85"/>
      <c r="LDM8" s="85"/>
      <c r="LDN8" s="85"/>
      <c r="LDO8" s="85"/>
      <c r="LDP8" s="85"/>
      <c r="LDQ8" s="85"/>
      <c r="LDR8" s="85"/>
      <c r="LDS8" s="85"/>
      <c r="LDT8" s="85"/>
      <c r="LDU8" s="85"/>
      <c r="LDV8" s="85"/>
      <c r="LDW8" s="85"/>
      <c r="LDX8" s="85"/>
      <c r="LDY8" s="85"/>
      <c r="LDZ8" s="85"/>
      <c r="LEA8" s="85"/>
      <c r="LEB8" s="85"/>
      <c r="LEC8" s="85"/>
      <c r="LED8" s="85"/>
      <c r="LEE8" s="85"/>
      <c r="LEF8" s="85"/>
      <c r="LEG8" s="85"/>
      <c r="LEH8" s="85"/>
      <c r="LEI8" s="85"/>
      <c r="LEJ8" s="85"/>
      <c r="LEK8" s="85"/>
      <c r="LEL8" s="85"/>
      <c r="LEM8" s="85"/>
      <c r="LEN8" s="85"/>
      <c r="LEO8" s="85"/>
      <c r="LEP8" s="85"/>
      <c r="LEQ8" s="85"/>
      <c r="LER8" s="85"/>
      <c r="LES8" s="85"/>
      <c r="LET8" s="85"/>
      <c r="LEU8" s="85"/>
      <c r="LEV8" s="85"/>
      <c r="LEW8" s="85"/>
      <c r="LEX8" s="85"/>
      <c r="LEY8" s="85"/>
      <c r="LEZ8" s="85"/>
      <c r="LFA8" s="85"/>
      <c r="LFB8" s="85"/>
      <c r="LFC8" s="85"/>
      <c r="LFD8" s="85"/>
      <c r="LFE8" s="85"/>
      <c r="LFF8" s="85"/>
      <c r="LFG8" s="85"/>
      <c r="LFH8" s="85"/>
      <c r="LFI8" s="85"/>
      <c r="LFJ8" s="85"/>
      <c r="LFK8" s="85"/>
      <c r="LFL8" s="85"/>
      <c r="LFM8" s="85"/>
      <c r="LFN8" s="85"/>
      <c r="LFO8" s="85"/>
      <c r="LFP8" s="85"/>
      <c r="LFQ8" s="85"/>
      <c r="LFR8" s="85"/>
      <c r="LFS8" s="85"/>
      <c r="LFT8" s="85"/>
      <c r="LFU8" s="85"/>
      <c r="LFV8" s="85"/>
      <c r="LFW8" s="85"/>
      <c r="LFX8" s="85"/>
      <c r="LFY8" s="85"/>
      <c r="LFZ8" s="85"/>
      <c r="LGA8" s="85"/>
      <c r="LGB8" s="85"/>
      <c r="LGC8" s="85"/>
      <c r="LGD8" s="85"/>
      <c r="LGE8" s="85"/>
      <c r="LGF8" s="85"/>
      <c r="LGG8" s="85"/>
      <c r="LGH8" s="85"/>
      <c r="LGI8" s="85"/>
      <c r="LGJ8" s="85"/>
      <c r="LGK8" s="85"/>
      <c r="LGL8" s="85"/>
      <c r="LGM8" s="85"/>
      <c r="LGN8" s="85"/>
      <c r="LGO8" s="85"/>
      <c r="LGP8" s="85"/>
      <c r="LGQ8" s="85"/>
      <c r="LGR8" s="85"/>
      <c r="LGS8" s="85"/>
      <c r="LGT8" s="85"/>
      <c r="LGU8" s="85"/>
      <c r="LGV8" s="85"/>
      <c r="LGW8" s="85"/>
      <c r="LGX8" s="85"/>
      <c r="LGY8" s="85"/>
      <c r="LGZ8" s="85"/>
      <c r="LHA8" s="85"/>
      <c r="LHB8" s="85"/>
      <c r="LHC8" s="85"/>
      <c r="LHD8" s="85"/>
      <c r="LHE8" s="85"/>
      <c r="LHF8" s="85"/>
      <c r="LHG8" s="85"/>
      <c r="LHH8" s="85"/>
      <c r="LHI8" s="85"/>
      <c r="LHJ8" s="85"/>
      <c r="LHK8" s="85"/>
      <c r="LHL8" s="85"/>
      <c r="LHM8" s="85"/>
      <c r="LHN8" s="85"/>
      <c r="LHO8" s="85"/>
      <c r="LHP8" s="85"/>
      <c r="LHQ8" s="85"/>
      <c r="LHR8" s="85"/>
      <c r="LHS8" s="85"/>
      <c r="LHT8" s="85"/>
      <c r="LHU8" s="85"/>
      <c r="LHV8" s="85"/>
      <c r="LHW8" s="85"/>
      <c r="LHX8" s="85"/>
      <c r="LHY8" s="85"/>
      <c r="LHZ8" s="85"/>
      <c r="LIA8" s="85"/>
      <c r="LIB8" s="85"/>
      <c r="LIC8" s="85"/>
      <c r="LID8" s="85"/>
      <c r="LIE8" s="85"/>
      <c r="LIF8" s="85"/>
      <c r="LIG8" s="85"/>
      <c r="LIH8" s="85"/>
      <c r="LII8" s="85"/>
      <c r="LIJ8" s="85"/>
      <c r="LIK8" s="85"/>
      <c r="LIL8" s="85"/>
      <c r="LIM8" s="85"/>
      <c r="LIN8" s="85"/>
      <c r="LIO8" s="85"/>
      <c r="LIP8" s="85"/>
      <c r="LIQ8" s="85"/>
      <c r="LIR8" s="85"/>
      <c r="LIS8" s="85"/>
      <c r="LIT8" s="85"/>
      <c r="LIU8" s="85"/>
      <c r="LIV8" s="85"/>
      <c r="LIW8" s="85"/>
      <c r="LIX8" s="85"/>
      <c r="LIY8" s="85"/>
      <c r="LIZ8" s="85"/>
      <c r="LJA8" s="85"/>
      <c r="LJB8" s="85"/>
      <c r="LJC8" s="85"/>
      <c r="LJD8" s="85"/>
      <c r="LJE8" s="85"/>
      <c r="LJF8" s="85"/>
      <c r="LJG8" s="85"/>
      <c r="LJH8" s="85"/>
      <c r="LJI8" s="85"/>
      <c r="LJJ8" s="85"/>
      <c r="LJK8" s="85"/>
      <c r="LJL8" s="85"/>
      <c r="LJM8" s="85"/>
      <c r="LJN8" s="85"/>
      <c r="LJO8" s="85"/>
      <c r="LJP8" s="85"/>
      <c r="LJQ8" s="85"/>
      <c r="LJR8" s="85"/>
      <c r="LJS8" s="85"/>
      <c r="LJT8" s="85"/>
      <c r="LJU8" s="85"/>
      <c r="LJV8" s="85"/>
      <c r="LJW8" s="85"/>
      <c r="LJX8" s="85"/>
      <c r="LJY8" s="85"/>
      <c r="LJZ8" s="85"/>
      <c r="LKA8" s="85"/>
      <c r="LKB8" s="85"/>
      <c r="LKC8" s="85"/>
      <c r="LKD8" s="85"/>
      <c r="LKE8" s="85"/>
      <c r="LKF8" s="85"/>
      <c r="LKG8" s="85"/>
      <c r="LKH8" s="85"/>
      <c r="LKI8" s="85"/>
      <c r="LKJ8" s="85"/>
      <c r="LKK8" s="85"/>
      <c r="LKL8" s="85"/>
      <c r="LKM8" s="85"/>
      <c r="LKN8" s="85"/>
      <c r="LKO8" s="85"/>
      <c r="LKP8" s="85"/>
      <c r="LKQ8" s="85"/>
      <c r="LKR8" s="85"/>
      <c r="LKS8" s="85"/>
      <c r="LKT8" s="85"/>
      <c r="LKU8" s="85"/>
      <c r="LKV8" s="85"/>
      <c r="LKW8" s="85"/>
      <c r="LKX8" s="85"/>
      <c r="LKY8" s="85"/>
      <c r="LKZ8" s="85"/>
      <c r="LLA8" s="85"/>
      <c r="LLB8" s="85"/>
      <c r="LLC8" s="85"/>
      <c r="LLD8" s="85"/>
      <c r="LLE8" s="85"/>
      <c r="LLF8" s="85"/>
      <c r="LLG8" s="85"/>
      <c r="LLH8" s="85"/>
      <c r="LLI8" s="85"/>
      <c r="LLJ8" s="85"/>
      <c r="LLK8" s="85"/>
      <c r="LLL8" s="85"/>
      <c r="LLM8" s="85"/>
      <c r="LLN8" s="85"/>
      <c r="LLO8" s="85"/>
      <c r="LLP8" s="85"/>
      <c r="LLQ8" s="85"/>
      <c r="LLR8" s="85"/>
      <c r="LLS8" s="85"/>
      <c r="LLT8" s="85"/>
      <c r="LLU8" s="85"/>
      <c r="LLV8" s="85"/>
      <c r="LLW8" s="85"/>
      <c r="LLX8" s="85"/>
      <c r="LLY8" s="85"/>
      <c r="LLZ8" s="85"/>
      <c r="LMA8" s="85"/>
      <c r="LMB8" s="85"/>
      <c r="LMC8" s="85"/>
      <c r="LMD8" s="85"/>
      <c r="LME8" s="85"/>
      <c r="LMF8" s="85"/>
      <c r="LMG8" s="85"/>
      <c r="LMH8" s="85"/>
      <c r="LMI8" s="85"/>
      <c r="LMJ8" s="85"/>
      <c r="LMK8" s="85"/>
      <c r="LML8" s="85"/>
      <c r="LMM8" s="85"/>
      <c r="LMN8" s="85"/>
      <c r="LMO8" s="85"/>
      <c r="LMP8" s="85"/>
      <c r="LMQ8" s="85"/>
      <c r="LMR8" s="85"/>
      <c r="LMS8" s="85"/>
      <c r="LMT8" s="85"/>
      <c r="LMU8" s="85"/>
      <c r="LMV8" s="85"/>
      <c r="LMW8" s="85"/>
      <c r="LMX8" s="85"/>
      <c r="LMY8" s="85"/>
      <c r="LMZ8" s="85"/>
      <c r="LNA8" s="85"/>
      <c r="LNB8" s="85"/>
      <c r="LNC8" s="85"/>
      <c r="LND8" s="85"/>
      <c r="LNE8" s="85"/>
      <c r="LNF8" s="85"/>
      <c r="LNG8" s="85"/>
      <c r="LNH8" s="85"/>
      <c r="LNI8" s="85"/>
      <c r="LNJ8" s="85"/>
      <c r="LNK8" s="85"/>
      <c r="LNL8" s="85"/>
      <c r="LNM8" s="85"/>
      <c r="LNN8" s="85"/>
      <c r="LNO8" s="85"/>
      <c r="LNP8" s="85"/>
      <c r="LNQ8" s="85"/>
      <c r="LNR8" s="85"/>
      <c r="LNS8" s="85"/>
      <c r="LNT8" s="85"/>
      <c r="LNU8" s="85"/>
      <c r="LNV8" s="85"/>
      <c r="LNW8" s="85"/>
      <c r="LNX8" s="85"/>
      <c r="LNY8" s="85"/>
      <c r="LNZ8" s="85"/>
      <c r="LOA8" s="85"/>
      <c r="LOB8" s="85"/>
      <c r="LOC8" s="85"/>
      <c r="LOD8" s="85"/>
      <c r="LOE8" s="85"/>
      <c r="LOF8" s="85"/>
      <c r="LOG8" s="85"/>
      <c r="LOH8" s="85"/>
      <c r="LOI8" s="85"/>
      <c r="LOJ8" s="85"/>
      <c r="LOK8" s="85"/>
      <c r="LOL8" s="85"/>
      <c r="LOM8" s="85"/>
      <c r="LON8" s="85"/>
      <c r="LOO8" s="85"/>
      <c r="LOP8" s="85"/>
      <c r="LOQ8" s="85"/>
      <c r="LOR8" s="85"/>
      <c r="LOS8" s="85"/>
      <c r="LOT8" s="85"/>
      <c r="LOU8" s="85"/>
      <c r="LOV8" s="85"/>
      <c r="LOW8" s="85"/>
      <c r="LOX8" s="85"/>
      <c r="LOY8" s="85"/>
      <c r="LOZ8" s="85"/>
      <c r="LPA8" s="85"/>
      <c r="LPB8" s="85"/>
      <c r="LPC8" s="85"/>
      <c r="LPD8" s="85"/>
      <c r="LPE8" s="85"/>
      <c r="LPF8" s="85"/>
      <c r="LPG8" s="85"/>
      <c r="LPH8" s="85"/>
      <c r="LPI8" s="85"/>
      <c r="LPJ8" s="85"/>
      <c r="LPK8" s="85"/>
      <c r="LPL8" s="85"/>
      <c r="LPM8" s="85"/>
      <c r="LPN8" s="85"/>
      <c r="LPO8" s="85"/>
      <c r="LPP8" s="85"/>
      <c r="LPQ8" s="85"/>
      <c r="LPR8" s="85"/>
      <c r="LPS8" s="85"/>
      <c r="LPT8" s="85"/>
      <c r="LPU8" s="85"/>
      <c r="LPV8" s="85"/>
      <c r="LPW8" s="85"/>
      <c r="LPX8" s="85"/>
      <c r="LPY8" s="85"/>
      <c r="LPZ8" s="85"/>
      <c r="LQA8" s="85"/>
      <c r="LQB8" s="85"/>
      <c r="LQC8" s="85"/>
      <c r="LQD8" s="85"/>
      <c r="LQE8" s="85"/>
      <c r="LQF8" s="85"/>
      <c r="LQG8" s="85"/>
      <c r="LQH8" s="85"/>
      <c r="LQI8" s="85"/>
      <c r="LQJ8" s="85"/>
      <c r="LQK8" s="85"/>
      <c r="LQL8" s="85"/>
      <c r="LQM8" s="85"/>
      <c r="LQN8" s="85"/>
      <c r="LQO8" s="85"/>
      <c r="LQP8" s="85"/>
      <c r="LQQ8" s="85"/>
      <c r="LQR8" s="85"/>
      <c r="LQS8" s="85"/>
      <c r="LQT8" s="85"/>
      <c r="LQU8" s="85"/>
      <c r="LQV8" s="85"/>
      <c r="LQW8" s="85"/>
      <c r="LQX8" s="85"/>
      <c r="LQY8" s="85"/>
      <c r="LQZ8" s="85"/>
      <c r="LRA8" s="85"/>
      <c r="LRB8" s="85"/>
      <c r="LRC8" s="85"/>
      <c r="LRD8" s="85"/>
      <c r="LRE8" s="85"/>
      <c r="LRF8" s="85"/>
      <c r="LRG8" s="85"/>
      <c r="LRH8" s="85"/>
      <c r="LRI8" s="85"/>
      <c r="LRJ8" s="85"/>
      <c r="LRK8" s="85"/>
      <c r="LRL8" s="85"/>
      <c r="LRM8" s="85"/>
      <c r="LRN8" s="85"/>
      <c r="LRO8" s="85"/>
      <c r="LRP8" s="85"/>
      <c r="LRQ8" s="85"/>
      <c r="LRR8" s="85"/>
      <c r="LRS8" s="85"/>
      <c r="LRT8" s="85"/>
      <c r="LRU8" s="85"/>
      <c r="LRV8" s="85"/>
      <c r="LRW8" s="85"/>
      <c r="LRX8" s="85"/>
      <c r="LRY8" s="85"/>
      <c r="LRZ8" s="85"/>
      <c r="LSA8" s="85"/>
      <c r="LSB8" s="85"/>
      <c r="LSC8" s="85"/>
      <c r="LSD8" s="85"/>
      <c r="LSE8" s="85"/>
      <c r="LSF8" s="85"/>
      <c r="LSG8" s="85"/>
      <c r="LSH8" s="85"/>
      <c r="LSI8" s="85"/>
      <c r="LSJ8" s="85"/>
      <c r="LSK8" s="85"/>
      <c r="LSL8" s="85"/>
      <c r="LSM8" s="85"/>
      <c r="LSN8" s="85"/>
      <c r="LSO8" s="85"/>
      <c r="LSP8" s="85"/>
      <c r="LSQ8" s="85"/>
      <c r="LSR8" s="85"/>
      <c r="LSS8" s="85"/>
      <c r="LST8" s="85"/>
      <c r="LSU8" s="85"/>
      <c r="LSV8" s="85"/>
      <c r="LSW8" s="85"/>
      <c r="LSX8" s="85"/>
      <c r="LSY8" s="85"/>
      <c r="LSZ8" s="85"/>
      <c r="LTA8" s="85"/>
      <c r="LTB8" s="85"/>
      <c r="LTC8" s="85"/>
      <c r="LTD8" s="85"/>
      <c r="LTE8" s="85"/>
      <c r="LTF8" s="85"/>
      <c r="LTG8" s="85"/>
      <c r="LTH8" s="85"/>
      <c r="LTI8" s="85"/>
      <c r="LTJ8" s="85"/>
      <c r="LTK8" s="85"/>
      <c r="LTL8" s="85"/>
      <c r="LTM8" s="85"/>
      <c r="LTN8" s="85"/>
      <c r="LTO8" s="85"/>
      <c r="LTP8" s="85"/>
      <c r="LTQ8" s="85"/>
      <c r="LTR8" s="85"/>
      <c r="LTS8" s="85"/>
      <c r="LTT8" s="85"/>
      <c r="LTU8" s="85"/>
      <c r="LTV8" s="85"/>
      <c r="LTW8" s="85"/>
      <c r="LTX8" s="85"/>
      <c r="LTY8" s="85"/>
      <c r="LTZ8" s="85"/>
      <c r="LUA8" s="85"/>
      <c r="LUB8" s="85"/>
      <c r="LUC8" s="85"/>
      <c r="LUD8" s="85"/>
      <c r="LUE8" s="85"/>
      <c r="LUF8" s="85"/>
      <c r="LUG8" s="85"/>
      <c r="LUH8" s="85"/>
      <c r="LUI8" s="85"/>
      <c r="LUJ8" s="85"/>
      <c r="LUK8" s="85"/>
      <c r="LUL8" s="85"/>
      <c r="LUM8" s="85"/>
      <c r="LUN8" s="85"/>
      <c r="LUO8" s="85"/>
      <c r="LUP8" s="85"/>
      <c r="LUQ8" s="85"/>
      <c r="LUR8" s="85"/>
      <c r="LUS8" s="85"/>
      <c r="LUT8" s="85"/>
      <c r="LUU8" s="85"/>
      <c r="LUV8" s="85"/>
      <c r="LUW8" s="85"/>
      <c r="LUX8" s="85"/>
      <c r="LUY8" s="85"/>
      <c r="LUZ8" s="85"/>
      <c r="LVA8" s="85"/>
      <c r="LVB8" s="85"/>
      <c r="LVC8" s="85"/>
      <c r="LVD8" s="85"/>
      <c r="LVE8" s="85"/>
      <c r="LVF8" s="85"/>
      <c r="LVG8" s="85"/>
      <c r="LVH8" s="85"/>
      <c r="LVI8" s="85"/>
      <c r="LVJ8" s="85"/>
      <c r="LVK8" s="85"/>
      <c r="LVL8" s="85"/>
      <c r="LVM8" s="85"/>
      <c r="LVN8" s="85"/>
      <c r="LVO8" s="85"/>
      <c r="LVP8" s="85"/>
      <c r="LVQ8" s="85"/>
      <c r="LVR8" s="85"/>
      <c r="LVS8" s="85"/>
      <c r="LVT8" s="85"/>
      <c r="LVU8" s="85"/>
      <c r="LVV8" s="85"/>
      <c r="LVW8" s="85"/>
      <c r="LVX8" s="85"/>
      <c r="LVY8" s="85"/>
      <c r="LVZ8" s="85"/>
      <c r="LWA8" s="85"/>
      <c r="LWB8" s="85"/>
      <c r="LWC8" s="85"/>
      <c r="LWD8" s="85"/>
      <c r="LWE8" s="85"/>
      <c r="LWF8" s="85"/>
      <c r="LWG8" s="85"/>
      <c r="LWH8" s="85"/>
      <c r="LWI8" s="85"/>
      <c r="LWJ8" s="85"/>
      <c r="LWK8" s="85"/>
      <c r="LWL8" s="85"/>
      <c r="LWM8" s="85"/>
      <c r="LWN8" s="85"/>
      <c r="LWO8" s="85"/>
      <c r="LWP8" s="85"/>
      <c r="LWQ8" s="85"/>
      <c r="LWR8" s="85"/>
      <c r="LWS8" s="85"/>
      <c r="LWT8" s="85"/>
      <c r="LWU8" s="85"/>
      <c r="LWV8" s="85"/>
      <c r="LWW8" s="85"/>
      <c r="LWX8" s="85"/>
      <c r="LWY8" s="85"/>
      <c r="LWZ8" s="85"/>
      <c r="LXA8" s="85"/>
      <c r="LXB8" s="85"/>
      <c r="LXC8" s="85"/>
      <c r="LXD8" s="85"/>
      <c r="LXE8" s="85"/>
      <c r="LXF8" s="85"/>
      <c r="LXG8" s="85"/>
      <c r="LXH8" s="85"/>
      <c r="LXI8" s="85"/>
      <c r="LXJ8" s="85"/>
      <c r="LXK8" s="85"/>
      <c r="LXL8" s="85"/>
      <c r="LXM8" s="85"/>
      <c r="LXN8" s="85"/>
      <c r="LXO8" s="85"/>
      <c r="LXP8" s="85"/>
      <c r="LXQ8" s="85"/>
      <c r="LXR8" s="85"/>
      <c r="LXS8" s="85"/>
      <c r="LXT8" s="85"/>
      <c r="LXU8" s="85"/>
      <c r="LXV8" s="85"/>
      <c r="LXW8" s="85"/>
      <c r="LXX8" s="85"/>
      <c r="LXY8" s="85"/>
      <c r="LXZ8" s="85"/>
      <c r="LYA8" s="85"/>
      <c r="LYB8" s="85"/>
      <c r="LYC8" s="85"/>
      <c r="LYD8" s="85"/>
      <c r="LYE8" s="85"/>
      <c r="LYF8" s="85"/>
      <c r="LYG8" s="85"/>
      <c r="LYH8" s="85"/>
      <c r="LYI8" s="85"/>
      <c r="LYJ8" s="85"/>
      <c r="LYK8" s="85"/>
      <c r="LYL8" s="85"/>
      <c r="LYM8" s="85"/>
      <c r="LYN8" s="85"/>
      <c r="LYO8" s="85"/>
      <c r="LYP8" s="85"/>
      <c r="LYQ8" s="85"/>
      <c r="LYR8" s="85"/>
      <c r="LYS8" s="85"/>
      <c r="LYT8" s="85"/>
      <c r="LYU8" s="85"/>
      <c r="LYV8" s="85"/>
      <c r="LYW8" s="85"/>
      <c r="LYX8" s="85"/>
      <c r="LYY8" s="85"/>
      <c r="LYZ8" s="85"/>
      <c r="LZA8" s="85"/>
      <c r="LZB8" s="85"/>
      <c r="LZC8" s="85"/>
      <c r="LZD8" s="85"/>
      <c r="LZE8" s="85"/>
      <c r="LZF8" s="85"/>
      <c r="LZG8" s="85"/>
      <c r="LZH8" s="85"/>
      <c r="LZI8" s="85"/>
      <c r="LZJ8" s="85"/>
      <c r="LZK8" s="85"/>
      <c r="LZL8" s="85"/>
      <c r="LZM8" s="85"/>
      <c r="LZN8" s="85"/>
      <c r="LZO8" s="85"/>
      <c r="LZP8" s="85"/>
      <c r="LZQ8" s="85"/>
      <c r="LZR8" s="85"/>
      <c r="LZS8" s="85"/>
      <c r="LZT8" s="85"/>
      <c r="LZU8" s="85"/>
      <c r="LZV8" s="85"/>
      <c r="LZW8" s="85"/>
      <c r="LZX8" s="85"/>
      <c r="LZY8" s="85"/>
      <c r="LZZ8" s="85"/>
      <c r="MAA8" s="85"/>
      <c r="MAB8" s="85"/>
      <c r="MAC8" s="85"/>
      <c r="MAD8" s="85"/>
      <c r="MAE8" s="85"/>
      <c r="MAF8" s="85"/>
      <c r="MAG8" s="85"/>
      <c r="MAH8" s="85"/>
      <c r="MAI8" s="85"/>
      <c r="MAJ8" s="85"/>
      <c r="MAK8" s="85"/>
      <c r="MAL8" s="85"/>
      <c r="MAM8" s="85"/>
      <c r="MAN8" s="85"/>
      <c r="MAO8" s="85"/>
      <c r="MAP8" s="85"/>
      <c r="MAQ8" s="85"/>
      <c r="MAR8" s="85"/>
      <c r="MAS8" s="85"/>
      <c r="MAT8" s="85"/>
      <c r="MAU8" s="85"/>
      <c r="MAV8" s="85"/>
      <c r="MAW8" s="85"/>
      <c r="MAX8" s="85"/>
      <c r="MAY8" s="85"/>
      <c r="MAZ8" s="85"/>
      <c r="MBA8" s="85"/>
      <c r="MBB8" s="85"/>
      <c r="MBC8" s="85"/>
      <c r="MBD8" s="85"/>
      <c r="MBE8" s="85"/>
      <c r="MBF8" s="85"/>
      <c r="MBG8" s="85"/>
      <c r="MBH8" s="85"/>
      <c r="MBI8" s="85"/>
      <c r="MBJ8" s="85"/>
      <c r="MBK8" s="85"/>
      <c r="MBL8" s="85"/>
      <c r="MBM8" s="85"/>
      <c r="MBN8" s="85"/>
      <c r="MBO8" s="85"/>
      <c r="MBP8" s="85"/>
      <c r="MBQ8" s="85"/>
      <c r="MBR8" s="85"/>
      <c r="MBS8" s="85"/>
      <c r="MBT8" s="85"/>
      <c r="MBU8" s="85"/>
      <c r="MBV8" s="85"/>
      <c r="MBW8" s="85"/>
      <c r="MBX8" s="85"/>
      <c r="MBY8" s="85"/>
      <c r="MBZ8" s="85"/>
      <c r="MCA8" s="85"/>
      <c r="MCB8" s="85"/>
      <c r="MCC8" s="85"/>
      <c r="MCD8" s="85"/>
      <c r="MCE8" s="85"/>
      <c r="MCF8" s="85"/>
      <c r="MCG8" s="85"/>
      <c r="MCH8" s="85"/>
      <c r="MCI8" s="85"/>
      <c r="MCJ8" s="85"/>
      <c r="MCK8" s="85"/>
      <c r="MCL8" s="85"/>
      <c r="MCM8" s="85"/>
      <c r="MCN8" s="85"/>
      <c r="MCO8" s="85"/>
      <c r="MCP8" s="85"/>
      <c r="MCQ8" s="85"/>
      <c r="MCR8" s="85"/>
      <c r="MCS8" s="85"/>
      <c r="MCT8" s="85"/>
      <c r="MCU8" s="85"/>
      <c r="MCV8" s="85"/>
      <c r="MCW8" s="85"/>
      <c r="MCX8" s="85"/>
      <c r="MCY8" s="85"/>
      <c r="MCZ8" s="85"/>
      <c r="MDA8" s="85"/>
      <c r="MDB8" s="85"/>
      <c r="MDC8" s="85"/>
      <c r="MDD8" s="85"/>
      <c r="MDE8" s="85"/>
      <c r="MDF8" s="85"/>
      <c r="MDG8" s="85"/>
      <c r="MDH8" s="85"/>
      <c r="MDI8" s="85"/>
      <c r="MDJ8" s="85"/>
      <c r="MDK8" s="85"/>
      <c r="MDL8" s="85"/>
      <c r="MDM8" s="85"/>
      <c r="MDN8" s="85"/>
      <c r="MDO8" s="85"/>
      <c r="MDP8" s="85"/>
      <c r="MDQ8" s="85"/>
      <c r="MDR8" s="85"/>
      <c r="MDS8" s="85"/>
      <c r="MDT8" s="85"/>
      <c r="MDU8" s="85"/>
      <c r="MDV8" s="85"/>
      <c r="MDW8" s="85"/>
      <c r="MDX8" s="85"/>
      <c r="MDY8" s="85"/>
      <c r="MDZ8" s="85"/>
      <c r="MEA8" s="85"/>
      <c r="MEB8" s="85"/>
      <c r="MEC8" s="85"/>
      <c r="MED8" s="85"/>
      <c r="MEE8" s="85"/>
      <c r="MEF8" s="85"/>
      <c r="MEG8" s="85"/>
      <c r="MEH8" s="85"/>
      <c r="MEI8" s="85"/>
      <c r="MEJ8" s="85"/>
      <c r="MEK8" s="85"/>
      <c r="MEL8" s="85"/>
      <c r="MEM8" s="85"/>
      <c r="MEN8" s="85"/>
      <c r="MEO8" s="85"/>
      <c r="MEP8" s="85"/>
      <c r="MEQ8" s="85"/>
      <c r="MER8" s="85"/>
      <c r="MES8" s="85"/>
      <c r="MET8" s="85"/>
      <c r="MEU8" s="85"/>
      <c r="MEV8" s="85"/>
      <c r="MEW8" s="85"/>
      <c r="MEX8" s="85"/>
      <c r="MEY8" s="85"/>
      <c r="MEZ8" s="85"/>
      <c r="MFA8" s="85"/>
      <c r="MFB8" s="85"/>
      <c r="MFC8" s="85"/>
      <c r="MFD8" s="85"/>
      <c r="MFE8" s="85"/>
      <c r="MFF8" s="85"/>
      <c r="MFG8" s="85"/>
      <c r="MFH8" s="85"/>
      <c r="MFI8" s="85"/>
      <c r="MFJ8" s="85"/>
      <c r="MFK8" s="85"/>
      <c r="MFL8" s="85"/>
      <c r="MFM8" s="85"/>
      <c r="MFN8" s="85"/>
      <c r="MFO8" s="85"/>
      <c r="MFP8" s="85"/>
      <c r="MFQ8" s="85"/>
      <c r="MFR8" s="85"/>
      <c r="MFS8" s="85"/>
      <c r="MFT8" s="85"/>
      <c r="MFU8" s="85"/>
      <c r="MFV8" s="85"/>
      <c r="MFW8" s="85"/>
      <c r="MFX8" s="85"/>
      <c r="MFY8" s="85"/>
      <c r="MFZ8" s="85"/>
      <c r="MGA8" s="85"/>
      <c r="MGB8" s="85"/>
      <c r="MGC8" s="85"/>
      <c r="MGD8" s="85"/>
      <c r="MGE8" s="85"/>
      <c r="MGF8" s="85"/>
      <c r="MGG8" s="85"/>
      <c r="MGH8" s="85"/>
      <c r="MGI8" s="85"/>
      <c r="MGJ8" s="85"/>
      <c r="MGK8" s="85"/>
      <c r="MGL8" s="85"/>
      <c r="MGM8" s="85"/>
      <c r="MGN8" s="85"/>
      <c r="MGO8" s="85"/>
      <c r="MGP8" s="85"/>
      <c r="MGQ8" s="85"/>
      <c r="MGR8" s="85"/>
      <c r="MGS8" s="85"/>
      <c r="MGT8" s="85"/>
      <c r="MGU8" s="85"/>
      <c r="MGV8" s="85"/>
      <c r="MGW8" s="85"/>
      <c r="MGX8" s="85"/>
      <c r="MGY8" s="85"/>
      <c r="MGZ8" s="85"/>
      <c r="MHA8" s="85"/>
      <c r="MHB8" s="85"/>
      <c r="MHC8" s="85"/>
      <c r="MHD8" s="85"/>
      <c r="MHE8" s="85"/>
      <c r="MHF8" s="85"/>
      <c r="MHG8" s="85"/>
      <c r="MHH8" s="85"/>
      <c r="MHI8" s="85"/>
      <c r="MHJ8" s="85"/>
      <c r="MHK8" s="85"/>
      <c r="MHL8" s="85"/>
      <c r="MHM8" s="85"/>
      <c r="MHN8" s="85"/>
      <c r="MHO8" s="85"/>
      <c r="MHP8" s="85"/>
      <c r="MHQ8" s="85"/>
      <c r="MHR8" s="85"/>
      <c r="MHS8" s="85"/>
      <c r="MHT8" s="85"/>
      <c r="MHU8" s="85"/>
      <c r="MHV8" s="85"/>
      <c r="MHW8" s="85"/>
      <c r="MHX8" s="85"/>
      <c r="MHY8" s="85"/>
      <c r="MHZ8" s="85"/>
      <c r="MIA8" s="85"/>
      <c r="MIB8" s="85"/>
      <c r="MIC8" s="85"/>
      <c r="MID8" s="85"/>
      <c r="MIE8" s="85"/>
      <c r="MIF8" s="85"/>
      <c r="MIG8" s="85"/>
      <c r="MIH8" s="85"/>
      <c r="MII8" s="85"/>
      <c r="MIJ8" s="85"/>
      <c r="MIK8" s="85"/>
      <c r="MIL8" s="85"/>
      <c r="MIM8" s="85"/>
      <c r="MIN8" s="85"/>
      <c r="MIO8" s="85"/>
      <c r="MIP8" s="85"/>
      <c r="MIQ8" s="85"/>
      <c r="MIR8" s="85"/>
      <c r="MIS8" s="85"/>
      <c r="MIT8" s="85"/>
      <c r="MIU8" s="85"/>
      <c r="MIV8" s="85"/>
      <c r="MIW8" s="85"/>
      <c r="MIX8" s="85"/>
      <c r="MIY8" s="85"/>
      <c r="MIZ8" s="85"/>
      <c r="MJA8" s="85"/>
      <c r="MJB8" s="85"/>
      <c r="MJC8" s="85"/>
      <c r="MJD8" s="85"/>
      <c r="MJE8" s="85"/>
      <c r="MJF8" s="85"/>
      <c r="MJG8" s="85"/>
      <c r="MJH8" s="85"/>
      <c r="MJI8" s="85"/>
      <c r="MJJ8" s="85"/>
      <c r="MJK8" s="85"/>
      <c r="MJL8" s="85"/>
      <c r="MJM8" s="85"/>
      <c r="MJN8" s="85"/>
      <c r="MJO8" s="85"/>
      <c r="MJP8" s="85"/>
      <c r="MJQ8" s="85"/>
      <c r="MJR8" s="85"/>
      <c r="MJS8" s="85"/>
      <c r="MJT8" s="85"/>
      <c r="MJU8" s="85"/>
      <c r="MJV8" s="85"/>
      <c r="MJW8" s="85"/>
      <c r="MJX8" s="85"/>
      <c r="MJY8" s="85"/>
      <c r="MJZ8" s="85"/>
      <c r="MKA8" s="85"/>
      <c r="MKB8" s="85"/>
      <c r="MKC8" s="85"/>
      <c r="MKD8" s="85"/>
      <c r="MKE8" s="85"/>
      <c r="MKF8" s="85"/>
      <c r="MKG8" s="85"/>
      <c r="MKH8" s="85"/>
      <c r="MKI8" s="85"/>
      <c r="MKJ8" s="85"/>
      <c r="MKK8" s="85"/>
      <c r="MKL8" s="85"/>
      <c r="MKM8" s="85"/>
      <c r="MKN8" s="85"/>
      <c r="MKO8" s="85"/>
      <c r="MKP8" s="85"/>
      <c r="MKQ8" s="85"/>
      <c r="MKR8" s="85"/>
      <c r="MKS8" s="85"/>
      <c r="MKT8" s="85"/>
      <c r="MKU8" s="85"/>
      <c r="MKV8" s="85"/>
      <c r="MKW8" s="85"/>
      <c r="MKX8" s="85"/>
      <c r="MKY8" s="85"/>
      <c r="MKZ8" s="85"/>
      <c r="MLA8" s="85"/>
      <c r="MLB8" s="85"/>
      <c r="MLC8" s="85"/>
      <c r="MLD8" s="85"/>
      <c r="MLE8" s="85"/>
      <c r="MLF8" s="85"/>
      <c r="MLG8" s="85"/>
      <c r="MLH8" s="85"/>
      <c r="MLI8" s="85"/>
      <c r="MLJ8" s="85"/>
      <c r="MLK8" s="85"/>
      <c r="MLL8" s="85"/>
      <c r="MLM8" s="85"/>
      <c r="MLN8" s="85"/>
      <c r="MLO8" s="85"/>
      <c r="MLP8" s="85"/>
      <c r="MLQ8" s="85"/>
      <c r="MLR8" s="85"/>
      <c r="MLS8" s="85"/>
      <c r="MLT8" s="85"/>
      <c r="MLU8" s="85"/>
      <c r="MLV8" s="85"/>
      <c r="MLW8" s="85"/>
      <c r="MLX8" s="85"/>
      <c r="MLY8" s="85"/>
      <c r="MLZ8" s="85"/>
      <c r="MMA8" s="85"/>
      <c r="MMB8" s="85"/>
      <c r="MMC8" s="85"/>
      <c r="MMD8" s="85"/>
      <c r="MME8" s="85"/>
      <c r="MMF8" s="85"/>
      <c r="MMG8" s="85"/>
      <c r="MMH8" s="85"/>
      <c r="MMI8" s="85"/>
      <c r="MMJ8" s="85"/>
      <c r="MMK8" s="85"/>
      <c r="MML8" s="85"/>
      <c r="MMM8" s="85"/>
      <c r="MMN8" s="85"/>
      <c r="MMO8" s="85"/>
      <c r="MMP8" s="85"/>
      <c r="MMQ8" s="85"/>
      <c r="MMR8" s="85"/>
      <c r="MMS8" s="85"/>
      <c r="MMT8" s="85"/>
      <c r="MMU8" s="85"/>
      <c r="MMV8" s="85"/>
      <c r="MMW8" s="85"/>
      <c r="MMX8" s="85"/>
      <c r="MMY8" s="85"/>
      <c r="MMZ8" s="85"/>
      <c r="MNA8" s="85"/>
      <c r="MNB8" s="85"/>
      <c r="MNC8" s="85"/>
      <c r="MND8" s="85"/>
      <c r="MNE8" s="85"/>
      <c r="MNF8" s="85"/>
      <c r="MNG8" s="85"/>
      <c r="MNH8" s="85"/>
      <c r="MNI8" s="85"/>
      <c r="MNJ8" s="85"/>
      <c r="MNK8" s="85"/>
      <c r="MNL8" s="85"/>
      <c r="MNM8" s="85"/>
      <c r="MNN8" s="85"/>
      <c r="MNO8" s="85"/>
      <c r="MNP8" s="85"/>
      <c r="MNQ8" s="85"/>
      <c r="MNR8" s="85"/>
      <c r="MNS8" s="85"/>
      <c r="MNT8" s="85"/>
      <c r="MNU8" s="85"/>
      <c r="MNV8" s="85"/>
      <c r="MNW8" s="85"/>
      <c r="MNX8" s="85"/>
      <c r="MNY8" s="85"/>
      <c r="MNZ8" s="85"/>
      <c r="MOA8" s="85"/>
      <c r="MOB8" s="85"/>
      <c r="MOC8" s="85"/>
      <c r="MOD8" s="85"/>
      <c r="MOE8" s="85"/>
      <c r="MOF8" s="85"/>
      <c r="MOG8" s="85"/>
      <c r="MOH8" s="85"/>
      <c r="MOI8" s="85"/>
      <c r="MOJ8" s="85"/>
      <c r="MOK8" s="85"/>
      <c r="MOL8" s="85"/>
      <c r="MOM8" s="85"/>
      <c r="MON8" s="85"/>
      <c r="MOO8" s="85"/>
      <c r="MOP8" s="85"/>
      <c r="MOQ8" s="85"/>
      <c r="MOR8" s="85"/>
      <c r="MOS8" s="85"/>
      <c r="MOT8" s="85"/>
      <c r="MOU8" s="85"/>
      <c r="MOV8" s="85"/>
      <c r="MOW8" s="85"/>
      <c r="MOX8" s="85"/>
      <c r="MOY8" s="85"/>
      <c r="MOZ8" s="85"/>
      <c r="MPA8" s="85"/>
      <c r="MPB8" s="85"/>
      <c r="MPC8" s="85"/>
      <c r="MPD8" s="85"/>
      <c r="MPE8" s="85"/>
      <c r="MPF8" s="85"/>
      <c r="MPG8" s="85"/>
      <c r="MPH8" s="85"/>
      <c r="MPI8" s="85"/>
      <c r="MPJ8" s="85"/>
      <c r="MPK8" s="85"/>
      <c r="MPL8" s="85"/>
      <c r="MPM8" s="85"/>
      <c r="MPN8" s="85"/>
      <c r="MPO8" s="85"/>
      <c r="MPP8" s="85"/>
      <c r="MPQ8" s="85"/>
      <c r="MPR8" s="85"/>
      <c r="MPS8" s="85"/>
      <c r="MPT8" s="85"/>
      <c r="MPU8" s="85"/>
      <c r="MPV8" s="85"/>
      <c r="MPW8" s="85"/>
      <c r="MPX8" s="85"/>
      <c r="MPY8" s="85"/>
      <c r="MPZ8" s="85"/>
      <c r="MQA8" s="85"/>
      <c r="MQB8" s="85"/>
      <c r="MQC8" s="85"/>
      <c r="MQD8" s="85"/>
      <c r="MQE8" s="85"/>
      <c r="MQF8" s="85"/>
      <c r="MQG8" s="85"/>
      <c r="MQH8" s="85"/>
      <c r="MQI8" s="85"/>
      <c r="MQJ8" s="85"/>
      <c r="MQK8" s="85"/>
      <c r="MQL8" s="85"/>
      <c r="MQM8" s="85"/>
      <c r="MQN8" s="85"/>
      <c r="MQO8" s="85"/>
      <c r="MQP8" s="85"/>
      <c r="MQQ8" s="85"/>
      <c r="MQR8" s="85"/>
      <c r="MQS8" s="85"/>
      <c r="MQT8" s="85"/>
      <c r="MQU8" s="85"/>
      <c r="MQV8" s="85"/>
      <c r="MQW8" s="85"/>
      <c r="MQX8" s="85"/>
      <c r="MQY8" s="85"/>
      <c r="MQZ8" s="85"/>
      <c r="MRA8" s="85"/>
      <c r="MRB8" s="85"/>
      <c r="MRC8" s="85"/>
      <c r="MRD8" s="85"/>
      <c r="MRE8" s="85"/>
      <c r="MRF8" s="85"/>
      <c r="MRG8" s="85"/>
      <c r="MRH8" s="85"/>
      <c r="MRI8" s="85"/>
      <c r="MRJ8" s="85"/>
      <c r="MRK8" s="85"/>
      <c r="MRL8" s="85"/>
      <c r="MRM8" s="85"/>
      <c r="MRN8" s="85"/>
      <c r="MRO8" s="85"/>
      <c r="MRP8" s="85"/>
      <c r="MRQ8" s="85"/>
      <c r="MRR8" s="85"/>
      <c r="MRS8" s="85"/>
      <c r="MRT8" s="85"/>
      <c r="MRU8" s="85"/>
      <c r="MRV8" s="85"/>
      <c r="MRW8" s="85"/>
      <c r="MRX8" s="85"/>
      <c r="MRY8" s="85"/>
      <c r="MRZ8" s="85"/>
      <c r="MSA8" s="85"/>
      <c r="MSB8" s="85"/>
      <c r="MSC8" s="85"/>
      <c r="MSD8" s="85"/>
      <c r="MSE8" s="85"/>
      <c r="MSF8" s="85"/>
      <c r="MSG8" s="85"/>
      <c r="MSH8" s="85"/>
      <c r="MSI8" s="85"/>
      <c r="MSJ8" s="85"/>
      <c r="MSK8" s="85"/>
      <c r="MSL8" s="85"/>
      <c r="MSM8" s="85"/>
      <c r="MSN8" s="85"/>
      <c r="MSO8" s="85"/>
      <c r="MSP8" s="85"/>
      <c r="MSQ8" s="85"/>
      <c r="MSR8" s="85"/>
      <c r="MSS8" s="85"/>
      <c r="MST8" s="85"/>
      <c r="MSU8" s="85"/>
      <c r="MSV8" s="85"/>
      <c r="MSW8" s="85"/>
      <c r="MSX8" s="85"/>
      <c r="MSY8" s="85"/>
      <c r="MSZ8" s="85"/>
      <c r="MTA8" s="85"/>
      <c r="MTB8" s="85"/>
      <c r="MTC8" s="85"/>
      <c r="MTD8" s="85"/>
      <c r="MTE8" s="85"/>
      <c r="MTF8" s="85"/>
      <c r="MTG8" s="85"/>
      <c r="MTH8" s="85"/>
      <c r="MTI8" s="85"/>
      <c r="MTJ8" s="85"/>
      <c r="MTK8" s="85"/>
      <c r="MTL8" s="85"/>
      <c r="MTM8" s="85"/>
      <c r="MTN8" s="85"/>
      <c r="MTO8" s="85"/>
      <c r="MTP8" s="85"/>
      <c r="MTQ8" s="85"/>
      <c r="MTR8" s="85"/>
      <c r="MTS8" s="85"/>
      <c r="MTT8" s="85"/>
      <c r="MTU8" s="85"/>
      <c r="MTV8" s="85"/>
      <c r="MTW8" s="85"/>
      <c r="MTX8" s="85"/>
      <c r="MTY8" s="85"/>
      <c r="MTZ8" s="85"/>
      <c r="MUA8" s="85"/>
      <c r="MUB8" s="85"/>
      <c r="MUC8" s="85"/>
      <c r="MUD8" s="85"/>
      <c r="MUE8" s="85"/>
      <c r="MUF8" s="85"/>
      <c r="MUG8" s="85"/>
      <c r="MUH8" s="85"/>
      <c r="MUI8" s="85"/>
      <c r="MUJ8" s="85"/>
      <c r="MUK8" s="85"/>
      <c r="MUL8" s="85"/>
      <c r="MUM8" s="85"/>
      <c r="MUN8" s="85"/>
      <c r="MUO8" s="85"/>
      <c r="MUP8" s="85"/>
      <c r="MUQ8" s="85"/>
      <c r="MUR8" s="85"/>
      <c r="MUS8" s="85"/>
      <c r="MUT8" s="85"/>
      <c r="MUU8" s="85"/>
      <c r="MUV8" s="85"/>
      <c r="MUW8" s="85"/>
      <c r="MUX8" s="85"/>
      <c r="MUY8" s="85"/>
      <c r="MUZ8" s="85"/>
      <c r="MVA8" s="85"/>
      <c r="MVB8" s="85"/>
      <c r="MVC8" s="85"/>
      <c r="MVD8" s="85"/>
      <c r="MVE8" s="85"/>
      <c r="MVF8" s="85"/>
      <c r="MVG8" s="85"/>
      <c r="MVH8" s="85"/>
      <c r="MVI8" s="85"/>
      <c r="MVJ8" s="85"/>
      <c r="MVK8" s="85"/>
      <c r="MVL8" s="85"/>
      <c r="MVM8" s="85"/>
      <c r="MVN8" s="85"/>
      <c r="MVO8" s="85"/>
      <c r="MVP8" s="85"/>
      <c r="MVQ8" s="85"/>
      <c r="MVR8" s="85"/>
      <c r="MVS8" s="85"/>
      <c r="MVT8" s="85"/>
      <c r="MVU8" s="85"/>
      <c r="MVV8" s="85"/>
      <c r="MVW8" s="85"/>
      <c r="MVX8" s="85"/>
      <c r="MVY8" s="85"/>
      <c r="MVZ8" s="85"/>
      <c r="MWA8" s="85"/>
      <c r="MWB8" s="85"/>
      <c r="MWC8" s="85"/>
      <c r="MWD8" s="85"/>
      <c r="MWE8" s="85"/>
      <c r="MWF8" s="85"/>
      <c r="MWG8" s="85"/>
      <c r="MWH8" s="85"/>
      <c r="MWI8" s="85"/>
      <c r="MWJ8" s="85"/>
      <c r="MWK8" s="85"/>
      <c r="MWL8" s="85"/>
      <c r="MWM8" s="85"/>
      <c r="MWN8" s="85"/>
      <c r="MWO8" s="85"/>
      <c r="MWP8" s="85"/>
      <c r="MWQ8" s="85"/>
      <c r="MWR8" s="85"/>
      <c r="MWS8" s="85"/>
      <c r="MWT8" s="85"/>
      <c r="MWU8" s="85"/>
      <c r="MWV8" s="85"/>
      <c r="MWW8" s="85"/>
      <c r="MWX8" s="85"/>
      <c r="MWY8" s="85"/>
      <c r="MWZ8" s="85"/>
      <c r="MXA8" s="85"/>
      <c r="MXB8" s="85"/>
      <c r="MXC8" s="85"/>
      <c r="MXD8" s="85"/>
      <c r="MXE8" s="85"/>
      <c r="MXF8" s="85"/>
      <c r="MXG8" s="85"/>
      <c r="MXH8" s="85"/>
      <c r="MXI8" s="85"/>
      <c r="MXJ8" s="85"/>
      <c r="MXK8" s="85"/>
      <c r="MXL8" s="85"/>
      <c r="MXM8" s="85"/>
      <c r="MXN8" s="85"/>
      <c r="MXO8" s="85"/>
      <c r="MXP8" s="85"/>
      <c r="MXQ8" s="85"/>
      <c r="MXR8" s="85"/>
      <c r="MXS8" s="85"/>
      <c r="MXT8" s="85"/>
      <c r="MXU8" s="85"/>
      <c r="MXV8" s="85"/>
      <c r="MXW8" s="85"/>
      <c r="MXX8" s="85"/>
      <c r="MXY8" s="85"/>
      <c r="MXZ8" s="85"/>
      <c r="MYA8" s="85"/>
      <c r="MYB8" s="85"/>
      <c r="MYC8" s="85"/>
      <c r="MYD8" s="85"/>
      <c r="MYE8" s="85"/>
      <c r="MYF8" s="85"/>
      <c r="MYG8" s="85"/>
      <c r="MYH8" s="85"/>
      <c r="MYI8" s="85"/>
      <c r="MYJ8" s="85"/>
      <c r="MYK8" s="85"/>
      <c r="MYL8" s="85"/>
      <c r="MYM8" s="85"/>
      <c r="MYN8" s="85"/>
      <c r="MYO8" s="85"/>
      <c r="MYP8" s="85"/>
      <c r="MYQ8" s="85"/>
      <c r="MYR8" s="85"/>
      <c r="MYS8" s="85"/>
      <c r="MYT8" s="85"/>
      <c r="MYU8" s="85"/>
      <c r="MYV8" s="85"/>
      <c r="MYW8" s="85"/>
      <c r="MYX8" s="85"/>
      <c r="MYY8" s="85"/>
      <c r="MYZ8" s="85"/>
      <c r="MZA8" s="85"/>
      <c r="MZB8" s="85"/>
      <c r="MZC8" s="85"/>
      <c r="MZD8" s="85"/>
      <c r="MZE8" s="85"/>
      <c r="MZF8" s="85"/>
      <c r="MZG8" s="85"/>
      <c r="MZH8" s="85"/>
      <c r="MZI8" s="85"/>
      <c r="MZJ8" s="85"/>
      <c r="MZK8" s="85"/>
      <c r="MZL8" s="85"/>
      <c r="MZM8" s="85"/>
      <c r="MZN8" s="85"/>
      <c r="MZO8" s="85"/>
      <c r="MZP8" s="85"/>
      <c r="MZQ8" s="85"/>
      <c r="MZR8" s="85"/>
      <c r="MZS8" s="85"/>
      <c r="MZT8" s="85"/>
      <c r="MZU8" s="85"/>
      <c r="MZV8" s="85"/>
      <c r="MZW8" s="85"/>
      <c r="MZX8" s="85"/>
      <c r="MZY8" s="85"/>
      <c r="MZZ8" s="85"/>
      <c r="NAA8" s="85"/>
      <c r="NAB8" s="85"/>
      <c r="NAC8" s="85"/>
      <c r="NAD8" s="85"/>
      <c r="NAE8" s="85"/>
      <c r="NAF8" s="85"/>
      <c r="NAG8" s="85"/>
      <c r="NAH8" s="85"/>
      <c r="NAI8" s="85"/>
      <c r="NAJ8" s="85"/>
      <c r="NAK8" s="85"/>
      <c r="NAL8" s="85"/>
      <c r="NAM8" s="85"/>
      <c r="NAN8" s="85"/>
      <c r="NAO8" s="85"/>
      <c r="NAP8" s="85"/>
      <c r="NAQ8" s="85"/>
      <c r="NAR8" s="85"/>
      <c r="NAS8" s="85"/>
      <c r="NAT8" s="85"/>
      <c r="NAU8" s="85"/>
      <c r="NAV8" s="85"/>
      <c r="NAW8" s="85"/>
      <c r="NAX8" s="85"/>
      <c r="NAY8" s="85"/>
      <c r="NAZ8" s="85"/>
      <c r="NBA8" s="85"/>
      <c r="NBB8" s="85"/>
      <c r="NBC8" s="85"/>
      <c r="NBD8" s="85"/>
      <c r="NBE8" s="85"/>
      <c r="NBF8" s="85"/>
      <c r="NBG8" s="85"/>
      <c r="NBH8" s="85"/>
      <c r="NBI8" s="85"/>
      <c r="NBJ8" s="85"/>
      <c r="NBK8" s="85"/>
      <c r="NBL8" s="85"/>
      <c r="NBM8" s="85"/>
      <c r="NBN8" s="85"/>
      <c r="NBO8" s="85"/>
      <c r="NBP8" s="85"/>
      <c r="NBQ8" s="85"/>
      <c r="NBR8" s="85"/>
      <c r="NBS8" s="85"/>
      <c r="NBT8" s="85"/>
      <c r="NBU8" s="85"/>
      <c r="NBV8" s="85"/>
      <c r="NBW8" s="85"/>
      <c r="NBX8" s="85"/>
      <c r="NBY8" s="85"/>
      <c r="NBZ8" s="85"/>
      <c r="NCA8" s="85"/>
      <c r="NCB8" s="85"/>
      <c r="NCC8" s="85"/>
      <c r="NCD8" s="85"/>
      <c r="NCE8" s="85"/>
      <c r="NCF8" s="85"/>
      <c r="NCG8" s="85"/>
      <c r="NCH8" s="85"/>
      <c r="NCI8" s="85"/>
      <c r="NCJ8" s="85"/>
      <c r="NCK8" s="85"/>
      <c r="NCL8" s="85"/>
      <c r="NCM8" s="85"/>
      <c r="NCN8" s="85"/>
      <c r="NCO8" s="85"/>
      <c r="NCP8" s="85"/>
      <c r="NCQ8" s="85"/>
      <c r="NCR8" s="85"/>
      <c r="NCS8" s="85"/>
      <c r="NCT8" s="85"/>
      <c r="NCU8" s="85"/>
      <c r="NCV8" s="85"/>
      <c r="NCW8" s="85"/>
      <c r="NCX8" s="85"/>
      <c r="NCY8" s="85"/>
      <c r="NCZ8" s="85"/>
      <c r="NDA8" s="85"/>
      <c r="NDB8" s="85"/>
      <c r="NDC8" s="85"/>
      <c r="NDD8" s="85"/>
      <c r="NDE8" s="85"/>
      <c r="NDF8" s="85"/>
      <c r="NDG8" s="85"/>
      <c r="NDH8" s="85"/>
      <c r="NDI8" s="85"/>
      <c r="NDJ8" s="85"/>
      <c r="NDK8" s="85"/>
      <c r="NDL8" s="85"/>
      <c r="NDM8" s="85"/>
      <c r="NDN8" s="85"/>
      <c r="NDO8" s="85"/>
      <c r="NDP8" s="85"/>
      <c r="NDQ8" s="85"/>
      <c r="NDR8" s="85"/>
      <c r="NDS8" s="85"/>
      <c r="NDT8" s="85"/>
      <c r="NDU8" s="85"/>
      <c r="NDV8" s="85"/>
      <c r="NDW8" s="85"/>
      <c r="NDX8" s="85"/>
      <c r="NDY8" s="85"/>
      <c r="NDZ8" s="85"/>
      <c r="NEA8" s="85"/>
      <c r="NEB8" s="85"/>
      <c r="NEC8" s="85"/>
      <c r="NED8" s="85"/>
      <c r="NEE8" s="85"/>
      <c r="NEF8" s="85"/>
      <c r="NEG8" s="85"/>
      <c r="NEH8" s="85"/>
      <c r="NEI8" s="85"/>
      <c r="NEJ8" s="85"/>
      <c r="NEK8" s="85"/>
      <c r="NEL8" s="85"/>
      <c r="NEM8" s="85"/>
      <c r="NEN8" s="85"/>
      <c r="NEO8" s="85"/>
      <c r="NEP8" s="85"/>
      <c r="NEQ8" s="85"/>
      <c r="NER8" s="85"/>
      <c r="NES8" s="85"/>
      <c r="NET8" s="85"/>
      <c r="NEU8" s="85"/>
      <c r="NEV8" s="85"/>
      <c r="NEW8" s="85"/>
      <c r="NEX8" s="85"/>
      <c r="NEY8" s="85"/>
      <c r="NEZ8" s="85"/>
      <c r="NFA8" s="85"/>
      <c r="NFB8" s="85"/>
      <c r="NFC8" s="85"/>
      <c r="NFD8" s="85"/>
      <c r="NFE8" s="85"/>
      <c r="NFF8" s="85"/>
      <c r="NFG8" s="85"/>
      <c r="NFH8" s="85"/>
      <c r="NFI8" s="85"/>
      <c r="NFJ8" s="85"/>
      <c r="NFK8" s="85"/>
      <c r="NFL8" s="85"/>
      <c r="NFM8" s="85"/>
      <c r="NFN8" s="85"/>
      <c r="NFO8" s="85"/>
      <c r="NFP8" s="85"/>
      <c r="NFQ8" s="85"/>
      <c r="NFR8" s="85"/>
      <c r="NFS8" s="85"/>
      <c r="NFT8" s="85"/>
      <c r="NFU8" s="85"/>
      <c r="NFV8" s="85"/>
      <c r="NFW8" s="85"/>
      <c r="NFX8" s="85"/>
      <c r="NFY8" s="85"/>
      <c r="NFZ8" s="85"/>
      <c r="NGA8" s="85"/>
      <c r="NGB8" s="85"/>
      <c r="NGC8" s="85"/>
      <c r="NGD8" s="85"/>
      <c r="NGE8" s="85"/>
      <c r="NGF8" s="85"/>
      <c r="NGG8" s="85"/>
      <c r="NGH8" s="85"/>
      <c r="NGI8" s="85"/>
      <c r="NGJ8" s="85"/>
      <c r="NGK8" s="85"/>
      <c r="NGL8" s="85"/>
      <c r="NGM8" s="85"/>
      <c r="NGN8" s="85"/>
      <c r="NGO8" s="85"/>
      <c r="NGP8" s="85"/>
      <c r="NGQ8" s="85"/>
      <c r="NGR8" s="85"/>
      <c r="NGS8" s="85"/>
      <c r="NGT8" s="85"/>
      <c r="NGU8" s="85"/>
      <c r="NGV8" s="85"/>
      <c r="NGW8" s="85"/>
      <c r="NGX8" s="85"/>
      <c r="NGY8" s="85"/>
      <c r="NGZ8" s="85"/>
      <c r="NHA8" s="85"/>
      <c r="NHB8" s="85"/>
      <c r="NHC8" s="85"/>
      <c r="NHD8" s="85"/>
      <c r="NHE8" s="85"/>
      <c r="NHF8" s="85"/>
      <c r="NHG8" s="85"/>
      <c r="NHH8" s="85"/>
      <c r="NHI8" s="85"/>
      <c r="NHJ8" s="85"/>
      <c r="NHK8" s="85"/>
      <c r="NHL8" s="85"/>
      <c r="NHM8" s="85"/>
      <c r="NHN8" s="85"/>
      <c r="NHO8" s="85"/>
      <c r="NHP8" s="85"/>
      <c r="NHQ8" s="85"/>
      <c r="NHR8" s="85"/>
      <c r="NHS8" s="85"/>
      <c r="NHT8" s="85"/>
      <c r="NHU8" s="85"/>
      <c r="NHV8" s="85"/>
      <c r="NHW8" s="85"/>
      <c r="NHX8" s="85"/>
      <c r="NHY8" s="85"/>
      <c r="NHZ8" s="85"/>
      <c r="NIA8" s="85"/>
      <c r="NIB8" s="85"/>
      <c r="NIC8" s="85"/>
      <c r="NID8" s="85"/>
      <c r="NIE8" s="85"/>
      <c r="NIF8" s="85"/>
      <c r="NIG8" s="85"/>
      <c r="NIH8" s="85"/>
      <c r="NII8" s="85"/>
      <c r="NIJ8" s="85"/>
      <c r="NIK8" s="85"/>
      <c r="NIL8" s="85"/>
      <c r="NIM8" s="85"/>
      <c r="NIN8" s="85"/>
      <c r="NIO8" s="85"/>
      <c r="NIP8" s="85"/>
      <c r="NIQ8" s="85"/>
      <c r="NIR8" s="85"/>
      <c r="NIS8" s="85"/>
      <c r="NIT8" s="85"/>
      <c r="NIU8" s="85"/>
      <c r="NIV8" s="85"/>
      <c r="NIW8" s="85"/>
      <c r="NIX8" s="85"/>
      <c r="NIY8" s="85"/>
      <c r="NIZ8" s="85"/>
      <c r="NJA8" s="85"/>
      <c r="NJB8" s="85"/>
      <c r="NJC8" s="85"/>
      <c r="NJD8" s="85"/>
      <c r="NJE8" s="85"/>
      <c r="NJF8" s="85"/>
      <c r="NJG8" s="85"/>
      <c r="NJH8" s="85"/>
      <c r="NJI8" s="85"/>
      <c r="NJJ8" s="85"/>
      <c r="NJK8" s="85"/>
      <c r="NJL8" s="85"/>
      <c r="NJM8" s="85"/>
      <c r="NJN8" s="85"/>
      <c r="NJO8" s="85"/>
      <c r="NJP8" s="85"/>
      <c r="NJQ8" s="85"/>
      <c r="NJR8" s="85"/>
      <c r="NJS8" s="85"/>
      <c r="NJT8" s="85"/>
      <c r="NJU8" s="85"/>
      <c r="NJV8" s="85"/>
      <c r="NJW8" s="85"/>
      <c r="NJX8" s="85"/>
      <c r="NJY8" s="85"/>
      <c r="NJZ8" s="85"/>
      <c r="NKA8" s="85"/>
      <c r="NKB8" s="85"/>
      <c r="NKC8" s="85"/>
      <c r="NKD8" s="85"/>
      <c r="NKE8" s="85"/>
      <c r="NKF8" s="85"/>
      <c r="NKG8" s="85"/>
      <c r="NKH8" s="85"/>
      <c r="NKI8" s="85"/>
      <c r="NKJ8" s="85"/>
      <c r="NKK8" s="85"/>
      <c r="NKL8" s="85"/>
      <c r="NKM8" s="85"/>
      <c r="NKN8" s="85"/>
      <c r="NKO8" s="85"/>
      <c r="NKP8" s="85"/>
      <c r="NKQ8" s="85"/>
      <c r="NKR8" s="85"/>
      <c r="NKS8" s="85"/>
      <c r="NKT8" s="85"/>
      <c r="NKU8" s="85"/>
      <c r="NKV8" s="85"/>
      <c r="NKW8" s="85"/>
      <c r="NKX8" s="85"/>
      <c r="NKY8" s="85"/>
      <c r="NKZ8" s="85"/>
      <c r="NLA8" s="85"/>
      <c r="NLB8" s="85"/>
      <c r="NLC8" s="85"/>
      <c r="NLD8" s="85"/>
      <c r="NLE8" s="85"/>
      <c r="NLF8" s="85"/>
      <c r="NLG8" s="85"/>
      <c r="NLH8" s="85"/>
      <c r="NLI8" s="85"/>
      <c r="NLJ8" s="85"/>
      <c r="NLK8" s="85"/>
      <c r="NLL8" s="85"/>
      <c r="NLM8" s="85"/>
      <c r="NLN8" s="85"/>
      <c r="NLO8" s="85"/>
      <c r="NLP8" s="85"/>
      <c r="NLQ8" s="85"/>
      <c r="NLR8" s="85"/>
      <c r="NLS8" s="85"/>
      <c r="NLT8" s="85"/>
      <c r="NLU8" s="85"/>
      <c r="NLV8" s="85"/>
      <c r="NLW8" s="85"/>
      <c r="NLX8" s="85"/>
      <c r="NLY8" s="85"/>
      <c r="NLZ8" s="85"/>
      <c r="NMA8" s="85"/>
      <c r="NMB8" s="85"/>
      <c r="NMC8" s="85"/>
      <c r="NMD8" s="85"/>
      <c r="NME8" s="85"/>
      <c r="NMF8" s="85"/>
      <c r="NMG8" s="85"/>
      <c r="NMH8" s="85"/>
      <c r="NMI8" s="85"/>
      <c r="NMJ8" s="85"/>
      <c r="NMK8" s="85"/>
      <c r="NML8" s="85"/>
      <c r="NMM8" s="85"/>
      <c r="NMN8" s="85"/>
      <c r="NMO8" s="85"/>
      <c r="NMP8" s="85"/>
      <c r="NMQ8" s="85"/>
      <c r="NMR8" s="85"/>
      <c r="NMS8" s="85"/>
      <c r="NMT8" s="85"/>
      <c r="NMU8" s="85"/>
      <c r="NMV8" s="85"/>
      <c r="NMW8" s="85"/>
      <c r="NMX8" s="85"/>
      <c r="NMY8" s="85"/>
      <c r="NMZ8" s="85"/>
      <c r="NNA8" s="85"/>
      <c r="NNB8" s="85"/>
      <c r="NNC8" s="85"/>
      <c r="NND8" s="85"/>
      <c r="NNE8" s="85"/>
      <c r="NNF8" s="85"/>
      <c r="NNG8" s="85"/>
      <c r="NNH8" s="85"/>
      <c r="NNI8" s="85"/>
      <c r="NNJ8" s="85"/>
      <c r="NNK8" s="85"/>
      <c r="NNL8" s="85"/>
      <c r="NNM8" s="85"/>
      <c r="NNN8" s="85"/>
      <c r="NNO8" s="85"/>
      <c r="NNP8" s="85"/>
      <c r="NNQ8" s="85"/>
      <c r="NNR8" s="85"/>
      <c r="NNS8" s="85"/>
      <c r="NNT8" s="85"/>
      <c r="NNU8" s="85"/>
      <c r="NNV8" s="85"/>
      <c r="NNW8" s="85"/>
      <c r="NNX8" s="85"/>
      <c r="NNY8" s="85"/>
      <c r="NNZ8" s="85"/>
      <c r="NOA8" s="85"/>
      <c r="NOB8" s="85"/>
      <c r="NOC8" s="85"/>
      <c r="NOD8" s="85"/>
      <c r="NOE8" s="85"/>
      <c r="NOF8" s="85"/>
      <c r="NOG8" s="85"/>
      <c r="NOH8" s="85"/>
      <c r="NOI8" s="85"/>
      <c r="NOJ8" s="85"/>
      <c r="NOK8" s="85"/>
      <c r="NOL8" s="85"/>
      <c r="NOM8" s="85"/>
      <c r="NON8" s="85"/>
      <c r="NOO8" s="85"/>
      <c r="NOP8" s="85"/>
      <c r="NOQ8" s="85"/>
      <c r="NOR8" s="85"/>
      <c r="NOS8" s="85"/>
      <c r="NOT8" s="85"/>
      <c r="NOU8" s="85"/>
      <c r="NOV8" s="85"/>
      <c r="NOW8" s="85"/>
      <c r="NOX8" s="85"/>
      <c r="NOY8" s="85"/>
      <c r="NOZ8" s="85"/>
      <c r="NPA8" s="85"/>
      <c r="NPB8" s="85"/>
      <c r="NPC8" s="85"/>
      <c r="NPD8" s="85"/>
      <c r="NPE8" s="85"/>
      <c r="NPF8" s="85"/>
      <c r="NPG8" s="85"/>
      <c r="NPH8" s="85"/>
      <c r="NPI8" s="85"/>
      <c r="NPJ8" s="85"/>
      <c r="NPK8" s="85"/>
      <c r="NPL8" s="85"/>
      <c r="NPM8" s="85"/>
      <c r="NPN8" s="85"/>
      <c r="NPO8" s="85"/>
      <c r="NPP8" s="85"/>
      <c r="NPQ8" s="85"/>
      <c r="NPR8" s="85"/>
      <c r="NPS8" s="85"/>
      <c r="NPT8" s="85"/>
      <c r="NPU8" s="85"/>
      <c r="NPV8" s="85"/>
      <c r="NPW8" s="85"/>
      <c r="NPX8" s="85"/>
      <c r="NPY8" s="85"/>
      <c r="NPZ8" s="85"/>
      <c r="NQA8" s="85"/>
      <c r="NQB8" s="85"/>
      <c r="NQC8" s="85"/>
      <c r="NQD8" s="85"/>
      <c r="NQE8" s="85"/>
      <c r="NQF8" s="85"/>
      <c r="NQG8" s="85"/>
      <c r="NQH8" s="85"/>
      <c r="NQI8" s="85"/>
      <c r="NQJ8" s="85"/>
      <c r="NQK8" s="85"/>
      <c r="NQL8" s="85"/>
      <c r="NQM8" s="85"/>
      <c r="NQN8" s="85"/>
      <c r="NQO8" s="85"/>
      <c r="NQP8" s="85"/>
      <c r="NQQ8" s="85"/>
      <c r="NQR8" s="85"/>
      <c r="NQS8" s="85"/>
      <c r="NQT8" s="85"/>
      <c r="NQU8" s="85"/>
      <c r="NQV8" s="85"/>
      <c r="NQW8" s="85"/>
      <c r="NQX8" s="85"/>
      <c r="NQY8" s="85"/>
      <c r="NQZ8" s="85"/>
      <c r="NRA8" s="85"/>
      <c r="NRB8" s="85"/>
      <c r="NRC8" s="85"/>
      <c r="NRD8" s="85"/>
      <c r="NRE8" s="85"/>
      <c r="NRF8" s="85"/>
      <c r="NRG8" s="85"/>
      <c r="NRH8" s="85"/>
      <c r="NRI8" s="85"/>
      <c r="NRJ8" s="85"/>
      <c r="NRK8" s="85"/>
      <c r="NRL8" s="85"/>
      <c r="NRM8" s="85"/>
      <c r="NRN8" s="85"/>
      <c r="NRO8" s="85"/>
      <c r="NRP8" s="85"/>
      <c r="NRQ8" s="85"/>
      <c r="NRR8" s="85"/>
      <c r="NRS8" s="85"/>
      <c r="NRT8" s="85"/>
      <c r="NRU8" s="85"/>
      <c r="NRV8" s="85"/>
      <c r="NRW8" s="85"/>
      <c r="NRX8" s="85"/>
      <c r="NRY8" s="85"/>
      <c r="NRZ8" s="85"/>
      <c r="NSA8" s="85"/>
      <c r="NSB8" s="85"/>
      <c r="NSC8" s="85"/>
      <c r="NSD8" s="85"/>
      <c r="NSE8" s="85"/>
      <c r="NSF8" s="85"/>
      <c r="NSG8" s="85"/>
      <c r="NSH8" s="85"/>
      <c r="NSI8" s="85"/>
      <c r="NSJ8" s="85"/>
      <c r="NSK8" s="85"/>
      <c r="NSL8" s="85"/>
      <c r="NSM8" s="85"/>
      <c r="NSN8" s="85"/>
      <c r="NSO8" s="85"/>
      <c r="NSP8" s="85"/>
      <c r="NSQ8" s="85"/>
      <c r="NSR8" s="85"/>
      <c r="NSS8" s="85"/>
      <c r="NST8" s="85"/>
      <c r="NSU8" s="85"/>
      <c r="NSV8" s="85"/>
      <c r="NSW8" s="85"/>
      <c r="NSX8" s="85"/>
      <c r="NSY8" s="85"/>
      <c r="NSZ8" s="85"/>
      <c r="NTA8" s="85"/>
      <c r="NTB8" s="85"/>
      <c r="NTC8" s="85"/>
      <c r="NTD8" s="85"/>
      <c r="NTE8" s="85"/>
      <c r="NTF8" s="85"/>
      <c r="NTG8" s="85"/>
      <c r="NTH8" s="85"/>
      <c r="NTI8" s="85"/>
      <c r="NTJ8" s="85"/>
      <c r="NTK8" s="85"/>
      <c r="NTL8" s="85"/>
      <c r="NTM8" s="85"/>
      <c r="NTN8" s="85"/>
      <c r="NTO8" s="85"/>
      <c r="NTP8" s="85"/>
      <c r="NTQ8" s="85"/>
      <c r="NTR8" s="85"/>
      <c r="NTS8" s="85"/>
      <c r="NTT8" s="85"/>
      <c r="NTU8" s="85"/>
      <c r="NTV8" s="85"/>
      <c r="NTW8" s="85"/>
      <c r="NTX8" s="85"/>
      <c r="NTY8" s="85"/>
      <c r="NTZ8" s="85"/>
      <c r="NUA8" s="85"/>
      <c r="NUB8" s="85"/>
      <c r="NUC8" s="85"/>
      <c r="NUD8" s="85"/>
      <c r="NUE8" s="85"/>
      <c r="NUF8" s="85"/>
      <c r="NUG8" s="85"/>
      <c r="NUH8" s="85"/>
      <c r="NUI8" s="85"/>
      <c r="NUJ8" s="85"/>
      <c r="NUK8" s="85"/>
      <c r="NUL8" s="85"/>
      <c r="NUM8" s="85"/>
      <c r="NUN8" s="85"/>
      <c r="NUO8" s="85"/>
      <c r="NUP8" s="85"/>
      <c r="NUQ8" s="85"/>
      <c r="NUR8" s="85"/>
      <c r="NUS8" s="85"/>
      <c r="NUT8" s="85"/>
      <c r="NUU8" s="85"/>
      <c r="NUV8" s="85"/>
      <c r="NUW8" s="85"/>
      <c r="NUX8" s="85"/>
      <c r="NUY8" s="85"/>
      <c r="NUZ8" s="85"/>
      <c r="NVA8" s="85"/>
      <c r="NVB8" s="85"/>
      <c r="NVC8" s="85"/>
      <c r="NVD8" s="85"/>
      <c r="NVE8" s="85"/>
      <c r="NVF8" s="85"/>
      <c r="NVG8" s="85"/>
      <c r="NVH8" s="85"/>
      <c r="NVI8" s="85"/>
      <c r="NVJ8" s="85"/>
      <c r="NVK8" s="85"/>
      <c r="NVL8" s="85"/>
      <c r="NVM8" s="85"/>
      <c r="NVN8" s="85"/>
      <c r="NVO8" s="85"/>
      <c r="NVP8" s="85"/>
      <c r="NVQ8" s="85"/>
      <c r="NVR8" s="85"/>
      <c r="NVS8" s="85"/>
      <c r="NVT8" s="85"/>
      <c r="NVU8" s="85"/>
      <c r="NVV8" s="85"/>
      <c r="NVW8" s="85"/>
      <c r="NVX8" s="85"/>
      <c r="NVY8" s="85"/>
      <c r="NVZ8" s="85"/>
      <c r="NWA8" s="85"/>
      <c r="NWB8" s="85"/>
      <c r="NWC8" s="85"/>
      <c r="NWD8" s="85"/>
      <c r="NWE8" s="85"/>
      <c r="NWF8" s="85"/>
      <c r="NWG8" s="85"/>
      <c r="NWH8" s="85"/>
      <c r="NWI8" s="85"/>
      <c r="NWJ8" s="85"/>
      <c r="NWK8" s="85"/>
      <c r="NWL8" s="85"/>
      <c r="NWM8" s="85"/>
      <c r="NWN8" s="85"/>
      <c r="NWO8" s="85"/>
      <c r="NWP8" s="85"/>
      <c r="NWQ8" s="85"/>
      <c r="NWR8" s="85"/>
      <c r="NWS8" s="85"/>
      <c r="NWT8" s="85"/>
      <c r="NWU8" s="85"/>
      <c r="NWV8" s="85"/>
      <c r="NWW8" s="85"/>
      <c r="NWX8" s="85"/>
      <c r="NWY8" s="85"/>
      <c r="NWZ8" s="85"/>
      <c r="NXA8" s="85"/>
      <c r="NXB8" s="85"/>
      <c r="NXC8" s="85"/>
      <c r="NXD8" s="85"/>
      <c r="NXE8" s="85"/>
      <c r="NXF8" s="85"/>
      <c r="NXG8" s="85"/>
      <c r="NXH8" s="85"/>
      <c r="NXI8" s="85"/>
      <c r="NXJ8" s="85"/>
      <c r="NXK8" s="85"/>
      <c r="NXL8" s="85"/>
      <c r="NXM8" s="85"/>
      <c r="NXN8" s="85"/>
      <c r="NXO8" s="85"/>
      <c r="NXP8" s="85"/>
      <c r="NXQ8" s="85"/>
      <c r="NXR8" s="85"/>
      <c r="NXS8" s="85"/>
      <c r="NXT8" s="85"/>
      <c r="NXU8" s="85"/>
      <c r="NXV8" s="85"/>
      <c r="NXW8" s="85"/>
      <c r="NXX8" s="85"/>
      <c r="NXY8" s="85"/>
      <c r="NXZ8" s="85"/>
      <c r="NYA8" s="85"/>
      <c r="NYB8" s="85"/>
      <c r="NYC8" s="85"/>
      <c r="NYD8" s="85"/>
      <c r="NYE8" s="85"/>
      <c r="NYF8" s="85"/>
      <c r="NYG8" s="85"/>
      <c r="NYH8" s="85"/>
      <c r="NYI8" s="85"/>
      <c r="NYJ8" s="85"/>
      <c r="NYK8" s="85"/>
      <c r="NYL8" s="85"/>
      <c r="NYM8" s="85"/>
      <c r="NYN8" s="85"/>
      <c r="NYO8" s="85"/>
      <c r="NYP8" s="85"/>
      <c r="NYQ8" s="85"/>
      <c r="NYR8" s="85"/>
      <c r="NYS8" s="85"/>
      <c r="NYT8" s="85"/>
      <c r="NYU8" s="85"/>
      <c r="NYV8" s="85"/>
      <c r="NYW8" s="85"/>
      <c r="NYX8" s="85"/>
      <c r="NYY8" s="85"/>
      <c r="NYZ8" s="85"/>
      <c r="NZA8" s="85"/>
      <c r="NZB8" s="85"/>
      <c r="NZC8" s="85"/>
      <c r="NZD8" s="85"/>
      <c r="NZE8" s="85"/>
      <c r="NZF8" s="85"/>
      <c r="NZG8" s="85"/>
      <c r="NZH8" s="85"/>
      <c r="NZI8" s="85"/>
      <c r="NZJ8" s="85"/>
      <c r="NZK8" s="85"/>
      <c r="NZL8" s="85"/>
      <c r="NZM8" s="85"/>
      <c r="NZN8" s="85"/>
      <c r="NZO8" s="85"/>
      <c r="NZP8" s="85"/>
      <c r="NZQ8" s="85"/>
      <c r="NZR8" s="85"/>
      <c r="NZS8" s="85"/>
      <c r="NZT8" s="85"/>
      <c r="NZU8" s="85"/>
      <c r="NZV8" s="85"/>
      <c r="NZW8" s="85"/>
      <c r="NZX8" s="85"/>
      <c r="NZY8" s="85"/>
      <c r="NZZ8" s="85"/>
      <c r="OAA8" s="85"/>
      <c r="OAB8" s="85"/>
      <c r="OAC8" s="85"/>
      <c r="OAD8" s="85"/>
      <c r="OAE8" s="85"/>
      <c r="OAF8" s="85"/>
      <c r="OAG8" s="85"/>
      <c r="OAH8" s="85"/>
      <c r="OAI8" s="85"/>
      <c r="OAJ8" s="85"/>
      <c r="OAK8" s="85"/>
      <c r="OAL8" s="85"/>
      <c r="OAM8" s="85"/>
      <c r="OAN8" s="85"/>
      <c r="OAO8" s="85"/>
      <c r="OAP8" s="85"/>
      <c r="OAQ8" s="85"/>
      <c r="OAR8" s="85"/>
      <c r="OAS8" s="85"/>
      <c r="OAT8" s="85"/>
      <c r="OAU8" s="85"/>
      <c r="OAV8" s="85"/>
      <c r="OAW8" s="85"/>
      <c r="OAX8" s="85"/>
      <c r="OAY8" s="85"/>
      <c r="OAZ8" s="85"/>
      <c r="OBA8" s="85"/>
      <c r="OBB8" s="85"/>
      <c r="OBC8" s="85"/>
      <c r="OBD8" s="85"/>
      <c r="OBE8" s="85"/>
      <c r="OBF8" s="85"/>
      <c r="OBG8" s="85"/>
      <c r="OBH8" s="85"/>
      <c r="OBI8" s="85"/>
      <c r="OBJ8" s="85"/>
      <c r="OBK8" s="85"/>
      <c r="OBL8" s="85"/>
      <c r="OBM8" s="85"/>
      <c r="OBN8" s="85"/>
      <c r="OBO8" s="85"/>
      <c r="OBP8" s="85"/>
      <c r="OBQ8" s="85"/>
      <c r="OBR8" s="85"/>
      <c r="OBS8" s="85"/>
      <c r="OBT8" s="85"/>
      <c r="OBU8" s="85"/>
      <c r="OBV8" s="85"/>
      <c r="OBW8" s="85"/>
      <c r="OBX8" s="85"/>
      <c r="OBY8" s="85"/>
      <c r="OBZ8" s="85"/>
      <c r="OCA8" s="85"/>
      <c r="OCB8" s="85"/>
      <c r="OCC8" s="85"/>
      <c r="OCD8" s="85"/>
      <c r="OCE8" s="85"/>
      <c r="OCF8" s="85"/>
      <c r="OCG8" s="85"/>
      <c r="OCH8" s="85"/>
      <c r="OCI8" s="85"/>
      <c r="OCJ8" s="85"/>
      <c r="OCK8" s="85"/>
      <c r="OCL8" s="85"/>
      <c r="OCM8" s="85"/>
      <c r="OCN8" s="85"/>
      <c r="OCO8" s="85"/>
      <c r="OCP8" s="85"/>
      <c r="OCQ8" s="85"/>
      <c r="OCR8" s="85"/>
      <c r="OCS8" s="85"/>
      <c r="OCT8" s="85"/>
      <c r="OCU8" s="85"/>
      <c r="OCV8" s="85"/>
      <c r="OCW8" s="85"/>
      <c r="OCX8" s="85"/>
      <c r="OCY8" s="85"/>
      <c r="OCZ8" s="85"/>
      <c r="ODA8" s="85"/>
      <c r="ODB8" s="85"/>
      <c r="ODC8" s="85"/>
      <c r="ODD8" s="85"/>
      <c r="ODE8" s="85"/>
      <c r="ODF8" s="85"/>
      <c r="ODG8" s="85"/>
      <c r="ODH8" s="85"/>
      <c r="ODI8" s="85"/>
      <c r="ODJ8" s="85"/>
      <c r="ODK8" s="85"/>
      <c r="ODL8" s="85"/>
      <c r="ODM8" s="85"/>
      <c r="ODN8" s="85"/>
      <c r="ODO8" s="85"/>
      <c r="ODP8" s="85"/>
      <c r="ODQ8" s="85"/>
      <c r="ODR8" s="85"/>
      <c r="ODS8" s="85"/>
      <c r="ODT8" s="85"/>
      <c r="ODU8" s="85"/>
      <c r="ODV8" s="85"/>
      <c r="ODW8" s="85"/>
      <c r="ODX8" s="85"/>
      <c r="ODY8" s="85"/>
      <c r="ODZ8" s="85"/>
      <c r="OEA8" s="85"/>
      <c r="OEB8" s="85"/>
      <c r="OEC8" s="85"/>
      <c r="OED8" s="85"/>
      <c r="OEE8" s="85"/>
      <c r="OEF8" s="85"/>
      <c r="OEG8" s="85"/>
      <c r="OEH8" s="85"/>
      <c r="OEI8" s="85"/>
      <c r="OEJ8" s="85"/>
      <c r="OEK8" s="85"/>
      <c r="OEL8" s="85"/>
      <c r="OEM8" s="85"/>
      <c r="OEN8" s="85"/>
      <c r="OEO8" s="85"/>
      <c r="OEP8" s="85"/>
      <c r="OEQ8" s="85"/>
      <c r="OER8" s="85"/>
      <c r="OES8" s="85"/>
      <c r="OET8" s="85"/>
      <c r="OEU8" s="85"/>
      <c r="OEV8" s="85"/>
      <c r="OEW8" s="85"/>
      <c r="OEX8" s="85"/>
      <c r="OEY8" s="85"/>
      <c r="OEZ8" s="85"/>
      <c r="OFA8" s="85"/>
      <c r="OFB8" s="85"/>
      <c r="OFC8" s="85"/>
      <c r="OFD8" s="85"/>
      <c r="OFE8" s="85"/>
      <c r="OFF8" s="85"/>
      <c r="OFG8" s="85"/>
      <c r="OFH8" s="85"/>
      <c r="OFI8" s="85"/>
      <c r="OFJ8" s="85"/>
      <c r="OFK8" s="85"/>
      <c r="OFL8" s="85"/>
      <c r="OFM8" s="85"/>
      <c r="OFN8" s="85"/>
      <c r="OFO8" s="85"/>
      <c r="OFP8" s="85"/>
      <c r="OFQ8" s="85"/>
      <c r="OFR8" s="85"/>
      <c r="OFS8" s="85"/>
      <c r="OFT8" s="85"/>
      <c r="OFU8" s="85"/>
      <c r="OFV8" s="85"/>
      <c r="OFW8" s="85"/>
      <c r="OFX8" s="85"/>
      <c r="OFY8" s="85"/>
      <c r="OFZ8" s="85"/>
      <c r="OGA8" s="85"/>
      <c r="OGB8" s="85"/>
      <c r="OGC8" s="85"/>
      <c r="OGD8" s="85"/>
      <c r="OGE8" s="85"/>
      <c r="OGF8" s="85"/>
      <c r="OGG8" s="85"/>
      <c r="OGH8" s="85"/>
      <c r="OGI8" s="85"/>
      <c r="OGJ8" s="85"/>
      <c r="OGK8" s="85"/>
      <c r="OGL8" s="85"/>
      <c r="OGM8" s="85"/>
      <c r="OGN8" s="85"/>
      <c r="OGO8" s="85"/>
      <c r="OGP8" s="85"/>
      <c r="OGQ8" s="85"/>
      <c r="OGR8" s="85"/>
      <c r="OGS8" s="85"/>
      <c r="OGT8" s="85"/>
      <c r="OGU8" s="85"/>
      <c r="OGV8" s="85"/>
      <c r="OGW8" s="85"/>
      <c r="OGX8" s="85"/>
      <c r="OGY8" s="85"/>
      <c r="OGZ8" s="85"/>
      <c r="OHA8" s="85"/>
      <c r="OHB8" s="85"/>
      <c r="OHC8" s="85"/>
      <c r="OHD8" s="85"/>
      <c r="OHE8" s="85"/>
      <c r="OHF8" s="85"/>
      <c r="OHG8" s="85"/>
      <c r="OHH8" s="85"/>
      <c r="OHI8" s="85"/>
      <c r="OHJ8" s="85"/>
      <c r="OHK8" s="85"/>
      <c r="OHL8" s="85"/>
      <c r="OHM8" s="85"/>
      <c r="OHN8" s="85"/>
      <c r="OHO8" s="85"/>
      <c r="OHP8" s="85"/>
      <c r="OHQ8" s="85"/>
      <c r="OHR8" s="85"/>
      <c r="OHS8" s="85"/>
      <c r="OHT8" s="85"/>
      <c r="OHU8" s="85"/>
      <c r="OHV8" s="85"/>
      <c r="OHW8" s="85"/>
      <c r="OHX8" s="85"/>
      <c r="OHY8" s="85"/>
      <c r="OHZ8" s="85"/>
      <c r="OIA8" s="85"/>
      <c r="OIB8" s="85"/>
      <c r="OIC8" s="85"/>
      <c r="OID8" s="85"/>
      <c r="OIE8" s="85"/>
      <c r="OIF8" s="85"/>
      <c r="OIG8" s="85"/>
      <c r="OIH8" s="85"/>
      <c r="OII8" s="85"/>
      <c r="OIJ8" s="85"/>
      <c r="OIK8" s="85"/>
      <c r="OIL8" s="85"/>
      <c r="OIM8" s="85"/>
      <c r="OIN8" s="85"/>
      <c r="OIO8" s="85"/>
      <c r="OIP8" s="85"/>
      <c r="OIQ8" s="85"/>
      <c r="OIR8" s="85"/>
      <c r="OIS8" s="85"/>
      <c r="OIT8" s="85"/>
      <c r="OIU8" s="85"/>
      <c r="OIV8" s="85"/>
      <c r="OIW8" s="85"/>
      <c r="OIX8" s="85"/>
      <c r="OIY8" s="85"/>
      <c r="OIZ8" s="85"/>
      <c r="OJA8" s="85"/>
      <c r="OJB8" s="85"/>
      <c r="OJC8" s="85"/>
      <c r="OJD8" s="85"/>
      <c r="OJE8" s="85"/>
      <c r="OJF8" s="85"/>
      <c r="OJG8" s="85"/>
      <c r="OJH8" s="85"/>
      <c r="OJI8" s="85"/>
      <c r="OJJ8" s="85"/>
      <c r="OJK8" s="85"/>
      <c r="OJL8" s="85"/>
      <c r="OJM8" s="85"/>
      <c r="OJN8" s="85"/>
      <c r="OJO8" s="85"/>
      <c r="OJP8" s="85"/>
      <c r="OJQ8" s="85"/>
      <c r="OJR8" s="85"/>
      <c r="OJS8" s="85"/>
      <c r="OJT8" s="85"/>
      <c r="OJU8" s="85"/>
      <c r="OJV8" s="85"/>
      <c r="OJW8" s="85"/>
      <c r="OJX8" s="85"/>
      <c r="OJY8" s="85"/>
      <c r="OJZ8" s="85"/>
      <c r="OKA8" s="85"/>
      <c r="OKB8" s="85"/>
      <c r="OKC8" s="85"/>
      <c r="OKD8" s="85"/>
      <c r="OKE8" s="85"/>
      <c r="OKF8" s="85"/>
      <c r="OKG8" s="85"/>
      <c r="OKH8" s="85"/>
      <c r="OKI8" s="85"/>
      <c r="OKJ8" s="85"/>
      <c r="OKK8" s="85"/>
      <c r="OKL8" s="85"/>
      <c r="OKM8" s="85"/>
      <c r="OKN8" s="85"/>
      <c r="OKO8" s="85"/>
      <c r="OKP8" s="85"/>
      <c r="OKQ8" s="85"/>
      <c r="OKR8" s="85"/>
      <c r="OKS8" s="85"/>
      <c r="OKT8" s="85"/>
      <c r="OKU8" s="85"/>
      <c r="OKV8" s="85"/>
      <c r="OKW8" s="85"/>
      <c r="OKX8" s="85"/>
      <c r="OKY8" s="85"/>
      <c r="OKZ8" s="85"/>
      <c r="OLA8" s="85"/>
      <c r="OLB8" s="85"/>
      <c r="OLC8" s="85"/>
      <c r="OLD8" s="85"/>
      <c r="OLE8" s="85"/>
      <c r="OLF8" s="85"/>
      <c r="OLG8" s="85"/>
      <c r="OLH8" s="85"/>
      <c r="OLI8" s="85"/>
      <c r="OLJ8" s="85"/>
      <c r="OLK8" s="85"/>
      <c r="OLL8" s="85"/>
      <c r="OLM8" s="85"/>
      <c r="OLN8" s="85"/>
      <c r="OLO8" s="85"/>
      <c r="OLP8" s="85"/>
      <c r="OLQ8" s="85"/>
      <c r="OLR8" s="85"/>
      <c r="OLS8" s="85"/>
      <c r="OLT8" s="85"/>
      <c r="OLU8" s="85"/>
      <c r="OLV8" s="85"/>
      <c r="OLW8" s="85"/>
      <c r="OLX8" s="85"/>
      <c r="OLY8" s="85"/>
      <c r="OLZ8" s="85"/>
      <c r="OMA8" s="85"/>
      <c r="OMB8" s="85"/>
      <c r="OMC8" s="85"/>
      <c r="OMD8" s="85"/>
      <c r="OME8" s="85"/>
      <c r="OMF8" s="85"/>
      <c r="OMG8" s="85"/>
      <c r="OMH8" s="85"/>
      <c r="OMI8" s="85"/>
      <c r="OMJ8" s="85"/>
      <c r="OMK8" s="85"/>
      <c r="OML8" s="85"/>
      <c r="OMM8" s="85"/>
      <c r="OMN8" s="85"/>
      <c r="OMO8" s="85"/>
      <c r="OMP8" s="85"/>
      <c r="OMQ8" s="85"/>
      <c r="OMR8" s="85"/>
      <c r="OMS8" s="85"/>
      <c r="OMT8" s="85"/>
      <c r="OMU8" s="85"/>
      <c r="OMV8" s="85"/>
      <c r="OMW8" s="85"/>
      <c r="OMX8" s="85"/>
      <c r="OMY8" s="85"/>
      <c r="OMZ8" s="85"/>
      <c r="ONA8" s="85"/>
      <c r="ONB8" s="85"/>
      <c r="ONC8" s="85"/>
      <c r="OND8" s="85"/>
      <c r="ONE8" s="85"/>
      <c r="ONF8" s="85"/>
      <c r="ONG8" s="85"/>
      <c r="ONH8" s="85"/>
      <c r="ONI8" s="85"/>
      <c r="ONJ8" s="85"/>
      <c r="ONK8" s="85"/>
      <c r="ONL8" s="85"/>
      <c r="ONM8" s="85"/>
      <c r="ONN8" s="85"/>
      <c r="ONO8" s="85"/>
      <c r="ONP8" s="85"/>
      <c r="ONQ8" s="85"/>
      <c r="ONR8" s="85"/>
      <c r="ONS8" s="85"/>
      <c r="ONT8" s="85"/>
      <c r="ONU8" s="85"/>
      <c r="ONV8" s="85"/>
      <c r="ONW8" s="85"/>
      <c r="ONX8" s="85"/>
      <c r="ONY8" s="85"/>
      <c r="ONZ8" s="85"/>
      <c r="OOA8" s="85"/>
      <c r="OOB8" s="85"/>
      <c r="OOC8" s="85"/>
      <c r="OOD8" s="85"/>
      <c r="OOE8" s="85"/>
      <c r="OOF8" s="85"/>
      <c r="OOG8" s="85"/>
      <c r="OOH8" s="85"/>
      <c r="OOI8" s="85"/>
      <c r="OOJ8" s="85"/>
      <c r="OOK8" s="85"/>
      <c r="OOL8" s="85"/>
      <c r="OOM8" s="85"/>
      <c r="OON8" s="85"/>
      <c r="OOO8" s="85"/>
      <c r="OOP8" s="85"/>
      <c r="OOQ8" s="85"/>
      <c r="OOR8" s="85"/>
      <c r="OOS8" s="85"/>
      <c r="OOT8" s="85"/>
      <c r="OOU8" s="85"/>
      <c r="OOV8" s="85"/>
      <c r="OOW8" s="85"/>
      <c r="OOX8" s="85"/>
      <c r="OOY8" s="85"/>
      <c r="OOZ8" s="85"/>
      <c r="OPA8" s="85"/>
      <c r="OPB8" s="85"/>
      <c r="OPC8" s="85"/>
      <c r="OPD8" s="85"/>
      <c r="OPE8" s="85"/>
      <c r="OPF8" s="85"/>
      <c r="OPG8" s="85"/>
      <c r="OPH8" s="85"/>
      <c r="OPI8" s="85"/>
      <c r="OPJ8" s="85"/>
      <c r="OPK8" s="85"/>
      <c r="OPL8" s="85"/>
      <c r="OPM8" s="85"/>
      <c r="OPN8" s="85"/>
      <c r="OPO8" s="85"/>
      <c r="OPP8" s="85"/>
      <c r="OPQ8" s="85"/>
      <c r="OPR8" s="85"/>
      <c r="OPS8" s="85"/>
      <c r="OPT8" s="85"/>
      <c r="OPU8" s="85"/>
      <c r="OPV8" s="85"/>
      <c r="OPW8" s="85"/>
      <c r="OPX8" s="85"/>
      <c r="OPY8" s="85"/>
      <c r="OPZ8" s="85"/>
      <c r="OQA8" s="85"/>
      <c r="OQB8" s="85"/>
      <c r="OQC8" s="85"/>
      <c r="OQD8" s="85"/>
      <c r="OQE8" s="85"/>
      <c r="OQF8" s="85"/>
      <c r="OQG8" s="85"/>
      <c r="OQH8" s="85"/>
      <c r="OQI8" s="85"/>
      <c r="OQJ8" s="85"/>
      <c r="OQK8" s="85"/>
      <c r="OQL8" s="85"/>
      <c r="OQM8" s="85"/>
      <c r="OQN8" s="85"/>
      <c r="OQO8" s="85"/>
      <c r="OQP8" s="85"/>
      <c r="OQQ8" s="85"/>
      <c r="OQR8" s="85"/>
      <c r="OQS8" s="85"/>
      <c r="OQT8" s="85"/>
      <c r="OQU8" s="85"/>
      <c r="OQV8" s="85"/>
      <c r="OQW8" s="85"/>
      <c r="OQX8" s="85"/>
      <c r="OQY8" s="85"/>
      <c r="OQZ8" s="85"/>
      <c r="ORA8" s="85"/>
      <c r="ORB8" s="85"/>
      <c r="ORC8" s="85"/>
      <c r="ORD8" s="85"/>
      <c r="ORE8" s="85"/>
      <c r="ORF8" s="85"/>
      <c r="ORG8" s="85"/>
      <c r="ORH8" s="85"/>
      <c r="ORI8" s="85"/>
      <c r="ORJ8" s="85"/>
      <c r="ORK8" s="85"/>
      <c r="ORL8" s="85"/>
      <c r="ORM8" s="85"/>
      <c r="ORN8" s="85"/>
      <c r="ORO8" s="85"/>
      <c r="ORP8" s="85"/>
      <c r="ORQ8" s="85"/>
      <c r="ORR8" s="85"/>
      <c r="ORS8" s="85"/>
      <c r="ORT8" s="85"/>
      <c r="ORU8" s="85"/>
      <c r="ORV8" s="85"/>
      <c r="ORW8" s="85"/>
      <c r="ORX8" s="85"/>
      <c r="ORY8" s="85"/>
      <c r="ORZ8" s="85"/>
      <c r="OSA8" s="85"/>
      <c r="OSB8" s="85"/>
      <c r="OSC8" s="85"/>
      <c r="OSD8" s="85"/>
      <c r="OSE8" s="85"/>
      <c r="OSF8" s="85"/>
      <c r="OSG8" s="85"/>
      <c r="OSH8" s="85"/>
      <c r="OSI8" s="85"/>
      <c r="OSJ8" s="85"/>
      <c r="OSK8" s="85"/>
      <c r="OSL8" s="85"/>
      <c r="OSM8" s="85"/>
      <c r="OSN8" s="85"/>
      <c r="OSO8" s="85"/>
      <c r="OSP8" s="85"/>
      <c r="OSQ8" s="85"/>
      <c r="OSR8" s="85"/>
      <c r="OSS8" s="85"/>
      <c r="OST8" s="85"/>
      <c r="OSU8" s="85"/>
      <c r="OSV8" s="85"/>
      <c r="OSW8" s="85"/>
      <c r="OSX8" s="85"/>
      <c r="OSY8" s="85"/>
      <c r="OSZ8" s="85"/>
      <c r="OTA8" s="85"/>
      <c r="OTB8" s="85"/>
      <c r="OTC8" s="85"/>
      <c r="OTD8" s="85"/>
      <c r="OTE8" s="85"/>
      <c r="OTF8" s="85"/>
      <c r="OTG8" s="85"/>
      <c r="OTH8" s="85"/>
      <c r="OTI8" s="85"/>
      <c r="OTJ8" s="85"/>
      <c r="OTK8" s="85"/>
      <c r="OTL8" s="85"/>
      <c r="OTM8" s="85"/>
      <c r="OTN8" s="85"/>
      <c r="OTO8" s="85"/>
      <c r="OTP8" s="85"/>
      <c r="OTQ8" s="85"/>
      <c r="OTR8" s="85"/>
      <c r="OTS8" s="85"/>
      <c r="OTT8" s="85"/>
      <c r="OTU8" s="85"/>
      <c r="OTV8" s="85"/>
      <c r="OTW8" s="85"/>
      <c r="OTX8" s="85"/>
      <c r="OTY8" s="85"/>
      <c r="OTZ8" s="85"/>
      <c r="OUA8" s="85"/>
      <c r="OUB8" s="85"/>
      <c r="OUC8" s="85"/>
      <c r="OUD8" s="85"/>
      <c r="OUE8" s="85"/>
      <c r="OUF8" s="85"/>
      <c r="OUG8" s="85"/>
      <c r="OUH8" s="85"/>
      <c r="OUI8" s="85"/>
      <c r="OUJ8" s="85"/>
      <c r="OUK8" s="85"/>
      <c r="OUL8" s="85"/>
      <c r="OUM8" s="85"/>
      <c r="OUN8" s="85"/>
      <c r="OUO8" s="85"/>
      <c r="OUP8" s="85"/>
      <c r="OUQ8" s="85"/>
      <c r="OUR8" s="85"/>
      <c r="OUS8" s="85"/>
      <c r="OUT8" s="85"/>
      <c r="OUU8" s="85"/>
      <c r="OUV8" s="85"/>
      <c r="OUW8" s="85"/>
      <c r="OUX8" s="85"/>
      <c r="OUY8" s="85"/>
      <c r="OUZ8" s="85"/>
      <c r="OVA8" s="85"/>
      <c r="OVB8" s="85"/>
      <c r="OVC8" s="85"/>
      <c r="OVD8" s="85"/>
      <c r="OVE8" s="85"/>
      <c r="OVF8" s="85"/>
      <c r="OVG8" s="85"/>
      <c r="OVH8" s="85"/>
      <c r="OVI8" s="85"/>
      <c r="OVJ8" s="85"/>
      <c r="OVK8" s="85"/>
      <c r="OVL8" s="85"/>
      <c r="OVM8" s="85"/>
      <c r="OVN8" s="85"/>
      <c r="OVO8" s="85"/>
      <c r="OVP8" s="85"/>
      <c r="OVQ8" s="85"/>
      <c r="OVR8" s="85"/>
      <c r="OVS8" s="85"/>
      <c r="OVT8" s="85"/>
      <c r="OVU8" s="85"/>
      <c r="OVV8" s="85"/>
      <c r="OVW8" s="85"/>
      <c r="OVX8" s="85"/>
      <c r="OVY8" s="85"/>
      <c r="OVZ8" s="85"/>
      <c r="OWA8" s="85"/>
      <c r="OWB8" s="85"/>
      <c r="OWC8" s="85"/>
      <c r="OWD8" s="85"/>
      <c r="OWE8" s="85"/>
      <c r="OWF8" s="85"/>
      <c r="OWG8" s="85"/>
      <c r="OWH8" s="85"/>
      <c r="OWI8" s="85"/>
      <c r="OWJ8" s="85"/>
      <c r="OWK8" s="85"/>
      <c r="OWL8" s="85"/>
      <c r="OWM8" s="85"/>
      <c r="OWN8" s="85"/>
      <c r="OWO8" s="85"/>
      <c r="OWP8" s="85"/>
      <c r="OWQ8" s="85"/>
      <c r="OWR8" s="85"/>
      <c r="OWS8" s="85"/>
      <c r="OWT8" s="85"/>
      <c r="OWU8" s="85"/>
      <c r="OWV8" s="85"/>
      <c r="OWW8" s="85"/>
      <c r="OWX8" s="85"/>
      <c r="OWY8" s="85"/>
      <c r="OWZ8" s="85"/>
      <c r="OXA8" s="85"/>
      <c r="OXB8" s="85"/>
      <c r="OXC8" s="85"/>
      <c r="OXD8" s="85"/>
      <c r="OXE8" s="85"/>
      <c r="OXF8" s="85"/>
      <c r="OXG8" s="85"/>
      <c r="OXH8" s="85"/>
      <c r="OXI8" s="85"/>
      <c r="OXJ8" s="85"/>
      <c r="OXK8" s="85"/>
      <c r="OXL8" s="85"/>
      <c r="OXM8" s="85"/>
      <c r="OXN8" s="85"/>
      <c r="OXO8" s="85"/>
      <c r="OXP8" s="85"/>
      <c r="OXQ8" s="85"/>
      <c r="OXR8" s="85"/>
      <c r="OXS8" s="85"/>
      <c r="OXT8" s="85"/>
      <c r="OXU8" s="85"/>
      <c r="OXV8" s="85"/>
      <c r="OXW8" s="85"/>
      <c r="OXX8" s="85"/>
      <c r="OXY8" s="85"/>
      <c r="OXZ8" s="85"/>
      <c r="OYA8" s="85"/>
      <c r="OYB8" s="85"/>
      <c r="OYC8" s="85"/>
      <c r="OYD8" s="85"/>
      <c r="OYE8" s="85"/>
      <c r="OYF8" s="85"/>
      <c r="OYG8" s="85"/>
      <c r="OYH8" s="85"/>
      <c r="OYI8" s="85"/>
      <c r="OYJ8" s="85"/>
      <c r="OYK8" s="85"/>
      <c r="OYL8" s="85"/>
      <c r="OYM8" s="85"/>
      <c r="OYN8" s="85"/>
      <c r="OYO8" s="85"/>
      <c r="OYP8" s="85"/>
      <c r="OYQ8" s="85"/>
      <c r="OYR8" s="85"/>
      <c r="OYS8" s="85"/>
      <c r="OYT8" s="85"/>
      <c r="OYU8" s="85"/>
      <c r="OYV8" s="85"/>
      <c r="OYW8" s="85"/>
      <c r="OYX8" s="85"/>
      <c r="OYY8" s="85"/>
      <c r="OYZ8" s="85"/>
      <c r="OZA8" s="85"/>
      <c r="OZB8" s="85"/>
      <c r="OZC8" s="85"/>
      <c r="OZD8" s="85"/>
      <c r="OZE8" s="85"/>
      <c r="OZF8" s="85"/>
      <c r="OZG8" s="85"/>
      <c r="OZH8" s="85"/>
      <c r="OZI8" s="85"/>
      <c r="OZJ8" s="85"/>
      <c r="OZK8" s="85"/>
      <c r="OZL8" s="85"/>
      <c r="OZM8" s="85"/>
      <c r="OZN8" s="85"/>
      <c r="OZO8" s="85"/>
      <c r="OZP8" s="85"/>
      <c r="OZQ8" s="85"/>
      <c r="OZR8" s="85"/>
      <c r="OZS8" s="85"/>
      <c r="OZT8" s="85"/>
      <c r="OZU8" s="85"/>
      <c r="OZV8" s="85"/>
      <c r="OZW8" s="85"/>
      <c r="OZX8" s="85"/>
      <c r="OZY8" s="85"/>
      <c r="OZZ8" s="85"/>
      <c r="PAA8" s="85"/>
      <c r="PAB8" s="85"/>
      <c r="PAC8" s="85"/>
      <c r="PAD8" s="85"/>
      <c r="PAE8" s="85"/>
      <c r="PAF8" s="85"/>
      <c r="PAG8" s="85"/>
      <c r="PAH8" s="85"/>
      <c r="PAI8" s="85"/>
      <c r="PAJ8" s="85"/>
      <c r="PAK8" s="85"/>
      <c r="PAL8" s="85"/>
      <c r="PAM8" s="85"/>
      <c r="PAN8" s="85"/>
      <c r="PAO8" s="85"/>
      <c r="PAP8" s="85"/>
      <c r="PAQ8" s="85"/>
      <c r="PAR8" s="85"/>
      <c r="PAS8" s="85"/>
      <c r="PAT8" s="85"/>
      <c r="PAU8" s="85"/>
      <c r="PAV8" s="85"/>
      <c r="PAW8" s="85"/>
      <c r="PAX8" s="85"/>
      <c r="PAY8" s="85"/>
      <c r="PAZ8" s="85"/>
      <c r="PBA8" s="85"/>
      <c r="PBB8" s="85"/>
      <c r="PBC8" s="85"/>
      <c r="PBD8" s="85"/>
      <c r="PBE8" s="85"/>
      <c r="PBF8" s="85"/>
      <c r="PBG8" s="85"/>
      <c r="PBH8" s="85"/>
      <c r="PBI8" s="85"/>
      <c r="PBJ8" s="85"/>
      <c r="PBK8" s="85"/>
      <c r="PBL8" s="85"/>
      <c r="PBM8" s="85"/>
      <c r="PBN8" s="85"/>
      <c r="PBO8" s="85"/>
      <c r="PBP8" s="85"/>
      <c r="PBQ8" s="85"/>
      <c r="PBR8" s="85"/>
      <c r="PBS8" s="85"/>
      <c r="PBT8" s="85"/>
      <c r="PBU8" s="85"/>
      <c r="PBV8" s="85"/>
      <c r="PBW8" s="85"/>
      <c r="PBX8" s="85"/>
      <c r="PBY8" s="85"/>
      <c r="PBZ8" s="85"/>
      <c r="PCA8" s="85"/>
      <c r="PCB8" s="85"/>
      <c r="PCC8" s="85"/>
      <c r="PCD8" s="85"/>
      <c r="PCE8" s="85"/>
      <c r="PCF8" s="85"/>
      <c r="PCG8" s="85"/>
      <c r="PCH8" s="85"/>
      <c r="PCI8" s="85"/>
      <c r="PCJ8" s="85"/>
      <c r="PCK8" s="85"/>
      <c r="PCL8" s="85"/>
      <c r="PCM8" s="85"/>
      <c r="PCN8" s="85"/>
      <c r="PCO8" s="85"/>
      <c r="PCP8" s="85"/>
      <c r="PCQ8" s="85"/>
      <c r="PCR8" s="85"/>
      <c r="PCS8" s="85"/>
      <c r="PCT8" s="85"/>
      <c r="PCU8" s="85"/>
      <c r="PCV8" s="85"/>
      <c r="PCW8" s="85"/>
      <c r="PCX8" s="85"/>
      <c r="PCY8" s="85"/>
      <c r="PCZ8" s="85"/>
      <c r="PDA8" s="85"/>
      <c r="PDB8" s="85"/>
      <c r="PDC8" s="85"/>
      <c r="PDD8" s="85"/>
      <c r="PDE8" s="85"/>
      <c r="PDF8" s="85"/>
      <c r="PDG8" s="85"/>
      <c r="PDH8" s="85"/>
      <c r="PDI8" s="85"/>
      <c r="PDJ8" s="85"/>
      <c r="PDK8" s="85"/>
      <c r="PDL8" s="85"/>
      <c r="PDM8" s="85"/>
      <c r="PDN8" s="85"/>
      <c r="PDO8" s="85"/>
      <c r="PDP8" s="85"/>
      <c r="PDQ8" s="85"/>
      <c r="PDR8" s="85"/>
      <c r="PDS8" s="85"/>
      <c r="PDT8" s="85"/>
      <c r="PDU8" s="85"/>
      <c r="PDV8" s="85"/>
      <c r="PDW8" s="85"/>
      <c r="PDX8" s="85"/>
      <c r="PDY8" s="85"/>
      <c r="PDZ8" s="85"/>
      <c r="PEA8" s="85"/>
      <c r="PEB8" s="85"/>
      <c r="PEC8" s="85"/>
      <c r="PED8" s="85"/>
      <c r="PEE8" s="85"/>
      <c r="PEF8" s="85"/>
      <c r="PEG8" s="85"/>
      <c r="PEH8" s="85"/>
      <c r="PEI8" s="85"/>
      <c r="PEJ8" s="85"/>
      <c r="PEK8" s="85"/>
      <c r="PEL8" s="85"/>
      <c r="PEM8" s="85"/>
      <c r="PEN8" s="85"/>
      <c r="PEO8" s="85"/>
      <c r="PEP8" s="85"/>
      <c r="PEQ8" s="85"/>
      <c r="PER8" s="85"/>
      <c r="PES8" s="85"/>
      <c r="PET8" s="85"/>
      <c r="PEU8" s="85"/>
      <c r="PEV8" s="85"/>
      <c r="PEW8" s="85"/>
      <c r="PEX8" s="85"/>
      <c r="PEY8" s="85"/>
      <c r="PEZ8" s="85"/>
      <c r="PFA8" s="85"/>
      <c r="PFB8" s="85"/>
      <c r="PFC8" s="85"/>
      <c r="PFD8" s="85"/>
      <c r="PFE8" s="85"/>
      <c r="PFF8" s="85"/>
      <c r="PFG8" s="85"/>
      <c r="PFH8" s="85"/>
      <c r="PFI8" s="85"/>
      <c r="PFJ8" s="85"/>
      <c r="PFK8" s="85"/>
      <c r="PFL8" s="85"/>
      <c r="PFM8" s="85"/>
      <c r="PFN8" s="85"/>
      <c r="PFO8" s="85"/>
      <c r="PFP8" s="85"/>
      <c r="PFQ8" s="85"/>
      <c r="PFR8" s="85"/>
      <c r="PFS8" s="85"/>
      <c r="PFT8" s="85"/>
      <c r="PFU8" s="85"/>
      <c r="PFV8" s="85"/>
      <c r="PFW8" s="85"/>
      <c r="PFX8" s="85"/>
      <c r="PFY8" s="85"/>
      <c r="PFZ8" s="85"/>
      <c r="PGA8" s="85"/>
      <c r="PGB8" s="85"/>
      <c r="PGC8" s="85"/>
      <c r="PGD8" s="85"/>
      <c r="PGE8" s="85"/>
      <c r="PGF8" s="85"/>
      <c r="PGG8" s="85"/>
      <c r="PGH8" s="85"/>
      <c r="PGI8" s="85"/>
      <c r="PGJ8" s="85"/>
      <c r="PGK8" s="85"/>
      <c r="PGL8" s="85"/>
      <c r="PGM8" s="85"/>
      <c r="PGN8" s="85"/>
      <c r="PGO8" s="85"/>
      <c r="PGP8" s="85"/>
      <c r="PGQ8" s="85"/>
      <c r="PGR8" s="85"/>
      <c r="PGS8" s="85"/>
      <c r="PGT8" s="85"/>
      <c r="PGU8" s="85"/>
      <c r="PGV8" s="85"/>
      <c r="PGW8" s="85"/>
      <c r="PGX8" s="85"/>
      <c r="PGY8" s="85"/>
      <c r="PGZ8" s="85"/>
      <c r="PHA8" s="85"/>
      <c r="PHB8" s="85"/>
      <c r="PHC8" s="85"/>
      <c r="PHD8" s="85"/>
      <c r="PHE8" s="85"/>
      <c r="PHF8" s="85"/>
      <c r="PHG8" s="85"/>
      <c r="PHH8" s="85"/>
      <c r="PHI8" s="85"/>
      <c r="PHJ8" s="85"/>
      <c r="PHK8" s="85"/>
      <c r="PHL8" s="85"/>
      <c r="PHM8" s="85"/>
      <c r="PHN8" s="85"/>
      <c r="PHO8" s="85"/>
      <c r="PHP8" s="85"/>
      <c r="PHQ8" s="85"/>
      <c r="PHR8" s="85"/>
      <c r="PHS8" s="85"/>
      <c r="PHT8" s="85"/>
      <c r="PHU8" s="85"/>
      <c r="PHV8" s="85"/>
      <c r="PHW8" s="85"/>
      <c r="PHX8" s="85"/>
      <c r="PHY8" s="85"/>
      <c r="PHZ8" s="85"/>
      <c r="PIA8" s="85"/>
      <c r="PIB8" s="85"/>
      <c r="PIC8" s="85"/>
      <c r="PID8" s="85"/>
      <c r="PIE8" s="85"/>
      <c r="PIF8" s="85"/>
      <c r="PIG8" s="85"/>
      <c r="PIH8" s="85"/>
      <c r="PII8" s="85"/>
      <c r="PIJ8" s="85"/>
      <c r="PIK8" s="85"/>
      <c r="PIL8" s="85"/>
      <c r="PIM8" s="85"/>
      <c r="PIN8" s="85"/>
      <c r="PIO8" s="85"/>
      <c r="PIP8" s="85"/>
      <c r="PIQ8" s="85"/>
      <c r="PIR8" s="85"/>
      <c r="PIS8" s="85"/>
      <c r="PIT8" s="85"/>
      <c r="PIU8" s="85"/>
      <c r="PIV8" s="85"/>
      <c r="PIW8" s="85"/>
      <c r="PIX8" s="85"/>
      <c r="PIY8" s="85"/>
      <c r="PIZ8" s="85"/>
      <c r="PJA8" s="85"/>
      <c r="PJB8" s="85"/>
      <c r="PJC8" s="85"/>
      <c r="PJD8" s="85"/>
      <c r="PJE8" s="85"/>
      <c r="PJF8" s="85"/>
      <c r="PJG8" s="85"/>
      <c r="PJH8" s="85"/>
      <c r="PJI8" s="85"/>
      <c r="PJJ8" s="85"/>
      <c r="PJK8" s="85"/>
      <c r="PJL8" s="85"/>
      <c r="PJM8" s="85"/>
      <c r="PJN8" s="85"/>
      <c r="PJO8" s="85"/>
      <c r="PJP8" s="85"/>
      <c r="PJQ8" s="85"/>
      <c r="PJR8" s="85"/>
      <c r="PJS8" s="85"/>
      <c r="PJT8" s="85"/>
      <c r="PJU8" s="85"/>
      <c r="PJV8" s="85"/>
      <c r="PJW8" s="85"/>
      <c r="PJX8" s="85"/>
      <c r="PJY8" s="85"/>
      <c r="PJZ8" s="85"/>
      <c r="PKA8" s="85"/>
      <c r="PKB8" s="85"/>
      <c r="PKC8" s="85"/>
      <c r="PKD8" s="85"/>
      <c r="PKE8" s="85"/>
      <c r="PKF8" s="85"/>
      <c r="PKG8" s="85"/>
      <c r="PKH8" s="85"/>
      <c r="PKI8" s="85"/>
      <c r="PKJ8" s="85"/>
      <c r="PKK8" s="85"/>
      <c r="PKL8" s="85"/>
      <c r="PKM8" s="85"/>
      <c r="PKN8" s="85"/>
      <c r="PKO8" s="85"/>
      <c r="PKP8" s="85"/>
      <c r="PKQ8" s="85"/>
      <c r="PKR8" s="85"/>
      <c r="PKS8" s="85"/>
      <c r="PKT8" s="85"/>
      <c r="PKU8" s="85"/>
      <c r="PKV8" s="85"/>
      <c r="PKW8" s="85"/>
      <c r="PKX8" s="85"/>
      <c r="PKY8" s="85"/>
      <c r="PKZ8" s="85"/>
      <c r="PLA8" s="85"/>
      <c r="PLB8" s="85"/>
      <c r="PLC8" s="85"/>
      <c r="PLD8" s="85"/>
      <c r="PLE8" s="85"/>
      <c r="PLF8" s="85"/>
      <c r="PLG8" s="85"/>
      <c r="PLH8" s="85"/>
      <c r="PLI8" s="85"/>
      <c r="PLJ8" s="85"/>
      <c r="PLK8" s="85"/>
      <c r="PLL8" s="85"/>
      <c r="PLM8" s="85"/>
      <c r="PLN8" s="85"/>
      <c r="PLO8" s="85"/>
      <c r="PLP8" s="85"/>
      <c r="PLQ8" s="85"/>
      <c r="PLR8" s="85"/>
      <c r="PLS8" s="85"/>
      <c r="PLT8" s="85"/>
      <c r="PLU8" s="85"/>
      <c r="PLV8" s="85"/>
      <c r="PLW8" s="85"/>
      <c r="PLX8" s="85"/>
      <c r="PLY8" s="85"/>
      <c r="PLZ8" s="85"/>
      <c r="PMA8" s="85"/>
      <c r="PMB8" s="85"/>
      <c r="PMC8" s="85"/>
      <c r="PMD8" s="85"/>
      <c r="PME8" s="85"/>
      <c r="PMF8" s="85"/>
      <c r="PMG8" s="85"/>
      <c r="PMH8" s="85"/>
      <c r="PMI8" s="85"/>
      <c r="PMJ8" s="85"/>
      <c r="PMK8" s="85"/>
      <c r="PML8" s="85"/>
      <c r="PMM8" s="85"/>
      <c r="PMN8" s="85"/>
      <c r="PMO8" s="85"/>
      <c r="PMP8" s="85"/>
      <c r="PMQ8" s="85"/>
      <c r="PMR8" s="85"/>
      <c r="PMS8" s="85"/>
      <c r="PMT8" s="85"/>
      <c r="PMU8" s="85"/>
      <c r="PMV8" s="85"/>
      <c r="PMW8" s="85"/>
      <c r="PMX8" s="85"/>
      <c r="PMY8" s="85"/>
      <c r="PMZ8" s="85"/>
      <c r="PNA8" s="85"/>
      <c r="PNB8" s="85"/>
      <c r="PNC8" s="85"/>
      <c r="PND8" s="85"/>
      <c r="PNE8" s="85"/>
      <c r="PNF8" s="85"/>
      <c r="PNG8" s="85"/>
      <c r="PNH8" s="85"/>
      <c r="PNI8" s="85"/>
      <c r="PNJ8" s="85"/>
      <c r="PNK8" s="85"/>
      <c r="PNL8" s="85"/>
      <c r="PNM8" s="85"/>
      <c r="PNN8" s="85"/>
      <c r="PNO8" s="85"/>
      <c r="PNP8" s="85"/>
      <c r="PNQ8" s="85"/>
      <c r="PNR8" s="85"/>
      <c r="PNS8" s="85"/>
      <c r="PNT8" s="85"/>
      <c r="PNU8" s="85"/>
      <c r="PNV8" s="85"/>
      <c r="PNW8" s="85"/>
      <c r="PNX8" s="85"/>
      <c r="PNY8" s="85"/>
      <c r="PNZ8" s="85"/>
      <c r="POA8" s="85"/>
      <c r="POB8" s="85"/>
      <c r="POC8" s="85"/>
      <c r="POD8" s="85"/>
      <c r="POE8" s="85"/>
      <c r="POF8" s="85"/>
      <c r="POG8" s="85"/>
      <c r="POH8" s="85"/>
      <c r="POI8" s="85"/>
      <c r="POJ8" s="85"/>
      <c r="POK8" s="85"/>
      <c r="POL8" s="85"/>
      <c r="POM8" s="85"/>
      <c r="PON8" s="85"/>
      <c r="POO8" s="85"/>
      <c r="POP8" s="85"/>
      <c r="POQ8" s="85"/>
      <c r="POR8" s="85"/>
      <c r="POS8" s="85"/>
      <c r="POT8" s="85"/>
      <c r="POU8" s="85"/>
      <c r="POV8" s="85"/>
      <c r="POW8" s="85"/>
      <c r="POX8" s="85"/>
      <c r="POY8" s="85"/>
      <c r="POZ8" s="85"/>
      <c r="PPA8" s="85"/>
      <c r="PPB8" s="85"/>
      <c r="PPC8" s="85"/>
      <c r="PPD8" s="85"/>
      <c r="PPE8" s="85"/>
      <c r="PPF8" s="85"/>
      <c r="PPG8" s="85"/>
      <c r="PPH8" s="85"/>
      <c r="PPI8" s="85"/>
      <c r="PPJ8" s="85"/>
      <c r="PPK8" s="85"/>
      <c r="PPL8" s="85"/>
      <c r="PPM8" s="85"/>
      <c r="PPN8" s="85"/>
      <c r="PPO8" s="85"/>
      <c r="PPP8" s="85"/>
      <c r="PPQ8" s="85"/>
      <c r="PPR8" s="85"/>
      <c r="PPS8" s="85"/>
      <c r="PPT8" s="85"/>
      <c r="PPU8" s="85"/>
      <c r="PPV8" s="85"/>
      <c r="PPW8" s="85"/>
      <c r="PPX8" s="85"/>
      <c r="PPY8" s="85"/>
      <c r="PPZ8" s="85"/>
      <c r="PQA8" s="85"/>
      <c r="PQB8" s="85"/>
      <c r="PQC8" s="85"/>
      <c r="PQD8" s="85"/>
      <c r="PQE8" s="85"/>
      <c r="PQF8" s="85"/>
      <c r="PQG8" s="85"/>
      <c r="PQH8" s="85"/>
      <c r="PQI8" s="85"/>
      <c r="PQJ8" s="85"/>
      <c r="PQK8" s="85"/>
      <c r="PQL8" s="85"/>
      <c r="PQM8" s="85"/>
      <c r="PQN8" s="85"/>
      <c r="PQO8" s="85"/>
      <c r="PQP8" s="85"/>
      <c r="PQQ8" s="85"/>
      <c r="PQR8" s="85"/>
      <c r="PQS8" s="85"/>
      <c r="PQT8" s="85"/>
      <c r="PQU8" s="85"/>
      <c r="PQV8" s="85"/>
      <c r="PQW8" s="85"/>
      <c r="PQX8" s="85"/>
      <c r="PQY8" s="85"/>
      <c r="PQZ8" s="85"/>
      <c r="PRA8" s="85"/>
      <c r="PRB8" s="85"/>
      <c r="PRC8" s="85"/>
      <c r="PRD8" s="85"/>
      <c r="PRE8" s="85"/>
      <c r="PRF8" s="85"/>
      <c r="PRG8" s="85"/>
      <c r="PRH8" s="85"/>
      <c r="PRI8" s="85"/>
      <c r="PRJ8" s="85"/>
      <c r="PRK8" s="85"/>
      <c r="PRL8" s="85"/>
      <c r="PRM8" s="85"/>
      <c r="PRN8" s="85"/>
      <c r="PRO8" s="85"/>
      <c r="PRP8" s="85"/>
      <c r="PRQ8" s="85"/>
      <c r="PRR8" s="85"/>
      <c r="PRS8" s="85"/>
      <c r="PRT8" s="85"/>
      <c r="PRU8" s="85"/>
      <c r="PRV8" s="85"/>
      <c r="PRW8" s="85"/>
      <c r="PRX8" s="85"/>
      <c r="PRY8" s="85"/>
      <c r="PRZ8" s="85"/>
      <c r="PSA8" s="85"/>
      <c r="PSB8" s="85"/>
      <c r="PSC8" s="85"/>
      <c r="PSD8" s="85"/>
      <c r="PSE8" s="85"/>
      <c r="PSF8" s="85"/>
      <c r="PSG8" s="85"/>
      <c r="PSH8" s="85"/>
      <c r="PSI8" s="85"/>
      <c r="PSJ8" s="85"/>
      <c r="PSK8" s="85"/>
      <c r="PSL8" s="85"/>
      <c r="PSM8" s="85"/>
      <c r="PSN8" s="85"/>
      <c r="PSO8" s="85"/>
      <c r="PSP8" s="85"/>
      <c r="PSQ8" s="85"/>
      <c r="PSR8" s="85"/>
      <c r="PSS8" s="85"/>
      <c r="PST8" s="85"/>
      <c r="PSU8" s="85"/>
      <c r="PSV8" s="85"/>
      <c r="PSW8" s="85"/>
      <c r="PSX8" s="85"/>
      <c r="PSY8" s="85"/>
      <c r="PSZ8" s="85"/>
      <c r="PTA8" s="85"/>
      <c r="PTB8" s="85"/>
      <c r="PTC8" s="85"/>
      <c r="PTD8" s="85"/>
      <c r="PTE8" s="85"/>
      <c r="PTF8" s="85"/>
      <c r="PTG8" s="85"/>
      <c r="PTH8" s="85"/>
      <c r="PTI8" s="85"/>
      <c r="PTJ8" s="85"/>
      <c r="PTK8" s="85"/>
      <c r="PTL8" s="85"/>
      <c r="PTM8" s="85"/>
      <c r="PTN8" s="85"/>
      <c r="PTO8" s="85"/>
      <c r="PTP8" s="85"/>
      <c r="PTQ8" s="85"/>
      <c r="PTR8" s="85"/>
      <c r="PTS8" s="85"/>
      <c r="PTT8" s="85"/>
      <c r="PTU8" s="85"/>
      <c r="PTV8" s="85"/>
      <c r="PTW8" s="85"/>
      <c r="PTX8" s="85"/>
      <c r="PTY8" s="85"/>
      <c r="PTZ8" s="85"/>
      <c r="PUA8" s="85"/>
      <c r="PUB8" s="85"/>
      <c r="PUC8" s="85"/>
      <c r="PUD8" s="85"/>
      <c r="PUE8" s="85"/>
      <c r="PUF8" s="85"/>
      <c r="PUG8" s="85"/>
      <c r="PUH8" s="85"/>
      <c r="PUI8" s="85"/>
      <c r="PUJ8" s="85"/>
      <c r="PUK8" s="85"/>
      <c r="PUL8" s="85"/>
      <c r="PUM8" s="85"/>
      <c r="PUN8" s="85"/>
      <c r="PUO8" s="85"/>
      <c r="PUP8" s="85"/>
      <c r="PUQ8" s="85"/>
      <c r="PUR8" s="85"/>
      <c r="PUS8" s="85"/>
      <c r="PUT8" s="85"/>
      <c r="PUU8" s="85"/>
      <c r="PUV8" s="85"/>
      <c r="PUW8" s="85"/>
      <c r="PUX8" s="85"/>
      <c r="PUY8" s="85"/>
      <c r="PUZ8" s="85"/>
      <c r="PVA8" s="85"/>
      <c r="PVB8" s="85"/>
      <c r="PVC8" s="85"/>
      <c r="PVD8" s="85"/>
      <c r="PVE8" s="85"/>
      <c r="PVF8" s="85"/>
      <c r="PVG8" s="85"/>
      <c r="PVH8" s="85"/>
      <c r="PVI8" s="85"/>
      <c r="PVJ8" s="85"/>
      <c r="PVK8" s="85"/>
      <c r="PVL8" s="85"/>
      <c r="PVM8" s="85"/>
      <c r="PVN8" s="85"/>
      <c r="PVO8" s="85"/>
      <c r="PVP8" s="85"/>
      <c r="PVQ8" s="85"/>
      <c r="PVR8" s="85"/>
      <c r="PVS8" s="85"/>
      <c r="PVT8" s="85"/>
      <c r="PVU8" s="85"/>
      <c r="PVV8" s="85"/>
      <c r="PVW8" s="85"/>
      <c r="PVX8" s="85"/>
      <c r="PVY8" s="85"/>
      <c r="PVZ8" s="85"/>
      <c r="PWA8" s="85"/>
      <c r="PWB8" s="85"/>
      <c r="PWC8" s="85"/>
      <c r="PWD8" s="85"/>
      <c r="PWE8" s="85"/>
      <c r="PWF8" s="85"/>
      <c r="PWG8" s="85"/>
      <c r="PWH8" s="85"/>
      <c r="PWI8" s="85"/>
      <c r="PWJ8" s="85"/>
      <c r="PWK8" s="85"/>
      <c r="PWL8" s="85"/>
      <c r="PWM8" s="85"/>
      <c r="PWN8" s="85"/>
      <c r="PWO8" s="85"/>
      <c r="PWP8" s="85"/>
      <c r="PWQ8" s="85"/>
      <c r="PWR8" s="85"/>
      <c r="PWS8" s="85"/>
      <c r="PWT8" s="85"/>
      <c r="PWU8" s="85"/>
      <c r="PWV8" s="85"/>
      <c r="PWW8" s="85"/>
      <c r="PWX8" s="85"/>
      <c r="PWY8" s="85"/>
      <c r="PWZ8" s="85"/>
      <c r="PXA8" s="85"/>
      <c r="PXB8" s="85"/>
      <c r="PXC8" s="85"/>
      <c r="PXD8" s="85"/>
      <c r="PXE8" s="85"/>
      <c r="PXF8" s="85"/>
      <c r="PXG8" s="85"/>
      <c r="PXH8" s="85"/>
      <c r="PXI8" s="85"/>
      <c r="PXJ8" s="85"/>
      <c r="PXK8" s="85"/>
      <c r="PXL8" s="85"/>
      <c r="PXM8" s="85"/>
      <c r="PXN8" s="85"/>
      <c r="PXO8" s="85"/>
      <c r="PXP8" s="85"/>
      <c r="PXQ8" s="85"/>
      <c r="PXR8" s="85"/>
      <c r="PXS8" s="85"/>
      <c r="PXT8" s="85"/>
      <c r="PXU8" s="85"/>
      <c r="PXV8" s="85"/>
      <c r="PXW8" s="85"/>
      <c r="PXX8" s="85"/>
      <c r="PXY8" s="85"/>
      <c r="PXZ8" s="85"/>
      <c r="PYA8" s="85"/>
      <c r="PYB8" s="85"/>
      <c r="PYC8" s="85"/>
      <c r="PYD8" s="85"/>
      <c r="PYE8" s="85"/>
      <c r="PYF8" s="85"/>
      <c r="PYG8" s="85"/>
      <c r="PYH8" s="85"/>
      <c r="PYI8" s="85"/>
      <c r="PYJ8" s="85"/>
      <c r="PYK8" s="85"/>
      <c r="PYL8" s="85"/>
      <c r="PYM8" s="85"/>
      <c r="PYN8" s="85"/>
      <c r="PYO8" s="85"/>
      <c r="PYP8" s="85"/>
      <c r="PYQ8" s="85"/>
      <c r="PYR8" s="85"/>
      <c r="PYS8" s="85"/>
      <c r="PYT8" s="85"/>
      <c r="PYU8" s="85"/>
      <c r="PYV8" s="85"/>
      <c r="PYW8" s="85"/>
      <c r="PYX8" s="85"/>
      <c r="PYY8" s="85"/>
      <c r="PYZ8" s="85"/>
      <c r="PZA8" s="85"/>
      <c r="PZB8" s="85"/>
      <c r="PZC8" s="85"/>
      <c r="PZD8" s="85"/>
      <c r="PZE8" s="85"/>
      <c r="PZF8" s="85"/>
      <c r="PZG8" s="85"/>
      <c r="PZH8" s="85"/>
      <c r="PZI8" s="85"/>
      <c r="PZJ8" s="85"/>
      <c r="PZK8" s="85"/>
      <c r="PZL8" s="85"/>
      <c r="PZM8" s="85"/>
      <c r="PZN8" s="85"/>
      <c r="PZO8" s="85"/>
      <c r="PZP8" s="85"/>
      <c r="PZQ8" s="85"/>
      <c r="PZR8" s="85"/>
      <c r="PZS8" s="85"/>
      <c r="PZT8" s="85"/>
      <c r="PZU8" s="85"/>
      <c r="PZV8" s="85"/>
      <c r="PZW8" s="85"/>
      <c r="PZX8" s="85"/>
      <c r="PZY8" s="85"/>
      <c r="PZZ8" s="85"/>
      <c r="QAA8" s="85"/>
      <c r="QAB8" s="85"/>
      <c r="QAC8" s="85"/>
      <c r="QAD8" s="85"/>
      <c r="QAE8" s="85"/>
      <c r="QAF8" s="85"/>
      <c r="QAG8" s="85"/>
      <c r="QAH8" s="85"/>
      <c r="QAI8" s="85"/>
      <c r="QAJ8" s="85"/>
      <c r="QAK8" s="85"/>
      <c r="QAL8" s="85"/>
      <c r="QAM8" s="85"/>
      <c r="QAN8" s="85"/>
      <c r="QAO8" s="85"/>
      <c r="QAP8" s="85"/>
      <c r="QAQ8" s="85"/>
      <c r="QAR8" s="85"/>
      <c r="QAS8" s="85"/>
      <c r="QAT8" s="85"/>
      <c r="QAU8" s="85"/>
      <c r="QAV8" s="85"/>
      <c r="QAW8" s="85"/>
      <c r="QAX8" s="85"/>
      <c r="QAY8" s="85"/>
      <c r="QAZ8" s="85"/>
      <c r="QBA8" s="85"/>
      <c r="QBB8" s="85"/>
      <c r="QBC8" s="85"/>
      <c r="QBD8" s="85"/>
      <c r="QBE8" s="85"/>
      <c r="QBF8" s="85"/>
      <c r="QBG8" s="85"/>
      <c r="QBH8" s="85"/>
      <c r="QBI8" s="85"/>
      <c r="QBJ8" s="85"/>
      <c r="QBK8" s="85"/>
      <c r="QBL8" s="85"/>
      <c r="QBM8" s="85"/>
      <c r="QBN8" s="85"/>
      <c r="QBO8" s="85"/>
      <c r="QBP8" s="85"/>
      <c r="QBQ8" s="85"/>
      <c r="QBR8" s="85"/>
      <c r="QBS8" s="85"/>
      <c r="QBT8" s="85"/>
      <c r="QBU8" s="85"/>
      <c r="QBV8" s="85"/>
      <c r="QBW8" s="85"/>
      <c r="QBX8" s="85"/>
      <c r="QBY8" s="85"/>
      <c r="QBZ8" s="85"/>
      <c r="QCA8" s="85"/>
      <c r="QCB8" s="85"/>
      <c r="QCC8" s="85"/>
      <c r="QCD8" s="85"/>
      <c r="QCE8" s="85"/>
      <c r="QCF8" s="85"/>
      <c r="QCG8" s="85"/>
      <c r="QCH8" s="85"/>
      <c r="QCI8" s="85"/>
      <c r="QCJ8" s="85"/>
      <c r="QCK8" s="85"/>
      <c r="QCL8" s="85"/>
      <c r="QCM8" s="85"/>
      <c r="QCN8" s="85"/>
      <c r="QCO8" s="85"/>
      <c r="QCP8" s="85"/>
      <c r="QCQ8" s="85"/>
      <c r="QCR8" s="85"/>
      <c r="QCS8" s="85"/>
      <c r="QCT8" s="85"/>
      <c r="QCU8" s="85"/>
      <c r="QCV8" s="85"/>
      <c r="QCW8" s="85"/>
      <c r="QCX8" s="85"/>
      <c r="QCY8" s="85"/>
      <c r="QCZ8" s="85"/>
      <c r="QDA8" s="85"/>
      <c r="QDB8" s="85"/>
      <c r="QDC8" s="85"/>
      <c r="QDD8" s="85"/>
      <c r="QDE8" s="85"/>
      <c r="QDF8" s="85"/>
      <c r="QDG8" s="85"/>
      <c r="QDH8" s="85"/>
      <c r="QDI8" s="85"/>
      <c r="QDJ8" s="85"/>
      <c r="QDK8" s="85"/>
      <c r="QDL8" s="85"/>
      <c r="QDM8" s="85"/>
      <c r="QDN8" s="85"/>
      <c r="QDO8" s="85"/>
      <c r="QDP8" s="85"/>
      <c r="QDQ8" s="85"/>
      <c r="QDR8" s="85"/>
      <c r="QDS8" s="85"/>
      <c r="QDT8" s="85"/>
      <c r="QDU8" s="85"/>
      <c r="QDV8" s="85"/>
      <c r="QDW8" s="85"/>
      <c r="QDX8" s="85"/>
      <c r="QDY8" s="85"/>
      <c r="QDZ8" s="85"/>
      <c r="QEA8" s="85"/>
      <c r="QEB8" s="85"/>
      <c r="QEC8" s="85"/>
      <c r="QED8" s="85"/>
      <c r="QEE8" s="85"/>
      <c r="QEF8" s="85"/>
      <c r="QEG8" s="85"/>
      <c r="QEH8" s="85"/>
      <c r="QEI8" s="85"/>
      <c r="QEJ8" s="85"/>
      <c r="QEK8" s="85"/>
      <c r="QEL8" s="85"/>
      <c r="QEM8" s="85"/>
      <c r="QEN8" s="85"/>
      <c r="QEO8" s="85"/>
      <c r="QEP8" s="85"/>
      <c r="QEQ8" s="85"/>
      <c r="QER8" s="85"/>
      <c r="QES8" s="85"/>
      <c r="QET8" s="85"/>
      <c r="QEU8" s="85"/>
      <c r="QEV8" s="85"/>
      <c r="QEW8" s="85"/>
      <c r="QEX8" s="85"/>
      <c r="QEY8" s="85"/>
      <c r="QEZ8" s="85"/>
      <c r="QFA8" s="85"/>
      <c r="QFB8" s="85"/>
      <c r="QFC8" s="85"/>
      <c r="QFD8" s="85"/>
      <c r="QFE8" s="85"/>
      <c r="QFF8" s="85"/>
      <c r="QFG8" s="85"/>
      <c r="QFH8" s="85"/>
      <c r="QFI8" s="85"/>
      <c r="QFJ8" s="85"/>
      <c r="QFK8" s="85"/>
      <c r="QFL8" s="85"/>
      <c r="QFM8" s="85"/>
      <c r="QFN8" s="85"/>
      <c r="QFO8" s="85"/>
      <c r="QFP8" s="85"/>
      <c r="QFQ8" s="85"/>
      <c r="QFR8" s="85"/>
      <c r="QFS8" s="85"/>
      <c r="QFT8" s="85"/>
      <c r="QFU8" s="85"/>
      <c r="QFV8" s="85"/>
      <c r="QFW8" s="85"/>
      <c r="QFX8" s="85"/>
      <c r="QFY8" s="85"/>
      <c r="QFZ8" s="85"/>
      <c r="QGA8" s="85"/>
      <c r="QGB8" s="85"/>
      <c r="QGC8" s="85"/>
      <c r="QGD8" s="85"/>
      <c r="QGE8" s="85"/>
      <c r="QGF8" s="85"/>
      <c r="QGG8" s="85"/>
      <c r="QGH8" s="85"/>
      <c r="QGI8" s="85"/>
      <c r="QGJ8" s="85"/>
      <c r="QGK8" s="85"/>
      <c r="QGL8" s="85"/>
      <c r="QGM8" s="85"/>
      <c r="QGN8" s="85"/>
      <c r="QGO8" s="85"/>
      <c r="QGP8" s="85"/>
      <c r="QGQ8" s="85"/>
      <c r="QGR8" s="85"/>
      <c r="QGS8" s="85"/>
      <c r="QGT8" s="85"/>
      <c r="QGU8" s="85"/>
      <c r="QGV8" s="85"/>
      <c r="QGW8" s="85"/>
      <c r="QGX8" s="85"/>
      <c r="QGY8" s="85"/>
      <c r="QGZ8" s="85"/>
      <c r="QHA8" s="85"/>
      <c r="QHB8" s="85"/>
      <c r="QHC8" s="85"/>
      <c r="QHD8" s="85"/>
      <c r="QHE8" s="85"/>
      <c r="QHF8" s="85"/>
      <c r="QHG8" s="85"/>
      <c r="QHH8" s="85"/>
      <c r="QHI8" s="85"/>
      <c r="QHJ8" s="85"/>
      <c r="QHK8" s="85"/>
      <c r="QHL8" s="85"/>
      <c r="QHM8" s="85"/>
      <c r="QHN8" s="85"/>
      <c r="QHO8" s="85"/>
      <c r="QHP8" s="85"/>
      <c r="QHQ8" s="85"/>
      <c r="QHR8" s="85"/>
      <c r="QHS8" s="85"/>
      <c r="QHT8" s="85"/>
      <c r="QHU8" s="85"/>
      <c r="QHV8" s="85"/>
      <c r="QHW8" s="85"/>
      <c r="QHX8" s="85"/>
      <c r="QHY8" s="85"/>
      <c r="QHZ8" s="85"/>
      <c r="QIA8" s="85"/>
      <c r="QIB8" s="85"/>
      <c r="QIC8" s="85"/>
      <c r="QID8" s="85"/>
      <c r="QIE8" s="85"/>
      <c r="QIF8" s="85"/>
      <c r="QIG8" s="85"/>
      <c r="QIH8" s="85"/>
      <c r="QII8" s="85"/>
      <c r="QIJ8" s="85"/>
      <c r="QIK8" s="85"/>
      <c r="QIL8" s="85"/>
      <c r="QIM8" s="85"/>
      <c r="QIN8" s="85"/>
      <c r="QIO8" s="85"/>
      <c r="QIP8" s="85"/>
      <c r="QIQ8" s="85"/>
      <c r="QIR8" s="85"/>
      <c r="QIS8" s="85"/>
      <c r="QIT8" s="85"/>
      <c r="QIU8" s="85"/>
      <c r="QIV8" s="85"/>
      <c r="QIW8" s="85"/>
      <c r="QIX8" s="85"/>
      <c r="QIY8" s="85"/>
      <c r="QIZ8" s="85"/>
      <c r="QJA8" s="85"/>
      <c r="QJB8" s="85"/>
      <c r="QJC8" s="85"/>
      <c r="QJD8" s="85"/>
      <c r="QJE8" s="85"/>
      <c r="QJF8" s="85"/>
      <c r="QJG8" s="85"/>
      <c r="QJH8" s="85"/>
      <c r="QJI8" s="85"/>
      <c r="QJJ8" s="85"/>
      <c r="QJK8" s="85"/>
      <c r="QJL8" s="85"/>
      <c r="QJM8" s="85"/>
      <c r="QJN8" s="85"/>
      <c r="QJO8" s="85"/>
      <c r="QJP8" s="85"/>
      <c r="QJQ8" s="85"/>
      <c r="QJR8" s="85"/>
      <c r="QJS8" s="85"/>
      <c r="QJT8" s="85"/>
      <c r="QJU8" s="85"/>
      <c r="QJV8" s="85"/>
      <c r="QJW8" s="85"/>
      <c r="QJX8" s="85"/>
      <c r="QJY8" s="85"/>
      <c r="QJZ8" s="85"/>
      <c r="QKA8" s="85"/>
      <c r="QKB8" s="85"/>
      <c r="QKC8" s="85"/>
      <c r="QKD8" s="85"/>
      <c r="QKE8" s="85"/>
      <c r="QKF8" s="85"/>
      <c r="QKG8" s="85"/>
      <c r="QKH8" s="85"/>
      <c r="QKI8" s="85"/>
      <c r="QKJ8" s="85"/>
      <c r="QKK8" s="85"/>
      <c r="QKL8" s="85"/>
      <c r="QKM8" s="85"/>
      <c r="QKN8" s="85"/>
      <c r="QKO8" s="85"/>
      <c r="QKP8" s="85"/>
      <c r="QKQ8" s="85"/>
      <c r="QKR8" s="85"/>
      <c r="QKS8" s="85"/>
      <c r="QKT8" s="85"/>
      <c r="QKU8" s="85"/>
      <c r="QKV8" s="85"/>
      <c r="QKW8" s="85"/>
      <c r="QKX8" s="85"/>
      <c r="QKY8" s="85"/>
      <c r="QKZ8" s="85"/>
      <c r="QLA8" s="85"/>
      <c r="QLB8" s="85"/>
      <c r="QLC8" s="85"/>
      <c r="QLD8" s="85"/>
      <c r="QLE8" s="85"/>
      <c r="QLF8" s="85"/>
      <c r="QLG8" s="85"/>
      <c r="QLH8" s="85"/>
      <c r="QLI8" s="85"/>
      <c r="QLJ8" s="85"/>
      <c r="QLK8" s="85"/>
      <c r="QLL8" s="85"/>
      <c r="QLM8" s="85"/>
      <c r="QLN8" s="85"/>
      <c r="QLO8" s="85"/>
      <c r="QLP8" s="85"/>
      <c r="QLQ8" s="85"/>
      <c r="QLR8" s="85"/>
      <c r="QLS8" s="85"/>
      <c r="QLT8" s="85"/>
      <c r="QLU8" s="85"/>
      <c r="QLV8" s="85"/>
      <c r="QLW8" s="85"/>
      <c r="QLX8" s="85"/>
      <c r="QLY8" s="85"/>
      <c r="QLZ8" s="85"/>
      <c r="QMA8" s="85"/>
      <c r="QMB8" s="85"/>
      <c r="QMC8" s="85"/>
      <c r="QMD8" s="85"/>
      <c r="QME8" s="85"/>
      <c r="QMF8" s="85"/>
      <c r="QMG8" s="85"/>
      <c r="QMH8" s="85"/>
      <c r="QMI8" s="85"/>
      <c r="QMJ8" s="85"/>
      <c r="QMK8" s="85"/>
      <c r="QML8" s="85"/>
      <c r="QMM8" s="85"/>
      <c r="QMN8" s="85"/>
      <c r="QMO8" s="85"/>
      <c r="QMP8" s="85"/>
      <c r="QMQ8" s="85"/>
      <c r="QMR8" s="85"/>
      <c r="QMS8" s="85"/>
      <c r="QMT8" s="85"/>
      <c r="QMU8" s="85"/>
      <c r="QMV8" s="85"/>
      <c r="QMW8" s="85"/>
      <c r="QMX8" s="85"/>
      <c r="QMY8" s="85"/>
      <c r="QMZ8" s="85"/>
      <c r="QNA8" s="85"/>
      <c r="QNB8" s="85"/>
      <c r="QNC8" s="85"/>
      <c r="QND8" s="85"/>
      <c r="QNE8" s="85"/>
      <c r="QNF8" s="85"/>
      <c r="QNG8" s="85"/>
      <c r="QNH8" s="85"/>
      <c r="QNI8" s="85"/>
      <c r="QNJ8" s="85"/>
      <c r="QNK8" s="85"/>
      <c r="QNL8" s="85"/>
      <c r="QNM8" s="85"/>
      <c r="QNN8" s="85"/>
      <c r="QNO8" s="85"/>
      <c r="QNP8" s="85"/>
      <c r="QNQ8" s="85"/>
      <c r="QNR8" s="85"/>
      <c r="QNS8" s="85"/>
      <c r="QNT8" s="85"/>
      <c r="QNU8" s="85"/>
      <c r="QNV8" s="85"/>
      <c r="QNW8" s="85"/>
      <c r="QNX8" s="85"/>
      <c r="QNY8" s="85"/>
      <c r="QNZ8" s="85"/>
      <c r="QOA8" s="85"/>
      <c r="QOB8" s="85"/>
      <c r="QOC8" s="85"/>
      <c r="QOD8" s="85"/>
      <c r="QOE8" s="85"/>
      <c r="QOF8" s="85"/>
      <c r="QOG8" s="85"/>
      <c r="QOH8" s="85"/>
      <c r="QOI8" s="85"/>
      <c r="QOJ8" s="85"/>
      <c r="QOK8" s="85"/>
      <c r="QOL8" s="85"/>
      <c r="QOM8" s="85"/>
      <c r="QON8" s="85"/>
      <c r="QOO8" s="85"/>
      <c r="QOP8" s="85"/>
      <c r="QOQ8" s="85"/>
      <c r="QOR8" s="85"/>
      <c r="QOS8" s="85"/>
      <c r="QOT8" s="85"/>
      <c r="QOU8" s="85"/>
      <c r="QOV8" s="85"/>
      <c r="QOW8" s="85"/>
      <c r="QOX8" s="85"/>
      <c r="QOY8" s="85"/>
      <c r="QOZ8" s="85"/>
      <c r="QPA8" s="85"/>
      <c r="QPB8" s="85"/>
      <c r="QPC8" s="85"/>
      <c r="QPD8" s="85"/>
      <c r="QPE8" s="85"/>
      <c r="QPF8" s="85"/>
      <c r="QPG8" s="85"/>
      <c r="QPH8" s="85"/>
      <c r="QPI8" s="85"/>
      <c r="QPJ8" s="85"/>
      <c r="QPK8" s="85"/>
      <c r="QPL8" s="85"/>
      <c r="QPM8" s="85"/>
      <c r="QPN8" s="85"/>
      <c r="QPO8" s="85"/>
      <c r="QPP8" s="85"/>
      <c r="QPQ8" s="85"/>
      <c r="QPR8" s="85"/>
      <c r="QPS8" s="85"/>
      <c r="QPT8" s="85"/>
      <c r="QPU8" s="85"/>
      <c r="QPV8" s="85"/>
      <c r="QPW8" s="85"/>
      <c r="QPX8" s="85"/>
      <c r="QPY8" s="85"/>
      <c r="QPZ8" s="85"/>
      <c r="QQA8" s="85"/>
      <c r="QQB8" s="85"/>
      <c r="QQC8" s="85"/>
      <c r="QQD8" s="85"/>
      <c r="QQE8" s="85"/>
      <c r="QQF8" s="85"/>
      <c r="QQG8" s="85"/>
      <c r="QQH8" s="85"/>
      <c r="QQI8" s="85"/>
      <c r="QQJ8" s="85"/>
      <c r="QQK8" s="85"/>
      <c r="QQL8" s="85"/>
      <c r="QQM8" s="85"/>
      <c r="QQN8" s="85"/>
      <c r="QQO8" s="85"/>
      <c r="QQP8" s="85"/>
      <c r="QQQ8" s="85"/>
      <c r="QQR8" s="85"/>
      <c r="QQS8" s="85"/>
      <c r="QQT8" s="85"/>
      <c r="QQU8" s="85"/>
      <c r="QQV8" s="85"/>
      <c r="QQW8" s="85"/>
      <c r="QQX8" s="85"/>
      <c r="QQY8" s="85"/>
      <c r="QQZ8" s="85"/>
      <c r="QRA8" s="85"/>
      <c r="QRB8" s="85"/>
      <c r="QRC8" s="85"/>
      <c r="QRD8" s="85"/>
      <c r="QRE8" s="85"/>
      <c r="QRF8" s="85"/>
      <c r="QRG8" s="85"/>
      <c r="QRH8" s="85"/>
      <c r="QRI8" s="85"/>
      <c r="QRJ8" s="85"/>
      <c r="QRK8" s="85"/>
      <c r="QRL8" s="85"/>
      <c r="QRM8" s="85"/>
      <c r="QRN8" s="85"/>
      <c r="QRO8" s="85"/>
      <c r="QRP8" s="85"/>
      <c r="QRQ8" s="85"/>
      <c r="QRR8" s="85"/>
      <c r="QRS8" s="85"/>
      <c r="QRT8" s="85"/>
      <c r="QRU8" s="85"/>
      <c r="QRV8" s="85"/>
      <c r="QRW8" s="85"/>
      <c r="QRX8" s="85"/>
      <c r="QRY8" s="85"/>
      <c r="QRZ8" s="85"/>
      <c r="QSA8" s="85"/>
      <c r="QSB8" s="85"/>
      <c r="QSC8" s="85"/>
      <c r="QSD8" s="85"/>
      <c r="QSE8" s="85"/>
      <c r="QSF8" s="85"/>
      <c r="QSG8" s="85"/>
      <c r="QSH8" s="85"/>
      <c r="QSI8" s="85"/>
      <c r="QSJ8" s="85"/>
      <c r="QSK8" s="85"/>
      <c r="QSL8" s="85"/>
      <c r="QSM8" s="85"/>
      <c r="QSN8" s="85"/>
      <c r="QSO8" s="85"/>
      <c r="QSP8" s="85"/>
      <c r="QSQ8" s="85"/>
      <c r="QSR8" s="85"/>
      <c r="QSS8" s="85"/>
      <c r="QST8" s="85"/>
      <c r="QSU8" s="85"/>
      <c r="QSV8" s="85"/>
      <c r="QSW8" s="85"/>
      <c r="QSX8" s="85"/>
      <c r="QSY8" s="85"/>
      <c r="QSZ8" s="85"/>
      <c r="QTA8" s="85"/>
      <c r="QTB8" s="85"/>
      <c r="QTC8" s="85"/>
      <c r="QTD8" s="85"/>
      <c r="QTE8" s="85"/>
      <c r="QTF8" s="85"/>
      <c r="QTG8" s="85"/>
      <c r="QTH8" s="85"/>
      <c r="QTI8" s="85"/>
      <c r="QTJ8" s="85"/>
      <c r="QTK8" s="85"/>
      <c r="QTL8" s="85"/>
      <c r="QTM8" s="85"/>
      <c r="QTN8" s="85"/>
      <c r="QTO8" s="85"/>
      <c r="QTP8" s="85"/>
      <c r="QTQ8" s="85"/>
      <c r="QTR8" s="85"/>
      <c r="QTS8" s="85"/>
      <c r="QTT8" s="85"/>
      <c r="QTU8" s="85"/>
      <c r="QTV8" s="85"/>
      <c r="QTW8" s="85"/>
      <c r="QTX8" s="85"/>
      <c r="QTY8" s="85"/>
      <c r="QTZ8" s="85"/>
      <c r="QUA8" s="85"/>
      <c r="QUB8" s="85"/>
      <c r="QUC8" s="85"/>
      <c r="QUD8" s="85"/>
      <c r="QUE8" s="85"/>
      <c r="QUF8" s="85"/>
      <c r="QUG8" s="85"/>
      <c r="QUH8" s="85"/>
      <c r="QUI8" s="85"/>
      <c r="QUJ8" s="85"/>
      <c r="QUK8" s="85"/>
      <c r="QUL8" s="85"/>
      <c r="QUM8" s="85"/>
      <c r="QUN8" s="85"/>
      <c r="QUO8" s="85"/>
      <c r="QUP8" s="85"/>
      <c r="QUQ8" s="85"/>
      <c r="QUR8" s="85"/>
      <c r="QUS8" s="85"/>
      <c r="QUT8" s="85"/>
      <c r="QUU8" s="85"/>
      <c r="QUV8" s="85"/>
      <c r="QUW8" s="85"/>
      <c r="QUX8" s="85"/>
      <c r="QUY8" s="85"/>
      <c r="QUZ8" s="85"/>
      <c r="QVA8" s="85"/>
      <c r="QVB8" s="85"/>
      <c r="QVC8" s="85"/>
      <c r="QVD8" s="85"/>
      <c r="QVE8" s="85"/>
      <c r="QVF8" s="85"/>
      <c r="QVG8" s="85"/>
      <c r="QVH8" s="85"/>
      <c r="QVI8" s="85"/>
      <c r="QVJ8" s="85"/>
      <c r="QVK8" s="85"/>
      <c r="QVL8" s="85"/>
      <c r="QVM8" s="85"/>
      <c r="QVN8" s="85"/>
      <c r="QVO8" s="85"/>
      <c r="QVP8" s="85"/>
      <c r="QVQ8" s="85"/>
      <c r="QVR8" s="85"/>
      <c r="QVS8" s="85"/>
      <c r="QVT8" s="85"/>
      <c r="QVU8" s="85"/>
      <c r="QVV8" s="85"/>
      <c r="QVW8" s="85"/>
      <c r="QVX8" s="85"/>
      <c r="QVY8" s="85"/>
      <c r="QVZ8" s="85"/>
      <c r="QWA8" s="85"/>
      <c r="QWB8" s="85"/>
      <c r="QWC8" s="85"/>
      <c r="QWD8" s="85"/>
      <c r="QWE8" s="85"/>
      <c r="QWF8" s="85"/>
      <c r="QWG8" s="85"/>
      <c r="QWH8" s="85"/>
      <c r="QWI8" s="85"/>
      <c r="QWJ8" s="85"/>
      <c r="QWK8" s="85"/>
      <c r="QWL8" s="85"/>
      <c r="QWM8" s="85"/>
      <c r="QWN8" s="85"/>
      <c r="QWO8" s="85"/>
      <c r="QWP8" s="85"/>
      <c r="QWQ8" s="85"/>
      <c r="QWR8" s="85"/>
      <c r="QWS8" s="85"/>
      <c r="QWT8" s="85"/>
      <c r="QWU8" s="85"/>
      <c r="QWV8" s="85"/>
      <c r="QWW8" s="85"/>
      <c r="QWX8" s="85"/>
      <c r="QWY8" s="85"/>
      <c r="QWZ8" s="85"/>
      <c r="QXA8" s="85"/>
      <c r="QXB8" s="85"/>
      <c r="QXC8" s="85"/>
      <c r="QXD8" s="85"/>
      <c r="QXE8" s="85"/>
      <c r="QXF8" s="85"/>
      <c r="QXG8" s="85"/>
      <c r="QXH8" s="85"/>
      <c r="QXI8" s="85"/>
      <c r="QXJ8" s="85"/>
      <c r="QXK8" s="85"/>
      <c r="QXL8" s="85"/>
      <c r="QXM8" s="85"/>
      <c r="QXN8" s="85"/>
      <c r="QXO8" s="85"/>
      <c r="QXP8" s="85"/>
      <c r="QXQ8" s="85"/>
      <c r="QXR8" s="85"/>
      <c r="QXS8" s="85"/>
      <c r="QXT8" s="85"/>
      <c r="QXU8" s="85"/>
      <c r="QXV8" s="85"/>
      <c r="QXW8" s="85"/>
      <c r="QXX8" s="85"/>
      <c r="QXY8" s="85"/>
      <c r="QXZ8" s="85"/>
      <c r="QYA8" s="85"/>
      <c r="QYB8" s="85"/>
      <c r="QYC8" s="85"/>
      <c r="QYD8" s="85"/>
      <c r="QYE8" s="85"/>
      <c r="QYF8" s="85"/>
      <c r="QYG8" s="85"/>
      <c r="QYH8" s="85"/>
      <c r="QYI8" s="85"/>
      <c r="QYJ8" s="85"/>
      <c r="QYK8" s="85"/>
      <c r="QYL8" s="85"/>
      <c r="QYM8" s="85"/>
      <c r="QYN8" s="85"/>
      <c r="QYO8" s="85"/>
      <c r="QYP8" s="85"/>
      <c r="QYQ8" s="85"/>
      <c r="QYR8" s="85"/>
      <c r="QYS8" s="85"/>
      <c r="QYT8" s="85"/>
      <c r="QYU8" s="85"/>
      <c r="QYV8" s="85"/>
      <c r="QYW8" s="85"/>
      <c r="QYX8" s="85"/>
      <c r="QYY8" s="85"/>
      <c r="QYZ8" s="85"/>
      <c r="QZA8" s="85"/>
      <c r="QZB8" s="85"/>
      <c r="QZC8" s="85"/>
      <c r="QZD8" s="85"/>
      <c r="QZE8" s="85"/>
      <c r="QZF8" s="85"/>
      <c r="QZG8" s="85"/>
      <c r="QZH8" s="85"/>
      <c r="QZI8" s="85"/>
      <c r="QZJ8" s="85"/>
      <c r="QZK8" s="85"/>
      <c r="QZL8" s="85"/>
      <c r="QZM8" s="85"/>
      <c r="QZN8" s="85"/>
      <c r="QZO8" s="85"/>
      <c r="QZP8" s="85"/>
      <c r="QZQ8" s="85"/>
      <c r="QZR8" s="85"/>
      <c r="QZS8" s="85"/>
      <c r="QZT8" s="85"/>
      <c r="QZU8" s="85"/>
      <c r="QZV8" s="85"/>
      <c r="QZW8" s="85"/>
      <c r="QZX8" s="85"/>
      <c r="QZY8" s="85"/>
      <c r="QZZ8" s="85"/>
      <c r="RAA8" s="85"/>
      <c r="RAB8" s="85"/>
      <c r="RAC8" s="85"/>
      <c r="RAD8" s="85"/>
      <c r="RAE8" s="85"/>
      <c r="RAF8" s="85"/>
      <c r="RAG8" s="85"/>
      <c r="RAH8" s="85"/>
      <c r="RAI8" s="85"/>
      <c r="RAJ8" s="85"/>
      <c r="RAK8" s="85"/>
      <c r="RAL8" s="85"/>
      <c r="RAM8" s="85"/>
      <c r="RAN8" s="85"/>
      <c r="RAO8" s="85"/>
      <c r="RAP8" s="85"/>
      <c r="RAQ8" s="85"/>
      <c r="RAR8" s="85"/>
      <c r="RAS8" s="85"/>
      <c r="RAT8" s="85"/>
      <c r="RAU8" s="85"/>
      <c r="RAV8" s="85"/>
      <c r="RAW8" s="85"/>
      <c r="RAX8" s="85"/>
      <c r="RAY8" s="85"/>
      <c r="RAZ8" s="85"/>
      <c r="RBA8" s="85"/>
      <c r="RBB8" s="85"/>
      <c r="RBC8" s="85"/>
      <c r="RBD8" s="85"/>
      <c r="RBE8" s="85"/>
      <c r="RBF8" s="85"/>
      <c r="RBG8" s="85"/>
      <c r="RBH8" s="85"/>
      <c r="RBI8" s="85"/>
      <c r="RBJ8" s="85"/>
      <c r="RBK8" s="85"/>
      <c r="RBL8" s="85"/>
      <c r="RBM8" s="85"/>
      <c r="RBN8" s="85"/>
      <c r="RBO8" s="85"/>
      <c r="RBP8" s="85"/>
      <c r="RBQ8" s="85"/>
      <c r="RBR8" s="85"/>
      <c r="RBS8" s="85"/>
      <c r="RBT8" s="85"/>
      <c r="RBU8" s="85"/>
      <c r="RBV8" s="85"/>
      <c r="RBW8" s="85"/>
      <c r="RBX8" s="85"/>
      <c r="RBY8" s="85"/>
      <c r="RBZ8" s="85"/>
      <c r="RCA8" s="85"/>
      <c r="RCB8" s="85"/>
      <c r="RCC8" s="85"/>
      <c r="RCD8" s="85"/>
      <c r="RCE8" s="85"/>
      <c r="RCF8" s="85"/>
      <c r="RCG8" s="85"/>
      <c r="RCH8" s="85"/>
      <c r="RCI8" s="85"/>
      <c r="RCJ8" s="85"/>
      <c r="RCK8" s="85"/>
      <c r="RCL8" s="85"/>
      <c r="RCM8" s="85"/>
      <c r="RCN8" s="85"/>
      <c r="RCO8" s="85"/>
      <c r="RCP8" s="85"/>
      <c r="RCQ8" s="85"/>
      <c r="RCR8" s="85"/>
      <c r="RCS8" s="85"/>
      <c r="RCT8" s="85"/>
      <c r="RCU8" s="85"/>
      <c r="RCV8" s="85"/>
      <c r="RCW8" s="85"/>
      <c r="RCX8" s="85"/>
      <c r="RCY8" s="85"/>
      <c r="RCZ8" s="85"/>
      <c r="RDA8" s="85"/>
      <c r="RDB8" s="85"/>
      <c r="RDC8" s="85"/>
      <c r="RDD8" s="85"/>
      <c r="RDE8" s="85"/>
      <c r="RDF8" s="85"/>
      <c r="RDG8" s="85"/>
      <c r="RDH8" s="85"/>
      <c r="RDI8" s="85"/>
      <c r="RDJ8" s="85"/>
      <c r="RDK8" s="85"/>
      <c r="RDL8" s="85"/>
      <c r="RDM8" s="85"/>
      <c r="RDN8" s="85"/>
      <c r="RDO8" s="85"/>
      <c r="RDP8" s="85"/>
      <c r="RDQ8" s="85"/>
      <c r="RDR8" s="85"/>
      <c r="RDS8" s="85"/>
      <c r="RDT8" s="85"/>
      <c r="RDU8" s="85"/>
      <c r="RDV8" s="85"/>
      <c r="RDW8" s="85"/>
      <c r="RDX8" s="85"/>
      <c r="RDY8" s="85"/>
      <c r="RDZ8" s="85"/>
      <c r="REA8" s="85"/>
      <c r="REB8" s="85"/>
      <c r="REC8" s="85"/>
      <c r="RED8" s="85"/>
      <c r="REE8" s="85"/>
      <c r="REF8" s="85"/>
      <c r="REG8" s="85"/>
      <c r="REH8" s="85"/>
      <c r="REI8" s="85"/>
      <c r="REJ8" s="85"/>
      <c r="REK8" s="85"/>
      <c r="REL8" s="85"/>
      <c r="REM8" s="85"/>
      <c r="REN8" s="85"/>
      <c r="REO8" s="85"/>
      <c r="REP8" s="85"/>
      <c r="REQ8" s="85"/>
      <c r="RER8" s="85"/>
      <c r="RES8" s="85"/>
      <c r="RET8" s="85"/>
      <c r="REU8" s="85"/>
      <c r="REV8" s="85"/>
      <c r="REW8" s="85"/>
      <c r="REX8" s="85"/>
      <c r="REY8" s="85"/>
      <c r="REZ8" s="85"/>
      <c r="RFA8" s="85"/>
      <c r="RFB8" s="85"/>
      <c r="RFC8" s="85"/>
      <c r="RFD8" s="85"/>
      <c r="RFE8" s="85"/>
      <c r="RFF8" s="85"/>
      <c r="RFG8" s="85"/>
      <c r="RFH8" s="85"/>
      <c r="RFI8" s="85"/>
      <c r="RFJ8" s="85"/>
      <c r="RFK8" s="85"/>
      <c r="RFL8" s="85"/>
      <c r="RFM8" s="85"/>
      <c r="RFN8" s="85"/>
      <c r="RFO8" s="85"/>
      <c r="RFP8" s="85"/>
      <c r="RFQ8" s="85"/>
      <c r="RFR8" s="85"/>
      <c r="RFS8" s="85"/>
      <c r="RFT8" s="85"/>
      <c r="RFU8" s="85"/>
      <c r="RFV8" s="85"/>
      <c r="RFW8" s="85"/>
      <c r="RFX8" s="85"/>
      <c r="RFY8" s="85"/>
      <c r="RFZ8" s="85"/>
      <c r="RGA8" s="85"/>
      <c r="RGB8" s="85"/>
      <c r="RGC8" s="85"/>
      <c r="RGD8" s="85"/>
      <c r="RGE8" s="85"/>
      <c r="RGF8" s="85"/>
      <c r="RGG8" s="85"/>
      <c r="RGH8" s="85"/>
      <c r="RGI8" s="85"/>
      <c r="RGJ8" s="85"/>
      <c r="RGK8" s="85"/>
      <c r="RGL8" s="85"/>
      <c r="RGM8" s="85"/>
      <c r="RGN8" s="85"/>
      <c r="RGO8" s="85"/>
      <c r="RGP8" s="85"/>
      <c r="RGQ8" s="85"/>
      <c r="RGR8" s="85"/>
      <c r="RGS8" s="85"/>
      <c r="RGT8" s="85"/>
      <c r="RGU8" s="85"/>
      <c r="RGV8" s="85"/>
      <c r="RGW8" s="85"/>
      <c r="RGX8" s="85"/>
      <c r="RGY8" s="85"/>
      <c r="RGZ8" s="85"/>
      <c r="RHA8" s="85"/>
      <c r="RHB8" s="85"/>
      <c r="RHC8" s="85"/>
      <c r="RHD8" s="85"/>
      <c r="RHE8" s="85"/>
      <c r="RHF8" s="85"/>
      <c r="RHG8" s="85"/>
      <c r="RHH8" s="85"/>
      <c r="RHI8" s="85"/>
      <c r="RHJ8" s="85"/>
      <c r="RHK8" s="85"/>
      <c r="RHL8" s="85"/>
      <c r="RHM8" s="85"/>
      <c r="RHN8" s="85"/>
      <c r="RHO8" s="85"/>
      <c r="RHP8" s="85"/>
      <c r="RHQ8" s="85"/>
      <c r="RHR8" s="85"/>
      <c r="RHS8" s="85"/>
      <c r="RHT8" s="85"/>
      <c r="RHU8" s="85"/>
      <c r="RHV8" s="85"/>
      <c r="RHW8" s="85"/>
      <c r="RHX8" s="85"/>
      <c r="RHY8" s="85"/>
      <c r="RHZ8" s="85"/>
      <c r="RIA8" s="85"/>
      <c r="RIB8" s="85"/>
      <c r="RIC8" s="85"/>
      <c r="RID8" s="85"/>
      <c r="RIE8" s="85"/>
      <c r="RIF8" s="85"/>
      <c r="RIG8" s="85"/>
      <c r="RIH8" s="85"/>
      <c r="RII8" s="85"/>
      <c r="RIJ8" s="85"/>
      <c r="RIK8" s="85"/>
      <c r="RIL8" s="85"/>
      <c r="RIM8" s="85"/>
      <c r="RIN8" s="85"/>
      <c r="RIO8" s="85"/>
      <c r="RIP8" s="85"/>
      <c r="RIQ8" s="85"/>
      <c r="RIR8" s="85"/>
      <c r="RIS8" s="85"/>
      <c r="RIT8" s="85"/>
      <c r="RIU8" s="85"/>
      <c r="RIV8" s="85"/>
      <c r="RIW8" s="85"/>
      <c r="RIX8" s="85"/>
      <c r="RIY8" s="85"/>
      <c r="RIZ8" s="85"/>
      <c r="RJA8" s="85"/>
      <c r="RJB8" s="85"/>
      <c r="RJC8" s="85"/>
      <c r="RJD8" s="85"/>
      <c r="RJE8" s="85"/>
      <c r="RJF8" s="85"/>
      <c r="RJG8" s="85"/>
      <c r="RJH8" s="85"/>
      <c r="RJI8" s="85"/>
      <c r="RJJ8" s="85"/>
      <c r="RJK8" s="85"/>
      <c r="RJL8" s="85"/>
      <c r="RJM8" s="85"/>
      <c r="RJN8" s="85"/>
      <c r="RJO8" s="85"/>
      <c r="RJP8" s="85"/>
      <c r="RJQ8" s="85"/>
      <c r="RJR8" s="85"/>
      <c r="RJS8" s="85"/>
      <c r="RJT8" s="85"/>
      <c r="RJU8" s="85"/>
      <c r="RJV8" s="85"/>
      <c r="RJW8" s="85"/>
      <c r="RJX8" s="85"/>
      <c r="RJY8" s="85"/>
      <c r="RJZ8" s="85"/>
      <c r="RKA8" s="85"/>
      <c r="RKB8" s="85"/>
      <c r="RKC8" s="85"/>
      <c r="RKD8" s="85"/>
      <c r="RKE8" s="85"/>
      <c r="RKF8" s="85"/>
      <c r="RKG8" s="85"/>
      <c r="RKH8" s="85"/>
      <c r="RKI8" s="85"/>
      <c r="RKJ8" s="85"/>
      <c r="RKK8" s="85"/>
      <c r="RKL8" s="85"/>
      <c r="RKM8" s="85"/>
      <c r="RKN8" s="85"/>
      <c r="RKO8" s="85"/>
      <c r="RKP8" s="85"/>
      <c r="RKQ8" s="85"/>
      <c r="RKR8" s="85"/>
      <c r="RKS8" s="85"/>
      <c r="RKT8" s="85"/>
      <c r="RKU8" s="85"/>
      <c r="RKV8" s="85"/>
      <c r="RKW8" s="85"/>
      <c r="RKX8" s="85"/>
      <c r="RKY8" s="85"/>
      <c r="RKZ8" s="85"/>
      <c r="RLA8" s="85"/>
      <c r="RLB8" s="85"/>
      <c r="RLC8" s="85"/>
      <c r="RLD8" s="85"/>
      <c r="RLE8" s="85"/>
      <c r="RLF8" s="85"/>
      <c r="RLG8" s="85"/>
      <c r="RLH8" s="85"/>
      <c r="RLI8" s="85"/>
      <c r="RLJ8" s="85"/>
      <c r="RLK8" s="85"/>
      <c r="RLL8" s="85"/>
      <c r="RLM8" s="85"/>
      <c r="RLN8" s="85"/>
      <c r="RLO8" s="85"/>
      <c r="RLP8" s="85"/>
      <c r="RLQ8" s="85"/>
      <c r="RLR8" s="85"/>
      <c r="RLS8" s="85"/>
      <c r="RLT8" s="85"/>
      <c r="RLU8" s="85"/>
      <c r="RLV8" s="85"/>
      <c r="RLW8" s="85"/>
      <c r="RLX8" s="85"/>
      <c r="RLY8" s="85"/>
      <c r="RLZ8" s="85"/>
      <c r="RMA8" s="85"/>
      <c r="RMB8" s="85"/>
      <c r="RMC8" s="85"/>
      <c r="RMD8" s="85"/>
      <c r="RME8" s="85"/>
      <c r="RMF8" s="85"/>
      <c r="RMG8" s="85"/>
      <c r="RMH8" s="85"/>
      <c r="RMI8" s="85"/>
      <c r="RMJ8" s="85"/>
      <c r="RMK8" s="85"/>
      <c r="RML8" s="85"/>
      <c r="RMM8" s="85"/>
      <c r="RMN8" s="85"/>
      <c r="RMO8" s="85"/>
      <c r="RMP8" s="85"/>
      <c r="RMQ8" s="85"/>
      <c r="RMR8" s="85"/>
      <c r="RMS8" s="85"/>
      <c r="RMT8" s="85"/>
      <c r="RMU8" s="85"/>
      <c r="RMV8" s="85"/>
      <c r="RMW8" s="85"/>
      <c r="RMX8" s="85"/>
      <c r="RMY8" s="85"/>
      <c r="RMZ8" s="85"/>
      <c r="RNA8" s="85"/>
      <c r="RNB8" s="85"/>
      <c r="RNC8" s="85"/>
      <c r="RND8" s="85"/>
      <c r="RNE8" s="85"/>
      <c r="RNF8" s="85"/>
      <c r="RNG8" s="85"/>
      <c r="RNH8" s="85"/>
      <c r="RNI8" s="85"/>
      <c r="RNJ8" s="85"/>
      <c r="RNK8" s="85"/>
      <c r="RNL8" s="85"/>
      <c r="RNM8" s="85"/>
      <c r="RNN8" s="85"/>
      <c r="RNO8" s="85"/>
      <c r="RNP8" s="85"/>
      <c r="RNQ8" s="85"/>
      <c r="RNR8" s="85"/>
      <c r="RNS8" s="85"/>
      <c r="RNT8" s="85"/>
      <c r="RNU8" s="85"/>
      <c r="RNV8" s="85"/>
      <c r="RNW8" s="85"/>
      <c r="RNX8" s="85"/>
      <c r="RNY8" s="85"/>
      <c r="RNZ8" s="85"/>
      <c r="ROA8" s="85"/>
      <c r="ROB8" s="85"/>
      <c r="ROC8" s="85"/>
      <c r="ROD8" s="85"/>
      <c r="ROE8" s="85"/>
      <c r="ROF8" s="85"/>
      <c r="ROG8" s="85"/>
      <c r="ROH8" s="85"/>
      <c r="ROI8" s="85"/>
      <c r="ROJ8" s="85"/>
      <c r="ROK8" s="85"/>
      <c r="ROL8" s="85"/>
      <c r="ROM8" s="85"/>
      <c r="RON8" s="85"/>
      <c r="ROO8" s="85"/>
      <c r="ROP8" s="85"/>
      <c r="ROQ8" s="85"/>
      <c r="ROR8" s="85"/>
      <c r="ROS8" s="85"/>
      <c r="ROT8" s="85"/>
      <c r="ROU8" s="85"/>
      <c r="ROV8" s="85"/>
      <c r="ROW8" s="85"/>
      <c r="ROX8" s="85"/>
      <c r="ROY8" s="85"/>
      <c r="ROZ8" s="85"/>
      <c r="RPA8" s="85"/>
      <c r="RPB8" s="85"/>
      <c r="RPC8" s="85"/>
      <c r="RPD8" s="85"/>
      <c r="RPE8" s="85"/>
      <c r="RPF8" s="85"/>
      <c r="RPG8" s="85"/>
      <c r="RPH8" s="85"/>
      <c r="RPI8" s="85"/>
      <c r="RPJ8" s="85"/>
      <c r="RPK8" s="85"/>
      <c r="RPL8" s="85"/>
      <c r="RPM8" s="85"/>
      <c r="RPN8" s="85"/>
      <c r="RPO8" s="85"/>
      <c r="RPP8" s="85"/>
      <c r="RPQ8" s="85"/>
      <c r="RPR8" s="85"/>
      <c r="RPS8" s="85"/>
      <c r="RPT8" s="85"/>
      <c r="RPU8" s="85"/>
      <c r="RPV8" s="85"/>
      <c r="RPW8" s="85"/>
      <c r="RPX8" s="85"/>
      <c r="RPY8" s="85"/>
      <c r="RPZ8" s="85"/>
      <c r="RQA8" s="85"/>
      <c r="RQB8" s="85"/>
      <c r="RQC8" s="85"/>
      <c r="RQD8" s="85"/>
      <c r="RQE8" s="85"/>
      <c r="RQF8" s="85"/>
      <c r="RQG8" s="85"/>
      <c r="RQH8" s="85"/>
      <c r="RQI8" s="85"/>
      <c r="RQJ8" s="85"/>
      <c r="RQK8" s="85"/>
      <c r="RQL8" s="85"/>
      <c r="RQM8" s="85"/>
      <c r="RQN8" s="85"/>
      <c r="RQO8" s="85"/>
      <c r="RQP8" s="85"/>
      <c r="RQQ8" s="85"/>
      <c r="RQR8" s="85"/>
      <c r="RQS8" s="85"/>
      <c r="RQT8" s="85"/>
      <c r="RQU8" s="85"/>
      <c r="RQV8" s="85"/>
      <c r="RQW8" s="85"/>
      <c r="RQX8" s="85"/>
      <c r="RQY8" s="85"/>
      <c r="RQZ8" s="85"/>
      <c r="RRA8" s="85"/>
      <c r="RRB8" s="85"/>
      <c r="RRC8" s="85"/>
      <c r="RRD8" s="85"/>
      <c r="RRE8" s="85"/>
      <c r="RRF8" s="85"/>
      <c r="RRG8" s="85"/>
      <c r="RRH8" s="85"/>
      <c r="RRI8" s="85"/>
      <c r="RRJ8" s="85"/>
      <c r="RRK8" s="85"/>
      <c r="RRL8" s="85"/>
      <c r="RRM8" s="85"/>
      <c r="RRN8" s="85"/>
      <c r="RRO8" s="85"/>
      <c r="RRP8" s="85"/>
      <c r="RRQ8" s="85"/>
      <c r="RRR8" s="85"/>
      <c r="RRS8" s="85"/>
      <c r="RRT8" s="85"/>
      <c r="RRU8" s="85"/>
      <c r="RRV8" s="85"/>
      <c r="RRW8" s="85"/>
      <c r="RRX8" s="85"/>
      <c r="RRY8" s="85"/>
      <c r="RRZ8" s="85"/>
      <c r="RSA8" s="85"/>
      <c r="RSB8" s="85"/>
      <c r="RSC8" s="85"/>
      <c r="RSD8" s="85"/>
      <c r="RSE8" s="85"/>
      <c r="RSF8" s="85"/>
      <c r="RSG8" s="85"/>
      <c r="RSH8" s="85"/>
      <c r="RSI8" s="85"/>
      <c r="RSJ8" s="85"/>
      <c r="RSK8" s="85"/>
      <c r="RSL8" s="85"/>
      <c r="RSM8" s="85"/>
      <c r="RSN8" s="85"/>
      <c r="RSO8" s="85"/>
      <c r="RSP8" s="85"/>
      <c r="RSQ8" s="85"/>
      <c r="RSR8" s="85"/>
      <c r="RSS8" s="85"/>
      <c r="RST8" s="85"/>
      <c r="RSU8" s="85"/>
      <c r="RSV8" s="85"/>
      <c r="RSW8" s="85"/>
      <c r="RSX8" s="85"/>
      <c r="RSY8" s="85"/>
      <c r="RSZ8" s="85"/>
      <c r="RTA8" s="85"/>
      <c r="RTB8" s="85"/>
      <c r="RTC8" s="85"/>
      <c r="RTD8" s="85"/>
      <c r="RTE8" s="85"/>
      <c r="RTF8" s="85"/>
      <c r="RTG8" s="85"/>
      <c r="RTH8" s="85"/>
      <c r="RTI8" s="85"/>
      <c r="RTJ8" s="85"/>
      <c r="RTK8" s="85"/>
      <c r="RTL8" s="85"/>
      <c r="RTM8" s="85"/>
      <c r="RTN8" s="85"/>
      <c r="RTO8" s="85"/>
      <c r="RTP8" s="85"/>
      <c r="RTQ8" s="85"/>
      <c r="RTR8" s="85"/>
      <c r="RTS8" s="85"/>
      <c r="RTT8" s="85"/>
      <c r="RTU8" s="85"/>
      <c r="RTV8" s="85"/>
      <c r="RTW8" s="85"/>
      <c r="RTX8" s="85"/>
      <c r="RTY8" s="85"/>
      <c r="RTZ8" s="85"/>
      <c r="RUA8" s="85"/>
      <c r="RUB8" s="85"/>
      <c r="RUC8" s="85"/>
      <c r="RUD8" s="85"/>
      <c r="RUE8" s="85"/>
      <c r="RUF8" s="85"/>
      <c r="RUG8" s="85"/>
      <c r="RUH8" s="85"/>
      <c r="RUI8" s="85"/>
      <c r="RUJ8" s="85"/>
      <c r="RUK8" s="85"/>
      <c r="RUL8" s="85"/>
      <c r="RUM8" s="85"/>
      <c r="RUN8" s="85"/>
      <c r="RUO8" s="85"/>
      <c r="RUP8" s="85"/>
      <c r="RUQ8" s="85"/>
      <c r="RUR8" s="85"/>
      <c r="RUS8" s="85"/>
      <c r="RUT8" s="85"/>
      <c r="RUU8" s="85"/>
      <c r="RUV8" s="85"/>
      <c r="RUW8" s="85"/>
      <c r="RUX8" s="85"/>
      <c r="RUY8" s="85"/>
      <c r="RUZ8" s="85"/>
      <c r="RVA8" s="85"/>
      <c r="RVB8" s="85"/>
      <c r="RVC8" s="85"/>
      <c r="RVD8" s="85"/>
      <c r="RVE8" s="85"/>
      <c r="RVF8" s="85"/>
      <c r="RVG8" s="85"/>
      <c r="RVH8" s="85"/>
      <c r="RVI8" s="85"/>
      <c r="RVJ8" s="85"/>
      <c r="RVK8" s="85"/>
      <c r="RVL8" s="85"/>
      <c r="RVM8" s="85"/>
      <c r="RVN8" s="85"/>
      <c r="RVO8" s="85"/>
      <c r="RVP8" s="85"/>
      <c r="RVQ8" s="85"/>
      <c r="RVR8" s="85"/>
      <c r="RVS8" s="85"/>
      <c r="RVT8" s="85"/>
      <c r="RVU8" s="85"/>
      <c r="RVV8" s="85"/>
      <c r="RVW8" s="85"/>
      <c r="RVX8" s="85"/>
      <c r="RVY8" s="85"/>
      <c r="RVZ8" s="85"/>
      <c r="RWA8" s="85"/>
      <c r="RWB8" s="85"/>
      <c r="RWC8" s="85"/>
      <c r="RWD8" s="85"/>
      <c r="RWE8" s="85"/>
      <c r="RWF8" s="85"/>
      <c r="RWG8" s="85"/>
      <c r="RWH8" s="85"/>
      <c r="RWI8" s="85"/>
      <c r="RWJ8" s="85"/>
      <c r="RWK8" s="85"/>
      <c r="RWL8" s="85"/>
      <c r="RWM8" s="85"/>
      <c r="RWN8" s="85"/>
      <c r="RWO8" s="85"/>
      <c r="RWP8" s="85"/>
      <c r="RWQ8" s="85"/>
      <c r="RWR8" s="85"/>
      <c r="RWS8" s="85"/>
      <c r="RWT8" s="85"/>
      <c r="RWU8" s="85"/>
      <c r="RWV8" s="85"/>
      <c r="RWW8" s="85"/>
      <c r="RWX8" s="85"/>
      <c r="RWY8" s="85"/>
      <c r="RWZ8" s="85"/>
      <c r="RXA8" s="85"/>
      <c r="RXB8" s="85"/>
      <c r="RXC8" s="85"/>
      <c r="RXD8" s="85"/>
      <c r="RXE8" s="85"/>
      <c r="RXF8" s="85"/>
      <c r="RXG8" s="85"/>
      <c r="RXH8" s="85"/>
      <c r="RXI8" s="85"/>
      <c r="RXJ8" s="85"/>
      <c r="RXK8" s="85"/>
      <c r="RXL8" s="85"/>
      <c r="RXM8" s="85"/>
      <c r="RXN8" s="85"/>
      <c r="RXO8" s="85"/>
      <c r="RXP8" s="85"/>
      <c r="RXQ8" s="85"/>
      <c r="RXR8" s="85"/>
      <c r="RXS8" s="85"/>
      <c r="RXT8" s="85"/>
      <c r="RXU8" s="85"/>
      <c r="RXV8" s="85"/>
      <c r="RXW8" s="85"/>
      <c r="RXX8" s="85"/>
      <c r="RXY8" s="85"/>
      <c r="RXZ8" s="85"/>
      <c r="RYA8" s="85"/>
      <c r="RYB8" s="85"/>
      <c r="RYC8" s="85"/>
      <c r="RYD8" s="85"/>
      <c r="RYE8" s="85"/>
      <c r="RYF8" s="85"/>
      <c r="RYG8" s="85"/>
      <c r="RYH8" s="85"/>
      <c r="RYI8" s="85"/>
      <c r="RYJ8" s="85"/>
      <c r="RYK8" s="85"/>
      <c r="RYL8" s="85"/>
      <c r="RYM8" s="85"/>
      <c r="RYN8" s="85"/>
      <c r="RYO8" s="85"/>
      <c r="RYP8" s="85"/>
      <c r="RYQ8" s="85"/>
      <c r="RYR8" s="85"/>
      <c r="RYS8" s="85"/>
      <c r="RYT8" s="85"/>
      <c r="RYU8" s="85"/>
      <c r="RYV8" s="85"/>
      <c r="RYW8" s="85"/>
      <c r="RYX8" s="85"/>
      <c r="RYY8" s="85"/>
      <c r="RYZ8" s="85"/>
      <c r="RZA8" s="85"/>
      <c r="RZB8" s="85"/>
      <c r="RZC8" s="85"/>
      <c r="RZD8" s="85"/>
      <c r="RZE8" s="85"/>
      <c r="RZF8" s="85"/>
      <c r="RZG8" s="85"/>
      <c r="RZH8" s="85"/>
      <c r="RZI8" s="85"/>
      <c r="RZJ8" s="85"/>
      <c r="RZK8" s="85"/>
      <c r="RZL8" s="85"/>
      <c r="RZM8" s="85"/>
      <c r="RZN8" s="85"/>
      <c r="RZO8" s="85"/>
      <c r="RZP8" s="85"/>
      <c r="RZQ8" s="85"/>
      <c r="RZR8" s="85"/>
      <c r="RZS8" s="85"/>
      <c r="RZT8" s="85"/>
      <c r="RZU8" s="85"/>
      <c r="RZV8" s="85"/>
      <c r="RZW8" s="85"/>
      <c r="RZX8" s="85"/>
      <c r="RZY8" s="85"/>
      <c r="RZZ8" s="85"/>
      <c r="SAA8" s="85"/>
      <c r="SAB8" s="85"/>
      <c r="SAC8" s="85"/>
      <c r="SAD8" s="85"/>
      <c r="SAE8" s="85"/>
      <c r="SAF8" s="85"/>
      <c r="SAG8" s="85"/>
      <c r="SAH8" s="85"/>
      <c r="SAI8" s="85"/>
      <c r="SAJ8" s="85"/>
      <c r="SAK8" s="85"/>
      <c r="SAL8" s="85"/>
      <c r="SAM8" s="85"/>
      <c r="SAN8" s="85"/>
      <c r="SAO8" s="85"/>
      <c r="SAP8" s="85"/>
      <c r="SAQ8" s="85"/>
      <c r="SAR8" s="85"/>
      <c r="SAS8" s="85"/>
      <c r="SAT8" s="85"/>
      <c r="SAU8" s="85"/>
      <c r="SAV8" s="85"/>
      <c r="SAW8" s="85"/>
      <c r="SAX8" s="85"/>
      <c r="SAY8" s="85"/>
      <c r="SAZ8" s="85"/>
      <c r="SBA8" s="85"/>
      <c r="SBB8" s="85"/>
      <c r="SBC8" s="85"/>
      <c r="SBD8" s="85"/>
      <c r="SBE8" s="85"/>
      <c r="SBF8" s="85"/>
      <c r="SBG8" s="85"/>
      <c r="SBH8" s="85"/>
      <c r="SBI8" s="85"/>
      <c r="SBJ8" s="85"/>
      <c r="SBK8" s="85"/>
      <c r="SBL8" s="85"/>
      <c r="SBM8" s="85"/>
      <c r="SBN8" s="85"/>
      <c r="SBO8" s="85"/>
      <c r="SBP8" s="85"/>
      <c r="SBQ8" s="85"/>
      <c r="SBR8" s="85"/>
      <c r="SBS8" s="85"/>
      <c r="SBT8" s="85"/>
      <c r="SBU8" s="85"/>
      <c r="SBV8" s="85"/>
      <c r="SBW8" s="85"/>
      <c r="SBX8" s="85"/>
      <c r="SBY8" s="85"/>
      <c r="SBZ8" s="85"/>
      <c r="SCA8" s="85"/>
      <c r="SCB8" s="85"/>
      <c r="SCC8" s="85"/>
      <c r="SCD8" s="85"/>
      <c r="SCE8" s="85"/>
      <c r="SCF8" s="85"/>
      <c r="SCG8" s="85"/>
      <c r="SCH8" s="85"/>
      <c r="SCI8" s="85"/>
      <c r="SCJ8" s="85"/>
      <c r="SCK8" s="85"/>
      <c r="SCL8" s="85"/>
      <c r="SCM8" s="85"/>
      <c r="SCN8" s="85"/>
      <c r="SCO8" s="85"/>
      <c r="SCP8" s="85"/>
      <c r="SCQ8" s="85"/>
      <c r="SCR8" s="85"/>
      <c r="SCS8" s="85"/>
      <c r="SCT8" s="85"/>
      <c r="SCU8" s="85"/>
      <c r="SCV8" s="85"/>
      <c r="SCW8" s="85"/>
      <c r="SCX8" s="85"/>
      <c r="SCY8" s="85"/>
      <c r="SCZ8" s="85"/>
      <c r="SDA8" s="85"/>
      <c r="SDB8" s="85"/>
      <c r="SDC8" s="85"/>
      <c r="SDD8" s="85"/>
      <c r="SDE8" s="85"/>
      <c r="SDF8" s="85"/>
      <c r="SDG8" s="85"/>
      <c r="SDH8" s="85"/>
      <c r="SDI8" s="85"/>
      <c r="SDJ8" s="85"/>
      <c r="SDK8" s="85"/>
      <c r="SDL8" s="85"/>
      <c r="SDM8" s="85"/>
      <c r="SDN8" s="85"/>
      <c r="SDO8" s="85"/>
      <c r="SDP8" s="85"/>
      <c r="SDQ8" s="85"/>
      <c r="SDR8" s="85"/>
      <c r="SDS8" s="85"/>
      <c r="SDT8" s="85"/>
      <c r="SDU8" s="85"/>
      <c r="SDV8" s="85"/>
      <c r="SDW8" s="85"/>
      <c r="SDX8" s="85"/>
      <c r="SDY8" s="85"/>
      <c r="SDZ8" s="85"/>
      <c r="SEA8" s="85"/>
      <c r="SEB8" s="85"/>
      <c r="SEC8" s="85"/>
      <c r="SED8" s="85"/>
      <c r="SEE8" s="85"/>
      <c r="SEF8" s="85"/>
      <c r="SEG8" s="85"/>
      <c r="SEH8" s="85"/>
      <c r="SEI8" s="85"/>
      <c r="SEJ8" s="85"/>
      <c r="SEK8" s="85"/>
      <c r="SEL8" s="85"/>
      <c r="SEM8" s="85"/>
      <c r="SEN8" s="85"/>
      <c r="SEO8" s="85"/>
      <c r="SEP8" s="85"/>
      <c r="SEQ8" s="85"/>
      <c r="SER8" s="85"/>
      <c r="SES8" s="85"/>
      <c r="SET8" s="85"/>
      <c r="SEU8" s="85"/>
      <c r="SEV8" s="85"/>
      <c r="SEW8" s="85"/>
      <c r="SEX8" s="85"/>
      <c r="SEY8" s="85"/>
      <c r="SEZ8" s="85"/>
      <c r="SFA8" s="85"/>
      <c r="SFB8" s="85"/>
      <c r="SFC8" s="85"/>
      <c r="SFD8" s="85"/>
      <c r="SFE8" s="85"/>
      <c r="SFF8" s="85"/>
      <c r="SFG8" s="85"/>
      <c r="SFH8" s="85"/>
      <c r="SFI8" s="85"/>
      <c r="SFJ8" s="85"/>
      <c r="SFK8" s="85"/>
      <c r="SFL8" s="85"/>
      <c r="SFM8" s="85"/>
      <c r="SFN8" s="85"/>
      <c r="SFO8" s="85"/>
      <c r="SFP8" s="85"/>
      <c r="SFQ8" s="85"/>
      <c r="SFR8" s="85"/>
      <c r="SFS8" s="85"/>
      <c r="SFT8" s="85"/>
      <c r="SFU8" s="85"/>
      <c r="SFV8" s="85"/>
      <c r="SFW8" s="85"/>
      <c r="SFX8" s="85"/>
      <c r="SFY8" s="85"/>
      <c r="SFZ8" s="85"/>
      <c r="SGA8" s="85"/>
      <c r="SGB8" s="85"/>
      <c r="SGC8" s="85"/>
      <c r="SGD8" s="85"/>
      <c r="SGE8" s="85"/>
      <c r="SGF8" s="85"/>
      <c r="SGG8" s="85"/>
      <c r="SGH8" s="85"/>
      <c r="SGI8" s="85"/>
      <c r="SGJ8" s="85"/>
      <c r="SGK8" s="85"/>
      <c r="SGL8" s="85"/>
      <c r="SGM8" s="85"/>
      <c r="SGN8" s="85"/>
      <c r="SGO8" s="85"/>
      <c r="SGP8" s="85"/>
      <c r="SGQ8" s="85"/>
      <c r="SGR8" s="85"/>
      <c r="SGS8" s="85"/>
      <c r="SGT8" s="85"/>
      <c r="SGU8" s="85"/>
      <c r="SGV8" s="85"/>
      <c r="SGW8" s="85"/>
      <c r="SGX8" s="85"/>
      <c r="SGY8" s="85"/>
      <c r="SGZ8" s="85"/>
      <c r="SHA8" s="85"/>
      <c r="SHB8" s="85"/>
      <c r="SHC8" s="85"/>
      <c r="SHD8" s="85"/>
      <c r="SHE8" s="85"/>
      <c r="SHF8" s="85"/>
      <c r="SHG8" s="85"/>
      <c r="SHH8" s="85"/>
      <c r="SHI8" s="85"/>
      <c r="SHJ8" s="85"/>
      <c r="SHK8" s="85"/>
      <c r="SHL8" s="85"/>
      <c r="SHM8" s="85"/>
      <c r="SHN8" s="85"/>
      <c r="SHO8" s="85"/>
      <c r="SHP8" s="85"/>
      <c r="SHQ8" s="85"/>
      <c r="SHR8" s="85"/>
      <c r="SHS8" s="85"/>
      <c r="SHT8" s="85"/>
      <c r="SHU8" s="85"/>
      <c r="SHV8" s="85"/>
      <c r="SHW8" s="85"/>
      <c r="SHX8" s="85"/>
      <c r="SHY8" s="85"/>
      <c r="SHZ8" s="85"/>
      <c r="SIA8" s="85"/>
      <c r="SIB8" s="85"/>
      <c r="SIC8" s="85"/>
      <c r="SID8" s="85"/>
      <c r="SIE8" s="85"/>
      <c r="SIF8" s="85"/>
      <c r="SIG8" s="85"/>
      <c r="SIH8" s="85"/>
      <c r="SII8" s="85"/>
      <c r="SIJ8" s="85"/>
      <c r="SIK8" s="85"/>
      <c r="SIL8" s="85"/>
      <c r="SIM8" s="85"/>
      <c r="SIN8" s="85"/>
      <c r="SIO8" s="85"/>
      <c r="SIP8" s="85"/>
      <c r="SIQ8" s="85"/>
      <c r="SIR8" s="85"/>
      <c r="SIS8" s="85"/>
      <c r="SIT8" s="85"/>
      <c r="SIU8" s="85"/>
      <c r="SIV8" s="85"/>
      <c r="SIW8" s="85"/>
      <c r="SIX8" s="85"/>
      <c r="SIY8" s="85"/>
      <c r="SIZ8" s="85"/>
      <c r="SJA8" s="85"/>
      <c r="SJB8" s="85"/>
      <c r="SJC8" s="85"/>
      <c r="SJD8" s="85"/>
      <c r="SJE8" s="85"/>
      <c r="SJF8" s="85"/>
      <c r="SJG8" s="85"/>
      <c r="SJH8" s="85"/>
      <c r="SJI8" s="85"/>
      <c r="SJJ8" s="85"/>
      <c r="SJK8" s="85"/>
      <c r="SJL8" s="85"/>
      <c r="SJM8" s="85"/>
      <c r="SJN8" s="85"/>
      <c r="SJO8" s="85"/>
      <c r="SJP8" s="85"/>
      <c r="SJQ8" s="85"/>
      <c r="SJR8" s="85"/>
      <c r="SJS8" s="85"/>
      <c r="SJT8" s="85"/>
      <c r="SJU8" s="85"/>
      <c r="SJV8" s="85"/>
      <c r="SJW8" s="85"/>
      <c r="SJX8" s="85"/>
      <c r="SJY8" s="85"/>
      <c r="SJZ8" s="85"/>
      <c r="SKA8" s="85"/>
      <c r="SKB8" s="85"/>
      <c r="SKC8" s="85"/>
      <c r="SKD8" s="85"/>
      <c r="SKE8" s="85"/>
      <c r="SKF8" s="85"/>
      <c r="SKG8" s="85"/>
      <c r="SKH8" s="85"/>
      <c r="SKI8" s="85"/>
      <c r="SKJ8" s="85"/>
      <c r="SKK8" s="85"/>
      <c r="SKL8" s="85"/>
      <c r="SKM8" s="85"/>
      <c r="SKN8" s="85"/>
      <c r="SKO8" s="85"/>
      <c r="SKP8" s="85"/>
      <c r="SKQ8" s="85"/>
      <c r="SKR8" s="85"/>
      <c r="SKS8" s="85"/>
      <c r="SKT8" s="85"/>
      <c r="SKU8" s="85"/>
      <c r="SKV8" s="85"/>
      <c r="SKW8" s="85"/>
      <c r="SKX8" s="85"/>
      <c r="SKY8" s="85"/>
      <c r="SKZ8" s="85"/>
      <c r="SLA8" s="85"/>
      <c r="SLB8" s="85"/>
      <c r="SLC8" s="85"/>
      <c r="SLD8" s="85"/>
      <c r="SLE8" s="85"/>
      <c r="SLF8" s="85"/>
      <c r="SLG8" s="85"/>
      <c r="SLH8" s="85"/>
      <c r="SLI8" s="85"/>
      <c r="SLJ8" s="85"/>
      <c r="SLK8" s="85"/>
      <c r="SLL8" s="85"/>
      <c r="SLM8" s="85"/>
      <c r="SLN8" s="85"/>
      <c r="SLO8" s="85"/>
      <c r="SLP8" s="85"/>
      <c r="SLQ8" s="85"/>
      <c r="SLR8" s="85"/>
      <c r="SLS8" s="85"/>
      <c r="SLT8" s="85"/>
      <c r="SLU8" s="85"/>
      <c r="SLV8" s="85"/>
      <c r="SLW8" s="85"/>
      <c r="SLX8" s="85"/>
      <c r="SLY8" s="85"/>
      <c r="SLZ8" s="85"/>
      <c r="SMA8" s="85"/>
      <c r="SMB8" s="85"/>
      <c r="SMC8" s="85"/>
      <c r="SMD8" s="85"/>
      <c r="SME8" s="85"/>
      <c r="SMF8" s="85"/>
      <c r="SMG8" s="85"/>
      <c r="SMH8" s="85"/>
      <c r="SMI8" s="85"/>
      <c r="SMJ8" s="85"/>
      <c r="SMK8" s="85"/>
      <c r="SML8" s="85"/>
      <c r="SMM8" s="85"/>
      <c r="SMN8" s="85"/>
      <c r="SMO8" s="85"/>
      <c r="SMP8" s="85"/>
      <c r="SMQ8" s="85"/>
      <c r="SMR8" s="85"/>
      <c r="SMS8" s="85"/>
      <c r="SMT8" s="85"/>
      <c r="SMU8" s="85"/>
      <c r="SMV8" s="85"/>
      <c r="SMW8" s="85"/>
      <c r="SMX8" s="85"/>
      <c r="SMY8" s="85"/>
      <c r="SMZ8" s="85"/>
      <c r="SNA8" s="85"/>
      <c r="SNB8" s="85"/>
      <c r="SNC8" s="85"/>
      <c r="SND8" s="85"/>
      <c r="SNE8" s="85"/>
      <c r="SNF8" s="85"/>
      <c r="SNG8" s="85"/>
      <c r="SNH8" s="85"/>
      <c r="SNI8" s="85"/>
      <c r="SNJ8" s="85"/>
      <c r="SNK8" s="85"/>
      <c r="SNL8" s="85"/>
      <c r="SNM8" s="85"/>
      <c r="SNN8" s="85"/>
      <c r="SNO8" s="85"/>
      <c r="SNP8" s="85"/>
      <c r="SNQ8" s="85"/>
      <c r="SNR8" s="85"/>
      <c r="SNS8" s="85"/>
      <c r="SNT8" s="85"/>
      <c r="SNU8" s="85"/>
      <c r="SNV8" s="85"/>
      <c r="SNW8" s="85"/>
      <c r="SNX8" s="85"/>
      <c r="SNY8" s="85"/>
      <c r="SNZ8" s="85"/>
      <c r="SOA8" s="85"/>
      <c r="SOB8" s="85"/>
      <c r="SOC8" s="85"/>
      <c r="SOD8" s="85"/>
      <c r="SOE8" s="85"/>
      <c r="SOF8" s="85"/>
      <c r="SOG8" s="85"/>
      <c r="SOH8" s="85"/>
      <c r="SOI8" s="85"/>
      <c r="SOJ8" s="85"/>
      <c r="SOK8" s="85"/>
      <c r="SOL8" s="85"/>
      <c r="SOM8" s="85"/>
      <c r="SON8" s="85"/>
      <c r="SOO8" s="85"/>
      <c r="SOP8" s="85"/>
      <c r="SOQ8" s="85"/>
      <c r="SOR8" s="85"/>
      <c r="SOS8" s="85"/>
      <c r="SOT8" s="85"/>
      <c r="SOU8" s="85"/>
      <c r="SOV8" s="85"/>
      <c r="SOW8" s="85"/>
      <c r="SOX8" s="85"/>
      <c r="SOY8" s="85"/>
      <c r="SOZ8" s="85"/>
      <c r="SPA8" s="85"/>
      <c r="SPB8" s="85"/>
      <c r="SPC8" s="85"/>
      <c r="SPD8" s="85"/>
      <c r="SPE8" s="85"/>
      <c r="SPF8" s="85"/>
      <c r="SPG8" s="85"/>
      <c r="SPH8" s="85"/>
      <c r="SPI8" s="85"/>
      <c r="SPJ8" s="85"/>
      <c r="SPK8" s="85"/>
      <c r="SPL8" s="85"/>
      <c r="SPM8" s="85"/>
      <c r="SPN8" s="85"/>
      <c r="SPO8" s="85"/>
      <c r="SPP8" s="85"/>
      <c r="SPQ8" s="85"/>
      <c r="SPR8" s="85"/>
      <c r="SPS8" s="85"/>
      <c r="SPT8" s="85"/>
      <c r="SPU8" s="85"/>
      <c r="SPV8" s="85"/>
      <c r="SPW8" s="85"/>
      <c r="SPX8" s="85"/>
      <c r="SPY8" s="85"/>
      <c r="SPZ8" s="85"/>
      <c r="SQA8" s="85"/>
      <c r="SQB8" s="85"/>
      <c r="SQC8" s="85"/>
      <c r="SQD8" s="85"/>
      <c r="SQE8" s="85"/>
      <c r="SQF8" s="85"/>
      <c r="SQG8" s="85"/>
      <c r="SQH8" s="85"/>
      <c r="SQI8" s="85"/>
      <c r="SQJ8" s="85"/>
      <c r="SQK8" s="85"/>
      <c r="SQL8" s="85"/>
      <c r="SQM8" s="85"/>
      <c r="SQN8" s="85"/>
      <c r="SQO8" s="85"/>
      <c r="SQP8" s="85"/>
      <c r="SQQ8" s="85"/>
      <c r="SQR8" s="85"/>
      <c r="SQS8" s="85"/>
      <c r="SQT8" s="85"/>
      <c r="SQU8" s="85"/>
      <c r="SQV8" s="85"/>
      <c r="SQW8" s="85"/>
      <c r="SQX8" s="85"/>
      <c r="SQY8" s="85"/>
      <c r="SQZ8" s="85"/>
      <c r="SRA8" s="85"/>
      <c r="SRB8" s="85"/>
      <c r="SRC8" s="85"/>
      <c r="SRD8" s="85"/>
      <c r="SRE8" s="85"/>
      <c r="SRF8" s="85"/>
      <c r="SRG8" s="85"/>
      <c r="SRH8" s="85"/>
      <c r="SRI8" s="85"/>
      <c r="SRJ8" s="85"/>
      <c r="SRK8" s="85"/>
      <c r="SRL8" s="85"/>
      <c r="SRM8" s="85"/>
      <c r="SRN8" s="85"/>
      <c r="SRO8" s="85"/>
      <c r="SRP8" s="85"/>
      <c r="SRQ8" s="85"/>
      <c r="SRR8" s="85"/>
      <c r="SRS8" s="85"/>
      <c r="SRT8" s="85"/>
      <c r="SRU8" s="85"/>
      <c r="SRV8" s="85"/>
      <c r="SRW8" s="85"/>
      <c r="SRX8" s="85"/>
      <c r="SRY8" s="85"/>
      <c r="SRZ8" s="85"/>
      <c r="SSA8" s="85"/>
      <c r="SSB8" s="85"/>
      <c r="SSC8" s="85"/>
      <c r="SSD8" s="85"/>
      <c r="SSE8" s="85"/>
      <c r="SSF8" s="85"/>
      <c r="SSG8" s="85"/>
      <c r="SSH8" s="85"/>
      <c r="SSI8" s="85"/>
      <c r="SSJ8" s="85"/>
      <c r="SSK8" s="85"/>
      <c r="SSL8" s="85"/>
      <c r="SSM8" s="85"/>
      <c r="SSN8" s="85"/>
      <c r="SSO8" s="85"/>
      <c r="SSP8" s="85"/>
      <c r="SSQ8" s="85"/>
      <c r="SSR8" s="85"/>
      <c r="SSS8" s="85"/>
      <c r="SST8" s="85"/>
      <c r="SSU8" s="85"/>
      <c r="SSV8" s="85"/>
      <c r="SSW8" s="85"/>
      <c r="SSX8" s="85"/>
      <c r="SSY8" s="85"/>
      <c r="SSZ8" s="85"/>
      <c r="STA8" s="85"/>
      <c r="STB8" s="85"/>
      <c r="STC8" s="85"/>
      <c r="STD8" s="85"/>
      <c r="STE8" s="85"/>
      <c r="STF8" s="85"/>
      <c r="STG8" s="85"/>
      <c r="STH8" s="85"/>
      <c r="STI8" s="85"/>
      <c r="STJ8" s="85"/>
      <c r="STK8" s="85"/>
      <c r="STL8" s="85"/>
      <c r="STM8" s="85"/>
      <c r="STN8" s="85"/>
      <c r="STO8" s="85"/>
      <c r="STP8" s="85"/>
      <c r="STQ8" s="85"/>
      <c r="STR8" s="85"/>
      <c r="STS8" s="85"/>
      <c r="STT8" s="85"/>
      <c r="STU8" s="85"/>
      <c r="STV8" s="85"/>
      <c r="STW8" s="85"/>
      <c r="STX8" s="85"/>
      <c r="STY8" s="85"/>
      <c r="STZ8" s="85"/>
      <c r="SUA8" s="85"/>
      <c r="SUB8" s="85"/>
      <c r="SUC8" s="85"/>
      <c r="SUD8" s="85"/>
      <c r="SUE8" s="85"/>
      <c r="SUF8" s="85"/>
      <c r="SUG8" s="85"/>
      <c r="SUH8" s="85"/>
      <c r="SUI8" s="85"/>
      <c r="SUJ8" s="85"/>
      <c r="SUK8" s="85"/>
      <c r="SUL8" s="85"/>
      <c r="SUM8" s="85"/>
      <c r="SUN8" s="85"/>
      <c r="SUO8" s="85"/>
      <c r="SUP8" s="85"/>
      <c r="SUQ8" s="85"/>
      <c r="SUR8" s="85"/>
      <c r="SUS8" s="85"/>
      <c r="SUT8" s="85"/>
      <c r="SUU8" s="85"/>
      <c r="SUV8" s="85"/>
      <c r="SUW8" s="85"/>
      <c r="SUX8" s="85"/>
      <c r="SUY8" s="85"/>
      <c r="SUZ8" s="85"/>
      <c r="SVA8" s="85"/>
      <c r="SVB8" s="85"/>
      <c r="SVC8" s="85"/>
      <c r="SVD8" s="85"/>
      <c r="SVE8" s="85"/>
      <c r="SVF8" s="85"/>
      <c r="SVG8" s="85"/>
      <c r="SVH8" s="85"/>
      <c r="SVI8" s="85"/>
      <c r="SVJ8" s="85"/>
      <c r="SVK8" s="85"/>
      <c r="SVL8" s="85"/>
      <c r="SVM8" s="85"/>
      <c r="SVN8" s="85"/>
      <c r="SVO8" s="85"/>
      <c r="SVP8" s="85"/>
      <c r="SVQ8" s="85"/>
      <c r="SVR8" s="85"/>
      <c r="SVS8" s="85"/>
      <c r="SVT8" s="85"/>
      <c r="SVU8" s="85"/>
      <c r="SVV8" s="85"/>
      <c r="SVW8" s="85"/>
      <c r="SVX8" s="85"/>
      <c r="SVY8" s="85"/>
      <c r="SVZ8" s="85"/>
      <c r="SWA8" s="85"/>
      <c r="SWB8" s="85"/>
      <c r="SWC8" s="85"/>
      <c r="SWD8" s="85"/>
      <c r="SWE8" s="85"/>
      <c r="SWF8" s="85"/>
      <c r="SWG8" s="85"/>
      <c r="SWH8" s="85"/>
      <c r="SWI8" s="85"/>
      <c r="SWJ8" s="85"/>
      <c r="SWK8" s="85"/>
      <c r="SWL8" s="85"/>
      <c r="SWM8" s="85"/>
      <c r="SWN8" s="85"/>
      <c r="SWO8" s="85"/>
      <c r="SWP8" s="85"/>
      <c r="SWQ8" s="85"/>
      <c r="SWR8" s="85"/>
      <c r="SWS8" s="85"/>
      <c r="SWT8" s="85"/>
      <c r="SWU8" s="85"/>
      <c r="SWV8" s="85"/>
      <c r="SWW8" s="85"/>
      <c r="SWX8" s="85"/>
      <c r="SWY8" s="85"/>
      <c r="SWZ8" s="85"/>
      <c r="SXA8" s="85"/>
      <c r="SXB8" s="85"/>
      <c r="SXC8" s="85"/>
      <c r="SXD8" s="85"/>
      <c r="SXE8" s="85"/>
      <c r="SXF8" s="85"/>
      <c r="SXG8" s="85"/>
      <c r="SXH8" s="85"/>
      <c r="SXI8" s="85"/>
      <c r="SXJ8" s="85"/>
      <c r="SXK8" s="85"/>
      <c r="SXL8" s="85"/>
      <c r="SXM8" s="85"/>
      <c r="SXN8" s="85"/>
      <c r="SXO8" s="85"/>
      <c r="SXP8" s="85"/>
      <c r="SXQ8" s="85"/>
      <c r="SXR8" s="85"/>
      <c r="SXS8" s="85"/>
      <c r="SXT8" s="85"/>
      <c r="SXU8" s="85"/>
      <c r="SXV8" s="85"/>
      <c r="SXW8" s="85"/>
      <c r="SXX8" s="85"/>
      <c r="SXY8" s="85"/>
      <c r="SXZ8" s="85"/>
      <c r="SYA8" s="85"/>
      <c r="SYB8" s="85"/>
      <c r="SYC8" s="85"/>
      <c r="SYD8" s="85"/>
      <c r="SYE8" s="85"/>
      <c r="SYF8" s="85"/>
      <c r="SYG8" s="85"/>
      <c r="SYH8" s="85"/>
      <c r="SYI8" s="85"/>
      <c r="SYJ8" s="85"/>
      <c r="SYK8" s="85"/>
      <c r="SYL8" s="85"/>
      <c r="SYM8" s="85"/>
      <c r="SYN8" s="85"/>
      <c r="SYO8" s="85"/>
      <c r="SYP8" s="85"/>
      <c r="SYQ8" s="85"/>
      <c r="SYR8" s="85"/>
      <c r="SYS8" s="85"/>
      <c r="SYT8" s="85"/>
      <c r="SYU8" s="85"/>
      <c r="SYV8" s="85"/>
      <c r="SYW8" s="85"/>
      <c r="SYX8" s="85"/>
      <c r="SYY8" s="85"/>
      <c r="SYZ8" s="85"/>
      <c r="SZA8" s="85"/>
      <c r="SZB8" s="85"/>
      <c r="SZC8" s="85"/>
      <c r="SZD8" s="85"/>
      <c r="SZE8" s="85"/>
      <c r="SZF8" s="85"/>
      <c r="SZG8" s="85"/>
      <c r="SZH8" s="85"/>
      <c r="SZI8" s="85"/>
      <c r="SZJ8" s="85"/>
      <c r="SZK8" s="85"/>
      <c r="SZL8" s="85"/>
      <c r="SZM8" s="85"/>
      <c r="SZN8" s="85"/>
      <c r="SZO8" s="85"/>
      <c r="SZP8" s="85"/>
      <c r="SZQ8" s="85"/>
      <c r="SZR8" s="85"/>
      <c r="SZS8" s="85"/>
      <c r="SZT8" s="85"/>
      <c r="SZU8" s="85"/>
      <c r="SZV8" s="85"/>
      <c r="SZW8" s="85"/>
      <c r="SZX8" s="85"/>
      <c r="SZY8" s="85"/>
      <c r="SZZ8" s="85"/>
      <c r="TAA8" s="85"/>
      <c r="TAB8" s="85"/>
      <c r="TAC8" s="85"/>
      <c r="TAD8" s="85"/>
      <c r="TAE8" s="85"/>
      <c r="TAF8" s="85"/>
      <c r="TAG8" s="85"/>
      <c r="TAH8" s="85"/>
      <c r="TAI8" s="85"/>
      <c r="TAJ8" s="85"/>
      <c r="TAK8" s="85"/>
      <c r="TAL8" s="85"/>
      <c r="TAM8" s="85"/>
      <c r="TAN8" s="85"/>
      <c r="TAO8" s="85"/>
      <c r="TAP8" s="85"/>
      <c r="TAQ8" s="85"/>
      <c r="TAR8" s="85"/>
      <c r="TAS8" s="85"/>
      <c r="TAT8" s="85"/>
      <c r="TAU8" s="85"/>
      <c r="TAV8" s="85"/>
      <c r="TAW8" s="85"/>
      <c r="TAX8" s="85"/>
      <c r="TAY8" s="85"/>
      <c r="TAZ8" s="85"/>
      <c r="TBA8" s="85"/>
      <c r="TBB8" s="85"/>
      <c r="TBC8" s="85"/>
      <c r="TBD8" s="85"/>
      <c r="TBE8" s="85"/>
      <c r="TBF8" s="85"/>
      <c r="TBG8" s="85"/>
      <c r="TBH8" s="85"/>
      <c r="TBI8" s="85"/>
      <c r="TBJ8" s="85"/>
      <c r="TBK8" s="85"/>
      <c r="TBL8" s="85"/>
      <c r="TBM8" s="85"/>
      <c r="TBN8" s="85"/>
      <c r="TBO8" s="85"/>
      <c r="TBP8" s="85"/>
      <c r="TBQ8" s="85"/>
      <c r="TBR8" s="85"/>
      <c r="TBS8" s="85"/>
      <c r="TBT8" s="85"/>
      <c r="TBU8" s="85"/>
      <c r="TBV8" s="85"/>
      <c r="TBW8" s="85"/>
      <c r="TBX8" s="85"/>
      <c r="TBY8" s="85"/>
      <c r="TBZ8" s="85"/>
      <c r="TCA8" s="85"/>
      <c r="TCB8" s="85"/>
      <c r="TCC8" s="85"/>
      <c r="TCD8" s="85"/>
      <c r="TCE8" s="85"/>
      <c r="TCF8" s="85"/>
      <c r="TCG8" s="85"/>
      <c r="TCH8" s="85"/>
      <c r="TCI8" s="85"/>
      <c r="TCJ8" s="85"/>
      <c r="TCK8" s="85"/>
      <c r="TCL8" s="85"/>
      <c r="TCM8" s="85"/>
      <c r="TCN8" s="85"/>
      <c r="TCO8" s="85"/>
      <c r="TCP8" s="85"/>
      <c r="TCQ8" s="85"/>
      <c r="TCR8" s="85"/>
      <c r="TCS8" s="85"/>
      <c r="TCT8" s="85"/>
      <c r="TCU8" s="85"/>
      <c r="TCV8" s="85"/>
      <c r="TCW8" s="85"/>
      <c r="TCX8" s="85"/>
      <c r="TCY8" s="85"/>
      <c r="TCZ8" s="85"/>
      <c r="TDA8" s="85"/>
      <c r="TDB8" s="85"/>
      <c r="TDC8" s="85"/>
      <c r="TDD8" s="85"/>
      <c r="TDE8" s="85"/>
      <c r="TDF8" s="85"/>
      <c r="TDG8" s="85"/>
      <c r="TDH8" s="85"/>
      <c r="TDI8" s="85"/>
      <c r="TDJ8" s="85"/>
      <c r="TDK8" s="85"/>
      <c r="TDL8" s="85"/>
      <c r="TDM8" s="85"/>
      <c r="TDN8" s="85"/>
      <c r="TDO8" s="85"/>
      <c r="TDP8" s="85"/>
      <c r="TDQ8" s="85"/>
      <c r="TDR8" s="85"/>
      <c r="TDS8" s="85"/>
      <c r="TDT8" s="85"/>
      <c r="TDU8" s="85"/>
      <c r="TDV8" s="85"/>
      <c r="TDW8" s="85"/>
      <c r="TDX8" s="85"/>
      <c r="TDY8" s="85"/>
      <c r="TDZ8" s="85"/>
      <c r="TEA8" s="85"/>
      <c r="TEB8" s="85"/>
      <c r="TEC8" s="85"/>
      <c r="TED8" s="85"/>
      <c r="TEE8" s="85"/>
      <c r="TEF8" s="85"/>
      <c r="TEG8" s="85"/>
      <c r="TEH8" s="85"/>
      <c r="TEI8" s="85"/>
      <c r="TEJ8" s="85"/>
      <c r="TEK8" s="85"/>
      <c r="TEL8" s="85"/>
      <c r="TEM8" s="85"/>
      <c r="TEN8" s="85"/>
      <c r="TEO8" s="85"/>
      <c r="TEP8" s="85"/>
      <c r="TEQ8" s="85"/>
      <c r="TER8" s="85"/>
      <c r="TES8" s="85"/>
      <c r="TET8" s="85"/>
      <c r="TEU8" s="85"/>
      <c r="TEV8" s="85"/>
      <c r="TEW8" s="85"/>
      <c r="TEX8" s="85"/>
      <c r="TEY8" s="85"/>
      <c r="TEZ8" s="85"/>
      <c r="TFA8" s="85"/>
      <c r="TFB8" s="85"/>
      <c r="TFC8" s="85"/>
      <c r="TFD8" s="85"/>
      <c r="TFE8" s="85"/>
      <c r="TFF8" s="85"/>
      <c r="TFG8" s="85"/>
      <c r="TFH8" s="85"/>
      <c r="TFI8" s="85"/>
      <c r="TFJ8" s="85"/>
      <c r="TFK8" s="85"/>
      <c r="TFL8" s="85"/>
      <c r="TFM8" s="85"/>
      <c r="TFN8" s="85"/>
      <c r="TFO8" s="85"/>
      <c r="TFP8" s="85"/>
      <c r="TFQ8" s="85"/>
      <c r="TFR8" s="85"/>
      <c r="TFS8" s="85"/>
      <c r="TFT8" s="85"/>
      <c r="TFU8" s="85"/>
      <c r="TFV8" s="85"/>
      <c r="TFW8" s="85"/>
      <c r="TFX8" s="85"/>
      <c r="TFY8" s="85"/>
      <c r="TFZ8" s="85"/>
      <c r="TGA8" s="85"/>
      <c r="TGB8" s="85"/>
      <c r="TGC8" s="85"/>
      <c r="TGD8" s="85"/>
      <c r="TGE8" s="85"/>
      <c r="TGF8" s="85"/>
      <c r="TGG8" s="85"/>
      <c r="TGH8" s="85"/>
      <c r="TGI8" s="85"/>
      <c r="TGJ8" s="85"/>
      <c r="TGK8" s="85"/>
      <c r="TGL8" s="85"/>
      <c r="TGM8" s="85"/>
      <c r="TGN8" s="85"/>
      <c r="TGO8" s="85"/>
      <c r="TGP8" s="85"/>
      <c r="TGQ8" s="85"/>
      <c r="TGR8" s="85"/>
      <c r="TGS8" s="85"/>
      <c r="TGT8" s="85"/>
      <c r="TGU8" s="85"/>
      <c r="TGV8" s="85"/>
      <c r="TGW8" s="85"/>
      <c r="TGX8" s="85"/>
      <c r="TGY8" s="85"/>
      <c r="TGZ8" s="85"/>
      <c r="THA8" s="85"/>
      <c r="THB8" s="85"/>
      <c r="THC8" s="85"/>
      <c r="THD8" s="85"/>
      <c r="THE8" s="85"/>
      <c r="THF8" s="85"/>
      <c r="THG8" s="85"/>
      <c r="THH8" s="85"/>
      <c r="THI8" s="85"/>
      <c r="THJ8" s="85"/>
      <c r="THK8" s="85"/>
      <c r="THL8" s="85"/>
      <c r="THM8" s="85"/>
      <c r="THN8" s="85"/>
      <c r="THO8" s="85"/>
      <c r="THP8" s="85"/>
      <c r="THQ8" s="85"/>
      <c r="THR8" s="85"/>
      <c r="THS8" s="85"/>
      <c r="THT8" s="85"/>
      <c r="THU8" s="85"/>
      <c r="THV8" s="85"/>
      <c r="THW8" s="85"/>
      <c r="THX8" s="85"/>
      <c r="THY8" s="85"/>
      <c r="THZ8" s="85"/>
      <c r="TIA8" s="85"/>
      <c r="TIB8" s="85"/>
      <c r="TIC8" s="85"/>
      <c r="TID8" s="85"/>
      <c r="TIE8" s="85"/>
      <c r="TIF8" s="85"/>
      <c r="TIG8" s="85"/>
      <c r="TIH8" s="85"/>
      <c r="TII8" s="85"/>
      <c r="TIJ8" s="85"/>
      <c r="TIK8" s="85"/>
      <c r="TIL8" s="85"/>
      <c r="TIM8" s="85"/>
      <c r="TIN8" s="85"/>
      <c r="TIO8" s="85"/>
      <c r="TIP8" s="85"/>
      <c r="TIQ8" s="85"/>
      <c r="TIR8" s="85"/>
      <c r="TIS8" s="85"/>
      <c r="TIT8" s="85"/>
      <c r="TIU8" s="85"/>
      <c r="TIV8" s="85"/>
      <c r="TIW8" s="85"/>
      <c r="TIX8" s="85"/>
      <c r="TIY8" s="85"/>
      <c r="TIZ8" s="85"/>
      <c r="TJA8" s="85"/>
      <c r="TJB8" s="85"/>
      <c r="TJC8" s="85"/>
      <c r="TJD8" s="85"/>
      <c r="TJE8" s="85"/>
      <c r="TJF8" s="85"/>
      <c r="TJG8" s="85"/>
      <c r="TJH8" s="85"/>
      <c r="TJI8" s="85"/>
      <c r="TJJ8" s="85"/>
      <c r="TJK8" s="85"/>
      <c r="TJL8" s="85"/>
      <c r="TJM8" s="85"/>
      <c r="TJN8" s="85"/>
      <c r="TJO8" s="85"/>
      <c r="TJP8" s="85"/>
      <c r="TJQ8" s="85"/>
      <c r="TJR8" s="85"/>
      <c r="TJS8" s="85"/>
      <c r="TJT8" s="85"/>
      <c r="TJU8" s="85"/>
      <c r="TJV8" s="85"/>
      <c r="TJW8" s="85"/>
      <c r="TJX8" s="85"/>
      <c r="TJY8" s="85"/>
      <c r="TJZ8" s="85"/>
      <c r="TKA8" s="85"/>
      <c r="TKB8" s="85"/>
      <c r="TKC8" s="85"/>
      <c r="TKD8" s="85"/>
      <c r="TKE8" s="85"/>
      <c r="TKF8" s="85"/>
      <c r="TKG8" s="85"/>
      <c r="TKH8" s="85"/>
      <c r="TKI8" s="85"/>
      <c r="TKJ8" s="85"/>
      <c r="TKK8" s="85"/>
      <c r="TKL8" s="85"/>
      <c r="TKM8" s="85"/>
      <c r="TKN8" s="85"/>
      <c r="TKO8" s="85"/>
      <c r="TKP8" s="85"/>
      <c r="TKQ8" s="85"/>
      <c r="TKR8" s="85"/>
      <c r="TKS8" s="85"/>
      <c r="TKT8" s="85"/>
      <c r="TKU8" s="85"/>
      <c r="TKV8" s="85"/>
      <c r="TKW8" s="85"/>
      <c r="TKX8" s="85"/>
      <c r="TKY8" s="85"/>
      <c r="TKZ8" s="85"/>
      <c r="TLA8" s="85"/>
      <c r="TLB8" s="85"/>
      <c r="TLC8" s="85"/>
      <c r="TLD8" s="85"/>
      <c r="TLE8" s="85"/>
      <c r="TLF8" s="85"/>
      <c r="TLG8" s="85"/>
      <c r="TLH8" s="85"/>
      <c r="TLI8" s="85"/>
      <c r="TLJ8" s="85"/>
      <c r="TLK8" s="85"/>
      <c r="TLL8" s="85"/>
      <c r="TLM8" s="85"/>
      <c r="TLN8" s="85"/>
      <c r="TLO8" s="85"/>
      <c r="TLP8" s="85"/>
      <c r="TLQ8" s="85"/>
      <c r="TLR8" s="85"/>
      <c r="TLS8" s="85"/>
      <c r="TLT8" s="85"/>
      <c r="TLU8" s="85"/>
      <c r="TLV8" s="85"/>
      <c r="TLW8" s="85"/>
      <c r="TLX8" s="85"/>
      <c r="TLY8" s="85"/>
      <c r="TLZ8" s="85"/>
      <c r="TMA8" s="85"/>
      <c r="TMB8" s="85"/>
      <c r="TMC8" s="85"/>
      <c r="TMD8" s="85"/>
      <c r="TME8" s="85"/>
      <c r="TMF8" s="85"/>
      <c r="TMG8" s="85"/>
      <c r="TMH8" s="85"/>
      <c r="TMI8" s="85"/>
      <c r="TMJ8" s="85"/>
      <c r="TMK8" s="85"/>
      <c r="TML8" s="85"/>
      <c r="TMM8" s="85"/>
      <c r="TMN8" s="85"/>
      <c r="TMO8" s="85"/>
      <c r="TMP8" s="85"/>
      <c r="TMQ8" s="85"/>
      <c r="TMR8" s="85"/>
      <c r="TMS8" s="85"/>
      <c r="TMT8" s="85"/>
      <c r="TMU8" s="85"/>
      <c r="TMV8" s="85"/>
      <c r="TMW8" s="85"/>
      <c r="TMX8" s="85"/>
      <c r="TMY8" s="85"/>
      <c r="TMZ8" s="85"/>
      <c r="TNA8" s="85"/>
      <c r="TNB8" s="85"/>
      <c r="TNC8" s="85"/>
      <c r="TND8" s="85"/>
      <c r="TNE8" s="85"/>
      <c r="TNF8" s="85"/>
      <c r="TNG8" s="85"/>
      <c r="TNH8" s="85"/>
      <c r="TNI8" s="85"/>
      <c r="TNJ8" s="85"/>
      <c r="TNK8" s="85"/>
      <c r="TNL8" s="85"/>
      <c r="TNM8" s="85"/>
      <c r="TNN8" s="85"/>
      <c r="TNO8" s="85"/>
      <c r="TNP8" s="85"/>
      <c r="TNQ8" s="85"/>
      <c r="TNR8" s="85"/>
      <c r="TNS8" s="85"/>
      <c r="TNT8" s="85"/>
      <c r="TNU8" s="85"/>
      <c r="TNV8" s="85"/>
      <c r="TNW8" s="85"/>
      <c r="TNX8" s="85"/>
      <c r="TNY8" s="85"/>
      <c r="TNZ8" s="85"/>
      <c r="TOA8" s="85"/>
      <c r="TOB8" s="85"/>
      <c r="TOC8" s="85"/>
      <c r="TOD8" s="85"/>
      <c r="TOE8" s="85"/>
      <c r="TOF8" s="85"/>
      <c r="TOG8" s="85"/>
      <c r="TOH8" s="85"/>
      <c r="TOI8" s="85"/>
      <c r="TOJ8" s="85"/>
      <c r="TOK8" s="85"/>
      <c r="TOL8" s="85"/>
      <c r="TOM8" s="85"/>
      <c r="TON8" s="85"/>
      <c r="TOO8" s="85"/>
      <c r="TOP8" s="85"/>
      <c r="TOQ8" s="85"/>
      <c r="TOR8" s="85"/>
      <c r="TOS8" s="85"/>
      <c r="TOT8" s="85"/>
      <c r="TOU8" s="85"/>
      <c r="TOV8" s="85"/>
      <c r="TOW8" s="85"/>
      <c r="TOX8" s="85"/>
      <c r="TOY8" s="85"/>
      <c r="TOZ8" s="85"/>
      <c r="TPA8" s="85"/>
      <c r="TPB8" s="85"/>
      <c r="TPC8" s="85"/>
      <c r="TPD8" s="85"/>
      <c r="TPE8" s="85"/>
      <c r="TPF8" s="85"/>
      <c r="TPG8" s="85"/>
      <c r="TPH8" s="85"/>
      <c r="TPI8" s="85"/>
      <c r="TPJ8" s="85"/>
      <c r="TPK8" s="85"/>
      <c r="TPL8" s="85"/>
      <c r="TPM8" s="85"/>
      <c r="TPN8" s="85"/>
      <c r="TPO8" s="85"/>
      <c r="TPP8" s="85"/>
      <c r="TPQ8" s="85"/>
      <c r="TPR8" s="85"/>
      <c r="TPS8" s="85"/>
      <c r="TPT8" s="85"/>
      <c r="TPU8" s="85"/>
      <c r="TPV8" s="85"/>
      <c r="TPW8" s="85"/>
      <c r="TPX8" s="85"/>
      <c r="TPY8" s="85"/>
      <c r="TPZ8" s="85"/>
      <c r="TQA8" s="85"/>
      <c r="TQB8" s="85"/>
      <c r="TQC8" s="85"/>
      <c r="TQD8" s="85"/>
      <c r="TQE8" s="85"/>
      <c r="TQF8" s="85"/>
      <c r="TQG8" s="85"/>
      <c r="TQH8" s="85"/>
      <c r="TQI8" s="85"/>
      <c r="TQJ8" s="85"/>
      <c r="TQK8" s="85"/>
      <c r="TQL8" s="85"/>
      <c r="TQM8" s="85"/>
      <c r="TQN8" s="85"/>
      <c r="TQO8" s="85"/>
      <c r="TQP8" s="85"/>
      <c r="TQQ8" s="85"/>
      <c r="TQR8" s="85"/>
      <c r="TQS8" s="85"/>
      <c r="TQT8" s="85"/>
      <c r="TQU8" s="85"/>
      <c r="TQV8" s="85"/>
      <c r="TQW8" s="85"/>
      <c r="TQX8" s="85"/>
      <c r="TQY8" s="85"/>
      <c r="TQZ8" s="85"/>
      <c r="TRA8" s="85"/>
      <c r="TRB8" s="85"/>
      <c r="TRC8" s="85"/>
      <c r="TRD8" s="85"/>
      <c r="TRE8" s="85"/>
      <c r="TRF8" s="85"/>
      <c r="TRG8" s="85"/>
      <c r="TRH8" s="85"/>
      <c r="TRI8" s="85"/>
      <c r="TRJ8" s="85"/>
      <c r="TRK8" s="85"/>
      <c r="TRL8" s="85"/>
      <c r="TRM8" s="85"/>
      <c r="TRN8" s="85"/>
      <c r="TRO8" s="85"/>
      <c r="TRP8" s="85"/>
      <c r="TRQ8" s="85"/>
      <c r="TRR8" s="85"/>
      <c r="TRS8" s="85"/>
      <c r="TRT8" s="85"/>
      <c r="TRU8" s="85"/>
      <c r="TRV8" s="85"/>
      <c r="TRW8" s="85"/>
      <c r="TRX8" s="85"/>
      <c r="TRY8" s="85"/>
      <c r="TRZ8" s="85"/>
      <c r="TSA8" s="85"/>
      <c r="TSB8" s="85"/>
      <c r="TSC8" s="85"/>
      <c r="TSD8" s="85"/>
      <c r="TSE8" s="85"/>
      <c r="TSF8" s="85"/>
      <c r="TSG8" s="85"/>
      <c r="TSH8" s="85"/>
      <c r="TSI8" s="85"/>
      <c r="TSJ8" s="85"/>
      <c r="TSK8" s="85"/>
      <c r="TSL8" s="85"/>
      <c r="TSM8" s="85"/>
      <c r="TSN8" s="85"/>
      <c r="TSO8" s="85"/>
      <c r="TSP8" s="85"/>
      <c r="TSQ8" s="85"/>
      <c r="TSR8" s="85"/>
      <c r="TSS8" s="85"/>
      <c r="TST8" s="85"/>
      <c r="TSU8" s="85"/>
      <c r="TSV8" s="85"/>
      <c r="TSW8" s="85"/>
      <c r="TSX8" s="85"/>
      <c r="TSY8" s="85"/>
      <c r="TSZ8" s="85"/>
      <c r="TTA8" s="85"/>
      <c r="TTB8" s="85"/>
      <c r="TTC8" s="85"/>
      <c r="TTD8" s="85"/>
      <c r="TTE8" s="85"/>
      <c r="TTF8" s="85"/>
      <c r="TTG8" s="85"/>
      <c r="TTH8" s="85"/>
      <c r="TTI8" s="85"/>
      <c r="TTJ8" s="85"/>
      <c r="TTK8" s="85"/>
      <c r="TTL8" s="85"/>
      <c r="TTM8" s="85"/>
      <c r="TTN8" s="85"/>
      <c r="TTO8" s="85"/>
      <c r="TTP8" s="85"/>
      <c r="TTQ8" s="85"/>
      <c r="TTR8" s="85"/>
      <c r="TTS8" s="85"/>
      <c r="TTT8" s="85"/>
      <c r="TTU8" s="85"/>
      <c r="TTV8" s="85"/>
      <c r="TTW8" s="85"/>
      <c r="TTX8" s="85"/>
      <c r="TTY8" s="85"/>
      <c r="TTZ8" s="85"/>
      <c r="TUA8" s="85"/>
      <c r="TUB8" s="85"/>
      <c r="TUC8" s="85"/>
      <c r="TUD8" s="85"/>
      <c r="TUE8" s="85"/>
      <c r="TUF8" s="85"/>
      <c r="TUG8" s="85"/>
      <c r="TUH8" s="85"/>
      <c r="TUI8" s="85"/>
      <c r="TUJ8" s="85"/>
      <c r="TUK8" s="85"/>
      <c r="TUL8" s="85"/>
      <c r="TUM8" s="85"/>
      <c r="TUN8" s="85"/>
      <c r="TUO8" s="85"/>
      <c r="TUP8" s="85"/>
      <c r="TUQ8" s="85"/>
      <c r="TUR8" s="85"/>
      <c r="TUS8" s="85"/>
      <c r="TUT8" s="85"/>
      <c r="TUU8" s="85"/>
      <c r="TUV8" s="85"/>
      <c r="TUW8" s="85"/>
      <c r="TUX8" s="85"/>
      <c r="TUY8" s="85"/>
      <c r="TUZ8" s="85"/>
      <c r="TVA8" s="85"/>
      <c r="TVB8" s="85"/>
      <c r="TVC8" s="85"/>
      <c r="TVD8" s="85"/>
      <c r="TVE8" s="85"/>
      <c r="TVF8" s="85"/>
      <c r="TVG8" s="85"/>
      <c r="TVH8" s="85"/>
      <c r="TVI8" s="85"/>
      <c r="TVJ8" s="85"/>
      <c r="TVK8" s="85"/>
      <c r="TVL8" s="85"/>
      <c r="TVM8" s="85"/>
      <c r="TVN8" s="85"/>
      <c r="TVO8" s="85"/>
      <c r="TVP8" s="85"/>
      <c r="TVQ8" s="85"/>
      <c r="TVR8" s="85"/>
      <c r="TVS8" s="85"/>
      <c r="TVT8" s="85"/>
      <c r="TVU8" s="85"/>
      <c r="TVV8" s="85"/>
      <c r="TVW8" s="85"/>
      <c r="TVX8" s="85"/>
      <c r="TVY8" s="85"/>
      <c r="TVZ8" s="85"/>
      <c r="TWA8" s="85"/>
      <c r="TWB8" s="85"/>
      <c r="TWC8" s="85"/>
      <c r="TWD8" s="85"/>
      <c r="TWE8" s="85"/>
      <c r="TWF8" s="85"/>
      <c r="TWG8" s="85"/>
      <c r="TWH8" s="85"/>
      <c r="TWI8" s="85"/>
      <c r="TWJ8" s="85"/>
      <c r="TWK8" s="85"/>
      <c r="TWL8" s="85"/>
      <c r="TWM8" s="85"/>
      <c r="TWN8" s="85"/>
      <c r="TWO8" s="85"/>
      <c r="TWP8" s="85"/>
      <c r="TWQ8" s="85"/>
      <c r="TWR8" s="85"/>
      <c r="TWS8" s="85"/>
      <c r="TWT8" s="85"/>
      <c r="TWU8" s="85"/>
      <c r="TWV8" s="85"/>
      <c r="TWW8" s="85"/>
      <c r="TWX8" s="85"/>
      <c r="TWY8" s="85"/>
      <c r="TWZ8" s="85"/>
      <c r="TXA8" s="85"/>
      <c r="TXB8" s="85"/>
      <c r="TXC8" s="85"/>
      <c r="TXD8" s="85"/>
      <c r="TXE8" s="85"/>
      <c r="TXF8" s="85"/>
      <c r="TXG8" s="85"/>
      <c r="TXH8" s="85"/>
      <c r="TXI8" s="85"/>
      <c r="TXJ8" s="85"/>
      <c r="TXK8" s="85"/>
      <c r="TXL8" s="85"/>
      <c r="TXM8" s="85"/>
      <c r="TXN8" s="85"/>
      <c r="TXO8" s="85"/>
      <c r="TXP8" s="85"/>
      <c r="TXQ8" s="85"/>
      <c r="TXR8" s="85"/>
      <c r="TXS8" s="85"/>
      <c r="TXT8" s="85"/>
      <c r="TXU8" s="85"/>
      <c r="TXV8" s="85"/>
      <c r="TXW8" s="85"/>
      <c r="TXX8" s="85"/>
      <c r="TXY8" s="85"/>
      <c r="TXZ8" s="85"/>
      <c r="TYA8" s="85"/>
      <c r="TYB8" s="85"/>
      <c r="TYC8" s="85"/>
      <c r="TYD8" s="85"/>
      <c r="TYE8" s="85"/>
      <c r="TYF8" s="85"/>
      <c r="TYG8" s="85"/>
      <c r="TYH8" s="85"/>
      <c r="TYI8" s="85"/>
      <c r="TYJ8" s="85"/>
      <c r="TYK8" s="85"/>
      <c r="TYL8" s="85"/>
      <c r="TYM8" s="85"/>
      <c r="TYN8" s="85"/>
      <c r="TYO8" s="85"/>
      <c r="TYP8" s="85"/>
      <c r="TYQ8" s="85"/>
      <c r="TYR8" s="85"/>
      <c r="TYS8" s="85"/>
      <c r="TYT8" s="85"/>
      <c r="TYU8" s="85"/>
      <c r="TYV8" s="85"/>
      <c r="TYW8" s="85"/>
      <c r="TYX8" s="85"/>
      <c r="TYY8" s="85"/>
      <c r="TYZ8" s="85"/>
      <c r="TZA8" s="85"/>
      <c r="TZB8" s="85"/>
      <c r="TZC8" s="85"/>
      <c r="TZD8" s="85"/>
      <c r="TZE8" s="85"/>
      <c r="TZF8" s="85"/>
      <c r="TZG8" s="85"/>
      <c r="TZH8" s="85"/>
      <c r="TZI8" s="85"/>
      <c r="TZJ8" s="85"/>
      <c r="TZK8" s="85"/>
      <c r="TZL8" s="85"/>
      <c r="TZM8" s="85"/>
      <c r="TZN8" s="85"/>
      <c r="TZO8" s="85"/>
      <c r="TZP8" s="85"/>
      <c r="TZQ8" s="85"/>
      <c r="TZR8" s="85"/>
      <c r="TZS8" s="85"/>
      <c r="TZT8" s="85"/>
      <c r="TZU8" s="85"/>
      <c r="TZV8" s="85"/>
      <c r="TZW8" s="85"/>
      <c r="TZX8" s="85"/>
      <c r="TZY8" s="85"/>
      <c r="TZZ8" s="85"/>
      <c r="UAA8" s="85"/>
      <c r="UAB8" s="85"/>
      <c r="UAC8" s="85"/>
      <c r="UAD8" s="85"/>
      <c r="UAE8" s="85"/>
      <c r="UAF8" s="85"/>
      <c r="UAG8" s="85"/>
      <c r="UAH8" s="85"/>
      <c r="UAI8" s="85"/>
      <c r="UAJ8" s="85"/>
      <c r="UAK8" s="85"/>
      <c r="UAL8" s="85"/>
      <c r="UAM8" s="85"/>
      <c r="UAN8" s="85"/>
      <c r="UAO8" s="85"/>
      <c r="UAP8" s="85"/>
      <c r="UAQ8" s="85"/>
      <c r="UAR8" s="85"/>
      <c r="UAS8" s="85"/>
      <c r="UAT8" s="85"/>
      <c r="UAU8" s="85"/>
      <c r="UAV8" s="85"/>
      <c r="UAW8" s="85"/>
      <c r="UAX8" s="85"/>
      <c r="UAY8" s="85"/>
      <c r="UAZ8" s="85"/>
      <c r="UBA8" s="85"/>
      <c r="UBB8" s="85"/>
      <c r="UBC8" s="85"/>
      <c r="UBD8" s="85"/>
      <c r="UBE8" s="85"/>
      <c r="UBF8" s="85"/>
      <c r="UBG8" s="85"/>
      <c r="UBH8" s="85"/>
      <c r="UBI8" s="85"/>
      <c r="UBJ8" s="85"/>
      <c r="UBK8" s="85"/>
      <c r="UBL8" s="85"/>
      <c r="UBM8" s="85"/>
      <c r="UBN8" s="85"/>
      <c r="UBO8" s="85"/>
      <c r="UBP8" s="85"/>
      <c r="UBQ8" s="85"/>
      <c r="UBR8" s="85"/>
      <c r="UBS8" s="85"/>
      <c r="UBT8" s="85"/>
      <c r="UBU8" s="85"/>
      <c r="UBV8" s="85"/>
      <c r="UBW8" s="85"/>
      <c r="UBX8" s="85"/>
      <c r="UBY8" s="85"/>
      <c r="UBZ8" s="85"/>
      <c r="UCA8" s="85"/>
      <c r="UCB8" s="85"/>
      <c r="UCC8" s="85"/>
      <c r="UCD8" s="85"/>
      <c r="UCE8" s="85"/>
      <c r="UCF8" s="85"/>
      <c r="UCG8" s="85"/>
      <c r="UCH8" s="85"/>
      <c r="UCI8" s="85"/>
      <c r="UCJ8" s="85"/>
      <c r="UCK8" s="85"/>
      <c r="UCL8" s="85"/>
      <c r="UCM8" s="85"/>
      <c r="UCN8" s="85"/>
      <c r="UCO8" s="85"/>
      <c r="UCP8" s="85"/>
      <c r="UCQ8" s="85"/>
      <c r="UCR8" s="85"/>
      <c r="UCS8" s="85"/>
      <c r="UCT8" s="85"/>
      <c r="UCU8" s="85"/>
      <c r="UCV8" s="85"/>
      <c r="UCW8" s="85"/>
      <c r="UCX8" s="85"/>
      <c r="UCY8" s="85"/>
      <c r="UCZ8" s="85"/>
      <c r="UDA8" s="85"/>
      <c r="UDB8" s="85"/>
      <c r="UDC8" s="85"/>
      <c r="UDD8" s="85"/>
      <c r="UDE8" s="85"/>
      <c r="UDF8" s="85"/>
      <c r="UDG8" s="85"/>
      <c r="UDH8" s="85"/>
      <c r="UDI8" s="85"/>
      <c r="UDJ8" s="85"/>
      <c r="UDK8" s="85"/>
      <c r="UDL8" s="85"/>
      <c r="UDM8" s="85"/>
      <c r="UDN8" s="85"/>
      <c r="UDO8" s="85"/>
      <c r="UDP8" s="85"/>
      <c r="UDQ8" s="85"/>
      <c r="UDR8" s="85"/>
      <c r="UDS8" s="85"/>
      <c r="UDT8" s="85"/>
      <c r="UDU8" s="85"/>
      <c r="UDV8" s="85"/>
      <c r="UDW8" s="85"/>
      <c r="UDX8" s="85"/>
      <c r="UDY8" s="85"/>
      <c r="UDZ8" s="85"/>
      <c r="UEA8" s="85"/>
      <c r="UEB8" s="85"/>
      <c r="UEC8" s="85"/>
      <c r="UED8" s="85"/>
      <c r="UEE8" s="85"/>
      <c r="UEF8" s="85"/>
      <c r="UEG8" s="85"/>
      <c r="UEH8" s="85"/>
      <c r="UEI8" s="85"/>
      <c r="UEJ8" s="85"/>
      <c r="UEK8" s="85"/>
      <c r="UEL8" s="85"/>
      <c r="UEM8" s="85"/>
      <c r="UEN8" s="85"/>
      <c r="UEO8" s="85"/>
      <c r="UEP8" s="85"/>
      <c r="UEQ8" s="85"/>
      <c r="UER8" s="85"/>
      <c r="UES8" s="85"/>
      <c r="UET8" s="85"/>
      <c r="UEU8" s="85"/>
      <c r="UEV8" s="85"/>
      <c r="UEW8" s="85"/>
      <c r="UEX8" s="85"/>
      <c r="UEY8" s="85"/>
      <c r="UEZ8" s="85"/>
      <c r="UFA8" s="85"/>
      <c r="UFB8" s="85"/>
      <c r="UFC8" s="85"/>
      <c r="UFD8" s="85"/>
      <c r="UFE8" s="85"/>
      <c r="UFF8" s="85"/>
      <c r="UFG8" s="85"/>
      <c r="UFH8" s="85"/>
      <c r="UFI8" s="85"/>
      <c r="UFJ8" s="85"/>
      <c r="UFK8" s="85"/>
      <c r="UFL8" s="85"/>
      <c r="UFM8" s="85"/>
      <c r="UFN8" s="85"/>
      <c r="UFO8" s="85"/>
      <c r="UFP8" s="85"/>
      <c r="UFQ8" s="85"/>
      <c r="UFR8" s="85"/>
      <c r="UFS8" s="85"/>
      <c r="UFT8" s="85"/>
      <c r="UFU8" s="85"/>
      <c r="UFV8" s="85"/>
      <c r="UFW8" s="85"/>
      <c r="UFX8" s="85"/>
      <c r="UFY8" s="85"/>
      <c r="UFZ8" s="85"/>
      <c r="UGA8" s="85"/>
      <c r="UGB8" s="85"/>
      <c r="UGC8" s="85"/>
      <c r="UGD8" s="85"/>
      <c r="UGE8" s="85"/>
      <c r="UGF8" s="85"/>
      <c r="UGG8" s="85"/>
      <c r="UGH8" s="85"/>
      <c r="UGI8" s="85"/>
      <c r="UGJ8" s="85"/>
      <c r="UGK8" s="85"/>
      <c r="UGL8" s="85"/>
      <c r="UGM8" s="85"/>
      <c r="UGN8" s="85"/>
      <c r="UGO8" s="85"/>
      <c r="UGP8" s="85"/>
      <c r="UGQ8" s="85"/>
      <c r="UGR8" s="85"/>
      <c r="UGS8" s="85"/>
      <c r="UGT8" s="85"/>
      <c r="UGU8" s="85"/>
      <c r="UGV8" s="85"/>
      <c r="UGW8" s="85"/>
      <c r="UGX8" s="85"/>
      <c r="UGY8" s="85"/>
      <c r="UGZ8" s="85"/>
      <c r="UHA8" s="85"/>
      <c r="UHB8" s="85"/>
      <c r="UHC8" s="85"/>
      <c r="UHD8" s="85"/>
      <c r="UHE8" s="85"/>
      <c r="UHF8" s="85"/>
      <c r="UHG8" s="85"/>
      <c r="UHH8" s="85"/>
      <c r="UHI8" s="85"/>
      <c r="UHJ8" s="85"/>
      <c r="UHK8" s="85"/>
      <c r="UHL8" s="85"/>
      <c r="UHM8" s="85"/>
      <c r="UHN8" s="85"/>
      <c r="UHO8" s="85"/>
      <c r="UHP8" s="85"/>
      <c r="UHQ8" s="85"/>
      <c r="UHR8" s="85"/>
      <c r="UHS8" s="85"/>
      <c r="UHT8" s="85"/>
      <c r="UHU8" s="85"/>
      <c r="UHV8" s="85"/>
      <c r="UHW8" s="85"/>
      <c r="UHX8" s="85"/>
      <c r="UHY8" s="85"/>
      <c r="UHZ8" s="85"/>
      <c r="UIA8" s="85"/>
      <c r="UIB8" s="85"/>
      <c r="UIC8" s="85"/>
      <c r="UID8" s="85"/>
      <c r="UIE8" s="85"/>
      <c r="UIF8" s="85"/>
      <c r="UIG8" s="85"/>
      <c r="UIH8" s="85"/>
      <c r="UII8" s="85"/>
      <c r="UIJ8" s="85"/>
      <c r="UIK8" s="85"/>
      <c r="UIL8" s="85"/>
      <c r="UIM8" s="85"/>
      <c r="UIN8" s="85"/>
      <c r="UIO8" s="85"/>
      <c r="UIP8" s="85"/>
      <c r="UIQ8" s="85"/>
      <c r="UIR8" s="85"/>
      <c r="UIS8" s="85"/>
      <c r="UIT8" s="85"/>
      <c r="UIU8" s="85"/>
      <c r="UIV8" s="85"/>
      <c r="UIW8" s="85"/>
      <c r="UIX8" s="85"/>
      <c r="UIY8" s="85"/>
      <c r="UIZ8" s="85"/>
      <c r="UJA8" s="85"/>
      <c r="UJB8" s="85"/>
      <c r="UJC8" s="85"/>
      <c r="UJD8" s="85"/>
      <c r="UJE8" s="85"/>
      <c r="UJF8" s="85"/>
      <c r="UJG8" s="85"/>
      <c r="UJH8" s="85"/>
      <c r="UJI8" s="85"/>
      <c r="UJJ8" s="85"/>
      <c r="UJK8" s="85"/>
      <c r="UJL8" s="85"/>
      <c r="UJM8" s="85"/>
      <c r="UJN8" s="85"/>
      <c r="UJO8" s="85"/>
      <c r="UJP8" s="85"/>
      <c r="UJQ8" s="85"/>
      <c r="UJR8" s="85"/>
      <c r="UJS8" s="85"/>
      <c r="UJT8" s="85"/>
      <c r="UJU8" s="85"/>
      <c r="UJV8" s="85"/>
      <c r="UJW8" s="85"/>
      <c r="UJX8" s="85"/>
      <c r="UJY8" s="85"/>
      <c r="UJZ8" s="85"/>
      <c r="UKA8" s="85"/>
      <c r="UKB8" s="85"/>
      <c r="UKC8" s="85"/>
      <c r="UKD8" s="85"/>
      <c r="UKE8" s="85"/>
      <c r="UKF8" s="85"/>
      <c r="UKG8" s="85"/>
      <c r="UKH8" s="85"/>
      <c r="UKI8" s="85"/>
      <c r="UKJ8" s="85"/>
      <c r="UKK8" s="85"/>
      <c r="UKL8" s="85"/>
      <c r="UKM8" s="85"/>
      <c r="UKN8" s="85"/>
      <c r="UKO8" s="85"/>
      <c r="UKP8" s="85"/>
      <c r="UKQ8" s="85"/>
      <c r="UKR8" s="85"/>
      <c r="UKS8" s="85"/>
      <c r="UKT8" s="85"/>
      <c r="UKU8" s="85"/>
      <c r="UKV8" s="85"/>
      <c r="UKW8" s="85"/>
      <c r="UKX8" s="85"/>
      <c r="UKY8" s="85"/>
      <c r="UKZ8" s="85"/>
      <c r="ULA8" s="85"/>
      <c r="ULB8" s="85"/>
      <c r="ULC8" s="85"/>
      <c r="ULD8" s="85"/>
      <c r="ULE8" s="85"/>
      <c r="ULF8" s="85"/>
      <c r="ULG8" s="85"/>
      <c r="ULH8" s="85"/>
      <c r="ULI8" s="85"/>
      <c r="ULJ8" s="85"/>
      <c r="ULK8" s="85"/>
      <c r="ULL8" s="85"/>
      <c r="ULM8" s="85"/>
      <c r="ULN8" s="85"/>
      <c r="ULO8" s="85"/>
      <c r="ULP8" s="85"/>
      <c r="ULQ8" s="85"/>
      <c r="ULR8" s="85"/>
      <c r="ULS8" s="85"/>
      <c r="ULT8" s="85"/>
      <c r="ULU8" s="85"/>
      <c r="ULV8" s="85"/>
      <c r="ULW8" s="85"/>
      <c r="ULX8" s="85"/>
      <c r="ULY8" s="85"/>
      <c r="ULZ8" s="85"/>
      <c r="UMA8" s="85"/>
      <c r="UMB8" s="85"/>
      <c r="UMC8" s="85"/>
      <c r="UMD8" s="85"/>
      <c r="UME8" s="85"/>
      <c r="UMF8" s="85"/>
      <c r="UMG8" s="85"/>
      <c r="UMH8" s="85"/>
      <c r="UMI8" s="85"/>
      <c r="UMJ8" s="85"/>
      <c r="UMK8" s="85"/>
      <c r="UML8" s="85"/>
      <c r="UMM8" s="85"/>
      <c r="UMN8" s="85"/>
      <c r="UMO8" s="85"/>
      <c r="UMP8" s="85"/>
      <c r="UMQ8" s="85"/>
      <c r="UMR8" s="85"/>
      <c r="UMS8" s="85"/>
      <c r="UMT8" s="85"/>
      <c r="UMU8" s="85"/>
      <c r="UMV8" s="85"/>
      <c r="UMW8" s="85"/>
      <c r="UMX8" s="85"/>
      <c r="UMY8" s="85"/>
      <c r="UMZ8" s="85"/>
      <c r="UNA8" s="85"/>
      <c r="UNB8" s="85"/>
      <c r="UNC8" s="85"/>
      <c r="UND8" s="85"/>
      <c r="UNE8" s="85"/>
      <c r="UNF8" s="85"/>
      <c r="UNG8" s="85"/>
      <c r="UNH8" s="85"/>
      <c r="UNI8" s="85"/>
      <c r="UNJ8" s="85"/>
      <c r="UNK8" s="85"/>
      <c r="UNL8" s="85"/>
      <c r="UNM8" s="85"/>
      <c r="UNN8" s="85"/>
      <c r="UNO8" s="85"/>
      <c r="UNP8" s="85"/>
      <c r="UNQ8" s="85"/>
      <c r="UNR8" s="85"/>
      <c r="UNS8" s="85"/>
      <c r="UNT8" s="85"/>
      <c r="UNU8" s="85"/>
      <c r="UNV8" s="85"/>
      <c r="UNW8" s="85"/>
      <c r="UNX8" s="85"/>
      <c r="UNY8" s="85"/>
      <c r="UNZ8" s="85"/>
      <c r="UOA8" s="85"/>
      <c r="UOB8" s="85"/>
      <c r="UOC8" s="85"/>
      <c r="UOD8" s="85"/>
      <c r="UOE8" s="85"/>
      <c r="UOF8" s="85"/>
      <c r="UOG8" s="85"/>
      <c r="UOH8" s="85"/>
      <c r="UOI8" s="85"/>
      <c r="UOJ8" s="85"/>
      <c r="UOK8" s="85"/>
      <c r="UOL8" s="85"/>
      <c r="UOM8" s="85"/>
      <c r="UON8" s="85"/>
      <c r="UOO8" s="85"/>
      <c r="UOP8" s="85"/>
      <c r="UOQ8" s="85"/>
      <c r="UOR8" s="85"/>
      <c r="UOS8" s="85"/>
      <c r="UOT8" s="85"/>
      <c r="UOU8" s="85"/>
      <c r="UOV8" s="85"/>
      <c r="UOW8" s="85"/>
      <c r="UOX8" s="85"/>
      <c r="UOY8" s="85"/>
      <c r="UOZ8" s="85"/>
      <c r="UPA8" s="85"/>
      <c r="UPB8" s="85"/>
      <c r="UPC8" s="85"/>
      <c r="UPD8" s="85"/>
      <c r="UPE8" s="85"/>
      <c r="UPF8" s="85"/>
      <c r="UPG8" s="85"/>
      <c r="UPH8" s="85"/>
      <c r="UPI8" s="85"/>
      <c r="UPJ8" s="85"/>
      <c r="UPK8" s="85"/>
      <c r="UPL8" s="85"/>
      <c r="UPM8" s="85"/>
      <c r="UPN8" s="85"/>
      <c r="UPO8" s="85"/>
      <c r="UPP8" s="85"/>
      <c r="UPQ8" s="85"/>
      <c r="UPR8" s="85"/>
      <c r="UPS8" s="85"/>
      <c r="UPT8" s="85"/>
      <c r="UPU8" s="85"/>
      <c r="UPV8" s="85"/>
      <c r="UPW8" s="85"/>
      <c r="UPX8" s="85"/>
      <c r="UPY8" s="85"/>
      <c r="UPZ8" s="85"/>
      <c r="UQA8" s="85"/>
      <c r="UQB8" s="85"/>
      <c r="UQC8" s="85"/>
      <c r="UQD8" s="85"/>
      <c r="UQE8" s="85"/>
      <c r="UQF8" s="85"/>
      <c r="UQG8" s="85"/>
      <c r="UQH8" s="85"/>
      <c r="UQI8" s="85"/>
      <c r="UQJ8" s="85"/>
      <c r="UQK8" s="85"/>
      <c r="UQL8" s="85"/>
      <c r="UQM8" s="85"/>
      <c r="UQN8" s="85"/>
      <c r="UQO8" s="85"/>
      <c r="UQP8" s="85"/>
      <c r="UQQ8" s="85"/>
      <c r="UQR8" s="85"/>
      <c r="UQS8" s="85"/>
      <c r="UQT8" s="85"/>
      <c r="UQU8" s="85"/>
      <c r="UQV8" s="85"/>
      <c r="UQW8" s="85"/>
      <c r="UQX8" s="85"/>
      <c r="UQY8" s="85"/>
      <c r="UQZ8" s="85"/>
      <c r="URA8" s="85"/>
      <c r="URB8" s="85"/>
      <c r="URC8" s="85"/>
      <c r="URD8" s="85"/>
      <c r="URE8" s="85"/>
      <c r="URF8" s="85"/>
      <c r="URG8" s="85"/>
      <c r="URH8" s="85"/>
      <c r="URI8" s="85"/>
      <c r="URJ8" s="85"/>
      <c r="URK8" s="85"/>
      <c r="URL8" s="85"/>
      <c r="URM8" s="85"/>
      <c r="URN8" s="85"/>
      <c r="URO8" s="85"/>
      <c r="URP8" s="85"/>
      <c r="URQ8" s="85"/>
      <c r="URR8" s="85"/>
      <c r="URS8" s="85"/>
      <c r="URT8" s="85"/>
      <c r="URU8" s="85"/>
      <c r="URV8" s="85"/>
      <c r="URW8" s="85"/>
      <c r="URX8" s="85"/>
      <c r="URY8" s="85"/>
      <c r="URZ8" s="85"/>
      <c r="USA8" s="85"/>
      <c r="USB8" s="85"/>
      <c r="USC8" s="85"/>
      <c r="USD8" s="85"/>
      <c r="USE8" s="85"/>
      <c r="USF8" s="85"/>
      <c r="USG8" s="85"/>
      <c r="USH8" s="85"/>
      <c r="USI8" s="85"/>
      <c r="USJ8" s="85"/>
      <c r="USK8" s="85"/>
      <c r="USL8" s="85"/>
      <c r="USM8" s="85"/>
      <c r="USN8" s="85"/>
      <c r="USO8" s="85"/>
      <c r="USP8" s="85"/>
      <c r="USQ8" s="85"/>
      <c r="USR8" s="85"/>
      <c r="USS8" s="85"/>
      <c r="UST8" s="85"/>
      <c r="USU8" s="85"/>
      <c r="USV8" s="85"/>
      <c r="USW8" s="85"/>
      <c r="USX8" s="85"/>
      <c r="USY8" s="85"/>
      <c r="USZ8" s="85"/>
      <c r="UTA8" s="85"/>
      <c r="UTB8" s="85"/>
      <c r="UTC8" s="85"/>
      <c r="UTD8" s="85"/>
      <c r="UTE8" s="85"/>
      <c r="UTF8" s="85"/>
      <c r="UTG8" s="85"/>
      <c r="UTH8" s="85"/>
      <c r="UTI8" s="85"/>
      <c r="UTJ8" s="85"/>
      <c r="UTK8" s="85"/>
      <c r="UTL8" s="85"/>
      <c r="UTM8" s="85"/>
      <c r="UTN8" s="85"/>
      <c r="UTO8" s="85"/>
      <c r="UTP8" s="85"/>
      <c r="UTQ8" s="85"/>
      <c r="UTR8" s="85"/>
      <c r="UTS8" s="85"/>
      <c r="UTT8" s="85"/>
      <c r="UTU8" s="85"/>
      <c r="UTV8" s="85"/>
      <c r="UTW8" s="85"/>
      <c r="UTX8" s="85"/>
      <c r="UTY8" s="85"/>
      <c r="UTZ8" s="85"/>
      <c r="UUA8" s="85"/>
      <c r="UUB8" s="85"/>
      <c r="UUC8" s="85"/>
      <c r="UUD8" s="85"/>
      <c r="UUE8" s="85"/>
      <c r="UUF8" s="85"/>
      <c r="UUG8" s="85"/>
      <c r="UUH8" s="85"/>
      <c r="UUI8" s="85"/>
      <c r="UUJ8" s="85"/>
      <c r="UUK8" s="85"/>
      <c r="UUL8" s="85"/>
      <c r="UUM8" s="85"/>
      <c r="UUN8" s="85"/>
      <c r="UUO8" s="85"/>
      <c r="UUP8" s="85"/>
      <c r="UUQ8" s="85"/>
      <c r="UUR8" s="85"/>
      <c r="UUS8" s="85"/>
      <c r="UUT8" s="85"/>
      <c r="UUU8" s="85"/>
      <c r="UUV8" s="85"/>
      <c r="UUW8" s="85"/>
      <c r="UUX8" s="85"/>
      <c r="UUY8" s="85"/>
      <c r="UUZ8" s="85"/>
      <c r="UVA8" s="85"/>
      <c r="UVB8" s="85"/>
      <c r="UVC8" s="85"/>
      <c r="UVD8" s="85"/>
      <c r="UVE8" s="85"/>
      <c r="UVF8" s="85"/>
      <c r="UVG8" s="85"/>
      <c r="UVH8" s="85"/>
      <c r="UVI8" s="85"/>
      <c r="UVJ8" s="85"/>
      <c r="UVK8" s="85"/>
      <c r="UVL8" s="85"/>
      <c r="UVM8" s="85"/>
      <c r="UVN8" s="85"/>
      <c r="UVO8" s="85"/>
      <c r="UVP8" s="85"/>
      <c r="UVQ8" s="85"/>
      <c r="UVR8" s="85"/>
      <c r="UVS8" s="85"/>
      <c r="UVT8" s="85"/>
      <c r="UVU8" s="85"/>
      <c r="UVV8" s="85"/>
      <c r="UVW8" s="85"/>
      <c r="UVX8" s="85"/>
      <c r="UVY8" s="85"/>
      <c r="UVZ8" s="85"/>
      <c r="UWA8" s="85"/>
      <c r="UWB8" s="85"/>
      <c r="UWC8" s="85"/>
      <c r="UWD8" s="85"/>
      <c r="UWE8" s="85"/>
      <c r="UWF8" s="85"/>
      <c r="UWG8" s="85"/>
      <c r="UWH8" s="85"/>
      <c r="UWI8" s="85"/>
      <c r="UWJ8" s="85"/>
      <c r="UWK8" s="85"/>
      <c r="UWL8" s="85"/>
      <c r="UWM8" s="85"/>
      <c r="UWN8" s="85"/>
      <c r="UWO8" s="85"/>
      <c r="UWP8" s="85"/>
      <c r="UWQ8" s="85"/>
      <c r="UWR8" s="85"/>
      <c r="UWS8" s="85"/>
      <c r="UWT8" s="85"/>
      <c r="UWU8" s="85"/>
      <c r="UWV8" s="85"/>
      <c r="UWW8" s="85"/>
      <c r="UWX8" s="85"/>
      <c r="UWY8" s="85"/>
      <c r="UWZ8" s="85"/>
      <c r="UXA8" s="85"/>
      <c r="UXB8" s="85"/>
      <c r="UXC8" s="85"/>
      <c r="UXD8" s="85"/>
      <c r="UXE8" s="85"/>
      <c r="UXF8" s="85"/>
      <c r="UXG8" s="85"/>
      <c r="UXH8" s="85"/>
      <c r="UXI8" s="85"/>
      <c r="UXJ8" s="85"/>
      <c r="UXK8" s="85"/>
      <c r="UXL8" s="85"/>
      <c r="UXM8" s="85"/>
      <c r="UXN8" s="85"/>
      <c r="UXO8" s="85"/>
      <c r="UXP8" s="85"/>
      <c r="UXQ8" s="85"/>
      <c r="UXR8" s="85"/>
      <c r="UXS8" s="85"/>
      <c r="UXT8" s="85"/>
      <c r="UXU8" s="85"/>
      <c r="UXV8" s="85"/>
      <c r="UXW8" s="85"/>
      <c r="UXX8" s="85"/>
      <c r="UXY8" s="85"/>
      <c r="UXZ8" s="85"/>
      <c r="UYA8" s="85"/>
      <c r="UYB8" s="85"/>
      <c r="UYC8" s="85"/>
      <c r="UYD8" s="85"/>
      <c r="UYE8" s="85"/>
      <c r="UYF8" s="85"/>
      <c r="UYG8" s="85"/>
      <c r="UYH8" s="85"/>
      <c r="UYI8" s="85"/>
      <c r="UYJ8" s="85"/>
      <c r="UYK8" s="85"/>
      <c r="UYL8" s="85"/>
      <c r="UYM8" s="85"/>
      <c r="UYN8" s="85"/>
      <c r="UYO8" s="85"/>
      <c r="UYP8" s="85"/>
      <c r="UYQ8" s="85"/>
      <c r="UYR8" s="85"/>
      <c r="UYS8" s="85"/>
      <c r="UYT8" s="85"/>
      <c r="UYU8" s="85"/>
      <c r="UYV8" s="85"/>
      <c r="UYW8" s="85"/>
      <c r="UYX8" s="85"/>
      <c r="UYY8" s="85"/>
      <c r="UYZ8" s="85"/>
      <c r="UZA8" s="85"/>
      <c r="UZB8" s="85"/>
      <c r="UZC8" s="85"/>
      <c r="UZD8" s="85"/>
      <c r="UZE8" s="85"/>
      <c r="UZF8" s="85"/>
      <c r="UZG8" s="85"/>
      <c r="UZH8" s="85"/>
      <c r="UZI8" s="85"/>
      <c r="UZJ8" s="85"/>
      <c r="UZK8" s="85"/>
      <c r="UZL8" s="85"/>
      <c r="UZM8" s="85"/>
      <c r="UZN8" s="85"/>
      <c r="UZO8" s="85"/>
      <c r="UZP8" s="85"/>
      <c r="UZQ8" s="85"/>
      <c r="UZR8" s="85"/>
      <c r="UZS8" s="85"/>
      <c r="UZT8" s="85"/>
      <c r="UZU8" s="85"/>
      <c r="UZV8" s="85"/>
      <c r="UZW8" s="85"/>
      <c r="UZX8" s="85"/>
      <c r="UZY8" s="85"/>
      <c r="UZZ8" s="85"/>
      <c r="VAA8" s="85"/>
      <c r="VAB8" s="85"/>
      <c r="VAC8" s="85"/>
      <c r="VAD8" s="85"/>
      <c r="VAE8" s="85"/>
      <c r="VAF8" s="85"/>
      <c r="VAG8" s="85"/>
      <c r="VAH8" s="85"/>
      <c r="VAI8" s="85"/>
      <c r="VAJ8" s="85"/>
      <c r="VAK8" s="85"/>
      <c r="VAL8" s="85"/>
      <c r="VAM8" s="85"/>
      <c r="VAN8" s="85"/>
      <c r="VAO8" s="85"/>
      <c r="VAP8" s="85"/>
      <c r="VAQ8" s="85"/>
      <c r="VAR8" s="85"/>
      <c r="VAS8" s="85"/>
      <c r="VAT8" s="85"/>
      <c r="VAU8" s="85"/>
      <c r="VAV8" s="85"/>
      <c r="VAW8" s="85"/>
      <c r="VAX8" s="85"/>
      <c r="VAY8" s="85"/>
      <c r="VAZ8" s="85"/>
      <c r="VBA8" s="85"/>
      <c r="VBB8" s="85"/>
      <c r="VBC8" s="85"/>
      <c r="VBD8" s="85"/>
      <c r="VBE8" s="85"/>
      <c r="VBF8" s="85"/>
      <c r="VBG8" s="85"/>
      <c r="VBH8" s="85"/>
      <c r="VBI8" s="85"/>
      <c r="VBJ8" s="85"/>
      <c r="VBK8" s="85"/>
      <c r="VBL8" s="85"/>
      <c r="VBM8" s="85"/>
      <c r="VBN8" s="85"/>
      <c r="VBO8" s="85"/>
      <c r="VBP8" s="85"/>
      <c r="VBQ8" s="85"/>
      <c r="VBR8" s="85"/>
      <c r="VBS8" s="85"/>
      <c r="VBT8" s="85"/>
      <c r="VBU8" s="85"/>
      <c r="VBV8" s="85"/>
      <c r="VBW8" s="85"/>
      <c r="VBX8" s="85"/>
      <c r="VBY8" s="85"/>
      <c r="VBZ8" s="85"/>
      <c r="VCA8" s="85"/>
      <c r="VCB8" s="85"/>
      <c r="VCC8" s="85"/>
      <c r="VCD8" s="85"/>
      <c r="VCE8" s="85"/>
      <c r="VCF8" s="85"/>
      <c r="VCG8" s="85"/>
      <c r="VCH8" s="85"/>
      <c r="VCI8" s="85"/>
      <c r="VCJ8" s="85"/>
      <c r="VCK8" s="85"/>
      <c r="VCL8" s="85"/>
      <c r="VCM8" s="85"/>
      <c r="VCN8" s="85"/>
      <c r="VCO8" s="85"/>
      <c r="VCP8" s="85"/>
      <c r="VCQ8" s="85"/>
      <c r="VCR8" s="85"/>
      <c r="VCS8" s="85"/>
      <c r="VCT8" s="85"/>
      <c r="VCU8" s="85"/>
      <c r="VCV8" s="85"/>
      <c r="VCW8" s="85"/>
      <c r="VCX8" s="85"/>
      <c r="VCY8" s="85"/>
      <c r="VCZ8" s="85"/>
      <c r="VDA8" s="85"/>
      <c r="VDB8" s="85"/>
      <c r="VDC8" s="85"/>
      <c r="VDD8" s="85"/>
      <c r="VDE8" s="85"/>
      <c r="VDF8" s="85"/>
      <c r="VDG8" s="85"/>
      <c r="VDH8" s="85"/>
      <c r="VDI8" s="85"/>
      <c r="VDJ8" s="85"/>
      <c r="VDK8" s="85"/>
      <c r="VDL8" s="85"/>
      <c r="VDM8" s="85"/>
      <c r="VDN8" s="85"/>
      <c r="VDO8" s="85"/>
      <c r="VDP8" s="85"/>
      <c r="VDQ8" s="85"/>
      <c r="VDR8" s="85"/>
      <c r="VDS8" s="85"/>
      <c r="VDT8" s="85"/>
      <c r="VDU8" s="85"/>
      <c r="VDV8" s="85"/>
      <c r="VDW8" s="85"/>
      <c r="VDX8" s="85"/>
      <c r="VDY8" s="85"/>
      <c r="VDZ8" s="85"/>
      <c r="VEA8" s="85"/>
      <c r="VEB8" s="85"/>
      <c r="VEC8" s="85"/>
      <c r="VED8" s="85"/>
      <c r="VEE8" s="85"/>
      <c r="VEF8" s="85"/>
      <c r="VEG8" s="85"/>
      <c r="VEH8" s="85"/>
      <c r="VEI8" s="85"/>
      <c r="VEJ8" s="85"/>
      <c r="VEK8" s="85"/>
      <c r="VEL8" s="85"/>
      <c r="VEM8" s="85"/>
      <c r="VEN8" s="85"/>
      <c r="VEO8" s="85"/>
      <c r="VEP8" s="85"/>
      <c r="VEQ8" s="85"/>
      <c r="VER8" s="85"/>
      <c r="VES8" s="85"/>
      <c r="VET8" s="85"/>
      <c r="VEU8" s="85"/>
      <c r="VEV8" s="85"/>
      <c r="VEW8" s="85"/>
      <c r="VEX8" s="85"/>
      <c r="VEY8" s="85"/>
      <c r="VEZ8" s="85"/>
      <c r="VFA8" s="85"/>
      <c r="VFB8" s="85"/>
      <c r="VFC8" s="85"/>
      <c r="VFD8" s="85"/>
      <c r="VFE8" s="85"/>
      <c r="VFF8" s="85"/>
      <c r="VFG8" s="85"/>
      <c r="VFH8" s="85"/>
      <c r="VFI8" s="85"/>
      <c r="VFJ8" s="85"/>
      <c r="VFK8" s="85"/>
      <c r="VFL8" s="85"/>
      <c r="VFM8" s="85"/>
      <c r="VFN8" s="85"/>
      <c r="VFO8" s="85"/>
      <c r="VFP8" s="85"/>
      <c r="VFQ8" s="85"/>
      <c r="VFR8" s="85"/>
      <c r="VFS8" s="85"/>
      <c r="VFT8" s="85"/>
      <c r="VFU8" s="85"/>
      <c r="VFV8" s="85"/>
      <c r="VFW8" s="85"/>
      <c r="VFX8" s="85"/>
      <c r="VFY8" s="85"/>
      <c r="VFZ8" s="85"/>
      <c r="VGA8" s="85"/>
      <c r="VGB8" s="85"/>
      <c r="VGC8" s="85"/>
      <c r="VGD8" s="85"/>
      <c r="VGE8" s="85"/>
      <c r="VGF8" s="85"/>
      <c r="VGG8" s="85"/>
      <c r="VGH8" s="85"/>
      <c r="VGI8" s="85"/>
      <c r="VGJ8" s="85"/>
      <c r="VGK8" s="85"/>
      <c r="VGL8" s="85"/>
      <c r="VGM8" s="85"/>
      <c r="VGN8" s="85"/>
      <c r="VGO8" s="85"/>
      <c r="VGP8" s="85"/>
      <c r="VGQ8" s="85"/>
      <c r="VGR8" s="85"/>
      <c r="VGS8" s="85"/>
      <c r="VGT8" s="85"/>
      <c r="VGU8" s="85"/>
      <c r="VGV8" s="85"/>
      <c r="VGW8" s="85"/>
      <c r="VGX8" s="85"/>
      <c r="VGY8" s="85"/>
      <c r="VGZ8" s="85"/>
      <c r="VHA8" s="85"/>
      <c r="VHB8" s="85"/>
      <c r="VHC8" s="85"/>
      <c r="VHD8" s="85"/>
      <c r="VHE8" s="85"/>
      <c r="VHF8" s="85"/>
      <c r="VHG8" s="85"/>
      <c r="VHH8" s="85"/>
      <c r="VHI8" s="85"/>
      <c r="VHJ8" s="85"/>
      <c r="VHK8" s="85"/>
      <c r="VHL8" s="85"/>
      <c r="VHM8" s="85"/>
      <c r="VHN8" s="85"/>
      <c r="VHO8" s="85"/>
      <c r="VHP8" s="85"/>
      <c r="VHQ8" s="85"/>
      <c r="VHR8" s="85"/>
      <c r="VHS8" s="85"/>
      <c r="VHT8" s="85"/>
      <c r="VHU8" s="85"/>
      <c r="VHV8" s="85"/>
      <c r="VHW8" s="85"/>
      <c r="VHX8" s="85"/>
      <c r="VHY8" s="85"/>
      <c r="VHZ8" s="85"/>
      <c r="VIA8" s="85"/>
      <c r="VIB8" s="85"/>
      <c r="VIC8" s="85"/>
      <c r="VID8" s="85"/>
      <c r="VIE8" s="85"/>
      <c r="VIF8" s="85"/>
      <c r="VIG8" s="85"/>
      <c r="VIH8" s="85"/>
      <c r="VII8" s="85"/>
      <c r="VIJ8" s="85"/>
      <c r="VIK8" s="85"/>
      <c r="VIL8" s="85"/>
      <c r="VIM8" s="85"/>
      <c r="VIN8" s="85"/>
      <c r="VIO8" s="85"/>
      <c r="VIP8" s="85"/>
      <c r="VIQ8" s="85"/>
      <c r="VIR8" s="85"/>
      <c r="VIS8" s="85"/>
      <c r="VIT8" s="85"/>
      <c r="VIU8" s="85"/>
      <c r="VIV8" s="85"/>
      <c r="VIW8" s="85"/>
      <c r="VIX8" s="85"/>
      <c r="VIY8" s="85"/>
      <c r="VIZ8" s="85"/>
      <c r="VJA8" s="85"/>
      <c r="VJB8" s="85"/>
      <c r="VJC8" s="85"/>
      <c r="VJD8" s="85"/>
      <c r="VJE8" s="85"/>
      <c r="VJF8" s="85"/>
      <c r="VJG8" s="85"/>
      <c r="VJH8" s="85"/>
      <c r="VJI8" s="85"/>
      <c r="VJJ8" s="85"/>
      <c r="VJK8" s="85"/>
      <c r="VJL8" s="85"/>
      <c r="VJM8" s="85"/>
      <c r="VJN8" s="85"/>
      <c r="VJO8" s="85"/>
      <c r="VJP8" s="85"/>
      <c r="VJQ8" s="85"/>
      <c r="VJR8" s="85"/>
      <c r="VJS8" s="85"/>
      <c r="VJT8" s="85"/>
      <c r="VJU8" s="85"/>
      <c r="VJV8" s="85"/>
      <c r="VJW8" s="85"/>
      <c r="VJX8" s="85"/>
      <c r="VJY8" s="85"/>
      <c r="VJZ8" s="85"/>
      <c r="VKA8" s="85"/>
      <c r="VKB8" s="85"/>
      <c r="VKC8" s="85"/>
      <c r="VKD8" s="85"/>
      <c r="VKE8" s="85"/>
      <c r="VKF8" s="85"/>
      <c r="VKG8" s="85"/>
      <c r="VKH8" s="85"/>
      <c r="VKI8" s="85"/>
      <c r="VKJ8" s="85"/>
      <c r="VKK8" s="85"/>
      <c r="VKL8" s="85"/>
      <c r="VKM8" s="85"/>
      <c r="VKN8" s="85"/>
      <c r="VKO8" s="85"/>
      <c r="VKP8" s="85"/>
      <c r="VKQ8" s="85"/>
      <c r="VKR8" s="85"/>
      <c r="VKS8" s="85"/>
      <c r="VKT8" s="85"/>
      <c r="VKU8" s="85"/>
      <c r="VKV8" s="85"/>
      <c r="VKW8" s="85"/>
      <c r="VKX8" s="85"/>
      <c r="VKY8" s="85"/>
      <c r="VKZ8" s="85"/>
      <c r="VLA8" s="85"/>
      <c r="VLB8" s="85"/>
      <c r="VLC8" s="85"/>
      <c r="VLD8" s="85"/>
      <c r="VLE8" s="85"/>
      <c r="VLF8" s="85"/>
      <c r="VLG8" s="85"/>
      <c r="VLH8" s="85"/>
      <c r="VLI8" s="85"/>
      <c r="VLJ8" s="85"/>
      <c r="VLK8" s="85"/>
      <c r="VLL8" s="85"/>
      <c r="VLM8" s="85"/>
      <c r="VLN8" s="85"/>
      <c r="VLO8" s="85"/>
      <c r="VLP8" s="85"/>
      <c r="VLQ8" s="85"/>
      <c r="VLR8" s="85"/>
      <c r="VLS8" s="85"/>
      <c r="VLT8" s="85"/>
      <c r="VLU8" s="85"/>
      <c r="VLV8" s="85"/>
      <c r="VLW8" s="85"/>
      <c r="VLX8" s="85"/>
      <c r="VLY8" s="85"/>
      <c r="VLZ8" s="85"/>
      <c r="VMA8" s="85"/>
      <c r="VMB8" s="85"/>
      <c r="VMC8" s="85"/>
      <c r="VMD8" s="85"/>
      <c r="VME8" s="85"/>
      <c r="VMF8" s="85"/>
      <c r="VMG8" s="85"/>
      <c r="VMH8" s="85"/>
      <c r="VMI8" s="85"/>
      <c r="VMJ8" s="85"/>
      <c r="VMK8" s="85"/>
      <c r="VML8" s="85"/>
      <c r="VMM8" s="85"/>
      <c r="VMN8" s="85"/>
      <c r="VMO8" s="85"/>
      <c r="VMP8" s="85"/>
      <c r="VMQ8" s="85"/>
      <c r="VMR8" s="85"/>
      <c r="VMS8" s="85"/>
      <c r="VMT8" s="85"/>
      <c r="VMU8" s="85"/>
      <c r="VMV8" s="85"/>
      <c r="VMW8" s="85"/>
      <c r="VMX8" s="85"/>
      <c r="VMY8" s="85"/>
      <c r="VMZ8" s="85"/>
      <c r="VNA8" s="85"/>
      <c r="VNB8" s="85"/>
      <c r="VNC8" s="85"/>
      <c r="VND8" s="85"/>
      <c r="VNE8" s="85"/>
      <c r="VNF8" s="85"/>
      <c r="VNG8" s="85"/>
      <c r="VNH8" s="85"/>
      <c r="VNI8" s="85"/>
      <c r="VNJ8" s="85"/>
      <c r="VNK8" s="85"/>
      <c r="VNL8" s="85"/>
      <c r="VNM8" s="85"/>
      <c r="VNN8" s="85"/>
      <c r="VNO8" s="85"/>
      <c r="VNP8" s="85"/>
      <c r="VNQ8" s="85"/>
      <c r="VNR8" s="85"/>
      <c r="VNS8" s="85"/>
      <c r="VNT8" s="85"/>
      <c r="VNU8" s="85"/>
      <c r="VNV8" s="85"/>
      <c r="VNW8" s="85"/>
      <c r="VNX8" s="85"/>
      <c r="VNY8" s="85"/>
      <c r="VNZ8" s="85"/>
      <c r="VOA8" s="85"/>
      <c r="VOB8" s="85"/>
      <c r="VOC8" s="85"/>
      <c r="VOD8" s="85"/>
      <c r="VOE8" s="85"/>
      <c r="VOF8" s="85"/>
      <c r="VOG8" s="85"/>
      <c r="VOH8" s="85"/>
      <c r="VOI8" s="85"/>
      <c r="VOJ8" s="85"/>
      <c r="VOK8" s="85"/>
      <c r="VOL8" s="85"/>
      <c r="VOM8" s="85"/>
      <c r="VON8" s="85"/>
      <c r="VOO8" s="85"/>
      <c r="VOP8" s="85"/>
      <c r="VOQ8" s="85"/>
      <c r="VOR8" s="85"/>
      <c r="VOS8" s="85"/>
      <c r="VOT8" s="85"/>
      <c r="VOU8" s="85"/>
      <c r="VOV8" s="85"/>
      <c r="VOW8" s="85"/>
      <c r="VOX8" s="85"/>
      <c r="VOY8" s="85"/>
      <c r="VOZ8" s="85"/>
      <c r="VPA8" s="85"/>
      <c r="VPB8" s="85"/>
      <c r="VPC8" s="85"/>
      <c r="VPD8" s="85"/>
      <c r="VPE8" s="85"/>
      <c r="VPF8" s="85"/>
      <c r="VPG8" s="85"/>
      <c r="VPH8" s="85"/>
      <c r="VPI8" s="85"/>
      <c r="VPJ8" s="85"/>
      <c r="VPK8" s="85"/>
      <c r="VPL8" s="85"/>
      <c r="VPM8" s="85"/>
      <c r="VPN8" s="85"/>
      <c r="VPO8" s="85"/>
      <c r="VPP8" s="85"/>
      <c r="VPQ8" s="85"/>
      <c r="VPR8" s="85"/>
      <c r="VPS8" s="85"/>
      <c r="VPT8" s="85"/>
      <c r="VPU8" s="85"/>
      <c r="VPV8" s="85"/>
      <c r="VPW8" s="85"/>
      <c r="VPX8" s="85"/>
      <c r="VPY8" s="85"/>
      <c r="VPZ8" s="85"/>
      <c r="VQA8" s="85"/>
      <c r="VQB8" s="85"/>
      <c r="VQC8" s="85"/>
      <c r="VQD8" s="85"/>
      <c r="VQE8" s="85"/>
      <c r="VQF8" s="85"/>
      <c r="VQG8" s="85"/>
      <c r="VQH8" s="85"/>
      <c r="VQI8" s="85"/>
      <c r="VQJ8" s="85"/>
      <c r="VQK8" s="85"/>
      <c r="VQL8" s="85"/>
      <c r="VQM8" s="85"/>
      <c r="VQN8" s="85"/>
      <c r="VQO8" s="85"/>
      <c r="VQP8" s="85"/>
      <c r="VQQ8" s="85"/>
      <c r="VQR8" s="85"/>
      <c r="VQS8" s="85"/>
      <c r="VQT8" s="85"/>
      <c r="VQU8" s="85"/>
      <c r="VQV8" s="85"/>
      <c r="VQW8" s="85"/>
      <c r="VQX8" s="85"/>
      <c r="VQY8" s="85"/>
      <c r="VQZ8" s="85"/>
      <c r="VRA8" s="85"/>
      <c r="VRB8" s="85"/>
      <c r="VRC8" s="85"/>
      <c r="VRD8" s="85"/>
      <c r="VRE8" s="85"/>
      <c r="VRF8" s="85"/>
      <c r="VRG8" s="85"/>
      <c r="VRH8" s="85"/>
      <c r="VRI8" s="85"/>
      <c r="VRJ8" s="85"/>
      <c r="VRK8" s="85"/>
      <c r="VRL8" s="85"/>
      <c r="VRM8" s="85"/>
      <c r="VRN8" s="85"/>
      <c r="VRO8" s="85"/>
      <c r="VRP8" s="85"/>
      <c r="VRQ8" s="85"/>
      <c r="VRR8" s="85"/>
      <c r="VRS8" s="85"/>
      <c r="VRT8" s="85"/>
      <c r="VRU8" s="85"/>
      <c r="VRV8" s="85"/>
      <c r="VRW8" s="85"/>
      <c r="VRX8" s="85"/>
      <c r="VRY8" s="85"/>
      <c r="VRZ8" s="85"/>
      <c r="VSA8" s="85"/>
      <c r="VSB8" s="85"/>
      <c r="VSC8" s="85"/>
      <c r="VSD8" s="85"/>
      <c r="VSE8" s="85"/>
      <c r="VSF8" s="85"/>
      <c r="VSG8" s="85"/>
      <c r="VSH8" s="85"/>
      <c r="VSI8" s="85"/>
      <c r="VSJ8" s="85"/>
      <c r="VSK8" s="85"/>
      <c r="VSL8" s="85"/>
      <c r="VSM8" s="85"/>
      <c r="VSN8" s="85"/>
      <c r="VSO8" s="85"/>
      <c r="VSP8" s="85"/>
      <c r="VSQ8" s="85"/>
      <c r="VSR8" s="85"/>
      <c r="VSS8" s="85"/>
      <c r="VST8" s="85"/>
      <c r="VSU8" s="85"/>
      <c r="VSV8" s="85"/>
      <c r="VSW8" s="85"/>
      <c r="VSX8" s="85"/>
      <c r="VSY8" s="85"/>
      <c r="VSZ8" s="85"/>
      <c r="VTA8" s="85"/>
      <c r="VTB8" s="85"/>
      <c r="VTC8" s="85"/>
      <c r="VTD8" s="85"/>
      <c r="VTE8" s="85"/>
      <c r="VTF8" s="85"/>
      <c r="VTG8" s="85"/>
      <c r="VTH8" s="85"/>
      <c r="VTI8" s="85"/>
      <c r="VTJ8" s="85"/>
      <c r="VTK8" s="85"/>
      <c r="VTL8" s="85"/>
      <c r="VTM8" s="85"/>
      <c r="VTN8" s="85"/>
      <c r="VTO8" s="85"/>
      <c r="VTP8" s="85"/>
      <c r="VTQ8" s="85"/>
      <c r="VTR8" s="85"/>
      <c r="VTS8" s="85"/>
      <c r="VTT8" s="85"/>
      <c r="VTU8" s="85"/>
      <c r="VTV8" s="85"/>
      <c r="VTW8" s="85"/>
      <c r="VTX8" s="85"/>
      <c r="VTY8" s="85"/>
      <c r="VTZ8" s="85"/>
      <c r="VUA8" s="85"/>
      <c r="VUB8" s="85"/>
      <c r="VUC8" s="85"/>
      <c r="VUD8" s="85"/>
      <c r="VUE8" s="85"/>
      <c r="VUF8" s="85"/>
      <c r="VUG8" s="85"/>
      <c r="VUH8" s="85"/>
      <c r="VUI8" s="85"/>
      <c r="VUJ8" s="85"/>
      <c r="VUK8" s="85"/>
      <c r="VUL8" s="85"/>
      <c r="VUM8" s="85"/>
      <c r="VUN8" s="85"/>
      <c r="VUO8" s="85"/>
      <c r="VUP8" s="85"/>
      <c r="VUQ8" s="85"/>
      <c r="VUR8" s="85"/>
      <c r="VUS8" s="85"/>
      <c r="VUT8" s="85"/>
      <c r="VUU8" s="85"/>
      <c r="VUV8" s="85"/>
      <c r="VUW8" s="85"/>
      <c r="VUX8" s="85"/>
      <c r="VUY8" s="85"/>
      <c r="VUZ8" s="85"/>
      <c r="VVA8" s="85"/>
      <c r="VVB8" s="85"/>
      <c r="VVC8" s="85"/>
      <c r="VVD8" s="85"/>
      <c r="VVE8" s="85"/>
      <c r="VVF8" s="85"/>
      <c r="VVG8" s="85"/>
      <c r="VVH8" s="85"/>
      <c r="VVI8" s="85"/>
      <c r="VVJ8" s="85"/>
      <c r="VVK8" s="85"/>
      <c r="VVL8" s="85"/>
      <c r="VVM8" s="85"/>
      <c r="VVN8" s="85"/>
      <c r="VVO8" s="85"/>
      <c r="VVP8" s="85"/>
      <c r="VVQ8" s="85"/>
      <c r="VVR8" s="85"/>
      <c r="VVS8" s="85"/>
      <c r="VVT8" s="85"/>
      <c r="VVU8" s="85"/>
      <c r="VVV8" s="85"/>
      <c r="VVW8" s="85"/>
      <c r="VVX8" s="85"/>
      <c r="VVY8" s="85"/>
      <c r="VVZ8" s="85"/>
      <c r="VWA8" s="85"/>
      <c r="VWB8" s="85"/>
      <c r="VWC8" s="85"/>
      <c r="VWD8" s="85"/>
      <c r="VWE8" s="85"/>
      <c r="VWF8" s="85"/>
      <c r="VWG8" s="85"/>
      <c r="VWH8" s="85"/>
      <c r="VWI8" s="85"/>
      <c r="VWJ8" s="85"/>
      <c r="VWK8" s="85"/>
      <c r="VWL8" s="85"/>
      <c r="VWM8" s="85"/>
      <c r="VWN8" s="85"/>
      <c r="VWO8" s="85"/>
      <c r="VWP8" s="85"/>
      <c r="VWQ8" s="85"/>
      <c r="VWR8" s="85"/>
      <c r="VWS8" s="85"/>
      <c r="VWT8" s="85"/>
      <c r="VWU8" s="85"/>
      <c r="VWV8" s="85"/>
      <c r="VWW8" s="85"/>
      <c r="VWX8" s="85"/>
      <c r="VWY8" s="85"/>
      <c r="VWZ8" s="85"/>
      <c r="VXA8" s="85"/>
      <c r="VXB8" s="85"/>
      <c r="VXC8" s="85"/>
      <c r="VXD8" s="85"/>
      <c r="VXE8" s="85"/>
      <c r="VXF8" s="85"/>
      <c r="VXG8" s="85"/>
      <c r="VXH8" s="85"/>
      <c r="VXI8" s="85"/>
      <c r="VXJ8" s="85"/>
      <c r="VXK8" s="85"/>
      <c r="VXL8" s="85"/>
      <c r="VXM8" s="85"/>
      <c r="VXN8" s="85"/>
      <c r="VXO8" s="85"/>
      <c r="VXP8" s="85"/>
      <c r="VXQ8" s="85"/>
      <c r="VXR8" s="85"/>
      <c r="VXS8" s="85"/>
      <c r="VXT8" s="85"/>
      <c r="VXU8" s="85"/>
      <c r="VXV8" s="85"/>
      <c r="VXW8" s="85"/>
      <c r="VXX8" s="85"/>
      <c r="VXY8" s="85"/>
      <c r="VXZ8" s="85"/>
      <c r="VYA8" s="85"/>
      <c r="VYB8" s="85"/>
      <c r="VYC8" s="85"/>
      <c r="VYD8" s="85"/>
      <c r="VYE8" s="85"/>
      <c r="VYF8" s="85"/>
      <c r="VYG8" s="85"/>
      <c r="VYH8" s="85"/>
      <c r="VYI8" s="85"/>
      <c r="VYJ8" s="85"/>
      <c r="VYK8" s="85"/>
      <c r="VYL8" s="85"/>
      <c r="VYM8" s="85"/>
      <c r="VYN8" s="85"/>
      <c r="VYO8" s="85"/>
      <c r="VYP8" s="85"/>
      <c r="VYQ8" s="85"/>
      <c r="VYR8" s="85"/>
      <c r="VYS8" s="85"/>
      <c r="VYT8" s="85"/>
      <c r="VYU8" s="85"/>
      <c r="VYV8" s="85"/>
      <c r="VYW8" s="85"/>
      <c r="VYX8" s="85"/>
      <c r="VYY8" s="85"/>
      <c r="VYZ8" s="85"/>
      <c r="VZA8" s="85"/>
      <c r="VZB8" s="85"/>
      <c r="VZC8" s="85"/>
      <c r="VZD8" s="85"/>
      <c r="VZE8" s="85"/>
      <c r="VZF8" s="85"/>
      <c r="VZG8" s="85"/>
      <c r="VZH8" s="85"/>
      <c r="VZI8" s="85"/>
      <c r="VZJ8" s="85"/>
      <c r="VZK8" s="85"/>
      <c r="VZL8" s="85"/>
      <c r="VZM8" s="85"/>
      <c r="VZN8" s="85"/>
      <c r="VZO8" s="85"/>
      <c r="VZP8" s="85"/>
      <c r="VZQ8" s="85"/>
      <c r="VZR8" s="85"/>
      <c r="VZS8" s="85"/>
      <c r="VZT8" s="85"/>
      <c r="VZU8" s="85"/>
      <c r="VZV8" s="85"/>
      <c r="VZW8" s="85"/>
      <c r="VZX8" s="85"/>
      <c r="VZY8" s="85"/>
      <c r="VZZ8" s="85"/>
      <c r="WAA8" s="85"/>
      <c r="WAB8" s="85"/>
      <c r="WAC8" s="85"/>
      <c r="WAD8" s="85"/>
      <c r="WAE8" s="85"/>
      <c r="WAF8" s="85"/>
      <c r="WAG8" s="85"/>
      <c r="WAH8" s="85"/>
      <c r="WAI8" s="85"/>
      <c r="WAJ8" s="85"/>
      <c r="WAK8" s="85"/>
      <c r="WAL8" s="85"/>
      <c r="WAM8" s="85"/>
      <c r="WAN8" s="85"/>
      <c r="WAO8" s="85"/>
      <c r="WAP8" s="85"/>
      <c r="WAQ8" s="85"/>
      <c r="WAR8" s="85"/>
      <c r="WAS8" s="85"/>
      <c r="WAT8" s="85"/>
      <c r="WAU8" s="85"/>
      <c r="WAV8" s="85"/>
      <c r="WAW8" s="85"/>
      <c r="WAX8" s="85"/>
      <c r="WAY8" s="85"/>
      <c r="WAZ8" s="85"/>
      <c r="WBA8" s="85"/>
      <c r="WBB8" s="85"/>
      <c r="WBC8" s="85"/>
      <c r="WBD8" s="85"/>
      <c r="WBE8" s="85"/>
      <c r="WBF8" s="85"/>
      <c r="WBG8" s="85"/>
      <c r="WBH8" s="85"/>
      <c r="WBI8" s="85"/>
      <c r="WBJ8" s="85"/>
      <c r="WBK8" s="85"/>
      <c r="WBL8" s="85"/>
      <c r="WBM8" s="85"/>
      <c r="WBN8" s="85"/>
      <c r="WBO8" s="85"/>
      <c r="WBP8" s="85"/>
      <c r="WBQ8" s="85"/>
      <c r="WBR8" s="85"/>
      <c r="WBS8" s="85"/>
      <c r="WBT8" s="85"/>
      <c r="WBU8" s="85"/>
      <c r="WBV8" s="85"/>
      <c r="WBW8" s="85"/>
      <c r="WBX8" s="85"/>
      <c r="WBY8" s="85"/>
      <c r="WBZ8" s="85"/>
      <c r="WCA8" s="85"/>
      <c r="WCB8" s="85"/>
      <c r="WCC8" s="85"/>
      <c r="WCD8" s="85"/>
      <c r="WCE8" s="85"/>
      <c r="WCF8" s="85"/>
      <c r="WCG8" s="85"/>
      <c r="WCH8" s="85"/>
      <c r="WCI8" s="85"/>
      <c r="WCJ8" s="85"/>
      <c r="WCK8" s="85"/>
      <c r="WCL8" s="85"/>
      <c r="WCM8" s="85"/>
      <c r="WCN8" s="85"/>
      <c r="WCO8" s="85"/>
      <c r="WCP8" s="85"/>
      <c r="WCQ8" s="85"/>
      <c r="WCR8" s="85"/>
      <c r="WCS8" s="85"/>
      <c r="WCT8" s="85"/>
      <c r="WCU8" s="85"/>
      <c r="WCV8" s="85"/>
      <c r="WCW8" s="85"/>
      <c r="WCX8" s="85"/>
      <c r="WCY8" s="85"/>
      <c r="WCZ8" s="85"/>
      <c r="WDA8" s="85"/>
      <c r="WDB8" s="85"/>
      <c r="WDC8" s="85"/>
      <c r="WDD8" s="85"/>
      <c r="WDE8" s="85"/>
      <c r="WDF8" s="85"/>
      <c r="WDG8" s="85"/>
      <c r="WDH8" s="85"/>
      <c r="WDI8" s="85"/>
      <c r="WDJ8" s="85"/>
      <c r="WDK8" s="85"/>
      <c r="WDL8" s="85"/>
      <c r="WDM8" s="85"/>
      <c r="WDN8" s="85"/>
      <c r="WDO8" s="85"/>
      <c r="WDP8" s="85"/>
      <c r="WDQ8" s="85"/>
      <c r="WDR8" s="85"/>
      <c r="WDS8" s="85"/>
      <c r="WDT8" s="85"/>
      <c r="WDU8" s="85"/>
      <c r="WDV8" s="85"/>
      <c r="WDW8" s="85"/>
      <c r="WDX8" s="85"/>
      <c r="WDY8" s="85"/>
      <c r="WDZ8" s="85"/>
      <c r="WEA8" s="85"/>
      <c r="WEB8" s="85"/>
      <c r="WEC8" s="85"/>
      <c r="WED8" s="85"/>
      <c r="WEE8" s="85"/>
      <c r="WEF8" s="85"/>
      <c r="WEG8" s="85"/>
      <c r="WEH8" s="85"/>
      <c r="WEI8" s="85"/>
      <c r="WEJ8" s="85"/>
      <c r="WEK8" s="85"/>
      <c r="WEL8" s="85"/>
      <c r="WEM8" s="85"/>
      <c r="WEN8" s="85"/>
      <c r="WEO8" s="85"/>
      <c r="WEP8" s="85"/>
      <c r="WEQ8" s="85"/>
      <c r="WER8" s="85"/>
      <c r="WES8" s="85"/>
      <c r="WET8" s="85"/>
      <c r="WEU8" s="85"/>
      <c r="WEV8" s="85"/>
      <c r="WEW8" s="85"/>
      <c r="WEX8" s="85"/>
      <c r="WEY8" s="85"/>
      <c r="WEZ8" s="85"/>
      <c r="WFA8" s="85"/>
      <c r="WFB8" s="85"/>
      <c r="WFC8" s="85"/>
      <c r="WFD8" s="85"/>
      <c r="WFE8" s="85"/>
      <c r="WFF8" s="85"/>
      <c r="WFG8" s="85"/>
      <c r="WFH8" s="85"/>
      <c r="WFI8" s="85"/>
      <c r="WFJ8" s="85"/>
      <c r="WFK8" s="85"/>
      <c r="WFL8" s="85"/>
      <c r="WFM8" s="85"/>
      <c r="WFN8" s="85"/>
      <c r="WFO8" s="85"/>
      <c r="WFP8" s="85"/>
      <c r="WFQ8" s="85"/>
      <c r="WFR8" s="85"/>
      <c r="WFS8" s="85"/>
      <c r="WFT8" s="85"/>
      <c r="WFU8" s="85"/>
      <c r="WFV8" s="85"/>
      <c r="WFW8" s="85"/>
      <c r="WFX8" s="85"/>
      <c r="WFY8" s="85"/>
      <c r="WFZ8" s="85"/>
      <c r="WGA8" s="85"/>
      <c r="WGB8" s="85"/>
      <c r="WGC8" s="85"/>
      <c r="WGD8" s="85"/>
      <c r="WGE8" s="85"/>
      <c r="WGF8" s="85"/>
      <c r="WGG8" s="85"/>
      <c r="WGH8" s="85"/>
      <c r="WGI8" s="85"/>
      <c r="WGJ8" s="85"/>
      <c r="WGK8" s="85"/>
      <c r="WGL8" s="85"/>
      <c r="WGM8" s="85"/>
      <c r="WGN8" s="85"/>
      <c r="WGO8" s="85"/>
      <c r="WGP8" s="85"/>
      <c r="WGQ8" s="85"/>
      <c r="WGR8" s="85"/>
      <c r="WGS8" s="85"/>
      <c r="WGT8" s="85"/>
      <c r="WGU8" s="85"/>
      <c r="WGV8" s="85"/>
      <c r="WGW8" s="85"/>
      <c r="WGX8" s="85"/>
      <c r="WGY8" s="85"/>
      <c r="WGZ8" s="85"/>
      <c r="WHA8" s="85"/>
      <c r="WHB8" s="85"/>
      <c r="WHC8" s="85"/>
      <c r="WHD8" s="85"/>
      <c r="WHE8" s="85"/>
      <c r="WHF8" s="85"/>
      <c r="WHG8" s="85"/>
      <c r="WHH8" s="85"/>
      <c r="WHI8" s="85"/>
      <c r="WHJ8" s="85"/>
      <c r="WHK8" s="85"/>
      <c r="WHL8" s="85"/>
      <c r="WHM8" s="85"/>
      <c r="WHN8" s="85"/>
      <c r="WHO8" s="85"/>
      <c r="WHP8" s="85"/>
      <c r="WHQ8" s="85"/>
      <c r="WHR8" s="85"/>
      <c r="WHS8" s="85"/>
      <c r="WHT8" s="85"/>
      <c r="WHU8" s="85"/>
      <c r="WHV8" s="85"/>
      <c r="WHW8" s="85"/>
      <c r="WHX8" s="85"/>
      <c r="WHY8" s="85"/>
      <c r="WHZ8" s="85"/>
      <c r="WIA8" s="85"/>
      <c r="WIB8" s="85"/>
      <c r="WIC8" s="85"/>
      <c r="WID8" s="85"/>
      <c r="WIE8" s="85"/>
      <c r="WIF8" s="85"/>
      <c r="WIG8" s="85"/>
      <c r="WIH8" s="85"/>
      <c r="WII8" s="85"/>
      <c r="WIJ8" s="85"/>
      <c r="WIK8" s="85"/>
      <c r="WIL8" s="85"/>
      <c r="WIM8" s="85"/>
      <c r="WIN8" s="85"/>
      <c r="WIO8" s="85"/>
      <c r="WIP8" s="85"/>
      <c r="WIQ8" s="85"/>
      <c r="WIR8" s="85"/>
      <c r="WIS8" s="85"/>
      <c r="WIT8" s="85"/>
      <c r="WIU8" s="85"/>
      <c r="WIV8" s="85"/>
      <c r="WIW8" s="85"/>
      <c r="WIX8" s="85"/>
      <c r="WIY8" s="85"/>
      <c r="WIZ8" s="85"/>
      <c r="WJA8" s="85"/>
      <c r="WJB8" s="85"/>
      <c r="WJC8" s="85"/>
      <c r="WJD8" s="85"/>
      <c r="WJE8" s="85"/>
      <c r="WJF8" s="85"/>
      <c r="WJG8" s="85"/>
      <c r="WJH8" s="85"/>
      <c r="WJI8" s="85"/>
      <c r="WJJ8" s="85"/>
      <c r="WJK8" s="85"/>
      <c r="WJL8" s="85"/>
      <c r="WJM8" s="85"/>
      <c r="WJN8" s="85"/>
      <c r="WJO8" s="85"/>
      <c r="WJP8" s="85"/>
      <c r="WJQ8" s="85"/>
      <c r="WJR8" s="85"/>
      <c r="WJS8" s="85"/>
      <c r="WJT8" s="85"/>
      <c r="WJU8" s="85"/>
      <c r="WJV8" s="85"/>
      <c r="WJW8" s="85"/>
      <c r="WJX8" s="85"/>
      <c r="WJY8" s="85"/>
      <c r="WJZ8" s="85"/>
      <c r="WKA8" s="85"/>
      <c r="WKB8" s="85"/>
      <c r="WKC8" s="85"/>
      <c r="WKD8" s="85"/>
      <c r="WKE8" s="85"/>
      <c r="WKF8" s="85"/>
      <c r="WKG8" s="85"/>
      <c r="WKH8" s="85"/>
      <c r="WKI8" s="85"/>
      <c r="WKJ8" s="85"/>
      <c r="WKK8" s="85"/>
      <c r="WKL8" s="85"/>
      <c r="WKM8" s="85"/>
      <c r="WKN8" s="85"/>
      <c r="WKO8" s="85"/>
      <c r="WKP8" s="85"/>
      <c r="WKQ8" s="85"/>
      <c r="WKR8" s="85"/>
      <c r="WKS8" s="85"/>
      <c r="WKT8" s="85"/>
      <c r="WKU8" s="85"/>
      <c r="WKV8" s="85"/>
      <c r="WKW8" s="85"/>
      <c r="WKX8" s="85"/>
      <c r="WKY8" s="85"/>
      <c r="WKZ8" s="85"/>
      <c r="WLA8" s="85"/>
      <c r="WLB8" s="85"/>
      <c r="WLC8" s="85"/>
      <c r="WLD8" s="85"/>
      <c r="WLE8" s="85"/>
      <c r="WLF8" s="85"/>
      <c r="WLG8" s="85"/>
      <c r="WLH8" s="85"/>
      <c r="WLI8" s="85"/>
      <c r="WLJ8" s="85"/>
      <c r="WLK8" s="85"/>
      <c r="WLL8" s="85"/>
      <c r="WLM8" s="85"/>
      <c r="WLN8" s="85"/>
      <c r="WLO8" s="85"/>
      <c r="WLP8" s="85"/>
      <c r="WLQ8" s="85"/>
      <c r="WLR8" s="85"/>
      <c r="WLS8" s="85"/>
      <c r="WLT8" s="85"/>
      <c r="WLU8" s="85"/>
      <c r="WLV8" s="85"/>
      <c r="WLW8" s="85"/>
      <c r="WLX8" s="85"/>
      <c r="WLY8" s="85"/>
      <c r="WLZ8" s="85"/>
      <c r="WMA8" s="85"/>
      <c r="WMB8" s="85"/>
      <c r="WMC8" s="85"/>
      <c r="WMD8" s="85"/>
      <c r="WME8" s="85"/>
      <c r="WMF8" s="85"/>
      <c r="WMG8" s="85"/>
      <c r="WMH8" s="85"/>
      <c r="WMI8" s="85"/>
      <c r="WMJ8" s="85"/>
      <c r="WMK8" s="85"/>
      <c r="WML8" s="85"/>
      <c r="WMM8" s="85"/>
      <c r="WMN8" s="85"/>
      <c r="WMO8" s="85"/>
      <c r="WMP8" s="85"/>
      <c r="WMQ8" s="85"/>
      <c r="WMR8" s="85"/>
      <c r="WMS8" s="85"/>
      <c r="WMT8" s="85"/>
      <c r="WMU8" s="85"/>
      <c r="WMV8" s="85"/>
      <c r="WMW8" s="85"/>
      <c r="WMX8" s="85"/>
      <c r="WMY8" s="85"/>
      <c r="WMZ8" s="85"/>
      <c r="WNA8" s="85"/>
      <c r="WNB8" s="85"/>
      <c r="WNC8" s="85"/>
      <c r="WND8" s="85"/>
      <c r="WNE8" s="85"/>
      <c r="WNF8" s="85"/>
      <c r="WNG8" s="85"/>
      <c r="WNH8" s="85"/>
      <c r="WNI8" s="85"/>
      <c r="WNJ8" s="85"/>
      <c r="WNK8" s="85"/>
      <c r="WNL8" s="85"/>
      <c r="WNM8" s="85"/>
      <c r="WNN8" s="85"/>
      <c r="WNO8" s="85"/>
      <c r="WNP8" s="85"/>
      <c r="WNQ8" s="85"/>
      <c r="WNR8" s="85"/>
      <c r="WNS8" s="85"/>
      <c r="WNT8" s="85"/>
      <c r="WNU8" s="85"/>
      <c r="WNV8" s="85"/>
      <c r="WNW8" s="85"/>
      <c r="WNX8" s="85"/>
      <c r="WNY8" s="85"/>
      <c r="WNZ8" s="85"/>
      <c r="WOA8" s="85"/>
      <c r="WOB8" s="85"/>
      <c r="WOC8" s="85"/>
      <c r="WOD8" s="85"/>
      <c r="WOE8" s="85"/>
      <c r="WOF8" s="85"/>
      <c r="WOG8" s="85"/>
      <c r="WOH8" s="85"/>
      <c r="WOI8" s="85"/>
      <c r="WOJ8" s="85"/>
      <c r="WOK8" s="85"/>
      <c r="WOL8" s="85"/>
      <c r="WOM8" s="85"/>
      <c r="WON8" s="85"/>
      <c r="WOO8" s="85"/>
      <c r="WOP8" s="85"/>
      <c r="WOQ8" s="85"/>
      <c r="WOR8" s="85"/>
      <c r="WOS8" s="85"/>
      <c r="WOT8" s="85"/>
      <c r="WOU8" s="85"/>
      <c r="WOV8" s="85"/>
      <c r="WOW8" s="85"/>
      <c r="WOX8" s="85"/>
      <c r="WOY8" s="85"/>
      <c r="WOZ8" s="85"/>
      <c r="WPA8" s="85"/>
      <c r="WPB8" s="85"/>
      <c r="WPC8" s="85"/>
      <c r="WPD8" s="85"/>
      <c r="WPE8" s="85"/>
      <c r="WPF8" s="85"/>
      <c r="WPG8" s="85"/>
      <c r="WPH8" s="85"/>
      <c r="WPI8" s="85"/>
      <c r="WPJ8" s="85"/>
      <c r="WPK8" s="85"/>
      <c r="WPL8" s="85"/>
      <c r="WPM8" s="85"/>
      <c r="WPN8" s="85"/>
      <c r="WPO8" s="85"/>
      <c r="WPP8" s="85"/>
      <c r="WPQ8" s="85"/>
      <c r="WPR8" s="85"/>
      <c r="WPS8" s="85"/>
      <c r="WPT8" s="85"/>
      <c r="WPU8" s="85"/>
      <c r="WPV8" s="85"/>
      <c r="WPW8" s="85"/>
      <c r="WPX8" s="85"/>
      <c r="WPY8" s="85"/>
      <c r="WPZ8" s="85"/>
      <c r="WQA8" s="85"/>
      <c r="WQB8" s="85"/>
      <c r="WQC8" s="85"/>
      <c r="WQD8" s="85"/>
      <c r="WQE8" s="85"/>
      <c r="WQF8" s="85"/>
      <c r="WQG8" s="85"/>
      <c r="WQH8" s="85"/>
      <c r="WQI8" s="85"/>
      <c r="WQJ8" s="85"/>
      <c r="WQK8" s="85"/>
      <c r="WQL8" s="85"/>
      <c r="WQM8" s="85"/>
      <c r="WQN8" s="85"/>
      <c r="WQO8" s="85"/>
      <c r="WQP8" s="85"/>
      <c r="WQQ8" s="85"/>
      <c r="WQR8" s="85"/>
      <c r="WQS8" s="85"/>
      <c r="WQT8" s="85"/>
      <c r="WQU8" s="85"/>
      <c r="WQV8" s="85"/>
      <c r="WQW8" s="85"/>
      <c r="WQX8" s="85"/>
      <c r="WQY8" s="85"/>
      <c r="WQZ8" s="85"/>
      <c r="WRA8" s="85"/>
      <c r="WRB8" s="85"/>
      <c r="WRC8" s="85"/>
      <c r="WRD8" s="85"/>
      <c r="WRE8" s="85"/>
      <c r="WRF8" s="85"/>
      <c r="WRG8" s="85"/>
      <c r="WRH8" s="85"/>
      <c r="WRI8" s="85"/>
      <c r="WRJ8" s="85"/>
      <c r="WRK8" s="85"/>
      <c r="WRL8" s="85"/>
      <c r="WRM8" s="85"/>
      <c r="WRN8" s="85"/>
      <c r="WRO8" s="85"/>
      <c r="WRP8" s="85"/>
      <c r="WRQ8" s="85"/>
      <c r="WRR8" s="85"/>
      <c r="WRS8" s="85"/>
      <c r="WRT8" s="85"/>
      <c r="WRU8" s="85"/>
      <c r="WRV8" s="85"/>
      <c r="WRW8" s="85"/>
      <c r="WRX8" s="85"/>
      <c r="WRY8" s="85"/>
      <c r="WRZ8" s="85"/>
      <c r="WSA8" s="85"/>
      <c r="WSB8" s="85"/>
      <c r="WSC8" s="85"/>
      <c r="WSD8" s="85"/>
      <c r="WSE8" s="85"/>
      <c r="WSF8" s="85"/>
      <c r="WSG8" s="85"/>
      <c r="WSH8" s="85"/>
      <c r="WSI8" s="85"/>
      <c r="WSJ8" s="85"/>
      <c r="WSK8" s="85"/>
      <c r="WSL8" s="85"/>
      <c r="WSM8" s="85"/>
      <c r="WSN8" s="85"/>
      <c r="WSO8" s="85"/>
      <c r="WSP8" s="85"/>
      <c r="WSQ8" s="85"/>
      <c r="WSR8" s="85"/>
      <c r="WSS8" s="85"/>
      <c r="WST8" s="85"/>
      <c r="WSU8" s="85"/>
      <c r="WSV8" s="85"/>
      <c r="WSW8" s="85"/>
      <c r="WSX8" s="85"/>
      <c r="WSY8" s="85"/>
      <c r="WSZ8" s="85"/>
      <c r="WTA8" s="85"/>
      <c r="WTB8" s="85"/>
      <c r="WTC8" s="85"/>
      <c r="WTD8" s="85"/>
      <c r="WTE8" s="85"/>
      <c r="WTF8" s="85"/>
      <c r="WTG8" s="85"/>
      <c r="WTH8" s="85"/>
      <c r="WTI8" s="85"/>
      <c r="WTJ8" s="85"/>
      <c r="WTK8" s="85"/>
      <c r="WTL8" s="85"/>
      <c r="WTM8" s="85"/>
      <c r="WTN8" s="85"/>
      <c r="WTO8" s="85"/>
      <c r="WTP8" s="85"/>
      <c r="WTQ8" s="85"/>
      <c r="WTR8" s="85"/>
      <c r="WTS8" s="85"/>
      <c r="WTT8" s="85"/>
      <c r="WTU8" s="85"/>
      <c r="WTV8" s="85"/>
      <c r="WTW8" s="85"/>
      <c r="WTX8" s="85"/>
      <c r="WTY8" s="85"/>
      <c r="WTZ8" s="85"/>
      <c r="WUA8" s="85"/>
      <c r="WUB8" s="85"/>
      <c r="WUC8" s="85"/>
      <c r="WUD8" s="85"/>
      <c r="WUE8" s="85"/>
      <c r="WUF8" s="85"/>
      <c r="WUG8" s="85"/>
      <c r="WUH8" s="85"/>
      <c r="WUI8" s="85"/>
      <c r="WUJ8" s="85"/>
      <c r="WUK8" s="85"/>
      <c r="WUL8" s="85"/>
      <c r="WUM8" s="85"/>
      <c r="WUN8" s="85"/>
      <c r="WUO8" s="85"/>
      <c r="WUP8" s="85"/>
      <c r="WUQ8" s="85"/>
      <c r="WUR8" s="85"/>
      <c r="WUS8" s="85"/>
      <c r="WUT8" s="85"/>
      <c r="WUU8" s="85"/>
      <c r="WUV8" s="85"/>
      <c r="WUW8" s="85"/>
      <c r="WUX8" s="85"/>
      <c r="WUY8" s="85"/>
      <c r="WUZ8" s="85"/>
      <c r="WVA8" s="85"/>
      <c r="WVB8" s="85"/>
      <c r="WVC8" s="85"/>
      <c r="WVD8" s="85"/>
      <c r="WVE8" s="85"/>
      <c r="WVF8" s="85"/>
      <c r="WVG8" s="85"/>
      <c r="WVH8" s="85"/>
      <c r="WVI8" s="85"/>
      <c r="WVJ8" s="85"/>
      <c r="WVK8" s="85"/>
      <c r="WVL8" s="85"/>
      <c r="WVM8" s="85"/>
      <c r="WVN8" s="85"/>
      <c r="WVO8" s="85"/>
      <c r="WVP8" s="85"/>
      <c r="WVQ8" s="85"/>
      <c r="WVR8" s="85"/>
      <c r="WVS8" s="85"/>
      <c r="WVT8" s="85"/>
      <c r="WVU8" s="85"/>
      <c r="WVV8" s="85"/>
      <c r="WVW8" s="85"/>
      <c r="WVX8" s="85"/>
      <c r="WVY8" s="85"/>
      <c r="WVZ8" s="85"/>
      <c r="WWA8" s="85"/>
      <c r="WWB8" s="85"/>
      <c r="WWC8" s="85"/>
      <c r="WWD8" s="85"/>
      <c r="WWE8" s="85"/>
      <c r="WWF8" s="85"/>
      <c r="WWG8" s="85"/>
      <c r="WWH8" s="85"/>
      <c r="WWI8" s="85"/>
      <c r="WWJ8" s="85"/>
      <c r="WWK8" s="85"/>
      <c r="WWL8" s="85"/>
      <c r="WWM8" s="85"/>
      <c r="WWN8" s="85"/>
      <c r="WWO8" s="85"/>
      <c r="WWP8" s="85"/>
      <c r="WWQ8" s="85"/>
      <c r="WWR8" s="85"/>
      <c r="WWS8" s="85"/>
      <c r="WWT8" s="85"/>
      <c r="WWU8" s="85"/>
      <c r="WWV8" s="85"/>
      <c r="WWW8" s="85"/>
      <c r="WWX8" s="85"/>
      <c r="WWY8" s="85"/>
      <c r="WWZ8" s="85"/>
      <c r="WXA8" s="85"/>
      <c r="WXB8" s="85"/>
      <c r="WXC8" s="85"/>
      <c r="WXD8" s="85"/>
      <c r="WXE8" s="85"/>
      <c r="WXF8" s="85"/>
      <c r="WXG8" s="85"/>
      <c r="WXH8" s="85"/>
      <c r="WXI8" s="85"/>
      <c r="WXJ8" s="85"/>
      <c r="WXK8" s="85"/>
      <c r="WXL8" s="85"/>
      <c r="WXM8" s="85"/>
      <c r="WXN8" s="85"/>
      <c r="WXO8" s="85"/>
      <c r="WXP8" s="85"/>
      <c r="WXQ8" s="85"/>
      <c r="WXR8" s="85"/>
      <c r="WXS8" s="85"/>
      <c r="WXT8" s="85"/>
      <c r="WXU8" s="85"/>
      <c r="WXV8" s="85"/>
      <c r="WXW8" s="85"/>
      <c r="WXX8" s="85"/>
      <c r="WXY8" s="85"/>
      <c r="WXZ8" s="85"/>
      <c r="WYA8" s="85"/>
      <c r="WYB8" s="85"/>
      <c r="WYC8" s="85"/>
      <c r="WYD8" s="85"/>
      <c r="WYE8" s="85"/>
      <c r="WYF8" s="85"/>
      <c r="WYG8" s="85"/>
      <c r="WYH8" s="85"/>
      <c r="WYI8" s="85"/>
      <c r="WYJ8" s="85"/>
      <c r="WYK8" s="85"/>
      <c r="WYL8" s="85"/>
      <c r="WYM8" s="85"/>
      <c r="WYN8" s="85"/>
      <c r="WYO8" s="85"/>
      <c r="WYP8" s="85"/>
      <c r="WYQ8" s="85"/>
      <c r="WYR8" s="85"/>
      <c r="WYS8" s="85"/>
      <c r="WYT8" s="85"/>
      <c r="WYU8" s="85"/>
      <c r="WYV8" s="85"/>
      <c r="WYW8" s="85"/>
      <c r="WYX8" s="85"/>
      <c r="WYY8" s="85"/>
      <c r="WYZ8" s="85"/>
      <c r="WZA8" s="85"/>
      <c r="WZB8" s="85"/>
      <c r="WZC8" s="85"/>
      <c r="WZD8" s="85"/>
      <c r="WZE8" s="85"/>
      <c r="WZF8" s="85"/>
      <c r="WZG8" s="85"/>
      <c r="WZH8" s="85"/>
      <c r="WZI8" s="85"/>
      <c r="WZJ8" s="85"/>
      <c r="WZK8" s="85"/>
      <c r="WZL8" s="85"/>
      <c r="WZM8" s="85"/>
      <c r="WZN8" s="85"/>
      <c r="WZO8" s="85"/>
      <c r="WZP8" s="85"/>
      <c r="WZQ8" s="85"/>
      <c r="WZR8" s="85"/>
      <c r="WZS8" s="85"/>
      <c r="WZT8" s="85"/>
      <c r="WZU8" s="85"/>
      <c r="WZV8" s="85"/>
      <c r="WZW8" s="85"/>
      <c r="WZX8" s="85"/>
      <c r="WZY8" s="85"/>
      <c r="WZZ8" s="85"/>
      <c r="XAA8" s="85"/>
      <c r="XAB8" s="85"/>
      <c r="XAC8" s="85"/>
      <c r="XAD8" s="85"/>
      <c r="XAE8" s="85"/>
      <c r="XAF8" s="85"/>
      <c r="XAG8" s="85"/>
      <c r="XAH8" s="85"/>
      <c r="XAI8" s="85"/>
      <c r="XAJ8" s="85"/>
      <c r="XAK8" s="85"/>
      <c r="XAL8" s="85"/>
      <c r="XAM8" s="85"/>
      <c r="XAN8" s="85"/>
      <c r="XAO8" s="85"/>
      <c r="XAP8" s="85"/>
      <c r="XAQ8" s="85"/>
      <c r="XAR8" s="85"/>
      <c r="XAS8" s="85"/>
      <c r="XAT8" s="85"/>
      <c r="XAU8" s="85"/>
      <c r="XAV8" s="85"/>
      <c r="XAW8" s="85"/>
      <c r="XAX8" s="85"/>
      <c r="XAY8" s="85"/>
      <c r="XAZ8" s="85"/>
      <c r="XBA8" s="85"/>
      <c r="XBB8" s="85"/>
      <c r="XBC8" s="85"/>
      <c r="XBD8" s="85"/>
      <c r="XBE8" s="85"/>
      <c r="XBF8" s="85"/>
      <c r="XBG8" s="85"/>
      <c r="XBH8" s="85"/>
      <c r="XBI8" s="85"/>
      <c r="XBJ8" s="85"/>
      <c r="XBK8" s="85"/>
      <c r="XBL8" s="85"/>
      <c r="XBM8" s="85"/>
      <c r="XBN8" s="85"/>
      <c r="XBO8" s="85"/>
      <c r="XBP8" s="85"/>
      <c r="XBQ8" s="85"/>
      <c r="XBR8" s="85"/>
      <c r="XBS8" s="85"/>
      <c r="XBT8" s="85"/>
      <c r="XBU8" s="85"/>
      <c r="XBV8" s="85"/>
      <c r="XBW8" s="85"/>
      <c r="XBX8" s="85"/>
      <c r="XBY8" s="85"/>
      <c r="XBZ8" s="85"/>
      <c r="XCA8" s="85"/>
      <c r="XCB8" s="85"/>
      <c r="XCC8" s="85"/>
      <c r="XCD8" s="85"/>
      <c r="XCE8" s="85"/>
      <c r="XCF8" s="85"/>
      <c r="XCG8" s="85"/>
      <c r="XCH8" s="85"/>
      <c r="XCI8" s="85"/>
      <c r="XCJ8" s="85"/>
      <c r="XCK8" s="85"/>
      <c r="XCL8" s="85"/>
      <c r="XCM8" s="85"/>
      <c r="XCN8" s="85"/>
      <c r="XCO8" s="85"/>
      <c r="XCP8" s="85"/>
      <c r="XCQ8" s="85"/>
      <c r="XCR8" s="85"/>
      <c r="XCS8" s="85"/>
      <c r="XCT8" s="85"/>
      <c r="XCU8" s="85"/>
      <c r="XCV8" s="85"/>
      <c r="XCW8" s="85"/>
      <c r="XCX8" s="85"/>
      <c r="XCY8" s="85"/>
      <c r="XCZ8" s="85"/>
      <c r="XDA8" s="85"/>
      <c r="XDB8" s="85"/>
      <c r="XDC8" s="85"/>
      <c r="XDD8" s="85"/>
      <c r="XDE8" s="85"/>
      <c r="XDF8" s="85"/>
      <c r="XDG8" s="85"/>
      <c r="XDH8" s="85"/>
      <c r="XDI8" s="85"/>
      <c r="XDJ8" s="85"/>
      <c r="XDK8" s="85"/>
      <c r="XDL8" s="85"/>
      <c r="XDM8" s="85"/>
      <c r="XDN8" s="85"/>
      <c r="XDO8" s="85"/>
      <c r="XDP8" s="85"/>
      <c r="XDQ8" s="85"/>
      <c r="XDR8" s="85"/>
      <c r="XDS8" s="85"/>
      <c r="XDT8" s="85"/>
      <c r="XDU8" s="85"/>
      <c r="XDV8" s="85"/>
      <c r="XDW8" s="85"/>
      <c r="XDX8" s="85"/>
      <c r="XDY8" s="85"/>
      <c r="XDZ8" s="85"/>
      <c r="XEA8" s="85"/>
      <c r="XEB8" s="85"/>
      <c r="XEC8" s="85"/>
      <c r="XED8" s="85"/>
      <c r="XEE8" s="85"/>
      <c r="XEF8" s="85"/>
      <c r="XEG8" s="85"/>
      <c r="XEH8" s="85"/>
      <c r="XEI8" s="85"/>
      <c r="XEJ8" s="85"/>
      <c r="XEK8" s="85"/>
      <c r="XEL8" s="85"/>
      <c r="XEM8" s="85"/>
      <c r="XEN8" s="85"/>
      <c r="XEO8" s="85"/>
      <c r="XEP8" s="85"/>
      <c r="XEQ8" s="85"/>
      <c r="XER8" s="85"/>
      <c r="XES8" s="85"/>
      <c r="XET8" s="85"/>
      <c r="XEU8" s="85"/>
      <c r="XEV8" s="85"/>
      <c r="XEW8" s="85"/>
      <c r="XEX8" s="85"/>
      <c r="XEY8" s="85"/>
      <c r="XEZ8" s="85"/>
      <c r="XFA8" s="85"/>
      <c r="XFB8" s="85"/>
      <c r="XFC8" s="85"/>
      <c r="XFD8" s="85"/>
    </row>
    <row r="9" spans="1:16384" s="69" customFormat="1" hidden="1" x14ac:dyDescent="0.3">
      <c r="A9" s="542"/>
      <c r="B9" s="71"/>
      <c r="C9" s="71"/>
      <c r="D9" s="71"/>
      <c r="E9" s="176"/>
      <c r="F9" s="176"/>
      <c r="G9" s="176"/>
      <c r="H9" s="176"/>
      <c r="I9" s="176"/>
      <c r="J9" s="176"/>
      <c r="K9" s="176"/>
      <c r="L9" s="176"/>
      <c r="M9" s="176"/>
      <c r="N9" s="176"/>
      <c r="O9" s="176"/>
      <c r="P9" s="176"/>
      <c r="Q9" s="176"/>
      <c r="R9" s="176"/>
      <c r="S9" s="176"/>
      <c r="T9" s="176"/>
      <c r="U9" s="177"/>
      <c r="V9" s="85"/>
      <c r="W9" s="85"/>
      <c r="X9" s="85"/>
      <c r="Y9" s="85"/>
      <c r="Z9" s="85"/>
      <c r="AA9" s="85"/>
      <c r="AB9" s="85"/>
      <c r="AC9" s="85"/>
      <c r="AD9" s="85"/>
      <c r="AE9" s="85"/>
      <c r="AF9" s="85"/>
      <c r="AG9" s="85"/>
      <c r="AH9" s="85"/>
      <c r="AI9" s="85"/>
      <c r="AJ9" s="178"/>
      <c r="AK9" s="179"/>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472"/>
      <c r="CG9" s="472"/>
      <c r="CH9" s="85"/>
      <c r="CI9" s="85"/>
      <c r="CJ9" s="85"/>
      <c r="CK9" s="85"/>
      <c r="CL9" s="85"/>
      <c r="CM9" s="85"/>
      <c r="CN9" s="85"/>
      <c r="CO9" s="85"/>
      <c r="CP9" s="85"/>
      <c r="CQ9" s="85"/>
      <c r="CR9" s="85"/>
      <c r="CS9" s="85"/>
      <c r="CT9" s="85"/>
      <c r="CU9" s="85"/>
      <c r="CV9" s="85"/>
      <c r="CW9" s="85"/>
      <c r="CX9" s="85"/>
      <c r="CY9" s="85"/>
      <c r="CZ9" s="85"/>
      <c r="DA9" s="85"/>
      <c r="DB9" s="85"/>
      <c r="DC9" s="85"/>
      <c r="DD9" s="85"/>
      <c r="DE9" s="85"/>
      <c r="DF9" s="85"/>
      <c r="DG9" s="85"/>
      <c r="DH9" s="85"/>
      <c r="DI9" s="85"/>
      <c r="DJ9" s="85"/>
      <c r="DK9" s="85"/>
      <c r="DL9" s="85"/>
      <c r="DM9" s="85"/>
      <c r="DN9" s="85"/>
      <c r="DO9" s="85"/>
      <c r="DP9" s="85"/>
      <c r="DQ9" s="85"/>
      <c r="DR9" s="85"/>
      <c r="DS9" s="85"/>
      <c r="DT9" s="85"/>
      <c r="DU9" s="85"/>
      <c r="DV9" s="85"/>
      <c r="DW9" s="85"/>
      <c r="DX9" s="85"/>
      <c r="DY9" s="85"/>
      <c r="DZ9" s="85"/>
      <c r="EA9" s="85"/>
      <c r="EB9" s="85"/>
      <c r="EC9" s="85"/>
      <c r="ED9" s="85"/>
      <c r="EE9" s="85"/>
      <c r="EF9" s="85"/>
      <c r="EG9" s="85"/>
      <c r="EH9" s="85"/>
      <c r="EI9" s="85"/>
      <c r="EJ9" s="85"/>
      <c r="EK9" s="85"/>
      <c r="EL9" s="85"/>
      <c r="EM9" s="85"/>
      <c r="EN9" s="85"/>
      <c r="EO9" s="85"/>
      <c r="EP9" s="85"/>
      <c r="EQ9" s="85"/>
      <c r="ER9" s="85"/>
      <c r="ES9" s="85"/>
      <c r="ET9" s="85"/>
      <c r="EU9" s="85"/>
      <c r="EV9" s="85"/>
      <c r="EW9" s="85"/>
      <c r="EX9" s="85"/>
      <c r="EY9" s="85"/>
      <c r="EZ9" s="85"/>
      <c r="FA9" s="85"/>
      <c r="FB9" s="85"/>
      <c r="FC9" s="85"/>
      <c r="FD9" s="85"/>
      <c r="FE9" s="85"/>
      <c r="FF9" s="85"/>
      <c r="FG9" s="85"/>
      <c r="FH9" s="85"/>
      <c r="FI9" s="85"/>
      <c r="FJ9" s="85"/>
      <c r="FK9" s="85"/>
      <c r="FL9" s="85"/>
      <c r="FM9" s="85"/>
      <c r="FN9" s="85"/>
      <c r="FO9" s="85"/>
      <c r="FP9" s="85"/>
      <c r="FQ9" s="85"/>
      <c r="FR9" s="85"/>
      <c r="FS9" s="85"/>
      <c r="FT9" s="85"/>
      <c r="FU9" s="85"/>
      <c r="FV9" s="85"/>
      <c r="FW9" s="85"/>
      <c r="FX9" s="85"/>
      <c r="FY9" s="85"/>
      <c r="FZ9" s="85"/>
      <c r="GA9" s="85"/>
      <c r="GB9" s="85"/>
      <c r="GC9" s="85"/>
      <c r="GD9" s="85"/>
      <c r="GE9" s="85"/>
      <c r="GF9" s="85"/>
      <c r="GG9" s="85"/>
      <c r="GH9" s="85"/>
      <c r="GI9" s="85"/>
      <c r="GJ9" s="85"/>
      <c r="GK9" s="85"/>
      <c r="GL9" s="85"/>
      <c r="GM9" s="85"/>
      <c r="GN9" s="85"/>
      <c r="GO9" s="85"/>
      <c r="GP9" s="85"/>
      <c r="GQ9" s="85"/>
      <c r="GR9" s="85"/>
      <c r="GS9" s="85"/>
      <c r="GT9" s="85"/>
      <c r="GU9" s="85"/>
      <c r="GV9" s="85"/>
      <c r="GW9" s="85"/>
      <c r="GX9" s="85"/>
      <c r="GY9" s="85"/>
      <c r="GZ9" s="85"/>
      <c r="HA9" s="85"/>
      <c r="HB9" s="85"/>
      <c r="HC9" s="85"/>
      <c r="HD9" s="85"/>
      <c r="HE9" s="85"/>
      <c r="HF9" s="85"/>
      <c r="HG9" s="85"/>
      <c r="HH9" s="85"/>
      <c r="HI9" s="85"/>
      <c r="HJ9" s="85"/>
      <c r="HK9" s="85"/>
      <c r="HL9" s="85"/>
      <c r="HM9" s="85"/>
      <c r="HN9" s="85"/>
      <c r="HO9" s="85"/>
      <c r="HP9" s="85"/>
      <c r="HQ9" s="85"/>
      <c r="HR9" s="85"/>
      <c r="HS9" s="85"/>
      <c r="HT9" s="85"/>
      <c r="HU9" s="85"/>
      <c r="HV9" s="85"/>
      <c r="HW9" s="85"/>
      <c r="HX9" s="85"/>
      <c r="HY9" s="85"/>
      <c r="HZ9" s="85"/>
      <c r="IA9" s="85"/>
      <c r="IB9" s="85"/>
      <c r="IC9" s="85"/>
      <c r="ID9" s="85"/>
      <c r="IE9" s="85"/>
      <c r="IF9" s="85"/>
      <c r="IG9" s="85"/>
      <c r="IH9" s="85"/>
      <c r="II9" s="85"/>
      <c r="IJ9" s="85"/>
      <c r="IK9" s="85"/>
      <c r="IL9" s="85"/>
      <c r="IM9" s="85"/>
      <c r="IN9" s="85"/>
      <c r="IO9" s="85"/>
      <c r="IP9" s="85"/>
      <c r="IQ9" s="85"/>
      <c r="IR9" s="85"/>
      <c r="IS9" s="85"/>
      <c r="IT9" s="85"/>
      <c r="IU9" s="85"/>
      <c r="IV9" s="85"/>
      <c r="IW9" s="85"/>
      <c r="IX9" s="85"/>
      <c r="IY9" s="85"/>
      <c r="IZ9" s="85"/>
      <c r="JA9" s="85"/>
      <c r="JB9" s="85"/>
      <c r="JC9" s="85"/>
      <c r="JD9" s="85"/>
      <c r="JE9" s="85"/>
      <c r="JF9" s="85"/>
      <c r="JG9" s="85"/>
      <c r="JH9" s="85"/>
      <c r="JI9" s="85"/>
      <c r="JJ9" s="85"/>
      <c r="JK9" s="85"/>
      <c r="JL9" s="85"/>
      <c r="JM9" s="85"/>
      <c r="JN9" s="85"/>
      <c r="JO9" s="85"/>
      <c r="JP9" s="85"/>
      <c r="JQ9" s="85"/>
      <c r="JR9" s="85"/>
      <c r="JS9" s="85"/>
      <c r="JT9" s="85"/>
      <c r="JU9" s="85"/>
      <c r="JV9" s="85"/>
      <c r="JW9" s="85"/>
      <c r="JX9" s="85"/>
      <c r="JY9" s="85"/>
      <c r="JZ9" s="85"/>
      <c r="KA9" s="85"/>
      <c r="KB9" s="85"/>
      <c r="KC9" s="85"/>
      <c r="KD9" s="85"/>
      <c r="KE9" s="85"/>
      <c r="KF9" s="85"/>
      <c r="KG9" s="85"/>
      <c r="KH9" s="85"/>
      <c r="KI9" s="85"/>
      <c r="KJ9" s="85"/>
      <c r="KK9" s="85"/>
      <c r="KL9" s="85"/>
      <c r="KM9" s="85"/>
      <c r="KN9" s="85"/>
      <c r="KO9" s="85"/>
      <c r="KP9" s="85"/>
      <c r="KQ9" s="85"/>
      <c r="KR9" s="85"/>
      <c r="KS9" s="85"/>
      <c r="KT9" s="85"/>
      <c r="KU9" s="85"/>
      <c r="KV9" s="85"/>
      <c r="KW9" s="85"/>
      <c r="KX9" s="85"/>
      <c r="KY9" s="85"/>
      <c r="KZ9" s="85"/>
      <c r="LA9" s="85"/>
      <c r="LB9" s="85"/>
      <c r="LC9" s="85"/>
      <c r="LD9" s="85"/>
      <c r="LE9" s="85"/>
      <c r="LF9" s="85"/>
      <c r="LG9" s="85"/>
      <c r="LH9" s="85"/>
      <c r="LI9" s="85"/>
      <c r="LJ9" s="85"/>
      <c r="LK9" s="85"/>
      <c r="LL9" s="85"/>
      <c r="LM9" s="85"/>
      <c r="LN9" s="85"/>
      <c r="LO9" s="85"/>
      <c r="LP9" s="85"/>
      <c r="LQ9" s="85"/>
      <c r="LR9" s="85"/>
      <c r="LS9" s="85"/>
      <c r="LT9" s="85"/>
      <c r="LU9" s="85"/>
      <c r="LV9" s="85"/>
      <c r="LW9" s="85"/>
      <c r="LX9" s="85"/>
      <c r="LY9" s="85"/>
      <c r="LZ9" s="85"/>
      <c r="MA9" s="85"/>
      <c r="MB9" s="85"/>
      <c r="MC9" s="85"/>
      <c r="MD9" s="85"/>
      <c r="ME9" s="85"/>
      <c r="MF9" s="85"/>
      <c r="MG9" s="85"/>
      <c r="MH9" s="85"/>
      <c r="MI9" s="85"/>
      <c r="MJ9" s="85"/>
      <c r="MK9" s="85"/>
      <c r="ML9" s="85"/>
      <c r="MM9" s="85"/>
      <c r="MN9" s="85"/>
      <c r="MO9" s="85"/>
      <c r="MP9" s="85"/>
      <c r="MQ9" s="85"/>
      <c r="MR9" s="85"/>
      <c r="MS9" s="85"/>
      <c r="MT9" s="85"/>
      <c r="MU9" s="85"/>
      <c r="MV9" s="85"/>
      <c r="MW9" s="85"/>
      <c r="MX9" s="85"/>
      <c r="MY9" s="85"/>
      <c r="MZ9" s="85"/>
      <c r="NA9" s="85"/>
      <c r="NB9" s="85"/>
      <c r="NC9" s="85"/>
      <c r="ND9" s="85"/>
      <c r="NE9" s="85"/>
      <c r="NF9" s="85"/>
      <c r="NG9" s="85"/>
      <c r="NH9" s="85"/>
      <c r="NI9" s="85"/>
      <c r="NJ9" s="85"/>
      <c r="NK9" s="85"/>
      <c r="NL9" s="85"/>
      <c r="NM9" s="85"/>
      <c r="NN9" s="85"/>
      <c r="NO9" s="85"/>
      <c r="NP9" s="85"/>
      <c r="NQ9" s="85"/>
      <c r="NR9" s="85"/>
      <c r="NS9" s="85"/>
      <c r="NT9" s="85"/>
      <c r="NU9" s="85"/>
      <c r="NV9" s="85"/>
      <c r="NW9" s="85"/>
      <c r="NX9" s="85"/>
      <c r="NY9" s="85"/>
      <c r="NZ9" s="85"/>
      <c r="OA9" s="85"/>
      <c r="OB9" s="85"/>
      <c r="OC9" s="85"/>
      <c r="OD9" s="85"/>
      <c r="OE9" s="85"/>
      <c r="OF9" s="85"/>
      <c r="OG9" s="85"/>
      <c r="OH9" s="85"/>
      <c r="OI9" s="85"/>
      <c r="OJ9" s="85"/>
      <c r="OK9" s="85"/>
      <c r="OL9" s="85"/>
      <c r="OM9" s="85"/>
      <c r="ON9" s="85"/>
      <c r="OO9" s="85"/>
      <c r="OP9" s="85"/>
      <c r="OQ9" s="85"/>
      <c r="OR9" s="85"/>
      <c r="OS9" s="85"/>
      <c r="OT9" s="85"/>
      <c r="OU9" s="85"/>
      <c r="OV9" s="85"/>
      <c r="OW9" s="85"/>
      <c r="OX9" s="85"/>
      <c r="OY9" s="85"/>
      <c r="OZ9" s="85"/>
      <c r="PA9" s="85"/>
      <c r="PB9" s="85"/>
      <c r="PC9" s="85"/>
      <c r="PD9" s="85"/>
      <c r="PE9" s="85"/>
      <c r="PF9" s="85"/>
      <c r="PG9" s="85"/>
      <c r="PH9" s="85"/>
      <c r="PI9" s="85"/>
      <c r="PJ9" s="85"/>
      <c r="PK9" s="85"/>
      <c r="PL9" s="85"/>
      <c r="PM9" s="85"/>
      <c r="PN9" s="85"/>
      <c r="PO9" s="85"/>
      <c r="PP9" s="85"/>
      <c r="PQ9" s="85"/>
      <c r="PR9" s="85"/>
      <c r="PS9" s="85"/>
      <c r="PT9" s="85"/>
      <c r="PU9" s="85"/>
      <c r="PV9" s="85"/>
      <c r="PW9" s="85"/>
      <c r="PX9" s="85"/>
      <c r="PY9" s="85"/>
      <c r="PZ9" s="85"/>
      <c r="QA9" s="85"/>
      <c r="QB9" s="85"/>
      <c r="QC9" s="85"/>
      <c r="QD9" s="85"/>
      <c r="QE9" s="85"/>
      <c r="QF9" s="85"/>
      <c r="QG9" s="85"/>
      <c r="QH9" s="85"/>
      <c r="QI9" s="85"/>
      <c r="QJ9" s="85"/>
      <c r="QK9" s="85"/>
      <c r="QL9" s="85"/>
      <c r="QM9" s="85"/>
      <c r="QN9" s="85"/>
      <c r="QO9" s="85"/>
      <c r="QP9" s="85"/>
      <c r="QQ9" s="85"/>
      <c r="QR9" s="85"/>
      <c r="QS9" s="85"/>
      <c r="QT9" s="85"/>
      <c r="QU9" s="85"/>
      <c r="QV9" s="85"/>
      <c r="QW9" s="85"/>
      <c r="QX9" s="85"/>
      <c r="QY9" s="85"/>
      <c r="QZ9" s="85"/>
      <c r="RA9" s="85"/>
      <c r="RB9" s="85"/>
      <c r="RC9" s="85"/>
      <c r="RD9" s="85"/>
      <c r="RE9" s="85"/>
      <c r="RF9" s="85"/>
      <c r="RG9" s="85"/>
      <c r="RH9" s="85"/>
      <c r="RI9" s="85"/>
      <c r="RJ9" s="85"/>
      <c r="RK9" s="85"/>
      <c r="RL9" s="85"/>
      <c r="RM9" s="85"/>
      <c r="RN9" s="85"/>
      <c r="RO9" s="85"/>
      <c r="RP9" s="85"/>
      <c r="RQ9" s="85"/>
      <c r="RR9" s="85"/>
      <c r="RS9" s="85"/>
      <c r="RT9" s="85"/>
      <c r="RU9" s="85"/>
      <c r="RV9" s="85"/>
      <c r="RW9" s="85"/>
      <c r="RX9" s="85"/>
      <c r="RY9" s="85"/>
      <c r="RZ9" s="85"/>
      <c r="SA9" s="85"/>
      <c r="SB9" s="85"/>
      <c r="SC9" s="85"/>
      <c r="SD9" s="85"/>
      <c r="SE9" s="85"/>
      <c r="SF9" s="85"/>
      <c r="SG9" s="85"/>
      <c r="SH9" s="85"/>
      <c r="SI9" s="85"/>
      <c r="SJ9" s="85"/>
      <c r="SK9" s="85"/>
      <c r="SL9" s="85"/>
      <c r="SM9" s="85"/>
      <c r="SN9" s="85"/>
      <c r="SO9" s="85"/>
      <c r="SP9" s="85"/>
      <c r="SQ9" s="85"/>
      <c r="SR9" s="85"/>
      <c r="SS9" s="85"/>
      <c r="ST9" s="85"/>
      <c r="SU9" s="85"/>
      <c r="SV9" s="85"/>
      <c r="SW9" s="85"/>
      <c r="SX9" s="85"/>
      <c r="SY9" s="85"/>
      <c r="SZ9" s="85"/>
      <c r="TA9" s="85"/>
      <c r="TB9" s="85"/>
      <c r="TC9" s="85"/>
      <c r="TD9" s="85"/>
      <c r="TE9" s="85"/>
      <c r="TF9" s="85"/>
      <c r="TG9" s="85"/>
      <c r="TH9" s="85"/>
      <c r="TI9" s="85"/>
      <c r="TJ9" s="85"/>
      <c r="TK9" s="85"/>
      <c r="TL9" s="85"/>
      <c r="TM9" s="85"/>
      <c r="TN9" s="85"/>
      <c r="TO9" s="85"/>
      <c r="TP9" s="85"/>
      <c r="TQ9" s="85"/>
      <c r="TR9" s="85"/>
      <c r="TS9" s="85"/>
      <c r="TT9" s="85"/>
      <c r="TU9" s="85"/>
      <c r="TV9" s="85"/>
      <c r="TW9" s="85"/>
      <c r="TX9" s="85"/>
      <c r="TY9" s="85"/>
      <c r="TZ9" s="85"/>
      <c r="UA9" s="85"/>
      <c r="UB9" s="85"/>
      <c r="UC9" s="85"/>
      <c r="UD9" s="85"/>
      <c r="UE9" s="85"/>
      <c r="UF9" s="85"/>
      <c r="UG9" s="85"/>
      <c r="UH9" s="85"/>
      <c r="UI9" s="85"/>
      <c r="UJ9" s="85"/>
      <c r="UK9" s="85"/>
      <c r="UL9" s="85"/>
      <c r="UM9" s="85"/>
      <c r="UN9" s="85"/>
      <c r="UO9" s="85"/>
      <c r="UP9" s="85"/>
      <c r="UQ9" s="85"/>
      <c r="UR9" s="85"/>
      <c r="US9" s="85"/>
      <c r="UT9" s="85"/>
      <c r="UU9" s="85"/>
      <c r="UV9" s="85"/>
      <c r="UW9" s="85"/>
      <c r="UX9" s="85"/>
      <c r="UY9" s="85"/>
      <c r="UZ9" s="85"/>
      <c r="VA9" s="85"/>
      <c r="VB9" s="85"/>
      <c r="VC9" s="85"/>
      <c r="VD9" s="85"/>
      <c r="VE9" s="85"/>
      <c r="VF9" s="85"/>
      <c r="VG9" s="85"/>
      <c r="VH9" s="85"/>
      <c r="VI9" s="85"/>
      <c r="VJ9" s="85"/>
      <c r="VK9" s="85"/>
      <c r="VL9" s="85"/>
      <c r="VM9" s="85"/>
      <c r="VN9" s="85"/>
      <c r="VO9" s="85"/>
      <c r="VP9" s="85"/>
      <c r="VQ9" s="85"/>
      <c r="VR9" s="85"/>
      <c r="VS9" s="85"/>
      <c r="VT9" s="85"/>
      <c r="VU9" s="85"/>
      <c r="VV9" s="85"/>
      <c r="VW9" s="85"/>
      <c r="VX9" s="85"/>
      <c r="VY9" s="85"/>
      <c r="VZ9" s="85"/>
      <c r="WA9" s="85"/>
      <c r="WB9" s="85"/>
      <c r="WC9" s="85"/>
      <c r="WD9" s="85"/>
      <c r="WE9" s="85"/>
      <c r="WF9" s="85"/>
      <c r="WG9" s="85"/>
      <c r="WH9" s="85"/>
      <c r="WI9" s="85"/>
      <c r="WJ9" s="85"/>
      <c r="WK9" s="85"/>
      <c r="WL9" s="85"/>
      <c r="WM9" s="85"/>
      <c r="WN9" s="85"/>
      <c r="WO9" s="85"/>
      <c r="WP9" s="85"/>
      <c r="WQ9" s="85"/>
      <c r="WR9" s="85"/>
      <c r="WS9" s="85"/>
      <c r="WT9" s="85"/>
      <c r="WU9" s="85"/>
      <c r="WV9" s="85"/>
      <c r="WW9" s="85"/>
      <c r="WX9" s="85"/>
      <c r="WY9" s="85"/>
      <c r="WZ9" s="85"/>
      <c r="XA9" s="85"/>
      <c r="XB9" s="85"/>
      <c r="XC9" s="85"/>
      <c r="XD9" s="85"/>
      <c r="XE9" s="85"/>
      <c r="XF9" s="85"/>
      <c r="XG9" s="85"/>
      <c r="XH9" s="85"/>
      <c r="XI9" s="85"/>
      <c r="XJ9" s="85"/>
      <c r="XK9" s="85"/>
      <c r="XL9" s="85"/>
      <c r="XM9" s="85"/>
      <c r="XN9" s="85"/>
      <c r="XO9" s="85"/>
      <c r="XP9" s="85"/>
      <c r="XQ9" s="85"/>
      <c r="XR9" s="85"/>
      <c r="XS9" s="85"/>
      <c r="XT9" s="85"/>
      <c r="XU9" s="85"/>
      <c r="XV9" s="85"/>
      <c r="XW9" s="85"/>
      <c r="XX9" s="85"/>
      <c r="XY9" s="85"/>
      <c r="XZ9" s="85"/>
      <c r="YA9" s="85"/>
      <c r="YB9" s="85"/>
      <c r="YC9" s="85"/>
      <c r="YD9" s="85"/>
      <c r="YE9" s="85"/>
      <c r="YF9" s="85"/>
      <c r="YG9" s="85"/>
      <c r="YH9" s="85"/>
      <c r="YI9" s="85"/>
      <c r="YJ9" s="85"/>
      <c r="YK9" s="85"/>
      <c r="YL9" s="85"/>
      <c r="YM9" s="85"/>
      <c r="YN9" s="85"/>
      <c r="YO9" s="85"/>
      <c r="YP9" s="85"/>
      <c r="YQ9" s="85"/>
      <c r="YR9" s="85"/>
      <c r="YS9" s="85"/>
      <c r="YT9" s="85"/>
      <c r="YU9" s="85"/>
      <c r="YV9" s="85"/>
      <c r="YW9" s="85"/>
      <c r="YX9" s="85"/>
      <c r="YY9" s="85"/>
      <c r="YZ9" s="85"/>
      <c r="ZA9" s="85"/>
      <c r="ZB9" s="85"/>
      <c r="ZC9" s="85"/>
      <c r="ZD9" s="85"/>
      <c r="ZE9" s="85"/>
      <c r="ZF9" s="85"/>
      <c r="ZG9" s="85"/>
      <c r="ZH9" s="85"/>
      <c r="ZI9" s="85"/>
      <c r="ZJ9" s="85"/>
      <c r="ZK9" s="85"/>
      <c r="ZL9" s="85"/>
      <c r="ZM9" s="85"/>
      <c r="ZN9" s="85"/>
      <c r="ZO9" s="85"/>
      <c r="ZP9" s="85"/>
      <c r="ZQ9" s="85"/>
      <c r="ZR9" s="85"/>
      <c r="ZS9" s="85"/>
      <c r="ZT9" s="85"/>
      <c r="ZU9" s="85"/>
      <c r="ZV9" s="85"/>
      <c r="ZW9" s="85"/>
      <c r="ZX9" s="85"/>
      <c r="ZY9" s="85"/>
      <c r="ZZ9" s="85"/>
      <c r="AAA9" s="85"/>
      <c r="AAB9" s="85"/>
      <c r="AAC9" s="85"/>
      <c r="AAD9" s="85"/>
      <c r="AAE9" s="85"/>
      <c r="AAF9" s="85"/>
      <c r="AAG9" s="85"/>
      <c r="AAH9" s="85"/>
      <c r="AAI9" s="85"/>
      <c r="AAJ9" s="85"/>
      <c r="AAK9" s="85"/>
      <c r="AAL9" s="85"/>
      <c r="AAM9" s="85"/>
      <c r="AAN9" s="85"/>
      <c r="AAO9" s="85"/>
      <c r="AAP9" s="85"/>
      <c r="AAQ9" s="85"/>
      <c r="AAR9" s="85"/>
      <c r="AAS9" s="85"/>
      <c r="AAT9" s="85"/>
      <c r="AAU9" s="85"/>
      <c r="AAV9" s="85"/>
      <c r="AAW9" s="85"/>
      <c r="AAX9" s="85"/>
      <c r="AAY9" s="85"/>
      <c r="AAZ9" s="85"/>
      <c r="ABA9" s="85"/>
      <c r="ABB9" s="85"/>
      <c r="ABC9" s="85"/>
      <c r="ABD9" s="85"/>
      <c r="ABE9" s="85"/>
      <c r="ABF9" s="85"/>
      <c r="ABG9" s="85"/>
      <c r="ABH9" s="85"/>
      <c r="ABI9" s="85"/>
      <c r="ABJ9" s="85"/>
      <c r="ABK9" s="85"/>
      <c r="ABL9" s="85"/>
      <c r="ABM9" s="85"/>
      <c r="ABN9" s="85"/>
      <c r="ABO9" s="85"/>
      <c r="ABP9" s="85"/>
      <c r="ABQ9" s="85"/>
      <c r="ABR9" s="85"/>
      <c r="ABS9" s="85"/>
      <c r="ABT9" s="85"/>
      <c r="ABU9" s="85"/>
      <c r="ABV9" s="85"/>
      <c r="ABW9" s="85"/>
      <c r="ABX9" s="85"/>
      <c r="ABY9" s="85"/>
      <c r="ABZ9" s="85"/>
      <c r="ACA9" s="85"/>
      <c r="ACB9" s="85"/>
      <c r="ACC9" s="85"/>
      <c r="ACD9" s="85"/>
      <c r="ACE9" s="85"/>
      <c r="ACF9" s="85"/>
      <c r="ACG9" s="85"/>
      <c r="ACH9" s="85"/>
      <c r="ACI9" s="85"/>
      <c r="ACJ9" s="85"/>
      <c r="ACK9" s="85"/>
      <c r="ACL9" s="85"/>
      <c r="ACM9" s="85"/>
      <c r="ACN9" s="85"/>
      <c r="ACO9" s="85"/>
      <c r="ACP9" s="85"/>
      <c r="ACQ9" s="85"/>
      <c r="ACR9" s="85"/>
      <c r="ACS9" s="85"/>
      <c r="ACT9" s="85"/>
      <c r="ACU9" s="85"/>
      <c r="ACV9" s="85"/>
      <c r="ACW9" s="85"/>
      <c r="ACX9" s="85"/>
      <c r="ACY9" s="85"/>
      <c r="ACZ9" s="85"/>
      <c r="ADA9" s="85"/>
      <c r="ADB9" s="85"/>
      <c r="ADC9" s="85"/>
      <c r="ADD9" s="85"/>
      <c r="ADE9" s="85"/>
      <c r="ADF9" s="85"/>
      <c r="ADG9" s="85"/>
      <c r="ADH9" s="85"/>
      <c r="ADI9" s="85"/>
      <c r="ADJ9" s="85"/>
      <c r="ADK9" s="85"/>
      <c r="ADL9" s="85"/>
      <c r="ADM9" s="85"/>
      <c r="ADN9" s="85"/>
      <c r="ADO9" s="85"/>
      <c r="ADP9" s="85"/>
      <c r="ADQ9" s="85"/>
      <c r="ADR9" s="85"/>
      <c r="ADS9" s="85"/>
      <c r="ADT9" s="85"/>
      <c r="ADU9" s="85"/>
      <c r="ADV9" s="85"/>
      <c r="ADW9" s="85"/>
      <c r="ADX9" s="85"/>
      <c r="ADY9" s="85"/>
      <c r="ADZ9" s="85"/>
      <c r="AEA9" s="85"/>
      <c r="AEB9" s="85"/>
      <c r="AEC9" s="85"/>
      <c r="AED9" s="85"/>
      <c r="AEE9" s="85"/>
      <c r="AEF9" s="85"/>
      <c r="AEG9" s="85"/>
      <c r="AEH9" s="85"/>
      <c r="AEI9" s="85"/>
      <c r="AEJ9" s="85"/>
      <c r="AEK9" s="85"/>
      <c r="AEL9" s="85"/>
      <c r="AEM9" s="85"/>
      <c r="AEN9" s="85"/>
      <c r="AEO9" s="85"/>
      <c r="AEP9" s="85"/>
      <c r="AEQ9" s="85"/>
      <c r="AER9" s="85"/>
      <c r="AES9" s="85"/>
      <c r="AET9" s="85"/>
      <c r="AEU9" s="85"/>
      <c r="AEV9" s="85"/>
      <c r="AEW9" s="85"/>
      <c r="AEX9" s="85"/>
      <c r="AEY9" s="85"/>
      <c r="AEZ9" s="85"/>
      <c r="AFA9" s="85"/>
      <c r="AFB9" s="85"/>
      <c r="AFC9" s="85"/>
      <c r="AFD9" s="85"/>
      <c r="AFE9" s="85"/>
      <c r="AFF9" s="85"/>
      <c r="AFG9" s="85"/>
      <c r="AFH9" s="85"/>
      <c r="AFI9" s="85"/>
      <c r="AFJ9" s="85"/>
      <c r="AFK9" s="85"/>
      <c r="AFL9" s="85"/>
      <c r="AFM9" s="85"/>
      <c r="AFN9" s="85"/>
      <c r="AFO9" s="85"/>
      <c r="AFP9" s="85"/>
      <c r="AFQ9" s="85"/>
      <c r="AFR9" s="85"/>
      <c r="AFS9" s="85"/>
      <c r="AFT9" s="85"/>
      <c r="AFU9" s="85"/>
      <c r="AFV9" s="85"/>
      <c r="AFW9" s="85"/>
      <c r="AFX9" s="85"/>
      <c r="AFY9" s="85"/>
      <c r="AFZ9" s="85"/>
      <c r="AGA9" s="85"/>
      <c r="AGB9" s="85"/>
      <c r="AGC9" s="85"/>
      <c r="AGD9" s="85"/>
      <c r="AGE9" s="85"/>
      <c r="AGF9" s="85"/>
      <c r="AGG9" s="85"/>
      <c r="AGH9" s="85"/>
      <c r="AGI9" s="85"/>
      <c r="AGJ9" s="85"/>
      <c r="AGK9" s="85"/>
      <c r="AGL9" s="85"/>
      <c r="AGM9" s="85"/>
      <c r="AGN9" s="85"/>
      <c r="AGO9" s="85"/>
      <c r="AGP9" s="85"/>
      <c r="AGQ9" s="85"/>
      <c r="AGR9" s="85"/>
      <c r="AGS9" s="85"/>
      <c r="AGT9" s="85"/>
      <c r="AGU9" s="85"/>
      <c r="AGV9" s="85"/>
      <c r="AGW9" s="85"/>
      <c r="AGX9" s="85"/>
      <c r="AGY9" s="85"/>
      <c r="AGZ9" s="85"/>
      <c r="AHA9" s="85"/>
      <c r="AHB9" s="85"/>
      <c r="AHC9" s="85"/>
      <c r="AHD9" s="85"/>
      <c r="AHE9" s="85"/>
      <c r="AHF9" s="85"/>
      <c r="AHG9" s="85"/>
      <c r="AHH9" s="85"/>
      <c r="AHI9" s="85"/>
      <c r="AHJ9" s="85"/>
      <c r="AHK9" s="85"/>
      <c r="AHL9" s="85"/>
      <c r="AHM9" s="85"/>
      <c r="AHN9" s="85"/>
      <c r="AHO9" s="85"/>
      <c r="AHP9" s="85"/>
      <c r="AHQ9" s="85"/>
      <c r="AHR9" s="85"/>
      <c r="AHS9" s="85"/>
      <c r="AHT9" s="85"/>
      <c r="AHU9" s="85"/>
      <c r="AHV9" s="85"/>
      <c r="AHW9" s="85"/>
      <c r="AHX9" s="85"/>
      <c r="AHY9" s="85"/>
      <c r="AHZ9" s="85"/>
      <c r="AIA9" s="85"/>
      <c r="AIB9" s="85"/>
      <c r="AIC9" s="85"/>
      <c r="AID9" s="85"/>
      <c r="AIE9" s="85"/>
      <c r="AIF9" s="85"/>
      <c r="AIG9" s="85"/>
      <c r="AIH9" s="85"/>
      <c r="AII9" s="85"/>
      <c r="AIJ9" s="85"/>
      <c r="AIK9" s="85"/>
      <c r="AIL9" s="85"/>
      <c r="AIM9" s="85"/>
      <c r="AIN9" s="85"/>
      <c r="AIO9" s="85"/>
      <c r="AIP9" s="85"/>
      <c r="AIQ9" s="85"/>
      <c r="AIR9" s="85"/>
      <c r="AIS9" s="85"/>
      <c r="AIT9" s="85"/>
      <c r="AIU9" s="85"/>
      <c r="AIV9" s="85"/>
      <c r="AIW9" s="85"/>
      <c r="AIX9" s="85"/>
      <c r="AIY9" s="85"/>
      <c r="AIZ9" s="85"/>
      <c r="AJA9" s="85"/>
      <c r="AJB9" s="85"/>
      <c r="AJC9" s="85"/>
      <c r="AJD9" s="85"/>
      <c r="AJE9" s="85"/>
      <c r="AJF9" s="85"/>
      <c r="AJG9" s="85"/>
      <c r="AJH9" s="85"/>
      <c r="AJI9" s="85"/>
      <c r="AJJ9" s="85"/>
      <c r="AJK9" s="85"/>
      <c r="AJL9" s="85"/>
      <c r="AJM9" s="85"/>
      <c r="AJN9" s="85"/>
      <c r="AJO9" s="85"/>
      <c r="AJP9" s="85"/>
      <c r="AJQ9" s="85"/>
      <c r="AJR9" s="85"/>
      <c r="AJS9" s="85"/>
      <c r="AJT9" s="85"/>
      <c r="AJU9" s="85"/>
      <c r="AJV9" s="85"/>
      <c r="AJW9" s="85"/>
      <c r="AJX9" s="85"/>
      <c r="AJY9" s="85"/>
      <c r="AJZ9" s="85"/>
      <c r="AKA9" s="85"/>
      <c r="AKB9" s="85"/>
      <c r="AKC9" s="85"/>
      <c r="AKD9" s="85"/>
      <c r="AKE9" s="85"/>
      <c r="AKF9" s="85"/>
      <c r="AKG9" s="85"/>
      <c r="AKH9" s="85"/>
      <c r="AKI9" s="85"/>
      <c r="AKJ9" s="85"/>
      <c r="AKK9" s="85"/>
      <c r="AKL9" s="85"/>
      <c r="AKM9" s="85"/>
      <c r="AKN9" s="85"/>
      <c r="AKO9" s="85"/>
      <c r="AKP9" s="85"/>
      <c r="AKQ9" s="85"/>
      <c r="AKR9" s="85"/>
      <c r="AKS9" s="85"/>
      <c r="AKT9" s="85"/>
      <c r="AKU9" s="85"/>
      <c r="AKV9" s="85"/>
      <c r="AKW9" s="85"/>
      <c r="AKX9" s="85"/>
      <c r="AKY9" s="85"/>
      <c r="AKZ9" s="85"/>
      <c r="ALA9" s="85"/>
      <c r="ALB9" s="85"/>
      <c r="ALC9" s="85"/>
      <c r="ALD9" s="85"/>
      <c r="ALE9" s="85"/>
      <c r="ALF9" s="85"/>
      <c r="ALG9" s="85"/>
      <c r="ALH9" s="85"/>
      <c r="ALI9" s="85"/>
      <c r="ALJ9" s="85"/>
      <c r="ALK9" s="85"/>
      <c r="ALL9" s="85"/>
      <c r="ALM9" s="85"/>
      <c r="ALN9" s="85"/>
      <c r="ALO9" s="85"/>
      <c r="ALP9" s="85"/>
      <c r="ALQ9" s="85"/>
      <c r="ALR9" s="85"/>
      <c r="ALS9" s="85"/>
      <c r="ALT9" s="85"/>
      <c r="ALU9" s="85"/>
      <c r="ALV9" s="85"/>
      <c r="ALW9" s="85"/>
      <c r="ALX9" s="85"/>
      <c r="ALY9" s="85"/>
      <c r="ALZ9" s="85"/>
      <c r="AMA9" s="85"/>
      <c r="AMB9" s="85"/>
      <c r="AMC9" s="85"/>
      <c r="AMD9" s="85"/>
      <c r="AME9" s="85"/>
      <c r="AMF9" s="85"/>
      <c r="AMG9" s="85"/>
      <c r="AMH9" s="85"/>
      <c r="AMI9" s="85"/>
      <c r="AMJ9" s="85"/>
      <c r="AMK9" s="85"/>
      <c r="AML9" s="85"/>
      <c r="AMM9" s="85"/>
      <c r="AMN9" s="85"/>
      <c r="AMO9" s="85"/>
      <c r="AMP9" s="85"/>
      <c r="AMQ9" s="85"/>
      <c r="AMR9" s="85"/>
      <c r="AMS9" s="85"/>
      <c r="AMT9" s="85"/>
      <c r="AMU9" s="85"/>
      <c r="AMV9" s="85"/>
      <c r="AMW9" s="85"/>
      <c r="AMX9" s="85"/>
      <c r="AMY9" s="85"/>
      <c r="AMZ9" s="85"/>
      <c r="ANA9" s="85"/>
      <c r="ANB9" s="85"/>
      <c r="ANC9" s="85"/>
      <c r="AND9" s="85"/>
      <c r="ANE9" s="85"/>
      <c r="ANF9" s="85"/>
      <c r="ANG9" s="85"/>
      <c r="ANH9" s="85"/>
      <c r="ANI9" s="85"/>
      <c r="ANJ9" s="85"/>
      <c r="ANK9" s="85"/>
      <c r="ANL9" s="85"/>
      <c r="ANM9" s="85"/>
      <c r="ANN9" s="85"/>
      <c r="ANO9" s="85"/>
      <c r="ANP9" s="85"/>
      <c r="ANQ9" s="85"/>
      <c r="ANR9" s="85"/>
      <c r="ANS9" s="85"/>
      <c r="ANT9" s="85"/>
      <c r="ANU9" s="85"/>
      <c r="ANV9" s="85"/>
      <c r="ANW9" s="85"/>
      <c r="ANX9" s="85"/>
      <c r="ANY9" s="85"/>
      <c r="ANZ9" s="85"/>
      <c r="AOA9" s="85"/>
      <c r="AOB9" s="85"/>
      <c r="AOC9" s="85"/>
      <c r="AOD9" s="85"/>
      <c r="AOE9" s="85"/>
      <c r="AOF9" s="85"/>
      <c r="AOG9" s="85"/>
      <c r="AOH9" s="85"/>
      <c r="AOI9" s="85"/>
      <c r="AOJ9" s="85"/>
      <c r="AOK9" s="85"/>
      <c r="AOL9" s="85"/>
      <c r="AOM9" s="85"/>
      <c r="AON9" s="85"/>
      <c r="AOO9" s="85"/>
      <c r="AOP9" s="85"/>
      <c r="AOQ9" s="85"/>
      <c r="AOR9" s="85"/>
      <c r="AOS9" s="85"/>
      <c r="AOT9" s="85"/>
      <c r="AOU9" s="85"/>
      <c r="AOV9" s="85"/>
      <c r="AOW9" s="85"/>
      <c r="AOX9" s="85"/>
      <c r="AOY9" s="85"/>
      <c r="AOZ9" s="85"/>
      <c r="APA9" s="85"/>
      <c r="APB9" s="85"/>
      <c r="APC9" s="85"/>
      <c r="APD9" s="85"/>
      <c r="APE9" s="85"/>
      <c r="APF9" s="85"/>
      <c r="APG9" s="85"/>
      <c r="APH9" s="85"/>
      <c r="API9" s="85"/>
      <c r="APJ9" s="85"/>
      <c r="APK9" s="85"/>
      <c r="APL9" s="85"/>
      <c r="APM9" s="85"/>
      <c r="APN9" s="85"/>
      <c r="APO9" s="85"/>
      <c r="APP9" s="85"/>
      <c r="APQ9" s="85"/>
      <c r="APR9" s="85"/>
      <c r="APS9" s="85"/>
      <c r="APT9" s="85"/>
      <c r="APU9" s="85"/>
      <c r="APV9" s="85"/>
      <c r="APW9" s="85"/>
      <c r="APX9" s="85"/>
      <c r="APY9" s="85"/>
      <c r="APZ9" s="85"/>
      <c r="AQA9" s="85"/>
      <c r="AQB9" s="85"/>
      <c r="AQC9" s="85"/>
      <c r="AQD9" s="85"/>
      <c r="AQE9" s="85"/>
      <c r="AQF9" s="85"/>
      <c r="AQG9" s="85"/>
      <c r="AQH9" s="85"/>
      <c r="AQI9" s="85"/>
      <c r="AQJ9" s="85"/>
      <c r="AQK9" s="85"/>
      <c r="AQL9" s="85"/>
      <c r="AQM9" s="85"/>
      <c r="AQN9" s="85"/>
      <c r="AQO9" s="85"/>
      <c r="AQP9" s="85"/>
      <c r="AQQ9" s="85"/>
      <c r="AQR9" s="85"/>
      <c r="AQS9" s="85"/>
      <c r="AQT9" s="85"/>
      <c r="AQU9" s="85"/>
      <c r="AQV9" s="85"/>
      <c r="AQW9" s="85"/>
      <c r="AQX9" s="85"/>
      <c r="AQY9" s="85"/>
      <c r="AQZ9" s="85"/>
      <c r="ARA9" s="85"/>
      <c r="ARB9" s="85"/>
      <c r="ARC9" s="85"/>
      <c r="ARD9" s="85"/>
      <c r="ARE9" s="85"/>
      <c r="ARF9" s="85"/>
      <c r="ARG9" s="85"/>
      <c r="ARH9" s="85"/>
      <c r="ARI9" s="85"/>
      <c r="ARJ9" s="85"/>
      <c r="ARK9" s="85"/>
      <c r="ARL9" s="85"/>
      <c r="ARM9" s="85"/>
      <c r="ARN9" s="85"/>
      <c r="ARO9" s="85"/>
      <c r="ARP9" s="85"/>
      <c r="ARQ9" s="85"/>
      <c r="ARR9" s="85"/>
      <c r="ARS9" s="85"/>
      <c r="ART9" s="85"/>
      <c r="ARU9" s="85"/>
      <c r="ARV9" s="85"/>
      <c r="ARW9" s="85"/>
      <c r="ARX9" s="85"/>
      <c r="ARY9" s="85"/>
      <c r="ARZ9" s="85"/>
      <c r="ASA9" s="85"/>
      <c r="ASB9" s="85"/>
      <c r="ASC9" s="85"/>
      <c r="ASD9" s="85"/>
      <c r="ASE9" s="85"/>
      <c r="ASF9" s="85"/>
      <c r="ASG9" s="85"/>
      <c r="ASH9" s="85"/>
      <c r="ASI9" s="85"/>
      <c r="ASJ9" s="85"/>
      <c r="ASK9" s="85"/>
      <c r="ASL9" s="85"/>
      <c r="ASM9" s="85"/>
      <c r="ASN9" s="85"/>
      <c r="ASO9" s="85"/>
      <c r="ASP9" s="85"/>
      <c r="ASQ9" s="85"/>
      <c r="ASR9" s="85"/>
      <c r="ASS9" s="85"/>
      <c r="AST9" s="85"/>
      <c r="ASU9" s="85"/>
      <c r="ASV9" s="85"/>
      <c r="ASW9" s="85"/>
      <c r="ASX9" s="85"/>
      <c r="ASY9" s="85"/>
      <c r="ASZ9" s="85"/>
      <c r="ATA9" s="85"/>
      <c r="ATB9" s="85"/>
      <c r="ATC9" s="85"/>
      <c r="ATD9" s="85"/>
      <c r="ATE9" s="85"/>
      <c r="ATF9" s="85"/>
      <c r="ATG9" s="85"/>
      <c r="ATH9" s="85"/>
      <c r="ATI9" s="85"/>
      <c r="ATJ9" s="85"/>
      <c r="ATK9" s="85"/>
      <c r="ATL9" s="85"/>
      <c r="ATM9" s="85"/>
      <c r="ATN9" s="85"/>
      <c r="ATO9" s="85"/>
      <c r="ATP9" s="85"/>
      <c r="ATQ9" s="85"/>
      <c r="ATR9" s="85"/>
      <c r="ATS9" s="85"/>
      <c r="ATT9" s="85"/>
      <c r="ATU9" s="85"/>
      <c r="ATV9" s="85"/>
      <c r="ATW9" s="85"/>
      <c r="ATX9" s="85"/>
      <c r="ATY9" s="85"/>
      <c r="ATZ9" s="85"/>
      <c r="AUA9" s="85"/>
      <c r="AUB9" s="85"/>
      <c r="AUC9" s="85"/>
      <c r="AUD9" s="85"/>
      <c r="AUE9" s="85"/>
      <c r="AUF9" s="85"/>
      <c r="AUG9" s="85"/>
      <c r="AUH9" s="85"/>
      <c r="AUI9" s="85"/>
      <c r="AUJ9" s="85"/>
      <c r="AUK9" s="85"/>
      <c r="AUL9" s="85"/>
      <c r="AUM9" s="85"/>
      <c r="AUN9" s="85"/>
      <c r="AUO9" s="85"/>
      <c r="AUP9" s="85"/>
      <c r="AUQ9" s="85"/>
      <c r="AUR9" s="85"/>
      <c r="AUS9" s="85"/>
      <c r="AUT9" s="85"/>
      <c r="AUU9" s="85"/>
      <c r="AUV9" s="85"/>
      <c r="AUW9" s="85"/>
      <c r="AUX9" s="85"/>
      <c r="AUY9" s="85"/>
      <c r="AUZ9" s="85"/>
      <c r="AVA9" s="85"/>
      <c r="AVB9" s="85"/>
      <c r="AVC9" s="85"/>
      <c r="AVD9" s="85"/>
      <c r="AVE9" s="85"/>
      <c r="AVF9" s="85"/>
      <c r="AVG9" s="85"/>
      <c r="AVH9" s="85"/>
      <c r="AVI9" s="85"/>
      <c r="AVJ9" s="85"/>
      <c r="AVK9" s="85"/>
      <c r="AVL9" s="85"/>
      <c r="AVM9" s="85"/>
      <c r="AVN9" s="85"/>
      <c r="AVO9" s="85"/>
      <c r="AVP9" s="85"/>
      <c r="AVQ9" s="85"/>
      <c r="AVR9" s="85"/>
      <c r="AVS9" s="85"/>
      <c r="AVT9" s="85"/>
      <c r="AVU9" s="85"/>
      <c r="AVV9" s="85"/>
      <c r="AVW9" s="85"/>
      <c r="AVX9" s="85"/>
      <c r="AVY9" s="85"/>
      <c r="AVZ9" s="85"/>
      <c r="AWA9" s="85"/>
      <c r="AWB9" s="85"/>
      <c r="AWC9" s="85"/>
      <c r="AWD9" s="85"/>
      <c r="AWE9" s="85"/>
      <c r="AWF9" s="85"/>
      <c r="AWG9" s="85"/>
      <c r="AWH9" s="85"/>
      <c r="AWI9" s="85"/>
      <c r="AWJ9" s="85"/>
      <c r="AWK9" s="85"/>
      <c r="AWL9" s="85"/>
      <c r="AWM9" s="85"/>
      <c r="AWN9" s="85"/>
      <c r="AWO9" s="85"/>
      <c r="AWP9" s="85"/>
      <c r="AWQ9" s="85"/>
      <c r="AWR9" s="85"/>
      <c r="AWS9" s="85"/>
      <c r="AWT9" s="85"/>
      <c r="AWU9" s="85"/>
      <c r="AWV9" s="85"/>
      <c r="AWW9" s="85"/>
      <c r="AWX9" s="85"/>
      <c r="AWY9" s="85"/>
      <c r="AWZ9" s="85"/>
      <c r="AXA9" s="85"/>
      <c r="AXB9" s="85"/>
      <c r="AXC9" s="85"/>
      <c r="AXD9" s="85"/>
      <c r="AXE9" s="85"/>
      <c r="AXF9" s="85"/>
      <c r="AXG9" s="85"/>
      <c r="AXH9" s="85"/>
      <c r="AXI9" s="85"/>
      <c r="AXJ9" s="85"/>
      <c r="AXK9" s="85"/>
      <c r="AXL9" s="85"/>
      <c r="AXM9" s="85"/>
      <c r="AXN9" s="85"/>
      <c r="AXO9" s="85"/>
      <c r="AXP9" s="85"/>
      <c r="AXQ9" s="85"/>
      <c r="AXR9" s="85"/>
      <c r="AXS9" s="85"/>
      <c r="AXT9" s="85"/>
      <c r="AXU9" s="85"/>
      <c r="AXV9" s="85"/>
      <c r="AXW9" s="85"/>
      <c r="AXX9" s="85"/>
      <c r="AXY9" s="85"/>
      <c r="AXZ9" s="85"/>
      <c r="AYA9" s="85"/>
      <c r="AYB9" s="85"/>
      <c r="AYC9" s="85"/>
      <c r="AYD9" s="85"/>
      <c r="AYE9" s="85"/>
      <c r="AYF9" s="85"/>
      <c r="AYG9" s="85"/>
      <c r="AYH9" s="85"/>
      <c r="AYI9" s="85"/>
      <c r="AYJ9" s="85"/>
      <c r="AYK9" s="85"/>
      <c r="AYL9" s="85"/>
      <c r="AYM9" s="85"/>
      <c r="AYN9" s="85"/>
      <c r="AYO9" s="85"/>
      <c r="AYP9" s="85"/>
      <c r="AYQ9" s="85"/>
      <c r="AYR9" s="85"/>
      <c r="AYS9" s="85"/>
      <c r="AYT9" s="85"/>
      <c r="AYU9" s="85"/>
      <c r="AYV9" s="85"/>
      <c r="AYW9" s="85"/>
      <c r="AYX9" s="85"/>
      <c r="AYY9" s="85"/>
      <c r="AYZ9" s="85"/>
      <c r="AZA9" s="85"/>
      <c r="AZB9" s="85"/>
      <c r="AZC9" s="85"/>
      <c r="AZD9" s="85"/>
      <c r="AZE9" s="85"/>
      <c r="AZF9" s="85"/>
      <c r="AZG9" s="85"/>
      <c r="AZH9" s="85"/>
      <c r="AZI9" s="85"/>
      <c r="AZJ9" s="85"/>
      <c r="AZK9" s="85"/>
      <c r="AZL9" s="85"/>
      <c r="AZM9" s="85"/>
      <c r="AZN9" s="85"/>
      <c r="AZO9" s="85"/>
      <c r="AZP9" s="85"/>
      <c r="AZQ9" s="85"/>
      <c r="AZR9" s="85"/>
      <c r="AZS9" s="85"/>
      <c r="AZT9" s="85"/>
      <c r="AZU9" s="85"/>
      <c r="AZV9" s="85"/>
      <c r="AZW9" s="85"/>
      <c r="AZX9" s="85"/>
      <c r="AZY9" s="85"/>
      <c r="AZZ9" s="85"/>
      <c r="BAA9" s="85"/>
      <c r="BAB9" s="85"/>
      <c r="BAC9" s="85"/>
      <c r="BAD9" s="85"/>
      <c r="BAE9" s="85"/>
      <c r="BAF9" s="85"/>
      <c r="BAG9" s="85"/>
      <c r="BAH9" s="85"/>
      <c r="BAI9" s="85"/>
      <c r="BAJ9" s="85"/>
      <c r="BAK9" s="85"/>
      <c r="BAL9" s="85"/>
      <c r="BAM9" s="85"/>
      <c r="BAN9" s="85"/>
      <c r="BAO9" s="85"/>
      <c r="BAP9" s="85"/>
      <c r="BAQ9" s="85"/>
      <c r="BAR9" s="85"/>
      <c r="BAS9" s="85"/>
      <c r="BAT9" s="85"/>
      <c r="BAU9" s="85"/>
      <c r="BAV9" s="85"/>
      <c r="BAW9" s="85"/>
      <c r="BAX9" s="85"/>
      <c r="BAY9" s="85"/>
      <c r="BAZ9" s="85"/>
      <c r="BBA9" s="85"/>
      <c r="BBB9" s="85"/>
      <c r="BBC9" s="85"/>
      <c r="BBD9" s="85"/>
      <c r="BBE9" s="85"/>
      <c r="BBF9" s="85"/>
      <c r="BBG9" s="85"/>
      <c r="BBH9" s="85"/>
      <c r="BBI9" s="85"/>
      <c r="BBJ9" s="85"/>
      <c r="BBK9" s="85"/>
      <c r="BBL9" s="85"/>
      <c r="BBM9" s="85"/>
      <c r="BBN9" s="85"/>
      <c r="BBO9" s="85"/>
      <c r="BBP9" s="85"/>
      <c r="BBQ9" s="85"/>
      <c r="BBR9" s="85"/>
      <c r="BBS9" s="85"/>
      <c r="BBT9" s="85"/>
      <c r="BBU9" s="85"/>
      <c r="BBV9" s="85"/>
      <c r="BBW9" s="85"/>
      <c r="BBX9" s="85"/>
      <c r="BBY9" s="85"/>
      <c r="BBZ9" s="85"/>
      <c r="BCA9" s="85"/>
      <c r="BCB9" s="85"/>
      <c r="BCC9" s="85"/>
      <c r="BCD9" s="85"/>
      <c r="BCE9" s="85"/>
      <c r="BCF9" s="85"/>
      <c r="BCG9" s="85"/>
      <c r="BCH9" s="85"/>
      <c r="BCI9" s="85"/>
      <c r="BCJ9" s="85"/>
      <c r="BCK9" s="85"/>
      <c r="BCL9" s="85"/>
      <c r="BCM9" s="85"/>
      <c r="BCN9" s="85"/>
      <c r="BCO9" s="85"/>
      <c r="BCP9" s="85"/>
      <c r="BCQ9" s="85"/>
      <c r="BCR9" s="85"/>
      <c r="BCS9" s="85"/>
      <c r="BCT9" s="85"/>
      <c r="BCU9" s="85"/>
      <c r="BCV9" s="85"/>
      <c r="BCW9" s="85"/>
      <c r="BCX9" s="85"/>
      <c r="BCY9" s="85"/>
      <c r="BCZ9" s="85"/>
      <c r="BDA9" s="85"/>
      <c r="BDB9" s="85"/>
      <c r="BDC9" s="85"/>
      <c r="BDD9" s="85"/>
      <c r="BDE9" s="85"/>
      <c r="BDF9" s="85"/>
      <c r="BDG9" s="85"/>
      <c r="BDH9" s="85"/>
      <c r="BDI9" s="85"/>
      <c r="BDJ9" s="85"/>
      <c r="BDK9" s="85"/>
      <c r="BDL9" s="85"/>
      <c r="BDM9" s="85"/>
      <c r="BDN9" s="85"/>
      <c r="BDO9" s="85"/>
      <c r="BDP9" s="85"/>
      <c r="BDQ9" s="85"/>
      <c r="BDR9" s="85"/>
      <c r="BDS9" s="85"/>
      <c r="BDT9" s="85"/>
      <c r="BDU9" s="85"/>
      <c r="BDV9" s="85"/>
      <c r="BDW9" s="85"/>
      <c r="BDX9" s="85"/>
      <c r="BDY9" s="85"/>
      <c r="BDZ9" s="85"/>
      <c r="BEA9" s="85"/>
      <c r="BEB9" s="85"/>
      <c r="BEC9" s="85"/>
      <c r="BED9" s="85"/>
      <c r="BEE9" s="85"/>
      <c r="BEF9" s="85"/>
      <c r="BEG9" s="85"/>
      <c r="BEH9" s="85"/>
      <c r="BEI9" s="85"/>
      <c r="BEJ9" s="85"/>
      <c r="BEK9" s="85"/>
      <c r="BEL9" s="85"/>
      <c r="BEM9" s="85"/>
      <c r="BEN9" s="85"/>
      <c r="BEO9" s="85"/>
      <c r="BEP9" s="85"/>
      <c r="BEQ9" s="85"/>
      <c r="BER9" s="85"/>
      <c r="BES9" s="85"/>
      <c r="BET9" s="85"/>
      <c r="BEU9" s="85"/>
      <c r="BEV9" s="85"/>
      <c r="BEW9" s="85"/>
      <c r="BEX9" s="85"/>
      <c r="BEY9" s="85"/>
      <c r="BEZ9" s="85"/>
      <c r="BFA9" s="85"/>
      <c r="BFB9" s="85"/>
      <c r="BFC9" s="85"/>
      <c r="BFD9" s="85"/>
      <c r="BFE9" s="85"/>
      <c r="BFF9" s="85"/>
      <c r="BFG9" s="85"/>
      <c r="BFH9" s="85"/>
      <c r="BFI9" s="85"/>
      <c r="BFJ9" s="85"/>
      <c r="BFK9" s="85"/>
      <c r="BFL9" s="85"/>
      <c r="BFM9" s="85"/>
      <c r="BFN9" s="85"/>
      <c r="BFO9" s="85"/>
      <c r="BFP9" s="85"/>
      <c r="BFQ9" s="85"/>
      <c r="BFR9" s="85"/>
      <c r="BFS9" s="85"/>
      <c r="BFT9" s="85"/>
      <c r="BFU9" s="85"/>
      <c r="BFV9" s="85"/>
      <c r="BFW9" s="85"/>
      <c r="BFX9" s="85"/>
      <c r="BFY9" s="85"/>
      <c r="BFZ9" s="85"/>
      <c r="BGA9" s="85"/>
      <c r="BGB9" s="85"/>
      <c r="BGC9" s="85"/>
      <c r="BGD9" s="85"/>
      <c r="BGE9" s="85"/>
      <c r="BGF9" s="85"/>
      <c r="BGG9" s="85"/>
      <c r="BGH9" s="85"/>
      <c r="BGI9" s="85"/>
      <c r="BGJ9" s="85"/>
      <c r="BGK9" s="85"/>
      <c r="BGL9" s="85"/>
      <c r="BGM9" s="85"/>
      <c r="BGN9" s="85"/>
      <c r="BGO9" s="85"/>
      <c r="BGP9" s="85"/>
      <c r="BGQ9" s="85"/>
      <c r="BGR9" s="85"/>
      <c r="BGS9" s="85"/>
      <c r="BGT9" s="85"/>
      <c r="BGU9" s="85"/>
      <c r="BGV9" s="85"/>
      <c r="BGW9" s="85"/>
      <c r="BGX9" s="85"/>
      <c r="BGY9" s="85"/>
      <c r="BGZ9" s="85"/>
      <c r="BHA9" s="85"/>
      <c r="BHB9" s="85"/>
      <c r="BHC9" s="85"/>
      <c r="BHD9" s="85"/>
      <c r="BHE9" s="85"/>
      <c r="BHF9" s="85"/>
      <c r="BHG9" s="85"/>
      <c r="BHH9" s="85"/>
      <c r="BHI9" s="85"/>
      <c r="BHJ9" s="85"/>
      <c r="BHK9" s="85"/>
      <c r="BHL9" s="85"/>
      <c r="BHM9" s="85"/>
      <c r="BHN9" s="85"/>
      <c r="BHO9" s="85"/>
      <c r="BHP9" s="85"/>
      <c r="BHQ9" s="85"/>
      <c r="BHR9" s="85"/>
      <c r="BHS9" s="85"/>
      <c r="BHT9" s="85"/>
      <c r="BHU9" s="85"/>
      <c r="BHV9" s="85"/>
      <c r="BHW9" s="85"/>
      <c r="BHX9" s="85"/>
      <c r="BHY9" s="85"/>
      <c r="BHZ9" s="85"/>
      <c r="BIA9" s="85"/>
      <c r="BIB9" s="85"/>
      <c r="BIC9" s="85"/>
      <c r="BID9" s="85"/>
      <c r="BIE9" s="85"/>
      <c r="BIF9" s="85"/>
      <c r="BIG9" s="85"/>
      <c r="BIH9" s="85"/>
      <c r="BII9" s="85"/>
      <c r="BIJ9" s="85"/>
      <c r="BIK9" s="85"/>
      <c r="BIL9" s="85"/>
      <c r="BIM9" s="85"/>
      <c r="BIN9" s="85"/>
      <c r="BIO9" s="85"/>
      <c r="BIP9" s="85"/>
      <c r="BIQ9" s="85"/>
      <c r="BIR9" s="85"/>
      <c r="BIS9" s="85"/>
      <c r="BIT9" s="85"/>
      <c r="BIU9" s="85"/>
      <c r="BIV9" s="85"/>
      <c r="BIW9" s="85"/>
      <c r="BIX9" s="85"/>
      <c r="BIY9" s="85"/>
      <c r="BIZ9" s="85"/>
      <c r="BJA9" s="85"/>
      <c r="BJB9" s="85"/>
      <c r="BJC9" s="85"/>
      <c r="BJD9" s="85"/>
      <c r="BJE9" s="85"/>
      <c r="BJF9" s="85"/>
      <c r="BJG9" s="85"/>
      <c r="BJH9" s="85"/>
      <c r="BJI9" s="85"/>
      <c r="BJJ9" s="85"/>
      <c r="BJK9" s="85"/>
      <c r="BJL9" s="85"/>
      <c r="BJM9" s="85"/>
      <c r="BJN9" s="85"/>
      <c r="BJO9" s="85"/>
      <c r="BJP9" s="85"/>
      <c r="BJQ9" s="85"/>
      <c r="BJR9" s="85"/>
      <c r="BJS9" s="85"/>
      <c r="BJT9" s="85"/>
      <c r="BJU9" s="85"/>
      <c r="BJV9" s="85"/>
      <c r="BJW9" s="85"/>
      <c r="BJX9" s="85"/>
      <c r="BJY9" s="85"/>
      <c r="BJZ9" s="85"/>
      <c r="BKA9" s="85"/>
      <c r="BKB9" s="85"/>
      <c r="BKC9" s="85"/>
      <c r="BKD9" s="85"/>
      <c r="BKE9" s="85"/>
      <c r="BKF9" s="85"/>
      <c r="BKG9" s="85"/>
      <c r="BKH9" s="85"/>
      <c r="BKI9" s="85"/>
      <c r="BKJ9" s="85"/>
      <c r="BKK9" s="85"/>
      <c r="BKL9" s="85"/>
      <c r="BKM9" s="85"/>
      <c r="BKN9" s="85"/>
      <c r="BKO9" s="85"/>
      <c r="BKP9" s="85"/>
      <c r="BKQ9" s="85"/>
      <c r="BKR9" s="85"/>
      <c r="BKS9" s="85"/>
      <c r="BKT9" s="85"/>
      <c r="BKU9" s="85"/>
      <c r="BKV9" s="85"/>
      <c r="BKW9" s="85"/>
      <c r="BKX9" s="85"/>
      <c r="BKY9" s="85"/>
      <c r="BKZ9" s="85"/>
      <c r="BLA9" s="85"/>
      <c r="BLB9" s="85"/>
      <c r="BLC9" s="85"/>
      <c r="BLD9" s="85"/>
      <c r="BLE9" s="85"/>
      <c r="BLF9" s="85"/>
      <c r="BLG9" s="85"/>
      <c r="BLH9" s="85"/>
      <c r="BLI9" s="85"/>
      <c r="BLJ9" s="85"/>
      <c r="BLK9" s="85"/>
      <c r="BLL9" s="85"/>
      <c r="BLM9" s="85"/>
      <c r="BLN9" s="85"/>
      <c r="BLO9" s="85"/>
      <c r="BLP9" s="85"/>
      <c r="BLQ9" s="85"/>
      <c r="BLR9" s="85"/>
      <c r="BLS9" s="85"/>
      <c r="BLT9" s="85"/>
      <c r="BLU9" s="85"/>
      <c r="BLV9" s="85"/>
      <c r="BLW9" s="85"/>
      <c r="BLX9" s="85"/>
      <c r="BLY9" s="85"/>
      <c r="BLZ9" s="85"/>
      <c r="BMA9" s="85"/>
      <c r="BMB9" s="85"/>
      <c r="BMC9" s="85"/>
      <c r="BMD9" s="85"/>
      <c r="BME9" s="85"/>
      <c r="BMF9" s="85"/>
      <c r="BMG9" s="85"/>
      <c r="BMH9" s="85"/>
      <c r="BMI9" s="85"/>
      <c r="BMJ9" s="85"/>
      <c r="BMK9" s="85"/>
      <c r="BML9" s="85"/>
      <c r="BMM9" s="85"/>
      <c r="BMN9" s="85"/>
      <c r="BMO9" s="85"/>
      <c r="BMP9" s="85"/>
      <c r="BMQ9" s="85"/>
      <c r="BMR9" s="85"/>
      <c r="BMS9" s="85"/>
      <c r="BMT9" s="85"/>
      <c r="BMU9" s="85"/>
      <c r="BMV9" s="85"/>
      <c r="BMW9" s="85"/>
      <c r="BMX9" s="85"/>
      <c r="BMY9" s="85"/>
      <c r="BMZ9" s="85"/>
      <c r="BNA9" s="85"/>
      <c r="BNB9" s="85"/>
      <c r="BNC9" s="85"/>
      <c r="BND9" s="85"/>
      <c r="BNE9" s="85"/>
      <c r="BNF9" s="85"/>
      <c r="BNG9" s="85"/>
      <c r="BNH9" s="85"/>
      <c r="BNI9" s="85"/>
      <c r="BNJ9" s="85"/>
      <c r="BNK9" s="85"/>
      <c r="BNL9" s="85"/>
      <c r="BNM9" s="85"/>
      <c r="BNN9" s="85"/>
      <c r="BNO9" s="85"/>
      <c r="BNP9" s="85"/>
      <c r="BNQ9" s="85"/>
      <c r="BNR9" s="85"/>
      <c r="BNS9" s="85"/>
      <c r="BNT9" s="85"/>
      <c r="BNU9" s="85"/>
      <c r="BNV9" s="85"/>
      <c r="BNW9" s="85"/>
      <c r="BNX9" s="85"/>
      <c r="BNY9" s="85"/>
      <c r="BNZ9" s="85"/>
      <c r="BOA9" s="85"/>
      <c r="BOB9" s="85"/>
      <c r="BOC9" s="85"/>
      <c r="BOD9" s="85"/>
      <c r="BOE9" s="85"/>
      <c r="BOF9" s="85"/>
      <c r="BOG9" s="85"/>
      <c r="BOH9" s="85"/>
      <c r="BOI9" s="85"/>
      <c r="BOJ9" s="85"/>
      <c r="BOK9" s="85"/>
      <c r="BOL9" s="85"/>
      <c r="BOM9" s="85"/>
      <c r="BON9" s="85"/>
      <c r="BOO9" s="85"/>
      <c r="BOP9" s="85"/>
      <c r="BOQ9" s="85"/>
      <c r="BOR9" s="85"/>
      <c r="BOS9" s="85"/>
      <c r="BOT9" s="85"/>
      <c r="BOU9" s="85"/>
      <c r="BOV9" s="85"/>
      <c r="BOW9" s="85"/>
      <c r="BOX9" s="85"/>
      <c r="BOY9" s="85"/>
      <c r="BOZ9" s="85"/>
      <c r="BPA9" s="85"/>
      <c r="BPB9" s="85"/>
      <c r="BPC9" s="85"/>
      <c r="BPD9" s="85"/>
      <c r="BPE9" s="85"/>
      <c r="BPF9" s="85"/>
      <c r="BPG9" s="85"/>
      <c r="BPH9" s="85"/>
      <c r="BPI9" s="85"/>
      <c r="BPJ9" s="85"/>
      <c r="BPK9" s="85"/>
      <c r="BPL9" s="85"/>
      <c r="BPM9" s="85"/>
      <c r="BPN9" s="85"/>
      <c r="BPO9" s="85"/>
      <c r="BPP9" s="85"/>
      <c r="BPQ9" s="85"/>
      <c r="BPR9" s="85"/>
      <c r="BPS9" s="85"/>
      <c r="BPT9" s="85"/>
      <c r="BPU9" s="85"/>
      <c r="BPV9" s="85"/>
      <c r="BPW9" s="85"/>
      <c r="BPX9" s="85"/>
      <c r="BPY9" s="85"/>
      <c r="BPZ9" s="85"/>
      <c r="BQA9" s="85"/>
      <c r="BQB9" s="85"/>
      <c r="BQC9" s="85"/>
      <c r="BQD9" s="85"/>
      <c r="BQE9" s="85"/>
      <c r="BQF9" s="85"/>
      <c r="BQG9" s="85"/>
      <c r="BQH9" s="85"/>
      <c r="BQI9" s="85"/>
      <c r="BQJ9" s="85"/>
      <c r="BQK9" s="85"/>
      <c r="BQL9" s="85"/>
      <c r="BQM9" s="85"/>
      <c r="BQN9" s="85"/>
      <c r="BQO9" s="85"/>
      <c r="BQP9" s="85"/>
      <c r="BQQ9" s="85"/>
      <c r="BQR9" s="85"/>
      <c r="BQS9" s="85"/>
      <c r="BQT9" s="85"/>
      <c r="BQU9" s="85"/>
      <c r="BQV9" s="85"/>
      <c r="BQW9" s="85"/>
      <c r="BQX9" s="85"/>
      <c r="BQY9" s="85"/>
      <c r="BQZ9" s="85"/>
      <c r="BRA9" s="85"/>
      <c r="BRB9" s="85"/>
      <c r="BRC9" s="85"/>
      <c r="BRD9" s="85"/>
      <c r="BRE9" s="85"/>
      <c r="BRF9" s="85"/>
      <c r="BRG9" s="85"/>
      <c r="BRH9" s="85"/>
      <c r="BRI9" s="85"/>
      <c r="BRJ9" s="85"/>
      <c r="BRK9" s="85"/>
      <c r="BRL9" s="85"/>
      <c r="BRM9" s="85"/>
      <c r="BRN9" s="85"/>
      <c r="BRO9" s="85"/>
      <c r="BRP9" s="85"/>
      <c r="BRQ9" s="85"/>
      <c r="BRR9" s="85"/>
      <c r="BRS9" s="85"/>
      <c r="BRT9" s="85"/>
      <c r="BRU9" s="85"/>
      <c r="BRV9" s="85"/>
      <c r="BRW9" s="85"/>
      <c r="BRX9" s="85"/>
      <c r="BRY9" s="85"/>
      <c r="BRZ9" s="85"/>
      <c r="BSA9" s="85"/>
      <c r="BSB9" s="85"/>
      <c r="BSC9" s="85"/>
      <c r="BSD9" s="85"/>
      <c r="BSE9" s="85"/>
      <c r="BSF9" s="85"/>
      <c r="BSG9" s="85"/>
      <c r="BSH9" s="85"/>
      <c r="BSI9" s="85"/>
      <c r="BSJ9" s="85"/>
      <c r="BSK9" s="85"/>
      <c r="BSL9" s="85"/>
      <c r="BSM9" s="85"/>
      <c r="BSN9" s="85"/>
      <c r="BSO9" s="85"/>
      <c r="BSP9" s="85"/>
      <c r="BSQ9" s="85"/>
      <c r="BSR9" s="85"/>
      <c r="BSS9" s="85"/>
      <c r="BST9" s="85"/>
      <c r="BSU9" s="85"/>
      <c r="BSV9" s="85"/>
      <c r="BSW9" s="85"/>
      <c r="BSX9" s="85"/>
      <c r="BSY9" s="85"/>
      <c r="BSZ9" s="85"/>
      <c r="BTA9" s="85"/>
      <c r="BTB9" s="85"/>
      <c r="BTC9" s="85"/>
      <c r="BTD9" s="85"/>
      <c r="BTE9" s="85"/>
      <c r="BTF9" s="85"/>
      <c r="BTG9" s="85"/>
      <c r="BTH9" s="85"/>
      <c r="BTI9" s="85"/>
      <c r="BTJ9" s="85"/>
      <c r="BTK9" s="85"/>
      <c r="BTL9" s="85"/>
      <c r="BTM9" s="85"/>
      <c r="BTN9" s="85"/>
      <c r="BTO9" s="85"/>
      <c r="BTP9" s="85"/>
      <c r="BTQ9" s="85"/>
      <c r="BTR9" s="85"/>
      <c r="BTS9" s="85"/>
      <c r="BTT9" s="85"/>
      <c r="BTU9" s="85"/>
      <c r="BTV9" s="85"/>
      <c r="BTW9" s="85"/>
      <c r="BTX9" s="85"/>
      <c r="BTY9" s="85"/>
      <c r="BTZ9" s="85"/>
      <c r="BUA9" s="85"/>
      <c r="BUB9" s="85"/>
      <c r="BUC9" s="85"/>
      <c r="BUD9" s="85"/>
      <c r="BUE9" s="85"/>
      <c r="BUF9" s="85"/>
      <c r="BUG9" s="85"/>
      <c r="BUH9" s="85"/>
      <c r="BUI9" s="85"/>
      <c r="BUJ9" s="85"/>
      <c r="BUK9" s="85"/>
      <c r="BUL9" s="85"/>
      <c r="BUM9" s="85"/>
      <c r="BUN9" s="85"/>
      <c r="BUO9" s="85"/>
      <c r="BUP9" s="85"/>
      <c r="BUQ9" s="85"/>
      <c r="BUR9" s="85"/>
      <c r="BUS9" s="85"/>
      <c r="BUT9" s="85"/>
      <c r="BUU9" s="85"/>
      <c r="BUV9" s="85"/>
      <c r="BUW9" s="85"/>
      <c r="BUX9" s="85"/>
      <c r="BUY9" s="85"/>
      <c r="BUZ9" s="85"/>
      <c r="BVA9" s="85"/>
      <c r="BVB9" s="85"/>
      <c r="BVC9" s="85"/>
      <c r="BVD9" s="85"/>
      <c r="BVE9" s="85"/>
      <c r="BVF9" s="85"/>
      <c r="BVG9" s="85"/>
      <c r="BVH9" s="85"/>
      <c r="BVI9" s="85"/>
      <c r="BVJ9" s="85"/>
      <c r="BVK9" s="85"/>
      <c r="BVL9" s="85"/>
      <c r="BVM9" s="85"/>
      <c r="BVN9" s="85"/>
      <c r="BVO9" s="85"/>
      <c r="BVP9" s="85"/>
      <c r="BVQ9" s="85"/>
      <c r="BVR9" s="85"/>
      <c r="BVS9" s="85"/>
      <c r="BVT9" s="85"/>
      <c r="BVU9" s="85"/>
      <c r="BVV9" s="85"/>
      <c r="BVW9" s="85"/>
      <c r="BVX9" s="85"/>
      <c r="BVY9" s="85"/>
      <c r="BVZ9" s="85"/>
      <c r="BWA9" s="85"/>
      <c r="BWB9" s="85"/>
      <c r="BWC9" s="85"/>
      <c r="BWD9" s="85"/>
      <c r="BWE9" s="85"/>
      <c r="BWF9" s="85"/>
      <c r="BWG9" s="85"/>
      <c r="BWH9" s="85"/>
      <c r="BWI9" s="85"/>
      <c r="BWJ9" s="85"/>
      <c r="BWK9" s="85"/>
      <c r="BWL9" s="85"/>
      <c r="BWM9" s="85"/>
      <c r="BWN9" s="85"/>
      <c r="BWO9" s="85"/>
      <c r="BWP9" s="85"/>
      <c r="BWQ9" s="85"/>
      <c r="BWR9" s="85"/>
      <c r="BWS9" s="85"/>
      <c r="BWT9" s="85"/>
      <c r="BWU9" s="85"/>
      <c r="BWV9" s="85"/>
      <c r="BWW9" s="85"/>
      <c r="BWX9" s="85"/>
      <c r="BWY9" s="85"/>
      <c r="BWZ9" s="85"/>
      <c r="BXA9" s="85"/>
      <c r="BXB9" s="85"/>
      <c r="BXC9" s="85"/>
      <c r="BXD9" s="85"/>
      <c r="BXE9" s="85"/>
      <c r="BXF9" s="85"/>
      <c r="BXG9" s="85"/>
      <c r="BXH9" s="85"/>
      <c r="BXI9" s="85"/>
      <c r="BXJ9" s="85"/>
      <c r="BXK9" s="85"/>
      <c r="BXL9" s="85"/>
      <c r="BXM9" s="85"/>
      <c r="BXN9" s="85"/>
      <c r="BXO9" s="85"/>
      <c r="BXP9" s="85"/>
      <c r="BXQ9" s="85"/>
      <c r="BXR9" s="85"/>
      <c r="BXS9" s="85"/>
      <c r="BXT9" s="85"/>
      <c r="BXU9" s="85"/>
      <c r="BXV9" s="85"/>
      <c r="BXW9" s="85"/>
      <c r="BXX9" s="85"/>
      <c r="BXY9" s="85"/>
      <c r="BXZ9" s="85"/>
      <c r="BYA9" s="85"/>
      <c r="BYB9" s="85"/>
      <c r="BYC9" s="85"/>
      <c r="BYD9" s="85"/>
      <c r="BYE9" s="85"/>
      <c r="BYF9" s="85"/>
      <c r="BYG9" s="85"/>
      <c r="BYH9" s="85"/>
      <c r="BYI9" s="85"/>
      <c r="BYJ9" s="85"/>
      <c r="BYK9" s="85"/>
      <c r="BYL9" s="85"/>
      <c r="BYM9" s="85"/>
      <c r="BYN9" s="85"/>
      <c r="BYO9" s="85"/>
      <c r="BYP9" s="85"/>
      <c r="BYQ9" s="85"/>
      <c r="BYR9" s="85"/>
      <c r="BYS9" s="85"/>
      <c r="BYT9" s="85"/>
      <c r="BYU9" s="85"/>
      <c r="BYV9" s="85"/>
      <c r="BYW9" s="85"/>
      <c r="BYX9" s="85"/>
      <c r="BYY9" s="85"/>
      <c r="BYZ9" s="85"/>
      <c r="BZA9" s="85"/>
      <c r="BZB9" s="85"/>
      <c r="BZC9" s="85"/>
      <c r="BZD9" s="85"/>
      <c r="BZE9" s="85"/>
      <c r="BZF9" s="85"/>
      <c r="BZG9" s="85"/>
      <c r="BZH9" s="85"/>
      <c r="BZI9" s="85"/>
      <c r="BZJ9" s="85"/>
      <c r="BZK9" s="85"/>
      <c r="BZL9" s="85"/>
      <c r="BZM9" s="85"/>
      <c r="BZN9" s="85"/>
      <c r="BZO9" s="85"/>
      <c r="BZP9" s="85"/>
      <c r="BZQ9" s="85"/>
      <c r="BZR9" s="85"/>
      <c r="BZS9" s="85"/>
      <c r="BZT9" s="85"/>
      <c r="BZU9" s="85"/>
      <c r="BZV9" s="85"/>
      <c r="BZW9" s="85"/>
      <c r="BZX9" s="85"/>
      <c r="BZY9" s="85"/>
      <c r="BZZ9" s="85"/>
      <c r="CAA9" s="85"/>
      <c r="CAB9" s="85"/>
      <c r="CAC9" s="85"/>
      <c r="CAD9" s="85"/>
      <c r="CAE9" s="85"/>
      <c r="CAF9" s="85"/>
      <c r="CAG9" s="85"/>
      <c r="CAH9" s="85"/>
      <c r="CAI9" s="85"/>
      <c r="CAJ9" s="85"/>
      <c r="CAK9" s="85"/>
      <c r="CAL9" s="85"/>
      <c r="CAM9" s="85"/>
      <c r="CAN9" s="85"/>
      <c r="CAO9" s="85"/>
      <c r="CAP9" s="85"/>
      <c r="CAQ9" s="85"/>
      <c r="CAR9" s="85"/>
      <c r="CAS9" s="85"/>
      <c r="CAT9" s="85"/>
      <c r="CAU9" s="85"/>
      <c r="CAV9" s="85"/>
      <c r="CAW9" s="85"/>
      <c r="CAX9" s="85"/>
      <c r="CAY9" s="85"/>
      <c r="CAZ9" s="85"/>
      <c r="CBA9" s="85"/>
      <c r="CBB9" s="85"/>
      <c r="CBC9" s="85"/>
      <c r="CBD9" s="85"/>
      <c r="CBE9" s="85"/>
      <c r="CBF9" s="85"/>
      <c r="CBG9" s="85"/>
      <c r="CBH9" s="85"/>
      <c r="CBI9" s="85"/>
      <c r="CBJ9" s="85"/>
      <c r="CBK9" s="85"/>
      <c r="CBL9" s="85"/>
      <c r="CBM9" s="85"/>
      <c r="CBN9" s="85"/>
      <c r="CBO9" s="85"/>
      <c r="CBP9" s="85"/>
      <c r="CBQ9" s="85"/>
      <c r="CBR9" s="85"/>
      <c r="CBS9" s="85"/>
      <c r="CBT9" s="85"/>
      <c r="CBU9" s="85"/>
      <c r="CBV9" s="85"/>
      <c r="CBW9" s="85"/>
      <c r="CBX9" s="85"/>
      <c r="CBY9" s="85"/>
      <c r="CBZ9" s="85"/>
      <c r="CCA9" s="85"/>
      <c r="CCB9" s="85"/>
      <c r="CCC9" s="85"/>
      <c r="CCD9" s="85"/>
      <c r="CCE9" s="85"/>
      <c r="CCF9" s="85"/>
      <c r="CCG9" s="85"/>
      <c r="CCH9" s="85"/>
      <c r="CCI9" s="85"/>
      <c r="CCJ9" s="85"/>
      <c r="CCK9" s="85"/>
      <c r="CCL9" s="85"/>
      <c r="CCM9" s="85"/>
      <c r="CCN9" s="85"/>
      <c r="CCO9" s="85"/>
      <c r="CCP9" s="85"/>
      <c r="CCQ9" s="85"/>
      <c r="CCR9" s="85"/>
      <c r="CCS9" s="85"/>
      <c r="CCT9" s="85"/>
      <c r="CCU9" s="85"/>
      <c r="CCV9" s="85"/>
      <c r="CCW9" s="85"/>
      <c r="CCX9" s="85"/>
      <c r="CCY9" s="85"/>
      <c r="CCZ9" s="85"/>
      <c r="CDA9" s="85"/>
      <c r="CDB9" s="85"/>
      <c r="CDC9" s="85"/>
      <c r="CDD9" s="85"/>
      <c r="CDE9" s="85"/>
      <c r="CDF9" s="85"/>
      <c r="CDG9" s="85"/>
      <c r="CDH9" s="85"/>
      <c r="CDI9" s="85"/>
      <c r="CDJ9" s="85"/>
      <c r="CDK9" s="85"/>
      <c r="CDL9" s="85"/>
      <c r="CDM9" s="85"/>
      <c r="CDN9" s="85"/>
      <c r="CDO9" s="85"/>
      <c r="CDP9" s="85"/>
      <c r="CDQ9" s="85"/>
      <c r="CDR9" s="85"/>
      <c r="CDS9" s="85"/>
      <c r="CDT9" s="85"/>
      <c r="CDU9" s="85"/>
      <c r="CDV9" s="85"/>
      <c r="CDW9" s="85"/>
      <c r="CDX9" s="85"/>
      <c r="CDY9" s="85"/>
      <c r="CDZ9" s="85"/>
      <c r="CEA9" s="85"/>
      <c r="CEB9" s="85"/>
      <c r="CEC9" s="85"/>
      <c r="CED9" s="85"/>
      <c r="CEE9" s="85"/>
      <c r="CEF9" s="85"/>
      <c r="CEG9" s="85"/>
      <c r="CEH9" s="85"/>
      <c r="CEI9" s="85"/>
      <c r="CEJ9" s="85"/>
      <c r="CEK9" s="85"/>
      <c r="CEL9" s="85"/>
      <c r="CEM9" s="85"/>
      <c r="CEN9" s="85"/>
      <c r="CEO9" s="85"/>
      <c r="CEP9" s="85"/>
      <c r="CEQ9" s="85"/>
      <c r="CER9" s="85"/>
      <c r="CES9" s="85"/>
      <c r="CET9" s="85"/>
      <c r="CEU9" s="85"/>
      <c r="CEV9" s="85"/>
      <c r="CEW9" s="85"/>
      <c r="CEX9" s="85"/>
      <c r="CEY9" s="85"/>
      <c r="CEZ9" s="85"/>
      <c r="CFA9" s="85"/>
      <c r="CFB9" s="85"/>
      <c r="CFC9" s="85"/>
      <c r="CFD9" s="85"/>
      <c r="CFE9" s="85"/>
      <c r="CFF9" s="85"/>
      <c r="CFG9" s="85"/>
      <c r="CFH9" s="85"/>
      <c r="CFI9" s="85"/>
      <c r="CFJ9" s="85"/>
      <c r="CFK9" s="85"/>
      <c r="CFL9" s="85"/>
      <c r="CFM9" s="85"/>
      <c r="CFN9" s="85"/>
      <c r="CFO9" s="85"/>
      <c r="CFP9" s="85"/>
      <c r="CFQ9" s="85"/>
      <c r="CFR9" s="85"/>
      <c r="CFS9" s="85"/>
      <c r="CFT9" s="85"/>
      <c r="CFU9" s="85"/>
      <c r="CFV9" s="85"/>
      <c r="CFW9" s="85"/>
      <c r="CFX9" s="85"/>
      <c r="CFY9" s="85"/>
      <c r="CFZ9" s="85"/>
      <c r="CGA9" s="85"/>
      <c r="CGB9" s="85"/>
      <c r="CGC9" s="85"/>
      <c r="CGD9" s="85"/>
      <c r="CGE9" s="85"/>
      <c r="CGF9" s="85"/>
      <c r="CGG9" s="85"/>
      <c r="CGH9" s="85"/>
      <c r="CGI9" s="85"/>
      <c r="CGJ9" s="85"/>
      <c r="CGK9" s="85"/>
      <c r="CGL9" s="85"/>
      <c r="CGM9" s="85"/>
      <c r="CGN9" s="85"/>
      <c r="CGO9" s="85"/>
      <c r="CGP9" s="85"/>
      <c r="CGQ9" s="85"/>
      <c r="CGR9" s="85"/>
      <c r="CGS9" s="85"/>
      <c r="CGT9" s="85"/>
      <c r="CGU9" s="85"/>
      <c r="CGV9" s="85"/>
      <c r="CGW9" s="85"/>
      <c r="CGX9" s="85"/>
      <c r="CGY9" s="85"/>
      <c r="CGZ9" s="85"/>
      <c r="CHA9" s="85"/>
      <c r="CHB9" s="85"/>
      <c r="CHC9" s="85"/>
      <c r="CHD9" s="85"/>
      <c r="CHE9" s="85"/>
      <c r="CHF9" s="85"/>
      <c r="CHG9" s="85"/>
      <c r="CHH9" s="85"/>
      <c r="CHI9" s="85"/>
      <c r="CHJ9" s="85"/>
      <c r="CHK9" s="85"/>
      <c r="CHL9" s="85"/>
      <c r="CHM9" s="85"/>
      <c r="CHN9" s="85"/>
      <c r="CHO9" s="85"/>
      <c r="CHP9" s="85"/>
      <c r="CHQ9" s="85"/>
      <c r="CHR9" s="85"/>
      <c r="CHS9" s="85"/>
      <c r="CHT9" s="85"/>
      <c r="CHU9" s="85"/>
      <c r="CHV9" s="85"/>
      <c r="CHW9" s="85"/>
      <c r="CHX9" s="85"/>
      <c r="CHY9" s="85"/>
      <c r="CHZ9" s="85"/>
      <c r="CIA9" s="85"/>
      <c r="CIB9" s="85"/>
      <c r="CIC9" s="85"/>
      <c r="CID9" s="85"/>
      <c r="CIE9" s="85"/>
      <c r="CIF9" s="85"/>
      <c r="CIG9" s="85"/>
      <c r="CIH9" s="85"/>
      <c r="CII9" s="85"/>
      <c r="CIJ9" s="85"/>
      <c r="CIK9" s="85"/>
      <c r="CIL9" s="85"/>
      <c r="CIM9" s="85"/>
      <c r="CIN9" s="85"/>
      <c r="CIO9" s="85"/>
      <c r="CIP9" s="85"/>
      <c r="CIQ9" s="85"/>
      <c r="CIR9" s="85"/>
      <c r="CIS9" s="85"/>
      <c r="CIT9" s="85"/>
      <c r="CIU9" s="85"/>
      <c r="CIV9" s="85"/>
      <c r="CIW9" s="85"/>
      <c r="CIX9" s="85"/>
      <c r="CIY9" s="85"/>
      <c r="CIZ9" s="85"/>
      <c r="CJA9" s="85"/>
      <c r="CJB9" s="85"/>
      <c r="CJC9" s="85"/>
      <c r="CJD9" s="85"/>
      <c r="CJE9" s="85"/>
      <c r="CJF9" s="85"/>
      <c r="CJG9" s="85"/>
      <c r="CJH9" s="85"/>
      <c r="CJI9" s="85"/>
      <c r="CJJ9" s="85"/>
      <c r="CJK9" s="85"/>
      <c r="CJL9" s="85"/>
      <c r="CJM9" s="85"/>
      <c r="CJN9" s="85"/>
      <c r="CJO9" s="85"/>
      <c r="CJP9" s="85"/>
      <c r="CJQ9" s="85"/>
      <c r="CJR9" s="85"/>
      <c r="CJS9" s="85"/>
      <c r="CJT9" s="85"/>
      <c r="CJU9" s="85"/>
      <c r="CJV9" s="85"/>
      <c r="CJW9" s="85"/>
      <c r="CJX9" s="85"/>
      <c r="CJY9" s="85"/>
      <c r="CJZ9" s="85"/>
      <c r="CKA9" s="85"/>
      <c r="CKB9" s="85"/>
      <c r="CKC9" s="85"/>
      <c r="CKD9" s="85"/>
      <c r="CKE9" s="85"/>
      <c r="CKF9" s="85"/>
      <c r="CKG9" s="85"/>
      <c r="CKH9" s="85"/>
      <c r="CKI9" s="85"/>
      <c r="CKJ9" s="85"/>
      <c r="CKK9" s="85"/>
      <c r="CKL9" s="85"/>
      <c r="CKM9" s="85"/>
      <c r="CKN9" s="85"/>
      <c r="CKO9" s="85"/>
      <c r="CKP9" s="85"/>
      <c r="CKQ9" s="85"/>
      <c r="CKR9" s="85"/>
      <c r="CKS9" s="85"/>
      <c r="CKT9" s="85"/>
      <c r="CKU9" s="85"/>
      <c r="CKV9" s="85"/>
      <c r="CKW9" s="85"/>
      <c r="CKX9" s="85"/>
      <c r="CKY9" s="85"/>
      <c r="CKZ9" s="85"/>
      <c r="CLA9" s="85"/>
      <c r="CLB9" s="85"/>
      <c r="CLC9" s="85"/>
      <c r="CLD9" s="85"/>
      <c r="CLE9" s="85"/>
      <c r="CLF9" s="85"/>
      <c r="CLG9" s="85"/>
      <c r="CLH9" s="85"/>
      <c r="CLI9" s="85"/>
      <c r="CLJ9" s="85"/>
      <c r="CLK9" s="85"/>
      <c r="CLL9" s="85"/>
      <c r="CLM9" s="85"/>
      <c r="CLN9" s="85"/>
      <c r="CLO9" s="85"/>
      <c r="CLP9" s="85"/>
      <c r="CLQ9" s="85"/>
      <c r="CLR9" s="85"/>
      <c r="CLS9" s="85"/>
      <c r="CLT9" s="85"/>
      <c r="CLU9" s="85"/>
      <c r="CLV9" s="85"/>
      <c r="CLW9" s="85"/>
      <c r="CLX9" s="85"/>
      <c r="CLY9" s="85"/>
      <c r="CLZ9" s="85"/>
      <c r="CMA9" s="85"/>
      <c r="CMB9" s="85"/>
      <c r="CMC9" s="85"/>
      <c r="CMD9" s="85"/>
      <c r="CME9" s="85"/>
      <c r="CMF9" s="85"/>
      <c r="CMG9" s="85"/>
      <c r="CMH9" s="85"/>
      <c r="CMI9" s="85"/>
      <c r="CMJ9" s="85"/>
      <c r="CMK9" s="85"/>
      <c r="CML9" s="85"/>
      <c r="CMM9" s="85"/>
      <c r="CMN9" s="85"/>
      <c r="CMO9" s="85"/>
      <c r="CMP9" s="85"/>
      <c r="CMQ9" s="85"/>
      <c r="CMR9" s="85"/>
      <c r="CMS9" s="85"/>
      <c r="CMT9" s="85"/>
      <c r="CMU9" s="85"/>
      <c r="CMV9" s="85"/>
      <c r="CMW9" s="85"/>
      <c r="CMX9" s="85"/>
      <c r="CMY9" s="85"/>
      <c r="CMZ9" s="85"/>
      <c r="CNA9" s="85"/>
      <c r="CNB9" s="85"/>
      <c r="CNC9" s="85"/>
      <c r="CND9" s="85"/>
      <c r="CNE9" s="85"/>
      <c r="CNF9" s="85"/>
      <c r="CNG9" s="85"/>
      <c r="CNH9" s="85"/>
      <c r="CNI9" s="85"/>
      <c r="CNJ9" s="85"/>
      <c r="CNK9" s="85"/>
      <c r="CNL9" s="85"/>
      <c r="CNM9" s="85"/>
      <c r="CNN9" s="85"/>
      <c r="CNO9" s="85"/>
      <c r="CNP9" s="85"/>
      <c r="CNQ9" s="85"/>
      <c r="CNR9" s="85"/>
      <c r="CNS9" s="85"/>
      <c r="CNT9" s="85"/>
      <c r="CNU9" s="85"/>
      <c r="CNV9" s="85"/>
      <c r="CNW9" s="85"/>
      <c r="CNX9" s="85"/>
      <c r="CNY9" s="85"/>
      <c r="CNZ9" s="85"/>
      <c r="COA9" s="85"/>
      <c r="COB9" s="85"/>
      <c r="COC9" s="85"/>
      <c r="COD9" s="85"/>
      <c r="COE9" s="85"/>
      <c r="COF9" s="85"/>
      <c r="COG9" s="85"/>
      <c r="COH9" s="85"/>
      <c r="COI9" s="85"/>
      <c r="COJ9" s="85"/>
      <c r="COK9" s="85"/>
      <c r="COL9" s="85"/>
      <c r="COM9" s="85"/>
      <c r="CON9" s="85"/>
      <c r="COO9" s="85"/>
      <c r="COP9" s="85"/>
      <c r="COQ9" s="85"/>
      <c r="COR9" s="85"/>
      <c r="COS9" s="85"/>
      <c r="COT9" s="85"/>
      <c r="COU9" s="85"/>
      <c r="COV9" s="85"/>
      <c r="COW9" s="85"/>
      <c r="COX9" s="85"/>
      <c r="COY9" s="85"/>
      <c r="COZ9" s="85"/>
      <c r="CPA9" s="85"/>
      <c r="CPB9" s="85"/>
      <c r="CPC9" s="85"/>
      <c r="CPD9" s="85"/>
      <c r="CPE9" s="85"/>
      <c r="CPF9" s="85"/>
      <c r="CPG9" s="85"/>
      <c r="CPH9" s="85"/>
      <c r="CPI9" s="85"/>
      <c r="CPJ9" s="85"/>
      <c r="CPK9" s="85"/>
      <c r="CPL9" s="85"/>
      <c r="CPM9" s="85"/>
      <c r="CPN9" s="85"/>
      <c r="CPO9" s="85"/>
      <c r="CPP9" s="85"/>
      <c r="CPQ9" s="85"/>
      <c r="CPR9" s="85"/>
      <c r="CPS9" s="85"/>
      <c r="CPT9" s="85"/>
      <c r="CPU9" s="85"/>
      <c r="CPV9" s="85"/>
      <c r="CPW9" s="85"/>
      <c r="CPX9" s="85"/>
      <c r="CPY9" s="85"/>
      <c r="CPZ9" s="85"/>
      <c r="CQA9" s="85"/>
      <c r="CQB9" s="85"/>
      <c r="CQC9" s="85"/>
      <c r="CQD9" s="85"/>
      <c r="CQE9" s="85"/>
      <c r="CQF9" s="85"/>
      <c r="CQG9" s="85"/>
      <c r="CQH9" s="85"/>
      <c r="CQI9" s="85"/>
      <c r="CQJ9" s="85"/>
      <c r="CQK9" s="85"/>
      <c r="CQL9" s="85"/>
      <c r="CQM9" s="85"/>
      <c r="CQN9" s="85"/>
      <c r="CQO9" s="85"/>
      <c r="CQP9" s="85"/>
      <c r="CQQ9" s="85"/>
      <c r="CQR9" s="85"/>
      <c r="CQS9" s="85"/>
      <c r="CQT9" s="85"/>
      <c r="CQU9" s="85"/>
      <c r="CQV9" s="85"/>
      <c r="CQW9" s="85"/>
      <c r="CQX9" s="85"/>
      <c r="CQY9" s="85"/>
      <c r="CQZ9" s="85"/>
      <c r="CRA9" s="85"/>
      <c r="CRB9" s="85"/>
      <c r="CRC9" s="85"/>
      <c r="CRD9" s="85"/>
      <c r="CRE9" s="85"/>
      <c r="CRF9" s="85"/>
      <c r="CRG9" s="85"/>
      <c r="CRH9" s="85"/>
      <c r="CRI9" s="85"/>
      <c r="CRJ9" s="85"/>
      <c r="CRK9" s="85"/>
      <c r="CRL9" s="85"/>
      <c r="CRM9" s="85"/>
      <c r="CRN9" s="85"/>
      <c r="CRO9" s="85"/>
      <c r="CRP9" s="85"/>
      <c r="CRQ9" s="85"/>
      <c r="CRR9" s="85"/>
      <c r="CRS9" s="85"/>
      <c r="CRT9" s="85"/>
      <c r="CRU9" s="85"/>
      <c r="CRV9" s="85"/>
      <c r="CRW9" s="85"/>
      <c r="CRX9" s="85"/>
      <c r="CRY9" s="85"/>
      <c r="CRZ9" s="85"/>
      <c r="CSA9" s="85"/>
      <c r="CSB9" s="85"/>
      <c r="CSC9" s="85"/>
      <c r="CSD9" s="85"/>
      <c r="CSE9" s="85"/>
      <c r="CSF9" s="85"/>
      <c r="CSG9" s="85"/>
      <c r="CSH9" s="85"/>
      <c r="CSI9" s="85"/>
      <c r="CSJ9" s="85"/>
      <c r="CSK9" s="85"/>
      <c r="CSL9" s="85"/>
      <c r="CSM9" s="85"/>
      <c r="CSN9" s="85"/>
      <c r="CSO9" s="85"/>
      <c r="CSP9" s="85"/>
      <c r="CSQ9" s="85"/>
      <c r="CSR9" s="85"/>
      <c r="CSS9" s="85"/>
      <c r="CST9" s="85"/>
      <c r="CSU9" s="85"/>
      <c r="CSV9" s="85"/>
      <c r="CSW9" s="85"/>
      <c r="CSX9" s="85"/>
      <c r="CSY9" s="85"/>
      <c r="CSZ9" s="85"/>
      <c r="CTA9" s="85"/>
      <c r="CTB9" s="85"/>
      <c r="CTC9" s="85"/>
      <c r="CTD9" s="85"/>
      <c r="CTE9" s="85"/>
      <c r="CTF9" s="85"/>
      <c r="CTG9" s="85"/>
      <c r="CTH9" s="85"/>
      <c r="CTI9" s="85"/>
      <c r="CTJ9" s="85"/>
      <c r="CTK9" s="85"/>
      <c r="CTL9" s="85"/>
      <c r="CTM9" s="85"/>
      <c r="CTN9" s="85"/>
      <c r="CTO9" s="85"/>
      <c r="CTP9" s="85"/>
      <c r="CTQ9" s="85"/>
      <c r="CTR9" s="85"/>
      <c r="CTS9" s="85"/>
      <c r="CTT9" s="85"/>
      <c r="CTU9" s="85"/>
      <c r="CTV9" s="85"/>
      <c r="CTW9" s="85"/>
      <c r="CTX9" s="85"/>
      <c r="CTY9" s="85"/>
      <c r="CTZ9" s="85"/>
      <c r="CUA9" s="85"/>
      <c r="CUB9" s="85"/>
      <c r="CUC9" s="85"/>
      <c r="CUD9" s="85"/>
      <c r="CUE9" s="85"/>
      <c r="CUF9" s="85"/>
      <c r="CUG9" s="85"/>
      <c r="CUH9" s="85"/>
      <c r="CUI9" s="85"/>
      <c r="CUJ9" s="85"/>
      <c r="CUK9" s="85"/>
      <c r="CUL9" s="85"/>
      <c r="CUM9" s="85"/>
      <c r="CUN9" s="85"/>
      <c r="CUO9" s="85"/>
      <c r="CUP9" s="85"/>
      <c r="CUQ9" s="85"/>
      <c r="CUR9" s="85"/>
      <c r="CUS9" s="85"/>
      <c r="CUT9" s="85"/>
      <c r="CUU9" s="85"/>
      <c r="CUV9" s="85"/>
      <c r="CUW9" s="85"/>
      <c r="CUX9" s="85"/>
      <c r="CUY9" s="85"/>
      <c r="CUZ9" s="85"/>
      <c r="CVA9" s="85"/>
      <c r="CVB9" s="85"/>
      <c r="CVC9" s="85"/>
      <c r="CVD9" s="85"/>
      <c r="CVE9" s="85"/>
      <c r="CVF9" s="85"/>
      <c r="CVG9" s="85"/>
      <c r="CVH9" s="85"/>
      <c r="CVI9" s="85"/>
      <c r="CVJ9" s="85"/>
      <c r="CVK9" s="85"/>
      <c r="CVL9" s="85"/>
      <c r="CVM9" s="85"/>
      <c r="CVN9" s="85"/>
      <c r="CVO9" s="85"/>
      <c r="CVP9" s="85"/>
      <c r="CVQ9" s="85"/>
      <c r="CVR9" s="85"/>
      <c r="CVS9" s="85"/>
      <c r="CVT9" s="85"/>
      <c r="CVU9" s="85"/>
      <c r="CVV9" s="85"/>
      <c r="CVW9" s="85"/>
      <c r="CVX9" s="85"/>
      <c r="CVY9" s="85"/>
      <c r="CVZ9" s="85"/>
      <c r="CWA9" s="85"/>
      <c r="CWB9" s="85"/>
      <c r="CWC9" s="85"/>
      <c r="CWD9" s="85"/>
      <c r="CWE9" s="85"/>
      <c r="CWF9" s="85"/>
      <c r="CWG9" s="85"/>
      <c r="CWH9" s="85"/>
      <c r="CWI9" s="85"/>
      <c r="CWJ9" s="85"/>
      <c r="CWK9" s="85"/>
      <c r="CWL9" s="85"/>
      <c r="CWM9" s="85"/>
      <c r="CWN9" s="85"/>
      <c r="CWO9" s="85"/>
      <c r="CWP9" s="85"/>
      <c r="CWQ9" s="85"/>
      <c r="CWR9" s="85"/>
      <c r="CWS9" s="85"/>
      <c r="CWT9" s="85"/>
      <c r="CWU9" s="85"/>
      <c r="CWV9" s="85"/>
      <c r="CWW9" s="85"/>
      <c r="CWX9" s="85"/>
      <c r="CWY9" s="85"/>
      <c r="CWZ9" s="85"/>
      <c r="CXA9" s="85"/>
      <c r="CXB9" s="85"/>
      <c r="CXC9" s="85"/>
      <c r="CXD9" s="85"/>
      <c r="CXE9" s="85"/>
      <c r="CXF9" s="85"/>
      <c r="CXG9" s="85"/>
      <c r="CXH9" s="85"/>
      <c r="CXI9" s="85"/>
      <c r="CXJ9" s="85"/>
      <c r="CXK9" s="85"/>
      <c r="CXL9" s="85"/>
      <c r="CXM9" s="85"/>
      <c r="CXN9" s="85"/>
      <c r="CXO9" s="85"/>
      <c r="CXP9" s="85"/>
      <c r="CXQ9" s="85"/>
      <c r="CXR9" s="85"/>
      <c r="CXS9" s="85"/>
      <c r="CXT9" s="85"/>
      <c r="CXU9" s="85"/>
      <c r="CXV9" s="85"/>
      <c r="CXW9" s="85"/>
      <c r="CXX9" s="85"/>
      <c r="CXY9" s="85"/>
      <c r="CXZ9" s="85"/>
      <c r="CYA9" s="85"/>
      <c r="CYB9" s="85"/>
      <c r="CYC9" s="85"/>
      <c r="CYD9" s="85"/>
      <c r="CYE9" s="85"/>
      <c r="CYF9" s="85"/>
      <c r="CYG9" s="85"/>
      <c r="CYH9" s="85"/>
      <c r="CYI9" s="85"/>
      <c r="CYJ9" s="85"/>
      <c r="CYK9" s="85"/>
      <c r="CYL9" s="85"/>
      <c r="CYM9" s="85"/>
      <c r="CYN9" s="85"/>
      <c r="CYO9" s="85"/>
      <c r="CYP9" s="85"/>
      <c r="CYQ9" s="85"/>
      <c r="CYR9" s="85"/>
      <c r="CYS9" s="85"/>
      <c r="CYT9" s="85"/>
      <c r="CYU9" s="85"/>
      <c r="CYV9" s="85"/>
      <c r="CYW9" s="85"/>
      <c r="CYX9" s="85"/>
      <c r="CYY9" s="85"/>
      <c r="CYZ9" s="85"/>
      <c r="CZA9" s="85"/>
      <c r="CZB9" s="85"/>
      <c r="CZC9" s="85"/>
      <c r="CZD9" s="85"/>
      <c r="CZE9" s="85"/>
      <c r="CZF9" s="85"/>
      <c r="CZG9" s="85"/>
      <c r="CZH9" s="85"/>
      <c r="CZI9" s="85"/>
      <c r="CZJ9" s="85"/>
      <c r="CZK9" s="85"/>
      <c r="CZL9" s="85"/>
      <c r="CZM9" s="85"/>
      <c r="CZN9" s="85"/>
      <c r="CZO9" s="85"/>
      <c r="CZP9" s="85"/>
      <c r="CZQ9" s="85"/>
      <c r="CZR9" s="85"/>
      <c r="CZS9" s="85"/>
      <c r="CZT9" s="85"/>
      <c r="CZU9" s="85"/>
      <c r="CZV9" s="85"/>
      <c r="CZW9" s="85"/>
      <c r="CZX9" s="85"/>
      <c r="CZY9" s="85"/>
      <c r="CZZ9" s="85"/>
      <c r="DAA9" s="85"/>
      <c r="DAB9" s="85"/>
      <c r="DAC9" s="85"/>
      <c r="DAD9" s="85"/>
      <c r="DAE9" s="85"/>
      <c r="DAF9" s="85"/>
      <c r="DAG9" s="85"/>
      <c r="DAH9" s="85"/>
      <c r="DAI9" s="85"/>
      <c r="DAJ9" s="85"/>
      <c r="DAK9" s="85"/>
      <c r="DAL9" s="85"/>
      <c r="DAM9" s="85"/>
      <c r="DAN9" s="85"/>
      <c r="DAO9" s="85"/>
      <c r="DAP9" s="85"/>
      <c r="DAQ9" s="85"/>
      <c r="DAR9" s="85"/>
      <c r="DAS9" s="85"/>
      <c r="DAT9" s="85"/>
      <c r="DAU9" s="85"/>
      <c r="DAV9" s="85"/>
      <c r="DAW9" s="85"/>
      <c r="DAX9" s="85"/>
      <c r="DAY9" s="85"/>
      <c r="DAZ9" s="85"/>
      <c r="DBA9" s="85"/>
      <c r="DBB9" s="85"/>
      <c r="DBC9" s="85"/>
      <c r="DBD9" s="85"/>
      <c r="DBE9" s="85"/>
      <c r="DBF9" s="85"/>
      <c r="DBG9" s="85"/>
      <c r="DBH9" s="85"/>
      <c r="DBI9" s="85"/>
      <c r="DBJ9" s="85"/>
      <c r="DBK9" s="85"/>
      <c r="DBL9" s="85"/>
      <c r="DBM9" s="85"/>
      <c r="DBN9" s="85"/>
      <c r="DBO9" s="85"/>
      <c r="DBP9" s="85"/>
      <c r="DBQ9" s="85"/>
      <c r="DBR9" s="85"/>
      <c r="DBS9" s="85"/>
      <c r="DBT9" s="85"/>
      <c r="DBU9" s="85"/>
      <c r="DBV9" s="85"/>
      <c r="DBW9" s="85"/>
      <c r="DBX9" s="85"/>
      <c r="DBY9" s="85"/>
      <c r="DBZ9" s="85"/>
      <c r="DCA9" s="85"/>
      <c r="DCB9" s="85"/>
      <c r="DCC9" s="85"/>
      <c r="DCD9" s="85"/>
      <c r="DCE9" s="85"/>
      <c r="DCF9" s="85"/>
      <c r="DCG9" s="85"/>
      <c r="DCH9" s="85"/>
      <c r="DCI9" s="85"/>
      <c r="DCJ9" s="85"/>
      <c r="DCK9" s="85"/>
      <c r="DCL9" s="85"/>
      <c r="DCM9" s="85"/>
      <c r="DCN9" s="85"/>
      <c r="DCO9" s="85"/>
      <c r="DCP9" s="85"/>
      <c r="DCQ9" s="85"/>
      <c r="DCR9" s="85"/>
      <c r="DCS9" s="85"/>
      <c r="DCT9" s="85"/>
      <c r="DCU9" s="85"/>
      <c r="DCV9" s="85"/>
      <c r="DCW9" s="85"/>
      <c r="DCX9" s="85"/>
      <c r="DCY9" s="85"/>
      <c r="DCZ9" s="85"/>
      <c r="DDA9" s="85"/>
      <c r="DDB9" s="85"/>
      <c r="DDC9" s="85"/>
      <c r="DDD9" s="85"/>
      <c r="DDE9" s="85"/>
      <c r="DDF9" s="85"/>
      <c r="DDG9" s="85"/>
      <c r="DDH9" s="85"/>
      <c r="DDI9" s="85"/>
      <c r="DDJ9" s="85"/>
      <c r="DDK9" s="85"/>
      <c r="DDL9" s="85"/>
      <c r="DDM9" s="85"/>
      <c r="DDN9" s="85"/>
      <c r="DDO9" s="85"/>
      <c r="DDP9" s="85"/>
      <c r="DDQ9" s="85"/>
      <c r="DDR9" s="85"/>
      <c r="DDS9" s="85"/>
      <c r="DDT9" s="85"/>
      <c r="DDU9" s="85"/>
      <c r="DDV9" s="85"/>
      <c r="DDW9" s="85"/>
      <c r="DDX9" s="85"/>
      <c r="DDY9" s="85"/>
      <c r="DDZ9" s="85"/>
      <c r="DEA9" s="85"/>
      <c r="DEB9" s="85"/>
      <c r="DEC9" s="85"/>
      <c r="DED9" s="85"/>
      <c r="DEE9" s="85"/>
      <c r="DEF9" s="85"/>
      <c r="DEG9" s="85"/>
      <c r="DEH9" s="85"/>
      <c r="DEI9" s="85"/>
      <c r="DEJ9" s="85"/>
      <c r="DEK9" s="85"/>
      <c r="DEL9" s="85"/>
      <c r="DEM9" s="85"/>
      <c r="DEN9" s="85"/>
      <c r="DEO9" s="85"/>
      <c r="DEP9" s="85"/>
      <c r="DEQ9" s="85"/>
      <c r="DER9" s="85"/>
      <c r="DES9" s="85"/>
      <c r="DET9" s="85"/>
      <c r="DEU9" s="85"/>
      <c r="DEV9" s="85"/>
      <c r="DEW9" s="85"/>
      <c r="DEX9" s="85"/>
      <c r="DEY9" s="85"/>
      <c r="DEZ9" s="85"/>
      <c r="DFA9" s="85"/>
      <c r="DFB9" s="85"/>
      <c r="DFC9" s="85"/>
      <c r="DFD9" s="85"/>
      <c r="DFE9" s="85"/>
      <c r="DFF9" s="85"/>
      <c r="DFG9" s="85"/>
      <c r="DFH9" s="85"/>
      <c r="DFI9" s="85"/>
      <c r="DFJ9" s="85"/>
      <c r="DFK9" s="85"/>
      <c r="DFL9" s="85"/>
      <c r="DFM9" s="85"/>
      <c r="DFN9" s="85"/>
      <c r="DFO9" s="85"/>
      <c r="DFP9" s="85"/>
      <c r="DFQ9" s="85"/>
      <c r="DFR9" s="85"/>
      <c r="DFS9" s="85"/>
      <c r="DFT9" s="85"/>
      <c r="DFU9" s="85"/>
      <c r="DFV9" s="85"/>
      <c r="DFW9" s="85"/>
      <c r="DFX9" s="85"/>
      <c r="DFY9" s="85"/>
      <c r="DFZ9" s="85"/>
      <c r="DGA9" s="85"/>
      <c r="DGB9" s="85"/>
      <c r="DGC9" s="85"/>
      <c r="DGD9" s="85"/>
      <c r="DGE9" s="85"/>
      <c r="DGF9" s="85"/>
      <c r="DGG9" s="85"/>
      <c r="DGH9" s="85"/>
      <c r="DGI9" s="85"/>
      <c r="DGJ9" s="85"/>
      <c r="DGK9" s="85"/>
      <c r="DGL9" s="85"/>
      <c r="DGM9" s="85"/>
      <c r="DGN9" s="85"/>
      <c r="DGO9" s="85"/>
      <c r="DGP9" s="85"/>
      <c r="DGQ9" s="85"/>
      <c r="DGR9" s="85"/>
      <c r="DGS9" s="85"/>
      <c r="DGT9" s="85"/>
      <c r="DGU9" s="85"/>
      <c r="DGV9" s="85"/>
      <c r="DGW9" s="85"/>
      <c r="DGX9" s="85"/>
      <c r="DGY9" s="85"/>
      <c r="DGZ9" s="85"/>
      <c r="DHA9" s="85"/>
      <c r="DHB9" s="85"/>
      <c r="DHC9" s="85"/>
      <c r="DHD9" s="85"/>
      <c r="DHE9" s="85"/>
      <c r="DHF9" s="85"/>
      <c r="DHG9" s="85"/>
      <c r="DHH9" s="85"/>
      <c r="DHI9" s="85"/>
      <c r="DHJ9" s="85"/>
      <c r="DHK9" s="85"/>
      <c r="DHL9" s="85"/>
      <c r="DHM9" s="85"/>
      <c r="DHN9" s="85"/>
      <c r="DHO9" s="85"/>
      <c r="DHP9" s="85"/>
      <c r="DHQ9" s="85"/>
      <c r="DHR9" s="85"/>
      <c r="DHS9" s="85"/>
      <c r="DHT9" s="85"/>
      <c r="DHU9" s="85"/>
      <c r="DHV9" s="85"/>
      <c r="DHW9" s="85"/>
      <c r="DHX9" s="85"/>
      <c r="DHY9" s="85"/>
      <c r="DHZ9" s="85"/>
      <c r="DIA9" s="85"/>
      <c r="DIB9" s="85"/>
      <c r="DIC9" s="85"/>
      <c r="DID9" s="85"/>
      <c r="DIE9" s="85"/>
      <c r="DIF9" s="85"/>
      <c r="DIG9" s="85"/>
      <c r="DIH9" s="85"/>
      <c r="DII9" s="85"/>
      <c r="DIJ9" s="85"/>
      <c r="DIK9" s="85"/>
      <c r="DIL9" s="85"/>
      <c r="DIM9" s="85"/>
      <c r="DIN9" s="85"/>
      <c r="DIO9" s="85"/>
      <c r="DIP9" s="85"/>
      <c r="DIQ9" s="85"/>
      <c r="DIR9" s="85"/>
      <c r="DIS9" s="85"/>
      <c r="DIT9" s="85"/>
      <c r="DIU9" s="85"/>
      <c r="DIV9" s="85"/>
      <c r="DIW9" s="85"/>
      <c r="DIX9" s="85"/>
      <c r="DIY9" s="85"/>
      <c r="DIZ9" s="85"/>
      <c r="DJA9" s="85"/>
      <c r="DJB9" s="85"/>
      <c r="DJC9" s="85"/>
      <c r="DJD9" s="85"/>
      <c r="DJE9" s="85"/>
      <c r="DJF9" s="85"/>
      <c r="DJG9" s="85"/>
      <c r="DJH9" s="85"/>
      <c r="DJI9" s="85"/>
      <c r="DJJ9" s="85"/>
      <c r="DJK9" s="85"/>
      <c r="DJL9" s="85"/>
      <c r="DJM9" s="85"/>
      <c r="DJN9" s="85"/>
      <c r="DJO9" s="85"/>
      <c r="DJP9" s="85"/>
      <c r="DJQ9" s="85"/>
      <c r="DJR9" s="85"/>
      <c r="DJS9" s="85"/>
      <c r="DJT9" s="85"/>
      <c r="DJU9" s="85"/>
      <c r="DJV9" s="85"/>
      <c r="DJW9" s="85"/>
      <c r="DJX9" s="85"/>
      <c r="DJY9" s="85"/>
      <c r="DJZ9" s="85"/>
      <c r="DKA9" s="85"/>
      <c r="DKB9" s="85"/>
      <c r="DKC9" s="85"/>
      <c r="DKD9" s="85"/>
      <c r="DKE9" s="85"/>
      <c r="DKF9" s="85"/>
      <c r="DKG9" s="85"/>
      <c r="DKH9" s="85"/>
      <c r="DKI9" s="85"/>
      <c r="DKJ9" s="85"/>
      <c r="DKK9" s="85"/>
      <c r="DKL9" s="85"/>
      <c r="DKM9" s="85"/>
      <c r="DKN9" s="85"/>
      <c r="DKO9" s="85"/>
      <c r="DKP9" s="85"/>
      <c r="DKQ9" s="85"/>
      <c r="DKR9" s="85"/>
      <c r="DKS9" s="85"/>
      <c r="DKT9" s="85"/>
      <c r="DKU9" s="85"/>
      <c r="DKV9" s="85"/>
      <c r="DKW9" s="85"/>
      <c r="DKX9" s="85"/>
      <c r="DKY9" s="85"/>
      <c r="DKZ9" s="85"/>
      <c r="DLA9" s="85"/>
      <c r="DLB9" s="85"/>
      <c r="DLC9" s="85"/>
      <c r="DLD9" s="85"/>
      <c r="DLE9" s="85"/>
      <c r="DLF9" s="85"/>
      <c r="DLG9" s="85"/>
      <c r="DLH9" s="85"/>
      <c r="DLI9" s="85"/>
      <c r="DLJ9" s="85"/>
      <c r="DLK9" s="85"/>
      <c r="DLL9" s="85"/>
      <c r="DLM9" s="85"/>
      <c r="DLN9" s="85"/>
      <c r="DLO9" s="85"/>
      <c r="DLP9" s="85"/>
      <c r="DLQ9" s="85"/>
      <c r="DLR9" s="85"/>
      <c r="DLS9" s="85"/>
      <c r="DLT9" s="85"/>
      <c r="DLU9" s="85"/>
      <c r="DLV9" s="85"/>
      <c r="DLW9" s="85"/>
      <c r="DLX9" s="85"/>
      <c r="DLY9" s="85"/>
      <c r="DLZ9" s="85"/>
      <c r="DMA9" s="85"/>
      <c r="DMB9" s="85"/>
      <c r="DMC9" s="85"/>
      <c r="DMD9" s="85"/>
      <c r="DME9" s="85"/>
      <c r="DMF9" s="85"/>
      <c r="DMG9" s="85"/>
      <c r="DMH9" s="85"/>
      <c r="DMI9" s="85"/>
      <c r="DMJ9" s="85"/>
      <c r="DMK9" s="85"/>
      <c r="DML9" s="85"/>
      <c r="DMM9" s="85"/>
      <c r="DMN9" s="85"/>
      <c r="DMO9" s="85"/>
      <c r="DMP9" s="85"/>
      <c r="DMQ9" s="85"/>
      <c r="DMR9" s="85"/>
      <c r="DMS9" s="85"/>
      <c r="DMT9" s="85"/>
      <c r="DMU9" s="85"/>
      <c r="DMV9" s="85"/>
      <c r="DMW9" s="85"/>
      <c r="DMX9" s="85"/>
      <c r="DMY9" s="85"/>
      <c r="DMZ9" s="85"/>
      <c r="DNA9" s="85"/>
      <c r="DNB9" s="85"/>
      <c r="DNC9" s="85"/>
      <c r="DND9" s="85"/>
      <c r="DNE9" s="85"/>
      <c r="DNF9" s="85"/>
      <c r="DNG9" s="85"/>
      <c r="DNH9" s="85"/>
      <c r="DNI9" s="85"/>
      <c r="DNJ9" s="85"/>
      <c r="DNK9" s="85"/>
      <c r="DNL9" s="85"/>
      <c r="DNM9" s="85"/>
      <c r="DNN9" s="85"/>
      <c r="DNO9" s="85"/>
      <c r="DNP9" s="85"/>
      <c r="DNQ9" s="85"/>
      <c r="DNR9" s="85"/>
      <c r="DNS9" s="85"/>
      <c r="DNT9" s="85"/>
      <c r="DNU9" s="85"/>
      <c r="DNV9" s="85"/>
      <c r="DNW9" s="85"/>
      <c r="DNX9" s="85"/>
      <c r="DNY9" s="85"/>
      <c r="DNZ9" s="85"/>
      <c r="DOA9" s="85"/>
      <c r="DOB9" s="85"/>
      <c r="DOC9" s="85"/>
      <c r="DOD9" s="85"/>
      <c r="DOE9" s="85"/>
      <c r="DOF9" s="85"/>
      <c r="DOG9" s="85"/>
      <c r="DOH9" s="85"/>
      <c r="DOI9" s="85"/>
      <c r="DOJ9" s="85"/>
      <c r="DOK9" s="85"/>
      <c r="DOL9" s="85"/>
      <c r="DOM9" s="85"/>
      <c r="DON9" s="85"/>
      <c r="DOO9" s="85"/>
      <c r="DOP9" s="85"/>
      <c r="DOQ9" s="85"/>
      <c r="DOR9" s="85"/>
      <c r="DOS9" s="85"/>
      <c r="DOT9" s="85"/>
      <c r="DOU9" s="85"/>
      <c r="DOV9" s="85"/>
      <c r="DOW9" s="85"/>
      <c r="DOX9" s="85"/>
      <c r="DOY9" s="85"/>
      <c r="DOZ9" s="85"/>
      <c r="DPA9" s="85"/>
      <c r="DPB9" s="85"/>
      <c r="DPC9" s="85"/>
      <c r="DPD9" s="85"/>
      <c r="DPE9" s="85"/>
      <c r="DPF9" s="85"/>
      <c r="DPG9" s="85"/>
      <c r="DPH9" s="85"/>
      <c r="DPI9" s="85"/>
      <c r="DPJ9" s="85"/>
      <c r="DPK9" s="85"/>
      <c r="DPL9" s="85"/>
      <c r="DPM9" s="85"/>
      <c r="DPN9" s="85"/>
      <c r="DPO9" s="85"/>
      <c r="DPP9" s="85"/>
      <c r="DPQ9" s="85"/>
      <c r="DPR9" s="85"/>
      <c r="DPS9" s="85"/>
      <c r="DPT9" s="85"/>
      <c r="DPU9" s="85"/>
      <c r="DPV9" s="85"/>
      <c r="DPW9" s="85"/>
      <c r="DPX9" s="85"/>
      <c r="DPY9" s="85"/>
      <c r="DPZ9" s="85"/>
      <c r="DQA9" s="85"/>
      <c r="DQB9" s="85"/>
      <c r="DQC9" s="85"/>
      <c r="DQD9" s="85"/>
      <c r="DQE9" s="85"/>
      <c r="DQF9" s="85"/>
      <c r="DQG9" s="85"/>
      <c r="DQH9" s="85"/>
      <c r="DQI9" s="85"/>
      <c r="DQJ9" s="85"/>
      <c r="DQK9" s="85"/>
      <c r="DQL9" s="85"/>
      <c r="DQM9" s="85"/>
      <c r="DQN9" s="85"/>
      <c r="DQO9" s="85"/>
      <c r="DQP9" s="85"/>
      <c r="DQQ9" s="85"/>
      <c r="DQR9" s="85"/>
      <c r="DQS9" s="85"/>
      <c r="DQT9" s="85"/>
      <c r="DQU9" s="85"/>
      <c r="DQV9" s="85"/>
      <c r="DQW9" s="85"/>
      <c r="DQX9" s="85"/>
      <c r="DQY9" s="85"/>
      <c r="DQZ9" s="85"/>
      <c r="DRA9" s="85"/>
      <c r="DRB9" s="85"/>
      <c r="DRC9" s="85"/>
      <c r="DRD9" s="85"/>
      <c r="DRE9" s="85"/>
      <c r="DRF9" s="85"/>
      <c r="DRG9" s="85"/>
      <c r="DRH9" s="85"/>
      <c r="DRI9" s="85"/>
      <c r="DRJ9" s="85"/>
      <c r="DRK9" s="85"/>
      <c r="DRL9" s="85"/>
      <c r="DRM9" s="85"/>
      <c r="DRN9" s="85"/>
      <c r="DRO9" s="85"/>
      <c r="DRP9" s="85"/>
      <c r="DRQ9" s="85"/>
      <c r="DRR9" s="85"/>
      <c r="DRS9" s="85"/>
      <c r="DRT9" s="85"/>
      <c r="DRU9" s="85"/>
      <c r="DRV9" s="85"/>
      <c r="DRW9" s="85"/>
      <c r="DRX9" s="85"/>
      <c r="DRY9" s="85"/>
      <c r="DRZ9" s="85"/>
      <c r="DSA9" s="85"/>
      <c r="DSB9" s="85"/>
      <c r="DSC9" s="85"/>
      <c r="DSD9" s="85"/>
      <c r="DSE9" s="85"/>
      <c r="DSF9" s="85"/>
      <c r="DSG9" s="85"/>
      <c r="DSH9" s="85"/>
      <c r="DSI9" s="85"/>
      <c r="DSJ9" s="85"/>
      <c r="DSK9" s="85"/>
      <c r="DSL9" s="85"/>
      <c r="DSM9" s="85"/>
      <c r="DSN9" s="85"/>
      <c r="DSO9" s="85"/>
      <c r="DSP9" s="85"/>
      <c r="DSQ9" s="85"/>
      <c r="DSR9" s="85"/>
      <c r="DSS9" s="85"/>
      <c r="DST9" s="85"/>
      <c r="DSU9" s="85"/>
      <c r="DSV9" s="85"/>
      <c r="DSW9" s="85"/>
      <c r="DSX9" s="85"/>
      <c r="DSY9" s="85"/>
      <c r="DSZ9" s="85"/>
      <c r="DTA9" s="85"/>
      <c r="DTB9" s="85"/>
      <c r="DTC9" s="85"/>
      <c r="DTD9" s="85"/>
      <c r="DTE9" s="85"/>
      <c r="DTF9" s="85"/>
      <c r="DTG9" s="85"/>
      <c r="DTH9" s="85"/>
      <c r="DTI9" s="85"/>
      <c r="DTJ9" s="85"/>
      <c r="DTK9" s="85"/>
      <c r="DTL9" s="85"/>
      <c r="DTM9" s="85"/>
      <c r="DTN9" s="85"/>
      <c r="DTO9" s="85"/>
      <c r="DTP9" s="85"/>
      <c r="DTQ9" s="85"/>
      <c r="DTR9" s="85"/>
      <c r="DTS9" s="85"/>
      <c r="DTT9" s="85"/>
      <c r="DTU9" s="85"/>
      <c r="DTV9" s="85"/>
      <c r="DTW9" s="85"/>
      <c r="DTX9" s="85"/>
      <c r="DTY9" s="85"/>
      <c r="DTZ9" s="85"/>
      <c r="DUA9" s="85"/>
      <c r="DUB9" s="85"/>
      <c r="DUC9" s="85"/>
      <c r="DUD9" s="85"/>
      <c r="DUE9" s="85"/>
      <c r="DUF9" s="85"/>
      <c r="DUG9" s="85"/>
      <c r="DUH9" s="85"/>
      <c r="DUI9" s="85"/>
      <c r="DUJ9" s="85"/>
      <c r="DUK9" s="85"/>
      <c r="DUL9" s="85"/>
      <c r="DUM9" s="85"/>
      <c r="DUN9" s="85"/>
      <c r="DUO9" s="85"/>
      <c r="DUP9" s="85"/>
      <c r="DUQ9" s="85"/>
      <c r="DUR9" s="85"/>
      <c r="DUS9" s="85"/>
      <c r="DUT9" s="85"/>
      <c r="DUU9" s="85"/>
      <c r="DUV9" s="85"/>
      <c r="DUW9" s="85"/>
      <c r="DUX9" s="85"/>
      <c r="DUY9" s="85"/>
      <c r="DUZ9" s="85"/>
      <c r="DVA9" s="85"/>
      <c r="DVB9" s="85"/>
      <c r="DVC9" s="85"/>
      <c r="DVD9" s="85"/>
      <c r="DVE9" s="85"/>
      <c r="DVF9" s="85"/>
      <c r="DVG9" s="85"/>
      <c r="DVH9" s="85"/>
      <c r="DVI9" s="85"/>
      <c r="DVJ9" s="85"/>
      <c r="DVK9" s="85"/>
      <c r="DVL9" s="85"/>
      <c r="DVM9" s="85"/>
      <c r="DVN9" s="85"/>
      <c r="DVO9" s="85"/>
      <c r="DVP9" s="85"/>
      <c r="DVQ9" s="85"/>
      <c r="DVR9" s="85"/>
      <c r="DVS9" s="85"/>
      <c r="DVT9" s="85"/>
      <c r="DVU9" s="85"/>
      <c r="DVV9" s="85"/>
      <c r="DVW9" s="85"/>
      <c r="DVX9" s="85"/>
      <c r="DVY9" s="85"/>
      <c r="DVZ9" s="85"/>
      <c r="DWA9" s="85"/>
      <c r="DWB9" s="85"/>
      <c r="DWC9" s="85"/>
      <c r="DWD9" s="85"/>
      <c r="DWE9" s="85"/>
      <c r="DWF9" s="85"/>
      <c r="DWG9" s="85"/>
      <c r="DWH9" s="85"/>
      <c r="DWI9" s="85"/>
      <c r="DWJ9" s="85"/>
      <c r="DWK9" s="85"/>
      <c r="DWL9" s="85"/>
      <c r="DWM9" s="85"/>
      <c r="DWN9" s="85"/>
      <c r="DWO9" s="85"/>
      <c r="DWP9" s="85"/>
      <c r="DWQ9" s="85"/>
      <c r="DWR9" s="85"/>
      <c r="DWS9" s="85"/>
      <c r="DWT9" s="85"/>
      <c r="DWU9" s="85"/>
      <c r="DWV9" s="85"/>
      <c r="DWW9" s="85"/>
      <c r="DWX9" s="85"/>
      <c r="DWY9" s="85"/>
      <c r="DWZ9" s="85"/>
      <c r="DXA9" s="85"/>
      <c r="DXB9" s="85"/>
      <c r="DXC9" s="85"/>
      <c r="DXD9" s="85"/>
      <c r="DXE9" s="85"/>
      <c r="DXF9" s="85"/>
      <c r="DXG9" s="85"/>
      <c r="DXH9" s="85"/>
      <c r="DXI9" s="85"/>
      <c r="DXJ9" s="85"/>
      <c r="DXK9" s="85"/>
      <c r="DXL9" s="85"/>
      <c r="DXM9" s="85"/>
      <c r="DXN9" s="85"/>
      <c r="DXO9" s="85"/>
      <c r="DXP9" s="85"/>
      <c r="DXQ9" s="85"/>
      <c r="DXR9" s="85"/>
      <c r="DXS9" s="85"/>
      <c r="DXT9" s="85"/>
      <c r="DXU9" s="85"/>
      <c r="DXV9" s="85"/>
      <c r="DXW9" s="85"/>
      <c r="DXX9" s="85"/>
      <c r="DXY9" s="85"/>
      <c r="DXZ9" s="85"/>
      <c r="DYA9" s="85"/>
      <c r="DYB9" s="85"/>
      <c r="DYC9" s="85"/>
      <c r="DYD9" s="85"/>
      <c r="DYE9" s="85"/>
      <c r="DYF9" s="85"/>
      <c r="DYG9" s="85"/>
      <c r="DYH9" s="85"/>
      <c r="DYI9" s="85"/>
      <c r="DYJ9" s="85"/>
      <c r="DYK9" s="85"/>
      <c r="DYL9" s="85"/>
      <c r="DYM9" s="85"/>
      <c r="DYN9" s="85"/>
      <c r="DYO9" s="85"/>
      <c r="DYP9" s="85"/>
      <c r="DYQ9" s="85"/>
      <c r="DYR9" s="85"/>
      <c r="DYS9" s="85"/>
      <c r="DYT9" s="85"/>
      <c r="DYU9" s="85"/>
      <c r="DYV9" s="85"/>
      <c r="DYW9" s="85"/>
      <c r="DYX9" s="85"/>
      <c r="DYY9" s="85"/>
      <c r="DYZ9" s="85"/>
      <c r="DZA9" s="85"/>
      <c r="DZB9" s="85"/>
      <c r="DZC9" s="85"/>
      <c r="DZD9" s="85"/>
      <c r="DZE9" s="85"/>
      <c r="DZF9" s="85"/>
      <c r="DZG9" s="85"/>
      <c r="DZH9" s="85"/>
      <c r="DZI9" s="85"/>
      <c r="DZJ9" s="85"/>
      <c r="DZK9" s="85"/>
      <c r="DZL9" s="85"/>
      <c r="DZM9" s="85"/>
      <c r="DZN9" s="85"/>
      <c r="DZO9" s="85"/>
      <c r="DZP9" s="85"/>
      <c r="DZQ9" s="85"/>
      <c r="DZR9" s="85"/>
      <c r="DZS9" s="85"/>
      <c r="DZT9" s="85"/>
      <c r="DZU9" s="85"/>
      <c r="DZV9" s="85"/>
      <c r="DZW9" s="85"/>
      <c r="DZX9" s="85"/>
      <c r="DZY9" s="85"/>
      <c r="DZZ9" s="85"/>
      <c r="EAA9" s="85"/>
      <c r="EAB9" s="85"/>
      <c r="EAC9" s="85"/>
      <c r="EAD9" s="85"/>
      <c r="EAE9" s="85"/>
      <c r="EAF9" s="85"/>
      <c r="EAG9" s="85"/>
      <c r="EAH9" s="85"/>
      <c r="EAI9" s="85"/>
      <c r="EAJ9" s="85"/>
      <c r="EAK9" s="85"/>
      <c r="EAL9" s="85"/>
      <c r="EAM9" s="85"/>
      <c r="EAN9" s="85"/>
      <c r="EAO9" s="85"/>
      <c r="EAP9" s="85"/>
      <c r="EAQ9" s="85"/>
      <c r="EAR9" s="85"/>
      <c r="EAS9" s="85"/>
      <c r="EAT9" s="85"/>
      <c r="EAU9" s="85"/>
      <c r="EAV9" s="85"/>
      <c r="EAW9" s="85"/>
      <c r="EAX9" s="85"/>
      <c r="EAY9" s="85"/>
      <c r="EAZ9" s="85"/>
      <c r="EBA9" s="85"/>
      <c r="EBB9" s="85"/>
      <c r="EBC9" s="85"/>
      <c r="EBD9" s="85"/>
      <c r="EBE9" s="85"/>
      <c r="EBF9" s="85"/>
      <c r="EBG9" s="85"/>
      <c r="EBH9" s="85"/>
      <c r="EBI9" s="85"/>
      <c r="EBJ9" s="85"/>
      <c r="EBK9" s="85"/>
      <c r="EBL9" s="85"/>
      <c r="EBM9" s="85"/>
      <c r="EBN9" s="85"/>
      <c r="EBO9" s="85"/>
      <c r="EBP9" s="85"/>
      <c r="EBQ9" s="85"/>
      <c r="EBR9" s="85"/>
      <c r="EBS9" s="85"/>
      <c r="EBT9" s="85"/>
      <c r="EBU9" s="85"/>
      <c r="EBV9" s="85"/>
      <c r="EBW9" s="85"/>
      <c r="EBX9" s="85"/>
      <c r="EBY9" s="85"/>
      <c r="EBZ9" s="85"/>
      <c r="ECA9" s="85"/>
      <c r="ECB9" s="85"/>
      <c r="ECC9" s="85"/>
      <c r="ECD9" s="85"/>
      <c r="ECE9" s="85"/>
      <c r="ECF9" s="85"/>
      <c r="ECG9" s="85"/>
      <c r="ECH9" s="85"/>
      <c r="ECI9" s="85"/>
      <c r="ECJ9" s="85"/>
      <c r="ECK9" s="85"/>
      <c r="ECL9" s="85"/>
      <c r="ECM9" s="85"/>
      <c r="ECN9" s="85"/>
      <c r="ECO9" s="85"/>
      <c r="ECP9" s="85"/>
      <c r="ECQ9" s="85"/>
      <c r="ECR9" s="85"/>
      <c r="ECS9" s="85"/>
      <c r="ECT9" s="85"/>
      <c r="ECU9" s="85"/>
      <c r="ECV9" s="85"/>
      <c r="ECW9" s="85"/>
      <c r="ECX9" s="85"/>
      <c r="ECY9" s="85"/>
      <c r="ECZ9" s="85"/>
      <c r="EDA9" s="85"/>
      <c r="EDB9" s="85"/>
      <c r="EDC9" s="85"/>
      <c r="EDD9" s="85"/>
      <c r="EDE9" s="85"/>
      <c r="EDF9" s="85"/>
      <c r="EDG9" s="85"/>
      <c r="EDH9" s="85"/>
      <c r="EDI9" s="85"/>
      <c r="EDJ9" s="85"/>
      <c r="EDK9" s="85"/>
      <c r="EDL9" s="85"/>
      <c r="EDM9" s="85"/>
      <c r="EDN9" s="85"/>
      <c r="EDO9" s="85"/>
      <c r="EDP9" s="85"/>
      <c r="EDQ9" s="85"/>
      <c r="EDR9" s="85"/>
      <c r="EDS9" s="85"/>
      <c r="EDT9" s="85"/>
      <c r="EDU9" s="85"/>
      <c r="EDV9" s="85"/>
      <c r="EDW9" s="85"/>
      <c r="EDX9" s="85"/>
      <c r="EDY9" s="85"/>
      <c r="EDZ9" s="85"/>
      <c r="EEA9" s="85"/>
      <c r="EEB9" s="85"/>
      <c r="EEC9" s="85"/>
      <c r="EED9" s="85"/>
      <c r="EEE9" s="85"/>
      <c r="EEF9" s="85"/>
      <c r="EEG9" s="85"/>
      <c r="EEH9" s="85"/>
      <c r="EEI9" s="85"/>
      <c r="EEJ9" s="85"/>
      <c r="EEK9" s="85"/>
      <c r="EEL9" s="85"/>
      <c r="EEM9" s="85"/>
      <c r="EEN9" s="85"/>
      <c r="EEO9" s="85"/>
      <c r="EEP9" s="85"/>
      <c r="EEQ9" s="85"/>
      <c r="EER9" s="85"/>
      <c r="EES9" s="85"/>
      <c r="EET9" s="85"/>
      <c r="EEU9" s="85"/>
      <c r="EEV9" s="85"/>
      <c r="EEW9" s="85"/>
      <c r="EEX9" s="85"/>
      <c r="EEY9" s="85"/>
      <c r="EEZ9" s="85"/>
      <c r="EFA9" s="85"/>
      <c r="EFB9" s="85"/>
      <c r="EFC9" s="85"/>
      <c r="EFD9" s="85"/>
      <c r="EFE9" s="85"/>
      <c r="EFF9" s="85"/>
      <c r="EFG9" s="85"/>
      <c r="EFH9" s="85"/>
      <c r="EFI9" s="85"/>
      <c r="EFJ9" s="85"/>
      <c r="EFK9" s="85"/>
      <c r="EFL9" s="85"/>
      <c r="EFM9" s="85"/>
      <c r="EFN9" s="85"/>
      <c r="EFO9" s="85"/>
      <c r="EFP9" s="85"/>
      <c r="EFQ9" s="85"/>
      <c r="EFR9" s="85"/>
      <c r="EFS9" s="85"/>
      <c r="EFT9" s="85"/>
      <c r="EFU9" s="85"/>
      <c r="EFV9" s="85"/>
      <c r="EFW9" s="85"/>
      <c r="EFX9" s="85"/>
      <c r="EFY9" s="85"/>
      <c r="EFZ9" s="85"/>
      <c r="EGA9" s="85"/>
      <c r="EGB9" s="85"/>
      <c r="EGC9" s="85"/>
      <c r="EGD9" s="85"/>
      <c r="EGE9" s="85"/>
      <c r="EGF9" s="85"/>
      <c r="EGG9" s="85"/>
      <c r="EGH9" s="85"/>
      <c r="EGI9" s="85"/>
      <c r="EGJ9" s="85"/>
      <c r="EGK9" s="85"/>
      <c r="EGL9" s="85"/>
      <c r="EGM9" s="85"/>
      <c r="EGN9" s="85"/>
      <c r="EGO9" s="85"/>
      <c r="EGP9" s="85"/>
      <c r="EGQ9" s="85"/>
      <c r="EGR9" s="85"/>
      <c r="EGS9" s="85"/>
      <c r="EGT9" s="85"/>
      <c r="EGU9" s="85"/>
      <c r="EGV9" s="85"/>
      <c r="EGW9" s="85"/>
      <c r="EGX9" s="85"/>
      <c r="EGY9" s="85"/>
      <c r="EGZ9" s="85"/>
      <c r="EHA9" s="85"/>
      <c r="EHB9" s="85"/>
      <c r="EHC9" s="85"/>
      <c r="EHD9" s="85"/>
      <c r="EHE9" s="85"/>
      <c r="EHF9" s="85"/>
      <c r="EHG9" s="85"/>
      <c r="EHH9" s="85"/>
      <c r="EHI9" s="85"/>
      <c r="EHJ9" s="85"/>
      <c r="EHK9" s="85"/>
      <c r="EHL9" s="85"/>
      <c r="EHM9" s="85"/>
      <c r="EHN9" s="85"/>
      <c r="EHO9" s="85"/>
      <c r="EHP9" s="85"/>
      <c r="EHQ9" s="85"/>
      <c r="EHR9" s="85"/>
      <c r="EHS9" s="85"/>
      <c r="EHT9" s="85"/>
      <c r="EHU9" s="85"/>
      <c r="EHV9" s="85"/>
      <c r="EHW9" s="85"/>
      <c r="EHX9" s="85"/>
      <c r="EHY9" s="85"/>
      <c r="EHZ9" s="85"/>
      <c r="EIA9" s="85"/>
      <c r="EIB9" s="85"/>
      <c r="EIC9" s="85"/>
      <c r="EID9" s="85"/>
      <c r="EIE9" s="85"/>
      <c r="EIF9" s="85"/>
      <c r="EIG9" s="85"/>
      <c r="EIH9" s="85"/>
      <c r="EII9" s="85"/>
      <c r="EIJ9" s="85"/>
      <c r="EIK9" s="85"/>
      <c r="EIL9" s="85"/>
      <c r="EIM9" s="85"/>
      <c r="EIN9" s="85"/>
      <c r="EIO9" s="85"/>
      <c r="EIP9" s="85"/>
      <c r="EIQ9" s="85"/>
      <c r="EIR9" s="85"/>
      <c r="EIS9" s="85"/>
      <c r="EIT9" s="85"/>
      <c r="EIU9" s="85"/>
      <c r="EIV9" s="85"/>
      <c r="EIW9" s="85"/>
      <c r="EIX9" s="85"/>
      <c r="EIY9" s="85"/>
      <c r="EIZ9" s="85"/>
      <c r="EJA9" s="85"/>
      <c r="EJB9" s="85"/>
      <c r="EJC9" s="85"/>
      <c r="EJD9" s="85"/>
      <c r="EJE9" s="85"/>
      <c r="EJF9" s="85"/>
      <c r="EJG9" s="85"/>
      <c r="EJH9" s="85"/>
      <c r="EJI9" s="85"/>
      <c r="EJJ9" s="85"/>
      <c r="EJK9" s="85"/>
      <c r="EJL9" s="85"/>
      <c r="EJM9" s="85"/>
      <c r="EJN9" s="85"/>
      <c r="EJO9" s="85"/>
      <c r="EJP9" s="85"/>
      <c r="EJQ9" s="85"/>
      <c r="EJR9" s="85"/>
      <c r="EJS9" s="85"/>
      <c r="EJT9" s="85"/>
      <c r="EJU9" s="85"/>
      <c r="EJV9" s="85"/>
      <c r="EJW9" s="85"/>
      <c r="EJX9" s="85"/>
      <c r="EJY9" s="85"/>
      <c r="EJZ9" s="85"/>
      <c r="EKA9" s="85"/>
      <c r="EKB9" s="85"/>
      <c r="EKC9" s="85"/>
      <c r="EKD9" s="85"/>
      <c r="EKE9" s="85"/>
      <c r="EKF9" s="85"/>
      <c r="EKG9" s="85"/>
      <c r="EKH9" s="85"/>
      <c r="EKI9" s="85"/>
      <c r="EKJ9" s="85"/>
      <c r="EKK9" s="85"/>
      <c r="EKL9" s="85"/>
      <c r="EKM9" s="85"/>
      <c r="EKN9" s="85"/>
      <c r="EKO9" s="85"/>
      <c r="EKP9" s="85"/>
      <c r="EKQ9" s="85"/>
      <c r="EKR9" s="85"/>
      <c r="EKS9" s="85"/>
      <c r="EKT9" s="85"/>
      <c r="EKU9" s="85"/>
      <c r="EKV9" s="85"/>
      <c r="EKW9" s="85"/>
      <c r="EKX9" s="85"/>
      <c r="EKY9" s="85"/>
      <c r="EKZ9" s="85"/>
      <c r="ELA9" s="85"/>
      <c r="ELB9" s="85"/>
      <c r="ELC9" s="85"/>
      <c r="ELD9" s="85"/>
      <c r="ELE9" s="85"/>
      <c r="ELF9" s="85"/>
      <c r="ELG9" s="85"/>
      <c r="ELH9" s="85"/>
      <c r="ELI9" s="85"/>
      <c r="ELJ9" s="85"/>
      <c r="ELK9" s="85"/>
      <c r="ELL9" s="85"/>
      <c r="ELM9" s="85"/>
      <c r="ELN9" s="85"/>
      <c r="ELO9" s="85"/>
      <c r="ELP9" s="85"/>
      <c r="ELQ9" s="85"/>
      <c r="ELR9" s="85"/>
      <c r="ELS9" s="85"/>
      <c r="ELT9" s="85"/>
      <c r="ELU9" s="85"/>
      <c r="ELV9" s="85"/>
      <c r="ELW9" s="85"/>
      <c r="ELX9" s="85"/>
      <c r="ELY9" s="85"/>
      <c r="ELZ9" s="85"/>
      <c r="EMA9" s="85"/>
      <c r="EMB9" s="85"/>
      <c r="EMC9" s="85"/>
      <c r="EMD9" s="85"/>
      <c r="EME9" s="85"/>
      <c r="EMF9" s="85"/>
      <c r="EMG9" s="85"/>
      <c r="EMH9" s="85"/>
      <c r="EMI9" s="85"/>
      <c r="EMJ9" s="85"/>
      <c r="EMK9" s="85"/>
      <c r="EML9" s="85"/>
      <c r="EMM9" s="85"/>
      <c r="EMN9" s="85"/>
      <c r="EMO9" s="85"/>
      <c r="EMP9" s="85"/>
      <c r="EMQ9" s="85"/>
      <c r="EMR9" s="85"/>
      <c r="EMS9" s="85"/>
      <c r="EMT9" s="85"/>
      <c r="EMU9" s="85"/>
      <c r="EMV9" s="85"/>
      <c r="EMW9" s="85"/>
      <c r="EMX9" s="85"/>
      <c r="EMY9" s="85"/>
      <c r="EMZ9" s="85"/>
      <c r="ENA9" s="85"/>
      <c r="ENB9" s="85"/>
      <c r="ENC9" s="85"/>
      <c r="END9" s="85"/>
      <c r="ENE9" s="85"/>
      <c r="ENF9" s="85"/>
      <c r="ENG9" s="85"/>
      <c r="ENH9" s="85"/>
      <c r="ENI9" s="85"/>
      <c r="ENJ9" s="85"/>
      <c r="ENK9" s="85"/>
      <c r="ENL9" s="85"/>
      <c r="ENM9" s="85"/>
      <c r="ENN9" s="85"/>
      <c r="ENO9" s="85"/>
      <c r="ENP9" s="85"/>
      <c r="ENQ9" s="85"/>
      <c r="ENR9" s="85"/>
      <c r="ENS9" s="85"/>
      <c r="ENT9" s="85"/>
      <c r="ENU9" s="85"/>
      <c r="ENV9" s="85"/>
      <c r="ENW9" s="85"/>
      <c r="ENX9" s="85"/>
      <c r="ENY9" s="85"/>
      <c r="ENZ9" s="85"/>
      <c r="EOA9" s="85"/>
      <c r="EOB9" s="85"/>
      <c r="EOC9" s="85"/>
      <c r="EOD9" s="85"/>
      <c r="EOE9" s="85"/>
      <c r="EOF9" s="85"/>
      <c r="EOG9" s="85"/>
      <c r="EOH9" s="85"/>
      <c r="EOI9" s="85"/>
      <c r="EOJ9" s="85"/>
      <c r="EOK9" s="85"/>
      <c r="EOL9" s="85"/>
      <c r="EOM9" s="85"/>
      <c r="EON9" s="85"/>
      <c r="EOO9" s="85"/>
      <c r="EOP9" s="85"/>
      <c r="EOQ9" s="85"/>
      <c r="EOR9" s="85"/>
      <c r="EOS9" s="85"/>
      <c r="EOT9" s="85"/>
      <c r="EOU9" s="85"/>
      <c r="EOV9" s="85"/>
      <c r="EOW9" s="85"/>
      <c r="EOX9" s="85"/>
      <c r="EOY9" s="85"/>
      <c r="EOZ9" s="85"/>
      <c r="EPA9" s="85"/>
      <c r="EPB9" s="85"/>
      <c r="EPC9" s="85"/>
      <c r="EPD9" s="85"/>
      <c r="EPE9" s="85"/>
      <c r="EPF9" s="85"/>
      <c r="EPG9" s="85"/>
      <c r="EPH9" s="85"/>
      <c r="EPI9" s="85"/>
      <c r="EPJ9" s="85"/>
      <c r="EPK9" s="85"/>
      <c r="EPL9" s="85"/>
      <c r="EPM9" s="85"/>
      <c r="EPN9" s="85"/>
      <c r="EPO9" s="85"/>
      <c r="EPP9" s="85"/>
      <c r="EPQ9" s="85"/>
      <c r="EPR9" s="85"/>
      <c r="EPS9" s="85"/>
      <c r="EPT9" s="85"/>
      <c r="EPU9" s="85"/>
      <c r="EPV9" s="85"/>
      <c r="EPW9" s="85"/>
      <c r="EPX9" s="85"/>
      <c r="EPY9" s="85"/>
      <c r="EPZ9" s="85"/>
      <c r="EQA9" s="85"/>
      <c r="EQB9" s="85"/>
      <c r="EQC9" s="85"/>
      <c r="EQD9" s="85"/>
      <c r="EQE9" s="85"/>
      <c r="EQF9" s="85"/>
      <c r="EQG9" s="85"/>
      <c r="EQH9" s="85"/>
      <c r="EQI9" s="85"/>
      <c r="EQJ9" s="85"/>
      <c r="EQK9" s="85"/>
      <c r="EQL9" s="85"/>
      <c r="EQM9" s="85"/>
      <c r="EQN9" s="85"/>
      <c r="EQO9" s="85"/>
      <c r="EQP9" s="85"/>
      <c r="EQQ9" s="85"/>
      <c r="EQR9" s="85"/>
      <c r="EQS9" s="85"/>
      <c r="EQT9" s="85"/>
      <c r="EQU9" s="85"/>
      <c r="EQV9" s="85"/>
      <c r="EQW9" s="85"/>
      <c r="EQX9" s="85"/>
      <c r="EQY9" s="85"/>
      <c r="EQZ9" s="85"/>
      <c r="ERA9" s="85"/>
      <c r="ERB9" s="85"/>
      <c r="ERC9" s="85"/>
      <c r="ERD9" s="85"/>
      <c r="ERE9" s="85"/>
      <c r="ERF9" s="85"/>
      <c r="ERG9" s="85"/>
      <c r="ERH9" s="85"/>
      <c r="ERI9" s="85"/>
      <c r="ERJ9" s="85"/>
      <c r="ERK9" s="85"/>
      <c r="ERL9" s="85"/>
      <c r="ERM9" s="85"/>
      <c r="ERN9" s="85"/>
      <c r="ERO9" s="85"/>
      <c r="ERP9" s="85"/>
      <c r="ERQ9" s="85"/>
      <c r="ERR9" s="85"/>
      <c r="ERS9" s="85"/>
      <c r="ERT9" s="85"/>
      <c r="ERU9" s="85"/>
      <c r="ERV9" s="85"/>
      <c r="ERW9" s="85"/>
      <c r="ERX9" s="85"/>
      <c r="ERY9" s="85"/>
      <c r="ERZ9" s="85"/>
      <c r="ESA9" s="85"/>
      <c r="ESB9" s="85"/>
      <c r="ESC9" s="85"/>
      <c r="ESD9" s="85"/>
      <c r="ESE9" s="85"/>
      <c r="ESF9" s="85"/>
      <c r="ESG9" s="85"/>
      <c r="ESH9" s="85"/>
      <c r="ESI9" s="85"/>
      <c r="ESJ9" s="85"/>
      <c r="ESK9" s="85"/>
      <c r="ESL9" s="85"/>
      <c r="ESM9" s="85"/>
      <c r="ESN9" s="85"/>
      <c r="ESO9" s="85"/>
      <c r="ESP9" s="85"/>
      <c r="ESQ9" s="85"/>
      <c r="ESR9" s="85"/>
      <c r="ESS9" s="85"/>
      <c r="EST9" s="85"/>
      <c r="ESU9" s="85"/>
      <c r="ESV9" s="85"/>
      <c r="ESW9" s="85"/>
      <c r="ESX9" s="85"/>
      <c r="ESY9" s="85"/>
      <c r="ESZ9" s="85"/>
      <c r="ETA9" s="85"/>
      <c r="ETB9" s="85"/>
      <c r="ETC9" s="85"/>
      <c r="ETD9" s="85"/>
      <c r="ETE9" s="85"/>
      <c r="ETF9" s="85"/>
      <c r="ETG9" s="85"/>
      <c r="ETH9" s="85"/>
      <c r="ETI9" s="85"/>
      <c r="ETJ9" s="85"/>
      <c r="ETK9" s="85"/>
      <c r="ETL9" s="85"/>
      <c r="ETM9" s="85"/>
      <c r="ETN9" s="85"/>
      <c r="ETO9" s="85"/>
      <c r="ETP9" s="85"/>
      <c r="ETQ9" s="85"/>
      <c r="ETR9" s="85"/>
      <c r="ETS9" s="85"/>
      <c r="ETT9" s="85"/>
      <c r="ETU9" s="85"/>
      <c r="ETV9" s="85"/>
      <c r="ETW9" s="85"/>
      <c r="ETX9" s="85"/>
      <c r="ETY9" s="85"/>
      <c r="ETZ9" s="85"/>
      <c r="EUA9" s="85"/>
      <c r="EUB9" s="85"/>
      <c r="EUC9" s="85"/>
      <c r="EUD9" s="85"/>
      <c r="EUE9" s="85"/>
      <c r="EUF9" s="85"/>
      <c r="EUG9" s="85"/>
      <c r="EUH9" s="85"/>
      <c r="EUI9" s="85"/>
      <c r="EUJ9" s="85"/>
      <c r="EUK9" s="85"/>
      <c r="EUL9" s="85"/>
      <c r="EUM9" s="85"/>
      <c r="EUN9" s="85"/>
      <c r="EUO9" s="85"/>
      <c r="EUP9" s="85"/>
      <c r="EUQ9" s="85"/>
      <c r="EUR9" s="85"/>
      <c r="EUS9" s="85"/>
      <c r="EUT9" s="85"/>
      <c r="EUU9" s="85"/>
      <c r="EUV9" s="85"/>
      <c r="EUW9" s="85"/>
      <c r="EUX9" s="85"/>
      <c r="EUY9" s="85"/>
      <c r="EUZ9" s="85"/>
      <c r="EVA9" s="85"/>
      <c r="EVB9" s="85"/>
      <c r="EVC9" s="85"/>
      <c r="EVD9" s="85"/>
      <c r="EVE9" s="85"/>
      <c r="EVF9" s="85"/>
      <c r="EVG9" s="85"/>
      <c r="EVH9" s="85"/>
      <c r="EVI9" s="85"/>
      <c r="EVJ9" s="85"/>
      <c r="EVK9" s="85"/>
      <c r="EVL9" s="85"/>
      <c r="EVM9" s="85"/>
      <c r="EVN9" s="85"/>
      <c r="EVO9" s="85"/>
      <c r="EVP9" s="85"/>
      <c r="EVQ9" s="85"/>
      <c r="EVR9" s="85"/>
      <c r="EVS9" s="85"/>
      <c r="EVT9" s="85"/>
      <c r="EVU9" s="85"/>
      <c r="EVV9" s="85"/>
      <c r="EVW9" s="85"/>
      <c r="EVX9" s="85"/>
      <c r="EVY9" s="85"/>
      <c r="EVZ9" s="85"/>
      <c r="EWA9" s="85"/>
      <c r="EWB9" s="85"/>
      <c r="EWC9" s="85"/>
      <c r="EWD9" s="85"/>
      <c r="EWE9" s="85"/>
      <c r="EWF9" s="85"/>
      <c r="EWG9" s="85"/>
      <c r="EWH9" s="85"/>
      <c r="EWI9" s="85"/>
      <c r="EWJ9" s="85"/>
      <c r="EWK9" s="85"/>
      <c r="EWL9" s="85"/>
      <c r="EWM9" s="85"/>
      <c r="EWN9" s="85"/>
      <c r="EWO9" s="85"/>
      <c r="EWP9" s="85"/>
      <c r="EWQ9" s="85"/>
      <c r="EWR9" s="85"/>
      <c r="EWS9" s="85"/>
      <c r="EWT9" s="85"/>
      <c r="EWU9" s="85"/>
      <c r="EWV9" s="85"/>
      <c r="EWW9" s="85"/>
      <c r="EWX9" s="85"/>
      <c r="EWY9" s="85"/>
      <c r="EWZ9" s="85"/>
      <c r="EXA9" s="85"/>
      <c r="EXB9" s="85"/>
      <c r="EXC9" s="85"/>
      <c r="EXD9" s="85"/>
      <c r="EXE9" s="85"/>
      <c r="EXF9" s="85"/>
      <c r="EXG9" s="85"/>
      <c r="EXH9" s="85"/>
      <c r="EXI9" s="85"/>
      <c r="EXJ9" s="85"/>
      <c r="EXK9" s="85"/>
      <c r="EXL9" s="85"/>
      <c r="EXM9" s="85"/>
      <c r="EXN9" s="85"/>
      <c r="EXO9" s="85"/>
      <c r="EXP9" s="85"/>
      <c r="EXQ9" s="85"/>
      <c r="EXR9" s="85"/>
      <c r="EXS9" s="85"/>
      <c r="EXT9" s="85"/>
      <c r="EXU9" s="85"/>
      <c r="EXV9" s="85"/>
      <c r="EXW9" s="85"/>
      <c r="EXX9" s="85"/>
      <c r="EXY9" s="85"/>
      <c r="EXZ9" s="85"/>
      <c r="EYA9" s="85"/>
      <c r="EYB9" s="85"/>
      <c r="EYC9" s="85"/>
      <c r="EYD9" s="85"/>
      <c r="EYE9" s="85"/>
      <c r="EYF9" s="85"/>
      <c r="EYG9" s="85"/>
      <c r="EYH9" s="85"/>
      <c r="EYI9" s="85"/>
      <c r="EYJ9" s="85"/>
      <c r="EYK9" s="85"/>
      <c r="EYL9" s="85"/>
      <c r="EYM9" s="85"/>
      <c r="EYN9" s="85"/>
      <c r="EYO9" s="85"/>
      <c r="EYP9" s="85"/>
      <c r="EYQ9" s="85"/>
      <c r="EYR9" s="85"/>
      <c r="EYS9" s="85"/>
      <c r="EYT9" s="85"/>
      <c r="EYU9" s="85"/>
      <c r="EYV9" s="85"/>
      <c r="EYW9" s="85"/>
      <c r="EYX9" s="85"/>
      <c r="EYY9" s="85"/>
      <c r="EYZ9" s="85"/>
      <c r="EZA9" s="85"/>
      <c r="EZB9" s="85"/>
      <c r="EZC9" s="85"/>
      <c r="EZD9" s="85"/>
      <c r="EZE9" s="85"/>
      <c r="EZF9" s="85"/>
      <c r="EZG9" s="85"/>
      <c r="EZH9" s="85"/>
      <c r="EZI9" s="85"/>
      <c r="EZJ9" s="85"/>
      <c r="EZK9" s="85"/>
      <c r="EZL9" s="85"/>
      <c r="EZM9" s="85"/>
      <c r="EZN9" s="85"/>
      <c r="EZO9" s="85"/>
      <c r="EZP9" s="85"/>
      <c r="EZQ9" s="85"/>
      <c r="EZR9" s="85"/>
      <c r="EZS9" s="85"/>
      <c r="EZT9" s="85"/>
      <c r="EZU9" s="85"/>
      <c r="EZV9" s="85"/>
      <c r="EZW9" s="85"/>
      <c r="EZX9" s="85"/>
      <c r="EZY9" s="85"/>
      <c r="EZZ9" s="85"/>
      <c r="FAA9" s="85"/>
      <c r="FAB9" s="85"/>
      <c r="FAC9" s="85"/>
      <c r="FAD9" s="85"/>
      <c r="FAE9" s="85"/>
      <c r="FAF9" s="85"/>
      <c r="FAG9" s="85"/>
      <c r="FAH9" s="85"/>
      <c r="FAI9" s="85"/>
      <c r="FAJ9" s="85"/>
      <c r="FAK9" s="85"/>
      <c r="FAL9" s="85"/>
      <c r="FAM9" s="85"/>
      <c r="FAN9" s="85"/>
      <c r="FAO9" s="85"/>
      <c r="FAP9" s="85"/>
      <c r="FAQ9" s="85"/>
      <c r="FAR9" s="85"/>
      <c r="FAS9" s="85"/>
      <c r="FAT9" s="85"/>
      <c r="FAU9" s="85"/>
      <c r="FAV9" s="85"/>
      <c r="FAW9" s="85"/>
      <c r="FAX9" s="85"/>
      <c r="FAY9" s="85"/>
      <c r="FAZ9" s="85"/>
      <c r="FBA9" s="85"/>
      <c r="FBB9" s="85"/>
      <c r="FBC9" s="85"/>
      <c r="FBD9" s="85"/>
      <c r="FBE9" s="85"/>
      <c r="FBF9" s="85"/>
      <c r="FBG9" s="85"/>
      <c r="FBH9" s="85"/>
      <c r="FBI9" s="85"/>
      <c r="FBJ9" s="85"/>
      <c r="FBK9" s="85"/>
      <c r="FBL9" s="85"/>
      <c r="FBM9" s="85"/>
      <c r="FBN9" s="85"/>
      <c r="FBO9" s="85"/>
      <c r="FBP9" s="85"/>
      <c r="FBQ9" s="85"/>
      <c r="FBR9" s="85"/>
      <c r="FBS9" s="85"/>
      <c r="FBT9" s="85"/>
      <c r="FBU9" s="85"/>
      <c r="FBV9" s="85"/>
      <c r="FBW9" s="85"/>
      <c r="FBX9" s="85"/>
      <c r="FBY9" s="85"/>
      <c r="FBZ9" s="85"/>
      <c r="FCA9" s="85"/>
      <c r="FCB9" s="85"/>
      <c r="FCC9" s="85"/>
      <c r="FCD9" s="85"/>
      <c r="FCE9" s="85"/>
      <c r="FCF9" s="85"/>
      <c r="FCG9" s="85"/>
      <c r="FCH9" s="85"/>
      <c r="FCI9" s="85"/>
      <c r="FCJ9" s="85"/>
      <c r="FCK9" s="85"/>
      <c r="FCL9" s="85"/>
      <c r="FCM9" s="85"/>
      <c r="FCN9" s="85"/>
      <c r="FCO9" s="85"/>
      <c r="FCP9" s="85"/>
      <c r="FCQ9" s="85"/>
      <c r="FCR9" s="85"/>
      <c r="FCS9" s="85"/>
      <c r="FCT9" s="85"/>
      <c r="FCU9" s="85"/>
      <c r="FCV9" s="85"/>
      <c r="FCW9" s="85"/>
      <c r="FCX9" s="85"/>
      <c r="FCY9" s="85"/>
      <c r="FCZ9" s="85"/>
      <c r="FDA9" s="85"/>
      <c r="FDB9" s="85"/>
      <c r="FDC9" s="85"/>
      <c r="FDD9" s="85"/>
      <c r="FDE9" s="85"/>
      <c r="FDF9" s="85"/>
      <c r="FDG9" s="85"/>
      <c r="FDH9" s="85"/>
      <c r="FDI9" s="85"/>
      <c r="FDJ9" s="85"/>
      <c r="FDK9" s="85"/>
      <c r="FDL9" s="85"/>
      <c r="FDM9" s="85"/>
      <c r="FDN9" s="85"/>
      <c r="FDO9" s="85"/>
      <c r="FDP9" s="85"/>
      <c r="FDQ9" s="85"/>
      <c r="FDR9" s="85"/>
      <c r="FDS9" s="85"/>
      <c r="FDT9" s="85"/>
      <c r="FDU9" s="85"/>
      <c r="FDV9" s="85"/>
      <c r="FDW9" s="85"/>
      <c r="FDX9" s="85"/>
      <c r="FDY9" s="85"/>
      <c r="FDZ9" s="85"/>
      <c r="FEA9" s="85"/>
      <c r="FEB9" s="85"/>
      <c r="FEC9" s="85"/>
      <c r="FED9" s="85"/>
      <c r="FEE9" s="85"/>
      <c r="FEF9" s="85"/>
      <c r="FEG9" s="85"/>
      <c r="FEH9" s="85"/>
      <c r="FEI9" s="85"/>
      <c r="FEJ9" s="85"/>
      <c r="FEK9" s="85"/>
      <c r="FEL9" s="85"/>
      <c r="FEM9" s="85"/>
      <c r="FEN9" s="85"/>
      <c r="FEO9" s="85"/>
      <c r="FEP9" s="85"/>
      <c r="FEQ9" s="85"/>
      <c r="FER9" s="85"/>
      <c r="FES9" s="85"/>
      <c r="FET9" s="85"/>
      <c r="FEU9" s="85"/>
      <c r="FEV9" s="85"/>
      <c r="FEW9" s="85"/>
      <c r="FEX9" s="85"/>
      <c r="FEY9" s="85"/>
      <c r="FEZ9" s="85"/>
      <c r="FFA9" s="85"/>
      <c r="FFB9" s="85"/>
      <c r="FFC9" s="85"/>
      <c r="FFD9" s="85"/>
      <c r="FFE9" s="85"/>
      <c r="FFF9" s="85"/>
      <c r="FFG9" s="85"/>
      <c r="FFH9" s="85"/>
      <c r="FFI9" s="85"/>
      <c r="FFJ9" s="85"/>
      <c r="FFK9" s="85"/>
      <c r="FFL9" s="85"/>
      <c r="FFM9" s="85"/>
      <c r="FFN9" s="85"/>
      <c r="FFO9" s="85"/>
      <c r="FFP9" s="85"/>
      <c r="FFQ9" s="85"/>
      <c r="FFR9" s="85"/>
      <c r="FFS9" s="85"/>
      <c r="FFT9" s="85"/>
      <c r="FFU9" s="85"/>
      <c r="FFV9" s="85"/>
      <c r="FFW9" s="85"/>
      <c r="FFX9" s="85"/>
      <c r="FFY9" s="85"/>
      <c r="FFZ9" s="85"/>
      <c r="FGA9" s="85"/>
      <c r="FGB9" s="85"/>
      <c r="FGC9" s="85"/>
      <c r="FGD9" s="85"/>
      <c r="FGE9" s="85"/>
      <c r="FGF9" s="85"/>
      <c r="FGG9" s="85"/>
      <c r="FGH9" s="85"/>
      <c r="FGI9" s="85"/>
      <c r="FGJ9" s="85"/>
      <c r="FGK9" s="85"/>
      <c r="FGL9" s="85"/>
      <c r="FGM9" s="85"/>
      <c r="FGN9" s="85"/>
      <c r="FGO9" s="85"/>
      <c r="FGP9" s="85"/>
      <c r="FGQ9" s="85"/>
      <c r="FGR9" s="85"/>
      <c r="FGS9" s="85"/>
      <c r="FGT9" s="85"/>
      <c r="FGU9" s="85"/>
      <c r="FGV9" s="85"/>
      <c r="FGW9" s="85"/>
      <c r="FGX9" s="85"/>
      <c r="FGY9" s="85"/>
      <c r="FGZ9" s="85"/>
      <c r="FHA9" s="85"/>
      <c r="FHB9" s="85"/>
      <c r="FHC9" s="85"/>
      <c r="FHD9" s="85"/>
      <c r="FHE9" s="85"/>
      <c r="FHF9" s="85"/>
      <c r="FHG9" s="85"/>
      <c r="FHH9" s="85"/>
      <c r="FHI9" s="85"/>
      <c r="FHJ9" s="85"/>
      <c r="FHK9" s="85"/>
      <c r="FHL9" s="85"/>
      <c r="FHM9" s="85"/>
      <c r="FHN9" s="85"/>
      <c r="FHO9" s="85"/>
      <c r="FHP9" s="85"/>
      <c r="FHQ9" s="85"/>
      <c r="FHR9" s="85"/>
      <c r="FHS9" s="85"/>
      <c r="FHT9" s="85"/>
      <c r="FHU9" s="85"/>
      <c r="FHV9" s="85"/>
      <c r="FHW9" s="85"/>
      <c r="FHX9" s="85"/>
      <c r="FHY9" s="85"/>
      <c r="FHZ9" s="85"/>
      <c r="FIA9" s="85"/>
      <c r="FIB9" s="85"/>
      <c r="FIC9" s="85"/>
      <c r="FID9" s="85"/>
      <c r="FIE9" s="85"/>
      <c r="FIF9" s="85"/>
      <c r="FIG9" s="85"/>
      <c r="FIH9" s="85"/>
      <c r="FII9" s="85"/>
      <c r="FIJ9" s="85"/>
      <c r="FIK9" s="85"/>
      <c r="FIL9" s="85"/>
      <c r="FIM9" s="85"/>
      <c r="FIN9" s="85"/>
      <c r="FIO9" s="85"/>
      <c r="FIP9" s="85"/>
      <c r="FIQ9" s="85"/>
      <c r="FIR9" s="85"/>
      <c r="FIS9" s="85"/>
      <c r="FIT9" s="85"/>
      <c r="FIU9" s="85"/>
      <c r="FIV9" s="85"/>
      <c r="FIW9" s="85"/>
      <c r="FIX9" s="85"/>
      <c r="FIY9" s="85"/>
      <c r="FIZ9" s="85"/>
      <c r="FJA9" s="85"/>
      <c r="FJB9" s="85"/>
      <c r="FJC9" s="85"/>
      <c r="FJD9" s="85"/>
      <c r="FJE9" s="85"/>
      <c r="FJF9" s="85"/>
      <c r="FJG9" s="85"/>
      <c r="FJH9" s="85"/>
      <c r="FJI9" s="85"/>
      <c r="FJJ9" s="85"/>
      <c r="FJK9" s="85"/>
      <c r="FJL9" s="85"/>
      <c r="FJM9" s="85"/>
      <c r="FJN9" s="85"/>
      <c r="FJO9" s="85"/>
      <c r="FJP9" s="85"/>
      <c r="FJQ9" s="85"/>
      <c r="FJR9" s="85"/>
      <c r="FJS9" s="85"/>
      <c r="FJT9" s="85"/>
      <c r="FJU9" s="85"/>
      <c r="FJV9" s="85"/>
      <c r="FJW9" s="85"/>
      <c r="FJX9" s="85"/>
      <c r="FJY9" s="85"/>
      <c r="FJZ9" s="85"/>
      <c r="FKA9" s="85"/>
      <c r="FKB9" s="85"/>
      <c r="FKC9" s="85"/>
      <c r="FKD9" s="85"/>
      <c r="FKE9" s="85"/>
      <c r="FKF9" s="85"/>
      <c r="FKG9" s="85"/>
      <c r="FKH9" s="85"/>
      <c r="FKI9" s="85"/>
      <c r="FKJ9" s="85"/>
      <c r="FKK9" s="85"/>
      <c r="FKL9" s="85"/>
      <c r="FKM9" s="85"/>
      <c r="FKN9" s="85"/>
      <c r="FKO9" s="85"/>
      <c r="FKP9" s="85"/>
      <c r="FKQ9" s="85"/>
      <c r="FKR9" s="85"/>
      <c r="FKS9" s="85"/>
      <c r="FKT9" s="85"/>
      <c r="FKU9" s="85"/>
      <c r="FKV9" s="85"/>
      <c r="FKW9" s="85"/>
      <c r="FKX9" s="85"/>
      <c r="FKY9" s="85"/>
      <c r="FKZ9" s="85"/>
      <c r="FLA9" s="85"/>
      <c r="FLB9" s="85"/>
      <c r="FLC9" s="85"/>
      <c r="FLD9" s="85"/>
      <c r="FLE9" s="85"/>
      <c r="FLF9" s="85"/>
      <c r="FLG9" s="85"/>
      <c r="FLH9" s="85"/>
      <c r="FLI9" s="85"/>
      <c r="FLJ9" s="85"/>
      <c r="FLK9" s="85"/>
      <c r="FLL9" s="85"/>
      <c r="FLM9" s="85"/>
      <c r="FLN9" s="85"/>
      <c r="FLO9" s="85"/>
      <c r="FLP9" s="85"/>
      <c r="FLQ9" s="85"/>
      <c r="FLR9" s="85"/>
      <c r="FLS9" s="85"/>
      <c r="FLT9" s="85"/>
      <c r="FLU9" s="85"/>
      <c r="FLV9" s="85"/>
      <c r="FLW9" s="85"/>
      <c r="FLX9" s="85"/>
      <c r="FLY9" s="85"/>
      <c r="FLZ9" s="85"/>
      <c r="FMA9" s="85"/>
      <c r="FMB9" s="85"/>
      <c r="FMC9" s="85"/>
      <c r="FMD9" s="85"/>
      <c r="FME9" s="85"/>
      <c r="FMF9" s="85"/>
      <c r="FMG9" s="85"/>
      <c r="FMH9" s="85"/>
      <c r="FMI9" s="85"/>
      <c r="FMJ9" s="85"/>
      <c r="FMK9" s="85"/>
      <c r="FML9" s="85"/>
      <c r="FMM9" s="85"/>
      <c r="FMN9" s="85"/>
      <c r="FMO9" s="85"/>
      <c r="FMP9" s="85"/>
      <c r="FMQ9" s="85"/>
      <c r="FMR9" s="85"/>
      <c r="FMS9" s="85"/>
      <c r="FMT9" s="85"/>
      <c r="FMU9" s="85"/>
      <c r="FMV9" s="85"/>
      <c r="FMW9" s="85"/>
      <c r="FMX9" s="85"/>
      <c r="FMY9" s="85"/>
      <c r="FMZ9" s="85"/>
      <c r="FNA9" s="85"/>
      <c r="FNB9" s="85"/>
      <c r="FNC9" s="85"/>
      <c r="FND9" s="85"/>
      <c r="FNE9" s="85"/>
      <c r="FNF9" s="85"/>
      <c r="FNG9" s="85"/>
      <c r="FNH9" s="85"/>
      <c r="FNI9" s="85"/>
      <c r="FNJ9" s="85"/>
      <c r="FNK9" s="85"/>
      <c r="FNL9" s="85"/>
      <c r="FNM9" s="85"/>
      <c r="FNN9" s="85"/>
      <c r="FNO9" s="85"/>
      <c r="FNP9" s="85"/>
      <c r="FNQ9" s="85"/>
      <c r="FNR9" s="85"/>
      <c r="FNS9" s="85"/>
      <c r="FNT9" s="85"/>
      <c r="FNU9" s="85"/>
      <c r="FNV9" s="85"/>
      <c r="FNW9" s="85"/>
      <c r="FNX9" s="85"/>
      <c r="FNY9" s="85"/>
      <c r="FNZ9" s="85"/>
      <c r="FOA9" s="85"/>
      <c r="FOB9" s="85"/>
      <c r="FOC9" s="85"/>
      <c r="FOD9" s="85"/>
      <c r="FOE9" s="85"/>
      <c r="FOF9" s="85"/>
      <c r="FOG9" s="85"/>
      <c r="FOH9" s="85"/>
      <c r="FOI9" s="85"/>
      <c r="FOJ9" s="85"/>
      <c r="FOK9" s="85"/>
      <c r="FOL9" s="85"/>
      <c r="FOM9" s="85"/>
      <c r="FON9" s="85"/>
      <c r="FOO9" s="85"/>
      <c r="FOP9" s="85"/>
      <c r="FOQ9" s="85"/>
      <c r="FOR9" s="85"/>
      <c r="FOS9" s="85"/>
      <c r="FOT9" s="85"/>
      <c r="FOU9" s="85"/>
      <c r="FOV9" s="85"/>
      <c r="FOW9" s="85"/>
      <c r="FOX9" s="85"/>
      <c r="FOY9" s="85"/>
      <c r="FOZ9" s="85"/>
      <c r="FPA9" s="85"/>
      <c r="FPB9" s="85"/>
      <c r="FPC9" s="85"/>
      <c r="FPD9" s="85"/>
      <c r="FPE9" s="85"/>
      <c r="FPF9" s="85"/>
      <c r="FPG9" s="85"/>
      <c r="FPH9" s="85"/>
      <c r="FPI9" s="85"/>
      <c r="FPJ9" s="85"/>
      <c r="FPK9" s="85"/>
      <c r="FPL9" s="85"/>
      <c r="FPM9" s="85"/>
      <c r="FPN9" s="85"/>
      <c r="FPO9" s="85"/>
      <c r="FPP9" s="85"/>
      <c r="FPQ9" s="85"/>
      <c r="FPR9" s="85"/>
      <c r="FPS9" s="85"/>
      <c r="FPT9" s="85"/>
      <c r="FPU9" s="85"/>
      <c r="FPV9" s="85"/>
      <c r="FPW9" s="85"/>
      <c r="FPX9" s="85"/>
      <c r="FPY9" s="85"/>
      <c r="FPZ9" s="85"/>
      <c r="FQA9" s="85"/>
      <c r="FQB9" s="85"/>
      <c r="FQC9" s="85"/>
      <c r="FQD9" s="85"/>
      <c r="FQE9" s="85"/>
      <c r="FQF9" s="85"/>
      <c r="FQG9" s="85"/>
      <c r="FQH9" s="85"/>
      <c r="FQI9" s="85"/>
      <c r="FQJ9" s="85"/>
      <c r="FQK9" s="85"/>
      <c r="FQL9" s="85"/>
      <c r="FQM9" s="85"/>
      <c r="FQN9" s="85"/>
      <c r="FQO9" s="85"/>
      <c r="FQP9" s="85"/>
      <c r="FQQ9" s="85"/>
      <c r="FQR9" s="85"/>
      <c r="FQS9" s="85"/>
      <c r="FQT9" s="85"/>
      <c r="FQU9" s="85"/>
      <c r="FQV9" s="85"/>
      <c r="FQW9" s="85"/>
      <c r="FQX9" s="85"/>
      <c r="FQY9" s="85"/>
      <c r="FQZ9" s="85"/>
      <c r="FRA9" s="85"/>
      <c r="FRB9" s="85"/>
      <c r="FRC9" s="85"/>
      <c r="FRD9" s="85"/>
      <c r="FRE9" s="85"/>
      <c r="FRF9" s="85"/>
      <c r="FRG9" s="85"/>
      <c r="FRH9" s="85"/>
      <c r="FRI9" s="85"/>
      <c r="FRJ9" s="85"/>
      <c r="FRK9" s="85"/>
      <c r="FRL9" s="85"/>
      <c r="FRM9" s="85"/>
      <c r="FRN9" s="85"/>
      <c r="FRO9" s="85"/>
      <c r="FRP9" s="85"/>
      <c r="FRQ9" s="85"/>
      <c r="FRR9" s="85"/>
      <c r="FRS9" s="85"/>
      <c r="FRT9" s="85"/>
      <c r="FRU9" s="85"/>
      <c r="FRV9" s="85"/>
      <c r="FRW9" s="85"/>
      <c r="FRX9" s="85"/>
      <c r="FRY9" s="85"/>
      <c r="FRZ9" s="85"/>
      <c r="FSA9" s="85"/>
      <c r="FSB9" s="85"/>
      <c r="FSC9" s="85"/>
      <c r="FSD9" s="85"/>
      <c r="FSE9" s="85"/>
      <c r="FSF9" s="85"/>
      <c r="FSG9" s="85"/>
      <c r="FSH9" s="85"/>
      <c r="FSI9" s="85"/>
      <c r="FSJ9" s="85"/>
      <c r="FSK9" s="85"/>
      <c r="FSL9" s="85"/>
      <c r="FSM9" s="85"/>
      <c r="FSN9" s="85"/>
      <c r="FSO9" s="85"/>
      <c r="FSP9" s="85"/>
      <c r="FSQ9" s="85"/>
      <c r="FSR9" s="85"/>
      <c r="FSS9" s="85"/>
      <c r="FST9" s="85"/>
      <c r="FSU9" s="85"/>
      <c r="FSV9" s="85"/>
      <c r="FSW9" s="85"/>
      <c r="FSX9" s="85"/>
      <c r="FSY9" s="85"/>
      <c r="FSZ9" s="85"/>
      <c r="FTA9" s="85"/>
      <c r="FTB9" s="85"/>
      <c r="FTC9" s="85"/>
      <c r="FTD9" s="85"/>
      <c r="FTE9" s="85"/>
      <c r="FTF9" s="85"/>
      <c r="FTG9" s="85"/>
      <c r="FTH9" s="85"/>
      <c r="FTI9" s="85"/>
      <c r="FTJ9" s="85"/>
      <c r="FTK9" s="85"/>
      <c r="FTL9" s="85"/>
      <c r="FTM9" s="85"/>
      <c r="FTN9" s="85"/>
      <c r="FTO9" s="85"/>
      <c r="FTP9" s="85"/>
      <c r="FTQ9" s="85"/>
      <c r="FTR9" s="85"/>
      <c r="FTS9" s="85"/>
      <c r="FTT9" s="85"/>
      <c r="FTU9" s="85"/>
      <c r="FTV9" s="85"/>
      <c r="FTW9" s="85"/>
      <c r="FTX9" s="85"/>
      <c r="FTY9" s="85"/>
      <c r="FTZ9" s="85"/>
      <c r="FUA9" s="85"/>
      <c r="FUB9" s="85"/>
      <c r="FUC9" s="85"/>
      <c r="FUD9" s="85"/>
      <c r="FUE9" s="85"/>
      <c r="FUF9" s="85"/>
      <c r="FUG9" s="85"/>
      <c r="FUH9" s="85"/>
      <c r="FUI9" s="85"/>
      <c r="FUJ9" s="85"/>
      <c r="FUK9" s="85"/>
      <c r="FUL9" s="85"/>
      <c r="FUM9" s="85"/>
      <c r="FUN9" s="85"/>
      <c r="FUO9" s="85"/>
      <c r="FUP9" s="85"/>
      <c r="FUQ9" s="85"/>
      <c r="FUR9" s="85"/>
      <c r="FUS9" s="85"/>
      <c r="FUT9" s="85"/>
      <c r="FUU9" s="85"/>
      <c r="FUV9" s="85"/>
      <c r="FUW9" s="85"/>
      <c r="FUX9" s="85"/>
      <c r="FUY9" s="85"/>
      <c r="FUZ9" s="85"/>
      <c r="FVA9" s="85"/>
      <c r="FVB9" s="85"/>
      <c r="FVC9" s="85"/>
      <c r="FVD9" s="85"/>
      <c r="FVE9" s="85"/>
      <c r="FVF9" s="85"/>
      <c r="FVG9" s="85"/>
      <c r="FVH9" s="85"/>
      <c r="FVI9" s="85"/>
      <c r="FVJ9" s="85"/>
      <c r="FVK9" s="85"/>
      <c r="FVL9" s="85"/>
      <c r="FVM9" s="85"/>
      <c r="FVN9" s="85"/>
      <c r="FVO9" s="85"/>
      <c r="FVP9" s="85"/>
      <c r="FVQ9" s="85"/>
      <c r="FVR9" s="85"/>
      <c r="FVS9" s="85"/>
      <c r="FVT9" s="85"/>
      <c r="FVU9" s="85"/>
      <c r="FVV9" s="85"/>
      <c r="FVW9" s="85"/>
      <c r="FVX9" s="85"/>
      <c r="FVY9" s="85"/>
      <c r="FVZ9" s="85"/>
      <c r="FWA9" s="85"/>
      <c r="FWB9" s="85"/>
      <c r="FWC9" s="85"/>
      <c r="FWD9" s="85"/>
      <c r="FWE9" s="85"/>
      <c r="FWF9" s="85"/>
      <c r="FWG9" s="85"/>
      <c r="FWH9" s="85"/>
      <c r="FWI9" s="85"/>
      <c r="FWJ9" s="85"/>
      <c r="FWK9" s="85"/>
      <c r="FWL9" s="85"/>
      <c r="FWM9" s="85"/>
      <c r="FWN9" s="85"/>
      <c r="FWO9" s="85"/>
      <c r="FWP9" s="85"/>
      <c r="FWQ9" s="85"/>
      <c r="FWR9" s="85"/>
      <c r="FWS9" s="85"/>
      <c r="FWT9" s="85"/>
      <c r="FWU9" s="85"/>
      <c r="FWV9" s="85"/>
      <c r="FWW9" s="85"/>
      <c r="FWX9" s="85"/>
      <c r="FWY9" s="85"/>
      <c r="FWZ9" s="85"/>
      <c r="FXA9" s="85"/>
      <c r="FXB9" s="85"/>
      <c r="FXC9" s="85"/>
      <c r="FXD9" s="85"/>
      <c r="FXE9" s="85"/>
      <c r="FXF9" s="85"/>
      <c r="FXG9" s="85"/>
      <c r="FXH9" s="85"/>
      <c r="FXI9" s="85"/>
      <c r="FXJ9" s="85"/>
      <c r="FXK9" s="85"/>
      <c r="FXL9" s="85"/>
      <c r="FXM9" s="85"/>
      <c r="FXN9" s="85"/>
      <c r="FXO9" s="85"/>
      <c r="FXP9" s="85"/>
      <c r="FXQ9" s="85"/>
      <c r="FXR9" s="85"/>
      <c r="FXS9" s="85"/>
      <c r="FXT9" s="85"/>
      <c r="FXU9" s="85"/>
      <c r="FXV9" s="85"/>
      <c r="FXW9" s="85"/>
      <c r="FXX9" s="85"/>
      <c r="FXY9" s="85"/>
      <c r="FXZ9" s="85"/>
      <c r="FYA9" s="85"/>
      <c r="FYB9" s="85"/>
      <c r="FYC9" s="85"/>
      <c r="FYD9" s="85"/>
      <c r="FYE9" s="85"/>
      <c r="FYF9" s="85"/>
      <c r="FYG9" s="85"/>
      <c r="FYH9" s="85"/>
      <c r="FYI9" s="85"/>
      <c r="FYJ9" s="85"/>
      <c r="FYK9" s="85"/>
      <c r="FYL9" s="85"/>
      <c r="FYM9" s="85"/>
      <c r="FYN9" s="85"/>
      <c r="FYO9" s="85"/>
      <c r="FYP9" s="85"/>
      <c r="FYQ9" s="85"/>
      <c r="FYR9" s="85"/>
      <c r="FYS9" s="85"/>
      <c r="FYT9" s="85"/>
      <c r="FYU9" s="85"/>
      <c r="FYV9" s="85"/>
      <c r="FYW9" s="85"/>
      <c r="FYX9" s="85"/>
      <c r="FYY9" s="85"/>
      <c r="FYZ9" s="85"/>
      <c r="FZA9" s="85"/>
      <c r="FZB9" s="85"/>
      <c r="FZC9" s="85"/>
      <c r="FZD9" s="85"/>
      <c r="FZE9" s="85"/>
      <c r="FZF9" s="85"/>
      <c r="FZG9" s="85"/>
      <c r="FZH9" s="85"/>
      <c r="FZI9" s="85"/>
      <c r="FZJ9" s="85"/>
      <c r="FZK9" s="85"/>
      <c r="FZL9" s="85"/>
      <c r="FZM9" s="85"/>
      <c r="FZN9" s="85"/>
      <c r="FZO9" s="85"/>
      <c r="FZP9" s="85"/>
      <c r="FZQ9" s="85"/>
      <c r="FZR9" s="85"/>
      <c r="FZS9" s="85"/>
      <c r="FZT9" s="85"/>
      <c r="FZU9" s="85"/>
      <c r="FZV9" s="85"/>
      <c r="FZW9" s="85"/>
      <c r="FZX9" s="85"/>
      <c r="FZY9" s="85"/>
      <c r="FZZ9" s="85"/>
      <c r="GAA9" s="85"/>
      <c r="GAB9" s="85"/>
      <c r="GAC9" s="85"/>
      <c r="GAD9" s="85"/>
      <c r="GAE9" s="85"/>
      <c r="GAF9" s="85"/>
      <c r="GAG9" s="85"/>
      <c r="GAH9" s="85"/>
      <c r="GAI9" s="85"/>
      <c r="GAJ9" s="85"/>
      <c r="GAK9" s="85"/>
      <c r="GAL9" s="85"/>
      <c r="GAM9" s="85"/>
      <c r="GAN9" s="85"/>
      <c r="GAO9" s="85"/>
      <c r="GAP9" s="85"/>
      <c r="GAQ9" s="85"/>
      <c r="GAR9" s="85"/>
      <c r="GAS9" s="85"/>
      <c r="GAT9" s="85"/>
      <c r="GAU9" s="85"/>
      <c r="GAV9" s="85"/>
      <c r="GAW9" s="85"/>
      <c r="GAX9" s="85"/>
      <c r="GAY9" s="85"/>
      <c r="GAZ9" s="85"/>
      <c r="GBA9" s="85"/>
      <c r="GBB9" s="85"/>
      <c r="GBC9" s="85"/>
      <c r="GBD9" s="85"/>
      <c r="GBE9" s="85"/>
      <c r="GBF9" s="85"/>
      <c r="GBG9" s="85"/>
      <c r="GBH9" s="85"/>
      <c r="GBI9" s="85"/>
      <c r="GBJ9" s="85"/>
      <c r="GBK9" s="85"/>
      <c r="GBL9" s="85"/>
      <c r="GBM9" s="85"/>
      <c r="GBN9" s="85"/>
      <c r="GBO9" s="85"/>
      <c r="GBP9" s="85"/>
      <c r="GBQ9" s="85"/>
      <c r="GBR9" s="85"/>
      <c r="GBS9" s="85"/>
      <c r="GBT9" s="85"/>
      <c r="GBU9" s="85"/>
      <c r="GBV9" s="85"/>
      <c r="GBW9" s="85"/>
      <c r="GBX9" s="85"/>
      <c r="GBY9" s="85"/>
      <c r="GBZ9" s="85"/>
      <c r="GCA9" s="85"/>
      <c r="GCB9" s="85"/>
      <c r="GCC9" s="85"/>
      <c r="GCD9" s="85"/>
      <c r="GCE9" s="85"/>
      <c r="GCF9" s="85"/>
      <c r="GCG9" s="85"/>
      <c r="GCH9" s="85"/>
      <c r="GCI9" s="85"/>
      <c r="GCJ9" s="85"/>
      <c r="GCK9" s="85"/>
      <c r="GCL9" s="85"/>
      <c r="GCM9" s="85"/>
      <c r="GCN9" s="85"/>
      <c r="GCO9" s="85"/>
      <c r="GCP9" s="85"/>
      <c r="GCQ9" s="85"/>
      <c r="GCR9" s="85"/>
      <c r="GCS9" s="85"/>
      <c r="GCT9" s="85"/>
      <c r="GCU9" s="85"/>
      <c r="GCV9" s="85"/>
      <c r="GCW9" s="85"/>
      <c r="GCX9" s="85"/>
      <c r="GCY9" s="85"/>
      <c r="GCZ9" s="85"/>
      <c r="GDA9" s="85"/>
      <c r="GDB9" s="85"/>
      <c r="GDC9" s="85"/>
      <c r="GDD9" s="85"/>
      <c r="GDE9" s="85"/>
      <c r="GDF9" s="85"/>
      <c r="GDG9" s="85"/>
      <c r="GDH9" s="85"/>
      <c r="GDI9" s="85"/>
      <c r="GDJ9" s="85"/>
      <c r="GDK9" s="85"/>
      <c r="GDL9" s="85"/>
      <c r="GDM9" s="85"/>
      <c r="GDN9" s="85"/>
      <c r="GDO9" s="85"/>
      <c r="GDP9" s="85"/>
      <c r="GDQ9" s="85"/>
      <c r="GDR9" s="85"/>
      <c r="GDS9" s="85"/>
      <c r="GDT9" s="85"/>
      <c r="GDU9" s="85"/>
      <c r="GDV9" s="85"/>
      <c r="GDW9" s="85"/>
      <c r="GDX9" s="85"/>
      <c r="GDY9" s="85"/>
      <c r="GDZ9" s="85"/>
      <c r="GEA9" s="85"/>
      <c r="GEB9" s="85"/>
      <c r="GEC9" s="85"/>
      <c r="GED9" s="85"/>
      <c r="GEE9" s="85"/>
      <c r="GEF9" s="85"/>
      <c r="GEG9" s="85"/>
      <c r="GEH9" s="85"/>
      <c r="GEI9" s="85"/>
      <c r="GEJ9" s="85"/>
      <c r="GEK9" s="85"/>
      <c r="GEL9" s="85"/>
      <c r="GEM9" s="85"/>
      <c r="GEN9" s="85"/>
      <c r="GEO9" s="85"/>
      <c r="GEP9" s="85"/>
      <c r="GEQ9" s="85"/>
      <c r="GER9" s="85"/>
      <c r="GES9" s="85"/>
      <c r="GET9" s="85"/>
      <c r="GEU9" s="85"/>
      <c r="GEV9" s="85"/>
      <c r="GEW9" s="85"/>
      <c r="GEX9" s="85"/>
      <c r="GEY9" s="85"/>
      <c r="GEZ9" s="85"/>
      <c r="GFA9" s="85"/>
      <c r="GFB9" s="85"/>
      <c r="GFC9" s="85"/>
      <c r="GFD9" s="85"/>
      <c r="GFE9" s="85"/>
      <c r="GFF9" s="85"/>
      <c r="GFG9" s="85"/>
      <c r="GFH9" s="85"/>
      <c r="GFI9" s="85"/>
      <c r="GFJ9" s="85"/>
      <c r="GFK9" s="85"/>
      <c r="GFL9" s="85"/>
      <c r="GFM9" s="85"/>
      <c r="GFN9" s="85"/>
      <c r="GFO9" s="85"/>
      <c r="GFP9" s="85"/>
      <c r="GFQ9" s="85"/>
      <c r="GFR9" s="85"/>
      <c r="GFS9" s="85"/>
      <c r="GFT9" s="85"/>
      <c r="GFU9" s="85"/>
      <c r="GFV9" s="85"/>
      <c r="GFW9" s="85"/>
      <c r="GFX9" s="85"/>
      <c r="GFY9" s="85"/>
      <c r="GFZ9" s="85"/>
      <c r="GGA9" s="85"/>
      <c r="GGB9" s="85"/>
      <c r="GGC9" s="85"/>
      <c r="GGD9" s="85"/>
      <c r="GGE9" s="85"/>
      <c r="GGF9" s="85"/>
      <c r="GGG9" s="85"/>
      <c r="GGH9" s="85"/>
      <c r="GGI9" s="85"/>
      <c r="GGJ9" s="85"/>
      <c r="GGK9" s="85"/>
      <c r="GGL9" s="85"/>
      <c r="GGM9" s="85"/>
      <c r="GGN9" s="85"/>
      <c r="GGO9" s="85"/>
      <c r="GGP9" s="85"/>
      <c r="GGQ9" s="85"/>
      <c r="GGR9" s="85"/>
      <c r="GGS9" s="85"/>
      <c r="GGT9" s="85"/>
      <c r="GGU9" s="85"/>
      <c r="GGV9" s="85"/>
      <c r="GGW9" s="85"/>
      <c r="GGX9" s="85"/>
      <c r="GGY9" s="85"/>
      <c r="GGZ9" s="85"/>
      <c r="GHA9" s="85"/>
      <c r="GHB9" s="85"/>
      <c r="GHC9" s="85"/>
      <c r="GHD9" s="85"/>
      <c r="GHE9" s="85"/>
      <c r="GHF9" s="85"/>
      <c r="GHG9" s="85"/>
      <c r="GHH9" s="85"/>
      <c r="GHI9" s="85"/>
      <c r="GHJ9" s="85"/>
      <c r="GHK9" s="85"/>
      <c r="GHL9" s="85"/>
      <c r="GHM9" s="85"/>
      <c r="GHN9" s="85"/>
      <c r="GHO9" s="85"/>
      <c r="GHP9" s="85"/>
      <c r="GHQ9" s="85"/>
      <c r="GHR9" s="85"/>
      <c r="GHS9" s="85"/>
      <c r="GHT9" s="85"/>
      <c r="GHU9" s="85"/>
      <c r="GHV9" s="85"/>
      <c r="GHW9" s="85"/>
      <c r="GHX9" s="85"/>
      <c r="GHY9" s="85"/>
      <c r="GHZ9" s="85"/>
      <c r="GIA9" s="85"/>
      <c r="GIB9" s="85"/>
      <c r="GIC9" s="85"/>
      <c r="GID9" s="85"/>
      <c r="GIE9" s="85"/>
      <c r="GIF9" s="85"/>
      <c r="GIG9" s="85"/>
      <c r="GIH9" s="85"/>
      <c r="GII9" s="85"/>
      <c r="GIJ9" s="85"/>
      <c r="GIK9" s="85"/>
      <c r="GIL9" s="85"/>
      <c r="GIM9" s="85"/>
      <c r="GIN9" s="85"/>
      <c r="GIO9" s="85"/>
      <c r="GIP9" s="85"/>
      <c r="GIQ9" s="85"/>
      <c r="GIR9" s="85"/>
      <c r="GIS9" s="85"/>
      <c r="GIT9" s="85"/>
      <c r="GIU9" s="85"/>
      <c r="GIV9" s="85"/>
      <c r="GIW9" s="85"/>
      <c r="GIX9" s="85"/>
      <c r="GIY9" s="85"/>
      <c r="GIZ9" s="85"/>
      <c r="GJA9" s="85"/>
      <c r="GJB9" s="85"/>
      <c r="GJC9" s="85"/>
      <c r="GJD9" s="85"/>
      <c r="GJE9" s="85"/>
      <c r="GJF9" s="85"/>
      <c r="GJG9" s="85"/>
      <c r="GJH9" s="85"/>
      <c r="GJI9" s="85"/>
      <c r="GJJ9" s="85"/>
      <c r="GJK9" s="85"/>
      <c r="GJL9" s="85"/>
      <c r="GJM9" s="85"/>
      <c r="GJN9" s="85"/>
      <c r="GJO9" s="85"/>
      <c r="GJP9" s="85"/>
      <c r="GJQ9" s="85"/>
      <c r="GJR9" s="85"/>
      <c r="GJS9" s="85"/>
      <c r="GJT9" s="85"/>
      <c r="GJU9" s="85"/>
      <c r="GJV9" s="85"/>
      <c r="GJW9" s="85"/>
      <c r="GJX9" s="85"/>
      <c r="GJY9" s="85"/>
      <c r="GJZ9" s="85"/>
      <c r="GKA9" s="85"/>
      <c r="GKB9" s="85"/>
      <c r="GKC9" s="85"/>
      <c r="GKD9" s="85"/>
      <c r="GKE9" s="85"/>
      <c r="GKF9" s="85"/>
      <c r="GKG9" s="85"/>
      <c r="GKH9" s="85"/>
      <c r="GKI9" s="85"/>
      <c r="GKJ9" s="85"/>
      <c r="GKK9" s="85"/>
      <c r="GKL9" s="85"/>
      <c r="GKM9" s="85"/>
      <c r="GKN9" s="85"/>
      <c r="GKO9" s="85"/>
      <c r="GKP9" s="85"/>
      <c r="GKQ9" s="85"/>
      <c r="GKR9" s="85"/>
      <c r="GKS9" s="85"/>
      <c r="GKT9" s="85"/>
      <c r="GKU9" s="85"/>
      <c r="GKV9" s="85"/>
      <c r="GKW9" s="85"/>
      <c r="GKX9" s="85"/>
      <c r="GKY9" s="85"/>
      <c r="GKZ9" s="85"/>
      <c r="GLA9" s="85"/>
      <c r="GLB9" s="85"/>
      <c r="GLC9" s="85"/>
      <c r="GLD9" s="85"/>
      <c r="GLE9" s="85"/>
      <c r="GLF9" s="85"/>
      <c r="GLG9" s="85"/>
      <c r="GLH9" s="85"/>
      <c r="GLI9" s="85"/>
      <c r="GLJ9" s="85"/>
      <c r="GLK9" s="85"/>
      <c r="GLL9" s="85"/>
      <c r="GLM9" s="85"/>
      <c r="GLN9" s="85"/>
      <c r="GLO9" s="85"/>
      <c r="GLP9" s="85"/>
      <c r="GLQ9" s="85"/>
      <c r="GLR9" s="85"/>
      <c r="GLS9" s="85"/>
      <c r="GLT9" s="85"/>
      <c r="GLU9" s="85"/>
      <c r="GLV9" s="85"/>
      <c r="GLW9" s="85"/>
      <c r="GLX9" s="85"/>
      <c r="GLY9" s="85"/>
      <c r="GLZ9" s="85"/>
      <c r="GMA9" s="85"/>
      <c r="GMB9" s="85"/>
      <c r="GMC9" s="85"/>
      <c r="GMD9" s="85"/>
      <c r="GME9" s="85"/>
      <c r="GMF9" s="85"/>
      <c r="GMG9" s="85"/>
      <c r="GMH9" s="85"/>
      <c r="GMI9" s="85"/>
      <c r="GMJ9" s="85"/>
      <c r="GMK9" s="85"/>
      <c r="GML9" s="85"/>
      <c r="GMM9" s="85"/>
      <c r="GMN9" s="85"/>
      <c r="GMO9" s="85"/>
      <c r="GMP9" s="85"/>
      <c r="GMQ9" s="85"/>
      <c r="GMR9" s="85"/>
      <c r="GMS9" s="85"/>
      <c r="GMT9" s="85"/>
      <c r="GMU9" s="85"/>
      <c r="GMV9" s="85"/>
      <c r="GMW9" s="85"/>
      <c r="GMX9" s="85"/>
      <c r="GMY9" s="85"/>
      <c r="GMZ9" s="85"/>
      <c r="GNA9" s="85"/>
      <c r="GNB9" s="85"/>
      <c r="GNC9" s="85"/>
      <c r="GND9" s="85"/>
      <c r="GNE9" s="85"/>
      <c r="GNF9" s="85"/>
      <c r="GNG9" s="85"/>
      <c r="GNH9" s="85"/>
      <c r="GNI9" s="85"/>
      <c r="GNJ9" s="85"/>
      <c r="GNK9" s="85"/>
      <c r="GNL9" s="85"/>
      <c r="GNM9" s="85"/>
      <c r="GNN9" s="85"/>
      <c r="GNO9" s="85"/>
      <c r="GNP9" s="85"/>
      <c r="GNQ9" s="85"/>
      <c r="GNR9" s="85"/>
      <c r="GNS9" s="85"/>
      <c r="GNT9" s="85"/>
      <c r="GNU9" s="85"/>
      <c r="GNV9" s="85"/>
      <c r="GNW9" s="85"/>
      <c r="GNX9" s="85"/>
      <c r="GNY9" s="85"/>
      <c r="GNZ9" s="85"/>
      <c r="GOA9" s="85"/>
      <c r="GOB9" s="85"/>
      <c r="GOC9" s="85"/>
      <c r="GOD9" s="85"/>
      <c r="GOE9" s="85"/>
      <c r="GOF9" s="85"/>
      <c r="GOG9" s="85"/>
      <c r="GOH9" s="85"/>
      <c r="GOI9" s="85"/>
      <c r="GOJ9" s="85"/>
      <c r="GOK9" s="85"/>
      <c r="GOL9" s="85"/>
      <c r="GOM9" s="85"/>
      <c r="GON9" s="85"/>
      <c r="GOO9" s="85"/>
      <c r="GOP9" s="85"/>
      <c r="GOQ9" s="85"/>
      <c r="GOR9" s="85"/>
      <c r="GOS9" s="85"/>
      <c r="GOT9" s="85"/>
      <c r="GOU9" s="85"/>
      <c r="GOV9" s="85"/>
      <c r="GOW9" s="85"/>
      <c r="GOX9" s="85"/>
      <c r="GOY9" s="85"/>
      <c r="GOZ9" s="85"/>
      <c r="GPA9" s="85"/>
      <c r="GPB9" s="85"/>
      <c r="GPC9" s="85"/>
      <c r="GPD9" s="85"/>
      <c r="GPE9" s="85"/>
      <c r="GPF9" s="85"/>
      <c r="GPG9" s="85"/>
      <c r="GPH9" s="85"/>
      <c r="GPI9" s="85"/>
      <c r="GPJ9" s="85"/>
      <c r="GPK9" s="85"/>
      <c r="GPL9" s="85"/>
      <c r="GPM9" s="85"/>
      <c r="GPN9" s="85"/>
      <c r="GPO9" s="85"/>
      <c r="GPP9" s="85"/>
      <c r="GPQ9" s="85"/>
      <c r="GPR9" s="85"/>
      <c r="GPS9" s="85"/>
      <c r="GPT9" s="85"/>
      <c r="GPU9" s="85"/>
      <c r="GPV9" s="85"/>
      <c r="GPW9" s="85"/>
      <c r="GPX9" s="85"/>
      <c r="GPY9" s="85"/>
      <c r="GPZ9" s="85"/>
      <c r="GQA9" s="85"/>
      <c r="GQB9" s="85"/>
      <c r="GQC9" s="85"/>
      <c r="GQD9" s="85"/>
      <c r="GQE9" s="85"/>
      <c r="GQF9" s="85"/>
      <c r="GQG9" s="85"/>
      <c r="GQH9" s="85"/>
      <c r="GQI9" s="85"/>
      <c r="GQJ9" s="85"/>
      <c r="GQK9" s="85"/>
      <c r="GQL9" s="85"/>
      <c r="GQM9" s="85"/>
      <c r="GQN9" s="85"/>
      <c r="GQO9" s="85"/>
      <c r="GQP9" s="85"/>
      <c r="GQQ9" s="85"/>
      <c r="GQR9" s="85"/>
      <c r="GQS9" s="85"/>
      <c r="GQT9" s="85"/>
      <c r="GQU9" s="85"/>
      <c r="GQV9" s="85"/>
      <c r="GQW9" s="85"/>
      <c r="GQX9" s="85"/>
      <c r="GQY9" s="85"/>
      <c r="GQZ9" s="85"/>
      <c r="GRA9" s="85"/>
      <c r="GRB9" s="85"/>
      <c r="GRC9" s="85"/>
      <c r="GRD9" s="85"/>
      <c r="GRE9" s="85"/>
      <c r="GRF9" s="85"/>
      <c r="GRG9" s="85"/>
      <c r="GRH9" s="85"/>
      <c r="GRI9" s="85"/>
      <c r="GRJ9" s="85"/>
      <c r="GRK9" s="85"/>
      <c r="GRL9" s="85"/>
      <c r="GRM9" s="85"/>
      <c r="GRN9" s="85"/>
      <c r="GRO9" s="85"/>
      <c r="GRP9" s="85"/>
      <c r="GRQ9" s="85"/>
      <c r="GRR9" s="85"/>
      <c r="GRS9" s="85"/>
      <c r="GRT9" s="85"/>
      <c r="GRU9" s="85"/>
      <c r="GRV9" s="85"/>
      <c r="GRW9" s="85"/>
      <c r="GRX9" s="85"/>
      <c r="GRY9" s="85"/>
      <c r="GRZ9" s="85"/>
      <c r="GSA9" s="85"/>
      <c r="GSB9" s="85"/>
      <c r="GSC9" s="85"/>
      <c r="GSD9" s="85"/>
      <c r="GSE9" s="85"/>
      <c r="GSF9" s="85"/>
      <c r="GSG9" s="85"/>
      <c r="GSH9" s="85"/>
      <c r="GSI9" s="85"/>
      <c r="GSJ9" s="85"/>
      <c r="GSK9" s="85"/>
      <c r="GSL9" s="85"/>
      <c r="GSM9" s="85"/>
      <c r="GSN9" s="85"/>
      <c r="GSO9" s="85"/>
      <c r="GSP9" s="85"/>
      <c r="GSQ9" s="85"/>
      <c r="GSR9" s="85"/>
      <c r="GSS9" s="85"/>
      <c r="GST9" s="85"/>
      <c r="GSU9" s="85"/>
      <c r="GSV9" s="85"/>
      <c r="GSW9" s="85"/>
      <c r="GSX9" s="85"/>
      <c r="GSY9" s="85"/>
      <c r="GSZ9" s="85"/>
      <c r="GTA9" s="85"/>
      <c r="GTB9" s="85"/>
      <c r="GTC9" s="85"/>
      <c r="GTD9" s="85"/>
      <c r="GTE9" s="85"/>
      <c r="GTF9" s="85"/>
      <c r="GTG9" s="85"/>
      <c r="GTH9" s="85"/>
      <c r="GTI9" s="85"/>
      <c r="GTJ9" s="85"/>
      <c r="GTK9" s="85"/>
      <c r="GTL9" s="85"/>
      <c r="GTM9" s="85"/>
      <c r="GTN9" s="85"/>
      <c r="GTO9" s="85"/>
      <c r="GTP9" s="85"/>
      <c r="GTQ9" s="85"/>
      <c r="GTR9" s="85"/>
      <c r="GTS9" s="85"/>
      <c r="GTT9" s="85"/>
      <c r="GTU9" s="85"/>
      <c r="GTV9" s="85"/>
      <c r="GTW9" s="85"/>
      <c r="GTX9" s="85"/>
      <c r="GTY9" s="85"/>
      <c r="GTZ9" s="85"/>
      <c r="GUA9" s="85"/>
      <c r="GUB9" s="85"/>
      <c r="GUC9" s="85"/>
      <c r="GUD9" s="85"/>
      <c r="GUE9" s="85"/>
      <c r="GUF9" s="85"/>
      <c r="GUG9" s="85"/>
      <c r="GUH9" s="85"/>
      <c r="GUI9" s="85"/>
      <c r="GUJ9" s="85"/>
      <c r="GUK9" s="85"/>
      <c r="GUL9" s="85"/>
      <c r="GUM9" s="85"/>
      <c r="GUN9" s="85"/>
      <c r="GUO9" s="85"/>
      <c r="GUP9" s="85"/>
      <c r="GUQ9" s="85"/>
      <c r="GUR9" s="85"/>
      <c r="GUS9" s="85"/>
      <c r="GUT9" s="85"/>
      <c r="GUU9" s="85"/>
      <c r="GUV9" s="85"/>
      <c r="GUW9" s="85"/>
      <c r="GUX9" s="85"/>
      <c r="GUY9" s="85"/>
      <c r="GUZ9" s="85"/>
      <c r="GVA9" s="85"/>
      <c r="GVB9" s="85"/>
      <c r="GVC9" s="85"/>
      <c r="GVD9" s="85"/>
      <c r="GVE9" s="85"/>
      <c r="GVF9" s="85"/>
      <c r="GVG9" s="85"/>
      <c r="GVH9" s="85"/>
      <c r="GVI9" s="85"/>
      <c r="GVJ9" s="85"/>
      <c r="GVK9" s="85"/>
      <c r="GVL9" s="85"/>
      <c r="GVM9" s="85"/>
      <c r="GVN9" s="85"/>
      <c r="GVO9" s="85"/>
      <c r="GVP9" s="85"/>
      <c r="GVQ9" s="85"/>
      <c r="GVR9" s="85"/>
      <c r="GVS9" s="85"/>
      <c r="GVT9" s="85"/>
      <c r="GVU9" s="85"/>
      <c r="GVV9" s="85"/>
      <c r="GVW9" s="85"/>
      <c r="GVX9" s="85"/>
      <c r="GVY9" s="85"/>
      <c r="GVZ9" s="85"/>
      <c r="GWA9" s="85"/>
      <c r="GWB9" s="85"/>
      <c r="GWC9" s="85"/>
      <c r="GWD9" s="85"/>
      <c r="GWE9" s="85"/>
      <c r="GWF9" s="85"/>
      <c r="GWG9" s="85"/>
      <c r="GWH9" s="85"/>
      <c r="GWI9" s="85"/>
      <c r="GWJ9" s="85"/>
      <c r="GWK9" s="85"/>
      <c r="GWL9" s="85"/>
      <c r="GWM9" s="85"/>
      <c r="GWN9" s="85"/>
      <c r="GWO9" s="85"/>
      <c r="GWP9" s="85"/>
      <c r="GWQ9" s="85"/>
      <c r="GWR9" s="85"/>
      <c r="GWS9" s="85"/>
      <c r="GWT9" s="85"/>
      <c r="GWU9" s="85"/>
      <c r="GWV9" s="85"/>
      <c r="GWW9" s="85"/>
      <c r="GWX9" s="85"/>
      <c r="GWY9" s="85"/>
      <c r="GWZ9" s="85"/>
      <c r="GXA9" s="85"/>
      <c r="GXB9" s="85"/>
      <c r="GXC9" s="85"/>
      <c r="GXD9" s="85"/>
      <c r="GXE9" s="85"/>
      <c r="GXF9" s="85"/>
      <c r="GXG9" s="85"/>
      <c r="GXH9" s="85"/>
      <c r="GXI9" s="85"/>
      <c r="GXJ9" s="85"/>
      <c r="GXK9" s="85"/>
      <c r="GXL9" s="85"/>
      <c r="GXM9" s="85"/>
      <c r="GXN9" s="85"/>
      <c r="GXO9" s="85"/>
      <c r="GXP9" s="85"/>
      <c r="GXQ9" s="85"/>
      <c r="GXR9" s="85"/>
      <c r="GXS9" s="85"/>
      <c r="GXT9" s="85"/>
      <c r="GXU9" s="85"/>
      <c r="GXV9" s="85"/>
      <c r="GXW9" s="85"/>
      <c r="GXX9" s="85"/>
      <c r="GXY9" s="85"/>
      <c r="GXZ9" s="85"/>
      <c r="GYA9" s="85"/>
      <c r="GYB9" s="85"/>
      <c r="GYC9" s="85"/>
      <c r="GYD9" s="85"/>
      <c r="GYE9" s="85"/>
      <c r="GYF9" s="85"/>
      <c r="GYG9" s="85"/>
      <c r="GYH9" s="85"/>
      <c r="GYI9" s="85"/>
      <c r="GYJ9" s="85"/>
      <c r="GYK9" s="85"/>
      <c r="GYL9" s="85"/>
      <c r="GYM9" s="85"/>
      <c r="GYN9" s="85"/>
      <c r="GYO9" s="85"/>
      <c r="GYP9" s="85"/>
      <c r="GYQ9" s="85"/>
      <c r="GYR9" s="85"/>
      <c r="GYS9" s="85"/>
      <c r="GYT9" s="85"/>
      <c r="GYU9" s="85"/>
      <c r="GYV9" s="85"/>
      <c r="GYW9" s="85"/>
      <c r="GYX9" s="85"/>
      <c r="GYY9" s="85"/>
      <c r="GYZ9" s="85"/>
      <c r="GZA9" s="85"/>
      <c r="GZB9" s="85"/>
      <c r="GZC9" s="85"/>
      <c r="GZD9" s="85"/>
      <c r="GZE9" s="85"/>
      <c r="GZF9" s="85"/>
      <c r="GZG9" s="85"/>
      <c r="GZH9" s="85"/>
      <c r="GZI9" s="85"/>
      <c r="GZJ9" s="85"/>
      <c r="GZK9" s="85"/>
      <c r="GZL9" s="85"/>
      <c r="GZM9" s="85"/>
      <c r="GZN9" s="85"/>
      <c r="GZO9" s="85"/>
      <c r="GZP9" s="85"/>
      <c r="GZQ9" s="85"/>
      <c r="GZR9" s="85"/>
      <c r="GZS9" s="85"/>
      <c r="GZT9" s="85"/>
      <c r="GZU9" s="85"/>
      <c r="GZV9" s="85"/>
      <c r="GZW9" s="85"/>
      <c r="GZX9" s="85"/>
      <c r="GZY9" s="85"/>
      <c r="GZZ9" s="85"/>
      <c r="HAA9" s="85"/>
      <c r="HAB9" s="85"/>
      <c r="HAC9" s="85"/>
      <c r="HAD9" s="85"/>
      <c r="HAE9" s="85"/>
      <c r="HAF9" s="85"/>
      <c r="HAG9" s="85"/>
      <c r="HAH9" s="85"/>
      <c r="HAI9" s="85"/>
      <c r="HAJ9" s="85"/>
      <c r="HAK9" s="85"/>
      <c r="HAL9" s="85"/>
      <c r="HAM9" s="85"/>
      <c r="HAN9" s="85"/>
      <c r="HAO9" s="85"/>
      <c r="HAP9" s="85"/>
      <c r="HAQ9" s="85"/>
      <c r="HAR9" s="85"/>
      <c r="HAS9" s="85"/>
      <c r="HAT9" s="85"/>
      <c r="HAU9" s="85"/>
      <c r="HAV9" s="85"/>
      <c r="HAW9" s="85"/>
      <c r="HAX9" s="85"/>
      <c r="HAY9" s="85"/>
      <c r="HAZ9" s="85"/>
      <c r="HBA9" s="85"/>
      <c r="HBB9" s="85"/>
      <c r="HBC9" s="85"/>
      <c r="HBD9" s="85"/>
      <c r="HBE9" s="85"/>
      <c r="HBF9" s="85"/>
      <c r="HBG9" s="85"/>
      <c r="HBH9" s="85"/>
      <c r="HBI9" s="85"/>
      <c r="HBJ9" s="85"/>
      <c r="HBK9" s="85"/>
      <c r="HBL9" s="85"/>
      <c r="HBM9" s="85"/>
      <c r="HBN9" s="85"/>
      <c r="HBO9" s="85"/>
      <c r="HBP9" s="85"/>
      <c r="HBQ9" s="85"/>
      <c r="HBR9" s="85"/>
      <c r="HBS9" s="85"/>
      <c r="HBT9" s="85"/>
      <c r="HBU9" s="85"/>
      <c r="HBV9" s="85"/>
      <c r="HBW9" s="85"/>
      <c r="HBX9" s="85"/>
      <c r="HBY9" s="85"/>
      <c r="HBZ9" s="85"/>
      <c r="HCA9" s="85"/>
      <c r="HCB9" s="85"/>
      <c r="HCC9" s="85"/>
      <c r="HCD9" s="85"/>
      <c r="HCE9" s="85"/>
      <c r="HCF9" s="85"/>
      <c r="HCG9" s="85"/>
      <c r="HCH9" s="85"/>
      <c r="HCI9" s="85"/>
      <c r="HCJ9" s="85"/>
      <c r="HCK9" s="85"/>
      <c r="HCL9" s="85"/>
      <c r="HCM9" s="85"/>
      <c r="HCN9" s="85"/>
      <c r="HCO9" s="85"/>
      <c r="HCP9" s="85"/>
      <c r="HCQ9" s="85"/>
      <c r="HCR9" s="85"/>
      <c r="HCS9" s="85"/>
      <c r="HCT9" s="85"/>
      <c r="HCU9" s="85"/>
      <c r="HCV9" s="85"/>
      <c r="HCW9" s="85"/>
      <c r="HCX9" s="85"/>
      <c r="HCY9" s="85"/>
      <c r="HCZ9" s="85"/>
      <c r="HDA9" s="85"/>
      <c r="HDB9" s="85"/>
      <c r="HDC9" s="85"/>
      <c r="HDD9" s="85"/>
      <c r="HDE9" s="85"/>
      <c r="HDF9" s="85"/>
      <c r="HDG9" s="85"/>
      <c r="HDH9" s="85"/>
      <c r="HDI9" s="85"/>
      <c r="HDJ9" s="85"/>
      <c r="HDK9" s="85"/>
      <c r="HDL9" s="85"/>
      <c r="HDM9" s="85"/>
      <c r="HDN9" s="85"/>
      <c r="HDO9" s="85"/>
      <c r="HDP9" s="85"/>
      <c r="HDQ9" s="85"/>
      <c r="HDR9" s="85"/>
      <c r="HDS9" s="85"/>
      <c r="HDT9" s="85"/>
      <c r="HDU9" s="85"/>
      <c r="HDV9" s="85"/>
      <c r="HDW9" s="85"/>
      <c r="HDX9" s="85"/>
      <c r="HDY9" s="85"/>
      <c r="HDZ9" s="85"/>
      <c r="HEA9" s="85"/>
      <c r="HEB9" s="85"/>
      <c r="HEC9" s="85"/>
      <c r="HED9" s="85"/>
      <c r="HEE9" s="85"/>
      <c r="HEF9" s="85"/>
      <c r="HEG9" s="85"/>
      <c r="HEH9" s="85"/>
      <c r="HEI9" s="85"/>
      <c r="HEJ9" s="85"/>
      <c r="HEK9" s="85"/>
      <c r="HEL9" s="85"/>
      <c r="HEM9" s="85"/>
      <c r="HEN9" s="85"/>
      <c r="HEO9" s="85"/>
      <c r="HEP9" s="85"/>
      <c r="HEQ9" s="85"/>
      <c r="HER9" s="85"/>
      <c r="HES9" s="85"/>
      <c r="HET9" s="85"/>
      <c r="HEU9" s="85"/>
      <c r="HEV9" s="85"/>
      <c r="HEW9" s="85"/>
      <c r="HEX9" s="85"/>
      <c r="HEY9" s="85"/>
      <c r="HEZ9" s="85"/>
      <c r="HFA9" s="85"/>
      <c r="HFB9" s="85"/>
      <c r="HFC9" s="85"/>
      <c r="HFD9" s="85"/>
      <c r="HFE9" s="85"/>
      <c r="HFF9" s="85"/>
      <c r="HFG9" s="85"/>
      <c r="HFH9" s="85"/>
      <c r="HFI9" s="85"/>
      <c r="HFJ9" s="85"/>
      <c r="HFK9" s="85"/>
      <c r="HFL9" s="85"/>
      <c r="HFM9" s="85"/>
      <c r="HFN9" s="85"/>
      <c r="HFO9" s="85"/>
      <c r="HFP9" s="85"/>
      <c r="HFQ9" s="85"/>
      <c r="HFR9" s="85"/>
      <c r="HFS9" s="85"/>
      <c r="HFT9" s="85"/>
      <c r="HFU9" s="85"/>
      <c r="HFV9" s="85"/>
      <c r="HFW9" s="85"/>
      <c r="HFX9" s="85"/>
      <c r="HFY9" s="85"/>
      <c r="HFZ9" s="85"/>
      <c r="HGA9" s="85"/>
      <c r="HGB9" s="85"/>
      <c r="HGC9" s="85"/>
      <c r="HGD9" s="85"/>
      <c r="HGE9" s="85"/>
      <c r="HGF9" s="85"/>
      <c r="HGG9" s="85"/>
      <c r="HGH9" s="85"/>
      <c r="HGI9" s="85"/>
      <c r="HGJ9" s="85"/>
      <c r="HGK9" s="85"/>
      <c r="HGL9" s="85"/>
      <c r="HGM9" s="85"/>
      <c r="HGN9" s="85"/>
      <c r="HGO9" s="85"/>
      <c r="HGP9" s="85"/>
      <c r="HGQ9" s="85"/>
      <c r="HGR9" s="85"/>
      <c r="HGS9" s="85"/>
      <c r="HGT9" s="85"/>
      <c r="HGU9" s="85"/>
      <c r="HGV9" s="85"/>
      <c r="HGW9" s="85"/>
      <c r="HGX9" s="85"/>
      <c r="HGY9" s="85"/>
      <c r="HGZ9" s="85"/>
      <c r="HHA9" s="85"/>
      <c r="HHB9" s="85"/>
      <c r="HHC9" s="85"/>
      <c r="HHD9" s="85"/>
      <c r="HHE9" s="85"/>
      <c r="HHF9" s="85"/>
      <c r="HHG9" s="85"/>
      <c r="HHH9" s="85"/>
      <c r="HHI9" s="85"/>
      <c r="HHJ9" s="85"/>
      <c r="HHK9" s="85"/>
      <c r="HHL9" s="85"/>
      <c r="HHM9" s="85"/>
      <c r="HHN9" s="85"/>
      <c r="HHO9" s="85"/>
      <c r="HHP9" s="85"/>
      <c r="HHQ9" s="85"/>
      <c r="HHR9" s="85"/>
      <c r="HHS9" s="85"/>
      <c r="HHT9" s="85"/>
      <c r="HHU9" s="85"/>
      <c r="HHV9" s="85"/>
      <c r="HHW9" s="85"/>
      <c r="HHX9" s="85"/>
      <c r="HHY9" s="85"/>
      <c r="HHZ9" s="85"/>
      <c r="HIA9" s="85"/>
      <c r="HIB9" s="85"/>
      <c r="HIC9" s="85"/>
      <c r="HID9" s="85"/>
      <c r="HIE9" s="85"/>
      <c r="HIF9" s="85"/>
      <c r="HIG9" s="85"/>
      <c r="HIH9" s="85"/>
      <c r="HII9" s="85"/>
      <c r="HIJ9" s="85"/>
      <c r="HIK9" s="85"/>
      <c r="HIL9" s="85"/>
      <c r="HIM9" s="85"/>
      <c r="HIN9" s="85"/>
      <c r="HIO9" s="85"/>
      <c r="HIP9" s="85"/>
      <c r="HIQ9" s="85"/>
      <c r="HIR9" s="85"/>
      <c r="HIS9" s="85"/>
      <c r="HIT9" s="85"/>
      <c r="HIU9" s="85"/>
      <c r="HIV9" s="85"/>
      <c r="HIW9" s="85"/>
      <c r="HIX9" s="85"/>
      <c r="HIY9" s="85"/>
      <c r="HIZ9" s="85"/>
      <c r="HJA9" s="85"/>
      <c r="HJB9" s="85"/>
      <c r="HJC9" s="85"/>
      <c r="HJD9" s="85"/>
      <c r="HJE9" s="85"/>
      <c r="HJF9" s="85"/>
      <c r="HJG9" s="85"/>
      <c r="HJH9" s="85"/>
      <c r="HJI9" s="85"/>
      <c r="HJJ9" s="85"/>
      <c r="HJK9" s="85"/>
      <c r="HJL9" s="85"/>
      <c r="HJM9" s="85"/>
      <c r="HJN9" s="85"/>
      <c r="HJO9" s="85"/>
      <c r="HJP9" s="85"/>
      <c r="HJQ9" s="85"/>
      <c r="HJR9" s="85"/>
      <c r="HJS9" s="85"/>
      <c r="HJT9" s="85"/>
      <c r="HJU9" s="85"/>
      <c r="HJV9" s="85"/>
      <c r="HJW9" s="85"/>
      <c r="HJX9" s="85"/>
      <c r="HJY9" s="85"/>
      <c r="HJZ9" s="85"/>
      <c r="HKA9" s="85"/>
      <c r="HKB9" s="85"/>
      <c r="HKC9" s="85"/>
      <c r="HKD9" s="85"/>
      <c r="HKE9" s="85"/>
      <c r="HKF9" s="85"/>
      <c r="HKG9" s="85"/>
      <c r="HKH9" s="85"/>
      <c r="HKI9" s="85"/>
      <c r="HKJ9" s="85"/>
      <c r="HKK9" s="85"/>
      <c r="HKL9" s="85"/>
      <c r="HKM9" s="85"/>
      <c r="HKN9" s="85"/>
      <c r="HKO9" s="85"/>
      <c r="HKP9" s="85"/>
      <c r="HKQ9" s="85"/>
      <c r="HKR9" s="85"/>
      <c r="HKS9" s="85"/>
      <c r="HKT9" s="85"/>
      <c r="HKU9" s="85"/>
      <c r="HKV9" s="85"/>
      <c r="HKW9" s="85"/>
      <c r="HKX9" s="85"/>
      <c r="HKY9" s="85"/>
      <c r="HKZ9" s="85"/>
      <c r="HLA9" s="85"/>
      <c r="HLB9" s="85"/>
      <c r="HLC9" s="85"/>
      <c r="HLD9" s="85"/>
      <c r="HLE9" s="85"/>
      <c r="HLF9" s="85"/>
      <c r="HLG9" s="85"/>
      <c r="HLH9" s="85"/>
      <c r="HLI9" s="85"/>
      <c r="HLJ9" s="85"/>
      <c r="HLK9" s="85"/>
      <c r="HLL9" s="85"/>
      <c r="HLM9" s="85"/>
      <c r="HLN9" s="85"/>
      <c r="HLO9" s="85"/>
      <c r="HLP9" s="85"/>
      <c r="HLQ9" s="85"/>
      <c r="HLR9" s="85"/>
      <c r="HLS9" s="85"/>
      <c r="HLT9" s="85"/>
      <c r="HLU9" s="85"/>
      <c r="HLV9" s="85"/>
      <c r="HLW9" s="85"/>
      <c r="HLX9" s="85"/>
      <c r="HLY9" s="85"/>
      <c r="HLZ9" s="85"/>
      <c r="HMA9" s="85"/>
      <c r="HMB9" s="85"/>
      <c r="HMC9" s="85"/>
      <c r="HMD9" s="85"/>
      <c r="HME9" s="85"/>
      <c r="HMF9" s="85"/>
      <c r="HMG9" s="85"/>
      <c r="HMH9" s="85"/>
      <c r="HMI9" s="85"/>
      <c r="HMJ9" s="85"/>
      <c r="HMK9" s="85"/>
      <c r="HML9" s="85"/>
      <c r="HMM9" s="85"/>
      <c r="HMN9" s="85"/>
      <c r="HMO9" s="85"/>
      <c r="HMP9" s="85"/>
      <c r="HMQ9" s="85"/>
      <c r="HMR9" s="85"/>
      <c r="HMS9" s="85"/>
      <c r="HMT9" s="85"/>
      <c r="HMU9" s="85"/>
      <c r="HMV9" s="85"/>
      <c r="HMW9" s="85"/>
      <c r="HMX9" s="85"/>
      <c r="HMY9" s="85"/>
      <c r="HMZ9" s="85"/>
      <c r="HNA9" s="85"/>
      <c r="HNB9" s="85"/>
      <c r="HNC9" s="85"/>
      <c r="HND9" s="85"/>
      <c r="HNE9" s="85"/>
      <c r="HNF9" s="85"/>
      <c r="HNG9" s="85"/>
      <c r="HNH9" s="85"/>
      <c r="HNI9" s="85"/>
      <c r="HNJ9" s="85"/>
      <c r="HNK9" s="85"/>
      <c r="HNL9" s="85"/>
      <c r="HNM9" s="85"/>
      <c r="HNN9" s="85"/>
      <c r="HNO9" s="85"/>
      <c r="HNP9" s="85"/>
      <c r="HNQ9" s="85"/>
      <c r="HNR9" s="85"/>
      <c r="HNS9" s="85"/>
      <c r="HNT9" s="85"/>
      <c r="HNU9" s="85"/>
      <c r="HNV9" s="85"/>
      <c r="HNW9" s="85"/>
      <c r="HNX9" s="85"/>
      <c r="HNY9" s="85"/>
      <c r="HNZ9" s="85"/>
      <c r="HOA9" s="85"/>
      <c r="HOB9" s="85"/>
      <c r="HOC9" s="85"/>
      <c r="HOD9" s="85"/>
      <c r="HOE9" s="85"/>
      <c r="HOF9" s="85"/>
      <c r="HOG9" s="85"/>
      <c r="HOH9" s="85"/>
      <c r="HOI9" s="85"/>
      <c r="HOJ9" s="85"/>
      <c r="HOK9" s="85"/>
      <c r="HOL9" s="85"/>
      <c r="HOM9" s="85"/>
      <c r="HON9" s="85"/>
      <c r="HOO9" s="85"/>
      <c r="HOP9" s="85"/>
      <c r="HOQ9" s="85"/>
      <c r="HOR9" s="85"/>
      <c r="HOS9" s="85"/>
      <c r="HOT9" s="85"/>
      <c r="HOU9" s="85"/>
      <c r="HOV9" s="85"/>
      <c r="HOW9" s="85"/>
      <c r="HOX9" s="85"/>
      <c r="HOY9" s="85"/>
      <c r="HOZ9" s="85"/>
      <c r="HPA9" s="85"/>
      <c r="HPB9" s="85"/>
      <c r="HPC9" s="85"/>
      <c r="HPD9" s="85"/>
      <c r="HPE9" s="85"/>
      <c r="HPF9" s="85"/>
      <c r="HPG9" s="85"/>
      <c r="HPH9" s="85"/>
      <c r="HPI9" s="85"/>
      <c r="HPJ9" s="85"/>
      <c r="HPK9" s="85"/>
      <c r="HPL9" s="85"/>
      <c r="HPM9" s="85"/>
      <c r="HPN9" s="85"/>
      <c r="HPO9" s="85"/>
      <c r="HPP9" s="85"/>
      <c r="HPQ9" s="85"/>
      <c r="HPR9" s="85"/>
      <c r="HPS9" s="85"/>
      <c r="HPT9" s="85"/>
      <c r="HPU9" s="85"/>
      <c r="HPV9" s="85"/>
      <c r="HPW9" s="85"/>
      <c r="HPX9" s="85"/>
      <c r="HPY9" s="85"/>
      <c r="HPZ9" s="85"/>
      <c r="HQA9" s="85"/>
      <c r="HQB9" s="85"/>
      <c r="HQC9" s="85"/>
      <c r="HQD9" s="85"/>
      <c r="HQE9" s="85"/>
      <c r="HQF9" s="85"/>
      <c r="HQG9" s="85"/>
      <c r="HQH9" s="85"/>
      <c r="HQI9" s="85"/>
      <c r="HQJ9" s="85"/>
      <c r="HQK9" s="85"/>
      <c r="HQL9" s="85"/>
      <c r="HQM9" s="85"/>
      <c r="HQN9" s="85"/>
      <c r="HQO9" s="85"/>
      <c r="HQP9" s="85"/>
      <c r="HQQ9" s="85"/>
      <c r="HQR9" s="85"/>
      <c r="HQS9" s="85"/>
      <c r="HQT9" s="85"/>
      <c r="HQU9" s="85"/>
      <c r="HQV9" s="85"/>
      <c r="HQW9" s="85"/>
      <c r="HQX9" s="85"/>
      <c r="HQY9" s="85"/>
      <c r="HQZ9" s="85"/>
      <c r="HRA9" s="85"/>
      <c r="HRB9" s="85"/>
      <c r="HRC9" s="85"/>
      <c r="HRD9" s="85"/>
      <c r="HRE9" s="85"/>
      <c r="HRF9" s="85"/>
      <c r="HRG9" s="85"/>
      <c r="HRH9" s="85"/>
      <c r="HRI9" s="85"/>
      <c r="HRJ9" s="85"/>
      <c r="HRK9" s="85"/>
      <c r="HRL9" s="85"/>
      <c r="HRM9" s="85"/>
      <c r="HRN9" s="85"/>
      <c r="HRO9" s="85"/>
      <c r="HRP9" s="85"/>
      <c r="HRQ9" s="85"/>
      <c r="HRR9" s="85"/>
      <c r="HRS9" s="85"/>
      <c r="HRT9" s="85"/>
      <c r="HRU9" s="85"/>
      <c r="HRV9" s="85"/>
      <c r="HRW9" s="85"/>
      <c r="HRX9" s="85"/>
      <c r="HRY9" s="85"/>
      <c r="HRZ9" s="85"/>
      <c r="HSA9" s="85"/>
      <c r="HSB9" s="85"/>
      <c r="HSC9" s="85"/>
      <c r="HSD9" s="85"/>
      <c r="HSE9" s="85"/>
      <c r="HSF9" s="85"/>
      <c r="HSG9" s="85"/>
      <c r="HSH9" s="85"/>
      <c r="HSI9" s="85"/>
      <c r="HSJ9" s="85"/>
      <c r="HSK9" s="85"/>
      <c r="HSL9" s="85"/>
      <c r="HSM9" s="85"/>
      <c r="HSN9" s="85"/>
      <c r="HSO9" s="85"/>
      <c r="HSP9" s="85"/>
      <c r="HSQ9" s="85"/>
      <c r="HSR9" s="85"/>
      <c r="HSS9" s="85"/>
      <c r="HST9" s="85"/>
      <c r="HSU9" s="85"/>
      <c r="HSV9" s="85"/>
      <c r="HSW9" s="85"/>
      <c r="HSX9" s="85"/>
      <c r="HSY9" s="85"/>
      <c r="HSZ9" s="85"/>
      <c r="HTA9" s="85"/>
      <c r="HTB9" s="85"/>
      <c r="HTC9" s="85"/>
      <c r="HTD9" s="85"/>
      <c r="HTE9" s="85"/>
      <c r="HTF9" s="85"/>
      <c r="HTG9" s="85"/>
      <c r="HTH9" s="85"/>
      <c r="HTI9" s="85"/>
      <c r="HTJ9" s="85"/>
      <c r="HTK9" s="85"/>
      <c r="HTL9" s="85"/>
      <c r="HTM9" s="85"/>
      <c r="HTN9" s="85"/>
      <c r="HTO9" s="85"/>
      <c r="HTP9" s="85"/>
      <c r="HTQ9" s="85"/>
      <c r="HTR9" s="85"/>
      <c r="HTS9" s="85"/>
      <c r="HTT9" s="85"/>
      <c r="HTU9" s="85"/>
      <c r="HTV9" s="85"/>
      <c r="HTW9" s="85"/>
      <c r="HTX9" s="85"/>
      <c r="HTY9" s="85"/>
      <c r="HTZ9" s="85"/>
      <c r="HUA9" s="85"/>
      <c r="HUB9" s="85"/>
      <c r="HUC9" s="85"/>
      <c r="HUD9" s="85"/>
      <c r="HUE9" s="85"/>
      <c r="HUF9" s="85"/>
      <c r="HUG9" s="85"/>
      <c r="HUH9" s="85"/>
      <c r="HUI9" s="85"/>
      <c r="HUJ9" s="85"/>
      <c r="HUK9" s="85"/>
      <c r="HUL9" s="85"/>
      <c r="HUM9" s="85"/>
      <c r="HUN9" s="85"/>
      <c r="HUO9" s="85"/>
      <c r="HUP9" s="85"/>
      <c r="HUQ9" s="85"/>
      <c r="HUR9" s="85"/>
      <c r="HUS9" s="85"/>
      <c r="HUT9" s="85"/>
      <c r="HUU9" s="85"/>
      <c r="HUV9" s="85"/>
      <c r="HUW9" s="85"/>
      <c r="HUX9" s="85"/>
      <c r="HUY9" s="85"/>
      <c r="HUZ9" s="85"/>
      <c r="HVA9" s="85"/>
      <c r="HVB9" s="85"/>
      <c r="HVC9" s="85"/>
      <c r="HVD9" s="85"/>
      <c r="HVE9" s="85"/>
      <c r="HVF9" s="85"/>
      <c r="HVG9" s="85"/>
      <c r="HVH9" s="85"/>
      <c r="HVI9" s="85"/>
      <c r="HVJ9" s="85"/>
      <c r="HVK9" s="85"/>
      <c r="HVL9" s="85"/>
      <c r="HVM9" s="85"/>
      <c r="HVN9" s="85"/>
      <c r="HVO9" s="85"/>
      <c r="HVP9" s="85"/>
      <c r="HVQ9" s="85"/>
      <c r="HVR9" s="85"/>
      <c r="HVS9" s="85"/>
      <c r="HVT9" s="85"/>
      <c r="HVU9" s="85"/>
      <c r="HVV9" s="85"/>
      <c r="HVW9" s="85"/>
      <c r="HVX9" s="85"/>
      <c r="HVY9" s="85"/>
      <c r="HVZ9" s="85"/>
      <c r="HWA9" s="85"/>
      <c r="HWB9" s="85"/>
      <c r="HWC9" s="85"/>
      <c r="HWD9" s="85"/>
      <c r="HWE9" s="85"/>
      <c r="HWF9" s="85"/>
      <c r="HWG9" s="85"/>
      <c r="HWH9" s="85"/>
      <c r="HWI9" s="85"/>
      <c r="HWJ9" s="85"/>
      <c r="HWK9" s="85"/>
      <c r="HWL9" s="85"/>
      <c r="HWM9" s="85"/>
      <c r="HWN9" s="85"/>
      <c r="HWO9" s="85"/>
      <c r="HWP9" s="85"/>
      <c r="HWQ9" s="85"/>
      <c r="HWR9" s="85"/>
      <c r="HWS9" s="85"/>
      <c r="HWT9" s="85"/>
      <c r="HWU9" s="85"/>
      <c r="HWV9" s="85"/>
      <c r="HWW9" s="85"/>
      <c r="HWX9" s="85"/>
      <c r="HWY9" s="85"/>
      <c r="HWZ9" s="85"/>
      <c r="HXA9" s="85"/>
      <c r="HXB9" s="85"/>
      <c r="HXC9" s="85"/>
      <c r="HXD9" s="85"/>
      <c r="HXE9" s="85"/>
      <c r="HXF9" s="85"/>
      <c r="HXG9" s="85"/>
      <c r="HXH9" s="85"/>
      <c r="HXI9" s="85"/>
      <c r="HXJ9" s="85"/>
      <c r="HXK9" s="85"/>
      <c r="HXL9" s="85"/>
      <c r="HXM9" s="85"/>
      <c r="HXN9" s="85"/>
      <c r="HXO9" s="85"/>
      <c r="HXP9" s="85"/>
      <c r="HXQ9" s="85"/>
      <c r="HXR9" s="85"/>
      <c r="HXS9" s="85"/>
      <c r="HXT9" s="85"/>
      <c r="HXU9" s="85"/>
      <c r="HXV9" s="85"/>
      <c r="HXW9" s="85"/>
      <c r="HXX9" s="85"/>
      <c r="HXY9" s="85"/>
      <c r="HXZ9" s="85"/>
      <c r="HYA9" s="85"/>
      <c r="HYB9" s="85"/>
      <c r="HYC9" s="85"/>
      <c r="HYD9" s="85"/>
      <c r="HYE9" s="85"/>
      <c r="HYF9" s="85"/>
      <c r="HYG9" s="85"/>
      <c r="HYH9" s="85"/>
      <c r="HYI9" s="85"/>
      <c r="HYJ9" s="85"/>
      <c r="HYK9" s="85"/>
      <c r="HYL9" s="85"/>
      <c r="HYM9" s="85"/>
      <c r="HYN9" s="85"/>
      <c r="HYO9" s="85"/>
      <c r="HYP9" s="85"/>
      <c r="HYQ9" s="85"/>
      <c r="HYR9" s="85"/>
      <c r="HYS9" s="85"/>
      <c r="HYT9" s="85"/>
      <c r="HYU9" s="85"/>
      <c r="HYV9" s="85"/>
      <c r="HYW9" s="85"/>
      <c r="HYX9" s="85"/>
      <c r="HYY9" s="85"/>
      <c r="HYZ9" s="85"/>
      <c r="HZA9" s="85"/>
      <c r="HZB9" s="85"/>
      <c r="HZC9" s="85"/>
      <c r="HZD9" s="85"/>
      <c r="HZE9" s="85"/>
      <c r="HZF9" s="85"/>
      <c r="HZG9" s="85"/>
      <c r="HZH9" s="85"/>
      <c r="HZI9" s="85"/>
      <c r="HZJ9" s="85"/>
      <c r="HZK9" s="85"/>
      <c r="HZL9" s="85"/>
      <c r="HZM9" s="85"/>
      <c r="HZN9" s="85"/>
      <c r="HZO9" s="85"/>
      <c r="HZP9" s="85"/>
      <c r="HZQ9" s="85"/>
      <c r="HZR9" s="85"/>
      <c r="HZS9" s="85"/>
      <c r="HZT9" s="85"/>
      <c r="HZU9" s="85"/>
      <c r="HZV9" s="85"/>
      <c r="HZW9" s="85"/>
      <c r="HZX9" s="85"/>
      <c r="HZY9" s="85"/>
      <c r="HZZ9" s="85"/>
      <c r="IAA9" s="85"/>
      <c r="IAB9" s="85"/>
      <c r="IAC9" s="85"/>
      <c r="IAD9" s="85"/>
      <c r="IAE9" s="85"/>
      <c r="IAF9" s="85"/>
      <c r="IAG9" s="85"/>
      <c r="IAH9" s="85"/>
      <c r="IAI9" s="85"/>
      <c r="IAJ9" s="85"/>
      <c r="IAK9" s="85"/>
      <c r="IAL9" s="85"/>
      <c r="IAM9" s="85"/>
      <c r="IAN9" s="85"/>
      <c r="IAO9" s="85"/>
      <c r="IAP9" s="85"/>
      <c r="IAQ9" s="85"/>
      <c r="IAR9" s="85"/>
      <c r="IAS9" s="85"/>
      <c r="IAT9" s="85"/>
      <c r="IAU9" s="85"/>
      <c r="IAV9" s="85"/>
      <c r="IAW9" s="85"/>
      <c r="IAX9" s="85"/>
      <c r="IAY9" s="85"/>
      <c r="IAZ9" s="85"/>
      <c r="IBA9" s="85"/>
      <c r="IBB9" s="85"/>
      <c r="IBC9" s="85"/>
      <c r="IBD9" s="85"/>
      <c r="IBE9" s="85"/>
      <c r="IBF9" s="85"/>
      <c r="IBG9" s="85"/>
      <c r="IBH9" s="85"/>
      <c r="IBI9" s="85"/>
      <c r="IBJ9" s="85"/>
      <c r="IBK9" s="85"/>
      <c r="IBL9" s="85"/>
      <c r="IBM9" s="85"/>
      <c r="IBN9" s="85"/>
      <c r="IBO9" s="85"/>
      <c r="IBP9" s="85"/>
      <c r="IBQ9" s="85"/>
      <c r="IBR9" s="85"/>
      <c r="IBS9" s="85"/>
      <c r="IBT9" s="85"/>
      <c r="IBU9" s="85"/>
      <c r="IBV9" s="85"/>
      <c r="IBW9" s="85"/>
      <c r="IBX9" s="85"/>
      <c r="IBY9" s="85"/>
      <c r="IBZ9" s="85"/>
      <c r="ICA9" s="85"/>
      <c r="ICB9" s="85"/>
      <c r="ICC9" s="85"/>
      <c r="ICD9" s="85"/>
      <c r="ICE9" s="85"/>
      <c r="ICF9" s="85"/>
      <c r="ICG9" s="85"/>
      <c r="ICH9" s="85"/>
      <c r="ICI9" s="85"/>
      <c r="ICJ9" s="85"/>
      <c r="ICK9" s="85"/>
      <c r="ICL9" s="85"/>
      <c r="ICM9" s="85"/>
      <c r="ICN9" s="85"/>
      <c r="ICO9" s="85"/>
      <c r="ICP9" s="85"/>
      <c r="ICQ9" s="85"/>
      <c r="ICR9" s="85"/>
      <c r="ICS9" s="85"/>
      <c r="ICT9" s="85"/>
      <c r="ICU9" s="85"/>
      <c r="ICV9" s="85"/>
      <c r="ICW9" s="85"/>
      <c r="ICX9" s="85"/>
      <c r="ICY9" s="85"/>
      <c r="ICZ9" s="85"/>
      <c r="IDA9" s="85"/>
      <c r="IDB9" s="85"/>
      <c r="IDC9" s="85"/>
      <c r="IDD9" s="85"/>
      <c r="IDE9" s="85"/>
      <c r="IDF9" s="85"/>
      <c r="IDG9" s="85"/>
      <c r="IDH9" s="85"/>
      <c r="IDI9" s="85"/>
      <c r="IDJ9" s="85"/>
      <c r="IDK9" s="85"/>
      <c r="IDL9" s="85"/>
      <c r="IDM9" s="85"/>
      <c r="IDN9" s="85"/>
      <c r="IDO9" s="85"/>
      <c r="IDP9" s="85"/>
      <c r="IDQ9" s="85"/>
      <c r="IDR9" s="85"/>
      <c r="IDS9" s="85"/>
      <c r="IDT9" s="85"/>
      <c r="IDU9" s="85"/>
      <c r="IDV9" s="85"/>
      <c r="IDW9" s="85"/>
      <c r="IDX9" s="85"/>
      <c r="IDY9" s="85"/>
      <c r="IDZ9" s="85"/>
      <c r="IEA9" s="85"/>
      <c r="IEB9" s="85"/>
      <c r="IEC9" s="85"/>
      <c r="IED9" s="85"/>
      <c r="IEE9" s="85"/>
      <c r="IEF9" s="85"/>
      <c r="IEG9" s="85"/>
      <c r="IEH9" s="85"/>
      <c r="IEI9" s="85"/>
      <c r="IEJ9" s="85"/>
      <c r="IEK9" s="85"/>
      <c r="IEL9" s="85"/>
      <c r="IEM9" s="85"/>
      <c r="IEN9" s="85"/>
      <c r="IEO9" s="85"/>
      <c r="IEP9" s="85"/>
      <c r="IEQ9" s="85"/>
      <c r="IER9" s="85"/>
      <c r="IES9" s="85"/>
      <c r="IET9" s="85"/>
      <c r="IEU9" s="85"/>
      <c r="IEV9" s="85"/>
      <c r="IEW9" s="85"/>
      <c r="IEX9" s="85"/>
      <c r="IEY9" s="85"/>
      <c r="IEZ9" s="85"/>
      <c r="IFA9" s="85"/>
      <c r="IFB9" s="85"/>
      <c r="IFC9" s="85"/>
      <c r="IFD9" s="85"/>
      <c r="IFE9" s="85"/>
      <c r="IFF9" s="85"/>
      <c r="IFG9" s="85"/>
      <c r="IFH9" s="85"/>
      <c r="IFI9" s="85"/>
      <c r="IFJ9" s="85"/>
      <c r="IFK9" s="85"/>
      <c r="IFL9" s="85"/>
      <c r="IFM9" s="85"/>
      <c r="IFN9" s="85"/>
      <c r="IFO9" s="85"/>
      <c r="IFP9" s="85"/>
      <c r="IFQ9" s="85"/>
      <c r="IFR9" s="85"/>
      <c r="IFS9" s="85"/>
      <c r="IFT9" s="85"/>
      <c r="IFU9" s="85"/>
      <c r="IFV9" s="85"/>
      <c r="IFW9" s="85"/>
      <c r="IFX9" s="85"/>
      <c r="IFY9" s="85"/>
      <c r="IFZ9" s="85"/>
      <c r="IGA9" s="85"/>
      <c r="IGB9" s="85"/>
      <c r="IGC9" s="85"/>
      <c r="IGD9" s="85"/>
      <c r="IGE9" s="85"/>
      <c r="IGF9" s="85"/>
      <c r="IGG9" s="85"/>
      <c r="IGH9" s="85"/>
      <c r="IGI9" s="85"/>
      <c r="IGJ9" s="85"/>
      <c r="IGK9" s="85"/>
      <c r="IGL9" s="85"/>
      <c r="IGM9" s="85"/>
      <c r="IGN9" s="85"/>
      <c r="IGO9" s="85"/>
      <c r="IGP9" s="85"/>
      <c r="IGQ9" s="85"/>
      <c r="IGR9" s="85"/>
      <c r="IGS9" s="85"/>
      <c r="IGT9" s="85"/>
      <c r="IGU9" s="85"/>
      <c r="IGV9" s="85"/>
      <c r="IGW9" s="85"/>
      <c r="IGX9" s="85"/>
      <c r="IGY9" s="85"/>
      <c r="IGZ9" s="85"/>
      <c r="IHA9" s="85"/>
      <c r="IHB9" s="85"/>
      <c r="IHC9" s="85"/>
      <c r="IHD9" s="85"/>
      <c r="IHE9" s="85"/>
      <c r="IHF9" s="85"/>
      <c r="IHG9" s="85"/>
      <c r="IHH9" s="85"/>
      <c r="IHI9" s="85"/>
      <c r="IHJ9" s="85"/>
      <c r="IHK9" s="85"/>
      <c r="IHL9" s="85"/>
      <c r="IHM9" s="85"/>
      <c r="IHN9" s="85"/>
      <c r="IHO9" s="85"/>
      <c r="IHP9" s="85"/>
      <c r="IHQ9" s="85"/>
      <c r="IHR9" s="85"/>
      <c r="IHS9" s="85"/>
      <c r="IHT9" s="85"/>
      <c r="IHU9" s="85"/>
      <c r="IHV9" s="85"/>
      <c r="IHW9" s="85"/>
      <c r="IHX9" s="85"/>
      <c r="IHY9" s="85"/>
      <c r="IHZ9" s="85"/>
      <c r="IIA9" s="85"/>
      <c r="IIB9" s="85"/>
      <c r="IIC9" s="85"/>
      <c r="IID9" s="85"/>
      <c r="IIE9" s="85"/>
      <c r="IIF9" s="85"/>
      <c r="IIG9" s="85"/>
      <c r="IIH9" s="85"/>
      <c r="III9" s="85"/>
      <c r="IIJ9" s="85"/>
      <c r="IIK9" s="85"/>
      <c r="IIL9" s="85"/>
      <c r="IIM9" s="85"/>
      <c r="IIN9" s="85"/>
      <c r="IIO9" s="85"/>
      <c r="IIP9" s="85"/>
      <c r="IIQ9" s="85"/>
      <c r="IIR9" s="85"/>
      <c r="IIS9" s="85"/>
      <c r="IIT9" s="85"/>
      <c r="IIU9" s="85"/>
      <c r="IIV9" s="85"/>
      <c r="IIW9" s="85"/>
      <c r="IIX9" s="85"/>
      <c r="IIY9" s="85"/>
      <c r="IIZ9" s="85"/>
      <c r="IJA9" s="85"/>
      <c r="IJB9" s="85"/>
      <c r="IJC9" s="85"/>
      <c r="IJD9" s="85"/>
      <c r="IJE9" s="85"/>
      <c r="IJF9" s="85"/>
      <c r="IJG9" s="85"/>
      <c r="IJH9" s="85"/>
      <c r="IJI9" s="85"/>
      <c r="IJJ9" s="85"/>
      <c r="IJK9" s="85"/>
      <c r="IJL9" s="85"/>
      <c r="IJM9" s="85"/>
      <c r="IJN9" s="85"/>
      <c r="IJO9" s="85"/>
      <c r="IJP9" s="85"/>
      <c r="IJQ9" s="85"/>
      <c r="IJR9" s="85"/>
      <c r="IJS9" s="85"/>
      <c r="IJT9" s="85"/>
      <c r="IJU9" s="85"/>
      <c r="IJV9" s="85"/>
      <c r="IJW9" s="85"/>
      <c r="IJX9" s="85"/>
      <c r="IJY9" s="85"/>
      <c r="IJZ9" s="85"/>
      <c r="IKA9" s="85"/>
      <c r="IKB9" s="85"/>
      <c r="IKC9" s="85"/>
      <c r="IKD9" s="85"/>
      <c r="IKE9" s="85"/>
      <c r="IKF9" s="85"/>
      <c r="IKG9" s="85"/>
      <c r="IKH9" s="85"/>
      <c r="IKI9" s="85"/>
      <c r="IKJ9" s="85"/>
      <c r="IKK9" s="85"/>
      <c r="IKL9" s="85"/>
      <c r="IKM9" s="85"/>
      <c r="IKN9" s="85"/>
      <c r="IKO9" s="85"/>
      <c r="IKP9" s="85"/>
      <c r="IKQ9" s="85"/>
      <c r="IKR9" s="85"/>
      <c r="IKS9" s="85"/>
      <c r="IKT9" s="85"/>
      <c r="IKU9" s="85"/>
      <c r="IKV9" s="85"/>
      <c r="IKW9" s="85"/>
      <c r="IKX9" s="85"/>
      <c r="IKY9" s="85"/>
      <c r="IKZ9" s="85"/>
      <c r="ILA9" s="85"/>
      <c r="ILB9" s="85"/>
      <c r="ILC9" s="85"/>
      <c r="ILD9" s="85"/>
      <c r="ILE9" s="85"/>
      <c r="ILF9" s="85"/>
      <c r="ILG9" s="85"/>
      <c r="ILH9" s="85"/>
      <c r="ILI9" s="85"/>
      <c r="ILJ9" s="85"/>
      <c r="ILK9" s="85"/>
      <c r="ILL9" s="85"/>
      <c r="ILM9" s="85"/>
      <c r="ILN9" s="85"/>
      <c r="ILO9" s="85"/>
      <c r="ILP9" s="85"/>
      <c r="ILQ9" s="85"/>
      <c r="ILR9" s="85"/>
      <c r="ILS9" s="85"/>
      <c r="ILT9" s="85"/>
      <c r="ILU9" s="85"/>
      <c r="ILV9" s="85"/>
      <c r="ILW9" s="85"/>
      <c r="ILX9" s="85"/>
      <c r="ILY9" s="85"/>
      <c r="ILZ9" s="85"/>
      <c r="IMA9" s="85"/>
      <c r="IMB9" s="85"/>
      <c r="IMC9" s="85"/>
      <c r="IMD9" s="85"/>
      <c r="IME9" s="85"/>
      <c r="IMF9" s="85"/>
      <c r="IMG9" s="85"/>
      <c r="IMH9" s="85"/>
      <c r="IMI9" s="85"/>
      <c r="IMJ9" s="85"/>
      <c r="IMK9" s="85"/>
      <c r="IML9" s="85"/>
      <c r="IMM9" s="85"/>
      <c r="IMN9" s="85"/>
      <c r="IMO9" s="85"/>
      <c r="IMP9" s="85"/>
      <c r="IMQ9" s="85"/>
      <c r="IMR9" s="85"/>
      <c r="IMS9" s="85"/>
      <c r="IMT9" s="85"/>
      <c r="IMU9" s="85"/>
      <c r="IMV9" s="85"/>
      <c r="IMW9" s="85"/>
      <c r="IMX9" s="85"/>
      <c r="IMY9" s="85"/>
      <c r="IMZ9" s="85"/>
      <c r="INA9" s="85"/>
      <c r="INB9" s="85"/>
      <c r="INC9" s="85"/>
      <c r="IND9" s="85"/>
      <c r="INE9" s="85"/>
      <c r="INF9" s="85"/>
      <c r="ING9" s="85"/>
      <c r="INH9" s="85"/>
      <c r="INI9" s="85"/>
      <c r="INJ9" s="85"/>
      <c r="INK9" s="85"/>
      <c r="INL9" s="85"/>
      <c r="INM9" s="85"/>
      <c r="INN9" s="85"/>
      <c r="INO9" s="85"/>
      <c r="INP9" s="85"/>
      <c r="INQ9" s="85"/>
      <c r="INR9" s="85"/>
      <c r="INS9" s="85"/>
      <c r="INT9" s="85"/>
      <c r="INU9" s="85"/>
      <c r="INV9" s="85"/>
      <c r="INW9" s="85"/>
      <c r="INX9" s="85"/>
      <c r="INY9" s="85"/>
      <c r="INZ9" s="85"/>
      <c r="IOA9" s="85"/>
      <c r="IOB9" s="85"/>
      <c r="IOC9" s="85"/>
      <c r="IOD9" s="85"/>
      <c r="IOE9" s="85"/>
      <c r="IOF9" s="85"/>
      <c r="IOG9" s="85"/>
      <c r="IOH9" s="85"/>
      <c r="IOI9" s="85"/>
      <c r="IOJ9" s="85"/>
      <c r="IOK9" s="85"/>
      <c r="IOL9" s="85"/>
      <c r="IOM9" s="85"/>
      <c r="ION9" s="85"/>
      <c r="IOO9" s="85"/>
      <c r="IOP9" s="85"/>
      <c r="IOQ9" s="85"/>
      <c r="IOR9" s="85"/>
      <c r="IOS9" s="85"/>
      <c r="IOT9" s="85"/>
      <c r="IOU9" s="85"/>
      <c r="IOV9" s="85"/>
      <c r="IOW9" s="85"/>
      <c r="IOX9" s="85"/>
      <c r="IOY9" s="85"/>
      <c r="IOZ9" s="85"/>
      <c r="IPA9" s="85"/>
      <c r="IPB9" s="85"/>
      <c r="IPC9" s="85"/>
      <c r="IPD9" s="85"/>
      <c r="IPE9" s="85"/>
      <c r="IPF9" s="85"/>
      <c r="IPG9" s="85"/>
      <c r="IPH9" s="85"/>
      <c r="IPI9" s="85"/>
      <c r="IPJ9" s="85"/>
      <c r="IPK9" s="85"/>
      <c r="IPL9" s="85"/>
      <c r="IPM9" s="85"/>
      <c r="IPN9" s="85"/>
      <c r="IPO9" s="85"/>
      <c r="IPP9" s="85"/>
      <c r="IPQ9" s="85"/>
      <c r="IPR9" s="85"/>
      <c r="IPS9" s="85"/>
      <c r="IPT9" s="85"/>
      <c r="IPU9" s="85"/>
      <c r="IPV9" s="85"/>
      <c r="IPW9" s="85"/>
      <c r="IPX9" s="85"/>
      <c r="IPY9" s="85"/>
      <c r="IPZ9" s="85"/>
      <c r="IQA9" s="85"/>
      <c r="IQB9" s="85"/>
      <c r="IQC9" s="85"/>
      <c r="IQD9" s="85"/>
      <c r="IQE9" s="85"/>
      <c r="IQF9" s="85"/>
      <c r="IQG9" s="85"/>
      <c r="IQH9" s="85"/>
      <c r="IQI9" s="85"/>
      <c r="IQJ9" s="85"/>
      <c r="IQK9" s="85"/>
      <c r="IQL9" s="85"/>
      <c r="IQM9" s="85"/>
      <c r="IQN9" s="85"/>
      <c r="IQO9" s="85"/>
      <c r="IQP9" s="85"/>
      <c r="IQQ9" s="85"/>
      <c r="IQR9" s="85"/>
      <c r="IQS9" s="85"/>
      <c r="IQT9" s="85"/>
      <c r="IQU9" s="85"/>
      <c r="IQV9" s="85"/>
      <c r="IQW9" s="85"/>
      <c r="IQX9" s="85"/>
      <c r="IQY9" s="85"/>
      <c r="IQZ9" s="85"/>
      <c r="IRA9" s="85"/>
      <c r="IRB9" s="85"/>
      <c r="IRC9" s="85"/>
      <c r="IRD9" s="85"/>
      <c r="IRE9" s="85"/>
      <c r="IRF9" s="85"/>
      <c r="IRG9" s="85"/>
      <c r="IRH9" s="85"/>
      <c r="IRI9" s="85"/>
      <c r="IRJ9" s="85"/>
      <c r="IRK9" s="85"/>
      <c r="IRL9" s="85"/>
      <c r="IRM9" s="85"/>
      <c r="IRN9" s="85"/>
      <c r="IRO9" s="85"/>
      <c r="IRP9" s="85"/>
      <c r="IRQ9" s="85"/>
      <c r="IRR9" s="85"/>
      <c r="IRS9" s="85"/>
      <c r="IRT9" s="85"/>
      <c r="IRU9" s="85"/>
      <c r="IRV9" s="85"/>
      <c r="IRW9" s="85"/>
      <c r="IRX9" s="85"/>
      <c r="IRY9" s="85"/>
      <c r="IRZ9" s="85"/>
      <c r="ISA9" s="85"/>
      <c r="ISB9" s="85"/>
      <c r="ISC9" s="85"/>
      <c r="ISD9" s="85"/>
      <c r="ISE9" s="85"/>
      <c r="ISF9" s="85"/>
      <c r="ISG9" s="85"/>
      <c r="ISH9" s="85"/>
      <c r="ISI9" s="85"/>
      <c r="ISJ9" s="85"/>
      <c r="ISK9" s="85"/>
      <c r="ISL9" s="85"/>
      <c r="ISM9" s="85"/>
      <c r="ISN9" s="85"/>
      <c r="ISO9" s="85"/>
      <c r="ISP9" s="85"/>
      <c r="ISQ9" s="85"/>
      <c r="ISR9" s="85"/>
      <c r="ISS9" s="85"/>
      <c r="IST9" s="85"/>
      <c r="ISU9" s="85"/>
      <c r="ISV9" s="85"/>
      <c r="ISW9" s="85"/>
      <c r="ISX9" s="85"/>
      <c r="ISY9" s="85"/>
      <c r="ISZ9" s="85"/>
      <c r="ITA9" s="85"/>
      <c r="ITB9" s="85"/>
      <c r="ITC9" s="85"/>
      <c r="ITD9" s="85"/>
      <c r="ITE9" s="85"/>
      <c r="ITF9" s="85"/>
      <c r="ITG9" s="85"/>
      <c r="ITH9" s="85"/>
      <c r="ITI9" s="85"/>
      <c r="ITJ9" s="85"/>
      <c r="ITK9" s="85"/>
      <c r="ITL9" s="85"/>
      <c r="ITM9" s="85"/>
      <c r="ITN9" s="85"/>
      <c r="ITO9" s="85"/>
      <c r="ITP9" s="85"/>
      <c r="ITQ9" s="85"/>
      <c r="ITR9" s="85"/>
      <c r="ITS9" s="85"/>
      <c r="ITT9" s="85"/>
      <c r="ITU9" s="85"/>
      <c r="ITV9" s="85"/>
      <c r="ITW9" s="85"/>
      <c r="ITX9" s="85"/>
      <c r="ITY9" s="85"/>
      <c r="ITZ9" s="85"/>
      <c r="IUA9" s="85"/>
      <c r="IUB9" s="85"/>
      <c r="IUC9" s="85"/>
      <c r="IUD9" s="85"/>
      <c r="IUE9" s="85"/>
      <c r="IUF9" s="85"/>
      <c r="IUG9" s="85"/>
      <c r="IUH9" s="85"/>
      <c r="IUI9" s="85"/>
      <c r="IUJ9" s="85"/>
      <c r="IUK9" s="85"/>
      <c r="IUL9" s="85"/>
      <c r="IUM9" s="85"/>
      <c r="IUN9" s="85"/>
      <c r="IUO9" s="85"/>
      <c r="IUP9" s="85"/>
      <c r="IUQ9" s="85"/>
      <c r="IUR9" s="85"/>
      <c r="IUS9" s="85"/>
      <c r="IUT9" s="85"/>
      <c r="IUU9" s="85"/>
      <c r="IUV9" s="85"/>
      <c r="IUW9" s="85"/>
      <c r="IUX9" s="85"/>
      <c r="IUY9" s="85"/>
      <c r="IUZ9" s="85"/>
      <c r="IVA9" s="85"/>
      <c r="IVB9" s="85"/>
      <c r="IVC9" s="85"/>
      <c r="IVD9" s="85"/>
      <c r="IVE9" s="85"/>
      <c r="IVF9" s="85"/>
      <c r="IVG9" s="85"/>
      <c r="IVH9" s="85"/>
      <c r="IVI9" s="85"/>
      <c r="IVJ9" s="85"/>
      <c r="IVK9" s="85"/>
      <c r="IVL9" s="85"/>
      <c r="IVM9" s="85"/>
      <c r="IVN9" s="85"/>
      <c r="IVO9" s="85"/>
      <c r="IVP9" s="85"/>
      <c r="IVQ9" s="85"/>
      <c r="IVR9" s="85"/>
      <c r="IVS9" s="85"/>
      <c r="IVT9" s="85"/>
      <c r="IVU9" s="85"/>
      <c r="IVV9" s="85"/>
      <c r="IVW9" s="85"/>
      <c r="IVX9" s="85"/>
      <c r="IVY9" s="85"/>
      <c r="IVZ9" s="85"/>
      <c r="IWA9" s="85"/>
      <c r="IWB9" s="85"/>
      <c r="IWC9" s="85"/>
      <c r="IWD9" s="85"/>
      <c r="IWE9" s="85"/>
      <c r="IWF9" s="85"/>
      <c r="IWG9" s="85"/>
      <c r="IWH9" s="85"/>
      <c r="IWI9" s="85"/>
      <c r="IWJ9" s="85"/>
      <c r="IWK9" s="85"/>
      <c r="IWL9" s="85"/>
      <c r="IWM9" s="85"/>
      <c r="IWN9" s="85"/>
      <c r="IWO9" s="85"/>
      <c r="IWP9" s="85"/>
      <c r="IWQ9" s="85"/>
      <c r="IWR9" s="85"/>
      <c r="IWS9" s="85"/>
      <c r="IWT9" s="85"/>
      <c r="IWU9" s="85"/>
      <c r="IWV9" s="85"/>
      <c r="IWW9" s="85"/>
      <c r="IWX9" s="85"/>
      <c r="IWY9" s="85"/>
      <c r="IWZ9" s="85"/>
      <c r="IXA9" s="85"/>
      <c r="IXB9" s="85"/>
      <c r="IXC9" s="85"/>
      <c r="IXD9" s="85"/>
      <c r="IXE9" s="85"/>
      <c r="IXF9" s="85"/>
      <c r="IXG9" s="85"/>
      <c r="IXH9" s="85"/>
      <c r="IXI9" s="85"/>
      <c r="IXJ9" s="85"/>
      <c r="IXK9" s="85"/>
      <c r="IXL9" s="85"/>
      <c r="IXM9" s="85"/>
      <c r="IXN9" s="85"/>
      <c r="IXO9" s="85"/>
      <c r="IXP9" s="85"/>
      <c r="IXQ9" s="85"/>
      <c r="IXR9" s="85"/>
      <c r="IXS9" s="85"/>
      <c r="IXT9" s="85"/>
      <c r="IXU9" s="85"/>
      <c r="IXV9" s="85"/>
      <c r="IXW9" s="85"/>
      <c r="IXX9" s="85"/>
      <c r="IXY9" s="85"/>
      <c r="IXZ9" s="85"/>
      <c r="IYA9" s="85"/>
      <c r="IYB9" s="85"/>
      <c r="IYC9" s="85"/>
      <c r="IYD9" s="85"/>
      <c r="IYE9" s="85"/>
      <c r="IYF9" s="85"/>
      <c r="IYG9" s="85"/>
      <c r="IYH9" s="85"/>
      <c r="IYI9" s="85"/>
      <c r="IYJ9" s="85"/>
      <c r="IYK9" s="85"/>
      <c r="IYL9" s="85"/>
      <c r="IYM9" s="85"/>
      <c r="IYN9" s="85"/>
      <c r="IYO9" s="85"/>
      <c r="IYP9" s="85"/>
      <c r="IYQ9" s="85"/>
      <c r="IYR9" s="85"/>
      <c r="IYS9" s="85"/>
      <c r="IYT9" s="85"/>
      <c r="IYU9" s="85"/>
      <c r="IYV9" s="85"/>
      <c r="IYW9" s="85"/>
      <c r="IYX9" s="85"/>
      <c r="IYY9" s="85"/>
      <c r="IYZ9" s="85"/>
      <c r="IZA9" s="85"/>
      <c r="IZB9" s="85"/>
      <c r="IZC9" s="85"/>
      <c r="IZD9" s="85"/>
      <c r="IZE9" s="85"/>
      <c r="IZF9" s="85"/>
      <c r="IZG9" s="85"/>
      <c r="IZH9" s="85"/>
      <c r="IZI9" s="85"/>
      <c r="IZJ9" s="85"/>
      <c r="IZK9" s="85"/>
      <c r="IZL9" s="85"/>
      <c r="IZM9" s="85"/>
      <c r="IZN9" s="85"/>
      <c r="IZO9" s="85"/>
      <c r="IZP9" s="85"/>
      <c r="IZQ9" s="85"/>
      <c r="IZR9" s="85"/>
      <c r="IZS9" s="85"/>
      <c r="IZT9" s="85"/>
      <c r="IZU9" s="85"/>
      <c r="IZV9" s="85"/>
      <c r="IZW9" s="85"/>
      <c r="IZX9" s="85"/>
      <c r="IZY9" s="85"/>
      <c r="IZZ9" s="85"/>
      <c r="JAA9" s="85"/>
      <c r="JAB9" s="85"/>
      <c r="JAC9" s="85"/>
      <c r="JAD9" s="85"/>
      <c r="JAE9" s="85"/>
      <c r="JAF9" s="85"/>
      <c r="JAG9" s="85"/>
      <c r="JAH9" s="85"/>
      <c r="JAI9" s="85"/>
      <c r="JAJ9" s="85"/>
      <c r="JAK9" s="85"/>
      <c r="JAL9" s="85"/>
      <c r="JAM9" s="85"/>
      <c r="JAN9" s="85"/>
      <c r="JAO9" s="85"/>
      <c r="JAP9" s="85"/>
      <c r="JAQ9" s="85"/>
      <c r="JAR9" s="85"/>
      <c r="JAS9" s="85"/>
      <c r="JAT9" s="85"/>
      <c r="JAU9" s="85"/>
      <c r="JAV9" s="85"/>
      <c r="JAW9" s="85"/>
      <c r="JAX9" s="85"/>
      <c r="JAY9" s="85"/>
      <c r="JAZ9" s="85"/>
      <c r="JBA9" s="85"/>
      <c r="JBB9" s="85"/>
      <c r="JBC9" s="85"/>
      <c r="JBD9" s="85"/>
      <c r="JBE9" s="85"/>
      <c r="JBF9" s="85"/>
      <c r="JBG9" s="85"/>
      <c r="JBH9" s="85"/>
      <c r="JBI9" s="85"/>
      <c r="JBJ9" s="85"/>
      <c r="JBK9" s="85"/>
      <c r="JBL9" s="85"/>
      <c r="JBM9" s="85"/>
      <c r="JBN9" s="85"/>
      <c r="JBO9" s="85"/>
      <c r="JBP9" s="85"/>
      <c r="JBQ9" s="85"/>
      <c r="JBR9" s="85"/>
      <c r="JBS9" s="85"/>
      <c r="JBT9" s="85"/>
      <c r="JBU9" s="85"/>
      <c r="JBV9" s="85"/>
      <c r="JBW9" s="85"/>
      <c r="JBX9" s="85"/>
      <c r="JBY9" s="85"/>
      <c r="JBZ9" s="85"/>
      <c r="JCA9" s="85"/>
      <c r="JCB9" s="85"/>
      <c r="JCC9" s="85"/>
      <c r="JCD9" s="85"/>
      <c r="JCE9" s="85"/>
      <c r="JCF9" s="85"/>
      <c r="JCG9" s="85"/>
      <c r="JCH9" s="85"/>
      <c r="JCI9" s="85"/>
      <c r="JCJ9" s="85"/>
      <c r="JCK9" s="85"/>
      <c r="JCL9" s="85"/>
      <c r="JCM9" s="85"/>
      <c r="JCN9" s="85"/>
      <c r="JCO9" s="85"/>
      <c r="JCP9" s="85"/>
      <c r="JCQ9" s="85"/>
      <c r="JCR9" s="85"/>
      <c r="JCS9" s="85"/>
      <c r="JCT9" s="85"/>
      <c r="JCU9" s="85"/>
      <c r="JCV9" s="85"/>
      <c r="JCW9" s="85"/>
      <c r="JCX9" s="85"/>
      <c r="JCY9" s="85"/>
      <c r="JCZ9" s="85"/>
      <c r="JDA9" s="85"/>
      <c r="JDB9" s="85"/>
      <c r="JDC9" s="85"/>
      <c r="JDD9" s="85"/>
      <c r="JDE9" s="85"/>
      <c r="JDF9" s="85"/>
      <c r="JDG9" s="85"/>
      <c r="JDH9" s="85"/>
      <c r="JDI9" s="85"/>
      <c r="JDJ9" s="85"/>
      <c r="JDK9" s="85"/>
      <c r="JDL9" s="85"/>
      <c r="JDM9" s="85"/>
      <c r="JDN9" s="85"/>
      <c r="JDO9" s="85"/>
      <c r="JDP9" s="85"/>
      <c r="JDQ9" s="85"/>
      <c r="JDR9" s="85"/>
      <c r="JDS9" s="85"/>
      <c r="JDT9" s="85"/>
      <c r="JDU9" s="85"/>
      <c r="JDV9" s="85"/>
      <c r="JDW9" s="85"/>
      <c r="JDX9" s="85"/>
      <c r="JDY9" s="85"/>
      <c r="JDZ9" s="85"/>
      <c r="JEA9" s="85"/>
      <c r="JEB9" s="85"/>
      <c r="JEC9" s="85"/>
      <c r="JED9" s="85"/>
      <c r="JEE9" s="85"/>
      <c r="JEF9" s="85"/>
      <c r="JEG9" s="85"/>
      <c r="JEH9" s="85"/>
      <c r="JEI9" s="85"/>
      <c r="JEJ9" s="85"/>
      <c r="JEK9" s="85"/>
      <c r="JEL9" s="85"/>
      <c r="JEM9" s="85"/>
      <c r="JEN9" s="85"/>
      <c r="JEO9" s="85"/>
      <c r="JEP9" s="85"/>
      <c r="JEQ9" s="85"/>
      <c r="JER9" s="85"/>
      <c r="JES9" s="85"/>
      <c r="JET9" s="85"/>
      <c r="JEU9" s="85"/>
      <c r="JEV9" s="85"/>
      <c r="JEW9" s="85"/>
      <c r="JEX9" s="85"/>
      <c r="JEY9" s="85"/>
      <c r="JEZ9" s="85"/>
      <c r="JFA9" s="85"/>
      <c r="JFB9" s="85"/>
      <c r="JFC9" s="85"/>
      <c r="JFD9" s="85"/>
      <c r="JFE9" s="85"/>
      <c r="JFF9" s="85"/>
      <c r="JFG9" s="85"/>
      <c r="JFH9" s="85"/>
      <c r="JFI9" s="85"/>
      <c r="JFJ9" s="85"/>
      <c r="JFK9" s="85"/>
      <c r="JFL9" s="85"/>
      <c r="JFM9" s="85"/>
      <c r="JFN9" s="85"/>
      <c r="JFO9" s="85"/>
      <c r="JFP9" s="85"/>
      <c r="JFQ9" s="85"/>
      <c r="JFR9" s="85"/>
      <c r="JFS9" s="85"/>
      <c r="JFT9" s="85"/>
      <c r="JFU9" s="85"/>
      <c r="JFV9" s="85"/>
      <c r="JFW9" s="85"/>
      <c r="JFX9" s="85"/>
      <c r="JFY9" s="85"/>
      <c r="JFZ9" s="85"/>
      <c r="JGA9" s="85"/>
      <c r="JGB9" s="85"/>
      <c r="JGC9" s="85"/>
      <c r="JGD9" s="85"/>
      <c r="JGE9" s="85"/>
      <c r="JGF9" s="85"/>
      <c r="JGG9" s="85"/>
      <c r="JGH9" s="85"/>
      <c r="JGI9" s="85"/>
      <c r="JGJ9" s="85"/>
      <c r="JGK9" s="85"/>
      <c r="JGL9" s="85"/>
      <c r="JGM9" s="85"/>
      <c r="JGN9" s="85"/>
      <c r="JGO9" s="85"/>
      <c r="JGP9" s="85"/>
      <c r="JGQ9" s="85"/>
      <c r="JGR9" s="85"/>
      <c r="JGS9" s="85"/>
      <c r="JGT9" s="85"/>
      <c r="JGU9" s="85"/>
      <c r="JGV9" s="85"/>
      <c r="JGW9" s="85"/>
      <c r="JGX9" s="85"/>
      <c r="JGY9" s="85"/>
      <c r="JGZ9" s="85"/>
      <c r="JHA9" s="85"/>
      <c r="JHB9" s="85"/>
      <c r="JHC9" s="85"/>
      <c r="JHD9" s="85"/>
      <c r="JHE9" s="85"/>
      <c r="JHF9" s="85"/>
      <c r="JHG9" s="85"/>
      <c r="JHH9" s="85"/>
      <c r="JHI9" s="85"/>
      <c r="JHJ9" s="85"/>
      <c r="JHK9" s="85"/>
      <c r="JHL9" s="85"/>
      <c r="JHM9" s="85"/>
      <c r="JHN9" s="85"/>
      <c r="JHO9" s="85"/>
      <c r="JHP9" s="85"/>
      <c r="JHQ9" s="85"/>
      <c r="JHR9" s="85"/>
      <c r="JHS9" s="85"/>
      <c r="JHT9" s="85"/>
      <c r="JHU9" s="85"/>
      <c r="JHV9" s="85"/>
      <c r="JHW9" s="85"/>
      <c r="JHX9" s="85"/>
      <c r="JHY9" s="85"/>
      <c r="JHZ9" s="85"/>
      <c r="JIA9" s="85"/>
      <c r="JIB9" s="85"/>
      <c r="JIC9" s="85"/>
      <c r="JID9" s="85"/>
      <c r="JIE9" s="85"/>
      <c r="JIF9" s="85"/>
      <c r="JIG9" s="85"/>
      <c r="JIH9" s="85"/>
      <c r="JII9" s="85"/>
      <c r="JIJ9" s="85"/>
      <c r="JIK9" s="85"/>
      <c r="JIL9" s="85"/>
      <c r="JIM9" s="85"/>
      <c r="JIN9" s="85"/>
      <c r="JIO9" s="85"/>
      <c r="JIP9" s="85"/>
      <c r="JIQ9" s="85"/>
      <c r="JIR9" s="85"/>
      <c r="JIS9" s="85"/>
      <c r="JIT9" s="85"/>
      <c r="JIU9" s="85"/>
      <c r="JIV9" s="85"/>
      <c r="JIW9" s="85"/>
      <c r="JIX9" s="85"/>
      <c r="JIY9" s="85"/>
      <c r="JIZ9" s="85"/>
      <c r="JJA9" s="85"/>
      <c r="JJB9" s="85"/>
      <c r="JJC9" s="85"/>
      <c r="JJD9" s="85"/>
      <c r="JJE9" s="85"/>
      <c r="JJF9" s="85"/>
      <c r="JJG9" s="85"/>
      <c r="JJH9" s="85"/>
      <c r="JJI9" s="85"/>
      <c r="JJJ9" s="85"/>
      <c r="JJK9" s="85"/>
      <c r="JJL9" s="85"/>
      <c r="JJM9" s="85"/>
      <c r="JJN9" s="85"/>
      <c r="JJO9" s="85"/>
      <c r="JJP9" s="85"/>
      <c r="JJQ9" s="85"/>
      <c r="JJR9" s="85"/>
      <c r="JJS9" s="85"/>
      <c r="JJT9" s="85"/>
      <c r="JJU9" s="85"/>
      <c r="JJV9" s="85"/>
      <c r="JJW9" s="85"/>
      <c r="JJX9" s="85"/>
      <c r="JJY9" s="85"/>
      <c r="JJZ9" s="85"/>
      <c r="JKA9" s="85"/>
      <c r="JKB9" s="85"/>
      <c r="JKC9" s="85"/>
      <c r="JKD9" s="85"/>
      <c r="JKE9" s="85"/>
      <c r="JKF9" s="85"/>
      <c r="JKG9" s="85"/>
      <c r="JKH9" s="85"/>
      <c r="JKI9" s="85"/>
      <c r="JKJ9" s="85"/>
      <c r="JKK9" s="85"/>
      <c r="JKL9" s="85"/>
      <c r="JKM9" s="85"/>
      <c r="JKN9" s="85"/>
      <c r="JKO9" s="85"/>
      <c r="JKP9" s="85"/>
      <c r="JKQ9" s="85"/>
      <c r="JKR9" s="85"/>
      <c r="JKS9" s="85"/>
      <c r="JKT9" s="85"/>
      <c r="JKU9" s="85"/>
      <c r="JKV9" s="85"/>
      <c r="JKW9" s="85"/>
      <c r="JKX9" s="85"/>
      <c r="JKY9" s="85"/>
      <c r="JKZ9" s="85"/>
      <c r="JLA9" s="85"/>
      <c r="JLB9" s="85"/>
      <c r="JLC9" s="85"/>
      <c r="JLD9" s="85"/>
      <c r="JLE9" s="85"/>
      <c r="JLF9" s="85"/>
      <c r="JLG9" s="85"/>
      <c r="JLH9" s="85"/>
      <c r="JLI9" s="85"/>
      <c r="JLJ9" s="85"/>
      <c r="JLK9" s="85"/>
      <c r="JLL9" s="85"/>
      <c r="JLM9" s="85"/>
      <c r="JLN9" s="85"/>
      <c r="JLO9" s="85"/>
      <c r="JLP9" s="85"/>
      <c r="JLQ9" s="85"/>
      <c r="JLR9" s="85"/>
      <c r="JLS9" s="85"/>
      <c r="JLT9" s="85"/>
      <c r="JLU9" s="85"/>
      <c r="JLV9" s="85"/>
      <c r="JLW9" s="85"/>
      <c r="JLX9" s="85"/>
      <c r="JLY9" s="85"/>
      <c r="JLZ9" s="85"/>
      <c r="JMA9" s="85"/>
      <c r="JMB9" s="85"/>
      <c r="JMC9" s="85"/>
      <c r="JMD9" s="85"/>
      <c r="JME9" s="85"/>
      <c r="JMF9" s="85"/>
      <c r="JMG9" s="85"/>
      <c r="JMH9" s="85"/>
      <c r="JMI9" s="85"/>
      <c r="JMJ9" s="85"/>
      <c r="JMK9" s="85"/>
      <c r="JML9" s="85"/>
      <c r="JMM9" s="85"/>
      <c r="JMN9" s="85"/>
      <c r="JMO9" s="85"/>
      <c r="JMP9" s="85"/>
      <c r="JMQ9" s="85"/>
      <c r="JMR9" s="85"/>
      <c r="JMS9" s="85"/>
      <c r="JMT9" s="85"/>
      <c r="JMU9" s="85"/>
      <c r="JMV9" s="85"/>
      <c r="JMW9" s="85"/>
      <c r="JMX9" s="85"/>
      <c r="JMY9" s="85"/>
      <c r="JMZ9" s="85"/>
      <c r="JNA9" s="85"/>
      <c r="JNB9" s="85"/>
      <c r="JNC9" s="85"/>
      <c r="JND9" s="85"/>
      <c r="JNE9" s="85"/>
      <c r="JNF9" s="85"/>
      <c r="JNG9" s="85"/>
      <c r="JNH9" s="85"/>
      <c r="JNI9" s="85"/>
      <c r="JNJ9" s="85"/>
      <c r="JNK9" s="85"/>
      <c r="JNL9" s="85"/>
      <c r="JNM9" s="85"/>
      <c r="JNN9" s="85"/>
      <c r="JNO9" s="85"/>
      <c r="JNP9" s="85"/>
      <c r="JNQ9" s="85"/>
      <c r="JNR9" s="85"/>
      <c r="JNS9" s="85"/>
      <c r="JNT9" s="85"/>
      <c r="JNU9" s="85"/>
      <c r="JNV9" s="85"/>
      <c r="JNW9" s="85"/>
      <c r="JNX9" s="85"/>
      <c r="JNY9" s="85"/>
      <c r="JNZ9" s="85"/>
      <c r="JOA9" s="85"/>
      <c r="JOB9" s="85"/>
      <c r="JOC9" s="85"/>
      <c r="JOD9" s="85"/>
      <c r="JOE9" s="85"/>
      <c r="JOF9" s="85"/>
      <c r="JOG9" s="85"/>
      <c r="JOH9" s="85"/>
      <c r="JOI9" s="85"/>
      <c r="JOJ9" s="85"/>
      <c r="JOK9" s="85"/>
      <c r="JOL9" s="85"/>
      <c r="JOM9" s="85"/>
      <c r="JON9" s="85"/>
      <c r="JOO9" s="85"/>
      <c r="JOP9" s="85"/>
      <c r="JOQ9" s="85"/>
      <c r="JOR9" s="85"/>
      <c r="JOS9" s="85"/>
      <c r="JOT9" s="85"/>
      <c r="JOU9" s="85"/>
      <c r="JOV9" s="85"/>
      <c r="JOW9" s="85"/>
      <c r="JOX9" s="85"/>
      <c r="JOY9" s="85"/>
      <c r="JOZ9" s="85"/>
      <c r="JPA9" s="85"/>
      <c r="JPB9" s="85"/>
      <c r="JPC9" s="85"/>
      <c r="JPD9" s="85"/>
      <c r="JPE9" s="85"/>
      <c r="JPF9" s="85"/>
      <c r="JPG9" s="85"/>
      <c r="JPH9" s="85"/>
      <c r="JPI9" s="85"/>
      <c r="JPJ9" s="85"/>
      <c r="JPK9" s="85"/>
      <c r="JPL9" s="85"/>
      <c r="JPM9" s="85"/>
      <c r="JPN9" s="85"/>
      <c r="JPO9" s="85"/>
      <c r="JPP9" s="85"/>
      <c r="JPQ9" s="85"/>
      <c r="JPR9" s="85"/>
      <c r="JPS9" s="85"/>
      <c r="JPT9" s="85"/>
      <c r="JPU9" s="85"/>
      <c r="JPV9" s="85"/>
      <c r="JPW9" s="85"/>
      <c r="JPX9" s="85"/>
      <c r="JPY9" s="85"/>
      <c r="JPZ9" s="85"/>
      <c r="JQA9" s="85"/>
      <c r="JQB9" s="85"/>
      <c r="JQC9" s="85"/>
      <c r="JQD9" s="85"/>
      <c r="JQE9" s="85"/>
      <c r="JQF9" s="85"/>
      <c r="JQG9" s="85"/>
      <c r="JQH9" s="85"/>
      <c r="JQI9" s="85"/>
      <c r="JQJ9" s="85"/>
      <c r="JQK9" s="85"/>
      <c r="JQL9" s="85"/>
      <c r="JQM9" s="85"/>
      <c r="JQN9" s="85"/>
      <c r="JQO9" s="85"/>
      <c r="JQP9" s="85"/>
      <c r="JQQ9" s="85"/>
      <c r="JQR9" s="85"/>
      <c r="JQS9" s="85"/>
      <c r="JQT9" s="85"/>
      <c r="JQU9" s="85"/>
      <c r="JQV9" s="85"/>
      <c r="JQW9" s="85"/>
      <c r="JQX9" s="85"/>
      <c r="JQY9" s="85"/>
      <c r="JQZ9" s="85"/>
      <c r="JRA9" s="85"/>
      <c r="JRB9" s="85"/>
      <c r="JRC9" s="85"/>
      <c r="JRD9" s="85"/>
      <c r="JRE9" s="85"/>
      <c r="JRF9" s="85"/>
      <c r="JRG9" s="85"/>
      <c r="JRH9" s="85"/>
      <c r="JRI9" s="85"/>
      <c r="JRJ9" s="85"/>
      <c r="JRK9" s="85"/>
      <c r="JRL9" s="85"/>
      <c r="JRM9" s="85"/>
      <c r="JRN9" s="85"/>
      <c r="JRO9" s="85"/>
      <c r="JRP9" s="85"/>
      <c r="JRQ9" s="85"/>
      <c r="JRR9" s="85"/>
      <c r="JRS9" s="85"/>
      <c r="JRT9" s="85"/>
      <c r="JRU9" s="85"/>
      <c r="JRV9" s="85"/>
      <c r="JRW9" s="85"/>
      <c r="JRX9" s="85"/>
      <c r="JRY9" s="85"/>
      <c r="JRZ9" s="85"/>
      <c r="JSA9" s="85"/>
      <c r="JSB9" s="85"/>
      <c r="JSC9" s="85"/>
      <c r="JSD9" s="85"/>
      <c r="JSE9" s="85"/>
      <c r="JSF9" s="85"/>
      <c r="JSG9" s="85"/>
      <c r="JSH9" s="85"/>
      <c r="JSI9" s="85"/>
      <c r="JSJ9" s="85"/>
      <c r="JSK9" s="85"/>
      <c r="JSL9" s="85"/>
      <c r="JSM9" s="85"/>
      <c r="JSN9" s="85"/>
      <c r="JSO9" s="85"/>
      <c r="JSP9" s="85"/>
      <c r="JSQ9" s="85"/>
      <c r="JSR9" s="85"/>
      <c r="JSS9" s="85"/>
      <c r="JST9" s="85"/>
      <c r="JSU9" s="85"/>
      <c r="JSV9" s="85"/>
      <c r="JSW9" s="85"/>
      <c r="JSX9" s="85"/>
      <c r="JSY9" s="85"/>
      <c r="JSZ9" s="85"/>
      <c r="JTA9" s="85"/>
      <c r="JTB9" s="85"/>
      <c r="JTC9" s="85"/>
      <c r="JTD9" s="85"/>
      <c r="JTE9" s="85"/>
      <c r="JTF9" s="85"/>
      <c r="JTG9" s="85"/>
      <c r="JTH9" s="85"/>
      <c r="JTI9" s="85"/>
      <c r="JTJ9" s="85"/>
      <c r="JTK9" s="85"/>
      <c r="JTL9" s="85"/>
      <c r="JTM9" s="85"/>
      <c r="JTN9" s="85"/>
      <c r="JTO9" s="85"/>
      <c r="JTP9" s="85"/>
      <c r="JTQ9" s="85"/>
      <c r="JTR9" s="85"/>
      <c r="JTS9" s="85"/>
      <c r="JTT9" s="85"/>
      <c r="JTU9" s="85"/>
      <c r="JTV9" s="85"/>
      <c r="JTW9" s="85"/>
      <c r="JTX9" s="85"/>
      <c r="JTY9" s="85"/>
      <c r="JTZ9" s="85"/>
      <c r="JUA9" s="85"/>
      <c r="JUB9" s="85"/>
      <c r="JUC9" s="85"/>
      <c r="JUD9" s="85"/>
      <c r="JUE9" s="85"/>
      <c r="JUF9" s="85"/>
      <c r="JUG9" s="85"/>
      <c r="JUH9" s="85"/>
      <c r="JUI9" s="85"/>
      <c r="JUJ9" s="85"/>
      <c r="JUK9" s="85"/>
      <c r="JUL9" s="85"/>
      <c r="JUM9" s="85"/>
      <c r="JUN9" s="85"/>
      <c r="JUO9" s="85"/>
      <c r="JUP9" s="85"/>
      <c r="JUQ9" s="85"/>
      <c r="JUR9" s="85"/>
      <c r="JUS9" s="85"/>
      <c r="JUT9" s="85"/>
      <c r="JUU9" s="85"/>
      <c r="JUV9" s="85"/>
      <c r="JUW9" s="85"/>
      <c r="JUX9" s="85"/>
      <c r="JUY9" s="85"/>
      <c r="JUZ9" s="85"/>
      <c r="JVA9" s="85"/>
      <c r="JVB9" s="85"/>
      <c r="JVC9" s="85"/>
      <c r="JVD9" s="85"/>
      <c r="JVE9" s="85"/>
      <c r="JVF9" s="85"/>
      <c r="JVG9" s="85"/>
      <c r="JVH9" s="85"/>
      <c r="JVI9" s="85"/>
      <c r="JVJ9" s="85"/>
      <c r="JVK9" s="85"/>
      <c r="JVL9" s="85"/>
      <c r="JVM9" s="85"/>
      <c r="JVN9" s="85"/>
      <c r="JVO9" s="85"/>
      <c r="JVP9" s="85"/>
      <c r="JVQ9" s="85"/>
      <c r="JVR9" s="85"/>
      <c r="JVS9" s="85"/>
      <c r="JVT9" s="85"/>
      <c r="JVU9" s="85"/>
      <c r="JVV9" s="85"/>
      <c r="JVW9" s="85"/>
      <c r="JVX9" s="85"/>
      <c r="JVY9" s="85"/>
      <c r="JVZ9" s="85"/>
      <c r="JWA9" s="85"/>
      <c r="JWB9" s="85"/>
      <c r="JWC9" s="85"/>
      <c r="JWD9" s="85"/>
      <c r="JWE9" s="85"/>
      <c r="JWF9" s="85"/>
      <c r="JWG9" s="85"/>
      <c r="JWH9" s="85"/>
      <c r="JWI9" s="85"/>
      <c r="JWJ9" s="85"/>
      <c r="JWK9" s="85"/>
      <c r="JWL9" s="85"/>
      <c r="JWM9" s="85"/>
      <c r="JWN9" s="85"/>
      <c r="JWO9" s="85"/>
      <c r="JWP9" s="85"/>
      <c r="JWQ9" s="85"/>
      <c r="JWR9" s="85"/>
      <c r="JWS9" s="85"/>
      <c r="JWT9" s="85"/>
      <c r="JWU9" s="85"/>
      <c r="JWV9" s="85"/>
      <c r="JWW9" s="85"/>
      <c r="JWX9" s="85"/>
      <c r="JWY9" s="85"/>
      <c r="JWZ9" s="85"/>
      <c r="JXA9" s="85"/>
      <c r="JXB9" s="85"/>
      <c r="JXC9" s="85"/>
      <c r="JXD9" s="85"/>
      <c r="JXE9" s="85"/>
      <c r="JXF9" s="85"/>
      <c r="JXG9" s="85"/>
      <c r="JXH9" s="85"/>
      <c r="JXI9" s="85"/>
      <c r="JXJ9" s="85"/>
      <c r="JXK9" s="85"/>
      <c r="JXL9" s="85"/>
      <c r="JXM9" s="85"/>
      <c r="JXN9" s="85"/>
      <c r="JXO9" s="85"/>
      <c r="JXP9" s="85"/>
      <c r="JXQ9" s="85"/>
      <c r="JXR9" s="85"/>
      <c r="JXS9" s="85"/>
      <c r="JXT9" s="85"/>
      <c r="JXU9" s="85"/>
      <c r="JXV9" s="85"/>
      <c r="JXW9" s="85"/>
      <c r="JXX9" s="85"/>
      <c r="JXY9" s="85"/>
      <c r="JXZ9" s="85"/>
      <c r="JYA9" s="85"/>
      <c r="JYB9" s="85"/>
      <c r="JYC9" s="85"/>
      <c r="JYD9" s="85"/>
      <c r="JYE9" s="85"/>
      <c r="JYF9" s="85"/>
      <c r="JYG9" s="85"/>
      <c r="JYH9" s="85"/>
      <c r="JYI9" s="85"/>
      <c r="JYJ9" s="85"/>
      <c r="JYK9" s="85"/>
      <c r="JYL9" s="85"/>
      <c r="JYM9" s="85"/>
      <c r="JYN9" s="85"/>
      <c r="JYO9" s="85"/>
      <c r="JYP9" s="85"/>
      <c r="JYQ9" s="85"/>
      <c r="JYR9" s="85"/>
      <c r="JYS9" s="85"/>
      <c r="JYT9" s="85"/>
      <c r="JYU9" s="85"/>
      <c r="JYV9" s="85"/>
      <c r="JYW9" s="85"/>
      <c r="JYX9" s="85"/>
      <c r="JYY9" s="85"/>
      <c r="JYZ9" s="85"/>
      <c r="JZA9" s="85"/>
      <c r="JZB9" s="85"/>
      <c r="JZC9" s="85"/>
      <c r="JZD9" s="85"/>
      <c r="JZE9" s="85"/>
      <c r="JZF9" s="85"/>
      <c r="JZG9" s="85"/>
      <c r="JZH9" s="85"/>
      <c r="JZI9" s="85"/>
      <c r="JZJ9" s="85"/>
      <c r="JZK9" s="85"/>
      <c r="JZL9" s="85"/>
      <c r="JZM9" s="85"/>
      <c r="JZN9" s="85"/>
      <c r="JZO9" s="85"/>
      <c r="JZP9" s="85"/>
      <c r="JZQ9" s="85"/>
      <c r="JZR9" s="85"/>
      <c r="JZS9" s="85"/>
      <c r="JZT9" s="85"/>
      <c r="JZU9" s="85"/>
      <c r="JZV9" s="85"/>
      <c r="JZW9" s="85"/>
      <c r="JZX9" s="85"/>
      <c r="JZY9" s="85"/>
      <c r="JZZ9" s="85"/>
      <c r="KAA9" s="85"/>
      <c r="KAB9" s="85"/>
      <c r="KAC9" s="85"/>
      <c r="KAD9" s="85"/>
      <c r="KAE9" s="85"/>
      <c r="KAF9" s="85"/>
      <c r="KAG9" s="85"/>
      <c r="KAH9" s="85"/>
      <c r="KAI9" s="85"/>
      <c r="KAJ9" s="85"/>
      <c r="KAK9" s="85"/>
      <c r="KAL9" s="85"/>
      <c r="KAM9" s="85"/>
      <c r="KAN9" s="85"/>
      <c r="KAO9" s="85"/>
      <c r="KAP9" s="85"/>
      <c r="KAQ9" s="85"/>
      <c r="KAR9" s="85"/>
      <c r="KAS9" s="85"/>
      <c r="KAT9" s="85"/>
      <c r="KAU9" s="85"/>
      <c r="KAV9" s="85"/>
      <c r="KAW9" s="85"/>
      <c r="KAX9" s="85"/>
      <c r="KAY9" s="85"/>
      <c r="KAZ9" s="85"/>
      <c r="KBA9" s="85"/>
      <c r="KBB9" s="85"/>
      <c r="KBC9" s="85"/>
      <c r="KBD9" s="85"/>
      <c r="KBE9" s="85"/>
      <c r="KBF9" s="85"/>
      <c r="KBG9" s="85"/>
      <c r="KBH9" s="85"/>
      <c r="KBI9" s="85"/>
      <c r="KBJ9" s="85"/>
      <c r="KBK9" s="85"/>
      <c r="KBL9" s="85"/>
      <c r="KBM9" s="85"/>
      <c r="KBN9" s="85"/>
      <c r="KBO9" s="85"/>
      <c r="KBP9" s="85"/>
      <c r="KBQ9" s="85"/>
      <c r="KBR9" s="85"/>
      <c r="KBS9" s="85"/>
      <c r="KBT9" s="85"/>
      <c r="KBU9" s="85"/>
      <c r="KBV9" s="85"/>
      <c r="KBW9" s="85"/>
      <c r="KBX9" s="85"/>
      <c r="KBY9" s="85"/>
      <c r="KBZ9" s="85"/>
      <c r="KCA9" s="85"/>
      <c r="KCB9" s="85"/>
      <c r="KCC9" s="85"/>
      <c r="KCD9" s="85"/>
      <c r="KCE9" s="85"/>
      <c r="KCF9" s="85"/>
      <c r="KCG9" s="85"/>
      <c r="KCH9" s="85"/>
      <c r="KCI9" s="85"/>
      <c r="KCJ9" s="85"/>
      <c r="KCK9" s="85"/>
      <c r="KCL9" s="85"/>
      <c r="KCM9" s="85"/>
      <c r="KCN9" s="85"/>
      <c r="KCO9" s="85"/>
      <c r="KCP9" s="85"/>
      <c r="KCQ9" s="85"/>
      <c r="KCR9" s="85"/>
      <c r="KCS9" s="85"/>
      <c r="KCT9" s="85"/>
      <c r="KCU9" s="85"/>
      <c r="KCV9" s="85"/>
      <c r="KCW9" s="85"/>
      <c r="KCX9" s="85"/>
      <c r="KCY9" s="85"/>
      <c r="KCZ9" s="85"/>
      <c r="KDA9" s="85"/>
      <c r="KDB9" s="85"/>
      <c r="KDC9" s="85"/>
      <c r="KDD9" s="85"/>
      <c r="KDE9" s="85"/>
      <c r="KDF9" s="85"/>
      <c r="KDG9" s="85"/>
      <c r="KDH9" s="85"/>
      <c r="KDI9" s="85"/>
      <c r="KDJ9" s="85"/>
      <c r="KDK9" s="85"/>
      <c r="KDL9" s="85"/>
      <c r="KDM9" s="85"/>
      <c r="KDN9" s="85"/>
      <c r="KDO9" s="85"/>
      <c r="KDP9" s="85"/>
      <c r="KDQ9" s="85"/>
      <c r="KDR9" s="85"/>
      <c r="KDS9" s="85"/>
      <c r="KDT9" s="85"/>
      <c r="KDU9" s="85"/>
      <c r="KDV9" s="85"/>
      <c r="KDW9" s="85"/>
      <c r="KDX9" s="85"/>
      <c r="KDY9" s="85"/>
      <c r="KDZ9" s="85"/>
      <c r="KEA9" s="85"/>
      <c r="KEB9" s="85"/>
      <c r="KEC9" s="85"/>
      <c r="KED9" s="85"/>
      <c r="KEE9" s="85"/>
      <c r="KEF9" s="85"/>
      <c r="KEG9" s="85"/>
      <c r="KEH9" s="85"/>
      <c r="KEI9" s="85"/>
      <c r="KEJ9" s="85"/>
      <c r="KEK9" s="85"/>
      <c r="KEL9" s="85"/>
      <c r="KEM9" s="85"/>
      <c r="KEN9" s="85"/>
      <c r="KEO9" s="85"/>
      <c r="KEP9" s="85"/>
      <c r="KEQ9" s="85"/>
      <c r="KER9" s="85"/>
      <c r="KES9" s="85"/>
      <c r="KET9" s="85"/>
      <c r="KEU9" s="85"/>
      <c r="KEV9" s="85"/>
      <c r="KEW9" s="85"/>
      <c r="KEX9" s="85"/>
      <c r="KEY9" s="85"/>
      <c r="KEZ9" s="85"/>
      <c r="KFA9" s="85"/>
      <c r="KFB9" s="85"/>
      <c r="KFC9" s="85"/>
      <c r="KFD9" s="85"/>
      <c r="KFE9" s="85"/>
      <c r="KFF9" s="85"/>
      <c r="KFG9" s="85"/>
      <c r="KFH9" s="85"/>
      <c r="KFI9" s="85"/>
      <c r="KFJ9" s="85"/>
      <c r="KFK9" s="85"/>
      <c r="KFL9" s="85"/>
      <c r="KFM9" s="85"/>
      <c r="KFN9" s="85"/>
      <c r="KFO9" s="85"/>
      <c r="KFP9" s="85"/>
      <c r="KFQ9" s="85"/>
      <c r="KFR9" s="85"/>
      <c r="KFS9" s="85"/>
      <c r="KFT9" s="85"/>
      <c r="KFU9" s="85"/>
      <c r="KFV9" s="85"/>
      <c r="KFW9" s="85"/>
      <c r="KFX9" s="85"/>
      <c r="KFY9" s="85"/>
      <c r="KFZ9" s="85"/>
      <c r="KGA9" s="85"/>
      <c r="KGB9" s="85"/>
      <c r="KGC9" s="85"/>
      <c r="KGD9" s="85"/>
      <c r="KGE9" s="85"/>
      <c r="KGF9" s="85"/>
      <c r="KGG9" s="85"/>
      <c r="KGH9" s="85"/>
      <c r="KGI9" s="85"/>
      <c r="KGJ9" s="85"/>
      <c r="KGK9" s="85"/>
      <c r="KGL9" s="85"/>
      <c r="KGM9" s="85"/>
      <c r="KGN9" s="85"/>
      <c r="KGO9" s="85"/>
      <c r="KGP9" s="85"/>
      <c r="KGQ9" s="85"/>
      <c r="KGR9" s="85"/>
      <c r="KGS9" s="85"/>
      <c r="KGT9" s="85"/>
      <c r="KGU9" s="85"/>
      <c r="KGV9" s="85"/>
      <c r="KGW9" s="85"/>
      <c r="KGX9" s="85"/>
      <c r="KGY9" s="85"/>
      <c r="KGZ9" s="85"/>
      <c r="KHA9" s="85"/>
      <c r="KHB9" s="85"/>
      <c r="KHC9" s="85"/>
      <c r="KHD9" s="85"/>
      <c r="KHE9" s="85"/>
      <c r="KHF9" s="85"/>
      <c r="KHG9" s="85"/>
      <c r="KHH9" s="85"/>
      <c r="KHI9" s="85"/>
      <c r="KHJ9" s="85"/>
      <c r="KHK9" s="85"/>
      <c r="KHL9" s="85"/>
      <c r="KHM9" s="85"/>
      <c r="KHN9" s="85"/>
      <c r="KHO9" s="85"/>
      <c r="KHP9" s="85"/>
      <c r="KHQ9" s="85"/>
      <c r="KHR9" s="85"/>
      <c r="KHS9" s="85"/>
      <c r="KHT9" s="85"/>
      <c r="KHU9" s="85"/>
      <c r="KHV9" s="85"/>
      <c r="KHW9" s="85"/>
      <c r="KHX9" s="85"/>
      <c r="KHY9" s="85"/>
      <c r="KHZ9" s="85"/>
      <c r="KIA9" s="85"/>
      <c r="KIB9" s="85"/>
      <c r="KIC9" s="85"/>
      <c r="KID9" s="85"/>
      <c r="KIE9" s="85"/>
      <c r="KIF9" s="85"/>
      <c r="KIG9" s="85"/>
      <c r="KIH9" s="85"/>
      <c r="KII9" s="85"/>
      <c r="KIJ9" s="85"/>
      <c r="KIK9" s="85"/>
      <c r="KIL9" s="85"/>
      <c r="KIM9" s="85"/>
      <c r="KIN9" s="85"/>
      <c r="KIO9" s="85"/>
      <c r="KIP9" s="85"/>
      <c r="KIQ9" s="85"/>
      <c r="KIR9" s="85"/>
      <c r="KIS9" s="85"/>
      <c r="KIT9" s="85"/>
      <c r="KIU9" s="85"/>
      <c r="KIV9" s="85"/>
      <c r="KIW9" s="85"/>
      <c r="KIX9" s="85"/>
      <c r="KIY9" s="85"/>
      <c r="KIZ9" s="85"/>
      <c r="KJA9" s="85"/>
      <c r="KJB9" s="85"/>
      <c r="KJC9" s="85"/>
      <c r="KJD9" s="85"/>
      <c r="KJE9" s="85"/>
      <c r="KJF9" s="85"/>
      <c r="KJG9" s="85"/>
      <c r="KJH9" s="85"/>
      <c r="KJI9" s="85"/>
      <c r="KJJ9" s="85"/>
      <c r="KJK9" s="85"/>
      <c r="KJL9" s="85"/>
      <c r="KJM9" s="85"/>
      <c r="KJN9" s="85"/>
      <c r="KJO9" s="85"/>
      <c r="KJP9" s="85"/>
      <c r="KJQ9" s="85"/>
      <c r="KJR9" s="85"/>
      <c r="KJS9" s="85"/>
      <c r="KJT9" s="85"/>
      <c r="KJU9" s="85"/>
      <c r="KJV9" s="85"/>
      <c r="KJW9" s="85"/>
      <c r="KJX9" s="85"/>
      <c r="KJY9" s="85"/>
      <c r="KJZ9" s="85"/>
      <c r="KKA9" s="85"/>
      <c r="KKB9" s="85"/>
      <c r="KKC9" s="85"/>
      <c r="KKD9" s="85"/>
      <c r="KKE9" s="85"/>
      <c r="KKF9" s="85"/>
      <c r="KKG9" s="85"/>
      <c r="KKH9" s="85"/>
      <c r="KKI9" s="85"/>
      <c r="KKJ9" s="85"/>
      <c r="KKK9" s="85"/>
      <c r="KKL9" s="85"/>
      <c r="KKM9" s="85"/>
      <c r="KKN9" s="85"/>
      <c r="KKO9" s="85"/>
      <c r="KKP9" s="85"/>
      <c r="KKQ9" s="85"/>
      <c r="KKR9" s="85"/>
      <c r="KKS9" s="85"/>
      <c r="KKT9" s="85"/>
      <c r="KKU9" s="85"/>
      <c r="KKV9" s="85"/>
      <c r="KKW9" s="85"/>
      <c r="KKX9" s="85"/>
      <c r="KKY9" s="85"/>
      <c r="KKZ9" s="85"/>
      <c r="KLA9" s="85"/>
      <c r="KLB9" s="85"/>
      <c r="KLC9" s="85"/>
      <c r="KLD9" s="85"/>
      <c r="KLE9" s="85"/>
      <c r="KLF9" s="85"/>
      <c r="KLG9" s="85"/>
      <c r="KLH9" s="85"/>
      <c r="KLI9" s="85"/>
      <c r="KLJ9" s="85"/>
      <c r="KLK9" s="85"/>
      <c r="KLL9" s="85"/>
      <c r="KLM9" s="85"/>
      <c r="KLN9" s="85"/>
      <c r="KLO9" s="85"/>
      <c r="KLP9" s="85"/>
      <c r="KLQ9" s="85"/>
      <c r="KLR9" s="85"/>
      <c r="KLS9" s="85"/>
      <c r="KLT9" s="85"/>
      <c r="KLU9" s="85"/>
      <c r="KLV9" s="85"/>
      <c r="KLW9" s="85"/>
      <c r="KLX9" s="85"/>
      <c r="KLY9" s="85"/>
      <c r="KLZ9" s="85"/>
      <c r="KMA9" s="85"/>
      <c r="KMB9" s="85"/>
      <c r="KMC9" s="85"/>
      <c r="KMD9" s="85"/>
      <c r="KME9" s="85"/>
      <c r="KMF9" s="85"/>
      <c r="KMG9" s="85"/>
      <c r="KMH9" s="85"/>
      <c r="KMI9" s="85"/>
      <c r="KMJ9" s="85"/>
      <c r="KMK9" s="85"/>
      <c r="KML9" s="85"/>
      <c r="KMM9" s="85"/>
      <c r="KMN9" s="85"/>
      <c r="KMO9" s="85"/>
      <c r="KMP9" s="85"/>
      <c r="KMQ9" s="85"/>
      <c r="KMR9" s="85"/>
      <c r="KMS9" s="85"/>
      <c r="KMT9" s="85"/>
      <c r="KMU9" s="85"/>
      <c r="KMV9" s="85"/>
      <c r="KMW9" s="85"/>
      <c r="KMX9" s="85"/>
      <c r="KMY9" s="85"/>
      <c r="KMZ9" s="85"/>
      <c r="KNA9" s="85"/>
      <c r="KNB9" s="85"/>
      <c r="KNC9" s="85"/>
      <c r="KND9" s="85"/>
      <c r="KNE9" s="85"/>
      <c r="KNF9" s="85"/>
      <c r="KNG9" s="85"/>
      <c r="KNH9" s="85"/>
      <c r="KNI9" s="85"/>
      <c r="KNJ9" s="85"/>
      <c r="KNK9" s="85"/>
      <c r="KNL9" s="85"/>
      <c r="KNM9" s="85"/>
      <c r="KNN9" s="85"/>
      <c r="KNO9" s="85"/>
      <c r="KNP9" s="85"/>
      <c r="KNQ9" s="85"/>
      <c r="KNR9" s="85"/>
      <c r="KNS9" s="85"/>
      <c r="KNT9" s="85"/>
      <c r="KNU9" s="85"/>
      <c r="KNV9" s="85"/>
      <c r="KNW9" s="85"/>
      <c r="KNX9" s="85"/>
      <c r="KNY9" s="85"/>
      <c r="KNZ9" s="85"/>
      <c r="KOA9" s="85"/>
      <c r="KOB9" s="85"/>
      <c r="KOC9" s="85"/>
      <c r="KOD9" s="85"/>
      <c r="KOE9" s="85"/>
      <c r="KOF9" s="85"/>
      <c r="KOG9" s="85"/>
      <c r="KOH9" s="85"/>
      <c r="KOI9" s="85"/>
      <c r="KOJ9" s="85"/>
      <c r="KOK9" s="85"/>
      <c r="KOL9" s="85"/>
      <c r="KOM9" s="85"/>
      <c r="KON9" s="85"/>
      <c r="KOO9" s="85"/>
      <c r="KOP9" s="85"/>
      <c r="KOQ9" s="85"/>
      <c r="KOR9" s="85"/>
      <c r="KOS9" s="85"/>
      <c r="KOT9" s="85"/>
      <c r="KOU9" s="85"/>
      <c r="KOV9" s="85"/>
      <c r="KOW9" s="85"/>
      <c r="KOX9" s="85"/>
      <c r="KOY9" s="85"/>
      <c r="KOZ9" s="85"/>
      <c r="KPA9" s="85"/>
      <c r="KPB9" s="85"/>
      <c r="KPC9" s="85"/>
      <c r="KPD9" s="85"/>
      <c r="KPE9" s="85"/>
      <c r="KPF9" s="85"/>
      <c r="KPG9" s="85"/>
      <c r="KPH9" s="85"/>
      <c r="KPI9" s="85"/>
      <c r="KPJ9" s="85"/>
      <c r="KPK9" s="85"/>
      <c r="KPL9" s="85"/>
      <c r="KPM9" s="85"/>
      <c r="KPN9" s="85"/>
      <c r="KPO9" s="85"/>
      <c r="KPP9" s="85"/>
      <c r="KPQ9" s="85"/>
      <c r="KPR9" s="85"/>
      <c r="KPS9" s="85"/>
      <c r="KPT9" s="85"/>
      <c r="KPU9" s="85"/>
      <c r="KPV9" s="85"/>
      <c r="KPW9" s="85"/>
      <c r="KPX9" s="85"/>
      <c r="KPY9" s="85"/>
      <c r="KPZ9" s="85"/>
      <c r="KQA9" s="85"/>
      <c r="KQB9" s="85"/>
      <c r="KQC9" s="85"/>
      <c r="KQD9" s="85"/>
      <c r="KQE9" s="85"/>
      <c r="KQF9" s="85"/>
      <c r="KQG9" s="85"/>
      <c r="KQH9" s="85"/>
      <c r="KQI9" s="85"/>
      <c r="KQJ9" s="85"/>
      <c r="KQK9" s="85"/>
      <c r="KQL9" s="85"/>
      <c r="KQM9" s="85"/>
      <c r="KQN9" s="85"/>
      <c r="KQO9" s="85"/>
      <c r="KQP9" s="85"/>
      <c r="KQQ9" s="85"/>
      <c r="KQR9" s="85"/>
      <c r="KQS9" s="85"/>
      <c r="KQT9" s="85"/>
      <c r="KQU9" s="85"/>
      <c r="KQV9" s="85"/>
      <c r="KQW9" s="85"/>
      <c r="KQX9" s="85"/>
      <c r="KQY9" s="85"/>
      <c r="KQZ9" s="85"/>
      <c r="KRA9" s="85"/>
      <c r="KRB9" s="85"/>
      <c r="KRC9" s="85"/>
      <c r="KRD9" s="85"/>
      <c r="KRE9" s="85"/>
      <c r="KRF9" s="85"/>
      <c r="KRG9" s="85"/>
      <c r="KRH9" s="85"/>
      <c r="KRI9" s="85"/>
      <c r="KRJ9" s="85"/>
      <c r="KRK9" s="85"/>
      <c r="KRL9" s="85"/>
      <c r="KRM9" s="85"/>
      <c r="KRN9" s="85"/>
      <c r="KRO9" s="85"/>
      <c r="KRP9" s="85"/>
      <c r="KRQ9" s="85"/>
      <c r="KRR9" s="85"/>
      <c r="KRS9" s="85"/>
      <c r="KRT9" s="85"/>
      <c r="KRU9" s="85"/>
      <c r="KRV9" s="85"/>
      <c r="KRW9" s="85"/>
      <c r="KRX9" s="85"/>
      <c r="KRY9" s="85"/>
      <c r="KRZ9" s="85"/>
      <c r="KSA9" s="85"/>
      <c r="KSB9" s="85"/>
      <c r="KSC9" s="85"/>
      <c r="KSD9" s="85"/>
      <c r="KSE9" s="85"/>
      <c r="KSF9" s="85"/>
      <c r="KSG9" s="85"/>
      <c r="KSH9" s="85"/>
      <c r="KSI9" s="85"/>
      <c r="KSJ9" s="85"/>
      <c r="KSK9" s="85"/>
      <c r="KSL9" s="85"/>
      <c r="KSM9" s="85"/>
      <c r="KSN9" s="85"/>
      <c r="KSO9" s="85"/>
      <c r="KSP9" s="85"/>
      <c r="KSQ9" s="85"/>
      <c r="KSR9" s="85"/>
      <c r="KSS9" s="85"/>
      <c r="KST9" s="85"/>
      <c r="KSU9" s="85"/>
      <c r="KSV9" s="85"/>
      <c r="KSW9" s="85"/>
      <c r="KSX9" s="85"/>
      <c r="KSY9" s="85"/>
      <c r="KSZ9" s="85"/>
      <c r="KTA9" s="85"/>
      <c r="KTB9" s="85"/>
      <c r="KTC9" s="85"/>
      <c r="KTD9" s="85"/>
      <c r="KTE9" s="85"/>
      <c r="KTF9" s="85"/>
      <c r="KTG9" s="85"/>
      <c r="KTH9" s="85"/>
      <c r="KTI9" s="85"/>
      <c r="KTJ9" s="85"/>
      <c r="KTK9" s="85"/>
      <c r="KTL9" s="85"/>
      <c r="KTM9" s="85"/>
      <c r="KTN9" s="85"/>
      <c r="KTO9" s="85"/>
      <c r="KTP9" s="85"/>
      <c r="KTQ9" s="85"/>
      <c r="KTR9" s="85"/>
      <c r="KTS9" s="85"/>
      <c r="KTT9" s="85"/>
      <c r="KTU9" s="85"/>
      <c r="KTV9" s="85"/>
      <c r="KTW9" s="85"/>
      <c r="KTX9" s="85"/>
      <c r="KTY9" s="85"/>
      <c r="KTZ9" s="85"/>
      <c r="KUA9" s="85"/>
      <c r="KUB9" s="85"/>
      <c r="KUC9" s="85"/>
      <c r="KUD9" s="85"/>
      <c r="KUE9" s="85"/>
      <c r="KUF9" s="85"/>
      <c r="KUG9" s="85"/>
      <c r="KUH9" s="85"/>
      <c r="KUI9" s="85"/>
      <c r="KUJ9" s="85"/>
      <c r="KUK9" s="85"/>
      <c r="KUL9" s="85"/>
      <c r="KUM9" s="85"/>
      <c r="KUN9" s="85"/>
      <c r="KUO9" s="85"/>
      <c r="KUP9" s="85"/>
      <c r="KUQ9" s="85"/>
      <c r="KUR9" s="85"/>
      <c r="KUS9" s="85"/>
      <c r="KUT9" s="85"/>
      <c r="KUU9" s="85"/>
      <c r="KUV9" s="85"/>
      <c r="KUW9" s="85"/>
      <c r="KUX9" s="85"/>
      <c r="KUY9" s="85"/>
      <c r="KUZ9" s="85"/>
      <c r="KVA9" s="85"/>
      <c r="KVB9" s="85"/>
      <c r="KVC9" s="85"/>
      <c r="KVD9" s="85"/>
      <c r="KVE9" s="85"/>
      <c r="KVF9" s="85"/>
      <c r="KVG9" s="85"/>
      <c r="KVH9" s="85"/>
      <c r="KVI9" s="85"/>
      <c r="KVJ9" s="85"/>
      <c r="KVK9" s="85"/>
      <c r="KVL9" s="85"/>
      <c r="KVM9" s="85"/>
      <c r="KVN9" s="85"/>
      <c r="KVO9" s="85"/>
      <c r="KVP9" s="85"/>
      <c r="KVQ9" s="85"/>
      <c r="KVR9" s="85"/>
      <c r="KVS9" s="85"/>
      <c r="KVT9" s="85"/>
      <c r="KVU9" s="85"/>
      <c r="KVV9" s="85"/>
      <c r="KVW9" s="85"/>
      <c r="KVX9" s="85"/>
      <c r="KVY9" s="85"/>
      <c r="KVZ9" s="85"/>
      <c r="KWA9" s="85"/>
      <c r="KWB9" s="85"/>
      <c r="KWC9" s="85"/>
      <c r="KWD9" s="85"/>
      <c r="KWE9" s="85"/>
      <c r="KWF9" s="85"/>
      <c r="KWG9" s="85"/>
      <c r="KWH9" s="85"/>
      <c r="KWI9" s="85"/>
      <c r="KWJ9" s="85"/>
      <c r="KWK9" s="85"/>
      <c r="KWL9" s="85"/>
      <c r="KWM9" s="85"/>
      <c r="KWN9" s="85"/>
      <c r="KWO9" s="85"/>
      <c r="KWP9" s="85"/>
      <c r="KWQ9" s="85"/>
      <c r="KWR9" s="85"/>
      <c r="KWS9" s="85"/>
      <c r="KWT9" s="85"/>
      <c r="KWU9" s="85"/>
      <c r="KWV9" s="85"/>
      <c r="KWW9" s="85"/>
      <c r="KWX9" s="85"/>
      <c r="KWY9" s="85"/>
      <c r="KWZ9" s="85"/>
      <c r="KXA9" s="85"/>
      <c r="KXB9" s="85"/>
      <c r="KXC9" s="85"/>
      <c r="KXD9" s="85"/>
      <c r="KXE9" s="85"/>
      <c r="KXF9" s="85"/>
      <c r="KXG9" s="85"/>
      <c r="KXH9" s="85"/>
      <c r="KXI9" s="85"/>
      <c r="KXJ9" s="85"/>
      <c r="KXK9" s="85"/>
      <c r="KXL9" s="85"/>
      <c r="KXM9" s="85"/>
      <c r="KXN9" s="85"/>
      <c r="KXO9" s="85"/>
      <c r="KXP9" s="85"/>
      <c r="KXQ9" s="85"/>
      <c r="KXR9" s="85"/>
      <c r="KXS9" s="85"/>
      <c r="KXT9" s="85"/>
      <c r="KXU9" s="85"/>
      <c r="KXV9" s="85"/>
      <c r="KXW9" s="85"/>
      <c r="KXX9" s="85"/>
      <c r="KXY9" s="85"/>
      <c r="KXZ9" s="85"/>
      <c r="KYA9" s="85"/>
      <c r="KYB9" s="85"/>
      <c r="KYC9" s="85"/>
      <c r="KYD9" s="85"/>
      <c r="KYE9" s="85"/>
      <c r="KYF9" s="85"/>
      <c r="KYG9" s="85"/>
      <c r="KYH9" s="85"/>
      <c r="KYI9" s="85"/>
      <c r="KYJ9" s="85"/>
      <c r="KYK9" s="85"/>
      <c r="KYL9" s="85"/>
      <c r="KYM9" s="85"/>
      <c r="KYN9" s="85"/>
      <c r="KYO9" s="85"/>
      <c r="KYP9" s="85"/>
      <c r="KYQ9" s="85"/>
      <c r="KYR9" s="85"/>
      <c r="KYS9" s="85"/>
      <c r="KYT9" s="85"/>
      <c r="KYU9" s="85"/>
      <c r="KYV9" s="85"/>
      <c r="KYW9" s="85"/>
      <c r="KYX9" s="85"/>
      <c r="KYY9" s="85"/>
      <c r="KYZ9" s="85"/>
      <c r="KZA9" s="85"/>
      <c r="KZB9" s="85"/>
      <c r="KZC9" s="85"/>
      <c r="KZD9" s="85"/>
      <c r="KZE9" s="85"/>
      <c r="KZF9" s="85"/>
      <c r="KZG9" s="85"/>
      <c r="KZH9" s="85"/>
      <c r="KZI9" s="85"/>
      <c r="KZJ9" s="85"/>
      <c r="KZK9" s="85"/>
      <c r="KZL9" s="85"/>
      <c r="KZM9" s="85"/>
      <c r="KZN9" s="85"/>
      <c r="KZO9" s="85"/>
      <c r="KZP9" s="85"/>
      <c r="KZQ9" s="85"/>
      <c r="KZR9" s="85"/>
      <c r="KZS9" s="85"/>
      <c r="KZT9" s="85"/>
      <c r="KZU9" s="85"/>
      <c r="KZV9" s="85"/>
      <c r="KZW9" s="85"/>
      <c r="KZX9" s="85"/>
      <c r="KZY9" s="85"/>
      <c r="KZZ9" s="85"/>
      <c r="LAA9" s="85"/>
      <c r="LAB9" s="85"/>
      <c r="LAC9" s="85"/>
      <c r="LAD9" s="85"/>
      <c r="LAE9" s="85"/>
      <c r="LAF9" s="85"/>
      <c r="LAG9" s="85"/>
      <c r="LAH9" s="85"/>
      <c r="LAI9" s="85"/>
      <c r="LAJ9" s="85"/>
      <c r="LAK9" s="85"/>
      <c r="LAL9" s="85"/>
      <c r="LAM9" s="85"/>
      <c r="LAN9" s="85"/>
      <c r="LAO9" s="85"/>
      <c r="LAP9" s="85"/>
      <c r="LAQ9" s="85"/>
      <c r="LAR9" s="85"/>
      <c r="LAS9" s="85"/>
      <c r="LAT9" s="85"/>
      <c r="LAU9" s="85"/>
      <c r="LAV9" s="85"/>
      <c r="LAW9" s="85"/>
      <c r="LAX9" s="85"/>
      <c r="LAY9" s="85"/>
      <c r="LAZ9" s="85"/>
      <c r="LBA9" s="85"/>
      <c r="LBB9" s="85"/>
      <c r="LBC9" s="85"/>
      <c r="LBD9" s="85"/>
      <c r="LBE9" s="85"/>
      <c r="LBF9" s="85"/>
      <c r="LBG9" s="85"/>
      <c r="LBH9" s="85"/>
      <c r="LBI9" s="85"/>
      <c r="LBJ9" s="85"/>
      <c r="LBK9" s="85"/>
      <c r="LBL9" s="85"/>
      <c r="LBM9" s="85"/>
      <c r="LBN9" s="85"/>
      <c r="LBO9" s="85"/>
      <c r="LBP9" s="85"/>
      <c r="LBQ9" s="85"/>
      <c r="LBR9" s="85"/>
      <c r="LBS9" s="85"/>
      <c r="LBT9" s="85"/>
      <c r="LBU9" s="85"/>
      <c r="LBV9" s="85"/>
      <c r="LBW9" s="85"/>
      <c r="LBX9" s="85"/>
      <c r="LBY9" s="85"/>
      <c r="LBZ9" s="85"/>
      <c r="LCA9" s="85"/>
      <c r="LCB9" s="85"/>
      <c r="LCC9" s="85"/>
      <c r="LCD9" s="85"/>
      <c r="LCE9" s="85"/>
      <c r="LCF9" s="85"/>
      <c r="LCG9" s="85"/>
      <c r="LCH9" s="85"/>
      <c r="LCI9" s="85"/>
      <c r="LCJ9" s="85"/>
      <c r="LCK9" s="85"/>
      <c r="LCL9" s="85"/>
      <c r="LCM9" s="85"/>
      <c r="LCN9" s="85"/>
      <c r="LCO9" s="85"/>
      <c r="LCP9" s="85"/>
      <c r="LCQ9" s="85"/>
      <c r="LCR9" s="85"/>
      <c r="LCS9" s="85"/>
      <c r="LCT9" s="85"/>
      <c r="LCU9" s="85"/>
      <c r="LCV9" s="85"/>
      <c r="LCW9" s="85"/>
      <c r="LCX9" s="85"/>
      <c r="LCY9" s="85"/>
      <c r="LCZ9" s="85"/>
      <c r="LDA9" s="85"/>
      <c r="LDB9" s="85"/>
      <c r="LDC9" s="85"/>
      <c r="LDD9" s="85"/>
      <c r="LDE9" s="85"/>
      <c r="LDF9" s="85"/>
      <c r="LDG9" s="85"/>
      <c r="LDH9" s="85"/>
      <c r="LDI9" s="85"/>
      <c r="LDJ9" s="85"/>
      <c r="LDK9" s="85"/>
      <c r="LDL9" s="85"/>
      <c r="LDM9" s="85"/>
      <c r="LDN9" s="85"/>
      <c r="LDO9" s="85"/>
      <c r="LDP9" s="85"/>
      <c r="LDQ9" s="85"/>
      <c r="LDR9" s="85"/>
      <c r="LDS9" s="85"/>
      <c r="LDT9" s="85"/>
      <c r="LDU9" s="85"/>
      <c r="LDV9" s="85"/>
      <c r="LDW9" s="85"/>
      <c r="LDX9" s="85"/>
      <c r="LDY9" s="85"/>
      <c r="LDZ9" s="85"/>
      <c r="LEA9" s="85"/>
      <c r="LEB9" s="85"/>
      <c r="LEC9" s="85"/>
      <c r="LED9" s="85"/>
      <c r="LEE9" s="85"/>
      <c r="LEF9" s="85"/>
      <c r="LEG9" s="85"/>
      <c r="LEH9" s="85"/>
      <c r="LEI9" s="85"/>
      <c r="LEJ9" s="85"/>
      <c r="LEK9" s="85"/>
      <c r="LEL9" s="85"/>
      <c r="LEM9" s="85"/>
      <c r="LEN9" s="85"/>
      <c r="LEO9" s="85"/>
      <c r="LEP9" s="85"/>
      <c r="LEQ9" s="85"/>
      <c r="LER9" s="85"/>
      <c r="LES9" s="85"/>
      <c r="LET9" s="85"/>
      <c r="LEU9" s="85"/>
      <c r="LEV9" s="85"/>
      <c r="LEW9" s="85"/>
      <c r="LEX9" s="85"/>
      <c r="LEY9" s="85"/>
      <c r="LEZ9" s="85"/>
      <c r="LFA9" s="85"/>
      <c r="LFB9" s="85"/>
      <c r="LFC9" s="85"/>
      <c r="LFD9" s="85"/>
      <c r="LFE9" s="85"/>
      <c r="LFF9" s="85"/>
      <c r="LFG9" s="85"/>
      <c r="LFH9" s="85"/>
      <c r="LFI9" s="85"/>
      <c r="LFJ9" s="85"/>
      <c r="LFK9" s="85"/>
      <c r="LFL9" s="85"/>
      <c r="LFM9" s="85"/>
      <c r="LFN9" s="85"/>
      <c r="LFO9" s="85"/>
      <c r="LFP9" s="85"/>
      <c r="LFQ9" s="85"/>
      <c r="LFR9" s="85"/>
      <c r="LFS9" s="85"/>
      <c r="LFT9" s="85"/>
      <c r="LFU9" s="85"/>
      <c r="LFV9" s="85"/>
      <c r="LFW9" s="85"/>
      <c r="LFX9" s="85"/>
      <c r="LFY9" s="85"/>
      <c r="LFZ9" s="85"/>
      <c r="LGA9" s="85"/>
      <c r="LGB9" s="85"/>
      <c r="LGC9" s="85"/>
      <c r="LGD9" s="85"/>
      <c r="LGE9" s="85"/>
      <c r="LGF9" s="85"/>
      <c r="LGG9" s="85"/>
      <c r="LGH9" s="85"/>
      <c r="LGI9" s="85"/>
      <c r="LGJ9" s="85"/>
      <c r="LGK9" s="85"/>
      <c r="LGL9" s="85"/>
      <c r="LGM9" s="85"/>
      <c r="LGN9" s="85"/>
      <c r="LGO9" s="85"/>
      <c r="LGP9" s="85"/>
      <c r="LGQ9" s="85"/>
      <c r="LGR9" s="85"/>
      <c r="LGS9" s="85"/>
      <c r="LGT9" s="85"/>
      <c r="LGU9" s="85"/>
      <c r="LGV9" s="85"/>
      <c r="LGW9" s="85"/>
      <c r="LGX9" s="85"/>
      <c r="LGY9" s="85"/>
      <c r="LGZ9" s="85"/>
      <c r="LHA9" s="85"/>
      <c r="LHB9" s="85"/>
      <c r="LHC9" s="85"/>
      <c r="LHD9" s="85"/>
      <c r="LHE9" s="85"/>
      <c r="LHF9" s="85"/>
      <c r="LHG9" s="85"/>
      <c r="LHH9" s="85"/>
      <c r="LHI9" s="85"/>
      <c r="LHJ9" s="85"/>
      <c r="LHK9" s="85"/>
      <c r="LHL9" s="85"/>
      <c r="LHM9" s="85"/>
      <c r="LHN9" s="85"/>
      <c r="LHO9" s="85"/>
      <c r="LHP9" s="85"/>
      <c r="LHQ9" s="85"/>
      <c r="LHR9" s="85"/>
      <c r="LHS9" s="85"/>
      <c r="LHT9" s="85"/>
      <c r="LHU9" s="85"/>
      <c r="LHV9" s="85"/>
      <c r="LHW9" s="85"/>
      <c r="LHX9" s="85"/>
      <c r="LHY9" s="85"/>
      <c r="LHZ9" s="85"/>
      <c r="LIA9" s="85"/>
      <c r="LIB9" s="85"/>
      <c r="LIC9" s="85"/>
      <c r="LID9" s="85"/>
      <c r="LIE9" s="85"/>
      <c r="LIF9" s="85"/>
      <c r="LIG9" s="85"/>
      <c r="LIH9" s="85"/>
      <c r="LII9" s="85"/>
      <c r="LIJ9" s="85"/>
      <c r="LIK9" s="85"/>
      <c r="LIL9" s="85"/>
      <c r="LIM9" s="85"/>
      <c r="LIN9" s="85"/>
      <c r="LIO9" s="85"/>
      <c r="LIP9" s="85"/>
      <c r="LIQ9" s="85"/>
      <c r="LIR9" s="85"/>
      <c r="LIS9" s="85"/>
      <c r="LIT9" s="85"/>
      <c r="LIU9" s="85"/>
      <c r="LIV9" s="85"/>
      <c r="LIW9" s="85"/>
      <c r="LIX9" s="85"/>
      <c r="LIY9" s="85"/>
      <c r="LIZ9" s="85"/>
      <c r="LJA9" s="85"/>
      <c r="LJB9" s="85"/>
      <c r="LJC9" s="85"/>
      <c r="LJD9" s="85"/>
      <c r="LJE9" s="85"/>
      <c r="LJF9" s="85"/>
      <c r="LJG9" s="85"/>
      <c r="LJH9" s="85"/>
      <c r="LJI9" s="85"/>
      <c r="LJJ9" s="85"/>
      <c r="LJK9" s="85"/>
      <c r="LJL9" s="85"/>
      <c r="LJM9" s="85"/>
      <c r="LJN9" s="85"/>
      <c r="LJO9" s="85"/>
      <c r="LJP9" s="85"/>
      <c r="LJQ9" s="85"/>
      <c r="LJR9" s="85"/>
      <c r="LJS9" s="85"/>
      <c r="LJT9" s="85"/>
      <c r="LJU9" s="85"/>
      <c r="LJV9" s="85"/>
      <c r="LJW9" s="85"/>
      <c r="LJX9" s="85"/>
      <c r="LJY9" s="85"/>
      <c r="LJZ9" s="85"/>
      <c r="LKA9" s="85"/>
      <c r="LKB9" s="85"/>
      <c r="LKC9" s="85"/>
      <c r="LKD9" s="85"/>
      <c r="LKE9" s="85"/>
      <c r="LKF9" s="85"/>
      <c r="LKG9" s="85"/>
      <c r="LKH9" s="85"/>
      <c r="LKI9" s="85"/>
      <c r="LKJ9" s="85"/>
      <c r="LKK9" s="85"/>
      <c r="LKL9" s="85"/>
      <c r="LKM9" s="85"/>
      <c r="LKN9" s="85"/>
      <c r="LKO9" s="85"/>
      <c r="LKP9" s="85"/>
      <c r="LKQ9" s="85"/>
      <c r="LKR9" s="85"/>
      <c r="LKS9" s="85"/>
      <c r="LKT9" s="85"/>
      <c r="LKU9" s="85"/>
      <c r="LKV9" s="85"/>
      <c r="LKW9" s="85"/>
      <c r="LKX9" s="85"/>
      <c r="LKY9" s="85"/>
      <c r="LKZ9" s="85"/>
      <c r="LLA9" s="85"/>
      <c r="LLB9" s="85"/>
      <c r="LLC9" s="85"/>
      <c r="LLD9" s="85"/>
      <c r="LLE9" s="85"/>
      <c r="LLF9" s="85"/>
      <c r="LLG9" s="85"/>
      <c r="LLH9" s="85"/>
      <c r="LLI9" s="85"/>
      <c r="LLJ9" s="85"/>
      <c r="LLK9" s="85"/>
      <c r="LLL9" s="85"/>
      <c r="LLM9" s="85"/>
      <c r="LLN9" s="85"/>
      <c r="LLO9" s="85"/>
      <c r="LLP9" s="85"/>
      <c r="LLQ9" s="85"/>
      <c r="LLR9" s="85"/>
      <c r="LLS9" s="85"/>
      <c r="LLT9" s="85"/>
      <c r="LLU9" s="85"/>
      <c r="LLV9" s="85"/>
      <c r="LLW9" s="85"/>
      <c r="LLX9" s="85"/>
      <c r="LLY9" s="85"/>
      <c r="LLZ9" s="85"/>
      <c r="LMA9" s="85"/>
      <c r="LMB9" s="85"/>
      <c r="LMC9" s="85"/>
      <c r="LMD9" s="85"/>
      <c r="LME9" s="85"/>
      <c r="LMF9" s="85"/>
      <c r="LMG9" s="85"/>
      <c r="LMH9" s="85"/>
      <c r="LMI9" s="85"/>
      <c r="LMJ9" s="85"/>
      <c r="LMK9" s="85"/>
      <c r="LML9" s="85"/>
      <c r="LMM9" s="85"/>
      <c r="LMN9" s="85"/>
      <c r="LMO9" s="85"/>
      <c r="LMP9" s="85"/>
      <c r="LMQ9" s="85"/>
      <c r="LMR9" s="85"/>
      <c r="LMS9" s="85"/>
      <c r="LMT9" s="85"/>
      <c r="LMU9" s="85"/>
      <c r="LMV9" s="85"/>
      <c r="LMW9" s="85"/>
      <c r="LMX9" s="85"/>
      <c r="LMY9" s="85"/>
      <c r="LMZ9" s="85"/>
      <c r="LNA9" s="85"/>
      <c r="LNB9" s="85"/>
      <c r="LNC9" s="85"/>
      <c r="LND9" s="85"/>
      <c r="LNE9" s="85"/>
      <c r="LNF9" s="85"/>
      <c r="LNG9" s="85"/>
      <c r="LNH9" s="85"/>
      <c r="LNI9" s="85"/>
      <c r="LNJ9" s="85"/>
      <c r="LNK9" s="85"/>
      <c r="LNL9" s="85"/>
      <c r="LNM9" s="85"/>
      <c r="LNN9" s="85"/>
      <c r="LNO9" s="85"/>
      <c r="LNP9" s="85"/>
      <c r="LNQ9" s="85"/>
      <c r="LNR9" s="85"/>
      <c r="LNS9" s="85"/>
      <c r="LNT9" s="85"/>
      <c r="LNU9" s="85"/>
      <c r="LNV9" s="85"/>
      <c r="LNW9" s="85"/>
      <c r="LNX9" s="85"/>
      <c r="LNY9" s="85"/>
      <c r="LNZ9" s="85"/>
      <c r="LOA9" s="85"/>
      <c r="LOB9" s="85"/>
      <c r="LOC9" s="85"/>
      <c r="LOD9" s="85"/>
      <c r="LOE9" s="85"/>
      <c r="LOF9" s="85"/>
      <c r="LOG9" s="85"/>
      <c r="LOH9" s="85"/>
      <c r="LOI9" s="85"/>
      <c r="LOJ9" s="85"/>
      <c r="LOK9" s="85"/>
      <c r="LOL9" s="85"/>
      <c r="LOM9" s="85"/>
      <c r="LON9" s="85"/>
      <c r="LOO9" s="85"/>
      <c r="LOP9" s="85"/>
      <c r="LOQ9" s="85"/>
      <c r="LOR9" s="85"/>
      <c r="LOS9" s="85"/>
      <c r="LOT9" s="85"/>
      <c r="LOU9" s="85"/>
      <c r="LOV9" s="85"/>
      <c r="LOW9" s="85"/>
      <c r="LOX9" s="85"/>
      <c r="LOY9" s="85"/>
      <c r="LOZ9" s="85"/>
      <c r="LPA9" s="85"/>
      <c r="LPB9" s="85"/>
      <c r="LPC9" s="85"/>
      <c r="LPD9" s="85"/>
      <c r="LPE9" s="85"/>
      <c r="LPF9" s="85"/>
      <c r="LPG9" s="85"/>
      <c r="LPH9" s="85"/>
      <c r="LPI9" s="85"/>
      <c r="LPJ9" s="85"/>
      <c r="LPK9" s="85"/>
      <c r="LPL9" s="85"/>
      <c r="LPM9" s="85"/>
      <c r="LPN9" s="85"/>
      <c r="LPO9" s="85"/>
      <c r="LPP9" s="85"/>
      <c r="LPQ9" s="85"/>
      <c r="LPR9" s="85"/>
      <c r="LPS9" s="85"/>
      <c r="LPT9" s="85"/>
      <c r="LPU9" s="85"/>
      <c r="LPV9" s="85"/>
      <c r="LPW9" s="85"/>
      <c r="LPX9" s="85"/>
      <c r="LPY9" s="85"/>
      <c r="LPZ9" s="85"/>
      <c r="LQA9" s="85"/>
      <c r="LQB9" s="85"/>
      <c r="LQC9" s="85"/>
      <c r="LQD9" s="85"/>
      <c r="LQE9" s="85"/>
      <c r="LQF9" s="85"/>
      <c r="LQG9" s="85"/>
      <c r="LQH9" s="85"/>
      <c r="LQI9" s="85"/>
      <c r="LQJ9" s="85"/>
      <c r="LQK9" s="85"/>
      <c r="LQL9" s="85"/>
      <c r="LQM9" s="85"/>
      <c r="LQN9" s="85"/>
      <c r="LQO9" s="85"/>
      <c r="LQP9" s="85"/>
      <c r="LQQ9" s="85"/>
      <c r="LQR9" s="85"/>
      <c r="LQS9" s="85"/>
      <c r="LQT9" s="85"/>
      <c r="LQU9" s="85"/>
      <c r="LQV9" s="85"/>
      <c r="LQW9" s="85"/>
      <c r="LQX9" s="85"/>
      <c r="LQY9" s="85"/>
      <c r="LQZ9" s="85"/>
      <c r="LRA9" s="85"/>
      <c r="LRB9" s="85"/>
      <c r="LRC9" s="85"/>
      <c r="LRD9" s="85"/>
      <c r="LRE9" s="85"/>
      <c r="LRF9" s="85"/>
      <c r="LRG9" s="85"/>
      <c r="LRH9" s="85"/>
      <c r="LRI9" s="85"/>
      <c r="LRJ9" s="85"/>
      <c r="LRK9" s="85"/>
      <c r="LRL9" s="85"/>
      <c r="LRM9" s="85"/>
      <c r="LRN9" s="85"/>
      <c r="LRO9" s="85"/>
      <c r="LRP9" s="85"/>
      <c r="LRQ9" s="85"/>
      <c r="LRR9" s="85"/>
      <c r="LRS9" s="85"/>
      <c r="LRT9" s="85"/>
      <c r="LRU9" s="85"/>
      <c r="LRV9" s="85"/>
      <c r="LRW9" s="85"/>
      <c r="LRX9" s="85"/>
      <c r="LRY9" s="85"/>
      <c r="LRZ9" s="85"/>
      <c r="LSA9" s="85"/>
      <c r="LSB9" s="85"/>
      <c r="LSC9" s="85"/>
      <c r="LSD9" s="85"/>
      <c r="LSE9" s="85"/>
      <c r="LSF9" s="85"/>
      <c r="LSG9" s="85"/>
      <c r="LSH9" s="85"/>
      <c r="LSI9" s="85"/>
      <c r="LSJ9" s="85"/>
      <c r="LSK9" s="85"/>
      <c r="LSL9" s="85"/>
      <c r="LSM9" s="85"/>
      <c r="LSN9" s="85"/>
      <c r="LSO9" s="85"/>
      <c r="LSP9" s="85"/>
      <c r="LSQ9" s="85"/>
      <c r="LSR9" s="85"/>
      <c r="LSS9" s="85"/>
      <c r="LST9" s="85"/>
      <c r="LSU9" s="85"/>
      <c r="LSV9" s="85"/>
      <c r="LSW9" s="85"/>
      <c r="LSX9" s="85"/>
      <c r="LSY9" s="85"/>
      <c r="LSZ9" s="85"/>
      <c r="LTA9" s="85"/>
      <c r="LTB9" s="85"/>
      <c r="LTC9" s="85"/>
      <c r="LTD9" s="85"/>
      <c r="LTE9" s="85"/>
      <c r="LTF9" s="85"/>
      <c r="LTG9" s="85"/>
      <c r="LTH9" s="85"/>
      <c r="LTI9" s="85"/>
      <c r="LTJ9" s="85"/>
      <c r="LTK9" s="85"/>
      <c r="LTL9" s="85"/>
      <c r="LTM9" s="85"/>
      <c r="LTN9" s="85"/>
      <c r="LTO9" s="85"/>
      <c r="LTP9" s="85"/>
      <c r="LTQ9" s="85"/>
      <c r="LTR9" s="85"/>
      <c r="LTS9" s="85"/>
      <c r="LTT9" s="85"/>
      <c r="LTU9" s="85"/>
      <c r="LTV9" s="85"/>
      <c r="LTW9" s="85"/>
      <c r="LTX9" s="85"/>
      <c r="LTY9" s="85"/>
      <c r="LTZ9" s="85"/>
      <c r="LUA9" s="85"/>
      <c r="LUB9" s="85"/>
      <c r="LUC9" s="85"/>
      <c r="LUD9" s="85"/>
      <c r="LUE9" s="85"/>
      <c r="LUF9" s="85"/>
      <c r="LUG9" s="85"/>
      <c r="LUH9" s="85"/>
      <c r="LUI9" s="85"/>
      <c r="LUJ9" s="85"/>
      <c r="LUK9" s="85"/>
      <c r="LUL9" s="85"/>
      <c r="LUM9" s="85"/>
      <c r="LUN9" s="85"/>
      <c r="LUO9" s="85"/>
      <c r="LUP9" s="85"/>
      <c r="LUQ9" s="85"/>
      <c r="LUR9" s="85"/>
      <c r="LUS9" s="85"/>
      <c r="LUT9" s="85"/>
      <c r="LUU9" s="85"/>
      <c r="LUV9" s="85"/>
      <c r="LUW9" s="85"/>
      <c r="LUX9" s="85"/>
      <c r="LUY9" s="85"/>
      <c r="LUZ9" s="85"/>
      <c r="LVA9" s="85"/>
      <c r="LVB9" s="85"/>
      <c r="LVC9" s="85"/>
      <c r="LVD9" s="85"/>
      <c r="LVE9" s="85"/>
      <c r="LVF9" s="85"/>
      <c r="LVG9" s="85"/>
      <c r="LVH9" s="85"/>
      <c r="LVI9" s="85"/>
      <c r="LVJ9" s="85"/>
      <c r="LVK9" s="85"/>
      <c r="LVL9" s="85"/>
      <c r="LVM9" s="85"/>
      <c r="LVN9" s="85"/>
      <c r="LVO9" s="85"/>
      <c r="LVP9" s="85"/>
      <c r="LVQ9" s="85"/>
      <c r="LVR9" s="85"/>
      <c r="LVS9" s="85"/>
      <c r="LVT9" s="85"/>
      <c r="LVU9" s="85"/>
      <c r="LVV9" s="85"/>
      <c r="LVW9" s="85"/>
      <c r="LVX9" s="85"/>
      <c r="LVY9" s="85"/>
      <c r="LVZ9" s="85"/>
      <c r="LWA9" s="85"/>
      <c r="LWB9" s="85"/>
      <c r="LWC9" s="85"/>
      <c r="LWD9" s="85"/>
      <c r="LWE9" s="85"/>
      <c r="LWF9" s="85"/>
      <c r="LWG9" s="85"/>
      <c r="LWH9" s="85"/>
      <c r="LWI9" s="85"/>
      <c r="LWJ9" s="85"/>
      <c r="LWK9" s="85"/>
      <c r="LWL9" s="85"/>
      <c r="LWM9" s="85"/>
      <c r="LWN9" s="85"/>
      <c r="LWO9" s="85"/>
      <c r="LWP9" s="85"/>
      <c r="LWQ9" s="85"/>
      <c r="LWR9" s="85"/>
      <c r="LWS9" s="85"/>
      <c r="LWT9" s="85"/>
      <c r="LWU9" s="85"/>
      <c r="LWV9" s="85"/>
      <c r="LWW9" s="85"/>
      <c r="LWX9" s="85"/>
      <c r="LWY9" s="85"/>
      <c r="LWZ9" s="85"/>
      <c r="LXA9" s="85"/>
      <c r="LXB9" s="85"/>
      <c r="LXC9" s="85"/>
      <c r="LXD9" s="85"/>
      <c r="LXE9" s="85"/>
      <c r="LXF9" s="85"/>
      <c r="LXG9" s="85"/>
      <c r="LXH9" s="85"/>
      <c r="LXI9" s="85"/>
      <c r="LXJ9" s="85"/>
      <c r="LXK9" s="85"/>
      <c r="LXL9" s="85"/>
      <c r="LXM9" s="85"/>
      <c r="LXN9" s="85"/>
      <c r="LXO9" s="85"/>
      <c r="LXP9" s="85"/>
      <c r="LXQ9" s="85"/>
      <c r="LXR9" s="85"/>
      <c r="LXS9" s="85"/>
      <c r="LXT9" s="85"/>
      <c r="LXU9" s="85"/>
      <c r="LXV9" s="85"/>
      <c r="LXW9" s="85"/>
      <c r="LXX9" s="85"/>
      <c r="LXY9" s="85"/>
      <c r="LXZ9" s="85"/>
      <c r="LYA9" s="85"/>
      <c r="LYB9" s="85"/>
      <c r="LYC9" s="85"/>
      <c r="LYD9" s="85"/>
      <c r="LYE9" s="85"/>
      <c r="LYF9" s="85"/>
      <c r="LYG9" s="85"/>
      <c r="LYH9" s="85"/>
      <c r="LYI9" s="85"/>
      <c r="LYJ9" s="85"/>
      <c r="LYK9" s="85"/>
      <c r="LYL9" s="85"/>
      <c r="LYM9" s="85"/>
      <c r="LYN9" s="85"/>
      <c r="LYO9" s="85"/>
      <c r="LYP9" s="85"/>
      <c r="LYQ9" s="85"/>
      <c r="LYR9" s="85"/>
      <c r="LYS9" s="85"/>
      <c r="LYT9" s="85"/>
      <c r="LYU9" s="85"/>
      <c r="LYV9" s="85"/>
      <c r="LYW9" s="85"/>
      <c r="LYX9" s="85"/>
      <c r="LYY9" s="85"/>
      <c r="LYZ9" s="85"/>
      <c r="LZA9" s="85"/>
      <c r="LZB9" s="85"/>
      <c r="LZC9" s="85"/>
      <c r="LZD9" s="85"/>
      <c r="LZE9" s="85"/>
      <c r="LZF9" s="85"/>
      <c r="LZG9" s="85"/>
      <c r="LZH9" s="85"/>
      <c r="LZI9" s="85"/>
      <c r="LZJ9" s="85"/>
      <c r="LZK9" s="85"/>
      <c r="LZL9" s="85"/>
      <c r="LZM9" s="85"/>
      <c r="LZN9" s="85"/>
      <c r="LZO9" s="85"/>
      <c r="LZP9" s="85"/>
      <c r="LZQ9" s="85"/>
      <c r="LZR9" s="85"/>
      <c r="LZS9" s="85"/>
      <c r="LZT9" s="85"/>
      <c r="LZU9" s="85"/>
      <c r="LZV9" s="85"/>
      <c r="LZW9" s="85"/>
      <c r="LZX9" s="85"/>
      <c r="LZY9" s="85"/>
      <c r="LZZ9" s="85"/>
      <c r="MAA9" s="85"/>
      <c r="MAB9" s="85"/>
      <c r="MAC9" s="85"/>
      <c r="MAD9" s="85"/>
      <c r="MAE9" s="85"/>
      <c r="MAF9" s="85"/>
      <c r="MAG9" s="85"/>
      <c r="MAH9" s="85"/>
      <c r="MAI9" s="85"/>
      <c r="MAJ9" s="85"/>
      <c r="MAK9" s="85"/>
      <c r="MAL9" s="85"/>
      <c r="MAM9" s="85"/>
      <c r="MAN9" s="85"/>
      <c r="MAO9" s="85"/>
      <c r="MAP9" s="85"/>
      <c r="MAQ9" s="85"/>
      <c r="MAR9" s="85"/>
      <c r="MAS9" s="85"/>
      <c r="MAT9" s="85"/>
      <c r="MAU9" s="85"/>
      <c r="MAV9" s="85"/>
      <c r="MAW9" s="85"/>
      <c r="MAX9" s="85"/>
      <c r="MAY9" s="85"/>
      <c r="MAZ9" s="85"/>
      <c r="MBA9" s="85"/>
      <c r="MBB9" s="85"/>
      <c r="MBC9" s="85"/>
      <c r="MBD9" s="85"/>
      <c r="MBE9" s="85"/>
      <c r="MBF9" s="85"/>
      <c r="MBG9" s="85"/>
      <c r="MBH9" s="85"/>
      <c r="MBI9" s="85"/>
      <c r="MBJ9" s="85"/>
      <c r="MBK9" s="85"/>
      <c r="MBL9" s="85"/>
      <c r="MBM9" s="85"/>
      <c r="MBN9" s="85"/>
      <c r="MBO9" s="85"/>
      <c r="MBP9" s="85"/>
      <c r="MBQ9" s="85"/>
      <c r="MBR9" s="85"/>
      <c r="MBS9" s="85"/>
      <c r="MBT9" s="85"/>
      <c r="MBU9" s="85"/>
      <c r="MBV9" s="85"/>
      <c r="MBW9" s="85"/>
      <c r="MBX9" s="85"/>
      <c r="MBY9" s="85"/>
      <c r="MBZ9" s="85"/>
      <c r="MCA9" s="85"/>
      <c r="MCB9" s="85"/>
      <c r="MCC9" s="85"/>
      <c r="MCD9" s="85"/>
      <c r="MCE9" s="85"/>
      <c r="MCF9" s="85"/>
      <c r="MCG9" s="85"/>
      <c r="MCH9" s="85"/>
      <c r="MCI9" s="85"/>
      <c r="MCJ9" s="85"/>
      <c r="MCK9" s="85"/>
      <c r="MCL9" s="85"/>
      <c r="MCM9" s="85"/>
      <c r="MCN9" s="85"/>
      <c r="MCO9" s="85"/>
      <c r="MCP9" s="85"/>
      <c r="MCQ9" s="85"/>
      <c r="MCR9" s="85"/>
      <c r="MCS9" s="85"/>
      <c r="MCT9" s="85"/>
      <c r="MCU9" s="85"/>
      <c r="MCV9" s="85"/>
      <c r="MCW9" s="85"/>
      <c r="MCX9" s="85"/>
      <c r="MCY9" s="85"/>
      <c r="MCZ9" s="85"/>
      <c r="MDA9" s="85"/>
      <c r="MDB9" s="85"/>
      <c r="MDC9" s="85"/>
      <c r="MDD9" s="85"/>
      <c r="MDE9" s="85"/>
      <c r="MDF9" s="85"/>
      <c r="MDG9" s="85"/>
      <c r="MDH9" s="85"/>
      <c r="MDI9" s="85"/>
      <c r="MDJ9" s="85"/>
      <c r="MDK9" s="85"/>
      <c r="MDL9" s="85"/>
      <c r="MDM9" s="85"/>
      <c r="MDN9" s="85"/>
      <c r="MDO9" s="85"/>
      <c r="MDP9" s="85"/>
      <c r="MDQ9" s="85"/>
      <c r="MDR9" s="85"/>
      <c r="MDS9" s="85"/>
      <c r="MDT9" s="85"/>
      <c r="MDU9" s="85"/>
      <c r="MDV9" s="85"/>
      <c r="MDW9" s="85"/>
      <c r="MDX9" s="85"/>
      <c r="MDY9" s="85"/>
      <c r="MDZ9" s="85"/>
      <c r="MEA9" s="85"/>
      <c r="MEB9" s="85"/>
      <c r="MEC9" s="85"/>
      <c r="MED9" s="85"/>
      <c r="MEE9" s="85"/>
      <c r="MEF9" s="85"/>
      <c r="MEG9" s="85"/>
      <c r="MEH9" s="85"/>
      <c r="MEI9" s="85"/>
      <c r="MEJ9" s="85"/>
      <c r="MEK9" s="85"/>
      <c r="MEL9" s="85"/>
      <c r="MEM9" s="85"/>
      <c r="MEN9" s="85"/>
      <c r="MEO9" s="85"/>
      <c r="MEP9" s="85"/>
      <c r="MEQ9" s="85"/>
      <c r="MER9" s="85"/>
      <c r="MES9" s="85"/>
      <c r="MET9" s="85"/>
      <c r="MEU9" s="85"/>
      <c r="MEV9" s="85"/>
      <c r="MEW9" s="85"/>
      <c r="MEX9" s="85"/>
      <c r="MEY9" s="85"/>
      <c r="MEZ9" s="85"/>
      <c r="MFA9" s="85"/>
      <c r="MFB9" s="85"/>
      <c r="MFC9" s="85"/>
      <c r="MFD9" s="85"/>
      <c r="MFE9" s="85"/>
      <c r="MFF9" s="85"/>
      <c r="MFG9" s="85"/>
      <c r="MFH9" s="85"/>
      <c r="MFI9" s="85"/>
      <c r="MFJ9" s="85"/>
      <c r="MFK9" s="85"/>
      <c r="MFL9" s="85"/>
      <c r="MFM9" s="85"/>
      <c r="MFN9" s="85"/>
      <c r="MFO9" s="85"/>
      <c r="MFP9" s="85"/>
      <c r="MFQ9" s="85"/>
      <c r="MFR9" s="85"/>
      <c r="MFS9" s="85"/>
      <c r="MFT9" s="85"/>
      <c r="MFU9" s="85"/>
      <c r="MFV9" s="85"/>
      <c r="MFW9" s="85"/>
      <c r="MFX9" s="85"/>
      <c r="MFY9" s="85"/>
      <c r="MFZ9" s="85"/>
      <c r="MGA9" s="85"/>
      <c r="MGB9" s="85"/>
      <c r="MGC9" s="85"/>
      <c r="MGD9" s="85"/>
      <c r="MGE9" s="85"/>
      <c r="MGF9" s="85"/>
      <c r="MGG9" s="85"/>
      <c r="MGH9" s="85"/>
      <c r="MGI9" s="85"/>
      <c r="MGJ9" s="85"/>
      <c r="MGK9" s="85"/>
      <c r="MGL9" s="85"/>
      <c r="MGM9" s="85"/>
      <c r="MGN9" s="85"/>
      <c r="MGO9" s="85"/>
      <c r="MGP9" s="85"/>
      <c r="MGQ9" s="85"/>
      <c r="MGR9" s="85"/>
      <c r="MGS9" s="85"/>
      <c r="MGT9" s="85"/>
      <c r="MGU9" s="85"/>
      <c r="MGV9" s="85"/>
      <c r="MGW9" s="85"/>
      <c r="MGX9" s="85"/>
      <c r="MGY9" s="85"/>
      <c r="MGZ9" s="85"/>
      <c r="MHA9" s="85"/>
      <c r="MHB9" s="85"/>
      <c r="MHC9" s="85"/>
      <c r="MHD9" s="85"/>
      <c r="MHE9" s="85"/>
      <c r="MHF9" s="85"/>
      <c r="MHG9" s="85"/>
      <c r="MHH9" s="85"/>
      <c r="MHI9" s="85"/>
      <c r="MHJ9" s="85"/>
      <c r="MHK9" s="85"/>
      <c r="MHL9" s="85"/>
      <c r="MHM9" s="85"/>
      <c r="MHN9" s="85"/>
      <c r="MHO9" s="85"/>
      <c r="MHP9" s="85"/>
      <c r="MHQ9" s="85"/>
      <c r="MHR9" s="85"/>
      <c r="MHS9" s="85"/>
      <c r="MHT9" s="85"/>
      <c r="MHU9" s="85"/>
      <c r="MHV9" s="85"/>
      <c r="MHW9" s="85"/>
      <c r="MHX9" s="85"/>
      <c r="MHY9" s="85"/>
      <c r="MHZ9" s="85"/>
      <c r="MIA9" s="85"/>
      <c r="MIB9" s="85"/>
      <c r="MIC9" s="85"/>
      <c r="MID9" s="85"/>
      <c r="MIE9" s="85"/>
      <c r="MIF9" s="85"/>
      <c r="MIG9" s="85"/>
      <c r="MIH9" s="85"/>
      <c r="MII9" s="85"/>
      <c r="MIJ9" s="85"/>
      <c r="MIK9" s="85"/>
      <c r="MIL9" s="85"/>
      <c r="MIM9" s="85"/>
      <c r="MIN9" s="85"/>
      <c r="MIO9" s="85"/>
      <c r="MIP9" s="85"/>
      <c r="MIQ9" s="85"/>
      <c r="MIR9" s="85"/>
      <c r="MIS9" s="85"/>
      <c r="MIT9" s="85"/>
      <c r="MIU9" s="85"/>
      <c r="MIV9" s="85"/>
      <c r="MIW9" s="85"/>
      <c r="MIX9" s="85"/>
      <c r="MIY9" s="85"/>
      <c r="MIZ9" s="85"/>
      <c r="MJA9" s="85"/>
      <c r="MJB9" s="85"/>
      <c r="MJC9" s="85"/>
      <c r="MJD9" s="85"/>
      <c r="MJE9" s="85"/>
      <c r="MJF9" s="85"/>
      <c r="MJG9" s="85"/>
      <c r="MJH9" s="85"/>
      <c r="MJI9" s="85"/>
      <c r="MJJ9" s="85"/>
      <c r="MJK9" s="85"/>
      <c r="MJL9" s="85"/>
      <c r="MJM9" s="85"/>
      <c r="MJN9" s="85"/>
      <c r="MJO9" s="85"/>
      <c r="MJP9" s="85"/>
      <c r="MJQ9" s="85"/>
      <c r="MJR9" s="85"/>
      <c r="MJS9" s="85"/>
      <c r="MJT9" s="85"/>
      <c r="MJU9" s="85"/>
      <c r="MJV9" s="85"/>
      <c r="MJW9" s="85"/>
      <c r="MJX9" s="85"/>
      <c r="MJY9" s="85"/>
      <c r="MJZ9" s="85"/>
      <c r="MKA9" s="85"/>
      <c r="MKB9" s="85"/>
      <c r="MKC9" s="85"/>
      <c r="MKD9" s="85"/>
      <c r="MKE9" s="85"/>
      <c r="MKF9" s="85"/>
      <c r="MKG9" s="85"/>
      <c r="MKH9" s="85"/>
      <c r="MKI9" s="85"/>
      <c r="MKJ9" s="85"/>
      <c r="MKK9" s="85"/>
      <c r="MKL9" s="85"/>
      <c r="MKM9" s="85"/>
      <c r="MKN9" s="85"/>
      <c r="MKO9" s="85"/>
      <c r="MKP9" s="85"/>
      <c r="MKQ9" s="85"/>
      <c r="MKR9" s="85"/>
      <c r="MKS9" s="85"/>
      <c r="MKT9" s="85"/>
      <c r="MKU9" s="85"/>
      <c r="MKV9" s="85"/>
      <c r="MKW9" s="85"/>
      <c r="MKX9" s="85"/>
      <c r="MKY9" s="85"/>
      <c r="MKZ9" s="85"/>
      <c r="MLA9" s="85"/>
      <c r="MLB9" s="85"/>
      <c r="MLC9" s="85"/>
      <c r="MLD9" s="85"/>
      <c r="MLE9" s="85"/>
      <c r="MLF9" s="85"/>
      <c r="MLG9" s="85"/>
      <c r="MLH9" s="85"/>
      <c r="MLI9" s="85"/>
      <c r="MLJ9" s="85"/>
      <c r="MLK9" s="85"/>
      <c r="MLL9" s="85"/>
      <c r="MLM9" s="85"/>
      <c r="MLN9" s="85"/>
      <c r="MLO9" s="85"/>
      <c r="MLP9" s="85"/>
      <c r="MLQ9" s="85"/>
      <c r="MLR9" s="85"/>
      <c r="MLS9" s="85"/>
      <c r="MLT9" s="85"/>
      <c r="MLU9" s="85"/>
      <c r="MLV9" s="85"/>
      <c r="MLW9" s="85"/>
      <c r="MLX9" s="85"/>
      <c r="MLY9" s="85"/>
      <c r="MLZ9" s="85"/>
      <c r="MMA9" s="85"/>
      <c r="MMB9" s="85"/>
      <c r="MMC9" s="85"/>
      <c r="MMD9" s="85"/>
      <c r="MME9" s="85"/>
      <c r="MMF9" s="85"/>
      <c r="MMG9" s="85"/>
      <c r="MMH9" s="85"/>
      <c r="MMI9" s="85"/>
      <c r="MMJ9" s="85"/>
      <c r="MMK9" s="85"/>
      <c r="MML9" s="85"/>
      <c r="MMM9" s="85"/>
      <c r="MMN9" s="85"/>
      <c r="MMO9" s="85"/>
      <c r="MMP9" s="85"/>
      <c r="MMQ9" s="85"/>
      <c r="MMR9" s="85"/>
      <c r="MMS9" s="85"/>
      <c r="MMT9" s="85"/>
      <c r="MMU9" s="85"/>
      <c r="MMV9" s="85"/>
      <c r="MMW9" s="85"/>
      <c r="MMX9" s="85"/>
      <c r="MMY9" s="85"/>
      <c r="MMZ9" s="85"/>
      <c r="MNA9" s="85"/>
      <c r="MNB9" s="85"/>
      <c r="MNC9" s="85"/>
      <c r="MND9" s="85"/>
      <c r="MNE9" s="85"/>
      <c r="MNF9" s="85"/>
      <c r="MNG9" s="85"/>
      <c r="MNH9" s="85"/>
      <c r="MNI9" s="85"/>
      <c r="MNJ9" s="85"/>
      <c r="MNK9" s="85"/>
      <c r="MNL9" s="85"/>
      <c r="MNM9" s="85"/>
      <c r="MNN9" s="85"/>
      <c r="MNO9" s="85"/>
      <c r="MNP9" s="85"/>
      <c r="MNQ9" s="85"/>
      <c r="MNR9" s="85"/>
      <c r="MNS9" s="85"/>
      <c r="MNT9" s="85"/>
      <c r="MNU9" s="85"/>
      <c r="MNV9" s="85"/>
      <c r="MNW9" s="85"/>
      <c r="MNX9" s="85"/>
      <c r="MNY9" s="85"/>
      <c r="MNZ9" s="85"/>
      <c r="MOA9" s="85"/>
      <c r="MOB9" s="85"/>
      <c r="MOC9" s="85"/>
      <c r="MOD9" s="85"/>
      <c r="MOE9" s="85"/>
      <c r="MOF9" s="85"/>
      <c r="MOG9" s="85"/>
      <c r="MOH9" s="85"/>
      <c r="MOI9" s="85"/>
      <c r="MOJ9" s="85"/>
      <c r="MOK9" s="85"/>
      <c r="MOL9" s="85"/>
      <c r="MOM9" s="85"/>
      <c r="MON9" s="85"/>
      <c r="MOO9" s="85"/>
      <c r="MOP9" s="85"/>
      <c r="MOQ9" s="85"/>
      <c r="MOR9" s="85"/>
      <c r="MOS9" s="85"/>
      <c r="MOT9" s="85"/>
      <c r="MOU9" s="85"/>
      <c r="MOV9" s="85"/>
      <c r="MOW9" s="85"/>
      <c r="MOX9" s="85"/>
      <c r="MOY9" s="85"/>
      <c r="MOZ9" s="85"/>
      <c r="MPA9" s="85"/>
      <c r="MPB9" s="85"/>
      <c r="MPC9" s="85"/>
      <c r="MPD9" s="85"/>
      <c r="MPE9" s="85"/>
      <c r="MPF9" s="85"/>
      <c r="MPG9" s="85"/>
      <c r="MPH9" s="85"/>
      <c r="MPI9" s="85"/>
      <c r="MPJ9" s="85"/>
      <c r="MPK9" s="85"/>
      <c r="MPL9" s="85"/>
      <c r="MPM9" s="85"/>
      <c r="MPN9" s="85"/>
      <c r="MPO9" s="85"/>
      <c r="MPP9" s="85"/>
      <c r="MPQ9" s="85"/>
      <c r="MPR9" s="85"/>
      <c r="MPS9" s="85"/>
      <c r="MPT9" s="85"/>
      <c r="MPU9" s="85"/>
      <c r="MPV9" s="85"/>
      <c r="MPW9" s="85"/>
      <c r="MPX9" s="85"/>
      <c r="MPY9" s="85"/>
      <c r="MPZ9" s="85"/>
      <c r="MQA9" s="85"/>
      <c r="MQB9" s="85"/>
      <c r="MQC9" s="85"/>
      <c r="MQD9" s="85"/>
      <c r="MQE9" s="85"/>
      <c r="MQF9" s="85"/>
      <c r="MQG9" s="85"/>
      <c r="MQH9" s="85"/>
      <c r="MQI9" s="85"/>
      <c r="MQJ9" s="85"/>
      <c r="MQK9" s="85"/>
      <c r="MQL9" s="85"/>
      <c r="MQM9" s="85"/>
      <c r="MQN9" s="85"/>
      <c r="MQO9" s="85"/>
      <c r="MQP9" s="85"/>
      <c r="MQQ9" s="85"/>
      <c r="MQR9" s="85"/>
      <c r="MQS9" s="85"/>
      <c r="MQT9" s="85"/>
      <c r="MQU9" s="85"/>
      <c r="MQV9" s="85"/>
      <c r="MQW9" s="85"/>
      <c r="MQX9" s="85"/>
      <c r="MQY9" s="85"/>
      <c r="MQZ9" s="85"/>
      <c r="MRA9" s="85"/>
      <c r="MRB9" s="85"/>
      <c r="MRC9" s="85"/>
      <c r="MRD9" s="85"/>
      <c r="MRE9" s="85"/>
      <c r="MRF9" s="85"/>
      <c r="MRG9" s="85"/>
      <c r="MRH9" s="85"/>
      <c r="MRI9" s="85"/>
      <c r="MRJ9" s="85"/>
      <c r="MRK9" s="85"/>
      <c r="MRL9" s="85"/>
      <c r="MRM9" s="85"/>
      <c r="MRN9" s="85"/>
      <c r="MRO9" s="85"/>
      <c r="MRP9" s="85"/>
      <c r="MRQ9" s="85"/>
      <c r="MRR9" s="85"/>
      <c r="MRS9" s="85"/>
      <c r="MRT9" s="85"/>
      <c r="MRU9" s="85"/>
      <c r="MRV9" s="85"/>
      <c r="MRW9" s="85"/>
      <c r="MRX9" s="85"/>
      <c r="MRY9" s="85"/>
      <c r="MRZ9" s="85"/>
      <c r="MSA9" s="85"/>
      <c r="MSB9" s="85"/>
      <c r="MSC9" s="85"/>
      <c r="MSD9" s="85"/>
      <c r="MSE9" s="85"/>
      <c r="MSF9" s="85"/>
      <c r="MSG9" s="85"/>
      <c r="MSH9" s="85"/>
      <c r="MSI9" s="85"/>
      <c r="MSJ9" s="85"/>
      <c r="MSK9" s="85"/>
      <c r="MSL9" s="85"/>
      <c r="MSM9" s="85"/>
      <c r="MSN9" s="85"/>
      <c r="MSO9" s="85"/>
      <c r="MSP9" s="85"/>
      <c r="MSQ9" s="85"/>
      <c r="MSR9" s="85"/>
      <c r="MSS9" s="85"/>
      <c r="MST9" s="85"/>
      <c r="MSU9" s="85"/>
      <c r="MSV9" s="85"/>
      <c r="MSW9" s="85"/>
      <c r="MSX9" s="85"/>
      <c r="MSY9" s="85"/>
      <c r="MSZ9" s="85"/>
      <c r="MTA9" s="85"/>
      <c r="MTB9" s="85"/>
      <c r="MTC9" s="85"/>
      <c r="MTD9" s="85"/>
      <c r="MTE9" s="85"/>
      <c r="MTF9" s="85"/>
      <c r="MTG9" s="85"/>
      <c r="MTH9" s="85"/>
      <c r="MTI9" s="85"/>
      <c r="MTJ9" s="85"/>
      <c r="MTK9" s="85"/>
      <c r="MTL9" s="85"/>
      <c r="MTM9" s="85"/>
      <c r="MTN9" s="85"/>
      <c r="MTO9" s="85"/>
      <c r="MTP9" s="85"/>
      <c r="MTQ9" s="85"/>
      <c r="MTR9" s="85"/>
      <c r="MTS9" s="85"/>
      <c r="MTT9" s="85"/>
      <c r="MTU9" s="85"/>
      <c r="MTV9" s="85"/>
      <c r="MTW9" s="85"/>
      <c r="MTX9" s="85"/>
      <c r="MTY9" s="85"/>
      <c r="MTZ9" s="85"/>
      <c r="MUA9" s="85"/>
      <c r="MUB9" s="85"/>
      <c r="MUC9" s="85"/>
      <c r="MUD9" s="85"/>
      <c r="MUE9" s="85"/>
      <c r="MUF9" s="85"/>
      <c r="MUG9" s="85"/>
      <c r="MUH9" s="85"/>
      <c r="MUI9" s="85"/>
      <c r="MUJ9" s="85"/>
      <c r="MUK9" s="85"/>
      <c r="MUL9" s="85"/>
      <c r="MUM9" s="85"/>
      <c r="MUN9" s="85"/>
      <c r="MUO9" s="85"/>
      <c r="MUP9" s="85"/>
      <c r="MUQ9" s="85"/>
      <c r="MUR9" s="85"/>
      <c r="MUS9" s="85"/>
      <c r="MUT9" s="85"/>
      <c r="MUU9" s="85"/>
      <c r="MUV9" s="85"/>
      <c r="MUW9" s="85"/>
      <c r="MUX9" s="85"/>
      <c r="MUY9" s="85"/>
      <c r="MUZ9" s="85"/>
      <c r="MVA9" s="85"/>
      <c r="MVB9" s="85"/>
      <c r="MVC9" s="85"/>
      <c r="MVD9" s="85"/>
      <c r="MVE9" s="85"/>
      <c r="MVF9" s="85"/>
      <c r="MVG9" s="85"/>
      <c r="MVH9" s="85"/>
      <c r="MVI9" s="85"/>
      <c r="MVJ9" s="85"/>
      <c r="MVK9" s="85"/>
      <c r="MVL9" s="85"/>
      <c r="MVM9" s="85"/>
      <c r="MVN9" s="85"/>
      <c r="MVO9" s="85"/>
      <c r="MVP9" s="85"/>
      <c r="MVQ9" s="85"/>
      <c r="MVR9" s="85"/>
      <c r="MVS9" s="85"/>
      <c r="MVT9" s="85"/>
      <c r="MVU9" s="85"/>
      <c r="MVV9" s="85"/>
      <c r="MVW9" s="85"/>
      <c r="MVX9" s="85"/>
      <c r="MVY9" s="85"/>
      <c r="MVZ9" s="85"/>
      <c r="MWA9" s="85"/>
      <c r="MWB9" s="85"/>
      <c r="MWC9" s="85"/>
      <c r="MWD9" s="85"/>
      <c r="MWE9" s="85"/>
      <c r="MWF9" s="85"/>
      <c r="MWG9" s="85"/>
      <c r="MWH9" s="85"/>
      <c r="MWI9" s="85"/>
      <c r="MWJ9" s="85"/>
      <c r="MWK9" s="85"/>
      <c r="MWL9" s="85"/>
      <c r="MWM9" s="85"/>
      <c r="MWN9" s="85"/>
      <c r="MWO9" s="85"/>
      <c r="MWP9" s="85"/>
      <c r="MWQ9" s="85"/>
      <c r="MWR9" s="85"/>
      <c r="MWS9" s="85"/>
      <c r="MWT9" s="85"/>
      <c r="MWU9" s="85"/>
      <c r="MWV9" s="85"/>
      <c r="MWW9" s="85"/>
      <c r="MWX9" s="85"/>
      <c r="MWY9" s="85"/>
      <c r="MWZ9" s="85"/>
      <c r="MXA9" s="85"/>
      <c r="MXB9" s="85"/>
      <c r="MXC9" s="85"/>
      <c r="MXD9" s="85"/>
      <c r="MXE9" s="85"/>
      <c r="MXF9" s="85"/>
      <c r="MXG9" s="85"/>
      <c r="MXH9" s="85"/>
      <c r="MXI9" s="85"/>
      <c r="MXJ9" s="85"/>
      <c r="MXK9" s="85"/>
      <c r="MXL9" s="85"/>
      <c r="MXM9" s="85"/>
      <c r="MXN9" s="85"/>
      <c r="MXO9" s="85"/>
      <c r="MXP9" s="85"/>
      <c r="MXQ9" s="85"/>
      <c r="MXR9" s="85"/>
      <c r="MXS9" s="85"/>
      <c r="MXT9" s="85"/>
      <c r="MXU9" s="85"/>
      <c r="MXV9" s="85"/>
      <c r="MXW9" s="85"/>
      <c r="MXX9" s="85"/>
      <c r="MXY9" s="85"/>
      <c r="MXZ9" s="85"/>
      <c r="MYA9" s="85"/>
      <c r="MYB9" s="85"/>
      <c r="MYC9" s="85"/>
      <c r="MYD9" s="85"/>
      <c r="MYE9" s="85"/>
      <c r="MYF9" s="85"/>
      <c r="MYG9" s="85"/>
      <c r="MYH9" s="85"/>
      <c r="MYI9" s="85"/>
      <c r="MYJ9" s="85"/>
      <c r="MYK9" s="85"/>
      <c r="MYL9" s="85"/>
      <c r="MYM9" s="85"/>
      <c r="MYN9" s="85"/>
      <c r="MYO9" s="85"/>
      <c r="MYP9" s="85"/>
      <c r="MYQ9" s="85"/>
      <c r="MYR9" s="85"/>
      <c r="MYS9" s="85"/>
      <c r="MYT9" s="85"/>
      <c r="MYU9" s="85"/>
      <c r="MYV9" s="85"/>
      <c r="MYW9" s="85"/>
      <c r="MYX9" s="85"/>
      <c r="MYY9" s="85"/>
      <c r="MYZ9" s="85"/>
      <c r="MZA9" s="85"/>
      <c r="MZB9" s="85"/>
      <c r="MZC9" s="85"/>
      <c r="MZD9" s="85"/>
      <c r="MZE9" s="85"/>
      <c r="MZF9" s="85"/>
      <c r="MZG9" s="85"/>
      <c r="MZH9" s="85"/>
      <c r="MZI9" s="85"/>
      <c r="MZJ9" s="85"/>
      <c r="MZK9" s="85"/>
      <c r="MZL9" s="85"/>
      <c r="MZM9" s="85"/>
      <c r="MZN9" s="85"/>
      <c r="MZO9" s="85"/>
      <c r="MZP9" s="85"/>
      <c r="MZQ9" s="85"/>
      <c r="MZR9" s="85"/>
      <c r="MZS9" s="85"/>
      <c r="MZT9" s="85"/>
      <c r="MZU9" s="85"/>
      <c r="MZV9" s="85"/>
      <c r="MZW9" s="85"/>
      <c r="MZX9" s="85"/>
      <c r="MZY9" s="85"/>
      <c r="MZZ9" s="85"/>
      <c r="NAA9" s="85"/>
      <c r="NAB9" s="85"/>
      <c r="NAC9" s="85"/>
      <c r="NAD9" s="85"/>
      <c r="NAE9" s="85"/>
      <c r="NAF9" s="85"/>
      <c r="NAG9" s="85"/>
      <c r="NAH9" s="85"/>
      <c r="NAI9" s="85"/>
      <c r="NAJ9" s="85"/>
      <c r="NAK9" s="85"/>
      <c r="NAL9" s="85"/>
      <c r="NAM9" s="85"/>
      <c r="NAN9" s="85"/>
      <c r="NAO9" s="85"/>
      <c r="NAP9" s="85"/>
      <c r="NAQ9" s="85"/>
      <c r="NAR9" s="85"/>
      <c r="NAS9" s="85"/>
      <c r="NAT9" s="85"/>
      <c r="NAU9" s="85"/>
      <c r="NAV9" s="85"/>
      <c r="NAW9" s="85"/>
      <c r="NAX9" s="85"/>
      <c r="NAY9" s="85"/>
      <c r="NAZ9" s="85"/>
      <c r="NBA9" s="85"/>
      <c r="NBB9" s="85"/>
      <c r="NBC9" s="85"/>
      <c r="NBD9" s="85"/>
      <c r="NBE9" s="85"/>
      <c r="NBF9" s="85"/>
      <c r="NBG9" s="85"/>
      <c r="NBH9" s="85"/>
      <c r="NBI9" s="85"/>
      <c r="NBJ9" s="85"/>
      <c r="NBK9" s="85"/>
      <c r="NBL9" s="85"/>
      <c r="NBM9" s="85"/>
      <c r="NBN9" s="85"/>
      <c r="NBO9" s="85"/>
      <c r="NBP9" s="85"/>
      <c r="NBQ9" s="85"/>
      <c r="NBR9" s="85"/>
      <c r="NBS9" s="85"/>
      <c r="NBT9" s="85"/>
      <c r="NBU9" s="85"/>
      <c r="NBV9" s="85"/>
      <c r="NBW9" s="85"/>
      <c r="NBX9" s="85"/>
      <c r="NBY9" s="85"/>
      <c r="NBZ9" s="85"/>
      <c r="NCA9" s="85"/>
      <c r="NCB9" s="85"/>
      <c r="NCC9" s="85"/>
      <c r="NCD9" s="85"/>
      <c r="NCE9" s="85"/>
      <c r="NCF9" s="85"/>
      <c r="NCG9" s="85"/>
      <c r="NCH9" s="85"/>
      <c r="NCI9" s="85"/>
      <c r="NCJ9" s="85"/>
      <c r="NCK9" s="85"/>
      <c r="NCL9" s="85"/>
      <c r="NCM9" s="85"/>
      <c r="NCN9" s="85"/>
      <c r="NCO9" s="85"/>
      <c r="NCP9" s="85"/>
      <c r="NCQ9" s="85"/>
      <c r="NCR9" s="85"/>
      <c r="NCS9" s="85"/>
      <c r="NCT9" s="85"/>
      <c r="NCU9" s="85"/>
      <c r="NCV9" s="85"/>
      <c r="NCW9" s="85"/>
      <c r="NCX9" s="85"/>
      <c r="NCY9" s="85"/>
      <c r="NCZ9" s="85"/>
      <c r="NDA9" s="85"/>
      <c r="NDB9" s="85"/>
      <c r="NDC9" s="85"/>
      <c r="NDD9" s="85"/>
      <c r="NDE9" s="85"/>
      <c r="NDF9" s="85"/>
      <c r="NDG9" s="85"/>
      <c r="NDH9" s="85"/>
      <c r="NDI9" s="85"/>
      <c r="NDJ9" s="85"/>
      <c r="NDK9" s="85"/>
      <c r="NDL9" s="85"/>
      <c r="NDM9" s="85"/>
      <c r="NDN9" s="85"/>
      <c r="NDO9" s="85"/>
      <c r="NDP9" s="85"/>
      <c r="NDQ9" s="85"/>
      <c r="NDR9" s="85"/>
      <c r="NDS9" s="85"/>
      <c r="NDT9" s="85"/>
      <c r="NDU9" s="85"/>
      <c r="NDV9" s="85"/>
      <c r="NDW9" s="85"/>
      <c r="NDX9" s="85"/>
      <c r="NDY9" s="85"/>
      <c r="NDZ9" s="85"/>
      <c r="NEA9" s="85"/>
      <c r="NEB9" s="85"/>
      <c r="NEC9" s="85"/>
      <c r="NED9" s="85"/>
      <c r="NEE9" s="85"/>
      <c r="NEF9" s="85"/>
      <c r="NEG9" s="85"/>
      <c r="NEH9" s="85"/>
      <c r="NEI9" s="85"/>
      <c r="NEJ9" s="85"/>
      <c r="NEK9" s="85"/>
      <c r="NEL9" s="85"/>
      <c r="NEM9" s="85"/>
      <c r="NEN9" s="85"/>
      <c r="NEO9" s="85"/>
      <c r="NEP9" s="85"/>
      <c r="NEQ9" s="85"/>
      <c r="NER9" s="85"/>
      <c r="NES9" s="85"/>
      <c r="NET9" s="85"/>
      <c r="NEU9" s="85"/>
      <c r="NEV9" s="85"/>
      <c r="NEW9" s="85"/>
      <c r="NEX9" s="85"/>
      <c r="NEY9" s="85"/>
      <c r="NEZ9" s="85"/>
      <c r="NFA9" s="85"/>
      <c r="NFB9" s="85"/>
      <c r="NFC9" s="85"/>
      <c r="NFD9" s="85"/>
      <c r="NFE9" s="85"/>
      <c r="NFF9" s="85"/>
      <c r="NFG9" s="85"/>
      <c r="NFH9" s="85"/>
      <c r="NFI9" s="85"/>
      <c r="NFJ9" s="85"/>
      <c r="NFK9" s="85"/>
      <c r="NFL9" s="85"/>
      <c r="NFM9" s="85"/>
      <c r="NFN9" s="85"/>
      <c r="NFO9" s="85"/>
      <c r="NFP9" s="85"/>
      <c r="NFQ9" s="85"/>
      <c r="NFR9" s="85"/>
      <c r="NFS9" s="85"/>
      <c r="NFT9" s="85"/>
      <c r="NFU9" s="85"/>
      <c r="NFV9" s="85"/>
      <c r="NFW9" s="85"/>
      <c r="NFX9" s="85"/>
      <c r="NFY9" s="85"/>
      <c r="NFZ9" s="85"/>
      <c r="NGA9" s="85"/>
      <c r="NGB9" s="85"/>
      <c r="NGC9" s="85"/>
      <c r="NGD9" s="85"/>
      <c r="NGE9" s="85"/>
      <c r="NGF9" s="85"/>
      <c r="NGG9" s="85"/>
      <c r="NGH9" s="85"/>
      <c r="NGI9" s="85"/>
      <c r="NGJ9" s="85"/>
      <c r="NGK9" s="85"/>
      <c r="NGL9" s="85"/>
      <c r="NGM9" s="85"/>
      <c r="NGN9" s="85"/>
      <c r="NGO9" s="85"/>
      <c r="NGP9" s="85"/>
      <c r="NGQ9" s="85"/>
      <c r="NGR9" s="85"/>
      <c r="NGS9" s="85"/>
      <c r="NGT9" s="85"/>
      <c r="NGU9" s="85"/>
      <c r="NGV9" s="85"/>
      <c r="NGW9" s="85"/>
      <c r="NGX9" s="85"/>
      <c r="NGY9" s="85"/>
      <c r="NGZ9" s="85"/>
      <c r="NHA9" s="85"/>
      <c r="NHB9" s="85"/>
      <c r="NHC9" s="85"/>
      <c r="NHD9" s="85"/>
      <c r="NHE9" s="85"/>
      <c r="NHF9" s="85"/>
      <c r="NHG9" s="85"/>
      <c r="NHH9" s="85"/>
      <c r="NHI9" s="85"/>
      <c r="NHJ9" s="85"/>
      <c r="NHK9" s="85"/>
      <c r="NHL9" s="85"/>
      <c r="NHM9" s="85"/>
      <c r="NHN9" s="85"/>
      <c r="NHO9" s="85"/>
      <c r="NHP9" s="85"/>
      <c r="NHQ9" s="85"/>
      <c r="NHR9" s="85"/>
      <c r="NHS9" s="85"/>
      <c r="NHT9" s="85"/>
      <c r="NHU9" s="85"/>
      <c r="NHV9" s="85"/>
      <c r="NHW9" s="85"/>
      <c r="NHX9" s="85"/>
      <c r="NHY9" s="85"/>
      <c r="NHZ9" s="85"/>
      <c r="NIA9" s="85"/>
      <c r="NIB9" s="85"/>
      <c r="NIC9" s="85"/>
      <c r="NID9" s="85"/>
      <c r="NIE9" s="85"/>
      <c r="NIF9" s="85"/>
      <c r="NIG9" s="85"/>
      <c r="NIH9" s="85"/>
      <c r="NII9" s="85"/>
      <c r="NIJ9" s="85"/>
      <c r="NIK9" s="85"/>
      <c r="NIL9" s="85"/>
      <c r="NIM9" s="85"/>
      <c r="NIN9" s="85"/>
      <c r="NIO9" s="85"/>
      <c r="NIP9" s="85"/>
      <c r="NIQ9" s="85"/>
      <c r="NIR9" s="85"/>
      <c r="NIS9" s="85"/>
      <c r="NIT9" s="85"/>
      <c r="NIU9" s="85"/>
      <c r="NIV9" s="85"/>
      <c r="NIW9" s="85"/>
      <c r="NIX9" s="85"/>
      <c r="NIY9" s="85"/>
      <c r="NIZ9" s="85"/>
      <c r="NJA9" s="85"/>
      <c r="NJB9" s="85"/>
      <c r="NJC9" s="85"/>
      <c r="NJD9" s="85"/>
      <c r="NJE9" s="85"/>
      <c r="NJF9" s="85"/>
      <c r="NJG9" s="85"/>
      <c r="NJH9" s="85"/>
      <c r="NJI9" s="85"/>
      <c r="NJJ9" s="85"/>
      <c r="NJK9" s="85"/>
      <c r="NJL9" s="85"/>
      <c r="NJM9" s="85"/>
      <c r="NJN9" s="85"/>
      <c r="NJO9" s="85"/>
      <c r="NJP9" s="85"/>
      <c r="NJQ9" s="85"/>
      <c r="NJR9" s="85"/>
      <c r="NJS9" s="85"/>
      <c r="NJT9" s="85"/>
      <c r="NJU9" s="85"/>
      <c r="NJV9" s="85"/>
      <c r="NJW9" s="85"/>
      <c r="NJX9" s="85"/>
      <c r="NJY9" s="85"/>
      <c r="NJZ9" s="85"/>
      <c r="NKA9" s="85"/>
      <c r="NKB9" s="85"/>
      <c r="NKC9" s="85"/>
      <c r="NKD9" s="85"/>
      <c r="NKE9" s="85"/>
      <c r="NKF9" s="85"/>
      <c r="NKG9" s="85"/>
      <c r="NKH9" s="85"/>
      <c r="NKI9" s="85"/>
      <c r="NKJ9" s="85"/>
      <c r="NKK9" s="85"/>
      <c r="NKL9" s="85"/>
      <c r="NKM9" s="85"/>
      <c r="NKN9" s="85"/>
      <c r="NKO9" s="85"/>
      <c r="NKP9" s="85"/>
      <c r="NKQ9" s="85"/>
      <c r="NKR9" s="85"/>
      <c r="NKS9" s="85"/>
      <c r="NKT9" s="85"/>
      <c r="NKU9" s="85"/>
      <c r="NKV9" s="85"/>
      <c r="NKW9" s="85"/>
      <c r="NKX9" s="85"/>
      <c r="NKY9" s="85"/>
      <c r="NKZ9" s="85"/>
      <c r="NLA9" s="85"/>
      <c r="NLB9" s="85"/>
      <c r="NLC9" s="85"/>
      <c r="NLD9" s="85"/>
      <c r="NLE9" s="85"/>
      <c r="NLF9" s="85"/>
      <c r="NLG9" s="85"/>
      <c r="NLH9" s="85"/>
      <c r="NLI9" s="85"/>
      <c r="NLJ9" s="85"/>
      <c r="NLK9" s="85"/>
      <c r="NLL9" s="85"/>
      <c r="NLM9" s="85"/>
      <c r="NLN9" s="85"/>
      <c r="NLO9" s="85"/>
      <c r="NLP9" s="85"/>
      <c r="NLQ9" s="85"/>
      <c r="NLR9" s="85"/>
      <c r="NLS9" s="85"/>
      <c r="NLT9" s="85"/>
      <c r="NLU9" s="85"/>
      <c r="NLV9" s="85"/>
      <c r="NLW9" s="85"/>
      <c r="NLX9" s="85"/>
      <c r="NLY9" s="85"/>
      <c r="NLZ9" s="85"/>
      <c r="NMA9" s="85"/>
      <c r="NMB9" s="85"/>
      <c r="NMC9" s="85"/>
      <c r="NMD9" s="85"/>
      <c r="NME9" s="85"/>
      <c r="NMF9" s="85"/>
      <c r="NMG9" s="85"/>
      <c r="NMH9" s="85"/>
      <c r="NMI9" s="85"/>
      <c r="NMJ9" s="85"/>
      <c r="NMK9" s="85"/>
      <c r="NML9" s="85"/>
      <c r="NMM9" s="85"/>
      <c r="NMN9" s="85"/>
      <c r="NMO9" s="85"/>
      <c r="NMP9" s="85"/>
      <c r="NMQ9" s="85"/>
      <c r="NMR9" s="85"/>
      <c r="NMS9" s="85"/>
      <c r="NMT9" s="85"/>
      <c r="NMU9" s="85"/>
      <c r="NMV9" s="85"/>
      <c r="NMW9" s="85"/>
      <c r="NMX9" s="85"/>
      <c r="NMY9" s="85"/>
      <c r="NMZ9" s="85"/>
      <c r="NNA9" s="85"/>
      <c r="NNB9" s="85"/>
      <c r="NNC9" s="85"/>
      <c r="NND9" s="85"/>
      <c r="NNE9" s="85"/>
      <c r="NNF9" s="85"/>
      <c r="NNG9" s="85"/>
      <c r="NNH9" s="85"/>
      <c r="NNI9" s="85"/>
      <c r="NNJ9" s="85"/>
      <c r="NNK9" s="85"/>
      <c r="NNL9" s="85"/>
      <c r="NNM9" s="85"/>
      <c r="NNN9" s="85"/>
      <c r="NNO9" s="85"/>
      <c r="NNP9" s="85"/>
      <c r="NNQ9" s="85"/>
      <c r="NNR9" s="85"/>
      <c r="NNS9" s="85"/>
      <c r="NNT9" s="85"/>
      <c r="NNU9" s="85"/>
      <c r="NNV9" s="85"/>
      <c r="NNW9" s="85"/>
      <c r="NNX9" s="85"/>
      <c r="NNY9" s="85"/>
      <c r="NNZ9" s="85"/>
      <c r="NOA9" s="85"/>
      <c r="NOB9" s="85"/>
      <c r="NOC9" s="85"/>
      <c r="NOD9" s="85"/>
      <c r="NOE9" s="85"/>
      <c r="NOF9" s="85"/>
      <c r="NOG9" s="85"/>
      <c r="NOH9" s="85"/>
      <c r="NOI9" s="85"/>
      <c r="NOJ9" s="85"/>
      <c r="NOK9" s="85"/>
      <c r="NOL9" s="85"/>
      <c r="NOM9" s="85"/>
      <c r="NON9" s="85"/>
      <c r="NOO9" s="85"/>
      <c r="NOP9" s="85"/>
      <c r="NOQ9" s="85"/>
      <c r="NOR9" s="85"/>
      <c r="NOS9" s="85"/>
      <c r="NOT9" s="85"/>
      <c r="NOU9" s="85"/>
      <c r="NOV9" s="85"/>
      <c r="NOW9" s="85"/>
      <c r="NOX9" s="85"/>
      <c r="NOY9" s="85"/>
      <c r="NOZ9" s="85"/>
      <c r="NPA9" s="85"/>
      <c r="NPB9" s="85"/>
      <c r="NPC9" s="85"/>
      <c r="NPD9" s="85"/>
      <c r="NPE9" s="85"/>
      <c r="NPF9" s="85"/>
      <c r="NPG9" s="85"/>
      <c r="NPH9" s="85"/>
      <c r="NPI9" s="85"/>
      <c r="NPJ9" s="85"/>
      <c r="NPK9" s="85"/>
      <c r="NPL9" s="85"/>
      <c r="NPM9" s="85"/>
      <c r="NPN9" s="85"/>
      <c r="NPO9" s="85"/>
      <c r="NPP9" s="85"/>
      <c r="NPQ9" s="85"/>
      <c r="NPR9" s="85"/>
      <c r="NPS9" s="85"/>
      <c r="NPT9" s="85"/>
      <c r="NPU9" s="85"/>
      <c r="NPV9" s="85"/>
      <c r="NPW9" s="85"/>
      <c r="NPX9" s="85"/>
      <c r="NPY9" s="85"/>
      <c r="NPZ9" s="85"/>
      <c r="NQA9" s="85"/>
      <c r="NQB9" s="85"/>
      <c r="NQC9" s="85"/>
      <c r="NQD9" s="85"/>
      <c r="NQE9" s="85"/>
      <c r="NQF9" s="85"/>
      <c r="NQG9" s="85"/>
      <c r="NQH9" s="85"/>
      <c r="NQI9" s="85"/>
      <c r="NQJ9" s="85"/>
      <c r="NQK9" s="85"/>
      <c r="NQL9" s="85"/>
      <c r="NQM9" s="85"/>
      <c r="NQN9" s="85"/>
      <c r="NQO9" s="85"/>
      <c r="NQP9" s="85"/>
      <c r="NQQ9" s="85"/>
      <c r="NQR9" s="85"/>
      <c r="NQS9" s="85"/>
      <c r="NQT9" s="85"/>
      <c r="NQU9" s="85"/>
      <c r="NQV9" s="85"/>
      <c r="NQW9" s="85"/>
      <c r="NQX9" s="85"/>
      <c r="NQY9" s="85"/>
      <c r="NQZ9" s="85"/>
      <c r="NRA9" s="85"/>
      <c r="NRB9" s="85"/>
      <c r="NRC9" s="85"/>
      <c r="NRD9" s="85"/>
      <c r="NRE9" s="85"/>
      <c r="NRF9" s="85"/>
      <c r="NRG9" s="85"/>
      <c r="NRH9" s="85"/>
      <c r="NRI9" s="85"/>
      <c r="NRJ9" s="85"/>
      <c r="NRK9" s="85"/>
      <c r="NRL9" s="85"/>
      <c r="NRM9" s="85"/>
      <c r="NRN9" s="85"/>
      <c r="NRO9" s="85"/>
      <c r="NRP9" s="85"/>
      <c r="NRQ9" s="85"/>
      <c r="NRR9" s="85"/>
      <c r="NRS9" s="85"/>
      <c r="NRT9" s="85"/>
      <c r="NRU9" s="85"/>
      <c r="NRV9" s="85"/>
      <c r="NRW9" s="85"/>
      <c r="NRX9" s="85"/>
      <c r="NRY9" s="85"/>
      <c r="NRZ9" s="85"/>
      <c r="NSA9" s="85"/>
      <c r="NSB9" s="85"/>
      <c r="NSC9" s="85"/>
      <c r="NSD9" s="85"/>
      <c r="NSE9" s="85"/>
      <c r="NSF9" s="85"/>
      <c r="NSG9" s="85"/>
      <c r="NSH9" s="85"/>
      <c r="NSI9" s="85"/>
      <c r="NSJ9" s="85"/>
      <c r="NSK9" s="85"/>
      <c r="NSL9" s="85"/>
      <c r="NSM9" s="85"/>
      <c r="NSN9" s="85"/>
      <c r="NSO9" s="85"/>
      <c r="NSP9" s="85"/>
      <c r="NSQ9" s="85"/>
      <c r="NSR9" s="85"/>
      <c r="NSS9" s="85"/>
      <c r="NST9" s="85"/>
      <c r="NSU9" s="85"/>
      <c r="NSV9" s="85"/>
      <c r="NSW9" s="85"/>
      <c r="NSX9" s="85"/>
      <c r="NSY9" s="85"/>
      <c r="NSZ9" s="85"/>
      <c r="NTA9" s="85"/>
      <c r="NTB9" s="85"/>
      <c r="NTC9" s="85"/>
      <c r="NTD9" s="85"/>
      <c r="NTE9" s="85"/>
      <c r="NTF9" s="85"/>
      <c r="NTG9" s="85"/>
      <c r="NTH9" s="85"/>
      <c r="NTI9" s="85"/>
      <c r="NTJ9" s="85"/>
      <c r="NTK9" s="85"/>
      <c r="NTL9" s="85"/>
      <c r="NTM9" s="85"/>
      <c r="NTN9" s="85"/>
      <c r="NTO9" s="85"/>
      <c r="NTP9" s="85"/>
      <c r="NTQ9" s="85"/>
      <c r="NTR9" s="85"/>
      <c r="NTS9" s="85"/>
      <c r="NTT9" s="85"/>
      <c r="NTU9" s="85"/>
      <c r="NTV9" s="85"/>
      <c r="NTW9" s="85"/>
      <c r="NTX9" s="85"/>
      <c r="NTY9" s="85"/>
      <c r="NTZ9" s="85"/>
      <c r="NUA9" s="85"/>
      <c r="NUB9" s="85"/>
      <c r="NUC9" s="85"/>
      <c r="NUD9" s="85"/>
      <c r="NUE9" s="85"/>
      <c r="NUF9" s="85"/>
      <c r="NUG9" s="85"/>
      <c r="NUH9" s="85"/>
      <c r="NUI9" s="85"/>
      <c r="NUJ9" s="85"/>
      <c r="NUK9" s="85"/>
      <c r="NUL9" s="85"/>
      <c r="NUM9" s="85"/>
      <c r="NUN9" s="85"/>
      <c r="NUO9" s="85"/>
      <c r="NUP9" s="85"/>
      <c r="NUQ9" s="85"/>
      <c r="NUR9" s="85"/>
      <c r="NUS9" s="85"/>
      <c r="NUT9" s="85"/>
      <c r="NUU9" s="85"/>
      <c r="NUV9" s="85"/>
      <c r="NUW9" s="85"/>
      <c r="NUX9" s="85"/>
      <c r="NUY9" s="85"/>
      <c r="NUZ9" s="85"/>
      <c r="NVA9" s="85"/>
      <c r="NVB9" s="85"/>
      <c r="NVC9" s="85"/>
      <c r="NVD9" s="85"/>
      <c r="NVE9" s="85"/>
      <c r="NVF9" s="85"/>
      <c r="NVG9" s="85"/>
      <c r="NVH9" s="85"/>
      <c r="NVI9" s="85"/>
      <c r="NVJ9" s="85"/>
      <c r="NVK9" s="85"/>
      <c r="NVL9" s="85"/>
      <c r="NVM9" s="85"/>
      <c r="NVN9" s="85"/>
      <c r="NVO9" s="85"/>
      <c r="NVP9" s="85"/>
      <c r="NVQ9" s="85"/>
      <c r="NVR9" s="85"/>
      <c r="NVS9" s="85"/>
      <c r="NVT9" s="85"/>
      <c r="NVU9" s="85"/>
      <c r="NVV9" s="85"/>
      <c r="NVW9" s="85"/>
      <c r="NVX9" s="85"/>
      <c r="NVY9" s="85"/>
      <c r="NVZ9" s="85"/>
      <c r="NWA9" s="85"/>
      <c r="NWB9" s="85"/>
      <c r="NWC9" s="85"/>
      <c r="NWD9" s="85"/>
      <c r="NWE9" s="85"/>
      <c r="NWF9" s="85"/>
      <c r="NWG9" s="85"/>
      <c r="NWH9" s="85"/>
      <c r="NWI9" s="85"/>
      <c r="NWJ9" s="85"/>
      <c r="NWK9" s="85"/>
      <c r="NWL9" s="85"/>
      <c r="NWM9" s="85"/>
      <c r="NWN9" s="85"/>
      <c r="NWO9" s="85"/>
      <c r="NWP9" s="85"/>
      <c r="NWQ9" s="85"/>
      <c r="NWR9" s="85"/>
      <c r="NWS9" s="85"/>
      <c r="NWT9" s="85"/>
      <c r="NWU9" s="85"/>
      <c r="NWV9" s="85"/>
      <c r="NWW9" s="85"/>
      <c r="NWX9" s="85"/>
      <c r="NWY9" s="85"/>
      <c r="NWZ9" s="85"/>
      <c r="NXA9" s="85"/>
      <c r="NXB9" s="85"/>
      <c r="NXC9" s="85"/>
      <c r="NXD9" s="85"/>
      <c r="NXE9" s="85"/>
      <c r="NXF9" s="85"/>
      <c r="NXG9" s="85"/>
      <c r="NXH9" s="85"/>
      <c r="NXI9" s="85"/>
      <c r="NXJ9" s="85"/>
      <c r="NXK9" s="85"/>
      <c r="NXL9" s="85"/>
      <c r="NXM9" s="85"/>
      <c r="NXN9" s="85"/>
      <c r="NXO9" s="85"/>
      <c r="NXP9" s="85"/>
      <c r="NXQ9" s="85"/>
      <c r="NXR9" s="85"/>
      <c r="NXS9" s="85"/>
      <c r="NXT9" s="85"/>
      <c r="NXU9" s="85"/>
      <c r="NXV9" s="85"/>
      <c r="NXW9" s="85"/>
      <c r="NXX9" s="85"/>
      <c r="NXY9" s="85"/>
      <c r="NXZ9" s="85"/>
      <c r="NYA9" s="85"/>
      <c r="NYB9" s="85"/>
      <c r="NYC9" s="85"/>
      <c r="NYD9" s="85"/>
      <c r="NYE9" s="85"/>
      <c r="NYF9" s="85"/>
      <c r="NYG9" s="85"/>
      <c r="NYH9" s="85"/>
      <c r="NYI9" s="85"/>
      <c r="NYJ9" s="85"/>
      <c r="NYK9" s="85"/>
      <c r="NYL9" s="85"/>
      <c r="NYM9" s="85"/>
      <c r="NYN9" s="85"/>
      <c r="NYO9" s="85"/>
      <c r="NYP9" s="85"/>
      <c r="NYQ9" s="85"/>
      <c r="NYR9" s="85"/>
      <c r="NYS9" s="85"/>
      <c r="NYT9" s="85"/>
      <c r="NYU9" s="85"/>
      <c r="NYV9" s="85"/>
      <c r="NYW9" s="85"/>
      <c r="NYX9" s="85"/>
      <c r="NYY9" s="85"/>
      <c r="NYZ9" s="85"/>
      <c r="NZA9" s="85"/>
      <c r="NZB9" s="85"/>
      <c r="NZC9" s="85"/>
      <c r="NZD9" s="85"/>
      <c r="NZE9" s="85"/>
      <c r="NZF9" s="85"/>
      <c r="NZG9" s="85"/>
      <c r="NZH9" s="85"/>
      <c r="NZI9" s="85"/>
      <c r="NZJ9" s="85"/>
      <c r="NZK9" s="85"/>
      <c r="NZL9" s="85"/>
      <c r="NZM9" s="85"/>
      <c r="NZN9" s="85"/>
      <c r="NZO9" s="85"/>
      <c r="NZP9" s="85"/>
      <c r="NZQ9" s="85"/>
      <c r="NZR9" s="85"/>
      <c r="NZS9" s="85"/>
      <c r="NZT9" s="85"/>
      <c r="NZU9" s="85"/>
      <c r="NZV9" s="85"/>
      <c r="NZW9" s="85"/>
      <c r="NZX9" s="85"/>
      <c r="NZY9" s="85"/>
      <c r="NZZ9" s="85"/>
      <c r="OAA9" s="85"/>
      <c r="OAB9" s="85"/>
      <c r="OAC9" s="85"/>
      <c r="OAD9" s="85"/>
      <c r="OAE9" s="85"/>
      <c r="OAF9" s="85"/>
      <c r="OAG9" s="85"/>
      <c r="OAH9" s="85"/>
      <c r="OAI9" s="85"/>
      <c r="OAJ9" s="85"/>
      <c r="OAK9" s="85"/>
      <c r="OAL9" s="85"/>
      <c r="OAM9" s="85"/>
      <c r="OAN9" s="85"/>
      <c r="OAO9" s="85"/>
      <c r="OAP9" s="85"/>
      <c r="OAQ9" s="85"/>
      <c r="OAR9" s="85"/>
      <c r="OAS9" s="85"/>
      <c r="OAT9" s="85"/>
      <c r="OAU9" s="85"/>
      <c r="OAV9" s="85"/>
      <c r="OAW9" s="85"/>
      <c r="OAX9" s="85"/>
      <c r="OAY9" s="85"/>
      <c r="OAZ9" s="85"/>
      <c r="OBA9" s="85"/>
      <c r="OBB9" s="85"/>
      <c r="OBC9" s="85"/>
      <c r="OBD9" s="85"/>
      <c r="OBE9" s="85"/>
      <c r="OBF9" s="85"/>
      <c r="OBG9" s="85"/>
      <c r="OBH9" s="85"/>
      <c r="OBI9" s="85"/>
      <c r="OBJ9" s="85"/>
      <c r="OBK9" s="85"/>
      <c r="OBL9" s="85"/>
      <c r="OBM9" s="85"/>
      <c r="OBN9" s="85"/>
      <c r="OBO9" s="85"/>
      <c r="OBP9" s="85"/>
      <c r="OBQ9" s="85"/>
      <c r="OBR9" s="85"/>
      <c r="OBS9" s="85"/>
      <c r="OBT9" s="85"/>
      <c r="OBU9" s="85"/>
      <c r="OBV9" s="85"/>
      <c r="OBW9" s="85"/>
      <c r="OBX9" s="85"/>
      <c r="OBY9" s="85"/>
      <c r="OBZ9" s="85"/>
      <c r="OCA9" s="85"/>
      <c r="OCB9" s="85"/>
      <c r="OCC9" s="85"/>
      <c r="OCD9" s="85"/>
      <c r="OCE9" s="85"/>
      <c r="OCF9" s="85"/>
      <c r="OCG9" s="85"/>
      <c r="OCH9" s="85"/>
      <c r="OCI9" s="85"/>
      <c r="OCJ9" s="85"/>
      <c r="OCK9" s="85"/>
      <c r="OCL9" s="85"/>
      <c r="OCM9" s="85"/>
      <c r="OCN9" s="85"/>
      <c r="OCO9" s="85"/>
      <c r="OCP9" s="85"/>
      <c r="OCQ9" s="85"/>
      <c r="OCR9" s="85"/>
      <c r="OCS9" s="85"/>
      <c r="OCT9" s="85"/>
      <c r="OCU9" s="85"/>
      <c r="OCV9" s="85"/>
      <c r="OCW9" s="85"/>
      <c r="OCX9" s="85"/>
      <c r="OCY9" s="85"/>
      <c r="OCZ9" s="85"/>
      <c r="ODA9" s="85"/>
      <c r="ODB9" s="85"/>
      <c r="ODC9" s="85"/>
      <c r="ODD9" s="85"/>
      <c r="ODE9" s="85"/>
      <c r="ODF9" s="85"/>
      <c r="ODG9" s="85"/>
      <c r="ODH9" s="85"/>
      <c r="ODI9" s="85"/>
      <c r="ODJ9" s="85"/>
      <c r="ODK9" s="85"/>
      <c r="ODL9" s="85"/>
      <c r="ODM9" s="85"/>
      <c r="ODN9" s="85"/>
      <c r="ODO9" s="85"/>
      <c r="ODP9" s="85"/>
      <c r="ODQ9" s="85"/>
      <c r="ODR9" s="85"/>
      <c r="ODS9" s="85"/>
      <c r="ODT9" s="85"/>
      <c r="ODU9" s="85"/>
      <c r="ODV9" s="85"/>
      <c r="ODW9" s="85"/>
      <c r="ODX9" s="85"/>
      <c r="ODY9" s="85"/>
      <c r="ODZ9" s="85"/>
      <c r="OEA9" s="85"/>
      <c r="OEB9" s="85"/>
      <c r="OEC9" s="85"/>
      <c r="OED9" s="85"/>
      <c r="OEE9" s="85"/>
      <c r="OEF9" s="85"/>
      <c r="OEG9" s="85"/>
      <c r="OEH9" s="85"/>
      <c r="OEI9" s="85"/>
      <c r="OEJ9" s="85"/>
      <c r="OEK9" s="85"/>
      <c r="OEL9" s="85"/>
      <c r="OEM9" s="85"/>
      <c r="OEN9" s="85"/>
      <c r="OEO9" s="85"/>
      <c r="OEP9" s="85"/>
      <c r="OEQ9" s="85"/>
      <c r="OER9" s="85"/>
      <c r="OES9" s="85"/>
      <c r="OET9" s="85"/>
      <c r="OEU9" s="85"/>
      <c r="OEV9" s="85"/>
      <c r="OEW9" s="85"/>
      <c r="OEX9" s="85"/>
      <c r="OEY9" s="85"/>
      <c r="OEZ9" s="85"/>
      <c r="OFA9" s="85"/>
      <c r="OFB9" s="85"/>
      <c r="OFC9" s="85"/>
      <c r="OFD9" s="85"/>
      <c r="OFE9" s="85"/>
      <c r="OFF9" s="85"/>
      <c r="OFG9" s="85"/>
      <c r="OFH9" s="85"/>
      <c r="OFI9" s="85"/>
      <c r="OFJ9" s="85"/>
      <c r="OFK9" s="85"/>
      <c r="OFL9" s="85"/>
      <c r="OFM9" s="85"/>
      <c r="OFN9" s="85"/>
      <c r="OFO9" s="85"/>
      <c r="OFP9" s="85"/>
      <c r="OFQ9" s="85"/>
      <c r="OFR9" s="85"/>
      <c r="OFS9" s="85"/>
      <c r="OFT9" s="85"/>
      <c r="OFU9" s="85"/>
      <c r="OFV9" s="85"/>
      <c r="OFW9" s="85"/>
      <c r="OFX9" s="85"/>
      <c r="OFY9" s="85"/>
      <c r="OFZ9" s="85"/>
      <c r="OGA9" s="85"/>
      <c r="OGB9" s="85"/>
      <c r="OGC9" s="85"/>
      <c r="OGD9" s="85"/>
      <c r="OGE9" s="85"/>
      <c r="OGF9" s="85"/>
      <c r="OGG9" s="85"/>
      <c r="OGH9" s="85"/>
      <c r="OGI9" s="85"/>
      <c r="OGJ9" s="85"/>
      <c r="OGK9" s="85"/>
      <c r="OGL9" s="85"/>
      <c r="OGM9" s="85"/>
      <c r="OGN9" s="85"/>
      <c r="OGO9" s="85"/>
      <c r="OGP9" s="85"/>
      <c r="OGQ9" s="85"/>
      <c r="OGR9" s="85"/>
      <c r="OGS9" s="85"/>
      <c r="OGT9" s="85"/>
      <c r="OGU9" s="85"/>
      <c r="OGV9" s="85"/>
      <c r="OGW9" s="85"/>
      <c r="OGX9" s="85"/>
      <c r="OGY9" s="85"/>
      <c r="OGZ9" s="85"/>
      <c r="OHA9" s="85"/>
      <c r="OHB9" s="85"/>
      <c r="OHC9" s="85"/>
      <c r="OHD9" s="85"/>
      <c r="OHE9" s="85"/>
      <c r="OHF9" s="85"/>
      <c r="OHG9" s="85"/>
      <c r="OHH9" s="85"/>
      <c r="OHI9" s="85"/>
      <c r="OHJ9" s="85"/>
      <c r="OHK9" s="85"/>
      <c r="OHL9" s="85"/>
      <c r="OHM9" s="85"/>
      <c r="OHN9" s="85"/>
      <c r="OHO9" s="85"/>
      <c r="OHP9" s="85"/>
      <c r="OHQ9" s="85"/>
      <c r="OHR9" s="85"/>
      <c r="OHS9" s="85"/>
      <c r="OHT9" s="85"/>
      <c r="OHU9" s="85"/>
      <c r="OHV9" s="85"/>
      <c r="OHW9" s="85"/>
      <c r="OHX9" s="85"/>
      <c r="OHY9" s="85"/>
      <c r="OHZ9" s="85"/>
      <c r="OIA9" s="85"/>
      <c r="OIB9" s="85"/>
      <c r="OIC9" s="85"/>
      <c r="OID9" s="85"/>
      <c r="OIE9" s="85"/>
      <c r="OIF9" s="85"/>
      <c r="OIG9" s="85"/>
      <c r="OIH9" s="85"/>
      <c r="OII9" s="85"/>
      <c r="OIJ9" s="85"/>
      <c r="OIK9" s="85"/>
      <c r="OIL9" s="85"/>
      <c r="OIM9" s="85"/>
      <c r="OIN9" s="85"/>
      <c r="OIO9" s="85"/>
      <c r="OIP9" s="85"/>
      <c r="OIQ9" s="85"/>
      <c r="OIR9" s="85"/>
      <c r="OIS9" s="85"/>
      <c r="OIT9" s="85"/>
      <c r="OIU9" s="85"/>
      <c r="OIV9" s="85"/>
      <c r="OIW9" s="85"/>
      <c r="OIX9" s="85"/>
      <c r="OIY9" s="85"/>
      <c r="OIZ9" s="85"/>
      <c r="OJA9" s="85"/>
      <c r="OJB9" s="85"/>
      <c r="OJC9" s="85"/>
      <c r="OJD9" s="85"/>
      <c r="OJE9" s="85"/>
      <c r="OJF9" s="85"/>
      <c r="OJG9" s="85"/>
      <c r="OJH9" s="85"/>
      <c r="OJI9" s="85"/>
      <c r="OJJ9" s="85"/>
      <c r="OJK9" s="85"/>
      <c r="OJL9" s="85"/>
      <c r="OJM9" s="85"/>
      <c r="OJN9" s="85"/>
      <c r="OJO9" s="85"/>
      <c r="OJP9" s="85"/>
      <c r="OJQ9" s="85"/>
      <c r="OJR9" s="85"/>
      <c r="OJS9" s="85"/>
      <c r="OJT9" s="85"/>
      <c r="OJU9" s="85"/>
      <c r="OJV9" s="85"/>
      <c r="OJW9" s="85"/>
      <c r="OJX9" s="85"/>
      <c r="OJY9" s="85"/>
      <c r="OJZ9" s="85"/>
      <c r="OKA9" s="85"/>
      <c r="OKB9" s="85"/>
      <c r="OKC9" s="85"/>
      <c r="OKD9" s="85"/>
      <c r="OKE9" s="85"/>
      <c r="OKF9" s="85"/>
      <c r="OKG9" s="85"/>
      <c r="OKH9" s="85"/>
      <c r="OKI9" s="85"/>
      <c r="OKJ9" s="85"/>
      <c r="OKK9" s="85"/>
      <c r="OKL9" s="85"/>
      <c r="OKM9" s="85"/>
      <c r="OKN9" s="85"/>
      <c r="OKO9" s="85"/>
      <c r="OKP9" s="85"/>
      <c r="OKQ9" s="85"/>
      <c r="OKR9" s="85"/>
      <c r="OKS9" s="85"/>
      <c r="OKT9" s="85"/>
      <c r="OKU9" s="85"/>
      <c r="OKV9" s="85"/>
      <c r="OKW9" s="85"/>
      <c r="OKX9" s="85"/>
      <c r="OKY9" s="85"/>
      <c r="OKZ9" s="85"/>
      <c r="OLA9" s="85"/>
      <c r="OLB9" s="85"/>
      <c r="OLC9" s="85"/>
      <c r="OLD9" s="85"/>
      <c r="OLE9" s="85"/>
      <c r="OLF9" s="85"/>
      <c r="OLG9" s="85"/>
      <c r="OLH9" s="85"/>
      <c r="OLI9" s="85"/>
      <c r="OLJ9" s="85"/>
      <c r="OLK9" s="85"/>
      <c r="OLL9" s="85"/>
      <c r="OLM9" s="85"/>
      <c r="OLN9" s="85"/>
      <c r="OLO9" s="85"/>
      <c r="OLP9" s="85"/>
      <c r="OLQ9" s="85"/>
      <c r="OLR9" s="85"/>
      <c r="OLS9" s="85"/>
      <c r="OLT9" s="85"/>
      <c r="OLU9" s="85"/>
      <c r="OLV9" s="85"/>
      <c r="OLW9" s="85"/>
      <c r="OLX9" s="85"/>
      <c r="OLY9" s="85"/>
      <c r="OLZ9" s="85"/>
      <c r="OMA9" s="85"/>
      <c r="OMB9" s="85"/>
      <c r="OMC9" s="85"/>
      <c r="OMD9" s="85"/>
      <c r="OME9" s="85"/>
      <c r="OMF9" s="85"/>
      <c r="OMG9" s="85"/>
      <c r="OMH9" s="85"/>
      <c r="OMI9" s="85"/>
      <c r="OMJ9" s="85"/>
      <c r="OMK9" s="85"/>
      <c r="OML9" s="85"/>
      <c r="OMM9" s="85"/>
      <c r="OMN9" s="85"/>
      <c r="OMO9" s="85"/>
      <c r="OMP9" s="85"/>
      <c r="OMQ9" s="85"/>
      <c r="OMR9" s="85"/>
      <c r="OMS9" s="85"/>
      <c r="OMT9" s="85"/>
      <c r="OMU9" s="85"/>
      <c r="OMV9" s="85"/>
      <c r="OMW9" s="85"/>
      <c r="OMX9" s="85"/>
      <c r="OMY9" s="85"/>
      <c r="OMZ9" s="85"/>
      <c r="ONA9" s="85"/>
      <c r="ONB9" s="85"/>
      <c r="ONC9" s="85"/>
      <c r="OND9" s="85"/>
      <c r="ONE9" s="85"/>
      <c r="ONF9" s="85"/>
      <c r="ONG9" s="85"/>
      <c r="ONH9" s="85"/>
      <c r="ONI9" s="85"/>
      <c r="ONJ9" s="85"/>
      <c r="ONK9" s="85"/>
      <c r="ONL9" s="85"/>
      <c r="ONM9" s="85"/>
      <c r="ONN9" s="85"/>
      <c r="ONO9" s="85"/>
      <c r="ONP9" s="85"/>
      <c r="ONQ9" s="85"/>
      <c r="ONR9" s="85"/>
      <c r="ONS9" s="85"/>
      <c r="ONT9" s="85"/>
      <c r="ONU9" s="85"/>
      <c r="ONV9" s="85"/>
      <c r="ONW9" s="85"/>
      <c r="ONX9" s="85"/>
      <c r="ONY9" s="85"/>
      <c r="ONZ9" s="85"/>
      <c r="OOA9" s="85"/>
      <c r="OOB9" s="85"/>
      <c r="OOC9" s="85"/>
      <c r="OOD9" s="85"/>
      <c r="OOE9" s="85"/>
      <c r="OOF9" s="85"/>
      <c r="OOG9" s="85"/>
      <c r="OOH9" s="85"/>
      <c r="OOI9" s="85"/>
      <c r="OOJ9" s="85"/>
      <c r="OOK9" s="85"/>
      <c r="OOL9" s="85"/>
      <c r="OOM9" s="85"/>
      <c r="OON9" s="85"/>
      <c r="OOO9" s="85"/>
      <c r="OOP9" s="85"/>
      <c r="OOQ9" s="85"/>
      <c r="OOR9" s="85"/>
      <c r="OOS9" s="85"/>
      <c r="OOT9" s="85"/>
      <c r="OOU9" s="85"/>
      <c r="OOV9" s="85"/>
      <c r="OOW9" s="85"/>
      <c r="OOX9" s="85"/>
      <c r="OOY9" s="85"/>
      <c r="OOZ9" s="85"/>
      <c r="OPA9" s="85"/>
      <c r="OPB9" s="85"/>
      <c r="OPC9" s="85"/>
      <c r="OPD9" s="85"/>
      <c r="OPE9" s="85"/>
      <c r="OPF9" s="85"/>
      <c r="OPG9" s="85"/>
      <c r="OPH9" s="85"/>
      <c r="OPI9" s="85"/>
      <c r="OPJ9" s="85"/>
      <c r="OPK9" s="85"/>
      <c r="OPL9" s="85"/>
      <c r="OPM9" s="85"/>
      <c r="OPN9" s="85"/>
      <c r="OPO9" s="85"/>
      <c r="OPP9" s="85"/>
      <c r="OPQ9" s="85"/>
      <c r="OPR9" s="85"/>
      <c r="OPS9" s="85"/>
      <c r="OPT9" s="85"/>
      <c r="OPU9" s="85"/>
      <c r="OPV9" s="85"/>
      <c r="OPW9" s="85"/>
      <c r="OPX9" s="85"/>
      <c r="OPY9" s="85"/>
      <c r="OPZ9" s="85"/>
      <c r="OQA9" s="85"/>
      <c r="OQB9" s="85"/>
      <c r="OQC9" s="85"/>
      <c r="OQD9" s="85"/>
      <c r="OQE9" s="85"/>
      <c r="OQF9" s="85"/>
      <c r="OQG9" s="85"/>
      <c r="OQH9" s="85"/>
      <c r="OQI9" s="85"/>
      <c r="OQJ9" s="85"/>
      <c r="OQK9" s="85"/>
      <c r="OQL9" s="85"/>
      <c r="OQM9" s="85"/>
      <c r="OQN9" s="85"/>
      <c r="OQO9" s="85"/>
      <c r="OQP9" s="85"/>
      <c r="OQQ9" s="85"/>
      <c r="OQR9" s="85"/>
      <c r="OQS9" s="85"/>
      <c r="OQT9" s="85"/>
      <c r="OQU9" s="85"/>
      <c r="OQV9" s="85"/>
      <c r="OQW9" s="85"/>
      <c r="OQX9" s="85"/>
      <c r="OQY9" s="85"/>
      <c r="OQZ9" s="85"/>
      <c r="ORA9" s="85"/>
      <c r="ORB9" s="85"/>
      <c r="ORC9" s="85"/>
      <c r="ORD9" s="85"/>
      <c r="ORE9" s="85"/>
      <c r="ORF9" s="85"/>
      <c r="ORG9" s="85"/>
      <c r="ORH9" s="85"/>
      <c r="ORI9" s="85"/>
      <c r="ORJ9" s="85"/>
      <c r="ORK9" s="85"/>
      <c r="ORL9" s="85"/>
      <c r="ORM9" s="85"/>
      <c r="ORN9" s="85"/>
      <c r="ORO9" s="85"/>
      <c r="ORP9" s="85"/>
      <c r="ORQ9" s="85"/>
      <c r="ORR9" s="85"/>
      <c r="ORS9" s="85"/>
      <c r="ORT9" s="85"/>
      <c r="ORU9" s="85"/>
      <c r="ORV9" s="85"/>
      <c r="ORW9" s="85"/>
      <c r="ORX9" s="85"/>
      <c r="ORY9" s="85"/>
      <c r="ORZ9" s="85"/>
      <c r="OSA9" s="85"/>
      <c r="OSB9" s="85"/>
      <c r="OSC9" s="85"/>
      <c r="OSD9" s="85"/>
      <c r="OSE9" s="85"/>
      <c r="OSF9" s="85"/>
      <c r="OSG9" s="85"/>
      <c r="OSH9" s="85"/>
      <c r="OSI9" s="85"/>
      <c r="OSJ9" s="85"/>
      <c r="OSK9" s="85"/>
      <c r="OSL9" s="85"/>
      <c r="OSM9" s="85"/>
      <c r="OSN9" s="85"/>
      <c r="OSO9" s="85"/>
      <c r="OSP9" s="85"/>
      <c r="OSQ9" s="85"/>
      <c r="OSR9" s="85"/>
      <c r="OSS9" s="85"/>
      <c r="OST9" s="85"/>
      <c r="OSU9" s="85"/>
      <c r="OSV9" s="85"/>
      <c r="OSW9" s="85"/>
      <c r="OSX9" s="85"/>
      <c r="OSY9" s="85"/>
      <c r="OSZ9" s="85"/>
      <c r="OTA9" s="85"/>
      <c r="OTB9" s="85"/>
      <c r="OTC9" s="85"/>
      <c r="OTD9" s="85"/>
      <c r="OTE9" s="85"/>
      <c r="OTF9" s="85"/>
      <c r="OTG9" s="85"/>
      <c r="OTH9" s="85"/>
      <c r="OTI9" s="85"/>
      <c r="OTJ9" s="85"/>
      <c r="OTK9" s="85"/>
      <c r="OTL9" s="85"/>
      <c r="OTM9" s="85"/>
      <c r="OTN9" s="85"/>
      <c r="OTO9" s="85"/>
      <c r="OTP9" s="85"/>
      <c r="OTQ9" s="85"/>
      <c r="OTR9" s="85"/>
      <c r="OTS9" s="85"/>
      <c r="OTT9" s="85"/>
      <c r="OTU9" s="85"/>
      <c r="OTV9" s="85"/>
      <c r="OTW9" s="85"/>
      <c r="OTX9" s="85"/>
      <c r="OTY9" s="85"/>
      <c r="OTZ9" s="85"/>
      <c r="OUA9" s="85"/>
      <c r="OUB9" s="85"/>
      <c r="OUC9" s="85"/>
      <c r="OUD9" s="85"/>
      <c r="OUE9" s="85"/>
      <c r="OUF9" s="85"/>
      <c r="OUG9" s="85"/>
      <c r="OUH9" s="85"/>
      <c r="OUI9" s="85"/>
      <c r="OUJ9" s="85"/>
      <c r="OUK9" s="85"/>
      <c r="OUL9" s="85"/>
      <c r="OUM9" s="85"/>
      <c r="OUN9" s="85"/>
      <c r="OUO9" s="85"/>
      <c r="OUP9" s="85"/>
      <c r="OUQ9" s="85"/>
      <c r="OUR9" s="85"/>
      <c r="OUS9" s="85"/>
      <c r="OUT9" s="85"/>
      <c r="OUU9" s="85"/>
      <c r="OUV9" s="85"/>
      <c r="OUW9" s="85"/>
      <c r="OUX9" s="85"/>
      <c r="OUY9" s="85"/>
      <c r="OUZ9" s="85"/>
      <c r="OVA9" s="85"/>
      <c r="OVB9" s="85"/>
      <c r="OVC9" s="85"/>
      <c r="OVD9" s="85"/>
      <c r="OVE9" s="85"/>
      <c r="OVF9" s="85"/>
      <c r="OVG9" s="85"/>
      <c r="OVH9" s="85"/>
      <c r="OVI9" s="85"/>
      <c r="OVJ9" s="85"/>
      <c r="OVK9" s="85"/>
      <c r="OVL9" s="85"/>
      <c r="OVM9" s="85"/>
      <c r="OVN9" s="85"/>
      <c r="OVO9" s="85"/>
      <c r="OVP9" s="85"/>
      <c r="OVQ9" s="85"/>
      <c r="OVR9" s="85"/>
      <c r="OVS9" s="85"/>
      <c r="OVT9" s="85"/>
      <c r="OVU9" s="85"/>
      <c r="OVV9" s="85"/>
      <c r="OVW9" s="85"/>
      <c r="OVX9" s="85"/>
      <c r="OVY9" s="85"/>
      <c r="OVZ9" s="85"/>
      <c r="OWA9" s="85"/>
      <c r="OWB9" s="85"/>
      <c r="OWC9" s="85"/>
      <c r="OWD9" s="85"/>
      <c r="OWE9" s="85"/>
      <c r="OWF9" s="85"/>
      <c r="OWG9" s="85"/>
      <c r="OWH9" s="85"/>
      <c r="OWI9" s="85"/>
      <c r="OWJ9" s="85"/>
      <c r="OWK9" s="85"/>
      <c r="OWL9" s="85"/>
      <c r="OWM9" s="85"/>
      <c r="OWN9" s="85"/>
      <c r="OWO9" s="85"/>
      <c r="OWP9" s="85"/>
      <c r="OWQ9" s="85"/>
      <c r="OWR9" s="85"/>
      <c r="OWS9" s="85"/>
      <c r="OWT9" s="85"/>
      <c r="OWU9" s="85"/>
      <c r="OWV9" s="85"/>
      <c r="OWW9" s="85"/>
      <c r="OWX9" s="85"/>
      <c r="OWY9" s="85"/>
      <c r="OWZ9" s="85"/>
      <c r="OXA9" s="85"/>
      <c r="OXB9" s="85"/>
      <c r="OXC9" s="85"/>
      <c r="OXD9" s="85"/>
      <c r="OXE9" s="85"/>
      <c r="OXF9" s="85"/>
      <c r="OXG9" s="85"/>
      <c r="OXH9" s="85"/>
      <c r="OXI9" s="85"/>
      <c r="OXJ9" s="85"/>
      <c r="OXK9" s="85"/>
      <c r="OXL9" s="85"/>
      <c r="OXM9" s="85"/>
      <c r="OXN9" s="85"/>
      <c r="OXO9" s="85"/>
      <c r="OXP9" s="85"/>
      <c r="OXQ9" s="85"/>
      <c r="OXR9" s="85"/>
      <c r="OXS9" s="85"/>
      <c r="OXT9" s="85"/>
      <c r="OXU9" s="85"/>
      <c r="OXV9" s="85"/>
      <c r="OXW9" s="85"/>
      <c r="OXX9" s="85"/>
      <c r="OXY9" s="85"/>
      <c r="OXZ9" s="85"/>
      <c r="OYA9" s="85"/>
      <c r="OYB9" s="85"/>
      <c r="OYC9" s="85"/>
      <c r="OYD9" s="85"/>
      <c r="OYE9" s="85"/>
      <c r="OYF9" s="85"/>
      <c r="OYG9" s="85"/>
      <c r="OYH9" s="85"/>
      <c r="OYI9" s="85"/>
      <c r="OYJ9" s="85"/>
      <c r="OYK9" s="85"/>
      <c r="OYL9" s="85"/>
      <c r="OYM9" s="85"/>
      <c r="OYN9" s="85"/>
      <c r="OYO9" s="85"/>
      <c r="OYP9" s="85"/>
      <c r="OYQ9" s="85"/>
      <c r="OYR9" s="85"/>
      <c r="OYS9" s="85"/>
      <c r="OYT9" s="85"/>
      <c r="OYU9" s="85"/>
      <c r="OYV9" s="85"/>
      <c r="OYW9" s="85"/>
      <c r="OYX9" s="85"/>
      <c r="OYY9" s="85"/>
      <c r="OYZ9" s="85"/>
      <c r="OZA9" s="85"/>
      <c r="OZB9" s="85"/>
      <c r="OZC9" s="85"/>
      <c r="OZD9" s="85"/>
      <c r="OZE9" s="85"/>
      <c r="OZF9" s="85"/>
      <c r="OZG9" s="85"/>
      <c r="OZH9" s="85"/>
      <c r="OZI9" s="85"/>
      <c r="OZJ9" s="85"/>
      <c r="OZK9" s="85"/>
      <c r="OZL9" s="85"/>
      <c r="OZM9" s="85"/>
      <c r="OZN9" s="85"/>
      <c r="OZO9" s="85"/>
      <c r="OZP9" s="85"/>
      <c r="OZQ9" s="85"/>
      <c r="OZR9" s="85"/>
      <c r="OZS9" s="85"/>
      <c r="OZT9" s="85"/>
      <c r="OZU9" s="85"/>
      <c r="OZV9" s="85"/>
      <c r="OZW9" s="85"/>
      <c r="OZX9" s="85"/>
      <c r="OZY9" s="85"/>
      <c r="OZZ9" s="85"/>
      <c r="PAA9" s="85"/>
      <c r="PAB9" s="85"/>
      <c r="PAC9" s="85"/>
      <c r="PAD9" s="85"/>
      <c r="PAE9" s="85"/>
      <c r="PAF9" s="85"/>
      <c r="PAG9" s="85"/>
      <c r="PAH9" s="85"/>
      <c r="PAI9" s="85"/>
      <c r="PAJ9" s="85"/>
      <c r="PAK9" s="85"/>
      <c r="PAL9" s="85"/>
      <c r="PAM9" s="85"/>
      <c r="PAN9" s="85"/>
      <c r="PAO9" s="85"/>
      <c r="PAP9" s="85"/>
      <c r="PAQ9" s="85"/>
      <c r="PAR9" s="85"/>
      <c r="PAS9" s="85"/>
      <c r="PAT9" s="85"/>
      <c r="PAU9" s="85"/>
      <c r="PAV9" s="85"/>
      <c r="PAW9" s="85"/>
      <c r="PAX9" s="85"/>
      <c r="PAY9" s="85"/>
      <c r="PAZ9" s="85"/>
      <c r="PBA9" s="85"/>
      <c r="PBB9" s="85"/>
      <c r="PBC9" s="85"/>
      <c r="PBD9" s="85"/>
      <c r="PBE9" s="85"/>
      <c r="PBF9" s="85"/>
      <c r="PBG9" s="85"/>
      <c r="PBH9" s="85"/>
      <c r="PBI9" s="85"/>
      <c r="PBJ9" s="85"/>
      <c r="PBK9" s="85"/>
      <c r="PBL9" s="85"/>
      <c r="PBM9" s="85"/>
      <c r="PBN9" s="85"/>
      <c r="PBO9" s="85"/>
      <c r="PBP9" s="85"/>
      <c r="PBQ9" s="85"/>
      <c r="PBR9" s="85"/>
      <c r="PBS9" s="85"/>
      <c r="PBT9" s="85"/>
      <c r="PBU9" s="85"/>
      <c r="PBV9" s="85"/>
      <c r="PBW9" s="85"/>
      <c r="PBX9" s="85"/>
      <c r="PBY9" s="85"/>
      <c r="PBZ9" s="85"/>
      <c r="PCA9" s="85"/>
      <c r="PCB9" s="85"/>
      <c r="PCC9" s="85"/>
      <c r="PCD9" s="85"/>
      <c r="PCE9" s="85"/>
      <c r="PCF9" s="85"/>
      <c r="PCG9" s="85"/>
      <c r="PCH9" s="85"/>
      <c r="PCI9" s="85"/>
      <c r="PCJ9" s="85"/>
      <c r="PCK9" s="85"/>
      <c r="PCL9" s="85"/>
      <c r="PCM9" s="85"/>
      <c r="PCN9" s="85"/>
      <c r="PCO9" s="85"/>
      <c r="PCP9" s="85"/>
      <c r="PCQ9" s="85"/>
      <c r="PCR9" s="85"/>
      <c r="PCS9" s="85"/>
      <c r="PCT9" s="85"/>
      <c r="PCU9" s="85"/>
      <c r="PCV9" s="85"/>
      <c r="PCW9" s="85"/>
      <c r="PCX9" s="85"/>
      <c r="PCY9" s="85"/>
      <c r="PCZ9" s="85"/>
      <c r="PDA9" s="85"/>
      <c r="PDB9" s="85"/>
      <c r="PDC9" s="85"/>
      <c r="PDD9" s="85"/>
      <c r="PDE9" s="85"/>
      <c r="PDF9" s="85"/>
      <c r="PDG9" s="85"/>
      <c r="PDH9" s="85"/>
      <c r="PDI9" s="85"/>
      <c r="PDJ9" s="85"/>
      <c r="PDK9" s="85"/>
      <c r="PDL9" s="85"/>
      <c r="PDM9" s="85"/>
      <c r="PDN9" s="85"/>
      <c r="PDO9" s="85"/>
      <c r="PDP9" s="85"/>
      <c r="PDQ9" s="85"/>
      <c r="PDR9" s="85"/>
      <c r="PDS9" s="85"/>
      <c r="PDT9" s="85"/>
      <c r="PDU9" s="85"/>
      <c r="PDV9" s="85"/>
      <c r="PDW9" s="85"/>
      <c r="PDX9" s="85"/>
      <c r="PDY9" s="85"/>
      <c r="PDZ9" s="85"/>
      <c r="PEA9" s="85"/>
      <c r="PEB9" s="85"/>
      <c r="PEC9" s="85"/>
      <c r="PED9" s="85"/>
      <c r="PEE9" s="85"/>
      <c r="PEF9" s="85"/>
      <c r="PEG9" s="85"/>
      <c r="PEH9" s="85"/>
      <c r="PEI9" s="85"/>
      <c r="PEJ9" s="85"/>
      <c r="PEK9" s="85"/>
      <c r="PEL9" s="85"/>
      <c r="PEM9" s="85"/>
      <c r="PEN9" s="85"/>
      <c r="PEO9" s="85"/>
      <c r="PEP9" s="85"/>
      <c r="PEQ9" s="85"/>
      <c r="PER9" s="85"/>
      <c r="PES9" s="85"/>
      <c r="PET9" s="85"/>
      <c r="PEU9" s="85"/>
      <c r="PEV9" s="85"/>
      <c r="PEW9" s="85"/>
      <c r="PEX9" s="85"/>
      <c r="PEY9" s="85"/>
      <c r="PEZ9" s="85"/>
      <c r="PFA9" s="85"/>
      <c r="PFB9" s="85"/>
      <c r="PFC9" s="85"/>
      <c r="PFD9" s="85"/>
      <c r="PFE9" s="85"/>
      <c r="PFF9" s="85"/>
      <c r="PFG9" s="85"/>
      <c r="PFH9" s="85"/>
      <c r="PFI9" s="85"/>
      <c r="PFJ9" s="85"/>
      <c r="PFK9" s="85"/>
      <c r="PFL9" s="85"/>
      <c r="PFM9" s="85"/>
      <c r="PFN9" s="85"/>
      <c r="PFO9" s="85"/>
      <c r="PFP9" s="85"/>
      <c r="PFQ9" s="85"/>
      <c r="PFR9" s="85"/>
      <c r="PFS9" s="85"/>
      <c r="PFT9" s="85"/>
      <c r="PFU9" s="85"/>
      <c r="PFV9" s="85"/>
      <c r="PFW9" s="85"/>
      <c r="PFX9" s="85"/>
      <c r="PFY9" s="85"/>
      <c r="PFZ9" s="85"/>
      <c r="PGA9" s="85"/>
      <c r="PGB9" s="85"/>
      <c r="PGC9" s="85"/>
      <c r="PGD9" s="85"/>
      <c r="PGE9" s="85"/>
      <c r="PGF9" s="85"/>
      <c r="PGG9" s="85"/>
      <c r="PGH9" s="85"/>
      <c r="PGI9" s="85"/>
      <c r="PGJ9" s="85"/>
      <c r="PGK9" s="85"/>
      <c r="PGL9" s="85"/>
      <c r="PGM9" s="85"/>
      <c r="PGN9" s="85"/>
      <c r="PGO9" s="85"/>
      <c r="PGP9" s="85"/>
      <c r="PGQ9" s="85"/>
      <c r="PGR9" s="85"/>
      <c r="PGS9" s="85"/>
      <c r="PGT9" s="85"/>
      <c r="PGU9" s="85"/>
      <c r="PGV9" s="85"/>
      <c r="PGW9" s="85"/>
      <c r="PGX9" s="85"/>
      <c r="PGY9" s="85"/>
      <c r="PGZ9" s="85"/>
      <c r="PHA9" s="85"/>
      <c r="PHB9" s="85"/>
      <c r="PHC9" s="85"/>
      <c r="PHD9" s="85"/>
      <c r="PHE9" s="85"/>
      <c r="PHF9" s="85"/>
      <c r="PHG9" s="85"/>
      <c r="PHH9" s="85"/>
      <c r="PHI9" s="85"/>
      <c r="PHJ9" s="85"/>
      <c r="PHK9" s="85"/>
      <c r="PHL9" s="85"/>
      <c r="PHM9" s="85"/>
      <c r="PHN9" s="85"/>
      <c r="PHO9" s="85"/>
      <c r="PHP9" s="85"/>
      <c r="PHQ9" s="85"/>
      <c r="PHR9" s="85"/>
      <c r="PHS9" s="85"/>
      <c r="PHT9" s="85"/>
      <c r="PHU9" s="85"/>
      <c r="PHV9" s="85"/>
      <c r="PHW9" s="85"/>
      <c r="PHX9" s="85"/>
      <c r="PHY9" s="85"/>
      <c r="PHZ9" s="85"/>
      <c r="PIA9" s="85"/>
      <c r="PIB9" s="85"/>
      <c r="PIC9" s="85"/>
      <c r="PID9" s="85"/>
      <c r="PIE9" s="85"/>
      <c r="PIF9" s="85"/>
      <c r="PIG9" s="85"/>
      <c r="PIH9" s="85"/>
      <c r="PII9" s="85"/>
      <c r="PIJ9" s="85"/>
      <c r="PIK9" s="85"/>
      <c r="PIL9" s="85"/>
      <c r="PIM9" s="85"/>
      <c r="PIN9" s="85"/>
      <c r="PIO9" s="85"/>
      <c r="PIP9" s="85"/>
      <c r="PIQ9" s="85"/>
      <c r="PIR9" s="85"/>
      <c r="PIS9" s="85"/>
      <c r="PIT9" s="85"/>
      <c r="PIU9" s="85"/>
      <c r="PIV9" s="85"/>
      <c r="PIW9" s="85"/>
      <c r="PIX9" s="85"/>
      <c r="PIY9" s="85"/>
      <c r="PIZ9" s="85"/>
      <c r="PJA9" s="85"/>
      <c r="PJB9" s="85"/>
      <c r="PJC9" s="85"/>
      <c r="PJD9" s="85"/>
      <c r="PJE9" s="85"/>
      <c r="PJF9" s="85"/>
      <c r="PJG9" s="85"/>
      <c r="PJH9" s="85"/>
      <c r="PJI9" s="85"/>
      <c r="PJJ9" s="85"/>
      <c r="PJK9" s="85"/>
      <c r="PJL9" s="85"/>
      <c r="PJM9" s="85"/>
      <c r="PJN9" s="85"/>
      <c r="PJO9" s="85"/>
      <c r="PJP9" s="85"/>
      <c r="PJQ9" s="85"/>
      <c r="PJR9" s="85"/>
      <c r="PJS9" s="85"/>
      <c r="PJT9" s="85"/>
      <c r="PJU9" s="85"/>
      <c r="PJV9" s="85"/>
      <c r="PJW9" s="85"/>
      <c r="PJX9" s="85"/>
      <c r="PJY9" s="85"/>
      <c r="PJZ9" s="85"/>
      <c r="PKA9" s="85"/>
      <c r="PKB9" s="85"/>
      <c r="PKC9" s="85"/>
      <c r="PKD9" s="85"/>
      <c r="PKE9" s="85"/>
      <c r="PKF9" s="85"/>
      <c r="PKG9" s="85"/>
      <c r="PKH9" s="85"/>
      <c r="PKI9" s="85"/>
      <c r="PKJ9" s="85"/>
      <c r="PKK9" s="85"/>
      <c r="PKL9" s="85"/>
      <c r="PKM9" s="85"/>
      <c r="PKN9" s="85"/>
      <c r="PKO9" s="85"/>
      <c r="PKP9" s="85"/>
      <c r="PKQ9" s="85"/>
      <c r="PKR9" s="85"/>
      <c r="PKS9" s="85"/>
      <c r="PKT9" s="85"/>
      <c r="PKU9" s="85"/>
      <c r="PKV9" s="85"/>
      <c r="PKW9" s="85"/>
      <c r="PKX9" s="85"/>
      <c r="PKY9" s="85"/>
      <c r="PKZ9" s="85"/>
      <c r="PLA9" s="85"/>
      <c r="PLB9" s="85"/>
      <c r="PLC9" s="85"/>
      <c r="PLD9" s="85"/>
      <c r="PLE9" s="85"/>
      <c r="PLF9" s="85"/>
      <c r="PLG9" s="85"/>
      <c r="PLH9" s="85"/>
      <c r="PLI9" s="85"/>
      <c r="PLJ9" s="85"/>
      <c r="PLK9" s="85"/>
      <c r="PLL9" s="85"/>
      <c r="PLM9" s="85"/>
      <c r="PLN9" s="85"/>
      <c r="PLO9" s="85"/>
      <c r="PLP9" s="85"/>
      <c r="PLQ9" s="85"/>
      <c r="PLR9" s="85"/>
      <c r="PLS9" s="85"/>
      <c r="PLT9" s="85"/>
      <c r="PLU9" s="85"/>
      <c r="PLV9" s="85"/>
      <c r="PLW9" s="85"/>
      <c r="PLX9" s="85"/>
      <c r="PLY9" s="85"/>
      <c r="PLZ9" s="85"/>
      <c r="PMA9" s="85"/>
      <c r="PMB9" s="85"/>
      <c r="PMC9" s="85"/>
      <c r="PMD9" s="85"/>
      <c r="PME9" s="85"/>
      <c r="PMF9" s="85"/>
      <c r="PMG9" s="85"/>
      <c r="PMH9" s="85"/>
      <c r="PMI9" s="85"/>
      <c r="PMJ9" s="85"/>
      <c r="PMK9" s="85"/>
      <c r="PML9" s="85"/>
      <c r="PMM9" s="85"/>
      <c r="PMN9" s="85"/>
      <c r="PMO9" s="85"/>
      <c r="PMP9" s="85"/>
      <c r="PMQ9" s="85"/>
      <c r="PMR9" s="85"/>
      <c r="PMS9" s="85"/>
      <c r="PMT9" s="85"/>
      <c r="PMU9" s="85"/>
      <c r="PMV9" s="85"/>
      <c r="PMW9" s="85"/>
      <c r="PMX9" s="85"/>
      <c r="PMY9" s="85"/>
      <c r="PMZ9" s="85"/>
      <c r="PNA9" s="85"/>
      <c r="PNB9" s="85"/>
      <c r="PNC9" s="85"/>
      <c r="PND9" s="85"/>
      <c r="PNE9" s="85"/>
      <c r="PNF9" s="85"/>
      <c r="PNG9" s="85"/>
      <c r="PNH9" s="85"/>
      <c r="PNI9" s="85"/>
      <c r="PNJ9" s="85"/>
      <c r="PNK9" s="85"/>
      <c r="PNL9" s="85"/>
      <c r="PNM9" s="85"/>
      <c r="PNN9" s="85"/>
      <c r="PNO9" s="85"/>
      <c r="PNP9" s="85"/>
      <c r="PNQ9" s="85"/>
      <c r="PNR9" s="85"/>
      <c r="PNS9" s="85"/>
      <c r="PNT9" s="85"/>
      <c r="PNU9" s="85"/>
      <c r="PNV9" s="85"/>
      <c r="PNW9" s="85"/>
      <c r="PNX9" s="85"/>
      <c r="PNY9" s="85"/>
      <c r="PNZ9" s="85"/>
      <c r="POA9" s="85"/>
      <c r="POB9" s="85"/>
      <c r="POC9" s="85"/>
      <c r="POD9" s="85"/>
      <c r="POE9" s="85"/>
      <c r="POF9" s="85"/>
      <c r="POG9" s="85"/>
      <c r="POH9" s="85"/>
      <c r="POI9" s="85"/>
      <c r="POJ9" s="85"/>
      <c r="POK9" s="85"/>
      <c r="POL9" s="85"/>
      <c r="POM9" s="85"/>
      <c r="PON9" s="85"/>
      <c r="POO9" s="85"/>
      <c r="POP9" s="85"/>
      <c r="POQ9" s="85"/>
      <c r="POR9" s="85"/>
      <c r="POS9" s="85"/>
      <c r="POT9" s="85"/>
      <c r="POU9" s="85"/>
      <c r="POV9" s="85"/>
      <c r="POW9" s="85"/>
      <c r="POX9" s="85"/>
      <c r="POY9" s="85"/>
      <c r="POZ9" s="85"/>
      <c r="PPA9" s="85"/>
      <c r="PPB9" s="85"/>
      <c r="PPC9" s="85"/>
      <c r="PPD9" s="85"/>
      <c r="PPE9" s="85"/>
      <c r="PPF9" s="85"/>
      <c r="PPG9" s="85"/>
      <c r="PPH9" s="85"/>
      <c r="PPI9" s="85"/>
      <c r="PPJ9" s="85"/>
      <c r="PPK9" s="85"/>
      <c r="PPL9" s="85"/>
      <c r="PPM9" s="85"/>
      <c r="PPN9" s="85"/>
      <c r="PPO9" s="85"/>
      <c r="PPP9" s="85"/>
      <c r="PPQ9" s="85"/>
      <c r="PPR9" s="85"/>
      <c r="PPS9" s="85"/>
      <c r="PPT9" s="85"/>
      <c r="PPU9" s="85"/>
      <c r="PPV9" s="85"/>
      <c r="PPW9" s="85"/>
      <c r="PPX9" s="85"/>
      <c r="PPY9" s="85"/>
      <c r="PPZ9" s="85"/>
      <c r="PQA9" s="85"/>
      <c r="PQB9" s="85"/>
      <c r="PQC9" s="85"/>
      <c r="PQD9" s="85"/>
      <c r="PQE9" s="85"/>
      <c r="PQF9" s="85"/>
      <c r="PQG9" s="85"/>
      <c r="PQH9" s="85"/>
      <c r="PQI9" s="85"/>
      <c r="PQJ9" s="85"/>
      <c r="PQK9" s="85"/>
      <c r="PQL9" s="85"/>
      <c r="PQM9" s="85"/>
      <c r="PQN9" s="85"/>
      <c r="PQO9" s="85"/>
      <c r="PQP9" s="85"/>
      <c r="PQQ9" s="85"/>
      <c r="PQR9" s="85"/>
      <c r="PQS9" s="85"/>
      <c r="PQT9" s="85"/>
      <c r="PQU9" s="85"/>
      <c r="PQV9" s="85"/>
      <c r="PQW9" s="85"/>
      <c r="PQX9" s="85"/>
      <c r="PQY9" s="85"/>
      <c r="PQZ9" s="85"/>
      <c r="PRA9" s="85"/>
      <c r="PRB9" s="85"/>
      <c r="PRC9" s="85"/>
      <c r="PRD9" s="85"/>
      <c r="PRE9" s="85"/>
      <c r="PRF9" s="85"/>
      <c r="PRG9" s="85"/>
      <c r="PRH9" s="85"/>
      <c r="PRI9" s="85"/>
      <c r="PRJ9" s="85"/>
      <c r="PRK9" s="85"/>
      <c r="PRL9" s="85"/>
      <c r="PRM9" s="85"/>
      <c r="PRN9" s="85"/>
      <c r="PRO9" s="85"/>
      <c r="PRP9" s="85"/>
      <c r="PRQ9" s="85"/>
      <c r="PRR9" s="85"/>
      <c r="PRS9" s="85"/>
      <c r="PRT9" s="85"/>
      <c r="PRU9" s="85"/>
      <c r="PRV9" s="85"/>
      <c r="PRW9" s="85"/>
      <c r="PRX9" s="85"/>
      <c r="PRY9" s="85"/>
      <c r="PRZ9" s="85"/>
      <c r="PSA9" s="85"/>
      <c r="PSB9" s="85"/>
      <c r="PSC9" s="85"/>
      <c r="PSD9" s="85"/>
      <c r="PSE9" s="85"/>
      <c r="PSF9" s="85"/>
      <c r="PSG9" s="85"/>
      <c r="PSH9" s="85"/>
      <c r="PSI9" s="85"/>
      <c r="PSJ9" s="85"/>
      <c r="PSK9" s="85"/>
      <c r="PSL9" s="85"/>
      <c r="PSM9" s="85"/>
      <c r="PSN9" s="85"/>
      <c r="PSO9" s="85"/>
      <c r="PSP9" s="85"/>
      <c r="PSQ9" s="85"/>
      <c r="PSR9" s="85"/>
      <c r="PSS9" s="85"/>
      <c r="PST9" s="85"/>
      <c r="PSU9" s="85"/>
      <c r="PSV9" s="85"/>
      <c r="PSW9" s="85"/>
      <c r="PSX9" s="85"/>
      <c r="PSY9" s="85"/>
      <c r="PSZ9" s="85"/>
      <c r="PTA9" s="85"/>
      <c r="PTB9" s="85"/>
      <c r="PTC9" s="85"/>
      <c r="PTD9" s="85"/>
      <c r="PTE9" s="85"/>
      <c r="PTF9" s="85"/>
      <c r="PTG9" s="85"/>
      <c r="PTH9" s="85"/>
      <c r="PTI9" s="85"/>
      <c r="PTJ9" s="85"/>
      <c r="PTK9" s="85"/>
      <c r="PTL9" s="85"/>
      <c r="PTM9" s="85"/>
      <c r="PTN9" s="85"/>
      <c r="PTO9" s="85"/>
      <c r="PTP9" s="85"/>
      <c r="PTQ9" s="85"/>
      <c r="PTR9" s="85"/>
      <c r="PTS9" s="85"/>
      <c r="PTT9" s="85"/>
      <c r="PTU9" s="85"/>
      <c r="PTV9" s="85"/>
      <c r="PTW9" s="85"/>
      <c r="PTX9" s="85"/>
      <c r="PTY9" s="85"/>
      <c r="PTZ9" s="85"/>
      <c r="PUA9" s="85"/>
      <c r="PUB9" s="85"/>
      <c r="PUC9" s="85"/>
      <c r="PUD9" s="85"/>
      <c r="PUE9" s="85"/>
      <c r="PUF9" s="85"/>
      <c r="PUG9" s="85"/>
      <c r="PUH9" s="85"/>
      <c r="PUI9" s="85"/>
      <c r="PUJ9" s="85"/>
      <c r="PUK9" s="85"/>
      <c r="PUL9" s="85"/>
      <c r="PUM9" s="85"/>
      <c r="PUN9" s="85"/>
      <c r="PUO9" s="85"/>
      <c r="PUP9" s="85"/>
      <c r="PUQ9" s="85"/>
      <c r="PUR9" s="85"/>
      <c r="PUS9" s="85"/>
      <c r="PUT9" s="85"/>
      <c r="PUU9" s="85"/>
      <c r="PUV9" s="85"/>
      <c r="PUW9" s="85"/>
      <c r="PUX9" s="85"/>
      <c r="PUY9" s="85"/>
      <c r="PUZ9" s="85"/>
      <c r="PVA9" s="85"/>
      <c r="PVB9" s="85"/>
      <c r="PVC9" s="85"/>
      <c r="PVD9" s="85"/>
      <c r="PVE9" s="85"/>
      <c r="PVF9" s="85"/>
      <c r="PVG9" s="85"/>
      <c r="PVH9" s="85"/>
      <c r="PVI9" s="85"/>
      <c r="PVJ9" s="85"/>
      <c r="PVK9" s="85"/>
      <c r="PVL9" s="85"/>
      <c r="PVM9" s="85"/>
      <c r="PVN9" s="85"/>
      <c r="PVO9" s="85"/>
      <c r="PVP9" s="85"/>
      <c r="PVQ9" s="85"/>
      <c r="PVR9" s="85"/>
      <c r="PVS9" s="85"/>
      <c r="PVT9" s="85"/>
      <c r="PVU9" s="85"/>
      <c r="PVV9" s="85"/>
      <c r="PVW9" s="85"/>
      <c r="PVX9" s="85"/>
      <c r="PVY9" s="85"/>
      <c r="PVZ9" s="85"/>
      <c r="PWA9" s="85"/>
      <c r="PWB9" s="85"/>
      <c r="PWC9" s="85"/>
      <c r="PWD9" s="85"/>
      <c r="PWE9" s="85"/>
      <c r="PWF9" s="85"/>
      <c r="PWG9" s="85"/>
      <c r="PWH9" s="85"/>
      <c r="PWI9" s="85"/>
      <c r="PWJ9" s="85"/>
      <c r="PWK9" s="85"/>
      <c r="PWL9" s="85"/>
      <c r="PWM9" s="85"/>
      <c r="PWN9" s="85"/>
      <c r="PWO9" s="85"/>
      <c r="PWP9" s="85"/>
      <c r="PWQ9" s="85"/>
      <c r="PWR9" s="85"/>
      <c r="PWS9" s="85"/>
      <c r="PWT9" s="85"/>
      <c r="PWU9" s="85"/>
      <c r="PWV9" s="85"/>
      <c r="PWW9" s="85"/>
      <c r="PWX9" s="85"/>
      <c r="PWY9" s="85"/>
      <c r="PWZ9" s="85"/>
      <c r="PXA9" s="85"/>
      <c r="PXB9" s="85"/>
      <c r="PXC9" s="85"/>
      <c r="PXD9" s="85"/>
      <c r="PXE9" s="85"/>
      <c r="PXF9" s="85"/>
      <c r="PXG9" s="85"/>
      <c r="PXH9" s="85"/>
      <c r="PXI9" s="85"/>
      <c r="PXJ9" s="85"/>
      <c r="PXK9" s="85"/>
      <c r="PXL9" s="85"/>
      <c r="PXM9" s="85"/>
      <c r="PXN9" s="85"/>
      <c r="PXO9" s="85"/>
      <c r="PXP9" s="85"/>
      <c r="PXQ9" s="85"/>
      <c r="PXR9" s="85"/>
      <c r="PXS9" s="85"/>
      <c r="PXT9" s="85"/>
      <c r="PXU9" s="85"/>
      <c r="PXV9" s="85"/>
      <c r="PXW9" s="85"/>
      <c r="PXX9" s="85"/>
      <c r="PXY9" s="85"/>
      <c r="PXZ9" s="85"/>
      <c r="PYA9" s="85"/>
      <c r="PYB9" s="85"/>
      <c r="PYC9" s="85"/>
      <c r="PYD9" s="85"/>
      <c r="PYE9" s="85"/>
      <c r="PYF9" s="85"/>
      <c r="PYG9" s="85"/>
      <c r="PYH9" s="85"/>
      <c r="PYI9" s="85"/>
      <c r="PYJ9" s="85"/>
      <c r="PYK9" s="85"/>
      <c r="PYL9" s="85"/>
      <c r="PYM9" s="85"/>
      <c r="PYN9" s="85"/>
      <c r="PYO9" s="85"/>
      <c r="PYP9" s="85"/>
      <c r="PYQ9" s="85"/>
      <c r="PYR9" s="85"/>
      <c r="PYS9" s="85"/>
      <c r="PYT9" s="85"/>
      <c r="PYU9" s="85"/>
      <c r="PYV9" s="85"/>
      <c r="PYW9" s="85"/>
      <c r="PYX9" s="85"/>
      <c r="PYY9" s="85"/>
      <c r="PYZ9" s="85"/>
      <c r="PZA9" s="85"/>
      <c r="PZB9" s="85"/>
      <c r="PZC9" s="85"/>
      <c r="PZD9" s="85"/>
      <c r="PZE9" s="85"/>
      <c r="PZF9" s="85"/>
      <c r="PZG9" s="85"/>
      <c r="PZH9" s="85"/>
      <c r="PZI9" s="85"/>
      <c r="PZJ9" s="85"/>
      <c r="PZK9" s="85"/>
      <c r="PZL9" s="85"/>
      <c r="PZM9" s="85"/>
      <c r="PZN9" s="85"/>
      <c r="PZO9" s="85"/>
      <c r="PZP9" s="85"/>
      <c r="PZQ9" s="85"/>
      <c r="PZR9" s="85"/>
      <c r="PZS9" s="85"/>
      <c r="PZT9" s="85"/>
      <c r="PZU9" s="85"/>
      <c r="PZV9" s="85"/>
      <c r="PZW9" s="85"/>
      <c r="PZX9" s="85"/>
      <c r="PZY9" s="85"/>
      <c r="PZZ9" s="85"/>
      <c r="QAA9" s="85"/>
      <c r="QAB9" s="85"/>
      <c r="QAC9" s="85"/>
      <c r="QAD9" s="85"/>
      <c r="QAE9" s="85"/>
      <c r="QAF9" s="85"/>
      <c r="QAG9" s="85"/>
      <c r="QAH9" s="85"/>
      <c r="QAI9" s="85"/>
      <c r="QAJ9" s="85"/>
      <c r="QAK9" s="85"/>
      <c r="QAL9" s="85"/>
      <c r="QAM9" s="85"/>
      <c r="QAN9" s="85"/>
      <c r="QAO9" s="85"/>
      <c r="QAP9" s="85"/>
      <c r="QAQ9" s="85"/>
      <c r="QAR9" s="85"/>
      <c r="QAS9" s="85"/>
      <c r="QAT9" s="85"/>
      <c r="QAU9" s="85"/>
      <c r="QAV9" s="85"/>
      <c r="QAW9" s="85"/>
      <c r="QAX9" s="85"/>
      <c r="QAY9" s="85"/>
      <c r="QAZ9" s="85"/>
      <c r="QBA9" s="85"/>
      <c r="QBB9" s="85"/>
      <c r="QBC9" s="85"/>
      <c r="QBD9" s="85"/>
      <c r="QBE9" s="85"/>
      <c r="QBF9" s="85"/>
      <c r="QBG9" s="85"/>
      <c r="QBH9" s="85"/>
      <c r="QBI9" s="85"/>
      <c r="QBJ9" s="85"/>
      <c r="QBK9" s="85"/>
      <c r="QBL9" s="85"/>
      <c r="QBM9" s="85"/>
      <c r="QBN9" s="85"/>
      <c r="QBO9" s="85"/>
      <c r="QBP9" s="85"/>
      <c r="QBQ9" s="85"/>
      <c r="QBR9" s="85"/>
      <c r="QBS9" s="85"/>
      <c r="QBT9" s="85"/>
      <c r="QBU9" s="85"/>
      <c r="QBV9" s="85"/>
      <c r="QBW9" s="85"/>
      <c r="QBX9" s="85"/>
      <c r="QBY9" s="85"/>
      <c r="QBZ9" s="85"/>
      <c r="QCA9" s="85"/>
      <c r="QCB9" s="85"/>
      <c r="QCC9" s="85"/>
      <c r="QCD9" s="85"/>
      <c r="QCE9" s="85"/>
      <c r="QCF9" s="85"/>
      <c r="QCG9" s="85"/>
      <c r="QCH9" s="85"/>
      <c r="QCI9" s="85"/>
      <c r="QCJ9" s="85"/>
      <c r="QCK9" s="85"/>
      <c r="QCL9" s="85"/>
      <c r="QCM9" s="85"/>
      <c r="QCN9" s="85"/>
      <c r="QCO9" s="85"/>
      <c r="QCP9" s="85"/>
      <c r="QCQ9" s="85"/>
      <c r="QCR9" s="85"/>
      <c r="QCS9" s="85"/>
      <c r="QCT9" s="85"/>
      <c r="QCU9" s="85"/>
      <c r="QCV9" s="85"/>
      <c r="QCW9" s="85"/>
      <c r="QCX9" s="85"/>
      <c r="QCY9" s="85"/>
      <c r="QCZ9" s="85"/>
      <c r="QDA9" s="85"/>
      <c r="QDB9" s="85"/>
      <c r="QDC9" s="85"/>
      <c r="QDD9" s="85"/>
      <c r="QDE9" s="85"/>
      <c r="QDF9" s="85"/>
      <c r="QDG9" s="85"/>
      <c r="QDH9" s="85"/>
      <c r="QDI9" s="85"/>
      <c r="QDJ9" s="85"/>
      <c r="QDK9" s="85"/>
      <c r="QDL9" s="85"/>
      <c r="QDM9" s="85"/>
      <c r="QDN9" s="85"/>
      <c r="QDO9" s="85"/>
      <c r="QDP9" s="85"/>
      <c r="QDQ9" s="85"/>
      <c r="QDR9" s="85"/>
      <c r="QDS9" s="85"/>
      <c r="QDT9" s="85"/>
      <c r="QDU9" s="85"/>
      <c r="QDV9" s="85"/>
      <c r="QDW9" s="85"/>
      <c r="QDX9" s="85"/>
      <c r="QDY9" s="85"/>
      <c r="QDZ9" s="85"/>
      <c r="QEA9" s="85"/>
      <c r="QEB9" s="85"/>
      <c r="QEC9" s="85"/>
      <c r="QED9" s="85"/>
      <c r="QEE9" s="85"/>
      <c r="QEF9" s="85"/>
      <c r="QEG9" s="85"/>
      <c r="QEH9" s="85"/>
      <c r="QEI9" s="85"/>
      <c r="QEJ9" s="85"/>
      <c r="QEK9" s="85"/>
      <c r="QEL9" s="85"/>
      <c r="QEM9" s="85"/>
      <c r="QEN9" s="85"/>
      <c r="QEO9" s="85"/>
      <c r="QEP9" s="85"/>
      <c r="QEQ9" s="85"/>
      <c r="QER9" s="85"/>
      <c r="QES9" s="85"/>
      <c r="QET9" s="85"/>
      <c r="QEU9" s="85"/>
      <c r="QEV9" s="85"/>
      <c r="QEW9" s="85"/>
      <c r="QEX9" s="85"/>
      <c r="QEY9" s="85"/>
      <c r="QEZ9" s="85"/>
      <c r="QFA9" s="85"/>
      <c r="QFB9" s="85"/>
      <c r="QFC9" s="85"/>
      <c r="QFD9" s="85"/>
      <c r="QFE9" s="85"/>
      <c r="QFF9" s="85"/>
      <c r="QFG9" s="85"/>
      <c r="QFH9" s="85"/>
      <c r="QFI9" s="85"/>
      <c r="QFJ9" s="85"/>
      <c r="QFK9" s="85"/>
      <c r="QFL9" s="85"/>
      <c r="QFM9" s="85"/>
      <c r="QFN9" s="85"/>
      <c r="QFO9" s="85"/>
      <c r="QFP9" s="85"/>
      <c r="QFQ9" s="85"/>
      <c r="QFR9" s="85"/>
      <c r="QFS9" s="85"/>
      <c r="QFT9" s="85"/>
      <c r="QFU9" s="85"/>
      <c r="QFV9" s="85"/>
      <c r="QFW9" s="85"/>
      <c r="QFX9" s="85"/>
      <c r="QFY9" s="85"/>
      <c r="QFZ9" s="85"/>
      <c r="QGA9" s="85"/>
      <c r="QGB9" s="85"/>
      <c r="QGC9" s="85"/>
      <c r="QGD9" s="85"/>
      <c r="QGE9" s="85"/>
      <c r="QGF9" s="85"/>
      <c r="QGG9" s="85"/>
      <c r="QGH9" s="85"/>
      <c r="QGI9" s="85"/>
      <c r="QGJ9" s="85"/>
      <c r="QGK9" s="85"/>
      <c r="QGL9" s="85"/>
      <c r="QGM9" s="85"/>
      <c r="QGN9" s="85"/>
      <c r="QGO9" s="85"/>
      <c r="QGP9" s="85"/>
      <c r="QGQ9" s="85"/>
      <c r="QGR9" s="85"/>
      <c r="QGS9" s="85"/>
      <c r="QGT9" s="85"/>
      <c r="QGU9" s="85"/>
      <c r="QGV9" s="85"/>
      <c r="QGW9" s="85"/>
      <c r="QGX9" s="85"/>
      <c r="QGY9" s="85"/>
      <c r="QGZ9" s="85"/>
      <c r="QHA9" s="85"/>
      <c r="QHB9" s="85"/>
      <c r="QHC9" s="85"/>
      <c r="QHD9" s="85"/>
      <c r="QHE9" s="85"/>
      <c r="QHF9" s="85"/>
      <c r="QHG9" s="85"/>
      <c r="QHH9" s="85"/>
      <c r="QHI9" s="85"/>
      <c r="QHJ9" s="85"/>
      <c r="QHK9" s="85"/>
      <c r="QHL9" s="85"/>
      <c r="QHM9" s="85"/>
      <c r="QHN9" s="85"/>
      <c r="QHO9" s="85"/>
      <c r="QHP9" s="85"/>
      <c r="QHQ9" s="85"/>
      <c r="QHR9" s="85"/>
      <c r="QHS9" s="85"/>
      <c r="QHT9" s="85"/>
      <c r="QHU9" s="85"/>
      <c r="QHV9" s="85"/>
      <c r="QHW9" s="85"/>
      <c r="QHX9" s="85"/>
      <c r="QHY9" s="85"/>
      <c r="QHZ9" s="85"/>
      <c r="QIA9" s="85"/>
      <c r="QIB9" s="85"/>
      <c r="QIC9" s="85"/>
      <c r="QID9" s="85"/>
      <c r="QIE9" s="85"/>
      <c r="QIF9" s="85"/>
      <c r="QIG9" s="85"/>
      <c r="QIH9" s="85"/>
      <c r="QII9" s="85"/>
      <c r="QIJ9" s="85"/>
      <c r="QIK9" s="85"/>
      <c r="QIL9" s="85"/>
      <c r="QIM9" s="85"/>
      <c r="QIN9" s="85"/>
      <c r="QIO9" s="85"/>
      <c r="QIP9" s="85"/>
      <c r="QIQ9" s="85"/>
      <c r="QIR9" s="85"/>
      <c r="QIS9" s="85"/>
      <c r="QIT9" s="85"/>
      <c r="QIU9" s="85"/>
      <c r="QIV9" s="85"/>
      <c r="QIW9" s="85"/>
      <c r="QIX9" s="85"/>
      <c r="QIY9" s="85"/>
      <c r="QIZ9" s="85"/>
      <c r="QJA9" s="85"/>
      <c r="QJB9" s="85"/>
      <c r="QJC9" s="85"/>
      <c r="QJD9" s="85"/>
      <c r="QJE9" s="85"/>
      <c r="QJF9" s="85"/>
      <c r="QJG9" s="85"/>
      <c r="QJH9" s="85"/>
      <c r="QJI9" s="85"/>
      <c r="QJJ9" s="85"/>
      <c r="QJK9" s="85"/>
      <c r="QJL9" s="85"/>
      <c r="QJM9" s="85"/>
      <c r="QJN9" s="85"/>
      <c r="QJO9" s="85"/>
      <c r="QJP9" s="85"/>
      <c r="QJQ9" s="85"/>
      <c r="QJR9" s="85"/>
      <c r="QJS9" s="85"/>
      <c r="QJT9" s="85"/>
      <c r="QJU9" s="85"/>
      <c r="QJV9" s="85"/>
      <c r="QJW9" s="85"/>
      <c r="QJX9" s="85"/>
      <c r="QJY9" s="85"/>
      <c r="QJZ9" s="85"/>
      <c r="QKA9" s="85"/>
      <c r="QKB9" s="85"/>
      <c r="QKC9" s="85"/>
      <c r="QKD9" s="85"/>
      <c r="QKE9" s="85"/>
      <c r="QKF9" s="85"/>
      <c r="QKG9" s="85"/>
      <c r="QKH9" s="85"/>
      <c r="QKI9" s="85"/>
      <c r="QKJ9" s="85"/>
      <c r="QKK9" s="85"/>
      <c r="QKL9" s="85"/>
      <c r="QKM9" s="85"/>
      <c r="QKN9" s="85"/>
      <c r="QKO9" s="85"/>
      <c r="QKP9" s="85"/>
      <c r="QKQ9" s="85"/>
      <c r="QKR9" s="85"/>
      <c r="QKS9" s="85"/>
      <c r="QKT9" s="85"/>
      <c r="QKU9" s="85"/>
      <c r="QKV9" s="85"/>
      <c r="QKW9" s="85"/>
      <c r="QKX9" s="85"/>
      <c r="QKY9" s="85"/>
      <c r="QKZ9" s="85"/>
      <c r="QLA9" s="85"/>
      <c r="QLB9" s="85"/>
      <c r="QLC9" s="85"/>
      <c r="QLD9" s="85"/>
      <c r="QLE9" s="85"/>
      <c r="QLF9" s="85"/>
      <c r="QLG9" s="85"/>
      <c r="QLH9" s="85"/>
      <c r="QLI9" s="85"/>
      <c r="QLJ9" s="85"/>
      <c r="QLK9" s="85"/>
      <c r="QLL9" s="85"/>
      <c r="QLM9" s="85"/>
      <c r="QLN9" s="85"/>
      <c r="QLO9" s="85"/>
      <c r="QLP9" s="85"/>
      <c r="QLQ9" s="85"/>
      <c r="QLR9" s="85"/>
      <c r="QLS9" s="85"/>
      <c r="QLT9" s="85"/>
      <c r="QLU9" s="85"/>
      <c r="QLV9" s="85"/>
      <c r="QLW9" s="85"/>
      <c r="QLX9" s="85"/>
      <c r="QLY9" s="85"/>
      <c r="QLZ9" s="85"/>
      <c r="QMA9" s="85"/>
      <c r="QMB9" s="85"/>
      <c r="QMC9" s="85"/>
      <c r="QMD9" s="85"/>
      <c r="QME9" s="85"/>
      <c r="QMF9" s="85"/>
      <c r="QMG9" s="85"/>
      <c r="QMH9" s="85"/>
      <c r="QMI9" s="85"/>
      <c r="QMJ9" s="85"/>
      <c r="QMK9" s="85"/>
      <c r="QML9" s="85"/>
      <c r="QMM9" s="85"/>
      <c r="QMN9" s="85"/>
      <c r="QMO9" s="85"/>
      <c r="QMP9" s="85"/>
      <c r="QMQ9" s="85"/>
      <c r="QMR9" s="85"/>
      <c r="QMS9" s="85"/>
      <c r="QMT9" s="85"/>
      <c r="QMU9" s="85"/>
      <c r="QMV9" s="85"/>
      <c r="QMW9" s="85"/>
      <c r="QMX9" s="85"/>
      <c r="QMY9" s="85"/>
      <c r="QMZ9" s="85"/>
      <c r="QNA9" s="85"/>
      <c r="QNB9" s="85"/>
      <c r="QNC9" s="85"/>
      <c r="QND9" s="85"/>
      <c r="QNE9" s="85"/>
      <c r="QNF9" s="85"/>
      <c r="QNG9" s="85"/>
      <c r="QNH9" s="85"/>
      <c r="QNI9" s="85"/>
      <c r="QNJ9" s="85"/>
      <c r="QNK9" s="85"/>
      <c r="QNL9" s="85"/>
      <c r="QNM9" s="85"/>
      <c r="QNN9" s="85"/>
      <c r="QNO9" s="85"/>
      <c r="QNP9" s="85"/>
      <c r="QNQ9" s="85"/>
      <c r="QNR9" s="85"/>
      <c r="QNS9" s="85"/>
      <c r="QNT9" s="85"/>
      <c r="QNU9" s="85"/>
      <c r="QNV9" s="85"/>
      <c r="QNW9" s="85"/>
      <c r="QNX9" s="85"/>
      <c r="QNY9" s="85"/>
      <c r="QNZ9" s="85"/>
      <c r="QOA9" s="85"/>
      <c r="QOB9" s="85"/>
      <c r="QOC9" s="85"/>
      <c r="QOD9" s="85"/>
      <c r="QOE9" s="85"/>
      <c r="QOF9" s="85"/>
      <c r="QOG9" s="85"/>
      <c r="QOH9" s="85"/>
      <c r="QOI9" s="85"/>
      <c r="QOJ9" s="85"/>
      <c r="QOK9" s="85"/>
      <c r="QOL9" s="85"/>
      <c r="QOM9" s="85"/>
      <c r="QON9" s="85"/>
      <c r="QOO9" s="85"/>
      <c r="QOP9" s="85"/>
      <c r="QOQ9" s="85"/>
      <c r="QOR9" s="85"/>
      <c r="QOS9" s="85"/>
      <c r="QOT9" s="85"/>
      <c r="QOU9" s="85"/>
      <c r="QOV9" s="85"/>
      <c r="QOW9" s="85"/>
      <c r="QOX9" s="85"/>
      <c r="QOY9" s="85"/>
      <c r="QOZ9" s="85"/>
      <c r="QPA9" s="85"/>
      <c r="QPB9" s="85"/>
      <c r="QPC9" s="85"/>
      <c r="QPD9" s="85"/>
      <c r="QPE9" s="85"/>
      <c r="QPF9" s="85"/>
      <c r="QPG9" s="85"/>
      <c r="QPH9" s="85"/>
      <c r="QPI9" s="85"/>
      <c r="QPJ9" s="85"/>
      <c r="QPK9" s="85"/>
      <c r="QPL9" s="85"/>
      <c r="QPM9" s="85"/>
      <c r="QPN9" s="85"/>
      <c r="QPO9" s="85"/>
      <c r="QPP9" s="85"/>
      <c r="QPQ9" s="85"/>
      <c r="QPR9" s="85"/>
      <c r="QPS9" s="85"/>
      <c r="QPT9" s="85"/>
      <c r="QPU9" s="85"/>
      <c r="QPV9" s="85"/>
      <c r="QPW9" s="85"/>
      <c r="QPX9" s="85"/>
      <c r="QPY9" s="85"/>
      <c r="QPZ9" s="85"/>
      <c r="QQA9" s="85"/>
      <c r="QQB9" s="85"/>
      <c r="QQC9" s="85"/>
      <c r="QQD9" s="85"/>
      <c r="QQE9" s="85"/>
      <c r="QQF9" s="85"/>
      <c r="QQG9" s="85"/>
      <c r="QQH9" s="85"/>
      <c r="QQI9" s="85"/>
      <c r="QQJ9" s="85"/>
      <c r="QQK9" s="85"/>
      <c r="QQL9" s="85"/>
      <c r="QQM9" s="85"/>
      <c r="QQN9" s="85"/>
      <c r="QQO9" s="85"/>
      <c r="QQP9" s="85"/>
      <c r="QQQ9" s="85"/>
      <c r="QQR9" s="85"/>
      <c r="QQS9" s="85"/>
      <c r="QQT9" s="85"/>
      <c r="QQU9" s="85"/>
      <c r="QQV9" s="85"/>
      <c r="QQW9" s="85"/>
      <c r="QQX9" s="85"/>
      <c r="QQY9" s="85"/>
      <c r="QQZ9" s="85"/>
      <c r="QRA9" s="85"/>
      <c r="QRB9" s="85"/>
      <c r="QRC9" s="85"/>
      <c r="QRD9" s="85"/>
      <c r="QRE9" s="85"/>
      <c r="QRF9" s="85"/>
      <c r="QRG9" s="85"/>
      <c r="QRH9" s="85"/>
      <c r="QRI9" s="85"/>
      <c r="QRJ9" s="85"/>
      <c r="QRK9" s="85"/>
      <c r="QRL9" s="85"/>
      <c r="QRM9" s="85"/>
      <c r="QRN9" s="85"/>
      <c r="QRO9" s="85"/>
      <c r="QRP9" s="85"/>
      <c r="QRQ9" s="85"/>
      <c r="QRR9" s="85"/>
      <c r="QRS9" s="85"/>
      <c r="QRT9" s="85"/>
      <c r="QRU9" s="85"/>
      <c r="QRV9" s="85"/>
      <c r="QRW9" s="85"/>
      <c r="QRX9" s="85"/>
      <c r="QRY9" s="85"/>
      <c r="QRZ9" s="85"/>
      <c r="QSA9" s="85"/>
      <c r="QSB9" s="85"/>
      <c r="QSC9" s="85"/>
      <c r="QSD9" s="85"/>
      <c r="QSE9" s="85"/>
      <c r="QSF9" s="85"/>
      <c r="QSG9" s="85"/>
      <c r="QSH9" s="85"/>
      <c r="QSI9" s="85"/>
      <c r="QSJ9" s="85"/>
      <c r="QSK9" s="85"/>
      <c r="QSL9" s="85"/>
      <c r="QSM9" s="85"/>
      <c r="QSN9" s="85"/>
      <c r="QSO9" s="85"/>
      <c r="QSP9" s="85"/>
      <c r="QSQ9" s="85"/>
      <c r="QSR9" s="85"/>
      <c r="QSS9" s="85"/>
      <c r="QST9" s="85"/>
      <c r="QSU9" s="85"/>
      <c r="QSV9" s="85"/>
      <c r="QSW9" s="85"/>
      <c r="QSX9" s="85"/>
      <c r="QSY9" s="85"/>
      <c r="QSZ9" s="85"/>
      <c r="QTA9" s="85"/>
      <c r="QTB9" s="85"/>
      <c r="QTC9" s="85"/>
      <c r="QTD9" s="85"/>
      <c r="QTE9" s="85"/>
      <c r="QTF9" s="85"/>
      <c r="QTG9" s="85"/>
      <c r="QTH9" s="85"/>
      <c r="QTI9" s="85"/>
      <c r="QTJ9" s="85"/>
      <c r="QTK9" s="85"/>
      <c r="QTL9" s="85"/>
      <c r="QTM9" s="85"/>
      <c r="QTN9" s="85"/>
      <c r="QTO9" s="85"/>
      <c r="QTP9" s="85"/>
      <c r="QTQ9" s="85"/>
      <c r="QTR9" s="85"/>
      <c r="QTS9" s="85"/>
      <c r="QTT9" s="85"/>
      <c r="QTU9" s="85"/>
      <c r="QTV9" s="85"/>
      <c r="QTW9" s="85"/>
      <c r="QTX9" s="85"/>
      <c r="QTY9" s="85"/>
      <c r="QTZ9" s="85"/>
      <c r="QUA9" s="85"/>
      <c r="QUB9" s="85"/>
      <c r="QUC9" s="85"/>
      <c r="QUD9" s="85"/>
      <c r="QUE9" s="85"/>
      <c r="QUF9" s="85"/>
      <c r="QUG9" s="85"/>
      <c r="QUH9" s="85"/>
      <c r="QUI9" s="85"/>
      <c r="QUJ9" s="85"/>
      <c r="QUK9" s="85"/>
      <c r="QUL9" s="85"/>
      <c r="QUM9" s="85"/>
      <c r="QUN9" s="85"/>
      <c r="QUO9" s="85"/>
      <c r="QUP9" s="85"/>
      <c r="QUQ9" s="85"/>
      <c r="QUR9" s="85"/>
      <c r="QUS9" s="85"/>
      <c r="QUT9" s="85"/>
      <c r="QUU9" s="85"/>
      <c r="QUV9" s="85"/>
      <c r="QUW9" s="85"/>
      <c r="QUX9" s="85"/>
      <c r="QUY9" s="85"/>
      <c r="QUZ9" s="85"/>
      <c r="QVA9" s="85"/>
      <c r="QVB9" s="85"/>
      <c r="QVC9" s="85"/>
      <c r="QVD9" s="85"/>
      <c r="QVE9" s="85"/>
      <c r="QVF9" s="85"/>
      <c r="QVG9" s="85"/>
      <c r="QVH9" s="85"/>
      <c r="QVI9" s="85"/>
      <c r="QVJ9" s="85"/>
      <c r="QVK9" s="85"/>
      <c r="QVL9" s="85"/>
      <c r="QVM9" s="85"/>
      <c r="QVN9" s="85"/>
      <c r="QVO9" s="85"/>
      <c r="QVP9" s="85"/>
      <c r="QVQ9" s="85"/>
      <c r="QVR9" s="85"/>
      <c r="QVS9" s="85"/>
      <c r="QVT9" s="85"/>
      <c r="QVU9" s="85"/>
      <c r="QVV9" s="85"/>
      <c r="QVW9" s="85"/>
      <c r="QVX9" s="85"/>
      <c r="QVY9" s="85"/>
      <c r="QVZ9" s="85"/>
      <c r="QWA9" s="85"/>
      <c r="QWB9" s="85"/>
      <c r="QWC9" s="85"/>
      <c r="QWD9" s="85"/>
      <c r="QWE9" s="85"/>
      <c r="QWF9" s="85"/>
      <c r="QWG9" s="85"/>
      <c r="QWH9" s="85"/>
      <c r="QWI9" s="85"/>
      <c r="QWJ9" s="85"/>
      <c r="QWK9" s="85"/>
      <c r="QWL9" s="85"/>
      <c r="QWM9" s="85"/>
      <c r="QWN9" s="85"/>
      <c r="QWO9" s="85"/>
      <c r="QWP9" s="85"/>
      <c r="QWQ9" s="85"/>
      <c r="QWR9" s="85"/>
      <c r="QWS9" s="85"/>
      <c r="QWT9" s="85"/>
      <c r="QWU9" s="85"/>
      <c r="QWV9" s="85"/>
      <c r="QWW9" s="85"/>
      <c r="QWX9" s="85"/>
      <c r="QWY9" s="85"/>
      <c r="QWZ9" s="85"/>
      <c r="QXA9" s="85"/>
      <c r="QXB9" s="85"/>
      <c r="QXC9" s="85"/>
      <c r="QXD9" s="85"/>
      <c r="QXE9" s="85"/>
      <c r="QXF9" s="85"/>
      <c r="QXG9" s="85"/>
      <c r="QXH9" s="85"/>
      <c r="QXI9" s="85"/>
      <c r="QXJ9" s="85"/>
      <c r="QXK9" s="85"/>
      <c r="QXL9" s="85"/>
      <c r="QXM9" s="85"/>
      <c r="QXN9" s="85"/>
      <c r="QXO9" s="85"/>
      <c r="QXP9" s="85"/>
      <c r="QXQ9" s="85"/>
      <c r="QXR9" s="85"/>
      <c r="QXS9" s="85"/>
      <c r="QXT9" s="85"/>
      <c r="QXU9" s="85"/>
      <c r="QXV9" s="85"/>
      <c r="QXW9" s="85"/>
      <c r="QXX9" s="85"/>
      <c r="QXY9" s="85"/>
      <c r="QXZ9" s="85"/>
      <c r="QYA9" s="85"/>
      <c r="QYB9" s="85"/>
      <c r="QYC9" s="85"/>
      <c r="QYD9" s="85"/>
      <c r="QYE9" s="85"/>
      <c r="QYF9" s="85"/>
      <c r="QYG9" s="85"/>
      <c r="QYH9" s="85"/>
      <c r="QYI9" s="85"/>
      <c r="QYJ9" s="85"/>
      <c r="QYK9" s="85"/>
      <c r="QYL9" s="85"/>
      <c r="QYM9" s="85"/>
      <c r="QYN9" s="85"/>
      <c r="QYO9" s="85"/>
      <c r="QYP9" s="85"/>
      <c r="QYQ9" s="85"/>
      <c r="QYR9" s="85"/>
      <c r="QYS9" s="85"/>
      <c r="QYT9" s="85"/>
      <c r="QYU9" s="85"/>
      <c r="QYV9" s="85"/>
      <c r="QYW9" s="85"/>
      <c r="QYX9" s="85"/>
      <c r="QYY9" s="85"/>
      <c r="QYZ9" s="85"/>
      <c r="QZA9" s="85"/>
      <c r="QZB9" s="85"/>
      <c r="QZC9" s="85"/>
      <c r="QZD9" s="85"/>
      <c r="QZE9" s="85"/>
      <c r="QZF9" s="85"/>
      <c r="QZG9" s="85"/>
      <c r="QZH9" s="85"/>
      <c r="QZI9" s="85"/>
      <c r="QZJ9" s="85"/>
      <c r="QZK9" s="85"/>
      <c r="QZL9" s="85"/>
      <c r="QZM9" s="85"/>
      <c r="QZN9" s="85"/>
      <c r="QZO9" s="85"/>
      <c r="QZP9" s="85"/>
      <c r="QZQ9" s="85"/>
      <c r="QZR9" s="85"/>
      <c r="QZS9" s="85"/>
      <c r="QZT9" s="85"/>
      <c r="QZU9" s="85"/>
      <c r="QZV9" s="85"/>
      <c r="QZW9" s="85"/>
      <c r="QZX9" s="85"/>
      <c r="QZY9" s="85"/>
      <c r="QZZ9" s="85"/>
      <c r="RAA9" s="85"/>
      <c r="RAB9" s="85"/>
      <c r="RAC9" s="85"/>
      <c r="RAD9" s="85"/>
      <c r="RAE9" s="85"/>
      <c r="RAF9" s="85"/>
      <c r="RAG9" s="85"/>
      <c r="RAH9" s="85"/>
      <c r="RAI9" s="85"/>
      <c r="RAJ9" s="85"/>
      <c r="RAK9" s="85"/>
      <c r="RAL9" s="85"/>
      <c r="RAM9" s="85"/>
      <c r="RAN9" s="85"/>
      <c r="RAO9" s="85"/>
      <c r="RAP9" s="85"/>
      <c r="RAQ9" s="85"/>
      <c r="RAR9" s="85"/>
      <c r="RAS9" s="85"/>
      <c r="RAT9" s="85"/>
      <c r="RAU9" s="85"/>
      <c r="RAV9" s="85"/>
      <c r="RAW9" s="85"/>
      <c r="RAX9" s="85"/>
      <c r="RAY9" s="85"/>
      <c r="RAZ9" s="85"/>
      <c r="RBA9" s="85"/>
      <c r="RBB9" s="85"/>
      <c r="RBC9" s="85"/>
      <c r="RBD9" s="85"/>
      <c r="RBE9" s="85"/>
      <c r="RBF9" s="85"/>
      <c r="RBG9" s="85"/>
      <c r="RBH9" s="85"/>
      <c r="RBI9" s="85"/>
      <c r="RBJ9" s="85"/>
      <c r="RBK9" s="85"/>
      <c r="RBL9" s="85"/>
      <c r="RBM9" s="85"/>
      <c r="RBN9" s="85"/>
      <c r="RBO9" s="85"/>
      <c r="RBP9" s="85"/>
      <c r="RBQ9" s="85"/>
      <c r="RBR9" s="85"/>
      <c r="RBS9" s="85"/>
      <c r="RBT9" s="85"/>
      <c r="RBU9" s="85"/>
      <c r="RBV9" s="85"/>
      <c r="RBW9" s="85"/>
      <c r="RBX9" s="85"/>
      <c r="RBY9" s="85"/>
      <c r="RBZ9" s="85"/>
      <c r="RCA9" s="85"/>
      <c r="RCB9" s="85"/>
      <c r="RCC9" s="85"/>
      <c r="RCD9" s="85"/>
      <c r="RCE9" s="85"/>
      <c r="RCF9" s="85"/>
      <c r="RCG9" s="85"/>
      <c r="RCH9" s="85"/>
      <c r="RCI9" s="85"/>
      <c r="RCJ9" s="85"/>
      <c r="RCK9" s="85"/>
      <c r="RCL9" s="85"/>
      <c r="RCM9" s="85"/>
      <c r="RCN9" s="85"/>
      <c r="RCO9" s="85"/>
      <c r="RCP9" s="85"/>
      <c r="RCQ9" s="85"/>
      <c r="RCR9" s="85"/>
      <c r="RCS9" s="85"/>
      <c r="RCT9" s="85"/>
      <c r="RCU9" s="85"/>
      <c r="RCV9" s="85"/>
      <c r="RCW9" s="85"/>
      <c r="RCX9" s="85"/>
      <c r="RCY9" s="85"/>
      <c r="RCZ9" s="85"/>
      <c r="RDA9" s="85"/>
      <c r="RDB9" s="85"/>
      <c r="RDC9" s="85"/>
      <c r="RDD9" s="85"/>
      <c r="RDE9" s="85"/>
      <c r="RDF9" s="85"/>
      <c r="RDG9" s="85"/>
      <c r="RDH9" s="85"/>
      <c r="RDI9" s="85"/>
      <c r="RDJ9" s="85"/>
      <c r="RDK9" s="85"/>
      <c r="RDL9" s="85"/>
      <c r="RDM9" s="85"/>
      <c r="RDN9" s="85"/>
      <c r="RDO9" s="85"/>
      <c r="RDP9" s="85"/>
      <c r="RDQ9" s="85"/>
      <c r="RDR9" s="85"/>
      <c r="RDS9" s="85"/>
      <c r="RDT9" s="85"/>
      <c r="RDU9" s="85"/>
      <c r="RDV9" s="85"/>
      <c r="RDW9" s="85"/>
      <c r="RDX9" s="85"/>
      <c r="RDY9" s="85"/>
      <c r="RDZ9" s="85"/>
      <c r="REA9" s="85"/>
      <c r="REB9" s="85"/>
      <c r="REC9" s="85"/>
      <c r="RED9" s="85"/>
      <c r="REE9" s="85"/>
      <c r="REF9" s="85"/>
      <c r="REG9" s="85"/>
      <c r="REH9" s="85"/>
      <c r="REI9" s="85"/>
      <c r="REJ9" s="85"/>
      <c r="REK9" s="85"/>
      <c r="REL9" s="85"/>
      <c r="REM9" s="85"/>
      <c r="REN9" s="85"/>
      <c r="REO9" s="85"/>
      <c r="REP9" s="85"/>
      <c r="REQ9" s="85"/>
      <c r="RER9" s="85"/>
      <c r="RES9" s="85"/>
      <c r="RET9" s="85"/>
      <c r="REU9" s="85"/>
      <c r="REV9" s="85"/>
      <c r="REW9" s="85"/>
      <c r="REX9" s="85"/>
      <c r="REY9" s="85"/>
      <c r="REZ9" s="85"/>
      <c r="RFA9" s="85"/>
      <c r="RFB9" s="85"/>
      <c r="RFC9" s="85"/>
      <c r="RFD9" s="85"/>
      <c r="RFE9" s="85"/>
      <c r="RFF9" s="85"/>
      <c r="RFG9" s="85"/>
      <c r="RFH9" s="85"/>
      <c r="RFI9" s="85"/>
      <c r="RFJ9" s="85"/>
      <c r="RFK9" s="85"/>
      <c r="RFL9" s="85"/>
      <c r="RFM9" s="85"/>
      <c r="RFN9" s="85"/>
      <c r="RFO9" s="85"/>
      <c r="RFP9" s="85"/>
      <c r="RFQ9" s="85"/>
      <c r="RFR9" s="85"/>
      <c r="RFS9" s="85"/>
      <c r="RFT9" s="85"/>
      <c r="RFU9" s="85"/>
      <c r="RFV9" s="85"/>
      <c r="RFW9" s="85"/>
      <c r="RFX9" s="85"/>
      <c r="RFY9" s="85"/>
      <c r="RFZ9" s="85"/>
      <c r="RGA9" s="85"/>
      <c r="RGB9" s="85"/>
      <c r="RGC9" s="85"/>
      <c r="RGD9" s="85"/>
      <c r="RGE9" s="85"/>
      <c r="RGF9" s="85"/>
      <c r="RGG9" s="85"/>
      <c r="RGH9" s="85"/>
      <c r="RGI9" s="85"/>
      <c r="RGJ9" s="85"/>
      <c r="RGK9" s="85"/>
      <c r="RGL9" s="85"/>
      <c r="RGM9" s="85"/>
      <c r="RGN9" s="85"/>
      <c r="RGO9" s="85"/>
      <c r="RGP9" s="85"/>
      <c r="RGQ9" s="85"/>
      <c r="RGR9" s="85"/>
      <c r="RGS9" s="85"/>
      <c r="RGT9" s="85"/>
      <c r="RGU9" s="85"/>
      <c r="RGV9" s="85"/>
      <c r="RGW9" s="85"/>
      <c r="RGX9" s="85"/>
      <c r="RGY9" s="85"/>
      <c r="RGZ9" s="85"/>
      <c r="RHA9" s="85"/>
      <c r="RHB9" s="85"/>
      <c r="RHC9" s="85"/>
      <c r="RHD9" s="85"/>
      <c r="RHE9" s="85"/>
      <c r="RHF9" s="85"/>
      <c r="RHG9" s="85"/>
      <c r="RHH9" s="85"/>
      <c r="RHI9" s="85"/>
      <c r="RHJ9" s="85"/>
      <c r="RHK9" s="85"/>
      <c r="RHL9" s="85"/>
      <c r="RHM9" s="85"/>
      <c r="RHN9" s="85"/>
      <c r="RHO9" s="85"/>
      <c r="RHP9" s="85"/>
      <c r="RHQ9" s="85"/>
      <c r="RHR9" s="85"/>
      <c r="RHS9" s="85"/>
      <c r="RHT9" s="85"/>
      <c r="RHU9" s="85"/>
      <c r="RHV9" s="85"/>
      <c r="RHW9" s="85"/>
      <c r="RHX9" s="85"/>
      <c r="RHY9" s="85"/>
      <c r="RHZ9" s="85"/>
      <c r="RIA9" s="85"/>
      <c r="RIB9" s="85"/>
      <c r="RIC9" s="85"/>
      <c r="RID9" s="85"/>
      <c r="RIE9" s="85"/>
      <c r="RIF9" s="85"/>
      <c r="RIG9" s="85"/>
      <c r="RIH9" s="85"/>
      <c r="RII9" s="85"/>
      <c r="RIJ9" s="85"/>
      <c r="RIK9" s="85"/>
      <c r="RIL9" s="85"/>
      <c r="RIM9" s="85"/>
      <c r="RIN9" s="85"/>
      <c r="RIO9" s="85"/>
      <c r="RIP9" s="85"/>
      <c r="RIQ9" s="85"/>
      <c r="RIR9" s="85"/>
      <c r="RIS9" s="85"/>
      <c r="RIT9" s="85"/>
      <c r="RIU9" s="85"/>
      <c r="RIV9" s="85"/>
      <c r="RIW9" s="85"/>
      <c r="RIX9" s="85"/>
      <c r="RIY9" s="85"/>
      <c r="RIZ9" s="85"/>
      <c r="RJA9" s="85"/>
      <c r="RJB9" s="85"/>
      <c r="RJC9" s="85"/>
      <c r="RJD9" s="85"/>
      <c r="RJE9" s="85"/>
      <c r="RJF9" s="85"/>
      <c r="RJG9" s="85"/>
      <c r="RJH9" s="85"/>
      <c r="RJI9" s="85"/>
      <c r="RJJ9" s="85"/>
      <c r="RJK9" s="85"/>
      <c r="RJL9" s="85"/>
      <c r="RJM9" s="85"/>
      <c r="RJN9" s="85"/>
      <c r="RJO9" s="85"/>
      <c r="RJP9" s="85"/>
      <c r="RJQ9" s="85"/>
      <c r="RJR9" s="85"/>
      <c r="RJS9" s="85"/>
      <c r="RJT9" s="85"/>
      <c r="RJU9" s="85"/>
      <c r="RJV9" s="85"/>
      <c r="RJW9" s="85"/>
      <c r="RJX9" s="85"/>
      <c r="RJY9" s="85"/>
      <c r="RJZ9" s="85"/>
      <c r="RKA9" s="85"/>
      <c r="RKB9" s="85"/>
      <c r="RKC9" s="85"/>
      <c r="RKD9" s="85"/>
      <c r="RKE9" s="85"/>
      <c r="RKF9" s="85"/>
      <c r="RKG9" s="85"/>
      <c r="RKH9" s="85"/>
      <c r="RKI9" s="85"/>
      <c r="RKJ9" s="85"/>
      <c r="RKK9" s="85"/>
      <c r="RKL9" s="85"/>
      <c r="RKM9" s="85"/>
      <c r="RKN9" s="85"/>
      <c r="RKO9" s="85"/>
      <c r="RKP9" s="85"/>
      <c r="RKQ9" s="85"/>
      <c r="RKR9" s="85"/>
      <c r="RKS9" s="85"/>
      <c r="RKT9" s="85"/>
      <c r="RKU9" s="85"/>
      <c r="RKV9" s="85"/>
      <c r="RKW9" s="85"/>
      <c r="RKX9" s="85"/>
      <c r="RKY9" s="85"/>
      <c r="RKZ9" s="85"/>
      <c r="RLA9" s="85"/>
      <c r="RLB9" s="85"/>
      <c r="RLC9" s="85"/>
      <c r="RLD9" s="85"/>
      <c r="RLE9" s="85"/>
      <c r="RLF9" s="85"/>
      <c r="RLG9" s="85"/>
      <c r="RLH9" s="85"/>
      <c r="RLI9" s="85"/>
      <c r="RLJ9" s="85"/>
      <c r="RLK9" s="85"/>
      <c r="RLL9" s="85"/>
      <c r="RLM9" s="85"/>
      <c r="RLN9" s="85"/>
      <c r="RLO9" s="85"/>
      <c r="RLP9" s="85"/>
      <c r="RLQ9" s="85"/>
      <c r="RLR9" s="85"/>
      <c r="RLS9" s="85"/>
      <c r="RLT9" s="85"/>
      <c r="RLU9" s="85"/>
      <c r="RLV9" s="85"/>
      <c r="RLW9" s="85"/>
      <c r="RLX9" s="85"/>
      <c r="RLY9" s="85"/>
      <c r="RLZ9" s="85"/>
      <c r="RMA9" s="85"/>
      <c r="RMB9" s="85"/>
      <c r="RMC9" s="85"/>
      <c r="RMD9" s="85"/>
      <c r="RME9" s="85"/>
      <c r="RMF9" s="85"/>
      <c r="RMG9" s="85"/>
      <c r="RMH9" s="85"/>
      <c r="RMI9" s="85"/>
      <c r="RMJ9" s="85"/>
      <c r="RMK9" s="85"/>
      <c r="RML9" s="85"/>
      <c r="RMM9" s="85"/>
      <c r="RMN9" s="85"/>
      <c r="RMO9" s="85"/>
      <c r="RMP9" s="85"/>
      <c r="RMQ9" s="85"/>
      <c r="RMR9" s="85"/>
      <c r="RMS9" s="85"/>
      <c r="RMT9" s="85"/>
      <c r="RMU9" s="85"/>
      <c r="RMV9" s="85"/>
      <c r="RMW9" s="85"/>
      <c r="RMX9" s="85"/>
      <c r="RMY9" s="85"/>
      <c r="RMZ9" s="85"/>
      <c r="RNA9" s="85"/>
      <c r="RNB9" s="85"/>
      <c r="RNC9" s="85"/>
      <c r="RND9" s="85"/>
      <c r="RNE9" s="85"/>
      <c r="RNF9" s="85"/>
      <c r="RNG9" s="85"/>
      <c r="RNH9" s="85"/>
      <c r="RNI9" s="85"/>
      <c r="RNJ9" s="85"/>
      <c r="RNK9" s="85"/>
      <c r="RNL9" s="85"/>
      <c r="RNM9" s="85"/>
      <c r="RNN9" s="85"/>
      <c r="RNO9" s="85"/>
      <c r="RNP9" s="85"/>
      <c r="RNQ9" s="85"/>
      <c r="RNR9" s="85"/>
      <c r="RNS9" s="85"/>
      <c r="RNT9" s="85"/>
      <c r="RNU9" s="85"/>
      <c r="RNV9" s="85"/>
      <c r="RNW9" s="85"/>
      <c r="RNX9" s="85"/>
      <c r="RNY9" s="85"/>
      <c r="RNZ9" s="85"/>
      <c r="ROA9" s="85"/>
      <c r="ROB9" s="85"/>
      <c r="ROC9" s="85"/>
      <c r="ROD9" s="85"/>
      <c r="ROE9" s="85"/>
      <c r="ROF9" s="85"/>
      <c r="ROG9" s="85"/>
      <c r="ROH9" s="85"/>
      <c r="ROI9" s="85"/>
      <c r="ROJ9" s="85"/>
      <c r="ROK9" s="85"/>
      <c r="ROL9" s="85"/>
      <c r="ROM9" s="85"/>
      <c r="RON9" s="85"/>
      <c r="ROO9" s="85"/>
      <c r="ROP9" s="85"/>
      <c r="ROQ9" s="85"/>
      <c r="ROR9" s="85"/>
      <c r="ROS9" s="85"/>
      <c r="ROT9" s="85"/>
      <c r="ROU9" s="85"/>
      <c r="ROV9" s="85"/>
      <c r="ROW9" s="85"/>
      <c r="ROX9" s="85"/>
      <c r="ROY9" s="85"/>
      <c r="ROZ9" s="85"/>
      <c r="RPA9" s="85"/>
      <c r="RPB9" s="85"/>
      <c r="RPC9" s="85"/>
      <c r="RPD9" s="85"/>
      <c r="RPE9" s="85"/>
      <c r="RPF9" s="85"/>
      <c r="RPG9" s="85"/>
      <c r="RPH9" s="85"/>
      <c r="RPI9" s="85"/>
      <c r="RPJ9" s="85"/>
      <c r="RPK9" s="85"/>
      <c r="RPL9" s="85"/>
      <c r="RPM9" s="85"/>
      <c r="RPN9" s="85"/>
      <c r="RPO9" s="85"/>
      <c r="RPP9" s="85"/>
      <c r="RPQ9" s="85"/>
      <c r="RPR9" s="85"/>
      <c r="RPS9" s="85"/>
      <c r="RPT9" s="85"/>
      <c r="RPU9" s="85"/>
      <c r="RPV9" s="85"/>
      <c r="RPW9" s="85"/>
      <c r="RPX9" s="85"/>
      <c r="RPY9" s="85"/>
      <c r="RPZ9" s="85"/>
      <c r="RQA9" s="85"/>
      <c r="RQB9" s="85"/>
      <c r="RQC9" s="85"/>
      <c r="RQD9" s="85"/>
      <c r="RQE9" s="85"/>
      <c r="RQF9" s="85"/>
      <c r="RQG9" s="85"/>
      <c r="RQH9" s="85"/>
      <c r="RQI9" s="85"/>
      <c r="RQJ9" s="85"/>
      <c r="RQK9" s="85"/>
      <c r="RQL9" s="85"/>
      <c r="RQM9" s="85"/>
      <c r="RQN9" s="85"/>
      <c r="RQO9" s="85"/>
      <c r="RQP9" s="85"/>
      <c r="RQQ9" s="85"/>
      <c r="RQR9" s="85"/>
      <c r="RQS9" s="85"/>
      <c r="RQT9" s="85"/>
      <c r="RQU9" s="85"/>
      <c r="RQV9" s="85"/>
      <c r="RQW9" s="85"/>
      <c r="RQX9" s="85"/>
      <c r="RQY9" s="85"/>
      <c r="RQZ9" s="85"/>
      <c r="RRA9" s="85"/>
      <c r="RRB9" s="85"/>
      <c r="RRC9" s="85"/>
      <c r="RRD9" s="85"/>
      <c r="RRE9" s="85"/>
      <c r="RRF9" s="85"/>
      <c r="RRG9" s="85"/>
      <c r="RRH9" s="85"/>
      <c r="RRI9" s="85"/>
      <c r="RRJ9" s="85"/>
      <c r="RRK9" s="85"/>
      <c r="RRL9" s="85"/>
      <c r="RRM9" s="85"/>
      <c r="RRN9" s="85"/>
      <c r="RRO9" s="85"/>
      <c r="RRP9" s="85"/>
      <c r="RRQ9" s="85"/>
      <c r="RRR9" s="85"/>
      <c r="RRS9" s="85"/>
      <c r="RRT9" s="85"/>
      <c r="RRU9" s="85"/>
      <c r="RRV9" s="85"/>
      <c r="RRW9" s="85"/>
      <c r="RRX9" s="85"/>
      <c r="RRY9" s="85"/>
      <c r="RRZ9" s="85"/>
      <c r="RSA9" s="85"/>
      <c r="RSB9" s="85"/>
      <c r="RSC9" s="85"/>
      <c r="RSD9" s="85"/>
      <c r="RSE9" s="85"/>
      <c r="RSF9" s="85"/>
      <c r="RSG9" s="85"/>
      <c r="RSH9" s="85"/>
      <c r="RSI9" s="85"/>
      <c r="RSJ9" s="85"/>
      <c r="RSK9" s="85"/>
      <c r="RSL9" s="85"/>
      <c r="RSM9" s="85"/>
      <c r="RSN9" s="85"/>
      <c r="RSO9" s="85"/>
      <c r="RSP9" s="85"/>
      <c r="RSQ9" s="85"/>
      <c r="RSR9" s="85"/>
      <c r="RSS9" s="85"/>
      <c r="RST9" s="85"/>
      <c r="RSU9" s="85"/>
      <c r="RSV9" s="85"/>
      <c r="RSW9" s="85"/>
      <c r="RSX9" s="85"/>
      <c r="RSY9" s="85"/>
      <c r="RSZ9" s="85"/>
      <c r="RTA9" s="85"/>
      <c r="RTB9" s="85"/>
      <c r="RTC9" s="85"/>
      <c r="RTD9" s="85"/>
      <c r="RTE9" s="85"/>
      <c r="RTF9" s="85"/>
      <c r="RTG9" s="85"/>
      <c r="RTH9" s="85"/>
      <c r="RTI9" s="85"/>
      <c r="RTJ9" s="85"/>
      <c r="RTK9" s="85"/>
      <c r="RTL9" s="85"/>
      <c r="RTM9" s="85"/>
      <c r="RTN9" s="85"/>
      <c r="RTO9" s="85"/>
      <c r="RTP9" s="85"/>
      <c r="RTQ9" s="85"/>
      <c r="RTR9" s="85"/>
      <c r="RTS9" s="85"/>
      <c r="RTT9" s="85"/>
      <c r="RTU9" s="85"/>
      <c r="RTV9" s="85"/>
      <c r="RTW9" s="85"/>
      <c r="RTX9" s="85"/>
      <c r="RTY9" s="85"/>
      <c r="RTZ9" s="85"/>
      <c r="RUA9" s="85"/>
      <c r="RUB9" s="85"/>
      <c r="RUC9" s="85"/>
      <c r="RUD9" s="85"/>
      <c r="RUE9" s="85"/>
      <c r="RUF9" s="85"/>
      <c r="RUG9" s="85"/>
      <c r="RUH9" s="85"/>
      <c r="RUI9" s="85"/>
      <c r="RUJ9" s="85"/>
      <c r="RUK9" s="85"/>
      <c r="RUL9" s="85"/>
      <c r="RUM9" s="85"/>
      <c r="RUN9" s="85"/>
      <c r="RUO9" s="85"/>
      <c r="RUP9" s="85"/>
      <c r="RUQ9" s="85"/>
      <c r="RUR9" s="85"/>
      <c r="RUS9" s="85"/>
      <c r="RUT9" s="85"/>
      <c r="RUU9" s="85"/>
      <c r="RUV9" s="85"/>
      <c r="RUW9" s="85"/>
      <c r="RUX9" s="85"/>
      <c r="RUY9" s="85"/>
      <c r="RUZ9" s="85"/>
      <c r="RVA9" s="85"/>
      <c r="RVB9" s="85"/>
      <c r="RVC9" s="85"/>
      <c r="RVD9" s="85"/>
      <c r="RVE9" s="85"/>
      <c r="RVF9" s="85"/>
      <c r="RVG9" s="85"/>
      <c r="RVH9" s="85"/>
      <c r="RVI9" s="85"/>
      <c r="RVJ9" s="85"/>
      <c r="RVK9" s="85"/>
      <c r="RVL9" s="85"/>
      <c r="RVM9" s="85"/>
      <c r="RVN9" s="85"/>
      <c r="RVO9" s="85"/>
      <c r="RVP9" s="85"/>
      <c r="RVQ9" s="85"/>
      <c r="RVR9" s="85"/>
      <c r="RVS9" s="85"/>
      <c r="RVT9" s="85"/>
      <c r="RVU9" s="85"/>
      <c r="RVV9" s="85"/>
      <c r="RVW9" s="85"/>
      <c r="RVX9" s="85"/>
      <c r="RVY9" s="85"/>
      <c r="RVZ9" s="85"/>
      <c r="RWA9" s="85"/>
      <c r="RWB9" s="85"/>
      <c r="RWC9" s="85"/>
      <c r="RWD9" s="85"/>
      <c r="RWE9" s="85"/>
      <c r="RWF9" s="85"/>
      <c r="RWG9" s="85"/>
      <c r="RWH9" s="85"/>
      <c r="RWI9" s="85"/>
      <c r="RWJ9" s="85"/>
      <c r="RWK9" s="85"/>
      <c r="RWL9" s="85"/>
      <c r="RWM9" s="85"/>
      <c r="RWN9" s="85"/>
      <c r="RWO9" s="85"/>
      <c r="RWP9" s="85"/>
      <c r="RWQ9" s="85"/>
      <c r="RWR9" s="85"/>
      <c r="RWS9" s="85"/>
      <c r="RWT9" s="85"/>
      <c r="RWU9" s="85"/>
      <c r="RWV9" s="85"/>
      <c r="RWW9" s="85"/>
      <c r="RWX9" s="85"/>
      <c r="RWY9" s="85"/>
      <c r="RWZ9" s="85"/>
      <c r="RXA9" s="85"/>
      <c r="RXB9" s="85"/>
      <c r="RXC9" s="85"/>
      <c r="RXD9" s="85"/>
      <c r="RXE9" s="85"/>
      <c r="RXF9" s="85"/>
      <c r="RXG9" s="85"/>
      <c r="RXH9" s="85"/>
      <c r="RXI9" s="85"/>
      <c r="RXJ9" s="85"/>
      <c r="RXK9" s="85"/>
      <c r="RXL9" s="85"/>
      <c r="RXM9" s="85"/>
      <c r="RXN9" s="85"/>
      <c r="RXO9" s="85"/>
      <c r="RXP9" s="85"/>
      <c r="RXQ9" s="85"/>
      <c r="RXR9" s="85"/>
      <c r="RXS9" s="85"/>
      <c r="RXT9" s="85"/>
      <c r="RXU9" s="85"/>
      <c r="RXV9" s="85"/>
      <c r="RXW9" s="85"/>
      <c r="RXX9" s="85"/>
      <c r="RXY9" s="85"/>
      <c r="RXZ9" s="85"/>
      <c r="RYA9" s="85"/>
      <c r="RYB9" s="85"/>
      <c r="RYC9" s="85"/>
      <c r="RYD9" s="85"/>
      <c r="RYE9" s="85"/>
      <c r="RYF9" s="85"/>
      <c r="RYG9" s="85"/>
      <c r="RYH9" s="85"/>
      <c r="RYI9" s="85"/>
      <c r="RYJ9" s="85"/>
      <c r="RYK9" s="85"/>
      <c r="RYL9" s="85"/>
      <c r="RYM9" s="85"/>
      <c r="RYN9" s="85"/>
      <c r="RYO9" s="85"/>
      <c r="RYP9" s="85"/>
      <c r="RYQ9" s="85"/>
      <c r="RYR9" s="85"/>
      <c r="RYS9" s="85"/>
      <c r="RYT9" s="85"/>
      <c r="RYU9" s="85"/>
      <c r="RYV9" s="85"/>
      <c r="RYW9" s="85"/>
      <c r="RYX9" s="85"/>
      <c r="RYY9" s="85"/>
      <c r="RYZ9" s="85"/>
      <c r="RZA9" s="85"/>
      <c r="RZB9" s="85"/>
      <c r="RZC9" s="85"/>
      <c r="RZD9" s="85"/>
      <c r="RZE9" s="85"/>
      <c r="RZF9" s="85"/>
      <c r="RZG9" s="85"/>
      <c r="RZH9" s="85"/>
      <c r="RZI9" s="85"/>
      <c r="RZJ9" s="85"/>
      <c r="RZK9" s="85"/>
      <c r="RZL9" s="85"/>
      <c r="RZM9" s="85"/>
      <c r="RZN9" s="85"/>
      <c r="RZO9" s="85"/>
      <c r="RZP9" s="85"/>
      <c r="RZQ9" s="85"/>
      <c r="RZR9" s="85"/>
      <c r="RZS9" s="85"/>
      <c r="RZT9" s="85"/>
      <c r="RZU9" s="85"/>
      <c r="RZV9" s="85"/>
      <c r="RZW9" s="85"/>
      <c r="RZX9" s="85"/>
      <c r="RZY9" s="85"/>
      <c r="RZZ9" s="85"/>
      <c r="SAA9" s="85"/>
      <c r="SAB9" s="85"/>
      <c r="SAC9" s="85"/>
      <c r="SAD9" s="85"/>
      <c r="SAE9" s="85"/>
      <c r="SAF9" s="85"/>
      <c r="SAG9" s="85"/>
      <c r="SAH9" s="85"/>
      <c r="SAI9" s="85"/>
      <c r="SAJ9" s="85"/>
      <c r="SAK9" s="85"/>
      <c r="SAL9" s="85"/>
      <c r="SAM9" s="85"/>
      <c r="SAN9" s="85"/>
      <c r="SAO9" s="85"/>
      <c r="SAP9" s="85"/>
      <c r="SAQ9" s="85"/>
      <c r="SAR9" s="85"/>
      <c r="SAS9" s="85"/>
      <c r="SAT9" s="85"/>
      <c r="SAU9" s="85"/>
      <c r="SAV9" s="85"/>
      <c r="SAW9" s="85"/>
      <c r="SAX9" s="85"/>
      <c r="SAY9" s="85"/>
      <c r="SAZ9" s="85"/>
      <c r="SBA9" s="85"/>
      <c r="SBB9" s="85"/>
      <c r="SBC9" s="85"/>
      <c r="SBD9" s="85"/>
      <c r="SBE9" s="85"/>
      <c r="SBF9" s="85"/>
      <c r="SBG9" s="85"/>
      <c r="SBH9" s="85"/>
      <c r="SBI9" s="85"/>
      <c r="SBJ9" s="85"/>
      <c r="SBK9" s="85"/>
      <c r="SBL9" s="85"/>
      <c r="SBM9" s="85"/>
      <c r="SBN9" s="85"/>
      <c r="SBO9" s="85"/>
      <c r="SBP9" s="85"/>
      <c r="SBQ9" s="85"/>
      <c r="SBR9" s="85"/>
      <c r="SBS9" s="85"/>
      <c r="SBT9" s="85"/>
      <c r="SBU9" s="85"/>
      <c r="SBV9" s="85"/>
      <c r="SBW9" s="85"/>
      <c r="SBX9" s="85"/>
      <c r="SBY9" s="85"/>
      <c r="SBZ9" s="85"/>
      <c r="SCA9" s="85"/>
      <c r="SCB9" s="85"/>
      <c r="SCC9" s="85"/>
      <c r="SCD9" s="85"/>
      <c r="SCE9" s="85"/>
      <c r="SCF9" s="85"/>
      <c r="SCG9" s="85"/>
      <c r="SCH9" s="85"/>
      <c r="SCI9" s="85"/>
      <c r="SCJ9" s="85"/>
      <c r="SCK9" s="85"/>
      <c r="SCL9" s="85"/>
      <c r="SCM9" s="85"/>
      <c r="SCN9" s="85"/>
      <c r="SCO9" s="85"/>
      <c r="SCP9" s="85"/>
      <c r="SCQ9" s="85"/>
      <c r="SCR9" s="85"/>
      <c r="SCS9" s="85"/>
      <c r="SCT9" s="85"/>
      <c r="SCU9" s="85"/>
      <c r="SCV9" s="85"/>
      <c r="SCW9" s="85"/>
      <c r="SCX9" s="85"/>
      <c r="SCY9" s="85"/>
      <c r="SCZ9" s="85"/>
      <c r="SDA9" s="85"/>
      <c r="SDB9" s="85"/>
      <c r="SDC9" s="85"/>
      <c r="SDD9" s="85"/>
      <c r="SDE9" s="85"/>
      <c r="SDF9" s="85"/>
      <c r="SDG9" s="85"/>
      <c r="SDH9" s="85"/>
      <c r="SDI9" s="85"/>
      <c r="SDJ9" s="85"/>
      <c r="SDK9" s="85"/>
      <c r="SDL9" s="85"/>
      <c r="SDM9" s="85"/>
      <c r="SDN9" s="85"/>
      <c r="SDO9" s="85"/>
      <c r="SDP9" s="85"/>
      <c r="SDQ9" s="85"/>
      <c r="SDR9" s="85"/>
      <c r="SDS9" s="85"/>
      <c r="SDT9" s="85"/>
      <c r="SDU9" s="85"/>
      <c r="SDV9" s="85"/>
      <c r="SDW9" s="85"/>
      <c r="SDX9" s="85"/>
      <c r="SDY9" s="85"/>
      <c r="SDZ9" s="85"/>
      <c r="SEA9" s="85"/>
      <c r="SEB9" s="85"/>
      <c r="SEC9" s="85"/>
      <c r="SED9" s="85"/>
      <c r="SEE9" s="85"/>
      <c r="SEF9" s="85"/>
      <c r="SEG9" s="85"/>
      <c r="SEH9" s="85"/>
      <c r="SEI9" s="85"/>
      <c r="SEJ9" s="85"/>
      <c r="SEK9" s="85"/>
      <c r="SEL9" s="85"/>
      <c r="SEM9" s="85"/>
      <c r="SEN9" s="85"/>
      <c r="SEO9" s="85"/>
      <c r="SEP9" s="85"/>
      <c r="SEQ9" s="85"/>
      <c r="SER9" s="85"/>
      <c r="SES9" s="85"/>
      <c r="SET9" s="85"/>
      <c r="SEU9" s="85"/>
      <c r="SEV9" s="85"/>
      <c r="SEW9" s="85"/>
      <c r="SEX9" s="85"/>
      <c r="SEY9" s="85"/>
      <c r="SEZ9" s="85"/>
      <c r="SFA9" s="85"/>
      <c r="SFB9" s="85"/>
      <c r="SFC9" s="85"/>
      <c r="SFD9" s="85"/>
      <c r="SFE9" s="85"/>
      <c r="SFF9" s="85"/>
      <c r="SFG9" s="85"/>
      <c r="SFH9" s="85"/>
      <c r="SFI9" s="85"/>
      <c r="SFJ9" s="85"/>
      <c r="SFK9" s="85"/>
      <c r="SFL9" s="85"/>
      <c r="SFM9" s="85"/>
      <c r="SFN9" s="85"/>
      <c r="SFO9" s="85"/>
      <c r="SFP9" s="85"/>
      <c r="SFQ9" s="85"/>
      <c r="SFR9" s="85"/>
      <c r="SFS9" s="85"/>
      <c r="SFT9" s="85"/>
      <c r="SFU9" s="85"/>
      <c r="SFV9" s="85"/>
      <c r="SFW9" s="85"/>
      <c r="SFX9" s="85"/>
      <c r="SFY9" s="85"/>
      <c r="SFZ9" s="85"/>
      <c r="SGA9" s="85"/>
      <c r="SGB9" s="85"/>
      <c r="SGC9" s="85"/>
      <c r="SGD9" s="85"/>
      <c r="SGE9" s="85"/>
      <c r="SGF9" s="85"/>
      <c r="SGG9" s="85"/>
      <c r="SGH9" s="85"/>
      <c r="SGI9" s="85"/>
      <c r="SGJ9" s="85"/>
      <c r="SGK9" s="85"/>
      <c r="SGL9" s="85"/>
      <c r="SGM9" s="85"/>
      <c r="SGN9" s="85"/>
      <c r="SGO9" s="85"/>
      <c r="SGP9" s="85"/>
      <c r="SGQ9" s="85"/>
      <c r="SGR9" s="85"/>
      <c r="SGS9" s="85"/>
      <c r="SGT9" s="85"/>
      <c r="SGU9" s="85"/>
      <c r="SGV9" s="85"/>
      <c r="SGW9" s="85"/>
      <c r="SGX9" s="85"/>
      <c r="SGY9" s="85"/>
      <c r="SGZ9" s="85"/>
      <c r="SHA9" s="85"/>
      <c r="SHB9" s="85"/>
      <c r="SHC9" s="85"/>
      <c r="SHD9" s="85"/>
      <c r="SHE9" s="85"/>
      <c r="SHF9" s="85"/>
      <c r="SHG9" s="85"/>
      <c r="SHH9" s="85"/>
      <c r="SHI9" s="85"/>
      <c r="SHJ9" s="85"/>
      <c r="SHK9" s="85"/>
      <c r="SHL9" s="85"/>
      <c r="SHM9" s="85"/>
      <c r="SHN9" s="85"/>
      <c r="SHO9" s="85"/>
      <c r="SHP9" s="85"/>
      <c r="SHQ9" s="85"/>
      <c r="SHR9" s="85"/>
      <c r="SHS9" s="85"/>
      <c r="SHT9" s="85"/>
      <c r="SHU9" s="85"/>
      <c r="SHV9" s="85"/>
      <c r="SHW9" s="85"/>
      <c r="SHX9" s="85"/>
      <c r="SHY9" s="85"/>
      <c r="SHZ9" s="85"/>
      <c r="SIA9" s="85"/>
      <c r="SIB9" s="85"/>
      <c r="SIC9" s="85"/>
      <c r="SID9" s="85"/>
      <c r="SIE9" s="85"/>
      <c r="SIF9" s="85"/>
      <c r="SIG9" s="85"/>
      <c r="SIH9" s="85"/>
      <c r="SII9" s="85"/>
      <c r="SIJ9" s="85"/>
      <c r="SIK9" s="85"/>
      <c r="SIL9" s="85"/>
      <c r="SIM9" s="85"/>
      <c r="SIN9" s="85"/>
      <c r="SIO9" s="85"/>
      <c r="SIP9" s="85"/>
      <c r="SIQ9" s="85"/>
      <c r="SIR9" s="85"/>
      <c r="SIS9" s="85"/>
      <c r="SIT9" s="85"/>
      <c r="SIU9" s="85"/>
      <c r="SIV9" s="85"/>
      <c r="SIW9" s="85"/>
      <c r="SIX9" s="85"/>
      <c r="SIY9" s="85"/>
      <c r="SIZ9" s="85"/>
      <c r="SJA9" s="85"/>
      <c r="SJB9" s="85"/>
      <c r="SJC9" s="85"/>
      <c r="SJD9" s="85"/>
      <c r="SJE9" s="85"/>
      <c r="SJF9" s="85"/>
      <c r="SJG9" s="85"/>
      <c r="SJH9" s="85"/>
      <c r="SJI9" s="85"/>
      <c r="SJJ9" s="85"/>
      <c r="SJK9" s="85"/>
      <c r="SJL9" s="85"/>
      <c r="SJM9" s="85"/>
      <c r="SJN9" s="85"/>
      <c r="SJO9" s="85"/>
      <c r="SJP9" s="85"/>
      <c r="SJQ9" s="85"/>
      <c r="SJR9" s="85"/>
      <c r="SJS9" s="85"/>
      <c r="SJT9" s="85"/>
      <c r="SJU9" s="85"/>
      <c r="SJV9" s="85"/>
      <c r="SJW9" s="85"/>
      <c r="SJX9" s="85"/>
      <c r="SJY9" s="85"/>
      <c r="SJZ9" s="85"/>
      <c r="SKA9" s="85"/>
      <c r="SKB9" s="85"/>
      <c r="SKC9" s="85"/>
      <c r="SKD9" s="85"/>
      <c r="SKE9" s="85"/>
      <c r="SKF9" s="85"/>
      <c r="SKG9" s="85"/>
      <c r="SKH9" s="85"/>
      <c r="SKI9" s="85"/>
      <c r="SKJ9" s="85"/>
      <c r="SKK9" s="85"/>
      <c r="SKL9" s="85"/>
      <c r="SKM9" s="85"/>
      <c r="SKN9" s="85"/>
      <c r="SKO9" s="85"/>
      <c r="SKP9" s="85"/>
      <c r="SKQ9" s="85"/>
      <c r="SKR9" s="85"/>
      <c r="SKS9" s="85"/>
      <c r="SKT9" s="85"/>
      <c r="SKU9" s="85"/>
      <c r="SKV9" s="85"/>
      <c r="SKW9" s="85"/>
      <c r="SKX9" s="85"/>
      <c r="SKY9" s="85"/>
      <c r="SKZ9" s="85"/>
      <c r="SLA9" s="85"/>
      <c r="SLB9" s="85"/>
      <c r="SLC9" s="85"/>
      <c r="SLD9" s="85"/>
      <c r="SLE9" s="85"/>
      <c r="SLF9" s="85"/>
      <c r="SLG9" s="85"/>
      <c r="SLH9" s="85"/>
      <c r="SLI9" s="85"/>
      <c r="SLJ9" s="85"/>
      <c r="SLK9" s="85"/>
      <c r="SLL9" s="85"/>
      <c r="SLM9" s="85"/>
      <c r="SLN9" s="85"/>
      <c r="SLO9" s="85"/>
      <c r="SLP9" s="85"/>
      <c r="SLQ9" s="85"/>
      <c r="SLR9" s="85"/>
      <c r="SLS9" s="85"/>
      <c r="SLT9" s="85"/>
      <c r="SLU9" s="85"/>
      <c r="SLV9" s="85"/>
      <c r="SLW9" s="85"/>
      <c r="SLX9" s="85"/>
      <c r="SLY9" s="85"/>
      <c r="SLZ9" s="85"/>
      <c r="SMA9" s="85"/>
      <c r="SMB9" s="85"/>
      <c r="SMC9" s="85"/>
      <c r="SMD9" s="85"/>
      <c r="SME9" s="85"/>
      <c r="SMF9" s="85"/>
      <c r="SMG9" s="85"/>
      <c r="SMH9" s="85"/>
      <c r="SMI9" s="85"/>
      <c r="SMJ9" s="85"/>
      <c r="SMK9" s="85"/>
      <c r="SML9" s="85"/>
      <c r="SMM9" s="85"/>
      <c r="SMN9" s="85"/>
      <c r="SMO9" s="85"/>
      <c r="SMP9" s="85"/>
      <c r="SMQ9" s="85"/>
      <c r="SMR9" s="85"/>
      <c r="SMS9" s="85"/>
      <c r="SMT9" s="85"/>
      <c r="SMU9" s="85"/>
      <c r="SMV9" s="85"/>
      <c r="SMW9" s="85"/>
      <c r="SMX9" s="85"/>
      <c r="SMY9" s="85"/>
      <c r="SMZ9" s="85"/>
      <c r="SNA9" s="85"/>
      <c r="SNB9" s="85"/>
      <c r="SNC9" s="85"/>
      <c r="SND9" s="85"/>
      <c r="SNE9" s="85"/>
      <c r="SNF9" s="85"/>
      <c r="SNG9" s="85"/>
      <c r="SNH9" s="85"/>
      <c r="SNI9" s="85"/>
      <c r="SNJ9" s="85"/>
      <c r="SNK9" s="85"/>
      <c r="SNL9" s="85"/>
      <c r="SNM9" s="85"/>
      <c r="SNN9" s="85"/>
      <c r="SNO9" s="85"/>
      <c r="SNP9" s="85"/>
      <c r="SNQ9" s="85"/>
      <c r="SNR9" s="85"/>
      <c r="SNS9" s="85"/>
      <c r="SNT9" s="85"/>
      <c r="SNU9" s="85"/>
      <c r="SNV9" s="85"/>
      <c r="SNW9" s="85"/>
      <c r="SNX9" s="85"/>
      <c r="SNY9" s="85"/>
      <c r="SNZ9" s="85"/>
      <c r="SOA9" s="85"/>
      <c r="SOB9" s="85"/>
      <c r="SOC9" s="85"/>
      <c r="SOD9" s="85"/>
      <c r="SOE9" s="85"/>
      <c r="SOF9" s="85"/>
      <c r="SOG9" s="85"/>
      <c r="SOH9" s="85"/>
      <c r="SOI9" s="85"/>
      <c r="SOJ9" s="85"/>
      <c r="SOK9" s="85"/>
      <c r="SOL9" s="85"/>
      <c r="SOM9" s="85"/>
      <c r="SON9" s="85"/>
      <c r="SOO9" s="85"/>
      <c r="SOP9" s="85"/>
      <c r="SOQ9" s="85"/>
      <c r="SOR9" s="85"/>
      <c r="SOS9" s="85"/>
      <c r="SOT9" s="85"/>
      <c r="SOU9" s="85"/>
      <c r="SOV9" s="85"/>
      <c r="SOW9" s="85"/>
      <c r="SOX9" s="85"/>
      <c r="SOY9" s="85"/>
      <c r="SOZ9" s="85"/>
      <c r="SPA9" s="85"/>
      <c r="SPB9" s="85"/>
      <c r="SPC9" s="85"/>
      <c r="SPD9" s="85"/>
      <c r="SPE9" s="85"/>
      <c r="SPF9" s="85"/>
      <c r="SPG9" s="85"/>
      <c r="SPH9" s="85"/>
      <c r="SPI9" s="85"/>
      <c r="SPJ9" s="85"/>
      <c r="SPK9" s="85"/>
      <c r="SPL9" s="85"/>
      <c r="SPM9" s="85"/>
      <c r="SPN9" s="85"/>
      <c r="SPO9" s="85"/>
      <c r="SPP9" s="85"/>
      <c r="SPQ9" s="85"/>
      <c r="SPR9" s="85"/>
      <c r="SPS9" s="85"/>
      <c r="SPT9" s="85"/>
      <c r="SPU9" s="85"/>
      <c r="SPV9" s="85"/>
      <c r="SPW9" s="85"/>
      <c r="SPX9" s="85"/>
      <c r="SPY9" s="85"/>
      <c r="SPZ9" s="85"/>
      <c r="SQA9" s="85"/>
      <c r="SQB9" s="85"/>
      <c r="SQC9" s="85"/>
      <c r="SQD9" s="85"/>
      <c r="SQE9" s="85"/>
      <c r="SQF9" s="85"/>
      <c r="SQG9" s="85"/>
      <c r="SQH9" s="85"/>
      <c r="SQI9" s="85"/>
      <c r="SQJ9" s="85"/>
      <c r="SQK9" s="85"/>
      <c r="SQL9" s="85"/>
      <c r="SQM9" s="85"/>
      <c r="SQN9" s="85"/>
      <c r="SQO9" s="85"/>
      <c r="SQP9" s="85"/>
      <c r="SQQ9" s="85"/>
      <c r="SQR9" s="85"/>
      <c r="SQS9" s="85"/>
      <c r="SQT9" s="85"/>
      <c r="SQU9" s="85"/>
      <c r="SQV9" s="85"/>
      <c r="SQW9" s="85"/>
      <c r="SQX9" s="85"/>
      <c r="SQY9" s="85"/>
      <c r="SQZ9" s="85"/>
      <c r="SRA9" s="85"/>
      <c r="SRB9" s="85"/>
      <c r="SRC9" s="85"/>
      <c r="SRD9" s="85"/>
      <c r="SRE9" s="85"/>
      <c r="SRF9" s="85"/>
      <c r="SRG9" s="85"/>
      <c r="SRH9" s="85"/>
      <c r="SRI9" s="85"/>
      <c r="SRJ9" s="85"/>
      <c r="SRK9" s="85"/>
      <c r="SRL9" s="85"/>
      <c r="SRM9" s="85"/>
      <c r="SRN9" s="85"/>
      <c r="SRO9" s="85"/>
      <c r="SRP9" s="85"/>
      <c r="SRQ9" s="85"/>
      <c r="SRR9" s="85"/>
      <c r="SRS9" s="85"/>
      <c r="SRT9" s="85"/>
      <c r="SRU9" s="85"/>
      <c r="SRV9" s="85"/>
      <c r="SRW9" s="85"/>
      <c r="SRX9" s="85"/>
      <c r="SRY9" s="85"/>
      <c r="SRZ9" s="85"/>
      <c r="SSA9" s="85"/>
      <c r="SSB9" s="85"/>
      <c r="SSC9" s="85"/>
      <c r="SSD9" s="85"/>
      <c r="SSE9" s="85"/>
      <c r="SSF9" s="85"/>
      <c r="SSG9" s="85"/>
      <c r="SSH9" s="85"/>
      <c r="SSI9" s="85"/>
      <c r="SSJ9" s="85"/>
      <c r="SSK9" s="85"/>
      <c r="SSL9" s="85"/>
      <c r="SSM9" s="85"/>
      <c r="SSN9" s="85"/>
      <c r="SSO9" s="85"/>
      <c r="SSP9" s="85"/>
      <c r="SSQ9" s="85"/>
      <c r="SSR9" s="85"/>
      <c r="SSS9" s="85"/>
      <c r="SST9" s="85"/>
      <c r="SSU9" s="85"/>
      <c r="SSV9" s="85"/>
      <c r="SSW9" s="85"/>
      <c r="SSX9" s="85"/>
      <c r="SSY9" s="85"/>
      <c r="SSZ9" s="85"/>
      <c r="STA9" s="85"/>
      <c r="STB9" s="85"/>
      <c r="STC9" s="85"/>
      <c r="STD9" s="85"/>
      <c r="STE9" s="85"/>
      <c r="STF9" s="85"/>
      <c r="STG9" s="85"/>
      <c r="STH9" s="85"/>
      <c r="STI9" s="85"/>
      <c r="STJ9" s="85"/>
      <c r="STK9" s="85"/>
      <c r="STL9" s="85"/>
      <c r="STM9" s="85"/>
      <c r="STN9" s="85"/>
      <c r="STO9" s="85"/>
      <c r="STP9" s="85"/>
      <c r="STQ9" s="85"/>
      <c r="STR9" s="85"/>
      <c r="STS9" s="85"/>
      <c r="STT9" s="85"/>
      <c r="STU9" s="85"/>
      <c r="STV9" s="85"/>
      <c r="STW9" s="85"/>
      <c r="STX9" s="85"/>
      <c r="STY9" s="85"/>
      <c r="STZ9" s="85"/>
      <c r="SUA9" s="85"/>
      <c r="SUB9" s="85"/>
      <c r="SUC9" s="85"/>
      <c r="SUD9" s="85"/>
      <c r="SUE9" s="85"/>
      <c r="SUF9" s="85"/>
      <c r="SUG9" s="85"/>
      <c r="SUH9" s="85"/>
      <c r="SUI9" s="85"/>
      <c r="SUJ9" s="85"/>
      <c r="SUK9" s="85"/>
      <c r="SUL9" s="85"/>
      <c r="SUM9" s="85"/>
      <c r="SUN9" s="85"/>
      <c r="SUO9" s="85"/>
      <c r="SUP9" s="85"/>
      <c r="SUQ9" s="85"/>
      <c r="SUR9" s="85"/>
      <c r="SUS9" s="85"/>
      <c r="SUT9" s="85"/>
      <c r="SUU9" s="85"/>
      <c r="SUV9" s="85"/>
      <c r="SUW9" s="85"/>
      <c r="SUX9" s="85"/>
      <c r="SUY9" s="85"/>
      <c r="SUZ9" s="85"/>
      <c r="SVA9" s="85"/>
      <c r="SVB9" s="85"/>
      <c r="SVC9" s="85"/>
      <c r="SVD9" s="85"/>
      <c r="SVE9" s="85"/>
      <c r="SVF9" s="85"/>
      <c r="SVG9" s="85"/>
      <c r="SVH9" s="85"/>
      <c r="SVI9" s="85"/>
      <c r="SVJ9" s="85"/>
      <c r="SVK9" s="85"/>
      <c r="SVL9" s="85"/>
      <c r="SVM9" s="85"/>
      <c r="SVN9" s="85"/>
      <c r="SVO9" s="85"/>
      <c r="SVP9" s="85"/>
      <c r="SVQ9" s="85"/>
      <c r="SVR9" s="85"/>
      <c r="SVS9" s="85"/>
      <c r="SVT9" s="85"/>
      <c r="SVU9" s="85"/>
      <c r="SVV9" s="85"/>
      <c r="SVW9" s="85"/>
      <c r="SVX9" s="85"/>
      <c r="SVY9" s="85"/>
      <c r="SVZ9" s="85"/>
      <c r="SWA9" s="85"/>
      <c r="SWB9" s="85"/>
      <c r="SWC9" s="85"/>
      <c r="SWD9" s="85"/>
      <c r="SWE9" s="85"/>
      <c r="SWF9" s="85"/>
      <c r="SWG9" s="85"/>
      <c r="SWH9" s="85"/>
      <c r="SWI9" s="85"/>
      <c r="SWJ9" s="85"/>
      <c r="SWK9" s="85"/>
      <c r="SWL9" s="85"/>
      <c r="SWM9" s="85"/>
      <c r="SWN9" s="85"/>
      <c r="SWO9" s="85"/>
      <c r="SWP9" s="85"/>
      <c r="SWQ9" s="85"/>
      <c r="SWR9" s="85"/>
      <c r="SWS9" s="85"/>
      <c r="SWT9" s="85"/>
      <c r="SWU9" s="85"/>
      <c r="SWV9" s="85"/>
      <c r="SWW9" s="85"/>
      <c r="SWX9" s="85"/>
      <c r="SWY9" s="85"/>
      <c r="SWZ9" s="85"/>
      <c r="SXA9" s="85"/>
      <c r="SXB9" s="85"/>
      <c r="SXC9" s="85"/>
      <c r="SXD9" s="85"/>
      <c r="SXE9" s="85"/>
      <c r="SXF9" s="85"/>
      <c r="SXG9" s="85"/>
      <c r="SXH9" s="85"/>
      <c r="SXI9" s="85"/>
      <c r="SXJ9" s="85"/>
      <c r="SXK9" s="85"/>
      <c r="SXL9" s="85"/>
      <c r="SXM9" s="85"/>
      <c r="SXN9" s="85"/>
      <c r="SXO9" s="85"/>
      <c r="SXP9" s="85"/>
      <c r="SXQ9" s="85"/>
      <c r="SXR9" s="85"/>
      <c r="SXS9" s="85"/>
      <c r="SXT9" s="85"/>
      <c r="SXU9" s="85"/>
      <c r="SXV9" s="85"/>
      <c r="SXW9" s="85"/>
      <c r="SXX9" s="85"/>
      <c r="SXY9" s="85"/>
      <c r="SXZ9" s="85"/>
      <c r="SYA9" s="85"/>
      <c r="SYB9" s="85"/>
      <c r="SYC9" s="85"/>
      <c r="SYD9" s="85"/>
      <c r="SYE9" s="85"/>
      <c r="SYF9" s="85"/>
      <c r="SYG9" s="85"/>
      <c r="SYH9" s="85"/>
      <c r="SYI9" s="85"/>
      <c r="SYJ9" s="85"/>
      <c r="SYK9" s="85"/>
      <c r="SYL9" s="85"/>
      <c r="SYM9" s="85"/>
      <c r="SYN9" s="85"/>
      <c r="SYO9" s="85"/>
      <c r="SYP9" s="85"/>
      <c r="SYQ9" s="85"/>
      <c r="SYR9" s="85"/>
      <c r="SYS9" s="85"/>
      <c r="SYT9" s="85"/>
      <c r="SYU9" s="85"/>
      <c r="SYV9" s="85"/>
      <c r="SYW9" s="85"/>
      <c r="SYX9" s="85"/>
      <c r="SYY9" s="85"/>
      <c r="SYZ9" s="85"/>
      <c r="SZA9" s="85"/>
      <c r="SZB9" s="85"/>
      <c r="SZC9" s="85"/>
      <c r="SZD9" s="85"/>
      <c r="SZE9" s="85"/>
      <c r="SZF9" s="85"/>
      <c r="SZG9" s="85"/>
      <c r="SZH9" s="85"/>
      <c r="SZI9" s="85"/>
      <c r="SZJ9" s="85"/>
      <c r="SZK9" s="85"/>
      <c r="SZL9" s="85"/>
      <c r="SZM9" s="85"/>
      <c r="SZN9" s="85"/>
      <c r="SZO9" s="85"/>
      <c r="SZP9" s="85"/>
      <c r="SZQ9" s="85"/>
      <c r="SZR9" s="85"/>
      <c r="SZS9" s="85"/>
      <c r="SZT9" s="85"/>
      <c r="SZU9" s="85"/>
      <c r="SZV9" s="85"/>
      <c r="SZW9" s="85"/>
      <c r="SZX9" s="85"/>
      <c r="SZY9" s="85"/>
      <c r="SZZ9" s="85"/>
      <c r="TAA9" s="85"/>
      <c r="TAB9" s="85"/>
      <c r="TAC9" s="85"/>
      <c r="TAD9" s="85"/>
      <c r="TAE9" s="85"/>
      <c r="TAF9" s="85"/>
      <c r="TAG9" s="85"/>
      <c r="TAH9" s="85"/>
      <c r="TAI9" s="85"/>
      <c r="TAJ9" s="85"/>
      <c r="TAK9" s="85"/>
      <c r="TAL9" s="85"/>
      <c r="TAM9" s="85"/>
      <c r="TAN9" s="85"/>
      <c r="TAO9" s="85"/>
      <c r="TAP9" s="85"/>
      <c r="TAQ9" s="85"/>
      <c r="TAR9" s="85"/>
      <c r="TAS9" s="85"/>
      <c r="TAT9" s="85"/>
      <c r="TAU9" s="85"/>
      <c r="TAV9" s="85"/>
      <c r="TAW9" s="85"/>
      <c r="TAX9" s="85"/>
      <c r="TAY9" s="85"/>
      <c r="TAZ9" s="85"/>
      <c r="TBA9" s="85"/>
      <c r="TBB9" s="85"/>
      <c r="TBC9" s="85"/>
      <c r="TBD9" s="85"/>
      <c r="TBE9" s="85"/>
      <c r="TBF9" s="85"/>
      <c r="TBG9" s="85"/>
      <c r="TBH9" s="85"/>
      <c r="TBI9" s="85"/>
      <c r="TBJ9" s="85"/>
      <c r="TBK9" s="85"/>
      <c r="TBL9" s="85"/>
      <c r="TBM9" s="85"/>
      <c r="TBN9" s="85"/>
      <c r="TBO9" s="85"/>
      <c r="TBP9" s="85"/>
      <c r="TBQ9" s="85"/>
      <c r="TBR9" s="85"/>
      <c r="TBS9" s="85"/>
      <c r="TBT9" s="85"/>
      <c r="TBU9" s="85"/>
      <c r="TBV9" s="85"/>
      <c r="TBW9" s="85"/>
      <c r="TBX9" s="85"/>
      <c r="TBY9" s="85"/>
      <c r="TBZ9" s="85"/>
      <c r="TCA9" s="85"/>
      <c r="TCB9" s="85"/>
      <c r="TCC9" s="85"/>
      <c r="TCD9" s="85"/>
      <c r="TCE9" s="85"/>
      <c r="TCF9" s="85"/>
      <c r="TCG9" s="85"/>
      <c r="TCH9" s="85"/>
      <c r="TCI9" s="85"/>
      <c r="TCJ9" s="85"/>
      <c r="TCK9" s="85"/>
      <c r="TCL9" s="85"/>
      <c r="TCM9" s="85"/>
      <c r="TCN9" s="85"/>
      <c r="TCO9" s="85"/>
      <c r="TCP9" s="85"/>
      <c r="TCQ9" s="85"/>
      <c r="TCR9" s="85"/>
      <c r="TCS9" s="85"/>
      <c r="TCT9" s="85"/>
      <c r="TCU9" s="85"/>
      <c r="TCV9" s="85"/>
      <c r="TCW9" s="85"/>
      <c r="TCX9" s="85"/>
      <c r="TCY9" s="85"/>
      <c r="TCZ9" s="85"/>
      <c r="TDA9" s="85"/>
      <c r="TDB9" s="85"/>
      <c r="TDC9" s="85"/>
      <c r="TDD9" s="85"/>
      <c r="TDE9" s="85"/>
      <c r="TDF9" s="85"/>
      <c r="TDG9" s="85"/>
      <c r="TDH9" s="85"/>
      <c r="TDI9" s="85"/>
      <c r="TDJ9" s="85"/>
      <c r="TDK9" s="85"/>
      <c r="TDL9" s="85"/>
      <c r="TDM9" s="85"/>
      <c r="TDN9" s="85"/>
      <c r="TDO9" s="85"/>
      <c r="TDP9" s="85"/>
      <c r="TDQ9" s="85"/>
      <c r="TDR9" s="85"/>
      <c r="TDS9" s="85"/>
      <c r="TDT9" s="85"/>
      <c r="TDU9" s="85"/>
      <c r="TDV9" s="85"/>
      <c r="TDW9" s="85"/>
      <c r="TDX9" s="85"/>
      <c r="TDY9" s="85"/>
      <c r="TDZ9" s="85"/>
      <c r="TEA9" s="85"/>
      <c r="TEB9" s="85"/>
      <c r="TEC9" s="85"/>
      <c r="TED9" s="85"/>
      <c r="TEE9" s="85"/>
      <c r="TEF9" s="85"/>
      <c r="TEG9" s="85"/>
      <c r="TEH9" s="85"/>
      <c r="TEI9" s="85"/>
      <c r="TEJ9" s="85"/>
      <c r="TEK9" s="85"/>
      <c r="TEL9" s="85"/>
      <c r="TEM9" s="85"/>
      <c r="TEN9" s="85"/>
      <c r="TEO9" s="85"/>
      <c r="TEP9" s="85"/>
      <c r="TEQ9" s="85"/>
      <c r="TER9" s="85"/>
      <c r="TES9" s="85"/>
      <c r="TET9" s="85"/>
      <c r="TEU9" s="85"/>
      <c r="TEV9" s="85"/>
      <c r="TEW9" s="85"/>
      <c r="TEX9" s="85"/>
      <c r="TEY9" s="85"/>
      <c r="TEZ9" s="85"/>
      <c r="TFA9" s="85"/>
      <c r="TFB9" s="85"/>
      <c r="TFC9" s="85"/>
      <c r="TFD9" s="85"/>
      <c r="TFE9" s="85"/>
      <c r="TFF9" s="85"/>
      <c r="TFG9" s="85"/>
      <c r="TFH9" s="85"/>
      <c r="TFI9" s="85"/>
      <c r="TFJ9" s="85"/>
      <c r="TFK9" s="85"/>
      <c r="TFL9" s="85"/>
      <c r="TFM9" s="85"/>
      <c r="TFN9" s="85"/>
      <c r="TFO9" s="85"/>
      <c r="TFP9" s="85"/>
      <c r="TFQ9" s="85"/>
      <c r="TFR9" s="85"/>
      <c r="TFS9" s="85"/>
      <c r="TFT9" s="85"/>
      <c r="TFU9" s="85"/>
      <c r="TFV9" s="85"/>
      <c r="TFW9" s="85"/>
      <c r="TFX9" s="85"/>
      <c r="TFY9" s="85"/>
      <c r="TFZ9" s="85"/>
      <c r="TGA9" s="85"/>
      <c r="TGB9" s="85"/>
      <c r="TGC9" s="85"/>
      <c r="TGD9" s="85"/>
      <c r="TGE9" s="85"/>
      <c r="TGF9" s="85"/>
      <c r="TGG9" s="85"/>
      <c r="TGH9" s="85"/>
      <c r="TGI9" s="85"/>
      <c r="TGJ9" s="85"/>
      <c r="TGK9" s="85"/>
      <c r="TGL9" s="85"/>
      <c r="TGM9" s="85"/>
      <c r="TGN9" s="85"/>
      <c r="TGO9" s="85"/>
      <c r="TGP9" s="85"/>
      <c r="TGQ9" s="85"/>
      <c r="TGR9" s="85"/>
      <c r="TGS9" s="85"/>
      <c r="TGT9" s="85"/>
      <c r="TGU9" s="85"/>
      <c r="TGV9" s="85"/>
      <c r="TGW9" s="85"/>
      <c r="TGX9" s="85"/>
      <c r="TGY9" s="85"/>
      <c r="TGZ9" s="85"/>
      <c r="THA9" s="85"/>
      <c r="THB9" s="85"/>
      <c r="THC9" s="85"/>
      <c r="THD9" s="85"/>
      <c r="THE9" s="85"/>
      <c r="THF9" s="85"/>
      <c r="THG9" s="85"/>
      <c r="THH9" s="85"/>
      <c r="THI9" s="85"/>
      <c r="THJ9" s="85"/>
      <c r="THK9" s="85"/>
      <c r="THL9" s="85"/>
      <c r="THM9" s="85"/>
      <c r="THN9" s="85"/>
      <c r="THO9" s="85"/>
      <c r="THP9" s="85"/>
      <c r="THQ9" s="85"/>
      <c r="THR9" s="85"/>
      <c r="THS9" s="85"/>
      <c r="THT9" s="85"/>
      <c r="THU9" s="85"/>
      <c r="THV9" s="85"/>
      <c r="THW9" s="85"/>
      <c r="THX9" s="85"/>
      <c r="THY9" s="85"/>
      <c r="THZ9" s="85"/>
      <c r="TIA9" s="85"/>
      <c r="TIB9" s="85"/>
      <c r="TIC9" s="85"/>
      <c r="TID9" s="85"/>
      <c r="TIE9" s="85"/>
      <c r="TIF9" s="85"/>
      <c r="TIG9" s="85"/>
      <c r="TIH9" s="85"/>
      <c r="TII9" s="85"/>
      <c r="TIJ9" s="85"/>
      <c r="TIK9" s="85"/>
      <c r="TIL9" s="85"/>
      <c r="TIM9" s="85"/>
      <c r="TIN9" s="85"/>
      <c r="TIO9" s="85"/>
      <c r="TIP9" s="85"/>
      <c r="TIQ9" s="85"/>
      <c r="TIR9" s="85"/>
      <c r="TIS9" s="85"/>
      <c r="TIT9" s="85"/>
      <c r="TIU9" s="85"/>
      <c r="TIV9" s="85"/>
      <c r="TIW9" s="85"/>
      <c r="TIX9" s="85"/>
      <c r="TIY9" s="85"/>
      <c r="TIZ9" s="85"/>
      <c r="TJA9" s="85"/>
      <c r="TJB9" s="85"/>
      <c r="TJC9" s="85"/>
      <c r="TJD9" s="85"/>
      <c r="TJE9" s="85"/>
      <c r="TJF9" s="85"/>
      <c r="TJG9" s="85"/>
      <c r="TJH9" s="85"/>
      <c r="TJI9" s="85"/>
      <c r="TJJ9" s="85"/>
      <c r="TJK9" s="85"/>
      <c r="TJL9" s="85"/>
      <c r="TJM9" s="85"/>
      <c r="TJN9" s="85"/>
      <c r="TJO9" s="85"/>
      <c r="TJP9" s="85"/>
      <c r="TJQ9" s="85"/>
      <c r="TJR9" s="85"/>
      <c r="TJS9" s="85"/>
      <c r="TJT9" s="85"/>
      <c r="TJU9" s="85"/>
      <c r="TJV9" s="85"/>
      <c r="TJW9" s="85"/>
      <c r="TJX9" s="85"/>
      <c r="TJY9" s="85"/>
      <c r="TJZ9" s="85"/>
      <c r="TKA9" s="85"/>
      <c r="TKB9" s="85"/>
      <c r="TKC9" s="85"/>
      <c r="TKD9" s="85"/>
      <c r="TKE9" s="85"/>
      <c r="TKF9" s="85"/>
      <c r="TKG9" s="85"/>
      <c r="TKH9" s="85"/>
      <c r="TKI9" s="85"/>
      <c r="TKJ9" s="85"/>
      <c r="TKK9" s="85"/>
      <c r="TKL9" s="85"/>
      <c r="TKM9" s="85"/>
      <c r="TKN9" s="85"/>
      <c r="TKO9" s="85"/>
      <c r="TKP9" s="85"/>
      <c r="TKQ9" s="85"/>
      <c r="TKR9" s="85"/>
      <c r="TKS9" s="85"/>
      <c r="TKT9" s="85"/>
      <c r="TKU9" s="85"/>
      <c r="TKV9" s="85"/>
      <c r="TKW9" s="85"/>
      <c r="TKX9" s="85"/>
      <c r="TKY9" s="85"/>
      <c r="TKZ9" s="85"/>
      <c r="TLA9" s="85"/>
      <c r="TLB9" s="85"/>
      <c r="TLC9" s="85"/>
      <c r="TLD9" s="85"/>
      <c r="TLE9" s="85"/>
      <c r="TLF9" s="85"/>
      <c r="TLG9" s="85"/>
      <c r="TLH9" s="85"/>
      <c r="TLI9" s="85"/>
      <c r="TLJ9" s="85"/>
      <c r="TLK9" s="85"/>
      <c r="TLL9" s="85"/>
      <c r="TLM9" s="85"/>
      <c r="TLN9" s="85"/>
      <c r="TLO9" s="85"/>
      <c r="TLP9" s="85"/>
      <c r="TLQ9" s="85"/>
      <c r="TLR9" s="85"/>
      <c r="TLS9" s="85"/>
      <c r="TLT9" s="85"/>
      <c r="TLU9" s="85"/>
      <c r="TLV9" s="85"/>
      <c r="TLW9" s="85"/>
      <c r="TLX9" s="85"/>
      <c r="TLY9" s="85"/>
      <c r="TLZ9" s="85"/>
      <c r="TMA9" s="85"/>
      <c r="TMB9" s="85"/>
      <c r="TMC9" s="85"/>
      <c r="TMD9" s="85"/>
      <c r="TME9" s="85"/>
      <c r="TMF9" s="85"/>
      <c r="TMG9" s="85"/>
      <c r="TMH9" s="85"/>
      <c r="TMI9" s="85"/>
      <c r="TMJ9" s="85"/>
      <c r="TMK9" s="85"/>
      <c r="TML9" s="85"/>
      <c r="TMM9" s="85"/>
      <c r="TMN9" s="85"/>
      <c r="TMO9" s="85"/>
      <c r="TMP9" s="85"/>
      <c r="TMQ9" s="85"/>
      <c r="TMR9" s="85"/>
      <c r="TMS9" s="85"/>
      <c r="TMT9" s="85"/>
      <c r="TMU9" s="85"/>
      <c r="TMV9" s="85"/>
      <c r="TMW9" s="85"/>
      <c r="TMX9" s="85"/>
      <c r="TMY9" s="85"/>
      <c r="TMZ9" s="85"/>
      <c r="TNA9" s="85"/>
      <c r="TNB9" s="85"/>
      <c r="TNC9" s="85"/>
      <c r="TND9" s="85"/>
      <c r="TNE9" s="85"/>
      <c r="TNF9" s="85"/>
      <c r="TNG9" s="85"/>
      <c r="TNH9" s="85"/>
      <c r="TNI9" s="85"/>
      <c r="TNJ9" s="85"/>
      <c r="TNK9" s="85"/>
      <c r="TNL9" s="85"/>
      <c r="TNM9" s="85"/>
      <c r="TNN9" s="85"/>
      <c r="TNO9" s="85"/>
      <c r="TNP9" s="85"/>
      <c r="TNQ9" s="85"/>
      <c r="TNR9" s="85"/>
      <c r="TNS9" s="85"/>
      <c r="TNT9" s="85"/>
      <c r="TNU9" s="85"/>
      <c r="TNV9" s="85"/>
      <c r="TNW9" s="85"/>
      <c r="TNX9" s="85"/>
      <c r="TNY9" s="85"/>
      <c r="TNZ9" s="85"/>
      <c r="TOA9" s="85"/>
      <c r="TOB9" s="85"/>
      <c r="TOC9" s="85"/>
      <c r="TOD9" s="85"/>
      <c r="TOE9" s="85"/>
      <c r="TOF9" s="85"/>
      <c r="TOG9" s="85"/>
      <c r="TOH9" s="85"/>
      <c r="TOI9" s="85"/>
      <c r="TOJ9" s="85"/>
      <c r="TOK9" s="85"/>
      <c r="TOL9" s="85"/>
      <c r="TOM9" s="85"/>
      <c r="TON9" s="85"/>
      <c r="TOO9" s="85"/>
      <c r="TOP9" s="85"/>
      <c r="TOQ9" s="85"/>
      <c r="TOR9" s="85"/>
      <c r="TOS9" s="85"/>
      <c r="TOT9" s="85"/>
      <c r="TOU9" s="85"/>
      <c r="TOV9" s="85"/>
      <c r="TOW9" s="85"/>
      <c r="TOX9" s="85"/>
      <c r="TOY9" s="85"/>
      <c r="TOZ9" s="85"/>
      <c r="TPA9" s="85"/>
      <c r="TPB9" s="85"/>
      <c r="TPC9" s="85"/>
      <c r="TPD9" s="85"/>
      <c r="TPE9" s="85"/>
      <c r="TPF9" s="85"/>
      <c r="TPG9" s="85"/>
      <c r="TPH9" s="85"/>
      <c r="TPI9" s="85"/>
      <c r="TPJ9" s="85"/>
      <c r="TPK9" s="85"/>
      <c r="TPL9" s="85"/>
      <c r="TPM9" s="85"/>
      <c r="TPN9" s="85"/>
      <c r="TPO9" s="85"/>
      <c r="TPP9" s="85"/>
      <c r="TPQ9" s="85"/>
      <c r="TPR9" s="85"/>
      <c r="TPS9" s="85"/>
      <c r="TPT9" s="85"/>
      <c r="TPU9" s="85"/>
      <c r="TPV9" s="85"/>
      <c r="TPW9" s="85"/>
      <c r="TPX9" s="85"/>
      <c r="TPY9" s="85"/>
      <c r="TPZ9" s="85"/>
      <c r="TQA9" s="85"/>
      <c r="TQB9" s="85"/>
      <c r="TQC9" s="85"/>
      <c r="TQD9" s="85"/>
      <c r="TQE9" s="85"/>
      <c r="TQF9" s="85"/>
      <c r="TQG9" s="85"/>
      <c r="TQH9" s="85"/>
      <c r="TQI9" s="85"/>
      <c r="TQJ9" s="85"/>
      <c r="TQK9" s="85"/>
      <c r="TQL9" s="85"/>
      <c r="TQM9" s="85"/>
      <c r="TQN9" s="85"/>
      <c r="TQO9" s="85"/>
      <c r="TQP9" s="85"/>
      <c r="TQQ9" s="85"/>
      <c r="TQR9" s="85"/>
      <c r="TQS9" s="85"/>
      <c r="TQT9" s="85"/>
      <c r="TQU9" s="85"/>
      <c r="TQV9" s="85"/>
      <c r="TQW9" s="85"/>
      <c r="TQX9" s="85"/>
      <c r="TQY9" s="85"/>
      <c r="TQZ9" s="85"/>
      <c r="TRA9" s="85"/>
      <c r="TRB9" s="85"/>
      <c r="TRC9" s="85"/>
      <c r="TRD9" s="85"/>
      <c r="TRE9" s="85"/>
      <c r="TRF9" s="85"/>
      <c r="TRG9" s="85"/>
      <c r="TRH9" s="85"/>
      <c r="TRI9" s="85"/>
      <c r="TRJ9" s="85"/>
      <c r="TRK9" s="85"/>
      <c r="TRL9" s="85"/>
      <c r="TRM9" s="85"/>
      <c r="TRN9" s="85"/>
      <c r="TRO9" s="85"/>
      <c r="TRP9" s="85"/>
      <c r="TRQ9" s="85"/>
      <c r="TRR9" s="85"/>
      <c r="TRS9" s="85"/>
      <c r="TRT9" s="85"/>
      <c r="TRU9" s="85"/>
      <c r="TRV9" s="85"/>
      <c r="TRW9" s="85"/>
      <c r="TRX9" s="85"/>
      <c r="TRY9" s="85"/>
      <c r="TRZ9" s="85"/>
      <c r="TSA9" s="85"/>
      <c r="TSB9" s="85"/>
      <c r="TSC9" s="85"/>
      <c r="TSD9" s="85"/>
      <c r="TSE9" s="85"/>
      <c r="TSF9" s="85"/>
      <c r="TSG9" s="85"/>
      <c r="TSH9" s="85"/>
      <c r="TSI9" s="85"/>
      <c r="TSJ9" s="85"/>
      <c r="TSK9" s="85"/>
      <c r="TSL9" s="85"/>
      <c r="TSM9" s="85"/>
      <c r="TSN9" s="85"/>
      <c r="TSO9" s="85"/>
      <c r="TSP9" s="85"/>
      <c r="TSQ9" s="85"/>
      <c r="TSR9" s="85"/>
      <c r="TSS9" s="85"/>
      <c r="TST9" s="85"/>
      <c r="TSU9" s="85"/>
      <c r="TSV9" s="85"/>
      <c r="TSW9" s="85"/>
      <c r="TSX9" s="85"/>
      <c r="TSY9" s="85"/>
      <c r="TSZ9" s="85"/>
      <c r="TTA9" s="85"/>
      <c r="TTB9" s="85"/>
      <c r="TTC9" s="85"/>
      <c r="TTD9" s="85"/>
      <c r="TTE9" s="85"/>
      <c r="TTF9" s="85"/>
      <c r="TTG9" s="85"/>
      <c r="TTH9" s="85"/>
      <c r="TTI9" s="85"/>
      <c r="TTJ9" s="85"/>
      <c r="TTK9" s="85"/>
      <c r="TTL9" s="85"/>
      <c r="TTM9" s="85"/>
      <c r="TTN9" s="85"/>
      <c r="TTO9" s="85"/>
      <c r="TTP9" s="85"/>
      <c r="TTQ9" s="85"/>
      <c r="TTR9" s="85"/>
      <c r="TTS9" s="85"/>
      <c r="TTT9" s="85"/>
      <c r="TTU9" s="85"/>
      <c r="TTV9" s="85"/>
      <c r="TTW9" s="85"/>
      <c r="TTX9" s="85"/>
      <c r="TTY9" s="85"/>
      <c r="TTZ9" s="85"/>
      <c r="TUA9" s="85"/>
      <c r="TUB9" s="85"/>
      <c r="TUC9" s="85"/>
      <c r="TUD9" s="85"/>
      <c r="TUE9" s="85"/>
      <c r="TUF9" s="85"/>
      <c r="TUG9" s="85"/>
      <c r="TUH9" s="85"/>
      <c r="TUI9" s="85"/>
      <c r="TUJ9" s="85"/>
      <c r="TUK9" s="85"/>
      <c r="TUL9" s="85"/>
      <c r="TUM9" s="85"/>
      <c r="TUN9" s="85"/>
      <c r="TUO9" s="85"/>
      <c r="TUP9" s="85"/>
      <c r="TUQ9" s="85"/>
      <c r="TUR9" s="85"/>
      <c r="TUS9" s="85"/>
      <c r="TUT9" s="85"/>
      <c r="TUU9" s="85"/>
      <c r="TUV9" s="85"/>
      <c r="TUW9" s="85"/>
      <c r="TUX9" s="85"/>
      <c r="TUY9" s="85"/>
      <c r="TUZ9" s="85"/>
      <c r="TVA9" s="85"/>
      <c r="TVB9" s="85"/>
      <c r="TVC9" s="85"/>
      <c r="TVD9" s="85"/>
      <c r="TVE9" s="85"/>
      <c r="TVF9" s="85"/>
      <c r="TVG9" s="85"/>
      <c r="TVH9" s="85"/>
      <c r="TVI9" s="85"/>
      <c r="TVJ9" s="85"/>
      <c r="TVK9" s="85"/>
      <c r="TVL9" s="85"/>
      <c r="TVM9" s="85"/>
      <c r="TVN9" s="85"/>
      <c r="TVO9" s="85"/>
      <c r="TVP9" s="85"/>
      <c r="TVQ9" s="85"/>
      <c r="TVR9" s="85"/>
      <c r="TVS9" s="85"/>
      <c r="TVT9" s="85"/>
      <c r="TVU9" s="85"/>
      <c r="TVV9" s="85"/>
      <c r="TVW9" s="85"/>
      <c r="TVX9" s="85"/>
      <c r="TVY9" s="85"/>
      <c r="TVZ9" s="85"/>
      <c r="TWA9" s="85"/>
      <c r="TWB9" s="85"/>
      <c r="TWC9" s="85"/>
      <c r="TWD9" s="85"/>
      <c r="TWE9" s="85"/>
      <c r="TWF9" s="85"/>
      <c r="TWG9" s="85"/>
      <c r="TWH9" s="85"/>
      <c r="TWI9" s="85"/>
      <c r="TWJ9" s="85"/>
      <c r="TWK9" s="85"/>
      <c r="TWL9" s="85"/>
      <c r="TWM9" s="85"/>
      <c r="TWN9" s="85"/>
      <c r="TWO9" s="85"/>
      <c r="TWP9" s="85"/>
      <c r="TWQ9" s="85"/>
      <c r="TWR9" s="85"/>
      <c r="TWS9" s="85"/>
      <c r="TWT9" s="85"/>
      <c r="TWU9" s="85"/>
      <c r="TWV9" s="85"/>
      <c r="TWW9" s="85"/>
      <c r="TWX9" s="85"/>
      <c r="TWY9" s="85"/>
      <c r="TWZ9" s="85"/>
      <c r="TXA9" s="85"/>
      <c r="TXB9" s="85"/>
      <c r="TXC9" s="85"/>
      <c r="TXD9" s="85"/>
      <c r="TXE9" s="85"/>
      <c r="TXF9" s="85"/>
      <c r="TXG9" s="85"/>
      <c r="TXH9" s="85"/>
      <c r="TXI9" s="85"/>
      <c r="TXJ9" s="85"/>
      <c r="TXK9" s="85"/>
      <c r="TXL9" s="85"/>
      <c r="TXM9" s="85"/>
      <c r="TXN9" s="85"/>
      <c r="TXO9" s="85"/>
      <c r="TXP9" s="85"/>
      <c r="TXQ9" s="85"/>
      <c r="TXR9" s="85"/>
      <c r="TXS9" s="85"/>
      <c r="TXT9" s="85"/>
      <c r="TXU9" s="85"/>
      <c r="TXV9" s="85"/>
      <c r="TXW9" s="85"/>
      <c r="TXX9" s="85"/>
      <c r="TXY9" s="85"/>
      <c r="TXZ9" s="85"/>
      <c r="TYA9" s="85"/>
      <c r="TYB9" s="85"/>
      <c r="TYC9" s="85"/>
      <c r="TYD9" s="85"/>
      <c r="TYE9" s="85"/>
      <c r="TYF9" s="85"/>
      <c r="TYG9" s="85"/>
      <c r="TYH9" s="85"/>
      <c r="TYI9" s="85"/>
      <c r="TYJ9" s="85"/>
      <c r="TYK9" s="85"/>
      <c r="TYL9" s="85"/>
      <c r="TYM9" s="85"/>
      <c r="TYN9" s="85"/>
      <c r="TYO9" s="85"/>
      <c r="TYP9" s="85"/>
      <c r="TYQ9" s="85"/>
      <c r="TYR9" s="85"/>
      <c r="TYS9" s="85"/>
      <c r="TYT9" s="85"/>
      <c r="TYU9" s="85"/>
      <c r="TYV9" s="85"/>
      <c r="TYW9" s="85"/>
      <c r="TYX9" s="85"/>
      <c r="TYY9" s="85"/>
      <c r="TYZ9" s="85"/>
      <c r="TZA9" s="85"/>
      <c r="TZB9" s="85"/>
      <c r="TZC9" s="85"/>
      <c r="TZD9" s="85"/>
      <c r="TZE9" s="85"/>
      <c r="TZF9" s="85"/>
      <c r="TZG9" s="85"/>
      <c r="TZH9" s="85"/>
      <c r="TZI9" s="85"/>
      <c r="TZJ9" s="85"/>
      <c r="TZK9" s="85"/>
      <c r="TZL9" s="85"/>
      <c r="TZM9" s="85"/>
      <c r="TZN9" s="85"/>
      <c r="TZO9" s="85"/>
      <c r="TZP9" s="85"/>
      <c r="TZQ9" s="85"/>
      <c r="TZR9" s="85"/>
      <c r="TZS9" s="85"/>
      <c r="TZT9" s="85"/>
      <c r="TZU9" s="85"/>
      <c r="TZV9" s="85"/>
      <c r="TZW9" s="85"/>
      <c r="TZX9" s="85"/>
      <c r="TZY9" s="85"/>
      <c r="TZZ9" s="85"/>
      <c r="UAA9" s="85"/>
      <c r="UAB9" s="85"/>
      <c r="UAC9" s="85"/>
      <c r="UAD9" s="85"/>
      <c r="UAE9" s="85"/>
      <c r="UAF9" s="85"/>
      <c r="UAG9" s="85"/>
      <c r="UAH9" s="85"/>
      <c r="UAI9" s="85"/>
      <c r="UAJ9" s="85"/>
      <c r="UAK9" s="85"/>
      <c r="UAL9" s="85"/>
      <c r="UAM9" s="85"/>
      <c r="UAN9" s="85"/>
      <c r="UAO9" s="85"/>
      <c r="UAP9" s="85"/>
      <c r="UAQ9" s="85"/>
      <c r="UAR9" s="85"/>
      <c r="UAS9" s="85"/>
      <c r="UAT9" s="85"/>
      <c r="UAU9" s="85"/>
      <c r="UAV9" s="85"/>
      <c r="UAW9" s="85"/>
      <c r="UAX9" s="85"/>
      <c r="UAY9" s="85"/>
      <c r="UAZ9" s="85"/>
      <c r="UBA9" s="85"/>
      <c r="UBB9" s="85"/>
      <c r="UBC9" s="85"/>
      <c r="UBD9" s="85"/>
      <c r="UBE9" s="85"/>
      <c r="UBF9" s="85"/>
      <c r="UBG9" s="85"/>
      <c r="UBH9" s="85"/>
      <c r="UBI9" s="85"/>
      <c r="UBJ9" s="85"/>
      <c r="UBK9" s="85"/>
      <c r="UBL9" s="85"/>
      <c r="UBM9" s="85"/>
      <c r="UBN9" s="85"/>
      <c r="UBO9" s="85"/>
      <c r="UBP9" s="85"/>
      <c r="UBQ9" s="85"/>
      <c r="UBR9" s="85"/>
      <c r="UBS9" s="85"/>
      <c r="UBT9" s="85"/>
      <c r="UBU9" s="85"/>
      <c r="UBV9" s="85"/>
      <c r="UBW9" s="85"/>
      <c r="UBX9" s="85"/>
      <c r="UBY9" s="85"/>
      <c r="UBZ9" s="85"/>
      <c r="UCA9" s="85"/>
      <c r="UCB9" s="85"/>
      <c r="UCC9" s="85"/>
      <c r="UCD9" s="85"/>
      <c r="UCE9" s="85"/>
      <c r="UCF9" s="85"/>
      <c r="UCG9" s="85"/>
      <c r="UCH9" s="85"/>
      <c r="UCI9" s="85"/>
      <c r="UCJ9" s="85"/>
      <c r="UCK9" s="85"/>
      <c r="UCL9" s="85"/>
      <c r="UCM9" s="85"/>
      <c r="UCN9" s="85"/>
      <c r="UCO9" s="85"/>
      <c r="UCP9" s="85"/>
      <c r="UCQ9" s="85"/>
      <c r="UCR9" s="85"/>
      <c r="UCS9" s="85"/>
      <c r="UCT9" s="85"/>
      <c r="UCU9" s="85"/>
      <c r="UCV9" s="85"/>
      <c r="UCW9" s="85"/>
      <c r="UCX9" s="85"/>
      <c r="UCY9" s="85"/>
      <c r="UCZ9" s="85"/>
      <c r="UDA9" s="85"/>
      <c r="UDB9" s="85"/>
      <c r="UDC9" s="85"/>
      <c r="UDD9" s="85"/>
      <c r="UDE9" s="85"/>
      <c r="UDF9" s="85"/>
      <c r="UDG9" s="85"/>
      <c r="UDH9" s="85"/>
      <c r="UDI9" s="85"/>
      <c r="UDJ9" s="85"/>
      <c r="UDK9" s="85"/>
      <c r="UDL9" s="85"/>
      <c r="UDM9" s="85"/>
      <c r="UDN9" s="85"/>
      <c r="UDO9" s="85"/>
      <c r="UDP9" s="85"/>
      <c r="UDQ9" s="85"/>
      <c r="UDR9" s="85"/>
      <c r="UDS9" s="85"/>
      <c r="UDT9" s="85"/>
      <c r="UDU9" s="85"/>
      <c r="UDV9" s="85"/>
      <c r="UDW9" s="85"/>
      <c r="UDX9" s="85"/>
      <c r="UDY9" s="85"/>
      <c r="UDZ9" s="85"/>
      <c r="UEA9" s="85"/>
      <c r="UEB9" s="85"/>
      <c r="UEC9" s="85"/>
      <c r="UED9" s="85"/>
      <c r="UEE9" s="85"/>
      <c r="UEF9" s="85"/>
      <c r="UEG9" s="85"/>
      <c r="UEH9" s="85"/>
      <c r="UEI9" s="85"/>
      <c r="UEJ9" s="85"/>
      <c r="UEK9" s="85"/>
      <c r="UEL9" s="85"/>
      <c r="UEM9" s="85"/>
      <c r="UEN9" s="85"/>
      <c r="UEO9" s="85"/>
      <c r="UEP9" s="85"/>
      <c r="UEQ9" s="85"/>
      <c r="UER9" s="85"/>
      <c r="UES9" s="85"/>
      <c r="UET9" s="85"/>
      <c r="UEU9" s="85"/>
      <c r="UEV9" s="85"/>
      <c r="UEW9" s="85"/>
      <c r="UEX9" s="85"/>
      <c r="UEY9" s="85"/>
      <c r="UEZ9" s="85"/>
      <c r="UFA9" s="85"/>
      <c r="UFB9" s="85"/>
      <c r="UFC9" s="85"/>
      <c r="UFD9" s="85"/>
      <c r="UFE9" s="85"/>
      <c r="UFF9" s="85"/>
      <c r="UFG9" s="85"/>
      <c r="UFH9" s="85"/>
      <c r="UFI9" s="85"/>
      <c r="UFJ9" s="85"/>
      <c r="UFK9" s="85"/>
      <c r="UFL9" s="85"/>
      <c r="UFM9" s="85"/>
      <c r="UFN9" s="85"/>
      <c r="UFO9" s="85"/>
      <c r="UFP9" s="85"/>
      <c r="UFQ9" s="85"/>
      <c r="UFR9" s="85"/>
      <c r="UFS9" s="85"/>
      <c r="UFT9" s="85"/>
      <c r="UFU9" s="85"/>
      <c r="UFV9" s="85"/>
      <c r="UFW9" s="85"/>
      <c r="UFX9" s="85"/>
      <c r="UFY9" s="85"/>
      <c r="UFZ9" s="85"/>
      <c r="UGA9" s="85"/>
      <c r="UGB9" s="85"/>
      <c r="UGC9" s="85"/>
      <c r="UGD9" s="85"/>
      <c r="UGE9" s="85"/>
      <c r="UGF9" s="85"/>
      <c r="UGG9" s="85"/>
      <c r="UGH9" s="85"/>
      <c r="UGI9" s="85"/>
      <c r="UGJ9" s="85"/>
      <c r="UGK9" s="85"/>
      <c r="UGL9" s="85"/>
      <c r="UGM9" s="85"/>
      <c r="UGN9" s="85"/>
      <c r="UGO9" s="85"/>
      <c r="UGP9" s="85"/>
      <c r="UGQ9" s="85"/>
      <c r="UGR9" s="85"/>
      <c r="UGS9" s="85"/>
      <c r="UGT9" s="85"/>
      <c r="UGU9" s="85"/>
      <c r="UGV9" s="85"/>
      <c r="UGW9" s="85"/>
      <c r="UGX9" s="85"/>
      <c r="UGY9" s="85"/>
      <c r="UGZ9" s="85"/>
      <c r="UHA9" s="85"/>
      <c r="UHB9" s="85"/>
      <c r="UHC9" s="85"/>
      <c r="UHD9" s="85"/>
      <c r="UHE9" s="85"/>
      <c r="UHF9" s="85"/>
      <c r="UHG9" s="85"/>
      <c r="UHH9" s="85"/>
      <c r="UHI9" s="85"/>
      <c r="UHJ9" s="85"/>
      <c r="UHK9" s="85"/>
      <c r="UHL9" s="85"/>
      <c r="UHM9" s="85"/>
      <c r="UHN9" s="85"/>
      <c r="UHO9" s="85"/>
      <c r="UHP9" s="85"/>
      <c r="UHQ9" s="85"/>
      <c r="UHR9" s="85"/>
      <c r="UHS9" s="85"/>
      <c r="UHT9" s="85"/>
      <c r="UHU9" s="85"/>
      <c r="UHV9" s="85"/>
      <c r="UHW9" s="85"/>
      <c r="UHX9" s="85"/>
      <c r="UHY9" s="85"/>
      <c r="UHZ9" s="85"/>
      <c r="UIA9" s="85"/>
      <c r="UIB9" s="85"/>
      <c r="UIC9" s="85"/>
      <c r="UID9" s="85"/>
      <c r="UIE9" s="85"/>
      <c r="UIF9" s="85"/>
      <c r="UIG9" s="85"/>
      <c r="UIH9" s="85"/>
      <c r="UII9" s="85"/>
      <c r="UIJ9" s="85"/>
      <c r="UIK9" s="85"/>
      <c r="UIL9" s="85"/>
      <c r="UIM9" s="85"/>
      <c r="UIN9" s="85"/>
      <c r="UIO9" s="85"/>
      <c r="UIP9" s="85"/>
      <c r="UIQ9" s="85"/>
      <c r="UIR9" s="85"/>
      <c r="UIS9" s="85"/>
      <c r="UIT9" s="85"/>
      <c r="UIU9" s="85"/>
      <c r="UIV9" s="85"/>
      <c r="UIW9" s="85"/>
      <c r="UIX9" s="85"/>
      <c r="UIY9" s="85"/>
      <c r="UIZ9" s="85"/>
      <c r="UJA9" s="85"/>
      <c r="UJB9" s="85"/>
      <c r="UJC9" s="85"/>
      <c r="UJD9" s="85"/>
      <c r="UJE9" s="85"/>
      <c r="UJF9" s="85"/>
      <c r="UJG9" s="85"/>
      <c r="UJH9" s="85"/>
      <c r="UJI9" s="85"/>
      <c r="UJJ9" s="85"/>
      <c r="UJK9" s="85"/>
      <c r="UJL9" s="85"/>
      <c r="UJM9" s="85"/>
      <c r="UJN9" s="85"/>
      <c r="UJO9" s="85"/>
      <c r="UJP9" s="85"/>
      <c r="UJQ9" s="85"/>
      <c r="UJR9" s="85"/>
      <c r="UJS9" s="85"/>
      <c r="UJT9" s="85"/>
      <c r="UJU9" s="85"/>
      <c r="UJV9" s="85"/>
      <c r="UJW9" s="85"/>
      <c r="UJX9" s="85"/>
      <c r="UJY9" s="85"/>
      <c r="UJZ9" s="85"/>
      <c r="UKA9" s="85"/>
      <c r="UKB9" s="85"/>
      <c r="UKC9" s="85"/>
      <c r="UKD9" s="85"/>
      <c r="UKE9" s="85"/>
      <c r="UKF9" s="85"/>
      <c r="UKG9" s="85"/>
      <c r="UKH9" s="85"/>
      <c r="UKI9" s="85"/>
      <c r="UKJ9" s="85"/>
      <c r="UKK9" s="85"/>
      <c r="UKL9" s="85"/>
      <c r="UKM9" s="85"/>
      <c r="UKN9" s="85"/>
      <c r="UKO9" s="85"/>
      <c r="UKP9" s="85"/>
      <c r="UKQ9" s="85"/>
      <c r="UKR9" s="85"/>
      <c r="UKS9" s="85"/>
      <c r="UKT9" s="85"/>
      <c r="UKU9" s="85"/>
      <c r="UKV9" s="85"/>
      <c r="UKW9" s="85"/>
      <c r="UKX9" s="85"/>
      <c r="UKY9" s="85"/>
      <c r="UKZ9" s="85"/>
      <c r="ULA9" s="85"/>
      <c r="ULB9" s="85"/>
      <c r="ULC9" s="85"/>
      <c r="ULD9" s="85"/>
      <c r="ULE9" s="85"/>
      <c r="ULF9" s="85"/>
      <c r="ULG9" s="85"/>
      <c r="ULH9" s="85"/>
      <c r="ULI9" s="85"/>
      <c r="ULJ9" s="85"/>
      <c r="ULK9" s="85"/>
      <c r="ULL9" s="85"/>
      <c r="ULM9" s="85"/>
      <c r="ULN9" s="85"/>
      <c r="ULO9" s="85"/>
      <c r="ULP9" s="85"/>
      <c r="ULQ9" s="85"/>
      <c r="ULR9" s="85"/>
      <c r="ULS9" s="85"/>
      <c r="ULT9" s="85"/>
      <c r="ULU9" s="85"/>
      <c r="ULV9" s="85"/>
      <c r="ULW9" s="85"/>
      <c r="ULX9" s="85"/>
      <c r="ULY9" s="85"/>
      <c r="ULZ9" s="85"/>
      <c r="UMA9" s="85"/>
      <c r="UMB9" s="85"/>
      <c r="UMC9" s="85"/>
      <c r="UMD9" s="85"/>
      <c r="UME9" s="85"/>
      <c r="UMF9" s="85"/>
      <c r="UMG9" s="85"/>
      <c r="UMH9" s="85"/>
      <c r="UMI9" s="85"/>
      <c r="UMJ9" s="85"/>
      <c r="UMK9" s="85"/>
      <c r="UML9" s="85"/>
      <c r="UMM9" s="85"/>
      <c r="UMN9" s="85"/>
      <c r="UMO9" s="85"/>
      <c r="UMP9" s="85"/>
      <c r="UMQ9" s="85"/>
      <c r="UMR9" s="85"/>
      <c r="UMS9" s="85"/>
      <c r="UMT9" s="85"/>
      <c r="UMU9" s="85"/>
      <c r="UMV9" s="85"/>
      <c r="UMW9" s="85"/>
      <c r="UMX9" s="85"/>
      <c r="UMY9" s="85"/>
      <c r="UMZ9" s="85"/>
      <c r="UNA9" s="85"/>
      <c r="UNB9" s="85"/>
      <c r="UNC9" s="85"/>
      <c r="UND9" s="85"/>
      <c r="UNE9" s="85"/>
      <c r="UNF9" s="85"/>
      <c r="UNG9" s="85"/>
      <c r="UNH9" s="85"/>
      <c r="UNI9" s="85"/>
      <c r="UNJ9" s="85"/>
      <c r="UNK9" s="85"/>
      <c r="UNL9" s="85"/>
      <c r="UNM9" s="85"/>
      <c r="UNN9" s="85"/>
      <c r="UNO9" s="85"/>
      <c r="UNP9" s="85"/>
      <c r="UNQ9" s="85"/>
      <c r="UNR9" s="85"/>
      <c r="UNS9" s="85"/>
      <c r="UNT9" s="85"/>
      <c r="UNU9" s="85"/>
      <c r="UNV9" s="85"/>
      <c r="UNW9" s="85"/>
      <c r="UNX9" s="85"/>
      <c r="UNY9" s="85"/>
      <c r="UNZ9" s="85"/>
      <c r="UOA9" s="85"/>
      <c r="UOB9" s="85"/>
      <c r="UOC9" s="85"/>
      <c r="UOD9" s="85"/>
      <c r="UOE9" s="85"/>
      <c r="UOF9" s="85"/>
      <c r="UOG9" s="85"/>
      <c r="UOH9" s="85"/>
      <c r="UOI9" s="85"/>
      <c r="UOJ9" s="85"/>
      <c r="UOK9" s="85"/>
      <c r="UOL9" s="85"/>
      <c r="UOM9" s="85"/>
      <c r="UON9" s="85"/>
      <c r="UOO9" s="85"/>
      <c r="UOP9" s="85"/>
      <c r="UOQ9" s="85"/>
      <c r="UOR9" s="85"/>
      <c r="UOS9" s="85"/>
      <c r="UOT9" s="85"/>
      <c r="UOU9" s="85"/>
      <c r="UOV9" s="85"/>
      <c r="UOW9" s="85"/>
      <c r="UOX9" s="85"/>
      <c r="UOY9" s="85"/>
      <c r="UOZ9" s="85"/>
      <c r="UPA9" s="85"/>
      <c r="UPB9" s="85"/>
      <c r="UPC9" s="85"/>
      <c r="UPD9" s="85"/>
      <c r="UPE9" s="85"/>
      <c r="UPF9" s="85"/>
      <c r="UPG9" s="85"/>
      <c r="UPH9" s="85"/>
      <c r="UPI9" s="85"/>
      <c r="UPJ9" s="85"/>
      <c r="UPK9" s="85"/>
      <c r="UPL9" s="85"/>
      <c r="UPM9" s="85"/>
      <c r="UPN9" s="85"/>
      <c r="UPO9" s="85"/>
      <c r="UPP9" s="85"/>
      <c r="UPQ9" s="85"/>
      <c r="UPR9" s="85"/>
      <c r="UPS9" s="85"/>
      <c r="UPT9" s="85"/>
      <c r="UPU9" s="85"/>
      <c r="UPV9" s="85"/>
      <c r="UPW9" s="85"/>
      <c r="UPX9" s="85"/>
      <c r="UPY9" s="85"/>
      <c r="UPZ9" s="85"/>
      <c r="UQA9" s="85"/>
      <c r="UQB9" s="85"/>
      <c r="UQC9" s="85"/>
      <c r="UQD9" s="85"/>
      <c r="UQE9" s="85"/>
      <c r="UQF9" s="85"/>
      <c r="UQG9" s="85"/>
      <c r="UQH9" s="85"/>
      <c r="UQI9" s="85"/>
      <c r="UQJ9" s="85"/>
      <c r="UQK9" s="85"/>
      <c r="UQL9" s="85"/>
      <c r="UQM9" s="85"/>
      <c r="UQN9" s="85"/>
      <c r="UQO9" s="85"/>
      <c r="UQP9" s="85"/>
      <c r="UQQ9" s="85"/>
      <c r="UQR9" s="85"/>
      <c r="UQS9" s="85"/>
      <c r="UQT9" s="85"/>
      <c r="UQU9" s="85"/>
      <c r="UQV9" s="85"/>
      <c r="UQW9" s="85"/>
      <c r="UQX9" s="85"/>
      <c r="UQY9" s="85"/>
      <c r="UQZ9" s="85"/>
      <c r="URA9" s="85"/>
      <c r="URB9" s="85"/>
      <c r="URC9" s="85"/>
      <c r="URD9" s="85"/>
      <c r="URE9" s="85"/>
      <c r="URF9" s="85"/>
      <c r="URG9" s="85"/>
      <c r="URH9" s="85"/>
      <c r="URI9" s="85"/>
      <c r="URJ9" s="85"/>
      <c r="URK9" s="85"/>
      <c r="URL9" s="85"/>
      <c r="URM9" s="85"/>
      <c r="URN9" s="85"/>
      <c r="URO9" s="85"/>
      <c r="URP9" s="85"/>
      <c r="URQ9" s="85"/>
      <c r="URR9" s="85"/>
      <c r="URS9" s="85"/>
      <c r="URT9" s="85"/>
      <c r="URU9" s="85"/>
      <c r="URV9" s="85"/>
      <c r="URW9" s="85"/>
      <c r="URX9" s="85"/>
      <c r="URY9" s="85"/>
      <c r="URZ9" s="85"/>
      <c r="USA9" s="85"/>
      <c r="USB9" s="85"/>
      <c r="USC9" s="85"/>
      <c r="USD9" s="85"/>
      <c r="USE9" s="85"/>
      <c r="USF9" s="85"/>
      <c r="USG9" s="85"/>
      <c r="USH9" s="85"/>
      <c r="USI9" s="85"/>
      <c r="USJ9" s="85"/>
      <c r="USK9" s="85"/>
      <c r="USL9" s="85"/>
      <c r="USM9" s="85"/>
      <c r="USN9" s="85"/>
      <c r="USO9" s="85"/>
      <c r="USP9" s="85"/>
      <c r="USQ9" s="85"/>
      <c r="USR9" s="85"/>
      <c r="USS9" s="85"/>
      <c r="UST9" s="85"/>
      <c r="USU9" s="85"/>
      <c r="USV9" s="85"/>
      <c r="USW9" s="85"/>
      <c r="USX9" s="85"/>
      <c r="USY9" s="85"/>
      <c r="USZ9" s="85"/>
      <c r="UTA9" s="85"/>
      <c r="UTB9" s="85"/>
      <c r="UTC9" s="85"/>
      <c r="UTD9" s="85"/>
      <c r="UTE9" s="85"/>
      <c r="UTF9" s="85"/>
      <c r="UTG9" s="85"/>
      <c r="UTH9" s="85"/>
      <c r="UTI9" s="85"/>
      <c r="UTJ9" s="85"/>
      <c r="UTK9" s="85"/>
      <c r="UTL9" s="85"/>
      <c r="UTM9" s="85"/>
      <c r="UTN9" s="85"/>
      <c r="UTO9" s="85"/>
      <c r="UTP9" s="85"/>
      <c r="UTQ9" s="85"/>
      <c r="UTR9" s="85"/>
      <c r="UTS9" s="85"/>
      <c r="UTT9" s="85"/>
      <c r="UTU9" s="85"/>
      <c r="UTV9" s="85"/>
      <c r="UTW9" s="85"/>
      <c r="UTX9" s="85"/>
      <c r="UTY9" s="85"/>
      <c r="UTZ9" s="85"/>
      <c r="UUA9" s="85"/>
      <c r="UUB9" s="85"/>
      <c r="UUC9" s="85"/>
      <c r="UUD9" s="85"/>
      <c r="UUE9" s="85"/>
      <c r="UUF9" s="85"/>
      <c r="UUG9" s="85"/>
      <c r="UUH9" s="85"/>
      <c r="UUI9" s="85"/>
      <c r="UUJ9" s="85"/>
      <c r="UUK9" s="85"/>
      <c r="UUL9" s="85"/>
      <c r="UUM9" s="85"/>
      <c r="UUN9" s="85"/>
      <c r="UUO9" s="85"/>
      <c r="UUP9" s="85"/>
      <c r="UUQ9" s="85"/>
      <c r="UUR9" s="85"/>
      <c r="UUS9" s="85"/>
      <c r="UUT9" s="85"/>
      <c r="UUU9" s="85"/>
      <c r="UUV9" s="85"/>
      <c r="UUW9" s="85"/>
      <c r="UUX9" s="85"/>
      <c r="UUY9" s="85"/>
      <c r="UUZ9" s="85"/>
      <c r="UVA9" s="85"/>
      <c r="UVB9" s="85"/>
      <c r="UVC9" s="85"/>
      <c r="UVD9" s="85"/>
      <c r="UVE9" s="85"/>
      <c r="UVF9" s="85"/>
      <c r="UVG9" s="85"/>
      <c r="UVH9" s="85"/>
      <c r="UVI9" s="85"/>
      <c r="UVJ9" s="85"/>
      <c r="UVK9" s="85"/>
      <c r="UVL9" s="85"/>
      <c r="UVM9" s="85"/>
      <c r="UVN9" s="85"/>
      <c r="UVO9" s="85"/>
      <c r="UVP9" s="85"/>
      <c r="UVQ9" s="85"/>
      <c r="UVR9" s="85"/>
      <c r="UVS9" s="85"/>
      <c r="UVT9" s="85"/>
      <c r="UVU9" s="85"/>
      <c r="UVV9" s="85"/>
      <c r="UVW9" s="85"/>
      <c r="UVX9" s="85"/>
      <c r="UVY9" s="85"/>
      <c r="UVZ9" s="85"/>
      <c r="UWA9" s="85"/>
      <c r="UWB9" s="85"/>
      <c r="UWC9" s="85"/>
      <c r="UWD9" s="85"/>
      <c r="UWE9" s="85"/>
      <c r="UWF9" s="85"/>
      <c r="UWG9" s="85"/>
      <c r="UWH9" s="85"/>
      <c r="UWI9" s="85"/>
      <c r="UWJ9" s="85"/>
      <c r="UWK9" s="85"/>
      <c r="UWL9" s="85"/>
      <c r="UWM9" s="85"/>
      <c r="UWN9" s="85"/>
      <c r="UWO9" s="85"/>
      <c r="UWP9" s="85"/>
      <c r="UWQ9" s="85"/>
      <c r="UWR9" s="85"/>
      <c r="UWS9" s="85"/>
      <c r="UWT9" s="85"/>
      <c r="UWU9" s="85"/>
      <c r="UWV9" s="85"/>
      <c r="UWW9" s="85"/>
      <c r="UWX9" s="85"/>
      <c r="UWY9" s="85"/>
      <c r="UWZ9" s="85"/>
      <c r="UXA9" s="85"/>
      <c r="UXB9" s="85"/>
      <c r="UXC9" s="85"/>
      <c r="UXD9" s="85"/>
      <c r="UXE9" s="85"/>
      <c r="UXF9" s="85"/>
      <c r="UXG9" s="85"/>
      <c r="UXH9" s="85"/>
      <c r="UXI9" s="85"/>
      <c r="UXJ9" s="85"/>
      <c r="UXK9" s="85"/>
      <c r="UXL9" s="85"/>
      <c r="UXM9" s="85"/>
      <c r="UXN9" s="85"/>
      <c r="UXO9" s="85"/>
      <c r="UXP9" s="85"/>
      <c r="UXQ9" s="85"/>
      <c r="UXR9" s="85"/>
      <c r="UXS9" s="85"/>
      <c r="UXT9" s="85"/>
      <c r="UXU9" s="85"/>
      <c r="UXV9" s="85"/>
      <c r="UXW9" s="85"/>
      <c r="UXX9" s="85"/>
      <c r="UXY9" s="85"/>
      <c r="UXZ9" s="85"/>
      <c r="UYA9" s="85"/>
      <c r="UYB9" s="85"/>
      <c r="UYC9" s="85"/>
      <c r="UYD9" s="85"/>
      <c r="UYE9" s="85"/>
      <c r="UYF9" s="85"/>
      <c r="UYG9" s="85"/>
      <c r="UYH9" s="85"/>
      <c r="UYI9" s="85"/>
      <c r="UYJ9" s="85"/>
      <c r="UYK9" s="85"/>
      <c r="UYL9" s="85"/>
      <c r="UYM9" s="85"/>
      <c r="UYN9" s="85"/>
      <c r="UYO9" s="85"/>
      <c r="UYP9" s="85"/>
      <c r="UYQ9" s="85"/>
      <c r="UYR9" s="85"/>
      <c r="UYS9" s="85"/>
      <c r="UYT9" s="85"/>
      <c r="UYU9" s="85"/>
      <c r="UYV9" s="85"/>
      <c r="UYW9" s="85"/>
      <c r="UYX9" s="85"/>
      <c r="UYY9" s="85"/>
      <c r="UYZ9" s="85"/>
      <c r="UZA9" s="85"/>
      <c r="UZB9" s="85"/>
      <c r="UZC9" s="85"/>
      <c r="UZD9" s="85"/>
      <c r="UZE9" s="85"/>
      <c r="UZF9" s="85"/>
      <c r="UZG9" s="85"/>
      <c r="UZH9" s="85"/>
      <c r="UZI9" s="85"/>
      <c r="UZJ9" s="85"/>
      <c r="UZK9" s="85"/>
      <c r="UZL9" s="85"/>
      <c r="UZM9" s="85"/>
      <c r="UZN9" s="85"/>
      <c r="UZO9" s="85"/>
      <c r="UZP9" s="85"/>
      <c r="UZQ9" s="85"/>
      <c r="UZR9" s="85"/>
      <c r="UZS9" s="85"/>
      <c r="UZT9" s="85"/>
      <c r="UZU9" s="85"/>
      <c r="UZV9" s="85"/>
      <c r="UZW9" s="85"/>
      <c r="UZX9" s="85"/>
      <c r="UZY9" s="85"/>
      <c r="UZZ9" s="85"/>
      <c r="VAA9" s="85"/>
      <c r="VAB9" s="85"/>
      <c r="VAC9" s="85"/>
      <c r="VAD9" s="85"/>
      <c r="VAE9" s="85"/>
      <c r="VAF9" s="85"/>
      <c r="VAG9" s="85"/>
      <c r="VAH9" s="85"/>
      <c r="VAI9" s="85"/>
      <c r="VAJ9" s="85"/>
      <c r="VAK9" s="85"/>
      <c r="VAL9" s="85"/>
      <c r="VAM9" s="85"/>
      <c r="VAN9" s="85"/>
      <c r="VAO9" s="85"/>
      <c r="VAP9" s="85"/>
      <c r="VAQ9" s="85"/>
      <c r="VAR9" s="85"/>
      <c r="VAS9" s="85"/>
      <c r="VAT9" s="85"/>
      <c r="VAU9" s="85"/>
      <c r="VAV9" s="85"/>
      <c r="VAW9" s="85"/>
      <c r="VAX9" s="85"/>
      <c r="VAY9" s="85"/>
      <c r="VAZ9" s="85"/>
      <c r="VBA9" s="85"/>
      <c r="VBB9" s="85"/>
      <c r="VBC9" s="85"/>
      <c r="VBD9" s="85"/>
      <c r="VBE9" s="85"/>
      <c r="VBF9" s="85"/>
      <c r="VBG9" s="85"/>
      <c r="VBH9" s="85"/>
      <c r="VBI9" s="85"/>
      <c r="VBJ9" s="85"/>
      <c r="VBK9" s="85"/>
      <c r="VBL9" s="85"/>
      <c r="VBM9" s="85"/>
      <c r="VBN9" s="85"/>
      <c r="VBO9" s="85"/>
      <c r="VBP9" s="85"/>
      <c r="VBQ9" s="85"/>
      <c r="VBR9" s="85"/>
      <c r="VBS9" s="85"/>
      <c r="VBT9" s="85"/>
      <c r="VBU9" s="85"/>
      <c r="VBV9" s="85"/>
      <c r="VBW9" s="85"/>
      <c r="VBX9" s="85"/>
      <c r="VBY9" s="85"/>
      <c r="VBZ9" s="85"/>
      <c r="VCA9" s="85"/>
      <c r="VCB9" s="85"/>
      <c r="VCC9" s="85"/>
      <c r="VCD9" s="85"/>
      <c r="VCE9" s="85"/>
      <c r="VCF9" s="85"/>
      <c r="VCG9" s="85"/>
      <c r="VCH9" s="85"/>
      <c r="VCI9" s="85"/>
      <c r="VCJ9" s="85"/>
      <c r="VCK9" s="85"/>
      <c r="VCL9" s="85"/>
      <c r="VCM9" s="85"/>
      <c r="VCN9" s="85"/>
      <c r="VCO9" s="85"/>
      <c r="VCP9" s="85"/>
      <c r="VCQ9" s="85"/>
      <c r="VCR9" s="85"/>
      <c r="VCS9" s="85"/>
      <c r="VCT9" s="85"/>
      <c r="VCU9" s="85"/>
      <c r="VCV9" s="85"/>
      <c r="VCW9" s="85"/>
      <c r="VCX9" s="85"/>
      <c r="VCY9" s="85"/>
      <c r="VCZ9" s="85"/>
      <c r="VDA9" s="85"/>
      <c r="VDB9" s="85"/>
      <c r="VDC9" s="85"/>
      <c r="VDD9" s="85"/>
      <c r="VDE9" s="85"/>
      <c r="VDF9" s="85"/>
      <c r="VDG9" s="85"/>
      <c r="VDH9" s="85"/>
      <c r="VDI9" s="85"/>
      <c r="VDJ9" s="85"/>
      <c r="VDK9" s="85"/>
      <c r="VDL9" s="85"/>
      <c r="VDM9" s="85"/>
      <c r="VDN9" s="85"/>
      <c r="VDO9" s="85"/>
      <c r="VDP9" s="85"/>
      <c r="VDQ9" s="85"/>
      <c r="VDR9" s="85"/>
      <c r="VDS9" s="85"/>
      <c r="VDT9" s="85"/>
      <c r="VDU9" s="85"/>
      <c r="VDV9" s="85"/>
      <c r="VDW9" s="85"/>
      <c r="VDX9" s="85"/>
      <c r="VDY9" s="85"/>
      <c r="VDZ9" s="85"/>
      <c r="VEA9" s="85"/>
      <c r="VEB9" s="85"/>
      <c r="VEC9" s="85"/>
      <c r="VED9" s="85"/>
      <c r="VEE9" s="85"/>
      <c r="VEF9" s="85"/>
      <c r="VEG9" s="85"/>
      <c r="VEH9" s="85"/>
      <c r="VEI9" s="85"/>
      <c r="VEJ9" s="85"/>
      <c r="VEK9" s="85"/>
      <c r="VEL9" s="85"/>
      <c r="VEM9" s="85"/>
      <c r="VEN9" s="85"/>
      <c r="VEO9" s="85"/>
      <c r="VEP9" s="85"/>
      <c r="VEQ9" s="85"/>
      <c r="VER9" s="85"/>
      <c r="VES9" s="85"/>
      <c r="VET9" s="85"/>
      <c r="VEU9" s="85"/>
      <c r="VEV9" s="85"/>
      <c r="VEW9" s="85"/>
      <c r="VEX9" s="85"/>
      <c r="VEY9" s="85"/>
      <c r="VEZ9" s="85"/>
      <c r="VFA9" s="85"/>
      <c r="VFB9" s="85"/>
      <c r="VFC9" s="85"/>
      <c r="VFD9" s="85"/>
      <c r="VFE9" s="85"/>
      <c r="VFF9" s="85"/>
      <c r="VFG9" s="85"/>
      <c r="VFH9" s="85"/>
      <c r="VFI9" s="85"/>
      <c r="VFJ9" s="85"/>
      <c r="VFK9" s="85"/>
      <c r="VFL9" s="85"/>
      <c r="VFM9" s="85"/>
      <c r="VFN9" s="85"/>
      <c r="VFO9" s="85"/>
      <c r="VFP9" s="85"/>
      <c r="VFQ9" s="85"/>
      <c r="VFR9" s="85"/>
      <c r="VFS9" s="85"/>
      <c r="VFT9" s="85"/>
      <c r="VFU9" s="85"/>
      <c r="VFV9" s="85"/>
      <c r="VFW9" s="85"/>
      <c r="VFX9" s="85"/>
      <c r="VFY9" s="85"/>
      <c r="VFZ9" s="85"/>
      <c r="VGA9" s="85"/>
      <c r="VGB9" s="85"/>
      <c r="VGC9" s="85"/>
      <c r="VGD9" s="85"/>
      <c r="VGE9" s="85"/>
      <c r="VGF9" s="85"/>
      <c r="VGG9" s="85"/>
      <c r="VGH9" s="85"/>
      <c r="VGI9" s="85"/>
      <c r="VGJ9" s="85"/>
      <c r="VGK9" s="85"/>
      <c r="VGL9" s="85"/>
      <c r="VGM9" s="85"/>
      <c r="VGN9" s="85"/>
      <c r="VGO9" s="85"/>
      <c r="VGP9" s="85"/>
      <c r="VGQ9" s="85"/>
      <c r="VGR9" s="85"/>
      <c r="VGS9" s="85"/>
      <c r="VGT9" s="85"/>
      <c r="VGU9" s="85"/>
      <c r="VGV9" s="85"/>
      <c r="VGW9" s="85"/>
      <c r="VGX9" s="85"/>
      <c r="VGY9" s="85"/>
      <c r="VGZ9" s="85"/>
      <c r="VHA9" s="85"/>
      <c r="VHB9" s="85"/>
      <c r="VHC9" s="85"/>
      <c r="VHD9" s="85"/>
      <c r="VHE9" s="85"/>
      <c r="VHF9" s="85"/>
      <c r="VHG9" s="85"/>
      <c r="VHH9" s="85"/>
      <c r="VHI9" s="85"/>
      <c r="VHJ9" s="85"/>
      <c r="VHK9" s="85"/>
      <c r="VHL9" s="85"/>
      <c r="VHM9" s="85"/>
      <c r="VHN9" s="85"/>
      <c r="VHO9" s="85"/>
      <c r="VHP9" s="85"/>
      <c r="VHQ9" s="85"/>
      <c r="VHR9" s="85"/>
      <c r="VHS9" s="85"/>
      <c r="VHT9" s="85"/>
      <c r="VHU9" s="85"/>
      <c r="VHV9" s="85"/>
      <c r="VHW9" s="85"/>
      <c r="VHX9" s="85"/>
      <c r="VHY9" s="85"/>
      <c r="VHZ9" s="85"/>
      <c r="VIA9" s="85"/>
      <c r="VIB9" s="85"/>
      <c r="VIC9" s="85"/>
      <c r="VID9" s="85"/>
      <c r="VIE9" s="85"/>
      <c r="VIF9" s="85"/>
      <c r="VIG9" s="85"/>
      <c r="VIH9" s="85"/>
      <c r="VII9" s="85"/>
      <c r="VIJ9" s="85"/>
      <c r="VIK9" s="85"/>
      <c r="VIL9" s="85"/>
      <c r="VIM9" s="85"/>
      <c r="VIN9" s="85"/>
      <c r="VIO9" s="85"/>
      <c r="VIP9" s="85"/>
      <c r="VIQ9" s="85"/>
      <c r="VIR9" s="85"/>
      <c r="VIS9" s="85"/>
      <c r="VIT9" s="85"/>
      <c r="VIU9" s="85"/>
      <c r="VIV9" s="85"/>
      <c r="VIW9" s="85"/>
      <c r="VIX9" s="85"/>
      <c r="VIY9" s="85"/>
      <c r="VIZ9" s="85"/>
      <c r="VJA9" s="85"/>
      <c r="VJB9" s="85"/>
      <c r="VJC9" s="85"/>
      <c r="VJD9" s="85"/>
      <c r="VJE9" s="85"/>
      <c r="VJF9" s="85"/>
      <c r="VJG9" s="85"/>
      <c r="VJH9" s="85"/>
      <c r="VJI9" s="85"/>
      <c r="VJJ9" s="85"/>
      <c r="VJK9" s="85"/>
      <c r="VJL9" s="85"/>
      <c r="VJM9" s="85"/>
      <c r="VJN9" s="85"/>
      <c r="VJO9" s="85"/>
      <c r="VJP9" s="85"/>
      <c r="VJQ9" s="85"/>
      <c r="VJR9" s="85"/>
      <c r="VJS9" s="85"/>
      <c r="VJT9" s="85"/>
      <c r="VJU9" s="85"/>
      <c r="VJV9" s="85"/>
      <c r="VJW9" s="85"/>
      <c r="VJX9" s="85"/>
      <c r="VJY9" s="85"/>
      <c r="VJZ9" s="85"/>
      <c r="VKA9" s="85"/>
      <c r="VKB9" s="85"/>
      <c r="VKC9" s="85"/>
      <c r="VKD9" s="85"/>
      <c r="VKE9" s="85"/>
      <c r="VKF9" s="85"/>
      <c r="VKG9" s="85"/>
      <c r="VKH9" s="85"/>
      <c r="VKI9" s="85"/>
      <c r="VKJ9" s="85"/>
      <c r="VKK9" s="85"/>
      <c r="VKL9" s="85"/>
      <c r="VKM9" s="85"/>
      <c r="VKN9" s="85"/>
      <c r="VKO9" s="85"/>
      <c r="VKP9" s="85"/>
      <c r="VKQ9" s="85"/>
      <c r="VKR9" s="85"/>
      <c r="VKS9" s="85"/>
      <c r="VKT9" s="85"/>
      <c r="VKU9" s="85"/>
      <c r="VKV9" s="85"/>
      <c r="VKW9" s="85"/>
      <c r="VKX9" s="85"/>
      <c r="VKY9" s="85"/>
      <c r="VKZ9" s="85"/>
      <c r="VLA9" s="85"/>
      <c r="VLB9" s="85"/>
      <c r="VLC9" s="85"/>
      <c r="VLD9" s="85"/>
      <c r="VLE9" s="85"/>
      <c r="VLF9" s="85"/>
      <c r="VLG9" s="85"/>
      <c r="VLH9" s="85"/>
      <c r="VLI9" s="85"/>
      <c r="VLJ9" s="85"/>
      <c r="VLK9" s="85"/>
      <c r="VLL9" s="85"/>
      <c r="VLM9" s="85"/>
      <c r="VLN9" s="85"/>
      <c r="VLO9" s="85"/>
      <c r="VLP9" s="85"/>
      <c r="VLQ9" s="85"/>
      <c r="VLR9" s="85"/>
      <c r="VLS9" s="85"/>
      <c r="VLT9" s="85"/>
      <c r="VLU9" s="85"/>
      <c r="VLV9" s="85"/>
      <c r="VLW9" s="85"/>
      <c r="VLX9" s="85"/>
      <c r="VLY9" s="85"/>
      <c r="VLZ9" s="85"/>
      <c r="VMA9" s="85"/>
      <c r="VMB9" s="85"/>
      <c r="VMC9" s="85"/>
      <c r="VMD9" s="85"/>
      <c r="VME9" s="85"/>
      <c r="VMF9" s="85"/>
      <c r="VMG9" s="85"/>
      <c r="VMH9" s="85"/>
      <c r="VMI9" s="85"/>
      <c r="VMJ9" s="85"/>
      <c r="VMK9" s="85"/>
      <c r="VML9" s="85"/>
      <c r="VMM9" s="85"/>
      <c r="VMN9" s="85"/>
      <c r="VMO9" s="85"/>
      <c r="VMP9" s="85"/>
      <c r="VMQ9" s="85"/>
      <c r="VMR9" s="85"/>
      <c r="VMS9" s="85"/>
      <c r="VMT9" s="85"/>
      <c r="VMU9" s="85"/>
      <c r="VMV9" s="85"/>
      <c r="VMW9" s="85"/>
      <c r="VMX9" s="85"/>
      <c r="VMY9" s="85"/>
      <c r="VMZ9" s="85"/>
      <c r="VNA9" s="85"/>
      <c r="VNB9" s="85"/>
      <c r="VNC9" s="85"/>
      <c r="VND9" s="85"/>
      <c r="VNE9" s="85"/>
      <c r="VNF9" s="85"/>
      <c r="VNG9" s="85"/>
      <c r="VNH9" s="85"/>
      <c r="VNI9" s="85"/>
      <c r="VNJ9" s="85"/>
      <c r="VNK9" s="85"/>
      <c r="VNL9" s="85"/>
      <c r="VNM9" s="85"/>
      <c r="VNN9" s="85"/>
      <c r="VNO9" s="85"/>
      <c r="VNP9" s="85"/>
      <c r="VNQ9" s="85"/>
      <c r="VNR9" s="85"/>
      <c r="VNS9" s="85"/>
      <c r="VNT9" s="85"/>
      <c r="VNU9" s="85"/>
      <c r="VNV9" s="85"/>
      <c r="VNW9" s="85"/>
      <c r="VNX9" s="85"/>
      <c r="VNY9" s="85"/>
      <c r="VNZ9" s="85"/>
      <c r="VOA9" s="85"/>
      <c r="VOB9" s="85"/>
      <c r="VOC9" s="85"/>
      <c r="VOD9" s="85"/>
      <c r="VOE9" s="85"/>
      <c r="VOF9" s="85"/>
      <c r="VOG9" s="85"/>
      <c r="VOH9" s="85"/>
      <c r="VOI9" s="85"/>
      <c r="VOJ9" s="85"/>
      <c r="VOK9" s="85"/>
      <c r="VOL9" s="85"/>
      <c r="VOM9" s="85"/>
      <c r="VON9" s="85"/>
      <c r="VOO9" s="85"/>
      <c r="VOP9" s="85"/>
      <c r="VOQ9" s="85"/>
      <c r="VOR9" s="85"/>
      <c r="VOS9" s="85"/>
      <c r="VOT9" s="85"/>
      <c r="VOU9" s="85"/>
      <c r="VOV9" s="85"/>
      <c r="VOW9" s="85"/>
      <c r="VOX9" s="85"/>
      <c r="VOY9" s="85"/>
      <c r="VOZ9" s="85"/>
      <c r="VPA9" s="85"/>
      <c r="VPB9" s="85"/>
      <c r="VPC9" s="85"/>
      <c r="VPD9" s="85"/>
      <c r="VPE9" s="85"/>
      <c r="VPF9" s="85"/>
      <c r="VPG9" s="85"/>
      <c r="VPH9" s="85"/>
      <c r="VPI9" s="85"/>
      <c r="VPJ9" s="85"/>
      <c r="VPK9" s="85"/>
      <c r="VPL9" s="85"/>
      <c r="VPM9" s="85"/>
      <c r="VPN9" s="85"/>
      <c r="VPO9" s="85"/>
      <c r="VPP9" s="85"/>
      <c r="VPQ9" s="85"/>
      <c r="VPR9" s="85"/>
      <c r="VPS9" s="85"/>
      <c r="VPT9" s="85"/>
      <c r="VPU9" s="85"/>
      <c r="VPV9" s="85"/>
      <c r="VPW9" s="85"/>
      <c r="VPX9" s="85"/>
      <c r="VPY9" s="85"/>
      <c r="VPZ9" s="85"/>
      <c r="VQA9" s="85"/>
      <c r="VQB9" s="85"/>
      <c r="VQC9" s="85"/>
      <c r="VQD9" s="85"/>
      <c r="VQE9" s="85"/>
      <c r="VQF9" s="85"/>
      <c r="VQG9" s="85"/>
      <c r="VQH9" s="85"/>
      <c r="VQI9" s="85"/>
      <c r="VQJ9" s="85"/>
      <c r="VQK9" s="85"/>
      <c r="VQL9" s="85"/>
      <c r="VQM9" s="85"/>
      <c r="VQN9" s="85"/>
      <c r="VQO9" s="85"/>
      <c r="VQP9" s="85"/>
      <c r="VQQ9" s="85"/>
      <c r="VQR9" s="85"/>
      <c r="VQS9" s="85"/>
      <c r="VQT9" s="85"/>
      <c r="VQU9" s="85"/>
      <c r="VQV9" s="85"/>
      <c r="VQW9" s="85"/>
      <c r="VQX9" s="85"/>
      <c r="VQY9" s="85"/>
      <c r="VQZ9" s="85"/>
      <c r="VRA9" s="85"/>
      <c r="VRB9" s="85"/>
      <c r="VRC9" s="85"/>
      <c r="VRD9" s="85"/>
      <c r="VRE9" s="85"/>
      <c r="VRF9" s="85"/>
      <c r="VRG9" s="85"/>
      <c r="VRH9" s="85"/>
      <c r="VRI9" s="85"/>
      <c r="VRJ9" s="85"/>
      <c r="VRK9" s="85"/>
      <c r="VRL9" s="85"/>
      <c r="VRM9" s="85"/>
      <c r="VRN9" s="85"/>
      <c r="VRO9" s="85"/>
      <c r="VRP9" s="85"/>
      <c r="VRQ9" s="85"/>
      <c r="VRR9" s="85"/>
      <c r="VRS9" s="85"/>
      <c r="VRT9" s="85"/>
      <c r="VRU9" s="85"/>
      <c r="VRV9" s="85"/>
      <c r="VRW9" s="85"/>
      <c r="VRX9" s="85"/>
      <c r="VRY9" s="85"/>
      <c r="VRZ9" s="85"/>
      <c r="VSA9" s="85"/>
      <c r="VSB9" s="85"/>
      <c r="VSC9" s="85"/>
      <c r="VSD9" s="85"/>
      <c r="VSE9" s="85"/>
      <c r="VSF9" s="85"/>
      <c r="VSG9" s="85"/>
      <c r="VSH9" s="85"/>
      <c r="VSI9" s="85"/>
      <c r="VSJ9" s="85"/>
      <c r="VSK9" s="85"/>
      <c r="VSL9" s="85"/>
      <c r="VSM9" s="85"/>
      <c r="VSN9" s="85"/>
      <c r="VSO9" s="85"/>
      <c r="VSP9" s="85"/>
      <c r="VSQ9" s="85"/>
      <c r="VSR9" s="85"/>
      <c r="VSS9" s="85"/>
      <c r="VST9" s="85"/>
      <c r="VSU9" s="85"/>
      <c r="VSV9" s="85"/>
      <c r="VSW9" s="85"/>
      <c r="VSX9" s="85"/>
      <c r="VSY9" s="85"/>
      <c r="VSZ9" s="85"/>
      <c r="VTA9" s="85"/>
      <c r="VTB9" s="85"/>
      <c r="VTC9" s="85"/>
      <c r="VTD9" s="85"/>
      <c r="VTE9" s="85"/>
      <c r="VTF9" s="85"/>
      <c r="VTG9" s="85"/>
      <c r="VTH9" s="85"/>
      <c r="VTI9" s="85"/>
      <c r="VTJ9" s="85"/>
      <c r="VTK9" s="85"/>
      <c r="VTL9" s="85"/>
      <c r="VTM9" s="85"/>
      <c r="VTN9" s="85"/>
      <c r="VTO9" s="85"/>
      <c r="VTP9" s="85"/>
      <c r="VTQ9" s="85"/>
      <c r="VTR9" s="85"/>
      <c r="VTS9" s="85"/>
      <c r="VTT9" s="85"/>
      <c r="VTU9" s="85"/>
      <c r="VTV9" s="85"/>
      <c r="VTW9" s="85"/>
      <c r="VTX9" s="85"/>
      <c r="VTY9" s="85"/>
      <c r="VTZ9" s="85"/>
      <c r="VUA9" s="85"/>
      <c r="VUB9" s="85"/>
      <c r="VUC9" s="85"/>
      <c r="VUD9" s="85"/>
      <c r="VUE9" s="85"/>
      <c r="VUF9" s="85"/>
      <c r="VUG9" s="85"/>
      <c r="VUH9" s="85"/>
      <c r="VUI9" s="85"/>
      <c r="VUJ9" s="85"/>
      <c r="VUK9" s="85"/>
      <c r="VUL9" s="85"/>
      <c r="VUM9" s="85"/>
      <c r="VUN9" s="85"/>
      <c r="VUO9" s="85"/>
      <c r="VUP9" s="85"/>
      <c r="VUQ9" s="85"/>
      <c r="VUR9" s="85"/>
      <c r="VUS9" s="85"/>
      <c r="VUT9" s="85"/>
      <c r="VUU9" s="85"/>
      <c r="VUV9" s="85"/>
      <c r="VUW9" s="85"/>
      <c r="VUX9" s="85"/>
      <c r="VUY9" s="85"/>
      <c r="VUZ9" s="85"/>
      <c r="VVA9" s="85"/>
      <c r="VVB9" s="85"/>
      <c r="VVC9" s="85"/>
      <c r="VVD9" s="85"/>
      <c r="VVE9" s="85"/>
      <c r="VVF9" s="85"/>
      <c r="VVG9" s="85"/>
      <c r="VVH9" s="85"/>
      <c r="VVI9" s="85"/>
      <c r="VVJ9" s="85"/>
      <c r="VVK9" s="85"/>
      <c r="VVL9" s="85"/>
      <c r="VVM9" s="85"/>
      <c r="VVN9" s="85"/>
      <c r="VVO9" s="85"/>
      <c r="VVP9" s="85"/>
      <c r="VVQ9" s="85"/>
      <c r="VVR9" s="85"/>
      <c r="VVS9" s="85"/>
      <c r="VVT9" s="85"/>
      <c r="VVU9" s="85"/>
      <c r="VVV9" s="85"/>
      <c r="VVW9" s="85"/>
      <c r="VVX9" s="85"/>
      <c r="VVY9" s="85"/>
      <c r="VVZ9" s="85"/>
      <c r="VWA9" s="85"/>
      <c r="VWB9" s="85"/>
      <c r="VWC9" s="85"/>
      <c r="VWD9" s="85"/>
      <c r="VWE9" s="85"/>
      <c r="VWF9" s="85"/>
      <c r="VWG9" s="85"/>
      <c r="VWH9" s="85"/>
      <c r="VWI9" s="85"/>
      <c r="VWJ9" s="85"/>
      <c r="VWK9" s="85"/>
      <c r="VWL9" s="85"/>
      <c r="VWM9" s="85"/>
      <c r="VWN9" s="85"/>
      <c r="VWO9" s="85"/>
      <c r="VWP9" s="85"/>
      <c r="VWQ9" s="85"/>
      <c r="VWR9" s="85"/>
      <c r="VWS9" s="85"/>
      <c r="VWT9" s="85"/>
      <c r="VWU9" s="85"/>
      <c r="VWV9" s="85"/>
      <c r="VWW9" s="85"/>
      <c r="VWX9" s="85"/>
      <c r="VWY9" s="85"/>
      <c r="VWZ9" s="85"/>
      <c r="VXA9" s="85"/>
      <c r="VXB9" s="85"/>
      <c r="VXC9" s="85"/>
      <c r="VXD9" s="85"/>
      <c r="VXE9" s="85"/>
      <c r="VXF9" s="85"/>
      <c r="VXG9" s="85"/>
      <c r="VXH9" s="85"/>
      <c r="VXI9" s="85"/>
      <c r="VXJ9" s="85"/>
      <c r="VXK9" s="85"/>
      <c r="VXL9" s="85"/>
      <c r="VXM9" s="85"/>
      <c r="VXN9" s="85"/>
      <c r="VXO9" s="85"/>
      <c r="VXP9" s="85"/>
      <c r="VXQ9" s="85"/>
      <c r="VXR9" s="85"/>
      <c r="VXS9" s="85"/>
      <c r="VXT9" s="85"/>
      <c r="VXU9" s="85"/>
      <c r="VXV9" s="85"/>
      <c r="VXW9" s="85"/>
      <c r="VXX9" s="85"/>
      <c r="VXY9" s="85"/>
      <c r="VXZ9" s="85"/>
      <c r="VYA9" s="85"/>
      <c r="VYB9" s="85"/>
      <c r="VYC9" s="85"/>
      <c r="VYD9" s="85"/>
      <c r="VYE9" s="85"/>
      <c r="VYF9" s="85"/>
      <c r="VYG9" s="85"/>
      <c r="VYH9" s="85"/>
      <c r="VYI9" s="85"/>
      <c r="VYJ9" s="85"/>
      <c r="VYK9" s="85"/>
      <c r="VYL9" s="85"/>
      <c r="VYM9" s="85"/>
      <c r="VYN9" s="85"/>
      <c r="VYO9" s="85"/>
      <c r="VYP9" s="85"/>
      <c r="VYQ9" s="85"/>
      <c r="VYR9" s="85"/>
      <c r="VYS9" s="85"/>
      <c r="VYT9" s="85"/>
      <c r="VYU9" s="85"/>
      <c r="VYV9" s="85"/>
      <c r="VYW9" s="85"/>
      <c r="VYX9" s="85"/>
      <c r="VYY9" s="85"/>
      <c r="VYZ9" s="85"/>
      <c r="VZA9" s="85"/>
      <c r="VZB9" s="85"/>
      <c r="VZC9" s="85"/>
      <c r="VZD9" s="85"/>
      <c r="VZE9" s="85"/>
      <c r="VZF9" s="85"/>
      <c r="VZG9" s="85"/>
      <c r="VZH9" s="85"/>
      <c r="VZI9" s="85"/>
      <c r="VZJ9" s="85"/>
      <c r="VZK9" s="85"/>
      <c r="VZL9" s="85"/>
      <c r="VZM9" s="85"/>
      <c r="VZN9" s="85"/>
      <c r="VZO9" s="85"/>
      <c r="VZP9" s="85"/>
      <c r="VZQ9" s="85"/>
      <c r="VZR9" s="85"/>
      <c r="VZS9" s="85"/>
      <c r="VZT9" s="85"/>
      <c r="VZU9" s="85"/>
      <c r="VZV9" s="85"/>
      <c r="VZW9" s="85"/>
      <c r="VZX9" s="85"/>
      <c r="VZY9" s="85"/>
      <c r="VZZ9" s="85"/>
      <c r="WAA9" s="85"/>
      <c r="WAB9" s="85"/>
      <c r="WAC9" s="85"/>
      <c r="WAD9" s="85"/>
      <c r="WAE9" s="85"/>
      <c r="WAF9" s="85"/>
      <c r="WAG9" s="85"/>
      <c r="WAH9" s="85"/>
      <c r="WAI9" s="85"/>
      <c r="WAJ9" s="85"/>
      <c r="WAK9" s="85"/>
      <c r="WAL9" s="85"/>
      <c r="WAM9" s="85"/>
      <c r="WAN9" s="85"/>
      <c r="WAO9" s="85"/>
      <c r="WAP9" s="85"/>
      <c r="WAQ9" s="85"/>
      <c r="WAR9" s="85"/>
      <c r="WAS9" s="85"/>
      <c r="WAT9" s="85"/>
      <c r="WAU9" s="85"/>
      <c r="WAV9" s="85"/>
      <c r="WAW9" s="85"/>
      <c r="WAX9" s="85"/>
      <c r="WAY9" s="85"/>
      <c r="WAZ9" s="85"/>
      <c r="WBA9" s="85"/>
      <c r="WBB9" s="85"/>
      <c r="WBC9" s="85"/>
      <c r="WBD9" s="85"/>
      <c r="WBE9" s="85"/>
      <c r="WBF9" s="85"/>
      <c r="WBG9" s="85"/>
      <c r="WBH9" s="85"/>
      <c r="WBI9" s="85"/>
      <c r="WBJ9" s="85"/>
      <c r="WBK9" s="85"/>
      <c r="WBL9" s="85"/>
      <c r="WBM9" s="85"/>
      <c r="WBN9" s="85"/>
      <c r="WBO9" s="85"/>
      <c r="WBP9" s="85"/>
      <c r="WBQ9" s="85"/>
      <c r="WBR9" s="85"/>
      <c r="WBS9" s="85"/>
      <c r="WBT9" s="85"/>
      <c r="WBU9" s="85"/>
      <c r="WBV9" s="85"/>
      <c r="WBW9" s="85"/>
      <c r="WBX9" s="85"/>
      <c r="WBY9" s="85"/>
      <c r="WBZ9" s="85"/>
      <c r="WCA9" s="85"/>
      <c r="WCB9" s="85"/>
      <c r="WCC9" s="85"/>
      <c r="WCD9" s="85"/>
      <c r="WCE9" s="85"/>
      <c r="WCF9" s="85"/>
      <c r="WCG9" s="85"/>
      <c r="WCH9" s="85"/>
      <c r="WCI9" s="85"/>
      <c r="WCJ9" s="85"/>
      <c r="WCK9" s="85"/>
      <c r="WCL9" s="85"/>
      <c r="WCM9" s="85"/>
      <c r="WCN9" s="85"/>
      <c r="WCO9" s="85"/>
      <c r="WCP9" s="85"/>
      <c r="WCQ9" s="85"/>
      <c r="WCR9" s="85"/>
      <c r="WCS9" s="85"/>
      <c r="WCT9" s="85"/>
      <c r="WCU9" s="85"/>
      <c r="WCV9" s="85"/>
      <c r="WCW9" s="85"/>
      <c r="WCX9" s="85"/>
      <c r="WCY9" s="85"/>
      <c r="WCZ9" s="85"/>
      <c r="WDA9" s="85"/>
      <c r="WDB9" s="85"/>
      <c r="WDC9" s="85"/>
      <c r="WDD9" s="85"/>
      <c r="WDE9" s="85"/>
      <c r="WDF9" s="85"/>
      <c r="WDG9" s="85"/>
      <c r="WDH9" s="85"/>
      <c r="WDI9" s="85"/>
      <c r="WDJ9" s="85"/>
      <c r="WDK9" s="85"/>
      <c r="WDL9" s="85"/>
      <c r="WDM9" s="85"/>
      <c r="WDN9" s="85"/>
      <c r="WDO9" s="85"/>
      <c r="WDP9" s="85"/>
      <c r="WDQ9" s="85"/>
      <c r="WDR9" s="85"/>
      <c r="WDS9" s="85"/>
      <c r="WDT9" s="85"/>
      <c r="WDU9" s="85"/>
      <c r="WDV9" s="85"/>
      <c r="WDW9" s="85"/>
      <c r="WDX9" s="85"/>
      <c r="WDY9" s="85"/>
      <c r="WDZ9" s="85"/>
      <c r="WEA9" s="85"/>
      <c r="WEB9" s="85"/>
      <c r="WEC9" s="85"/>
      <c r="WED9" s="85"/>
      <c r="WEE9" s="85"/>
      <c r="WEF9" s="85"/>
      <c r="WEG9" s="85"/>
      <c r="WEH9" s="85"/>
      <c r="WEI9" s="85"/>
      <c r="WEJ9" s="85"/>
      <c r="WEK9" s="85"/>
      <c r="WEL9" s="85"/>
      <c r="WEM9" s="85"/>
      <c r="WEN9" s="85"/>
      <c r="WEO9" s="85"/>
      <c r="WEP9" s="85"/>
      <c r="WEQ9" s="85"/>
      <c r="WER9" s="85"/>
      <c r="WES9" s="85"/>
      <c r="WET9" s="85"/>
      <c r="WEU9" s="85"/>
      <c r="WEV9" s="85"/>
      <c r="WEW9" s="85"/>
      <c r="WEX9" s="85"/>
      <c r="WEY9" s="85"/>
      <c r="WEZ9" s="85"/>
      <c r="WFA9" s="85"/>
      <c r="WFB9" s="85"/>
      <c r="WFC9" s="85"/>
      <c r="WFD9" s="85"/>
      <c r="WFE9" s="85"/>
      <c r="WFF9" s="85"/>
      <c r="WFG9" s="85"/>
      <c r="WFH9" s="85"/>
      <c r="WFI9" s="85"/>
      <c r="WFJ9" s="85"/>
      <c r="WFK9" s="85"/>
      <c r="WFL9" s="85"/>
      <c r="WFM9" s="85"/>
      <c r="WFN9" s="85"/>
      <c r="WFO9" s="85"/>
      <c r="WFP9" s="85"/>
      <c r="WFQ9" s="85"/>
      <c r="WFR9" s="85"/>
      <c r="WFS9" s="85"/>
      <c r="WFT9" s="85"/>
      <c r="WFU9" s="85"/>
      <c r="WFV9" s="85"/>
      <c r="WFW9" s="85"/>
      <c r="WFX9" s="85"/>
      <c r="WFY9" s="85"/>
      <c r="WFZ9" s="85"/>
      <c r="WGA9" s="85"/>
      <c r="WGB9" s="85"/>
      <c r="WGC9" s="85"/>
      <c r="WGD9" s="85"/>
      <c r="WGE9" s="85"/>
      <c r="WGF9" s="85"/>
      <c r="WGG9" s="85"/>
      <c r="WGH9" s="85"/>
      <c r="WGI9" s="85"/>
      <c r="WGJ9" s="85"/>
      <c r="WGK9" s="85"/>
      <c r="WGL9" s="85"/>
      <c r="WGM9" s="85"/>
      <c r="WGN9" s="85"/>
      <c r="WGO9" s="85"/>
      <c r="WGP9" s="85"/>
      <c r="WGQ9" s="85"/>
      <c r="WGR9" s="85"/>
      <c r="WGS9" s="85"/>
      <c r="WGT9" s="85"/>
      <c r="WGU9" s="85"/>
      <c r="WGV9" s="85"/>
      <c r="WGW9" s="85"/>
      <c r="WGX9" s="85"/>
      <c r="WGY9" s="85"/>
      <c r="WGZ9" s="85"/>
      <c r="WHA9" s="85"/>
      <c r="WHB9" s="85"/>
      <c r="WHC9" s="85"/>
      <c r="WHD9" s="85"/>
      <c r="WHE9" s="85"/>
      <c r="WHF9" s="85"/>
      <c r="WHG9" s="85"/>
      <c r="WHH9" s="85"/>
      <c r="WHI9" s="85"/>
      <c r="WHJ9" s="85"/>
      <c r="WHK9" s="85"/>
      <c r="WHL9" s="85"/>
      <c r="WHM9" s="85"/>
      <c r="WHN9" s="85"/>
      <c r="WHO9" s="85"/>
      <c r="WHP9" s="85"/>
      <c r="WHQ9" s="85"/>
      <c r="WHR9" s="85"/>
      <c r="WHS9" s="85"/>
      <c r="WHT9" s="85"/>
      <c r="WHU9" s="85"/>
      <c r="WHV9" s="85"/>
      <c r="WHW9" s="85"/>
      <c r="WHX9" s="85"/>
      <c r="WHY9" s="85"/>
      <c r="WHZ9" s="85"/>
      <c r="WIA9" s="85"/>
      <c r="WIB9" s="85"/>
      <c r="WIC9" s="85"/>
      <c r="WID9" s="85"/>
      <c r="WIE9" s="85"/>
      <c r="WIF9" s="85"/>
      <c r="WIG9" s="85"/>
      <c r="WIH9" s="85"/>
      <c r="WII9" s="85"/>
      <c r="WIJ9" s="85"/>
      <c r="WIK9" s="85"/>
      <c r="WIL9" s="85"/>
      <c r="WIM9" s="85"/>
      <c r="WIN9" s="85"/>
      <c r="WIO9" s="85"/>
      <c r="WIP9" s="85"/>
      <c r="WIQ9" s="85"/>
      <c r="WIR9" s="85"/>
      <c r="WIS9" s="85"/>
      <c r="WIT9" s="85"/>
      <c r="WIU9" s="85"/>
      <c r="WIV9" s="85"/>
      <c r="WIW9" s="85"/>
      <c r="WIX9" s="85"/>
      <c r="WIY9" s="85"/>
      <c r="WIZ9" s="85"/>
      <c r="WJA9" s="85"/>
      <c r="WJB9" s="85"/>
      <c r="WJC9" s="85"/>
      <c r="WJD9" s="85"/>
      <c r="WJE9" s="85"/>
      <c r="WJF9" s="85"/>
      <c r="WJG9" s="85"/>
      <c r="WJH9" s="85"/>
      <c r="WJI9" s="85"/>
      <c r="WJJ9" s="85"/>
      <c r="WJK9" s="85"/>
      <c r="WJL9" s="85"/>
      <c r="WJM9" s="85"/>
      <c r="WJN9" s="85"/>
      <c r="WJO9" s="85"/>
      <c r="WJP9" s="85"/>
      <c r="WJQ9" s="85"/>
      <c r="WJR9" s="85"/>
      <c r="WJS9" s="85"/>
      <c r="WJT9" s="85"/>
      <c r="WJU9" s="85"/>
      <c r="WJV9" s="85"/>
      <c r="WJW9" s="85"/>
      <c r="WJX9" s="85"/>
      <c r="WJY9" s="85"/>
      <c r="WJZ9" s="85"/>
      <c r="WKA9" s="85"/>
      <c r="WKB9" s="85"/>
      <c r="WKC9" s="85"/>
      <c r="WKD9" s="85"/>
      <c r="WKE9" s="85"/>
      <c r="WKF9" s="85"/>
      <c r="WKG9" s="85"/>
      <c r="WKH9" s="85"/>
      <c r="WKI9" s="85"/>
      <c r="WKJ9" s="85"/>
      <c r="WKK9" s="85"/>
      <c r="WKL9" s="85"/>
      <c r="WKM9" s="85"/>
      <c r="WKN9" s="85"/>
      <c r="WKO9" s="85"/>
      <c r="WKP9" s="85"/>
      <c r="WKQ9" s="85"/>
      <c r="WKR9" s="85"/>
      <c r="WKS9" s="85"/>
      <c r="WKT9" s="85"/>
      <c r="WKU9" s="85"/>
      <c r="WKV9" s="85"/>
      <c r="WKW9" s="85"/>
      <c r="WKX9" s="85"/>
      <c r="WKY9" s="85"/>
      <c r="WKZ9" s="85"/>
      <c r="WLA9" s="85"/>
      <c r="WLB9" s="85"/>
      <c r="WLC9" s="85"/>
      <c r="WLD9" s="85"/>
      <c r="WLE9" s="85"/>
      <c r="WLF9" s="85"/>
      <c r="WLG9" s="85"/>
      <c r="WLH9" s="85"/>
      <c r="WLI9" s="85"/>
      <c r="WLJ9" s="85"/>
      <c r="WLK9" s="85"/>
      <c r="WLL9" s="85"/>
      <c r="WLM9" s="85"/>
      <c r="WLN9" s="85"/>
      <c r="WLO9" s="85"/>
      <c r="WLP9" s="85"/>
      <c r="WLQ9" s="85"/>
      <c r="WLR9" s="85"/>
      <c r="WLS9" s="85"/>
      <c r="WLT9" s="85"/>
      <c r="WLU9" s="85"/>
      <c r="WLV9" s="85"/>
      <c r="WLW9" s="85"/>
      <c r="WLX9" s="85"/>
      <c r="WLY9" s="85"/>
      <c r="WLZ9" s="85"/>
      <c r="WMA9" s="85"/>
      <c r="WMB9" s="85"/>
      <c r="WMC9" s="85"/>
      <c r="WMD9" s="85"/>
      <c r="WME9" s="85"/>
      <c r="WMF9" s="85"/>
      <c r="WMG9" s="85"/>
      <c r="WMH9" s="85"/>
      <c r="WMI9" s="85"/>
      <c r="WMJ9" s="85"/>
      <c r="WMK9" s="85"/>
      <c r="WML9" s="85"/>
      <c r="WMM9" s="85"/>
      <c r="WMN9" s="85"/>
      <c r="WMO9" s="85"/>
      <c r="WMP9" s="85"/>
      <c r="WMQ9" s="85"/>
      <c r="WMR9" s="85"/>
      <c r="WMS9" s="85"/>
      <c r="WMT9" s="85"/>
      <c r="WMU9" s="85"/>
      <c r="WMV9" s="85"/>
      <c r="WMW9" s="85"/>
      <c r="WMX9" s="85"/>
      <c r="WMY9" s="85"/>
      <c r="WMZ9" s="85"/>
      <c r="WNA9" s="85"/>
      <c r="WNB9" s="85"/>
      <c r="WNC9" s="85"/>
      <c r="WND9" s="85"/>
      <c r="WNE9" s="85"/>
      <c r="WNF9" s="85"/>
      <c r="WNG9" s="85"/>
      <c r="WNH9" s="85"/>
      <c r="WNI9" s="85"/>
      <c r="WNJ9" s="85"/>
      <c r="WNK9" s="85"/>
      <c r="WNL9" s="85"/>
      <c r="WNM9" s="85"/>
      <c r="WNN9" s="85"/>
      <c r="WNO9" s="85"/>
      <c r="WNP9" s="85"/>
      <c r="WNQ9" s="85"/>
      <c r="WNR9" s="85"/>
      <c r="WNS9" s="85"/>
      <c r="WNT9" s="85"/>
      <c r="WNU9" s="85"/>
      <c r="WNV9" s="85"/>
      <c r="WNW9" s="85"/>
      <c r="WNX9" s="85"/>
      <c r="WNY9" s="85"/>
      <c r="WNZ9" s="85"/>
      <c r="WOA9" s="85"/>
      <c r="WOB9" s="85"/>
      <c r="WOC9" s="85"/>
      <c r="WOD9" s="85"/>
      <c r="WOE9" s="85"/>
      <c r="WOF9" s="85"/>
      <c r="WOG9" s="85"/>
      <c r="WOH9" s="85"/>
      <c r="WOI9" s="85"/>
      <c r="WOJ9" s="85"/>
      <c r="WOK9" s="85"/>
      <c r="WOL9" s="85"/>
      <c r="WOM9" s="85"/>
      <c r="WON9" s="85"/>
      <c r="WOO9" s="85"/>
      <c r="WOP9" s="85"/>
      <c r="WOQ9" s="85"/>
      <c r="WOR9" s="85"/>
      <c r="WOS9" s="85"/>
      <c r="WOT9" s="85"/>
      <c r="WOU9" s="85"/>
      <c r="WOV9" s="85"/>
      <c r="WOW9" s="85"/>
      <c r="WOX9" s="85"/>
      <c r="WOY9" s="85"/>
      <c r="WOZ9" s="85"/>
      <c r="WPA9" s="85"/>
      <c r="WPB9" s="85"/>
      <c r="WPC9" s="85"/>
      <c r="WPD9" s="85"/>
      <c r="WPE9" s="85"/>
      <c r="WPF9" s="85"/>
      <c r="WPG9" s="85"/>
      <c r="WPH9" s="85"/>
      <c r="WPI9" s="85"/>
      <c r="WPJ9" s="85"/>
      <c r="WPK9" s="85"/>
      <c r="WPL9" s="85"/>
      <c r="WPM9" s="85"/>
      <c r="WPN9" s="85"/>
      <c r="WPO9" s="85"/>
      <c r="WPP9" s="85"/>
      <c r="WPQ9" s="85"/>
      <c r="WPR9" s="85"/>
      <c r="WPS9" s="85"/>
      <c r="WPT9" s="85"/>
      <c r="WPU9" s="85"/>
      <c r="WPV9" s="85"/>
      <c r="WPW9" s="85"/>
      <c r="WPX9" s="85"/>
      <c r="WPY9" s="85"/>
      <c r="WPZ9" s="85"/>
      <c r="WQA9" s="85"/>
      <c r="WQB9" s="85"/>
      <c r="WQC9" s="85"/>
      <c r="WQD9" s="85"/>
      <c r="WQE9" s="85"/>
      <c r="WQF9" s="85"/>
      <c r="WQG9" s="85"/>
      <c r="WQH9" s="85"/>
      <c r="WQI9" s="85"/>
      <c r="WQJ9" s="85"/>
      <c r="WQK9" s="85"/>
      <c r="WQL9" s="85"/>
      <c r="WQM9" s="85"/>
      <c r="WQN9" s="85"/>
      <c r="WQO9" s="85"/>
      <c r="WQP9" s="85"/>
      <c r="WQQ9" s="85"/>
      <c r="WQR9" s="85"/>
      <c r="WQS9" s="85"/>
      <c r="WQT9" s="85"/>
      <c r="WQU9" s="85"/>
      <c r="WQV9" s="85"/>
      <c r="WQW9" s="85"/>
      <c r="WQX9" s="85"/>
      <c r="WQY9" s="85"/>
      <c r="WQZ9" s="85"/>
      <c r="WRA9" s="85"/>
      <c r="WRB9" s="85"/>
      <c r="WRC9" s="85"/>
      <c r="WRD9" s="85"/>
      <c r="WRE9" s="85"/>
      <c r="WRF9" s="85"/>
      <c r="WRG9" s="85"/>
      <c r="WRH9" s="85"/>
      <c r="WRI9" s="85"/>
      <c r="WRJ9" s="85"/>
      <c r="WRK9" s="85"/>
      <c r="WRL9" s="85"/>
      <c r="WRM9" s="85"/>
      <c r="WRN9" s="85"/>
      <c r="WRO9" s="85"/>
      <c r="WRP9" s="85"/>
      <c r="WRQ9" s="85"/>
      <c r="WRR9" s="85"/>
      <c r="WRS9" s="85"/>
      <c r="WRT9" s="85"/>
      <c r="WRU9" s="85"/>
      <c r="WRV9" s="85"/>
      <c r="WRW9" s="85"/>
      <c r="WRX9" s="85"/>
      <c r="WRY9" s="85"/>
      <c r="WRZ9" s="85"/>
      <c r="WSA9" s="85"/>
      <c r="WSB9" s="85"/>
      <c r="WSC9" s="85"/>
      <c r="WSD9" s="85"/>
      <c r="WSE9" s="85"/>
      <c r="WSF9" s="85"/>
      <c r="WSG9" s="85"/>
      <c r="WSH9" s="85"/>
      <c r="WSI9" s="85"/>
      <c r="WSJ9" s="85"/>
      <c r="WSK9" s="85"/>
      <c r="WSL9" s="85"/>
      <c r="WSM9" s="85"/>
      <c r="WSN9" s="85"/>
      <c r="WSO9" s="85"/>
      <c r="WSP9" s="85"/>
      <c r="WSQ9" s="85"/>
      <c r="WSR9" s="85"/>
      <c r="WSS9" s="85"/>
      <c r="WST9" s="85"/>
      <c r="WSU9" s="85"/>
      <c r="WSV9" s="85"/>
      <c r="WSW9" s="85"/>
      <c r="WSX9" s="85"/>
      <c r="WSY9" s="85"/>
      <c r="WSZ9" s="85"/>
      <c r="WTA9" s="85"/>
      <c r="WTB9" s="85"/>
      <c r="WTC9" s="85"/>
      <c r="WTD9" s="85"/>
      <c r="WTE9" s="85"/>
      <c r="WTF9" s="85"/>
      <c r="WTG9" s="85"/>
      <c r="WTH9" s="85"/>
      <c r="WTI9" s="85"/>
      <c r="WTJ9" s="85"/>
      <c r="WTK9" s="85"/>
      <c r="WTL9" s="85"/>
      <c r="WTM9" s="85"/>
      <c r="WTN9" s="85"/>
      <c r="WTO9" s="85"/>
      <c r="WTP9" s="85"/>
      <c r="WTQ9" s="85"/>
      <c r="WTR9" s="85"/>
      <c r="WTS9" s="85"/>
      <c r="WTT9" s="85"/>
      <c r="WTU9" s="85"/>
      <c r="WTV9" s="85"/>
      <c r="WTW9" s="85"/>
      <c r="WTX9" s="85"/>
      <c r="WTY9" s="85"/>
      <c r="WTZ9" s="85"/>
      <c r="WUA9" s="85"/>
      <c r="WUB9" s="85"/>
      <c r="WUC9" s="85"/>
      <c r="WUD9" s="85"/>
      <c r="WUE9" s="85"/>
      <c r="WUF9" s="85"/>
      <c r="WUG9" s="85"/>
      <c r="WUH9" s="85"/>
      <c r="WUI9" s="85"/>
      <c r="WUJ9" s="85"/>
      <c r="WUK9" s="85"/>
      <c r="WUL9" s="85"/>
      <c r="WUM9" s="85"/>
      <c r="WUN9" s="85"/>
      <c r="WUO9" s="85"/>
      <c r="WUP9" s="85"/>
      <c r="WUQ9" s="85"/>
      <c r="WUR9" s="85"/>
      <c r="WUS9" s="85"/>
      <c r="WUT9" s="85"/>
      <c r="WUU9" s="85"/>
      <c r="WUV9" s="85"/>
      <c r="WUW9" s="85"/>
      <c r="WUX9" s="85"/>
      <c r="WUY9" s="85"/>
      <c r="WUZ9" s="85"/>
      <c r="WVA9" s="85"/>
      <c r="WVB9" s="85"/>
      <c r="WVC9" s="85"/>
      <c r="WVD9" s="85"/>
      <c r="WVE9" s="85"/>
      <c r="WVF9" s="85"/>
      <c r="WVG9" s="85"/>
      <c r="WVH9" s="85"/>
      <c r="WVI9" s="85"/>
      <c r="WVJ9" s="85"/>
      <c r="WVK9" s="85"/>
      <c r="WVL9" s="85"/>
      <c r="WVM9" s="85"/>
      <c r="WVN9" s="85"/>
      <c r="WVO9" s="85"/>
      <c r="WVP9" s="85"/>
      <c r="WVQ9" s="85"/>
      <c r="WVR9" s="85"/>
      <c r="WVS9" s="85"/>
      <c r="WVT9" s="85"/>
      <c r="WVU9" s="85"/>
      <c r="WVV9" s="85"/>
      <c r="WVW9" s="85"/>
      <c r="WVX9" s="85"/>
      <c r="WVY9" s="85"/>
      <c r="WVZ9" s="85"/>
      <c r="WWA9" s="85"/>
      <c r="WWB9" s="85"/>
      <c r="WWC9" s="85"/>
      <c r="WWD9" s="85"/>
      <c r="WWE9" s="85"/>
      <c r="WWF9" s="85"/>
      <c r="WWG9" s="85"/>
      <c r="WWH9" s="85"/>
      <c r="WWI9" s="85"/>
      <c r="WWJ9" s="85"/>
      <c r="WWK9" s="85"/>
      <c r="WWL9" s="85"/>
      <c r="WWM9" s="85"/>
      <c r="WWN9" s="85"/>
      <c r="WWO9" s="85"/>
      <c r="WWP9" s="85"/>
      <c r="WWQ9" s="85"/>
      <c r="WWR9" s="85"/>
      <c r="WWS9" s="85"/>
      <c r="WWT9" s="85"/>
      <c r="WWU9" s="85"/>
      <c r="WWV9" s="85"/>
      <c r="WWW9" s="85"/>
      <c r="WWX9" s="85"/>
      <c r="WWY9" s="85"/>
      <c r="WWZ9" s="85"/>
      <c r="WXA9" s="85"/>
      <c r="WXB9" s="85"/>
      <c r="WXC9" s="85"/>
      <c r="WXD9" s="85"/>
      <c r="WXE9" s="85"/>
      <c r="WXF9" s="85"/>
      <c r="WXG9" s="85"/>
      <c r="WXH9" s="85"/>
      <c r="WXI9" s="85"/>
      <c r="WXJ9" s="85"/>
      <c r="WXK9" s="85"/>
      <c r="WXL9" s="85"/>
      <c r="WXM9" s="85"/>
      <c r="WXN9" s="85"/>
      <c r="WXO9" s="85"/>
      <c r="WXP9" s="85"/>
      <c r="WXQ9" s="85"/>
      <c r="WXR9" s="85"/>
      <c r="WXS9" s="85"/>
      <c r="WXT9" s="85"/>
      <c r="WXU9" s="85"/>
      <c r="WXV9" s="85"/>
      <c r="WXW9" s="85"/>
      <c r="WXX9" s="85"/>
      <c r="WXY9" s="85"/>
      <c r="WXZ9" s="85"/>
      <c r="WYA9" s="85"/>
      <c r="WYB9" s="85"/>
      <c r="WYC9" s="85"/>
      <c r="WYD9" s="85"/>
      <c r="WYE9" s="85"/>
      <c r="WYF9" s="85"/>
      <c r="WYG9" s="85"/>
      <c r="WYH9" s="85"/>
      <c r="WYI9" s="85"/>
      <c r="WYJ9" s="85"/>
      <c r="WYK9" s="85"/>
      <c r="WYL9" s="85"/>
      <c r="WYM9" s="85"/>
      <c r="WYN9" s="85"/>
      <c r="WYO9" s="85"/>
      <c r="WYP9" s="85"/>
      <c r="WYQ9" s="85"/>
      <c r="WYR9" s="85"/>
      <c r="WYS9" s="85"/>
      <c r="WYT9" s="85"/>
      <c r="WYU9" s="85"/>
      <c r="WYV9" s="85"/>
      <c r="WYW9" s="85"/>
      <c r="WYX9" s="85"/>
      <c r="WYY9" s="85"/>
      <c r="WYZ9" s="85"/>
      <c r="WZA9" s="85"/>
      <c r="WZB9" s="85"/>
      <c r="WZC9" s="85"/>
      <c r="WZD9" s="85"/>
      <c r="WZE9" s="85"/>
      <c r="WZF9" s="85"/>
      <c r="WZG9" s="85"/>
      <c r="WZH9" s="85"/>
      <c r="WZI9" s="85"/>
      <c r="WZJ9" s="85"/>
      <c r="WZK9" s="85"/>
      <c r="WZL9" s="85"/>
      <c r="WZM9" s="85"/>
      <c r="WZN9" s="85"/>
      <c r="WZO9" s="85"/>
      <c r="WZP9" s="85"/>
      <c r="WZQ9" s="85"/>
      <c r="WZR9" s="85"/>
      <c r="WZS9" s="85"/>
      <c r="WZT9" s="85"/>
      <c r="WZU9" s="85"/>
      <c r="WZV9" s="85"/>
      <c r="WZW9" s="85"/>
      <c r="WZX9" s="85"/>
      <c r="WZY9" s="85"/>
      <c r="WZZ9" s="85"/>
      <c r="XAA9" s="85"/>
      <c r="XAB9" s="85"/>
      <c r="XAC9" s="85"/>
      <c r="XAD9" s="85"/>
      <c r="XAE9" s="85"/>
      <c r="XAF9" s="85"/>
      <c r="XAG9" s="85"/>
      <c r="XAH9" s="85"/>
      <c r="XAI9" s="85"/>
      <c r="XAJ9" s="85"/>
      <c r="XAK9" s="85"/>
      <c r="XAL9" s="85"/>
      <c r="XAM9" s="85"/>
      <c r="XAN9" s="85"/>
      <c r="XAO9" s="85"/>
      <c r="XAP9" s="85"/>
      <c r="XAQ9" s="85"/>
      <c r="XAR9" s="85"/>
      <c r="XAS9" s="85"/>
      <c r="XAT9" s="85"/>
      <c r="XAU9" s="85"/>
      <c r="XAV9" s="85"/>
      <c r="XAW9" s="85"/>
      <c r="XAX9" s="85"/>
      <c r="XAY9" s="85"/>
      <c r="XAZ9" s="85"/>
      <c r="XBA9" s="85"/>
      <c r="XBB9" s="85"/>
      <c r="XBC9" s="85"/>
      <c r="XBD9" s="85"/>
      <c r="XBE9" s="85"/>
      <c r="XBF9" s="85"/>
      <c r="XBG9" s="85"/>
      <c r="XBH9" s="85"/>
      <c r="XBI9" s="85"/>
      <c r="XBJ9" s="85"/>
      <c r="XBK9" s="85"/>
      <c r="XBL9" s="85"/>
      <c r="XBM9" s="85"/>
      <c r="XBN9" s="85"/>
      <c r="XBO9" s="85"/>
      <c r="XBP9" s="85"/>
      <c r="XBQ9" s="85"/>
      <c r="XBR9" s="85"/>
      <c r="XBS9" s="85"/>
      <c r="XBT9" s="85"/>
      <c r="XBU9" s="85"/>
      <c r="XBV9" s="85"/>
      <c r="XBW9" s="85"/>
      <c r="XBX9" s="85"/>
      <c r="XBY9" s="85"/>
      <c r="XBZ9" s="85"/>
      <c r="XCA9" s="85"/>
      <c r="XCB9" s="85"/>
      <c r="XCC9" s="85"/>
      <c r="XCD9" s="85"/>
      <c r="XCE9" s="85"/>
      <c r="XCF9" s="85"/>
      <c r="XCG9" s="85"/>
      <c r="XCH9" s="85"/>
      <c r="XCI9" s="85"/>
      <c r="XCJ9" s="85"/>
      <c r="XCK9" s="85"/>
      <c r="XCL9" s="85"/>
      <c r="XCM9" s="85"/>
      <c r="XCN9" s="85"/>
      <c r="XCO9" s="85"/>
      <c r="XCP9" s="85"/>
      <c r="XCQ9" s="85"/>
      <c r="XCR9" s="85"/>
      <c r="XCS9" s="85"/>
      <c r="XCT9" s="85"/>
      <c r="XCU9" s="85"/>
      <c r="XCV9" s="85"/>
      <c r="XCW9" s="85"/>
      <c r="XCX9" s="85"/>
      <c r="XCY9" s="85"/>
      <c r="XCZ9" s="85"/>
      <c r="XDA9" s="85"/>
      <c r="XDB9" s="85"/>
      <c r="XDC9" s="85"/>
      <c r="XDD9" s="85"/>
      <c r="XDE9" s="85"/>
      <c r="XDF9" s="85"/>
      <c r="XDG9" s="85"/>
      <c r="XDH9" s="85"/>
      <c r="XDI9" s="85"/>
      <c r="XDJ9" s="85"/>
      <c r="XDK9" s="85"/>
      <c r="XDL9" s="85"/>
      <c r="XDM9" s="85"/>
      <c r="XDN9" s="85"/>
      <c r="XDO9" s="85"/>
      <c r="XDP9" s="85"/>
      <c r="XDQ9" s="85"/>
      <c r="XDR9" s="85"/>
      <c r="XDS9" s="85"/>
      <c r="XDT9" s="85"/>
      <c r="XDU9" s="85"/>
      <c r="XDV9" s="85"/>
      <c r="XDW9" s="85"/>
      <c r="XDX9" s="85"/>
      <c r="XDY9" s="85"/>
      <c r="XDZ9" s="85"/>
      <c r="XEA9" s="85"/>
      <c r="XEB9" s="85"/>
      <c r="XEC9" s="85"/>
      <c r="XED9" s="85"/>
      <c r="XEE9" s="85"/>
      <c r="XEF9" s="85"/>
      <c r="XEG9" s="85"/>
      <c r="XEH9" s="85"/>
      <c r="XEI9" s="85"/>
      <c r="XEJ9" s="85"/>
      <c r="XEK9" s="85"/>
      <c r="XEL9" s="85"/>
      <c r="XEM9" s="85"/>
      <c r="XEN9" s="85"/>
      <c r="XEO9" s="85"/>
      <c r="XEP9" s="85"/>
      <c r="XEQ9" s="85"/>
      <c r="XER9" s="85"/>
      <c r="XES9" s="85"/>
      <c r="XET9" s="85"/>
      <c r="XEU9" s="85"/>
      <c r="XEV9" s="85"/>
      <c r="XEW9" s="85"/>
      <c r="XEX9" s="85"/>
      <c r="XEY9" s="85"/>
      <c r="XEZ9" s="85"/>
      <c r="XFA9" s="85"/>
      <c r="XFB9" s="85"/>
      <c r="XFC9" s="85"/>
      <c r="XFD9" s="85"/>
    </row>
    <row r="10" spans="1:16384" s="175" customFormat="1" hidden="1" x14ac:dyDescent="0.3">
      <c r="A10" s="543"/>
      <c r="B10" s="173"/>
      <c r="C10" s="173"/>
      <c r="D10" s="173"/>
      <c r="E10" s="179"/>
      <c r="F10" s="179"/>
      <c r="G10" s="179"/>
      <c r="H10" s="179"/>
      <c r="I10" s="179"/>
      <c r="J10" s="179"/>
      <c r="K10" s="179"/>
      <c r="L10" s="179"/>
      <c r="M10" s="179"/>
      <c r="N10" s="179"/>
      <c r="O10" s="179"/>
      <c r="P10" s="179"/>
      <c r="Q10" s="179"/>
      <c r="R10" s="179"/>
      <c r="S10" s="179"/>
      <c r="T10" s="179"/>
      <c r="U10" s="180"/>
      <c r="V10" s="178"/>
      <c r="W10" s="178"/>
      <c r="X10" s="178"/>
      <c r="Y10" s="178"/>
      <c r="Z10" s="178"/>
      <c r="AA10" s="178"/>
      <c r="AB10" s="178"/>
      <c r="AC10" s="178"/>
      <c r="AD10" s="178"/>
      <c r="AE10" s="178"/>
      <c r="AF10" s="178"/>
      <c r="AG10" s="178"/>
      <c r="AH10" s="178"/>
      <c r="AI10" s="178"/>
      <c r="AJ10" s="178"/>
      <c r="AK10" s="179"/>
      <c r="AL10" s="178"/>
      <c r="AM10" s="178"/>
      <c r="AN10" s="178"/>
      <c r="AO10" s="178"/>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8"/>
      <c r="BM10" s="178"/>
      <c r="BN10" s="178"/>
      <c r="BO10" s="178"/>
      <c r="BP10" s="178"/>
      <c r="BQ10" s="178"/>
      <c r="BR10" s="178"/>
      <c r="BS10" s="178"/>
      <c r="BT10" s="178"/>
      <c r="BU10" s="178"/>
      <c r="BV10" s="178"/>
      <c r="BW10" s="178"/>
      <c r="BX10" s="178"/>
      <c r="BY10" s="178"/>
      <c r="BZ10" s="178"/>
      <c r="CA10" s="178"/>
      <c r="CB10" s="178"/>
      <c r="CC10" s="178"/>
      <c r="CD10" s="178"/>
      <c r="CE10" s="178"/>
      <c r="CF10" s="473"/>
      <c r="CG10" s="473"/>
      <c r="CH10" s="178"/>
      <c r="CI10" s="178"/>
      <c r="CJ10" s="178"/>
      <c r="CK10" s="178"/>
      <c r="CL10" s="178"/>
      <c r="CM10" s="178"/>
      <c r="CN10" s="178"/>
      <c r="CO10" s="178"/>
      <c r="CP10" s="178"/>
      <c r="CQ10" s="178"/>
      <c r="CR10" s="178"/>
      <c r="CS10" s="178"/>
      <c r="CT10" s="178"/>
      <c r="CU10" s="178"/>
      <c r="CV10" s="178"/>
      <c r="CW10" s="178"/>
      <c r="CX10" s="178"/>
      <c r="CY10" s="178"/>
      <c r="CZ10" s="178"/>
      <c r="DA10" s="178"/>
      <c r="DB10" s="178"/>
      <c r="DC10" s="178"/>
      <c r="DD10" s="178"/>
      <c r="DE10" s="178"/>
      <c r="DF10" s="178"/>
      <c r="DG10" s="178"/>
      <c r="DH10" s="178"/>
      <c r="DI10" s="178"/>
      <c r="DJ10" s="178"/>
      <c r="DK10" s="178"/>
      <c r="DL10" s="178"/>
      <c r="DM10" s="178"/>
      <c r="DN10" s="178"/>
      <c r="DO10" s="178"/>
      <c r="DP10" s="178"/>
      <c r="DQ10" s="178"/>
      <c r="DR10" s="178"/>
      <c r="DS10" s="178"/>
      <c r="DT10" s="178"/>
      <c r="DU10" s="178"/>
      <c r="DV10" s="178"/>
      <c r="DW10" s="178"/>
      <c r="DX10" s="178"/>
      <c r="DY10" s="178"/>
      <c r="DZ10" s="178"/>
      <c r="EA10" s="178"/>
      <c r="EB10" s="178"/>
      <c r="EC10" s="178"/>
      <c r="ED10" s="178"/>
      <c r="EE10" s="178"/>
      <c r="EF10" s="178"/>
      <c r="EG10" s="178"/>
      <c r="EH10" s="178"/>
      <c r="EI10" s="178"/>
      <c r="EJ10" s="178"/>
      <c r="EK10" s="178"/>
      <c r="EL10" s="178"/>
      <c r="EM10" s="178"/>
      <c r="EN10" s="178"/>
      <c r="EO10" s="178"/>
      <c r="EP10" s="178"/>
      <c r="EQ10" s="178"/>
      <c r="ER10" s="178"/>
      <c r="ES10" s="178"/>
      <c r="ET10" s="178"/>
      <c r="EU10" s="178"/>
      <c r="EV10" s="178"/>
      <c r="EW10" s="178"/>
      <c r="EX10" s="178"/>
      <c r="EY10" s="178"/>
      <c r="EZ10" s="178"/>
      <c r="FA10" s="178"/>
      <c r="FB10" s="178"/>
      <c r="FC10" s="178"/>
      <c r="FD10" s="178"/>
      <c r="FE10" s="178"/>
      <c r="FF10" s="178"/>
      <c r="FG10" s="178"/>
      <c r="FH10" s="178"/>
      <c r="FI10" s="178"/>
      <c r="FJ10" s="178"/>
      <c r="FK10" s="178"/>
      <c r="FL10" s="178"/>
      <c r="FM10" s="178"/>
      <c r="FN10" s="178"/>
      <c r="FO10" s="178"/>
      <c r="FP10" s="178"/>
      <c r="FQ10" s="178"/>
      <c r="FR10" s="178"/>
      <c r="FS10" s="178"/>
      <c r="FT10" s="178"/>
      <c r="FU10" s="178"/>
      <c r="FV10" s="178"/>
      <c r="FW10" s="178"/>
      <c r="FX10" s="178"/>
      <c r="FY10" s="178"/>
      <c r="FZ10" s="178"/>
      <c r="GA10" s="178"/>
      <c r="GB10" s="178"/>
      <c r="GC10" s="178"/>
      <c r="GD10" s="178"/>
      <c r="GE10" s="178"/>
      <c r="GF10" s="178"/>
      <c r="GG10" s="178"/>
      <c r="GH10" s="178"/>
      <c r="GI10" s="178"/>
      <c r="GJ10" s="178"/>
      <c r="GK10" s="178"/>
      <c r="GL10" s="178"/>
      <c r="GM10" s="178"/>
      <c r="GN10" s="178"/>
      <c r="GO10" s="178"/>
      <c r="GP10" s="178"/>
      <c r="GQ10" s="178"/>
      <c r="GR10" s="178"/>
      <c r="GS10" s="178"/>
      <c r="GT10" s="178"/>
      <c r="GU10" s="178"/>
      <c r="GV10" s="178"/>
      <c r="GW10" s="178"/>
      <c r="GX10" s="178"/>
      <c r="GY10" s="178"/>
      <c r="GZ10" s="178"/>
      <c r="HA10" s="178"/>
      <c r="HB10" s="178"/>
      <c r="HC10" s="178"/>
      <c r="HD10" s="178"/>
      <c r="HE10" s="178"/>
      <c r="HF10" s="178"/>
      <c r="HG10" s="178"/>
      <c r="HH10" s="178"/>
      <c r="HI10" s="178"/>
      <c r="HJ10" s="178"/>
      <c r="HK10" s="178"/>
      <c r="HL10" s="178"/>
      <c r="HM10" s="178"/>
      <c r="HN10" s="178"/>
      <c r="HO10" s="178"/>
      <c r="HP10" s="178"/>
      <c r="HQ10" s="178"/>
      <c r="HR10" s="178"/>
      <c r="HS10" s="178"/>
      <c r="HT10" s="178"/>
      <c r="HU10" s="178"/>
      <c r="HV10" s="178"/>
      <c r="HW10" s="178"/>
      <c r="HX10" s="178"/>
      <c r="HY10" s="178"/>
      <c r="HZ10" s="178"/>
      <c r="IA10" s="178"/>
      <c r="IB10" s="178"/>
      <c r="IC10" s="178"/>
      <c r="ID10" s="178"/>
      <c r="IE10" s="178"/>
      <c r="IF10" s="178"/>
      <c r="IG10" s="178"/>
      <c r="IH10" s="178"/>
      <c r="II10" s="178"/>
      <c r="IJ10" s="178"/>
      <c r="IK10" s="178"/>
      <c r="IL10" s="178"/>
      <c r="IM10" s="178"/>
      <c r="IN10" s="178"/>
      <c r="IO10" s="178"/>
      <c r="IP10" s="178"/>
      <c r="IQ10" s="178"/>
      <c r="IR10" s="178"/>
      <c r="IS10" s="178"/>
      <c r="IT10" s="178"/>
      <c r="IU10" s="178"/>
      <c r="IV10" s="178"/>
      <c r="IW10" s="178"/>
      <c r="IX10" s="178"/>
      <c r="IY10" s="178"/>
      <c r="IZ10" s="178"/>
      <c r="JA10" s="178"/>
      <c r="JB10" s="178"/>
      <c r="JC10" s="178"/>
      <c r="JD10" s="178"/>
      <c r="JE10" s="178"/>
      <c r="JF10" s="178"/>
      <c r="JG10" s="178"/>
      <c r="JH10" s="178"/>
      <c r="JI10" s="178"/>
      <c r="JJ10" s="178"/>
      <c r="JK10" s="178"/>
      <c r="JL10" s="178"/>
      <c r="JM10" s="178"/>
      <c r="JN10" s="178"/>
      <c r="JO10" s="178"/>
      <c r="JP10" s="178"/>
      <c r="JQ10" s="178"/>
      <c r="JR10" s="178"/>
      <c r="JS10" s="178"/>
      <c r="JT10" s="178"/>
      <c r="JU10" s="178"/>
      <c r="JV10" s="178"/>
      <c r="JW10" s="178"/>
      <c r="JX10" s="178"/>
      <c r="JY10" s="178"/>
      <c r="JZ10" s="178"/>
      <c r="KA10" s="178"/>
      <c r="KB10" s="178"/>
      <c r="KC10" s="178"/>
      <c r="KD10" s="178"/>
      <c r="KE10" s="178"/>
      <c r="KF10" s="178"/>
      <c r="KG10" s="178"/>
      <c r="KH10" s="178"/>
      <c r="KI10" s="178"/>
      <c r="KJ10" s="178"/>
      <c r="KK10" s="178"/>
      <c r="KL10" s="178"/>
      <c r="KM10" s="178"/>
      <c r="KN10" s="178"/>
      <c r="KO10" s="178"/>
      <c r="KP10" s="178"/>
      <c r="KQ10" s="178"/>
      <c r="KR10" s="178"/>
      <c r="KS10" s="178"/>
      <c r="KT10" s="178"/>
      <c r="KU10" s="178"/>
      <c r="KV10" s="178"/>
      <c r="KW10" s="178"/>
      <c r="KX10" s="178"/>
      <c r="KY10" s="178"/>
      <c r="KZ10" s="178"/>
      <c r="LA10" s="178"/>
      <c r="LB10" s="178"/>
      <c r="LC10" s="178"/>
      <c r="LD10" s="178"/>
      <c r="LE10" s="178"/>
      <c r="LF10" s="178"/>
      <c r="LG10" s="178"/>
      <c r="LH10" s="178"/>
      <c r="LI10" s="178"/>
      <c r="LJ10" s="178"/>
      <c r="LK10" s="178"/>
      <c r="LL10" s="178"/>
      <c r="LM10" s="178"/>
      <c r="LN10" s="178"/>
      <c r="LO10" s="178"/>
      <c r="LP10" s="178"/>
      <c r="LQ10" s="178"/>
      <c r="LR10" s="178"/>
      <c r="LS10" s="178"/>
      <c r="LT10" s="178"/>
      <c r="LU10" s="178"/>
      <c r="LV10" s="178"/>
      <c r="LW10" s="178"/>
      <c r="LX10" s="178"/>
      <c r="LY10" s="178"/>
      <c r="LZ10" s="178"/>
      <c r="MA10" s="178"/>
      <c r="MB10" s="178"/>
      <c r="MC10" s="178"/>
      <c r="MD10" s="178"/>
      <c r="ME10" s="178"/>
      <c r="MF10" s="178"/>
      <c r="MG10" s="178"/>
      <c r="MH10" s="178"/>
      <c r="MI10" s="178"/>
      <c r="MJ10" s="178"/>
      <c r="MK10" s="178"/>
      <c r="ML10" s="178"/>
      <c r="MM10" s="178"/>
      <c r="MN10" s="178"/>
      <c r="MO10" s="178"/>
      <c r="MP10" s="178"/>
      <c r="MQ10" s="178"/>
      <c r="MR10" s="178"/>
      <c r="MS10" s="178"/>
      <c r="MT10" s="178"/>
      <c r="MU10" s="178"/>
      <c r="MV10" s="178"/>
      <c r="MW10" s="178"/>
      <c r="MX10" s="178"/>
      <c r="MY10" s="178"/>
      <c r="MZ10" s="178"/>
      <c r="NA10" s="178"/>
      <c r="NB10" s="178"/>
      <c r="NC10" s="178"/>
      <c r="ND10" s="178"/>
      <c r="NE10" s="178"/>
      <c r="NF10" s="178"/>
      <c r="NG10" s="178"/>
      <c r="NH10" s="178"/>
      <c r="NI10" s="178"/>
      <c r="NJ10" s="178"/>
      <c r="NK10" s="178"/>
      <c r="NL10" s="178"/>
      <c r="NM10" s="178"/>
      <c r="NN10" s="178"/>
      <c r="NO10" s="178"/>
      <c r="NP10" s="178"/>
      <c r="NQ10" s="178"/>
      <c r="NR10" s="178"/>
      <c r="NS10" s="178"/>
      <c r="NT10" s="178"/>
      <c r="NU10" s="178"/>
      <c r="NV10" s="178"/>
      <c r="NW10" s="178"/>
      <c r="NX10" s="178"/>
      <c r="NY10" s="178"/>
      <c r="NZ10" s="178"/>
      <c r="OA10" s="178"/>
      <c r="OB10" s="178"/>
      <c r="OC10" s="178"/>
      <c r="OD10" s="178"/>
      <c r="OE10" s="178"/>
      <c r="OF10" s="178"/>
      <c r="OG10" s="178"/>
      <c r="OH10" s="178"/>
      <c r="OI10" s="178"/>
      <c r="OJ10" s="178"/>
      <c r="OK10" s="178"/>
      <c r="OL10" s="178"/>
      <c r="OM10" s="178"/>
      <c r="ON10" s="178"/>
      <c r="OO10" s="178"/>
      <c r="OP10" s="178"/>
      <c r="OQ10" s="178"/>
      <c r="OR10" s="178"/>
      <c r="OS10" s="178"/>
      <c r="OT10" s="178"/>
      <c r="OU10" s="178"/>
      <c r="OV10" s="178"/>
      <c r="OW10" s="178"/>
      <c r="OX10" s="178"/>
      <c r="OY10" s="178"/>
      <c r="OZ10" s="178"/>
      <c r="PA10" s="178"/>
      <c r="PB10" s="178"/>
      <c r="PC10" s="178"/>
      <c r="PD10" s="178"/>
      <c r="PE10" s="178"/>
      <c r="PF10" s="178"/>
      <c r="PG10" s="178"/>
      <c r="PH10" s="178"/>
      <c r="PI10" s="178"/>
      <c r="PJ10" s="178"/>
      <c r="PK10" s="178"/>
      <c r="PL10" s="178"/>
      <c r="PM10" s="178"/>
      <c r="PN10" s="178"/>
      <c r="PO10" s="178"/>
      <c r="PP10" s="178"/>
      <c r="PQ10" s="178"/>
      <c r="PR10" s="178"/>
      <c r="PS10" s="178"/>
      <c r="PT10" s="178"/>
      <c r="PU10" s="178"/>
      <c r="PV10" s="178"/>
      <c r="PW10" s="178"/>
      <c r="PX10" s="178"/>
      <c r="PY10" s="178"/>
      <c r="PZ10" s="178"/>
      <c r="QA10" s="178"/>
      <c r="QB10" s="178"/>
      <c r="QC10" s="178"/>
      <c r="QD10" s="178"/>
      <c r="QE10" s="178"/>
      <c r="QF10" s="178"/>
      <c r="QG10" s="178"/>
      <c r="QH10" s="178"/>
      <c r="QI10" s="178"/>
      <c r="QJ10" s="178"/>
      <c r="QK10" s="178"/>
      <c r="QL10" s="178"/>
      <c r="QM10" s="178"/>
      <c r="QN10" s="178"/>
      <c r="QO10" s="178"/>
      <c r="QP10" s="178"/>
      <c r="QQ10" s="178"/>
      <c r="QR10" s="178"/>
      <c r="QS10" s="178"/>
      <c r="QT10" s="178"/>
      <c r="QU10" s="178"/>
      <c r="QV10" s="178"/>
      <c r="QW10" s="178"/>
      <c r="QX10" s="178"/>
      <c r="QY10" s="178"/>
      <c r="QZ10" s="178"/>
      <c r="RA10" s="178"/>
      <c r="RB10" s="178"/>
      <c r="RC10" s="178"/>
      <c r="RD10" s="178"/>
      <c r="RE10" s="178"/>
      <c r="RF10" s="178"/>
      <c r="RG10" s="178"/>
      <c r="RH10" s="178"/>
      <c r="RI10" s="178"/>
      <c r="RJ10" s="178"/>
      <c r="RK10" s="178"/>
      <c r="RL10" s="178"/>
      <c r="RM10" s="178"/>
      <c r="RN10" s="178"/>
      <c r="RO10" s="178"/>
      <c r="RP10" s="178"/>
      <c r="RQ10" s="178"/>
      <c r="RR10" s="178"/>
      <c r="RS10" s="178"/>
      <c r="RT10" s="178"/>
      <c r="RU10" s="178"/>
      <c r="RV10" s="178"/>
      <c r="RW10" s="178"/>
      <c r="RX10" s="178"/>
      <c r="RY10" s="178"/>
      <c r="RZ10" s="178"/>
      <c r="SA10" s="178"/>
      <c r="SB10" s="178"/>
      <c r="SC10" s="178"/>
      <c r="SD10" s="178"/>
      <c r="SE10" s="178"/>
      <c r="SF10" s="178"/>
      <c r="SG10" s="178"/>
      <c r="SH10" s="178"/>
      <c r="SI10" s="178"/>
      <c r="SJ10" s="178"/>
      <c r="SK10" s="178"/>
      <c r="SL10" s="178"/>
      <c r="SM10" s="178"/>
      <c r="SN10" s="178"/>
      <c r="SO10" s="178"/>
      <c r="SP10" s="178"/>
      <c r="SQ10" s="178"/>
      <c r="SR10" s="178"/>
      <c r="SS10" s="178"/>
      <c r="ST10" s="178"/>
      <c r="SU10" s="178"/>
      <c r="SV10" s="178"/>
      <c r="SW10" s="178"/>
      <c r="SX10" s="178"/>
      <c r="SY10" s="178"/>
      <c r="SZ10" s="178"/>
      <c r="TA10" s="178"/>
      <c r="TB10" s="178"/>
      <c r="TC10" s="178"/>
      <c r="TD10" s="178"/>
      <c r="TE10" s="178"/>
      <c r="TF10" s="178"/>
      <c r="TG10" s="178"/>
      <c r="TH10" s="178"/>
      <c r="TI10" s="178"/>
      <c r="TJ10" s="178"/>
      <c r="TK10" s="178"/>
      <c r="TL10" s="178"/>
      <c r="TM10" s="178"/>
      <c r="TN10" s="178"/>
      <c r="TO10" s="178"/>
      <c r="TP10" s="178"/>
      <c r="TQ10" s="178"/>
      <c r="TR10" s="178"/>
      <c r="TS10" s="178"/>
      <c r="TT10" s="178"/>
      <c r="TU10" s="178"/>
      <c r="TV10" s="178"/>
      <c r="TW10" s="178"/>
      <c r="TX10" s="178"/>
      <c r="TY10" s="178"/>
      <c r="TZ10" s="178"/>
      <c r="UA10" s="178"/>
      <c r="UB10" s="178"/>
      <c r="UC10" s="178"/>
      <c r="UD10" s="178"/>
      <c r="UE10" s="178"/>
      <c r="UF10" s="178"/>
      <c r="UG10" s="178"/>
      <c r="UH10" s="178"/>
      <c r="UI10" s="178"/>
      <c r="UJ10" s="178"/>
      <c r="UK10" s="178"/>
      <c r="UL10" s="178"/>
      <c r="UM10" s="178"/>
      <c r="UN10" s="178"/>
      <c r="UO10" s="178"/>
      <c r="UP10" s="178"/>
      <c r="UQ10" s="178"/>
      <c r="UR10" s="178"/>
      <c r="US10" s="178"/>
      <c r="UT10" s="178"/>
      <c r="UU10" s="178"/>
      <c r="UV10" s="178"/>
      <c r="UW10" s="178"/>
      <c r="UX10" s="178"/>
      <c r="UY10" s="178"/>
      <c r="UZ10" s="178"/>
      <c r="VA10" s="178"/>
      <c r="VB10" s="178"/>
      <c r="VC10" s="178"/>
      <c r="VD10" s="178"/>
      <c r="VE10" s="178"/>
      <c r="VF10" s="178"/>
      <c r="VG10" s="178"/>
      <c r="VH10" s="178"/>
      <c r="VI10" s="178"/>
      <c r="VJ10" s="178"/>
      <c r="VK10" s="178"/>
      <c r="VL10" s="178"/>
      <c r="VM10" s="178"/>
      <c r="VN10" s="178"/>
      <c r="VO10" s="178"/>
      <c r="VP10" s="178"/>
      <c r="VQ10" s="178"/>
      <c r="VR10" s="178"/>
      <c r="VS10" s="178"/>
      <c r="VT10" s="178"/>
      <c r="VU10" s="178"/>
      <c r="VV10" s="178"/>
      <c r="VW10" s="178"/>
      <c r="VX10" s="178"/>
      <c r="VY10" s="178"/>
      <c r="VZ10" s="178"/>
      <c r="WA10" s="178"/>
      <c r="WB10" s="178"/>
      <c r="WC10" s="178"/>
      <c r="WD10" s="178"/>
      <c r="WE10" s="178"/>
      <c r="WF10" s="178"/>
      <c r="WG10" s="178"/>
      <c r="WH10" s="178"/>
      <c r="WI10" s="178"/>
      <c r="WJ10" s="178"/>
      <c r="WK10" s="178"/>
      <c r="WL10" s="178"/>
      <c r="WM10" s="178"/>
      <c r="WN10" s="178"/>
      <c r="WO10" s="178"/>
      <c r="WP10" s="178"/>
      <c r="WQ10" s="178"/>
      <c r="WR10" s="178"/>
      <c r="WS10" s="178"/>
      <c r="WT10" s="178"/>
      <c r="WU10" s="178"/>
      <c r="WV10" s="178"/>
      <c r="WW10" s="178"/>
      <c r="WX10" s="178"/>
      <c r="WY10" s="178"/>
      <c r="WZ10" s="178"/>
      <c r="XA10" s="178"/>
      <c r="XB10" s="178"/>
      <c r="XC10" s="178"/>
      <c r="XD10" s="178"/>
      <c r="XE10" s="178"/>
      <c r="XF10" s="178"/>
      <c r="XG10" s="178"/>
      <c r="XH10" s="178"/>
      <c r="XI10" s="178"/>
      <c r="XJ10" s="178"/>
      <c r="XK10" s="178"/>
      <c r="XL10" s="178"/>
      <c r="XM10" s="178"/>
      <c r="XN10" s="178"/>
      <c r="XO10" s="178"/>
      <c r="XP10" s="178"/>
      <c r="XQ10" s="178"/>
      <c r="XR10" s="178"/>
      <c r="XS10" s="178"/>
      <c r="XT10" s="178"/>
      <c r="XU10" s="178"/>
      <c r="XV10" s="178"/>
      <c r="XW10" s="178"/>
      <c r="XX10" s="178"/>
      <c r="XY10" s="178"/>
      <c r="XZ10" s="178"/>
      <c r="YA10" s="178"/>
      <c r="YB10" s="178"/>
      <c r="YC10" s="178"/>
      <c r="YD10" s="178"/>
      <c r="YE10" s="178"/>
      <c r="YF10" s="178"/>
      <c r="YG10" s="178"/>
      <c r="YH10" s="178"/>
      <c r="YI10" s="178"/>
      <c r="YJ10" s="178"/>
      <c r="YK10" s="178"/>
      <c r="YL10" s="178"/>
      <c r="YM10" s="178"/>
      <c r="YN10" s="178"/>
      <c r="YO10" s="178"/>
      <c r="YP10" s="178"/>
      <c r="YQ10" s="178"/>
      <c r="YR10" s="178"/>
      <c r="YS10" s="178"/>
      <c r="YT10" s="178"/>
      <c r="YU10" s="178"/>
      <c r="YV10" s="178"/>
      <c r="YW10" s="178"/>
      <c r="YX10" s="178"/>
      <c r="YY10" s="178"/>
      <c r="YZ10" s="178"/>
      <c r="ZA10" s="178"/>
      <c r="ZB10" s="178"/>
      <c r="ZC10" s="178"/>
      <c r="ZD10" s="178"/>
      <c r="ZE10" s="178"/>
      <c r="ZF10" s="178"/>
      <c r="ZG10" s="178"/>
      <c r="ZH10" s="178"/>
      <c r="ZI10" s="178"/>
      <c r="ZJ10" s="178"/>
      <c r="ZK10" s="178"/>
      <c r="ZL10" s="178"/>
      <c r="ZM10" s="178"/>
      <c r="ZN10" s="178"/>
      <c r="ZO10" s="178"/>
      <c r="ZP10" s="178"/>
      <c r="ZQ10" s="178"/>
      <c r="ZR10" s="178"/>
      <c r="ZS10" s="178"/>
      <c r="ZT10" s="178"/>
      <c r="ZU10" s="178"/>
      <c r="ZV10" s="178"/>
      <c r="ZW10" s="178"/>
      <c r="ZX10" s="178"/>
      <c r="ZY10" s="178"/>
      <c r="ZZ10" s="178"/>
      <c r="AAA10" s="178"/>
      <c r="AAB10" s="178"/>
      <c r="AAC10" s="178"/>
      <c r="AAD10" s="178"/>
      <c r="AAE10" s="178"/>
      <c r="AAF10" s="178"/>
      <c r="AAG10" s="178"/>
      <c r="AAH10" s="178"/>
      <c r="AAI10" s="178"/>
      <c r="AAJ10" s="178"/>
      <c r="AAK10" s="178"/>
      <c r="AAL10" s="178"/>
      <c r="AAM10" s="178"/>
      <c r="AAN10" s="178"/>
      <c r="AAO10" s="178"/>
      <c r="AAP10" s="178"/>
      <c r="AAQ10" s="178"/>
      <c r="AAR10" s="178"/>
      <c r="AAS10" s="178"/>
      <c r="AAT10" s="178"/>
      <c r="AAU10" s="178"/>
      <c r="AAV10" s="178"/>
      <c r="AAW10" s="178"/>
      <c r="AAX10" s="178"/>
      <c r="AAY10" s="178"/>
      <c r="AAZ10" s="178"/>
      <c r="ABA10" s="178"/>
      <c r="ABB10" s="178"/>
      <c r="ABC10" s="178"/>
      <c r="ABD10" s="178"/>
      <c r="ABE10" s="178"/>
      <c r="ABF10" s="178"/>
      <c r="ABG10" s="178"/>
      <c r="ABH10" s="178"/>
      <c r="ABI10" s="178"/>
      <c r="ABJ10" s="178"/>
      <c r="ABK10" s="178"/>
      <c r="ABL10" s="178"/>
      <c r="ABM10" s="178"/>
      <c r="ABN10" s="178"/>
      <c r="ABO10" s="178"/>
      <c r="ABP10" s="178"/>
      <c r="ABQ10" s="178"/>
      <c r="ABR10" s="178"/>
      <c r="ABS10" s="178"/>
      <c r="ABT10" s="178"/>
      <c r="ABU10" s="178"/>
      <c r="ABV10" s="178"/>
      <c r="ABW10" s="178"/>
      <c r="ABX10" s="178"/>
      <c r="ABY10" s="178"/>
      <c r="ABZ10" s="178"/>
      <c r="ACA10" s="178"/>
      <c r="ACB10" s="178"/>
      <c r="ACC10" s="178"/>
      <c r="ACD10" s="178"/>
      <c r="ACE10" s="178"/>
      <c r="ACF10" s="178"/>
      <c r="ACG10" s="178"/>
      <c r="ACH10" s="178"/>
      <c r="ACI10" s="178"/>
      <c r="ACJ10" s="178"/>
      <c r="ACK10" s="178"/>
      <c r="ACL10" s="178"/>
      <c r="ACM10" s="178"/>
      <c r="ACN10" s="178"/>
      <c r="ACO10" s="178"/>
      <c r="ACP10" s="178"/>
      <c r="ACQ10" s="178"/>
      <c r="ACR10" s="178"/>
      <c r="ACS10" s="178"/>
      <c r="ACT10" s="178"/>
      <c r="ACU10" s="178"/>
      <c r="ACV10" s="178"/>
      <c r="ACW10" s="178"/>
      <c r="ACX10" s="178"/>
      <c r="ACY10" s="178"/>
      <c r="ACZ10" s="178"/>
      <c r="ADA10" s="178"/>
      <c r="ADB10" s="178"/>
      <c r="ADC10" s="178"/>
      <c r="ADD10" s="178"/>
      <c r="ADE10" s="178"/>
      <c r="ADF10" s="178"/>
      <c r="ADG10" s="178"/>
      <c r="ADH10" s="178"/>
      <c r="ADI10" s="178"/>
      <c r="ADJ10" s="178"/>
      <c r="ADK10" s="178"/>
      <c r="ADL10" s="178"/>
      <c r="ADM10" s="178"/>
      <c r="ADN10" s="178"/>
      <c r="ADO10" s="178"/>
      <c r="ADP10" s="178"/>
      <c r="ADQ10" s="178"/>
      <c r="ADR10" s="178"/>
      <c r="ADS10" s="178"/>
      <c r="ADT10" s="178"/>
      <c r="ADU10" s="178"/>
      <c r="ADV10" s="178"/>
      <c r="ADW10" s="178"/>
      <c r="ADX10" s="178"/>
      <c r="ADY10" s="178"/>
      <c r="ADZ10" s="178"/>
      <c r="AEA10" s="178"/>
      <c r="AEB10" s="178"/>
      <c r="AEC10" s="178"/>
      <c r="AED10" s="178"/>
      <c r="AEE10" s="178"/>
      <c r="AEF10" s="178"/>
      <c r="AEG10" s="178"/>
      <c r="AEH10" s="178"/>
      <c r="AEI10" s="178"/>
      <c r="AEJ10" s="178"/>
      <c r="AEK10" s="178"/>
      <c r="AEL10" s="178"/>
      <c r="AEM10" s="178"/>
      <c r="AEN10" s="178"/>
      <c r="AEO10" s="178"/>
      <c r="AEP10" s="178"/>
      <c r="AEQ10" s="178"/>
      <c r="AER10" s="178"/>
      <c r="AES10" s="178"/>
      <c r="AET10" s="178"/>
      <c r="AEU10" s="178"/>
      <c r="AEV10" s="178"/>
      <c r="AEW10" s="178"/>
      <c r="AEX10" s="178"/>
      <c r="AEY10" s="178"/>
      <c r="AEZ10" s="178"/>
      <c r="AFA10" s="178"/>
      <c r="AFB10" s="178"/>
      <c r="AFC10" s="178"/>
      <c r="AFD10" s="178"/>
      <c r="AFE10" s="178"/>
      <c r="AFF10" s="178"/>
      <c r="AFG10" s="178"/>
      <c r="AFH10" s="178"/>
      <c r="AFI10" s="178"/>
      <c r="AFJ10" s="178"/>
      <c r="AFK10" s="178"/>
      <c r="AFL10" s="178"/>
      <c r="AFM10" s="178"/>
      <c r="AFN10" s="178"/>
      <c r="AFO10" s="178"/>
      <c r="AFP10" s="178"/>
      <c r="AFQ10" s="178"/>
      <c r="AFR10" s="178"/>
      <c r="AFS10" s="178"/>
      <c r="AFT10" s="178"/>
      <c r="AFU10" s="178"/>
      <c r="AFV10" s="178"/>
      <c r="AFW10" s="178"/>
      <c r="AFX10" s="178"/>
      <c r="AFY10" s="178"/>
      <c r="AFZ10" s="178"/>
      <c r="AGA10" s="178"/>
      <c r="AGB10" s="178"/>
      <c r="AGC10" s="178"/>
      <c r="AGD10" s="178"/>
      <c r="AGE10" s="178"/>
      <c r="AGF10" s="178"/>
      <c r="AGG10" s="178"/>
      <c r="AGH10" s="178"/>
      <c r="AGI10" s="178"/>
      <c r="AGJ10" s="178"/>
      <c r="AGK10" s="178"/>
      <c r="AGL10" s="178"/>
      <c r="AGM10" s="178"/>
      <c r="AGN10" s="178"/>
      <c r="AGO10" s="178"/>
      <c r="AGP10" s="178"/>
      <c r="AGQ10" s="178"/>
      <c r="AGR10" s="178"/>
      <c r="AGS10" s="178"/>
      <c r="AGT10" s="178"/>
      <c r="AGU10" s="178"/>
      <c r="AGV10" s="178"/>
      <c r="AGW10" s="178"/>
      <c r="AGX10" s="178"/>
      <c r="AGY10" s="178"/>
      <c r="AGZ10" s="178"/>
      <c r="AHA10" s="178"/>
      <c r="AHB10" s="178"/>
      <c r="AHC10" s="178"/>
      <c r="AHD10" s="178"/>
      <c r="AHE10" s="178"/>
      <c r="AHF10" s="178"/>
      <c r="AHG10" s="178"/>
      <c r="AHH10" s="178"/>
      <c r="AHI10" s="178"/>
      <c r="AHJ10" s="178"/>
      <c r="AHK10" s="178"/>
      <c r="AHL10" s="178"/>
      <c r="AHM10" s="178"/>
      <c r="AHN10" s="178"/>
      <c r="AHO10" s="178"/>
      <c r="AHP10" s="178"/>
      <c r="AHQ10" s="178"/>
      <c r="AHR10" s="178"/>
      <c r="AHS10" s="178"/>
      <c r="AHT10" s="178"/>
      <c r="AHU10" s="178"/>
      <c r="AHV10" s="178"/>
      <c r="AHW10" s="178"/>
      <c r="AHX10" s="178"/>
      <c r="AHY10" s="178"/>
      <c r="AHZ10" s="178"/>
      <c r="AIA10" s="178"/>
      <c r="AIB10" s="178"/>
      <c r="AIC10" s="178"/>
      <c r="AID10" s="178"/>
      <c r="AIE10" s="178"/>
      <c r="AIF10" s="178"/>
      <c r="AIG10" s="178"/>
      <c r="AIH10" s="178"/>
      <c r="AII10" s="178"/>
      <c r="AIJ10" s="178"/>
      <c r="AIK10" s="178"/>
      <c r="AIL10" s="178"/>
      <c r="AIM10" s="178"/>
      <c r="AIN10" s="178"/>
      <c r="AIO10" s="178"/>
      <c r="AIP10" s="178"/>
      <c r="AIQ10" s="178"/>
      <c r="AIR10" s="178"/>
      <c r="AIS10" s="178"/>
      <c r="AIT10" s="178"/>
      <c r="AIU10" s="178"/>
      <c r="AIV10" s="178"/>
      <c r="AIW10" s="178"/>
      <c r="AIX10" s="178"/>
      <c r="AIY10" s="178"/>
      <c r="AIZ10" s="178"/>
      <c r="AJA10" s="178"/>
      <c r="AJB10" s="178"/>
      <c r="AJC10" s="178"/>
      <c r="AJD10" s="178"/>
      <c r="AJE10" s="178"/>
      <c r="AJF10" s="178"/>
      <c r="AJG10" s="178"/>
      <c r="AJH10" s="178"/>
      <c r="AJI10" s="178"/>
      <c r="AJJ10" s="178"/>
      <c r="AJK10" s="178"/>
      <c r="AJL10" s="178"/>
      <c r="AJM10" s="178"/>
      <c r="AJN10" s="178"/>
      <c r="AJO10" s="178"/>
      <c r="AJP10" s="178"/>
      <c r="AJQ10" s="178"/>
      <c r="AJR10" s="178"/>
      <c r="AJS10" s="178"/>
      <c r="AJT10" s="178"/>
      <c r="AJU10" s="178"/>
      <c r="AJV10" s="178"/>
      <c r="AJW10" s="178"/>
      <c r="AJX10" s="178"/>
      <c r="AJY10" s="178"/>
      <c r="AJZ10" s="178"/>
      <c r="AKA10" s="178"/>
      <c r="AKB10" s="178"/>
      <c r="AKC10" s="178"/>
      <c r="AKD10" s="178"/>
      <c r="AKE10" s="178"/>
      <c r="AKF10" s="178"/>
      <c r="AKG10" s="178"/>
      <c r="AKH10" s="178"/>
      <c r="AKI10" s="178"/>
      <c r="AKJ10" s="178"/>
      <c r="AKK10" s="178"/>
      <c r="AKL10" s="178"/>
      <c r="AKM10" s="178"/>
      <c r="AKN10" s="178"/>
      <c r="AKO10" s="178"/>
      <c r="AKP10" s="178"/>
      <c r="AKQ10" s="178"/>
      <c r="AKR10" s="178"/>
      <c r="AKS10" s="178"/>
      <c r="AKT10" s="178"/>
      <c r="AKU10" s="178"/>
      <c r="AKV10" s="178"/>
      <c r="AKW10" s="178"/>
      <c r="AKX10" s="178"/>
      <c r="AKY10" s="178"/>
      <c r="AKZ10" s="178"/>
      <c r="ALA10" s="178"/>
      <c r="ALB10" s="178"/>
      <c r="ALC10" s="178"/>
      <c r="ALD10" s="178"/>
      <c r="ALE10" s="178"/>
      <c r="ALF10" s="178"/>
      <c r="ALG10" s="178"/>
      <c r="ALH10" s="178"/>
      <c r="ALI10" s="178"/>
      <c r="ALJ10" s="178"/>
      <c r="ALK10" s="178"/>
      <c r="ALL10" s="178"/>
      <c r="ALM10" s="178"/>
      <c r="ALN10" s="178"/>
      <c r="ALO10" s="178"/>
      <c r="ALP10" s="178"/>
      <c r="ALQ10" s="178"/>
      <c r="ALR10" s="178"/>
      <c r="ALS10" s="178"/>
      <c r="ALT10" s="178"/>
      <c r="ALU10" s="178"/>
      <c r="ALV10" s="178"/>
      <c r="ALW10" s="178"/>
      <c r="ALX10" s="178"/>
      <c r="ALY10" s="178"/>
      <c r="ALZ10" s="178"/>
      <c r="AMA10" s="178"/>
      <c r="AMB10" s="178"/>
      <c r="AMC10" s="178"/>
      <c r="AMD10" s="178"/>
      <c r="AME10" s="178"/>
      <c r="AMF10" s="178"/>
      <c r="AMG10" s="178"/>
      <c r="AMH10" s="178"/>
      <c r="AMI10" s="178"/>
      <c r="AMJ10" s="178"/>
      <c r="AMK10" s="178"/>
      <c r="AML10" s="178"/>
      <c r="AMM10" s="178"/>
      <c r="AMN10" s="178"/>
      <c r="AMO10" s="178"/>
      <c r="AMP10" s="178"/>
      <c r="AMQ10" s="178"/>
      <c r="AMR10" s="178"/>
      <c r="AMS10" s="178"/>
      <c r="AMT10" s="178"/>
      <c r="AMU10" s="178"/>
      <c r="AMV10" s="178"/>
      <c r="AMW10" s="178"/>
      <c r="AMX10" s="178"/>
      <c r="AMY10" s="178"/>
      <c r="AMZ10" s="178"/>
      <c r="ANA10" s="178"/>
      <c r="ANB10" s="178"/>
      <c r="ANC10" s="178"/>
      <c r="AND10" s="178"/>
      <c r="ANE10" s="178"/>
      <c r="ANF10" s="178"/>
      <c r="ANG10" s="178"/>
      <c r="ANH10" s="178"/>
      <c r="ANI10" s="178"/>
      <c r="ANJ10" s="178"/>
      <c r="ANK10" s="178"/>
      <c r="ANL10" s="178"/>
      <c r="ANM10" s="178"/>
      <c r="ANN10" s="178"/>
      <c r="ANO10" s="178"/>
      <c r="ANP10" s="178"/>
      <c r="ANQ10" s="178"/>
      <c r="ANR10" s="178"/>
      <c r="ANS10" s="178"/>
      <c r="ANT10" s="178"/>
      <c r="ANU10" s="178"/>
      <c r="ANV10" s="178"/>
      <c r="ANW10" s="178"/>
      <c r="ANX10" s="178"/>
      <c r="ANY10" s="178"/>
      <c r="ANZ10" s="178"/>
      <c r="AOA10" s="178"/>
      <c r="AOB10" s="178"/>
      <c r="AOC10" s="178"/>
      <c r="AOD10" s="178"/>
      <c r="AOE10" s="178"/>
      <c r="AOF10" s="178"/>
      <c r="AOG10" s="178"/>
      <c r="AOH10" s="178"/>
      <c r="AOI10" s="178"/>
      <c r="AOJ10" s="178"/>
      <c r="AOK10" s="178"/>
      <c r="AOL10" s="178"/>
      <c r="AOM10" s="178"/>
      <c r="AON10" s="178"/>
      <c r="AOO10" s="178"/>
      <c r="AOP10" s="178"/>
      <c r="AOQ10" s="178"/>
      <c r="AOR10" s="178"/>
      <c r="AOS10" s="178"/>
      <c r="AOT10" s="178"/>
      <c r="AOU10" s="178"/>
      <c r="AOV10" s="178"/>
      <c r="AOW10" s="178"/>
      <c r="AOX10" s="178"/>
      <c r="AOY10" s="178"/>
      <c r="AOZ10" s="178"/>
      <c r="APA10" s="178"/>
      <c r="APB10" s="178"/>
      <c r="APC10" s="178"/>
      <c r="APD10" s="178"/>
      <c r="APE10" s="178"/>
      <c r="APF10" s="178"/>
      <c r="APG10" s="178"/>
      <c r="APH10" s="178"/>
      <c r="API10" s="178"/>
      <c r="APJ10" s="178"/>
      <c r="APK10" s="178"/>
      <c r="APL10" s="178"/>
      <c r="APM10" s="178"/>
      <c r="APN10" s="178"/>
      <c r="APO10" s="178"/>
      <c r="APP10" s="178"/>
      <c r="APQ10" s="178"/>
      <c r="APR10" s="178"/>
      <c r="APS10" s="178"/>
      <c r="APT10" s="178"/>
      <c r="APU10" s="178"/>
      <c r="APV10" s="178"/>
      <c r="APW10" s="178"/>
      <c r="APX10" s="178"/>
      <c r="APY10" s="178"/>
      <c r="APZ10" s="178"/>
      <c r="AQA10" s="178"/>
      <c r="AQB10" s="178"/>
      <c r="AQC10" s="178"/>
      <c r="AQD10" s="178"/>
      <c r="AQE10" s="178"/>
      <c r="AQF10" s="178"/>
      <c r="AQG10" s="178"/>
      <c r="AQH10" s="178"/>
      <c r="AQI10" s="178"/>
      <c r="AQJ10" s="178"/>
      <c r="AQK10" s="178"/>
      <c r="AQL10" s="178"/>
      <c r="AQM10" s="178"/>
      <c r="AQN10" s="178"/>
      <c r="AQO10" s="178"/>
      <c r="AQP10" s="178"/>
      <c r="AQQ10" s="178"/>
      <c r="AQR10" s="178"/>
      <c r="AQS10" s="178"/>
      <c r="AQT10" s="178"/>
      <c r="AQU10" s="178"/>
      <c r="AQV10" s="178"/>
      <c r="AQW10" s="178"/>
      <c r="AQX10" s="178"/>
      <c r="AQY10" s="178"/>
      <c r="AQZ10" s="178"/>
      <c r="ARA10" s="178"/>
      <c r="ARB10" s="178"/>
      <c r="ARC10" s="178"/>
      <c r="ARD10" s="178"/>
      <c r="ARE10" s="178"/>
      <c r="ARF10" s="178"/>
      <c r="ARG10" s="178"/>
      <c r="ARH10" s="178"/>
      <c r="ARI10" s="178"/>
      <c r="ARJ10" s="178"/>
      <c r="ARK10" s="178"/>
      <c r="ARL10" s="178"/>
      <c r="ARM10" s="178"/>
      <c r="ARN10" s="178"/>
      <c r="ARO10" s="178"/>
      <c r="ARP10" s="178"/>
      <c r="ARQ10" s="178"/>
      <c r="ARR10" s="178"/>
      <c r="ARS10" s="178"/>
      <c r="ART10" s="178"/>
      <c r="ARU10" s="178"/>
      <c r="ARV10" s="178"/>
      <c r="ARW10" s="178"/>
      <c r="ARX10" s="178"/>
      <c r="ARY10" s="178"/>
      <c r="ARZ10" s="178"/>
      <c r="ASA10" s="178"/>
      <c r="ASB10" s="178"/>
      <c r="ASC10" s="178"/>
      <c r="ASD10" s="178"/>
      <c r="ASE10" s="178"/>
      <c r="ASF10" s="178"/>
      <c r="ASG10" s="178"/>
      <c r="ASH10" s="178"/>
      <c r="ASI10" s="178"/>
      <c r="ASJ10" s="178"/>
      <c r="ASK10" s="178"/>
      <c r="ASL10" s="178"/>
      <c r="ASM10" s="178"/>
      <c r="ASN10" s="178"/>
      <c r="ASO10" s="178"/>
      <c r="ASP10" s="178"/>
      <c r="ASQ10" s="178"/>
      <c r="ASR10" s="178"/>
      <c r="ASS10" s="178"/>
      <c r="AST10" s="178"/>
      <c r="ASU10" s="178"/>
      <c r="ASV10" s="178"/>
      <c r="ASW10" s="178"/>
      <c r="ASX10" s="178"/>
      <c r="ASY10" s="178"/>
      <c r="ASZ10" s="178"/>
      <c r="ATA10" s="178"/>
      <c r="ATB10" s="178"/>
      <c r="ATC10" s="178"/>
      <c r="ATD10" s="178"/>
      <c r="ATE10" s="178"/>
      <c r="ATF10" s="178"/>
      <c r="ATG10" s="178"/>
      <c r="ATH10" s="178"/>
      <c r="ATI10" s="178"/>
      <c r="ATJ10" s="178"/>
      <c r="ATK10" s="178"/>
      <c r="ATL10" s="178"/>
      <c r="ATM10" s="178"/>
      <c r="ATN10" s="178"/>
      <c r="ATO10" s="178"/>
      <c r="ATP10" s="178"/>
      <c r="ATQ10" s="178"/>
      <c r="ATR10" s="178"/>
      <c r="ATS10" s="178"/>
      <c r="ATT10" s="178"/>
      <c r="ATU10" s="178"/>
      <c r="ATV10" s="178"/>
      <c r="ATW10" s="178"/>
      <c r="ATX10" s="178"/>
      <c r="ATY10" s="178"/>
      <c r="ATZ10" s="178"/>
      <c r="AUA10" s="178"/>
      <c r="AUB10" s="178"/>
      <c r="AUC10" s="178"/>
      <c r="AUD10" s="178"/>
      <c r="AUE10" s="178"/>
      <c r="AUF10" s="178"/>
      <c r="AUG10" s="178"/>
      <c r="AUH10" s="178"/>
      <c r="AUI10" s="178"/>
      <c r="AUJ10" s="178"/>
      <c r="AUK10" s="178"/>
      <c r="AUL10" s="178"/>
      <c r="AUM10" s="178"/>
      <c r="AUN10" s="178"/>
      <c r="AUO10" s="178"/>
      <c r="AUP10" s="178"/>
      <c r="AUQ10" s="178"/>
      <c r="AUR10" s="178"/>
      <c r="AUS10" s="178"/>
      <c r="AUT10" s="178"/>
      <c r="AUU10" s="178"/>
      <c r="AUV10" s="178"/>
      <c r="AUW10" s="178"/>
      <c r="AUX10" s="178"/>
      <c r="AUY10" s="178"/>
      <c r="AUZ10" s="178"/>
      <c r="AVA10" s="178"/>
      <c r="AVB10" s="178"/>
      <c r="AVC10" s="178"/>
      <c r="AVD10" s="178"/>
      <c r="AVE10" s="178"/>
      <c r="AVF10" s="178"/>
      <c r="AVG10" s="178"/>
      <c r="AVH10" s="178"/>
      <c r="AVI10" s="178"/>
      <c r="AVJ10" s="178"/>
      <c r="AVK10" s="178"/>
      <c r="AVL10" s="178"/>
      <c r="AVM10" s="178"/>
      <c r="AVN10" s="178"/>
      <c r="AVO10" s="178"/>
      <c r="AVP10" s="178"/>
      <c r="AVQ10" s="178"/>
      <c r="AVR10" s="178"/>
      <c r="AVS10" s="178"/>
      <c r="AVT10" s="178"/>
      <c r="AVU10" s="178"/>
      <c r="AVV10" s="178"/>
      <c r="AVW10" s="178"/>
      <c r="AVX10" s="178"/>
      <c r="AVY10" s="178"/>
      <c r="AVZ10" s="178"/>
      <c r="AWA10" s="178"/>
      <c r="AWB10" s="178"/>
      <c r="AWC10" s="178"/>
      <c r="AWD10" s="178"/>
      <c r="AWE10" s="178"/>
      <c r="AWF10" s="178"/>
      <c r="AWG10" s="178"/>
      <c r="AWH10" s="178"/>
      <c r="AWI10" s="178"/>
      <c r="AWJ10" s="178"/>
      <c r="AWK10" s="178"/>
      <c r="AWL10" s="178"/>
      <c r="AWM10" s="178"/>
      <c r="AWN10" s="178"/>
      <c r="AWO10" s="178"/>
      <c r="AWP10" s="178"/>
      <c r="AWQ10" s="178"/>
      <c r="AWR10" s="178"/>
      <c r="AWS10" s="178"/>
      <c r="AWT10" s="178"/>
      <c r="AWU10" s="178"/>
      <c r="AWV10" s="178"/>
      <c r="AWW10" s="178"/>
      <c r="AWX10" s="178"/>
      <c r="AWY10" s="178"/>
      <c r="AWZ10" s="178"/>
      <c r="AXA10" s="178"/>
      <c r="AXB10" s="178"/>
      <c r="AXC10" s="178"/>
      <c r="AXD10" s="178"/>
      <c r="AXE10" s="178"/>
      <c r="AXF10" s="178"/>
      <c r="AXG10" s="178"/>
      <c r="AXH10" s="178"/>
      <c r="AXI10" s="178"/>
      <c r="AXJ10" s="178"/>
      <c r="AXK10" s="178"/>
      <c r="AXL10" s="178"/>
      <c r="AXM10" s="178"/>
      <c r="AXN10" s="178"/>
      <c r="AXO10" s="178"/>
      <c r="AXP10" s="178"/>
      <c r="AXQ10" s="178"/>
      <c r="AXR10" s="178"/>
      <c r="AXS10" s="178"/>
      <c r="AXT10" s="178"/>
      <c r="AXU10" s="178"/>
      <c r="AXV10" s="178"/>
      <c r="AXW10" s="178"/>
      <c r="AXX10" s="178"/>
      <c r="AXY10" s="178"/>
      <c r="AXZ10" s="178"/>
      <c r="AYA10" s="178"/>
      <c r="AYB10" s="178"/>
      <c r="AYC10" s="178"/>
      <c r="AYD10" s="178"/>
      <c r="AYE10" s="178"/>
      <c r="AYF10" s="178"/>
      <c r="AYG10" s="178"/>
      <c r="AYH10" s="178"/>
      <c r="AYI10" s="178"/>
      <c r="AYJ10" s="178"/>
      <c r="AYK10" s="178"/>
      <c r="AYL10" s="178"/>
      <c r="AYM10" s="178"/>
      <c r="AYN10" s="178"/>
      <c r="AYO10" s="178"/>
      <c r="AYP10" s="178"/>
      <c r="AYQ10" s="178"/>
      <c r="AYR10" s="178"/>
      <c r="AYS10" s="178"/>
      <c r="AYT10" s="178"/>
      <c r="AYU10" s="178"/>
      <c r="AYV10" s="178"/>
      <c r="AYW10" s="178"/>
      <c r="AYX10" s="178"/>
      <c r="AYY10" s="178"/>
      <c r="AYZ10" s="178"/>
      <c r="AZA10" s="178"/>
      <c r="AZB10" s="178"/>
      <c r="AZC10" s="178"/>
      <c r="AZD10" s="178"/>
      <c r="AZE10" s="178"/>
      <c r="AZF10" s="178"/>
      <c r="AZG10" s="178"/>
      <c r="AZH10" s="178"/>
      <c r="AZI10" s="178"/>
      <c r="AZJ10" s="178"/>
      <c r="AZK10" s="178"/>
      <c r="AZL10" s="178"/>
      <c r="AZM10" s="178"/>
      <c r="AZN10" s="178"/>
      <c r="AZO10" s="178"/>
      <c r="AZP10" s="178"/>
      <c r="AZQ10" s="178"/>
      <c r="AZR10" s="178"/>
      <c r="AZS10" s="178"/>
      <c r="AZT10" s="178"/>
      <c r="AZU10" s="178"/>
      <c r="AZV10" s="178"/>
      <c r="AZW10" s="178"/>
      <c r="AZX10" s="178"/>
      <c r="AZY10" s="178"/>
      <c r="AZZ10" s="178"/>
      <c r="BAA10" s="178"/>
      <c r="BAB10" s="178"/>
      <c r="BAC10" s="178"/>
      <c r="BAD10" s="178"/>
      <c r="BAE10" s="178"/>
      <c r="BAF10" s="178"/>
      <c r="BAG10" s="178"/>
      <c r="BAH10" s="178"/>
      <c r="BAI10" s="178"/>
      <c r="BAJ10" s="178"/>
      <c r="BAK10" s="178"/>
      <c r="BAL10" s="178"/>
      <c r="BAM10" s="178"/>
      <c r="BAN10" s="178"/>
      <c r="BAO10" s="178"/>
      <c r="BAP10" s="178"/>
      <c r="BAQ10" s="178"/>
      <c r="BAR10" s="178"/>
      <c r="BAS10" s="178"/>
      <c r="BAT10" s="178"/>
      <c r="BAU10" s="178"/>
      <c r="BAV10" s="178"/>
      <c r="BAW10" s="178"/>
      <c r="BAX10" s="178"/>
      <c r="BAY10" s="178"/>
      <c r="BAZ10" s="178"/>
      <c r="BBA10" s="178"/>
      <c r="BBB10" s="178"/>
      <c r="BBC10" s="178"/>
      <c r="BBD10" s="178"/>
      <c r="BBE10" s="178"/>
      <c r="BBF10" s="178"/>
      <c r="BBG10" s="178"/>
      <c r="BBH10" s="178"/>
      <c r="BBI10" s="178"/>
      <c r="BBJ10" s="178"/>
      <c r="BBK10" s="178"/>
      <c r="BBL10" s="178"/>
      <c r="BBM10" s="178"/>
      <c r="BBN10" s="178"/>
      <c r="BBO10" s="178"/>
      <c r="BBP10" s="178"/>
      <c r="BBQ10" s="178"/>
      <c r="BBR10" s="178"/>
      <c r="BBS10" s="178"/>
      <c r="BBT10" s="178"/>
      <c r="BBU10" s="178"/>
      <c r="BBV10" s="178"/>
      <c r="BBW10" s="178"/>
      <c r="BBX10" s="178"/>
      <c r="BBY10" s="178"/>
      <c r="BBZ10" s="178"/>
      <c r="BCA10" s="178"/>
      <c r="BCB10" s="178"/>
      <c r="BCC10" s="178"/>
      <c r="BCD10" s="178"/>
      <c r="BCE10" s="178"/>
      <c r="BCF10" s="178"/>
      <c r="BCG10" s="178"/>
      <c r="BCH10" s="178"/>
      <c r="BCI10" s="178"/>
      <c r="BCJ10" s="178"/>
      <c r="BCK10" s="178"/>
      <c r="BCL10" s="178"/>
      <c r="BCM10" s="178"/>
      <c r="BCN10" s="178"/>
      <c r="BCO10" s="178"/>
      <c r="BCP10" s="178"/>
      <c r="BCQ10" s="178"/>
      <c r="BCR10" s="178"/>
      <c r="BCS10" s="178"/>
      <c r="BCT10" s="178"/>
      <c r="BCU10" s="178"/>
      <c r="BCV10" s="178"/>
      <c r="BCW10" s="178"/>
      <c r="BCX10" s="178"/>
      <c r="BCY10" s="178"/>
      <c r="BCZ10" s="178"/>
      <c r="BDA10" s="178"/>
      <c r="BDB10" s="178"/>
      <c r="BDC10" s="178"/>
      <c r="BDD10" s="178"/>
      <c r="BDE10" s="178"/>
      <c r="BDF10" s="178"/>
      <c r="BDG10" s="178"/>
      <c r="BDH10" s="178"/>
      <c r="BDI10" s="178"/>
      <c r="BDJ10" s="178"/>
      <c r="BDK10" s="178"/>
      <c r="BDL10" s="178"/>
      <c r="BDM10" s="178"/>
      <c r="BDN10" s="178"/>
      <c r="BDO10" s="178"/>
      <c r="BDP10" s="178"/>
      <c r="BDQ10" s="178"/>
      <c r="BDR10" s="178"/>
      <c r="BDS10" s="178"/>
      <c r="BDT10" s="178"/>
      <c r="BDU10" s="178"/>
      <c r="BDV10" s="178"/>
      <c r="BDW10" s="178"/>
      <c r="BDX10" s="178"/>
      <c r="BDY10" s="178"/>
      <c r="BDZ10" s="178"/>
      <c r="BEA10" s="178"/>
      <c r="BEB10" s="178"/>
      <c r="BEC10" s="178"/>
      <c r="BED10" s="178"/>
      <c r="BEE10" s="178"/>
      <c r="BEF10" s="178"/>
      <c r="BEG10" s="178"/>
      <c r="BEH10" s="178"/>
      <c r="BEI10" s="178"/>
      <c r="BEJ10" s="178"/>
      <c r="BEK10" s="178"/>
      <c r="BEL10" s="178"/>
      <c r="BEM10" s="178"/>
      <c r="BEN10" s="178"/>
      <c r="BEO10" s="178"/>
      <c r="BEP10" s="178"/>
      <c r="BEQ10" s="178"/>
      <c r="BER10" s="178"/>
      <c r="BES10" s="178"/>
      <c r="BET10" s="178"/>
      <c r="BEU10" s="178"/>
      <c r="BEV10" s="178"/>
      <c r="BEW10" s="178"/>
      <c r="BEX10" s="178"/>
      <c r="BEY10" s="178"/>
      <c r="BEZ10" s="178"/>
      <c r="BFA10" s="178"/>
      <c r="BFB10" s="178"/>
      <c r="BFC10" s="178"/>
      <c r="BFD10" s="178"/>
      <c r="BFE10" s="178"/>
      <c r="BFF10" s="178"/>
      <c r="BFG10" s="178"/>
      <c r="BFH10" s="178"/>
      <c r="BFI10" s="178"/>
      <c r="BFJ10" s="178"/>
      <c r="BFK10" s="178"/>
      <c r="BFL10" s="178"/>
      <c r="BFM10" s="178"/>
      <c r="BFN10" s="178"/>
      <c r="BFO10" s="178"/>
      <c r="BFP10" s="178"/>
      <c r="BFQ10" s="178"/>
      <c r="BFR10" s="178"/>
      <c r="BFS10" s="178"/>
      <c r="BFT10" s="178"/>
      <c r="BFU10" s="178"/>
      <c r="BFV10" s="178"/>
      <c r="BFW10" s="178"/>
      <c r="BFX10" s="178"/>
      <c r="BFY10" s="178"/>
      <c r="BFZ10" s="178"/>
      <c r="BGA10" s="178"/>
      <c r="BGB10" s="178"/>
      <c r="BGC10" s="178"/>
      <c r="BGD10" s="178"/>
      <c r="BGE10" s="178"/>
      <c r="BGF10" s="178"/>
      <c r="BGG10" s="178"/>
      <c r="BGH10" s="178"/>
      <c r="BGI10" s="178"/>
      <c r="BGJ10" s="178"/>
      <c r="BGK10" s="178"/>
      <c r="BGL10" s="178"/>
      <c r="BGM10" s="178"/>
      <c r="BGN10" s="178"/>
      <c r="BGO10" s="178"/>
      <c r="BGP10" s="178"/>
      <c r="BGQ10" s="178"/>
      <c r="BGR10" s="178"/>
      <c r="BGS10" s="178"/>
      <c r="BGT10" s="178"/>
      <c r="BGU10" s="178"/>
      <c r="BGV10" s="178"/>
      <c r="BGW10" s="178"/>
      <c r="BGX10" s="178"/>
      <c r="BGY10" s="178"/>
      <c r="BGZ10" s="178"/>
      <c r="BHA10" s="178"/>
      <c r="BHB10" s="178"/>
      <c r="BHC10" s="178"/>
      <c r="BHD10" s="178"/>
      <c r="BHE10" s="178"/>
      <c r="BHF10" s="178"/>
      <c r="BHG10" s="178"/>
      <c r="BHH10" s="178"/>
      <c r="BHI10" s="178"/>
      <c r="BHJ10" s="178"/>
      <c r="BHK10" s="178"/>
      <c r="BHL10" s="178"/>
      <c r="BHM10" s="178"/>
      <c r="BHN10" s="178"/>
      <c r="BHO10" s="178"/>
      <c r="BHP10" s="178"/>
      <c r="BHQ10" s="178"/>
      <c r="BHR10" s="178"/>
      <c r="BHS10" s="178"/>
      <c r="BHT10" s="178"/>
      <c r="BHU10" s="178"/>
      <c r="BHV10" s="178"/>
      <c r="BHW10" s="178"/>
      <c r="BHX10" s="178"/>
      <c r="BHY10" s="178"/>
      <c r="BHZ10" s="178"/>
      <c r="BIA10" s="178"/>
      <c r="BIB10" s="178"/>
      <c r="BIC10" s="178"/>
      <c r="BID10" s="178"/>
      <c r="BIE10" s="178"/>
      <c r="BIF10" s="178"/>
      <c r="BIG10" s="178"/>
      <c r="BIH10" s="178"/>
      <c r="BII10" s="178"/>
      <c r="BIJ10" s="178"/>
      <c r="BIK10" s="178"/>
      <c r="BIL10" s="178"/>
      <c r="BIM10" s="178"/>
      <c r="BIN10" s="178"/>
      <c r="BIO10" s="178"/>
      <c r="BIP10" s="178"/>
      <c r="BIQ10" s="178"/>
      <c r="BIR10" s="178"/>
      <c r="BIS10" s="178"/>
      <c r="BIT10" s="178"/>
      <c r="BIU10" s="178"/>
      <c r="BIV10" s="178"/>
      <c r="BIW10" s="178"/>
      <c r="BIX10" s="178"/>
      <c r="BIY10" s="178"/>
      <c r="BIZ10" s="178"/>
      <c r="BJA10" s="178"/>
      <c r="BJB10" s="178"/>
      <c r="BJC10" s="178"/>
      <c r="BJD10" s="178"/>
      <c r="BJE10" s="178"/>
      <c r="BJF10" s="178"/>
      <c r="BJG10" s="178"/>
      <c r="BJH10" s="178"/>
      <c r="BJI10" s="178"/>
      <c r="BJJ10" s="178"/>
      <c r="BJK10" s="178"/>
      <c r="BJL10" s="178"/>
      <c r="BJM10" s="178"/>
      <c r="BJN10" s="178"/>
      <c r="BJO10" s="178"/>
      <c r="BJP10" s="178"/>
      <c r="BJQ10" s="178"/>
      <c r="BJR10" s="178"/>
      <c r="BJS10" s="178"/>
      <c r="BJT10" s="178"/>
      <c r="BJU10" s="178"/>
      <c r="BJV10" s="178"/>
      <c r="BJW10" s="178"/>
      <c r="BJX10" s="178"/>
      <c r="BJY10" s="178"/>
      <c r="BJZ10" s="178"/>
      <c r="BKA10" s="178"/>
      <c r="BKB10" s="178"/>
      <c r="BKC10" s="178"/>
      <c r="BKD10" s="178"/>
      <c r="BKE10" s="178"/>
      <c r="BKF10" s="178"/>
      <c r="BKG10" s="178"/>
      <c r="BKH10" s="178"/>
      <c r="BKI10" s="178"/>
      <c r="BKJ10" s="178"/>
      <c r="BKK10" s="178"/>
      <c r="BKL10" s="178"/>
      <c r="BKM10" s="178"/>
      <c r="BKN10" s="178"/>
      <c r="BKO10" s="178"/>
      <c r="BKP10" s="178"/>
      <c r="BKQ10" s="178"/>
      <c r="BKR10" s="178"/>
      <c r="BKS10" s="178"/>
      <c r="BKT10" s="178"/>
      <c r="BKU10" s="178"/>
      <c r="BKV10" s="178"/>
      <c r="BKW10" s="178"/>
      <c r="BKX10" s="178"/>
      <c r="BKY10" s="178"/>
      <c r="BKZ10" s="178"/>
      <c r="BLA10" s="178"/>
      <c r="BLB10" s="178"/>
      <c r="BLC10" s="178"/>
      <c r="BLD10" s="178"/>
      <c r="BLE10" s="178"/>
      <c r="BLF10" s="178"/>
      <c r="BLG10" s="178"/>
      <c r="BLH10" s="178"/>
      <c r="BLI10" s="178"/>
      <c r="BLJ10" s="178"/>
      <c r="BLK10" s="178"/>
      <c r="BLL10" s="178"/>
      <c r="BLM10" s="178"/>
      <c r="BLN10" s="178"/>
      <c r="BLO10" s="178"/>
      <c r="BLP10" s="178"/>
      <c r="BLQ10" s="178"/>
      <c r="BLR10" s="178"/>
      <c r="BLS10" s="178"/>
      <c r="BLT10" s="178"/>
      <c r="BLU10" s="178"/>
      <c r="BLV10" s="178"/>
      <c r="BLW10" s="178"/>
      <c r="BLX10" s="178"/>
      <c r="BLY10" s="178"/>
      <c r="BLZ10" s="178"/>
      <c r="BMA10" s="178"/>
      <c r="BMB10" s="178"/>
      <c r="BMC10" s="178"/>
      <c r="BMD10" s="178"/>
      <c r="BME10" s="178"/>
      <c r="BMF10" s="178"/>
      <c r="BMG10" s="178"/>
      <c r="BMH10" s="178"/>
      <c r="BMI10" s="178"/>
      <c r="BMJ10" s="178"/>
      <c r="BMK10" s="178"/>
      <c r="BML10" s="178"/>
      <c r="BMM10" s="178"/>
      <c r="BMN10" s="178"/>
      <c r="BMO10" s="178"/>
      <c r="BMP10" s="178"/>
      <c r="BMQ10" s="178"/>
      <c r="BMR10" s="178"/>
      <c r="BMS10" s="178"/>
      <c r="BMT10" s="178"/>
      <c r="BMU10" s="178"/>
      <c r="BMV10" s="178"/>
      <c r="BMW10" s="178"/>
      <c r="BMX10" s="178"/>
      <c r="BMY10" s="178"/>
      <c r="BMZ10" s="178"/>
      <c r="BNA10" s="178"/>
      <c r="BNB10" s="178"/>
      <c r="BNC10" s="178"/>
      <c r="BND10" s="178"/>
      <c r="BNE10" s="178"/>
      <c r="BNF10" s="178"/>
      <c r="BNG10" s="178"/>
      <c r="BNH10" s="178"/>
      <c r="BNI10" s="178"/>
      <c r="BNJ10" s="178"/>
      <c r="BNK10" s="178"/>
      <c r="BNL10" s="178"/>
      <c r="BNM10" s="178"/>
      <c r="BNN10" s="178"/>
      <c r="BNO10" s="178"/>
      <c r="BNP10" s="178"/>
      <c r="BNQ10" s="178"/>
      <c r="BNR10" s="178"/>
      <c r="BNS10" s="178"/>
      <c r="BNT10" s="178"/>
      <c r="BNU10" s="178"/>
      <c r="BNV10" s="178"/>
      <c r="BNW10" s="178"/>
      <c r="BNX10" s="178"/>
      <c r="BNY10" s="178"/>
      <c r="BNZ10" s="178"/>
      <c r="BOA10" s="178"/>
      <c r="BOB10" s="178"/>
      <c r="BOC10" s="178"/>
      <c r="BOD10" s="178"/>
      <c r="BOE10" s="178"/>
      <c r="BOF10" s="178"/>
      <c r="BOG10" s="178"/>
      <c r="BOH10" s="178"/>
      <c r="BOI10" s="178"/>
      <c r="BOJ10" s="178"/>
      <c r="BOK10" s="178"/>
      <c r="BOL10" s="178"/>
      <c r="BOM10" s="178"/>
      <c r="BON10" s="178"/>
      <c r="BOO10" s="178"/>
      <c r="BOP10" s="178"/>
      <c r="BOQ10" s="178"/>
      <c r="BOR10" s="178"/>
      <c r="BOS10" s="178"/>
      <c r="BOT10" s="178"/>
      <c r="BOU10" s="178"/>
      <c r="BOV10" s="178"/>
      <c r="BOW10" s="178"/>
      <c r="BOX10" s="178"/>
      <c r="BOY10" s="178"/>
      <c r="BOZ10" s="178"/>
      <c r="BPA10" s="178"/>
      <c r="BPB10" s="178"/>
      <c r="BPC10" s="178"/>
      <c r="BPD10" s="178"/>
      <c r="BPE10" s="178"/>
      <c r="BPF10" s="178"/>
      <c r="BPG10" s="178"/>
      <c r="BPH10" s="178"/>
      <c r="BPI10" s="178"/>
      <c r="BPJ10" s="178"/>
      <c r="BPK10" s="178"/>
      <c r="BPL10" s="178"/>
      <c r="BPM10" s="178"/>
      <c r="BPN10" s="178"/>
      <c r="BPO10" s="178"/>
      <c r="BPP10" s="178"/>
      <c r="BPQ10" s="178"/>
      <c r="BPR10" s="178"/>
      <c r="BPS10" s="178"/>
      <c r="BPT10" s="178"/>
      <c r="BPU10" s="178"/>
      <c r="BPV10" s="178"/>
      <c r="BPW10" s="178"/>
      <c r="BPX10" s="178"/>
      <c r="BPY10" s="178"/>
      <c r="BPZ10" s="178"/>
      <c r="BQA10" s="178"/>
      <c r="BQB10" s="178"/>
      <c r="BQC10" s="178"/>
      <c r="BQD10" s="178"/>
      <c r="BQE10" s="178"/>
      <c r="BQF10" s="178"/>
      <c r="BQG10" s="178"/>
      <c r="BQH10" s="178"/>
      <c r="BQI10" s="178"/>
      <c r="BQJ10" s="178"/>
      <c r="BQK10" s="178"/>
      <c r="BQL10" s="178"/>
      <c r="BQM10" s="178"/>
      <c r="BQN10" s="178"/>
      <c r="BQO10" s="178"/>
      <c r="BQP10" s="178"/>
      <c r="BQQ10" s="178"/>
      <c r="BQR10" s="178"/>
      <c r="BQS10" s="178"/>
      <c r="BQT10" s="178"/>
      <c r="BQU10" s="178"/>
      <c r="BQV10" s="178"/>
      <c r="BQW10" s="178"/>
      <c r="BQX10" s="178"/>
      <c r="BQY10" s="178"/>
      <c r="BQZ10" s="178"/>
      <c r="BRA10" s="178"/>
      <c r="BRB10" s="178"/>
      <c r="BRC10" s="178"/>
      <c r="BRD10" s="178"/>
      <c r="BRE10" s="178"/>
      <c r="BRF10" s="178"/>
      <c r="BRG10" s="178"/>
      <c r="BRH10" s="178"/>
      <c r="BRI10" s="178"/>
      <c r="BRJ10" s="178"/>
      <c r="BRK10" s="178"/>
      <c r="BRL10" s="178"/>
      <c r="BRM10" s="178"/>
      <c r="BRN10" s="178"/>
      <c r="BRO10" s="178"/>
      <c r="BRP10" s="178"/>
      <c r="BRQ10" s="178"/>
      <c r="BRR10" s="178"/>
      <c r="BRS10" s="178"/>
      <c r="BRT10" s="178"/>
      <c r="BRU10" s="178"/>
      <c r="BRV10" s="178"/>
      <c r="BRW10" s="178"/>
      <c r="BRX10" s="178"/>
      <c r="BRY10" s="178"/>
      <c r="BRZ10" s="178"/>
      <c r="BSA10" s="178"/>
      <c r="BSB10" s="178"/>
      <c r="BSC10" s="178"/>
      <c r="BSD10" s="178"/>
      <c r="BSE10" s="178"/>
      <c r="BSF10" s="178"/>
      <c r="BSG10" s="178"/>
      <c r="BSH10" s="178"/>
      <c r="BSI10" s="178"/>
      <c r="BSJ10" s="178"/>
      <c r="BSK10" s="178"/>
      <c r="BSL10" s="178"/>
      <c r="BSM10" s="178"/>
      <c r="BSN10" s="178"/>
      <c r="BSO10" s="178"/>
      <c r="BSP10" s="178"/>
      <c r="BSQ10" s="178"/>
      <c r="BSR10" s="178"/>
      <c r="BSS10" s="178"/>
      <c r="BST10" s="178"/>
      <c r="BSU10" s="178"/>
      <c r="BSV10" s="178"/>
      <c r="BSW10" s="178"/>
      <c r="BSX10" s="178"/>
      <c r="BSY10" s="178"/>
      <c r="BSZ10" s="178"/>
      <c r="BTA10" s="178"/>
      <c r="BTB10" s="178"/>
      <c r="BTC10" s="178"/>
      <c r="BTD10" s="178"/>
      <c r="BTE10" s="178"/>
      <c r="BTF10" s="178"/>
      <c r="BTG10" s="178"/>
      <c r="BTH10" s="178"/>
      <c r="BTI10" s="178"/>
      <c r="BTJ10" s="178"/>
      <c r="BTK10" s="178"/>
      <c r="BTL10" s="178"/>
      <c r="BTM10" s="178"/>
      <c r="BTN10" s="178"/>
      <c r="BTO10" s="178"/>
      <c r="BTP10" s="178"/>
      <c r="BTQ10" s="178"/>
      <c r="BTR10" s="178"/>
      <c r="BTS10" s="178"/>
      <c r="BTT10" s="178"/>
      <c r="BTU10" s="178"/>
      <c r="BTV10" s="178"/>
      <c r="BTW10" s="178"/>
      <c r="BTX10" s="178"/>
      <c r="BTY10" s="178"/>
      <c r="BTZ10" s="178"/>
      <c r="BUA10" s="178"/>
      <c r="BUB10" s="178"/>
      <c r="BUC10" s="178"/>
      <c r="BUD10" s="178"/>
      <c r="BUE10" s="178"/>
      <c r="BUF10" s="178"/>
      <c r="BUG10" s="178"/>
      <c r="BUH10" s="178"/>
      <c r="BUI10" s="178"/>
      <c r="BUJ10" s="178"/>
      <c r="BUK10" s="178"/>
      <c r="BUL10" s="178"/>
      <c r="BUM10" s="178"/>
      <c r="BUN10" s="178"/>
      <c r="BUO10" s="178"/>
      <c r="BUP10" s="178"/>
      <c r="BUQ10" s="178"/>
      <c r="BUR10" s="178"/>
      <c r="BUS10" s="178"/>
      <c r="BUT10" s="178"/>
      <c r="BUU10" s="178"/>
      <c r="BUV10" s="178"/>
      <c r="BUW10" s="178"/>
      <c r="BUX10" s="178"/>
      <c r="BUY10" s="178"/>
      <c r="BUZ10" s="178"/>
      <c r="BVA10" s="178"/>
      <c r="BVB10" s="178"/>
      <c r="BVC10" s="178"/>
      <c r="BVD10" s="178"/>
      <c r="BVE10" s="178"/>
      <c r="BVF10" s="178"/>
      <c r="BVG10" s="178"/>
      <c r="BVH10" s="178"/>
      <c r="BVI10" s="178"/>
      <c r="BVJ10" s="178"/>
      <c r="BVK10" s="178"/>
      <c r="BVL10" s="178"/>
      <c r="BVM10" s="178"/>
      <c r="BVN10" s="178"/>
      <c r="BVO10" s="178"/>
      <c r="BVP10" s="178"/>
      <c r="BVQ10" s="178"/>
      <c r="BVR10" s="178"/>
      <c r="BVS10" s="178"/>
      <c r="BVT10" s="178"/>
      <c r="BVU10" s="178"/>
      <c r="BVV10" s="178"/>
      <c r="BVW10" s="178"/>
      <c r="BVX10" s="178"/>
      <c r="BVY10" s="178"/>
      <c r="BVZ10" s="178"/>
      <c r="BWA10" s="178"/>
      <c r="BWB10" s="178"/>
      <c r="BWC10" s="178"/>
      <c r="BWD10" s="178"/>
      <c r="BWE10" s="178"/>
      <c r="BWF10" s="178"/>
      <c r="BWG10" s="178"/>
      <c r="BWH10" s="178"/>
      <c r="BWI10" s="178"/>
      <c r="BWJ10" s="178"/>
      <c r="BWK10" s="178"/>
      <c r="BWL10" s="178"/>
      <c r="BWM10" s="178"/>
      <c r="BWN10" s="178"/>
      <c r="BWO10" s="178"/>
      <c r="BWP10" s="178"/>
      <c r="BWQ10" s="178"/>
      <c r="BWR10" s="178"/>
      <c r="BWS10" s="178"/>
      <c r="BWT10" s="178"/>
      <c r="BWU10" s="178"/>
      <c r="BWV10" s="178"/>
      <c r="BWW10" s="178"/>
      <c r="BWX10" s="178"/>
      <c r="BWY10" s="178"/>
      <c r="BWZ10" s="178"/>
      <c r="BXA10" s="178"/>
      <c r="BXB10" s="178"/>
      <c r="BXC10" s="178"/>
      <c r="BXD10" s="178"/>
      <c r="BXE10" s="178"/>
      <c r="BXF10" s="178"/>
      <c r="BXG10" s="178"/>
      <c r="BXH10" s="178"/>
      <c r="BXI10" s="178"/>
      <c r="BXJ10" s="178"/>
      <c r="BXK10" s="178"/>
      <c r="BXL10" s="178"/>
      <c r="BXM10" s="178"/>
      <c r="BXN10" s="178"/>
      <c r="BXO10" s="178"/>
      <c r="BXP10" s="178"/>
      <c r="BXQ10" s="178"/>
      <c r="BXR10" s="178"/>
      <c r="BXS10" s="178"/>
      <c r="BXT10" s="178"/>
      <c r="BXU10" s="178"/>
      <c r="BXV10" s="178"/>
      <c r="BXW10" s="178"/>
      <c r="BXX10" s="178"/>
      <c r="BXY10" s="178"/>
      <c r="BXZ10" s="178"/>
      <c r="BYA10" s="178"/>
      <c r="BYB10" s="178"/>
      <c r="BYC10" s="178"/>
      <c r="BYD10" s="178"/>
      <c r="BYE10" s="178"/>
      <c r="BYF10" s="178"/>
      <c r="BYG10" s="178"/>
      <c r="BYH10" s="178"/>
      <c r="BYI10" s="178"/>
      <c r="BYJ10" s="178"/>
      <c r="BYK10" s="178"/>
      <c r="BYL10" s="178"/>
      <c r="BYM10" s="178"/>
      <c r="BYN10" s="178"/>
      <c r="BYO10" s="178"/>
      <c r="BYP10" s="178"/>
      <c r="BYQ10" s="178"/>
      <c r="BYR10" s="178"/>
      <c r="BYS10" s="178"/>
      <c r="BYT10" s="178"/>
      <c r="BYU10" s="178"/>
      <c r="BYV10" s="178"/>
      <c r="BYW10" s="178"/>
      <c r="BYX10" s="178"/>
      <c r="BYY10" s="178"/>
      <c r="BYZ10" s="178"/>
      <c r="BZA10" s="178"/>
      <c r="BZB10" s="178"/>
      <c r="BZC10" s="178"/>
      <c r="BZD10" s="178"/>
      <c r="BZE10" s="178"/>
      <c r="BZF10" s="178"/>
      <c r="BZG10" s="178"/>
      <c r="BZH10" s="178"/>
      <c r="BZI10" s="178"/>
      <c r="BZJ10" s="178"/>
      <c r="BZK10" s="178"/>
      <c r="BZL10" s="178"/>
      <c r="BZM10" s="178"/>
      <c r="BZN10" s="178"/>
      <c r="BZO10" s="178"/>
      <c r="BZP10" s="178"/>
      <c r="BZQ10" s="178"/>
      <c r="BZR10" s="178"/>
      <c r="BZS10" s="178"/>
      <c r="BZT10" s="178"/>
      <c r="BZU10" s="178"/>
      <c r="BZV10" s="178"/>
      <c r="BZW10" s="178"/>
      <c r="BZX10" s="178"/>
      <c r="BZY10" s="178"/>
      <c r="BZZ10" s="178"/>
      <c r="CAA10" s="178"/>
      <c r="CAB10" s="178"/>
      <c r="CAC10" s="178"/>
      <c r="CAD10" s="178"/>
      <c r="CAE10" s="178"/>
      <c r="CAF10" s="178"/>
      <c r="CAG10" s="178"/>
      <c r="CAH10" s="178"/>
      <c r="CAI10" s="178"/>
      <c r="CAJ10" s="178"/>
      <c r="CAK10" s="178"/>
      <c r="CAL10" s="178"/>
      <c r="CAM10" s="178"/>
      <c r="CAN10" s="178"/>
      <c r="CAO10" s="178"/>
      <c r="CAP10" s="178"/>
      <c r="CAQ10" s="178"/>
      <c r="CAR10" s="178"/>
      <c r="CAS10" s="178"/>
      <c r="CAT10" s="178"/>
      <c r="CAU10" s="178"/>
      <c r="CAV10" s="178"/>
      <c r="CAW10" s="178"/>
      <c r="CAX10" s="178"/>
      <c r="CAY10" s="178"/>
      <c r="CAZ10" s="178"/>
      <c r="CBA10" s="178"/>
      <c r="CBB10" s="178"/>
      <c r="CBC10" s="178"/>
      <c r="CBD10" s="178"/>
      <c r="CBE10" s="178"/>
      <c r="CBF10" s="178"/>
      <c r="CBG10" s="178"/>
      <c r="CBH10" s="178"/>
      <c r="CBI10" s="178"/>
      <c r="CBJ10" s="178"/>
      <c r="CBK10" s="178"/>
      <c r="CBL10" s="178"/>
      <c r="CBM10" s="178"/>
      <c r="CBN10" s="178"/>
      <c r="CBO10" s="178"/>
      <c r="CBP10" s="178"/>
      <c r="CBQ10" s="178"/>
      <c r="CBR10" s="178"/>
      <c r="CBS10" s="178"/>
      <c r="CBT10" s="178"/>
      <c r="CBU10" s="178"/>
      <c r="CBV10" s="178"/>
      <c r="CBW10" s="178"/>
      <c r="CBX10" s="178"/>
      <c r="CBY10" s="178"/>
      <c r="CBZ10" s="178"/>
      <c r="CCA10" s="178"/>
      <c r="CCB10" s="178"/>
      <c r="CCC10" s="178"/>
      <c r="CCD10" s="178"/>
      <c r="CCE10" s="178"/>
      <c r="CCF10" s="178"/>
      <c r="CCG10" s="178"/>
      <c r="CCH10" s="178"/>
      <c r="CCI10" s="178"/>
      <c r="CCJ10" s="178"/>
      <c r="CCK10" s="178"/>
      <c r="CCL10" s="178"/>
      <c r="CCM10" s="178"/>
      <c r="CCN10" s="178"/>
      <c r="CCO10" s="178"/>
      <c r="CCP10" s="178"/>
      <c r="CCQ10" s="178"/>
      <c r="CCR10" s="178"/>
      <c r="CCS10" s="178"/>
      <c r="CCT10" s="178"/>
      <c r="CCU10" s="178"/>
      <c r="CCV10" s="178"/>
      <c r="CCW10" s="178"/>
      <c r="CCX10" s="178"/>
      <c r="CCY10" s="178"/>
      <c r="CCZ10" s="178"/>
      <c r="CDA10" s="178"/>
      <c r="CDB10" s="178"/>
      <c r="CDC10" s="178"/>
      <c r="CDD10" s="178"/>
      <c r="CDE10" s="178"/>
      <c r="CDF10" s="178"/>
      <c r="CDG10" s="178"/>
      <c r="CDH10" s="178"/>
      <c r="CDI10" s="178"/>
      <c r="CDJ10" s="178"/>
      <c r="CDK10" s="178"/>
      <c r="CDL10" s="178"/>
      <c r="CDM10" s="178"/>
      <c r="CDN10" s="178"/>
      <c r="CDO10" s="178"/>
      <c r="CDP10" s="178"/>
      <c r="CDQ10" s="178"/>
      <c r="CDR10" s="178"/>
      <c r="CDS10" s="178"/>
      <c r="CDT10" s="178"/>
      <c r="CDU10" s="178"/>
      <c r="CDV10" s="178"/>
      <c r="CDW10" s="178"/>
      <c r="CDX10" s="178"/>
      <c r="CDY10" s="178"/>
      <c r="CDZ10" s="178"/>
      <c r="CEA10" s="178"/>
      <c r="CEB10" s="178"/>
      <c r="CEC10" s="178"/>
      <c r="CED10" s="178"/>
      <c r="CEE10" s="178"/>
      <c r="CEF10" s="178"/>
      <c r="CEG10" s="178"/>
      <c r="CEH10" s="178"/>
      <c r="CEI10" s="178"/>
      <c r="CEJ10" s="178"/>
      <c r="CEK10" s="178"/>
      <c r="CEL10" s="178"/>
      <c r="CEM10" s="178"/>
      <c r="CEN10" s="178"/>
      <c r="CEO10" s="178"/>
      <c r="CEP10" s="178"/>
      <c r="CEQ10" s="178"/>
      <c r="CER10" s="178"/>
      <c r="CES10" s="178"/>
      <c r="CET10" s="178"/>
      <c r="CEU10" s="178"/>
      <c r="CEV10" s="178"/>
      <c r="CEW10" s="178"/>
      <c r="CEX10" s="178"/>
      <c r="CEY10" s="178"/>
      <c r="CEZ10" s="178"/>
      <c r="CFA10" s="178"/>
      <c r="CFB10" s="178"/>
      <c r="CFC10" s="178"/>
      <c r="CFD10" s="178"/>
      <c r="CFE10" s="178"/>
      <c r="CFF10" s="178"/>
      <c r="CFG10" s="178"/>
      <c r="CFH10" s="178"/>
      <c r="CFI10" s="178"/>
      <c r="CFJ10" s="178"/>
      <c r="CFK10" s="178"/>
      <c r="CFL10" s="178"/>
      <c r="CFM10" s="178"/>
      <c r="CFN10" s="178"/>
      <c r="CFO10" s="178"/>
      <c r="CFP10" s="178"/>
      <c r="CFQ10" s="178"/>
      <c r="CFR10" s="178"/>
      <c r="CFS10" s="178"/>
      <c r="CFT10" s="178"/>
      <c r="CFU10" s="178"/>
      <c r="CFV10" s="178"/>
      <c r="CFW10" s="178"/>
      <c r="CFX10" s="178"/>
      <c r="CFY10" s="178"/>
      <c r="CFZ10" s="178"/>
      <c r="CGA10" s="178"/>
      <c r="CGB10" s="178"/>
      <c r="CGC10" s="178"/>
      <c r="CGD10" s="178"/>
      <c r="CGE10" s="178"/>
      <c r="CGF10" s="178"/>
      <c r="CGG10" s="178"/>
      <c r="CGH10" s="178"/>
      <c r="CGI10" s="178"/>
      <c r="CGJ10" s="178"/>
      <c r="CGK10" s="178"/>
      <c r="CGL10" s="178"/>
      <c r="CGM10" s="178"/>
      <c r="CGN10" s="178"/>
      <c r="CGO10" s="178"/>
      <c r="CGP10" s="178"/>
      <c r="CGQ10" s="178"/>
      <c r="CGR10" s="178"/>
      <c r="CGS10" s="178"/>
      <c r="CGT10" s="178"/>
      <c r="CGU10" s="178"/>
      <c r="CGV10" s="178"/>
      <c r="CGW10" s="178"/>
      <c r="CGX10" s="178"/>
      <c r="CGY10" s="178"/>
      <c r="CGZ10" s="178"/>
      <c r="CHA10" s="178"/>
      <c r="CHB10" s="178"/>
      <c r="CHC10" s="178"/>
      <c r="CHD10" s="178"/>
      <c r="CHE10" s="178"/>
      <c r="CHF10" s="178"/>
      <c r="CHG10" s="178"/>
      <c r="CHH10" s="178"/>
      <c r="CHI10" s="178"/>
      <c r="CHJ10" s="178"/>
      <c r="CHK10" s="178"/>
      <c r="CHL10" s="178"/>
      <c r="CHM10" s="178"/>
      <c r="CHN10" s="178"/>
      <c r="CHO10" s="178"/>
      <c r="CHP10" s="178"/>
      <c r="CHQ10" s="178"/>
      <c r="CHR10" s="178"/>
      <c r="CHS10" s="178"/>
      <c r="CHT10" s="178"/>
      <c r="CHU10" s="178"/>
      <c r="CHV10" s="178"/>
      <c r="CHW10" s="178"/>
      <c r="CHX10" s="178"/>
      <c r="CHY10" s="178"/>
      <c r="CHZ10" s="178"/>
      <c r="CIA10" s="178"/>
      <c r="CIB10" s="178"/>
      <c r="CIC10" s="178"/>
      <c r="CID10" s="178"/>
      <c r="CIE10" s="178"/>
      <c r="CIF10" s="178"/>
      <c r="CIG10" s="178"/>
      <c r="CIH10" s="178"/>
      <c r="CII10" s="178"/>
      <c r="CIJ10" s="178"/>
      <c r="CIK10" s="178"/>
      <c r="CIL10" s="178"/>
      <c r="CIM10" s="178"/>
      <c r="CIN10" s="178"/>
      <c r="CIO10" s="178"/>
      <c r="CIP10" s="178"/>
      <c r="CIQ10" s="178"/>
      <c r="CIR10" s="178"/>
      <c r="CIS10" s="178"/>
      <c r="CIT10" s="178"/>
      <c r="CIU10" s="178"/>
      <c r="CIV10" s="178"/>
      <c r="CIW10" s="178"/>
      <c r="CIX10" s="178"/>
      <c r="CIY10" s="178"/>
      <c r="CIZ10" s="178"/>
      <c r="CJA10" s="178"/>
      <c r="CJB10" s="178"/>
      <c r="CJC10" s="178"/>
      <c r="CJD10" s="178"/>
      <c r="CJE10" s="178"/>
      <c r="CJF10" s="178"/>
      <c r="CJG10" s="178"/>
      <c r="CJH10" s="178"/>
      <c r="CJI10" s="178"/>
      <c r="CJJ10" s="178"/>
      <c r="CJK10" s="178"/>
      <c r="CJL10" s="178"/>
      <c r="CJM10" s="178"/>
      <c r="CJN10" s="178"/>
      <c r="CJO10" s="178"/>
      <c r="CJP10" s="178"/>
      <c r="CJQ10" s="178"/>
      <c r="CJR10" s="178"/>
      <c r="CJS10" s="178"/>
      <c r="CJT10" s="178"/>
      <c r="CJU10" s="178"/>
      <c r="CJV10" s="178"/>
      <c r="CJW10" s="178"/>
      <c r="CJX10" s="178"/>
      <c r="CJY10" s="178"/>
      <c r="CJZ10" s="178"/>
      <c r="CKA10" s="178"/>
      <c r="CKB10" s="178"/>
      <c r="CKC10" s="178"/>
      <c r="CKD10" s="178"/>
      <c r="CKE10" s="178"/>
      <c r="CKF10" s="178"/>
      <c r="CKG10" s="178"/>
      <c r="CKH10" s="178"/>
      <c r="CKI10" s="178"/>
      <c r="CKJ10" s="178"/>
      <c r="CKK10" s="178"/>
      <c r="CKL10" s="178"/>
      <c r="CKM10" s="178"/>
      <c r="CKN10" s="178"/>
      <c r="CKO10" s="178"/>
      <c r="CKP10" s="178"/>
      <c r="CKQ10" s="178"/>
      <c r="CKR10" s="178"/>
      <c r="CKS10" s="178"/>
      <c r="CKT10" s="178"/>
      <c r="CKU10" s="178"/>
      <c r="CKV10" s="178"/>
      <c r="CKW10" s="178"/>
      <c r="CKX10" s="178"/>
      <c r="CKY10" s="178"/>
      <c r="CKZ10" s="178"/>
      <c r="CLA10" s="178"/>
      <c r="CLB10" s="178"/>
      <c r="CLC10" s="178"/>
      <c r="CLD10" s="178"/>
      <c r="CLE10" s="178"/>
      <c r="CLF10" s="178"/>
      <c r="CLG10" s="178"/>
      <c r="CLH10" s="178"/>
      <c r="CLI10" s="178"/>
      <c r="CLJ10" s="178"/>
      <c r="CLK10" s="178"/>
      <c r="CLL10" s="178"/>
      <c r="CLM10" s="178"/>
      <c r="CLN10" s="178"/>
      <c r="CLO10" s="178"/>
      <c r="CLP10" s="178"/>
      <c r="CLQ10" s="178"/>
      <c r="CLR10" s="178"/>
      <c r="CLS10" s="178"/>
      <c r="CLT10" s="178"/>
      <c r="CLU10" s="178"/>
      <c r="CLV10" s="178"/>
      <c r="CLW10" s="178"/>
      <c r="CLX10" s="178"/>
      <c r="CLY10" s="178"/>
      <c r="CLZ10" s="178"/>
      <c r="CMA10" s="178"/>
      <c r="CMB10" s="178"/>
      <c r="CMC10" s="178"/>
      <c r="CMD10" s="178"/>
      <c r="CME10" s="178"/>
      <c r="CMF10" s="178"/>
      <c r="CMG10" s="178"/>
      <c r="CMH10" s="178"/>
      <c r="CMI10" s="178"/>
      <c r="CMJ10" s="178"/>
      <c r="CMK10" s="178"/>
      <c r="CML10" s="178"/>
      <c r="CMM10" s="178"/>
      <c r="CMN10" s="178"/>
      <c r="CMO10" s="178"/>
      <c r="CMP10" s="178"/>
      <c r="CMQ10" s="178"/>
      <c r="CMR10" s="178"/>
      <c r="CMS10" s="178"/>
      <c r="CMT10" s="178"/>
      <c r="CMU10" s="178"/>
      <c r="CMV10" s="178"/>
      <c r="CMW10" s="178"/>
      <c r="CMX10" s="178"/>
      <c r="CMY10" s="178"/>
      <c r="CMZ10" s="178"/>
      <c r="CNA10" s="178"/>
      <c r="CNB10" s="178"/>
      <c r="CNC10" s="178"/>
      <c r="CND10" s="178"/>
      <c r="CNE10" s="178"/>
      <c r="CNF10" s="178"/>
      <c r="CNG10" s="178"/>
      <c r="CNH10" s="178"/>
      <c r="CNI10" s="178"/>
      <c r="CNJ10" s="178"/>
      <c r="CNK10" s="178"/>
      <c r="CNL10" s="178"/>
      <c r="CNM10" s="178"/>
      <c r="CNN10" s="178"/>
      <c r="CNO10" s="178"/>
      <c r="CNP10" s="178"/>
      <c r="CNQ10" s="178"/>
      <c r="CNR10" s="178"/>
      <c r="CNS10" s="178"/>
      <c r="CNT10" s="178"/>
      <c r="CNU10" s="178"/>
      <c r="CNV10" s="178"/>
      <c r="CNW10" s="178"/>
      <c r="CNX10" s="178"/>
      <c r="CNY10" s="178"/>
      <c r="CNZ10" s="178"/>
      <c r="COA10" s="178"/>
      <c r="COB10" s="178"/>
      <c r="COC10" s="178"/>
      <c r="COD10" s="178"/>
      <c r="COE10" s="178"/>
      <c r="COF10" s="178"/>
      <c r="COG10" s="178"/>
      <c r="COH10" s="178"/>
      <c r="COI10" s="178"/>
      <c r="COJ10" s="178"/>
      <c r="COK10" s="178"/>
      <c r="COL10" s="178"/>
      <c r="COM10" s="178"/>
      <c r="CON10" s="178"/>
      <c r="COO10" s="178"/>
      <c r="COP10" s="178"/>
      <c r="COQ10" s="178"/>
      <c r="COR10" s="178"/>
      <c r="COS10" s="178"/>
      <c r="COT10" s="178"/>
      <c r="COU10" s="178"/>
      <c r="COV10" s="178"/>
      <c r="COW10" s="178"/>
      <c r="COX10" s="178"/>
      <c r="COY10" s="178"/>
      <c r="COZ10" s="178"/>
      <c r="CPA10" s="178"/>
      <c r="CPB10" s="178"/>
      <c r="CPC10" s="178"/>
      <c r="CPD10" s="178"/>
      <c r="CPE10" s="178"/>
      <c r="CPF10" s="178"/>
      <c r="CPG10" s="178"/>
      <c r="CPH10" s="178"/>
      <c r="CPI10" s="178"/>
      <c r="CPJ10" s="178"/>
      <c r="CPK10" s="178"/>
      <c r="CPL10" s="178"/>
      <c r="CPM10" s="178"/>
      <c r="CPN10" s="178"/>
      <c r="CPO10" s="178"/>
      <c r="CPP10" s="178"/>
      <c r="CPQ10" s="178"/>
      <c r="CPR10" s="178"/>
      <c r="CPS10" s="178"/>
      <c r="CPT10" s="178"/>
      <c r="CPU10" s="178"/>
      <c r="CPV10" s="178"/>
      <c r="CPW10" s="178"/>
      <c r="CPX10" s="178"/>
      <c r="CPY10" s="178"/>
      <c r="CPZ10" s="178"/>
      <c r="CQA10" s="178"/>
      <c r="CQB10" s="178"/>
      <c r="CQC10" s="178"/>
      <c r="CQD10" s="178"/>
      <c r="CQE10" s="178"/>
      <c r="CQF10" s="178"/>
      <c r="CQG10" s="178"/>
      <c r="CQH10" s="178"/>
      <c r="CQI10" s="178"/>
      <c r="CQJ10" s="178"/>
      <c r="CQK10" s="178"/>
      <c r="CQL10" s="178"/>
      <c r="CQM10" s="178"/>
      <c r="CQN10" s="178"/>
      <c r="CQO10" s="178"/>
      <c r="CQP10" s="178"/>
      <c r="CQQ10" s="178"/>
      <c r="CQR10" s="178"/>
      <c r="CQS10" s="178"/>
      <c r="CQT10" s="178"/>
      <c r="CQU10" s="178"/>
      <c r="CQV10" s="178"/>
      <c r="CQW10" s="178"/>
      <c r="CQX10" s="178"/>
      <c r="CQY10" s="178"/>
      <c r="CQZ10" s="178"/>
      <c r="CRA10" s="178"/>
      <c r="CRB10" s="178"/>
      <c r="CRC10" s="178"/>
      <c r="CRD10" s="178"/>
      <c r="CRE10" s="178"/>
      <c r="CRF10" s="178"/>
      <c r="CRG10" s="178"/>
      <c r="CRH10" s="178"/>
      <c r="CRI10" s="178"/>
      <c r="CRJ10" s="178"/>
      <c r="CRK10" s="178"/>
      <c r="CRL10" s="178"/>
      <c r="CRM10" s="178"/>
      <c r="CRN10" s="178"/>
      <c r="CRO10" s="178"/>
      <c r="CRP10" s="178"/>
      <c r="CRQ10" s="178"/>
      <c r="CRR10" s="178"/>
      <c r="CRS10" s="178"/>
      <c r="CRT10" s="178"/>
      <c r="CRU10" s="178"/>
      <c r="CRV10" s="178"/>
      <c r="CRW10" s="178"/>
      <c r="CRX10" s="178"/>
      <c r="CRY10" s="178"/>
      <c r="CRZ10" s="178"/>
      <c r="CSA10" s="178"/>
      <c r="CSB10" s="178"/>
      <c r="CSC10" s="178"/>
      <c r="CSD10" s="178"/>
      <c r="CSE10" s="178"/>
      <c r="CSF10" s="178"/>
      <c r="CSG10" s="178"/>
      <c r="CSH10" s="178"/>
      <c r="CSI10" s="178"/>
      <c r="CSJ10" s="178"/>
      <c r="CSK10" s="178"/>
      <c r="CSL10" s="178"/>
      <c r="CSM10" s="178"/>
      <c r="CSN10" s="178"/>
      <c r="CSO10" s="178"/>
      <c r="CSP10" s="178"/>
      <c r="CSQ10" s="178"/>
      <c r="CSR10" s="178"/>
      <c r="CSS10" s="178"/>
      <c r="CST10" s="178"/>
      <c r="CSU10" s="178"/>
      <c r="CSV10" s="178"/>
      <c r="CSW10" s="178"/>
      <c r="CSX10" s="178"/>
      <c r="CSY10" s="178"/>
      <c r="CSZ10" s="178"/>
      <c r="CTA10" s="178"/>
      <c r="CTB10" s="178"/>
      <c r="CTC10" s="178"/>
      <c r="CTD10" s="178"/>
      <c r="CTE10" s="178"/>
      <c r="CTF10" s="178"/>
      <c r="CTG10" s="178"/>
      <c r="CTH10" s="178"/>
      <c r="CTI10" s="178"/>
      <c r="CTJ10" s="178"/>
      <c r="CTK10" s="178"/>
      <c r="CTL10" s="178"/>
      <c r="CTM10" s="178"/>
      <c r="CTN10" s="178"/>
      <c r="CTO10" s="178"/>
      <c r="CTP10" s="178"/>
      <c r="CTQ10" s="178"/>
      <c r="CTR10" s="178"/>
      <c r="CTS10" s="178"/>
      <c r="CTT10" s="178"/>
      <c r="CTU10" s="178"/>
      <c r="CTV10" s="178"/>
      <c r="CTW10" s="178"/>
      <c r="CTX10" s="178"/>
      <c r="CTY10" s="178"/>
      <c r="CTZ10" s="178"/>
      <c r="CUA10" s="178"/>
      <c r="CUB10" s="178"/>
      <c r="CUC10" s="178"/>
      <c r="CUD10" s="178"/>
      <c r="CUE10" s="178"/>
      <c r="CUF10" s="178"/>
      <c r="CUG10" s="178"/>
      <c r="CUH10" s="178"/>
      <c r="CUI10" s="178"/>
      <c r="CUJ10" s="178"/>
      <c r="CUK10" s="178"/>
      <c r="CUL10" s="178"/>
      <c r="CUM10" s="178"/>
      <c r="CUN10" s="178"/>
      <c r="CUO10" s="178"/>
      <c r="CUP10" s="178"/>
      <c r="CUQ10" s="178"/>
      <c r="CUR10" s="178"/>
      <c r="CUS10" s="178"/>
      <c r="CUT10" s="178"/>
      <c r="CUU10" s="178"/>
      <c r="CUV10" s="178"/>
      <c r="CUW10" s="178"/>
      <c r="CUX10" s="178"/>
      <c r="CUY10" s="178"/>
      <c r="CUZ10" s="178"/>
      <c r="CVA10" s="178"/>
      <c r="CVB10" s="178"/>
      <c r="CVC10" s="178"/>
      <c r="CVD10" s="178"/>
      <c r="CVE10" s="178"/>
      <c r="CVF10" s="178"/>
      <c r="CVG10" s="178"/>
      <c r="CVH10" s="178"/>
      <c r="CVI10" s="178"/>
      <c r="CVJ10" s="178"/>
      <c r="CVK10" s="178"/>
      <c r="CVL10" s="178"/>
      <c r="CVM10" s="178"/>
      <c r="CVN10" s="178"/>
      <c r="CVO10" s="178"/>
      <c r="CVP10" s="178"/>
      <c r="CVQ10" s="178"/>
      <c r="CVR10" s="178"/>
      <c r="CVS10" s="178"/>
      <c r="CVT10" s="178"/>
      <c r="CVU10" s="178"/>
      <c r="CVV10" s="178"/>
      <c r="CVW10" s="178"/>
      <c r="CVX10" s="178"/>
      <c r="CVY10" s="178"/>
      <c r="CVZ10" s="178"/>
      <c r="CWA10" s="178"/>
      <c r="CWB10" s="178"/>
      <c r="CWC10" s="178"/>
      <c r="CWD10" s="178"/>
      <c r="CWE10" s="178"/>
      <c r="CWF10" s="178"/>
      <c r="CWG10" s="178"/>
      <c r="CWH10" s="178"/>
      <c r="CWI10" s="178"/>
      <c r="CWJ10" s="178"/>
      <c r="CWK10" s="178"/>
      <c r="CWL10" s="178"/>
      <c r="CWM10" s="178"/>
      <c r="CWN10" s="178"/>
      <c r="CWO10" s="178"/>
      <c r="CWP10" s="178"/>
      <c r="CWQ10" s="178"/>
      <c r="CWR10" s="178"/>
      <c r="CWS10" s="178"/>
      <c r="CWT10" s="178"/>
      <c r="CWU10" s="178"/>
      <c r="CWV10" s="178"/>
      <c r="CWW10" s="178"/>
      <c r="CWX10" s="178"/>
      <c r="CWY10" s="178"/>
      <c r="CWZ10" s="178"/>
      <c r="CXA10" s="178"/>
      <c r="CXB10" s="178"/>
      <c r="CXC10" s="178"/>
      <c r="CXD10" s="178"/>
      <c r="CXE10" s="178"/>
      <c r="CXF10" s="178"/>
      <c r="CXG10" s="178"/>
      <c r="CXH10" s="178"/>
      <c r="CXI10" s="178"/>
      <c r="CXJ10" s="178"/>
      <c r="CXK10" s="178"/>
      <c r="CXL10" s="178"/>
      <c r="CXM10" s="178"/>
      <c r="CXN10" s="178"/>
      <c r="CXO10" s="178"/>
      <c r="CXP10" s="178"/>
      <c r="CXQ10" s="178"/>
      <c r="CXR10" s="178"/>
      <c r="CXS10" s="178"/>
      <c r="CXT10" s="178"/>
      <c r="CXU10" s="178"/>
      <c r="CXV10" s="178"/>
      <c r="CXW10" s="178"/>
      <c r="CXX10" s="178"/>
      <c r="CXY10" s="178"/>
      <c r="CXZ10" s="178"/>
      <c r="CYA10" s="178"/>
      <c r="CYB10" s="178"/>
      <c r="CYC10" s="178"/>
      <c r="CYD10" s="178"/>
      <c r="CYE10" s="178"/>
      <c r="CYF10" s="178"/>
      <c r="CYG10" s="178"/>
      <c r="CYH10" s="178"/>
      <c r="CYI10" s="178"/>
      <c r="CYJ10" s="178"/>
      <c r="CYK10" s="178"/>
      <c r="CYL10" s="178"/>
      <c r="CYM10" s="178"/>
      <c r="CYN10" s="178"/>
      <c r="CYO10" s="178"/>
      <c r="CYP10" s="178"/>
      <c r="CYQ10" s="178"/>
      <c r="CYR10" s="178"/>
      <c r="CYS10" s="178"/>
      <c r="CYT10" s="178"/>
      <c r="CYU10" s="178"/>
      <c r="CYV10" s="178"/>
      <c r="CYW10" s="178"/>
      <c r="CYX10" s="178"/>
      <c r="CYY10" s="178"/>
      <c r="CYZ10" s="178"/>
      <c r="CZA10" s="178"/>
      <c r="CZB10" s="178"/>
      <c r="CZC10" s="178"/>
      <c r="CZD10" s="178"/>
      <c r="CZE10" s="178"/>
      <c r="CZF10" s="178"/>
      <c r="CZG10" s="178"/>
      <c r="CZH10" s="178"/>
      <c r="CZI10" s="178"/>
      <c r="CZJ10" s="178"/>
      <c r="CZK10" s="178"/>
      <c r="CZL10" s="178"/>
      <c r="CZM10" s="178"/>
      <c r="CZN10" s="178"/>
      <c r="CZO10" s="178"/>
      <c r="CZP10" s="178"/>
      <c r="CZQ10" s="178"/>
      <c r="CZR10" s="178"/>
      <c r="CZS10" s="178"/>
      <c r="CZT10" s="178"/>
      <c r="CZU10" s="178"/>
      <c r="CZV10" s="178"/>
      <c r="CZW10" s="178"/>
      <c r="CZX10" s="178"/>
      <c r="CZY10" s="178"/>
      <c r="CZZ10" s="178"/>
      <c r="DAA10" s="178"/>
      <c r="DAB10" s="178"/>
      <c r="DAC10" s="178"/>
      <c r="DAD10" s="178"/>
      <c r="DAE10" s="178"/>
      <c r="DAF10" s="178"/>
      <c r="DAG10" s="178"/>
      <c r="DAH10" s="178"/>
      <c r="DAI10" s="178"/>
      <c r="DAJ10" s="178"/>
      <c r="DAK10" s="178"/>
      <c r="DAL10" s="178"/>
      <c r="DAM10" s="178"/>
      <c r="DAN10" s="178"/>
      <c r="DAO10" s="178"/>
      <c r="DAP10" s="178"/>
      <c r="DAQ10" s="178"/>
      <c r="DAR10" s="178"/>
      <c r="DAS10" s="178"/>
      <c r="DAT10" s="178"/>
      <c r="DAU10" s="178"/>
      <c r="DAV10" s="178"/>
      <c r="DAW10" s="178"/>
      <c r="DAX10" s="178"/>
      <c r="DAY10" s="178"/>
      <c r="DAZ10" s="178"/>
      <c r="DBA10" s="178"/>
      <c r="DBB10" s="178"/>
      <c r="DBC10" s="178"/>
      <c r="DBD10" s="178"/>
      <c r="DBE10" s="178"/>
      <c r="DBF10" s="178"/>
      <c r="DBG10" s="178"/>
      <c r="DBH10" s="178"/>
      <c r="DBI10" s="178"/>
      <c r="DBJ10" s="178"/>
      <c r="DBK10" s="178"/>
      <c r="DBL10" s="178"/>
      <c r="DBM10" s="178"/>
      <c r="DBN10" s="178"/>
      <c r="DBO10" s="178"/>
      <c r="DBP10" s="178"/>
      <c r="DBQ10" s="178"/>
      <c r="DBR10" s="178"/>
      <c r="DBS10" s="178"/>
      <c r="DBT10" s="178"/>
      <c r="DBU10" s="178"/>
      <c r="DBV10" s="178"/>
      <c r="DBW10" s="178"/>
      <c r="DBX10" s="178"/>
      <c r="DBY10" s="178"/>
      <c r="DBZ10" s="178"/>
      <c r="DCA10" s="178"/>
      <c r="DCB10" s="178"/>
      <c r="DCC10" s="178"/>
      <c r="DCD10" s="178"/>
      <c r="DCE10" s="178"/>
      <c r="DCF10" s="178"/>
      <c r="DCG10" s="178"/>
      <c r="DCH10" s="178"/>
      <c r="DCI10" s="178"/>
      <c r="DCJ10" s="178"/>
      <c r="DCK10" s="178"/>
      <c r="DCL10" s="178"/>
      <c r="DCM10" s="178"/>
      <c r="DCN10" s="178"/>
      <c r="DCO10" s="178"/>
      <c r="DCP10" s="178"/>
      <c r="DCQ10" s="178"/>
      <c r="DCR10" s="178"/>
      <c r="DCS10" s="178"/>
      <c r="DCT10" s="178"/>
      <c r="DCU10" s="178"/>
      <c r="DCV10" s="178"/>
      <c r="DCW10" s="178"/>
      <c r="DCX10" s="178"/>
      <c r="DCY10" s="178"/>
      <c r="DCZ10" s="178"/>
      <c r="DDA10" s="178"/>
      <c r="DDB10" s="178"/>
      <c r="DDC10" s="178"/>
      <c r="DDD10" s="178"/>
      <c r="DDE10" s="178"/>
      <c r="DDF10" s="178"/>
      <c r="DDG10" s="178"/>
      <c r="DDH10" s="178"/>
      <c r="DDI10" s="178"/>
      <c r="DDJ10" s="178"/>
      <c r="DDK10" s="178"/>
      <c r="DDL10" s="178"/>
      <c r="DDM10" s="178"/>
      <c r="DDN10" s="178"/>
      <c r="DDO10" s="178"/>
      <c r="DDP10" s="178"/>
      <c r="DDQ10" s="178"/>
      <c r="DDR10" s="178"/>
      <c r="DDS10" s="178"/>
      <c r="DDT10" s="178"/>
      <c r="DDU10" s="178"/>
      <c r="DDV10" s="178"/>
      <c r="DDW10" s="178"/>
      <c r="DDX10" s="178"/>
      <c r="DDY10" s="178"/>
      <c r="DDZ10" s="178"/>
      <c r="DEA10" s="178"/>
      <c r="DEB10" s="178"/>
      <c r="DEC10" s="178"/>
      <c r="DED10" s="178"/>
      <c r="DEE10" s="178"/>
      <c r="DEF10" s="178"/>
      <c r="DEG10" s="178"/>
      <c r="DEH10" s="178"/>
      <c r="DEI10" s="178"/>
      <c r="DEJ10" s="178"/>
      <c r="DEK10" s="178"/>
      <c r="DEL10" s="178"/>
      <c r="DEM10" s="178"/>
      <c r="DEN10" s="178"/>
      <c r="DEO10" s="178"/>
      <c r="DEP10" s="178"/>
      <c r="DEQ10" s="178"/>
      <c r="DER10" s="178"/>
      <c r="DES10" s="178"/>
      <c r="DET10" s="178"/>
      <c r="DEU10" s="178"/>
      <c r="DEV10" s="178"/>
      <c r="DEW10" s="178"/>
      <c r="DEX10" s="178"/>
      <c r="DEY10" s="178"/>
      <c r="DEZ10" s="178"/>
      <c r="DFA10" s="178"/>
      <c r="DFB10" s="178"/>
      <c r="DFC10" s="178"/>
      <c r="DFD10" s="178"/>
      <c r="DFE10" s="178"/>
      <c r="DFF10" s="178"/>
      <c r="DFG10" s="178"/>
      <c r="DFH10" s="178"/>
      <c r="DFI10" s="178"/>
      <c r="DFJ10" s="178"/>
      <c r="DFK10" s="178"/>
      <c r="DFL10" s="178"/>
      <c r="DFM10" s="178"/>
      <c r="DFN10" s="178"/>
      <c r="DFO10" s="178"/>
      <c r="DFP10" s="178"/>
      <c r="DFQ10" s="178"/>
      <c r="DFR10" s="178"/>
      <c r="DFS10" s="178"/>
      <c r="DFT10" s="178"/>
      <c r="DFU10" s="178"/>
      <c r="DFV10" s="178"/>
      <c r="DFW10" s="178"/>
      <c r="DFX10" s="178"/>
      <c r="DFY10" s="178"/>
      <c r="DFZ10" s="178"/>
      <c r="DGA10" s="178"/>
      <c r="DGB10" s="178"/>
      <c r="DGC10" s="178"/>
      <c r="DGD10" s="178"/>
      <c r="DGE10" s="178"/>
      <c r="DGF10" s="178"/>
      <c r="DGG10" s="178"/>
      <c r="DGH10" s="178"/>
      <c r="DGI10" s="178"/>
      <c r="DGJ10" s="178"/>
      <c r="DGK10" s="178"/>
      <c r="DGL10" s="178"/>
      <c r="DGM10" s="178"/>
      <c r="DGN10" s="178"/>
      <c r="DGO10" s="178"/>
      <c r="DGP10" s="178"/>
      <c r="DGQ10" s="178"/>
      <c r="DGR10" s="178"/>
      <c r="DGS10" s="178"/>
      <c r="DGT10" s="178"/>
      <c r="DGU10" s="178"/>
      <c r="DGV10" s="178"/>
      <c r="DGW10" s="178"/>
      <c r="DGX10" s="178"/>
      <c r="DGY10" s="178"/>
      <c r="DGZ10" s="178"/>
      <c r="DHA10" s="178"/>
      <c r="DHB10" s="178"/>
      <c r="DHC10" s="178"/>
      <c r="DHD10" s="178"/>
      <c r="DHE10" s="178"/>
      <c r="DHF10" s="178"/>
      <c r="DHG10" s="178"/>
      <c r="DHH10" s="178"/>
      <c r="DHI10" s="178"/>
      <c r="DHJ10" s="178"/>
      <c r="DHK10" s="178"/>
      <c r="DHL10" s="178"/>
      <c r="DHM10" s="178"/>
      <c r="DHN10" s="178"/>
      <c r="DHO10" s="178"/>
      <c r="DHP10" s="178"/>
      <c r="DHQ10" s="178"/>
      <c r="DHR10" s="178"/>
      <c r="DHS10" s="178"/>
      <c r="DHT10" s="178"/>
      <c r="DHU10" s="178"/>
      <c r="DHV10" s="178"/>
      <c r="DHW10" s="178"/>
      <c r="DHX10" s="178"/>
      <c r="DHY10" s="178"/>
      <c r="DHZ10" s="178"/>
      <c r="DIA10" s="178"/>
      <c r="DIB10" s="178"/>
      <c r="DIC10" s="178"/>
      <c r="DID10" s="178"/>
      <c r="DIE10" s="178"/>
      <c r="DIF10" s="178"/>
      <c r="DIG10" s="178"/>
      <c r="DIH10" s="178"/>
      <c r="DII10" s="178"/>
      <c r="DIJ10" s="178"/>
      <c r="DIK10" s="178"/>
      <c r="DIL10" s="178"/>
      <c r="DIM10" s="178"/>
      <c r="DIN10" s="178"/>
      <c r="DIO10" s="178"/>
      <c r="DIP10" s="178"/>
      <c r="DIQ10" s="178"/>
      <c r="DIR10" s="178"/>
      <c r="DIS10" s="178"/>
      <c r="DIT10" s="178"/>
      <c r="DIU10" s="178"/>
      <c r="DIV10" s="178"/>
      <c r="DIW10" s="178"/>
      <c r="DIX10" s="178"/>
      <c r="DIY10" s="178"/>
      <c r="DIZ10" s="178"/>
      <c r="DJA10" s="178"/>
      <c r="DJB10" s="178"/>
      <c r="DJC10" s="178"/>
      <c r="DJD10" s="178"/>
      <c r="DJE10" s="178"/>
      <c r="DJF10" s="178"/>
      <c r="DJG10" s="178"/>
      <c r="DJH10" s="178"/>
      <c r="DJI10" s="178"/>
      <c r="DJJ10" s="178"/>
      <c r="DJK10" s="178"/>
      <c r="DJL10" s="178"/>
      <c r="DJM10" s="178"/>
      <c r="DJN10" s="178"/>
      <c r="DJO10" s="178"/>
      <c r="DJP10" s="178"/>
      <c r="DJQ10" s="178"/>
      <c r="DJR10" s="178"/>
      <c r="DJS10" s="178"/>
      <c r="DJT10" s="178"/>
      <c r="DJU10" s="178"/>
      <c r="DJV10" s="178"/>
      <c r="DJW10" s="178"/>
      <c r="DJX10" s="178"/>
      <c r="DJY10" s="178"/>
      <c r="DJZ10" s="178"/>
      <c r="DKA10" s="178"/>
      <c r="DKB10" s="178"/>
      <c r="DKC10" s="178"/>
      <c r="DKD10" s="178"/>
      <c r="DKE10" s="178"/>
      <c r="DKF10" s="178"/>
      <c r="DKG10" s="178"/>
      <c r="DKH10" s="178"/>
      <c r="DKI10" s="178"/>
      <c r="DKJ10" s="178"/>
      <c r="DKK10" s="178"/>
      <c r="DKL10" s="178"/>
      <c r="DKM10" s="178"/>
      <c r="DKN10" s="178"/>
      <c r="DKO10" s="178"/>
      <c r="DKP10" s="178"/>
      <c r="DKQ10" s="178"/>
      <c r="DKR10" s="178"/>
      <c r="DKS10" s="178"/>
      <c r="DKT10" s="178"/>
      <c r="DKU10" s="178"/>
      <c r="DKV10" s="178"/>
      <c r="DKW10" s="178"/>
      <c r="DKX10" s="178"/>
      <c r="DKY10" s="178"/>
      <c r="DKZ10" s="178"/>
      <c r="DLA10" s="178"/>
      <c r="DLB10" s="178"/>
      <c r="DLC10" s="178"/>
      <c r="DLD10" s="178"/>
      <c r="DLE10" s="178"/>
      <c r="DLF10" s="178"/>
      <c r="DLG10" s="178"/>
      <c r="DLH10" s="178"/>
      <c r="DLI10" s="178"/>
      <c r="DLJ10" s="178"/>
      <c r="DLK10" s="178"/>
      <c r="DLL10" s="178"/>
      <c r="DLM10" s="178"/>
      <c r="DLN10" s="178"/>
      <c r="DLO10" s="178"/>
      <c r="DLP10" s="178"/>
      <c r="DLQ10" s="178"/>
      <c r="DLR10" s="178"/>
      <c r="DLS10" s="178"/>
      <c r="DLT10" s="178"/>
      <c r="DLU10" s="178"/>
      <c r="DLV10" s="178"/>
      <c r="DLW10" s="178"/>
      <c r="DLX10" s="178"/>
      <c r="DLY10" s="178"/>
      <c r="DLZ10" s="178"/>
      <c r="DMA10" s="178"/>
      <c r="DMB10" s="178"/>
      <c r="DMC10" s="178"/>
      <c r="DMD10" s="178"/>
      <c r="DME10" s="178"/>
      <c r="DMF10" s="178"/>
      <c r="DMG10" s="178"/>
      <c r="DMH10" s="178"/>
      <c r="DMI10" s="178"/>
      <c r="DMJ10" s="178"/>
      <c r="DMK10" s="178"/>
      <c r="DML10" s="178"/>
      <c r="DMM10" s="178"/>
      <c r="DMN10" s="178"/>
      <c r="DMO10" s="178"/>
      <c r="DMP10" s="178"/>
      <c r="DMQ10" s="178"/>
      <c r="DMR10" s="178"/>
      <c r="DMS10" s="178"/>
      <c r="DMT10" s="178"/>
      <c r="DMU10" s="178"/>
      <c r="DMV10" s="178"/>
      <c r="DMW10" s="178"/>
      <c r="DMX10" s="178"/>
      <c r="DMY10" s="178"/>
      <c r="DMZ10" s="178"/>
      <c r="DNA10" s="178"/>
      <c r="DNB10" s="178"/>
      <c r="DNC10" s="178"/>
      <c r="DND10" s="178"/>
      <c r="DNE10" s="178"/>
      <c r="DNF10" s="178"/>
      <c r="DNG10" s="178"/>
      <c r="DNH10" s="178"/>
      <c r="DNI10" s="178"/>
      <c r="DNJ10" s="178"/>
      <c r="DNK10" s="178"/>
      <c r="DNL10" s="178"/>
      <c r="DNM10" s="178"/>
      <c r="DNN10" s="178"/>
      <c r="DNO10" s="178"/>
      <c r="DNP10" s="178"/>
      <c r="DNQ10" s="178"/>
      <c r="DNR10" s="178"/>
      <c r="DNS10" s="178"/>
      <c r="DNT10" s="178"/>
      <c r="DNU10" s="178"/>
      <c r="DNV10" s="178"/>
      <c r="DNW10" s="178"/>
      <c r="DNX10" s="178"/>
      <c r="DNY10" s="178"/>
      <c r="DNZ10" s="178"/>
      <c r="DOA10" s="178"/>
      <c r="DOB10" s="178"/>
      <c r="DOC10" s="178"/>
      <c r="DOD10" s="178"/>
      <c r="DOE10" s="178"/>
      <c r="DOF10" s="178"/>
      <c r="DOG10" s="178"/>
      <c r="DOH10" s="178"/>
      <c r="DOI10" s="178"/>
      <c r="DOJ10" s="178"/>
      <c r="DOK10" s="178"/>
      <c r="DOL10" s="178"/>
      <c r="DOM10" s="178"/>
      <c r="DON10" s="178"/>
      <c r="DOO10" s="178"/>
      <c r="DOP10" s="178"/>
      <c r="DOQ10" s="178"/>
      <c r="DOR10" s="178"/>
      <c r="DOS10" s="178"/>
      <c r="DOT10" s="178"/>
      <c r="DOU10" s="178"/>
      <c r="DOV10" s="178"/>
      <c r="DOW10" s="178"/>
      <c r="DOX10" s="178"/>
      <c r="DOY10" s="178"/>
      <c r="DOZ10" s="178"/>
      <c r="DPA10" s="178"/>
      <c r="DPB10" s="178"/>
      <c r="DPC10" s="178"/>
      <c r="DPD10" s="178"/>
      <c r="DPE10" s="178"/>
      <c r="DPF10" s="178"/>
      <c r="DPG10" s="178"/>
      <c r="DPH10" s="178"/>
      <c r="DPI10" s="178"/>
      <c r="DPJ10" s="178"/>
      <c r="DPK10" s="178"/>
      <c r="DPL10" s="178"/>
      <c r="DPM10" s="178"/>
      <c r="DPN10" s="178"/>
      <c r="DPO10" s="178"/>
      <c r="DPP10" s="178"/>
      <c r="DPQ10" s="178"/>
      <c r="DPR10" s="178"/>
      <c r="DPS10" s="178"/>
      <c r="DPT10" s="178"/>
      <c r="DPU10" s="178"/>
      <c r="DPV10" s="178"/>
      <c r="DPW10" s="178"/>
      <c r="DPX10" s="178"/>
      <c r="DPY10" s="178"/>
      <c r="DPZ10" s="178"/>
      <c r="DQA10" s="178"/>
      <c r="DQB10" s="178"/>
      <c r="DQC10" s="178"/>
      <c r="DQD10" s="178"/>
      <c r="DQE10" s="178"/>
      <c r="DQF10" s="178"/>
      <c r="DQG10" s="178"/>
      <c r="DQH10" s="178"/>
      <c r="DQI10" s="178"/>
      <c r="DQJ10" s="178"/>
      <c r="DQK10" s="178"/>
      <c r="DQL10" s="178"/>
      <c r="DQM10" s="178"/>
      <c r="DQN10" s="178"/>
      <c r="DQO10" s="178"/>
      <c r="DQP10" s="178"/>
      <c r="DQQ10" s="178"/>
      <c r="DQR10" s="178"/>
      <c r="DQS10" s="178"/>
      <c r="DQT10" s="178"/>
      <c r="DQU10" s="178"/>
      <c r="DQV10" s="178"/>
      <c r="DQW10" s="178"/>
      <c r="DQX10" s="178"/>
      <c r="DQY10" s="178"/>
      <c r="DQZ10" s="178"/>
      <c r="DRA10" s="178"/>
      <c r="DRB10" s="178"/>
      <c r="DRC10" s="178"/>
      <c r="DRD10" s="178"/>
      <c r="DRE10" s="178"/>
      <c r="DRF10" s="178"/>
      <c r="DRG10" s="178"/>
      <c r="DRH10" s="178"/>
      <c r="DRI10" s="178"/>
      <c r="DRJ10" s="178"/>
      <c r="DRK10" s="178"/>
      <c r="DRL10" s="178"/>
      <c r="DRM10" s="178"/>
      <c r="DRN10" s="178"/>
      <c r="DRO10" s="178"/>
      <c r="DRP10" s="178"/>
      <c r="DRQ10" s="178"/>
      <c r="DRR10" s="178"/>
      <c r="DRS10" s="178"/>
      <c r="DRT10" s="178"/>
      <c r="DRU10" s="178"/>
      <c r="DRV10" s="178"/>
      <c r="DRW10" s="178"/>
      <c r="DRX10" s="178"/>
      <c r="DRY10" s="178"/>
      <c r="DRZ10" s="178"/>
      <c r="DSA10" s="178"/>
      <c r="DSB10" s="178"/>
      <c r="DSC10" s="178"/>
      <c r="DSD10" s="178"/>
      <c r="DSE10" s="178"/>
      <c r="DSF10" s="178"/>
      <c r="DSG10" s="178"/>
      <c r="DSH10" s="178"/>
      <c r="DSI10" s="178"/>
      <c r="DSJ10" s="178"/>
      <c r="DSK10" s="178"/>
      <c r="DSL10" s="178"/>
      <c r="DSM10" s="178"/>
      <c r="DSN10" s="178"/>
      <c r="DSO10" s="178"/>
      <c r="DSP10" s="178"/>
      <c r="DSQ10" s="178"/>
      <c r="DSR10" s="178"/>
      <c r="DSS10" s="178"/>
      <c r="DST10" s="178"/>
      <c r="DSU10" s="178"/>
      <c r="DSV10" s="178"/>
      <c r="DSW10" s="178"/>
      <c r="DSX10" s="178"/>
      <c r="DSY10" s="178"/>
      <c r="DSZ10" s="178"/>
      <c r="DTA10" s="178"/>
      <c r="DTB10" s="178"/>
      <c r="DTC10" s="178"/>
      <c r="DTD10" s="178"/>
      <c r="DTE10" s="178"/>
      <c r="DTF10" s="178"/>
      <c r="DTG10" s="178"/>
      <c r="DTH10" s="178"/>
      <c r="DTI10" s="178"/>
      <c r="DTJ10" s="178"/>
      <c r="DTK10" s="178"/>
      <c r="DTL10" s="178"/>
      <c r="DTM10" s="178"/>
      <c r="DTN10" s="178"/>
      <c r="DTO10" s="178"/>
      <c r="DTP10" s="178"/>
      <c r="DTQ10" s="178"/>
      <c r="DTR10" s="178"/>
      <c r="DTS10" s="178"/>
      <c r="DTT10" s="178"/>
      <c r="DTU10" s="178"/>
      <c r="DTV10" s="178"/>
      <c r="DTW10" s="178"/>
      <c r="DTX10" s="178"/>
      <c r="DTY10" s="178"/>
      <c r="DTZ10" s="178"/>
      <c r="DUA10" s="178"/>
      <c r="DUB10" s="178"/>
      <c r="DUC10" s="178"/>
      <c r="DUD10" s="178"/>
      <c r="DUE10" s="178"/>
      <c r="DUF10" s="178"/>
      <c r="DUG10" s="178"/>
      <c r="DUH10" s="178"/>
      <c r="DUI10" s="178"/>
      <c r="DUJ10" s="178"/>
      <c r="DUK10" s="178"/>
      <c r="DUL10" s="178"/>
      <c r="DUM10" s="178"/>
      <c r="DUN10" s="178"/>
      <c r="DUO10" s="178"/>
      <c r="DUP10" s="178"/>
      <c r="DUQ10" s="178"/>
      <c r="DUR10" s="178"/>
      <c r="DUS10" s="178"/>
      <c r="DUT10" s="178"/>
      <c r="DUU10" s="178"/>
      <c r="DUV10" s="178"/>
      <c r="DUW10" s="178"/>
      <c r="DUX10" s="178"/>
      <c r="DUY10" s="178"/>
      <c r="DUZ10" s="178"/>
      <c r="DVA10" s="178"/>
      <c r="DVB10" s="178"/>
      <c r="DVC10" s="178"/>
      <c r="DVD10" s="178"/>
      <c r="DVE10" s="178"/>
      <c r="DVF10" s="178"/>
      <c r="DVG10" s="178"/>
      <c r="DVH10" s="178"/>
      <c r="DVI10" s="178"/>
      <c r="DVJ10" s="178"/>
      <c r="DVK10" s="178"/>
      <c r="DVL10" s="178"/>
      <c r="DVM10" s="178"/>
      <c r="DVN10" s="178"/>
      <c r="DVO10" s="178"/>
      <c r="DVP10" s="178"/>
      <c r="DVQ10" s="178"/>
      <c r="DVR10" s="178"/>
      <c r="DVS10" s="178"/>
      <c r="DVT10" s="178"/>
      <c r="DVU10" s="178"/>
      <c r="DVV10" s="178"/>
      <c r="DVW10" s="178"/>
      <c r="DVX10" s="178"/>
      <c r="DVY10" s="178"/>
      <c r="DVZ10" s="178"/>
      <c r="DWA10" s="178"/>
      <c r="DWB10" s="178"/>
      <c r="DWC10" s="178"/>
      <c r="DWD10" s="178"/>
      <c r="DWE10" s="178"/>
      <c r="DWF10" s="178"/>
      <c r="DWG10" s="178"/>
      <c r="DWH10" s="178"/>
      <c r="DWI10" s="178"/>
      <c r="DWJ10" s="178"/>
      <c r="DWK10" s="178"/>
      <c r="DWL10" s="178"/>
      <c r="DWM10" s="178"/>
      <c r="DWN10" s="178"/>
      <c r="DWO10" s="178"/>
      <c r="DWP10" s="178"/>
      <c r="DWQ10" s="178"/>
      <c r="DWR10" s="178"/>
      <c r="DWS10" s="178"/>
      <c r="DWT10" s="178"/>
      <c r="DWU10" s="178"/>
      <c r="DWV10" s="178"/>
      <c r="DWW10" s="178"/>
      <c r="DWX10" s="178"/>
      <c r="DWY10" s="178"/>
      <c r="DWZ10" s="178"/>
      <c r="DXA10" s="178"/>
      <c r="DXB10" s="178"/>
      <c r="DXC10" s="178"/>
      <c r="DXD10" s="178"/>
      <c r="DXE10" s="178"/>
      <c r="DXF10" s="178"/>
      <c r="DXG10" s="178"/>
      <c r="DXH10" s="178"/>
      <c r="DXI10" s="178"/>
      <c r="DXJ10" s="178"/>
      <c r="DXK10" s="178"/>
      <c r="DXL10" s="178"/>
      <c r="DXM10" s="178"/>
      <c r="DXN10" s="178"/>
      <c r="DXO10" s="178"/>
      <c r="DXP10" s="178"/>
      <c r="DXQ10" s="178"/>
      <c r="DXR10" s="178"/>
      <c r="DXS10" s="178"/>
      <c r="DXT10" s="178"/>
      <c r="DXU10" s="178"/>
      <c r="DXV10" s="178"/>
      <c r="DXW10" s="178"/>
      <c r="DXX10" s="178"/>
      <c r="DXY10" s="178"/>
      <c r="DXZ10" s="178"/>
      <c r="DYA10" s="178"/>
      <c r="DYB10" s="178"/>
      <c r="DYC10" s="178"/>
      <c r="DYD10" s="178"/>
      <c r="DYE10" s="178"/>
      <c r="DYF10" s="178"/>
      <c r="DYG10" s="178"/>
      <c r="DYH10" s="178"/>
      <c r="DYI10" s="178"/>
      <c r="DYJ10" s="178"/>
      <c r="DYK10" s="178"/>
      <c r="DYL10" s="178"/>
      <c r="DYM10" s="178"/>
      <c r="DYN10" s="178"/>
      <c r="DYO10" s="178"/>
      <c r="DYP10" s="178"/>
      <c r="DYQ10" s="178"/>
      <c r="DYR10" s="178"/>
      <c r="DYS10" s="178"/>
      <c r="DYT10" s="178"/>
      <c r="DYU10" s="178"/>
      <c r="DYV10" s="178"/>
      <c r="DYW10" s="178"/>
      <c r="DYX10" s="178"/>
      <c r="DYY10" s="178"/>
      <c r="DYZ10" s="178"/>
      <c r="DZA10" s="178"/>
      <c r="DZB10" s="178"/>
      <c r="DZC10" s="178"/>
      <c r="DZD10" s="178"/>
      <c r="DZE10" s="178"/>
      <c r="DZF10" s="178"/>
      <c r="DZG10" s="178"/>
      <c r="DZH10" s="178"/>
      <c r="DZI10" s="178"/>
      <c r="DZJ10" s="178"/>
      <c r="DZK10" s="178"/>
      <c r="DZL10" s="178"/>
      <c r="DZM10" s="178"/>
      <c r="DZN10" s="178"/>
      <c r="DZO10" s="178"/>
      <c r="DZP10" s="178"/>
      <c r="DZQ10" s="178"/>
      <c r="DZR10" s="178"/>
      <c r="DZS10" s="178"/>
      <c r="DZT10" s="178"/>
      <c r="DZU10" s="178"/>
      <c r="DZV10" s="178"/>
      <c r="DZW10" s="178"/>
      <c r="DZX10" s="178"/>
      <c r="DZY10" s="178"/>
      <c r="DZZ10" s="178"/>
      <c r="EAA10" s="178"/>
      <c r="EAB10" s="178"/>
      <c r="EAC10" s="178"/>
      <c r="EAD10" s="178"/>
      <c r="EAE10" s="178"/>
      <c r="EAF10" s="178"/>
      <c r="EAG10" s="178"/>
      <c r="EAH10" s="178"/>
      <c r="EAI10" s="178"/>
      <c r="EAJ10" s="178"/>
      <c r="EAK10" s="178"/>
      <c r="EAL10" s="178"/>
      <c r="EAM10" s="178"/>
      <c r="EAN10" s="178"/>
      <c r="EAO10" s="178"/>
      <c r="EAP10" s="178"/>
      <c r="EAQ10" s="178"/>
      <c r="EAR10" s="178"/>
      <c r="EAS10" s="178"/>
      <c r="EAT10" s="178"/>
      <c r="EAU10" s="178"/>
      <c r="EAV10" s="178"/>
      <c r="EAW10" s="178"/>
      <c r="EAX10" s="178"/>
      <c r="EAY10" s="178"/>
      <c r="EAZ10" s="178"/>
      <c r="EBA10" s="178"/>
      <c r="EBB10" s="178"/>
      <c r="EBC10" s="178"/>
      <c r="EBD10" s="178"/>
      <c r="EBE10" s="178"/>
      <c r="EBF10" s="178"/>
      <c r="EBG10" s="178"/>
      <c r="EBH10" s="178"/>
      <c r="EBI10" s="178"/>
      <c r="EBJ10" s="178"/>
      <c r="EBK10" s="178"/>
      <c r="EBL10" s="178"/>
      <c r="EBM10" s="178"/>
      <c r="EBN10" s="178"/>
      <c r="EBO10" s="178"/>
      <c r="EBP10" s="178"/>
      <c r="EBQ10" s="178"/>
      <c r="EBR10" s="178"/>
      <c r="EBS10" s="178"/>
      <c r="EBT10" s="178"/>
      <c r="EBU10" s="178"/>
      <c r="EBV10" s="178"/>
      <c r="EBW10" s="178"/>
      <c r="EBX10" s="178"/>
      <c r="EBY10" s="178"/>
      <c r="EBZ10" s="178"/>
      <c r="ECA10" s="178"/>
      <c r="ECB10" s="178"/>
      <c r="ECC10" s="178"/>
      <c r="ECD10" s="178"/>
      <c r="ECE10" s="178"/>
      <c r="ECF10" s="178"/>
      <c r="ECG10" s="178"/>
      <c r="ECH10" s="178"/>
      <c r="ECI10" s="178"/>
      <c r="ECJ10" s="178"/>
      <c r="ECK10" s="178"/>
      <c r="ECL10" s="178"/>
      <c r="ECM10" s="178"/>
      <c r="ECN10" s="178"/>
      <c r="ECO10" s="178"/>
      <c r="ECP10" s="178"/>
      <c r="ECQ10" s="178"/>
      <c r="ECR10" s="178"/>
      <c r="ECS10" s="178"/>
      <c r="ECT10" s="178"/>
      <c r="ECU10" s="178"/>
      <c r="ECV10" s="178"/>
      <c r="ECW10" s="178"/>
      <c r="ECX10" s="178"/>
      <c r="ECY10" s="178"/>
      <c r="ECZ10" s="178"/>
      <c r="EDA10" s="178"/>
      <c r="EDB10" s="178"/>
      <c r="EDC10" s="178"/>
      <c r="EDD10" s="178"/>
      <c r="EDE10" s="178"/>
      <c r="EDF10" s="178"/>
      <c r="EDG10" s="178"/>
      <c r="EDH10" s="178"/>
      <c r="EDI10" s="178"/>
      <c r="EDJ10" s="178"/>
      <c r="EDK10" s="178"/>
      <c r="EDL10" s="178"/>
      <c r="EDM10" s="178"/>
      <c r="EDN10" s="178"/>
      <c r="EDO10" s="178"/>
      <c r="EDP10" s="178"/>
      <c r="EDQ10" s="178"/>
      <c r="EDR10" s="178"/>
      <c r="EDS10" s="178"/>
      <c r="EDT10" s="178"/>
      <c r="EDU10" s="178"/>
      <c r="EDV10" s="178"/>
      <c r="EDW10" s="178"/>
      <c r="EDX10" s="178"/>
      <c r="EDY10" s="178"/>
      <c r="EDZ10" s="178"/>
      <c r="EEA10" s="178"/>
      <c r="EEB10" s="178"/>
      <c r="EEC10" s="178"/>
      <c r="EED10" s="178"/>
      <c r="EEE10" s="178"/>
      <c r="EEF10" s="178"/>
      <c r="EEG10" s="178"/>
      <c r="EEH10" s="178"/>
      <c r="EEI10" s="178"/>
      <c r="EEJ10" s="178"/>
      <c r="EEK10" s="178"/>
      <c r="EEL10" s="178"/>
      <c r="EEM10" s="178"/>
      <c r="EEN10" s="178"/>
      <c r="EEO10" s="178"/>
      <c r="EEP10" s="178"/>
      <c r="EEQ10" s="178"/>
      <c r="EER10" s="178"/>
      <c r="EES10" s="178"/>
      <c r="EET10" s="178"/>
      <c r="EEU10" s="178"/>
      <c r="EEV10" s="178"/>
      <c r="EEW10" s="178"/>
      <c r="EEX10" s="178"/>
      <c r="EEY10" s="178"/>
      <c r="EEZ10" s="178"/>
      <c r="EFA10" s="178"/>
      <c r="EFB10" s="178"/>
      <c r="EFC10" s="178"/>
      <c r="EFD10" s="178"/>
      <c r="EFE10" s="178"/>
      <c r="EFF10" s="178"/>
      <c r="EFG10" s="178"/>
      <c r="EFH10" s="178"/>
      <c r="EFI10" s="178"/>
      <c r="EFJ10" s="178"/>
      <c r="EFK10" s="178"/>
      <c r="EFL10" s="178"/>
      <c r="EFM10" s="178"/>
      <c r="EFN10" s="178"/>
      <c r="EFO10" s="178"/>
      <c r="EFP10" s="178"/>
      <c r="EFQ10" s="178"/>
      <c r="EFR10" s="178"/>
      <c r="EFS10" s="178"/>
      <c r="EFT10" s="178"/>
      <c r="EFU10" s="178"/>
      <c r="EFV10" s="178"/>
      <c r="EFW10" s="178"/>
      <c r="EFX10" s="178"/>
      <c r="EFY10" s="178"/>
      <c r="EFZ10" s="178"/>
      <c r="EGA10" s="178"/>
      <c r="EGB10" s="178"/>
      <c r="EGC10" s="178"/>
      <c r="EGD10" s="178"/>
      <c r="EGE10" s="178"/>
      <c r="EGF10" s="178"/>
      <c r="EGG10" s="178"/>
      <c r="EGH10" s="178"/>
      <c r="EGI10" s="178"/>
      <c r="EGJ10" s="178"/>
      <c r="EGK10" s="178"/>
      <c r="EGL10" s="178"/>
      <c r="EGM10" s="178"/>
      <c r="EGN10" s="178"/>
      <c r="EGO10" s="178"/>
      <c r="EGP10" s="178"/>
      <c r="EGQ10" s="178"/>
      <c r="EGR10" s="178"/>
      <c r="EGS10" s="178"/>
      <c r="EGT10" s="178"/>
      <c r="EGU10" s="178"/>
      <c r="EGV10" s="178"/>
      <c r="EGW10" s="178"/>
      <c r="EGX10" s="178"/>
      <c r="EGY10" s="178"/>
      <c r="EGZ10" s="178"/>
      <c r="EHA10" s="178"/>
      <c r="EHB10" s="178"/>
      <c r="EHC10" s="178"/>
      <c r="EHD10" s="178"/>
      <c r="EHE10" s="178"/>
      <c r="EHF10" s="178"/>
      <c r="EHG10" s="178"/>
      <c r="EHH10" s="178"/>
      <c r="EHI10" s="178"/>
      <c r="EHJ10" s="178"/>
      <c r="EHK10" s="178"/>
      <c r="EHL10" s="178"/>
      <c r="EHM10" s="178"/>
      <c r="EHN10" s="178"/>
      <c r="EHO10" s="178"/>
      <c r="EHP10" s="178"/>
      <c r="EHQ10" s="178"/>
      <c r="EHR10" s="178"/>
      <c r="EHS10" s="178"/>
      <c r="EHT10" s="178"/>
      <c r="EHU10" s="178"/>
      <c r="EHV10" s="178"/>
      <c r="EHW10" s="178"/>
      <c r="EHX10" s="178"/>
      <c r="EHY10" s="178"/>
      <c r="EHZ10" s="178"/>
      <c r="EIA10" s="178"/>
      <c r="EIB10" s="178"/>
      <c r="EIC10" s="178"/>
      <c r="EID10" s="178"/>
      <c r="EIE10" s="178"/>
      <c r="EIF10" s="178"/>
      <c r="EIG10" s="178"/>
      <c r="EIH10" s="178"/>
      <c r="EII10" s="178"/>
      <c r="EIJ10" s="178"/>
      <c r="EIK10" s="178"/>
      <c r="EIL10" s="178"/>
      <c r="EIM10" s="178"/>
      <c r="EIN10" s="178"/>
      <c r="EIO10" s="178"/>
      <c r="EIP10" s="178"/>
      <c r="EIQ10" s="178"/>
      <c r="EIR10" s="178"/>
      <c r="EIS10" s="178"/>
      <c r="EIT10" s="178"/>
      <c r="EIU10" s="178"/>
      <c r="EIV10" s="178"/>
      <c r="EIW10" s="178"/>
      <c r="EIX10" s="178"/>
      <c r="EIY10" s="178"/>
      <c r="EIZ10" s="178"/>
      <c r="EJA10" s="178"/>
      <c r="EJB10" s="178"/>
      <c r="EJC10" s="178"/>
      <c r="EJD10" s="178"/>
      <c r="EJE10" s="178"/>
      <c r="EJF10" s="178"/>
      <c r="EJG10" s="178"/>
      <c r="EJH10" s="178"/>
      <c r="EJI10" s="178"/>
      <c r="EJJ10" s="178"/>
      <c r="EJK10" s="178"/>
      <c r="EJL10" s="178"/>
      <c r="EJM10" s="178"/>
      <c r="EJN10" s="178"/>
      <c r="EJO10" s="178"/>
      <c r="EJP10" s="178"/>
      <c r="EJQ10" s="178"/>
      <c r="EJR10" s="178"/>
      <c r="EJS10" s="178"/>
      <c r="EJT10" s="178"/>
      <c r="EJU10" s="178"/>
      <c r="EJV10" s="178"/>
      <c r="EJW10" s="178"/>
      <c r="EJX10" s="178"/>
      <c r="EJY10" s="178"/>
      <c r="EJZ10" s="178"/>
      <c r="EKA10" s="178"/>
      <c r="EKB10" s="178"/>
      <c r="EKC10" s="178"/>
      <c r="EKD10" s="178"/>
      <c r="EKE10" s="178"/>
      <c r="EKF10" s="178"/>
      <c r="EKG10" s="178"/>
      <c r="EKH10" s="178"/>
      <c r="EKI10" s="178"/>
      <c r="EKJ10" s="178"/>
      <c r="EKK10" s="178"/>
      <c r="EKL10" s="178"/>
      <c r="EKM10" s="178"/>
      <c r="EKN10" s="178"/>
      <c r="EKO10" s="178"/>
      <c r="EKP10" s="178"/>
      <c r="EKQ10" s="178"/>
      <c r="EKR10" s="178"/>
      <c r="EKS10" s="178"/>
      <c r="EKT10" s="178"/>
      <c r="EKU10" s="178"/>
      <c r="EKV10" s="178"/>
      <c r="EKW10" s="178"/>
      <c r="EKX10" s="178"/>
      <c r="EKY10" s="178"/>
      <c r="EKZ10" s="178"/>
      <c r="ELA10" s="178"/>
      <c r="ELB10" s="178"/>
      <c r="ELC10" s="178"/>
      <c r="ELD10" s="178"/>
      <c r="ELE10" s="178"/>
      <c r="ELF10" s="178"/>
      <c r="ELG10" s="178"/>
      <c r="ELH10" s="178"/>
      <c r="ELI10" s="178"/>
      <c r="ELJ10" s="178"/>
      <c r="ELK10" s="178"/>
      <c r="ELL10" s="178"/>
      <c r="ELM10" s="178"/>
      <c r="ELN10" s="178"/>
      <c r="ELO10" s="178"/>
      <c r="ELP10" s="178"/>
      <c r="ELQ10" s="178"/>
      <c r="ELR10" s="178"/>
      <c r="ELS10" s="178"/>
      <c r="ELT10" s="178"/>
      <c r="ELU10" s="178"/>
      <c r="ELV10" s="178"/>
      <c r="ELW10" s="178"/>
      <c r="ELX10" s="178"/>
      <c r="ELY10" s="178"/>
      <c r="ELZ10" s="178"/>
      <c r="EMA10" s="178"/>
      <c r="EMB10" s="178"/>
      <c r="EMC10" s="178"/>
      <c r="EMD10" s="178"/>
      <c r="EME10" s="178"/>
      <c r="EMF10" s="178"/>
      <c r="EMG10" s="178"/>
      <c r="EMH10" s="178"/>
      <c r="EMI10" s="178"/>
      <c r="EMJ10" s="178"/>
      <c r="EMK10" s="178"/>
      <c r="EML10" s="178"/>
      <c r="EMM10" s="178"/>
      <c r="EMN10" s="178"/>
      <c r="EMO10" s="178"/>
      <c r="EMP10" s="178"/>
      <c r="EMQ10" s="178"/>
      <c r="EMR10" s="178"/>
      <c r="EMS10" s="178"/>
      <c r="EMT10" s="178"/>
      <c r="EMU10" s="178"/>
      <c r="EMV10" s="178"/>
      <c r="EMW10" s="178"/>
      <c r="EMX10" s="178"/>
      <c r="EMY10" s="178"/>
      <c r="EMZ10" s="178"/>
      <c r="ENA10" s="178"/>
      <c r="ENB10" s="178"/>
      <c r="ENC10" s="178"/>
      <c r="END10" s="178"/>
      <c r="ENE10" s="178"/>
      <c r="ENF10" s="178"/>
      <c r="ENG10" s="178"/>
      <c r="ENH10" s="178"/>
      <c r="ENI10" s="178"/>
      <c r="ENJ10" s="178"/>
      <c r="ENK10" s="178"/>
      <c r="ENL10" s="178"/>
      <c r="ENM10" s="178"/>
      <c r="ENN10" s="178"/>
      <c r="ENO10" s="178"/>
      <c r="ENP10" s="178"/>
      <c r="ENQ10" s="178"/>
      <c r="ENR10" s="178"/>
      <c r="ENS10" s="178"/>
      <c r="ENT10" s="178"/>
      <c r="ENU10" s="178"/>
      <c r="ENV10" s="178"/>
      <c r="ENW10" s="178"/>
      <c r="ENX10" s="178"/>
      <c r="ENY10" s="178"/>
      <c r="ENZ10" s="178"/>
      <c r="EOA10" s="178"/>
      <c r="EOB10" s="178"/>
      <c r="EOC10" s="178"/>
      <c r="EOD10" s="178"/>
      <c r="EOE10" s="178"/>
      <c r="EOF10" s="178"/>
      <c r="EOG10" s="178"/>
      <c r="EOH10" s="178"/>
      <c r="EOI10" s="178"/>
      <c r="EOJ10" s="178"/>
      <c r="EOK10" s="178"/>
      <c r="EOL10" s="178"/>
      <c r="EOM10" s="178"/>
      <c r="EON10" s="178"/>
      <c r="EOO10" s="178"/>
      <c r="EOP10" s="178"/>
      <c r="EOQ10" s="178"/>
      <c r="EOR10" s="178"/>
      <c r="EOS10" s="178"/>
      <c r="EOT10" s="178"/>
      <c r="EOU10" s="178"/>
      <c r="EOV10" s="178"/>
      <c r="EOW10" s="178"/>
      <c r="EOX10" s="178"/>
      <c r="EOY10" s="178"/>
      <c r="EOZ10" s="178"/>
      <c r="EPA10" s="178"/>
      <c r="EPB10" s="178"/>
      <c r="EPC10" s="178"/>
      <c r="EPD10" s="178"/>
      <c r="EPE10" s="178"/>
      <c r="EPF10" s="178"/>
      <c r="EPG10" s="178"/>
      <c r="EPH10" s="178"/>
      <c r="EPI10" s="178"/>
      <c r="EPJ10" s="178"/>
      <c r="EPK10" s="178"/>
      <c r="EPL10" s="178"/>
      <c r="EPM10" s="178"/>
      <c r="EPN10" s="178"/>
      <c r="EPO10" s="178"/>
      <c r="EPP10" s="178"/>
      <c r="EPQ10" s="178"/>
      <c r="EPR10" s="178"/>
      <c r="EPS10" s="178"/>
      <c r="EPT10" s="178"/>
      <c r="EPU10" s="178"/>
      <c r="EPV10" s="178"/>
      <c r="EPW10" s="178"/>
      <c r="EPX10" s="178"/>
      <c r="EPY10" s="178"/>
      <c r="EPZ10" s="178"/>
      <c r="EQA10" s="178"/>
      <c r="EQB10" s="178"/>
      <c r="EQC10" s="178"/>
      <c r="EQD10" s="178"/>
      <c r="EQE10" s="178"/>
      <c r="EQF10" s="178"/>
      <c r="EQG10" s="178"/>
      <c r="EQH10" s="178"/>
      <c r="EQI10" s="178"/>
      <c r="EQJ10" s="178"/>
      <c r="EQK10" s="178"/>
      <c r="EQL10" s="178"/>
      <c r="EQM10" s="178"/>
      <c r="EQN10" s="178"/>
      <c r="EQO10" s="178"/>
      <c r="EQP10" s="178"/>
      <c r="EQQ10" s="178"/>
      <c r="EQR10" s="178"/>
      <c r="EQS10" s="178"/>
      <c r="EQT10" s="178"/>
      <c r="EQU10" s="178"/>
      <c r="EQV10" s="178"/>
      <c r="EQW10" s="178"/>
      <c r="EQX10" s="178"/>
      <c r="EQY10" s="178"/>
      <c r="EQZ10" s="178"/>
      <c r="ERA10" s="178"/>
      <c r="ERB10" s="178"/>
      <c r="ERC10" s="178"/>
      <c r="ERD10" s="178"/>
      <c r="ERE10" s="178"/>
      <c r="ERF10" s="178"/>
      <c r="ERG10" s="178"/>
      <c r="ERH10" s="178"/>
      <c r="ERI10" s="178"/>
      <c r="ERJ10" s="178"/>
      <c r="ERK10" s="178"/>
      <c r="ERL10" s="178"/>
      <c r="ERM10" s="178"/>
      <c r="ERN10" s="178"/>
      <c r="ERO10" s="178"/>
      <c r="ERP10" s="178"/>
      <c r="ERQ10" s="178"/>
      <c r="ERR10" s="178"/>
      <c r="ERS10" s="178"/>
      <c r="ERT10" s="178"/>
      <c r="ERU10" s="178"/>
      <c r="ERV10" s="178"/>
      <c r="ERW10" s="178"/>
      <c r="ERX10" s="178"/>
      <c r="ERY10" s="178"/>
      <c r="ERZ10" s="178"/>
      <c r="ESA10" s="178"/>
      <c r="ESB10" s="178"/>
      <c r="ESC10" s="178"/>
      <c r="ESD10" s="178"/>
      <c r="ESE10" s="178"/>
      <c r="ESF10" s="178"/>
      <c r="ESG10" s="178"/>
      <c r="ESH10" s="178"/>
      <c r="ESI10" s="178"/>
      <c r="ESJ10" s="178"/>
      <c r="ESK10" s="178"/>
      <c r="ESL10" s="178"/>
      <c r="ESM10" s="178"/>
      <c r="ESN10" s="178"/>
      <c r="ESO10" s="178"/>
      <c r="ESP10" s="178"/>
      <c r="ESQ10" s="178"/>
      <c r="ESR10" s="178"/>
      <c r="ESS10" s="178"/>
      <c r="EST10" s="178"/>
      <c r="ESU10" s="178"/>
      <c r="ESV10" s="178"/>
      <c r="ESW10" s="178"/>
      <c r="ESX10" s="178"/>
      <c r="ESY10" s="178"/>
      <c r="ESZ10" s="178"/>
      <c r="ETA10" s="178"/>
      <c r="ETB10" s="178"/>
      <c r="ETC10" s="178"/>
      <c r="ETD10" s="178"/>
      <c r="ETE10" s="178"/>
      <c r="ETF10" s="178"/>
      <c r="ETG10" s="178"/>
      <c r="ETH10" s="178"/>
      <c r="ETI10" s="178"/>
      <c r="ETJ10" s="178"/>
      <c r="ETK10" s="178"/>
      <c r="ETL10" s="178"/>
      <c r="ETM10" s="178"/>
      <c r="ETN10" s="178"/>
      <c r="ETO10" s="178"/>
      <c r="ETP10" s="178"/>
      <c r="ETQ10" s="178"/>
      <c r="ETR10" s="178"/>
      <c r="ETS10" s="178"/>
      <c r="ETT10" s="178"/>
      <c r="ETU10" s="178"/>
      <c r="ETV10" s="178"/>
      <c r="ETW10" s="178"/>
      <c r="ETX10" s="178"/>
      <c r="ETY10" s="178"/>
      <c r="ETZ10" s="178"/>
      <c r="EUA10" s="178"/>
      <c r="EUB10" s="178"/>
      <c r="EUC10" s="178"/>
      <c r="EUD10" s="178"/>
      <c r="EUE10" s="178"/>
      <c r="EUF10" s="178"/>
      <c r="EUG10" s="178"/>
      <c r="EUH10" s="178"/>
      <c r="EUI10" s="178"/>
      <c r="EUJ10" s="178"/>
      <c r="EUK10" s="178"/>
      <c r="EUL10" s="178"/>
      <c r="EUM10" s="178"/>
      <c r="EUN10" s="178"/>
      <c r="EUO10" s="178"/>
      <c r="EUP10" s="178"/>
      <c r="EUQ10" s="178"/>
      <c r="EUR10" s="178"/>
      <c r="EUS10" s="178"/>
      <c r="EUT10" s="178"/>
      <c r="EUU10" s="178"/>
      <c r="EUV10" s="178"/>
      <c r="EUW10" s="178"/>
      <c r="EUX10" s="178"/>
      <c r="EUY10" s="178"/>
      <c r="EUZ10" s="178"/>
      <c r="EVA10" s="178"/>
      <c r="EVB10" s="178"/>
      <c r="EVC10" s="178"/>
      <c r="EVD10" s="178"/>
      <c r="EVE10" s="178"/>
      <c r="EVF10" s="178"/>
      <c r="EVG10" s="178"/>
      <c r="EVH10" s="178"/>
      <c r="EVI10" s="178"/>
      <c r="EVJ10" s="178"/>
      <c r="EVK10" s="178"/>
      <c r="EVL10" s="178"/>
      <c r="EVM10" s="178"/>
      <c r="EVN10" s="178"/>
      <c r="EVO10" s="178"/>
      <c r="EVP10" s="178"/>
      <c r="EVQ10" s="178"/>
      <c r="EVR10" s="178"/>
      <c r="EVS10" s="178"/>
      <c r="EVT10" s="178"/>
      <c r="EVU10" s="178"/>
      <c r="EVV10" s="178"/>
      <c r="EVW10" s="178"/>
      <c r="EVX10" s="178"/>
      <c r="EVY10" s="178"/>
      <c r="EVZ10" s="178"/>
      <c r="EWA10" s="178"/>
      <c r="EWB10" s="178"/>
      <c r="EWC10" s="178"/>
      <c r="EWD10" s="178"/>
      <c r="EWE10" s="178"/>
      <c r="EWF10" s="178"/>
      <c r="EWG10" s="178"/>
      <c r="EWH10" s="178"/>
      <c r="EWI10" s="178"/>
      <c r="EWJ10" s="178"/>
      <c r="EWK10" s="178"/>
      <c r="EWL10" s="178"/>
      <c r="EWM10" s="178"/>
      <c r="EWN10" s="178"/>
      <c r="EWO10" s="178"/>
      <c r="EWP10" s="178"/>
      <c r="EWQ10" s="178"/>
      <c r="EWR10" s="178"/>
      <c r="EWS10" s="178"/>
      <c r="EWT10" s="178"/>
      <c r="EWU10" s="178"/>
      <c r="EWV10" s="178"/>
      <c r="EWW10" s="178"/>
      <c r="EWX10" s="178"/>
      <c r="EWY10" s="178"/>
      <c r="EWZ10" s="178"/>
      <c r="EXA10" s="178"/>
      <c r="EXB10" s="178"/>
      <c r="EXC10" s="178"/>
      <c r="EXD10" s="178"/>
      <c r="EXE10" s="178"/>
      <c r="EXF10" s="178"/>
      <c r="EXG10" s="178"/>
      <c r="EXH10" s="178"/>
      <c r="EXI10" s="178"/>
      <c r="EXJ10" s="178"/>
      <c r="EXK10" s="178"/>
      <c r="EXL10" s="178"/>
      <c r="EXM10" s="178"/>
      <c r="EXN10" s="178"/>
      <c r="EXO10" s="178"/>
      <c r="EXP10" s="178"/>
      <c r="EXQ10" s="178"/>
      <c r="EXR10" s="178"/>
      <c r="EXS10" s="178"/>
      <c r="EXT10" s="178"/>
      <c r="EXU10" s="178"/>
      <c r="EXV10" s="178"/>
      <c r="EXW10" s="178"/>
      <c r="EXX10" s="178"/>
      <c r="EXY10" s="178"/>
      <c r="EXZ10" s="178"/>
      <c r="EYA10" s="178"/>
      <c r="EYB10" s="178"/>
      <c r="EYC10" s="178"/>
      <c r="EYD10" s="178"/>
      <c r="EYE10" s="178"/>
      <c r="EYF10" s="178"/>
      <c r="EYG10" s="178"/>
      <c r="EYH10" s="178"/>
      <c r="EYI10" s="178"/>
      <c r="EYJ10" s="178"/>
      <c r="EYK10" s="178"/>
      <c r="EYL10" s="178"/>
      <c r="EYM10" s="178"/>
      <c r="EYN10" s="178"/>
      <c r="EYO10" s="178"/>
      <c r="EYP10" s="178"/>
      <c r="EYQ10" s="178"/>
      <c r="EYR10" s="178"/>
      <c r="EYS10" s="178"/>
      <c r="EYT10" s="178"/>
      <c r="EYU10" s="178"/>
      <c r="EYV10" s="178"/>
      <c r="EYW10" s="178"/>
      <c r="EYX10" s="178"/>
      <c r="EYY10" s="178"/>
      <c r="EYZ10" s="178"/>
      <c r="EZA10" s="178"/>
      <c r="EZB10" s="178"/>
      <c r="EZC10" s="178"/>
      <c r="EZD10" s="178"/>
      <c r="EZE10" s="178"/>
      <c r="EZF10" s="178"/>
      <c r="EZG10" s="178"/>
      <c r="EZH10" s="178"/>
      <c r="EZI10" s="178"/>
      <c r="EZJ10" s="178"/>
      <c r="EZK10" s="178"/>
      <c r="EZL10" s="178"/>
      <c r="EZM10" s="178"/>
      <c r="EZN10" s="178"/>
      <c r="EZO10" s="178"/>
      <c r="EZP10" s="178"/>
      <c r="EZQ10" s="178"/>
      <c r="EZR10" s="178"/>
      <c r="EZS10" s="178"/>
      <c r="EZT10" s="178"/>
      <c r="EZU10" s="178"/>
      <c r="EZV10" s="178"/>
      <c r="EZW10" s="178"/>
      <c r="EZX10" s="178"/>
      <c r="EZY10" s="178"/>
      <c r="EZZ10" s="178"/>
      <c r="FAA10" s="178"/>
      <c r="FAB10" s="178"/>
      <c r="FAC10" s="178"/>
      <c r="FAD10" s="178"/>
      <c r="FAE10" s="178"/>
      <c r="FAF10" s="178"/>
      <c r="FAG10" s="178"/>
      <c r="FAH10" s="178"/>
      <c r="FAI10" s="178"/>
      <c r="FAJ10" s="178"/>
      <c r="FAK10" s="178"/>
      <c r="FAL10" s="178"/>
      <c r="FAM10" s="178"/>
      <c r="FAN10" s="178"/>
      <c r="FAO10" s="178"/>
      <c r="FAP10" s="178"/>
      <c r="FAQ10" s="178"/>
      <c r="FAR10" s="178"/>
      <c r="FAS10" s="178"/>
      <c r="FAT10" s="178"/>
      <c r="FAU10" s="178"/>
      <c r="FAV10" s="178"/>
      <c r="FAW10" s="178"/>
      <c r="FAX10" s="178"/>
      <c r="FAY10" s="178"/>
      <c r="FAZ10" s="178"/>
      <c r="FBA10" s="178"/>
      <c r="FBB10" s="178"/>
      <c r="FBC10" s="178"/>
      <c r="FBD10" s="178"/>
      <c r="FBE10" s="178"/>
      <c r="FBF10" s="178"/>
      <c r="FBG10" s="178"/>
      <c r="FBH10" s="178"/>
      <c r="FBI10" s="178"/>
      <c r="FBJ10" s="178"/>
      <c r="FBK10" s="178"/>
      <c r="FBL10" s="178"/>
      <c r="FBM10" s="178"/>
      <c r="FBN10" s="178"/>
      <c r="FBO10" s="178"/>
      <c r="FBP10" s="178"/>
      <c r="FBQ10" s="178"/>
      <c r="FBR10" s="178"/>
      <c r="FBS10" s="178"/>
      <c r="FBT10" s="178"/>
      <c r="FBU10" s="178"/>
      <c r="FBV10" s="178"/>
      <c r="FBW10" s="178"/>
      <c r="FBX10" s="178"/>
      <c r="FBY10" s="178"/>
      <c r="FBZ10" s="178"/>
      <c r="FCA10" s="178"/>
      <c r="FCB10" s="178"/>
      <c r="FCC10" s="178"/>
      <c r="FCD10" s="178"/>
      <c r="FCE10" s="178"/>
      <c r="FCF10" s="178"/>
      <c r="FCG10" s="178"/>
      <c r="FCH10" s="178"/>
      <c r="FCI10" s="178"/>
      <c r="FCJ10" s="178"/>
      <c r="FCK10" s="178"/>
      <c r="FCL10" s="178"/>
      <c r="FCM10" s="178"/>
      <c r="FCN10" s="178"/>
      <c r="FCO10" s="178"/>
      <c r="FCP10" s="178"/>
      <c r="FCQ10" s="178"/>
      <c r="FCR10" s="178"/>
      <c r="FCS10" s="178"/>
      <c r="FCT10" s="178"/>
      <c r="FCU10" s="178"/>
      <c r="FCV10" s="178"/>
      <c r="FCW10" s="178"/>
      <c r="FCX10" s="178"/>
      <c r="FCY10" s="178"/>
      <c r="FCZ10" s="178"/>
      <c r="FDA10" s="178"/>
      <c r="FDB10" s="178"/>
      <c r="FDC10" s="178"/>
      <c r="FDD10" s="178"/>
      <c r="FDE10" s="178"/>
      <c r="FDF10" s="178"/>
      <c r="FDG10" s="178"/>
      <c r="FDH10" s="178"/>
      <c r="FDI10" s="178"/>
      <c r="FDJ10" s="178"/>
      <c r="FDK10" s="178"/>
      <c r="FDL10" s="178"/>
      <c r="FDM10" s="178"/>
      <c r="FDN10" s="178"/>
      <c r="FDO10" s="178"/>
      <c r="FDP10" s="178"/>
      <c r="FDQ10" s="178"/>
      <c r="FDR10" s="178"/>
      <c r="FDS10" s="178"/>
      <c r="FDT10" s="178"/>
      <c r="FDU10" s="178"/>
      <c r="FDV10" s="178"/>
      <c r="FDW10" s="178"/>
      <c r="FDX10" s="178"/>
      <c r="FDY10" s="178"/>
      <c r="FDZ10" s="178"/>
      <c r="FEA10" s="178"/>
      <c r="FEB10" s="178"/>
      <c r="FEC10" s="178"/>
      <c r="FED10" s="178"/>
      <c r="FEE10" s="178"/>
      <c r="FEF10" s="178"/>
      <c r="FEG10" s="178"/>
      <c r="FEH10" s="178"/>
      <c r="FEI10" s="178"/>
      <c r="FEJ10" s="178"/>
      <c r="FEK10" s="178"/>
      <c r="FEL10" s="178"/>
      <c r="FEM10" s="178"/>
      <c r="FEN10" s="178"/>
      <c r="FEO10" s="178"/>
      <c r="FEP10" s="178"/>
      <c r="FEQ10" s="178"/>
      <c r="FER10" s="178"/>
      <c r="FES10" s="178"/>
      <c r="FET10" s="178"/>
      <c r="FEU10" s="178"/>
      <c r="FEV10" s="178"/>
      <c r="FEW10" s="178"/>
      <c r="FEX10" s="178"/>
      <c r="FEY10" s="178"/>
      <c r="FEZ10" s="178"/>
      <c r="FFA10" s="178"/>
      <c r="FFB10" s="178"/>
      <c r="FFC10" s="178"/>
      <c r="FFD10" s="178"/>
      <c r="FFE10" s="178"/>
      <c r="FFF10" s="178"/>
      <c r="FFG10" s="178"/>
      <c r="FFH10" s="178"/>
      <c r="FFI10" s="178"/>
      <c r="FFJ10" s="178"/>
      <c r="FFK10" s="178"/>
      <c r="FFL10" s="178"/>
      <c r="FFM10" s="178"/>
      <c r="FFN10" s="178"/>
      <c r="FFO10" s="178"/>
      <c r="FFP10" s="178"/>
      <c r="FFQ10" s="178"/>
      <c r="FFR10" s="178"/>
      <c r="FFS10" s="178"/>
      <c r="FFT10" s="178"/>
      <c r="FFU10" s="178"/>
      <c r="FFV10" s="178"/>
      <c r="FFW10" s="178"/>
      <c r="FFX10" s="178"/>
      <c r="FFY10" s="178"/>
      <c r="FFZ10" s="178"/>
      <c r="FGA10" s="178"/>
      <c r="FGB10" s="178"/>
      <c r="FGC10" s="178"/>
      <c r="FGD10" s="178"/>
      <c r="FGE10" s="178"/>
      <c r="FGF10" s="178"/>
      <c r="FGG10" s="178"/>
      <c r="FGH10" s="178"/>
      <c r="FGI10" s="178"/>
      <c r="FGJ10" s="178"/>
      <c r="FGK10" s="178"/>
      <c r="FGL10" s="178"/>
      <c r="FGM10" s="178"/>
      <c r="FGN10" s="178"/>
      <c r="FGO10" s="178"/>
      <c r="FGP10" s="178"/>
      <c r="FGQ10" s="178"/>
      <c r="FGR10" s="178"/>
      <c r="FGS10" s="178"/>
      <c r="FGT10" s="178"/>
      <c r="FGU10" s="178"/>
      <c r="FGV10" s="178"/>
      <c r="FGW10" s="178"/>
      <c r="FGX10" s="178"/>
      <c r="FGY10" s="178"/>
      <c r="FGZ10" s="178"/>
      <c r="FHA10" s="178"/>
      <c r="FHB10" s="178"/>
      <c r="FHC10" s="178"/>
      <c r="FHD10" s="178"/>
      <c r="FHE10" s="178"/>
      <c r="FHF10" s="178"/>
      <c r="FHG10" s="178"/>
      <c r="FHH10" s="178"/>
      <c r="FHI10" s="178"/>
      <c r="FHJ10" s="178"/>
      <c r="FHK10" s="178"/>
      <c r="FHL10" s="178"/>
      <c r="FHM10" s="178"/>
      <c r="FHN10" s="178"/>
      <c r="FHO10" s="178"/>
      <c r="FHP10" s="178"/>
      <c r="FHQ10" s="178"/>
      <c r="FHR10" s="178"/>
      <c r="FHS10" s="178"/>
      <c r="FHT10" s="178"/>
      <c r="FHU10" s="178"/>
      <c r="FHV10" s="178"/>
      <c r="FHW10" s="178"/>
      <c r="FHX10" s="178"/>
      <c r="FHY10" s="178"/>
      <c r="FHZ10" s="178"/>
      <c r="FIA10" s="178"/>
      <c r="FIB10" s="178"/>
      <c r="FIC10" s="178"/>
      <c r="FID10" s="178"/>
      <c r="FIE10" s="178"/>
      <c r="FIF10" s="178"/>
      <c r="FIG10" s="178"/>
      <c r="FIH10" s="178"/>
      <c r="FII10" s="178"/>
      <c r="FIJ10" s="178"/>
      <c r="FIK10" s="178"/>
      <c r="FIL10" s="178"/>
      <c r="FIM10" s="178"/>
      <c r="FIN10" s="178"/>
      <c r="FIO10" s="178"/>
      <c r="FIP10" s="178"/>
      <c r="FIQ10" s="178"/>
      <c r="FIR10" s="178"/>
      <c r="FIS10" s="178"/>
      <c r="FIT10" s="178"/>
      <c r="FIU10" s="178"/>
      <c r="FIV10" s="178"/>
      <c r="FIW10" s="178"/>
      <c r="FIX10" s="178"/>
      <c r="FIY10" s="178"/>
      <c r="FIZ10" s="178"/>
      <c r="FJA10" s="178"/>
      <c r="FJB10" s="178"/>
      <c r="FJC10" s="178"/>
      <c r="FJD10" s="178"/>
      <c r="FJE10" s="178"/>
      <c r="FJF10" s="178"/>
      <c r="FJG10" s="178"/>
      <c r="FJH10" s="178"/>
      <c r="FJI10" s="178"/>
      <c r="FJJ10" s="178"/>
      <c r="FJK10" s="178"/>
      <c r="FJL10" s="178"/>
      <c r="FJM10" s="178"/>
      <c r="FJN10" s="178"/>
      <c r="FJO10" s="178"/>
      <c r="FJP10" s="178"/>
      <c r="FJQ10" s="178"/>
      <c r="FJR10" s="178"/>
      <c r="FJS10" s="178"/>
      <c r="FJT10" s="178"/>
      <c r="FJU10" s="178"/>
      <c r="FJV10" s="178"/>
      <c r="FJW10" s="178"/>
      <c r="FJX10" s="178"/>
      <c r="FJY10" s="178"/>
      <c r="FJZ10" s="178"/>
      <c r="FKA10" s="178"/>
      <c r="FKB10" s="178"/>
      <c r="FKC10" s="178"/>
      <c r="FKD10" s="178"/>
      <c r="FKE10" s="178"/>
      <c r="FKF10" s="178"/>
      <c r="FKG10" s="178"/>
      <c r="FKH10" s="178"/>
      <c r="FKI10" s="178"/>
      <c r="FKJ10" s="178"/>
      <c r="FKK10" s="178"/>
      <c r="FKL10" s="178"/>
      <c r="FKM10" s="178"/>
      <c r="FKN10" s="178"/>
      <c r="FKO10" s="178"/>
      <c r="FKP10" s="178"/>
      <c r="FKQ10" s="178"/>
      <c r="FKR10" s="178"/>
      <c r="FKS10" s="178"/>
      <c r="FKT10" s="178"/>
      <c r="FKU10" s="178"/>
      <c r="FKV10" s="178"/>
      <c r="FKW10" s="178"/>
      <c r="FKX10" s="178"/>
      <c r="FKY10" s="178"/>
      <c r="FKZ10" s="178"/>
      <c r="FLA10" s="178"/>
      <c r="FLB10" s="178"/>
      <c r="FLC10" s="178"/>
      <c r="FLD10" s="178"/>
      <c r="FLE10" s="178"/>
      <c r="FLF10" s="178"/>
      <c r="FLG10" s="178"/>
      <c r="FLH10" s="178"/>
      <c r="FLI10" s="178"/>
      <c r="FLJ10" s="178"/>
      <c r="FLK10" s="178"/>
      <c r="FLL10" s="178"/>
      <c r="FLM10" s="178"/>
      <c r="FLN10" s="178"/>
      <c r="FLO10" s="178"/>
      <c r="FLP10" s="178"/>
      <c r="FLQ10" s="178"/>
      <c r="FLR10" s="178"/>
      <c r="FLS10" s="178"/>
      <c r="FLT10" s="178"/>
      <c r="FLU10" s="178"/>
      <c r="FLV10" s="178"/>
      <c r="FLW10" s="178"/>
      <c r="FLX10" s="178"/>
      <c r="FLY10" s="178"/>
      <c r="FLZ10" s="178"/>
      <c r="FMA10" s="178"/>
      <c r="FMB10" s="178"/>
      <c r="FMC10" s="178"/>
      <c r="FMD10" s="178"/>
      <c r="FME10" s="178"/>
      <c r="FMF10" s="178"/>
      <c r="FMG10" s="178"/>
      <c r="FMH10" s="178"/>
      <c r="FMI10" s="178"/>
      <c r="FMJ10" s="178"/>
      <c r="FMK10" s="178"/>
      <c r="FML10" s="178"/>
      <c r="FMM10" s="178"/>
      <c r="FMN10" s="178"/>
      <c r="FMO10" s="178"/>
      <c r="FMP10" s="178"/>
      <c r="FMQ10" s="178"/>
      <c r="FMR10" s="178"/>
      <c r="FMS10" s="178"/>
      <c r="FMT10" s="178"/>
      <c r="FMU10" s="178"/>
      <c r="FMV10" s="178"/>
      <c r="FMW10" s="178"/>
      <c r="FMX10" s="178"/>
      <c r="FMY10" s="178"/>
      <c r="FMZ10" s="178"/>
      <c r="FNA10" s="178"/>
      <c r="FNB10" s="178"/>
      <c r="FNC10" s="178"/>
      <c r="FND10" s="178"/>
      <c r="FNE10" s="178"/>
      <c r="FNF10" s="178"/>
      <c r="FNG10" s="178"/>
      <c r="FNH10" s="178"/>
      <c r="FNI10" s="178"/>
      <c r="FNJ10" s="178"/>
      <c r="FNK10" s="178"/>
      <c r="FNL10" s="178"/>
      <c r="FNM10" s="178"/>
      <c r="FNN10" s="178"/>
      <c r="FNO10" s="178"/>
      <c r="FNP10" s="178"/>
      <c r="FNQ10" s="178"/>
      <c r="FNR10" s="178"/>
      <c r="FNS10" s="178"/>
      <c r="FNT10" s="178"/>
      <c r="FNU10" s="178"/>
      <c r="FNV10" s="178"/>
      <c r="FNW10" s="178"/>
      <c r="FNX10" s="178"/>
      <c r="FNY10" s="178"/>
      <c r="FNZ10" s="178"/>
      <c r="FOA10" s="178"/>
      <c r="FOB10" s="178"/>
      <c r="FOC10" s="178"/>
      <c r="FOD10" s="178"/>
      <c r="FOE10" s="178"/>
      <c r="FOF10" s="178"/>
      <c r="FOG10" s="178"/>
      <c r="FOH10" s="178"/>
      <c r="FOI10" s="178"/>
      <c r="FOJ10" s="178"/>
      <c r="FOK10" s="178"/>
      <c r="FOL10" s="178"/>
      <c r="FOM10" s="178"/>
      <c r="FON10" s="178"/>
      <c r="FOO10" s="178"/>
      <c r="FOP10" s="178"/>
      <c r="FOQ10" s="178"/>
      <c r="FOR10" s="178"/>
      <c r="FOS10" s="178"/>
      <c r="FOT10" s="178"/>
      <c r="FOU10" s="178"/>
      <c r="FOV10" s="178"/>
      <c r="FOW10" s="178"/>
      <c r="FOX10" s="178"/>
      <c r="FOY10" s="178"/>
      <c r="FOZ10" s="178"/>
      <c r="FPA10" s="178"/>
      <c r="FPB10" s="178"/>
      <c r="FPC10" s="178"/>
      <c r="FPD10" s="178"/>
      <c r="FPE10" s="178"/>
      <c r="FPF10" s="178"/>
      <c r="FPG10" s="178"/>
      <c r="FPH10" s="178"/>
      <c r="FPI10" s="178"/>
      <c r="FPJ10" s="178"/>
      <c r="FPK10" s="178"/>
      <c r="FPL10" s="178"/>
      <c r="FPM10" s="178"/>
      <c r="FPN10" s="178"/>
      <c r="FPO10" s="178"/>
      <c r="FPP10" s="178"/>
      <c r="FPQ10" s="178"/>
      <c r="FPR10" s="178"/>
      <c r="FPS10" s="178"/>
      <c r="FPT10" s="178"/>
      <c r="FPU10" s="178"/>
      <c r="FPV10" s="178"/>
      <c r="FPW10" s="178"/>
      <c r="FPX10" s="178"/>
      <c r="FPY10" s="178"/>
      <c r="FPZ10" s="178"/>
      <c r="FQA10" s="178"/>
      <c r="FQB10" s="178"/>
      <c r="FQC10" s="178"/>
      <c r="FQD10" s="178"/>
      <c r="FQE10" s="178"/>
      <c r="FQF10" s="178"/>
      <c r="FQG10" s="178"/>
      <c r="FQH10" s="178"/>
      <c r="FQI10" s="178"/>
      <c r="FQJ10" s="178"/>
      <c r="FQK10" s="178"/>
      <c r="FQL10" s="178"/>
      <c r="FQM10" s="178"/>
      <c r="FQN10" s="178"/>
      <c r="FQO10" s="178"/>
      <c r="FQP10" s="178"/>
      <c r="FQQ10" s="178"/>
      <c r="FQR10" s="178"/>
      <c r="FQS10" s="178"/>
      <c r="FQT10" s="178"/>
      <c r="FQU10" s="178"/>
      <c r="FQV10" s="178"/>
      <c r="FQW10" s="178"/>
      <c r="FQX10" s="178"/>
      <c r="FQY10" s="178"/>
      <c r="FQZ10" s="178"/>
      <c r="FRA10" s="178"/>
      <c r="FRB10" s="178"/>
      <c r="FRC10" s="178"/>
      <c r="FRD10" s="178"/>
      <c r="FRE10" s="178"/>
      <c r="FRF10" s="178"/>
      <c r="FRG10" s="178"/>
      <c r="FRH10" s="178"/>
      <c r="FRI10" s="178"/>
      <c r="FRJ10" s="178"/>
      <c r="FRK10" s="178"/>
      <c r="FRL10" s="178"/>
      <c r="FRM10" s="178"/>
      <c r="FRN10" s="178"/>
      <c r="FRO10" s="178"/>
      <c r="FRP10" s="178"/>
      <c r="FRQ10" s="178"/>
      <c r="FRR10" s="178"/>
      <c r="FRS10" s="178"/>
      <c r="FRT10" s="178"/>
      <c r="FRU10" s="178"/>
      <c r="FRV10" s="178"/>
      <c r="FRW10" s="178"/>
      <c r="FRX10" s="178"/>
      <c r="FRY10" s="178"/>
      <c r="FRZ10" s="178"/>
      <c r="FSA10" s="178"/>
      <c r="FSB10" s="178"/>
      <c r="FSC10" s="178"/>
      <c r="FSD10" s="178"/>
      <c r="FSE10" s="178"/>
      <c r="FSF10" s="178"/>
      <c r="FSG10" s="178"/>
      <c r="FSH10" s="178"/>
      <c r="FSI10" s="178"/>
      <c r="FSJ10" s="178"/>
      <c r="FSK10" s="178"/>
      <c r="FSL10" s="178"/>
      <c r="FSM10" s="178"/>
      <c r="FSN10" s="178"/>
      <c r="FSO10" s="178"/>
      <c r="FSP10" s="178"/>
      <c r="FSQ10" s="178"/>
      <c r="FSR10" s="178"/>
      <c r="FSS10" s="178"/>
      <c r="FST10" s="178"/>
      <c r="FSU10" s="178"/>
      <c r="FSV10" s="178"/>
      <c r="FSW10" s="178"/>
      <c r="FSX10" s="178"/>
      <c r="FSY10" s="178"/>
      <c r="FSZ10" s="178"/>
      <c r="FTA10" s="178"/>
      <c r="FTB10" s="178"/>
      <c r="FTC10" s="178"/>
      <c r="FTD10" s="178"/>
      <c r="FTE10" s="178"/>
      <c r="FTF10" s="178"/>
      <c r="FTG10" s="178"/>
      <c r="FTH10" s="178"/>
      <c r="FTI10" s="178"/>
      <c r="FTJ10" s="178"/>
      <c r="FTK10" s="178"/>
      <c r="FTL10" s="178"/>
      <c r="FTM10" s="178"/>
      <c r="FTN10" s="178"/>
      <c r="FTO10" s="178"/>
      <c r="FTP10" s="178"/>
      <c r="FTQ10" s="178"/>
      <c r="FTR10" s="178"/>
      <c r="FTS10" s="178"/>
      <c r="FTT10" s="178"/>
      <c r="FTU10" s="178"/>
      <c r="FTV10" s="178"/>
      <c r="FTW10" s="178"/>
      <c r="FTX10" s="178"/>
      <c r="FTY10" s="178"/>
      <c r="FTZ10" s="178"/>
      <c r="FUA10" s="178"/>
      <c r="FUB10" s="178"/>
      <c r="FUC10" s="178"/>
      <c r="FUD10" s="178"/>
      <c r="FUE10" s="178"/>
      <c r="FUF10" s="178"/>
      <c r="FUG10" s="178"/>
      <c r="FUH10" s="178"/>
      <c r="FUI10" s="178"/>
      <c r="FUJ10" s="178"/>
      <c r="FUK10" s="178"/>
      <c r="FUL10" s="178"/>
      <c r="FUM10" s="178"/>
      <c r="FUN10" s="178"/>
      <c r="FUO10" s="178"/>
      <c r="FUP10" s="178"/>
      <c r="FUQ10" s="178"/>
      <c r="FUR10" s="178"/>
      <c r="FUS10" s="178"/>
      <c r="FUT10" s="178"/>
      <c r="FUU10" s="178"/>
      <c r="FUV10" s="178"/>
      <c r="FUW10" s="178"/>
      <c r="FUX10" s="178"/>
      <c r="FUY10" s="178"/>
      <c r="FUZ10" s="178"/>
      <c r="FVA10" s="178"/>
      <c r="FVB10" s="178"/>
      <c r="FVC10" s="178"/>
      <c r="FVD10" s="178"/>
      <c r="FVE10" s="178"/>
      <c r="FVF10" s="178"/>
      <c r="FVG10" s="178"/>
      <c r="FVH10" s="178"/>
      <c r="FVI10" s="178"/>
      <c r="FVJ10" s="178"/>
      <c r="FVK10" s="178"/>
      <c r="FVL10" s="178"/>
      <c r="FVM10" s="178"/>
      <c r="FVN10" s="178"/>
      <c r="FVO10" s="178"/>
      <c r="FVP10" s="178"/>
      <c r="FVQ10" s="178"/>
      <c r="FVR10" s="178"/>
      <c r="FVS10" s="178"/>
      <c r="FVT10" s="178"/>
      <c r="FVU10" s="178"/>
      <c r="FVV10" s="178"/>
      <c r="FVW10" s="178"/>
      <c r="FVX10" s="178"/>
      <c r="FVY10" s="178"/>
      <c r="FVZ10" s="178"/>
      <c r="FWA10" s="178"/>
      <c r="FWB10" s="178"/>
      <c r="FWC10" s="178"/>
      <c r="FWD10" s="178"/>
      <c r="FWE10" s="178"/>
      <c r="FWF10" s="178"/>
      <c r="FWG10" s="178"/>
      <c r="FWH10" s="178"/>
      <c r="FWI10" s="178"/>
      <c r="FWJ10" s="178"/>
      <c r="FWK10" s="178"/>
      <c r="FWL10" s="178"/>
      <c r="FWM10" s="178"/>
      <c r="FWN10" s="178"/>
      <c r="FWO10" s="178"/>
      <c r="FWP10" s="178"/>
      <c r="FWQ10" s="178"/>
      <c r="FWR10" s="178"/>
      <c r="FWS10" s="178"/>
      <c r="FWT10" s="178"/>
      <c r="FWU10" s="178"/>
      <c r="FWV10" s="178"/>
      <c r="FWW10" s="178"/>
      <c r="FWX10" s="178"/>
      <c r="FWY10" s="178"/>
      <c r="FWZ10" s="178"/>
      <c r="FXA10" s="178"/>
      <c r="FXB10" s="178"/>
      <c r="FXC10" s="178"/>
      <c r="FXD10" s="178"/>
      <c r="FXE10" s="178"/>
      <c r="FXF10" s="178"/>
      <c r="FXG10" s="178"/>
      <c r="FXH10" s="178"/>
      <c r="FXI10" s="178"/>
      <c r="FXJ10" s="178"/>
      <c r="FXK10" s="178"/>
      <c r="FXL10" s="178"/>
      <c r="FXM10" s="178"/>
      <c r="FXN10" s="178"/>
      <c r="FXO10" s="178"/>
      <c r="FXP10" s="178"/>
      <c r="FXQ10" s="178"/>
      <c r="FXR10" s="178"/>
      <c r="FXS10" s="178"/>
      <c r="FXT10" s="178"/>
      <c r="FXU10" s="178"/>
      <c r="FXV10" s="178"/>
      <c r="FXW10" s="178"/>
      <c r="FXX10" s="178"/>
      <c r="FXY10" s="178"/>
      <c r="FXZ10" s="178"/>
      <c r="FYA10" s="178"/>
      <c r="FYB10" s="178"/>
      <c r="FYC10" s="178"/>
      <c r="FYD10" s="178"/>
      <c r="FYE10" s="178"/>
      <c r="FYF10" s="178"/>
      <c r="FYG10" s="178"/>
      <c r="FYH10" s="178"/>
      <c r="FYI10" s="178"/>
      <c r="FYJ10" s="178"/>
      <c r="FYK10" s="178"/>
      <c r="FYL10" s="178"/>
      <c r="FYM10" s="178"/>
      <c r="FYN10" s="178"/>
      <c r="FYO10" s="178"/>
      <c r="FYP10" s="178"/>
      <c r="FYQ10" s="178"/>
      <c r="FYR10" s="178"/>
      <c r="FYS10" s="178"/>
      <c r="FYT10" s="178"/>
      <c r="FYU10" s="178"/>
      <c r="FYV10" s="178"/>
      <c r="FYW10" s="178"/>
      <c r="FYX10" s="178"/>
      <c r="FYY10" s="178"/>
      <c r="FYZ10" s="178"/>
      <c r="FZA10" s="178"/>
      <c r="FZB10" s="178"/>
      <c r="FZC10" s="178"/>
      <c r="FZD10" s="178"/>
      <c r="FZE10" s="178"/>
      <c r="FZF10" s="178"/>
      <c r="FZG10" s="178"/>
      <c r="FZH10" s="178"/>
      <c r="FZI10" s="178"/>
      <c r="FZJ10" s="178"/>
      <c r="FZK10" s="178"/>
      <c r="FZL10" s="178"/>
      <c r="FZM10" s="178"/>
      <c r="FZN10" s="178"/>
      <c r="FZO10" s="178"/>
      <c r="FZP10" s="178"/>
      <c r="FZQ10" s="178"/>
      <c r="FZR10" s="178"/>
      <c r="FZS10" s="178"/>
      <c r="FZT10" s="178"/>
      <c r="FZU10" s="178"/>
      <c r="FZV10" s="178"/>
      <c r="FZW10" s="178"/>
      <c r="FZX10" s="178"/>
      <c r="FZY10" s="178"/>
      <c r="FZZ10" s="178"/>
      <c r="GAA10" s="178"/>
      <c r="GAB10" s="178"/>
      <c r="GAC10" s="178"/>
      <c r="GAD10" s="178"/>
      <c r="GAE10" s="178"/>
      <c r="GAF10" s="178"/>
      <c r="GAG10" s="178"/>
      <c r="GAH10" s="178"/>
      <c r="GAI10" s="178"/>
      <c r="GAJ10" s="178"/>
      <c r="GAK10" s="178"/>
      <c r="GAL10" s="178"/>
      <c r="GAM10" s="178"/>
      <c r="GAN10" s="178"/>
      <c r="GAO10" s="178"/>
      <c r="GAP10" s="178"/>
      <c r="GAQ10" s="178"/>
      <c r="GAR10" s="178"/>
      <c r="GAS10" s="178"/>
      <c r="GAT10" s="178"/>
      <c r="GAU10" s="178"/>
      <c r="GAV10" s="178"/>
      <c r="GAW10" s="178"/>
      <c r="GAX10" s="178"/>
      <c r="GAY10" s="178"/>
      <c r="GAZ10" s="178"/>
      <c r="GBA10" s="178"/>
      <c r="GBB10" s="178"/>
      <c r="GBC10" s="178"/>
      <c r="GBD10" s="178"/>
      <c r="GBE10" s="178"/>
      <c r="GBF10" s="178"/>
      <c r="GBG10" s="178"/>
      <c r="GBH10" s="178"/>
      <c r="GBI10" s="178"/>
      <c r="GBJ10" s="178"/>
      <c r="GBK10" s="178"/>
      <c r="GBL10" s="178"/>
      <c r="GBM10" s="178"/>
      <c r="GBN10" s="178"/>
      <c r="GBO10" s="178"/>
      <c r="GBP10" s="178"/>
      <c r="GBQ10" s="178"/>
      <c r="GBR10" s="178"/>
      <c r="GBS10" s="178"/>
      <c r="GBT10" s="178"/>
      <c r="GBU10" s="178"/>
      <c r="GBV10" s="178"/>
      <c r="GBW10" s="178"/>
      <c r="GBX10" s="178"/>
      <c r="GBY10" s="178"/>
      <c r="GBZ10" s="178"/>
      <c r="GCA10" s="178"/>
      <c r="GCB10" s="178"/>
      <c r="GCC10" s="178"/>
      <c r="GCD10" s="178"/>
      <c r="GCE10" s="178"/>
      <c r="GCF10" s="178"/>
      <c r="GCG10" s="178"/>
      <c r="GCH10" s="178"/>
      <c r="GCI10" s="178"/>
      <c r="GCJ10" s="178"/>
      <c r="GCK10" s="178"/>
      <c r="GCL10" s="178"/>
      <c r="GCM10" s="178"/>
      <c r="GCN10" s="178"/>
      <c r="GCO10" s="178"/>
      <c r="GCP10" s="178"/>
      <c r="GCQ10" s="178"/>
      <c r="GCR10" s="178"/>
      <c r="GCS10" s="178"/>
      <c r="GCT10" s="178"/>
      <c r="GCU10" s="178"/>
      <c r="GCV10" s="178"/>
      <c r="GCW10" s="178"/>
      <c r="GCX10" s="178"/>
      <c r="GCY10" s="178"/>
      <c r="GCZ10" s="178"/>
      <c r="GDA10" s="178"/>
      <c r="GDB10" s="178"/>
      <c r="GDC10" s="178"/>
      <c r="GDD10" s="178"/>
      <c r="GDE10" s="178"/>
      <c r="GDF10" s="178"/>
      <c r="GDG10" s="178"/>
      <c r="GDH10" s="178"/>
      <c r="GDI10" s="178"/>
      <c r="GDJ10" s="178"/>
      <c r="GDK10" s="178"/>
      <c r="GDL10" s="178"/>
      <c r="GDM10" s="178"/>
      <c r="GDN10" s="178"/>
      <c r="GDO10" s="178"/>
      <c r="GDP10" s="178"/>
      <c r="GDQ10" s="178"/>
      <c r="GDR10" s="178"/>
      <c r="GDS10" s="178"/>
      <c r="GDT10" s="178"/>
      <c r="GDU10" s="178"/>
      <c r="GDV10" s="178"/>
      <c r="GDW10" s="178"/>
      <c r="GDX10" s="178"/>
      <c r="GDY10" s="178"/>
      <c r="GDZ10" s="178"/>
      <c r="GEA10" s="178"/>
      <c r="GEB10" s="178"/>
      <c r="GEC10" s="178"/>
      <c r="GED10" s="178"/>
      <c r="GEE10" s="178"/>
      <c r="GEF10" s="178"/>
      <c r="GEG10" s="178"/>
      <c r="GEH10" s="178"/>
      <c r="GEI10" s="178"/>
      <c r="GEJ10" s="178"/>
      <c r="GEK10" s="178"/>
      <c r="GEL10" s="178"/>
      <c r="GEM10" s="178"/>
      <c r="GEN10" s="178"/>
      <c r="GEO10" s="178"/>
      <c r="GEP10" s="178"/>
      <c r="GEQ10" s="178"/>
      <c r="GER10" s="178"/>
      <c r="GES10" s="178"/>
      <c r="GET10" s="178"/>
      <c r="GEU10" s="178"/>
      <c r="GEV10" s="178"/>
      <c r="GEW10" s="178"/>
      <c r="GEX10" s="178"/>
      <c r="GEY10" s="178"/>
      <c r="GEZ10" s="178"/>
      <c r="GFA10" s="178"/>
      <c r="GFB10" s="178"/>
      <c r="GFC10" s="178"/>
      <c r="GFD10" s="178"/>
      <c r="GFE10" s="178"/>
      <c r="GFF10" s="178"/>
      <c r="GFG10" s="178"/>
      <c r="GFH10" s="178"/>
      <c r="GFI10" s="178"/>
      <c r="GFJ10" s="178"/>
      <c r="GFK10" s="178"/>
      <c r="GFL10" s="178"/>
      <c r="GFM10" s="178"/>
      <c r="GFN10" s="178"/>
      <c r="GFO10" s="178"/>
      <c r="GFP10" s="178"/>
      <c r="GFQ10" s="178"/>
      <c r="GFR10" s="178"/>
      <c r="GFS10" s="178"/>
      <c r="GFT10" s="178"/>
      <c r="GFU10" s="178"/>
      <c r="GFV10" s="178"/>
      <c r="GFW10" s="178"/>
      <c r="GFX10" s="178"/>
      <c r="GFY10" s="178"/>
      <c r="GFZ10" s="178"/>
      <c r="GGA10" s="178"/>
      <c r="GGB10" s="178"/>
      <c r="GGC10" s="178"/>
      <c r="GGD10" s="178"/>
      <c r="GGE10" s="178"/>
      <c r="GGF10" s="178"/>
      <c r="GGG10" s="178"/>
      <c r="GGH10" s="178"/>
      <c r="GGI10" s="178"/>
      <c r="GGJ10" s="178"/>
      <c r="GGK10" s="178"/>
      <c r="GGL10" s="178"/>
      <c r="GGM10" s="178"/>
      <c r="GGN10" s="178"/>
      <c r="GGO10" s="178"/>
      <c r="GGP10" s="178"/>
      <c r="GGQ10" s="178"/>
      <c r="GGR10" s="178"/>
      <c r="GGS10" s="178"/>
      <c r="GGT10" s="178"/>
      <c r="GGU10" s="178"/>
      <c r="GGV10" s="178"/>
      <c r="GGW10" s="178"/>
      <c r="GGX10" s="178"/>
      <c r="GGY10" s="178"/>
      <c r="GGZ10" s="178"/>
      <c r="GHA10" s="178"/>
      <c r="GHB10" s="178"/>
      <c r="GHC10" s="178"/>
      <c r="GHD10" s="178"/>
      <c r="GHE10" s="178"/>
      <c r="GHF10" s="178"/>
      <c r="GHG10" s="178"/>
      <c r="GHH10" s="178"/>
      <c r="GHI10" s="178"/>
      <c r="GHJ10" s="178"/>
      <c r="GHK10" s="178"/>
      <c r="GHL10" s="178"/>
      <c r="GHM10" s="178"/>
      <c r="GHN10" s="178"/>
      <c r="GHO10" s="178"/>
      <c r="GHP10" s="178"/>
      <c r="GHQ10" s="178"/>
      <c r="GHR10" s="178"/>
      <c r="GHS10" s="178"/>
      <c r="GHT10" s="178"/>
      <c r="GHU10" s="178"/>
      <c r="GHV10" s="178"/>
      <c r="GHW10" s="178"/>
      <c r="GHX10" s="178"/>
      <c r="GHY10" s="178"/>
      <c r="GHZ10" s="178"/>
      <c r="GIA10" s="178"/>
      <c r="GIB10" s="178"/>
      <c r="GIC10" s="178"/>
      <c r="GID10" s="178"/>
      <c r="GIE10" s="178"/>
      <c r="GIF10" s="178"/>
      <c r="GIG10" s="178"/>
      <c r="GIH10" s="178"/>
      <c r="GII10" s="178"/>
      <c r="GIJ10" s="178"/>
      <c r="GIK10" s="178"/>
      <c r="GIL10" s="178"/>
      <c r="GIM10" s="178"/>
      <c r="GIN10" s="178"/>
      <c r="GIO10" s="178"/>
      <c r="GIP10" s="178"/>
      <c r="GIQ10" s="178"/>
      <c r="GIR10" s="178"/>
      <c r="GIS10" s="178"/>
      <c r="GIT10" s="178"/>
      <c r="GIU10" s="178"/>
      <c r="GIV10" s="178"/>
      <c r="GIW10" s="178"/>
      <c r="GIX10" s="178"/>
      <c r="GIY10" s="178"/>
      <c r="GIZ10" s="178"/>
      <c r="GJA10" s="178"/>
      <c r="GJB10" s="178"/>
      <c r="GJC10" s="178"/>
      <c r="GJD10" s="178"/>
      <c r="GJE10" s="178"/>
      <c r="GJF10" s="178"/>
      <c r="GJG10" s="178"/>
      <c r="GJH10" s="178"/>
      <c r="GJI10" s="178"/>
      <c r="GJJ10" s="178"/>
      <c r="GJK10" s="178"/>
      <c r="GJL10" s="178"/>
      <c r="GJM10" s="178"/>
      <c r="GJN10" s="178"/>
      <c r="GJO10" s="178"/>
      <c r="GJP10" s="178"/>
      <c r="GJQ10" s="178"/>
      <c r="GJR10" s="178"/>
      <c r="GJS10" s="178"/>
      <c r="GJT10" s="178"/>
      <c r="GJU10" s="178"/>
      <c r="GJV10" s="178"/>
      <c r="GJW10" s="178"/>
      <c r="GJX10" s="178"/>
      <c r="GJY10" s="178"/>
      <c r="GJZ10" s="178"/>
      <c r="GKA10" s="178"/>
      <c r="GKB10" s="178"/>
      <c r="GKC10" s="178"/>
      <c r="GKD10" s="178"/>
      <c r="GKE10" s="178"/>
      <c r="GKF10" s="178"/>
      <c r="GKG10" s="178"/>
      <c r="GKH10" s="178"/>
      <c r="GKI10" s="178"/>
      <c r="GKJ10" s="178"/>
      <c r="GKK10" s="178"/>
      <c r="GKL10" s="178"/>
      <c r="GKM10" s="178"/>
      <c r="GKN10" s="178"/>
      <c r="GKO10" s="178"/>
      <c r="GKP10" s="178"/>
      <c r="GKQ10" s="178"/>
      <c r="GKR10" s="178"/>
      <c r="GKS10" s="178"/>
      <c r="GKT10" s="178"/>
      <c r="GKU10" s="178"/>
      <c r="GKV10" s="178"/>
      <c r="GKW10" s="178"/>
      <c r="GKX10" s="178"/>
      <c r="GKY10" s="178"/>
      <c r="GKZ10" s="178"/>
      <c r="GLA10" s="178"/>
      <c r="GLB10" s="178"/>
      <c r="GLC10" s="178"/>
      <c r="GLD10" s="178"/>
      <c r="GLE10" s="178"/>
      <c r="GLF10" s="178"/>
      <c r="GLG10" s="178"/>
      <c r="GLH10" s="178"/>
      <c r="GLI10" s="178"/>
      <c r="GLJ10" s="178"/>
      <c r="GLK10" s="178"/>
      <c r="GLL10" s="178"/>
      <c r="GLM10" s="178"/>
      <c r="GLN10" s="178"/>
      <c r="GLO10" s="178"/>
      <c r="GLP10" s="178"/>
      <c r="GLQ10" s="178"/>
      <c r="GLR10" s="178"/>
      <c r="GLS10" s="178"/>
      <c r="GLT10" s="178"/>
      <c r="GLU10" s="178"/>
      <c r="GLV10" s="178"/>
      <c r="GLW10" s="178"/>
      <c r="GLX10" s="178"/>
      <c r="GLY10" s="178"/>
      <c r="GLZ10" s="178"/>
      <c r="GMA10" s="178"/>
      <c r="GMB10" s="178"/>
      <c r="GMC10" s="178"/>
      <c r="GMD10" s="178"/>
      <c r="GME10" s="178"/>
      <c r="GMF10" s="178"/>
      <c r="GMG10" s="178"/>
      <c r="GMH10" s="178"/>
      <c r="GMI10" s="178"/>
      <c r="GMJ10" s="178"/>
      <c r="GMK10" s="178"/>
      <c r="GML10" s="178"/>
      <c r="GMM10" s="178"/>
      <c r="GMN10" s="178"/>
      <c r="GMO10" s="178"/>
      <c r="GMP10" s="178"/>
      <c r="GMQ10" s="178"/>
      <c r="GMR10" s="178"/>
      <c r="GMS10" s="178"/>
      <c r="GMT10" s="178"/>
      <c r="GMU10" s="178"/>
      <c r="GMV10" s="178"/>
      <c r="GMW10" s="178"/>
      <c r="GMX10" s="178"/>
      <c r="GMY10" s="178"/>
      <c r="GMZ10" s="178"/>
      <c r="GNA10" s="178"/>
      <c r="GNB10" s="178"/>
      <c r="GNC10" s="178"/>
      <c r="GND10" s="178"/>
      <c r="GNE10" s="178"/>
      <c r="GNF10" s="178"/>
      <c r="GNG10" s="178"/>
      <c r="GNH10" s="178"/>
      <c r="GNI10" s="178"/>
      <c r="GNJ10" s="178"/>
      <c r="GNK10" s="178"/>
      <c r="GNL10" s="178"/>
      <c r="GNM10" s="178"/>
      <c r="GNN10" s="178"/>
      <c r="GNO10" s="178"/>
      <c r="GNP10" s="178"/>
      <c r="GNQ10" s="178"/>
      <c r="GNR10" s="178"/>
      <c r="GNS10" s="178"/>
      <c r="GNT10" s="178"/>
      <c r="GNU10" s="178"/>
      <c r="GNV10" s="178"/>
      <c r="GNW10" s="178"/>
      <c r="GNX10" s="178"/>
      <c r="GNY10" s="178"/>
      <c r="GNZ10" s="178"/>
      <c r="GOA10" s="178"/>
      <c r="GOB10" s="178"/>
      <c r="GOC10" s="178"/>
      <c r="GOD10" s="178"/>
      <c r="GOE10" s="178"/>
      <c r="GOF10" s="178"/>
      <c r="GOG10" s="178"/>
      <c r="GOH10" s="178"/>
      <c r="GOI10" s="178"/>
      <c r="GOJ10" s="178"/>
      <c r="GOK10" s="178"/>
      <c r="GOL10" s="178"/>
      <c r="GOM10" s="178"/>
      <c r="GON10" s="178"/>
      <c r="GOO10" s="178"/>
      <c r="GOP10" s="178"/>
      <c r="GOQ10" s="178"/>
      <c r="GOR10" s="178"/>
      <c r="GOS10" s="178"/>
      <c r="GOT10" s="178"/>
      <c r="GOU10" s="178"/>
      <c r="GOV10" s="178"/>
      <c r="GOW10" s="178"/>
      <c r="GOX10" s="178"/>
      <c r="GOY10" s="178"/>
      <c r="GOZ10" s="178"/>
      <c r="GPA10" s="178"/>
      <c r="GPB10" s="178"/>
      <c r="GPC10" s="178"/>
      <c r="GPD10" s="178"/>
      <c r="GPE10" s="178"/>
      <c r="GPF10" s="178"/>
      <c r="GPG10" s="178"/>
      <c r="GPH10" s="178"/>
      <c r="GPI10" s="178"/>
      <c r="GPJ10" s="178"/>
      <c r="GPK10" s="178"/>
      <c r="GPL10" s="178"/>
      <c r="GPM10" s="178"/>
      <c r="GPN10" s="178"/>
      <c r="GPO10" s="178"/>
      <c r="GPP10" s="178"/>
      <c r="GPQ10" s="178"/>
      <c r="GPR10" s="178"/>
      <c r="GPS10" s="178"/>
      <c r="GPT10" s="178"/>
      <c r="GPU10" s="178"/>
      <c r="GPV10" s="178"/>
      <c r="GPW10" s="178"/>
      <c r="GPX10" s="178"/>
      <c r="GPY10" s="178"/>
      <c r="GPZ10" s="178"/>
      <c r="GQA10" s="178"/>
      <c r="GQB10" s="178"/>
      <c r="GQC10" s="178"/>
      <c r="GQD10" s="178"/>
      <c r="GQE10" s="178"/>
      <c r="GQF10" s="178"/>
      <c r="GQG10" s="178"/>
      <c r="GQH10" s="178"/>
      <c r="GQI10" s="178"/>
      <c r="GQJ10" s="178"/>
      <c r="GQK10" s="178"/>
      <c r="GQL10" s="178"/>
      <c r="GQM10" s="178"/>
      <c r="GQN10" s="178"/>
      <c r="GQO10" s="178"/>
      <c r="GQP10" s="178"/>
      <c r="GQQ10" s="178"/>
      <c r="GQR10" s="178"/>
      <c r="GQS10" s="178"/>
      <c r="GQT10" s="178"/>
      <c r="GQU10" s="178"/>
      <c r="GQV10" s="178"/>
      <c r="GQW10" s="178"/>
      <c r="GQX10" s="178"/>
      <c r="GQY10" s="178"/>
      <c r="GQZ10" s="178"/>
      <c r="GRA10" s="178"/>
      <c r="GRB10" s="178"/>
      <c r="GRC10" s="178"/>
      <c r="GRD10" s="178"/>
      <c r="GRE10" s="178"/>
      <c r="GRF10" s="178"/>
      <c r="GRG10" s="178"/>
      <c r="GRH10" s="178"/>
      <c r="GRI10" s="178"/>
      <c r="GRJ10" s="178"/>
      <c r="GRK10" s="178"/>
      <c r="GRL10" s="178"/>
      <c r="GRM10" s="178"/>
      <c r="GRN10" s="178"/>
      <c r="GRO10" s="178"/>
      <c r="GRP10" s="178"/>
      <c r="GRQ10" s="178"/>
      <c r="GRR10" s="178"/>
      <c r="GRS10" s="178"/>
      <c r="GRT10" s="178"/>
      <c r="GRU10" s="178"/>
      <c r="GRV10" s="178"/>
      <c r="GRW10" s="178"/>
      <c r="GRX10" s="178"/>
      <c r="GRY10" s="178"/>
      <c r="GRZ10" s="178"/>
      <c r="GSA10" s="178"/>
      <c r="GSB10" s="178"/>
      <c r="GSC10" s="178"/>
      <c r="GSD10" s="178"/>
      <c r="GSE10" s="178"/>
      <c r="GSF10" s="178"/>
      <c r="GSG10" s="178"/>
      <c r="GSH10" s="178"/>
      <c r="GSI10" s="178"/>
      <c r="GSJ10" s="178"/>
      <c r="GSK10" s="178"/>
      <c r="GSL10" s="178"/>
      <c r="GSM10" s="178"/>
      <c r="GSN10" s="178"/>
      <c r="GSO10" s="178"/>
      <c r="GSP10" s="178"/>
      <c r="GSQ10" s="178"/>
      <c r="GSR10" s="178"/>
      <c r="GSS10" s="178"/>
      <c r="GST10" s="178"/>
      <c r="GSU10" s="178"/>
      <c r="GSV10" s="178"/>
      <c r="GSW10" s="178"/>
      <c r="GSX10" s="178"/>
      <c r="GSY10" s="178"/>
      <c r="GSZ10" s="178"/>
      <c r="GTA10" s="178"/>
      <c r="GTB10" s="178"/>
      <c r="GTC10" s="178"/>
      <c r="GTD10" s="178"/>
      <c r="GTE10" s="178"/>
      <c r="GTF10" s="178"/>
      <c r="GTG10" s="178"/>
      <c r="GTH10" s="178"/>
      <c r="GTI10" s="178"/>
      <c r="GTJ10" s="178"/>
      <c r="GTK10" s="178"/>
      <c r="GTL10" s="178"/>
      <c r="GTM10" s="178"/>
      <c r="GTN10" s="178"/>
      <c r="GTO10" s="178"/>
      <c r="GTP10" s="178"/>
      <c r="GTQ10" s="178"/>
      <c r="GTR10" s="178"/>
      <c r="GTS10" s="178"/>
      <c r="GTT10" s="178"/>
      <c r="GTU10" s="178"/>
      <c r="GTV10" s="178"/>
      <c r="GTW10" s="178"/>
      <c r="GTX10" s="178"/>
      <c r="GTY10" s="178"/>
      <c r="GTZ10" s="178"/>
      <c r="GUA10" s="178"/>
      <c r="GUB10" s="178"/>
      <c r="GUC10" s="178"/>
      <c r="GUD10" s="178"/>
      <c r="GUE10" s="178"/>
      <c r="GUF10" s="178"/>
      <c r="GUG10" s="178"/>
      <c r="GUH10" s="178"/>
      <c r="GUI10" s="178"/>
      <c r="GUJ10" s="178"/>
      <c r="GUK10" s="178"/>
      <c r="GUL10" s="178"/>
      <c r="GUM10" s="178"/>
      <c r="GUN10" s="178"/>
      <c r="GUO10" s="178"/>
      <c r="GUP10" s="178"/>
      <c r="GUQ10" s="178"/>
      <c r="GUR10" s="178"/>
      <c r="GUS10" s="178"/>
      <c r="GUT10" s="178"/>
      <c r="GUU10" s="178"/>
      <c r="GUV10" s="178"/>
      <c r="GUW10" s="178"/>
      <c r="GUX10" s="178"/>
      <c r="GUY10" s="178"/>
      <c r="GUZ10" s="178"/>
      <c r="GVA10" s="178"/>
      <c r="GVB10" s="178"/>
      <c r="GVC10" s="178"/>
      <c r="GVD10" s="178"/>
      <c r="GVE10" s="178"/>
      <c r="GVF10" s="178"/>
      <c r="GVG10" s="178"/>
      <c r="GVH10" s="178"/>
      <c r="GVI10" s="178"/>
      <c r="GVJ10" s="178"/>
      <c r="GVK10" s="178"/>
      <c r="GVL10" s="178"/>
      <c r="GVM10" s="178"/>
      <c r="GVN10" s="178"/>
      <c r="GVO10" s="178"/>
      <c r="GVP10" s="178"/>
      <c r="GVQ10" s="178"/>
      <c r="GVR10" s="178"/>
      <c r="GVS10" s="178"/>
      <c r="GVT10" s="178"/>
      <c r="GVU10" s="178"/>
      <c r="GVV10" s="178"/>
      <c r="GVW10" s="178"/>
      <c r="GVX10" s="178"/>
      <c r="GVY10" s="178"/>
      <c r="GVZ10" s="178"/>
      <c r="GWA10" s="178"/>
      <c r="GWB10" s="178"/>
      <c r="GWC10" s="178"/>
      <c r="GWD10" s="178"/>
      <c r="GWE10" s="178"/>
      <c r="GWF10" s="178"/>
      <c r="GWG10" s="178"/>
      <c r="GWH10" s="178"/>
      <c r="GWI10" s="178"/>
      <c r="GWJ10" s="178"/>
      <c r="GWK10" s="178"/>
      <c r="GWL10" s="178"/>
      <c r="GWM10" s="178"/>
      <c r="GWN10" s="178"/>
      <c r="GWO10" s="178"/>
      <c r="GWP10" s="178"/>
      <c r="GWQ10" s="178"/>
      <c r="GWR10" s="178"/>
      <c r="GWS10" s="178"/>
      <c r="GWT10" s="178"/>
      <c r="GWU10" s="178"/>
      <c r="GWV10" s="178"/>
      <c r="GWW10" s="178"/>
      <c r="GWX10" s="178"/>
      <c r="GWY10" s="178"/>
      <c r="GWZ10" s="178"/>
      <c r="GXA10" s="178"/>
      <c r="GXB10" s="178"/>
      <c r="GXC10" s="178"/>
      <c r="GXD10" s="178"/>
      <c r="GXE10" s="178"/>
      <c r="GXF10" s="178"/>
      <c r="GXG10" s="178"/>
      <c r="GXH10" s="178"/>
      <c r="GXI10" s="178"/>
      <c r="GXJ10" s="178"/>
      <c r="GXK10" s="178"/>
      <c r="GXL10" s="178"/>
      <c r="GXM10" s="178"/>
      <c r="GXN10" s="178"/>
      <c r="GXO10" s="178"/>
      <c r="GXP10" s="178"/>
      <c r="GXQ10" s="178"/>
      <c r="GXR10" s="178"/>
      <c r="GXS10" s="178"/>
      <c r="GXT10" s="178"/>
      <c r="GXU10" s="178"/>
      <c r="GXV10" s="178"/>
      <c r="GXW10" s="178"/>
      <c r="GXX10" s="178"/>
      <c r="GXY10" s="178"/>
      <c r="GXZ10" s="178"/>
      <c r="GYA10" s="178"/>
      <c r="GYB10" s="178"/>
      <c r="GYC10" s="178"/>
      <c r="GYD10" s="178"/>
      <c r="GYE10" s="178"/>
      <c r="GYF10" s="178"/>
      <c r="GYG10" s="178"/>
      <c r="GYH10" s="178"/>
      <c r="GYI10" s="178"/>
      <c r="GYJ10" s="178"/>
      <c r="GYK10" s="178"/>
      <c r="GYL10" s="178"/>
      <c r="GYM10" s="178"/>
      <c r="GYN10" s="178"/>
      <c r="GYO10" s="178"/>
      <c r="GYP10" s="178"/>
      <c r="GYQ10" s="178"/>
      <c r="GYR10" s="178"/>
      <c r="GYS10" s="178"/>
      <c r="GYT10" s="178"/>
      <c r="GYU10" s="178"/>
      <c r="GYV10" s="178"/>
      <c r="GYW10" s="178"/>
      <c r="GYX10" s="178"/>
      <c r="GYY10" s="178"/>
      <c r="GYZ10" s="178"/>
      <c r="GZA10" s="178"/>
      <c r="GZB10" s="178"/>
      <c r="GZC10" s="178"/>
      <c r="GZD10" s="178"/>
      <c r="GZE10" s="178"/>
      <c r="GZF10" s="178"/>
      <c r="GZG10" s="178"/>
      <c r="GZH10" s="178"/>
      <c r="GZI10" s="178"/>
      <c r="GZJ10" s="178"/>
      <c r="GZK10" s="178"/>
      <c r="GZL10" s="178"/>
      <c r="GZM10" s="178"/>
      <c r="GZN10" s="178"/>
      <c r="GZO10" s="178"/>
      <c r="GZP10" s="178"/>
      <c r="GZQ10" s="178"/>
      <c r="GZR10" s="178"/>
      <c r="GZS10" s="178"/>
      <c r="GZT10" s="178"/>
      <c r="GZU10" s="178"/>
      <c r="GZV10" s="178"/>
      <c r="GZW10" s="178"/>
      <c r="GZX10" s="178"/>
      <c r="GZY10" s="178"/>
      <c r="GZZ10" s="178"/>
      <c r="HAA10" s="178"/>
      <c r="HAB10" s="178"/>
      <c r="HAC10" s="178"/>
      <c r="HAD10" s="178"/>
      <c r="HAE10" s="178"/>
      <c r="HAF10" s="178"/>
      <c r="HAG10" s="178"/>
      <c r="HAH10" s="178"/>
      <c r="HAI10" s="178"/>
      <c r="HAJ10" s="178"/>
      <c r="HAK10" s="178"/>
      <c r="HAL10" s="178"/>
      <c r="HAM10" s="178"/>
      <c r="HAN10" s="178"/>
      <c r="HAO10" s="178"/>
      <c r="HAP10" s="178"/>
      <c r="HAQ10" s="178"/>
      <c r="HAR10" s="178"/>
      <c r="HAS10" s="178"/>
      <c r="HAT10" s="178"/>
      <c r="HAU10" s="178"/>
      <c r="HAV10" s="178"/>
      <c r="HAW10" s="178"/>
      <c r="HAX10" s="178"/>
      <c r="HAY10" s="178"/>
      <c r="HAZ10" s="178"/>
      <c r="HBA10" s="178"/>
      <c r="HBB10" s="178"/>
      <c r="HBC10" s="178"/>
      <c r="HBD10" s="178"/>
      <c r="HBE10" s="178"/>
      <c r="HBF10" s="178"/>
      <c r="HBG10" s="178"/>
      <c r="HBH10" s="178"/>
      <c r="HBI10" s="178"/>
      <c r="HBJ10" s="178"/>
      <c r="HBK10" s="178"/>
      <c r="HBL10" s="178"/>
      <c r="HBM10" s="178"/>
      <c r="HBN10" s="178"/>
      <c r="HBO10" s="178"/>
      <c r="HBP10" s="178"/>
      <c r="HBQ10" s="178"/>
      <c r="HBR10" s="178"/>
      <c r="HBS10" s="178"/>
      <c r="HBT10" s="178"/>
      <c r="HBU10" s="178"/>
      <c r="HBV10" s="178"/>
      <c r="HBW10" s="178"/>
      <c r="HBX10" s="178"/>
      <c r="HBY10" s="178"/>
      <c r="HBZ10" s="178"/>
      <c r="HCA10" s="178"/>
      <c r="HCB10" s="178"/>
      <c r="HCC10" s="178"/>
      <c r="HCD10" s="178"/>
      <c r="HCE10" s="178"/>
      <c r="HCF10" s="178"/>
      <c r="HCG10" s="178"/>
      <c r="HCH10" s="178"/>
      <c r="HCI10" s="178"/>
      <c r="HCJ10" s="178"/>
      <c r="HCK10" s="178"/>
      <c r="HCL10" s="178"/>
      <c r="HCM10" s="178"/>
      <c r="HCN10" s="178"/>
      <c r="HCO10" s="178"/>
      <c r="HCP10" s="178"/>
      <c r="HCQ10" s="178"/>
      <c r="HCR10" s="178"/>
      <c r="HCS10" s="178"/>
      <c r="HCT10" s="178"/>
      <c r="HCU10" s="178"/>
      <c r="HCV10" s="178"/>
      <c r="HCW10" s="178"/>
      <c r="HCX10" s="178"/>
      <c r="HCY10" s="178"/>
      <c r="HCZ10" s="178"/>
      <c r="HDA10" s="178"/>
      <c r="HDB10" s="178"/>
      <c r="HDC10" s="178"/>
      <c r="HDD10" s="178"/>
      <c r="HDE10" s="178"/>
      <c r="HDF10" s="178"/>
      <c r="HDG10" s="178"/>
      <c r="HDH10" s="178"/>
      <c r="HDI10" s="178"/>
      <c r="HDJ10" s="178"/>
      <c r="HDK10" s="178"/>
      <c r="HDL10" s="178"/>
      <c r="HDM10" s="178"/>
      <c r="HDN10" s="178"/>
      <c r="HDO10" s="178"/>
      <c r="HDP10" s="178"/>
      <c r="HDQ10" s="178"/>
      <c r="HDR10" s="178"/>
      <c r="HDS10" s="178"/>
      <c r="HDT10" s="178"/>
      <c r="HDU10" s="178"/>
      <c r="HDV10" s="178"/>
      <c r="HDW10" s="178"/>
      <c r="HDX10" s="178"/>
      <c r="HDY10" s="178"/>
      <c r="HDZ10" s="178"/>
      <c r="HEA10" s="178"/>
      <c r="HEB10" s="178"/>
      <c r="HEC10" s="178"/>
      <c r="HED10" s="178"/>
      <c r="HEE10" s="178"/>
      <c r="HEF10" s="178"/>
      <c r="HEG10" s="178"/>
      <c r="HEH10" s="178"/>
      <c r="HEI10" s="178"/>
      <c r="HEJ10" s="178"/>
      <c r="HEK10" s="178"/>
      <c r="HEL10" s="178"/>
      <c r="HEM10" s="178"/>
      <c r="HEN10" s="178"/>
      <c r="HEO10" s="178"/>
      <c r="HEP10" s="178"/>
      <c r="HEQ10" s="178"/>
      <c r="HER10" s="178"/>
      <c r="HES10" s="178"/>
      <c r="HET10" s="178"/>
      <c r="HEU10" s="178"/>
      <c r="HEV10" s="178"/>
      <c r="HEW10" s="178"/>
      <c r="HEX10" s="178"/>
      <c r="HEY10" s="178"/>
      <c r="HEZ10" s="178"/>
      <c r="HFA10" s="178"/>
      <c r="HFB10" s="178"/>
      <c r="HFC10" s="178"/>
      <c r="HFD10" s="178"/>
      <c r="HFE10" s="178"/>
      <c r="HFF10" s="178"/>
      <c r="HFG10" s="178"/>
      <c r="HFH10" s="178"/>
      <c r="HFI10" s="178"/>
      <c r="HFJ10" s="178"/>
      <c r="HFK10" s="178"/>
      <c r="HFL10" s="178"/>
      <c r="HFM10" s="178"/>
      <c r="HFN10" s="178"/>
      <c r="HFO10" s="178"/>
      <c r="HFP10" s="178"/>
      <c r="HFQ10" s="178"/>
      <c r="HFR10" s="178"/>
      <c r="HFS10" s="178"/>
      <c r="HFT10" s="178"/>
      <c r="HFU10" s="178"/>
      <c r="HFV10" s="178"/>
      <c r="HFW10" s="178"/>
      <c r="HFX10" s="178"/>
      <c r="HFY10" s="178"/>
      <c r="HFZ10" s="178"/>
      <c r="HGA10" s="178"/>
      <c r="HGB10" s="178"/>
      <c r="HGC10" s="178"/>
      <c r="HGD10" s="178"/>
      <c r="HGE10" s="178"/>
      <c r="HGF10" s="178"/>
      <c r="HGG10" s="178"/>
      <c r="HGH10" s="178"/>
      <c r="HGI10" s="178"/>
      <c r="HGJ10" s="178"/>
      <c r="HGK10" s="178"/>
      <c r="HGL10" s="178"/>
      <c r="HGM10" s="178"/>
      <c r="HGN10" s="178"/>
      <c r="HGO10" s="178"/>
      <c r="HGP10" s="178"/>
      <c r="HGQ10" s="178"/>
      <c r="HGR10" s="178"/>
      <c r="HGS10" s="178"/>
      <c r="HGT10" s="178"/>
      <c r="HGU10" s="178"/>
      <c r="HGV10" s="178"/>
      <c r="HGW10" s="178"/>
      <c r="HGX10" s="178"/>
      <c r="HGY10" s="178"/>
      <c r="HGZ10" s="178"/>
      <c r="HHA10" s="178"/>
      <c r="HHB10" s="178"/>
      <c r="HHC10" s="178"/>
      <c r="HHD10" s="178"/>
      <c r="HHE10" s="178"/>
      <c r="HHF10" s="178"/>
      <c r="HHG10" s="178"/>
      <c r="HHH10" s="178"/>
      <c r="HHI10" s="178"/>
      <c r="HHJ10" s="178"/>
      <c r="HHK10" s="178"/>
      <c r="HHL10" s="178"/>
      <c r="HHM10" s="178"/>
      <c r="HHN10" s="178"/>
      <c r="HHO10" s="178"/>
      <c r="HHP10" s="178"/>
      <c r="HHQ10" s="178"/>
      <c r="HHR10" s="178"/>
      <c r="HHS10" s="178"/>
      <c r="HHT10" s="178"/>
      <c r="HHU10" s="178"/>
      <c r="HHV10" s="178"/>
      <c r="HHW10" s="178"/>
      <c r="HHX10" s="178"/>
      <c r="HHY10" s="178"/>
      <c r="HHZ10" s="178"/>
      <c r="HIA10" s="178"/>
      <c r="HIB10" s="178"/>
      <c r="HIC10" s="178"/>
      <c r="HID10" s="178"/>
      <c r="HIE10" s="178"/>
      <c r="HIF10" s="178"/>
      <c r="HIG10" s="178"/>
      <c r="HIH10" s="178"/>
      <c r="HII10" s="178"/>
      <c r="HIJ10" s="178"/>
      <c r="HIK10" s="178"/>
      <c r="HIL10" s="178"/>
      <c r="HIM10" s="178"/>
      <c r="HIN10" s="178"/>
      <c r="HIO10" s="178"/>
      <c r="HIP10" s="178"/>
      <c r="HIQ10" s="178"/>
      <c r="HIR10" s="178"/>
      <c r="HIS10" s="178"/>
      <c r="HIT10" s="178"/>
      <c r="HIU10" s="178"/>
      <c r="HIV10" s="178"/>
      <c r="HIW10" s="178"/>
      <c r="HIX10" s="178"/>
      <c r="HIY10" s="178"/>
      <c r="HIZ10" s="178"/>
      <c r="HJA10" s="178"/>
      <c r="HJB10" s="178"/>
      <c r="HJC10" s="178"/>
      <c r="HJD10" s="178"/>
      <c r="HJE10" s="178"/>
      <c r="HJF10" s="178"/>
      <c r="HJG10" s="178"/>
      <c r="HJH10" s="178"/>
      <c r="HJI10" s="178"/>
      <c r="HJJ10" s="178"/>
      <c r="HJK10" s="178"/>
      <c r="HJL10" s="178"/>
      <c r="HJM10" s="178"/>
      <c r="HJN10" s="178"/>
      <c r="HJO10" s="178"/>
      <c r="HJP10" s="178"/>
      <c r="HJQ10" s="178"/>
      <c r="HJR10" s="178"/>
      <c r="HJS10" s="178"/>
      <c r="HJT10" s="178"/>
      <c r="HJU10" s="178"/>
      <c r="HJV10" s="178"/>
      <c r="HJW10" s="178"/>
      <c r="HJX10" s="178"/>
      <c r="HJY10" s="178"/>
      <c r="HJZ10" s="178"/>
      <c r="HKA10" s="178"/>
      <c r="HKB10" s="178"/>
      <c r="HKC10" s="178"/>
      <c r="HKD10" s="178"/>
      <c r="HKE10" s="178"/>
      <c r="HKF10" s="178"/>
      <c r="HKG10" s="178"/>
      <c r="HKH10" s="178"/>
      <c r="HKI10" s="178"/>
      <c r="HKJ10" s="178"/>
      <c r="HKK10" s="178"/>
      <c r="HKL10" s="178"/>
      <c r="HKM10" s="178"/>
      <c r="HKN10" s="178"/>
      <c r="HKO10" s="178"/>
      <c r="HKP10" s="178"/>
      <c r="HKQ10" s="178"/>
      <c r="HKR10" s="178"/>
      <c r="HKS10" s="178"/>
      <c r="HKT10" s="178"/>
      <c r="HKU10" s="178"/>
      <c r="HKV10" s="178"/>
      <c r="HKW10" s="178"/>
      <c r="HKX10" s="178"/>
      <c r="HKY10" s="178"/>
      <c r="HKZ10" s="178"/>
      <c r="HLA10" s="178"/>
      <c r="HLB10" s="178"/>
      <c r="HLC10" s="178"/>
      <c r="HLD10" s="178"/>
      <c r="HLE10" s="178"/>
      <c r="HLF10" s="178"/>
      <c r="HLG10" s="178"/>
      <c r="HLH10" s="178"/>
      <c r="HLI10" s="178"/>
      <c r="HLJ10" s="178"/>
      <c r="HLK10" s="178"/>
      <c r="HLL10" s="178"/>
      <c r="HLM10" s="178"/>
      <c r="HLN10" s="178"/>
      <c r="HLO10" s="178"/>
      <c r="HLP10" s="178"/>
      <c r="HLQ10" s="178"/>
      <c r="HLR10" s="178"/>
      <c r="HLS10" s="178"/>
      <c r="HLT10" s="178"/>
      <c r="HLU10" s="178"/>
      <c r="HLV10" s="178"/>
      <c r="HLW10" s="178"/>
      <c r="HLX10" s="178"/>
      <c r="HLY10" s="178"/>
      <c r="HLZ10" s="178"/>
      <c r="HMA10" s="178"/>
      <c r="HMB10" s="178"/>
      <c r="HMC10" s="178"/>
      <c r="HMD10" s="178"/>
      <c r="HME10" s="178"/>
      <c r="HMF10" s="178"/>
      <c r="HMG10" s="178"/>
      <c r="HMH10" s="178"/>
      <c r="HMI10" s="178"/>
      <c r="HMJ10" s="178"/>
      <c r="HMK10" s="178"/>
      <c r="HML10" s="178"/>
      <c r="HMM10" s="178"/>
      <c r="HMN10" s="178"/>
      <c r="HMO10" s="178"/>
      <c r="HMP10" s="178"/>
      <c r="HMQ10" s="178"/>
      <c r="HMR10" s="178"/>
      <c r="HMS10" s="178"/>
      <c r="HMT10" s="178"/>
      <c r="HMU10" s="178"/>
      <c r="HMV10" s="178"/>
      <c r="HMW10" s="178"/>
      <c r="HMX10" s="178"/>
      <c r="HMY10" s="178"/>
      <c r="HMZ10" s="178"/>
      <c r="HNA10" s="178"/>
      <c r="HNB10" s="178"/>
      <c r="HNC10" s="178"/>
      <c r="HND10" s="178"/>
      <c r="HNE10" s="178"/>
      <c r="HNF10" s="178"/>
      <c r="HNG10" s="178"/>
      <c r="HNH10" s="178"/>
      <c r="HNI10" s="178"/>
      <c r="HNJ10" s="178"/>
      <c r="HNK10" s="178"/>
      <c r="HNL10" s="178"/>
      <c r="HNM10" s="178"/>
      <c r="HNN10" s="178"/>
      <c r="HNO10" s="178"/>
      <c r="HNP10" s="178"/>
      <c r="HNQ10" s="178"/>
      <c r="HNR10" s="178"/>
      <c r="HNS10" s="178"/>
      <c r="HNT10" s="178"/>
      <c r="HNU10" s="178"/>
      <c r="HNV10" s="178"/>
      <c r="HNW10" s="178"/>
      <c r="HNX10" s="178"/>
      <c r="HNY10" s="178"/>
      <c r="HNZ10" s="178"/>
      <c r="HOA10" s="178"/>
      <c r="HOB10" s="178"/>
      <c r="HOC10" s="178"/>
      <c r="HOD10" s="178"/>
      <c r="HOE10" s="178"/>
      <c r="HOF10" s="178"/>
      <c r="HOG10" s="178"/>
      <c r="HOH10" s="178"/>
      <c r="HOI10" s="178"/>
      <c r="HOJ10" s="178"/>
      <c r="HOK10" s="178"/>
      <c r="HOL10" s="178"/>
      <c r="HOM10" s="178"/>
      <c r="HON10" s="178"/>
      <c r="HOO10" s="178"/>
      <c r="HOP10" s="178"/>
      <c r="HOQ10" s="178"/>
      <c r="HOR10" s="178"/>
      <c r="HOS10" s="178"/>
      <c r="HOT10" s="178"/>
      <c r="HOU10" s="178"/>
      <c r="HOV10" s="178"/>
      <c r="HOW10" s="178"/>
      <c r="HOX10" s="178"/>
      <c r="HOY10" s="178"/>
      <c r="HOZ10" s="178"/>
      <c r="HPA10" s="178"/>
      <c r="HPB10" s="178"/>
      <c r="HPC10" s="178"/>
      <c r="HPD10" s="178"/>
      <c r="HPE10" s="178"/>
      <c r="HPF10" s="178"/>
      <c r="HPG10" s="178"/>
      <c r="HPH10" s="178"/>
      <c r="HPI10" s="178"/>
      <c r="HPJ10" s="178"/>
      <c r="HPK10" s="178"/>
      <c r="HPL10" s="178"/>
      <c r="HPM10" s="178"/>
      <c r="HPN10" s="178"/>
      <c r="HPO10" s="178"/>
      <c r="HPP10" s="178"/>
      <c r="HPQ10" s="178"/>
      <c r="HPR10" s="178"/>
      <c r="HPS10" s="178"/>
      <c r="HPT10" s="178"/>
      <c r="HPU10" s="178"/>
      <c r="HPV10" s="178"/>
      <c r="HPW10" s="178"/>
      <c r="HPX10" s="178"/>
      <c r="HPY10" s="178"/>
      <c r="HPZ10" s="178"/>
      <c r="HQA10" s="178"/>
      <c r="HQB10" s="178"/>
      <c r="HQC10" s="178"/>
      <c r="HQD10" s="178"/>
      <c r="HQE10" s="178"/>
      <c r="HQF10" s="178"/>
      <c r="HQG10" s="178"/>
      <c r="HQH10" s="178"/>
      <c r="HQI10" s="178"/>
      <c r="HQJ10" s="178"/>
      <c r="HQK10" s="178"/>
      <c r="HQL10" s="178"/>
      <c r="HQM10" s="178"/>
      <c r="HQN10" s="178"/>
      <c r="HQO10" s="178"/>
      <c r="HQP10" s="178"/>
      <c r="HQQ10" s="178"/>
      <c r="HQR10" s="178"/>
      <c r="HQS10" s="178"/>
      <c r="HQT10" s="178"/>
      <c r="HQU10" s="178"/>
      <c r="HQV10" s="178"/>
      <c r="HQW10" s="178"/>
      <c r="HQX10" s="178"/>
      <c r="HQY10" s="178"/>
      <c r="HQZ10" s="178"/>
      <c r="HRA10" s="178"/>
      <c r="HRB10" s="178"/>
      <c r="HRC10" s="178"/>
      <c r="HRD10" s="178"/>
      <c r="HRE10" s="178"/>
      <c r="HRF10" s="178"/>
      <c r="HRG10" s="178"/>
      <c r="HRH10" s="178"/>
      <c r="HRI10" s="178"/>
      <c r="HRJ10" s="178"/>
      <c r="HRK10" s="178"/>
      <c r="HRL10" s="178"/>
      <c r="HRM10" s="178"/>
      <c r="HRN10" s="178"/>
      <c r="HRO10" s="178"/>
      <c r="HRP10" s="178"/>
      <c r="HRQ10" s="178"/>
      <c r="HRR10" s="178"/>
      <c r="HRS10" s="178"/>
      <c r="HRT10" s="178"/>
      <c r="HRU10" s="178"/>
      <c r="HRV10" s="178"/>
      <c r="HRW10" s="178"/>
      <c r="HRX10" s="178"/>
      <c r="HRY10" s="178"/>
      <c r="HRZ10" s="178"/>
      <c r="HSA10" s="178"/>
      <c r="HSB10" s="178"/>
      <c r="HSC10" s="178"/>
      <c r="HSD10" s="178"/>
      <c r="HSE10" s="178"/>
      <c r="HSF10" s="178"/>
      <c r="HSG10" s="178"/>
      <c r="HSH10" s="178"/>
      <c r="HSI10" s="178"/>
      <c r="HSJ10" s="178"/>
      <c r="HSK10" s="178"/>
      <c r="HSL10" s="178"/>
      <c r="HSM10" s="178"/>
      <c r="HSN10" s="178"/>
      <c r="HSO10" s="178"/>
      <c r="HSP10" s="178"/>
      <c r="HSQ10" s="178"/>
      <c r="HSR10" s="178"/>
      <c r="HSS10" s="178"/>
      <c r="HST10" s="178"/>
      <c r="HSU10" s="178"/>
      <c r="HSV10" s="178"/>
      <c r="HSW10" s="178"/>
      <c r="HSX10" s="178"/>
      <c r="HSY10" s="178"/>
      <c r="HSZ10" s="178"/>
      <c r="HTA10" s="178"/>
      <c r="HTB10" s="178"/>
      <c r="HTC10" s="178"/>
      <c r="HTD10" s="178"/>
      <c r="HTE10" s="178"/>
      <c r="HTF10" s="178"/>
      <c r="HTG10" s="178"/>
      <c r="HTH10" s="178"/>
      <c r="HTI10" s="178"/>
      <c r="HTJ10" s="178"/>
      <c r="HTK10" s="178"/>
      <c r="HTL10" s="178"/>
      <c r="HTM10" s="178"/>
      <c r="HTN10" s="178"/>
      <c r="HTO10" s="178"/>
      <c r="HTP10" s="178"/>
      <c r="HTQ10" s="178"/>
      <c r="HTR10" s="178"/>
      <c r="HTS10" s="178"/>
      <c r="HTT10" s="178"/>
      <c r="HTU10" s="178"/>
      <c r="HTV10" s="178"/>
      <c r="HTW10" s="178"/>
      <c r="HTX10" s="178"/>
      <c r="HTY10" s="178"/>
      <c r="HTZ10" s="178"/>
      <c r="HUA10" s="178"/>
      <c r="HUB10" s="178"/>
      <c r="HUC10" s="178"/>
      <c r="HUD10" s="178"/>
      <c r="HUE10" s="178"/>
      <c r="HUF10" s="178"/>
      <c r="HUG10" s="178"/>
      <c r="HUH10" s="178"/>
      <c r="HUI10" s="178"/>
      <c r="HUJ10" s="178"/>
      <c r="HUK10" s="178"/>
      <c r="HUL10" s="178"/>
      <c r="HUM10" s="178"/>
      <c r="HUN10" s="178"/>
      <c r="HUO10" s="178"/>
      <c r="HUP10" s="178"/>
      <c r="HUQ10" s="178"/>
      <c r="HUR10" s="178"/>
      <c r="HUS10" s="178"/>
      <c r="HUT10" s="178"/>
      <c r="HUU10" s="178"/>
      <c r="HUV10" s="178"/>
      <c r="HUW10" s="178"/>
      <c r="HUX10" s="178"/>
      <c r="HUY10" s="178"/>
      <c r="HUZ10" s="178"/>
      <c r="HVA10" s="178"/>
      <c r="HVB10" s="178"/>
      <c r="HVC10" s="178"/>
      <c r="HVD10" s="178"/>
      <c r="HVE10" s="178"/>
      <c r="HVF10" s="178"/>
      <c r="HVG10" s="178"/>
      <c r="HVH10" s="178"/>
      <c r="HVI10" s="178"/>
      <c r="HVJ10" s="178"/>
      <c r="HVK10" s="178"/>
      <c r="HVL10" s="178"/>
      <c r="HVM10" s="178"/>
      <c r="HVN10" s="178"/>
      <c r="HVO10" s="178"/>
      <c r="HVP10" s="178"/>
      <c r="HVQ10" s="178"/>
      <c r="HVR10" s="178"/>
      <c r="HVS10" s="178"/>
      <c r="HVT10" s="178"/>
      <c r="HVU10" s="178"/>
      <c r="HVV10" s="178"/>
      <c r="HVW10" s="178"/>
      <c r="HVX10" s="178"/>
      <c r="HVY10" s="178"/>
      <c r="HVZ10" s="178"/>
      <c r="HWA10" s="178"/>
      <c r="HWB10" s="178"/>
      <c r="HWC10" s="178"/>
      <c r="HWD10" s="178"/>
      <c r="HWE10" s="178"/>
      <c r="HWF10" s="178"/>
      <c r="HWG10" s="178"/>
      <c r="HWH10" s="178"/>
      <c r="HWI10" s="178"/>
      <c r="HWJ10" s="178"/>
      <c r="HWK10" s="178"/>
      <c r="HWL10" s="178"/>
      <c r="HWM10" s="178"/>
      <c r="HWN10" s="178"/>
      <c r="HWO10" s="178"/>
      <c r="HWP10" s="178"/>
      <c r="HWQ10" s="178"/>
      <c r="HWR10" s="178"/>
      <c r="HWS10" s="178"/>
      <c r="HWT10" s="178"/>
      <c r="HWU10" s="178"/>
      <c r="HWV10" s="178"/>
      <c r="HWW10" s="178"/>
      <c r="HWX10" s="178"/>
      <c r="HWY10" s="178"/>
      <c r="HWZ10" s="178"/>
      <c r="HXA10" s="178"/>
      <c r="HXB10" s="178"/>
      <c r="HXC10" s="178"/>
      <c r="HXD10" s="178"/>
      <c r="HXE10" s="178"/>
      <c r="HXF10" s="178"/>
      <c r="HXG10" s="178"/>
      <c r="HXH10" s="178"/>
      <c r="HXI10" s="178"/>
      <c r="HXJ10" s="178"/>
      <c r="HXK10" s="178"/>
      <c r="HXL10" s="178"/>
      <c r="HXM10" s="178"/>
      <c r="HXN10" s="178"/>
      <c r="HXO10" s="178"/>
      <c r="HXP10" s="178"/>
      <c r="HXQ10" s="178"/>
      <c r="HXR10" s="178"/>
      <c r="HXS10" s="178"/>
      <c r="HXT10" s="178"/>
      <c r="HXU10" s="178"/>
      <c r="HXV10" s="178"/>
      <c r="HXW10" s="178"/>
      <c r="HXX10" s="178"/>
      <c r="HXY10" s="178"/>
      <c r="HXZ10" s="178"/>
      <c r="HYA10" s="178"/>
      <c r="HYB10" s="178"/>
      <c r="HYC10" s="178"/>
      <c r="HYD10" s="178"/>
      <c r="HYE10" s="178"/>
      <c r="HYF10" s="178"/>
      <c r="HYG10" s="178"/>
      <c r="HYH10" s="178"/>
      <c r="HYI10" s="178"/>
      <c r="HYJ10" s="178"/>
      <c r="HYK10" s="178"/>
      <c r="HYL10" s="178"/>
      <c r="HYM10" s="178"/>
      <c r="HYN10" s="178"/>
      <c r="HYO10" s="178"/>
      <c r="HYP10" s="178"/>
      <c r="HYQ10" s="178"/>
      <c r="HYR10" s="178"/>
      <c r="HYS10" s="178"/>
      <c r="HYT10" s="178"/>
      <c r="HYU10" s="178"/>
      <c r="HYV10" s="178"/>
      <c r="HYW10" s="178"/>
      <c r="HYX10" s="178"/>
      <c r="HYY10" s="178"/>
      <c r="HYZ10" s="178"/>
      <c r="HZA10" s="178"/>
      <c r="HZB10" s="178"/>
      <c r="HZC10" s="178"/>
      <c r="HZD10" s="178"/>
      <c r="HZE10" s="178"/>
      <c r="HZF10" s="178"/>
      <c r="HZG10" s="178"/>
      <c r="HZH10" s="178"/>
      <c r="HZI10" s="178"/>
      <c r="HZJ10" s="178"/>
      <c r="HZK10" s="178"/>
      <c r="HZL10" s="178"/>
      <c r="HZM10" s="178"/>
      <c r="HZN10" s="178"/>
      <c r="HZO10" s="178"/>
      <c r="HZP10" s="178"/>
      <c r="HZQ10" s="178"/>
      <c r="HZR10" s="178"/>
      <c r="HZS10" s="178"/>
      <c r="HZT10" s="178"/>
      <c r="HZU10" s="178"/>
      <c r="HZV10" s="178"/>
      <c r="HZW10" s="178"/>
      <c r="HZX10" s="178"/>
      <c r="HZY10" s="178"/>
      <c r="HZZ10" s="178"/>
      <c r="IAA10" s="178"/>
      <c r="IAB10" s="178"/>
      <c r="IAC10" s="178"/>
      <c r="IAD10" s="178"/>
      <c r="IAE10" s="178"/>
      <c r="IAF10" s="178"/>
      <c r="IAG10" s="178"/>
      <c r="IAH10" s="178"/>
      <c r="IAI10" s="178"/>
      <c r="IAJ10" s="178"/>
      <c r="IAK10" s="178"/>
      <c r="IAL10" s="178"/>
      <c r="IAM10" s="178"/>
      <c r="IAN10" s="178"/>
      <c r="IAO10" s="178"/>
      <c r="IAP10" s="178"/>
      <c r="IAQ10" s="178"/>
      <c r="IAR10" s="178"/>
      <c r="IAS10" s="178"/>
      <c r="IAT10" s="178"/>
      <c r="IAU10" s="178"/>
      <c r="IAV10" s="178"/>
      <c r="IAW10" s="178"/>
      <c r="IAX10" s="178"/>
      <c r="IAY10" s="178"/>
      <c r="IAZ10" s="178"/>
      <c r="IBA10" s="178"/>
      <c r="IBB10" s="178"/>
      <c r="IBC10" s="178"/>
      <c r="IBD10" s="178"/>
      <c r="IBE10" s="178"/>
      <c r="IBF10" s="178"/>
      <c r="IBG10" s="178"/>
      <c r="IBH10" s="178"/>
      <c r="IBI10" s="178"/>
      <c r="IBJ10" s="178"/>
      <c r="IBK10" s="178"/>
      <c r="IBL10" s="178"/>
      <c r="IBM10" s="178"/>
      <c r="IBN10" s="178"/>
      <c r="IBO10" s="178"/>
      <c r="IBP10" s="178"/>
      <c r="IBQ10" s="178"/>
      <c r="IBR10" s="178"/>
      <c r="IBS10" s="178"/>
      <c r="IBT10" s="178"/>
      <c r="IBU10" s="178"/>
      <c r="IBV10" s="178"/>
      <c r="IBW10" s="178"/>
      <c r="IBX10" s="178"/>
      <c r="IBY10" s="178"/>
      <c r="IBZ10" s="178"/>
      <c r="ICA10" s="178"/>
      <c r="ICB10" s="178"/>
      <c r="ICC10" s="178"/>
      <c r="ICD10" s="178"/>
      <c r="ICE10" s="178"/>
      <c r="ICF10" s="178"/>
      <c r="ICG10" s="178"/>
      <c r="ICH10" s="178"/>
      <c r="ICI10" s="178"/>
      <c r="ICJ10" s="178"/>
      <c r="ICK10" s="178"/>
      <c r="ICL10" s="178"/>
      <c r="ICM10" s="178"/>
      <c r="ICN10" s="178"/>
      <c r="ICO10" s="178"/>
      <c r="ICP10" s="178"/>
      <c r="ICQ10" s="178"/>
      <c r="ICR10" s="178"/>
      <c r="ICS10" s="178"/>
      <c r="ICT10" s="178"/>
      <c r="ICU10" s="178"/>
      <c r="ICV10" s="178"/>
      <c r="ICW10" s="178"/>
      <c r="ICX10" s="178"/>
      <c r="ICY10" s="178"/>
      <c r="ICZ10" s="178"/>
      <c r="IDA10" s="178"/>
      <c r="IDB10" s="178"/>
      <c r="IDC10" s="178"/>
      <c r="IDD10" s="178"/>
      <c r="IDE10" s="178"/>
      <c r="IDF10" s="178"/>
      <c r="IDG10" s="178"/>
      <c r="IDH10" s="178"/>
      <c r="IDI10" s="178"/>
      <c r="IDJ10" s="178"/>
      <c r="IDK10" s="178"/>
      <c r="IDL10" s="178"/>
      <c r="IDM10" s="178"/>
      <c r="IDN10" s="178"/>
      <c r="IDO10" s="178"/>
      <c r="IDP10" s="178"/>
      <c r="IDQ10" s="178"/>
      <c r="IDR10" s="178"/>
      <c r="IDS10" s="178"/>
      <c r="IDT10" s="178"/>
      <c r="IDU10" s="178"/>
      <c r="IDV10" s="178"/>
      <c r="IDW10" s="178"/>
      <c r="IDX10" s="178"/>
      <c r="IDY10" s="178"/>
      <c r="IDZ10" s="178"/>
      <c r="IEA10" s="178"/>
      <c r="IEB10" s="178"/>
      <c r="IEC10" s="178"/>
      <c r="IED10" s="178"/>
      <c r="IEE10" s="178"/>
      <c r="IEF10" s="178"/>
      <c r="IEG10" s="178"/>
      <c r="IEH10" s="178"/>
      <c r="IEI10" s="178"/>
      <c r="IEJ10" s="178"/>
      <c r="IEK10" s="178"/>
      <c r="IEL10" s="178"/>
      <c r="IEM10" s="178"/>
      <c r="IEN10" s="178"/>
      <c r="IEO10" s="178"/>
      <c r="IEP10" s="178"/>
      <c r="IEQ10" s="178"/>
      <c r="IER10" s="178"/>
      <c r="IES10" s="178"/>
      <c r="IET10" s="178"/>
      <c r="IEU10" s="178"/>
      <c r="IEV10" s="178"/>
      <c r="IEW10" s="178"/>
      <c r="IEX10" s="178"/>
      <c r="IEY10" s="178"/>
      <c r="IEZ10" s="178"/>
      <c r="IFA10" s="178"/>
      <c r="IFB10" s="178"/>
      <c r="IFC10" s="178"/>
      <c r="IFD10" s="178"/>
      <c r="IFE10" s="178"/>
      <c r="IFF10" s="178"/>
      <c r="IFG10" s="178"/>
      <c r="IFH10" s="178"/>
      <c r="IFI10" s="178"/>
      <c r="IFJ10" s="178"/>
      <c r="IFK10" s="178"/>
      <c r="IFL10" s="178"/>
      <c r="IFM10" s="178"/>
      <c r="IFN10" s="178"/>
      <c r="IFO10" s="178"/>
      <c r="IFP10" s="178"/>
      <c r="IFQ10" s="178"/>
      <c r="IFR10" s="178"/>
      <c r="IFS10" s="178"/>
      <c r="IFT10" s="178"/>
      <c r="IFU10" s="178"/>
      <c r="IFV10" s="178"/>
      <c r="IFW10" s="178"/>
      <c r="IFX10" s="178"/>
      <c r="IFY10" s="178"/>
      <c r="IFZ10" s="178"/>
      <c r="IGA10" s="178"/>
      <c r="IGB10" s="178"/>
      <c r="IGC10" s="178"/>
      <c r="IGD10" s="178"/>
      <c r="IGE10" s="178"/>
      <c r="IGF10" s="178"/>
      <c r="IGG10" s="178"/>
      <c r="IGH10" s="178"/>
      <c r="IGI10" s="178"/>
      <c r="IGJ10" s="178"/>
      <c r="IGK10" s="178"/>
      <c r="IGL10" s="178"/>
      <c r="IGM10" s="178"/>
      <c r="IGN10" s="178"/>
      <c r="IGO10" s="178"/>
      <c r="IGP10" s="178"/>
      <c r="IGQ10" s="178"/>
      <c r="IGR10" s="178"/>
      <c r="IGS10" s="178"/>
      <c r="IGT10" s="178"/>
      <c r="IGU10" s="178"/>
      <c r="IGV10" s="178"/>
      <c r="IGW10" s="178"/>
      <c r="IGX10" s="178"/>
      <c r="IGY10" s="178"/>
      <c r="IGZ10" s="178"/>
      <c r="IHA10" s="178"/>
      <c r="IHB10" s="178"/>
      <c r="IHC10" s="178"/>
      <c r="IHD10" s="178"/>
      <c r="IHE10" s="178"/>
      <c r="IHF10" s="178"/>
      <c r="IHG10" s="178"/>
      <c r="IHH10" s="178"/>
      <c r="IHI10" s="178"/>
      <c r="IHJ10" s="178"/>
      <c r="IHK10" s="178"/>
      <c r="IHL10" s="178"/>
      <c r="IHM10" s="178"/>
      <c r="IHN10" s="178"/>
      <c r="IHO10" s="178"/>
      <c r="IHP10" s="178"/>
      <c r="IHQ10" s="178"/>
      <c r="IHR10" s="178"/>
      <c r="IHS10" s="178"/>
      <c r="IHT10" s="178"/>
      <c r="IHU10" s="178"/>
      <c r="IHV10" s="178"/>
      <c r="IHW10" s="178"/>
      <c r="IHX10" s="178"/>
      <c r="IHY10" s="178"/>
      <c r="IHZ10" s="178"/>
      <c r="IIA10" s="178"/>
      <c r="IIB10" s="178"/>
      <c r="IIC10" s="178"/>
      <c r="IID10" s="178"/>
      <c r="IIE10" s="178"/>
      <c r="IIF10" s="178"/>
      <c r="IIG10" s="178"/>
      <c r="IIH10" s="178"/>
      <c r="III10" s="178"/>
      <c r="IIJ10" s="178"/>
      <c r="IIK10" s="178"/>
      <c r="IIL10" s="178"/>
      <c r="IIM10" s="178"/>
      <c r="IIN10" s="178"/>
      <c r="IIO10" s="178"/>
      <c r="IIP10" s="178"/>
      <c r="IIQ10" s="178"/>
      <c r="IIR10" s="178"/>
      <c r="IIS10" s="178"/>
      <c r="IIT10" s="178"/>
      <c r="IIU10" s="178"/>
      <c r="IIV10" s="178"/>
      <c r="IIW10" s="178"/>
      <c r="IIX10" s="178"/>
      <c r="IIY10" s="178"/>
      <c r="IIZ10" s="178"/>
      <c r="IJA10" s="178"/>
      <c r="IJB10" s="178"/>
      <c r="IJC10" s="178"/>
      <c r="IJD10" s="178"/>
      <c r="IJE10" s="178"/>
      <c r="IJF10" s="178"/>
      <c r="IJG10" s="178"/>
      <c r="IJH10" s="178"/>
      <c r="IJI10" s="178"/>
      <c r="IJJ10" s="178"/>
      <c r="IJK10" s="178"/>
      <c r="IJL10" s="178"/>
      <c r="IJM10" s="178"/>
      <c r="IJN10" s="178"/>
      <c r="IJO10" s="178"/>
      <c r="IJP10" s="178"/>
      <c r="IJQ10" s="178"/>
      <c r="IJR10" s="178"/>
      <c r="IJS10" s="178"/>
      <c r="IJT10" s="178"/>
      <c r="IJU10" s="178"/>
      <c r="IJV10" s="178"/>
      <c r="IJW10" s="178"/>
      <c r="IJX10" s="178"/>
      <c r="IJY10" s="178"/>
      <c r="IJZ10" s="178"/>
      <c r="IKA10" s="178"/>
      <c r="IKB10" s="178"/>
      <c r="IKC10" s="178"/>
      <c r="IKD10" s="178"/>
      <c r="IKE10" s="178"/>
      <c r="IKF10" s="178"/>
      <c r="IKG10" s="178"/>
      <c r="IKH10" s="178"/>
      <c r="IKI10" s="178"/>
      <c r="IKJ10" s="178"/>
      <c r="IKK10" s="178"/>
      <c r="IKL10" s="178"/>
      <c r="IKM10" s="178"/>
      <c r="IKN10" s="178"/>
      <c r="IKO10" s="178"/>
      <c r="IKP10" s="178"/>
      <c r="IKQ10" s="178"/>
      <c r="IKR10" s="178"/>
      <c r="IKS10" s="178"/>
      <c r="IKT10" s="178"/>
      <c r="IKU10" s="178"/>
      <c r="IKV10" s="178"/>
      <c r="IKW10" s="178"/>
      <c r="IKX10" s="178"/>
      <c r="IKY10" s="178"/>
      <c r="IKZ10" s="178"/>
      <c r="ILA10" s="178"/>
      <c r="ILB10" s="178"/>
      <c r="ILC10" s="178"/>
      <c r="ILD10" s="178"/>
      <c r="ILE10" s="178"/>
      <c r="ILF10" s="178"/>
      <c r="ILG10" s="178"/>
      <c r="ILH10" s="178"/>
      <c r="ILI10" s="178"/>
      <c r="ILJ10" s="178"/>
      <c r="ILK10" s="178"/>
      <c r="ILL10" s="178"/>
      <c r="ILM10" s="178"/>
      <c r="ILN10" s="178"/>
      <c r="ILO10" s="178"/>
      <c r="ILP10" s="178"/>
      <c r="ILQ10" s="178"/>
      <c r="ILR10" s="178"/>
      <c r="ILS10" s="178"/>
      <c r="ILT10" s="178"/>
      <c r="ILU10" s="178"/>
      <c r="ILV10" s="178"/>
      <c r="ILW10" s="178"/>
      <c r="ILX10" s="178"/>
      <c r="ILY10" s="178"/>
      <c r="ILZ10" s="178"/>
      <c r="IMA10" s="178"/>
      <c r="IMB10" s="178"/>
      <c r="IMC10" s="178"/>
      <c r="IMD10" s="178"/>
      <c r="IME10" s="178"/>
      <c r="IMF10" s="178"/>
      <c r="IMG10" s="178"/>
      <c r="IMH10" s="178"/>
      <c r="IMI10" s="178"/>
      <c r="IMJ10" s="178"/>
      <c r="IMK10" s="178"/>
      <c r="IML10" s="178"/>
      <c r="IMM10" s="178"/>
      <c r="IMN10" s="178"/>
      <c r="IMO10" s="178"/>
      <c r="IMP10" s="178"/>
      <c r="IMQ10" s="178"/>
      <c r="IMR10" s="178"/>
      <c r="IMS10" s="178"/>
      <c r="IMT10" s="178"/>
      <c r="IMU10" s="178"/>
      <c r="IMV10" s="178"/>
      <c r="IMW10" s="178"/>
      <c r="IMX10" s="178"/>
      <c r="IMY10" s="178"/>
      <c r="IMZ10" s="178"/>
      <c r="INA10" s="178"/>
      <c r="INB10" s="178"/>
      <c r="INC10" s="178"/>
      <c r="IND10" s="178"/>
      <c r="INE10" s="178"/>
      <c r="INF10" s="178"/>
      <c r="ING10" s="178"/>
      <c r="INH10" s="178"/>
      <c r="INI10" s="178"/>
      <c r="INJ10" s="178"/>
      <c r="INK10" s="178"/>
      <c r="INL10" s="178"/>
      <c r="INM10" s="178"/>
      <c r="INN10" s="178"/>
      <c r="INO10" s="178"/>
      <c r="INP10" s="178"/>
      <c r="INQ10" s="178"/>
      <c r="INR10" s="178"/>
      <c r="INS10" s="178"/>
      <c r="INT10" s="178"/>
      <c r="INU10" s="178"/>
      <c r="INV10" s="178"/>
      <c r="INW10" s="178"/>
      <c r="INX10" s="178"/>
      <c r="INY10" s="178"/>
      <c r="INZ10" s="178"/>
      <c r="IOA10" s="178"/>
      <c r="IOB10" s="178"/>
      <c r="IOC10" s="178"/>
      <c r="IOD10" s="178"/>
      <c r="IOE10" s="178"/>
      <c r="IOF10" s="178"/>
      <c r="IOG10" s="178"/>
      <c r="IOH10" s="178"/>
      <c r="IOI10" s="178"/>
      <c r="IOJ10" s="178"/>
      <c r="IOK10" s="178"/>
      <c r="IOL10" s="178"/>
      <c r="IOM10" s="178"/>
      <c r="ION10" s="178"/>
      <c r="IOO10" s="178"/>
      <c r="IOP10" s="178"/>
      <c r="IOQ10" s="178"/>
      <c r="IOR10" s="178"/>
      <c r="IOS10" s="178"/>
      <c r="IOT10" s="178"/>
      <c r="IOU10" s="178"/>
      <c r="IOV10" s="178"/>
      <c r="IOW10" s="178"/>
      <c r="IOX10" s="178"/>
      <c r="IOY10" s="178"/>
      <c r="IOZ10" s="178"/>
      <c r="IPA10" s="178"/>
      <c r="IPB10" s="178"/>
      <c r="IPC10" s="178"/>
      <c r="IPD10" s="178"/>
      <c r="IPE10" s="178"/>
      <c r="IPF10" s="178"/>
      <c r="IPG10" s="178"/>
      <c r="IPH10" s="178"/>
      <c r="IPI10" s="178"/>
      <c r="IPJ10" s="178"/>
      <c r="IPK10" s="178"/>
      <c r="IPL10" s="178"/>
      <c r="IPM10" s="178"/>
      <c r="IPN10" s="178"/>
      <c r="IPO10" s="178"/>
      <c r="IPP10" s="178"/>
      <c r="IPQ10" s="178"/>
      <c r="IPR10" s="178"/>
      <c r="IPS10" s="178"/>
      <c r="IPT10" s="178"/>
      <c r="IPU10" s="178"/>
      <c r="IPV10" s="178"/>
      <c r="IPW10" s="178"/>
      <c r="IPX10" s="178"/>
      <c r="IPY10" s="178"/>
      <c r="IPZ10" s="178"/>
      <c r="IQA10" s="178"/>
      <c r="IQB10" s="178"/>
      <c r="IQC10" s="178"/>
      <c r="IQD10" s="178"/>
      <c r="IQE10" s="178"/>
      <c r="IQF10" s="178"/>
      <c r="IQG10" s="178"/>
      <c r="IQH10" s="178"/>
      <c r="IQI10" s="178"/>
      <c r="IQJ10" s="178"/>
      <c r="IQK10" s="178"/>
      <c r="IQL10" s="178"/>
      <c r="IQM10" s="178"/>
      <c r="IQN10" s="178"/>
      <c r="IQO10" s="178"/>
      <c r="IQP10" s="178"/>
      <c r="IQQ10" s="178"/>
      <c r="IQR10" s="178"/>
      <c r="IQS10" s="178"/>
      <c r="IQT10" s="178"/>
      <c r="IQU10" s="178"/>
      <c r="IQV10" s="178"/>
      <c r="IQW10" s="178"/>
      <c r="IQX10" s="178"/>
      <c r="IQY10" s="178"/>
      <c r="IQZ10" s="178"/>
      <c r="IRA10" s="178"/>
      <c r="IRB10" s="178"/>
      <c r="IRC10" s="178"/>
      <c r="IRD10" s="178"/>
      <c r="IRE10" s="178"/>
      <c r="IRF10" s="178"/>
      <c r="IRG10" s="178"/>
      <c r="IRH10" s="178"/>
      <c r="IRI10" s="178"/>
      <c r="IRJ10" s="178"/>
      <c r="IRK10" s="178"/>
      <c r="IRL10" s="178"/>
      <c r="IRM10" s="178"/>
      <c r="IRN10" s="178"/>
      <c r="IRO10" s="178"/>
      <c r="IRP10" s="178"/>
      <c r="IRQ10" s="178"/>
      <c r="IRR10" s="178"/>
      <c r="IRS10" s="178"/>
      <c r="IRT10" s="178"/>
      <c r="IRU10" s="178"/>
      <c r="IRV10" s="178"/>
      <c r="IRW10" s="178"/>
      <c r="IRX10" s="178"/>
      <c r="IRY10" s="178"/>
      <c r="IRZ10" s="178"/>
      <c r="ISA10" s="178"/>
      <c r="ISB10" s="178"/>
      <c r="ISC10" s="178"/>
      <c r="ISD10" s="178"/>
      <c r="ISE10" s="178"/>
      <c r="ISF10" s="178"/>
      <c r="ISG10" s="178"/>
      <c r="ISH10" s="178"/>
      <c r="ISI10" s="178"/>
      <c r="ISJ10" s="178"/>
      <c r="ISK10" s="178"/>
      <c r="ISL10" s="178"/>
      <c r="ISM10" s="178"/>
      <c r="ISN10" s="178"/>
      <c r="ISO10" s="178"/>
      <c r="ISP10" s="178"/>
      <c r="ISQ10" s="178"/>
      <c r="ISR10" s="178"/>
      <c r="ISS10" s="178"/>
      <c r="IST10" s="178"/>
      <c r="ISU10" s="178"/>
      <c r="ISV10" s="178"/>
      <c r="ISW10" s="178"/>
      <c r="ISX10" s="178"/>
      <c r="ISY10" s="178"/>
      <c r="ISZ10" s="178"/>
      <c r="ITA10" s="178"/>
      <c r="ITB10" s="178"/>
      <c r="ITC10" s="178"/>
      <c r="ITD10" s="178"/>
      <c r="ITE10" s="178"/>
      <c r="ITF10" s="178"/>
      <c r="ITG10" s="178"/>
      <c r="ITH10" s="178"/>
      <c r="ITI10" s="178"/>
      <c r="ITJ10" s="178"/>
      <c r="ITK10" s="178"/>
      <c r="ITL10" s="178"/>
      <c r="ITM10" s="178"/>
      <c r="ITN10" s="178"/>
      <c r="ITO10" s="178"/>
      <c r="ITP10" s="178"/>
      <c r="ITQ10" s="178"/>
      <c r="ITR10" s="178"/>
      <c r="ITS10" s="178"/>
      <c r="ITT10" s="178"/>
      <c r="ITU10" s="178"/>
      <c r="ITV10" s="178"/>
      <c r="ITW10" s="178"/>
      <c r="ITX10" s="178"/>
      <c r="ITY10" s="178"/>
      <c r="ITZ10" s="178"/>
      <c r="IUA10" s="178"/>
      <c r="IUB10" s="178"/>
      <c r="IUC10" s="178"/>
      <c r="IUD10" s="178"/>
      <c r="IUE10" s="178"/>
      <c r="IUF10" s="178"/>
      <c r="IUG10" s="178"/>
      <c r="IUH10" s="178"/>
      <c r="IUI10" s="178"/>
      <c r="IUJ10" s="178"/>
      <c r="IUK10" s="178"/>
      <c r="IUL10" s="178"/>
      <c r="IUM10" s="178"/>
      <c r="IUN10" s="178"/>
      <c r="IUO10" s="178"/>
      <c r="IUP10" s="178"/>
      <c r="IUQ10" s="178"/>
      <c r="IUR10" s="178"/>
      <c r="IUS10" s="178"/>
      <c r="IUT10" s="178"/>
      <c r="IUU10" s="178"/>
      <c r="IUV10" s="178"/>
      <c r="IUW10" s="178"/>
      <c r="IUX10" s="178"/>
      <c r="IUY10" s="178"/>
      <c r="IUZ10" s="178"/>
      <c r="IVA10" s="178"/>
      <c r="IVB10" s="178"/>
      <c r="IVC10" s="178"/>
      <c r="IVD10" s="178"/>
      <c r="IVE10" s="178"/>
      <c r="IVF10" s="178"/>
      <c r="IVG10" s="178"/>
      <c r="IVH10" s="178"/>
      <c r="IVI10" s="178"/>
      <c r="IVJ10" s="178"/>
      <c r="IVK10" s="178"/>
      <c r="IVL10" s="178"/>
      <c r="IVM10" s="178"/>
      <c r="IVN10" s="178"/>
      <c r="IVO10" s="178"/>
      <c r="IVP10" s="178"/>
      <c r="IVQ10" s="178"/>
      <c r="IVR10" s="178"/>
      <c r="IVS10" s="178"/>
      <c r="IVT10" s="178"/>
      <c r="IVU10" s="178"/>
      <c r="IVV10" s="178"/>
      <c r="IVW10" s="178"/>
      <c r="IVX10" s="178"/>
      <c r="IVY10" s="178"/>
      <c r="IVZ10" s="178"/>
      <c r="IWA10" s="178"/>
      <c r="IWB10" s="178"/>
      <c r="IWC10" s="178"/>
      <c r="IWD10" s="178"/>
      <c r="IWE10" s="178"/>
      <c r="IWF10" s="178"/>
      <c r="IWG10" s="178"/>
      <c r="IWH10" s="178"/>
      <c r="IWI10" s="178"/>
      <c r="IWJ10" s="178"/>
      <c r="IWK10" s="178"/>
      <c r="IWL10" s="178"/>
      <c r="IWM10" s="178"/>
      <c r="IWN10" s="178"/>
      <c r="IWO10" s="178"/>
      <c r="IWP10" s="178"/>
      <c r="IWQ10" s="178"/>
      <c r="IWR10" s="178"/>
      <c r="IWS10" s="178"/>
      <c r="IWT10" s="178"/>
      <c r="IWU10" s="178"/>
      <c r="IWV10" s="178"/>
      <c r="IWW10" s="178"/>
      <c r="IWX10" s="178"/>
      <c r="IWY10" s="178"/>
      <c r="IWZ10" s="178"/>
      <c r="IXA10" s="178"/>
      <c r="IXB10" s="178"/>
      <c r="IXC10" s="178"/>
      <c r="IXD10" s="178"/>
      <c r="IXE10" s="178"/>
      <c r="IXF10" s="178"/>
      <c r="IXG10" s="178"/>
      <c r="IXH10" s="178"/>
      <c r="IXI10" s="178"/>
      <c r="IXJ10" s="178"/>
      <c r="IXK10" s="178"/>
      <c r="IXL10" s="178"/>
      <c r="IXM10" s="178"/>
      <c r="IXN10" s="178"/>
      <c r="IXO10" s="178"/>
      <c r="IXP10" s="178"/>
      <c r="IXQ10" s="178"/>
      <c r="IXR10" s="178"/>
      <c r="IXS10" s="178"/>
      <c r="IXT10" s="178"/>
      <c r="IXU10" s="178"/>
      <c r="IXV10" s="178"/>
      <c r="IXW10" s="178"/>
      <c r="IXX10" s="178"/>
      <c r="IXY10" s="178"/>
      <c r="IXZ10" s="178"/>
      <c r="IYA10" s="178"/>
      <c r="IYB10" s="178"/>
      <c r="IYC10" s="178"/>
      <c r="IYD10" s="178"/>
      <c r="IYE10" s="178"/>
      <c r="IYF10" s="178"/>
      <c r="IYG10" s="178"/>
      <c r="IYH10" s="178"/>
      <c r="IYI10" s="178"/>
      <c r="IYJ10" s="178"/>
      <c r="IYK10" s="178"/>
      <c r="IYL10" s="178"/>
      <c r="IYM10" s="178"/>
      <c r="IYN10" s="178"/>
      <c r="IYO10" s="178"/>
      <c r="IYP10" s="178"/>
      <c r="IYQ10" s="178"/>
      <c r="IYR10" s="178"/>
      <c r="IYS10" s="178"/>
      <c r="IYT10" s="178"/>
      <c r="IYU10" s="178"/>
      <c r="IYV10" s="178"/>
      <c r="IYW10" s="178"/>
      <c r="IYX10" s="178"/>
      <c r="IYY10" s="178"/>
      <c r="IYZ10" s="178"/>
      <c r="IZA10" s="178"/>
      <c r="IZB10" s="178"/>
      <c r="IZC10" s="178"/>
      <c r="IZD10" s="178"/>
      <c r="IZE10" s="178"/>
      <c r="IZF10" s="178"/>
      <c r="IZG10" s="178"/>
      <c r="IZH10" s="178"/>
      <c r="IZI10" s="178"/>
      <c r="IZJ10" s="178"/>
      <c r="IZK10" s="178"/>
      <c r="IZL10" s="178"/>
      <c r="IZM10" s="178"/>
      <c r="IZN10" s="178"/>
      <c r="IZO10" s="178"/>
      <c r="IZP10" s="178"/>
      <c r="IZQ10" s="178"/>
      <c r="IZR10" s="178"/>
      <c r="IZS10" s="178"/>
      <c r="IZT10" s="178"/>
      <c r="IZU10" s="178"/>
      <c r="IZV10" s="178"/>
      <c r="IZW10" s="178"/>
      <c r="IZX10" s="178"/>
      <c r="IZY10" s="178"/>
      <c r="IZZ10" s="178"/>
      <c r="JAA10" s="178"/>
      <c r="JAB10" s="178"/>
      <c r="JAC10" s="178"/>
      <c r="JAD10" s="178"/>
      <c r="JAE10" s="178"/>
      <c r="JAF10" s="178"/>
      <c r="JAG10" s="178"/>
      <c r="JAH10" s="178"/>
      <c r="JAI10" s="178"/>
      <c r="JAJ10" s="178"/>
      <c r="JAK10" s="178"/>
      <c r="JAL10" s="178"/>
      <c r="JAM10" s="178"/>
      <c r="JAN10" s="178"/>
      <c r="JAO10" s="178"/>
      <c r="JAP10" s="178"/>
      <c r="JAQ10" s="178"/>
      <c r="JAR10" s="178"/>
      <c r="JAS10" s="178"/>
      <c r="JAT10" s="178"/>
      <c r="JAU10" s="178"/>
      <c r="JAV10" s="178"/>
      <c r="JAW10" s="178"/>
      <c r="JAX10" s="178"/>
      <c r="JAY10" s="178"/>
      <c r="JAZ10" s="178"/>
      <c r="JBA10" s="178"/>
      <c r="JBB10" s="178"/>
      <c r="JBC10" s="178"/>
      <c r="JBD10" s="178"/>
      <c r="JBE10" s="178"/>
      <c r="JBF10" s="178"/>
      <c r="JBG10" s="178"/>
      <c r="JBH10" s="178"/>
      <c r="JBI10" s="178"/>
      <c r="JBJ10" s="178"/>
      <c r="JBK10" s="178"/>
      <c r="JBL10" s="178"/>
      <c r="JBM10" s="178"/>
      <c r="JBN10" s="178"/>
      <c r="JBO10" s="178"/>
      <c r="JBP10" s="178"/>
      <c r="JBQ10" s="178"/>
      <c r="JBR10" s="178"/>
      <c r="JBS10" s="178"/>
      <c r="JBT10" s="178"/>
      <c r="JBU10" s="178"/>
      <c r="JBV10" s="178"/>
      <c r="JBW10" s="178"/>
      <c r="JBX10" s="178"/>
      <c r="JBY10" s="178"/>
      <c r="JBZ10" s="178"/>
      <c r="JCA10" s="178"/>
      <c r="JCB10" s="178"/>
      <c r="JCC10" s="178"/>
      <c r="JCD10" s="178"/>
      <c r="JCE10" s="178"/>
      <c r="JCF10" s="178"/>
      <c r="JCG10" s="178"/>
      <c r="JCH10" s="178"/>
      <c r="JCI10" s="178"/>
      <c r="JCJ10" s="178"/>
      <c r="JCK10" s="178"/>
      <c r="JCL10" s="178"/>
      <c r="JCM10" s="178"/>
      <c r="JCN10" s="178"/>
      <c r="JCO10" s="178"/>
      <c r="JCP10" s="178"/>
      <c r="JCQ10" s="178"/>
      <c r="JCR10" s="178"/>
      <c r="JCS10" s="178"/>
      <c r="JCT10" s="178"/>
      <c r="JCU10" s="178"/>
      <c r="JCV10" s="178"/>
      <c r="JCW10" s="178"/>
      <c r="JCX10" s="178"/>
      <c r="JCY10" s="178"/>
      <c r="JCZ10" s="178"/>
      <c r="JDA10" s="178"/>
      <c r="JDB10" s="178"/>
      <c r="JDC10" s="178"/>
      <c r="JDD10" s="178"/>
      <c r="JDE10" s="178"/>
      <c r="JDF10" s="178"/>
      <c r="JDG10" s="178"/>
      <c r="JDH10" s="178"/>
      <c r="JDI10" s="178"/>
      <c r="JDJ10" s="178"/>
      <c r="JDK10" s="178"/>
      <c r="JDL10" s="178"/>
      <c r="JDM10" s="178"/>
      <c r="JDN10" s="178"/>
      <c r="JDO10" s="178"/>
      <c r="JDP10" s="178"/>
      <c r="JDQ10" s="178"/>
      <c r="JDR10" s="178"/>
      <c r="JDS10" s="178"/>
      <c r="JDT10" s="178"/>
      <c r="JDU10" s="178"/>
      <c r="JDV10" s="178"/>
      <c r="JDW10" s="178"/>
      <c r="JDX10" s="178"/>
      <c r="JDY10" s="178"/>
      <c r="JDZ10" s="178"/>
      <c r="JEA10" s="178"/>
      <c r="JEB10" s="178"/>
      <c r="JEC10" s="178"/>
      <c r="JED10" s="178"/>
      <c r="JEE10" s="178"/>
      <c r="JEF10" s="178"/>
      <c r="JEG10" s="178"/>
      <c r="JEH10" s="178"/>
      <c r="JEI10" s="178"/>
      <c r="JEJ10" s="178"/>
      <c r="JEK10" s="178"/>
      <c r="JEL10" s="178"/>
      <c r="JEM10" s="178"/>
      <c r="JEN10" s="178"/>
      <c r="JEO10" s="178"/>
      <c r="JEP10" s="178"/>
      <c r="JEQ10" s="178"/>
      <c r="JER10" s="178"/>
      <c r="JES10" s="178"/>
      <c r="JET10" s="178"/>
      <c r="JEU10" s="178"/>
      <c r="JEV10" s="178"/>
      <c r="JEW10" s="178"/>
      <c r="JEX10" s="178"/>
      <c r="JEY10" s="178"/>
      <c r="JEZ10" s="178"/>
      <c r="JFA10" s="178"/>
      <c r="JFB10" s="178"/>
      <c r="JFC10" s="178"/>
      <c r="JFD10" s="178"/>
      <c r="JFE10" s="178"/>
      <c r="JFF10" s="178"/>
      <c r="JFG10" s="178"/>
      <c r="JFH10" s="178"/>
      <c r="JFI10" s="178"/>
      <c r="JFJ10" s="178"/>
      <c r="JFK10" s="178"/>
      <c r="JFL10" s="178"/>
      <c r="JFM10" s="178"/>
      <c r="JFN10" s="178"/>
      <c r="JFO10" s="178"/>
      <c r="JFP10" s="178"/>
      <c r="JFQ10" s="178"/>
      <c r="JFR10" s="178"/>
      <c r="JFS10" s="178"/>
      <c r="JFT10" s="178"/>
      <c r="JFU10" s="178"/>
      <c r="JFV10" s="178"/>
      <c r="JFW10" s="178"/>
      <c r="JFX10" s="178"/>
      <c r="JFY10" s="178"/>
      <c r="JFZ10" s="178"/>
      <c r="JGA10" s="178"/>
      <c r="JGB10" s="178"/>
      <c r="JGC10" s="178"/>
      <c r="JGD10" s="178"/>
      <c r="JGE10" s="178"/>
      <c r="JGF10" s="178"/>
      <c r="JGG10" s="178"/>
      <c r="JGH10" s="178"/>
      <c r="JGI10" s="178"/>
      <c r="JGJ10" s="178"/>
      <c r="JGK10" s="178"/>
      <c r="JGL10" s="178"/>
      <c r="JGM10" s="178"/>
      <c r="JGN10" s="178"/>
      <c r="JGO10" s="178"/>
      <c r="JGP10" s="178"/>
      <c r="JGQ10" s="178"/>
      <c r="JGR10" s="178"/>
      <c r="JGS10" s="178"/>
      <c r="JGT10" s="178"/>
      <c r="JGU10" s="178"/>
      <c r="JGV10" s="178"/>
      <c r="JGW10" s="178"/>
      <c r="JGX10" s="178"/>
      <c r="JGY10" s="178"/>
      <c r="JGZ10" s="178"/>
      <c r="JHA10" s="178"/>
      <c r="JHB10" s="178"/>
      <c r="JHC10" s="178"/>
      <c r="JHD10" s="178"/>
      <c r="JHE10" s="178"/>
      <c r="JHF10" s="178"/>
      <c r="JHG10" s="178"/>
      <c r="JHH10" s="178"/>
      <c r="JHI10" s="178"/>
      <c r="JHJ10" s="178"/>
      <c r="JHK10" s="178"/>
      <c r="JHL10" s="178"/>
      <c r="JHM10" s="178"/>
      <c r="JHN10" s="178"/>
      <c r="JHO10" s="178"/>
      <c r="JHP10" s="178"/>
      <c r="JHQ10" s="178"/>
      <c r="JHR10" s="178"/>
      <c r="JHS10" s="178"/>
      <c r="JHT10" s="178"/>
      <c r="JHU10" s="178"/>
      <c r="JHV10" s="178"/>
      <c r="JHW10" s="178"/>
      <c r="JHX10" s="178"/>
      <c r="JHY10" s="178"/>
      <c r="JHZ10" s="178"/>
      <c r="JIA10" s="178"/>
      <c r="JIB10" s="178"/>
      <c r="JIC10" s="178"/>
      <c r="JID10" s="178"/>
      <c r="JIE10" s="178"/>
      <c r="JIF10" s="178"/>
      <c r="JIG10" s="178"/>
      <c r="JIH10" s="178"/>
      <c r="JII10" s="178"/>
      <c r="JIJ10" s="178"/>
      <c r="JIK10" s="178"/>
      <c r="JIL10" s="178"/>
      <c r="JIM10" s="178"/>
      <c r="JIN10" s="178"/>
      <c r="JIO10" s="178"/>
      <c r="JIP10" s="178"/>
      <c r="JIQ10" s="178"/>
      <c r="JIR10" s="178"/>
      <c r="JIS10" s="178"/>
      <c r="JIT10" s="178"/>
      <c r="JIU10" s="178"/>
      <c r="JIV10" s="178"/>
      <c r="JIW10" s="178"/>
      <c r="JIX10" s="178"/>
      <c r="JIY10" s="178"/>
      <c r="JIZ10" s="178"/>
      <c r="JJA10" s="178"/>
      <c r="JJB10" s="178"/>
      <c r="JJC10" s="178"/>
      <c r="JJD10" s="178"/>
      <c r="JJE10" s="178"/>
      <c r="JJF10" s="178"/>
      <c r="JJG10" s="178"/>
      <c r="JJH10" s="178"/>
      <c r="JJI10" s="178"/>
      <c r="JJJ10" s="178"/>
      <c r="JJK10" s="178"/>
      <c r="JJL10" s="178"/>
      <c r="JJM10" s="178"/>
      <c r="JJN10" s="178"/>
      <c r="JJO10" s="178"/>
      <c r="JJP10" s="178"/>
      <c r="JJQ10" s="178"/>
      <c r="JJR10" s="178"/>
      <c r="JJS10" s="178"/>
      <c r="JJT10" s="178"/>
      <c r="JJU10" s="178"/>
      <c r="JJV10" s="178"/>
      <c r="JJW10" s="178"/>
      <c r="JJX10" s="178"/>
      <c r="JJY10" s="178"/>
      <c r="JJZ10" s="178"/>
      <c r="JKA10" s="178"/>
      <c r="JKB10" s="178"/>
      <c r="JKC10" s="178"/>
      <c r="JKD10" s="178"/>
      <c r="JKE10" s="178"/>
      <c r="JKF10" s="178"/>
      <c r="JKG10" s="178"/>
      <c r="JKH10" s="178"/>
      <c r="JKI10" s="178"/>
      <c r="JKJ10" s="178"/>
      <c r="JKK10" s="178"/>
      <c r="JKL10" s="178"/>
      <c r="JKM10" s="178"/>
      <c r="JKN10" s="178"/>
      <c r="JKO10" s="178"/>
      <c r="JKP10" s="178"/>
      <c r="JKQ10" s="178"/>
      <c r="JKR10" s="178"/>
      <c r="JKS10" s="178"/>
      <c r="JKT10" s="178"/>
      <c r="JKU10" s="178"/>
      <c r="JKV10" s="178"/>
      <c r="JKW10" s="178"/>
      <c r="JKX10" s="178"/>
      <c r="JKY10" s="178"/>
      <c r="JKZ10" s="178"/>
      <c r="JLA10" s="178"/>
      <c r="JLB10" s="178"/>
      <c r="JLC10" s="178"/>
      <c r="JLD10" s="178"/>
      <c r="JLE10" s="178"/>
      <c r="JLF10" s="178"/>
      <c r="JLG10" s="178"/>
      <c r="JLH10" s="178"/>
      <c r="JLI10" s="178"/>
      <c r="JLJ10" s="178"/>
      <c r="JLK10" s="178"/>
      <c r="JLL10" s="178"/>
      <c r="JLM10" s="178"/>
      <c r="JLN10" s="178"/>
      <c r="JLO10" s="178"/>
      <c r="JLP10" s="178"/>
      <c r="JLQ10" s="178"/>
      <c r="JLR10" s="178"/>
      <c r="JLS10" s="178"/>
      <c r="JLT10" s="178"/>
      <c r="JLU10" s="178"/>
      <c r="JLV10" s="178"/>
      <c r="JLW10" s="178"/>
      <c r="JLX10" s="178"/>
      <c r="JLY10" s="178"/>
      <c r="JLZ10" s="178"/>
      <c r="JMA10" s="178"/>
      <c r="JMB10" s="178"/>
      <c r="JMC10" s="178"/>
      <c r="JMD10" s="178"/>
      <c r="JME10" s="178"/>
      <c r="JMF10" s="178"/>
      <c r="JMG10" s="178"/>
      <c r="JMH10" s="178"/>
      <c r="JMI10" s="178"/>
      <c r="JMJ10" s="178"/>
      <c r="JMK10" s="178"/>
      <c r="JML10" s="178"/>
      <c r="JMM10" s="178"/>
      <c r="JMN10" s="178"/>
      <c r="JMO10" s="178"/>
      <c r="JMP10" s="178"/>
      <c r="JMQ10" s="178"/>
      <c r="JMR10" s="178"/>
      <c r="JMS10" s="178"/>
      <c r="JMT10" s="178"/>
      <c r="JMU10" s="178"/>
      <c r="JMV10" s="178"/>
      <c r="JMW10" s="178"/>
      <c r="JMX10" s="178"/>
      <c r="JMY10" s="178"/>
      <c r="JMZ10" s="178"/>
      <c r="JNA10" s="178"/>
      <c r="JNB10" s="178"/>
      <c r="JNC10" s="178"/>
      <c r="JND10" s="178"/>
      <c r="JNE10" s="178"/>
      <c r="JNF10" s="178"/>
      <c r="JNG10" s="178"/>
      <c r="JNH10" s="178"/>
      <c r="JNI10" s="178"/>
      <c r="JNJ10" s="178"/>
      <c r="JNK10" s="178"/>
      <c r="JNL10" s="178"/>
      <c r="JNM10" s="178"/>
      <c r="JNN10" s="178"/>
      <c r="JNO10" s="178"/>
      <c r="JNP10" s="178"/>
      <c r="JNQ10" s="178"/>
      <c r="JNR10" s="178"/>
      <c r="JNS10" s="178"/>
      <c r="JNT10" s="178"/>
      <c r="JNU10" s="178"/>
      <c r="JNV10" s="178"/>
      <c r="JNW10" s="178"/>
      <c r="JNX10" s="178"/>
      <c r="JNY10" s="178"/>
      <c r="JNZ10" s="178"/>
      <c r="JOA10" s="178"/>
      <c r="JOB10" s="178"/>
      <c r="JOC10" s="178"/>
      <c r="JOD10" s="178"/>
      <c r="JOE10" s="178"/>
      <c r="JOF10" s="178"/>
      <c r="JOG10" s="178"/>
      <c r="JOH10" s="178"/>
      <c r="JOI10" s="178"/>
      <c r="JOJ10" s="178"/>
      <c r="JOK10" s="178"/>
      <c r="JOL10" s="178"/>
      <c r="JOM10" s="178"/>
      <c r="JON10" s="178"/>
      <c r="JOO10" s="178"/>
      <c r="JOP10" s="178"/>
      <c r="JOQ10" s="178"/>
      <c r="JOR10" s="178"/>
      <c r="JOS10" s="178"/>
      <c r="JOT10" s="178"/>
      <c r="JOU10" s="178"/>
      <c r="JOV10" s="178"/>
      <c r="JOW10" s="178"/>
      <c r="JOX10" s="178"/>
      <c r="JOY10" s="178"/>
      <c r="JOZ10" s="178"/>
      <c r="JPA10" s="178"/>
      <c r="JPB10" s="178"/>
      <c r="JPC10" s="178"/>
      <c r="JPD10" s="178"/>
      <c r="JPE10" s="178"/>
      <c r="JPF10" s="178"/>
      <c r="JPG10" s="178"/>
      <c r="JPH10" s="178"/>
      <c r="JPI10" s="178"/>
      <c r="JPJ10" s="178"/>
      <c r="JPK10" s="178"/>
      <c r="JPL10" s="178"/>
      <c r="JPM10" s="178"/>
      <c r="JPN10" s="178"/>
      <c r="JPO10" s="178"/>
      <c r="JPP10" s="178"/>
      <c r="JPQ10" s="178"/>
      <c r="JPR10" s="178"/>
      <c r="JPS10" s="178"/>
      <c r="JPT10" s="178"/>
      <c r="JPU10" s="178"/>
      <c r="JPV10" s="178"/>
      <c r="JPW10" s="178"/>
      <c r="JPX10" s="178"/>
      <c r="JPY10" s="178"/>
      <c r="JPZ10" s="178"/>
      <c r="JQA10" s="178"/>
      <c r="JQB10" s="178"/>
      <c r="JQC10" s="178"/>
      <c r="JQD10" s="178"/>
      <c r="JQE10" s="178"/>
      <c r="JQF10" s="178"/>
      <c r="JQG10" s="178"/>
      <c r="JQH10" s="178"/>
      <c r="JQI10" s="178"/>
      <c r="JQJ10" s="178"/>
      <c r="JQK10" s="178"/>
      <c r="JQL10" s="178"/>
      <c r="JQM10" s="178"/>
      <c r="JQN10" s="178"/>
      <c r="JQO10" s="178"/>
      <c r="JQP10" s="178"/>
      <c r="JQQ10" s="178"/>
      <c r="JQR10" s="178"/>
      <c r="JQS10" s="178"/>
      <c r="JQT10" s="178"/>
      <c r="JQU10" s="178"/>
      <c r="JQV10" s="178"/>
      <c r="JQW10" s="178"/>
      <c r="JQX10" s="178"/>
      <c r="JQY10" s="178"/>
      <c r="JQZ10" s="178"/>
      <c r="JRA10" s="178"/>
      <c r="JRB10" s="178"/>
      <c r="JRC10" s="178"/>
      <c r="JRD10" s="178"/>
      <c r="JRE10" s="178"/>
      <c r="JRF10" s="178"/>
      <c r="JRG10" s="178"/>
      <c r="JRH10" s="178"/>
      <c r="JRI10" s="178"/>
      <c r="JRJ10" s="178"/>
      <c r="JRK10" s="178"/>
      <c r="JRL10" s="178"/>
      <c r="JRM10" s="178"/>
      <c r="JRN10" s="178"/>
      <c r="JRO10" s="178"/>
      <c r="JRP10" s="178"/>
      <c r="JRQ10" s="178"/>
      <c r="JRR10" s="178"/>
      <c r="JRS10" s="178"/>
      <c r="JRT10" s="178"/>
      <c r="JRU10" s="178"/>
      <c r="JRV10" s="178"/>
      <c r="JRW10" s="178"/>
      <c r="JRX10" s="178"/>
      <c r="JRY10" s="178"/>
      <c r="JRZ10" s="178"/>
      <c r="JSA10" s="178"/>
      <c r="JSB10" s="178"/>
      <c r="JSC10" s="178"/>
      <c r="JSD10" s="178"/>
      <c r="JSE10" s="178"/>
      <c r="JSF10" s="178"/>
      <c r="JSG10" s="178"/>
      <c r="JSH10" s="178"/>
      <c r="JSI10" s="178"/>
      <c r="JSJ10" s="178"/>
      <c r="JSK10" s="178"/>
      <c r="JSL10" s="178"/>
      <c r="JSM10" s="178"/>
      <c r="JSN10" s="178"/>
      <c r="JSO10" s="178"/>
      <c r="JSP10" s="178"/>
      <c r="JSQ10" s="178"/>
      <c r="JSR10" s="178"/>
      <c r="JSS10" s="178"/>
      <c r="JST10" s="178"/>
      <c r="JSU10" s="178"/>
      <c r="JSV10" s="178"/>
      <c r="JSW10" s="178"/>
      <c r="JSX10" s="178"/>
      <c r="JSY10" s="178"/>
      <c r="JSZ10" s="178"/>
      <c r="JTA10" s="178"/>
      <c r="JTB10" s="178"/>
      <c r="JTC10" s="178"/>
      <c r="JTD10" s="178"/>
      <c r="JTE10" s="178"/>
      <c r="JTF10" s="178"/>
      <c r="JTG10" s="178"/>
      <c r="JTH10" s="178"/>
      <c r="JTI10" s="178"/>
      <c r="JTJ10" s="178"/>
      <c r="JTK10" s="178"/>
      <c r="JTL10" s="178"/>
      <c r="JTM10" s="178"/>
      <c r="JTN10" s="178"/>
      <c r="JTO10" s="178"/>
      <c r="JTP10" s="178"/>
      <c r="JTQ10" s="178"/>
      <c r="JTR10" s="178"/>
      <c r="JTS10" s="178"/>
      <c r="JTT10" s="178"/>
      <c r="JTU10" s="178"/>
      <c r="JTV10" s="178"/>
      <c r="JTW10" s="178"/>
      <c r="JTX10" s="178"/>
      <c r="JTY10" s="178"/>
      <c r="JTZ10" s="178"/>
      <c r="JUA10" s="178"/>
      <c r="JUB10" s="178"/>
      <c r="JUC10" s="178"/>
      <c r="JUD10" s="178"/>
      <c r="JUE10" s="178"/>
      <c r="JUF10" s="178"/>
      <c r="JUG10" s="178"/>
      <c r="JUH10" s="178"/>
      <c r="JUI10" s="178"/>
      <c r="JUJ10" s="178"/>
      <c r="JUK10" s="178"/>
      <c r="JUL10" s="178"/>
      <c r="JUM10" s="178"/>
      <c r="JUN10" s="178"/>
      <c r="JUO10" s="178"/>
      <c r="JUP10" s="178"/>
      <c r="JUQ10" s="178"/>
      <c r="JUR10" s="178"/>
      <c r="JUS10" s="178"/>
      <c r="JUT10" s="178"/>
      <c r="JUU10" s="178"/>
      <c r="JUV10" s="178"/>
      <c r="JUW10" s="178"/>
      <c r="JUX10" s="178"/>
      <c r="JUY10" s="178"/>
      <c r="JUZ10" s="178"/>
      <c r="JVA10" s="178"/>
      <c r="JVB10" s="178"/>
      <c r="JVC10" s="178"/>
      <c r="JVD10" s="178"/>
      <c r="JVE10" s="178"/>
      <c r="JVF10" s="178"/>
      <c r="JVG10" s="178"/>
      <c r="JVH10" s="178"/>
      <c r="JVI10" s="178"/>
      <c r="JVJ10" s="178"/>
      <c r="JVK10" s="178"/>
      <c r="JVL10" s="178"/>
      <c r="JVM10" s="178"/>
      <c r="JVN10" s="178"/>
      <c r="JVO10" s="178"/>
      <c r="JVP10" s="178"/>
      <c r="JVQ10" s="178"/>
      <c r="JVR10" s="178"/>
      <c r="JVS10" s="178"/>
      <c r="JVT10" s="178"/>
      <c r="JVU10" s="178"/>
      <c r="JVV10" s="178"/>
      <c r="JVW10" s="178"/>
      <c r="JVX10" s="178"/>
      <c r="JVY10" s="178"/>
      <c r="JVZ10" s="178"/>
      <c r="JWA10" s="178"/>
      <c r="JWB10" s="178"/>
      <c r="JWC10" s="178"/>
      <c r="JWD10" s="178"/>
      <c r="JWE10" s="178"/>
      <c r="JWF10" s="178"/>
      <c r="JWG10" s="178"/>
      <c r="JWH10" s="178"/>
      <c r="JWI10" s="178"/>
      <c r="JWJ10" s="178"/>
      <c r="JWK10" s="178"/>
      <c r="JWL10" s="178"/>
      <c r="JWM10" s="178"/>
      <c r="JWN10" s="178"/>
      <c r="JWO10" s="178"/>
      <c r="JWP10" s="178"/>
      <c r="JWQ10" s="178"/>
      <c r="JWR10" s="178"/>
      <c r="JWS10" s="178"/>
      <c r="JWT10" s="178"/>
      <c r="JWU10" s="178"/>
      <c r="JWV10" s="178"/>
      <c r="JWW10" s="178"/>
      <c r="JWX10" s="178"/>
      <c r="JWY10" s="178"/>
      <c r="JWZ10" s="178"/>
      <c r="JXA10" s="178"/>
      <c r="JXB10" s="178"/>
      <c r="JXC10" s="178"/>
      <c r="JXD10" s="178"/>
      <c r="JXE10" s="178"/>
      <c r="JXF10" s="178"/>
      <c r="JXG10" s="178"/>
      <c r="JXH10" s="178"/>
      <c r="JXI10" s="178"/>
      <c r="JXJ10" s="178"/>
      <c r="JXK10" s="178"/>
      <c r="JXL10" s="178"/>
      <c r="JXM10" s="178"/>
      <c r="JXN10" s="178"/>
      <c r="JXO10" s="178"/>
      <c r="JXP10" s="178"/>
      <c r="JXQ10" s="178"/>
      <c r="JXR10" s="178"/>
      <c r="JXS10" s="178"/>
      <c r="JXT10" s="178"/>
      <c r="JXU10" s="178"/>
      <c r="JXV10" s="178"/>
      <c r="JXW10" s="178"/>
      <c r="JXX10" s="178"/>
      <c r="JXY10" s="178"/>
      <c r="JXZ10" s="178"/>
      <c r="JYA10" s="178"/>
      <c r="JYB10" s="178"/>
      <c r="JYC10" s="178"/>
      <c r="JYD10" s="178"/>
      <c r="JYE10" s="178"/>
      <c r="JYF10" s="178"/>
      <c r="JYG10" s="178"/>
      <c r="JYH10" s="178"/>
      <c r="JYI10" s="178"/>
      <c r="JYJ10" s="178"/>
      <c r="JYK10" s="178"/>
      <c r="JYL10" s="178"/>
      <c r="JYM10" s="178"/>
      <c r="JYN10" s="178"/>
      <c r="JYO10" s="178"/>
      <c r="JYP10" s="178"/>
      <c r="JYQ10" s="178"/>
      <c r="JYR10" s="178"/>
      <c r="JYS10" s="178"/>
      <c r="JYT10" s="178"/>
      <c r="JYU10" s="178"/>
      <c r="JYV10" s="178"/>
      <c r="JYW10" s="178"/>
      <c r="JYX10" s="178"/>
      <c r="JYY10" s="178"/>
      <c r="JYZ10" s="178"/>
      <c r="JZA10" s="178"/>
      <c r="JZB10" s="178"/>
      <c r="JZC10" s="178"/>
      <c r="JZD10" s="178"/>
      <c r="JZE10" s="178"/>
      <c r="JZF10" s="178"/>
      <c r="JZG10" s="178"/>
      <c r="JZH10" s="178"/>
      <c r="JZI10" s="178"/>
      <c r="JZJ10" s="178"/>
      <c r="JZK10" s="178"/>
      <c r="JZL10" s="178"/>
      <c r="JZM10" s="178"/>
      <c r="JZN10" s="178"/>
      <c r="JZO10" s="178"/>
      <c r="JZP10" s="178"/>
      <c r="JZQ10" s="178"/>
      <c r="JZR10" s="178"/>
      <c r="JZS10" s="178"/>
      <c r="JZT10" s="178"/>
      <c r="JZU10" s="178"/>
      <c r="JZV10" s="178"/>
      <c r="JZW10" s="178"/>
      <c r="JZX10" s="178"/>
      <c r="JZY10" s="178"/>
      <c r="JZZ10" s="178"/>
      <c r="KAA10" s="178"/>
      <c r="KAB10" s="178"/>
      <c r="KAC10" s="178"/>
      <c r="KAD10" s="178"/>
      <c r="KAE10" s="178"/>
      <c r="KAF10" s="178"/>
      <c r="KAG10" s="178"/>
      <c r="KAH10" s="178"/>
      <c r="KAI10" s="178"/>
      <c r="KAJ10" s="178"/>
      <c r="KAK10" s="178"/>
      <c r="KAL10" s="178"/>
      <c r="KAM10" s="178"/>
      <c r="KAN10" s="178"/>
      <c r="KAO10" s="178"/>
      <c r="KAP10" s="178"/>
      <c r="KAQ10" s="178"/>
      <c r="KAR10" s="178"/>
      <c r="KAS10" s="178"/>
      <c r="KAT10" s="178"/>
      <c r="KAU10" s="178"/>
      <c r="KAV10" s="178"/>
      <c r="KAW10" s="178"/>
      <c r="KAX10" s="178"/>
      <c r="KAY10" s="178"/>
      <c r="KAZ10" s="178"/>
      <c r="KBA10" s="178"/>
      <c r="KBB10" s="178"/>
      <c r="KBC10" s="178"/>
      <c r="KBD10" s="178"/>
      <c r="KBE10" s="178"/>
      <c r="KBF10" s="178"/>
      <c r="KBG10" s="178"/>
      <c r="KBH10" s="178"/>
      <c r="KBI10" s="178"/>
      <c r="KBJ10" s="178"/>
      <c r="KBK10" s="178"/>
      <c r="KBL10" s="178"/>
      <c r="KBM10" s="178"/>
      <c r="KBN10" s="178"/>
      <c r="KBO10" s="178"/>
      <c r="KBP10" s="178"/>
      <c r="KBQ10" s="178"/>
      <c r="KBR10" s="178"/>
      <c r="KBS10" s="178"/>
      <c r="KBT10" s="178"/>
      <c r="KBU10" s="178"/>
      <c r="KBV10" s="178"/>
      <c r="KBW10" s="178"/>
      <c r="KBX10" s="178"/>
      <c r="KBY10" s="178"/>
      <c r="KBZ10" s="178"/>
      <c r="KCA10" s="178"/>
      <c r="KCB10" s="178"/>
      <c r="KCC10" s="178"/>
      <c r="KCD10" s="178"/>
      <c r="KCE10" s="178"/>
      <c r="KCF10" s="178"/>
      <c r="KCG10" s="178"/>
      <c r="KCH10" s="178"/>
      <c r="KCI10" s="178"/>
      <c r="KCJ10" s="178"/>
      <c r="KCK10" s="178"/>
      <c r="KCL10" s="178"/>
      <c r="KCM10" s="178"/>
      <c r="KCN10" s="178"/>
      <c r="KCO10" s="178"/>
      <c r="KCP10" s="178"/>
      <c r="KCQ10" s="178"/>
      <c r="KCR10" s="178"/>
      <c r="KCS10" s="178"/>
      <c r="KCT10" s="178"/>
      <c r="KCU10" s="178"/>
      <c r="KCV10" s="178"/>
      <c r="KCW10" s="178"/>
      <c r="KCX10" s="178"/>
      <c r="KCY10" s="178"/>
      <c r="KCZ10" s="178"/>
      <c r="KDA10" s="178"/>
      <c r="KDB10" s="178"/>
      <c r="KDC10" s="178"/>
      <c r="KDD10" s="178"/>
      <c r="KDE10" s="178"/>
      <c r="KDF10" s="178"/>
      <c r="KDG10" s="178"/>
      <c r="KDH10" s="178"/>
      <c r="KDI10" s="178"/>
      <c r="KDJ10" s="178"/>
      <c r="KDK10" s="178"/>
      <c r="KDL10" s="178"/>
      <c r="KDM10" s="178"/>
      <c r="KDN10" s="178"/>
      <c r="KDO10" s="178"/>
      <c r="KDP10" s="178"/>
      <c r="KDQ10" s="178"/>
      <c r="KDR10" s="178"/>
      <c r="KDS10" s="178"/>
      <c r="KDT10" s="178"/>
      <c r="KDU10" s="178"/>
      <c r="KDV10" s="178"/>
      <c r="KDW10" s="178"/>
      <c r="KDX10" s="178"/>
      <c r="KDY10" s="178"/>
      <c r="KDZ10" s="178"/>
      <c r="KEA10" s="178"/>
      <c r="KEB10" s="178"/>
      <c r="KEC10" s="178"/>
      <c r="KED10" s="178"/>
      <c r="KEE10" s="178"/>
      <c r="KEF10" s="178"/>
      <c r="KEG10" s="178"/>
      <c r="KEH10" s="178"/>
      <c r="KEI10" s="178"/>
      <c r="KEJ10" s="178"/>
      <c r="KEK10" s="178"/>
      <c r="KEL10" s="178"/>
      <c r="KEM10" s="178"/>
      <c r="KEN10" s="178"/>
      <c r="KEO10" s="178"/>
      <c r="KEP10" s="178"/>
      <c r="KEQ10" s="178"/>
      <c r="KER10" s="178"/>
      <c r="KES10" s="178"/>
      <c r="KET10" s="178"/>
      <c r="KEU10" s="178"/>
      <c r="KEV10" s="178"/>
      <c r="KEW10" s="178"/>
      <c r="KEX10" s="178"/>
      <c r="KEY10" s="178"/>
      <c r="KEZ10" s="178"/>
      <c r="KFA10" s="178"/>
      <c r="KFB10" s="178"/>
      <c r="KFC10" s="178"/>
      <c r="KFD10" s="178"/>
      <c r="KFE10" s="178"/>
      <c r="KFF10" s="178"/>
      <c r="KFG10" s="178"/>
      <c r="KFH10" s="178"/>
      <c r="KFI10" s="178"/>
      <c r="KFJ10" s="178"/>
      <c r="KFK10" s="178"/>
      <c r="KFL10" s="178"/>
      <c r="KFM10" s="178"/>
      <c r="KFN10" s="178"/>
      <c r="KFO10" s="178"/>
      <c r="KFP10" s="178"/>
      <c r="KFQ10" s="178"/>
      <c r="KFR10" s="178"/>
      <c r="KFS10" s="178"/>
      <c r="KFT10" s="178"/>
      <c r="KFU10" s="178"/>
      <c r="KFV10" s="178"/>
      <c r="KFW10" s="178"/>
      <c r="KFX10" s="178"/>
      <c r="KFY10" s="178"/>
      <c r="KFZ10" s="178"/>
      <c r="KGA10" s="178"/>
      <c r="KGB10" s="178"/>
      <c r="KGC10" s="178"/>
      <c r="KGD10" s="178"/>
      <c r="KGE10" s="178"/>
      <c r="KGF10" s="178"/>
      <c r="KGG10" s="178"/>
      <c r="KGH10" s="178"/>
      <c r="KGI10" s="178"/>
      <c r="KGJ10" s="178"/>
      <c r="KGK10" s="178"/>
      <c r="KGL10" s="178"/>
      <c r="KGM10" s="178"/>
      <c r="KGN10" s="178"/>
      <c r="KGO10" s="178"/>
      <c r="KGP10" s="178"/>
      <c r="KGQ10" s="178"/>
      <c r="KGR10" s="178"/>
      <c r="KGS10" s="178"/>
      <c r="KGT10" s="178"/>
      <c r="KGU10" s="178"/>
      <c r="KGV10" s="178"/>
      <c r="KGW10" s="178"/>
      <c r="KGX10" s="178"/>
      <c r="KGY10" s="178"/>
      <c r="KGZ10" s="178"/>
      <c r="KHA10" s="178"/>
      <c r="KHB10" s="178"/>
      <c r="KHC10" s="178"/>
      <c r="KHD10" s="178"/>
      <c r="KHE10" s="178"/>
      <c r="KHF10" s="178"/>
      <c r="KHG10" s="178"/>
      <c r="KHH10" s="178"/>
      <c r="KHI10" s="178"/>
      <c r="KHJ10" s="178"/>
      <c r="KHK10" s="178"/>
      <c r="KHL10" s="178"/>
      <c r="KHM10" s="178"/>
      <c r="KHN10" s="178"/>
      <c r="KHO10" s="178"/>
      <c r="KHP10" s="178"/>
      <c r="KHQ10" s="178"/>
      <c r="KHR10" s="178"/>
      <c r="KHS10" s="178"/>
      <c r="KHT10" s="178"/>
      <c r="KHU10" s="178"/>
      <c r="KHV10" s="178"/>
      <c r="KHW10" s="178"/>
      <c r="KHX10" s="178"/>
      <c r="KHY10" s="178"/>
      <c r="KHZ10" s="178"/>
      <c r="KIA10" s="178"/>
      <c r="KIB10" s="178"/>
      <c r="KIC10" s="178"/>
      <c r="KID10" s="178"/>
      <c r="KIE10" s="178"/>
      <c r="KIF10" s="178"/>
      <c r="KIG10" s="178"/>
      <c r="KIH10" s="178"/>
      <c r="KII10" s="178"/>
      <c r="KIJ10" s="178"/>
      <c r="KIK10" s="178"/>
      <c r="KIL10" s="178"/>
      <c r="KIM10" s="178"/>
      <c r="KIN10" s="178"/>
      <c r="KIO10" s="178"/>
      <c r="KIP10" s="178"/>
      <c r="KIQ10" s="178"/>
      <c r="KIR10" s="178"/>
      <c r="KIS10" s="178"/>
      <c r="KIT10" s="178"/>
      <c r="KIU10" s="178"/>
      <c r="KIV10" s="178"/>
      <c r="KIW10" s="178"/>
      <c r="KIX10" s="178"/>
      <c r="KIY10" s="178"/>
      <c r="KIZ10" s="178"/>
      <c r="KJA10" s="178"/>
      <c r="KJB10" s="178"/>
      <c r="KJC10" s="178"/>
      <c r="KJD10" s="178"/>
      <c r="KJE10" s="178"/>
      <c r="KJF10" s="178"/>
      <c r="KJG10" s="178"/>
      <c r="KJH10" s="178"/>
      <c r="KJI10" s="178"/>
      <c r="KJJ10" s="178"/>
      <c r="KJK10" s="178"/>
      <c r="KJL10" s="178"/>
      <c r="KJM10" s="178"/>
      <c r="KJN10" s="178"/>
      <c r="KJO10" s="178"/>
      <c r="KJP10" s="178"/>
      <c r="KJQ10" s="178"/>
      <c r="KJR10" s="178"/>
      <c r="KJS10" s="178"/>
      <c r="KJT10" s="178"/>
      <c r="KJU10" s="178"/>
      <c r="KJV10" s="178"/>
      <c r="KJW10" s="178"/>
      <c r="KJX10" s="178"/>
      <c r="KJY10" s="178"/>
      <c r="KJZ10" s="178"/>
      <c r="KKA10" s="178"/>
      <c r="KKB10" s="178"/>
      <c r="KKC10" s="178"/>
      <c r="KKD10" s="178"/>
      <c r="KKE10" s="178"/>
      <c r="KKF10" s="178"/>
      <c r="KKG10" s="178"/>
      <c r="KKH10" s="178"/>
      <c r="KKI10" s="178"/>
      <c r="KKJ10" s="178"/>
      <c r="KKK10" s="178"/>
      <c r="KKL10" s="178"/>
      <c r="KKM10" s="178"/>
      <c r="KKN10" s="178"/>
      <c r="KKO10" s="178"/>
      <c r="KKP10" s="178"/>
      <c r="KKQ10" s="178"/>
      <c r="KKR10" s="178"/>
      <c r="KKS10" s="178"/>
      <c r="KKT10" s="178"/>
      <c r="KKU10" s="178"/>
      <c r="KKV10" s="178"/>
      <c r="KKW10" s="178"/>
      <c r="KKX10" s="178"/>
      <c r="KKY10" s="178"/>
      <c r="KKZ10" s="178"/>
      <c r="KLA10" s="178"/>
      <c r="KLB10" s="178"/>
      <c r="KLC10" s="178"/>
      <c r="KLD10" s="178"/>
      <c r="KLE10" s="178"/>
      <c r="KLF10" s="178"/>
      <c r="KLG10" s="178"/>
      <c r="KLH10" s="178"/>
      <c r="KLI10" s="178"/>
      <c r="KLJ10" s="178"/>
      <c r="KLK10" s="178"/>
      <c r="KLL10" s="178"/>
      <c r="KLM10" s="178"/>
      <c r="KLN10" s="178"/>
      <c r="KLO10" s="178"/>
      <c r="KLP10" s="178"/>
      <c r="KLQ10" s="178"/>
      <c r="KLR10" s="178"/>
      <c r="KLS10" s="178"/>
      <c r="KLT10" s="178"/>
      <c r="KLU10" s="178"/>
      <c r="KLV10" s="178"/>
      <c r="KLW10" s="178"/>
      <c r="KLX10" s="178"/>
      <c r="KLY10" s="178"/>
      <c r="KLZ10" s="178"/>
      <c r="KMA10" s="178"/>
      <c r="KMB10" s="178"/>
      <c r="KMC10" s="178"/>
      <c r="KMD10" s="178"/>
      <c r="KME10" s="178"/>
      <c r="KMF10" s="178"/>
      <c r="KMG10" s="178"/>
      <c r="KMH10" s="178"/>
      <c r="KMI10" s="178"/>
      <c r="KMJ10" s="178"/>
      <c r="KMK10" s="178"/>
      <c r="KML10" s="178"/>
      <c r="KMM10" s="178"/>
      <c r="KMN10" s="178"/>
      <c r="KMO10" s="178"/>
      <c r="KMP10" s="178"/>
      <c r="KMQ10" s="178"/>
      <c r="KMR10" s="178"/>
      <c r="KMS10" s="178"/>
      <c r="KMT10" s="178"/>
      <c r="KMU10" s="178"/>
      <c r="KMV10" s="178"/>
      <c r="KMW10" s="178"/>
      <c r="KMX10" s="178"/>
      <c r="KMY10" s="178"/>
      <c r="KMZ10" s="178"/>
      <c r="KNA10" s="178"/>
      <c r="KNB10" s="178"/>
      <c r="KNC10" s="178"/>
      <c r="KND10" s="178"/>
      <c r="KNE10" s="178"/>
      <c r="KNF10" s="178"/>
      <c r="KNG10" s="178"/>
      <c r="KNH10" s="178"/>
      <c r="KNI10" s="178"/>
      <c r="KNJ10" s="178"/>
      <c r="KNK10" s="178"/>
      <c r="KNL10" s="178"/>
      <c r="KNM10" s="178"/>
      <c r="KNN10" s="178"/>
      <c r="KNO10" s="178"/>
      <c r="KNP10" s="178"/>
      <c r="KNQ10" s="178"/>
      <c r="KNR10" s="178"/>
      <c r="KNS10" s="178"/>
      <c r="KNT10" s="178"/>
      <c r="KNU10" s="178"/>
      <c r="KNV10" s="178"/>
      <c r="KNW10" s="178"/>
      <c r="KNX10" s="178"/>
      <c r="KNY10" s="178"/>
      <c r="KNZ10" s="178"/>
      <c r="KOA10" s="178"/>
      <c r="KOB10" s="178"/>
      <c r="KOC10" s="178"/>
      <c r="KOD10" s="178"/>
      <c r="KOE10" s="178"/>
      <c r="KOF10" s="178"/>
      <c r="KOG10" s="178"/>
      <c r="KOH10" s="178"/>
      <c r="KOI10" s="178"/>
      <c r="KOJ10" s="178"/>
      <c r="KOK10" s="178"/>
      <c r="KOL10" s="178"/>
      <c r="KOM10" s="178"/>
      <c r="KON10" s="178"/>
      <c r="KOO10" s="178"/>
      <c r="KOP10" s="178"/>
      <c r="KOQ10" s="178"/>
      <c r="KOR10" s="178"/>
      <c r="KOS10" s="178"/>
      <c r="KOT10" s="178"/>
      <c r="KOU10" s="178"/>
      <c r="KOV10" s="178"/>
      <c r="KOW10" s="178"/>
      <c r="KOX10" s="178"/>
      <c r="KOY10" s="178"/>
      <c r="KOZ10" s="178"/>
      <c r="KPA10" s="178"/>
      <c r="KPB10" s="178"/>
      <c r="KPC10" s="178"/>
      <c r="KPD10" s="178"/>
      <c r="KPE10" s="178"/>
      <c r="KPF10" s="178"/>
      <c r="KPG10" s="178"/>
      <c r="KPH10" s="178"/>
      <c r="KPI10" s="178"/>
      <c r="KPJ10" s="178"/>
      <c r="KPK10" s="178"/>
      <c r="KPL10" s="178"/>
      <c r="KPM10" s="178"/>
      <c r="KPN10" s="178"/>
      <c r="KPO10" s="178"/>
      <c r="KPP10" s="178"/>
      <c r="KPQ10" s="178"/>
      <c r="KPR10" s="178"/>
      <c r="KPS10" s="178"/>
      <c r="KPT10" s="178"/>
      <c r="KPU10" s="178"/>
      <c r="KPV10" s="178"/>
      <c r="KPW10" s="178"/>
      <c r="KPX10" s="178"/>
      <c r="KPY10" s="178"/>
      <c r="KPZ10" s="178"/>
      <c r="KQA10" s="178"/>
      <c r="KQB10" s="178"/>
      <c r="KQC10" s="178"/>
      <c r="KQD10" s="178"/>
      <c r="KQE10" s="178"/>
      <c r="KQF10" s="178"/>
      <c r="KQG10" s="178"/>
      <c r="KQH10" s="178"/>
      <c r="KQI10" s="178"/>
      <c r="KQJ10" s="178"/>
      <c r="KQK10" s="178"/>
      <c r="KQL10" s="178"/>
      <c r="KQM10" s="178"/>
      <c r="KQN10" s="178"/>
      <c r="KQO10" s="178"/>
      <c r="KQP10" s="178"/>
      <c r="KQQ10" s="178"/>
      <c r="KQR10" s="178"/>
      <c r="KQS10" s="178"/>
      <c r="KQT10" s="178"/>
      <c r="KQU10" s="178"/>
      <c r="KQV10" s="178"/>
      <c r="KQW10" s="178"/>
      <c r="KQX10" s="178"/>
      <c r="KQY10" s="178"/>
      <c r="KQZ10" s="178"/>
      <c r="KRA10" s="178"/>
      <c r="KRB10" s="178"/>
      <c r="KRC10" s="178"/>
      <c r="KRD10" s="178"/>
      <c r="KRE10" s="178"/>
      <c r="KRF10" s="178"/>
      <c r="KRG10" s="178"/>
      <c r="KRH10" s="178"/>
      <c r="KRI10" s="178"/>
      <c r="KRJ10" s="178"/>
      <c r="KRK10" s="178"/>
      <c r="KRL10" s="178"/>
      <c r="KRM10" s="178"/>
      <c r="KRN10" s="178"/>
      <c r="KRO10" s="178"/>
      <c r="KRP10" s="178"/>
      <c r="KRQ10" s="178"/>
      <c r="KRR10" s="178"/>
      <c r="KRS10" s="178"/>
      <c r="KRT10" s="178"/>
      <c r="KRU10" s="178"/>
      <c r="KRV10" s="178"/>
      <c r="KRW10" s="178"/>
      <c r="KRX10" s="178"/>
      <c r="KRY10" s="178"/>
      <c r="KRZ10" s="178"/>
      <c r="KSA10" s="178"/>
      <c r="KSB10" s="178"/>
      <c r="KSC10" s="178"/>
      <c r="KSD10" s="178"/>
      <c r="KSE10" s="178"/>
      <c r="KSF10" s="178"/>
      <c r="KSG10" s="178"/>
      <c r="KSH10" s="178"/>
      <c r="KSI10" s="178"/>
      <c r="KSJ10" s="178"/>
      <c r="KSK10" s="178"/>
      <c r="KSL10" s="178"/>
      <c r="KSM10" s="178"/>
      <c r="KSN10" s="178"/>
      <c r="KSO10" s="178"/>
      <c r="KSP10" s="178"/>
      <c r="KSQ10" s="178"/>
      <c r="KSR10" s="178"/>
      <c r="KSS10" s="178"/>
      <c r="KST10" s="178"/>
      <c r="KSU10" s="178"/>
      <c r="KSV10" s="178"/>
      <c r="KSW10" s="178"/>
      <c r="KSX10" s="178"/>
      <c r="KSY10" s="178"/>
      <c r="KSZ10" s="178"/>
      <c r="KTA10" s="178"/>
      <c r="KTB10" s="178"/>
      <c r="KTC10" s="178"/>
      <c r="KTD10" s="178"/>
      <c r="KTE10" s="178"/>
      <c r="KTF10" s="178"/>
      <c r="KTG10" s="178"/>
      <c r="KTH10" s="178"/>
      <c r="KTI10" s="178"/>
      <c r="KTJ10" s="178"/>
      <c r="KTK10" s="178"/>
      <c r="KTL10" s="178"/>
      <c r="KTM10" s="178"/>
      <c r="KTN10" s="178"/>
      <c r="KTO10" s="178"/>
      <c r="KTP10" s="178"/>
      <c r="KTQ10" s="178"/>
      <c r="KTR10" s="178"/>
      <c r="KTS10" s="178"/>
      <c r="KTT10" s="178"/>
      <c r="KTU10" s="178"/>
      <c r="KTV10" s="178"/>
      <c r="KTW10" s="178"/>
      <c r="KTX10" s="178"/>
      <c r="KTY10" s="178"/>
      <c r="KTZ10" s="178"/>
      <c r="KUA10" s="178"/>
      <c r="KUB10" s="178"/>
      <c r="KUC10" s="178"/>
      <c r="KUD10" s="178"/>
      <c r="KUE10" s="178"/>
      <c r="KUF10" s="178"/>
      <c r="KUG10" s="178"/>
      <c r="KUH10" s="178"/>
      <c r="KUI10" s="178"/>
      <c r="KUJ10" s="178"/>
      <c r="KUK10" s="178"/>
      <c r="KUL10" s="178"/>
      <c r="KUM10" s="178"/>
      <c r="KUN10" s="178"/>
      <c r="KUO10" s="178"/>
      <c r="KUP10" s="178"/>
      <c r="KUQ10" s="178"/>
      <c r="KUR10" s="178"/>
      <c r="KUS10" s="178"/>
      <c r="KUT10" s="178"/>
      <c r="KUU10" s="178"/>
      <c r="KUV10" s="178"/>
      <c r="KUW10" s="178"/>
      <c r="KUX10" s="178"/>
      <c r="KUY10" s="178"/>
      <c r="KUZ10" s="178"/>
      <c r="KVA10" s="178"/>
      <c r="KVB10" s="178"/>
      <c r="KVC10" s="178"/>
      <c r="KVD10" s="178"/>
      <c r="KVE10" s="178"/>
      <c r="KVF10" s="178"/>
      <c r="KVG10" s="178"/>
      <c r="KVH10" s="178"/>
      <c r="KVI10" s="178"/>
      <c r="KVJ10" s="178"/>
      <c r="KVK10" s="178"/>
      <c r="KVL10" s="178"/>
      <c r="KVM10" s="178"/>
      <c r="KVN10" s="178"/>
      <c r="KVO10" s="178"/>
      <c r="KVP10" s="178"/>
      <c r="KVQ10" s="178"/>
      <c r="KVR10" s="178"/>
      <c r="KVS10" s="178"/>
      <c r="KVT10" s="178"/>
      <c r="KVU10" s="178"/>
      <c r="KVV10" s="178"/>
      <c r="KVW10" s="178"/>
      <c r="KVX10" s="178"/>
      <c r="KVY10" s="178"/>
      <c r="KVZ10" s="178"/>
      <c r="KWA10" s="178"/>
      <c r="KWB10" s="178"/>
      <c r="KWC10" s="178"/>
      <c r="KWD10" s="178"/>
      <c r="KWE10" s="178"/>
      <c r="KWF10" s="178"/>
      <c r="KWG10" s="178"/>
      <c r="KWH10" s="178"/>
      <c r="KWI10" s="178"/>
      <c r="KWJ10" s="178"/>
      <c r="KWK10" s="178"/>
      <c r="KWL10" s="178"/>
      <c r="KWM10" s="178"/>
      <c r="KWN10" s="178"/>
      <c r="KWO10" s="178"/>
      <c r="KWP10" s="178"/>
      <c r="KWQ10" s="178"/>
      <c r="KWR10" s="178"/>
      <c r="KWS10" s="178"/>
      <c r="KWT10" s="178"/>
      <c r="KWU10" s="178"/>
      <c r="KWV10" s="178"/>
      <c r="KWW10" s="178"/>
      <c r="KWX10" s="178"/>
      <c r="KWY10" s="178"/>
      <c r="KWZ10" s="178"/>
      <c r="KXA10" s="178"/>
      <c r="KXB10" s="178"/>
      <c r="KXC10" s="178"/>
      <c r="KXD10" s="178"/>
      <c r="KXE10" s="178"/>
      <c r="KXF10" s="178"/>
      <c r="KXG10" s="178"/>
      <c r="KXH10" s="178"/>
      <c r="KXI10" s="178"/>
      <c r="KXJ10" s="178"/>
      <c r="KXK10" s="178"/>
      <c r="KXL10" s="178"/>
      <c r="KXM10" s="178"/>
      <c r="KXN10" s="178"/>
      <c r="KXO10" s="178"/>
      <c r="KXP10" s="178"/>
      <c r="KXQ10" s="178"/>
      <c r="KXR10" s="178"/>
      <c r="KXS10" s="178"/>
      <c r="KXT10" s="178"/>
      <c r="KXU10" s="178"/>
      <c r="KXV10" s="178"/>
      <c r="KXW10" s="178"/>
      <c r="KXX10" s="178"/>
      <c r="KXY10" s="178"/>
      <c r="KXZ10" s="178"/>
      <c r="KYA10" s="178"/>
      <c r="KYB10" s="178"/>
      <c r="KYC10" s="178"/>
      <c r="KYD10" s="178"/>
      <c r="KYE10" s="178"/>
      <c r="KYF10" s="178"/>
      <c r="KYG10" s="178"/>
      <c r="KYH10" s="178"/>
      <c r="KYI10" s="178"/>
      <c r="KYJ10" s="178"/>
      <c r="KYK10" s="178"/>
      <c r="KYL10" s="178"/>
      <c r="KYM10" s="178"/>
      <c r="KYN10" s="178"/>
      <c r="KYO10" s="178"/>
      <c r="KYP10" s="178"/>
      <c r="KYQ10" s="178"/>
      <c r="KYR10" s="178"/>
      <c r="KYS10" s="178"/>
      <c r="KYT10" s="178"/>
      <c r="KYU10" s="178"/>
      <c r="KYV10" s="178"/>
      <c r="KYW10" s="178"/>
      <c r="KYX10" s="178"/>
      <c r="KYY10" s="178"/>
      <c r="KYZ10" s="178"/>
      <c r="KZA10" s="178"/>
      <c r="KZB10" s="178"/>
      <c r="KZC10" s="178"/>
      <c r="KZD10" s="178"/>
      <c r="KZE10" s="178"/>
      <c r="KZF10" s="178"/>
      <c r="KZG10" s="178"/>
      <c r="KZH10" s="178"/>
      <c r="KZI10" s="178"/>
      <c r="KZJ10" s="178"/>
      <c r="KZK10" s="178"/>
      <c r="KZL10" s="178"/>
      <c r="KZM10" s="178"/>
      <c r="KZN10" s="178"/>
      <c r="KZO10" s="178"/>
      <c r="KZP10" s="178"/>
      <c r="KZQ10" s="178"/>
      <c r="KZR10" s="178"/>
      <c r="KZS10" s="178"/>
      <c r="KZT10" s="178"/>
      <c r="KZU10" s="178"/>
      <c r="KZV10" s="178"/>
      <c r="KZW10" s="178"/>
      <c r="KZX10" s="178"/>
      <c r="KZY10" s="178"/>
      <c r="KZZ10" s="178"/>
      <c r="LAA10" s="178"/>
      <c r="LAB10" s="178"/>
      <c r="LAC10" s="178"/>
      <c r="LAD10" s="178"/>
      <c r="LAE10" s="178"/>
      <c r="LAF10" s="178"/>
      <c r="LAG10" s="178"/>
      <c r="LAH10" s="178"/>
      <c r="LAI10" s="178"/>
      <c r="LAJ10" s="178"/>
      <c r="LAK10" s="178"/>
      <c r="LAL10" s="178"/>
      <c r="LAM10" s="178"/>
      <c r="LAN10" s="178"/>
      <c r="LAO10" s="178"/>
      <c r="LAP10" s="178"/>
      <c r="LAQ10" s="178"/>
      <c r="LAR10" s="178"/>
      <c r="LAS10" s="178"/>
      <c r="LAT10" s="178"/>
      <c r="LAU10" s="178"/>
      <c r="LAV10" s="178"/>
      <c r="LAW10" s="178"/>
      <c r="LAX10" s="178"/>
      <c r="LAY10" s="178"/>
      <c r="LAZ10" s="178"/>
      <c r="LBA10" s="178"/>
      <c r="LBB10" s="178"/>
      <c r="LBC10" s="178"/>
      <c r="LBD10" s="178"/>
      <c r="LBE10" s="178"/>
      <c r="LBF10" s="178"/>
      <c r="LBG10" s="178"/>
      <c r="LBH10" s="178"/>
      <c r="LBI10" s="178"/>
      <c r="LBJ10" s="178"/>
      <c r="LBK10" s="178"/>
      <c r="LBL10" s="178"/>
      <c r="LBM10" s="178"/>
      <c r="LBN10" s="178"/>
      <c r="LBO10" s="178"/>
      <c r="LBP10" s="178"/>
      <c r="LBQ10" s="178"/>
      <c r="LBR10" s="178"/>
      <c r="LBS10" s="178"/>
      <c r="LBT10" s="178"/>
      <c r="LBU10" s="178"/>
      <c r="LBV10" s="178"/>
      <c r="LBW10" s="178"/>
      <c r="LBX10" s="178"/>
      <c r="LBY10" s="178"/>
      <c r="LBZ10" s="178"/>
      <c r="LCA10" s="178"/>
      <c r="LCB10" s="178"/>
      <c r="LCC10" s="178"/>
      <c r="LCD10" s="178"/>
      <c r="LCE10" s="178"/>
      <c r="LCF10" s="178"/>
      <c r="LCG10" s="178"/>
      <c r="LCH10" s="178"/>
      <c r="LCI10" s="178"/>
      <c r="LCJ10" s="178"/>
      <c r="LCK10" s="178"/>
      <c r="LCL10" s="178"/>
      <c r="LCM10" s="178"/>
      <c r="LCN10" s="178"/>
      <c r="LCO10" s="178"/>
      <c r="LCP10" s="178"/>
      <c r="LCQ10" s="178"/>
      <c r="LCR10" s="178"/>
      <c r="LCS10" s="178"/>
      <c r="LCT10" s="178"/>
      <c r="LCU10" s="178"/>
      <c r="LCV10" s="178"/>
      <c r="LCW10" s="178"/>
      <c r="LCX10" s="178"/>
      <c r="LCY10" s="178"/>
      <c r="LCZ10" s="178"/>
      <c r="LDA10" s="178"/>
      <c r="LDB10" s="178"/>
      <c r="LDC10" s="178"/>
      <c r="LDD10" s="178"/>
      <c r="LDE10" s="178"/>
      <c r="LDF10" s="178"/>
      <c r="LDG10" s="178"/>
      <c r="LDH10" s="178"/>
      <c r="LDI10" s="178"/>
      <c r="LDJ10" s="178"/>
      <c r="LDK10" s="178"/>
      <c r="LDL10" s="178"/>
      <c r="LDM10" s="178"/>
      <c r="LDN10" s="178"/>
      <c r="LDO10" s="178"/>
      <c r="LDP10" s="178"/>
      <c r="LDQ10" s="178"/>
      <c r="LDR10" s="178"/>
      <c r="LDS10" s="178"/>
      <c r="LDT10" s="178"/>
      <c r="LDU10" s="178"/>
      <c r="LDV10" s="178"/>
      <c r="LDW10" s="178"/>
      <c r="LDX10" s="178"/>
      <c r="LDY10" s="178"/>
      <c r="LDZ10" s="178"/>
      <c r="LEA10" s="178"/>
      <c r="LEB10" s="178"/>
      <c r="LEC10" s="178"/>
      <c r="LED10" s="178"/>
      <c r="LEE10" s="178"/>
      <c r="LEF10" s="178"/>
      <c r="LEG10" s="178"/>
      <c r="LEH10" s="178"/>
      <c r="LEI10" s="178"/>
      <c r="LEJ10" s="178"/>
      <c r="LEK10" s="178"/>
      <c r="LEL10" s="178"/>
      <c r="LEM10" s="178"/>
      <c r="LEN10" s="178"/>
      <c r="LEO10" s="178"/>
      <c r="LEP10" s="178"/>
      <c r="LEQ10" s="178"/>
      <c r="LER10" s="178"/>
      <c r="LES10" s="178"/>
      <c r="LET10" s="178"/>
      <c r="LEU10" s="178"/>
      <c r="LEV10" s="178"/>
      <c r="LEW10" s="178"/>
      <c r="LEX10" s="178"/>
      <c r="LEY10" s="178"/>
      <c r="LEZ10" s="178"/>
      <c r="LFA10" s="178"/>
      <c r="LFB10" s="178"/>
      <c r="LFC10" s="178"/>
      <c r="LFD10" s="178"/>
      <c r="LFE10" s="178"/>
      <c r="LFF10" s="178"/>
      <c r="LFG10" s="178"/>
      <c r="LFH10" s="178"/>
      <c r="LFI10" s="178"/>
      <c r="LFJ10" s="178"/>
      <c r="LFK10" s="178"/>
      <c r="LFL10" s="178"/>
      <c r="LFM10" s="178"/>
      <c r="LFN10" s="178"/>
      <c r="LFO10" s="178"/>
      <c r="LFP10" s="178"/>
      <c r="LFQ10" s="178"/>
      <c r="LFR10" s="178"/>
      <c r="LFS10" s="178"/>
      <c r="LFT10" s="178"/>
      <c r="LFU10" s="178"/>
      <c r="LFV10" s="178"/>
      <c r="LFW10" s="178"/>
      <c r="LFX10" s="178"/>
      <c r="LFY10" s="178"/>
      <c r="LFZ10" s="178"/>
      <c r="LGA10" s="178"/>
      <c r="LGB10" s="178"/>
      <c r="LGC10" s="178"/>
      <c r="LGD10" s="178"/>
      <c r="LGE10" s="178"/>
      <c r="LGF10" s="178"/>
      <c r="LGG10" s="178"/>
      <c r="LGH10" s="178"/>
      <c r="LGI10" s="178"/>
      <c r="LGJ10" s="178"/>
      <c r="LGK10" s="178"/>
      <c r="LGL10" s="178"/>
      <c r="LGM10" s="178"/>
      <c r="LGN10" s="178"/>
      <c r="LGO10" s="178"/>
      <c r="LGP10" s="178"/>
      <c r="LGQ10" s="178"/>
      <c r="LGR10" s="178"/>
      <c r="LGS10" s="178"/>
      <c r="LGT10" s="178"/>
      <c r="LGU10" s="178"/>
      <c r="LGV10" s="178"/>
      <c r="LGW10" s="178"/>
      <c r="LGX10" s="178"/>
      <c r="LGY10" s="178"/>
      <c r="LGZ10" s="178"/>
      <c r="LHA10" s="178"/>
      <c r="LHB10" s="178"/>
      <c r="LHC10" s="178"/>
      <c r="LHD10" s="178"/>
      <c r="LHE10" s="178"/>
      <c r="LHF10" s="178"/>
      <c r="LHG10" s="178"/>
      <c r="LHH10" s="178"/>
      <c r="LHI10" s="178"/>
      <c r="LHJ10" s="178"/>
      <c r="LHK10" s="178"/>
      <c r="LHL10" s="178"/>
      <c r="LHM10" s="178"/>
      <c r="LHN10" s="178"/>
      <c r="LHO10" s="178"/>
      <c r="LHP10" s="178"/>
      <c r="LHQ10" s="178"/>
      <c r="LHR10" s="178"/>
      <c r="LHS10" s="178"/>
      <c r="LHT10" s="178"/>
      <c r="LHU10" s="178"/>
      <c r="LHV10" s="178"/>
      <c r="LHW10" s="178"/>
      <c r="LHX10" s="178"/>
      <c r="LHY10" s="178"/>
      <c r="LHZ10" s="178"/>
      <c r="LIA10" s="178"/>
      <c r="LIB10" s="178"/>
      <c r="LIC10" s="178"/>
      <c r="LID10" s="178"/>
      <c r="LIE10" s="178"/>
      <c r="LIF10" s="178"/>
      <c r="LIG10" s="178"/>
      <c r="LIH10" s="178"/>
      <c r="LII10" s="178"/>
      <c r="LIJ10" s="178"/>
      <c r="LIK10" s="178"/>
      <c r="LIL10" s="178"/>
      <c r="LIM10" s="178"/>
      <c r="LIN10" s="178"/>
      <c r="LIO10" s="178"/>
      <c r="LIP10" s="178"/>
      <c r="LIQ10" s="178"/>
      <c r="LIR10" s="178"/>
      <c r="LIS10" s="178"/>
      <c r="LIT10" s="178"/>
      <c r="LIU10" s="178"/>
      <c r="LIV10" s="178"/>
      <c r="LIW10" s="178"/>
      <c r="LIX10" s="178"/>
      <c r="LIY10" s="178"/>
      <c r="LIZ10" s="178"/>
      <c r="LJA10" s="178"/>
      <c r="LJB10" s="178"/>
      <c r="LJC10" s="178"/>
      <c r="LJD10" s="178"/>
      <c r="LJE10" s="178"/>
      <c r="LJF10" s="178"/>
      <c r="LJG10" s="178"/>
      <c r="LJH10" s="178"/>
      <c r="LJI10" s="178"/>
      <c r="LJJ10" s="178"/>
      <c r="LJK10" s="178"/>
      <c r="LJL10" s="178"/>
      <c r="LJM10" s="178"/>
      <c r="LJN10" s="178"/>
      <c r="LJO10" s="178"/>
      <c r="LJP10" s="178"/>
      <c r="LJQ10" s="178"/>
      <c r="LJR10" s="178"/>
      <c r="LJS10" s="178"/>
      <c r="LJT10" s="178"/>
      <c r="LJU10" s="178"/>
      <c r="LJV10" s="178"/>
      <c r="LJW10" s="178"/>
      <c r="LJX10" s="178"/>
      <c r="LJY10" s="178"/>
      <c r="LJZ10" s="178"/>
      <c r="LKA10" s="178"/>
      <c r="LKB10" s="178"/>
      <c r="LKC10" s="178"/>
      <c r="LKD10" s="178"/>
      <c r="LKE10" s="178"/>
      <c r="LKF10" s="178"/>
      <c r="LKG10" s="178"/>
      <c r="LKH10" s="178"/>
      <c r="LKI10" s="178"/>
      <c r="LKJ10" s="178"/>
      <c r="LKK10" s="178"/>
      <c r="LKL10" s="178"/>
      <c r="LKM10" s="178"/>
      <c r="LKN10" s="178"/>
      <c r="LKO10" s="178"/>
      <c r="LKP10" s="178"/>
      <c r="LKQ10" s="178"/>
      <c r="LKR10" s="178"/>
      <c r="LKS10" s="178"/>
      <c r="LKT10" s="178"/>
      <c r="LKU10" s="178"/>
      <c r="LKV10" s="178"/>
      <c r="LKW10" s="178"/>
      <c r="LKX10" s="178"/>
      <c r="LKY10" s="178"/>
      <c r="LKZ10" s="178"/>
      <c r="LLA10" s="178"/>
      <c r="LLB10" s="178"/>
      <c r="LLC10" s="178"/>
      <c r="LLD10" s="178"/>
      <c r="LLE10" s="178"/>
      <c r="LLF10" s="178"/>
      <c r="LLG10" s="178"/>
      <c r="LLH10" s="178"/>
      <c r="LLI10" s="178"/>
      <c r="LLJ10" s="178"/>
      <c r="LLK10" s="178"/>
      <c r="LLL10" s="178"/>
      <c r="LLM10" s="178"/>
      <c r="LLN10" s="178"/>
      <c r="LLO10" s="178"/>
      <c r="LLP10" s="178"/>
      <c r="LLQ10" s="178"/>
      <c r="LLR10" s="178"/>
      <c r="LLS10" s="178"/>
      <c r="LLT10" s="178"/>
      <c r="LLU10" s="178"/>
      <c r="LLV10" s="178"/>
      <c r="LLW10" s="178"/>
      <c r="LLX10" s="178"/>
      <c r="LLY10" s="178"/>
      <c r="LLZ10" s="178"/>
      <c r="LMA10" s="178"/>
      <c r="LMB10" s="178"/>
      <c r="LMC10" s="178"/>
      <c r="LMD10" s="178"/>
      <c r="LME10" s="178"/>
      <c r="LMF10" s="178"/>
      <c r="LMG10" s="178"/>
      <c r="LMH10" s="178"/>
      <c r="LMI10" s="178"/>
      <c r="LMJ10" s="178"/>
      <c r="LMK10" s="178"/>
      <c r="LML10" s="178"/>
      <c r="LMM10" s="178"/>
      <c r="LMN10" s="178"/>
      <c r="LMO10" s="178"/>
      <c r="LMP10" s="178"/>
      <c r="LMQ10" s="178"/>
      <c r="LMR10" s="178"/>
      <c r="LMS10" s="178"/>
      <c r="LMT10" s="178"/>
      <c r="LMU10" s="178"/>
      <c r="LMV10" s="178"/>
      <c r="LMW10" s="178"/>
      <c r="LMX10" s="178"/>
      <c r="LMY10" s="178"/>
      <c r="LMZ10" s="178"/>
      <c r="LNA10" s="178"/>
      <c r="LNB10" s="178"/>
      <c r="LNC10" s="178"/>
      <c r="LND10" s="178"/>
      <c r="LNE10" s="178"/>
      <c r="LNF10" s="178"/>
      <c r="LNG10" s="178"/>
      <c r="LNH10" s="178"/>
      <c r="LNI10" s="178"/>
      <c r="LNJ10" s="178"/>
      <c r="LNK10" s="178"/>
      <c r="LNL10" s="178"/>
      <c r="LNM10" s="178"/>
      <c r="LNN10" s="178"/>
      <c r="LNO10" s="178"/>
      <c r="LNP10" s="178"/>
      <c r="LNQ10" s="178"/>
      <c r="LNR10" s="178"/>
      <c r="LNS10" s="178"/>
      <c r="LNT10" s="178"/>
      <c r="LNU10" s="178"/>
      <c r="LNV10" s="178"/>
      <c r="LNW10" s="178"/>
      <c r="LNX10" s="178"/>
      <c r="LNY10" s="178"/>
      <c r="LNZ10" s="178"/>
      <c r="LOA10" s="178"/>
      <c r="LOB10" s="178"/>
      <c r="LOC10" s="178"/>
      <c r="LOD10" s="178"/>
      <c r="LOE10" s="178"/>
      <c r="LOF10" s="178"/>
      <c r="LOG10" s="178"/>
      <c r="LOH10" s="178"/>
      <c r="LOI10" s="178"/>
      <c r="LOJ10" s="178"/>
      <c r="LOK10" s="178"/>
      <c r="LOL10" s="178"/>
      <c r="LOM10" s="178"/>
      <c r="LON10" s="178"/>
      <c r="LOO10" s="178"/>
      <c r="LOP10" s="178"/>
      <c r="LOQ10" s="178"/>
      <c r="LOR10" s="178"/>
      <c r="LOS10" s="178"/>
      <c r="LOT10" s="178"/>
      <c r="LOU10" s="178"/>
      <c r="LOV10" s="178"/>
      <c r="LOW10" s="178"/>
      <c r="LOX10" s="178"/>
      <c r="LOY10" s="178"/>
      <c r="LOZ10" s="178"/>
      <c r="LPA10" s="178"/>
      <c r="LPB10" s="178"/>
      <c r="LPC10" s="178"/>
      <c r="LPD10" s="178"/>
      <c r="LPE10" s="178"/>
      <c r="LPF10" s="178"/>
      <c r="LPG10" s="178"/>
      <c r="LPH10" s="178"/>
      <c r="LPI10" s="178"/>
      <c r="LPJ10" s="178"/>
      <c r="LPK10" s="178"/>
      <c r="LPL10" s="178"/>
      <c r="LPM10" s="178"/>
      <c r="LPN10" s="178"/>
      <c r="LPO10" s="178"/>
      <c r="LPP10" s="178"/>
      <c r="LPQ10" s="178"/>
      <c r="LPR10" s="178"/>
      <c r="LPS10" s="178"/>
      <c r="LPT10" s="178"/>
      <c r="LPU10" s="178"/>
      <c r="LPV10" s="178"/>
      <c r="LPW10" s="178"/>
      <c r="LPX10" s="178"/>
      <c r="LPY10" s="178"/>
      <c r="LPZ10" s="178"/>
      <c r="LQA10" s="178"/>
      <c r="LQB10" s="178"/>
      <c r="LQC10" s="178"/>
      <c r="LQD10" s="178"/>
      <c r="LQE10" s="178"/>
      <c r="LQF10" s="178"/>
      <c r="LQG10" s="178"/>
      <c r="LQH10" s="178"/>
      <c r="LQI10" s="178"/>
      <c r="LQJ10" s="178"/>
      <c r="LQK10" s="178"/>
      <c r="LQL10" s="178"/>
      <c r="LQM10" s="178"/>
      <c r="LQN10" s="178"/>
      <c r="LQO10" s="178"/>
      <c r="LQP10" s="178"/>
      <c r="LQQ10" s="178"/>
      <c r="LQR10" s="178"/>
      <c r="LQS10" s="178"/>
      <c r="LQT10" s="178"/>
      <c r="LQU10" s="178"/>
      <c r="LQV10" s="178"/>
      <c r="LQW10" s="178"/>
      <c r="LQX10" s="178"/>
      <c r="LQY10" s="178"/>
      <c r="LQZ10" s="178"/>
      <c r="LRA10" s="178"/>
      <c r="LRB10" s="178"/>
      <c r="LRC10" s="178"/>
      <c r="LRD10" s="178"/>
      <c r="LRE10" s="178"/>
      <c r="LRF10" s="178"/>
      <c r="LRG10" s="178"/>
      <c r="LRH10" s="178"/>
      <c r="LRI10" s="178"/>
      <c r="LRJ10" s="178"/>
      <c r="LRK10" s="178"/>
      <c r="LRL10" s="178"/>
      <c r="LRM10" s="178"/>
      <c r="LRN10" s="178"/>
      <c r="LRO10" s="178"/>
      <c r="LRP10" s="178"/>
      <c r="LRQ10" s="178"/>
      <c r="LRR10" s="178"/>
      <c r="LRS10" s="178"/>
      <c r="LRT10" s="178"/>
      <c r="LRU10" s="178"/>
      <c r="LRV10" s="178"/>
      <c r="LRW10" s="178"/>
      <c r="LRX10" s="178"/>
      <c r="LRY10" s="178"/>
      <c r="LRZ10" s="178"/>
      <c r="LSA10" s="178"/>
      <c r="LSB10" s="178"/>
      <c r="LSC10" s="178"/>
      <c r="LSD10" s="178"/>
      <c r="LSE10" s="178"/>
      <c r="LSF10" s="178"/>
      <c r="LSG10" s="178"/>
      <c r="LSH10" s="178"/>
      <c r="LSI10" s="178"/>
      <c r="LSJ10" s="178"/>
      <c r="LSK10" s="178"/>
      <c r="LSL10" s="178"/>
      <c r="LSM10" s="178"/>
      <c r="LSN10" s="178"/>
      <c r="LSO10" s="178"/>
      <c r="LSP10" s="178"/>
      <c r="LSQ10" s="178"/>
      <c r="LSR10" s="178"/>
      <c r="LSS10" s="178"/>
      <c r="LST10" s="178"/>
      <c r="LSU10" s="178"/>
      <c r="LSV10" s="178"/>
      <c r="LSW10" s="178"/>
      <c r="LSX10" s="178"/>
      <c r="LSY10" s="178"/>
      <c r="LSZ10" s="178"/>
      <c r="LTA10" s="178"/>
      <c r="LTB10" s="178"/>
      <c r="LTC10" s="178"/>
      <c r="LTD10" s="178"/>
      <c r="LTE10" s="178"/>
      <c r="LTF10" s="178"/>
      <c r="LTG10" s="178"/>
      <c r="LTH10" s="178"/>
      <c r="LTI10" s="178"/>
      <c r="LTJ10" s="178"/>
      <c r="LTK10" s="178"/>
      <c r="LTL10" s="178"/>
      <c r="LTM10" s="178"/>
      <c r="LTN10" s="178"/>
      <c r="LTO10" s="178"/>
      <c r="LTP10" s="178"/>
      <c r="LTQ10" s="178"/>
      <c r="LTR10" s="178"/>
      <c r="LTS10" s="178"/>
      <c r="LTT10" s="178"/>
      <c r="LTU10" s="178"/>
      <c r="LTV10" s="178"/>
      <c r="LTW10" s="178"/>
      <c r="LTX10" s="178"/>
      <c r="LTY10" s="178"/>
      <c r="LTZ10" s="178"/>
      <c r="LUA10" s="178"/>
      <c r="LUB10" s="178"/>
      <c r="LUC10" s="178"/>
      <c r="LUD10" s="178"/>
      <c r="LUE10" s="178"/>
      <c r="LUF10" s="178"/>
      <c r="LUG10" s="178"/>
      <c r="LUH10" s="178"/>
      <c r="LUI10" s="178"/>
      <c r="LUJ10" s="178"/>
      <c r="LUK10" s="178"/>
      <c r="LUL10" s="178"/>
      <c r="LUM10" s="178"/>
      <c r="LUN10" s="178"/>
      <c r="LUO10" s="178"/>
      <c r="LUP10" s="178"/>
      <c r="LUQ10" s="178"/>
      <c r="LUR10" s="178"/>
      <c r="LUS10" s="178"/>
      <c r="LUT10" s="178"/>
      <c r="LUU10" s="178"/>
      <c r="LUV10" s="178"/>
      <c r="LUW10" s="178"/>
      <c r="LUX10" s="178"/>
      <c r="LUY10" s="178"/>
      <c r="LUZ10" s="178"/>
      <c r="LVA10" s="178"/>
      <c r="LVB10" s="178"/>
      <c r="LVC10" s="178"/>
      <c r="LVD10" s="178"/>
      <c r="LVE10" s="178"/>
      <c r="LVF10" s="178"/>
      <c r="LVG10" s="178"/>
      <c r="LVH10" s="178"/>
      <c r="LVI10" s="178"/>
      <c r="LVJ10" s="178"/>
      <c r="LVK10" s="178"/>
      <c r="LVL10" s="178"/>
      <c r="LVM10" s="178"/>
      <c r="LVN10" s="178"/>
      <c r="LVO10" s="178"/>
      <c r="LVP10" s="178"/>
      <c r="LVQ10" s="178"/>
      <c r="LVR10" s="178"/>
      <c r="LVS10" s="178"/>
      <c r="LVT10" s="178"/>
      <c r="LVU10" s="178"/>
      <c r="LVV10" s="178"/>
      <c r="LVW10" s="178"/>
      <c r="LVX10" s="178"/>
      <c r="LVY10" s="178"/>
      <c r="LVZ10" s="178"/>
      <c r="LWA10" s="178"/>
      <c r="LWB10" s="178"/>
      <c r="LWC10" s="178"/>
      <c r="LWD10" s="178"/>
      <c r="LWE10" s="178"/>
      <c r="LWF10" s="178"/>
      <c r="LWG10" s="178"/>
      <c r="LWH10" s="178"/>
      <c r="LWI10" s="178"/>
      <c r="LWJ10" s="178"/>
      <c r="LWK10" s="178"/>
      <c r="LWL10" s="178"/>
      <c r="LWM10" s="178"/>
      <c r="LWN10" s="178"/>
      <c r="LWO10" s="178"/>
      <c r="LWP10" s="178"/>
      <c r="LWQ10" s="178"/>
      <c r="LWR10" s="178"/>
      <c r="LWS10" s="178"/>
      <c r="LWT10" s="178"/>
      <c r="LWU10" s="178"/>
      <c r="LWV10" s="178"/>
      <c r="LWW10" s="178"/>
      <c r="LWX10" s="178"/>
      <c r="LWY10" s="178"/>
      <c r="LWZ10" s="178"/>
      <c r="LXA10" s="178"/>
      <c r="LXB10" s="178"/>
      <c r="LXC10" s="178"/>
      <c r="LXD10" s="178"/>
      <c r="LXE10" s="178"/>
      <c r="LXF10" s="178"/>
      <c r="LXG10" s="178"/>
      <c r="LXH10" s="178"/>
      <c r="LXI10" s="178"/>
      <c r="LXJ10" s="178"/>
      <c r="LXK10" s="178"/>
      <c r="LXL10" s="178"/>
      <c r="LXM10" s="178"/>
      <c r="LXN10" s="178"/>
      <c r="LXO10" s="178"/>
      <c r="LXP10" s="178"/>
      <c r="LXQ10" s="178"/>
      <c r="LXR10" s="178"/>
      <c r="LXS10" s="178"/>
      <c r="LXT10" s="178"/>
      <c r="LXU10" s="178"/>
      <c r="LXV10" s="178"/>
      <c r="LXW10" s="178"/>
      <c r="LXX10" s="178"/>
      <c r="LXY10" s="178"/>
      <c r="LXZ10" s="178"/>
      <c r="LYA10" s="178"/>
      <c r="LYB10" s="178"/>
      <c r="LYC10" s="178"/>
      <c r="LYD10" s="178"/>
      <c r="LYE10" s="178"/>
      <c r="LYF10" s="178"/>
      <c r="LYG10" s="178"/>
      <c r="LYH10" s="178"/>
      <c r="LYI10" s="178"/>
      <c r="LYJ10" s="178"/>
      <c r="LYK10" s="178"/>
      <c r="LYL10" s="178"/>
      <c r="LYM10" s="178"/>
      <c r="LYN10" s="178"/>
      <c r="LYO10" s="178"/>
      <c r="LYP10" s="178"/>
      <c r="LYQ10" s="178"/>
      <c r="LYR10" s="178"/>
      <c r="LYS10" s="178"/>
      <c r="LYT10" s="178"/>
      <c r="LYU10" s="178"/>
      <c r="LYV10" s="178"/>
      <c r="LYW10" s="178"/>
      <c r="LYX10" s="178"/>
      <c r="LYY10" s="178"/>
      <c r="LYZ10" s="178"/>
      <c r="LZA10" s="178"/>
      <c r="LZB10" s="178"/>
      <c r="LZC10" s="178"/>
      <c r="LZD10" s="178"/>
      <c r="LZE10" s="178"/>
      <c r="LZF10" s="178"/>
      <c r="LZG10" s="178"/>
      <c r="LZH10" s="178"/>
      <c r="LZI10" s="178"/>
      <c r="LZJ10" s="178"/>
      <c r="LZK10" s="178"/>
      <c r="LZL10" s="178"/>
      <c r="LZM10" s="178"/>
      <c r="LZN10" s="178"/>
      <c r="LZO10" s="178"/>
      <c r="LZP10" s="178"/>
      <c r="LZQ10" s="178"/>
      <c r="LZR10" s="178"/>
      <c r="LZS10" s="178"/>
      <c r="LZT10" s="178"/>
      <c r="LZU10" s="178"/>
      <c r="LZV10" s="178"/>
      <c r="LZW10" s="178"/>
      <c r="LZX10" s="178"/>
      <c r="LZY10" s="178"/>
      <c r="LZZ10" s="178"/>
      <c r="MAA10" s="178"/>
      <c r="MAB10" s="178"/>
      <c r="MAC10" s="178"/>
      <c r="MAD10" s="178"/>
      <c r="MAE10" s="178"/>
      <c r="MAF10" s="178"/>
      <c r="MAG10" s="178"/>
      <c r="MAH10" s="178"/>
      <c r="MAI10" s="178"/>
      <c r="MAJ10" s="178"/>
      <c r="MAK10" s="178"/>
      <c r="MAL10" s="178"/>
      <c r="MAM10" s="178"/>
      <c r="MAN10" s="178"/>
      <c r="MAO10" s="178"/>
      <c r="MAP10" s="178"/>
      <c r="MAQ10" s="178"/>
      <c r="MAR10" s="178"/>
      <c r="MAS10" s="178"/>
      <c r="MAT10" s="178"/>
      <c r="MAU10" s="178"/>
      <c r="MAV10" s="178"/>
      <c r="MAW10" s="178"/>
      <c r="MAX10" s="178"/>
      <c r="MAY10" s="178"/>
      <c r="MAZ10" s="178"/>
      <c r="MBA10" s="178"/>
      <c r="MBB10" s="178"/>
      <c r="MBC10" s="178"/>
      <c r="MBD10" s="178"/>
      <c r="MBE10" s="178"/>
      <c r="MBF10" s="178"/>
      <c r="MBG10" s="178"/>
      <c r="MBH10" s="178"/>
      <c r="MBI10" s="178"/>
      <c r="MBJ10" s="178"/>
      <c r="MBK10" s="178"/>
      <c r="MBL10" s="178"/>
      <c r="MBM10" s="178"/>
      <c r="MBN10" s="178"/>
      <c r="MBO10" s="178"/>
      <c r="MBP10" s="178"/>
      <c r="MBQ10" s="178"/>
      <c r="MBR10" s="178"/>
      <c r="MBS10" s="178"/>
      <c r="MBT10" s="178"/>
      <c r="MBU10" s="178"/>
      <c r="MBV10" s="178"/>
      <c r="MBW10" s="178"/>
      <c r="MBX10" s="178"/>
      <c r="MBY10" s="178"/>
      <c r="MBZ10" s="178"/>
      <c r="MCA10" s="178"/>
      <c r="MCB10" s="178"/>
      <c r="MCC10" s="178"/>
      <c r="MCD10" s="178"/>
      <c r="MCE10" s="178"/>
      <c r="MCF10" s="178"/>
      <c r="MCG10" s="178"/>
      <c r="MCH10" s="178"/>
      <c r="MCI10" s="178"/>
      <c r="MCJ10" s="178"/>
      <c r="MCK10" s="178"/>
      <c r="MCL10" s="178"/>
      <c r="MCM10" s="178"/>
      <c r="MCN10" s="178"/>
      <c r="MCO10" s="178"/>
      <c r="MCP10" s="178"/>
      <c r="MCQ10" s="178"/>
      <c r="MCR10" s="178"/>
      <c r="MCS10" s="178"/>
      <c r="MCT10" s="178"/>
      <c r="MCU10" s="178"/>
      <c r="MCV10" s="178"/>
      <c r="MCW10" s="178"/>
      <c r="MCX10" s="178"/>
      <c r="MCY10" s="178"/>
      <c r="MCZ10" s="178"/>
      <c r="MDA10" s="178"/>
      <c r="MDB10" s="178"/>
      <c r="MDC10" s="178"/>
      <c r="MDD10" s="178"/>
      <c r="MDE10" s="178"/>
      <c r="MDF10" s="178"/>
      <c r="MDG10" s="178"/>
      <c r="MDH10" s="178"/>
      <c r="MDI10" s="178"/>
      <c r="MDJ10" s="178"/>
      <c r="MDK10" s="178"/>
      <c r="MDL10" s="178"/>
      <c r="MDM10" s="178"/>
      <c r="MDN10" s="178"/>
      <c r="MDO10" s="178"/>
      <c r="MDP10" s="178"/>
      <c r="MDQ10" s="178"/>
      <c r="MDR10" s="178"/>
      <c r="MDS10" s="178"/>
      <c r="MDT10" s="178"/>
      <c r="MDU10" s="178"/>
      <c r="MDV10" s="178"/>
      <c r="MDW10" s="178"/>
      <c r="MDX10" s="178"/>
      <c r="MDY10" s="178"/>
      <c r="MDZ10" s="178"/>
      <c r="MEA10" s="178"/>
      <c r="MEB10" s="178"/>
      <c r="MEC10" s="178"/>
      <c r="MED10" s="178"/>
      <c r="MEE10" s="178"/>
      <c r="MEF10" s="178"/>
      <c r="MEG10" s="178"/>
      <c r="MEH10" s="178"/>
      <c r="MEI10" s="178"/>
      <c r="MEJ10" s="178"/>
      <c r="MEK10" s="178"/>
      <c r="MEL10" s="178"/>
      <c r="MEM10" s="178"/>
      <c r="MEN10" s="178"/>
      <c r="MEO10" s="178"/>
      <c r="MEP10" s="178"/>
      <c r="MEQ10" s="178"/>
      <c r="MER10" s="178"/>
      <c r="MES10" s="178"/>
      <c r="MET10" s="178"/>
      <c r="MEU10" s="178"/>
      <c r="MEV10" s="178"/>
      <c r="MEW10" s="178"/>
      <c r="MEX10" s="178"/>
      <c r="MEY10" s="178"/>
      <c r="MEZ10" s="178"/>
      <c r="MFA10" s="178"/>
      <c r="MFB10" s="178"/>
      <c r="MFC10" s="178"/>
      <c r="MFD10" s="178"/>
      <c r="MFE10" s="178"/>
      <c r="MFF10" s="178"/>
      <c r="MFG10" s="178"/>
      <c r="MFH10" s="178"/>
      <c r="MFI10" s="178"/>
      <c r="MFJ10" s="178"/>
      <c r="MFK10" s="178"/>
      <c r="MFL10" s="178"/>
      <c r="MFM10" s="178"/>
      <c r="MFN10" s="178"/>
      <c r="MFO10" s="178"/>
      <c r="MFP10" s="178"/>
      <c r="MFQ10" s="178"/>
      <c r="MFR10" s="178"/>
      <c r="MFS10" s="178"/>
      <c r="MFT10" s="178"/>
      <c r="MFU10" s="178"/>
      <c r="MFV10" s="178"/>
      <c r="MFW10" s="178"/>
      <c r="MFX10" s="178"/>
      <c r="MFY10" s="178"/>
      <c r="MFZ10" s="178"/>
      <c r="MGA10" s="178"/>
      <c r="MGB10" s="178"/>
      <c r="MGC10" s="178"/>
      <c r="MGD10" s="178"/>
      <c r="MGE10" s="178"/>
      <c r="MGF10" s="178"/>
      <c r="MGG10" s="178"/>
      <c r="MGH10" s="178"/>
      <c r="MGI10" s="178"/>
      <c r="MGJ10" s="178"/>
      <c r="MGK10" s="178"/>
      <c r="MGL10" s="178"/>
      <c r="MGM10" s="178"/>
      <c r="MGN10" s="178"/>
      <c r="MGO10" s="178"/>
      <c r="MGP10" s="178"/>
      <c r="MGQ10" s="178"/>
      <c r="MGR10" s="178"/>
      <c r="MGS10" s="178"/>
      <c r="MGT10" s="178"/>
      <c r="MGU10" s="178"/>
      <c r="MGV10" s="178"/>
      <c r="MGW10" s="178"/>
      <c r="MGX10" s="178"/>
      <c r="MGY10" s="178"/>
      <c r="MGZ10" s="178"/>
      <c r="MHA10" s="178"/>
      <c r="MHB10" s="178"/>
      <c r="MHC10" s="178"/>
      <c r="MHD10" s="178"/>
      <c r="MHE10" s="178"/>
      <c r="MHF10" s="178"/>
      <c r="MHG10" s="178"/>
      <c r="MHH10" s="178"/>
      <c r="MHI10" s="178"/>
      <c r="MHJ10" s="178"/>
      <c r="MHK10" s="178"/>
      <c r="MHL10" s="178"/>
      <c r="MHM10" s="178"/>
      <c r="MHN10" s="178"/>
      <c r="MHO10" s="178"/>
      <c r="MHP10" s="178"/>
      <c r="MHQ10" s="178"/>
      <c r="MHR10" s="178"/>
      <c r="MHS10" s="178"/>
      <c r="MHT10" s="178"/>
      <c r="MHU10" s="178"/>
      <c r="MHV10" s="178"/>
      <c r="MHW10" s="178"/>
      <c r="MHX10" s="178"/>
      <c r="MHY10" s="178"/>
      <c r="MHZ10" s="178"/>
      <c r="MIA10" s="178"/>
      <c r="MIB10" s="178"/>
      <c r="MIC10" s="178"/>
      <c r="MID10" s="178"/>
      <c r="MIE10" s="178"/>
      <c r="MIF10" s="178"/>
      <c r="MIG10" s="178"/>
      <c r="MIH10" s="178"/>
      <c r="MII10" s="178"/>
      <c r="MIJ10" s="178"/>
      <c r="MIK10" s="178"/>
      <c r="MIL10" s="178"/>
      <c r="MIM10" s="178"/>
      <c r="MIN10" s="178"/>
      <c r="MIO10" s="178"/>
      <c r="MIP10" s="178"/>
      <c r="MIQ10" s="178"/>
      <c r="MIR10" s="178"/>
      <c r="MIS10" s="178"/>
      <c r="MIT10" s="178"/>
      <c r="MIU10" s="178"/>
      <c r="MIV10" s="178"/>
      <c r="MIW10" s="178"/>
      <c r="MIX10" s="178"/>
      <c r="MIY10" s="178"/>
      <c r="MIZ10" s="178"/>
      <c r="MJA10" s="178"/>
      <c r="MJB10" s="178"/>
      <c r="MJC10" s="178"/>
      <c r="MJD10" s="178"/>
      <c r="MJE10" s="178"/>
      <c r="MJF10" s="178"/>
      <c r="MJG10" s="178"/>
      <c r="MJH10" s="178"/>
      <c r="MJI10" s="178"/>
      <c r="MJJ10" s="178"/>
      <c r="MJK10" s="178"/>
      <c r="MJL10" s="178"/>
      <c r="MJM10" s="178"/>
      <c r="MJN10" s="178"/>
      <c r="MJO10" s="178"/>
      <c r="MJP10" s="178"/>
      <c r="MJQ10" s="178"/>
      <c r="MJR10" s="178"/>
      <c r="MJS10" s="178"/>
      <c r="MJT10" s="178"/>
      <c r="MJU10" s="178"/>
      <c r="MJV10" s="178"/>
      <c r="MJW10" s="178"/>
      <c r="MJX10" s="178"/>
      <c r="MJY10" s="178"/>
      <c r="MJZ10" s="178"/>
      <c r="MKA10" s="178"/>
      <c r="MKB10" s="178"/>
      <c r="MKC10" s="178"/>
      <c r="MKD10" s="178"/>
      <c r="MKE10" s="178"/>
      <c r="MKF10" s="178"/>
      <c r="MKG10" s="178"/>
      <c r="MKH10" s="178"/>
      <c r="MKI10" s="178"/>
      <c r="MKJ10" s="178"/>
      <c r="MKK10" s="178"/>
      <c r="MKL10" s="178"/>
      <c r="MKM10" s="178"/>
      <c r="MKN10" s="178"/>
      <c r="MKO10" s="178"/>
      <c r="MKP10" s="178"/>
      <c r="MKQ10" s="178"/>
      <c r="MKR10" s="178"/>
      <c r="MKS10" s="178"/>
      <c r="MKT10" s="178"/>
      <c r="MKU10" s="178"/>
      <c r="MKV10" s="178"/>
      <c r="MKW10" s="178"/>
      <c r="MKX10" s="178"/>
      <c r="MKY10" s="178"/>
      <c r="MKZ10" s="178"/>
      <c r="MLA10" s="178"/>
      <c r="MLB10" s="178"/>
      <c r="MLC10" s="178"/>
      <c r="MLD10" s="178"/>
      <c r="MLE10" s="178"/>
      <c r="MLF10" s="178"/>
      <c r="MLG10" s="178"/>
      <c r="MLH10" s="178"/>
      <c r="MLI10" s="178"/>
      <c r="MLJ10" s="178"/>
      <c r="MLK10" s="178"/>
      <c r="MLL10" s="178"/>
      <c r="MLM10" s="178"/>
      <c r="MLN10" s="178"/>
      <c r="MLO10" s="178"/>
      <c r="MLP10" s="178"/>
      <c r="MLQ10" s="178"/>
      <c r="MLR10" s="178"/>
      <c r="MLS10" s="178"/>
      <c r="MLT10" s="178"/>
      <c r="MLU10" s="178"/>
      <c r="MLV10" s="178"/>
      <c r="MLW10" s="178"/>
      <c r="MLX10" s="178"/>
      <c r="MLY10" s="178"/>
      <c r="MLZ10" s="178"/>
      <c r="MMA10" s="178"/>
      <c r="MMB10" s="178"/>
      <c r="MMC10" s="178"/>
      <c r="MMD10" s="178"/>
      <c r="MME10" s="178"/>
      <c r="MMF10" s="178"/>
      <c r="MMG10" s="178"/>
      <c r="MMH10" s="178"/>
      <c r="MMI10" s="178"/>
      <c r="MMJ10" s="178"/>
      <c r="MMK10" s="178"/>
      <c r="MML10" s="178"/>
      <c r="MMM10" s="178"/>
      <c r="MMN10" s="178"/>
      <c r="MMO10" s="178"/>
      <c r="MMP10" s="178"/>
      <c r="MMQ10" s="178"/>
      <c r="MMR10" s="178"/>
      <c r="MMS10" s="178"/>
      <c r="MMT10" s="178"/>
      <c r="MMU10" s="178"/>
      <c r="MMV10" s="178"/>
      <c r="MMW10" s="178"/>
      <c r="MMX10" s="178"/>
      <c r="MMY10" s="178"/>
      <c r="MMZ10" s="178"/>
      <c r="MNA10" s="178"/>
      <c r="MNB10" s="178"/>
      <c r="MNC10" s="178"/>
      <c r="MND10" s="178"/>
      <c r="MNE10" s="178"/>
      <c r="MNF10" s="178"/>
      <c r="MNG10" s="178"/>
      <c r="MNH10" s="178"/>
      <c r="MNI10" s="178"/>
      <c r="MNJ10" s="178"/>
      <c r="MNK10" s="178"/>
      <c r="MNL10" s="178"/>
      <c r="MNM10" s="178"/>
      <c r="MNN10" s="178"/>
      <c r="MNO10" s="178"/>
      <c r="MNP10" s="178"/>
      <c r="MNQ10" s="178"/>
      <c r="MNR10" s="178"/>
      <c r="MNS10" s="178"/>
      <c r="MNT10" s="178"/>
      <c r="MNU10" s="178"/>
      <c r="MNV10" s="178"/>
      <c r="MNW10" s="178"/>
      <c r="MNX10" s="178"/>
      <c r="MNY10" s="178"/>
      <c r="MNZ10" s="178"/>
      <c r="MOA10" s="178"/>
      <c r="MOB10" s="178"/>
      <c r="MOC10" s="178"/>
      <c r="MOD10" s="178"/>
      <c r="MOE10" s="178"/>
      <c r="MOF10" s="178"/>
      <c r="MOG10" s="178"/>
      <c r="MOH10" s="178"/>
      <c r="MOI10" s="178"/>
      <c r="MOJ10" s="178"/>
      <c r="MOK10" s="178"/>
      <c r="MOL10" s="178"/>
      <c r="MOM10" s="178"/>
      <c r="MON10" s="178"/>
      <c r="MOO10" s="178"/>
      <c r="MOP10" s="178"/>
      <c r="MOQ10" s="178"/>
      <c r="MOR10" s="178"/>
      <c r="MOS10" s="178"/>
      <c r="MOT10" s="178"/>
      <c r="MOU10" s="178"/>
      <c r="MOV10" s="178"/>
      <c r="MOW10" s="178"/>
      <c r="MOX10" s="178"/>
      <c r="MOY10" s="178"/>
      <c r="MOZ10" s="178"/>
      <c r="MPA10" s="178"/>
      <c r="MPB10" s="178"/>
      <c r="MPC10" s="178"/>
      <c r="MPD10" s="178"/>
      <c r="MPE10" s="178"/>
      <c r="MPF10" s="178"/>
      <c r="MPG10" s="178"/>
      <c r="MPH10" s="178"/>
      <c r="MPI10" s="178"/>
      <c r="MPJ10" s="178"/>
      <c r="MPK10" s="178"/>
      <c r="MPL10" s="178"/>
      <c r="MPM10" s="178"/>
      <c r="MPN10" s="178"/>
      <c r="MPO10" s="178"/>
      <c r="MPP10" s="178"/>
      <c r="MPQ10" s="178"/>
      <c r="MPR10" s="178"/>
      <c r="MPS10" s="178"/>
      <c r="MPT10" s="178"/>
      <c r="MPU10" s="178"/>
      <c r="MPV10" s="178"/>
      <c r="MPW10" s="178"/>
      <c r="MPX10" s="178"/>
      <c r="MPY10" s="178"/>
      <c r="MPZ10" s="178"/>
      <c r="MQA10" s="178"/>
      <c r="MQB10" s="178"/>
      <c r="MQC10" s="178"/>
      <c r="MQD10" s="178"/>
      <c r="MQE10" s="178"/>
      <c r="MQF10" s="178"/>
      <c r="MQG10" s="178"/>
      <c r="MQH10" s="178"/>
      <c r="MQI10" s="178"/>
      <c r="MQJ10" s="178"/>
      <c r="MQK10" s="178"/>
      <c r="MQL10" s="178"/>
      <c r="MQM10" s="178"/>
      <c r="MQN10" s="178"/>
      <c r="MQO10" s="178"/>
      <c r="MQP10" s="178"/>
      <c r="MQQ10" s="178"/>
      <c r="MQR10" s="178"/>
      <c r="MQS10" s="178"/>
      <c r="MQT10" s="178"/>
      <c r="MQU10" s="178"/>
      <c r="MQV10" s="178"/>
      <c r="MQW10" s="178"/>
      <c r="MQX10" s="178"/>
      <c r="MQY10" s="178"/>
      <c r="MQZ10" s="178"/>
      <c r="MRA10" s="178"/>
      <c r="MRB10" s="178"/>
      <c r="MRC10" s="178"/>
      <c r="MRD10" s="178"/>
      <c r="MRE10" s="178"/>
      <c r="MRF10" s="178"/>
      <c r="MRG10" s="178"/>
      <c r="MRH10" s="178"/>
      <c r="MRI10" s="178"/>
      <c r="MRJ10" s="178"/>
      <c r="MRK10" s="178"/>
      <c r="MRL10" s="178"/>
      <c r="MRM10" s="178"/>
      <c r="MRN10" s="178"/>
      <c r="MRO10" s="178"/>
      <c r="MRP10" s="178"/>
      <c r="MRQ10" s="178"/>
      <c r="MRR10" s="178"/>
      <c r="MRS10" s="178"/>
      <c r="MRT10" s="178"/>
      <c r="MRU10" s="178"/>
      <c r="MRV10" s="178"/>
      <c r="MRW10" s="178"/>
      <c r="MRX10" s="178"/>
      <c r="MRY10" s="178"/>
      <c r="MRZ10" s="178"/>
      <c r="MSA10" s="178"/>
      <c r="MSB10" s="178"/>
      <c r="MSC10" s="178"/>
      <c r="MSD10" s="178"/>
      <c r="MSE10" s="178"/>
      <c r="MSF10" s="178"/>
      <c r="MSG10" s="178"/>
      <c r="MSH10" s="178"/>
      <c r="MSI10" s="178"/>
      <c r="MSJ10" s="178"/>
      <c r="MSK10" s="178"/>
      <c r="MSL10" s="178"/>
      <c r="MSM10" s="178"/>
      <c r="MSN10" s="178"/>
      <c r="MSO10" s="178"/>
      <c r="MSP10" s="178"/>
      <c r="MSQ10" s="178"/>
      <c r="MSR10" s="178"/>
      <c r="MSS10" s="178"/>
      <c r="MST10" s="178"/>
      <c r="MSU10" s="178"/>
      <c r="MSV10" s="178"/>
      <c r="MSW10" s="178"/>
      <c r="MSX10" s="178"/>
      <c r="MSY10" s="178"/>
      <c r="MSZ10" s="178"/>
      <c r="MTA10" s="178"/>
      <c r="MTB10" s="178"/>
      <c r="MTC10" s="178"/>
      <c r="MTD10" s="178"/>
      <c r="MTE10" s="178"/>
      <c r="MTF10" s="178"/>
      <c r="MTG10" s="178"/>
      <c r="MTH10" s="178"/>
      <c r="MTI10" s="178"/>
      <c r="MTJ10" s="178"/>
      <c r="MTK10" s="178"/>
      <c r="MTL10" s="178"/>
      <c r="MTM10" s="178"/>
      <c r="MTN10" s="178"/>
      <c r="MTO10" s="178"/>
      <c r="MTP10" s="178"/>
      <c r="MTQ10" s="178"/>
      <c r="MTR10" s="178"/>
      <c r="MTS10" s="178"/>
      <c r="MTT10" s="178"/>
      <c r="MTU10" s="178"/>
      <c r="MTV10" s="178"/>
      <c r="MTW10" s="178"/>
      <c r="MTX10" s="178"/>
      <c r="MTY10" s="178"/>
      <c r="MTZ10" s="178"/>
      <c r="MUA10" s="178"/>
      <c r="MUB10" s="178"/>
      <c r="MUC10" s="178"/>
      <c r="MUD10" s="178"/>
      <c r="MUE10" s="178"/>
      <c r="MUF10" s="178"/>
      <c r="MUG10" s="178"/>
      <c r="MUH10" s="178"/>
      <c r="MUI10" s="178"/>
      <c r="MUJ10" s="178"/>
      <c r="MUK10" s="178"/>
      <c r="MUL10" s="178"/>
      <c r="MUM10" s="178"/>
      <c r="MUN10" s="178"/>
      <c r="MUO10" s="178"/>
      <c r="MUP10" s="178"/>
      <c r="MUQ10" s="178"/>
      <c r="MUR10" s="178"/>
      <c r="MUS10" s="178"/>
      <c r="MUT10" s="178"/>
      <c r="MUU10" s="178"/>
      <c r="MUV10" s="178"/>
      <c r="MUW10" s="178"/>
      <c r="MUX10" s="178"/>
      <c r="MUY10" s="178"/>
      <c r="MUZ10" s="178"/>
      <c r="MVA10" s="178"/>
      <c r="MVB10" s="178"/>
      <c r="MVC10" s="178"/>
      <c r="MVD10" s="178"/>
      <c r="MVE10" s="178"/>
      <c r="MVF10" s="178"/>
      <c r="MVG10" s="178"/>
      <c r="MVH10" s="178"/>
      <c r="MVI10" s="178"/>
      <c r="MVJ10" s="178"/>
      <c r="MVK10" s="178"/>
      <c r="MVL10" s="178"/>
      <c r="MVM10" s="178"/>
      <c r="MVN10" s="178"/>
      <c r="MVO10" s="178"/>
      <c r="MVP10" s="178"/>
      <c r="MVQ10" s="178"/>
      <c r="MVR10" s="178"/>
      <c r="MVS10" s="178"/>
      <c r="MVT10" s="178"/>
      <c r="MVU10" s="178"/>
      <c r="MVV10" s="178"/>
      <c r="MVW10" s="178"/>
      <c r="MVX10" s="178"/>
      <c r="MVY10" s="178"/>
      <c r="MVZ10" s="178"/>
      <c r="MWA10" s="178"/>
      <c r="MWB10" s="178"/>
      <c r="MWC10" s="178"/>
      <c r="MWD10" s="178"/>
      <c r="MWE10" s="178"/>
      <c r="MWF10" s="178"/>
      <c r="MWG10" s="178"/>
      <c r="MWH10" s="178"/>
      <c r="MWI10" s="178"/>
      <c r="MWJ10" s="178"/>
      <c r="MWK10" s="178"/>
      <c r="MWL10" s="178"/>
      <c r="MWM10" s="178"/>
      <c r="MWN10" s="178"/>
      <c r="MWO10" s="178"/>
      <c r="MWP10" s="178"/>
      <c r="MWQ10" s="178"/>
      <c r="MWR10" s="178"/>
      <c r="MWS10" s="178"/>
      <c r="MWT10" s="178"/>
      <c r="MWU10" s="178"/>
      <c r="MWV10" s="178"/>
      <c r="MWW10" s="178"/>
      <c r="MWX10" s="178"/>
      <c r="MWY10" s="178"/>
      <c r="MWZ10" s="178"/>
      <c r="MXA10" s="178"/>
      <c r="MXB10" s="178"/>
      <c r="MXC10" s="178"/>
      <c r="MXD10" s="178"/>
      <c r="MXE10" s="178"/>
      <c r="MXF10" s="178"/>
      <c r="MXG10" s="178"/>
      <c r="MXH10" s="178"/>
      <c r="MXI10" s="178"/>
      <c r="MXJ10" s="178"/>
      <c r="MXK10" s="178"/>
      <c r="MXL10" s="178"/>
      <c r="MXM10" s="178"/>
      <c r="MXN10" s="178"/>
      <c r="MXO10" s="178"/>
      <c r="MXP10" s="178"/>
      <c r="MXQ10" s="178"/>
      <c r="MXR10" s="178"/>
      <c r="MXS10" s="178"/>
      <c r="MXT10" s="178"/>
      <c r="MXU10" s="178"/>
      <c r="MXV10" s="178"/>
      <c r="MXW10" s="178"/>
      <c r="MXX10" s="178"/>
      <c r="MXY10" s="178"/>
      <c r="MXZ10" s="178"/>
      <c r="MYA10" s="178"/>
      <c r="MYB10" s="178"/>
      <c r="MYC10" s="178"/>
      <c r="MYD10" s="178"/>
      <c r="MYE10" s="178"/>
      <c r="MYF10" s="178"/>
      <c r="MYG10" s="178"/>
      <c r="MYH10" s="178"/>
      <c r="MYI10" s="178"/>
      <c r="MYJ10" s="178"/>
      <c r="MYK10" s="178"/>
      <c r="MYL10" s="178"/>
      <c r="MYM10" s="178"/>
      <c r="MYN10" s="178"/>
      <c r="MYO10" s="178"/>
      <c r="MYP10" s="178"/>
      <c r="MYQ10" s="178"/>
      <c r="MYR10" s="178"/>
      <c r="MYS10" s="178"/>
      <c r="MYT10" s="178"/>
      <c r="MYU10" s="178"/>
      <c r="MYV10" s="178"/>
      <c r="MYW10" s="178"/>
      <c r="MYX10" s="178"/>
      <c r="MYY10" s="178"/>
      <c r="MYZ10" s="178"/>
      <c r="MZA10" s="178"/>
      <c r="MZB10" s="178"/>
      <c r="MZC10" s="178"/>
      <c r="MZD10" s="178"/>
      <c r="MZE10" s="178"/>
      <c r="MZF10" s="178"/>
      <c r="MZG10" s="178"/>
      <c r="MZH10" s="178"/>
      <c r="MZI10" s="178"/>
      <c r="MZJ10" s="178"/>
      <c r="MZK10" s="178"/>
      <c r="MZL10" s="178"/>
      <c r="MZM10" s="178"/>
      <c r="MZN10" s="178"/>
      <c r="MZO10" s="178"/>
      <c r="MZP10" s="178"/>
      <c r="MZQ10" s="178"/>
      <c r="MZR10" s="178"/>
      <c r="MZS10" s="178"/>
      <c r="MZT10" s="178"/>
      <c r="MZU10" s="178"/>
      <c r="MZV10" s="178"/>
      <c r="MZW10" s="178"/>
      <c r="MZX10" s="178"/>
      <c r="MZY10" s="178"/>
      <c r="MZZ10" s="178"/>
      <c r="NAA10" s="178"/>
      <c r="NAB10" s="178"/>
      <c r="NAC10" s="178"/>
      <c r="NAD10" s="178"/>
      <c r="NAE10" s="178"/>
      <c r="NAF10" s="178"/>
      <c r="NAG10" s="178"/>
      <c r="NAH10" s="178"/>
      <c r="NAI10" s="178"/>
      <c r="NAJ10" s="178"/>
      <c r="NAK10" s="178"/>
      <c r="NAL10" s="178"/>
      <c r="NAM10" s="178"/>
      <c r="NAN10" s="178"/>
      <c r="NAO10" s="178"/>
      <c r="NAP10" s="178"/>
      <c r="NAQ10" s="178"/>
      <c r="NAR10" s="178"/>
      <c r="NAS10" s="178"/>
      <c r="NAT10" s="178"/>
      <c r="NAU10" s="178"/>
      <c r="NAV10" s="178"/>
      <c r="NAW10" s="178"/>
      <c r="NAX10" s="178"/>
      <c r="NAY10" s="178"/>
      <c r="NAZ10" s="178"/>
      <c r="NBA10" s="178"/>
      <c r="NBB10" s="178"/>
      <c r="NBC10" s="178"/>
      <c r="NBD10" s="178"/>
      <c r="NBE10" s="178"/>
      <c r="NBF10" s="178"/>
      <c r="NBG10" s="178"/>
      <c r="NBH10" s="178"/>
      <c r="NBI10" s="178"/>
      <c r="NBJ10" s="178"/>
      <c r="NBK10" s="178"/>
      <c r="NBL10" s="178"/>
      <c r="NBM10" s="178"/>
      <c r="NBN10" s="178"/>
      <c r="NBO10" s="178"/>
      <c r="NBP10" s="178"/>
      <c r="NBQ10" s="178"/>
      <c r="NBR10" s="178"/>
      <c r="NBS10" s="178"/>
      <c r="NBT10" s="178"/>
      <c r="NBU10" s="178"/>
      <c r="NBV10" s="178"/>
      <c r="NBW10" s="178"/>
      <c r="NBX10" s="178"/>
      <c r="NBY10" s="178"/>
      <c r="NBZ10" s="178"/>
      <c r="NCA10" s="178"/>
      <c r="NCB10" s="178"/>
      <c r="NCC10" s="178"/>
      <c r="NCD10" s="178"/>
      <c r="NCE10" s="178"/>
      <c r="NCF10" s="178"/>
      <c r="NCG10" s="178"/>
      <c r="NCH10" s="178"/>
      <c r="NCI10" s="178"/>
      <c r="NCJ10" s="178"/>
      <c r="NCK10" s="178"/>
      <c r="NCL10" s="178"/>
      <c r="NCM10" s="178"/>
      <c r="NCN10" s="178"/>
      <c r="NCO10" s="178"/>
      <c r="NCP10" s="178"/>
      <c r="NCQ10" s="178"/>
      <c r="NCR10" s="178"/>
      <c r="NCS10" s="178"/>
      <c r="NCT10" s="178"/>
      <c r="NCU10" s="178"/>
      <c r="NCV10" s="178"/>
      <c r="NCW10" s="178"/>
      <c r="NCX10" s="178"/>
      <c r="NCY10" s="178"/>
      <c r="NCZ10" s="178"/>
      <c r="NDA10" s="178"/>
      <c r="NDB10" s="178"/>
      <c r="NDC10" s="178"/>
      <c r="NDD10" s="178"/>
      <c r="NDE10" s="178"/>
      <c r="NDF10" s="178"/>
      <c r="NDG10" s="178"/>
      <c r="NDH10" s="178"/>
      <c r="NDI10" s="178"/>
      <c r="NDJ10" s="178"/>
      <c r="NDK10" s="178"/>
      <c r="NDL10" s="178"/>
      <c r="NDM10" s="178"/>
      <c r="NDN10" s="178"/>
      <c r="NDO10" s="178"/>
      <c r="NDP10" s="178"/>
      <c r="NDQ10" s="178"/>
      <c r="NDR10" s="178"/>
      <c r="NDS10" s="178"/>
      <c r="NDT10" s="178"/>
      <c r="NDU10" s="178"/>
      <c r="NDV10" s="178"/>
      <c r="NDW10" s="178"/>
      <c r="NDX10" s="178"/>
      <c r="NDY10" s="178"/>
      <c r="NDZ10" s="178"/>
      <c r="NEA10" s="178"/>
      <c r="NEB10" s="178"/>
      <c r="NEC10" s="178"/>
      <c r="NED10" s="178"/>
      <c r="NEE10" s="178"/>
      <c r="NEF10" s="178"/>
      <c r="NEG10" s="178"/>
      <c r="NEH10" s="178"/>
      <c r="NEI10" s="178"/>
      <c r="NEJ10" s="178"/>
      <c r="NEK10" s="178"/>
      <c r="NEL10" s="178"/>
      <c r="NEM10" s="178"/>
      <c r="NEN10" s="178"/>
      <c r="NEO10" s="178"/>
      <c r="NEP10" s="178"/>
      <c r="NEQ10" s="178"/>
      <c r="NER10" s="178"/>
      <c r="NES10" s="178"/>
      <c r="NET10" s="178"/>
      <c r="NEU10" s="178"/>
      <c r="NEV10" s="178"/>
      <c r="NEW10" s="178"/>
      <c r="NEX10" s="178"/>
      <c r="NEY10" s="178"/>
      <c r="NEZ10" s="178"/>
      <c r="NFA10" s="178"/>
      <c r="NFB10" s="178"/>
      <c r="NFC10" s="178"/>
      <c r="NFD10" s="178"/>
      <c r="NFE10" s="178"/>
      <c r="NFF10" s="178"/>
      <c r="NFG10" s="178"/>
      <c r="NFH10" s="178"/>
      <c r="NFI10" s="178"/>
      <c r="NFJ10" s="178"/>
      <c r="NFK10" s="178"/>
      <c r="NFL10" s="178"/>
      <c r="NFM10" s="178"/>
      <c r="NFN10" s="178"/>
      <c r="NFO10" s="178"/>
      <c r="NFP10" s="178"/>
      <c r="NFQ10" s="178"/>
      <c r="NFR10" s="178"/>
      <c r="NFS10" s="178"/>
      <c r="NFT10" s="178"/>
      <c r="NFU10" s="178"/>
      <c r="NFV10" s="178"/>
      <c r="NFW10" s="178"/>
      <c r="NFX10" s="178"/>
      <c r="NFY10" s="178"/>
      <c r="NFZ10" s="178"/>
      <c r="NGA10" s="178"/>
      <c r="NGB10" s="178"/>
      <c r="NGC10" s="178"/>
      <c r="NGD10" s="178"/>
      <c r="NGE10" s="178"/>
      <c r="NGF10" s="178"/>
      <c r="NGG10" s="178"/>
      <c r="NGH10" s="178"/>
      <c r="NGI10" s="178"/>
      <c r="NGJ10" s="178"/>
      <c r="NGK10" s="178"/>
      <c r="NGL10" s="178"/>
      <c r="NGM10" s="178"/>
      <c r="NGN10" s="178"/>
      <c r="NGO10" s="178"/>
      <c r="NGP10" s="178"/>
      <c r="NGQ10" s="178"/>
      <c r="NGR10" s="178"/>
      <c r="NGS10" s="178"/>
      <c r="NGT10" s="178"/>
      <c r="NGU10" s="178"/>
      <c r="NGV10" s="178"/>
      <c r="NGW10" s="178"/>
      <c r="NGX10" s="178"/>
      <c r="NGY10" s="178"/>
      <c r="NGZ10" s="178"/>
      <c r="NHA10" s="178"/>
      <c r="NHB10" s="178"/>
      <c r="NHC10" s="178"/>
      <c r="NHD10" s="178"/>
      <c r="NHE10" s="178"/>
      <c r="NHF10" s="178"/>
      <c r="NHG10" s="178"/>
      <c r="NHH10" s="178"/>
      <c r="NHI10" s="178"/>
      <c r="NHJ10" s="178"/>
      <c r="NHK10" s="178"/>
      <c r="NHL10" s="178"/>
      <c r="NHM10" s="178"/>
      <c r="NHN10" s="178"/>
      <c r="NHO10" s="178"/>
      <c r="NHP10" s="178"/>
      <c r="NHQ10" s="178"/>
      <c r="NHR10" s="178"/>
      <c r="NHS10" s="178"/>
      <c r="NHT10" s="178"/>
      <c r="NHU10" s="178"/>
      <c r="NHV10" s="178"/>
      <c r="NHW10" s="178"/>
      <c r="NHX10" s="178"/>
      <c r="NHY10" s="178"/>
      <c r="NHZ10" s="178"/>
      <c r="NIA10" s="178"/>
      <c r="NIB10" s="178"/>
      <c r="NIC10" s="178"/>
      <c r="NID10" s="178"/>
      <c r="NIE10" s="178"/>
      <c r="NIF10" s="178"/>
      <c r="NIG10" s="178"/>
      <c r="NIH10" s="178"/>
      <c r="NII10" s="178"/>
      <c r="NIJ10" s="178"/>
      <c r="NIK10" s="178"/>
      <c r="NIL10" s="178"/>
      <c r="NIM10" s="178"/>
      <c r="NIN10" s="178"/>
      <c r="NIO10" s="178"/>
      <c r="NIP10" s="178"/>
      <c r="NIQ10" s="178"/>
      <c r="NIR10" s="178"/>
      <c r="NIS10" s="178"/>
      <c r="NIT10" s="178"/>
      <c r="NIU10" s="178"/>
      <c r="NIV10" s="178"/>
      <c r="NIW10" s="178"/>
      <c r="NIX10" s="178"/>
      <c r="NIY10" s="178"/>
      <c r="NIZ10" s="178"/>
      <c r="NJA10" s="178"/>
      <c r="NJB10" s="178"/>
      <c r="NJC10" s="178"/>
      <c r="NJD10" s="178"/>
      <c r="NJE10" s="178"/>
      <c r="NJF10" s="178"/>
      <c r="NJG10" s="178"/>
      <c r="NJH10" s="178"/>
      <c r="NJI10" s="178"/>
      <c r="NJJ10" s="178"/>
      <c r="NJK10" s="178"/>
      <c r="NJL10" s="178"/>
      <c r="NJM10" s="178"/>
      <c r="NJN10" s="178"/>
      <c r="NJO10" s="178"/>
      <c r="NJP10" s="178"/>
      <c r="NJQ10" s="178"/>
      <c r="NJR10" s="178"/>
      <c r="NJS10" s="178"/>
      <c r="NJT10" s="178"/>
      <c r="NJU10" s="178"/>
      <c r="NJV10" s="178"/>
      <c r="NJW10" s="178"/>
      <c r="NJX10" s="178"/>
      <c r="NJY10" s="178"/>
      <c r="NJZ10" s="178"/>
      <c r="NKA10" s="178"/>
      <c r="NKB10" s="178"/>
      <c r="NKC10" s="178"/>
      <c r="NKD10" s="178"/>
      <c r="NKE10" s="178"/>
      <c r="NKF10" s="178"/>
      <c r="NKG10" s="178"/>
      <c r="NKH10" s="178"/>
      <c r="NKI10" s="178"/>
      <c r="NKJ10" s="178"/>
      <c r="NKK10" s="178"/>
      <c r="NKL10" s="178"/>
      <c r="NKM10" s="178"/>
      <c r="NKN10" s="178"/>
      <c r="NKO10" s="178"/>
      <c r="NKP10" s="178"/>
      <c r="NKQ10" s="178"/>
      <c r="NKR10" s="178"/>
      <c r="NKS10" s="178"/>
      <c r="NKT10" s="178"/>
      <c r="NKU10" s="178"/>
      <c r="NKV10" s="178"/>
      <c r="NKW10" s="178"/>
      <c r="NKX10" s="178"/>
      <c r="NKY10" s="178"/>
      <c r="NKZ10" s="178"/>
      <c r="NLA10" s="178"/>
      <c r="NLB10" s="178"/>
      <c r="NLC10" s="178"/>
      <c r="NLD10" s="178"/>
      <c r="NLE10" s="178"/>
      <c r="NLF10" s="178"/>
      <c r="NLG10" s="178"/>
      <c r="NLH10" s="178"/>
      <c r="NLI10" s="178"/>
      <c r="NLJ10" s="178"/>
      <c r="NLK10" s="178"/>
      <c r="NLL10" s="178"/>
      <c r="NLM10" s="178"/>
      <c r="NLN10" s="178"/>
      <c r="NLO10" s="178"/>
      <c r="NLP10" s="178"/>
      <c r="NLQ10" s="178"/>
      <c r="NLR10" s="178"/>
      <c r="NLS10" s="178"/>
      <c r="NLT10" s="178"/>
      <c r="NLU10" s="178"/>
      <c r="NLV10" s="178"/>
      <c r="NLW10" s="178"/>
      <c r="NLX10" s="178"/>
      <c r="NLY10" s="178"/>
      <c r="NLZ10" s="178"/>
      <c r="NMA10" s="178"/>
      <c r="NMB10" s="178"/>
      <c r="NMC10" s="178"/>
      <c r="NMD10" s="178"/>
      <c r="NME10" s="178"/>
      <c r="NMF10" s="178"/>
      <c r="NMG10" s="178"/>
      <c r="NMH10" s="178"/>
      <c r="NMI10" s="178"/>
      <c r="NMJ10" s="178"/>
      <c r="NMK10" s="178"/>
      <c r="NML10" s="178"/>
      <c r="NMM10" s="178"/>
      <c r="NMN10" s="178"/>
      <c r="NMO10" s="178"/>
      <c r="NMP10" s="178"/>
      <c r="NMQ10" s="178"/>
      <c r="NMR10" s="178"/>
      <c r="NMS10" s="178"/>
      <c r="NMT10" s="178"/>
      <c r="NMU10" s="178"/>
      <c r="NMV10" s="178"/>
      <c r="NMW10" s="178"/>
      <c r="NMX10" s="178"/>
      <c r="NMY10" s="178"/>
      <c r="NMZ10" s="178"/>
      <c r="NNA10" s="178"/>
      <c r="NNB10" s="178"/>
      <c r="NNC10" s="178"/>
      <c r="NND10" s="178"/>
      <c r="NNE10" s="178"/>
      <c r="NNF10" s="178"/>
      <c r="NNG10" s="178"/>
      <c r="NNH10" s="178"/>
      <c r="NNI10" s="178"/>
      <c r="NNJ10" s="178"/>
      <c r="NNK10" s="178"/>
      <c r="NNL10" s="178"/>
      <c r="NNM10" s="178"/>
      <c r="NNN10" s="178"/>
      <c r="NNO10" s="178"/>
      <c r="NNP10" s="178"/>
      <c r="NNQ10" s="178"/>
      <c r="NNR10" s="178"/>
      <c r="NNS10" s="178"/>
      <c r="NNT10" s="178"/>
      <c r="NNU10" s="178"/>
      <c r="NNV10" s="178"/>
      <c r="NNW10" s="178"/>
      <c r="NNX10" s="178"/>
      <c r="NNY10" s="178"/>
      <c r="NNZ10" s="178"/>
      <c r="NOA10" s="178"/>
      <c r="NOB10" s="178"/>
      <c r="NOC10" s="178"/>
      <c r="NOD10" s="178"/>
      <c r="NOE10" s="178"/>
      <c r="NOF10" s="178"/>
      <c r="NOG10" s="178"/>
      <c r="NOH10" s="178"/>
      <c r="NOI10" s="178"/>
      <c r="NOJ10" s="178"/>
      <c r="NOK10" s="178"/>
      <c r="NOL10" s="178"/>
      <c r="NOM10" s="178"/>
      <c r="NON10" s="178"/>
      <c r="NOO10" s="178"/>
      <c r="NOP10" s="178"/>
      <c r="NOQ10" s="178"/>
      <c r="NOR10" s="178"/>
      <c r="NOS10" s="178"/>
      <c r="NOT10" s="178"/>
      <c r="NOU10" s="178"/>
      <c r="NOV10" s="178"/>
      <c r="NOW10" s="178"/>
      <c r="NOX10" s="178"/>
      <c r="NOY10" s="178"/>
      <c r="NOZ10" s="178"/>
      <c r="NPA10" s="178"/>
      <c r="NPB10" s="178"/>
      <c r="NPC10" s="178"/>
      <c r="NPD10" s="178"/>
      <c r="NPE10" s="178"/>
      <c r="NPF10" s="178"/>
      <c r="NPG10" s="178"/>
      <c r="NPH10" s="178"/>
      <c r="NPI10" s="178"/>
      <c r="NPJ10" s="178"/>
      <c r="NPK10" s="178"/>
      <c r="NPL10" s="178"/>
      <c r="NPM10" s="178"/>
      <c r="NPN10" s="178"/>
      <c r="NPO10" s="178"/>
      <c r="NPP10" s="178"/>
      <c r="NPQ10" s="178"/>
      <c r="NPR10" s="178"/>
      <c r="NPS10" s="178"/>
      <c r="NPT10" s="178"/>
      <c r="NPU10" s="178"/>
      <c r="NPV10" s="178"/>
      <c r="NPW10" s="178"/>
      <c r="NPX10" s="178"/>
      <c r="NPY10" s="178"/>
      <c r="NPZ10" s="178"/>
      <c r="NQA10" s="178"/>
      <c r="NQB10" s="178"/>
      <c r="NQC10" s="178"/>
      <c r="NQD10" s="178"/>
      <c r="NQE10" s="178"/>
      <c r="NQF10" s="178"/>
      <c r="NQG10" s="178"/>
      <c r="NQH10" s="178"/>
      <c r="NQI10" s="178"/>
      <c r="NQJ10" s="178"/>
      <c r="NQK10" s="178"/>
      <c r="NQL10" s="178"/>
      <c r="NQM10" s="178"/>
      <c r="NQN10" s="178"/>
      <c r="NQO10" s="178"/>
      <c r="NQP10" s="178"/>
      <c r="NQQ10" s="178"/>
      <c r="NQR10" s="178"/>
      <c r="NQS10" s="178"/>
      <c r="NQT10" s="178"/>
      <c r="NQU10" s="178"/>
      <c r="NQV10" s="178"/>
      <c r="NQW10" s="178"/>
      <c r="NQX10" s="178"/>
      <c r="NQY10" s="178"/>
      <c r="NQZ10" s="178"/>
      <c r="NRA10" s="178"/>
      <c r="NRB10" s="178"/>
      <c r="NRC10" s="178"/>
      <c r="NRD10" s="178"/>
      <c r="NRE10" s="178"/>
      <c r="NRF10" s="178"/>
      <c r="NRG10" s="178"/>
      <c r="NRH10" s="178"/>
      <c r="NRI10" s="178"/>
      <c r="NRJ10" s="178"/>
      <c r="NRK10" s="178"/>
      <c r="NRL10" s="178"/>
      <c r="NRM10" s="178"/>
      <c r="NRN10" s="178"/>
      <c r="NRO10" s="178"/>
      <c r="NRP10" s="178"/>
      <c r="NRQ10" s="178"/>
      <c r="NRR10" s="178"/>
      <c r="NRS10" s="178"/>
      <c r="NRT10" s="178"/>
      <c r="NRU10" s="178"/>
      <c r="NRV10" s="178"/>
      <c r="NRW10" s="178"/>
      <c r="NRX10" s="178"/>
      <c r="NRY10" s="178"/>
      <c r="NRZ10" s="178"/>
      <c r="NSA10" s="178"/>
      <c r="NSB10" s="178"/>
      <c r="NSC10" s="178"/>
      <c r="NSD10" s="178"/>
      <c r="NSE10" s="178"/>
      <c r="NSF10" s="178"/>
      <c r="NSG10" s="178"/>
      <c r="NSH10" s="178"/>
      <c r="NSI10" s="178"/>
      <c r="NSJ10" s="178"/>
      <c r="NSK10" s="178"/>
      <c r="NSL10" s="178"/>
      <c r="NSM10" s="178"/>
      <c r="NSN10" s="178"/>
      <c r="NSO10" s="178"/>
      <c r="NSP10" s="178"/>
      <c r="NSQ10" s="178"/>
      <c r="NSR10" s="178"/>
      <c r="NSS10" s="178"/>
      <c r="NST10" s="178"/>
      <c r="NSU10" s="178"/>
      <c r="NSV10" s="178"/>
      <c r="NSW10" s="178"/>
      <c r="NSX10" s="178"/>
      <c r="NSY10" s="178"/>
      <c r="NSZ10" s="178"/>
      <c r="NTA10" s="178"/>
      <c r="NTB10" s="178"/>
      <c r="NTC10" s="178"/>
      <c r="NTD10" s="178"/>
      <c r="NTE10" s="178"/>
      <c r="NTF10" s="178"/>
      <c r="NTG10" s="178"/>
      <c r="NTH10" s="178"/>
      <c r="NTI10" s="178"/>
      <c r="NTJ10" s="178"/>
      <c r="NTK10" s="178"/>
      <c r="NTL10" s="178"/>
      <c r="NTM10" s="178"/>
      <c r="NTN10" s="178"/>
      <c r="NTO10" s="178"/>
      <c r="NTP10" s="178"/>
      <c r="NTQ10" s="178"/>
      <c r="NTR10" s="178"/>
      <c r="NTS10" s="178"/>
      <c r="NTT10" s="178"/>
      <c r="NTU10" s="178"/>
      <c r="NTV10" s="178"/>
      <c r="NTW10" s="178"/>
      <c r="NTX10" s="178"/>
      <c r="NTY10" s="178"/>
      <c r="NTZ10" s="178"/>
      <c r="NUA10" s="178"/>
      <c r="NUB10" s="178"/>
      <c r="NUC10" s="178"/>
      <c r="NUD10" s="178"/>
      <c r="NUE10" s="178"/>
      <c r="NUF10" s="178"/>
      <c r="NUG10" s="178"/>
      <c r="NUH10" s="178"/>
      <c r="NUI10" s="178"/>
      <c r="NUJ10" s="178"/>
      <c r="NUK10" s="178"/>
      <c r="NUL10" s="178"/>
      <c r="NUM10" s="178"/>
      <c r="NUN10" s="178"/>
      <c r="NUO10" s="178"/>
      <c r="NUP10" s="178"/>
      <c r="NUQ10" s="178"/>
      <c r="NUR10" s="178"/>
      <c r="NUS10" s="178"/>
      <c r="NUT10" s="178"/>
      <c r="NUU10" s="178"/>
      <c r="NUV10" s="178"/>
      <c r="NUW10" s="178"/>
      <c r="NUX10" s="178"/>
      <c r="NUY10" s="178"/>
      <c r="NUZ10" s="178"/>
      <c r="NVA10" s="178"/>
      <c r="NVB10" s="178"/>
      <c r="NVC10" s="178"/>
      <c r="NVD10" s="178"/>
      <c r="NVE10" s="178"/>
      <c r="NVF10" s="178"/>
      <c r="NVG10" s="178"/>
      <c r="NVH10" s="178"/>
      <c r="NVI10" s="178"/>
      <c r="NVJ10" s="178"/>
      <c r="NVK10" s="178"/>
      <c r="NVL10" s="178"/>
      <c r="NVM10" s="178"/>
      <c r="NVN10" s="178"/>
      <c r="NVO10" s="178"/>
      <c r="NVP10" s="178"/>
      <c r="NVQ10" s="178"/>
      <c r="NVR10" s="178"/>
      <c r="NVS10" s="178"/>
      <c r="NVT10" s="178"/>
      <c r="NVU10" s="178"/>
      <c r="NVV10" s="178"/>
      <c r="NVW10" s="178"/>
      <c r="NVX10" s="178"/>
      <c r="NVY10" s="178"/>
      <c r="NVZ10" s="178"/>
      <c r="NWA10" s="178"/>
      <c r="NWB10" s="178"/>
      <c r="NWC10" s="178"/>
      <c r="NWD10" s="178"/>
      <c r="NWE10" s="178"/>
      <c r="NWF10" s="178"/>
      <c r="NWG10" s="178"/>
      <c r="NWH10" s="178"/>
      <c r="NWI10" s="178"/>
      <c r="NWJ10" s="178"/>
      <c r="NWK10" s="178"/>
      <c r="NWL10" s="178"/>
      <c r="NWM10" s="178"/>
      <c r="NWN10" s="178"/>
      <c r="NWO10" s="178"/>
      <c r="NWP10" s="178"/>
      <c r="NWQ10" s="178"/>
      <c r="NWR10" s="178"/>
      <c r="NWS10" s="178"/>
      <c r="NWT10" s="178"/>
      <c r="NWU10" s="178"/>
      <c r="NWV10" s="178"/>
      <c r="NWW10" s="178"/>
      <c r="NWX10" s="178"/>
      <c r="NWY10" s="178"/>
      <c r="NWZ10" s="178"/>
      <c r="NXA10" s="178"/>
      <c r="NXB10" s="178"/>
      <c r="NXC10" s="178"/>
      <c r="NXD10" s="178"/>
      <c r="NXE10" s="178"/>
      <c r="NXF10" s="178"/>
      <c r="NXG10" s="178"/>
      <c r="NXH10" s="178"/>
      <c r="NXI10" s="178"/>
      <c r="NXJ10" s="178"/>
      <c r="NXK10" s="178"/>
      <c r="NXL10" s="178"/>
      <c r="NXM10" s="178"/>
      <c r="NXN10" s="178"/>
      <c r="NXO10" s="178"/>
      <c r="NXP10" s="178"/>
      <c r="NXQ10" s="178"/>
      <c r="NXR10" s="178"/>
      <c r="NXS10" s="178"/>
      <c r="NXT10" s="178"/>
      <c r="NXU10" s="178"/>
      <c r="NXV10" s="178"/>
      <c r="NXW10" s="178"/>
      <c r="NXX10" s="178"/>
      <c r="NXY10" s="178"/>
      <c r="NXZ10" s="178"/>
      <c r="NYA10" s="178"/>
      <c r="NYB10" s="178"/>
      <c r="NYC10" s="178"/>
      <c r="NYD10" s="178"/>
      <c r="NYE10" s="178"/>
      <c r="NYF10" s="178"/>
      <c r="NYG10" s="178"/>
      <c r="NYH10" s="178"/>
      <c r="NYI10" s="178"/>
      <c r="NYJ10" s="178"/>
      <c r="NYK10" s="178"/>
      <c r="NYL10" s="178"/>
      <c r="NYM10" s="178"/>
      <c r="NYN10" s="178"/>
      <c r="NYO10" s="178"/>
      <c r="NYP10" s="178"/>
      <c r="NYQ10" s="178"/>
      <c r="NYR10" s="178"/>
      <c r="NYS10" s="178"/>
      <c r="NYT10" s="178"/>
      <c r="NYU10" s="178"/>
      <c r="NYV10" s="178"/>
      <c r="NYW10" s="178"/>
      <c r="NYX10" s="178"/>
      <c r="NYY10" s="178"/>
      <c r="NYZ10" s="178"/>
      <c r="NZA10" s="178"/>
      <c r="NZB10" s="178"/>
      <c r="NZC10" s="178"/>
      <c r="NZD10" s="178"/>
      <c r="NZE10" s="178"/>
      <c r="NZF10" s="178"/>
      <c r="NZG10" s="178"/>
      <c r="NZH10" s="178"/>
      <c r="NZI10" s="178"/>
      <c r="NZJ10" s="178"/>
      <c r="NZK10" s="178"/>
      <c r="NZL10" s="178"/>
      <c r="NZM10" s="178"/>
      <c r="NZN10" s="178"/>
      <c r="NZO10" s="178"/>
      <c r="NZP10" s="178"/>
      <c r="NZQ10" s="178"/>
      <c r="NZR10" s="178"/>
      <c r="NZS10" s="178"/>
      <c r="NZT10" s="178"/>
      <c r="NZU10" s="178"/>
      <c r="NZV10" s="178"/>
      <c r="NZW10" s="178"/>
      <c r="NZX10" s="178"/>
      <c r="NZY10" s="178"/>
      <c r="NZZ10" s="178"/>
      <c r="OAA10" s="178"/>
      <c r="OAB10" s="178"/>
      <c r="OAC10" s="178"/>
      <c r="OAD10" s="178"/>
      <c r="OAE10" s="178"/>
      <c r="OAF10" s="178"/>
      <c r="OAG10" s="178"/>
      <c r="OAH10" s="178"/>
      <c r="OAI10" s="178"/>
      <c r="OAJ10" s="178"/>
      <c r="OAK10" s="178"/>
      <c r="OAL10" s="178"/>
      <c r="OAM10" s="178"/>
      <c r="OAN10" s="178"/>
      <c r="OAO10" s="178"/>
      <c r="OAP10" s="178"/>
      <c r="OAQ10" s="178"/>
      <c r="OAR10" s="178"/>
      <c r="OAS10" s="178"/>
      <c r="OAT10" s="178"/>
      <c r="OAU10" s="178"/>
      <c r="OAV10" s="178"/>
      <c r="OAW10" s="178"/>
      <c r="OAX10" s="178"/>
      <c r="OAY10" s="178"/>
      <c r="OAZ10" s="178"/>
      <c r="OBA10" s="178"/>
      <c r="OBB10" s="178"/>
      <c r="OBC10" s="178"/>
      <c r="OBD10" s="178"/>
      <c r="OBE10" s="178"/>
      <c r="OBF10" s="178"/>
      <c r="OBG10" s="178"/>
      <c r="OBH10" s="178"/>
      <c r="OBI10" s="178"/>
      <c r="OBJ10" s="178"/>
      <c r="OBK10" s="178"/>
      <c r="OBL10" s="178"/>
      <c r="OBM10" s="178"/>
      <c r="OBN10" s="178"/>
      <c r="OBO10" s="178"/>
      <c r="OBP10" s="178"/>
      <c r="OBQ10" s="178"/>
      <c r="OBR10" s="178"/>
      <c r="OBS10" s="178"/>
      <c r="OBT10" s="178"/>
      <c r="OBU10" s="178"/>
      <c r="OBV10" s="178"/>
      <c r="OBW10" s="178"/>
      <c r="OBX10" s="178"/>
      <c r="OBY10" s="178"/>
      <c r="OBZ10" s="178"/>
      <c r="OCA10" s="178"/>
      <c r="OCB10" s="178"/>
      <c r="OCC10" s="178"/>
      <c r="OCD10" s="178"/>
      <c r="OCE10" s="178"/>
      <c r="OCF10" s="178"/>
      <c r="OCG10" s="178"/>
      <c r="OCH10" s="178"/>
      <c r="OCI10" s="178"/>
      <c r="OCJ10" s="178"/>
      <c r="OCK10" s="178"/>
      <c r="OCL10" s="178"/>
      <c r="OCM10" s="178"/>
      <c r="OCN10" s="178"/>
      <c r="OCO10" s="178"/>
      <c r="OCP10" s="178"/>
      <c r="OCQ10" s="178"/>
      <c r="OCR10" s="178"/>
      <c r="OCS10" s="178"/>
      <c r="OCT10" s="178"/>
      <c r="OCU10" s="178"/>
      <c r="OCV10" s="178"/>
      <c r="OCW10" s="178"/>
      <c r="OCX10" s="178"/>
      <c r="OCY10" s="178"/>
      <c r="OCZ10" s="178"/>
      <c r="ODA10" s="178"/>
      <c r="ODB10" s="178"/>
      <c r="ODC10" s="178"/>
      <c r="ODD10" s="178"/>
      <c r="ODE10" s="178"/>
      <c r="ODF10" s="178"/>
      <c r="ODG10" s="178"/>
      <c r="ODH10" s="178"/>
      <c r="ODI10" s="178"/>
      <c r="ODJ10" s="178"/>
      <c r="ODK10" s="178"/>
      <c r="ODL10" s="178"/>
      <c r="ODM10" s="178"/>
      <c r="ODN10" s="178"/>
      <c r="ODO10" s="178"/>
      <c r="ODP10" s="178"/>
      <c r="ODQ10" s="178"/>
      <c r="ODR10" s="178"/>
      <c r="ODS10" s="178"/>
      <c r="ODT10" s="178"/>
      <c r="ODU10" s="178"/>
      <c r="ODV10" s="178"/>
      <c r="ODW10" s="178"/>
      <c r="ODX10" s="178"/>
      <c r="ODY10" s="178"/>
      <c r="ODZ10" s="178"/>
      <c r="OEA10" s="178"/>
      <c r="OEB10" s="178"/>
      <c r="OEC10" s="178"/>
      <c r="OED10" s="178"/>
      <c r="OEE10" s="178"/>
      <c r="OEF10" s="178"/>
      <c r="OEG10" s="178"/>
      <c r="OEH10" s="178"/>
      <c r="OEI10" s="178"/>
      <c r="OEJ10" s="178"/>
      <c r="OEK10" s="178"/>
      <c r="OEL10" s="178"/>
      <c r="OEM10" s="178"/>
      <c r="OEN10" s="178"/>
      <c r="OEO10" s="178"/>
      <c r="OEP10" s="178"/>
      <c r="OEQ10" s="178"/>
      <c r="OER10" s="178"/>
      <c r="OES10" s="178"/>
      <c r="OET10" s="178"/>
      <c r="OEU10" s="178"/>
      <c r="OEV10" s="178"/>
      <c r="OEW10" s="178"/>
      <c r="OEX10" s="178"/>
      <c r="OEY10" s="178"/>
      <c r="OEZ10" s="178"/>
      <c r="OFA10" s="178"/>
      <c r="OFB10" s="178"/>
      <c r="OFC10" s="178"/>
      <c r="OFD10" s="178"/>
      <c r="OFE10" s="178"/>
      <c r="OFF10" s="178"/>
      <c r="OFG10" s="178"/>
      <c r="OFH10" s="178"/>
      <c r="OFI10" s="178"/>
      <c r="OFJ10" s="178"/>
      <c r="OFK10" s="178"/>
      <c r="OFL10" s="178"/>
      <c r="OFM10" s="178"/>
      <c r="OFN10" s="178"/>
      <c r="OFO10" s="178"/>
      <c r="OFP10" s="178"/>
      <c r="OFQ10" s="178"/>
      <c r="OFR10" s="178"/>
      <c r="OFS10" s="178"/>
      <c r="OFT10" s="178"/>
      <c r="OFU10" s="178"/>
      <c r="OFV10" s="178"/>
      <c r="OFW10" s="178"/>
      <c r="OFX10" s="178"/>
      <c r="OFY10" s="178"/>
      <c r="OFZ10" s="178"/>
      <c r="OGA10" s="178"/>
      <c r="OGB10" s="178"/>
      <c r="OGC10" s="178"/>
      <c r="OGD10" s="178"/>
      <c r="OGE10" s="178"/>
      <c r="OGF10" s="178"/>
      <c r="OGG10" s="178"/>
      <c r="OGH10" s="178"/>
      <c r="OGI10" s="178"/>
      <c r="OGJ10" s="178"/>
      <c r="OGK10" s="178"/>
      <c r="OGL10" s="178"/>
      <c r="OGM10" s="178"/>
      <c r="OGN10" s="178"/>
      <c r="OGO10" s="178"/>
      <c r="OGP10" s="178"/>
      <c r="OGQ10" s="178"/>
      <c r="OGR10" s="178"/>
      <c r="OGS10" s="178"/>
      <c r="OGT10" s="178"/>
      <c r="OGU10" s="178"/>
      <c r="OGV10" s="178"/>
      <c r="OGW10" s="178"/>
      <c r="OGX10" s="178"/>
      <c r="OGY10" s="178"/>
      <c r="OGZ10" s="178"/>
      <c r="OHA10" s="178"/>
      <c r="OHB10" s="178"/>
      <c r="OHC10" s="178"/>
      <c r="OHD10" s="178"/>
      <c r="OHE10" s="178"/>
      <c r="OHF10" s="178"/>
      <c r="OHG10" s="178"/>
      <c r="OHH10" s="178"/>
      <c r="OHI10" s="178"/>
      <c r="OHJ10" s="178"/>
      <c r="OHK10" s="178"/>
      <c r="OHL10" s="178"/>
      <c r="OHM10" s="178"/>
      <c r="OHN10" s="178"/>
      <c r="OHO10" s="178"/>
      <c r="OHP10" s="178"/>
      <c r="OHQ10" s="178"/>
      <c r="OHR10" s="178"/>
      <c r="OHS10" s="178"/>
      <c r="OHT10" s="178"/>
      <c r="OHU10" s="178"/>
      <c r="OHV10" s="178"/>
      <c r="OHW10" s="178"/>
      <c r="OHX10" s="178"/>
      <c r="OHY10" s="178"/>
      <c r="OHZ10" s="178"/>
      <c r="OIA10" s="178"/>
      <c r="OIB10" s="178"/>
      <c r="OIC10" s="178"/>
      <c r="OID10" s="178"/>
      <c r="OIE10" s="178"/>
      <c r="OIF10" s="178"/>
      <c r="OIG10" s="178"/>
      <c r="OIH10" s="178"/>
      <c r="OII10" s="178"/>
      <c r="OIJ10" s="178"/>
      <c r="OIK10" s="178"/>
      <c r="OIL10" s="178"/>
      <c r="OIM10" s="178"/>
      <c r="OIN10" s="178"/>
      <c r="OIO10" s="178"/>
      <c r="OIP10" s="178"/>
      <c r="OIQ10" s="178"/>
      <c r="OIR10" s="178"/>
      <c r="OIS10" s="178"/>
      <c r="OIT10" s="178"/>
      <c r="OIU10" s="178"/>
      <c r="OIV10" s="178"/>
      <c r="OIW10" s="178"/>
      <c r="OIX10" s="178"/>
      <c r="OIY10" s="178"/>
      <c r="OIZ10" s="178"/>
      <c r="OJA10" s="178"/>
      <c r="OJB10" s="178"/>
      <c r="OJC10" s="178"/>
      <c r="OJD10" s="178"/>
      <c r="OJE10" s="178"/>
      <c r="OJF10" s="178"/>
      <c r="OJG10" s="178"/>
      <c r="OJH10" s="178"/>
      <c r="OJI10" s="178"/>
      <c r="OJJ10" s="178"/>
      <c r="OJK10" s="178"/>
      <c r="OJL10" s="178"/>
      <c r="OJM10" s="178"/>
      <c r="OJN10" s="178"/>
      <c r="OJO10" s="178"/>
      <c r="OJP10" s="178"/>
      <c r="OJQ10" s="178"/>
      <c r="OJR10" s="178"/>
      <c r="OJS10" s="178"/>
      <c r="OJT10" s="178"/>
      <c r="OJU10" s="178"/>
      <c r="OJV10" s="178"/>
      <c r="OJW10" s="178"/>
      <c r="OJX10" s="178"/>
      <c r="OJY10" s="178"/>
      <c r="OJZ10" s="178"/>
      <c r="OKA10" s="178"/>
      <c r="OKB10" s="178"/>
      <c r="OKC10" s="178"/>
      <c r="OKD10" s="178"/>
      <c r="OKE10" s="178"/>
      <c r="OKF10" s="178"/>
      <c r="OKG10" s="178"/>
      <c r="OKH10" s="178"/>
      <c r="OKI10" s="178"/>
      <c r="OKJ10" s="178"/>
      <c r="OKK10" s="178"/>
      <c r="OKL10" s="178"/>
      <c r="OKM10" s="178"/>
      <c r="OKN10" s="178"/>
      <c r="OKO10" s="178"/>
      <c r="OKP10" s="178"/>
      <c r="OKQ10" s="178"/>
      <c r="OKR10" s="178"/>
      <c r="OKS10" s="178"/>
      <c r="OKT10" s="178"/>
      <c r="OKU10" s="178"/>
      <c r="OKV10" s="178"/>
      <c r="OKW10" s="178"/>
      <c r="OKX10" s="178"/>
      <c r="OKY10" s="178"/>
      <c r="OKZ10" s="178"/>
      <c r="OLA10" s="178"/>
      <c r="OLB10" s="178"/>
      <c r="OLC10" s="178"/>
      <c r="OLD10" s="178"/>
      <c r="OLE10" s="178"/>
      <c r="OLF10" s="178"/>
      <c r="OLG10" s="178"/>
      <c r="OLH10" s="178"/>
      <c r="OLI10" s="178"/>
      <c r="OLJ10" s="178"/>
      <c r="OLK10" s="178"/>
      <c r="OLL10" s="178"/>
      <c r="OLM10" s="178"/>
      <c r="OLN10" s="178"/>
      <c r="OLO10" s="178"/>
      <c r="OLP10" s="178"/>
      <c r="OLQ10" s="178"/>
      <c r="OLR10" s="178"/>
      <c r="OLS10" s="178"/>
      <c r="OLT10" s="178"/>
      <c r="OLU10" s="178"/>
      <c r="OLV10" s="178"/>
      <c r="OLW10" s="178"/>
      <c r="OLX10" s="178"/>
      <c r="OLY10" s="178"/>
      <c r="OLZ10" s="178"/>
      <c r="OMA10" s="178"/>
      <c r="OMB10" s="178"/>
      <c r="OMC10" s="178"/>
      <c r="OMD10" s="178"/>
      <c r="OME10" s="178"/>
      <c r="OMF10" s="178"/>
      <c r="OMG10" s="178"/>
      <c r="OMH10" s="178"/>
      <c r="OMI10" s="178"/>
      <c r="OMJ10" s="178"/>
      <c r="OMK10" s="178"/>
      <c r="OML10" s="178"/>
      <c r="OMM10" s="178"/>
      <c r="OMN10" s="178"/>
      <c r="OMO10" s="178"/>
      <c r="OMP10" s="178"/>
      <c r="OMQ10" s="178"/>
      <c r="OMR10" s="178"/>
      <c r="OMS10" s="178"/>
      <c r="OMT10" s="178"/>
      <c r="OMU10" s="178"/>
      <c r="OMV10" s="178"/>
      <c r="OMW10" s="178"/>
      <c r="OMX10" s="178"/>
      <c r="OMY10" s="178"/>
      <c r="OMZ10" s="178"/>
      <c r="ONA10" s="178"/>
      <c r="ONB10" s="178"/>
      <c r="ONC10" s="178"/>
      <c r="OND10" s="178"/>
      <c r="ONE10" s="178"/>
      <c r="ONF10" s="178"/>
      <c r="ONG10" s="178"/>
      <c r="ONH10" s="178"/>
      <c r="ONI10" s="178"/>
      <c r="ONJ10" s="178"/>
      <c r="ONK10" s="178"/>
      <c r="ONL10" s="178"/>
      <c r="ONM10" s="178"/>
      <c r="ONN10" s="178"/>
      <c r="ONO10" s="178"/>
      <c r="ONP10" s="178"/>
      <c r="ONQ10" s="178"/>
      <c r="ONR10" s="178"/>
      <c r="ONS10" s="178"/>
      <c r="ONT10" s="178"/>
      <c r="ONU10" s="178"/>
      <c r="ONV10" s="178"/>
      <c r="ONW10" s="178"/>
      <c r="ONX10" s="178"/>
      <c r="ONY10" s="178"/>
      <c r="ONZ10" s="178"/>
      <c r="OOA10" s="178"/>
      <c r="OOB10" s="178"/>
      <c r="OOC10" s="178"/>
      <c r="OOD10" s="178"/>
      <c r="OOE10" s="178"/>
      <c r="OOF10" s="178"/>
      <c r="OOG10" s="178"/>
      <c r="OOH10" s="178"/>
      <c r="OOI10" s="178"/>
      <c r="OOJ10" s="178"/>
      <c r="OOK10" s="178"/>
      <c r="OOL10" s="178"/>
      <c r="OOM10" s="178"/>
      <c r="OON10" s="178"/>
      <c r="OOO10" s="178"/>
      <c r="OOP10" s="178"/>
      <c r="OOQ10" s="178"/>
      <c r="OOR10" s="178"/>
      <c r="OOS10" s="178"/>
      <c r="OOT10" s="178"/>
      <c r="OOU10" s="178"/>
      <c r="OOV10" s="178"/>
      <c r="OOW10" s="178"/>
      <c r="OOX10" s="178"/>
      <c r="OOY10" s="178"/>
      <c r="OOZ10" s="178"/>
      <c r="OPA10" s="178"/>
      <c r="OPB10" s="178"/>
      <c r="OPC10" s="178"/>
      <c r="OPD10" s="178"/>
      <c r="OPE10" s="178"/>
      <c r="OPF10" s="178"/>
      <c r="OPG10" s="178"/>
      <c r="OPH10" s="178"/>
      <c r="OPI10" s="178"/>
      <c r="OPJ10" s="178"/>
      <c r="OPK10" s="178"/>
      <c r="OPL10" s="178"/>
      <c r="OPM10" s="178"/>
      <c r="OPN10" s="178"/>
      <c r="OPO10" s="178"/>
      <c r="OPP10" s="178"/>
      <c r="OPQ10" s="178"/>
      <c r="OPR10" s="178"/>
      <c r="OPS10" s="178"/>
      <c r="OPT10" s="178"/>
      <c r="OPU10" s="178"/>
      <c r="OPV10" s="178"/>
      <c r="OPW10" s="178"/>
      <c r="OPX10" s="178"/>
      <c r="OPY10" s="178"/>
      <c r="OPZ10" s="178"/>
      <c r="OQA10" s="178"/>
      <c r="OQB10" s="178"/>
      <c r="OQC10" s="178"/>
      <c r="OQD10" s="178"/>
      <c r="OQE10" s="178"/>
      <c r="OQF10" s="178"/>
      <c r="OQG10" s="178"/>
      <c r="OQH10" s="178"/>
      <c r="OQI10" s="178"/>
      <c r="OQJ10" s="178"/>
      <c r="OQK10" s="178"/>
      <c r="OQL10" s="178"/>
      <c r="OQM10" s="178"/>
      <c r="OQN10" s="178"/>
      <c r="OQO10" s="178"/>
      <c r="OQP10" s="178"/>
      <c r="OQQ10" s="178"/>
      <c r="OQR10" s="178"/>
      <c r="OQS10" s="178"/>
      <c r="OQT10" s="178"/>
      <c r="OQU10" s="178"/>
      <c r="OQV10" s="178"/>
      <c r="OQW10" s="178"/>
      <c r="OQX10" s="178"/>
      <c r="OQY10" s="178"/>
      <c r="OQZ10" s="178"/>
      <c r="ORA10" s="178"/>
      <c r="ORB10" s="178"/>
      <c r="ORC10" s="178"/>
      <c r="ORD10" s="178"/>
      <c r="ORE10" s="178"/>
      <c r="ORF10" s="178"/>
      <c r="ORG10" s="178"/>
      <c r="ORH10" s="178"/>
      <c r="ORI10" s="178"/>
      <c r="ORJ10" s="178"/>
      <c r="ORK10" s="178"/>
      <c r="ORL10" s="178"/>
      <c r="ORM10" s="178"/>
      <c r="ORN10" s="178"/>
      <c r="ORO10" s="178"/>
      <c r="ORP10" s="178"/>
      <c r="ORQ10" s="178"/>
      <c r="ORR10" s="178"/>
      <c r="ORS10" s="178"/>
      <c r="ORT10" s="178"/>
      <c r="ORU10" s="178"/>
      <c r="ORV10" s="178"/>
      <c r="ORW10" s="178"/>
      <c r="ORX10" s="178"/>
      <c r="ORY10" s="178"/>
      <c r="ORZ10" s="178"/>
      <c r="OSA10" s="178"/>
      <c r="OSB10" s="178"/>
      <c r="OSC10" s="178"/>
      <c r="OSD10" s="178"/>
      <c r="OSE10" s="178"/>
      <c r="OSF10" s="178"/>
      <c r="OSG10" s="178"/>
      <c r="OSH10" s="178"/>
      <c r="OSI10" s="178"/>
      <c r="OSJ10" s="178"/>
      <c r="OSK10" s="178"/>
      <c r="OSL10" s="178"/>
      <c r="OSM10" s="178"/>
      <c r="OSN10" s="178"/>
      <c r="OSO10" s="178"/>
      <c r="OSP10" s="178"/>
      <c r="OSQ10" s="178"/>
      <c r="OSR10" s="178"/>
      <c r="OSS10" s="178"/>
      <c r="OST10" s="178"/>
      <c r="OSU10" s="178"/>
      <c r="OSV10" s="178"/>
      <c r="OSW10" s="178"/>
      <c r="OSX10" s="178"/>
      <c r="OSY10" s="178"/>
      <c r="OSZ10" s="178"/>
      <c r="OTA10" s="178"/>
      <c r="OTB10" s="178"/>
      <c r="OTC10" s="178"/>
      <c r="OTD10" s="178"/>
      <c r="OTE10" s="178"/>
      <c r="OTF10" s="178"/>
      <c r="OTG10" s="178"/>
      <c r="OTH10" s="178"/>
      <c r="OTI10" s="178"/>
      <c r="OTJ10" s="178"/>
      <c r="OTK10" s="178"/>
      <c r="OTL10" s="178"/>
      <c r="OTM10" s="178"/>
      <c r="OTN10" s="178"/>
      <c r="OTO10" s="178"/>
      <c r="OTP10" s="178"/>
      <c r="OTQ10" s="178"/>
      <c r="OTR10" s="178"/>
      <c r="OTS10" s="178"/>
      <c r="OTT10" s="178"/>
      <c r="OTU10" s="178"/>
      <c r="OTV10" s="178"/>
      <c r="OTW10" s="178"/>
      <c r="OTX10" s="178"/>
      <c r="OTY10" s="178"/>
      <c r="OTZ10" s="178"/>
      <c r="OUA10" s="178"/>
      <c r="OUB10" s="178"/>
      <c r="OUC10" s="178"/>
      <c r="OUD10" s="178"/>
      <c r="OUE10" s="178"/>
      <c r="OUF10" s="178"/>
      <c r="OUG10" s="178"/>
      <c r="OUH10" s="178"/>
      <c r="OUI10" s="178"/>
      <c r="OUJ10" s="178"/>
      <c r="OUK10" s="178"/>
      <c r="OUL10" s="178"/>
      <c r="OUM10" s="178"/>
      <c r="OUN10" s="178"/>
      <c r="OUO10" s="178"/>
      <c r="OUP10" s="178"/>
      <c r="OUQ10" s="178"/>
      <c r="OUR10" s="178"/>
      <c r="OUS10" s="178"/>
      <c r="OUT10" s="178"/>
      <c r="OUU10" s="178"/>
      <c r="OUV10" s="178"/>
      <c r="OUW10" s="178"/>
      <c r="OUX10" s="178"/>
      <c r="OUY10" s="178"/>
      <c r="OUZ10" s="178"/>
      <c r="OVA10" s="178"/>
      <c r="OVB10" s="178"/>
      <c r="OVC10" s="178"/>
      <c r="OVD10" s="178"/>
      <c r="OVE10" s="178"/>
      <c r="OVF10" s="178"/>
      <c r="OVG10" s="178"/>
      <c r="OVH10" s="178"/>
      <c r="OVI10" s="178"/>
      <c r="OVJ10" s="178"/>
      <c r="OVK10" s="178"/>
      <c r="OVL10" s="178"/>
      <c r="OVM10" s="178"/>
      <c r="OVN10" s="178"/>
      <c r="OVO10" s="178"/>
      <c r="OVP10" s="178"/>
      <c r="OVQ10" s="178"/>
      <c r="OVR10" s="178"/>
      <c r="OVS10" s="178"/>
      <c r="OVT10" s="178"/>
      <c r="OVU10" s="178"/>
      <c r="OVV10" s="178"/>
      <c r="OVW10" s="178"/>
      <c r="OVX10" s="178"/>
      <c r="OVY10" s="178"/>
      <c r="OVZ10" s="178"/>
      <c r="OWA10" s="178"/>
      <c r="OWB10" s="178"/>
      <c r="OWC10" s="178"/>
      <c r="OWD10" s="178"/>
      <c r="OWE10" s="178"/>
      <c r="OWF10" s="178"/>
      <c r="OWG10" s="178"/>
      <c r="OWH10" s="178"/>
      <c r="OWI10" s="178"/>
      <c r="OWJ10" s="178"/>
      <c r="OWK10" s="178"/>
      <c r="OWL10" s="178"/>
      <c r="OWM10" s="178"/>
      <c r="OWN10" s="178"/>
      <c r="OWO10" s="178"/>
      <c r="OWP10" s="178"/>
      <c r="OWQ10" s="178"/>
      <c r="OWR10" s="178"/>
      <c r="OWS10" s="178"/>
      <c r="OWT10" s="178"/>
      <c r="OWU10" s="178"/>
      <c r="OWV10" s="178"/>
      <c r="OWW10" s="178"/>
      <c r="OWX10" s="178"/>
      <c r="OWY10" s="178"/>
      <c r="OWZ10" s="178"/>
      <c r="OXA10" s="178"/>
      <c r="OXB10" s="178"/>
      <c r="OXC10" s="178"/>
      <c r="OXD10" s="178"/>
      <c r="OXE10" s="178"/>
      <c r="OXF10" s="178"/>
      <c r="OXG10" s="178"/>
      <c r="OXH10" s="178"/>
      <c r="OXI10" s="178"/>
      <c r="OXJ10" s="178"/>
      <c r="OXK10" s="178"/>
      <c r="OXL10" s="178"/>
      <c r="OXM10" s="178"/>
      <c r="OXN10" s="178"/>
      <c r="OXO10" s="178"/>
      <c r="OXP10" s="178"/>
      <c r="OXQ10" s="178"/>
      <c r="OXR10" s="178"/>
      <c r="OXS10" s="178"/>
      <c r="OXT10" s="178"/>
      <c r="OXU10" s="178"/>
      <c r="OXV10" s="178"/>
      <c r="OXW10" s="178"/>
      <c r="OXX10" s="178"/>
      <c r="OXY10" s="178"/>
      <c r="OXZ10" s="178"/>
      <c r="OYA10" s="178"/>
      <c r="OYB10" s="178"/>
      <c r="OYC10" s="178"/>
      <c r="OYD10" s="178"/>
      <c r="OYE10" s="178"/>
      <c r="OYF10" s="178"/>
      <c r="OYG10" s="178"/>
      <c r="OYH10" s="178"/>
      <c r="OYI10" s="178"/>
      <c r="OYJ10" s="178"/>
      <c r="OYK10" s="178"/>
      <c r="OYL10" s="178"/>
      <c r="OYM10" s="178"/>
      <c r="OYN10" s="178"/>
      <c r="OYO10" s="178"/>
      <c r="OYP10" s="178"/>
      <c r="OYQ10" s="178"/>
      <c r="OYR10" s="178"/>
      <c r="OYS10" s="178"/>
      <c r="OYT10" s="178"/>
      <c r="OYU10" s="178"/>
      <c r="OYV10" s="178"/>
      <c r="OYW10" s="178"/>
      <c r="OYX10" s="178"/>
      <c r="OYY10" s="178"/>
      <c r="OYZ10" s="178"/>
      <c r="OZA10" s="178"/>
      <c r="OZB10" s="178"/>
      <c r="OZC10" s="178"/>
      <c r="OZD10" s="178"/>
      <c r="OZE10" s="178"/>
      <c r="OZF10" s="178"/>
      <c r="OZG10" s="178"/>
      <c r="OZH10" s="178"/>
      <c r="OZI10" s="178"/>
      <c r="OZJ10" s="178"/>
      <c r="OZK10" s="178"/>
      <c r="OZL10" s="178"/>
      <c r="OZM10" s="178"/>
      <c r="OZN10" s="178"/>
      <c r="OZO10" s="178"/>
      <c r="OZP10" s="178"/>
      <c r="OZQ10" s="178"/>
      <c r="OZR10" s="178"/>
      <c r="OZS10" s="178"/>
      <c r="OZT10" s="178"/>
      <c r="OZU10" s="178"/>
      <c r="OZV10" s="178"/>
      <c r="OZW10" s="178"/>
      <c r="OZX10" s="178"/>
      <c r="OZY10" s="178"/>
      <c r="OZZ10" s="178"/>
      <c r="PAA10" s="178"/>
      <c r="PAB10" s="178"/>
      <c r="PAC10" s="178"/>
      <c r="PAD10" s="178"/>
      <c r="PAE10" s="178"/>
      <c r="PAF10" s="178"/>
      <c r="PAG10" s="178"/>
      <c r="PAH10" s="178"/>
      <c r="PAI10" s="178"/>
      <c r="PAJ10" s="178"/>
      <c r="PAK10" s="178"/>
      <c r="PAL10" s="178"/>
      <c r="PAM10" s="178"/>
      <c r="PAN10" s="178"/>
      <c r="PAO10" s="178"/>
      <c r="PAP10" s="178"/>
      <c r="PAQ10" s="178"/>
      <c r="PAR10" s="178"/>
      <c r="PAS10" s="178"/>
      <c r="PAT10" s="178"/>
      <c r="PAU10" s="178"/>
      <c r="PAV10" s="178"/>
      <c r="PAW10" s="178"/>
      <c r="PAX10" s="178"/>
      <c r="PAY10" s="178"/>
      <c r="PAZ10" s="178"/>
      <c r="PBA10" s="178"/>
      <c r="PBB10" s="178"/>
      <c r="PBC10" s="178"/>
      <c r="PBD10" s="178"/>
      <c r="PBE10" s="178"/>
      <c r="PBF10" s="178"/>
      <c r="PBG10" s="178"/>
      <c r="PBH10" s="178"/>
      <c r="PBI10" s="178"/>
      <c r="PBJ10" s="178"/>
      <c r="PBK10" s="178"/>
      <c r="PBL10" s="178"/>
      <c r="PBM10" s="178"/>
      <c r="PBN10" s="178"/>
      <c r="PBO10" s="178"/>
      <c r="PBP10" s="178"/>
      <c r="PBQ10" s="178"/>
      <c r="PBR10" s="178"/>
      <c r="PBS10" s="178"/>
      <c r="PBT10" s="178"/>
      <c r="PBU10" s="178"/>
      <c r="PBV10" s="178"/>
      <c r="PBW10" s="178"/>
      <c r="PBX10" s="178"/>
      <c r="PBY10" s="178"/>
      <c r="PBZ10" s="178"/>
      <c r="PCA10" s="178"/>
      <c r="PCB10" s="178"/>
      <c r="PCC10" s="178"/>
      <c r="PCD10" s="178"/>
      <c r="PCE10" s="178"/>
      <c r="PCF10" s="178"/>
      <c r="PCG10" s="178"/>
      <c r="PCH10" s="178"/>
      <c r="PCI10" s="178"/>
      <c r="PCJ10" s="178"/>
      <c r="PCK10" s="178"/>
      <c r="PCL10" s="178"/>
      <c r="PCM10" s="178"/>
      <c r="PCN10" s="178"/>
      <c r="PCO10" s="178"/>
      <c r="PCP10" s="178"/>
      <c r="PCQ10" s="178"/>
      <c r="PCR10" s="178"/>
      <c r="PCS10" s="178"/>
      <c r="PCT10" s="178"/>
      <c r="PCU10" s="178"/>
      <c r="PCV10" s="178"/>
      <c r="PCW10" s="178"/>
      <c r="PCX10" s="178"/>
      <c r="PCY10" s="178"/>
      <c r="PCZ10" s="178"/>
      <c r="PDA10" s="178"/>
      <c r="PDB10" s="178"/>
      <c r="PDC10" s="178"/>
      <c r="PDD10" s="178"/>
      <c r="PDE10" s="178"/>
      <c r="PDF10" s="178"/>
      <c r="PDG10" s="178"/>
      <c r="PDH10" s="178"/>
      <c r="PDI10" s="178"/>
      <c r="PDJ10" s="178"/>
      <c r="PDK10" s="178"/>
      <c r="PDL10" s="178"/>
      <c r="PDM10" s="178"/>
      <c r="PDN10" s="178"/>
      <c r="PDO10" s="178"/>
      <c r="PDP10" s="178"/>
      <c r="PDQ10" s="178"/>
      <c r="PDR10" s="178"/>
      <c r="PDS10" s="178"/>
      <c r="PDT10" s="178"/>
      <c r="PDU10" s="178"/>
      <c r="PDV10" s="178"/>
      <c r="PDW10" s="178"/>
      <c r="PDX10" s="178"/>
      <c r="PDY10" s="178"/>
      <c r="PDZ10" s="178"/>
      <c r="PEA10" s="178"/>
      <c r="PEB10" s="178"/>
      <c r="PEC10" s="178"/>
      <c r="PED10" s="178"/>
      <c r="PEE10" s="178"/>
      <c r="PEF10" s="178"/>
      <c r="PEG10" s="178"/>
      <c r="PEH10" s="178"/>
      <c r="PEI10" s="178"/>
      <c r="PEJ10" s="178"/>
      <c r="PEK10" s="178"/>
      <c r="PEL10" s="178"/>
      <c r="PEM10" s="178"/>
      <c r="PEN10" s="178"/>
      <c r="PEO10" s="178"/>
      <c r="PEP10" s="178"/>
      <c r="PEQ10" s="178"/>
      <c r="PER10" s="178"/>
      <c r="PES10" s="178"/>
      <c r="PET10" s="178"/>
      <c r="PEU10" s="178"/>
      <c r="PEV10" s="178"/>
      <c r="PEW10" s="178"/>
      <c r="PEX10" s="178"/>
      <c r="PEY10" s="178"/>
      <c r="PEZ10" s="178"/>
      <c r="PFA10" s="178"/>
      <c r="PFB10" s="178"/>
      <c r="PFC10" s="178"/>
      <c r="PFD10" s="178"/>
      <c r="PFE10" s="178"/>
      <c r="PFF10" s="178"/>
      <c r="PFG10" s="178"/>
      <c r="PFH10" s="178"/>
      <c r="PFI10" s="178"/>
      <c r="PFJ10" s="178"/>
      <c r="PFK10" s="178"/>
      <c r="PFL10" s="178"/>
      <c r="PFM10" s="178"/>
      <c r="PFN10" s="178"/>
      <c r="PFO10" s="178"/>
      <c r="PFP10" s="178"/>
      <c r="PFQ10" s="178"/>
      <c r="PFR10" s="178"/>
      <c r="PFS10" s="178"/>
      <c r="PFT10" s="178"/>
      <c r="PFU10" s="178"/>
      <c r="PFV10" s="178"/>
      <c r="PFW10" s="178"/>
      <c r="PFX10" s="178"/>
      <c r="PFY10" s="178"/>
      <c r="PFZ10" s="178"/>
      <c r="PGA10" s="178"/>
      <c r="PGB10" s="178"/>
      <c r="PGC10" s="178"/>
      <c r="PGD10" s="178"/>
      <c r="PGE10" s="178"/>
      <c r="PGF10" s="178"/>
      <c r="PGG10" s="178"/>
      <c r="PGH10" s="178"/>
      <c r="PGI10" s="178"/>
      <c r="PGJ10" s="178"/>
      <c r="PGK10" s="178"/>
      <c r="PGL10" s="178"/>
      <c r="PGM10" s="178"/>
      <c r="PGN10" s="178"/>
      <c r="PGO10" s="178"/>
      <c r="PGP10" s="178"/>
      <c r="PGQ10" s="178"/>
      <c r="PGR10" s="178"/>
      <c r="PGS10" s="178"/>
      <c r="PGT10" s="178"/>
      <c r="PGU10" s="178"/>
      <c r="PGV10" s="178"/>
      <c r="PGW10" s="178"/>
      <c r="PGX10" s="178"/>
      <c r="PGY10" s="178"/>
      <c r="PGZ10" s="178"/>
      <c r="PHA10" s="178"/>
      <c r="PHB10" s="178"/>
      <c r="PHC10" s="178"/>
      <c r="PHD10" s="178"/>
      <c r="PHE10" s="178"/>
      <c r="PHF10" s="178"/>
      <c r="PHG10" s="178"/>
      <c r="PHH10" s="178"/>
      <c r="PHI10" s="178"/>
      <c r="PHJ10" s="178"/>
      <c r="PHK10" s="178"/>
      <c r="PHL10" s="178"/>
      <c r="PHM10" s="178"/>
      <c r="PHN10" s="178"/>
      <c r="PHO10" s="178"/>
      <c r="PHP10" s="178"/>
      <c r="PHQ10" s="178"/>
      <c r="PHR10" s="178"/>
      <c r="PHS10" s="178"/>
      <c r="PHT10" s="178"/>
      <c r="PHU10" s="178"/>
      <c r="PHV10" s="178"/>
      <c r="PHW10" s="178"/>
      <c r="PHX10" s="178"/>
      <c r="PHY10" s="178"/>
      <c r="PHZ10" s="178"/>
      <c r="PIA10" s="178"/>
      <c r="PIB10" s="178"/>
      <c r="PIC10" s="178"/>
      <c r="PID10" s="178"/>
      <c r="PIE10" s="178"/>
      <c r="PIF10" s="178"/>
      <c r="PIG10" s="178"/>
      <c r="PIH10" s="178"/>
      <c r="PII10" s="178"/>
      <c r="PIJ10" s="178"/>
      <c r="PIK10" s="178"/>
      <c r="PIL10" s="178"/>
      <c r="PIM10" s="178"/>
      <c r="PIN10" s="178"/>
      <c r="PIO10" s="178"/>
      <c r="PIP10" s="178"/>
      <c r="PIQ10" s="178"/>
      <c r="PIR10" s="178"/>
      <c r="PIS10" s="178"/>
      <c r="PIT10" s="178"/>
      <c r="PIU10" s="178"/>
      <c r="PIV10" s="178"/>
      <c r="PIW10" s="178"/>
      <c r="PIX10" s="178"/>
      <c r="PIY10" s="178"/>
      <c r="PIZ10" s="178"/>
      <c r="PJA10" s="178"/>
      <c r="PJB10" s="178"/>
      <c r="PJC10" s="178"/>
      <c r="PJD10" s="178"/>
      <c r="PJE10" s="178"/>
      <c r="PJF10" s="178"/>
      <c r="PJG10" s="178"/>
      <c r="PJH10" s="178"/>
      <c r="PJI10" s="178"/>
      <c r="PJJ10" s="178"/>
      <c r="PJK10" s="178"/>
      <c r="PJL10" s="178"/>
      <c r="PJM10" s="178"/>
      <c r="PJN10" s="178"/>
      <c r="PJO10" s="178"/>
      <c r="PJP10" s="178"/>
      <c r="PJQ10" s="178"/>
      <c r="PJR10" s="178"/>
      <c r="PJS10" s="178"/>
      <c r="PJT10" s="178"/>
      <c r="PJU10" s="178"/>
      <c r="PJV10" s="178"/>
      <c r="PJW10" s="178"/>
      <c r="PJX10" s="178"/>
      <c r="PJY10" s="178"/>
      <c r="PJZ10" s="178"/>
      <c r="PKA10" s="178"/>
      <c r="PKB10" s="178"/>
      <c r="PKC10" s="178"/>
      <c r="PKD10" s="178"/>
      <c r="PKE10" s="178"/>
      <c r="PKF10" s="178"/>
      <c r="PKG10" s="178"/>
      <c r="PKH10" s="178"/>
      <c r="PKI10" s="178"/>
      <c r="PKJ10" s="178"/>
      <c r="PKK10" s="178"/>
      <c r="PKL10" s="178"/>
      <c r="PKM10" s="178"/>
      <c r="PKN10" s="178"/>
      <c r="PKO10" s="178"/>
      <c r="PKP10" s="178"/>
      <c r="PKQ10" s="178"/>
      <c r="PKR10" s="178"/>
      <c r="PKS10" s="178"/>
      <c r="PKT10" s="178"/>
      <c r="PKU10" s="178"/>
      <c r="PKV10" s="178"/>
      <c r="PKW10" s="178"/>
      <c r="PKX10" s="178"/>
      <c r="PKY10" s="178"/>
      <c r="PKZ10" s="178"/>
      <c r="PLA10" s="178"/>
      <c r="PLB10" s="178"/>
      <c r="PLC10" s="178"/>
      <c r="PLD10" s="178"/>
      <c r="PLE10" s="178"/>
      <c r="PLF10" s="178"/>
      <c r="PLG10" s="178"/>
      <c r="PLH10" s="178"/>
      <c r="PLI10" s="178"/>
      <c r="PLJ10" s="178"/>
      <c r="PLK10" s="178"/>
      <c r="PLL10" s="178"/>
      <c r="PLM10" s="178"/>
      <c r="PLN10" s="178"/>
      <c r="PLO10" s="178"/>
      <c r="PLP10" s="178"/>
      <c r="PLQ10" s="178"/>
      <c r="PLR10" s="178"/>
      <c r="PLS10" s="178"/>
      <c r="PLT10" s="178"/>
      <c r="PLU10" s="178"/>
      <c r="PLV10" s="178"/>
      <c r="PLW10" s="178"/>
      <c r="PLX10" s="178"/>
      <c r="PLY10" s="178"/>
      <c r="PLZ10" s="178"/>
      <c r="PMA10" s="178"/>
      <c r="PMB10" s="178"/>
      <c r="PMC10" s="178"/>
      <c r="PMD10" s="178"/>
      <c r="PME10" s="178"/>
      <c r="PMF10" s="178"/>
      <c r="PMG10" s="178"/>
      <c r="PMH10" s="178"/>
      <c r="PMI10" s="178"/>
      <c r="PMJ10" s="178"/>
      <c r="PMK10" s="178"/>
      <c r="PML10" s="178"/>
      <c r="PMM10" s="178"/>
      <c r="PMN10" s="178"/>
      <c r="PMO10" s="178"/>
      <c r="PMP10" s="178"/>
      <c r="PMQ10" s="178"/>
      <c r="PMR10" s="178"/>
      <c r="PMS10" s="178"/>
      <c r="PMT10" s="178"/>
      <c r="PMU10" s="178"/>
      <c r="PMV10" s="178"/>
      <c r="PMW10" s="178"/>
      <c r="PMX10" s="178"/>
      <c r="PMY10" s="178"/>
      <c r="PMZ10" s="178"/>
      <c r="PNA10" s="178"/>
      <c r="PNB10" s="178"/>
      <c r="PNC10" s="178"/>
      <c r="PND10" s="178"/>
      <c r="PNE10" s="178"/>
      <c r="PNF10" s="178"/>
      <c r="PNG10" s="178"/>
      <c r="PNH10" s="178"/>
      <c r="PNI10" s="178"/>
      <c r="PNJ10" s="178"/>
      <c r="PNK10" s="178"/>
      <c r="PNL10" s="178"/>
      <c r="PNM10" s="178"/>
      <c r="PNN10" s="178"/>
      <c r="PNO10" s="178"/>
      <c r="PNP10" s="178"/>
      <c r="PNQ10" s="178"/>
      <c r="PNR10" s="178"/>
      <c r="PNS10" s="178"/>
      <c r="PNT10" s="178"/>
      <c r="PNU10" s="178"/>
      <c r="PNV10" s="178"/>
      <c r="PNW10" s="178"/>
      <c r="PNX10" s="178"/>
      <c r="PNY10" s="178"/>
      <c r="PNZ10" s="178"/>
      <c r="POA10" s="178"/>
      <c r="POB10" s="178"/>
      <c r="POC10" s="178"/>
      <c r="POD10" s="178"/>
      <c r="POE10" s="178"/>
      <c r="POF10" s="178"/>
      <c r="POG10" s="178"/>
      <c r="POH10" s="178"/>
      <c r="POI10" s="178"/>
      <c r="POJ10" s="178"/>
      <c r="POK10" s="178"/>
      <c r="POL10" s="178"/>
      <c r="POM10" s="178"/>
      <c r="PON10" s="178"/>
      <c r="POO10" s="178"/>
      <c r="POP10" s="178"/>
      <c r="POQ10" s="178"/>
      <c r="POR10" s="178"/>
      <c r="POS10" s="178"/>
      <c r="POT10" s="178"/>
      <c r="POU10" s="178"/>
      <c r="POV10" s="178"/>
      <c r="POW10" s="178"/>
      <c r="POX10" s="178"/>
      <c r="POY10" s="178"/>
      <c r="POZ10" s="178"/>
      <c r="PPA10" s="178"/>
      <c r="PPB10" s="178"/>
      <c r="PPC10" s="178"/>
      <c r="PPD10" s="178"/>
      <c r="PPE10" s="178"/>
      <c r="PPF10" s="178"/>
      <c r="PPG10" s="178"/>
      <c r="PPH10" s="178"/>
      <c r="PPI10" s="178"/>
      <c r="PPJ10" s="178"/>
      <c r="PPK10" s="178"/>
      <c r="PPL10" s="178"/>
      <c r="PPM10" s="178"/>
      <c r="PPN10" s="178"/>
      <c r="PPO10" s="178"/>
      <c r="PPP10" s="178"/>
      <c r="PPQ10" s="178"/>
      <c r="PPR10" s="178"/>
      <c r="PPS10" s="178"/>
      <c r="PPT10" s="178"/>
      <c r="PPU10" s="178"/>
      <c r="PPV10" s="178"/>
      <c r="PPW10" s="178"/>
      <c r="PPX10" s="178"/>
      <c r="PPY10" s="178"/>
      <c r="PPZ10" s="178"/>
      <c r="PQA10" s="178"/>
      <c r="PQB10" s="178"/>
      <c r="PQC10" s="178"/>
      <c r="PQD10" s="178"/>
      <c r="PQE10" s="178"/>
      <c r="PQF10" s="178"/>
      <c r="PQG10" s="178"/>
      <c r="PQH10" s="178"/>
      <c r="PQI10" s="178"/>
      <c r="PQJ10" s="178"/>
      <c r="PQK10" s="178"/>
      <c r="PQL10" s="178"/>
      <c r="PQM10" s="178"/>
      <c r="PQN10" s="178"/>
      <c r="PQO10" s="178"/>
      <c r="PQP10" s="178"/>
      <c r="PQQ10" s="178"/>
      <c r="PQR10" s="178"/>
      <c r="PQS10" s="178"/>
      <c r="PQT10" s="178"/>
      <c r="PQU10" s="178"/>
      <c r="PQV10" s="178"/>
      <c r="PQW10" s="178"/>
      <c r="PQX10" s="178"/>
      <c r="PQY10" s="178"/>
      <c r="PQZ10" s="178"/>
      <c r="PRA10" s="178"/>
      <c r="PRB10" s="178"/>
      <c r="PRC10" s="178"/>
      <c r="PRD10" s="178"/>
      <c r="PRE10" s="178"/>
      <c r="PRF10" s="178"/>
      <c r="PRG10" s="178"/>
      <c r="PRH10" s="178"/>
      <c r="PRI10" s="178"/>
      <c r="PRJ10" s="178"/>
      <c r="PRK10" s="178"/>
      <c r="PRL10" s="178"/>
      <c r="PRM10" s="178"/>
      <c r="PRN10" s="178"/>
      <c r="PRO10" s="178"/>
      <c r="PRP10" s="178"/>
      <c r="PRQ10" s="178"/>
      <c r="PRR10" s="178"/>
      <c r="PRS10" s="178"/>
      <c r="PRT10" s="178"/>
      <c r="PRU10" s="178"/>
      <c r="PRV10" s="178"/>
      <c r="PRW10" s="178"/>
      <c r="PRX10" s="178"/>
      <c r="PRY10" s="178"/>
      <c r="PRZ10" s="178"/>
      <c r="PSA10" s="178"/>
      <c r="PSB10" s="178"/>
      <c r="PSC10" s="178"/>
      <c r="PSD10" s="178"/>
      <c r="PSE10" s="178"/>
      <c r="PSF10" s="178"/>
      <c r="PSG10" s="178"/>
      <c r="PSH10" s="178"/>
      <c r="PSI10" s="178"/>
      <c r="PSJ10" s="178"/>
      <c r="PSK10" s="178"/>
      <c r="PSL10" s="178"/>
      <c r="PSM10" s="178"/>
      <c r="PSN10" s="178"/>
      <c r="PSO10" s="178"/>
      <c r="PSP10" s="178"/>
      <c r="PSQ10" s="178"/>
      <c r="PSR10" s="178"/>
      <c r="PSS10" s="178"/>
      <c r="PST10" s="178"/>
      <c r="PSU10" s="178"/>
      <c r="PSV10" s="178"/>
      <c r="PSW10" s="178"/>
      <c r="PSX10" s="178"/>
      <c r="PSY10" s="178"/>
      <c r="PSZ10" s="178"/>
      <c r="PTA10" s="178"/>
      <c r="PTB10" s="178"/>
      <c r="PTC10" s="178"/>
      <c r="PTD10" s="178"/>
      <c r="PTE10" s="178"/>
      <c r="PTF10" s="178"/>
      <c r="PTG10" s="178"/>
      <c r="PTH10" s="178"/>
      <c r="PTI10" s="178"/>
      <c r="PTJ10" s="178"/>
      <c r="PTK10" s="178"/>
      <c r="PTL10" s="178"/>
      <c r="PTM10" s="178"/>
      <c r="PTN10" s="178"/>
      <c r="PTO10" s="178"/>
      <c r="PTP10" s="178"/>
      <c r="PTQ10" s="178"/>
      <c r="PTR10" s="178"/>
      <c r="PTS10" s="178"/>
      <c r="PTT10" s="178"/>
      <c r="PTU10" s="178"/>
      <c r="PTV10" s="178"/>
      <c r="PTW10" s="178"/>
      <c r="PTX10" s="178"/>
      <c r="PTY10" s="178"/>
      <c r="PTZ10" s="178"/>
      <c r="PUA10" s="178"/>
      <c r="PUB10" s="178"/>
      <c r="PUC10" s="178"/>
      <c r="PUD10" s="178"/>
      <c r="PUE10" s="178"/>
      <c r="PUF10" s="178"/>
      <c r="PUG10" s="178"/>
      <c r="PUH10" s="178"/>
      <c r="PUI10" s="178"/>
      <c r="PUJ10" s="178"/>
      <c r="PUK10" s="178"/>
      <c r="PUL10" s="178"/>
      <c r="PUM10" s="178"/>
      <c r="PUN10" s="178"/>
      <c r="PUO10" s="178"/>
      <c r="PUP10" s="178"/>
      <c r="PUQ10" s="178"/>
      <c r="PUR10" s="178"/>
      <c r="PUS10" s="178"/>
      <c r="PUT10" s="178"/>
      <c r="PUU10" s="178"/>
      <c r="PUV10" s="178"/>
      <c r="PUW10" s="178"/>
      <c r="PUX10" s="178"/>
      <c r="PUY10" s="178"/>
      <c r="PUZ10" s="178"/>
      <c r="PVA10" s="178"/>
      <c r="PVB10" s="178"/>
      <c r="PVC10" s="178"/>
      <c r="PVD10" s="178"/>
      <c r="PVE10" s="178"/>
      <c r="PVF10" s="178"/>
      <c r="PVG10" s="178"/>
      <c r="PVH10" s="178"/>
      <c r="PVI10" s="178"/>
      <c r="PVJ10" s="178"/>
      <c r="PVK10" s="178"/>
      <c r="PVL10" s="178"/>
      <c r="PVM10" s="178"/>
      <c r="PVN10" s="178"/>
      <c r="PVO10" s="178"/>
      <c r="PVP10" s="178"/>
      <c r="PVQ10" s="178"/>
      <c r="PVR10" s="178"/>
      <c r="PVS10" s="178"/>
      <c r="PVT10" s="178"/>
      <c r="PVU10" s="178"/>
      <c r="PVV10" s="178"/>
      <c r="PVW10" s="178"/>
      <c r="PVX10" s="178"/>
      <c r="PVY10" s="178"/>
      <c r="PVZ10" s="178"/>
      <c r="PWA10" s="178"/>
      <c r="PWB10" s="178"/>
      <c r="PWC10" s="178"/>
      <c r="PWD10" s="178"/>
      <c r="PWE10" s="178"/>
      <c r="PWF10" s="178"/>
      <c r="PWG10" s="178"/>
      <c r="PWH10" s="178"/>
      <c r="PWI10" s="178"/>
      <c r="PWJ10" s="178"/>
      <c r="PWK10" s="178"/>
      <c r="PWL10" s="178"/>
      <c r="PWM10" s="178"/>
      <c r="PWN10" s="178"/>
      <c r="PWO10" s="178"/>
      <c r="PWP10" s="178"/>
      <c r="PWQ10" s="178"/>
      <c r="PWR10" s="178"/>
      <c r="PWS10" s="178"/>
      <c r="PWT10" s="178"/>
      <c r="PWU10" s="178"/>
      <c r="PWV10" s="178"/>
      <c r="PWW10" s="178"/>
      <c r="PWX10" s="178"/>
      <c r="PWY10" s="178"/>
      <c r="PWZ10" s="178"/>
      <c r="PXA10" s="178"/>
      <c r="PXB10" s="178"/>
      <c r="PXC10" s="178"/>
      <c r="PXD10" s="178"/>
      <c r="PXE10" s="178"/>
      <c r="PXF10" s="178"/>
      <c r="PXG10" s="178"/>
      <c r="PXH10" s="178"/>
      <c r="PXI10" s="178"/>
      <c r="PXJ10" s="178"/>
      <c r="PXK10" s="178"/>
      <c r="PXL10" s="178"/>
      <c r="PXM10" s="178"/>
      <c r="PXN10" s="178"/>
      <c r="PXO10" s="178"/>
      <c r="PXP10" s="178"/>
      <c r="PXQ10" s="178"/>
      <c r="PXR10" s="178"/>
      <c r="PXS10" s="178"/>
      <c r="PXT10" s="178"/>
      <c r="PXU10" s="178"/>
      <c r="PXV10" s="178"/>
      <c r="PXW10" s="178"/>
      <c r="PXX10" s="178"/>
      <c r="PXY10" s="178"/>
      <c r="PXZ10" s="178"/>
      <c r="PYA10" s="178"/>
      <c r="PYB10" s="178"/>
      <c r="PYC10" s="178"/>
      <c r="PYD10" s="178"/>
      <c r="PYE10" s="178"/>
      <c r="PYF10" s="178"/>
      <c r="PYG10" s="178"/>
      <c r="PYH10" s="178"/>
      <c r="PYI10" s="178"/>
      <c r="PYJ10" s="178"/>
      <c r="PYK10" s="178"/>
      <c r="PYL10" s="178"/>
      <c r="PYM10" s="178"/>
      <c r="PYN10" s="178"/>
      <c r="PYO10" s="178"/>
      <c r="PYP10" s="178"/>
      <c r="PYQ10" s="178"/>
      <c r="PYR10" s="178"/>
      <c r="PYS10" s="178"/>
      <c r="PYT10" s="178"/>
      <c r="PYU10" s="178"/>
      <c r="PYV10" s="178"/>
      <c r="PYW10" s="178"/>
      <c r="PYX10" s="178"/>
      <c r="PYY10" s="178"/>
      <c r="PYZ10" s="178"/>
      <c r="PZA10" s="178"/>
      <c r="PZB10" s="178"/>
      <c r="PZC10" s="178"/>
      <c r="PZD10" s="178"/>
      <c r="PZE10" s="178"/>
      <c r="PZF10" s="178"/>
      <c r="PZG10" s="178"/>
      <c r="PZH10" s="178"/>
      <c r="PZI10" s="178"/>
      <c r="PZJ10" s="178"/>
      <c r="PZK10" s="178"/>
      <c r="PZL10" s="178"/>
      <c r="PZM10" s="178"/>
      <c r="PZN10" s="178"/>
      <c r="PZO10" s="178"/>
      <c r="PZP10" s="178"/>
      <c r="PZQ10" s="178"/>
      <c r="PZR10" s="178"/>
      <c r="PZS10" s="178"/>
      <c r="PZT10" s="178"/>
      <c r="PZU10" s="178"/>
      <c r="PZV10" s="178"/>
      <c r="PZW10" s="178"/>
      <c r="PZX10" s="178"/>
      <c r="PZY10" s="178"/>
      <c r="PZZ10" s="178"/>
      <c r="QAA10" s="178"/>
      <c r="QAB10" s="178"/>
      <c r="QAC10" s="178"/>
      <c r="QAD10" s="178"/>
      <c r="QAE10" s="178"/>
      <c r="QAF10" s="178"/>
      <c r="QAG10" s="178"/>
      <c r="QAH10" s="178"/>
      <c r="QAI10" s="178"/>
      <c r="QAJ10" s="178"/>
      <c r="QAK10" s="178"/>
      <c r="QAL10" s="178"/>
      <c r="QAM10" s="178"/>
      <c r="QAN10" s="178"/>
      <c r="QAO10" s="178"/>
      <c r="QAP10" s="178"/>
      <c r="QAQ10" s="178"/>
      <c r="QAR10" s="178"/>
      <c r="QAS10" s="178"/>
      <c r="QAT10" s="178"/>
      <c r="QAU10" s="178"/>
      <c r="QAV10" s="178"/>
      <c r="QAW10" s="178"/>
      <c r="QAX10" s="178"/>
      <c r="QAY10" s="178"/>
      <c r="QAZ10" s="178"/>
      <c r="QBA10" s="178"/>
      <c r="QBB10" s="178"/>
      <c r="QBC10" s="178"/>
      <c r="QBD10" s="178"/>
      <c r="QBE10" s="178"/>
      <c r="QBF10" s="178"/>
      <c r="QBG10" s="178"/>
      <c r="QBH10" s="178"/>
      <c r="QBI10" s="178"/>
      <c r="QBJ10" s="178"/>
      <c r="QBK10" s="178"/>
      <c r="QBL10" s="178"/>
      <c r="QBM10" s="178"/>
      <c r="QBN10" s="178"/>
      <c r="QBO10" s="178"/>
      <c r="QBP10" s="178"/>
      <c r="QBQ10" s="178"/>
      <c r="QBR10" s="178"/>
      <c r="QBS10" s="178"/>
      <c r="QBT10" s="178"/>
      <c r="QBU10" s="178"/>
      <c r="QBV10" s="178"/>
      <c r="QBW10" s="178"/>
      <c r="QBX10" s="178"/>
      <c r="QBY10" s="178"/>
      <c r="QBZ10" s="178"/>
      <c r="QCA10" s="178"/>
      <c r="QCB10" s="178"/>
      <c r="QCC10" s="178"/>
      <c r="QCD10" s="178"/>
      <c r="QCE10" s="178"/>
      <c r="QCF10" s="178"/>
      <c r="QCG10" s="178"/>
      <c r="QCH10" s="178"/>
      <c r="QCI10" s="178"/>
      <c r="QCJ10" s="178"/>
      <c r="QCK10" s="178"/>
      <c r="QCL10" s="178"/>
      <c r="QCM10" s="178"/>
      <c r="QCN10" s="178"/>
      <c r="QCO10" s="178"/>
      <c r="QCP10" s="178"/>
      <c r="QCQ10" s="178"/>
      <c r="QCR10" s="178"/>
      <c r="QCS10" s="178"/>
      <c r="QCT10" s="178"/>
      <c r="QCU10" s="178"/>
      <c r="QCV10" s="178"/>
      <c r="QCW10" s="178"/>
      <c r="QCX10" s="178"/>
      <c r="QCY10" s="178"/>
      <c r="QCZ10" s="178"/>
      <c r="QDA10" s="178"/>
      <c r="QDB10" s="178"/>
      <c r="QDC10" s="178"/>
      <c r="QDD10" s="178"/>
      <c r="QDE10" s="178"/>
      <c r="QDF10" s="178"/>
      <c r="QDG10" s="178"/>
      <c r="QDH10" s="178"/>
      <c r="QDI10" s="178"/>
      <c r="QDJ10" s="178"/>
      <c r="QDK10" s="178"/>
      <c r="QDL10" s="178"/>
      <c r="QDM10" s="178"/>
      <c r="QDN10" s="178"/>
      <c r="QDO10" s="178"/>
      <c r="QDP10" s="178"/>
      <c r="QDQ10" s="178"/>
      <c r="QDR10" s="178"/>
      <c r="QDS10" s="178"/>
      <c r="QDT10" s="178"/>
      <c r="QDU10" s="178"/>
      <c r="QDV10" s="178"/>
      <c r="QDW10" s="178"/>
      <c r="QDX10" s="178"/>
      <c r="QDY10" s="178"/>
      <c r="QDZ10" s="178"/>
      <c r="QEA10" s="178"/>
      <c r="QEB10" s="178"/>
      <c r="QEC10" s="178"/>
      <c r="QED10" s="178"/>
      <c r="QEE10" s="178"/>
      <c r="QEF10" s="178"/>
      <c r="QEG10" s="178"/>
      <c r="QEH10" s="178"/>
      <c r="QEI10" s="178"/>
      <c r="QEJ10" s="178"/>
      <c r="QEK10" s="178"/>
      <c r="QEL10" s="178"/>
      <c r="QEM10" s="178"/>
      <c r="QEN10" s="178"/>
      <c r="QEO10" s="178"/>
      <c r="QEP10" s="178"/>
      <c r="QEQ10" s="178"/>
      <c r="QER10" s="178"/>
      <c r="QES10" s="178"/>
      <c r="QET10" s="178"/>
      <c r="QEU10" s="178"/>
      <c r="QEV10" s="178"/>
      <c r="QEW10" s="178"/>
      <c r="QEX10" s="178"/>
      <c r="QEY10" s="178"/>
      <c r="QEZ10" s="178"/>
      <c r="QFA10" s="178"/>
      <c r="QFB10" s="178"/>
      <c r="QFC10" s="178"/>
      <c r="QFD10" s="178"/>
      <c r="QFE10" s="178"/>
      <c r="QFF10" s="178"/>
      <c r="QFG10" s="178"/>
      <c r="QFH10" s="178"/>
      <c r="QFI10" s="178"/>
      <c r="QFJ10" s="178"/>
      <c r="QFK10" s="178"/>
      <c r="QFL10" s="178"/>
      <c r="QFM10" s="178"/>
      <c r="QFN10" s="178"/>
      <c r="QFO10" s="178"/>
      <c r="QFP10" s="178"/>
      <c r="QFQ10" s="178"/>
      <c r="QFR10" s="178"/>
      <c r="QFS10" s="178"/>
      <c r="QFT10" s="178"/>
      <c r="QFU10" s="178"/>
      <c r="QFV10" s="178"/>
      <c r="QFW10" s="178"/>
      <c r="QFX10" s="178"/>
      <c r="QFY10" s="178"/>
      <c r="QFZ10" s="178"/>
      <c r="QGA10" s="178"/>
      <c r="QGB10" s="178"/>
      <c r="QGC10" s="178"/>
      <c r="QGD10" s="178"/>
      <c r="QGE10" s="178"/>
      <c r="QGF10" s="178"/>
      <c r="QGG10" s="178"/>
      <c r="QGH10" s="178"/>
      <c r="QGI10" s="178"/>
      <c r="QGJ10" s="178"/>
      <c r="QGK10" s="178"/>
      <c r="QGL10" s="178"/>
      <c r="QGM10" s="178"/>
      <c r="QGN10" s="178"/>
      <c r="QGO10" s="178"/>
      <c r="QGP10" s="178"/>
      <c r="QGQ10" s="178"/>
      <c r="QGR10" s="178"/>
      <c r="QGS10" s="178"/>
      <c r="QGT10" s="178"/>
      <c r="QGU10" s="178"/>
      <c r="QGV10" s="178"/>
      <c r="QGW10" s="178"/>
      <c r="QGX10" s="178"/>
      <c r="QGY10" s="178"/>
      <c r="QGZ10" s="178"/>
      <c r="QHA10" s="178"/>
      <c r="QHB10" s="178"/>
      <c r="QHC10" s="178"/>
      <c r="QHD10" s="178"/>
      <c r="QHE10" s="178"/>
      <c r="QHF10" s="178"/>
      <c r="QHG10" s="178"/>
      <c r="QHH10" s="178"/>
      <c r="QHI10" s="178"/>
      <c r="QHJ10" s="178"/>
      <c r="QHK10" s="178"/>
      <c r="QHL10" s="178"/>
      <c r="QHM10" s="178"/>
      <c r="QHN10" s="178"/>
      <c r="QHO10" s="178"/>
      <c r="QHP10" s="178"/>
      <c r="QHQ10" s="178"/>
      <c r="QHR10" s="178"/>
      <c r="QHS10" s="178"/>
      <c r="QHT10" s="178"/>
      <c r="QHU10" s="178"/>
      <c r="QHV10" s="178"/>
      <c r="QHW10" s="178"/>
      <c r="QHX10" s="178"/>
      <c r="QHY10" s="178"/>
      <c r="QHZ10" s="178"/>
      <c r="QIA10" s="178"/>
      <c r="QIB10" s="178"/>
      <c r="QIC10" s="178"/>
      <c r="QID10" s="178"/>
      <c r="QIE10" s="178"/>
      <c r="QIF10" s="178"/>
      <c r="QIG10" s="178"/>
      <c r="QIH10" s="178"/>
      <c r="QII10" s="178"/>
      <c r="QIJ10" s="178"/>
      <c r="QIK10" s="178"/>
      <c r="QIL10" s="178"/>
      <c r="QIM10" s="178"/>
      <c r="QIN10" s="178"/>
      <c r="QIO10" s="178"/>
      <c r="QIP10" s="178"/>
      <c r="QIQ10" s="178"/>
      <c r="QIR10" s="178"/>
      <c r="QIS10" s="178"/>
      <c r="QIT10" s="178"/>
      <c r="QIU10" s="178"/>
      <c r="QIV10" s="178"/>
      <c r="QIW10" s="178"/>
      <c r="QIX10" s="178"/>
      <c r="QIY10" s="178"/>
      <c r="QIZ10" s="178"/>
      <c r="QJA10" s="178"/>
      <c r="QJB10" s="178"/>
      <c r="QJC10" s="178"/>
      <c r="QJD10" s="178"/>
      <c r="QJE10" s="178"/>
      <c r="QJF10" s="178"/>
      <c r="QJG10" s="178"/>
      <c r="QJH10" s="178"/>
      <c r="QJI10" s="178"/>
      <c r="QJJ10" s="178"/>
      <c r="QJK10" s="178"/>
      <c r="QJL10" s="178"/>
      <c r="QJM10" s="178"/>
      <c r="QJN10" s="178"/>
      <c r="QJO10" s="178"/>
      <c r="QJP10" s="178"/>
      <c r="QJQ10" s="178"/>
      <c r="QJR10" s="178"/>
      <c r="QJS10" s="178"/>
      <c r="QJT10" s="178"/>
      <c r="QJU10" s="178"/>
      <c r="QJV10" s="178"/>
      <c r="QJW10" s="178"/>
      <c r="QJX10" s="178"/>
      <c r="QJY10" s="178"/>
      <c r="QJZ10" s="178"/>
      <c r="QKA10" s="178"/>
      <c r="QKB10" s="178"/>
      <c r="QKC10" s="178"/>
      <c r="QKD10" s="178"/>
      <c r="QKE10" s="178"/>
      <c r="QKF10" s="178"/>
      <c r="QKG10" s="178"/>
      <c r="QKH10" s="178"/>
      <c r="QKI10" s="178"/>
      <c r="QKJ10" s="178"/>
      <c r="QKK10" s="178"/>
      <c r="QKL10" s="178"/>
      <c r="QKM10" s="178"/>
      <c r="QKN10" s="178"/>
      <c r="QKO10" s="178"/>
      <c r="QKP10" s="178"/>
      <c r="QKQ10" s="178"/>
      <c r="QKR10" s="178"/>
      <c r="QKS10" s="178"/>
      <c r="QKT10" s="178"/>
      <c r="QKU10" s="178"/>
      <c r="QKV10" s="178"/>
      <c r="QKW10" s="178"/>
      <c r="QKX10" s="178"/>
      <c r="QKY10" s="178"/>
      <c r="QKZ10" s="178"/>
      <c r="QLA10" s="178"/>
      <c r="QLB10" s="178"/>
      <c r="QLC10" s="178"/>
      <c r="QLD10" s="178"/>
      <c r="QLE10" s="178"/>
      <c r="QLF10" s="178"/>
      <c r="QLG10" s="178"/>
      <c r="QLH10" s="178"/>
      <c r="QLI10" s="178"/>
      <c r="QLJ10" s="178"/>
      <c r="QLK10" s="178"/>
      <c r="QLL10" s="178"/>
      <c r="QLM10" s="178"/>
      <c r="QLN10" s="178"/>
      <c r="QLO10" s="178"/>
      <c r="QLP10" s="178"/>
      <c r="QLQ10" s="178"/>
      <c r="QLR10" s="178"/>
      <c r="QLS10" s="178"/>
      <c r="QLT10" s="178"/>
      <c r="QLU10" s="178"/>
      <c r="QLV10" s="178"/>
      <c r="QLW10" s="178"/>
      <c r="QLX10" s="178"/>
      <c r="QLY10" s="178"/>
      <c r="QLZ10" s="178"/>
      <c r="QMA10" s="178"/>
      <c r="QMB10" s="178"/>
      <c r="QMC10" s="178"/>
      <c r="QMD10" s="178"/>
      <c r="QME10" s="178"/>
      <c r="QMF10" s="178"/>
      <c r="QMG10" s="178"/>
      <c r="QMH10" s="178"/>
      <c r="QMI10" s="178"/>
      <c r="QMJ10" s="178"/>
      <c r="QMK10" s="178"/>
      <c r="QML10" s="178"/>
      <c r="QMM10" s="178"/>
      <c r="QMN10" s="178"/>
      <c r="QMO10" s="178"/>
      <c r="QMP10" s="178"/>
      <c r="QMQ10" s="178"/>
      <c r="QMR10" s="178"/>
      <c r="QMS10" s="178"/>
      <c r="QMT10" s="178"/>
      <c r="QMU10" s="178"/>
      <c r="QMV10" s="178"/>
      <c r="QMW10" s="178"/>
      <c r="QMX10" s="178"/>
      <c r="QMY10" s="178"/>
      <c r="QMZ10" s="178"/>
      <c r="QNA10" s="178"/>
      <c r="QNB10" s="178"/>
      <c r="QNC10" s="178"/>
      <c r="QND10" s="178"/>
      <c r="QNE10" s="178"/>
      <c r="QNF10" s="178"/>
      <c r="QNG10" s="178"/>
      <c r="QNH10" s="178"/>
      <c r="QNI10" s="178"/>
      <c r="QNJ10" s="178"/>
      <c r="QNK10" s="178"/>
      <c r="QNL10" s="178"/>
      <c r="QNM10" s="178"/>
      <c r="QNN10" s="178"/>
      <c r="QNO10" s="178"/>
      <c r="QNP10" s="178"/>
      <c r="QNQ10" s="178"/>
      <c r="QNR10" s="178"/>
      <c r="QNS10" s="178"/>
      <c r="QNT10" s="178"/>
      <c r="QNU10" s="178"/>
      <c r="QNV10" s="178"/>
      <c r="QNW10" s="178"/>
      <c r="QNX10" s="178"/>
      <c r="QNY10" s="178"/>
      <c r="QNZ10" s="178"/>
      <c r="QOA10" s="178"/>
      <c r="QOB10" s="178"/>
      <c r="QOC10" s="178"/>
      <c r="QOD10" s="178"/>
      <c r="QOE10" s="178"/>
      <c r="QOF10" s="178"/>
      <c r="QOG10" s="178"/>
      <c r="QOH10" s="178"/>
      <c r="QOI10" s="178"/>
      <c r="QOJ10" s="178"/>
      <c r="QOK10" s="178"/>
      <c r="QOL10" s="178"/>
      <c r="QOM10" s="178"/>
      <c r="QON10" s="178"/>
      <c r="QOO10" s="178"/>
      <c r="QOP10" s="178"/>
      <c r="QOQ10" s="178"/>
      <c r="QOR10" s="178"/>
      <c r="QOS10" s="178"/>
      <c r="QOT10" s="178"/>
      <c r="QOU10" s="178"/>
      <c r="QOV10" s="178"/>
      <c r="QOW10" s="178"/>
      <c r="QOX10" s="178"/>
      <c r="QOY10" s="178"/>
      <c r="QOZ10" s="178"/>
      <c r="QPA10" s="178"/>
      <c r="QPB10" s="178"/>
      <c r="QPC10" s="178"/>
      <c r="QPD10" s="178"/>
      <c r="QPE10" s="178"/>
      <c r="QPF10" s="178"/>
      <c r="QPG10" s="178"/>
      <c r="QPH10" s="178"/>
      <c r="QPI10" s="178"/>
      <c r="QPJ10" s="178"/>
      <c r="QPK10" s="178"/>
      <c r="QPL10" s="178"/>
      <c r="QPM10" s="178"/>
      <c r="QPN10" s="178"/>
      <c r="QPO10" s="178"/>
      <c r="QPP10" s="178"/>
      <c r="QPQ10" s="178"/>
      <c r="QPR10" s="178"/>
      <c r="QPS10" s="178"/>
      <c r="QPT10" s="178"/>
      <c r="QPU10" s="178"/>
      <c r="QPV10" s="178"/>
      <c r="QPW10" s="178"/>
      <c r="QPX10" s="178"/>
      <c r="QPY10" s="178"/>
      <c r="QPZ10" s="178"/>
      <c r="QQA10" s="178"/>
      <c r="QQB10" s="178"/>
      <c r="QQC10" s="178"/>
      <c r="QQD10" s="178"/>
      <c r="QQE10" s="178"/>
      <c r="QQF10" s="178"/>
      <c r="QQG10" s="178"/>
      <c r="QQH10" s="178"/>
      <c r="QQI10" s="178"/>
      <c r="QQJ10" s="178"/>
      <c r="QQK10" s="178"/>
      <c r="QQL10" s="178"/>
      <c r="QQM10" s="178"/>
      <c r="QQN10" s="178"/>
      <c r="QQO10" s="178"/>
      <c r="QQP10" s="178"/>
      <c r="QQQ10" s="178"/>
      <c r="QQR10" s="178"/>
      <c r="QQS10" s="178"/>
      <c r="QQT10" s="178"/>
      <c r="QQU10" s="178"/>
      <c r="QQV10" s="178"/>
      <c r="QQW10" s="178"/>
      <c r="QQX10" s="178"/>
      <c r="QQY10" s="178"/>
      <c r="QQZ10" s="178"/>
      <c r="QRA10" s="178"/>
      <c r="QRB10" s="178"/>
      <c r="QRC10" s="178"/>
      <c r="QRD10" s="178"/>
      <c r="QRE10" s="178"/>
      <c r="QRF10" s="178"/>
      <c r="QRG10" s="178"/>
      <c r="QRH10" s="178"/>
      <c r="QRI10" s="178"/>
      <c r="QRJ10" s="178"/>
      <c r="QRK10" s="178"/>
      <c r="QRL10" s="178"/>
      <c r="QRM10" s="178"/>
      <c r="QRN10" s="178"/>
      <c r="QRO10" s="178"/>
      <c r="QRP10" s="178"/>
      <c r="QRQ10" s="178"/>
      <c r="QRR10" s="178"/>
      <c r="QRS10" s="178"/>
      <c r="QRT10" s="178"/>
      <c r="QRU10" s="178"/>
      <c r="QRV10" s="178"/>
      <c r="QRW10" s="178"/>
      <c r="QRX10" s="178"/>
      <c r="QRY10" s="178"/>
      <c r="QRZ10" s="178"/>
      <c r="QSA10" s="178"/>
      <c r="QSB10" s="178"/>
      <c r="QSC10" s="178"/>
      <c r="QSD10" s="178"/>
      <c r="QSE10" s="178"/>
      <c r="QSF10" s="178"/>
      <c r="QSG10" s="178"/>
      <c r="QSH10" s="178"/>
      <c r="QSI10" s="178"/>
      <c r="QSJ10" s="178"/>
      <c r="QSK10" s="178"/>
      <c r="QSL10" s="178"/>
      <c r="QSM10" s="178"/>
      <c r="QSN10" s="178"/>
      <c r="QSO10" s="178"/>
      <c r="QSP10" s="178"/>
      <c r="QSQ10" s="178"/>
      <c r="QSR10" s="178"/>
      <c r="QSS10" s="178"/>
      <c r="QST10" s="178"/>
      <c r="QSU10" s="178"/>
      <c r="QSV10" s="178"/>
      <c r="QSW10" s="178"/>
      <c r="QSX10" s="178"/>
      <c r="QSY10" s="178"/>
      <c r="QSZ10" s="178"/>
      <c r="QTA10" s="178"/>
      <c r="QTB10" s="178"/>
      <c r="QTC10" s="178"/>
      <c r="QTD10" s="178"/>
      <c r="QTE10" s="178"/>
      <c r="QTF10" s="178"/>
      <c r="QTG10" s="178"/>
      <c r="QTH10" s="178"/>
      <c r="QTI10" s="178"/>
      <c r="QTJ10" s="178"/>
      <c r="QTK10" s="178"/>
      <c r="QTL10" s="178"/>
      <c r="QTM10" s="178"/>
      <c r="QTN10" s="178"/>
      <c r="QTO10" s="178"/>
      <c r="QTP10" s="178"/>
      <c r="QTQ10" s="178"/>
      <c r="QTR10" s="178"/>
      <c r="QTS10" s="178"/>
      <c r="QTT10" s="178"/>
      <c r="QTU10" s="178"/>
      <c r="QTV10" s="178"/>
      <c r="QTW10" s="178"/>
      <c r="QTX10" s="178"/>
      <c r="QTY10" s="178"/>
      <c r="QTZ10" s="178"/>
      <c r="QUA10" s="178"/>
      <c r="QUB10" s="178"/>
      <c r="QUC10" s="178"/>
      <c r="QUD10" s="178"/>
      <c r="QUE10" s="178"/>
      <c r="QUF10" s="178"/>
      <c r="QUG10" s="178"/>
      <c r="QUH10" s="178"/>
      <c r="QUI10" s="178"/>
      <c r="QUJ10" s="178"/>
      <c r="QUK10" s="178"/>
      <c r="QUL10" s="178"/>
      <c r="QUM10" s="178"/>
      <c r="QUN10" s="178"/>
      <c r="QUO10" s="178"/>
      <c r="QUP10" s="178"/>
      <c r="QUQ10" s="178"/>
      <c r="QUR10" s="178"/>
      <c r="QUS10" s="178"/>
      <c r="QUT10" s="178"/>
      <c r="QUU10" s="178"/>
      <c r="QUV10" s="178"/>
      <c r="QUW10" s="178"/>
      <c r="QUX10" s="178"/>
      <c r="QUY10" s="178"/>
      <c r="QUZ10" s="178"/>
      <c r="QVA10" s="178"/>
      <c r="QVB10" s="178"/>
      <c r="QVC10" s="178"/>
      <c r="QVD10" s="178"/>
      <c r="QVE10" s="178"/>
      <c r="QVF10" s="178"/>
      <c r="QVG10" s="178"/>
      <c r="QVH10" s="178"/>
      <c r="QVI10" s="178"/>
      <c r="QVJ10" s="178"/>
      <c r="QVK10" s="178"/>
      <c r="QVL10" s="178"/>
      <c r="QVM10" s="178"/>
      <c r="QVN10" s="178"/>
      <c r="QVO10" s="178"/>
      <c r="QVP10" s="178"/>
      <c r="QVQ10" s="178"/>
      <c r="QVR10" s="178"/>
      <c r="QVS10" s="178"/>
      <c r="QVT10" s="178"/>
      <c r="QVU10" s="178"/>
      <c r="QVV10" s="178"/>
      <c r="QVW10" s="178"/>
      <c r="QVX10" s="178"/>
      <c r="QVY10" s="178"/>
      <c r="QVZ10" s="178"/>
      <c r="QWA10" s="178"/>
      <c r="QWB10" s="178"/>
      <c r="QWC10" s="178"/>
      <c r="QWD10" s="178"/>
      <c r="QWE10" s="178"/>
      <c r="QWF10" s="178"/>
      <c r="QWG10" s="178"/>
      <c r="QWH10" s="178"/>
      <c r="QWI10" s="178"/>
      <c r="QWJ10" s="178"/>
      <c r="QWK10" s="178"/>
      <c r="QWL10" s="178"/>
      <c r="QWM10" s="178"/>
      <c r="QWN10" s="178"/>
      <c r="QWO10" s="178"/>
      <c r="QWP10" s="178"/>
      <c r="QWQ10" s="178"/>
      <c r="QWR10" s="178"/>
      <c r="QWS10" s="178"/>
      <c r="QWT10" s="178"/>
      <c r="QWU10" s="178"/>
      <c r="QWV10" s="178"/>
      <c r="QWW10" s="178"/>
      <c r="QWX10" s="178"/>
      <c r="QWY10" s="178"/>
      <c r="QWZ10" s="178"/>
      <c r="QXA10" s="178"/>
      <c r="QXB10" s="178"/>
      <c r="QXC10" s="178"/>
      <c r="QXD10" s="178"/>
      <c r="QXE10" s="178"/>
      <c r="QXF10" s="178"/>
      <c r="QXG10" s="178"/>
      <c r="QXH10" s="178"/>
      <c r="QXI10" s="178"/>
      <c r="QXJ10" s="178"/>
      <c r="QXK10" s="178"/>
      <c r="QXL10" s="178"/>
      <c r="QXM10" s="178"/>
      <c r="QXN10" s="178"/>
      <c r="QXO10" s="178"/>
      <c r="QXP10" s="178"/>
      <c r="QXQ10" s="178"/>
      <c r="QXR10" s="178"/>
      <c r="QXS10" s="178"/>
      <c r="QXT10" s="178"/>
      <c r="QXU10" s="178"/>
      <c r="QXV10" s="178"/>
      <c r="QXW10" s="178"/>
      <c r="QXX10" s="178"/>
      <c r="QXY10" s="178"/>
      <c r="QXZ10" s="178"/>
      <c r="QYA10" s="178"/>
      <c r="QYB10" s="178"/>
      <c r="QYC10" s="178"/>
      <c r="QYD10" s="178"/>
      <c r="QYE10" s="178"/>
      <c r="QYF10" s="178"/>
      <c r="QYG10" s="178"/>
      <c r="QYH10" s="178"/>
      <c r="QYI10" s="178"/>
      <c r="QYJ10" s="178"/>
      <c r="QYK10" s="178"/>
      <c r="QYL10" s="178"/>
      <c r="QYM10" s="178"/>
      <c r="QYN10" s="178"/>
      <c r="QYO10" s="178"/>
      <c r="QYP10" s="178"/>
      <c r="QYQ10" s="178"/>
      <c r="QYR10" s="178"/>
      <c r="QYS10" s="178"/>
      <c r="QYT10" s="178"/>
      <c r="QYU10" s="178"/>
      <c r="QYV10" s="178"/>
      <c r="QYW10" s="178"/>
      <c r="QYX10" s="178"/>
      <c r="QYY10" s="178"/>
      <c r="QYZ10" s="178"/>
      <c r="QZA10" s="178"/>
      <c r="QZB10" s="178"/>
      <c r="QZC10" s="178"/>
      <c r="QZD10" s="178"/>
      <c r="QZE10" s="178"/>
      <c r="QZF10" s="178"/>
      <c r="QZG10" s="178"/>
      <c r="QZH10" s="178"/>
      <c r="QZI10" s="178"/>
      <c r="QZJ10" s="178"/>
      <c r="QZK10" s="178"/>
      <c r="QZL10" s="178"/>
      <c r="QZM10" s="178"/>
      <c r="QZN10" s="178"/>
      <c r="QZO10" s="178"/>
      <c r="QZP10" s="178"/>
      <c r="QZQ10" s="178"/>
      <c r="QZR10" s="178"/>
      <c r="QZS10" s="178"/>
      <c r="QZT10" s="178"/>
      <c r="QZU10" s="178"/>
      <c r="QZV10" s="178"/>
      <c r="QZW10" s="178"/>
      <c r="QZX10" s="178"/>
      <c r="QZY10" s="178"/>
      <c r="QZZ10" s="178"/>
      <c r="RAA10" s="178"/>
      <c r="RAB10" s="178"/>
      <c r="RAC10" s="178"/>
      <c r="RAD10" s="178"/>
      <c r="RAE10" s="178"/>
      <c r="RAF10" s="178"/>
      <c r="RAG10" s="178"/>
      <c r="RAH10" s="178"/>
      <c r="RAI10" s="178"/>
      <c r="RAJ10" s="178"/>
      <c r="RAK10" s="178"/>
      <c r="RAL10" s="178"/>
      <c r="RAM10" s="178"/>
      <c r="RAN10" s="178"/>
      <c r="RAO10" s="178"/>
      <c r="RAP10" s="178"/>
      <c r="RAQ10" s="178"/>
      <c r="RAR10" s="178"/>
      <c r="RAS10" s="178"/>
      <c r="RAT10" s="178"/>
      <c r="RAU10" s="178"/>
      <c r="RAV10" s="178"/>
      <c r="RAW10" s="178"/>
      <c r="RAX10" s="178"/>
      <c r="RAY10" s="178"/>
      <c r="RAZ10" s="178"/>
      <c r="RBA10" s="178"/>
      <c r="RBB10" s="178"/>
      <c r="RBC10" s="178"/>
      <c r="RBD10" s="178"/>
      <c r="RBE10" s="178"/>
      <c r="RBF10" s="178"/>
      <c r="RBG10" s="178"/>
      <c r="RBH10" s="178"/>
      <c r="RBI10" s="178"/>
      <c r="RBJ10" s="178"/>
      <c r="RBK10" s="178"/>
      <c r="RBL10" s="178"/>
      <c r="RBM10" s="178"/>
      <c r="RBN10" s="178"/>
      <c r="RBO10" s="178"/>
      <c r="RBP10" s="178"/>
      <c r="RBQ10" s="178"/>
      <c r="RBR10" s="178"/>
      <c r="RBS10" s="178"/>
      <c r="RBT10" s="178"/>
      <c r="RBU10" s="178"/>
      <c r="RBV10" s="178"/>
      <c r="RBW10" s="178"/>
      <c r="RBX10" s="178"/>
      <c r="RBY10" s="178"/>
      <c r="RBZ10" s="178"/>
      <c r="RCA10" s="178"/>
      <c r="RCB10" s="178"/>
      <c r="RCC10" s="178"/>
      <c r="RCD10" s="178"/>
      <c r="RCE10" s="178"/>
      <c r="RCF10" s="178"/>
      <c r="RCG10" s="178"/>
      <c r="RCH10" s="178"/>
      <c r="RCI10" s="178"/>
      <c r="RCJ10" s="178"/>
      <c r="RCK10" s="178"/>
      <c r="RCL10" s="178"/>
      <c r="RCM10" s="178"/>
      <c r="RCN10" s="178"/>
      <c r="RCO10" s="178"/>
      <c r="RCP10" s="178"/>
      <c r="RCQ10" s="178"/>
      <c r="RCR10" s="178"/>
      <c r="RCS10" s="178"/>
      <c r="RCT10" s="178"/>
      <c r="RCU10" s="178"/>
      <c r="RCV10" s="178"/>
      <c r="RCW10" s="178"/>
      <c r="RCX10" s="178"/>
      <c r="RCY10" s="178"/>
      <c r="RCZ10" s="178"/>
      <c r="RDA10" s="178"/>
      <c r="RDB10" s="178"/>
      <c r="RDC10" s="178"/>
      <c r="RDD10" s="178"/>
      <c r="RDE10" s="178"/>
      <c r="RDF10" s="178"/>
      <c r="RDG10" s="178"/>
      <c r="RDH10" s="178"/>
      <c r="RDI10" s="178"/>
      <c r="RDJ10" s="178"/>
      <c r="RDK10" s="178"/>
      <c r="RDL10" s="178"/>
      <c r="RDM10" s="178"/>
      <c r="RDN10" s="178"/>
      <c r="RDO10" s="178"/>
      <c r="RDP10" s="178"/>
      <c r="RDQ10" s="178"/>
      <c r="RDR10" s="178"/>
      <c r="RDS10" s="178"/>
      <c r="RDT10" s="178"/>
      <c r="RDU10" s="178"/>
      <c r="RDV10" s="178"/>
      <c r="RDW10" s="178"/>
      <c r="RDX10" s="178"/>
      <c r="RDY10" s="178"/>
      <c r="RDZ10" s="178"/>
      <c r="REA10" s="178"/>
      <c r="REB10" s="178"/>
      <c r="REC10" s="178"/>
      <c r="RED10" s="178"/>
      <c r="REE10" s="178"/>
      <c r="REF10" s="178"/>
      <c r="REG10" s="178"/>
      <c r="REH10" s="178"/>
      <c r="REI10" s="178"/>
      <c r="REJ10" s="178"/>
      <c r="REK10" s="178"/>
      <c r="REL10" s="178"/>
      <c r="REM10" s="178"/>
      <c r="REN10" s="178"/>
      <c r="REO10" s="178"/>
      <c r="REP10" s="178"/>
      <c r="REQ10" s="178"/>
      <c r="RER10" s="178"/>
      <c r="RES10" s="178"/>
      <c r="RET10" s="178"/>
      <c r="REU10" s="178"/>
      <c r="REV10" s="178"/>
      <c r="REW10" s="178"/>
      <c r="REX10" s="178"/>
      <c r="REY10" s="178"/>
      <c r="REZ10" s="178"/>
      <c r="RFA10" s="178"/>
      <c r="RFB10" s="178"/>
      <c r="RFC10" s="178"/>
      <c r="RFD10" s="178"/>
      <c r="RFE10" s="178"/>
      <c r="RFF10" s="178"/>
      <c r="RFG10" s="178"/>
      <c r="RFH10" s="178"/>
      <c r="RFI10" s="178"/>
      <c r="RFJ10" s="178"/>
      <c r="RFK10" s="178"/>
      <c r="RFL10" s="178"/>
      <c r="RFM10" s="178"/>
      <c r="RFN10" s="178"/>
      <c r="RFO10" s="178"/>
      <c r="RFP10" s="178"/>
      <c r="RFQ10" s="178"/>
      <c r="RFR10" s="178"/>
      <c r="RFS10" s="178"/>
      <c r="RFT10" s="178"/>
      <c r="RFU10" s="178"/>
      <c r="RFV10" s="178"/>
      <c r="RFW10" s="178"/>
      <c r="RFX10" s="178"/>
      <c r="RFY10" s="178"/>
      <c r="RFZ10" s="178"/>
      <c r="RGA10" s="178"/>
      <c r="RGB10" s="178"/>
      <c r="RGC10" s="178"/>
      <c r="RGD10" s="178"/>
      <c r="RGE10" s="178"/>
      <c r="RGF10" s="178"/>
      <c r="RGG10" s="178"/>
      <c r="RGH10" s="178"/>
      <c r="RGI10" s="178"/>
      <c r="RGJ10" s="178"/>
      <c r="RGK10" s="178"/>
      <c r="RGL10" s="178"/>
      <c r="RGM10" s="178"/>
      <c r="RGN10" s="178"/>
      <c r="RGO10" s="178"/>
      <c r="RGP10" s="178"/>
      <c r="RGQ10" s="178"/>
      <c r="RGR10" s="178"/>
      <c r="RGS10" s="178"/>
      <c r="RGT10" s="178"/>
      <c r="RGU10" s="178"/>
      <c r="RGV10" s="178"/>
      <c r="RGW10" s="178"/>
      <c r="RGX10" s="178"/>
      <c r="RGY10" s="178"/>
      <c r="RGZ10" s="178"/>
      <c r="RHA10" s="178"/>
      <c r="RHB10" s="178"/>
      <c r="RHC10" s="178"/>
      <c r="RHD10" s="178"/>
      <c r="RHE10" s="178"/>
      <c r="RHF10" s="178"/>
      <c r="RHG10" s="178"/>
      <c r="RHH10" s="178"/>
      <c r="RHI10" s="178"/>
      <c r="RHJ10" s="178"/>
      <c r="RHK10" s="178"/>
      <c r="RHL10" s="178"/>
      <c r="RHM10" s="178"/>
      <c r="RHN10" s="178"/>
      <c r="RHO10" s="178"/>
      <c r="RHP10" s="178"/>
      <c r="RHQ10" s="178"/>
      <c r="RHR10" s="178"/>
      <c r="RHS10" s="178"/>
      <c r="RHT10" s="178"/>
      <c r="RHU10" s="178"/>
      <c r="RHV10" s="178"/>
      <c r="RHW10" s="178"/>
      <c r="RHX10" s="178"/>
      <c r="RHY10" s="178"/>
      <c r="RHZ10" s="178"/>
      <c r="RIA10" s="178"/>
      <c r="RIB10" s="178"/>
      <c r="RIC10" s="178"/>
      <c r="RID10" s="178"/>
      <c r="RIE10" s="178"/>
      <c r="RIF10" s="178"/>
      <c r="RIG10" s="178"/>
      <c r="RIH10" s="178"/>
      <c r="RII10" s="178"/>
      <c r="RIJ10" s="178"/>
      <c r="RIK10" s="178"/>
      <c r="RIL10" s="178"/>
      <c r="RIM10" s="178"/>
      <c r="RIN10" s="178"/>
      <c r="RIO10" s="178"/>
      <c r="RIP10" s="178"/>
      <c r="RIQ10" s="178"/>
      <c r="RIR10" s="178"/>
      <c r="RIS10" s="178"/>
      <c r="RIT10" s="178"/>
      <c r="RIU10" s="178"/>
      <c r="RIV10" s="178"/>
      <c r="RIW10" s="178"/>
      <c r="RIX10" s="178"/>
      <c r="RIY10" s="178"/>
      <c r="RIZ10" s="178"/>
      <c r="RJA10" s="178"/>
      <c r="RJB10" s="178"/>
      <c r="RJC10" s="178"/>
      <c r="RJD10" s="178"/>
      <c r="RJE10" s="178"/>
      <c r="RJF10" s="178"/>
      <c r="RJG10" s="178"/>
      <c r="RJH10" s="178"/>
      <c r="RJI10" s="178"/>
      <c r="RJJ10" s="178"/>
      <c r="RJK10" s="178"/>
      <c r="RJL10" s="178"/>
      <c r="RJM10" s="178"/>
      <c r="RJN10" s="178"/>
      <c r="RJO10" s="178"/>
      <c r="RJP10" s="178"/>
      <c r="RJQ10" s="178"/>
      <c r="RJR10" s="178"/>
      <c r="RJS10" s="178"/>
      <c r="RJT10" s="178"/>
      <c r="RJU10" s="178"/>
      <c r="RJV10" s="178"/>
      <c r="RJW10" s="178"/>
      <c r="RJX10" s="178"/>
      <c r="RJY10" s="178"/>
      <c r="RJZ10" s="178"/>
      <c r="RKA10" s="178"/>
      <c r="RKB10" s="178"/>
      <c r="RKC10" s="178"/>
      <c r="RKD10" s="178"/>
      <c r="RKE10" s="178"/>
      <c r="RKF10" s="178"/>
      <c r="RKG10" s="178"/>
      <c r="RKH10" s="178"/>
      <c r="RKI10" s="178"/>
      <c r="RKJ10" s="178"/>
      <c r="RKK10" s="178"/>
      <c r="RKL10" s="178"/>
      <c r="RKM10" s="178"/>
      <c r="RKN10" s="178"/>
      <c r="RKO10" s="178"/>
      <c r="RKP10" s="178"/>
      <c r="RKQ10" s="178"/>
      <c r="RKR10" s="178"/>
      <c r="RKS10" s="178"/>
      <c r="RKT10" s="178"/>
      <c r="RKU10" s="178"/>
      <c r="RKV10" s="178"/>
      <c r="RKW10" s="178"/>
      <c r="RKX10" s="178"/>
      <c r="RKY10" s="178"/>
      <c r="RKZ10" s="178"/>
      <c r="RLA10" s="178"/>
      <c r="RLB10" s="178"/>
      <c r="RLC10" s="178"/>
      <c r="RLD10" s="178"/>
      <c r="RLE10" s="178"/>
      <c r="RLF10" s="178"/>
      <c r="RLG10" s="178"/>
      <c r="RLH10" s="178"/>
      <c r="RLI10" s="178"/>
      <c r="RLJ10" s="178"/>
      <c r="RLK10" s="178"/>
      <c r="RLL10" s="178"/>
      <c r="RLM10" s="178"/>
      <c r="RLN10" s="178"/>
      <c r="RLO10" s="178"/>
      <c r="RLP10" s="178"/>
      <c r="RLQ10" s="178"/>
      <c r="RLR10" s="178"/>
      <c r="RLS10" s="178"/>
      <c r="RLT10" s="178"/>
      <c r="RLU10" s="178"/>
      <c r="RLV10" s="178"/>
      <c r="RLW10" s="178"/>
      <c r="RLX10" s="178"/>
      <c r="RLY10" s="178"/>
      <c r="RLZ10" s="178"/>
      <c r="RMA10" s="178"/>
      <c r="RMB10" s="178"/>
      <c r="RMC10" s="178"/>
      <c r="RMD10" s="178"/>
      <c r="RME10" s="178"/>
      <c r="RMF10" s="178"/>
      <c r="RMG10" s="178"/>
      <c r="RMH10" s="178"/>
      <c r="RMI10" s="178"/>
      <c r="RMJ10" s="178"/>
      <c r="RMK10" s="178"/>
      <c r="RML10" s="178"/>
      <c r="RMM10" s="178"/>
      <c r="RMN10" s="178"/>
      <c r="RMO10" s="178"/>
      <c r="RMP10" s="178"/>
      <c r="RMQ10" s="178"/>
      <c r="RMR10" s="178"/>
      <c r="RMS10" s="178"/>
      <c r="RMT10" s="178"/>
      <c r="RMU10" s="178"/>
      <c r="RMV10" s="178"/>
      <c r="RMW10" s="178"/>
      <c r="RMX10" s="178"/>
      <c r="RMY10" s="178"/>
      <c r="RMZ10" s="178"/>
      <c r="RNA10" s="178"/>
      <c r="RNB10" s="178"/>
      <c r="RNC10" s="178"/>
      <c r="RND10" s="178"/>
      <c r="RNE10" s="178"/>
      <c r="RNF10" s="178"/>
      <c r="RNG10" s="178"/>
      <c r="RNH10" s="178"/>
      <c r="RNI10" s="178"/>
      <c r="RNJ10" s="178"/>
      <c r="RNK10" s="178"/>
      <c r="RNL10" s="178"/>
      <c r="RNM10" s="178"/>
      <c r="RNN10" s="178"/>
      <c r="RNO10" s="178"/>
      <c r="RNP10" s="178"/>
      <c r="RNQ10" s="178"/>
      <c r="RNR10" s="178"/>
      <c r="RNS10" s="178"/>
      <c r="RNT10" s="178"/>
      <c r="RNU10" s="178"/>
      <c r="RNV10" s="178"/>
      <c r="RNW10" s="178"/>
      <c r="RNX10" s="178"/>
      <c r="RNY10" s="178"/>
      <c r="RNZ10" s="178"/>
      <c r="ROA10" s="178"/>
      <c r="ROB10" s="178"/>
      <c r="ROC10" s="178"/>
      <c r="ROD10" s="178"/>
      <c r="ROE10" s="178"/>
      <c r="ROF10" s="178"/>
      <c r="ROG10" s="178"/>
      <c r="ROH10" s="178"/>
      <c r="ROI10" s="178"/>
      <c r="ROJ10" s="178"/>
      <c r="ROK10" s="178"/>
      <c r="ROL10" s="178"/>
      <c r="ROM10" s="178"/>
      <c r="RON10" s="178"/>
      <c r="ROO10" s="178"/>
      <c r="ROP10" s="178"/>
      <c r="ROQ10" s="178"/>
      <c r="ROR10" s="178"/>
      <c r="ROS10" s="178"/>
      <c r="ROT10" s="178"/>
      <c r="ROU10" s="178"/>
      <c r="ROV10" s="178"/>
      <c r="ROW10" s="178"/>
      <c r="ROX10" s="178"/>
      <c r="ROY10" s="178"/>
      <c r="ROZ10" s="178"/>
      <c r="RPA10" s="178"/>
      <c r="RPB10" s="178"/>
      <c r="RPC10" s="178"/>
      <c r="RPD10" s="178"/>
      <c r="RPE10" s="178"/>
      <c r="RPF10" s="178"/>
      <c r="RPG10" s="178"/>
      <c r="RPH10" s="178"/>
      <c r="RPI10" s="178"/>
      <c r="RPJ10" s="178"/>
      <c r="RPK10" s="178"/>
      <c r="RPL10" s="178"/>
      <c r="RPM10" s="178"/>
      <c r="RPN10" s="178"/>
      <c r="RPO10" s="178"/>
      <c r="RPP10" s="178"/>
      <c r="RPQ10" s="178"/>
      <c r="RPR10" s="178"/>
      <c r="RPS10" s="178"/>
      <c r="RPT10" s="178"/>
      <c r="RPU10" s="178"/>
      <c r="RPV10" s="178"/>
      <c r="RPW10" s="178"/>
      <c r="RPX10" s="178"/>
      <c r="RPY10" s="178"/>
      <c r="RPZ10" s="178"/>
      <c r="RQA10" s="178"/>
      <c r="RQB10" s="178"/>
      <c r="RQC10" s="178"/>
      <c r="RQD10" s="178"/>
      <c r="RQE10" s="178"/>
      <c r="RQF10" s="178"/>
      <c r="RQG10" s="178"/>
      <c r="RQH10" s="178"/>
      <c r="RQI10" s="178"/>
      <c r="RQJ10" s="178"/>
      <c r="RQK10" s="178"/>
      <c r="RQL10" s="178"/>
      <c r="RQM10" s="178"/>
      <c r="RQN10" s="178"/>
      <c r="RQO10" s="178"/>
      <c r="RQP10" s="178"/>
      <c r="RQQ10" s="178"/>
      <c r="RQR10" s="178"/>
      <c r="RQS10" s="178"/>
      <c r="RQT10" s="178"/>
      <c r="RQU10" s="178"/>
      <c r="RQV10" s="178"/>
      <c r="RQW10" s="178"/>
      <c r="RQX10" s="178"/>
      <c r="RQY10" s="178"/>
      <c r="RQZ10" s="178"/>
      <c r="RRA10" s="178"/>
      <c r="RRB10" s="178"/>
      <c r="RRC10" s="178"/>
      <c r="RRD10" s="178"/>
      <c r="RRE10" s="178"/>
      <c r="RRF10" s="178"/>
      <c r="RRG10" s="178"/>
      <c r="RRH10" s="178"/>
      <c r="RRI10" s="178"/>
      <c r="RRJ10" s="178"/>
      <c r="RRK10" s="178"/>
      <c r="RRL10" s="178"/>
      <c r="RRM10" s="178"/>
      <c r="RRN10" s="178"/>
      <c r="RRO10" s="178"/>
      <c r="RRP10" s="178"/>
      <c r="RRQ10" s="178"/>
      <c r="RRR10" s="178"/>
      <c r="RRS10" s="178"/>
      <c r="RRT10" s="178"/>
      <c r="RRU10" s="178"/>
      <c r="RRV10" s="178"/>
      <c r="RRW10" s="178"/>
      <c r="RRX10" s="178"/>
      <c r="RRY10" s="178"/>
      <c r="RRZ10" s="178"/>
      <c r="RSA10" s="178"/>
      <c r="RSB10" s="178"/>
      <c r="RSC10" s="178"/>
      <c r="RSD10" s="178"/>
      <c r="RSE10" s="178"/>
      <c r="RSF10" s="178"/>
      <c r="RSG10" s="178"/>
      <c r="RSH10" s="178"/>
      <c r="RSI10" s="178"/>
      <c r="RSJ10" s="178"/>
      <c r="RSK10" s="178"/>
      <c r="RSL10" s="178"/>
      <c r="RSM10" s="178"/>
      <c r="RSN10" s="178"/>
      <c r="RSO10" s="178"/>
      <c r="RSP10" s="178"/>
      <c r="RSQ10" s="178"/>
      <c r="RSR10" s="178"/>
      <c r="RSS10" s="178"/>
      <c r="RST10" s="178"/>
      <c r="RSU10" s="178"/>
      <c r="RSV10" s="178"/>
      <c r="RSW10" s="178"/>
      <c r="RSX10" s="178"/>
      <c r="RSY10" s="178"/>
      <c r="RSZ10" s="178"/>
      <c r="RTA10" s="178"/>
      <c r="RTB10" s="178"/>
      <c r="RTC10" s="178"/>
      <c r="RTD10" s="178"/>
      <c r="RTE10" s="178"/>
      <c r="RTF10" s="178"/>
      <c r="RTG10" s="178"/>
      <c r="RTH10" s="178"/>
      <c r="RTI10" s="178"/>
      <c r="RTJ10" s="178"/>
      <c r="RTK10" s="178"/>
      <c r="RTL10" s="178"/>
      <c r="RTM10" s="178"/>
      <c r="RTN10" s="178"/>
      <c r="RTO10" s="178"/>
      <c r="RTP10" s="178"/>
      <c r="RTQ10" s="178"/>
      <c r="RTR10" s="178"/>
      <c r="RTS10" s="178"/>
      <c r="RTT10" s="178"/>
      <c r="RTU10" s="178"/>
      <c r="RTV10" s="178"/>
      <c r="RTW10" s="178"/>
      <c r="RTX10" s="178"/>
      <c r="RTY10" s="178"/>
      <c r="RTZ10" s="178"/>
      <c r="RUA10" s="178"/>
      <c r="RUB10" s="178"/>
      <c r="RUC10" s="178"/>
      <c r="RUD10" s="178"/>
      <c r="RUE10" s="178"/>
      <c r="RUF10" s="178"/>
      <c r="RUG10" s="178"/>
      <c r="RUH10" s="178"/>
      <c r="RUI10" s="178"/>
      <c r="RUJ10" s="178"/>
      <c r="RUK10" s="178"/>
      <c r="RUL10" s="178"/>
      <c r="RUM10" s="178"/>
      <c r="RUN10" s="178"/>
      <c r="RUO10" s="178"/>
      <c r="RUP10" s="178"/>
      <c r="RUQ10" s="178"/>
      <c r="RUR10" s="178"/>
      <c r="RUS10" s="178"/>
      <c r="RUT10" s="178"/>
      <c r="RUU10" s="178"/>
      <c r="RUV10" s="178"/>
      <c r="RUW10" s="178"/>
      <c r="RUX10" s="178"/>
      <c r="RUY10" s="178"/>
      <c r="RUZ10" s="178"/>
      <c r="RVA10" s="178"/>
      <c r="RVB10" s="178"/>
      <c r="RVC10" s="178"/>
      <c r="RVD10" s="178"/>
      <c r="RVE10" s="178"/>
      <c r="RVF10" s="178"/>
      <c r="RVG10" s="178"/>
      <c r="RVH10" s="178"/>
      <c r="RVI10" s="178"/>
      <c r="RVJ10" s="178"/>
      <c r="RVK10" s="178"/>
      <c r="RVL10" s="178"/>
      <c r="RVM10" s="178"/>
      <c r="RVN10" s="178"/>
      <c r="RVO10" s="178"/>
      <c r="RVP10" s="178"/>
      <c r="RVQ10" s="178"/>
      <c r="RVR10" s="178"/>
      <c r="RVS10" s="178"/>
      <c r="RVT10" s="178"/>
      <c r="RVU10" s="178"/>
      <c r="RVV10" s="178"/>
      <c r="RVW10" s="178"/>
      <c r="RVX10" s="178"/>
      <c r="RVY10" s="178"/>
      <c r="RVZ10" s="178"/>
      <c r="RWA10" s="178"/>
      <c r="RWB10" s="178"/>
      <c r="RWC10" s="178"/>
      <c r="RWD10" s="178"/>
      <c r="RWE10" s="178"/>
      <c r="RWF10" s="178"/>
      <c r="RWG10" s="178"/>
      <c r="RWH10" s="178"/>
      <c r="RWI10" s="178"/>
      <c r="RWJ10" s="178"/>
      <c r="RWK10" s="178"/>
      <c r="RWL10" s="178"/>
      <c r="RWM10" s="178"/>
      <c r="RWN10" s="178"/>
      <c r="RWO10" s="178"/>
      <c r="RWP10" s="178"/>
      <c r="RWQ10" s="178"/>
      <c r="RWR10" s="178"/>
      <c r="RWS10" s="178"/>
      <c r="RWT10" s="178"/>
      <c r="RWU10" s="178"/>
      <c r="RWV10" s="178"/>
      <c r="RWW10" s="178"/>
      <c r="RWX10" s="178"/>
      <c r="RWY10" s="178"/>
      <c r="RWZ10" s="178"/>
      <c r="RXA10" s="178"/>
      <c r="RXB10" s="178"/>
      <c r="RXC10" s="178"/>
      <c r="RXD10" s="178"/>
      <c r="RXE10" s="178"/>
      <c r="RXF10" s="178"/>
      <c r="RXG10" s="178"/>
      <c r="RXH10" s="178"/>
      <c r="RXI10" s="178"/>
      <c r="RXJ10" s="178"/>
      <c r="RXK10" s="178"/>
      <c r="RXL10" s="178"/>
      <c r="RXM10" s="178"/>
      <c r="RXN10" s="178"/>
      <c r="RXO10" s="178"/>
      <c r="RXP10" s="178"/>
      <c r="RXQ10" s="178"/>
      <c r="RXR10" s="178"/>
      <c r="RXS10" s="178"/>
      <c r="RXT10" s="178"/>
      <c r="RXU10" s="178"/>
      <c r="RXV10" s="178"/>
      <c r="RXW10" s="178"/>
      <c r="RXX10" s="178"/>
      <c r="RXY10" s="178"/>
      <c r="RXZ10" s="178"/>
      <c r="RYA10" s="178"/>
      <c r="RYB10" s="178"/>
      <c r="RYC10" s="178"/>
      <c r="RYD10" s="178"/>
      <c r="RYE10" s="178"/>
      <c r="RYF10" s="178"/>
      <c r="RYG10" s="178"/>
      <c r="RYH10" s="178"/>
      <c r="RYI10" s="178"/>
      <c r="RYJ10" s="178"/>
      <c r="RYK10" s="178"/>
      <c r="RYL10" s="178"/>
      <c r="RYM10" s="178"/>
      <c r="RYN10" s="178"/>
      <c r="RYO10" s="178"/>
      <c r="RYP10" s="178"/>
      <c r="RYQ10" s="178"/>
      <c r="RYR10" s="178"/>
      <c r="RYS10" s="178"/>
      <c r="RYT10" s="178"/>
      <c r="RYU10" s="178"/>
      <c r="RYV10" s="178"/>
      <c r="RYW10" s="178"/>
      <c r="RYX10" s="178"/>
      <c r="RYY10" s="178"/>
      <c r="RYZ10" s="178"/>
      <c r="RZA10" s="178"/>
      <c r="RZB10" s="178"/>
      <c r="RZC10" s="178"/>
      <c r="RZD10" s="178"/>
      <c r="RZE10" s="178"/>
      <c r="RZF10" s="178"/>
      <c r="RZG10" s="178"/>
      <c r="RZH10" s="178"/>
      <c r="RZI10" s="178"/>
      <c r="RZJ10" s="178"/>
      <c r="RZK10" s="178"/>
      <c r="RZL10" s="178"/>
      <c r="RZM10" s="178"/>
      <c r="RZN10" s="178"/>
      <c r="RZO10" s="178"/>
      <c r="RZP10" s="178"/>
      <c r="RZQ10" s="178"/>
      <c r="RZR10" s="178"/>
      <c r="RZS10" s="178"/>
      <c r="RZT10" s="178"/>
      <c r="RZU10" s="178"/>
      <c r="RZV10" s="178"/>
      <c r="RZW10" s="178"/>
      <c r="RZX10" s="178"/>
      <c r="RZY10" s="178"/>
      <c r="RZZ10" s="178"/>
      <c r="SAA10" s="178"/>
      <c r="SAB10" s="178"/>
      <c r="SAC10" s="178"/>
      <c r="SAD10" s="178"/>
      <c r="SAE10" s="178"/>
      <c r="SAF10" s="178"/>
      <c r="SAG10" s="178"/>
      <c r="SAH10" s="178"/>
      <c r="SAI10" s="178"/>
      <c r="SAJ10" s="178"/>
      <c r="SAK10" s="178"/>
      <c r="SAL10" s="178"/>
      <c r="SAM10" s="178"/>
      <c r="SAN10" s="178"/>
      <c r="SAO10" s="178"/>
      <c r="SAP10" s="178"/>
      <c r="SAQ10" s="178"/>
      <c r="SAR10" s="178"/>
      <c r="SAS10" s="178"/>
      <c r="SAT10" s="178"/>
      <c r="SAU10" s="178"/>
      <c r="SAV10" s="178"/>
      <c r="SAW10" s="178"/>
      <c r="SAX10" s="178"/>
      <c r="SAY10" s="178"/>
      <c r="SAZ10" s="178"/>
      <c r="SBA10" s="178"/>
      <c r="SBB10" s="178"/>
      <c r="SBC10" s="178"/>
      <c r="SBD10" s="178"/>
      <c r="SBE10" s="178"/>
      <c r="SBF10" s="178"/>
      <c r="SBG10" s="178"/>
      <c r="SBH10" s="178"/>
      <c r="SBI10" s="178"/>
      <c r="SBJ10" s="178"/>
      <c r="SBK10" s="178"/>
      <c r="SBL10" s="178"/>
      <c r="SBM10" s="178"/>
      <c r="SBN10" s="178"/>
      <c r="SBO10" s="178"/>
      <c r="SBP10" s="178"/>
      <c r="SBQ10" s="178"/>
      <c r="SBR10" s="178"/>
      <c r="SBS10" s="178"/>
      <c r="SBT10" s="178"/>
      <c r="SBU10" s="178"/>
      <c r="SBV10" s="178"/>
      <c r="SBW10" s="178"/>
      <c r="SBX10" s="178"/>
      <c r="SBY10" s="178"/>
      <c r="SBZ10" s="178"/>
      <c r="SCA10" s="178"/>
      <c r="SCB10" s="178"/>
      <c r="SCC10" s="178"/>
      <c r="SCD10" s="178"/>
      <c r="SCE10" s="178"/>
      <c r="SCF10" s="178"/>
      <c r="SCG10" s="178"/>
      <c r="SCH10" s="178"/>
      <c r="SCI10" s="178"/>
      <c r="SCJ10" s="178"/>
      <c r="SCK10" s="178"/>
      <c r="SCL10" s="178"/>
      <c r="SCM10" s="178"/>
      <c r="SCN10" s="178"/>
      <c r="SCO10" s="178"/>
      <c r="SCP10" s="178"/>
      <c r="SCQ10" s="178"/>
      <c r="SCR10" s="178"/>
      <c r="SCS10" s="178"/>
      <c r="SCT10" s="178"/>
      <c r="SCU10" s="178"/>
      <c r="SCV10" s="178"/>
      <c r="SCW10" s="178"/>
      <c r="SCX10" s="178"/>
      <c r="SCY10" s="178"/>
      <c r="SCZ10" s="178"/>
      <c r="SDA10" s="178"/>
      <c r="SDB10" s="178"/>
      <c r="SDC10" s="178"/>
      <c r="SDD10" s="178"/>
      <c r="SDE10" s="178"/>
      <c r="SDF10" s="178"/>
      <c r="SDG10" s="178"/>
      <c r="SDH10" s="178"/>
      <c r="SDI10" s="178"/>
      <c r="SDJ10" s="178"/>
      <c r="SDK10" s="178"/>
      <c r="SDL10" s="178"/>
      <c r="SDM10" s="178"/>
      <c r="SDN10" s="178"/>
      <c r="SDO10" s="178"/>
      <c r="SDP10" s="178"/>
      <c r="SDQ10" s="178"/>
      <c r="SDR10" s="178"/>
      <c r="SDS10" s="178"/>
      <c r="SDT10" s="178"/>
      <c r="SDU10" s="178"/>
      <c r="SDV10" s="178"/>
      <c r="SDW10" s="178"/>
      <c r="SDX10" s="178"/>
      <c r="SDY10" s="178"/>
      <c r="SDZ10" s="178"/>
      <c r="SEA10" s="178"/>
      <c r="SEB10" s="178"/>
      <c r="SEC10" s="178"/>
      <c r="SED10" s="178"/>
      <c r="SEE10" s="178"/>
      <c r="SEF10" s="178"/>
      <c r="SEG10" s="178"/>
      <c r="SEH10" s="178"/>
      <c r="SEI10" s="178"/>
      <c r="SEJ10" s="178"/>
      <c r="SEK10" s="178"/>
      <c r="SEL10" s="178"/>
      <c r="SEM10" s="178"/>
      <c r="SEN10" s="178"/>
      <c r="SEO10" s="178"/>
      <c r="SEP10" s="178"/>
      <c r="SEQ10" s="178"/>
      <c r="SER10" s="178"/>
      <c r="SES10" s="178"/>
      <c r="SET10" s="178"/>
      <c r="SEU10" s="178"/>
      <c r="SEV10" s="178"/>
      <c r="SEW10" s="178"/>
      <c r="SEX10" s="178"/>
      <c r="SEY10" s="178"/>
      <c r="SEZ10" s="178"/>
      <c r="SFA10" s="178"/>
      <c r="SFB10" s="178"/>
      <c r="SFC10" s="178"/>
      <c r="SFD10" s="178"/>
      <c r="SFE10" s="178"/>
      <c r="SFF10" s="178"/>
      <c r="SFG10" s="178"/>
      <c r="SFH10" s="178"/>
      <c r="SFI10" s="178"/>
      <c r="SFJ10" s="178"/>
      <c r="SFK10" s="178"/>
      <c r="SFL10" s="178"/>
      <c r="SFM10" s="178"/>
      <c r="SFN10" s="178"/>
      <c r="SFO10" s="178"/>
      <c r="SFP10" s="178"/>
      <c r="SFQ10" s="178"/>
      <c r="SFR10" s="178"/>
      <c r="SFS10" s="178"/>
      <c r="SFT10" s="178"/>
      <c r="SFU10" s="178"/>
      <c r="SFV10" s="178"/>
      <c r="SFW10" s="178"/>
      <c r="SFX10" s="178"/>
      <c r="SFY10" s="178"/>
      <c r="SFZ10" s="178"/>
      <c r="SGA10" s="178"/>
      <c r="SGB10" s="178"/>
      <c r="SGC10" s="178"/>
      <c r="SGD10" s="178"/>
      <c r="SGE10" s="178"/>
      <c r="SGF10" s="178"/>
      <c r="SGG10" s="178"/>
      <c r="SGH10" s="178"/>
      <c r="SGI10" s="178"/>
      <c r="SGJ10" s="178"/>
      <c r="SGK10" s="178"/>
      <c r="SGL10" s="178"/>
      <c r="SGM10" s="178"/>
      <c r="SGN10" s="178"/>
      <c r="SGO10" s="178"/>
      <c r="SGP10" s="178"/>
      <c r="SGQ10" s="178"/>
      <c r="SGR10" s="178"/>
      <c r="SGS10" s="178"/>
      <c r="SGT10" s="178"/>
      <c r="SGU10" s="178"/>
      <c r="SGV10" s="178"/>
      <c r="SGW10" s="178"/>
      <c r="SGX10" s="178"/>
      <c r="SGY10" s="178"/>
      <c r="SGZ10" s="178"/>
      <c r="SHA10" s="178"/>
      <c r="SHB10" s="178"/>
      <c r="SHC10" s="178"/>
      <c r="SHD10" s="178"/>
      <c r="SHE10" s="178"/>
      <c r="SHF10" s="178"/>
      <c r="SHG10" s="178"/>
      <c r="SHH10" s="178"/>
      <c r="SHI10" s="178"/>
      <c r="SHJ10" s="178"/>
      <c r="SHK10" s="178"/>
      <c r="SHL10" s="178"/>
      <c r="SHM10" s="178"/>
      <c r="SHN10" s="178"/>
      <c r="SHO10" s="178"/>
      <c r="SHP10" s="178"/>
      <c r="SHQ10" s="178"/>
      <c r="SHR10" s="178"/>
      <c r="SHS10" s="178"/>
      <c r="SHT10" s="178"/>
      <c r="SHU10" s="178"/>
      <c r="SHV10" s="178"/>
      <c r="SHW10" s="178"/>
      <c r="SHX10" s="178"/>
      <c r="SHY10" s="178"/>
      <c r="SHZ10" s="178"/>
      <c r="SIA10" s="178"/>
      <c r="SIB10" s="178"/>
      <c r="SIC10" s="178"/>
      <c r="SID10" s="178"/>
      <c r="SIE10" s="178"/>
      <c r="SIF10" s="178"/>
      <c r="SIG10" s="178"/>
      <c r="SIH10" s="178"/>
      <c r="SII10" s="178"/>
      <c r="SIJ10" s="178"/>
      <c r="SIK10" s="178"/>
      <c r="SIL10" s="178"/>
      <c r="SIM10" s="178"/>
      <c r="SIN10" s="178"/>
      <c r="SIO10" s="178"/>
      <c r="SIP10" s="178"/>
      <c r="SIQ10" s="178"/>
      <c r="SIR10" s="178"/>
      <c r="SIS10" s="178"/>
      <c r="SIT10" s="178"/>
      <c r="SIU10" s="178"/>
      <c r="SIV10" s="178"/>
      <c r="SIW10" s="178"/>
      <c r="SIX10" s="178"/>
      <c r="SIY10" s="178"/>
      <c r="SIZ10" s="178"/>
      <c r="SJA10" s="178"/>
      <c r="SJB10" s="178"/>
      <c r="SJC10" s="178"/>
      <c r="SJD10" s="178"/>
      <c r="SJE10" s="178"/>
      <c r="SJF10" s="178"/>
      <c r="SJG10" s="178"/>
      <c r="SJH10" s="178"/>
      <c r="SJI10" s="178"/>
      <c r="SJJ10" s="178"/>
      <c r="SJK10" s="178"/>
      <c r="SJL10" s="178"/>
      <c r="SJM10" s="178"/>
      <c r="SJN10" s="178"/>
      <c r="SJO10" s="178"/>
      <c r="SJP10" s="178"/>
      <c r="SJQ10" s="178"/>
      <c r="SJR10" s="178"/>
      <c r="SJS10" s="178"/>
      <c r="SJT10" s="178"/>
      <c r="SJU10" s="178"/>
      <c r="SJV10" s="178"/>
      <c r="SJW10" s="178"/>
      <c r="SJX10" s="178"/>
      <c r="SJY10" s="178"/>
      <c r="SJZ10" s="178"/>
      <c r="SKA10" s="178"/>
      <c r="SKB10" s="178"/>
      <c r="SKC10" s="178"/>
      <c r="SKD10" s="178"/>
      <c r="SKE10" s="178"/>
      <c r="SKF10" s="178"/>
      <c r="SKG10" s="178"/>
      <c r="SKH10" s="178"/>
      <c r="SKI10" s="178"/>
      <c r="SKJ10" s="178"/>
      <c r="SKK10" s="178"/>
      <c r="SKL10" s="178"/>
      <c r="SKM10" s="178"/>
      <c r="SKN10" s="178"/>
      <c r="SKO10" s="178"/>
      <c r="SKP10" s="178"/>
      <c r="SKQ10" s="178"/>
      <c r="SKR10" s="178"/>
      <c r="SKS10" s="178"/>
      <c r="SKT10" s="178"/>
      <c r="SKU10" s="178"/>
      <c r="SKV10" s="178"/>
      <c r="SKW10" s="178"/>
      <c r="SKX10" s="178"/>
      <c r="SKY10" s="178"/>
      <c r="SKZ10" s="178"/>
      <c r="SLA10" s="178"/>
      <c r="SLB10" s="178"/>
      <c r="SLC10" s="178"/>
      <c r="SLD10" s="178"/>
      <c r="SLE10" s="178"/>
      <c r="SLF10" s="178"/>
      <c r="SLG10" s="178"/>
      <c r="SLH10" s="178"/>
      <c r="SLI10" s="178"/>
      <c r="SLJ10" s="178"/>
      <c r="SLK10" s="178"/>
      <c r="SLL10" s="178"/>
      <c r="SLM10" s="178"/>
      <c r="SLN10" s="178"/>
      <c r="SLO10" s="178"/>
      <c r="SLP10" s="178"/>
      <c r="SLQ10" s="178"/>
      <c r="SLR10" s="178"/>
      <c r="SLS10" s="178"/>
      <c r="SLT10" s="178"/>
      <c r="SLU10" s="178"/>
      <c r="SLV10" s="178"/>
      <c r="SLW10" s="178"/>
      <c r="SLX10" s="178"/>
      <c r="SLY10" s="178"/>
      <c r="SLZ10" s="178"/>
      <c r="SMA10" s="178"/>
      <c r="SMB10" s="178"/>
      <c r="SMC10" s="178"/>
      <c r="SMD10" s="178"/>
      <c r="SME10" s="178"/>
      <c r="SMF10" s="178"/>
      <c r="SMG10" s="178"/>
      <c r="SMH10" s="178"/>
      <c r="SMI10" s="178"/>
      <c r="SMJ10" s="178"/>
      <c r="SMK10" s="178"/>
      <c r="SML10" s="178"/>
      <c r="SMM10" s="178"/>
      <c r="SMN10" s="178"/>
      <c r="SMO10" s="178"/>
      <c r="SMP10" s="178"/>
      <c r="SMQ10" s="178"/>
      <c r="SMR10" s="178"/>
      <c r="SMS10" s="178"/>
      <c r="SMT10" s="178"/>
      <c r="SMU10" s="178"/>
      <c r="SMV10" s="178"/>
      <c r="SMW10" s="178"/>
      <c r="SMX10" s="178"/>
      <c r="SMY10" s="178"/>
      <c r="SMZ10" s="178"/>
      <c r="SNA10" s="178"/>
      <c r="SNB10" s="178"/>
      <c r="SNC10" s="178"/>
      <c r="SND10" s="178"/>
      <c r="SNE10" s="178"/>
      <c r="SNF10" s="178"/>
      <c r="SNG10" s="178"/>
      <c r="SNH10" s="178"/>
      <c r="SNI10" s="178"/>
      <c r="SNJ10" s="178"/>
      <c r="SNK10" s="178"/>
      <c r="SNL10" s="178"/>
      <c r="SNM10" s="178"/>
      <c r="SNN10" s="178"/>
      <c r="SNO10" s="178"/>
      <c r="SNP10" s="178"/>
      <c r="SNQ10" s="178"/>
      <c r="SNR10" s="178"/>
      <c r="SNS10" s="178"/>
      <c r="SNT10" s="178"/>
      <c r="SNU10" s="178"/>
      <c r="SNV10" s="178"/>
      <c r="SNW10" s="178"/>
      <c r="SNX10" s="178"/>
      <c r="SNY10" s="178"/>
      <c r="SNZ10" s="178"/>
      <c r="SOA10" s="178"/>
      <c r="SOB10" s="178"/>
      <c r="SOC10" s="178"/>
      <c r="SOD10" s="178"/>
      <c r="SOE10" s="178"/>
      <c r="SOF10" s="178"/>
      <c r="SOG10" s="178"/>
      <c r="SOH10" s="178"/>
      <c r="SOI10" s="178"/>
      <c r="SOJ10" s="178"/>
      <c r="SOK10" s="178"/>
      <c r="SOL10" s="178"/>
      <c r="SOM10" s="178"/>
      <c r="SON10" s="178"/>
      <c r="SOO10" s="178"/>
      <c r="SOP10" s="178"/>
      <c r="SOQ10" s="178"/>
      <c r="SOR10" s="178"/>
      <c r="SOS10" s="178"/>
      <c r="SOT10" s="178"/>
      <c r="SOU10" s="178"/>
      <c r="SOV10" s="178"/>
      <c r="SOW10" s="178"/>
      <c r="SOX10" s="178"/>
      <c r="SOY10" s="178"/>
      <c r="SOZ10" s="178"/>
      <c r="SPA10" s="178"/>
      <c r="SPB10" s="178"/>
      <c r="SPC10" s="178"/>
      <c r="SPD10" s="178"/>
      <c r="SPE10" s="178"/>
      <c r="SPF10" s="178"/>
      <c r="SPG10" s="178"/>
      <c r="SPH10" s="178"/>
      <c r="SPI10" s="178"/>
      <c r="SPJ10" s="178"/>
      <c r="SPK10" s="178"/>
      <c r="SPL10" s="178"/>
      <c r="SPM10" s="178"/>
      <c r="SPN10" s="178"/>
      <c r="SPO10" s="178"/>
      <c r="SPP10" s="178"/>
      <c r="SPQ10" s="178"/>
      <c r="SPR10" s="178"/>
      <c r="SPS10" s="178"/>
      <c r="SPT10" s="178"/>
      <c r="SPU10" s="178"/>
      <c r="SPV10" s="178"/>
      <c r="SPW10" s="178"/>
      <c r="SPX10" s="178"/>
      <c r="SPY10" s="178"/>
      <c r="SPZ10" s="178"/>
      <c r="SQA10" s="178"/>
      <c r="SQB10" s="178"/>
      <c r="SQC10" s="178"/>
      <c r="SQD10" s="178"/>
      <c r="SQE10" s="178"/>
      <c r="SQF10" s="178"/>
      <c r="SQG10" s="178"/>
      <c r="SQH10" s="178"/>
      <c r="SQI10" s="178"/>
      <c r="SQJ10" s="178"/>
      <c r="SQK10" s="178"/>
      <c r="SQL10" s="178"/>
      <c r="SQM10" s="178"/>
      <c r="SQN10" s="178"/>
      <c r="SQO10" s="178"/>
      <c r="SQP10" s="178"/>
      <c r="SQQ10" s="178"/>
      <c r="SQR10" s="178"/>
      <c r="SQS10" s="178"/>
      <c r="SQT10" s="178"/>
      <c r="SQU10" s="178"/>
      <c r="SQV10" s="178"/>
      <c r="SQW10" s="178"/>
      <c r="SQX10" s="178"/>
      <c r="SQY10" s="178"/>
      <c r="SQZ10" s="178"/>
      <c r="SRA10" s="178"/>
      <c r="SRB10" s="178"/>
      <c r="SRC10" s="178"/>
      <c r="SRD10" s="178"/>
      <c r="SRE10" s="178"/>
      <c r="SRF10" s="178"/>
      <c r="SRG10" s="178"/>
      <c r="SRH10" s="178"/>
      <c r="SRI10" s="178"/>
      <c r="SRJ10" s="178"/>
      <c r="SRK10" s="178"/>
      <c r="SRL10" s="178"/>
      <c r="SRM10" s="178"/>
      <c r="SRN10" s="178"/>
      <c r="SRO10" s="178"/>
      <c r="SRP10" s="178"/>
      <c r="SRQ10" s="178"/>
      <c r="SRR10" s="178"/>
      <c r="SRS10" s="178"/>
      <c r="SRT10" s="178"/>
      <c r="SRU10" s="178"/>
      <c r="SRV10" s="178"/>
      <c r="SRW10" s="178"/>
      <c r="SRX10" s="178"/>
      <c r="SRY10" s="178"/>
      <c r="SRZ10" s="178"/>
      <c r="SSA10" s="178"/>
      <c r="SSB10" s="178"/>
      <c r="SSC10" s="178"/>
      <c r="SSD10" s="178"/>
      <c r="SSE10" s="178"/>
      <c r="SSF10" s="178"/>
      <c r="SSG10" s="178"/>
      <c r="SSH10" s="178"/>
      <c r="SSI10" s="178"/>
      <c r="SSJ10" s="178"/>
      <c r="SSK10" s="178"/>
      <c r="SSL10" s="178"/>
      <c r="SSM10" s="178"/>
      <c r="SSN10" s="178"/>
      <c r="SSO10" s="178"/>
      <c r="SSP10" s="178"/>
      <c r="SSQ10" s="178"/>
      <c r="SSR10" s="178"/>
      <c r="SSS10" s="178"/>
      <c r="SST10" s="178"/>
      <c r="SSU10" s="178"/>
      <c r="SSV10" s="178"/>
      <c r="SSW10" s="178"/>
      <c r="SSX10" s="178"/>
      <c r="SSY10" s="178"/>
      <c r="SSZ10" s="178"/>
      <c r="STA10" s="178"/>
      <c r="STB10" s="178"/>
      <c r="STC10" s="178"/>
      <c r="STD10" s="178"/>
      <c r="STE10" s="178"/>
      <c r="STF10" s="178"/>
      <c r="STG10" s="178"/>
      <c r="STH10" s="178"/>
      <c r="STI10" s="178"/>
      <c r="STJ10" s="178"/>
      <c r="STK10" s="178"/>
      <c r="STL10" s="178"/>
      <c r="STM10" s="178"/>
      <c r="STN10" s="178"/>
      <c r="STO10" s="178"/>
      <c r="STP10" s="178"/>
      <c r="STQ10" s="178"/>
      <c r="STR10" s="178"/>
      <c r="STS10" s="178"/>
      <c r="STT10" s="178"/>
      <c r="STU10" s="178"/>
      <c r="STV10" s="178"/>
      <c r="STW10" s="178"/>
      <c r="STX10" s="178"/>
      <c r="STY10" s="178"/>
      <c r="STZ10" s="178"/>
      <c r="SUA10" s="178"/>
      <c r="SUB10" s="178"/>
      <c r="SUC10" s="178"/>
      <c r="SUD10" s="178"/>
      <c r="SUE10" s="178"/>
      <c r="SUF10" s="178"/>
      <c r="SUG10" s="178"/>
      <c r="SUH10" s="178"/>
      <c r="SUI10" s="178"/>
      <c r="SUJ10" s="178"/>
      <c r="SUK10" s="178"/>
      <c r="SUL10" s="178"/>
      <c r="SUM10" s="178"/>
      <c r="SUN10" s="178"/>
      <c r="SUO10" s="178"/>
      <c r="SUP10" s="178"/>
      <c r="SUQ10" s="178"/>
      <c r="SUR10" s="178"/>
      <c r="SUS10" s="178"/>
      <c r="SUT10" s="178"/>
      <c r="SUU10" s="178"/>
      <c r="SUV10" s="178"/>
      <c r="SUW10" s="178"/>
      <c r="SUX10" s="178"/>
      <c r="SUY10" s="178"/>
      <c r="SUZ10" s="178"/>
      <c r="SVA10" s="178"/>
      <c r="SVB10" s="178"/>
      <c r="SVC10" s="178"/>
      <c r="SVD10" s="178"/>
      <c r="SVE10" s="178"/>
      <c r="SVF10" s="178"/>
      <c r="SVG10" s="178"/>
      <c r="SVH10" s="178"/>
      <c r="SVI10" s="178"/>
      <c r="SVJ10" s="178"/>
      <c r="SVK10" s="178"/>
      <c r="SVL10" s="178"/>
      <c r="SVM10" s="178"/>
      <c r="SVN10" s="178"/>
      <c r="SVO10" s="178"/>
      <c r="SVP10" s="178"/>
      <c r="SVQ10" s="178"/>
      <c r="SVR10" s="178"/>
      <c r="SVS10" s="178"/>
      <c r="SVT10" s="178"/>
      <c r="SVU10" s="178"/>
      <c r="SVV10" s="178"/>
      <c r="SVW10" s="178"/>
      <c r="SVX10" s="178"/>
      <c r="SVY10" s="178"/>
      <c r="SVZ10" s="178"/>
      <c r="SWA10" s="178"/>
      <c r="SWB10" s="178"/>
      <c r="SWC10" s="178"/>
      <c r="SWD10" s="178"/>
      <c r="SWE10" s="178"/>
      <c r="SWF10" s="178"/>
      <c r="SWG10" s="178"/>
      <c r="SWH10" s="178"/>
      <c r="SWI10" s="178"/>
      <c r="SWJ10" s="178"/>
      <c r="SWK10" s="178"/>
      <c r="SWL10" s="178"/>
      <c r="SWM10" s="178"/>
      <c r="SWN10" s="178"/>
      <c r="SWO10" s="178"/>
      <c r="SWP10" s="178"/>
      <c r="SWQ10" s="178"/>
      <c r="SWR10" s="178"/>
      <c r="SWS10" s="178"/>
      <c r="SWT10" s="178"/>
      <c r="SWU10" s="178"/>
      <c r="SWV10" s="178"/>
      <c r="SWW10" s="178"/>
      <c r="SWX10" s="178"/>
      <c r="SWY10" s="178"/>
      <c r="SWZ10" s="178"/>
      <c r="SXA10" s="178"/>
      <c r="SXB10" s="178"/>
      <c r="SXC10" s="178"/>
      <c r="SXD10" s="178"/>
      <c r="SXE10" s="178"/>
      <c r="SXF10" s="178"/>
      <c r="SXG10" s="178"/>
      <c r="SXH10" s="178"/>
      <c r="SXI10" s="178"/>
      <c r="SXJ10" s="178"/>
      <c r="SXK10" s="178"/>
      <c r="SXL10" s="178"/>
      <c r="SXM10" s="178"/>
      <c r="SXN10" s="178"/>
      <c r="SXO10" s="178"/>
      <c r="SXP10" s="178"/>
      <c r="SXQ10" s="178"/>
      <c r="SXR10" s="178"/>
      <c r="SXS10" s="178"/>
      <c r="SXT10" s="178"/>
      <c r="SXU10" s="178"/>
      <c r="SXV10" s="178"/>
      <c r="SXW10" s="178"/>
      <c r="SXX10" s="178"/>
      <c r="SXY10" s="178"/>
      <c r="SXZ10" s="178"/>
      <c r="SYA10" s="178"/>
      <c r="SYB10" s="178"/>
      <c r="SYC10" s="178"/>
      <c r="SYD10" s="178"/>
      <c r="SYE10" s="178"/>
      <c r="SYF10" s="178"/>
      <c r="SYG10" s="178"/>
      <c r="SYH10" s="178"/>
      <c r="SYI10" s="178"/>
      <c r="SYJ10" s="178"/>
      <c r="SYK10" s="178"/>
      <c r="SYL10" s="178"/>
      <c r="SYM10" s="178"/>
      <c r="SYN10" s="178"/>
      <c r="SYO10" s="178"/>
      <c r="SYP10" s="178"/>
      <c r="SYQ10" s="178"/>
      <c r="SYR10" s="178"/>
      <c r="SYS10" s="178"/>
      <c r="SYT10" s="178"/>
      <c r="SYU10" s="178"/>
      <c r="SYV10" s="178"/>
      <c r="SYW10" s="178"/>
      <c r="SYX10" s="178"/>
      <c r="SYY10" s="178"/>
      <c r="SYZ10" s="178"/>
      <c r="SZA10" s="178"/>
      <c r="SZB10" s="178"/>
      <c r="SZC10" s="178"/>
      <c r="SZD10" s="178"/>
      <c r="SZE10" s="178"/>
      <c r="SZF10" s="178"/>
      <c r="SZG10" s="178"/>
      <c r="SZH10" s="178"/>
      <c r="SZI10" s="178"/>
      <c r="SZJ10" s="178"/>
      <c r="SZK10" s="178"/>
      <c r="SZL10" s="178"/>
      <c r="SZM10" s="178"/>
      <c r="SZN10" s="178"/>
      <c r="SZO10" s="178"/>
      <c r="SZP10" s="178"/>
      <c r="SZQ10" s="178"/>
      <c r="SZR10" s="178"/>
      <c r="SZS10" s="178"/>
      <c r="SZT10" s="178"/>
      <c r="SZU10" s="178"/>
      <c r="SZV10" s="178"/>
      <c r="SZW10" s="178"/>
      <c r="SZX10" s="178"/>
      <c r="SZY10" s="178"/>
      <c r="SZZ10" s="178"/>
      <c r="TAA10" s="178"/>
      <c r="TAB10" s="178"/>
      <c r="TAC10" s="178"/>
      <c r="TAD10" s="178"/>
      <c r="TAE10" s="178"/>
      <c r="TAF10" s="178"/>
      <c r="TAG10" s="178"/>
      <c r="TAH10" s="178"/>
      <c r="TAI10" s="178"/>
      <c r="TAJ10" s="178"/>
      <c r="TAK10" s="178"/>
      <c r="TAL10" s="178"/>
      <c r="TAM10" s="178"/>
      <c r="TAN10" s="178"/>
      <c r="TAO10" s="178"/>
      <c r="TAP10" s="178"/>
      <c r="TAQ10" s="178"/>
      <c r="TAR10" s="178"/>
      <c r="TAS10" s="178"/>
      <c r="TAT10" s="178"/>
      <c r="TAU10" s="178"/>
      <c r="TAV10" s="178"/>
      <c r="TAW10" s="178"/>
      <c r="TAX10" s="178"/>
      <c r="TAY10" s="178"/>
      <c r="TAZ10" s="178"/>
      <c r="TBA10" s="178"/>
      <c r="TBB10" s="178"/>
      <c r="TBC10" s="178"/>
      <c r="TBD10" s="178"/>
      <c r="TBE10" s="178"/>
      <c r="TBF10" s="178"/>
      <c r="TBG10" s="178"/>
      <c r="TBH10" s="178"/>
      <c r="TBI10" s="178"/>
      <c r="TBJ10" s="178"/>
      <c r="TBK10" s="178"/>
      <c r="TBL10" s="178"/>
      <c r="TBM10" s="178"/>
      <c r="TBN10" s="178"/>
      <c r="TBO10" s="178"/>
      <c r="TBP10" s="178"/>
      <c r="TBQ10" s="178"/>
      <c r="TBR10" s="178"/>
      <c r="TBS10" s="178"/>
      <c r="TBT10" s="178"/>
      <c r="TBU10" s="178"/>
      <c r="TBV10" s="178"/>
      <c r="TBW10" s="178"/>
      <c r="TBX10" s="178"/>
      <c r="TBY10" s="178"/>
      <c r="TBZ10" s="178"/>
      <c r="TCA10" s="178"/>
      <c r="TCB10" s="178"/>
      <c r="TCC10" s="178"/>
      <c r="TCD10" s="178"/>
      <c r="TCE10" s="178"/>
      <c r="TCF10" s="178"/>
      <c r="TCG10" s="178"/>
      <c r="TCH10" s="178"/>
      <c r="TCI10" s="178"/>
      <c r="TCJ10" s="178"/>
      <c r="TCK10" s="178"/>
      <c r="TCL10" s="178"/>
      <c r="TCM10" s="178"/>
      <c r="TCN10" s="178"/>
      <c r="TCO10" s="178"/>
      <c r="TCP10" s="178"/>
      <c r="TCQ10" s="178"/>
      <c r="TCR10" s="178"/>
      <c r="TCS10" s="178"/>
      <c r="TCT10" s="178"/>
      <c r="TCU10" s="178"/>
      <c r="TCV10" s="178"/>
      <c r="TCW10" s="178"/>
      <c r="TCX10" s="178"/>
      <c r="TCY10" s="178"/>
      <c r="TCZ10" s="178"/>
      <c r="TDA10" s="178"/>
      <c r="TDB10" s="178"/>
      <c r="TDC10" s="178"/>
      <c r="TDD10" s="178"/>
      <c r="TDE10" s="178"/>
      <c r="TDF10" s="178"/>
      <c r="TDG10" s="178"/>
      <c r="TDH10" s="178"/>
      <c r="TDI10" s="178"/>
      <c r="TDJ10" s="178"/>
      <c r="TDK10" s="178"/>
      <c r="TDL10" s="178"/>
      <c r="TDM10" s="178"/>
      <c r="TDN10" s="178"/>
      <c r="TDO10" s="178"/>
      <c r="TDP10" s="178"/>
      <c r="TDQ10" s="178"/>
      <c r="TDR10" s="178"/>
      <c r="TDS10" s="178"/>
      <c r="TDT10" s="178"/>
      <c r="TDU10" s="178"/>
      <c r="TDV10" s="178"/>
      <c r="TDW10" s="178"/>
      <c r="TDX10" s="178"/>
      <c r="TDY10" s="178"/>
      <c r="TDZ10" s="178"/>
      <c r="TEA10" s="178"/>
      <c r="TEB10" s="178"/>
      <c r="TEC10" s="178"/>
      <c r="TED10" s="178"/>
      <c r="TEE10" s="178"/>
      <c r="TEF10" s="178"/>
      <c r="TEG10" s="178"/>
      <c r="TEH10" s="178"/>
      <c r="TEI10" s="178"/>
      <c r="TEJ10" s="178"/>
      <c r="TEK10" s="178"/>
      <c r="TEL10" s="178"/>
      <c r="TEM10" s="178"/>
      <c r="TEN10" s="178"/>
      <c r="TEO10" s="178"/>
      <c r="TEP10" s="178"/>
      <c r="TEQ10" s="178"/>
      <c r="TER10" s="178"/>
      <c r="TES10" s="178"/>
      <c r="TET10" s="178"/>
      <c r="TEU10" s="178"/>
      <c r="TEV10" s="178"/>
      <c r="TEW10" s="178"/>
      <c r="TEX10" s="178"/>
      <c r="TEY10" s="178"/>
      <c r="TEZ10" s="178"/>
      <c r="TFA10" s="178"/>
      <c r="TFB10" s="178"/>
      <c r="TFC10" s="178"/>
      <c r="TFD10" s="178"/>
      <c r="TFE10" s="178"/>
      <c r="TFF10" s="178"/>
      <c r="TFG10" s="178"/>
      <c r="TFH10" s="178"/>
      <c r="TFI10" s="178"/>
      <c r="TFJ10" s="178"/>
      <c r="TFK10" s="178"/>
      <c r="TFL10" s="178"/>
      <c r="TFM10" s="178"/>
      <c r="TFN10" s="178"/>
      <c r="TFO10" s="178"/>
      <c r="TFP10" s="178"/>
      <c r="TFQ10" s="178"/>
      <c r="TFR10" s="178"/>
      <c r="TFS10" s="178"/>
      <c r="TFT10" s="178"/>
      <c r="TFU10" s="178"/>
      <c r="TFV10" s="178"/>
      <c r="TFW10" s="178"/>
      <c r="TFX10" s="178"/>
      <c r="TFY10" s="178"/>
      <c r="TFZ10" s="178"/>
      <c r="TGA10" s="178"/>
      <c r="TGB10" s="178"/>
      <c r="TGC10" s="178"/>
      <c r="TGD10" s="178"/>
      <c r="TGE10" s="178"/>
      <c r="TGF10" s="178"/>
      <c r="TGG10" s="178"/>
      <c r="TGH10" s="178"/>
      <c r="TGI10" s="178"/>
      <c r="TGJ10" s="178"/>
      <c r="TGK10" s="178"/>
      <c r="TGL10" s="178"/>
      <c r="TGM10" s="178"/>
      <c r="TGN10" s="178"/>
      <c r="TGO10" s="178"/>
      <c r="TGP10" s="178"/>
      <c r="TGQ10" s="178"/>
      <c r="TGR10" s="178"/>
      <c r="TGS10" s="178"/>
      <c r="TGT10" s="178"/>
      <c r="TGU10" s="178"/>
      <c r="TGV10" s="178"/>
      <c r="TGW10" s="178"/>
      <c r="TGX10" s="178"/>
      <c r="TGY10" s="178"/>
      <c r="TGZ10" s="178"/>
      <c r="THA10" s="178"/>
      <c r="THB10" s="178"/>
      <c r="THC10" s="178"/>
      <c r="THD10" s="178"/>
      <c r="THE10" s="178"/>
      <c r="THF10" s="178"/>
      <c r="THG10" s="178"/>
      <c r="THH10" s="178"/>
      <c r="THI10" s="178"/>
      <c r="THJ10" s="178"/>
      <c r="THK10" s="178"/>
      <c r="THL10" s="178"/>
      <c r="THM10" s="178"/>
      <c r="THN10" s="178"/>
      <c r="THO10" s="178"/>
      <c r="THP10" s="178"/>
      <c r="THQ10" s="178"/>
      <c r="THR10" s="178"/>
      <c r="THS10" s="178"/>
      <c r="THT10" s="178"/>
      <c r="THU10" s="178"/>
      <c r="THV10" s="178"/>
      <c r="THW10" s="178"/>
      <c r="THX10" s="178"/>
      <c r="THY10" s="178"/>
      <c r="THZ10" s="178"/>
      <c r="TIA10" s="178"/>
      <c r="TIB10" s="178"/>
      <c r="TIC10" s="178"/>
      <c r="TID10" s="178"/>
      <c r="TIE10" s="178"/>
      <c r="TIF10" s="178"/>
      <c r="TIG10" s="178"/>
      <c r="TIH10" s="178"/>
      <c r="TII10" s="178"/>
      <c r="TIJ10" s="178"/>
      <c r="TIK10" s="178"/>
      <c r="TIL10" s="178"/>
      <c r="TIM10" s="178"/>
      <c r="TIN10" s="178"/>
      <c r="TIO10" s="178"/>
      <c r="TIP10" s="178"/>
      <c r="TIQ10" s="178"/>
      <c r="TIR10" s="178"/>
      <c r="TIS10" s="178"/>
      <c r="TIT10" s="178"/>
      <c r="TIU10" s="178"/>
      <c r="TIV10" s="178"/>
      <c r="TIW10" s="178"/>
      <c r="TIX10" s="178"/>
      <c r="TIY10" s="178"/>
      <c r="TIZ10" s="178"/>
      <c r="TJA10" s="178"/>
      <c r="TJB10" s="178"/>
      <c r="TJC10" s="178"/>
      <c r="TJD10" s="178"/>
      <c r="TJE10" s="178"/>
      <c r="TJF10" s="178"/>
      <c r="TJG10" s="178"/>
      <c r="TJH10" s="178"/>
      <c r="TJI10" s="178"/>
      <c r="TJJ10" s="178"/>
      <c r="TJK10" s="178"/>
      <c r="TJL10" s="178"/>
      <c r="TJM10" s="178"/>
      <c r="TJN10" s="178"/>
      <c r="TJO10" s="178"/>
      <c r="TJP10" s="178"/>
      <c r="TJQ10" s="178"/>
      <c r="TJR10" s="178"/>
      <c r="TJS10" s="178"/>
      <c r="TJT10" s="178"/>
      <c r="TJU10" s="178"/>
      <c r="TJV10" s="178"/>
      <c r="TJW10" s="178"/>
      <c r="TJX10" s="178"/>
      <c r="TJY10" s="178"/>
      <c r="TJZ10" s="178"/>
      <c r="TKA10" s="178"/>
      <c r="TKB10" s="178"/>
      <c r="TKC10" s="178"/>
      <c r="TKD10" s="178"/>
      <c r="TKE10" s="178"/>
      <c r="TKF10" s="178"/>
      <c r="TKG10" s="178"/>
      <c r="TKH10" s="178"/>
      <c r="TKI10" s="178"/>
      <c r="TKJ10" s="178"/>
      <c r="TKK10" s="178"/>
      <c r="TKL10" s="178"/>
      <c r="TKM10" s="178"/>
      <c r="TKN10" s="178"/>
      <c r="TKO10" s="178"/>
      <c r="TKP10" s="178"/>
      <c r="TKQ10" s="178"/>
      <c r="TKR10" s="178"/>
      <c r="TKS10" s="178"/>
      <c r="TKT10" s="178"/>
      <c r="TKU10" s="178"/>
      <c r="TKV10" s="178"/>
      <c r="TKW10" s="178"/>
      <c r="TKX10" s="178"/>
      <c r="TKY10" s="178"/>
      <c r="TKZ10" s="178"/>
      <c r="TLA10" s="178"/>
      <c r="TLB10" s="178"/>
      <c r="TLC10" s="178"/>
      <c r="TLD10" s="178"/>
      <c r="TLE10" s="178"/>
      <c r="TLF10" s="178"/>
      <c r="TLG10" s="178"/>
      <c r="TLH10" s="178"/>
      <c r="TLI10" s="178"/>
      <c r="TLJ10" s="178"/>
      <c r="TLK10" s="178"/>
      <c r="TLL10" s="178"/>
      <c r="TLM10" s="178"/>
      <c r="TLN10" s="178"/>
      <c r="TLO10" s="178"/>
      <c r="TLP10" s="178"/>
      <c r="TLQ10" s="178"/>
      <c r="TLR10" s="178"/>
      <c r="TLS10" s="178"/>
      <c r="TLT10" s="178"/>
      <c r="TLU10" s="178"/>
      <c r="TLV10" s="178"/>
      <c r="TLW10" s="178"/>
      <c r="TLX10" s="178"/>
      <c r="TLY10" s="178"/>
      <c r="TLZ10" s="178"/>
      <c r="TMA10" s="178"/>
      <c r="TMB10" s="178"/>
      <c r="TMC10" s="178"/>
      <c r="TMD10" s="178"/>
      <c r="TME10" s="178"/>
      <c r="TMF10" s="178"/>
      <c r="TMG10" s="178"/>
      <c r="TMH10" s="178"/>
      <c r="TMI10" s="178"/>
      <c r="TMJ10" s="178"/>
      <c r="TMK10" s="178"/>
      <c r="TML10" s="178"/>
      <c r="TMM10" s="178"/>
      <c r="TMN10" s="178"/>
      <c r="TMO10" s="178"/>
      <c r="TMP10" s="178"/>
      <c r="TMQ10" s="178"/>
      <c r="TMR10" s="178"/>
      <c r="TMS10" s="178"/>
      <c r="TMT10" s="178"/>
      <c r="TMU10" s="178"/>
      <c r="TMV10" s="178"/>
      <c r="TMW10" s="178"/>
      <c r="TMX10" s="178"/>
      <c r="TMY10" s="178"/>
      <c r="TMZ10" s="178"/>
      <c r="TNA10" s="178"/>
      <c r="TNB10" s="178"/>
      <c r="TNC10" s="178"/>
      <c r="TND10" s="178"/>
      <c r="TNE10" s="178"/>
      <c r="TNF10" s="178"/>
      <c r="TNG10" s="178"/>
      <c r="TNH10" s="178"/>
      <c r="TNI10" s="178"/>
      <c r="TNJ10" s="178"/>
      <c r="TNK10" s="178"/>
      <c r="TNL10" s="178"/>
      <c r="TNM10" s="178"/>
      <c r="TNN10" s="178"/>
      <c r="TNO10" s="178"/>
      <c r="TNP10" s="178"/>
      <c r="TNQ10" s="178"/>
      <c r="TNR10" s="178"/>
      <c r="TNS10" s="178"/>
      <c r="TNT10" s="178"/>
      <c r="TNU10" s="178"/>
      <c r="TNV10" s="178"/>
      <c r="TNW10" s="178"/>
      <c r="TNX10" s="178"/>
      <c r="TNY10" s="178"/>
      <c r="TNZ10" s="178"/>
      <c r="TOA10" s="178"/>
      <c r="TOB10" s="178"/>
      <c r="TOC10" s="178"/>
      <c r="TOD10" s="178"/>
      <c r="TOE10" s="178"/>
      <c r="TOF10" s="178"/>
      <c r="TOG10" s="178"/>
      <c r="TOH10" s="178"/>
      <c r="TOI10" s="178"/>
      <c r="TOJ10" s="178"/>
      <c r="TOK10" s="178"/>
      <c r="TOL10" s="178"/>
      <c r="TOM10" s="178"/>
      <c r="TON10" s="178"/>
      <c r="TOO10" s="178"/>
      <c r="TOP10" s="178"/>
      <c r="TOQ10" s="178"/>
      <c r="TOR10" s="178"/>
      <c r="TOS10" s="178"/>
      <c r="TOT10" s="178"/>
      <c r="TOU10" s="178"/>
      <c r="TOV10" s="178"/>
      <c r="TOW10" s="178"/>
      <c r="TOX10" s="178"/>
      <c r="TOY10" s="178"/>
      <c r="TOZ10" s="178"/>
      <c r="TPA10" s="178"/>
      <c r="TPB10" s="178"/>
      <c r="TPC10" s="178"/>
      <c r="TPD10" s="178"/>
      <c r="TPE10" s="178"/>
      <c r="TPF10" s="178"/>
      <c r="TPG10" s="178"/>
      <c r="TPH10" s="178"/>
      <c r="TPI10" s="178"/>
      <c r="TPJ10" s="178"/>
      <c r="TPK10" s="178"/>
      <c r="TPL10" s="178"/>
      <c r="TPM10" s="178"/>
      <c r="TPN10" s="178"/>
      <c r="TPO10" s="178"/>
      <c r="TPP10" s="178"/>
      <c r="TPQ10" s="178"/>
      <c r="TPR10" s="178"/>
      <c r="TPS10" s="178"/>
      <c r="TPT10" s="178"/>
      <c r="TPU10" s="178"/>
      <c r="TPV10" s="178"/>
      <c r="TPW10" s="178"/>
      <c r="TPX10" s="178"/>
      <c r="TPY10" s="178"/>
      <c r="TPZ10" s="178"/>
      <c r="TQA10" s="178"/>
      <c r="TQB10" s="178"/>
      <c r="TQC10" s="178"/>
      <c r="TQD10" s="178"/>
      <c r="TQE10" s="178"/>
      <c r="TQF10" s="178"/>
      <c r="TQG10" s="178"/>
      <c r="TQH10" s="178"/>
      <c r="TQI10" s="178"/>
      <c r="TQJ10" s="178"/>
      <c r="TQK10" s="178"/>
      <c r="TQL10" s="178"/>
      <c r="TQM10" s="178"/>
      <c r="TQN10" s="178"/>
      <c r="TQO10" s="178"/>
      <c r="TQP10" s="178"/>
      <c r="TQQ10" s="178"/>
      <c r="TQR10" s="178"/>
      <c r="TQS10" s="178"/>
      <c r="TQT10" s="178"/>
      <c r="TQU10" s="178"/>
      <c r="TQV10" s="178"/>
      <c r="TQW10" s="178"/>
      <c r="TQX10" s="178"/>
      <c r="TQY10" s="178"/>
      <c r="TQZ10" s="178"/>
      <c r="TRA10" s="178"/>
      <c r="TRB10" s="178"/>
      <c r="TRC10" s="178"/>
      <c r="TRD10" s="178"/>
      <c r="TRE10" s="178"/>
      <c r="TRF10" s="178"/>
      <c r="TRG10" s="178"/>
      <c r="TRH10" s="178"/>
      <c r="TRI10" s="178"/>
      <c r="TRJ10" s="178"/>
      <c r="TRK10" s="178"/>
      <c r="TRL10" s="178"/>
      <c r="TRM10" s="178"/>
      <c r="TRN10" s="178"/>
      <c r="TRO10" s="178"/>
      <c r="TRP10" s="178"/>
      <c r="TRQ10" s="178"/>
      <c r="TRR10" s="178"/>
      <c r="TRS10" s="178"/>
      <c r="TRT10" s="178"/>
      <c r="TRU10" s="178"/>
      <c r="TRV10" s="178"/>
      <c r="TRW10" s="178"/>
      <c r="TRX10" s="178"/>
      <c r="TRY10" s="178"/>
      <c r="TRZ10" s="178"/>
      <c r="TSA10" s="178"/>
      <c r="TSB10" s="178"/>
      <c r="TSC10" s="178"/>
      <c r="TSD10" s="178"/>
      <c r="TSE10" s="178"/>
      <c r="TSF10" s="178"/>
      <c r="TSG10" s="178"/>
      <c r="TSH10" s="178"/>
      <c r="TSI10" s="178"/>
      <c r="TSJ10" s="178"/>
      <c r="TSK10" s="178"/>
      <c r="TSL10" s="178"/>
      <c r="TSM10" s="178"/>
      <c r="TSN10" s="178"/>
      <c r="TSO10" s="178"/>
      <c r="TSP10" s="178"/>
      <c r="TSQ10" s="178"/>
      <c r="TSR10" s="178"/>
      <c r="TSS10" s="178"/>
      <c r="TST10" s="178"/>
      <c r="TSU10" s="178"/>
      <c r="TSV10" s="178"/>
      <c r="TSW10" s="178"/>
      <c r="TSX10" s="178"/>
      <c r="TSY10" s="178"/>
      <c r="TSZ10" s="178"/>
      <c r="TTA10" s="178"/>
      <c r="TTB10" s="178"/>
      <c r="TTC10" s="178"/>
      <c r="TTD10" s="178"/>
      <c r="TTE10" s="178"/>
      <c r="TTF10" s="178"/>
      <c r="TTG10" s="178"/>
      <c r="TTH10" s="178"/>
      <c r="TTI10" s="178"/>
      <c r="TTJ10" s="178"/>
      <c r="TTK10" s="178"/>
      <c r="TTL10" s="178"/>
      <c r="TTM10" s="178"/>
      <c r="TTN10" s="178"/>
      <c r="TTO10" s="178"/>
      <c r="TTP10" s="178"/>
      <c r="TTQ10" s="178"/>
      <c r="TTR10" s="178"/>
      <c r="TTS10" s="178"/>
      <c r="TTT10" s="178"/>
      <c r="TTU10" s="178"/>
      <c r="TTV10" s="178"/>
      <c r="TTW10" s="178"/>
      <c r="TTX10" s="178"/>
      <c r="TTY10" s="178"/>
      <c r="TTZ10" s="178"/>
      <c r="TUA10" s="178"/>
      <c r="TUB10" s="178"/>
      <c r="TUC10" s="178"/>
      <c r="TUD10" s="178"/>
      <c r="TUE10" s="178"/>
      <c r="TUF10" s="178"/>
      <c r="TUG10" s="178"/>
      <c r="TUH10" s="178"/>
      <c r="TUI10" s="178"/>
      <c r="TUJ10" s="178"/>
      <c r="TUK10" s="178"/>
      <c r="TUL10" s="178"/>
      <c r="TUM10" s="178"/>
      <c r="TUN10" s="178"/>
      <c r="TUO10" s="178"/>
      <c r="TUP10" s="178"/>
      <c r="TUQ10" s="178"/>
      <c r="TUR10" s="178"/>
      <c r="TUS10" s="178"/>
      <c r="TUT10" s="178"/>
      <c r="TUU10" s="178"/>
      <c r="TUV10" s="178"/>
      <c r="TUW10" s="178"/>
      <c r="TUX10" s="178"/>
      <c r="TUY10" s="178"/>
      <c r="TUZ10" s="178"/>
      <c r="TVA10" s="178"/>
      <c r="TVB10" s="178"/>
      <c r="TVC10" s="178"/>
      <c r="TVD10" s="178"/>
      <c r="TVE10" s="178"/>
      <c r="TVF10" s="178"/>
      <c r="TVG10" s="178"/>
      <c r="TVH10" s="178"/>
      <c r="TVI10" s="178"/>
      <c r="TVJ10" s="178"/>
      <c r="TVK10" s="178"/>
      <c r="TVL10" s="178"/>
      <c r="TVM10" s="178"/>
      <c r="TVN10" s="178"/>
      <c r="TVO10" s="178"/>
      <c r="TVP10" s="178"/>
      <c r="TVQ10" s="178"/>
      <c r="TVR10" s="178"/>
      <c r="TVS10" s="178"/>
      <c r="TVT10" s="178"/>
      <c r="TVU10" s="178"/>
      <c r="TVV10" s="178"/>
      <c r="TVW10" s="178"/>
      <c r="TVX10" s="178"/>
      <c r="TVY10" s="178"/>
      <c r="TVZ10" s="178"/>
      <c r="TWA10" s="178"/>
      <c r="TWB10" s="178"/>
      <c r="TWC10" s="178"/>
      <c r="TWD10" s="178"/>
      <c r="TWE10" s="178"/>
      <c r="TWF10" s="178"/>
      <c r="TWG10" s="178"/>
      <c r="TWH10" s="178"/>
      <c r="TWI10" s="178"/>
      <c r="TWJ10" s="178"/>
      <c r="TWK10" s="178"/>
      <c r="TWL10" s="178"/>
      <c r="TWM10" s="178"/>
      <c r="TWN10" s="178"/>
      <c r="TWO10" s="178"/>
      <c r="TWP10" s="178"/>
      <c r="TWQ10" s="178"/>
      <c r="TWR10" s="178"/>
      <c r="TWS10" s="178"/>
      <c r="TWT10" s="178"/>
      <c r="TWU10" s="178"/>
      <c r="TWV10" s="178"/>
      <c r="TWW10" s="178"/>
      <c r="TWX10" s="178"/>
      <c r="TWY10" s="178"/>
      <c r="TWZ10" s="178"/>
      <c r="TXA10" s="178"/>
      <c r="TXB10" s="178"/>
      <c r="TXC10" s="178"/>
      <c r="TXD10" s="178"/>
      <c r="TXE10" s="178"/>
      <c r="TXF10" s="178"/>
      <c r="TXG10" s="178"/>
      <c r="TXH10" s="178"/>
      <c r="TXI10" s="178"/>
      <c r="TXJ10" s="178"/>
      <c r="TXK10" s="178"/>
      <c r="TXL10" s="178"/>
      <c r="TXM10" s="178"/>
      <c r="TXN10" s="178"/>
      <c r="TXO10" s="178"/>
      <c r="TXP10" s="178"/>
      <c r="TXQ10" s="178"/>
      <c r="TXR10" s="178"/>
      <c r="TXS10" s="178"/>
      <c r="TXT10" s="178"/>
      <c r="TXU10" s="178"/>
      <c r="TXV10" s="178"/>
      <c r="TXW10" s="178"/>
      <c r="TXX10" s="178"/>
      <c r="TXY10" s="178"/>
      <c r="TXZ10" s="178"/>
      <c r="TYA10" s="178"/>
      <c r="TYB10" s="178"/>
      <c r="TYC10" s="178"/>
      <c r="TYD10" s="178"/>
      <c r="TYE10" s="178"/>
      <c r="TYF10" s="178"/>
      <c r="TYG10" s="178"/>
      <c r="TYH10" s="178"/>
      <c r="TYI10" s="178"/>
      <c r="TYJ10" s="178"/>
      <c r="TYK10" s="178"/>
      <c r="TYL10" s="178"/>
      <c r="TYM10" s="178"/>
      <c r="TYN10" s="178"/>
      <c r="TYO10" s="178"/>
      <c r="TYP10" s="178"/>
      <c r="TYQ10" s="178"/>
      <c r="TYR10" s="178"/>
      <c r="TYS10" s="178"/>
      <c r="TYT10" s="178"/>
      <c r="TYU10" s="178"/>
      <c r="TYV10" s="178"/>
      <c r="TYW10" s="178"/>
      <c r="TYX10" s="178"/>
      <c r="TYY10" s="178"/>
      <c r="TYZ10" s="178"/>
      <c r="TZA10" s="178"/>
      <c r="TZB10" s="178"/>
      <c r="TZC10" s="178"/>
      <c r="TZD10" s="178"/>
      <c r="TZE10" s="178"/>
      <c r="TZF10" s="178"/>
      <c r="TZG10" s="178"/>
      <c r="TZH10" s="178"/>
      <c r="TZI10" s="178"/>
      <c r="TZJ10" s="178"/>
      <c r="TZK10" s="178"/>
      <c r="TZL10" s="178"/>
      <c r="TZM10" s="178"/>
      <c r="TZN10" s="178"/>
      <c r="TZO10" s="178"/>
      <c r="TZP10" s="178"/>
      <c r="TZQ10" s="178"/>
      <c r="TZR10" s="178"/>
      <c r="TZS10" s="178"/>
      <c r="TZT10" s="178"/>
      <c r="TZU10" s="178"/>
      <c r="TZV10" s="178"/>
      <c r="TZW10" s="178"/>
      <c r="TZX10" s="178"/>
      <c r="TZY10" s="178"/>
      <c r="TZZ10" s="178"/>
      <c r="UAA10" s="178"/>
      <c r="UAB10" s="178"/>
      <c r="UAC10" s="178"/>
      <c r="UAD10" s="178"/>
      <c r="UAE10" s="178"/>
      <c r="UAF10" s="178"/>
      <c r="UAG10" s="178"/>
      <c r="UAH10" s="178"/>
      <c r="UAI10" s="178"/>
      <c r="UAJ10" s="178"/>
      <c r="UAK10" s="178"/>
      <c r="UAL10" s="178"/>
      <c r="UAM10" s="178"/>
      <c r="UAN10" s="178"/>
      <c r="UAO10" s="178"/>
      <c r="UAP10" s="178"/>
      <c r="UAQ10" s="178"/>
      <c r="UAR10" s="178"/>
      <c r="UAS10" s="178"/>
      <c r="UAT10" s="178"/>
      <c r="UAU10" s="178"/>
      <c r="UAV10" s="178"/>
      <c r="UAW10" s="178"/>
      <c r="UAX10" s="178"/>
      <c r="UAY10" s="178"/>
      <c r="UAZ10" s="178"/>
      <c r="UBA10" s="178"/>
      <c r="UBB10" s="178"/>
      <c r="UBC10" s="178"/>
      <c r="UBD10" s="178"/>
      <c r="UBE10" s="178"/>
      <c r="UBF10" s="178"/>
      <c r="UBG10" s="178"/>
      <c r="UBH10" s="178"/>
      <c r="UBI10" s="178"/>
      <c r="UBJ10" s="178"/>
      <c r="UBK10" s="178"/>
      <c r="UBL10" s="178"/>
      <c r="UBM10" s="178"/>
      <c r="UBN10" s="178"/>
      <c r="UBO10" s="178"/>
      <c r="UBP10" s="178"/>
      <c r="UBQ10" s="178"/>
      <c r="UBR10" s="178"/>
      <c r="UBS10" s="178"/>
      <c r="UBT10" s="178"/>
      <c r="UBU10" s="178"/>
      <c r="UBV10" s="178"/>
      <c r="UBW10" s="178"/>
      <c r="UBX10" s="178"/>
      <c r="UBY10" s="178"/>
      <c r="UBZ10" s="178"/>
      <c r="UCA10" s="178"/>
      <c r="UCB10" s="178"/>
      <c r="UCC10" s="178"/>
      <c r="UCD10" s="178"/>
      <c r="UCE10" s="178"/>
      <c r="UCF10" s="178"/>
      <c r="UCG10" s="178"/>
      <c r="UCH10" s="178"/>
      <c r="UCI10" s="178"/>
      <c r="UCJ10" s="178"/>
      <c r="UCK10" s="178"/>
      <c r="UCL10" s="178"/>
      <c r="UCM10" s="178"/>
      <c r="UCN10" s="178"/>
      <c r="UCO10" s="178"/>
      <c r="UCP10" s="178"/>
      <c r="UCQ10" s="178"/>
      <c r="UCR10" s="178"/>
      <c r="UCS10" s="178"/>
      <c r="UCT10" s="178"/>
      <c r="UCU10" s="178"/>
      <c r="UCV10" s="178"/>
      <c r="UCW10" s="178"/>
      <c r="UCX10" s="178"/>
      <c r="UCY10" s="178"/>
      <c r="UCZ10" s="178"/>
      <c r="UDA10" s="178"/>
      <c r="UDB10" s="178"/>
      <c r="UDC10" s="178"/>
      <c r="UDD10" s="178"/>
      <c r="UDE10" s="178"/>
      <c r="UDF10" s="178"/>
      <c r="UDG10" s="178"/>
      <c r="UDH10" s="178"/>
      <c r="UDI10" s="178"/>
      <c r="UDJ10" s="178"/>
      <c r="UDK10" s="178"/>
      <c r="UDL10" s="178"/>
      <c r="UDM10" s="178"/>
      <c r="UDN10" s="178"/>
      <c r="UDO10" s="178"/>
      <c r="UDP10" s="178"/>
      <c r="UDQ10" s="178"/>
      <c r="UDR10" s="178"/>
      <c r="UDS10" s="178"/>
      <c r="UDT10" s="178"/>
      <c r="UDU10" s="178"/>
      <c r="UDV10" s="178"/>
      <c r="UDW10" s="178"/>
      <c r="UDX10" s="178"/>
      <c r="UDY10" s="178"/>
      <c r="UDZ10" s="178"/>
      <c r="UEA10" s="178"/>
      <c r="UEB10" s="178"/>
      <c r="UEC10" s="178"/>
      <c r="UED10" s="178"/>
      <c r="UEE10" s="178"/>
      <c r="UEF10" s="178"/>
      <c r="UEG10" s="178"/>
      <c r="UEH10" s="178"/>
      <c r="UEI10" s="178"/>
      <c r="UEJ10" s="178"/>
      <c r="UEK10" s="178"/>
      <c r="UEL10" s="178"/>
      <c r="UEM10" s="178"/>
      <c r="UEN10" s="178"/>
      <c r="UEO10" s="178"/>
      <c r="UEP10" s="178"/>
      <c r="UEQ10" s="178"/>
      <c r="UER10" s="178"/>
      <c r="UES10" s="178"/>
      <c r="UET10" s="178"/>
      <c r="UEU10" s="178"/>
      <c r="UEV10" s="178"/>
      <c r="UEW10" s="178"/>
      <c r="UEX10" s="178"/>
      <c r="UEY10" s="178"/>
      <c r="UEZ10" s="178"/>
      <c r="UFA10" s="178"/>
      <c r="UFB10" s="178"/>
      <c r="UFC10" s="178"/>
      <c r="UFD10" s="178"/>
      <c r="UFE10" s="178"/>
      <c r="UFF10" s="178"/>
      <c r="UFG10" s="178"/>
      <c r="UFH10" s="178"/>
      <c r="UFI10" s="178"/>
      <c r="UFJ10" s="178"/>
      <c r="UFK10" s="178"/>
      <c r="UFL10" s="178"/>
      <c r="UFM10" s="178"/>
      <c r="UFN10" s="178"/>
      <c r="UFO10" s="178"/>
      <c r="UFP10" s="178"/>
      <c r="UFQ10" s="178"/>
      <c r="UFR10" s="178"/>
      <c r="UFS10" s="178"/>
      <c r="UFT10" s="178"/>
      <c r="UFU10" s="178"/>
      <c r="UFV10" s="178"/>
      <c r="UFW10" s="178"/>
      <c r="UFX10" s="178"/>
      <c r="UFY10" s="178"/>
      <c r="UFZ10" s="178"/>
      <c r="UGA10" s="178"/>
      <c r="UGB10" s="178"/>
      <c r="UGC10" s="178"/>
      <c r="UGD10" s="178"/>
      <c r="UGE10" s="178"/>
      <c r="UGF10" s="178"/>
      <c r="UGG10" s="178"/>
      <c r="UGH10" s="178"/>
      <c r="UGI10" s="178"/>
      <c r="UGJ10" s="178"/>
      <c r="UGK10" s="178"/>
      <c r="UGL10" s="178"/>
      <c r="UGM10" s="178"/>
      <c r="UGN10" s="178"/>
      <c r="UGO10" s="178"/>
      <c r="UGP10" s="178"/>
      <c r="UGQ10" s="178"/>
      <c r="UGR10" s="178"/>
      <c r="UGS10" s="178"/>
      <c r="UGT10" s="178"/>
      <c r="UGU10" s="178"/>
      <c r="UGV10" s="178"/>
      <c r="UGW10" s="178"/>
      <c r="UGX10" s="178"/>
      <c r="UGY10" s="178"/>
      <c r="UGZ10" s="178"/>
      <c r="UHA10" s="178"/>
      <c r="UHB10" s="178"/>
      <c r="UHC10" s="178"/>
      <c r="UHD10" s="178"/>
      <c r="UHE10" s="178"/>
      <c r="UHF10" s="178"/>
      <c r="UHG10" s="178"/>
      <c r="UHH10" s="178"/>
      <c r="UHI10" s="178"/>
      <c r="UHJ10" s="178"/>
      <c r="UHK10" s="178"/>
      <c r="UHL10" s="178"/>
      <c r="UHM10" s="178"/>
      <c r="UHN10" s="178"/>
      <c r="UHO10" s="178"/>
      <c r="UHP10" s="178"/>
      <c r="UHQ10" s="178"/>
      <c r="UHR10" s="178"/>
      <c r="UHS10" s="178"/>
      <c r="UHT10" s="178"/>
      <c r="UHU10" s="178"/>
      <c r="UHV10" s="178"/>
      <c r="UHW10" s="178"/>
      <c r="UHX10" s="178"/>
      <c r="UHY10" s="178"/>
      <c r="UHZ10" s="178"/>
      <c r="UIA10" s="178"/>
      <c r="UIB10" s="178"/>
      <c r="UIC10" s="178"/>
      <c r="UID10" s="178"/>
      <c r="UIE10" s="178"/>
      <c r="UIF10" s="178"/>
      <c r="UIG10" s="178"/>
      <c r="UIH10" s="178"/>
      <c r="UII10" s="178"/>
      <c r="UIJ10" s="178"/>
      <c r="UIK10" s="178"/>
      <c r="UIL10" s="178"/>
      <c r="UIM10" s="178"/>
      <c r="UIN10" s="178"/>
      <c r="UIO10" s="178"/>
      <c r="UIP10" s="178"/>
      <c r="UIQ10" s="178"/>
      <c r="UIR10" s="178"/>
      <c r="UIS10" s="178"/>
      <c r="UIT10" s="178"/>
      <c r="UIU10" s="178"/>
      <c r="UIV10" s="178"/>
      <c r="UIW10" s="178"/>
      <c r="UIX10" s="178"/>
      <c r="UIY10" s="178"/>
      <c r="UIZ10" s="178"/>
      <c r="UJA10" s="178"/>
      <c r="UJB10" s="178"/>
      <c r="UJC10" s="178"/>
      <c r="UJD10" s="178"/>
      <c r="UJE10" s="178"/>
      <c r="UJF10" s="178"/>
      <c r="UJG10" s="178"/>
      <c r="UJH10" s="178"/>
      <c r="UJI10" s="178"/>
      <c r="UJJ10" s="178"/>
      <c r="UJK10" s="178"/>
      <c r="UJL10" s="178"/>
      <c r="UJM10" s="178"/>
      <c r="UJN10" s="178"/>
      <c r="UJO10" s="178"/>
      <c r="UJP10" s="178"/>
      <c r="UJQ10" s="178"/>
      <c r="UJR10" s="178"/>
      <c r="UJS10" s="178"/>
      <c r="UJT10" s="178"/>
      <c r="UJU10" s="178"/>
      <c r="UJV10" s="178"/>
      <c r="UJW10" s="178"/>
      <c r="UJX10" s="178"/>
      <c r="UJY10" s="178"/>
      <c r="UJZ10" s="178"/>
      <c r="UKA10" s="178"/>
      <c r="UKB10" s="178"/>
      <c r="UKC10" s="178"/>
      <c r="UKD10" s="178"/>
      <c r="UKE10" s="178"/>
      <c r="UKF10" s="178"/>
      <c r="UKG10" s="178"/>
      <c r="UKH10" s="178"/>
      <c r="UKI10" s="178"/>
      <c r="UKJ10" s="178"/>
      <c r="UKK10" s="178"/>
      <c r="UKL10" s="178"/>
      <c r="UKM10" s="178"/>
      <c r="UKN10" s="178"/>
      <c r="UKO10" s="178"/>
      <c r="UKP10" s="178"/>
      <c r="UKQ10" s="178"/>
      <c r="UKR10" s="178"/>
      <c r="UKS10" s="178"/>
      <c r="UKT10" s="178"/>
      <c r="UKU10" s="178"/>
      <c r="UKV10" s="178"/>
      <c r="UKW10" s="178"/>
      <c r="UKX10" s="178"/>
      <c r="UKY10" s="178"/>
      <c r="UKZ10" s="178"/>
      <c r="ULA10" s="178"/>
      <c r="ULB10" s="178"/>
      <c r="ULC10" s="178"/>
      <c r="ULD10" s="178"/>
      <c r="ULE10" s="178"/>
      <c r="ULF10" s="178"/>
      <c r="ULG10" s="178"/>
      <c r="ULH10" s="178"/>
      <c r="ULI10" s="178"/>
      <c r="ULJ10" s="178"/>
      <c r="ULK10" s="178"/>
      <c r="ULL10" s="178"/>
      <c r="ULM10" s="178"/>
      <c r="ULN10" s="178"/>
      <c r="ULO10" s="178"/>
      <c r="ULP10" s="178"/>
      <c r="ULQ10" s="178"/>
      <c r="ULR10" s="178"/>
      <c r="ULS10" s="178"/>
      <c r="ULT10" s="178"/>
      <c r="ULU10" s="178"/>
      <c r="ULV10" s="178"/>
      <c r="ULW10" s="178"/>
      <c r="ULX10" s="178"/>
      <c r="ULY10" s="178"/>
      <c r="ULZ10" s="178"/>
      <c r="UMA10" s="178"/>
      <c r="UMB10" s="178"/>
      <c r="UMC10" s="178"/>
      <c r="UMD10" s="178"/>
      <c r="UME10" s="178"/>
      <c r="UMF10" s="178"/>
      <c r="UMG10" s="178"/>
      <c r="UMH10" s="178"/>
      <c r="UMI10" s="178"/>
      <c r="UMJ10" s="178"/>
      <c r="UMK10" s="178"/>
      <c r="UML10" s="178"/>
      <c r="UMM10" s="178"/>
      <c r="UMN10" s="178"/>
      <c r="UMO10" s="178"/>
      <c r="UMP10" s="178"/>
      <c r="UMQ10" s="178"/>
      <c r="UMR10" s="178"/>
      <c r="UMS10" s="178"/>
      <c r="UMT10" s="178"/>
      <c r="UMU10" s="178"/>
      <c r="UMV10" s="178"/>
      <c r="UMW10" s="178"/>
      <c r="UMX10" s="178"/>
      <c r="UMY10" s="178"/>
      <c r="UMZ10" s="178"/>
      <c r="UNA10" s="178"/>
      <c r="UNB10" s="178"/>
      <c r="UNC10" s="178"/>
      <c r="UND10" s="178"/>
      <c r="UNE10" s="178"/>
      <c r="UNF10" s="178"/>
      <c r="UNG10" s="178"/>
      <c r="UNH10" s="178"/>
      <c r="UNI10" s="178"/>
      <c r="UNJ10" s="178"/>
      <c r="UNK10" s="178"/>
      <c r="UNL10" s="178"/>
      <c r="UNM10" s="178"/>
      <c r="UNN10" s="178"/>
      <c r="UNO10" s="178"/>
      <c r="UNP10" s="178"/>
      <c r="UNQ10" s="178"/>
      <c r="UNR10" s="178"/>
      <c r="UNS10" s="178"/>
      <c r="UNT10" s="178"/>
      <c r="UNU10" s="178"/>
      <c r="UNV10" s="178"/>
      <c r="UNW10" s="178"/>
      <c r="UNX10" s="178"/>
      <c r="UNY10" s="178"/>
      <c r="UNZ10" s="178"/>
      <c r="UOA10" s="178"/>
      <c r="UOB10" s="178"/>
      <c r="UOC10" s="178"/>
      <c r="UOD10" s="178"/>
      <c r="UOE10" s="178"/>
      <c r="UOF10" s="178"/>
      <c r="UOG10" s="178"/>
      <c r="UOH10" s="178"/>
      <c r="UOI10" s="178"/>
      <c r="UOJ10" s="178"/>
      <c r="UOK10" s="178"/>
      <c r="UOL10" s="178"/>
      <c r="UOM10" s="178"/>
      <c r="UON10" s="178"/>
      <c r="UOO10" s="178"/>
      <c r="UOP10" s="178"/>
      <c r="UOQ10" s="178"/>
      <c r="UOR10" s="178"/>
      <c r="UOS10" s="178"/>
      <c r="UOT10" s="178"/>
      <c r="UOU10" s="178"/>
      <c r="UOV10" s="178"/>
      <c r="UOW10" s="178"/>
      <c r="UOX10" s="178"/>
      <c r="UOY10" s="178"/>
      <c r="UOZ10" s="178"/>
      <c r="UPA10" s="178"/>
      <c r="UPB10" s="178"/>
      <c r="UPC10" s="178"/>
      <c r="UPD10" s="178"/>
      <c r="UPE10" s="178"/>
      <c r="UPF10" s="178"/>
      <c r="UPG10" s="178"/>
      <c r="UPH10" s="178"/>
      <c r="UPI10" s="178"/>
      <c r="UPJ10" s="178"/>
      <c r="UPK10" s="178"/>
      <c r="UPL10" s="178"/>
      <c r="UPM10" s="178"/>
      <c r="UPN10" s="178"/>
      <c r="UPO10" s="178"/>
      <c r="UPP10" s="178"/>
      <c r="UPQ10" s="178"/>
      <c r="UPR10" s="178"/>
      <c r="UPS10" s="178"/>
      <c r="UPT10" s="178"/>
      <c r="UPU10" s="178"/>
      <c r="UPV10" s="178"/>
      <c r="UPW10" s="178"/>
      <c r="UPX10" s="178"/>
      <c r="UPY10" s="178"/>
      <c r="UPZ10" s="178"/>
      <c r="UQA10" s="178"/>
      <c r="UQB10" s="178"/>
      <c r="UQC10" s="178"/>
      <c r="UQD10" s="178"/>
      <c r="UQE10" s="178"/>
      <c r="UQF10" s="178"/>
      <c r="UQG10" s="178"/>
      <c r="UQH10" s="178"/>
      <c r="UQI10" s="178"/>
      <c r="UQJ10" s="178"/>
      <c r="UQK10" s="178"/>
      <c r="UQL10" s="178"/>
      <c r="UQM10" s="178"/>
      <c r="UQN10" s="178"/>
      <c r="UQO10" s="178"/>
      <c r="UQP10" s="178"/>
      <c r="UQQ10" s="178"/>
      <c r="UQR10" s="178"/>
      <c r="UQS10" s="178"/>
      <c r="UQT10" s="178"/>
      <c r="UQU10" s="178"/>
      <c r="UQV10" s="178"/>
      <c r="UQW10" s="178"/>
      <c r="UQX10" s="178"/>
      <c r="UQY10" s="178"/>
      <c r="UQZ10" s="178"/>
      <c r="URA10" s="178"/>
      <c r="URB10" s="178"/>
      <c r="URC10" s="178"/>
      <c r="URD10" s="178"/>
      <c r="URE10" s="178"/>
      <c r="URF10" s="178"/>
      <c r="URG10" s="178"/>
      <c r="URH10" s="178"/>
      <c r="URI10" s="178"/>
      <c r="URJ10" s="178"/>
      <c r="URK10" s="178"/>
      <c r="URL10" s="178"/>
      <c r="URM10" s="178"/>
      <c r="URN10" s="178"/>
      <c r="URO10" s="178"/>
      <c r="URP10" s="178"/>
      <c r="URQ10" s="178"/>
      <c r="URR10" s="178"/>
      <c r="URS10" s="178"/>
      <c r="URT10" s="178"/>
      <c r="URU10" s="178"/>
      <c r="URV10" s="178"/>
      <c r="URW10" s="178"/>
      <c r="URX10" s="178"/>
      <c r="URY10" s="178"/>
      <c r="URZ10" s="178"/>
      <c r="USA10" s="178"/>
      <c r="USB10" s="178"/>
      <c r="USC10" s="178"/>
      <c r="USD10" s="178"/>
      <c r="USE10" s="178"/>
      <c r="USF10" s="178"/>
      <c r="USG10" s="178"/>
      <c r="USH10" s="178"/>
      <c r="USI10" s="178"/>
      <c r="USJ10" s="178"/>
      <c r="USK10" s="178"/>
      <c r="USL10" s="178"/>
      <c r="USM10" s="178"/>
      <c r="USN10" s="178"/>
      <c r="USO10" s="178"/>
      <c r="USP10" s="178"/>
      <c r="USQ10" s="178"/>
      <c r="USR10" s="178"/>
      <c r="USS10" s="178"/>
      <c r="UST10" s="178"/>
      <c r="USU10" s="178"/>
      <c r="USV10" s="178"/>
      <c r="USW10" s="178"/>
      <c r="USX10" s="178"/>
      <c r="USY10" s="178"/>
      <c r="USZ10" s="178"/>
      <c r="UTA10" s="178"/>
      <c r="UTB10" s="178"/>
      <c r="UTC10" s="178"/>
      <c r="UTD10" s="178"/>
      <c r="UTE10" s="178"/>
      <c r="UTF10" s="178"/>
      <c r="UTG10" s="178"/>
      <c r="UTH10" s="178"/>
      <c r="UTI10" s="178"/>
      <c r="UTJ10" s="178"/>
      <c r="UTK10" s="178"/>
      <c r="UTL10" s="178"/>
      <c r="UTM10" s="178"/>
      <c r="UTN10" s="178"/>
      <c r="UTO10" s="178"/>
      <c r="UTP10" s="178"/>
      <c r="UTQ10" s="178"/>
      <c r="UTR10" s="178"/>
      <c r="UTS10" s="178"/>
      <c r="UTT10" s="178"/>
      <c r="UTU10" s="178"/>
      <c r="UTV10" s="178"/>
      <c r="UTW10" s="178"/>
      <c r="UTX10" s="178"/>
      <c r="UTY10" s="178"/>
      <c r="UTZ10" s="178"/>
      <c r="UUA10" s="178"/>
      <c r="UUB10" s="178"/>
      <c r="UUC10" s="178"/>
      <c r="UUD10" s="178"/>
      <c r="UUE10" s="178"/>
      <c r="UUF10" s="178"/>
      <c r="UUG10" s="178"/>
      <c r="UUH10" s="178"/>
      <c r="UUI10" s="178"/>
      <c r="UUJ10" s="178"/>
      <c r="UUK10" s="178"/>
      <c r="UUL10" s="178"/>
      <c r="UUM10" s="178"/>
      <c r="UUN10" s="178"/>
      <c r="UUO10" s="178"/>
      <c r="UUP10" s="178"/>
      <c r="UUQ10" s="178"/>
      <c r="UUR10" s="178"/>
      <c r="UUS10" s="178"/>
      <c r="UUT10" s="178"/>
      <c r="UUU10" s="178"/>
      <c r="UUV10" s="178"/>
      <c r="UUW10" s="178"/>
      <c r="UUX10" s="178"/>
      <c r="UUY10" s="178"/>
      <c r="UUZ10" s="178"/>
      <c r="UVA10" s="178"/>
      <c r="UVB10" s="178"/>
      <c r="UVC10" s="178"/>
      <c r="UVD10" s="178"/>
      <c r="UVE10" s="178"/>
      <c r="UVF10" s="178"/>
      <c r="UVG10" s="178"/>
      <c r="UVH10" s="178"/>
      <c r="UVI10" s="178"/>
      <c r="UVJ10" s="178"/>
      <c r="UVK10" s="178"/>
      <c r="UVL10" s="178"/>
      <c r="UVM10" s="178"/>
      <c r="UVN10" s="178"/>
      <c r="UVO10" s="178"/>
      <c r="UVP10" s="178"/>
      <c r="UVQ10" s="178"/>
      <c r="UVR10" s="178"/>
      <c r="UVS10" s="178"/>
      <c r="UVT10" s="178"/>
      <c r="UVU10" s="178"/>
      <c r="UVV10" s="178"/>
      <c r="UVW10" s="178"/>
      <c r="UVX10" s="178"/>
      <c r="UVY10" s="178"/>
      <c r="UVZ10" s="178"/>
      <c r="UWA10" s="178"/>
      <c r="UWB10" s="178"/>
      <c r="UWC10" s="178"/>
      <c r="UWD10" s="178"/>
      <c r="UWE10" s="178"/>
      <c r="UWF10" s="178"/>
      <c r="UWG10" s="178"/>
      <c r="UWH10" s="178"/>
      <c r="UWI10" s="178"/>
      <c r="UWJ10" s="178"/>
      <c r="UWK10" s="178"/>
      <c r="UWL10" s="178"/>
      <c r="UWM10" s="178"/>
      <c r="UWN10" s="178"/>
      <c r="UWO10" s="178"/>
      <c r="UWP10" s="178"/>
      <c r="UWQ10" s="178"/>
      <c r="UWR10" s="178"/>
      <c r="UWS10" s="178"/>
      <c r="UWT10" s="178"/>
      <c r="UWU10" s="178"/>
      <c r="UWV10" s="178"/>
      <c r="UWW10" s="178"/>
      <c r="UWX10" s="178"/>
      <c r="UWY10" s="178"/>
      <c r="UWZ10" s="178"/>
      <c r="UXA10" s="178"/>
      <c r="UXB10" s="178"/>
      <c r="UXC10" s="178"/>
      <c r="UXD10" s="178"/>
      <c r="UXE10" s="178"/>
      <c r="UXF10" s="178"/>
      <c r="UXG10" s="178"/>
      <c r="UXH10" s="178"/>
      <c r="UXI10" s="178"/>
      <c r="UXJ10" s="178"/>
      <c r="UXK10" s="178"/>
      <c r="UXL10" s="178"/>
      <c r="UXM10" s="178"/>
      <c r="UXN10" s="178"/>
      <c r="UXO10" s="178"/>
      <c r="UXP10" s="178"/>
      <c r="UXQ10" s="178"/>
      <c r="UXR10" s="178"/>
      <c r="UXS10" s="178"/>
      <c r="UXT10" s="178"/>
      <c r="UXU10" s="178"/>
      <c r="UXV10" s="178"/>
      <c r="UXW10" s="178"/>
      <c r="UXX10" s="178"/>
      <c r="UXY10" s="178"/>
      <c r="UXZ10" s="178"/>
      <c r="UYA10" s="178"/>
      <c r="UYB10" s="178"/>
      <c r="UYC10" s="178"/>
      <c r="UYD10" s="178"/>
      <c r="UYE10" s="178"/>
      <c r="UYF10" s="178"/>
      <c r="UYG10" s="178"/>
      <c r="UYH10" s="178"/>
      <c r="UYI10" s="178"/>
      <c r="UYJ10" s="178"/>
      <c r="UYK10" s="178"/>
      <c r="UYL10" s="178"/>
      <c r="UYM10" s="178"/>
      <c r="UYN10" s="178"/>
      <c r="UYO10" s="178"/>
      <c r="UYP10" s="178"/>
      <c r="UYQ10" s="178"/>
      <c r="UYR10" s="178"/>
      <c r="UYS10" s="178"/>
      <c r="UYT10" s="178"/>
      <c r="UYU10" s="178"/>
      <c r="UYV10" s="178"/>
      <c r="UYW10" s="178"/>
      <c r="UYX10" s="178"/>
      <c r="UYY10" s="178"/>
      <c r="UYZ10" s="178"/>
      <c r="UZA10" s="178"/>
      <c r="UZB10" s="178"/>
      <c r="UZC10" s="178"/>
      <c r="UZD10" s="178"/>
      <c r="UZE10" s="178"/>
      <c r="UZF10" s="178"/>
      <c r="UZG10" s="178"/>
      <c r="UZH10" s="178"/>
      <c r="UZI10" s="178"/>
      <c r="UZJ10" s="178"/>
      <c r="UZK10" s="178"/>
      <c r="UZL10" s="178"/>
      <c r="UZM10" s="178"/>
      <c r="UZN10" s="178"/>
      <c r="UZO10" s="178"/>
      <c r="UZP10" s="178"/>
      <c r="UZQ10" s="178"/>
      <c r="UZR10" s="178"/>
      <c r="UZS10" s="178"/>
      <c r="UZT10" s="178"/>
      <c r="UZU10" s="178"/>
      <c r="UZV10" s="178"/>
      <c r="UZW10" s="178"/>
      <c r="UZX10" s="178"/>
      <c r="UZY10" s="178"/>
      <c r="UZZ10" s="178"/>
      <c r="VAA10" s="178"/>
      <c r="VAB10" s="178"/>
      <c r="VAC10" s="178"/>
      <c r="VAD10" s="178"/>
      <c r="VAE10" s="178"/>
      <c r="VAF10" s="178"/>
      <c r="VAG10" s="178"/>
      <c r="VAH10" s="178"/>
      <c r="VAI10" s="178"/>
      <c r="VAJ10" s="178"/>
      <c r="VAK10" s="178"/>
      <c r="VAL10" s="178"/>
      <c r="VAM10" s="178"/>
      <c r="VAN10" s="178"/>
      <c r="VAO10" s="178"/>
      <c r="VAP10" s="178"/>
      <c r="VAQ10" s="178"/>
      <c r="VAR10" s="178"/>
      <c r="VAS10" s="178"/>
      <c r="VAT10" s="178"/>
      <c r="VAU10" s="178"/>
      <c r="VAV10" s="178"/>
      <c r="VAW10" s="178"/>
      <c r="VAX10" s="178"/>
      <c r="VAY10" s="178"/>
      <c r="VAZ10" s="178"/>
      <c r="VBA10" s="178"/>
      <c r="VBB10" s="178"/>
      <c r="VBC10" s="178"/>
      <c r="VBD10" s="178"/>
      <c r="VBE10" s="178"/>
      <c r="VBF10" s="178"/>
      <c r="VBG10" s="178"/>
      <c r="VBH10" s="178"/>
      <c r="VBI10" s="178"/>
      <c r="VBJ10" s="178"/>
      <c r="VBK10" s="178"/>
      <c r="VBL10" s="178"/>
      <c r="VBM10" s="178"/>
      <c r="VBN10" s="178"/>
      <c r="VBO10" s="178"/>
      <c r="VBP10" s="178"/>
      <c r="VBQ10" s="178"/>
      <c r="VBR10" s="178"/>
      <c r="VBS10" s="178"/>
      <c r="VBT10" s="178"/>
      <c r="VBU10" s="178"/>
      <c r="VBV10" s="178"/>
      <c r="VBW10" s="178"/>
      <c r="VBX10" s="178"/>
      <c r="VBY10" s="178"/>
      <c r="VBZ10" s="178"/>
      <c r="VCA10" s="178"/>
      <c r="VCB10" s="178"/>
      <c r="VCC10" s="178"/>
      <c r="VCD10" s="178"/>
      <c r="VCE10" s="178"/>
      <c r="VCF10" s="178"/>
      <c r="VCG10" s="178"/>
      <c r="VCH10" s="178"/>
      <c r="VCI10" s="178"/>
      <c r="VCJ10" s="178"/>
      <c r="VCK10" s="178"/>
      <c r="VCL10" s="178"/>
      <c r="VCM10" s="178"/>
      <c r="VCN10" s="178"/>
      <c r="VCO10" s="178"/>
      <c r="VCP10" s="178"/>
      <c r="VCQ10" s="178"/>
      <c r="VCR10" s="178"/>
      <c r="VCS10" s="178"/>
      <c r="VCT10" s="178"/>
      <c r="VCU10" s="178"/>
      <c r="VCV10" s="178"/>
      <c r="VCW10" s="178"/>
      <c r="VCX10" s="178"/>
      <c r="VCY10" s="178"/>
      <c r="VCZ10" s="178"/>
      <c r="VDA10" s="178"/>
      <c r="VDB10" s="178"/>
      <c r="VDC10" s="178"/>
      <c r="VDD10" s="178"/>
      <c r="VDE10" s="178"/>
      <c r="VDF10" s="178"/>
      <c r="VDG10" s="178"/>
      <c r="VDH10" s="178"/>
      <c r="VDI10" s="178"/>
      <c r="VDJ10" s="178"/>
      <c r="VDK10" s="178"/>
      <c r="VDL10" s="178"/>
      <c r="VDM10" s="178"/>
      <c r="VDN10" s="178"/>
      <c r="VDO10" s="178"/>
      <c r="VDP10" s="178"/>
      <c r="VDQ10" s="178"/>
      <c r="VDR10" s="178"/>
      <c r="VDS10" s="178"/>
      <c r="VDT10" s="178"/>
      <c r="VDU10" s="178"/>
      <c r="VDV10" s="178"/>
      <c r="VDW10" s="178"/>
      <c r="VDX10" s="178"/>
      <c r="VDY10" s="178"/>
      <c r="VDZ10" s="178"/>
      <c r="VEA10" s="178"/>
      <c r="VEB10" s="178"/>
      <c r="VEC10" s="178"/>
      <c r="VED10" s="178"/>
      <c r="VEE10" s="178"/>
      <c r="VEF10" s="178"/>
      <c r="VEG10" s="178"/>
      <c r="VEH10" s="178"/>
      <c r="VEI10" s="178"/>
      <c r="VEJ10" s="178"/>
      <c r="VEK10" s="178"/>
      <c r="VEL10" s="178"/>
      <c r="VEM10" s="178"/>
      <c r="VEN10" s="178"/>
      <c r="VEO10" s="178"/>
      <c r="VEP10" s="178"/>
      <c r="VEQ10" s="178"/>
      <c r="VER10" s="178"/>
      <c r="VES10" s="178"/>
      <c r="VET10" s="178"/>
      <c r="VEU10" s="178"/>
      <c r="VEV10" s="178"/>
      <c r="VEW10" s="178"/>
      <c r="VEX10" s="178"/>
      <c r="VEY10" s="178"/>
      <c r="VEZ10" s="178"/>
      <c r="VFA10" s="178"/>
      <c r="VFB10" s="178"/>
      <c r="VFC10" s="178"/>
      <c r="VFD10" s="178"/>
      <c r="VFE10" s="178"/>
      <c r="VFF10" s="178"/>
      <c r="VFG10" s="178"/>
      <c r="VFH10" s="178"/>
      <c r="VFI10" s="178"/>
      <c r="VFJ10" s="178"/>
      <c r="VFK10" s="178"/>
      <c r="VFL10" s="178"/>
      <c r="VFM10" s="178"/>
      <c r="VFN10" s="178"/>
      <c r="VFO10" s="178"/>
      <c r="VFP10" s="178"/>
      <c r="VFQ10" s="178"/>
      <c r="VFR10" s="178"/>
      <c r="VFS10" s="178"/>
      <c r="VFT10" s="178"/>
      <c r="VFU10" s="178"/>
      <c r="VFV10" s="178"/>
      <c r="VFW10" s="178"/>
      <c r="VFX10" s="178"/>
      <c r="VFY10" s="178"/>
      <c r="VFZ10" s="178"/>
      <c r="VGA10" s="178"/>
      <c r="VGB10" s="178"/>
      <c r="VGC10" s="178"/>
      <c r="VGD10" s="178"/>
      <c r="VGE10" s="178"/>
      <c r="VGF10" s="178"/>
      <c r="VGG10" s="178"/>
      <c r="VGH10" s="178"/>
      <c r="VGI10" s="178"/>
      <c r="VGJ10" s="178"/>
      <c r="VGK10" s="178"/>
      <c r="VGL10" s="178"/>
      <c r="VGM10" s="178"/>
      <c r="VGN10" s="178"/>
      <c r="VGO10" s="178"/>
      <c r="VGP10" s="178"/>
      <c r="VGQ10" s="178"/>
      <c r="VGR10" s="178"/>
      <c r="VGS10" s="178"/>
      <c r="VGT10" s="178"/>
      <c r="VGU10" s="178"/>
      <c r="VGV10" s="178"/>
      <c r="VGW10" s="178"/>
      <c r="VGX10" s="178"/>
      <c r="VGY10" s="178"/>
      <c r="VGZ10" s="178"/>
      <c r="VHA10" s="178"/>
      <c r="VHB10" s="178"/>
      <c r="VHC10" s="178"/>
      <c r="VHD10" s="178"/>
      <c r="VHE10" s="178"/>
      <c r="VHF10" s="178"/>
      <c r="VHG10" s="178"/>
      <c r="VHH10" s="178"/>
      <c r="VHI10" s="178"/>
      <c r="VHJ10" s="178"/>
      <c r="VHK10" s="178"/>
      <c r="VHL10" s="178"/>
      <c r="VHM10" s="178"/>
      <c r="VHN10" s="178"/>
      <c r="VHO10" s="178"/>
      <c r="VHP10" s="178"/>
      <c r="VHQ10" s="178"/>
      <c r="VHR10" s="178"/>
      <c r="VHS10" s="178"/>
      <c r="VHT10" s="178"/>
      <c r="VHU10" s="178"/>
      <c r="VHV10" s="178"/>
      <c r="VHW10" s="178"/>
      <c r="VHX10" s="178"/>
      <c r="VHY10" s="178"/>
      <c r="VHZ10" s="178"/>
      <c r="VIA10" s="178"/>
      <c r="VIB10" s="178"/>
      <c r="VIC10" s="178"/>
      <c r="VID10" s="178"/>
      <c r="VIE10" s="178"/>
      <c r="VIF10" s="178"/>
      <c r="VIG10" s="178"/>
      <c r="VIH10" s="178"/>
      <c r="VII10" s="178"/>
      <c r="VIJ10" s="178"/>
      <c r="VIK10" s="178"/>
      <c r="VIL10" s="178"/>
      <c r="VIM10" s="178"/>
      <c r="VIN10" s="178"/>
      <c r="VIO10" s="178"/>
      <c r="VIP10" s="178"/>
      <c r="VIQ10" s="178"/>
      <c r="VIR10" s="178"/>
      <c r="VIS10" s="178"/>
      <c r="VIT10" s="178"/>
      <c r="VIU10" s="178"/>
      <c r="VIV10" s="178"/>
      <c r="VIW10" s="178"/>
      <c r="VIX10" s="178"/>
      <c r="VIY10" s="178"/>
      <c r="VIZ10" s="178"/>
      <c r="VJA10" s="178"/>
      <c r="VJB10" s="178"/>
      <c r="VJC10" s="178"/>
      <c r="VJD10" s="178"/>
      <c r="VJE10" s="178"/>
      <c r="VJF10" s="178"/>
      <c r="VJG10" s="178"/>
      <c r="VJH10" s="178"/>
      <c r="VJI10" s="178"/>
      <c r="VJJ10" s="178"/>
      <c r="VJK10" s="178"/>
      <c r="VJL10" s="178"/>
      <c r="VJM10" s="178"/>
      <c r="VJN10" s="178"/>
      <c r="VJO10" s="178"/>
      <c r="VJP10" s="178"/>
      <c r="VJQ10" s="178"/>
      <c r="VJR10" s="178"/>
      <c r="VJS10" s="178"/>
      <c r="VJT10" s="178"/>
      <c r="VJU10" s="178"/>
      <c r="VJV10" s="178"/>
      <c r="VJW10" s="178"/>
      <c r="VJX10" s="178"/>
      <c r="VJY10" s="178"/>
      <c r="VJZ10" s="178"/>
      <c r="VKA10" s="178"/>
      <c r="VKB10" s="178"/>
      <c r="VKC10" s="178"/>
      <c r="VKD10" s="178"/>
      <c r="VKE10" s="178"/>
      <c r="VKF10" s="178"/>
      <c r="VKG10" s="178"/>
      <c r="VKH10" s="178"/>
      <c r="VKI10" s="178"/>
      <c r="VKJ10" s="178"/>
      <c r="VKK10" s="178"/>
      <c r="VKL10" s="178"/>
      <c r="VKM10" s="178"/>
      <c r="VKN10" s="178"/>
      <c r="VKO10" s="178"/>
      <c r="VKP10" s="178"/>
      <c r="VKQ10" s="178"/>
      <c r="VKR10" s="178"/>
      <c r="VKS10" s="178"/>
      <c r="VKT10" s="178"/>
      <c r="VKU10" s="178"/>
      <c r="VKV10" s="178"/>
      <c r="VKW10" s="178"/>
      <c r="VKX10" s="178"/>
      <c r="VKY10" s="178"/>
      <c r="VKZ10" s="178"/>
      <c r="VLA10" s="178"/>
      <c r="VLB10" s="178"/>
      <c r="VLC10" s="178"/>
      <c r="VLD10" s="178"/>
      <c r="VLE10" s="178"/>
      <c r="VLF10" s="178"/>
      <c r="VLG10" s="178"/>
      <c r="VLH10" s="178"/>
      <c r="VLI10" s="178"/>
      <c r="VLJ10" s="178"/>
      <c r="VLK10" s="178"/>
      <c r="VLL10" s="178"/>
      <c r="VLM10" s="178"/>
      <c r="VLN10" s="178"/>
      <c r="VLO10" s="178"/>
      <c r="VLP10" s="178"/>
      <c r="VLQ10" s="178"/>
      <c r="VLR10" s="178"/>
      <c r="VLS10" s="178"/>
      <c r="VLT10" s="178"/>
      <c r="VLU10" s="178"/>
      <c r="VLV10" s="178"/>
      <c r="VLW10" s="178"/>
      <c r="VLX10" s="178"/>
      <c r="VLY10" s="178"/>
      <c r="VLZ10" s="178"/>
      <c r="VMA10" s="178"/>
      <c r="VMB10" s="178"/>
      <c r="VMC10" s="178"/>
      <c r="VMD10" s="178"/>
      <c r="VME10" s="178"/>
      <c r="VMF10" s="178"/>
      <c r="VMG10" s="178"/>
      <c r="VMH10" s="178"/>
      <c r="VMI10" s="178"/>
      <c r="VMJ10" s="178"/>
      <c r="VMK10" s="178"/>
      <c r="VML10" s="178"/>
      <c r="VMM10" s="178"/>
      <c r="VMN10" s="178"/>
      <c r="VMO10" s="178"/>
      <c r="VMP10" s="178"/>
      <c r="VMQ10" s="178"/>
      <c r="VMR10" s="178"/>
      <c r="VMS10" s="178"/>
      <c r="VMT10" s="178"/>
      <c r="VMU10" s="178"/>
      <c r="VMV10" s="178"/>
      <c r="VMW10" s="178"/>
      <c r="VMX10" s="178"/>
      <c r="VMY10" s="178"/>
      <c r="VMZ10" s="178"/>
      <c r="VNA10" s="178"/>
      <c r="VNB10" s="178"/>
      <c r="VNC10" s="178"/>
      <c r="VND10" s="178"/>
      <c r="VNE10" s="178"/>
      <c r="VNF10" s="178"/>
      <c r="VNG10" s="178"/>
      <c r="VNH10" s="178"/>
      <c r="VNI10" s="178"/>
      <c r="VNJ10" s="178"/>
      <c r="VNK10" s="178"/>
      <c r="VNL10" s="178"/>
      <c r="VNM10" s="178"/>
      <c r="VNN10" s="178"/>
      <c r="VNO10" s="178"/>
      <c r="VNP10" s="178"/>
      <c r="VNQ10" s="178"/>
      <c r="VNR10" s="178"/>
      <c r="VNS10" s="178"/>
      <c r="VNT10" s="178"/>
      <c r="VNU10" s="178"/>
      <c r="VNV10" s="178"/>
      <c r="VNW10" s="178"/>
      <c r="VNX10" s="178"/>
      <c r="VNY10" s="178"/>
      <c r="VNZ10" s="178"/>
      <c r="VOA10" s="178"/>
      <c r="VOB10" s="178"/>
      <c r="VOC10" s="178"/>
      <c r="VOD10" s="178"/>
      <c r="VOE10" s="178"/>
      <c r="VOF10" s="178"/>
      <c r="VOG10" s="178"/>
      <c r="VOH10" s="178"/>
      <c r="VOI10" s="178"/>
      <c r="VOJ10" s="178"/>
      <c r="VOK10" s="178"/>
      <c r="VOL10" s="178"/>
      <c r="VOM10" s="178"/>
      <c r="VON10" s="178"/>
      <c r="VOO10" s="178"/>
      <c r="VOP10" s="178"/>
      <c r="VOQ10" s="178"/>
      <c r="VOR10" s="178"/>
      <c r="VOS10" s="178"/>
      <c r="VOT10" s="178"/>
      <c r="VOU10" s="178"/>
      <c r="VOV10" s="178"/>
      <c r="VOW10" s="178"/>
      <c r="VOX10" s="178"/>
      <c r="VOY10" s="178"/>
      <c r="VOZ10" s="178"/>
      <c r="VPA10" s="178"/>
      <c r="VPB10" s="178"/>
      <c r="VPC10" s="178"/>
      <c r="VPD10" s="178"/>
      <c r="VPE10" s="178"/>
      <c r="VPF10" s="178"/>
      <c r="VPG10" s="178"/>
      <c r="VPH10" s="178"/>
      <c r="VPI10" s="178"/>
      <c r="VPJ10" s="178"/>
      <c r="VPK10" s="178"/>
      <c r="VPL10" s="178"/>
      <c r="VPM10" s="178"/>
      <c r="VPN10" s="178"/>
      <c r="VPO10" s="178"/>
      <c r="VPP10" s="178"/>
      <c r="VPQ10" s="178"/>
      <c r="VPR10" s="178"/>
      <c r="VPS10" s="178"/>
      <c r="VPT10" s="178"/>
      <c r="VPU10" s="178"/>
      <c r="VPV10" s="178"/>
      <c r="VPW10" s="178"/>
      <c r="VPX10" s="178"/>
      <c r="VPY10" s="178"/>
      <c r="VPZ10" s="178"/>
      <c r="VQA10" s="178"/>
      <c r="VQB10" s="178"/>
      <c r="VQC10" s="178"/>
      <c r="VQD10" s="178"/>
      <c r="VQE10" s="178"/>
      <c r="VQF10" s="178"/>
      <c r="VQG10" s="178"/>
      <c r="VQH10" s="178"/>
      <c r="VQI10" s="178"/>
      <c r="VQJ10" s="178"/>
      <c r="VQK10" s="178"/>
      <c r="VQL10" s="178"/>
      <c r="VQM10" s="178"/>
      <c r="VQN10" s="178"/>
      <c r="VQO10" s="178"/>
      <c r="VQP10" s="178"/>
      <c r="VQQ10" s="178"/>
      <c r="VQR10" s="178"/>
      <c r="VQS10" s="178"/>
      <c r="VQT10" s="178"/>
      <c r="VQU10" s="178"/>
      <c r="VQV10" s="178"/>
      <c r="VQW10" s="178"/>
      <c r="VQX10" s="178"/>
      <c r="VQY10" s="178"/>
      <c r="VQZ10" s="178"/>
      <c r="VRA10" s="178"/>
      <c r="VRB10" s="178"/>
      <c r="VRC10" s="178"/>
      <c r="VRD10" s="178"/>
      <c r="VRE10" s="178"/>
      <c r="VRF10" s="178"/>
      <c r="VRG10" s="178"/>
      <c r="VRH10" s="178"/>
      <c r="VRI10" s="178"/>
      <c r="VRJ10" s="178"/>
      <c r="VRK10" s="178"/>
      <c r="VRL10" s="178"/>
      <c r="VRM10" s="178"/>
      <c r="VRN10" s="178"/>
      <c r="VRO10" s="178"/>
      <c r="VRP10" s="178"/>
      <c r="VRQ10" s="178"/>
      <c r="VRR10" s="178"/>
      <c r="VRS10" s="178"/>
      <c r="VRT10" s="178"/>
      <c r="VRU10" s="178"/>
      <c r="VRV10" s="178"/>
      <c r="VRW10" s="178"/>
      <c r="VRX10" s="178"/>
      <c r="VRY10" s="178"/>
      <c r="VRZ10" s="178"/>
      <c r="VSA10" s="178"/>
      <c r="VSB10" s="178"/>
      <c r="VSC10" s="178"/>
      <c r="VSD10" s="178"/>
      <c r="VSE10" s="178"/>
      <c r="VSF10" s="178"/>
      <c r="VSG10" s="178"/>
      <c r="VSH10" s="178"/>
      <c r="VSI10" s="178"/>
      <c r="VSJ10" s="178"/>
      <c r="VSK10" s="178"/>
      <c r="VSL10" s="178"/>
      <c r="VSM10" s="178"/>
      <c r="VSN10" s="178"/>
      <c r="VSO10" s="178"/>
      <c r="VSP10" s="178"/>
      <c r="VSQ10" s="178"/>
      <c r="VSR10" s="178"/>
      <c r="VSS10" s="178"/>
      <c r="VST10" s="178"/>
      <c r="VSU10" s="178"/>
      <c r="VSV10" s="178"/>
      <c r="VSW10" s="178"/>
      <c r="VSX10" s="178"/>
      <c r="VSY10" s="178"/>
      <c r="VSZ10" s="178"/>
      <c r="VTA10" s="178"/>
      <c r="VTB10" s="178"/>
      <c r="VTC10" s="178"/>
      <c r="VTD10" s="178"/>
      <c r="VTE10" s="178"/>
      <c r="VTF10" s="178"/>
      <c r="VTG10" s="178"/>
      <c r="VTH10" s="178"/>
      <c r="VTI10" s="178"/>
      <c r="VTJ10" s="178"/>
      <c r="VTK10" s="178"/>
      <c r="VTL10" s="178"/>
      <c r="VTM10" s="178"/>
      <c r="VTN10" s="178"/>
      <c r="VTO10" s="178"/>
      <c r="VTP10" s="178"/>
      <c r="VTQ10" s="178"/>
      <c r="VTR10" s="178"/>
      <c r="VTS10" s="178"/>
      <c r="VTT10" s="178"/>
      <c r="VTU10" s="178"/>
      <c r="VTV10" s="178"/>
      <c r="VTW10" s="178"/>
      <c r="VTX10" s="178"/>
      <c r="VTY10" s="178"/>
      <c r="VTZ10" s="178"/>
      <c r="VUA10" s="178"/>
      <c r="VUB10" s="178"/>
      <c r="VUC10" s="178"/>
      <c r="VUD10" s="178"/>
      <c r="VUE10" s="178"/>
      <c r="VUF10" s="178"/>
      <c r="VUG10" s="178"/>
      <c r="VUH10" s="178"/>
      <c r="VUI10" s="178"/>
      <c r="VUJ10" s="178"/>
      <c r="VUK10" s="178"/>
      <c r="VUL10" s="178"/>
      <c r="VUM10" s="178"/>
      <c r="VUN10" s="178"/>
      <c r="VUO10" s="178"/>
      <c r="VUP10" s="178"/>
      <c r="VUQ10" s="178"/>
      <c r="VUR10" s="178"/>
      <c r="VUS10" s="178"/>
      <c r="VUT10" s="178"/>
      <c r="VUU10" s="178"/>
      <c r="VUV10" s="178"/>
      <c r="VUW10" s="178"/>
      <c r="VUX10" s="178"/>
      <c r="VUY10" s="178"/>
      <c r="VUZ10" s="178"/>
      <c r="VVA10" s="178"/>
      <c r="VVB10" s="178"/>
      <c r="VVC10" s="178"/>
      <c r="VVD10" s="178"/>
      <c r="VVE10" s="178"/>
      <c r="VVF10" s="178"/>
      <c r="VVG10" s="178"/>
      <c r="VVH10" s="178"/>
      <c r="VVI10" s="178"/>
      <c r="VVJ10" s="178"/>
      <c r="VVK10" s="178"/>
      <c r="VVL10" s="178"/>
      <c r="VVM10" s="178"/>
      <c r="VVN10" s="178"/>
      <c r="VVO10" s="178"/>
      <c r="VVP10" s="178"/>
      <c r="VVQ10" s="178"/>
      <c r="VVR10" s="178"/>
      <c r="VVS10" s="178"/>
      <c r="VVT10" s="178"/>
      <c r="VVU10" s="178"/>
      <c r="VVV10" s="178"/>
      <c r="VVW10" s="178"/>
      <c r="VVX10" s="178"/>
      <c r="VVY10" s="178"/>
      <c r="VVZ10" s="178"/>
      <c r="VWA10" s="178"/>
      <c r="VWB10" s="178"/>
      <c r="VWC10" s="178"/>
      <c r="VWD10" s="178"/>
      <c r="VWE10" s="178"/>
      <c r="VWF10" s="178"/>
      <c r="VWG10" s="178"/>
      <c r="VWH10" s="178"/>
      <c r="VWI10" s="178"/>
      <c r="VWJ10" s="178"/>
      <c r="VWK10" s="178"/>
      <c r="VWL10" s="178"/>
      <c r="VWM10" s="178"/>
      <c r="VWN10" s="178"/>
      <c r="VWO10" s="178"/>
      <c r="VWP10" s="178"/>
      <c r="VWQ10" s="178"/>
      <c r="VWR10" s="178"/>
      <c r="VWS10" s="178"/>
      <c r="VWT10" s="178"/>
      <c r="VWU10" s="178"/>
      <c r="VWV10" s="178"/>
      <c r="VWW10" s="178"/>
      <c r="VWX10" s="178"/>
      <c r="VWY10" s="178"/>
      <c r="VWZ10" s="178"/>
      <c r="VXA10" s="178"/>
      <c r="VXB10" s="178"/>
      <c r="VXC10" s="178"/>
      <c r="VXD10" s="178"/>
      <c r="VXE10" s="178"/>
      <c r="VXF10" s="178"/>
      <c r="VXG10" s="178"/>
      <c r="VXH10" s="178"/>
      <c r="VXI10" s="178"/>
      <c r="VXJ10" s="178"/>
      <c r="VXK10" s="178"/>
      <c r="VXL10" s="178"/>
      <c r="VXM10" s="178"/>
      <c r="VXN10" s="178"/>
      <c r="VXO10" s="178"/>
      <c r="VXP10" s="178"/>
      <c r="VXQ10" s="178"/>
      <c r="VXR10" s="178"/>
      <c r="VXS10" s="178"/>
      <c r="VXT10" s="178"/>
      <c r="VXU10" s="178"/>
      <c r="VXV10" s="178"/>
      <c r="VXW10" s="178"/>
      <c r="VXX10" s="178"/>
      <c r="VXY10" s="178"/>
      <c r="VXZ10" s="178"/>
      <c r="VYA10" s="178"/>
      <c r="VYB10" s="178"/>
      <c r="VYC10" s="178"/>
      <c r="VYD10" s="178"/>
      <c r="VYE10" s="178"/>
      <c r="VYF10" s="178"/>
      <c r="VYG10" s="178"/>
      <c r="VYH10" s="178"/>
      <c r="VYI10" s="178"/>
      <c r="VYJ10" s="178"/>
      <c r="VYK10" s="178"/>
      <c r="VYL10" s="178"/>
      <c r="VYM10" s="178"/>
      <c r="VYN10" s="178"/>
      <c r="VYO10" s="178"/>
      <c r="VYP10" s="178"/>
      <c r="VYQ10" s="178"/>
      <c r="VYR10" s="178"/>
      <c r="VYS10" s="178"/>
      <c r="VYT10" s="178"/>
      <c r="VYU10" s="178"/>
      <c r="VYV10" s="178"/>
      <c r="VYW10" s="178"/>
      <c r="VYX10" s="178"/>
      <c r="VYY10" s="178"/>
      <c r="VYZ10" s="178"/>
      <c r="VZA10" s="178"/>
      <c r="VZB10" s="178"/>
      <c r="VZC10" s="178"/>
      <c r="VZD10" s="178"/>
      <c r="VZE10" s="178"/>
      <c r="VZF10" s="178"/>
      <c r="VZG10" s="178"/>
      <c r="VZH10" s="178"/>
      <c r="VZI10" s="178"/>
      <c r="VZJ10" s="178"/>
      <c r="VZK10" s="178"/>
      <c r="VZL10" s="178"/>
      <c r="VZM10" s="178"/>
      <c r="VZN10" s="178"/>
      <c r="VZO10" s="178"/>
      <c r="VZP10" s="178"/>
      <c r="VZQ10" s="178"/>
      <c r="VZR10" s="178"/>
      <c r="VZS10" s="178"/>
      <c r="VZT10" s="178"/>
      <c r="VZU10" s="178"/>
      <c r="VZV10" s="178"/>
      <c r="VZW10" s="178"/>
      <c r="VZX10" s="178"/>
      <c r="VZY10" s="178"/>
      <c r="VZZ10" s="178"/>
      <c r="WAA10" s="178"/>
      <c r="WAB10" s="178"/>
      <c r="WAC10" s="178"/>
      <c r="WAD10" s="178"/>
      <c r="WAE10" s="178"/>
      <c r="WAF10" s="178"/>
      <c r="WAG10" s="178"/>
      <c r="WAH10" s="178"/>
      <c r="WAI10" s="178"/>
      <c r="WAJ10" s="178"/>
      <c r="WAK10" s="178"/>
      <c r="WAL10" s="178"/>
      <c r="WAM10" s="178"/>
      <c r="WAN10" s="178"/>
      <c r="WAO10" s="178"/>
      <c r="WAP10" s="178"/>
      <c r="WAQ10" s="178"/>
      <c r="WAR10" s="178"/>
      <c r="WAS10" s="178"/>
      <c r="WAT10" s="178"/>
      <c r="WAU10" s="178"/>
      <c r="WAV10" s="178"/>
      <c r="WAW10" s="178"/>
      <c r="WAX10" s="178"/>
      <c r="WAY10" s="178"/>
      <c r="WAZ10" s="178"/>
      <c r="WBA10" s="178"/>
      <c r="WBB10" s="178"/>
      <c r="WBC10" s="178"/>
      <c r="WBD10" s="178"/>
      <c r="WBE10" s="178"/>
      <c r="WBF10" s="178"/>
      <c r="WBG10" s="178"/>
      <c r="WBH10" s="178"/>
      <c r="WBI10" s="178"/>
      <c r="WBJ10" s="178"/>
      <c r="WBK10" s="178"/>
      <c r="WBL10" s="178"/>
      <c r="WBM10" s="178"/>
      <c r="WBN10" s="178"/>
      <c r="WBO10" s="178"/>
      <c r="WBP10" s="178"/>
      <c r="WBQ10" s="178"/>
      <c r="WBR10" s="178"/>
      <c r="WBS10" s="178"/>
      <c r="WBT10" s="178"/>
      <c r="WBU10" s="178"/>
      <c r="WBV10" s="178"/>
      <c r="WBW10" s="178"/>
      <c r="WBX10" s="178"/>
      <c r="WBY10" s="178"/>
      <c r="WBZ10" s="178"/>
      <c r="WCA10" s="178"/>
      <c r="WCB10" s="178"/>
      <c r="WCC10" s="178"/>
      <c r="WCD10" s="178"/>
      <c r="WCE10" s="178"/>
      <c r="WCF10" s="178"/>
      <c r="WCG10" s="178"/>
      <c r="WCH10" s="178"/>
      <c r="WCI10" s="178"/>
      <c r="WCJ10" s="178"/>
      <c r="WCK10" s="178"/>
      <c r="WCL10" s="178"/>
      <c r="WCM10" s="178"/>
      <c r="WCN10" s="178"/>
      <c r="WCO10" s="178"/>
      <c r="WCP10" s="178"/>
      <c r="WCQ10" s="178"/>
      <c r="WCR10" s="178"/>
      <c r="WCS10" s="178"/>
      <c r="WCT10" s="178"/>
      <c r="WCU10" s="178"/>
      <c r="WCV10" s="178"/>
      <c r="WCW10" s="178"/>
      <c r="WCX10" s="178"/>
      <c r="WCY10" s="178"/>
      <c r="WCZ10" s="178"/>
      <c r="WDA10" s="178"/>
      <c r="WDB10" s="178"/>
      <c r="WDC10" s="178"/>
      <c r="WDD10" s="178"/>
      <c r="WDE10" s="178"/>
      <c r="WDF10" s="178"/>
      <c r="WDG10" s="178"/>
      <c r="WDH10" s="178"/>
      <c r="WDI10" s="178"/>
      <c r="WDJ10" s="178"/>
      <c r="WDK10" s="178"/>
      <c r="WDL10" s="178"/>
      <c r="WDM10" s="178"/>
      <c r="WDN10" s="178"/>
      <c r="WDO10" s="178"/>
      <c r="WDP10" s="178"/>
      <c r="WDQ10" s="178"/>
      <c r="WDR10" s="178"/>
      <c r="WDS10" s="178"/>
      <c r="WDT10" s="178"/>
      <c r="WDU10" s="178"/>
      <c r="WDV10" s="178"/>
      <c r="WDW10" s="178"/>
      <c r="WDX10" s="178"/>
      <c r="WDY10" s="178"/>
      <c r="WDZ10" s="178"/>
      <c r="WEA10" s="178"/>
      <c r="WEB10" s="178"/>
      <c r="WEC10" s="178"/>
      <c r="WED10" s="178"/>
      <c r="WEE10" s="178"/>
      <c r="WEF10" s="178"/>
      <c r="WEG10" s="178"/>
      <c r="WEH10" s="178"/>
      <c r="WEI10" s="178"/>
      <c r="WEJ10" s="178"/>
      <c r="WEK10" s="178"/>
      <c r="WEL10" s="178"/>
      <c r="WEM10" s="178"/>
      <c r="WEN10" s="178"/>
      <c r="WEO10" s="178"/>
      <c r="WEP10" s="178"/>
      <c r="WEQ10" s="178"/>
      <c r="WER10" s="178"/>
      <c r="WES10" s="178"/>
      <c r="WET10" s="178"/>
      <c r="WEU10" s="178"/>
      <c r="WEV10" s="178"/>
      <c r="WEW10" s="178"/>
      <c r="WEX10" s="178"/>
      <c r="WEY10" s="178"/>
      <c r="WEZ10" s="178"/>
      <c r="WFA10" s="178"/>
      <c r="WFB10" s="178"/>
      <c r="WFC10" s="178"/>
      <c r="WFD10" s="178"/>
      <c r="WFE10" s="178"/>
      <c r="WFF10" s="178"/>
      <c r="WFG10" s="178"/>
      <c r="WFH10" s="178"/>
      <c r="WFI10" s="178"/>
      <c r="WFJ10" s="178"/>
      <c r="WFK10" s="178"/>
      <c r="WFL10" s="178"/>
      <c r="WFM10" s="178"/>
      <c r="WFN10" s="178"/>
      <c r="WFO10" s="178"/>
      <c r="WFP10" s="178"/>
      <c r="WFQ10" s="178"/>
      <c r="WFR10" s="178"/>
      <c r="WFS10" s="178"/>
      <c r="WFT10" s="178"/>
      <c r="WFU10" s="178"/>
      <c r="WFV10" s="178"/>
      <c r="WFW10" s="178"/>
      <c r="WFX10" s="178"/>
      <c r="WFY10" s="178"/>
      <c r="WFZ10" s="178"/>
      <c r="WGA10" s="178"/>
      <c r="WGB10" s="178"/>
      <c r="WGC10" s="178"/>
      <c r="WGD10" s="178"/>
      <c r="WGE10" s="178"/>
      <c r="WGF10" s="178"/>
      <c r="WGG10" s="178"/>
      <c r="WGH10" s="178"/>
      <c r="WGI10" s="178"/>
      <c r="WGJ10" s="178"/>
      <c r="WGK10" s="178"/>
      <c r="WGL10" s="178"/>
      <c r="WGM10" s="178"/>
      <c r="WGN10" s="178"/>
      <c r="WGO10" s="178"/>
      <c r="WGP10" s="178"/>
      <c r="WGQ10" s="178"/>
      <c r="WGR10" s="178"/>
      <c r="WGS10" s="178"/>
      <c r="WGT10" s="178"/>
      <c r="WGU10" s="178"/>
      <c r="WGV10" s="178"/>
      <c r="WGW10" s="178"/>
      <c r="WGX10" s="178"/>
      <c r="WGY10" s="178"/>
      <c r="WGZ10" s="178"/>
      <c r="WHA10" s="178"/>
      <c r="WHB10" s="178"/>
      <c r="WHC10" s="178"/>
      <c r="WHD10" s="178"/>
      <c r="WHE10" s="178"/>
      <c r="WHF10" s="178"/>
      <c r="WHG10" s="178"/>
      <c r="WHH10" s="178"/>
      <c r="WHI10" s="178"/>
      <c r="WHJ10" s="178"/>
      <c r="WHK10" s="178"/>
      <c r="WHL10" s="178"/>
      <c r="WHM10" s="178"/>
      <c r="WHN10" s="178"/>
      <c r="WHO10" s="178"/>
      <c r="WHP10" s="178"/>
      <c r="WHQ10" s="178"/>
      <c r="WHR10" s="178"/>
      <c r="WHS10" s="178"/>
      <c r="WHT10" s="178"/>
      <c r="WHU10" s="178"/>
      <c r="WHV10" s="178"/>
      <c r="WHW10" s="178"/>
      <c r="WHX10" s="178"/>
      <c r="WHY10" s="178"/>
      <c r="WHZ10" s="178"/>
      <c r="WIA10" s="178"/>
      <c r="WIB10" s="178"/>
      <c r="WIC10" s="178"/>
      <c r="WID10" s="178"/>
      <c r="WIE10" s="178"/>
      <c r="WIF10" s="178"/>
      <c r="WIG10" s="178"/>
      <c r="WIH10" s="178"/>
      <c r="WII10" s="178"/>
      <c r="WIJ10" s="178"/>
      <c r="WIK10" s="178"/>
      <c r="WIL10" s="178"/>
      <c r="WIM10" s="178"/>
      <c r="WIN10" s="178"/>
      <c r="WIO10" s="178"/>
      <c r="WIP10" s="178"/>
      <c r="WIQ10" s="178"/>
      <c r="WIR10" s="178"/>
      <c r="WIS10" s="178"/>
      <c r="WIT10" s="178"/>
      <c r="WIU10" s="178"/>
      <c r="WIV10" s="178"/>
      <c r="WIW10" s="178"/>
      <c r="WIX10" s="178"/>
      <c r="WIY10" s="178"/>
      <c r="WIZ10" s="178"/>
      <c r="WJA10" s="178"/>
      <c r="WJB10" s="178"/>
      <c r="WJC10" s="178"/>
      <c r="WJD10" s="178"/>
      <c r="WJE10" s="178"/>
      <c r="WJF10" s="178"/>
      <c r="WJG10" s="178"/>
      <c r="WJH10" s="178"/>
      <c r="WJI10" s="178"/>
      <c r="WJJ10" s="178"/>
      <c r="WJK10" s="178"/>
      <c r="WJL10" s="178"/>
      <c r="WJM10" s="178"/>
      <c r="WJN10" s="178"/>
      <c r="WJO10" s="178"/>
      <c r="WJP10" s="178"/>
      <c r="WJQ10" s="178"/>
      <c r="WJR10" s="178"/>
      <c r="WJS10" s="178"/>
      <c r="WJT10" s="178"/>
      <c r="WJU10" s="178"/>
      <c r="WJV10" s="178"/>
      <c r="WJW10" s="178"/>
      <c r="WJX10" s="178"/>
      <c r="WJY10" s="178"/>
      <c r="WJZ10" s="178"/>
      <c r="WKA10" s="178"/>
      <c r="WKB10" s="178"/>
      <c r="WKC10" s="178"/>
      <c r="WKD10" s="178"/>
      <c r="WKE10" s="178"/>
      <c r="WKF10" s="178"/>
      <c r="WKG10" s="178"/>
      <c r="WKH10" s="178"/>
      <c r="WKI10" s="178"/>
      <c r="WKJ10" s="178"/>
      <c r="WKK10" s="178"/>
      <c r="WKL10" s="178"/>
      <c r="WKM10" s="178"/>
      <c r="WKN10" s="178"/>
      <c r="WKO10" s="178"/>
      <c r="WKP10" s="178"/>
      <c r="WKQ10" s="178"/>
      <c r="WKR10" s="178"/>
      <c r="WKS10" s="178"/>
      <c r="WKT10" s="178"/>
      <c r="WKU10" s="178"/>
      <c r="WKV10" s="178"/>
      <c r="WKW10" s="178"/>
      <c r="WKX10" s="178"/>
      <c r="WKY10" s="178"/>
      <c r="WKZ10" s="178"/>
      <c r="WLA10" s="178"/>
      <c r="WLB10" s="178"/>
      <c r="WLC10" s="178"/>
      <c r="WLD10" s="178"/>
      <c r="WLE10" s="178"/>
      <c r="WLF10" s="178"/>
      <c r="WLG10" s="178"/>
      <c r="WLH10" s="178"/>
      <c r="WLI10" s="178"/>
      <c r="WLJ10" s="178"/>
      <c r="WLK10" s="178"/>
      <c r="WLL10" s="178"/>
      <c r="WLM10" s="178"/>
      <c r="WLN10" s="178"/>
      <c r="WLO10" s="178"/>
      <c r="WLP10" s="178"/>
      <c r="WLQ10" s="178"/>
      <c r="WLR10" s="178"/>
      <c r="WLS10" s="178"/>
      <c r="WLT10" s="178"/>
      <c r="WLU10" s="178"/>
      <c r="WLV10" s="178"/>
      <c r="WLW10" s="178"/>
      <c r="WLX10" s="178"/>
      <c r="WLY10" s="178"/>
      <c r="WLZ10" s="178"/>
      <c r="WMA10" s="178"/>
      <c r="WMB10" s="178"/>
      <c r="WMC10" s="178"/>
      <c r="WMD10" s="178"/>
      <c r="WME10" s="178"/>
      <c r="WMF10" s="178"/>
      <c r="WMG10" s="178"/>
      <c r="WMH10" s="178"/>
      <c r="WMI10" s="178"/>
      <c r="WMJ10" s="178"/>
      <c r="WMK10" s="178"/>
      <c r="WML10" s="178"/>
      <c r="WMM10" s="178"/>
      <c r="WMN10" s="178"/>
      <c r="WMO10" s="178"/>
      <c r="WMP10" s="178"/>
      <c r="WMQ10" s="178"/>
      <c r="WMR10" s="178"/>
      <c r="WMS10" s="178"/>
      <c r="WMT10" s="178"/>
      <c r="WMU10" s="178"/>
      <c r="WMV10" s="178"/>
      <c r="WMW10" s="178"/>
      <c r="WMX10" s="178"/>
      <c r="WMY10" s="178"/>
      <c r="WMZ10" s="178"/>
      <c r="WNA10" s="178"/>
      <c r="WNB10" s="178"/>
      <c r="WNC10" s="178"/>
      <c r="WND10" s="178"/>
      <c r="WNE10" s="178"/>
      <c r="WNF10" s="178"/>
      <c r="WNG10" s="178"/>
      <c r="WNH10" s="178"/>
      <c r="WNI10" s="178"/>
      <c r="WNJ10" s="178"/>
      <c r="WNK10" s="178"/>
      <c r="WNL10" s="178"/>
      <c r="WNM10" s="178"/>
      <c r="WNN10" s="178"/>
      <c r="WNO10" s="178"/>
      <c r="WNP10" s="178"/>
      <c r="WNQ10" s="178"/>
      <c r="WNR10" s="178"/>
      <c r="WNS10" s="178"/>
      <c r="WNT10" s="178"/>
      <c r="WNU10" s="178"/>
      <c r="WNV10" s="178"/>
      <c r="WNW10" s="178"/>
      <c r="WNX10" s="178"/>
      <c r="WNY10" s="178"/>
      <c r="WNZ10" s="178"/>
      <c r="WOA10" s="178"/>
      <c r="WOB10" s="178"/>
      <c r="WOC10" s="178"/>
      <c r="WOD10" s="178"/>
      <c r="WOE10" s="178"/>
      <c r="WOF10" s="178"/>
      <c r="WOG10" s="178"/>
      <c r="WOH10" s="178"/>
      <c r="WOI10" s="178"/>
      <c r="WOJ10" s="178"/>
      <c r="WOK10" s="178"/>
      <c r="WOL10" s="178"/>
      <c r="WOM10" s="178"/>
      <c r="WON10" s="178"/>
      <c r="WOO10" s="178"/>
      <c r="WOP10" s="178"/>
      <c r="WOQ10" s="178"/>
      <c r="WOR10" s="178"/>
      <c r="WOS10" s="178"/>
      <c r="WOT10" s="178"/>
      <c r="WOU10" s="178"/>
      <c r="WOV10" s="178"/>
      <c r="WOW10" s="178"/>
      <c r="WOX10" s="178"/>
      <c r="WOY10" s="178"/>
      <c r="WOZ10" s="178"/>
      <c r="WPA10" s="178"/>
      <c r="WPB10" s="178"/>
      <c r="WPC10" s="178"/>
      <c r="WPD10" s="178"/>
      <c r="WPE10" s="178"/>
      <c r="WPF10" s="178"/>
      <c r="WPG10" s="178"/>
      <c r="WPH10" s="178"/>
      <c r="WPI10" s="178"/>
      <c r="WPJ10" s="178"/>
      <c r="WPK10" s="178"/>
      <c r="WPL10" s="178"/>
      <c r="WPM10" s="178"/>
      <c r="WPN10" s="178"/>
      <c r="WPO10" s="178"/>
      <c r="WPP10" s="178"/>
      <c r="WPQ10" s="178"/>
      <c r="WPR10" s="178"/>
      <c r="WPS10" s="178"/>
      <c r="WPT10" s="178"/>
      <c r="WPU10" s="178"/>
      <c r="WPV10" s="178"/>
      <c r="WPW10" s="178"/>
      <c r="WPX10" s="178"/>
      <c r="WPY10" s="178"/>
      <c r="WPZ10" s="178"/>
      <c r="WQA10" s="178"/>
      <c r="WQB10" s="178"/>
      <c r="WQC10" s="178"/>
      <c r="WQD10" s="178"/>
      <c r="WQE10" s="178"/>
      <c r="WQF10" s="178"/>
      <c r="WQG10" s="178"/>
      <c r="WQH10" s="178"/>
      <c r="WQI10" s="178"/>
      <c r="WQJ10" s="178"/>
      <c r="WQK10" s="178"/>
      <c r="WQL10" s="178"/>
      <c r="WQM10" s="178"/>
      <c r="WQN10" s="178"/>
      <c r="WQO10" s="178"/>
      <c r="WQP10" s="178"/>
      <c r="WQQ10" s="178"/>
      <c r="WQR10" s="178"/>
      <c r="WQS10" s="178"/>
      <c r="WQT10" s="178"/>
      <c r="WQU10" s="178"/>
      <c r="WQV10" s="178"/>
      <c r="WQW10" s="178"/>
      <c r="WQX10" s="178"/>
      <c r="WQY10" s="178"/>
      <c r="WQZ10" s="178"/>
      <c r="WRA10" s="178"/>
      <c r="WRB10" s="178"/>
      <c r="WRC10" s="178"/>
      <c r="WRD10" s="178"/>
      <c r="WRE10" s="178"/>
      <c r="WRF10" s="178"/>
      <c r="WRG10" s="178"/>
      <c r="WRH10" s="178"/>
      <c r="WRI10" s="178"/>
      <c r="WRJ10" s="178"/>
      <c r="WRK10" s="178"/>
      <c r="WRL10" s="178"/>
      <c r="WRM10" s="178"/>
      <c r="WRN10" s="178"/>
      <c r="WRO10" s="178"/>
      <c r="WRP10" s="178"/>
      <c r="WRQ10" s="178"/>
      <c r="WRR10" s="178"/>
      <c r="WRS10" s="178"/>
      <c r="WRT10" s="178"/>
      <c r="WRU10" s="178"/>
      <c r="WRV10" s="178"/>
      <c r="WRW10" s="178"/>
      <c r="WRX10" s="178"/>
      <c r="WRY10" s="178"/>
      <c r="WRZ10" s="178"/>
      <c r="WSA10" s="178"/>
      <c r="WSB10" s="178"/>
      <c r="WSC10" s="178"/>
      <c r="WSD10" s="178"/>
      <c r="WSE10" s="178"/>
      <c r="WSF10" s="178"/>
      <c r="WSG10" s="178"/>
      <c r="WSH10" s="178"/>
      <c r="WSI10" s="178"/>
      <c r="WSJ10" s="178"/>
      <c r="WSK10" s="178"/>
      <c r="WSL10" s="178"/>
      <c r="WSM10" s="178"/>
      <c r="WSN10" s="178"/>
      <c r="WSO10" s="178"/>
      <c r="WSP10" s="178"/>
      <c r="WSQ10" s="178"/>
      <c r="WSR10" s="178"/>
      <c r="WSS10" s="178"/>
      <c r="WST10" s="178"/>
      <c r="WSU10" s="178"/>
      <c r="WSV10" s="178"/>
      <c r="WSW10" s="178"/>
      <c r="WSX10" s="178"/>
      <c r="WSY10" s="178"/>
      <c r="WSZ10" s="178"/>
      <c r="WTA10" s="178"/>
      <c r="WTB10" s="178"/>
      <c r="WTC10" s="178"/>
      <c r="WTD10" s="178"/>
      <c r="WTE10" s="178"/>
      <c r="WTF10" s="178"/>
      <c r="WTG10" s="178"/>
      <c r="WTH10" s="178"/>
      <c r="WTI10" s="178"/>
      <c r="WTJ10" s="178"/>
      <c r="WTK10" s="178"/>
      <c r="WTL10" s="178"/>
      <c r="WTM10" s="178"/>
      <c r="WTN10" s="178"/>
      <c r="WTO10" s="178"/>
      <c r="WTP10" s="178"/>
      <c r="WTQ10" s="178"/>
      <c r="WTR10" s="178"/>
      <c r="WTS10" s="178"/>
      <c r="WTT10" s="178"/>
      <c r="WTU10" s="178"/>
      <c r="WTV10" s="178"/>
      <c r="WTW10" s="178"/>
      <c r="WTX10" s="178"/>
      <c r="WTY10" s="178"/>
      <c r="WTZ10" s="178"/>
      <c r="WUA10" s="178"/>
      <c r="WUB10" s="178"/>
      <c r="WUC10" s="178"/>
      <c r="WUD10" s="178"/>
      <c r="WUE10" s="178"/>
      <c r="WUF10" s="178"/>
      <c r="WUG10" s="178"/>
      <c r="WUH10" s="178"/>
      <c r="WUI10" s="178"/>
      <c r="WUJ10" s="178"/>
      <c r="WUK10" s="178"/>
      <c r="WUL10" s="178"/>
      <c r="WUM10" s="178"/>
      <c r="WUN10" s="178"/>
      <c r="WUO10" s="178"/>
      <c r="WUP10" s="178"/>
      <c r="WUQ10" s="178"/>
      <c r="WUR10" s="178"/>
      <c r="WUS10" s="178"/>
      <c r="WUT10" s="178"/>
      <c r="WUU10" s="178"/>
      <c r="WUV10" s="178"/>
      <c r="WUW10" s="178"/>
      <c r="WUX10" s="178"/>
      <c r="WUY10" s="178"/>
      <c r="WUZ10" s="178"/>
      <c r="WVA10" s="178"/>
      <c r="WVB10" s="178"/>
      <c r="WVC10" s="178"/>
      <c r="WVD10" s="178"/>
      <c r="WVE10" s="178"/>
      <c r="WVF10" s="178"/>
      <c r="WVG10" s="178"/>
      <c r="WVH10" s="178"/>
      <c r="WVI10" s="178"/>
      <c r="WVJ10" s="178"/>
      <c r="WVK10" s="178"/>
      <c r="WVL10" s="178"/>
      <c r="WVM10" s="178"/>
      <c r="WVN10" s="178"/>
      <c r="WVO10" s="178"/>
      <c r="WVP10" s="178"/>
      <c r="WVQ10" s="178"/>
      <c r="WVR10" s="178"/>
      <c r="WVS10" s="178"/>
      <c r="WVT10" s="178"/>
      <c r="WVU10" s="178"/>
      <c r="WVV10" s="178"/>
      <c r="WVW10" s="178"/>
      <c r="WVX10" s="178"/>
      <c r="WVY10" s="178"/>
      <c r="WVZ10" s="178"/>
      <c r="WWA10" s="178"/>
      <c r="WWB10" s="178"/>
      <c r="WWC10" s="178"/>
      <c r="WWD10" s="178"/>
      <c r="WWE10" s="178"/>
      <c r="WWF10" s="178"/>
      <c r="WWG10" s="178"/>
      <c r="WWH10" s="178"/>
      <c r="WWI10" s="178"/>
      <c r="WWJ10" s="178"/>
      <c r="WWK10" s="178"/>
      <c r="WWL10" s="178"/>
      <c r="WWM10" s="178"/>
      <c r="WWN10" s="178"/>
      <c r="WWO10" s="178"/>
      <c r="WWP10" s="178"/>
      <c r="WWQ10" s="178"/>
      <c r="WWR10" s="178"/>
      <c r="WWS10" s="178"/>
      <c r="WWT10" s="178"/>
      <c r="WWU10" s="178"/>
      <c r="WWV10" s="178"/>
      <c r="WWW10" s="178"/>
      <c r="WWX10" s="178"/>
      <c r="WWY10" s="178"/>
      <c r="WWZ10" s="178"/>
      <c r="WXA10" s="178"/>
      <c r="WXB10" s="178"/>
      <c r="WXC10" s="178"/>
      <c r="WXD10" s="178"/>
      <c r="WXE10" s="178"/>
      <c r="WXF10" s="178"/>
      <c r="WXG10" s="178"/>
      <c r="WXH10" s="178"/>
      <c r="WXI10" s="178"/>
      <c r="WXJ10" s="178"/>
      <c r="WXK10" s="178"/>
      <c r="WXL10" s="178"/>
      <c r="WXM10" s="178"/>
      <c r="WXN10" s="178"/>
      <c r="WXO10" s="178"/>
      <c r="WXP10" s="178"/>
      <c r="WXQ10" s="178"/>
      <c r="WXR10" s="178"/>
      <c r="WXS10" s="178"/>
      <c r="WXT10" s="178"/>
      <c r="WXU10" s="178"/>
      <c r="WXV10" s="178"/>
      <c r="WXW10" s="178"/>
      <c r="WXX10" s="178"/>
      <c r="WXY10" s="178"/>
      <c r="WXZ10" s="178"/>
      <c r="WYA10" s="178"/>
      <c r="WYB10" s="178"/>
      <c r="WYC10" s="178"/>
      <c r="WYD10" s="178"/>
      <c r="WYE10" s="178"/>
      <c r="WYF10" s="178"/>
      <c r="WYG10" s="178"/>
      <c r="WYH10" s="178"/>
      <c r="WYI10" s="178"/>
      <c r="WYJ10" s="178"/>
      <c r="WYK10" s="178"/>
      <c r="WYL10" s="178"/>
      <c r="WYM10" s="178"/>
      <c r="WYN10" s="178"/>
      <c r="WYO10" s="178"/>
      <c r="WYP10" s="178"/>
      <c r="WYQ10" s="178"/>
      <c r="WYR10" s="178"/>
      <c r="WYS10" s="178"/>
      <c r="WYT10" s="178"/>
      <c r="WYU10" s="178"/>
      <c r="WYV10" s="178"/>
      <c r="WYW10" s="178"/>
      <c r="WYX10" s="178"/>
      <c r="WYY10" s="178"/>
      <c r="WYZ10" s="178"/>
      <c r="WZA10" s="178"/>
      <c r="WZB10" s="178"/>
      <c r="WZC10" s="178"/>
      <c r="WZD10" s="178"/>
      <c r="WZE10" s="178"/>
      <c r="WZF10" s="178"/>
      <c r="WZG10" s="178"/>
      <c r="WZH10" s="178"/>
      <c r="WZI10" s="178"/>
      <c r="WZJ10" s="178"/>
      <c r="WZK10" s="178"/>
      <c r="WZL10" s="178"/>
      <c r="WZM10" s="178"/>
      <c r="WZN10" s="178"/>
      <c r="WZO10" s="178"/>
      <c r="WZP10" s="178"/>
      <c r="WZQ10" s="178"/>
      <c r="WZR10" s="178"/>
      <c r="WZS10" s="178"/>
      <c r="WZT10" s="178"/>
      <c r="WZU10" s="178"/>
      <c r="WZV10" s="178"/>
      <c r="WZW10" s="178"/>
      <c r="WZX10" s="178"/>
      <c r="WZY10" s="178"/>
      <c r="WZZ10" s="178"/>
      <c r="XAA10" s="178"/>
      <c r="XAB10" s="178"/>
      <c r="XAC10" s="178"/>
      <c r="XAD10" s="178"/>
      <c r="XAE10" s="178"/>
      <c r="XAF10" s="178"/>
      <c r="XAG10" s="178"/>
      <c r="XAH10" s="178"/>
      <c r="XAI10" s="178"/>
      <c r="XAJ10" s="178"/>
      <c r="XAK10" s="178"/>
      <c r="XAL10" s="178"/>
      <c r="XAM10" s="178"/>
      <c r="XAN10" s="178"/>
      <c r="XAO10" s="178"/>
      <c r="XAP10" s="178"/>
      <c r="XAQ10" s="178"/>
      <c r="XAR10" s="178"/>
      <c r="XAS10" s="178"/>
      <c r="XAT10" s="178"/>
      <c r="XAU10" s="178"/>
      <c r="XAV10" s="178"/>
      <c r="XAW10" s="178"/>
      <c r="XAX10" s="178"/>
      <c r="XAY10" s="178"/>
      <c r="XAZ10" s="178"/>
      <c r="XBA10" s="178"/>
      <c r="XBB10" s="178"/>
      <c r="XBC10" s="178"/>
      <c r="XBD10" s="178"/>
      <c r="XBE10" s="178"/>
      <c r="XBF10" s="178"/>
      <c r="XBG10" s="178"/>
      <c r="XBH10" s="178"/>
      <c r="XBI10" s="178"/>
      <c r="XBJ10" s="178"/>
      <c r="XBK10" s="178"/>
      <c r="XBL10" s="178"/>
      <c r="XBM10" s="178"/>
      <c r="XBN10" s="178"/>
      <c r="XBO10" s="178"/>
      <c r="XBP10" s="178"/>
      <c r="XBQ10" s="178"/>
      <c r="XBR10" s="178"/>
      <c r="XBS10" s="178"/>
      <c r="XBT10" s="178"/>
      <c r="XBU10" s="178"/>
      <c r="XBV10" s="178"/>
      <c r="XBW10" s="178"/>
      <c r="XBX10" s="178"/>
      <c r="XBY10" s="178"/>
      <c r="XBZ10" s="178"/>
      <c r="XCA10" s="178"/>
      <c r="XCB10" s="178"/>
      <c r="XCC10" s="178"/>
      <c r="XCD10" s="178"/>
      <c r="XCE10" s="178"/>
      <c r="XCF10" s="178"/>
      <c r="XCG10" s="178"/>
      <c r="XCH10" s="178"/>
      <c r="XCI10" s="178"/>
      <c r="XCJ10" s="178"/>
      <c r="XCK10" s="178"/>
      <c r="XCL10" s="178"/>
      <c r="XCM10" s="178"/>
      <c r="XCN10" s="178"/>
      <c r="XCO10" s="178"/>
      <c r="XCP10" s="178"/>
      <c r="XCQ10" s="178"/>
      <c r="XCR10" s="178"/>
      <c r="XCS10" s="178"/>
      <c r="XCT10" s="178"/>
      <c r="XCU10" s="178"/>
      <c r="XCV10" s="178"/>
      <c r="XCW10" s="178"/>
      <c r="XCX10" s="178"/>
      <c r="XCY10" s="178"/>
      <c r="XCZ10" s="178"/>
      <c r="XDA10" s="178"/>
      <c r="XDB10" s="178"/>
      <c r="XDC10" s="178"/>
      <c r="XDD10" s="178"/>
      <c r="XDE10" s="178"/>
      <c r="XDF10" s="178"/>
      <c r="XDG10" s="178"/>
      <c r="XDH10" s="178"/>
      <c r="XDI10" s="178"/>
      <c r="XDJ10" s="178"/>
      <c r="XDK10" s="178"/>
      <c r="XDL10" s="178"/>
      <c r="XDM10" s="178"/>
      <c r="XDN10" s="178"/>
      <c r="XDO10" s="178"/>
      <c r="XDP10" s="178"/>
      <c r="XDQ10" s="178"/>
      <c r="XDR10" s="178"/>
      <c r="XDS10" s="178"/>
      <c r="XDT10" s="178"/>
      <c r="XDU10" s="178"/>
      <c r="XDV10" s="178"/>
      <c r="XDW10" s="178"/>
      <c r="XDX10" s="178"/>
      <c r="XDY10" s="178"/>
      <c r="XDZ10" s="178"/>
      <c r="XEA10" s="178"/>
      <c r="XEB10" s="178"/>
      <c r="XEC10" s="178"/>
      <c r="XED10" s="178"/>
      <c r="XEE10" s="178"/>
      <c r="XEF10" s="178"/>
      <c r="XEG10" s="178"/>
      <c r="XEH10" s="178"/>
      <c r="XEI10" s="178"/>
      <c r="XEJ10" s="178"/>
      <c r="XEK10" s="178"/>
      <c r="XEL10" s="178"/>
      <c r="XEM10" s="178"/>
      <c r="XEN10" s="178"/>
      <c r="XEO10" s="178"/>
      <c r="XEP10" s="178"/>
      <c r="XEQ10" s="178"/>
      <c r="XER10" s="178"/>
      <c r="XES10" s="178"/>
      <c r="XET10" s="178"/>
      <c r="XEU10" s="178"/>
      <c r="XEV10" s="178"/>
      <c r="XEW10" s="178"/>
      <c r="XEX10" s="178"/>
      <c r="XEY10" s="178"/>
      <c r="XEZ10" s="178"/>
      <c r="XFA10" s="178"/>
      <c r="XFB10" s="178"/>
      <c r="XFC10" s="178"/>
      <c r="XFD10" s="178"/>
    </row>
    <row r="11" spans="1:16384" s="69" customFormat="1" hidden="1" x14ac:dyDescent="0.3">
      <c r="A11" s="544" t="s">
        <v>40</v>
      </c>
      <c r="B11" s="71"/>
      <c r="C11" s="71"/>
      <c r="D11" s="71"/>
      <c r="E11" s="71"/>
      <c r="F11" s="71"/>
      <c r="G11" s="71"/>
      <c r="H11" s="71"/>
      <c r="I11" s="71"/>
      <c r="J11" s="71"/>
      <c r="K11" s="71"/>
      <c r="L11" s="71"/>
      <c r="M11" s="71"/>
      <c r="N11" s="71"/>
      <c r="O11" s="71"/>
      <c r="P11" s="71"/>
      <c r="Q11" s="71"/>
      <c r="R11" s="71"/>
      <c r="S11" s="71"/>
      <c r="T11" s="71"/>
      <c r="U11" s="72"/>
      <c r="AJ11" s="175"/>
      <c r="AK11" s="173"/>
      <c r="AV11" s="73"/>
      <c r="CF11" s="459"/>
      <c r="CG11" s="459"/>
    </row>
    <row r="12" spans="1:16384" s="69" customFormat="1" hidden="1" x14ac:dyDescent="0.3">
      <c r="A12" s="545" t="s">
        <v>145</v>
      </c>
      <c r="B12" s="71"/>
      <c r="C12" s="71"/>
      <c r="D12" s="71"/>
      <c r="E12" s="71"/>
      <c r="F12" s="71"/>
      <c r="G12" s="71"/>
      <c r="H12" s="71"/>
      <c r="I12" s="71"/>
      <c r="J12" s="71"/>
      <c r="K12" s="71"/>
      <c r="L12" s="71"/>
      <c r="M12" s="71"/>
      <c r="N12" s="71"/>
      <c r="O12" s="71"/>
      <c r="P12" s="71"/>
      <c r="Q12" s="71"/>
      <c r="R12" s="71"/>
      <c r="S12" s="71"/>
      <c r="T12" s="71"/>
      <c r="U12" s="72"/>
      <c r="AB12" s="85"/>
      <c r="AJ12" s="175"/>
      <c r="AK12" s="173"/>
      <c r="AV12" s="73"/>
      <c r="CF12" s="459"/>
      <c r="CG12" s="459"/>
    </row>
    <row r="13" spans="1:16384" s="69" customFormat="1" hidden="1" x14ac:dyDescent="0.3">
      <c r="A13" s="545" t="s">
        <v>146</v>
      </c>
      <c r="B13" s="71"/>
      <c r="C13" s="71"/>
      <c r="D13" s="71"/>
      <c r="E13" s="71"/>
      <c r="F13" s="71"/>
      <c r="G13" s="71"/>
      <c r="H13" s="71"/>
      <c r="I13" s="71"/>
      <c r="J13" s="71"/>
      <c r="K13" s="71"/>
      <c r="L13" s="71"/>
      <c r="M13" s="71"/>
      <c r="N13" s="71"/>
      <c r="O13" s="71"/>
      <c r="P13" s="71"/>
      <c r="Q13" s="71"/>
      <c r="R13" s="71"/>
      <c r="S13" s="71"/>
      <c r="T13" s="71"/>
      <c r="U13" s="72"/>
      <c r="AB13" s="85"/>
      <c r="AJ13" s="175"/>
      <c r="AK13" s="173"/>
      <c r="AV13" s="73"/>
      <c r="CF13" s="459"/>
      <c r="CG13" s="459"/>
    </row>
    <row r="14" spans="1:16384" s="69" customFormat="1" hidden="1" x14ac:dyDescent="0.3">
      <c r="A14" s="545" t="s">
        <v>147</v>
      </c>
      <c r="B14" s="71"/>
      <c r="C14" s="71"/>
      <c r="D14" s="71"/>
      <c r="E14" s="71"/>
      <c r="F14" s="71"/>
      <c r="G14" s="71"/>
      <c r="H14" s="71"/>
      <c r="I14" s="71"/>
      <c r="J14" s="71"/>
      <c r="K14" s="71"/>
      <c r="L14" s="71"/>
      <c r="M14" s="71"/>
      <c r="N14" s="71"/>
      <c r="O14" s="71"/>
      <c r="P14" s="71"/>
      <c r="Q14" s="71"/>
      <c r="R14" s="71"/>
      <c r="S14" s="71"/>
      <c r="T14" s="71"/>
      <c r="U14" s="72"/>
      <c r="AB14" s="85"/>
      <c r="AJ14" s="175"/>
      <c r="AK14" s="173"/>
      <c r="AV14" s="73"/>
      <c r="CF14" s="459"/>
      <c r="CG14" s="459"/>
    </row>
    <row r="15" spans="1:16384" s="69" customFormat="1" hidden="1" x14ac:dyDescent="0.3">
      <c r="A15" s="546" t="s">
        <v>148</v>
      </c>
      <c r="B15" s="78"/>
      <c r="C15" s="78"/>
      <c r="D15" s="78"/>
      <c r="E15" s="78"/>
      <c r="F15" s="78"/>
      <c r="G15" s="78"/>
      <c r="H15" s="78"/>
      <c r="I15" s="78"/>
      <c r="J15" s="78"/>
      <c r="K15" s="78"/>
      <c r="L15" s="78"/>
      <c r="M15" s="78"/>
      <c r="N15" s="78"/>
      <c r="O15" s="78"/>
      <c r="P15" s="78"/>
      <c r="Q15" s="78"/>
      <c r="R15" s="78"/>
      <c r="S15" s="78"/>
      <c r="T15" s="78"/>
      <c r="U15" s="79"/>
      <c r="Y15" s="515"/>
      <c r="AJ15" s="175"/>
      <c r="AK15" s="173"/>
      <c r="AV15" s="85"/>
      <c r="CF15" s="459"/>
      <c r="CG15" s="459"/>
    </row>
    <row r="16" spans="1:16384" s="69" customFormat="1" x14ac:dyDescent="0.3">
      <c r="A16" s="547"/>
      <c r="B16" s="181"/>
      <c r="C16" s="181"/>
      <c r="D16" s="181"/>
      <c r="Y16" s="515"/>
      <c r="AJ16" s="175"/>
      <c r="AK16" s="173"/>
      <c r="AV16" s="85"/>
      <c r="CF16" s="459"/>
      <c r="CG16" s="459"/>
    </row>
    <row r="17" spans="1:88" s="69" customFormat="1" x14ac:dyDescent="0.3">
      <c r="A17" s="547"/>
      <c r="B17" s="181"/>
      <c r="C17" s="717" t="s">
        <v>64</v>
      </c>
      <c r="D17" s="718"/>
      <c r="E17" s="718"/>
      <c r="F17" s="719"/>
      <c r="G17" s="495"/>
      <c r="H17" s="496"/>
      <c r="R17" s="716"/>
      <c r="S17" s="716"/>
      <c r="T17" s="716"/>
      <c r="U17" s="716"/>
      <c r="V17" s="716"/>
      <c r="W17" s="716"/>
      <c r="X17" s="716"/>
      <c r="Y17" s="716"/>
      <c r="Z17" s="716"/>
      <c r="AA17" s="716"/>
      <c r="AB17" s="716"/>
      <c r="AC17" s="716"/>
      <c r="AD17" s="716"/>
      <c r="AE17" s="716"/>
      <c r="AF17" s="716"/>
      <c r="AG17" s="716"/>
      <c r="AH17" s="716"/>
      <c r="AI17" s="716"/>
      <c r="AJ17" s="716"/>
      <c r="AK17" s="182"/>
      <c r="AO17" s="95"/>
      <c r="AP17" s="95"/>
      <c r="AQ17" s="95"/>
      <c r="AR17" s="95"/>
      <c r="AS17" s="95"/>
      <c r="AT17" s="95"/>
      <c r="AU17" s="95"/>
      <c r="AV17" s="85"/>
      <c r="AW17" s="95"/>
      <c r="AX17" s="95"/>
      <c r="AY17" s="95"/>
      <c r="AZ17" s="95"/>
      <c r="CF17" s="459"/>
      <c r="CG17" s="459"/>
    </row>
    <row r="18" spans="1:88" s="185" customFormat="1" ht="18" x14ac:dyDescent="0.35">
      <c r="A18" s="548"/>
      <c r="B18" s="183" t="s">
        <v>62</v>
      </c>
      <c r="C18" s="720" t="s">
        <v>63</v>
      </c>
      <c r="D18" s="720"/>
      <c r="E18" s="720"/>
      <c r="F18" s="720"/>
      <c r="G18" s="184"/>
      <c r="I18" s="186"/>
      <c r="J18" s="715" t="s">
        <v>66</v>
      </c>
      <c r="K18" s="715"/>
      <c r="L18" s="715"/>
      <c r="M18" s="715"/>
      <c r="N18" s="715"/>
      <c r="O18" s="186"/>
      <c r="P18" s="184"/>
      <c r="Q18" s="186"/>
      <c r="R18" s="715" t="s">
        <v>67</v>
      </c>
      <c r="S18" s="715"/>
      <c r="T18" s="715"/>
      <c r="V18" s="183" t="s">
        <v>68</v>
      </c>
      <c r="W18" s="183" t="s">
        <v>68</v>
      </c>
      <c r="Y18" s="187"/>
      <c r="Z18" s="188"/>
      <c r="AA18" s="188"/>
      <c r="AB18" s="188"/>
      <c r="AC18" s="188"/>
      <c r="AD18" s="188"/>
      <c r="AE18" s="188"/>
      <c r="AF18" s="188"/>
      <c r="AG18" s="188"/>
      <c r="AH18" s="183" t="s">
        <v>71</v>
      </c>
      <c r="AJ18" s="188"/>
      <c r="AK18" s="189"/>
      <c r="AO18" s="95"/>
      <c r="AP18" s="95"/>
      <c r="AQ18" s="95"/>
      <c r="AR18" s="95"/>
      <c r="AS18" s="95"/>
      <c r="AT18" s="95"/>
      <c r="AU18" s="95"/>
      <c r="AV18" s="85"/>
      <c r="AW18" s="95"/>
      <c r="AX18" s="95"/>
      <c r="AY18" s="95"/>
      <c r="AZ18" s="95"/>
      <c r="CF18" s="474"/>
      <c r="CG18" s="474"/>
    </row>
    <row r="19" spans="1:88" s="95" customFormat="1" ht="16.2" x14ac:dyDescent="0.45">
      <c r="A19" s="549" t="s">
        <v>437</v>
      </c>
      <c r="B19" s="104"/>
      <c r="C19" s="192" t="s">
        <v>376</v>
      </c>
      <c r="D19" s="192" t="s">
        <v>391</v>
      </c>
      <c r="E19" s="192" t="s">
        <v>30</v>
      </c>
      <c r="F19" s="192" t="s">
        <v>455</v>
      </c>
      <c r="G19" s="192"/>
      <c r="H19" s="192" t="s">
        <v>99</v>
      </c>
      <c r="I19" s="508"/>
      <c r="J19" s="509">
        <v>100000</v>
      </c>
      <c r="K19" s="192" t="s">
        <v>375</v>
      </c>
      <c r="L19" s="192" t="s">
        <v>379</v>
      </c>
      <c r="M19" s="192" t="s">
        <v>44</v>
      </c>
      <c r="N19" s="192" t="s">
        <v>44</v>
      </c>
      <c r="O19" s="103"/>
      <c r="P19" s="105"/>
      <c r="Q19" s="103"/>
      <c r="R19" s="713" t="s">
        <v>43</v>
      </c>
      <c r="S19" s="714"/>
      <c r="T19" s="190" t="s">
        <v>46</v>
      </c>
      <c r="U19" s="105"/>
      <c r="V19" s="191"/>
      <c r="W19" s="191"/>
      <c r="Y19" s="192" t="str">
        <f>IF('Actual Allocation Calc'!AH78="A","Forecast",IF('Actual Allocation Calc'!AH78="C","Actual","Blend"))</f>
        <v>Forecast</v>
      </c>
      <c r="Z19" s="192" t="str">
        <f>IF('Actual Allocation Calc'!AI78="A","Forecast",IF('Actual Allocation Calc'!AI78="C","Actual","Blend"))</f>
        <v>Forecast</v>
      </c>
      <c r="AA19" s="192" t="str">
        <f>IF('Actual Allocation Calc'!AJ78="A","Forecast",IF('Actual Allocation Calc'!AJ78="C","Actual","Blend"))</f>
        <v>Forecast</v>
      </c>
      <c r="AB19" s="192" t="str">
        <f>IF('Actual Allocation Calc'!AK78="A","Forecast",IF('Actual Allocation Calc'!AK78="C","Actual","Blend"))</f>
        <v>Forecast</v>
      </c>
      <c r="AC19" s="192" t="str">
        <f>IF('Actual Allocation Calc'!AL78="A","Forecast",IF('Actual Allocation Calc'!AL78="C","Actual","Blend"))</f>
        <v>Forecast</v>
      </c>
      <c r="AD19" s="192" t="str">
        <f>IF('Actual Allocation Calc'!AM78="A","Forecast",IF('Actual Allocation Calc'!AM78="C","Actual","Blend"))</f>
        <v>Forecast</v>
      </c>
      <c r="AE19" s="192" t="str">
        <f>IF('Actual Allocation Calc'!AN78="A","Forecast",IF('Actual Allocation Calc'!AN78="C","Actual","Blend"))</f>
        <v>Forecast</v>
      </c>
      <c r="AF19" s="192" t="str">
        <f>IF('Actual Allocation Calc'!AO78="A","Forecast",IF('Actual Allocation Calc'!AO78="C","Actual","Blend"))</f>
        <v>Forecast</v>
      </c>
      <c r="AG19" s="192" t="str">
        <f>IF('Actual Allocation Calc'!AP78="A","Forecast",IF('Actual Allocation Calc'!AP78="C","Actual","Blend"))</f>
        <v>Forecast</v>
      </c>
      <c r="AH19" s="104"/>
      <c r="AI19" s="193" t="s">
        <v>113</v>
      </c>
      <c r="AJ19" s="194"/>
      <c r="AK19" s="194"/>
      <c r="AM19" s="69"/>
      <c r="AO19" s="95" t="s">
        <v>107</v>
      </c>
      <c r="AP19" s="95" t="s">
        <v>107</v>
      </c>
      <c r="AV19" s="85"/>
      <c r="AY19" s="95" t="s">
        <v>109</v>
      </c>
      <c r="AZ19" s="95" t="s">
        <v>109</v>
      </c>
      <c r="BI19" s="95" t="s">
        <v>110</v>
      </c>
      <c r="CF19" s="475"/>
      <c r="CG19" s="475"/>
    </row>
    <row r="20" spans="1:88" s="95" customFormat="1" x14ac:dyDescent="0.3">
      <c r="A20" s="550" t="s">
        <v>438</v>
      </c>
      <c r="B20" s="103"/>
      <c r="C20" s="198" t="s">
        <v>377</v>
      </c>
      <c r="D20" s="198" t="s">
        <v>392</v>
      </c>
      <c r="E20" s="198" t="s">
        <v>42</v>
      </c>
      <c r="F20" s="198" t="s">
        <v>456</v>
      </c>
      <c r="G20" s="198" t="s">
        <v>69</v>
      </c>
      <c r="H20" s="198" t="s">
        <v>100</v>
      </c>
      <c r="I20" s="508"/>
      <c r="J20" s="198" t="s">
        <v>65</v>
      </c>
      <c r="K20" s="457" t="s">
        <v>52</v>
      </c>
      <c r="L20" s="457" t="s">
        <v>336</v>
      </c>
      <c r="M20" s="457" t="s">
        <v>374</v>
      </c>
      <c r="N20" s="457" t="s">
        <v>374</v>
      </c>
      <c r="O20" s="103"/>
      <c r="P20" s="195" t="s">
        <v>94</v>
      </c>
      <c r="Q20" s="103"/>
      <c r="R20" s="105" t="s">
        <v>43</v>
      </c>
      <c r="S20" s="107" t="s">
        <v>45</v>
      </c>
      <c r="T20" s="105" t="s">
        <v>47</v>
      </c>
      <c r="U20" s="106"/>
      <c r="V20" s="109" t="s">
        <v>14</v>
      </c>
      <c r="W20" s="109" t="s">
        <v>14</v>
      </c>
      <c r="Y20" s="196">
        <v>1</v>
      </c>
      <c r="Z20" s="196">
        <v>2</v>
      </c>
      <c r="AA20" s="196">
        <v>3</v>
      </c>
      <c r="AB20" s="196">
        <v>4</v>
      </c>
      <c r="AC20" s="196">
        <v>5</v>
      </c>
      <c r="AD20" s="196">
        <v>6</v>
      </c>
      <c r="AE20" s="196">
        <v>7</v>
      </c>
      <c r="AF20" s="196">
        <v>8</v>
      </c>
      <c r="AG20" s="196">
        <v>9</v>
      </c>
      <c r="AH20" s="516" t="s">
        <v>50</v>
      </c>
      <c r="AI20" s="197" t="s">
        <v>114</v>
      </c>
      <c r="AJ20" s="198" t="s">
        <v>70</v>
      </c>
      <c r="AK20" s="198" t="s">
        <v>52</v>
      </c>
      <c r="AM20" s="69"/>
      <c r="AO20" s="95" t="s">
        <v>13</v>
      </c>
      <c r="AP20" s="95" t="s">
        <v>108</v>
      </c>
      <c r="AV20" s="85"/>
      <c r="AY20" s="95" t="s">
        <v>13</v>
      </c>
      <c r="AZ20" s="95" t="s">
        <v>108</v>
      </c>
      <c r="BI20" s="95" t="s">
        <v>13</v>
      </c>
      <c r="BN20" s="95" t="s">
        <v>219</v>
      </c>
      <c r="BP20" s="95" t="s">
        <v>17</v>
      </c>
      <c r="BQ20" s="95" t="s">
        <v>0</v>
      </c>
      <c r="BR20" s="95" t="s">
        <v>1</v>
      </c>
      <c r="BS20" s="95" t="s">
        <v>2</v>
      </c>
      <c r="BT20" s="95" t="s">
        <v>3</v>
      </c>
      <c r="BU20" s="95" t="s">
        <v>4</v>
      </c>
      <c r="BV20" s="95" t="s">
        <v>5</v>
      </c>
      <c r="BW20" s="95" t="s">
        <v>6</v>
      </c>
      <c r="BX20" s="95" t="s">
        <v>18</v>
      </c>
      <c r="CF20" s="475"/>
      <c r="CG20" s="494"/>
      <c r="CH20" s="460"/>
    </row>
    <row r="21" spans="1:88" s="95" customFormat="1" x14ac:dyDescent="0.3">
      <c r="A21" s="551" t="s">
        <v>439</v>
      </c>
      <c r="B21" s="199" t="s">
        <v>41</v>
      </c>
      <c r="C21" s="203" t="s">
        <v>378</v>
      </c>
      <c r="D21" s="203" t="s">
        <v>393</v>
      </c>
      <c r="E21" s="510" t="s">
        <v>19</v>
      </c>
      <c r="F21" s="510" t="s">
        <v>64</v>
      </c>
      <c r="G21" s="510" t="s">
        <v>70</v>
      </c>
      <c r="H21" s="511" t="s">
        <v>101</v>
      </c>
      <c r="I21" s="512"/>
      <c r="J21" s="511" t="s">
        <v>336</v>
      </c>
      <c r="K21" s="203" t="s">
        <v>65</v>
      </c>
      <c r="L21" s="203"/>
      <c r="M21" s="203" t="s">
        <v>453</v>
      </c>
      <c r="N21" s="510" t="s">
        <v>454</v>
      </c>
      <c r="O21" s="200"/>
      <c r="P21" s="199" t="s">
        <v>95</v>
      </c>
      <c r="Q21" s="200"/>
      <c r="R21" s="199" t="s">
        <v>44</v>
      </c>
      <c r="S21" s="201" t="s">
        <v>199</v>
      </c>
      <c r="T21" s="106" t="s">
        <v>48</v>
      </c>
      <c r="U21" s="106" t="s">
        <v>24</v>
      </c>
      <c r="V21" s="109" t="s">
        <v>158</v>
      </c>
      <c r="W21" s="109" t="s">
        <v>49</v>
      </c>
      <c r="Y21" s="199" t="s">
        <v>17</v>
      </c>
      <c r="Z21" s="199" t="s">
        <v>0</v>
      </c>
      <c r="AA21" s="199" t="s">
        <v>1</v>
      </c>
      <c r="AB21" s="199" t="s">
        <v>2</v>
      </c>
      <c r="AC21" s="199" t="s">
        <v>3</v>
      </c>
      <c r="AD21" s="199" t="s">
        <v>4</v>
      </c>
      <c r="AE21" s="199" t="s">
        <v>5</v>
      </c>
      <c r="AF21" s="199" t="s">
        <v>6</v>
      </c>
      <c r="AG21" s="199" t="s">
        <v>18</v>
      </c>
      <c r="AH21" s="199" t="s">
        <v>51</v>
      </c>
      <c r="AI21" s="202" t="s">
        <v>24</v>
      </c>
      <c r="AJ21" s="203" t="s">
        <v>274</v>
      </c>
      <c r="AK21" s="203" t="s">
        <v>53</v>
      </c>
      <c r="AM21" s="458"/>
      <c r="AV21" s="85"/>
      <c r="CC21" s="461" t="s">
        <v>380</v>
      </c>
      <c r="CD21" s="461" t="s">
        <v>381</v>
      </c>
      <c r="CE21" s="298" t="s">
        <v>382</v>
      </c>
      <c r="CF21" s="476" t="s">
        <v>383</v>
      </c>
      <c r="CG21" s="476" t="s">
        <v>436</v>
      </c>
      <c r="CH21" s="298" t="s">
        <v>435</v>
      </c>
      <c r="CI21" s="460"/>
      <c r="CJ21" s="460"/>
    </row>
    <row r="22" spans="1:88" s="69" customFormat="1" x14ac:dyDescent="0.3">
      <c r="A22" s="552"/>
      <c r="B22" s="98"/>
      <c r="C22" s="98"/>
      <c r="D22" s="98"/>
      <c r="E22" s="98"/>
      <c r="F22" s="98"/>
      <c r="G22" s="204"/>
      <c r="H22" s="98"/>
      <c r="I22" s="108"/>
      <c r="J22" s="566" t="s">
        <v>460</v>
      </c>
      <c r="K22" s="566" t="s">
        <v>460</v>
      </c>
      <c r="L22" s="566" t="s">
        <v>460</v>
      </c>
      <c r="M22" s="566" t="s">
        <v>460</v>
      </c>
      <c r="N22" s="566" t="s">
        <v>460</v>
      </c>
      <c r="O22" s="108"/>
      <c r="P22" s="98"/>
      <c r="Q22" s="108"/>
      <c r="R22" s="98"/>
      <c r="S22" s="98"/>
      <c r="T22" s="98"/>
      <c r="U22" s="98"/>
      <c r="V22" s="98"/>
      <c r="W22" s="98"/>
      <c r="Y22" s="98"/>
      <c r="Z22" s="98"/>
      <c r="AA22" s="98"/>
      <c r="AB22" s="98"/>
      <c r="AC22" s="98"/>
      <c r="AD22" s="98"/>
      <c r="AE22" s="98"/>
      <c r="AF22" s="98"/>
      <c r="AG22" s="98"/>
      <c r="AH22" s="119"/>
      <c r="AI22" s="119"/>
      <c r="AJ22" s="204"/>
      <c r="AK22" s="98"/>
      <c r="AV22" s="73"/>
      <c r="CF22" s="459"/>
      <c r="CG22" s="459"/>
      <c r="CI22" s="175"/>
    </row>
    <row r="23" spans="1:88" s="69" customFormat="1" x14ac:dyDescent="0.3">
      <c r="A23" s="553"/>
      <c r="B23" s="205"/>
      <c r="C23" s="205"/>
      <c r="D23" s="205"/>
      <c r="E23" s="206">
        <f>SUM(E24:E999858)</f>
        <v>0</v>
      </c>
      <c r="F23" s="206"/>
      <c r="G23" s="206">
        <f>SUM(G24:G999858)</f>
        <v>0</v>
      </c>
      <c r="H23" s="206">
        <f>SUM(H24:H999858)</f>
        <v>0</v>
      </c>
      <c r="I23" s="108"/>
      <c r="J23" s="567" t="s">
        <v>459</v>
      </c>
      <c r="K23" s="567" t="s">
        <v>459</v>
      </c>
      <c r="L23" s="567" t="s">
        <v>459</v>
      </c>
      <c r="M23" s="567" t="s">
        <v>459</v>
      </c>
      <c r="N23" s="567" t="s">
        <v>459</v>
      </c>
      <c r="O23" s="108"/>
      <c r="P23" s="93"/>
      <c r="Q23" s="108"/>
      <c r="R23" s="207"/>
      <c r="S23" s="207"/>
      <c r="T23" s="206">
        <f>SUM(T24:T999858)</f>
        <v>0</v>
      </c>
      <c r="U23" s="206">
        <f>SUM(U24:U999858)</f>
        <v>0</v>
      </c>
      <c r="V23" s="93"/>
      <c r="W23" s="93"/>
      <c r="Y23" s="206">
        <f t="shared" ref="Y23:AJ23" si="0">SUM(Y24:Y999858)</f>
        <v>0</v>
      </c>
      <c r="Z23" s="206">
        <f t="shared" si="0"/>
        <v>0</v>
      </c>
      <c r="AA23" s="206">
        <f t="shared" si="0"/>
        <v>0</v>
      </c>
      <c r="AB23" s="206">
        <f t="shared" si="0"/>
        <v>0</v>
      </c>
      <c r="AC23" s="206">
        <f t="shared" si="0"/>
        <v>0</v>
      </c>
      <c r="AD23" s="206">
        <f t="shared" si="0"/>
        <v>0</v>
      </c>
      <c r="AE23" s="206">
        <f t="shared" si="0"/>
        <v>0</v>
      </c>
      <c r="AF23" s="206">
        <f t="shared" si="0"/>
        <v>0</v>
      </c>
      <c r="AG23" s="206">
        <f t="shared" si="0"/>
        <v>0</v>
      </c>
      <c r="AH23" s="206">
        <f t="shared" si="0"/>
        <v>0</v>
      </c>
      <c r="AI23" s="206">
        <f t="shared" si="0"/>
        <v>0</v>
      </c>
      <c r="AJ23" s="208">
        <f t="shared" si="0"/>
        <v>0</v>
      </c>
      <c r="AK23" s="206">
        <f>SUM(AK24:AK999858)</f>
        <v>0</v>
      </c>
      <c r="AP23" s="69">
        <v>1</v>
      </c>
      <c r="AQ23" s="69">
        <v>2</v>
      </c>
      <c r="AR23" s="69">
        <v>3</v>
      </c>
      <c r="AS23" s="69">
        <v>4</v>
      </c>
      <c r="AT23" s="69">
        <v>5</v>
      </c>
      <c r="AU23" s="69">
        <v>6</v>
      </c>
      <c r="AV23" s="128">
        <v>7</v>
      </c>
      <c r="AW23" s="69">
        <v>8</v>
      </c>
      <c r="AX23" s="69">
        <v>9</v>
      </c>
      <c r="AZ23" s="69">
        <v>1</v>
      </c>
      <c r="BA23" s="69">
        <v>2</v>
      </c>
      <c r="BB23" s="69">
        <v>3</v>
      </c>
      <c r="BC23" s="69">
        <v>4</v>
      </c>
      <c r="BD23" s="69">
        <v>5</v>
      </c>
      <c r="BE23" s="69">
        <v>6</v>
      </c>
      <c r="BF23" s="69">
        <v>7</v>
      </c>
      <c r="BG23" s="69">
        <v>8</v>
      </c>
      <c r="BH23" s="69">
        <v>9</v>
      </c>
      <c r="BJ23" s="69">
        <v>1</v>
      </c>
      <c r="BK23" s="69">
        <v>9</v>
      </c>
      <c r="BP23" s="209">
        <f>SUM(BP24:BP539)</f>
        <v>0</v>
      </c>
      <c r="BQ23" s="209">
        <f t="shared" ref="BQ23:BX23" si="1">SUM(BQ24:BQ539)</f>
        <v>0</v>
      </c>
      <c r="BR23" s="209">
        <f t="shared" si="1"/>
        <v>0</v>
      </c>
      <c r="BS23" s="209">
        <f t="shared" si="1"/>
        <v>0</v>
      </c>
      <c r="BT23" s="209">
        <f t="shared" si="1"/>
        <v>0</v>
      </c>
      <c r="BU23" s="209">
        <f t="shared" si="1"/>
        <v>0</v>
      </c>
      <c r="BV23" s="209">
        <f t="shared" si="1"/>
        <v>0</v>
      </c>
      <c r="BW23" s="209">
        <f t="shared" si="1"/>
        <v>0</v>
      </c>
      <c r="BX23" s="209">
        <f t="shared" si="1"/>
        <v>0</v>
      </c>
      <c r="CF23" s="459"/>
      <c r="CG23" s="459"/>
    </row>
    <row r="24" spans="1:88" s="69" customFormat="1" x14ac:dyDescent="0.3">
      <c r="A24" s="554"/>
      <c r="B24" s="478"/>
      <c r="C24" s="52"/>
      <c r="D24" s="565"/>
      <c r="E24" s="52"/>
      <c r="F24" s="507"/>
      <c r="G24" s="210">
        <f>+E24/13*52</f>
        <v>0</v>
      </c>
      <c r="H24" s="82">
        <f t="shared" ref="H24:H87" si="2">+G24*0.75/52*8</f>
        <v>0</v>
      </c>
      <c r="I24" s="211"/>
      <c r="J24" s="441" t="s">
        <v>21</v>
      </c>
      <c r="K24" s="441" t="s">
        <v>21</v>
      </c>
      <c r="L24" s="441" t="s">
        <v>21</v>
      </c>
      <c r="M24" s="441" t="s">
        <v>21</v>
      </c>
      <c r="N24" s="568" t="s">
        <v>21</v>
      </c>
      <c r="O24" s="211"/>
      <c r="P24" s="212" t="str">
        <f>IF(B24="","",
IF(AND(V24="",W24="",B24&lt;&gt;""),"Employed",
IF(AND(V24&lt;&gt;"",W24="",B24&lt;&gt;""),"Terminated",
IF(AND(V24&lt;&gt;"",W24&lt;&gt;"",B24&lt;&gt;""),IF(W24&lt;Cover!$E$43,"Employed","Furloughed"),
IF(AND(V24="",W24&lt;&gt;"",B24&lt;&gt;""),IF(W24&lt;Cover!$E$43,"Employed","Rehired"))))))</f>
        <v/>
      </c>
      <c r="Q24" s="211"/>
      <c r="R24" s="536"/>
      <c r="S24" s="563"/>
      <c r="T24" s="536"/>
      <c r="U24" s="82">
        <f>IF(Cover!$E$47="Weekly",IF(T24&gt;0,T24,R24*S24),IF(T24&gt;0,T24,R24*S24)/2)</f>
        <v>0</v>
      </c>
      <c r="V24" s="564"/>
      <c r="W24" s="564"/>
      <c r="Y24" s="213" t="str">
        <f>IF($B24="","",IF('Actual Allocation Calc'!$AH$78="A",
IF($P24="Employed",$U24/7*BJ24,
IF(AND($P24="Terminated"),($U24/7*AP24),
IF(AND($P24="Furloughed"),($U24/7*AP24)+($U24/7*AZ24),
IF(AND($P24="Rehired"),($U24/7*AZ24),
IF(AND($P24="Terminated",AP24&gt;0),$U24,
IF($P24="Furloughed",IF(AP24&gt;0,$U24)+IF(AZ24&gt;0,$U24),
IF($P24="Rehired",IF(AZ24&gt;0,$U24)))))))),IF('Actual Allocation Calc'!$AH$78="C",'Actual Allocation Calc'!L24,'Actual Allocation Calc'!U24+IF($P24="Employed",$U24/7*BJ24,
IF(AND($P24="Terminated"),($U24/7*AP24),
IF(AND($P24="Furloughed"),($U24/7*AP24)+($U24/7*AZ24),
IF(AND($P24="Rehired"),($U24/7*AZ24),
IF(AND($P24="Terminated",AP24&gt;0),$U24,
IF($P24="Furloughed",IF(AP24&gt;0,$U24)+IF(AZ24&gt;0,$U24),
IF($P24="Rehired",IF(AZ24&gt;0,$U24))))))))*'Actual Allocation Calc'!$AH$99)))</f>
        <v/>
      </c>
      <c r="Z24" s="210" t="str">
        <f>IF($B24="","",IF('Actual Allocation Calc'!$AI$78="A",
IF($P24="Employed",$U24,
IF(AND($P24="Terminated"),($U24/7*AQ24),
IF(AND($P24="Furloughed"),($U24/7*AQ24)+($U24/7*BA24),
IF(AND($P24="Rehired"),($U24/7*BA24),
IF(AND($P24="Terminated",AQ24&gt;0),$U24,
IF($P24="Furloughed",IF(AQ24&gt;0,$U24)+IF(BA24&gt;0,$U24),
IF($P24="Rehired",IF(BA24&gt;0,$U24)))))))),IF('Actual Allocation Calc'!$AI$78="C",'Actual Allocation Calc'!M24,'Actual Allocation Calc'!V24+IF($P24="Employed",$U24,
IF(AND($P24="Terminated"),($U24/7*AQ24),
IF(AND($P24="Furloughed"),($U24/7*AQ24)+($U24/7*BA24),
IF(AND($P24="Rehired"),($U24/7*BA24),
IF(AND($P24="Terminated",AQ24&gt;0),$U24,
IF($P24="Furloughed",IF(AQ24&gt;0,$U24)+IF(BA24&gt;0,$U24),
IF($P24="Rehired",IF(BA24&gt;0,$U24))))))))*'Actual Allocation Calc'!$AI$99)))</f>
        <v/>
      </c>
      <c r="AA24" s="210" t="str">
        <f>IF($B24="","",IF('Actual Allocation Calc'!$AJ$78="A",
IF($P24="Employed",$U24,
IF(AND($P24="Terminated"),($U24/7*AR24),
IF(AND($P24="Furloughed"),($U24/7*AR24)+($U24/7*BB24),
IF(AND($P24="Rehired"),($U24/7*BB24),
IF(AND($P24="Terminated",AR24&gt;0),$U24,
IF($P24="Furloughed",IF(AR24&gt;0,$U24)+IF(BB24&gt;0,$U24),
IF($P24="Rehired",IF(BB24&gt;0,$U24)))))))),IF('Actual Allocation Calc'!$AJ$78="C",'Actual Allocation Calc'!N24,'Actual Allocation Calc'!W24+IF($P24="Employed",$U24,
IF(AND($P24="Terminated"),($U24/7*AR24),
IF(AND($P24="Furloughed"),($U24/7*AR24)+($U24/7*BB24),
IF(AND($P24="Rehired"),($U24/7*BB24),
IF(AND($P24="Terminated",AR24&gt;0),$U24,
IF($P24="Furloughed",IF(AR24&gt;0,$U24)+IF(BB24&gt;0,$U24),
IF($P24="Rehired",IF(BB24&gt;0,$U24))))))))*'Actual Allocation Calc'!$AJ$99)))</f>
        <v/>
      </c>
      <c r="AB24" s="210" t="str">
        <f>IF($B24="","",IF('Actual Allocation Calc'!$AK$78="A",
IF($P24="Employed",$U24,
IF(AND($P24="Terminated"),($U24/7*AS24),
IF(AND($P24="Furloughed"),($U24/7*AS24)+($U24/7*BC24),
IF(AND($P24="Rehired"),($U24/7*BC24),
IF(AND($P24="Terminated",AS24&gt;0),$U24,
IF($P24="Furloughed",IF(AS24&gt;0,$U24)+IF(BC24&gt;0,$U24),
IF($P24="Rehired",IF(BC24&gt;0,$U24)))))))),IF('Actual Allocation Calc'!$AK$78="C",'Actual Allocation Calc'!O24,'Actual Allocation Calc'!X24+IF($P24="Employed",$U24,
IF(AND($P24="Terminated"),($U24/7*AS24),
IF(AND($P24="Furloughed"),($U24/7*AS24)+($U24/7*BC24),
IF(AND($P24="Rehired"),($U24/7*BC24),
IF(AND($P24="Terminated",AS24&gt;0),$U24,
IF($P24="Furloughed",IF(AS24&gt;0,$U24)+IF(BC24&gt;0,$U24),
IF($P24="Rehired",IF(BC24&gt;0,$U24))))))))*'Actual Allocation Calc'!$AK$99)))</f>
        <v/>
      </c>
      <c r="AC24" s="210" t="str">
        <f>IF($B24="","",IF('Actual Allocation Calc'!$AL$78="A",
IF($P24="Employed",$U24,
IF(AND($P24="Terminated"),($U24/7*AT24),
IF(AND($P24="Furloughed"),($U24/7*AT24)+($U24/7*BD24),
IF(AND($P24="Rehired"),($U24/7*BD24),
IF(AND($P24="Terminated",AT24&gt;0),$U24,
IF($P24="Furloughed",IF(AT24&gt;0,$U24)+IF(BD24&gt;0,$U24),
IF($P24="Rehired",IF(BD24&gt;0,$U24)))))))),IF('Actual Allocation Calc'!$AL$78="C",'Actual Allocation Calc'!P24,'Actual Allocation Calc'!Y24+IF($P24="Employed",$U24,
IF(AND($P24="Terminated"),($U24/7*AT24),
IF(AND($P24="Furloughed"),($U24/7*AT24)+($U24/7*BD24),
IF(AND($P24="Rehired"),($U24/7*BD24),
IF(AND($P24="Terminated",AT24&gt;0),$U24,
IF($P24="Furloughed",IF(AT24&gt;0,$U24)+IF(BD24&gt;0,$U24),
IF($P24="Rehired",IF(BD24&gt;0,$U24))))))))*'Actual Allocation Calc'!$AL$99)))</f>
        <v/>
      </c>
      <c r="AD24" s="210" t="str">
        <f>IF($B24="","",IF('Actual Allocation Calc'!$AM$78="A",
IF($P24="Employed",$U24,
IF(AND($P24="Terminated"),($U24/7*AU24),
IF(AND($P24="Furloughed"),($U24/7*AU24)+($U24/7*BE24),
IF(AND($P24="Rehired"),($U24/7*BE24),
IF(AND($P24="Terminated",AU24&gt;0),$U24,
IF($P24="Furloughed",IF(AU24&gt;0,$U24)+IF(BE24&gt;0,$U24),
IF($P24="Rehired",IF(BE24&gt;0,$U24)))))))),IF('Actual Allocation Calc'!$AM$78="C",'Actual Allocation Calc'!Q24,'Actual Allocation Calc'!Z24+IF($P24="Employed",$U24,
IF(AND($P24="Terminated"),($U24/7*AU24),
IF(AND($P24="Furloughed"),($U24/7*AU24)+($U24/7*BE24),
IF(AND($P24="Rehired"),($U24/7*BE24),
IF(AND($P24="Terminated",AU24&gt;0),$U24,
IF($P24="Furloughed",IF(AU24&gt;0,$U24)+IF(BE24&gt;0,$U24),
IF($P24="Rehired",IF(BE24&gt;0,$U24))))))))*'Actual Allocation Calc'!$AM$99)))</f>
        <v/>
      </c>
      <c r="AE24" s="210" t="str">
        <f>IF($B24="","",IF('Actual Allocation Calc'!$AN$78="A",
IF($P24="Employed",$U24,
IF(AND($P24="Terminated"),($U24/7*AV24),
IF(AND($P24="Furloughed"),($U24/7*AV24)+($U24/7*BF24),
IF(AND($P24="Rehired"),($U24/7*BF24),
IF(AND($P24="Terminated",AV24&gt;0),$U24,
IF($P24="Furloughed",IF(AV24&gt;0,$U24)+IF(BF24&gt;0,$U24),
IF($P24="Rehired",IF(BF24&gt;0,$U24)))))))),IF('Actual Allocation Calc'!$AN$78="C",'Actual Allocation Calc'!R24,'Actual Allocation Calc'!AA24+IF($P24="Employed",$U24,
IF(AND($P24="Terminated"),($U24/7*AV24),
IF(AND($P24="Furloughed"),($U24/7*AV24)+($U24/7*BF24),
IF(AND($P24="Rehired"),($U24/7*BF24),
IF(AND($P24="Terminated",AV24&gt;0),$U24,
IF($P24="Furloughed",IF(AV24&gt;0,$U24)+IF(BF24&gt;0,$U24),
IF($P24="Rehired",IF(BF24&gt;0,$U24))))))))*'Actual Allocation Calc'!$AN$99)))</f>
        <v/>
      </c>
      <c r="AF24" s="210" t="str">
        <f>IF($B24="","",IF('Actual Allocation Calc'!$AO$78="A",
IF($P24="Employed",$U24,
IF(AND($P24="Terminated"),($U24/7*AW24),
IF(AND($P24="Furloughed"),($U24/7*AW24)+($U24/7*BG24),
IF(AND($P24="Rehired"),($U24/7*BG24),
IF(AND($P24="Terminated",AW24&gt;0),$U24,
IF($P24="Furloughed",IF(AW24&gt;0,$U24)+IF(BG24&gt;0,$U24),
IF($P24="Rehired",IF(BG24&gt;0,$U24)))))))),IF('Actual Allocation Calc'!$AO$78="C",'Actual Allocation Calc'!S24,'Actual Allocation Calc'!AB24+IF($P24="Employed",$U24,
IF(AND($P24="Terminated"),($U24/7*AW24),
IF(AND($P24="Furloughed"),($U24/7*AW24)+($U24/7*BG24),
IF(AND($P24="Rehired"),($U24/7*BG24),
IF(AND($P24="Terminated",AW24&gt;0),$U24,
IF($P24="Furloughed",IF(AW24&gt;0,$U24)+IF(BG24&gt;0,$U24),
IF($P24="Rehired",IF(BG24&gt;0,$U24))))))))*'Actual Allocation Calc'!$AO$99)))</f>
        <v/>
      </c>
      <c r="AG24" s="210" t="str">
        <f>IF($B24="","",IF('Actual Allocation Calc'!$AP$78="A",
IF($P24="Employed",$U24/7*BK24,
IF(AND($P24="Terminated"),($U24/7*AX24),
IF(AND($P24="Furloughed"),($U24/7*AX24)+($U24/7*BH24),
IF(AND($P24="Rehired"),($U24/7*BH24),
IF(AND($P24="Terminated",AX24&gt;0),$U24,
IF($P24="Furloughed",IF(AX24&gt;0,$U24)+IF(BH24&gt;0,$U24),
IF($P24="Rehired",IF(BH24&gt;0,$U24)))))))),IF('Actual Allocation Calc'!$AP$78="C",'Actual Allocation Calc'!T24,'Actual Allocation Calc'!AC24+IF($P24="Employed",$U24/7*BK24,
IF(AND($P24="Terminated"),($U24/7*AX24),
IF(AND($P24="Furloughed"),($U24/7*AX24)+($U24/7*BH24),
IF(AND($P24="Rehired"),($U24/7*BH24),
IF(AND($P24="Terminated",AX24&gt;0),$U24,
IF($P24="Furloughed",IF(AX24&gt;0,$U24)+IF(BH24&gt;0,$U24),
IF($P24="Rehired",IF(BH24&gt;0,$U24))))))))*'Actual Allocation Calc'!$AP$99)))</f>
        <v/>
      </c>
      <c r="AH24" s="536"/>
      <c r="AI24" s="82">
        <f>SUM(Y24:AH24)</f>
        <v>0</v>
      </c>
      <c r="AJ24" s="210">
        <f>+IF(AI24&gt;15385,15385,AI24)</f>
        <v>0</v>
      </c>
      <c r="AK24" s="397" t="str">
        <f>IF(B24="","",MIN(IF(J24="Yes",0,IF(L24="Yes",0,CH24)),0))</f>
        <v/>
      </c>
      <c r="AM24" s="173"/>
      <c r="AO24" s="214" t="str">
        <f>IFERROR(IF($V24="","",VLOOKUP(V24,'Calendar Calcs'!$B$2:$E991,4,FALSE)),0)</f>
        <v/>
      </c>
      <c r="AP24" s="69" t="str">
        <f>IF($AO24="","", IF($AO24&lt;AP$23,0,IF($AO24&gt;AP$23,COUNTIFS('Calendar Calcs'!$E$2:$E991,AP$23),COUNTIFS('Calendar Calcs'!$E$2:$E991,AP$23,'Calendar Calcs'!$D$2:$D991,"&lt;="&amp;WEEKDAY($V24)))))</f>
        <v/>
      </c>
      <c r="AQ24" s="69" t="str">
        <f>IF($AO24="","", IF($AO24&lt;AQ$23,0,IF($AO24&gt;AQ$23,COUNTIFS('Calendar Calcs'!$E$2:$E991,AQ$23),COUNTIFS('Calendar Calcs'!$E$2:$E991,AQ$23,'Calendar Calcs'!$D$2:$D991,"&lt;="&amp;WEEKDAY($V24)))))</f>
        <v/>
      </c>
      <c r="AR24" s="69" t="str">
        <f>IF($AO24="","", IF($AO24&lt;AR$23,0,IF($AO24&gt;AR$23,COUNTIFS('Calendar Calcs'!$E$2:$E991,AR$23),COUNTIFS('Calendar Calcs'!$E$2:$E991,AR$23,'Calendar Calcs'!$D$2:$D991,"&lt;="&amp;WEEKDAY($V24)))))</f>
        <v/>
      </c>
      <c r="AS24" s="69" t="str">
        <f>IF($AO24="","", IF($AO24&lt;AS$23,0,IF($AO24&gt;AS$23,COUNTIFS('Calendar Calcs'!$E$2:$E991,AS$23),COUNTIFS('Calendar Calcs'!$E$2:$E991,AS$23,'Calendar Calcs'!$D$2:$D991,"&lt;="&amp;WEEKDAY($V24)))))</f>
        <v/>
      </c>
      <c r="AT24" s="69" t="str">
        <f>IF($AO24="","", IF($AO24&lt;AT$23,0,IF($AO24&gt;AT$23,COUNTIFS('Calendar Calcs'!$E$2:$E991,AT$23),COUNTIFS('Calendar Calcs'!$E$2:$E991,AT$23,'Calendar Calcs'!$D$2:$D991,"&lt;="&amp;WEEKDAY($V24)))))</f>
        <v/>
      </c>
      <c r="AU24" s="69" t="str">
        <f>IF($AO24="","", IF($AO24&lt;AU$23,0,IF($AO24&gt;AU$23,COUNTIFS('Calendar Calcs'!$E$2:$E991,AU$23),COUNTIFS('Calendar Calcs'!$E$2:$E991,AU$23,'Calendar Calcs'!$D$2:$D991,"&lt;="&amp;WEEKDAY($V24)))))</f>
        <v/>
      </c>
      <c r="AV24" s="69" t="str">
        <f>IF($AO24="","", IF($AO24&lt;AV$23,0,IF($AO24&gt;AV$23,COUNTIFS('Calendar Calcs'!$E$2:$E991,AV$23),COUNTIFS('Calendar Calcs'!$E$2:$E991,AV$23,'Calendar Calcs'!$D$2:$D991,"&lt;="&amp;WEEKDAY($V24)))))</f>
        <v/>
      </c>
      <c r="AW24" s="69" t="str">
        <f>IF($AO24="","", IF($AO24&lt;AW$23,0,IF($AO24&gt;AW$23,COUNTIFS('Calendar Calcs'!$E$2:$E991,AW$23),COUNTIFS('Calendar Calcs'!$E$2:$E991,AW$23,'Calendar Calcs'!$D$2:$D991,"&lt;="&amp;WEEKDAY($V24)))))</f>
        <v/>
      </c>
      <c r="AX24" s="69" t="str">
        <f>IF($AO24="","", IF($AO24&lt;AX$23,0,IF($AO24&gt;AX$23,COUNTIFS('Calendar Calcs'!$E$2:$E991,AX$23),COUNTIFS('Calendar Calcs'!$E$2:$E991,AX$23,'Calendar Calcs'!$D$2:$D991,"&lt;="&amp;WEEKDAY($V24)))))</f>
        <v/>
      </c>
      <c r="AY24" s="69" t="str">
        <f>IFERROR(IF($W24="","",VLOOKUP($W24,'Calendar Calcs'!$B$2:$E991,4,FALSE)),0)</f>
        <v/>
      </c>
      <c r="AZ24" s="69" t="str">
        <f>IF($AY24="","",IF($AY24&gt;AZ$23,0,IF($AY24&lt;AZ$23,COUNTIFS('Calendar Calcs'!$E$2:$E991,AZ$23),COUNTIFS('Calendar Calcs'!$E$2:$E991,AZ$23,'Calendar Calcs'!$D$2:$D991,"&gt;="&amp;WEEKDAY($W24)))))</f>
        <v/>
      </c>
      <c r="BA24" s="69" t="str">
        <f>IF($AY24="","",IF($AY24&gt;BA$23,0,IF($AY24&lt;BA$23,COUNTIFS('Calendar Calcs'!$E$2:$E991,BA$23),COUNTIFS('Calendar Calcs'!$E$2:$E991,BA$23,'Calendar Calcs'!$D$2:$D991,"&gt;="&amp;WEEKDAY($W24)))))</f>
        <v/>
      </c>
      <c r="BB24" s="69" t="str">
        <f>IF($AY24="","",IF($AY24&gt;BB$23,0,IF($AY24&lt;BB$23,COUNTIFS('Calendar Calcs'!$E$2:$E991,BB$23),COUNTIFS('Calendar Calcs'!$E$2:$E991,BB$23,'Calendar Calcs'!$D$2:$D991,"&gt;="&amp;WEEKDAY($W24)))))</f>
        <v/>
      </c>
      <c r="BC24" s="69" t="str">
        <f>IF($AY24="","",IF($AY24&gt;BC$23,0,IF($AY24&lt;BC$23,COUNTIFS('Calendar Calcs'!$E$2:$E991,BC$23),COUNTIFS('Calendar Calcs'!$E$2:$E991,BC$23,'Calendar Calcs'!$D$2:$D991,"&gt;="&amp;WEEKDAY($W24)))))</f>
        <v/>
      </c>
      <c r="BD24" s="69" t="str">
        <f>IF($AY24="","",IF($AY24&gt;BD$23,0,IF($AY24&lt;BD$23,COUNTIFS('Calendar Calcs'!$E$2:$E991,BD$23),COUNTIFS('Calendar Calcs'!$E$2:$E991,BD$23,'Calendar Calcs'!$D$2:$D991,"&gt;="&amp;WEEKDAY($W24)))))</f>
        <v/>
      </c>
      <c r="BE24" s="69" t="str">
        <f>IF($AY24="","",IF($AY24&gt;BE$23,0,IF($AY24&lt;BE$23,COUNTIFS('Calendar Calcs'!$E$2:$E991,BE$23),COUNTIFS('Calendar Calcs'!$E$2:$E991,BE$23,'Calendar Calcs'!$D$2:$D991,"&gt;="&amp;WEEKDAY($W24)))))</f>
        <v/>
      </c>
      <c r="BF24" s="69" t="str">
        <f>IF($AY24="","",IF($AY24&gt;BF$23,0,IF($AY24&lt;BF$23,COUNTIFS('Calendar Calcs'!$E$2:$E991,BF$23),COUNTIFS('Calendar Calcs'!$E$2:$E991,BF$23,'Calendar Calcs'!$D$2:$D991,"&gt;="&amp;WEEKDAY($W24)))))</f>
        <v/>
      </c>
      <c r="BG24" s="69" t="str">
        <f>IF($AY24="","",IF($AY24&gt;BG$23,0,IF($AY24&lt;BG$23,COUNTIFS('Calendar Calcs'!$E$2:$E991,BG$23),COUNTIFS('Calendar Calcs'!$E$2:$E991,BG$23,'Calendar Calcs'!$D$2:$D991,"&gt;="&amp;WEEKDAY($W24)))))</f>
        <v/>
      </c>
      <c r="BH24" s="69">
        <f>+BK24</f>
        <v>6</v>
      </c>
      <c r="BI24" s="69">
        <f>IF(Cover!$E$43="","",VLOOKUP(Cover!$E$43,'Calendar Calcs'!$B$2:$E991,4,FALSE))</f>
        <v>1</v>
      </c>
      <c r="BJ24" s="69">
        <f>IF($BI24="","", IF($BI24&lt;BJ$23,0,IF($BI24&gt;=BJ$23,COUNTIFS('Calendar Calcs'!$E$2:$E991,BJ$23),COUNTIFS('Calendar Calcs'!$E$2:$E991,BJ$23,'Calendar Calcs'!$D$2:$D991,"&lt;="&amp;WEEKDAY($V24)))))</f>
        <v>1</v>
      </c>
      <c r="BK24" s="69">
        <f t="shared" ref="BK24:BK87" si="3">7-BJ24</f>
        <v>6</v>
      </c>
      <c r="BL24" s="69" t="str">
        <f>IF($AY24="","",IF($AY24&gt;BL$23,0,IF($AY24&lt;BL$23,COUNTIFS('Calendar Calcs'!$E$2:$E991,BL$23),COUNTIFS('Calendar Calcs'!$E$2:$E991,BL$23,'Calendar Calcs'!$D$2:$D991,"&gt;="&amp;WEEKDAY($W24)))))</f>
        <v/>
      </c>
      <c r="BM24" s="69" t="str">
        <f>IF($AY24="","",IF($AY24&gt;BM$23,0,IF($AY24&lt;BM$23,COUNTIFS('Calendar Calcs'!$E$2:$E991,BM$23),COUNTIFS('Calendar Calcs'!$E$2:$E991,BM$23,'Calendar Calcs'!$D$2:$D991,"&gt;="&amp;WEEKDAY($W24)))))</f>
        <v/>
      </c>
      <c r="BN24" s="69" t="str">
        <f>IF(T24&gt;0,"FTE",IF(Cover!$E$47="Weekly",IF(S24&gt;29.75,"FTE","PTE"),IF(S24&gt;59.75,"FTE","PTE")))</f>
        <v>PTE</v>
      </c>
      <c r="BO24" s="69">
        <f>IF(BN24="FTE",30,IF(Cover!$E$47="Weekly",'STEP 2 EE Data'!S24,'STEP 2 EE Data'!S24/2))</f>
        <v>0</v>
      </c>
      <c r="BP24" s="209">
        <f>IF(BO24=0,0,Y24/U24*BO24)</f>
        <v>0</v>
      </c>
      <c r="BQ24" s="209">
        <f>IF(BO24=0,0,Z24/U24*BO24)</f>
        <v>0</v>
      </c>
      <c r="BR24" s="209">
        <f>IF(BO24=0,0,AA24/U24*BO24)</f>
        <v>0</v>
      </c>
      <c r="BS24" s="209">
        <f>IF(BO24=0,0,AB24/U24*BO24)</f>
        <v>0</v>
      </c>
      <c r="BT24" s="209">
        <f>IF(BO24=0,0,AC24/U24*BO24)</f>
        <v>0</v>
      </c>
      <c r="BU24" s="209">
        <f>IF(BO24=0,0,AD24/U24*BO24)</f>
        <v>0</v>
      </c>
      <c r="BV24" s="209">
        <f>IF(BO24=0,0,AF24/U24*BO24)</f>
        <v>0</v>
      </c>
      <c r="BW24" s="209">
        <f>IF(BO24=0,0,AF24/U24*BO24)</f>
        <v>0</v>
      </c>
      <c r="BX24" s="209">
        <f>IF(BO24=0,0,AG24/U24*BO24)</f>
        <v>0</v>
      </c>
      <c r="CC24" s="210" t="str">
        <f>IF(B24="","",IF(C24="",IF(Cover!$E$47="Weekly",'STEP 3 EE Comp'!BI29*8,'STEP 3 EE Comp'!BI29*4),IF(Cover!$E$47="Weekly",'STEP 3 EE Comp'!BI29,'STEP 3 EE Comp'!BI29)))</f>
        <v/>
      </c>
      <c r="CD24" s="82" t="str">
        <f>IF(B24="","",IF(C24="",E24/F24*8,C24))</f>
        <v/>
      </c>
      <c r="CE24" s="417">
        <f>IF(AI24=0,1,IF(CD24="","",IF(CD24="","",IF(CD24=0,1,CC24/CD24))))</f>
        <v>1</v>
      </c>
      <c r="CF24" s="82" t="str">
        <f>IF(CE24="","",IF(CE24&gt;=0.75,"Good",IF(M24="Yes","Q2",CC24-(CD24*0.75))))</f>
        <v>Good</v>
      </c>
      <c r="CG24" s="82">
        <f>IF(CF24="Good",0,IF(CF24="Q2",IF(N24="Yes",0,CC24-(CD24*0.75)),CF24))</f>
        <v>0</v>
      </c>
      <c r="CH24" s="234">
        <f>IF(C24="",CG24,IF(CG24=0,0,CG24*D24*8))</f>
        <v>0</v>
      </c>
    </row>
    <row r="25" spans="1:88" s="69" customFormat="1" x14ac:dyDescent="0.3">
      <c r="A25" s="530"/>
      <c r="B25" s="477"/>
      <c r="C25" s="52"/>
      <c r="D25" s="565"/>
      <c r="E25" s="52"/>
      <c r="F25" s="507"/>
      <c r="G25" s="210">
        <f t="shared" ref="G25:G36" si="4">+E25/13*52</f>
        <v>0</v>
      </c>
      <c r="H25" s="82">
        <f t="shared" si="2"/>
        <v>0</v>
      </c>
      <c r="I25" s="211"/>
      <c r="J25" s="441" t="s">
        <v>21</v>
      </c>
      <c r="K25" s="441" t="s">
        <v>21</v>
      </c>
      <c r="L25" s="441" t="s">
        <v>21</v>
      </c>
      <c r="M25" s="441" t="s">
        <v>21</v>
      </c>
      <c r="N25" s="568" t="s">
        <v>21</v>
      </c>
      <c r="O25" s="211"/>
      <c r="P25" s="212" t="str">
        <f>IF(B25="","",
IF(AND(V25="",W25="",B25&lt;&gt;""),"Employed",
IF(AND(V25&lt;&gt;"",W25="",B25&lt;&gt;""),"Terminated",
IF(AND(V25&lt;&gt;"",W25&lt;&gt;"",B25&lt;&gt;""),IF(W25&lt;Cover!$E$43,"Employed","Furloughed"),
IF(AND(V25="",W25&lt;&gt;"",B25&lt;&gt;""),IF(W25&lt;Cover!$E$43,"Employed","Rehired"))))))</f>
        <v/>
      </c>
      <c r="Q25" s="211"/>
      <c r="R25" s="536"/>
      <c r="S25" s="563"/>
      <c r="T25" s="536"/>
      <c r="U25" s="82">
        <f>IF(Cover!$E$47="Weekly",IF(T25&gt;0,T25,R25*S25),IF(T25&gt;0,T25,R25*S25)/2)</f>
        <v>0</v>
      </c>
      <c r="V25" s="564"/>
      <c r="W25" s="564"/>
      <c r="Y25" s="213" t="str">
        <f>IF($B25="","",IF('Actual Allocation Calc'!$AH$78="A",
IF($P25="Employed",$U25/7*BJ25,
IF(AND($P25="Terminated"),($U25/7*AP25),
IF(AND($P25="Furloughed"),($U25/7*AP25)+($U25/7*AZ25),
IF(AND($P25="Rehired"),($U25/7*AZ25),
IF(AND($P25="Terminated",AP25&gt;0),$U25,
IF($P25="Furloughed",IF(AP25&gt;0,$U25)+IF(AZ25&gt;0,$U25),
IF($P25="Rehired",IF(AZ25&gt;0,$U25)))))))),IF('Actual Allocation Calc'!$AH$78="C",'Actual Allocation Calc'!L25,'Actual Allocation Calc'!U25+IF($P25="Employed",$U25/7*BJ25,
IF(AND($P25="Terminated"),($U25/7*AP25),
IF(AND($P25="Furloughed"),($U25/7*AP25)+($U25/7*AZ25),
IF(AND($P25="Rehired"),($U25/7*AZ25),
IF(AND($P25="Terminated",AP25&gt;0),$U25,
IF($P25="Furloughed",IF(AP25&gt;0,$U25)+IF(AZ25&gt;0,$U25),
IF($P25="Rehired",IF(AZ25&gt;0,$U25))))))))*'Actual Allocation Calc'!$AH$99)))</f>
        <v/>
      </c>
      <c r="Z25" s="210" t="str">
        <f>IF($B25="","",IF('Actual Allocation Calc'!$AI$78="A",
IF($P25="Employed",$U25,
IF(AND($P25="Terminated"),($U25/7*AQ25),
IF(AND($P25="Furloughed"),($U25/7*AQ25)+($U25/7*BA25),
IF(AND($P25="Rehired"),($U25/7*BA25),
IF(AND($P25="Terminated",AQ25&gt;0),$U25,
IF($P25="Furloughed",IF(AQ25&gt;0,$U25)+IF(BA25&gt;0,$U25),
IF($P25="Rehired",IF(BA25&gt;0,$U25)))))))),IF('Actual Allocation Calc'!$AI$78="C",'Actual Allocation Calc'!M25,'Actual Allocation Calc'!V25+IF($P25="Employed",$U25,
IF(AND($P25="Terminated"),($U25/7*AQ25),
IF(AND($P25="Furloughed"),($U25/7*AQ25)+($U25/7*BA25),
IF(AND($P25="Rehired"),($U25/7*BA25),
IF(AND($P25="Terminated",AQ25&gt;0),$U25,
IF($P25="Furloughed",IF(AQ25&gt;0,$U25)+IF(BA25&gt;0,$U25),
IF($P25="Rehired",IF(BA25&gt;0,$U25))))))))*'Actual Allocation Calc'!$AI$99)))</f>
        <v/>
      </c>
      <c r="AA25" s="210" t="str">
        <f>IF($B25="","",IF('Actual Allocation Calc'!$AJ$78="A",
IF($P25="Employed",$U25,
IF(AND($P25="Terminated"),($U25/7*AR25),
IF(AND($P25="Furloughed"),($U25/7*AR25)+($U25/7*BB25),
IF(AND($P25="Rehired"),($U25/7*BB25),
IF(AND($P25="Terminated",AR25&gt;0),$U25,
IF($P25="Furloughed",IF(AR25&gt;0,$U25)+IF(BB25&gt;0,$U25),
IF($P25="Rehired",IF(BB25&gt;0,$U25)))))))),IF('Actual Allocation Calc'!$AJ$78="C",'Actual Allocation Calc'!N25,'Actual Allocation Calc'!W25+IF($P25="Employed",$U25,
IF(AND($P25="Terminated"),($U25/7*AR25),
IF(AND($P25="Furloughed"),($U25/7*AR25)+($U25/7*BB25),
IF(AND($P25="Rehired"),($U25/7*BB25),
IF(AND($P25="Terminated",AR25&gt;0),$U25,
IF($P25="Furloughed",IF(AR25&gt;0,$U25)+IF(BB25&gt;0,$U25),
IF($P25="Rehired",IF(BB25&gt;0,$U25))))))))*'Actual Allocation Calc'!$AJ$99)))</f>
        <v/>
      </c>
      <c r="AB25" s="210" t="str">
        <f>IF($B25="","",IF('Actual Allocation Calc'!$AK$78="A",
IF($P25="Employed",$U25,
IF(AND($P25="Terminated"),($U25/7*AS25),
IF(AND($P25="Furloughed"),($U25/7*AS25)+($U25/7*BC25),
IF(AND($P25="Rehired"),($U25/7*BC25),
IF(AND($P25="Terminated",AS25&gt;0),$U25,
IF($P25="Furloughed",IF(AS25&gt;0,$U25)+IF(BC25&gt;0,$U25),
IF($P25="Rehired",IF(BC25&gt;0,$U25)))))))),IF('Actual Allocation Calc'!$AK$78="C",'Actual Allocation Calc'!O25,'Actual Allocation Calc'!X25+IF($P25="Employed",$U25,
IF(AND($P25="Terminated"),($U25/7*AS25),
IF(AND($P25="Furloughed"),($U25/7*AS25)+($U25/7*BC25),
IF(AND($P25="Rehired"),($U25/7*BC25),
IF(AND($P25="Terminated",AS25&gt;0),$U25,
IF($P25="Furloughed",IF(AS25&gt;0,$U25)+IF(BC25&gt;0,$U25),
IF($P25="Rehired",IF(BC25&gt;0,$U25))))))))*'Actual Allocation Calc'!$AK$99)))</f>
        <v/>
      </c>
      <c r="AC25" s="210" t="str">
        <f>IF($B25="","",IF('Actual Allocation Calc'!$AL$78="A",
IF($P25="Employed",$U25,
IF(AND($P25="Terminated"),($U25/7*AT25),
IF(AND($P25="Furloughed"),($U25/7*AT25)+($U25/7*BD25),
IF(AND($P25="Rehired"),($U25/7*BD25),
IF(AND($P25="Terminated",AT25&gt;0),$U25,
IF($P25="Furloughed",IF(AT25&gt;0,$U25)+IF(BD25&gt;0,$U25),
IF($P25="Rehired",IF(BD25&gt;0,$U25)))))))),IF('Actual Allocation Calc'!$AL$78="C",'Actual Allocation Calc'!P25,'Actual Allocation Calc'!Y25+IF($P25="Employed",$U25,
IF(AND($P25="Terminated"),($U25/7*AT25),
IF(AND($P25="Furloughed"),($U25/7*AT25)+($U25/7*BD25),
IF(AND($P25="Rehired"),($U25/7*BD25),
IF(AND($P25="Terminated",AT25&gt;0),$U25,
IF($P25="Furloughed",IF(AT25&gt;0,$U25)+IF(BD25&gt;0,$U25),
IF($P25="Rehired",IF(BD25&gt;0,$U25))))))))*'Actual Allocation Calc'!$AL$99)))</f>
        <v/>
      </c>
      <c r="AD25" s="210" t="str">
        <f>IF($B25="","",IF('Actual Allocation Calc'!$AM$78="A",
IF($P25="Employed",$U25,
IF(AND($P25="Terminated"),($U25/7*AU25),
IF(AND($P25="Furloughed"),($U25/7*AU25)+($U25/7*BE25),
IF(AND($P25="Rehired"),($U25/7*BE25),
IF(AND($P25="Terminated",AU25&gt;0),$U25,
IF($P25="Furloughed",IF(AU25&gt;0,$U25)+IF(BE25&gt;0,$U25),
IF($P25="Rehired",IF(BE25&gt;0,$U25)))))))),IF('Actual Allocation Calc'!$AM$78="C",'Actual Allocation Calc'!Q25,'Actual Allocation Calc'!Z25+IF($P25="Employed",$U25,
IF(AND($P25="Terminated"),($U25/7*AU25),
IF(AND($P25="Furloughed"),($U25/7*AU25)+($U25/7*BE25),
IF(AND($P25="Rehired"),($U25/7*BE25),
IF(AND($P25="Terminated",AU25&gt;0),$U25,
IF($P25="Furloughed",IF(AU25&gt;0,$U25)+IF(BE25&gt;0,$U25),
IF($P25="Rehired",IF(BE25&gt;0,$U25))))))))*'Actual Allocation Calc'!$AM$99)))</f>
        <v/>
      </c>
      <c r="AE25" s="210" t="str">
        <f>IF($B25="","",IF('Actual Allocation Calc'!$AN$78="A",
IF($P25="Employed",$U25,
IF(AND($P25="Terminated"),($U25/7*AV25),
IF(AND($P25="Furloughed"),($U25/7*AV25)+($U25/7*BF25),
IF(AND($P25="Rehired"),($U25/7*BF25),
IF(AND($P25="Terminated",AV25&gt;0),$U25,
IF($P25="Furloughed",IF(AV25&gt;0,$U25)+IF(BF25&gt;0,$U25),
IF($P25="Rehired",IF(BF25&gt;0,$U25)))))))),IF('Actual Allocation Calc'!$AN$78="C",'Actual Allocation Calc'!R25,'Actual Allocation Calc'!AA25+IF($P25="Employed",$U25,
IF(AND($P25="Terminated"),($U25/7*AV25),
IF(AND($P25="Furloughed"),($U25/7*AV25)+($U25/7*BF25),
IF(AND($P25="Rehired"),($U25/7*BF25),
IF(AND($P25="Terminated",AV25&gt;0),$U25,
IF($P25="Furloughed",IF(AV25&gt;0,$U25)+IF(BF25&gt;0,$U25),
IF($P25="Rehired",IF(BF25&gt;0,$U25))))))))*'Actual Allocation Calc'!$AN$99)))</f>
        <v/>
      </c>
      <c r="AF25" s="210" t="str">
        <f>IF($B25="","",IF('Actual Allocation Calc'!$AO$78="A",
IF($P25="Employed",$U25,
IF(AND($P25="Terminated"),($U25/7*AW25),
IF(AND($P25="Furloughed"),($U25/7*AW25)+($U25/7*BG25),
IF(AND($P25="Rehired"),($U25/7*BG25),
IF(AND($P25="Terminated",AW25&gt;0),$U25,
IF($P25="Furloughed",IF(AW25&gt;0,$U25)+IF(BG25&gt;0,$U25),
IF($P25="Rehired",IF(BG25&gt;0,$U25)))))))),IF('Actual Allocation Calc'!$AO$78="C",'Actual Allocation Calc'!S25,'Actual Allocation Calc'!AB25+IF($P25="Employed",$U25,
IF(AND($P25="Terminated"),($U25/7*AW25),
IF(AND($P25="Furloughed"),($U25/7*AW25)+($U25/7*BG25),
IF(AND($P25="Rehired"),($U25/7*BG25),
IF(AND($P25="Terminated",AW25&gt;0),$U25,
IF($P25="Furloughed",IF(AW25&gt;0,$U25)+IF(BG25&gt;0,$U25),
IF($P25="Rehired",IF(BG25&gt;0,$U25))))))))*'Actual Allocation Calc'!$AO$99)))</f>
        <v/>
      </c>
      <c r="AG25" s="210" t="str">
        <f>IF($B25="","",IF('Actual Allocation Calc'!$AP$78="A",
IF($P25="Employed",$U25/7*BK25,
IF(AND($P25="Terminated"),($U25/7*AX25),
IF(AND($P25="Furloughed"),($U25/7*AX25)+($U25/7*BH25),
IF(AND($P25="Rehired"),($U25/7*BH25),
IF(AND($P25="Terminated",AX25&gt;0),$U25,
IF($P25="Furloughed",IF(AX25&gt;0,$U25)+IF(BH25&gt;0,$U25),
IF($P25="Rehired",IF(BH25&gt;0,$U25)))))))),IF('Actual Allocation Calc'!$AP$78="C",'Actual Allocation Calc'!T25,'Actual Allocation Calc'!AC25+IF($P25="Employed",$U25/7*BK25,
IF(AND($P25="Terminated"),($U25/7*AX25),
IF(AND($P25="Furloughed"),($U25/7*AX25)+($U25/7*BH25),
IF(AND($P25="Rehired"),($U25/7*BH25),
IF(AND($P25="Terminated",AX25&gt;0),$U25,
IF($P25="Furloughed",IF(AX25&gt;0,$U25)+IF(BH25&gt;0,$U25),
IF($P25="Rehired",IF(BH25&gt;0,$U25))))))))*'Actual Allocation Calc'!$AP$99)))</f>
        <v/>
      </c>
      <c r="AH25" s="536"/>
      <c r="AI25" s="82">
        <f t="shared" ref="AI25:AI36" si="5">SUM(Y25:AH25)</f>
        <v>0</v>
      </c>
      <c r="AJ25" s="210">
        <f t="shared" ref="AJ25:AJ88" si="6">+IF(AI25&gt;15385,15385,AI25)</f>
        <v>0</v>
      </c>
      <c r="AK25" s="397" t="str">
        <f t="shared" ref="AK25:AK88" si="7">IF(B25="","",MIN(IF(J25="Yes",0,IF(L25="Yes",0,CH25)),0))</f>
        <v/>
      </c>
      <c r="AM25" s="173"/>
      <c r="AO25" s="214" t="str">
        <f>IFERROR(IF($V25="","",VLOOKUP(V25,'Calendar Calcs'!$B$2:$E992,4,FALSE)),0)</f>
        <v/>
      </c>
      <c r="AP25" s="69" t="str">
        <f>IF($AO25="","", IF($AO25&lt;AP$23,0,IF($AO25&gt;AP$23,COUNTIFS('Calendar Calcs'!$E$2:$E992,AP$23),COUNTIFS('Calendar Calcs'!$E$2:$E992,AP$23,'Calendar Calcs'!$D$2:$D992,"&lt;="&amp;WEEKDAY($V25)))))</f>
        <v/>
      </c>
      <c r="AQ25" s="69" t="str">
        <f>IF($AO25="","", IF($AO25&lt;AQ$23,0,IF($AO25&gt;AQ$23,COUNTIFS('Calendar Calcs'!$E$2:$E992,AQ$23),COUNTIFS('Calendar Calcs'!$E$2:$E992,AQ$23,'Calendar Calcs'!$D$2:$D992,"&lt;="&amp;WEEKDAY($V25)))))</f>
        <v/>
      </c>
      <c r="AR25" s="69" t="str">
        <f>IF($AO25="","", IF($AO25&lt;AR$23,0,IF($AO25&gt;AR$23,COUNTIFS('Calendar Calcs'!$E$2:$E992,AR$23),COUNTIFS('Calendar Calcs'!$E$2:$E992,AR$23,'Calendar Calcs'!$D$2:$D992,"&lt;="&amp;WEEKDAY($V25)))))</f>
        <v/>
      </c>
      <c r="AS25" s="69" t="str">
        <f>IF($AO25="","", IF($AO25&lt;AS$23,0,IF($AO25&gt;AS$23,COUNTIFS('Calendar Calcs'!$E$2:$E992,AS$23),COUNTIFS('Calendar Calcs'!$E$2:$E992,AS$23,'Calendar Calcs'!$D$2:$D992,"&lt;="&amp;WEEKDAY($V25)))))</f>
        <v/>
      </c>
      <c r="AT25" s="69" t="str">
        <f>IF($AO25="","", IF($AO25&lt;AT$23,0,IF($AO25&gt;AT$23,COUNTIFS('Calendar Calcs'!$E$2:$E992,AT$23),COUNTIFS('Calendar Calcs'!$E$2:$E992,AT$23,'Calendar Calcs'!$D$2:$D992,"&lt;="&amp;WEEKDAY($V25)))))</f>
        <v/>
      </c>
      <c r="AU25" s="69" t="str">
        <f>IF($AO25="","", IF($AO25&lt;AU$23,0,IF($AO25&gt;AU$23,COUNTIFS('Calendar Calcs'!$E$2:$E992,AU$23),COUNTIFS('Calendar Calcs'!$E$2:$E992,AU$23,'Calendar Calcs'!$D$2:$D992,"&lt;="&amp;WEEKDAY($V25)))))</f>
        <v/>
      </c>
      <c r="AV25" s="69" t="str">
        <f>IF($AO25="","", IF($AO25&lt;AV$23,0,IF($AO25&gt;AV$23,COUNTIFS('Calendar Calcs'!$E$2:$E992,AV$23),COUNTIFS('Calendar Calcs'!$E$2:$E992,AV$23,'Calendar Calcs'!$D$2:$D992,"&lt;="&amp;WEEKDAY($V25)))))</f>
        <v/>
      </c>
      <c r="AW25" s="69" t="str">
        <f>IF($AO25="","", IF($AO25&lt;AW$23,0,IF($AO25&gt;AW$23,COUNTIFS('Calendar Calcs'!$E$2:$E992,AW$23),COUNTIFS('Calendar Calcs'!$E$2:$E992,AW$23,'Calendar Calcs'!$D$2:$D992,"&lt;="&amp;WEEKDAY($V25)))))</f>
        <v/>
      </c>
      <c r="AX25" s="69" t="str">
        <f>IF($AO25="","", IF($AO25&lt;AX$23,0,IF($AO25&gt;AX$23,COUNTIFS('Calendar Calcs'!$E$2:$E992,AX$23),COUNTIFS('Calendar Calcs'!$E$2:$E992,AX$23,'Calendar Calcs'!$D$2:$D992,"&lt;="&amp;WEEKDAY($V25)))))</f>
        <v/>
      </c>
      <c r="AY25" s="69" t="str">
        <f>IF($W25="","",VLOOKUP($W25,'Calendar Calcs'!$B$2:$E992,4,FALSE))</f>
        <v/>
      </c>
      <c r="AZ25" s="69" t="str">
        <f>IF($AY25="","",IF($AY25&gt;AZ$23,0,IF($AY25&lt;AZ$23,COUNTIFS('Calendar Calcs'!$E$2:$E992,AZ$23),COUNTIFS('Calendar Calcs'!$E$2:$E992,AZ$23,'Calendar Calcs'!$D$2:$D992,"&gt;="&amp;WEEKDAY($W25)))))</f>
        <v/>
      </c>
      <c r="BA25" s="69" t="str">
        <f>IF($AY25="","",IF($AY25&gt;BA$23,0,IF($AY25&lt;BA$23,COUNTIFS('Calendar Calcs'!$E$2:$E992,BA$23),COUNTIFS('Calendar Calcs'!$E$2:$E992,BA$23,'Calendar Calcs'!$D$2:$D992,"&gt;="&amp;WEEKDAY($W25)))))</f>
        <v/>
      </c>
      <c r="BB25" s="69" t="str">
        <f>IF($AY25="","",IF($AY25&gt;BB$23,0,IF($AY25&lt;BB$23,COUNTIFS('Calendar Calcs'!$E$2:$E992,BB$23),COUNTIFS('Calendar Calcs'!$E$2:$E992,BB$23,'Calendar Calcs'!$D$2:$D992,"&gt;="&amp;WEEKDAY($W25)))))</f>
        <v/>
      </c>
      <c r="BC25" s="69" t="str">
        <f>IF($AY25="","",IF($AY25&gt;BC$23,0,IF($AY25&lt;BC$23,COUNTIFS('Calendar Calcs'!$E$2:$E992,BC$23),COUNTIFS('Calendar Calcs'!$E$2:$E992,BC$23,'Calendar Calcs'!$D$2:$D992,"&gt;="&amp;WEEKDAY($W25)))))</f>
        <v/>
      </c>
      <c r="BD25" s="69" t="str">
        <f>IF($AY25="","",IF($AY25&gt;BD$23,0,IF($AY25&lt;BD$23,COUNTIFS('Calendar Calcs'!$E$2:$E992,BD$23),COUNTIFS('Calendar Calcs'!$E$2:$E992,BD$23,'Calendar Calcs'!$D$2:$D992,"&gt;="&amp;WEEKDAY($W25)))))</f>
        <v/>
      </c>
      <c r="BE25" s="69" t="str">
        <f>IF($AY25="","",IF($AY25&gt;BE$23,0,IF($AY25&lt;BE$23,COUNTIFS('Calendar Calcs'!$E$2:$E992,BE$23),COUNTIFS('Calendar Calcs'!$E$2:$E992,BE$23,'Calendar Calcs'!$D$2:$D992,"&gt;="&amp;WEEKDAY($W25)))))</f>
        <v/>
      </c>
      <c r="BF25" s="69" t="str">
        <f>IF($AY25="","",IF($AY25&gt;BF$23,0,IF($AY25&lt;BF$23,COUNTIFS('Calendar Calcs'!$E$2:$E992,BF$23),COUNTIFS('Calendar Calcs'!$E$2:$E992,BF$23,'Calendar Calcs'!$D$2:$D992,"&gt;="&amp;WEEKDAY($W25)))))</f>
        <v/>
      </c>
      <c r="BG25" s="69" t="str">
        <f>IF($AY25="","",IF($AY25&gt;BG$23,0,IF($AY25&lt;BG$23,COUNTIFS('Calendar Calcs'!$E$2:$E992,BG$23),COUNTIFS('Calendar Calcs'!$E$2:$E992,BG$23,'Calendar Calcs'!$D$2:$D992,"&gt;="&amp;WEEKDAY($W25)))))</f>
        <v/>
      </c>
      <c r="BH25" s="69">
        <f t="shared" ref="BH25:BH88" si="8">+BK25</f>
        <v>6</v>
      </c>
      <c r="BI25" s="69">
        <f>IF(Cover!$E$43="","",VLOOKUP(Cover!$E$43,'Calendar Calcs'!$B$2:$E992,4,FALSE))</f>
        <v>1</v>
      </c>
      <c r="BJ25" s="69">
        <f>IF($BI25="","", IF($BI25&lt;BJ$23,0,IF($BI25&gt;=BJ$23,COUNTIFS('Calendar Calcs'!$E$2:$E992,BJ$23),COUNTIFS('Calendar Calcs'!$E$2:$E992,BJ$23,'Calendar Calcs'!$D$2:$D992,"&lt;="&amp;WEEKDAY($V25)))))</f>
        <v>1</v>
      </c>
      <c r="BK25" s="69">
        <f t="shared" si="3"/>
        <v>6</v>
      </c>
      <c r="BN25" s="69" t="str">
        <f>IF(T25&gt;0,"FTE",IF(Cover!$E$47="Weekly",IF(S25&gt;29.75,"FTE","PTE"),IF(S25&gt;59.75,"FTE","PTE")))</f>
        <v>PTE</v>
      </c>
      <c r="BO25" s="69">
        <f>IF(BN25="FTE",30,IF(Cover!$E$47="Weekly",'STEP 2 EE Data'!S25,'STEP 2 EE Data'!S25/2))</f>
        <v>0</v>
      </c>
      <c r="BP25" s="209">
        <f t="shared" ref="BP25:BP88" si="9">IF(BO25=0,0,Y25/U25*BO25)</f>
        <v>0</v>
      </c>
      <c r="BQ25" s="209">
        <f t="shared" ref="BQ25:BQ88" si="10">IF(BO25=0,0,Z25/U25*BO25)</f>
        <v>0</v>
      </c>
      <c r="BR25" s="209">
        <f t="shared" ref="BR25:BR88" si="11">IF(BO25=0,0,AA25/U25*BO25)</f>
        <v>0</v>
      </c>
      <c r="BS25" s="209">
        <f t="shared" ref="BS25:BS88" si="12">IF(BO25=0,0,AB25/U25*BO25)</f>
        <v>0</v>
      </c>
      <c r="BT25" s="209">
        <f t="shared" ref="BT25:BT88" si="13">IF(BO25=0,0,AC25/U25*BO25)</f>
        <v>0</v>
      </c>
      <c r="BU25" s="209">
        <f t="shared" ref="BU25:BU88" si="14">IF(BO25=0,0,AD25/U25*BO25)</f>
        <v>0</v>
      </c>
      <c r="BV25" s="209">
        <f t="shared" ref="BV25:BV88" si="15">IF(BO25=0,0,AF25/U25*BO25)</f>
        <v>0</v>
      </c>
      <c r="BW25" s="209">
        <f t="shared" ref="BW25:BW88" si="16">IF(BO25=0,0,AF25/U25*BO25)</f>
        <v>0</v>
      </c>
      <c r="BX25" s="209">
        <f t="shared" ref="BX25:BX88" si="17">IF(BO25=0,0,AG25/U25*BO25)</f>
        <v>0</v>
      </c>
      <c r="CB25" s="479"/>
      <c r="CC25" s="210" t="str">
        <f>IF(B25="","",IF(C25="",IF(Cover!$E$47="Weekly",'STEP 3 EE Comp'!BI30*8,'STEP 3 EE Comp'!BI30*4),IF(Cover!$E$47="Weekly",'STEP 3 EE Comp'!BI30,'STEP 3 EE Comp'!BI30)))</f>
        <v/>
      </c>
      <c r="CD25" s="82" t="str">
        <f t="shared" ref="CD25:CD88" si="18">IF(B25="","",IF(C25="",E25/F25*8,C25))</f>
        <v/>
      </c>
      <c r="CE25" s="417">
        <f t="shared" ref="CE25:CE88" si="19">IF(AI25=0,1,IF(CD25="","",IF(CD25="","",IF(CD25=0,1,CC25/CD25))))</f>
        <v>1</v>
      </c>
      <c r="CF25" s="82" t="str">
        <f t="shared" ref="CF25:CF88" si="20">IF(CE25="","",IF(CE25&gt;=0.75,"Good",IF(M25="Yes","Q2",CC25-(CD25*0.75))))</f>
        <v>Good</v>
      </c>
      <c r="CG25" s="82">
        <f t="shared" ref="CG25:CG88" si="21">IF(CF25="Good",0,IF(CF25="Q2",IF(N25="Yes",0,CC25-(CD25*0.75)),CF25))</f>
        <v>0</v>
      </c>
      <c r="CH25" s="234">
        <f t="shared" ref="CH25:CH88" si="22">IF(C25="",CG25,IF(CG25=0,0,CG25*D25*8))</f>
        <v>0</v>
      </c>
    </row>
    <row r="26" spans="1:88" s="69" customFormat="1" x14ac:dyDescent="0.3">
      <c r="A26" s="530"/>
      <c r="B26" s="477"/>
      <c r="C26" s="52"/>
      <c r="D26" s="565"/>
      <c r="E26" s="52"/>
      <c r="F26" s="507"/>
      <c r="G26" s="210">
        <f t="shared" si="4"/>
        <v>0</v>
      </c>
      <c r="H26" s="82">
        <f t="shared" si="2"/>
        <v>0</v>
      </c>
      <c r="I26" s="211"/>
      <c r="J26" s="441" t="s">
        <v>21</v>
      </c>
      <c r="K26" s="441" t="s">
        <v>21</v>
      </c>
      <c r="L26" s="441" t="s">
        <v>21</v>
      </c>
      <c r="M26" s="441" t="s">
        <v>21</v>
      </c>
      <c r="N26" s="568" t="s">
        <v>21</v>
      </c>
      <c r="O26" s="211"/>
      <c r="P26" s="212" t="str">
        <f>IF(B26="","",
IF(AND(V26="",W26="",B26&lt;&gt;""),"Employed",
IF(AND(V26&lt;&gt;"",W26="",B26&lt;&gt;""),"Terminated",
IF(AND(V26&lt;&gt;"",W26&lt;&gt;"",B26&lt;&gt;""),IF(W26&lt;Cover!$E$43,"Employed","Furloughed"),
IF(AND(V26="",W26&lt;&gt;"",B26&lt;&gt;""),IF(W26&lt;Cover!$E$43,"Employed","Rehired"))))))</f>
        <v/>
      </c>
      <c r="Q26" s="211"/>
      <c r="R26" s="536"/>
      <c r="S26" s="563"/>
      <c r="T26" s="536"/>
      <c r="U26" s="82">
        <f>IF(Cover!$E$47="Weekly",IF(T26&gt;0,T26,R26*S26),IF(T26&gt;0,T26,R26*S26)/2)</f>
        <v>0</v>
      </c>
      <c r="V26" s="564"/>
      <c r="W26" s="564"/>
      <c r="Y26" s="213" t="str">
        <f>IF($B26="","",IF('Actual Allocation Calc'!$AH$78="A",
IF($P26="Employed",$U26/7*BJ26,
IF(AND($P26="Terminated"),($U26/7*AP26),
IF(AND($P26="Furloughed"),($U26/7*AP26)+($U26/7*AZ26),
IF(AND($P26="Rehired"),($U26/7*AZ26),
IF(AND($P26="Terminated",AP26&gt;0),$U26,
IF($P26="Furloughed",IF(AP26&gt;0,$U26)+IF(AZ26&gt;0,$U26),
IF($P26="Rehired",IF(AZ26&gt;0,$U26)))))))),IF('Actual Allocation Calc'!$AH$78="C",'Actual Allocation Calc'!L26,'Actual Allocation Calc'!U26+IF($P26="Employed",$U26/7*BJ26,
IF(AND($P26="Terminated"),($U26/7*AP26),
IF(AND($P26="Furloughed"),($U26/7*AP26)+($U26/7*AZ26),
IF(AND($P26="Rehired"),($U26/7*AZ26),
IF(AND($P26="Terminated",AP26&gt;0),$U26,
IF($P26="Furloughed",IF(AP26&gt;0,$U26)+IF(AZ26&gt;0,$U26),
IF($P26="Rehired",IF(AZ26&gt;0,$U26))))))))*'Actual Allocation Calc'!$AH$99)))</f>
        <v/>
      </c>
      <c r="Z26" s="210" t="str">
        <f>IF($B26="","",IF('Actual Allocation Calc'!$AI$78="A",
IF($P26="Employed",$U26,
IF(AND($P26="Terminated"),($U26/7*AQ26),
IF(AND($P26="Furloughed"),($U26/7*AQ26)+($U26/7*BA26),
IF(AND($P26="Rehired"),($U26/7*BA26),
IF(AND($P26="Terminated",AQ26&gt;0),$U26,
IF($P26="Furloughed",IF(AQ26&gt;0,$U26)+IF(BA26&gt;0,$U26),
IF($P26="Rehired",IF(BA26&gt;0,$U26)))))))),IF('Actual Allocation Calc'!$AI$78="C",'Actual Allocation Calc'!M26,'Actual Allocation Calc'!V26+IF($P26="Employed",$U26,
IF(AND($P26="Terminated"),($U26/7*AQ26),
IF(AND($P26="Furloughed"),($U26/7*AQ26)+($U26/7*BA26),
IF(AND($P26="Rehired"),($U26/7*BA26),
IF(AND($P26="Terminated",AQ26&gt;0),$U26,
IF($P26="Furloughed",IF(AQ26&gt;0,$U26)+IF(BA26&gt;0,$U26),
IF($P26="Rehired",IF(BA26&gt;0,$U26))))))))*'Actual Allocation Calc'!$AI$99)))</f>
        <v/>
      </c>
      <c r="AA26" s="210" t="str">
        <f>IF($B26="","",IF('Actual Allocation Calc'!$AJ$78="A",
IF($P26="Employed",$U26,
IF(AND($P26="Terminated"),($U26/7*AR26),
IF(AND($P26="Furloughed"),($U26/7*AR26)+($U26/7*BB26),
IF(AND($P26="Rehired"),($U26/7*BB26),
IF(AND($P26="Terminated",AR26&gt;0),$U26,
IF($P26="Furloughed",IF(AR26&gt;0,$U26)+IF(BB26&gt;0,$U26),
IF($P26="Rehired",IF(BB26&gt;0,$U26)))))))),IF('Actual Allocation Calc'!$AJ$78="C",'Actual Allocation Calc'!N26,'Actual Allocation Calc'!W26+IF($P26="Employed",$U26,
IF(AND($P26="Terminated"),($U26/7*AR26),
IF(AND($P26="Furloughed"),($U26/7*AR26)+($U26/7*BB26),
IF(AND($P26="Rehired"),($U26/7*BB26),
IF(AND($P26="Terminated",AR26&gt;0),$U26,
IF($P26="Furloughed",IF(AR26&gt;0,$U26)+IF(BB26&gt;0,$U26),
IF($P26="Rehired",IF(BB26&gt;0,$U26))))))))*'Actual Allocation Calc'!$AJ$99)))</f>
        <v/>
      </c>
      <c r="AB26" s="210" t="str">
        <f>IF($B26="","",IF('Actual Allocation Calc'!$AK$78="A",
IF($P26="Employed",$U26,
IF(AND($P26="Terminated"),($U26/7*AS26),
IF(AND($P26="Furloughed"),($U26/7*AS26)+($U26/7*BC26),
IF(AND($P26="Rehired"),($U26/7*BC26),
IF(AND($P26="Terminated",AS26&gt;0),$U26,
IF($P26="Furloughed",IF(AS26&gt;0,$U26)+IF(BC26&gt;0,$U26),
IF($P26="Rehired",IF(BC26&gt;0,$U26)))))))),IF('Actual Allocation Calc'!$AK$78="C",'Actual Allocation Calc'!O26,'Actual Allocation Calc'!X26+IF($P26="Employed",$U26,
IF(AND($P26="Terminated"),($U26/7*AS26),
IF(AND($P26="Furloughed"),($U26/7*AS26)+($U26/7*BC26),
IF(AND($P26="Rehired"),($U26/7*BC26),
IF(AND($P26="Terminated",AS26&gt;0),$U26,
IF($P26="Furloughed",IF(AS26&gt;0,$U26)+IF(BC26&gt;0,$U26),
IF($P26="Rehired",IF(BC26&gt;0,$U26))))))))*'Actual Allocation Calc'!$AK$99)))</f>
        <v/>
      </c>
      <c r="AC26" s="210" t="str">
        <f>IF($B26="","",IF('Actual Allocation Calc'!$AL$78="A",
IF($P26="Employed",$U26,
IF(AND($P26="Terminated"),($U26/7*AT26),
IF(AND($P26="Furloughed"),($U26/7*AT26)+($U26/7*BD26),
IF(AND($P26="Rehired"),($U26/7*BD26),
IF(AND($P26="Terminated",AT26&gt;0),$U26,
IF($P26="Furloughed",IF(AT26&gt;0,$U26)+IF(BD26&gt;0,$U26),
IF($P26="Rehired",IF(BD26&gt;0,$U26)))))))),IF('Actual Allocation Calc'!$AL$78="C",'Actual Allocation Calc'!P26,'Actual Allocation Calc'!Y26+IF($P26="Employed",$U26,
IF(AND($P26="Terminated"),($U26/7*AT26),
IF(AND($P26="Furloughed"),($U26/7*AT26)+($U26/7*BD26),
IF(AND($P26="Rehired"),($U26/7*BD26),
IF(AND($P26="Terminated",AT26&gt;0),$U26,
IF($P26="Furloughed",IF(AT26&gt;0,$U26)+IF(BD26&gt;0,$U26),
IF($P26="Rehired",IF(BD26&gt;0,$U26))))))))*'Actual Allocation Calc'!$AL$99)))</f>
        <v/>
      </c>
      <c r="AD26" s="210" t="str">
        <f>IF($B26="","",IF('Actual Allocation Calc'!$AM$78="A",
IF($P26="Employed",$U26,
IF(AND($P26="Terminated"),($U26/7*AU26),
IF(AND($P26="Furloughed"),($U26/7*AU26)+($U26/7*BE26),
IF(AND($P26="Rehired"),($U26/7*BE26),
IF(AND($P26="Terminated",AU26&gt;0),$U26,
IF($P26="Furloughed",IF(AU26&gt;0,$U26)+IF(BE26&gt;0,$U26),
IF($P26="Rehired",IF(BE26&gt;0,$U26)))))))),IF('Actual Allocation Calc'!$AM$78="C",'Actual Allocation Calc'!Q26,'Actual Allocation Calc'!Z26+IF($P26="Employed",$U26,
IF(AND($P26="Terminated"),($U26/7*AU26),
IF(AND($P26="Furloughed"),($U26/7*AU26)+($U26/7*BE26),
IF(AND($P26="Rehired"),($U26/7*BE26),
IF(AND($P26="Terminated",AU26&gt;0),$U26,
IF($P26="Furloughed",IF(AU26&gt;0,$U26)+IF(BE26&gt;0,$U26),
IF($P26="Rehired",IF(BE26&gt;0,$U26))))))))*'Actual Allocation Calc'!$AM$99)))</f>
        <v/>
      </c>
      <c r="AE26" s="210" t="str">
        <f>IF($B26="","",IF('Actual Allocation Calc'!$AN$78="A",
IF($P26="Employed",$U26,
IF(AND($P26="Terminated"),($U26/7*AV26),
IF(AND($P26="Furloughed"),($U26/7*AV26)+($U26/7*BF26),
IF(AND($P26="Rehired"),($U26/7*BF26),
IF(AND($P26="Terminated",AV26&gt;0),$U26,
IF($P26="Furloughed",IF(AV26&gt;0,$U26)+IF(BF26&gt;0,$U26),
IF($P26="Rehired",IF(BF26&gt;0,$U26)))))))),IF('Actual Allocation Calc'!$AN$78="C",'Actual Allocation Calc'!R26,'Actual Allocation Calc'!AA26+IF($P26="Employed",$U26,
IF(AND($P26="Terminated"),($U26/7*AV26),
IF(AND($P26="Furloughed"),($U26/7*AV26)+($U26/7*BF26),
IF(AND($P26="Rehired"),($U26/7*BF26),
IF(AND($P26="Terminated",AV26&gt;0),$U26,
IF($P26="Furloughed",IF(AV26&gt;0,$U26)+IF(BF26&gt;0,$U26),
IF($P26="Rehired",IF(BF26&gt;0,$U26))))))))*'Actual Allocation Calc'!$AN$99)))</f>
        <v/>
      </c>
      <c r="AF26" s="210" t="str">
        <f>IF($B26="","",IF('Actual Allocation Calc'!$AO$78="A",
IF($P26="Employed",$U26,
IF(AND($P26="Terminated"),($U26/7*AW26),
IF(AND($P26="Furloughed"),($U26/7*AW26)+($U26/7*BG26),
IF(AND($P26="Rehired"),($U26/7*BG26),
IF(AND($P26="Terminated",AW26&gt;0),$U26,
IF($P26="Furloughed",IF(AW26&gt;0,$U26)+IF(BG26&gt;0,$U26),
IF($P26="Rehired",IF(BG26&gt;0,$U26)))))))),IF('Actual Allocation Calc'!$AO$78="C",'Actual Allocation Calc'!S26,'Actual Allocation Calc'!AB26+IF($P26="Employed",$U26,
IF(AND($P26="Terminated"),($U26/7*AW26),
IF(AND($P26="Furloughed"),($U26/7*AW26)+($U26/7*BG26),
IF(AND($P26="Rehired"),($U26/7*BG26),
IF(AND($P26="Terminated",AW26&gt;0),$U26,
IF($P26="Furloughed",IF(AW26&gt;0,$U26)+IF(BG26&gt;0,$U26),
IF($P26="Rehired",IF(BG26&gt;0,$U26))))))))*'Actual Allocation Calc'!$AO$99)))</f>
        <v/>
      </c>
      <c r="AG26" s="210" t="str">
        <f>IF($B26="","",IF('Actual Allocation Calc'!$AP$78="A",
IF($P26="Employed",$U26/7*BK26,
IF(AND($P26="Terminated"),($U26/7*AX26),
IF(AND($P26="Furloughed"),($U26/7*AX26)+($U26/7*BH26),
IF(AND($P26="Rehired"),($U26/7*BH26),
IF(AND($P26="Terminated",AX26&gt;0),$U26,
IF($P26="Furloughed",IF(AX26&gt;0,$U26)+IF(BH26&gt;0,$U26),
IF($P26="Rehired",IF(BH26&gt;0,$U26)))))))),IF('Actual Allocation Calc'!$AP$78="C",'Actual Allocation Calc'!T26,'Actual Allocation Calc'!AC26+IF($P26="Employed",$U26/7*BK26,
IF(AND($P26="Terminated"),($U26/7*AX26),
IF(AND($P26="Furloughed"),($U26/7*AX26)+($U26/7*BH26),
IF(AND($P26="Rehired"),($U26/7*BH26),
IF(AND($P26="Terminated",AX26&gt;0),$U26,
IF($P26="Furloughed",IF(AX26&gt;0,$U26)+IF(BH26&gt;0,$U26),
IF($P26="Rehired",IF(BH26&gt;0,$U26))))))))*'Actual Allocation Calc'!$AP$99)))</f>
        <v/>
      </c>
      <c r="AH26" s="536"/>
      <c r="AI26" s="82">
        <f t="shared" si="5"/>
        <v>0</v>
      </c>
      <c r="AJ26" s="210">
        <f t="shared" si="6"/>
        <v>0</v>
      </c>
      <c r="AK26" s="397" t="str">
        <f t="shared" si="7"/>
        <v/>
      </c>
      <c r="AM26" s="173"/>
      <c r="AO26" s="214" t="str">
        <f>IFERROR(IF($V26="","",VLOOKUP(V26,'Calendar Calcs'!$B$2:$E993,4,FALSE)),0)</f>
        <v/>
      </c>
      <c r="AP26" s="69" t="str">
        <f>IF($AO26="","", IF($AO26&lt;AP$23,0,IF($AO26&gt;AP$23,COUNTIFS('Calendar Calcs'!$E$2:$E993,AP$23),COUNTIFS('Calendar Calcs'!$E$2:$E993,AP$23,'Calendar Calcs'!$D$2:$D993,"&lt;="&amp;WEEKDAY($V26)))))</f>
        <v/>
      </c>
      <c r="AQ26" s="69" t="str">
        <f>IF($AO26="","", IF($AO26&lt;AQ$23,0,IF($AO26&gt;AQ$23,COUNTIFS('Calendar Calcs'!$E$2:$E993,AQ$23),COUNTIFS('Calendar Calcs'!$E$2:$E993,AQ$23,'Calendar Calcs'!$D$2:$D993,"&lt;="&amp;WEEKDAY($V26)))))</f>
        <v/>
      </c>
      <c r="AR26" s="69" t="str">
        <f>IF($AO26="","", IF($AO26&lt;AR$23,0,IF($AO26&gt;AR$23,COUNTIFS('Calendar Calcs'!$E$2:$E993,AR$23),COUNTIFS('Calendar Calcs'!$E$2:$E993,AR$23,'Calendar Calcs'!$D$2:$D993,"&lt;="&amp;WEEKDAY($V26)))))</f>
        <v/>
      </c>
      <c r="AS26" s="69" t="str">
        <f>IF($AO26="","", IF($AO26&lt;AS$23,0,IF($AO26&gt;AS$23,COUNTIFS('Calendar Calcs'!$E$2:$E993,AS$23),COUNTIFS('Calendar Calcs'!$E$2:$E993,AS$23,'Calendar Calcs'!$D$2:$D993,"&lt;="&amp;WEEKDAY($V26)))))</f>
        <v/>
      </c>
      <c r="AT26" s="69" t="str">
        <f>IF($AO26="","", IF($AO26&lt;AT$23,0,IF($AO26&gt;AT$23,COUNTIFS('Calendar Calcs'!$E$2:$E993,AT$23),COUNTIFS('Calendar Calcs'!$E$2:$E993,AT$23,'Calendar Calcs'!$D$2:$D993,"&lt;="&amp;WEEKDAY($V26)))))</f>
        <v/>
      </c>
      <c r="AU26" s="69" t="str">
        <f>IF($AO26="","", IF($AO26&lt;AU$23,0,IF($AO26&gt;AU$23,COUNTIFS('Calendar Calcs'!$E$2:$E993,AU$23),COUNTIFS('Calendar Calcs'!$E$2:$E993,AU$23,'Calendar Calcs'!$D$2:$D993,"&lt;="&amp;WEEKDAY($V26)))))</f>
        <v/>
      </c>
      <c r="AV26" s="69" t="str">
        <f>IF($AO26="","", IF($AO26&lt;AV$23,0,IF($AO26&gt;AV$23,COUNTIFS('Calendar Calcs'!$E$2:$E993,AV$23),COUNTIFS('Calendar Calcs'!$E$2:$E993,AV$23,'Calendar Calcs'!$D$2:$D993,"&lt;="&amp;WEEKDAY($V26)))))</f>
        <v/>
      </c>
      <c r="AW26" s="69" t="str">
        <f>IF($AO26="","", IF($AO26&lt;AW$23,0,IF($AO26&gt;AW$23,COUNTIFS('Calendar Calcs'!$E$2:$E993,AW$23),COUNTIFS('Calendar Calcs'!$E$2:$E993,AW$23,'Calendar Calcs'!$D$2:$D993,"&lt;="&amp;WEEKDAY($V26)))))</f>
        <v/>
      </c>
      <c r="AX26" s="69" t="str">
        <f>IF($AO26="","", IF($AO26&lt;AX$23,0,IF($AO26&gt;AX$23,COUNTIFS('Calendar Calcs'!$E$2:$E993,AX$23),COUNTIFS('Calendar Calcs'!$E$2:$E993,AX$23,'Calendar Calcs'!$D$2:$D993,"&lt;="&amp;WEEKDAY($V26)))))</f>
        <v/>
      </c>
      <c r="AY26" s="69" t="str">
        <f>IF($W26="","",VLOOKUP($W26,'Calendar Calcs'!$B$2:$E993,4,FALSE))</f>
        <v/>
      </c>
      <c r="AZ26" s="69" t="str">
        <f>IF($AY26="","",IF($AY26&gt;AZ$23,0,IF($AY26&lt;AZ$23,COUNTIFS('Calendar Calcs'!$E$2:$E993,AZ$23),COUNTIFS('Calendar Calcs'!$E$2:$E993,AZ$23,'Calendar Calcs'!$D$2:$D993,"&gt;="&amp;WEEKDAY($W26)))))</f>
        <v/>
      </c>
      <c r="BA26" s="69" t="str">
        <f>IF($AY26="","",IF($AY26&gt;BA$23,0,IF($AY26&lt;BA$23,COUNTIFS('Calendar Calcs'!$E$2:$E993,BA$23),COUNTIFS('Calendar Calcs'!$E$2:$E993,BA$23,'Calendar Calcs'!$D$2:$D993,"&gt;="&amp;WEEKDAY($W26)))))</f>
        <v/>
      </c>
      <c r="BB26" s="69" t="str">
        <f>IF($AY26="","",IF($AY26&gt;BB$23,0,IF($AY26&lt;BB$23,COUNTIFS('Calendar Calcs'!$E$2:$E993,BB$23),COUNTIFS('Calendar Calcs'!$E$2:$E993,BB$23,'Calendar Calcs'!$D$2:$D993,"&gt;="&amp;WEEKDAY($W26)))))</f>
        <v/>
      </c>
      <c r="BC26" s="69" t="str">
        <f>IF($AY26="","",IF($AY26&gt;BC$23,0,IF($AY26&lt;BC$23,COUNTIFS('Calendar Calcs'!$E$2:$E993,BC$23),COUNTIFS('Calendar Calcs'!$E$2:$E993,BC$23,'Calendar Calcs'!$D$2:$D993,"&gt;="&amp;WEEKDAY($W26)))))</f>
        <v/>
      </c>
      <c r="BD26" s="69" t="str">
        <f>IF($AY26="","",IF($AY26&gt;BD$23,0,IF($AY26&lt;BD$23,COUNTIFS('Calendar Calcs'!$E$2:$E993,BD$23),COUNTIFS('Calendar Calcs'!$E$2:$E993,BD$23,'Calendar Calcs'!$D$2:$D993,"&gt;="&amp;WEEKDAY($W26)))))</f>
        <v/>
      </c>
      <c r="BE26" s="69" t="str">
        <f>IF($AY26="","",IF($AY26&gt;BE$23,0,IF($AY26&lt;BE$23,COUNTIFS('Calendar Calcs'!$E$2:$E993,BE$23),COUNTIFS('Calendar Calcs'!$E$2:$E993,BE$23,'Calendar Calcs'!$D$2:$D993,"&gt;="&amp;WEEKDAY($W26)))))</f>
        <v/>
      </c>
      <c r="BF26" s="69" t="str">
        <f>IF($AY26="","",IF($AY26&gt;BF$23,0,IF($AY26&lt;BF$23,COUNTIFS('Calendar Calcs'!$E$2:$E993,BF$23),COUNTIFS('Calendar Calcs'!$E$2:$E993,BF$23,'Calendar Calcs'!$D$2:$D993,"&gt;="&amp;WEEKDAY($W26)))))</f>
        <v/>
      </c>
      <c r="BG26" s="69" t="str">
        <f>IF($AY26="","",IF($AY26&gt;BG$23,0,IF($AY26&lt;BG$23,COUNTIFS('Calendar Calcs'!$E$2:$E993,BG$23),COUNTIFS('Calendar Calcs'!$E$2:$E993,BG$23,'Calendar Calcs'!$D$2:$D993,"&gt;="&amp;WEEKDAY($W26)))))</f>
        <v/>
      </c>
      <c r="BH26" s="69">
        <f t="shared" si="8"/>
        <v>6</v>
      </c>
      <c r="BI26" s="69">
        <f>IF(Cover!$E$43="","",VLOOKUP(Cover!$E$43,'Calendar Calcs'!$B$2:$E993,4,FALSE))</f>
        <v>1</v>
      </c>
      <c r="BJ26" s="69">
        <f>IF($BI26="","", IF($BI26&lt;BJ$23,0,IF($BI26&gt;=BJ$23,COUNTIFS('Calendar Calcs'!$E$2:$E993,BJ$23),COUNTIFS('Calendar Calcs'!$E$2:$E993,BJ$23,'Calendar Calcs'!$D$2:$D993,"&lt;="&amp;WEEKDAY($V26)))))</f>
        <v>1</v>
      </c>
      <c r="BK26" s="69">
        <f t="shared" si="3"/>
        <v>6</v>
      </c>
      <c r="BN26" s="69" t="str">
        <f>IF(T26&gt;0,"FTE",IF(Cover!$E$47="Weekly",IF(S26&gt;29.75,"FTE","PTE"),IF(S26&gt;59.75,"FTE","PTE")))</f>
        <v>PTE</v>
      </c>
      <c r="BO26" s="69">
        <f>IF(BN26="FTE",30,IF(Cover!$E$47="Weekly",'STEP 2 EE Data'!S26,'STEP 2 EE Data'!S26/2))</f>
        <v>0</v>
      </c>
      <c r="BP26" s="209">
        <f t="shared" si="9"/>
        <v>0</v>
      </c>
      <c r="BQ26" s="209">
        <f t="shared" si="10"/>
        <v>0</v>
      </c>
      <c r="BR26" s="209">
        <f t="shared" si="11"/>
        <v>0</v>
      </c>
      <c r="BS26" s="209">
        <f t="shared" si="12"/>
        <v>0</v>
      </c>
      <c r="BT26" s="209">
        <f t="shared" si="13"/>
        <v>0</v>
      </c>
      <c r="BU26" s="209">
        <f t="shared" si="14"/>
        <v>0</v>
      </c>
      <c r="BV26" s="209">
        <f t="shared" si="15"/>
        <v>0</v>
      </c>
      <c r="BW26" s="209">
        <f t="shared" si="16"/>
        <v>0</v>
      </c>
      <c r="BX26" s="209">
        <f t="shared" si="17"/>
        <v>0</v>
      </c>
      <c r="CC26" s="210" t="str">
        <f>IF(B26="","",IF(C26="",IF(Cover!$E$47="Weekly",'STEP 3 EE Comp'!BI31*8,'STEP 3 EE Comp'!BI31*4),IF(Cover!$E$47="Weekly",'STEP 3 EE Comp'!BI31,'STEP 3 EE Comp'!BI31)))</f>
        <v/>
      </c>
      <c r="CD26" s="82" t="str">
        <f t="shared" si="18"/>
        <v/>
      </c>
      <c r="CE26" s="417">
        <f t="shared" si="19"/>
        <v>1</v>
      </c>
      <c r="CF26" s="82" t="str">
        <f t="shared" si="20"/>
        <v>Good</v>
      </c>
      <c r="CG26" s="82">
        <f t="shared" si="21"/>
        <v>0</v>
      </c>
      <c r="CH26" s="234">
        <f t="shared" si="22"/>
        <v>0</v>
      </c>
    </row>
    <row r="27" spans="1:88" s="69" customFormat="1" x14ac:dyDescent="0.3">
      <c r="A27" s="554"/>
      <c r="B27" s="478"/>
      <c r="C27" s="52"/>
      <c r="D27" s="565"/>
      <c r="E27" s="52"/>
      <c r="F27" s="507"/>
      <c r="G27" s="210">
        <f t="shared" si="4"/>
        <v>0</v>
      </c>
      <c r="H27" s="82">
        <f t="shared" si="2"/>
        <v>0</v>
      </c>
      <c r="I27" s="211"/>
      <c r="J27" s="441" t="s">
        <v>21</v>
      </c>
      <c r="K27" s="441" t="s">
        <v>21</v>
      </c>
      <c r="L27" s="441" t="s">
        <v>21</v>
      </c>
      <c r="M27" s="441" t="s">
        <v>21</v>
      </c>
      <c r="N27" s="568" t="s">
        <v>21</v>
      </c>
      <c r="O27" s="211"/>
      <c r="P27" s="212" t="str">
        <f>IF(B27="","",
IF(AND(V27="",W27="",B27&lt;&gt;""),"Employed",
IF(AND(V27&lt;&gt;"",W27="",B27&lt;&gt;""),"Terminated",
IF(AND(V27&lt;&gt;"",W27&lt;&gt;"",B27&lt;&gt;""),IF(W27&lt;Cover!$E$43,"Employed","Furloughed"),
IF(AND(V27="",W27&lt;&gt;"",B27&lt;&gt;""),IF(W27&lt;Cover!$E$43,"Employed","Rehired"))))))</f>
        <v/>
      </c>
      <c r="Q27" s="211"/>
      <c r="R27" s="536"/>
      <c r="S27" s="563"/>
      <c r="T27" s="536"/>
      <c r="U27" s="82">
        <f>IF(Cover!$E$47="Weekly",IF(T27&gt;0,T27,R27*S27),IF(T27&gt;0,T27,R27*S27)/2)</f>
        <v>0</v>
      </c>
      <c r="V27" s="564"/>
      <c r="W27" s="564"/>
      <c r="Y27" s="213" t="str">
        <f>IF($B27="","",IF('Actual Allocation Calc'!$AH$78="A",
IF($P27="Employed",$U27/7*BJ27,
IF(AND($P27="Terminated"),($U27/7*AP27),
IF(AND($P27="Furloughed"),($U27/7*AP27)+($U27/7*AZ27),
IF(AND($P27="Rehired"),($U27/7*AZ27),
IF(AND($P27="Terminated",AP27&gt;0),$U27,
IF($P27="Furloughed",IF(AP27&gt;0,$U27)+IF(AZ27&gt;0,$U27),
IF($P27="Rehired",IF(AZ27&gt;0,$U27)))))))),IF('Actual Allocation Calc'!$AH$78="C",'Actual Allocation Calc'!L27,'Actual Allocation Calc'!U27+IF($P27="Employed",$U27/7*BJ27,
IF(AND($P27="Terminated"),($U27/7*AP27),
IF(AND($P27="Furloughed"),($U27/7*AP27)+($U27/7*AZ27),
IF(AND($P27="Rehired"),($U27/7*AZ27),
IF(AND($P27="Terminated",AP27&gt;0),$U27,
IF($P27="Furloughed",IF(AP27&gt;0,$U27)+IF(AZ27&gt;0,$U27),
IF($P27="Rehired",IF(AZ27&gt;0,$U27))))))))*'Actual Allocation Calc'!$AH$99)))</f>
        <v/>
      </c>
      <c r="Z27" s="210" t="str">
        <f>IF($B27="","",IF('Actual Allocation Calc'!$AI$78="A",
IF($P27="Employed",$U27,
IF(AND($P27="Terminated"),($U27/7*AQ27),
IF(AND($P27="Furloughed"),($U27/7*AQ27)+($U27/7*BA27),
IF(AND($P27="Rehired"),($U27/7*BA27),
IF(AND($P27="Terminated",AQ27&gt;0),$U27,
IF($P27="Furloughed",IF(AQ27&gt;0,$U27)+IF(BA27&gt;0,$U27),
IF($P27="Rehired",IF(BA27&gt;0,$U27)))))))),IF('Actual Allocation Calc'!$AI$78="C",'Actual Allocation Calc'!M27,'Actual Allocation Calc'!V27+IF($P27="Employed",$U27,
IF(AND($P27="Terminated"),($U27/7*AQ27),
IF(AND($P27="Furloughed"),($U27/7*AQ27)+($U27/7*BA27),
IF(AND($P27="Rehired"),($U27/7*BA27),
IF(AND($P27="Terminated",AQ27&gt;0),$U27,
IF($P27="Furloughed",IF(AQ27&gt;0,$U27)+IF(BA27&gt;0,$U27),
IF($P27="Rehired",IF(BA27&gt;0,$U27))))))))*'Actual Allocation Calc'!$AI$99)))</f>
        <v/>
      </c>
      <c r="AA27" s="210" t="str">
        <f>IF($B27="","",IF('Actual Allocation Calc'!$AJ$78="A",
IF($P27="Employed",$U27,
IF(AND($P27="Terminated"),($U27/7*AR27),
IF(AND($P27="Furloughed"),($U27/7*AR27)+($U27/7*BB27),
IF(AND($P27="Rehired"),($U27/7*BB27),
IF(AND($P27="Terminated",AR27&gt;0),$U27,
IF($P27="Furloughed",IF(AR27&gt;0,$U27)+IF(BB27&gt;0,$U27),
IF($P27="Rehired",IF(BB27&gt;0,$U27)))))))),IF('Actual Allocation Calc'!$AJ$78="C",'Actual Allocation Calc'!N27,'Actual Allocation Calc'!W27+IF($P27="Employed",$U27,
IF(AND($P27="Terminated"),($U27/7*AR27),
IF(AND($P27="Furloughed"),($U27/7*AR27)+($U27/7*BB27),
IF(AND($P27="Rehired"),($U27/7*BB27),
IF(AND($P27="Terminated",AR27&gt;0),$U27,
IF($P27="Furloughed",IF(AR27&gt;0,$U27)+IF(BB27&gt;0,$U27),
IF($P27="Rehired",IF(BB27&gt;0,$U27))))))))*'Actual Allocation Calc'!$AJ$99)))</f>
        <v/>
      </c>
      <c r="AB27" s="210" t="str">
        <f>IF($B27="","",IF('Actual Allocation Calc'!$AK$78="A",
IF($P27="Employed",$U27,
IF(AND($P27="Terminated"),($U27/7*AS27),
IF(AND($P27="Furloughed"),($U27/7*AS27)+($U27/7*BC27),
IF(AND($P27="Rehired"),($U27/7*BC27),
IF(AND($P27="Terminated",AS27&gt;0),$U27,
IF($P27="Furloughed",IF(AS27&gt;0,$U27)+IF(BC27&gt;0,$U27),
IF($P27="Rehired",IF(BC27&gt;0,$U27)))))))),IF('Actual Allocation Calc'!$AK$78="C",'Actual Allocation Calc'!O27,'Actual Allocation Calc'!X27+IF($P27="Employed",$U27,
IF(AND($P27="Terminated"),($U27/7*AS27),
IF(AND($P27="Furloughed"),($U27/7*AS27)+($U27/7*BC27),
IF(AND($P27="Rehired"),($U27/7*BC27),
IF(AND($P27="Terminated",AS27&gt;0),$U27,
IF($P27="Furloughed",IF(AS27&gt;0,$U27)+IF(BC27&gt;0,$U27),
IF($P27="Rehired",IF(BC27&gt;0,$U27))))))))*'Actual Allocation Calc'!$AK$99)))</f>
        <v/>
      </c>
      <c r="AC27" s="210" t="str">
        <f>IF($B27="","",IF('Actual Allocation Calc'!$AL$78="A",
IF($P27="Employed",$U27,
IF(AND($P27="Terminated"),($U27/7*AT27),
IF(AND($P27="Furloughed"),($U27/7*AT27)+($U27/7*BD27),
IF(AND($P27="Rehired"),($U27/7*BD27),
IF(AND($P27="Terminated",AT27&gt;0),$U27,
IF($P27="Furloughed",IF(AT27&gt;0,$U27)+IF(BD27&gt;0,$U27),
IF($P27="Rehired",IF(BD27&gt;0,$U27)))))))),IF('Actual Allocation Calc'!$AL$78="C",'Actual Allocation Calc'!P27,'Actual Allocation Calc'!Y27+IF($P27="Employed",$U27,
IF(AND($P27="Terminated"),($U27/7*AT27),
IF(AND($P27="Furloughed"),($U27/7*AT27)+($U27/7*BD27),
IF(AND($P27="Rehired"),($U27/7*BD27),
IF(AND($P27="Terminated",AT27&gt;0),$U27,
IF($P27="Furloughed",IF(AT27&gt;0,$U27)+IF(BD27&gt;0,$U27),
IF($P27="Rehired",IF(BD27&gt;0,$U27))))))))*'Actual Allocation Calc'!$AL$99)))</f>
        <v/>
      </c>
      <c r="AD27" s="210" t="str">
        <f>IF($B27="","",IF('Actual Allocation Calc'!$AM$78="A",
IF($P27="Employed",$U27,
IF(AND($P27="Terminated"),($U27/7*AU27),
IF(AND($P27="Furloughed"),($U27/7*AU27)+($U27/7*BE27),
IF(AND($P27="Rehired"),($U27/7*BE27),
IF(AND($P27="Terminated",AU27&gt;0),$U27,
IF($P27="Furloughed",IF(AU27&gt;0,$U27)+IF(BE27&gt;0,$U27),
IF($P27="Rehired",IF(BE27&gt;0,$U27)))))))),IF('Actual Allocation Calc'!$AM$78="C",'Actual Allocation Calc'!Q27,'Actual Allocation Calc'!Z27+IF($P27="Employed",$U27,
IF(AND($P27="Terminated"),($U27/7*AU27),
IF(AND($P27="Furloughed"),($U27/7*AU27)+($U27/7*BE27),
IF(AND($P27="Rehired"),($U27/7*BE27),
IF(AND($P27="Terminated",AU27&gt;0),$U27,
IF($P27="Furloughed",IF(AU27&gt;0,$U27)+IF(BE27&gt;0,$U27),
IF($P27="Rehired",IF(BE27&gt;0,$U27))))))))*'Actual Allocation Calc'!$AM$99)))</f>
        <v/>
      </c>
      <c r="AE27" s="210" t="str">
        <f>IF($B27="","",IF('Actual Allocation Calc'!$AN$78="A",
IF($P27="Employed",$U27,
IF(AND($P27="Terminated"),($U27/7*AV27),
IF(AND($P27="Furloughed"),($U27/7*AV27)+($U27/7*BF27),
IF(AND($P27="Rehired"),($U27/7*BF27),
IF(AND($P27="Terminated",AV27&gt;0),$U27,
IF($P27="Furloughed",IF(AV27&gt;0,$U27)+IF(BF27&gt;0,$U27),
IF($P27="Rehired",IF(BF27&gt;0,$U27)))))))),IF('Actual Allocation Calc'!$AN$78="C",'Actual Allocation Calc'!R27,'Actual Allocation Calc'!AA27+IF($P27="Employed",$U27,
IF(AND($P27="Terminated"),($U27/7*AV27),
IF(AND($P27="Furloughed"),($U27/7*AV27)+($U27/7*BF27),
IF(AND($P27="Rehired"),($U27/7*BF27),
IF(AND($P27="Terminated",AV27&gt;0),$U27,
IF($P27="Furloughed",IF(AV27&gt;0,$U27)+IF(BF27&gt;0,$U27),
IF($P27="Rehired",IF(BF27&gt;0,$U27))))))))*'Actual Allocation Calc'!$AN$99)))</f>
        <v/>
      </c>
      <c r="AF27" s="210" t="str">
        <f>IF($B27="","",IF('Actual Allocation Calc'!$AO$78="A",
IF($P27="Employed",$U27,
IF(AND($P27="Terminated"),($U27/7*AW27),
IF(AND($P27="Furloughed"),($U27/7*AW27)+($U27/7*BG27),
IF(AND($P27="Rehired"),($U27/7*BG27),
IF(AND($P27="Terminated",AW27&gt;0),$U27,
IF($P27="Furloughed",IF(AW27&gt;0,$U27)+IF(BG27&gt;0,$U27),
IF($P27="Rehired",IF(BG27&gt;0,$U27)))))))),IF('Actual Allocation Calc'!$AO$78="C",'Actual Allocation Calc'!S27,'Actual Allocation Calc'!AB27+IF($P27="Employed",$U27,
IF(AND($P27="Terminated"),($U27/7*AW27),
IF(AND($P27="Furloughed"),($U27/7*AW27)+($U27/7*BG27),
IF(AND($P27="Rehired"),($U27/7*BG27),
IF(AND($P27="Terminated",AW27&gt;0),$U27,
IF($P27="Furloughed",IF(AW27&gt;0,$U27)+IF(BG27&gt;0,$U27),
IF($P27="Rehired",IF(BG27&gt;0,$U27))))))))*'Actual Allocation Calc'!$AO$99)))</f>
        <v/>
      </c>
      <c r="AG27" s="210" t="str">
        <f>IF($B27="","",IF('Actual Allocation Calc'!$AP$78="A",
IF($P27="Employed",$U27/7*BK27,
IF(AND($P27="Terminated"),($U27/7*AX27),
IF(AND($P27="Furloughed"),($U27/7*AX27)+($U27/7*BH27),
IF(AND($P27="Rehired"),($U27/7*BH27),
IF(AND($P27="Terminated",AX27&gt;0),$U27,
IF($P27="Furloughed",IF(AX27&gt;0,$U27)+IF(BH27&gt;0,$U27),
IF($P27="Rehired",IF(BH27&gt;0,$U27)))))))),IF('Actual Allocation Calc'!$AP$78="C",'Actual Allocation Calc'!T27,'Actual Allocation Calc'!AC27+IF($P27="Employed",$U27/7*BK27,
IF(AND($P27="Terminated"),($U27/7*AX27),
IF(AND($P27="Furloughed"),($U27/7*AX27)+($U27/7*BH27),
IF(AND($P27="Rehired"),($U27/7*BH27),
IF(AND($P27="Terminated",AX27&gt;0),$U27,
IF($P27="Furloughed",IF(AX27&gt;0,$U27)+IF(BH27&gt;0,$U27),
IF($P27="Rehired",IF(BH27&gt;0,$U27))))))))*'Actual Allocation Calc'!$AP$99)))</f>
        <v/>
      </c>
      <c r="AH27" s="536"/>
      <c r="AI27" s="82">
        <f t="shared" si="5"/>
        <v>0</v>
      </c>
      <c r="AJ27" s="210">
        <f t="shared" si="6"/>
        <v>0</v>
      </c>
      <c r="AK27" s="397" t="str">
        <f t="shared" si="7"/>
        <v/>
      </c>
      <c r="AM27" s="173"/>
      <c r="AO27" s="214" t="str">
        <f>IFERROR(IF($V27="","",VLOOKUP(V27,'Calendar Calcs'!$B$2:$E994,4,FALSE)),0)</f>
        <v/>
      </c>
      <c r="AP27" s="69" t="str">
        <f>IF($AO27="","", IF($AO27&lt;AP$23,0,IF($AO27&gt;AP$23,COUNTIFS('Calendar Calcs'!$E$2:$E994,AP$23),COUNTIFS('Calendar Calcs'!$E$2:$E994,AP$23,'Calendar Calcs'!$D$2:$D994,"&lt;="&amp;WEEKDAY($V27)))))</f>
        <v/>
      </c>
      <c r="AQ27" s="69" t="str">
        <f>IF($AO27="","", IF($AO27&lt;AQ$23,0,IF($AO27&gt;AQ$23,COUNTIFS('Calendar Calcs'!$E$2:$E994,AQ$23),COUNTIFS('Calendar Calcs'!$E$2:$E994,AQ$23,'Calendar Calcs'!$D$2:$D994,"&lt;="&amp;WEEKDAY($V27)))))</f>
        <v/>
      </c>
      <c r="AR27" s="69" t="str">
        <f>IF($AO27="","", IF($AO27&lt;AR$23,0,IF($AO27&gt;AR$23,COUNTIFS('Calendar Calcs'!$E$2:$E994,AR$23),COUNTIFS('Calendar Calcs'!$E$2:$E994,AR$23,'Calendar Calcs'!$D$2:$D994,"&lt;="&amp;WEEKDAY($V27)))))</f>
        <v/>
      </c>
      <c r="AS27" s="69" t="str">
        <f>IF($AO27="","", IF($AO27&lt;AS$23,0,IF($AO27&gt;AS$23,COUNTIFS('Calendar Calcs'!$E$2:$E994,AS$23),COUNTIFS('Calendar Calcs'!$E$2:$E994,AS$23,'Calendar Calcs'!$D$2:$D994,"&lt;="&amp;WEEKDAY($V27)))))</f>
        <v/>
      </c>
      <c r="AT27" s="69" t="str">
        <f>IF($AO27="","", IF($AO27&lt;AT$23,0,IF($AO27&gt;AT$23,COUNTIFS('Calendar Calcs'!$E$2:$E994,AT$23),COUNTIFS('Calendar Calcs'!$E$2:$E994,AT$23,'Calendar Calcs'!$D$2:$D994,"&lt;="&amp;WEEKDAY($V27)))))</f>
        <v/>
      </c>
      <c r="AU27" s="69" t="str">
        <f>IF($AO27="","", IF($AO27&lt;AU$23,0,IF($AO27&gt;AU$23,COUNTIFS('Calendar Calcs'!$E$2:$E994,AU$23),COUNTIFS('Calendar Calcs'!$E$2:$E994,AU$23,'Calendar Calcs'!$D$2:$D994,"&lt;="&amp;WEEKDAY($V27)))))</f>
        <v/>
      </c>
      <c r="AV27" s="69" t="str">
        <f>IF($AO27="","", IF($AO27&lt;AV$23,0,IF($AO27&gt;AV$23,COUNTIFS('Calendar Calcs'!$E$2:$E994,AV$23),COUNTIFS('Calendar Calcs'!$E$2:$E994,AV$23,'Calendar Calcs'!$D$2:$D994,"&lt;="&amp;WEEKDAY($V27)))))</f>
        <v/>
      </c>
      <c r="AW27" s="69" t="str">
        <f>IF($AO27="","", IF($AO27&lt;AW$23,0,IF($AO27&gt;AW$23,COUNTIFS('Calendar Calcs'!$E$2:$E994,AW$23),COUNTIFS('Calendar Calcs'!$E$2:$E994,AW$23,'Calendar Calcs'!$D$2:$D994,"&lt;="&amp;WEEKDAY($V27)))))</f>
        <v/>
      </c>
      <c r="AX27" s="69" t="str">
        <f>IF($AO27="","", IF($AO27&lt;AX$23,0,IF($AO27&gt;AX$23,COUNTIFS('Calendar Calcs'!$E$2:$E994,AX$23),COUNTIFS('Calendar Calcs'!$E$2:$E994,AX$23,'Calendar Calcs'!$D$2:$D994,"&lt;="&amp;WEEKDAY($V27)))))</f>
        <v/>
      </c>
      <c r="AY27" s="69" t="str">
        <f>IF($W27="","",VLOOKUP($W27,'Calendar Calcs'!$B$2:$E994,4,FALSE))</f>
        <v/>
      </c>
      <c r="AZ27" s="69" t="str">
        <f>IF($AY27="","",IF($AY27&gt;AZ$23,0,IF($AY27&lt;AZ$23,COUNTIFS('Calendar Calcs'!$E$2:$E994,AZ$23),COUNTIFS('Calendar Calcs'!$E$2:$E994,AZ$23,'Calendar Calcs'!$D$2:$D994,"&gt;="&amp;WEEKDAY($W27)))))</f>
        <v/>
      </c>
      <c r="BA27" s="69" t="str">
        <f>IF($AY27="","",IF($AY27&gt;BA$23,0,IF($AY27&lt;BA$23,COUNTIFS('Calendar Calcs'!$E$2:$E994,BA$23),COUNTIFS('Calendar Calcs'!$E$2:$E994,BA$23,'Calendar Calcs'!$D$2:$D994,"&gt;="&amp;WEEKDAY($W27)))))</f>
        <v/>
      </c>
      <c r="BB27" s="69" t="str">
        <f>IF($AY27="","",IF($AY27&gt;BB$23,0,IF($AY27&lt;BB$23,COUNTIFS('Calendar Calcs'!$E$2:$E994,BB$23),COUNTIFS('Calendar Calcs'!$E$2:$E994,BB$23,'Calendar Calcs'!$D$2:$D994,"&gt;="&amp;WEEKDAY($W27)))))</f>
        <v/>
      </c>
      <c r="BC27" s="69" t="str">
        <f>IF($AY27="","",IF($AY27&gt;BC$23,0,IF($AY27&lt;BC$23,COUNTIFS('Calendar Calcs'!$E$2:$E994,BC$23),COUNTIFS('Calendar Calcs'!$E$2:$E994,BC$23,'Calendar Calcs'!$D$2:$D994,"&gt;="&amp;WEEKDAY($W27)))))</f>
        <v/>
      </c>
      <c r="BD27" s="69" t="str">
        <f>IF($AY27="","",IF($AY27&gt;BD$23,0,IF($AY27&lt;BD$23,COUNTIFS('Calendar Calcs'!$E$2:$E994,BD$23),COUNTIFS('Calendar Calcs'!$E$2:$E994,BD$23,'Calendar Calcs'!$D$2:$D994,"&gt;="&amp;WEEKDAY($W27)))))</f>
        <v/>
      </c>
      <c r="BE27" s="69" t="str">
        <f>IF($AY27="","",IF($AY27&gt;BE$23,0,IF($AY27&lt;BE$23,COUNTIFS('Calendar Calcs'!$E$2:$E994,BE$23),COUNTIFS('Calendar Calcs'!$E$2:$E994,BE$23,'Calendar Calcs'!$D$2:$D994,"&gt;="&amp;WEEKDAY($W27)))))</f>
        <v/>
      </c>
      <c r="BF27" s="69" t="str">
        <f>IF($AY27="","",IF($AY27&gt;BF$23,0,IF($AY27&lt;BF$23,COUNTIFS('Calendar Calcs'!$E$2:$E994,BF$23),COUNTIFS('Calendar Calcs'!$E$2:$E994,BF$23,'Calendar Calcs'!$D$2:$D994,"&gt;="&amp;WEEKDAY($W27)))))</f>
        <v/>
      </c>
      <c r="BG27" s="69" t="str">
        <f>IF($AY27="","",IF($AY27&gt;BG$23,0,IF($AY27&lt;BG$23,COUNTIFS('Calendar Calcs'!$E$2:$E994,BG$23),COUNTIFS('Calendar Calcs'!$E$2:$E994,BG$23,'Calendar Calcs'!$D$2:$D994,"&gt;="&amp;WEEKDAY($W27)))))</f>
        <v/>
      </c>
      <c r="BH27" s="69">
        <f t="shared" si="8"/>
        <v>6</v>
      </c>
      <c r="BI27" s="69">
        <f>IF(Cover!$E$43="","",VLOOKUP(Cover!$E$43,'Calendar Calcs'!$B$2:$E994,4,FALSE))</f>
        <v>1</v>
      </c>
      <c r="BJ27" s="69">
        <f>IF($BI27="","", IF($BI27&lt;BJ$23,0,IF($BI27&gt;=BJ$23,COUNTIFS('Calendar Calcs'!$E$2:$E994,BJ$23),COUNTIFS('Calendar Calcs'!$E$2:$E994,BJ$23,'Calendar Calcs'!$D$2:$D994,"&lt;="&amp;WEEKDAY($V27)))))</f>
        <v>1</v>
      </c>
      <c r="BK27" s="69">
        <f t="shared" si="3"/>
        <v>6</v>
      </c>
      <c r="BN27" s="69" t="str">
        <f>IF(T27&gt;0,"FTE",IF(Cover!$E$47="Weekly",IF(S27&gt;29.75,"FTE","PTE"),IF(S27&gt;59.75,"FTE","PTE")))</f>
        <v>PTE</v>
      </c>
      <c r="BO27" s="69">
        <f>IF(BN27="FTE",30,IF(Cover!$E$47="Weekly",'STEP 2 EE Data'!S27,'STEP 2 EE Data'!S27/2))</f>
        <v>0</v>
      </c>
      <c r="BP27" s="209">
        <f t="shared" si="9"/>
        <v>0</v>
      </c>
      <c r="BQ27" s="209">
        <f t="shared" si="10"/>
        <v>0</v>
      </c>
      <c r="BR27" s="209">
        <f t="shared" si="11"/>
        <v>0</v>
      </c>
      <c r="BS27" s="209">
        <f t="shared" si="12"/>
        <v>0</v>
      </c>
      <c r="BT27" s="209">
        <f t="shared" si="13"/>
        <v>0</v>
      </c>
      <c r="BU27" s="209">
        <f t="shared" si="14"/>
        <v>0</v>
      </c>
      <c r="BV27" s="209">
        <f t="shared" si="15"/>
        <v>0</v>
      </c>
      <c r="BW27" s="209">
        <f t="shared" si="16"/>
        <v>0</v>
      </c>
      <c r="BX27" s="209">
        <f t="shared" si="17"/>
        <v>0</v>
      </c>
      <c r="CC27" s="210" t="str">
        <f>IF(B27="","",IF(C27="",IF(Cover!$E$47="Weekly",'STEP 3 EE Comp'!BI32*8,'STEP 3 EE Comp'!BI32*4),IF(Cover!$E$47="Weekly",'STEP 3 EE Comp'!BI32,'STEP 3 EE Comp'!BI32)))</f>
        <v/>
      </c>
      <c r="CD27" s="82" t="str">
        <f t="shared" si="18"/>
        <v/>
      </c>
      <c r="CE27" s="417">
        <f t="shared" si="19"/>
        <v>1</v>
      </c>
      <c r="CF27" s="82" t="str">
        <f t="shared" si="20"/>
        <v>Good</v>
      </c>
      <c r="CG27" s="82">
        <f t="shared" si="21"/>
        <v>0</v>
      </c>
      <c r="CH27" s="234">
        <f t="shared" si="22"/>
        <v>0</v>
      </c>
    </row>
    <row r="28" spans="1:88" s="69" customFormat="1" x14ac:dyDescent="0.3">
      <c r="A28" s="530"/>
      <c r="B28" s="477"/>
      <c r="C28" s="52"/>
      <c r="D28" s="565"/>
      <c r="E28" s="52"/>
      <c r="F28" s="507"/>
      <c r="G28" s="210">
        <f t="shared" si="4"/>
        <v>0</v>
      </c>
      <c r="H28" s="82">
        <f t="shared" si="2"/>
        <v>0</v>
      </c>
      <c r="I28" s="211"/>
      <c r="J28" s="441" t="s">
        <v>21</v>
      </c>
      <c r="K28" s="441" t="s">
        <v>21</v>
      </c>
      <c r="L28" s="441" t="s">
        <v>21</v>
      </c>
      <c r="M28" s="441" t="s">
        <v>21</v>
      </c>
      <c r="N28" s="568" t="s">
        <v>20</v>
      </c>
      <c r="O28" s="211"/>
      <c r="P28" s="212" t="str">
        <f>IF(B28="","",
IF(AND(V28="",W28="",B28&lt;&gt;""),"Employed",
IF(AND(V28&lt;&gt;"",W28="",B28&lt;&gt;""),"Terminated",
IF(AND(V28&lt;&gt;"",W28&lt;&gt;"",B28&lt;&gt;""),IF(W28&lt;Cover!$E$43,"Employed","Furloughed"),
IF(AND(V28="",W28&lt;&gt;"",B28&lt;&gt;""),IF(W28&lt;Cover!$E$43,"Employed","Rehired"))))))</f>
        <v/>
      </c>
      <c r="Q28" s="211"/>
      <c r="R28" s="536"/>
      <c r="S28" s="563"/>
      <c r="T28" s="536"/>
      <c r="U28" s="82">
        <f>IF(Cover!$E$47="Weekly",IF(T28&gt;0,T28,R28*S28),IF(T28&gt;0,T28,R28*S28)/2)</f>
        <v>0</v>
      </c>
      <c r="V28" s="564"/>
      <c r="W28" s="564"/>
      <c r="Y28" s="213" t="str">
        <f>IF($B28="","",IF('Actual Allocation Calc'!$AH$78="A",
IF($P28="Employed",$U28/7*BJ28,
IF(AND($P28="Terminated"),($U28/7*AP28),
IF(AND($P28="Furloughed"),($U28/7*AP28)+($U28/7*AZ28),
IF(AND($P28="Rehired"),($U28/7*AZ28),
IF(AND($P28="Terminated",AP28&gt;0),$U28,
IF($P28="Furloughed",IF(AP28&gt;0,$U28)+IF(AZ28&gt;0,$U28),
IF($P28="Rehired",IF(AZ28&gt;0,$U28)))))))),IF('Actual Allocation Calc'!$AH$78="C",'Actual Allocation Calc'!L28,'Actual Allocation Calc'!U28+IF($P28="Employed",$U28/7*BJ28,
IF(AND($P28="Terminated"),($U28/7*AP28),
IF(AND($P28="Furloughed"),($U28/7*AP28)+($U28/7*AZ28),
IF(AND($P28="Rehired"),($U28/7*AZ28),
IF(AND($P28="Terminated",AP28&gt;0),$U28,
IF($P28="Furloughed",IF(AP28&gt;0,$U28)+IF(AZ28&gt;0,$U28),
IF($P28="Rehired",IF(AZ28&gt;0,$U28))))))))*'Actual Allocation Calc'!$AH$99)))</f>
        <v/>
      </c>
      <c r="Z28" s="210" t="str">
        <f>IF($B28="","",IF('Actual Allocation Calc'!$AI$78="A",
IF($P28="Employed",$U28,
IF(AND($P28="Terminated"),($U28/7*AQ28),
IF(AND($P28="Furloughed"),($U28/7*AQ28)+($U28/7*BA28),
IF(AND($P28="Rehired"),($U28/7*BA28),
IF(AND($P28="Terminated",AQ28&gt;0),$U28,
IF($P28="Furloughed",IF(AQ28&gt;0,$U28)+IF(BA28&gt;0,$U28),
IF($P28="Rehired",IF(BA28&gt;0,$U28)))))))),IF('Actual Allocation Calc'!$AI$78="C",'Actual Allocation Calc'!M28,'Actual Allocation Calc'!V28+IF($P28="Employed",$U28,
IF(AND($P28="Terminated"),($U28/7*AQ28),
IF(AND($P28="Furloughed"),($U28/7*AQ28)+($U28/7*BA28),
IF(AND($P28="Rehired"),($U28/7*BA28),
IF(AND($P28="Terminated",AQ28&gt;0),$U28,
IF($P28="Furloughed",IF(AQ28&gt;0,$U28)+IF(BA28&gt;0,$U28),
IF($P28="Rehired",IF(BA28&gt;0,$U28))))))))*'Actual Allocation Calc'!$AI$99)))</f>
        <v/>
      </c>
      <c r="AA28" s="210" t="str">
        <f>IF($B28="","",IF('Actual Allocation Calc'!$AJ$78="A",
IF($P28="Employed",$U28,
IF(AND($P28="Terminated"),($U28/7*AR28),
IF(AND($P28="Furloughed"),($U28/7*AR28)+($U28/7*BB28),
IF(AND($P28="Rehired"),($U28/7*BB28),
IF(AND($P28="Terminated",AR28&gt;0),$U28,
IF($P28="Furloughed",IF(AR28&gt;0,$U28)+IF(BB28&gt;0,$U28),
IF($P28="Rehired",IF(BB28&gt;0,$U28)))))))),IF('Actual Allocation Calc'!$AJ$78="C",'Actual Allocation Calc'!N28,'Actual Allocation Calc'!W28+IF($P28="Employed",$U28,
IF(AND($P28="Terminated"),($U28/7*AR28),
IF(AND($P28="Furloughed"),($U28/7*AR28)+($U28/7*BB28),
IF(AND($P28="Rehired"),($U28/7*BB28),
IF(AND($P28="Terminated",AR28&gt;0),$U28,
IF($P28="Furloughed",IF(AR28&gt;0,$U28)+IF(BB28&gt;0,$U28),
IF($P28="Rehired",IF(BB28&gt;0,$U28))))))))*'Actual Allocation Calc'!$AJ$99)))</f>
        <v/>
      </c>
      <c r="AB28" s="210" t="str">
        <f>IF($B28="","",IF('Actual Allocation Calc'!$AK$78="A",
IF($P28="Employed",$U28,
IF(AND($P28="Terminated"),($U28/7*AS28),
IF(AND($P28="Furloughed"),($U28/7*AS28)+($U28/7*BC28),
IF(AND($P28="Rehired"),($U28/7*BC28),
IF(AND($P28="Terminated",AS28&gt;0),$U28,
IF($P28="Furloughed",IF(AS28&gt;0,$U28)+IF(BC28&gt;0,$U28),
IF($P28="Rehired",IF(BC28&gt;0,$U28)))))))),IF('Actual Allocation Calc'!$AK$78="C",'Actual Allocation Calc'!O28,'Actual Allocation Calc'!X28+IF($P28="Employed",$U28,
IF(AND($P28="Terminated"),($U28/7*AS28),
IF(AND($P28="Furloughed"),($U28/7*AS28)+($U28/7*BC28),
IF(AND($P28="Rehired"),($U28/7*BC28),
IF(AND($P28="Terminated",AS28&gt;0),$U28,
IF($P28="Furloughed",IF(AS28&gt;0,$U28)+IF(BC28&gt;0,$U28),
IF($P28="Rehired",IF(BC28&gt;0,$U28))))))))*'Actual Allocation Calc'!$AK$99)))</f>
        <v/>
      </c>
      <c r="AC28" s="210" t="str">
        <f>IF($B28="","",IF('Actual Allocation Calc'!$AL$78="A",
IF($P28="Employed",$U28,
IF(AND($P28="Terminated"),($U28/7*AT28),
IF(AND($P28="Furloughed"),($U28/7*AT28)+($U28/7*BD28),
IF(AND($P28="Rehired"),($U28/7*BD28),
IF(AND($P28="Terminated",AT28&gt;0),$U28,
IF($P28="Furloughed",IF(AT28&gt;0,$U28)+IF(BD28&gt;0,$U28),
IF($P28="Rehired",IF(BD28&gt;0,$U28)))))))),IF('Actual Allocation Calc'!$AL$78="C",'Actual Allocation Calc'!P28,'Actual Allocation Calc'!Y28+IF($P28="Employed",$U28,
IF(AND($P28="Terminated"),($U28/7*AT28),
IF(AND($P28="Furloughed"),($U28/7*AT28)+($U28/7*BD28),
IF(AND($P28="Rehired"),($U28/7*BD28),
IF(AND($P28="Terminated",AT28&gt;0),$U28,
IF($P28="Furloughed",IF(AT28&gt;0,$U28)+IF(BD28&gt;0,$U28),
IF($P28="Rehired",IF(BD28&gt;0,$U28))))))))*'Actual Allocation Calc'!$AL$99)))</f>
        <v/>
      </c>
      <c r="AD28" s="210" t="str">
        <f>IF($B28="","",IF('Actual Allocation Calc'!$AM$78="A",
IF($P28="Employed",$U28,
IF(AND($P28="Terminated"),($U28/7*AU28),
IF(AND($P28="Furloughed"),($U28/7*AU28)+($U28/7*BE28),
IF(AND($P28="Rehired"),($U28/7*BE28),
IF(AND($P28="Terminated",AU28&gt;0),$U28,
IF($P28="Furloughed",IF(AU28&gt;0,$U28)+IF(BE28&gt;0,$U28),
IF($P28="Rehired",IF(BE28&gt;0,$U28)))))))),IF('Actual Allocation Calc'!$AM$78="C",'Actual Allocation Calc'!Q28,'Actual Allocation Calc'!Z28+IF($P28="Employed",$U28,
IF(AND($P28="Terminated"),($U28/7*AU28),
IF(AND($P28="Furloughed"),($U28/7*AU28)+($U28/7*BE28),
IF(AND($P28="Rehired"),($U28/7*BE28),
IF(AND($P28="Terminated",AU28&gt;0),$U28,
IF($P28="Furloughed",IF(AU28&gt;0,$U28)+IF(BE28&gt;0,$U28),
IF($P28="Rehired",IF(BE28&gt;0,$U28))))))))*'Actual Allocation Calc'!$AM$99)))</f>
        <v/>
      </c>
      <c r="AE28" s="210" t="str">
        <f>IF($B28="","",IF('Actual Allocation Calc'!$AN$78="A",
IF($P28="Employed",$U28,
IF(AND($P28="Terminated"),($U28/7*AV28),
IF(AND($P28="Furloughed"),($U28/7*AV28)+($U28/7*BF28),
IF(AND($P28="Rehired"),($U28/7*BF28),
IF(AND($P28="Terminated",AV28&gt;0),$U28,
IF($P28="Furloughed",IF(AV28&gt;0,$U28)+IF(BF28&gt;0,$U28),
IF($P28="Rehired",IF(BF28&gt;0,$U28)))))))),IF('Actual Allocation Calc'!$AN$78="C",'Actual Allocation Calc'!R28,'Actual Allocation Calc'!AA28+IF($P28="Employed",$U28,
IF(AND($P28="Terminated"),($U28/7*AV28),
IF(AND($P28="Furloughed"),($U28/7*AV28)+($U28/7*BF28),
IF(AND($P28="Rehired"),($U28/7*BF28),
IF(AND($P28="Terminated",AV28&gt;0),$U28,
IF($P28="Furloughed",IF(AV28&gt;0,$U28)+IF(BF28&gt;0,$U28),
IF($P28="Rehired",IF(BF28&gt;0,$U28))))))))*'Actual Allocation Calc'!$AN$99)))</f>
        <v/>
      </c>
      <c r="AF28" s="210" t="str">
        <f>IF($B28="","",IF('Actual Allocation Calc'!$AO$78="A",
IF($P28="Employed",$U28,
IF(AND($P28="Terminated"),($U28/7*AW28),
IF(AND($P28="Furloughed"),($U28/7*AW28)+($U28/7*BG28),
IF(AND($P28="Rehired"),($U28/7*BG28),
IF(AND($P28="Terminated",AW28&gt;0),$U28,
IF($P28="Furloughed",IF(AW28&gt;0,$U28)+IF(BG28&gt;0,$U28),
IF($P28="Rehired",IF(BG28&gt;0,$U28)))))))),IF('Actual Allocation Calc'!$AO$78="C",'Actual Allocation Calc'!S28,'Actual Allocation Calc'!AB28+IF($P28="Employed",$U28,
IF(AND($P28="Terminated"),($U28/7*AW28),
IF(AND($P28="Furloughed"),($U28/7*AW28)+($U28/7*BG28),
IF(AND($P28="Rehired"),($U28/7*BG28),
IF(AND($P28="Terminated",AW28&gt;0),$U28,
IF($P28="Furloughed",IF(AW28&gt;0,$U28)+IF(BG28&gt;0,$U28),
IF($P28="Rehired",IF(BG28&gt;0,$U28))))))))*'Actual Allocation Calc'!$AO$99)))</f>
        <v/>
      </c>
      <c r="AG28" s="210" t="str">
        <f>IF($B28="","",IF('Actual Allocation Calc'!$AP$78="A",
IF($P28="Employed",$U28/7*BK28,
IF(AND($P28="Terminated"),($U28/7*AX28),
IF(AND($P28="Furloughed"),($U28/7*AX28)+($U28/7*BH28),
IF(AND($P28="Rehired"),($U28/7*BH28),
IF(AND($P28="Terminated",AX28&gt;0),$U28,
IF($P28="Furloughed",IF(AX28&gt;0,$U28)+IF(BH28&gt;0,$U28),
IF($P28="Rehired",IF(BH28&gt;0,$U28)))))))),IF('Actual Allocation Calc'!$AP$78="C",'Actual Allocation Calc'!T28,'Actual Allocation Calc'!AC28+IF($P28="Employed",$U28/7*BK28,
IF(AND($P28="Terminated"),($U28/7*AX28),
IF(AND($P28="Furloughed"),($U28/7*AX28)+($U28/7*BH28),
IF(AND($P28="Rehired"),($U28/7*BH28),
IF(AND($P28="Terminated",AX28&gt;0),$U28,
IF($P28="Furloughed",IF(AX28&gt;0,$U28)+IF(BH28&gt;0,$U28),
IF($P28="Rehired",IF(BH28&gt;0,$U28))))))))*'Actual Allocation Calc'!$AP$99)))</f>
        <v/>
      </c>
      <c r="AH28" s="536"/>
      <c r="AI28" s="82">
        <f t="shared" si="5"/>
        <v>0</v>
      </c>
      <c r="AJ28" s="210">
        <f t="shared" si="6"/>
        <v>0</v>
      </c>
      <c r="AK28" s="397" t="str">
        <f t="shared" si="7"/>
        <v/>
      </c>
      <c r="AM28" s="173"/>
      <c r="AO28" s="214" t="str">
        <f>IFERROR(IF($V28="","",VLOOKUP(V28,'Calendar Calcs'!$B$2:$E995,4,FALSE)),0)</f>
        <v/>
      </c>
      <c r="AP28" s="69" t="str">
        <f>IF($AO28="","", IF($AO28&lt;AP$23,0,IF($AO28&gt;AP$23,COUNTIFS('Calendar Calcs'!$E$2:$E995,AP$23),COUNTIFS('Calendar Calcs'!$E$2:$E995,AP$23,'Calendar Calcs'!$D$2:$D995,"&lt;="&amp;WEEKDAY($V28)))))</f>
        <v/>
      </c>
      <c r="AQ28" s="69" t="str">
        <f>IF($AO28="","", IF($AO28&lt;AQ$23,0,IF($AO28&gt;AQ$23,COUNTIFS('Calendar Calcs'!$E$2:$E995,AQ$23),COUNTIFS('Calendar Calcs'!$E$2:$E995,AQ$23,'Calendar Calcs'!$D$2:$D995,"&lt;="&amp;WEEKDAY($V28)))))</f>
        <v/>
      </c>
      <c r="AR28" s="69" t="str">
        <f>IF($AO28="","", IF($AO28&lt;AR$23,0,IF($AO28&gt;AR$23,COUNTIFS('Calendar Calcs'!$E$2:$E995,AR$23),COUNTIFS('Calendar Calcs'!$E$2:$E995,AR$23,'Calendar Calcs'!$D$2:$D995,"&lt;="&amp;WEEKDAY($V28)))))</f>
        <v/>
      </c>
      <c r="AS28" s="69" t="str">
        <f>IF($AO28="","", IF($AO28&lt;AS$23,0,IF($AO28&gt;AS$23,COUNTIFS('Calendar Calcs'!$E$2:$E995,AS$23),COUNTIFS('Calendar Calcs'!$E$2:$E995,AS$23,'Calendar Calcs'!$D$2:$D995,"&lt;="&amp;WEEKDAY($V28)))))</f>
        <v/>
      </c>
      <c r="AT28" s="69" t="str">
        <f>IF($AO28="","", IF($AO28&lt;AT$23,0,IF($AO28&gt;AT$23,COUNTIFS('Calendar Calcs'!$E$2:$E995,AT$23),COUNTIFS('Calendar Calcs'!$E$2:$E995,AT$23,'Calendar Calcs'!$D$2:$D995,"&lt;="&amp;WEEKDAY($V28)))))</f>
        <v/>
      </c>
      <c r="AU28" s="69" t="str">
        <f>IF($AO28="","", IF($AO28&lt;AU$23,0,IF($AO28&gt;AU$23,COUNTIFS('Calendar Calcs'!$E$2:$E995,AU$23),COUNTIFS('Calendar Calcs'!$E$2:$E995,AU$23,'Calendar Calcs'!$D$2:$D995,"&lt;="&amp;WEEKDAY($V28)))))</f>
        <v/>
      </c>
      <c r="AV28" s="69" t="str">
        <f>IF($AO28="","", IF($AO28&lt;AV$23,0,IF($AO28&gt;AV$23,COUNTIFS('Calendar Calcs'!$E$2:$E995,AV$23),COUNTIFS('Calendar Calcs'!$E$2:$E995,AV$23,'Calendar Calcs'!$D$2:$D995,"&lt;="&amp;WEEKDAY($V28)))))</f>
        <v/>
      </c>
      <c r="AW28" s="69" t="str">
        <f>IF($AO28="","", IF($AO28&lt;AW$23,0,IF($AO28&gt;AW$23,COUNTIFS('Calendar Calcs'!$E$2:$E995,AW$23),COUNTIFS('Calendar Calcs'!$E$2:$E995,AW$23,'Calendar Calcs'!$D$2:$D995,"&lt;="&amp;WEEKDAY($V28)))))</f>
        <v/>
      </c>
      <c r="AX28" s="69" t="str">
        <f>IF($AO28="","", IF($AO28&lt;AX$23,0,IF($AO28&gt;AX$23,COUNTIFS('Calendar Calcs'!$E$2:$E995,AX$23),COUNTIFS('Calendar Calcs'!$E$2:$E995,AX$23,'Calendar Calcs'!$D$2:$D995,"&lt;="&amp;WEEKDAY($V28)))))</f>
        <v/>
      </c>
      <c r="AY28" s="69" t="str">
        <f>IF($W28="","",VLOOKUP($W28,'Calendar Calcs'!$B$2:$E995,4,FALSE))</f>
        <v/>
      </c>
      <c r="AZ28" s="69" t="str">
        <f>IF($AY28="","",IF($AY28&gt;AZ$23,0,IF($AY28&lt;AZ$23,COUNTIFS('Calendar Calcs'!$E$2:$E995,AZ$23),COUNTIFS('Calendar Calcs'!$E$2:$E995,AZ$23,'Calendar Calcs'!$D$2:$D995,"&gt;="&amp;WEEKDAY($W28)))))</f>
        <v/>
      </c>
      <c r="BA28" s="69" t="str">
        <f>IF($AY28="","",IF($AY28&gt;BA$23,0,IF($AY28&lt;BA$23,COUNTIFS('Calendar Calcs'!$E$2:$E995,BA$23),COUNTIFS('Calendar Calcs'!$E$2:$E995,BA$23,'Calendar Calcs'!$D$2:$D995,"&gt;="&amp;WEEKDAY($W28)))))</f>
        <v/>
      </c>
      <c r="BB28" s="69" t="str">
        <f>IF($AY28="","",IF($AY28&gt;BB$23,0,IF($AY28&lt;BB$23,COUNTIFS('Calendar Calcs'!$E$2:$E995,BB$23),COUNTIFS('Calendar Calcs'!$E$2:$E995,BB$23,'Calendar Calcs'!$D$2:$D995,"&gt;="&amp;WEEKDAY($W28)))))</f>
        <v/>
      </c>
      <c r="BC28" s="69" t="str">
        <f>IF($AY28="","",IF($AY28&gt;BC$23,0,IF($AY28&lt;BC$23,COUNTIFS('Calendar Calcs'!$E$2:$E995,BC$23),COUNTIFS('Calendar Calcs'!$E$2:$E995,BC$23,'Calendar Calcs'!$D$2:$D995,"&gt;="&amp;WEEKDAY($W28)))))</f>
        <v/>
      </c>
      <c r="BD28" s="69" t="str">
        <f>IF($AY28="","",IF($AY28&gt;BD$23,0,IF($AY28&lt;BD$23,COUNTIFS('Calendar Calcs'!$E$2:$E995,BD$23),COUNTIFS('Calendar Calcs'!$E$2:$E995,BD$23,'Calendar Calcs'!$D$2:$D995,"&gt;="&amp;WEEKDAY($W28)))))</f>
        <v/>
      </c>
      <c r="BE28" s="69" t="str">
        <f>IF($AY28="","",IF($AY28&gt;BE$23,0,IF($AY28&lt;BE$23,COUNTIFS('Calendar Calcs'!$E$2:$E995,BE$23),COUNTIFS('Calendar Calcs'!$E$2:$E995,BE$23,'Calendar Calcs'!$D$2:$D995,"&gt;="&amp;WEEKDAY($W28)))))</f>
        <v/>
      </c>
      <c r="BF28" s="69" t="str">
        <f>IF($AY28="","",IF($AY28&gt;BF$23,0,IF($AY28&lt;BF$23,COUNTIFS('Calendar Calcs'!$E$2:$E995,BF$23),COUNTIFS('Calendar Calcs'!$E$2:$E995,BF$23,'Calendar Calcs'!$D$2:$D995,"&gt;="&amp;WEEKDAY($W28)))))</f>
        <v/>
      </c>
      <c r="BG28" s="69" t="str">
        <f>IF($AY28="","",IF($AY28&gt;BG$23,0,IF($AY28&lt;BG$23,COUNTIFS('Calendar Calcs'!$E$2:$E995,BG$23),COUNTIFS('Calendar Calcs'!$E$2:$E995,BG$23,'Calendar Calcs'!$D$2:$D995,"&gt;="&amp;WEEKDAY($W28)))))</f>
        <v/>
      </c>
      <c r="BH28" s="69">
        <f t="shared" si="8"/>
        <v>6</v>
      </c>
      <c r="BI28" s="69">
        <f>IF(Cover!$E$43="","",VLOOKUP(Cover!$E$43,'Calendar Calcs'!$B$2:$E995,4,FALSE))</f>
        <v>1</v>
      </c>
      <c r="BJ28" s="69">
        <f>IF($BI28="","", IF($BI28&lt;BJ$23,0,IF($BI28&gt;=BJ$23,COUNTIFS('Calendar Calcs'!$E$2:$E995,BJ$23),COUNTIFS('Calendar Calcs'!$E$2:$E995,BJ$23,'Calendar Calcs'!$D$2:$D995,"&lt;="&amp;WEEKDAY($V28)))))</f>
        <v>1</v>
      </c>
      <c r="BK28" s="69">
        <f t="shared" si="3"/>
        <v>6</v>
      </c>
      <c r="BN28" s="69" t="str">
        <f>IF(T28&gt;0,"FTE",IF(Cover!$E$47="Weekly",IF(S28&gt;29.75,"FTE","PTE"),IF(S28&gt;59.75,"FTE","PTE")))</f>
        <v>PTE</v>
      </c>
      <c r="BO28" s="69">
        <f>IF(BN28="FTE",30,IF(Cover!$E$47="Weekly",'STEP 2 EE Data'!S28,'STEP 2 EE Data'!S28/2))</f>
        <v>0</v>
      </c>
      <c r="BP28" s="209">
        <f t="shared" si="9"/>
        <v>0</v>
      </c>
      <c r="BQ28" s="209">
        <f t="shared" si="10"/>
        <v>0</v>
      </c>
      <c r="BR28" s="209">
        <f t="shared" si="11"/>
        <v>0</v>
      </c>
      <c r="BS28" s="209">
        <f t="shared" si="12"/>
        <v>0</v>
      </c>
      <c r="BT28" s="209">
        <f t="shared" si="13"/>
        <v>0</v>
      </c>
      <c r="BU28" s="209">
        <f t="shared" si="14"/>
        <v>0</v>
      </c>
      <c r="BV28" s="209">
        <f t="shared" si="15"/>
        <v>0</v>
      </c>
      <c r="BW28" s="209">
        <f t="shared" si="16"/>
        <v>0</v>
      </c>
      <c r="BX28" s="209">
        <f t="shared" si="17"/>
        <v>0</v>
      </c>
      <c r="CC28" s="210" t="str">
        <f>IF(B28="","",IF(C28="",IF(Cover!$E$47="Weekly",'STEP 3 EE Comp'!BI33*8,'STEP 3 EE Comp'!BI33*4),IF(Cover!$E$47="Weekly",'STEP 3 EE Comp'!BI33,'STEP 3 EE Comp'!BI33)))</f>
        <v/>
      </c>
      <c r="CD28" s="82" t="str">
        <f t="shared" si="18"/>
        <v/>
      </c>
      <c r="CE28" s="417">
        <f t="shared" si="19"/>
        <v>1</v>
      </c>
      <c r="CF28" s="82" t="str">
        <f t="shared" si="20"/>
        <v>Good</v>
      </c>
      <c r="CG28" s="82">
        <f t="shared" si="21"/>
        <v>0</v>
      </c>
      <c r="CH28" s="234">
        <f t="shared" si="22"/>
        <v>0</v>
      </c>
    </row>
    <row r="29" spans="1:88" s="69" customFormat="1" x14ac:dyDescent="0.3">
      <c r="A29" s="530"/>
      <c r="B29" s="477"/>
      <c r="C29" s="52"/>
      <c r="D29" s="565"/>
      <c r="E29" s="52"/>
      <c r="F29" s="507"/>
      <c r="G29" s="210">
        <f t="shared" si="4"/>
        <v>0</v>
      </c>
      <c r="H29" s="82">
        <f t="shared" si="2"/>
        <v>0</v>
      </c>
      <c r="I29" s="211"/>
      <c r="J29" s="441" t="s">
        <v>21</v>
      </c>
      <c r="K29" s="441" t="s">
        <v>21</v>
      </c>
      <c r="L29" s="441" t="s">
        <v>21</v>
      </c>
      <c r="M29" s="441" t="s">
        <v>21</v>
      </c>
      <c r="N29" s="568" t="s">
        <v>21</v>
      </c>
      <c r="O29" s="211"/>
      <c r="P29" s="212" t="str">
        <f>IF(B29="","",
IF(AND(V29="",W29="",B29&lt;&gt;""),"Employed",
IF(AND(V29&lt;&gt;"",W29="",B29&lt;&gt;""),"Terminated",
IF(AND(V29&lt;&gt;"",W29&lt;&gt;"",B29&lt;&gt;""),IF(W29&lt;Cover!$E$43,"Employed","Furloughed"),
IF(AND(V29="",W29&lt;&gt;"",B29&lt;&gt;""),IF(W29&lt;Cover!$E$43,"Employed","Rehired"))))))</f>
        <v/>
      </c>
      <c r="Q29" s="211"/>
      <c r="R29" s="536"/>
      <c r="S29" s="563"/>
      <c r="T29" s="536"/>
      <c r="U29" s="82">
        <f>IF(Cover!$E$47="Weekly",IF(T29&gt;0,T29,R29*S29),IF(T29&gt;0,T29,R29*S29)/2)</f>
        <v>0</v>
      </c>
      <c r="V29" s="564"/>
      <c r="W29" s="564"/>
      <c r="Y29" s="213" t="str">
        <f>IF($B29="","",IF('Actual Allocation Calc'!$AH$78="A",
IF($P29="Employed",$U29/7*BJ29,
IF(AND($P29="Terminated"),($U29/7*AP29),
IF(AND($P29="Furloughed"),($U29/7*AP29)+($U29/7*AZ29),
IF(AND($P29="Rehired"),($U29/7*AZ29),
IF(AND($P29="Terminated",AP29&gt;0),$U29,
IF($P29="Furloughed",IF(AP29&gt;0,$U29)+IF(AZ29&gt;0,$U29),
IF($P29="Rehired",IF(AZ29&gt;0,$U29)))))))),IF('Actual Allocation Calc'!$AH$78="C",'Actual Allocation Calc'!L29,'Actual Allocation Calc'!U29+IF($P29="Employed",$U29/7*BJ29,
IF(AND($P29="Terminated"),($U29/7*AP29),
IF(AND($P29="Furloughed"),($U29/7*AP29)+($U29/7*AZ29),
IF(AND($P29="Rehired"),($U29/7*AZ29),
IF(AND($P29="Terminated",AP29&gt;0),$U29,
IF($P29="Furloughed",IF(AP29&gt;0,$U29)+IF(AZ29&gt;0,$U29),
IF($P29="Rehired",IF(AZ29&gt;0,$U29))))))))*'Actual Allocation Calc'!$AH$99)))</f>
        <v/>
      </c>
      <c r="Z29" s="210" t="str">
        <f>IF($B29="","",IF('Actual Allocation Calc'!$AI$78="A",
IF($P29="Employed",$U29,
IF(AND($P29="Terminated"),($U29/7*AQ29),
IF(AND($P29="Furloughed"),($U29/7*AQ29)+($U29/7*BA29),
IF(AND($P29="Rehired"),($U29/7*BA29),
IF(AND($P29="Terminated",AQ29&gt;0),$U29,
IF($P29="Furloughed",IF(AQ29&gt;0,$U29)+IF(BA29&gt;0,$U29),
IF($P29="Rehired",IF(BA29&gt;0,$U29)))))))),IF('Actual Allocation Calc'!$AI$78="C",'Actual Allocation Calc'!M29,'Actual Allocation Calc'!V29+IF($P29="Employed",$U29,
IF(AND($P29="Terminated"),($U29/7*AQ29),
IF(AND($P29="Furloughed"),($U29/7*AQ29)+($U29/7*BA29),
IF(AND($P29="Rehired"),($U29/7*BA29),
IF(AND($P29="Terminated",AQ29&gt;0),$U29,
IF($P29="Furloughed",IF(AQ29&gt;0,$U29)+IF(BA29&gt;0,$U29),
IF($P29="Rehired",IF(BA29&gt;0,$U29))))))))*'Actual Allocation Calc'!$AI$99)))</f>
        <v/>
      </c>
      <c r="AA29" s="210" t="str">
        <f>IF($B29="","",IF('Actual Allocation Calc'!$AJ$78="A",
IF($P29="Employed",$U29,
IF(AND($P29="Terminated"),($U29/7*AR29),
IF(AND($P29="Furloughed"),($U29/7*AR29)+($U29/7*BB29),
IF(AND($P29="Rehired"),($U29/7*BB29),
IF(AND($P29="Terminated",AR29&gt;0),$U29,
IF($P29="Furloughed",IF(AR29&gt;0,$U29)+IF(BB29&gt;0,$U29),
IF($P29="Rehired",IF(BB29&gt;0,$U29)))))))),IF('Actual Allocation Calc'!$AJ$78="C",'Actual Allocation Calc'!N29,'Actual Allocation Calc'!W29+IF($P29="Employed",$U29,
IF(AND($P29="Terminated"),($U29/7*AR29),
IF(AND($P29="Furloughed"),($U29/7*AR29)+($U29/7*BB29),
IF(AND($P29="Rehired"),($U29/7*BB29),
IF(AND($P29="Terminated",AR29&gt;0),$U29,
IF($P29="Furloughed",IF(AR29&gt;0,$U29)+IF(BB29&gt;0,$U29),
IF($P29="Rehired",IF(BB29&gt;0,$U29))))))))*'Actual Allocation Calc'!$AJ$99)))</f>
        <v/>
      </c>
      <c r="AB29" s="210" t="str">
        <f>IF($B29="","",IF('Actual Allocation Calc'!$AK$78="A",
IF($P29="Employed",$U29,
IF(AND($P29="Terminated"),($U29/7*AS29),
IF(AND($P29="Furloughed"),($U29/7*AS29)+($U29/7*BC29),
IF(AND($P29="Rehired"),($U29/7*BC29),
IF(AND($P29="Terminated",AS29&gt;0),$U29,
IF($P29="Furloughed",IF(AS29&gt;0,$U29)+IF(BC29&gt;0,$U29),
IF($P29="Rehired",IF(BC29&gt;0,$U29)))))))),IF('Actual Allocation Calc'!$AK$78="C",'Actual Allocation Calc'!O29,'Actual Allocation Calc'!X29+IF($P29="Employed",$U29,
IF(AND($P29="Terminated"),($U29/7*AS29),
IF(AND($P29="Furloughed"),($U29/7*AS29)+($U29/7*BC29),
IF(AND($P29="Rehired"),($U29/7*BC29),
IF(AND($P29="Terminated",AS29&gt;0),$U29,
IF($P29="Furloughed",IF(AS29&gt;0,$U29)+IF(BC29&gt;0,$U29),
IF($P29="Rehired",IF(BC29&gt;0,$U29))))))))*'Actual Allocation Calc'!$AK$99)))</f>
        <v/>
      </c>
      <c r="AC29" s="210" t="str">
        <f>IF($B29="","",IF('Actual Allocation Calc'!$AL$78="A",
IF($P29="Employed",$U29,
IF(AND($P29="Terminated"),($U29/7*AT29),
IF(AND($P29="Furloughed"),($U29/7*AT29)+($U29/7*BD29),
IF(AND($P29="Rehired"),($U29/7*BD29),
IF(AND($P29="Terminated",AT29&gt;0),$U29,
IF($P29="Furloughed",IF(AT29&gt;0,$U29)+IF(BD29&gt;0,$U29),
IF($P29="Rehired",IF(BD29&gt;0,$U29)))))))),IF('Actual Allocation Calc'!$AL$78="C",'Actual Allocation Calc'!P29,'Actual Allocation Calc'!Y29+IF($P29="Employed",$U29,
IF(AND($P29="Terminated"),($U29/7*AT29),
IF(AND($P29="Furloughed"),($U29/7*AT29)+($U29/7*BD29),
IF(AND($P29="Rehired"),($U29/7*BD29),
IF(AND($P29="Terminated",AT29&gt;0),$U29,
IF($P29="Furloughed",IF(AT29&gt;0,$U29)+IF(BD29&gt;0,$U29),
IF($P29="Rehired",IF(BD29&gt;0,$U29))))))))*'Actual Allocation Calc'!$AL$99)))</f>
        <v/>
      </c>
      <c r="AD29" s="210" t="str">
        <f>IF($B29="","",IF('Actual Allocation Calc'!$AM$78="A",
IF($P29="Employed",$U29,
IF(AND($P29="Terminated"),($U29/7*AU29),
IF(AND($P29="Furloughed"),($U29/7*AU29)+($U29/7*BE29),
IF(AND($P29="Rehired"),($U29/7*BE29),
IF(AND($P29="Terminated",AU29&gt;0),$U29,
IF($P29="Furloughed",IF(AU29&gt;0,$U29)+IF(BE29&gt;0,$U29),
IF($P29="Rehired",IF(BE29&gt;0,$U29)))))))),IF('Actual Allocation Calc'!$AM$78="C",'Actual Allocation Calc'!Q29,'Actual Allocation Calc'!Z29+IF($P29="Employed",$U29,
IF(AND($P29="Terminated"),($U29/7*AU29),
IF(AND($P29="Furloughed"),($U29/7*AU29)+($U29/7*BE29),
IF(AND($P29="Rehired"),($U29/7*BE29),
IF(AND($P29="Terminated",AU29&gt;0),$U29,
IF($P29="Furloughed",IF(AU29&gt;0,$U29)+IF(BE29&gt;0,$U29),
IF($P29="Rehired",IF(BE29&gt;0,$U29))))))))*'Actual Allocation Calc'!$AM$99)))</f>
        <v/>
      </c>
      <c r="AE29" s="210" t="str">
        <f>IF($B29="","",IF('Actual Allocation Calc'!$AN$78="A",
IF($P29="Employed",$U29,
IF(AND($P29="Terminated"),($U29/7*AV29),
IF(AND($P29="Furloughed"),($U29/7*AV29)+($U29/7*BF29),
IF(AND($P29="Rehired"),($U29/7*BF29),
IF(AND($P29="Terminated",AV29&gt;0),$U29,
IF($P29="Furloughed",IF(AV29&gt;0,$U29)+IF(BF29&gt;0,$U29),
IF($P29="Rehired",IF(BF29&gt;0,$U29)))))))),IF('Actual Allocation Calc'!$AN$78="C",'Actual Allocation Calc'!R29,'Actual Allocation Calc'!AA29+IF($P29="Employed",$U29,
IF(AND($P29="Terminated"),($U29/7*AV29),
IF(AND($P29="Furloughed"),($U29/7*AV29)+($U29/7*BF29),
IF(AND($P29="Rehired"),($U29/7*BF29),
IF(AND($P29="Terminated",AV29&gt;0),$U29,
IF($P29="Furloughed",IF(AV29&gt;0,$U29)+IF(BF29&gt;0,$U29),
IF($P29="Rehired",IF(BF29&gt;0,$U29))))))))*'Actual Allocation Calc'!$AN$99)))</f>
        <v/>
      </c>
      <c r="AF29" s="210" t="str">
        <f>IF($B29="","",IF('Actual Allocation Calc'!$AO$78="A",
IF($P29="Employed",$U29,
IF(AND($P29="Terminated"),($U29/7*AW29),
IF(AND($P29="Furloughed"),($U29/7*AW29)+($U29/7*BG29),
IF(AND($P29="Rehired"),($U29/7*BG29),
IF(AND($P29="Terminated",AW29&gt;0),$U29,
IF($P29="Furloughed",IF(AW29&gt;0,$U29)+IF(BG29&gt;0,$U29),
IF($P29="Rehired",IF(BG29&gt;0,$U29)))))))),IF('Actual Allocation Calc'!$AO$78="C",'Actual Allocation Calc'!S29,'Actual Allocation Calc'!AB29+IF($P29="Employed",$U29,
IF(AND($P29="Terminated"),($U29/7*AW29),
IF(AND($P29="Furloughed"),($U29/7*AW29)+($U29/7*BG29),
IF(AND($P29="Rehired"),($U29/7*BG29),
IF(AND($P29="Terminated",AW29&gt;0),$U29,
IF($P29="Furloughed",IF(AW29&gt;0,$U29)+IF(BG29&gt;0,$U29),
IF($P29="Rehired",IF(BG29&gt;0,$U29))))))))*'Actual Allocation Calc'!$AO$99)))</f>
        <v/>
      </c>
      <c r="AG29" s="210" t="str">
        <f>IF($B29="","",IF('Actual Allocation Calc'!$AP$78="A",
IF($P29="Employed",$U29/7*BK29,
IF(AND($P29="Terminated"),($U29/7*AX29),
IF(AND($P29="Furloughed"),($U29/7*AX29)+($U29/7*BH29),
IF(AND($P29="Rehired"),($U29/7*BH29),
IF(AND($P29="Terminated",AX29&gt;0),$U29,
IF($P29="Furloughed",IF(AX29&gt;0,$U29)+IF(BH29&gt;0,$U29),
IF($P29="Rehired",IF(BH29&gt;0,$U29)))))))),IF('Actual Allocation Calc'!$AP$78="C",'Actual Allocation Calc'!T29,'Actual Allocation Calc'!AC29+IF($P29="Employed",$U29/7*BK29,
IF(AND($P29="Terminated"),($U29/7*AX29),
IF(AND($P29="Furloughed"),($U29/7*AX29)+($U29/7*BH29),
IF(AND($P29="Rehired"),($U29/7*BH29),
IF(AND($P29="Terminated",AX29&gt;0),$U29,
IF($P29="Furloughed",IF(AX29&gt;0,$U29)+IF(BH29&gt;0,$U29),
IF($P29="Rehired",IF(BH29&gt;0,$U29))))))))*'Actual Allocation Calc'!$AP$99)))</f>
        <v/>
      </c>
      <c r="AH29" s="536"/>
      <c r="AI29" s="82">
        <f t="shared" si="5"/>
        <v>0</v>
      </c>
      <c r="AJ29" s="210">
        <f t="shared" si="6"/>
        <v>0</v>
      </c>
      <c r="AK29" s="397" t="str">
        <f t="shared" si="7"/>
        <v/>
      </c>
      <c r="AM29" s="173"/>
      <c r="AO29" s="214" t="str">
        <f>IFERROR(IF($V29="","",VLOOKUP(V29,'Calendar Calcs'!$B$2:$E996,4,FALSE)),0)</f>
        <v/>
      </c>
      <c r="AP29" s="69" t="str">
        <f>IF($AO29="","", IF($AO29&lt;AP$23,0,IF($AO29&gt;AP$23,COUNTIFS('Calendar Calcs'!$E$2:$E996,AP$23),COUNTIFS('Calendar Calcs'!$E$2:$E996,AP$23,'Calendar Calcs'!$D$2:$D996,"&lt;="&amp;WEEKDAY($V29)))))</f>
        <v/>
      </c>
      <c r="AQ29" s="69" t="str">
        <f>IF($AO29="","", IF($AO29&lt;AQ$23,0,IF($AO29&gt;AQ$23,COUNTIFS('Calendar Calcs'!$E$2:$E996,AQ$23),COUNTIFS('Calendar Calcs'!$E$2:$E996,AQ$23,'Calendar Calcs'!$D$2:$D996,"&lt;="&amp;WEEKDAY($V29)))))</f>
        <v/>
      </c>
      <c r="AR29" s="69" t="str">
        <f>IF($AO29="","", IF($AO29&lt;AR$23,0,IF($AO29&gt;AR$23,COUNTIFS('Calendar Calcs'!$E$2:$E996,AR$23),COUNTIFS('Calendar Calcs'!$E$2:$E996,AR$23,'Calendar Calcs'!$D$2:$D996,"&lt;="&amp;WEEKDAY($V29)))))</f>
        <v/>
      </c>
      <c r="AS29" s="69" t="str">
        <f>IF($AO29="","", IF($AO29&lt;AS$23,0,IF($AO29&gt;AS$23,COUNTIFS('Calendar Calcs'!$E$2:$E996,AS$23),COUNTIFS('Calendar Calcs'!$E$2:$E996,AS$23,'Calendar Calcs'!$D$2:$D996,"&lt;="&amp;WEEKDAY($V29)))))</f>
        <v/>
      </c>
      <c r="AT29" s="69" t="str">
        <f>IF($AO29="","", IF($AO29&lt;AT$23,0,IF($AO29&gt;AT$23,COUNTIFS('Calendar Calcs'!$E$2:$E996,AT$23),COUNTIFS('Calendar Calcs'!$E$2:$E996,AT$23,'Calendar Calcs'!$D$2:$D996,"&lt;="&amp;WEEKDAY($V29)))))</f>
        <v/>
      </c>
      <c r="AU29" s="69" t="str">
        <f>IF($AO29="","", IF($AO29&lt;AU$23,0,IF($AO29&gt;AU$23,COUNTIFS('Calendar Calcs'!$E$2:$E996,AU$23),COUNTIFS('Calendar Calcs'!$E$2:$E996,AU$23,'Calendar Calcs'!$D$2:$D996,"&lt;="&amp;WEEKDAY($V29)))))</f>
        <v/>
      </c>
      <c r="AV29" s="69" t="str">
        <f>IF($AO29="","", IF($AO29&lt;AV$23,0,IF($AO29&gt;AV$23,COUNTIFS('Calendar Calcs'!$E$2:$E996,AV$23),COUNTIFS('Calendar Calcs'!$E$2:$E996,AV$23,'Calendar Calcs'!$D$2:$D996,"&lt;="&amp;WEEKDAY($V29)))))</f>
        <v/>
      </c>
      <c r="AW29" s="69" t="str">
        <f>IF($AO29="","", IF($AO29&lt;AW$23,0,IF($AO29&gt;AW$23,COUNTIFS('Calendar Calcs'!$E$2:$E996,AW$23),COUNTIFS('Calendar Calcs'!$E$2:$E996,AW$23,'Calendar Calcs'!$D$2:$D996,"&lt;="&amp;WEEKDAY($V29)))))</f>
        <v/>
      </c>
      <c r="AX29" s="69" t="str">
        <f>IF($AO29="","", IF($AO29&lt;AX$23,0,IF($AO29&gt;AX$23,COUNTIFS('Calendar Calcs'!$E$2:$E996,AX$23),COUNTIFS('Calendar Calcs'!$E$2:$E996,AX$23,'Calendar Calcs'!$D$2:$D996,"&lt;="&amp;WEEKDAY($V29)))))</f>
        <v/>
      </c>
      <c r="AY29" s="69" t="str">
        <f>IF($W29="","",VLOOKUP($W29,'Calendar Calcs'!$B$2:$E996,4,FALSE))</f>
        <v/>
      </c>
      <c r="AZ29" s="69" t="str">
        <f>IF($AY29="","",IF($AY29&gt;AZ$23,0,IF($AY29&lt;AZ$23,COUNTIFS('Calendar Calcs'!$E$2:$E996,AZ$23),COUNTIFS('Calendar Calcs'!$E$2:$E996,AZ$23,'Calendar Calcs'!$D$2:$D996,"&gt;="&amp;WEEKDAY($W29)))))</f>
        <v/>
      </c>
      <c r="BA29" s="69" t="str">
        <f>IF($AY29="","",IF($AY29&gt;BA$23,0,IF($AY29&lt;BA$23,COUNTIFS('Calendar Calcs'!$E$2:$E996,BA$23),COUNTIFS('Calendar Calcs'!$E$2:$E996,BA$23,'Calendar Calcs'!$D$2:$D996,"&gt;="&amp;WEEKDAY($W29)))))</f>
        <v/>
      </c>
      <c r="BB29" s="69" t="str">
        <f>IF($AY29="","",IF($AY29&gt;BB$23,0,IF($AY29&lt;BB$23,COUNTIFS('Calendar Calcs'!$E$2:$E996,BB$23),COUNTIFS('Calendar Calcs'!$E$2:$E996,BB$23,'Calendar Calcs'!$D$2:$D996,"&gt;="&amp;WEEKDAY($W29)))))</f>
        <v/>
      </c>
      <c r="BC29" s="69" t="str">
        <f>IF($AY29="","",IF($AY29&gt;BC$23,0,IF($AY29&lt;BC$23,COUNTIFS('Calendar Calcs'!$E$2:$E996,BC$23),COUNTIFS('Calendar Calcs'!$E$2:$E996,BC$23,'Calendar Calcs'!$D$2:$D996,"&gt;="&amp;WEEKDAY($W29)))))</f>
        <v/>
      </c>
      <c r="BD29" s="69" t="str">
        <f>IF($AY29="","",IF($AY29&gt;BD$23,0,IF($AY29&lt;BD$23,COUNTIFS('Calendar Calcs'!$E$2:$E996,BD$23),COUNTIFS('Calendar Calcs'!$E$2:$E996,BD$23,'Calendar Calcs'!$D$2:$D996,"&gt;="&amp;WEEKDAY($W29)))))</f>
        <v/>
      </c>
      <c r="BE29" s="69" t="str">
        <f>IF($AY29="","",IF($AY29&gt;BE$23,0,IF($AY29&lt;BE$23,COUNTIFS('Calendar Calcs'!$E$2:$E996,BE$23),COUNTIFS('Calendar Calcs'!$E$2:$E996,BE$23,'Calendar Calcs'!$D$2:$D996,"&gt;="&amp;WEEKDAY($W29)))))</f>
        <v/>
      </c>
      <c r="BF29" s="69" t="str">
        <f>IF($AY29="","",IF($AY29&gt;BF$23,0,IF($AY29&lt;BF$23,COUNTIFS('Calendar Calcs'!$E$2:$E996,BF$23),COUNTIFS('Calendar Calcs'!$E$2:$E996,BF$23,'Calendar Calcs'!$D$2:$D996,"&gt;="&amp;WEEKDAY($W29)))))</f>
        <v/>
      </c>
      <c r="BG29" s="69" t="str">
        <f>IF($AY29="","",IF($AY29&gt;BG$23,0,IF($AY29&lt;BG$23,COUNTIFS('Calendar Calcs'!$E$2:$E996,BG$23),COUNTIFS('Calendar Calcs'!$E$2:$E996,BG$23,'Calendar Calcs'!$D$2:$D996,"&gt;="&amp;WEEKDAY($W29)))))</f>
        <v/>
      </c>
      <c r="BH29" s="69">
        <f t="shared" si="8"/>
        <v>6</v>
      </c>
      <c r="BI29" s="69">
        <f>IF(Cover!$E$43="","",VLOOKUP(Cover!$E$43,'Calendar Calcs'!$B$2:$E996,4,FALSE))</f>
        <v>1</v>
      </c>
      <c r="BJ29" s="69">
        <f>IF($BI29="","", IF($BI29&lt;BJ$23,0,IF($BI29&gt;=BJ$23,COUNTIFS('Calendar Calcs'!$E$2:$E996,BJ$23),COUNTIFS('Calendar Calcs'!$E$2:$E996,BJ$23,'Calendar Calcs'!$D$2:$D996,"&lt;="&amp;WEEKDAY($V29)))))</f>
        <v>1</v>
      </c>
      <c r="BK29" s="69">
        <f t="shared" si="3"/>
        <v>6</v>
      </c>
      <c r="BN29" s="69" t="str">
        <f>IF(T29&gt;0,"FTE",IF(Cover!$E$47="Weekly",IF(S29&gt;29.75,"FTE","PTE"),IF(S29&gt;59.75,"FTE","PTE")))</f>
        <v>PTE</v>
      </c>
      <c r="BO29" s="69">
        <f>IF(BN29="FTE",30,IF(Cover!$E$47="Weekly",'STEP 2 EE Data'!S29,'STEP 2 EE Data'!S29/2))</f>
        <v>0</v>
      </c>
      <c r="BP29" s="209">
        <f t="shared" si="9"/>
        <v>0</v>
      </c>
      <c r="BQ29" s="209">
        <f t="shared" si="10"/>
        <v>0</v>
      </c>
      <c r="BR29" s="209">
        <f t="shared" si="11"/>
        <v>0</v>
      </c>
      <c r="BS29" s="209">
        <f t="shared" si="12"/>
        <v>0</v>
      </c>
      <c r="BT29" s="209">
        <f t="shared" si="13"/>
        <v>0</v>
      </c>
      <c r="BU29" s="209">
        <f t="shared" si="14"/>
        <v>0</v>
      </c>
      <c r="BV29" s="209">
        <f t="shared" si="15"/>
        <v>0</v>
      </c>
      <c r="BW29" s="209">
        <f t="shared" si="16"/>
        <v>0</v>
      </c>
      <c r="BX29" s="209">
        <f t="shared" si="17"/>
        <v>0</v>
      </c>
      <c r="CC29" s="210" t="str">
        <f>IF(B29="","",IF(C29="",IF(Cover!$E$47="Weekly",'STEP 3 EE Comp'!BI34*8,'STEP 3 EE Comp'!BI34*4),IF(Cover!$E$47="Weekly",'STEP 3 EE Comp'!BI34,'STEP 3 EE Comp'!BI34)))</f>
        <v/>
      </c>
      <c r="CD29" s="82" t="str">
        <f t="shared" si="18"/>
        <v/>
      </c>
      <c r="CE29" s="417">
        <f t="shared" si="19"/>
        <v>1</v>
      </c>
      <c r="CF29" s="82" t="str">
        <f t="shared" si="20"/>
        <v>Good</v>
      </c>
      <c r="CG29" s="82">
        <f t="shared" si="21"/>
        <v>0</v>
      </c>
      <c r="CH29" s="234">
        <f t="shared" si="22"/>
        <v>0</v>
      </c>
    </row>
    <row r="30" spans="1:88" s="69" customFormat="1" x14ac:dyDescent="0.3">
      <c r="A30" s="554"/>
      <c r="B30" s="478"/>
      <c r="C30" s="52"/>
      <c r="D30" s="565"/>
      <c r="E30" s="52"/>
      <c r="F30" s="507"/>
      <c r="G30" s="210">
        <f t="shared" si="4"/>
        <v>0</v>
      </c>
      <c r="H30" s="82">
        <f t="shared" si="2"/>
        <v>0</v>
      </c>
      <c r="I30" s="211"/>
      <c r="J30" s="441" t="s">
        <v>21</v>
      </c>
      <c r="K30" s="441" t="s">
        <v>21</v>
      </c>
      <c r="L30" s="441" t="s">
        <v>21</v>
      </c>
      <c r="M30" s="441" t="s">
        <v>21</v>
      </c>
      <c r="N30" s="568" t="s">
        <v>21</v>
      </c>
      <c r="O30" s="211"/>
      <c r="P30" s="212" t="str">
        <f>IF(B30="","",
IF(AND(V30="",W30="",B30&lt;&gt;""),"Employed",
IF(AND(V30&lt;&gt;"",W30="",B30&lt;&gt;""),"Terminated",
IF(AND(V30&lt;&gt;"",W30&lt;&gt;"",B30&lt;&gt;""),IF(W30&lt;Cover!$E$43,"Employed","Furloughed"),
IF(AND(V30="",W30&lt;&gt;"",B30&lt;&gt;""),IF(W30&lt;Cover!$E$43,"Employed","Rehired"))))))</f>
        <v/>
      </c>
      <c r="Q30" s="211"/>
      <c r="R30" s="536"/>
      <c r="S30" s="563"/>
      <c r="T30" s="536"/>
      <c r="U30" s="82">
        <f>IF(Cover!$E$47="Weekly",IF(T30&gt;0,T30,R30*S30),IF(T30&gt;0,T30,R30*S30)/2)</f>
        <v>0</v>
      </c>
      <c r="V30" s="564"/>
      <c r="W30" s="564"/>
      <c r="Y30" s="213" t="str">
        <f>IF($B30="","",IF('Actual Allocation Calc'!$AH$78="A",
IF($P30="Employed",$U30/7*BJ30,
IF(AND($P30="Terminated"),($U30/7*AP30),
IF(AND($P30="Furloughed"),($U30/7*AP30)+($U30/7*AZ30),
IF(AND($P30="Rehired"),($U30/7*AZ30),
IF(AND($P30="Terminated",AP30&gt;0),$U30,
IF($P30="Furloughed",IF(AP30&gt;0,$U30)+IF(AZ30&gt;0,$U30),
IF($P30="Rehired",IF(AZ30&gt;0,$U30)))))))),IF('Actual Allocation Calc'!$AH$78="C",'Actual Allocation Calc'!L30,'Actual Allocation Calc'!U30+IF($P30="Employed",$U30/7*BJ30,
IF(AND($P30="Terminated"),($U30/7*AP30),
IF(AND($P30="Furloughed"),($U30/7*AP30)+($U30/7*AZ30),
IF(AND($P30="Rehired"),($U30/7*AZ30),
IF(AND($P30="Terminated",AP30&gt;0),$U30,
IF($P30="Furloughed",IF(AP30&gt;0,$U30)+IF(AZ30&gt;0,$U30),
IF($P30="Rehired",IF(AZ30&gt;0,$U30))))))))*'Actual Allocation Calc'!$AH$99)))</f>
        <v/>
      </c>
      <c r="Z30" s="210" t="str">
        <f>IF($B30="","",IF('Actual Allocation Calc'!$AI$78="A",
IF($P30="Employed",$U30,
IF(AND($P30="Terminated"),($U30/7*AQ30),
IF(AND($P30="Furloughed"),($U30/7*AQ30)+($U30/7*BA30),
IF(AND($P30="Rehired"),($U30/7*BA30),
IF(AND($P30="Terminated",AQ30&gt;0),$U30,
IF($P30="Furloughed",IF(AQ30&gt;0,$U30)+IF(BA30&gt;0,$U30),
IF($P30="Rehired",IF(BA30&gt;0,$U30)))))))),IF('Actual Allocation Calc'!$AI$78="C",'Actual Allocation Calc'!M30,'Actual Allocation Calc'!V30+IF($P30="Employed",$U30,
IF(AND($P30="Terminated"),($U30/7*AQ30),
IF(AND($P30="Furloughed"),($U30/7*AQ30)+($U30/7*BA30),
IF(AND($P30="Rehired"),($U30/7*BA30),
IF(AND($P30="Terminated",AQ30&gt;0),$U30,
IF($P30="Furloughed",IF(AQ30&gt;0,$U30)+IF(BA30&gt;0,$U30),
IF($P30="Rehired",IF(BA30&gt;0,$U30))))))))*'Actual Allocation Calc'!$AI$99)))</f>
        <v/>
      </c>
      <c r="AA30" s="210" t="str">
        <f>IF($B30="","",IF('Actual Allocation Calc'!$AJ$78="A",
IF($P30="Employed",$U30,
IF(AND($P30="Terminated"),($U30/7*AR30),
IF(AND($P30="Furloughed"),($U30/7*AR30)+($U30/7*BB30),
IF(AND($P30="Rehired"),($U30/7*BB30),
IF(AND($P30="Terminated",AR30&gt;0),$U30,
IF($P30="Furloughed",IF(AR30&gt;0,$U30)+IF(BB30&gt;0,$U30),
IF($P30="Rehired",IF(BB30&gt;0,$U30)))))))),IF('Actual Allocation Calc'!$AJ$78="C",'Actual Allocation Calc'!N30,'Actual Allocation Calc'!W30+IF($P30="Employed",$U30,
IF(AND($P30="Terminated"),($U30/7*AR30),
IF(AND($P30="Furloughed"),($U30/7*AR30)+($U30/7*BB30),
IF(AND($P30="Rehired"),($U30/7*BB30),
IF(AND($P30="Terminated",AR30&gt;0),$U30,
IF($P30="Furloughed",IF(AR30&gt;0,$U30)+IF(BB30&gt;0,$U30),
IF($P30="Rehired",IF(BB30&gt;0,$U30))))))))*'Actual Allocation Calc'!$AJ$99)))</f>
        <v/>
      </c>
      <c r="AB30" s="210" t="str">
        <f>IF($B30="","",IF('Actual Allocation Calc'!$AK$78="A",
IF($P30="Employed",$U30,
IF(AND($P30="Terminated"),($U30/7*AS30),
IF(AND($P30="Furloughed"),($U30/7*AS30)+($U30/7*BC30),
IF(AND($P30="Rehired"),($U30/7*BC30),
IF(AND($P30="Terminated",AS30&gt;0),$U30,
IF($P30="Furloughed",IF(AS30&gt;0,$U30)+IF(BC30&gt;0,$U30),
IF($P30="Rehired",IF(BC30&gt;0,$U30)))))))),IF('Actual Allocation Calc'!$AK$78="C",'Actual Allocation Calc'!O30,'Actual Allocation Calc'!X30+IF($P30="Employed",$U30,
IF(AND($P30="Terminated"),($U30/7*AS30),
IF(AND($P30="Furloughed"),($U30/7*AS30)+($U30/7*BC30),
IF(AND($P30="Rehired"),($U30/7*BC30),
IF(AND($P30="Terminated",AS30&gt;0),$U30,
IF($P30="Furloughed",IF(AS30&gt;0,$U30)+IF(BC30&gt;0,$U30),
IF($P30="Rehired",IF(BC30&gt;0,$U30))))))))*'Actual Allocation Calc'!$AK$99)))</f>
        <v/>
      </c>
      <c r="AC30" s="210" t="str">
        <f>IF($B30="","",IF('Actual Allocation Calc'!$AL$78="A",
IF($P30="Employed",$U30,
IF(AND($P30="Terminated"),($U30/7*AT30),
IF(AND($P30="Furloughed"),($U30/7*AT30)+($U30/7*BD30),
IF(AND($P30="Rehired"),($U30/7*BD30),
IF(AND($P30="Terminated",AT30&gt;0),$U30,
IF($P30="Furloughed",IF(AT30&gt;0,$U30)+IF(BD30&gt;0,$U30),
IF($P30="Rehired",IF(BD30&gt;0,$U30)))))))),IF('Actual Allocation Calc'!$AL$78="C",'Actual Allocation Calc'!P30,'Actual Allocation Calc'!Y30+IF($P30="Employed",$U30,
IF(AND($P30="Terminated"),($U30/7*AT30),
IF(AND($P30="Furloughed"),($U30/7*AT30)+($U30/7*BD30),
IF(AND($P30="Rehired"),($U30/7*BD30),
IF(AND($P30="Terminated",AT30&gt;0),$U30,
IF($P30="Furloughed",IF(AT30&gt;0,$U30)+IF(BD30&gt;0,$U30),
IF($P30="Rehired",IF(BD30&gt;0,$U30))))))))*'Actual Allocation Calc'!$AL$99)))</f>
        <v/>
      </c>
      <c r="AD30" s="210" t="str">
        <f>IF($B30="","",IF('Actual Allocation Calc'!$AM$78="A",
IF($P30="Employed",$U30,
IF(AND($P30="Terminated"),($U30/7*AU30),
IF(AND($P30="Furloughed"),($U30/7*AU30)+($U30/7*BE30),
IF(AND($P30="Rehired"),($U30/7*BE30),
IF(AND($P30="Terminated",AU30&gt;0),$U30,
IF($P30="Furloughed",IF(AU30&gt;0,$U30)+IF(BE30&gt;0,$U30),
IF($P30="Rehired",IF(BE30&gt;0,$U30)))))))),IF('Actual Allocation Calc'!$AM$78="C",'Actual Allocation Calc'!Q30,'Actual Allocation Calc'!Z30+IF($P30="Employed",$U30,
IF(AND($P30="Terminated"),($U30/7*AU30),
IF(AND($P30="Furloughed"),($U30/7*AU30)+($U30/7*BE30),
IF(AND($P30="Rehired"),($U30/7*BE30),
IF(AND($P30="Terminated",AU30&gt;0),$U30,
IF($P30="Furloughed",IF(AU30&gt;0,$U30)+IF(BE30&gt;0,$U30),
IF($P30="Rehired",IF(BE30&gt;0,$U30))))))))*'Actual Allocation Calc'!$AM$99)))</f>
        <v/>
      </c>
      <c r="AE30" s="210" t="str">
        <f>IF($B30="","",IF('Actual Allocation Calc'!$AN$78="A",
IF($P30="Employed",$U30,
IF(AND($P30="Terminated"),($U30/7*AV30),
IF(AND($P30="Furloughed"),($U30/7*AV30)+($U30/7*BF30),
IF(AND($P30="Rehired"),($U30/7*BF30),
IF(AND($P30="Terminated",AV30&gt;0),$U30,
IF($P30="Furloughed",IF(AV30&gt;0,$U30)+IF(BF30&gt;0,$U30),
IF($P30="Rehired",IF(BF30&gt;0,$U30)))))))),IF('Actual Allocation Calc'!$AN$78="C",'Actual Allocation Calc'!R30,'Actual Allocation Calc'!AA30+IF($P30="Employed",$U30,
IF(AND($P30="Terminated"),($U30/7*AV30),
IF(AND($P30="Furloughed"),($U30/7*AV30)+($U30/7*BF30),
IF(AND($P30="Rehired"),($U30/7*BF30),
IF(AND($P30="Terminated",AV30&gt;0),$U30,
IF($P30="Furloughed",IF(AV30&gt;0,$U30)+IF(BF30&gt;0,$U30),
IF($P30="Rehired",IF(BF30&gt;0,$U30))))))))*'Actual Allocation Calc'!$AN$99)))</f>
        <v/>
      </c>
      <c r="AF30" s="210" t="str">
        <f>IF($B30="","",IF('Actual Allocation Calc'!$AO$78="A",
IF($P30="Employed",$U30,
IF(AND($P30="Terminated"),($U30/7*AW30),
IF(AND($P30="Furloughed"),($U30/7*AW30)+($U30/7*BG30),
IF(AND($P30="Rehired"),($U30/7*BG30),
IF(AND($P30="Terminated",AW30&gt;0),$U30,
IF($P30="Furloughed",IF(AW30&gt;0,$U30)+IF(BG30&gt;0,$U30),
IF($P30="Rehired",IF(BG30&gt;0,$U30)))))))),IF('Actual Allocation Calc'!$AO$78="C",'Actual Allocation Calc'!S30,'Actual Allocation Calc'!AB30+IF($P30="Employed",$U30,
IF(AND($P30="Terminated"),($U30/7*AW30),
IF(AND($P30="Furloughed"),($U30/7*AW30)+($U30/7*BG30),
IF(AND($P30="Rehired"),($U30/7*BG30),
IF(AND($P30="Terminated",AW30&gt;0),$U30,
IF($P30="Furloughed",IF(AW30&gt;0,$U30)+IF(BG30&gt;0,$U30),
IF($P30="Rehired",IF(BG30&gt;0,$U30))))))))*'Actual Allocation Calc'!$AO$99)))</f>
        <v/>
      </c>
      <c r="AG30" s="210" t="str">
        <f>IF($B30="","",IF('Actual Allocation Calc'!$AP$78="A",
IF($P30="Employed",$U30/7*BK30,
IF(AND($P30="Terminated"),($U30/7*AX30),
IF(AND($P30="Furloughed"),($U30/7*AX30)+($U30/7*BH30),
IF(AND($P30="Rehired"),($U30/7*BH30),
IF(AND($P30="Terminated",AX30&gt;0),$U30,
IF($P30="Furloughed",IF(AX30&gt;0,$U30)+IF(BH30&gt;0,$U30),
IF($P30="Rehired",IF(BH30&gt;0,$U30)))))))),IF('Actual Allocation Calc'!$AP$78="C",'Actual Allocation Calc'!T30,'Actual Allocation Calc'!AC30+IF($P30="Employed",$U30/7*BK30,
IF(AND($P30="Terminated"),($U30/7*AX30),
IF(AND($P30="Furloughed"),($U30/7*AX30)+($U30/7*BH30),
IF(AND($P30="Rehired"),($U30/7*BH30),
IF(AND($P30="Terminated",AX30&gt;0),$U30,
IF($P30="Furloughed",IF(AX30&gt;0,$U30)+IF(BH30&gt;0,$U30),
IF($P30="Rehired",IF(BH30&gt;0,$U30))))))))*'Actual Allocation Calc'!$AP$99)))</f>
        <v/>
      </c>
      <c r="AH30" s="536"/>
      <c r="AI30" s="82">
        <f t="shared" si="5"/>
        <v>0</v>
      </c>
      <c r="AJ30" s="210">
        <f t="shared" si="6"/>
        <v>0</v>
      </c>
      <c r="AK30" s="397" t="str">
        <f t="shared" si="7"/>
        <v/>
      </c>
      <c r="AM30" s="173"/>
      <c r="AO30" s="214" t="str">
        <f>IFERROR(IF($V30="","",VLOOKUP(V30,'Calendar Calcs'!$B$2:$E997,4,FALSE)),0)</f>
        <v/>
      </c>
      <c r="AP30" s="69" t="str">
        <f>IF($AO30="","", IF($AO30&lt;AP$23,0,IF($AO30&gt;AP$23,COUNTIFS('Calendar Calcs'!$E$2:$E997,AP$23),COUNTIFS('Calendar Calcs'!$E$2:$E997,AP$23,'Calendar Calcs'!$D$2:$D997,"&lt;="&amp;WEEKDAY($V30)))))</f>
        <v/>
      </c>
      <c r="AQ30" s="69" t="str">
        <f>IF($AO30="","", IF($AO30&lt;AQ$23,0,IF($AO30&gt;AQ$23,COUNTIFS('Calendar Calcs'!$E$2:$E997,AQ$23),COUNTIFS('Calendar Calcs'!$E$2:$E997,AQ$23,'Calendar Calcs'!$D$2:$D997,"&lt;="&amp;WEEKDAY($V30)))))</f>
        <v/>
      </c>
      <c r="AR30" s="69" t="str">
        <f>IF($AO30="","", IF($AO30&lt;AR$23,0,IF($AO30&gt;AR$23,COUNTIFS('Calendar Calcs'!$E$2:$E997,AR$23),COUNTIFS('Calendar Calcs'!$E$2:$E997,AR$23,'Calendar Calcs'!$D$2:$D997,"&lt;="&amp;WEEKDAY($V30)))))</f>
        <v/>
      </c>
      <c r="AS30" s="69" t="str">
        <f>IF($AO30="","", IF($AO30&lt;AS$23,0,IF($AO30&gt;AS$23,COUNTIFS('Calendar Calcs'!$E$2:$E997,AS$23),COUNTIFS('Calendar Calcs'!$E$2:$E997,AS$23,'Calendar Calcs'!$D$2:$D997,"&lt;="&amp;WEEKDAY($V30)))))</f>
        <v/>
      </c>
      <c r="AT30" s="69" t="str">
        <f>IF($AO30="","", IF($AO30&lt;AT$23,0,IF($AO30&gt;AT$23,COUNTIFS('Calendar Calcs'!$E$2:$E997,AT$23),COUNTIFS('Calendar Calcs'!$E$2:$E997,AT$23,'Calendar Calcs'!$D$2:$D997,"&lt;="&amp;WEEKDAY($V30)))))</f>
        <v/>
      </c>
      <c r="AU30" s="69" t="str">
        <f>IF($AO30="","", IF($AO30&lt;AU$23,0,IF($AO30&gt;AU$23,COUNTIFS('Calendar Calcs'!$E$2:$E997,AU$23),COUNTIFS('Calendar Calcs'!$E$2:$E997,AU$23,'Calendar Calcs'!$D$2:$D997,"&lt;="&amp;WEEKDAY($V30)))))</f>
        <v/>
      </c>
      <c r="AV30" s="69" t="str">
        <f>IF($AO30="","", IF($AO30&lt;AV$23,0,IF($AO30&gt;AV$23,COUNTIFS('Calendar Calcs'!$E$2:$E997,AV$23),COUNTIFS('Calendar Calcs'!$E$2:$E997,AV$23,'Calendar Calcs'!$D$2:$D997,"&lt;="&amp;WEEKDAY($V30)))))</f>
        <v/>
      </c>
      <c r="AW30" s="69" t="str">
        <f>IF($AO30="","", IF($AO30&lt;AW$23,0,IF($AO30&gt;AW$23,COUNTIFS('Calendar Calcs'!$E$2:$E997,AW$23),COUNTIFS('Calendar Calcs'!$E$2:$E997,AW$23,'Calendar Calcs'!$D$2:$D997,"&lt;="&amp;WEEKDAY($V30)))))</f>
        <v/>
      </c>
      <c r="AX30" s="69" t="str">
        <f>IF($AO30="","", IF($AO30&lt;AX$23,0,IF($AO30&gt;AX$23,COUNTIFS('Calendar Calcs'!$E$2:$E997,AX$23),COUNTIFS('Calendar Calcs'!$E$2:$E997,AX$23,'Calendar Calcs'!$D$2:$D997,"&lt;="&amp;WEEKDAY($V30)))))</f>
        <v/>
      </c>
      <c r="AY30" s="69" t="str">
        <f>IF($W30="","",VLOOKUP($W30,'Calendar Calcs'!$B$2:$E997,4,FALSE))</f>
        <v/>
      </c>
      <c r="AZ30" s="69" t="str">
        <f>IF($AY30="","",IF($AY30&gt;AZ$23,0,IF($AY30&lt;AZ$23,COUNTIFS('Calendar Calcs'!$E$2:$E997,AZ$23),COUNTIFS('Calendar Calcs'!$E$2:$E997,AZ$23,'Calendar Calcs'!$D$2:$D997,"&gt;="&amp;WEEKDAY($W30)))))</f>
        <v/>
      </c>
      <c r="BA30" s="69" t="str">
        <f>IF($AY30="","",IF($AY30&gt;BA$23,0,IF($AY30&lt;BA$23,COUNTIFS('Calendar Calcs'!$E$2:$E997,BA$23),COUNTIFS('Calendar Calcs'!$E$2:$E997,BA$23,'Calendar Calcs'!$D$2:$D997,"&gt;="&amp;WEEKDAY($W30)))))</f>
        <v/>
      </c>
      <c r="BB30" s="69" t="str">
        <f>IF($AY30="","",IF($AY30&gt;BB$23,0,IF($AY30&lt;BB$23,COUNTIFS('Calendar Calcs'!$E$2:$E997,BB$23),COUNTIFS('Calendar Calcs'!$E$2:$E997,BB$23,'Calendar Calcs'!$D$2:$D997,"&gt;="&amp;WEEKDAY($W30)))))</f>
        <v/>
      </c>
      <c r="BC30" s="69" t="str">
        <f>IF($AY30="","",IF($AY30&gt;BC$23,0,IF($AY30&lt;BC$23,COUNTIFS('Calendar Calcs'!$E$2:$E997,BC$23),COUNTIFS('Calendar Calcs'!$E$2:$E997,BC$23,'Calendar Calcs'!$D$2:$D997,"&gt;="&amp;WEEKDAY($W30)))))</f>
        <v/>
      </c>
      <c r="BD30" s="69" t="str">
        <f>IF($AY30="","",IF($AY30&gt;BD$23,0,IF($AY30&lt;BD$23,COUNTIFS('Calendar Calcs'!$E$2:$E997,BD$23),COUNTIFS('Calendar Calcs'!$E$2:$E997,BD$23,'Calendar Calcs'!$D$2:$D997,"&gt;="&amp;WEEKDAY($W30)))))</f>
        <v/>
      </c>
      <c r="BE30" s="69" t="str">
        <f>IF($AY30="","",IF($AY30&gt;BE$23,0,IF($AY30&lt;BE$23,COUNTIFS('Calendar Calcs'!$E$2:$E997,BE$23),COUNTIFS('Calendar Calcs'!$E$2:$E997,BE$23,'Calendar Calcs'!$D$2:$D997,"&gt;="&amp;WEEKDAY($W30)))))</f>
        <v/>
      </c>
      <c r="BF30" s="69" t="str">
        <f>IF($AY30="","",IF($AY30&gt;BF$23,0,IF($AY30&lt;BF$23,COUNTIFS('Calendar Calcs'!$E$2:$E997,BF$23),COUNTIFS('Calendar Calcs'!$E$2:$E997,BF$23,'Calendar Calcs'!$D$2:$D997,"&gt;="&amp;WEEKDAY($W30)))))</f>
        <v/>
      </c>
      <c r="BG30" s="69" t="str">
        <f>IF($AY30="","",IF($AY30&gt;BG$23,0,IF($AY30&lt;BG$23,COUNTIFS('Calendar Calcs'!$E$2:$E997,BG$23),COUNTIFS('Calendar Calcs'!$E$2:$E997,BG$23,'Calendar Calcs'!$D$2:$D997,"&gt;="&amp;WEEKDAY($W30)))))</f>
        <v/>
      </c>
      <c r="BH30" s="69">
        <f t="shared" si="8"/>
        <v>6</v>
      </c>
      <c r="BI30" s="69">
        <f>IF(Cover!$E$43="","",VLOOKUP(Cover!$E$43,'Calendar Calcs'!$B$2:$E997,4,FALSE))</f>
        <v>1</v>
      </c>
      <c r="BJ30" s="69">
        <f>IF($BI30="","", IF($BI30&lt;BJ$23,0,IF($BI30&gt;=BJ$23,COUNTIFS('Calendar Calcs'!$E$2:$E997,BJ$23),COUNTIFS('Calendar Calcs'!$E$2:$E997,BJ$23,'Calendar Calcs'!$D$2:$D997,"&lt;="&amp;WEEKDAY($V30)))))</f>
        <v>1</v>
      </c>
      <c r="BK30" s="69">
        <f t="shared" si="3"/>
        <v>6</v>
      </c>
      <c r="BN30" s="69" t="str">
        <f>IF(T30&gt;0,"FTE",IF(Cover!$E$47="Weekly",IF(S30&gt;29.75,"FTE","PTE"),IF(S30&gt;59.75,"FTE","PTE")))</f>
        <v>PTE</v>
      </c>
      <c r="BO30" s="69">
        <f>IF(BN30="FTE",30,IF(Cover!$E$47="Weekly",'STEP 2 EE Data'!S30,'STEP 2 EE Data'!S30/2))</f>
        <v>0</v>
      </c>
      <c r="BP30" s="209">
        <f t="shared" si="9"/>
        <v>0</v>
      </c>
      <c r="BQ30" s="209">
        <f t="shared" si="10"/>
        <v>0</v>
      </c>
      <c r="BR30" s="209">
        <f t="shared" si="11"/>
        <v>0</v>
      </c>
      <c r="BS30" s="209">
        <f t="shared" si="12"/>
        <v>0</v>
      </c>
      <c r="BT30" s="209">
        <f t="shared" si="13"/>
        <v>0</v>
      </c>
      <c r="BU30" s="209">
        <f t="shared" si="14"/>
        <v>0</v>
      </c>
      <c r="BV30" s="209">
        <f t="shared" si="15"/>
        <v>0</v>
      </c>
      <c r="BW30" s="209">
        <f t="shared" si="16"/>
        <v>0</v>
      </c>
      <c r="BX30" s="209">
        <f t="shared" si="17"/>
        <v>0</v>
      </c>
      <c r="CC30" s="210" t="str">
        <f>IF(B30="","",IF(C30="",IF(Cover!$E$47="Weekly",'STEP 3 EE Comp'!BI35*8,'STEP 3 EE Comp'!BI35*4),IF(Cover!$E$47="Weekly",'STEP 3 EE Comp'!BI35,'STEP 3 EE Comp'!BI35)))</f>
        <v/>
      </c>
      <c r="CD30" s="82" t="str">
        <f t="shared" si="18"/>
        <v/>
      </c>
      <c r="CE30" s="417">
        <f t="shared" si="19"/>
        <v>1</v>
      </c>
      <c r="CF30" s="82" t="str">
        <f t="shared" si="20"/>
        <v>Good</v>
      </c>
      <c r="CG30" s="82">
        <f t="shared" si="21"/>
        <v>0</v>
      </c>
      <c r="CH30" s="234">
        <f t="shared" si="22"/>
        <v>0</v>
      </c>
    </row>
    <row r="31" spans="1:88" s="69" customFormat="1" x14ac:dyDescent="0.3">
      <c r="A31" s="530"/>
      <c r="B31" s="477"/>
      <c r="C31" s="52"/>
      <c r="D31" s="565"/>
      <c r="E31" s="52"/>
      <c r="F31" s="507"/>
      <c r="G31" s="210">
        <f t="shared" si="4"/>
        <v>0</v>
      </c>
      <c r="H31" s="82">
        <f t="shared" si="2"/>
        <v>0</v>
      </c>
      <c r="I31" s="211"/>
      <c r="J31" s="441" t="s">
        <v>21</v>
      </c>
      <c r="K31" s="441" t="s">
        <v>21</v>
      </c>
      <c r="L31" s="441" t="s">
        <v>21</v>
      </c>
      <c r="M31" s="441" t="s">
        <v>21</v>
      </c>
      <c r="N31" s="568" t="s">
        <v>21</v>
      </c>
      <c r="O31" s="211"/>
      <c r="P31" s="212" t="str">
        <f>IF(B31="","",
IF(AND(V31="",W31="",B31&lt;&gt;""),"Employed",
IF(AND(V31&lt;&gt;"",W31="",B31&lt;&gt;""),"Terminated",
IF(AND(V31&lt;&gt;"",W31&lt;&gt;"",B31&lt;&gt;""),IF(W31&lt;Cover!$E$43,"Employed","Furloughed"),
IF(AND(V31="",W31&lt;&gt;"",B31&lt;&gt;""),IF(W31&lt;Cover!$E$43,"Employed","Rehired"))))))</f>
        <v/>
      </c>
      <c r="Q31" s="211"/>
      <c r="R31" s="536"/>
      <c r="S31" s="563"/>
      <c r="T31" s="536"/>
      <c r="U31" s="82">
        <f>IF(Cover!$E$47="Weekly",IF(T31&gt;0,T31,R31*S31),IF(T31&gt;0,T31,R31*S31)/2)</f>
        <v>0</v>
      </c>
      <c r="V31" s="564"/>
      <c r="W31" s="564"/>
      <c r="Y31" s="213" t="str">
        <f>IF($B31="","",IF('Actual Allocation Calc'!$AH$78="A",
IF($P31="Employed",$U31/7*BJ31,
IF(AND($P31="Terminated"),($U31/7*AP31),
IF(AND($P31="Furloughed"),($U31/7*AP31)+($U31/7*AZ31),
IF(AND($P31="Rehired"),($U31/7*AZ31),
IF(AND($P31="Terminated",AP31&gt;0),$U31,
IF($P31="Furloughed",IF(AP31&gt;0,$U31)+IF(AZ31&gt;0,$U31),
IF($P31="Rehired",IF(AZ31&gt;0,$U31)))))))),IF('Actual Allocation Calc'!$AH$78="C",'Actual Allocation Calc'!L31,'Actual Allocation Calc'!U31+IF($P31="Employed",$U31/7*BJ31,
IF(AND($P31="Terminated"),($U31/7*AP31),
IF(AND($P31="Furloughed"),($U31/7*AP31)+($U31/7*AZ31),
IF(AND($P31="Rehired"),($U31/7*AZ31),
IF(AND($P31="Terminated",AP31&gt;0),$U31,
IF($P31="Furloughed",IF(AP31&gt;0,$U31)+IF(AZ31&gt;0,$U31),
IF($P31="Rehired",IF(AZ31&gt;0,$U31))))))))*'Actual Allocation Calc'!$AH$99)))</f>
        <v/>
      </c>
      <c r="Z31" s="210" t="str">
        <f>IF($B31="","",IF('Actual Allocation Calc'!$AI$78="A",
IF($P31="Employed",$U31,
IF(AND($P31="Terminated"),($U31/7*AQ31),
IF(AND($P31="Furloughed"),($U31/7*AQ31)+($U31/7*BA31),
IF(AND($P31="Rehired"),($U31/7*BA31),
IF(AND($P31="Terminated",AQ31&gt;0),$U31,
IF($P31="Furloughed",IF(AQ31&gt;0,$U31)+IF(BA31&gt;0,$U31),
IF($P31="Rehired",IF(BA31&gt;0,$U31)))))))),IF('Actual Allocation Calc'!$AI$78="C",'Actual Allocation Calc'!M31,'Actual Allocation Calc'!V31+IF($P31="Employed",$U31,
IF(AND($P31="Terminated"),($U31/7*AQ31),
IF(AND($P31="Furloughed"),($U31/7*AQ31)+($U31/7*BA31),
IF(AND($P31="Rehired"),($U31/7*BA31),
IF(AND($P31="Terminated",AQ31&gt;0),$U31,
IF($P31="Furloughed",IF(AQ31&gt;0,$U31)+IF(BA31&gt;0,$U31),
IF($P31="Rehired",IF(BA31&gt;0,$U31))))))))*'Actual Allocation Calc'!$AI$99)))</f>
        <v/>
      </c>
      <c r="AA31" s="210" t="str">
        <f>IF($B31="","",IF('Actual Allocation Calc'!$AJ$78="A",
IF($P31="Employed",$U31,
IF(AND($P31="Terminated"),($U31/7*AR31),
IF(AND($P31="Furloughed"),($U31/7*AR31)+($U31/7*BB31),
IF(AND($P31="Rehired"),($U31/7*BB31),
IF(AND($P31="Terminated",AR31&gt;0),$U31,
IF($P31="Furloughed",IF(AR31&gt;0,$U31)+IF(BB31&gt;0,$U31),
IF($P31="Rehired",IF(BB31&gt;0,$U31)))))))),IF('Actual Allocation Calc'!$AJ$78="C",'Actual Allocation Calc'!N31,'Actual Allocation Calc'!W31+IF($P31="Employed",$U31,
IF(AND($P31="Terminated"),($U31/7*AR31),
IF(AND($P31="Furloughed"),($U31/7*AR31)+($U31/7*BB31),
IF(AND($P31="Rehired"),($U31/7*BB31),
IF(AND($P31="Terminated",AR31&gt;0),$U31,
IF($P31="Furloughed",IF(AR31&gt;0,$U31)+IF(BB31&gt;0,$U31),
IF($P31="Rehired",IF(BB31&gt;0,$U31))))))))*'Actual Allocation Calc'!$AJ$99)))</f>
        <v/>
      </c>
      <c r="AB31" s="210" t="str">
        <f>IF($B31="","",IF('Actual Allocation Calc'!$AK$78="A",
IF($P31="Employed",$U31,
IF(AND($P31="Terminated"),($U31/7*AS31),
IF(AND($P31="Furloughed"),($U31/7*AS31)+($U31/7*BC31),
IF(AND($P31="Rehired"),($U31/7*BC31),
IF(AND($P31="Terminated",AS31&gt;0),$U31,
IF($P31="Furloughed",IF(AS31&gt;0,$U31)+IF(BC31&gt;0,$U31),
IF($P31="Rehired",IF(BC31&gt;0,$U31)))))))),IF('Actual Allocation Calc'!$AK$78="C",'Actual Allocation Calc'!O31,'Actual Allocation Calc'!X31+IF($P31="Employed",$U31,
IF(AND($P31="Terminated"),($U31/7*AS31),
IF(AND($P31="Furloughed"),($U31/7*AS31)+($U31/7*BC31),
IF(AND($P31="Rehired"),($U31/7*BC31),
IF(AND($P31="Terminated",AS31&gt;0),$U31,
IF($P31="Furloughed",IF(AS31&gt;0,$U31)+IF(BC31&gt;0,$U31),
IF($P31="Rehired",IF(BC31&gt;0,$U31))))))))*'Actual Allocation Calc'!$AK$99)))</f>
        <v/>
      </c>
      <c r="AC31" s="210" t="str">
        <f>IF($B31="","",IF('Actual Allocation Calc'!$AL$78="A",
IF($P31="Employed",$U31,
IF(AND($P31="Terminated"),($U31/7*AT31),
IF(AND($P31="Furloughed"),($U31/7*AT31)+($U31/7*BD31),
IF(AND($P31="Rehired"),($U31/7*BD31),
IF(AND($P31="Terminated",AT31&gt;0),$U31,
IF($P31="Furloughed",IF(AT31&gt;0,$U31)+IF(BD31&gt;0,$U31),
IF($P31="Rehired",IF(BD31&gt;0,$U31)))))))),IF('Actual Allocation Calc'!$AL$78="C",'Actual Allocation Calc'!P31,'Actual Allocation Calc'!Y31+IF($P31="Employed",$U31,
IF(AND($P31="Terminated"),($U31/7*AT31),
IF(AND($P31="Furloughed"),($U31/7*AT31)+($U31/7*BD31),
IF(AND($P31="Rehired"),($U31/7*BD31),
IF(AND($P31="Terminated",AT31&gt;0),$U31,
IF($P31="Furloughed",IF(AT31&gt;0,$U31)+IF(BD31&gt;0,$U31),
IF($P31="Rehired",IF(BD31&gt;0,$U31))))))))*'Actual Allocation Calc'!$AL$99)))</f>
        <v/>
      </c>
      <c r="AD31" s="210" t="str">
        <f>IF($B31="","",IF('Actual Allocation Calc'!$AM$78="A",
IF($P31="Employed",$U31,
IF(AND($P31="Terminated"),($U31/7*AU31),
IF(AND($P31="Furloughed"),($U31/7*AU31)+($U31/7*BE31),
IF(AND($P31="Rehired"),($U31/7*BE31),
IF(AND($P31="Terminated",AU31&gt;0),$U31,
IF($P31="Furloughed",IF(AU31&gt;0,$U31)+IF(BE31&gt;0,$U31),
IF($P31="Rehired",IF(BE31&gt;0,$U31)))))))),IF('Actual Allocation Calc'!$AM$78="C",'Actual Allocation Calc'!Q31,'Actual Allocation Calc'!Z31+IF($P31="Employed",$U31,
IF(AND($P31="Terminated"),($U31/7*AU31),
IF(AND($P31="Furloughed"),($U31/7*AU31)+($U31/7*BE31),
IF(AND($P31="Rehired"),($U31/7*BE31),
IF(AND($P31="Terminated",AU31&gt;0),$U31,
IF($P31="Furloughed",IF(AU31&gt;0,$U31)+IF(BE31&gt;0,$U31),
IF($P31="Rehired",IF(BE31&gt;0,$U31))))))))*'Actual Allocation Calc'!$AM$99)))</f>
        <v/>
      </c>
      <c r="AE31" s="210" t="str">
        <f>IF($B31="","",IF('Actual Allocation Calc'!$AN$78="A",
IF($P31="Employed",$U31,
IF(AND($P31="Terminated"),($U31/7*AV31),
IF(AND($P31="Furloughed"),($U31/7*AV31)+($U31/7*BF31),
IF(AND($P31="Rehired"),($U31/7*BF31),
IF(AND($P31="Terminated",AV31&gt;0),$U31,
IF($P31="Furloughed",IF(AV31&gt;0,$U31)+IF(BF31&gt;0,$U31),
IF($P31="Rehired",IF(BF31&gt;0,$U31)))))))),IF('Actual Allocation Calc'!$AN$78="C",'Actual Allocation Calc'!R31,'Actual Allocation Calc'!AA31+IF($P31="Employed",$U31,
IF(AND($P31="Terminated"),($U31/7*AV31),
IF(AND($P31="Furloughed"),($U31/7*AV31)+($U31/7*BF31),
IF(AND($P31="Rehired"),($U31/7*BF31),
IF(AND($P31="Terminated",AV31&gt;0),$U31,
IF($P31="Furloughed",IF(AV31&gt;0,$U31)+IF(BF31&gt;0,$U31),
IF($P31="Rehired",IF(BF31&gt;0,$U31))))))))*'Actual Allocation Calc'!$AN$99)))</f>
        <v/>
      </c>
      <c r="AF31" s="210" t="str">
        <f>IF($B31="","",IF('Actual Allocation Calc'!$AO$78="A",
IF($P31="Employed",$U31,
IF(AND($P31="Terminated"),($U31/7*AW31),
IF(AND($P31="Furloughed"),($U31/7*AW31)+($U31/7*BG31),
IF(AND($P31="Rehired"),($U31/7*BG31),
IF(AND($P31="Terminated",AW31&gt;0),$U31,
IF($P31="Furloughed",IF(AW31&gt;0,$U31)+IF(BG31&gt;0,$U31),
IF($P31="Rehired",IF(BG31&gt;0,$U31)))))))),IF('Actual Allocation Calc'!$AO$78="C",'Actual Allocation Calc'!S31,'Actual Allocation Calc'!AB31+IF($P31="Employed",$U31,
IF(AND($P31="Terminated"),($U31/7*AW31),
IF(AND($P31="Furloughed"),($U31/7*AW31)+($U31/7*BG31),
IF(AND($P31="Rehired"),($U31/7*BG31),
IF(AND($P31="Terminated",AW31&gt;0),$U31,
IF($P31="Furloughed",IF(AW31&gt;0,$U31)+IF(BG31&gt;0,$U31),
IF($P31="Rehired",IF(BG31&gt;0,$U31))))))))*'Actual Allocation Calc'!$AO$99)))</f>
        <v/>
      </c>
      <c r="AG31" s="210" t="str">
        <f>IF($B31="","",IF('Actual Allocation Calc'!$AP$78="A",
IF($P31="Employed",$U31/7*BK31,
IF(AND($P31="Terminated"),($U31/7*AX31),
IF(AND($P31="Furloughed"),($U31/7*AX31)+($U31/7*BH31),
IF(AND($P31="Rehired"),($U31/7*BH31),
IF(AND($P31="Terminated",AX31&gt;0),$U31,
IF($P31="Furloughed",IF(AX31&gt;0,$U31)+IF(BH31&gt;0,$U31),
IF($P31="Rehired",IF(BH31&gt;0,$U31)))))))),IF('Actual Allocation Calc'!$AP$78="C",'Actual Allocation Calc'!T31,'Actual Allocation Calc'!AC31+IF($P31="Employed",$U31/7*BK31,
IF(AND($P31="Terminated"),($U31/7*AX31),
IF(AND($P31="Furloughed"),($U31/7*AX31)+($U31/7*BH31),
IF(AND($P31="Rehired"),($U31/7*BH31),
IF(AND($P31="Terminated",AX31&gt;0),$U31,
IF($P31="Furloughed",IF(AX31&gt;0,$U31)+IF(BH31&gt;0,$U31),
IF($P31="Rehired",IF(BH31&gt;0,$U31))))))))*'Actual Allocation Calc'!$AP$99)))</f>
        <v/>
      </c>
      <c r="AH31" s="536"/>
      <c r="AI31" s="82">
        <f t="shared" si="5"/>
        <v>0</v>
      </c>
      <c r="AJ31" s="210">
        <f t="shared" si="6"/>
        <v>0</v>
      </c>
      <c r="AK31" s="397" t="str">
        <f t="shared" si="7"/>
        <v/>
      </c>
      <c r="AM31" s="173"/>
      <c r="AO31" s="214" t="str">
        <f>IFERROR(IF($V31="","",VLOOKUP(V31,'Calendar Calcs'!$B$2:$E998,4,FALSE)),0)</f>
        <v/>
      </c>
      <c r="AP31" s="69" t="str">
        <f>IF($AO31="","", IF($AO31&lt;AP$23,0,IF($AO31&gt;AP$23,COUNTIFS('Calendar Calcs'!$E$2:$E998,AP$23),COUNTIFS('Calendar Calcs'!$E$2:$E998,AP$23,'Calendar Calcs'!$D$2:$D998,"&lt;="&amp;WEEKDAY($V31)))))</f>
        <v/>
      </c>
      <c r="AQ31" s="69" t="str">
        <f>IF($AO31="","", IF($AO31&lt;AQ$23,0,IF($AO31&gt;AQ$23,COUNTIFS('Calendar Calcs'!$E$2:$E998,AQ$23),COUNTIFS('Calendar Calcs'!$E$2:$E998,AQ$23,'Calendar Calcs'!$D$2:$D998,"&lt;="&amp;WEEKDAY($V31)))))</f>
        <v/>
      </c>
      <c r="AR31" s="69" t="str">
        <f>IF($AO31="","", IF($AO31&lt;AR$23,0,IF($AO31&gt;AR$23,COUNTIFS('Calendar Calcs'!$E$2:$E998,AR$23),COUNTIFS('Calendar Calcs'!$E$2:$E998,AR$23,'Calendar Calcs'!$D$2:$D998,"&lt;="&amp;WEEKDAY($V31)))))</f>
        <v/>
      </c>
      <c r="AS31" s="69" t="str">
        <f>IF($AO31="","", IF($AO31&lt;AS$23,0,IF($AO31&gt;AS$23,COUNTIFS('Calendar Calcs'!$E$2:$E998,AS$23),COUNTIFS('Calendar Calcs'!$E$2:$E998,AS$23,'Calendar Calcs'!$D$2:$D998,"&lt;="&amp;WEEKDAY($V31)))))</f>
        <v/>
      </c>
      <c r="AT31" s="69" t="str">
        <f>IF($AO31="","", IF($AO31&lt;AT$23,0,IF($AO31&gt;AT$23,COUNTIFS('Calendar Calcs'!$E$2:$E998,AT$23),COUNTIFS('Calendar Calcs'!$E$2:$E998,AT$23,'Calendar Calcs'!$D$2:$D998,"&lt;="&amp;WEEKDAY($V31)))))</f>
        <v/>
      </c>
      <c r="AU31" s="69" t="str">
        <f>IF($AO31="","", IF($AO31&lt;AU$23,0,IF($AO31&gt;AU$23,COUNTIFS('Calendar Calcs'!$E$2:$E998,AU$23),COUNTIFS('Calendar Calcs'!$E$2:$E998,AU$23,'Calendar Calcs'!$D$2:$D998,"&lt;="&amp;WEEKDAY($V31)))))</f>
        <v/>
      </c>
      <c r="AV31" s="69" t="str">
        <f>IF($AO31="","", IF($AO31&lt;AV$23,0,IF($AO31&gt;AV$23,COUNTIFS('Calendar Calcs'!$E$2:$E998,AV$23),COUNTIFS('Calendar Calcs'!$E$2:$E998,AV$23,'Calendar Calcs'!$D$2:$D998,"&lt;="&amp;WEEKDAY($V31)))))</f>
        <v/>
      </c>
      <c r="AW31" s="69" t="str">
        <f>IF($AO31="","", IF($AO31&lt;AW$23,0,IF($AO31&gt;AW$23,COUNTIFS('Calendar Calcs'!$E$2:$E998,AW$23),COUNTIFS('Calendar Calcs'!$E$2:$E998,AW$23,'Calendar Calcs'!$D$2:$D998,"&lt;="&amp;WEEKDAY($V31)))))</f>
        <v/>
      </c>
      <c r="AX31" s="69" t="str">
        <f>IF($AO31="","", IF($AO31&lt;AX$23,0,IF($AO31&gt;AX$23,COUNTIFS('Calendar Calcs'!$E$2:$E998,AX$23),COUNTIFS('Calendar Calcs'!$E$2:$E998,AX$23,'Calendar Calcs'!$D$2:$D998,"&lt;="&amp;WEEKDAY($V31)))))</f>
        <v/>
      </c>
      <c r="AY31" s="69" t="str">
        <f>IF($W31="","",VLOOKUP($W31,'Calendar Calcs'!$B$2:$E998,4,FALSE))</f>
        <v/>
      </c>
      <c r="AZ31" s="69" t="str">
        <f>IF($AY31="","",IF($AY31&gt;AZ$23,0,IF($AY31&lt;AZ$23,COUNTIFS('Calendar Calcs'!$E$2:$E998,AZ$23),COUNTIFS('Calendar Calcs'!$E$2:$E998,AZ$23,'Calendar Calcs'!$D$2:$D998,"&gt;="&amp;WEEKDAY($W31)))))</f>
        <v/>
      </c>
      <c r="BA31" s="69" t="str">
        <f>IF($AY31="","",IF($AY31&gt;BA$23,0,IF($AY31&lt;BA$23,COUNTIFS('Calendar Calcs'!$E$2:$E998,BA$23),COUNTIFS('Calendar Calcs'!$E$2:$E998,BA$23,'Calendar Calcs'!$D$2:$D998,"&gt;="&amp;WEEKDAY($W31)))))</f>
        <v/>
      </c>
      <c r="BB31" s="69" t="str">
        <f>IF($AY31="","",IF($AY31&gt;BB$23,0,IF($AY31&lt;BB$23,COUNTIFS('Calendar Calcs'!$E$2:$E998,BB$23),COUNTIFS('Calendar Calcs'!$E$2:$E998,BB$23,'Calendar Calcs'!$D$2:$D998,"&gt;="&amp;WEEKDAY($W31)))))</f>
        <v/>
      </c>
      <c r="BC31" s="69" t="str">
        <f>IF($AY31="","",IF($AY31&gt;BC$23,0,IF($AY31&lt;BC$23,COUNTIFS('Calendar Calcs'!$E$2:$E998,BC$23),COUNTIFS('Calendar Calcs'!$E$2:$E998,BC$23,'Calendar Calcs'!$D$2:$D998,"&gt;="&amp;WEEKDAY($W31)))))</f>
        <v/>
      </c>
      <c r="BD31" s="69" t="str">
        <f>IF($AY31="","",IF($AY31&gt;BD$23,0,IF($AY31&lt;BD$23,COUNTIFS('Calendar Calcs'!$E$2:$E998,BD$23),COUNTIFS('Calendar Calcs'!$E$2:$E998,BD$23,'Calendar Calcs'!$D$2:$D998,"&gt;="&amp;WEEKDAY($W31)))))</f>
        <v/>
      </c>
      <c r="BE31" s="69" t="str">
        <f>IF($AY31="","",IF($AY31&gt;BE$23,0,IF($AY31&lt;BE$23,COUNTIFS('Calendar Calcs'!$E$2:$E998,BE$23),COUNTIFS('Calendar Calcs'!$E$2:$E998,BE$23,'Calendar Calcs'!$D$2:$D998,"&gt;="&amp;WEEKDAY($W31)))))</f>
        <v/>
      </c>
      <c r="BF31" s="69" t="str">
        <f>IF($AY31="","",IF($AY31&gt;BF$23,0,IF($AY31&lt;BF$23,COUNTIFS('Calendar Calcs'!$E$2:$E998,BF$23),COUNTIFS('Calendar Calcs'!$E$2:$E998,BF$23,'Calendar Calcs'!$D$2:$D998,"&gt;="&amp;WEEKDAY($W31)))))</f>
        <v/>
      </c>
      <c r="BG31" s="69" t="str">
        <f>IF($AY31="","",IF($AY31&gt;BG$23,0,IF($AY31&lt;BG$23,COUNTIFS('Calendar Calcs'!$E$2:$E998,BG$23),COUNTIFS('Calendar Calcs'!$E$2:$E998,BG$23,'Calendar Calcs'!$D$2:$D998,"&gt;="&amp;WEEKDAY($W31)))))</f>
        <v/>
      </c>
      <c r="BH31" s="69">
        <f t="shared" si="8"/>
        <v>6</v>
      </c>
      <c r="BI31" s="69">
        <f>IF(Cover!$E$43="","",VLOOKUP(Cover!$E$43,'Calendar Calcs'!$B$2:$E998,4,FALSE))</f>
        <v>1</v>
      </c>
      <c r="BJ31" s="69">
        <f>IF($BI31="","", IF($BI31&lt;BJ$23,0,IF($BI31&gt;=BJ$23,COUNTIFS('Calendar Calcs'!$E$2:$E998,BJ$23),COUNTIFS('Calendar Calcs'!$E$2:$E998,BJ$23,'Calendar Calcs'!$D$2:$D998,"&lt;="&amp;WEEKDAY($V31)))))</f>
        <v>1</v>
      </c>
      <c r="BK31" s="69">
        <f t="shared" si="3"/>
        <v>6</v>
      </c>
      <c r="BN31" s="69" t="str">
        <f>IF(T31&gt;0,"FTE",IF(Cover!$E$47="Weekly",IF(S31&gt;29.75,"FTE","PTE"),IF(S31&gt;59.75,"FTE","PTE")))</f>
        <v>PTE</v>
      </c>
      <c r="BO31" s="69">
        <f>IF(BN31="FTE",30,IF(Cover!$E$47="Weekly",'STEP 2 EE Data'!S31,'STEP 2 EE Data'!S31/2))</f>
        <v>0</v>
      </c>
      <c r="BP31" s="209">
        <f t="shared" si="9"/>
        <v>0</v>
      </c>
      <c r="BQ31" s="209">
        <f t="shared" si="10"/>
        <v>0</v>
      </c>
      <c r="BR31" s="209">
        <f t="shared" si="11"/>
        <v>0</v>
      </c>
      <c r="BS31" s="209">
        <f t="shared" si="12"/>
        <v>0</v>
      </c>
      <c r="BT31" s="209">
        <f t="shared" si="13"/>
        <v>0</v>
      </c>
      <c r="BU31" s="209">
        <f t="shared" si="14"/>
        <v>0</v>
      </c>
      <c r="BV31" s="209">
        <f t="shared" si="15"/>
        <v>0</v>
      </c>
      <c r="BW31" s="209">
        <f t="shared" si="16"/>
        <v>0</v>
      </c>
      <c r="BX31" s="209">
        <f t="shared" si="17"/>
        <v>0</v>
      </c>
      <c r="CC31" s="210" t="str">
        <f>IF(B31="","",IF(C31="",IF(Cover!$E$47="Weekly",'STEP 3 EE Comp'!BI36*8,'STEP 3 EE Comp'!BI36*4),IF(Cover!$E$47="Weekly",'STEP 3 EE Comp'!BI36,'STEP 3 EE Comp'!BI36)))</f>
        <v/>
      </c>
      <c r="CD31" s="82" t="str">
        <f t="shared" si="18"/>
        <v/>
      </c>
      <c r="CE31" s="417">
        <f t="shared" si="19"/>
        <v>1</v>
      </c>
      <c r="CF31" s="82" t="str">
        <f t="shared" si="20"/>
        <v>Good</v>
      </c>
      <c r="CG31" s="82">
        <f t="shared" si="21"/>
        <v>0</v>
      </c>
      <c r="CH31" s="234">
        <f t="shared" si="22"/>
        <v>0</v>
      </c>
    </row>
    <row r="32" spans="1:88" s="69" customFormat="1" x14ac:dyDescent="0.3">
      <c r="A32" s="530"/>
      <c r="B32" s="477"/>
      <c r="C32" s="52"/>
      <c r="D32" s="565"/>
      <c r="E32" s="52"/>
      <c r="F32" s="507"/>
      <c r="G32" s="210">
        <f t="shared" si="4"/>
        <v>0</v>
      </c>
      <c r="H32" s="82">
        <f t="shared" si="2"/>
        <v>0</v>
      </c>
      <c r="I32" s="211"/>
      <c r="J32" s="441" t="s">
        <v>21</v>
      </c>
      <c r="K32" s="441" t="s">
        <v>21</v>
      </c>
      <c r="L32" s="441" t="s">
        <v>21</v>
      </c>
      <c r="M32" s="441" t="s">
        <v>21</v>
      </c>
      <c r="N32" s="568" t="s">
        <v>21</v>
      </c>
      <c r="O32" s="211"/>
      <c r="P32" s="212" t="str">
        <f>IF(B32="","",
IF(AND(V32="",W32="",B32&lt;&gt;""),"Employed",
IF(AND(V32&lt;&gt;"",W32="",B32&lt;&gt;""),"Terminated",
IF(AND(V32&lt;&gt;"",W32&lt;&gt;"",B32&lt;&gt;""),IF(W32&lt;Cover!$E$43,"Employed","Furloughed"),
IF(AND(V32="",W32&lt;&gt;"",B32&lt;&gt;""),IF(W32&lt;Cover!$E$43,"Employed","Rehired"))))))</f>
        <v/>
      </c>
      <c r="Q32" s="211"/>
      <c r="R32" s="536"/>
      <c r="S32" s="563"/>
      <c r="T32" s="536"/>
      <c r="U32" s="82">
        <f>IF(Cover!$E$47="Weekly",IF(T32&gt;0,T32,R32*S32),IF(T32&gt;0,T32,R32*S32)/2)</f>
        <v>0</v>
      </c>
      <c r="V32" s="564"/>
      <c r="W32" s="564"/>
      <c r="Y32" s="213" t="str">
        <f>IF($B32="","",IF('Actual Allocation Calc'!$AH$78="A",
IF($P32="Employed",$U32/7*BJ32,
IF(AND($P32="Terminated"),($U32/7*AP32),
IF(AND($P32="Furloughed"),($U32/7*AP32)+($U32/7*AZ32),
IF(AND($P32="Rehired"),($U32/7*AZ32),
IF(AND($P32="Terminated",AP32&gt;0),$U32,
IF($P32="Furloughed",IF(AP32&gt;0,$U32)+IF(AZ32&gt;0,$U32),
IF($P32="Rehired",IF(AZ32&gt;0,$U32)))))))),IF('Actual Allocation Calc'!$AH$78="C",'Actual Allocation Calc'!L32,'Actual Allocation Calc'!U32+IF($P32="Employed",$U32/7*BJ32,
IF(AND($P32="Terminated"),($U32/7*AP32),
IF(AND($P32="Furloughed"),($U32/7*AP32)+($U32/7*AZ32),
IF(AND($P32="Rehired"),($U32/7*AZ32),
IF(AND($P32="Terminated",AP32&gt;0),$U32,
IF($P32="Furloughed",IF(AP32&gt;0,$U32)+IF(AZ32&gt;0,$U32),
IF($P32="Rehired",IF(AZ32&gt;0,$U32))))))))*'Actual Allocation Calc'!$AH$99)))</f>
        <v/>
      </c>
      <c r="Z32" s="210" t="str">
        <f>IF($B32="","",IF('Actual Allocation Calc'!$AI$78="A",
IF($P32="Employed",$U32,
IF(AND($P32="Terminated"),($U32/7*AQ32),
IF(AND($P32="Furloughed"),($U32/7*AQ32)+($U32/7*BA32),
IF(AND($P32="Rehired"),($U32/7*BA32),
IF(AND($P32="Terminated",AQ32&gt;0),$U32,
IF($P32="Furloughed",IF(AQ32&gt;0,$U32)+IF(BA32&gt;0,$U32),
IF($P32="Rehired",IF(BA32&gt;0,$U32)))))))),IF('Actual Allocation Calc'!$AI$78="C",'Actual Allocation Calc'!M32,'Actual Allocation Calc'!V32+IF($P32="Employed",$U32,
IF(AND($P32="Terminated"),($U32/7*AQ32),
IF(AND($P32="Furloughed"),($U32/7*AQ32)+($U32/7*BA32),
IF(AND($P32="Rehired"),($U32/7*BA32),
IF(AND($P32="Terminated",AQ32&gt;0),$U32,
IF($P32="Furloughed",IF(AQ32&gt;0,$U32)+IF(BA32&gt;0,$U32),
IF($P32="Rehired",IF(BA32&gt;0,$U32))))))))*'Actual Allocation Calc'!$AI$99)))</f>
        <v/>
      </c>
      <c r="AA32" s="210" t="str">
        <f>IF($B32="","",IF('Actual Allocation Calc'!$AJ$78="A",
IF($P32="Employed",$U32,
IF(AND($P32="Terminated"),($U32/7*AR32),
IF(AND($P32="Furloughed"),($U32/7*AR32)+($U32/7*BB32),
IF(AND($P32="Rehired"),($U32/7*BB32),
IF(AND($P32="Terminated",AR32&gt;0),$U32,
IF($P32="Furloughed",IF(AR32&gt;0,$U32)+IF(BB32&gt;0,$U32),
IF($P32="Rehired",IF(BB32&gt;0,$U32)))))))),IF('Actual Allocation Calc'!$AJ$78="C",'Actual Allocation Calc'!N32,'Actual Allocation Calc'!W32+IF($P32="Employed",$U32,
IF(AND($P32="Terminated"),($U32/7*AR32),
IF(AND($P32="Furloughed"),($U32/7*AR32)+($U32/7*BB32),
IF(AND($P32="Rehired"),($U32/7*BB32),
IF(AND($P32="Terminated",AR32&gt;0),$U32,
IF($P32="Furloughed",IF(AR32&gt;0,$U32)+IF(BB32&gt;0,$U32),
IF($P32="Rehired",IF(BB32&gt;0,$U32))))))))*'Actual Allocation Calc'!$AJ$99)))</f>
        <v/>
      </c>
      <c r="AB32" s="210" t="str">
        <f>IF($B32="","",IF('Actual Allocation Calc'!$AK$78="A",
IF($P32="Employed",$U32,
IF(AND($P32="Terminated"),($U32/7*AS32),
IF(AND($P32="Furloughed"),($U32/7*AS32)+($U32/7*BC32),
IF(AND($P32="Rehired"),($U32/7*BC32),
IF(AND($P32="Terminated",AS32&gt;0),$U32,
IF($P32="Furloughed",IF(AS32&gt;0,$U32)+IF(BC32&gt;0,$U32),
IF($P32="Rehired",IF(BC32&gt;0,$U32)))))))),IF('Actual Allocation Calc'!$AK$78="C",'Actual Allocation Calc'!O32,'Actual Allocation Calc'!X32+IF($P32="Employed",$U32,
IF(AND($P32="Terminated"),($U32/7*AS32),
IF(AND($P32="Furloughed"),($U32/7*AS32)+($U32/7*BC32),
IF(AND($P32="Rehired"),($U32/7*BC32),
IF(AND($P32="Terminated",AS32&gt;0),$U32,
IF($P32="Furloughed",IF(AS32&gt;0,$U32)+IF(BC32&gt;0,$U32),
IF($P32="Rehired",IF(BC32&gt;0,$U32))))))))*'Actual Allocation Calc'!$AK$99)))</f>
        <v/>
      </c>
      <c r="AC32" s="210" t="str">
        <f>IF($B32="","",IF('Actual Allocation Calc'!$AL$78="A",
IF($P32="Employed",$U32,
IF(AND($P32="Terminated"),($U32/7*AT32),
IF(AND($P32="Furloughed"),($U32/7*AT32)+($U32/7*BD32),
IF(AND($P32="Rehired"),($U32/7*BD32),
IF(AND($P32="Terminated",AT32&gt;0),$U32,
IF($P32="Furloughed",IF(AT32&gt;0,$U32)+IF(BD32&gt;0,$U32),
IF($P32="Rehired",IF(BD32&gt;0,$U32)))))))),IF('Actual Allocation Calc'!$AL$78="C",'Actual Allocation Calc'!P32,'Actual Allocation Calc'!Y32+IF($P32="Employed",$U32,
IF(AND($P32="Terminated"),($U32/7*AT32),
IF(AND($P32="Furloughed"),($U32/7*AT32)+($U32/7*BD32),
IF(AND($P32="Rehired"),($U32/7*BD32),
IF(AND($P32="Terminated",AT32&gt;0),$U32,
IF($P32="Furloughed",IF(AT32&gt;0,$U32)+IF(BD32&gt;0,$U32),
IF($P32="Rehired",IF(BD32&gt;0,$U32))))))))*'Actual Allocation Calc'!$AL$99)))</f>
        <v/>
      </c>
      <c r="AD32" s="210" t="str">
        <f>IF($B32="","",IF('Actual Allocation Calc'!$AM$78="A",
IF($P32="Employed",$U32,
IF(AND($P32="Terminated"),($U32/7*AU32),
IF(AND($P32="Furloughed"),($U32/7*AU32)+($U32/7*BE32),
IF(AND($P32="Rehired"),($U32/7*BE32),
IF(AND($P32="Terminated",AU32&gt;0),$U32,
IF($P32="Furloughed",IF(AU32&gt;0,$U32)+IF(BE32&gt;0,$U32),
IF($P32="Rehired",IF(BE32&gt;0,$U32)))))))),IF('Actual Allocation Calc'!$AM$78="C",'Actual Allocation Calc'!Q32,'Actual Allocation Calc'!Z32+IF($P32="Employed",$U32,
IF(AND($P32="Terminated"),($U32/7*AU32),
IF(AND($P32="Furloughed"),($U32/7*AU32)+($U32/7*BE32),
IF(AND($P32="Rehired"),($U32/7*BE32),
IF(AND($P32="Terminated",AU32&gt;0),$U32,
IF($P32="Furloughed",IF(AU32&gt;0,$U32)+IF(BE32&gt;0,$U32),
IF($P32="Rehired",IF(BE32&gt;0,$U32))))))))*'Actual Allocation Calc'!$AM$99)))</f>
        <v/>
      </c>
      <c r="AE32" s="210" t="str">
        <f>IF($B32="","",IF('Actual Allocation Calc'!$AN$78="A",
IF($P32="Employed",$U32,
IF(AND($P32="Terminated"),($U32/7*AV32),
IF(AND($P32="Furloughed"),($U32/7*AV32)+($U32/7*BF32),
IF(AND($P32="Rehired"),($U32/7*BF32),
IF(AND($P32="Terminated",AV32&gt;0),$U32,
IF($P32="Furloughed",IF(AV32&gt;0,$U32)+IF(BF32&gt;0,$U32),
IF($P32="Rehired",IF(BF32&gt;0,$U32)))))))),IF('Actual Allocation Calc'!$AN$78="C",'Actual Allocation Calc'!R32,'Actual Allocation Calc'!AA32+IF($P32="Employed",$U32,
IF(AND($P32="Terminated"),($U32/7*AV32),
IF(AND($P32="Furloughed"),($U32/7*AV32)+($U32/7*BF32),
IF(AND($P32="Rehired"),($U32/7*BF32),
IF(AND($P32="Terminated",AV32&gt;0),$U32,
IF($P32="Furloughed",IF(AV32&gt;0,$U32)+IF(BF32&gt;0,$U32),
IF($P32="Rehired",IF(BF32&gt;0,$U32))))))))*'Actual Allocation Calc'!$AN$99)))</f>
        <v/>
      </c>
      <c r="AF32" s="210" t="str">
        <f>IF($B32="","",IF('Actual Allocation Calc'!$AO$78="A",
IF($P32="Employed",$U32,
IF(AND($P32="Terminated"),($U32/7*AW32),
IF(AND($P32="Furloughed"),($U32/7*AW32)+($U32/7*BG32),
IF(AND($P32="Rehired"),($U32/7*BG32),
IF(AND($P32="Terminated",AW32&gt;0),$U32,
IF($P32="Furloughed",IF(AW32&gt;0,$U32)+IF(BG32&gt;0,$U32),
IF($P32="Rehired",IF(BG32&gt;0,$U32)))))))),IF('Actual Allocation Calc'!$AO$78="C",'Actual Allocation Calc'!S32,'Actual Allocation Calc'!AB32+IF($P32="Employed",$U32,
IF(AND($P32="Terminated"),($U32/7*AW32),
IF(AND($P32="Furloughed"),($U32/7*AW32)+($U32/7*BG32),
IF(AND($P32="Rehired"),($U32/7*BG32),
IF(AND($P32="Terminated",AW32&gt;0),$U32,
IF($P32="Furloughed",IF(AW32&gt;0,$U32)+IF(BG32&gt;0,$U32),
IF($P32="Rehired",IF(BG32&gt;0,$U32))))))))*'Actual Allocation Calc'!$AO$99)))</f>
        <v/>
      </c>
      <c r="AG32" s="210" t="str">
        <f>IF($B32="","",IF('Actual Allocation Calc'!$AP$78="A",
IF($P32="Employed",$U32/7*BK32,
IF(AND($P32="Terminated"),($U32/7*AX32),
IF(AND($P32="Furloughed"),($U32/7*AX32)+($U32/7*BH32),
IF(AND($P32="Rehired"),($U32/7*BH32),
IF(AND($P32="Terminated",AX32&gt;0),$U32,
IF($P32="Furloughed",IF(AX32&gt;0,$U32)+IF(BH32&gt;0,$U32),
IF($P32="Rehired",IF(BH32&gt;0,$U32)))))))),IF('Actual Allocation Calc'!$AP$78="C",'Actual Allocation Calc'!T32,'Actual Allocation Calc'!AC32+IF($P32="Employed",$U32/7*BK32,
IF(AND($P32="Terminated"),($U32/7*AX32),
IF(AND($P32="Furloughed"),($U32/7*AX32)+($U32/7*BH32),
IF(AND($P32="Rehired"),($U32/7*BH32),
IF(AND($P32="Terminated",AX32&gt;0),$U32,
IF($P32="Furloughed",IF(AX32&gt;0,$U32)+IF(BH32&gt;0,$U32),
IF($P32="Rehired",IF(BH32&gt;0,$U32))))))))*'Actual Allocation Calc'!$AP$99)))</f>
        <v/>
      </c>
      <c r="AH32" s="536"/>
      <c r="AI32" s="82">
        <f t="shared" si="5"/>
        <v>0</v>
      </c>
      <c r="AJ32" s="210">
        <f t="shared" si="6"/>
        <v>0</v>
      </c>
      <c r="AK32" s="397" t="str">
        <f t="shared" si="7"/>
        <v/>
      </c>
      <c r="AM32" s="173"/>
      <c r="AO32" s="214" t="str">
        <f>IFERROR(IF($V32="","",VLOOKUP(V32,'Calendar Calcs'!$B$2:$E999,4,FALSE)),0)</f>
        <v/>
      </c>
      <c r="AP32" s="69" t="str">
        <f>IF($AO32="","", IF($AO32&lt;AP$23,0,IF($AO32&gt;AP$23,COUNTIFS('Calendar Calcs'!$E$2:$E999,AP$23),COUNTIFS('Calendar Calcs'!$E$2:$E999,AP$23,'Calendar Calcs'!$D$2:$D999,"&lt;="&amp;WEEKDAY($V32)))))</f>
        <v/>
      </c>
      <c r="AQ32" s="69" t="str">
        <f>IF($AO32="","", IF($AO32&lt;AQ$23,0,IF($AO32&gt;AQ$23,COUNTIFS('Calendar Calcs'!$E$2:$E999,AQ$23),COUNTIFS('Calendar Calcs'!$E$2:$E999,AQ$23,'Calendar Calcs'!$D$2:$D999,"&lt;="&amp;WEEKDAY($V32)))))</f>
        <v/>
      </c>
      <c r="AR32" s="69" t="str">
        <f>IF($AO32="","", IF($AO32&lt;AR$23,0,IF($AO32&gt;AR$23,COUNTIFS('Calendar Calcs'!$E$2:$E999,AR$23),COUNTIFS('Calendar Calcs'!$E$2:$E999,AR$23,'Calendar Calcs'!$D$2:$D999,"&lt;="&amp;WEEKDAY($V32)))))</f>
        <v/>
      </c>
      <c r="AS32" s="69" t="str">
        <f>IF($AO32="","", IF($AO32&lt;AS$23,0,IF($AO32&gt;AS$23,COUNTIFS('Calendar Calcs'!$E$2:$E999,AS$23),COUNTIFS('Calendar Calcs'!$E$2:$E999,AS$23,'Calendar Calcs'!$D$2:$D999,"&lt;="&amp;WEEKDAY($V32)))))</f>
        <v/>
      </c>
      <c r="AT32" s="69" t="str">
        <f>IF($AO32="","", IF($AO32&lt;AT$23,0,IF($AO32&gt;AT$23,COUNTIFS('Calendar Calcs'!$E$2:$E999,AT$23),COUNTIFS('Calendar Calcs'!$E$2:$E999,AT$23,'Calendar Calcs'!$D$2:$D999,"&lt;="&amp;WEEKDAY($V32)))))</f>
        <v/>
      </c>
      <c r="AU32" s="69" t="str">
        <f>IF($AO32="","", IF($AO32&lt;AU$23,0,IF($AO32&gt;AU$23,COUNTIFS('Calendar Calcs'!$E$2:$E999,AU$23),COUNTIFS('Calendar Calcs'!$E$2:$E999,AU$23,'Calendar Calcs'!$D$2:$D999,"&lt;="&amp;WEEKDAY($V32)))))</f>
        <v/>
      </c>
      <c r="AV32" s="69" t="str">
        <f>IF($AO32="","", IF($AO32&lt;AV$23,0,IF($AO32&gt;AV$23,COUNTIFS('Calendar Calcs'!$E$2:$E999,AV$23),COUNTIFS('Calendar Calcs'!$E$2:$E999,AV$23,'Calendar Calcs'!$D$2:$D999,"&lt;="&amp;WEEKDAY($V32)))))</f>
        <v/>
      </c>
      <c r="AW32" s="69" t="str">
        <f>IF($AO32="","", IF($AO32&lt;AW$23,0,IF($AO32&gt;AW$23,COUNTIFS('Calendar Calcs'!$E$2:$E999,AW$23),COUNTIFS('Calendar Calcs'!$E$2:$E999,AW$23,'Calendar Calcs'!$D$2:$D999,"&lt;="&amp;WEEKDAY($V32)))))</f>
        <v/>
      </c>
      <c r="AX32" s="69" t="str">
        <f>IF($AO32="","", IF($AO32&lt;AX$23,0,IF($AO32&gt;AX$23,COUNTIFS('Calendar Calcs'!$E$2:$E999,AX$23),COUNTIFS('Calendar Calcs'!$E$2:$E999,AX$23,'Calendar Calcs'!$D$2:$D999,"&lt;="&amp;WEEKDAY($V32)))))</f>
        <v/>
      </c>
      <c r="AY32" s="69" t="str">
        <f>IF($W32="","",VLOOKUP($W32,'Calendar Calcs'!$B$2:$E999,4,FALSE))</f>
        <v/>
      </c>
      <c r="AZ32" s="69" t="str">
        <f>IF($AY32="","",IF($AY32&gt;AZ$23,0,IF($AY32&lt;AZ$23,COUNTIFS('Calendar Calcs'!$E$2:$E999,AZ$23),COUNTIFS('Calendar Calcs'!$E$2:$E999,AZ$23,'Calendar Calcs'!$D$2:$D999,"&gt;="&amp;WEEKDAY($W32)))))</f>
        <v/>
      </c>
      <c r="BA32" s="69" t="str">
        <f>IF($AY32="","",IF($AY32&gt;BA$23,0,IF($AY32&lt;BA$23,COUNTIFS('Calendar Calcs'!$E$2:$E999,BA$23),COUNTIFS('Calendar Calcs'!$E$2:$E999,BA$23,'Calendar Calcs'!$D$2:$D999,"&gt;="&amp;WEEKDAY($W32)))))</f>
        <v/>
      </c>
      <c r="BB32" s="69" t="str">
        <f>IF($AY32="","",IF($AY32&gt;BB$23,0,IF($AY32&lt;BB$23,COUNTIFS('Calendar Calcs'!$E$2:$E999,BB$23),COUNTIFS('Calendar Calcs'!$E$2:$E999,BB$23,'Calendar Calcs'!$D$2:$D999,"&gt;="&amp;WEEKDAY($W32)))))</f>
        <v/>
      </c>
      <c r="BC32" s="69" t="str">
        <f>IF($AY32="","",IF($AY32&gt;BC$23,0,IF($AY32&lt;BC$23,COUNTIFS('Calendar Calcs'!$E$2:$E999,BC$23),COUNTIFS('Calendar Calcs'!$E$2:$E999,BC$23,'Calendar Calcs'!$D$2:$D999,"&gt;="&amp;WEEKDAY($W32)))))</f>
        <v/>
      </c>
      <c r="BD32" s="69" t="str">
        <f>IF($AY32="","",IF($AY32&gt;BD$23,0,IF($AY32&lt;BD$23,COUNTIFS('Calendar Calcs'!$E$2:$E999,BD$23),COUNTIFS('Calendar Calcs'!$E$2:$E999,BD$23,'Calendar Calcs'!$D$2:$D999,"&gt;="&amp;WEEKDAY($W32)))))</f>
        <v/>
      </c>
      <c r="BE32" s="69" t="str">
        <f>IF($AY32="","",IF($AY32&gt;BE$23,0,IF($AY32&lt;BE$23,COUNTIFS('Calendar Calcs'!$E$2:$E999,BE$23),COUNTIFS('Calendar Calcs'!$E$2:$E999,BE$23,'Calendar Calcs'!$D$2:$D999,"&gt;="&amp;WEEKDAY($W32)))))</f>
        <v/>
      </c>
      <c r="BF32" s="69" t="str">
        <f>IF($AY32="","",IF($AY32&gt;BF$23,0,IF($AY32&lt;BF$23,COUNTIFS('Calendar Calcs'!$E$2:$E999,BF$23),COUNTIFS('Calendar Calcs'!$E$2:$E999,BF$23,'Calendar Calcs'!$D$2:$D999,"&gt;="&amp;WEEKDAY($W32)))))</f>
        <v/>
      </c>
      <c r="BG32" s="69" t="str">
        <f>IF($AY32="","",IF($AY32&gt;BG$23,0,IF($AY32&lt;BG$23,COUNTIFS('Calendar Calcs'!$E$2:$E999,BG$23),COUNTIFS('Calendar Calcs'!$E$2:$E999,BG$23,'Calendar Calcs'!$D$2:$D999,"&gt;="&amp;WEEKDAY($W32)))))</f>
        <v/>
      </c>
      <c r="BH32" s="69">
        <f t="shared" si="8"/>
        <v>6</v>
      </c>
      <c r="BI32" s="69">
        <f>IF(Cover!$E$43="","",VLOOKUP(Cover!$E$43,'Calendar Calcs'!$B$2:$E999,4,FALSE))</f>
        <v>1</v>
      </c>
      <c r="BJ32" s="69">
        <f>IF($BI32="","", IF($BI32&lt;BJ$23,0,IF($BI32&gt;=BJ$23,COUNTIFS('Calendar Calcs'!$E$2:$E999,BJ$23),COUNTIFS('Calendar Calcs'!$E$2:$E999,BJ$23,'Calendar Calcs'!$D$2:$D999,"&lt;="&amp;WEEKDAY($V32)))))</f>
        <v>1</v>
      </c>
      <c r="BK32" s="69">
        <f t="shared" si="3"/>
        <v>6</v>
      </c>
      <c r="BN32" s="69" t="str">
        <f>IF(T32&gt;0,"FTE",IF(Cover!$E$47="Weekly",IF(S32&gt;29.75,"FTE","PTE"),IF(S32&gt;59.75,"FTE","PTE")))</f>
        <v>PTE</v>
      </c>
      <c r="BO32" s="69">
        <f>IF(BN32="FTE",30,IF(Cover!$E$47="Weekly",'STEP 2 EE Data'!S32,'STEP 2 EE Data'!S32/2))</f>
        <v>0</v>
      </c>
      <c r="BP32" s="209">
        <f t="shared" si="9"/>
        <v>0</v>
      </c>
      <c r="BQ32" s="209">
        <f t="shared" si="10"/>
        <v>0</v>
      </c>
      <c r="BR32" s="209">
        <f t="shared" si="11"/>
        <v>0</v>
      </c>
      <c r="BS32" s="209">
        <f t="shared" si="12"/>
        <v>0</v>
      </c>
      <c r="BT32" s="209">
        <f t="shared" si="13"/>
        <v>0</v>
      </c>
      <c r="BU32" s="209">
        <f t="shared" si="14"/>
        <v>0</v>
      </c>
      <c r="BV32" s="209">
        <f t="shared" si="15"/>
        <v>0</v>
      </c>
      <c r="BW32" s="209">
        <f t="shared" si="16"/>
        <v>0</v>
      </c>
      <c r="BX32" s="209">
        <f t="shared" si="17"/>
        <v>0</v>
      </c>
      <c r="CC32" s="210" t="str">
        <f>IF(B32="","",IF(C32="",IF(Cover!$E$47="Weekly",'STEP 3 EE Comp'!BI37*8,'STEP 3 EE Comp'!BI37*4),IF(Cover!$E$47="Weekly",'STEP 3 EE Comp'!BI37,'STEP 3 EE Comp'!BI37)))</f>
        <v/>
      </c>
      <c r="CD32" s="82" t="str">
        <f t="shared" si="18"/>
        <v/>
      </c>
      <c r="CE32" s="417">
        <f t="shared" si="19"/>
        <v>1</v>
      </c>
      <c r="CF32" s="82" t="str">
        <f t="shared" si="20"/>
        <v>Good</v>
      </c>
      <c r="CG32" s="82">
        <f t="shared" si="21"/>
        <v>0</v>
      </c>
      <c r="CH32" s="234">
        <f t="shared" si="22"/>
        <v>0</v>
      </c>
    </row>
    <row r="33" spans="1:86" s="69" customFormat="1" x14ac:dyDescent="0.3">
      <c r="A33" s="554"/>
      <c r="B33" s="478"/>
      <c r="C33" s="52"/>
      <c r="D33" s="565"/>
      <c r="E33" s="52"/>
      <c r="F33" s="507"/>
      <c r="G33" s="210">
        <f t="shared" si="4"/>
        <v>0</v>
      </c>
      <c r="H33" s="82">
        <f t="shared" si="2"/>
        <v>0</v>
      </c>
      <c r="I33" s="211"/>
      <c r="J33" s="441" t="s">
        <v>21</v>
      </c>
      <c r="K33" s="441" t="s">
        <v>21</v>
      </c>
      <c r="L33" s="441" t="s">
        <v>21</v>
      </c>
      <c r="M33" s="441" t="s">
        <v>21</v>
      </c>
      <c r="N33" s="568" t="s">
        <v>21</v>
      </c>
      <c r="O33" s="211"/>
      <c r="P33" s="212" t="str">
        <f>IF(B33="","",
IF(AND(V33="",W33="",B33&lt;&gt;""),"Employed",
IF(AND(V33&lt;&gt;"",W33="",B33&lt;&gt;""),"Terminated",
IF(AND(V33&lt;&gt;"",W33&lt;&gt;"",B33&lt;&gt;""),IF(W33&lt;Cover!$E$43,"Employed","Furloughed"),
IF(AND(V33="",W33&lt;&gt;"",B33&lt;&gt;""),IF(W33&lt;Cover!$E$43,"Employed","Rehired"))))))</f>
        <v/>
      </c>
      <c r="Q33" s="211"/>
      <c r="R33" s="536"/>
      <c r="S33" s="563"/>
      <c r="T33" s="536"/>
      <c r="U33" s="82">
        <f>IF(Cover!$E$47="Weekly",IF(T33&gt;0,T33,R33*S33),IF(T33&gt;0,T33,R33*S33)/2)</f>
        <v>0</v>
      </c>
      <c r="V33" s="564"/>
      <c r="W33" s="564"/>
      <c r="Y33" s="213" t="str">
        <f>IF($B33="","",IF('Actual Allocation Calc'!$AH$78="A",
IF($P33="Employed",$U33/7*BJ33,
IF(AND($P33="Terminated"),($U33/7*AP33),
IF(AND($P33="Furloughed"),($U33/7*AP33)+($U33/7*AZ33),
IF(AND($P33="Rehired"),($U33/7*AZ33),
IF(AND($P33="Terminated",AP33&gt;0),$U33,
IF($P33="Furloughed",IF(AP33&gt;0,$U33)+IF(AZ33&gt;0,$U33),
IF($P33="Rehired",IF(AZ33&gt;0,$U33)))))))),IF('Actual Allocation Calc'!$AH$78="C",'Actual Allocation Calc'!L33,'Actual Allocation Calc'!U33+IF($P33="Employed",$U33/7*BJ33,
IF(AND($P33="Terminated"),($U33/7*AP33),
IF(AND($P33="Furloughed"),($U33/7*AP33)+($U33/7*AZ33),
IF(AND($P33="Rehired"),($U33/7*AZ33),
IF(AND($P33="Terminated",AP33&gt;0),$U33,
IF($P33="Furloughed",IF(AP33&gt;0,$U33)+IF(AZ33&gt;0,$U33),
IF($P33="Rehired",IF(AZ33&gt;0,$U33))))))))*'Actual Allocation Calc'!$AH$99)))</f>
        <v/>
      </c>
      <c r="Z33" s="210" t="str">
        <f>IF($B33="","",IF('Actual Allocation Calc'!$AI$78="A",
IF($P33="Employed",$U33,
IF(AND($P33="Terminated"),($U33/7*AQ33),
IF(AND($P33="Furloughed"),($U33/7*AQ33)+($U33/7*BA33),
IF(AND($P33="Rehired"),($U33/7*BA33),
IF(AND($P33="Terminated",AQ33&gt;0),$U33,
IF($P33="Furloughed",IF(AQ33&gt;0,$U33)+IF(BA33&gt;0,$U33),
IF($P33="Rehired",IF(BA33&gt;0,$U33)))))))),IF('Actual Allocation Calc'!$AI$78="C",'Actual Allocation Calc'!M33,'Actual Allocation Calc'!V33+IF($P33="Employed",$U33,
IF(AND($P33="Terminated"),($U33/7*AQ33),
IF(AND($P33="Furloughed"),($U33/7*AQ33)+($U33/7*BA33),
IF(AND($P33="Rehired"),($U33/7*BA33),
IF(AND($P33="Terminated",AQ33&gt;0),$U33,
IF($P33="Furloughed",IF(AQ33&gt;0,$U33)+IF(BA33&gt;0,$U33),
IF($P33="Rehired",IF(BA33&gt;0,$U33))))))))*'Actual Allocation Calc'!$AI$99)))</f>
        <v/>
      </c>
      <c r="AA33" s="210" t="str">
        <f>IF($B33="","",IF('Actual Allocation Calc'!$AJ$78="A",
IF($P33="Employed",$U33,
IF(AND($P33="Terminated"),($U33/7*AR33),
IF(AND($P33="Furloughed"),($U33/7*AR33)+($U33/7*BB33),
IF(AND($P33="Rehired"),($U33/7*BB33),
IF(AND($P33="Terminated",AR33&gt;0),$U33,
IF($P33="Furloughed",IF(AR33&gt;0,$U33)+IF(BB33&gt;0,$U33),
IF($P33="Rehired",IF(BB33&gt;0,$U33)))))))),IF('Actual Allocation Calc'!$AJ$78="C",'Actual Allocation Calc'!N33,'Actual Allocation Calc'!W33+IF($P33="Employed",$U33,
IF(AND($P33="Terminated"),($U33/7*AR33),
IF(AND($P33="Furloughed"),($U33/7*AR33)+($U33/7*BB33),
IF(AND($P33="Rehired"),($U33/7*BB33),
IF(AND($P33="Terminated",AR33&gt;0),$U33,
IF($P33="Furloughed",IF(AR33&gt;0,$U33)+IF(BB33&gt;0,$U33),
IF($P33="Rehired",IF(BB33&gt;0,$U33))))))))*'Actual Allocation Calc'!$AJ$99)))</f>
        <v/>
      </c>
      <c r="AB33" s="210" t="str">
        <f>IF($B33="","",IF('Actual Allocation Calc'!$AK$78="A",
IF($P33="Employed",$U33,
IF(AND($P33="Terminated"),($U33/7*AS33),
IF(AND($P33="Furloughed"),($U33/7*AS33)+($U33/7*BC33),
IF(AND($P33="Rehired"),($U33/7*BC33),
IF(AND($P33="Terminated",AS33&gt;0),$U33,
IF($P33="Furloughed",IF(AS33&gt;0,$U33)+IF(BC33&gt;0,$U33),
IF($P33="Rehired",IF(BC33&gt;0,$U33)))))))),IF('Actual Allocation Calc'!$AK$78="C",'Actual Allocation Calc'!O33,'Actual Allocation Calc'!X33+IF($P33="Employed",$U33,
IF(AND($P33="Terminated"),($U33/7*AS33),
IF(AND($P33="Furloughed"),($U33/7*AS33)+($U33/7*BC33),
IF(AND($P33="Rehired"),($U33/7*BC33),
IF(AND($P33="Terminated",AS33&gt;0),$U33,
IF($P33="Furloughed",IF(AS33&gt;0,$U33)+IF(BC33&gt;0,$U33),
IF($P33="Rehired",IF(BC33&gt;0,$U33))))))))*'Actual Allocation Calc'!$AK$99)))</f>
        <v/>
      </c>
      <c r="AC33" s="210" t="str">
        <f>IF($B33="","",IF('Actual Allocation Calc'!$AL$78="A",
IF($P33="Employed",$U33,
IF(AND($P33="Terminated"),($U33/7*AT33),
IF(AND($P33="Furloughed"),($U33/7*AT33)+($U33/7*BD33),
IF(AND($P33="Rehired"),($U33/7*BD33),
IF(AND($P33="Terminated",AT33&gt;0),$U33,
IF($P33="Furloughed",IF(AT33&gt;0,$U33)+IF(BD33&gt;0,$U33),
IF($P33="Rehired",IF(BD33&gt;0,$U33)))))))),IF('Actual Allocation Calc'!$AL$78="C",'Actual Allocation Calc'!P33,'Actual Allocation Calc'!Y33+IF($P33="Employed",$U33,
IF(AND($P33="Terminated"),($U33/7*AT33),
IF(AND($P33="Furloughed"),($U33/7*AT33)+($U33/7*BD33),
IF(AND($P33="Rehired"),($U33/7*BD33),
IF(AND($P33="Terminated",AT33&gt;0),$U33,
IF($P33="Furloughed",IF(AT33&gt;0,$U33)+IF(BD33&gt;0,$U33),
IF($P33="Rehired",IF(BD33&gt;0,$U33))))))))*'Actual Allocation Calc'!$AL$99)))</f>
        <v/>
      </c>
      <c r="AD33" s="210" t="str">
        <f>IF($B33="","",IF('Actual Allocation Calc'!$AM$78="A",
IF($P33="Employed",$U33,
IF(AND($P33="Terminated"),($U33/7*AU33),
IF(AND($P33="Furloughed"),($U33/7*AU33)+($U33/7*BE33),
IF(AND($P33="Rehired"),($U33/7*BE33),
IF(AND($P33="Terminated",AU33&gt;0),$U33,
IF($P33="Furloughed",IF(AU33&gt;0,$U33)+IF(BE33&gt;0,$U33),
IF($P33="Rehired",IF(BE33&gt;0,$U33)))))))),IF('Actual Allocation Calc'!$AM$78="C",'Actual Allocation Calc'!Q33,'Actual Allocation Calc'!Z33+IF($P33="Employed",$U33,
IF(AND($P33="Terminated"),($U33/7*AU33),
IF(AND($P33="Furloughed"),($U33/7*AU33)+($U33/7*BE33),
IF(AND($P33="Rehired"),($U33/7*BE33),
IF(AND($P33="Terminated",AU33&gt;0),$U33,
IF($P33="Furloughed",IF(AU33&gt;0,$U33)+IF(BE33&gt;0,$U33),
IF($P33="Rehired",IF(BE33&gt;0,$U33))))))))*'Actual Allocation Calc'!$AM$99)))</f>
        <v/>
      </c>
      <c r="AE33" s="210" t="str">
        <f>IF($B33="","",IF('Actual Allocation Calc'!$AN$78="A",
IF($P33="Employed",$U33,
IF(AND($P33="Terminated"),($U33/7*AV33),
IF(AND($P33="Furloughed"),($U33/7*AV33)+($U33/7*BF33),
IF(AND($P33="Rehired"),($U33/7*BF33),
IF(AND($P33="Terminated",AV33&gt;0),$U33,
IF($P33="Furloughed",IF(AV33&gt;0,$U33)+IF(BF33&gt;0,$U33),
IF($P33="Rehired",IF(BF33&gt;0,$U33)))))))),IF('Actual Allocation Calc'!$AN$78="C",'Actual Allocation Calc'!R33,'Actual Allocation Calc'!AA33+IF($P33="Employed",$U33,
IF(AND($P33="Terminated"),($U33/7*AV33),
IF(AND($P33="Furloughed"),($U33/7*AV33)+($U33/7*BF33),
IF(AND($P33="Rehired"),($U33/7*BF33),
IF(AND($P33="Terminated",AV33&gt;0),$U33,
IF($P33="Furloughed",IF(AV33&gt;0,$U33)+IF(BF33&gt;0,$U33),
IF($P33="Rehired",IF(BF33&gt;0,$U33))))))))*'Actual Allocation Calc'!$AN$99)))</f>
        <v/>
      </c>
      <c r="AF33" s="210" t="str">
        <f>IF($B33="","",IF('Actual Allocation Calc'!$AO$78="A",
IF($P33="Employed",$U33,
IF(AND($P33="Terminated"),($U33/7*AW33),
IF(AND($P33="Furloughed"),($U33/7*AW33)+($U33/7*BG33),
IF(AND($P33="Rehired"),($U33/7*BG33),
IF(AND($P33="Terminated",AW33&gt;0),$U33,
IF($P33="Furloughed",IF(AW33&gt;0,$U33)+IF(BG33&gt;0,$U33),
IF($P33="Rehired",IF(BG33&gt;0,$U33)))))))),IF('Actual Allocation Calc'!$AO$78="C",'Actual Allocation Calc'!S33,'Actual Allocation Calc'!AB33+IF($P33="Employed",$U33,
IF(AND($P33="Terminated"),($U33/7*AW33),
IF(AND($P33="Furloughed"),($U33/7*AW33)+($U33/7*BG33),
IF(AND($P33="Rehired"),($U33/7*BG33),
IF(AND($P33="Terminated",AW33&gt;0),$U33,
IF($P33="Furloughed",IF(AW33&gt;0,$U33)+IF(BG33&gt;0,$U33),
IF($P33="Rehired",IF(BG33&gt;0,$U33))))))))*'Actual Allocation Calc'!$AO$99)))</f>
        <v/>
      </c>
      <c r="AG33" s="210" t="str">
        <f>IF($B33="","",IF('Actual Allocation Calc'!$AP$78="A",
IF($P33="Employed",$U33/7*BK33,
IF(AND($P33="Terminated"),($U33/7*AX33),
IF(AND($P33="Furloughed"),($U33/7*AX33)+($U33/7*BH33),
IF(AND($P33="Rehired"),($U33/7*BH33),
IF(AND($P33="Terminated",AX33&gt;0),$U33,
IF($P33="Furloughed",IF(AX33&gt;0,$U33)+IF(BH33&gt;0,$U33),
IF($P33="Rehired",IF(BH33&gt;0,$U33)))))))),IF('Actual Allocation Calc'!$AP$78="C",'Actual Allocation Calc'!T33,'Actual Allocation Calc'!AC33+IF($P33="Employed",$U33/7*BK33,
IF(AND($P33="Terminated"),($U33/7*AX33),
IF(AND($P33="Furloughed"),($U33/7*AX33)+($U33/7*BH33),
IF(AND($P33="Rehired"),($U33/7*BH33),
IF(AND($P33="Terminated",AX33&gt;0),$U33,
IF($P33="Furloughed",IF(AX33&gt;0,$U33)+IF(BH33&gt;0,$U33),
IF($P33="Rehired",IF(BH33&gt;0,$U33))))))))*'Actual Allocation Calc'!$AP$99)))</f>
        <v/>
      </c>
      <c r="AH33" s="536"/>
      <c r="AI33" s="82">
        <f t="shared" si="5"/>
        <v>0</v>
      </c>
      <c r="AJ33" s="210">
        <f t="shared" si="6"/>
        <v>0</v>
      </c>
      <c r="AK33" s="397" t="str">
        <f t="shared" si="7"/>
        <v/>
      </c>
      <c r="AM33" s="173"/>
      <c r="AO33" s="214" t="str">
        <f>IFERROR(IF($V33="","",VLOOKUP(V33,'Calendar Calcs'!$B$2:$E1000,4,FALSE)),0)</f>
        <v/>
      </c>
      <c r="AP33" s="69" t="str">
        <f>IF($AO33="","", IF($AO33&lt;AP$23,0,IF($AO33&gt;AP$23,COUNTIFS('Calendar Calcs'!$E$2:$E1000,AP$23),COUNTIFS('Calendar Calcs'!$E$2:$E1000,AP$23,'Calendar Calcs'!$D$2:$D1000,"&lt;="&amp;WEEKDAY($V33)))))</f>
        <v/>
      </c>
      <c r="AQ33" s="69" t="str">
        <f>IF($AO33="","", IF($AO33&lt;AQ$23,0,IF($AO33&gt;AQ$23,COUNTIFS('Calendar Calcs'!$E$2:$E1000,AQ$23),COUNTIFS('Calendar Calcs'!$E$2:$E1000,AQ$23,'Calendar Calcs'!$D$2:$D1000,"&lt;="&amp;WEEKDAY($V33)))))</f>
        <v/>
      </c>
      <c r="AR33" s="69" t="str">
        <f>IF($AO33="","", IF($AO33&lt;AR$23,0,IF($AO33&gt;AR$23,COUNTIFS('Calendar Calcs'!$E$2:$E1000,AR$23),COUNTIFS('Calendar Calcs'!$E$2:$E1000,AR$23,'Calendar Calcs'!$D$2:$D1000,"&lt;="&amp;WEEKDAY($V33)))))</f>
        <v/>
      </c>
      <c r="AS33" s="69" t="str">
        <f>IF($AO33="","", IF($AO33&lt;AS$23,0,IF($AO33&gt;AS$23,COUNTIFS('Calendar Calcs'!$E$2:$E1000,AS$23),COUNTIFS('Calendar Calcs'!$E$2:$E1000,AS$23,'Calendar Calcs'!$D$2:$D1000,"&lt;="&amp;WEEKDAY($V33)))))</f>
        <v/>
      </c>
      <c r="AT33" s="69" t="str">
        <f>IF($AO33="","", IF($AO33&lt;AT$23,0,IF($AO33&gt;AT$23,COUNTIFS('Calendar Calcs'!$E$2:$E1000,AT$23),COUNTIFS('Calendar Calcs'!$E$2:$E1000,AT$23,'Calendar Calcs'!$D$2:$D1000,"&lt;="&amp;WEEKDAY($V33)))))</f>
        <v/>
      </c>
      <c r="AU33" s="69" t="str">
        <f>IF($AO33="","", IF($AO33&lt;AU$23,0,IF($AO33&gt;AU$23,COUNTIFS('Calendar Calcs'!$E$2:$E1000,AU$23),COUNTIFS('Calendar Calcs'!$E$2:$E1000,AU$23,'Calendar Calcs'!$D$2:$D1000,"&lt;="&amp;WEEKDAY($V33)))))</f>
        <v/>
      </c>
      <c r="AV33" s="69" t="str">
        <f>IF($AO33="","", IF($AO33&lt;AV$23,0,IF($AO33&gt;AV$23,COUNTIFS('Calendar Calcs'!$E$2:$E1000,AV$23),COUNTIFS('Calendar Calcs'!$E$2:$E1000,AV$23,'Calendar Calcs'!$D$2:$D1000,"&lt;="&amp;WEEKDAY($V33)))))</f>
        <v/>
      </c>
      <c r="AW33" s="69" t="str">
        <f>IF($AO33="","", IF($AO33&lt;AW$23,0,IF($AO33&gt;AW$23,COUNTIFS('Calendar Calcs'!$E$2:$E1000,AW$23),COUNTIFS('Calendar Calcs'!$E$2:$E1000,AW$23,'Calendar Calcs'!$D$2:$D1000,"&lt;="&amp;WEEKDAY($V33)))))</f>
        <v/>
      </c>
      <c r="AX33" s="69" t="str">
        <f>IF($AO33="","", IF($AO33&lt;AX$23,0,IF($AO33&gt;AX$23,COUNTIFS('Calendar Calcs'!$E$2:$E1000,AX$23),COUNTIFS('Calendar Calcs'!$E$2:$E1000,AX$23,'Calendar Calcs'!$D$2:$D1000,"&lt;="&amp;WEEKDAY($V33)))))</f>
        <v/>
      </c>
      <c r="AY33" s="69" t="str">
        <f>IF($W33="","",VLOOKUP($W33,'Calendar Calcs'!$B$2:$E1000,4,FALSE))</f>
        <v/>
      </c>
      <c r="AZ33" s="69" t="str">
        <f>IF($AY33="","",IF($AY33&gt;AZ$23,0,IF($AY33&lt;AZ$23,COUNTIFS('Calendar Calcs'!$E$2:$E1000,AZ$23),COUNTIFS('Calendar Calcs'!$E$2:$E1000,AZ$23,'Calendar Calcs'!$D$2:$D1000,"&gt;="&amp;WEEKDAY($W33)))))</f>
        <v/>
      </c>
      <c r="BA33" s="69" t="str">
        <f>IF($AY33="","",IF($AY33&gt;BA$23,0,IF($AY33&lt;BA$23,COUNTIFS('Calendar Calcs'!$E$2:$E1000,BA$23),COUNTIFS('Calendar Calcs'!$E$2:$E1000,BA$23,'Calendar Calcs'!$D$2:$D1000,"&gt;="&amp;WEEKDAY($W33)))))</f>
        <v/>
      </c>
      <c r="BB33" s="69" t="str">
        <f>IF($AY33="","",IF($AY33&gt;BB$23,0,IF($AY33&lt;BB$23,COUNTIFS('Calendar Calcs'!$E$2:$E1000,BB$23),COUNTIFS('Calendar Calcs'!$E$2:$E1000,BB$23,'Calendar Calcs'!$D$2:$D1000,"&gt;="&amp;WEEKDAY($W33)))))</f>
        <v/>
      </c>
      <c r="BC33" s="69" t="str">
        <f>IF($AY33="","",IF($AY33&gt;BC$23,0,IF($AY33&lt;BC$23,COUNTIFS('Calendar Calcs'!$E$2:$E1000,BC$23),COUNTIFS('Calendar Calcs'!$E$2:$E1000,BC$23,'Calendar Calcs'!$D$2:$D1000,"&gt;="&amp;WEEKDAY($W33)))))</f>
        <v/>
      </c>
      <c r="BD33" s="69" t="str">
        <f>IF($AY33="","",IF($AY33&gt;BD$23,0,IF($AY33&lt;BD$23,COUNTIFS('Calendar Calcs'!$E$2:$E1000,BD$23),COUNTIFS('Calendar Calcs'!$E$2:$E1000,BD$23,'Calendar Calcs'!$D$2:$D1000,"&gt;="&amp;WEEKDAY($W33)))))</f>
        <v/>
      </c>
      <c r="BE33" s="69" t="str">
        <f>IF($AY33="","",IF($AY33&gt;BE$23,0,IF($AY33&lt;BE$23,COUNTIFS('Calendar Calcs'!$E$2:$E1000,BE$23),COUNTIFS('Calendar Calcs'!$E$2:$E1000,BE$23,'Calendar Calcs'!$D$2:$D1000,"&gt;="&amp;WEEKDAY($W33)))))</f>
        <v/>
      </c>
      <c r="BF33" s="69" t="str">
        <f>IF($AY33="","",IF($AY33&gt;BF$23,0,IF($AY33&lt;BF$23,COUNTIFS('Calendar Calcs'!$E$2:$E1000,BF$23),COUNTIFS('Calendar Calcs'!$E$2:$E1000,BF$23,'Calendar Calcs'!$D$2:$D1000,"&gt;="&amp;WEEKDAY($W33)))))</f>
        <v/>
      </c>
      <c r="BG33" s="69" t="str">
        <f>IF($AY33="","",IF($AY33&gt;BG$23,0,IF($AY33&lt;BG$23,COUNTIFS('Calendar Calcs'!$E$2:$E1000,BG$23),COUNTIFS('Calendar Calcs'!$E$2:$E1000,BG$23,'Calendar Calcs'!$D$2:$D1000,"&gt;="&amp;WEEKDAY($W33)))))</f>
        <v/>
      </c>
      <c r="BH33" s="69">
        <f t="shared" si="8"/>
        <v>6</v>
      </c>
      <c r="BI33" s="69">
        <f>IF(Cover!$E$43="","",VLOOKUP(Cover!$E$43,'Calendar Calcs'!$B$2:$E1000,4,FALSE))</f>
        <v>1</v>
      </c>
      <c r="BJ33" s="69">
        <f>IF($BI33="","", IF($BI33&lt;BJ$23,0,IF($BI33&gt;=BJ$23,COUNTIFS('Calendar Calcs'!$E$2:$E1000,BJ$23),COUNTIFS('Calendar Calcs'!$E$2:$E1000,BJ$23,'Calendar Calcs'!$D$2:$D1000,"&lt;="&amp;WEEKDAY($V33)))))</f>
        <v>1</v>
      </c>
      <c r="BK33" s="69">
        <f t="shared" si="3"/>
        <v>6</v>
      </c>
      <c r="BN33" s="69" t="str">
        <f>IF(T33&gt;0,"FTE",IF(Cover!$E$47="Weekly",IF(S33&gt;29.75,"FTE","PTE"),IF(S33&gt;59.75,"FTE","PTE")))</f>
        <v>PTE</v>
      </c>
      <c r="BO33" s="69">
        <f>IF(BN33="FTE",30,IF(Cover!$E$47="Weekly",'STEP 2 EE Data'!S33,'STEP 2 EE Data'!S33/2))</f>
        <v>0</v>
      </c>
      <c r="BP33" s="209">
        <f t="shared" si="9"/>
        <v>0</v>
      </c>
      <c r="BQ33" s="209">
        <f t="shared" si="10"/>
        <v>0</v>
      </c>
      <c r="BR33" s="209">
        <f t="shared" si="11"/>
        <v>0</v>
      </c>
      <c r="BS33" s="209">
        <f t="shared" si="12"/>
        <v>0</v>
      </c>
      <c r="BT33" s="209">
        <f t="shared" si="13"/>
        <v>0</v>
      </c>
      <c r="BU33" s="209">
        <f t="shared" si="14"/>
        <v>0</v>
      </c>
      <c r="BV33" s="209">
        <f t="shared" si="15"/>
        <v>0</v>
      </c>
      <c r="BW33" s="209">
        <f t="shared" si="16"/>
        <v>0</v>
      </c>
      <c r="BX33" s="209">
        <f t="shared" si="17"/>
        <v>0</v>
      </c>
      <c r="CC33" s="210" t="str">
        <f>IF(B33="","",IF(C33="",IF(Cover!$E$47="Weekly",'STEP 3 EE Comp'!BI38*8,'STEP 3 EE Comp'!BI38*4),IF(Cover!$E$47="Weekly",'STEP 3 EE Comp'!BI38,'STEP 3 EE Comp'!BI38)))</f>
        <v/>
      </c>
      <c r="CD33" s="82" t="str">
        <f t="shared" si="18"/>
        <v/>
      </c>
      <c r="CE33" s="417">
        <f t="shared" si="19"/>
        <v>1</v>
      </c>
      <c r="CF33" s="82" t="str">
        <f t="shared" si="20"/>
        <v>Good</v>
      </c>
      <c r="CG33" s="82">
        <f t="shared" si="21"/>
        <v>0</v>
      </c>
      <c r="CH33" s="234">
        <f t="shared" si="22"/>
        <v>0</v>
      </c>
    </row>
    <row r="34" spans="1:86" s="69" customFormat="1" x14ac:dyDescent="0.3">
      <c r="A34" s="530"/>
      <c r="B34" s="477"/>
      <c r="C34" s="52"/>
      <c r="D34" s="565"/>
      <c r="E34" s="52"/>
      <c r="F34" s="507"/>
      <c r="G34" s="210">
        <f t="shared" si="4"/>
        <v>0</v>
      </c>
      <c r="H34" s="82">
        <f t="shared" si="2"/>
        <v>0</v>
      </c>
      <c r="I34" s="211"/>
      <c r="J34" s="441" t="s">
        <v>21</v>
      </c>
      <c r="K34" s="441" t="s">
        <v>21</v>
      </c>
      <c r="L34" s="441" t="s">
        <v>21</v>
      </c>
      <c r="M34" s="441" t="s">
        <v>21</v>
      </c>
      <c r="N34" s="568" t="s">
        <v>21</v>
      </c>
      <c r="O34" s="211"/>
      <c r="P34" s="212" t="str">
        <f>IF(B34="","",
IF(AND(V34="",W34="",B34&lt;&gt;""),"Employed",
IF(AND(V34&lt;&gt;"",W34="",B34&lt;&gt;""),"Terminated",
IF(AND(V34&lt;&gt;"",W34&lt;&gt;"",B34&lt;&gt;""),IF(W34&lt;Cover!$E$43,"Employed","Furloughed"),
IF(AND(V34="",W34&lt;&gt;"",B34&lt;&gt;""),IF(W34&lt;Cover!$E$43,"Employed","Rehired"))))))</f>
        <v/>
      </c>
      <c r="Q34" s="211"/>
      <c r="R34" s="536"/>
      <c r="S34" s="563"/>
      <c r="T34" s="536"/>
      <c r="U34" s="82">
        <f>IF(Cover!$E$47="Weekly",IF(T34&gt;0,T34,R34*S34),IF(T34&gt;0,T34,R34*S34)/2)</f>
        <v>0</v>
      </c>
      <c r="V34" s="564"/>
      <c r="W34" s="564"/>
      <c r="Y34" s="213" t="str">
        <f>IF($B34="","",IF('Actual Allocation Calc'!$AH$78="A",
IF($P34="Employed",$U34/7*BJ34,
IF(AND($P34="Terminated"),($U34/7*AP34),
IF(AND($P34="Furloughed"),($U34/7*AP34)+($U34/7*AZ34),
IF(AND($P34="Rehired"),($U34/7*AZ34),
IF(AND($P34="Terminated",AP34&gt;0),$U34,
IF($P34="Furloughed",IF(AP34&gt;0,$U34)+IF(AZ34&gt;0,$U34),
IF($P34="Rehired",IF(AZ34&gt;0,$U34)))))))),IF('Actual Allocation Calc'!$AH$78="C",'Actual Allocation Calc'!L34,'Actual Allocation Calc'!U34+IF($P34="Employed",$U34/7*BJ34,
IF(AND($P34="Terminated"),($U34/7*AP34),
IF(AND($P34="Furloughed"),($U34/7*AP34)+($U34/7*AZ34),
IF(AND($P34="Rehired"),($U34/7*AZ34),
IF(AND($P34="Terminated",AP34&gt;0),$U34,
IF($P34="Furloughed",IF(AP34&gt;0,$U34)+IF(AZ34&gt;0,$U34),
IF($P34="Rehired",IF(AZ34&gt;0,$U34))))))))*'Actual Allocation Calc'!$AH$99)))</f>
        <v/>
      </c>
      <c r="Z34" s="210" t="str">
        <f>IF($B34="","",IF('Actual Allocation Calc'!$AI$78="A",
IF($P34="Employed",$U34,
IF(AND($P34="Terminated"),($U34/7*AQ34),
IF(AND($P34="Furloughed"),($U34/7*AQ34)+($U34/7*BA34),
IF(AND($P34="Rehired"),($U34/7*BA34),
IF(AND($P34="Terminated",AQ34&gt;0),$U34,
IF($P34="Furloughed",IF(AQ34&gt;0,$U34)+IF(BA34&gt;0,$U34),
IF($P34="Rehired",IF(BA34&gt;0,$U34)))))))),IF('Actual Allocation Calc'!$AI$78="C",'Actual Allocation Calc'!M34,'Actual Allocation Calc'!V34+IF($P34="Employed",$U34,
IF(AND($P34="Terminated"),($U34/7*AQ34),
IF(AND($P34="Furloughed"),($U34/7*AQ34)+($U34/7*BA34),
IF(AND($P34="Rehired"),($U34/7*BA34),
IF(AND($P34="Terminated",AQ34&gt;0),$U34,
IF($P34="Furloughed",IF(AQ34&gt;0,$U34)+IF(BA34&gt;0,$U34),
IF($P34="Rehired",IF(BA34&gt;0,$U34))))))))*'Actual Allocation Calc'!$AI$99)))</f>
        <v/>
      </c>
      <c r="AA34" s="210" t="str">
        <f>IF($B34="","",IF('Actual Allocation Calc'!$AJ$78="A",
IF($P34="Employed",$U34,
IF(AND($P34="Terminated"),($U34/7*AR34),
IF(AND($P34="Furloughed"),($U34/7*AR34)+($U34/7*BB34),
IF(AND($P34="Rehired"),($U34/7*BB34),
IF(AND($P34="Terminated",AR34&gt;0),$U34,
IF($P34="Furloughed",IF(AR34&gt;0,$U34)+IF(BB34&gt;0,$U34),
IF($P34="Rehired",IF(BB34&gt;0,$U34)))))))),IF('Actual Allocation Calc'!$AJ$78="C",'Actual Allocation Calc'!N34,'Actual Allocation Calc'!W34+IF($P34="Employed",$U34,
IF(AND($P34="Terminated"),($U34/7*AR34),
IF(AND($P34="Furloughed"),($U34/7*AR34)+($U34/7*BB34),
IF(AND($P34="Rehired"),($U34/7*BB34),
IF(AND($P34="Terminated",AR34&gt;0),$U34,
IF($P34="Furloughed",IF(AR34&gt;0,$U34)+IF(BB34&gt;0,$U34),
IF($P34="Rehired",IF(BB34&gt;0,$U34))))))))*'Actual Allocation Calc'!$AJ$99)))</f>
        <v/>
      </c>
      <c r="AB34" s="210" t="str">
        <f>IF($B34="","",IF('Actual Allocation Calc'!$AK$78="A",
IF($P34="Employed",$U34,
IF(AND($P34="Terminated"),($U34/7*AS34),
IF(AND($P34="Furloughed"),($U34/7*AS34)+($U34/7*BC34),
IF(AND($P34="Rehired"),($U34/7*BC34),
IF(AND($P34="Terminated",AS34&gt;0),$U34,
IF($P34="Furloughed",IF(AS34&gt;0,$U34)+IF(BC34&gt;0,$U34),
IF($P34="Rehired",IF(BC34&gt;0,$U34)))))))),IF('Actual Allocation Calc'!$AK$78="C",'Actual Allocation Calc'!O34,'Actual Allocation Calc'!X34+IF($P34="Employed",$U34,
IF(AND($P34="Terminated"),($U34/7*AS34),
IF(AND($P34="Furloughed"),($U34/7*AS34)+($U34/7*BC34),
IF(AND($P34="Rehired"),($U34/7*BC34),
IF(AND($P34="Terminated",AS34&gt;0),$U34,
IF($P34="Furloughed",IF(AS34&gt;0,$U34)+IF(BC34&gt;0,$U34),
IF($P34="Rehired",IF(BC34&gt;0,$U34))))))))*'Actual Allocation Calc'!$AK$99)))</f>
        <v/>
      </c>
      <c r="AC34" s="210" t="str">
        <f>IF($B34="","",IF('Actual Allocation Calc'!$AL$78="A",
IF($P34="Employed",$U34,
IF(AND($P34="Terminated"),($U34/7*AT34),
IF(AND($P34="Furloughed"),($U34/7*AT34)+($U34/7*BD34),
IF(AND($P34="Rehired"),($U34/7*BD34),
IF(AND($P34="Terminated",AT34&gt;0),$U34,
IF($P34="Furloughed",IF(AT34&gt;0,$U34)+IF(BD34&gt;0,$U34),
IF($P34="Rehired",IF(BD34&gt;0,$U34)))))))),IF('Actual Allocation Calc'!$AL$78="C",'Actual Allocation Calc'!P34,'Actual Allocation Calc'!Y34+IF($P34="Employed",$U34,
IF(AND($P34="Terminated"),($U34/7*AT34),
IF(AND($P34="Furloughed"),($U34/7*AT34)+($U34/7*BD34),
IF(AND($P34="Rehired"),($U34/7*BD34),
IF(AND($P34="Terminated",AT34&gt;0),$U34,
IF($P34="Furloughed",IF(AT34&gt;0,$U34)+IF(BD34&gt;0,$U34),
IF($P34="Rehired",IF(BD34&gt;0,$U34))))))))*'Actual Allocation Calc'!$AL$99)))</f>
        <v/>
      </c>
      <c r="AD34" s="210" t="str">
        <f>IF($B34="","",IF('Actual Allocation Calc'!$AM$78="A",
IF($P34="Employed",$U34,
IF(AND($P34="Terminated"),($U34/7*AU34),
IF(AND($P34="Furloughed"),($U34/7*AU34)+($U34/7*BE34),
IF(AND($P34="Rehired"),($U34/7*BE34),
IF(AND($P34="Terminated",AU34&gt;0),$U34,
IF($P34="Furloughed",IF(AU34&gt;0,$U34)+IF(BE34&gt;0,$U34),
IF($P34="Rehired",IF(BE34&gt;0,$U34)))))))),IF('Actual Allocation Calc'!$AM$78="C",'Actual Allocation Calc'!Q34,'Actual Allocation Calc'!Z34+IF($P34="Employed",$U34,
IF(AND($P34="Terminated"),($U34/7*AU34),
IF(AND($P34="Furloughed"),($U34/7*AU34)+($U34/7*BE34),
IF(AND($P34="Rehired"),($U34/7*BE34),
IF(AND($P34="Terminated",AU34&gt;0),$U34,
IF($P34="Furloughed",IF(AU34&gt;0,$U34)+IF(BE34&gt;0,$U34),
IF($P34="Rehired",IF(BE34&gt;0,$U34))))))))*'Actual Allocation Calc'!$AM$99)))</f>
        <v/>
      </c>
      <c r="AE34" s="210" t="str">
        <f>IF($B34="","",IF('Actual Allocation Calc'!$AN$78="A",
IF($P34="Employed",$U34,
IF(AND($P34="Terminated"),($U34/7*AV34),
IF(AND($P34="Furloughed"),($U34/7*AV34)+($U34/7*BF34),
IF(AND($P34="Rehired"),($U34/7*BF34),
IF(AND($P34="Terminated",AV34&gt;0),$U34,
IF($P34="Furloughed",IF(AV34&gt;0,$U34)+IF(BF34&gt;0,$U34),
IF($P34="Rehired",IF(BF34&gt;0,$U34)))))))),IF('Actual Allocation Calc'!$AN$78="C",'Actual Allocation Calc'!R34,'Actual Allocation Calc'!AA34+IF($P34="Employed",$U34,
IF(AND($P34="Terminated"),($U34/7*AV34),
IF(AND($P34="Furloughed"),($U34/7*AV34)+($U34/7*BF34),
IF(AND($P34="Rehired"),($U34/7*BF34),
IF(AND($P34="Terminated",AV34&gt;0),$U34,
IF($P34="Furloughed",IF(AV34&gt;0,$U34)+IF(BF34&gt;0,$U34),
IF($P34="Rehired",IF(BF34&gt;0,$U34))))))))*'Actual Allocation Calc'!$AN$99)))</f>
        <v/>
      </c>
      <c r="AF34" s="210" t="str">
        <f>IF($B34="","",IF('Actual Allocation Calc'!$AO$78="A",
IF($P34="Employed",$U34,
IF(AND($P34="Terminated"),($U34/7*AW34),
IF(AND($P34="Furloughed"),($U34/7*AW34)+($U34/7*BG34),
IF(AND($P34="Rehired"),($U34/7*BG34),
IF(AND($P34="Terminated",AW34&gt;0),$U34,
IF($P34="Furloughed",IF(AW34&gt;0,$U34)+IF(BG34&gt;0,$U34),
IF($P34="Rehired",IF(BG34&gt;0,$U34)))))))),IF('Actual Allocation Calc'!$AO$78="C",'Actual Allocation Calc'!S34,'Actual Allocation Calc'!AB34+IF($P34="Employed",$U34,
IF(AND($P34="Terminated"),($U34/7*AW34),
IF(AND($P34="Furloughed"),($U34/7*AW34)+($U34/7*BG34),
IF(AND($P34="Rehired"),($U34/7*BG34),
IF(AND($P34="Terminated",AW34&gt;0),$U34,
IF($P34="Furloughed",IF(AW34&gt;0,$U34)+IF(BG34&gt;0,$U34),
IF($P34="Rehired",IF(BG34&gt;0,$U34))))))))*'Actual Allocation Calc'!$AO$99)))</f>
        <v/>
      </c>
      <c r="AG34" s="210" t="str">
        <f>IF($B34="","",IF('Actual Allocation Calc'!$AP$78="A",
IF($P34="Employed",$U34/7*BK34,
IF(AND($P34="Terminated"),($U34/7*AX34),
IF(AND($P34="Furloughed"),($U34/7*AX34)+($U34/7*BH34),
IF(AND($P34="Rehired"),($U34/7*BH34),
IF(AND($P34="Terminated",AX34&gt;0),$U34,
IF($P34="Furloughed",IF(AX34&gt;0,$U34)+IF(BH34&gt;0,$U34),
IF($P34="Rehired",IF(BH34&gt;0,$U34)))))))),IF('Actual Allocation Calc'!$AP$78="C",'Actual Allocation Calc'!T34,'Actual Allocation Calc'!AC34+IF($P34="Employed",$U34/7*BK34,
IF(AND($P34="Terminated"),($U34/7*AX34),
IF(AND($P34="Furloughed"),($U34/7*AX34)+($U34/7*BH34),
IF(AND($P34="Rehired"),($U34/7*BH34),
IF(AND($P34="Terminated",AX34&gt;0),$U34,
IF($P34="Furloughed",IF(AX34&gt;0,$U34)+IF(BH34&gt;0,$U34),
IF($P34="Rehired",IF(BH34&gt;0,$U34))))))))*'Actual Allocation Calc'!$AP$99)))</f>
        <v/>
      </c>
      <c r="AH34" s="536"/>
      <c r="AI34" s="82">
        <f t="shared" si="5"/>
        <v>0</v>
      </c>
      <c r="AJ34" s="210">
        <f t="shared" si="6"/>
        <v>0</v>
      </c>
      <c r="AK34" s="397" t="str">
        <f t="shared" si="7"/>
        <v/>
      </c>
      <c r="AM34" s="173"/>
      <c r="AO34" s="214" t="str">
        <f>IFERROR(IF($V34="","",VLOOKUP(V34,'Calendar Calcs'!$B$2:$E1001,4,FALSE)),0)</f>
        <v/>
      </c>
      <c r="AP34" s="69" t="str">
        <f>IF($AO34="","", IF($AO34&lt;AP$23,0,IF($AO34&gt;AP$23,COUNTIFS('Calendar Calcs'!$E$2:$E1001,AP$23),COUNTIFS('Calendar Calcs'!$E$2:$E1001,AP$23,'Calendar Calcs'!$D$2:$D1001,"&lt;="&amp;WEEKDAY($V34)))))</f>
        <v/>
      </c>
      <c r="AQ34" s="69" t="str">
        <f>IF($AO34="","", IF($AO34&lt;AQ$23,0,IF($AO34&gt;AQ$23,COUNTIFS('Calendar Calcs'!$E$2:$E1001,AQ$23),COUNTIFS('Calendar Calcs'!$E$2:$E1001,AQ$23,'Calendar Calcs'!$D$2:$D1001,"&lt;="&amp;WEEKDAY($V34)))))</f>
        <v/>
      </c>
      <c r="AR34" s="69" t="str">
        <f>IF($AO34="","", IF($AO34&lt;AR$23,0,IF($AO34&gt;AR$23,COUNTIFS('Calendar Calcs'!$E$2:$E1001,AR$23),COUNTIFS('Calendar Calcs'!$E$2:$E1001,AR$23,'Calendar Calcs'!$D$2:$D1001,"&lt;="&amp;WEEKDAY($V34)))))</f>
        <v/>
      </c>
      <c r="AS34" s="69" t="str">
        <f>IF($AO34="","", IF($AO34&lt;AS$23,0,IF($AO34&gt;AS$23,COUNTIFS('Calendar Calcs'!$E$2:$E1001,AS$23),COUNTIFS('Calendar Calcs'!$E$2:$E1001,AS$23,'Calendar Calcs'!$D$2:$D1001,"&lt;="&amp;WEEKDAY($V34)))))</f>
        <v/>
      </c>
      <c r="AT34" s="69" t="str">
        <f>IF($AO34="","", IF($AO34&lt;AT$23,0,IF($AO34&gt;AT$23,COUNTIFS('Calendar Calcs'!$E$2:$E1001,AT$23),COUNTIFS('Calendar Calcs'!$E$2:$E1001,AT$23,'Calendar Calcs'!$D$2:$D1001,"&lt;="&amp;WEEKDAY($V34)))))</f>
        <v/>
      </c>
      <c r="AU34" s="69" t="str">
        <f>IF($AO34="","", IF($AO34&lt;AU$23,0,IF($AO34&gt;AU$23,COUNTIFS('Calendar Calcs'!$E$2:$E1001,AU$23),COUNTIFS('Calendar Calcs'!$E$2:$E1001,AU$23,'Calendar Calcs'!$D$2:$D1001,"&lt;="&amp;WEEKDAY($V34)))))</f>
        <v/>
      </c>
      <c r="AV34" s="69" t="str">
        <f>IF($AO34="","", IF($AO34&lt;AV$23,0,IF($AO34&gt;AV$23,COUNTIFS('Calendar Calcs'!$E$2:$E1001,AV$23),COUNTIFS('Calendar Calcs'!$E$2:$E1001,AV$23,'Calendar Calcs'!$D$2:$D1001,"&lt;="&amp;WEEKDAY($V34)))))</f>
        <v/>
      </c>
      <c r="AW34" s="69" t="str">
        <f>IF($AO34="","", IF($AO34&lt;AW$23,0,IF($AO34&gt;AW$23,COUNTIFS('Calendar Calcs'!$E$2:$E1001,AW$23),COUNTIFS('Calendar Calcs'!$E$2:$E1001,AW$23,'Calendar Calcs'!$D$2:$D1001,"&lt;="&amp;WEEKDAY($V34)))))</f>
        <v/>
      </c>
      <c r="AX34" s="69" t="str">
        <f>IF($AO34="","", IF($AO34&lt;AX$23,0,IF($AO34&gt;AX$23,COUNTIFS('Calendar Calcs'!$E$2:$E1001,AX$23),COUNTIFS('Calendar Calcs'!$E$2:$E1001,AX$23,'Calendar Calcs'!$D$2:$D1001,"&lt;="&amp;WEEKDAY($V34)))))</f>
        <v/>
      </c>
      <c r="AY34" s="69" t="str">
        <f>IF($W34="","",VLOOKUP($W34,'Calendar Calcs'!$B$2:$E1001,4,FALSE))</f>
        <v/>
      </c>
      <c r="AZ34" s="69" t="str">
        <f>IF($AY34="","",IF($AY34&gt;AZ$23,0,IF($AY34&lt;AZ$23,COUNTIFS('Calendar Calcs'!$E$2:$E1001,AZ$23),COUNTIFS('Calendar Calcs'!$E$2:$E1001,AZ$23,'Calendar Calcs'!$D$2:$D1001,"&gt;="&amp;WEEKDAY($W34)))))</f>
        <v/>
      </c>
      <c r="BA34" s="69" t="str">
        <f>IF($AY34="","",IF($AY34&gt;BA$23,0,IF($AY34&lt;BA$23,COUNTIFS('Calendar Calcs'!$E$2:$E1001,BA$23),COUNTIFS('Calendar Calcs'!$E$2:$E1001,BA$23,'Calendar Calcs'!$D$2:$D1001,"&gt;="&amp;WEEKDAY($W34)))))</f>
        <v/>
      </c>
      <c r="BB34" s="69" t="str">
        <f>IF($AY34="","",IF($AY34&gt;BB$23,0,IF($AY34&lt;BB$23,COUNTIFS('Calendar Calcs'!$E$2:$E1001,BB$23),COUNTIFS('Calendar Calcs'!$E$2:$E1001,BB$23,'Calendar Calcs'!$D$2:$D1001,"&gt;="&amp;WEEKDAY($W34)))))</f>
        <v/>
      </c>
      <c r="BC34" s="69" t="str">
        <f>IF($AY34="","",IF($AY34&gt;BC$23,0,IF($AY34&lt;BC$23,COUNTIFS('Calendar Calcs'!$E$2:$E1001,BC$23),COUNTIFS('Calendar Calcs'!$E$2:$E1001,BC$23,'Calendar Calcs'!$D$2:$D1001,"&gt;="&amp;WEEKDAY($W34)))))</f>
        <v/>
      </c>
      <c r="BD34" s="69" t="str">
        <f>IF($AY34="","",IF($AY34&gt;BD$23,0,IF($AY34&lt;BD$23,COUNTIFS('Calendar Calcs'!$E$2:$E1001,BD$23),COUNTIFS('Calendar Calcs'!$E$2:$E1001,BD$23,'Calendar Calcs'!$D$2:$D1001,"&gt;="&amp;WEEKDAY($W34)))))</f>
        <v/>
      </c>
      <c r="BE34" s="69" t="str">
        <f>IF($AY34="","",IF($AY34&gt;BE$23,0,IF($AY34&lt;BE$23,COUNTIFS('Calendar Calcs'!$E$2:$E1001,BE$23),COUNTIFS('Calendar Calcs'!$E$2:$E1001,BE$23,'Calendar Calcs'!$D$2:$D1001,"&gt;="&amp;WEEKDAY($W34)))))</f>
        <v/>
      </c>
      <c r="BF34" s="69" t="str">
        <f>IF($AY34="","",IF($AY34&gt;BF$23,0,IF($AY34&lt;BF$23,COUNTIFS('Calendar Calcs'!$E$2:$E1001,BF$23),COUNTIFS('Calendar Calcs'!$E$2:$E1001,BF$23,'Calendar Calcs'!$D$2:$D1001,"&gt;="&amp;WEEKDAY($W34)))))</f>
        <v/>
      </c>
      <c r="BG34" s="69" t="str">
        <f>IF($AY34="","",IF($AY34&gt;BG$23,0,IF($AY34&lt;BG$23,COUNTIFS('Calendar Calcs'!$E$2:$E1001,BG$23),COUNTIFS('Calendar Calcs'!$E$2:$E1001,BG$23,'Calendar Calcs'!$D$2:$D1001,"&gt;="&amp;WEEKDAY($W34)))))</f>
        <v/>
      </c>
      <c r="BH34" s="69">
        <f t="shared" si="8"/>
        <v>6</v>
      </c>
      <c r="BI34" s="69">
        <f>IF(Cover!$E$43="","",VLOOKUP(Cover!$E$43,'Calendar Calcs'!$B$2:$E1001,4,FALSE))</f>
        <v>1</v>
      </c>
      <c r="BJ34" s="69">
        <f>IF($BI34="","", IF($BI34&lt;BJ$23,0,IF($BI34&gt;=BJ$23,COUNTIFS('Calendar Calcs'!$E$2:$E1001,BJ$23),COUNTIFS('Calendar Calcs'!$E$2:$E1001,BJ$23,'Calendar Calcs'!$D$2:$D1001,"&lt;="&amp;WEEKDAY($V34)))))</f>
        <v>1</v>
      </c>
      <c r="BK34" s="69">
        <f t="shared" si="3"/>
        <v>6</v>
      </c>
      <c r="BN34" s="69" t="str">
        <f>IF(T34&gt;0,"FTE",IF(Cover!$E$47="Weekly",IF(S34&gt;29.75,"FTE","PTE"),IF(S34&gt;59.75,"FTE","PTE")))</f>
        <v>PTE</v>
      </c>
      <c r="BO34" s="69">
        <f>IF(BN34="FTE",30,IF(Cover!$E$47="Weekly",'STEP 2 EE Data'!S34,'STEP 2 EE Data'!S34/2))</f>
        <v>0</v>
      </c>
      <c r="BP34" s="209">
        <f t="shared" si="9"/>
        <v>0</v>
      </c>
      <c r="BQ34" s="209">
        <f t="shared" si="10"/>
        <v>0</v>
      </c>
      <c r="BR34" s="209">
        <f t="shared" si="11"/>
        <v>0</v>
      </c>
      <c r="BS34" s="209">
        <f t="shared" si="12"/>
        <v>0</v>
      </c>
      <c r="BT34" s="209">
        <f t="shared" si="13"/>
        <v>0</v>
      </c>
      <c r="BU34" s="209">
        <f t="shared" si="14"/>
        <v>0</v>
      </c>
      <c r="BV34" s="209">
        <f t="shared" si="15"/>
        <v>0</v>
      </c>
      <c r="BW34" s="209">
        <f t="shared" si="16"/>
        <v>0</v>
      </c>
      <c r="BX34" s="209">
        <f t="shared" si="17"/>
        <v>0</v>
      </c>
      <c r="CC34" s="210" t="str">
        <f>IF(B34="","",IF(C34="",IF(Cover!$E$47="Weekly",'STEP 3 EE Comp'!BI39*8,'STEP 3 EE Comp'!BI39*4),IF(Cover!$E$47="Weekly",'STEP 3 EE Comp'!BI39,'STEP 3 EE Comp'!BI39)))</f>
        <v/>
      </c>
      <c r="CD34" s="82" t="str">
        <f t="shared" si="18"/>
        <v/>
      </c>
      <c r="CE34" s="417">
        <f t="shared" si="19"/>
        <v>1</v>
      </c>
      <c r="CF34" s="82" t="str">
        <f t="shared" si="20"/>
        <v>Good</v>
      </c>
      <c r="CG34" s="82">
        <f t="shared" si="21"/>
        <v>0</v>
      </c>
      <c r="CH34" s="234">
        <f t="shared" si="22"/>
        <v>0</v>
      </c>
    </row>
    <row r="35" spans="1:86" s="69" customFormat="1" x14ac:dyDescent="0.3">
      <c r="A35" s="530"/>
      <c r="B35" s="477"/>
      <c r="C35" s="52"/>
      <c r="D35" s="565"/>
      <c r="E35" s="52"/>
      <c r="F35" s="507"/>
      <c r="G35" s="210">
        <f t="shared" si="4"/>
        <v>0</v>
      </c>
      <c r="H35" s="82">
        <f t="shared" si="2"/>
        <v>0</v>
      </c>
      <c r="I35" s="211"/>
      <c r="J35" s="441" t="s">
        <v>21</v>
      </c>
      <c r="K35" s="441" t="s">
        <v>21</v>
      </c>
      <c r="L35" s="441" t="s">
        <v>21</v>
      </c>
      <c r="M35" s="441" t="s">
        <v>21</v>
      </c>
      <c r="N35" s="568" t="s">
        <v>21</v>
      </c>
      <c r="O35" s="211"/>
      <c r="P35" s="212" t="str">
        <f>IF(B35="","",
IF(AND(V35="",W35="",B35&lt;&gt;""),"Employed",
IF(AND(V35&lt;&gt;"",W35="",B35&lt;&gt;""),"Terminated",
IF(AND(V35&lt;&gt;"",W35&lt;&gt;"",B35&lt;&gt;""),IF(W35&lt;Cover!$E$43,"Employed","Furloughed"),
IF(AND(V35="",W35&lt;&gt;"",B35&lt;&gt;""),IF(W35&lt;Cover!$E$43,"Employed","Rehired"))))))</f>
        <v/>
      </c>
      <c r="Q35" s="211"/>
      <c r="R35" s="536"/>
      <c r="S35" s="563"/>
      <c r="T35" s="536"/>
      <c r="U35" s="82">
        <f>IF(Cover!$E$47="Weekly",IF(T35&gt;0,T35,R35*S35),IF(T35&gt;0,T35,R35*S35)/2)</f>
        <v>0</v>
      </c>
      <c r="V35" s="564"/>
      <c r="W35" s="564"/>
      <c r="Y35" s="213" t="str">
        <f>IF($B35="","",IF('Actual Allocation Calc'!$AH$78="A",
IF($P35="Employed",$U35/7*BJ35,
IF(AND($P35="Terminated"),($U35/7*AP35),
IF(AND($P35="Furloughed"),($U35/7*AP35)+($U35/7*AZ35),
IF(AND($P35="Rehired"),($U35/7*AZ35),
IF(AND($P35="Terminated",AP35&gt;0),$U35,
IF($P35="Furloughed",IF(AP35&gt;0,$U35)+IF(AZ35&gt;0,$U35),
IF($P35="Rehired",IF(AZ35&gt;0,$U35)))))))),IF('Actual Allocation Calc'!$AH$78="C",'Actual Allocation Calc'!L35,'Actual Allocation Calc'!U35+IF($P35="Employed",$U35/7*BJ35,
IF(AND($P35="Terminated"),($U35/7*AP35),
IF(AND($P35="Furloughed"),($U35/7*AP35)+($U35/7*AZ35),
IF(AND($P35="Rehired"),($U35/7*AZ35),
IF(AND($P35="Terminated",AP35&gt;0),$U35,
IF($P35="Furloughed",IF(AP35&gt;0,$U35)+IF(AZ35&gt;0,$U35),
IF($P35="Rehired",IF(AZ35&gt;0,$U35))))))))*'Actual Allocation Calc'!$AH$99)))</f>
        <v/>
      </c>
      <c r="Z35" s="210" t="str">
        <f>IF($B35="","",IF('Actual Allocation Calc'!$AI$78="A",
IF($P35="Employed",$U35,
IF(AND($P35="Terminated"),($U35/7*AQ35),
IF(AND($P35="Furloughed"),($U35/7*AQ35)+($U35/7*BA35),
IF(AND($P35="Rehired"),($U35/7*BA35),
IF(AND($P35="Terminated",AQ35&gt;0),$U35,
IF($P35="Furloughed",IF(AQ35&gt;0,$U35)+IF(BA35&gt;0,$U35),
IF($P35="Rehired",IF(BA35&gt;0,$U35)))))))),IF('Actual Allocation Calc'!$AI$78="C",'Actual Allocation Calc'!M35,'Actual Allocation Calc'!V35+IF($P35="Employed",$U35,
IF(AND($P35="Terminated"),($U35/7*AQ35),
IF(AND($P35="Furloughed"),($U35/7*AQ35)+($U35/7*BA35),
IF(AND($P35="Rehired"),($U35/7*BA35),
IF(AND($P35="Terminated",AQ35&gt;0),$U35,
IF($P35="Furloughed",IF(AQ35&gt;0,$U35)+IF(BA35&gt;0,$U35),
IF($P35="Rehired",IF(BA35&gt;0,$U35))))))))*'Actual Allocation Calc'!$AI$99)))</f>
        <v/>
      </c>
      <c r="AA35" s="210" t="str">
        <f>IF($B35="","",IF('Actual Allocation Calc'!$AJ$78="A",
IF($P35="Employed",$U35,
IF(AND($P35="Terminated"),($U35/7*AR35),
IF(AND($P35="Furloughed"),($U35/7*AR35)+($U35/7*BB35),
IF(AND($P35="Rehired"),($U35/7*BB35),
IF(AND($P35="Terminated",AR35&gt;0),$U35,
IF($P35="Furloughed",IF(AR35&gt;0,$U35)+IF(BB35&gt;0,$U35),
IF($P35="Rehired",IF(BB35&gt;0,$U35)))))))),IF('Actual Allocation Calc'!$AJ$78="C",'Actual Allocation Calc'!N35,'Actual Allocation Calc'!W35+IF($P35="Employed",$U35,
IF(AND($P35="Terminated"),($U35/7*AR35),
IF(AND($P35="Furloughed"),($U35/7*AR35)+($U35/7*BB35),
IF(AND($P35="Rehired"),($U35/7*BB35),
IF(AND($P35="Terminated",AR35&gt;0),$U35,
IF($P35="Furloughed",IF(AR35&gt;0,$U35)+IF(BB35&gt;0,$U35),
IF($P35="Rehired",IF(BB35&gt;0,$U35))))))))*'Actual Allocation Calc'!$AJ$99)))</f>
        <v/>
      </c>
      <c r="AB35" s="210" t="str">
        <f>IF($B35="","",IF('Actual Allocation Calc'!$AK$78="A",
IF($P35="Employed",$U35,
IF(AND($P35="Terminated"),($U35/7*AS35),
IF(AND($P35="Furloughed"),($U35/7*AS35)+($U35/7*BC35),
IF(AND($P35="Rehired"),($U35/7*BC35),
IF(AND($P35="Terminated",AS35&gt;0),$U35,
IF($P35="Furloughed",IF(AS35&gt;0,$U35)+IF(BC35&gt;0,$U35),
IF($P35="Rehired",IF(BC35&gt;0,$U35)))))))),IF('Actual Allocation Calc'!$AK$78="C",'Actual Allocation Calc'!O35,'Actual Allocation Calc'!X35+IF($P35="Employed",$U35,
IF(AND($P35="Terminated"),($U35/7*AS35),
IF(AND($P35="Furloughed"),($U35/7*AS35)+($U35/7*BC35),
IF(AND($P35="Rehired"),($U35/7*BC35),
IF(AND($P35="Terminated",AS35&gt;0),$U35,
IF($P35="Furloughed",IF(AS35&gt;0,$U35)+IF(BC35&gt;0,$U35),
IF($P35="Rehired",IF(BC35&gt;0,$U35))))))))*'Actual Allocation Calc'!$AK$99)))</f>
        <v/>
      </c>
      <c r="AC35" s="210" t="str">
        <f>IF($B35="","",IF('Actual Allocation Calc'!$AL$78="A",
IF($P35="Employed",$U35,
IF(AND($P35="Terminated"),($U35/7*AT35),
IF(AND($P35="Furloughed"),($U35/7*AT35)+($U35/7*BD35),
IF(AND($P35="Rehired"),($U35/7*BD35),
IF(AND($P35="Terminated",AT35&gt;0),$U35,
IF($P35="Furloughed",IF(AT35&gt;0,$U35)+IF(BD35&gt;0,$U35),
IF($P35="Rehired",IF(BD35&gt;0,$U35)))))))),IF('Actual Allocation Calc'!$AL$78="C",'Actual Allocation Calc'!P35,'Actual Allocation Calc'!Y35+IF($P35="Employed",$U35,
IF(AND($P35="Terminated"),($U35/7*AT35),
IF(AND($P35="Furloughed"),($U35/7*AT35)+($U35/7*BD35),
IF(AND($P35="Rehired"),($U35/7*BD35),
IF(AND($P35="Terminated",AT35&gt;0),$U35,
IF($P35="Furloughed",IF(AT35&gt;0,$U35)+IF(BD35&gt;0,$U35),
IF($P35="Rehired",IF(BD35&gt;0,$U35))))))))*'Actual Allocation Calc'!$AL$99)))</f>
        <v/>
      </c>
      <c r="AD35" s="210" t="str">
        <f>IF($B35="","",IF('Actual Allocation Calc'!$AM$78="A",
IF($P35="Employed",$U35,
IF(AND($P35="Terminated"),($U35/7*AU35),
IF(AND($P35="Furloughed"),($U35/7*AU35)+($U35/7*BE35),
IF(AND($P35="Rehired"),($U35/7*BE35),
IF(AND($P35="Terminated",AU35&gt;0),$U35,
IF($P35="Furloughed",IF(AU35&gt;0,$U35)+IF(BE35&gt;0,$U35),
IF($P35="Rehired",IF(BE35&gt;0,$U35)))))))),IF('Actual Allocation Calc'!$AM$78="C",'Actual Allocation Calc'!Q35,'Actual Allocation Calc'!Z35+IF($P35="Employed",$U35,
IF(AND($P35="Terminated"),($U35/7*AU35),
IF(AND($P35="Furloughed"),($U35/7*AU35)+($U35/7*BE35),
IF(AND($P35="Rehired"),($U35/7*BE35),
IF(AND($P35="Terminated",AU35&gt;0),$U35,
IF($P35="Furloughed",IF(AU35&gt;0,$U35)+IF(BE35&gt;0,$U35),
IF($P35="Rehired",IF(BE35&gt;0,$U35))))))))*'Actual Allocation Calc'!$AM$99)))</f>
        <v/>
      </c>
      <c r="AE35" s="210" t="str">
        <f>IF($B35="","",IF('Actual Allocation Calc'!$AN$78="A",
IF($P35="Employed",$U35,
IF(AND($P35="Terminated"),($U35/7*AV35),
IF(AND($P35="Furloughed"),($U35/7*AV35)+($U35/7*BF35),
IF(AND($P35="Rehired"),($U35/7*BF35),
IF(AND($P35="Terminated",AV35&gt;0),$U35,
IF($P35="Furloughed",IF(AV35&gt;0,$U35)+IF(BF35&gt;0,$U35),
IF($P35="Rehired",IF(BF35&gt;0,$U35)))))))),IF('Actual Allocation Calc'!$AN$78="C",'Actual Allocation Calc'!R35,'Actual Allocation Calc'!AA35+IF($P35="Employed",$U35,
IF(AND($P35="Terminated"),($U35/7*AV35),
IF(AND($P35="Furloughed"),($U35/7*AV35)+($U35/7*BF35),
IF(AND($P35="Rehired"),($U35/7*BF35),
IF(AND($P35="Terminated",AV35&gt;0),$U35,
IF($P35="Furloughed",IF(AV35&gt;0,$U35)+IF(BF35&gt;0,$U35),
IF($P35="Rehired",IF(BF35&gt;0,$U35))))))))*'Actual Allocation Calc'!$AN$99)))</f>
        <v/>
      </c>
      <c r="AF35" s="210" t="str">
        <f>IF($B35="","",IF('Actual Allocation Calc'!$AO$78="A",
IF($P35="Employed",$U35,
IF(AND($P35="Terminated"),($U35/7*AW35),
IF(AND($P35="Furloughed"),($U35/7*AW35)+($U35/7*BG35),
IF(AND($P35="Rehired"),($U35/7*BG35),
IF(AND($P35="Terminated",AW35&gt;0),$U35,
IF($P35="Furloughed",IF(AW35&gt;0,$U35)+IF(BG35&gt;0,$U35),
IF($P35="Rehired",IF(BG35&gt;0,$U35)))))))),IF('Actual Allocation Calc'!$AO$78="C",'Actual Allocation Calc'!S35,'Actual Allocation Calc'!AB35+IF($P35="Employed",$U35,
IF(AND($P35="Terminated"),($U35/7*AW35),
IF(AND($P35="Furloughed"),($U35/7*AW35)+($U35/7*BG35),
IF(AND($P35="Rehired"),($U35/7*BG35),
IF(AND($P35="Terminated",AW35&gt;0),$U35,
IF($P35="Furloughed",IF(AW35&gt;0,$U35)+IF(BG35&gt;0,$U35),
IF($P35="Rehired",IF(BG35&gt;0,$U35))))))))*'Actual Allocation Calc'!$AO$99)))</f>
        <v/>
      </c>
      <c r="AG35" s="210" t="str">
        <f>IF($B35="","",IF('Actual Allocation Calc'!$AP$78="A",
IF($P35="Employed",$U35/7*BK35,
IF(AND($P35="Terminated"),($U35/7*AX35),
IF(AND($P35="Furloughed"),($U35/7*AX35)+($U35/7*BH35),
IF(AND($P35="Rehired"),($U35/7*BH35),
IF(AND($P35="Terminated",AX35&gt;0),$U35,
IF($P35="Furloughed",IF(AX35&gt;0,$U35)+IF(BH35&gt;0,$U35),
IF($P35="Rehired",IF(BH35&gt;0,$U35)))))))),IF('Actual Allocation Calc'!$AP$78="C",'Actual Allocation Calc'!T35,'Actual Allocation Calc'!AC35+IF($P35="Employed",$U35/7*BK35,
IF(AND($P35="Terminated"),($U35/7*AX35),
IF(AND($P35="Furloughed"),($U35/7*AX35)+($U35/7*BH35),
IF(AND($P35="Rehired"),($U35/7*BH35),
IF(AND($P35="Terminated",AX35&gt;0),$U35,
IF($P35="Furloughed",IF(AX35&gt;0,$U35)+IF(BH35&gt;0,$U35),
IF($P35="Rehired",IF(BH35&gt;0,$U35))))))))*'Actual Allocation Calc'!$AP$99)))</f>
        <v/>
      </c>
      <c r="AH35" s="536"/>
      <c r="AI35" s="82">
        <f t="shared" si="5"/>
        <v>0</v>
      </c>
      <c r="AJ35" s="210">
        <f t="shared" si="6"/>
        <v>0</v>
      </c>
      <c r="AK35" s="397" t="str">
        <f t="shared" si="7"/>
        <v/>
      </c>
      <c r="AM35" s="173"/>
      <c r="AO35" s="214" t="str">
        <f>IFERROR(IF($V35="","",VLOOKUP(V35,'Calendar Calcs'!$B$2:$E1002,4,FALSE)),0)</f>
        <v/>
      </c>
      <c r="AP35" s="69" t="str">
        <f>IF($AO35="","", IF($AO35&lt;AP$23,0,IF($AO35&gt;AP$23,COUNTIFS('Calendar Calcs'!$E$2:$E1002,AP$23),COUNTIFS('Calendar Calcs'!$E$2:$E1002,AP$23,'Calendar Calcs'!$D$2:$D1002,"&lt;="&amp;WEEKDAY($V35)))))</f>
        <v/>
      </c>
      <c r="AQ35" s="69" t="str">
        <f>IF($AO35="","", IF($AO35&lt;AQ$23,0,IF($AO35&gt;AQ$23,COUNTIFS('Calendar Calcs'!$E$2:$E1002,AQ$23),COUNTIFS('Calendar Calcs'!$E$2:$E1002,AQ$23,'Calendar Calcs'!$D$2:$D1002,"&lt;="&amp;WEEKDAY($V35)))))</f>
        <v/>
      </c>
      <c r="AR35" s="69" t="str">
        <f>IF($AO35="","", IF($AO35&lt;AR$23,0,IF($AO35&gt;AR$23,COUNTIFS('Calendar Calcs'!$E$2:$E1002,AR$23),COUNTIFS('Calendar Calcs'!$E$2:$E1002,AR$23,'Calendar Calcs'!$D$2:$D1002,"&lt;="&amp;WEEKDAY($V35)))))</f>
        <v/>
      </c>
      <c r="AS35" s="69" t="str">
        <f>IF($AO35="","", IF($AO35&lt;AS$23,0,IF($AO35&gt;AS$23,COUNTIFS('Calendar Calcs'!$E$2:$E1002,AS$23),COUNTIFS('Calendar Calcs'!$E$2:$E1002,AS$23,'Calendar Calcs'!$D$2:$D1002,"&lt;="&amp;WEEKDAY($V35)))))</f>
        <v/>
      </c>
      <c r="AT35" s="69" t="str">
        <f>IF($AO35="","", IF($AO35&lt;AT$23,0,IF($AO35&gt;AT$23,COUNTIFS('Calendar Calcs'!$E$2:$E1002,AT$23),COUNTIFS('Calendar Calcs'!$E$2:$E1002,AT$23,'Calendar Calcs'!$D$2:$D1002,"&lt;="&amp;WEEKDAY($V35)))))</f>
        <v/>
      </c>
      <c r="AU35" s="69" t="str">
        <f>IF($AO35="","", IF($AO35&lt;AU$23,0,IF($AO35&gt;AU$23,COUNTIFS('Calendar Calcs'!$E$2:$E1002,AU$23),COUNTIFS('Calendar Calcs'!$E$2:$E1002,AU$23,'Calendar Calcs'!$D$2:$D1002,"&lt;="&amp;WEEKDAY($V35)))))</f>
        <v/>
      </c>
      <c r="AV35" s="69" t="str">
        <f>IF($AO35="","", IF($AO35&lt;AV$23,0,IF($AO35&gt;AV$23,COUNTIFS('Calendar Calcs'!$E$2:$E1002,AV$23),COUNTIFS('Calendar Calcs'!$E$2:$E1002,AV$23,'Calendar Calcs'!$D$2:$D1002,"&lt;="&amp;WEEKDAY($V35)))))</f>
        <v/>
      </c>
      <c r="AW35" s="69" t="str">
        <f>IF($AO35="","", IF($AO35&lt;AW$23,0,IF($AO35&gt;AW$23,COUNTIFS('Calendar Calcs'!$E$2:$E1002,AW$23),COUNTIFS('Calendar Calcs'!$E$2:$E1002,AW$23,'Calendar Calcs'!$D$2:$D1002,"&lt;="&amp;WEEKDAY($V35)))))</f>
        <v/>
      </c>
      <c r="AX35" s="69" t="str">
        <f>IF($AO35="","", IF($AO35&lt;AX$23,0,IF($AO35&gt;AX$23,COUNTIFS('Calendar Calcs'!$E$2:$E1002,AX$23),COUNTIFS('Calendar Calcs'!$E$2:$E1002,AX$23,'Calendar Calcs'!$D$2:$D1002,"&lt;="&amp;WEEKDAY($V35)))))</f>
        <v/>
      </c>
      <c r="AY35" s="69" t="str">
        <f>IF($W35="","",VLOOKUP($W35,'Calendar Calcs'!$B$2:$E1002,4,FALSE))</f>
        <v/>
      </c>
      <c r="AZ35" s="69" t="str">
        <f>IF($AY35="","",IF($AY35&gt;AZ$23,0,IF($AY35&lt;AZ$23,COUNTIFS('Calendar Calcs'!$E$2:$E1002,AZ$23),COUNTIFS('Calendar Calcs'!$E$2:$E1002,AZ$23,'Calendar Calcs'!$D$2:$D1002,"&gt;="&amp;WEEKDAY($W35)))))</f>
        <v/>
      </c>
      <c r="BA35" s="69" t="str">
        <f>IF($AY35="","",IF($AY35&gt;BA$23,0,IF($AY35&lt;BA$23,COUNTIFS('Calendar Calcs'!$E$2:$E1002,BA$23),COUNTIFS('Calendar Calcs'!$E$2:$E1002,BA$23,'Calendar Calcs'!$D$2:$D1002,"&gt;="&amp;WEEKDAY($W35)))))</f>
        <v/>
      </c>
      <c r="BB35" s="69" t="str">
        <f>IF($AY35="","",IF($AY35&gt;BB$23,0,IF($AY35&lt;BB$23,COUNTIFS('Calendar Calcs'!$E$2:$E1002,BB$23),COUNTIFS('Calendar Calcs'!$E$2:$E1002,BB$23,'Calendar Calcs'!$D$2:$D1002,"&gt;="&amp;WEEKDAY($W35)))))</f>
        <v/>
      </c>
      <c r="BC35" s="69" t="str">
        <f>IF($AY35="","",IF($AY35&gt;BC$23,0,IF($AY35&lt;BC$23,COUNTIFS('Calendar Calcs'!$E$2:$E1002,BC$23),COUNTIFS('Calendar Calcs'!$E$2:$E1002,BC$23,'Calendar Calcs'!$D$2:$D1002,"&gt;="&amp;WEEKDAY($W35)))))</f>
        <v/>
      </c>
      <c r="BD35" s="69" t="str">
        <f>IF($AY35="","",IF($AY35&gt;BD$23,0,IF($AY35&lt;BD$23,COUNTIFS('Calendar Calcs'!$E$2:$E1002,BD$23),COUNTIFS('Calendar Calcs'!$E$2:$E1002,BD$23,'Calendar Calcs'!$D$2:$D1002,"&gt;="&amp;WEEKDAY($W35)))))</f>
        <v/>
      </c>
      <c r="BE35" s="69" t="str">
        <f>IF($AY35="","",IF($AY35&gt;BE$23,0,IF($AY35&lt;BE$23,COUNTIFS('Calendar Calcs'!$E$2:$E1002,BE$23),COUNTIFS('Calendar Calcs'!$E$2:$E1002,BE$23,'Calendar Calcs'!$D$2:$D1002,"&gt;="&amp;WEEKDAY($W35)))))</f>
        <v/>
      </c>
      <c r="BF35" s="69" t="str">
        <f>IF($AY35="","",IF($AY35&gt;BF$23,0,IF($AY35&lt;BF$23,COUNTIFS('Calendar Calcs'!$E$2:$E1002,BF$23),COUNTIFS('Calendar Calcs'!$E$2:$E1002,BF$23,'Calendar Calcs'!$D$2:$D1002,"&gt;="&amp;WEEKDAY($W35)))))</f>
        <v/>
      </c>
      <c r="BG35" s="69" t="str">
        <f>IF($AY35="","",IF($AY35&gt;BG$23,0,IF($AY35&lt;BG$23,COUNTIFS('Calendar Calcs'!$E$2:$E1002,BG$23),COUNTIFS('Calendar Calcs'!$E$2:$E1002,BG$23,'Calendar Calcs'!$D$2:$D1002,"&gt;="&amp;WEEKDAY($W35)))))</f>
        <v/>
      </c>
      <c r="BH35" s="69">
        <f t="shared" si="8"/>
        <v>6</v>
      </c>
      <c r="BI35" s="69">
        <f>IF(Cover!$E$43="","",VLOOKUP(Cover!$E$43,'Calendar Calcs'!$B$2:$E1002,4,FALSE))</f>
        <v>1</v>
      </c>
      <c r="BJ35" s="69">
        <f>IF($BI35="","", IF($BI35&lt;BJ$23,0,IF($BI35&gt;=BJ$23,COUNTIFS('Calendar Calcs'!$E$2:$E1002,BJ$23),COUNTIFS('Calendar Calcs'!$E$2:$E1002,BJ$23,'Calendar Calcs'!$D$2:$D1002,"&lt;="&amp;WEEKDAY($V35)))))</f>
        <v>1</v>
      </c>
      <c r="BK35" s="69">
        <f t="shared" si="3"/>
        <v>6</v>
      </c>
      <c r="BN35" s="69" t="str">
        <f>IF(T35&gt;0,"FTE",IF(Cover!$E$47="Weekly",IF(S35&gt;29.75,"FTE","PTE"),IF(S35&gt;59.75,"FTE","PTE")))</f>
        <v>PTE</v>
      </c>
      <c r="BO35" s="69">
        <f>IF(BN35="FTE",30,IF(Cover!$E$47="Weekly",'STEP 2 EE Data'!S35,'STEP 2 EE Data'!S35/2))</f>
        <v>0</v>
      </c>
      <c r="BP35" s="209">
        <f t="shared" si="9"/>
        <v>0</v>
      </c>
      <c r="BQ35" s="209">
        <f t="shared" si="10"/>
        <v>0</v>
      </c>
      <c r="BR35" s="209">
        <f t="shared" si="11"/>
        <v>0</v>
      </c>
      <c r="BS35" s="209">
        <f t="shared" si="12"/>
        <v>0</v>
      </c>
      <c r="BT35" s="209">
        <f t="shared" si="13"/>
        <v>0</v>
      </c>
      <c r="BU35" s="209">
        <f t="shared" si="14"/>
        <v>0</v>
      </c>
      <c r="BV35" s="209">
        <f t="shared" si="15"/>
        <v>0</v>
      </c>
      <c r="BW35" s="209">
        <f t="shared" si="16"/>
        <v>0</v>
      </c>
      <c r="BX35" s="209">
        <f t="shared" si="17"/>
        <v>0</v>
      </c>
      <c r="CC35" s="210" t="str">
        <f>IF(B35="","",IF(C35="",IF(Cover!$E$47="Weekly",'STEP 3 EE Comp'!BI40*8,'STEP 3 EE Comp'!BI40*4),IF(Cover!$E$47="Weekly",'STEP 3 EE Comp'!BI40,'STEP 3 EE Comp'!BI40)))</f>
        <v/>
      </c>
      <c r="CD35" s="82" t="str">
        <f t="shared" si="18"/>
        <v/>
      </c>
      <c r="CE35" s="417">
        <f t="shared" si="19"/>
        <v>1</v>
      </c>
      <c r="CF35" s="82" t="str">
        <f t="shared" si="20"/>
        <v>Good</v>
      </c>
      <c r="CG35" s="82">
        <f t="shared" si="21"/>
        <v>0</v>
      </c>
      <c r="CH35" s="234">
        <f t="shared" si="22"/>
        <v>0</v>
      </c>
    </row>
    <row r="36" spans="1:86" s="69" customFormat="1" x14ac:dyDescent="0.3">
      <c r="A36" s="554"/>
      <c r="B36" s="478"/>
      <c r="C36" s="52"/>
      <c r="D36" s="565"/>
      <c r="E36" s="52"/>
      <c r="F36" s="507"/>
      <c r="G36" s="210">
        <f t="shared" si="4"/>
        <v>0</v>
      </c>
      <c r="H36" s="82">
        <f t="shared" si="2"/>
        <v>0</v>
      </c>
      <c r="I36" s="211"/>
      <c r="J36" s="441" t="s">
        <v>21</v>
      </c>
      <c r="K36" s="441" t="s">
        <v>21</v>
      </c>
      <c r="L36" s="441" t="s">
        <v>21</v>
      </c>
      <c r="M36" s="441" t="s">
        <v>21</v>
      </c>
      <c r="N36" s="568" t="s">
        <v>21</v>
      </c>
      <c r="O36" s="211"/>
      <c r="P36" s="212" t="str">
        <f>IF(B36="","",
IF(AND(V36="",W36="",B36&lt;&gt;""),"Employed",
IF(AND(V36&lt;&gt;"",W36="",B36&lt;&gt;""),"Terminated",
IF(AND(V36&lt;&gt;"",W36&lt;&gt;"",B36&lt;&gt;""),IF(W36&lt;Cover!$E$43,"Employed","Furloughed"),
IF(AND(V36="",W36&lt;&gt;"",B36&lt;&gt;""),IF(W36&lt;Cover!$E$43,"Employed","Rehired"))))))</f>
        <v/>
      </c>
      <c r="Q36" s="211"/>
      <c r="R36" s="536"/>
      <c r="S36" s="563"/>
      <c r="T36" s="536"/>
      <c r="U36" s="82">
        <f>IF(Cover!$E$47="Weekly",IF(T36&gt;0,T36,R36*S36),IF(T36&gt;0,T36,R36*S36)/2)</f>
        <v>0</v>
      </c>
      <c r="V36" s="564"/>
      <c r="W36" s="564"/>
      <c r="Y36" s="213" t="str">
        <f>IF($B36="","",IF('Actual Allocation Calc'!$AH$78="A",
IF($P36="Employed",$U36/7*BJ36,
IF(AND($P36="Terminated"),($U36/7*AP36),
IF(AND($P36="Furloughed"),($U36/7*AP36)+($U36/7*AZ36),
IF(AND($P36="Rehired"),($U36/7*AZ36),
IF(AND($P36="Terminated",AP36&gt;0),$U36,
IF($P36="Furloughed",IF(AP36&gt;0,$U36)+IF(AZ36&gt;0,$U36),
IF($P36="Rehired",IF(AZ36&gt;0,$U36)))))))),IF('Actual Allocation Calc'!$AH$78="C",'Actual Allocation Calc'!L36,'Actual Allocation Calc'!U36+IF($P36="Employed",$U36/7*BJ36,
IF(AND($P36="Terminated"),($U36/7*AP36),
IF(AND($P36="Furloughed"),($U36/7*AP36)+($U36/7*AZ36),
IF(AND($P36="Rehired"),($U36/7*AZ36),
IF(AND($P36="Terminated",AP36&gt;0),$U36,
IF($P36="Furloughed",IF(AP36&gt;0,$U36)+IF(AZ36&gt;0,$U36),
IF($P36="Rehired",IF(AZ36&gt;0,$U36))))))))*'Actual Allocation Calc'!$AH$99)))</f>
        <v/>
      </c>
      <c r="Z36" s="210" t="str">
        <f>IF($B36="","",IF('Actual Allocation Calc'!$AI$78="A",
IF($P36="Employed",$U36,
IF(AND($P36="Terminated"),($U36/7*AQ36),
IF(AND($P36="Furloughed"),($U36/7*AQ36)+($U36/7*BA36),
IF(AND($P36="Rehired"),($U36/7*BA36),
IF(AND($P36="Terminated",AQ36&gt;0),$U36,
IF($P36="Furloughed",IF(AQ36&gt;0,$U36)+IF(BA36&gt;0,$U36),
IF($P36="Rehired",IF(BA36&gt;0,$U36)))))))),IF('Actual Allocation Calc'!$AI$78="C",'Actual Allocation Calc'!M36,'Actual Allocation Calc'!V36+IF($P36="Employed",$U36,
IF(AND($P36="Terminated"),($U36/7*AQ36),
IF(AND($P36="Furloughed"),($U36/7*AQ36)+($U36/7*BA36),
IF(AND($P36="Rehired"),($U36/7*BA36),
IF(AND($P36="Terminated",AQ36&gt;0),$U36,
IF($P36="Furloughed",IF(AQ36&gt;0,$U36)+IF(BA36&gt;0,$U36),
IF($P36="Rehired",IF(BA36&gt;0,$U36))))))))*'Actual Allocation Calc'!$AI$99)))</f>
        <v/>
      </c>
      <c r="AA36" s="210" t="str">
        <f>IF($B36="","",IF('Actual Allocation Calc'!$AJ$78="A",
IF($P36="Employed",$U36,
IF(AND($P36="Terminated"),($U36/7*AR36),
IF(AND($P36="Furloughed"),($U36/7*AR36)+($U36/7*BB36),
IF(AND($P36="Rehired"),($U36/7*BB36),
IF(AND($P36="Terminated",AR36&gt;0),$U36,
IF($P36="Furloughed",IF(AR36&gt;0,$U36)+IF(BB36&gt;0,$U36),
IF($P36="Rehired",IF(BB36&gt;0,$U36)))))))),IF('Actual Allocation Calc'!$AJ$78="C",'Actual Allocation Calc'!N36,'Actual Allocation Calc'!W36+IF($P36="Employed",$U36,
IF(AND($P36="Terminated"),($U36/7*AR36),
IF(AND($P36="Furloughed"),($U36/7*AR36)+($U36/7*BB36),
IF(AND($P36="Rehired"),($U36/7*BB36),
IF(AND($P36="Terminated",AR36&gt;0),$U36,
IF($P36="Furloughed",IF(AR36&gt;0,$U36)+IF(BB36&gt;0,$U36),
IF($P36="Rehired",IF(BB36&gt;0,$U36))))))))*'Actual Allocation Calc'!$AJ$99)))</f>
        <v/>
      </c>
      <c r="AB36" s="210" t="str">
        <f>IF($B36="","",IF('Actual Allocation Calc'!$AK$78="A",
IF($P36="Employed",$U36,
IF(AND($P36="Terminated"),($U36/7*AS36),
IF(AND($P36="Furloughed"),($U36/7*AS36)+($U36/7*BC36),
IF(AND($P36="Rehired"),($U36/7*BC36),
IF(AND($P36="Terminated",AS36&gt;0),$U36,
IF($P36="Furloughed",IF(AS36&gt;0,$U36)+IF(BC36&gt;0,$U36),
IF($P36="Rehired",IF(BC36&gt;0,$U36)))))))),IF('Actual Allocation Calc'!$AK$78="C",'Actual Allocation Calc'!O36,'Actual Allocation Calc'!X36+IF($P36="Employed",$U36,
IF(AND($P36="Terminated"),($U36/7*AS36),
IF(AND($P36="Furloughed"),($U36/7*AS36)+($U36/7*BC36),
IF(AND($P36="Rehired"),($U36/7*BC36),
IF(AND($P36="Terminated",AS36&gt;0),$U36,
IF($P36="Furloughed",IF(AS36&gt;0,$U36)+IF(BC36&gt;0,$U36),
IF($P36="Rehired",IF(BC36&gt;0,$U36))))))))*'Actual Allocation Calc'!$AK$99)))</f>
        <v/>
      </c>
      <c r="AC36" s="210" t="str">
        <f>IF($B36="","",IF('Actual Allocation Calc'!$AL$78="A",
IF($P36="Employed",$U36,
IF(AND($P36="Terminated"),($U36/7*AT36),
IF(AND($P36="Furloughed"),($U36/7*AT36)+($U36/7*BD36),
IF(AND($P36="Rehired"),($U36/7*BD36),
IF(AND($P36="Terminated",AT36&gt;0),$U36,
IF($P36="Furloughed",IF(AT36&gt;0,$U36)+IF(BD36&gt;0,$U36),
IF($P36="Rehired",IF(BD36&gt;0,$U36)))))))),IF('Actual Allocation Calc'!$AL$78="C",'Actual Allocation Calc'!P36,'Actual Allocation Calc'!Y36+IF($P36="Employed",$U36,
IF(AND($P36="Terminated"),($U36/7*AT36),
IF(AND($P36="Furloughed"),($U36/7*AT36)+($U36/7*BD36),
IF(AND($P36="Rehired"),($U36/7*BD36),
IF(AND($P36="Terminated",AT36&gt;0),$U36,
IF($P36="Furloughed",IF(AT36&gt;0,$U36)+IF(BD36&gt;0,$U36),
IF($P36="Rehired",IF(BD36&gt;0,$U36))))))))*'Actual Allocation Calc'!$AL$99)))</f>
        <v/>
      </c>
      <c r="AD36" s="210" t="str">
        <f>IF($B36="","",IF('Actual Allocation Calc'!$AM$78="A",
IF($P36="Employed",$U36,
IF(AND($P36="Terminated"),($U36/7*AU36),
IF(AND($P36="Furloughed"),($U36/7*AU36)+($U36/7*BE36),
IF(AND($P36="Rehired"),($U36/7*BE36),
IF(AND($P36="Terminated",AU36&gt;0),$U36,
IF($P36="Furloughed",IF(AU36&gt;0,$U36)+IF(BE36&gt;0,$U36),
IF($P36="Rehired",IF(BE36&gt;0,$U36)))))))),IF('Actual Allocation Calc'!$AM$78="C",'Actual Allocation Calc'!Q36,'Actual Allocation Calc'!Z36+IF($P36="Employed",$U36,
IF(AND($P36="Terminated"),($U36/7*AU36),
IF(AND($P36="Furloughed"),($U36/7*AU36)+($U36/7*BE36),
IF(AND($P36="Rehired"),($U36/7*BE36),
IF(AND($P36="Terminated",AU36&gt;0),$U36,
IF($P36="Furloughed",IF(AU36&gt;0,$U36)+IF(BE36&gt;0,$U36),
IF($P36="Rehired",IF(BE36&gt;0,$U36))))))))*'Actual Allocation Calc'!$AM$99)))</f>
        <v/>
      </c>
      <c r="AE36" s="210" t="str">
        <f>IF($B36="","",IF('Actual Allocation Calc'!$AN$78="A",
IF($P36="Employed",$U36,
IF(AND($P36="Terminated"),($U36/7*AV36),
IF(AND($P36="Furloughed"),($U36/7*AV36)+($U36/7*BF36),
IF(AND($P36="Rehired"),($U36/7*BF36),
IF(AND($P36="Terminated",AV36&gt;0),$U36,
IF($P36="Furloughed",IF(AV36&gt;0,$U36)+IF(BF36&gt;0,$U36),
IF($P36="Rehired",IF(BF36&gt;0,$U36)))))))),IF('Actual Allocation Calc'!$AN$78="C",'Actual Allocation Calc'!R36,'Actual Allocation Calc'!AA36+IF($P36="Employed",$U36,
IF(AND($P36="Terminated"),($U36/7*AV36),
IF(AND($P36="Furloughed"),($U36/7*AV36)+($U36/7*BF36),
IF(AND($P36="Rehired"),($U36/7*BF36),
IF(AND($P36="Terminated",AV36&gt;0),$U36,
IF($P36="Furloughed",IF(AV36&gt;0,$U36)+IF(BF36&gt;0,$U36),
IF($P36="Rehired",IF(BF36&gt;0,$U36))))))))*'Actual Allocation Calc'!$AN$99)))</f>
        <v/>
      </c>
      <c r="AF36" s="210" t="str">
        <f>IF($B36="","",IF('Actual Allocation Calc'!$AO$78="A",
IF($P36="Employed",$U36,
IF(AND($P36="Terminated"),($U36/7*AW36),
IF(AND($P36="Furloughed"),($U36/7*AW36)+($U36/7*BG36),
IF(AND($P36="Rehired"),($U36/7*BG36),
IF(AND($P36="Terminated",AW36&gt;0),$U36,
IF($P36="Furloughed",IF(AW36&gt;0,$U36)+IF(BG36&gt;0,$U36),
IF($P36="Rehired",IF(BG36&gt;0,$U36)))))))),IF('Actual Allocation Calc'!$AO$78="C",'Actual Allocation Calc'!S36,'Actual Allocation Calc'!AB36+IF($P36="Employed",$U36,
IF(AND($P36="Terminated"),($U36/7*AW36),
IF(AND($P36="Furloughed"),($U36/7*AW36)+($U36/7*BG36),
IF(AND($P36="Rehired"),($U36/7*BG36),
IF(AND($P36="Terminated",AW36&gt;0),$U36,
IF($P36="Furloughed",IF(AW36&gt;0,$U36)+IF(BG36&gt;0,$U36),
IF($P36="Rehired",IF(BG36&gt;0,$U36))))))))*'Actual Allocation Calc'!$AO$99)))</f>
        <v/>
      </c>
      <c r="AG36" s="210" t="str">
        <f>IF($B36="","",IF('Actual Allocation Calc'!$AP$78="A",
IF($P36="Employed",$U36/7*BK36,
IF(AND($P36="Terminated"),($U36/7*AX36),
IF(AND($P36="Furloughed"),($U36/7*AX36)+($U36/7*BH36),
IF(AND($P36="Rehired"),($U36/7*BH36),
IF(AND($P36="Terminated",AX36&gt;0),$U36,
IF($P36="Furloughed",IF(AX36&gt;0,$U36)+IF(BH36&gt;0,$U36),
IF($P36="Rehired",IF(BH36&gt;0,$U36)))))))),IF('Actual Allocation Calc'!$AP$78="C",'Actual Allocation Calc'!T36,'Actual Allocation Calc'!AC36+IF($P36="Employed",$U36/7*BK36,
IF(AND($P36="Terminated"),($U36/7*AX36),
IF(AND($P36="Furloughed"),($U36/7*AX36)+($U36/7*BH36),
IF(AND($P36="Rehired"),($U36/7*BH36),
IF(AND($P36="Terminated",AX36&gt;0),$U36,
IF($P36="Furloughed",IF(AX36&gt;0,$U36)+IF(BH36&gt;0,$U36),
IF($P36="Rehired",IF(BH36&gt;0,$U36))))))))*'Actual Allocation Calc'!$AP$99)))</f>
        <v/>
      </c>
      <c r="AH36" s="536"/>
      <c r="AI36" s="82">
        <f t="shared" si="5"/>
        <v>0</v>
      </c>
      <c r="AJ36" s="210">
        <f t="shared" si="6"/>
        <v>0</v>
      </c>
      <c r="AK36" s="397" t="str">
        <f t="shared" si="7"/>
        <v/>
      </c>
      <c r="AM36" s="173"/>
      <c r="AO36" s="214" t="str">
        <f>IFERROR(IF($V36="","",VLOOKUP(V36,'Calendar Calcs'!$B$2:$E1003,4,FALSE)),0)</f>
        <v/>
      </c>
      <c r="AP36" s="69" t="str">
        <f>IF($AO36="","", IF($AO36&lt;AP$23,0,IF($AO36&gt;AP$23,COUNTIFS('Calendar Calcs'!$E$2:$E1003,AP$23),COUNTIFS('Calendar Calcs'!$E$2:$E1003,AP$23,'Calendar Calcs'!$D$2:$D1003,"&lt;="&amp;WEEKDAY($V36)))))</f>
        <v/>
      </c>
      <c r="AQ36" s="69" t="str">
        <f>IF($AO36="","", IF($AO36&lt;AQ$23,0,IF($AO36&gt;AQ$23,COUNTIFS('Calendar Calcs'!$E$2:$E1003,AQ$23),COUNTIFS('Calendar Calcs'!$E$2:$E1003,AQ$23,'Calendar Calcs'!$D$2:$D1003,"&lt;="&amp;WEEKDAY($V36)))))</f>
        <v/>
      </c>
      <c r="AR36" s="69" t="str">
        <f>IF($AO36="","", IF($AO36&lt;AR$23,0,IF($AO36&gt;AR$23,COUNTIFS('Calendar Calcs'!$E$2:$E1003,AR$23),COUNTIFS('Calendar Calcs'!$E$2:$E1003,AR$23,'Calendar Calcs'!$D$2:$D1003,"&lt;="&amp;WEEKDAY($V36)))))</f>
        <v/>
      </c>
      <c r="AS36" s="69" t="str">
        <f>IF($AO36="","", IF($AO36&lt;AS$23,0,IF($AO36&gt;AS$23,COUNTIFS('Calendar Calcs'!$E$2:$E1003,AS$23),COUNTIFS('Calendar Calcs'!$E$2:$E1003,AS$23,'Calendar Calcs'!$D$2:$D1003,"&lt;="&amp;WEEKDAY($V36)))))</f>
        <v/>
      </c>
      <c r="AT36" s="69" t="str">
        <f>IF($AO36="","", IF($AO36&lt;AT$23,0,IF($AO36&gt;AT$23,COUNTIFS('Calendar Calcs'!$E$2:$E1003,AT$23),COUNTIFS('Calendar Calcs'!$E$2:$E1003,AT$23,'Calendar Calcs'!$D$2:$D1003,"&lt;="&amp;WEEKDAY($V36)))))</f>
        <v/>
      </c>
      <c r="AU36" s="69" t="str">
        <f>IF($AO36="","", IF($AO36&lt;AU$23,0,IF($AO36&gt;AU$23,COUNTIFS('Calendar Calcs'!$E$2:$E1003,AU$23),COUNTIFS('Calendar Calcs'!$E$2:$E1003,AU$23,'Calendar Calcs'!$D$2:$D1003,"&lt;="&amp;WEEKDAY($V36)))))</f>
        <v/>
      </c>
      <c r="AV36" s="69" t="str">
        <f>IF($AO36="","", IF($AO36&lt;AV$23,0,IF($AO36&gt;AV$23,COUNTIFS('Calendar Calcs'!$E$2:$E1003,AV$23),COUNTIFS('Calendar Calcs'!$E$2:$E1003,AV$23,'Calendar Calcs'!$D$2:$D1003,"&lt;="&amp;WEEKDAY($V36)))))</f>
        <v/>
      </c>
      <c r="AW36" s="69" t="str">
        <f>IF($AO36="","", IF($AO36&lt;AW$23,0,IF($AO36&gt;AW$23,COUNTIFS('Calendar Calcs'!$E$2:$E1003,AW$23),COUNTIFS('Calendar Calcs'!$E$2:$E1003,AW$23,'Calendar Calcs'!$D$2:$D1003,"&lt;="&amp;WEEKDAY($V36)))))</f>
        <v/>
      </c>
      <c r="AX36" s="69" t="str">
        <f>IF($AO36="","", IF($AO36&lt;AX$23,0,IF($AO36&gt;AX$23,COUNTIFS('Calendar Calcs'!$E$2:$E1003,AX$23),COUNTIFS('Calendar Calcs'!$E$2:$E1003,AX$23,'Calendar Calcs'!$D$2:$D1003,"&lt;="&amp;WEEKDAY($V36)))))</f>
        <v/>
      </c>
      <c r="AY36" s="69" t="str">
        <f>IF($W36="","",VLOOKUP($W36,'Calendar Calcs'!$B$2:$E1003,4,FALSE))</f>
        <v/>
      </c>
      <c r="AZ36" s="69" t="str">
        <f>IF($AY36="","",IF($AY36&gt;AZ$23,0,IF($AY36&lt;AZ$23,COUNTIFS('Calendar Calcs'!$E$2:$E1003,AZ$23),COUNTIFS('Calendar Calcs'!$E$2:$E1003,AZ$23,'Calendar Calcs'!$D$2:$D1003,"&gt;="&amp;WEEKDAY($W36)))))</f>
        <v/>
      </c>
      <c r="BA36" s="69" t="str">
        <f>IF($AY36="","",IF($AY36&gt;BA$23,0,IF($AY36&lt;BA$23,COUNTIFS('Calendar Calcs'!$E$2:$E1003,BA$23),COUNTIFS('Calendar Calcs'!$E$2:$E1003,BA$23,'Calendar Calcs'!$D$2:$D1003,"&gt;="&amp;WEEKDAY($W36)))))</f>
        <v/>
      </c>
      <c r="BB36" s="69" t="str">
        <f>IF($AY36="","",IF($AY36&gt;BB$23,0,IF($AY36&lt;BB$23,COUNTIFS('Calendar Calcs'!$E$2:$E1003,BB$23),COUNTIFS('Calendar Calcs'!$E$2:$E1003,BB$23,'Calendar Calcs'!$D$2:$D1003,"&gt;="&amp;WEEKDAY($W36)))))</f>
        <v/>
      </c>
      <c r="BC36" s="69" t="str">
        <f>IF($AY36="","",IF($AY36&gt;BC$23,0,IF($AY36&lt;BC$23,COUNTIFS('Calendar Calcs'!$E$2:$E1003,BC$23),COUNTIFS('Calendar Calcs'!$E$2:$E1003,BC$23,'Calendar Calcs'!$D$2:$D1003,"&gt;="&amp;WEEKDAY($W36)))))</f>
        <v/>
      </c>
      <c r="BD36" s="69" t="str">
        <f>IF($AY36="","",IF($AY36&gt;BD$23,0,IF($AY36&lt;BD$23,COUNTIFS('Calendar Calcs'!$E$2:$E1003,BD$23),COUNTIFS('Calendar Calcs'!$E$2:$E1003,BD$23,'Calendar Calcs'!$D$2:$D1003,"&gt;="&amp;WEEKDAY($W36)))))</f>
        <v/>
      </c>
      <c r="BE36" s="69" t="str">
        <f>IF($AY36="","",IF($AY36&gt;BE$23,0,IF($AY36&lt;BE$23,COUNTIFS('Calendar Calcs'!$E$2:$E1003,BE$23),COUNTIFS('Calendar Calcs'!$E$2:$E1003,BE$23,'Calendar Calcs'!$D$2:$D1003,"&gt;="&amp;WEEKDAY($W36)))))</f>
        <v/>
      </c>
      <c r="BF36" s="69" t="str">
        <f>IF($AY36="","",IF($AY36&gt;BF$23,0,IF($AY36&lt;BF$23,COUNTIFS('Calendar Calcs'!$E$2:$E1003,BF$23),COUNTIFS('Calendar Calcs'!$E$2:$E1003,BF$23,'Calendar Calcs'!$D$2:$D1003,"&gt;="&amp;WEEKDAY($W36)))))</f>
        <v/>
      </c>
      <c r="BG36" s="69" t="str">
        <f>IF($AY36="","",IF($AY36&gt;BG$23,0,IF($AY36&lt;BG$23,COUNTIFS('Calendar Calcs'!$E$2:$E1003,BG$23),COUNTIFS('Calendar Calcs'!$E$2:$E1003,BG$23,'Calendar Calcs'!$D$2:$D1003,"&gt;="&amp;WEEKDAY($W36)))))</f>
        <v/>
      </c>
      <c r="BH36" s="69">
        <f t="shared" si="8"/>
        <v>6</v>
      </c>
      <c r="BI36" s="69">
        <f>IF(Cover!$E$43="","",VLOOKUP(Cover!$E$43,'Calendar Calcs'!$B$2:$E1003,4,FALSE))</f>
        <v>1</v>
      </c>
      <c r="BJ36" s="69">
        <f>IF($BI36="","", IF($BI36&lt;BJ$23,0,IF($BI36&gt;=BJ$23,COUNTIFS('Calendar Calcs'!$E$2:$E1003,BJ$23),COUNTIFS('Calendar Calcs'!$E$2:$E1003,BJ$23,'Calendar Calcs'!$D$2:$D1003,"&lt;="&amp;WEEKDAY($V36)))))</f>
        <v>1</v>
      </c>
      <c r="BK36" s="69">
        <f t="shared" si="3"/>
        <v>6</v>
      </c>
      <c r="BN36" s="69" t="str">
        <f>IF(T36&gt;0,"FTE",IF(Cover!$E$47="Weekly",IF(S36&gt;29.75,"FTE","PTE"),IF(S36&gt;59.75,"FTE","PTE")))</f>
        <v>PTE</v>
      </c>
      <c r="BO36" s="69">
        <f>IF(BN36="FTE",30,IF(Cover!$E$47="Weekly",'STEP 2 EE Data'!S36,'STEP 2 EE Data'!S36/2))</f>
        <v>0</v>
      </c>
      <c r="BP36" s="209">
        <f t="shared" si="9"/>
        <v>0</v>
      </c>
      <c r="BQ36" s="209">
        <f t="shared" si="10"/>
        <v>0</v>
      </c>
      <c r="BR36" s="209">
        <f t="shared" si="11"/>
        <v>0</v>
      </c>
      <c r="BS36" s="209">
        <f t="shared" si="12"/>
        <v>0</v>
      </c>
      <c r="BT36" s="209">
        <f t="shared" si="13"/>
        <v>0</v>
      </c>
      <c r="BU36" s="209">
        <f t="shared" si="14"/>
        <v>0</v>
      </c>
      <c r="BV36" s="209">
        <f t="shared" si="15"/>
        <v>0</v>
      </c>
      <c r="BW36" s="209">
        <f t="shared" si="16"/>
        <v>0</v>
      </c>
      <c r="BX36" s="209">
        <f t="shared" si="17"/>
        <v>0</v>
      </c>
      <c r="CC36" s="210" t="str">
        <f>IF(B36="","",IF(C36="",IF(Cover!$E$47="Weekly",'STEP 3 EE Comp'!BI41*8,'STEP 3 EE Comp'!BI41*4),IF(Cover!$E$47="Weekly",'STEP 3 EE Comp'!BI41,'STEP 3 EE Comp'!BI41)))</f>
        <v/>
      </c>
      <c r="CD36" s="82" t="str">
        <f t="shared" si="18"/>
        <v/>
      </c>
      <c r="CE36" s="417">
        <f t="shared" si="19"/>
        <v>1</v>
      </c>
      <c r="CF36" s="82" t="str">
        <f t="shared" si="20"/>
        <v>Good</v>
      </c>
      <c r="CG36" s="82">
        <f t="shared" si="21"/>
        <v>0</v>
      </c>
      <c r="CH36" s="234">
        <f t="shared" si="22"/>
        <v>0</v>
      </c>
    </row>
    <row r="37" spans="1:86" s="69" customFormat="1" x14ac:dyDescent="0.3">
      <c r="A37" s="530"/>
      <c r="B37" s="477"/>
      <c r="C37" s="52"/>
      <c r="D37" s="565"/>
      <c r="E37" s="52"/>
      <c r="F37" s="507"/>
      <c r="G37" s="210">
        <f t="shared" ref="G37:G100" si="23">+E37/13*52</f>
        <v>0</v>
      </c>
      <c r="H37" s="82">
        <f t="shared" si="2"/>
        <v>0</v>
      </c>
      <c r="I37" s="211"/>
      <c r="J37" s="441" t="s">
        <v>21</v>
      </c>
      <c r="K37" s="441" t="s">
        <v>21</v>
      </c>
      <c r="L37" s="441" t="s">
        <v>21</v>
      </c>
      <c r="M37" s="441" t="s">
        <v>21</v>
      </c>
      <c r="N37" s="568" t="s">
        <v>21</v>
      </c>
      <c r="O37" s="211"/>
      <c r="P37" s="212" t="str">
        <f>IF(B37="","",
IF(AND(V37="",W37="",B37&lt;&gt;""),"Employed",
IF(AND(V37&lt;&gt;"",W37="",B37&lt;&gt;""),"Terminated",
IF(AND(V37&lt;&gt;"",W37&lt;&gt;"",B37&lt;&gt;""),IF(W37&lt;Cover!$E$43,"Employed","Furloughed"),
IF(AND(V37="",W37&lt;&gt;"",B37&lt;&gt;""),IF(W37&lt;Cover!$E$43,"Employed","Rehired"))))))</f>
        <v/>
      </c>
      <c r="Q37" s="211"/>
      <c r="R37" s="536"/>
      <c r="S37" s="563"/>
      <c r="T37" s="536"/>
      <c r="U37" s="82">
        <f>IF(Cover!$E$47="Weekly",IF(T37&gt;0,T37,R37*S37),IF(T37&gt;0,T37,R37*S37)/2)</f>
        <v>0</v>
      </c>
      <c r="V37" s="564"/>
      <c r="W37" s="564"/>
      <c r="Y37" s="213" t="str">
        <f>IF($B37="","",IF('Actual Allocation Calc'!$AH$78="A",
IF($P37="Employed",$U37/7*BJ37,
IF(AND($P37="Terminated"),($U37/7*AP37),
IF(AND($P37="Furloughed"),($U37/7*AP37)+($U37/7*AZ37),
IF(AND($P37="Rehired"),($U37/7*AZ37),
IF(AND($P37="Terminated",AP37&gt;0),$U37,
IF($P37="Furloughed",IF(AP37&gt;0,$U37)+IF(AZ37&gt;0,$U37),
IF($P37="Rehired",IF(AZ37&gt;0,$U37)))))))),IF('Actual Allocation Calc'!$AH$78="C",'Actual Allocation Calc'!L37,'Actual Allocation Calc'!U37+IF($P37="Employed",$U37/7*BJ37,
IF(AND($P37="Terminated"),($U37/7*AP37),
IF(AND($P37="Furloughed"),($U37/7*AP37)+($U37/7*AZ37),
IF(AND($P37="Rehired"),($U37/7*AZ37),
IF(AND($P37="Terminated",AP37&gt;0),$U37,
IF($P37="Furloughed",IF(AP37&gt;0,$U37)+IF(AZ37&gt;0,$U37),
IF($P37="Rehired",IF(AZ37&gt;0,$U37))))))))*'Actual Allocation Calc'!$AH$99)))</f>
        <v/>
      </c>
      <c r="Z37" s="210" t="str">
        <f>IF($B37="","",IF('Actual Allocation Calc'!$AI$78="A",
IF($P37="Employed",$U37,
IF(AND($P37="Terminated"),($U37/7*AQ37),
IF(AND($P37="Furloughed"),($U37/7*AQ37)+($U37/7*BA37),
IF(AND($P37="Rehired"),($U37/7*BA37),
IF(AND($P37="Terminated",AQ37&gt;0),$U37,
IF($P37="Furloughed",IF(AQ37&gt;0,$U37)+IF(BA37&gt;0,$U37),
IF($P37="Rehired",IF(BA37&gt;0,$U37)))))))),IF('Actual Allocation Calc'!$AI$78="C",'Actual Allocation Calc'!M37,'Actual Allocation Calc'!V37+IF($P37="Employed",$U37,
IF(AND($P37="Terminated"),($U37/7*AQ37),
IF(AND($P37="Furloughed"),($U37/7*AQ37)+($U37/7*BA37),
IF(AND($P37="Rehired"),($U37/7*BA37),
IF(AND($P37="Terminated",AQ37&gt;0),$U37,
IF($P37="Furloughed",IF(AQ37&gt;0,$U37)+IF(BA37&gt;0,$U37),
IF($P37="Rehired",IF(BA37&gt;0,$U37))))))))*'Actual Allocation Calc'!$AI$99)))</f>
        <v/>
      </c>
      <c r="AA37" s="210" t="str">
        <f>IF($B37="","",IF('Actual Allocation Calc'!$AJ$78="A",
IF($P37="Employed",$U37,
IF(AND($P37="Terminated"),($U37/7*AR37),
IF(AND($P37="Furloughed"),($U37/7*AR37)+($U37/7*BB37),
IF(AND($P37="Rehired"),($U37/7*BB37),
IF(AND($P37="Terminated",AR37&gt;0),$U37,
IF($P37="Furloughed",IF(AR37&gt;0,$U37)+IF(BB37&gt;0,$U37),
IF($P37="Rehired",IF(BB37&gt;0,$U37)))))))),IF('Actual Allocation Calc'!$AJ$78="C",'Actual Allocation Calc'!N37,'Actual Allocation Calc'!W37+IF($P37="Employed",$U37,
IF(AND($P37="Terminated"),($U37/7*AR37),
IF(AND($P37="Furloughed"),($U37/7*AR37)+($U37/7*BB37),
IF(AND($P37="Rehired"),($U37/7*BB37),
IF(AND($P37="Terminated",AR37&gt;0),$U37,
IF($P37="Furloughed",IF(AR37&gt;0,$U37)+IF(BB37&gt;0,$U37),
IF($P37="Rehired",IF(BB37&gt;0,$U37))))))))*'Actual Allocation Calc'!$AJ$99)))</f>
        <v/>
      </c>
      <c r="AB37" s="210" t="str">
        <f>IF($B37="","",IF('Actual Allocation Calc'!$AK$78="A",
IF($P37="Employed",$U37,
IF(AND($P37="Terminated"),($U37/7*AS37),
IF(AND($P37="Furloughed"),($U37/7*AS37)+($U37/7*BC37),
IF(AND($P37="Rehired"),($U37/7*BC37),
IF(AND($P37="Terminated",AS37&gt;0),$U37,
IF($P37="Furloughed",IF(AS37&gt;0,$U37)+IF(BC37&gt;0,$U37),
IF($P37="Rehired",IF(BC37&gt;0,$U37)))))))),IF('Actual Allocation Calc'!$AK$78="C",'Actual Allocation Calc'!O37,'Actual Allocation Calc'!X37+IF($P37="Employed",$U37,
IF(AND($P37="Terminated"),($U37/7*AS37),
IF(AND($P37="Furloughed"),($U37/7*AS37)+($U37/7*BC37),
IF(AND($P37="Rehired"),($U37/7*BC37),
IF(AND($P37="Terminated",AS37&gt;0),$U37,
IF($P37="Furloughed",IF(AS37&gt;0,$U37)+IF(BC37&gt;0,$U37),
IF($P37="Rehired",IF(BC37&gt;0,$U37))))))))*'Actual Allocation Calc'!$AK$99)))</f>
        <v/>
      </c>
      <c r="AC37" s="210" t="str">
        <f>IF($B37="","",IF('Actual Allocation Calc'!$AL$78="A",
IF($P37="Employed",$U37,
IF(AND($P37="Terminated"),($U37/7*AT37),
IF(AND($P37="Furloughed"),($U37/7*AT37)+($U37/7*BD37),
IF(AND($P37="Rehired"),($U37/7*BD37),
IF(AND($P37="Terminated",AT37&gt;0),$U37,
IF($P37="Furloughed",IF(AT37&gt;0,$U37)+IF(BD37&gt;0,$U37),
IF($P37="Rehired",IF(BD37&gt;0,$U37)))))))),IF('Actual Allocation Calc'!$AL$78="C",'Actual Allocation Calc'!P37,'Actual Allocation Calc'!Y37+IF($P37="Employed",$U37,
IF(AND($P37="Terminated"),($U37/7*AT37),
IF(AND($P37="Furloughed"),($U37/7*AT37)+($U37/7*BD37),
IF(AND($P37="Rehired"),($U37/7*BD37),
IF(AND($P37="Terminated",AT37&gt;0),$U37,
IF($P37="Furloughed",IF(AT37&gt;0,$U37)+IF(BD37&gt;0,$U37),
IF($P37="Rehired",IF(BD37&gt;0,$U37))))))))*'Actual Allocation Calc'!$AL$99)))</f>
        <v/>
      </c>
      <c r="AD37" s="210" t="str">
        <f>IF($B37="","",IF('Actual Allocation Calc'!$AM$78="A",
IF($P37="Employed",$U37,
IF(AND($P37="Terminated"),($U37/7*AU37),
IF(AND($P37="Furloughed"),($U37/7*AU37)+($U37/7*BE37),
IF(AND($P37="Rehired"),($U37/7*BE37),
IF(AND($P37="Terminated",AU37&gt;0),$U37,
IF($P37="Furloughed",IF(AU37&gt;0,$U37)+IF(BE37&gt;0,$U37),
IF($P37="Rehired",IF(BE37&gt;0,$U37)))))))),IF('Actual Allocation Calc'!$AM$78="C",'Actual Allocation Calc'!Q37,'Actual Allocation Calc'!Z37+IF($P37="Employed",$U37,
IF(AND($P37="Terminated"),($U37/7*AU37),
IF(AND($P37="Furloughed"),($U37/7*AU37)+($U37/7*BE37),
IF(AND($P37="Rehired"),($U37/7*BE37),
IF(AND($P37="Terminated",AU37&gt;0),$U37,
IF($P37="Furloughed",IF(AU37&gt;0,$U37)+IF(BE37&gt;0,$U37),
IF($P37="Rehired",IF(BE37&gt;0,$U37))))))))*'Actual Allocation Calc'!$AM$99)))</f>
        <v/>
      </c>
      <c r="AE37" s="210" t="str">
        <f>IF($B37="","",IF('Actual Allocation Calc'!$AN$78="A",
IF($P37="Employed",$U37,
IF(AND($P37="Terminated"),($U37/7*AV37),
IF(AND($P37="Furloughed"),($U37/7*AV37)+($U37/7*BF37),
IF(AND($P37="Rehired"),($U37/7*BF37),
IF(AND($P37="Terminated",AV37&gt;0),$U37,
IF($P37="Furloughed",IF(AV37&gt;0,$U37)+IF(BF37&gt;0,$U37),
IF($P37="Rehired",IF(BF37&gt;0,$U37)))))))),IF('Actual Allocation Calc'!$AN$78="C",'Actual Allocation Calc'!R37,'Actual Allocation Calc'!AA37+IF($P37="Employed",$U37,
IF(AND($P37="Terminated"),($U37/7*AV37),
IF(AND($P37="Furloughed"),($U37/7*AV37)+($U37/7*BF37),
IF(AND($P37="Rehired"),($U37/7*BF37),
IF(AND($P37="Terminated",AV37&gt;0),$U37,
IF($P37="Furloughed",IF(AV37&gt;0,$U37)+IF(BF37&gt;0,$U37),
IF($P37="Rehired",IF(BF37&gt;0,$U37))))))))*'Actual Allocation Calc'!$AN$99)))</f>
        <v/>
      </c>
      <c r="AF37" s="210" t="str">
        <f>IF($B37="","",IF('Actual Allocation Calc'!$AO$78="A",
IF($P37="Employed",$U37,
IF(AND($P37="Terminated"),($U37/7*AW37),
IF(AND($P37="Furloughed"),($U37/7*AW37)+($U37/7*BG37),
IF(AND($P37="Rehired"),($U37/7*BG37),
IF(AND($P37="Terminated",AW37&gt;0),$U37,
IF($P37="Furloughed",IF(AW37&gt;0,$U37)+IF(BG37&gt;0,$U37),
IF($P37="Rehired",IF(BG37&gt;0,$U37)))))))),IF('Actual Allocation Calc'!$AO$78="C",'Actual Allocation Calc'!S37,'Actual Allocation Calc'!AB37+IF($P37="Employed",$U37,
IF(AND($P37="Terminated"),($U37/7*AW37),
IF(AND($P37="Furloughed"),($U37/7*AW37)+($U37/7*BG37),
IF(AND($P37="Rehired"),($U37/7*BG37),
IF(AND($P37="Terminated",AW37&gt;0),$U37,
IF($P37="Furloughed",IF(AW37&gt;0,$U37)+IF(BG37&gt;0,$U37),
IF($P37="Rehired",IF(BG37&gt;0,$U37))))))))*'Actual Allocation Calc'!$AO$99)))</f>
        <v/>
      </c>
      <c r="AG37" s="210" t="str">
        <f>IF($B37="","",IF('Actual Allocation Calc'!$AP$78="A",
IF($P37="Employed",$U37/7*BK37,
IF(AND($P37="Terminated"),($U37/7*AX37),
IF(AND($P37="Furloughed"),($U37/7*AX37)+($U37/7*BH37),
IF(AND($P37="Rehired"),($U37/7*BH37),
IF(AND($P37="Terminated",AX37&gt;0),$U37,
IF($P37="Furloughed",IF(AX37&gt;0,$U37)+IF(BH37&gt;0,$U37),
IF($P37="Rehired",IF(BH37&gt;0,$U37)))))))),IF('Actual Allocation Calc'!$AP$78="C",'Actual Allocation Calc'!T37,'Actual Allocation Calc'!AC37+IF($P37="Employed",$U37/7*BK37,
IF(AND($P37="Terminated"),($U37/7*AX37),
IF(AND($P37="Furloughed"),($U37/7*AX37)+($U37/7*BH37),
IF(AND($P37="Rehired"),($U37/7*BH37),
IF(AND($P37="Terminated",AX37&gt;0),$U37,
IF($P37="Furloughed",IF(AX37&gt;0,$U37)+IF(BH37&gt;0,$U37),
IF($P37="Rehired",IF(BH37&gt;0,$U37))))))))*'Actual Allocation Calc'!$AP$99)))</f>
        <v/>
      </c>
      <c r="AH37" s="536"/>
      <c r="AI37" s="82">
        <f t="shared" ref="AI37:AI100" si="24">SUM(Y37:AH37)</f>
        <v>0</v>
      </c>
      <c r="AJ37" s="210">
        <f t="shared" si="6"/>
        <v>0</v>
      </c>
      <c r="AK37" s="397" t="str">
        <f t="shared" si="7"/>
        <v/>
      </c>
      <c r="AM37" s="173"/>
      <c r="AO37" s="214" t="str">
        <f>IFERROR(IF($V37="","",VLOOKUP(V37,'Calendar Calcs'!$B$2:$E1004,4,FALSE)),0)</f>
        <v/>
      </c>
      <c r="AP37" s="69" t="str">
        <f>IF($AO37="","", IF($AO37&lt;AP$23,0,IF($AO37&gt;AP$23,COUNTIFS('Calendar Calcs'!$E$2:$E1004,AP$23),COUNTIFS('Calendar Calcs'!$E$2:$E1004,AP$23,'Calendar Calcs'!$D$2:$D1004,"&lt;="&amp;WEEKDAY($V37)))))</f>
        <v/>
      </c>
      <c r="AQ37" s="69" t="str">
        <f>IF($AO37="","", IF($AO37&lt;AQ$23,0,IF($AO37&gt;AQ$23,COUNTIFS('Calendar Calcs'!$E$2:$E1004,AQ$23),COUNTIFS('Calendar Calcs'!$E$2:$E1004,AQ$23,'Calendar Calcs'!$D$2:$D1004,"&lt;="&amp;WEEKDAY($V37)))))</f>
        <v/>
      </c>
      <c r="AR37" s="69" t="str">
        <f>IF($AO37="","", IF($AO37&lt;AR$23,0,IF($AO37&gt;AR$23,COUNTIFS('Calendar Calcs'!$E$2:$E1004,AR$23),COUNTIFS('Calendar Calcs'!$E$2:$E1004,AR$23,'Calendar Calcs'!$D$2:$D1004,"&lt;="&amp;WEEKDAY($V37)))))</f>
        <v/>
      </c>
      <c r="AS37" s="69" t="str">
        <f>IF($AO37="","", IF($AO37&lt;AS$23,0,IF($AO37&gt;AS$23,COUNTIFS('Calendar Calcs'!$E$2:$E1004,AS$23),COUNTIFS('Calendar Calcs'!$E$2:$E1004,AS$23,'Calendar Calcs'!$D$2:$D1004,"&lt;="&amp;WEEKDAY($V37)))))</f>
        <v/>
      </c>
      <c r="AT37" s="69" t="str">
        <f>IF($AO37="","", IF($AO37&lt;AT$23,0,IF($AO37&gt;AT$23,COUNTIFS('Calendar Calcs'!$E$2:$E1004,AT$23),COUNTIFS('Calendar Calcs'!$E$2:$E1004,AT$23,'Calendar Calcs'!$D$2:$D1004,"&lt;="&amp;WEEKDAY($V37)))))</f>
        <v/>
      </c>
      <c r="AU37" s="69" t="str">
        <f>IF($AO37="","", IF($AO37&lt;AU$23,0,IF($AO37&gt;AU$23,COUNTIFS('Calendar Calcs'!$E$2:$E1004,AU$23),COUNTIFS('Calendar Calcs'!$E$2:$E1004,AU$23,'Calendar Calcs'!$D$2:$D1004,"&lt;="&amp;WEEKDAY($V37)))))</f>
        <v/>
      </c>
      <c r="AV37" s="69" t="str">
        <f>IF($AO37="","", IF($AO37&lt;AV$23,0,IF($AO37&gt;AV$23,COUNTIFS('Calendar Calcs'!$E$2:$E1004,AV$23),COUNTIFS('Calendar Calcs'!$E$2:$E1004,AV$23,'Calendar Calcs'!$D$2:$D1004,"&lt;="&amp;WEEKDAY($V37)))))</f>
        <v/>
      </c>
      <c r="AW37" s="69" t="str">
        <f>IF($AO37="","", IF($AO37&lt;AW$23,0,IF($AO37&gt;AW$23,COUNTIFS('Calendar Calcs'!$E$2:$E1004,AW$23),COUNTIFS('Calendar Calcs'!$E$2:$E1004,AW$23,'Calendar Calcs'!$D$2:$D1004,"&lt;="&amp;WEEKDAY($V37)))))</f>
        <v/>
      </c>
      <c r="AX37" s="69" t="str">
        <f>IF($AO37="","", IF($AO37&lt;AX$23,0,IF($AO37&gt;AX$23,COUNTIFS('Calendar Calcs'!$E$2:$E1004,AX$23),COUNTIFS('Calendar Calcs'!$E$2:$E1004,AX$23,'Calendar Calcs'!$D$2:$D1004,"&lt;="&amp;WEEKDAY($V37)))))</f>
        <v/>
      </c>
      <c r="AY37" s="69" t="str">
        <f>IF($W37="","",VLOOKUP($W37,'Calendar Calcs'!$B$2:$E1004,4,FALSE))</f>
        <v/>
      </c>
      <c r="AZ37" s="69" t="str">
        <f>IF($AY37="","",IF($AY37&gt;AZ$23,0,IF($AY37&lt;AZ$23,COUNTIFS('Calendar Calcs'!$E$2:$E1004,AZ$23),COUNTIFS('Calendar Calcs'!$E$2:$E1004,AZ$23,'Calendar Calcs'!$D$2:$D1004,"&gt;="&amp;WEEKDAY($W37)))))</f>
        <v/>
      </c>
      <c r="BA37" s="69" t="str">
        <f>IF($AY37="","",IF($AY37&gt;BA$23,0,IF($AY37&lt;BA$23,COUNTIFS('Calendar Calcs'!$E$2:$E1004,BA$23),COUNTIFS('Calendar Calcs'!$E$2:$E1004,BA$23,'Calendar Calcs'!$D$2:$D1004,"&gt;="&amp;WEEKDAY($W37)))))</f>
        <v/>
      </c>
      <c r="BB37" s="69" t="str">
        <f>IF($AY37="","",IF($AY37&gt;BB$23,0,IF($AY37&lt;BB$23,COUNTIFS('Calendar Calcs'!$E$2:$E1004,BB$23),COUNTIFS('Calendar Calcs'!$E$2:$E1004,BB$23,'Calendar Calcs'!$D$2:$D1004,"&gt;="&amp;WEEKDAY($W37)))))</f>
        <v/>
      </c>
      <c r="BC37" s="69" t="str">
        <f>IF($AY37="","",IF($AY37&gt;BC$23,0,IF($AY37&lt;BC$23,COUNTIFS('Calendar Calcs'!$E$2:$E1004,BC$23),COUNTIFS('Calendar Calcs'!$E$2:$E1004,BC$23,'Calendar Calcs'!$D$2:$D1004,"&gt;="&amp;WEEKDAY($W37)))))</f>
        <v/>
      </c>
      <c r="BD37" s="69" t="str">
        <f>IF($AY37="","",IF($AY37&gt;BD$23,0,IF($AY37&lt;BD$23,COUNTIFS('Calendar Calcs'!$E$2:$E1004,BD$23),COUNTIFS('Calendar Calcs'!$E$2:$E1004,BD$23,'Calendar Calcs'!$D$2:$D1004,"&gt;="&amp;WEEKDAY($W37)))))</f>
        <v/>
      </c>
      <c r="BE37" s="69" t="str">
        <f>IF($AY37="","",IF($AY37&gt;BE$23,0,IF($AY37&lt;BE$23,COUNTIFS('Calendar Calcs'!$E$2:$E1004,BE$23),COUNTIFS('Calendar Calcs'!$E$2:$E1004,BE$23,'Calendar Calcs'!$D$2:$D1004,"&gt;="&amp;WEEKDAY($W37)))))</f>
        <v/>
      </c>
      <c r="BF37" s="69" t="str">
        <f>IF($AY37="","",IF($AY37&gt;BF$23,0,IF($AY37&lt;BF$23,COUNTIFS('Calendar Calcs'!$E$2:$E1004,BF$23),COUNTIFS('Calendar Calcs'!$E$2:$E1004,BF$23,'Calendar Calcs'!$D$2:$D1004,"&gt;="&amp;WEEKDAY($W37)))))</f>
        <v/>
      </c>
      <c r="BG37" s="69" t="str">
        <f>IF($AY37="","",IF($AY37&gt;BG$23,0,IF($AY37&lt;BG$23,COUNTIFS('Calendar Calcs'!$E$2:$E1004,BG$23),COUNTIFS('Calendar Calcs'!$E$2:$E1004,BG$23,'Calendar Calcs'!$D$2:$D1004,"&gt;="&amp;WEEKDAY($W37)))))</f>
        <v/>
      </c>
      <c r="BH37" s="69">
        <f t="shared" si="8"/>
        <v>6</v>
      </c>
      <c r="BI37" s="69">
        <f>IF(Cover!$E$43="","",VLOOKUP(Cover!$E$43,'Calendar Calcs'!$B$2:$E1004,4,FALSE))</f>
        <v>1</v>
      </c>
      <c r="BJ37" s="69">
        <f>IF($BI37="","", IF($BI37&lt;BJ$23,0,IF($BI37&gt;=BJ$23,COUNTIFS('Calendar Calcs'!$E$2:$E1004,BJ$23),COUNTIFS('Calendar Calcs'!$E$2:$E1004,BJ$23,'Calendar Calcs'!$D$2:$D1004,"&lt;="&amp;WEEKDAY($V37)))))</f>
        <v>1</v>
      </c>
      <c r="BK37" s="69">
        <f t="shared" si="3"/>
        <v>6</v>
      </c>
      <c r="BN37" s="69" t="str">
        <f>IF(T37&gt;0,"FTE",IF(Cover!$E$47="Weekly",IF(S37&gt;29.75,"FTE","PTE"),IF(S37&gt;59.75,"FTE","PTE")))</f>
        <v>PTE</v>
      </c>
      <c r="BO37" s="69">
        <f>IF(BN37="FTE",30,IF(Cover!$E$47="Weekly",'STEP 2 EE Data'!S37,'STEP 2 EE Data'!S37/2))</f>
        <v>0</v>
      </c>
      <c r="BP37" s="209">
        <f t="shared" si="9"/>
        <v>0</v>
      </c>
      <c r="BQ37" s="209">
        <f t="shared" si="10"/>
        <v>0</v>
      </c>
      <c r="BR37" s="209">
        <f t="shared" si="11"/>
        <v>0</v>
      </c>
      <c r="BS37" s="209">
        <f t="shared" si="12"/>
        <v>0</v>
      </c>
      <c r="BT37" s="209">
        <f t="shared" si="13"/>
        <v>0</v>
      </c>
      <c r="BU37" s="209">
        <f t="shared" si="14"/>
        <v>0</v>
      </c>
      <c r="BV37" s="209">
        <f t="shared" si="15"/>
        <v>0</v>
      </c>
      <c r="BW37" s="209">
        <f t="shared" si="16"/>
        <v>0</v>
      </c>
      <c r="BX37" s="209">
        <f t="shared" si="17"/>
        <v>0</v>
      </c>
      <c r="CC37" s="210" t="str">
        <f>IF(B37="","",IF(C37="",IF(Cover!$E$47="Weekly",'STEP 3 EE Comp'!BI42*8,'STEP 3 EE Comp'!BI42*4),IF(Cover!$E$47="Weekly",'STEP 3 EE Comp'!BI42,'STEP 3 EE Comp'!BI42)))</f>
        <v/>
      </c>
      <c r="CD37" s="82" t="str">
        <f t="shared" si="18"/>
        <v/>
      </c>
      <c r="CE37" s="417">
        <f t="shared" si="19"/>
        <v>1</v>
      </c>
      <c r="CF37" s="82" t="str">
        <f t="shared" si="20"/>
        <v>Good</v>
      </c>
      <c r="CG37" s="82">
        <f t="shared" si="21"/>
        <v>0</v>
      </c>
      <c r="CH37" s="234">
        <f t="shared" si="22"/>
        <v>0</v>
      </c>
    </row>
    <row r="38" spans="1:86" s="69" customFormat="1" x14ac:dyDescent="0.3">
      <c r="A38" s="530"/>
      <c r="B38" s="477"/>
      <c r="C38" s="52"/>
      <c r="D38" s="565"/>
      <c r="E38" s="52"/>
      <c r="F38" s="507"/>
      <c r="G38" s="210">
        <f t="shared" si="23"/>
        <v>0</v>
      </c>
      <c r="H38" s="82">
        <f t="shared" si="2"/>
        <v>0</v>
      </c>
      <c r="I38" s="211"/>
      <c r="J38" s="441" t="s">
        <v>21</v>
      </c>
      <c r="K38" s="441" t="s">
        <v>21</v>
      </c>
      <c r="L38" s="441" t="s">
        <v>21</v>
      </c>
      <c r="M38" s="441" t="s">
        <v>21</v>
      </c>
      <c r="N38" s="568" t="s">
        <v>21</v>
      </c>
      <c r="O38" s="211"/>
      <c r="P38" s="212" t="str">
        <f>IF(B38="","",
IF(AND(V38="",W38="",B38&lt;&gt;""),"Employed",
IF(AND(V38&lt;&gt;"",W38="",B38&lt;&gt;""),"Terminated",
IF(AND(V38&lt;&gt;"",W38&lt;&gt;"",B38&lt;&gt;""),IF(W38&lt;Cover!$E$43,"Employed","Furloughed"),
IF(AND(V38="",W38&lt;&gt;"",B38&lt;&gt;""),IF(W38&lt;Cover!$E$43,"Employed","Rehired"))))))</f>
        <v/>
      </c>
      <c r="Q38" s="211"/>
      <c r="R38" s="536"/>
      <c r="S38" s="563"/>
      <c r="T38" s="536"/>
      <c r="U38" s="82">
        <f>IF(Cover!$E$47="Weekly",IF(T38&gt;0,T38,R38*S38),IF(T38&gt;0,T38,R38*S38)/2)</f>
        <v>0</v>
      </c>
      <c r="V38" s="564"/>
      <c r="W38" s="564"/>
      <c r="Y38" s="213" t="str">
        <f>IF($B38="","",IF('Actual Allocation Calc'!$AH$78="A",
IF($P38="Employed",$U38/7*BJ38,
IF(AND($P38="Terminated"),($U38/7*AP38),
IF(AND($P38="Furloughed"),($U38/7*AP38)+($U38/7*AZ38),
IF(AND($P38="Rehired"),($U38/7*AZ38),
IF(AND($P38="Terminated",AP38&gt;0),$U38,
IF($P38="Furloughed",IF(AP38&gt;0,$U38)+IF(AZ38&gt;0,$U38),
IF($P38="Rehired",IF(AZ38&gt;0,$U38)))))))),IF('Actual Allocation Calc'!$AH$78="C",'Actual Allocation Calc'!L38,'Actual Allocation Calc'!U38+IF($P38="Employed",$U38/7*BJ38,
IF(AND($P38="Terminated"),($U38/7*AP38),
IF(AND($P38="Furloughed"),($U38/7*AP38)+($U38/7*AZ38),
IF(AND($P38="Rehired"),($U38/7*AZ38),
IF(AND($P38="Terminated",AP38&gt;0),$U38,
IF($P38="Furloughed",IF(AP38&gt;0,$U38)+IF(AZ38&gt;0,$U38),
IF($P38="Rehired",IF(AZ38&gt;0,$U38))))))))*'Actual Allocation Calc'!$AH$99)))</f>
        <v/>
      </c>
      <c r="Z38" s="210" t="str">
        <f>IF($B38="","",IF('Actual Allocation Calc'!$AI$78="A",
IF($P38="Employed",$U38,
IF(AND($P38="Terminated"),($U38/7*AQ38),
IF(AND($P38="Furloughed"),($U38/7*AQ38)+($U38/7*BA38),
IF(AND($P38="Rehired"),($U38/7*BA38),
IF(AND($P38="Terminated",AQ38&gt;0),$U38,
IF($P38="Furloughed",IF(AQ38&gt;0,$U38)+IF(BA38&gt;0,$U38),
IF($P38="Rehired",IF(BA38&gt;0,$U38)))))))),IF('Actual Allocation Calc'!$AI$78="C",'Actual Allocation Calc'!M38,'Actual Allocation Calc'!V38+IF($P38="Employed",$U38,
IF(AND($P38="Terminated"),($U38/7*AQ38),
IF(AND($P38="Furloughed"),($U38/7*AQ38)+($U38/7*BA38),
IF(AND($P38="Rehired"),($U38/7*BA38),
IF(AND($P38="Terminated",AQ38&gt;0),$U38,
IF($P38="Furloughed",IF(AQ38&gt;0,$U38)+IF(BA38&gt;0,$U38),
IF($P38="Rehired",IF(BA38&gt;0,$U38))))))))*'Actual Allocation Calc'!$AI$99)))</f>
        <v/>
      </c>
      <c r="AA38" s="210" t="str">
        <f>IF($B38="","",IF('Actual Allocation Calc'!$AJ$78="A",
IF($P38="Employed",$U38,
IF(AND($P38="Terminated"),($U38/7*AR38),
IF(AND($P38="Furloughed"),($U38/7*AR38)+($U38/7*BB38),
IF(AND($P38="Rehired"),($U38/7*BB38),
IF(AND($P38="Terminated",AR38&gt;0),$U38,
IF($P38="Furloughed",IF(AR38&gt;0,$U38)+IF(BB38&gt;0,$U38),
IF($P38="Rehired",IF(BB38&gt;0,$U38)))))))),IF('Actual Allocation Calc'!$AJ$78="C",'Actual Allocation Calc'!N38,'Actual Allocation Calc'!W38+IF($P38="Employed",$U38,
IF(AND($P38="Terminated"),($U38/7*AR38),
IF(AND($P38="Furloughed"),($U38/7*AR38)+($U38/7*BB38),
IF(AND($P38="Rehired"),($U38/7*BB38),
IF(AND($P38="Terminated",AR38&gt;0),$U38,
IF($P38="Furloughed",IF(AR38&gt;0,$U38)+IF(BB38&gt;0,$U38),
IF($P38="Rehired",IF(BB38&gt;0,$U38))))))))*'Actual Allocation Calc'!$AJ$99)))</f>
        <v/>
      </c>
      <c r="AB38" s="210" t="str">
        <f>IF($B38="","",IF('Actual Allocation Calc'!$AK$78="A",
IF($P38="Employed",$U38,
IF(AND($P38="Terminated"),($U38/7*AS38),
IF(AND($P38="Furloughed"),($U38/7*AS38)+($U38/7*BC38),
IF(AND($P38="Rehired"),($U38/7*BC38),
IF(AND($P38="Terminated",AS38&gt;0),$U38,
IF($P38="Furloughed",IF(AS38&gt;0,$U38)+IF(BC38&gt;0,$U38),
IF($P38="Rehired",IF(BC38&gt;0,$U38)))))))),IF('Actual Allocation Calc'!$AK$78="C",'Actual Allocation Calc'!O38,'Actual Allocation Calc'!X38+IF($P38="Employed",$U38,
IF(AND($P38="Terminated"),($U38/7*AS38),
IF(AND($P38="Furloughed"),($U38/7*AS38)+($U38/7*BC38),
IF(AND($P38="Rehired"),($U38/7*BC38),
IF(AND($P38="Terminated",AS38&gt;0),$U38,
IF($P38="Furloughed",IF(AS38&gt;0,$U38)+IF(BC38&gt;0,$U38),
IF($P38="Rehired",IF(BC38&gt;0,$U38))))))))*'Actual Allocation Calc'!$AK$99)))</f>
        <v/>
      </c>
      <c r="AC38" s="210" t="str">
        <f>IF($B38="","",IF('Actual Allocation Calc'!$AL$78="A",
IF($P38="Employed",$U38,
IF(AND($P38="Terminated"),($U38/7*AT38),
IF(AND($P38="Furloughed"),($U38/7*AT38)+($U38/7*BD38),
IF(AND($P38="Rehired"),($U38/7*BD38),
IF(AND($P38="Terminated",AT38&gt;0),$U38,
IF($P38="Furloughed",IF(AT38&gt;0,$U38)+IF(BD38&gt;0,$U38),
IF($P38="Rehired",IF(BD38&gt;0,$U38)))))))),IF('Actual Allocation Calc'!$AL$78="C",'Actual Allocation Calc'!P38,'Actual Allocation Calc'!Y38+IF($P38="Employed",$U38,
IF(AND($P38="Terminated"),($U38/7*AT38),
IF(AND($P38="Furloughed"),($U38/7*AT38)+($U38/7*BD38),
IF(AND($P38="Rehired"),($U38/7*BD38),
IF(AND($P38="Terminated",AT38&gt;0),$U38,
IF($P38="Furloughed",IF(AT38&gt;0,$U38)+IF(BD38&gt;0,$U38),
IF($P38="Rehired",IF(BD38&gt;0,$U38))))))))*'Actual Allocation Calc'!$AL$99)))</f>
        <v/>
      </c>
      <c r="AD38" s="210" t="str">
        <f>IF($B38="","",IF('Actual Allocation Calc'!$AM$78="A",
IF($P38="Employed",$U38,
IF(AND($P38="Terminated"),($U38/7*AU38),
IF(AND($P38="Furloughed"),($U38/7*AU38)+($U38/7*BE38),
IF(AND($P38="Rehired"),($U38/7*BE38),
IF(AND($P38="Terminated",AU38&gt;0),$U38,
IF($P38="Furloughed",IF(AU38&gt;0,$U38)+IF(BE38&gt;0,$U38),
IF($P38="Rehired",IF(BE38&gt;0,$U38)))))))),IF('Actual Allocation Calc'!$AM$78="C",'Actual Allocation Calc'!Q38,'Actual Allocation Calc'!Z38+IF($P38="Employed",$U38,
IF(AND($P38="Terminated"),($U38/7*AU38),
IF(AND($P38="Furloughed"),($U38/7*AU38)+($U38/7*BE38),
IF(AND($P38="Rehired"),($U38/7*BE38),
IF(AND($P38="Terminated",AU38&gt;0),$U38,
IF($P38="Furloughed",IF(AU38&gt;0,$U38)+IF(BE38&gt;0,$U38),
IF($P38="Rehired",IF(BE38&gt;0,$U38))))))))*'Actual Allocation Calc'!$AM$99)))</f>
        <v/>
      </c>
      <c r="AE38" s="210" t="str">
        <f>IF($B38="","",IF('Actual Allocation Calc'!$AN$78="A",
IF($P38="Employed",$U38,
IF(AND($P38="Terminated"),($U38/7*AV38),
IF(AND($P38="Furloughed"),($U38/7*AV38)+($U38/7*BF38),
IF(AND($P38="Rehired"),($U38/7*BF38),
IF(AND($P38="Terminated",AV38&gt;0),$U38,
IF($P38="Furloughed",IF(AV38&gt;0,$U38)+IF(BF38&gt;0,$U38),
IF($P38="Rehired",IF(BF38&gt;0,$U38)))))))),IF('Actual Allocation Calc'!$AN$78="C",'Actual Allocation Calc'!R38,'Actual Allocation Calc'!AA38+IF($P38="Employed",$U38,
IF(AND($P38="Terminated"),($U38/7*AV38),
IF(AND($P38="Furloughed"),($U38/7*AV38)+($U38/7*BF38),
IF(AND($P38="Rehired"),($U38/7*BF38),
IF(AND($P38="Terminated",AV38&gt;0),$U38,
IF($P38="Furloughed",IF(AV38&gt;0,$U38)+IF(BF38&gt;0,$U38),
IF($P38="Rehired",IF(BF38&gt;0,$U38))))))))*'Actual Allocation Calc'!$AN$99)))</f>
        <v/>
      </c>
      <c r="AF38" s="210" t="str">
        <f>IF($B38="","",IF('Actual Allocation Calc'!$AO$78="A",
IF($P38="Employed",$U38,
IF(AND($P38="Terminated"),($U38/7*AW38),
IF(AND($P38="Furloughed"),($U38/7*AW38)+($U38/7*BG38),
IF(AND($P38="Rehired"),($U38/7*BG38),
IF(AND($P38="Terminated",AW38&gt;0),$U38,
IF($P38="Furloughed",IF(AW38&gt;0,$U38)+IF(BG38&gt;0,$U38),
IF($P38="Rehired",IF(BG38&gt;0,$U38)))))))),IF('Actual Allocation Calc'!$AO$78="C",'Actual Allocation Calc'!S38,'Actual Allocation Calc'!AB38+IF($P38="Employed",$U38,
IF(AND($P38="Terminated"),($U38/7*AW38),
IF(AND($P38="Furloughed"),($U38/7*AW38)+($U38/7*BG38),
IF(AND($P38="Rehired"),($U38/7*BG38),
IF(AND($P38="Terminated",AW38&gt;0),$U38,
IF($P38="Furloughed",IF(AW38&gt;0,$U38)+IF(BG38&gt;0,$U38),
IF($P38="Rehired",IF(BG38&gt;0,$U38))))))))*'Actual Allocation Calc'!$AO$99)))</f>
        <v/>
      </c>
      <c r="AG38" s="210" t="str">
        <f>IF($B38="","",IF('Actual Allocation Calc'!$AP$78="A",
IF($P38="Employed",$U38/7*BK38,
IF(AND($P38="Terminated"),($U38/7*AX38),
IF(AND($P38="Furloughed"),($U38/7*AX38)+($U38/7*BH38),
IF(AND($P38="Rehired"),($U38/7*BH38),
IF(AND($P38="Terminated",AX38&gt;0),$U38,
IF($P38="Furloughed",IF(AX38&gt;0,$U38)+IF(BH38&gt;0,$U38),
IF($P38="Rehired",IF(BH38&gt;0,$U38)))))))),IF('Actual Allocation Calc'!$AP$78="C",'Actual Allocation Calc'!T38,'Actual Allocation Calc'!AC38+IF($P38="Employed",$U38/7*BK38,
IF(AND($P38="Terminated"),($U38/7*AX38),
IF(AND($P38="Furloughed"),($U38/7*AX38)+($U38/7*BH38),
IF(AND($P38="Rehired"),($U38/7*BH38),
IF(AND($P38="Terminated",AX38&gt;0),$U38,
IF($P38="Furloughed",IF(AX38&gt;0,$U38)+IF(BH38&gt;0,$U38),
IF($P38="Rehired",IF(BH38&gt;0,$U38))))))))*'Actual Allocation Calc'!$AP$99)))</f>
        <v/>
      </c>
      <c r="AH38" s="536"/>
      <c r="AI38" s="82">
        <f t="shared" si="24"/>
        <v>0</v>
      </c>
      <c r="AJ38" s="210">
        <f t="shared" si="6"/>
        <v>0</v>
      </c>
      <c r="AK38" s="397" t="str">
        <f t="shared" si="7"/>
        <v/>
      </c>
      <c r="AM38" s="173"/>
      <c r="AO38" s="214" t="str">
        <f>IFERROR(IF($V38="","",VLOOKUP(V38,'Calendar Calcs'!$B$2:$E1005,4,FALSE)),0)</f>
        <v/>
      </c>
      <c r="AP38" s="69" t="str">
        <f>IF($AO38="","", IF($AO38&lt;AP$23,0,IF($AO38&gt;AP$23,COUNTIFS('Calendar Calcs'!$E$2:$E1005,AP$23),COUNTIFS('Calendar Calcs'!$E$2:$E1005,AP$23,'Calendar Calcs'!$D$2:$D1005,"&lt;="&amp;WEEKDAY($V38)))))</f>
        <v/>
      </c>
      <c r="AQ38" s="69" t="str">
        <f>IF($AO38="","", IF($AO38&lt;AQ$23,0,IF($AO38&gt;AQ$23,COUNTIFS('Calendar Calcs'!$E$2:$E1005,AQ$23),COUNTIFS('Calendar Calcs'!$E$2:$E1005,AQ$23,'Calendar Calcs'!$D$2:$D1005,"&lt;="&amp;WEEKDAY($V38)))))</f>
        <v/>
      </c>
      <c r="AR38" s="69" t="str">
        <f>IF($AO38="","", IF($AO38&lt;AR$23,0,IF($AO38&gt;AR$23,COUNTIFS('Calendar Calcs'!$E$2:$E1005,AR$23),COUNTIFS('Calendar Calcs'!$E$2:$E1005,AR$23,'Calendar Calcs'!$D$2:$D1005,"&lt;="&amp;WEEKDAY($V38)))))</f>
        <v/>
      </c>
      <c r="AS38" s="69" t="str">
        <f>IF($AO38="","", IF($AO38&lt;AS$23,0,IF($AO38&gt;AS$23,COUNTIFS('Calendar Calcs'!$E$2:$E1005,AS$23),COUNTIFS('Calendar Calcs'!$E$2:$E1005,AS$23,'Calendar Calcs'!$D$2:$D1005,"&lt;="&amp;WEEKDAY($V38)))))</f>
        <v/>
      </c>
      <c r="AT38" s="69" t="str">
        <f>IF($AO38="","", IF($AO38&lt;AT$23,0,IF($AO38&gt;AT$23,COUNTIFS('Calendar Calcs'!$E$2:$E1005,AT$23),COUNTIFS('Calendar Calcs'!$E$2:$E1005,AT$23,'Calendar Calcs'!$D$2:$D1005,"&lt;="&amp;WEEKDAY($V38)))))</f>
        <v/>
      </c>
      <c r="AU38" s="69" t="str">
        <f>IF($AO38="","", IF($AO38&lt;AU$23,0,IF($AO38&gt;AU$23,COUNTIFS('Calendar Calcs'!$E$2:$E1005,AU$23),COUNTIFS('Calendar Calcs'!$E$2:$E1005,AU$23,'Calendar Calcs'!$D$2:$D1005,"&lt;="&amp;WEEKDAY($V38)))))</f>
        <v/>
      </c>
      <c r="AV38" s="69" t="str">
        <f>IF($AO38="","", IF($AO38&lt;AV$23,0,IF($AO38&gt;AV$23,COUNTIFS('Calendar Calcs'!$E$2:$E1005,AV$23),COUNTIFS('Calendar Calcs'!$E$2:$E1005,AV$23,'Calendar Calcs'!$D$2:$D1005,"&lt;="&amp;WEEKDAY($V38)))))</f>
        <v/>
      </c>
      <c r="AW38" s="69" t="str">
        <f>IF($AO38="","", IF($AO38&lt;AW$23,0,IF($AO38&gt;AW$23,COUNTIFS('Calendar Calcs'!$E$2:$E1005,AW$23),COUNTIFS('Calendar Calcs'!$E$2:$E1005,AW$23,'Calendar Calcs'!$D$2:$D1005,"&lt;="&amp;WEEKDAY($V38)))))</f>
        <v/>
      </c>
      <c r="AX38" s="69" t="str">
        <f>IF($AO38="","", IF($AO38&lt;AX$23,0,IF($AO38&gt;AX$23,COUNTIFS('Calendar Calcs'!$E$2:$E1005,AX$23),COUNTIFS('Calendar Calcs'!$E$2:$E1005,AX$23,'Calendar Calcs'!$D$2:$D1005,"&lt;="&amp;WEEKDAY($V38)))))</f>
        <v/>
      </c>
      <c r="AY38" s="69" t="str">
        <f>IF($W38="","",VLOOKUP($W38,'Calendar Calcs'!$B$2:$E1005,4,FALSE))</f>
        <v/>
      </c>
      <c r="AZ38" s="69" t="str">
        <f>IF($AY38="","",IF($AY38&gt;AZ$23,0,IF($AY38&lt;AZ$23,COUNTIFS('Calendar Calcs'!$E$2:$E1005,AZ$23),COUNTIFS('Calendar Calcs'!$E$2:$E1005,AZ$23,'Calendar Calcs'!$D$2:$D1005,"&gt;="&amp;WEEKDAY($W38)))))</f>
        <v/>
      </c>
      <c r="BA38" s="69" t="str">
        <f>IF($AY38="","",IF($AY38&gt;BA$23,0,IF($AY38&lt;BA$23,COUNTIFS('Calendar Calcs'!$E$2:$E1005,BA$23),COUNTIFS('Calendar Calcs'!$E$2:$E1005,BA$23,'Calendar Calcs'!$D$2:$D1005,"&gt;="&amp;WEEKDAY($W38)))))</f>
        <v/>
      </c>
      <c r="BB38" s="69" t="str">
        <f>IF($AY38="","",IF($AY38&gt;BB$23,0,IF($AY38&lt;BB$23,COUNTIFS('Calendar Calcs'!$E$2:$E1005,BB$23),COUNTIFS('Calendar Calcs'!$E$2:$E1005,BB$23,'Calendar Calcs'!$D$2:$D1005,"&gt;="&amp;WEEKDAY($W38)))))</f>
        <v/>
      </c>
      <c r="BC38" s="69" t="str">
        <f>IF($AY38="","",IF($AY38&gt;BC$23,0,IF($AY38&lt;BC$23,COUNTIFS('Calendar Calcs'!$E$2:$E1005,BC$23),COUNTIFS('Calendar Calcs'!$E$2:$E1005,BC$23,'Calendar Calcs'!$D$2:$D1005,"&gt;="&amp;WEEKDAY($W38)))))</f>
        <v/>
      </c>
      <c r="BD38" s="69" t="str">
        <f>IF($AY38="","",IF($AY38&gt;BD$23,0,IF($AY38&lt;BD$23,COUNTIFS('Calendar Calcs'!$E$2:$E1005,BD$23),COUNTIFS('Calendar Calcs'!$E$2:$E1005,BD$23,'Calendar Calcs'!$D$2:$D1005,"&gt;="&amp;WEEKDAY($W38)))))</f>
        <v/>
      </c>
      <c r="BE38" s="69" t="str">
        <f>IF($AY38="","",IF($AY38&gt;BE$23,0,IF($AY38&lt;BE$23,COUNTIFS('Calendar Calcs'!$E$2:$E1005,BE$23),COUNTIFS('Calendar Calcs'!$E$2:$E1005,BE$23,'Calendar Calcs'!$D$2:$D1005,"&gt;="&amp;WEEKDAY($W38)))))</f>
        <v/>
      </c>
      <c r="BF38" s="69" t="str">
        <f>IF($AY38="","",IF($AY38&gt;BF$23,0,IF($AY38&lt;BF$23,COUNTIFS('Calendar Calcs'!$E$2:$E1005,BF$23),COUNTIFS('Calendar Calcs'!$E$2:$E1005,BF$23,'Calendar Calcs'!$D$2:$D1005,"&gt;="&amp;WEEKDAY($W38)))))</f>
        <v/>
      </c>
      <c r="BG38" s="69" t="str">
        <f>IF($AY38="","",IF($AY38&gt;BG$23,0,IF($AY38&lt;BG$23,COUNTIFS('Calendar Calcs'!$E$2:$E1005,BG$23),COUNTIFS('Calendar Calcs'!$E$2:$E1005,BG$23,'Calendar Calcs'!$D$2:$D1005,"&gt;="&amp;WEEKDAY($W38)))))</f>
        <v/>
      </c>
      <c r="BH38" s="69">
        <f t="shared" si="8"/>
        <v>6</v>
      </c>
      <c r="BI38" s="69">
        <f>IF(Cover!$E$43="","",VLOOKUP(Cover!$E$43,'Calendar Calcs'!$B$2:$E1005,4,FALSE))</f>
        <v>1</v>
      </c>
      <c r="BJ38" s="69">
        <f>IF($BI38="","", IF($BI38&lt;BJ$23,0,IF($BI38&gt;=BJ$23,COUNTIFS('Calendar Calcs'!$E$2:$E1005,BJ$23),COUNTIFS('Calendar Calcs'!$E$2:$E1005,BJ$23,'Calendar Calcs'!$D$2:$D1005,"&lt;="&amp;WEEKDAY($V38)))))</f>
        <v>1</v>
      </c>
      <c r="BK38" s="69">
        <f t="shared" si="3"/>
        <v>6</v>
      </c>
      <c r="BN38" s="69" t="str">
        <f>IF(T38&gt;0,"FTE",IF(Cover!$E$47="Weekly",IF(S38&gt;29.75,"FTE","PTE"),IF(S38&gt;59.75,"FTE","PTE")))</f>
        <v>PTE</v>
      </c>
      <c r="BO38" s="69">
        <f>IF(BN38="FTE",30,IF(Cover!$E$47="Weekly",'STEP 2 EE Data'!S38,'STEP 2 EE Data'!S38/2))</f>
        <v>0</v>
      </c>
      <c r="BP38" s="209">
        <f t="shared" si="9"/>
        <v>0</v>
      </c>
      <c r="BQ38" s="209">
        <f t="shared" si="10"/>
        <v>0</v>
      </c>
      <c r="BR38" s="209">
        <f t="shared" si="11"/>
        <v>0</v>
      </c>
      <c r="BS38" s="209">
        <f t="shared" si="12"/>
        <v>0</v>
      </c>
      <c r="BT38" s="209">
        <f t="shared" si="13"/>
        <v>0</v>
      </c>
      <c r="BU38" s="209">
        <f t="shared" si="14"/>
        <v>0</v>
      </c>
      <c r="BV38" s="209">
        <f t="shared" si="15"/>
        <v>0</v>
      </c>
      <c r="BW38" s="209">
        <f t="shared" si="16"/>
        <v>0</v>
      </c>
      <c r="BX38" s="209">
        <f t="shared" si="17"/>
        <v>0</v>
      </c>
      <c r="CC38" s="210" t="str">
        <f>IF(B38="","",IF(C38="",IF(Cover!$E$47="Weekly",'STEP 3 EE Comp'!BI43*8,'STEP 3 EE Comp'!BI43*4),IF(Cover!$E$47="Weekly",'STEP 3 EE Comp'!BI43,'STEP 3 EE Comp'!BI43)))</f>
        <v/>
      </c>
      <c r="CD38" s="82" t="str">
        <f t="shared" si="18"/>
        <v/>
      </c>
      <c r="CE38" s="417">
        <f t="shared" si="19"/>
        <v>1</v>
      </c>
      <c r="CF38" s="82" t="str">
        <f t="shared" si="20"/>
        <v>Good</v>
      </c>
      <c r="CG38" s="82">
        <f t="shared" si="21"/>
        <v>0</v>
      </c>
      <c r="CH38" s="234">
        <f t="shared" si="22"/>
        <v>0</v>
      </c>
    </row>
    <row r="39" spans="1:86" s="69" customFormat="1" x14ac:dyDescent="0.3">
      <c r="A39" s="554"/>
      <c r="B39" s="478"/>
      <c r="C39" s="52"/>
      <c r="D39" s="565"/>
      <c r="E39" s="52"/>
      <c r="F39" s="507"/>
      <c r="G39" s="210">
        <f t="shared" si="23"/>
        <v>0</v>
      </c>
      <c r="H39" s="82">
        <f t="shared" si="2"/>
        <v>0</v>
      </c>
      <c r="I39" s="211"/>
      <c r="J39" s="441" t="s">
        <v>21</v>
      </c>
      <c r="K39" s="441" t="s">
        <v>21</v>
      </c>
      <c r="L39" s="441" t="s">
        <v>21</v>
      </c>
      <c r="M39" s="441" t="s">
        <v>21</v>
      </c>
      <c r="N39" s="568" t="s">
        <v>21</v>
      </c>
      <c r="O39" s="211"/>
      <c r="P39" s="212" t="str">
        <f>IF(B39="","",
IF(AND(V39="",W39="",B39&lt;&gt;""),"Employed",
IF(AND(V39&lt;&gt;"",W39="",B39&lt;&gt;""),"Terminated",
IF(AND(V39&lt;&gt;"",W39&lt;&gt;"",B39&lt;&gt;""),IF(W39&lt;Cover!$E$43,"Employed","Furloughed"),
IF(AND(V39="",W39&lt;&gt;"",B39&lt;&gt;""),IF(W39&lt;Cover!$E$43,"Employed","Rehired"))))))</f>
        <v/>
      </c>
      <c r="Q39" s="211"/>
      <c r="R39" s="536"/>
      <c r="S39" s="563"/>
      <c r="T39" s="536"/>
      <c r="U39" s="82">
        <f>IF(Cover!$E$47="Weekly",IF(T39&gt;0,T39,R39*S39),IF(T39&gt;0,T39,R39*S39)/2)</f>
        <v>0</v>
      </c>
      <c r="V39" s="564"/>
      <c r="W39" s="564"/>
      <c r="Y39" s="213" t="str">
        <f>IF($B39="","",IF('Actual Allocation Calc'!$AH$78="A",
IF($P39="Employed",$U39/7*BJ39,
IF(AND($P39="Terminated"),($U39/7*AP39),
IF(AND($P39="Furloughed"),($U39/7*AP39)+($U39/7*AZ39),
IF(AND($P39="Rehired"),($U39/7*AZ39),
IF(AND($P39="Terminated",AP39&gt;0),$U39,
IF($P39="Furloughed",IF(AP39&gt;0,$U39)+IF(AZ39&gt;0,$U39),
IF($P39="Rehired",IF(AZ39&gt;0,$U39)))))))),IF('Actual Allocation Calc'!$AH$78="C",'Actual Allocation Calc'!L39,'Actual Allocation Calc'!U39+IF($P39="Employed",$U39/7*BJ39,
IF(AND($P39="Terminated"),($U39/7*AP39),
IF(AND($P39="Furloughed"),($U39/7*AP39)+($U39/7*AZ39),
IF(AND($P39="Rehired"),($U39/7*AZ39),
IF(AND($P39="Terminated",AP39&gt;0),$U39,
IF($P39="Furloughed",IF(AP39&gt;0,$U39)+IF(AZ39&gt;0,$U39),
IF($P39="Rehired",IF(AZ39&gt;0,$U39))))))))*'Actual Allocation Calc'!$AH$99)))</f>
        <v/>
      </c>
      <c r="Z39" s="210" t="str">
        <f>IF($B39="","",IF('Actual Allocation Calc'!$AI$78="A",
IF($P39="Employed",$U39,
IF(AND($P39="Terminated"),($U39/7*AQ39),
IF(AND($P39="Furloughed"),($U39/7*AQ39)+($U39/7*BA39),
IF(AND($P39="Rehired"),($U39/7*BA39),
IF(AND($P39="Terminated",AQ39&gt;0),$U39,
IF($P39="Furloughed",IF(AQ39&gt;0,$U39)+IF(BA39&gt;0,$U39),
IF($P39="Rehired",IF(BA39&gt;0,$U39)))))))),IF('Actual Allocation Calc'!$AI$78="C",'Actual Allocation Calc'!M39,'Actual Allocation Calc'!V39+IF($P39="Employed",$U39,
IF(AND($P39="Terminated"),($U39/7*AQ39),
IF(AND($P39="Furloughed"),($U39/7*AQ39)+($U39/7*BA39),
IF(AND($P39="Rehired"),($U39/7*BA39),
IF(AND($P39="Terminated",AQ39&gt;0),$U39,
IF($P39="Furloughed",IF(AQ39&gt;0,$U39)+IF(BA39&gt;0,$U39),
IF($P39="Rehired",IF(BA39&gt;0,$U39))))))))*'Actual Allocation Calc'!$AI$99)))</f>
        <v/>
      </c>
      <c r="AA39" s="210" t="str">
        <f>IF($B39="","",IF('Actual Allocation Calc'!$AJ$78="A",
IF($P39="Employed",$U39,
IF(AND($P39="Terminated"),($U39/7*AR39),
IF(AND($P39="Furloughed"),($U39/7*AR39)+($U39/7*BB39),
IF(AND($P39="Rehired"),($U39/7*BB39),
IF(AND($P39="Terminated",AR39&gt;0),$U39,
IF($P39="Furloughed",IF(AR39&gt;0,$U39)+IF(BB39&gt;0,$U39),
IF($P39="Rehired",IF(BB39&gt;0,$U39)))))))),IF('Actual Allocation Calc'!$AJ$78="C",'Actual Allocation Calc'!N39,'Actual Allocation Calc'!W39+IF($P39="Employed",$U39,
IF(AND($P39="Terminated"),($U39/7*AR39),
IF(AND($P39="Furloughed"),($U39/7*AR39)+($U39/7*BB39),
IF(AND($P39="Rehired"),($U39/7*BB39),
IF(AND($P39="Terminated",AR39&gt;0),$U39,
IF($P39="Furloughed",IF(AR39&gt;0,$U39)+IF(BB39&gt;0,$U39),
IF($P39="Rehired",IF(BB39&gt;0,$U39))))))))*'Actual Allocation Calc'!$AJ$99)))</f>
        <v/>
      </c>
      <c r="AB39" s="210" t="str">
        <f>IF($B39="","",IF('Actual Allocation Calc'!$AK$78="A",
IF($P39="Employed",$U39,
IF(AND($P39="Terminated"),($U39/7*AS39),
IF(AND($P39="Furloughed"),($U39/7*AS39)+($U39/7*BC39),
IF(AND($P39="Rehired"),($U39/7*BC39),
IF(AND($P39="Terminated",AS39&gt;0),$U39,
IF($P39="Furloughed",IF(AS39&gt;0,$U39)+IF(BC39&gt;0,$U39),
IF($P39="Rehired",IF(BC39&gt;0,$U39)))))))),IF('Actual Allocation Calc'!$AK$78="C",'Actual Allocation Calc'!O39,'Actual Allocation Calc'!X39+IF($P39="Employed",$U39,
IF(AND($P39="Terminated"),($U39/7*AS39),
IF(AND($P39="Furloughed"),($U39/7*AS39)+($U39/7*BC39),
IF(AND($P39="Rehired"),($U39/7*BC39),
IF(AND($P39="Terminated",AS39&gt;0),$U39,
IF($P39="Furloughed",IF(AS39&gt;0,$U39)+IF(BC39&gt;0,$U39),
IF($P39="Rehired",IF(BC39&gt;0,$U39))))))))*'Actual Allocation Calc'!$AK$99)))</f>
        <v/>
      </c>
      <c r="AC39" s="210" t="str">
        <f>IF($B39="","",IF('Actual Allocation Calc'!$AL$78="A",
IF($P39="Employed",$U39,
IF(AND($P39="Terminated"),($U39/7*AT39),
IF(AND($P39="Furloughed"),($U39/7*AT39)+($U39/7*BD39),
IF(AND($P39="Rehired"),($U39/7*BD39),
IF(AND($P39="Terminated",AT39&gt;0),$U39,
IF($P39="Furloughed",IF(AT39&gt;0,$U39)+IF(BD39&gt;0,$U39),
IF($P39="Rehired",IF(BD39&gt;0,$U39)))))))),IF('Actual Allocation Calc'!$AL$78="C",'Actual Allocation Calc'!P39,'Actual Allocation Calc'!Y39+IF($P39="Employed",$U39,
IF(AND($P39="Terminated"),($U39/7*AT39),
IF(AND($P39="Furloughed"),($U39/7*AT39)+($U39/7*BD39),
IF(AND($P39="Rehired"),($U39/7*BD39),
IF(AND($P39="Terminated",AT39&gt;0),$U39,
IF($P39="Furloughed",IF(AT39&gt;0,$U39)+IF(BD39&gt;0,$U39),
IF($P39="Rehired",IF(BD39&gt;0,$U39))))))))*'Actual Allocation Calc'!$AL$99)))</f>
        <v/>
      </c>
      <c r="AD39" s="210" t="str">
        <f>IF($B39="","",IF('Actual Allocation Calc'!$AM$78="A",
IF($P39="Employed",$U39,
IF(AND($P39="Terminated"),($U39/7*AU39),
IF(AND($P39="Furloughed"),($U39/7*AU39)+($U39/7*BE39),
IF(AND($P39="Rehired"),($U39/7*BE39),
IF(AND($P39="Terminated",AU39&gt;0),$U39,
IF($P39="Furloughed",IF(AU39&gt;0,$U39)+IF(BE39&gt;0,$U39),
IF($P39="Rehired",IF(BE39&gt;0,$U39)))))))),IF('Actual Allocation Calc'!$AM$78="C",'Actual Allocation Calc'!Q39,'Actual Allocation Calc'!Z39+IF($P39="Employed",$U39,
IF(AND($P39="Terminated"),($U39/7*AU39),
IF(AND($P39="Furloughed"),($U39/7*AU39)+($U39/7*BE39),
IF(AND($P39="Rehired"),($U39/7*BE39),
IF(AND($P39="Terminated",AU39&gt;0),$U39,
IF($P39="Furloughed",IF(AU39&gt;0,$U39)+IF(BE39&gt;0,$U39),
IF($P39="Rehired",IF(BE39&gt;0,$U39))))))))*'Actual Allocation Calc'!$AM$99)))</f>
        <v/>
      </c>
      <c r="AE39" s="210" t="str">
        <f>IF($B39="","",IF('Actual Allocation Calc'!$AN$78="A",
IF($P39="Employed",$U39,
IF(AND($P39="Terminated"),($U39/7*AV39),
IF(AND($P39="Furloughed"),($U39/7*AV39)+($U39/7*BF39),
IF(AND($P39="Rehired"),($U39/7*BF39),
IF(AND($P39="Terminated",AV39&gt;0),$U39,
IF($P39="Furloughed",IF(AV39&gt;0,$U39)+IF(BF39&gt;0,$U39),
IF($P39="Rehired",IF(BF39&gt;0,$U39)))))))),IF('Actual Allocation Calc'!$AN$78="C",'Actual Allocation Calc'!R39,'Actual Allocation Calc'!AA39+IF($P39="Employed",$U39,
IF(AND($P39="Terminated"),($U39/7*AV39),
IF(AND($P39="Furloughed"),($U39/7*AV39)+($U39/7*BF39),
IF(AND($P39="Rehired"),($U39/7*BF39),
IF(AND($P39="Terminated",AV39&gt;0),$U39,
IF($P39="Furloughed",IF(AV39&gt;0,$U39)+IF(BF39&gt;0,$U39),
IF($P39="Rehired",IF(BF39&gt;0,$U39))))))))*'Actual Allocation Calc'!$AN$99)))</f>
        <v/>
      </c>
      <c r="AF39" s="210" t="str">
        <f>IF($B39="","",IF('Actual Allocation Calc'!$AO$78="A",
IF($P39="Employed",$U39,
IF(AND($P39="Terminated"),($U39/7*AW39),
IF(AND($P39="Furloughed"),($U39/7*AW39)+($U39/7*BG39),
IF(AND($P39="Rehired"),($U39/7*BG39),
IF(AND($P39="Terminated",AW39&gt;0),$U39,
IF($P39="Furloughed",IF(AW39&gt;0,$U39)+IF(BG39&gt;0,$U39),
IF($P39="Rehired",IF(BG39&gt;0,$U39)))))))),IF('Actual Allocation Calc'!$AO$78="C",'Actual Allocation Calc'!S39,'Actual Allocation Calc'!AB39+IF($P39="Employed",$U39,
IF(AND($P39="Terminated"),($U39/7*AW39),
IF(AND($P39="Furloughed"),($U39/7*AW39)+($U39/7*BG39),
IF(AND($P39="Rehired"),($U39/7*BG39),
IF(AND($P39="Terminated",AW39&gt;0),$U39,
IF($P39="Furloughed",IF(AW39&gt;0,$U39)+IF(BG39&gt;0,$U39),
IF($P39="Rehired",IF(BG39&gt;0,$U39))))))))*'Actual Allocation Calc'!$AO$99)))</f>
        <v/>
      </c>
      <c r="AG39" s="210" t="str">
        <f>IF($B39="","",IF('Actual Allocation Calc'!$AP$78="A",
IF($P39="Employed",$U39/7*BK39,
IF(AND($P39="Terminated"),($U39/7*AX39),
IF(AND($P39="Furloughed"),($U39/7*AX39)+($U39/7*BH39),
IF(AND($P39="Rehired"),($U39/7*BH39),
IF(AND($P39="Terminated",AX39&gt;0),$U39,
IF($P39="Furloughed",IF(AX39&gt;0,$U39)+IF(BH39&gt;0,$U39),
IF($P39="Rehired",IF(BH39&gt;0,$U39)))))))),IF('Actual Allocation Calc'!$AP$78="C",'Actual Allocation Calc'!T39,'Actual Allocation Calc'!AC39+IF($P39="Employed",$U39/7*BK39,
IF(AND($P39="Terminated"),($U39/7*AX39),
IF(AND($P39="Furloughed"),($U39/7*AX39)+($U39/7*BH39),
IF(AND($P39="Rehired"),($U39/7*BH39),
IF(AND($P39="Terminated",AX39&gt;0),$U39,
IF($P39="Furloughed",IF(AX39&gt;0,$U39)+IF(BH39&gt;0,$U39),
IF($P39="Rehired",IF(BH39&gt;0,$U39))))))))*'Actual Allocation Calc'!$AP$99)))</f>
        <v/>
      </c>
      <c r="AH39" s="536"/>
      <c r="AI39" s="82">
        <f t="shared" si="24"/>
        <v>0</v>
      </c>
      <c r="AJ39" s="210">
        <f t="shared" si="6"/>
        <v>0</v>
      </c>
      <c r="AK39" s="397" t="str">
        <f t="shared" si="7"/>
        <v/>
      </c>
      <c r="AM39" s="173"/>
      <c r="AO39" s="214" t="str">
        <f>IFERROR(IF($V39="","",VLOOKUP(V39,'Calendar Calcs'!$B$2:$E1006,4,FALSE)),0)</f>
        <v/>
      </c>
      <c r="AP39" s="69" t="str">
        <f>IF($AO39="","", IF($AO39&lt;AP$23,0,IF($AO39&gt;AP$23,COUNTIFS('Calendar Calcs'!$E$2:$E1006,AP$23),COUNTIFS('Calendar Calcs'!$E$2:$E1006,AP$23,'Calendar Calcs'!$D$2:$D1006,"&lt;="&amp;WEEKDAY($V39)))))</f>
        <v/>
      </c>
      <c r="AQ39" s="69" t="str">
        <f>IF($AO39="","", IF($AO39&lt;AQ$23,0,IF($AO39&gt;AQ$23,COUNTIFS('Calendar Calcs'!$E$2:$E1006,AQ$23),COUNTIFS('Calendar Calcs'!$E$2:$E1006,AQ$23,'Calendar Calcs'!$D$2:$D1006,"&lt;="&amp;WEEKDAY($V39)))))</f>
        <v/>
      </c>
      <c r="AR39" s="69" t="str">
        <f>IF($AO39="","", IF($AO39&lt;AR$23,0,IF($AO39&gt;AR$23,COUNTIFS('Calendar Calcs'!$E$2:$E1006,AR$23),COUNTIFS('Calendar Calcs'!$E$2:$E1006,AR$23,'Calendar Calcs'!$D$2:$D1006,"&lt;="&amp;WEEKDAY($V39)))))</f>
        <v/>
      </c>
      <c r="AS39" s="69" t="str">
        <f>IF($AO39="","", IF($AO39&lt;AS$23,0,IF($AO39&gt;AS$23,COUNTIFS('Calendar Calcs'!$E$2:$E1006,AS$23),COUNTIFS('Calendar Calcs'!$E$2:$E1006,AS$23,'Calendar Calcs'!$D$2:$D1006,"&lt;="&amp;WEEKDAY($V39)))))</f>
        <v/>
      </c>
      <c r="AT39" s="69" t="str">
        <f>IF($AO39="","", IF($AO39&lt;AT$23,0,IF($AO39&gt;AT$23,COUNTIFS('Calendar Calcs'!$E$2:$E1006,AT$23),COUNTIFS('Calendar Calcs'!$E$2:$E1006,AT$23,'Calendar Calcs'!$D$2:$D1006,"&lt;="&amp;WEEKDAY($V39)))))</f>
        <v/>
      </c>
      <c r="AU39" s="69" t="str">
        <f>IF($AO39="","", IF($AO39&lt;AU$23,0,IF($AO39&gt;AU$23,COUNTIFS('Calendar Calcs'!$E$2:$E1006,AU$23),COUNTIFS('Calendar Calcs'!$E$2:$E1006,AU$23,'Calendar Calcs'!$D$2:$D1006,"&lt;="&amp;WEEKDAY($V39)))))</f>
        <v/>
      </c>
      <c r="AV39" s="69" t="str">
        <f>IF($AO39="","", IF($AO39&lt;AV$23,0,IF($AO39&gt;AV$23,COUNTIFS('Calendar Calcs'!$E$2:$E1006,AV$23),COUNTIFS('Calendar Calcs'!$E$2:$E1006,AV$23,'Calendar Calcs'!$D$2:$D1006,"&lt;="&amp;WEEKDAY($V39)))))</f>
        <v/>
      </c>
      <c r="AW39" s="69" t="str">
        <f>IF($AO39="","", IF($AO39&lt;AW$23,0,IF($AO39&gt;AW$23,COUNTIFS('Calendar Calcs'!$E$2:$E1006,AW$23),COUNTIFS('Calendar Calcs'!$E$2:$E1006,AW$23,'Calendar Calcs'!$D$2:$D1006,"&lt;="&amp;WEEKDAY($V39)))))</f>
        <v/>
      </c>
      <c r="AX39" s="69" t="str">
        <f>IF($AO39="","", IF($AO39&lt;AX$23,0,IF($AO39&gt;AX$23,COUNTIFS('Calendar Calcs'!$E$2:$E1006,AX$23),COUNTIFS('Calendar Calcs'!$E$2:$E1006,AX$23,'Calendar Calcs'!$D$2:$D1006,"&lt;="&amp;WEEKDAY($V39)))))</f>
        <v/>
      </c>
      <c r="AY39" s="69" t="str">
        <f>IF($W39="","",VLOOKUP($W39,'Calendar Calcs'!$B$2:$E1006,4,FALSE))</f>
        <v/>
      </c>
      <c r="AZ39" s="69" t="str">
        <f>IF($AY39="","",IF($AY39&gt;AZ$23,0,IF($AY39&lt;AZ$23,COUNTIFS('Calendar Calcs'!$E$2:$E1006,AZ$23),COUNTIFS('Calendar Calcs'!$E$2:$E1006,AZ$23,'Calendar Calcs'!$D$2:$D1006,"&gt;="&amp;WEEKDAY($W39)))))</f>
        <v/>
      </c>
      <c r="BA39" s="69" t="str">
        <f>IF($AY39="","",IF($AY39&gt;BA$23,0,IF($AY39&lt;BA$23,COUNTIFS('Calendar Calcs'!$E$2:$E1006,BA$23),COUNTIFS('Calendar Calcs'!$E$2:$E1006,BA$23,'Calendar Calcs'!$D$2:$D1006,"&gt;="&amp;WEEKDAY($W39)))))</f>
        <v/>
      </c>
      <c r="BB39" s="69" t="str">
        <f>IF($AY39="","",IF($AY39&gt;BB$23,0,IF($AY39&lt;BB$23,COUNTIFS('Calendar Calcs'!$E$2:$E1006,BB$23),COUNTIFS('Calendar Calcs'!$E$2:$E1006,BB$23,'Calendar Calcs'!$D$2:$D1006,"&gt;="&amp;WEEKDAY($W39)))))</f>
        <v/>
      </c>
      <c r="BC39" s="69" t="str">
        <f>IF($AY39="","",IF($AY39&gt;BC$23,0,IF($AY39&lt;BC$23,COUNTIFS('Calendar Calcs'!$E$2:$E1006,BC$23),COUNTIFS('Calendar Calcs'!$E$2:$E1006,BC$23,'Calendar Calcs'!$D$2:$D1006,"&gt;="&amp;WEEKDAY($W39)))))</f>
        <v/>
      </c>
      <c r="BD39" s="69" t="str">
        <f>IF($AY39="","",IF($AY39&gt;BD$23,0,IF($AY39&lt;BD$23,COUNTIFS('Calendar Calcs'!$E$2:$E1006,BD$23),COUNTIFS('Calendar Calcs'!$E$2:$E1006,BD$23,'Calendar Calcs'!$D$2:$D1006,"&gt;="&amp;WEEKDAY($W39)))))</f>
        <v/>
      </c>
      <c r="BE39" s="69" t="str">
        <f>IF($AY39="","",IF($AY39&gt;BE$23,0,IF($AY39&lt;BE$23,COUNTIFS('Calendar Calcs'!$E$2:$E1006,BE$23),COUNTIFS('Calendar Calcs'!$E$2:$E1006,BE$23,'Calendar Calcs'!$D$2:$D1006,"&gt;="&amp;WEEKDAY($W39)))))</f>
        <v/>
      </c>
      <c r="BF39" s="69" t="str">
        <f>IF($AY39="","",IF($AY39&gt;BF$23,0,IF($AY39&lt;BF$23,COUNTIFS('Calendar Calcs'!$E$2:$E1006,BF$23),COUNTIFS('Calendar Calcs'!$E$2:$E1006,BF$23,'Calendar Calcs'!$D$2:$D1006,"&gt;="&amp;WEEKDAY($W39)))))</f>
        <v/>
      </c>
      <c r="BG39" s="69" t="str">
        <f>IF($AY39="","",IF($AY39&gt;BG$23,0,IF($AY39&lt;BG$23,COUNTIFS('Calendar Calcs'!$E$2:$E1006,BG$23),COUNTIFS('Calendar Calcs'!$E$2:$E1006,BG$23,'Calendar Calcs'!$D$2:$D1006,"&gt;="&amp;WEEKDAY($W39)))))</f>
        <v/>
      </c>
      <c r="BH39" s="69">
        <f t="shared" si="8"/>
        <v>6</v>
      </c>
      <c r="BI39" s="69">
        <f>IF(Cover!$E$43="","",VLOOKUP(Cover!$E$43,'Calendar Calcs'!$B$2:$E1006,4,FALSE))</f>
        <v>1</v>
      </c>
      <c r="BJ39" s="69">
        <f>IF($BI39="","", IF($BI39&lt;BJ$23,0,IF($BI39&gt;=BJ$23,COUNTIFS('Calendar Calcs'!$E$2:$E1006,BJ$23),COUNTIFS('Calendar Calcs'!$E$2:$E1006,BJ$23,'Calendar Calcs'!$D$2:$D1006,"&lt;="&amp;WEEKDAY($V39)))))</f>
        <v>1</v>
      </c>
      <c r="BK39" s="69">
        <f t="shared" si="3"/>
        <v>6</v>
      </c>
      <c r="BN39" s="69" t="str">
        <f>IF(T39&gt;0,"FTE",IF(Cover!$E$47="Weekly",IF(S39&gt;29.75,"FTE","PTE"),IF(S39&gt;59.75,"FTE","PTE")))</f>
        <v>PTE</v>
      </c>
      <c r="BO39" s="69">
        <f>IF(BN39="FTE",30,IF(Cover!$E$47="Weekly",'STEP 2 EE Data'!S39,'STEP 2 EE Data'!S39/2))</f>
        <v>0</v>
      </c>
      <c r="BP39" s="209">
        <f t="shared" si="9"/>
        <v>0</v>
      </c>
      <c r="BQ39" s="209">
        <f t="shared" si="10"/>
        <v>0</v>
      </c>
      <c r="BR39" s="209">
        <f t="shared" si="11"/>
        <v>0</v>
      </c>
      <c r="BS39" s="209">
        <f t="shared" si="12"/>
        <v>0</v>
      </c>
      <c r="BT39" s="209">
        <f t="shared" si="13"/>
        <v>0</v>
      </c>
      <c r="BU39" s="209">
        <f t="shared" si="14"/>
        <v>0</v>
      </c>
      <c r="BV39" s="209">
        <f t="shared" si="15"/>
        <v>0</v>
      </c>
      <c r="BW39" s="209">
        <f t="shared" si="16"/>
        <v>0</v>
      </c>
      <c r="BX39" s="209">
        <f t="shared" si="17"/>
        <v>0</v>
      </c>
      <c r="CC39" s="210" t="str">
        <f>IF(B39="","",IF(C39="",IF(Cover!$E$47="Weekly",'STEP 3 EE Comp'!BI44*8,'STEP 3 EE Comp'!BI44*4),IF(Cover!$E$47="Weekly",'STEP 3 EE Comp'!BI44,'STEP 3 EE Comp'!BI44)))</f>
        <v/>
      </c>
      <c r="CD39" s="82" t="str">
        <f t="shared" si="18"/>
        <v/>
      </c>
      <c r="CE39" s="417">
        <f t="shared" si="19"/>
        <v>1</v>
      </c>
      <c r="CF39" s="82" t="str">
        <f t="shared" si="20"/>
        <v>Good</v>
      </c>
      <c r="CG39" s="82">
        <f t="shared" si="21"/>
        <v>0</v>
      </c>
      <c r="CH39" s="234">
        <f t="shared" si="22"/>
        <v>0</v>
      </c>
    </row>
    <row r="40" spans="1:86" s="69" customFormat="1" x14ac:dyDescent="0.3">
      <c r="A40" s="530"/>
      <c r="B40" s="477"/>
      <c r="C40" s="52"/>
      <c r="D40" s="565"/>
      <c r="E40" s="52"/>
      <c r="F40" s="507"/>
      <c r="G40" s="210">
        <f t="shared" si="23"/>
        <v>0</v>
      </c>
      <c r="H40" s="82">
        <f t="shared" si="2"/>
        <v>0</v>
      </c>
      <c r="I40" s="211"/>
      <c r="J40" s="441" t="s">
        <v>21</v>
      </c>
      <c r="K40" s="441" t="s">
        <v>21</v>
      </c>
      <c r="L40" s="441" t="s">
        <v>21</v>
      </c>
      <c r="M40" s="441" t="s">
        <v>21</v>
      </c>
      <c r="N40" s="568" t="s">
        <v>21</v>
      </c>
      <c r="O40" s="211"/>
      <c r="P40" s="212" t="str">
        <f>IF(B40="","",
IF(AND(V40="",W40="",B40&lt;&gt;""),"Employed",
IF(AND(V40&lt;&gt;"",W40="",B40&lt;&gt;""),"Terminated",
IF(AND(V40&lt;&gt;"",W40&lt;&gt;"",B40&lt;&gt;""),IF(W40&lt;Cover!$E$43,"Employed","Furloughed"),
IF(AND(V40="",W40&lt;&gt;"",B40&lt;&gt;""),IF(W40&lt;Cover!$E$43,"Employed","Rehired"))))))</f>
        <v/>
      </c>
      <c r="Q40" s="211"/>
      <c r="R40" s="536"/>
      <c r="S40" s="563"/>
      <c r="T40" s="536"/>
      <c r="U40" s="82">
        <f>IF(Cover!$E$47="Weekly",IF(T40&gt;0,T40,R40*S40),IF(T40&gt;0,T40,R40*S40)/2)</f>
        <v>0</v>
      </c>
      <c r="V40" s="564"/>
      <c r="W40" s="564"/>
      <c r="Y40" s="213" t="str">
        <f>IF($B40="","",IF('Actual Allocation Calc'!$AH$78="A",
IF($P40="Employed",$U40/7*BJ40,
IF(AND($P40="Terminated"),($U40/7*AP40),
IF(AND($P40="Furloughed"),($U40/7*AP40)+($U40/7*AZ40),
IF(AND($P40="Rehired"),($U40/7*AZ40),
IF(AND($P40="Terminated",AP40&gt;0),$U40,
IF($P40="Furloughed",IF(AP40&gt;0,$U40)+IF(AZ40&gt;0,$U40),
IF($P40="Rehired",IF(AZ40&gt;0,$U40)))))))),IF('Actual Allocation Calc'!$AH$78="C",'Actual Allocation Calc'!L40,'Actual Allocation Calc'!U40+IF($P40="Employed",$U40/7*BJ40,
IF(AND($P40="Terminated"),($U40/7*AP40),
IF(AND($P40="Furloughed"),($U40/7*AP40)+($U40/7*AZ40),
IF(AND($P40="Rehired"),($U40/7*AZ40),
IF(AND($P40="Terminated",AP40&gt;0),$U40,
IF($P40="Furloughed",IF(AP40&gt;0,$U40)+IF(AZ40&gt;0,$U40),
IF($P40="Rehired",IF(AZ40&gt;0,$U40))))))))*'Actual Allocation Calc'!$AH$99)))</f>
        <v/>
      </c>
      <c r="Z40" s="210" t="str">
        <f>IF($B40="","",IF('Actual Allocation Calc'!$AI$78="A",
IF($P40="Employed",$U40,
IF(AND($P40="Terminated"),($U40/7*AQ40),
IF(AND($P40="Furloughed"),($U40/7*AQ40)+($U40/7*BA40),
IF(AND($P40="Rehired"),($U40/7*BA40),
IF(AND($P40="Terminated",AQ40&gt;0),$U40,
IF($P40="Furloughed",IF(AQ40&gt;0,$U40)+IF(BA40&gt;0,$U40),
IF($P40="Rehired",IF(BA40&gt;0,$U40)))))))),IF('Actual Allocation Calc'!$AI$78="C",'Actual Allocation Calc'!M40,'Actual Allocation Calc'!V40+IF($P40="Employed",$U40,
IF(AND($P40="Terminated"),($U40/7*AQ40),
IF(AND($P40="Furloughed"),($U40/7*AQ40)+($U40/7*BA40),
IF(AND($P40="Rehired"),($U40/7*BA40),
IF(AND($P40="Terminated",AQ40&gt;0),$U40,
IF($P40="Furloughed",IF(AQ40&gt;0,$U40)+IF(BA40&gt;0,$U40),
IF($P40="Rehired",IF(BA40&gt;0,$U40))))))))*'Actual Allocation Calc'!$AI$99)))</f>
        <v/>
      </c>
      <c r="AA40" s="210" t="str">
        <f>IF($B40="","",IF('Actual Allocation Calc'!$AJ$78="A",
IF($P40="Employed",$U40,
IF(AND($P40="Terminated"),($U40/7*AR40),
IF(AND($P40="Furloughed"),($U40/7*AR40)+($U40/7*BB40),
IF(AND($P40="Rehired"),($U40/7*BB40),
IF(AND($P40="Terminated",AR40&gt;0),$U40,
IF($P40="Furloughed",IF(AR40&gt;0,$U40)+IF(BB40&gt;0,$U40),
IF($P40="Rehired",IF(BB40&gt;0,$U40)))))))),IF('Actual Allocation Calc'!$AJ$78="C",'Actual Allocation Calc'!N40,'Actual Allocation Calc'!W40+IF($P40="Employed",$U40,
IF(AND($P40="Terminated"),($U40/7*AR40),
IF(AND($P40="Furloughed"),($U40/7*AR40)+($U40/7*BB40),
IF(AND($P40="Rehired"),($U40/7*BB40),
IF(AND($P40="Terminated",AR40&gt;0),$U40,
IF($P40="Furloughed",IF(AR40&gt;0,$U40)+IF(BB40&gt;0,$U40),
IF($P40="Rehired",IF(BB40&gt;0,$U40))))))))*'Actual Allocation Calc'!$AJ$99)))</f>
        <v/>
      </c>
      <c r="AB40" s="210" t="str">
        <f>IF($B40="","",IF('Actual Allocation Calc'!$AK$78="A",
IF($P40="Employed",$U40,
IF(AND($P40="Terminated"),($U40/7*AS40),
IF(AND($P40="Furloughed"),($U40/7*AS40)+($U40/7*BC40),
IF(AND($P40="Rehired"),($U40/7*BC40),
IF(AND($P40="Terminated",AS40&gt;0),$U40,
IF($P40="Furloughed",IF(AS40&gt;0,$U40)+IF(BC40&gt;0,$U40),
IF($P40="Rehired",IF(BC40&gt;0,$U40)))))))),IF('Actual Allocation Calc'!$AK$78="C",'Actual Allocation Calc'!O40,'Actual Allocation Calc'!X40+IF($P40="Employed",$U40,
IF(AND($P40="Terminated"),($U40/7*AS40),
IF(AND($P40="Furloughed"),($U40/7*AS40)+($U40/7*BC40),
IF(AND($P40="Rehired"),($U40/7*BC40),
IF(AND($P40="Terminated",AS40&gt;0),$U40,
IF($P40="Furloughed",IF(AS40&gt;0,$U40)+IF(BC40&gt;0,$U40),
IF($P40="Rehired",IF(BC40&gt;0,$U40))))))))*'Actual Allocation Calc'!$AK$99)))</f>
        <v/>
      </c>
      <c r="AC40" s="210" t="str">
        <f>IF($B40="","",IF('Actual Allocation Calc'!$AL$78="A",
IF($P40="Employed",$U40,
IF(AND($P40="Terminated"),($U40/7*AT40),
IF(AND($P40="Furloughed"),($U40/7*AT40)+($U40/7*BD40),
IF(AND($P40="Rehired"),($U40/7*BD40),
IF(AND($P40="Terminated",AT40&gt;0),$U40,
IF($P40="Furloughed",IF(AT40&gt;0,$U40)+IF(BD40&gt;0,$U40),
IF($P40="Rehired",IF(BD40&gt;0,$U40)))))))),IF('Actual Allocation Calc'!$AL$78="C",'Actual Allocation Calc'!P40,'Actual Allocation Calc'!Y40+IF($P40="Employed",$U40,
IF(AND($P40="Terminated"),($U40/7*AT40),
IF(AND($P40="Furloughed"),($U40/7*AT40)+($U40/7*BD40),
IF(AND($P40="Rehired"),($U40/7*BD40),
IF(AND($P40="Terminated",AT40&gt;0),$U40,
IF($P40="Furloughed",IF(AT40&gt;0,$U40)+IF(BD40&gt;0,$U40),
IF($P40="Rehired",IF(BD40&gt;0,$U40))))))))*'Actual Allocation Calc'!$AL$99)))</f>
        <v/>
      </c>
      <c r="AD40" s="210" t="str">
        <f>IF($B40="","",IF('Actual Allocation Calc'!$AM$78="A",
IF($P40="Employed",$U40,
IF(AND($P40="Terminated"),($U40/7*AU40),
IF(AND($P40="Furloughed"),($U40/7*AU40)+($U40/7*BE40),
IF(AND($P40="Rehired"),($U40/7*BE40),
IF(AND($P40="Terminated",AU40&gt;0),$U40,
IF($P40="Furloughed",IF(AU40&gt;0,$U40)+IF(BE40&gt;0,$U40),
IF($P40="Rehired",IF(BE40&gt;0,$U40)))))))),IF('Actual Allocation Calc'!$AM$78="C",'Actual Allocation Calc'!Q40,'Actual Allocation Calc'!Z40+IF($P40="Employed",$U40,
IF(AND($P40="Terminated"),($U40/7*AU40),
IF(AND($P40="Furloughed"),($U40/7*AU40)+($U40/7*BE40),
IF(AND($P40="Rehired"),($U40/7*BE40),
IF(AND($P40="Terminated",AU40&gt;0),$U40,
IF($P40="Furloughed",IF(AU40&gt;0,$U40)+IF(BE40&gt;0,$U40),
IF($P40="Rehired",IF(BE40&gt;0,$U40))))))))*'Actual Allocation Calc'!$AM$99)))</f>
        <v/>
      </c>
      <c r="AE40" s="210" t="str">
        <f>IF($B40="","",IF('Actual Allocation Calc'!$AN$78="A",
IF($P40="Employed",$U40,
IF(AND($P40="Terminated"),($U40/7*AV40),
IF(AND($P40="Furloughed"),($U40/7*AV40)+($U40/7*BF40),
IF(AND($P40="Rehired"),($U40/7*BF40),
IF(AND($P40="Terminated",AV40&gt;0),$U40,
IF($P40="Furloughed",IF(AV40&gt;0,$U40)+IF(BF40&gt;0,$U40),
IF($P40="Rehired",IF(BF40&gt;0,$U40)))))))),IF('Actual Allocation Calc'!$AN$78="C",'Actual Allocation Calc'!R40,'Actual Allocation Calc'!AA40+IF($P40="Employed",$U40,
IF(AND($P40="Terminated"),($U40/7*AV40),
IF(AND($P40="Furloughed"),($U40/7*AV40)+($U40/7*BF40),
IF(AND($P40="Rehired"),($U40/7*BF40),
IF(AND($P40="Terminated",AV40&gt;0),$U40,
IF($P40="Furloughed",IF(AV40&gt;0,$U40)+IF(BF40&gt;0,$U40),
IF($P40="Rehired",IF(BF40&gt;0,$U40))))))))*'Actual Allocation Calc'!$AN$99)))</f>
        <v/>
      </c>
      <c r="AF40" s="210" t="str">
        <f>IF($B40="","",IF('Actual Allocation Calc'!$AO$78="A",
IF($P40="Employed",$U40,
IF(AND($P40="Terminated"),($U40/7*AW40),
IF(AND($P40="Furloughed"),($U40/7*AW40)+($U40/7*BG40),
IF(AND($P40="Rehired"),($U40/7*BG40),
IF(AND($P40="Terminated",AW40&gt;0),$U40,
IF($P40="Furloughed",IF(AW40&gt;0,$U40)+IF(BG40&gt;0,$U40),
IF($P40="Rehired",IF(BG40&gt;0,$U40)))))))),IF('Actual Allocation Calc'!$AO$78="C",'Actual Allocation Calc'!S40,'Actual Allocation Calc'!AB40+IF($P40="Employed",$U40,
IF(AND($P40="Terminated"),($U40/7*AW40),
IF(AND($P40="Furloughed"),($U40/7*AW40)+($U40/7*BG40),
IF(AND($P40="Rehired"),($U40/7*BG40),
IF(AND($P40="Terminated",AW40&gt;0),$U40,
IF($P40="Furloughed",IF(AW40&gt;0,$U40)+IF(BG40&gt;0,$U40),
IF($P40="Rehired",IF(BG40&gt;0,$U40))))))))*'Actual Allocation Calc'!$AO$99)))</f>
        <v/>
      </c>
      <c r="AG40" s="210" t="str">
        <f>IF($B40="","",IF('Actual Allocation Calc'!$AP$78="A",
IF($P40="Employed",$U40/7*BK40,
IF(AND($P40="Terminated"),($U40/7*AX40),
IF(AND($P40="Furloughed"),($U40/7*AX40)+($U40/7*BH40),
IF(AND($P40="Rehired"),($U40/7*BH40),
IF(AND($P40="Terminated",AX40&gt;0),$U40,
IF($P40="Furloughed",IF(AX40&gt;0,$U40)+IF(BH40&gt;0,$U40),
IF($P40="Rehired",IF(BH40&gt;0,$U40)))))))),IF('Actual Allocation Calc'!$AP$78="C",'Actual Allocation Calc'!T40,'Actual Allocation Calc'!AC40+IF($P40="Employed",$U40/7*BK40,
IF(AND($P40="Terminated"),($U40/7*AX40),
IF(AND($P40="Furloughed"),($U40/7*AX40)+($U40/7*BH40),
IF(AND($P40="Rehired"),($U40/7*BH40),
IF(AND($P40="Terminated",AX40&gt;0),$U40,
IF($P40="Furloughed",IF(AX40&gt;0,$U40)+IF(BH40&gt;0,$U40),
IF($P40="Rehired",IF(BH40&gt;0,$U40))))))))*'Actual Allocation Calc'!$AP$99)))</f>
        <v/>
      </c>
      <c r="AH40" s="536"/>
      <c r="AI40" s="82">
        <f t="shared" si="24"/>
        <v>0</v>
      </c>
      <c r="AJ40" s="210">
        <f t="shared" si="6"/>
        <v>0</v>
      </c>
      <c r="AK40" s="397" t="str">
        <f t="shared" si="7"/>
        <v/>
      </c>
      <c r="AM40" s="173"/>
      <c r="AO40" s="214" t="str">
        <f>IFERROR(IF($V40="","",VLOOKUP(V40,'Calendar Calcs'!$B$2:$E1007,4,FALSE)),0)</f>
        <v/>
      </c>
      <c r="AP40" s="69" t="str">
        <f>IF($AO40="","", IF($AO40&lt;AP$23,0,IF($AO40&gt;AP$23,COUNTIFS('Calendar Calcs'!$E$2:$E1007,AP$23),COUNTIFS('Calendar Calcs'!$E$2:$E1007,AP$23,'Calendar Calcs'!$D$2:$D1007,"&lt;="&amp;WEEKDAY($V40)))))</f>
        <v/>
      </c>
      <c r="AQ40" s="69" t="str">
        <f>IF($AO40="","", IF($AO40&lt;AQ$23,0,IF($AO40&gt;AQ$23,COUNTIFS('Calendar Calcs'!$E$2:$E1007,AQ$23),COUNTIFS('Calendar Calcs'!$E$2:$E1007,AQ$23,'Calendar Calcs'!$D$2:$D1007,"&lt;="&amp;WEEKDAY($V40)))))</f>
        <v/>
      </c>
      <c r="AR40" s="69" t="str">
        <f>IF($AO40="","", IF($AO40&lt;AR$23,0,IF($AO40&gt;AR$23,COUNTIFS('Calendar Calcs'!$E$2:$E1007,AR$23),COUNTIFS('Calendar Calcs'!$E$2:$E1007,AR$23,'Calendar Calcs'!$D$2:$D1007,"&lt;="&amp;WEEKDAY($V40)))))</f>
        <v/>
      </c>
      <c r="AS40" s="69" t="str">
        <f>IF($AO40="","", IF($AO40&lt;AS$23,0,IF($AO40&gt;AS$23,COUNTIFS('Calendar Calcs'!$E$2:$E1007,AS$23),COUNTIFS('Calendar Calcs'!$E$2:$E1007,AS$23,'Calendar Calcs'!$D$2:$D1007,"&lt;="&amp;WEEKDAY($V40)))))</f>
        <v/>
      </c>
      <c r="AT40" s="69" t="str">
        <f>IF($AO40="","", IF($AO40&lt;AT$23,0,IF($AO40&gt;AT$23,COUNTIFS('Calendar Calcs'!$E$2:$E1007,AT$23),COUNTIFS('Calendar Calcs'!$E$2:$E1007,AT$23,'Calendar Calcs'!$D$2:$D1007,"&lt;="&amp;WEEKDAY($V40)))))</f>
        <v/>
      </c>
      <c r="AU40" s="69" t="str">
        <f>IF($AO40="","", IF($AO40&lt;AU$23,0,IF($AO40&gt;AU$23,COUNTIFS('Calendar Calcs'!$E$2:$E1007,AU$23),COUNTIFS('Calendar Calcs'!$E$2:$E1007,AU$23,'Calendar Calcs'!$D$2:$D1007,"&lt;="&amp;WEEKDAY($V40)))))</f>
        <v/>
      </c>
      <c r="AV40" s="69" t="str">
        <f>IF($AO40="","", IF($AO40&lt;AV$23,0,IF($AO40&gt;AV$23,COUNTIFS('Calendar Calcs'!$E$2:$E1007,AV$23),COUNTIFS('Calendar Calcs'!$E$2:$E1007,AV$23,'Calendar Calcs'!$D$2:$D1007,"&lt;="&amp;WEEKDAY($V40)))))</f>
        <v/>
      </c>
      <c r="AW40" s="69" t="str">
        <f>IF($AO40="","", IF($AO40&lt;AW$23,0,IF($AO40&gt;AW$23,COUNTIFS('Calendar Calcs'!$E$2:$E1007,AW$23),COUNTIFS('Calendar Calcs'!$E$2:$E1007,AW$23,'Calendar Calcs'!$D$2:$D1007,"&lt;="&amp;WEEKDAY($V40)))))</f>
        <v/>
      </c>
      <c r="AX40" s="69" t="str">
        <f>IF($AO40="","", IF($AO40&lt;AX$23,0,IF($AO40&gt;AX$23,COUNTIFS('Calendar Calcs'!$E$2:$E1007,AX$23),COUNTIFS('Calendar Calcs'!$E$2:$E1007,AX$23,'Calendar Calcs'!$D$2:$D1007,"&lt;="&amp;WEEKDAY($V40)))))</f>
        <v/>
      </c>
      <c r="AY40" s="69" t="str">
        <f>IF($W40="","",VLOOKUP($W40,'Calendar Calcs'!$B$2:$E1007,4,FALSE))</f>
        <v/>
      </c>
      <c r="AZ40" s="69" t="str">
        <f>IF($AY40="","",IF($AY40&gt;AZ$23,0,IF($AY40&lt;AZ$23,COUNTIFS('Calendar Calcs'!$E$2:$E1007,AZ$23),COUNTIFS('Calendar Calcs'!$E$2:$E1007,AZ$23,'Calendar Calcs'!$D$2:$D1007,"&gt;="&amp;WEEKDAY($W40)))))</f>
        <v/>
      </c>
      <c r="BA40" s="69" t="str">
        <f>IF($AY40="","",IF($AY40&gt;BA$23,0,IF($AY40&lt;BA$23,COUNTIFS('Calendar Calcs'!$E$2:$E1007,BA$23),COUNTIFS('Calendar Calcs'!$E$2:$E1007,BA$23,'Calendar Calcs'!$D$2:$D1007,"&gt;="&amp;WEEKDAY($W40)))))</f>
        <v/>
      </c>
      <c r="BB40" s="69" t="str">
        <f>IF($AY40="","",IF($AY40&gt;BB$23,0,IF($AY40&lt;BB$23,COUNTIFS('Calendar Calcs'!$E$2:$E1007,BB$23),COUNTIFS('Calendar Calcs'!$E$2:$E1007,BB$23,'Calendar Calcs'!$D$2:$D1007,"&gt;="&amp;WEEKDAY($W40)))))</f>
        <v/>
      </c>
      <c r="BC40" s="69" t="str">
        <f>IF($AY40="","",IF($AY40&gt;BC$23,0,IF($AY40&lt;BC$23,COUNTIFS('Calendar Calcs'!$E$2:$E1007,BC$23),COUNTIFS('Calendar Calcs'!$E$2:$E1007,BC$23,'Calendar Calcs'!$D$2:$D1007,"&gt;="&amp;WEEKDAY($W40)))))</f>
        <v/>
      </c>
      <c r="BD40" s="69" t="str">
        <f>IF($AY40="","",IF($AY40&gt;BD$23,0,IF($AY40&lt;BD$23,COUNTIFS('Calendar Calcs'!$E$2:$E1007,BD$23),COUNTIFS('Calendar Calcs'!$E$2:$E1007,BD$23,'Calendar Calcs'!$D$2:$D1007,"&gt;="&amp;WEEKDAY($W40)))))</f>
        <v/>
      </c>
      <c r="BE40" s="69" t="str">
        <f>IF($AY40="","",IF($AY40&gt;BE$23,0,IF($AY40&lt;BE$23,COUNTIFS('Calendar Calcs'!$E$2:$E1007,BE$23),COUNTIFS('Calendar Calcs'!$E$2:$E1007,BE$23,'Calendar Calcs'!$D$2:$D1007,"&gt;="&amp;WEEKDAY($W40)))))</f>
        <v/>
      </c>
      <c r="BF40" s="69" t="str">
        <f>IF($AY40="","",IF($AY40&gt;BF$23,0,IF($AY40&lt;BF$23,COUNTIFS('Calendar Calcs'!$E$2:$E1007,BF$23),COUNTIFS('Calendar Calcs'!$E$2:$E1007,BF$23,'Calendar Calcs'!$D$2:$D1007,"&gt;="&amp;WEEKDAY($W40)))))</f>
        <v/>
      </c>
      <c r="BG40" s="69" t="str">
        <f>IF($AY40="","",IF($AY40&gt;BG$23,0,IF($AY40&lt;BG$23,COUNTIFS('Calendar Calcs'!$E$2:$E1007,BG$23),COUNTIFS('Calendar Calcs'!$E$2:$E1007,BG$23,'Calendar Calcs'!$D$2:$D1007,"&gt;="&amp;WEEKDAY($W40)))))</f>
        <v/>
      </c>
      <c r="BH40" s="69">
        <f t="shared" si="8"/>
        <v>6</v>
      </c>
      <c r="BI40" s="69">
        <f>IF(Cover!$E$43="","",VLOOKUP(Cover!$E$43,'Calendar Calcs'!$B$2:$E1007,4,FALSE))</f>
        <v>1</v>
      </c>
      <c r="BJ40" s="69">
        <f>IF($BI40="","", IF($BI40&lt;BJ$23,0,IF($BI40&gt;=BJ$23,COUNTIFS('Calendar Calcs'!$E$2:$E1007,BJ$23),COUNTIFS('Calendar Calcs'!$E$2:$E1007,BJ$23,'Calendar Calcs'!$D$2:$D1007,"&lt;="&amp;WEEKDAY($V40)))))</f>
        <v>1</v>
      </c>
      <c r="BK40" s="69">
        <f t="shared" si="3"/>
        <v>6</v>
      </c>
      <c r="BN40" s="69" t="str">
        <f>IF(T40&gt;0,"FTE",IF(Cover!$E$47="Weekly",IF(S40&gt;29.75,"FTE","PTE"),IF(S40&gt;59.75,"FTE","PTE")))</f>
        <v>PTE</v>
      </c>
      <c r="BO40" s="69">
        <f>IF(BN40="FTE",30,IF(Cover!$E$47="Weekly",'STEP 2 EE Data'!S40,'STEP 2 EE Data'!S40/2))</f>
        <v>0</v>
      </c>
      <c r="BP40" s="209">
        <f t="shared" si="9"/>
        <v>0</v>
      </c>
      <c r="BQ40" s="209">
        <f t="shared" si="10"/>
        <v>0</v>
      </c>
      <c r="BR40" s="209">
        <f t="shared" si="11"/>
        <v>0</v>
      </c>
      <c r="BS40" s="209">
        <f t="shared" si="12"/>
        <v>0</v>
      </c>
      <c r="BT40" s="209">
        <f t="shared" si="13"/>
        <v>0</v>
      </c>
      <c r="BU40" s="209">
        <f t="shared" si="14"/>
        <v>0</v>
      </c>
      <c r="BV40" s="209">
        <f t="shared" si="15"/>
        <v>0</v>
      </c>
      <c r="BW40" s="209">
        <f t="shared" si="16"/>
        <v>0</v>
      </c>
      <c r="BX40" s="209">
        <f t="shared" si="17"/>
        <v>0</v>
      </c>
      <c r="CC40" s="210" t="str">
        <f>IF(B40="","",IF(C40="",IF(Cover!$E$47="Weekly",'STEP 3 EE Comp'!BI45*8,'STEP 3 EE Comp'!BI45*4),IF(Cover!$E$47="Weekly",'STEP 3 EE Comp'!BI45,'STEP 3 EE Comp'!BI45)))</f>
        <v/>
      </c>
      <c r="CD40" s="82" t="str">
        <f t="shared" si="18"/>
        <v/>
      </c>
      <c r="CE40" s="417">
        <f t="shared" si="19"/>
        <v>1</v>
      </c>
      <c r="CF40" s="82" t="str">
        <f t="shared" si="20"/>
        <v>Good</v>
      </c>
      <c r="CG40" s="82">
        <f t="shared" si="21"/>
        <v>0</v>
      </c>
      <c r="CH40" s="234">
        <f t="shared" si="22"/>
        <v>0</v>
      </c>
    </row>
    <row r="41" spans="1:86" s="69" customFormat="1" x14ac:dyDescent="0.3">
      <c r="A41" s="530"/>
      <c r="B41" s="477"/>
      <c r="C41" s="52"/>
      <c r="D41" s="565"/>
      <c r="E41" s="52"/>
      <c r="F41" s="507"/>
      <c r="G41" s="210">
        <f t="shared" si="23"/>
        <v>0</v>
      </c>
      <c r="H41" s="82">
        <f t="shared" si="2"/>
        <v>0</v>
      </c>
      <c r="I41" s="211"/>
      <c r="J41" s="441" t="s">
        <v>21</v>
      </c>
      <c r="K41" s="441" t="s">
        <v>21</v>
      </c>
      <c r="L41" s="441" t="s">
        <v>21</v>
      </c>
      <c r="M41" s="441" t="s">
        <v>21</v>
      </c>
      <c r="N41" s="568" t="s">
        <v>21</v>
      </c>
      <c r="O41" s="211"/>
      <c r="P41" s="212" t="str">
        <f>IF(B41="","",
IF(AND(V41="",W41="",B41&lt;&gt;""),"Employed",
IF(AND(V41&lt;&gt;"",W41="",B41&lt;&gt;""),"Terminated",
IF(AND(V41&lt;&gt;"",W41&lt;&gt;"",B41&lt;&gt;""),IF(W41&lt;Cover!$E$43,"Employed","Furloughed"),
IF(AND(V41="",W41&lt;&gt;"",B41&lt;&gt;""),IF(W41&lt;Cover!$E$43,"Employed","Rehired"))))))</f>
        <v/>
      </c>
      <c r="Q41" s="211"/>
      <c r="R41" s="536"/>
      <c r="S41" s="563"/>
      <c r="T41" s="536"/>
      <c r="U41" s="82">
        <f>IF(Cover!$E$47="Weekly",IF(T41&gt;0,T41,R41*S41),IF(T41&gt;0,T41,R41*S41)/2)</f>
        <v>0</v>
      </c>
      <c r="V41" s="564"/>
      <c r="W41" s="564"/>
      <c r="Y41" s="213" t="str">
        <f>IF($B41="","",IF('Actual Allocation Calc'!$AH$78="A",
IF($P41="Employed",$U41/7*BJ41,
IF(AND($P41="Terminated"),($U41/7*AP41),
IF(AND($P41="Furloughed"),($U41/7*AP41)+($U41/7*AZ41),
IF(AND($P41="Rehired"),($U41/7*AZ41),
IF(AND($P41="Terminated",AP41&gt;0),$U41,
IF($P41="Furloughed",IF(AP41&gt;0,$U41)+IF(AZ41&gt;0,$U41),
IF($P41="Rehired",IF(AZ41&gt;0,$U41)))))))),IF('Actual Allocation Calc'!$AH$78="C",'Actual Allocation Calc'!L41,'Actual Allocation Calc'!U41+IF($P41="Employed",$U41/7*BJ41,
IF(AND($P41="Terminated"),($U41/7*AP41),
IF(AND($P41="Furloughed"),($U41/7*AP41)+($U41/7*AZ41),
IF(AND($P41="Rehired"),($U41/7*AZ41),
IF(AND($P41="Terminated",AP41&gt;0),$U41,
IF($P41="Furloughed",IF(AP41&gt;0,$U41)+IF(AZ41&gt;0,$U41),
IF($P41="Rehired",IF(AZ41&gt;0,$U41))))))))*'Actual Allocation Calc'!$AH$99)))</f>
        <v/>
      </c>
      <c r="Z41" s="210" t="str">
        <f>IF($B41="","",IF('Actual Allocation Calc'!$AI$78="A",
IF($P41="Employed",$U41,
IF(AND($P41="Terminated"),($U41/7*AQ41),
IF(AND($P41="Furloughed"),($U41/7*AQ41)+($U41/7*BA41),
IF(AND($P41="Rehired"),($U41/7*BA41),
IF(AND($P41="Terminated",AQ41&gt;0),$U41,
IF($P41="Furloughed",IF(AQ41&gt;0,$U41)+IF(BA41&gt;0,$U41),
IF($P41="Rehired",IF(BA41&gt;0,$U41)))))))),IF('Actual Allocation Calc'!$AI$78="C",'Actual Allocation Calc'!M41,'Actual Allocation Calc'!V41+IF($P41="Employed",$U41,
IF(AND($P41="Terminated"),($U41/7*AQ41),
IF(AND($P41="Furloughed"),($U41/7*AQ41)+($U41/7*BA41),
IF(AND($P41="Rehired"),($U41/7*BA41),
IF(AND($P41="Terminated",AQ41&gt;0),$U41,
IF($P41="Furloughed",IF(AQ41&gt;0,$U41)+IF(BA41&gt;0,$U41),
IF($P41="Rehired",IF(BA41&gt;0,$U41))))))))*'Actual Allocation Calc'!$AI$99)))</f>
        <v/>
      </c>
      <c r="AA41" s="210" t="str">
        <f>IF($B41="","",IF('Actual Allocation Calc'!$AJ$78="A",
IF($P41="Employed",$U41,
IF(AND($P41="Terminated"),($U41/7*AR41),
IF(AND($P41="Furloughed"),($U41/7*AR41)+($U41/7*BB41),
IF(AND($P41="Rehired"),($U41/7*BB41),
IF(AND($P41="Terminated",AR41&gt;0),$U41,
IF($P41="Furloughed",IF(AR41&gt;0,$U41)+IF(BB41&gt;0,$U41),
IF($P41="Rehired",IF(BB41&gt;0,$U41)))))))),IF('Actual Allocation Calc'!$AJ$78="C",'Actual Allocation Calc'!N41,'Actual Allocation Calc'!W41+IF($P41="Employed",$U41,
IF(AND($P41="Terminated"),($U41/7*AR41),
IF(AND($P41="Furloughed"),($U41/7*AR41)+($U41/7*BB41),
IF(AND($P41="Rehired"),($U41/7*BB41),
IF(AND($P41="Terminated",AR41&gt;0),$U41,
IF($P41="Furloughed",IF(AR41&gt;0,$U41)+IF(BB41&gt;0,$U41),
IF($P41="Rehired",IF(BB41&gt;0,$U41))))))))*'Actual Allocation Calc'!$AJ$99)))</f>
        <v/>
      </c>
      <c r="AB41" s="210" t="str">
        <f>IF($B41="","",IF('Actual Allocation Calc'!$AK$78="A",
IF($P41="Employed",$U41,
IF(AND($P41="Terminated"),($U41/7*AS41),
IF(AND($P41="Furloughed"),($U41/7*AS41)+($U41/7*BC41),
IF(AND($P41="Rehired"),($U41/7*BC41),
IF(AND($P41="Terminated",AS41&gt;0),$U41,
IF($P41="Furloughed",IF(AS41&gt;0,$U41)+IF(BC41&gt;0,$U41),
IF($P41="Rehired",IF(BC41&gt;0,$U41)))))))),IF('Actual Allocation Calc'!$AK$78="C",'Actual Allocation Calc'!O41,'Actual Allocation Calc'!X41+IF($P41="Employed",$U41,
IF(AND($P41="Terminated"),($U41/7*AS41),
IF(AND($P41="Furloughed"),($U41/7*AS41)+($U41/7*BC41),
IF(AND($P41="Rehired"),($U41/7*BC41),
IF(AND($P41="Terminated",AS41&gt;0),$U41,
IF($P41="Furloughed",IF(AS41&gt;0,$U41)+IF(BC41&gt;0,$U41),
IF($P41="Rehired",IF(BC41&gt;0,$U41))))))))*'Actual Allocation Calc'!$AK$99)))</f>
        <v/>
      </c>
      <c r="AC41" s="210" t="str">
        <f>IF($B41="","",IF('Actual Allocation Calc'!$AL$78="A",
IF($P41="Employed",$U41,
IF(AND($P41="Terminated"),($U41/7*AT41),
IF(AND($P41="Furloughed"),($U41/7*AT41)+($U41/7*BD41),
IF(AND($P41="Rehired"),($U41/7*BD41),
IF(AND($P41="Terminated",AT41&gt;0),$U41,
IF($P41="Furloughed",IF(AT41&gt;0,$U41)+IF(BD41&gt;0,$U41),
IF($P41="Rehired",IF(BD41&gt;0,$U41)))))))),IF('Actual Allocation Calc'!$AL$78="C",'Actual Allocation Calc'!P41,'Actual Allocation Calc'!Y41+IF($P41="Employed",$U41,
IF(AND($P41="Terminated"),($U41/7*AT41),
IF(AND($P41="Furloughed"),($U41/7*AT41)+($U41/7*BD41),
IF(AND($P41="Rehired"),($U41/7*BD41),
IF(AND($P41="Terminated",AT41&gt;0),$U41,
IF($P41="Furloughed",IF(AT41&gt;0,$U41)+IF(BD41&gt;0,$U41),
IF($P41="Rehired",IF(BD41&gt;0,$U41))))))))*'Actual Allocation Calc'!$AL$99)))</f>
        <v/>
      </c>
      <c r="AD41" s="210" t="str">
        <f>IF($B41="","",IF('Actual Allocation Calc'!$AM$78="A",
IF($P41="Employed",$U41,
IF(AND($P41="Terminated"),($U41/7*AU41),
IF(AND($P41="Furloughed"),($U41/7*AU41)+($U41/7*BE41),
IF(AND($P41="Rehired"),($U41/7*BE41),
IF(AND($P41="Terminated",AU41&gt;0),$U41,
IF($P41="Furloughed",IF(AU41&gt;0,$U41)+IF(BE41&gt;0,$U41),
IF($P41="Rehired",IF(BE41&gt;0,$U41)))))))),IF('Actual Allocation Calc'!$AM$78="C",'Actual Allocation Calc'!Q41,'Actual Allocation Calc'!Z41+IF($P41="Employed",$U41,
IF(AND($P41="Terminated"),($U41/7*AU41),
IF(AND($P41="Furloughed"),($U41/7*AU41)+($U41/7*BE41),
IF(AND($P41="Rehired"),($U41/7*BE41),
IF(AND($P41="Terminated",AU41&gt;0),$U41,
IF($P41="Furloughed",IF(AU41&gt;0,$U41)+IF(BE41&gt;0,$U41),
IF($P41="Rehired",IF(BE41&gt;0,$U41))))))))*'Actual Allocation Calc'!$AM$99)))</f>
        <v/>
      </c>
      <c r="AE41" s="210" t="str">
        <f>IF($B41="","",IF('Actual Allocation Calc'!$AN$78="A",
IF($P41="Employed",$U41,
IF(AND($P41="Terminated"),($U41/7*AV41),
IF(AND($P41="Furloughed"),($U41/7*AV41)+($U41/7*BF41),
IF(AND($P41="Rehired"),($U41/7*BF41),
IF(AND($P41="Terminated",AV41&gt;0),$U41,
IF($P41="Furloughed",IF(AV41&gt;0,$U41)+IF(BF41&gt;0,$U41),
IF($P41="Rehired",IF(BF41&gt;0,$U41)))))))),IF('Actual Allocation Calc'!$AN$78="C",'Actual Allocation Calc'!R41,'Actual Allocation Calc'!AA41+IF($P41="Employed",$U41,
IF(AND($P41="Terminated"),($U41/7*AV41),
IF(AND($P41="Furloughed"),($U41/7*AV41)+($U41/7*BF41),
IF(AND($P41="Rehired"),($U41/7*BF41),
IF(AND($P41="Terminated",AV41&gt;0),$U41,
IF($P41="Furloughed",IF(AV41&gt;0,$U41)+IF(BF41&gt;0,$U41),
IF($P41="Rehired",IF(BF41&gt;0,$U41))))))))*'Actual Allocation Calc'!$AN$99)))</f>
        <v/>
      </c>
      <c r="AF41" s="210" t="str">
        <f>IF($B41="","",IF('Actual Allocation Calc'!$AO$78="A",
IF($P41="Employed",$U41,
IF(AND($P41="Terminated"),($U41/7*AW41),
IF(AND($P41="Furloughed"),($U41/7*AW41)+($U41/7*BG41),
IF(AND($P41="Rehired"),($U41/7*BG41),
IF(AND($P41="Terminated",AW41&gt;0),$U41,
IF($P41="Furloughed",IF(AW41&gt;0,$U41)+IF(BG41&gt;0,$U41),
IF($P41="Rehired",IF(BG41&gt;0,$U41)))))))),IF('Actual Allocation Calc'!$AO$78="C",'Actual Allocation Calc'!S41,'Actual Allocation Calc'!AB41+IF($P41="Employed",$U41,
IF(AND($P41="Terminated"),($U41/7*AW41),
IF(AND($P41="Furloughed"),($U41/7*AW41)+($U41/7*BG41),
IF(AND($P41="Rehired"),($U41/7*BG41),
IF(AND($P41="Terminated",AW41&gt;0),$U41,
IF($P41="Furloughed",IF(AW41&gt;0,$U41)+IF(BG41&gt;0,$U41),
IF($P41="Rehired",IF(BG41&gt;0,$U41))))))))*'Actual Allocation Calc'!$AO$99)))</f>
        <v/>
      </c>
      <c r="AG41" s="210" t="str">
        <f>IF($B41="","",IF('Actual Allocation Calc'!$AP$78="A",
IF($P41="Employed",$U41/7*BK41,
IF(AND($P41="Terminated"),($U41/7*AX41),
IF(AND($P41="Furloughed"),($U41/7*AX41)+($U41/7*BH41),
IF(AND($P41="Rehired"),($U41/7*BH41),
IF(AND($P41="Terminated",AX41&gt;0),$U41,
IF($P41="Furloughed",IF(AX41&gt;0,$U41)+IF(BH41&gt;0,$U41),
IF($P41="Rehired",IF(BH41&gt;0,$U41)))))))),IF('Actual Allocation Calc'!$AP$78="C",'Actual Allocation Calc'!T41,'Actual Allocation Calc'!AC41+IF($P41="Employed",$U41/7*BK41,
IF(AND($P41="Terminated"),($U41/7*AX41),
IF(AND($P41="Furloughed"),($U41/7*AX41)+($U41/7*BH41),
IF(AND($P41="Rehired"),($U41/7*BH41),
IF(AND($P41="Terminated",AX41&gt;0),$U41,
IF($P41="Furloughed",IF(AX41&gt;0,$U41)+IF(BH41&gt;0,$U41),
IF($P41="Rehired",IF(BH41&gt;0,$U41))))))))*'Actual Allocation Calc'!$AP$99)))</f>
        <v/>
      </c>
      <c r="AH41" s="536"/>
      <c r="AI41" s="82">
        <f t="shared" si="24"/>
        <v>0</v>
      </c>
      <c r="AJ41" s="210">
        <f t="shared" si="6"/>
        <v>0</v>
      </c>
      <c r="AK41" s="397" t="str">
        <f t="shared" si="7"/>
        <v/>
      </c>
      <c r="AM41" s="173"/>
      <c r="AO41" s="214" t="str">
        <f>IFERROR(IF($V41="","",VLOOKUP(V41,'Calendar Calcs'!$B$2:$E1008,4,FALSE)),0)</f>
        <v/>
      </c>
      <c r="AP41" s="69" t="str">
        <f>IF($AO41="","", IF($AO41&lt;AP$23,0,IF($AO41&gt;AP$23,COUNTIFS('Calendar Calcs'!$E$2:$E1008,AP$23),COUNTIFS('Calendar Calcs'!$E$2:$E1008,AP$23,'Calendar Calcs'!$D$2:$D1008,"&lt;="&amp;WEEKDAY($V41)))))</f>
        <v/>
      </c>
      <c r="AQ41" s="69" t="str">
        <f>IF($AO41="","", IF($AO41&lt;AQ$23,0,IF($AO41&gt;AQ$23,COUNTIFS('Calendar Calcs'!$E$2:$E1008,AQ$23),COUNTIFS('Calendar Calcs'!$E$2:$E1008,AQ$23,'Calendar Calcs'!$D$2:$D1008,"&lt;="&amp;WEEKDAY($V41)))))</f>
        <v/>
      </c>
      <c r="AR41" s="69" t="str">
        <f>IF($AO41="","", IF($AO41&lt;AR$23,0,IF($AO41&gt;AR$23,COUNTIFS('Calendar Calcs'!$E$2:$E1008,AR$23),COUNTIFS('Calendar Calcs'!$E$2:$E1008,AR$23,'Calendar Calcs'!$D$2:$D1008,"&lt;="&amp;WEEKDAY($V41)))))</f>
        <v/>
      </c>
      <c r="AS41" s="69" t="str">
        <f>IF($AO41="","", IF($AO41&lt;AS$23,0,IF($AO41&gt;AS$23,COUNTIFS('Calendar Calcs'!$E$2:$E1008,AS$23),COUNTIFS('Calendar Calcs'!$E$2:$E1008,AS$23,'Calendar Calcs'!$D$2:$D1008,"&lt;="&amp;WEEKDAY($V41)))))</f>
        <v/>
      </c>
      <c r="AT41" s="69" t="str">
        <f>IF($AO41="","", IF($AO41&lt;AT$23,0,IF($AO41&gt;AT$23,COUNTIFS('Calendar Calcs'!$E$2:$E1008,AT$23),COUNTIFS('Calendar Calcs'!$E$2:$E1008,AT$23,'Calendar Calcs'!$D$2:$D1008,"&lt;="&amp;WEEKDAY($V41)))))</f>
        <v/>
      </c>
      <c r="AU41" s="69" t="str">
        <f>IF($AO41="","", IF($AO41&lt;AU$23,0,IF($AO41&gt;AU$23,COUNTIFS('Calendar Calcs'!$E$2:$E1008,AU$23),COUNTIFS('Calendar Calcs'!$E$2:$E1008,AU$23,'Calendar Calcs'!$D$2:$D1008,"&lt;="&amp;WEEKDAY($V41)))))</f>
        <v/>
      </c>
      <c r="AV41" s="69" t="str">
        <f>IF($AO41="","", IF($AO41&lt;AV$23,0,IF($AO41&gt;AV$23,COUNTIFS('Calendar Calcs'!$E$2:$E1008,AV$23),COUNTIFS('Calendar Calcs'!$E$2:$E1008,AV$23,'Calendar Calcs'!$D$2:$D1008,"&lt;="&amp;WEEKDAY($V41)))))</f>
        <v/>
      </c>
      <c r="AW41" s="69" t="str">
        <f>IF($AO41="","", IF($AO41&lt;AW$23,0,IF($AO41&gt;AW$23,COUNTIFS('Calendar Calcs'!$E$2:$E1008,AW$23),COUNTIFS('Calendar Calcs'!$E$2:$E1008,AW$23,'Calendar Calcs'!$D$2:$D1008,"&lt;="&amp;WEEKDAY($V41)))))</f>
        <v/>
      </c>
      <c r="AX41" s="69" t="str">
        <f>IF($AO41="","", IF($AO41&lt;AX$23,0,IF($AO41&gt;AX$23,COUNTIFS('Calendar Calcs'!$E$2:$E1008,AX$23),COUNTIFS('Calendar Calcs'!$E$2:$E1008,AX$23,'Calendar Calcs'!$D$2:$D1008,"&lt;="&amp;WEEKDAY($V41)))))</f>
        <v/>
      </c>
      <c r="AY41" s="69" t="str">
        <f>IF($W41="","",VLOOKUP($W41,'Calendar Calcs'!$B$2:$E1008,4,FALSE))</f>
        <v/>
      </c>
      <c r="AZ41" s="69" t="str">
        <f>IF($AY41="","",IF($AY41&gt;AZ$23,0,IF($AY41&lt;AZ$23,COUNTIFS('Calendar Calcs'!$E$2:$E1008,AZ$23),COUNTIFS('Calendar Calcs'!$E$2:$E1008,AZ$23,'Calendar Calcs'!$D$2:$D1008,"&gt;="&amp;WEEKDAY($W41)))))</f>
        <v/>
      </c>
      <c r="BA41" s="69" t="str">
        <f>IF($AY41="","",IF($AY41&gt;BA$23,0,IF($AY41&lt;BA$23,COUNTIFS('Calendar Calcs'!$E$2:$E1008,BA$23),COUNTIFS('Calendar Calcs'!$E$2:$E1008,BA$23,'Calendar Calcs'!$D$2:$D1008,"&gt;="&amp;WEEKDAY($W41)))))</f>
        <v/>
      </c>
      <c r="BB41" s="69" t="str">
        <f>IF($AY41="","",IF($AY41&gt;BB$23,0,IF($AY41&lt;BB$23,COUNTIFS('Calendar Calcs'!$E$2:$E1008,BB$23),COUNTIFS('Calendar Calcs'!$E$2:$E1008,BB$23,'Calendar Calcs'!$D$2:$D1008,"&gt;="&amp;WEEKDAY($W41)))))</f>
        <v/>
      </c>
      <c r="BC41" s="69" t="str">
        <f>IF($AY41="","",IF($AY41&gt;BC$23,0,IF($AY41&lt;BC$23,COUNTIFS('Calendar Calcs'!$E$2:$E1008,BC$23),COUNTIFS('Calendar Calcs'!$E$2:$E1008,BC$23,'Calendar Calcs'!$D$2:$D1008,"&gt;="&amp;WEEKDAY($W41)))))</f>
        <v/>
      </c>
      <c r="BD41" s="69" t="str">
        <f>IF($AY41="","",IF($AY41&gt;BD$23,0,IF($AY41&lt;BD$23,COUNTIFS('Calendar Calcs'!$E$2:$E1008,BD$23),COUNTIFS('Calendar Calcs'!$E$2:$E1008,BD$23,'Calendar Calcs'!$D$2:$D1008,"&gt;="&amp;WEEKDAY($W41)))))</f>
        <v/>
      </c>
      <c r="BE41" s="69" t="str">
        <f>IF($AY41="","",IF($AY41&gt;BE$23,0,IF($AY41&lt;BE$23,COUNTIFS('Calendar Calcs'!$E$2:$E1008,BE$23),COUNTIFS('Calendar Calcs'!$E$2:$E1008,BE$23,'Calendar Calcs'!$D$2:$D1008,"&gt;="&amp;WEEKDAY($W41)))))</f>
        <v/>
      </c>
      <c r="BF41" s="69" t="str">
        <f>IF($AY41="","",IF($AY41&gt;BF$23,0,IF($AY41&lt;BF$23,COUNTIFS('Calendar Calcs'!$E$2:$E1008,BF$23),COUNTIFS('Calendar Calcs'!$E$2:$E1008,BF$23,'Calendar Calcs'!$D$2:$D1008,"&gt;="&amp;WEEKDAY($W41)))))</f>
        <v/>
      </c>
      <c r="BG41" s="69" t="str">
        <f>IF($AY41="","",IF($AY41&gt;BG$23,0,IF($AY41&lt;BG$23,COUNTIFS('Calendar Calcs'!$E$2:$E1008,BG$23),COUNTIFS('Calendar Calcs'!$E$2:$E1008,BG$23,'Calendar Calcs'!$D$2:$D1008,"&gt;="&amp;WEEKDAY($W41)))))</f>
        <v/>
      </c>
      <c r="BH41" s="69">
        <f t="shared" si="8"/>
        <v>6</v>
      </c>
      <c r="BI41" s="69">
        <f>IF(Cover!$E$43="","",VLOOKUP(Cover!$E$43,'Calendar Calcs'!$B$2:$E1008,4,FALSE))</f>
        <v>1</v>
      </c>
      <c r="BJ41" s="69">
        <f>IF($BI41="","", IF($BI41&lt;BJ$23,0,IF($BI41&gt;=BJ$23,COUNTIFS('Calendar Calcs'!$E$2:$E1008,BJ$23),COUNTIFS('Calendar Calcs'!$E$2:$E1008,BJ$23,'Calendar Calcs'!$D$2:$D1008,"&lt;="&amp;WEEKDAY($V41)))))</f>
        <v>1</v>
      </c>
      <c r="BK41" s="69">
        <f t="shared" si="3"/>
        <v>6</v>
      </c>
      <c r="BN41" s="69" t="str">
        <f>IF(T41&gt;0,"FTE",IF(Cover!$E$47="Weekly",IF(S41&gt;29.75,"FTE","PTE"),IF(S41&gt;59.75,"FTE","PTE")))</f>
        <v>PTE</v>
      </c>
      <c r="BO41" s="69">
        <f>IF(BN41="FTE",30,IF(Cover!$E$47="Weekly",'STEP 2 EE Data'!S41,'STEP 2 EE Data'!S41/2))</f>
        <v>0</v>
      </c>
      <c r="BP41" s="209">
        <f t="shared" si="9"/>
        <v>0</v>
      </c>
      <c r="BQ41" s="209">
        <f t="shared" si="10"/>
        <v>0</v>
      </c>
      <c r="BR41" s="209">
        <f t="shared" si="11"/>
        <v>0</v>
      </c>
      <c r="BS41" s="209">
        <f t="shared" si="12"/>
        <v>0</v>
      </c>
      <c r="BT41" s="209">
        <f t="shared" si="13"/>
        <v>0</v>
      </c>
      <c r="BU41" s="209">
        <f t="shared" si="14"/>
        <v>0</v>
      </c>
      <c r="BV41" s="209">
        <f t="shared" si="15"/>
        <v>0</v>
      </c>
      <c r="BW41" s="209">
        <f t="shared" si="16"/>
        <v>0</v>
      </c>
      <c r="BX41" s="209">
        <f t="shared" si="17"/>
        <v>0</v>
      </c>
      <c r="CC41" s="210" t="str">
        <f>IF(B41="","",IF(C41="",IF(Cover!$E$47="Weekly",'STEP 3 EE Comp'!BI46*8,'STEP 3 EE Comp'!BI46*4),IF(Cover!$E$47="Weekly",'STEP 3 EE Comp'!BI46,'STEP 3 EE Comp'!BI46)))</f>
        <v/>
      </c>
      <c r="CD41" s="82" t="str">
        <f t="shared" si="18"/>
        <v/>
      </c>
      <c r="CE41" s="417">
        <f t="shared" si="19"/>
        <v>1</v>
      </c>
      <c r="CF41" s="82" t="str">
        <f t="shared" si="20"/>
        <v>Good</v>
      </c>
      <c r="CG41" s="82">
        <f t="shared" si="21"/>
        <v>0</v>
      </c>
      <c r="CH41" s="234">
        <f t="shared" si="22"/>
        <v>0</v>
      </c>
    </row>
    <row r="42" spans="1:86" s="69" customFormat="1" x14ac:dyDescent="0.3">
      <c r="A42" s="554"/>
      <c r="B42" s="478"/>
      <c r="C42" s="52"/>
      <c r="D42" s="565"/>
      <c r="E42" s="52"/>
      <c r="F42" s="507"/>
      <c r="G42" s="210">
        <f t="shared" si="23"/>
        <v>0</v>
      </c>
      <c r="H42" s="82">
        <f t="shared" si="2"/>
        <v>0</v>
      </c>
      <c r="I42" s="211"/>
      <c r="J42" s="441" t="s">
        <v>21</v>
      </c>
      <c r="K42" s="441" t="s">
        <v>21</v>
      </c>
      <c r="L42" s="441" t="s">
        <v>21</v>
      </c>
      <c r="M42" s="441" t="s">
        <v>21</v>
      </c>
      <c r="N42" s="568" t="s">
        <v>21</v>
      </c>
      <c r="O42" s="211"/>
      <c r="P42" s="212" t="str">
        <f>IF(B42="","",
IF(AND(V42="",W42="",B42&lt;&gt;""),"Employed",
IF(AND(V42&lt;&gt;"",W42="",B42&lt;&gt;""),"Terminated",
IF(AND(V42&lt;&gt;"",W42&lt;&gt;"",B42&lt;&gt;""),IF(W42&lt;Cover!$E$43,"Employed","Furloughed"),
IF(AND(V42="",W42&lt;&gt;"",B42&lt;&gt;""),IF(W42&lt;Cover!$E$43,"Employed","Rehired"))))))</f>
        <v/>
      </c>
      <c r="Q42" s="211"/>
      <c r="R42" s="536"/>
      <c r="S42" s="563"/>
      <c r="T42" s="536"/>
      <c r="U42" s="82">
        <f>IF(Cover!$E$47="Weekly",IF(T42&gt;0,T42,R42*S42),IF(T42&gt;0,T42,R42*S42)/2)</f>
        <v>0</v>
      </c>
      <c r="V42" s="564"/>
      <c r="W42" s="564"/>
      <c r="Y42" s="213" t="str">
        <f>IF($B42="","",IF('Actual Allocation Calc'!$AH$78="A",
IF($P42="Employed",$U42/7*BJ42,
IF(AND($P42="Terminated"),($U42/7*AP42),
IF(AND($P42="Furloughed"),($U42/7*AP42)+($U42/7*AZ42),
IF(AND($P42="Rehired"),($U42/7*AZ42),
IF(AND($P42="Terminated",AP42&gt;0),$U42,
IF($P42="Furloughed",IF(AP42&gt;0,$U42)+IF(AZ42&gt;0,$U42),
IF($P42="Rehired",IF(AZ42&gt;0,$U42)))))))),IF('Actual Allocation Calc'!$AH$78="C",'Actual Allocation Calc'!L42,'Actual Allocation Calc'!U42+IF($P42="Employed",$U42/7*BJ42,
IF(AND($P42="Terminated"),($U42/7*AP42),
IF(AND($P42="Furloughed"),($U42/7*AP42)+($U42/7*AZ42),
IF(AND($P42="Rehired"),($U42/7*AZ42),
IF(AND($P42="Terminated",AP42&gt;0),$U42,
IF($P42="Furloughed",IF(AP42&gt;0,$U42)+IF(AZ42&gt;0,$U42),
IF($P42="Rehired",IF(AZ42&gt;0,$U42))))))))*'Actual Allocation Calc'!$AH$99)))</f>
        <v/>
      </c>
      <c r="Z42" s="210" t="str">
        <f>IF($B42="","",IF('Actual Allocation Calc'!$AI$78="A",
IF($P42="Employed",$U42,
IF(AND($P42="Terminated"),($U42/7*AQ42),
IF(AND($P42="Furloughed"),($U42/7*AQ42)+($U42/7*BA42),
IF(AND($P42="Rehired"),($U42/7*BA42),
IF(AND($P42="Terminated",AQ42&gt;0),$U42,
IF($P42="Furloughed",IF(AQ42&gt;0,$U42)+IF(BA42&gt;0,$U42),
IF($P42="Rehired",IF(BA42&gt;0,$U42)))))))),IF('Actual Allocation Calc'!$AI$78="C",'Actual Allocation Calc'!M42,'Actual Allocation Calc'!V42+IF($P42="Employed",$U42,
IF(AND($P42="Terminated"),($U42/7*AQ42),
IF(AND($P42="Furloughed"),($U42/7*AQ42)+($U42/7*BA42),
IF(AND($P42="Rehired"),($U42/7*BA42),
IF(AND($P42="Terminated",AQ42&gt;0),$U42,
IF($P42="Furloughed",IF(AQ42&gt;0,$U42)+IF(BA42&gt;0,$U42),
IF($P42="Rehired",IF(BA42&gt;0,$U42))))))))*'Actual Allocation Calc'!$AI$99)))</f>
        <v/>
      </c>
      <c r="AA42" s="210" t="str">
        <f>IF($B42="","",IF('Actual Allocation Calc'!$AJ$78="A",
IF($P42="Employed",$U42,
IF(AND($P42="Terminated"),($U42/7*AR42),
IF(AND($P42="Furloughed"),($U42/7*AR42)+($U42/7*BB42),
IF(AND($P42="Rehired"),($U42/7*BB42),
IF(AND($P42="Terminated",AR42&gt;0),$U42,
IF($P42="Furloughed",IF(AR42&gt;0,$U42)+IF(BB42&gt;0,$U42),
IF($P42="Rehired",IF(BB42&gt;0,$U42)))))))),IF('Actual Allocation Calc'!$AJ$78="C",'Actual Allocation Calc'!N42,'Actual Allocation Calc'!W42+IF($P42="Employed",$U42,
IF(AND($P42="Terminated"),($U42/7*AR42),
IF(AND($P42="Furloughed"),($U42/7*AR42)+($U42/7*BB42),
IF(AND($P42="Rehired"),($U42/7*BB42),
IF(AND($P42="Terminated",AR42&gt;0),$U42,
IF($P42="Furloughed",IF(AR42&gt;0,$U42)+IF(BB42&gt;0,$U42),
IF($P42="Rehired",IF(BB42&gt;0,$U42))))))))*'Actual Allocation Calc'!$AJ$99)))</f>
        <v/>
      </c>
      <c r="AB42" s="210" t="str">
        <f>IF($B42="","",IF('Actual Allocation Calc'!$AK$78="A",
IF($P42="Employed",$U42,
IF(AND($P42="Terminated"),($U42/7*AS42),
IF(AND($P42="Furloughed"),($U42/7*AS42)+($U42/7*BC42),
IF(AND($P42="Rehired"),($U42/7*BC42),
IF(AND($P42="Terminated",AS42&gt;0),$U42,
IF($P42="Furloughed",IF(AS42&gt;0,$U42)+IF(BC42&gt;0,$U42),
IF($P42="Rehired",IF(BC42&gt;0,$U42)))))))),IF('Actual Allocation Calc'!$AK$78="C",'Actual Allocation Calc'!O42,'Actual Allocation Calc'!X42+IF($P42="Employed",$U42,
IF(AND($P42="Terminated"),($U42/7*AS42),
IF(AND($P42="Furloughed"),($U42/7*AS42)+($U42/7*BC42),
IF(AND($P42="Rehired"),($U42/7*BC42),
IF(AND($P42="Terminated",AS42&gt;0),$U42,
IF($P42="Furloughed",IF(AS42&gt;0,$U42)+IF(BC42&gt;0,$U42),
IF($P42="Rehired",IF(BC42&gt;0,$U42))))))))*'Actual Allocation Calc'!$AK$99)))</f>
        <v/>
      </c>
      <c r="AC42" s="210" t="str">
        <f>IF($B42="","",IF('Actual Allocation Calc'!$AL$78="A",
IF($P42="Employed",$U42,
IF(AND($P42="Terminated"),($U42/7*AT42),
IF(AND($P42="Furloughed"),($U42/7*AT42)+($U42/7*BD42),
IF(AND($P42="Rehired"),($U42/7*BD42),
IF(AND($P42="Terminated",AT42&gt;0),$U42,
IF($P42="Furloughed",IF(AT42&gt;0,$U42)+IF(BD42&gt;0,$U42),
IF($P42="Rehired",IF(BD42&gt;0,$U42)))))))),IF('Actual Allocation Calc'!$AL$78="C",'Actual Allocation Calc'!P42,'Actual Allocation Calc'!Y42+IF($P42="Employed",$U42,
IF(AND($P42="Terminated"),($U42/7*AT42),
IF(AND($P42="Furloughed"),($U42/7*AT42)+($U42/7*BD42),
IF(AND($P42="Rehired"),($U42/7*BD42),
IF(AND($P42="Terminated",AT42&gt;0),$U42,
IF($P42="Furloughed",IF(AT42&gt;0,$U42)+IF(BD42&gt;0,$U42),
IF($P42="Rehired",IF(BD42&gt;0,$U42))))))))*'Actual Allocation Calc'!$AL$99)))</f>
        <v/>
      </c>
      <c r="AD42" s="210" t="str">
        <f>IF($B42="","",IF('Actual Allocation Calc'!$AM$78="A",
IF($P42="Employed",$U42,
IF(AND($P42="Terminated"),($U42/7*AU42),
IF(AND($P42="Furloughed"),($U42/7*AU42)+($U42/7*BE42),
IF(AND($P42="Rehired"),($U42/7*BE42),
IF(AND($P42="Terminated",AU42&gt;0),$U42,
IF($P42="Furloughed",IF(AU42&gt;0,$U42)+IF(BE42&gt;0,$U42),
IF($P42="Rehired",IF(BE42&gt;0,$U42)))))))),IF('Actual Allocation Calc'!$AM$78="C",'Actual Allocation Calc'!Q42,'Actual Allocation Calc'!Z42+IF($P42="Employed",$U42,
IF(AND($P42="Terminated"),($U42/7*AU42),
IF(AND($P42="Furloughed"),($U42/7*AU42)+($U42/7*BE42),
IF(AND($P42="Rehired"),($U42/7*BE42),
IF(AND($P42="Terminated",AU42&gt;0),$U42,
IF($P42="Furloughed",IF(AU42&gt;0,$U42)+IF(BE42&gt;0,$U42),
IF($P42="Rehired",IF(BE42&gt;0,$U42))))))))*'Actual Allocation Calc'!$AM$99)))</f>
        <v/>
      </c>
      <c r="AE42" s="210" t="str">
        <f>IF($B42="","",IF('Actual Allocation Calc'!$AN$78="A",
IF($P42="Employed",$U42,
IF(AND($P42="Terminated"),($U42/7*AV42),
IF(AND($P42="Furloughed"),($U42/7*AV42)+($U42/7*BF42),
IF(AND($P42="Rehired"),($U42/7*BF42),
IF(AND($P42="Terminated",AV42&gt;0),$U42,
IF($P42="Furloughed",IF(AV42&gt;0,$U42)+IF(BF42&gt;0,$U42),
IF($P42="Rehired",IF(BF42&gt;0,$U42)))))))),IF('Actual Allocation Calc'!$AN$78="C",'Actual Allocation Calc'!R42,'Actual Allocation Calc'!AA42+IF($P42="Employed",$U42,
IF(AND($P42="Terminated"),($U42/7*AV42),
IF(AND($P42="Furloughed"),($U42/7*AV42)+($U42/7*BF42),
IF(AND($P42="Rehired"),($U42/7*BF42),
IF(AND($P42="Terminated",AV42&gt;0),$U42,
IF($P42="Furloughed",IF(AV42&gt;0,$U42)+IF(BF42&gt;0,$U42),
IF($P42="Rehired",IF(BF42&gt;0,$U42))))))))*'Actual Allocation Calc'!$AN$99)))</f>
        <v/>
      </c>
      <c r="AF42" s="210" t="str">
        <f>IF($B42="","",IF('Actual Allocation Calc'!$AO$78="A",
IF($P42="Employed",$U42,
IF(AND($P42="Terminated"),($U42/7*AW42),
IF(AND($P42="Furloughed"),($U42/7*AW42)+($U42/7*BG42),
IF(AND($P42="Rehired"),($U42/7*BG42),
IF(AND($P42="Terminated",AW42&gt;0),$U42,
IF($P42="Furloughed",IF(AW42&gt;0,$U42)+IF(BG42&gt;0,$U42),
IF($P42="Rehired",IF(BG42&gt;0,$U42)))))))),IF('Actual Allocation Calc'!$AO$78="C",'Actual Allocation Calc'!S42,'Actual Allocation Calc'!AB42+IF($P42="Employed",$U42,
IF(AND($P42="Terminated"),($U42/7*AW42),
IF(AND($P42="Furloughed"),($U42/7*AW42)+($U42/7*BG42),
IF(AND($P42="Rehired"),($U42/7*BG42),
IF(AND($P42="Terminated",AW42&gt;0),$U42,
IF($P42="Furloughed",IF(AW42&gt;0,$U42)+IF(BG42&gt;0,$U42),
IF($P42="Rehired",IF(BG42&gt;0,$U42))))))))*'Actual Allocation Calc'!$AO$99)))</f>
        <v/>
      </c>
      <c r="AG42" s="210" t="str">
        <f>IF($B42="","",IF('Actual Allocation Calc'!$AP$78="A",
IF($P42="Employed",$U42/7*BK42,
IF(AND($P42="Terminated"),($U42/7*AX42),
IF(AND($P42="Furloughed"),($U42/7*AX42)+($U42/7*BH42),
IF(AND($P42="Rehired"),($U42/7*BH42),
IF(AND($P42="Terminated",AX42&gt;0),$U42,
IF($P42="Furloughed",IF(AX42&gt;0,$U42)+IF(BH42&gt;0,$U42),
IF($P42="Rehired",IF(BH42&gt;0,$U42)))))))),IF('Actual Allocation Calc'!$AP$78="C",'Actual Allocation Calc'!T42,'Actual Allocation Calc'!AC42+IF($P42="Employed",$U42/7*BK42,
IF(AND($P42="Terminated"),($U42/7*AX42),
IF(AND($P42="Furloughed"),($U42/7*AX42)+($U42/7*BH42),
IF(AND($P42="Rehired"),($U42/7*BH42),
IF(AND($P42="Terminated",AX42&gt;0),$U42,
IF($P42="Furloughed",IF(AX42&gt;0,$U42)+IF(BH42&gt;0,$U42),
IF($P42="Rehired",IF(BH42&gt;0,$U42))))))))*'Actual Allocation Calc'!$AP$99)))</f>
        <v/>
      </c>
      <c r="AH42" s="536"/>
      <c r="AI42" s="82">
        <f t="shared" si="24"/>
        <v>0</v>
      </c>
      <c r="AJ42" s="210">
        <f t="shared" si="6"/>
        <v>0</v>
      </c>
      <c r="AK42" s="397" t="str">
        <f t="shared" si="7"/>
        <v/>
      </c>
      <c r="AM42" s="173"/>
      <c r="AO42" s="214" t="str">
        <f>IFERROR(IF($V42="","",VLOOKUP(V42,'Calendar Calcs'!$B$2:$E1009,4,FALSE)),0)</f>
        <v/>
      </c>
      <c r="AP42" s="69" t="str">
        <f>IF($AO42="","", IF($AO42&lt;AP$23,0,IF($AO42&gt;AP$23,COUNTIFS('Calendar Calcs'!$E$2:$E1009,AP$23),COUNTIFS('Calendar Calcs'!$E$2:$E1009,AP$23,'Calendar Calcs'!$D$2:$D1009,"&lt;="&amp;WEEKDAY($V42)))))</f>
        <v/>
      </c>
      <c r="AQ42" s="69" t="str">
        <f>IF($AO42="","", IF($AO42&lt;AQ$23,0,IF($AO42&gt;AQ$23,COUNTIFS('Calendar Calcs'!$E$2:$E1009,AQ$23),COUNTIFS('Calendar Calcs'!$E$2:$E1009,AQ$23,'Calendar Calcs'!$D$2:$D1009,"&lt;="&amp;WEEKDAY($V42)))))</f>
        <v/>
      </c>
      <c r="AR42" s="69" t="str">
        <f>IF($AO42="","", IF($AO42&lt;AR$23,0,IF($AO42&gt;AR$23,COUNTIFS('Calendar Calcs'!$E$2:$E1009,AR$23),COUNTIFS('Calendar Calcs'!$E$2:$E1009,AR$23,'Calendar Calcs'!$D$2:$D1009,"&lt;="&amp;WEEKDAY($V42)))))</f>
        <v/>
      </c>
      <c r="AS42" s="69" t="str">
        <f>IF($AO42="","", IF($AO42&lt;AS$23,0,IF($AO42&gt;AS$23,COUNTIFS('Calendar Calcs'!$E$2:$E1009,AS$23),COUNTIFS('Calendar Calcs'!$E$2:$E1009,AS$23,'Calendar Calcs'!$D$2:$D1009,"&lt;="&amp;WEEKDAY($V42)))))</f>
        <v/>
      </c>
      <c r="AT42" s="69" t="str">
        <f>IF($AO42="","", IF($AO42&lt;AT$23,0,IF($AO42&gt;AT$23,COUNTIFS('Calendar Calcs'!$E$2:$E1009,AT$23),COUNTIFS('Calendar Calcs'!$E$2:$E1009,AT$23,'Calendar Calcs'!$D$2:$D1009,"&lt;="&amp;WEEKDAY($V42)))))</f>
        <v/>
      </c>
      <c r="AU42" s="69" t="str">
        <f>IF($AO42="","", IF($AO42&lt;AU$23,0,IF($AO42&gt;AU$23,COUNTIFS('Calendar Calcs'!$E$2:$E1009,AU$23),COUNTIFS('Calendar Calcs'!$E$2:$E1009,AU$23,'Calendar Calcs'!$D$2:$D1009,"&lt;="&amp;WEEKDAY($V42)))))</f>
        <v/>
      </c>
      <c r="AV42" s="69" t="str">
        <f>IF($AO42="","", IF($AO42&lt;AV$23,0,IF($AO42&gt;AV$23,COUNTIFS('Calendar Calcs'!$E$2:$E1009,AV$23),COUNTIFS('Calendar Calcs'!$E$2:$E1009,AV$23,'Calendar Calcs'!$D$2:$D1009,"&lt;="&amp;WEEKDAY($V42)))))</f>
        <v/>
      </c>
      <c r="AW42" s="69" t="str">
        <f>IF($AO42="","", IF($AO42&lt;AW$23,0,IF($AO42&gt;AW$23,COUNTIFS('Calendar Calcs'!$E$2:$E1009,AW$23),COUNTIFS('Calendar Calcs'!$E$2:$E1009,AW$23,'Calendar Calcs'!$D$2:$D1009,"&lt;="&amp;WEEKDAY($V42)))))</f>
        <v/>
      </c>
      <c r="AX42" s="69" t="str">
        <f>IF($AO42="","", IF($AO42&lt;AX$23,0,IF($AO42&gt;AX$23,COUNTIFS('Calendar Calcs'!$E$2:$E1009,AX$23),COUNTIFS('Calendar Calcs'!$E$2:$E1009,AX$23,'Calendar Calcs'!$D$2:$D1009,"&lt;="&amp;WEEKDAY($V42)))))</f>
        <v/>
      </c>
      <c r="AY42" s="69" t="str">
        <f>IF($W42="","",VLOOKUP($W42,'Calendar Calcs'!$B$2:$E1009,4,FALSE))</f>
        <v/>
      </c>
      <c r="AZ42" s="69" t="str">
        <f>IF($AY42="","",IF($AY42&gt;AZ$23,0,IF($AY42&lt;AZ$23,COUNTIFS('Calendar Calcs'!$E$2:$E1009,AZ$23),COUNTIFS('Calendar Calcs'!$E$2:$E1009,AZ$23,'Calendar Calcs'!$D$2:$D1009,"&gt;="&amp;WEEKDAY($W42)))))</f>
        <v/>
      </c>
      <c r="BA42" s="69" t="str">
        <f>IF($AY42="","",IF($AY42&gt;BA$23,0,IF($AY42&lt;BA$23,COUNTIFS('Calendar Calcs'!$E$2:$E1009,BA$23),COUNTIFS('Calendar Calcs'!$E$2:$E1009,BA$23,'Calendar Calcs'!$D$2:$D1009,"&gt;="&amp;WEEKDAY($W42)))))</f>
        <v/>
      </c>
      <c r="BB42" s="69" t="str">
        <f>IF($AY42="","",IF($AY42&gt;BB$23,0,IF($AY42&lt;BB$23,COUNTIFS('Calendar Calcs'!$E$2:$E1009,BB$23),COUNTIFS('Calendar Calcs'!$E$2:$E1009,BB$23,'Calendar Calcs'!$D$2:$D1009,"&gt;="&amp;WEEKDAY($W42)))))</f>
        <v/>
      </c>
      <c r="BC42" s="69" t="str">
        <f>IF($AY42="","",IF($AY42&gt;BC$23,0,IF($AY42&lt;BC$23,COUNTIFS('Calendar Calcs'!$E$2:$E1009,BC$23),COUNTIFS('Calendar Calcs'!$E$2:$E1009,BC$23,'Calendar Calcs'!$D$2:$D1009,"&gt;="&amp;WEEKDAY($W42)))))</f>
        <v/>
      </c>
      <c r="BD42" s="69" t="str">
        <f>IF($AY42="","",IF($AY42&gt;BD$23,0,IF($AY42&lt;BD$23,COUNTIFS('Calendar Calcs'!$E$2:$E1009,BD$23),COUNTIFS('Calendar Calcs'!$E$2:$E1009,BD$23,'Calendar Calcs'!$D$2:$D1009,"&gt;="&amp;WEEKDAY($W42)))))</f>
        <v/>
      </c>
      <c r="BE42" s="69" t="str">
        <f>IF($AY42="","",IF($AY42&gt;BE$23,0,IF($AY42&lt;BE$23,COUNTIFS('Calendar Calcs'!$E$2:$E1009,BE$23),COUNTIFS('Calendar Calcs'!$E$2:$E1009,BE$23,'Calendar Calcs'!$D$2:$D1009,"&gt;="&amp;WEEKDAY($W42)))))</f>
        <v/>
      </c>
      <c r="BF42" s="69" t="str">
        <f>IF($AY42="","",IF($AY42&gt;BF$23,0,IF($AY42&lt;BF$23,COUNTIFS('Calendar Calcs'!$E$2:$E1009,BF$23),COUNTIFS('Calendar Calcs'!$E$2:$E1009,BF$23,'Calendar Calcs'!$D$2:$D1009,"&gt;="&amp;WEEKDAY($W42)))))</f>
        <v/>
      </c>
      <c r="BG42" s="69" t="str">
        <f>IF($AY42="","",IF($AY42&gt;BG$23,0,IF($AY42&lt;BG$23,COUNTIFS('Calendar Calcs'!$E$2:$E1009,BG$23),COUNTIFS('Calendar Calcs'!$E$2:$E1009,BG$23,'Calendar Calcs'!$D$2:$D1009,"&gt;="&amp;WEEKDAY($W42)))))</f>
        <v/>
      </c>
      <c r="BH42" s="69">
        <f t="shared" si="8"/>
        <v>6</v>
      </c>
      <c r="BI42" s="69">
        <f>IF(Cover!$E$43="","",VLOOKUP(Cover!$E$43,'Calendar Calcs'!$B$2:$E1009,4,FALSE))</f>
        <v>1</v>
      </c>
      <c r="BJ42" s="69">
        <f>IF($BI42="","", IF($BI42&lt;BJ$23,0,IF($BI42&gt;=BJ$23,COUNTIFS('Calendar Calcs'!$E$2:$E1009,BJ$23),COUNTIFS('Calendar Calcs'!$E$2:$E1009,BJ$23,'Calendar Calcs'!$D$2:$D1009,"&lt;="&amp;WEEKDAY($V42)))))</f>
        <v>1</v>
      </c>
      <c r="BK42" s="69">
        <f t="shared" si="3"/>
        <v>6</v>
      </c>
      <c r="BN42" s="69" t="str">
        <f>IF(T42&gt;0,"FTE",IF(Cover!$E$47="Weekly",IF(S42&gt;29.75,"FTE","PTE"),IF(S42&gt;59.75,"FTE","PTE")))</f>
        <v>PTE</v>
      </c>
      <c r="BO42" s="69">
        <f>IF(BN42="FTE",30,IF(Cover!$E$47="Weekly",'STEP 2 EE Data'!S42,'STEP 2 EE Data'!S42/2))</f>
        <v>0</v>
      </c>
      <c r="BP42" s="209">
        <f t="shared" si="9"/>
        <v>0</v>
      </c>
      <c r="BQ42" s="209">
        <f t="shared" si="10"/>
        <v>0</v>
      </c>
      <c r="BR42" s="209">
        <f t="shared" si="11"/>
        <v>0</v>
      </c>
      <c r="BS42" s="209">
        <f t="shared" si="12"/>
        <v>0</v>
      </c>
      <c r="BT42" s="209">
        <f t="shared" si="13"/>
        <v>0</v>
      </c>
      <c r="BU42" s="209">
        <f t="shared" si="14"/>
        <v>0</v>
      </c>
      <c r="BV42" s="209">
        <f t="shared" si="15"/>
        <v>0</v>
      </c>
      <c r="BW42" s="209">
        <f t="shared" si="16"/>
        <v>0</v>
      </c>
      <c r="BX42" s="209">
        <f t="shared" si="17"/>
        <v>0</v>
      </c>
      <c r="CC42" s="210" t="str">
        <f>IF(B42="","",IF(C42="",IF(Cover!$E$47="Weekly",'STEP 3 EE Comp'!BI47*8,'STEP 3 EE Comp'!BI47*4),IF(Cover!$E$47="Weekly",'STEP 3 EE Comp'!BI47,'STEP 3 EE Comp'!BI47)))</f>
        <v/>
      </c>
      <c r="CD42" s="82" t="str">
        <f t="shared" si="18"/>
        <v/>
      </c>
      <c r="CE42" s="417">
        <f t="shared" si="19"/>
        <v>1</v>
      </c>
      <c r="CF42" s="82" t="str">
        <f t="shared" si="20"/>
        <v>Good</v>
      </c>
      <c r="CG42" s="82">
        <f t="shared" si="21"/>
        <v>0</v>
      </c>
      <c r="CH42" s="234">
        <f t="shared" si="22"/>
        <v>0</v>
      </c>
    </row>
    <row r="43" spans="1:86" s="69" customFormat="1" x14ac:dyDescent="0.3">
      <c r="A43" s="530"/>
      <c r="B43" s="477"/>
      <c r="C43" s="52"/>
      <c r="D43" s="565"/>
      <c r="E43" s="52"/>
      <c r="F43" s="507"/>
      <c r="G43" s="210">
        <f t="shared" si="23"/>
        <v>0</v>
      </c>
      <c r="H43" s="82">
        <f t="shared" si="2"/>
        <v>0</v>
      </c>
      <c r="I43" s="211"/>
      <c r="J43" s="441" t="s">
        <v>21</v>
      </c>
      <c r="K43" s="441" t="s">
        <v>21</v>
      </c>
      <c r="L43" s="441" t="s">
        <v>21</v>
      </c>
      <c r="M43" s="441" t="s">
        <v>21</v>
      </c>
      <c r="N43" s="568" t="s">
        <v>21</v>
      </c>
      <c r="O43" s="211"/>
      <c r="P43" s="212" t="str">
        <f>IF(B43="","",
IF(AND(V43="",W43="",B43&lt;&gt;""),"Employed",
IF(AND(V43&lt;&gt;"",W43="",B43&lt;&gt;""),"Terminated",
IF(AND(V43&lt;&gt;"",W43&lt;&gt;"",B43&lt;&gt;""),IF(W43&lt;Cover!$E$43,"Employed","Furloughed"),
IF(AND(V43="",W43&lt;&gt;"",B43&lt;&gt;""),IF(W43&lt;Cover!$E$43,"Employed","Rehired"))))))</f>
        <v/>
      </c>
      <c r="Q43" s="211"/>
      <c r="R43" s="536"/>
      <c r="S43" s="563"/>
      <c r="T43" s="536"/>
      <c r="U43" s="82">
        <f>IF(Cover!$E$47="Weekly",IF(T43&gt;0,T43,R43*S43),IF(T43&gt;0,T43,R43*S43)/2)</f>
        <v>0</v>
      </c>
      <c r="V43" s="564"/>
      <c r="W43" s="564"/>
      <c r="Y43" s="213" t="str">
        <f>IF($B43="","",IF('Actual Allocation Calc'!$AH$78="A",
IF($P43="Employed",$U43/7*BJ43,
IF(AND($P43="Terminated"),($U43/7*AP43),
IF(AND($P43="Furloughed"),($U43/7*AP43)+($U43/7*AZ43),
IF(AND($P43="Rehired"),($U43/7*AZ43),
IF(AND($P43="Terminated",AP43&gt;0),$U43,
IF($P43="Furloughed",IF(AP43&gt;0,$U43)+IF(AZ43&gt;0,$U43),
IF($P43="Rehired",IF(AZ43&gt;0,$U43)))))))),IF('Actual Allocation Calc'!$AH$78="C",'Actual Allocation Calc'!L43,'Actual Allocation Calc'!U43+IF($P43="Employed",$U43/7*BJ43,
IF(AND($P43="Terminated"),($U43/7*AP43),
IF(AND($P43="Furloughed"),($U43/7*AP43)+($U43/7*AZ43),
IF(AND($P43="Rehired"),($U43/7*AZ43),
IF(AND($P43="Terminated",AP43&gt;0),$U43,
IF($P43="Furloughed",IF(AP43&gt;0,$U43)+IF(AZ43&gt;0,$U43),
IF($P43="Rehired",IF(AZ43&gt;0,$U43))))))))*'Actual Allocation Calc'!$AH$99)))</f>
        <v/>
      </c>
      <c r="Z43" s="210" t="str">
        <f>IF($B43="","",IF('Actual Allocation Calc'!$AI$78="A",
IF($P43="Employed",$U43,
IF(AND($P43="Terminated"),($U43/7*AQ43),
IF(AND($P43="Furloughed"),($U43/7*AQ43)+($U43/7*BA43),
IF(AND($P43="Rehired"),($U43/7*BA43),
IF(AND($P43="Terminated",AQ43&gt;0),$U43,
IF($P43="Furloughed",IF(AQ43&gt;0,$U43)+IF(BA43&gt;0,$U43),
IF($P43="Rehired",IF(BA43&gt;0,$U43)))))))),IF('Actual Allocation Calc'!$AI$78="C",'Actual Allocation Calc'!M43,'Actual Allocation Calc'!V43+IF($P43="Employed",$U43,
IF(AND($P43="Terminated"),($U43/7*AQ43),
IF(AND($P43="Furloughed"),($U43/7*AQ43)+($U43/7*BA43),
IF(AND($P43="Rehired"),($U43/7*BA43),
IF(AND($P43="Terminated",AQ43&gt;0),$U43,
IF($P43="Furloughed",IF(AQ43&gt;0,$U43)+IF(BA43&gt;0,$U43),
IF($P43="Rehired",IF(BA43&gt;0,$U43))))))))*'Actual Allocation Calc'!$AI$99)))</f>
        <v/>
      </c>
      <c r="AA43" s="210" t="str">
        <f>IF($B43="","",IF('Actual Allocation Calc'!$AJ$78="A",
IF($P43="Employed",$U43,
IF(AND($P43="Terminated"),($U43/7*AR43),
IF(AND($P43="Furloughed"),($U43/7*AR43)+($U43/7*BB43),
IF(AND($P43="Rehired"),($U43/7*BB43),
IF(AND($P43="Terminated",AR43&gt;0),$U43,
IF($P43="Furloughed",IF(AR43&gt;0,$U43)+IF(BB43&gt;0,$U43),
IF($P43="Rehired",IF(BB43&gt;0,$U43)))))))),IF('Actual Allocation Calc'!$AJ$78="C",'Actual Allocation Calc'!N43,'Actual Allocation Calc'!W43+IF($P43="Employed",$U43,
IF(AND($P43="Terminated"),($U43/7*AR43),
IF(AND($P43="Furloughed"),($U43/7*AR43)+($U43/7*BB43),
IF(AND($P43="Rehired"),($U43/7*BB43),
IF(AND($P43="Terminated",AR43&gt;0),$U43,
IF($P43="Furloughed",IF(AR43&gt;0,$U43)+IF(BB43&gt;0,$U43),
IF($P43="Rehired",IF(BB43&gt;0,$U43))))))))*'Actual Allocation Calc'!$AJ$99)))</f>
        <v/>
      </c>
      <c r="AB43" s="210" t="str">
        <f>IF($B43="","",IF('Actual Allocation Calc'!$AK$78="A",
IF($P43="Employed",$U43,
IF(AND($P43="Terminated"),($U43/7*AS43),
IF(AND($P43="Furloughed"),($U43/7*AS43)+($U43/7*BC43),
IF(AND($P43="Rehired"),($U43/7*BC43),
IF(AND($P43="Terminated",AS43&gt;0),$U43,
IF($P43="Furloughed",IF(AS43&gt;0,$U43)+IF(BC43&gt;0,$U43),
IF($P43="Rehired",IF(BC43&gt;0,$U43)))))))),IF('Actual Allocation Calc'!$AK$78="C",'Actual Allocation Calc'!O43,'Actual Allocation Calc'!X43+IF($P43="Employed",$U43,
IF(AND($P43="Terminated"),($U43/7*AS43),
IF(AND($P43="Furloughed"),($U43/7*AS43)+($U43/7*BC43),
IF(AND($P43="Rehired"),($U43/7*BC43),
IF(AND($P43="Terminated",AS43&gt;0),$U43,
IF($P43="Furloughed",IF(AS43&gt;0,$U43)+IF(BC43&gt;0,$U43),
IF($P43="Rehired",IF(BC43&gt;0,$U43))))))))*'Actual Allocation Calc'!$AK$99)))</f>
        <v/>
      </c>
      <c r="AC43" s="210" t="str">
        <f>IF($B43="","",IF('Actual Allocation Calc'!$AL$78="A",
IF($P43="Employed",$U43,
IF(AND($P43="Terminated"),($U43/7*AT43),
IF(AND($P43="Furloughed"),($U43/7*AT43)+($U43/7*BD43),
IF(AND($P43="Rehired"),($U43/7*BD43),
IF(AND($P43="Terminated",AT43&gt;0),$U43,
IF($P43="Furloughed",IF(AT43&gt;0,$U43)+IF(BD43&gt;0,$U43),
IF($P43="Rehired",IF(BD43&gt;0,$U43)))))))),IF('Actual Allocation Calc'!$AL$78="C",'Actual Allocation Calc'!P43,'Actual Allocation Calc'!Y43+IF($P43="Employed",$U43,
IF(AND($P43="Terminated"),($U43/7*AT43),
IF(AND($P43="Furloughed"),($U43/7*AT43)+($U43/7*BD43),
IF(AND($P43="Rehired"),($U43/7*BD43),
IF(AND($P43="Terminated",AT43&gt;0),$U43,
IF($P43="Furloughed",IF(AT43&gt;0,$U43)+IF(BD43&gt;0,$U43),
IF($P43="Rehired",IF(BD43&gt;0,$U43))))))))*'Actual Allocation Calc'!$AL$99)))</f>
        <v/>
      </c>
      <c r="AD43" s="210" t="str">
        <f>IF($B43="","",IF('Actual Allocation Calc'!$AM$78="A",
IF($P43="Employed",$U43,
IF(AND($P43="Terminated"),($U43/7*AU43),
IF(AND($P43="Furloughed"),($U43/7*AU43)+($U43/7*BE43),
IF(AND($P43="Rehired"),($U43/7*BE43),
IF(AND($P43="Terminated",AU43&gt;0),$U43,
IF($P43="Furloughed",IF(AU43&gt;0,$U43)+IF(BE43&gt;0,$U43),
IF($P43="Rehired",IF(BE43&gt;0,$U43)))))))),IF('Actual Allocation Calc'!$AM$78="C",'Actual Allocation Calc'!Q43,'Actual Allocation Calc'!Z43+IF($P43="Employed",$U43,
IF(AND($P43="Terminated"),($U43/7*AU43),
IF(AND($P43="Furloughed"),($U43/7*AU43)+($U43/7*BE43),
IF(AND($P43="Rehired"),($U43/7*BE43),
IF(AND($P43="Terminated",AU43&gt;0),$U43,
IF($P43="Furloughed",IF(AU43&gt;0,$U43)+IF(BE43&gt;0,$U43),
IF($P43="Rehired",IF(BE43&gt;0,$U43))))))))*'Actual Allocation Calc'!$AM$99)))</f>
        <v/>
      </c>
      <c r="AE43" s="210" t="str">
        <f>IF($B43="","",IF('Actual Allocation Calc'!$AN$78="A",
IF($P43="Employed",$U43,
IF(AND($P43="Terminated"),($U43/7*AV43),
IF(AND($P43="Furloughed"),($U43/7*AV43)+($U43/7*BF43),
IF(AND($P43="Rehired"),($U43/7*BF43),
IF(AND($P43="Terminated",AV43&gt;0),$U43,
IF($P43="Furloughed",IF(AV43&gt;0,$U43)+IF(BF43&gt;0,$U43),
IF($P43="Rehired",IF(BF43&gt;0,$U43)))))))),IF('Actual Allocation Calc'!$AN$78="C",'Actual Allocation Calc'!R43,'Actual Allocation Calc'!AA43+IF($P43="Employed",$U43,
IF(AND($P43="Terminated"),($U43/7*AV43),
IF(AND($P43="Furloughed"),($U43/7*AV43)+($U43/7*BF43),
IF(AND($P43="Rehired"),($U43/7*BF43),
IF(AND($P43="Terminated",AV43&gt;0),$U43,
IF($P43="Furloughed",IF(AV43&gt;0,$U43)+IF(BF43&gt;0,$U43),
IF($P43="Rehired",IF(BF43&gt;0,$U43))))))))*'Actual Allocation Calc'!$AN$99)))</f>
        <v/>
      </c>
      <c r="AF43" s="210" t="str">
        <f>IF($B43="","",IF('Actual Allocation Calc'!$AO$78="A",
IF($P43="Employed",$U43,
IF(AND($P43="Terminated"),($U43/7*AW43),
IF(AND($P43="Furloughed"),($U43/7*AW43)+($U43/7*BG43),
IF(AND($P43="Rehired"),($U43/7*BG43),
IF(AND($P43="Terminated",AW43&gt;0),$U43,
IF($P43="Furloughed",IF(AW43&gt;0,$U43)+IF(BG43&gt;0,$U43),
IF($P43="Rehired",IF(BG43&gt;0,$U43)))))))),IF('Actual Allocation Calc'!$AO$78="C",'Actual Allocation Calc'!S43,'Actual Allocation Calc'!AB43+IF($P43="Employed",$U43,
IF(AND($P43="Terminated"),($U43/7*AW43),
IF(AND($P43="Furloughed"),($U43/7*AW43)+($U43/7*BG43),
IF(AND($P43="Rehired"),($U43/7*BG43),
IF(AND($P43="Terminated",AW43&gt;0),$U43,
IF($P43="Furloughed",IF(AW43&gt;0,$U43)+IF(BG43&gt;0,$U43),
IF($P43="Rehired",IF(BG43&gt;0,$U43))))))))*'Actual Allocation Calc'!$AO$99)))</f>
        <v/>
      </c>
      <c r="AG43" s="210" t="str">
        <f>IF($B43="","",IF('Actual Allocation Calc'!$AP$78="A",
IF($P43="Employed",$U43/7*BK43,
IF(AND($P43="Terminated"),($U43/7*AX43),
IF(AND($P43="Furloughed"),($U43/7*AX43)+($U43/7*BH43),
IF(AND($P43="Rehired"),($U43/7*BH43),
IF(AND($P43="Terminated",AX43&gt;0),$U43,
IF($P43="Furloughed",IF(AX43&gt;0,$U43)+IF(BH43&gt;0,$U43),
IF($P43="Rehired",IF(BH43&gt;0,$U43)))))))),IF('Actual Allocation Calc'!$AP$78="C",'Actual Allocation Calc'!T43,'Actual Allocation Calc'!AC43+IF($P43="Employed",$U43/7*BK43,
IF(AND($P43="Terminated"),($U43/7*AX43),
IF(AND($P43="Furloughed"),($U43/7*AX43)+($U43/7*BH43),
IF(AND($P43="Rehired"),($U43/7*BH43),
IF(AND($P43="Terminated",AX43&gt;0),$U43,
IF($P43="Furloughed",IF(AX43&gt;0,$U43)+IF(BH43&gt;0,$U43),
IF($P43="Rehired",IF(BH43&gt;0,$U43))))))))*'Actual Allocation Calc'!$AP$99)))</f>
        <v/>
      </c>
      <c r="AH43" s="536"/>
      <c r="AI43" s="82">
        <f t="shared" si="24"/>
        <v>0</v>
      </c>
      <c r="AJ43" s="210">
        <f t="shared" si="6"/>
        <v>0</v>
      </c>
      <c r="AK43" s="397" t="str">
        <f t="shared" si="7"/>
        <v/>
      </c>
      <c r="AM43" s="173"/>
      <c r="AO43" s="214" t="str">
        <f>IFERROR(IF($V43="","",VLOOKUP(V43,'Calendar Calcs'!$B$2:$E1010,4,FALSE)),0)</f>
        <v/>
      </c>
      <c r="AP43" s="69" t="str">
        <f>IF($AO43="","", IF($AO43&lt;AP$23,0,IF($AO43&gt;AP$23,COUNTIFS('Calendar Calcs'!$E$2:$E1010,AP$23),COUNTIFS('Calendar Calcs'!$E$2:$E1010,AP$23,'Calendar Calcs'!$D$2:$D1010,"&lt;="&amp;WEEKDAY($V43)))))</f>
        <v/>
      </c>
      <c r="AQ43" s="69" t="str">
        <f>IF($AO43="","", IF($AO43&lt;AQ$23,0,IF($AO43&gt;AQ$23,COUNTIFS('Calendar Calcs'!$E$2:$E1010,AQ$23),COUNTIFS('Calendar Calcs'!$E$2:$E1010,AQ$23,'Calendar Calcs'!$D$2:$D1010,"&lt;="&amp;WEEKDAY($V43)))))</f>
        <v/>
      </c>
      <c r="AR43" s="69" t="str">
        <f>IF($AO43="","", IF($AO43&lt;AR$23,0,IF($AO43&gt;AR$23,COUNTIFS('Calendar Calcs'!$E$2:$E1010,AR$23),COUNTIFS('Calendar Calcs'!$E$2:$E1010,AR$23,'Calendar Calcs'!$D$2:$D1010,"&lt;="&amp;WEEKDAY($V43)))))</f>
        <v/>
      </c>
      <c r="AS43" s="69" t="str">
        <f>IF($AO43="","", IF($AO43&lt;AS$23,0,IF($AO43&gt;AS$23,COUNTIFS('Calendar Calcs'!$E$2:$E1010,AS$23),COUNTIFS('Calendar Calcs'!$E$2:$E1010,AS$23,'Calendar Calcs'!$D$2:$D1010,"&lt;="&amp;WEEKDAY($V43)))))</f>
        <v/>
      </c>
      <c r="AT43" s="69" t="str">
        <f>IF($AO43="","", IF($AO43&lt;AT$23,0,IF($AO43&gt;AT$23,COUNTIFS('Calendar Calcs'!$E$2:$E1010,AT$23),COUNTIFS('Calendar Calcs'!$E$2:$E1010,AT$23,'Calendar Calcs'!$D$2:$D1010,"&lt;="&amp;WEEKDAY($V43)))))</f>
        <v/>
      </c>
      <c r="AU43" s="69" t="str">
        <f>IF($AO43="","", IF($AO43&lt;AU$23,0,IF($AO43&gt;AU$23,COUNTIFS('Calendar Calcs'!$E$2:$E1010,AU$23),COUNTIFS('Calendar Calcs'!$E$2:$E1010,AU$23,'Calendar Calcs'!$D$2:$D1010,"&lt;="&amp;WEEKDAY($V43)))))</f>
        <v/>
      </c>
      <c r="AV43" s="69" t="str">
        <f>IF($AO43="","", IF($AO43&lt;AV$23,0,IF($AO43&gt;AV$23,COUNTIFS('Calendar Calcs'!$E$2:$E1010,AV$23),COUNTIFS('Calendar Calcs'!$E$2:$E1010,AV$23,'Calendar Calcs'!$D$2:$D1010,"&lt;="&amp;WEEKDAY($V43)))))</f>
        <v/>
      </c>
      <c r="AW43" s="69" t="str">
        <f>IF($AO43="","", IF($AO43&lt;AW$23,0,IF($AO43&gt;AW$23,COUNTIFS('Calendar Calcs'!$E$2:$E1010,AW$23),COUNTIFS('Calendar Calcs'!$E$2:$E1010,AW$23,'Calendar Calcs'!$D$2:$D1010,"&lt;="&amp;WEEKDAY($V43)))))</f>
        <v/>
      </c>
      <c r="AX43" s="69" t="str">
        <f>IF($AO43="","", IF($AO43&lt;AX$23,0,IF($AO43&gt;AX$23,COUNTIFS('Calendar Calcs'!$E$2:$E1010,AX$23),COUNTIFS('Calendar Calcs'!$E$2:$E1010,AX$23,'Calendar Calcs'!$D$2:$D1010,"&lt;="&amp;WEEKDAY($V43)))))</f>
        <v/>
      </c>
      <c r="AY43" s="69" t="str">
        <f>IF($W43="","",VLOOKUP($W43,'Calendar Calcs'!$B$2:$E1010,4,FALSE))</f>
        <v/>
      </c>
      <c r="AZ43" s="69" t="str">
        <f>IF($AY43="","",IF($AY43&gt;AZ$23,0,IF($AY43&lt;AZ$23,COUNTIFS('Calendar Calcs'!$E$2:$E1010,AZ$23),COUNTIFS('Calendar Calcs'!$E$2:$E1010,AZ$23,'Calendar Calcs'!$D$2:$D1010,"&gt;="&amp;WEEKDAY($W43)))))</f>
        <v/>
      </c>
      <c r="BA43" s="69" t="str">
        <f>IF($AY43="","",IF($AY43&gt;BA$23,0,IF($AY43&lt;BA$23,COUNTIFS('Calendar Calcs'!$E$2:$E1010,BA$23),COUNTIFS('Calendar Calcs'!$E$2:$E1010,BA$23,'Calendar Calcs'!$D$2:$D1010,"&gt;="&amp;WEEKDAY($W43)))))</f>
        <v/>
      </c>
      <c r="BB43" s="69" t="str">
        <f>IF($AY43="","",IF($AY43&gt;BB$23,0,IF($AY43&lt;BB$23,COUNTIFS('Calendar Calcs'!$E$2:$E1010,BB$23),COUNTIFS('Calendar Calcs'!$E$2:$E1010,BB$23,'Calendar Calcs'!$D$2:$D1010,"&gt;="&amp;WEEKDAY($W43)))))</f>
        <v/>
      </c>
      <c r="BC43" s="69" t="str">
        <f>IF($AY43="","",IF($AY43&gt;BC$23,0,IF($AY43&lt;BC$23,COUNTIFS('Calendar Calcs'!$E$2:$E1010,BC$23),COUNTIFS('Calendar Calcs'!$E$2:$E1010,BC$23,'Calendar Calcs'!$D$2:$D1010,"&gt;="&amp;WEEKDAY($W43)))))</f>
        <v/>
      </c>
      <c r="BD43" s="69" t="str">
        <f>IF($AY43="","",IF($AY43&gt;BD$23,0,IF($AY43&lt;BD$23,COUNTIFS('Calendar Calcs'!$E$2:$E1010,BD$23),COUNTIFS('Calendar Calcs'!$E$2:$E1010,BD$23,'Calendar Calcs'!$D$2:$D1010,"&gt;="&amp;WEEKDAY($W43)))))</f>
        <v/>
      </c>
      <c r="BE43" s="69" t="str">
        <f>IF($AY43="","",IF($AY43&gt;BE$23,0,IF($AY43&lt;BE$23,COUNTIFS('Calendar Calcs'!$E$2:$E1010,BE$23),COUNTIFS('Calendar Calcs'!$E$2:$E1010,BE$23,'Calendar Calcs'!$D$2:$D1010,"&gt;="&amp;WEEKDAY($W43)))))</f>
        <v/>
      </c>
      <c r="BF43" s="69" t="str">
        <f>IF($AY43="","",IF($AY43&gt;BF$23,0,IF($AY43&lt;BF$23,COUNTIFS('Calendar Calcs'!$E$2:$E1010,BF$23),COUNTIFS('Calendar Calcs'!$E$2:$E1010,BF$23,'Calendar Calcs'!$D$2:$D1010,"&gt;="&amp;WEEKDAY($W43)))))</f>
        <v/>
      </c>
      <c r="BG43" s="69" t="str">
        <f>IF($AY43="","",IF($AY43&gt;BG$23,0,IF($AY43&lt;BG$23,COUNTIFS('Calendar Calcs'!$E$2:$E1010,BG$23),COUNTIFS('Calendar Calcs'!$E$2:$E1010,BG$23,'Calendar Calcs'!$D$2:$D1010,"&gt;="&amp;WEEKDAY($W43)))))</f>
        <v/>
      </c>
      <c r="BH43" s="69">
        <f t="shared" si="8"/>
        <v>6</v>
      </c>
      <c r="BI43" s="69">
        <f>IF(Cover!$E$43="","",VLOOKUP(Cover!$E$43,'Calendar Calcs'!$B$2:$E1010,4,FALSE))</f>
        <v>1</v>
      </c>
      <c r="BJ43" s="69">
        <f>IF($BI43="","", IF($BI43&lt;BJ$23,0,IF($BI43&gt;=BJ$23,COUNTIFS('Calendar Calcs'!$E$2:$E1010,BJ$23),COUNTIFS('Calendar Calcs'!$E$2:$E1010,BJ$23,'Calendar Calcs'!$D$2:$D1010,"&lt;="&amp;WEEKDAY($V43)))))</f>
        <v>1</v>
      </c>
      <c r="BK43" s="69">
        <f t="shared" si="3"/>
        <v>6</v>
      </c>
      <c r="BN43" s="69" t="str">
        <f>IF(T43&gt;0,"FTE",IF(Cover!$E$47="Weekly",IF(S43&gt;29.75,"FTE","PTE"),IF(S43&gt;59.75,"FTE","PTE")))</f>
        <v>PTE</v>
      </c>
      <c r="BO43" s="69">
        <f>IF(BN43="FTE",30,IF(Cover!$E$47="Weekly",'STEP 2 EE Data'!S43,'STEP 2 EE Data'!S43/2))</f>
        <v>0</v>
      </c>
      <c r="BP43" s="209">
        <f t="shared" si="9"/>
        <v>0</v>
      </c>
      <c r="BQ43" s="209">
        <f t="shared" si="10"/>
        <v>0</v>
      </c>
      <c r="BR43" s="209">
        <f t="shared" si="11"/>
        <v>0</v>
      </c>
      <c r="BS43" s="209">
        <f t="shared" si="12"/>
        <v>0</v>
      </c>
      <c r="BT43" s="209">
        <f t="shared" si="13"/>
        <v>0</v>
      </c>
      <c r="BU43" s="209">
        <f t="shared" si="14"/>
        <v>0</v>
      </c>
      <c r="BV43" s="209">
        <f t="shared" si="15"/>
        <v>0</v>
      </c>
      <c r="BW43" s="209">
        <f t="shared" si="16"/>
        <v>0</v>
      </c>
      <c r="BX43" s="209">
        <f t="shared" si="17"/>
        <v>0</v>
      </c>
      <c r="CC43" s="210" t="str">
        <f>IF(B43="","",IF(C43="",IF(Cover!$E$47="Weekly",'STEP 3 EE Comp'!BI48*8,'STEP 3 EE Comp'!BI48*4),IF(Cover!$E$47="Weekly",'STEP 3 EE Comp'!BI48,'STEP 3 EE Comp'!BI48)))</f>
        <v/>
      </c>
      <c r="CD43" s="82" t="str">
        <f t="shared" si="18"/>
        <v/>
      </c>
      <c r="CE43" s="417">
        <f t="shared" si="19"/>
        <v>1</v>
      </c>
      <c r="CF43" s="82" t="str">
        <f t="shared" si="20"/>
        <v>Good</v>
      </c>
      <c r="CG43" s="82">
        <f t="shared" si="21"/>
        <v>0</v>
      </c>
      <c r="CH43" s="234">
        <f t="shared" si="22"/>
        <v>0</v>
      </c>
    </row>
    <row r="44" spans="1:86" s="69" customFormat="1" x14ac:dyDescent="0.3">
      <c r="A44" s="530"/>
      <c r="B44" s="477"/>
      <c r="C44" s="52"/>
      <c r="D44" s="565"/>
      <c r="E44" s="52"/>
      <c r="F44" s="507"/>
      <c r="G44" s="210">
        <f t="shared" si="23"/>
        <v>0</v>
      </c>
      <c r="H44" s="82">
        <f t="shared" si="2"/>
        <v>0</v>
      </c>
      <c r="I44" s="211"/>
      <c r="J44" s="441" t="s">
        <v>21</v>
      </c>
      <c r="K44" s="441" t="s">
        <v>21</v>
      </c>
      <c r="L44" s="441" t="s">
        <v>21</v>
      </c>
      <c r="M44" s="441" t="s">
        <v>21</v>
      </c>
      <c r="N44" s="568" t="s">
        <v>21</v>
      </c>
      <c r="O44" s="211"/>
      <c r="P44" s="212" t="str">
        <f>IF(B44="","",
IF(AND(V44="",W44="",B44&lt;&gt;""),"Employed",
IF(AND(V44&lt;&gt;"",W44="",B44&lt;&gt;""),"Terminated",
IF(AND(V44&lt;&gt;"",W44&lt;&gt;"",B44&lt;&gt;""),IF(W44&lt;Cover!$E$43,"Employed","Furloughed"),
IF(AND(V44="",W44&lt;&gt;"",B44&lt;&gt;""),IF(W44&lt;Cover!$E$43,"Employed","Rehired"))))))</f>
        <v/>
      </c>
      <c r="Q44" s="211"/>
      <c r="R44" s="536"/>
      <c r="S44" s="563"/>
      <c r="T44" s="536"/>
      <c r="U44" s="82">
        <f>IF(Cover!$E$47="Weekly",IF(T44&gt;0,T44,R44*S44),IF(T44&gt;0,T44,R44*S44)/2)</f>
        <v>0</v>
      </c>
      <c r="V44" s="564"/>
      <c r="W44" s="564"/>
      <c r="Y44" s="213" t="str">
        <f>IF($B44="","",IF('Actual Allocation Calc'!$AH$78="A",
IF($P44="Employed",$U44/7*BJ44,
IF(AND($P44="Terminated"),($U44/7*AP44),
IF(AND($P44="Furloughed"),($U44/7*AP44)+($U44/7*AZ44),
IF(AND($P44="Rehired"),($U44/7*AZ44),
IF(AND($P44="Terminated",AP44&gt;0),$U44,
IF($P44="Furloughed",IF(AP44&gt;0,$U44)+IF(AZ44&gt;0,$U44),
IF($P44="Rehired",IF(AZ44&gt;0,$U44)))))))),IF('Actual Allocation Calc'!$AH$78="C",'Actual Allocation Calc'!L44,'Actual Allocation Calc'!U44+IF($P44="Employed",$U44/7*BJ44,
IF(AND($P44="Terminated"),($U44/7*AP44),
IF(AND($P44="Furloughed"),($U44/7*AP44)+($U44/7*AZ44),
IF(AND($P44="Rehired"),($U44/7*AZ44),
IF(AND($P44="Terminated",AP44&gt;0),$U44,
IF($P44="Furloughed",IF(AP44&gt;0,$U44)+IF(AZ44&gt;0,$U44),
IF($P44="Rehired",IF(AZ44&gt;0,$U44))))))))*'Actual Allocation Calc'!$AH$99)))</f>
        <v/>
      </c>
      <c r="Z44" s="210" t="str">
        <f>IF($B44="","",IF('Actual Allocation Calc'!$AI$78="A",
IF($P44="Employed",$U44,
IF(AND($P44="Terminated"),($U44/7*AQ44),
IF(AND($P44="Furloughed"),($U44/7*AQ44)+($U44/7*BA44),
IF(AND($P44="Rehired"),($U44/7*BA44),
IF(AND($P44="Terminated",AQ44&gt;0),$U44,
IF($P44="Furloughed",IF(AQ44&gt;0,$U44)+IF(BA44&gt;0,$U44),
IF($P44="Rehired",IF(BA44&gt;0,$U44)))))))),IF('Actual Allocation Calc'!$AI$78="C",'Actual Allocation Calc'!M44,'Actual Allocation Calc'!V44+IF($P44="Employed",$U44,
IF(AND($P44="Terminated"),($U44/7*AQ44),
IF(AND($P44="Furloughed"),($U44/7*AQ44)+($U44/7*BA44),
IF(AND($P44="Rehired"),($U44/7*BA44),
IF(AND($P44="Terminated",AQ44&gt;0),$U44,
IF($P44="Furloughed",IF(AQ44&gt;0,$U44)+IF(BA44&gt;0,$U44),
IF($P44="Rehired",IF(BA44&gt;0,$U44))))))))*'Actual Allocation Calc'!$AI$99)))</f>
        <v/>
      </c>
      <c r="AA44" s="210" t="str">
        <f>IF($B44="","",IF('Actual Allocation Calc'!$AJ$78="A",
IF($P44="Employed",$U44,
IF(AND($P44="Terminated"),($U44/7*AR44),
IF(AND($P44="Furloughed"),($U44/7*AR44)+($U44/7*BB44),
IF(AND($P44="Rehired"),($U44/7*BB44),
IF(AND($P44="Terminated",AR44&gt;0),$U44,
IF($P44="Furloughed",IF(AR44&gt;0,$U44)+IF(BB44&gt;0,$U44),
IF($P44="Rehired",IF(BB44&gt;0,$U44)))))))),IF('Actual Allocation Calc'!$AJ$78="C",'Actual Allocation Calc'!N44,'Actual Allocation Calc'!W44+IF($P44="Employed",$U44,
IF(AND($P44="Terminated"),($U44/7*AR44),
IF(AND($P44="Furloughed"),($U44/7*AR44)+($U44/7*BB44),
IF(AND($P44="Rehired"),($U44/7*BB44),
IF(AND($P44="Terminated",AR44&gt;0),$U44,
IF($P44="Furloughed",IF(AR44&gt;0,$U44)+IF(BB44&gt;0,$U44),
IF($P44="Rehired",IF(BB44&gt;0,$U44))))))))*'Actual Allocation Calc'!$AJ$99)))</f>
        <v/>
      </c>
      <c r="AB44" s="210" t="str">
        <f>IF($B44="","",IF('Actual Allocation Calc'!$AK$78="A",
IF($P44="Employed",$U44,
IF(AND($P44="Terminated"),($U44/7*AS44),
IF(AND($P44="Furloughed"),($U44/7*AS44)+($U44/7*BC44),
IF(AND($P44="Rehired"),($U44/7*BC44),
IF(AND($P44="Terminated",AS44&gt;0),$U44,
IF($P44="Furloughed",IF(AS44&gt;0,$U44)+IF(BC44&gt;0,$U44),
IF($P44="Rehired",IF(BC44&gt;0,$U44)))))))),IF('Actual Allocation Calc'!$AK$78="C",'Actual Allocation Calc'!O44,'Actual Allocation Calc'!X44+IF($P44="Employed",$U44,
IF(AND($P44="Terminated"),($U44/7*AS44),
IF(AND($P44="Furloughed"),($U44/7*AS44)+($U44/7*BC44),
IF(AND($P44="Rehired"),($U44/7*BC44),
IF(AND($P44="Terminated",AS44&gt;0),$U44,
IF($P44="Furloughed",IF(AS44&gt;0,$U44)+IF(BC44&gt;0,$U44),
IF($P44="Rehired",IF(BC44&gt;0,$U44))))))))*'Actual Allocation Calc'!$AK$99)))</f>
        <v/>
      </c>
      <c r="AC44" s="210" t="str">
        <f>IF($B44="","",IF('Actual Allocation Calc'!$AL$78="A",
IF($P44="Employed",$U44,
IF(AND($P44="Terminated"),($U44/7*AT44),
IF(AND($P44="Furloughed"),($U44/7*AT44)+($U44/7*BD44),
IF(AND($P44="Rehired"),($U44/7*BD44),
IF(AND($P44="Terminated",AT44&gt;0),$U44,
IF($P44="Furloughed",IF(AT44&gt;0,$U44)+IF(BD44&gt;0,$U44),
IF($P44="Rehired",IF(BD44&gt;0,$U44)))))))),IF('Actual Allocation Calc'!$AL$78="C",'Actual Allocation Calc'!P44,'Actual Allocation Calc'!Y44+IF($P44="Employed",$U44,
IF(AND($P44="Terminated"),($U44/7*AT44),
IF(AND($P44="Furloughed"),($U44/7*AT44)+($U44/7*BD44),
IF(AND($P44="Rehired"),($U44/7*BD44),
IF(AND($P44="Terminated",AT44&gt;0),$U44,
IF($P44="Furloughed",IF(AT44&gt;0,$U44)+IF(BD44&gt;0,$U44),
IF($P44="Rehired",IF(BD44&gt;0,$U44))))))))*'Actual Allocation Calc'!$AL$99)))</f>
        <v/>
      </c>
      <c r="AD44" s="210" t="str">
        <f>IF($B44="","",IF('Actual Allocation Calc'!$AM$78="A",
IF($P44="Employed",$U44,
IF(AND($P44="Terminated"),($U44/7*AU44),
IF(AND($P44="Furloughed"),($U44/7*AU44)+($U44/7*BE44),
IF(AND($P44="Rehired"),($U44/7*BE44),
IF(AND($P44="Terminated",AU44&gt;0),$U44,
IF($P44="Furloughed",IF(AU44&gt;0,$U44)+IF(BE44&gt;0,$U44),
IF($P44="Rehired",IF(BE44&gt;0,$U44)))))))),IF('Actual Allocation Calc'!$AM$78="C",'Actual Allocation Calc'!Q44,'Actual Allocation Calc'!Z44+IF($P44="Employed",$U44,
IF(AND($P44="Terminated"),($U44/7*AU44),
IF(AND($P44="Furloughed"),($U44/7*AU44)+($U44/7*BE44),
IF(AND($P44="Rehired"),($U44/7*BE44),
IF(AND($P44="Terminated",AU44&gt;0),$U44,
IF($P44="Furloughed",IF(AU44&gt;0,$U44)+IF(BE44&gt;0,$U44),
IF($P44="Rehired",IF(BE44&gt;0,$U44))))))))*'Actual Allocation Calc'!$AM$99)))</f>
        <v/>
      </c>
      <c r="AE44" s="210" t="str">
        <f>IF($B44="","",IF('Actual Allocation Calc'!$AN$78="A",
IF($P44="Employed",$U44,
IF(AND($P44="Terminated"),($U44/7*AV44),
IF(AND($P44="Furloughed"),($U44/7*AV44)+($U44/7*BF44),
IF(AND($P44="Rehired"),($U44/7*BF44),
IF(AND($P44="Terminated",AV44&gt;0),$U44,
IF($P44="Furloughed",IF(AV44&gt;0,$U44)+IF(BF44&gt;0,$U44),
IF($P44="Rehired",IF(BF44&gt;0,$U44)))))))),IF('Actual Allocation Calc'!$AN$78="C",'Actual Allocation Calc'!R44,'Actual Allocation Calc'!AA44+IF($P44="Employed",$U44,
IF(AND($P44="Terminated"),($U44/7*AV44),
IF(AND($P44="Furloughed"),($U44/7*AV44)+($U44/7*BF44),
IF(AND($P44="Rehired"),($U44/7*BF44),
IF(AND($P44="Terminated",AV44&gt;0),$U44,
IF($P44="Furloughed",IF(AV44&gt;0,$U44)+IF(BF44&gt;0,$U44),
IF($P44="Rehired",IF(BF44&gt;0,$U44))))))))*'Actual Allocation Calc'!$AN$99)))</f>
        <v/>
      </c>
      <c r="AF44" s="210" t="str">
        <f>IF($B44="","",IF('Actual Allocation Calc'!$AO$78="A",
IF($P44="Employed",$U44,
IF(AND($P44="Terminated"),($U44/7*AW44),
IF(AND($P44="Furloughed"),($U44/7*AW44)+($U44/7*BG44),
IF(AND($P44="Rehired"),($U44/7*BG44),
IF(AND($P44="Terminated",AW44&gt;0),$U44,
IF($P44="Furloughed",IF(AW44&gt;0,$U44)+IF(BG44&gt;0,$U44),
IF($P44="Rehired",IF(BG44&gt;0,$U44)))))))),IF('Actual Allocation Calc'!$AO$78="C",'Actual Allocation Calc'!S44,'Actual Allocation Calc'!AB44+IF($P44="Employed",$U44,
IF(AND($P44="Terminated"),($U44/7*AW44),
IF(AND($P44="Furloughed"),($U44/7*AW44)+($U44/7*BG44),
IF(AND($P44="Rehired"),($U44/7*BG44),
IF(AND($P44="Terminated",AW44&gt;0),$U44,
IF($P44="Furloughed",IF(AW44&gt;0,$U44)+IF(BG44&gt;0,$U44),
IF($P44="Rehired",IF(BG44&gt;0,$U44))))))))*'Actual Allocation Calc'!$AO$99)))</f>
        <v/>
      </c>
      <c r="AG44" s="210" t="str">
        <f>IF($B44="","",IF('Actual Allocation Calc'!$AP$78="A",
IF($P44="Employed",$U44/7*BK44,
IF(AND($P44="Terminated"),($U44/7*AX44),
IF(AND($P44="Furloughed"),($U44/7*AX44)+($U44/7*BH44),
IF(AND($P44="Rehired"),($U44/7*BH44),
IF(AND($P44="Terminated",AX44&gt;0),$U44,
IF($P44="Furloughed",IF(AX44&gt;0,$U44)+IF(BH44&gt;0,$U44),
IF($P44="Rehired",IF(BH44&gt;0,$U44)))))))),IF('Actual Allocation Calc'!$AP$78="C",'Actual Allocation Calc'!T44,'Actual Allocation Calc'!AC44+IF($P44="Employed",$U44/7*BK44,
IF(AND($P44="Terminated"),($U44/7*AX44),
IF(AND($P44="Furloughed"),($U44/7*AX44)+($U44/7*BH44),
IF(AND($P44="Rehired"),($U44/7*BH44),
IF(AND($P44="Terminated",AX44&gt;0),$U44,
IF($P44="Furloughed",IF(AX44&gt;0,$U44)+IF(BH44&gt;0,$U44),
IF($P44="Rehired",IF(BH44&gt;0,$U44))))))))*'Actual Allocation Calc'!$AP$99)))</f>
        <v/>
      </c>
      <c r="AH44" s="536"/>
      <c r="AI44" s="82">
        <f t="shared" si="24"/>
        <v>0</v>
      </c>
      <c r="AJ44" s="210">
        <f t="shared" si="6"/>
        <v>0</v>
      </c>
      <c r="AK44" s="397" t="str">
        <f t="shared" si="7"/>
        <v/>
      </c>
      <c r="AM44" s="173"/>
      <c r="AO44" s="214" t="str">
        <f>IFERROR(IF($V44="","",VLOOKUP(V44,'Calendar Calcs'!$B$2:$E1011,4,FALSE)),0)</f>
        <v/>
      </c>
      <c r="AP44" s="69" t="str">
        <f>IF($AO44="","", IF($AO44&lt;AP$23,0,IF($AO44&gt;AP$23,COUNTIFS('Calendar Calcs'!$E$2:$E1011,AP$23),COUNTIFS('Calendar Calcs'!$E$2:$E1011,AP$23,'Calendar Calcs'!$D$2:$D1011,"&lt;="&amp;WEEKDAY($V44)))))</f>
        <v/>
      </c>
      <c r="AQ44" s="69" t="str">
        <f>IF($AO44="","", IF($AO44&lt;AQ$23,0,IF($AO44&gt;AQ$23,COUNTIFS('Calendar Calcs'!$E$2:$E1011,AQ$23),COUNTIFS('Calendar Calcs'!$E$2:$E1011,AQ$23,'Calendar Calcs'!$D$2:$D1011,"&lt;="&amp;WEEKDAY($V44)))))</f>
        <v/>
      </c>
      <c r="AR44" s="69" t="str">
        <f>IF($AO44="","", IF($AO44&lt;AR$23,0,IF($AO44&gt;AR$23,COUNTIFS('Calendar Calcs'!$E$2:$E1011,AR$23),COUNTIFS('Calendar Calcs'!$E$2:$E1011,AR$23,'Calendar Calcs'!$D$2:$D1011,"&lt;="&amp;WEEKDAY($V44)))))</f>
        <v/>
      </c>
      <c r="AS44" s="69" t="str">
        <f>IF($AO44="","", IF($AO44&lt;AS$23,0,IF($AO44&gt;AS$23,COUNTIFS('Calendar Calcs'!$E$2:$E1011,AS$23),COUNTIFS('Calendar Calcs'!$E$2:$E1011,AS$23,'Calendar Calcs'!$D$2:$D1011,"&lt;="&amp;WEEKDAY($V44)))))</f>
        <v/>
      </c>
      <c r="AT44" s="69" t="str">
        <f>IF($AO44="","", IF($AO44&lt;AT$23,0,IF($AO44&gt;AT$23,COUNTIFS('Calendar Calcs'!$E$2:$E1011,AT$23),COUNTIFS('Calendar Calcs'!$E$2:$E1011,AT$23,'Calendar Calcs'!$D$2:$D1011,"&lt;="&amp;WEEKDAY($V44)))))</f>
        <v/>
      </c>
      <c r="AU44" s="69" t="str">
        <f>IF($AO44="","", IF($AO44&lt;AU$23,0,IF($AO44&gt;AU$23,COUNTIFS('Calendar Calcs'!$E$2:$E1011,AU$23),COUNTIFS('Calendar Calcs'!$E$2:$E1011,AU$23,'Calendar Calcs'!$D$2:$D1011,"&lt;="&amp;WEEKDAY($V44)))))</f>
        <v/>
      </c>
      <c r="AV44" s="69" t="str">
        <f>IF($AO44="","", IF($AO44&lt;AV$23,0,IF($AO44&gt;AV$23,COUNTIFS('Calendar Calcs'!$E$2:$E1011,AV$23),COUNTIFS('Calendar Calcs'!$E$2:$E1011,AV$23,'Calendar Calcs'!$D$2:$D1011,"&lt;="&amp;WEEKDAY($V44)))))</f>
        <v/>
      </c>
      <c r="AW44" s="69" t="str">
        <f>IF($AO44="","", IF($AO44&lt;AW$23,0,IF($AO44&gt;AW$23,COUNTIFS('Calendar Calcs'!$E$2:$E1011,AW$23),COUNTIFS('Calendar Calcs'!$E$2:$E1011,AW$23,'Calendar Calcs'!$D$2:$D1011,"&lt;="&amp;WEEKDAY($V44)))))</f>
        <v/>
      </c>
      <c r="AX44" s="69" t="str">
        <f>IF($AO44="","", IF($AO44&lt;AX$23,0,IF($AO44&gt;AX$23,COUNTIFS('Calendar Calcs'!$E$2:$E1011,AX$23),COUNTIFS('Calendar Calcs'!$E$2:$E1011,AX$23,'Calendar Calcs'!$D$2:$D1011,"&lt;="&amp;WEEKDAY($V44)))))</f>
        <v/>
      </c>
      <c r="AY44" s="69" t="str">
        <f>IF($W44="","",VLOOKUP($W44,'Calendar Calcs'!$B$2:$E1011,4,FALSE))</f>
        <v/>
      </c>
      <c r="AZ44" s="69" t="str">
        <f>IF($AY44="","",IF($AY44&gt;AZ$23,0,IF($AY44&lt;AZ$23,COUNTIFS('Calendar Calcs'!$E$2:$E1011,AZ$23),COUNTIFS('Calendar Calcs'!$E$2:$E1011,AZ$23,'Calendar Calcs'!$D$2:$D1011,"&gt;="&amp;WEEKDAY($W44)))))</f>
        <v/>
      </c>
      <c r="BA44" s="69" t="str">
        <f>IF($AY44="","",IF($AY44&gt;BA$23,0,IF($AY44&lt;BA$23,COUNTIFS('Calendar Calcs'!$E$2:$E1011,BA$23),COUNTIFS('Calendar Calcs'!$E$2:$E1011,BA$23,'Calendar Calcs'!$D$2:$D1011,"&gt;="&amp;WEEKDAY($W44)))))</f>
        <v/>
      </c>
      <c r="BB44" s="69" t="str">
        <f>IF($AY44="","",IF($AY44&gt;BB$23,0,IF($AY44&lt;BB$23,COUNTIFS('Calendar Calcs'!$E$2:$E1011,BB$23),COUNTIFS('Calendar Calcs'!$E$2:$E1011,BB$23,'Calendar Calcs'!$D$2:$D1011,"&gt;="&amp;WEEKDAY($W44)))))</f>
        <v/>
      </c>
      <c r="BC44" s="69" t="str">
        <f>IF($AY44="","",IF($AY44&gt;BC$23,0,IF($AY44&lt;BC$23,COUNTIFS('Calendar Calcs'!$E$2:$E1011,BC$23),COUNTIFS('Calendar Calcs'!$E$2:$E1011,BC$23,'Calendar Calcs'!$D$2:$D1011,"&gt;="&amp;WEEKDAY($W44)))))</f>
        <v/>
      </c>
      <c r="BD44" s="69" t="str">
        <f>IF($AY44="","",IF($AY44&gt;BD$23,0,IF($AY44&lt;BD$23,COUNTIFS('Calendar Calcs'!$E$2:$E1011,BD$23),COUNTIFS('Calendar Calcs'!$E$2:$E1011,BD$23,'Calendar Calcs'!$D$2:$D1011,"&gt;="&amp;WEEKDAY($W44)))))</f>
        <v/>
      </c>
      <c r="BE44" s="69" t="str">
        <f>IF($AY44="","",IF($AY44&gt;BE$23,0,IF($AY44&lt;BE$23,COUNTIFS('Calendar Calcs'!$E$2:$E1011,BE$23),COUNTIFS('Calendar Calcs'!$E$2:$E1011,BE$23,'Calendar Calcs'!$D$2:$D1011,"&gt;="&amp;WEEKDAY($W44)))))</f>
        <v/>
      </c>
      <c r="BF44" s="69" t="str">
        <f>IF($AY44="","",IF($AY44&gt;BF$23,0,IF($AY44&lt;BF$23,COUNTIFS('Calendar Calcs'!$E$2:$E1011,BF$23),COUNTIFS('Calendar Calcs'!$E$2:$E1011,BF$23,'Calendar Calcs'!$D$2:$D1011,"&gt;="&amp;WEEKDAY($W44)))))</f>
        <v/>
      </c>
      <c r="BG44" s="69" t="str">
        <f>IF($AY44="","",IF($AY44&gt;BG$23,0,IF($AY44&lt;BG$23,COUNTIFS('Calendar Calcs'!$E$2:$E1011,BG$23),COUNTIFS('Calendar Calcs'!$E$2:$E1011,BG$23,'Calendar Calcs'!$D$2:$D1011,"&gt;="&amp;WEEKDAY($W44)))))</f>
        <v/>
      </c>
      <c r="BH44" s="69">
        <f t="shared" si="8"/>
        <v>6</v>
      </c>
      <c r="BI44" s="69">
        <f>IF(Cover!$E$43="","",VLOOKUP(Cover!$E$43,'Calendar Calcs'!$B$2:$E1011,4,FALSE))</f>
        <v>1</v>
      </c>
      <c r="BJ44" s="69">
        <f>IF($BI44="","", IF($BI44&lt;BJ$23,0,IF($BI44&gt;=BJ$23,COUNTIFS('Calendar Calcs'!$E$2:$E1011,BJ$23),COUNTIFS('Calendar Calcs'!$E$2:$E1011,BJ$23,'Calendar Calcs'!$D$2:$D1011,"&lt;="&amp;WEEKDAY($V44)))))</f>
        <v>1</v>
      </c>
      <c r="BK44" s="69">
        <f t="shared" si="3"/>
        <v>6</v>
      </c>
      <c r="BN44" s="69" t="str">
        <f>IF(T44&gt;0,"FTE",IF(Cover!$E$47="Weekly",IF(S44&gt;29.75,"FTE","PTE"),IF(S44&gt;59.75,"FTE","PTE")))</f>
        <v>PTE</v>
      </c>
      <c r="BO44" s="69">
        <f>IF(BN44="FTE",30,IF(Cover!$E$47="Weekly",'STEP 2 EE Data'!S44,'STEP 2 EE Data'!S44/2))</f>
        <v>0</v>
      </c>
      <c r="BP44" s="209">
        <f t="shared" si="9"/>
        <v>0</v>
      </c>
      <c r="BQ44" s="209">
        <f t="shared" si="10"/>
        <v>0</v>
      </c>
      <c r="BR44" s="209">
        <f t="shared" si="11"/>
        <v>0</v>
      </c>
      <c r="BS44" s="209">
        <f t="shared" si="12"/>
        <v>0</v>
      </c>
      <c r="BT44" s="209">
        <f t="shared" si="13"/>
        <v>0</v>
      </c>
      <c r="BU44" s="209">
        <f t="shared" si="14"/>
        <v>0</v>
      </c>
      <c r="BV44" s="209">
        <f t="shared" si="15"/>
        <v>0</v>
      </c>
      <c r="BW44" s="209">
        <f t="shared" si="16"/>
        <v>0</v>
      </c>
      <c r="BX44" s="209">
        <f t="shared" si="17"/>
        <v>0</v>
      </c>
      <c r="CC44" s="210" t="str">
        <f>IF(B44="","",IF(C44="",IF(Cover!$E$47="Weekly",'STEP 3 EE Comp'!BI49*8,'STEP 3 EE Comp'!BI49*4),IF(Cover!$E$47="Weekly",'STEP 3 EE Comp'!BI49,'STEP 3 EE Comp'!BI49)))</f>
        <v/>
      </c>
      <c r="CD44" s="82" t="str">
        <f t="shared" si="18"/>
        <v/>
      </c>
      <c r="CE44" s="417">
        <f t="shared" si="19"/>
        <v>1</v>
      </c>
      <c r="CF44" s="82" t="str">
        <f t="shared" si="20"/>
        <v>Good</v>
      </c>
      <c r="CG44" s="82">
        <f t="shared" si="21"/>
        <v>0</v>
      </c>
      <c r="CH44" s="234">
        <f t="shared" si="22"/>
        <v>0</v>
      </c>
    </row>
    <row r="45" spans="1:86" s="69" customFormat="1" x14ac:dyDescent="0.3">
      <c r="A45" s="554"/>
      <c r="B45" s="478"/>
      <c r="C45" s="52"/>
      <c r="D45" s="565"/>
      <c r="E45" s="52"/>
      <c r="F45" s="507"/>
      <c r="G45" s="210">
        <f t="shared" si="23"/>
        <v>0</v>
      </c>
      <c r="H45" s="82">
        <f t="shared" si="2"/>
        <v>0</v>
      </c>
      <c r="I45" s="211"/>
      <c r="J45" s="441" t="s">
        <v>21</v>
      </c>
      <c r="K45" s="441" t="s">
        <v>21</v>
      </c>
      <c r="L45" s="441" t="s">
        <v>21</v>
      </c>
      <c r="M45" s="441" t="s">
        <v>21</v>
      </c>
      <c r="N45" s="568" t="s">
        <v>21</v>
      </c>
      <c r="O45" s="211"/>
      <c r="P45" s="212" t="str">
        <f>IF(B45="","",
IF(AND(V45="",W45="",B45&lt;&gt;""),"Employed",
IF(AND(V45&lt;&gt;"",W45="",B45&lt;&gt;""),"Terminated",
IF(AND(V45&lt;&gt;"",W45&lt;&gt;"",B45&lt;&gt;""),IF(W45&lt;Cover!$E$43,"Employed","Furloughed"),
IF(AND(V45="",W45&lt;&gt;"",B45&lt;&gt;""),IF(W45&lt;Cover!$E$43,"Employed","Rehired"))))))</f>
        <v/>
      </c>
      <c r="Q45" s="211"/>
      <c r="R45" s="536"/>
      <c r="S45" s="563"/>
      <c r="T45" s="536"/>
      <c r="U45" s="82">
        <f>IF(Cover!$E$47="Weekly",IF(T45&gt;0,T45,R45*S45),IF(T45&gt;0,T45,R45*S45)/2)</f>
        <v>0</v>
      </c>
      <c r="V45" s="564"/>
      <c r="W45" s="564"/>
      <c r="Y45" s="213" t="str">
        <f>IF($B45="","",IF('Actual Allocation Calc'!$AH$78="A",
IF($P45="Employed",$U45/7*BJ45,
IF(AND($P45="Terminated"),($U45/7*AP45),
IF(AND($P45="Furloughed"),($U45/7*AP45)+($U45/7*AZ45),
IF(AND($P45="Rehired"),($U45/7*AZ45),
IF(AND($P45="Terminated",AP45&gt;0),$U45,
IF($P45="Furloughed",IF(AP45&gt;0,$U45)+IF(AZ45&gt;0,$U45),
IF($P45="Rehired",IF(AZ45&gt;0,$U45)))))))),IF('Actual Allocation Calc'!$AH$78="C",'Actual Allocation Calc'!L45,'Actual Allocation Calc'!U45+IF($P45="Employed",$U45/7*BJ45,
IF(AND($P45="Terminated"),($U45/7*AP45),
IF(AND($P45="Furloughed"),($U45/7*AP45)+($U45/7*AZ45),
IF(AND($P45="Rehired"),($U45/7*AZ45),
IF(AND($P45="Terminated",AP45&gt;0),$U45,
IF($P45="Furloughed",IF(AP45&gt;0,$U45)+IF(AZ45&gt;0,$U45),
IF($P45="Rehired",IF(AZ45&gt;0,$U45))))))))*'Actual Allocation Calc'!$AH$99)))</f>
        <v/>
      </c>
      <c r="Z45" s="210" t="str">
        <f>IF($B45="","",IF('Actual Allocation Calc'!$AI$78="A",
IF($P45="Employed",$U45,
IF(AND($P45="Terminated"),($U45/7*AQ45),
IF(AND($P45="Furloughed"),($U45/7*AQ45)+($U45/7*BA45),
IF(AND($P45="Rehired"),($U45/7*BA45),
IF(AND($P45="Terminated",AQ45&gt;0),$U45,
IF($P45="Furloughed",IF(AQ45&gt;0,$U45)+IF(BA45&gt;0,$U45),
IF($P45="Rehired",IF(BA45&gt;0,$U45)))))))),IF('Actual Allocation Calc'!$AI$78="C",'Actual Allocation Calc'!M45,'Actual Allocation Calc'!V45+IF($P45="Employed",$U45,
IF(AND($P45="Terminated"),($U45/7*AQ45),
IF(AND($P45="Furloughed"),($U45/7*AQ45)+($U45/7*BA45),
IF(AND($P45="Rehired"),($U45/7*BA45),
IF(AND($P45="Terminated",AQ45&gt;0),$U45,
IF($P45="Furloughed",IF(AQ45&gt;0,$U45)+IF(BA45&gt;0,$U45),
IF($P45="Rehired",IF(BA45&gt;0,$U45))))))))*'Actual Allocation Calc'!$AI$99)))</f>
        <v/>
      </c>
      <c r="AA45" s="210" t="str">
        <f>IF($B45="","",IF('Actual Allocation Calc'!$AJ$78="A",
IF($P45="Employed",$U45,
IF(AND($P45="Terminated"),($U45/7*AR45),
IF(AND($P45="Furloughed"),($U45/7*AR45)+($U45/7*BB45),
IF(AND($P45="Rehired"),($U45/7*BB45),
IF(AND($P45="Terminated",AR45&gt;0),$U45,
IF($P45="Furloughed",IF(AR45&gt;0,$U45)+IF(BB45&gt;0,$U45),
IF($P45="Rehired",IF(BB45&gt;0,$U45)))))))),IF('Actual Allocation Calc'!$AJ$78="C",'Actual Allocation Calc'!N45,'Actual Allocation Calc'!W45+IF($P45="Employed",$U45,
IF(AND($P45="Terminated"),($U45/7*AR45),
IF(AND($P45="Furloughed"),($U45/7*AR45)+($U45/7*BB45),
IF(AND($P45="Rehired"),($U45/7*BB45),
IF(AND($P45="Terminated",AR45&gt;0),$U45,
IF($P45="Furloughed",IF(AR45&gt;0,$U45)+IF(BB45&gt;0,$U45),
IF($P45="Rehired",IF(BB45&gt;0,$U45))))))))*'Actual Allocation Calc'!$AJ$99)))</f>
        <v/>
      </c>
      <c r="AB45" s="210" t="str">
        <f>IF($B45="","",IF('Actual Allocation Calc'!$AK$78="A",
IF($P45="Employed",$U45,
IF(AND($P45="Terminated"),($U45/7*AS45),
IF(AND($P45="Furloughed"),($U45/7*AS45)+($U45/7*BC45),
IF(AND($P45="Rehired"),($U45/7*BC45),
IF(AND($P45="Terminated",AS45&gt;0),$U45,
IF($P45="Furloughed",IF(AS45&gt;0,$U45)+IF(BC45&gt;0,$U45),
IF($P45="Rehired",IF(BC45&gt;0,$U45)))))))),IF('Actual Allocation Calc'!$AK$78="C",'Actual Allocation Calc'!O45,'Actual Allocation Calc'!X45+IF($P45="Employed",$U45,
IF(AND($P45="Terminated"),($U45/7*AS45),
IF(AND($P45="Furloughed"),($U45/7*AS45)+($U45/7*BC45),
IF(AND($P45="Rehired"),($U45/7*BC45),
IF(AND($P45="Terminated",AS45&gt;0),$U45,
IF($P45="Furloughed",IF(AS45&gt;0,$U45)+IF(BC45&gt;0,$U45),
IF($P45="Rehired",IF(BC45&gt;0,$U45))))))))*'Actual Allocation Calc'!$AK$99)))</f>
        <v/>
      </c>
      <c r="AC45" s="210" t="str">
        <f>IF($B45="","",IF('Actual Allocation Calc'!$AL$78="A",
IF($P45="Employed",$U45,
IF(AND($P45="Terminated"),($U45/7*AT45),
IF(AND($P45="Furloughed"),($U45/7*AT45)+($U45/7*BD45),
IF(AND($P45="Rehired"),($U45/7*BD45),
IF(AND($P45="Terminated",AT45&gt;0),$U45,
IF($P45="Furloughed",IF(AT45&gt;0,$U45)+IF(BD45&gt;0,$U45),
IF($P45="Rehired",IF(BD45&gt;0,$U45)))))))),IF('Actual Allocation Calc'!$AL$78="C",'Actual Allocation Calc'!P45,'Actual Allocation Calc'!Y45+IF($P45="Employed",$U45,
IF(AND($P45="Terminated"),($U45/7*AT45),
IF(AND($P45="Furloughed"),($U45/7*AT45)+($U45/7*BD45),
IF(AND($P45="Rehired"),($U45/7*BD45),
IF(AND($P45="Terminated",AT45&gt;0),$U45,
IF($P45="Furloughed",IF(AT45&gt;0,$U45)+IF(BD45&gt;0,$U45),
IF($P45="Rehired",IF(BD45&gt;0,$U45))))))))*'Actual Allocation Calc'!$AL$99)))</f>
        <v/>
      </c>
      <c r="AD45" s="210" t="str">
        <f>IF($B45="","",IF('Actual Allocation Calc'!$AM$78="A",
IF($P45="Employed",$U45,
IF(AND($P45="Terminated"),($U45/7*AU45),
IF(AND($P45="Furloughed"),($U45/7*AU45)+($U45/7*BE45),
IF(AND($P45="Rehired"),($U45/7*BE45),
IF(AND($P45="Terminated",AU45&gt;0),$U45,
IF($P45="Furloughed",IF(AU45&gt;0,$U45)+IF(BE45&gt;0,$U45),
IF($P45="Rehired",IF(BE45&gt;0,$U45)))))))),IF('Actual Allocation Calc'!$AM$78="C",'Actual Allocation Calc'!Q45,'Actual Allocation Calc'!Z45+IF($P45="Employed",$U45,
IF(AND($P45="Terminated"),($U45/7*AU45),
IF(AND($P45="Furloughed"),($U45/7*AU45)+($U45/7*BE45),
IF(AND($P45="Rehired"),($U45/7*BE45),
IF(AND($P45="Terminated",AU45&gt;0),$U45,
IF($P45="Furloughed",IF(AU45&gt;0,$U45)+IF(BE45&gt;0,$U45),
IF($P45="Rehired",IF(BE45&gt;0,$U45))))))))*'Actual Allocation Calc'!$AM$99)))</f>
        <v/>
      </c>
      <c r="AE45" s="210" t="str">
        <f>IF($B45="","",IF('Actual Allocation Calc'!$AN$78="A",
IF($P45="Employed",$U45,
IF(AND($P45="Terminated"),($U45/7*AV45),
IF(AND($P45="Furloughed"),($U45/7*AV45)+($U45/7*BF45),
IF(AND($P45="Rehired"),($U45/7*BF45),
IF(AND($P45="Terminated",AV45&gt;0),$U45,
IF($P45="Furloughed",IF(AV45&gt;0,$U45)+IF(BF45&gt;0,$U45),
IF($P45="Rehired",IF(BF45&gt;0,$U45)))))))),IF('Actual Allocation Calc'!$AN$78="C",'Actual Allocation Calc'!R45,'Actual Allocation Calc'!AA45+IF($P45="Employed",$U45,
IF(AND($P45="Terminated"),($U45/7*AV45),
IF(AND($P45="Furloughed"),($U45/7*AV45)+($U45/7*BF45),
IF(AND($P45="Rehired"),($U45/7*BF45),
IF(AND($P45="Terminated",AV45&gt;0),$U45,
IF($P45="Furloughed",IF(AV45&gt;0,$U45)+IF(BF45&gt;0,$U45),
IF($P45="Rehired",IF(BF45&gt;0,$U45))))))))*'Actual Allocation Calc'!$AN$99)))</f>
        <v/>
      </c>
      <c r="AF45" s="210" t="str">
        <f>IF($B45="","",IF('Actual Allocation Calc'!$AO$78="A",
IF($P45="Employed",$U45,
IF(AND($P45="Terminated"),($U45/7*AW45),
IF(AND($P45="Furloughed"),($U45/7*AW45)+($U45/7*BG45),
IF(AND($P45="Rehired"),($U45/7*BG45),
IF(AND($P45="Terminated",AW45&gt;0),$U45,
IF($P45="Furloughed",IF(AW45&gt;0,$U45)+IF(BG45&gt;0,$U45),
IF($P45="Rehired",IF(BG45&gt;0,$U45)))))))),IF('Actual Allocation Calc'!$AO$78="C",'Actual Allocation Calc'!S45,'Actual Allocation Calc'!AB45+IF($P45="Employed",$U45,
IF(AND($P45="Terminated"),($U45/7*AW45),
IF(AND($P45="Furloughed"),($U45/7*AW45)+($U45/7*BG45),
IF(AND($P45="Rehired"),($U45/7*BG45),
IF(AND($P45="Terminated",AW45&gt;0),$U45,
IF($P45="Furloughed",IF(AW45&gt;0,$U45)+IF(BG45&gt;0,$U45),
IF($P45="Rehired",IF(BG45&gt;0,$U45))))))))*'Actual Allocation Calc'!$AO$99)))</f>
        <v/>
      </c>
      <c r="AG45" s="210" t="str">
        <f>IF($B45="","",IF('Actual Allocation Calc'!$AP$78="A",
IF($P45="Employed",$U45/7*BK45,
IF(AND($P45="Terminated"),($U45/7*AX45),
IF(AND($P45="Furloughed"),($U45/7*AX45)+($U45/7*BH45),
IF(AND($P45="Rehired"),($U45/7*BH45),
IF(AND($P45="Terminated",AX45&gt;0),$U45,
IF($P45="Furloughed",IF(AX45&gt;0,$U45)+IF(BH45&gt;0,$U45),
IF($P45="Rehired",IF(BH45&gt;0,$U45)))))))),IF('Actual Allocation Calc'!$AP$78="C",'Actual Allocation Calc'!T45,'Actual Allocation Calc'!AC45+IF($P45="Employed",$U45/7*BK45,
IF(AND($P45="Terminated"),($U45/7*AX45),
IF(AND($P45="Furloughed"),($U45/7*AX45)+($U45/7*BH45),
IF(AND($P45="Rehired"),($U45/7*BH45),
IF(AND($P45="Terminated",AX45&gt;0),$U45,
IF($P45="Furloughed",IF(AX45&gt;0,$U45)+IF(BH45&gt;0,$U45),
IF($P45="Rehired",IF(BH45&gt;0,$U45))))))))*'Actual Allocation Calc'!$AP$99)))</f>
        <v/>
      </c>
      <c r="AH45" s="536"/>
      <c r="AI45" s="82">
        <f t="shared" si="24"/>
        <v>0</v>
      </c>
      <c r="AJ45" s="210">
        <f t="shared" si="6"/>
        <v>0</v>
      </c>
      <c r="AK45" s="397" t="str">
        <f t="shared" si="7"/>
        <v/>
      </c>
      <c r="AM45" s="173"/>
      <c r="AO45" s="214" t="str">
        <f>IFERROR(IF($V45="","",VLOOKUP(V45,'Calendar Calcs'!$B$2:$E1012,4,FALSE)),0)</f>
        <v/>
      </c>
      <c r="AP45" s="69" t="str">
        <f>IF($AO45="","", IF($AO45&lt;AP$23,0,IF($AO45&gt;AP$23,COUNTIFS('Calendar Calcs'!$E$2:$E1012,AP$23),COUNTIFS('Calendar Calcs'!$E$2:$E1012,AP$23,'Calendar Calcs'!$D$2:$D1012,"&lt;="&amp;WEEKDAY($V45)))))</f>
        <v/>
      </c>
      <c r="AQ45" s="69" t="str">
        <f>IF($AO45="","", IF($AO45&lt;AQ$23,0,IF($AO45&gt;AQ$23,COUNTIFS('Calendar Calcs'!$E$2:$E1012,AQ$23),COUNTIFS('Calendar Calcs'!$E$2:$E1012,AQ$23,'Calendar Calcs'!$D$2:$D1012,"&lt;="&amp;WEEKDAY($V45)))))</f>
        <v/>
      </c>
      <c r="AR45" s="69" t="str">
        <f>IF($AO45="","", IF($AO45&lt;AR$23,0,IF($AO45&gt;AR$23,COUNTIFS('Calendar Calcs'!$E$2:$E1012,AR$23),COUNTIFS('Calendar Calcs'!$E$2:$E1012,AR$23,'Calendar Calcs'!$D$2:$D1012,"&lt;="&amp;WEEKDAY($V45)))))</f>
        <v/>
      </c>
      <c r="AS45" s="69" t="str">
        <f>IF($AO45="","", IF($AO45&lt;AS$23,0,IF($AO45&gt;AS$23,COUNTIFS('Calendar Calcs'!$E$2:$E1012,AS$23),COUNTIFS('Calendar Calcs'!$E$2:$E1012,AS$23,'Calendar Calcs'!$D$2:$D1012,"&lt;="&amp;WEEKDAY($V45)))))</f>
        <v/>
      </c>
      <c r="AT45" s="69" t="str">
        <f>IF($AO45="","", IF($AO45&lt;AT$23,0,IF($AO45&gt;AT$23,COUNTIFS('Calendar Calcs'!$E$2:$E1012,AT$23),COUNTIFS('Calendar Calcs'!$E$2:$E1012,AT$23,'Calendar Calcs'!$D$2:$D1012,"&lt;="&amp;WEEKDAY($V45)))))</f>
        <v/>
      </c>
      <c r="AU45" s="69" t="str">
        <f>IF($AO45="","", IF($AO45&lt;AU$23,0,IF($AO45&gt;AU$23,COUNTIFS('Calendar Calcs'!$E$2:$E1012,AU$23),COUNTIFS('Calendar Calcs'!$E$2:$E1012,AU$23,'Calendar Calcs'!$D$2:$D1012,"&lt;="&amp;WEEKDAY($V45)))))</f>
        <v/>
      </c>
      <c r="AV45" s="69" t="str">
        <f>IF($AO45="","", IF($AO45&lt;AV$23,0,IF($AO45&gt;AV$23,COUNTIFS('Calendar Calcs'!$E$2:$E1012,AV$23),COUNTIFS('Calendar Calcs'!$E$2:$E1012,AV$23,'Calendar Calcs'!$D$2:$D1012,"&lt;="&amp;WEEKDAY($V45)))))</f>
        <v/>
      </c>
      <c r="AW45" s="69" t="str">
        <f>IF($AO45="","", IF($AO45&lt;AW$23,0,IF($AO45&gt;AW$23,COUNTIFS('Calendar Calcs'!$E$2:$E1012,AW$23),COUNTIFS('Calendar Calcs'!$E$2:$E1012,AW$23,'Calendar Calcs'!$D$2:$D1012,"&lt;="&amp;WEEKDAY($V45)))))</f>
        <v/>
      </c>
      <c r="AX45" s="69" t="str">
        <f>IF($AO45="","", IF($AO45&lt;AX$23,0,IF($AO45&gt;AX$23,COUNTIFS('Calendar Calcs'!$E$2:$E1012,AX$23),COUNTIFS('Calendar Calcs'!$E$2:$E1012,AX$23,'Calendar Calcs'!$D$2:$D1012,"&lt;="&amp;WEEKDAY($V45)))))</f>
        <v/>
      </c>
      <c r="AY45" s="69" t="str">
        <f>IF($W45="","",VLOOKUP($W45,'Calendar Calcs'!$B$2:$E1012,4,FALSE))</f>
        <v/>
      </c>
      <c r="AZ45" s="69" t="str">
        <f>IF($AY45="","",IF($AY45&gt;AZ$23,0,IF($AY45&lt;AZ$23,COUNTIFS('Calendar Calcs'!$E$2:$E1012,AZ$23),COUNTIFS('Calendar Calcs'!$E$2:$E1012,AZ$23,'Calendar Calcs'!$D$2:$D1012,"&gt;="&amp;WEEKDAY($W45)))))</f>
        <v/>
      </c>
      <c r="BA45" s="69" t="str">
        <f>IF($AY45="","",IF($AY45&gt;BA$23,0,IF($AY45&lt;BA$23,COUNTIFS('Calendar Calcs'!$E$2:$E1012,BA$23),COUNTIFS('Calendar Calcs'!$E$2:$E1012,BA$23,'Calendar Calcs'!$D$2:$D1012,"&gt;="&amp;WEEKDAY($W45)))))</f>
        <v/>
      </c>
      <c r="BB45" s="69" t="str">
        <f>IF($AY45="","",IF($AY45&gt;BB$23,0,IF($AY45&lt;BB$23,COUNTIFS('Calendar Calcs'!$E$2:$E1012,BB$23),COUNTIFS('Calendar Calcs'!$E$2:$E1012,BB$23,'Calendar Calcs'!$D$2:$D1012,"&gt;="&amp;WEEKDAY($W45)))))</f>
        <v/>
      </c>
      <c r="BC45" s="69" t="str">
        <f>IF($AY45="","",IF($AY45&gt;BC$23,0,IF($AY45&lt;BC$23,COUNTIFS('Calendar Calcs'!$E$2:$E1012,BC$23),COUNTIFS('Calendar Calcs'!$E$2:$E1012,BC$23,'Calendar Calcs'!$D$2:$D1012,"&gt;="&amp;WEEKDAY($W45)))))</f>
        <v/>
      </c>
      <c r="BD45" s="69" t="str">
        <f>IF($AY45="","",IF($AY45&gt;BD$23,0,IF($AY45&lt;BD$23,COUNTIFS('Calendar Calcs'!$E$2:$E1012,BD$23),COUNTIFS('Calendar Calcs'!$E$2:$E1012,BD$23,'Calendar Calcs'!$D$2:$D1012,"&gt;="&amp;WEEKDAY($W45)))))</f>
        <v/>
      </c>
      <c r="BE45" s="69" t="str">
        <f>IF($AY45="","",IF($AY45&gt;BE$23,0,IF($AY45&lt;BE$23,COUNTIFS('Calendar Calcs'!$E$2:$E1012,BE$23),COUNTIFS('Calendar Calcs'!$E$2:$E1012,BE$23,'Calendar Calcs'!$D$2:$D1012,"&gt;="&amp;WEEKDAY($W45)))))</f>
        <v/>
      </c>
      <c r="BF45" s="69" t="str">
        <f>IF($AY45="","",IF($AY45&gt;BF$23,0,IF($AY45&lt;BF$23,COUNTIFS('Calendar Calcs'!$E$2:$E1012,BF$23),COUNTIFS('Calendar Calcs'!$E$2:$E1012,BF$23,'Calendar Calcs'!$D$2:$D1012,"&gt;="&amp;WEEKDAY($W45)))))</f>
        <v/>
      </c>
      <c r="BG45" s="69" t="str">
        <f>IF($AY45="","",IF($AY45&gt;BG$23,0,IF($AY45&lt;BG$23,COUNTIFS('Calendar Calcs'!$E$2:$E1012,BG$23),COUNTIFS('Calendar Calcs'!$E$2:$E1012,BG$23,'Calendar Calcs'!$D$2:$D1012,"&gt;="&amp;WEEKDAY($W45)))))</f>
        <v/>
      </c>
      <c r="BH45" s="69">
        <f t="shared" si="8"/>
        <v>6</v>
      </c>
      <c r="BI45" s="69">
        <f>IF(Cover!$E$43="","",VLOOKUP(Cover!$E$43,'Calendar Calcs'!$B$2:$E1012,4,FALSE))</f>
        <v>1</v>
      </c>
      <c r="BJ45" s="69">
        <f>IF($BI45="","", IF($BI45&lt;BJ$23,0,IF($BI45&gt;=BJ$23,COUNTIFS('Calendar Calcs'!$E$2:$E1012,BJ$23),COUNTIFS('Calendar Calcs'!$E$2:$E1012,BJ$23,'Calendar Calcs'!$D$2:$D1012,"&lt;="&amp;WEEKDAY($V45)))))</f>
        <v>1</v>
      </c>
      <c r="BK45" s="69">
        <f t="shared" si="3"/>
        <v>6</v>
      </c>
      <c r="BN45" s="69" t="str">
        <f>IF(T45&gt;0,"FTE",IF(Cover!$E$47="Weekly",IF(S45&gt;29.75,"FTE","PTE"),IF(S45&gt;59.75,"FTE","PTE")))</f>
        <v>PTE</v>
      </c>
      <c r="BO45" s="69">
        <f>IF(BN45="FTE",30,IF(Cover!$E$47="Weekly",'STEP 2 EE Data'!S45,'STEP 2 EE Data'!S45/2))</f>
        <v>0</v>
      </c>
      <c r="BP45" s="209">
        <f t="shared" si="9"/>
        <v>0</v>
      </c>
      <c r="BQ45" s="209">
        <f t="shared" si="10"/>
        <v>0</v>
      </c>
      <c r="BR45" s="209">
        <f t="shared" si="11"/>
        <v>0</v>
      </c>
      <c r="BS45" s="209">
        <f t="shared" si="12"/>
        <v>0</v>
      </c>
      <c r="BT45" s="209">
        <f t="shared" si="13"/>
        <v>0</v>
      </c>
      <c r="BU45" s="209">
        <f t="shared" si="14"/>
        <v>0</v>
      </c>
      <c r="BV45" s="209">
        <f t="shared" si="15"/>
        <v>0</v>
      </c>
      <c r="BW45" s="209">
        <f t="shared" si="16"/>
        <v>0</v>
      </c>
      <c r="BX45" s="209">
        <f t="shared" si="17"/>
        <v>0</v>
      </c>
      <c r="CC45" s="210" t="str">
        <f>IF(B45="","",IF(C45="",IF(Cover!$E$47="Weekly",'STEP 3 EE Comp'!BI50*8,'STEP 3 EE Comp'!BI50*4),IF(Cover!$E$47="Weekly",'STEP 3 EE Comp'!BI50,'STEP 3 EE Comp'!BI50)))</f>
        <v/>
      </c>
      <c r="CD45" s="82" t="str">
        <f t="shared" si="18"/>
        <v/>
      </c>
      <c r="CE45" s="417">
        <f t="shared" si="19"/>
        <v>1</v>
      </c>
      <c r="CF45" s="82" t="str">
        <f t="shared" si="20"/>
        <v>Good</v>
      </c>
      <c r="CG45" s="82">
        <f t="shared" si="21"/>
        <v>0</v>
      </c>
      <c r="CH45" s="234">
        <f t="shared" si="22"/>
        <v>0</v>
      </c>
    </row>
    <row r="46" spans="1:86" s="69" customFormat="1" x14ac:dyDescent="0.3">
      <c r="A46" s="530"/>
      <c r="B46" s="477"/>
      <c r="C46" s="52"/>
      <c r="D46" s="565"/>
      <c r="E46" s="52"/>
      <c r="F46" s="507"/>
      <c r="G46" s="210">
        <f t="shared" si="23"/>
        <v>0</v>
      </c>
      <c r="H46" s="82">
        <f t="shared" si="2"/>
        <v>0</v>
      </c>
      <c r="I46" s="211"/>
      <c r="J46" s="441" t="s">
        <v>21</v>
      </c>
      <c r="K46" s="441" t="s">
        <v>21</v>
      </c>
      <c r="L46" s="441" t="s">
        <v>21</v>
      </c>
      <c r="M46" s="441" t="s">
        <v>21</v>
      </c>
      <c r="N46" s="568" t="s">
        <v>21</v>
      </c>
      <c r="O46" s="211"/>
      <c r="P46" s="212" t="str">
        <f>IF(B46="","",
IF(AND(V46="",W46="",B46&lt;&gt;""),"Employed",
IF(AND(V46&lt;&gt;"",W46="",B46&lt;&gt;""),"Terminated",
IF(AND(V46&lt;&gt;"",W46&lt;&gt;"",B46&lt;&gt;""),IF(W46&lt;Cover!$E$43,"Employed","Furloughed"),
IF(AND(V46="",W46&lt;&gt;"",B46&lt;&gt;""),IF(W46&lt;Cover!$E$43,"Employed","Rehired"))))))</f>
        <v/>
      </c>
      <c r="Q46" s="211"/>
      <c r="R46" s="536"/>
      <c r="S46" s="563"/>
      <c r="T46" s="536"/>
      <c r="U46" s="82">
        <f>IF(Cover!$E$47="Weekly",IF(T46&gt;0,T46,R46*S46),IF(T46&gt;0,T46,R46*S46)/2)</f>
        <v>0</v>
      </c>
      <c r="V46" s="564"/>
      <c r="W46" s="564"/>
      <c r="Y46" s="213" t="str">
        <f>IF($B46="","",IF('Actual Allocation Calc'!$AH$78="A",
IF($P46="Employed",$U46/7*BJ46,
IF(AND($P46="Terminated"),($U46/7*AP46),
IF(AND($P46="Furloughed"),($U46/7*AP46)+($U46/7*AZ46),
IF(AND($P46="Rehired"),($U46/7*AZ46),
IF(AND($P46="Terminated",AP46&gt;0),$U46,
IF($P46="Furloughed",IF(AP46&gt;0,$U46)+IF(AZ46&gt;0,$U46),
IF($P46="Rehired",IF(AZ46&gt;0,$U46)))))))),IF('Actual Allocation Calc'!$AH$78="C",'Actual Allocation Calc'!L46,'Actual Allocation Calc'!U46+IF($P46="Employed",$U46/7*BJ46,
IF(AND($P46="Terminated"),($U46/7*AP46),
IF(AND($P46="Furloughed"),($U46/7*AP46)+($U46/7*AZ46),
IF(AND($P46="Rehired"),($U46/7*AZ46),
IF(AND($P46="Terminated",AP46&gt;0),$U46,
IF($P46="Furloughed",IF(AP46&gt;0,$U46)+IF(AZ46&gt;0,$U46),
IF($P46="Rehired",IF(AZ46&gt;0,$U46))))))))*'Actual Allocation Calc'!$AH$99)))</f>
        <v/>
      </c>
      <c r="Z46" s="210" t="str">
        <f>IF($B46="","",IF('Actual Allocation Calc'!$AI$78="A",
IF($P46="Employed",$U46,
IF(AND($P46="Terminated"),($U46/7*AQ46),
IF(AND($P46="Furloughed"),($U46/7*AQ46)+($U46/7*BA46),
IF(AND($P46="Rehired"),($U46/7*BA46),
IF(AND($P46="Terminated",AQ46&gt;0),$U46,
IF($P46="Furloughed",IF(AQ46&gt;0,$U46)+IF(BA46&gt;0,$U46),
IF($P46="Rehired",IF(BA46&gt;0,$U46)))))))),IF('Actual Allocation Calc'!$AI$78="C",'Actual Allocation Calc'!M46,'Actual Allocation Calc'!V46+IF($P46="Employed",$U46,
IF(AND($P46="Terminated"),($U46/7*AQ46),
IF(AND($P46="Furloughed"),($U46/7*AQ46)+($U46/7*BA46),
IF(AND($P46="Rehired"),($U46/7*BA46),
IF(AND($P46="Terminated",AQ46&gt;0),$U46,
IF($P46="Furloughed",IF(AQ46&gt;0,$U46)+IF(BA46&gt;0,$U46),
IF($P46="Rehired",IF(BA46&gt;0,$U46))))))))*'Actual Allocation Calc'!$AI$99)))</f>
        <v/>
      </c>
      <c r="AA46" s="210" t="str">
        <f>IF($B46="","",IF('Actual Allocation Calc'!$AJ$78="A",
IF($P46="Employed",$U46,
IF(AND($P46="Terminated"),($U46/7*AR46),
IF(AND($P46="Furloughed"),($U46/7*AR46)+($U46/7*BB46),
IF(AND($P46="Rehired"),($U46/7*BB46),
IF(AND($P46="Terminated",AR46&gt;0),$U46,
IF($P46="Furloughed",IF(AR46&gt;0,$U46)+IF(BB46&gt;0,$U46),
IF($P46="Rehired",IF(BB46&gt;0,$U46)))))))),IF('Actual Allocation Calc'!$AJ$78="C",'Actual Allocation Calc'!N46,'Actual Allocation Calc'!W46+IF($P46="Employed",$U46,
IF(AND($P46="Terminated"),($U46/7*AR46),
IF(AND($P46="Furloughed"),($U46/7*AR46)+($U46/7*BB46),
IF(AND($P46="Rehired"),($U46/7*BB46),
IF(AND($P46="Terminated",AR46&gt;0),$U46,
IF($P46="Furloughed",IF(AR46&gt;0,$U46)+IF(BB46&gt;0,$U46),
IF($P46="Rehired",IF(BB46&gt;0,$U46))))))))*'Actual Allocation Calc'!$AJ$99)))</f>
        <v/>
      </c>
      <c r="AB46" s="210" t="str">
        <f>IF($B46="","",IF('Actual Allocation Calc'!$AK$78="A",
IF($P46="Employed",$U46,
IF(AND($P46="Terminated"),($U46/7*AS46),
IF(AND($P46="Furloughed"),($U46/7*AS46)+($U46/7*BC46),
IF(AND($P46="Rehired"),($U46/7*BC46),
IF(AND($P46="Terminated",AS46&gt;0),$U46,
IF($P46="Furloughed",IF(AS46&gt;0,$U46)+IF(BC46&gt;0,$U46),
IF($P46="Rehired",IF(BC46&gt;0,$U46)))))))),IF('Actual Allocation Calc'!$AK$78="C",'Actual Allocation Calc'!O46,'Actual Allocation Calc'!X46+IF($P46="Employed",$U46,
IF(AND($P46="Terminated"),($U46/7*AS46),
IF(AND($P46="Furloughed"),($U46/7*AS46)+($U46/7*BC46),
IF(AND($P46="Rehired"),($U46/7*BC46),
IF(AND($P46="Terminated",AS46&gt;0),$U46,
IF($P46="Furloughed",IF(AS46&gt;0,$U46)+IF(BC46&gt;0,$U46),
IF($P46="Rehired",IF(BC46&gt;0,$U46))))))))*'Actual Allocation Calc'!$AK$99)))</f>
        <v/>
      </c>
      <c r="AC46" s="210" t="str">
        <f>IF($B46="","",IF('Actual Allocation Calc'!$AL$78="A",
IF($P46="Employed",$U46,
IF(AND($P46="Terminated"),($U46/7*AT46),
IF(AND($P46="Furloughed"),($U46/7*AT46)+($U46/7*BD46),
IF(AND($P46="Rehired"),($U46/7*BD46),
IF(AND($P46="Terminated",AT46&gt;0),$U46,
IF($P46="Furloughed",IF(AT46&gt;0,$U46)+IF(BD46&gt;0,$U46),
IF($P46="Rehired",IF(BD46&gt;0,$U46)))))))),IF('Actual Allocation Calc'!$AL$78="C",'Actual Allocation Calc'!P46,'Actual Allocation Calc'!Y46+IF($P46="Employed",$U46,
IF(AND($P46="Terminated"),($U46/7*AT46),
IF(AND($P46="Furloughed"),($U46/7*AT46)+($U46/7*BD46),
IF(AND($P46="Rehired"),($U46/7*BD46),
IF(AND($P46="Terminated",AT46&gt;0),$U46,
IF($P46="Furloughed",IF(AT46&gt;0,$U46)+IF(BD46&gt;0,$U46),
IF($P46="Rehired",IF(BD46&gt;0,$U46))))))))*'Actual Allocation Calc'!$AL$99)))</f>
        <v/>
      </c>
      <c r="AD46" s="210" t="str">
        <f>IF($B46="","",IF('Actual Allocation Calc'!$AM$78="A",
IF($P46="Employed",$U46,
IF(AND($P46="Terminated"),($U46/7*AU46),
IF(AND($P46="Furloughed"),($U46/7*AU46)+($U46/7*BE46),
IF(AND($P46="Rehired"),($U46/7*BE46),
IF(AND($P46="Terminated",AU46&gt;0),$U46,
IF($P46="Furloughed",IF(AU46&gt;0,$U46)+IF(BE46&gt;0,$U46),
IF($P46="Rehired",IF(BE46&gt;0,$U46)))))))),IF('Actual Allocation Calc'!$AM$78="C",'Actual Allocation Calc'!Q46,'Actual Allocation Calc'!Z46+IF($P46="Employed",$U46,
IF(AND($P46="Terminated"),($U46/7*AU46),
IF(AND($P46="Furloughed"),($U46/7*AU46)+($U46/7*BE46),
IF(AND($P46="Rehired"),($U46/7*BE46),
IF(AND($P46="Terminated",AU46&gt;0),$U46,
IF($P46="Furloughed",IF(AU46&gt;0,$U46)+IF(BE46&gt;0,$U46),
IF($P46="Rehired",IF(BE46&gt;0,$U46))))))))*'Actual Allocation Calc'!$AM$99)))</f>
        <v/>
      </c>
      <c r="AE46" s="210" t="str">
        <f>IF($B46="","",IF('Actual Allocation Calc'!$AN$78="A",
IF($P46="Employed",$U46,
IF(AND($P46="Terminated"),($U46/7*AV46),
IF(AND($P46="Furloughed"),($U46/7*AV46)+($U46/7*BF46),
IF(AND($P46="Rehired"),($U46/7*BF46),
IF(AND($P46="Terminated",AV46&gt;0),$U46,
IF($P46="Furloughed",IF(AV46&gt;0,$U46)+IF(BF46&gt;0,$U46),
IF($P46="Rehired",IF(BF46&gt;0,$U46)))))))),IF('Actual Allocation Calc'!$AN$78="C",'Actual Allocation Calc'!R46,'Actual Allocation Calc'!AA46+IF($P46="Employed",$U46,
IF(AND($P46="Terminated"),($U46/7*AV46),
IF(AND($P46="Furloughed"),($U46/7*AV46)+($U46/7*BF46),
IF(AND($P46="Rehired"),($U46/7*BF46),
IF(AND($P46="Terminated",AV46&gt;0),$U46,
IF($P46="Furloughed",IF(AV46&gt;0,$U46)+IF(BF46&gt;0,$U46),
IF($P46="Rehired",IF(BF46&gt;0,$U46))))))))*'Actual Allocation Calc'!$AN$99)))</f>
        <v/>
      </c>
      <c r="AF46" s="210" t="str">
        <f>IF($B46="","",IF('Actual Allocation Calc'!$AO$78="A",
IF($P46="Employed",$U46,
IF(AND($P46="Terminated"),($U46/7*AW46),
IF(AND($P46="Furloughed"),($U46/7*AW46)+($U46/7*BG46),
IF(AND($P46="Rehired"),($U46/7*BG46),
IF(AND($P46="Terminated",AW46&gt;0),$U46,
IF($P46="Furloughed",IF(AW46&gt;0,$U46)+IF(BG46&gt;0,$U46),
IF($P46="Rehired",IF(BG46&gt;0,$U46)))))))),IF('Actual Allocation Calc'!$AO$78="C",'Actual Allocation Calc'!S46,'Actual Allocation Calc'!AB46+IF($P46="Employed",$U46,
IF(AND($P46="Terminated"),($U46/7*AW46),
IF(AND($P46="Furloughed"),($U46/7*AW46)+($U46/7*BG46),
IF(AND($P46="Rehired"),($U46/7*BG46),
IF(AND($P46="Terminated",AW46&gt;0),$U46,
IF($P46="Furloughed",IF(AW46&gt;0,$U46)+IF(BG46&gt;0,$U46),
IF($P46="Rehired",IF(BG46&gt;0,$U46))))))))*'Actual Allocation Calc'!$AO$99)))</f>
        <v/>
      </c>
      <c r="AG46" s="210" t="str">
        <f>IF($B46="","",IF('Actual Allocation Calc'!$AP$78="A",
IF($P46="Employed",$U46/7*BK46,
IF(AND($P46="Terminated"),($U46/7*AX46),
IF(AND($P46="Furloughed"),($U46/7*AX46)+($U46/7*BH46),
IF(AND($P46="Rehired"),($U46/7*BH46),
IF(AND($P46="Terminated",AX46&gt;0),$U46,
IF($P46="Furloughed",IF(AX46&gt;0,$U46)+IF(BH46&gt;0,$U46),
IF($P46="Rehired",IF(BH46&gt;0,$U46)))))))),IF('Actual Allocation Calc'!$AP$78="C",'Actual Allocation Calc'!T46,'Actual Allocation Calc'!AC46+IF($P46="Employed",$U46/7*BK46,
IF(AND($P46="Terminated"),($U46/7*AX46),
IF(AND($P46="Furloughed"),($U46/7*AX46)+($U46/7*BH46),
IF(AND($P46="Rehired"),($U46/7*BH46),
IF(AND($P46="Terminated",AX46&gt;0),$U46,
IF($P46="Furloughed",IF(AX46&gt;0,$U46)+IF(BH46&gt;0,$U46),
IF($P46="Rehired",IF(BH46&gt;0,$U46))))))))*'Actual Allocation Calc'!$AP$99)))</f>
        <v/>
      </c>
      <c r="AH46" s="536"/>
      <c r="AI46" s="82">
        <f t="shared" si="24"/>
        <v>0</v>
      </c>
      <c r="AJ46" s="210">
        <f t="shared" si="6"/>
        <v>0</v>
      </c>
      <c r="AK46" s="397" t="str">
        <f t="shared" si="7"/>
        <v/>
      </c>
      <c r="AM46" s="173"/>
      <c r="AO46" s="214" t="str">
        <f>IFERROR(IF($V46="","",VLOOKUP(V46,'Calendar Calcs'!$B$2:$E1013,4,FALSE)),0)</f>
        <v/>
      </c>
      <c r="AP46" s="69" t="str">
        <f>IF($AO46="","", IF($AO46&lt;AP$23,0,IF($AO46&gt;AP$23,COUNTIFS('Calendar Calcs'!$E$2:$E1013,AP$23),COUNTIFS('Calendar Calcs'!$E$2:$E1013,AP$23,'Calendar Calcs'!$D$2:$D1013,"&lt;="&amp;WEEKDAY($V46)))))</f>
        <v/>
      </c>
      <c r="AQ46" s="69" t="str">
        <f>IF($AO46="","", IF($AO46&lt;AQ$23,0,IF($AO46&gt;AQ$23,COUNTIFS('Calendar Calcs'!$E$2:$E1013,AQ$23),COUNTIFS('Calendar Calcs'!$E$2:$E1013,AQ$23,'Calendar Calcs'!$D$2:$D1013,"&lt;="&amp;WEEKDAY($V46)))))</f>
        <v/>
      </c>
      <c r="AR46" s="69" t="str">
        <f>IF($AO46="","", IF($AO46&lt;AR$23,0,IF($AO46&gt;AR$23,COUNTIFS('Calendar Calcs'!$E$2:$E1013,AR$23),COUNTIFS('Calendar Calcs'!$E$2:$E1013,AR$23,'Calendar Calcs'!$D$2:$D1013,"&lt;="&amp;WEEKDAY($V46)))))</f>
        <v/>
      </c>
      <c r="AS46" s="69" t="str">
        <f>IF($AO46="","", IF($AO46&lt;AS$23,0,IF($AO46&gt;AS$23,COUNTIFS('Calendar Calcs'!$E$2:$E1013,AS$23),COUNTIFS('Calendar Calcs'!$E$2:$E1013,AS$23,'Calendar Calcs'!$D$2:$D1013,"&lt;="&amp;WEEKDAY($V46)))))</f>
        <v/>
      </c>
      <c r="AT46" s="69" t="str">
        <f>IF($AO46="","", IF($AO46&lt;AT$23,0,IF($AO46&gt;AT$23,COUNTIFS('Calendar Calcs'!$E$2:$E1013,AT$23),COUNTIFS('Calendar Calcs'!$E$2:$E1013,AT$23,'Calendar Calcs'!$D$2:$D1013,"&lt;="&amp;WEEKDAY($V46)))))</f>
        <v/>
      </c>
      <c r="AU46" s="69" t="str">
        <f>IF($AO46="","", IF($AO46&lt;AU$23,0,IF($AO46&gt;AU$23,COUNTIFS('Calendar Calcs'!$E$2:$E1013,AU$23),COUNTIFS('Calendar Calcs'!$E$2:$E1013,AU$23,'Calendar Calcs'!$D$2:$D1013,"&lt;="&amp;WEEKDAY($V46)))))</f>
        <v/>
      </c>
      <c r="AV46" s="69" t="str">
        <f>IF($AO46="","", IF($AO46&lt;AV$23,0,IF($AO46&gt;AV$23,COUNTIFS('Calendar Calcs'!$E$2:$E1013,AV$23),COUNTIFS('Calendar Calcs'!$E$2:$E1013,AV$23,'Calendar Calcs'!$D$2:$D1013,"&lt;="&amp;WEEKDAY($V46)))))</f>
        <v/>
      </c>
      <c r="AW46" s="69" t="str">
        <f>IF($AO46="","", IF($AO46&lt;AW$23,0,IF($AO46&gt;AW$23,COUNTIFS('Calendar Calcs'!$E$2:$E1013,AW$23),COUNTIFS('Calendar Calcs'!$E$2:$E1013,AW$23,'Calendar Calcs'!$D$2:$D1013,"&lt;="&amp;WEEKDAY($V46)))))</f>
        <v/>
      </c>
      <c r="AX46" s="69" t="str">
        <f>IF($AO46="","", IF($AO46&lt;AX$23,0,IF($AO46&gt;AX$23,COUNTIFS('Calendar Calcs'!$E$2:$E1013,AX$23),COUNTIFS('Calendar Calcs'!$E$2:$E1013,AX$23,'Calendar Calcs'!$D$2:$D1013,"&lt;="&amp;WEEKDAY($V46)))))</f>
        <v/>
      </c>
      <c r="AY46" s="69" t="str">
        <f>IF($W46="","",VLOOKUP($W46,'Calendar Calcs'!$B$2:$E1013,4,FALSE))</f>
        <v/>
      </c>
      <c r="AZ46" s="69" t="str">
        <f>IF($AY46="","",IF($AY46&gt;AZ$23,0,IF($AY46&lt;AZ$23,COUNTIFS('Calendar Calcs'!$E$2:$E1013,AZ$23),COUNTIFS('Calendar Calcs'!$E$2:$E1013,AZ$23,'Calendar Calcs'!$D$2:$D1013,"&gt;="&amp;WEEKDAY($W46)))))</f>
        <v/>
      </c>
      <c r="BA46" s="69" t="str">
        <f>IF($AY46="","",IF($AY46&gt;BA$23,0,IF($AY46&lt;BA$23,COUNTIFS('Calendar Calcs'!$E$2:$E1013,BA$23),COUNTIFS('Calendar Calcs'!$E$2:$E1013,BA$23,'Calendar Calcs'!$D$2:$D1013,"&gt;="&amp;WEEKDAY($W46)))))</f>
        <v/>
      </c>
      <c r="BB46" s="69" t="str">
        <f>IF($AY46="","",IF($AY46&gt;BB$23,0,IF($AY46&lt;BB$23,COUNTIFS('Calendar Calcs'!$E$2:$E1013,BB$23),COUNTIFS('Calendar Calcs'!$E$2:$E1013,BB$23,'Calendar Calcs'!$D$2:$D1013,"&gt;="&amp;WEEKDAY($W46)))))</f>
        <v/>
      </c>
      <c r="BC46" s="69" t="str">
        <f>IF($AY46="","",IF($AY46&gt;BC$23,0,IF($AY46&lt;BC$23,COUNTIFS('Calendar Calcs'!$E$2:$E1013,BC$23),COUNTIFS('Calendar Calcs'!$E$2:$E1013,BC$23,'Calendar Calcs'!$D$2:$D1013,"&gt;="&amp;WEEKDAY($W46)))))</f>
        <v/>
      </c>
      <c r="BD46" s="69" t="str">
        <f>IF($AY46="","",IF($AY46&gt;BD$23,0,IF($AY46&lt;BD$23,COUNTIFS('Calendar Calcs'!$E$2:$E1013,BD$23),COUNTIFS('Calendar Calcs'!$E$2:$E1013,BD$23,'Calendar Calcs'!$D$2:$D1013,"&gt;="&amp;WEEKDAY($W46)))))</f>
        <v/>
      </c>
      <c r="BE46" s="69" t="str">
        <f>IF($AY46="","",IF($AY46&gt;BE$23,0,IF($AY46&lt;BE$23,COUNTIFS('Calendar Calcs'!$E$2:$E1013,BE$23),COUNTIFS('Calendar Calcs'!$E$2:$E1013,BE$23,'Calendar Calcs'!$D$2:$D1013,"&gt;="&amp;WEEKDAY($W46)))))</f>
        <v/>
      </c>
      <c r="BF46" s="69" t="str">
        <f>IF($AY46="","",IF($AY46&gt;BF$23,0,IF($AY46&lt;BF$23,COUNTIFS('Calendar Calcs'!$E$2:$E1013,BF$23),COUNTIFS('Calendar Calcs'!$E$2:$E1013,BF$23,'Calendar Calcs'!$D$2:$D1013,"&gt;="&amp;WEEKDAY($W46)))))</f>
        <v/>
      </c>
      <c r="BG46" s="69" t="str">
        <f>IF($AY46="","",IF($AY46&gt;BG$23,0,IF($AY46&lt;BG$23,COUNTIFS('Calendar Calcs'!$E$2:$E1013,BG$23),COUNTIFS('Calendar Calcs'!$E$2:$E1013,BG$23,'Calendar Calcs'!$D$2:$D1013,"&gt;="&amp;WEEKDAY($W46)))))</f>
        <v/>
      </c>
      <c r="BH46" s="69">
        <f t="shared" si="8"/>
        <v>6</v>
      </c>
      <c r="BI46" s="69">
        <f>IF(Cover!$E$43="","",VLOOKUP(Cover!$E$43,'Calendar Calcs'!$B$2:$E1013,4,FALSE))</f>
        <v>1</v>
      </c>
      <c r="BJ46" s="69">
        <f>IF($BI46="","", IF($BI46&lt;BJ$23,0,IF($BI46&gt;=BJ$23,COUNTIFS('Calendar Calcs'!$E$2:$E1013,BJ$23),COUNTIFS('Calendar Calcs'!$E$2:$E1013,BJ$23,'Calendar Calcs'!$D$2:$D1013,"&lt;="&amp;WEEKDAY($V46)))))</f>
        <v>1</v>
      </c>
      <c r="BK46" s="69">
        <f t="shared" si="3"/>
        <v>6</v>
      </c>
      <c r="BN46" s="69" t="str">
        <f>IF(T46&gt;0,"FTE",IF(Cover!$E$47="Weekly",IF(S46&gt;29.75,"FTE","PTE"),IF(S46&gt;59.75,"FTE","PTE")))</f>
        <v>PTE</v>
      </c>
      <c r="BO46" s="69">
        <f>IF(BN46="FTE",30,IF(Cover!$E$47="Weekly",'STEP 2 EE Data'!S46,'STEP 2 EE Data'!S46/2))</f>
        <v>0</v>
      </c>
      <c r="BP46" s="209">
        <f t="shared" si="9"/>
        <v>0</v>
      </c>
      <c r="BQ46" s="209">
        <f t="shared" si="10"/>
        <v>0</v>
      </c>
      <c r="BR46" s="209">
        <f t="shared" si="11"/>
        <v>0</v>
      </c>
      <c r="BS46" s="209">
        <f t="shared" si="12"/>
        <v>0</v>
      </c>
      <c r="BT46" s="209">
        <f t="shared" si="13"/>
        <v>0</v>
      </c>
      <c r="BU46" s="209">
        <f t="shared" si="14"/>
        <v>0</v>
      </c>
      <c r="BV46" s="209">
        <f t="shared" si="15"/>
        <v>0</v>
      </c>
      <c r="BW46" s="209">
        <f t="shared" si="16"/>
        <v>0</v>
      </c>
      <c r="BX46" s="209">
        <f t="shared" si="17"/>
        <v>0</v>
      </c>
      <c r="CC46" s="210" t="str">
        <f>IF(B46="","",IF(C46="",IF(Cover!$E$47="Weekly",'STEP 3 EE Comp'!BI51*8,'STEP 3 EE Comp'!BI51*4),IF(Cover!$E$47="Weekly",'STEP 3 EE Comp'!BI51,'STEP 3 EE Comp'!BI51)))</f>
        <v/>
      </c>
      <c r="CD46" s="82" t="str">
        <f t="shared" si="18"/>
        <v/>
      </c>
      <c r="CE46" s="417">
        <f t="shared" si="19"/>
        <v>1</v>
      </c>
      <c r="CF46" s="82" t="str">
        <f t="shared" si="20"/>
        <v>Good</v>
      </c>
      <c r="CG46" s="82">
        <f t="shared" si="21"/>
        <v>0</v>
      </c>
      <c r="CH46" s="234">
        <f t="shared" si="22"/>
        <v>0</v>
      </c>
    </row>
    <row r="47" spans="1:86" s="69" customFormat="1" x14ac:dyDescent="0.3">
      <c r="A47" s="530"/>
      <c r="B47" s="477"/>
      <c r="C47" s="52"/>
      <c r="D47" s="565"/>
      <c r="E47" s="52"/>
      <c r="F47" s="507"/>
      <c r="G47" s="210">
        <f t="shared" si="23"/>
        <v>0</v>
      </c>
      <c r="H47" s="82">
        <f t="shared" si="2"/>
        <v>0</v>
      </c>
      <c r="I47" s="211"/>
      <c r="J47" s="441" t="s">
        <v>21</v>
      </c>
      <c r="K47" s="441" t="s">
        <v>21</v>
      </c>
      <c r="L47" s="441" t="s">
        <v>21</v>
      </c>
      <c r="M47" s="441" t="s">
        <v>21</v>
      </c>
      <c r="N47" s="568" t="s">
        <v>21</v>
      </c>
      <c r="O47" s="211"/>
      <c r="P47" s="212" t="str">
        <f>IF(B47="","",
IF(AND(V47="",W47="",B47&lt;&gt;""),"Employed",
IF(AND(V47&lt;&gt;"",W47="",B47&lt;&gt;""),"Terminated",
IF(AND(V47&lt;&gt;"",W47&lt;&gt;"",B47&lt;&gt;""),IF(W47&lt;Cover!$E$43,"Employed","Furloughed"),
IF(AND(V47="",W47&lt;&gt;"",B47&lt;&gt;""),IF(W47&lt;Cover!$E$43,"Employed","Rehired"))))))</f>
        <v/>
      </c>
      <c r="Q47" s="211"/>
      <c r="R47" s="536"/>
      <c r="S47" s="563"/>
      <c r="T47" s="536"/>
      <c r="U47" s="82">
        <f>IF(Cover!$E$47="Weekly",IF(T47&gt;0,T47,R47*S47),IF(T47&gt;0,T47,R47*S47)/2)</f>
        <v>0</v>
      </c>
      <c r="V47" s="564"/>
      <c r="W47" s="564"/>
      <c r="Y47" s="213" t="str">
        <f>IF($B47="","",IF('Actual Allocation Calc'!$AH$78="A",
IF($P47="Employed",$U47/7*BJ47,
IF(AND($P47="Terminated"),($U47/7*AP47),
IF(AND($P47="Furloughed"),($U47/7*AP47)+($U47/7*AZ47),
IF(AND($P47="Rehired"),($U47/7*AZ47),
IF(AND($P47="Terminated",AP47&gt;0),$U47,
IF($P47="Furloughed",IF(AP47&gt;0,$U47)+IF(AZ47&gt;0,$U47),
IF($P47="Rehired",IF(AZ47&gt;0,$U47)))))))),IF('Actual Allocation Calc'!$AH$78="C",'Actual Allocation Calc'!L47,'Actual Allocation Calc'!U47+IF($P47="Employed",$U47/7*BJ47,
IF(AND($P47="Terminated"),($U47/7*AP47),
IF(AND($P47="Furloughed"),($U47/7*AP47)+($U47/7*AZ47),
IF(AND($P47="Rehired"),($U47/7*AZ47),
IF(AND($P47="Terminated",AP47&gt;0),$U47,
IF($P47="Furloughed",IF(AP47&gt;0,$U47)+IF(AZ47&gt;0,$U47),
IF($P47="Rehired",IF(AZ47&gt;0,$U47))))))))*'Actual Allocation Calc'!$AH$99)))</f>
        <v/>
      </c>
      <c r="Z47" s="210" t="str">
        <f>IF($B47="","",IF('Actual Allocation Calc'!$AI$78="A",
IF($P47="Employed",$U47,
IF(AND($P47="Terminated"),($U47/7*AQ47),
IF(AND($P47="Furloughed"),($U47/7*AQ47)+($U47/7*BA47),
IF(AND($P47="Rehired"),($U47/7*BA47),
IF(AND($P47="Terminated",AQ47&gt;0),$U47,
IF($P47="Furloughed",IF(AQ47&gt;0,$U47)+IF(BA47&gt;0,$U47),
IF($P47="Rehired",IF(BA47&gt;0,$U47)))))))),IF('Actual Allocation Calc'!$AI$78="C",'Actual Allocation Calc'!M47,'Actual Allocation Calc'!V47+IF($P47="Employed",$U47,
IF(AND($P47="Terminated"),($U47/7*AQ47),
IF(AND($P47="Furloughed"),($U47/7*AQ47)+($U47/7*BA47),
IF(AND($P47="Rehired"),($U47/7*BA47),
IF(AND($P47="Terminated",AQ47&gt;0),$U47,
IF($P47="Furloughed",IF(AQ47&gt;0,$U47)+IF(BA47&gt;0,$U47),
IF($P47="Rehired",IF(BA47&gt;0,$U47))))))))*'Actual Allocation Calc'!$AI$99)))</f>
        <v/>
      </c>
      <c r="AA47" s="210" t="str">
        <f>IF($B47="","",IF('Actual Allocation Calc'!$AJ$78="A",
IF($P47="Employed",$U47,
IF(AND($P47="Terminated"),($U47/7*AR47),
IF(AND($P47="Furloughed"),($U47/7*AR47)+($U47/7*BB47),
IF(AND($P47="Rehired"),($U47/7*BB47),
IF(AND($P47="Terminated",AR47&gt;0),$U47,
IF($P47="Furloughed",IF(AR47&gt;0,$U47)+IF(BB47&gt;0,$U47),
IF($P47="Rehired",IF(BB47&gt;0,$U47)))))))),IF('Actual Allocation Calc'!$AJ$78="C",'Actual Allocation Calc'!N47,'Actual Allocation Calc'!W47+IF($P47="Employed",$U47,
IF(AND($P47="Terminated"),($U47/7*AR47),
IF(AND($P47="Furloughed"),($U47/7*AR47)+($U47/7*BB47),
IF(AND($P47="Rehired"),($U47/7*BB47),
IF(AND($P47="Terminated",AR47&gt;0),$U47,
IF($P47="Furloughed",IF(AR47&gt;0,$U47)+IF(BB47&gt;0,$U47),
IF($P47="Rehired",IF(BB47&gt;0,$U47))))))))*'Actual Allocation Calc'!$AJ$99)))</f>
        <v/>
      </c>
      <c r="AB47" s="210" t="str">
        <f>IF($B47="","",IF('Actual Allocation Calc'!$AK$78="A",
IF($P47="Employed",$U47,
IF(AND($P47="Terminated"),($U47/7*AS47),
IF(AND($P47="Furloughed"),($U47/7*AS47)+($U47/7*BC47),
IF(AND($P47="Rehired"),($U47/7*BC47),
IF(AND($P47="Terminated",AS47&gt;0),$U47,
IF($P47="Furloughed",IF(AS47&gt;0,$U47)+IF(BC47&gt;0,$U47),
IF($P47="Rehired",IF(BC47&gt;0,$U47)))))))),IF('Actual Allocation Calc'!$AK$78="C",'Actual Allocation Calc'!O47,'Actual Allocation Calc'!X47+IF($P47="Employed",$U47,
IF(AND($P47="Terminated"),($U47/7*AS47),
IF(AND($P47="Furloughed"),($U47/7*AS47)+($U47/7*BC47),
IF(AND($P47="Rehired"),($U47/7*BC47),
IF(AND($P47="Terminated",AS47&gt;0),$U47,
IF($P47="Furloughed",IF(AS47&gt;0,$U47)+IF(BC47&gt;0,$U47),
IF($P47="Rehired",IF(BC47&gt;0,$U47))))))))*'Actual Allocation Calc'!$AK$99)))</f>
        <v/>
      </c>
      <c r="AC47" s="210" t="str">
        <f>IF($B47="","",IF('Actual Allocation Calc'!$AL$78="A",
IF($P47="Employed",$U47,
IF(AND($P47="Terminated"),($U47/7*AT47),
IF(AND($P47="Furloughed"),($U47/7*AT47)+($U47/7*BD47),
IF(AND($P47="Rehired"),($U47/7*BD47),
IF(AND($P47="Terminated",AT47&gt;0),$U47,
IF($P47="Furloughed",IF(AT47&gt;0,$U47)+IF(BD47&gt;0,$U47),
IF($P47="Rehired",IF(BD47&gt;0,$U47)))))))),IF('Actual Allocation Calc'!$AL$78="C",'Actual Allocation Calc'!P47,'Actual Allocation Calc'!Y47+IF($P47="Employed",$U47,
IF(AND($P47="Terminated"),($U47/7*AT47),
IF(AND($P47="Furloughed"),($U47/7*AT47)+($U47/7*BD47),
IF(AND($P47="Rehired"),($U47/7*BD47),
IF(AND($P47="Terminated",AT47&gt;0),$U47,
IF($P47="Furloughed",IF(AT47&gt;0,$U47)+IF(BD47&gt;0,$U47),
IF($P47="Rehired",IF(BD47&gt;0,$U47))))))))*'Actual Allocation Calc'!$AL$99)))</f>
        <v/>
      </c>
      <c r="AD47" s="210" t="str">
        <f>IF($B47="","",IF('Actual Allocation Calc'!$AM$78="A",
IF($P47="Employed",$U47,
IF(AND($P47="Terminated"),($U47/7*AU47),
IF(AND($P47="Furloughed"),($U47/7*AU47)+($U47/7*BE47),
IF(AND($P47="Rehired"),($U47/7*BE47),
IF(AND($P47="Terminated",AU47&gt;0),$U47,
IF($P47="Furloughed",IF(AU47&gt;0,$U47)+IF(BE47&gt;0,$U47),
IF($P47="Rehired",IF(BE47&gt;0,$U47)))))))),IF('Actual Allocation Calc'!$AM$78="C",'Actual Allocation Calc'!Q47,'Actual Allocation Calc'!Z47+IF($P47="Employed",$U47,
IF(AND($P47="Terminated"),($U47/7*AU47),
IF(AND($P47="Furloughed"),($U47/7*AU47)+($U47/7*BE47),
IF(AND($P47="Rehired"),($U47/7*BE47),
IF(AND($P47="Terminated",AU47&gt;0),$U47,
IF($P47="Furloughed",IF(AU47&gt;0,$U47)+IF(BE47&gt;0,$U47),
IF($P47="Rehired",IF(BE47&gt;0,$U47))))))))*'Actual Allocation Calc'!$AM$99)))</f>
        <v/>
      </c>
      <c r="AE47" s="210" t="str">
        <f>IF($B47="","",IF('Actual Allocation Calc'!$AN$78="A",
IF($P47="Employed",$U47,
IF(AND($P47="Terminated"),($U47/7*AV47),
IF(AND($P47="Furloughed"),($U47/7*AV47)+($U47/7*BF47),
IF(AND($P47="Rehired"),($U47/7*BF47),
IF(AND($P47="Terminated",AV47&gt;0),$U47,
IF($P47="Furloughed",IF(AV47&gt;0,$U47)+IF(BF47&gt;0,$U47),
IF($P47="Rehired",IF(BF47&gt;0,$U47)))))))),IF('Actual Allocation Calc'!$AN$78="C",'Actual Allocation Calc'!R47,'Actual Allocation Calc'!AA47+IF($P47="Employed",$U47,
IF(AND($P47="Terminated"),($U47/7*AV47),
IF(AND($P47="Furloughed"),($U47/7*AV47)+($U47/7*BF47),
IF(AND($P47="Rehired"),($U47/7*BF47),
IF(AND($P47="Terminated",AV47&gt;0),$U47,
IF($P47="Furloughed",IF(AV47&gt;0,$U47)+IF(BF47&gt;0,$U47),
IF($P47="Rehired",IF(BF47&gt;0,$U47))))))))*'Actual Allocation Calc'!$AN$99)))</f>
        <v/>
      </c>
      <c r="AF47" s="210" t="str">
        <f>IF($B47="","",IF('Actual Allocation Calc'!$AO$78="A",
IF($P47="Employed",$U47,
IF(AND($P47="Terminated"),($U47/7*AW47),
IF(AND($P47="Furloughed"),($U47/7*AW47)+($U47/7*BG47),
IF(AND($P47="Rehired"),($U47/7*BG47),
IF(AND($P47="Terminated",AW47&gt;0),$U47,
IF($P47="Furloughed",IF(AW47&gt;0,$U47)+IF(BG47&gt;0,$U47),
IF($P47="Rehired",IF(BG47&gt;0,$U47)))))))),IF('Actual Allocation Calc'!$AO$78="C",'Actual Allocation Calc'!S47,'Actual Allocation Calc'!AB47+IF($P47="Employed",$U47,
IF(AND($P47="Terminated"),($U47/7*AW47),
IF(AND($P47="Furloughed"),($U47/7*AW47)+($U47/7*BG47),
IF(AND($P47="Rehired"),($U47/7*BG47),
IF(AND($P47="Terminated",AW47&gt;0),$U47,
IF($P47="Furloughed",IF(AW47&gt;0,$U47)+IF(BG47&gt;0,$U47),
IF($P47="Rehired",IF(BG47&gt;0,$U47))))))))*'Actual Allocation Calc'!$AO$99)))</f>
        <v/>
      </c>
      <c r="AG47" s="210" t="str">
        <f>IF($B47="","",IF('Actual Allocation Calc'!$AP$78="A",
IF($P47="Employed",$U47/7*BK47,
IF(AND($P47="Terminated"),($U47/7*AX47),
IF(AND($P47="Furloughed"),($U47/7*AX47)+($U47/7*BH47),
IF(AND($P47="Rehired"),($U47/7*BH47),
IF(AND($P47="Terminated",AX47&gt;0),$U47,
IF($P47="Furloughed",IF(AX47&gt;0,$U47)+IF(BH47&gt;0,$U47),
IF($P47="Rehired",IF(BH47&gt;0,$U47)))))))),IF('Actual Allocation Calc'!$AP$78="C",'Actual Allocation Calc'!T47,'Actual Allocation Calc'!AC47+IF($P47="Employed",$U47/7*BK47,
IF(AND($P47="Terminated"),($U47/7*AX47),
IF(AND($P47="Furloughed"),($U47/7*AX47)+($U47/7*BH47),
IF(AND($P47="Rehired"),($U47/7*BH47),
IF(AND($P47="Terminated",AX47&gt;0),$U47,
IF($P47="Furloughed",IF(AX47&gt;0,$U47)+IF(BH47&gt;0,$U47),
IF($P47="Rehired",IF(BH47&gt;0,$U47))))))))*'Actual Allocation Calc'!$AP$99)))</f>
        <v/>
      </c>
      <c r="AH47" s="536"/>
      <c r="AI47" s="82">
        <f t="shared" si="24"/>
        <v>0</v>
      </c>
      <c r="AJ47" s="210">
        <f t="shared" si="6"/>
        <v>0</v>
      </c>
      <c r="AK47" s="397" t="str">
        <f t="shared" si="7"/>
        <v/>
      </c>
      <c r="AM47" s="173"/>
      <c r="AO47" s="214" t="str">
        <f>IFERROR(IF($V47="","",VLOOKUP(V47,'Calendar Calcs'!$B$2:$E1014,4,FALSE)),0)</f>
        <v/>
      </c>
      <c r="AP47" s="69" t="str">
        <f>IF($AO47="","", IF($AO47&lt;AP$23,0,IF($AO47&gt;AP$23,COUNTIFS('Calendar Calcs'!$E$2:$E1014,AP$23),COUNTIFS('Calendar Calcs'!$E$2:$E1014,AP$23,'Calendar Calcs'!$D$2:$D1014,"&lt;="&amp;WEEKDAY($V47)))))</f>
        <v/>
      </c>
      <c r="AQ47" s="69" t="str">
        <f>IF($AO47="","", IF($AO47&lt;AQ$23,0,IF($AO47&gt;AQ$23,COUNTIFS('Calendar Calcs'!$E$2:$E1014,AQ$23),COUNTIFS('Calendar Calcs'!$E$2:$E1014,AQ$23,'Calendar Calcs'!$D$2:$D1014,"&lt;="&amp;WEEKDAY($V47)))))</f>
        <v/>
      </c>
      <c r="AR47" s="69" t="str">
        <f>IF($AO47="","", IF($AO47&lt;AR$23,0,IF($AO47&gt;AR$23,COUNTIFS('Calendar Calcs'!$E$2:$E1014,AR$23),COUNTIFS('Calendar Calcs'!$E$2:$E1014,AR$23,'Calendar Calcs'!$D$2:$D1014,"&lt;="&amp;WEEKDAY($V47)))))</f>
        <v/>
      </c>
      <c r="AS47" s="69" t="str">
        <f>IF($AO47="","", IF($AO47&lt;AS$23,0,IF($AO47&gt;AS$23,COUNTIFS('Calendar Calcs'!$E$2:$E1014,AS$23),COUNTIFS('Calendar Calcs'!$E$2:$E1014,AS$23,'Calendar Calcs'!$D$2:$D1014,"&lt;="&amp;WEEKDAY($V47)))))</f>
        <v/>
      </c>
      <c r="AT47" s="69" t="str">
        <f>IF($AO47="","", IF($AO47&lt;AT$23,0,IF($AO47&gt;AT$23,COUNTIFS('Calendar Calcs'!$E$2:$E1014,AT$23),COUNTIFS('Calendar Calcs'!$E$2:$E1014,AT$23,'Calendar Calcs'!$D$2:$D1014,"&lt;="&amp;WEEKDAY($V47)))))</f>
        <v/>
      </c>
      <c r="AU47" s="69" t="str">
        <f>IF($AO47="","", IF($AO47&lt;AU$23,0,IF($AO47&gt;AU$23,COUNTIFS('Calendar Calcs'!$E$2:$E1014,AU$23),COUNTIFS('Calendar Calcs'!$E$2:$E1014,AU$23,'Calendar Calcs'!$D$2:$D1014,"&lt;="&amp;WEEKDAY($V47)))))</f>
        <v/>
      </c>
      <c r="AV47" s="69" t="str">
        <f>IF($AO47="","", IF($AO47&lt;AV$23,0,IF($AO47&gt;AV$23,COUNTIFS('Calendar Calcs'!$E$2:$E1014,AV$23),COUNTIFS('Calendar Calcs'!$E$2:$E1014,AV$23,'Calendar Calcs'!$D$2:$D1014,"&lt;="&amp;WEEKDAY($V47)))))</f>
        <v/>
      </c>
      <c r="AW47" s="69" t="str">
        <f>IF($AO47="","", IF($AO47&lt;AW$23,0,IF($AO47&gt;AW$23,COUNTIFS('Calendar Calcs'!$E$2:$E1014,AW$23),COUNTIFS('Calendar Calcs'!$E$2:$E1014,AW$23,'Calendar Calcs'!$D$2:$D1014,"&lt;="&amp;WEEKDAY($V47)))))</f>
        <v/>
      </c>
      <c r="AX47" s="69" t="str">
        <f>IF($AO47="","", IF($AO47&lt;AX$23,0,IF($AO47&gt;AX$23,COUNTIFS('Calendar Calcs'!$E$2:$E1014,AX$23),COUNTIFS('Calendar Calcs'!$E$2:$E1014,AX$23,'Calendar Calcs'!$D$2:$D1014,"&lt;="&amp;WEEKDAY($V47)))))</f>
        <v/>
      </c>
      <c r="AY47" s="69" t="str">
        <f>IF($W47="","",VLOOKUP($W47,'Calendar Calcs'!$B$2:$E1014,4,FALSE))</f>
        <v/>
      </c>
      <c r="AZ47" s="69" t="str">
        <f>IF($AY47="","",IF($AY47&gt;AZ$23,0,IF($AY47&lt;AZ$23,COUNTIFS('Calendar Calcs'!$E$2:$E1014,AZ$23),COUNTIFS('Calendar Calcs'!$E$2:$E1014,AZ$23,'Calendar Calcs'!$D$2:$D1014,"&gt;="&amp;WEEKDAY($W47)))))</f>
        <v/>
      </c>
      <c r="BA47" s="69" t="str">
        <f>IF($AY47="","",IF($AY47&gt;BA$23,0,IF($AY47&lt;BA$23,COUNTIFS('Calendar Calcs'!$E$2:$E1014,BA$23),COUNTIFS('Calendar Calcs'!$E$2:$E1014,BA$23,'Calendar Calcs'!$D$2:$D1014,"&gt;="&amp;WEEKDAY($W47)))))</f>
        <v/>
      </c>
      <c r="BB47" s="69" t="str">
        <f>IF($AY47="","",IF($AY47&gt;BB$23,0,IF($AY47&lt;BB$23,COUNTIFS('Calendar Calcs'!$E$2:$E1014,BB$23),COUNTIFS('Calendar Calcs'!$E$2:$E1014,BB$23,'Calendar Calcs'!$D$2:$D1014,"&gt;="&amp;WEEKDAY($W47)))))</f>
        <v/>
      </c>
      <c r="BC47" s="69" t="str">
        <f>IF($AY47="","",IF($AY47&gt;BC$23,0,IF($AY47&lt;BC$23,COUNTIFS('Calendar Calcs'!$E$2:$E1014,BC$23),COUNTIFS('Calendar Calcs'!$E$2:$E1014,BC$23,'Calendar Calcs'!$D$2:$D1014,"&gt;="&amp;WEEKDAY($W47)))))</f>
        <v/>
      </c>
      <c r="BD47" s="69" t="str">
        <f>IF($AY47="","",IF($AY47&gt;BD$23,0,IF($AY47&lt;BD$23,COUNTIFS('Calendar Calcs'!$E$2:$E1014,BD$23),COUNTIFS('Calendar Calcs'!$E$2:$E1014,BD$23,'Calendar Calcs'!$D$2:$D1014,"&gt;="&amp;WEEKDAY($W47)))))</f>
        <v/>
      </c>
      <c r="BE47" s="69" t="str">
        <f>IF($AY47="","",IF($AY47&gt;BE$23,0,IF($AY47&lt;BE$23,COUNTIFS('Calendar Calcs'!$E$2:$E1014,BE$23),COUNTIFS('Calendar Calcs'!$E$2:$E1014,BE$23,'Calendar Calcs'!$D$2:$D1014,"&gt;="&amp;WEEKDAY($W47)))))</f>
        <v/>
      </c>
      <c r="BF47" s="69" t="str">
        <f>IF($AY47="","",IF($AY47&gt;BF$23,0,IF($AY47&lt;BF$23,COUNTIFS('Calendar Calcs'!$E$2:$E1014,BF$23),COUNTIFS('Calendar Calcs'!$E$2:$E1014,BF$23,'Calendar Calcs'!$D$2:$D1014,"&gt;="&amp;WEEKDAY($W47)))))</f>
        <v/>
      </c>
      <c r="BG47" s="69" t="str">
        <f>IF($AY47="","",IF($AY47&gt;BG$23,0,IF($AY47&lt;BG$23,COUNTIFS('Calendar Calcs'!$E$2:$E1014,BG$23),COUNTIFS('Calendar Calcs'!$E$2:$E1014,BG$23,'Calendar Calcs'!$D$2:$D1014,"&gt;="&amp;WEEKDAY($W47)))))</f>
        <v/>
      </c>
      <c r="BH47" s="69">
        <f t="shared" si="8"/>
        <v>6</v>
      </c>
      <c r="BI47" s="69">
        <f>IF(Cover!$E$43="","",VLOOKUP(Cover!$E$43,'Calendar Calcs'!$B$2:$E1014,4,FALSE))</f>
        <v>1</v>
      </c>
      <c r="BJ47" s="69">
        <f>IF($BI47="","", IF($BI47&lt;BJ$23,0,IF($BI47&gt;=BJ$23,COUNTIFS('Calendar Calcs'!$E$2:$E1014,BJ$23),COUNTIFS('Calendar Calcs'!$E$2:$E1014,BJ$23,'Calendar Calcs'!$D$2:$D1014,"&lt;="&amp;WEEKDAY($V47)))))</f>
        <v>1</v>
      </c>
      <c r="BK47" s="69">
        <f t="shared" si="3"/>
        <v>6</v>
      </c>
      <c r="BN47" s="69" t="str">
        <f>IF(T47&gt;0,"FTE",IF(Cover!$E$47="Weekly",IF(S47&gt;29.75,"FTE","PTE"),IF(S47&gt;59.75,"FTE","PTE")))</f>
        <v>PTE</v>
      </c>
      <c r="BO47" s="69">
        <f>IF(BN47="FTE",30,IF(Cover!$E$47="Weekly",'STEP 2 EE Data'!S47,'STEP 2 EE Data'!S47/2))</f>
        <v>0</v>
      </c>
      <c r="BP47" s="209">
        <f t="shared" si="9"/>
        <v>0</v>
      </c>
      <c r="BQ47" s="209">
        <f t="shared" si="10"/>
        <v>0</v>
      </c>
      <c r="BR47" s="209">
        <f t="shared" si="11"/>
        <v>0</v>
      </c>
      <c r="BS47" s="209">
        <f t="shared" si="12"/>
        <v>0</v>
      </c>
      <c r="BT47" s="209">
        <f t="shared" si="13"/>
        <v>0</v>
      </c>
      <c r="BU47" s="209">
        <f t="shared" si="14"/>
        <v>0</v>
      </c>
      <c r="BV47" s="209">
        <f t="shared" si="15"/>
        <v>0</v>
      </c>
      <c r="BW47" s="209">
        <f t="shared" si="16"/>
        <v>0</v>
      </c>
      <c r="BX47" s="209">
        <f t="shared" si="17"/>
        <v>0</v>
      </c>
      <c r="CC47" s="210" t="str">
        <f>IF(B47="","",IF(C47="",IF(Cover!$E$47="Weekly",'STEP 3 EE Comp'!BI52*8,'STEP 3 EE Comp'!BI52*4),IF(Cover!$E$47="Weekly",'STEP 3 EE Comp'!BI52,'STEP 3 EE Comp'!BI52)))</f>
        <v/>
      </c>
      <c r="CD47" s="82" t="str">
        <f t="shared" si="18"/>
        <v/>
      </c>
      <c r="CE47" s="417">
        <f t="shared" si="19"/>
        <v>1</v>
      </c>
      <c r="CF47" s="82" t="str">
        <f t="shared" si="20"/>
        <v>Good</v>
      </c>
      <c r="CG47" s="82">
        <f t="shared" si="21"/>
        <v>0</v>
      </c>
      <c r="CH47" s="234">
        <f t="shared" si="22"/>
        <v>0</v>
      </c>
    </row>
    <row r="48" spans="1:86" s="69" customFormat="1" x14ac:dyDescent="0.3">
      <c r="A48" s="554"/>
      <c r="B48" s="478"/>
      <c r="C48" s="52"/>
      <c r="D48" s="565"/>
      <c r="E48" s="52"/>
      <c r="F48" s="507"/>
      <c r="G48" s="210">
        <f t="shared" si="23"/>
        <v>0</v>
      </c>
      <c r="H48" s="82">
        <f t="shared" si="2"/>
        <v>0</v>
      </c>
      <c r="I48" s="211"/>
      <c r="J48" s="441" t="s">
        <v>21</v>
      </c>
      <c r="K48" s="441" t="s">
        <v>21</v>
      </c>
      <c r="L48" s="441" t="s">
        <v>21</v>
      </c>
      <c r="M48" s="441" t="s">
        <v>21</v>
      </c>
      <c r="N48" s="568" t="s">
        <v>21</v>
      </c>
      <c r="O48" s="211"/>
      <c r="P48" s="212" t="str">
        <f>IF(B48="","",
IF(AND(V48="",W48="",B48&lt;&gt;""),"Employed",
IF(AND(V48&lt;&gt;"",W48="",B48&lt;&gt;""),"Terminated",
IF(AND(V48&lt;&gt;"",W48&lt;&gt;"",B48&lt;&gt;""),IF(W48&lt;Cover!$E$43,"Employed","Furloughed"),
IF(AND(V48="",W48&lt;&gt;"",B48&lt;&gt;""),IF(W48&lt;Cover!$E$43,"Employed","Rehired"))))))</f>
        <v/>
      </c>
      <c r="Q48" s="211"/>
      <c r="R48" s="536"/>
      <c r="S48" s="563"/>
      <c r="T48" s="536"/>
      <c r="U48" s="82">
        <f>IF(Cover!$E$47="Weekly",IF(T48&gt;0,T48,R48*S48),IF(T48&gt;0,T48,R48*S48)/2)</f>
        <v>0</v>
      </c>
      <c r="V48" s="564"/>
      <c r="W48" s="564"/>
      <c r="Y48" s="213" t="str">
        <f>IF($B48="","",IF('Actual Allocation Calc'!$AH$78="A",
IF($P48="Employed",$U48/7*BJ48,
IF(AND($P48="Terminated"),($U48/7*AP48),
IF(AND($P48="Furloughed"),($U48/7*AP48)+($U48/7*AZ48),
IF(AND($P48="Rehired"),($U48/7*AZ48),
IF(AND($P48="Terminated",AP48&gt;0),$U48,
IF($P48="Furloughed",IF(AP48&gt;0,$U48)+IF(AZ48&gt;0,$U48),
IF($P48="Rehired",IF(AZ48&gt;0,$U48)))))))),IF('Actual Allocation Calc'!$AH$78="C",'Actual Allocation Calc'!L48,'Actual Allocation Calc'!U48+IF($P48="Employed",$U48/7*BJ48,
IF(AND($P48="Terminated"),($U48/7*AP48),
IF(AND($P48="Furloughed"),($U48/7*AP48)+($U48/7*AZ48),
IF(AND($P48="Rehired"),($U48/7*AZ48),
IF(AND($P48="Terminated",AP48&gt;0),$U48,
IF($P48="Furloughed",IF(AP48&gt;0,$U48)+IF(AZ48&gt;0,$U48),
IF($P48="Rehired",IF(AZ48&gt;0,$U48))))))))*'Actual Allocation Calc'!$AH$99)))</f>
        <v/>
      </c>
      <c r="Z48" s="210" t="str">
        <f>IF($B48="","",IF('Actual Allocation Calc'!$AI$78="A",
IF($P48="Employed",$U48,
IF(AND($P48="Terminated"),($U48/7*AQ48),
IF(AND($P48="Furloughed"),($U48/7*AQ48)+($U48/7*BA48),
IF(AND($P48="Rehired"),($U48/7*BA48),
IF(AND($P48="Terminated",AQ48&gt;0),$U48,
IF($P48="Furloughed",IF(AQ48&gt;0,$U48)+IF(BA48&gt;0,$U48),
IF($P48="Rehired",IF(BA48&gt;0,$U48)))))))),IF('Actual Allocation Calc'!$AI$78="C",'Actual Allocation Calc'!M48,'Actual Allocation Calc'!V48+IF($P48="Employed",$U48,
IF(AND($P48="Terminated"),($U48/7*AQ48),
IF(AND($P48="Furloughed"),($U48/7*AQ48)+($U48/7*BA48),
IF(AND($P48="Rehired"),($U48/7*BA48),
IF(AND($P48="Terminated",AQ48&gt;0),$U48,
IF($P48="Furloughed",IF(AQ48&gt;0,$U48)+IF(BA48&gt;0,$U48),
IF($P48="Rehired",IF(BA48&gt;0,$U48))))))))*'Actual Allocation Calc'!$AI$99)))</f>
        <v/>
      </c>
      <c r="AA48" s="210" t="str">
        <f>IF($B48="","",IF('Actual Allocation Calc'!$AJ$78="A",
IF($P48="Employed",$U48,
IF(AND($P48="Terminated"),($U48/7*AR48),
IF(AND($P48="Furloughed"),($U48/7*AR48)+($U48/7*BB48),
IF(AND($P48="Rehired"),($U48/7*BB48),
IF(AND($P48="Terminated",AR48&gt;0),$U48,
IF($P48="Furloughed",IF(AR48&gt;0,$U48)+IF(BB48&gt;0,$U48),
IF($P48="Rehired",IF(BB48&gt;0,$U48)))))))),IF('Actual Allocation Calc'!$AJ$78="C",'Actual Allocation Calc'!N48,'Actual Allocation Calc'!W48+IF($P48="Employed",$U48,
IF(AND($P48="Terminated"),($U48/7*AR48),
IF(AND($P48="Furloughed"),($U48/7*AR48)+($U48/7*BB48),
IF(AND($P48="Rehired"),($U48/7*BB48),
IF(AND($P48="Terminated",AR48&gt;0),$U48,
IF($P48="Furloughed",IF(AR48&gt;0,$U48)+IF(BB48&gt;0,$U48),
IF($P48="Rehired",IF(BB48&gt;0,$U48))))))))*'Actual Allocation Calc'!$AJ$99)))</f>
        <v/>
      </c>
      <c r="AB48" s="210" t="str">
        <f>IF($B48="","",IF('Actual Allocation Calc'!$AK$78="A",
IF($P48="Employed",$U48,
IF(AND($P48="Terminated"),($U48/7*AS48),
IF(AND($P48="Furloughed"),($U48/7*AS48)+($U48/7*BC48),
IF(AND($P48="Rehired"),($U48/7*BC48),
IF(AND($P48="Terminated",AS48&gt;0),$U48,
IF($P48="Furloughed",IF(AS48&gt;0,$U48)+IF(BC48&gt;0,$U48),
IF($P48="Rehired",IF(BC48&gt;0,$U48)))))))),IF('Actual Allocation Calc'!$AK$78="C",'Actual Allocation Calc'!O48,'Actual Allocation Calc'!X48+IF($P48="Employed",$U48,
IF(AND($P48="Terminated"),($U48/7*AS48),
IF(AND($P48="Furloughed"),($U48/7*AS48)+($U48/7*BC48),
IF(AND($P48="Rehired"),($U48/7*BC48),
IF(AND($P48="Terminated",AS48&gt;0),$U48,
IF($P48="Furloughed",IF(AS48&gt;0,$U48)+IF(BC48&gt;0,$U48),
IF($P48="Rehired",IF(BC48&gt;0,$U48))))))))*'Actual Allocation Calc'!$AK$99)))</f>
        <v/>
      </c>
      <c r="AC48" s="210" t="str">
        <f>IF($B48="","",IF('Actual Allocation Calc'!$AL$78="A",
IF($P48="Employed",$U48,
IF(AND($P48="Terminated"),($U48/7*AT48),
IF(AND($P48="Furloughed"),($U48/7*AT48)+($U48/7*BD48),
IF(AND($P48="Rehired"),($U48/7*BD48),
IF(AND($P48="Terminated",AT48&gt;0),$U48,
IF($P48="Furloughed",IF(AT48&gt;0,$U48)+IF(BD48&gt;0,$U48),
IF($P48="Rehired",IF(BD48&gt;0,$U48)))))))),IF('Actual Allocation Calc'!$AL$78="C",'Actual Allocation Calc'!P48,'Actual Allocation Calc'!Y48+IF($P48="Employed",$U48,
IF(AND($P48="Terminated"),($U48/7*AT48),
IF(AND($P48="Furloughed"),($U48/7*AT48)+($U48/7*BD48),
IF(AND($P48="Rehired"),($U48/7*BD48),
IF(AND($P48="Terminated",AT48&gt;0),$U48,
IF($P48="Furloughed",IF(AT48&gt;0,$U48)+IF(BD48&gt;0,$U48),
IF($P48="Rehired",IF(BD48&gt;0,$U48))))))))*'Actual Allocation Calc'!$AL$99)))</f>
        <v/>
      </c>
      <c r="AD48" s="210" t="str">
        <f>IF($B48="","",IF('Actual Allocation Calc'!$AM$78="A",
IF($P48="Employed",$U48,
IF(AND($P48="Terminated"),($U48/7*AU48),
IF(AND($P48="Furloughed"),($U48/7*AU48)+($U48/7*BE48),
IF(AND($P48="Rehired"),($U48/7*BE48),
IF(AND($P48="Terminated",AU48&gt;0),$U48,
IF($P48="Furloughed",IF(AU48&gt;0,$U48)+IF(BE48&gt;0,$U48),
IF($P48="Rehired",IF(BE48&gt;0,$U48)))))))),IF('Actual Allocation Calc'!$AM$78="C",'Actual Allocation Calc'!Q48,'Actual Allocation Calc'!Z48+IF($P48="Employed",$U48,
IF(AND($P48="Terminated"),($U48/7*AU48),
IF(AND($P48="Furloughed"),($U48/7*AU48)+($U48/7*BE48),
IF(AND($P48="Rehired"),($U48/7*BE48),
IF(AND($P48="Terminated",AU48&gt;0),$U48,
IF($P48="Furloughed",IF(AU48&gt;0,$U48)+IF(BE48&gt;0,$U48),
IF($P48="Rehired",IF(BE48&gt;0,$U48))))))))*'Actual Allocation Calc'!$AM$99)))</f>
        <v/>
      </c>
      <c r="AE48" s="210" t="str">
        <f>IF($B48="","",IF('Actual Allocation Calc'!$AN$78="A",
IF($P48="Employed",$U48,
IF(AND($P48="Terminated"),($U48/7*AV48),
IF(AND($P48="Furloughed"),($U48/7*AV48)+($U48/7*BF48),
IF(AND($P48="Rehired"),($U48/7*BF48),
IF(AND($P48="Terminated",AV48&gt;0),$U48,
IF($P48="Furloughed",IF(AV48&gt;0,$U48)+IF(BF48&gt;0,$U48),
IF($P48="Rehired",IF(BF48&gt;0,$U48)))))))),IF('Actual Allocation Calc'!$AN$78="C",'Actual Allocation Calc'!R48,'Actual Allocation Calc'!AA48+IF($P48="Employed",$U48,
IF(AND($P48="Terminated"),($U48/7*AV48),
IF(AND($P48="Furloughed"),($U48/7*AV48)+($U48/7*BF48),
IF(AND($P48="Rehired"),($U48/7*BF48),
IF(AND($P48="Terminated",AV48&gt;0),$U48,
IF($P48="Furloughed",IF(AV48&gt;0,$U48)+IF(BF48&gt;0,$U48),
IF($P48="Rehired",IF(BF48&gt;0,$U48))))))))*'Actual Allocation Calc'!$AN$99)))</f>
        <v/>
      </c>
      <c r="AF48" s="210" t="str">
        <f>IF($B48="","",IF('Actual Allocation Calc'!$AO$78="A",
IF($P48="Employed",$U48,
IF(AND($P48="Terminated"),($U48/7*AW48),
IF(AND($P48="Furloughed"),($U48/7*AW48)+($U48/7*BG48),
IF(AND($P48="Rehired"),($U48/7*BG48),
IF(AND($P48="Terminated",AW48&gt;0),$U48,
IF($P48="Furloughed",IF(AW48&gt;0,$U48)+IF(BG48&gt;0,$U48),
IF($P48="Rehired",IF(BG48&gt;0,$U48)))))))),IF('Actual Allocation Calc'!$AO$78="C",'Actual Allocation Calc'!S48,'Actual Allocation Calc'!AB48+IF($P48="Employed",$U48,
IF(AND($P48="Terminated"),($U48/7*AW48),
IF(AND($P48="Furloughed"),($U48/7*AW48)+($U48/7*BG48),
IF(AND($P48="Rehired"),($U48/7*BG48),
IF(AND($P48="Terminated",AW48&gt;0),$U48,
IF($P48="Furloughed",IF(AW48&gt;0,$U48)+IF(BG48&gt;0,$U48),
IF($P48="Rehired",IF(BG48&gt;0,$U48))))))))*'Actual Allocation Calc'!$AO$99)))</f>
        <v/>
      </c>
      <c r="AG48" s="210" t="str">
        <f>IF($B48="","",IF('Actual Allocation Calc'!$AP$78="A",
IF($P48="Employed",$U48/7*BK48,
IF(AND($P48="Terminated"),($U48/7*AX48),
IF(AND($P48="Furloughed"),($U48/7*AX48)+($U48/7*BH48),
IF(AND($P48="Rehired"),($U48/7*BH48),
IF(AND($P48="Terminated",AX48&gt;0),$U48,
IF($P48="Furloughed",IF(AX48&gt;0,$U48)+IF(BH48&gt;0,$U48),
IF($P48="Rehired",IF(BH48&gt;0,$U48)))))))),IF('Actual Allocation Calc'!$AP$78="C",'Actual Allocation Calc'!T48,'Actual Allocation Calc'!AC48+IF($P48="Employed",$U48/7*BK48,
IF(AND($P48="Terminated"),($U48/7*AX48),
IF(AND($P48="Furloughed"),($U48/7*AX48)+($U48/7*BH48),
IF(AND($P48="Rehired"),($U48/7*BH48),
IF(AND($P48="Terminated",AX48&gt;0),$U48,
IF($P48="Furloughed",IF(AX48&gt;0,$U48)+IF(BH48&gt;0,$U48),
IF($P48="Rehired",IF(BH48&gt;0,$U48))))))))*'Actual Allocation Calc'!$AP$99)))</f>
        <v/>
      </c>
      <c r="AH48" s="536"/>
      <c r="AI48" s="82">
        <f t="shared" si="24"/>
        <v>0</v>
      </c>
      <c r="AJ48" s="210">
        <f t="shared" si="6"/>
        <v>0</v>
      </c>
      <c r="AK48" s="397" t="str">
        <f t="shared" si="7"/>
        <v/>
      </c>
      <c r="AM48" s="173"/>
      <c r="AO48" s="214" t="str">
        <f>IFERROR(IF($V48="","",VLOOKUP(V48,'Calendar Calcs'!$B$2:$E1015,4,FALSE)),0)</f>
        <v/>
      </c>
      <c r="AP48" s="69" t="str">
        <f>IF($AO48="","", IF($AO48&lt;AP$23,0,IF($AO48&gt;AP$23,COUNTIFS('Calendar Calcs'!$E$2:$E1015,AP$23),COUNTIFS('Calendar Calcs'!$E$2:$E1015,AP$23,'Calendar Calcs'!$D$2:$D1015,"&lt;="&amp;WEEKDAY($V48)))))</f>
        <v/>
      </c>
      <c r="AQ48" s="69" t="str">
        <f>IF($AO48="","", IF($AO48&lt;AQ$23,0,IF($AO48&gt;AQ$23,COUNTIFS('Calendar Calcs'!$E$2:$E1015,AQ$23),COUNTIFS('Calendar Calcs'!$E$2:$E1015,AQ$23,'Calendar Calcs'!$D$2:$D1015,"&lt;="&amp;WEEKDAY($V48)))))</f>
        <v/>
      </c>
      <c r="AR48" s="69" t="str">
        <f>IF($AO48="","", IF($AO48&lt;AR$23,0,IF($AO48&gt;AR$23,COUNTIFS('Calendar Calcs'!$E$2:$E1015,AR$23),COUNTIFS('Calendar Calcs'!$E$2:$E1015,AR$23,'Calendar Calcs'!$D$2:$D1015,"&lt;="&amp;WEEKDAY($V48)))))</f>
        <v/>
      </c>
      <c r="AS48" s="69" t="str">
        <f>IF($AO48="","", IF($AO48&lt;AS$23,0,IF($AO48&gt;AS$23,COUNTIFS('Calendar Calcs'!$E$2:$E1015,AS$23),COUNTIFS('Calendar Calcs'!$E$2:$E1015,AS$23,'Calendar Calcs'!$D$2:$D1015,"&lt;="&amp;WEEKDAY($V48)))))</f>
        <v/>
      </c>
      <c r="AT48" s="69" t="str">
        <f>IF($AO48="","", IF($AO48&lt;AT$23,0,IF($AO48&gt;AT$23,COUNTIFS('Calendar Calcs'!$E$2:$E1015,AT$23),COUNTIFS('Calendar Calcs'!$E$2:$E1015,AT$23,'Calendar Calcs'!$D$2:$D1015,"&lt;="&amp;WEEKDAY($V48)))))</f>
        <v/>
      </c>
      <c r="AU48" s="69" t="str">
        <f>IF($AO48="","", IF($AO48&lt;AU$23,0,IF($AO48&gt;AU$23,COUNTIFS('Calendar Calcs'!$E$2:$E1015,AU$23),COUNTIFS('Calendar Calcs'!$E$2:$E1015,AU$23,'Calendar Calcs'!$D$2:$D1015,"&lt;="&amp;WEEKDAY($V48)))))</f>
        <v/>
      </c>
      <c r="AV48" s="69" t="str">
        <f>IF($AO48="","", IF($AO48&lt;AV$23,0,IF($AO48&gt;AV$23,COUNTIFS('Calendar Calcs'!$E$2:$E1015,AV$23),COUNTIFS('Calendar Calcs'!$E$2:$E1015,AV$23,'Calendar Calcs'!$D$2:$D1015,"&lt;="&amp;WEEKDAY($V48)))))</f>
        <v/>
      </c>
      <c r="AW48" s="69" t="str">
        <f>IF($AO48="","", IF($AO48&lt;AW$23,0,IF($AO48&gt;AW$23,COUNTIFS('Calendar Calcs'!$E$2:$E1015,AW$23),COUNTIFS('Calendar Calcs'!$E$2:$E1015,AW$23,'Calendar Calcs'!$D$2:$D1015,"&lt;="&amp;WEEKDAY($V48)))))</f>
        <v/>
      </c>
      <c r="AX48" s="69" t="str">
        <f>IF($AO48="","", IF($AO48&lt;AX$23,0,IF($AO48&gt;AX$23,COUNTIFS('Calendar Calcs'!$E$2:$E1015,AX$23),COUNTIFS('Calendar Calcs'!$E$2:$E1015,AX$23,'Calendar Calcs'!$D$2:$D1015,"&lt;="&amp;WEEKDAY($V48)))))</f>
        <v/>
      </c>
      <c r="AY48" s="69" t="str">
        <f>IF($W48="","",VLOOKUP($W48,'Calendar Calcs'!$B$2:$E1015,4,FALSE))</f>
        <v/>
      </c>
      <c r="AZ48" s="69" t="str">
        <f>IF($AY48="","",IF($AY48&gt;AZ$23,0,IF($AY48&lt;AZ$23,COUNTIFS('Calendar Calcs'!$E$2:$E1015,AZ$23),COUNTIFS('Calendar Calcs'!$E$2:$E1015,AZ$23,'Calendar Calcs'!$D$2:$D1015,"&gt;="&amp;WEEKDAY($W48)))))</f>
        <v/>
      </c>
      <c r="BA48" s="69" t="str">
        <f>IF($AY48="","",IF($AY48&gt;BA$23,0,IF($AY48&lt;BA$23,COUNTIFS('Calendar Calcs'!$E$2:$E1015,BA$23),COUNTIFS('Calendar Calcs'!$E$2:$E1015,BA$23,'Calendar Calcs'!$D$2:$D1015,"&gt;="&amp;WEEKDAY($W48)))))</f>
        <v/>
      </c>
      <c r="BB48" s="69" t="str">
        <f>IF($AY48="","",IF($AY48&gt;BB$23,0,IF($AY48&lt;BB$23,COUNTIFS('Calendar Calcs'!$E$2:$E1015,BB$23),COUNTIFS('Calendar Calcs'!$E$2:$E1015,BB$23,'Calendar Calcs'!$D$2:$D1015,"&gt;="&amp;WEEKDAY($W48)))))</f>
        <v/>
      </c>
      <c r="BC48" s="69" t="str">
        <f>IF($AY48="","",IF($AY48&gt;BC$23,0,IF($AY48&lt;BC$23,COUNTIFS('Calendar Calcs'!$E$2:$E1015,BC$23),COUNTIFS('Calendar Calcs'!$E$2:$E1015,BC$23,'Calendar Calcs'!$D$2:$D1015,"&gt;="&amp;WEEKDAY($W48)))))</f>
        <v/>
      </c>
      <c r="BD48" s="69" t="str">
        <f>IF($AY48="","",IF($AY48&gt;BD$23,0,IF($AY48&lt;BD$23,COUNTIFS('Calendar Calcs'!$E$2:$E1015,BD$23),COUNTIFS('Calendar Calcs'!$E$2:$E1015,BD$23,'Calendar Calcs'!$D$2:$D1015,"&gt;="&amp;WEEKDAY($W48)))))</f>
        <v/>
      </c>
      <c r="BE48" s="69" t="str">
        <f>IF($AY48="","",IF($AY48&gt;BE$23,0,IF($AY48&lt;BE$23,COUNTIFS('Calendar Calcs'!$E$2:$E1015,BE$23),COUNTIFS('Calendar Calcs'!$E$2:$E1015,BE$23,'Calendar Calcs'!$D$2:$D1015,"&gt;="&amp;WEEKDAY($W48)))))</f>
        <v/>
      </c>
      <c r="BF48" s="69" t="str">
        <f>IF($AY48="","",IF($AY48&gt;BF$23,0,IF($AY48&lt;BF$23,COUNTIFS('Calendar Calcs'!$E$2:$E1015,BF$23),COUNTIFS('Calendar Calcs'!$E$2:$E1015,BF$23,'Calendar Calcs'!$D$2:$D1015,"&gt;="&amp;WEEKDAY($W48)))))</f>
        <v/>
      </c>
      <c r="BG48" s="69" t="str">
        <f>IF($AY48="","",IF($AY48&gt;BG$23,0,IF($AY48&lt;BG$23,COUNTIFS('Calendar Calcs'!$E$2:$E1015,BG$23),COUNTIFS('Calendar Calcs'!$E$2:$E1015,BG$23,'Calendar Calcs'!$D$2:$D1015,"&gt;="&amp;WEEKDAY($W48)))))</f>
        <v/>
      </c>
      <c r="BH48" s="69">
        <f t="shared" si="8"/>
        <v>6</v>
      </c>
      <c r="BI48" s="69">
        <f>IF(Cover!$E$43="","",VLOOKUP(Cover!$E$43,'Calendar Calcs'!$B$2:$E1015,4,FALSE))</f>
        <v>1</v>
      </c>
      <c r="BJ48" s="69">
        <f>IF($BI48="","", IF($BI48&lt;BJ$23,0,IF($BI48&gt;=BJ$23,COUNTIFS('Calendar Calcs'!$E$2:$E1015,BJ$23),COUNTIFS('Calendar Calcs'!$E$2:$E1015,BJ$23,'Calendar Calcs'!$D$2:$D1015,"&lt;="&amp;WEEKDAY($V48)))))</f>
        <v>1</v>
      </c>
      <c r="BK48" s="69">
        <f t="shared" si="3"/>
        <v>6</v>
      </c>
      <c r="BN48" s="69" t="str">
        <f>IF(T48&gt;0,"FTE",IF(Cover!$E$47="Weekly",IF(S48&gt;29.75,"FTE","PTE"),IF(S48&gt;59.75,"FTE","PTE")))</f>
        <v>PTE</v>
      </c>
      <c r="BO48" s="69">
        <f>IF(BN48="FTE",30,IF(Cover!$E$47="Weekly",'STEP 2 EE Data'!S48,'STEP 2 EE Data'!S48/2))</f>
        <v>0</v>
      </c>
      <c r="BP48" s="209">
        <f t="shared" si="9"/>
        <v>0</v>
      </c>
      <c r="BQ48" s="209">
        <f t="shared" si="10"/>
        <v>0</v>
      </c>
      <c r="BR48" s="209">
        <f t="shared" si="11"/>
        <v>0</v>
      </c>
      <c r="BS48" s="209">
        <f t="shared" si="12"/>
        <v>0</v>
      </c>
      <c r="BT48" s="209">
        <f t="shared" si="13"/>
        <v>0</v>
      </c>
      <c r="BU48" s="209">
        <f t="shared" si="14"/>
        <v>0</v>
      </c>
      <c r="BV48" s="209">
        <f t="shared" si="15"/>
        <v>0</v>
      </c>
      <c r="BW48" s="209">
        <f t="shared" si="16"/>
        <v>0</v>
      </c>
      <c r="BX48" s="209">
        <f t="shared" si="17"/>
        <v>0</v>
      </c>
      <c r="CC48" s="210" t="str">
        <f>IF(B48="","",IF(C48="",IF(Cover!$E$47="Weekly",'STEP 3 EE Comp'!BI53*8,'STEP 3 EE Comp'!BI53*4),IF(Cover!$E$47="Weekly",'STEP 3 EE Comp'!BI53,'STEP 3 EE Comp'!BI53)))</f>
        <v/>
      </c>
      <c r="CD48" s="82" t="str">
        <f t="shared" si="18"/>
        <v/>
      </c>
      <c r="CE48" s="417">
        <f t="shared" si="19"/>
        <v>1</v>
      </c>
      <c r="CF48" s="82" t="str">
        <f t="shared" si="20"/>
        <v>Good</v>
      </c>
      <c r="CG48" s="82">
        <f t="shared" si="21"/>
        <v>0</v>
      </c>
      <c r="CH48" s="234">
        <f t="shared" si="22"/>
        <v>0</v>
      </c>
    </row>
    <row r="49" spans="1:86" s="69" customFormat="1" x14ac:dyDescent="0.3">
      <c r="A49" s="530"/>
      <c r="B49" s="477"/>
      <c r="C49" s="52"/>
      <c r="D49" s="565"/>
      <c r="E49" s="52"/>
      <c r="F49" s="507"/>
      <c r="G49" s="210">
        <f t="shared" si="23"/>
        <v>0</v>
      </c>
      <c r="H49" s="82">
        <f t="shared" si="2"/>
        <v>0</v>
      </c>
      <c r="I49" s="211"/>
      <c r="J49" s="441" t="s">
        <v>21</v>
      </c>
      <c r="K49" s="441" t="s">
        <v>21</v>
      </c>
      <c r="L49" s="441" t="s">
        <v>21</v>
      </c>
      <c r="M49" s="441" t="s">
        <v>21</v>
      </c>
      <c r="N49" s="568" t="s">
        <v>21</v>
      </c>
      <c r="O49" s="211"/>
      <c r="P49" s="212" t="str">
        <f>IF(B49="","",
IF(AND(V49="",W49="",B49&lt;&gt;""),"Employed",
IF(AND(V49&lt;&gt;"",W49="",B49&lt;&gt;""),"Terminated",
IF(AND(V49&lt;&gt;"",W49&lt;&gt;"",B49&lt;&gt;""),IF(W49&lt;Cover!$E$43,"Employed","Furloughed"),
IF(AND(V49="",W49&lt;&gt;"",B49&lt;&gt;""),IF(W49&lt;Cover!$E$43,"Employed","Rehired"))))))</f>
        <v/>
      </c>
      <c r="Q49" s="211"/>
      <c r="R49" s="536"/>
      <c r="S49" s="563"/>
      <c r="T49" s="536"/>
      <c r="U49" s="82">
        <f>IF(Cover!$E$47="Weekly",IF(T49&gt;0,T49,R49*S49),IF(T49&gt;0,T49,R49*S49)/2)</f>
        <v>0</v>
      </c>
      <c r="V49" s="564"/>
      <c r="W49" s="564"/>
      <c r="Y49" s="213" t="str">
        <f>IF($B49="","",IF('Actual Allocation Calc'!$AH$78="A",
IF($P49="Employed",$U49/7*BJ49,
IF(AND($P49="Terminated"),($U49/7*AP49),
IF(AND($P49="Furloughed"),($U49/7*AP49)+($U49/7*AZ49),
IF(AND($P49="Rehired"),($U49/7*AZ49),
IF(AND($P49="Terminated",AP49&gt;0),$U49,
IF($P49="Furloughed",IF(AP49&gt;0,$U49)+IF(AZ49&gt;0,$U49),
IF($P49="Rehired",IF(AZ49&gt;0,$U49)))))))),IF('Actual Allocation Calc'!$AH$78="C",'Actual Allocation Calc'!L49,'Actual Allocation Calc'!U49+IF($P49="Employed",$U49/7*BJ49,
IF(AND($P49="Terminated"),($U49/7*AP49),
IF(AND($P49="Furloughed"),($U49/7*AP49)+($U49/7*AZ49),
IF(AND($P49="Rehired"),($U49/7*AZ49),
IF(AND($P49="Terminated",AP49&gt;0),$U49,
IF($P49="Furloughed",IF(AP49&gt;0,$U49)+IF(AZ49&gt;0,$U49),
IF($P49="Rehired",IF(AZ49&gt;0,$U49))))))))*'Actual Allocation Calc'!$AH$99)))</f>
        <v/>
      </c>
      <c r="Z49" s="210" t="str">
        <f>IF($B49="","",IF('Actual Allocation Calc'!$AI$78="A",
IF($P49="Employed",$U49,
IF(AND($P49="Terminated"),($U49/7*AQ49),
IF(AND($P49="Furloughed"),($U49/7*AQ49)+($U49/7*BA49),
IF(AND($P49="Rehired"),($U49/7*BA49),
IF(AND($P49="Terminated",AQ49&gt;0),$U49,
IF($P49="Furloughed",IF(AQ49&gt;0,$U49)+IF(BA49&gt;0,$U49),
IF($P49="Rehired",IF(BA49&gt;0,$U49)))))))),IF('Actual Allocation Calc'!$AI$78="C",'Actual Allocation Calc'!M49,'Actual Allocation Calc'!V49+IF($P49="Employed",$U49,
IF(AND($P49="Terminated"),($U49/7*AQ49),
IF(AND($P49="Furloughed"),($U49/7*AQ49)+($U49/7*BA49),
IF(AND($P49="Rehired"),($U49/7*BA49),
IF(AND($P49="Terminated",AQ49&gt;0),$U49,
IF($P49="Furloughed",IF(AQ49&gt;0,$U49)+IF(BA49&gt;0,$U49),
IF($P49="Rehired",IF(BA49&gt;0,$U49))))))))*'Actual Allocation Calc'!$AI$99)))</f>
        <v/>
      </c>
      <c r="AA49" s="210" t="str">
        <f>IF($B49="","",IF('Actual Allocation Calc'!$AJ$78="A",
IF($P49="Employed",$U49,
IF(AND($P49="Terminated"),($U49/7*AR49),
IF(AND($P49="Furloughed"),($U49/7*AR49)+($U49/7*BB49),
IF(AND($P49="Rehired"),($U49/7*BB49),
IF(AND($P49="Terminated",AR49&gt;0),$U49,
IF($P49="Furloughed",IF(AR49&gt;0,$U49)+IF(BB49&gt;0,$U49),
IF($P49="Rehired",IF(BB49&gt;0,$U49)))))))),IF('Actual Allocation Calc'!$AJ$78="C",'Actual Allocation Calc'!N49,'Actual Allocation Calc'!W49+IF($P49="Employed",$U49,
IF(AND($P49="Terminated"),($U49/7*AR49),
IF(AND($P49="Furloughed"),($U49/7*AR49)+($U49/7*BB49),
IF(AND($P49="Rehired"),($U49/7*BB49),
IF(AND($P49="Terminated",AR49&gt;0),$U49,
IF($P49="Furloughed",IF(AR49&gt;0,$U49)+IF(BB49&gt;0,$U49),
IF($P49="Rehired",IF(BB49&gt;0,$U49))))))))*'Actual Allocation Calc'!$AJ$99)))</f>
        <v/>
      </c>
      <c r="AB49" s="210" t="str">
        <f>IF($B49="","",IF('Actual Allocation Calc'!$AK$78="A",
IF($P49="Employed",$U49,
IF(AND($P49="Terminated"),($U49/7*AS49),
IF(AND($P49="Furloughed"),($U49/7*AS49)+($U49/7*BC49),
IF(AND($P49="Rehired"),($U49/7*BC49),
IF(AND($P49="Terminated",AS49&gt;0),$U49,
IF($P49="Furloughed",IF(AS49&gt;0,$U49)+IF(BC49&gt;0,$U49),
IF($P49="Rehired",IF(BC49&gt;0,$U49)))))))),IF('Actual Allocation Calc'!$AK$78="C",'Actual Allocation Calc'!O49,'Actual Allocation Calc'!X49+IF($P49="Employed",$U49,
IF(AND($P49="Terminated"),($U49/7*AS49),
IF(AND($P49="Furloughed"),($U49/7*AS49)+($U49/7*BC49),
IF(AND($P49="Rehired"),($U49/7*BC49),
IF(AND($P49="Terminated",AS49&gt;0),$U49,
IF($P49="Furloughed",IF(AS49&gt;0,$U49)+IF(BC49&gt;0,$U49),
IF($P49="Rehired",IF(BC49&gt;0,$U49))))))))*'Actual Allocation Calc'!$AK$99)))</f>
        <v/>
      </c>
      <c r="AC49" s="210" t="str">
        <f>IF($B49="","",IF('Actual Allocation Calc'!$AL$78="A",
IF($P49="Employed",$U49,
IF(AND($P49="Terminated"),($U49/7*AT49),
IF(AND($P49="Furloughed"),($U49/7*AT49)+($U49/7*BD49),
IF(AND($P49="Rehired"),($U49/7*BD49),
IF(AND($P49="Terminated",AT49&gt;0),$U49,
IF($P49="Furloughed",IF(AT49&gt;0,$U49)+IF(BD49&gt;0,$U49),
IF($P49="Rehired",IF(BD49&gt;0,$U49)))))))),IF('Actual Allocation Calc'!$AL$78="C",'Actual Allocation Calc'!P49,'Actual Allocation Calc'!Y49+IF($P49="Employed",$U49,
IF(AND($P49="Terminated"),($U49/7*AT49),
IF(AND($P49="Furloughed"),($U49/7*AT49)+($U49/7*BD49),
IF(AND($P49="Rehired"),($U49/7*BD49),
IF(AND($P49="Terminated",AT49&gt;0),$U49,
IF($P49="Furloughed",IF(AT49&gt;0,$U49)+IF(BD49&gt;0,$U49),
IF($P49="Rehired",IF(BD49&gt;0,$U49))))))))*'Actual Allocation Calc'!$AL$99)))</f>
        <v/>
      </c>
      <c r="AD49" s="210" t="str">
        <f>IF($B49="","",IF('Actual Allocation Calc'!$AM$78="A",
IF($P49="Employed",$U49,
IF(AND($P49="Terminated"),($U49/7*AU49),
IF(AND($P49="Furloughed"),($U49/7*AU49)+($U49/7*BE49),
IF(AND($P49="Rehired"),($U49/7*BE49),
IF(AND($P49="Terminated",AU49&gt;0),$U49,
IF($P49="Furloughed",IF(AU49&gt;0,$U49)+IF(BE49&gt;0,$U49),
IF($P49="Rehired",IF(BE49&gt;0,$U49)))))))),IF('Actual Allocation Calc'!$AM$78="C",'Actual Allocation Calc'!Q49,'Actual Allocation Calc'!Z49+IF($P49="Employed",$U49,
IF(AND($P49="Terminated"),($U49/7*AU49),
IF(AND($P49="Furloughed"),($U49/7*AU49)+($U49/7*BE49),
IF(AND($P49="Rehired"),($U49/7*BE49),
IF(AND($P49="Terminated",AU49&gt;0),$U49,
IF($P49="Furloughed",IF(AU49&gt;0,$U49)+IF(BE49&gt;0,$U49),
IF($P49="Rehired",IF(BE49&gt;0,$U49))))))))*'Actual Allocation Calc'!$AM$99)))</f>
        <v/>
      </c>
      <c r="AE49" s="210" t="str">
        <f>IF($B49="","",IF('Actual Allocation Calc'!$AN$78="A",
IF($P49="Employed",$U49,
IF(AND($P49="Terminated"),($U49/7*AV49),
IF(AND($P49="Furloughed"),($U49/7*AV49)+($U49/7*BF49),
IF(AND($P49="Rehired"),($U49/7*BF49),
IF(AND($P49="Terminated",AV49&gt;0),$U49,
IF($P49="Furloughed",IF(AV49&gt;0,$U49)+IF(BF49&gt;0,$U49),
IF($P49="Rehired",IF(BF49&gt;0,$U49)))))))),IF('Actual Allocation Calc'!$AN$78="C",'Actual Allocation Calc'!R49,'Actual Allocation Calc'!AA49+IF($P49="Employed",$U49,
IF(AND($P49="Terminated"),($U49/7*AV49),
IF(AND($P49="Furloughed"),($U49/7*AV49)+($U49/7*BF49),
IF(AND($P49="Rehired"),($U49/7*BF49),
IF(AND($P49="Terminated",AV49&gt;0),$U49,
IF($P49="Furloughed",IF(AV49&gt;0,$U49)+IF(BF49&gt;0,$U49),
IF($P49="Rehired",IF(BF49&gt;0,$U49))))))))*'Actual Allocation Calc'!$AN$99)))</f>
        <v/>
      </c>
      <c r="AF49" s="210" t="str">
        <f>IF($B49="","",IF('Actual Allocation Calc'!$AO$78="A",
IF($P49="Employed",$U49,
IF(AND($P49="Terminated"),($U49/7*AW49),
IF(AND($P49="Furloughed"),($U49/7*AW49)+($U49/7*BG49),
IF(AND($P49="Rehired"),($U49/7*BG49),
IF(AND($P49="Terminated",AW49&gt;0),$U49,
IF($P49="Furloughed",IF(AW49&gt;0,$U49)+IF(BG49&gt;0,$U49),
IF($P49="Rehired",IF(BG49&gt;0,$U49)))))))),IF('Actual Allocation Calc'!$AO$78="C",'Actual Allocation Calc'!S49,'Actual Allocation Calc'!AB49+IF($P49="Employed",$U49,
IF(AND($P49="Terminated"),($U49/7*AW49),
IF(AND($P49="Furloughed"),($U49/7*AW49)+($U49/7*BG49),
IF(AND($P49="Rehired"),($U49/7*BG49),
IF(AND($P49="Terminated",AW49&gt;0),$U49,
IF($P49="Furloughed",IF(AW49&gt;0,$U49)+IF(BG49&gt;0,$U49),
IF($P49="Rehired",IF(BG49&gt;0,$U49))))))))*'Actual Allocation Calc'!$AO$99)))</f>
        <v/>
      </c>
      <c r="AG49" s="210" t="str">
        <f>IF($B49="","",IF('Actual Allocation Calc'!$AP$78="A",
IF($P49="Employed",$U49/7*BK49,
IF(AND($P49="Terminated"),($U49/7*AX49),
IF(AND($P49="Furloughed"),($U49/7*AX49)+($U49/7*BH49),
IF(AND($P49="Rehired"),($U49/7*BH49),
IF(AND($P49="Terminated",AX49&gt;0),$U49,
IF($P49="Furloughed",IF(AX49&gt;0,$U49)+IF(BH49&gt;0,$U49),
IF($P49="Rehired",IF(BH49&gt;0,$U49)))))))),IF('Actual Allocation Calc'!$AP$78="C",'Actual Allocation Calc'!T49,'Actual Allocation Calc'!AC49+IF($P49="Employed",$U49/7*BK49,
IF(AND($P49="Terminated"),($U49/7*AX49),
IF(AND($P49="Furloughed"),($U49/7*AX49)+($U49/7*BH49),
IF(AND($P49="Rehired"),($U49/7*BH49),
IF(AND($P49="Terminated",AX49&gt;0),$U49,
IF($P49="Furloughed",IF(AX49&gt;0,$U49)+IF(BH49&gt;0,$U49),
IF($P49="Rehired",IF(BH49&gt;0,$U49))))))))*'Actual Allocation Calc'!$AP$99)))</f>
        <v/>
      </c>
      <c r="AH49" s="536"/>
      <c r="AI49" s="82">
        <f t="shared" si="24"/>
        <v>0</v>
      </c>
      <c r="AJ49" s="210">
        <f t="shared" si="6"/>
        <v>0</v>
      </c>
      <c r="AK49" s="397" t="str">
        <f t="shared" si="7"/>
        <v/>
      </c>
      <c r="AM49" s="173"/>
      <c r="AO49" s="214" t="str">
        <f>IFERROR(IF($V49="","",VLOOKUP(V49,'Calendar Calcs'!$B$2:$E1016,4,FALSE)),0)</f>
        <v/>
      </c>
      <c r="AP49" s="69" t="str">
        <f>IF($AO49="","", IF($AO49&lt;AP$23,0,IF($AO49&gt;AP$23,COUNTIFS('Calendar Calcs'!$E$2:$E1016,AP$23),COUNTIFS('Calendar Calcs'!$E$2:$E1016,AP$23,'Calendar Calcs'!$D$2:$D1016,"&lt;="&amp;WEEKDAY($V49)))))</f>
        <v/>
      </c>
      <c r="AQ49" s="69" t="str">
        <f>IF($AO49="","", IF($AO49&lt;AQ$23,0,IF($AO49&gt;AQ$23,COUNTIFS('Calendar Calcs'!$E$2:$E1016,AQ$23),COUNTIFS('Calendar Calcs'!$E$2:$E1016,AQ$23,'Calendar Calcs'!$D$2:$D1016,"&lt;="&amp;WEEKDAY($V49)))))</f>
        <v/>
      </c>
      <c r="AR49" s="69" t="str">
        <f>IF($AO49="","", IF($AO49&lt;AR$23,0,IF($AO49&gt;AR$23,COUNTIFS('Calendar Calcs'!$E$2:$E1016,AR$23),COUNTIFS('Calendar Calcs'!$E$2:$E1016,AR$23,'Calendar Calcs'!$D$2:$D1016,"&lt;="&amp;WEEKDAY($V49)))))</f>
        <v/>
      </c>
      <c r="AS49" s="69" t="str">
        <f>IF($AO49="","", IF($AO49&lt;AS$23,0,IF($AO49&gt;AS$23,COUNTIFS('Calendar Calcs'!$E$2:$E1016,AS$23),COUNTIFS('Calendar Calcs'!$E$2:$E1016,AS$23,'Calendar Calcs'!$D$2:$D1016,"&lt;="&amp;WEEKDAY($V49)))))</f>
        <v/>
      </c>
      <c r="AT49" s="69" t="str">
        <f>IF($AO49="","", IF($AO49&lt;AT$23,0,IF($AO49&gt;AT$23,COUNTIFS('Calendar Calcs'!$E$2:$E1016,AT$23),COUNTIFS('Calendar Calcs'!$E$2:$E1016,AT$23,'Calendar Calcs'!$D$2:$D1016,"&lt;="&amp;WEEKDAY($V49)))))</f>
        <v/>
      </c>
      <c r="AU49" s="69" t="str">
        <f>IF($AO49="","", IF($AO49&lt;AU$23,0,IF($AO49&gt;AU$23,COUNTIFS('Calendar Calcs'!$E$2:$E1016,AU$23),COUNTIFS('Calendar Calcs'!$E$2:$E1016,AU$23,'Calendar Calcs'!$D$2:$D1016,"&lt;="&amp;WEEKDAY($V49)))))</f>
        <v/>
      </c>
      <c r="AV49" s="69" t="str">
        <f>IF($AO49="","", IF($AO49&lt;AV$23,0,IF($AO49&gt;AV$23,COUNTIFS('Calendar Calcs'!$E$2:$E1016,AV$23),COUNTIFS('Calendar Calcs'!$E$2:$E1016,AV$23,'Calendar Calcs'!$D$2:$D1016,"&lt;="&amp;WEEKDAY($V49)))))</f>
        <v/>
      </c>
      <c r="AW49" s="69" t="str">
        <f>IF($AO49="","", IF($AO49&lt;AW$23,0,IF($AO49&gt;AW$23,COUNTIFS('Calendar Calcs'!$E$2:$E1016,AW$23),COUNTIFS('Calendar Calcs'!$E$2:$E1016,AW$23,'Calendar Calcs'!$D$2:$D1016,"&lt;="&amp;WEEKDAY($V49)))))</f>
        <v/>
      </c>
      <c r="AX49" s="69" t="str">
        <f>IF($AO49="","", IF($AO49&lt;AX$23,0,IF($AO49&gt;AX$23,COUNTIFS('Calendar Calcs'!$E$2:$E1016,AX$23),COUNTIFS('Calendar Calcs'!$E$2:$E1016,AX$23,'Calendar Calcs'!$D$2:$D1016,"&lt;="&amp;WEEKDAY($V49)))))</f>
        <v/>
      </c>
      <c r="AY49" s="69" t="str">
        <f>IF($W49="","",VLOOKUP($W49,'Calendar Calcs'!$B$2:$E1016,4,FALSE))</f>
        <v/>
      </c>
      <c r="AZ49" s="69" t="str">
        <f>IF($AY49="","",IF($AY49&gt;AZ$23,0,IF($AY49&lt;AZ$23,COUNTIFS('Calendar Calcs'!$E$2:$E1016,AZ$23),COUNTIFS('Calendar Calcs'!$E$2:$E1016,AZ$23,'Calendar Calcs'!$D$2:$D1016,"&gt;="&amp;WEEKDAY($W49)))))</f>
        <v/>
      </c>
      <c r="BA49" s="69" t="str">
        <f>IF($AY49="","",IF($AY49&gt;BA$23,0,IF($AY49&lt;BA$23,COUNTIFS('Calendar Calcs'!$E$2:$E1016,BA$23),COUNTIFS('Calendar Calcs'!$E$2:$E1016,BA$23,'Calendar Calcs'!$D$2:$D1016,"&gt;="&amp;WEEKDAY($W49)))))</f>
        <v/>
      </c>
      <c r="BB49" s="69" t="str">
        <f>IF($AY49="","",IF($AY49&gt;BB$23,0,IF($AY49&lt;BB$23,COUNTIFS('Calendar Calcs'!$E$2:$E1016,BB$23),COUNTIFS('Calendar Calcs'!$E$2:$E1016,BB$23,'Calendar Calcs'!$D$2:$D1016,"&gt;="&amp;WEEKDAY($W49)))))</f>
        <v/>
      </c>
      <c r="BC49" s="69" t="str">
        <f>IF($AY49="","",IF($AY49&gt;BC$23,0,IF($AY49&lt;BC$23,COUNTIFS('Calendar Calcs'!$E$2:$E1016,BC$23),COUNTIFS('Calendar Calcs'!$E$2:$E1016,BC$23,'Calendar Calcs'!$D$2:$D1016,"&gt;="&amp;WEEKDAY($W49)))))</f>
        <v/>
      </c>
      <c r="BD49" s="69" t="str">
        <f>IF($AY49="","",IF($AY49&gt;BD$23,0,IF($AY49&lt;BD$23,COUNTIFS('Calendar Calcs'!$E$2:$E1016,BD$23),COUNTIFS('Calendar Calcs'!$E$2:$E1016,BD$23,'Calendar Calcs'!$D$2:$D1016,"&gt;="&amp;WEEKDAY($W49)))))</f>
        <v/>
      </c>
      <c r="BE49" s="69" t="str">
        <f>IF($AY49="","",IF($AY49&gt;BE$23,0,IF($AY49&lt;BE$23,COUNTIFS('Calendar Calcs'!$E$2:$E1016,BE$23),COUNTIFS('Calendar Calcs'!$E$2:$E1016,BE$23,'Calendar Calcs'!$D$2:$D1016,"&gt;="&amp;WEEKDAY($W49)))))</f>
        <v/>
      </c>
      <c r="BF49" s="69" t="str">
        <f>IF($AY49="","",IF($AY49&gt;BF$23,0,IF($AY49&lt;BF$23,COUNTIFS('Calendar Calcs'!$E$2:$E1016,BF$23),COUNTIFS('Calendar Calcs'!$E$2:$E1016,BF$23,'Calendar Calcs'!$D$2:$D1016,"&gt;="&amp;WEEKDAY($W49)))))</f>
        <v/>
      </c>
      <c r="BG49" s="69" t="str">
        <f>IF($AY49="","",IF($AY49&gt;BG$23,0,IF($AY49&lt;BG$23,COUNTIFS('Calendar Calcs'!$E$2:$E1016,BG$23),COUNTIFS('Calendar Calcs'!$E$2:$E1016,BG$23,'Calendar Calcs'!$D$2:$D1016,"&gt;="&amp;WEEKDAY($W49)))))</f>
        <v/>
      </c>
      <c r="BH49" s="69">
        <f t="shared" si="8"/>
        <v>6</v>
      </c>
      <c r="BI49" s="69">
        <f>IF(Cover!$E$43="","",VLOOKUP(Cover!$E$43,'Calendar Calcs'!$B$2:$E1016,4,FALSE))</f>
        <v>1</v>
      </c>
      <c r="BJ49" s="69">
        <f>IF($BI49="","", IF($BI49&lt;BJ$23,0,IF($BI49&gt;=BJ$23,COUNTIFS('Calendar Calcs'!$E$2:$E1016,BJ$23),COUNTIFS('Calendar Calcs'!$E$2:$E1016,BJ$23,'Calendar Calcs'!$D$2:$D1016,"&lt;="&amp;WEEKDAY($V49)))))</f>
        <v>1</v>
      </c>
      <c r="BK49" s="69">
        <f t="shared" si="3"/>
        <v>6</v>
      </c>
      <c r="BN49" s="69" t="str">
        <f>IF(T49&gt;0,"FTE",IF(Cover!$E$47="Weekly",IF(S49&gt;29.75,"FTE","PTE"),IF(S49&gt;59.75,"FTE","PTE")))</f>
        <v>PTE</v>
      </c>
      <c r="BO49" s="69">
        <f>IF(BN49="FTE",30,IF(Cover!$E$47="Weekly",'STEP 2 EE Data'!S49,'STEP 2 EE Data'!S49/2))</f>
        <v>0</v>
      </c>
      <c r="BP49" s="209">
        <f t="shared" si="9"/>
        <v>0</v>
      </c>
      <c r="BQ49" s="209">
        <f t="shared" si="10"/>
        <v>0</v>
      </c>
      <c r="BR49" s="209">
        <f t="shared" si="11"/>
        <v>0</v>
      </c>
      <c r="BS49" s="209">
        <f t="shared" si="12"/>
        <v>0</v>
      </c>
      <c r="BT49" s="209">
        <f t="shared" si="13"/>
        <v>0</v>
      </c>
      <c r="BU49" s="209">
        <f t="shared" si="14"/>
        <v>0</v>
      </c>
      <c r="BV49" s="209">
        <f t="shared" si="15"/>
        <v>0</v>
      </c>
      <c r="BW49" s="209">
        <f t="shared" si="16"/>
        <v>0</v>
      </c>
      <c r="BX49" s="209">
        <f t="shared" si="17"/>
        <v>0</v>
      </c>
      <c r="CC49" s="210" t="str">
        <f>IF(B49="","",IF(C49="",IF(Cover!$E$47="Weekly",'STEP 3 EE Comp'!BI54*8,'STEP 3 EE Comp'!BI54*4),IF(Cover!$E$47="Weekly",'STEP 3 EE Comp'!BI54,'STEP 3 EE Comp'!BI54)))</f>
        <v/>
      </c>
      <c r="CD49" s="82" t="str">
        <f t="shared" si="18"/>
        <v/>
      </c>
      <c r="CE49" s="417">
        <f t="shared" si="19"/>
        <v>1</v>
      </c>
      <c r="CF49" s="82" t="str">
        <f t="shared" si="20"/>
        <v>Good</v>
      </c>
      <c r="CG49" s="82">
        <f t="shared" si="21"/>
        <v>0</v>
      </c>
      <c r="CH49" s="234">
        <f t="shared" si="22"/>
        <v>0</v>
      </c>
    </row>
    <row r="50" spans="1:86" s="69" customFormat="1" x14ac:dyDescent="0.3">
      <c r="A50" s="530"/>
      <c r="B50" s="477"/>
      <c r="C50" s="52"/>
      <c r="D50" s="565"/>
      <c r="E50" s="52"/>
      <c r="F50" s="507"/>
      <c r="G50" s="210">
        <f t="shared" si="23"/>
        <v>0</v>
      </c>
      <c r="H50" s="82">
        <f t="shared" si="2"/>
        <v>0</v>
      </c>
      <c r="I50" s="211"/>
      <c r="J50" s="441" t="s">
        <v>21</v>
      </c>
      <c r="K50" s="441" t="s">
        <v>21</v>
      </c>
      <c r="L50" s="441" t="s">
        <v>21</v>
      </c>
      <c r="M50" s="441" t="s">
        <v>21</v>
      </c>
      <c r="N50" s="568" t="s">
        <v>21</v>
      </c>
      <c r="O50" s="211"/>
      <c r="P50" s="212" t="str">
        <f>IF(B50="","",
IF(AND(V50="",W50="",B50&lt;&gt;""),"Employed",
IF(AND(V50&lt;&gt;"",W50="",B50&lt;&gt;""),"Terminated",
IF(AND(V50&lt;&gt;"",W50&lt;&gt;"",B50&lt;&gt;""),IF(W50&lt;Cover!$E$43,"Employed","Furloughed"),
IF(AND(V50="",W50&lt;&gt;"",B50&lt;&gt;""),IF(W50&lt;Cover!$E$43,"Employed","Rehired"))))))</f>
        <v/>
      </c>
      <c r="Q50" s="211"/>
      <c r="R50" s="536"/>
      <c r="S50" s="563"/>
      <c r="T50" s="536"/>
      <c r="U50" s="82">
        <f>IF(Cover!$E$47="Weekly",IF(T50&gt;0,T50,R50*S50),IF(T50&gt;0,T50,R50*S50)/2)</f>
        <v>0</v>
      </c>
      <c r="V50" s="564"/>
      <c r="W50" s="564"/>
      <c r="Y50" s="213" t="str">
        <f>IF($B50="","",IF('Actual Allocation Calc'!$AH$78="A",
IF($P50="Employed",$U50/7*BJ50,
IF(AND($P50="Terminated"),($U50/7*AP50),
IF(AND($P50="Furloughed"),($U50/7*AP50)+($U50/7*AZ50),
IF(AND($P50="Rehired"),($U50/7*AZ50),
IF(AND($P50="Terminated",AP50&gt;0),$U50,
IF($P50="Furloughed",IF(AP50&gt;0,$U50)+IF(AZ50&gt;0,$U50),
IF($P50="Rehired",IF(AZ50&gt;0,$U50)))))))),IF('Actual Allocation Calc'!$AH$78="C",'Actual Allocation Calc'!L50,'Actual Allocation Calc'!U50+IF($P50="Employed",$U50/7*BJ50,
IF(AND($P50="Terminated"),($U50/7*AP50),
IF(AND($P50="Furloughed"),($U50/7*AP50)+($U50/7*AZ50),
IF(AND($P50="Rehired"),($U50/7*AZ50),
IF(AND($P50="Terminated",AP50&gt;0),$U50,
IF($P50="Furloughed",IF(AP50&gt;0,$U50)+IF(AZ50&gt;0,$U50),
IF($P50="Rehired",IF(AZ50&gt;0,$U50))))))))*'Actual Allocation Calc'!$AH$99)))</f>
        <v/>
      </c>
      <c r="Z50" s="210" t="str">
        <f>IF($B50="","",IF('Actual Allocation Calc'!$AI$78="A",
IF($P50="Employed",$U50,
IF(AND($P50="Terminated"),($U50/7*AQ50),
IF(AND($P50="Furloughed"),($U50/7*AQ50)+($U50/7*BA50),
IF(AND($P50="Rehired"),($U50/7*BA50),
IF(AND($P50="Terminated",AQ50&gt;0),$U50,
IF($P50="Furloughed",IF(AQ50&gt;0,$U50)+IF(BA50&gt;0,$U50),
IF($P50="Rehired",IF(BA50&gt;0,$U50)))))))),IF('Actual Allocation Calc'!$AI$78="C",'Actual Allocation Calc'!M50,'Actual Allocation Calc'!V50+IF($P50="Employed",$U50,
IF(AND($P50="Terminated"),($U50/7*AQ50),
IF(AND($P50="Furloughed"),($U50/7*AQ50)+($U50/7*BA50),
IF(AND($P50="Rehired"),($U50/7*BA50),
IF(AND($P50="Terminated",AQ50&gt;0),$U50,
IF($P50="Furloughed",IF(AQ50&gt;0,$U50)+IF(BA50&gt;0,$U50),
IF($P50="Rehired",IF(BA50&gt;0,$U50))))))))*'Actual Allocation Calc'!$AI$99)))</f>
        <v/>
      </c>
      <c r="AA50" s="210" t="str">
        <f>IF($B50="","",IF('Actual Allocation Calc'!$AJ$78="A",
IF($P50="Employed",$U50,
IF(AND($P50="Terminated"),($U50/7*AR50),
IF(AND($P50="Furloughed"),($U50/7*AR50)+($U50/7*BB50),
IF(AND($P50="Rehired"),($U50/7*BB50),
IF(AND($P50="Terminated",AR50&gt;0),$U50,
IF($P50="Furloughed",IF(AR50&gt;0,$U50)+IF(BB50&gt;0,$U50),
IF($P50="Rehired",IF(BB50&gt;0,$U50)))))))),IF('Actual Allocation Calc'!$AJ$78="C",'Actual Allocation Calc'!N50,'Actual Allocation Calc'!W50+IF($P50="Employed",$U50,
IF(AND($P50="Terminated"),($U50/7*AR50),
IF(AND($P50="Furloughed"),($U50/7*AR50)+($U50/7*BB50),
IF(AND($P50="Rehired"),($U50/7*BB50),
IF(AND($P50="Terminated",AR50&gt;0),$U50,
IF($P50="Furloughed",IF(AR50&gt;0,$U50)+IF(BB50&gt;0,$U50),
IF($P50="Rehired",IF(BB50&gt;0,$U50))))))))*'Actual Allocation Calc'!$AJ$99)))</f>
        <v/>
      </c>
      <c r="AB50" s="210" t="str">
        <f>IF($B50="","",IF('Actual Allocation Calc'!$AK$78="A",
IF($P50="Employed",$U50,
IF(AND($P50="Terminated"),($U50/7*AS50),
IF(AND($P50="Furloughed"),($U50/7*AS50)+($U50/7*BC50),
IF(AND($P50="Rehired"),($U50/7*BC50),
IF(AND($P50="Terminated",AS50&gt;0),$U50,
IF($P50="Furloughed",IF(AS50&gt;0,$U50)+IF(BC50&gt;0,$U50),
IF($P50="Rehired",IF(BC50&gt;0,$U50)))))))),IF('Actual Allocation Calc'!$AK$78="C",'Actual Allocation Calc'!O50,'Actual Allocation Calc'!X50+IF($P50="Employed",$U50,
IF(AND($P50="Terminated"),($U50/7*AS50),
IF(AND($P50="Furloughed"),($U50/7*AS50)+($U50/7*BC50),
IF(AND($P50="Rehired"),($U50/7*BC50),
IF(AND($P50="Terminated",AS50&gt;0),$U50,
IF($P50="Furloughed",IF(AS50&gt;0,$U50)+IF(BC50&gt;0,$U50),
IF($P50="Rehired",IF(BC50&gt;0,$U50))))))))*'Actual Allocation Calc'!$AK$99)))</f>
        <v/>
      </c>
      <c r="AC50" s="210" t="str">
        <f>IF($B50="","",IF('Actual Allocation Calc'!$AL$78="A",
IF($P50="Employed",$U50,
IF(AND($P50="Terminated"),($U50/7*AT50),
IF(AND($P50="Furloughed"),($U50/7*AT50)+($U50/7*BD50),
IF(AND($P50="Rehired"),($U50/7*BD50),
IF(AND($P50="Terminated",AT50&gt;0),$U50,
IF($P50="Furloughed",IF(AT50&gt;0,$U50)+IF(BD50&gt;0,$U50),
IF($P50="Rehired",IF(BD50&gt;0,$U50)))))))),IF('Actual Allocation Calc'!$AL$78="C",'Actual Allocation Calc'!P50,'Actual Allocation Calc'!Y50+IF($P50="Employed",$U50,
IF(AND($P50="Terminated"),($U50/7*AT50),
IF(AND($P50="Furloughed"),($U50/7*AT50)+($U50/7*BD50),
IF(AND($P50="Rehired"),($U50/7*BD50),
IF(AND($P50="Terminated",AT50&gt;0),$U50,
IF($P50="Furloughed",IF(AT50&gt;0,$U50)+IF(BD50&gt;0,$U50),
IF($P50="Rehired",IF(BD50&gt;0,$U50))))))))*'Actual Allocation Calc'!$AL$99)))</f>
        <v/>
      </c>
      <c r="AD50" s="210" t="str">
        <f>IF($B50="","",IF('Actual Allocation Calc'!$AM$78="A",
IF($P50="Employed",$U50,
IF(AND($P50="Terminated"),($U50/7*AU50),
IF(AND($P50="Furloughed"),($U50/7*AU50)+($U50/7*BE50),
IF(AND($P50="Rehired"),($U50/7*BE50),
IF(AND($P50="Terminated",AU50&gt;0),$U50,
IF($P50="Furloughed",IF(AU50&gt;0,$U50)+IF(BE50&gt;0,$U50),
IF($P50="Rehired",IF(BE50&gt;0,$U50)))))))),IF('Actual Allocation Calc'!$AM$78="C",'Actual Allocation Calc'!Q50,'Actual Allocation Calc'!Z50+IF($P50="Employed",$U50,
IF(AND($P50="Terminated"),($U50/7*AU50),
IF(AND($P50="Furloughed"),($U50/7*AU50)+($U50/7*BE50),
IF(AND($P50="Rehired"),($U50/7*BE50),
IF(AND($P50="Terminated",AU50&gt;0),$U50,
IF($P50="Furloughed",IF(AU50&gt;0,$U50)+IF(BE50&gt;0,$U50),
IF($P50="Rehired",IF(BE50&gt;0,$U50))))))))*'Actual Allocation Calc'!$AM$99)))</f>
        <v/>
      </c>
      <c r="AE50" s="210" t="str">
        <f>IF($B50="","",IF('Actual Allocation Calc'!$AN$78="A",
IF($P50="Employed",$U50,
IF(AND($P50="Terminated"),($U50/7*AV50),
IF(AND($P50="Furloughed"),($U50/7*AV50)+($U50/7*BF50),
IF(AND($P50="Rehired"),($U50/7*BF50),
IF(AND($P50="Terminated",AV50&gt;0),$U50,
IF($P50="Furloughed",IF(AV50&gt;0,$U50)+IF(BF50&gt;0,$U50),
IF($P50="Rehired",IF(BF50&gt;0,$U50)))))))),IF('Actual Allocation Calc'!$AN$78="C",'Actual Allocation Calc'!R50,'Actual Allocation Calc'!AA50+IF($P50="Employed",$U50,
IF(AND($P50="Terminated"),($U50/7*AV50),
IF(AND($P50="Furloughed"),($U50/7*AV50)+($U50/7*BF50),
IF(AND($P50="Rehired"),($U50/7*BF50),
IF(AND($P50="Terminated",AV50&gt;0),$U50,
IF($P50="Furloughed",IF(AV50&gt;0,$U50)+IF(BF50&gt;0,$U50),
IF($P50="Rehired",IF(BF50&gt;0,$U50))))))))*'Actual Allocation Calc'!$AN$99)))</f>
        <v/>
      </c>
      <c r="AF50" s="210" t="str">
        <f>IF($B50="","",IF('Actual Allocation Calc'!$AO$78="A",
IF($P50="Employed",$U50,
IF(AND($P50="Terminated"),($U50/7*AW50),
IF(AND($P50="Furloughed"),($U50/7*AW50)+($U50/7*BG50),
IF(AND($P50="Rehired"),($U50/7*BG50),
IF(AND($P50="Terminated",AW50&gt;0),$U50,
IF($P50="Furloughed",IF(AW50&gt;0,$U50)+IF(BG50&gt;0,$U50),
IF($P50="Rehired",IF(BG50&gt;0,$U50)))))))),IF('Actual Allocation Calc'!$AO$78="C",'Actual Allocation Calc'!S50,'Actual Allocation Calc'!AB50+IF($P50="Employed",$U50,
IF(AND($P50="Terminated"),($U50/7*AW50),
IF(AND($P50="Furloughed"),($U50/7*AW50)+($U50/7*BG50),
IF(AND($P50="Rehired"),($U50/7*BG50),
IF(AND($P50="Terminated",AW50&gt;0),$U50,
IF($P50="Furloughed",IF(AW50&gt;0,$U50)+IF(BG50&gt;0,$U50),
IF($P50="Rehired",IF(BG50&gt;0,$U50))))))))*'Actual Allocation Calc'!$AO$99)))</f>
        <v/>
      </c>
      <c r="AG50" s="210" t="str">
        <f>IF($B50="","",IF('Actual Allocation Calc'!$AP$78="A",
IF($P50="Employed",$U50/7*BK50,
IF(AND($P50="Terminated"),($U50/7*AX50),
IF(AND($P50="Furloughed"),($U50/7*AX50)+($U50/7*BH50),
IF(AND($P50="Rehired"),($U50/7*BH50),
IF(AND($P50="Terminated",AX50&gt;0),$U50,
IF($P50="Furloughed",IF(AX50&gt;0,$U50)+IF(BH50&gt;0,$U50),
IF($P50="Rehired",IF(BH50&gt;0,$U50)))))))),IF('Actual Allocation Calc'!$AP$78="C",'Actual Allocation Calc'!T50,'Actual Allocation Calc'!AC50+IF($P50="Employed",$U50/7*BK50,
IF(AND($P50="Terminated"),($U50/7*AX50),
IF(AND($P50="Furloughed"),($U50/7*AX50)+($U50/7*BH50),
IF(AND($P50="Rehired"),($U50/7*BH50),
IF(AND($P50="Terminated",AX50&gt;0),$U50,
IF($P50="Furloughed",IF(AX50&gt;0,$U50)+IF(BH50&gt;0,$U50),
IF($P50="Rehired",IF(BH50&gt;0,$U50))))))))*'Actual Allocation Calc'!$AP$99)))</f>
        <v/>
      </c>
      <c r="AH50" s="536"/>
      <c r="AI50" s="82">
        <f t="shared" si="24"/>
        <v>0</v>
      </c>
      <c r="AJ50" s="210">
        <f t="shared" si="6"/>
        <v>0</v>
      </c>
      <c r="AK50" s="397" t="str">
        <f t="shared" si="7"/>
        <v/>
      </c>
      <c r="AM50" s="173"/>
      <c r="AO50" s="214" t="str">
        <f>IFERROR(IF($V50="","",VLOOKUP(V50,'Calendar Calcs'!$B$2:$E1017,4,FALSE)),0)</f>
        <v/>
      </c>
      <c r="AP50" s="69" t="str">
        <f>IF($AO50="","", IF($AO50&lt;AP$23,0,IF($AO50&gt;AP$23,COUNTIFS('Calendar Calcs'!$E$2:$E1017,AP$23),COUNTIFS('Calendar Calcs'!$E$2:$E1017,AP$23,'Calendar Calcs'!$D$2:$D1017,"&lt;="&amp;WEEKDAY($V50)))))</f>
        <v/>
      </c>
      <c r="AQ50" s="69" t="str">
        <f>IF($AO50="","", IF($AO50&lt;AQ$23,0,IF($AO50&gt;AQ$23,COUNTIFS('Calendar Calcs'!$E$2:$E1017,AQ$23),COUNTIFS('Calendar Calcs'!$E$2:$E1017,AQ$23,'Calendar Calcs'!$D$2:$D1017,"&lt;="&amp;WEEKDAY($V50)))))</f>
        <v/>
      </c>
      <c r="AR50" s="69" t="str">
        <f>IF($AO50="","", IF($AO50&lt;AR$23,0,IF($AO50&gt;AR$23,COUNTIFS('Calendar Calcs'!$E$2:$E1017,AR$23),COUNTIFS('Calendar Calcs'!$E$2:$E1017,AR$23,'Calendar Calcs'!$D$2:$D1017,"&lt;="&amp;WEEKDAY($V50)))))</f>
        <v/>
      </c>
      <c r="AS50" s="69" t="str">
        <f>IF($AO50="","", IF($AO50&lt;AS$23,0,IF($AO50&gt;AS$23,COUNTIFS('Calendar Calcs'!$E$2:$E1017,AS$23),COUNTIFS('Calendar Calcs'!$E$2:$E1017,AS$23,'Calendar Calcs'!$D$2:$D1017,"&lt;="&amp;WEEKDAY($V50)))))</f>
        <v/>
      </c>
      <c r="AT50" s="69" t="str">
        <f>IF($AO50="","", IF($AO50&lt;AT$23,0,IF($AO50&gt;AT$23,COUNTIFS('Calendar Calcs'!$E$2:$E1017,AT$23),COUNTIFS('Calendar Calcs'!$E$2:$E1017,AT$23,'Calendar Calcs'!$D$2:$D1017,"&lt;="&amp;WEEKDAY($V50)))))</f>
        <v/>
      </c>
      <c r="AU50" s="69" t="str">
        <f>IF($AO50="","", IF($AO50&lt;AU$23,0,IF($AO50&gt;AU$23,COUNTIFS('Calendar Calcs'!$E$2:$E1017,AU$23),COUNTIFS('Calendar Calcs'!$E$2:$E1017,AU$23,'Calendar Calcs'!$D$2:$D1017,"&lt;="&amp;WEEKDAY($V50)))))</f>
        <v/>
      </c>
      <c r="AV50" s="69" t="str">
        <f>IF($AO50="","", IF($AO50&lt;AV$23,0,IF($AO50&gt;AV$23,COUNTIFS('Calendar Calcs'!$E$2:$E1017,AV$23),COUNTIFS('Calendar Calcs'!$E$2:$E1017,AV$23,'Calendar Calcs'!$D$2:$D1017,"&lt;="&amp;WEEKDAY($V50)))))</f>
        <v/>
      </c>
      <c r="AW50" s="69" t="str">
        <f>IF($AO50="","", IF($AO50&lt;AW$23,0,IF($AO50&gt;AW$23,COUNTIFS('Calendar Calcs'!$E$2:$E1017,AW$23),COUNTIFS('Calendar Calcs'!$E$2:$E1017,AW$23,'Calendar Calcs'!$D$2:$D1017,"&lt;="&amp;WEEKDAY($V50)))))</f>
        <v/>
      </c>
      <c r="AX50" s="69" t="str">
        <f>IF($AO50="","", IF($AO50&lt;AX$23,0,IF($AO50&gt;AX$23,COUNTIFS('Calendar Calcs'!$E$2:$E1017,AX$23),COUNTIFS('Calendar Calcs'!$E$2:$E1017,AX$23,'Calendar Calcs'!$D$2:$D1017,"&lt;="&amp;WEEKDAY($V50)))))</f>
        <v/>
      </c>
      <c r="AY50" s="69" t="str">
        <f>IF($W50="","",VLOOKUP($W50,'Calendar Calcs'!$B$2:$E1017,4,FALSE))</f>
        <v/>
      </c>
      <c r="AZ50" s="69" t="str">
        <f>IF($AY50="","",IF($AY50&gt;AZ$23,0,IF($AY50&lt;AZ$23,COUNTIFS('Calendar Calcs'!$E$2:$E1017,AZ$23),COUNTIFS('Calendar Calcs'!$E$2:$E1017,AZ$23,'Calendar Calcs'!$D$2:$D1017,"&gt;="&amp;WEEKDAY($W50)))))</f>
        <v/>
      </c>
      <c r="BA50" s="69" t="str">
        <f>IF($AY50="","",IF($AY50&gt;BA$23,0,IF($AY50&lt;BA$23,COUNTIFS('Calendar Calcs'!$E$2:$E1017,BA$23),COUNTIFS('Calendar Calcs'!$E$2:$E1017,BA$23,'Calendar Calcs'!$D$2:$D1017,"&gt;="&amp;WEEKDAY($W50)))))</f>
        <v/>
      </c>
      <c r="BB50" s="69" t="str">
        <f>IF($AY50="","",IF($AY50&gt;BB$23,0,IF($AY50&lt;BB$23,COUNTIFS('Calendar Calcs'!$E$2:$E1017,BB$23),COUNTIFS('Calendar Calcs'!$E$2:$E1017,BB$23,'Calendar Calcs'!$D$2:$D1017,"&gt;="&amp;WEEKDAY($W50)))))</f>
        <v/>
      </c>
      <c r="BC50" s="69" t="str">
        <f>IF($AY50="","",IF($AY50&gt;BC$23,0,IF($AY50&lt;BC$23,COUNTIFS('Calendar Calcs'!$E$2:$E1017,BC$23),COUNTIFS('Calendar Calcs'!$E$2:$E1017,BC$23,'Calendar Calcs'!$D$2:$D1017,"&gt;="&amp;WEEKDAY($W50)))))</f>
        <v/>
      </c>
      <c r="BD50" s="69" t="str">
        <f>IF($AY50="","",IF($AY50&gt;BD$23,0,IF($AY50&lt;BD$23,COUNTIFS('Calendar Calcs'!$E$2:$E1017,BD$23),COUNTIFS('Calendar Calcs'!$E$2:$E1017,BD$23,'Calendar Calcs'!$D$2:$D1017,"&gt;="&amp;WEEKDAY($W50)))))</f>
        <v/>
      </c>
      <c r="BE50" s="69" t="str">
        <f>IF($AY50="","",IF($AY50&gt;BE$23,0,IF($AY50&lt;BE$23,COUNTIFS('Calendar Calcs'!$E$2:$E1017,BE$23),COUNTIFS('Calendar Calcs'!$E$2:$E1017,BE$23,'Calendar Calcs'!$D$2:$D1017,"&gt;="&amp;WEEKDAY($W50)))))</f>
        <v/>
      </c>
      <c r="BF50" s="69" t="str">
        <f>IF($AY50="","",IF($AY50&gt;BF$23,0,IF($AY50&lt;BF$23,COUNTIFS('Calendar Calcs'!$E$2:$E1017,BF$23),COUNTIFS('Calendar Calcs'!$E$2:$E1017,BF$23,'Calendar Calcs'!$D$2:$D1017,"&gt;="&amp;WEEKDAY($W50)))))</f>
        <v/>
      </c>
      <c r="BG50" s="69" t="str">
        <f>IF($AY50="","",IF($AY50&gt;BG$23,0,IF($AY50&lt;BG$23,COUNTIFS('Calendar Calcs'!$E$2:$E1017,BG$23),COUNTIFS('Calendar Calcs'!$E$2:$E1017,BG$23,'Calendar Calcs'!$D$2:$D1017,"&gt;="&amp;WEEKDAY($W50)))))</f>
        <v/>
      </c>
      <c r="BH50" s="69">
        <f t="shared" si="8"/>
        <v>6</v>
      </c>
      <c r="BI50" s="69">
        <f>IF(Cover!$E$43="","",VLOOKUP(Cover!$E$43,'Calendar Calcs'!$B$2:$E1017,4,FALSE))</f>
        <v>1</v>
      </c>
      <c r="BJ50" s="69">
        <f>IF($BI50="","", IF($BI50&lt;BJ$23,0,IF($BI50&gt;=BJ$23,COUNTIFS('Calendar Calcs'!$E$2:$E1017,BJ$23),COUNTIFS('Calendar Calcs'!$E$2:$E1017,BJ$23,'Calendar Calcs'!$D$2:$D1017,"&lt;="&amp;WEEKDAY($V50)))))</f>
        <v>1</v>
      </c>
      <c r="BK50" s="69">
        <f t="shared" si="3"/>
        <v>6</v>
      </c>
      <c r="BN50" s="69" t="str">
        <f>IF(T50&gt;0,"FTE",IF(Cover!$E$47="Weekly",IF(S50&gt;29.75,"FTE","PTE"),IF(S50&gt;59.75,"FTE","PTE")))</f>
        <v>PTE</v>
      </c>
      <c r="BO50" s="69">
        <f>IF(BN50="FTE",30,IF(Cover!$E$47="Weekly",'STEP 2 EE Data'!S50,'STEP 2 EE Data'!S50/2))</f>
        <v>0</v>
      </c>
      <c r="BP50" s="209">
        <f t="shared" si="9"/>
        <v>0</v>
      </c>
      <c r="BQ50" s="209">
        <f t="shared" si="10"/>
        <v>0</v>
      </c>
      <c r="BR50" s="209">
        <f t="shared" si="11"/>
        <v>0</v>
      </c>
      <c r="BS50" s="209">
        <f t="shared" si="12"/>
        <v>0</v>
      </c>
      <c r="BT50" s="209">
        <f t="shared" si="13"/>
        <v>0</v>
      </c>
      <c r="BU50" s="209">
        <f t="shared" si="14"/>
        <v>0</v>
      </c>
      <c r="BV50" s="209">
        <f t="shared" si="15"/>
        <v>0</v>
      </c>
      <c r="BW50" s="209">
        <f t="shared" si="16"/>
        <v>0</v>
      </c>
      <c r="BX50" s="209">
        <f t="shared" si="17"/>
        <v>0</v>
      </c>
      <c r="CC50" s="210" t="str">
        <f>IF(B50="","",IF(C50="",IF(Cover!$E$47="Weekly",'STEP 3 EE Comp'!BI55*8,'STEP 3 EE Comp'!BI55*4),IF(Cover!$E$47="Weekly",'STEP 3 EE Comp'!BI55,'STEP 3 EE Comp'!BI55)))</f>
        <v/>
      </c>
      <c r="CD50" s="82" t="str">
        <f t="shared" si="18"/>
        <v/>
      </c>
      <c r="CE50" s="417">
        <f t="shared" si="19"/>
        <v>1</v>
      </c>
      <c r="CF50" s="82" t="str">
        <f t="shared" si="20"/>
        <v>Good</v>
      </c>
      <c r="CG50" s="82">
        <f t="shared" si="21"/>
        <v>0</v>
      </c>
      <c r="CH50" s="234">
        <f t="shared" si="22"/>
        <v>0</v>
      </c>
    </row>
    <row r="51" spans="1:86" s="69" customFormat="1" x14ac:dyDescent="0.3">
      <c r="A51" s="554"/>
      <c r="B51" s="478"/>
      <c r="C51" s="52"/>
      <c r="D51" s="565"/>
      <c r="E51" s="52"/>
      <c r="F51" s="507"/>
      <c r="G51" s="210">
        <f t="shared" si="23"/>
        <v>0</v>
      </c>
      <c r="H51" s="82">
        <f t="shared" si="2"/>
        <v>0</v>
      </c>
      <c r="I51" s="211"/>
      <c r="J51" s="441" t="s">
        <v>21</v>
      </c>
      <c r="K51" s="441" t="s">
        <v>21</v>
      </c>
      <c r="L51" s="441" t="s">
        <v>21</v>
      </c>
      <c r="M51" s="441" t="s">
        <v>21</v>
      </c>
      <c r="N51" s="568" t="s">
        <v>21</v>
      </c>
      <c r="O51" s="211"/>
      <c r="P51" s="212" t="str">
        <f>IF(B51="","",
IF(AND(V51="",W51="",B51&lt;&gt;""),"Employed",
IF(AND(V51&lt;&gt;"",W51="",B51&lt;&gt;""),"Terminated",
IF(AND(V51&lt;&gt;"",W51&lt;&gt;"",B51&lt;&gt;""),IF(W51&lt;Cover!$E$43,"Employed","Furloughed"),
IF(AND(V51="",W51&lt;&gt;"",B51&lt;&gt;""),IF(W51&lt;Cover!$E$43,"Employed","Rehired"))))))</f>
        <v/>
      </c>
      <c r="Q51" s="211"/>
      <c r="R51" s="536"/>
      <c r="S51" s="563"/>
      <c r="T51" s="536"/>
      <c r="U51" s="82">
        <f>IF(Cover!$E$47="Weekly",IF(T51&gt;0,T51,R51*S51),IF(T51&gt;0,T51,R51*S51)/2)</f>
        <v>0</v>
      </c>
      <c r="V51" s="564"/>
      <c r="W51" s="564"/>
      <c r="Y51" s="213" t="str">
        <f>IF($B51="","",IF('Actual Allocation Calc'!$AH$78="A",
IF($P51="Employed",$U51/7*BJ51,
IF(AND($P51="Terminated"),($U51/7*AP51),
IF(AND($P51="Furloughed"),($U51/7*AP51)+($U51/7*AZ51),
IF(AND($P51="Rehired"),($U51/7*AZ51),
IF(AND($P51="Terminated",AP51&gt;0),$U51,
IF($P51="Furloughed",IF(AP51&gt;0,$U51)+IF(AZ51&gt;0,$U51),
IF($P51="Rehired",IF(AZ51&gt;0,$U51)))))))),IF('Actual Allocation Calc'!$AH$78="C",'Actual Allocation Calc'!L51,'Actual Allocation Calc'!U51+IF($P51="Employed",$U51/7*BJ51,
IF(AND($P51="Terminated"),($U51/7*AP51),
IF(AND($P51="Furloughed"),($U51/7*AP51)+($U51/7*AZ51),
IF(AND($P51="Rehired"),($U51/7*AZ51),
IF(AND($P51="Terminated",AP51&gt;0),$U51,
IF($P51="Furloughed",IF(AP51&gt;0,$U51)+IF(AZ51&gt;0,$U51),
IF($P51="Rehired",IF(AZ51&gt;0,$U51))))))))*'Actual Allocation Calc'!$AH$99)))</f>
        <v/>
      </c>
      <c r="Z51" s="210" t="str">
        <f>IF($B51="","",IF('Actual Allocation Calc'!$AI$78="A",
IF($P51="Employed",$U51,
IF(AND($P51="Terminated"),($U51/7*AQ51),
IF(AND($P51="Furloughed"),($U51/7*AQ51)+($U51/7*BA51),
IF(AND($P51="Rehired"),($U51/7*BA51),
IF(AND($P51="Terminated",AQ51&gt;0),$U51,
IF($P51="Furloughed",IF(AQ51&gt;0,$U51)+IF(BA51&gt;0,$U51),
IF($P51="Rehired",IF(BA51&gt;0,$U51)))))))),IF('Actual Allocation Calc'!$AI$78="C",'Actual Allocation Calc'!M51,'Actual Allocation Calc'!V51+IF($P51="Employed",$U51,
IF(AND($P51="Terminated"),($U51/7*AQ51),
IF(AND($P51="Furloughed"),($U51/7*AQ51)+($U51/7*BA51),
IF(AND($P51="Rehired"),($U51/7*BA51),
IF(AND($P51="Terminated",AQ51&gt;0),$U51,
IF($P51="Furloughed",IF(AQ51&gt;0,$U51)+IF(BA51&gt;0,$U51),
IF($P51="Rehired",IF(BA51&gt;0,$U51))))))))*'Actual Allocation Calc'!$AI$99)))</f>
        <v/>
      </c>
      <c r="AA51" s="210" t="str">
        <f>IF($B51="","",IF('Actual Allocation Calc'!$AJ$78="A",
IF($P51="Employed",$U51,
IF(AND($P51="Terminated"),($U51/7*AR51),
IF(AND($P51="Furloughed"),($U51/7*AR51)+($U51/7*BB51),
IF(AND($P51="Rehired"),($U51/7*BB51),
IF(AND($P51="Terminated",AR51&gt;0),$U51,
IF($P51="Furloughed",IF(AR51&gt;0,$U51)+IF(BB51&gt;0,$U51),
IF($P51="Rehired",IF(BB51&gt;0,$U51)))))))),IF('Actual Allocation Calc'!$AJ$78="C",'Actual Allocation Calc'!N51,'Actual Allocation Calc'!W51+IF($P51="Employed",$U51,
IF(AND($P51="Terminated"),($U51/7*AR51),
IF(AND($P51="Furloughed"),($U51/7*AR51)+($U51/7*BB51),
IF(AND($P51="Rehired"),($U51/7*BB51),
IF(AND($P51="Terminated",AR51&gt;0),$U51,
IF($P51="Furloughed",IF(AR51&gt;0,$U51)+IF(BB51&gt;0,$U51),
IF($P51="Rehired",IF(BB51&gt;0,$U51))))))))*'Actual Allocation Calc'!$AJ$99)))</f>
        <v/>
      </c>
      <c r="AB51" s="210" t="str">
        <f>IF($B51="","",IF('Actual Allocation Calc'!$AK$78="A",
IF($P51="Employed",$U51,
IF(AND($P51="Terminated"),($U51/7*AS51),
IF(AND($P51="Furloughed"),($U51/7*AS51)+($U51/7*BC51),
IF(AND($P51="Rehired"),($U51/7*BC51),
IF(AND($P51="Terminated",AS51&gt;0),$U51,
IF($P51="Furloughed",IF(AS51&gt;0,$U51)+IF(BC51&gt;0,$U51),
IF($P51="Rehired",IF(BC51&gt;0,$U51)))))))),IF('Actual Allocation Calc'!$AK$78="C",'Actual Allocation Calc'!O51,'Actual Allocation Calc'!X51+IF($P51="Employed",$U51,
IF(AND($P51="Terminated"),($U51/7*AS51),
IF(AND($P51="Furloughed"),($U51/7*AS51)+($U51/7*BC51),
IF(AND($P51="Rehired"),($U51/7*BC51),
IF(AND($P51="Terminated",AS51&gt;0),$U51,
IF($P51="Furloughed",IF(AS51&gt;0,$U51)+IF(BC51&gt;0,$U51),
IF($P51="Rehired",IF(BC51&gt;0,$U51))))))))*'Actual Allocation Calc'!$AK$99)))</f>
        <v/>
      </c>
      <c r="AC51" s="210" t="str">
        <f>IF($B51="","",IF('Actual Allocation Calc'!$AL$78="A",
IF($P51="Employed",$U51,
IF(AND($P51="Terminated"),($U51/7*AT51),
IF(AND($P51="Furloughed"),($U51/7*AT51)+($U51/7*BD51),
IF(AND($P51="Rehired"),($U51/7*BD51),
IF(AND($P51="Terminated",AT51&gt;0),$U51,
IF($P51="Furloughed",IF(AT51&gt;0,$U51)+IF(BD51&gt;0,$U51),
IF($P51="Rehired",IF(BD51&gt;0,$U51)))))))),IF('Actual Allocation Calc'!$AL$78="C",'Actual Allocation Calc'!P51,'Actual Allocation Calc'!Y51+IF($P51="Employed",$U51,
IF(AND($P51="Terminated"),($U51/7*AT51),
IF(AND($P51="Furloughed"),($U51/7*AT51)+($U51/7*BD51),
IF(AND($P51="Rehired"),($U51/7*BD51),
IF(AND($P51="Terminated",AT51&gt;0),$U51,
IF($P51="Furloughed",IF(AT51&gt;0,$U51)+IF(BD51&gt;0,$U51),
IF($P51="Rehired",IF(BD51&gt;0,$U51))))))))*'Actual Allocation Calc'!$AL$99)))</f>
        <v/>
      </c>
      <c r="AD51" s="210" t="str">
        <f>IF($B51="","",IF('Actual Allocation Calc'!$AM$78="A",
IF($P51="Employed",$U51,
IF(AND($P51="Terminated"),($U51/7*AU51),
IF(AND($P51="Furloughed"),($U51/7*AU51)+($U51/7*BE51),
IF(AND($P51="Rehired"),($U51/7*BE51),
IF(AND($P51="Terminated",AU51&gt;0),$U51,
IF($P51="Furloughed",IF(AU51&gt;0,$U51)+IF(BE51&gt;0,$U51),
IF($P51="Rehired",IF(BE51&gt;0,$U51)))))))),IF('Actual Allocation Calc'!$AM$78="C",'Actual Allocation Calc'!Q51,'Actual Allocation Calc'!Z51+IF($P51="Employed",$U51,
IF(AND($P51="Terminated"),($U51/7*AU51),
IF(AND($P51="Furloughed"),($U51/7*AU51)+($U51/7*BE51),
IF(AND($P51="Rehired"),($U51/7*BE51),
IF(AND($P51="Terminated",AU51&gt;0),$U51,
IF($P51="Furloughed",IF(AU51&gt;0,$U51)+IF(BE51&gt;0,$U51),
IF($P51="Rehired",IF(BE51&gt;0,$U51))))))))*'Actual Allocation Calc'!$AM$99)))</f>
        <v/>
      </c>
      <c r="AE51" s="210" t="str">
        <f>IF($B51="","",IF('Actual Allocation Calc'!$AN$78="A",
IF($P51="Employed",$U51,
IF(AND($P51="Terminated"),($U51/7*AV51),
IF(AND($P51="Furloughed"),($U51/7*AV51)+($U51/7*BF51),
IF(AND($P51="Rehired"),($U51/7*BF51),
IF(AND($P51="Terminated",AV51&gt;0),$U51,
IF($P51="Furloughed",IF(AV51&gt;0,$U51)+IF(BF51&gt;0,$U51),
IF($P51="Rehired",IF(BF51&gt;0,$U51)))))))),IF('Actual Allocation Calc'!$AN$78="C",'Actual Allocation Calc'!R51,'Actual Allocation Calc'!AA51+IF($P51="Employed",$U51,
IF(AND($P51="Terminated"),($U51/7*AV51),
IF(AND($P51="Furloughed"),($U51/7*AV51)+($U51/7*BF51),
IF(AND($P51="Rehired"),($U51/7*BF51),
IF(AND($P51="Terminated",AV51&gt;0),$U51,
IF($P51="Furloughed",IF(AV51&gt;0,$U51)+IF(BF51&gt;0,$U51),
IF($P51="Rehired",IF(BF51&gt;0,$U51))))))))*'Actual Allocation Calc'!$AN$99)))</f>
        <v/>
      </c>
      <c r="AF51" s="210" t="str">
        <f>IF($B51="","",IF('Actual Allocation Calc'!$AO$78="A",
IF($P51="Employed",$U51,
IF(AND($P51="Terminated"),($U51/7*AW51),
IF(AND($P51="Furloughed"),($U51/7*AW51)+($U51/7*BG51),
IF(AND($P51="Rehired"),($U51/7*BG51),
IF(AND($P51="Terminated",AW51&gt;0),$U51,
IF($P51="Furloughed",IF(AW51&gt;0,$U51)+IF(BG51&gt;0,$U51),
IF($P51="Rehired",IF(BG51&gt;0,$U51)))))))),IF('Actual Allocation Calc'!$AO$78="C",'Actual Allocation Calc'!S51,'Actual Allocation Calc'!AB51+IF($P51="Employed",$U51,
IF(AND($P51="Terminated"),($U51/7*AW51),
IF(AND($P51="Furloughed"),($U51/7*AW51)+($U51/7*BG51),
IF(AND($P51="Rehired"),($U51/7*BG51),
IF(AND($P51="Terminated",AW51&gt;0),$U51,
IF($P51="Furloughed",IF(AW51&gt;0,$U51)+IF(BG51&gt;0,$U51),
IF($P51="Rehired",IF(BG51&gt;0,$U51))))))))*'Actual Allocation Calc'!$AO$99)))</f>
        <v/>
      </c>
      <c r="AG51" s="210" t="str">
        <f>IF($B51="","",IF('Actual Allocation Calc'!$AP$78="A",
IF($P51="Employed",$U51/7*BK51,
IF(AND($P51="Terminated"),($U51/7*AX51),
IF(AND($P51="Furloughed"),($U51/7*AX51)+($U51/7*BH51),
IF(AND($P51="Rehired"),($U51/7*BH51),
IF(AND($P51="Terminated",AX51&gt;0),$U51,
IF($P51="Furloughed",IF(AX51&gt;0,$U51)+IF(BH51&gt;0,$U51),
IF($P51="Rehired",IF(BH51&gt;0,$U51)))))))),IF('Actual Allocation Calc'!$AP$78="C",'Actual Allocation Calc'!T51,'Actual Allocation Calc'!AC51+IF($P51="Employed",$U51/7*BK51,
IF(AND($P51="Terminated"),($U51/7*AX51),
IF(AND($P51="Furloughed"),($U51/7*AX51)+($U51/7*BH51),
IF(AND($P51="Rehired"),($U51/7*BH51),
IF(AND($P51="Terminated",AX51&gt;0),$U51,
IF($P51="Furloughed",IF(AX51&gt;0,$U51)+IF(BH51&gt;0,$U51),
IF($P51="Rehired",IF(BH51&gt;0,$U51))))))))*'Actual Allocation Calc'!$AP$99)))</f>
        <v/>
      </c>
      <c r="AH51" s="536"/>
      <c r="AI51" s="82">
        <f t="shared" si="24"/>
        <v>0</v>
      </c>
      <c r="AJ51" s="210">
        <f t="shared" si="6"/>
        <v>0</v>
      </c>
      <c r="AK51" s="397" t="str">
        <f t="shared" si="7"/>
        <v/>
      </c>
      <c r="AM51" s="173"/>
      <c r="AO51" s="214" t="str">
        <f>IFERROR(IF($V51="","",VLOOKUP(V51,'Calendar Calcs'!$B$2:$E1018,4,FALSE)),0)</f>
        <v/>
      </c>
      <c r="AP51" s="69" t="str">
        <f>IF($AO51="","", IF($AO51&lt;AP$23,0,IF($AO51&gt;AP$23,COUNTIFS('Calendar Calcs'!$E$2:$E1018,AP$23),COUNTIFS('Calendar Calcs'!$E$2:$E1018,AP$23,'Calendar Calcs'!$D$2:$D1018,"&lt;="&amp;WEEKDAY($V51)))))</f>
        <v/>
      </c>
      <c r="AQ51" s="69" t="str">
        <f>IF($AO51="","", IF($AO51&lt;AQ$23,0,IF($AO51&gt;AQ$23,COUNTIFS('Calendar Calcs'!$E$2:$E1018,AQ$23),COUNTIFS('Calendar Calcs'!$E$2:$E1018,AQ$23,'Calendar Calcs'!$D$2:$D1018,"&lt;="&amp;WEEKDAY($V51)))))</f>
        <v/>
      </c>
      <c r="AR51" s="69" t="str">
        <f>IF($AO51="","", IF($AO51&lt;AR$23,0,IF($AO51&gt;AR$23,COUNTIFS('Calendar Calcs'!$E$2:$E1018,AR$23),COUNTIFS('Calendar Calcs'!$E$2:$E1018,AR$23,'Calendar Calcs'!$D$2:$D1018,"&lt;="&amp;WEEKDAY($V51)))))</f>
        <v/>
      </c>
      <c r="AS51" s="69" t="str">
        <f>IF($AO51="","", IF($AO51&lt;AS$23,0,IF($AO51&gt;AS$23,COUNTIFS('Calendar Calcs'!$E$2:$E1018,AS$23),COUNTIFS('Calendar Calcs'!$E$2:$E1018,AS$23,'Calendar Calcs'!$D$2:$D1018,"&lt;="&amp;WEEKDAY($V51)))))</f>
        <v/>
      </c>
      <c r="AT51" s="69" t="str">
        <f>IF($AO51="","", IF($AO51&lt;AT$23,0,IF($AO51&gt;AT$23,COUNTIFS('Calendar Calcs'!$E$2:$E1018,AT$23),COUNTIFS('Calendar Calcs'!$E$2:$E1018,AT$23,'Calendar Calcs'!$D$2:$D1018,"&lt;="&amp;WEEKDAY($V51)))))</f>
        <v/>
      </c>
      <c r="AU51" s="69" t="str">
        <f>IF($AO51="","", IF($AO51&lt;AU$23,0,IF($AO51&gt;AU$23,COUNTIFS('Calendar Calcs'!$E$2:$E1018,AU$23),COUNTIFS('Calendar Calcs'!$E$2:$E1018,AU$23,'Calendar Calcs'!$D$2:$D1018,"&lt;="&amp;WEEKDAY($V51)))))</f>
        <v/>
      </c>
      <c r="AV51" s="69" t="str">
        <f>IF($AO51="","", IF($AO51&lt;AV$23,0,IF($AO51&gt;AV$23,COUNTIFS('Calendar Calcs'!$E$2:$E1018,AV$23),COUNTIFS('Calendar Calcs'!$E$2:$E1018,AV$23,'Calendar Calcs'!$D$2:$D1018,"&lt;="&amp;WEEKDAY($V51)))))</f>
        <v/>
      </c>
      <c r="AW51" s="69" t="str">
        <f>IF($AO51="","", IF($AO51&lt;AW$23,0,IF($AO51&gt;AW$23,COUNTIFS('Calendar Calcs'!$E$2:$E1018,AW$23),COUNTIFS('Calendar Calcs'!$E$2:$E1018,AW$23,'Calendar Calcs'!$D$2:$D1018,"&lt;="&amp;WEEKDAY($V51)))))</f>
        <v/>
      </c>
      <c r="AX51" s="69" t="str">
        <f>IF($AO51="","", IF($AO51&lt;AX$23,0,IF($AO51&gt;AX$23,COUNTIFS('Calendar Calcs'!$E$2:$E1018,AX$23),COUNTIFS('Calendar Calcs'!$E$2:$E1018,AX$23,'Calendar Calcs'!$D$2:$D1018,"&lt;="&amp;WEEKDAY($V51)))))</f>
        <v/>
      </c>
      <c r="AY51" s="69" t="str">
        <f>IF($W51="","",VLOOKUP($W51,'Calendar Calcs'!$B$2:$E1018,4,FALSE))</f>
        <v/>
      </c>
      <c r="AZ51" s="69" t="str">
        <f>IF($AY51="","",IF($AY51&gt;AZ$23,0,IF($AY51&lt;AZ$23,COUNTIFS('Calendar Calcs'!$E$2:$E1018,AZ$23),COUNTIFS('Calendar Calcs'!$E$2:$E1018,AZ$23,'Calendar Calcs'!$D$2:$D1018,"&gt;="&amp;WEEKDAY($W51)))))</f>
        <v/>
      </c>
      <c r="BA51" s="69" t="str">
        <f>IF($AY51="","",IF($AY51&gt;BA$23,0,IF($AY51&lt;BA$23,COUNTIFS('Calendar Calcs'!$E$2:$E1018,BA$23),COUNTIFS('Calendar Calcs'!$E$2:$E1018,BA$23,'Calendar Calcs'!$D$2:$D1018,"&gt;="&amp;WEEKDAY($W51)))))</f>
        <v/>
      </c>
      <c r="BB51" s="69" t="str">
        <f>IF($AY51="","",IF($AY51&gt;BB$23,0,IF($AY51&lt;BB$23,COUNTIFS('Calendar Calcs'!$E$2:$E1018,BB$23),COUNTIFS('Calendar Calcs'!$E$2:$E1018,BB$23,'Calendar Calcs'!$D$2:$D1018,"&gt;="&amp;WEEKDAY($W51)))))</f>
        <v/>
      </c>
      <c r="BC51" s="69" t="str">
        <f>IF($AY51="","",IF($AY51&gt;BC$23,0,IF($AY51&lt;BC$23,COUNTIFS('Calendar Calcs'!$E$2:$E1018,BC$23),COUNTIFS('Calendar Calcs'!$E$2:$E1018,BC$23,'Calendar Calcs'!$D$2:$D1018,"&gt;="&amp;WEEKDAY($W51)))))</f>
        <v/>
      </c>
      <c r="BD51" s="69" t="str">
        <f>IF($AY51="","",IF($AY51&gt;BD$23,0,IF($AY51&lt;BD$23,COUNTIFS('Calendar Calcs'!$E$2:$E1018,BD$23),COUNTIFS('Calendar Calcs'!$E$2:$E1018,BD$23,'Calendar Calcs'!$D$2:$D1018,"&gt;="&amp;WEEKDAY($W51)))))</f>
        <v/>
      </c>
      <c r="BE51" s="69" t="str">
        <f>IF($AY51="","",IF($AY51&gt;BE$23,0,IF($AY51&lt;BE$23,COUNTIFS('Calendar Calcs'!$E$2:$E1018,BE$23),COUNTIFS('Calendar Calcs'!$E$2:$E1018,BE$23,'Calendar Calcs'!$D$2:$D1018,"&gt;="&amp;WEEKDAY($W51)))))</f>
        <v/>
      </c>
      <c r="BF51" s="69" t="str">
        <f>IF($AY51="","",IF($AY51&gt;BF$23,0,IF($AY51&lt;BF$23,COUNTIFS('Calendar Calcs'!$E$2:$E1018,BF$23),COUNTIFS('Calendar Calcs'!$E$2:$E1018,BF$23,'Calendar Calcs'!$D$2:$D1018,"&gt;="&amp;WEEKDAY($W51)))))</f>
        <v/>
      </c>
      <c r="BG51" s="69" t="str">
        <f>IF($AY51="","",IF($AY51&gt;BG$23,0,IF($AY51&lt;BG$23,COUNTIFS('Calendar Calcs'!$E$2:$E1018,BG$23),COUNTIFS('Calendar Calcs'!$E$2:$E1018,BG$23,'Calendar Calcs'!$D$2:$D1018,"&gt;="&amp;WEEKDAY($W51)))))</f>
        <v/>
      </c>
      <c r="BH51" s="69">
        <f t="shared" si="8"/>
        <v>6</v>
      </c>
      <c r="BI51" s="69">
        <f>IF(Cover!$E$43="","",VLOOKUP(Cover!$E$43,'Calendar Calcs'!$B$2:$E1018,4,FALSE))</f>
        <v>1</v>
      </c>
      <c r="BJ51" s="69">
        <f>IF($BI51="","", IF($BI51&lt;BJ$23,0,IF($BI51&gt;=BJ$23,COUNTIFS('Calendar Calcs'!$E$2:$E1018,BJ$23),COUNTIFS('Calendar Calcs'!$E$2:$E1018,BJ$23,'Calendar Calcs'!$D$2:$D1018,"&lt;="&amp;WEEKDAY($V51)))))</f>
        <v>1</v>
      </c>
      <c r="BK51" s="69">
        <f t="shared" si="3"/>
        <v>6</v>
      </c>
      <c r="BN51" s="69" t="str">
        <f>IF(T51&gt;0,"FTE",IF(Cover!$E$47="Weekly",IF(S51&gt;29.75,"FTE","PTE"),IF(S51&gt;59.75,"FTE","PTE")))</f>
        <v>PTE</v>
      </c>
      <c r="BO51" s="69">
        <f>IF(BN51="FTE",30,IF(Cover!$E$47="Weekly",'STEP 2 EE Data'!S51,'STEP 2 EE Data'!S51/2))</f>
        <v>0</v>
      </c>
      <c r="BP51" s="209">
        <f t="shared" si="9"/>
        <v>0</v>
      </c>
      <c r="BQ51" s="209">
        <f t="shared" si="10"/>
        <v>0</v>
      </c>
      <c r="BR51" s="209">
        <f t="shared" si="11"/>
        <v>0</v>
      </c>
      <c r="BS51" s="209">
        <f t="shared" si="12"/>
        <v>0</v>
      </c>
      <c r="BT51" s="209">
        <f t="shared" si="13"/>
        <v>0</v>
      </c>
      <c r="BU51" s="209">
        <f t="shared" si="14"/>
        <v>0</v>
      </c>
      <c r="BV51" s="209">
        <f t="shared" si="15"/>
        <v>0</v>
      </c>
      <c r="BW51" s="209">
        <f t="shared" si="16"/>
        <v>0</v>
      </c>
      <c r="BX51" s="209">
        <f t="shared" si="17"/>
        <v>0</v>
      </c>
      <c r="CC51" s="210" t="str">
        <f>IF(B51="","",IF(C51="",IF(Cover!$E$47="Weekly",'STEP 3 EE Comp'!BI56*8,'STEP 3 EE Comp'!BI56*4),IF(Cover!$E$47="Weekly",'STEP 3 EE Comp'!BI56,'STEP 3 EE Comp'!BI56)))</f>
        <v/>
      </c>
      <c r="CD51" s="82" t="str">
        <f t="shared" si="18"/>
        <v/>
      </c>
      <c r="CE51" s="417">
        <f t="shared" si="19"/>
        <v>1</v>
      </c>
      <c r="CF51" s="82" t="str">
        <f t="shared" si="20"/>
        <v>Good</v>
      </c>
      <c r="CG51" s="82">
        <f t="shared" si="21"/>
        <v>0</v>
      </c>
      <c r="CH51" s="234">
        <f t="shared" si="22"/>
        <v>0</v>
      </c>
    </row>
    <row r="52" spans="1:86" s="69" customFormat="1" x14ac:dyDescent="0.3">
      <c r="A52" s="530"/>
      <c r="B52" s="477"/>
      <c r="C52" s="52"/>
      <c r="D52" s="565"/>
      <c r="E52" s="52"/>
      <c r="F52" s="507"/>
      <c r="G52" s="210">
        <f t="shared" si="23"/>
        <v>0</v>
      </c>
      <c r="H52" s="82">
        <f t="shared" si="2"/>
        <v>0</v>
      </c>
      <c r="I52" s="211"/>
      <c r="J52" s="441" t="s">
        <v>21</v>
      </c>
      <c r="K52" s="441" t="s">
        <v>21</v>
      </c>
      <c r="L52" s="441" t="s">
        <v>21</v>
      </c>
      <c r="M52" s="441" t="s">
        <v>21</v>
      </c>
      <c r="N52" s="568" t="s">
        <v>21</v>
      </c>
      <c r="O52" s="211"/>
      <c r="P52" s="212" t="str">
        <f>IF(B52="","",
IF(AND(V52="",W52="",B52&lt;&gt;""),"Employed",
IF(AND(V52&lt;&gt;"",W52="",B52&lt;&gt;""),"Terminated",
IF(AND(V52&lt;&gt;"",W52&lt;&gt;"",B52&lt;&gt;""),IF(W52&lt;Cover!$E$43,"Employed","Furloughed"),
IF(AND(V52="",W52&lt;&gt;"",B52&lt;&gt;""),IF(W52&lt;Cover!$E$43,"Employed","Rehired"))))))</f>
        <v/>
      </c>
      <c r="Q52" s="211"/>
      <c r="R52" s="536"/>
      <c r="S52" s="563"/>
      <c r="T52" s="536"/>
      <c r="U52" s="82">
        <f>IF(Cover!$E$47="Weekly",IF(T52&gt;0,T52,R52*S52),IF(T52&gt;0,T52,R52*S52)/2)</f>
        <v>0</v>
      </c>
      <c r="V52" s="564"/>
      <c r="W52" s="564"/>
      <c r="Y52" s="213" t="str">
        <f>IF($B52="","",IF('Actual Allocation Calc'!$AH$78="A",
IF($P52="Employed",$U52/7*BJ52,
IF(AND($P52="Terminated"),($U52/7*AP52),
IF(AND($P52="Furloughed"),($U52/7*AP52)+($U52/7*AZ52),
IF(AND($P52="Rehired"),($U52/7*AZ52),
IF(AND($P52="Terminated",AP52&gt;0),$U52,
IF($P52="Furloughed",IF(AP52&gt;0,$U52)+IF(AZ52&gt;0,$U52),
IF($P52="Rehired",IF(AZ52&gt;0,$U52)))))))),IF('Actual Allocation Calc'!$AH$78="C",'Actual Allocation Calc'!L52,'Actual Allocation Calc'!U52+IF($P52="Employed",$U52/7*BJ52,
IF(AND($P52="Terminated"),($U52/7*AP52),
IF(AND($P52="Furloughed"),($U52/7*AP52)+($U52/7*AZ52),
IF(AND($P52="Rehired"),($U52/7*AZ52),
IF(AND($P52="Terminated",AP52&gt;0),$U52,
IF($P52="Furloughed",IF(AP52&gt;0,$U52)+IF(AZ52&gt;0,$U52),
IF($P52="Rehired",IF(AZ52&gt;0,$U52))))))))*'Actual Allocation Calc'!$AH$99)))</f>
        <v/>
      </c>
      <c r="Z52" s="210" t="str">
        <f>IF($B52="","",IF('Actual Allocation Calc'!$AI$78="A",
IF($P52="Employed",$U52,
IF(AND($P52="Terminated"),($U52/7*AQ52),
IF(AND($P52="Furloughed"),($U52/7*AQ52)+($U52/7*BA52),
IF(AND($P52="Rehired"),($U52/7*BA52),
IF(AND($P52="Terminated",AQ52&gt;0),$U52,
IF($P52="Furloughed",IF(AQ52&gt;0,$U52)+IF(BA52&gt;0,$U52),
IF($P52="Rehired",IF(BA52&gt;0,$U52)))))))),IF('Actual Allocation Calc'!$AI$78="C",'Actual Allocation Calc'!M52,'Actual Allocation Calc'!V52+IF($P52="Employed",$U52,
IF(AND($P52="Terminated"),($U52/7*AQ52),
IF(AND($P52="Furloughed"),($U52/7*AQ52)+($U52/7*BA52),
IF(AND($P52="Rehired"),($U52/7*BA52),
IF(AND($P52="Terminated",AQ52&gt;0),$U52,
IF($P52="Furloughed",IF(AQ52&gt;0,$U52)+IF(BA52&gt;0,$U52),
IF($P52="Rehired",IF(BA52&gt;0,$U52))))))))*'Actual Allocation Calc'!$AI$99)))</f>
        <v/>
      </c>
      <c r="AA52" s="210" t="str">
        <f>IF($B52="","",IF('Actual Allocation Calc'!$AJ$78="A",
IF($P52="Employed",$U52,
IF(AND($P52="Terminated"),($U52/7*AR52),
IF(AND($P52="Furloughed"),($U52/7*AR52)+($U52/7*BB52),
IF(AND($P52="Rehired"),($U52/7*BB52),
IF(AND($P52="Terminated",AR52&gt;0),$U52,
IF($P52="Furloughed",IF(AR52&gt;0,$U52)+IF(BB52&gt;0,$U52),
IF($P52="Rehired",IF(BB52&gt;0,$U52)))))))),IF('Actual Allocation Calc'!$AJ$78="C",'Actual Allocation Calc'!N52,'Actual Allocation Calc'!W52+IF($P52="Employed",$U52,
IF(AND($P52="Terminated"),($U52/7*AR52),
IF(AND($P52="Furloughed"),($U52/7*AR52)+($U52/7*BB52),
IF(AND($P52="Rehired"),($U52/7*BB52),
IF(AND($P52="Terminated",AR52&gt;0),$U52,
IF($P52="Furloughed",IF(AR52&gt;0,$U52)+IF(BB52&gt;0,$U52),
IF($P52="Rehired",IF(BB52&gt;0,$U52))))))))*'Actual Allocation Calc'!$AJ$99)))</f>
        <v/>
      </c>
      <c r="AB52" s="210" t="str">
        <f>IF($B52="","",IF('Actual Allocation Calc'!$AK$78="A",
IF($P52="Employed",$U52,
IF(AND($P52="Terminated"),($U52/7*AS52),
IF(AND($P52="Furloughed"),($U52/7*AS52)+($U52/7*BC52),
IF(AND($P52="Rehired"),($U52/7*BC52),
IF(AND($P52="Terminated",AS52&gt;0),$U52,
IF($P52="Furloughed",IF(AS52&gt;0,$U52)+IF(BC52&gt;0,$U52),
IF($P52="Rehired",IF(BC52&gt;0,$U52)))))))),IF('Actual Allocation Calc'!$AK$78="C",'Actual Allocation Calc'!O52,'Actual Allocation Calc'!X52+IF($P52="Employed",$U52,
IF(AND($P52="Terminated"),($U52/7*AS52),
IF(AND($P52="Furloughed"),($U52/7*AS52)+($U52/7*BC52),
IF(AND($P52="Rehired"),($U52/7*BC52),
IF(AND($P52="Terminated",AS52&gt;0),$U52,
IF($P52="Furloughed",IF(AS52&gt;0,$U52)+IF(BC52&gt;0,$U52),
IF($P52="Rehired",IF(BC52&gt;0,$U52))))))))*'Actual Allocation Calc'!$AK$99)))</f>
        <v/>
      </c>
      <c r="AC52" s="210" t="str">
        <f>IF($B52="","",IF('Actual Allocation Calc'!$AL$78="A",
IF($P52="Employed",$U52,
IF(AND($P52="Terminated"),($U52/7*AT52),
IF(AND($P52="Furloughed"),($U52/7*AT52)+($U52/7*BD52),
IF(AND($P52="Rehired"),($U52/7*BD52),
IF(AND($P52="Terminated",AT52&gt;0),$U52,
IF($P52="Furloughed",IF(AT52&gt;0,$U52)+IF(BD52&gt;0,$U52),
IF($P52="Rehired",IF(BD52&gt;0,$U52)))))))),IF('Actual Allocation Calc'!$AL$78="C",'Actual Allocation Calc'!P52,'Actual Allocation Calc'!Y52+IF($P52="Employed",$U52,
IF(AND($P52="Terminated"),($U52/7*AT52),
IF(AND($P52="Furloughed"),($U52/7*AT52)+($U52/7*BD52),
IF(AND($P52="Rehired"),($U52/7*BD52),
IF(AND($P52="Terminated",AT52&gt;0),$U52,
IF($P52="Furloughed",IF(AT52&gt;0,$U52)+IF(BD52&gt;0,$U52),
IF($P52="Rehired",IF(BD52&gt;0,$U52))))))))*'Actual Allocation Calc'!$AL$99)))</f>
        <v/>
      </c>
      <c r="AD52" s="210" t="str">
        <f>IF($B52="","",IF('Actual Allocation Calc'!$AM$78="A",
IF($P52="Employed",$U52,
IF(AND($P52="Terminated"),($U52/7*AU52),
IF(AND($P52="Furloughed"),($U52/7*AU52)+($U52/7*BE52),
IF(AND($P52="Rehired"),($U52/7*BE52),
IF(AND($P52="Terminated",AU52&gt;0),$U52,
IF($P52="Furloughed",IF(AU52&gt;0,$U52)+IF(BE52&gt;0,$U52),
IF($P52="Rehired",IF(BE52&gt;0,$U52)))))))),IF('Actual Allocation Calc'!$AM$78="C",'Actual Allocation Calc'!Q52,'Actual Allocation Calc'!Z52+IF($P52="Employed",$U52,
IF(AND($P52="Terminated"),($U52/7*AU52),
IF(AND($P52="Furloughed"),($U52/7*AU52)+($U52/7*BE52),
IF(AND($P52="Rehired"),($U52/7*BE52),
IF(AND($P52="Terminated",AU52&gt;0),$U52,
IF($P52="Furloughed",IF(AU52&gt;0,$U52)+IF(BE52&gt;0,$U52),
IF($P52="Rehired",IF(BE52&gt;0,$U52))))))))*'Actual Allocation Calc'!$AM$99)))</f>
        <v/>
      </c>
      <c r="AE52" s="210" t="str">
        <f>IF($B52="","",IF('Actual Allocation Calc'!$AN$78="A",
IF($P52="Employed",$U52,
IF(AND($P52="Terminated"),($U52/7*AV52),
IF(AND($P52="Furloughed"),($U52/7*AV52)+($U52/7*BF52),
IF(AND($P52="Rehired"),($U52/7*BF52),
IF(AND($P52="Terminated",AV52&gt;0),$U52,
IF($P52="Furloughed",IF(AV52&gt;0,$U52)+IF(BF52&gt;0,$U52),
IF($P52="Rehired",IF(BF52&gt;0,$U52)))))))),IF('Actual Allocation Calc'!$AN$78="C",'Actual Allocation Calc'!R52,'Actual Allocation Calc'!AA52+IF($P52="Employed",$U52,
IF(AND($P52="Terminated"),($U52/7*AV52),
IF(AND($P52="Furloughed"),($U52/7*AV52)+($U52/7*BF52),
IF(AND($P52="Rehired"),($U52/7*BF52),
IF(AND($P52="Terminated",AV52&gt;0),$U52,
IF($P52="Furloughed",IF(AV52&gt;0,$U52)+IF(BF52&gt;0,$U52),
IF($P52="Rehired",IF(BF52&gt;0,$U52))))))))*'Actual Allocation Calc'!$AN$99)))</f>
        <v/>
      </c>
      <c r="AF52" s="210" t="str">
        <f>IF($B52="","",IF('Actual Allocation Calc'!$AO$78="A",
IF($P52="Employed",$U52,
IF(AND($P52="Terminated"),($U52/7*AW52),
IF(AND($P52="Furloughed"),($U52/7*AW52)+($U52/7*BG52),
IF(AND($P52="Rehired"),($U52/7*BG52),
IF(AND($P52="Terminated",AW52&gt;0),$U52,
IF($P52="Furloughed",IF(AW52&gt;0,$U52)+IF(BG52&gt;0,$U52),
IF($P52="Rehired",IF(BG52&gt;0,$U52)))))))),IF('Actual Allocation Calc'!$AO$78="C",'Actual Allocation Calc'!S52,'Actual Allocation Calc'!AB52+IF($P52="Employed",$U52,
IF(AND($P52="Terminated"),($U52/7*AW52),
IF(AND($P52="Furloughed"),($U52/7*AW52)+($U52/7*BG52),
IF(AND($P52="Rehired"),($U52/7*BG52),
IF(AND($P52="Terminated",AW52&gt;0),$U52,
IF($P52="Furloughed",IF(AW52&gt;0,$U52)+IF(BG52&gt;0,$U52),
IF($P52="Rehired",IF(BG52&gt;0,$U52))))))))*'Actual Allocation Calc'!$AO$99)))</f>
        <v/>
      </c>
      <c r="AG52" s="210" t="str">
        <f>IF($B52="","",IF('Actual Allocation Calc'!$AP$78="A",
IF($P52="Employed",$U52/7*BK52,
IF(AND($P52="Terminated"),($U52/7*AX52),
IF(AND($P52="Furloughed"),($U52/7*AX52)+($U52/7*BH52),
IF(AND($P52="Rehired"),($U52/7*BH52),
IF(AND($P52="Terminated",AX52&gt;0),$U52,
IF($P52="Furloughed",IF(AX52&gt;0,$U52)+IF(BH52&gt;0,$U52),
IF($P52="Rehired",IF(BH52&gt;0,$U52)))))))),IF('Actual Allocation Calc'!$AP$78="C",'Actual Allocation Calc'!T52,'Actual Allocation Calc'!AC52+IF($P52="Employed",$U52/7*BK52,
IF(AND($P52="Terminated"),($U52/7*AX52),
IF(AND($P52="Furloughed"),($U52/7*AX52)+($U52/7*BH52),
IF(AND($P52="Rehired"),($U52/7*BH52),
IF(AND($P52="Terminated",AX52&gt;0),$U52,
IF($P52="Furloughed",IF(AX52&gt;0,$U52)+IF(BH52&gt;0,$U52),
IF($P52="Rehired",IF(BH52&gt;0,$U52))))))))*'Actual Allocation Calc'!$AP$99)))</f>
        <v/>
      </c>
      <c r="AH52" s="536"/>
      <c r="AI52" s="82">
        <f t="shared" si="24"/>
        <v>0</v>
      </c>
      <c r="AJ52" s="210">
        <f t="shared" si="6"/>
        <v>0</v>
      </c>
      <c r="AK52" s="397" t="str">
        <f t="shared" si="7"/>
        <v/>
      </c>
      <c r="AM52" s="173"/>
      <c r="AO52" s="214" t="str">
        <f>IFERROR(IF($V52="","",VLOOKUP(V52,'Calendar Calcs'!$B$2:$E1019,4,FALSE)),0)</f>
        <v/>
      </c>
      <c r="AP52" s="69" t="str">
        <f>IF($AO52="","", IF($AO52&lt;AP$23,0,IF($AO52&gt;AP$23,COUNTIFS('Calendar Calcs'!$E$2:$E1019,AP$23),COUNTIFS('Calendar Calcs'!$E$2:$E1019,AP$23,'Calendar Calcs'!$D$2:$D1019,"&lt;="&amp;WEEKDAY($V52)))))</f>
        <v/>
      </c>
      <c r="AQ52" s="69" t="str">
        <f>IF($AO52="","", IF($AO52&lt;AQ$23,0,IF($AO52&gt;AQ$23,COUNTIFS('Calendar Calcs'!$E$2:$E1019,AQ$23),COUNTIFS('Calendar Calcs'!$E$2:$E1019,AQ$23,'Calendar Calcs'!$D$2:$D1019,"&lt;="&amp;WEEKDAY($V52)))))</f>
        <v/>
      </c>
      <c r="AR52" s="69" t="str">
        <f>IF($AO52="","", IF($AO52&lt;AR$23,0,IF($AO52&gt;AR$23,COUNTIFS('Calendar Calcs'!$E$2:$E1019,AR$23),COUNTIFS('Calendar Calcs'!$E$2:$E1019,AR$23,'Calendar Calcs'!$D$2:$D1019,"&lt;="&amp;WEEKDAY($V52)))))</f>
        <v/>
      </c>
      <c r="AS52" s="69" t="str">
        <f>IF($AO52="","", IF($AO52&lt;AS$23,0,IF($AO52&gt;AS$23,COUNTIFS('Calendar Calcs'!$E$2:$E1019,AS$23),COUNTIFS('Calendar Calcs'!$E$2:$E1019,AS$23,'Calendar Calcs'!$D$2:$D1019,"&lt;="&amp;WEEKDAY($V52)))))</f>
        <v/>
      </c>
      <c r="AT52" s="69" t="str">
        <f>IF($AO52="","", IF($AO52&lt;AT$23,0,IF($AO52&gt;AT$23,COUNTIFS('Calendar Calcs'!$E$2:$E1019,AT$23),COUNTIFS('Calendar Calcs'!$E$2:$E1019,AT$23,'Calendar Calcs'!$D$2:$D1019,"&lt;="&amp;WEEKDAY($V52)))))</f>
        <v/>
      </c>
      <c r="AU52" s="69" t="str">
        <f>IF($AO52="","", IF($AO52&lt;AU$23,0,IF($AO52&gt;AU$23,COUNTIFS('Calendar Calcs'!$E$2:$E1019,AU$23),COUNTIFS('Calendar Calcs'!$E$2:$E1019,AU$23,'Calendar Calcs'!$D$2:$D1019,"&lt;="&amp;WEEKDAY($V52)))))</f>
        <v/>
      </c>
      <c r="AV52" s="69" t="str">
        <f>IF($AO52="","", IF($AO52&lt;AV$23,0,IF($AO52&gt;AV$23,COUNTIFS('Calendar Calcs'!$E$2:$E1019,AV$23),COUNTIFS('Calendar Calcs'!$E$2:$E1019,AV$23,'Calendar Calcs'!$D$2:$D1019,"&lt;="&amp;WEEKDAY($V52)))))</f>
        <v/>
      </c>
      <c r="AW52" s="69" t="str">
        <f>IF($AO52="","", IF($AO52&lt;AW$23,0,IF($AO52&gt;AW$23,COUNTIFS('Calendar Calcs'!$E$2:$E1019,AW$23),COUNTIFS('Calendar Calcs'!$E$2:$E1019,AW$23,'Calendar Calcs'!$D$2:$D1019,"&lt;="&amp;WEEKDAY($V52)))))</f>
        <v/>
      </c>
      <c r="AX52" s="69" t="str">
        <f>IF($AO52="","", IF($AO52&lt;AX$23,0,IF($AO52&gt;AX$23,COUNTIFS('Calendar Calcs'!$E$2:$E1019,AX$23),COUNTIFS('Calendar Calcs'!$E$2:$E1019,AX$23,'Calendar Calcs'!$D$2:$D1019,"&lt;="&amp;WEEKDAY($V52)))))</f>
        <v/>
      </c>
      <c r="AY52" s="69" t="str">
        <f>IF($W52="","",VLOOKUP($W52,'Calendar Calcs'!$B$2:$E1019,4,FALSE))</f>
        <v/>
      </c>
      <c r="AZ52" s="69" t="str">
        <f>IF($AY52="","",IF($AY52&gt;AZ$23,0,IF($AY52&lt;AZ$23,COUNTIFS('Calendar Calcs'!$E$2:$E1019,AZ$23),COUNTIFS('Calendar Calcs'!$E$2:$E1019,AZ$23,'Calendar Calcs'!$D$2:$D1019,"&gt;="&amp;WEEKDAY($W52)))))</f>
        <v/>
      </c>
      <c r="BA52" s="69" t="str">
        <f>IF($AY52="","",IF($AY52&gt;BA$23,0,IF($AY52&lt;BA$23,COUNTIFS('Calendar Calcs'!$E$2:$E1019,BA$23),COUNTIFS('Calendar Calcs'!$E$2:$E1019,BA$23,'Calendar Calcs'!$D$2:$D1019,"&gt;="&amp;WEEKDAY($W52)))))</f>
        <v/>
      </c>
      <c r="BB52" s="69" t="str">
        <f>IF($AY52="","",IF($AY52&gt;BB$23,0,IF($AY52&lt;BB$23,COUNTIFS('Calendar Calcs'!$E$2:$E1019,BB$23),COUNTIFS('Calendar Calcs'!$E$2:$E1019,BB$23,'Calendar Calcs'!$D$2:$D1019,"&gt;="&amp;WEEKDAY($W52)))))</f>
        <v/>
      </c>
      <c r="BC52" s="69" t="str">
        <f>IF($AY52="","",IF($AY52&gt;BC$23,0,IF($AY52&lt;BC$23,COUNTIFS('Calendar Calcs'!$E$2:$E1019,BC$23),COUNTIFS('Calendar Calcs'!$E$2:$E1019,BC$23,'Calendar Calcs'!$D$2:$D1019,"&gt;="&amp;WEEKDAY($W52)))))</f>
        <v/>
      </c>
      <c r="BD52" s="69" t="str">
        <f>IF($AY52="","",IF($AY52&gt;BD$23,0,IF($AY52&lt;BD$23,COUNTIFS('Calendar Calcs'!$E$2:$E1019,BD$23),COUNTIFS('Calendar Calcs'!$E$2:$E1019,BD$23,'Calendar Calcs'!$D$2:$D1019,"&gt;="&amp;WEEKDAY($W52)))))</f>
        <v/>
      </c>
      <c r="BE52" s="69" t="str">
        <f>IF($AY52="","",IF($AY52&gt;BE$23,0,IF($AY52&lt;BE$23,COUNTIFS('Calendar Calcs'!$E$2:$E1019,BE$23),COUNTIFS('Calendar Calcs'!$E$2:$E1019,BE$23,'Calendar Calcs'!$D$2:$D1019,"&gt;="&amp;WEEKDAY($W52)))))</f>
        <v/>
      </c>
      <c r="BF52" s="69" t="str">
        <f>IF($AY52="","",IF($AY52&gt;BF$23,0,IF($AY52&lt;BF$23,COUNTIFS('Calendar Calcs'!$E$2:$E1019,BF$23),COUNTIFS('Calendar Calcs'!$E$2:$E1019,BF$23,'Calendar Calcs'!$D$2:$D1019,"&gt;="&amp;WEEKDAY($W52)))))</f>
        <v/>
      </c>
      <c r="BG52" s="69" t="str">
        <f>IF($AY52="","",IF($AY52&gt;BG$23,0,IF($AY52&lt;BG$23,COUNTIFS('Calendar Calcs'!$E$2:$E1019,BG$23),COUNTIFS('Calendar Calcs'!$E$2:$E1019,BG$23,'Calendar Calcs'!$D$2:$D1019,"&gt;="&amp;WEEKDAY($W52)))))</f>
        <v/>
      </c>
      <c r="BH52" s="69">
        <f t="shared" si="8"/>
        <v>6</v>
      </c>
      <c r="BI52" s="69">
        <f>IF(Cover!$E$43="","",VLOOKUP(Cover!$E$43,'Calendar Calcs'!$B$2:$E1019,4,FALSE))</f>
        <v>1</v>
      </c>
      <c r="BJ52" s="69">
        <f>IF($BI52="","", IF($BI52&lt;BJ$23,0,IF($BI52&gt;=BJ$23,COUNTIFS('Calendar Calcs'!$E$2:$E1019,BJ$23),COUNTIFS('Calendar Calcs'!$E$2:$E1019,BJ$23,'Calendar Calcs'!$D$2:$D1019,"&lt;="&amp;WEEKDAY($V52)))))</f>
        <v>1</v>
      </c>
      <c r="BK52" s="69">
        <f t="shared" si="3"/>
        <v>6</v>
      </c>
      <c r="BN52" s="69" t="str">
        <f>IF(T52&gt;0,"FTE",IF(Cover!$E$47="Weekly",IF(S52&gt;29.75,"FTE","PTE"),IF(S52&gt;59.75,"FTE","PTE")))</f>
        <v>PTE</v>
      </c>
      <c r="BO52" s="69">
        <f>IF(BN52="FTE",30,IF(Cover!$E$47="Weekly",'STEP 2 EE Data'!S52,'STEP 2 EE Data'!S52/2))</f>
        <v>0</v>
      </c>
      <c r="BP52" s="209">
        <f t="shared" si="9"/>
        <v>0</v>
      </c>
      <c r="BQ52" s="209">
        <f t="shared" si="10"/>
        <v>0</v>
      </c>
      <c r="BR52" s="209">
        <f t="shared" si="11"/>
        <v>0</v>
      </c>
      <c r="BS52" s="209">
        <f t="shared" si="12"/>
        <v>0</v>
      </c>
      <c r="BT52" s="209">
        <f t="shared" si="13"/>
        <v>0</v>
      </c>
      <c r="BU52" s="209">
        <f t="shared" si="14"/>
        <v>0</v>
      </c>
      <c r="BV52" s="209">
        <f t="shared" si="15"/>
        <v>0</v>
      </c>
      <c r="BW52" s="209">
        <f t="shared" si="16"/>
        <v>0</v>
      </c>
      <c r="BX52" s="209">
        <f t="shared" si="17"/>
        <v>0</v>
      </c>
      <c r="CC52" s="210" t="str">
        <f>IF(B52="","",IF(C52="",IF(Cover!$E$47="Weekly",'STEP 3 EE Comp'!BI57*8,'STEP 3 EE Comp'!BI57*4),IF(Cover!$E$47="Weekly",'STEP 3 EE Comp'!BI57,'STEP 3 EE Comp'!BI57)))</f>
        <v/>
      </c>
      <c r="CD52" s="82" t="str">
        <f t="shared" si="18"/>
        <v/>
      </c>
      <c r="CE52" s="417">
        <f t="shared" si="19"/>
        <v>1</v>
      </c>
      <c r="CF52" s="82" t="str">
        <f t="shared" si="20"/>
        <v>Good</v>
      </c>
      <c r="CG52" s="82">
        <f t="shared" si="21"/>
        <v>0</v>
      </c>
      <c r="CH52" s="234">
        <f t="shared" si="22"/>
        <v>0</v>
      </c>
    </row>
    <row r="53" spans="1:86" s="69" customFormat="1" x14ac:dyDescent="0.3">
      <c r="A53" s="530"/>
      <c r="B53" s="477"/>
      <c r="C53" s="52"/>
      <c r="D53" s="565"/>
      <c r="E53" s="52"/>
      <c r="F53" s="507"/>
      <c r="G53" s="210">
        <f t="shared" si="23"/>
        <v>0</v>
      </c>
      <c r="H53" s="82">
        <f t="shared" si="2"/>
        <v>0</v>
      </c>
      <c r="I53" s="211"/>
      <c r="J53" s="441" t="s">
        <v>21</v>
      </c>
      <c r="K53" s="441" t="s">
        <v>21</v>
      </c>
      <c r="L53" s="441" t="s">
        <v>21</v>
      </c>
      <c r="M53" s="441" t="s">
        <v>21</v>
      </c>
      <c r="N53" s="568" t="s">
        <v>21</v>
      </c>
      <c r="O53" s="211"/>
      <c r="P53" s="212" t="str">
        <f>IF(B53="","",
IF(AND(V53="",W53="",B53&lt;&gt;""),"Employed",
IF(AND(V53&lt;&gt;"",W53="",B53&lt;&gt;""),"Terminated",
IF(AND(V53&lt;&gt;"",W53&lt;&gt;"",B53&lt;&gt;""),IF(W53&lt;Cover!$E$43,"Employed","Furloughed"),
IF(AND(V53="",W53&lt;&gt;"",B53&lt;&gt;""),IF(W53&lt;Cover!$E$43,"Employed","Rehired"))))))</f>
        <v/>
      </c>
      <c r="Q53" s="211"/>
      <c r="R53" s="536"/>
      <c r="S53" s="563"/>
      <c r="T53" s="536"/>
      <c r="U53" s="82">
        <f>IF(Cover!$E$47="Weekly",IF(T53&gt;0,T53,R53*S53),IF(T53&gt;0,T53,R53*S53)/2)</f>
        <v>0</v>
      </c>
      <c r="V53" s="564"/>
      <c r="W53" s="564"/>
      <c r="Y53" s="213" t="str">
        <f>IF($B53="","",IF('Actual Allocation Calc'!$AH$78="A",
IF($P53="Employed",$U53/7*BJ53,
IF(AND($P53="Terminated"),($U53/7*AP53),
IF(AND($P53="Furloughed"),($U53/7*AP53)+($U53/7*AZ53),
IF(AND($P53="Rehired"),($U53/7*AZ53),
IF(AND($P53="Terminated",AP53&gt;0),$U53,
IF($P53="Furloughed",IF(AP53&gt;0,$U53)+IF(AZ53&gt;0,$U53),
IF($P53="Rehired",IF(AZ53&gt;0,$U53)))))))),IF('Actual Allocation Calc'!$AH$78="C",'Actual Allocation Calc'!L53,'Actual Allocation Calc'!U53+IF($P53="Employed",$U53/7*BJ53,
IF(AND($P53="Terminated"),($U53/7*AP53),
IF(AND($P53="Furloughed"),($U53/7*AP53)+($U53/7*AZ53),
IF(AND($P53="Rehired"),($U53/7*AZ53),
IF(AND($P53="Terminated",AP53&gt;0),$U53,
IF($P53="Furloughed",IF(AP53&gt;0,$U53)+IF(AZ53&gt;0,$U53),
IF($P53="Rehired",IF(AZ53&gt;0,$U53))))))))*'Actual Allocation Calc'!$AH$99)))</f>
        <v/>
      </c>
      <c r="Z53" s="210" t="str">
        <f>IF($B53="","",IF('Actual Allocation Calc'!$AI$78="A",
IF($P53="Employed",$U53,
IF(AND($P53="Terminated"),($U53/7*AQ53),
IF(AND($P53="Furloughed"),($U53/7*AQ53)+($U53/7*BA53),
IF(AND($P53="Rehired"),($U53/7*BA53),
IF(AND($P53="Terminated",AQ53&gt;0),$U53,
IF($P53="Furloughed",IF(AQ53&gt;0,$U53)+IF(BA53&gt;0,$U53),
IF($P53="Rehired",IF(BA53&gt;0,$U53)))))))),IF('Actual Allocation Calc'!$AI$78="C",'Actual Allocation Calc'!M53,'Actual Allocation Calc'!V53+IF($P53="Employed",$U53,
IF(AND($P53="Terminated"),($U53/7*AQ53),
IF(AND($P53="Furloughed"),($U53/7*AQ53)+($U53/7*BA53),
IF(AND($P53="Rehired"),($U53/7*BA53),
IF(AND($P53="Terminated",AQ53&gt;0),$U53,
IF($P53="Furloughed",IF(AQ53&gt;0,$U53)+IF(BA53&gt;0,$U53),
IF($P53="Rehired",IF(BA53&gt;0,$U53))))))))*'Actual Allocation Calc'!$AI$99)))</f>
        <v/>
      </c>
      <c r="AA53" s="210" t="str">
        <f>IF($B53="","",IF('Actual Allocation Calc'!$AJ$78="A",
IF($P53="Employed",$U53,
IF(AND($P53="Terminated"),($U53/7*AR53),
IF(AND($P53="Furloughed"),($U53/7*AR53)+($U53/7*BB53),
IF(AND($P53="Rehired"),($U53/7*BB53),
IF(AND($P53="Terminated",AR53&gt;0),$U53,
IF($P53="Furloughed",IF(AR53&gt;0,$U53)+IF(BB53&gt;0,$U53),
IF($P53="Rehired",IF(BB53&gt;0,$U53)))))))),IF('Actual Allocation Calc'!$AJ$78="C",'Actual Allocation Calc'!N53,'Actual Allocation Calc'!W53+IF($P53="Employed",$U53,
IF(AND($P53="Terminated"),($U53/7*AR53),
IF(AND($P53="Furloughed"),($U53/7*AR53)+($U53/7*BB53),
IF(AND($P53="Rehired"),($U53/7*BB53),
IF(AND($P53="Terminated",AR53&gt;0),$U53,
IF($P53="Furloughed",IF(AR53&gt;0,$U53)+IF(BB53&gt;0,$U53),
IF($P53="Rehired",IF(BB53&gt;0,$U53))))))))*'Actual Allocation Calc'!$AJ$99)))</f>
        <v/>
      </c>
      <c r="AB53" s="210" t="str">
        <f>IF($B53="","",IF('Actual Allocation Calc'!$AK$78="A",
IF($P53="Employed",$U53,
IF(AND($P53="Terminated"),($U53/7*AS53),
IF(AND($P53="Furloughed"),($U53/7*AS53)+($U53/7*BC53),
IF(AND($P53="Rehired"),($U53/7*BC53),
IF(AND($P53="Terminated",AS53&gt;0),$U53,
IF($P53="Furloughed",IF(AS53&gt;0,$U53)+IF(BC53&gt;0,$U53),
IF($P53="Rehired",IF(BC53&gt;0,$U53)))))))),IF('Actual Allocation Calc'!$AK$78="C",'Actual Allocation Calc'!O53,'Actual Allocation Calc'!X53+IF($P53="Employed",$U53,
IF(AND($P53="Terminated"),($U53/7*AS53),
IF(AND($P53="Furloughed"),($U53/7*AS53)+($U53/7*BC53),
IF(AND($P53="Rehired"),($U53/7*BC53),
IF(AND($P53="Terminated",AS53&gt;0),$U53,
IF($P53="Furloughed",IF(AS53&gt;0,$U53)+IF(BC53&gt;0,$U53),
IF($P53="Rehired",IF(BC53&gt;0,$U53))))))))*'Actual Allocation Calc'!$AK$99)))</f>
        <v/>
      </c>
      <c r="AC53" s="210" t="str">
        <f>IF($B53="","",IF('Actual Allocation Calc'!$AL$78="A",
IF($P53="Employed",$U53,
IF(AND($P53="Terminated"),($U53/7*AT53),
IF(AND($P53="Furloughed"),($U53/7*AT53)+($U53/7*BD53),
IF(AND($P53="Rehired"),($U53/7*BD53),
IF(AND($P53="Terminated",AT53&gt;0),$U53,
IF($P53="Furloughed",IF(AT53&gt;0,$U53)+IF(BD53&gt;0,$U53),
IF($P53="Rehired",IF(BD53&gt;0,$U53)))))))),IF('Actual Allocation Calc'!$AL$78="C",'Actual Allocation Calc'!P53,'Actual Allocation Calc'!Y53+IF($P53="Employed",$U53,
IF(AND($P53="Terminated"),($U53/7*AT53),
IF(AND($P53="Furloughed"),($U53/7*AT53)+($U53/7*BD53),
IF(AND($P53="Rehired"),($U53/7*BD53),
IF(AND($P53="Terminated",AT53&gt;0),$U53,
IF($P53="Furloughed",IF(AT53&gt;0,$U53)+IF(BD53&gt;0,$U53),
IF($P53="Rehired",IF(BD53&gt;0,$U53))))))))*'Actual Allocation Calc'!$AL$99)))</f>
        <v/>
      </c>
      <c r="AD53" s="210" t="str">
        <f>IF($B53="","",IF('Actual Allocation Calc'!$AM$78="A",
IF($P53="Employed",$U53,
IF(AND($P53="Terminated"),($U53/7*AU53),
IF(AND($P53="Furloughed"),($U53/7*AU53)+($U53/7*BE53),
IF(AND($P53="Rehired"),($U53/7*BE53),
IF(AND($P53="Terminated",AU53&gt;0),$U53,
IF($P53="Furloughed",IF(AU53&gt;0,$U53)+IF(BE53&gt;0,$U53),
IF($P53="Rehired",IF(BE53&gt;0,$U53)))))))),IF('Actual Allocation Calc'!$AM$78="C",'Actual Allocation Calc'!Q53,'Actual Allocation Calc'!Z53+IF($P53="Employed",$U53,
IF(AND($P53="Terminated"),($U53/7*AU53),
IF(AND($P53="Furloughed"),($U53/7*AU53)+($U53/7*BE53),
IF(AND($P53="Rehired"),($U53/7*BE53),
IF(AND($P53="Terminated",AU53&gt;0),$U53,
IF($P53="Furloughed",IF(AU53&gt;0,$U53)+IF(BE53&gt;0,$U53),
IF($P53="Rehired",IF(BE53&gt;0,$U53))))))))*'Actual Allocation Calc'!$AM$99)))</f>
        <v/>
      </c>
      <c r="AE53" s="210" t="str">
        <f>IF($B53="","",IF('Actual Allocation Calc'!$AN$78="A",
IF($P53="Employed",$U53,
IF(AND($P53="Terminated"),($U53/7*AV53),
IF(AND($P53="Furloughed"),($U53/7*AV53)+($U53/7*BF53),
IF(AND($P53="Rehired"),($U53/7*BF53),
IF(AND($P53="Terminated",AV53&gt;0),$U53,
IF($P53="Furloughed",IF(AV53&gt;0,$U53)+IF(BF53&gt;0,$U53),
IF($P53="Rehired",IF(BF53&gt;0,$U53)))))))),IF('Actual Allocation Calc'!$AN$78="C",'Actual Allocation Calc'!R53,'Actual Allocation Calc'!AA53+IF($P53="Employed",$U53,
IF(AND($P53="Terminated"),($U53/7*AV53),
IF(AND($P53="Furloughed"),($U53/7*AV53)+($U53/7*BF53),
IF(AND($P53="Rehired"),($U53/7*BF53),
IF(AND($P53="Terminated",AV53&gt;0),$U53,
IF($P53="Furloughed",IF(AV53&gt;0,$U53)+IF(BF53&gt;0,$U53),
IF($P53="Rehired",IF(BF53&gt;0,$U53))))))))*'Actual Allocation Calc'!$AN$99)))</f>
        <v/>
      </c>
      <c r="AF53" s="210" t="str">
        <f>IF($B53="","",IF('Actual Allocation Calc'!$AO$78="A",
IF($P53="Employed",$U53,
IF(AND($P53="Terminated"),($U53/7*AW53),
IF(AND($P53="Furloughed"),($U53/7*AW53)+($U53/7*BG53),
IF(AND($P53="Rehired"),($U53/7*BG53),
IF(AND($P53="Terminated",AW53&gt;0),$U53,
IF($P53="Furloughed",IF(AW53&gt;0,$U53)+IF(BG53&gt;0,$U53),
IF($P53="Rehired",IF(BG53&gt;0,$U53)))))))),IF('Actual Allocation Calc'!$AO$78="C",'Actual Allocation Calc'!S53,'Actual Allocation Calc'!AB53+IF($P53="Employed",$U53,
IF(AND($P53="Terminated"),($U53/7*AW53),
IF(AND($P53="Furloughed"),($U53/7*AW53)+($U53/7*BG53),
IF(AND($P53="Rehired"),($U53/7*BG53),
IF(AND($P53="Terminated",AW53&gt;0),$U53,
IF($P53="Furloughed",IF(AW53&gt;0,$U53)+IF(BG53&gt;0,$U53),
IF($P53="Rehired",IF(BG53&gt;0,$U53))))))))*'Actual Allocation Calc'!$AO$99)))</f>
        <v/>
      </c>
      <c r="AG53" s="210" t="str">
        <f>IF($B53="","",IF('Actual Allocation Calc'!$AP$78="A",
IF($P53="Employed",$U53/7*BK53,
IF(AND($P53="Terminated"),($U53/7*AX53),
IF(AND($P53="Furloughed"),($U53/7*AX53)+($U53/7*BH53),
IF(AND($P53="Rehired"),($U53/7*BH53),
IF(AND($P53="Terminated",AX53&gt;0),$U53,
IF($P53="Furloughed",IF(AX53&gt;0,$U53)+IF(BH53&gt;0,$U53),
IF($P53="Rehired",IF(BH53&gt;0,$U53)))))))),IF('Actual Allocation Calc'!$AP$78="C",'Actual Allocation Calc'!T53,'Actual Allocation Calc'!AC53+IF($P53="Employed",$U53/7*BK53,
IF(AND($P53="Terminated"),($U53/7*AX53),
IF(AND($P53="Furloughed"),($U53/7*AX53)+($U53/7*BH53),
IF(AND($P53="Rehired"),($U53/7*BH53),
IF(AND($P53="Terminated",AX53&gt;0),$U53,
IF($P53="Furloughed",IF(AX53&gt;0,$U53)+IF(BH53&gt;0,$U53),
IF($P53="Rehired",IF(BH53&gt;0,$U53))))))))*'Actual Allocation Calc'!$AP$99)))</f>
        <v/>
      </c>
      <c r="AH53" s="536"/>
      <c r="AI53" s="82">
        <f t="shared" si="24"/>
        <v>0</v>
      </c>
      <c r="AJ53" s="210">
        <f t="shared" si="6"/>
        <v>0</v>
      </c>
      <c r="AK53" s="397" t="str">
        <f t="shared" si="7"/>
        <v/>
      </c>
      <c r="AM53" s="173"/>
      <c r="AO53" s="214" t="str">
        <f>IFERROR(IF($V53="","",VLOOKUP(V53,'Calendar Calcs'!$B$2:$E1020,4,FALSE)),0)</f>
        <v/>
      </c>
      <c r="AP53" s="69" t="str">
        <f>IF($AO53="","", IF($AO53&lt;AP$23,0,IF($AO53&gt;AP$23,COUNTIFS('Calendar Calcs'!$E$2:$E1020,AP$23),COUNTIFS('Calendar Calcs'!$E$2:$E1020,AP$23,'Calendar Calcs'!$D$2:$D1020,"&lt;="&amp;WEEKDAY($V53)))))</f>
        <v/>
      </c>
      <c r="AQ53" s="69" t="str">
        <f>IF($AO53="","", IF($AO53&lt;AQ$23,0,IF($AO53&gt;AQ$23,COUNTIFS('Calendar Calcs'!$E$2:$E1020,AQ$23),COUNTIFS('Calendar Calcs'!$E$2:$E1020,AQ$23,'Calendar Calcs'!$D$2:$D1020,"&lt;="&amp;WEEKDAY($V53)))))</f>
        <v/>
      </c>
      <c r="AR53" s="69" t="str">
        <f>IF($AO53="","", IF($AO53&lt;AR$23,0,IF($AO53&gt;AR$23,COUNTIFS('Calendar Calcs'!$E$2:$E1020,AR$23),COUNTIFS('Calendar Calcs'!$E$2:$E1020,AR$23,'Calendar Calcs'!$D$2:$D1020,"&lt;="&amp;WEEKDAY($V53)))))</f>
        <v/>
      </c>
      <c r="AS53" s="69" t="str">
        <f>IF($AO53="","", IF($AO53&lt;AS$23,0,IF($AO53&gt;AS$23,COUNTIFS('Calendar Calcs'!$E$2:$E1020,AS$23),COUNTIFS('Calendar Calcs'!$E$2:$E1020,AS$23,'Calendar Calcs'!$D$2:$D1020,"&lt;="&amp;WEEKDAY($V53)))))</f>
        <v/>
      </c>
      <c r="AT53" s="69" t="str">
        <f>IF($AO53="","", IF($AO53&lt;AT$23,0,IF($AO53&gt;AT$23,COUNTIFS('Calendar Calcs'!$E$2:$E1020,AT$23),COUNTIFS('Calendar Calcs'!$E$2:$E1020,AT$23,'Calendar Calcs'!$D$2:$D1020,"&lt;="&amp;WEEKDAY($V53)))))</f>
        <v/>
      </c>
      <c r="AU53" s="69" t="str">
        <f>IF($AO53="","", IF($AO53&lt;AU$23,0,IF($AO53&gt;AU$23,COUNTIFS('Calendar Calcs'!$E$2:$E1020,AU$23),COUNTIFS('Calendar Calcs'!$E$2:$E1020,AU$23,'Calendar Calcs'!$D$2:$D1020,"&lt;="&amp;WEEKDAY($V53)))))</f>
        <v/>
      </c>
      <c r="AV53" s="69" t="str">
        <f>IF($AO53="","", IF($AO53&lt;AV$23,0,IF($AO53&gt;AV$23,COUNTIFS('Calendar Calcs'!$E$2:$E1020,AV$23),COUNTIFS('Calendar Calcs'!$E$2:$E1020,AV$23,'Calendar Calcs'!$D$2:$D1020,"&lt;="&amp;WEEKDAY($V53)))))</f>
        <v/>
      </c>
      <c r="AW53" s="69" t="str">
        <f>IF($AO53="","", IF($AO53&lt;AW$23,0,IF($AO53&gt;AW$23,COUNTIFS('Calendar Calcs'!$E$2:$E1020,AW$23),COUNTIFS('Calendar Calcs'!$E$2:$E1020,AW$23,'Calendar Calcs'!$D$2:$D1020,"&lt;="&amp;WEEKDAY($V53)))))</f>
        <v/>
      </c>
      <c r="AX53" s="69" t="str">
        <f>IF($AO53="","", IF($AO53&lt;AX$23,0,IF($AO53&gt;AX$23,COUNTIFS('Calendar Calcs'!$E$2:$E1020,AX$23),COUNTIFS('Calendar Calcs'!$E$2:$E1020,AX$23,'Calendar Calcs'!$D$2:$D1020,"&lt;="&amp;WEEKDAY($V53)))))</f>
        <v/>
      </c>
      <c r="AY53" s="69" t="str">
        <f>IF($W53="","",VLOOKUP($W53,'Calendar Calcs'!$B$2:$E1020,4,FALSE))</f>
        <v/>
      </c>
      <c r="AZ53" s="69" t="str">
        <f>IF($AY53="","",IF($AY53&gt;AZ$23,0,IF($AY53&lt;AZ$23,COUNTIFS('Calendar Calcs'!$E$2:$E1020,AZ$23),COUNTIFS('Calendar Calcs'!$E$2:$E1020,AZ$23,'Calendar Calcs'!$D$2:$D1020,"&gt;="&amp;WEEKDAY($W53)))))</f>
        <v/>
      </c>
      <c r="BA53" s="69" t="str">
        <f>IF($AY53="","",IF($AY53&gt;BA$23,0,IF($AY53&lt;BA$23,COUNTIFS('Calendar Calcs'!$E$2:$E1020,BA$23),COUNTIFS('Calendar Calcs'!$E$2:$E1020,BA$23,'Calendar Calcs'!$D$2:$D1020,"&gt;="&amp;WEEKDAY($W53)))))</f>
        <v/>
      </c>
      <c r="BB53" s="69" t="str">
        <f>IF($AY53="","",IF($AY53&gt;BB$23,0,IF($AY53&lt;BB$23,COUNTIFS('Calendar Calcs'!$E$2:$E1020,BB$23),COUNTIFS('Calendar Calcs'!$E$2:$E1020,BB$23,'Calendar Calcs'!$D$2:$D1020,"&gt;="&amp;WEEKDAY($W53)))))</f>
        <v/>
      </c>
      <c r="BC53" s="69" t="str">
        <f>IF($AY53="","",IF($AY53&gt;BC$23,0,IF($AY53&lt;BC$23,COUNTIFS('Calendar Calcs'!$E$2:$E1020,BC$23),COUNTIFS('Calendar Calcs'!$E$2:$E1020,BC$23,'Calendar Calcs'!$D$2:$D1020,"&gt;="&amp;WEEKDAY($W53)))))</f>
        <v/>
      </c>
      <c r="BD53" s="69" t="str">
        <f>IF($AY53="","",IF($AY53&gt;BD$23,0,IF($AY53&lt;BD$23,COUNTIFS('Calendar Calcs'!$E$2:$E1020,BD$23),COUNTIFS('Calendar Calcs'!$E$2:$E1020,BD$23,'Calendar Calcs'!$D$2:$D1020,"&gt;="&amp;WEEKDAY($W53)))))</f>
        <v/>
      </c>
      <c r="BE53" s="69" t="str">
        <f>IF($AY53="","",IF($AY53&gt;BE$23,0,IF($AY53&lt;BE$23,COUNTIFS('Calendar Calcs'!$E$2:$E1020,BE$23),COUNTIFS('Calendar Calcs'!$E$2:$E1020,BE$23,'Calendar Calcs'!$D$2:$D1020,"&gt;="&amp;WEEKDAY($W53)))))</f>
        <v/>
      </c>
      <c r="BF53" s="69" t="str">
        <f>IF($AY53="","",IF($AY53&gt;BF$23,0,IF($AY53&lt;BF$23,COUNTIFS('Calendar Calcs'!$E$2:$E1020,BF$23),COUNTIFS('Calendar Calcs'!$E$2:$E1020,BF$23,'Calendar Calcs'!$D$2:$D1020,"&gt;="&amp;WEEKDAY($W53)))))</f>
        <v/>
      </c>
      <c r="BG53" s="69" t="str">
        <f>IF($AY53="","",IF($AY53&gt;BG$23,0,IF($AY53&lt;BG$23,COUNTIFS('Calendar Calcs'!$E$2:$E1020,BG$23),COUNTIFS('Calendar Calcs'!$E$2:$E1020,BG$23,'Calendar Calcs'!$D$2:$D1020,"&gt;="&amp;WEEKDAY($W53)))))</f>
        <v/>
      </c>
      <c r="BH53" s="69">
        <f t="shared" si="8"/>
        <v>6</v>
      </c>
      <c r="BI53" s="69">
        <f>IF(Cover!$E$43="","",VLOOKUP(Cover!$E$43,'Calendar Calcs'!$B$2:$E1020,4,FALSE))</f>
        <v>1</v>
      </c>
      <c r="BJ53" s="69">
        <f>IF($BI53="","", IF($BI53&lt;BJ$23,0,IF($BI53&gt;=BJ$23,COUNTIFS('Calendar Calcs'!$E$2:$E1020,BJ$23),COUNTIFS('Calendar Calcs'!$E$2:$E1020,BJ$23,'Calendar Calcs'!$D$2:$D1020,"&lt;="&amp;WEEKDAY($V53)))))</f>
        <v>1</v>
      </c>
      <c r="BK53" s="69">
        <f t="shared" si="3"/>
        <v>6</v>
      </c>
      <c r="BN53" s="69" t="str">
        <f>IF(T53&gt;0,"FTE",IF(Cover!$E$47="Weekly",IF(S53&gt;29.75,"FTE","PTE"),IF(S53&gt;59.75,"FTE","PTE")))</f>
        <v>PTE</v>
      </c>
      <c r="BO53" s="69">
        <f>IF(BN53="FTE",30,IF(Cover!$E$47="Weekly",'STEP 2 EE Data'!S53,'STEP 2 EE Data'!S53/2))</f>
        <v>0</v>
      </c>
      <c r="BP53" s="209">
        <f t="shared" si="9"/>
        <v>0</v>
      </c>
      <c r="BQ53" s="209">
        <f t="shared" si="10"/>
        <v>0</v>
      </c>
      <c r="BR53" s="209">
        <f t="shared" si="11"/>
        <v>0</v>
      </c>
      <c r="BS53" s="209">
        <f t="shared" si="12"/>
        <v>0</v>
      </c>
      <c r="BT53" s="209">
        <f t="shared" si="13"/>
        <v>0</v>
      </c>
      <c r="BU53" s="209">
        <f t="shared" si="14"/>
        <v>0</v>
      </c>
      <c r="BV53" s="209">
        <f t="shared" si="15"/>
        <v>0</v>
      </c>
      <c r="BW53" s="209">
        <f t="shared" si="16"/>
        <v>0</v>
      </c>
      <c r="BX53" s="209">
        <f t="shared" si="17"/>
        <v>0</v>
      </c>
      <c r="CC53" s="210" t="str">
        <f>IF(B53="","",IF(C53="",IF(Cover!$E$47="Weekly",'STEP 3 EE Comp'!BI58*8,'STEP 3 EE Comp'!BI58*4),IF(Cover!$E$47="Weekly",'STEP 3 EE Comp'!BI58,'STEP 3 EE Comp'!BI58)))</f>
        <v/>
      </c>
      <c r="CD53" s="82" t="str">
        <f t="shared" si="18"/>
        <v/>
      </c>
      <c r="CE53" s="417">
        <f t="shared" si="19"/>
        <v>1</v>
      </c>
      <c r="CF53" s="82" t="str">
        <f t="shared" si="20"/>
        <v>Good</v>
      </c>
      <c r="CG53" s="82">
        <f t="shared" si="21"/>
        <v>0</v>
      </c>
      <c r="CH53" s="234">
        <f t="shared" si="22"/>
        <v>0</v>
      </c>
    </row>
    <row r="54" spans="1:86" s="69" customFormat="1" x14ac:dyDescent="0.3">
      <c r="A54" s="554"/>
      <c r="B54" s="478"/>
      <c r="C54" s="52"/>
      <c r="D54" s="565"/>
      <c r="E54" s="52"/>
      <c r="F54" s="507"/>
      <c r="G54" s="210">
        <f t="shared" si="23"/>
        <v>0</v>
      </c>
      <c r="H54" s="82">
        <f t="shared" si="2"/>
        <v>0</v>
      </c>
      <c r="I54" s="211"/>
      <c r="J54" s="441" t="s">
        <v>21</v>
      </c>
      <c r="K54" s="441" t="s">
        <v>21</v>
      </c>
      <c r="L54" s="441" t="s">
        <v>21</v>
      </c>
      <c r="M54" s="441" t="s">
        <v>21</v>
      </c>
      <c r="N54" s="568" t="s">
        <v>21</v>
      </c>
      <c r="O54" s="211"/>
      <c r="P54" s="212" t="str">
        <f>IF(B54="","",
IF(AND(V54="",W54="",B54&lt;&gt;""),"Employed",
IF(AND(V54&lt;&gt;"",W54="",B54&lt;&gt;""),"Terminated",
IF(AND(V54&lt;&gt;"",W54&lt;&gt;"",B54&lt;&gt;""),IF(W54&lt;Cover!$E$43,"Employed","Furloughed"),
IF(AND(V54="",W54&lt;&gt;"",B54&lt;&gt;""),IF(W54&lt;Cover!$E$43,"Employed","Rehired"))))))</f>
        <v/>
      </c>
      <c r="Q54" s="211"/>
      <c r="R54" s="536"/>
      <c r="S54" s="563"/>
      <c r="T54" s="536"/>
      <c r="U54" s="82">
        <f>IF(Cover!$E$47="Weekly",IF(T54&gt;0,T54,R54*S54),IF(T54&gt;0,T54,R54*S54)/2)</f>
        <v>0</v>
      </c>
      <c r="V54" s="564"/>
      <c r="W54" s="564"/>
      <c r="Y54" s="213" t="str">
        <f>IF($B54="","",IF('Actual Allocation Calc'!$AH$78="A",
IF($P54="Employed",$U54/7*BJ54,
IF(AND($P54="Terminated"),($U54/7*AP54),
IF(AND($P54="Furloughed"),($U54/7*AP54)+($U54/7*AZ54),
IF(AND($P54="Rehired"),($U54/7*AZ54),
IF(AND($P54="Terminated",AP54&gt;0),$U54,
IF($P54="Furloughed",IF(AP54&gt;0,$U54)+IF(AZ54&gt;0,$U54),
IF($P54="Rehired",IF(AZ54&gt;0,$U54)))))))),IF('Actual Allocation Calc'!$AH$78="C",'Actual Allocation Calc'!L54,'Actual Allocation Calc'!U54+IF($P54="Employed",$U54/7*BJ54,
IF(AND($P54="Terminated"),($U54/7*AP54),
IF(AND($P54="Furloughed"),($U54/7*AP54)+($U54/7*AZ54),
IF(AND($P54="Rehired"),($U54/7*AZ54),
IF(AND($P54="Terminated",AP54&gt;0),$U54,
IF($P54="Furloughed",IF(AP54&gt;0,$U54)+IF(AZ54&gt;0,$U54),
IF($P54="Rehired",IF(AZ54&gt;0,$U54))))))))*'Actual Allocation Calc'!$AH$99)))</f>
        <v/>
      </c>
      <c r="Z54" s="210" t="str">
        <f>IF($B54="","",IF('Actual Allocation Calc'!$AI$78="A",
IF($P54="Employed",$U54,
IF(AND($P54="Terminated"),($U54/7*AQ54),
IF(AND($P54="Furloughed"),($U54/7*AQ54)+($U54/7*BA54),
IF(AND($P54="Rehired"),($U54/7*BA54),
IF(AND($P54="Terminated",AQ54&gt;0),$U54,
IF($P54="Furloughed",IF(AQ54&gt;0,$U54)+IF(BA54&gt;0,$U54),
IF($P54="Rehired",IF(BA54&gt;0,$U54)))))))),IF('Actual Allocation Calc'!$AI$78="C",'Actual Allocation Calc'!M54,'Actual Allocation Calc'!V54+IF($P54="Employed",$U54,
IF(AND($P54="Terminated"),($U54/7*AQ54),
IF(AND($P54="Furloughed"),($U54/7*AQ54)+($U54/7*BA54),
IF(AND($P54="Rehired"),($U54/7*BA54),
IF(AND($P54="Terminated",AQ54&gt;0),$U54,
IF($P54="Furloughed",IF(AQ54&gt;0,$U54)+IF(BA54&gt;0,$U54),
IF($P54="Rehired",IF(BA54&gt;0,$U54))))))))*'Actual Allocation Calc'!$AI$99)))</f>
        <v/>
      </c>
      <c r="AA54" s="210" t="str">
        <f>IF($B54="","",IF('Actual Allocation Calc'!$AJ$78="A",
IF($P54="Employed",$U54,
IF(AND($P54="Terminated"),($U54/7*AR54),
IF(AND($P54="Furloughed"),($U54/7*AR54)+($U54/7*BB54),
IF(AND($P54="Rehired"),($U54/7*BB54),
IF(AND($P54="Terminated",AR54&gt;0),$U54,
IF($P54="Furloughed",IF(AR54&gt;0,$U54)+IF(BB54&gt;0,$U54),
IF($P54="Rehired",IF(BB54&gt;0,$U54)))))))),IF('Actual Allocation Calc'!$AJ$78="C",'Actual Allocation Calc'!N54,'Actual Allocation Calc'!W54+IF($P54="Employed",$U54,
IF(AND($P54="Terminated"),($U54/7*AR54),
IF(AND($P54="Furloughed"),($U54/7*AR54)+($U54/7*BB54),
IF(AND($P54="Rehired"),($U54/7*BB54),
IF(AND($P54="Terminated",AR54&gt;0),$U54,
IF($P54="Furloughed",IF(AR54&gt;0,$U54)+IF(BB54&gt;0,$U54),
IF($P54="Rehired",IF(BB54&gt;0,$U54))))))))*'Actual Allocation Calc'!$AJ$99)))</f>
        <v/>
      </c>
      <c r="AB54" s="210" t="str">
        <f>IF($B54="","",IF('Actual Allocation Calc'!$AK$78="A",
IF($P54="Employed",$U54,
IF(AND($P54="Terminated"),($U54/7*AS54),
IF(AND($P54="Furloughed"),($U54/7*AS54)+($U54/7*BC54),
IF(AND($P54="Rehired"),($U54/7*BC54),
IF(AND($P54="Terminated",AS54&gt;0),$U54,
IF($P54="Furloughed",IF(AS54&gt;0,$U54)+IF(BC54&gt;0,$U54),
IF($P54="Rehired",IF(BC54&gt;0,$U54)))))))),IF('Actual Allocation Calc'!$AK$78="C",'Actual Allocation Calc'!O54,'Actual Allocation Calc'!X54+IF($P54="Employed",$U54,
IF(AND($P54="Terminated"),($U54/7*AS54),
IF(AND($P54="Furloughed"),($U54/7*AS54)+($U54/7*BC54),
IF(AND($P54="Rehired"),($U54/7*BC54),
IF(AND($P54="Terminated",AS54&gt;0),$U54,
IF($P54="Furloughed",IF(AS54&gt;0,$U54)+IF(BC54&gt;0,$U54),
IF($P54="Rehired",IF(BC54&gt;0,$U54))))))))*'Actual Allocation Calc'!$AK$99)))</f>
        <v/>
      </c>
      <c r="AC54" s="210" t="str">
        <f>IF($B54="","",IF('Actual Allocation Calc'!$AL$78="A",
IF($P54="Employed",$U54,
IF(AND($P54="Terminated"),($U54/7*AT54),
IF(AND($P54="Furloughed"),($U54/7*AT54)+($U54/7*BD54),
IF(AND($P54="Rehired"),($U54/7*BD54),
IF(AND($P54="Terminated",AT54&gt;0),$U54,
IF($P54="Furloughed",IF(AT54&gt;0,$U54)+IF(BD54&gt;0,$U54),
IF($P54="Rehired",IF(BD54&gt;0,$U54)))))))),IF('Actual Allocation Calc'!$AL$78="C",'Actual Allocation Calc'!P54,'Actual Allocation Calc'!Y54+IF($P54="Employed",$U54,
IF(AND($P54="Terminated"),($U54/7*AT54),
IF(AND($P54="Furloughed"),($U54/7*AT54)+($U54/7*BD54),
IF(AND($P54="Rehired"),($U54/7*BD54),
IF(AND($P54="Terminated",AT54&gt;0),$U54,
IF($P54="Furloughed",IF(AT54&gt;0,$U54)+IF(BD54&gt;0,$U54),
IF($P54="Rehired",IF(BD54&gt;0,$U54))))))))*'Actual Allocation Calc'!$AL$99)))</f>
        <v/>
      </c>
      <c r="AD54" s="210" t="str">
        <f>IF($B54="","",IF('Actual Allocation Calc'!$AM$78="A",
IF($P54="Employed",$U54,
IF(AND($P54="Terminated"),($U54/7*AU54),
IF(AND($P54="Furloughed"),($U54/7*AU54)+($U54/7*BE54),
IF(AND($P54="Rehired"),($U54/7*BE54),
IF(AND($P54="Terminated",AU54&gt;0),$U54,
IF($P54="Furloughed",IF(AU54&gt;0,$U54)+IF(BE54&gt;0,$U54),
IF($P54="Rehired",IF(BE54&gt;0,$U54)))))))),IF('Actual Allocation Calc'!$AM$78="C",'Actual Allocation Calc'!Q54,'Actual Allocation Calc'!Z54+IF($P54="Employed",$U54,
IF(AND($P54="Terminated"),($U54/7*AU54),
IF(AND($P54="Furloughed"),($U54/7*AU54)+($U54/7*BE54),
IF(AND($P54="Rehired"),($U54/7*BE54),
IF(AND($P54="Terminated",AU54&gt;0),$U54,
IF($P54="Furloughed",IF(AU54&gt;0,$U54)+IF(BE54&gt;0,$U54),
IF($P54="Rehired",IF(BE54&gt;0,$U54))))))))*'Actual Allocation Calc'!$AM$99)))</f>
        <v/>
      </c>
      <c r="AE54" s="210" t="str">
        <f>IF($B54="","",IF('Actual Allocation Calc'!$AN$78="A",
IF($P54="Employed",$U54,
IF(AND($P54="Terminated"),($U54/7*AV54),
IF(AND($P54="Furloughed"),($U54/7*AV54)+($U54/7*BF54),
IF(AND($P54="Rehired"),($U54/7*BF54),
IF(AND($P54="Terminated",AV54&gt;0),$U54,
IF($P54="Furloughed",IF(AV54&gt;0,$U54)+IF(BF54&gt;0,$U54),
IF($P54="Rehired",IF(BF54&gt;0,$U54)))))))),IF('Actual Allocation Calc'!$AN$78="C",'Actual Allocation Calc'!R54,'Actual Allocation Calc'!AA54+IF($P54="Employed",$U54,
IF(AND($P54="Terminated"),($U54/7*AV54),
IF(AND($P54="Furloughed"),($U54/7*AV54)+($U54/7*BF54),
IF(AND($P54="Rehired"),($U54/7*BF54),
IF(AND($P54="Terminated",AV54&gt;0),$U54,
IF($P54="Furloughed",IF(AV54&gt;0,$U54)+IF(BF54&gt;0,$U54),
IF($P54="Rehired",IF(BF54&gt;0,$U54))))))))*'Actual Allocation Calc'!$AN$99)))</f>
        <v/>
      </c>
      <c r="AF54" s="210" t="str">
        <f>IF($B54="","",IF('Actual Allocation Calc'!$AO$78="A",
IF($P54="Employed",$U54,
IF(AND($P54="Terminated"),($U54/7*AW54),
IF(AND($P54="Furloughed"),($U54/7*AW54)+($U54/7*BG54),
IF(AND($P54="Rehired"),($U54/7*BG54),
IF(AND($P54="Terminated",AW54&gt;0),$U54,
IF($P54="Furloughed",IF(AW54&gt;0,$U54)+IF(BG54&gt;0,$U54),
IF($P54="Rehired",IF(BG54&gt;0,$U54)))))))),IF('Actual Allocation Calc'!$AO$78="C",'Actual Allocation Calc'!S54,'Actual Allocation Calc'!AB54+IF($P54="Employed",$U54,
IF(AND($P54="Terminated"),($U54/7*AW54),
IF(AND($P54="Furloughed"),($U54/7*AW54)+($U54/7*BG54),
IF(AND($P54="Rehired"),($U54/7*BG54),
IF(AND($P54="Terminated",AW54&gt;0),$U54,
IF($P54="Furloughed",IF(AW54&gt;0,$U54)+IF(BG54&gt;0,$U54),
IF($P54="Rehired",IF(BG54&gt;0,$U54))))))))*'Actual Allocation Calc'!$AO$99)))</f>
        <v/>
      </c>
      <c r="AG54" s="210" t="str">
        <f>IF($B54="","",IF('Actual Allocation Calc'!$AP$78="A",
IF($P54="Employed",$U54/7*BK54,
IF(AND($P54="Terminated"),($U54/7*AX54),
IF(AND($P54="Furloughed"),($U54/7*AX54)+($U54/7*BH54),
IF(AND($P54="Rehired"),($U54/7*BH54),
IF(AND($P54="Terminated",AX54&gt;0),$U54,
IF($P54="Furloughed",IF(AX54&gt;0,$U54)+IF(BH54&gt;0,$U54),
IF($P54="Rehired",IF(BH54&gt;0,$U54)))))))),IF('Actual Allocation Calc'!$AP$78="C",'Actual Allocation Calc'!T54,'Actual Allocation Calc'!AC54+IF($P54="Employed",$U54/7*BK54,
IF(AND($P54="Terminated"),($U54/7*AX54),
IF(AND($P54="Furloughed"),($U54/7*AX54)+($U54/7*BH54),
IF(AND($P54="Rehired"),($U54/7*BH54),
IF(AND($P54="Terminated",AX54&gt;0),$U54,
IF($P54="Furloughed",IF(AX54&gt;0,$U54)+IF(BH54&gt;0,$U54),
IF($P54="Rehired",IF(BH54&gt;0,$U54))))))))*'Actual Allocation Calc'!$AP$99)))</f>
        <v/>
      </c>
      <c r="AH54" s="536"/>
      <c r="AI54" s="82">
        <f t="shared" si="24"/>
        <v>0</v>
      </c>
      <c r="AJ54" s="210">
        <f t="shared" si="6"/>
        <v>0</v>
      </c>
      <c r="AK54" s="397" t="str">
        <f t="shared" si="7"/>
        <v/>
      </c>
      <c r="AM54" s="173"/>
      <c r="AO54" s="214" t="str">
        <f>IFERROR(IF($V54="","",VLOOKUP(V54,'Calendar Calcs'!$B$2:$E1021,4,FALSE)),0)</f>
        <v/>
      </c>
      <c r="AP54" s="69" t="str">
        <f>IF($AO54="","", IF($AO54&lt;AP$23,0,IF($AO54&gt;AP$23,COUNTIFS('Calendar Calcs'!$E$2:$E1021,AP$23),COUNTIFS('Calendar Calcs'!$E$2:$E1021,AP$23,'Calendar Calcs'!$D$2:$D1021,"&lt;="&amp;WEEKDAY($V54)))))</f>
        <v/>
      </c>
      <c r="AQ54" s="69" t="str">
        <f>IF($AO54="","", IF($AO54&lt;AQ$23,0,IF($AO54&gt;AQ$23,COUNTIFS('Calendar Calcs'!$E$2:$E1021,AQ$23),COUNTIFS('Calendar Calcs'!$E$2:$E1021,AQ$23,'Calendar Calcs'!$D$2:$D1021,"&lt;="&amp;WEEKDAY($V54)))))</f>
        <v/>
      </c>
      <c r="AR54" s="69" t="str">
        <f>IF($AO54="","", IF($AO54&lt;AR$23,0,IF($AO54&gt;AR$23,COUNTIFS('Calendar Calcs'!$E$2:$E1021,AR$23),COUNTIFS('Calendar Calcs'!$E$2:$E1021,AR$23,'Calendar Calcs'!$D$2:$D1021,"&lt;="&amp;WEEKDAY($V54)))))</f>
        <v/>
      </c>
      <c r="AS54" s="69" t="str">
        <f>IF($AO54="","", IF($AO54&lt;AS$23,0,IF($AO54&gt;AS$23,COUNTIFS('Calendar Calcs'!$E$2:$E1021,AS$23),COUNTIFS('Calendar Calcs'!$E$2:$E1021,AS$23,'Calendar Calcs'!$D$2:$D1021,"&lt;="&amp;WEEKDAY($V54)))))</f>
        <v/>
      </c>
      <c r="AT54" s="69" t="str">
        <f>IF($AO54="","", IF($AO54&lt;AT$23,0,IF($AO54&gt;AT$23,COUNTIFS('Calendar Calcs'!$E$2:$E1021,AT$23),COUNTIFS('Calendar Calcs'!$E$2:$E1021,AT$23,'Calendar Calcs'!$D$2:$D1021,"&lt;="&amp;WEEKDAY($V54)))))</f>
        <v/>
      </c>
      <c r="AU54" s="69" t="str">
        <f>IF($AO54="","", IF($AO54&lt;AU$23,0,IF($AO54&gt;AU$23,COUNTIFS('Calendar Calcs'!$E$2:$E1021,AU$23),COUNTIFS('Calendar Calcs'!$E$2:$E1021,AU$23,'Calendar Calcs'!$D$2:$D1021,"&lt;="&amp;WEEKDAY($V54)))))</f>
        <v/>
      </c>
      <c r="AV54" s="69" t="str">
        <f>IF($AO54="","", IF($AO54&lt;AV$23,0,IF($AO54&gt;AV$23,COUNTIFS('Calendar Calcs'!$E$2:$E1021,AV$23),COUNTIFS('Calendar Calcs'!$E$2:$E1021,AV$23,'Calendar Calcs'!$D$2:$D1021,"&lt;="&amp;WEEKDAY($V54)))))</f>
        <v/>
      </c>
      <c r="AW54" s="69" t="str">
        <f>IF($AO54="","", IF($AO54&lt;AW$23,0,IF($AO54&gt;AW$23,COUNTIFS('Calendar Calcs'!$E$2:$E1021,AW$23),COUNTIFS('Calendar Calcs'!$E$2:$E1021,AW$23,'Calendar Calcs'!$D$2:$D1021,"&lt;="&amp;WEEKDAY($V54)))))</f>
        <v/>
      </c>
      <c r="AX54" s="69" t="str">
        <f>IF($AO54="","", IF($AO54&lt;AX$23,0,IF($AO54&gt;AX$23,COUNTIFS('Calendar Calcs'!$E$2:$E1021,AX$23),COUNTIFS('Calendar Calcs'!$E$2:$E1021,AX$23,'Calendar Calcs'!$D$2:$D1021,"&lt;="&amp;WEEKDAY($V54)))))</f>
        <v/>
      </c>
      <c r="AY54" s="69" t="str">
        <f>IF($W54="","",VLOOKUP($W54,'Calendar Calcs'!$B$2:$E1021,4,FALSE))</f>
        <v/>
      </c>
      <c r="AZ54" s="69" t="str">
        <f>IF($AY54="","",IF($AY54&gt;AZ$23,0,IF($AY54&lt;AZ$23,COUNTIFS('Calendar Calcs'!$E$2:$E1021,AZ$23),COUNTIFS('Calendar Calcs'!$E$2:$E1021,AZ$23,'Calendar Calcs'!$D$2:$D1021,"&gt;="&amp;WEEKDAY($W54)))))</f>
        <v/>
      </c>
      <c r="BA54" s="69" t="str">
        <f>IF($AY54="","",IF($AY54&gt;BA$23,0,IF($AY54&lt;BA$23,COUNTIFS('Calendar Calcs'!$E$2:$E1021,BA$23),COUNTIFS('Calendar Calcs'!$E$2:$E1021,BA$23,'Calendar Calcs'!$D$2:$D1021,"&gt;="&amp;WEEKDAY($W54)))))</f>
        <v/>
      </c>
      <c r="BB54" s="69" t="str">
        <f>IF($AY54="","",IF($AY54&gt;BB$23,0,IF($AY54&lt;BB$23,COUNTIFS('Calendar Calcs'!$E$2:$E1021,BB$23),COUNTIFS('Calendar Calcs'!$E$2:$E1021,BB$23,'Calendar Calcs'!$D$2:$D1021,"&gt;="&amp;WEEKDAY($W54)))))</f>
        <v/>
      </c>
      <c r="BC54" s="69" t="str">
        <f>IF($AY54="","",IF($AY54&gt;BC$23,0,IF($AY54&lt;BC$23,COUNTIFS('Calendar Calcs'!$E$2:$E1021,BC$23),COUNTIFS('Calendar Calcs'!$E$2:$E1021,BC$23,'Calendar Calcs'!$D$2:$D1021,"&gt;="&amp;WEEKDAY($W54)))))</f>
        <v/>
      </c>
      <c r="BD54" s="69" t="str">
        <f>IF($AY54="","",IF($AY54&gt;BD$23,0,IF($AY54&lt;BD$23,COUNTIFS('Calendar Calcs'!$E$2:$E1021,BD$23),COUNTIFS('Calendar Calcs'!$E$2:$E1021,BD$23,'Calendar Calcs'!$D$2:$D1021,"&gt;="&amp;WEEKDAY($W54)))))</f>
        <v/>
      </c>
      <c r="BE54" s="69" t="str">
        <f>IF($AY54="","",IF($AY54&gt;BE$23,0,IF($AY54&lt;BE$23,COUNTIFS('Calendar Calcs'!$E$2:$E1021,BE$23),COUNTIFS('Calendar Calcs'!$E$2:$E1021,BE$23,'Calendar Calcs'!$D$2:$D1021,"&gt;="&amp;WEEKDAY($W54)))))</f>
        <v/>
      </c>
      <c r="BF54" s="69" t="str">
        <f>IF($AY54="","",IF($AY54&gt;BF$23,0,IF($AY54&lt;BF$23,COUNTIFS('Calendar Calcs'!$E$2:$E1021,BF$23),COUNTIFS('Calendar Calcs'!$E$2:$E1021,BF$23,'Calendar Calcs'!$D$2:$D1021,"&gt;="&amp;WEEKDAY($W54)))))</f>
        <v/>
      </c>
      <c r="BG54" s="69" t="str">
        <f>IF($AY54="","",IF($AY54&gt;BG$23,0,IF($AY54&lt;BG$23,COUNTIFS('Calendar Calcs'!$E$2:$E1021,BG$23),COUNTIFS('Calendar Calcs'!$E$2:$E1021,BG$23,'Calendar Calcs'!$D$2:$D1021,"&gt;="&amp;WEEKDAY($W54)))))</f>
        <v/>
      </c>
      <c r="BH54" s="69">
        <f t="shared" si="8"/>
        <v>6</v>
      </c>
      <c r="BI54" s="69">
        <f>IF(Cover!$E$43="","",VLOOKUP(Cover!$E$43,'Calendar Calcs'!$B$2:$E1021,4,FALSE))</f>
        <v>1</v>
      </c>
      <c r="BJ54" s="69">
        <f>IF($BI54="","", IF($BI54&lt;BJ$23,0,IF($BI54&gt;=BJ$23,COUNTIFS('Calendar Calcs'!$E$2:$E1021,BJ$23),COUNTIFS('Calendar Calcs'!$E$2:$E1021,BJ$23,'Calendar Calcs'!$D$2:$D1021,"&lt;="&amp;WEEKDAY($V54)))))</f>
        <v>1</v>
      </c>
      <c r="BK54" s="69">
        <f t="shared" si="3"/>
        <v>6</v>
      </c>
      <c r="BN54" s="69" t="str">
        <f>IF(T54&gt;0,"FTE",IF(Cover!$E$47="Weekly",IF(S54&gt;29.75,"FTE","PTE"),IF(S54&gt;59.75,"FTE","PTE")))</f>
        <v>PTE</v>
      </c>
      <c r="BO54" s="69">
        <f>IF(BN54="FTE",30,IF(Cover!$E$47="Weekly",'STEP 2 EE Data'!S54,'STEP 2 EE Data'!S54/2))</f>
        <v>0</v>
      </c>
      <c r="BP54" s="209">
        <f t="shared" si="9"/>
        <v>0</v>
      </c>
      <c r="BQ54" s="209">
        <f t="shared" si="10"/>
        <v>0</v>
      </c>
      <c r="BR54" s="209">
        <f t="shared" si="11"/>
        <v>0</v>
      </c>
      <c r="BS54" s="209">
        <f t="shared" si="12"/>
        <v>0</v>
      </c>
      <c r="BT54" s="209">
        <f t="shared" si="13"/>
        <v>0</v>
      </c>
      <c r="BU54" s="209">
        <f t="shared" si="14"/>
        <v>0</v>
      </c>
      <c r="BV54" s="209">
        <f t="shared" si="15"/>
        <v>0</v>
      </c>
      <c r="BW54" s="209">
        <f t="shared" si="16"/>
        <v>0</v>
      </c>
      <c r="BX54" s="209">
        <f t="shared" si="17"/>
        <v>0</v>
      </c>
      <c r="CC54" s="210" t="str">
        <f>IF(B54="","",IF(C54="",IF(Cover!$E$47="Weekly",'STEP 3 EE Comp'!BI59*8,'STEP 3 EE Comp'!BI59*4),IF(Cover!$E$47="Weekly",'STEP 3 EE Comp'!BI59,'STEP 3 EE Comp'!BI59)))</f>
        <v/>
      </c>
      <c r="CD54" s="82" t="str">
        <f t="shared" si="18"/>
        <v/>
      </c>
      <c r="CE54" s="417">
        <f t="shared" si="19"/>
        <v>1</v>
      </c>
      <c r="CF54" s="82" t="str">
        <f t="shared" si="20"/>
        <v>Good</v>
      </c>
      <c r="CG54" s="82">
        <f t="shared" si="21"/>
        <v>0</v>
      </c>
      <c r="CH54" s="234">
        <f t="shared" si="22"/>
        <v>0</v>
      </c>
    </row>
    <row r="55" spans="1:86" s="69" customFormat="1" x14ac:dyDescent="0.3">
      <c r="A55" s="530"/>
      <c r="B55" s="477"/>
      <c r="C55" s="52"/>
      <c r="D55" s="565"/>
      <c r="E55" s="52"/>
      <c r="F55" s="507"/>
      <c r="G55" s="210">
        <f t="shared" si="23"/>
        <v>0</v>
      </c>
      <c r="H55" s="82">
        <f t="shared" si="2"/>
        <v>0</v>
      </c>
      <c r="I55" s="211"/>
      <c r="J55" s="441" t="s">
        <v>21</v>
      </c>
      <c r="K55" s="441" t="s">
        <v>21</v>
      </c>
      <c r="L55" s="441" t="s">
        <v>21</v>
      </c>
      <c r="M55" s="441" t="s">
        <v>21</v>
      </c>
      <c r="N55" s="568" t="s">
        <v>21</v>
      </c>
      <c r="O55" s="211"/>
      <c r="P55" s="212" t="str">
        <f>IF(B55="","",
IF(AND(V55="",W55="",B55&lt;&gt;""),"Employed",
IF(AND(V55&lt;&gt;"",W55="",B55&lt;&gt;""),"Terminated",
IF(AND(V55&lt;&gt;"",W55&lt;&gt;"",B55&lt;&gt;""),IF(W55&lt;Cover!$E$43,"Employed","Furloughed"),
IF(AND(V55="",W55&lt;&gt;"",B55&lt;&gt;""),IF(W55&lt;Cover!$E$43,"Employed","Rehired"))))))</f>
        <v/>
      </c>
      <c r="Q55" s="211"/>
      <c r="R55" s="536"/>
      <c r="S55" s="563"/>
      <c r="T55" s="536"/>
      <c r="U55" s="82">
        <f>IF(Cover!$E$47="Weekly",IF(T55&gt;0,T55,R55*S55),IF(T55&gt;0,T55,R55*S55)/2)</f>
        <v>0</v>
      </c>
      <c r="V55" s="564"/>
      <c r="W55" s="564"/>
      <c r="Y55" s="213" t="str">
        <f>IF($B55="","",IF('Actual Allocation Calc'!$AH$78="A",
IF($P55="Employed",$U55/7*BJ55,
IF(AND($P55="Terminated"),($U55/7*AP55),
IF(AND($P55="Furloughed"),($U55/7*AP55)+($U55/7*AZ55),
IF(AND($P55="Rehired"),($U55/7*AZ55),
IF(AND($P55="Terminated",AP55&gt;0),$U55,
IF($P55="Furloughed",IF(AP55&gt;0,$U55)+IF(AZ55&gt;0,$U55),
IF($P55="Rehired",IF(AZ55&gt;0,$U55)))))))),IF('Actual Allocation Calc'!$AH$78="C",'Actual Allocation Calc'!L55,'Actual Allocation Calc'!U55+IF($P55="Employed",$U55/7*BJ55,
IF(AND($P55="Terminated"),($U55/7*AP55),
IF(AND($P55="Furloughed"),($U55/7*AP55)+($U55/7*AZ55),
IF(AND($P55="Rehired"),($U55/7*AZ55),
IF(AND($P55="Terminated",AP55&gt;0),$U55,
IF($P55="Furloughed",IF(AP55&gt;0,$U55)+IF(AZ55&gt;0,$U55),
IF($P55="Rehired",IF(AZ55&gt;0,$U55))))))))*'Actual Allocation Calc'!$AH$99)))</f>
        <v/>
      </c>
      <c r="Z55" s="210" t="str">
        <f>IF($B55="","",IF('Actual Allocation Calc'!$AI$78="A",
IF($P55="Employed",$U55,
IF(AND($P55="Terminated"),($U55/7*AQ55),
IF(AND($P55="Furloughed"),($U55/7*AQ55)+($U55/7*BA55),
IF(AND($P55="Rehired"),($U55/7*BA55),
IF(AND($P55="Terminated",AQ55&gt;0),$U55,
IF($P55="Furloughed",IF(AQ55&gt;0,$U55)+IF(BA55&gt;0,$U55),
IF($P55="Rehired",IF(BA55&gt;0,$U55)))))))),IF('Actual Allocation Calc'!$AI$78="C",'Actual Allocation Calc'!M55,'Actual Allocation Calc'!V55+IF($P55="Employed",$U55,
IF(AND($P55="Terminated"),($U55/7*AQ55),
IF(AND($P55="Furloughed"),($U55/7*AQ55)+($U55/7*BA55),
IF(AND($P55="Rehired"),($U55/7*BA55),
IF(AND($P55="Terminated",AQ55&gt;0),$U55,
IF($P55="Furloughed",IF(AQ55&gt;0,$U55)+IF(BA55&gt;0,$U55),
IF($P55="Rehired",IF(BA55&gt;0,$U55))))))))*'Actual Allocation Calc'!$AI$99)))</f>
        <v/>
      </c>
      <c r="AA55" s="210" t="str">
        <f>IF($B55="","",IF('Actual Allocation Calc'!$AJ$78="A",
IF($P55="Employed",$U55,
IF(AND($P55="Terminated"),($U55/7*AR55),
IF(AND($P55="Furloughed"),($U55/7*AR55)+($U55/7*BB55),
IF(AND($P55="Rehired"),($U55/7*BB55),
IF(AND($P55="Terminated",AR55&gt;0),$U55,
IF($P55="Furloughed",IF(AR55&gt;0,$U55)+IF(BB55&gt;0,$U55),
IF($P55="Rehired",IF(BB55&gt;0,$U55)))))))),IF('Actual Allocation Calc'!$AJ$78="C",'Actual Allocation Calc'!N55,'Actual Allocation Calc'!W55+IF($P55="Employed",$U55,
IF(AND($P55="Terminated"),($U55/7*AR55),
IF(AND($P55="Furloughed"),($U55/7*AR55)+($U55/7*BB55),
IF(AND($P55="Rehired"),($U55/7*BB55),
IF(AND($P55="Terminated",AR55&gt;0),$U55,
IF($P55="Furloughed",IF(AR55&gt;0,$U55)+IF(BB55&gt;0,$U55),
IF($P55="Rehired",IF(BB55&gt;0,$U55))))))))*'Actual Allocation Calc'!$AJ$99)))</f>
        <v/>
      </c>
      <c r="AB55" s="210" t="str">
        <f>IF($B55="","",IF('Actual Allocation Calc'!$AK$78="A",
IF($P55="Employed",$U55,
IF(AND($P55="Terminated"),($U55/7*AS55),
IF(AND($P55="Furloughed"),($U55/7*AS55)+($U55/7*BC55),
IF(AND($P55="Rehired"),($U55/7*BC55),
IF(AND($P55="Terminated",AS55&gt;0),$U55,
IF($P55="Furloughed",IF(AS55&gt;0,$U55)+IF(BC55&gt;0,$U55),
IF($P55="Rehired",IF(BC55&gt;0,$U55)))))))),IF('Actual Allocation Calc'!$AK$78="C",'Actual Allocation Calc'!O55,'Actual Allocation Calc'!X55+IF($P55="Employed",$U55,
IF(AND($P55="Terminated"),($U55/7*AS55),
IF(AND($P55="Furloughed"),($U55/7*AS55)+($U55/7*BC55),
IF(AND($P55="Rehired"),($U55/7*BC55),
IF(AND($P55="Terminated",AS55&gt;0),$U55,
IF($P55="Furloughed",IF(AS55&gt;0,$U55)+IF(BC55&gt;0,$U55),
IF($P55="Rehired",IF(BC55&gt;0,$U55))))))))*'Actual Allocation Calc'!$AK$99)))</f>
        <v/>
      </c>
      <c r="AC55" s="210" t="str">
        <f>IF($B55="","",IF('Actual Allocation Calc'!$AL$78="A",
IF($P55="Employed",$U55,
IF(AND($P55="Terminated"),($U55/7*AT55),
IF(AND($P55="Furloughed"),($U55/7*AT55)+($U55/7*BD55),
IF(AND($P55="Rehired"),($U55/7*BD55),
IF(AND($P55="Terminated",AT55&gt;0),$U55,
IF($P55="Furloughed",IF(AT55&gt;0,$U55)+IF(BD55&gt;0,$U55),
IF($P55="Rehired",IF(BD55&gt;0,$U55)))))))),IF('Actual Allocation Calc'!$AL$78="C",'Actual Allocation Calc'!P55,'Actual Allocation Calc'!Y55+IF($P55="Employed",$U55,
IF(AND($P55="Terminated"),($U55/7*AT55),
IF(AND($P55="Furloughed"),($U55/7*AT55)+($U55/7*BD55),
IF(AND($P55="Rehired"),($U55/7*BD55),
IF(AND($P55="Terminated",AT55&gt;0),$U55,
IF($P55="Furloughed",IF(AT55&gt;0,$U55)+IF(BD55&gt;0,$U55),
IF($P55="Rehired",IF(BD55&gt;0,$U55))))))))*'Actual Allocation Calc'!$AL$99)))</f>
        <v/>
      </c>
      <c r="AD55" s="210" t="str">
        <f>IF($B55="","",IF('Actual Allocation Calc'!$AM$78="A",
IF($P55="Employed",$U55,
IF(AND($P55="Terminated"),($U55/7*AU55),
IF(AND($P55="Furloughed"),($U55/7*AU55)+($U55/7*BE55),
IF(AND($P55="Rehired"),($U55/7*BE55),
IF(AND($P55="Terminated",AU55&gt;0),$U55,
IF($P55="Furloughed",IF(AU55&gt;0,$U55)+IF(BE55&gt;0,$U55),
IF($P55="Rehired",IF(BE55&gt;0,$U55)))))))),IF('Actual Allocation Calc'!$AM$78="C",'Actual Allocation Calc'!Q55,'Actual Allocation Calc'!Z55+IF($P55="Employed",$U55,
IF(AND($P55="Terminated"),($U55/7*AU55),
IF(AND($P55="Furloughed"),($U55/7*AU55)+($U55/7*BE55),
IF(AND($P55="Rehired"),($U55/7*BE55),
IF(AND($P55="Terminated",AU55&gt;0),$U55,
IF($P55="Furloughed",IF(AU55&gt;0,$U55)+IF(BE55&gt;0,$U55),
IF($P55="Rehired",IF(BE55&gt;0,$U55))))))))*'Actual Allocation Calc'!$AM$99)))</f>
        <v/>
      </c>
      <c r="AE55" s="210" t="str">
        <f>IF($B55="","",IF('Actual Allocation Calc'!$AN$78="A",
IF($P55="Employed",$U55,
IF(AND($P55="Terminated"),($U55/7*AV55),
IF(AND($P55="Furloughed"),($U55/7*AV55)+($U55/7*BF55),
IF(AND($P55="Rehired"),($U55/7*BF55),
IF(AND($P55="Terminated",AV55&gt;0),$U55,
IF($P55="Furloughed",IF(AV55&gt;0,$U55)+IF(BF55&gt;0,$U55),
IF($P55="Rehired",IF(BF55&gt;0,$U55)))))))),IF('Actual Allocation Calc'!$AN$78="C",'Actual Allocation Calc'!R55,'Actual Allocation Calc'!AA55+IF($P55="Employed",$U55,
IF(AND($P55="Terminated"),($U55/7*AV55),
IF(AND($P55="Furloughed"),($U55/7*AV55)+($U55/7*BF55),
IF(AND($P55="Rehired"),($U55/7*BF55),
IF(AND($P55="Terminated",AV55&gt;0),$U55,
IF($P55="Furloughed",IF(AV55&gt;0,$U55)+IF(BF55&gt;0,$U55),
IF($P55="Rehired",IF(BF55&gt;0,$U55))))))))*'Actual Allocation Calc'!$AN$99)))</f>
        <v/>
      </c>
      <c r="AF55" s="210" t="str">
        <f>IF($B55="","",IF('Actual Allocation Calc'!$AO$78="A",
IF($P55="Employed",$U55,
IF(AND($P55="Terminated"),($U55/7*AW55),
IF(AND($P55="Furloughed"),($U55/7*AW55)+($U55/7*BG55),
IF(AND($P55="Rehired"),($U55/7*BG55),
IF(AND($P55="Terminated",AW55&gt;0),$U55,
IF($P55="Furloughed",IF(AW55&gt;0,$U55)+IF(BG55&gt;0,$U55),
IF($P55="Rehired",IF(BG55&gt;0,$U55)))))))),IF('Actual Allocation Calc'!$AO$78="C",'Actual Allocation Calc'!S55,'Actual Allocation Calc'!AB55+IF($P55="Employed",$U55,
IF(AND($P55="Terminated"),($U55/7*AW55),
IF(AND($P55="Furloughed"),($U55/7*AW55)+($U55/7*BG55),
IF(AND($P55="Rehired"),($U55/7*BG55),
IF(AND($P55="Terminated",AW55&gt;0),$U55,
IF($P55="Furloughed",IF(AW55&gt;0,$U55)+IF(BG55&gt;0,$U55),
IF($P55="Rehired",IF(BG55&gt;0,$U55))))))))*'Actual Allocation Calc'!$AO$99)))</f>
        <v/>
      </c>
      <c r="AG55" s="210" t="str">
        <f>IF($B55="","",IF('Actual Allocation Calc'!$AP$78="A",
IF($P55="Employed",$U55/7*BK55,
IF(AND($P55="Terminated"),($U55/7*AX55),
IF(AND($P55="Furloughed"),($U55/7*AX55)+($U55/7*BH55),
IF(AND($P55="Rehired"),($U55/7*BH55),
IF(AND($P55="Terminated",AX55&gt;0),$U55,
IF($P55="Furloughed",IF(AX55&gt;0,$U55)+IF(BH55&gt;0,$U55),
IF($P55="Rehired",IF(BH55&gt;0,$U55)))))))),IF('Actual Allocation Calc'!$AP$78="C",'Actual Allocation Calc'!T55,'Actual Allocation Calc'!AC55+IF($P55="Employed",$U55/7*BK55,
IF(AND($P55="Terminated"),($U55/7*AX55),
IF(AND($P55="Furloughed"),($U55/7*AX55)+($U55/7*BH55),
IF(AND($P55="Rehired"),($U55/7*BH55),
IF(AND($P55="Terminated",AX55&gt;0),$U55,
IF($P55="Furloughed",IF(AX55&gt;0,$U55)+IF(BH55&gt;0,$U55),
IF($P55="Rehired",IF(BH55&gt;0,$U55))))))))*'Actual Allocation Calc'!$AP$99)))</f>
        <v/>
      </c>
      <c r="AH55" s="536"/>
      <c r="AI55" s="82">
        <f t="shared" si="24"/>
        <v>0</v>
      </c>
      <c r="AJ55" s="210">
        <f t="shared" si="6"/>
        <v>0</v>
      </c>
      <c r="AK55" s="397" t="str">
        <f t="shared" si="7"/>
        <v/>
      </c>
      <c r="AM55" s="173"/>
      <c r="AO55" s="214" t="str">
        <f>IFERROR(IF($V55="","",VLOOKUP(V55,'Calendar Calcs'!$B$2:$E1022,4,FALSE)),0)</f>
        <v/>
      </c>
      <c r="AP55" s="69" t="str">
        <f>IF($AO55="","", IF($AO55&lt;AP$23,0,IF($AO55&gt;AP$23,COUNTIFS('Calendar Calcs'!$E$2:$E1022,AP$23),COUNTIFS('Calendar Calcs'!$E$2:$E1022,AP$23,'Calendar Calcs'!$D$2:$D1022,"&lt;="&amp;WEEKDAY($V55)))))</f>
        <v/>
      </c>
      <c r="AQ55" s="69" t="str">
        <f>IF($AO55="","", IF($AO55&lt;AQ$23,0,IF($AO55&gt;AQ$23,COUNTIFS('Calendar Calcs'!$E$2:$E1022,AQ$23),COUNTIFS('Calendar Calcs'!$E$2:$E1022,AQ$23,'Calendar Calcs'!$D$2:$D1022,"&lt;="&amp;WEEKDAY($V55)))))</f>
        <v/>
      </c>
      <c r="AR55" s="69" t="str">
        <f>IF($AO55="","", IF($AO55&lt;AR$23,0,IF($AO55&gt;AR$23,COUNTIFS('Calendar Calcs'!$E$2:$E1022,AR$23),COUNTIFS('Calendar Calcs'!$E$2:$E1022,AR$23,'Calendar Calcs'!$D$2:$D1022,"&lt;="&amp;WEEKDAY($V55)))))</f>
        <v/>
      </c>
      <c r="AS55" s="69" t="str">
        <f>IF($AO55="","", IF($AO55&lt;AS$23,0,IF($AO55&gt;AS$23,COUNTIFS('Calendar Calcs'!$E$2:$E1022,AS$23),COUNTIFS('Calendar Calcs'!$E$2:$E1022,AS$23,'Calendar Calcs'!$D$2:$D1022,"&lt;="&amp;WEEKDAY($V55)))))</f>
        <v/>
      </c>
      <c r="AT55" s="69" t="str">
        <f>IF($AO55="","", IF($AO55&lt;AT$23,0,IF($AO55&gt;AT$23,COUNTIFS('Calendar Calcs'!$E$2:$E1022,AT$23),COUNTIFS('Calendar Calcs'!$E$2:$E1022,AT$23,'Calendar Calcs'!$D$2:$D1022,"&lt;="&amp;WEEKDAY($V55)))))</f>
        <v/>
      </c>
      <c r="AU55" s="69" t="str">
        <f>IF($AO55="","", IF($AO55&lt;AU$23,0,IF($AO55&gt;AU$23,COUNTIFS('Calendar Calcs'!$E$2:$E1022,AU$23),COUNTIFS('Calendar Calcs'!$E$2:$E1022,AU$23,'Calendar Calcs'!$D$2:$D1022,"&lt;="&amp;WEEKDAY($V55)))))</f>
        <v/>
      </c>
      <c r="AV55" s="69" t="str">
        <f>IF($AO55="","", IF($AO55&lt;AV$23,0,IF($AO55&gt;AV$23,COUNTIFS('Calendar Calcs'!$E$2:$E1022,AV$23),COUNTIFS('Calendar Calcs'!$E$2:$E1022,AV$23,'Calendar Calcs'!$D$2:$D1022,"&lt;="&amp;WEEKDAY($V55)))))</f>
        <v/>
      </c>
      <c r="AW55" s="69" t="str">
        <f>IF($AO55="","", IF($AO55&lt;AW$23,0,IF($AO55&gt;AW$23,COUNTIFS('Calendar Calcs'!$E$2:$E1022,AW$23),COUNTIFS('Calendar Calcs'!$E$2:$E1022,AW$23,'Calendar Calcs'!$D$2:$D1022,"&lt;="&amp;WEEKDAY($V55)))))</f>
        <v/>
      </c>
      <c r="AX55" s="69" t="str">
        <f>IF($AO55="","", IF($AO55&lt;AX$23,0,IF($AO55&gt;AX$23,COUNTIFS('Calendar Calcs'!$E$2:$E1022,AX$23),COUNTIFS('Calendar Calcs'!$E$2:$E1022,AX$23,'Calendar Calcs'!$D$2:$D1022,"&lt;="&amp;WEEKDAY($V55)))))</f>
        <v/>
      </c>
      <c r="AY55" s="69" t="str">
        <f>IF($W55="","",VLOOKUP($W55,'Calendar Calcs'!$B$2:$E1022,4,FALSE))</f>
        <v/>
      </c>
      <c r="AZ55" s="69" t="str">
        <f>IF($AY55="","",IF($AY55&gt;AZ$23,0,IF($AY55&lt;AZ$23,COUNTIFS('Calendar Calcs'!$E$2:$E1022,AZ$23),COUNTIFS('Calendar Calcs'!$E$2:$E1022,AZ$23,'Calendar Calcs'!$D$2:$D1022,"&gt;="&amp;WEEKDAY($W55)))))</f>
        <v/>
      </c>
      <c r="BA55" s="69" t="str">
        <f>IF($AY55="","",IF($AY55&gt;BA$23,0,IF($AY55&lt;BA$23,COUNTIFS('Calendar Calcs'!$E$2:$E1022,BA$23),COUNTIFS('Calendar Calcs'!$E$2:$E1022,BA$23,'Calendar Calcs'!$D$2:$D1022,"&gt;="&amp;WEEKDAY($W55)))))</f>
        <v/>
      </c>
      <c r="BB55" s="69" t="str">
        <f>IF($AY55="","",IF($AY55&gt;BB$23,0,IF($AY55&lt;BB$23,COUNTIFS('Calendar Calcs'!$E$2:$E1022,BB$23),COUNTIFS('Calendar Calcs'!$E$2:$E1022,BB$23,'Calendar Calcs'!$D$2:$D1022,"&gt;="&amp;WEEKDAY($W55)))))</f>
        <v/>
      </c>
      <c r="BC55" s="69" t="str">
        <f>IF($AY55="","",IF($AY55&gt;BC$23,0,IF($AY55&lt;BC$23,COUNTIFS('Calendar Calcs'!$E$2:$E1022,BC$23),COUNTIFS('Calendar Calcs'!$E$2:$E1022,BC$23,'Calendar Calcs'!$D$2:$D1022,"&gt;="&amp;WEEKDAY($W55)))))</f>
        <v/>
      </c>
      <c r="BD55" s="69" t="str">
        <f>IF($AY55="","",IF($AY55&gt;BD$23,0,IF($AY55&lt;BD$23,COUNTIFS('Calendar Calcs'!$E$2:$E1022,BD$23),COUNTIFS('Calendar Calcs'!$E$2:$E1022,BD$23,'Calendar Calcs'!$D$2:$D1022,"&gt;="&amp;WEEKDAY($W55)))))</f>
        <v/>
      </c>
      <c r="BE55" s="69" t="str">
        <f>IF($AY55="","",IF($AY55&gt;BE$23,0,IF($AY55&lt;BE$23,COUNTIFS('Calendar Calcs'!$E$2:$E1022,BE$23),COUNTIFS('Calendar Calcs'!$E$2:$E1022,BE$23,'Calendar Calcs'!$D$2:$D1022,"&gt;="&amp;WEEKDAY($W55)))))</f>
        <v/>
      </c>
      <c r="BF55" s="69" t="str">
        <f>IF($AY55="","",IF($AY55&gt;BF$23,0,IF($AY55&lt;BF$23,COUNTIFS('Calendar Calcs'!$E$2:$E1022,BF$23),COUNTIFS('Calendar Calcs'!$E$2:$E1022,BF$23,'Calendar Calcs'!$D$2:$D1022,"&gt;="&amp;WEEKDAY($W55)))))</f>
        <v/>
      </c>
      <c r="BG55" s="69" t="str">
        <f>IF($AY55="","",IF($AY55&gt;BG$23,0,IF($AY55&lt;BG$23,COUNTIFS('Calendar Calcs'!$E$2:$E1022,BG$23),COUNTIFS('Calendar Calcs'!$E$2:$E1022,BG$23,'Calendar Calcs'!$D$2:$D1022,"&gt;="&amp;WEEKDAY($W55)))))</f>
        <v/>
      </c>
      <c r="BH55" s="69">
        <f t="shared" si="8"/>
        <v>6</v>
      </c>
      <c r="BI55" s="69">
        <f>IF(Cover!$E$43="","",VLOOKUP(Cover!$E$43,'Calendar Calcs'!$B$2:$E1022,4,FALSE))</f>
        <v>1</v>
      </c>
      <c r="BJ55" s="69">
        <f>IF($BI55="","", IF($BI55&lt;BJ$23,0,IF($BI55&gt;=BJ$23,COUNTIFS('Calendar Calcs'!$E$2:$E1022,BJ$23),COUNTIFS('Calendar Calcs'!$E$2:$E1022,BJ$23,'Calendar Calcs'!$D$2:$D1022,"&lt;="&amp;WEEKDAY($V55)))))</f>
        <v>1</v>
      </c>
      <c r="BK55" s="69">
        <f t="shared" si="3"/>
        <v>6</v>
      </c>
      <c r="BN55" s="69" t="str">
        <f>IF(T55&gt;0,"FTE",IF(Cover!$E$47="Weekly",IF(S55&gt;29.75,"FTE","PTE"),IF(S55&gt;59.75,"FTE","PTE")))</f>
        <v>PTE</v>
      </c>
      <c r="BO55" s="69">
        <f>IF(BN55="FTE",30,IF(Cover!$E$47="Weekly",'STEP 2 EE Data'!S55,'STEP 2 EE Data'!S55/2))</f>
        <v>0</v>
      </c>
      <c r="BP55" s="209">
        <f t="shared" si="9"/>
        <v>0</v>
      </c>
      <c r="BQ55" s="209">
        <f t="shared" si="10"/>
        <v>0</v>
      </c>
      <c r="BR55" s="209">
        <f t="shared" si="11"/>
        <v>0</v>
      </c>
      <c r="BS55" s="209">
        <f t="shared" si="12"/>
        <v>0</v>
      </c>
      <c r="BT55" s="209">
        <f t="shared" si="13"/>
        <v>0</v>
      </c>
      <c r="BU55" s="209">
        <f t="shared" si="14"/>
        <v>0</v>
      </c>
      <c r="BV55" s="209">
        <f t="shared" si="15"/>
        <v>0</v>
      </c>
      <c r="BW55" s="209">
        <f t="shared" si="16"/>
        <v>0</v>
      </c>
      <c r="BX55" s="209">
        <f t="shared" si="17"/>
        <v>0</v>
      </c>
      <c r="CC55" s="210" t="str">
        <f>IF(B55="","",IF(C55="",IF(Cover!$E$47="Weekly",'STEP 3 EE Comp'!BI60*8,'STEP 3 EE Comp'!BI60*4),IF(Cover!$E$47="Weekly",'STEP 3 EE Comp'!BI60,'STEP 3 EE Comp'!BI60)))</f>
        <v/>
      </c>
      <c r="CD55" s="82" t="str">
        <f t="shared" si="18"/>
        <v/>
      </c>
      <c r="CE55" s="417">
        <f t="shared" si="19"/>
        <v>1</v>
      </c>
      <c r="CF55" s="82" t="str">
        <f t="shared" si="20"/>
        <v>Good</v>
      </c>
      <c r="CG55" s="82">
        <f t="shared" si="21"/>
        <v>0</v>
      </c>
      <c r="CH55" s="234">
        <f t="shared" si="22"/>
        <v>0</v>
      </c>
    </row>
    <row r="56" spans="1:86" s="69" customFormat="1" x14ac:dyDescent="0.3">
      <c r="A56" s="530"/>
      <c r="B56" s="477"/>
      <c r="C56" s="52"/>
      <c r="D56" s="565"/>
      <c r="E56" s="52"/>
      <c r="F56" s="507"/>
      <c r="G56" s="210">
        <f t="shared" si="23"/>
        <v>0</v>
      </c>
      <c r="H56" s="82">
        <f t="shared" si="2"/>
        <v>0</v>
      </c>
      <c r="I56" s="211"/>
      <c r="J56" s="441" t="s">
        <v>21</v>
      </c>
      <c r="K56" s="441" t="s">
        <v>21</v>
      </c>
      <c r="L56" s="441" t="s">
        <v>21</v>
      </c>
      <c r="M56" s="441" t="s">
        <v>21</v>
      </c>
      <c r="N56" s="568" t="s">
        <v>21</v>
      </c>
      <c r="O56" s="211"/>
      <c r="P56" s="212" t="str">
        <f>IF(B56="","",
IF(AND(V56="",W56="",B56&lt;&gt;""),"Employed",
IF(AND(V56&lt;&gt;"",W56="",B56&lt;&gt;""),"Terminated",
IF(AND(V56&lt;&gt;"",W56&lt;&gt;"",B56&lt;&gt;""),IF(W56&lt;Cover!$E$43,"Employed","Furloughed"),
IF(AND(V56="",W56&lt;&gt;"",B56&lt;&gt;""),IF(W56&lt;Cover!$E$43,"Employed","Rehired"))))))</f>
        <v/>
      </c>
      <c r="Q56" s="211"/>
      <c r="R56" s="536"/>
      <c r="S56" s="563"/>
      <c r="T56" s="536"/>
      <c r="U56" s="82">
        <f>IF(Cover!$E$47="Weekly",IF(T56&gt;0,T56,R56*S56),IF(T56&gt;0,T56,R56*S56)/2)</f>
        <v>0</v>
      </c>
      <c r="V56" s="564"/>
      <c r="W56" s="564"/>
      <c r="Y56" s="213" t="str">
        <f>IF($B56="","",IF('Actual Allocation Calc'!$AH$78="A",
IF($P56="Employed",$U56/7*BJ56,
IF(AND($P56="Terminated"),($U56/7*AP56),
IF(AND($P56="Furloughed"),($U56/7*AP56)+($U56/7*AZ56),
IF(AND($P56="Rehired"),($U56/7*AZ56),
IF(AND($P56="Terminated",AP56&gt;0),$U56,
IF($P56="Furloughed",IF(AP56&gt;0,$U56)+IF(AZ56&gt;0,$U56),
IF($P56="Rehired",IF(AZ56&gt;0,$U56)))))))),IF('Actual Allocation Calc'!$AH$78="C",'Actual Allocation Calc'!L56,'Actual Allocation Calc'!U56+IF($P56="Employed",$U56/7*BJ56,
IF(AND($P56="Terminated"),($U56/7*AP56),
IF(AND($P56="Furloughed"),($U56/7*AP56)+($U56/7*AZ56),
IF(AND($P56="Rehired"),($U56/7*AZ56),
IF(AND($P56="Terminated",AP56&gt;0),$U56,
IF($P56="Furloughed",IF(AP56&gt;0,$U56)+IF(AZ56&gt;0,$U56),
IF($P56="Rehired",IF(AZ56&gt;0,$U56))))))))*'Actual Allocation Calc'!$AH$99)))</f>
        <v/>
      </c>
      <c r="Z56" s="210" t="str">
        <f>IF($B56="","",IF('Actual Allocation Calc'!$AI$78="A",
IF($P56="Employed",$U56,
IF(AND($P56="Terminated"),($U56/7*AQ56),
IF(AND($P56="Furloughed"),($U56/7*AQ56)+($U56/7*BA56),
IF(AND($P56="Rehired"),($U56/7*BA56),
IF(AND($P56="Terminated",AQ56&gt;0),$U56,
IF($P56="Furloughed",IF(AQ56&gt;0,$U56)+IF(BA56&gt;0,$U56),
IF($P56="Rehired",IF(BA56&gt;0,$U56)))))))),IF('Actual Allocation Calc'!$AI$78="C",'Actual Allocation Calc'!M56,'Actual Allocation Calc'!V56+IF($P56="Employed",$U56,
IF(AND($P56="Terminated"),($U56/7*AQ56),
IF(AND($P56="Furloughed"),($U56/7*AQ56)+($U56/7*BA56),
IF(AND($P56="Rehired"),($U56/7*BA56),
IF(AND($P56="Terminated",AQ56&gt;0),$U56,
IF($P56="Furloughed",IF(AQ56&gt;0,$U56)+IF(BA56&gt;0,$U56),
IF($P56="Rehired",IF(BA56&gt;0,$U56))))))))*'Actual Allocation Calc'!$AI$99)))</f>
        <v/>
      </c>
      <c r="AA56" s="210" t="str">
        <f>IF($B56="","",IF('Actual Allocation Calc'!$AJ$78="A",
IF($P56="Employed",$U56,
IF(AND($P56="Terminated"),($U56/7*AR56),
IF(AND($P56="Furloughed"),($U56/7*AR56)+($U56/7*BB56),
IF(AND($P56="Rehired"),($U56/7*BB56),
IF(AND($P56="Terminated",AR56&gt;0),$U56,
IF($P56="Furloughed",IF(AR56&gt;0,$U56)+IF(BB56&gt;0,$U56),
IF($P56="Rehired",IF(BB56&gt;0,$U56)))))))),IF('Actual Allocation Calc'!$AJ$78="C",'Actual Allocation Calc'!N56,'Actual Allocation Calc'!W56+IF($P56="Employed",$U56,
IF(AND($P56="Terminated"),($U56/7*AR56),
IF(AND($P56="Furloughed"),($U56/7*AR56)+($U56/7*BB56),
IF(AND($P56="Rehired"),($U56/7*BB56),
IF(AND($P56="Terminated",AR56&gt;0),$U56,
IF($P56="Furloughed",IF(AR56&gt;0,$U56)+IF(BB56&gt;0,$U56),
IF($P56="Rehired",IF(BB56&gt;0,$U56))))))))*'Actual Allocation Calc'!$AJ$99)))</f>
        <v/>
      </c>
      <c r="AB56" s="210" t="str">
        <f>IF($B56="","",IF('Actual Allocation Calc'!$AK$78="A",
IF($P56="Employed",$U56,
IF(AND($P56="Terminated"),($U56/7*AS56),
IF(AND($P56="Furloughed"),($U56/7*AS56)+($U56/7*BC56),
IF(AND($P56="Rehired"),($U56/7*BC56),
IF(AND($P56="Terminated",AS56&gt;0),$U56,
IF($P56="Furloughed",IF(AS56&gt;0,$U56)+IF(BC56&gt;0,$U56),
IF($P56="Rehired",IF(BC56&gt;0,$U56)))))))),IF('Actual Allocation Calc'!$AK$78="C",'Actual Allocation Calc'!O56,'Actual Allocation Calc'!X56+IF($P56="Employed",$U56,
IF(AND($P56="Terminated"),($U56/7*AS56),
IF(AND($P56="Furloughed"),($U56/7*AS56)+($U56/7*BC56),
IF(AND($P56="Rehired"),($U56/7*BC56),
IF(AND($P56="Terminated",AS56&gt;0),$U56,
IF($P56="Furloughed",IF(AS56&gt;0,$U56)+IF(BC56&gt;0,$U56),
IF($P56="Rehired",IF(BC56&gt;0,$U56))))))))*'Actual Allocation Calc'!$AK$99)))</f>
        <v/>
      </c>
      <c r="AC56" s="210" t="str">
        <f>IF($B56="","",IF('Actual Allocation Calc'!$AL$78="A",
IF($P56="Employed",$U56,
IF(AND($P56="Terminated"),($U56/7*AT56),
IF(AND($P56="Furloughed"),($U56/7*AT56)+($U56/7*BD56),
IF(AND($P56="Rehired"),($U56/7*BD56),
IF(AND($P56="Terminated",AT56&gt;0),$U56,
IF($P56="Furloughed",IF(AT56&gt;0,$U56)+IF(BD56&gt;0,$U56),
IF($P56="Rehired",IF(BD56&gt;0,$U56)))))))),IF('Actual Allocation Calc'!$AL$78="C",'Actual Allocation Calc'!P56,'Actual Allocation Calc'!Y56+IF($P56="Employed",$U56,
IF(AND($P56="Terminated"),($U56/7*AT56),
IF(AND($P56="Furloughed"),($U56/7*AT56)+($U56/7*BD56),
IF(AND($P56="Rehired"),($U56/7*BD56),
IF(AND($P56="Terminated",AT56&gt;0),$U56,
IF($P56="Furloughed",IF(AT56&gt;0,$U56)+IF(BD56&gt;0,$U56),
IF($P56="Rehired",IF(BD56&gt;0,$U56))))))))*'Actual Allocation Calc'!$AL$99)))</f>
        <v/>
      </c>
      <c r="AD56" s="210" t="str">
        <f>IF($B56="","",IF('Actual Allocation Calc'!$AM$78="A",
IF($P56="Employed",$U56,
IF(AND($P56="Terminated"),($U56/7*AU56),
IF(AND($P56="Furloughed"),($U56/7*AU56)+($U56/7*BE56),
IF(AND($P56="Rehired"),($U56/7*BE56),
IF(AND($P56="Terminated",AU56&gt;0),$U56,
IF($P56="Furloughed",IF(AU56&gt;0,$U56)+IF(BE56&gt;0,$U56),
IF($P56="Rehired",IF(BE56&gt;0,$U56)))))))),IF('Actual Allocation Calc'!$AM$78="C",'Actual Allocation Calc'!Q56,'Actual Allocation Calc'!Z56+IF($P56="Employed",$U56,
IF(AND($P56="Terminated"),($U56/7*AU56),
IF(AND($P56="Furloughed"),($U56/7*AU56)+($U56/7*BE56),
IF(AND($P56="Rehired"),($U56/7*BE56),
IF(AND($P56="Terminated",AU56&gt;0),$U56,
IF($P56="Furloughed",IF(AU56&gt;0,$U56)+IF(BE56&gt;0,$U56),
IF($P56="Rehired",IF(BE56&gt;0,$U56))))))))*'Actual Allocation Calc'!$AM$99)))</f>
        <v/>
      </c>
      <c r="AE56" s="210" t="str">
        <f>IF($B56="","",IF('Actual Allocation Calc'!$AN$78="A",
IF($P56="Employed",$U56,
IF(AND($P56="Terminated"),($U56/7*AV56),
IF(AND($P56="Furloughed"),($U56/7*AV56)+($U56/7*BF56),
IF(AND($P56="Rehired"),($U56/7*BF56),
IF(AND($P56="Terminated",AV56&gt;0),$U56,
IF($P56="Furloughed",IF(AV56&gt;0,$U56)+IF(BF56&gt;0,$U56),
IF($P56="Rehired",IF(BF56&gt;0,$U56)))))))),IF('Actual Allocation Calc'!$AN$78="C",'Actual Allocation Calc'!R56,'Actual Allocation Calc'!AA56+IF($P56="Employed",$U56,
IF(AND($P56="Terminated"),($U56/7*AV56),
IF(AND($P56="Furloughed"),($U56/7*AV56)+($U56/7*BF56),
IF(AND($P56="Rehired"),($U56/7*BF56),
IF(AND($P56="Terminated",AV56&gt;0),$U56,
IF($P56="Furloughed",IF(AV56&gt;0,$U56)+IF(BF56&gt;0,$U56),
IF($P56="Rehired",IF(BF56&gt;0,$U56))))))))*'Actual Allocation Calc'!$AN$99)))</f>
        <v/>
      </c>
      <c r="AF56" s="210" t="str">
        <f>IF($B56="","",IF('Actual Allocation Calc'!$AO$78="A",
IF($P56="Employed",$U56,
IF(AND($P56="Terminated"),($U56/7*AW56),
IF(AND($P56="Furloughed"),($U56/7*AW56)+($U56/7*BG56),
IF(AND($P56="Rehired"),($U56/7*BG56),
IF(AND($P56="Terminated",AW56&gt;0),$U56,
IF($P56="Furloughed",IF(AW56&gt;0,$U56)+IF(BG56&gt;0,$U56),
IF($P56="Rehired",IF(BG56&gt;0,$U56)))))))),IF('Actual Allocation Calc'!$AO$78="C",'Actual Allocation Calc'!S56,'Actual Allocation Calc'!AB56+IF($P56="Employed",$U56,
IF(AND($P56="Terminated"),($U56/7*AW56),
IF(AND($P56="Furloughed"),($U56/7*AW56)+($U56/7*BG56),
IF(AND($P56="Rehired"),($U56/7*BG56),
IF(AND($P56="Terminated",AW56&gt;0),$U56,
IF($P56="Furloughed",IF(AW56&gt;0,$U56)+IF(BG56&gt;0,$U56),
IF($P56="Rehired",IF(BG56&gt;0,$U56))))))))*'Actual Allocation Calc'!$AO$99)))</f>
        <v/>
      </c>
      <c r="AG56" s="210" t="str">
        <f>IF($B56="","",IF('Actual Allocation Calc'!$AP$78="A",
IF($P56="Employed",$U56/7*BK56,
IF(AND($P56="Terminated"),($U56/7*AX56),
IF(AND($P56="Furloughed"),($U56/7*AX56)+($U56/7*BH56),
IF(AND($P56="Rehired"),($U56/7*BH56),
IF(AND($P56="Terminated",AX56&gt;0),$U56,
IF($P56="Furloughed",IF(AX56&gt;0,$U56)+IF(BH56&gt;0,$U56),
IF($P56="Rehired",IF(BH56&gt;0,$U56)))))))),IF('Actual Allocation Calc'!$AP$78="C",'Actual Allocation Calc'!T56,'Actual Allocation Calc'!AC56+IF($P56="Employed",$U56/7*BK56,
IF(AND($P56="Terminated"),($U56/7*AX56),
IF(AND($P56="Furloughed"),($U56/7*AX56)+($U56/7*BH56),
IF(AND($P56="Rehired"),($U56/7*BH56),
IF(AND($P56="Terminated",AX56&gt;0),$U56,
IF($P56="Furloughed",IF(AX56&gt;0,$U56)+IF(BH56&gt;0,$U56),
IF($P56="Rehired",IF(BH56&gt;0,$U56))))))))*'Actual Allocation Calc'!$AP$99)))</f>
        <v/>
      </c>
      <c r="AH56" s="536"/>
      <c r="AI56" s="82">
        <f t="shared" si="24"/>
        <v>0</v>
      </c>
      <c r="AJ56" s="210">
        <f t="shared" si="6"/>
        <v>0</v>
      </c>
      <c r="AK56" s="397" t="str">
        <f t="shared" si="7"/>
        <v/>
      </c>
      <c r="AM56" s="173"/>
      <c r="AO56" s="214" t="str">
        <f>IFERROR(IF($V56="","",VLOOKUP(V56,'Calendar Calcs'!$B$2:$E1023,4,FALSE)),0)</f>
        <v/>
      </c>
      <c r="AP56" s="69" t="str">
        <f>IF($AO56="","", IF($AO56&lt;AP$23,0,IF($AO56&gt;AP$23,COUNTIFS('Calendar Calcs'!$E$2:$E1023,AP$23),COUNTIFS('Calendar Calcs'!$E$2:$E1023,AP$23,'Calendar Calcs'!$D$2:$D1023,"&lt;="&amp;WEEKDAY($V56)))))</f>
        <v/>
      </c>
      <c r="AQ56" s="69" t="str">
        <f>IF($AO56="","", IF($AO56&lt;AQ$23,0,IF($AO56&gt;AQ$23,COUNTIFS('Calendar Calcs'!$E$2:$E1023,AQ$23),COUNTIFS('Calendar Calcs'!$E$2:$E1023,AQ$23,'Calendar Calcs'!$D$2:$D1023,"&lt;="&amp;WEEKDAY($V56)))))</f>
        <v/>
      </c>
      <c r="AR56" s="69" t="str">
        <f>IF($AO56="","", IF($AO56&lt;AR$23,0,IF($AO56&gt;AR$23,COUNTIFS('Calendar Calcs'!$E$2:$E1023,AR$23),COUNTIFS('Calendar Calcs'!$E$2:$E1023,AR$23,'Calendar Calcs'!$D$2:$D1023,"&lt;="&amp;WEEKDAY($V56)))))</f>
        <v/>
      </c>
      <c r="AS56" s="69" t="str">
        <f>IF($AO56="","", IF($AO56&lt;AS$23,0,IF($AO56&gt;AS$23,COUNTIFS('Calendar Calcs'!$E$2:$E1023,AS$23),COUNTIFS('Calendar Calcs'!$E$2:$E1023,AS$23,'Calendar Calcs'!$D$2:$D1023,"&lt;="&amp;WEEKDAY($V56)))))</f>
        <v/>
      </c>
      <c r="AT56" s="69" t="str">
        <f>IF($AO56="","", IF($AO56&lt;AT$23,0,IF($AO56&gt;AT$23,COUNTIFS('Calendar Calcs'!$E$2:$E1023,AT$23),COUNTIFS('Calendar Calcs'!$E$2:$E1023,AT$23,'Calendar Calcs'!$D$2:$D1023,"&lt;="&amp;WEEKDAY($V56)))))</f>
        <v/>
      </c>
      <c r="AU56" s="69" t="str">
        <f>IF($AO56="","", IF($AO56&lt;AU$23,0,IF($AO56&gt;AU$23,COUNTIFS('Calendar Calcs'!$E$2:$E1023,AU$23),COUNTIFS('Calendar Calcs'!$E$2:$E1023,AU$23,'Calendar Calcs'!$D$2:$D1023,"&lt;="&amp;WEEKDAY($V56)))))</f>
        <v/>
      </c>
      <c r="AV56" s="69" t="str">
        <f>IF($AO56="","", IF($AO56&lt;AV$23,0,IF($AO56&gt;AV$23,COUNTIFS('Calendar Calcs'!$E$2:$E1023,AV$23),COUNTIFS('Calendar Calcs'!$E$2:$E1023,AV$23,'Calendar Calcs'!$D$2:$D1023,"&lt;="&amp;WEEKDAY($V56)))))</f>
        <v/>
      </c>
      <c r="AW56" s="69" t="str">
        <f>IF($AO56="","", IF($AO56&lt;AW$23,0,IF($AO56&gt;AW$23,COUNTIFS('Calendar Calcs'!$E$2:$E1023,AW$23),COUNTIFS('Calendar Calcs'!$E$2:$E1023,AW$23,'Calendar Calcs'!$D$2:$D1023,"&lt;="&amp;WEEKDAY($V56)))))</f>
        <v/>
      </c>
      <c r="AX56" s="69" t="str">
        <f>IF($AO56="","", IF($AO56&lt;AX$23,0,IF($AO56&gt;AX$23,COUNTIFS('Calendar Calcs'!$E$2:$E1023,AX$23),COUNTIFS('Calendar Calcs'!$E$2:$E1023,AX$23,'Calendar Calcs'!$D$2:$D1023,"&lt;="&amp;WEEKDAY($V56)))))</f>
        <v/>
      </c>
      <c r="AY56" s="69" t="str">
        <f>IF($W56="","",VLOOKUP($W56,'Calendar Calcs'!$B$2:$E1023,4,FALSE))</f>
        <v/>
      </c>
      <c r="AZ56" s="69" t="str">
        <f>IF($AY56="","",IF($AY56&gt;AZ$23,0,IF($AY56&lt;AZ$23,COUNTIFS('Calendar Calcs'!$E$2:$E1023,AZ$23),COUNTIFS('Calendar Calcs'!$E$2:$E1023,AZ$23,'Calendar Calcs'!$D$2:$D1023,"&gt;="&amp;WEEKDAY($W56)))))</f>
        <v/>
      </c>
      <c r="BA56" s="69" t="str">
        <f>IF($AY56="","",IF($AY56&gt;BA$23,0,IF($AY56&lt;BA$23,COUNTIFS('Calendar Calcs'!$E$2:$E1023,BA$23),COUNTIFS('Calendar Calcs'!$E$2:$E1023,BA$23,'Calendar Calcs'!$D$2:$D1023,"&gt;="&amp;WEEKDAY($W56)))))</f>
        <v/>
      </c>
      <c r="BB56" s="69" t="str">
        <f>IF($AY56="","",IF($AY56&gt;BB$23,0,IF($AY56&lt;BB$23,COUNTIFS('Calendar Calcs'!$E$2:$E1023,BB$23),COUNTIFS('Calendar Calcs'!$E$2:$E1023,BB$23,'Calendar Calcs'!$D$2:$D1023,"&gt;="&amp;WEEKDAY($W56)))))</f>
        <v/>
      </c>
      <c r="BC56" s="69" t="str">
        <f>IF($AY56="","",IF($AY56&gt;BC$23,0,IF($AY56&lt;BC$23,COUNTIFS('Calendar Calcs'!$E$2:$E1023,BC$23),COUNTIFS('Calendar Calcs'!$E$2:$E1023,BC$23,'Calendar Calcs'!$D$2:$D1023,"&gt;="&amp;WEEKDAY($W56)))))</f>
        <v/>
      </c>
      <c r="BD56" s="69" t="str">
        <f>IF($AY56="","",IF($AY56&gt;BD$23,0,IF($AY56&lt;BD$23,COUNTIFS('Calendar Calcs'!$E$2:$E1023,BD$23),COUNTIFS('Calendar Calcs'!$E$2:$E1023,BD$23,'Calendar Calcs'!$D$2:$D1023,"&gt;="&amp;WEEKDAY($W56)))))</f>
        <v/>
      </c>
      <c r="BE56" s="69" t="str">
        <f>IF($AY56="","",IF($AY56&gt;BE$23,0,IF($AY56&lt;BE$23,COUNTIFS('Calendar Calcs'!$E$2:$E1023,BE$23),COUNTIFS('Calendar Calcs'!$E$2:$E1023,BE$23,'Calendar Calcs'!$D$2:$D1023,"&gt;="&amp;WEEKDAY($W56)))))</f>
        <v/>
      </c>
      <c r="BF56" s="69" t="str">
        <f>IF($AY56="","",IF($AY56&gt;BF$23,0,IF($AY56&lt;BF$23,COUNTIFS('Calendar Calcs'!$E$2:$E1023,BF$23),COUNTIFS('Calendar Calcs'!$E$2:$E1023,BF$23,'Calendar Calcs'!$D$2:$D1023,"&gt;="&amp;WEEKDAY($W56)))))</f>
        <v/>
      </c>
      <c r="BG56" s="69" t="str">
        <f>IF($AY56="","",IF($AY56&gt;BG$23,0,IF($AY56&lt;BG$23,COUNTIFS('Calendar Calcs'!$E$2:$E1023,BG$23),COUNTIFS('Calendar Calcs'!$E$2:$E1023,BG$23,'Calendar Calcs'!$D$2:$D1023,"&gt;="&amp;WEEKDAY($W56)))))</f>
        <v/>
      </c>
      <c r="BH56" s="69">
        <f t="shared" si="8"/>
        <v>6</v>
      </c>
      <c r="BI56" s="69">
        <f>IF(Cover!$E$43="","",VLOOKUP(Cover!$E$43,'Calendar Calcs'!$B$2:$E1023,4,FALSE))</f>
        <v>1</v>
      </c>
      <c r="BJ56" s="69">
        <f>IF($BI56="","", IF($BI56&lt;BJ$23,0,IF($BI56&gt;=BJ$23,COUNTIFS('Calendar Calcs'!$E$2:$E1023,BJ$23),COUNTIFS('Calendar Calcs'!$E$2:$E1023,BJ$23,'Calendar Calcs'!$D$2:$D1023,"&lt;="&amp;WEEKDAY($V56)))))</f>
        <v>1</v>
      </c>
      <c r="BK56" s="69">
        <f t="shared" si="3"/>
        <v>6</v>
      </c>
      <c r="BN56" s="69" t="str">
        <f>IF(T56&gt;0,"FTE",IF(Cover!$E$47="Weekly",IF(S56&gt;29.75,"FTE","PTE"),IF(S56&gt;59.75,"FTE","PTE")))</f>
        <v>PTE</v>
      </c>
      <c r="BO56" s="69">
        <f>IF(BN56="FTE",30,IF(Cover!$E$47="Weekly",'STEP 2 EE Data'!S56,'STEP 2 EE Data'!S56/2))</f>
        <v>0</v>
      </c>
      <c r="BP56" s="209">
        <f t="shared" si="9"/>
        <v>0</v>
      </c>
      <c r="BQ56" s="209">
        <f t="shared" si="10"/>
        <v>0</v>
      </c>
      <c r="BR56" s="209">
        <f t="shared" si="11"/>
        <v>0</v>
      </c>
      <c r="BS56" s="209">
        <f t="shared" si="12"/>
        <v>0</v>
      </c>
      <c r="BT56" s="209">
        <f t="shared" si="13"/>
        <v>0</v>
      </c>
      <c r="BU56" s="209">
        <f t="shared" si="14"/>
        <v>0</v>
      </c>
      <c r="BV56" s="209">
        <f t="shared" si="15"/>
        <v>0</v>
      </c>
      <c r="BW56" s="209">
        <f t="shared" si="16"/>
        <v>0</v>
      </c>
      <c r="BX56" s="209">
        <f t="shared" si="17"/>
        <v>0</v>
      </c>
      <c r="CC56" s="210" t="str">
        <f>IF(B56="","",IF(C56="",IF(Cover!$E$47="Weekly",'STEP 3 EE Comp'!BI61*8,'STEP 3 EE Comp'!BI61*4),IF(Cover!$E$47="Weekly",'STEP 3 EE Comp'!BI61,'STEP 3 EE Comp'!BI61)))</f>
        <v/>
      </c>
      <c r="CD56" s="82" t="str">
        <f t="shared" si="18"/>
        <v/>
      </c>
      <c r="CE56" s="417">
        <f t="shared" si="19"/>
        <v>1</v>
      </c>
      <c r="CF56" s="82" t="str">
        <f t="shared" si="20"/>
        <v>Good</v>
      </c>
      <c r="CG56" s="82">
        <f t="shared" si="21"/>
        <v>0</v>
      </c>
      <c r="CH56" s="234">
        <f t="shared" si="22"/>
        <v>0</v>
      </c>
    </row>
    <row r="57" spans="1:86" s="69" customFormat="1" x14ac:dyDescent="0.3">
      <c r="A57" s="554"/>
      <c r="B57" s="478"/>
      <c r="C57" s="52"/>
      <c r="D57" s="565"/>
      <c r="E57" s="52"/>
      <c r="F57" s="507"/>
      <c r="G57" s="210">
        <f t="shared" si="23"/>
        <v>0</v>
      </c>
      <c r="H57" s="82">
        <f t="shared" si="2"/>
        <v>0</v>
      </c>
      <c r="I57" s="211"/>
      <c r="J57" s="441" t="s">
        <v>21</v>
      </c>
      <c r="K57" s="441" t="s">
        <v>21</v>
      </c>
      <c r="L57" s="441" t="s">
        <v>21</v>
      </c>
      <c r="M57" s="441" t="s">
        <v>21</v>
      </c>
      <c r="N57" s="568" t="s">
        <v>21</v>
      </c>
      <c r="O57" s="211"/>
      <c r="P57" s="212" t="str">
        <f>IF(B57="","",
IF(AND(V57="",W57="",B57&lt;&gt;""),"Employed",
IF(AND(V57&lt;&gt;"",W57="",B57&lt;&gt;""),"Terminated",
IF(AND(V57&lt;&gt;"",W57&lt;&gt;"",B57&lt;&gt;""),IF(W57&lt;Cover!$E$43,"Employed","Furloughed"),
IF(AND(V57="",W57&lt;&gt;"",B57&lt;&gt;""),IF(W57&lt;Cover!$E$43,"Employed","Rehired"))))))</f>
        <v/>
      </c>
      <c r="Q57" s="211"/>
      <c r="R57" s="536"/>
      <c r="S57" s="563"/>
      <c r="T57" s="536"/>
      <c r="U57" s="82">
        <f>IF(Cover!$E$47="Weekly",IF(T57&gt;0,T57,R57*S57),IF(T57&gt;0,T57,R57*S57)/2)</f>
        <v>0</v>
      </c>
      <c r="V57" s="564"/>
      <c r="W57" s="564"/>
      <c r="Y57" s="213" t="str">
        <f>IF($B57="","",IF('Actual Allocation Calc'!$AH$78="A",
IF($P57="Employed",$U57/7*BJ57,
IF(AND($P57="Terminated"),($U57/7*AP57),
IF(AND($P57="Furloughed"),($U57/7*AP57)+($U57/7*AZ57),
IF(AND($P57="Rehired"),($U57/7*AZ57),
IF(AND($P57="Terminated",AP57&gt;0),$U57,
IF($P57="Furloughed",IF(AP57&gt;0,$U57)+IF(AZ57&gt;0,$U57),
IF($P57="Rehired",IF(AZ57&gt;0,$U57)))))))),IF('Actual Allocation Calc'!$AH$78="C",'Actual Allocation Calc'!L57,'Actual Allocation Calc'!U57+IF($P57="Employed",$U57/7*BJ57,
IF(AND($P57="Terminated"),($U57/7*AP57),
IF(AND($P57="Furloughed"),($U57/7*AP57)+($U57/7*AZ57),
IF(AND($P57="Rehired"),($U57/7*AZ57),
IF(AND($P57="Terminated",AP57&gt;0),$U57,
IF($P57="Furloughed",IF(AP57&gt;0,$U57)+IF(AZ57&gt;0,$U57),
IF($P57="Rehired",IF(AZ57&gt;0,$U57))))))))*'Actual Allocation Calc'!$AH$99)))</f>
        <v/>
      </c>
      <c r="Z57" s="210" t="str">
        <f>IF($B57="","",IF('Actual Allocation Calc'!$AI$78="A",
IF($P57="Employed",$U57,
IF(AND($P57="Terminated"),($U57/7*AQ57),
IF(AND($P57="Furloughed"),($U57/7*AQ57)+($U57/7*BA57),
IF(AND($P57="Rehired"),($U57/7*BA57),
IF(AND($P57="Terminated",AQ57&gt;0),$U57,
IF($P57="Furloughed",IF(AQ57&gt;0,$U57)+IF(BA57&gt;0,$U57),
IF($P57="Rehired",IF(BA57&gt;0,$U57)))))))),IF('Actual Allocation Calc'!$AI$78="C",'Actual Allocation Calc'!M57,'Actual Allocation Calc'!V57+IF($P57="Employed",$U57,
IF(AND($P57="Terminated"),($U57/7*AQ57),
IF(AND($P57="Furloughed"),($U57/7*AQ57)+($U57/7*BA57),
IF(AND($P57="Rehired"),($U57/7*BA57),
IF(AND($P57="Terminated",AQ57&gt;0),$U57,
IF($P57="Furloughed",IF(AQ57&gt;0,$U57)+IF(BA57&gt;0,$U57),
IF($P57="Rehired",IF(BA57&gt;0,$U57))))))))*'Actual Allocation Calc'!$AI$99)))</f>
        <v/>
      </c>
      <c r="AA57" s="210" t="str">
        <f>IF($B57="","",IF('Actual Allocation Calc'!$AJ$78="A",
IF($P57="Employed",$U57,
IF(AND($P57="Terminated"),($U57/7*AR57),
IF(AND($P57="Furloughed"),($U57/7*AR57)+($U57/7*BB57),
IF(AND($P57="Rehired"),($U57/7*BB57),
IF(AND($P57="Terminated",AR57&gt;0),$U57,
IF($P57="Furloughed",IF(AR57&gt;0,$U57)+IF(BB57&gt;0,$U57),
IF($P57="Rehired",IF(BB57&gt;0,$U57)))))))),IF('Actual Allocation Calc'!$AJ$78="C",'Actual Allocation Calc'!N57,'Actual Allocation Calc'!W57+IF($P57="Employed",$U57,
IF(AND($P57="Terminated"),($U57/7*AR57),
IF(AND($P57="Furloughed"),($U57/7*AR57)+($U57/7*BB57),
IF(AND($P57="Rehired"),($U57/7*BB57),
IF(AND($P57="Terminated",AR57&gt;0),$U57,
IF($P57="Furloughed",IF(AR57&gt;0,$U57)+IF(BB57&gt;0,$U57),
IF($P57="Rehired",IF(BB57&gt;0,$U57))))))))*'Actual Allocation Calc'!$AJ$99)))</f>
        <v/>
      </c>
      <c r="AB57" s="210" t="str">
        <f>IF($B57="","",IF('Actual Allocation Calc'!$AK$78="A",
IF($P57="Employed",$U57,
IF(AND($P57="Terminated"),($U57/7*AS57),
IF(AND($P57="Furloughed"),($U57/7*AS57)+($U57/7*BC57),
IF(AND($P57="Rehired"),($U57/7*BC57),
IF(AND($P57="Terminated",AS57&gt;0),$U57,
IF($P57="Furloughed",IF(AS57&gt;0,$U57)+IF(BC57&gt;0,$U57),
IF($P57="Rehired",IF(BC57&gt;0,$U57)))))))),IF('Actual Allocation Calc'!$AK$78="C",'Actual Allocation Calc'!O57,'Actual Allocation Calc'!X57+IF($P57="Employed",$U57,
IF(AND($P57="Terminated"),($U57/7*AS57),
IF(AND($P57="Furloughed"),($U57/7*AS57)+($U57/7*BC57),
IF(AND($P57="Rehired"),($U57/7*BC57),
IF(AND($P57="Terminated",AS57&gt;0),$U57,
IF($P57="Furloughed",IF(AS57&gt;0,$U57)+IF(BC57&gt;0,$U57),
IF($P57="Rehired",IF(BC57&gt;0,$U57))))))))*'Actual Allocation Calc'!$AK$99)))</f>
        <v/>
      </c>
      <c r="AC57" s="210" t="str">
        <f>IF($B57="","",IF('Actual Allocation Calc'!$AL$78="A",
IF($P57="Employed",$U57,
IF(AND($P57="Terminated"),($U57/7*AT57),
IF(AND($P57="Furloughed"),($U57/7*AT57)+($U57/7*BD57),
IF(AND($P57="Rehired"),($U57/7*BD57),
IF(AND($P57="Terminated",AT57&gt;0),$U57,
IF($P57="Furloughed",IF(AT57&gt;0,$U57)+IF(BD57&gt;0,$U57),
IF($P57="Rehired",IF(BD57&gt;0,$U57)))))))),IF('Actual Allocation Calc'!$AL$78="C",'Actual Allocation Calc'!P57,'Actual Allocation Calc'!Y57+IF($P57="Employed",$U57,
IF(AND($P57="Terminated"),($U57/7*AT57),
IF(AND($P57="Furloughed"),($U57/7*AT57)+($U57/7*BD57),
IF(AND($P57="Rehired"),($U57/7*BD57),
IF(AND($P57="Terminated",AT57&gt;0),$U57,
IF($P57="Furloughed",IF(AT57&gt;0,$U57)+IF(BD57&gt;0,$U57),
IF($P57="Rehired",IF(BD57&gt;0,$U57))))))))*'Actual Allocation Calc'!$AL$99)))</f>
        <v/>
      </c>
      <c r="AD57" s="210" t="str">
        <f>IF($B57="","",IF('Actual Allocation Calc'!$AM$78="A",
IF($P57="Employed",$U57,
IF(AND($P57="Terminated"),($U57/7*AU57),
IF(AND($P57="Furloughed"),($U57/7*AU57)+($U57/7*BE57),
IF(AND($P57="Rehired"),($U57/7*BE57),
IF(AND($P57="Terminated",AU57&gt;0),$U57,
IF($P57="Furloughed",IF(AU57&gt;0,$U57)+IF(BE57&gt;0,$U57),
IF($P57="Rehired",IF(BE57&gt;0,$U57)))))))),IF('Actual Allocation Calc'!$AM$78="C",'Actual Allocation Calc'!Q57,'Actual Allocation Calc'!Z57+IF($P57="Employed",$U57,
IF(AND($P57="Terminated"),($U57/7*AU57),
IF(AND($P57="Furloughed"),($U57/7*AU57)+($U57/7*BE57),
IF(AND($P57="Rehired"),($U57/7*BE57),
IF(AND($P57="Terminated",AU57&gt;0),$U57,
IF($P57="Furloughed",IF(AU57&gt;0,$U57)+IF(BE57&gt;0,$U57),
IF($P57="Rehired",IF(BE57&gt;0,$U57))))))))*'Actual Allocation Calc'!$AM$99)))</f>
        <v/>
      </c>
      <c r="AE57" s="210" t="str">
        <f>IF($B57="","",IF('Actual Allocation Calc'!$AN$78="A",
IF($P57="Employed",$U57,
IF(AND($P57="Terminated"),($U57/7*AV57),
IF(AND($P57="Furloughed"),($U57/7*AV57)+($U57/7*BF57),
IF(AND($P57="Rehired"),($U57/7*BF57),
IF(AND($P57="Terminated",AV57&gt;0),$U57,
IF($P57="Furloughed",IF(AV57&gt;0,$U57)+IF(BF57&gt;0,$U57),
IF($P57="Rehired",IF(BF57&gt;0,$U57)))))))),IF('Actual Allocation Calc'!$AN$78="C",'Actual Allocation Calc'!R57,'Actual Allocation Calc'!AA57+IF($P57="Employed",$U57,
IF(AND($P57="Terminated"),($U57/7*AV57),
IF(AND($P57="Furloughed"),($U57/7*AV57)+($U57/7*BF57),
IF(AND($P57="Rehired"),($U57/7*BF57),
IF(AND($P57="Terminated",AV57&gt;0),$U57,
IF($P57="Furloughed",IF(AV57&gt;0,$U57)+IF(BF57&gt;0,$U57),
IF($P57="Rehired",IF(BF57&gt;0,$U57))))))))*'Actual Allocation Calc'!$AN$99)))</f>
        <v/>
      </c>
      <c r="AF57" s="210" t="str">
        <f>IF($B57="","",IF('Actual Allocation Calc'!$AO$78="A",
IF($P57="Employed",$U57,
IF(AND($P57="Terminated"),($U57/7*AW57),
IF(AND($P57="Furloughed"),($U57/7*AW57)+($U57/7*BG57),
IF(AND($P57="Rehired"),($U57/7*BG57),
IF(AND($P57="Terminated",AW57&gt;0),$U57,
IF($P57="Furloughed",IF(AW57&gt;0,$U57)+IF(BG57&gt;0,$U57),
IF($P57="Rehired",IF(BG57&gt;0,$U57)))))))),IF('Actual Allocation Calc'!$AO$78="C",'Actual Allocation Calc'!S57,'Actual Allocation Calc'!AB57+IF($P57="Employed",$U57,
IF(AND($P57="Terminated"),($U57/7*AW57),
IF(AND($P57="Furloughed"),($U57/7*AW57)+($U57/7*BG57),
IF(AND($P57="Rehired"),($U57/7*BG57),
IF(AND($P57="Terminated",AW57&gt;0),$U57,
IF($P57="Furloughed",IF(AW57&gt;0,$U57)+IF(BG57&gt;0,$U57),
IF($P57="Rehired",IF(BG57&gt;0,$U57))))))))*'Actual Allocation Calc'!$AO$99)))</f>
        <v/>
      </c>
      <c r="AG57" s="210" t="str">
        <f>IF($B57="","",IF('Actual Allocation Calc'!$AP$78="A",
IF($P57="Employed",$U57/7*BK57,
IF(AND($P57="Terminated"),($U57/7*AX57),
IF(AND($P57="Furloughed"),($U57/7*AX57)+($U57/7*BH57),
IF(AND($P57="Rehired"),($U57/7*BH57),
IF(AND($P57="Terminated",AX57&gt;0),$U57,
IF($P57="Furloughed",IF(AX57&gt;0,$U57)+IF(BH57&gt;0,$U57),
IF($P57="Rehired",IF(BH57&gt;0,$U57)))))))),IF('Actual Allocation Calc'!$AP$78="C",'Actual Allocation Calc'!T57,'Actual Allocation Calc'!AC57+IF($P57="Employed",$U57/7*BK57,
IF(AND($P57="Terminated"),($U57/7*AX57),
IF(AND($P57="Furloughed"),($U57/7*AX57)+($U57/7*BH57),
IF(AND($P57="Rehired"),($U57/7*BH57),
IF(AND($P57="Terminated",AX57&gt;0),$U57,
IF($P57="Furloughed",IF(AX57&gt;0,$U57)+IF(BH57&gt;0,$U57),
IF($P57="Rehired",IF(BH57&gt;0,$U57))))))))*'Actual Allocation Calc'!$AP$99)))</f>
        <v/>
      </c>
      <c r="AH57" s="536"/>
      <c r="AI57" s="82">
        <f t="shared" si="24"/>
        <v>0</v>
      </c>
      <c r="AJ57" s="210">
        <f t="shared" si="6"/>
        <v>0</v>
      </c>
      <c r="AK57" s="397" t="str">
        <f t="shared" si="7"/>
        <v/>
      </c>
      <c r="AM57" s="173"/>
      <c r="AO57" s="214" t="str">
        <f>IFERROR(IF($V57="","",VLOOKUP(V57,'Calendar Calcs'!$B$2:$E1024,4,FALSE)),0)</f>
        <v/>
      </c>
      <c r="AP57" s="69" t="str">
        <f>IF($AO57="","", IF($AO57&lt;AP$23,0,IF($AO57&gt;AP$23,COUNTIFS('Calendar Calcs'!$E$2:$E1024,AP$23),COUNTIFS('Calendar Calcs'!$E$2:$E1024,AP$23,'Calendar Calcs'!$D$2:$D1024,"&lt;="&amp;WEEKDAY($V57)))))</f>
        <v/>
      </c>
      <c r="AQ57" s="69" t="str">
        <f>IF($AO57="","", IF($AO57&lt;AQ$23,0,IF($AO57&gt;AQ$23,COUNTIFS('Calendar Calcs'!$E$2:$E1024,AQ$23),COUNTIFS('Calendar Calcs'!$E$2:$E1024,AQ$23,'Calendar Calcs'!$D$2:$D1024,"&lt;="&amp;WEEKDAY($V57)))))</f>
        <v/>
      </c>
      <c r="AR57" s="69" t="str">
        <f>IF($AO57="","", IF($AO57&lt;AR$23,0,IF($AO57&gt;AR$23,COUNTIFS('Calendar Calcs'!$E$2:$E1024,AR$23),COUNTIFS('Calendar Calcs'!$E$2:$E1024,AR$23,'Calendar Calcs'!$D$2:$D1024,"&lt;="&amp;WEEKDAY($V57)))))</f>
        <v/>
      </c>
      <c r="AS57" s="69" t="str">
        <f>IF($AO57="","", IF($AO57&lt;AS$23,0,IF($AO57&gt;AS$23,COUNTIFS('Calendar Calcs'!$E$2:$E1024,AS$23),COUNTIFS('Calendar Calcs'!$E$2:$E1024,AS$23,'Calendar Calcs'!$D$2:$D1024,"&lt;="&amp;WEEKDAY($V57)))))</f>
        <v/>
      </c>
      <c r="AT57" s="69" t="str">
        <f>IF($AO57="","", IF($AO57&lt;AT$23,0,IF($AO57&gt;AT$23,COUNTIFS('Calendar Calcs'!$E$2:$E1024,AT$23),COUNTIFS('Calendar Calcs'!$E$2:$E1024,AT$23,'Calendar Calcs'!$D$2:$D1024,"&lt;="&amp;WEEKDAY($V57)))))</f>
        <v/>
      </c>
      <c r="AU57" s="69" t="str">
        <f>IF($AO57="","", IF($AO57&lt;AU$23,0,IF($AO57&gt;AU$23,COUNTIFS('Calendar Calcs'!$E$2:$E1024,AU$23),COUNTIFS('Calendar Calcs'!$E$2:$E1024,AU$23,'Calendar Calcs'!$D$2:$D1024,"&lt;="&amp;WEEKDAY($V57)))))</f>
        <v/>
      </c>
      <c r="AV57" s="69" t="str">
        <f>IF($AO57="","", IF($AO57&lt;AV$23,0,IF($AO57&gt;AV$23,COUNTIFS('Calendar Calcs'!$E$2:$E1024,AV$23),COUNTIFS('Calendar Calcs'!$E$2:$E1024,AV$23,'Calendar Calcs'!$D$2:$D1024,"&lt;="&amp;WEEKDAY($V57)))))</f>
        <v/>
      </c>
      <c r="AW57" s="69" t="str">
        <f>IF($AO57="","", IF($AO57&lt;AW$23,0,IF($AO57&gt;AW$23,COUNTIFS('Calendar Calcs'!$E$2:$E1024,AW$23),COUNTIFS('Calendar Calcs'!$E$2:$E1024,AW$23,'Calendar Calcs'!$D$2:$D1024,"&lt;="&amp;WEEKDAY($V57)))))</f>
        <v/>
      </c>
      <c r="AX57" s="69" t="str">
        <f>IF($AO57="","", IF($AO57&lt;AX$23,0,IF($AO57&gt;AX$23,COUNTIFS('Calendar Calcs'!$E$2:$E1024,AX$23),COUNTIFS('Calendar Calcs'!$E$2:$E1024,AX$23,'Calendar Calcs'!$D$2:$D1024,"&lt;="&amp;WEEKDAY($V57)))))</f>
        <v/>
      </c>
      <c r="AY57" s="69" t="str">
        <f>IF($W57="","",VLOOKUP($W57,'Calendar Calcs'!$B$2:$E1024,4,FALSE))</f>
        <v/>
      </c>
      <c r="AZ57" s="69" t="str">
        <f>IF($AY57="","",IF($AY57&gt;AZ$23,0,IF($AY57&lt;AZ$23,COUNTIFS('Calendar Calcs'!$E$2:$E1024,AZ$23),COUNTIFS('Calendar Calcs'!$E$2:$E1024,AZ$23,'Calendar Calcs'!$D$2:$D1024,"&gt;="&amp;WEEKDAY($W57)))))</f>
        <v/>
      </c>
      <c r="BA57" s="69" t="str">
        <f>IF($AY57="","",IF($AY57&gt;BA$23,0,IF($AY57&lt;BA$23,COUNTIFS('Calendar Calcs'!$E$2:$E1024,BA$23),COUNTIFS('Calendar Calcs'!$E$2:$E1024,BA$23,'Calendar Calcs'!$D$2:$D1024,"&gt;="&amp;WEEKDAY($W57)))))</f>
        <v/>
      </c>
      <c r="BB57" s="69" t="str">
        <f>IF($AY57="","",IF($AY57&gt;BB$23,0,IF($AY57&lt;BB$23,COUNTIFS('Calendar Calcs'!$E$2:$E1024,BB$23),COUNTIFS('Calendar Calcs'!$E$2:$E1024,BB$23,'Calendar Calcs'!$D$2:$D1024,"&gt;="&amp;WEEKDAY($W57)))))</f>
        <v/>
      </c>
      <c r="BC57" s="69" t="str">
        <f>IF($AY57="","",IF($AY57&gt;BC$23,0,IF($AY57&lt;BC$23,COUNTIFS('Calendar Calcs'!$E$2:$E1024,BC$23),COUNTIFS('Calendar Calcs'!$E$2:$E1024,BC$23,'Calendar Calcs'!$D$2:$D1024,"&gt;="&amp;WEEKDAY($W57)))))</f>
        <v/>
      </c>
      <c r="BD57" s="69" t="str">
        <f>IF($AY57="","",IF($AY57&gt;BD$23,0,IF($AY57&lt;BD$23,COUNTIFS('Calendar Calcs'!$E$2:$E1024,BD$23),COUNTIFS('Calendar Calcs'!$E$2:$E1024,BD$23,'Calendar Calcs'!$D$2:$D1024,"&gt;="&amp;WEEKDAY($W57)))))</f>
        <v/>
      </c>
      <c r="BE57" s="69" t="str">
        <f>IF($AY57="","",IF($AY57&gt;BE$23,0,IF($AY57&lt;BE$23,COUNTIFS('Calendar Calcs'!$E$2:$E1024,BE$23),COUNTIFS('Calendar Calcs'!$E$2:$E1024,BE$23,'Calendar Calcs'!$D$2:$D1024,"&gt;="&amp;WEEKDAY($W57)))))</f>
        <v/>
      </c>
      <c r="BF57" s="69" t="str">
        <f>IF($AY57="","",IF($AY57&gt;BF$23,0,IF($AY57&lt;BF$23,COUNTIFS('Calendar Calcs'!$E$2:$E1024,BF$23),COUNTIFS('Calendar Calcs'!$E$2:$E1024,BF$23,'Calendar Calcs'!$D$2:$D1024,"&gt;="&amp;WEEKDAY($W57)))))</f>
        <v/>
      </c>
      <c r="BG57" s="69" t="str">
        <f>IF($AY57="","",IF($AY57&gt;BG$23,0,IF($AY57&lt;BG$23,COUNTIFS('Calendar Calcs'!$E$2:$E1024,BG$23),COUNTIFS('Calendar Calcs'!$E$2:$E1024,BG$23,'Calendar Calcs'!$D$2:$D1024,"&gt;="&amp;WEEKDAY($W57)))))</f>
        <v/>
      </c>
      <c r="BH57" s="69">
        <f t="shared" si="8"/>
        <v>6</v>
      </c>
      <c r="BI57" s="69">
        <f>IF(Cover!$E$43="","",VLOOKUP(Cover!$E$43,'Calendar Calcs'!$B$2:$E1024,4,FALSE))</f>
        <v>1</v>
      </c>
      <c r="BJ57" s="69">
        <f>IF($BI57="","", IF($BI57&lt;BJ$23,0,IF($BI57&gt;=BJ$23,COUNTIFS('Calendar Calcs'!$E$2:$E1024,BJ$23),COUNTIFS('Calendar Calcs'!$E$2:$E1024,BJ$23,'Calendar Calcs'!$D$2:$D1024,"&lt;="&amp;WEEKDAY($V57)))))</f>
        <v>1</v>
      </c>
      <c r="BK57" s="69">
        <f t="shared" si="3"/>
        <v>6</v>
      </c>
      <c r="BN57" s="69" t="str">
        <f>IF(T57&gt;0,"FTE",IF(Cover!$E$47="Weekly",IF(S57&gt;29.75,"FTE","PTE"),IF(S57&gt;59.75,"FTE","PTE")))</f>
        <v>PTE</v>
      </c>
      <c r="BO57" s="69">
        <f>IF(BN57="FTE",30,IF(Cover!$E$47="Weekly",'STEP 2 EE Data'!S57,'STEP 2 EE Data'!S57/2))</f>
        <v>0</v>
      </c>
      <c r="BP57" s="209">
        <f t="shared" si="9"/>
        <v>0</v>
      </c>
      <c r="BQ57" s="209">
        <f t="shared" si="10"/>
        <v>0</v>
      </c>
      <c r="BR57" s="209">
        <f t="shared" si="11"/>
        <v>0</v>
      </c>
      <c r="BS57" s="209">
        <f t="shared" si="12"/>
        <v>0</v>
      </c>
      <c r="BT57" s="209">
        <f t="shared" si="13"/>
        <v>0</v>
      </c>
      <c r="BU57" s="209">
        <f t="shared" si="14"/>
        <v>0</v>
      </c>
      <c r="BV57" s="209">
        <f t="shared" si="15"/>
        <v>0</v>
      </c>
      <c r="BW57" s="209">
        <f t="shared" si="16"/>
        <v>0</v>
      </c>
      <c r="BX57" s="209">
        <f t="shared" si="17"/>
        <v>0</v>
      </c>
      <c r="CC57" s="210" t="str">
        <f>IF(B57="","",IF(C57="",IF(Cover!$E$47="Weekly",'STEP 3 EE Comp'!BI62*8,'STEP 3 EE Comp'!BI62*4),IF(Cover!$E$47="Weekly",'STEP 3 EE Comp'!BI62,'STEP 3 EE Comp'!BI62)))</f>
        <v/>
      </c>
      <c r="CD57" s="82" t="str">
        <f t="shared" si="18"/>
        <v/>
      </c>
      <c r="CE57" s="417">
        <f t="shared" si="19"/>
        <v>1</v>
      </c>
      <c r="CF57" s="82" t="str">
        <f t="shared" si="20"/>
        <v>Good</v>
      </c>
      <c r="CG57" s="82">
        <f t="shared" si="21"/>
        <v>0</v>
      </c>
      <c r="CH57" s="234">
        <f t="shared" si="22"/>
        <v>0</v>
      </c>
    </row>
    <row r="58" spans="1:86" s="69" customFormat="1" x14ac:dyDescent="0.3">
      <c r="A58" s="530"/>
      <c r="B58" s="477"/>
      <c r="C58" s="52"/>
      <c r="D58" s="565"/>
      <c r="E58" s="52"/>
      <c r="F58" s="507"/>
      <c r="G58" s="210">
        <f t="shared" si="23"/>
        <v>0</v>
      </c>
      <c r="H58" s="82">
        <f t="shared" si="2"/>
        <v>0</v>
      </c>
      <c r="I58" s="211"/>
      <c r="J58" s="441" t="s">
        <v>21</v>
      </c>
      <c r="K58" s="441" t="s">
        <v>21</v>
      </c>
      <c r="L58" s="441" t="s">
        <v>21</v>
      </c>
      <c r="M58" s="441" t="s">
        <v>21</v>
      </c>
      <c r="N58" s="568" t="s">
        <v>21</v>
      </c>
      <c r="O58" s="211"/>
      <c r="P58" s="212" t="str">
        <f>IF(B58="","",
IF(AND(V58="",W58="",B58&lt;&gt;""),"Employed",
IF(AND(V58&lt;&gt;"",W58="",B58&lt;&gt;""),"Terminated",
IF(AND(V58&lt;&gt;"",W58&lt;&gt;"",B58&lt;&gt;""),IF(W58&lt;Cover!$E$43,"Employed","Furloughed"),
IF(AND(V58="",W58&lt;&gt;"",B58&lt;&gt;""),IF(W58&lt;Cover!$E$43,"Employed","Rehired"))))))</f>
        <v/>
      </c>
      <c r="Q58" s="211"/>
      <c r="R58" s="536"/>
      <c r="S58" s="563"/>
      <c r="T58" s="536"/>
      <c r="U58" s="82">
        <f>IF(Cover!$E$47="Weekly",IF(T58&gt;0,T58,R58*S58),IF(T58&gt;0,T58,R58*S58)/2)</f>
        <v>0</v>
      </c>
      <c r="V58" s="564"/>
      <c r="W58" s="564"/>
      <c r="Y58" s="213" t="str">
        <f>IF($B58="","",IF('Actual Allocation Calc'!$AH$78="A",
IF($P58="Employed",$U58/7*BJ58,
IF(AND($P58="Terminated"),($U58/7*AP58),
IF(AND($P58="Furloughed"),($U58/7*AP58)+($U58/7*AZ58),
IF(AND($P58="Rehired"),($U58/7*AZ58),
IF(AND($P58="Terminated",AP58&gt;0),$U58,
IF($P58="Furloughed",IF(AP58&gt;0,$U58)+IF(AZ58&gt;0,$U58),
IF($P58="Rehired",IF(AZ58&gt;0,$U58)))))))),IF('Actual Allocation Calc'!$AH$78="C",'Actual Allocation Calc'!L58,'Actual Allocation Calc'!U58+IF($P58="Employed",$U58/7*BJ58,
IF(AND($P58="Terminated"),($U58/7*AP58),
IF(AND($P58="Furloughed"),($U58/7*AP58)+($U58/7*AZ58),
IF(AND($P58="Rehired"),($U58/7*AZ58),
IF(AND($P58="Terminated",AP58&gt;0),$U58,
IF($P58="Furloughed",IF(AP58&gt;0,$U58)+IF(AZ58&gt;0,$U58),
IF($P58="Rehired",IF(AZ58&gt;0,$U58))))))))*'Actual Allocation Calc'!$AH$99)))</f>
        <v/>
      </c>
      <c r="Z58" s="210" t="str">
        <f>IF($B58="","",IF('Actual Allocation Calc'!$AI$78="A",
IF($P58="Employed",$U58,
IF(AND($P58="Terminated"),($U58/7*AQ58),
IF(AND($P58="Furloughed"),($U58/7*AQ58)+($U58/7*BA58),
IF(AND($P58="Rehired"),($U58/7*BA58),
IF(AND($P58="Terminated",AQ58&gt;0),$U58,
IF($P58="Furloughed",IF(AQ58&gt;0,$U58)+IF(BA58&gt;0,$U58),
IF($P58="Rehired",IF(BA58&gt;0,$U58)))))))),IF('Actual Allocation Calc'!$AI$78="C",'Actual Allocation Calc'!M58,'Actual Allocation Calc'!V58+IF($P58="Employed",$U58,
IF(AND($P58="Terminated"),($U58/7*AQ58),
IF(AND($P58="Furloughed"),($U58/7*AQ58)+($U58/7*BA58),
IF(AND($P58="Rehired"),($U58/7*BA58),
IF(AND($P58="Terminated",AQ58&gt;0),$U58,
IF($P58="Furloughed",IF(AQ58&gt;0,$U58)+IF(BA58&gt;0,$U58),
IF($P58="Rehired",IF(BA58&gt;0,$U58))))))))*'Actual Allocation Calc'!$AI$99)))</f>
        <v/>
      </c>
      <c r="AA58" s="210" t="str">
        <f>IF($B58="","",IF('Actual Allocation Calc'!$AJ$78="A",
IF($P58="Employed",$U58,
IF(AND($P58="Terminated"),($U58/7*AR58),
IF(AND($P58="Furloughed"),($U58/7*AR58)+($U58/7*BB58),
IF(AND($P58="Rehired"),($U58/7*BB58),
IF(AND($P58="Terminated",AR58&gt;0),$U58,
IF($P58="Furloughed",IF(AR58&gt;0,$U58)+IF(BB58&gt;0,$U58),
IF($P58="Rehired",IF(BB58&gt;0,$U58)))))))),IF('Actual Allocation Calc'!$AJ$78="C",'Actual Allocation Calc'!N58,'Actual Allocation Calc'!W58+IF($P58="Employed",$U58,
IF(AND($P58="Terminated"),($U58/7*AR58),
IF(AND($P58="Furloughed"),($U58/7*AR58)+($U58/7*BB58),
IF(AND($P58="Rehired"),($U58/7*BB58),
IF(AND($P58="Terminated",AR58&gt;0),$U58,
IF($P58="Furloughed",IF(AR58&gt;0,$U58)+IF(BB58&gt;0,$U58),
IF($P58="Rehired",IF(BB58&gt;0,$U58))))))))*'Actual Allocation Calc'!$AJ$99)))</f>
        <v/>
      </c>
      <c r="AB58" s="210" t="str">
        <f>IF($B58="","",IF('Actual Allocation Calc'!$AK$78="A",
IF($P58="Employed",$U58,
IF(AND($P58="Terminated"),($U58/7*AS58),
IF(AND($P58="Furloughed"),($U58/7*AS58)+($U58/7*BC58),
IF(AND($P58="Rehired"),($U58/7*BC58),
IF(AND($P58="Terminated",AS58&gt;0),$U58,
IF($P58="Furloughed",IF(AS58&gt;0,$U58)+IF(BC58&gt;0,$U58),
IF($P58="Rehired",IF(BC58&gt;0,$U58)))))))),IF('Actual Allocation Calc'!$AK$78="C",'Actual Allocation Calc'!O58,'Actual Allocation Calc'!X58+IF($P58="Employed",$U58,
IF(AND($P58="Terminated"),($U58/7*AS58),
IF(AND($P58="Furloughed"),($U58/7*AS58)+($U58/7*BC58),
IF(AND($P58="Rehired"),($U58/7*BC58),
IF(AND($P58="Terminated",AS58&gt;0),$U58,
IF($P58="Furloughed",IF(AS58&gt;0,$U58)+IF(BC58&gt;0,$U58),
IF($P58="Rehired",IF(BC58&gt;0,$U58))))))))*'Actual Allocation Calc'!$AK$99)))</f>
        <v/>
      </c>
      <c r="AC58" s="210" t="str">
        <f>IF($B58="","",IF('Actual Allocation Calc'!$AL$78="A",
IF($P58="Employed",$U58,
IF(AND($P58="Terminated"),($U58/7*AT58),
IF(AND($P58="Furloughed"),($U58/7*AT58)+($U58/7*BD58),
IF(AND($P58="Rehired"),($U58/7*BD58),
IF(AND($P58="Terminated",AT58&gt;0),$U58,
IF($P58="Furloughed",IF(AT58&gt;0,$U58)+IF(BD58&gt;0,$U58),
IF($P58="Rehired",IF(BD58&gt;0,$U58)))))))),IF('Actual Allocation Calc'!$AL$78="C",'Actual Allocation Calc'!P58,'Actual Allocation Calc'!Y58+IF($P58="Employed",$U58,
IF(AND($P58="Terminated"),($U58/7*AT58),
IF(AND($P58="Furloughed"),($U58/7*AT58)+($U58/7*BD58),
IF(AND($P58="Rehired"),($U58/7*BD58),
IF(AND($P58="Terminated",AT58&gt;0),$U58,
IF($P58="Furloughed",IF(AT58&gt;0,$U58)+IF(BD58&gt;0,$U58),
IF($P58="Rehired",IF(BD58&gt;0,$U58))))))))*'Actual Allocation Calc'!$AL$99)))</f>
        <v/>
      </c>
      <c r="AD58" s="210" t="str">
        <f>IF($B58="","",IF('Actual Allocation Calc'!$AM$78="A",
IF($P58="Employed",$U58,
IF(AND($P58="Terminated"),($U58/7*AU58),
IF(AND($P58="Furloughed"),($U58/7*AU58)+($U58/7*BE58),
IF(AND($P58="Rehired"),($U58/7*BE58),
IF(AND($P58="Terminated",AU58&gt;0),$U58,
IF($P58="Furloughed",IF(AU58&gt;0,$U58)+IF(BE58&gt;0,$U58),
IF($P58="Rehired",IF(BE58&gt;0,$U58)))))))),IF('Actual Allocation Calc'!$AM$78="C",'Actual Allocation Calc'!Q58,'Actual Allocation Calc'!Z58+IF($P58="Employed",$U58,
IF(AND($P58="Terminated"),($U58/7*AU58),
IF(AND($P58="Furloughed"),($U58/7*AU58)+($U58/7*BE58),
IF(AND($P58="Rehired"),($U58/7*BE58),
IF(AND($P58="Terminated",AU58&gt;0),$U58,
IF($P58="Furloughed",IF(AU58&gt;0,$U58)+IF(BE58&gt;0,$U58),
IF($P58="Rehired",IF(BE58&gt;0,$U58))))))))*'Actual Allocation Calc'!$AM$99)))</f>
        <v/>
      </c>
      <c r="AE58" s="210" t="str">
        <f>IF($B58="","",IF('Actual Allocation Calc'!$AN$78="A",
IF($P58="Employed",$U58,
IF(AND($P58="Terminated"),($U58/7*AV58),
IF(AND($P58="Furloughed"),($U58/7*AV58)+($U58/7*BF58),
IF(AND($P58="Rehired"),($U58/7*BF58),
IF(AND($P58="Terminated",AV58&gt;0),$U58,
IF($P58="Furloughed",IF(AV58&gt;0,$U58)+IF(BF58&gt;0,$U58),
IF($P58="Rehired",IF(BF58&gt;0,$U58)))))))),IF('Actual Allocation Calc'!$AN$78="C",'Actual Allocation Calc'!R58,'Actual Allocation Calc'!AA58+IF($P58="Employed",$U58,
IF(AND($P58="Terminated"),($U58/7*AV58),
IF(AND($P58="Furloughed"),($U58/7*AV58)+($U58/7*BF58),
IF(AND($P58="Rehired"),($U58/7*BF58),
IF(AND($P58="Terminated",AV58&gt;0),$U58,
IF($P58="Furloughed",IF(AV58&gt;0,$U58)+IF(BF58&gt;0,$U58),
IF($P58="Rehired",IF(BF58&gt;0,$U58))))))))*'Actual Allocation Calc'!$AN$99)))</f>
        <v/>
      </c>
      <c r="AF58" s="210" t="str">
        <f>IF($B58="","",IF('Actual Allocation Calc'!$AO$78="A",
IF($P58="Employed",$U58,
IF(AND($P58="Terminated"),($U58/7*AW58),
IF(AND($P58="Furloughed"),($U58/7*AW58)+($U58/7*BG58),
IF(AND($P58="Rehired"),($U58/7*BG58),
IF(AND($P58="Terminated",AW58&gt;0),$U58,
IF($P58="Furloughed",IF(AW58&gt;0,$U58)+IF(BG58&gt;0,$U58),
IF($P58="Rehired",IF(BG58&gt;0,$U58)))))))),IF('Actual Allocation Calc'!$AO$78="C",'Actual Allocation Calc'!S58,'Actual Allocation Calc'!AB58+IF($P58="Employed",$U58,
IF(AND($P58="Terminated"),($U58/7*AW58),
IF(AND($P58="Furloughed"),($U58/7*AW58)+($U58/7*BG58),
IF(AND($P58="Rehired"),($U58/7*BG58),
IF(AND($P58="Terminated",AW58&gt;0),$U58,
IF($P58="Furloughed",IF(AW58&gt;0,$U58)+IF(BG58&gt;0,$U58),
IF($P58="Rehired",IF(BG58&gt;0,$U58))))))))*'Actual Allocation Calc'!$AO$99)))</f>
        <v/>
      </c>
      <c r="AG58" s="210" t="str">
        <f>IF($B58="","",IF('Actual Allocation Calc'!$AP$78="A",
IF($P58="Employed",$U58/7*BK58,
IF(AND($P58="Terminated"),($U58/7*AX58),
IF(AND($P58="Furloughed"),($U58/7*AX58)+($U58/7*BH58),
IF(AND($P58="Rehired"),($U58/7*BH58),
IF(AND($P58="Terminated",AX58&gt;0),$U58,
IF($P58="Furloughed",IF(AX58&gt;0,$U58)+IF(BH58&gt;0,$U58),
IF($P58="Rehired",IF(BH58&gt;0,$U58)))))))),IF('Actual Allocation Calc'!$AP$78="C",'Actual Allocation Calc'!T58,'Actual Allocation Calc'!AC58+IF($P58="Employed",$U58/7*BK58,
IF(AND($P58="Terminated"),($U58/7*AX58),
IF(AND($P58="Furloughed"),($U58/7*AX58)+($U58/7*BH58),
IF(AND($P58="Rehired"),($U58/7*BH58),
IF(AND($P58="Terminated",AX58&gt;0),$U58,
IF($P58="Furloughed",IF(AX58&gt;0,$U58)+IF(BH58&gt;0,$U58),
IF($P58="Rehired",IF(BH58&gt;0,$U58))))))))*'Actual Allocation Calc'!$AP$99)))</f>
        <v/>
      </c>
      <c r="AH58" s="536"/>
      <c r="AI58" s="82">
        <f t="shared" si="24"/>
        <v>0</v>
      </c>
      <c r="AJ58" s="210">
        <f t="shared" si="6"/>
        <v>0</v>
      </c>
      <c r="AK58" s="397" t="str">
        <f t="shared" si="7"/>
        <v/>
      </c>
      <c r="AM58" s="173"/>
      <c r="AO58" s="214" t="str">
        <f>IFERROR(IF($V58="","",VLOOKUP(V58,'Calendar Calcs'!$B$2:$E1025,4,FALSE)),0)</f>
        <v/>
      </c>
      <c r="AP58" s="69" t="str">
        <f>IF($AO58="","", IF($AO58&lt;AP$23,0,IF($AO58&gt;AP$23,COUNTIFS('Calendar Calcs'!$E$2:$E1025,AP$23),COUNTIFS('Calendar Calcs'!$E$2:$E1025,AP$23,'Calendar Calcs'!$D$2:$D1025,"&lt;="&amp;WEEKDAY($V58)))))</f>
        <v/>
      </c>
      <c r="AQ58" s="69" t="str">
        <f>IF($AO58="","", IF($AO58&lt;AQ$23,0,IF($AO58&gt;AQ$23,COUNTIFS('Calendar Calcs'!$E$2:$E1025,AQ$23),COUNTIFS('Calendar Calcs'!$E$2:$E1025,AQ$23,'Calendar Calcs'!$D$2:$D1025,"&lt;="&amp;WEEKDAY($V58)))))</f>
        <v/>
      </c>
      <c r="AR58" s="69" t="str">
        <f>IF($AO58="","", IF($AO58&lt;AR$23,0,IF($AO58&gt;AR$23,COUNTIFS('Calendar Calcs'!$E$2:$E1025,AR$23),COUNTIFS('Calendar Calcs'!$E$2:$E1025,AR$23,'Calendar Calcs'!$D$2:$D1025,"&lt;="&amp;WEEKDAY($V58)))))</f>
        <v/>
      </c>
      <c r="AS58" s="69" t="str">
        <f>IF($AO58="","", IF($AO58&lt;AS$23,0,IF($AO58&gt;AS$23,COUNTIFS('Calendar Calcs'!$E$2:$E1025,AS$23),COUNTIFS('Calendar Calcs'!$E$2:$E1025,AS$23,'Calendar Calcs'!$D$2:$D1025,"&lt;="&amp;WEEKDAY($V58)))))</f>
        <v/>
      </c>
      <c r="AT58" s="69" t="str">
        <f>IF($AO58="","", IF($AO58&lt;AT$23,0,IF($AO58&gt;AT$23,COUNTIFS('Calendar Calcs'!$E$2:$E1025,AT$23),COUNTIFS('Calendar Calcs'!$E$2:$E1025,AT$23,'Calendar Calcs'!$D$2:$D1025,"&lt;="&amp;WEEKDAY($V58)))))</f>
        <v/>
      </c>
      <c r="AU58" s="69" t="str">
        <f>IF($AO58="","", IF($AO58&lt;AU$23,0,IF($AO58&gt;AU$23,COUNTIFS('Calendar Calcs'!$E$2:$E1025,AU$23),COUNTIFS('Calendar Calcs'!$E$2:$E1025,AU$23,'Calendar Calcs'!$D$2:$D1025,"&lt;="&amp;WEEKDAY($V58)))))</f>
        <v/>
      </c>
      <c r="AV58" s="69" t="str">
        <f>IF($AO58="","", IF($AO58&lt;AV$23,0,IF($AO58&gt;AV$23,COUNTIFS('Calendar Calcs'!$E$2:$E1025,AV$23),COUNTIFS('Calendar Calcs'!$E$2:$E1025,AV$23,'Calendar Calcs'!$D$2:$D1025,"&lt;="&amp;WEEKDAY($V58)))))</f>
        <v/>
      </c>
      <c r="AW58" s="69" t="str">
        <f>IF($AO58="","", IF($AO58&lt;AW$23,0,IF($AO58&gt;AW$23,COUNTIFS('Calendar Calcs'!$E$2:$E1025,AW$23),COUNTIFS('Calendar Calcs'!$E$2:$E1025,AW$23,'Calendar Calcs'!$D$2:$D1025,"&lt;="&amp;WEEKDAY($V58)))))</f>
        <v/>
      </c>
      <c r="AX58" s="69" t="str">
        <f>IF($AO58="","", IF($AO58&lt;AX$23,0,IF($AO58&gt;AX$23,COUNTIFS('Calendar Calcs'!$E$2:$E1025,AX$23),COUNTIFS('Calendar Calcs'!$E$2:$E1025,AX$23,'Calendar Calcs'!$D$2:$D1025,"&lt;="&amp;WEEKDAY($V58)))))</f>
        <v/>
      </c>
      <c r="AY58" s="69" t="str">
        <f>IF($W58="","",VLOOKUP($W58,'Calendar Calcs'!$B$2:$E1025,4,FALSE))</f>
        <v/>
      </c>
      <c r="AZ58" s="69" t="str">
        <f>IF($AY58="","",IF($AY58&gt;AZ$23,0,IF($AY58&lt;AZ$23,COUNTIFS('Calendar Calcs'!$E$2:$E1025,AZ$23),COUNTIFS('Calendar Calcs'!$E$2:$E1025,AZ$23,'Calendar Calcs'!$D$2:$D1025,"&gt;="&amp;WEEKDAY($W58)))))</f>
        <v/>
      </c>
      <c r="BA58" s="69" t="str">
        <f>IF($AY58="","",IF($AY58&gt;BA$23,0,IF($AY58&lt;BA$23,COUNTIFS('Calendar Calcs'!$E$2:$E1025,BA$23),COUNTIFS('Calendar Calcs'!$E$2:$E1025,BA$23,'Calendar Calcs'!$D$2:$D1025,"&gt;="&amp;WEEKDAY($W58)))))</f>
        <v/>
      </c>
      <c r="BB58" s="69" t="str">
        <f>IF($AY58="","",IF($AY58&gt;BB$23,0,IF($AY58&lt;BB$23,COUNTIFS('Calendar Calcs'!$E$2:$E1025,BB$23),COUNTIFS('Calendar Calcs'!$E$2:$E1025,BB$23,'Calendar Calcs'!$D$2:$D1025,"&gt;="&amp;WEEKDAY($W58)))))</f>
        <v/>
      </c>
      <c r="BC58" s="69" t="str">
        <f>IF($AY58="","",IF($AY58&gt;BC$23,0,IF($AY58&lt;BC$23,COUNTIFS('Calendar Calcs'!$E$2:$E1025,BC$23),COUNTIFS('Calendar Calcs'!$E$2:$E1025,BC$23,'Calendar Calcs'!$D$2:$D1025,"&gt;="&amp;WEEKDAY($W58)))))</f>
        <v/>
      </c>
      <c r="BD58" s="69" t="str">
        <f>IF($AY58="","",IF($AY58&gt;BD$23,0,IF($AY58&lt;BD$23,COUNTIFS('Calendar Calcs'!$E$2:$E1025,BD$23),COUNTIFS('Calendar Calcs'!$E$2:$E1025,BD$23,'Calendar Calcs'!$D$2:$D1025,"&gt;="&amp;WEEKDAY($W58)))))</f>
        <v/>
      </c>
      <c r="BE58" s="69" t="str">
        <f>IF($AY58="","",IF($AY58&gt;BE$23,0,IF($AY58&lt;BE$23,COUNTIFS('Calendar Calcs'!$E$2:$E1025,BE$23),COUNTIFS('Calendar Calcs'!$E$2:$E1025,BE$23,'Calendar Calcs'!$D$2:$D1025,"&gt;="&amp;WEEKDAY($W58)))))</f>
        <v/>
      </c>
      <c r="BF58" s="69" t="str">
        <f>IF($AY58="","",IF($AY58&gt;BF$23,0,IF($AY58&lt;BF$23,COUNTIFS('Calendar Calcs'!$E$2:$E1025,BF$23),COUNTIFS('Calendar Calcs'!$E$2:$E1025,BF$23,'Calendar Calcs'!$D$2:$D1025,"&gt;="&amp;WEEKDAY($W58)))))</f>
        <v/>
      </c>
      <c r="BG58" s="69" t="str">
        <f>IF($AY58="","",IF($AY58&gt;BG$23,0,IF($AY58&lt;BG$23,COUNTIFS('Calendar Calcs'!$E$2:$E1025,BG$23),COUNTIFS('Calendar Calcs'!$E$2:$E1025,BG$23,'Calendar Calcs'!$D$2:$D1025,"&gt;="&amp;WEEKDAY($W58)))))</f>
        <v/>
      </c>
      <c r="BH58" s="69">
        <f t="shared" si="8"/>
        <v>6</v>
      </c>
      <c r="BI58" s="69">
        <f>IF(Cover!$E$43="","",VLOOKUP(Cover!$E$43,'Calendar Calcs'!$B$2:$E1025,4,FALSE))</f>
        <v>1</v>
      </c>
      <c r="BJ58" s="69">
        <f>IF($BI58="","", IF($BI58&lt;BJ$23,0,IF($BI58&gt;=BJ$23,COUNTIFS('Calendar Calcs'!$E$2:$E1025,BJ$23),COUNTIFS('Calendar Calcs'!$E$2:$E1025,BJ$23,'Calendar Calcs'!$D$2:$D1025,"&lt;="&amp;WEEKDAY($V58)))))</f>
        <v>1</v>
      </c>
      <c r="BK58" s="69">
        <f t="shared" si="3"/>
        <v>6</v>
      </c>
      <c r="BN58" s="69" t="str">
        <f>IF(T58&gt;0,"FTE",IF(Cover!$E$47="Weekly",IF(S58&gt;29.75,"FTE","PTE"),IF(S58&gt;59.75,"FTE","PTE")))</f>
        <v>PTE</v>
      </c>
      <c r="BO58" s="69">
        <f>IF(BN58="FTE",30,IF(Cover!$E$47="Weekly",'STEP 2 EE Data'!S58,'STEP 2 EE Data'!S58/2))</f>
        <v>0</v>
      </c>
      <c r="BP58" s="209">
        <f t="shared" si="9"/>
        <v>0</v>
      </c>
      <c r="BQ58" s="209">
        <f t="shared" si="10"/>
        <v>0</v>
      </c>
      <c r="BR58" s="209">
        <f t="shared" si="11"/>
        <v>0</v>
      </c>
      <c r="BS58" s="209">
        <f t="shared" si="12"/>
        <v>0</v>
      </c>
      <c r="BT58" s="209">
        <f t="shared" si="13"/>
        <v>0</v>
      </c>
      <c r="BU58" s="209">
        <f t="shared" si="14"/>
        <v>0</v>
      </c>
      <c r="BV58" s="209">
        <f t="shared" si="15"/>
        <v>0</v>
      </c>
      <c r="BW58" s="209">
        <f t="shared" si="16"/>
        <v>0</v>
      </c>
      <c r="BX58" s="209">
        <f t="shared" si="17"/>
        <v>0</v>
      </c>
      <c r="CC58" s="210" t="str">
        <f>IF(B58="","",IF(C58="",IF(Cover!$E$47="Weekly",'STEP 3 EE Comp'!BI63*8,'STEP 3 EE Comp'!BI63*4),IF(Cover!$E$47="Weekly",'STEP 3 EE Comp'!BI63,'STEP 3 EE Comp'!BI63)))</f>
        <v/>
      </c>
      <c r="CD58" s="82" t="str">
        <f t="shared" si="18"/>
        <v/>
      </c>
      <c r="CE58" s="417">
        <f t="shared" si="19"/>
        <v>1</v>
      </c>
      <c r="CF58" s="82" t="str">
        <f t="shared" si="20"/>
        <v>Good</v>
      </c>
      <c r="CG58" s="82">
        <f t="shared" si="21"/>
        <v>0</v>
      </c>
      <c r="CH58" s="234">
        <f t="shared" si="22"/>
        <v>0</v>
      </c>
    </row>
    <row r="59" spans="1:86" s="69" customFormat="1" x14ac:dyDescent="0.3">
      <c r="A59" s="530"/>
      <c r="B59" s="477"/>
      <c r="C59" s="52"/>
      <c r="D59" s="565"/>
      <c r="E59" s="52"/>
      <c r="F59" s="507"/>
      <c r="G59" s="210">
        <f t="shared" si="23"/>
        <v>0</v>
      </c>
      <c r="H59" s="82">
        <f t="shared" si="2"/>
        <v>0</v>
      </c>
      <c r="I59" s="211"/>
      <c r="J59" s="441" t="s">
        <v>21</v>
      </c>
      <c r="K59" s="441" t="s">
        <v>21</v>
      </c>
      <c r="L59" s="441" t="s">
        <v>21</v>
      </c>
      <c r="M59" s="441" t="s">
        <v>21</v>
      </c>
      <c r="N59" s="568" t="s">
        <v>21</v>
      </c>
      <c r="O59" s="211"/>
      <c r="P59" s="212" t="str">
        <f>IF(B59="","",
IF(AND(V59="",W59="",B59&lt;&gt;""),"Employed",
IF(AND(V59&lt;&gt;"",W59="",B59&lt;&gt;""),"Terminated",
IF(AND(V59&lt;&gt;"",W59&lt;&gt;"",B59&lt;&gt;""),IF(W59&lt;Cover!$E$43,"Employed","Furloughed"),
IF(AND(V59="",W59&lt;&gt;"",B59&lt;&gt;""),IF(W59&lt;Cover!$E$43,"Employed","Rehired"))))))</f>
        <v/>
      </c>
      <c r="Q59" s="211"/>
      <c r="R59" s="536"/>
      <c r="S59" s="563"/>
      <c r="T59" s="536"/>
      <c r="U59" s="82">
        <f>IF(Cover!$E$47="Weekly",IF(T59&gt;0,T59,R59*S59),IF(T59&gt;0,T59,R59*S59)/2)</f>
        <v>0</v>
      </c>
      <c r="V59" s="564"/>
      <c r="W59" s="564"/>
      <c r="Y59" s="213" t="str">
        <f>IF($B59="","",IF('Actual Allocation Calc'!$AH$78="A",
IF($P59="Employed",$U59/7*BJ59,
IF(AND($P59="Terminated"),($U59/7*AP59),
IF(AND($P59="Furloughed"),($U59/7*AP59)+($U59/7*AZ59),
IF(AND($P59="Rehired"),($U59/7*AZ59),
IF(AND($P59="Terminated",AP59&gt;0),$U59,
IF($P59="Furloughed",IF(AP59&gt;0,$U59)+IF(AZ59&gt;0,$U59),
IF($P59="Rehired",IF(AZ59&gt;0,$U59)))))))),IF('Actual Allocation Calc'!$AH$78="C",'Actual Allocation Calc'!L59,'Actual Allocation Calc'!U59+IF($P59="Employed",$U59/7*BJ59,
IF(AND($P59="Terminated"),($U59/7*AP59),
IF(AND($P59="Furloughed"),($U59/7*AP59)+($U59/7*AZ59),
IF(AND($P59="Rehired"),($U59/7*AZ59),
IF(AND($P59="Terminated",AP59&gt;0),$U59,
IF($P59="Furloughed",IF(AP59&gt;0,$U59)+IF(AZ59&gt;0,$U59),
IF($P59="Rehired",IF(AZ59&gt;0,$U59))))))))*'Actual Allocation Calc'!$AH$99)))</f>
        <v/>
      </c>
      <c r="Z59" s="210" t="str">
        <f>IF($B59="","",IF('Actual Allocation Calc'!$AI$78="A",
IF($P59="Employed",$U59,
IF(AND($P59="Terminated"),($U59/7*AQ59),
IF(AND($P59="Furloughed"),($U59/7*AQ59)+($U59/7*BA59),
IF(AND($P59="Rehired"),($U59/7*BA59),
IF(AND($P59="Terminated",AQ59&gt;0),$U59,
IF($P59="Furloughed",IF(AQ59&gt;0,$U59)+IF(BA59&gt;0,$U59),
IF($P59="Rehired",IF(BA59&gt;0,$U59)))))))),IF('Actual Allocation Calc'!$AI$78="C",'Actual Allocation Calc'!M59,'Actual Allocation Calc'!V59+IF($P59="Employed",$U59,
IF(AND($P59="Terminated"),($U59/7*AQ59),
IF(AND($P59="Furloughed"),($U59/7*AQ59)+($U59/7*BA59),
IF(AND($P59="Rehired"),($U59/7*BA59),
IF(AND($P59="Terminated",AQ59&gt;0),$U59,
IF($P59="Furloughed",IF(AQ59&gt;0,$U59)+IF(BA59&gt;0,$U59),
IF($P59="Rehired",IF(BA59&gt;0,$U59))))))))*'Actual Allocation Calc'!$AI$99)))</f>
        <v/>
      </c>
      <c r="AA59" s="210" t="str">
        <f>IF($B59="","",IF('Actual Allocation Calc'!$AJ$78="A",
IF($P59="Employed",$U59,
IF(AND($P59="Terminated"),($U59/7*AR59),
IF(AND($P59="Furloughed"),($U59/7*AR59)+($U59/7*BB59),
IF(AND($P59="Rehired"),($U59/7*BB59),
IF(AND($P59="Terminated",AR59&gt;0),$U59,
IF($P59="Furloughed",IF(AR59&gt;0,$U59)+IF(BB59&gt;0,$U59),
IF($P59="Rehired",IF(BB59&gt;0,$U59)))))))),IF('Actual Allocation Calc'!$AJ$78="C",'Actual Allocation Calc'!N59,'Actual Allocation Calc'!W59+IF($P59="Employed",$U59,
IF(AND($P59="Terminated"),($U59/7*AR59),
IF(AND($P59="Furloughed"),($U59/7*AR59)+($U59/7*BB59),
IF(AND($P59="Rehired"),($U59/7*BB59),
IF(AND($P59="Terminated",AR59&gt;0),$U59,
IF($P59="Furloughed",IF(AR59&gt;0,$U59)+IF(BB59&gt;0,$U59),
IF($P59="Rehired",IF(BB59&gt;0,$U59))))))))*'Actual Allocation Calc'!$AJ$99)))</f>
        <v/>
      </c>
      <c r="AB59" s="210" t="str">
        <f>IF($B59="","",IF('Actual Allocation Calc'!$AK$78="A",
IF($P59="Employed",$U59,
IF(AND($P59="Terminated"),($U59/7*AS59),
IF(AND($P59="Furloughed"),($U59/7*AS59)+($U59/7*BC59),
IF(AND($P59="Rehired"),($U59/7*BC59),
IF(AND($P59="Terminated",AS59&gt;0),$U59,
IF($P59="Furloughed",IF(AS59&gt;0,$U59)+IF(BC59&gt;0,$U59),
IF($P59="Rehired",IF(BC59&gt;0,$U59)))))))),IF('Actual Allocation Calc'!$AK$78="C",'Actual Allocation Calc'!O59,'Actual Allocation Calc'!X59+IF($P59="Employed",$U59,
IF(AND($P59="Terminated"),($U59/7*AS59),
IF(AND($P59="Furloughed"),($U59/7*AS59)+($U59/7*BC59),
IF(AND($P59="Rehired"),($U59/7*BC59),
IF(AND($P59="Terminated",AS59&gt;0),$U59,
IF($P59="Furloughed",IF(AS59&gt;0,$U59)+IF(BC59&gt;0,$U59),
IF($P59="Rehired",IF(BC59&gt;0,$U59))))))))*'Actual Allocation Calc'!$AK$99)))</f>
        <v/>
      </c>
      <c r="AC59" s="210" t="str">
        <f>IF($B59="","",IF('Actual Allocation Calc'!$AL$78="A",
IF($P59="Employed",$U59,
IF(AND($P59="Terminated"),($U59/7*AT59),
IF(AND($P59="Furloughed"),($U59/7*AT59)+($U59/7*BD59),
IF(AND($P59="Rehired"),($U59/7*BD59),
IF(AND($P59="Terminated",AT59&gt;0),$U59,
IF($P59="Furloughed",IF(AT59&gt;0,$U59)+IF(BD59&gt;0,$U59),
IF($P59="Rehired",IF(BD59&gt;0,$U59)))))))),IF('Actual Allocation Calc'!$AL$78="C",'Actual Allocation Calc'!P59,'Actual Allocation Calc'!Y59+IF($P59="Employed",$U59,
IF(AND($P59="Terminated"),($U59/7*AT59),
IF(AND($P59="Furloughed"),($U59/7*AT59)+($U59/7*BD59),
IF(AND($P59="Rehired"),($U59/7*BD59),
IF(AND($P59="Terminated",AT59&gt;0),$U59,
IF($P59="Furloughed",IF(AT59&gt;0,$U59)+IF(BD59&gt;0,$U59),
IF($P59="Rehired",IF(BD59&gt;0,$U59))))))))*'Actual Allocation Calc'!$AL$99)))</f>
        <v/>
      </c>
      <c r="AD59" s="210" t="str">
        <f>IF($B59="","",IF('Actual Allocation Calc'!$AM$78="A",
IF($P59="Employed",$U59,
IF(AND($P59="Terminated"),($U59/7*AU59),
IF(AND($P59="Furloughed"),($U59/7*AU59)+($U59/7*BE59),
IF(AND($P59="Rehired"),($U59/7*BE59),
IF(AND($P59="Terminated",AU59&gt;0),$U59,
IF($P59="Furloughed",IF(AU59&gt;0,$U59)+IF(BE59&gt;0,$U59),
IF($P59="Rehired",IF(BE59&gt;0,$U59)))))))),IF('Actual Allocation Calc'!$AM$78="C",'Actual Allocation Calc'!Q59,'Actual Allocation Calc'!Z59+IF($P59="Employed",$U59,
IF(AND($P59="Terminated"),($U59/7*AU59),
IF(AND($P59="Furloughed"),($U59/7*AU59)+($U59/7*BE59),
IF(AND($P59="Rehired"),($U59/7*BE59),
IF(AND($P59="Terminated",AU59&gt;0),$U59,
IF($P59="Furloughed",IF(AU59&gt;0,$U59)+IF(BE59&gt;0,$U59),
IF($P59="Rehired",IF(BE59&gt;0,$U59))))))))*'Actual Allocation Calc'!$AM$99)))</f>
        <v/>
      </c>
      <c r="AE59" s="210" t="str">
        <f>IF($B59="","",IF('Actual Allocation Calc'!$AN$78="A",
IF($P59="Employed",$U59,
IF(AND($P59="Terminated"),($U59/7*AV59),
IF(AND($P59="Furloughed"),($U59/7*AV59)+($U59/7*BF59),
IF(AND($P59="Rehired"),($U59/7*BF59),
IF(AND($P59="Terminated",AV59&gt;0),$U59,
IF($P59="Furloughed",IF(AV59&gt;0,$U59)+IF(BF59&gt;0,$U59),
IF($P59="Rehired",IF(BF59&gt;0,$U59)))))))),IF('Actual Allocation Calc'!$AN$78="C",'Actual Allocation Calc'!R59,'Actual Allocation Calc'!AA59+IF($P59="Employed",$U59,
IF(AND($P59="Terminated"),($U59/7*AV59),
IF(AND($P59="Furloughed"),($U59/7*AV59)+($U59/7*BF59),
IF(AND($P59="Rehired"),($U59/7*BF59),
IF(AND($P59="Terminated",AV59&gt;0),$U59,
IF($P59="Furloughed",IF(AV59&gt;0,$U59)+IF(BF59&gt;0,$U59),
IF($P59="Rehired",IF(BF59&gt;0,$U59))))))))*'Actual Allocation Calc'!$AN$99)))</f>
        <v/>
      </c>
      <c r="AF59" s="210" t="str">
        <f>IF($B59="","",IF('Actual Allocation Calc'!$AO$78="A",
IF($P59="Employed",$U59,
IF(AND($P59="Terminated"),($U59/7*AW59),
IF(AND($P59="Furloughed"),($U59/7*AW59)+($U59/7*BG59),
IF(AND($P59="Rehired"),($U59/7*BG59),
IF(AND($P59="Terminated",AW59&gt;0),$U59,
IF($P59="Furloughed",IF(AW59&gt;0,$U59)+IF(BG59&gt;0,$U59),
IF($P59="Rehired",IF(BG59&gt;0,$U59)))))))),IF('Actual Allocation Calc'!$AO$78="C",'Actual Allocation Calc'!S59,'Actual Allocation Calc'!AB59+IF($P59="Employed",$U59,
IF(AND($P59="Terminated"),($U59/7*AW59),
IF(AND($P59="Furloughed"),($U59/7*AW59)+($U59/7*BG59),
IF(AND($P59="Rehired"),($U59/7*BG59),
IF(AND($P59="Terminated",AW59&gt;0),$U59,
IF($P59="Furloughed",IF(AW59&gt;0,$U59)+IF(BG59&gt;0,$U59),
IF($P59="Rehired",IF(BG59&gt;0,$U59))))))))*'Actual Allocation Calc'!$AO$99)))</f>
        <v/>
      </c>
      <c r="AG59" s="210" t="str">
        <f>IF($B59="","",IF('Actual Allocation Calc'!$AP$78="A",
IF($P59="Employed",$U59/7*BK59,
IF(AND($P59="Terminated"),($U59/7*AX59),
IF(AND($P59="Furloughed"),($U59/7*AX59)+($U59/7*BH59),
IF(AND($P59="Rehired"),($U59/7*BH59),
IF(AND($P59="Terminated",AX59&gt;0),$U59,
IF($P59="Furloughed",IF(AX59&gt;0,$U59)+IF(BH59&gt;0,$U59),
IF($P59="Rehired",IF(BH59&gt;0,$U59)))))))),IF('Actual Allocation Calc'!$AP$78="C",'Actual Allocation Calc'!T59,'Actual Allocation Calc'!AC59+IF($P59="Employed",$U59/7*BK59,
IF(AND($P59="Terminated"),($U59/7*AX59),
IF(AND($P59="Furloughed"),($U59/7*AX59)+($U59/7*BH59),
IF(AND($P59="Rehired"),($U59/7*BH59),
IF(AND($P59="Terminated",AX59&gt;0),$U59,
IF($P59="Furloughed",IF(AX59&gt;0,$U59)+IF(BH59&gt;0,$U59),
IF($P59="Rehired",IF(BH59&gt;0,$U59))))))))*'Actual Allocation Calc'!$AP$99)))</f>
        <v/>
      </c>
      <c r="AH59" s="536"/>
      <c r="AI59" s="82">
        <f t="shared" si="24"/>
        <v>0</v>
      </c>
      <c r="AJ59" s="210">
        <f t="shared" si="6"/>
        <v>0</v>
      </c>
      <c r="AK59" s="397" t="str">
        <f t="shared" si="7"/>
        <v/>
      </c>
      <c r="AM59" s="173"/>
      <c r="AO59" s="214" t="str">
        <f>IFERROR(IF($V59="","",VLOOKUP(V59,'Calendar Calcs'!$B$2:$E1026,4,FALSE)),0)</f>
        <v/>
      </c>
      <c r="AP59" s="69" t="str">
        <f>IF($AO59="","", IF($AO59&lt;AP$23,0,IF($AO59&gt;AP$23,COUNTIFS('Calendar Calcs'!$E$2:$E1026,AP$23),COUNTIFS('Calendar Calcs'!$E$2:$E1026,AP$23,'Calendar Calcs'!$D$2:$D1026,"&lt;="&amp;WEEKDAY($V59)))))</f>
        <v/>
      </c>
      <c r="AQ59" s="69" t="str">
        <f>IF($AO59="","", IF($AO59&lt;AQ$23,0,IF($AO59&gt;AQ$23,COUNTIFS('Calendar Calcs'!$E$2:$E1026,AQ$23),COUNTIFS('Calendar Calcs'!$E$2:$E1026,AQ$23,'Calendar Calcs'!$D$2:$D1026,"&lt;="&amp;WEEKDAY($V59)))))</f>
        <v/>
      </c>
      <c r="AR59" s="69" t="str">
        <f>IF($AO59="","", IF($AO59&lt;AR$23,0,IF($AO59&gt;AR$23,COUNTIFS('Calendar Calcs'!$E$2:$E1026,AR$23),COUNTIFS('Calendar Calcs'!$E$2:$E1026,AR$23,'Calendar Calcs'!$D$2:$D1026,"&lt;="&amp;WEEKDAY($V59)))))</f>
        <v/>
      </c>
      <c r="AS59" s="69" t="str">
        <f>IF($AO59="","", IF($AO59&lt;AS$23,0,IF($AO59&gt;AS$23,COUNTIFS('Calendar Calcs'!$E$2:$E1026,AS$23),COUNTIFS('Calendar Calcs'!$E$2:$E1026,AS$23,'Calendar Calcs'!$D$2:$D1026,"&lt;="&amp;WEEKDAY($V59)))))</f>
        <v/>
      </c>
      <c r="AT59" s="69" t="str">
        <f>IF($AO59="","", IF($AO59&lt;AT$23,0,IF($AO59&gt;AT$23,COUNTIFS('Calendar Calcs'!$E$2:$E1026,AT$23),COUNTIFS('Calendar Calcs'!$E$2:$E1026,AT$23,'Calendar Calcs'!$D$2:$D1026,"&lt;="&amp;WEEKDAY($V59)))))</f>
        <v/>
      </c>
      <c r="AU59" s="69" t="str">
        <f>IF($AO59="","", IF($AO59&lt;AU$23,0,IF($AO59&gt;AU$23,COUNTIFS('Calendar Calcs'!$E$2:$E1026,AU$23),COUNTIFS('Calendar Calcs'!$E$2:$E1026,AU$23,'Calendar Calcs'!$D$2:$D1026,"&lt;="&amp;WEEKDAY($V59)))))</f>
        <v/>
      </c>
      <c r="AV59" s="69" t="str">
        <f>IF($AO59="","", IF($AO59&lt;AV$23,0,IF($AO59&gt;AV$23,COUNTIFS('Calendar Calcs'!$E$2:$E1026,AV$23),COUNTIFS('Calendar Calcs'!$E$2:$E1026,AV$23,'Calendar Calcs'!$D$2:$D1026,"&lt;="&amp;WEEKDAY($V59)))))</f>
        <v/>
      </c>
      <c r="AW59" s="69" t="str">
        <f>IF($AO59="","", IF($AO59&lt;AW$23,0,IF($AO59&gt;AW$23,COUNTIFS('Calendar Calcs'!$E$2:$E1026,AW$23),COUNTIFS('Calendar Calcs'!$E$2:$E1026,AW$23,'Calendar Calcs'!$D$2:$D1026,"&lt;="&amp;WEEKDAY($V59)))))</f>
        <v/>
      </c>
      <c r="AX59" s="69" t="str">
        <f>IF($AO59="","", IF($AO59&lt;AX$23,0,IF($AO59&gt;AX$23,COUNTIFS('Calendar Calcs'!$E$2:$E1026,AX$23),COUNTIFS('Calendar Calcs'!$E$2:$E1026,AX$23,'Calendar Calcs'!$D$2:$D1026,"&lt;="&amp;WEEKDAY($V59)))))</f>
        <v/>
      </c>
      <c r="AY59" s="69" t="str">
        <f>IF($W59="","",VLOOKUP($W59,'Calendar Calcs'!$B$2:$E1026,4,FALSE))</f>
        <v/>
      </c>
      <c r="AZ59" s="69" t="str">
        <f>IF($AY59="","",IF($AY59&gt;AZ$23,0,IF($AY59&lt;AZ$23,COUNTIFS('Calendar Calcs'!$E$2:$E1026,AZ$23),COUNTIFS('Calendar Calcs'!$E$2:$E1026,AZ$23,'Calendar Calcs'!$D$2:$D1026,"&gt;="&amp;WEEKDAY($W59)))))</f>
        <v/>
      </c>
      <c r="BA59" s="69" t="str">
        <f>IF($AY59="","",IF($AY59&gt;BA$23,0,IF($AY59&lt;BA$23,COUNTIFS('Calendar Calcs'!$E$2:$E1026,BA$23),COUNTIFS('Calendar Calcs'!$E$2:$E1026,BA$23,'Calendar Calcs'!$D$2:$D1026,"&gt;="&amp;WEEKDAY($W59)))))</f>
        <v/>
      </c>
      <c r="BB59" s="69" t="str">
        <f>IF($AY59="","",IF($AY59&gt;BB$23,0,IF($AY59&lt;BB$23,COUNTIFS('Calendar Calcs'!$E$2:$E1026,BB$23),COUNTIFS('Calendar Calcs'!$E$2:$E1026,BB$23,'Calendar Calcs'!$D$2:$D1026,"&gt;="&amp;WEEKDAY($W59)))))</f>
        <v/>
      </c>
      <c r="BC59" s="69" t="str">
        <f>IF($AY59="","",IF($AY59&gt;BC$23,0,IF($AY59&lt;BC$23,COUNTIFS('Calendar Calcs'!$E$2:$E1026,BC$23),COUNTIFS('Calendar Calcs'!$E$2:$E1026,BC$23,'Calendar Calcs'!$D$2:$D1026,"&gt;="&amp;WEEKDAY($W59)))))</f>
        <v/>
      </c>
      <c r="BD59" s="69" t="str">
        <f>IF($AY59="","",IF($AY59&gt;BD$23,0,IF($AY59&lt;BD$23,COUNTIFS('Calendar Calcs'!$E$2:$E1026,BD$23),COUNTIFS('Calendar Calcs'!$E$2:$E1026,BD$23,'Calendar Calcs'!$D$2:$D1026,"&gt;="&amp;WEEKDAY($W59)))))</f>
        <v/>
      </c>
      <c r="BE59" s="69" t="str">
        <f>IF($AY59="","",IF($AY59&gt;BE$23,0,IF($AY59&lt;BE$23,COUNTIFS('Calendar Calcs'!$E$2:$E1026,BE$23),COUNTIFS('Calendar Calcs'!$E$2:$E1026,BE$23,'Calendar Calcs'!$D$2:$D1026,"&gt;="&amp;WEEKDAY($W59)))))</f>
        <v/>
      </c>
      <c r="BF59" s="69" t="str">
        <f>IF($AY59="","",IF($AY59&gt;BF$23,0,IF($AY59&lt;BF$23,COUNTIFS('Calendar Calcs'!$E$2:$E1026,BF$23),COUNTIFS('Calendar Calcs'!$E$2:$E1026,BF$23,'Calendar Calcs'!$D$2:$D1026,"&gt;="&amp;WEEKDAY($W59)))))</f>
        <v/>
      </c>
      <c r="BG59" s="69" t="str">
        <f>IF($AY59="","",IF($AY59&gt;BG$23,0,IF($AY59&lt;BG$23,COUNTIFS('Calendar Calcs'!$E$2:$E1026,BG$23),COUNTIFS('Calendar Calcs'!$E$2:$E1026,BG$23,'Calendar Calcs'!$D$2:$D1026,"&gt;="&amp;WEEKDAY($W59)))))</f>
        <v/>
      </c>
      <c r="BH59" s="69">
        <f t="shared" si="8"/>
        <v>6</v>
      </c>
      <c r="BI59" s="69">
        <f>IF(Cover!$E$43="","",VLOOKUP(Cover!$E$43,'Calendar Calcs'!$B$2:$E1026,4,FALSE))</f>
        <v>1</v>
      </c>
      <c r="BJ59" s="69">
        <f>IF($BI59="","", IF($BI59&lt;BJ$23,0,IF($BI59&gt;=BJ$23,COUNTIFS('Calendar Calcs'!$E$2:$E1026,BJ$23),COUNTIFS('Calendar Calcs'!$E$2:$E1026,BJ$23,'Calendar Calcs'!$D$2:$D1026,"&lt;="&amp;WEEKDAY($V59)))))</f>
        <v>1</v>
      </c>
      <c r="BK59" s="69">
        <f t="shared" si="3"/>
        <v>6</v>
      </c>
      <c r="BN59" s="69" t="str">
        <f>IF(T59&gt;0,"FTE",IF(Cover!$E$47="Weekly",IF(S59&gt;29.75,"FTE","PTE"),IF(S59&gt;59.75,"FTE","PTE")))</f>
        <v>PTE</v>
      </c>
      <c r="BO59" s="69">
        <f>IF(BN59="FTE",30,IF(Cover!$E$47="Weekly",'STEP 2 EE Data'!S59,'STEP 2 EE Data'!S59/2))</f>
        <v>0</v>
      </c>
      <c r="BP59" s="209">
        <f t="shared" si="9"/>
        <v>0</v>
      </c>
      <c r="BQ59" s="209">
        <f t="shared" si="10"/>
        <v>0</v>
      </c>
      <c r="BR59" s="209">
        <f t="shared" si="11"/>
        <v>0</v>
      </c>
      <c r="BS59" s="209">
        <f t="shared" si="12"/>
        <v>0</v>
      </c>
      <c r="BT59" s="209">
        <f t="shared" si="13"/>
        <v>0</v>
      </c>
      <c r="BU59" s="209">
        <f t="shared" si="14"/>
        <v>0</v>
      </c>
      <c r="BV59" s="209">
        <f t="shared" si="15"/>
        <v>0</v>
      </c>
      <c r="BW59" s="209">
        <f t="shared" si="16"/>
        <v>0</v>
      </c>
      <c r="BX59" s="209">
        <f t="shared" si="17"/>
        <v>0</v>
      </c>
      <c r="CC59" s="210" t="str">
        <f>IF(B59="","",IF(C59="",IF(Cover!$E$47="Weekly",'STEP 3 EE Comp'!BI64*8,'STEP 3 EE Comp'!BI64*4),IF(Cover!$E$47="Weekly",'STEP 3 EE Comp'!BI64,'STEP 3 EE Comp'!BI64)))</f>
        <v/>
      </c>
      <c r="CD59" s="82" t="str">
        <f t="shared" si="18"/>
        <v/>
      </c>
      <c r="CE59" s="417">
        <f t="shared" si="19"/>
        <v>1</v>
      </c>
      <c r="CF59" s="82" t="str">
        <f t="shared" si="20"/>
        <v>Good</v>
      </c>
      <c r="CG59" s="82">
        <f t="shared" si="21"/>
        <v>0</v>
      </c>
      <c r="CH59" s="234">
        <f t="shared" si="22"/>
        <v>0</v>
      </c>
    </row>
    <row r="60" spans="1:86" s="69" customFormat="1" x14ac:dyDescent="0.3">
      <c r="A60" s="554"/>
      <c r="B60" s="478"/>
      <c r="C60" s="52"/>
      <c r="D60" s="565"/>
      <c r="E60" s="52"/>
      <c r="F60" s="507"/>
      <c r="G60" s="210">
        <f t="shared" si="23"/>
        <v>0</v>
      </c>
      <c r="H60" s="82">
        <f t="shared" si="2"/>
        <v>0</v>
      </c>
      <c r="I60" s="211"/>
      <c r="J60" s="441" t="s">
        <v>21</v>
      </c>
      <c r="K60" s="441" t="s">
        <v>21</v>
      </c>
      <c r="L60" s="441" t="s">
        <v>21</v>
      </c>
      <c r="M60" s="441" t="s">
        <v>21</v>
      </c>
      <c r="N60" s="568" t="s">
        <v>21</v>
      </c>
      <c r="O60" s="211"/>
      <c r="P60" s="212" t="str">
        <f>IF(B60="","",
IF(AND(V60="",W60="",B60&lt;&gt;""),"Employed",
IF(AND(V60&lt;&gt;"",W60="",B60&lt;&gt;""),"Terminated",
IF(AND(V60&lt;&gt;"",W60&lt;&gt;"",B60&lt;&gt;""),IF(W60&lt;Cover!$E$43,"Employed","Furloughed"),
IF(AND(V60="",W60&lt;&gt;"",B60&lt;&gt;""),IF(W60&lt;Cover!$E$43,"Employed","Rehired"))))))</f>
        <v/>
      </c>
      <c r="Q60" s="211"/>
      <c r="R60" s="536"/>
      <c r="S60" s="563"/>
      <c r="T60" s="536"/>
      <c r="U60" s="82">
        <f>IF(Cover!$E$47="Weekly",IF(T60&gt;0,T60,R60*S60),IF(T60&gt;0,T60,R60*S60)/2)</f>
        <v>0</v>
      </c>
      <c r="V60" s="564"/>
      <c r="W60" s="564"/>
      <c r="Y60" s="213" t="str">
        <f>IF($B60="","",IF('Actual Allocation Calc'!$AH$78="A",
IF($P60="Employed",$U60/7*BJ60,
IF(AND($P60="Terminated"),($U60/7*AP60),
IF(AND($P60="Furloughed"),($U60/7*AP60)+($U60/7*AZ60),
IF(AND($P60="Rehired"),($U60/7*AZ60),
IF(AND($P60="Terminated",AP60&gt;0),$U60,
IF($P60="Furloughed",IF(AP60&gt;0,$U60)+IF(AZ60&gt;0,$U60),
IF($P60="Rehired",IF(AZ60&gt;0,$U60)))))))),IF('Actual Allocation Calc'!$AH$78="C",'Actual Allocation Calc'!L60,'Actual Allocation Calc'!U60+IF($P60="Employed",$U60/7*BJ60,
IF(AND($P60="Terminated"),($U60/7*AP60),
IF(AND($P60="Furloughed"),($U60/7*AP60)+($U60/7*AZ60),
IF(AND($P60="Rehired"),($U60/7*AZ60),
IF(AND($P60="Terminated",AP60&gt;0),$U60,
IF($P60="Furloughed",IF(AP60&gt;0,$U60)+IF(AZ60&gt;0,$U60),
IF($P60="Rehired",IF(AZ60&gt;0,$U60))))))))*'Actual Allocation Calc'!$AH$99)))</f>
        <v/>
      </c>
      <c r="Z60" s="210" t="str">
        <f>IF($B60="","",IF('Actual Allocation Calc'!$AI$78="A",
IF($P60="Employed",$U60,
IF(AND($P60="Terminated"),($U60/7*AQ60),
IF(AND($P60="Furloughed"),($U60/7*AQ60)+($U60/7*BA60),
IF(AND($P60="Rehired"),($U60/7*BA60),
IF(AND($P60="Terminated",AQ60&gt;0),$U60,
IF($P60="Furloughed",IF(AQ60&gt;0,$U60)+IF(BA60&gt;0,$U60),
IF($P60="Rehired",IF(BA60&gt;0,$U60)))))))),IF('Actual Allocation Calc'!$AI$78="C",'Actual Allocation Calc'!M60,'Actual Allocation Calc'!V60+IF($P60="Employed",$U60,
IF(AND($P60="Terminated"),($U60/7*AQ60),
IF(AND($P60="Furloughed"),($U60/7*AQ60)+($U60/7*BA60),
IF(AND($P60="Rehired"),($U60/7*BA60),
IF(AND($P60="Terminated",AQ60&gt;0),$U60,
IF($P60="Furloughed",IF(AQ60&gt;0,$U60)+IF(BA60&gt;0,$U60),
IF($P60="Rehired",IF(BA60&gt;0,$U60))))))))*'Actual Allocation Calc'!$AI$99)))</f>
        <v/>
      </c>
      <c r="AA60" s="210" t="str">
        <f>IF($B60="","",IF('Actual Allocation Calc'!$AJ$78="A",
IF($P60="Employed",$U60,
IF(AND($P60="Terminated"),($U60/7*AR60),
IF(AND($P60="Furloughed"),($U60/7*AR60)+($U60/7*BB60),
IF(AND($P60="Rehired"),($U60/7*BB60),
IF(AND($P60="Terminated",AR60&gt;0),$U60,
IF($P60="Furloughed",IF(AR60&gt;0,$U60)+IF(BB60&gt;0,$U60),
IF($P60="Rehired",IF(BB60&gt;0,$U60)))))))),IF('Actual Allocation Calc'!$AJ$78="C",'Actual Allocation Calc'!N60,'Actual Allocation Calc'!W60+IF($P60="Employed",$U60,
IF(AND($P60="Terminated"),($U60/7*AR60),
IF(AND($P60="Furloughed"),($U60/7*AR60)+($U60/7*BB60),
IF(AND($P60="Rehired"),($U60/7*BB60),
IF(AND($P60="Terminated",AR60&gt;0),$U60,
IF($P60="Furloughed",IF(AR60&gt;0,$U60)+IF(BB60&gt;0,$U60),
IF($P60="Rehired",IF(BB60&gt;0,$U60))))))))*'Actual Allocation Calc'!$AJ$99)))</f>
        <v/>
      </c>
      <c r="AB60" s="210" t="str">
        <f>IF($B60="","",IF('Actual Allocation Calc'!$AK$78="A",
IF($P60="Employed",$U60,
IF(AND($P60="Terminated"),($U60/7*AS60),
IF(AND($P60="Furloughed"),($U60/7*AS60)+($U60/7*BC60),
IF(AND($P60="Rehired"),($U60/7*BC60),
IF(AND($P60="Terminated",AS60&gt;0),$U60,
IF($P60="Furloughed",IF(AS60&gt;0,$U60)+IF(BC60&gt;0,$U60),
IF($P60="Rehired",IF(BC60&gt;0,$U60)))))))),IF('Actual Allocation Calc'!$AK$78="C",'Actual Allocation Calc'!O60,'Actual Allocation Calc'!X60+IF($P60="Employed",$U60,
IF(AND($P60="Terminated"),($U60/7*AS60),
IF(AND($P60="Furloughed"),($U60/7*AS60)+($U60/7*BC60),
IF(AND($P60="Rehired"),($U60/7*BC60),
IF(AND($P60="Terminated",AS60&gt;0),$U60,
IF($P60="Furloughed",IF(AS60&gt;0,$U60)+IF(BC60&gt;0,$U60),
IF($P60="Rehired",IF(BC60&gt;0,$U60))))))))*'Actual Allocation Calc'!$AK$99)))</f>
        <v/>
      </c>
      <c r="AC60" s="210" t="str">
        <f>IF($B60="","",IF('Actual Allocation Calc'!$AL$78="A",
IF($P60="Employed",$U60,
IF(AND($P60="Terminated"),($U60/7*AT60),
IF(AND($P60="Furloughed"),($U60/7*AT60)+($U60/7*BD60),
IF(AND($P60="Rehired"),($U60/7*BD60),
IF(AND($P60="Terminated",AT60&gt;0),$U60,
IF($P60="Furloughed",IF(AT60&gt;0,$U60)+IF(BD60&gt;0,$U60),
IF($P60="Rehired",IF(BD60&gt;0,$U60)))))))),IF('Actual Allocation Calc'!$AL$78="C",'Actual Allocation Calc'!P60,'Actual Allocation Calc'!Y60+IF($P60="Employed",$U60,
IF(AND($P60="Terminated"),($U60/7*AT60),
IF(AND($P60="Furloughed"),($U60/7*AT60)+($U60/7*BD60),
IF(AND($P60="Rehired"),($U60/7*BD60),
IF(AND($P60="Terminated",AT60&gt;0),$U60,
IF($P60="Furloughed",IF(AT60&gt;0,$U60)+IF(BD60&gt;0,$U60),
IF($P60="Rehired",IF(BD60&gt;0,$U60))))))))*'Actual Allocation Calc'!$AL$99)))</f>
        <v/>
      </c>
      <c r="AD60" s="210" t="str">
        <f>IF($B60="","",IF('Actual Allocation Calc'!$AM$78="A",
IF($P60="Employed",$U60,
IF(AND($P60="Terminated"),($U60/7*AU60),
IF(AND($P60="Furloughed"),($U60/7*AU60)+($U60/7*BE60),
IF(AND($P60="Rehired"),($U60/7*BE60),
IF(AND($P60="Terminated",AU60&gt;0),$U60,
IF($P60="Furloughed",IF(AU60&gt;0,$U60)+IF(BE60&gt;0,$U60),
IF($P60="Rehired",IF(BE60&gt;0,$U60)))))))),IF('Actual Allocation Calc'!$AM$78="C",'Actual Allocation Calc'!Q60,'Actual Allocation Calc'!Z60+IF($P60="Employed",$U60,
IF(AND($P60="Terminated"),($U60/7*AU60),
IF(AND($P60="Furloughed"),($U60/7*AU60)+($U60/7*BE60),
IF(AND($P60="Rehired"),($U60/7*BE60),
IF(AND($P60="Terminated",AU60&gt;0),$U60,
IF($P60="Furloughed",IF(AU60&gt;0,$U60)+IF(BE60&gt;0,$U60),
IF($P60="Rehired",IF(BE60&gt;0,$U60))))))))*'Actual Allocation Calc'!$AM$99)))</f>
        <v/>
      </c>
      <c r="AE60" s="210" t="str">
        <f>IF($B60="","",IF('Actual Allocation Calc'!$AN$78="A",
IF($P60="Employed",$U60,
IF(AND($P60="Terminated"),($U60/7*AV60),
IF(AND($P60="Furloughed"),($U60/7*AV60)+($U60/7*BF60),
IF(AND($P60="Rehired"),($U60/7*BF60),
IF(AND($P60="Terminated",AV60&gt;0),$U60,
IF($P60="Furloughed",IF(AV60&gt;0,$U60)+IF(BF60&gt;0,$U60),
IF($P60="Rehired",IF(BF60&gt;0,$U60)))))))),IF('Actual Allocation Calc'!$AN$78="C",'Actual Allocation Calc'!R60,'Actual Allocation Calc'!AA60+IF($P60="Employed",$U60,
IF(AND($P60="Terminated"),($U60/7*AV60),
IF(AND($P60="Furloughed"),($U60/7*AV60)+($U60/7*BF60),
IF(AND($P60="Rehired"),($U60/7*BF60),
IF(AND($P60="Terminated",AV60&gt;0),$U60,
IF($P60="Furloughed",IF(AV60&gt;0,$U60)+IF(BF60&gt;0,$U60),
IF($P60="Rehired",IF(BF60&gt;0,$U60))))))))*'Actual Allocation Calc'!$AN$99)))</f>
        <v/>
      </c>
      <c r="AF60" s="210" t="str">
        <f>IF($B60="","",IF('Actual Allocation Calc'!$AO$78="A",
IF($P60="Employed",$U60,
IF(AND($P60="Terminated"),($U60/7*AW60),
IF(AND($P60="Furloughed"),($U60/7*AW60)+($U60/7*BG60),
IF(AND($P60="Rehired"),($U60/7*BG60),
IF(AND($P60="Terminated",AW60&gt;0),$U60,
IF($P60="Furloughed",IF(AW60&gt;0,$U60)+IF(BG60&gt;0,$U60),
IF($P60="Rehired",IF(BG60&gt;0,$U60)))))))),IF('Actual Allocation Calc'!$AO$78="C",'Actual Allocation Calc'!S60,'Actual Allocation Calc'!AB60+IF($P60="Employed",$U60,
IF(AND($P60="Terminated"),($U60/7*AW60),
IF(AND($P60="Furloughed"),($U60/7*AW60)+($U60/7*BG60),
IF(AND($P60="Rehired"),($U60/7*BG60),
IF(AND($P60="Terminated",AW60&gt;0),$U60,
IF($P60="Furloughed",IF(AW60&gt;0,$U60)+IF(BG60&gt;0,$U60),
IF($P60="Rehired",IF(BG60&gt;0,$U60))))))))*'Actual Allocation Calc'!$AO$99)))</f>
        <v/>
      </c>
      <c r="AG60" s="210" t="str">
        <f>IF($B60="","",IF('Actual Allocation Calc'!$AP$78="A",
IF($P60="Employed",$U60/7*BK60,
IF(AND($P60="Terminated"),($U60/7*AX60),
IF(AND($P60="Furloughed"),($U60/7*AX60)+($U60/7*BH60),
IF(AND($P60="Rehired"),($U60/7*BH60),
IF(AND($P60="Terminated",AX60&gt;0),$U60,
IF($P60="Furloughed",IF(AX60&gt;0,$U60)+IF(BH60&gt;0,$U60),
IF($P60="Rehired",IF(BH60&gt;0,$U60)))))))),IF('Actual Allocation Calc'!$AP$78="C",'Actual Allocation Calc'!T60,'Actual Allocation Calc'!AC60+IF($P60="Employed",$U60/7*BK60,
IF(AND($P60="Terminated"),($U60/7*AX60),
IF(AND($P60="Furloughed"),($U60/7*AX60)+($U60/7*BH60),
IF(AND($P60="Rehired"),($U60/7*BH60),
IF(AND($P60="Terminated",AX60&gt;0),$U60,
IF($P60="Furloughed",IF(AX60&gt;0,$U60)+IF(BH60&gt;0,$U60),
IF($P60="Rehired",IF(BH60&gt;0,$U60))))))))*'Actual Allocation Calc'!$AP$99)))</f>
        <v/>
      </c>
      <c r="AH60" s="536"/>
      <c r="AI60" s="82">
        <f t="shared" si="24"/>
        <v>0</v>
      </c>
      <c r="AJ60" s="210">
        <f t="shared" si="6"/>
        <v>0</v>
      </c>
      <c r="AK60" s="397" t="str">
        <f t="shared" si="7"/>
        <v/>
      </c>
      <c r="AM60" s="173"/>
      <c r="AO60" s="214" t="str">
        <f>IFERROR(IF($V60="","",VLOOKUP(V60,'Calendar Calcs'!$B$2:$E1027,4,FALSE)),0)</f>
        <v/>
      </c>
      <c r="AP60" s="69" t="str">
        <f>IF($AO60="","", IF($AO60&lt;AP$23,0,IF($AO60&gt;AP$23,COUNTIFS('Calendar Calcs'!$E$2:$E1027,AP$23),COUNTIFS('Calendar Calcs'!$E$2:$E1027,AP$23,'Calendar Calcs'!$D$2:$D1027,"&lt;="&amp;WEEKDAY($V60)))))</f>
        <v/>
      </c>
      <c r="AQ60" s="69" t="str">
        <f>IF($AO60="","", IF($AO60&lt;AQ$23,0,IF($AO60&gt;AQ$23,COUNTIFS('Calendar Calcs'!$E$2:$E1027,AQ$23),COUNTIFS('Calendar Calcs'!$E$2:$E1027,AQ$23,'Calendar Calcs'!$D$2:$D1027,"&lt;="&amp;WEEKDAY($V60)))))</f>
        <v/>
      </c>
      <c r="AR60" s="69" t="str">
        <f>IF($AO60="","", IF($AO60&lt;AR$23,0,IF($AO60&gt;AR$23,COUNTIFS('Calendar Calcs'!$E$2:$E1027,AR$23),COUNTIFS('Calendar Calcs'!$E$2:$E1027,AR$23,'Calendar Calcs'!$D$2:$D1027,"&lt;="&amp;WEEKDAY($V60)))))</f>
        <v/>
      </c>
      <c r="AS60" s="69" t="str">
        <f>IF($AO60="","", IF($AO60&lt;AS$23,0,IF($AO60&gt;AS$23,COUNTIFS('Calendar Calcs'!$E$2:$E1027,AS$23),COUNTIFS('Calendar Calcs'!$E$2:$E1027,AS$23,'Calendar Calcs'!$D$2:$D1027,"&lt;="&amp;WEEKDAY($V60)))))</f>
        <v/>
      </c>
      <c r="AT60" s="69" t="str">
        <f>IF($AO60="","", IF($AO60&lt;AT$23,0,IF($AO60&gt;AT$23,COUNTIFS('Calendar Calcs'!$E$2:$E1027,AT$23),COUNTIFS('Calendar Calcs'!$E$2:$E1027,AT$23,'Calendar Calcs'!$D$2:$D1027,"&lt;="&amp;WEEKDAY($V60)))))</f>
        <v/>
      </c>
      <c r="AU60" s="69" t="str">
        <f>IF($AO60="","", IF($AO60&lt;AU$23,0,IF($AO60&gt;AU$23,COUNTIFS('Calendar Calcs'!$E$2:$E1027,AU$23),COUNTIFS('Calendar Calcs'!$E$2:$E1027,AU$23,'Calendar Calcs'!$D$2:$D1027,"&lt;="&amp;WEEKDAY($V60)))))</f>
        <v/>
      </c>
      <c r="AV60" s="69" t="str">
        <f>IF($AO60="","", IF($AO60&lt;AV$23,0,IF($AO60&gt;AV$23,COUNTIFS('Calendar Calcs'!$E$2:$E1027,AV$23),COUNTIFS('Calendar Calcs'!$E$2:$E1027,AV$23,'Calendar Calcs'!$D$2:$D1027,"&lt;="&amp;WEEKDAY($V60)))))</f>
        <v/>
      </c>
      <c r="AW60" s="69" t="str">
        <f>IF($AO60="","", IF($AO60&lt;AW$23,0,IF($AO60&gt;AW$23,COUNTIFS('Calendar Calcs'!$E$2:$E1027,AW$23),COUNTIFS('Calendar Calcs'!$E$2:$E1027,AW$23,'Calendar Calcs'!$D$2:$D1027,"&lt;="&amp;WEEKDAY($V60)))))</f>
        <v/>
      </c>
      <c r="AX60" s="69" t="str">
        <f>IF($AO60="","", IF($AO60&lt;AX$23,0,IF($AO60&gt;AX$23,COUNTIFS('Calendar Calcs'!$E$2:$E1027,AX$23),COUNTIFS('Calendar Calcs'!$E$2:$E1027,AX$23,'Calendar Calcs'!$D$2:$D1027,"&lt;="&amp;WEEKDAY($V60)))))</f>
        <v/>
      </c>
      <c r="AY60" s="69" t="str">
        <f>IF($W60="","",VLOOKUP($W60,'Calendar Calcs'!$B$2:$E1027,4,FALSE))</f>
        <v/>
      </c>
      <c r="AZ60" s="69" t="str">
        <f>IF($AY60="","",IF($AY60&gt;AZ$23,0,IF($AY60&lt;AZ$23,COUNTIFS('Calendar Calcs'!$E$2:$E1027,AZ$23),COUNTIFS('Calendar Calcs'!$E$2:$E1027,AZ$23,'Calendar Calcs'!$D$2:$D1027,"&gt;="&amp;WEEKDAY($W60)))))</f>
        <v/>
      </c>
      <c r="BA60" s="69" t="str">
        <f>IF($AY60="","",IF($AY60&gt;BA$23,0,IF($AY60&lt;BA$23,COUNTIFS('Calendar Calcs'!$E$2:$E1027,BA$23),COUNTIFS('Calendar Calcs'!$E$2:$E1027,BA$23,'Calendar Calcs'!$D$2:$D1027,"&gt;="&amp;WEEKDAY($W60)))))</f>
        <v/>
      </c>
      <c r="BB60" s="69" t="str">
        <f>IF($AY60="","",IF($AY60&gt;BB$23,0,IF($AY60&lt;BB$23,COUNTIFS('Calendar Calcs'!$E$2:$E1027,BB$23),COUNTIFS('Calendar Calcs'!$E$2:$E1027,BB$23,'Calendar Calcs'!$D$2:$D1027,"&gt;="&amp;WEEKDAY($W60)))))</f>
        <v/>
      </c>
      <c r="BC60" s="69" t="str">
        <f>IF($AY60="","",IF($AY60&gt;BC$23,0,IF($AY60&lt;BC$23,COUNTIFS('Calendar Calcs'!$E$2:$E1027,BC$23),COUNTIFS('Calendar Calcs'!$E$2:$E1027,BC$23,'Calendar Calcs'!$D$2:$D1027,"&gt;="&amp;WEEKDAY($W60)))))</f>
        <v/>
      </c>
      <c r="BD60" s="69" t="str">
        <f>IF($AY60="","",IF($AY60&gt;BD$23,0,IF($AY60&lt;BD$23,COUNTIFS('Calendar Calcs'!$E$2:$E1027,BD$23),COUNTIFS('Calendar Calcs'!$E$2:$E1027,BD$23,'Calendar Calcs'!$D$2:$D1027,"&gt;="&amp;WEEKDAY($W60)))))</f>
        <v/>
      </c>
      <c r="BE60" s="69" t="str">
        <f>IF($AY60="","",IF($AY60&gt;BE$23,0,IF($AY60&lt;BE$23,COUNTIFS('Calendar Calcs'!$E$2:$E1027,BE$23),COUNTIFS('Calendar Calcs'!$E$2:$E1027,BE$23,'Calendar Calcs'!$D$2:$D1027,"&gt;="&amp;WEEKDAY($W60)))))</f>
        <v/>
      </c>
      <c r="BF60" s="69" t="str">
        <f>IF($AY60="","",IF($AY60&gt;BF$23,0,IF($AY60&lt;BF$23,COUNTIFS('Calendar Calcs'!$E$2:$E1027,BF$23),COUNTIFS('Calendar Calcs'!$E$2:$E1027,BF$23,'Calendar Calcs'!$D$2:$D1027,"&gt;="&amp;WEEKDAY($W60)))))</f>
        <v/>
      </c>
      <c r="BG60" s="69" t="str">
        <f>IF($AY60="","",IF($AY60&gt;BG$23,0,IF($AY60&lt;BG$23,COUNTIFS('Calendar Calcs'!$E$2:$E1027,BG$23),COUNTIFS('Calendar Calcs'!$E$2:$E1027,BG$23,'Calendar Calcs'!$D$2:$D1027,"&gt;="&amp;WEEKDAY($W60)))))</f>
        <v/>
      </c>
      <c r="BH60" s="69">
        <f t="shared" si="8"/>
        <v>6</v>
      </c>
      <c r="BI60" s="69">
        <f>IF(Cover!$E$43="","",VLOOKUP(Cover!$E$43,'Calendar Calcs'!$B$2:$E1027,4,FALSE))</f>
        <v>1</v>
      </c>
      <c r="BJ60" s="69">
        <f>IF($BI60="","", IF($BI60&lt;BJ$23,0,IF($BI60&gt;=BJ$23,COUNTIFS('Calendar Calcs'!$E$2:$E1027,BJ$23),COUNTIFS('Calendar Calcs'!$E$2:$E1027,BJ$23,'Calendar Calcs'!$D$2:$D1027,"&lt;="&amp;WEEKDAY($V60)))))</f>
        <v>1</v>
      </c>
      <c r="BK60" s="69">
        <f t="shared" si="3"/>
        <v>6</v>
      </c>
      <c r="BN60" s="69" t="str">
        <f>IF(T60&gt;0,"FTE",IF(Cover!$E$47="Weekly",IF(S60&gt;29.75,"FTE","PTE"),IF(S60&gt;59.75,"FTE","PTE")))</f>
        <v>PTE</v>
      </c>
      <c r="BO60" s="69">
        <f>IF(BN60="FTE",30,IF(Cover!$E$47="Weekly",'STEP 2 EE Data'!S60,'STEP 2 EE Data'!S60/2))</f>
        <v>0</v>
      </c>
      <c r="BP60" s="209">
        <f t="shared" si="9"/>
        <v>0</v>
      </c>
      <c r="BQ60" s="209">
        <f t="shared" si="10"/>
        <v>0</v>
      </c>
      <c r="BR60" s="209">
        <f t="shared" si="11"/>
        <v>0</v>
      </c>
      <c r="BS60" s="209">
        <f t="shared" si="12"/>
        <v>0</v>
      </c>
      <c r="BT60" s="209">
        <f t="shared" si="13"/>
        <v>0</v>
      </c>
      <c r="BU60" s="209">
        <f t="shared" si="14"/>
        <v>0</v>
      </c>
      <c r="BV60" s="209">
        <f t="shared" si="15"/>
        <v>0</v>
      </c>
      <c r="BW60" s="209">
        <f t="shared" si="16"/>
        <v>0</v>
      </c>
      <c r="BX60" s="209">
        <f t="shared" si="17"/>
        <v>0</v>
      </c>
      <c r="CC60" s="210" t="str">
        <f>IF(B60="","",IF(C60="",IF(Cover!$E$47="Weekly",'STEP 3 EE Comp'!BI65*8,'STEP 3 EE Comp'!BI65*4),IF(Cover!$E$47="Weekly",'STEP 3 EE Comp'!BI65,'STEP 3 EE Comp'!BI65)))</f>
        <v/>
      </c>
      <c r="CD60" s="82" t="str">
        <f t="shared" si="18"/>
        <v/>
      </c>
      <c r="CE60" s="417">
        <f t="shared" si="19"/>
        <v>1</v>
      </c>
      <c r="CF60" s="82" t="str">
        <f t="shared" si="20"/>
        <v>Good</v>
      </c>
      <c r="CG60" s="82">
        <f t="shared" si="21"/>
        <v>0</v>
      </c>
      <c r="CH60" s="234">
        <f t="shared" si="22"/>
        <v>0</v>
      </c>
    </row>
    <row r="61" spans="1:86" s="69" customFormat="1" x14ac:dyDescent="0.3">
      <c r="A61" s="530"/>
      <c r="B61" s="477"/>
      <c r="C61" s="52"/>
      <c r="D61" s="565"/>
      <c r="E61" s="52"/>
      <c r="F61" s="507"/>
      <c r="G61" s="210">
        <f t="shared" si="23"/>
        <v>0</v>
      </c>
      <c r="H61" s="82">
        <f t="shared" si="2"/>
        <v>0</v>
      </c>
      <c r="I61" s="211"/>
      <c r="J61" s="441" t="s">
        <v>21</v>
      </c>
      <c r="K61" s="441" t="s">
        <v>21</v>
      </c>
      <c r="L61" s="441" t="s">
        <v>21</v>
      </c>
      <c r="M61" s="441" t="s">
        <v>21</v>
      </c>
      <c r="N61" s="568" t="s">
        <v>21</v>
      </c>
      <c r="O61" s="211"/>
      <c r="P61" s="212" t="str">
        <f>IF(B61="","",
IF(AND(V61="",W61="",B61&lt;&gt;""),"Employed",
IF(AND(V61&lt;&gt;"",W61="",B61&lt;&gt;""),"Terminated",
IF(AND(V61&lt;&gt;"",W61&lt;&gt;"",B61&lt;&gt;""),IF(W61&lt;Cover!$E$43,"Employed","Furloughed"),
IF(AND(V61="",W61&lt;&gt;"",B61&lt;&gt;""),IF(W61&lt;Cover!$E$43,"Employed","Rehired"))))))</f>
        <v/>
      </c>
      <c r="Q61" s="211"/>
      <c r="R61" s="536"/>
      <c r="S61" s="563"/>
      <c r="T61" s="536"/>
      <c r="U61" s="82">
        <f>IF(Cover!$E$47="Weekly",IF(T61&gt;0,T61,R61*S61),IF(T61&gt;0,T61,R61*S61)/2)</f>
        <v>0</v>
      </c>
      <c r="V61" s="564"/>
      <c r="W61" s="564"/>
      <c r="Y61" s="213" t="str">
        <f>IF($B61="","",IF('Actual Allocation Calc'!$AH$78="A",
IF($P61="Employed",$U61/7*BJ61,
IF(AND($P61="Terminated"),($U61/7*AP61),
IF(AND($P61="Furloughed"),($U61/7*AP61)+($U61/7*AZ61),
IF(AND($P61="Rehired"),($U61/7*AZ61),
IF(AND($P61="Terminated",AP61&gt;0),$U61,
IF($P61="Furloughed",IF(AP61&gt;0,$U61)+IF(AZ61&gt;0,$U61),
IF($P61="Rehired",IF(AZ61&gt;0,$U61)))))))),IF('Actual Allocation Calc'!$AH$78="C",'Actual Allocation Calc'!L61,'Actual Allocation Calc'!U61+IF($P61="Employed",$U61/7*BJ61,
IF(AND($P61="Terminated"),($U61/7*AP61),
IF(AND($P61="Furloughed"),($U61/7*AP61)+($U61/7*AZ61),
IF(AND($P61="Rehired"),($U61/7*AZ61),
IF(AND($P61="Terminated",AP61&gt;0),$U61,
IF($P61="Furloughed",IF(AP61&gt;0,$U61)+IF(AZ61&gt;0,$U61),
IF($P61="Rehired",IF(AZ61&gt;0,$U61))))))))*'Actual Allocation Calc'!$AH$99)))</f>
        <v/>
      </c>
      <c r="Z61" s="210" t="str">
        <f>IF($B61="","",IF('Actual Allocation Calc'!$AI$78="A",
IF($P61="Employed",$U61,
IF(AND($P61="Terminated"),($U61/7*AQ61),
IF(AND($P61="Furloughed"),($U61/7*AQ61)+($U61/7*BA61),
IF(AND($P61="Rehired"),($U61/7*BA61),
IF(AND($P61="Terminated",AQ61&gt;0),$U61,
IF($P61="Furloughed",IF(AQ61&gt;0,$U61)+IF(BA61&gt;0,$U61),
IF($P61="Rehired",IF(BA61&gt;0,$U61)))))))),IF('Actual Allocation Calc'!$AI$78="C",'Actual Allocation Calc'!M61,'Actual Allocation Calc'!V61+IF($P61="Employed",$U61,
IF(AND($P61="Terminated"),($U61/7*AQ61),
IF(AND($P61="Furloughed"),($U61/7*AQ61)+($U61/7*BA61),
IF(AND($P61="Rehired"),($U61/7*BA61),
IF(AND($P61="Terminated",AQ61&gt;0),$U61,
IF($P61="Furloughed",IF(AQ61&gt;0,$U61)+IF(BA61&gt;0,$U61),
IF($P61="Rehired",IF(BA61&gt;0,$U61))))))))*'Actual Allocation Calc'!$AI$99)))</f>
        <v/>
      </c>
      <c r="AA61" s="210" t="str">
        <f>IF($B61="","",IF('Actual Allocation Calc'!$AJ$78="A",
IF($P61="Employed",$U61,
IF(AND($P61="Terminated"),($U61/7*AR61),
IF(AND($P61="Furloughed"),($U61/7*AR61)+($U61/7*BB61),
IF(AND($P61="Rehired"),($U61/7*BB61),
IF(AND($P61="Terminated",AR61&gt;0),$U61,
IF($P61="Furloughed",IF(AR61&gt;0,$U61)+IF(BB61&gt;0,$U61),
IF($P61="Rehired",IF(BB61&gt;0,$U61)))))))),IF('Actual Allocation Calc'!$AJ$78="C",'Actual Allocation Calc'!N61,'Actual Allocation Calc'!W61+IF($P61="Employed",$U61,
IF(AND($P61="Terminated"),($U61/7*AR61),
IF(AND($P61="Furloughed"),($U61/7*AR61)+($U61/7*BB61),
IF(AND($P61="Rehired"),($U61/7*BB61),
IF(AND($P61="Terminated",AR61&gt;0),$U61,
IF($P61="Furloughed",IF(AR61&gt;0,$U61)+IF(BB61&gt;0,$U61),
IF($P61="Rehired",IF(BB61&gt;0,$U61))))))))*'Actual Allocation Calc'!$AJ$99)))</f>
        <v/>
      </c>
      <c r="AB61" s="210" t="str">
        <f>IF($B61="","",IF('Actual Allocation Calc'!$AK$78="A",
IF($P61="Employed",$U61,
IF(AND($P61="Terminated"),($U61/7*AS61),
IF(AND($P61="Furloughed"),($U61/7*AS61)+($U61/7*BC61),
IF(AND($P61="Rehired"),($U61/7*BC61),
IF(AND($P61="Terminated",AS61&gt;0),$U61,
IF($P61="Furloughed",IF(AS61&gt;0,$U61)+IF(BC61&gt;0,$U61),
IF($P61="Rehired",IF(BC61&gt;0,$U61)))))))),IF('Actual Allocation Calc'!$AK$78="C",'Actual Allocation Calc'!O61,'Actual Allocation Calc'!X61+IF($P61="Employed",$U61,
IF(AND($P61="Terminated"),($U61/7*AS61),
IF(AND($P61="Furloughed"),($U61/7*AS61)+($U61/7*BC61),
IF(AND($P61="Rehired"),($U61/7*BC61),
IF(AND($P61="Terminated",AS61&gt;0),$U61,
IF($P61="Furloughed",IF(AS61&gt;0,$U61)+IF(BC61&gt;0,$U61),
IF($P61="Rehired",IF(BC61&gt;0,$U61))))))))*'Actual Allocation Calc'!$AK$99)))</f>
        <v/>
      </c>
      <c r="AC61" s="210" t="str">
        <f>IF($B61="","",IF('Actual Allocation Calc'!$AL$78="A",
IF($P61="Employed",$U61,
IF(AND($P61="Terminated"),($U61/7*AT61),
IF(AND($P61="Furloughed"),($U61/7*AT61)+($U61/7*BD61),
IF(AND($P61="Rehired"),($U61/7*BD61),
IF(AND($P61="Terminated",AT61&gt;0),$U61,
IF($P61="Furloughed",IF(AT61&gt;0,$U61)+IF(BD61&gt;0,$U61),
IF($P61="Rehired",IF(BD61&gt;0,$U61)))))))),IF('Actual Allocation Calc'!$AL$78="C",'Actual Allocation Calc'!P61,'Actual Allocation Calc'!Y61+IF($P61="Employed",$U61,
IF(AND($P61="Terminated"),($U61/7*AT61),
IF(AND($P61="Furloughed"),($U61/7*AT61)+($U61/7*BD61),
IF(AND($P61="Rehired"),($U61/7*BD61),
IF(AND($P61="Terminated",AT61&gt;0),$U61,
IF($P61="Furloughed",IF(AT61&gt;0,$U61)+IF(BD61&gt;0,$U61),
IF($P61="Rehired",IF(BD61&gt;0,$U61))))))))*'Actual Allocation Calc'!$AL$99)))</f>
        <v/>
      </c>
      <c r="AD61" s="210" t="str">
        <f>IF($B61="","",IF('Actual Allocation Calc'!$AM$78="A",
IF($P61="Employed",$U61,
IF(AND($P61="Terminated"),($U61/7*AU61),
IF(AND($P61="Furloughed"),($U61/7*AU61)+($U61/7*BE61),
IF(AND($P61="Rehired"),($U61/7*BE61),
IF(AND($P61="Terminated",AU61&gt;0),$U61,
IF($P61="Furloughed",IF(AU61&gt;0,$U61)+IF(BE61&gt;0,$U61),
IF($P61="Rehired",IF(BE61&gt;0,$U61)))))))),IF('Actual Allocation Calc'!$AM$78="C",'Actual Allocation Calc'!Q61,'Actual Allocation Calc'!Z61+IF($P61="Employed",$U61,
IF(AND($P61="Terminated"),($U61/7*AU61),
IF(AND($P61="Furloughed"),($U61/7*AU61)+($U61/7*BE61),
IF(AND($P61="Rehired"),($U61/7*BE61),
IF(AND($P61="Terminated",AU61&gt;0),$U61,
IF($P61="Furloughed",IF(AU61&gt;0,$U61)+IF(BE61&gt;0,$U61),
IF($P61="Rehired",IF(BE61&gt;0,$U61))))))))*'Actual Allocation Calc'!$AM$99)))</f>
        <v/>
      </c>
      <c r="AE61" s="210" t="str">
        <f>IF($B61="","",IF('Actual Allocation Calc'!$AN$78="A",
IF($P61="Employed",$U61,
IF(AND($P61="Terminated"),($U61/7*AV61),
IF(AND($P61="Furloughed"),($U61/7*AV61)+($U61/7*BF61),
IF(AND($P61="Rehired"),($U61/7*BF61),
IF(AND($P61="Terminated",AV61&gt;0),$U61,
IF($P61="Furloughed",IF(AV61&gt;0,$U61)+IF(BF61&gt;0,$U61),
IF($P61="Rehired",IF(BF61&gt;0,$U61)))))))),IF('Actual Allocation Calc'!$AN$78="C",'Actual Allocation Calc'!R61,'Actual Allocation Calc'!AA61+IF($P61="Employed",$U61,
IF(AND($P61="Terminated"),($U61/7*AV61),
IF(AND($P61="Furloughed"),($U61/7*AV61)+($U61/7*BF61),
IF(AND($P61="Rehired"),($U61/7*BF61),
IF(AND($P61="Terminated",AV61&gt;0),$U61,
IF($P61="Furloughed",IF(AV61&gt;0,$U61)+IF(BF61&gt;0,$U61),
IF($P61="Rehired",IF(BF61&gt;0,$U61))))))))*'Actual Allocation Calc'!$AN$99)))</f>
        <v/>
      </c>
      <c r="AF61" s="210" t="str">
        <f>IF($B61="","",IF('Actual Allocation Calc'!$AO$78="A",
IF($P61="Employed",$U61,
IF(AND($P61="Terminated"),($U61/7*AW61),
IF(AND($P61="Furloughed"),($U61/7*AW61)+($U61/7*BG61),
IF(AND($P61="Rehired"),($U61/7*BG61),
IF(AND($P61="Terminated",AW61&gt;0),$U61,
IF($P61="Furloughed",IF(AW61&gt;0,$U61)+IF(BG61&gt;0,$U61),
IF($P61="Rehired",IF(BG61&gt;0,$U61)))))))),IF('Actual Allocation Calc'!$AO$78="C",'Actual Allocation Calc'!S61,'Actual Allocation Calc'!AB61+IF($P61="Employed",$U61,
IF(AND($P61="Terminated"),($U61/7*AW61),
IF(AND($P61="Furloughed"),($U61/7*AW61)+($U61/7*BG61),
IF(AND($P61="Rehired"),($U61/7*BG61),
IF(AND($P61="Terminated",AW61&gt;0),$U61,
IF($P61="Furloughed",IF(AW61&gt;0,$U61)+IF(BG61&gt;0,$U61),
IF($P61="Rehired",IF(BG61&gt;0,$U61))))))))*'Actual Allocation Calc'!$AO$99)))</f>
        <v/>
      </c>
      <c r="AG61" s="210" t="str">
        <f>IF($B61="","",IF('Actual Allocation Calc'!$AP$78="A",
IF($P61="Employed",$U61/7*BK61,
IF(AND($P61="Terminated"),($U61/7*AX61),
IF(AND($P61="Furloughed"),($U61/7*AX61)+($U61/7*BH61),
IF(AND($P61="Rehired"),($U61/7*BH61),
IF(AND($P61="Terminated",AX61&gt;0),$U61,
IF($P61="Furloughed",IF(AX61&gt;0,$U61)+IF(BH61&gt;0,$U61),
IF($P61="Rehired",IF(BH61&gt;0,$U61)))))))),IF('Actual Allocation Calc'!$AP$78="C",'Actual Allocation Calc'!T61,'Actual Allocation Calc'!AC61+IF($P61="Employed",$U61/7*BK61,
IF(AND($P61="Terminated"),($U61/7*AX61),
IF(AND($P61="Furloughed"),($U61/7*AX61)+($U61/7*BH61),
IF(AND($P61="Rehired"),($U61/7*BH61),
IF(AND($P61="Terminated",AX61&gt;0),$U61,
IF($P61="Furloughed",IF(AX61&gt;0,$U61)+IF(BH61&gt;0,$U61),
IF($P61="Rehired",IF(BH61&gt;0,$U61))))))))*'Actual Allocation Calc'!$AP$99)))</f>
        <v/>
      </c>
      <c r="AH61" s="536"/>
      <c r="AI61" s="82">
        <f t="shared" si="24"/>
        <v>0</v>
      </c>
      <c r="AJ61" s="210">
        <f t="shared" si="6"/>
        <v>0</v>
      </c>
      <c r="AK61" s="397" t="str">
        <f t="shared" si="7"/>
        <v/>
      </c>
      <c r="AM61" s="173"/>
      <c r="AO61" s="214" t="str">
        <f>IFERROR(IF($V61="","",VLOOKUP(V61,'Calendar Calcs'!$B$2:$E1028,4,FALSE)),0)</f>
        <v/>
      </c>
      <c r="AP61" s="69" t="str">
        <f>IF($AO61="","", IF($AO61&lt;AP$23,0,IF($AO61&gt;AP$23,COUNTIFS('Calendar Calcs'!$E$2:$E1028,AP$23),COUNTIFS('Calendar Calcs'!$E$2:$E1028,AP$23,'Calendar Calcs'!$D$2:$D1028,"&lt;="&amp;WEEKDAY($V61)))))</f>
        <v/>
      </c>
      <c r="AQ61" s="69" t="str">
        <f>IF($AO61="","", IF($AO61&lt;AQ$23,0,IF($AO61&gt;AQ$23,COUNTIFS('Calendar Calcs'!$E$2:$E1028,AQ$23),COUNTIFS('Calendar Calcs'!$E$2:$E1028,AQ$23,'Calendar Calcs'!$D$2:$D1028,"&lt;="&amp;WEEKDAY($V61)))))</f>
        <v/>
      </c>
      <c r="AR61" s="69" t="str">
        <f>IF($AO61="","", IF($AO61&lt;AR$23,0,IF($AO61&gt;AR$23,COUNTIFS('Calendar Calcs'!$E$2:$E1028,AR$23),COUNTIFS('Calendar Calcs'!$E$2:$E1028,AR$23,'Calendar Calcs'!$D$2:$D1028,"&lt;="&amp;WEEKDAY($V61)))))</f>
        <v/>
      </c>
      <c r="AS61" s="69" t="str">
        <f>IF($AO61="","", IF($AO61&lt;AS$23,0,IF($AO61&gt;AS$23,COUNTIFS('Calendar Calcs'!$E$2:$E1028,AS$23),COUNTIFS('Calendar Calcs'!$E$2:$E1028,AS$23,'Calendar Calcs'!$D$2:$D1028,"&lt;="&amp;WEEKDAY($V61)))))</f>
        <v/>
      </c>
      <c r="AT61" s="69" t="str">
        <f>IF($AO61="","", IF($AO61&lt;AT$23,0,IF($AO61&gt;AT$23,COUNTIFS('Calendar Calcs'!$E$2:$E1028,AT$23),COUNTIFS('Calendar Calcs'!$E$2:$E1028,AT$23,'Calendar Calcs'!$D$2:$D1028,"&lt;="&amp;WEEKDAY($V61)))))</f>
        <v/>
      </c>
      <c r="AU61" s="69" t="str">
        <f>IF($AO61="","", IF($AO61&lt;AU$23,0,IF($AO61&gt;AU$23,COUNTIFS('Calendar Calcs'!$E$2:$E1028,AU$23),COUNTIFS('Calendar Calcs'!$E$2:$E1028,AU$23,'Calendar Calcs'!$D$2:$D1028,"&lt;="&amp;WEEKDAY($V61)))))</f>
        <v/>
      </c>
      <c r="AV61" s="69" t="str">
        <f>IF($AO61="","", IF($AO61&lt;AV$23,0,IF($AO61&gt;AV$23,COUNTIFS('Calendar Calcs'!$E$2:$E1028,AV$23),COUNTIFS('Calendar Calcs'!$E$2:$E1028,AV$23,'Calendar Calcs'!$D$2:$D1028,"&lt;="&amp;WEEKDAY($V61)))))</f>
        <v/>
      </c>
      <c r="AW61" s="69" t="str">
        <f>IF($AO61="","", IF($AO61&lt;AW$23,0,IF($AO61&gt;AW$23,COUNTIFS('Calendar Calcs'!$E$2:$E1028,AW$23),COUNTIFS('Calendar Calcs'!$E$2:$E1028,AW$23,'Calendar Calcs'!$D$2:$D1028,"&lt;="&amp;WEEKDAY($V61)))))</f>
        <v/>
      </c>
      <c r="AX61" s="69" t="str">
        <f>IF($AO61="","", IF($AO61&lt;AX$23,0,IF($AO61&gt;AX$23,COUNTIFS('Calendar Calcs'!$E$2:$E1028,AX$23),COUNTIFS('Calendar Calcs'!$E$2:$E1028,AX$23,'Calendar Calcs'!$D$2:$D1028,"&lt;="&amp;WEEKDAY($V61)))))</f>
        <v/>
      </c>
      <c r="AY61" s="69" t="str">
        <f>IF($W61="","",VLOOKUP($W61,'Calendar Calcs'!$B$2:$E1028,4,FALSE))</f>
        <v/>
      </c>
      <c r="AZ61" s="69" t="str">
        <f>IF($AY61="","",IF($AY61&gt;AZ$23,0,IF($AY61&lt;AZ$23,COUNTIFS('Calendar Calcs'!$E$2:$E1028,AZ$23),COUNTIFS('Calendar Calcs'!$E$2:$E1028,AZ$23,'Calendar Calcs'!$D$2:$D1028,"&gt;="&amp;WEEKDAY($W61)))))</f>
        <v/>
      </c>
      <c r="BA61" s="69" t="str">
        <f>IF($AY61="","",IF($AY61&gt;BA$23,0,IF($AY61&lt;BA$23,COUNTIFS('Calendar Calcs'!$E$2:$E1028,BA$23),COUNTIFS('Calendar Calcs'!$E$2:$E1028,BA$23,'Calendar Calcs'!$D$2:$D1028,"&gt;="&amp;WEEKDAY($W61)))))</f>
        <v/>
      </c>
      <c r="BB61" s="69" t="str">
        <f>IF($AY61="","",IF($AY61&gt;BB$23,0,IF($AY61&lt;BB$23,COUNTIFS('Calendar Calcs'!$E$2:$E1028,BB$23),COUNTIFS('Calendar Calcs'!$E$2:$E1028,BB$23,'Calendar Calcs'!$D$2:$D1028,"&gt;="&amp;WEEKDAY($W61)))))</f>
        <v/>
      </c>
      <c r="BC61" s="69" t="str">
        <f>IF($AY61="","",IF($AY61&gt;BC$23,0,IF($AY61&lt;BC$23,COUNTIFS('Calendar Calcs'!$E$2:$E1028,BC$23),COUNTIFS('Calendar Calcs'!$E$2:$E1028,BC$23,'Calendar Calcs'!$D$2:$D1028,"&gt;="&amp;WEEKDAY($W61)))))</f>
        <v/>
      </c>
      <c r="BD61" s="69" t="str">
        <f>IF($AY61="","",IF($AY61&gt;BD$23,0,IF($AY61&lt;BD$23,COUNTIFS('Calendar Calcs'!$E$2:$E1028,BD$23),COUNTIFS('Calendar Calcs'!$E$2:$E1028,BD$23,'Calendar Calcs'!$D$2:$D1028,"&gt;="&amp;WEEKDAY($W61)))))</f>
        <v/>
      </c>
      <c r="BE61" s="69" t="str">
        <f>IF($AY61="","",IF($AY61&gt;BE$23,0,IF($AY61&lt;BE$23,COUNTIFS('Calendar Calcs'!$E$2:$E1028,BE$23),COUNTIFS('Calendar Calcs'!$E$2:$E1028,BE$23,'Calendar Calcs'!$D$2:$D1028,"&gt;="&amp;WEEKDAY($W61)))))</f>
        <v/>
      </c>
      <c r="BF61" s="69" t="str">
        <f>IF($AY61="","",IF($AY61&gt;BF$23,0,IF($AY61&lt;BF$23,COUNTIFS('Calendar Calcs'!$E$2:$E1028,BF$23),COUNTIFS('Calendar Calcs'!$E$2:$E1028,BF$23,'Calendar Calcs'!$D$2:$D1028,"&gt;="&amp;WEEKDAY($W61)))))</f>
        <v/>
      </c>
      <c r="BG61" s="69" t="str">
        <f>IF($AY61="","",IF($AY61&gt;BG$23,0,IF($AY61&lt;BG$23,COUNTIFS('Calendar Calcs'!$E$2:$E1028,BG$23),COUNTIFS('Calendar Calcs'!$E$2:$E1028,BG$23,'Calendar Calcs'!$D$2:$D1028,"&gt;="&amp;WEEKDAY($W61)))))</f>
        <v/>
      </c>
      <c r="BH61" s="69">
        <f t="shared" si="8"/>
        <v>6</v>
      </c>
      <c r="BI61" s="69">
        <f>IF(Cover!$E$43="","",VLOOKUP(Cover!$E$43,'Calendar Calcs'!$B$2:$E1028,4,FALSE))</f>
        <v>1</v>
      </c>
      <c r="BJ61" s="69">
        <f>IF($BI61="","", IF($BI61&lt;BJ$23,0,IF($BI61&gt;=BJ$23,COUNTIFS('Calendar Calcs'!$E$2:$E1028,BJ$23),COUNTIFS('Calendar Calcs'!$E$2:$E1028,BJ$23,'Calendar Calcs'!$D$2:$D1028,"&lt;="&amp;WEEKDAY($V61)))))</f>
        <v>1</v>
      </c>
      <c r="BK61" s="69">
        <f t="shared" si="3"/>
        <v>6</v>
      </c>
      <c r="BN61" s="69" t="str">
        <f>IF(T61&gt;0,"FTE",IF(Cover!$E$47="Weekly",IF(S61&gt;29.75,"FTE","PTE"),IF(S61&gt;59.75,"FTE","PTE")))</f>
        <v>PTE</v>
      </c>
      <c r="BO61" s="69">
        <f>IF(BN61="FTE",30,IF(Cover!$E$47="Weekly",'STEP 2 EE Data'!S61,'STEP 2 EE Data'!S61/2))</f>
        <v>0</v>
      </c>
      <c r="BP61" s="209">
        <f t="shared" si="9"/>
        <v>0</v>
      </c>
      <c r="BQ61" s="209">
        <f t="shared" si="10"/>
        <v>0</v>
      </c>
      <c r="BR61" s="209">
        <f t="shared" si="11"/>
        <v>0</v>
      </c>
      <c r="BS61" s="209">
        <f t="shared" si="12"/>
        <v>0</v>
      </c>
      <c r="BT61" s="209">
        <f t="shared" si="13"/>
        <v>0</v>
      </c>
      <c r="BU61" s="209">
        <f t="shared" si="14"/>
        <v>0</v>
      </c>
      <c r="BV61" s="209">
        <f t="shared" si="15"/>
        <v>0</v>
      </c>
      <c r="BW61" s="209">
        <f t="shared" si="16"/>
        <v>0</v>
      </c>
      <c r="BX61" s="209">
        <f t="shared" si="17"/>
        <v>0</v>
      </c>
      <c r="CC61" s="210" t="str">
        <f>IF(B61="","",IF(C61="",IF(Cover!$E$47="Weekly",'STEP 3 EE Comp'!BI66*8,'STEP 3 EE Comp'!BI66*4),IF(Cover!$E$47="Weekly",'STEP 3 EE Comp'!BI66,'STEP 3 EE Comp'!BI66)))</f>
        <v/>
      </c>
      <c r="CD61" s="82" t="str">
        <f t="shared" si="18"/>
        <v/>
      </c>
      <c r="CE61" s="417">
        <f t="shared" si="19"/>
        <v>1</v>
      </c>
      <c r="CF61" s="82" t="str">
        <f t="shared" si="20"/>
        <v>Good</v>
      </c>
      <c r="CG61" s="82">
        <f t="shared" si="21"/>
        <v>0</v>
      </c>
      <c r="CH61" s="234">
        <f t="shared" si="22"/>
        <v>0</v>
      </c>
    </row>
    <row r="62" spans="1:86" s="69" customFormat="1" x14ac:dyDescent="0.3">
      <c r="A62" s="530"/>
      <c r="B62" s="477"/>
      <c r="C62" s="52"/>
      <c r="D62" s="565"/>
      <c r="E62" s="52"/>
      <c r="F62" s="507"/>
      <c r="G62" s="210">
        <f t="shared" si="23"/>
        <v>0</v>
      </c>
      <c r="H62" s="82">
        <f t="shared" si="2"/>
        <v>0</v>
      </c>
      <c r="I62" s="211"/>
      <c r="J62" s="441" t="s">
        <v>21</v>
      </c>
      <c r="K62" s="441" t="s">
        <v>21</v>
      </c>
      <c r="L62" s="441" t="s">
        <v>21</v>
      </c>
      <c r="M62" s="441" t="s">
        <v>21</v>
      </c>
      <c r="N62" s="568" t="s">
        <v>21</v>
      </c>
      <c r="O62" s="211"/>
      <c r="P62" s="212" t="str">
        <f>IF(B62="","",
IF(AND(V62="",W62="",B62&lt;&gt;""),"Employed",
IF(AND(V62&lt;&gt;"",W62="",B62&lt;&gt;""),"Terminated",
IF(AND(V62&lt;&gt;"",W62&lt;&gt;"",B62&lt;&gt;""),IF(W62&lt;Cover!$E$43,"Employed","Furloughed"),
IF(AND(V62="",W62&lt;&gt;"",B62&lt;&gt;""),IF(W62&lt;Cover!$E$43,"Employed","Rehired"))))))</f>
        <v/>
      </c>
      <c r="Q62" s="211"/>
      <c r="R62" s="536"/>
      <c r="S62" s="563"/>
      <c r="T62" s="536"/>
      <c r="U62" s="82">
        <f>IF(Cover!$E$47="Weekly",IF(T62&gt;0,T62,R62*S62),IF(T62&gt;0,T62,R62*S62)/2)</f>
        <v>0</v>
      </c>
      <c r="V62" s="564"/>
      <c r="W62" s="564"/>
      <c r="Y62" s="213" t="str">
        <f>IF($B62="","",IF('Actual Allocation Calc'!$AH$78="A",
IF($P62="Employed",$U62/7*BJ62,
IF(AND($P62="Terminated"),($U62/7*AP62),
IF(AND($P62="Furloughed"),($U62/7*AP62)+($U62/7*AZ62),
IF(AND($P62="Rehired"),($U62/7*AZ62),
IF(AND($P62="Terminated",AP62&gt;0),$U62,
IF($P62="Furloughed",IF(AP62&gt;0,$U62)+IF(AZ62&gt;0,$U62),
IF($P62="Rehired",IF(AZ62&gt;0,$U62)))))))),IF('Actual Allocation Calc'!$AH$78="C",'Actual Allocation Calc'!L62,'Actual Allocation Calc'!U62+IF($P62="Employed",$U62/7*BJ62,
IF(AND($P62="Terminated"),($U62/7*AP62),
IF(AND($P62="Furloughed"),($U62/7*AP62)+($U62/7*AZ62),
IF(AND($P62="Rehired"),($U62/7*AZ62),
IF(AND($P62="Terminated",AP62&gt;0),$U62,
IF($P62="Furloughed",IF(AP62&gt;0,$U62)+IF(AZ62&gt;0,$U62),
IF($P62="Rehired",IF(AZ62&gt;0,$U62))))))))*'Actual Allocation Calc'!$AH$99)))</f>
        <v/>
      </c>
      <c r="Z62" s="210" t="str">
        <f>IF($B62="","",IF('Actual Allocation Calc'!$AI$78="A",
IF($P62="Employed",$U62,
IF(AND($P62="Terminated"),($U62/7*AQ62),
IF(AND($P62="Furloughed"),($U62/7*AQ62)+($U62/7*BA62),
IF(AND($P62="Rehired"),($U62/7*BA62),
IF(AND($P62="Terminated",AQ62&gt;0),$U62,
IF($P62="Furloughed",IF(AQ62&gt;0,$U62)+IF(BA62&gt;0,$U62),
IF($P62="Rehired",IF(BA62&gt;0,$U62)))))))),IF('Actual Allocation Calc'!$AI$78="C",'Actual Allocation Calc'!M62,'Actual Allocation Calc'!V62+IF($P62="Employed",$U62,
IF(AND($P62="Terminated"),($U62/7*AQ62),
IF(AND($P62="Furloughed"),($U62/7*AQ62)+($U62/7*BA62),
IF(AND($P62="Rehired"),($U62/7*BA62),
IF(AND($P62="Terminated",AQ62&gt;0),$U62,
IF($P62="Furloughed",IF(AQ62&gt;0,$U62)+IF(BA62&gt;0,$U62),
IF($P62="Rehired",IF(BA62&gt;0,$U62))))))))*'Actual Allocation Calc'!$AI$99)))</f>
        <v/>
      </c>
      <c r="AA62" s="210" t="str">
        <f>IF($B62="","",IF('Actual Allocation Calc'!$AJ$78="A",
IF($P62="Employed",$U62,
IF(AND($P62="Terminated"),($U62/7*AR62),
IF(AND($P62="Furloughed"),($U62/7*AR62)+($U62/7*BB62),
IF(AND($P62="Rehired"),($U62/7*BB62),
IF(AND($P62="Terminated",AR62&gt;0),$U62,
IF($P62="Furloughed",IF(AR62&gt;0,$U62)+IF(BB62&gt;0,$U62),
IF($P62="Rehired",IF(BB62&gt;0,$U62)))))))),IF('Actual Allocation Calc'!$AJ$78="C",'Actual Allocation Calc'!N62,'Actual Allocation Calc'!W62+IF($P62="Employed",$U62,
IF(AND($P62="Terminated"),($U62/7*AR62),
IF(AND($P62="Furloughed"),($U62/7*AR62)+($U62/7*BB62),
IF(AND($P62="Rehired"),($U62/7*BB62),
IF(AND($P62="Terminated",AR62&gt;0),$U62,
IF($P62="Furloughed",IF(AR62&gt;0,$U62)+IF(BB62&gt;0,$U62),
IF($P62="Rehired",IF(BB62&gt;0,$U62))))))))*'Actual Allocation Calc'!$AJ$99)))</f>
        <v/>
      </c>
      <c r="AB62" s="210" t="str">
        <f>IF($B62="","",IF('Actual Allocation Calc'!$AK$78="A",
IF($P62="Employed",$U62,
IF(AND($P62="Terminated"),($U62/7*AS62),
IF(AND($P62="Furloughed"),($U62/7*AS62)+($U62/7*BC62),
IF(AND($P62="Rehired"),($U62/7*BC62),
IF(AND($P62="Terminated",AS62&gt;0),$U62,
IF($P62="Furloughed",IF(AS62&gt;0,$U62)+IF(BC62&gt;0,$U62),
IF($P62="Rehired",IF(BC62&gt;0,$U62)))))))),IF('Actual Allocation Calc'!$AK$78="C",'Actual Allocation Calc'!O62,'Actual Allocation Calc'!X62+IF($P62="Employed",$U62,
IF(AND($P62="Terminated"),($U62/7*AS62),
IF(AND($P62="Furloughed"),($U62/7*AS62)+($U62/7*BC62),
IF(AND($P62="Rehired"),($U62/7*BC62),
IF(AND($P62="Terminated",AS62&gt;0),$U62,
IF($P62="Furloughed",IF(AS62&gt;0,$U62)+IF(BC62&gt;0,$U62),
IF($P62="Rehired",IF(BC62&gt;0,$U62))))))))*'Actual Allocation Calc'!$AK$99)))</f>
        <v/>
      </c>
      <c r="AC62" s="210" t="str">
        <f>IF($B62="","",IF('Actual Allocation Calc'!$AL$78="A",
IF($P62="Employed",$U62,
IF(AND($P62="Terminated"),($U62/7*AT62),
IF(AND($P62="Furloughed"),($U62/7*AT62)+($U62/7*BD62),
IF(AND($P62="Rehired"),($U62/7*BD62),
IF(AND($P62="Terminated",AT62&gt;0),$U62,
IF($P62="Furloughed",IF(AT62&gt;0,$U62)+IF(BD62&gt;0,$U62),
IF($P62="Rehired",IF(BD62&gt;0,$U62)))))))),IF('Actual Allocation Calc'!$AL$78="C",'Actual Allocation Calc'!P62,'Actual Allocation Calc'!Y62+IF($P62="Employed",$U62,
IF(AND($P62="Terminated"),($U62/7*AT62),
IF(AND($P62="Furloughed"),($U62/7*AT62)+($U62/7*BD62),
IF(AND($P62="Rehired"),($U62/7*BD62),
IF(AND($P62="Terminated",AT62&gt;0),$U62,
IF($P62="Furloughed",IF(AT62&gt;0,$U62)+IF(BD62&gt;0,$U62),
IF($P62="Rehired",IF(BD62&gt;0,$U62))))))))*'Actual Allocation Calc'!$AL$99)))</f>
        <v/>
      </c>
      <c r="AD62" s="210" t="str">
        <f>IF($B62="","",IF('Actual Allocation Calc'!$AM$78="A",
IF($P62="Employed",$U62,
IF(AND($P62="Terminated"),($U62/7*AU62),
IF(AND($P62="Furloughed"),($U62/7*AU62)+($U62/7*BE62),
IF(AND($P62="Rehired"),($U62/7*BE62),
IF(AND($P62="Terminated",AU62&gt;0),$U62,
IF($P62="Furloughed",IF(AU62&gt;0,$U62)+IF(BE62&gt;0,$U62),
IF($P62="Rehired",IF(BE62&gt;0,$U62)))))))),IF('Actual Allocation Calc'!$AM$78="C",'Actual Allocation Calc'!Q62,'Actual Allocation Calc'!Z62+IF($P62="Employed",$U62,
IF(AND($P62="Terminated"),($U62/7*AU62),
IF(AND($P62="Furloughed"),($U62/7*AU62)+($U62/7*BE62),
IF(AND($P62="Rehired"),($U62/7*BE62),
IF(AND($P62="Terminated",AU62&gt;0),$U62,
IF($P62="Furloughed",IF(AU62&gt;0,$U62)+IF(BE62&gt;0,$U62),
IF($P62="Rehired",IF(BE62&gt;0,$U62))))))))*'Actual Allocation Calc'!$AM$99)))</f>
        <v/>
      </c>
      <c r="AE62" s="210" t="str">
        <f>IF($B62="","",IF('Actual Allocation Calc'!$AN$78="A",
IF($P62="Employed",$U62,
IF(AND($P62="Terminated"),($U62/7*AV62),
IF(AND($P62="Furloughed"),($U62/7*AV62)+($U62/7*BF62),
IF(AND($P62="Rehired"),($U62/7*BF62),
IF(AND($P62="Terminated",AV62&gt;0),$U62,
IF($P62="Furloughed",IF(AV62&gt;0,$U62)+IF(BF62&gt;0,$U62),
IF($P62="Rehired",IF(BF62&gt;0,$U62)))))))),IF('Actual Allocation Calc'!$AN$78="C",'Actual Allocation Calc'!R62,'Actual Allocation Calc'!AA62+IF($P62="Employed",$U62,
IF(AND($P62="Terminated"),($U62/7*AV62),
IF(AND($P62="Furloughed"),($U62/7*AV62)+($U62/7*BF62),
IF(AND($P62="Rehired"),($U62/7*BF62),
IF(AND($P62="Terminated",AV62&gt;0),$U62,
IF($P62="Furloughed",IF(AV62&gt;0,$U62)+IF(BF62&gt;0,$U62),
IF($P62="Rehired",IF(BF62&gt;0,$U62))))))))*'Actual Allocation Calc'!$AN$99)))</f>
        <v/>
      </c>
      <c r="AF62" s="210" t="str">
        <f>IF($B62="","",IF('Actual Allocation Calc'!$AO$78="A",
IF($P62="Employed",$U62,
IF(AND($P62="Terminated"),($U62/7*AW62),
IF(AND($P62="Furloughed"),($U62/7*AW62)+($U62/7*BG62),
IF(AND($P62="Rehired"),($U62/7*BG62),
IF(AND($P62="Terminated",AW62&gt;0),$U62,
IF($P62="Furloughed",IF(AW62&gt;0,$U62)+IF(BG62&gt;0,$U62),
IF($P62="Rehired",IF(BG62&gt;0,$U62)))))))),IF('Actual Allocation Calc'!$AO$78="C",'Actual Allocation Calc'!S62,'Actual Allocation Calc'!AB62+IF($P62="Employed",$U62,
IF(AND($P62="Terminated"),($U62/7*AW62),
IF(AND($P62="Furloughed"),($U62/7*AW62)+($U62/7*BG62),
IF(AND($P62="Rehired"),($U62/7*BG62),
IF(AND($P62="Terminated",AW62&gt;0),$U62,
IF($P62="Furloughed",IF(AW62&gt;0,$U62)+IF(BG62&gt;0,$U62),
IF($P62="Rehired",IF(BG62&gt;0,$U62))))))))*'Actual Allocation Calc'!$AO$99)))</f>
        <v/>
      </c>
      <c r="AG62" s="210" t="str">
        <f>IF($B62="","",IF('Actual Allocation Calc'!$AP$78="A",
IF($P62="Employed",$U62/7*BK62,
IF(AND($P62="Terminated"),($U62/7*AX62),
IF(AND($P62="Furloughed"),($U62/7*AX62)+($U62/7*BH62),
IF(AND($P62="Rehired"),($U62/7*BH62),
IF(AND($P62="Terminated",AX62&gt;0),$U62,
IF($P62="Furloughed",IF(AX62&gt;0,$U62)+IF(BH62&gt;0,$U62),
IF($P62="Rehired",IF(BH62&gt;0,$U62)))))))),IF('Actual Allocation Calc'!$AP$78="C",'Actual Allocation Calc'!T62,'Actual Allocation Calc'!AC62+IF($P62="Employed",$U62/7*BK62,
IF(AND($P62="Terminated"),($U62/7*AX62),
IF(AND($P62="Furloughed"),($U62/7*AX62)+($U62/7*BH62),
IF(AND($P62="Rehired"),($U62/7*BH62),
IF(AND($P62="Terminated",AX62&gt;0),$U62,
IF($P62="Furloughed",IF(AX62&gt;0,$U62)+IF(BH62&gt;0,$U62),
IF($P62="Rehired",IF(BH62&gt;0,$U62))))))))*'Actual Allocation Calc'!$AP$99)))</f>
        <v/>
      </c>
      <c r="AH62" s="536"/>
      <c r="AI62" s="82">
        <f t="shared" si="24"/>
        <v>0</v>
      </c>
      <c r="AJ62" s="210">
        <f t="shared" si="6"/>
        <v>0</v>
      </c>
      <c r="AK62" s="397" t="str">
        <f t="shared" si="7"/>
        <v/>
      </c>
      <c r="AM62" s="173"/>
      <c r="AO62" s="214" t="str">
        <f>IFERROR(IF($V62="","",VLOOKUP(V62,'Calendar Calcs'!$B$2:$E1029,4,FALSE)),0)</f>
        <v/>
      </c>
      <c r="AP62" s="69" t="str">
        <f>IF($AO62="","", IF($AO62&lt;AP$23,0,IF($AO62&gt;AP$23,COUNTIFS('Calendar Calcs'!$E$2:$E1029,AP$23),COUNTIFS('Calendar Calcs'!$E$2:$E1029,AP$23,'Calendar Calcs'!$D$2:$D1029,"&lt;="&amp;WEEKDAY($V62)))))</f>
        <v/>
      </c>
      <c r="AQ62" s="69" t="str">
        <f>IF($AO62="","", IF($AO62&lt;AQ$23,0,IF($AO62&gt;AQ$23,COUNTIFS('Calendar Calcs'!$E$2:$E1029,AQ$23),COUNTIFS('Calendar Calcs'!$E$2:$E1029,AQ$23,'Calendar Calcs'!$D$2:$D1029,"&lt;="&amp;WEEKDAY($V62)))))</f>
        <v/>
      </c>
      <c r="AR62" s="69" t="str">
        <f>IF($AO62="","", IF($AO62&lt;AR$23,0,IF($AO62&gt;AR$23,COUNTIFS('Calendar Calcs'!$E$2:$E1029,AR$23),COUNTIFS('Calendar Calcs'!$E$2:$E1029,AR$23,'Calendar Calcs'!$D$2:$D1029,"&lt;="&amp;WEEKDAY($V62)))))</f>
        <v/>
      </c>
      <c r="AS62" s="69" t="str">
        <f>IF($AO62="","", IF($AO62&lt;AS$23,0,IF($AO62&gt;AS$23,COUNTIFS('Calendar Calcs'!$E$2:$E1029,AS$23),COUNTIFS('Calendar Calcs'!$E$2:$E1029,AS$23,'Calendar Calcs'!$D$2:$D1029,"&lt;="&amp;WEEKDAY($V62)))))</f>
        <v/>
      </c>
      <c r="AT62" s="69" t="str">
        <f>IF($AO62="","", IF($AO62&lt;AT$23,0,IF($AO62&gt;AT$23,COUNTIFS('Calendar Calcs'!$E$2:$E1029,AT$23),COUNTIFS('Calendar Calcs'!$E$2:$E1029,AT$23,'Calendar Calcs'!$D$2:$D1029,"&lt;="&amp;WEEKDAY($V62)))))</f>
        <v/>
      </c>
      <c r="AU62" s="69" t="str">
        <f>IF($AO62="","", IF($AO62&lt;AU$23,0,IF($AO62&gt;AU$23,COUNTIFS('Calendar Calcs'!$E$2:$E1029,AU$23),COUNTIFS('Calendar Calcs'!$E$2:$E1029,AU$23,'Calendar Calcs'!$D$2:$D1029,"&lt;="&amp;WEEKDAY($V62)))))</f>
        <v/>
      </c>
      <c r="AV62" s="69" t="str">
        <f>IF($AO62="","", IF($AO62&lt;AV$23,0,IF($AO62&gt;AV$23,COUNTIFS('Calendar Calcs'!$E$2:$E1029,AV$23),COUNTIFS('Calendar Calcs'!$E$2:$E1029,AV$23,'Calendar Calcs'!$D$2:$D1029,"&lt;="&amp;WEEKDAY($V62)))))</f>
        <v/>
      </c>
      <c r="AW62" s="69" t="str">
        <f>IF($AO62="","", IF($AO62&lt;AW$23,0,IF($AO62&gt;AW$23,COUNTIFS('Calendar Calcs'!$E$2:$E1029,AW$23),COUNTIFS('Calendar Calcs'!$E$2:$E1029,AW$23,'Calendar Calcs'!$D$2:$D1029,"&lt;="&amp;WEEKDAY($V62)))))</f>
        <v/>
      </c>
      <c r="AX62" s="69" t="str">
        <f>IF($AO62="","", IF($AO62&lt;AX$23,0,IF($AO62&gt;AX$23,COUNTIFS('Calendar Calcs'!$E$2:$E1029,AX$23),COUNTIFS('Calendar Calcs'!$E$2:$E1029,AX$23,'Calendar Calcs'!$D$2:$D1029,"&lt;="&amp;WEEKDAY($V62)))))</f>
        <v/>
      </c>
      <c r="AY62" s="69" t="str">
        <f>IF($W62="","",VLOOKUP($W62,'Calendar Calcs'!$B$2:$E1029,4,FALSE))</f>
        <v/>
      </c>
      <c r="AZ62" s="69" t="str">
        <f>IF($AY62="","",IF($AY62&gt;AZ$23,0,IF($AY62&lt;AZ$23,COUNTIFS('Calendar Calcs'!$E$2:$E1029,AZ$23),COUNTIFS('Calendar Calcs'!$E$2:$E1029,AZ$23,'Calendar Calcs'!$D$2:$D1029,"&gt;="&amp;WEEKDAY($W62)))))</f>
        <v/>
      </c>
      <c r="BA62" s="69" t="str">
        <f>IF($AY62="","",IF($AY62&gt;BA$23,0,IF($AY62&lt;BA$23,COUNTIFS('Calendar Calcs'!$E$2:$E1029,BA$23),COUNTIFS('Calendar Calcs'!$E$2:$E1029,BA$23,'Calendar Calcs'!$D$2:$D1029,"&gt;="&amp;WEEKDAY($W62)))))</f>
        <v/>
      </c>
      <c r="BB62" s="69" t="str">
        <f>IF($AY62="","",IF($AY62&gt;BB$23,0,IF($AY62&lt;BB$23,COUNTIFS('Calendar Calcs'!$E$2:$E1029,BB$23),COUNTIFS('Calendar Calcs'!$E$2:$E1029,BB$23,'Calendar Calcs'!$D$2:$D1029,"&gt;="&amp;WEEKDAY($W62)))))</f>
        <v/>
      </c>
      <c r="BC62" s="69" t="str">
        <f>IF($AY62="","",IF($AY62&gt;BC$23,0,IF($AY62&lt;BC$23,COUNTIFS('Calendar Calcs'!$E$2:$E1029,BC$23),COUNTIFS('Calendar Calcs'!$E$2:$E1029,BC$23,'Calendar Calcs'!$D$2:$D1029,"&gt;="&amp;WEEKDAY($W62)))))</f>
        <v/>
      </c>
      <c r="BD62" s="69" t="str">
        <f>IF($AY62="","",IF($AY62&gt;BD$23,0,IF($AY62&lt;BD$23,COUNTIFS('Calendar Calcs'!$E$2:$E1029,BD$23),COUNTIFS('Calendar Calcs'!$E$2:$E1029,BD$23,'Calendar Calcs'!$D$2:$D1029,"&gt;="&amp;WEEKDAY($W62)))))</f>
        <v/>
      </c>
      <c r="BE62" s="69" t="str">
        <f>IF($AY62="","",IF($AY62&gt;BE$23,0,IF($AY62&lt;BE$23,COUNTIFS('Calendar Calcs'!$E$2:$E1029,BE$23),COUNTIFS('Calendar Calcs'!$E$2:$E1029,BE$23,'Calendar Calcs'!$D$2:$D1029,"&gt;="&amp;WEEKDAY($W62)))))</f>
        <v/>
      </c>
      <c r="BF62" s="69" t="str">
        <f>IF($AY62="","",IF($AY62&gt;BF$23,0,IF($AY62&lt;BF$23,COUNTIFS('Calendar Calcs'!$E$2:$E1029,BF$23),COUNTIFS('Calendar Calcs'!$E$2:$E1029,BF$23,'Calendar Calcs'!$D$2:$D1029,"&gt;="&amp;WEEKDAY($W62)))))</f>
        <v/>
      </c>
      <c r="BG62" s="69" t="str">
        <f>IF($AY62="","",IF($AY62&gt;BG$23,0,IF($AY62&lt;BG$23,COUNTIFS('Calendar Calcs'!$E$2:$E1029,BG$23),COUNTIFS('Calendar Calcs'!$E$2:$E1029,BG$23,'Calendar Calcs'!$D$2:$D1029,"&gt;="&amp;WEEKDAY($W62)))))</f>
        <v/>
      </c>
      <c r="BH62" s="69">
        <f t="shared" si="8"/>
        <v>6</v>
      </c>
      <c r="BI62" s="69">
        <f>IF(Cover!$E$43="","",VLOOKUP(Cover!$E$43,'Calendar Calcs'!$B$2:$E1029,4,FALSE))</f>
        <v>1</v>
      </c>
      <c r="BJ62" s="69">
        <f>IF($BI62="","", IF($BI62&lt;BJ$23,0,IF($BI62&gt;=BJ$23,COUNTIFS('Calendar Calcs'!$E$2:$E1029,BJ$23),COUNTIFS('Calendar Calcs'!$E$2:$E1029,BJ$23,'Calendar Calcs'!$D$2:$D1029,"&lt;="&amp;WEEKDAY($V62)))))</f>
        <v>1</v>
      </c>
      <c r="BK62" s="69">
        <f t="shared" si="3"/>
        <v>6</v>
      </c>
      <c r="BN62" s="69" t="str">
        <f>IF(T62&gt;0,"FTE",IF(Cover!$E$47="Weekly",IF(S62&gt;29.75,"FTE","PTE"),IF(S62&gt;59.75,"FTE","PTE")))</f>
        <v>PTE</v>
      </c>
      <c r="BO62" s="69">
        <f>IF(BN62="FTE",30,IF(Cover!$E$47="Weekly",'STEP 2 EE Data'!S62,'STEP 2 EE Data'!S62/2))</f>
        <v>0</v>
      </c>
      <c r="BP62" s="209">
        <f t="shared" si="9"/>
        <v>0</v>
      </c>
      <c r="BQ62" s="209">
        <f t="shared" si="10"/>
        <v>0</v>
      </c>
      <c r="BR62" s="209">
        <f t="shared" si="11"/>
        <v>0</v>
      </c>
      <c r="BS62" s="209">
        <f t="shared" si="12"/>
        <v>0</v>
      </c>
      <c r="BT62" s="209">
        <f t="shared" si="13"/>
        <v>0</v>
      </c>
      <c r="BU62" s="209">
        <f t="shared" si="14"/>
        <v>0</v>
      </c>
      <c r="BV62" s="209">
        <f t="shared" si="15"/>
        <v>0</v>
      </c>
      <c r="BW62" s="209">
        <f t="shared" si="16"/>
        <v>0</v>
      </c>
      <c r="BX62" s="209">
        <f t="shared" si="17"/>
        <v>0</v>
      </c>
      <c r="CC62" s="210" t="str">
        <f>IF(B62="","",IF(C62="",IF(Cover!$E$47="Weekly",'STEP 3 EE Comp'!BI67*8,'STEP 3 EE Comp'!BI67*4),IF(Cover!$E$47="Weekly",'STEP 3 EE Comp'!BI67,'STEP 3 EE Comp'!BI67)))</f>
        <v/>
      </c>
      <c r="CD62" s="82" t="str">
        <f t="shared" si="18"/>
        <v/>
      </c>
      <c r="CE62" s="417">
        <f t="shared" si="19"/>
        <v>1</v>
      </c>
      <c r="CF62" s="82" t="str">
        <f t="shared" si="20"/>
        <v>Good</v>
      </c>
      <c r="CG62" s="82">
        <f t="shared" si="21"/>
        <v>0</v>
      </c>
      <c r="CH62" s="234">
        <f t="shared" si="22"/>
        <v>0</v>
      </c>
    </row>
    <row r="63" spans="1:86" s="69" customFormat="1" x14ac:dyDescent="0.3">
      <c r="A63" s="554"/>
      <c r="B63" s="478"/>
      <c r="C63" s="52"/>
      <c r="D63" s="565"/>
      <c r="E63" s="52"/>
      <c r="F63" s="507"/>
      <c r="G63" s="210">
        <f t="shared" si="23"/>
        <v>0</v>
      </c>
      <c r="H63" s="82">
        <f t="shared" si="2"/>
        <v>0</v>
      </c>
      <c r="I63" s="211"/>
      <c r="J63" s="441" t="s">
        <v>21</v>
      </c>
      <c r="K63" s="441" t="s">
        <v>21</v>
      </c>
      <c r="L63" s="441" t="s">
        <v>21</v>
      </c>
      <c r="M63" s="441" t="s">
        <v>21</v>
      </c>
      <c r="N63" s="568" t="s">
        <v>21</v>
      </c>
      <c r="O63" s="211"/>
      <c r="P63" s="212" t="str">
        <f>IF(B63="","",
IF(AND(V63="",W63="",B63&lt;&gt;""),"Employed",
IF(AND(V63&lt;&gt;"",W63="",B63&lt;&gt;""),"Terminated",
IF(AND(V63&lt;&gt;"",W63&lt;&gt;"",B63&lt;&gt;""),IF(W63&lt;Cover!$E$43,"Employed","Furloughed"),
IF(AND(V63="",W63&lt;&gt;"",B63&lt;&gt;""),IF(W63&lt;Cover!$E$43,"Employed","Rehired"))))))</f>
        <v/>
      </c>
      <c r="Q63" s="211"/>
      <c r="R63" s="536"/>
      <c r="S63" s="563"/>
      <c r="T63" s="536"/>
      <c r="U63" s="82">
        <f>IF(Cover!$E$47="Weekly",IF(T63&gt;0,T63,R63*S63),IF(T63&gt;0,T63,R63*S63)/2)</f>
        <v>0</v>
      </c>
      <c r="V63" s="564"/>
      <c r="W63" s="564"/>
      <c r="Y63" s="213" t="str">
        <f>IF($B63="","",IF('Actual Allocation Calc'!$AH$78="A",
IF($P63="Employed",$U63/7*BJ63,
IF(AND($P63="Terminated"),($U63/7*AP63),
IF(AND($P63="Furloughed"),($U63/7*AP63)+($U63/7*AZ63),
IF(AND($P63="Rehired"),($U63/7*AZ63),
IF(AND($P63="Terminated",AP63&gt;0),$U63,
IF($P63="Furloughed",IF(AP63&gt;0,$U63)+IF(AZ63&gt;0,$U63),
IF($P63="Rehired",IF(AZ63&gt;0,$U63)))))))),IF('Actual Allocation Calc'!$AH$78="C",'Actual Allocation Calc'!L63,'Actual Allocation Calc'!U63+IF($P63="Employed",$U63/7*BJ63,
IF(AND($P63="Terminated"),($U63/7*AP63),
IF(AND($P63="Furloughed"),($U63/7*AP63)+($U63/7*AZ63),
IF(AND($P63="Rehired"),($U63/7*AZ63),
IF(AND($P63="Terminated",AP63&gt;0),$U63,
IF($P63="Furloughed",IF(AP63&gt;0,$U63)+IF(AZ63&gt;0,$U63),
IF($P63="Rehired",IF(AZ63&gt;0,$U63))))))))*'Actual Allocation Calc'!$AH$99)))</f>
        <v/>
      </c>
      <c r="Z63" s="210" t="str">
        <f>IF($B63="","",IF('Actual Allocation Calc'!$AI$78="A",
IF($P63="Employed",$U63,
IF(AND($P63="Terminated"),($U63/7*AQ63),
IF(AND($P63="Furloughed"),($U63/7*AQ63)+($U63/7*BA63),
IF(AND($P63="Rehired"),($U63/7*BA63),
IF(AND($P63="Terminated",AQ63&gt;0),$U63,
IF($P63="Furloughed",IF(AQ63&gt;0,$U63)+IF(BA63&gt;0,$U63),
IF($P63="Rehired",IF(BA63&gt;0,$U63)))))))),IF('Actual Allocation Calc'!$AI$78="C",'Actual Allocation Calc'!M63,'Actual Allocation Calc'!V63+IF($P63="Employed",$U63,
IF(AND($P63="Terminated"),($U63/7*AQ63),
IF(AND($P63="Furloughed"),($U63/7*AQ63)+($U63/7*BA63),
IF(AND($P63="Rehired"),($U63/7*BA63),
IF(AND($P63="Terminated",AQ63&gt;0),$U63,
IF($P63="Furloughed",IF(AQ63&gt;0,$U63)+IF(BA63&gt;0,$U63),
IF($P63="Rehired",IF(BA63&gt;0,$U63))))))))*'Actual Allocation Calc'!$AI$99)))</f>
        <v/>
      </c>
      <c r="AA63" s="210" t="str">
        <f>IF($B63="","",IF('Actual Allocation Calc'!$AJ$78="A",
IF($P63="Employed",$U63,
IF(AND($P63="Terminated"),($U63/7*AR63),
IF(AND($P63="Furloughed"),($U63/7*AR63)+($U63/7*BB63),
IF(AND($P63="Rehired"),($U63/7*BB63),
IF(AND($P63="Terminated",AR63&gt;0),$U63,
IF($P63="Furloughed",IF(AR63&gt;0,$U63)+IF(BB63&gt;0,$U63),
IF($P63="Rehired",IF(BB63&gt;0,$U63)))))))),IF('Actual Allocation Calc'!$AJ$78="C",'Actual Allocation Calc'!N63,'Actual Allocation Calc'!W63+IF($P63="Employed",$U63,
IF(AND($P63="Terminated"),($U63/7*AR63),
IF(AND($P63="Furloughed"),($U63/7*AR63)+($U63/7*BB63),
IF(AND($P63="Rehired"),($U63/7*BB63),
IF(AND($P63="Terminated",AR63&gt;0),$U63,
IF($P63="Furloughed",IF(AR63&gt;0,$U63)+IF(BB63&gt;0,$U63),
IF($P63="Rehired",IF(BB63&gt;0,$U63))))))))*'Actual Allocation Calc'!$AJ$99)))</f>
        <v/>
      </c>
      <c r="AB63" s="210" t="str">
        <f>IF($B63="","",IF('Actual Allocation Calc'!$AK$78="A",
IF($P63="Employed",$U63,
IF(AND($P63="Terminated"),($U63/7*AS63),
IF(AND($P63="Furloughed"),($U63/7*AS63)+($U63/7*BC63),
IF(AND($P63="Rehired"),($U63/7*BC63),
IF(AND($P63="Terminated",AS63&gt;0),$U63,
IF($P63="Furloughed",IF(AS63&gt;0,$U63)+IF(BC63&gt;0,$U63),
IF($P63="Rehired",IF(BC63&gt;0,$U63)))))))),IF('Actual Allocation Calc'!$AK$78="C",'Actual Allocation Calc'!O63,'Actual Allocation Calc'!X63+IF($P63="Employed",$U63,
IF(AND($P63="Terminated"),($U63/7*AS63),
IF(AND($P63="Furloughed"),($U63/7*AS63)+($U63/7*BC63),
IF(AND($P63="Rehired"),($U63/7*BC63),
IF(AND($P63="Terminated",AS63&gt;0),$U63,
IF($P63="Furloughed",IF(AS63&gt;0,$U63)+IF(BC63&gt;0,$U63),
IF($P63="Rehired",IF(BC63&gt;0,$U63))))))))*'Actual Allocation Calc'!$AK$99)))</f>
        <v/>
      </c>
      <c r="AC63" s="210" t="str">
        <f>IF($B63="","",IF('Actual Allocation Calc'!$AL$78="A",
IF($P63="Employed",$U63,
IF(AND($P63="Terminated"),($U63/7*AT63),
IF(AND($P63="Furloughed"),($U63/7*AT63)+($U63/7*BD63),
IF(AND($P63="Rehired"),($U63/7*BD63),
IF(AND($P63="Terminated",AT63&gt;0),$U63,
IF($P63="Furloughed",IF(AT63&gt;0,$U63)+IF(BD63&gt;0,$U63),
IF($P63="Rehired",IF(BD63&gt;0,$U63)))))))),IF('Actual Allocation Calc'!$AL$78="C",'Actual Allocation Calc'!P63,'Actual Allocation Calc'!Y63+IF($P63="Employed",$U63,
IF(AND($P63="Terminated"),($U63/7*AT63),
IF(AND($P63="Furloughed"),($U63/7*AT63)+($U63/7*BD63),
IF(AND($P63="Rehired"),($U63/7*BD63),
IF(AND($P63="Terminated",AT63&gt;0),$U63,
IF($P63="Furloughed",IF(AT63&gt;0,$U63)+IF(BD63&gt;0,$U63),
IF($P63="Rehired",IF(BD63&gt;0,$U63))))))))*'Actual Allocation Calc'!$AL$99)))</f>
        <v/>
      </c>
      <c r="AD63" s="210" t="str">
        <f>IF($B63="","",IF('Actual Allocation Calc'!$AM$78="A",
IF($P63="Employed",$U63,
IF(AND($P63="Terminated"),($U63/7*AU63),
IF(AND($P63="Furloughed"),($U63/7*AU63)+($U63/7*BE63),
IF(AND($P63="Rehired"),($U63/7*BE63),
IF(AND($P63="Terminated",AU63&gt;0),$U63,
IF($P63="Furloughed",IF(AU63&gt;0,$U63)+IF(BE63&gt;0,$U63),
IF($P63="Rehired",IF(BE63&gt;0,$U63)))))))),IF('Actual Allocation Calc'!$AM$78="C",'Actual Allocation Calc'!Q63,'Actual Allocation Calc'!Z63+IF($P63="Employed",$U63,
IF(AND($P63="Terminated"),($U63/7*AU63),
IF(AND($P63="Furloughed"),($U63/7*AU63)+($U63/7*BE63),
IF(AND($P63="Rehired"),($U63/7*BE63),
IF(AND($P63="Terminated",AU63&gt;0),$U63,
IF($P63="Furloughed",IF(AU63&gt;0,$U63)+IF(BE63&gt;0,$U63),
IF($P63="Rehired",IF(BE63&gt;0,$U63))))))))*'Actual Allocation Calc'!$AM$99)))</f>
        <v/>
      </c>
      <c r="AE63" s="210" t="str">
        <f>IF($B63="","",IF('Actual Allocation Calc'!$AN$78="A",
IF($P63="Employed",$U63,
IF(AND($P63="Terminated"),($U63/7*AV63),
IF(AND($P63="Furloughed"),($U63/7*AV63)+($U63/7*BF63),
IF(AND($P63="Rehired"),($U63/7*BF63),
IF(AND($P63="Terminated",AV63&gt;0),$U63,
IF($P63="Furloughed",IF(AV63&gt;0,$U63)+IF(BF63&gt;0,$U63),
IF($P63="Rehired",IF(BF63&gt;0,$U63)))))))),IF('Actual Allocation Calc'!$AN$78="C",'Actual Allocation Calc'!R63,'Actual Allocation Calc'!AA63+IF($P63="Employed",$U63,
IF(AND($P63="Terminated"),($U63/7*AV63),
IF(AND($P63="Furloughed"),($U63/7*AV63)+($U63/7*BF63),
IF(AND($P63="Rehired"),($U63/7*BF63),
IF(AND($P63="Terminated",AV63&gt;0),$U63,
IF($P63="Furloughed",IF(AV63&gt;0,$U63)+IF(BF63&gt;0,$U63),
IF($P63="Rehired",IF(BF63&gt;0,$U63))))))))*'Actual Allocation Calc'!$AN$99)))</f>
        <v/>
      </c>
      <c r="AF63" s="210" t="str">
        <f>IF($B63="","",IF('Actual Allocation Calc'!$AO$78="A",
IF($P63="Employed",$U63,
IF(AND($P63="Terminated"),($U63/7*AW63),
IF(AND($P63="Furloughed"),($U63/7*AW63)+($U63/7*BG63),
IF(AND($P63="Rehired"),($U63/7*BG63),
IF(AND($P63="Terminated",AW63&gt;0),$U63,
IF($P63="Furloughed",IF(AW63&gt;0,$U63)+IF(BG63&gt;0,$U63),
IF($P63="Rehired",IF(BG63&gt;0,$U63)))))))),IF('Actual Allocation Calc'!$AO$78="C",'Actual Allocation Calc'!S63,'Actual Allocation Calc'!AB63+IF($P63="Employed",$U63,
IF(AND($P63="Terminated"),($U63/7*AW63),
IF(AND($P63="Furloughed"),($U63/7*AW63)+($U63/7*BG63),
IF(AND($P63="Rehired"),($U63/7*BG63),
IF(AND($P63="Terminated",AW63&gt;0),$U63,
IF($P63="Furloughed",IF(AW63&gt;0,$U63)+IF(BG63&gt;0,$U63),
IF($P63="Rehired",IF(BG63&gt;0,$U63))))))))*'Actual Allocation Calc'!$AO$99)))</f>
        <v/>
      </c>
      <c r="AG63" s="210" t="str">
        <f>IF($B63="","",IF('Actual Allocation Calc'!$AP$78="A",
IF($P63="Employed",$U63/7*BK63,
IF(AND($P63="Terminated"),($U63/7*AX63),
IF(AND($P63="Furloughed"),($U63/7*AX63)+($U63/7*BH63),
IF(AND($P63="Rehired"),($U63/7*BH63),
IF(AND($P63="Terminated",AX63&gt;0),$U63,
IF($P63="Furloughed",IF(AX63&gt;0,$U63)+IF(BH63&gt;0,$U63),
IF($P63="Rehired",IF(BH63&gt;0,$U63)))))))),IF('Actual Allocation Calc'!$AP$78="C",'Actual Allocation Calc'!T63,'Actual Allocation Calc'!AC63+IF($P63="Employed",$U63/7*BK63,
IF(AND($P63="Terminated"),($U63/7*AX63),
IF(AND($P63="Furloughed"),($U63/7*AX63)+($U63/7*BH63),
IF(AND($P63="Rehired"),($U63/7*BH63),
IF(AND($P63="Terminated",AX63&gt;0),$U63,
IF($P63="Furloughed",IF(AX63&gt;0,$U63)+IF(BH63&gt;0,$U63),
IF($P63="Rehired",IF(BH63&gt;0,$U63))))))))*'Actual Allocation Calc'!$AP$99)))</f>
        <v/>
      </c>
      <c r="AH63" s="536"/>
      <c r="AI63" s="82">
        <f t="shared" si="24"/>
        <v>0</v>
      </c>
      <c r="AJ63" s="210">
        <f t="shared" si="6"/>
        <v>0</v>
      </c>
      <c r="AK63" s="397" t="str">
        <f t="shared" si="7"/>
        <v/>
      </c>
      <c r="AM63" s="173"/>
      <c r="AO63" s="214" t="str">
        <f>IFERROR(IF($V63="","",VLOOKUP(V63,'Calendar Calcs'!$B$2:$E1030,4,FALSE)),0)</f>
        <v/>
      </c>
      <c r="AP63" s="69" t="str">
        <f>IF($AO63="","", IF($AO63&lt;AP$23,0,IF($AO63&gt;AP$23,COUNTIFS('Calendar Calcs'!$E$2:$E1030,AP$23),COUNTIFS('Calendar Calcs'!$E$2:$E1030,AP$23,'Calendar Calcs'!$D$2:$D1030,"&lt;="&amp;WEEKDAY($V63)))))</f>
        <v/>
      </c>
      <c r="AQ63" s="69" t="str">
        <f>IF($AO63="","", IF($AO63&lt;AQ$23,0,IF($AO63&gt;AQ$23,COUNTIFS('Calendar Calcs'!$E$2:$E1030,AQ$23),COUNTIFS('Calendar Calcs'!$E$2:$E1030,AQ$23,'Calendar Calcs'!$D$2:$D1030,"&lt;="&amp;WEEKDAY($V63)))))</f>
        <v/>
      </c>
      <c r="AR63" s="69" t="str">
        <f>IF($AO63="","", IF($AO63&lt;AR$23,0,IF($AO63&gt;AR$23,COUNTIFS('Calendar Calcs'!$E$2:$E1030,AR$23),COUNTIFS('Calendar Calcs'!$E$2:$E1030,AR$23,'Calendar Calcs'!$D$2:$D1030,"&lt;="&amp;WEEKDAY($V63)))))</f>
        <v/>
      </c>
      <c r="AS63" s="69" t="str">
        <f>IF($AO63="","", IF($AO63&lt;AS$23,0,IF($AO63&gt;AS$23,COUNTIFS('Calendar Calcs'!$E$2:$E1030,AS$23),COUNTIFS('Calendar Calcs'!$E$2:$E1030,AS$23,'Calendar Calcs'!$D$2:$D1030,"&lt;="&amp;WEEKDAY($V63)))))</f>
        <v/>
      </c>
      <c r="AT63" s="69" t="str">
        <f>IF($AO63="","", IF($AO63&lt;AT$23,0,IF($AO63&gt;AT$23,COUNTIFS('Calendar Calcs'!$E$2:$E1030,AT$23),COUNTIFS('Calendar Calcs'!$E$2:$E1030,AT$23,'Calendar Calcs'!$D$2:$D1030,"&lt;="&amp;WEEKDAY($V63)))))</f>
        <v/>
      </c>
      <c r="AU63" s="69" t="str">
        <f>IF($AO63="","", IF($AO63&lt;AU$23,0,IF($AO63&gt;AU$23,COUNTIFS('Calendar Calcs'!$E$2:$E1030,AU$23),COUNTIFS('Calendar Calcs'!$E$2:$E1030,AU$23,'Calendar Calcs'!$D$2:$D1030,"&lt;="&amp;WEEKDAY($V63)))))</f>
        <v/>
      </c>
      <c r="AV63" s="69" t="str">
        <f>IF($AO63="","", IF($AO63&lt;AV$23,0,IF($AO63&gt;AV$23,COUNTIFS('Calendar Calcs'!$E$2:$E1030,AV$23),COUNTIFS('Calendar Calcs'!$E$2:$E1030,AV$23,'Calendar Calcs'!$D$2:$D1030,"&lt;="&amp;WEEKDAY($V63)))))</f>
        <v/>
      </c>
      <c r="AW63" s="69" t="str">
        <f>IF($AO63="","", IF($AO63&lt;AW$23,0,IF($AO63&gt;AW$23,COUNTIFS('Calendar Calcs'!$E$2:$E1030,AW$23),COUNTIFS('Calendar Calcs'!$E$2:$E1030,AW$23,'Calendar Calcs'!$D$2:$D1030,"&lt;="&amp;WEEKDAY($V63)))))</f>
        <v/>
      </c>
      <c r="AX63" s="69" t="str">
        <f>IF($AO63="","", IF($AO63&lt;AX$23,0,IF($AO63&gt;AX$23,COUNTIFS('Calendar Calcs'!$E$2:$E1030,AX$23),COUNTIFS('Calendar Calcs'!$E$2:$E1030,AX$23,'Calendar Calcs'!$D$2:$D1030,"&lt;="&amp;WEEKDAY($V63)))))</f>
        <v/>
      </c>
      <c r="AY63" s="69" t="str">
        <f>IF($W63="","",VLOOKUP($W63,'Calendar Calcs'!$B$2:$E1030,4,FALSE))</f>
        <v/>
      </c>
      <c r="AZ63" s="69" t="str">
        <f>IF($AY63="","",IF($AY63&gt;AZ$23,0,IF($AY63&lt;AZ$23,COUNTIFS('Calendar Calcs'!$E$2:$E1030,AZ$23),COUNTIFS('Calendar Calcs'!$E$2:$E1030,AZ$23,'Calendar Calcs'!$D$2:$D1030,"&gt;="&amp;WEEKDAY($W63)))))</f>
        <v/>
      </c>
      <c r="BA63" s="69" t="str">
        <f>IF($AY63="","",IF($AY63&gt;BA$23,0,IF($AY63&lt;BA$23,COUNTIFS('Calendar Calcs'!$E$2:$E1030,BA$23),COUNTIFS('Calendar Calcs'!$E$2:$E1030,BA$23,'Calendar Calcs'!$D$2:$D1030,"&gt;="&amp;WEEKDAY($W63)))))</f>
        <v/>
      </c>
      <c r="BB63" s="69" t="str">
        <f>IF($AY63="","",IF($AY63&gt;BB$23,0,IF($AY63&lt;BB$23,COUNTIFS('Calendar Calcs'!$E$2:$E1030,BB$23),COUNTIFS('Calendar Calcs'!$E$2:$E1030,BB$23,'Calendar Calcs'!$D$2:$D1030,"&gt;="&amp;WEEKDAY($W63)))))</f>
        <v/>
      </c>
      <c r="BC63" s="69" t="str">
        <f>IF($AY63="","",IF($AY63&gt;BC$23,0,IF($AY63&lt;BC$23,COUNTIFS('Calendar Calcs'!$E$2:$E1030,BC$23),COUNTIFS('Calendar Calcs'!$E$2:$E1030,BC$23,'Calendar Calcs'!$D$2:$D1030,"&gt;="&amp;WEEKDAY($W63)))))</f>
        <v/>
      </c>
      <c r="BD63" s="69" t="str">
        <f>IF($AY63="","",IF($AY63&gt;BD$23,0,IF($AY63&lt;BD$23,COUNTIFS('Calendar Calcs'!$E$2:$E1030,BD$23),COUNTIFS('Calendar Calcs'!$E$2:$E1030,BD$23,'Calendar Calcs'!$D$2:$D1030,"&gt;="&amp;WEEKDAY($W63)))))</f>
        <v/>
      </c>
      <c r="BE63" s="69" t="str">
        <f>IF($AY63="","",IF($AY63&gt;BE$23,0,IF($AY63&lt;BE$23,COUNTIFS('Calendar Calcs'!$E$2:$E1030,BE$23),COUNTIFS('Calendar Calcs'!$E$2:$E1030,BE$23,'Calendar Calcs'!$D$2:$D1030,"&gt;="&amp;WEEKDAY($W63)))))</f>
        <v/>
      </c>
      <c r="BF63" s="69" t="str">
        <f>IF($AY63="","",IF($AY63&gt;BF$23,0,IF($AY63&lt;BF$23,COUNTIFS('Calendar Calcs'!$E$2:$E1030,BF$23),COUNTIFS('Calendar Calcs'!$E$2:$E1030,BF$23,'Calendar Calcs'!$D$2:$D1030,"&gt;="&amp;WEEKDAY($W63)))))</f>
        <v/>
      </c>
      <c r="BG63" s="69" t="str">
        <f>IF($AY63="","",IF($AY63&gt;BG$23,0,IF($AY63&lt;BG$23,COUNTIFS('Calendar Calcs'!$E$2:$E1030,BG$23),COUNTIFS('Calendar Calcs'!$E$2:$E1030,BG$23,'Calendar Calcs'!$D$2:$D1030,"&gt;="&amp;WEEKDAY($W63)))))</f>
        <v/>
      </c>
      <c r="BH63" s="69">
        <f t="shared" si="8"/>
        <v>6</v>
      </c>
      <c r="BI63" s="69">
        <f>IF(Cover!$E$43="","",VLOOKUP(Cover!$E$43,'Calendar Calcs'!$B$2:$E1030,4,FALSE))</f>
        <v>1</v>
      </c>
      <c r="BJ63" s="69">
        <f>IF($BI63="","", IF($BI63&lt;BJ$23,0,IF($BI63&gt;=BJ$23,COUNTIFS('Calendar Calcs'!$E$2:$E1030,BJ$23),COUNTIFS('Calendar Calcs'!$E$2:$E1030,BJ$23,'Calendar Calcs'!$D$2:$D1030,"&lt;="&amp;WEEKDAY($V63)))))</f>
        <v>1</v>
      </c>
      <c r="BK63" s="69">
        <f t="shared" si="3"/>
        <v>6</v>
      </c>
      <c r="BN63" s="69" t="str">
        <f>IF(T63&gt;0,"FTE",IF(Cover!$E$47="Weekly",IF(S63&gt;29.75,"FTE","PTE"),IF(S63&gt;59.75,"FTE","PTE")))</f>
        <v>PTE</v>
      </c>
      <c r="BO63" s="69">
        <f>IF(BN63="FTE",30,IF(Cover!$E$47="Weekly",'STEP 2 EE Data'!S63,'STEP 2 EE Data'!S63/2))</f>
        <v>0</v>
      </c>
      <c r="BP63" s="209">
        <f t="shared" si="9"/>
        <v>0</v>
      </c>
      <c r="BQ63" s="209">
        <f t="shared" si="10"/>
        <v>0</v>
      </c>
      <c r="BR63" s="209">
        <f t="shared" si="11"/>
        <v>0</v>
      </c>
      <c r="BS63" s="209">
        <f t="shared" si="12"/>
        <v>0</v>
      </c>
      <c r="BT63" s="209">
        <f t="shared" si="13"/>
        <v>0</v>
      </c>
      <c r="BU63" s="209">
        <f t="shared" si="14"/>
        <v>0</v>
      </c>
      <c r="BV63" s="209">
        <f t="shared" si="15"/>
        <v>0</v>
      </c>
      <c r="BW63" s="209">
        <f t="shared" si="16"/>
        <v>0</v>
      </c>
      <c r="BX63" s="209">
        <f t="shared" si="17"/>
        <v>0</v>
      </c>
      <c r="CC63" s="210" t="str">
        <f>IF(B63="","",IF(C63="",IF(Cover!$E$47="Weekly",'STEP 3 EE Comp'!BI68*8,'STEP 3 EE Comp'!BI68*4),IF(Cover!$E$47="Weekly",'STEP 3 EE Comp'!BI68,'STEP 3 EE Comp'!BI68)))</f>
        <v/>
      </c>
      <c r="CD63" s="82" t="str">
        <f t="shared" si="18"/>
        <v/>
      </c>
      <c r="CE63" s="417">
        <f t="shared" si="19"/>
        <v>1</v>
      </c>
      <c r="CF63" s="82" t="str">
        <f t="shared" si="20"/>
        <v>Good</v>
      </c>
      <c r="CG63" s="82">
        <f t="shared" si="21"/>
        <v>0</v>
      </c>
      <c r="CH63" s="234">
        <f t="shared" si="22"/>
        <v>0</v>
      </c>
    </row>
    <row r="64" spans="1:86" s="69" customFormat="1" x14ac:dyDescent="0.3">
      <c r="A64" s="530"/>
      <c r="B64" s="477"/>
      <c r="C64" s="52"/>
      <c r="D64" s="565"/>
      <c r="E64" s="52"/>
      <c r="F64" s="507"/>
      <c r="G64" s="210">
        <f t="shared" si="23"/>
        <v>0</v>
      </c>
      <c r="H64" s="82">
        <f t="shared" si="2"/>
        <v>0</v>
      </c>
      <c r="I64" s="211"/>
      <c r="J64" s="441" t="s">
        <v>21</v>
      </c>
      <c r="K64" s="441" t="s">
        <v>21</v>
      </c>
      <c r="L64" s="441" t="s">
        <v>21</v>
      </c>
      <c r="M64" s="441" t="s">
        <v>21</v>
      </c>
      <c r="N64" s="568" t="s">
        <v>21</v>
      </c>
      <c r="O64" s="211"/>
      <c r="P64" s="212" t="str">
        <f>IF(B64="","",
IF(AND(V64="",W64="",B64&lt;&gt;""),"Employed",
IF(AND(V64&lt;&gt;"",W64="",B64&lt;&gt;""),"Terminated",
IF(AND(V64&lt;&gt;"",W64&lt;&gt;"",B64&lt;&gt;""),IF(W64&lt;Cover!$E$43,"Employed","Furloughed"),
IF(AND(V64="",W64&lt;&gt;"",B64&lt;&gt;""),IF(W64&lt;Cover!$E$43,"Employed","Rehired"))))))</f>
        <v/>
      </c>
      <c r="Q64" s="211"/>
      <c r="R64" s="536"/>
      <c r="S64" s="563"/>
      <c r="T64" s="536"/>
      <c r="U64" s="82">
        <f>IF(Cover!$E$47="Weekly",IF(T64&gt;0,T64,R64*S64),IF(T64&gt;0,T64,R64*S64)/2)</f>
        <v>0</v>
      </c>
      <c r="V64" s="564"/>
      <c r="W64" s="564"/>
      <c r="Y64" s="213" t="str">
        <f>IF($B64="","",IF('Actual Allocation Calc'!$AH$78="A",
IF($P64="Employed",$U64/7*BJ64,
IF(AND($P64="Terminated"),($U64/7*AP64),
IF(AND($P64="Furloughed"),($U64/7*AP64)+($U64/7*AZ64),
IF(AND($P64="Rehired"),($U64/7*AZ64),
IF(AND($P64="Terminated",AP64&gt;0),$U64,
IF($P64="Furloughed",IF(AP64&gt;0,$U64)+IF(AZ64&gt;0,$U64),
IF($P64="Rehired",IF(AZ64&gt;0,$U64)))))))),IF('Actual Allocation Calc'!$AH$78="C",'Actual Allocation Calc'!L64,'Actual Allocation Calc'!U64+IF($P64="Employed",$U64/7*BJ64,
IF(AND($P64="Terminated"),($U64/7*AP64),
IF(AND($P64="Furloughed"),($U64/7*AP64)+($U64/7*AZ64),
IF(AND($P64="Rehired"),($U64/7*AZ64),
IF(AND($P64="Terminated",AP64&gt;0),$U64,
IF($P64="Furloughed",IF(AP64&gt;0,$U64)+IF(AZ64&gt;0,$U64),
IF($P64="Rehired",IF(AZ64&gt;0,$U64))))))))*'Actual Allocation Calc'!$AH$99)))</f>
        <v/>
      </c>
      <c r="Z64" s="210" t="str">
        <f>IF($B64="","",IF('Actual Allocation Calc'!$AI$78="A",
IF($P64="Employed",$U64,
IF(AND($P64="Terminated"),($U64/7*AQ64),
IF(AND($P64="Furloughed"),($U64/7*AQ64)+($U64/7*BA64),
IF(AND($P64="Rehired"),($U64/7*BA64),
IF(AND($P64="Terminated",AQ64&gt;0),$U64,
IF($P64="Furloughed",IF(AQ64&gt;0,$U64)+IF(BA64&gt;0,$U64),
IF($P64="Rehired",IF(BA64&gt;0,$U64)))))))),IF('Actual Allocation Calc'!$AI$78="C",'Actual Allocation Calc'!M64,'Actual Allocation Calc'!V64+IF($P64="Employed",$U64,
IF(AND($P64="Terminated"),($U64/7*AQ64),
IF(AND($P64="Furloughed"),($U64/7*AQ64)+($U64/7*BA64),
IF(AND($P64="Rehired"),($U64/7*BA64),
IF(AND($P64="Terminated",AQ64&gt;0),$U64,
IF($P64="Furloughed",IF(AQ64&gt;0,$U64)+IF(BA64&gt;0,$U64),
IF($P64="Rehired",IF(BA64&gt;0,$U64))))))))*'Actual Allocation Calc'!$AI$99)))</f>
        <v/>
      </c>
      <c r="AA64" s="210" t="str">
        <f>IF($B64="","",IF('Actual Allocation Calc'!$AJ$78="A",
IF($P64="Employed",$U64,
IF(AND($P64="Terminated"),($U64/7*AR64),
IF(AND($P64="Furloughed"),($U64/7*AR64)+($U64/7*BB64),
IF(AND($P64="Rehired"),($U64/7*BB64),
IF(AND($P64="Terminated",AR64&gt;0),$U64,
IF($P64="Furloughed",IF(AR64&gt;0,$U64)+IF(BB64&gt;0,$U64),
IF($P64="Rehired",IF(BB64&gt;0,$U64)))))))),IF('Actual Allocation Calc'!$AJ$78="C",'Actual Allocation Calc'!N64,'Actual Allocation Calc'!W64+IF($P64="Employed",$U64,
IF(AND($P64="Terminated"),($U64/7*AR64),
IF(AND($P64="Furloughed"),($U64/7*AR64)+($U64/7*BB64),
IF(AND($P64="Rehired"),($U64/7*BB64),
IF(AND($P64="Terminated",AR64&gt;0),$U64,
IF($P64="Furloughed",IF(AR64&gt;0,$U64)+IF(BB64&gt;0,$U64),
IF($P64="Rehired",IF(BB64&gt;0,$U64))))))))*'Actual Allocation Calc'!$AJ$99)))</f>
        <v/>
      </c>
      <c r="AB64" s="210" t="str">
        <f>IF($B64="","",IF('Actual Allocation Calc'!$AK$78="A",
IF($P64="Employed",$U64,
IF(AND($P64="Terminated"),($U64/7*AS64),
IF(AND($P64="Furloughed"),($U64/7*AS64)+($U64/7*BC64),
IF(AND($P64="Rehired"),($U64/7*BC64),
IF(AND($P64="Terminated",AS64&gt;0),$U64,
IF($P64="Furloughed",IF(AS64&gt;0,$U64)+IF(BC64&gt;0,$U64),
IF($P64="Rehired",IF(BC64&gt;0,$U64)))))))),IF('Actual Allocation Calc'!$AK$78="C",'Actual Allocation Calc'!O64,'Actual Allocation Calc'!X64+IF($P64="Employed",$U64,
IF(AND($P64="Terminated"),($U64/7*AS64),
IF(AND($P64="Furloughed"),($U64/7*AS64)+($U64/7*BC64),
IF(AND($P64="Rehired"),($U64/7*BC64),
IF(AND($P64="Terminated",AS64&gt;0),$U64,
IF($P64="Furloughed",IF(AS64&gt;0,$U64)+IF(BC64&gt;0,$U64),
IF($P64="Rehired",IF(BC64&gt;0,$U64))))))))*'Actual Allocation Calc'!$AK$99)))</f>
        <v/>
      </c>
      <c r="AC64" s="210" t="str">
        <f>IF($B64="","",IF('Actual Allocation Calc'!$AL$78="A",
IF($P64="Employed",$U64,
IF(AND($P64="Terminated"),($U64/7*AT64),
IF(AND($P64="Furloughed"),($U64/7*AT64)+($U64/7*BD64),
IF(AND($P64="Rehired"),($U64/7*BD64),
IF(AND($P64="Terminated",AT64&gt;0),$U64,
IF($P64="Furloughed",IF(AT64&gt;0,$U64)+IF(BD64&gt;0,$U64),
IF($P64="Rehired",IF(BD64&gt;0,$U64)))))))),IF('Actual Allocation Calc'!$AL$78="C",'Actual Allocation Calc'!P64,'Actual Allocation Calc'!Y64+IF($P64="Employed",$U64,
IF(AND($P64="Terminated"),($U64/7*AT64),
IF(AND($P64="Furloughed"),($U64/7*AT64)+($U64/7*BD64),
IF(AND($P64="Rehired"),($U64/7*BD64),
IF(AND($P64="Terminated",AT64&gt;0),$U64,
IF($P64="Furloughed",IF(AT64&gt;0,$U64)+IF(BD64&gt;0,$U64),
IF($P64="Rehired",IF(BD64&gt;0,$U64))))))))*'Actual Allocation Calc'!$AL$99)))</f>
        <v/>
      </c>
      <c r="AD64" s="210" t="str">
        <f>IF($B64="","",IF('Actual Allocation Calc'!$AM$78="A",
IF($P64="Employed",$U64,
IF(AND($P64="Terminated"),($U64/7*AU64),
IF(AND($P64="Furloughed"),($U64/7*AU64)+($U64/7*BE64),
IF(AND($P64="Rehired"),($U64/7*BE64),
IF(AND($P64="Terminated",AU64&gt;0),$U64,
IF($P64="Furloughed",IF(AU64&gt;0,$U64)+IF(BE64&gt;0,$U64),
IF($P64="Rehired",IF(BE64&gt;0,$U64)))))))),IF('Actual Allocation Calc'!$AM$78="C",'Actual Allocation Calc'!Q64,'Actual Allocation Calc'!Z64+IF($P64="Employed",$U64,
IF(AND($P64="Terminated"),($U64/7*AU64),
IF(AND($P64="Furloughed"),($U64/7*AU64)+($U64/7*BE64),
IF(AND($P64="Rehired"),($U64/7*BE64),
IF(AND($P64="Terminated",AU64&gt;0),$U64,
IF($P64="Furloughed",IF(AU64&gt;0,$U64)+IF(BE64&gt;0,$U64),
IF($P64="Rehired",IF(BE64&gt;0,$U64))))))))*'Actual Allocation Calc'!$AM$99)))</f>
        <v/>
      </c>
      <c r="AE64" s="210" t="str">
        <f>IF($B64="","",IF('Actual Allocation Calc'!$AN$78="A",
IF($P64="Employed",$U64,
IF(AND($P64="Terminated"),($U64/7*AV64),
IF(AND($P64="Furloughed"),($U64/7*AV64)+($U64/7*BF64),
IF(AND($P64="Rehired"),($U64/7*BF64),
IF(AND($P64="Terminated",AV64&gt;0),$U64,
IF($P64="Furloughed",IF(AV64&gt;0,$U64)+IF(BF64&gt;0,$U64),
IF($P64="Rehired",IF(BF64&gt;0,$U64)))))))),IF('Actual Allocation Calc'!$AN$78="C",'Actual Allocation Calc'!R64,'Actual Allocation Calc'!AA64+IF($P64="Employed",$U64,
IF(AND($P64="Terminated"),($U64/7*AV64),
IF(AND($P64="Furloughed"),($U64/7*AV64)+($U64/7*BF64),
IF(AND($P64="Rehired"),($U64/7*BF64),
IF(AND($P64="Terminated",AV64&gt;0),$U64,
IF($P64="Furloughed",IF(AV64&gt;0,$U64)+IF(BF64&gt;0,$U64),
IF($P64="Rehired",IF(BF64&gt;0,$U64))))))))*'Actual Allocation Calc'!$AN$99)))</f>
        <v/>
      </c>
      <c r="AF64" s="210" t="str">
        <f>IF($B64="","",IF('Actual Allocation Calc'!$AO$78="A",
IF($P64="Employed",$U64,
IF(AND($P64="Terminated"),($U64/7*AW64),
IF(AND($P64="Furloughed"),($U64/7*AW64)+($U64/7*BG64),
IF(AND($P64="Rehired"),($U64/7*BG64),
IF(AND($P64="Terminated",AW64&gt;0),$U64,
IF($P64="Furloughed",IF(AW64&gt;0,$U64)+IF(BG64&gt;0,$U64),
IF($P64="Rehired",IF(BG64&gt;0,$U64)))))))),IF('Actual Allocation Calc'!$AO$78="C",'Actual Allocation Calc'!S64,'Actual Allocation Calc'!AB64+IF($P64="Employed",$U64,
IF(AND($P64="Terminated"),($U64/7*AW64),
IF(AND($P64="Furloughed"),($U64/7*AW64)+($U64/7*BG64),
IF(AND($P64="Rehired"),($U64/7*BG64),
IF(AND($P64="Terminated",AW64&gt;0),$U64,
IF($P64="Furloughed",IF(AW64&gt;0,$U64)+IF(BG64&gt;0,$U64),
IF($P64="Rehired",IF(BG64&gt;0,$U64))))))))*'Actual Allocation Calc'!$AO$99)))</f>
        <v/>
      </c>
      <c r="AG64" s="210" t="str">
        <f>IF($B64="","",IF('Actual Allocation Calc'!$AP$78="A",
IF($P64="Employed",$U64/7*BK64,
IF(AND($P64="Terminated"),($U64/7*AX64),
IF(AND($P64="Furloughed"),($U64/7*AX64)+($U64/7*BH64),
IF(AND($P64="Rehired"),($U64/7*BH64),
IF(AND($P64="Terminated",AX64&gt;0),$U64,
IF($P64="Furloughed",IF(AX64&gt;0,$U64)+IF(BH64&gt;0,$U64),
IF($P64="Rehired",IF(BH64&gt;0,$U64)))))))),IF('Actual Allocation Calc'!$AP$78="C",'Actual Allocation Calc'!T64,'Actual Allocation Calc'!AC64+IF($P64="Employed",$U64/7*BK64,
IF(AND($P64="Terminated"),($U64/7*AX64),
IF(AND($P64="Furloughed"),($U64/7*AX64)+($U64/7*BH64),
IF(AND($P64="Rehired"),($U64/7*BH64),
IF(AND($P64="Terminated",AX64&gt;0),$U64,
IF($P64="Furloughed",IF(AX64&gt;0,$U64)+IF(BH64&gt;0,$U64),
IF($P64="Rehired",IF(BH64&gt;0,$U64))))))))*'Actual Allocation Calc'!$AP$99)))</f>
        <v/>
      </c>
      <c r="AH64" s="536"/>
      <c r="AI64" s="82">
        <f t="shared" si="24"/>
        <v>0</v>
      </c>
      <c r="AJ64" s="210">
        <f t="shared" si="6"/>
        <v>0</v>
      </c>
      <c r="AK64" s="397" t="str">
        <f t="shared" si="7"/>
        <v/>
      </c>
      <c r="AM64" s="173"/>
      <c r="AO64" s="214" t="str">
        <f>IFERROR(IF($V64="","",VLOOKUP(V64,'Calendar Calcs'!$B$2:$E1031,4,FALSE)),0)</f>
        <v/>
      </c>
      <c r="AP64" s="69" t="str">
        <f>IF($AO64="","", IF($AO64&lt;AP$23,0,IF($AO64&gt;AP$23,COUNTIFS('Calendar Calcs'!$E$2:$E1031,AP$23),COUNTIFS('Calendar Calcs'!$E$2:$E1031,AP$23,'Calendar Calcs'!$D$2:$D1031,"&lt;="&amp;WEEKDAY($V64)))))</f>
        <v/>
      </c>
      <c r="AQ64" s="69" t="str">
        <f>IF($AO64="","", IF($AO64&lt;AQ$23,0,IF($AO64&gt;AQ$23,COUNTIFS('Calendar Calcs'!$E$2:$E1031,AQ$23),COUNTIFS('Calendar Calcs'!$E$2:$E1031,AQ$23,'Calendar Calcs'!$D$2:$D1031,"&lt;="&amp;WEEKDAY($V64)))))</f>
        <v/>
      </c>
      <c r="AR64" s="69" t="str">
        <f>IF($AO64="","", IF($AO64&lt;AR$23,0,IF($AO64&gt;AR$23,COUNTIFS('Calendar Calcs'!$E$2:$E1031,AR$23),COUNTIFS('Calendar Calcs'!$E$2:$E1031,AR$23,'Calendar Calcs'!$D$2:$D1031,"&lt;="&amp;WEEKDAY($V64)))))</f>
        <v/>
      </c>
      <c r="AS64" s="69" t="str">
        <f>IF($AO64="","", IF($AO64&lt;AS$23,0,IF($AO64&gt;AS$23,COUNTIFS('Calendar Calcs'!$E$2:$E1031,AS$23),COUNTIFS('Calendar Calcs'!$E$2:$E1031,AS$23,'Calendar Calcs'!$D$2:$D1031,"&lt;="&amp;WEEKDAY($V64)))))</f>
        <v/>
      </c>
      <c r="AT64" s="69" t="str">
        <f>IF($AO64="","", IF($AO64&lt;AT$23,0,IF($AO64&gt;AT$23,COUNTIFS('Calendar Calcs'!$E$2:$E1031,AT$23),COUNTIFS('Calendar Calcs'!$E$2:$E1031,AT$23,'Calendar Calcs'!$D$2:$D1031,"&lt;="&amp;WEEKDAY($V64)))))</f>
        <v/>
      </c>
      <c r="AU64" s="69" t="str">
        <f>IF($AO64="","", IF($AO64&lt;AU$23,0,IF($AO64&gt;AU$23,COUNTIFS('Calendar Calcs'!$E$2:$E1031,AU$23),COUNTIFS('Calendar Calcs'!$E$2:$E1031,AU$23,'Calendar Calcs'!$D$2:$D1031,"&lt;="&amp;WEEKDAY($V64)))))</f>
        <v/>
      </c>
      <c r="AV64" s="69" t="str">
        <f>IF($AO64="","", IF($AO64&lt;AV$23,0,IF($AO64&gt;AV$23,COUNTIFS('Calendar Calcs'!$E$2:$E1031,AV$23),COUNTIFS('Calendar Calcs'!$E$2:$E1031,AV$23,'Calendar Calcs'!$D$2:$D1031,"&lt;="&amp;WEEKDAY($V64)))))</f>
        <v/>
      </c>
      <c r="AW64" s="69" t="str">
        <f>IF($AO64="","", IF($AO64&lt;AW$23,0,IF($AO64&gt;AW$23,COUNTIFS('Calendar Calcs'!$E$2:$E1031,AW$23),COUNTIFS('Calendar Calcs'!$E$2:$E1031,AW$23,'Calendar Calcs'!$D$2:$D1031,"&lt;="&amp;WEEKDAY($V64)))))</f>
        <v/>
      </c>
      <c r="AX64" s="69" t="str">
        <f>IF($AO64="","", IF($AO64&lt;AX$23,0,IF($AO64&gt;AX$23,COUNTIFS('Calendar Calcs'!$E$2:$E1031,AX$23),COUNTIFS('Calendar Calcs'!$E$2:$E1031,AX$23,'Calendar Calcs'!$D$2:$D1031,"&lt;="&amp;WEEKDAY($V64)))))</f>
        <v/>
      </c>
      <c r="AY64" s="69" t="str">
        <f>IF($W64="","",VLOOKUP($W64,'Calendar Calcs'!$B$2:$E1031,4,FALSE))</f>
        <v/>
      </c>
      <c r="AZ64" s="69" t="str">
        <f>IF($AY64="","",IF($AY64&gt;AZ$23,0,IF($AY64&lt;AZ$23,COUNTIFS('Calendar Calcs'!$E$2:$E1031,AZ$23),COUNTIFS('Calendar Calcs'!$E$2:$E1031,AZ$23,'Calendar Calcs'!$D$2:$D1031,"&gt;="&amp;WEEKDAY($W64)))))</f>
        <v/>
      </c>
      <c r="BA64" s="69" t="str">
        <f>IF($AY64="","",IF($AY64&gt;BA$23,0,IF($AY64&lt;BA$23,COUNTIFS('Calendar Calcs'!$E$2:$E1031,BA$23),COUNTIFS('Calendar Calcs'!$E$2:$E1031,BA$23,'Calendar Calcs'!$D$2:$D1031,"&gt;="&amp;WEEKDAY($W64)))))</f>
        <v/>
      </c>
      <c r="BB64" s="69" t="str">
        <f>IF($AY64="","",IF($AY64&gt;BB$23,0,IF($AY64&lt;BB$23,COUNTIFS('Calendar Calcs'!$E$2:$E1031,BB$23),COUNTIFS('Calendar Calcs'!$E$2:$E1031,BB$23,'Calendar Calcs'!$D$2:$D1031,"&gt;="&amp;WEEKDAY($W64)))))</f>
        <v/>
      </c>
      <c r="BC64" s="69" t="str">
        <f>IF($AY64="","",IF($AY64&gt;BC$23,0,IF($AY64&lt;BC$23,COUNTIFS('Calendar Calcs'!$E$2:$E1031,BC$23),COUNTIFS('Calendar Calcs'!$E$2:$E1031,BC$23,'Calendar Calcs'!$D$2:$D1031,"&gt;="&amp;WEEKDAY($W64)))))</f>
        <v/>
      </c>
      <c r="BD64" s="69" t="str">
        <f>IF($AY64="","",IF($AY64&gt;BD$23,0,IF($AY64&lt;BD$23,COUNTIFS('Calendar Calcs'!$E$2:$E1031,BD$23),COUNTIFS('Calendar Calcs'!$E$2:$E1031,BD$23,'Calendar Calcs'!$D$2:$D1031,"&gt;="&amp;WEEKDAY($W64)))))</f>
        <v/>
      </c>
      <c r="BE64" s="69" t="str">
        <f>IF($AY64="","",IF($AY64&gt;BE$23,0,IF($AY64&lt;BE$23,COUNTIFS('Calendar Calcs'!$E$2:$E1031,BE$23),COUNTIFS('Calendar Calcs'!$E$2:$E1031,BE$23,'Calendar Calcs'!$D$2:$D1031,"&gt;="&amp;WEEKDAY($W64)))))</f>
        <v/>
      </c>
      <c r="BF64" s="69" t="str">
        <f>IF($AY64="","",IF($AY64&gt;BF$23,0,IF($AY64&lt;BF$23,COUNTIFS('Calendar Calcs'!$E$2:$E1031,BF$23),COUNTIFS('Calendar Calcs'!$E$2:$E1031,BF$23,'Calendar Calcs'!$D$2:$D1031,"&gt;="&amp;WEEKDAY($W64)))))</f>
        <v/>
      </c>
      <c r="BG64" s="69" t="str">
        <f>IF($AY64="","",IF($AY64&gt;BG$23,0,IF($AY64&lt;BG$23,COUNTIFS('Calendar Calcs'!$E$2:$E1031,BG$23),COUNTIFS('Calendar Calcs'!$E$2:$E1031,BG$23,'Calendar Calcs'!$D$2:$D1031,"&gt;="&amp;WEEKDAY($W64)))))</f>
        <v/>
      </c>
      <c r="BH64" s="69">
        <f t="shared" si="8"/>
        <v>6</v>
      </c>
      <c r="BI64" s="69">
        <f>IF(Cover!$E$43="","",VLOOKUP(Cover!$E$43,'Calendar Calcs'!$B$2:$E1031,4,FALSE))</f>
        <v>1</v>
      </c>
      <c r="BJ64" s="69">
        <f>IF($BI64="","", IF($BI64&lt;BJ$23,0,IF($BI64&gt;=BJ$23,COUNTIFS('Calendar Calcs'!$E$2:$E1031,BJ$23),COUNTIFS('Calendar Calcs'!$E$2:$E1031,BJ$23,'Calendar Calcs'!$D$2:$D1031,"&lt;="&amp;WEEKDAY($V64)))))</f>
        <v>1</v>
      </c>
      <c r="BK64" s="69">
        <f t="shared" si="3"/>
        <v>6</v>
      </c>
      <c r="BN64" s="69" t="str">
        <f>IF(T64&gt;0,"FTE",IF(Cover!$E$47="Weekly",IF(S64&gt;29.75,"FTE","PTE"),IF(S64&gt;59.75,"FTE","PTE")))</f>
        <v>PTE</v>
      </c>
      <c r="BO64" s="69">
        <f>IF(BN64="FTE",30,IF(Cover!$E$47="Weekly",'STEP 2 EE Data'!S64,'STEP 2 EE Data'!S64/2))</f>
        <v>0</v>
      </c>
      <c r="BP64" s="209">
        <f t="shared" si="9"/>
        <v>0</v>
      </c>
      <c r="BQ64" s="209">
        <f t="shared" si="10"/>
        <v>0</v>
      </c>
      <c r="BR64" s="209">
        <f t="shared" si="11"/>
        <v>0</v>
      </c>
      <c r="BS64" s="209">
        <f t="shared" si="12"/>
        <v>0</v>
      </c>
      <c r="BT64" s="209">
        <f t="shared" si="13"/>
        <v>0</v>
      </c>
      <c r="BU64" s="209">
        <f t="shared" si="14"/>
        <v>0</v>
      </c>
      <c r="BV64" s="209">
        <f t="shared" si="15"/>
        <v>0</v>
      </c>
      <c r="BW64" s="209">
        <f t="shared" si="16"/>
        <v>0</v>
      </c>
      <c r="BX64" s="209">
        <f t="shared" si="17"/>
        <v>0</v>
      </c>
      <c r="CC64" s="210" t="str">
        <f>IF(B64="","",IF(C64="",IF(Cover!$E$47="Weekly",'STEP 3 EE Comp'!BI69*8,'STEP 3 EE Comp'!BI69*4),IF(Cover!$E$47="Weekly",'STEP 3 EE Comp'!BI69,'STEP 3 EE Comp'!BI69)))</f>
        <v/>
      </c>
      <c r="CD64" s="82" t="str">
        <f t="shared" si="18"/>
        <v/>
      </c>
      <c r="CE64" s="417">
        <f t="shared" si="19"/>
        <v>1</v>
      </c>
      <c r="CF64" s="82" t="str">
        <f t="shared" si="20"/>
        <v>Good</v>
      </c>
      <c r="CG64" s="82">
        <f t="shared" si="21"/>
        <v>0</v>
      </c>
      <c r="CH64" s="234">
        <f t="shared" si="22"/>
        <v>0</v>
      </c>
    </row>
    <row r="65" spans="1:86" s="69" customFormat="1" x14ac:dyDescent="0.3">
      <c r="A65" s="530"/>
      <c r="B65" s="477"/>
      <c r="C65" s="52"/>
      <c r="D65" s="565"/>
      <c r="E65" s="52"/>
      <c r="F65" s="507"/>
      <c r="G65" s="210">
        <f t="shared" si="23"/>
        <v>0</v>
      </c>
      <c r="H65" s="82">
        <f t="shared" si="2"/>
        <v>0</v>
      </c>
      <c r="I65" s="211"/>
      <c r="J65" s="441" t="s">
        <v>21</v>
      </c>
      <c r="K65" s="441" t="s">
        <v>21</v>
      </c>
      <c r="L65" s="441" t="s">
        <v>21</v>
      </c>
      <c r="M65" s="441" t="s">
        <v>21</v>
      </c>
      <c r="N65" s="568" t="s">
        <v>21</v>
      </c>
      <c r="O65" s="211"/>
      <c r="P65" s="212" t="str">
        <f>IF(B65="","",
IF(AND(V65="",W65="",B65&lt;&gt;""),"Employed",
IF(AND(V65&lt;&gt;"",W65="",B65&lt;&gt;""),"Terminated",
IF(AND(V65&lt;&gt;"",W65&lt;&gt;"",B65&lt;&gt;""),IF(W65&lt;Cover!$E$43,"Employed","Furloughed"),
IF(AND(V65="",W65&lt;&gt;"",B65&lt;&gt;""),IF(W65&lt;Cover!$E$43,"Employed","Rehired"))))))</f>
        <v/>
      </c>
      <c r="Q65" s="211"/>
      <c r="R65" s="536"/>
      <c r="S65" s="563"/>
      <c r="T65" s="536"/>
      <c r="U65" s="82">
        <f>IF(Cover!$E$47="Weekly",IF(T65&gt;0,T65,R65*S65),IF(T65&gt;0,T65,R65*S65)/2)</f>
        <v>0</v>
      </c>
      <c r="V65" s="564"/>
      <c r="W65" s="564"/>
      <c r="Y65" s="213" t="str">
        <f>IF($B65="","",IF('Actual Allocation Calc'!$AH$78="A",
IF($P65="Employed",$U65/7*BJ65,
IF(AND($P65="Terminated"),($U65/7*AP65),
IF(AND($P65="Furloughed"),($U65/7*AP65)+($U65/7*AZ65),
IF(AND($P65="Rehired"),($U65/7*AZ65),
IF(AND($P65="Terminated",AP65&gt;0),$U65,
IF($P65="Furloughed",IF(AP65&gt;0,$U65)+IF(AZ65&gt;0,$U65),
IF($P65="Rehired",IF(AZ65&gt;0,$U65)))))))),IF('Actual Allocation Calc'!$AH$78="C",'Actual Allocation Calc'!L65,'Actual Allocation Calc'!U65+IF($P65="Employed",$U65/7*BJ65,
IF(AND($P65="Terminated"),($U65/7*AP65),
IF(AND($P65="Furloughed"),($U65/7*AP65)+($U65/7*AZ65),
IF(AND($P65="Rehired"),($U65/7*AZ65),
IF(AND($P65="Terminated",AP65&gt;0),$U65,
IF($P65="Furloughed",IF(AP65&gt;0,$U65)+IF(AZ65&gt;0,$U65),
IF($P65="Rehired",IF(AZ65&gt;0,$U65))))))))*'Actual Allocation Calc'!$AH$99)))</f>
        <v/>
      </c>
      <c r="Z65" s="210" t="str">
        <f>IF($B65="","",IF('Actual Allocation Calc'!$AI$78="A",
IF($P65="Employed",$U65,
IF(AND($P65="Terminated"),($U65/7*AQ65),
IF(AND($P65="Furloughed"),($U65/7*AQ65)+($U65/7*BA65),
IF(AND($P65="Rehired"),($U65/7*BA65),
IF(AND($P65="Terminated",AQ65&gt;0),$U65,
IF($P65="Furloughed",IF(AQ65&gt;0,$U65)+IF(BA65&gt;0,$U65),
IF($P65="Rehired",IF(BA65&gt;0,$U65)))))))),IF('Actual Allocation Calc'!$AI$78="C",'Actual Allocation Calc'!M65,'Actual Allocation Calc'!V65+IF($P65="Employed",$U65,
IF(AND($P65="Terminated"),($U65/7*AQ65),
IF(AND($P65="Furloughed"),($U65/7*AQ65)+($U65/7*BA65),
IF(AND($P65="Rehired"),($U65/7*BA65),
IF(AND($P65="Terminated",AQ65&gt;0),$U65,
IF($P65="Furloughed",IF(AQ65&gt;0,$U65)+IF(BA65&gt;0,$U65),
IF($P65="Rehired",IF(BA65&gt;0,$U65))))))))*'Actual Allocation Calc'!$AI$99)))</f>
        <v/>
      </c>
      <c r="AA65" s="210" t="str">
        <f>IF($B65="","",IF('Actual Allocation Calc'!$AJ$78="A",
IF($P65="Employed",$U65,
IF(AND($P65="Terminated"),($U65/7*AR65),
IF(AND($P65="Furloughed"),($U65/7*AR65)+($U65/7*BB65),
IF(AND($P65="Rehired"),($U65/7*BB65),
IF(AND($P65="Terminated",AR65&gt;0),$U65,
IF($P65="Furloughed",IF(AR65&gt;0,$U65)+IF(BB65&gt;0,$U65),
IF($P65="Rehired",IF(BB65&gt;0,$U65)))))))),IF('Actual Allocation Calc'!$AJ$78="C",'Actual Allocation Calc'!N65,'Actual Allocation Calc'!W65+IF($P65="Employed",$U65,
IF(AND($P65="Terminated"),($U65/7*AR65),
IF(AND($P65="Furloughed"),($U65/7*AR65)+($U65/7*BB65),
IF(AND($P65="Rehired"),($U65/7*BB65),
IF(AND($P65="Terminated",AR65&gt;0),$U65,
IF($P65="Furloughed",IF(AR65&gt;0,$U65)+IF(BB65&gt;0,$U65),
IF($P65="Rehired",IF(BB65&gt;0,$U65))))))))*'Actual Allocation Calc'!$AJ$99)))</f>
        <v/>
      </c>
      <c r="AB65" s="210" t="str">
        <f>IF($B65="","",IF('Actual Allocation Calc'!$AK$78="A",
IF($P65="Employed",$U65,
IF(AND($P65="Terminated"),($U65/7*AS65),
IF(AND($P65="Furloughed"),($U65/7*AS65)+($U65/7*BC65),
IF(AND($P65="Rehired"),($U65/7*BC65),
IF(AND($P65="Terminated",AS65&gt;0),$U65,
IF($P65="Furloughed",IF(AS65&gt;0,$U65)+IF(BC65&gt;0,$U65),
IF($P65="Rehired",IF(BC65&gt;0,$U65)))))))),IF('Actual Allocation Calc'!$AK$78="C",'Actual Allocation Calc'!O65,'Actual Allocation Calc'!X65+IF($P65="Employed",$U65,
IF(AND($P65="Terminated"),($U65/7*AS65),
IF(AND($P65="Furloughed"),($U65/7*AS65)+($U65/7*BC65),
IF(AND($P65="Rehired"),($U65/7*BC65),
IF(AND($P65="Terminated",AS65&gt;0),$U65,
IF($P65="Furloughed",IF(AS65&gt;0,$U65)+IF(BC65&gt;0,$U65),
IF($P65="Rehired",IF(BC65&gt;0,$U65))))))))*'Actual Allocation Calc'!$AK$99)))</f>
        <v/>
      </c>
      <c r="AC65" s="210" t="str">
        <f>IF($B65="","",IF('Actual Allocation Calc'!$AL$78="A",
IF($P65="Employed",$U65,
IF(AND($P65="Terminated"),($U65/7*AT65),
IF(AND($P65="Furloughed"),($U65/7*AT65)+($U65/7*BD65),
IF(AND($P65="Rehired"),($U65/7*BD65),
IF(AND($P65="Terminated",AT65&gt;0),$U65,
IF($P65="Furloughed",IF(AT65&gt;0,$U65)+IF(BD65&gt;0,$U65),
IF($P65="Rehired",IF(BD65&gt;0,$U65)))))))),IF('Actual Allocation Calc'!$AL$78="C",'Actual Allocation Calc'!P65,'Actual Allocation Calc'!Y65+IF($P65="Employed",$U65,
IF(AND($P65="Terminated"),($U65/7*AT65),
IF(AND($P65="Furloughed"),($U65/7*AT65)+($U65/7*BD65),
IF(AND($P65="Rehired"),($U65/7*BD65),
IF(AND($P65="Terminated",AT65&gt;0),$U65,
IF($P65="Furloughed",IF(AT65&gt;0,$U65)+IF(BD65&gt;0,$U65),
IF($P65="Rehired",IF(BD65&gt;0,$U65))))))))*'Actual Allocation Calc'!$AL$99)))</f>
        <v/>
      </c>
      <c r="AD65" s="210" t="str">
        <f>IF($B65="","",IF('Actual Allocation Calc'!$AM$78="A",
IF($P65="Employed",$U65,
IF(AND($P65="Terminated"),($U65/7*AU65),
IF(AND($P65="Furloughed"),($U65/7*AU65)+($U65/7*BE65),
IF(AND($P65="Rehired"),($U65/7*BE65),
IF(AND($P65="Terminated",AU65&gt;0),$U65,
IF($P65="Furloughed",IF(AU65&gt;0,$U65)+IF(BE65&gt;0,$U65),
IF($P65="Rehired",IF(BE65&gt;0,$U65)))))))),IF('Actual Allocation Calc'!$AM$78="C",'Actual Allocation Calc'!Q65,'Actual Allocation Calc'!Z65+IF($P65="Employed",$U65,
IF(AND($P65="Terminated"),($U65/7*AU65),
IF(AND($P65="Furloughed"),($U65/7*AU65)+($U65/7*BE65),
IF(AND($P65="Rehired"),($U65/7*BE65),
IF(AND($P65="Terminated",AU65&gt;0),$U65,
IF($P65="Furloughed",IF(AU65&gt;0,$U65)+IF(BE65&gt;0,$U65),
IF($P65="Rehired",IF(BE65&gt;0,$U65))))))))*'Actual Allocation Calc'!$AM$99)))</f>
        <v/>
      </c>
      <c r="AE65" s="210" t="str">
        <f>IF($B65="","",IF('Actual Allocation Calc'!$AN$78="A",
IF($P65="Employed",$U65,
IF(AND($P65="Terminated"),($U65/7*AV65),
IF(AND($P65="Furloughed"),($U65/7*AV65)+($U65/7*BF65),
IF(AND($P65="Rehired"),($U65/7*BF65),
IF(AND($P65="Terminated",AV65&gt;0),$U65,
IF($P65="Furloughed",IF(AV65&gt;0,$U65)+IF(BF65&gt;0,$U65),
IF($P65="Rehired",IF(BF65&gt;0,$U65)))))))),IF('Actual Allocation Calc'!$AN$78="C",'Actual Allocation Calc'!R65,'Actual Allocation Calc'!AA65+IF($P65="Employed",$U65,
IF(AND($P65="Terminated"),($U65/7*AV65),
IF(AND($P65="Furloughed"),($U65/7*AV65)+($U65/7*BF65),
IF(AND($P65="Rehired"),($U65/7*BF65),
IF(AND($P65="Terminated",AV65&gt;0),$U65,
IF($P65="Furloughed",IF(AV65&gt;0,$U65)+IF(BF65&gt;0,$U65),
IF($P65="Rehired",IF(BF65&gt;0,$U65))))))))*'Actual Allocation Calc'!$AN$99)))</f>
        <v/>
      </c>
      <c r="AF65" s="210" t="str">
        <f>IF($B65="","",IF('Actual Allocation Calc'!$AO$78="A",
IF($P65="Employed",$U65,
IF(AND($P65="Terminated"),($U65/7*AW65),
IF(AND($P65="Furloughed"),($U65/7*AW65)+($U65/7*BG65),
IF(AND($P65="Rehired"),($U65/7*BG65),
IF(AND($P65="Terminated",AW65&gt;0),$U65,
IF($P65="Furloughed",IF(AW65&gt;0,$U65)+IF(BG65&gt;0,$U65),
IF($P65="Rehired",IF(BG65&gt;0,$U65)))))))),IF('Actual Allocation Calc'!$AO$78="C",'Actual Allocation Calc'!S65,'Actual Allocation Calc'!AB65+IF($P65="Employed",$U65,
IF(AND($P65="Terminated"),($U65/7*AW65),
IF(AND($P65="Furloughed"),($U65/7*AW65)+($U65/7*BG65),
IF(AND($P65="Rehired"),($U65/7*BG65),
IF(AND($P65="Terminated",AW65&gt;0),$U65,
IF($P65="Furloughed",IF(AW65&gt;0,$U65)+IF(BG65&gt;0,$U65),
IF($P65="Rehired",IF(BG65&gt;0,$U65))))))))*'Actual Allocation Calc'!$AO$99)))</f>
        <v/>
      </c>
      <c r="AG65" s="210" t="str">
        <f>IF($B65="","",IF('Actual Allocation Calc'!$AP$78="A",
IF($P65="Employed",$U65/7*BK65,
IF(AND($P65="Terminated"),($U65/7*AX65),
IF(AND($P65="Furloughed"),($U65/7*AX65)+($U65/7*BH65),
IF(AND($P65="Rehired"),($U65/7*BH65),
IF(AND($P65="Terminated",AX65&gt;0),$U65,
IF($P65="Furloughed",IF(AX65&gt;0,$U65)+IF(BH65&gt;0,$U65),
IF($P65="Rehired",IF(BH65&gt;0,$U65)))))))),IF('Actual Allocation Calc'!$AP$78="C",'Actual Allocation Calc'!T65,'Actual Allocation Calc'!AC65+IF($P65="Employed",$U65/7*BK65,
IF(AND($P65="Terminated"),($U65/7*AX65),
IF(AND($P65="Furloughed"),($U65/7*AX65)+($U65/7*BH65),
IF(AND($P65="Rehired"),($U65/7*BH65),
IF(AND($P65="Terminated",AX65&gt;0),$U65,
IF($P65="Furloughed",IF(AX65&gt;0,$U65)+IF(BH65&gt;0,$U65),
IF($P65="Rehired",IF(BH65&gt;0,$U65))))))))*'Actual Allocation Calc'!$AP$99)))</f>
        <v/>
      </c>
      <c r="AH65" s="536"/>
      <c r="AI65" s="82">
        <f t="shared" si="24"/>
        <v>0</v>
      </c>
      <c r="AJ65" s="210">
        <f t="shared" si="6"/>
        <v>0</v>
      </c>
      <c r="AK65" s="397" t="str">
        <f t="shared" si="7"/>
        <v/>
      </c>
      <c r="AM65" s="173"/>
      <c r="AO65" s="214" t="str">
        <f>IFERROR(IF($V65="","",VLOOKUP(V65,'Calendar Calcs'!$B$2:$E1032,4,FALSE)),0)</f>
        <v/>
      </c>
      <c r="AP65" s="69" t="str">
        <f>IF($AO65="","", IF($AO65&lt;AP$23,0,IF($AO65&gt;AP$23,COUNTIFS('Calendar Calcs'!$E$2:$E1032,AP$23),COUNTIFS('Calendar Calcs'!$E$2:$E1032,AP$23,'Calendar Calcs'!$D$2:$D1032,"&lt;="&amp;WEEKDAY($V65)))))</f>
        <v/>
      </c>
      <c r="AQ65" s="69" t="str">
        <f>IF($AO65="","", IF($AO65&lt;AQ$23,0,IF($AO65&gt;AQ$23,COUNTIFS('Calendar Calcs'!$E$2:$E1032,AQ$23),COUNTIFS('Calendar Calcs'!$E$2:$E1032,AQ$23,'Calendar Calcs'!$D$2:$D1032,"&lt;="&amp;WEEKDAY($V65)))))</f>
        <v/>
      </c>
      <c r="AR65" s="69" t="str">
        <f>IF($AO65="","", IF($AO65&lt;AR$23,0,IF($AO65&gt;AR$23,COUNTIFS('Calendar Calcs'!$E$2:$E1032,AR$23),COUNTIFS('Calendar Calcs'!$E$2:$E1032,AR$23,'Calendar Calcs'!$D$2:$D1032,"&lt;="&amp;WEEKDAY($V65)))))</f>
        <v/>
      </c>
      <c r="AS65" s="69" t="str">
        <f>IF($AO65="","", IF($AO65&lt;AS$23,0,IF($AO65&gt;AS$23,COUNTIFS('Calendar Calcs'!$E$2:$E1032,AS$23),COUNTIFS('Calendar Calcs'!$E$2:$E1032,AS$23,'Calendar Calcs'!$D$2:$D1032,"&lt;="&amp;WEEKDAY($V65)))))</f>
        <v/>
      </c>
      <c r="AT65" s="69" t="str">
        <f>IF($AO65="","", IF($AO65&lt;AT$23,0,IF($AO65&gt;AT$23,COUNTIFS('Calendar Calcs'!$E$2:$E1032,AT$23),COUNTIFS('Calendar Calcs'!$E$2:$E1032,AT$23,'Calendar Calcs'!$D$2:$D1032,"&lt;="&amp;WEEKDAY($V65)))))</f>
        <v/>
      </c>
      <c r="AU65" s="69" t="str">
        <f>IF($AO65="","", IF($AO65&lt;AU$23,0,IF($AO65&gt;AU$23,COUNTIFS('Calendar Calcs'!$E$2:$E1032,AU$23),COUNTIFS('Calendar Calcs'!$E$2:$E1032,AU$23,'Calendar Calcs'!$D$2:$D1032,"&lt;="&amp;WEEKDAY($V65)))))</f>
        <v/>
      </c>
      <c r="AV65" s="69" t="str">
        <f>IF($AO65="","", IF($AO65&lt;AV$23,0,IF($AO65&gt;AV$23,COUNTIFS('Calendar Calcs'!$E$2:$E1032,AV$23),COUNTIFS('Calendar Calcs'!$E$2:$E1032,AV$23,'Calendar Calcs'!$D$2:$D1032,"&lt;="&amp;WEEKDAY($V65)))))</f>
        <v/>
      </c>
      <c r="AW65" s="69" t="str">
        <f>IF($AO65="","", IF($AO65&lt;AW$23,0,IF($AO65&gt;AW$23,COUNTIFS('Calendar Calcs'!$E$2:$E1032,AW$23),COUNTIFS('Calendar Calcs'!$E$2:$E1032,AW$23,'Calendar Calcs'!$D$2:$D1032,"&lt;="&amp;WEEKDAY($V65)))))</f>
        <v/>
      </c>
      <c r="AX65" s="69" t="str">
        <f>IF($AO65="","", IF($AO65&lt;AX$23,0,IF($AO65&gt;AX$23,COUNTIFS('Calendar Calcs'!$E$2:$E1032,AX$23),COUNTIFS('Calendar Calcs'!$E$2:$E1032,AX$23,'Calendar Calcs'!$D$2:$D1032,"&lt;="&amp;WEEKDAY($V65)))))</f>
        <v/>
      </c>
      <c r="AY65" s="69" t="str">
        <f>IF($W65="","",VLOOKUP($W65,'Calendar Calcs'!$B$2:$E1032,4,FALSE))</f>
        <v/>
      </c>
      <c r="AZ65" s="69" t="str">
        <f>IF($AY65="","",IF($AY65&gt;AZ$23,0,IF($AY65&lt;AZ$23,COUNTIFS('Calendar Calcs'!$E$2:$E1032,AZ$23),COUNTIFS('Calendar Calcs'!$E$2:$E1032,AZ$23,'Calendar Calcs'!$D$2:$D1032,"&gt;="&amp;WEEKDAY($W65)))))</f>
        <v/>
      </c>
      <c r="BA65" s="69" t="str">
        <f>IF($AY65="","",IF($AY65&gt;BA$23,0,IF($AY65&lt;BA$23,COUNTIFS('Calendar Calcs'!$E$2:$E1032,BA$23),COUNTIFS('Calendar Calcs'!$E$2:$E1032,BA$23,'Calendar Calcs'!$D$2:$D1032,"&gt;="&amp;WEEKDAY($W65)))))</f>
        <v/>
      </c>
      <c r="BB65" s="69" t="str">
        <f>IF($AY65="","",IF($AY65&gt;BB$23,0,IF($AY65&lt;BB$23,COUNTIFS('Calendar Calcs'!$E$2:$E1032,BB$23),COUNTIFS('Calendar Calcs'!$E$2:$E1032,BB$23,'Calendar Calcs'!$D$2:$D1032,"&gt;="&amp;WEEKDAY($W65)))))</f>
        <v/>
      </c>
      <c r="BC65" s="69" t="str">
        <f>IF($AY65="","",IF($AY65&gt;BC$23,0,IF($AY65&lt;BC$23,COUNTIFS('Calendar Calcs'!$E$2:$E1032,BC$23),COUNTIFS('Calendar Calcs'!$E$2:$E1032,BC$23,'Calendar Calcs'!$D$2:$D1032,"&gt;="&amp;WEEKDAY($W65)))))</f>
        <v/>
      </c>
      <c r="BD65" s="69" t="str">
        <f>IF($AY65="","",IF($AY65&gt;BD$23,0,IF($AY65&lt;BD$23,COUNTIFS('Calendar Calcs'!$E$2:$E1032,BD$23),COUNTIFS('Calendar Calcs'!$E$2:$E1032,BD$23,'Calendar Calcs'!$D$2:$D1032,"&gt;="&amp;WEEKDAY($W65)))))</f>
        <v/>
      </c>
      <c r="BE65" s="69" t="str">
        <f>IF($AY65="","",IF($AY65&gt;BE$23,0,IF($AY65&lt;BE$23,COUNTIFS('Calendar Calcs'!$E$2:$E1032,BE$23),COUNTIFS('Calendar Calcs'!$E$2:$E1032,BE$23,'Calendar Calcs'!$D$2:$D1032,"&gt;="&amp;WEEKDAY($W65)))))</f>
        <v/>
      </c>
      <c r="BF65" s="69" t="str">
        <f>IF($AY65="","",IF($AY65&gt;BF$23,0,IF($AY65&lt;BF$23,COUNTIFS('Calendar Calcs'!$E$2:$E1032,BF$23),COUNTIFS('Calendar Calcs'!$E$2:$E1032,BF$23,'Calendar Calcs'!$D$2:$D1032,"&gt;="&amp;WEEKDAY($W65)))))</f>
        <v/>
      </c>
      <c r="BG65" s="69" t="str">
        <f>IF($AY65="","",IF($AY65&gt;BG$23,0,IF($AY65&lt;BG$23,COUNTIFS('Calendar Calcs'!$E$2:$E1032,BG$23),COUNTIFS('Calendar Calcs'!$E$2:$E1032,BG$23,'Calendar Calcs'!$D$2:$D1032,"&gt;="&amp;WEEKDAY($W65)))))</f>
        <v/>
      </c>
      <c r="BH65" s="69">
        <f t="shared" si="8"/>
        <v>6</v>
      </c>
      <c r="BI65" s="69">
        <f>IF(Cover!$E$43="","",VLOOKUP(Cover!$E$43,'Calendar Calcs'!$B$2:$E1032,4,FALSE))</f>
        <v>1</v>
      </c>
      <c r="BJ65" s="69">
        <f>IF($BI65="","", IF($BI65&lt;BJ$23,0,IF($BI65&gt;=BJ$23,COUNTIFS('Calendar Calcs'!$E$2:$E1032,BJ$23),COUNTIFS('Calendar Calcs'!$E$2:$E1032,BJ$23,'Calendar Calcs'!$D$2:$D1032,"&lt;="&amp;WEEKDAY($V65)))))</f>
        <v>1</v>
      </c>
      <c r="BK65" s="69">
        <f t="shared" si="3"/>
        <v>6</v>
      </c>
      <c r="BN65" s="69" t="str">
        <f>IF(T65&gt;0,"FTE",IF(Cover!$E$47="Weekly",IF(S65&gt;29.75,"FTE","PTE"),IF(S65&gt;59.75,"FTE","PTE")))</f>
        <v>PTE</v>
      </c>
      <c r="BO65" s="69">
        <f>IF(BN65="FTE",30,IF(Cover!$E$47="Weekly",'STEP 2 EE Data'!S65,'STEP 2 EE Data'!S65/2))</f>
        <v>0</v>
      </c>
      <c r="BP65" s="209">
        <f t="shared" si="9"/>
        <v>0</v>
      </c>
      <c r="BQ65" s="209">
        <f t="shared" si="10"/>
        <v>0</v>
      </c>
      <c r="BR65" s="209">
        <f t="shared" si="11"/>
        <v>0</v>
      </c>
      <c r="BS65" s="209">
        <f t="shared" si="12"/>
        <v>0</v>
      </c>
      <c r="BT65" s="209">
        <f t="shared" si="13"/>
        <v>0</v>
      </c>
      <c r="BU65" s="209">
        <f t="shared" si="14"/>
        <v>0</v>
      </c>
      <c r="BV65" s="209">
        <f t="shared" si="15"/>
        <v>0</v>
      </c>
      <c r="BW65" s="209">
        <f t="shared" si="16"/>
        <v>0</v>
      </c>
      <c r="BX65" s="209">
        <f t="shared" si="17"/>
        <v>0</v>
      </c>
      <c r="CC65" s="210" t="str">
        <f>IF(B65="","",IF(C65="",IF(Cover!$E$47="Weekly",'STEP 3 EE Comp'!BI70*8,'STEP 3 EE Comp'!BI70*4),IF(Cover!$E$47="Weekly",'STEP 3 EE Comp'!BI70,'STEP 3 EE Comp'!BI70)))</f>
        <v/>
      </c>
      <c r="CD65" s="82" t="str">
        <f t="shared" si="18"/>
        <v/>
      </c>
      <c r="CE65" s="417">
        <f t="shared" si="19"/>
        <v>1</v>
      </c>
      <c r="CF65" s="82" t="str">
        <f t="shared" si="20"/>
        <v>Good</v>
      </c>
      <c r="CG65" s="82">
        <f t="shared" si="21"/>
        <v>0</v>
      </c>
      <c r="CH65" s="234">
        <f t="shared" si="22"/>
        <v>0</v>
      </c>
    </row>
    <row r="66" spans="1:86" s="69" customFormat="1" x14ac:dyDescent="0.3">
      <c r="A66" s="554"/>
      <c r="B66" s="478"/>
      <c r="C66" s="52"/>
      <c r="D66" s="565"/>
      <c r="E66" s="52"/>
      <c r="F66" s="507"/>
      <c r="G66" s="210">
        <f t="shared" si="23"/>
        <v>0</v>
      </c>
      <c r="H66" s="82">
        <f t="shared" si="2"/>
        <v>0</v>
      </c>
      <c r="I66" s="211"/>
      <c r="J66" s="441" t="s">
        <v>21</v>
      </c>
      <c r="K66" s="441" t="s">
        <v>21</v>
      </c>
      <c r="L66" s="441" t="s">
        <v>21</v>
      </c>
      <c r="M66" s="441" t="s">
        <v>21</v>
      </c>
      <c r="N66" s="568" t="s">
        <v>21</v>
      </c>
      <c r="O66" s="211"/>
      <c r="P66" s="212" t="str">
        <f>IF(B66="","",
IF(AND(V66="",W66="",B66&lt;&gt;""),"Employed",
IF(AND(V66&lt;&gt;"",W66="",B66&lt;&gt;""),"Terminated",
IF(AND(V66&lt;&gt;"",W66&lt;&gt;"",B66&lt;&gt;""),IF(W66&lt;Cover!$E$43,"Employed","Furloughed"),
IF(AND(V66="",W66&lt;&gt;"",B66&lt;&gt;""),IF(W66&lt;Cover!$E$43,"Employed","Rehired"))))))</f>
        <v/>
      </c>
      <c r="Q66" s="211"/>
      <c r="R66" s="536"/>
      <c r="S66" s="563"/>
      <c r="T66" s="536"/>
      <c r="U66" s="82">
        <f>IF(Cover!$E$47="Weekly",IF(T66&gt;0,T66,R66*S66),IF(T66&gt;0,T66,R66*S66)/2)</f>
        <v>0</v>
      </c>
      <c r="V66" s="564"/>
      <c r="W66" s="564"/>
      <c r="Y66" s="213" t="str">
        <f>IF($B66="","",IF('Actual Allocation Calc'!$AH$78="A",
IF($P66="Employed",$U66/7*BJ66,
IF(AND($P66="Terminated"),($U66/7*AP66),
IF(AND($P66="Furloughed"),($U66/7*AP66)+($U66/7*AZ66),
IF(AND($P66="Rehired"),($U66/7*AZ66),
IF(AND($P66="Terminated",AP66&gt;0),$U66,
IF($P66="Furloughed",IF(AP66&gt;0,$U66)+IF(AZ66&gt;0,$U66),
IF($P66="Rehired",IF(AZ66&gt;0,$U66)))))))),IF('Actual Allocation Calc'!$AH$78="C",'Actual Allocation Calc'!L66,'Actual Allocation Calc'!U66+IF($P66="Employed",$U66/7*BJ66,
IF(AND($P66="Terminated"),($U66/7*AP66),
IF(AND($P66="Furloughed"),($U66/7*AP66)+($U66/7*AZ66),
IF(AND($P66="Rehired"),($U66/7*AZ66),
IF(AND($P66="Terminated",AP66&gt;0),$U66,
IF($P66="Furloughed",IF(AP66&gt;0,$U66)+IF(AZ66&gt;0,$U66),
IF($P66="Rehired",IF(AZ66&gt;0,$U66))))))))*'Actual Allocation Calc'!$AH$99)))</f>
        <v/>
      </c>
      <c r="Z66" s="210" t="str">
        <f>IF($B66="","",IF('Actual Allocation Calc'!$AI$78="A",
IF($P66="Employed",$U66,
IF(AND($P66="Terminated"),($U66/7*AQ66),
IF(AND($P66="Furloughed"),($U66/7*AQ66)+($U66/7*BA66),
IF(AND($P66="Rehired"),($U66/7*BA66),
IF(AND($P66="Terminated",AQ66&gt;0),$U66,
IF($P66="Furloughed",IF(AQ66&gt;0,$U66)+IF(BA66&gt;0,$U66),
IF($P66="Rehired",IF(BA66&gt;0,$U66)))))))),IF('Actual Allocation Calc'!$AI$78="C",'Actual Allocation Calc'!M66,'Actual Allocation Calc'!V66+IF($P66="Employed",$U66,
IF(AND($P66="Terminated"),($U66/7*AQ66),
IF(AND($P66="Furloughed"),($U66/7*AQ66)+($U66/7*BA66),
IF(AND($P66="Rehired"),($U66/7*BA66),
IF(AND($P66="Terminated",AQ66&gt;0),$U66,
IF($P66="Furloughed",IF(AQ66&gt;0,$U66)+IF(BA66&gt;0,$U66),
IF($P66="Rehired",IF(BA66&gt;0,$U66))))))))*'Actual Allocation Calc'!$AI$99)))</f>
        <v/>
      </c>
      <c r="AA66" s="210" t="str">
        <f>IF($B66="","",IF('Actual Allocation Calc'!$AJ$78="A",
IF($P66="Employed",$U66,
IF(AND($P66="Terminated"),($U66/7*AR66),
IF(AND($P66="Furloughed"),($U66/7*AR66)+($U66/7*BB66),
IF(AND($P66="Rehired"),($U66/7*BB66),
IF(AND($P66="Terminated",AR66&gt;0),$U66,
IF($P66="Furloughed",IF(AR66&gt;0,$U66)+IF(BB66&gt;0,$U66),
IF($P66="Rehired",IF(BB66&gt;0,$U66)))))))),IF('Actual Allocation Calc'!$AJ$78="C",'Actual Allocation Calc'!N66,'Actual Allocation Calc'!W66+IF($P66="Employed",$U66,
IF(AND($P66="Terminated"),($U66/7*AR66),
IF(AND($P66="Furloughed"),($U66/7*AR66)+($U66/7*BB66),
IF(AND($P66="Rehired"),($U66/7*BB66),
IF(AND($P66="Terminated",AR66&gt;0),$U66,
IF($P66="Furloughed",IF(AR66&gt;0,$U66)+IF(BB66&gt;0,$U66),
IF($P66="Rehired",IF(BB66&gt;0,$U66))))))))*'Actual Allocation Calc'!$AJ$99)))</f>
        <v/>
      </c>
      <c r="AB66" s="210" t="str">
        <f>IF($B66="","",IF('Actual Allocation Calc'!$AK$78="A",
IF($P66="Employed",$U66,
IF(AND($P66="Terminated"),($U66/7*AS66),
IF(AND($P66="Furloughed"),($U66/7*AS66)+($U66/7*BC66),
IF(AND($P66="Rehired"),($U66/7*BC66),
IF(AND($P66="Terminated",AS66&gt;0),$U66,
IF($P66="Furloughed",IF(AS66&gt;0,$U66)+IF(BC66&gt;0,$U66),
IF($P66="Rehired",IF(BC66&gt;0,$U66)))))))),IF('Actual Allocation Calc'!$AK$78="C",'Actual Allocation Calc'!O66,'Actual Allocation Calc'!X66+IF($P66="Employed",$U66,
IF(AND($P66="Terminated"),($U66/7*AS66),
IF(AND($P66="Furloughed"),($U66/7*AS66)+($U66/7*BC66),
IF(AND($P66="Rehired"),($U66/7*BC66),
IF(AND($P66="Terminated",AS66&gt;0),$U66,
IF($P66="Furloughed",IF(AS66&gt;0,$U66)+IF(BC66&gt;0,$U66),
IF($P66="Rehired",IF(BC66&gt;0,$U66))))))))*'Actual Allocation Calc'!$AK$99)))</f>
        <v/>
      </c>
      <c r="AC66" s="210" t="str">
        <f>IF($B66="","",IF('Actual Allocation Calc'!$AL$78="A",
IF($P66="Employed",$U66,
IF(AND($P66="Terminated"),($U66/7*AT66),
IF(AND($P66="Furloughed"),($U66/7*AT66)+($U66/7*BD66),
IF(AND($P66="Rehired"),($U66/7*BD66),
IF(AND($P66="Terminated",AT66&gt;0),$U66,
IF($P66="Furloughed",IF(AT66&gt;0,$U66)+IF(BD66&gt;0,$U66),
IF($P66="Rehired",IF(BD66&gt;0,$U66)))))))),IF('Actual Allocation Calc'!$AL$78="C",'Actual Allocation Calc'!P66,'Actual Allocation Calc'!Y66+IF($P66="Employed",$U66,
IF(AND($P66="Terminated"),($U66/7*AT66),
IF(AND($P66="Furloughed"),($U66/7*AT66)+($U66/7*BD66),
IF(AND($P66="Rehired"),($U66/7*BD66),
IF(AND($P66="Terminated",AT66&gt;0),$U66,
IF($P66="Furloughed",IF(AT66&gt;0,$U66)+IF(BD66&gt;0,$U66),
IF($P66="Rehired",IF(BD66&gt;0,$U66))))))))*'Actual Allocation Calc'!$AL$99)))</f>
        <v/>
      </c>
      <c r="AD66" s="210" t="str">
        <f>IF($B66="","",IF('Actual Allocation Calc'!$AM$78="A",
IF($P66="Employed",$U66,
IF(AND($P66="Terminated"),($U66/7*AU66),
IF(AND($P66="Furloughed"),($U66/7*AU66)+($U66/7*BE66),
IF(AND($P66="Rehired"),($U66/7*BE66),
IF(AND($P66="Terminated",AU66&gt;0),$U66,
IF($P66="Furloughed",IF(AU66&gt;0,$U66)+IF(BE66&gt;0,$U66),
IF($P66="Rehired",IF(BE66&gt;0,$U66)))))))),IF('Actual Allocation Calc'!$AM$78="C",'Actual Allocation Calc'!Q66,'Actual Allocation Calc'!Z66+IF($P66="Employed",$U66,
IF(AND($P66="Terminated"),($U66/7*AU66),
IF(AND($P66="Furloughed"),($U66/7*AU66)+($U66/7*BE66),
IF(AND($P66="Rehired"),($U66/7*BE66),
IF(AND($P66="Terminated",AU66&gt;0),$U66,
IF($P66="Furloughed",IF(AU66&gt;0,$U66)+IF(BE66&gt;0,$U66),
IF($P66="Rehired",IF(BE66&gt;0,$U66))))))))*'Actual Allocation Calc'!$AM$99)))</f>
        <v/>
      </c>
      <c r="AE66" s="210" t="str">
        <f>IF($B66="","",IF('Actual Allocation Calc'!$AN$78="A",
IF($P66="Employed",$U66,
IF(AND($P66="Terminated"),($U66/7*AV66),
IF(AND($P66="Furloughed"),($U66/7*AV66)+($U66/7*BF66),
IF(AND($P66="Rehired"),($U66/7*BF66),
IF(AND($P66="Terminated",AV66&gt;0),$U66,
IF($P66="Furloughed",IF(AV66&gt;0,$U66)+IF(BF66&gt;0,$U66),
IF($P66="Rehired",IF(BF66&gt;0,$U66)))))))),IF('Actual Allocation Calc'!$AN$78="C",'Actual Allocation Calc'!R66,'Actual Allocation Calc'!AA66+IF($P66="Employed",$U66,
IF(AND($P66="Terminated"),($U66/7*AV66),
IF(AND($P66="Furloughed"),($U66/7*AV66)+($U66/7*BF66),
IF(AND($P66="Rehired"),($U66/7*BF66),
IF(AND($P66="Terminated",AV66&gt;0),$U66,
IF($P66="Furloughed",IF(AV66&gt;0,$U66)+IF(BF66&gt;0,$U66),
IF($P66="Rehired",IF(BF66&gt;0,$U66))))))))*'Actual Allocation Calc'!$AN$99)))</f>
        <v/>
      </c>
      <c r="AF66" s="210" t="str">
        <f>IF($B66="","",IF('Actual Allocation Calc'!$AO$78="A",
IF($P66="Employed",$U66,
IF(AND($P66="Terminated"),($U66/7*AW66),
IF(AND($P66="Furloughed"),($U66/7*AW66)+($U66/7*BG66),
IF(AND($P66="Rehired"),($U66/7*BG66),
IF(AND($P66="Terminated",AW66&gt;0),$U66,
IF($P66="Furloughed",IF(AW66&gt;0,$U66)+IF(BG66&gt;0,$U66),
IF($P66="Rehired",IF(BG66&gt;0,$U66)))))))),IF('Actual Allocation Calc'!$AO$78="C",'Actual Allocation Calc'!S66,'Actual Allocation Calc'!AB66+IF($P66="Employed",$U66,
IF(AND($P66="Terminated"),($U66/7*AW66),
IF(AND($P66="Furloughed"),($U66/7*AW66)+($U66/7*BG66),
IF(AND($P66="Rehired"),($U66/7*BG66),
IF(AND($P66="Terminated",AW66&gt;0),$U66,
IF($P66="Furloughed",IF(AW66&gt;0,$U66)+IF(BG66&gt;0,$U66),
IF($P66="Rehired",IF(BG66&gt;0,$U66))))))))*'Actual Allocation Calc'!$AO$99)))</f>
        <v/>
      </c>
      <c r="AG66" s="210" t="str">
        <f>IF($B66="","",IF('Actual Allocation Calc'!$AP$78="A",
IF($P66="Employed",$U66/7*BK66,
IF(AND($P66="Terminated"),($U66/7*AX66),
IF(AND($P66="Furloughed"),($U66/7*AX66)+($U66/7*BH66),
IF(AND($P66="Rehired"),($U66/7*BH66),
IF(AND($P66="Terminated",AX66&gt;0),$U66,
IF($P66="Furloughed",IF(AX66&gt;0,$U66)+IF(BH66&gt;0,$U66),
IF($P66="Rehired",IF(BH66&gt;0,$U66)))))))),IF('Actual Allocation Calc'!$AP$78="C",'Actual Allocation Calc'!T66,'Actual Allocation Calc'!AC66+IF($P66="Employed",$U66/7*BK66,
IF(AND($P66="Terminated"),($U66/7*AX66),
IF(AND($P66="Furloughed"),($U66/7*AX66)+($U66/7*BH66),
IF(AND($P66="Rehired"),($U66/7*BH66),
IF(AND($P66="Terminated",AX66&gt;0),$U66,
IF($P66="Furloughed",IF(AX66&gt;0,$U66)+IF(BH66&gt;0,$U66),
IF($P66="Rehired",IF(BH66&gt;0,$U66))))))))*'Actual Allocation Calc'!$AP$99)))</f>
        <v/>
      </c>
      <c r="AH66" s="536"/>
      <c r="AI66" s="82">
        <f t="shared" si="24"/>
        <v>0</v>
      </c>
      <c r="AJ66" s="210">
        <f t="shared" si="6"/>
        <v>0</v>
      </c>
      <c r="AK66" s="397" t="str">
        <f t="shared" si="7"/>
        <v/>
      </c>
      <c r="AM66" s="173"/>
      <c r="AO66" s="214" t="str">
        <f>IFERROR(IF($V66="","",VLOOKUP(V66,'Calendar Calcs'!$B$2:$E1033,4,FALSE)),0)</f>
        <v/>
      </c>
      <c r="AP66" s="69" t="str">
        <f>IF($AO66="","", IF($AO66&lt;AP$23,0,IF($AO66&gt;AP$23,COUNTIFS('Calendar Calcs'!$E$2:$E1033,AP$23),COUNTIFS('Calendar Calcs'!$E$2:$E1033,AP$23,'Calendar Calcs'!$D$2:$D1033,"&lt;="&amp;WEEKDAY($V66)))))</f>
        <v/>
      </c>
      <c r="AQ66" s="69" t="str">
        <f>IF($AO66="","", IF($AO66&lt;AQ$23,0,IF($AO66&gt;AQ$23,COUNTIFS('Calendar Calcs'!$E$2:$E1033,AQ$23),COUNTIFS('Calendar Calcs'!$E$2:$E1033,AQ$23,'Calendar Calcs'!$D$2:$D1033,"&lt;="&amp;WEEKDAY($V66)))))</f>
        <v/>
      </c>
      <c r="AR66" s="69" t="str">
        <f>IF($AO66="","", IF($AO66&lt;AR$23,0,IF($AO66&gt;AR$23,COUNTIFS('Calendar Calcs'!$E$2:$E1033,AR$23),COUNTIFS('Calendar Calcs'!$E$2:$E1033,AR$23,'Calendar Calcs'!$D$2:$D1033,"&lt;="&amp;WEEKDAY($V66)))))</f>
        <v/>
      </c>
      <c r="AS66" s="69" t="str">
        <f>IF($AO66="","", IF($AO66&lt;AS$23,0,IF($AO66&gt;AS$23,COUNTIFS('Calendar Calcs'!$E$2:$E1033,AS$23),COUNTIFS('Calendar Calcs'!$E$2:$E1033,AS$23,'Calendar Calcs'!$D$2:$D1033,"&lt;="&amp;WEEKDAY($V66)))))</f>
        <v/>
      </c>
      <c r="AT66" s="69" t="str">
        <f>IF($AO66="","", IF($AO66&lt;AT$23,0,IF($AO66&gt;AT$23,COUNTIFS('Calendar Calcs'!$E$2:$E1033,AT$23),COUNTIFS('Calendar Calcs'!$E$2:$E1033,AT$23,'Calendar Calcs'!$D$2:$D1033,"&lt;="&amp;WEEKDAY($V66)))))</f>
        <v/>
      </c>
      <c r="AU66" s="69" t="str">
        <f>IF($AO66="","", IF($AO66&lt;AU$23,0,IF($AO66&gt;AU$23,COUNTIFS('Calendar Calcs'!$E$2:$E1033,AU$23),COUNTIFS('Calendar Calcs'!$E$2:$E1033,AU$23,'Calendar Calcs'!$D$2:$D1033,"&lt;="&amp;WEEKDAY($V66)))))</f>
        <v/>
      </c>
      <c r="AV66" s="69" t="str">
        <f>IF($AO66="","", IF($AO66&lt;AV$23,0,IF($AO66&gt;AV$23,COUNTIFS('Calendar Calcs'!$E$2:$E1033,AV$23),COUNTIFS('Calendar Calcs'!$E$2:$E1033,AV$23,'Calendar Calcs'!$D$2:$D1033,"&lt;="&amp;WEEKDAY($V66)))))</f>
        <v/>
      </c>
      <c r="AW66" s="69" t="str">
        <f>IF($AO66="","", IF($AO66&lt;AW$23,0,IF($AO66&gt;AW$23,COUNTIFS('Calendar Calcs'!$E$2:$E1033,AW$23),COUNTIFS('Calendar Calcs'!$E$2:$E1033,AW$23,'Calendar Calcs'!$D$2:$D1033,"&lt;="&amp;WEEKDAY($V66)))))</f>
        <v/>
      </c>
      <c r="AX66" s="69" t="str">
        <f>IF($AO66="","", IF($AO66&lt;AX$23,0,IF($AO66&gt;AX$23,COUNTIFS('Calendar Calcs'!$E$2:$E1033,AX$23),COUNTIFS('Calendar Calcs'!$E$2:$E1033,AX$23,'Calendar Calcs'!$D$2:$D1033,"&lt;="&amp;WEEKDAY($V66)))))</f>
        <v/>
      </c>
      <c r="AY66" s="69" t="str">
        <f>IF($W66="","",VLOOKUP($W66,'Calendar Calcs'!$B$2:$E1033,4,FALSE))</f>
        <v/>
      </c>
      <c r="AZ66" s="69" t="str">
        <f>IF($AY66="","",IF($AY66&gt;AZ$23,0,IF($AY66&lt;AZ$23,COUNTIFS('Calendar Calcs'!$E$2:$E1033,AZ$23),COUNTIFS('Calendar Calcs'!$E$2:$E1033,AZ$23,'Calendar Calcs'!$D$2:$D1033,"&gt;="&amp;WEEKDAY($W66)))))</f>
        <v/>
      </c>
      <c r="BA66" s="69" t="str">
        <f>IF($AY66="","",IF($AY66&gt;BA$23,0,IF($AY66&lt;BA$23,COUNTIFS('Calendar Calcs'!$E$2:$E1033,BA$23),COUNTIFS('Calendar Calcs'!$E$2:$E1033,BA$23,'Calendar Calcs'!$D$2:$D1033,"&gt;="&amp;WEEKDAY($W66)))))</f>
        <v/>
      </c>
      <c r="BB66" s="69" t="str">
        <f>IF($AY66="","",IF($AY66&gt;BB$23,0,IF($AY66&lt;BB$23,COUNTIFS('Calendar Calcs'!$E$2:$E1033,BB$23),COUNTIFS('Calendar Calcs'!$E$2:$E1033,BB$23,'Calendar Calcs'!$D$2:$D1033,"&gt;="&amp;WEEKDAY($W66)))))</f>
        <v/>
      </c>
      <c r="BC66" s="69" t="str">
        <f>IF($AY66="","",IF($AY66&gt;BC$23,0,IF($AY66&lt;BC$23,COUNTIFS('Calendar Calcs'!$E$2:$E1033,BC$23),COUNTIFS('Calendar Calcs'!$E$2:$E1033,BC$23,'Calendar Calcs'!$D$2:$D1033,"&gt;="&amp;WEEKDAY($W66)))))</f>
        <v/>
      </c>
      <c r="BD66" s="69" t="str">
        <f>IF($AY66="","",IF($AY66&gt;BD$23,0,IF($AY66&lt;BD$23,COUNTIFS('Calendar Calcs'!$E$2:$E1033,BD$23),COUNTIFS('Calendar Calcs'!$E$2:$E1033,BD$23,'Calendar Calcs'!$D$2:$D1033,"&gt;="&amp;WEEKDAY($W66)))))</f>
        <v/>
      </c>
      <c r="BE66" s="69" t="str">
        <f>IF($AY66="","",IF($AY66&gt;BE$23,0,IF($AY66&lt;BE$23,COUNTIFS('Calendar Calcs'!$E$2:$E1033,BE$23),COUNTIFS('Calendar Calcs'!$E$2:$E1033,BE$23,'Calendar Calcs'!$D$2:$D1033,"&gt;="&amp;WEEKDAY($W66)))))</f>
        <v/>
      </c>
      <c r="BF66" s="69" t="str">
        <f>IF($AY66="","",IF($AY66&gt;BF$23,0,IF($AY66&lt;BF$23,COUNTIFS('Calendar Calcs'!$E$2:$E1033,BF$23),COUNTIFS('Calendar Calcs'!$E$2:$E1033,BF$23,'Calendar Calcs'!$D$2:$D1033,"&gt;="&amp;WEEKDAY($W66)))))</f>
        <v/>
      </c>
      <c r="BG66" s="69" t="str">
        <f>IF($AY66="","",IF($AY66&gt;BG$23,0,IF($AY66&lt;BG$23,COUNTIFS('Calendar Calcs'!$E$2:$E1033,BG$23),COUNTIFS('Calendar Calcs'!$E$2:$E1033,BG$23,'Calendar Calcs'!$D$2:$D1033,"&gt;="&amp;WEEKDAY($W66)))))</f>
        <v/>
      </c>
      <c r="BH66" s="69">
        <f t="shared" si="8"/>
        <v>6</v>
      </c>
      <c r="BI66" s="69">
        <f>IF(Cover!$E$43="","",VLOOKUP(Cover!$E$43,'Calendar Calcs'!$B$2:$E1033,4,FALSE))</f>
        <v>1</v>
      </c>
      <c r="BJ66" s="69">
        <f>IF($BI66="","", IF($BI66&lt;BJ$23,0,IF($BI66&gt;=BJ$23,COUNTIFS('Calendar Calcs'!$E$2:$E1033,BJ$23),COUNTIFS('Calendar Calcs'!$E$2:$E1033,BJ$23,'Calendar Calcs'!$D$2:$D1033,"&lt;="&amp;WEEKDAY($V66)))))</f>
        <v>1</v>
      </c>
      <c r="BK66" s="69">
        <f t="shared" si="3"/>
        <v>6</v>
      </c>
      <c r="BN66" s="69" t="str">
        <f>IF(T66&gt;0,"FTE",IF(Cover!$E$47="Weekly",IF(S66&gt;29.75,"FTE","PTE"),IF(S66&gt;59.75,"FTE","PTE")))</f>
        <v>PTE</v>
      </c>
      <c r="BO66" s="69">
        <f>IF(BN66="FTE",30,IF(Cover!$E$47="Weekly",'STEP 2 EE Data'!S66,'STEP 2 EE Data'!S66/2))</f>
        <v>0</v>
      </c>
      <c r="BP66" s="209">
        <f t="shared" si="9"/>
        <v>0</v>
      </c>
      <c r="BQ66" s="209">
        <f t="shared" si="10"/>
        <v>0</v>
      </c>
      <c r="BR66" s="209">
        <f t="shared" si="11"/>
        <v>0</v>
      </c>
      <c r="BS66" s="209">
        <f t="shared" si="12"/>
        <v>0</v>
      </c>
      <c r="BT66" s="209">
        <f t="shared" si="13"/>
        <v>0</v>
      </c>
      <c r="BU66" s="209">
        <f t="shared" si="14"/>
        <v>0</v>
      </c>
      <c r="BV66" s="209">
        <f t="shared" si="15"/>
        <v>0</v>
      </c>
      <c r="BW66" s="209">
        <f t="shared" si="16"/>
        <v>0</v>
      </c>
      <c r="BX66" s="209">
        <f t="shared" si="17"/>
        <v>0</v>
      </c>
      <c r="CC66" s="210" t="str">
        <f>IF(B66="","",IF(C66="",IF(Cover!$E$47="Weekly",'STEP 3 EE Comp'!BI71*8,'STEP 3 EE Comp'!BI71*4),IF(Cover!$E$47="Weekly",'STEP 3 EE Comp'!BI71,'STEP 3 EE Comp'!BI71)))</f>
        <v/>
      </c>
      <c r="CD66" s="82" t="str">
        <f t="shared" si="18"/>
        <v/>
      </c>
      <c r="CE66" s="417">
        <f t="shared" si="19"/>
        <v>1</v>
      </c>
      <c r="CF66" s="82" t="str">
        <f t="shared" si="20"/>
        <v>Good</v>
      </c>
      <c r="CG66" s="82">
        <f t="shared" si="21"/>
        <v>0</v>
      </c>
      <c r="CH66" s="234">
        <f t="shared" si="22"/>
        <v>0</v>
      </c>
    </row>
    <row r="67" spans="1:86" s="69" customFormat="1" x14ac:dyDescent="0.3">
      <c r="A67" s="530"/>
      <c r="B67" s="477"/>
      <c r="C67" s="52"/>
      <c r="D67" s="565"/>
      <c r="E67" s="52"/>
      <c r="F67" s="507"/>
      <c r="G67" s="210">
        <f t="shared" si="23"/>
        <v>0</v>
      </c>
      <c r="H67" s="82">
        <f t="shared" si="2"/>
        <v>0</v>
      </c>
      <c r="I67" s="211"/>
      <c r="J67" s="441" t="s">
        <v>21</v>
      </c>
      <c r="K67" s="441" t="s">
        <v>21</v>
      </c>
      <c r="L67" s="441" t="s">
        <v>21</v>
      </c>
      <c r="M67" s="441" t="s">
        <v>21</v>
      </c>
      <c r="N67" s="568" t="s">
        <v>21</v>
      </c>
      <c r="O67" s="211"/>
      <c r="P67" s="212" t="str">
        <f>IF(B67="","",
IF(AND(V67="",W67="",B67&lt;&gt;""),"Employed",
IF(AND(V67&lt;&gt;"",W67="",B67&lt;&gt;""),"Terminated",
IF(AND(V67&lt;&gt;"",W67&lt;&gt;"",B67&lt;&gt;""),IF(W67&lt;Cover!$E$43,"Employed","Furloughed"),
IF(AND(V67="",W67&lt;&gt;"",B67&lt;&gt;""),IF(W67&lt;Cover!$E$43,"Employed","Rehired"))))))</f>
        <v/>
      </c>
      <c r="Q67" s="211"/>
      <c r="R67" s="536"/>
      <c r="S67" s="563"/>
      <c r="T67" s="536"/>
      <c r="U67" s="82">
        <f>IF(Cover!$E$47="Weekly",IF(T67&gt;0,T67,R67*S67),IF(T67&gt;0,T67,R67*S67)/2)</f>
        <v>0</v>
      </c>
      <c r="V67" s="564"/>
      <c r="W67" s="564"/>
      <c r="Y67" s="213" t="str">
        <f>IF($B67="","",IF('Actual Allocation Calc'!$AH$78="A",
IF($P67="Employed",$U67/7*BJ67,
IF(AND($P67="Terminated"),($U67/7*AP67),
IF(AND($P67="Furloughed"),($U67/7*AP67)+($U67/7*AZ67),
IF(AND($P67="Rehired"),($U67/7*AZ67),
IF(AND($P67="Terminated",AP67&gt;0),$U67,
IF($P67="Furloughed",IF(AP67&gt;0,$U67)+IF(AZ67&gt;0,$U67),
IF($P67="Rehired",IF(AZ67&gt;0,$U67)))))))),IF('Actual Allocation Calc'!$AH$78="C",'Actual Allocation Calc'!L67,'Actual Allocation Calc'!U67+IF($P67="Employed",$U67/7*BJ67,
IF(AND($P67="Terminated"),($U67/7*AP67),
IF(AND($P67="Furloughed"),($U67/7*AP67)+($U67/7*AZ67),
IF(AND($P67="Rehired"),($U67/7*AZ67),
IF(AND($P67="Terminated",AP67&gt;0),$U67,
IF($P67="Furloughed",IF(AP67&gt;0,$U67)+IF(AZ67&gt;0,$U67),
IF($P67="Rehired",IF(AZ67&gt;0,$U67))))))))*'Actual Allocation Calc'!$AH$99)))</f>
        <v/>
      </c>
      <c r="Z67" s="210" t="str">
        <f>IF($B67="","",IF('Actual Allocation Calc'!$AI$78="A",
IF($P67="Employed",$U67,
IF(AND($P67="Terminated"),($U67/7*AQ67),
IF(AND($P67="Furloughed"),($U67/7*AQ67)+($U67/7*BA67),
IF(AND($P67="Rehired"),($U67/7*BA67),
IF(AND($P67="Terminated",AQ67&gt;0),$U67,
IF($P67="Furloughed",IF(AQ67&gt;0,$U67)+IF(BA67&gt;0,$U67),
IF($P67="Rehired",IF(BA67&gt;0,$U67)))))))),IF('Actual Allocation Calc'!$AI$78="C",'Actual Allocation Calc'!M67,'Actual Allocation Calc'!V67+IF($P67="Employed",$U67,
IF(AND($P67="Terminated"),($U67/7*AQ67),
IF(AND($P67="Furloughed"),($U67/7*AQ67)+($U67/7*BA67),
IF(AND($P67="Rehired"),($U67/7*BA67),
IF(AND($P67="Terminated",AQ67&gt;0),$U67,
IF($P67="Furloughed",IF(AQ67&gt;0,$U67)+IF(BA67&gt;0,$U67),
IF($P67="Rehired",IF(BA67&gt;0,$U67))))))))*'Actual Allocation Calc'!$AI$99)))</f>
        <v/>
      </c>
      <c r="AA67" s="210" t="str">
        <f>IF($B67="","",IF('Actual Allocation Calc'!$AJ$78="A",
IF($P67="Employed",$U67,
IF(AND($P67="Terminated"),($U67/7*AR67),
IF(AND($P67="Furloughed"),($U67/7*AR67)+($U67/7*BB67),
IF(AND($P67="Rehired"),($U67/7*BB67),
IF(AND($P67="Terminated",AR67&gt;0),$U67,
IF($P67="Furloughed",IF(AR67&gt;0,$U67)+IF(BB67&gt;0,$U67),
IF($P67="Rehired",IF(BB67&gt;0,$U67)))))))),IF('Actual Allocation Calc'!$AJ$78="C",'Actual Allocation Calc'!N67,'Actual Allocation Calc'!W67+IF($P67="Employed",$U67,
IF(AND($P67="Terminated"),($U67/7*AR67),
IF(AND($P67="Furloughed"),($U67/7*AR67)+($U67/7*BB67),
IF(AND($P67="Rehired"),($U67/7*BB67),
IF(AND($P67="Terminated",AR67&gt;0),$U67,
IF($P67="Furloughed",IF(AR67&gt;0,$U67)+IF(BB67&gt;0,$U67),
IF($P67="Rehired",IF(BB67&gt;0,$U67))))))))*'Actual Allocation Calc'!$AJ$99)))</f>
        <v/>
      </c>
      <c r="AB67" s="210" t="str">
        <f>IF($B67="","",IF('Actual Allocation Calc'!$AK$78="A",
IF($P67="Employed",$U67,
IF(AND($P67="Terminated"),($U67/7*AS67),
IF(AND($P67="Furloughed"),($U67/7*AS67)+($U67/7*BC67),
IF(AND($P67="Rehired"),($U67/7*BC67),
IF(AND($P67="Terminated",AS67&gt;0),$U67,
IF($P67="Furloughed",IF(AS67&gt;0,$U67)+IF(BC67&gt;0,$U67),
IF($P67="Rehired",IF(BC67&gt;0,$U67)))))))),IF('Actual Allocation Calc'!$AK$78="C",'Actual Allocation Calc'!O67,'Actual Allocation Calc'!X67+IF($P67="Employed",$U67,
IF(AND($P67="Terminated"),($U67/7*AS67),
IF(AND($P67="Furloughed"),($U67/7*AS67)+($U67/7*BC67),
IF(AND($P67="Rehired"),($U67/7*BC67),
IF(AND($P67="Terminated",AS67&gt;0),$U67,
IF($P67="Furloughed",IF(AS67&gt;0,$U67)+IF(BC67&gt;0,$U67),
IF($P67="Rehired",IF(BC67&gt;0,$U67))))))))*'Actual Allocation Calc'!$AK$99)))</f>
        <v/>
      </c>
      <c r="AC67" s="210" t="str">
        <f>IF($B67="","",IF('Actual Allocation Calc'!$AL$78="A",
IF($P67="Employed",$U67,
IF(AND($P67="Terminated"),($U67/7*AT67),
IF(AND($P67="Furloughed"),($U67/7*AT67)+($U67/7*BD67),
IF(AND($P67="Rehired"),($U67/7*BD67),
IF(AND($P67="Terminated",AT67&gt;0),$U67,
IF($P67="Furloughed",IF(AT67&gt;0,$U67)+IF(BD67&gt;0,$U67),
IF($P67="Rehired",IF(BD67&gt;0,$U67)))))))),IF('Actual Allocation Calc'!$AL$78="C",'Actual Allocation Calc'!P67,'Actual Allocation Calc'!Y67+IF($P67="Employed",$U67,
IF(AND($P67="Terminated"),($U67/7*AT67),
IF(AND($P67="Furloughed"),($U67/7*AT67)+($U67/7*BD67),
IF(AND($P67="Rehired"),($U67/7*BD67),
IF(AND($P67="Terminated",AT67&gt;0),$U67,
IF($P67="Furloughed",IF(AT67&gt;0,$U67)+IF(BD67&gt;0,$U67),
IF($P67="Rehired",IF(BD67&gt;0,$U67))))))))*'Actual Allocation Calc'!$AL$99)))</f>
        <v/>
      </c>
      <c r="AD67" s="210" t="str">
        <f>IF($B67="","",IF('Actual Allocation Calc'!$AM$78="A",
IF($P67="Employed",$U67,
IF(AND($P67="Terminated"),($U67/7*AU67),
IF(AND($P67="Furloughed"),($U67/7*AU67)+($U67/7*BE67),
IF(AND($P67="Rehired"),($U67/7*BE67),
IF(AND($P67="Terminated",AU67&gt;0),$U67,
IF($P67="Furloughed",IF(AU67&gt;0,$U67)+IF(BE67&gt;0,$U67),
IF($P67="Rehired",IF(BE67&gt;0,$U67)))))))),IF('Actual Allocation Calc'!$AM$78="C",'Actual Allocation Calc'!Q67,'Actual Allocation Calc'!Z67+IF($P67="Employed",$U67,
IF(AND($P67="Terminated"),($U67/7*AU67),
IF(AND($P67="Furloughed"),($U67/7*AU67)+($U67/7*BE67),
IF(AND($P67="Rehired"),($U67/7*BE67),
IF(AND($P67="Terminated",AU67&gt;0),$U67,
IF($P67="Furloughed",IF(AU67&gt;0,$U67)+IF(BE67&gt;0,$U67),
IF($P67="Rehired",IF(BE67&gt;0,$U67))))))))*'Actual Allocation Calc'!$AM$99)))</f>
        <v/>
      </c>
      <c r="AE67" s="210" t="str">
        <f>IF($B67="","",IF('Actual Allocation Calc'!$AN$78="A",
IF($P67="Employed",$U67,
IF(AND($P67="Terminated"),($U67/7*AV67),
IF(AND($P67="Furloughed"),($U67/7*AV67)+($U67/7*BF67),
IF(AND($P67="Rehired"),($U67/7*BF67),
IF(AND($P67="Terminated",AV67&gt;0),$U67,
IF($P67="Furloughed",IF(AV67&gt;0,$U67)+IF(BF67&gt;0,$U67),
IF($P67="Rehired",IF(BF67&gt;0,$U67)))))))),IF('Actual Allocation Calc'!$AN$78="C",'Actual Allocation Calc'!R67,'Actual Allocation Calc'!AA67+IF($P67="Employed",$U67,
IF(AND($P67="Terminated"),($U67/7*AV67),
IF(AND($P67="Furloughed"),($U67/7*AV67)+($U67/7*BF67),
IF(AND($P67="Rehired"),($U67/7*BF67),
IF(AND($P67="Terminated",AV67&gt;0),$U67,
IF($P67="Furloughed",IF(AV67&gt;0,$U67)+IF(BF67&gt;0,$U67),
IF($P67="Rehired",IF(BF67&gt;0,$U67))))))))*'Actual Allocation Calc'!$AN$99)))</f>
        <v/>
      </c>
      <c r="AF67" s="210" t="str">
        <f>IF($B67="","",IF('Actual Allocation Calc'!$AO$78="A",
IF($P67="Employed",$U67,
IF(AND($P67="Terminated"),($U67/7*AW67),
IF(AND($P67="Furloughed"),($U67/7*AW67)+($U67/7*BG67),
IF(AND($P67="Rehired"),($U67/7*BG67),
IF(AND($P67="Terminated",AW67&gt;0),$U67,
IF($P67="Furloughed",IF(AW67&gt;0,$U67)+IF(BG67&gt;0,$U67),
IF($P67="Rehired",IF(BG67&gt;0,$U67)))))))),IF('Actual Allocation Calc'!$AO$78="C",'Actual Allocation Calc'!S67,'Actual Allocation Calc'!AB67+IF($P67="Employed",$U67,
IF(AND($P67="Terminated"),($U67/7*AW67),
IF(AND($P67="Furloughed"),($U67/7*AW67)+($U67/7*BG67),
IF(AND($P67="Rehired"),($U67/7*BG67),
IF(AND($P67="Terminated",AW67&gt;0),$U67,
IF($P67="Furloughed",IF(AW67&gt;0,$U67)+IF(BG67&gt;0,$U67),
IF($P67="Rehired",IF(BG67&gt;0,$U67))))))))*'Actual Allocation Calc'!$AO$99)))</f>
        <v/>
      </c>
      <c r="AG67" s="210" t="str">
        <f>IF($B67="","",IF('Actual Allocation Calc'!$AP$78="A",
IF($P67="Employed",$U67/7*BK67,
IF(AND($P67="Terminated"),($U67/7*AX67),
IF(AND($P67="Furloughed"),($U67/7*AX67)+($U67/7*BH67),
IF(AND($P67="Rehired"),($U67/7*BH67),
IF(AND($P67="Terminated",AX67&gt;0),$U67,
IF($P67="Furloughed",IF(AX67&gt;0,$U67)+IF(BH67&gt;0,$U67),
IF($P67="Rehired",IF(BH67&gt;0,$U67)))))))),IF('Actual Allocation Calc'!$AP$78="C",'Actual Allocation Calc'!T67,'Actual Allocation Calc'!AC67+IF($P67="Employed",$U67/7*BK67,
IF(AND($P67="Terminated"),($U67/7*AX67),
IF(AND($P67="Furloughed"),($U67/7*AX67)+($U67/7*BH67),
IF(AND($P67="Rehired"),($U67/7*BH67),
IF(AND($P67="Terminated",AX67&gt;0),$U67,
IF($P67="Furloughed",IF(AX67&gt;0,$U67)+IF(BH67&gt;0,$U67),
IF($P67="Rehired",IF(BH67&gt;0,$U67))))))))*'Actual Allocation Calc'!$AP$99)))</f>
        <v/>
      </c>
      <c r="AH67" s="536"/>
      <c r="AI67" s="82">
        <f t="shared" si="24"/>
        <v>0</v>
      </c>
      <c r="AJ67" s="210">
        <f t="shared" si="6"/>
        <v>0</v>
      </c>
      <c r="AK67" s="397" t="str">
        <f t="shared" si="7"/>
        <v/>
      </c>
      <c r="AM67" s="173"/>
      <c r="AO67" s="214" t="str">
        <f>IFERROR(IF($V67="","",VLOOKUP(V67,'Calendar Calcs'!$B$2:$E1034,4,FALSE)),0)</f>
        <v/>
      </c>
      <c r="AP67" s="69" t="str">
        <f>IF($AO67="","", IF($AO67&lt;AP$23,0,IF($AO67&gt;AP$23,COUNTIFS('Calendar Calcs'!$E$2:$E1034,AP$23),COUNTIFS('Calendar Calcs'!$E$2:$E1034,AP$23,'Calendar Calcs'!$D$2:$D1034,"&lt;="&amp;WEEKDAY($V67)))))</f>
        <v/>
      </c>
      <c r="AQ67" s="69" t="str">
        <f>IF($AO67="","", IF($AO67&lt;AQ$23,0,IF($AO67&gt;AQ$23,COUNTIFS('Calendar Calcs'!$E$2:$E1034,AQ$23),COUNTIFS('Calendar Calcs'!$E$2:$E1034,AQ$23,'Calendar Calcs'!$D$2:$D1034,"&lt;="&amp;WEEKDAY($V67)))))</f>
        <v/>
      </c>
      <c r="AR67" s="69" t="str">
        <f>IF($AO67="","", IF($AO67&lt;AR$23,0,IF($AO67&gt;AR$23,COUNTIFS('Calendar Calcs'!$E$2:$E1034,AR$23),COUNTIFS('Calendar Calcs'!$E$2:$E1034,AR$23,'Calendar Calcs'!$D$2:$D1034,"&lt;="&amp;WEEKDAY($V67)))))</f>
        <v/>
      </c>
      <c r="AS67" s="69" t="str">
        <f>IF($AO67="","", IF($AO67&lt;AS$23,0,IF($AO67&gt;AS$23,COUNTIFS('Calendar Calcs'!$E$2:$E1034,AS$23),COUNTIFS('Calendar Calcs'!$E$2:$E1034,AS$23,'Calendar Calcs'!$D$2:$D1034,"&lt;="&amp;WEEKDAY($V67)))))</f>
        <v/>
      </c>
      <c r="AT67" s="69" t="str">
        <f>IF($AO67="","", IF($AO67&lt;AT$23,0,IF($AO67&gt;AT$23,COUNTIFS('Calendar Calcs'!$E$2:$E1034,AT$23),COUNTIFS('Calendar Calcs'!$E$2:$E1034,AT$23,'Calendar Calcs'!$D$2:$D1034,"&lt;="&amp;WEEKDAY($V67)))))</f>
        <v/>
      </c>
      <c r="AU67" s="69" t="str">
        <f>IF($AO67="","", IF($AO67&lt;AU$23,0,IF($AO67&gt;AU$23,COUNTIFS('Calendar Calcs'!$E$2:$E1034,AU$23),COUNTIFS('Calendar Calcs'!$E$2:$E1034,AU$23,'Calendar Calcs'!$D$2:$D1034,"&lt;="&amp;WEEKDAY($V67)))))</f>
        <v/>
      </c>
      <c r="AV67" s="69" t="str">
        <f>IF($AO67="","", IF($AO67&lt;AV$23,0,IF($AO67&gt;AV$23,COUNTIFS('Calendar Calcs'!$E$2:$E1034,AV$23),COUNTIFS('Calendar Calcs'!$E$2:$E1034,AV$23,'Calendar Calcs'!$D$2:$D1034,"&lt;="&amp;WEEKDAY($V67)))))</f>
        <v/>
      </c>
      <c r="AW67" s="69" t="str">
        <f>IF($AO67="","", IF($AO67&lt;AW$23,0,IF($AO67&gt;AW$23,COUNTIFS('Calendar Calcs'!$E$2:$E1034,AW$23),COUNTIFS('Calendar Calcs'!$E$2:$E1034,AW$23,'Calendar Calcs'!$D$2:$D1034,"&lt;="&amp;WEEKDAY($V67)))))</f>
        <v/>
      </c>
      <c r="AX67" s="69" t="str">
        <f>IF($AO67="","", IF($AO67&lt;AX$23,0,IF($AO67&gt;AX$23,COUNTIFS('Calendar Calcs'!$E$2:$E1034,AX$23),COUNTIFS('Calendar Calcs'!$E$2:$E1034,AX$23,'Calendar Calcs'!$D$2:$D1034,"&lt;="&amp;WEEKDAY($V67)))))</f>
        <v/>
      </c>
      <c r="AY67" s="69" t="str">
        <f>IF($W67="","",VLOOKUP($W67,'Calendar Calcs'!$B$2:$E1034,4,FALSE))</f>
        <v/>
      </c>
      <c r="AZ67" s="69" t="str">
        <f>IF($AY67="","",IF($AY67&gt;AZ$23,0,IF($AY67&lt;AZ$23,COUNTIFS('Calendar Calcs'!$E$2:$E1034,AZ$23),COUNTIFS('Calendar Calcs'!$E$2:$E1034,AZ$23,'Calendar Calcs'!$D$2:$D1034,"&gt;="&amp;WEEKDAY($W67)))))</f>
        <v/>
      </c>
      <c r="BA67" s="69" t="str">
        <f>IF($AY67="","",IF($AY67&gt;BA$23,0,IF($AY67&lt;BA$23,COUNTIFS('Calendar Calcs'!$E$2:$E1034,BA$23),COUNTIFS('Calendar Calcs'!$E$2:$E1034,BA$23,'Calendar Calcs'!$D$2:$D1034,"&gt;="&amp;WEEKDAY($W67)))))</f>
        <v/>
      </c>
      <c r="BB67" s="69" t="str">
        <f>IF($AY67="","",IF($AY67&gt;BB$23,0,IF($AY67&lt;BB$23,COUNTIFS('Calendar Calcs'!$E$2:$E1034,BB$23),COUNTIFS('Calendar Calcs'!$E$2:$E1034,BB$23,'Calendar Calcs'!$D$2:$D1034,"&gt;="&amp;WEEKDAY($W67)))))</f>
        <v/>
      </c>
      <c r="BC67" s="69" t="str">
        <f>IF($AY67="","",IF($AY67&gt;BC$23,0,IF($AY67&lt;BC$23,COUNTIFS('Calendar Calcs'!$E$2:$E1034,BC$23),COUNTIFS('Calendar Calcs'!$E$2:$E1034,BC$23,'Calendar Calcs'!$D$2:$D1034,"&gt;="&amp;WEEKDAY($W67)))))</f>
        <v/>
      </c>
      <c r="BD67" s="69" t="str">
        <f>IF($AY67="","",IF($AY67&gt;BD$23,0,IF($AY67&lt;BD$23,COUNTIFS('Calendar Calcs'!$E$2:$E1034,BD$23),COUNTIFS('Calendar Calcs'!$E$2:$E1034,BD$23,'Calendar Calcs'!$D$2:$D1034,"&gt;="&amp;WEEKDAY($W67)))))</f>
        <v/>
      </c>
      <c r="BE67" s="69" t="str">
        <f>IF($AY67="","",IF($AY67&gt;BE$23,0,IF($AY67&lt;BE$23,COUNTIFS('Calendar Calcs'!$E$2:$E1034,BE$23),COUNTIFS('Calendar Calcs'!$E$2:$E1034,BE$23,'Calendar Calcs'!$D$2:$D1034,"&gt;="&amp;WEEKDAY($W67)))))</f>
        <v/>
      </c>
      <c r="BF67" s="69" t="str">
        <f>IF($AY67="","",IF($AY67&gt;BF$23,0,IF($AY67&lt;BF$23,COUNTIFS('Calendar Calcs'!$E$2:$E1034,BF$23),COUNTIFS('Calendar Calcs'!$E$2:$E1034,BF$23,'Calendar Calcs'!$D$2:$D1034,"&gt;="&amp;WEEKDAY($W67)))))</f>
        <v/>
      </c>
      <c r="BG67" s="69" t="str">
        <f>IF($AY67="","",IF($AY67&gt;BG$23,0,IF($AY67&lt;BG$23,COUNTIFS('Calendar Calcs'!$E$2:$E1034,BG$23),COUNTIFS('Calendar Calcs'!$E$2:$E1034,BG$23,'Calendar Calcs'!$D$2:$D1034,"&gt;="&amp;WEEKDAY($W67)))))</f>
        <v/>
      </c>
      <c r="BH67" s="69">
        <f t="shared" si="8"/>
        <v>6</v>
      </c>
      <c r="BI67" s="69">
        <f>IF(Cover!$E$43="","",VLOOKUP(Cover!$E$43,'Calendar Calcs'!$B$2:$E1034,4,FALSE))</f>
        <v>1</v>
      </c>
      <c r="BJ67" s="69">
        <f>IF($BI67="","", IF($BI67&lt;BJ$23,0,IF($BI67&gt;=BJ$23,COUNTIFS('Calendar Calcs'!$E$2:$E1034,BJ$23),COUNTIFS('Calendar Calcs'!$E$2:$E1034,BJ$23,'Calendar Calcs'!$D$2:$D1034,"&lt;="&amp;WEEKDAY($V67)))))</f>
        <v>1</v>
      </c>
      <c r="BK67" s="69">
        <f t="shared" si="3"/>
        <v>6</v>
      </c>
      <c r="BN67" s="69" t="str">
        <f>IF(T67&gt;0,"FTE",IF(Cover!$E$47="Weekly",IF(S67&gt;29.75,"FTE","PTE"),IF(S67&gt;59.75,"FTE","PTE")))</f>
        <v>PTE</v>
      </c>
      <c r="BO67" s="69">
        <f>IF(BN67="FTE",30,IF(Cover!$E$47="Weekly",'STEP 2 EE Data'!S67,'STEP 2 EE Data'!S67/2))</f>
        <v>0</v>
      </c>
      <c r="BP67" s="209">
        <f t="shared" si="9"/>
        <v>0</v>
      </c>
      <c r="BQ67" s="209">
        <f t="shared" si="10"/>
        <v>0</v>
      </c>
      <c r="BR67" s="209">
        <f t="shared" si="11"/>
        <v>0</v>
      </c>
      <c r="BS67" s="209">
        <f t="shared" si="12"/>
        <v>0</v>
      </c>
      <c r="BT67" s="209">
        <f t="shared" si="13"/>
        <v>0</v>
      </c>
      <c r="BU67" s="209">
        <f t="shared" si="14"/>
        <v>0</v>
      </c>
      <c r="BV67" s="209">
        <f t="shared" si="15"/>
        <v>0</v>
      </c>
      <c r="BW67" s="209">
        <f t="shared" si="16"/>
        <v>0</v>
      </c>
      <c r="BX67" s="209">
        <f t="shared" si="17"/>
        <v>0</v>
      </c>
      <c r="CC67" s="210" t="str">
        <f>IF(B67="","",IF(C67="",IF(Cover!$E$47="Weekly",'STEP 3 EE Comp'!BI72*8,'STEP 3 EE Comp'!BI72*4),IF(Cover!$E$47="Weekly",'STEP 3 EE Comp'!BI72,'STEP 3 EE Comp'!BI72)))</f>
        <v/>
      </c>
      <c r="CD67" s="82" t="str">
        <f t="shared" si="18"/>
        <v/>
      </c>
      <c r="CE67" s="417">
        <f t="shared" si="19"/>
        <v>1</v>
      </c>
      <c r="CF67" s="82" t="str">
        <f t="shared" si="20"/>
        <v>Good</v>
      </c>
      <c r="CG67" s="82">
        <f t="shared" si="21"/>
        <v>0</v>
      </c>
      <c r="CH67" s="234">
        <f t="shared" si="22"/>
        <v>0</v>
      </c>
    </row>
    <row r="68" spans="1:86" s="69" customFormat="1" x14ac:dyDescent="0.3">
      <c r="A68" s="530"/>
      <c r="B68" s="477"/>
      <c r="C68" s="52"/>
      <c r="D68" s="565"/>
      <c r="E68" s="52"/>
      <c r="F68" s="507"/>
      <c r="G68" s="210">
        <f t="shared" si="23"/>
        <v>0</v>
      </c>
      <c r="H68" s="82">
        <f t="shared" si="2"/>
        <v>0</v>
      </c>
      <c r="I68" s="211"/>
      <c r="J68" s="441" t="s">
        <v>21</v>
      </c>
      <c r="K68" s="441" t="s">
        <v>21</v>
      </c>
      <c r="L68" s="441" t="s">
        <v>21</v>
      </c>
      <c r="M68" s="441" t="s">
        <v>21</v>
      </c>
      <c r="N68" s="568" t="s">
        <v>21</v>
      </c>
      <c r="O68" s="211"/>
      <c r="P68" s="212" t="str">
        <f>IF(B68="","",
IF(AND(V68="",W68="",B68&lt;&gt;""),"Employed",
IF(AND(V68&lt;&gt;"",W68="",B68&lt;&gt;""),"Terminated",
IF(AND(V68&lt;&gt;"",W68&lt;&gt;"",B68&lt;&gt;""),IF(W68&lt;Cover!$E$43,"Employed","Furloughed"),
IF(AND(V68="",W68&lt;&gt;"",B68&lt;&gt;""),IF(W68&lt;Cover!$E$43,"Employed","Rehired"))))))</f>
        <v/>
      </c>
      <c r="Q68" s="211"/>
      <c r="R68" s="536"/>
      <c r="S68" s="563"/>
      <c r="T68" s="536"/>
      <c r="U68" s="82">
        <f>IF(Cover!$E$47="Weekly",IF(T68&gt;0,T68,R68*S68),IF(T68&gt;0,T68,R68*S68)/2)</f>
        <v>0</v>
      </c>
      <c r="V68" s="564"/>
      <c r="W68" s="564"/>
      <c r="Y68" s="213" t="str">
        <f>IF($B68="","",IF('Actual Allocation Calc'!$AH$78="A",
IF($P68="Employed",$U68/7*BJ68,
IF(AND($P68="Terminated"),($U68/7*AP68),
IF(AND($P68="Furloughed"),($U68/7*AP68)+($U68/7*AZ68),
IF(AND($P68="Rehired"),($U68/7*AZ68),
IF(AND($P68="Terminated",AP68&gt;0),$U68,
IF($P68="Furloughed",IF(AP68&gt;0,$U68)+IF(AZ68&gt;0,$U68),
IF($P68="Rehired",IF(AZ68&gt;0,$U68)))))))),IF('Actual Allocation Calc'!$AH$78="C",'Actual Allocation Calc'!L68,'Actual Allocation Calc'!U68+IF($P68="Employed",$U68/7*BJ68,
IF(AND($P68="Terminated"),($U68/7*AP68),
IF(AND($P68="Furloughed"),($U68/7*AP68)+($U68/7*AZ68),
IF(AND($P68="Rehired"),($U68/7*AZ68),
IF(AND($P68="Terminated",AP68&gt;0),$U68,
IF($P68="Furloughed",IF(AP68&gt;0,$U68)+IF(AZ68&gt;0,$U68),
IF($P68="Rehired",IF(AZ68&gt;0,$U68))))))))*'Actual Allocation Calc'!$AH$99)))</f>
        <v/>
      </c>
      <c r="Z68" s="210" t="str">
        <f>IF($B68="","",IF('Actual Allocation Calc'!$AI$78="A",
IF($P68="Employed",$U68,
IF(AND($P68="Terminated"),($U68/7*AQ68),
IF(AND($P68="Furloughed"),($U68/7*AQ68)+($U68/7*BA68),
IF(AND($P68="Rehired"),($U68/7*BA68),
IF(AND($P68="Terminated",AQ68&gt;0),$U68,
IF($P68="Furloughed",IF(AQ68&gt;0,$U68)+IF(BA68&gt;0,$U68),
IF($P68="Rehired",IF(BA68&gt;0,$U68)))))))),IF('Actual Allocation Calc'!$AI$78="C",'Actual Allocation Calc'!M68,'Actual Allocation Calc'!V68+IF($P68="Employed",$U68,
IF(AND($P68="Terminated"),($U68/7*AQ68),
IF(AND($P68="Furloughed"),($U68/7*AQ68)+($U68/7*BA68),
IF(AND($P68="Rehired"),($U68/7*BA68),
IF(AND($P68="Terminated",AQ68&gt;0),$U68,
IF($P68="Furloughed",IF(AQ68&gt;0,$U68)+IF(BA68&gt;0,$U68),
IF($P68="Rehired",IF(BA68&gt;0,$U68))))))))*'Actual Allocation Calc'!$AI$99)))</f>
        <v/>
      </c>
      <c r="AA68" s="210" t="str">
        <f>IF($B68="","",IF('Actual Allocation Calc'!$AJ$78="A",
IF($P68="Employed",$U68,
IF(AND($P68="Terminated"),($U68/7*AR68),
IF(AND($P68="Furloughed"),($U68/7*AR68)+($U68/7*BB68),
IF(AND($P68="Rehired"),($U68/7*BB68),
IF(AND($P68="Terminated",AR68&gt;0),$U68,
IF($P68="Furloughed",IF(AR68&gt;0,$U68)+IF(BB68&gt;0,$U68),
IF($P68="Rehired",IF(BB68&gt;0,$U68)))))))),IF('Actual Allocation Calc'!$AJ$78="C",'Actual Allocation Calc'!N68,'Actual Allocation Calc'!W68+IF($P68="Employed",$U68,
IF(AND($P68="Terminated"),($U68/7*AR68),
IF(AND($P68="Furloughed"),($U68/7*AR68)+($U68/7*BB68),
IF(AND($P68="Rehired"),($U68/7*BB68),
IF(AND($P68="Terminated",AR68&gt;0),$U68,
IF($P68="Furloughed",IF(AR68&gt;0,$U68)+IF(BB68&gt;0,$U68),
IF($P68="Rehired",IF(BB68&gt;0,$U68))))))))*'Actual Allocation Calc'!$AJ$99)))</f>
        <v/>
      </c>
      <c r="AB68" s="210" t="str">
        <f>IF($B68="","",IF('Actual Allocation Calc'!$AK$78="A",
IF($P68="Employed",$U68,
IF(AND($P68="Terminated"),($U68/7*AS68),
IF(AND($P68="Furloughed"),($U68/7*AS68)+($U68/7*BC68),
IF(AND($P68="Rehired"),($U68/7*BC68),
IF(AND($P68="Terminated",AS68&gt;0),$U68,
IF($P68="Furloughed",IF(AS68&gt;0,$U68)+IF(BC68&gt;0,$U68),
IF($P68="Rehired",IF(BC68&gt;0,$U68)))))))),IF('Actual Allocation Calc'!$AK$78="C",'Actual Allocation Calc'!O68,'Actual Allocation Calc'!X68+IF($P68="Employed",$U68,
IF(AND($P68="Terminated"),($U68/7*AS68),
IF(AND($P68="Furloughed"),($U68/7*AS68)+($U68/7*BC68),
IF(AND($P68="Rehired"),($U68/7*BC68),
IF(AND($P68="Terminated",AS68&gt;0),$U68,
IF($P68="Furloughed",IF(AS68&gt;0,$U68)+IF(BC68&gt;0,$U68),
IF($P68="Rehired",IF(BC68&gt;0,$U68))))))))*'Actual Allocation Calc'!$AK$99)))</f>
        <v/>
      </c>
      <c r="AC68" s="210" t="str">
        <f>IF($B68="","",IF('Actual Allocation Calc'!$AL$78="A",
IF($P68="Employed",$U68,
IF(AND($P68="Terminated"),($U68/7*AT68),
IF(AND($P68="Furloughed"),($U68/7*AT68)+($U68/7*BD68),
IF(AND($P68="Rehired"),($U68/7*BD68),
IF(AND($P68="Terminated",AT68&gt;0),$U68,
IF($P68="Furloughed",IF(AT68&gt;0,$U68)+IF(BD68&gt;0,$U68),
IF($P68="Rehired",IF(BD68&gt;0,$U68)))))))),IF('Actual Allocation Calc'!$AL$78="C",'Actual Allocation Calc'!P68,'Actual Allocation Calc'!Y68+IF($P68="Employed",$U68,
IF(AND($P68="Terminated"),($U68/7*AT68),
IF(AND($P68="Furloughed"),($U68/7*AT68)+($U68/7*BD68),
IF(AND($P68="Rehired"),($U68/7*BD68),
IF(AND($P68="Terminated",AT68&gt;0),$U68,
IF($P68="Furloughed",IF(AT68&gt;0,$U68)+IF(BD68&gt;0,$U68),
IF($P68="Rehired",IF(BD68&gt;0,$U68))))))))*'Actual Allocation Calc'!$AL$99)))</f>
        <v/>
      </c>
      <c r="AD68" s="210" t="str">
        <f>IF($B68="","",IF('Actual Allocation Calc'!$AM$78="A",
IF($P68="Employed",$U68,
IF(AND($P68="Terminated"),($U68/7*AU68),
IF(AND($P68="Furloughed"),($U68/7*AU68)+($U68/7*BE68),
IF(AND($P68="Rehired"),($U68/7*BE68),
IF(AND($P68="Terminated",AU68&gt;0),$U68,
IF($P68="Furloughed",IF(AU68&gt;0,$U68)+IF(BE68&gt;0,$U68),
IF($P68="Rehired",IF(BE68&gt;0,$U68)))))))),IF('Actual Allocation Calc'!$AM$78="C",'Actual Allocation Calc'!Q68,'Actual Allocation Calc'!Z68+IF($P68="Employed",$U68,
IF(AND($P68="Terminated"),($U68/7*AU68),
IF(AND($P68="Furloughed"),($U68/7*AU68)+($U68/7*BE68),
IF(AND($P68="Rehired"),($U68/7*BE68),
IF(AND($P68="Terminated",AU68&gt;0),$U68,
IF($P68="Furloughed",IF(AU68&gt;0,$U68)+IF(BE68&gt;0,$U68),
IF($P68="Rehired",IF(BE68&gt;0,$U68))))))))*'Actual Allocation Calc'!$AM$99)))</f>
        <v/>
      </c>
      <c r="AE68" s="210" t="str">
        <f>IF($B68="","",IF('Actual Allocation Calc'!$AN$78="A",
IF($P68="Employed",$U68,
IF(AND($P68="Terminated"),($U68/7*AV68),
IF(AND($P68="Furloughed"),($U68/7*AV68)+($U68/7*BF68),
IF(AND($P68="Rehired"),($U68/7*BF68),
IF(AND($P68="Terminated",AV68&gt;0),$U68,
IF($P68="Furloughed",IF(AV68&gt;0,$U68)+IF(BF68&gt;0,$U68),
IF($P68="Rehired",IF(BF68&gt;0,$U68)))))))),IF('Actual Allocation Calc'!$AN$78="C",'Actual Allocation Calc'!R68,'Actual Allocation Calc'!AA68+IF($P68="Employed",$U68,
IF(AND($P68="Terminated"),($U68/7*AV68),
IF(AND($P68="Furloughed"),($U68/7*AV68)+($U68/7*BF68),
IF(AND($P68="Rehired"),($U68/7*BF68),
IF(AND($P68="Terminated",AV68&gt;0),$U68,
IF($P68="Furloughed",IF(AV68&gt;0,$U68)+IF(BF68&gt;0,$U68),
IF($P68="Rehired",IF(BF68&gt;0,$U68))))))))*'Actual Allocation Calc'!$AN$99)))</f>
        <v/>
      </c>
      <c r="AF68" s="210" t="str">
        <f>IF($B68="","",IF('Actual Allocation Calc'!$AO$78="A",
IF($P68="Employed",$U68,
IF(AND($P68="Terminated"),($U68/7*AW68),
IF(AND($P68="Furloughed"),($U68/7*AW68)+($U68/7*BG68),
IF(AND($P68="Rehired"),($U68/7*BG68),
IF(AND($P68="Terminated",AW68&gt;0),$U68,
IF($P68="Furloughed",IF(AW68&gt;0,$U68)+IF(BG68&gt;0,$U68),
IF($P68="Rehired",IF(BG68&gt;0,$U68)))))))),IF('Actual Allocation Calc'!$AO$78="C",'Actual Allocation Calc'!S68,'Actual Allocation Calc'!AB68+IF($P68="Employed",$U68,
IF(AND($P68="Terminated"),($U68/7*AW68),
IF(AND($P68="Furloughed"),($U68/7*AW68)+($U68/7*BG68),
IF(AND($P68="Rehired"),($U68/7*BG68),
IF(AND($P68="Terminated",AW68&gt;0),$U68,
IF($P68="Furloughed",IF(AW68&gt;0,$U68)+IF(BG68&gt;0,$U68),
IF($P68="Rehired",IF(BG68&gt;0,$U68))))))))*'Actual Allocation Calc'!$AO$99)))</f>
        <v/>
      </c>
      <c r="AG68" s="210" t="str">
        <f>IF($B68="","",IF('Actual Allocation Calc'!$AP$78="A",
IF($P68="Employed",$U68/7*BK68,
IF(AND($P68="Terminated"),($U68/7*AX68),
IF(AND($P68="Furloughed"),($U68/7*AX68)+($U68/7*BH68),
IF(AND($P68="Rehired"),($U68/7*BH68),
IF(AND($P68="Terminated",AX68&gt;0),$U68,
IF($P68="Furloughed",IF(AX68&gt;0,$U68)+IF(BH68&gt;0,$U68),
IF($P68="Rehired",IF(BH68&gt;0,$U68)))))))),IF('Actual Allocation Calc'!$AP$78="C",'Actual Allocation Calc'!T68,'Actual Allocation Calc'!AC68+IF($P68="Employed",$U68/7*BK68,
IF(AND($P68="Terminated"),($U68/7*AX68),
IF(AND($P68="Furloughed"),($U68/7*AX68)+($U68/7*BH68),
IF(AND($P68="Rehired"),($U68/7*BH68),
IF(AND($P68="Terminated",AX68&gt;0),$U68,
IF($P68="Furloughed",IF(AX68&gt;0,$U68)+IF(BH68&gt;0,$U68),
IF($P68="Rehired",IF(BH68&gt;0,$U68))))))))*'Actual Allocation Calc'!$AP$99)))</f>
        <v/>
      </c>
      <c r="AH68" s="536"/>
      <c r="AI68" s="82">
        <f t="shared" si="24"/>
        <v>0</v>
      </c>
      <c r="AJ68" s="210">
        <f t="shared" si="6"/>
        <v>0</v>
      </c>
      <c r="AK68" s="397" t="str">
        <f t="shared" si="7"/>
        <v/>
      </c>
      <c r="AM68" s="173"/>
      <c r="AO68" s="214" t="str">
        <f>IFERROR(IF($V68="","",VLOOKUP(V68,'Calendar Calcs'!$B$2:$E1035,4,FALSE)),0)</f>
        <v/>
      </c>
      <c r="AP68" s="69" t="str">
        <f>IF($AO68="","", IF($AO68&lt;AP$23,0,IF($AO68&gt;AP$23,COUNTIFS('Calendar Calcs'!$E$2:$E1035,AP$23),COUNTIFS('Calendar Calcs'!$E$2:$E1035,AP$23,'Calendar Calcs'!$D$2:$D1035,"&lt;="&amp;WEEKDAY($V68)))))</f>
        <v/>
      </c>
      <c r="AQ68" s="69" t="str">
        <f>IF($AO68="","", IF($AO68&lt;AQ$23,0,IF($AO68&gt;AQ$23,COUNTIFS('Calendar Calcs'!$E$2:$E1035,AQ$23),COUNTIFS('Calendar Calcs'!$E$2:$E1035,AQ$23,'Calendar Calcs'!$D$2:$D1035,"&lt;="&amp;WEEKDAY($V68)))))</f>
        <v/>
      </c>
      <c r="AR68" s="69" t="str">
        <f>IF($AO68="","", IF($AO68&lt;AR$23,0,IF($AO68&gt;AR$23,COUNTIFS('Calendar Calcs'!$E$2:$E1035,AR$23),COUNTIFS('Calendar Calcs'!$E$2:$E1035,AR$23,'Calendar Calcs'!$D$2:$D1035,"&lt;="&amp;WEEKDAY($V68)))))</f>
        <v/>
      </c>
      <c r="AS68" s="69" t="str">
        <f>IF($AO68="","", IF($AO68&lt;AS$23,0,IF($AO68&gt;AS$23,COUNTIFS('Calendar Calcs'!$E$2:$E1035,AS$23),COUNTIFS('Calendar Calcs'!$E$2:$E1035,AS$23,'Calendar Calcs'!$D$2:$D1035,"&lt;="&amp;WEEKDAY($V68)))))</f>
        <v/>
      </c>
      <c r="AT68" s="69" t="str">
        <f>IF($AO68="","", IF($AO68&lt;AT$23,0,IF($AO68&gt;AT$23,COUNTIFS('Calendar Calcs'!$E$2:$E1035,AT$23),COUNTIFS('Calendar Calcs'!$E$2:$E1035,AT$23,'Calendar Calcs'!$D$2:$D1035,"&lt;="&amp;WEEKDAY($V68)))))</f>
        <v/>
      </c>
      <c r="AU68" s="69" t="str">
        <f>IF($AO68="","", IF($AO68&lt;AU$23,0,IF($AO68&gt;AU$23,COUNTIFS('Calendar Calcs'!$E$2:$E1035,AU$23),COUNTIFS('Calendar Calcs'!$E$2:$E1035,AU$23,'Calendar Calcs'!$D$2:$D1035,"&lt;="&amp;WEEKDAY($V68)))))</f>
        <v/>
      </c>
      <c r="AV68" s="69" t="str">
        <f>IF($AO68="","", IF($AO68&lt;AV$23,0,IF($AO68&gt;AV$23,COUNTIFS('Calendar Calcs'!$E$2:$E1035,AV$23),COUNTIFS('Calendar Calcs'!$E$2:$E1035,AV$23,'Calendar Calcs'!$D$2:$D1035,"&lt;="&amp;WEEKDAY($V68)))))</f>
        <v/>
      </c>
      <c r="AW68" s="69" t="str">
        <f>IF($AO68="","", IF($AO68&lt;AW$23,0,IF($AO68&gt;AW$23,COUNTIFS('Calendar Calcs'!$E$2:$E1035,AW$23),COUNTIFS('Calendar Calcs'!$E$2:$E1035,AW$23,'Calendar Calcs'!$D$2:$D1035,"&lt;="&amp;WEEKDAY($V68)))))</f>
        <v/>
      </c>
      <c r="AX68" s="69" t="str">
        <f>IF($AO68="","", IF($AO68&lt;AX$23,0,IF($AO68&gt;AX$23,COUNTIFS('Calendar Calcs'!$E$2:$E1035,AX$23),COUNTIFS('Calendar Calcs'!$E$2:$E1035,AX$23,'Calendar Calcs'!$D$2:$D1035,"&lt;="&amp;WEEKDAY($V68)))))</f>
        <v/>
      </c>
      <c r="AY68" s="69" t="str">
        <f>IF($W68="","",VLOOKUP($W68,'Calendar Calcs'!$B$2:$E1035,4,FALSE))</f>
        <v/>
      </c>
      <c r="AZ68" s="69" t="str">
        <f>IF($AY68="","",IF($AY68&gt;AZ$23,0,IF($AY68&lt;AZ$23,COUNTIFS('Calendar Calcs'!$E$2:$E1035,AZ$23),COUNTIFS('Calendar Calcs'!$E$2:$E1035,AZ$23,'Calendar Calcs'!$D$2:$D1035,"&gt;="&amp;WEEKDAY($W68)))))</f>
        <v/>
      </c>
      <c r="BA68" s="69" t="str">
        <f>IF($AY68="","",IF($AY68&gt;BA$23,0,IF($AY68&lt;BA$23,COUNTIFS('Calendar Calcs'!$E$2:$E1035,BA$23),COUNTIFS('Calendar Calcs'!$E$2:$E1035,BA$23,'Calendar Calcs'!$D$2:$D1035,"&gt;="&amp;WEEKDAY($W68)))))</f>
        <v/>
      </c>
      <c r="BB68" s="69" t="str">
        <f>IF($AY68="","",IF($AY68&gt;BB$23,0,IF($AY68&lt;BB$23,COUNTIFS('Calendar Calcs'!$E$2:$E1035,BB$23),COUNTIFS('Calendar Calcs'!$E$2:$E1035,BB$23,'Calendar Calcs'!$D$2:$D1035,"&gt;="&amp;WEEKDAY($W68)))))</f>
        <v/>
      </c>
      <c r="BC68" s="69" t="str">
        <f>IF($AY68="","",IF($AY68&gt;BC$23,0,IF($AY68&lt;BC$23,COUNTIFS('Calendar Calcs'!$E$2:$E1035,BC$23),COUNTIFS('Calendar Calcs'!$E$2:$E1035,BC$23,'Calendar Calcs'!$D$2:$D1035,"&gt;="&amp;WEEKDAY($W68)))))</f>
        <v/>
      </c>
      <c r="BD68" s="69" t="str">
        <f>IF($AY68="","",IF($AY68&gt;BD$23,0,IF($AY68&lt;BD$23,COUNTIFS('Calendar Calcs'!$E$2:$E1035,BD$23),COUNTIFS('Calendar Calcs'!$E$2:$E1035,BD$23,'Calendar Calcs'!$D$2:$D1035,"&gt;="&amp;WEEKDAY($W68)))))</f>
        <v/>
      </c>
      <c r="BE68" s="69" t="str">
        <f>IF($AY68="","",IF($AY68&gt;BE$23,0,IF($AY68&lt;BE$23,COUNTIFS('Calendar Calcs'!$E$2:$E1035,BE$23),COUNTIFS('Calendar Calcs'!$E$2:$E1035,BE$23,'Calendar Calcs'!$D$2:$D1035,"&gt;="&amp;WEEKDAY($W68)))))</f>
        <v/>
      </c>
      <c r="BF68" s="69" t="str">
        <f>IF($AY68="","",IF($AY68&gt;BF$23,0,IF($AY68&lt;BF$23,COUNTIFS('Calendar Calcs'!$E$2:$E1035,BF$23),COUNTIFS('Calendar Calcs'!$E$2:$E1035,BF$23,'Calendar Calcs'!$D$2:$D1035,"&gt;="&amp;WEEKDAY($W68)))))</f>
        <v/>
      </c>
      <c r="BG68" s="69" t="str">
        <f>IF($AY68="","",IF($AY68&gt;BG$23,0,IF($AY68&lt;BG$23,COUNTIFS('Calendar Calcs'!$E$2:$E1035,BG$23),COUNTIFS('Calendar Calcs'!$E$2:$E1035,BG$23,'Calendar Calcs'!$D$2:$D1035,"&gt;="&amp;WEEKDAY($W68)))))</f>
        <v/>
      </c>
      <c r="BH68" s="69">
        <f t="shared" si="8"/>
        <v>6</v>
      </c>
      <c r="BI68" s="69">
        <f>IF(Cover!$E$43="","",VLOOKUP(Cover!$E$43,'Calendar Calcs'!$B$2:$E1035,4,FALSE))</f>
        <v>1</v>
      </c>
      <c r="BJ68" s="69">
        <f>IF($BI68="","", IF($BI68&lt;BJ$23,0,IF($BI68&gt;=BJ$23,COUNTIFS('Calendar Calcs'!$E$2:$E1035,BJ$23),COUNTIFS('Calendar Calcs'!$E$2:$E1035,BJ$23,'Calendar Calcs'!$D$2:$D1035,"&lt;="&amp;WEEKDAY($V68)))))</f>
        <v>1</v>
      </c>
      <c r="BK68" s="69">
        <f t="shared" si="3"/>
        <v>6</v>
      </c>
      <c r="BN68" s="69" t="str">
        <f>IF(T68&gt;0,"FTE",IF(Cover!$E$47="Weekly",IF(S68&gt;29.75,"FTE","PTE"),IF(S68&gt;59.75,"FTE","PTE")))</f>
        <v>PTE</v>
      </c>
      <c r="BO68" s="69">
        <f>IF(BN68="FTE",30,IF(Cover!$E$47="Weekly",'STEP 2 EE Data'!S68,'STEP 2 EE Data'!S68/2))</f>
        <v>0</v>
      </c>
      <c r="BP68" s="209">
        <f t="shared" si="9"/>
        <v>0</v>
      </c>
      <c r="BQ68" s="209">
        <f t="shared" si="10"/>
        <v>0</v>
      </c>
      <c r="BR68" s="209">
        <f t="shared" si="11"/>
        <v>0</v>
      </c>
      <c r="BS68" s="209">
        <f t="shared" si="12"/>
        <v>0</v>
      </c>
      <c r="BT68" s="209">
        <f t="shared" si="13"/>
        <v>0</v>
      </c>
      <c r="BU68" s="209">
        <f t="shared" si="14"/>
        <v>0</v>
      </c>
      <c r="BV68" s="209">
        <f t="shared" si="15"/>
        <v>0</v>
      </c>
      <c r="BW68" s="209">
        <f t="shared" si="16"/>
        <v>0</v>
      </c>
      <c r="BX68" s="209">
        <f t="shared" si="17"/>
        <v>0</v>
      </c>
      <c r="CC68" s="210" t="str">
        <f>IF(B68="","",IF(C68="",IF(Cover!$E$47="Weekly",'STEP 3 EE Comp'!BI73*8,'STEP 3 EE Comp'!BI73*4),IF(Cover!$E$47="Weekly",'STEP 3 EE Comp'!BI73,'STEP 3 EE Comp'!BI73)))</f>
        <v/>
      </c>
      <c r="CD68" s="82" t="str">
        <f t="shared" si="18"/>
        <v/>
      </c>
      <c r="CE68" s="417">
        <f t="shared" si="19"/>
        <v>1</v>
      </c>
      <c r="CF68" s="82" t="str">
        <f t="shared" si="20"/>
        <v>Good</v>
      </c>
      <c r="CG68" s="82">
        <f t="shared" si="21"/>
        <v>0</v>
      </c>
      <c r="CH68" s="234">
        <f t="shared" si="22"/>
        <v>0</v>
      </c>
    </row>
    <row r="69" spans="1:86" s="69" customFormat="1" x14ac:dyDescent="0.3">
      <c r="A69" s="554"/>
      <c r="B69" s="478"/>
      <c r="C69" s="52"/>
      <c r="D69" s="565"/>
      <c r="E69" s="52"/>
      <c r="F69" s="507"/>
      <c r="G69" s="210">
        <f t="shared" si="23"/>
        <v>0</v>
      </c>
      <c r="H69" s="82">
        <f t="shared" si="2"/>
        <v>0</v>
      </c>
      <c r="I69" s="211"/>
      <c r="J69" s="441" t="s">
        <v>21</v>
      </c>
      <c r="K69" s="441" t="s">
        <v>21</v>
      </c>
      <c r="L69" s="441" t="s">
        <v>21</v>
      </c>
      <c r="M69" s="441" t="s">
        <v>21</v>
      </c>
      <c r="N69" s="568" t="s">
        <v>21</v>
      </c>
      <c r="O69" s="211"/>
      <c r="P69" s="212" t="str">
        <f>IF(B69="","",
IF(AND(V69="",W69="",B69&lt;&gt;""),"Employed",
IF(AND(V69&lt;&gt;"",W69="",B69&lt;&gt;""),"Terminated",
IF(AND(V69&lt;&gt;"",W69&lt;&gt;"",B69&lt;&gt;""),IF(W69&lt;Cover!$E$43,"Employed","Furloughed"),
IF(AND(V69="",W69&lt;&gt;"",B69&lt;&gt;""),IF(W69&lt;Cover!$E$43,"Employed","Rehired"))))))</f>
        <v/>
      </c>
      <c r="Q69" s="211"/>
      <c r="R69" s="536"/>
      <c r="S69" s="563"/>
      <c r="T69" s="536"/>
      <c r="U69" s="82">
        <f>IF(Cover!$E$47="Weekly",IF(T69&gt;0,T69,R69*S69),IF(T69&gt;0,T69,R69*S69)/2)</f>
        <v>0</v>
      </c>
      <c r="V69" s="564"/>
      <c r="W69" s="564"/>
      <c r="Y69" s="213" t="str">
        <f>IF($B69="","",IF('Actual Allocation Calc'!$AH$78="A",
IF($P69="Employed",$U69/7*BJ69,
IF(AND($P69="Terminated"),($U69/7*AP69),
IF(AND($P69="Furloughed"),($U69/7*AP69)+($U69/7*AZ69),
IF(AND($P69="Rehired"),($U69/7*AZ69),
IF(AND($P69="Terminated",AP69&gt;0),$U69,
IF($P69="Furloughed",IF(AP69&gt;0,$U69)+IF(AZ69&gt;0,$U69),
IF($P69="Rehired",IF(AZ69&gt;0,$U69)))))))),IF('Actual Allocation Calc'!$AH$78="C",'Actual Allocation Calc'!L69,'Actual Allocation Calc'!U69+IF($P69="Employed",$U69/7*BJ69,
IF(AND($P69="Terminated"),($U69/7*AP69),
IF(AND($P69="Furloughed"),($U69/7*AP69)+($U69/7*AZ69),
IF(AND($P69="Rehired"),($U69/7*AZ69),
IF(AND($P69="Terminated",AP69&gt;0),$U69,
IF($P69="Furloughed",IF(AP69&gt;0,$U69)+IF(AZ69&gt;0,$U69),
IF($P69="Rehired",IF(AZ69&gt;0,$U69))))))))*'Actual Allocation Calc'!$AH$99)))</f>
        <v/>
      </c>
      <c r="Z69" s="210" t="str">
        <f>IF($B69="","",IF('Actual Allocation Calc'!$AI$78="A",
IF($P69="Employed",$U69,
IF(AND($P69="Terminated"),($U69/7*AQ69),
IF(AND($P69="Furloughed"),($U69/7*AQ69)+($U69/7*BA69),
IF(AND($P69="Rehired"),($U69/7*BA69),
IF(AND($P69="Terminated",AQ69&gt;0),$U69,
IF($P69="Furloughed",IF(AQ69&gt;0,$U69)+IF(BA69&gt;0,$U69),
IF($P69="Rehired",IF(BA69&gt;0,$U69)))))))),IF('Actual Allocation Calc'!$AI$78="C",'Actual Allocation Calc'!M69,'Actual Allocation Calc'!V69+IF($P69="Employed",$U69,
IF(AND($P69="Terminated"),($U69/7*AQ69),
IF(AND($P69="Furloughed"),($U69/7*AQ69)+($U69/7*BA69),
IF(AND($P69="Rehired"),($U69/7*BA69),
IF(AND($P69="Terminated",AQ69&gt;0),$U69,
IF($P69="Furloughed",IF(AQ69&gt;0,$U69)+IF(BA69&gt;0,$U69),
IF($P69="Rehired",IF(BA69&gt;0,$U69))))))))*'Actual Allocation Calc'!$AI$99)))</f>
        <v/>
      </c>
      <c r="AA69" s="210" t="str">
        <f>IF($B69="","",IF('Actual Allocation Calc'!$AJ$78="A",
IF($P69="Employed",$U69,
IF(AND($P69="Terminated"),($U69/7*AR69),
IF(AND($P69="Furloughed"),($U69/7*AR69)+($U69/7*BB69),
IF(AND($P69="Rehired"),($U69/7*BB69),
IF(AND($P69="Terminated",AR69&gt;0),$U69,
IF($P69="Furloughed",IF(AR69&gt;0,$U69)+IF(BB69&gt;0,$U69),
IF($P69="Rehired",IF(BB69&gt;0,$U69)))))))),IF('Actual Allocation Calc'!$AJ$78="C",'Actual Allocation Calc'!N69,'Actual Allocation Calc'!W69+IF($P69="Employed",$U69,
IF(AND($P69="Terminated"),($U69/7*AR69),
IF(AND($P69="Furloughed"),($U69/7*AR69)+($U69/7*BB69),
IF(AND($P69="Rehired"),($U69/7*BB69),
IF(AND($P69="Terminated",AR69&gt;0),$U69,
IF($P69="Furloughed",IF(AR69&gt;0,$U69)+IF(BB69&gt;0,$U69),
IF($P69="Rehired",IF(BB69&gt;0,$U69))))))))*'Actual Allocation Calc'!$AJ$99)))</f>
        <v/>
      </c>
      <c r="AB69" s="210" t="str">
        <f>IF($B69="","",IF('Actual Allocation Calc'!$AK$78="A",
IF($P69="Employed",$U69,
IF(AND($P69="Terminated"),($U69/7*AS69),
IF(AND($P69="Furloughed"),($U69/7*AS69)+($U69/7*BC69),
IF(AND($P69="Rehired"),($U69/7*BC69),
IF(AND($P69="Terminated",AS69&gt;0),$U69,
IF($P69="Furloughed",IF(AS69&gt;0,$U69)+IF(BC69&gt;0,$U69),
IF($P69="Rehired",IF(BC69&gt;0,$U69)))))))),IF('Actual Allocation Calc'!$AK$78="C",'Actual Allocation Calc'!O69,'Actual Allocation Calc'!X69+IF($P69="Employed",$U69,
IF(AND($P69="Terminated"),($U69/7*AS69),
IF(AND($P69="Furloughed"),($U69/7*AS69)+($U69/7*BC69),
IF(AND($P69="Rehired"),($U69/7*BC69),
IF(AND($P69="Terminated",AS69&gt;0),$U69,
IF($P69="Furloughed",IF(AS69&gt;0,$U69)+IF(BC69&gt;0,$U69),
IF($P69="Rehired",IF(BC69&gt;0,$U69))))))))*'Actual Allocation Calc'!$AK$99)))</f>
        <v/>
      </c>
      <c r="AC69" s="210" t="str">
        <f>IF($B69="","",IF('Actual Allocation Calc'!$AL$78="A",
IF($P69="Employed",$U69,
IF(AND($P69="Terminated"),($U69/7*AT69),
IF(AND($P69="Furloughed"),($U69/7*AT69)+($U69/7*BD69),
IF(AND($P69="Rehired"),($U69/7*BD69),
IF(AND($P69="Terminated",AT69&gt;0),$U69,
IF($P69="Furloughed",IF(AT69&gt;0,$U69)+IF(BD69&gt;0,$U69),
IF($P69="Rehired",IF(BD69&gt;0,$U69)))))))),IF('Actual Allocation Calc'!$AL$78="C",'Actual Allocation Calc'!P69,'Actual Allocation Calc'!Y69+IF($P69="Employed",$U69,
IF(AND($P69="Terminated"),($U69/7*AT69),
IF(AND($P69="Furloughed"),($U69/7*AT69)+($U69/7*BD69),
IF(AND($P69="Rehired"),($U69/7*BD69),
IF(AND($P69="Terminated",AT69&gt;0),$U69,
IF($P69="Furloughed",IF(AT69&gt;0,$U69)+IF(BD69&gt;0,$U69),
IF($P69="Rehired",IF(BD69&gt;0,$U69))))))))*'Actual Allocation Calc'!$AL$99)))</f>
        <v/>
      </c>
      <c r="AD69" s="210" t="str">
        <f>IF($B69="","",IF('Actual Allocation Calc'!$AM$78="A",
IF($P69="Employed",$U69,
IF(AND($P69="Terminated"),($U69/7*AU69),
IF(AND($P69="Furloughed"),($U69/7*AU69)+($U69/7*BE69),
IF(AND($P69="Rehired"),($U69/7*BE69),
IF(AND($P69="Terminated",AU69&gt;0),$U69,
IF($P69="Furloughed",IF(AU69&gt;0,$U69)+IF(BE69&gt;0,$U69),
IF($P69="Rehired",IF(BE69&gt;0,$U69)))))))),IF('Actual Allocation Calc'!$AM$78="C",'Actual Allocation Calc'!Q69,'Actual Allocation Calc'!Z69+IF($P69="Employed",$U69,
IF(AND($P69="Terminated"),($U69/7*AU69),
IF(AND($P69="Furloughed"),($U69/7*AU69)+($U69/7*BE69),
IF(AND($P69="Rehired"),($U69/7*BE69),
IF(AND($P69="Terminated",AU69&gt;0),$U69,
IF($P69="Furloughed",IF(AU69&gt;0,$U69)+IF(BE69&gt;0,$U69),
IF($P69="Rehired",IF(BE69&gt;0,$U69))))))))*'Actual Allocation Calc'!$AM$99)))</f>
        <v/>
      </c>
      <c r="AE69" s="210" t="str">
        <f>IF($B69="","",IF('Actual Allocation Calc'!$AN$78="A",
IF($P69="Employed",$U69,
IF(AND($P69="Terminated"),($U69/7*AV69),
IF(AND($P69="Furloughed"),($U69/7*AV69)+($U69/7*BF69),
IF(AND($P69="Rehired"),($U69/7*BF69),
IF(AND($P69="Terminated",AV69&gt;0),$U69,
IF($P69="Furloughed",IF(AV69&gt;0,$U69)+IF(BF69&gt;0,$U69),
IF($P69="Rehired",IF(BF69&gt;0,$U69)))))))),IF('Actual Allocation Calc'!$AN$78="C",'Actual Allocation Calc'!R69,'Actual Allocation Calc'!AA69+IF($P69="Employed",$U69,
IF(AND($P69="Terminated"),($U69/7*AV69),
IF(AND($P69="Furloughed"),($U69/7*AV69)+($U69/7*BF69),
IF(AND($P69="Rehired"),($U69/7*BF69),
IF(AND($P69="Terminated",AV69&gt;0),$U69,
IF($P69="Furloughed",IF(AV69&gt;0,$U69)+IF(BF69&gt;0,$U69),
IF($P69="Rehired",IF(BF69&gt;0,$U69))))))))*'Actual Allocation Calc'!$AN$99)))</f>
        <v/>
      </c>
      <c r="AF69" s="210" t="str">
        <f>IF($B69="","",IF('Actual Allocation Calc'!$AO$78="A",
IF($P69="Employed",$U69,
IF(AND($P69="Terminated"),($U69/7*AW69),
IF(AND($P69="Furloughed"),($U69/7*AW69)+($U69/7*BG69),
IF(AND($P69="Rehired"),($U69/7*BG69),
IF(AND($P69="Terminated",AW69&gt;0),$U69,
IF($P69="Furloughed",IF(AW69&gt;0,$U69)+IF(BG69&gt;0,$U69),
IF($P69="Rehired",IF(BG69&gt;0,$U69)))))))),IF('Actual Allocation Calc'!$AO$78="C",'Actual Allocation Calc'!S69,'Actual Allocation Calc'!AB69+IF($P69="Employed",$U69,
IF(AND($P69="Terminated"),($U69/7*AW69),
IF(AND($P69="Furloughed"),($U69/7*AW69)+($U69/7*BG69),
IF(AND($P69="Rehired"),($U69/7*BG69),
IF(AND($P69="Terminated",AW69&gt;0),$U69,
IF($P69="Furloughed",IF(AW69&gt;0,$U69)+IF(BG69&gt;0,$U69),
IF($P69="Rehired",IF(BG69&gt;0,$U69))))))))*'Actual Allocation Calc'!$AO$99)))</f>
        <v/>
      </c>
      <c r="AG69" s="210" t="str">
        <f>IF($B69="","",IF('Actual Allocation Calc'!$AP$78="A",
IF($P69="Employed",$U69/7*BK69,
IF(AND($P69="Terminated"),($U69/7*AX69),
IF(AND($P69="Furloughed"),($U69/7*AX69)+($U69/7*BH69),
IF(AND($P69="Rehired"),($U69/7*BH69),
IF(AND($P69="Terminated",AX69&gt;0),$U69,
IF($P69="Furloughed",IF(AX69&gt;0,$U69)+IF(BH69&gt;0,$U69),
IF($P69="Rehired",IF(BH69&gt;0,$U69)))))))),IF('Actual Allocation Calc'!$AP$78="C",'Actual Allocation Calc'!T69,'Actual Allocation Calc'!AC69+IF($P69="Employed",$U69/7*BK69,
IF(AND($P69="Terminated"),($U69/7*AX69),
IF(AND($P69="Furloughed"),($U69/7*AX69)+($U69/7*BH69),
IF(AND($P69="Rehired"),($U69/7*BH69),
IF(AND($P69="Terminated",AX69&gt;0),$U69,
IF($P69="Furloughed",IF(AX69&gt;0,$U69)+IF(BH69&gt;0,$U69),
IF($P69="Rehired",IF(BH69&gt;0,$U69))))))))*'Actual Allocation Calc'!$AP$99)))</f>
        <v/>
      </c>
      <c r="AH69" s="536"/>
      <c r="AI69" s="82">
        <f t="shared" si="24"/>
        <v>0</v>
      </c>
      <c r="AJ69" s="210">
        <f t="shared" si="6"/>
        <v>0</v>
      </c>
      <c r="AK69" s="397" t="str">
        <f t="shared" si="7"/>
        <v/>
      </c>
      <c r="AM69" s="173"/>
      <c r="AO69" s="214" t="str">
        <f>IFERROR(IF($V69="","",VLOOKUP(V69,'Calendar Calcs'!$B$2:$E1036,4,FALSE)),0)</f>
        <v/>
      </c>
      <c r="AP69" s="69" t="str">
        <f>IF($AO69="","", IF($AO69&lt;AP$23,0,IF($AO69&gt;AP$23,COUNTIFS('Calendar Calcs'!$E$2:$E1036,AP$23),COUNTIFS('Calendar Calcs'!$E$2:$E1036,AP$23,'Calendar Calcs'!$D$2:$D1036,"&lt;="&amp;WEEKDAY($V69)))))</f>
        <v/>
      </c>
      <c r="AQ69" s="69" t="str">
        <f>IF($AO69="","", IF($AO69&lt;AQ$23,0,IF($AO69&gt;AQ$23,COUNTIFS('Calendar Calcs'!$E$2:$E1036,AQ$23),COUNTIFS('Calendar Calcs'!$E$2:$E1036,AQ$23,'Calendar Calcs'!$D$2:$D1036,"&lt;="&amp;WEEKDAY($V69)))))</f>
        <v/>
      </c>
      <c r="AR69" s="69" t="str">
        <f>IF($AO69="","", IF($AO69&lt;AR$23,0,IF($AO69&gt;AR$23,COUNTIFS('Calendar Calcs'!$E$2:$E1036,AR$23),COUNTIFS('Calendar Calcs'!$E$2:$E1036,AR$23,'Calendar Calcs'!$D$2:$D1036,"&lt;="&amp;WEEKDAY($V69)))))</f>
        <v/>
      </c>
      <c r="AS69" s="69" t="str">
        <f>IF($AO69="","", IF($AO69&lt;AS$23,0,IF($AO69&gt;AS$23,COUNTIFS('Calendar Calcs'!$E$2:$E1036,AS$23),COUNTIFS('Calendar Calcs'!$E$2:$E1036,AS$23,'Calendar Calcs'!$D$2:$D1036,"&lt;="&amp;WEEKDAY($V69)))))</f>
        <v/>
      </c>
      <c r="AT69" s="69" t="str">
        <f>IF($AO69="","", IF($AO69&lt;AT$23,0,IF($AO69&gt;AT$23,COUNTIFS('Calendar Calcs'!$E$2:$E1036,AT$23),COUNTIFS('Calendar Calcs'!$E$2:$E1036,AT$23,'Calendar Calcs'!$D$2:$D1036,"&lt;="&amp;WEEKDAY($V69)))))</f>
        <v/>
      </c>
      <c r="AU69" s="69" t="str">
        <f>IF($AO69="","", IF($AO69&lt;AU$23,0,IF($AO69&gt;AU$23,COUNTIFS('Calendar Calcs'!$E$2:$E1036,AU$23),COUNTIFS('Calendar Calcs'!$E$2:$E1036,AU$23,'Calendar Calcs'!$D$2:$D1036,"&lt;="&amp;WEEKDAY($V69)))))</f>
        <v/>
      </c>
      <c r="AV69" s="69" t="str">
        <f>IF($AO69="","", IF($AO69&lt;AV$23,0,IF($AO69&gt;AV$23,COUNTIFS('Calendar Calcs'!$E$2:$E1036,AV$23),COUNTIFS('Calendar Calcs'!$E$2:$E1036,AV$23,'Calendar Calcs'!$D$2:$D1036,"&lt;="&amp;WEEKDAY($V69)))))</f>
        <v/>
      </c>
      <c r="AW69" s="69" t="str">
        <f>IF($AO69="","", IF($AO69&lt;AW$23,0,IF($AO69&gt;AW$23,COUNTIFS('Calendar Calcs'!$E$2:$E1036,AW$23),COUNTIFS('Calendar Calcs'!$E$2:$E1036,AW$23,'Calendar Calcs'!$D$2:$D1036,"&lt;="&amp;WEEKDAY($V69)))))</f>
        <v/>
      </c>
      <c r="AX69" s="69" t="str">
        <f>IF($AO69="","", IF($AO69&lt;AX$23,0,IF($AO69&gt;AX$23,COUNTIFS('Calendar Calcs'!$E$2:$E1036,AX$23),COUNTIFS('Calendar Calcs'!$E$2:$E1036,AX$23,'Calendar Calcs'!$D$2:$D1036,"&lt;="&amp;WEEKDAY($V69)))))</f>
        <v/>
      </c>
      <c r="AY69" s="69" t="str">
        <f>IF($W69="","",VLOOKUP($W69,'Calendar Calcs'!$B$2:$E1036,4,FALSE))</f>
        <v/>
      </c>
      <c r="AZ69" s="69" t="str">
        <f>IF($AY69="","",IF($AY69&gt;AZ$23,0,IF($AY69&lt;AZ$23,COUNTIFS('Calendar Calcs'!$E$2:$E1036,AZ$23),COUNTIFS('Calendar Calcs'!$E$2:$E1036,AZ$23,'Calendar Calcs'!$D$2:$D1036,"&gt;="&amp;WEEKDAY($W69)))))</f>
        <v/>
      </c>
      <c r="BA69" s="69" t="str">
        <f>IF($AY69="","",IF($AY69&gt;BA$23,0,IF($AY69&lt;BA$23,COUNTIFS('Calendar Calcs'!$E$2:$E1036,BA$23),COUNTIFS('Calendar Calcs'!$E$2:$E1036,BA$23,'Calendar Calcs'!$D$2:$D1036,"&gt;="&amp;WEEKDAY($W69)))))</f>
        <v/>
      </c>
      <c r="BB69" s="69" t="str">
        <f>IF($AY69="","",IF($AY69&gt;BB$23,0,IF($AY69&lt;BB$23,COUNTIFS('Calendar Calcs'!$E$2:$E1036,BB$23),COUNTIFS('Calendar Calcs'!$E$2:$E1036,BB$23,'Calendar Calcs'!$D$2:$D1036,"&gt;="&amp;WEEKDAY($W69)))))</f>
        <v/>
      </c>
      <c r="BC69" s="69" t="str">
        <f>IF($AY69="","",IF($AY69&gt;BC$23,0,IF($AY69&lt;BC$23,COUNTIFS('Calendar Calcs'!$E$2:$E1036,BC$23),COUNTIFS('Calendar Calcs'!$E$2:$E1036,BC$23,'Calendar Calcs'!$D$2:$D1036,"&gt;="&amp;WEEKDAY($W69)))))</f>
        <v/>
      </c>
      <c r="BD69" s="69" t="str">
        <f>IF($AY69="","",IF($AY69&gt;BD$23,0,IF($AY69&lt;BD$23,COUNTIFS('Calendar Calcs'!$E$2:$E1036,BD$23),COUNTIFS('Calendar Calcs'!$E$2:$E1036,BD$23,'Calendar Calcs'!$D$2:$D1036,"&gt;="&amp;WEEKDAY($W69)))))</f>
        <v/>
      </c>
      <c r="BE69" s="69" t="str">
        <f>IF($AY69="","",IF($AY69&gt;BE$23,0,IF($AY69&lt;BE$23,COUNTIFS('Calendar Calcs'!$E$2:$E1036,BE$23),COUNTIFS('Calendar Calcs'!$E$2:$E1036,BE$23,'Calendar Calcs'!$D$2:$D1036,"&gt;="&amp;WEEKDAY($W69)))))</f>
        <v/>
      </c>
      <c r="BF69" s="69" t="str">
        <f>IF($AY69="","",IF($AY69&gt;BF$23,0,IF($AY69&lt;BF$23,COUNTIFS('Calendar Calcs'!$E$2:$E1036,BF$23),COUNTIFS('Calendar Calcs'!$E$2:$E1036,BF$23,'Calendar Calcs'!$D$2:$D1036,"&gt;="&amp;WEEKDAY($W69)))))</f>
        <v/>
      </c>
      <c r="BG69" s="69" t="str">
        <f>IF($AY69="","",IF($AY69&gt;BG$23,0,IF($AY69&lt;BG$23,COUNTIFS('Calendar Calcs'!$E$2:$E1036,BG$23),COUNTIFS('Calendar Calcs'!$E$2:$E1036,BG$23,'Calendar Calcs'!$D$2:$D1036,"&gt;="&amp;WEEKDAY($W69)))))</f>
        <v/>
      </c>
      <c r="BH69" s="69">
        <f t="shared" si="8"/>
        <v>6</v>
      </c>
      <c r="BI69" s="69">
        <f>IF(Cover!$E$43="","",VLOOKUP(Cover!$E$43,'Calendar Calcs'!$B$2:$E1036,4,FALSE))</f>
        <v>1</v>
      </c>
      <c r="BJ69" s="69">
        <f>IF($BI69="","", IF($BI69&lt;BJ$23,0,IF($BI69&gt;=BJ$23,COUNTIFS('Calendar Calcs'!$E$2:$E1036,BJ$23),COUNTIFS('Calendar Calcs'!$E$2:$E1036,BJ$23,'Calendar Calcs'!$D$2:$D1036,"&lt;="&amp;WEEKDAY($V69)))))</f>
        <v>1</v>
      </c>
      <c r="BK69" s="69">
        <f t="shared" si="3"/>
        <v>6</v>
      </c>
      <c r="BN69" s="69" t="str">
        <f>IF(T69&gt;0,"FTE",IF(Cover!$E$47="Weekly",IF(S69&gt;29.75,"FTE","PTE"),IF(S69&gt;59.75,"FTE","PTE")))</f>
        <v>PTE</v>
      </c>
      <c r="BO69" s="69">
        <f>IF(BN69="FTE",30,IF(Cover!$E$47="Weekly",'STEP 2 EE Data'!S69,'STEP 2 EE Data'!S69/2))</f>
        <v>0</v>
      </c>
      <c r="BP69" s="209">
        <f t="shared" si="9"/>
        <v>0</v>
      </c>
      <c r="BQ69" s="209">
        <f t="shared" si="10"/>
        <v>0</v>
      </c>
      <c r="BR69" s="209">
        <f t="shared" si="11"/>
        <v>0</v>
      </c>
      <c r="BS69" s="209">
        <f t="shared" si="12"/>
        <v>0</v>
      </c>
      <c r="BT69" s="209">
        <f t="shared" si="13"/>
        <v>0</v>
      </c>
      <c r="BU69" s="209">
        <f t="shared" si="14"/>
        <v>0</v>
      </c>
      <c r="BV69" s="209">
        <f t="shared" si="15"/>
        <v>0</v>
      </c>
      <c r="BW69" s="209">
        <f t="shared" si="16"/>
        <v>0</v>
      </c>
      <c r="BX69" s="209">
        <f t="shared" si="17"/>
        <v>0</v>
      </c>
      <c r="CC69" s="210" t="str">
        <f>IF(B69="","",IF(C69="",IF(Cover!$E$47="Weekly",'STEP 3 EE Comp'!BI74*8,'STEP 3 EE Comp'!BI74*4),IF(Cover!$E$47="Weekly",'STEP 3 EE Comp'!BI74,'STEP 3 EE Comp'!BI74)))</f>
        <v/>
      </c>
      <c r="CD69" s="82" t="str">
        <f t="shared" si="18"/>
        <v/>
      </c>
      <c r="CE69" s="417">
        <f t="shared" si="19"/>
        <v>1</v>
      </c>
      <c r="CF69" s="82" t="str">
        <f t="shared" si="20"/>
        <v>Good</v>
      </c>
      <c r="CG69" s="82">
        <f t="shared" si="21"/>
        <v>0</v>
      </c>
      <c r="CH69" s="234">
        <f t="shared" si="22"/>
        <v>0</v>
      </c>
    </row>
    <row r="70" spans="1:86" s="69" customFormat="1" x14ac:dyDescent="0.3">
      <c r="A70" s="530"/>
      <c r="B70" s="477"/>
      <c r="C70" s="52"/>
      <c r="D70" s="565"/>
      <c r="E70" s="52"/>
      <c r="F70" s="507"/>
      <c r="G70" s="210">
        <f t="shared" si="23"/>
        <v>0</v>
      </c>
      <c r="H70" s="82">
        <f t="shared" si="2"/>
        <v>0</v>
      </c>
      <c r="I70" s="211"/>
      <c r="J70" s="441" t="s">
        <v>21</v>
      </c>
      <c r="K70" s="441" t="s">
        <v>21</v>
      </c>
      <c r="L70" s="441" t="s">
        <v>21</v>
      </c>
      <c r="M70" s="441" t="s">
        <v>21</v>
      </c>
      <c r="N70" s="568" t="s">
        <v>21</v>
      </c>
      <c r="O70" s="211"/>
      <c r="P70" s="212" t="str">
        <f>IF(B70="","",
IF(AND(V70="",W70="",B70&lt;&gt;""),"Employed",
IF(AND(V70&lt;&gt;"",W70="",B70&lt;&gt;""),"Terminated",
IF(AND(V70&lt;&gt;"",W70&lt;&gt;"",B70&lt;&gt;""),IF(W70&lt;Cover!$E$43,"Employed","Furloughed"),
IF(AND(V70="",W70&lt;&gt;"",B70&lt;&gt;""),IF(W70&lt;Cover!$E$43,"Employed","Rehired"))))))</f>
        <v/>
      </c>
      <c r="Q70" s="211"/>
      <c r="R70" s="536"/>
      <c r="S70" s="563"/>
      <c r="T70" s="536"/>
      <c r="U70" s="82">
        <f>IF(Cover!$E$47="Weekly",IF(T70&gt;0,T70,R70*S70),IF(T70&gt;0,T70,R70*S70)/2)</f>
        <v>0</v>
      </c>
      <c r="V70" s="564"/>
      <c r="W70" s="564"/>
      <c r="Y70" s="213" t="str">
        <f>IF($B70="","",IF('Actual Allocation Calc'!$AH$78="A",
IF($P70="Employed",$U70/7*BJ70,
IF(AND($P70="Terminated"),($U70/7*AP70),
IF(AND($P70="Furloughed"),($U70/7*AP70)+($U70/7*AZ70),
IF(AND($P70="Rehired"),($U70/7*AZ70),
IF(AND($P70="Terminated",AP70&gt;0),$U70,
IF($P70="Furloughed",IF(AP70&gt;0,$U70)+IF(AZ70&gt;0,$U70),
IF($P70="Rehired",IF(AZ70&gt;0,$U70)))))))),IF('Actual Allocation Calc'!$AH$78="C",'Actual Allocation Calc'!L70,'Actual Allocation Calc'!U70+IF($P70="Employed",$U70/7*BJ70,
IF(AND($P70="Terminated"),($U70/7*AP70),
IF(AND($P70="Furloughed"),($U70/7*AP70)+($U70/7*AZ70),
IF(AND($P70="Rehired"),($U70/7*AZ70),
IF(AND($P70="Terminated",AP70&gt;0),$U70,
IF($P70="Furloughed",IF(AP70&gt;0,$U70)+IF(AZ70&gt;0,$U70),
IF($P70="Rehired",IF(AZ70&gt;0,$U70))))))))*'Actual Allocation Calc'!$AH$99)))</f>
        <v/>
      </c>
      <c r="Z70" s="210" t="str">
        <f>IF($B70="","",IF('Actual Allocation Calc'!$AI$78="A",
IF($P70="Employed",$U70,
IF(AND($P70="Terminated"),($U70/7*AQ70),
IF(AND($P70="Furloughed"),($U70/7*AQ70)+($U70/7*BA70),
IF(AND($P70="Rehired"),($U70/7*BA70),
IF(AND($P70="Terminated",AQ70&gt;0),$U70,
IF($P70="Furloughed",IF(AQ70&gt;0,$U70)+IF(BA70&gt;0,$U70),
IF($P70="Rehired",IF(BA70&gt;0,$U70)))))))),IF('Actual Allocation Calc'!$AI$78="C",'Actual Allocation Calc'!M70,'Actual Allocation Calc'!V70+IF($P70="Employed",$U70,
IF(AND($P70="Terminated"),($U70/7*AQ70),
IF(AND($P70="Furloughed"),($U70/7*AQ70)+($U70/7*BA70),
IF(AND($P70="Rehired"),($U70/7*BA70),
IF(AND($P70="Terminated",AQ70&gt;0),$U70,
IF($P70="Furloughed",IF(AQ70&gt;0,$U70)+IF(BA70&gt;0,$U70),
IF($P70="Rehired",IF(BA70&gt;0,$U70))))))))*'Actual Allocation Calc'!$AI$99)))</f>
        <v/>
      </c>
      <c r="AA70" s="210" t="str">
        <f>IF($B70="","",IF('Actual Allocation Calc'!$AJ$78="A",
IF($P70="Employed",$U70,
IF(AND($P70="Terminated"),($U70/7*AR70),
IF(AND($P70="Furloughed"),($U70/7*AR70)+($U70/7*BB70),
IF(AND($P70="Rehired"),($U70/7*BB70),
IF(AND($P70="Terminated",AR70&gt;0),$U70,
IF($P70="Furloughed",IF(AR70&gt;0,$U70)+IF(BB70&gt;0,$U70),
IF($P70="Rehired",IF(BB70&gt;0,$U70)))))))),IF('Actual Allocation Calc'!$AJ$78="C",'Actual Allocation Calc'!N70,'Actual Allocation Calc'!W70+IF($P70="Employed",$U70,
IF(AND($P70="Terminated"),($U70/7*AR70),
IF(AND($P70="Furloughed"),($U70/7*AR70)+($U70/7*BB70),
IF(AND($P70="Rehired"),($U70/7*BB70),
IF(AND($P70="Terminated",AR70&gt;0),$U70,
IF($P70="Furloughed",IF(AR70&gt;0,$U70)+IF(BB70&gt;0,$U70),
IF($P70="Rehired",IF(BB70&gt;0,$U70))))))))*'Actual Allocation Calc'!$AJ$99)))</f>
        <v/>
      </c>
      <c r="AB70" s="210" t="str">
        <f>IF($B70="","",IF('Actual Allocation Calc'!$AK$78="A",
IF($P70="Employed",$U70,
IF(AND($P70="Terminated"),($U70/7*AS70),
IF(AND($P70="Furloughed"),($U70/7*AS70)+($U70/7*BC70),
IF(AND($P70="Rehired"),($U70/7*BC70),
IF(AND($P70="Terminated",AS70&gt;0),$U70,
IF($P70="Furloughed",IF(AS70&gt;0,$U70)+IF(BC70&gt;0,$U70),
IF($P70="Rehired",IF(BC70&gt;0,$U70)))))))),IF('Actual Allocation Calc'!$AK$78="C",'Actual Allocation Calc'!O70,'Actual Allocation Calc'!X70+IF($P70="Employed",$U70,
IF(AND($P70="Terminated"),($U70/7*AS70),
IF(AND($P70="Furloughed"),($U70/7*AS70)+($U70/7*BC70),
IF(AND($P70="Rehired"),($U70/7*BC70),
IF(AND($P70="Terminated",AS70&gt;0),$U70,
IF($P70="Furloughed",IF(AS70&gt;0,$U70)+IF(BC70&gt;0,$U70),
IF($P70="Rehired",IF(BC70&gt;0,$U70))))))))*'Actual Allocation Calc'!$AK$99)))</f>
        <v/>
      </c>
      <c r="AC70" s="210" t="str">
        <f>IF($B70="","",IF('Actual Allocation Calc'!$AL$78="A",
IF($P70="Employed",$U70,
IF(AND($P70="Terminated"),($U70/7*AT70),
IF(AND($P70="Furloughed"),($U70/7*AT70)+($U70/7*BD70),
IF(AND($P70="Rehired"),($U70/7*BD70),
IF(AND($P70="Terminated",AT70&gt;0),$U70,
IF($P70="Furloughed",IF(AT70&gt;0,$U70)+IF(BD70&gt;0,$U70),
IF($P70="Rehired",IF(BD70&gt;0,$U70)))))))),IF('Actual Allocation Calc'!$AL$78="C",'Actual Allocation Calc'!P70,'Actual Allocation Calc'!Y70+IF($P70="Employed",$U70,
IF(AND($P70="Terminated"),($U70/7*AT70),
IF(AND($P70="Furloughed"),($U70/7*AT70)+($U70/7*BD70),
IF(AND($P70="Rehired"),($U70/7*BD70),
IF(AND($P70="Terminated",AT70&gt;0),$U70,
IF($P70="Furloughed",IF(AT70&gt;0,$U70)+IF(BD70&gt;0,$U70),
IF($P70="Rehired",IF(BD70&gt;0,$U70))))))))*'Actual Allocation Calc'!$AL$99)))</f>
        <v/>
      </c>
      <c r="AD70" s="210" t="str">
        <f>IF($B70="","",IF('Actual Allocation Calc'!$AM$78="A",
IF($P70="Employed",$U70,
IF(AND($P70="Terminated"),($U70/7*AU70),
IF(AND($P70="Furloughed"),($U70/7*AU70)+($U70/7*BE70),
IF(AND($P70="Rehired"),($U70/7*BE70),
IF(AND($P70="Terminated",AU70&gt;0),$U70,
IF($P70="Furloughed",IF(AU70&gt;0,$U70)+IF(BE70&gt;0,$U70),
IF($P70="Rehired",IF(BE70&gt;0,$U70)))))))),IF('Actual Allocation Calc'!$AM$78="C",'Actual Allocation Calc'!Q70,'Actual Allocation Calc'!Z70+IF($P70="Employed",$U70,
IF(AND($P70="Terminated"),($U70/7*AU70),
IF(AND($P70="Furloughed"),($U70/7*AU70)+($U70/7*BE70),
IF(AND($P70="Rehired"),($U70/7*BE70),
IF(AND($P70="Terminated",AU70&gt;0),$U70,
IF($P70="Furloughed",IF(AU70&gt;0,$U70)+IF(BE70&gt;0,$U70),
IF($P70="Rehired",IF(BE70&gt;0,$U70))))))))*'Actual Allocation Calc'!$AM$99)))</f>
        <v/>
      </c>
      <c r="AE70" s="210" t="str">
        <f>IF($B70="","",IF('Actual Allocation Calc'!$AN$78="A",
IF($P70="Employed",$U70,
IF(AND($P70="Terminated"),($U70/7*AV70),
IF(AND($P70="Furloughed"),($U70/7*AV70)+($U70/7*BF70),
IF(AND($P70="Rehired"),($U70/7*BF70),
IF(AND($P70="Terminated",AV70&gt;0),$U70,
IF($P70="Furloughed",IF(AV70&gt;0,$U70)+IF(BF70&gt;0,$U70),
IF($P70="Rehired",IF(BF70&gt;0,$U70)))))))),IF('Actual Allocation Calc'!$AN$78="C",'Actual Allocation Calc'!R70,'Actual Allocation Calc'!AA70+IF($P70="Employed",$U70,
IF(AND($P70="Terminated"),($U70/7*AV70),
IF(AND($P70="Furloughed"),($U70/7*AV70)+($U70/7*BF70),
IF(AND($P70="Rehired"),($U70/7*BF70),
IF(AND($P70="Terminated",AV70&gt;0),$U70,
IF($P70="Furloughed",IF(AV70&gt;0,$U70)+IF(BF70&gt;0,$U70),
IF($P70="Rehired",IF(BF70&gt;0,$U70))))))))*'Actual Allocation Calc'!$AN$99)))</f>
        <v/>
      </c>
      <c r="AF70" s="210" t="str">
        <f>IF($B70="","",IF('Actual Allocation Calc'!$AO$78="A",
IF($P70="Employed",$U70,
IF(AND($P70="Terminated"),($U70/7*AW70),
IF(AND($P70="Furloughed"),($U70/7*AW70)+($U70/7*BG70),
IF(AND($P70="Rehired"),($U70/7*BG70),
IF(AND($P70="Terminated",AW70&gt;0),$U70,
IF($P70="Furloughed",IF(AW70&gt;0,$U70)+IF(BG70&gt;0,$U70),
IF($P70="Rehired",IF(BG70&gt;0,$U70)))))))),IF('Actual Allocation Calc'!$AO$78="C",'Actual Allocation Calc'!S70,'Actual Allocation Calc'!AB70+IF($P70="Employed",$U70,
IF(AND($P70="Terminated"),($U70/7*AW70),
IF(AND($P70="Furloughed"),($U70/7*AW70)+($U70/7*BG70),
IF(AND($P70="Rehired"),($U70/7*BG70),
IF(AND($P70="Terminated",AW70&gt;0),$U70,
IF($P70="Furloughed",IF(AW70&gt;0,$U70)+IF(BG70&gt;0,$U70),
IF($P70="Rehired",IF(BG70&gt;0,$U70))))))))*'Actual Allocation Calc'!$AO$99)))</f>
        <v/>
      </c>
      <c r="AG70" s="210" t="str">
        <f>IF($B70="","",IF('Actual Allocation Calc'!$AP$78="A",
IF($P70="Employed",$U70/7*BK70,
IF(AND($P70="Terminated"),($U70/7*AX70),
IF(AND($P70="Furloughed"),($U70/7*AX70)+($U70/7*BH70),
IF(AND($P70="Rehired"),($U70/7*BH70),
IF(AND($P70="Terminated",AX70&gt;0),$U70,
IF($P70="Furloughed",IF(AX70&gt;0,$U70)+IF(BH70&gt;0,$U70),
IF($P70="Rehired",IF(BH70&gt;0,$U70)))))))),IF('Actual Allocation Calc'!$AP$78="C",'Actual Allocation Calc'!T70,'Actual Allocation Calc'!AC70+IF($P70="Employed",$U70/7*BK70,
IF(AND($P70="Terminated"),($U70/7*AX70),
IF(AND($P70="Furloughed"),($U70/7*AX70)+($U70/7*BH70),
IF(AND($P70="Rehired"),($U70/7*BH70),
IF(AND($P70="Terminated",AX70&gt;0),$U70,
IF($P70="Furloughed",IF(AX70&gt;0,$U70)+IF(BH70&gt;0,$U70),
IF($P70="Rehired",IF(BH70&gt;0,$U70))))))))*'Actual Allocation Calc'!$AP$99)))</f>
        <v/>
      </c>
      <c r="AH70" s="536"/>
      <c r="AI70" s="82">
        <f t="shared" si="24"/>
        <v>0</v>
      </c>
      <c r="AJ70" s="210">
        <f t="shared" si="6"/>
        <v>0</v>
      </c>
      <c r="AK70" s="397" t="str">
        <f t="shared" si="7"/>
        <v/>
      </c>
      <c r="AM70" s="173"/>
      <c r="AO70" s="214" t="str">
        <f>IFERROR(IF($V70="","",VLOOKUP(V70,'Calendar Calcs'!$B$2:$E1037,4,FALSE)),0)</f>
        <v/>
      </c>
      <c r="AP70" s="69" t="str">
        <f>IF($AO70="","", IF($AO70&lt;AP$23,0,IF($AO70&gt;AP$23,COUNTIFS('Calendar Calcs'!$E$2:$E1037,AP$23),COUNTIFS('Calendar Calcs'!$E$2:$E1037,AP$23,'Calendar Calcs'!$D$2:$D1037,"&lt;="&amp;WEEKDAY($V70)))))</f>
        <v/>
      </c>
      <c r="AQ70" s="69" t="str">
        <f>IF($AO70="","", IF($AO70&lt;AQ$23,0,IF($AO70&gt;AQ$23,COUNTIFS('Calendar Calcs'!$E$2:$E1037,AQ$23),COUNTIFS('Calendar Calcs'!$E$2:$E1037,AQ$23,'Calendar Calcs'!$D$2:$D1037,"&lt;="&amp;WEEKDAY($V70)))))</f>
        <v/>
      </c>
      <c r="AR70" s="69" t="str">
        <f>IF($AO70="","", IF($AO70&lt;AR$23,0,IF($AO70&gt;AR$23,COUNTIFS('Calendar Calcs'!$E$2:$E1037,AR$23),COUNTIFS('Calendar Calcs'!$E$2:$E1037,AR$23,'Calendar Calcs'!$D$2:$D1037,"&lt;="&amp;WEEKDAY($V70)))))</f>
        <v/>
      </c>
      <c r="AS70" s="69" t="str">
        <f>IF($AO70="","", IF($AO70&lt;AS$23,0,IF($AO70&gt;AS$23,COUNTIFS('Calendar Calcs'!$E$2:$E1037,AS$23),COUNTIFS('Calendar Calcs'!$E$2:$E1037,AS$23,'Calendar Calcs'!$D$2:$D1037,"&lt;="&amp;WEEKDAY($V70)))))</f>
        <v/>
      </c>
      <c r="AT70" s="69" t="str">
        <f>IF($AO70="","", IF($AO70&lt;AT$23,0,IF($AO70&gt;AT$23,COUNTIFS('Calendar Calcs'!$E$2:$E1037,AT$23),COUNTIFS('Calendar Calcs'!$E$2:$E1037,AT$23,'Calendar Calcs'!$D$2:$D1037,"&lt;="&amp;WEEKDAY($V70)))))</f>
        <v/>
      </c>
      <c r="AU70" s="69" t="str">
        <f>IF($AO70="","", IF($AO70&lt;AU$23,0,IF($AO70&gt;AU$23,COUNTIFS('Calendar Calcs'!$E$2:$E1037,AU$23),COUNTIFS('Calendar Calcs'!$E$2:$E1037,AU$23,'Calendar Calcs'!$D$2:$D1037,"&lt;="&amp;WEEKDAY($V70)))))</f>
        <v/>
      </c>
      <c r="AV70" s="69" t="str">
        <f>IF($AO70="","", IF($AO70&lt;AV$23,0,IF($AO70&gt;AV$23,COUNTIFS('Calendar Calcs'!$E$2:$E1037,AV$23),COUNTIFS('Calendar Calcs'!$E$2:$E1037,AV$23,'Calendar Calcs'!$D$2:$D1037,"&lt;="&amp;WEEKDAY($V70)))))</f>
        <v/>
      </c>
      <c r="AW70" s="69" t="str">
        <f>IF($AO70="","", IF($AO70&lt;AW$23,0,IF($AO70&gt;AW$23,COUNTIFS('Calendar Calcs'!$E$2:$E1037,AW$23),COUNTIFS('Calendar Calcs'!$E$2:$E1037,AW$23,'Calendar Calcs'!$D$2:$D1037,"&lt;="&amp;WEEKDAY($V70)))))</f>
        <v/>
      </c>
      <c r="AX70" s="69" t="str">
        <f>IF($AO70="","", IF($AO70&lt;AX$23,0,IF($AO70&gt;AX$23,COUNTIFS('Calendar Calcs'!$E$2:$E1037,AX$23),COUNTIFS('Calendar Calcs'!$E$2:$E1037,AX$23,'Calendar Calcs'!$D$2:$D1037,"&lt;="&amp;WEEKDAY($V70)))))</f>
        <v/>
      </c>
      <c r="AY70" s="69" t="str">
        <f>IF($W70="","",VLOOKUP($W70,'Calendar Calcs'!$B$2:$E1037,4,FALSE))</f>
        <v/>
      </c>
      <c r="AZ70" s="69" t="str">
        <f>IF($AY70="","",IF($AY70&gt;AZ$23,0,IF($AY70&lt;AZ$23,COUNTIFS('Calendar Calcs'!$E$2:$E1037,AZ$23),COUNTIFS('Calendar Calcs'!$E$2:$E1037,AZ$23,'Calendar Calcs'!$D$2:$D1037,"&gt;="&amp;WEEKDAY($W70)))))</f>
        <v/>
      </c>
      <c r="BA70" s="69" t="str">
        <f>IF($AY70="","",IF($AY70&gt;BA$23,0,IF($AY70&lt;BA$23,COUNTIFS('Calendar Calcs'!$E$2:$E1037,BA$23),COUNTIFS('Calendar Calcs'!$E$2:$E1037,BA$23,'Calendar Calcs'!$D$2:$D1037,"&gt;="&amp;WEEKDAY($W70)))))</f>
        <v/>
      </c>
      <c r="BB70" s="69" t="str">
        <f>IF($AY70="","",IF($AY70&gt;BB$23,0,IF($AY70&lt;BB$23,COUNTIFS('Calendar Calcs'!$E$2:$E1037,BB$23),COUNTIFS('Calendar Calcs'!$E$2:$E1037,BB$23,'Calendar Calcs'!$D$2:$D1037,"&gt;="&amp;WEEKDAY($W70)))))</f>
        <v/>
      </c>
      <c r="BC70" s="69" t="str">
        <f>IF($AY70="","",IF($AY70&gt;BC$23,0,IF($AY70&lt;BC$23,COUNTIFS('Calendar Calcs'!$E$2:$E1037,BC$23),COUNTIFS('Calendar Calcs'!$E$2:$E1037,BC$23,'Calendar Calcs'!$D$2:$D1037,"&gt;="&amp;WEEKDAY($W70)))))</f>
        <v/>
      </c>
      <c r="BD70" s="69" t="str">
        <f>IF($AY70="","",IF($AY70&gt;BD$23,0,IF($AY70&lt;BD$23,COUNTIFS('Calendar Calcs'!$E$2:$E1037,BD$23),COUNTIFS('Calendar Calcs'!$E$2:$E1037,BD$23,'Calendar Calcs'!$D$2:$D1037,"&gt;="&amp;WEEKDAY($W70)))))</f>
        <v/>
      </c>
      <c r="BE70" s="69" t="str">
        <f>IF($AY70="","",IF($AY70&gt;BE$23,0,IF($AY70&lt;BE$23,COUNTIFS('Calendar Calcs'!$E$2:$E1037,BE$23),COUNTIFS('Calendar Calcs'!$E$2:$E1037,BE$23,'Calendar Calcs'!$D$2:$D1037,"&gt;="&amp;WEEKDAY($W70)))))</f>
        <v/>
      </c>
      <c r="BF70" s="69" t="str">
        <f>IF($AY70="","",IF($AY70&gt;BF$23,0,IF($AY70&lt;BF$23,COUNTIFS('Calendar Calcs'!$E$2:$E1037,BF$23),COUNTIFS('Calendar Calcs'!$E$2:$E1037,BF$23,'Calendar Calcs'!$D$2:$D1037,"&gt;="&amp;WEEKDAY($W70)))))</f>
        <v/>
      </c>
      <c r="BG70" s="69" t="str">
        <f>IF($AY70="","",IF($AY70&gt;BG$23,0,IF($AY70&lt;BG$23,COUNTIFS('Calendar Calcs'!$E$2:$E1037,BG$23),COUNTIFS('Calendar Calcs'!$E$2:$E1037,BG$23,'Calendar Calcs'!$D$2:$D1037,"&gt;="&amp;WEEKDAY($W70)))))</f>
        <v/>
      </c>
      <c r="BH70" s="69">
        <f t="shared" si="8"/>
        <v>6</v>
      </c>
      <c r="BI70" s="69">
        <f>IF(Cover!$E$43="","",VLOOKUP(Cover!$E$43,'Calendar Calcs'!$B$2:$E1037,4,FALSE))</f>
        <v>1</v>
      </c>
      <c r="BJ70" s="69">
        <f>IF($BI70="","", IF($BI70&lt;BJ$23,0,IF($BI70&gt;=BJ$23,COUNTIFS('Calendar Calcs'!$E$2:$E1037,BJ$23),COUNTIFS('Calendar Calcs'!$E$2:$E1037,BJ$23,'Calendar Calcs'!$D$2:$D1037,"&lt;="&amp;WEEKDAY($V70)))))</f>
        <v>1</v>
      </c>
      <c r="BK70" s="69">
        <f t="shared" si="3"/>
        <v>6</v>
      </c>
      <c r="BN70" s="69" t="str">
        <f>IF(T70&gt;0,"FTE",IF(Cover!$E$47="Weekly",IF(S70&gt;29.75,"FTE","PTE"),IF(S70&gt;59.75,"FTE","PTE")))</f>
        <v>PTE</v>
      </c>
      <c r="BO70" s="69">
        <f>IF(BN70="FTE",30,IF(Cover!$E$47="Weekly",'STEP 2 EE Data'!S70,'STEP 2 EE Data'!S70/2))</f>
        <v>0</v>
      </c>
      <c r="BP70" s="209">
        <f t="shared" si="9"/>
        <v>0</v>
      </c>
      <c r="BQ70" s="209">
        <f t="shared" si="10"/>
        <v>0</v>
      </c>
      <c r="BR70" s="209">
        <f t="shared" si="11"/>
        <v>0</v>
      </c>
      <c r="BS70" s="209">
        <f t="shared" si="12"/>
        <v>0</v>
      </c>
      <c r="BT70" s="209">
        <f t="shared" si="13"/>
        <v>0</v>
      </c>
      <c r="BU70" s="209">
        <f t="shared" si="14"/>
        <v>0</v>
      </c>
      <c r="BV70" s="209">
        <f t="shared" si="15"/>
        <v>0</v>
      </c>
      <c r="BW70" s="209">
        <f t="shared" si="16"/>
        <v>0</v>
      </c>
      <c r="BX70" s="209">
        <f t="shared" si="17"/>
        <v>0</v>
      </c>
      <c r="CC70" s="210" t="str">
        <f>IF(B70="","",IF(C70="",IF(Cover!$E$47="Weekly",'STEP 3 EE Comp'!BI75*8,'STEP 3 EE Comp'!BI75*4),IF(Cover!$E$47="Weekly",'STEP 3 EE Comp'!BI75,'STEP 3 EE Comp'!BI75)))</f>
        <v/>
      </c>
      <c r="CD70" s="82" t="str">
        <f t="shared" si="18"/>
        <v/>
      </c>
      <c r="CE70" s="417">
        <f t="shared" si="19"/>
        <v>1</v>
      </c>
      <c r="CF70" s="82" t="str">
        <f t="shared" si="20"/>
        <v>Good</v>
      </c>
      <c r="CG70" s="82">
        <f t="shared" si="21"/>
        <v>0</v>
      </c>
      <c r="CH70" s="234">
        <f t="shared" si="22"/>
        <v>0</v>
      </c>
    </row>
    <row r="71" spans="1:86" s="69" customFormat="1" x14ac:dyDescent="0.3">
      <c r="A71" s="530"/>
      <c r="B71" s="477"/>
      <c r="C71" s="52"/>
      <c r="D71" s="565"/>
      <c r="E71" s="52"/>
      <c r="F71" s="507"/>
      <c r="G71" s="210">
        <f t="shared" si="23"/>
        <v>0</v>
      </c>
      <c r="H71" s="82">
        <f t="shared" si="2"/>
        <v>0</v>
      </c>
      <c r="I71" s="211"/>
      <c r="J71" s="441" t="s">
        <v>21</v>
      </c>
      <c r="K71" s="441" t="s">
        <v>21</v>
      </c>
      <c r="L71" s="441" t="s">
        <v>21</v>
      </c>
      <c r="M71" s="441" t="s">
        <v>21</v>
      </c>
      <c r="N71" s="568" t="s">
        <v>21</v>
      </c>
      <c r="O71" s="211"/>
      <c r="P71" s="212" t="str">
        <f>IF(B71="","",
IF(AND(V71="",W71="",B71&lt;&gt;""),"Employed",
IF(AND(V71&lt;&gt;"",W71="",B71&lt;&gt;""),"Terminated",
IF(AND(V71&lt;&gt;"",W71&lt;&gt;"",B71&lt;&gt;""),IF(W71&lt;Cover!$E$43,"Employed","Furloughed"),
IF(AND(V71="",W71&lt;&gt;"",B71&lt;&gt;""),IF(W71&lt;Cover!$E$43,"Employed","Rehired"))))))</f>
        <v/>
      </c>
      <c r="Q71" s="211"/>
      <c r="R71" s="536"/>
      <c r="S71" s="563"/>
      <c r="T71" s="536"/>
      <c r="U71" s="82">
        <f>IF(Cover!$E$47="Weekly",IF(T71&gt;0,T71,R71*S71),IF(T71&gt;0,T71,R71*S71)/2)</f>
        <v>0</v>
      </c>
      <c r="V71" s="564"/>
      <c r="W71" s="564"/>
      <c r="Y71" s="213" t="str">
        <f>IF($B71="","",IF('Actual Allocation Calc'!$AH$78="A",
IF($P71="Employed",$U71/7*BJ71,
IF(AND($P71="Terminated"),($U71/7*AP71),
IF(AND($P71="Furloughed"),($U71/7*AP71)+($U71/7*AZ71),
IF(AND($P71="Rehired"),($U71/7*AZ71),
IF(AND($P71="Terminated",AP71&gt;0),$U71,
IF($P71="Furloughed",IF(AP71&gt;0,$U71)+IF(AZ71&gt;0,$U71),
IF($P71="Rehired",IF(AZ71&gt;0,$U71)))))))),IF('Actual Allocation Calc'!$AH$78="C",'Actual Allocation Calc'!L71,'Actual Allocation Calc'!U71+IF($P71="Employed",$U71/7*BJ71,
IF(AND($P71="Terminated"),($U71/7*AP71),
IF(AND($P71="Furloughed"),($U71/7*AP71)+($U71/7*AZ71),
IF(AND($P71="Rehired"),($U71/7*AZ71),
IF(AND($P71="Terminated",AP71&gt;0),$U71,
IF($P71="Furloughed",IF(AP71&gt;0,$U71)+IF(AZ71&gt;0,$U71),
IF($P71="Rehired",IF(AZ71&gt;0,$U71))))))))*'Actual Allocation Calc'!$AH$99)))</f>
        <v/>
      </c>
      <c r="Z71" s="210" t="str">
        <f>IF($B71="","",IF('Actual Allocation Calc'!$AI$78="A",
IF($P71="Employed",$U71,
IF(AND($P71="Terminated"),($U71/7*AQ71),
IF(AND($P71="Furloughed"),($U71/7*AQ71)+($U71/7*BA71),
IF(AND($P71="Rehired"),($U71/7*BA71),
IF(AND($P71="Terminated",AQ71&gt;0),$U71,
IF($P71="Furloughed",IF(AQ71&gt;0,$U71)+IF(BA71&gt;0,$U71),
IF($P71="Rehired",IF(BA71&gt;0,$U71)))))))),IF('Actual Allocation Calc'!$AI$78="C",'Actual Allocation Calc'!M71,'Actual Allocation Calc'!V71+IF($P71="Employed",$U71,
IF(AND($P71="Terminated"),($U71/7*AQ71),
IF(AND($P71="Furloughed"),($U71/7*AQ71)+($U71/7*BA71),
IF(AND($P71="Rehired"),($U71/7*BA71),
IF(AND($P71="Terminated",AQ71&gt;0),$U71,
IF($P71="Furloughed",IF(AQ71&gt;0,$U71)+IF(BA71&gt;0,$U71),
IF($P71="Rehired",IF(BA71&gt;0,$U71))))))))*'Actual Allocation Calc'!$AI$99)))</f>
        <v/>
      </c>
      <c r="AA71" s="210" t="str">
        <f>IF($B71="","",IF('Actual Allocation Calc'!$AJ$78="A",
IF($P71="Employed",$U71,
IF(AND($P71="Terminated"),($U71/7*AR71),
IF(AND($P71="Furloughed"),($U71/7*AR71)+($U71/7*BB71),
IF(AND($P71="Rehired"),($U71/7*BB71),
IF(AND($P71="Terminated",AR71&gt;0),$U71,
IF($P71="Furloughed",IF(AR71&gt;0,$U71)+IF(BB71&gt;0,$U71),
IF($P71="Rehired",IF(BB71&gt;0,$U71)))))))),IF('Actual Allocation Calc'!$AJ$78="C",'Actual Allocation Calc'!N71,'Actual Allocation Calc'!W71+IF($P71="Employed",$U71,
IF(AND($P71="Terminated"),($U71/7*AR71),
IF(AND($P71="Furloughed"),($U71/7*AR71)+($U71/7*BB71),
IF(AND($P71="Rehired"),($U71/7*BB71),
IF(AND($P71="Terminated",AR71&gt;0),$U71,
IF($P71="Furloughed",IF(AR71&gt;0,$U71)+IF(BB71&gt;0,$U71),
IF($P71="Rehired",IF(BB71&gt;0,$U71))))))))*'Actual Allocation Calc'!$AJ$99)))</f>
        <v/>
      </c>
      <c r="AB71" s="210" t="str">
        <f>IF($B71="","",IF('Actual Allocation Calc'!$AK$78="A",
IF($P71="Employed",$U71,
IF(AND($P71="Terminated"),($U71/7*AS71),
IF(AND($P71="Furloughed"),($U71/7*AS71)+($U71/7*BC71),
IF(AND($P71="Rehired"),($U71/7*BC71),
IF(AND($P71="Terminated",AS71&gt;0),$U71,
IF($P71="Furloughed",IF(AS71&gt;0,$U71)+IF(BC71&gt;0,$U71),
IF($P71="Rehired",IF(BC71&gt;0,$U71)))))))),IF('Actual Allocation Calc'!$AK$78="C",'Actual Allocation Calc'!O71,'Actual Allocation Calc'!X71+IF($P71="Employed",$U71,
IF(AND($P71="Terminated"),($U71/7*AS71),
IF(AND($P71="Furloughed"),($U71/7*AS71)+($U71/7*BC71),
IF(AND($P71="Rehired"),($U71/7*BC71),
IF(AND($P71="Terminated",AS71&gt;0),$U71,
IF($P71="Furloughed",IF(AS71&gt;0,$U71)+IF(BC71&gt;0,$U71),
IF($P71="Rehired",IF(BC71&gt;0,$U71))))))))*'Actual Allocation Calc'!$AK$99)))</f>
        <v/>
      </c>
      <c r="AC71" s="210" t="str">
        <f>IF($B71="","",IF('Actual Allocation Calc'!$AL$78="A",
IF($P71="Employed",$U71,
IF(AND($P71="Terminated"),($U71/7*AT71),
IF(AND($P71="Furloughed"),($U71/7*AT71)+($U71/7*BD71),
IF(AND($P71="Rehired"),($U71/7*BD71),
IF(AND($P71="Terminated",AT71&gt;0),$U71,
IF($P71="Furloughed",IF(AT71&gt;0,$U71)+IF(BD71&gt;0,$U71),
IF($P71="Rehired",IF(BD71&gt;0,$U71)))))))),IF('Actual Allocation Calc'!$AL$78="C",'Actual Allocation Calc'!P71,'Actual Allocation Calc'!Y71+IF($P71="Employed",$U71,
IF(AND($P71="Terminated"),($U71/7*AT71),
IF(AND($P71="Furloughed"),($U71/7*AT71)+($U71/7*BD71),
IF(AND($P71="Rehired"),($U71/7*BD71),
IF(AND($P71="Terminated",AT71&gt;0),$U71,
IF($P71="Furloughed",IF(AT71&gt;0,$U71)+IF(BD71&gt;0,$U71),
IF($P71="Rehired",IF(BD71&gt;0,$U71))))))))*'Actual Allocation Calc'!$AL$99)))</f>
        <v/>
      </c>
      <c r="AD71" s="210" t="str">
        <f>IF($B71="","",IF('Actual Allocation Calc'!$AM$78="A",
IF($P71="Employed",$U71,
IF(AND($P71="Terminated"),($U71/7*AU71),
IF(AND($P71="Furloughed"),($U71/7*AU71)+($U71/7*BE71),
IF(AND($P71="Rehired"),($U71/7*BE71),
IF(AND($P71="Terminated",AU71&gt;0),$U71,
IF($P71="Furloughed",IF(AU71&gt;0,$U71)+IF(BE71&gt;0,$U71),
IF($P71="Rehired",IF(BE71&gt;0,$U71)))))))),IF('Actual Allocation Calc'!$AM$78="C",'Actual Allocation Calc'!Q71,'Actual Allocation Calc'!Z71+IF($P71="Employed",$U71,
IF(AND($P71="Terminated"),($U71/7*AU71),
IF(AND($P71="Furloughed"),($U71/7*AU71)+($U71/7*BE71),
IF(AND($P71="Rehired"),($U71/7*BE71),
IF(AND($P71="Terminated",AU71&gt;0),$U71,
IF($P71="Furloughed",IF(AU71&gt;0,$U71)+IF(BE71&gt;0,$U71),
IF($P71="Rehired",IF(BE71&gt;0,$U71))))))))*'Actual Allocation Calc'!$AM$99)))</f>
        <v/>
      </c>
      <c r="AE71" s="210" t="str">
        <f>IF($B71="","",IF('Actual Allocation Calc'!$AN$78="A",
IF($P71="Employed",$U71,
IF(AND($P71="Terminated"),($U71/7*AV71),
IF(AND($P71="Furloughed"),($U71/7*AV71)+($U71/7*BF71),
IF(AND($P71="Rehired"),($U71/7*BF71),
IF(AND($P71="Terminated",AV71&gt;0),$U71,
IF($P71="Furloughed",IF(AV71&gt;0,$U71)+IF(BF71&gt;0,$U71),
IF($P71="Rehired",IF(BF71&gt;0,$U71)))))))),IF('Actual Allocation Calc'!$AN$78="C",'Actual Allocation Calc'!R71,'Actual Allocation Calc'!AA71+IF($P71="Employed",$U71,
IF(AND($P71="Terminated"),($U71/7*AV71),
IF(AND($P71="Furloughed"),($U71/7*AV71)+($U71/7*BF71),
IF(AND($P71="Rehired"),($U71/7*BF71),
IF(AND($P71="Terminated",AV71&gt;0),$U71,
IF($P71="Furloughed",IF(AV71&gt;0,$U71)+IF(BF71&gt;0,$U71),
IF($P71="Rehired",IF(BF71&gt;0,$U71))))))))*'Actual Allocation Calc'!$AN$99)))</f>
        <v/>
      </c>
      <c r="AF71" s="210" t="str">
        <f>IF($B71="","",IF('Actual Allocation Calc'!$AO$78="A",
IF($P71="Employed",$U71,
IF(AND($P71="Terminated"),($U71/7*AW71),
IF(AND($P71="Furloughed"),($U71/7*AW71)+($U71/7*BG71),
IF(AND($P71="Rehired"),($U71/7*BG71),
IF(AND($P71="Terminated",AW71&gt;0),$U71,
IF($P71="Furloughed",IF(AW71&gt;0,$U71)+IF(BG71&gt;0,$U71),
IF($P71="Rehired",IF(BG71&gt;0,$U71)))))))),IF('Actual Allocation Calc'!$AO$78="C",'Actual Allocation Calc'!S71,'Actual Allocation Calc'!AB71+IF($P71="Employed",$U71,
IF(AND($P71="Terminated"),($U71/7*AW71),
IF(AND($P71="Furloughed"),($U71/7*AW71)+($U71/7*BG71),
IF(AND($P71="Rehired"),($U71/7*BG71),
IF(AND($P71="Terminated",AW71&gt;0),$U71,
IF($P71="Furloughed",IF(AW71&gt;0,$U71)+IF(BG71&gt;0,$U71),
IF($P71="Rehired",IF(BG71&gt;0,$U71))))))))*'Actual Allocation Calc'!$AO$99)))</f>
        <v/>
      </c>
      <c r="AG71" s="210" t="str">
        <f>IF($B71="","",IF('Actual Allocation Calc'!$AP$78="A",
IF($P71="Employed",$U71/7*BK71,
IF(AND($P71="Terminated"),($U71/7*AX71),
IF(AND($P71="Furloughed"),($U71/7*AX71)+($U71/7*BH71),
IF(AND($P71="Rehired"),($U71/7*BH71),
IF(AND($P71="Terminated",AX71&gt;0),$U71,
IF($P71="Furloughed",IF(AX71&gt;0,$U71)+IF(BH71&gt;0,$U71),
IF($P71="Rehired",IF(BH71&gt;0,$U71)))))))),IF('Actual Allocation Calc'!$AP$78="C",'Actual Allocation Calc'!T71,'Actual Allocation Calc'!AC71+IF($P71="Employed",$U71/7*BK71,
IF(AND($P71="Terminated"),($U71/7*AX71),
IF(AND($P71="Furloughed"),($U71/7*AX71)+($U71/7*BH71),
IF(AND($P71="Rehired"),($U71/7*BH71),
IF(AND($P71="Terminated",AX71&gt;0),$U71,
IF($P71="Furloughed",IF(AX71&gt;0,$U71)+IF(BH71&gt;0,$U71),
IF($P71="Rehired",IF(BH71&gt;0,$U71))))))))*'Actual Allocation Calc'!$AP$99)))</f>
        <v/>
      </c>
      <c r="AH71" s="536"/>
      <c r="AI71" s="82">
        <f t="shared" si="24"/>
        <v>0</v>
      </c>
      <c r="AJ71" s="210">
        <f t="shared" si="6"/>
        <v>0</v>
      </c>
      <c r="AK71" s="397" t="str">
        <f t="shared" si="7"/>
        <v/>
      </c>
      <c r="AM71" s="173"/>
      <c r="AO71" s="214" t="str">
        <f>IFERROR(IF($V71="","",VLOOKUP(V71,'Calendar Calcs'!$B$2:$E1038,4,FALSE)),0)</f>
        <v/>
      </c>
      <c r="AP71" s="69" t="str">
        <f>IF($AO71="","", IF($AO71&lt;AP$23,0,IF($AO71&gt;AP$23,COUNTIFS('Calendar Calcs'!$E$2:$E1038,AP$23),COUNTIFS('Calendar Calcs'!$E$2:$E1038,AP$23,'Calendar Calcs'!$D$2:$D1038,"&lt;="&amp;WEEKDAY($V71)))))</f>
        <v/>
      </c>
      <c r="AQ71" s="69" t="str">
        <f>IF($AO71="","", IF($AO71&lt;AQ$23,0,IF($AO71&gt;AQ$23,COUNTIFS('Calendar Calcs'!$E$2:$E1038,AQ$23),COUNTIFS('Calendar Calcs'!$E$2:$E1038,AQ$23,'Calendar Calcs'!$D$2:$D1038,"&lt;="&amp;WEEKDAY($V71)))))</f>
        <v/>
      </c>
      <c r="AR71" s="69" t="str">
        <f>IF($AO71="","", IF($AO71&lt;AR$23,0,IF($AO71&gt;AR$23,COUNTIFS('Calendar Calcs'!$E$2:$E1038,AR$23),COUNTIFS('Calendar Calcs'!$E$2:$E1038,AR$23,'Calendar Calcs'!$D$2:$D1038,"&lt;="&amp;WEEKDAY($V71)))))</f>
        <v/>
      </c>
      <c r="AS71" s="69" t="str">
        <f>IF($AO71="","", IF($AO71&lt;AS$23,0,IF($AO71&gt;AS$23,COUNTIFS('Calendar Calcs'!$E$2:$E1038,AS$23),COUNTIFS('Calendar Calcs'!$E$2:$E1038,AS$23,'Calendar Calcs'!$D$2:$D1038,"&lt;="&amp;WEEKDAY($V71)))))</f>
        <v/>
      </c>
      <c r="AT71" s="69" t="str">
        <f>IF($AO71="","", IF($AO71&lt;AT$23,0,IF($AO71&gt;AT$23,COUNTIFS('Calendar Calcs'!$E$2:$E1038,AT$23),COUNTIFS('Calendar Calcs'!$E$2:$E1038,AT$23,'Calendar Calcs'!$D$2:$D1038,"&lt;="&amp;WEEKDAY($V71)))))</f>
        <v/>
      </c>
      <c r="AU71" s="69" t="str">
        <f>IF($AO71="","", IF($AO71&lt;AU$23,0,IF($AO71&gt;AU$23,COUNTIFS('Calendar Calcs'!$E$2:$E1038,AU$23),COUNTIFS('Calendar Calcs'!$E$2:$E1038,AU$23,'Calendar Calcs'!$D$2:$D1038,"&lt;="&amp;WEEKDAY($V71)))))</f>
        <v/>
      </c>
      <c r="AV71" s="69" t="str">
        <f>IF($AO71="","", IF($AO71&lt;AV$23,0,IF($AO71&gt;AV$23,COUNTIFS('Calendar Calcs'!$E$2:$E1038,AV$23),COUNTIFS('Calendar Calcs'!$E$2:$E1038,AV$23,'Calendar Calcs'!$D$2:$D1038,"&lt;="&amp;WEEKDAY($V71)))))</f>
        <v/>
      </c>
      <c r="AW71" s="69" t="str">
        <f>IF($AO71="","", IF($AO71&lt;AW$23,0,IF($AO71&gt;AW$23,COUNTIFS('Calendar Calcs'!$E$2:$E1038,AW$23),COUNTIFS('Calendar Calcs'!$E$2:$E1038,AW$23,'Calendar Calcs'!$D$2:$D1038,"&lt;="&amp;WEEKDAY($V71)))))</f>
        <v/>
      </c>
      <c r="AX71" s="69" t="str">
        <f>IF($AO71="","", IF($AO71&lt;AX$23,0,IF($AO71&gt;AX$23,COUNTIFS('Calendar Calcs'!$E$2:$E1038,AX$23),COUNTIFS('Calendar Calcs'!$E$2:$E1038,AX$23,'Calendar Calcs'!$D$2:$D1038,"&lt;="&amp;WEEKDAY($V71)))))</f>
        <v/>
      </c>
      <c r="AY71" s="69" t="str">
        <f>IF($W71="","",VLOOKUP($W71,'Calendar Calcs'!$B$2:$E1038,4,FALSE))</f>
        <v/>
      </c>
      <c r="AZ71" s="69" t="str">
        <f>IF($AY71="","",IF($AY71&gt;AZ$23,0,IF($AY71&lt;AZ$23,COUNTIFS('Calendar Calcs'!$E$2:$E1038,AZ$23),COUNTIFS('Calendar Calcs'!$E$2:$E1038,AZ$23,'Calendar Calcs'!$D$2:$D1038,"&gt;="&amp;WEEKDAY($W71)))))</f>
        <v/>
      </c>
      <c r="BA71" s="69" t="str">
        <f>IF($AY71="","",IF($AY71&gt;BA$23,0,IF($AY71&lt;BA$23,COUNTIFS('Calendar Calcs'!$E$2:$E1038,BA$23),COUNTIFS('Calendar Calcs'!$E$2:$E1038,BA$23,'Calendar Calcs'!$D$2:$D1038,"&gt;="&amp;WEEKDAY($W71)))))</f>
        <v/>
      </c>
      <c r="BB71" s="69" t="str">
        <f>IF($AY71="","",IF($AY71&gt;BB$23,0,IF($AY71&lt;BB$23,COUNTIFS('Calendar Calcs'!$E$2:$E1038,BB$23),COUNTIFS('Calendar Calcs'!$E$2:$E1038,BB$23,'Calendar Calcs'!$D$2:$D1038,"&gt;="&amp;WEEKDAY($W71)))))</f>
        <v/>
      </c>
      <c r="BC71" s="69" t="str">
        <f>IF($AY71="","",IF($AY71&gt;BC$23,0,IF($AY71&lt;BC$23,COUNTIFS('Calendar Calcs'!$E$2:$E1038,BC$23),COUNTIFS('Calendar Calcs'!$E$2:$E1038,BC$23,'Calendar Calcs'!$D$2:$D1038,"&gt;="&amp;WEEKDAY($W71)))))</f>
        <v/>
      </c>
      <c r="BD71" s="69" t="str">
        <f>IF($AY71="","",IF($AY71&gt;BD$23,0,IF($AY71&lt;BD$23,COUNTIFS('Calendar Calcs'!$E$2:$E1038,BD$23),COUNTIFS('Calendar Calcs'!$E$2:$E1038,BD$23,'Calendar Calcs'!$D$2:$D1038,"&gt;="&amp;WEEKDAY($W71)))))</f>
        <v/>
      </c>
      <c r="BE71" s="69" t="str">
        <f>IF($AY71="","",IF($AY71&gt;BE$23,0,IF($AY71&lt;BE$23,COUNTIFS('Calendar Calcs'!$E$2:$E1038,BE$23),COUNTIFS('Calendar Calcs'!$E$2:$E1038,BE$23,'Calendar Calcs'!$D$2:$D1038,"&gt;="&amp;WEEKDAY($W71)))))</f>
        <v/>
      </c>
      <c r="BF71" s="69" t="str">
        <f>IF($AY71="","",IF($AY71&gt;BF$23,0,IF($AY71&lt;BF$23,COUNTIFS('Calendar Calcs'!$E$2:$E1038,BF$23),COUNTIFS('Calendar Calcs'!$E$2:$E1038,BF$23,'Calendar Calcs'!$D$2:$D1038,"&gt;="&amp;WEEKDAY($W71)))))</f>
        <v/>
      </c>
      <c r="BG71" s="69" t="str">
        <f>IF($AY71="","",IF($AY71&gt;BG$23,0,IF($AY71&lt;BG$23,COUNTIFS('Calendar Calcs'!$E$2:$E1038,BG$23),COUNTIFS('Calendar Calcs'!$E$2:$E1038,BG$23,'Calendar Calcs'!$D$2:$D1038,"&gt;="&amp;WEEKDAY($W71)))))</f>
        <v/>
      </c>
      <c r="BH71" s="69">
        <f t="shared" si="8"/>
        <v>6</v>
      </c>
      <c r="BI71" s="69">
        <f>IF(Cover!$E$43="","",VLOOKUP(Cover!$E$43,'Calendar Calcs'!$B$2:$E1038,4,FALSE))</f>
        <v>1</v>
      </c>
      <c r="BJ71" s="69">
        <f>IF($BI71="","", IF($BI71&lt;BJ$23,0,IF($BI71&gt;=BJ$23,COUNTIFS('Calendar Calcs'!$E$2:$E1038,BJ$23),COUNTIFS('Calendar Calcs'!$E$2:$E1038,BJ$23,'Calendar Calcs'!$D$2:$D1038,"&lt;="&amp;WEEKDAY($V71)))))</f>
        <v>1</v>
      </c>
      <c r="BK71" s="69">
        <f t="shared" si="3"/>
        <v>6</v>
      </c>
      <c r="BN71" s="69" t="str">
        <f>IF(T71&gt;0,"FTE",IF(Cover!$E$47="Weekly",IF(S71&gt;29.75,"FTE","PTE"),IF(S71&gt;59.75,"FTE","PTE")))</f>
        <v>PTE</v>
      </c>
      <c r="BO71" s="69">
        <f>IF(BN71="FTE",30,IF(Cover!$E$47="Weekly",'STEP 2 EE Data'!S71,'STEP 2 EE Data'!S71/2))</f>
        <v>0</v>
      </c>
      <c r="BP71" s="209">
        <f t="shared" si="9"/>
        <v>0</v>
      </c>
      <c r="BQ71" s="209">
        <f t="shared" si="10"/>
        <v>0</v>
      </c>
      <c r="BR71" s="209">
        <f t="shared" si="11"/>
        <v>0</v>
      </c>
      <c r="BS71" s="209">
        <f t="shared" si="12"/>
        <v>0</v>
      </c>
      <c r="BT71" s="209">
        <f t="shared" si="13"/>
        <v>0</v>
      </c>
      <c r="BU71" s="209">
        <f t="shared" si="14"/>
        <v>0</v>
      </c>
      <c r="BV71" s="209">
        <f t="shared" si="15"/>
        <v>0</v>
      </c>
      <c r="BW71" s="209">
        <f t="shared" si="16"/>
        <v>0</v>
      </c>
      <c r="BX71" s="209">
        <f t="shared" si="17"/>
        <v>0</v>
      </c>
      <c r="CC71" s="210" t="str">
        <f>IF(B71="","",IF(C71="",IF(Cover!$E$47="Weekly",'STEP 3 EE Comp'!BI76*8,'STEP 3 EE Comp'!BI76*4),IF(Cover!$E$47="Weekly",'STEP 3 EE Comp'!BI76,'STEP 3 EE Comp'!BI76)))</f>
        <v/>
      </c>
      <c r="CD71" s="82" t="str">
        <f t="shared" si="18"/>
        <v/>
      </c>
      <c r="CE71" s="417">
        <f t="shared" si="19"/>
        <v>1</v>
      </c>
      <c r="CF71" s="82" t="str">
        <f t="shared" si="20"/>
        <v>Good</v>
      </c>
      <c r="CG71" s="82">
        <f t="shared" si="21"/>
        <v>0</v>
      </c>
      <c r="CH71" s="234">
        <f t="shared" si="22"/>
        <v>0</v>
      </c>
    </row>
    <row r="72" spans="1:86" s="69" customFormat="1" x14ac:dyDescent="0.3">
      <c r="A72" s="554"/>
      <c r="B72" s="478"/>
      <c r="C72" s="52"/>
      <c r="D72" s="565"/>
      <c r="E72" s="52"/>
      <c r="F72" s="507"/>
      <c r="G72" s="210">
        <f t="shared" si="23"/>
        <v>0</v>
      </c>
      <c r="H72" s="82">
        <f t="shared" si="2"/>
        <v>0</v>
      </c>
      <c r="I72" s="211"/>
      <c r="J72" s="441" t="s">
        <v>21</v>
      </c>
      <c r="K72" s="441" t="s">
        <v>21</v>
      </c>
      <c r="L72" s="441" t="s">
        <v>21</v>
      </c>
      <c r="M72" s="441" t="s">
        <v>21</v>
      </c>
      <c r="N72" s="568" t="s">
        <v>21</v>
      </c>
      <c r="O72" s="211"/>
      <c r="P72" s="212" t="str">
        <f>IF(B72="","",
IF(AND(V72="",W72="",B72&lt;&gt;""),"Employed",
IF(AND(V72&lt;&gt;"",W72="",B72&lt;&gt;""),"Terminated",
IF(AND(V72&lt;&gt;"",W72&lt;&gt;"",B72&lt;&gt;""),IF(W72&lt;Cover!$E$43,"Employed","Furloughed"),
IF(AND(V72="",W72&lt;&gt;"",B72&lt;&gt;""),IF(W72&lt;Cover!$E$43,"Employed","Rehired"))))))</f>
        <v/>
      </c>
      <c r="Q72" s="211"/>
      <c r="R72" s="536"/>
      <c r="S72" s="563"/>
      <c r="T72" s="536"/>
      <c r="U72" s="82">
        <f>IF(Cover!$E$47="Weekly",IF(T72&gt;0,T72,R72*S72),IF(T72&gt;0,T72,R72*S72)/2)</f>
        <v>0</v>
      </c>
      <c r="V72" s="564"/>
      <c r="W72" s="564"/>
      <c r="Y72" s="213" t="str">
        <f>IF($B72="","",IF('Actual Allocation Calc'!$AH$78="A",
IF($P72="Employed",$U72/7*BJ72,
IF(AND($P72="Terminated"),($U72/7*AP72),
IF(AND($P72="Furloughed"),($U72/7*AP72)+($U72/7*AZ72),
IF(AND($P72="Rehired"),($U72/7*AZ72),
IF(AND($P72="Terminated",AP72&gt;0),$U72,
IF($P72="Furloughed",IF(AP72&gt;0,$U72)+IF(AZ72&gt;0,$U72),
IF($P72="Rehired",IF(AZ72&gt;0,$U72)))))))),IF('Actual Allocation Calc'!$AH$78="C",'Actual Allocation Calc'!L72,'Actual Allocation Calc'!U72+IF($P72="Employed",$U72/7*BJ72,
IF(AND($P72="Terminated"),($U72/7*AP72),
IF(AND($P72="Furloughed"),($U72/7*AP72)+($U72/7*AZ72),
IF(AND($P72="Rehired"),($U72/7*AZ72),
IF(AND($P72="Terminated",AP72&gt;0),$U72,
IF($P72="Furloughed",IF(AP72&gt;0,$U72)+IF(AZ72&gt;0,$U72),
IF($P72="Rehired",IF(AZ72&gt;0,$U72))))))))*'Actual Allocation Calc'!$AH$99)))</f>
        <v/>
      </c>
      <c r="Z72" s="210" t="str">
        <f>IF($B72="","",IF('Actual Allocation Calc'!$AI$78="A",
IF($P72="Employed",$U72,
IF(AND($P72="Terminated"),($U72/7*AQ72),
IF(AND($P72="Furloughed"),($U72/7*AQ72)+($U72/7*BA72),
IF(AND($P72="Rehired"),($U72/7*BA72),
IF(AND($P72="Terminated",AQ72&gt;0),$U72,
IF($P72="Furloughed",IF(AQ72&gt;0,$U72)+IF(BA72&gt;0,$U72),
IF($P72="Rehired",IF(BA72&gt;0,$U72)))))))),IF('Actual Allocation Calc'!$AI$78="C",'Actual Allocation Calc'!M72,'Actual Allocation Calc'!V72+IF($P72="Employed",$U72,
IF(AND($P72="Terminated"),($U72/7*AQ72),
IF(AND($P72="Furloughed"),($U72/7*AQ72)+($U72/7*BA72),
IF(AND($P72="Rehired"),($U72/7*BA72),
IF(AND($P72="Terminated",AQ72&gt;0),$U72,
IF($P72="Furloughed",IF(AQ72&gt;0,$U72)+IF(BA72&gt;0,$U72),
IF($P72="Rehired",IF(BA72&gt;0,$U72))))))))*'Actual Allocation Calc'!$AI$99)))</f>
        <v/>
      </c>
      <c r="AA72" s="210" t="str">
        <f>IF($B72="","",IF('Actual Allocation Calc'!$AJ$78="A",
IF($P72="Employed",$U72,
IF(AND($P72="Terminated"),($U72/7*AR72),
IF(AND($P72="Furloughed"),($U72/7*AR72)+($U72/7*BB72),
IF(AND($P72="Rehired"),($U72/7*BB72),
IF(AND($P72="Terminated",AR72&gt;0),$U72,
IF($P72="Furloughed",IF(AR72&gt;0,$U72)+IF(BB72&gt;0,$U72),
IF($P72="Rehired",IF(BB72&gt;0,$U72)))))))),IF('Actual Allocation Calc'!$AJ$78="C",'Actual Allocation Calc'!N72,'Actual Allocation Calc'!W72+IF($P72="Employed",$U72,
IF(AND($P72="Terminated"),($U72/7*AR72),
IF(AND($P72="Furloughed"),($U72/7*AR72)+($U72/7*BB72),
IF(AND($P72="Rehired"),($U72/7*BB72),
IF(AND($P72="Terminated",AR72&gt;0),$U72,
IF($P72="Furloughed",IF(AR72&gt;0,$U72)+IF(BB72&gt;0,$U72),
IF($P72="Rehired",IF(BB72&gt;0,$U72))))))))*'Actual Allocation Calc'!$AJ$99)))</f>
        <v/>
      </c>
      <c r="AB72" s="210" t="str">
        <f>IF($B72="","",IF('Actual Allocation Calc'!$AK$78="A",
IF($P72="Employed",$U72,
IF(AND($P72="Terminated"),($U72/7*AS72),
IF(AND($P72="Furloughed"),($U72/7*AS72)+($U72/7*BC72),
IF(AND($P72="Rehired"),($U72/7*BC72),
IF(AND($P72="Terminated",AS72&gt;0),$U72,
IF($P72="Furloughed",IF(AS72&gt;0,$U72)+IF(BC72&gt;0,$U72),
IF($P72="Rehired",IF(BC72&gt;0,$U72)))))))),IF('Actual Allocation Calc'!$AK$78="C",'Actual Allocation Calc'!O72,'Actual Allocation Calc'!X72+IF($P72="Employed",$U72,
IF(AND($P72="Terminated"),($U72/7*AS72),
IF(AND($P72="Furloughed"),($U72/7*AS72)+($U72/7*BC72),
IF(AND($P72="Rehired"),($U72/7*BC72),
IF(AND($P72="Terminated",AS72&gt;0),$U72,
IF($P72="Furloughed",IF(AS72&gt;0,$U72)+IF(BC72&gt;0,$U72),
IF($P72="Rehired",IF(BC72&gt;0,$U72))))))))*'Actual Allocation Calc'!$AK$99)))</f>
        <v/>
      </c>
      <c r="AC72" s="210" t="str">
        <f>IF($B72="","",IF('Actual Allocation Calc'!$AL$78="A",
IF($P72="Employed",$U72,
IF(AND($P72="Terminated"),($U72/7*AT72),
IF(AND($P72="Furloughed"),($U72/7*AT72)+($U72/7*BD72),
IF(AND($P72="Rehired"),($U72/7*BD72),
IF(AND($P72="Terminated",AT72&gt;0),$U72,
IF($P72="Furloughed",IF(AT72&gt;0,$U72)+IF(BD72&gt;0,$U72),
IF($P72="Rehired",IF(BD72&gt;0,$U72)))))))),IF('Actual Allocation Calc'!$AL$78="C",'Actual Allocation Calc'!P72,'Actual Allocation Calc'!Y72+IF($P72="Employed",$U72,
IF(AND($P72="Terminated"),($U72/7*AT72),
IF(AND($P72="Furloughed"),($U72/7*AT72)+($U72/7*BD72),
IF(AND($P72="Rehired"),($U72/7*BD72),
IF(AND($P72="Terminated",AT72&gt;0),$U72,
IF($P72="Furloughed",IF(AT72&gt;0,$U72)+IF(BD72&gt;0,$U72),
IF($P72="Rehired",IF(BD72&gt;0,$U72))))))))*'Actual Allocation Calc'!$AL$99)))</f>
        <v/>
      </c>
      <c r="AD72" s="210" t="str">
        <f>IF($B72="","",IF('Actual Allocation Calc'!$AM$78="A",
IF($P72="Employed",$U72,
IF(AND($P72="Terminated"),($U72/7*AU72),
IF(AND($P72="Furloughed"),($U72/7*AU72)+($U72/7*BE72),
IF(AND($P72="Rehired"),($U72/7*BE72),
IF(AND($P72="Terminated",AU72&gt;0),$U72,
IF($P72="Furloughed",IF(AU72&gt;0,$U72)+IF(BE72&gt;0,$U72),
IF($P72="Rehired",IF(BE72&gt;0,$U72)))))))),IF('Actual Allocation Calc'!$AM$78="C",'Actual Allocation Calc'!Q72,'Actual Allocation Calc'!Z72+IF($P72="Employed",$U72,
IF(AND($P72="Terminated"),($U72/7*AU72),
IF(AND($P72="Furloughed"),($U72/7*AU72)+($U72/7*BE72),
IF(AND($P72="Rehired"),($U72/7*BE72),
IF(AND($P72="Terminated",AU72&gt;0),$U72,
IF($P72="Furloughed",IF(AU72&gt;0,$U72)+IF(BE72&gt;0,$U72),
IF($P72="Rehired",IF(BE72&gt;0,$U72))))))))*'Actual Allocation Calc'!$AM$99)))</f>
        <v/>
      </c>
      <c r="AE72" s="210" t="str">
        <f>IF($B72="","",IF('Actual Allocation Calc'!$AN$78="A",
IF($P72="Employed",$U72,
IF(AND($P72="Terminated"),($U72/7*AV72),
IF(AND($P72="Furloughed"),($U72/7*AV72)+($U72/7*BF72),
IF(AND($P72="Rehired"),($U72/7*BF72),
IF(AND($P72="Terminated",AV72&gt;0),$U72,
IF($P72="Furloughed",IF(AV72&gt;0,$U72)+IF(BF72&gt;0,$U72),
IF($P72="Rehired",IF(BF72&gt;0,$U72)))))))),IF('Actual Allocation Calc'!$AN$78="C",'Actual Allocation Calc'!R72,'Actual Allocation Calc'!AA72+IF($P72="Employed",$U72,
IF(AND($P72="Terminated"),($U72/7*AV72),
IF(AND($P72="Furloughed"),($U72/7*AV72)+($U72/7*BF72),
IF(AND($P72="Rehired"),($U72/7*BF72),
IF(AND($P72="Terminated",AV72&gt;0),$U72,
IF($P72="Furloughed",IF(AV72&gt;0,$U72)+IF(BF72&gt;0,$U72),
IF($P72="Rehired",IF(BF72&gt;0,$U72))))))))*'Actual Allocation Calc'!$AN$99)))</f>
        <v/>
      </c>
      <c r="AF72" s="210" t="str">
        <f>IF($B72="","",IF('Actual Allocation Calc'!$AO$78="A",
IF($P72="Employed",$U72,
IF(AND($P72="Terminated"),($U72/7*AW72),
IF(AND($P72="Furloughed"),($U72/7*AW72)+($U72/7*BG72),
IF(AND($P72="Rehired"),($U72/7*BG72),
IF(AND($P72="Terminated",AW72&gt;0),$U72,
IF($P72="Furloughed",IF(AW72&gt;0,$U72)+IF(BG72&gt;0,$U72),
IF($P72="Rehired",IF(BG72&gt;0,$U72)))))))),IF('Actual Allocation Calc'!$AO$78="C",'Actual Allocation Calc'!S72,'Actual Allocation Calc'!AB72+IF($P72="Employed",$U72,
IF(AND($P72="Terminated"),($U72/7*AW72),
IF(AND($P72="Furloughed"),($U72/7*AW72)+($U72/7*BG72),
IF(AND($P72="Rehired"),($U72/7*BG72),
IF(AND($P72="Terminated",AW72&gt;0),$U72,
IF($P72="Furloughed",IF(AW72&gt;0,$U72)+IF(BG72&gt;0,$U72),
IF($P72="Rehired",IF(BG72&gt;0,$U72))))))))*'Actual Allocation Calc'!$AO$99)))</f>
        <v/>
      </c>
      <c r="AG72" s="210" t="str">
        <f>IF($B72="","",IF('Actual Allocation Calc'!$AP$78="A",
IF($P72="Employed",$U72/7*BK72,
IF(AND($P72="Terminated"),($U72/7*AX72),
IF(AND($P72="Furloughed"),($U72/7*AX72)+($U72/7*BH72),
IF(AND($P72="Rehired"),($U72/7*BH72),
IF(AND($P72="Terminated",AX72&gt;0),$U72,
IF($P72="Furloughed",IF(AX72&gt;0,$U72)+IF(BH72&gt;0,$U72),
IF($P72="Rehired",IF(BH72&gt;0,$U72)))))))),IF('Actual Allocation Calc'!$AP$78="C",'Actual Allocation Calc'!T72,'Actual Allocation Calc'!AC72+IF($P72="Employed",$U72/7*BK72,
IF(AND($P72="Terminated"),($U72/7*AX72),
IF(AND($P72="Furloughed"),($U72/7*AX72)+($U72/7*BH72),
IF(AND($P72="Rehired"),($U72/7*BH72),
IF(AND($P72="Terminated",AX72&gt;0),$U72,
IF($P72="Furloughed",IF(AX72&gt;0,$U72)+IF(BH72&gt;0,$U72),
IF($P72="Rehired",IF(BH72&gt;0,$U72))))))))*'Actual Allocation Calc'!$AP$99)))</f>
        <v/>
      </c>
      <c r="AH72" s="536"/>
      <c r="AI72" s="82">
        <f t="shared" si="24"/>
        <v>0</v>
      </c>
      <c r="AJ72" s="210">
        <f t="shared" si="6"/>
        <v>0</v>
      </c>
      <c r="AK72" s="397" t="str">
        <f t="shared" si="7"/>
        <v/>
      </c>
      <c r="AM72" s="173"/>
      <c r="AO72" s="214" t="str">
        <f>IFERROR(IF($V72="","",VLOOKUP(V72,'Calendar Calcs'!$B$2:$E1039,4,FALSE)),0)</f>
        <v/>
      </c>
      <c r="AP72" s="69" t="str">
        <f>IF($AO72="","", IF($AO72&lt;AP$23,0,IF($AO72&gt;AP$23,COUNTIFS('Calendar Calcs'!$E$2:$E1039,AP$23),COUNTIFS('Calendar Calcs'!$E$2:$E1039,AP$23,'Calendar Calcs'!$D$2:$D1039,"&lt;="&amp;WEEKDAY($V72)))))</f>
        <v/>
      </c>
      <c r="AQ72" s="69" t="str">
        <f>IF($AO72="","", IF($AO72&lt;AQ$23,0,IF($AO72&gt;AQ$23,COUNTIFS('Calendar Calcs'!$E$2:$E1039,AQ$23),COUNTIFS('Calendar Calcs'!$E$2:$E1039,AQ$23,'Calendar Calcs'!$D$2:$D1039,"&lt;="&amp;WEEKDAY($V72)))))</f>
        <v/>
      </c>
      <c r="AR72" s="69" t="str">
        <f>IF($AO72="","", IF($AO72&lt;AR$23,0,IF($AO72&gt;AR$23,COUNTIFS('Calendar Calcs'!$E$2:$E1039,AR$23),COUNTIFS('Calendar Calcs'!$E$2:$E1039,AR$23,'Calendar Calcs'!$D$2:$D1039,"&lt;="&amp;WEEKDAY($V72)))))</f>
        <v/>
      </c>
      <c r="AS72" s="69" t="str">
        <f>IF($AO72="","", IF($AO72&lt;AS$23,0,IF($AO72&gt;AS$23,COUNTIFS('Calendar Calcs'!$E$2:$E1039,AS$23),COUNTIFS('Calendar Calcs'!$E$2:$E1039,AS$23,'Calendar Calcs'!$D$2:$D1039,"&lt;="&amp;WEEKDAY($V72)))))</f>
        <v/>
      </c>
      <c r="AT72" s="69" t="str">
        <f>IF($AO72="","", IF($AO72&lt;AT$23,0,IF($AO72&gt;AT$23,COUNTIFS('Calendar Calcs'!$E$2:$E1039,AT$23),COUNTIFS('Calendar Calcs'!$E$2:$E1039,AT$23,'Calendar Calcs'!$D$2:$D1039,"&lt;="&amp;WEEKDAY($V72)))))</f>
        <v/>
      </c>
      <c r="AU72" s="69" t="str">
        <f>IF($AO72="","", IF($AO72&lt;AU$23,0,IF($AO72&gt;AU$23,COUNTIFS('Calendar Calcs'!$E$2:$E1039,AU$23),COUNTIFS('Calendar Calcs'!$E$2:$E1039,AU$23,'Calendar Calcs'!$D$2:$D1039,"&lt;="&amp;WEEKDAY($V72)))))</f>
        <v/>
      </c>
      <c r="AV72" s="69" t="str">
        <f>IF($AO72="","", IF($AO72&lt;AV$23,0,IF($AO72&gt;AV$23,COUNTIFS('Calendar Calcs'!$E$2:$E1039,AV$23),COUNTIFS('Calendar Calcs'!$E$2:$E1039,AV$23,'Calendar Calcs'!$D$2:$D1039,"&lt;="&amp;WEEKDAY($V72)))))</f>
        <v/>
      </c>
      <c r="AW72" s="69" t="str">
        <f>IF($AO72="","", IF($AO72&lt;AW$23,0,IF($AO72&gt;AW$23,COUNTIFS('Calendar Calcs'!$E$2:$E1039,AW$23),COUNTIFS('Calendar Calcs'!$E$2:$E1039,AW$23,'Calendar Calcs'!$D$2:$D1039,"&lt;="&amp;WEEKDAY($V72)))))</f>
        <v/>
      </c>
      <c r="AX72" s="69" t="str">
        <f>IF($AO72="","", IF($AO72&lt;AX$23,0,IF($AO72&gt;AX$23,COUNTIFS('Calendar Calcs'!$E$2:$E1039,AX$23),COUNTIFS('Calendar Calcs'!$E$2:$E1039,AX$23,'Calendar Calcs'!$D$2:$D1039,"&lt;="&amp;WEEKDAY($V72)))))</f>
        <v/>
      </c>
      <c r="AY72" s="69" t="str">
        <f>IF($W72="","",VLOOKUP($W72,'Calendar Calcs'!$B$2:$E1039,4,FALSE))</f>
        <v/>
      </c>
      <c r="AZ72" s="69" t="str">
        <f>IF($AY72="","",IF($AY72&gt;AZ$23,0,IF($AY72&lt;AZ$23,COUNTIFS('Calendar Calcs'!$E$2:$E1039,AZ$23),COUNTIFS('Calendar Calcs'!$E$2:$E1039,AZ$23,'Calendar Calcs'!$D$2:$D1039,"&gt;="&amp;WEEKDAY($W72)))))</f>
        <v/>
      </c>
      <c r="BA72" s="69" t="str">
        <f>IF($AY72="","",IF($AY72&gt;BA$23,0,IF($AY72&lt;BA$23,COUNTIFS('Calendar Calcs'!$E$2:$E1039,BA$23),COUNTIFS('Calendar Calcs'!$E$2:$E1039,BA$23,'Calendar Calcs'!$D$2:$D1039,"&gt;="&amp;WEEKDAY($W72)))))</f>
        <v/>
      </c>
      <c r="BB72" s="69" t="str">
        <f>IF($AY72="","",IF($AY72&gt;BB$23,0,IF($AY72&lt;BB$23,COUNTIFS('Calendar Calcs'!$E$2:$E1039,BB$23),COUNTIFS('Calendar Calcs'!$E$2:$E1039,BB$23,'Calendar Calcs'!$D$2:$D1039,"&gt;="&amp;WEEKDAY($W72)))))</f>
        <v/>
      </c>
      <c r="BC72" s="69" t="str">
        <f>IF($AY72="","",IF($AY72&gt;BC$23,0,IF($AY72&lt;BC$23,COUNTIFS('Calendar Calcs'!$E$2:$E1039,BC$23),COUNTIFS('Calendar Calcs'!$E$2:$E1039,BC$23,'Calendar Calcs'!$D$2:$D1039,"&gt;="&amp;WEEKDAY($W72)))))</f>
        <v/>
      </c>
      <c r="BD72" s="69" t="str">
        <f>IF($AY72="","",IF($AY72&gt;BD$23,0,IF($AY72&lt;BD$23,COUNTIFS('Calendar Calcs'!$E$2:$E1039,BD$23),COUNTIFS('Calendar Calcs'!$E$2:$E1039,BD$23,'Calendar Calcs'!$D$2:$D1039,"&gt;="&amp;WEEKDAY($W72)))))</f>
        <v/>
      </c>
      <c r="BE72" s="69" t="str">
        <f>IF($AY72="","",IF($AY72&gt;BE$23,0,IF($AY72&lt;BE$23,COUNTIFS('Calendar Calcs'!$E$2:$E1039,BE$23),COUNTIFS('Calendar Calcs'!$E$2:$E1039,BE$23,'Calendar Calcs'!$D$2:$D1039,"&gt;="&amp;WEEKDAY($W72)))))</f>
        <v/>
      </c>
      <c r="BF72" s="69" t="str">
        <f>IF($AY72="","",IF($AY72&gt;BF$23,0,IF($AY72&lt;BF$23,COUNTIFS('Calendar Calcs'!$E$2:$E1039,BF$23),COUNTIFS('Calendar Calcs'!$E$2:$E1039,BF$23,'Calendar Calcs'!$D$2:$D1039,"&gt;="&amp;WEEKDAY($W72)))))</f>
        <v/>
      </c>
      <c r="BG72" s="69" t="str">
        <f>IF($AY72="","",IF($AY72&gt;BG$23,0,IF($AY72&lt;BG$23,COUNTIFS('Calendar Calcs'!$E$2:$E1039,BG$23),COUNTIFS('Calendar Calcs'!$E$2:$E1039,BG$23,'Calendar Calcs'!$D$2:$D1039,"&gt;="&amp;WEEKDAY($W72)))))</f>
        <v/>
      </c>
      <c r="BH72" s="69">
        <f t="shared" si="8"/>
        <v>6</v>
      </c>
      <c r="BI72" s="69">
        <f>IF(Cover!$E$43="","",VLOOKUP(Cover!$E$43,'Calendar Calcs'!$B$2:$E1039,4,FALSE))</f>
        <v>1</v>
      </c>
      <c r="BJ72" s="69">
        <f>IF($BI72="","", IF($BI72&lt;BJ$23,0,IF($BI72&gt;=BJ$23,COUNTIFS('Calendar Calcs'!$E$2:$E1039,BJ$23),COUNTIFS('Calendar Calcs'!$E$2:$E1039,BJ$23,'Calendar Calcs'!$D$2:$D1039,"&lt;="&amp;WEEKDAY($V72)))))</f>
        <v>1</v>
      </c>
      <c r="BK72" s="69">
        <f t="shared" si="3"/>
        <v>6</v>
      </c>
      <c r="BN72" s="69" t="str">
        <f>IF(T72&gt;0,"FTE",IF(Cover!$E$47="Weekly",IF(S72&gt;29.75,"FTE","PTE"),IF(S72&gt;59.75,"FTE","PTE")))</f>
        <v>PTE</v>
      </c>
      <c r="BO72" s="69">
        <f>IF(BN72="FTE",30,IF(Cover!$E$47="Weekly",'STEP 2 EE Data'!S72,'STEP 2 EE Data'!S72/2))</f>
        <v>0</v>
      </c>
      <c r="BP72" s="209">
        <f t="shared" si="9"/>
        <v>0</v>
      </c>
      <c r="BQ72" s="209">
        <f t="shared" si="10"/>
        <v>0</v>
      </c>
      <c r="BR72" s="209">
        <f t="shared" si="11"/>
        <v>0</v>
      </c>
      <c r="BS72" s="209">
        <f t="shared" si="12"/>
        <v>0</v>
      </c>
      <c r="BT72" s="209">
        <f t="shared" si="13"/>
        <v>0</v>
      </c>
      <c r="BU72" s="209">
        <f t="shared" si="14"/>
        <v>0</v>
      </c>
      <c r="BV72" s="209">
        <f t="shared" si="15"/>
        <v>0</v>
      </c>
      <c r="BW72" s="209">
        <f t="shared" si="16"/>
        <v>0</v>
      </c>
      <c r="BX72" s="209">
        <f t="shared" si="17"/>
        <v>0</v>
      </c>
      <c r="CC72" s="210" t="str">
        <f>IF(B72="","",IF(C72="",IF(Cover!$E$47="Weekly",'STEP 3 EE Comp'!BI77*8,'STEP 3 EE Comp'!BI77*4),IF(Cover!$E$47="Weekly",'STEP 3 EE Comp'!BI77,'STEP 3 EE Comp'!BI77)))</f>
        <v/>
      </c>
      <c r="CD72" s="82" t="str">
        <f t="shared" si="18"/>
        <v/>
      </c>
      <c r="CE72" s="417">
        <f t="shared" si="19"/>
        <v>1</v>
      </c>
      <c r="CF72" s="82" t="str">
        <f t="shared" si="20"/>
        <v>Good</v>
      </c>
      <c r="CG72" s="82">
        <f t="shared" si="21"/>
        <v>0</v>
      </c>
      <c r="CH72" s="234">
        <f t="shared" si="22"/>
        <v>0</v>
      </c>
    </row>
    <row r="73" spans="1:86" s="69" customFormat="1" x14ac:dyDescent="0.3">
      <c r="A73" s="530"/>
      <c r="B73" s="477"/>
      <c r="C73" s="52"/>
      <c r="D73" s="565"/>
      <c r="E73" s="52"/>
      <c r="F73" s="507"/>
      <c r="G73" s="210">
        <f t="shared" si="23"/>
        <v>0</v>
      </c>
      <c r="H73" s="82">
        <f t="shared" si="2"/>
        <v>0</v>
      </c>
      <c r="I73" s="211"/>
      <c r="J73" s="441" t="s">
        <v>21</v>
      </c>
      <c r="K73" s="441" t="s">
        <v>21</v>
      </c>
      <c r="L73" s="441" t="s">
        <v>21</v>
      </c>
      <c r="M73" s="441" t="s">
        <v>21</v>
      </c>
      <c r="N73" s="568" t="s">
        <v>21</v>
      </c>
      <c r="O73" s="211"/>
      <c r="P73" s="212" t="str">
        <f>IF(B73="","",
IF(AND(V73="",W73="",B73&lt;&gt;""),"Employed",
IF(AND(V73&lt;&gt;"",W73="",B73&lt;&gt;""),"Terminated",
IF(AND(V73&lt;&gt;"",W73&lt;&gt;"",B73&lt;&gt;""),IF(W73&lt;Cover!$E$43,"Employed","Furloughed"),
IF(AND(V73="",W73&lt;&gt;"",B73&lt;&gt;""),IF(W73&lt;Cover!$E$43,"Employed","Rehired"))))))</f>
        <v/>
      </c>
      <c r="Q73" s="211"/>
      <c r="R73" s="536"/>
      <c r="S73" s="563"/>
      <c r="T73" s="536"/>
      <c r="U73" s="82">
        <f>IF(Cover!$E$47="Weekly",IF(T73&gt;0,T73,R73*S73),IF(T73&gt;0,T73,R73*S73)/2)</f>
        <v>0</v>
      </c>
      <c r="V73" s="564"/>
      <c r="W73" s="564"/>
      <c r="Y73" s="213" t="str">
        <f>IF($B73="","",IF('Actual Allocation Calc'!$AH$78="A",
IF($P73="Employed",$U73/7*BJ73,
IF(AND($P73="Terminated"),($U73/7*AP73),
IF(AND($P73="Furloughed"),($U73/7*AP73)+($U73/7*AZ73),
IF(AND($P73="Rehired"),($U73/7*AZ73),
IF(AND($P73="Terminated",AP73&gt;0),$U73,
IF($P73="Furloughed",IF(AP73&gt;0,$U73)+IF(AZ73&gt;0,$U73),
IF($P73="Rehired",IF(AZ73&gt;0,$U73)))))))),IF('Actual Allocation Calc'!$AH$78="C",'Actual Allocation Calc'!L73,'Actual Allocation Calc'!U73+IF($P73="Employed",$U73/7*BJ73,
IF(AND($P73="Terminated"),($U73/7*AP73),
IF(AND($P73="Furloughed"),($U73/7*AP73)+($U73/7*AZ73),
IF(AND($P73="Rehired"),($U73/7*AZ73),
IF(AND($P73="Terminated",AP73&gt;0),$U73,
IF($P73="Furloughed",IF(AP73&gt;0,$U73)+IF(AZ73&gt;0,$U73),
IF($P73="Rehired",IF(AZ73&gt;0,$U73))))))))*'Actual Allocation Calc'!$AH$99)))</f>
        <v/>
      </c>
      <c r="Z73" s="210" t="str">
        <f>IF($B73="","",IF('Actual Allocation Calc'!$AI$78="A",
IF($P73="Employed",$U73,
IF(AND($P73="Terminated"),($U73/7*AQ73),
IF(AND($P73="Furloughed"),($U73/7*AQ73)+($U73/7*BA73),
IF(AND($P73="Rehired"),($U73/7*BA73),
IF(AND($P73="Terminated",AQ73&gt;0),$U73,
IF($P73="Furloughed",IF(AQ73&gt;0,$U73)+IF(BA73&gt;0,$U73),
IF($P73="Rehired",IF(BA73&gt;0,$U73)))))))),IF('Actual Allocation Calc'!$AI$78="C",'Actual Allocation Calc'!M73,'Actual Allocation Calc'!V73+IF($P73="Employed",$U73,
IF(AND($P73="Terminated"),($U73/7*AQ73),
IF(AND($P73="Furloughed"),($U73/7*AQ73)+($U73/7*BA73),
IF(AND($P73="Rehired"),($U73/7*BA73),
IF(AND($P73="Terminated",AQ73&gt;0),$U73,
IF($P73="Furloughed",IF(AQ73&gt;0,$U73)+IF(BA73&gt;0,$U73),
IF($P73="Rehired",IF(BA73&gt;0,$U73))))))))*'Actual Allocation Calc'!$AI$99)))</f>
        <v/>
      </c>
      <c r="AA73" s="210" t="str">
        <f>IF($B73="","",IF('Actual Allocation Calc'!$AJ$78="A",
IF($P73="Employed",$U73,
IF(AND($P73="Terminated"),($U73/7*AR73),
IF(AND($P73="Furloughed"),($U73/7*AR73)+($U73/7*BB73),
IF(AND($P73="Rehired"),($U73/7*BB73),
IF(AND($P73="Terminated",AR73&gt;0),$U73,
IF($P73="Furloughed",IF(AR73&gt;0,$U73)+IF(BB73&gt;0,$U73),
IF($P73="Rehired",IF(BB73&gt;0,$U73)))))))),IF('Actual Allocation Calc'!$AJ$78="C",'Actual Allocation Calc'!N73,'Actual Allocation Calc'!W73+IF($P73="Employed",$U73,
IF(AND($P73="Terminated"),($U73/7*AR73),
IF(AND($P73="Furloughed"),($U73/7*AR73)+($U73/7*BB73),
IF(AND($P73="Rehired"),($U73/7*BB73),
IF(AND($P73="Terminated",AR73&gt;0),$U73,
IF($P73="Furloughed",IF(AR73&gt;0,$U73)+IF(BB73&gt;0,$U73),
IF($P73="Rehired",IF(BB73&gt;0,$U73))))))))*'Actual Allocation Calc'!$AJ$99)))</f>
        <v/>
      </c>
      <c r="AB73" s="210" t="str">
        <f>IF($B73="","",IF('Actual Allocation Calc'!$AK$78="A",
IF($P73="Employed",$U73,
IF(AND($P73="Terminated"),($U73/7*AS73),
IF(AND($P73="Furloughed"),($U73/7*AS73)+($U73/7*BC73),
IF(AND($P73="Rehired"),($U73/7*BC73),
IF(AND($P73="Terminated",AS73&gt;0),$U73,
IF($P73="Furloughed",IF(AS73&gt;0,$U73)+IF(BC73&gt;0,$U73),
IF($P73="Rehired",IF(BC73&gt;0,$U73)))))))),IF('Actual Allocation Calc'!$AK$78="C",'Actual Allocation Calc'!O73,'Actual Allocation Calc'!X73+IF($P73="Employed",$U73,
IF(AND($P73="Terminated"),($U73/7*AS73),
IF(AND($P73="Furloughed"),($U73/7*AS73)+($U73/7*BC73),
IF(AND($P73="Rehired"),($U73/7*BC73),
IF(AND($P73="Terminated",AS73&gt;0),$U73,
IF($P73="Furloughed",IF(AS73&gt;0,$U73)+IF(BC73&gt;0,$U73),
IF($P73="Rehired",IF(BC73&gt;0,$U73))))))))*'Actual Allocation Calc'!$AK$99)))</f>
        <v/>
      </c>
      <c r="AC73" s="210" t="str">
        <f>IF($B73="","",IF('Actual Allocation Calc'!$AL$78="A",
IF($P73="Employed",$U73,
IF(AND($P73="Terminated"),($U73/7*AT73),
IF(AND($P73="Furloughed"),($U73/7*AT73)+($U73/7*BD73),
IF(AND($P73="Rehired"),($U73/7*BD73),
IF(AND($P73="Terminated",AT73&gt;0),$U73,
IF($P73="Furloughed",IF(AT73&gt;0,$U73)+IF(BD73&gt;0,$U73),
IF($P73="Rehired",IF(BD73&gt;0,$U73)))))))),IF('Actual Allocation Calc'!$AL$78="C",'Actual Allocation Calc'!P73,'Actual Allocation Calc'!Y73+IF($P73="Employed",$U73,
IF(AND($P73="Terminated"),($U73/7*AT73),
IF(AND($P73="Furloughed"),($U73/7*AT73)+($U73/7*BD73),
IF(AND($P73="Rehired"),($U73/7*BD73),
IF(AND($P73="Terminated",AT73&gt;0),$U73,
IF($P73="Furloughed",IF(AT73&gt;0,$U73)+IF(BD73&gt;0,$U73),
IF($P73="Rehired",IF(BD73&gt;0,$U73))))))))*'Actual Allocation Calc'!$AL$99)))</f>
        <v/>
      </c>
      <c r="AD73" s="210" t="str">
        <f>IF($B73="","",IF('Actual Allocation Calc'!$AM$78="A",
IF($P73="Employed",$U73,
IF(AND($P73="Terminated"),($U73/7*AU73),
IF(AND($P73="Furloughed"),($U73/7*AU73)+($U73/7*BE73),
IF(AND($P73="Rehired"),($U73/7*BE73),
IF(AND($P73="Terminated",AU73&gt;0),$U73,
IF($P73="Furloughed",IF(AU73&gt;0,$U73)+IF(BE73&gt;0,$U73),
IF($P73="Rehired",IF(BE73&gt;0,$U73)))))))),IF('Actual Allocation Calc'!$AM$78="C",'Actual Allocation Calc'!Q73,'Actual Allocation Calc'!Z73+IF($P73="Employed",$U73,
IF(AND($P73="Terminated"),($U73/7*AU73),
IF(AND($P73="Furloughed"),($U73/7*AU73)+($U73/7*BE73),
IF(AND($P73="Rehired"),($U73/7*BE73),
IF(AND($P73="Terminated",AU73&gt;0),$U73,
IF($P73="Furloughed",IF(AU73&gt;0,$U73)+IF(BE73&gt;0,$U73),
IF($P73="Rehired",IF(BE73&gt;0,$U73))))))))*'Actual Allocation Calc'!$AM$99)))</f>
        <v/>
      </c>
      <c r="AE73" s="210" t="str">
        <f>IF($B73="","",IF('Actual Allocation Calc'!$AN$78="A",
IF($P73="Employed",$U73,
IF(AND($P73="Terminated"),($U73/7*AV73),
IF(AND($P73="Furloughed"),($U73/7*AV73)+($U73/7*BF73),
IF(AND($P73="Rehired"),($U73/7*BF73),
IF(AND($P73="Terminated",AV73&gt;0),$U73,
IF($P73="Furloughed",IF(AV73&gt;0,$U73)+IF(BF73&gt;0,$U73),
IF($P73="Rehired",IF(BF73&gt;0,$U73)))))))),IF('Actual Allocation Calc'!$AN$78="C",'Actual Allocation Calc'!R73,'Actual Allocation Calc'!AA73+IF($P73="Employed",$U73,
IF(AND($P73="Terminated"),($U73/7*AV73),
IF(AND($P73="Furloughed"),($U73/7*AV73)+($U73/7*BF73),
IF(AND($P73="Rehired"),($U73/7*BF73),
IF(AND($P73="Terminated",AV73&gt;0),$U73,
IF($P73="Furloughed",IF(AV73&gt;0,$U73)+IF(BF73&gt;0,$U73),
IF($P73="Rehired",IF(BF73&gt;0,$U73))))))))*'Actual Allocation Calc'!$AN$99)))</f>
        <v/>
      </c>
      <c r="AF73" s="210" t="str">
        <f>IF($B73="","",IF('Actual Allocation Calc'!$AO$78="A",
IF($P73="Employed",$U73,
IF(AND($P73="Terminated"),($U73/7*AW73),
IF(AND($P73="Furloughed"),($U73/7*AW73)+($U73/7*BG73),
IF(AND($P73="Rehired"),($U73/7*BG73),
IF(AND($P73="Terminated",AW73&gt;0),$U73,
IF($P73="Furloughed",IF(AW73&gt;0,$U73)+IF(BG73&gt;0,$U73),
IF($P73="Rehired",IF(BG73&gt;0,$U73)))))))),IF('Actual Allocation Calc'!$AO$78="C",'Actual Allocation Calc'!S73,'Actual Allocation Calc'!AB73+IF($P73="Employed",$U73,
IF(AND($P73="Terminated"),($U73/7*AW73),
IF(AND($P73="Furloughed"),($U73/7*AW73)+($U73/7*BG73),
IF(AND($P73="Rehired"),($U73/7*BG73),
IF(AND($P73="Terminated",AW73&gt;0),$U73,
IF($P73="Furloughed",IF(AW73&gt;0,$U73)+IF(BG73&gt;0,$U73),
IF($P73="Rehired",IF(BG73&gt;0,$U73))))))))*'Actual Allocation Calc'!$AO$99)))</f>
        <v/>
      </c>
      <c r="AG73" s="210" t="str">
        <f>IF($B73="","",IF('Actual Allocation Calc'!$AP$78="A",
IF($P73="Employed",$U73/7*BK73,
IF(AND($P73="Terminated"),($U73/7*AX73),
IF(AND($P73="Furloughed"),($U73/7*AX73)+($U73/7*BH73),
IF(AND($P73="Rehired"),($U73/7*BH73),
IF(AND($P73="Terminated",AX73&gt;0),$U73,
IF($P73="Furloughed",IF(AX73&gt;0,$U73)+IF(BH73&gt;0,$U73),
IF($P73="Rehired",IF(BH73&gt;0,$U73)))))))),IF('Actual Allocation Calc'!$AP$78="C",'Actual Allocation Calc'!T73,'Actual Allocation Calc'!AC73+IF($P73="Employed",$U73/7*BK73,
IF(AND($P73="Terminated"),($U73/7*AX73),
IF(AND($P73="Furloughed"),($U73/7*AX73)+($U73/7*BH73),
IF(AND($P73="Rehired"),($U73/7*BH73),
IF(AND($P73="Terminated",AX73&gt;0),$U73,
IF($P73="Furloughed",IF(AX73&gt;0,$U73)+IF(BH73&gt;0,$U73),
IF($P73="Rehired",IF(BH73&gt;0,$U73))))))))*'Actual Allocation Calc'!$AP$99)))</f>
        <v/>
      </c>
      <c r="AH73" s="536"/>
      <c r="AI73" s="82">
        <f t="shared" si="24"/>
        <v>0</v>
      </c>
      <c r="AJ73" s="210">
        <f t="shared" si="6"/>
        <v>0</v>
      </c>
      <c r="AK73" s="397" t="str">
        <f t="shared" si="7"/>
        <v/>
      </c>
      <c r="AM73" s="173"/>
      <c r="AO73" s="214" t="str">
        <f>IFERROR(IF($V73="","",VLOOKUP(V73,'Calendar Calcs'!$B$2:$E1040,4,FALSE)),0)</f>
        <v/>
      </c>
      <c r="AP73" s="69" t="str">
        <f>IF($AO73="","", IF($AO73&lt;AP$23,0,IF($AO73&gt;AP$23,COUNTIFS('Calendar Calcs'!$E$2:$E1040,AP$23),COUNTIFS('Calendar Calcs'!$E$2:$E1040,AP$23,'Calendar Calcs'!$D$2:$D1040,"&lt;="&amp;WEEKDAY($V73)))))</f>
        <v/>
      </c>
      <c r="AQ73" s="69" t="str">
        <f>IF($AO73="","", IF($AO73&lt;AQ$23,0,IF($AO73&gt;AQ$23,COUNTIFS('Calendar Calcs'!$E$2:$E1040,AQ$23),COUNTIFS('Calendar Calcs'!$E$2:$E1040,AQ$23,'Calendar Calcs'!$D$2:$D1040,"&lt;="&amp;WEEKDAY($V73)))))</f>
        <v/>
      </c>
      <c r="AR73" s="69" t="str">
        <f>IF($AO73="","", IF($AO73&lt;AR$23,0,IF($AO73&gt;AR$23,COUNTIFS('Calendar Calcs'!$E$2:$E1040,AR$23),COUNTIFS('Calendar Calcs'!$E$2:$E1040,AR$23,'Calendar Calcs'!$D$2:$D1040,"&lt;="&amp;WEEKDAY($V73)))))</f>
        <v/>
      </c>
      <c r="AS73" s="69" t="str">
        <f>IF($AO73="","", IF($AO73&lt;AS$23,0,IF($AO73&gt;AS$23,COUNTIFS('Calendar Calcs'!$E$2:$E1040,AS$23),COUNTIFS('Calendar Calcs'!$E$2:$E1040,AS$23,'Calendar Calcs'!$D$2:$D1040,"&lt;="&amp;WEEKDAY($V73)))))</f>
        <v/>
      </c>
      <c r="AT73" s="69" t="str">
        <f>IF($AO73="","", IF($AO73&lt;AT$23,0,IF($AO73&gt;AT$23,COUNTIFS('Calendar Calcs'!$E$2:$E1040,AT$23),COUNTIFS('Calendar Calcs'!$E$2:$E1040,AT$23,'Calendar Calcs'!$D$2:$D1040,"&lt;="&amp;WEEKDAY($V73)))))</f>
        <v/>
      </c>
      <c r="AU73" s="69" t="str">
        <f>IF($AO73="","", IF($AO73&lt;AU$23,0,IF($AO73&gt;AU$23,COUNTIFS('Calendar Calcs'!$E$2:$E1040,AU$23),COUNTIFS('Calendar Calcs'!$E$2:$E1040,AU$23,'Calendar Calcs'!$D$2:$D1040,"&lt;="&amp;WEEKDAY($V73)))))</f>
        <v/>
      </c>
      <c r="AV73" s="69" t="str">
        <f>IF($AO73="","", IF($AO73&lt;AV$23,0,IF($AO73&gt;AV$23,COUNTIFS('Calendar Calcs'!$E$2:$E1040,AV$23),COUNTIFS('Calendar Calcs'!$E$2:$E1040,AV$23,'Calendar Calcs'!$D$2:$D1040,"&lt;="&amp;WEEKDAY($V73)))))</f>
        <v/>
      </c>
      <c r="AW73" s="69" t="str">
        <f>IF($AO73="","", IF($AO73&lt;AW$23,0,IF($AO73&gt;AW$23,COUNTIFS('Calendar Calcs'!$E$2:$E1040,AW$23),COUNTIFS('Calendar Calcs'!$E$2:$E1040,AW$23,'Calendar Calcs'!$D$2:$D1040,"&lt;="&amp;WEEKDAY($V73)))))</f>
        <v/>
      </c>
      <c r="AX73" s="69" t="str">
        <f>IF($AO73="","", IF($AO73&lt;AX$23,0,IF($AO73&gt;AX$23,COUNTIFS('Calendar Calcs'!$E$2:$E1040,AX$23),COUNTIFS('Calendar Calcs'!$E$2:$E1040,AX$23,'Calendar Calcs'!$D$2:$D1040,"&lt;="&amp;WEEKDAY($V73)))))</f>
        <v/>
      </c>
      <c r="AY73" s="69" t="str">
        <f>IF($W73="","",VLOOKUP($W73,'Calendar Calcs'!$B$2:$E1040,4,FALSE))</f>
        <v/>
      </c>
      <c r="AZ73" s="69" t="str">
        <f>IF($AY73="","",IF($AY73&gt;AZ$23,0,IF($AY73&lt;AZ$23,COUNTIFS('Calendar Calcs'!$E$2:$E1040,AZ$23),COUNTIFS('Calendar Calcs'!$E$2:$E1040,AZ$23,'Calendar Calcs'!$D$2:$D1040,"&gt;="&amp;WEEKDAY($W73)))))</f>
        <v/>
      </c>
      <c r="BA73" s="69" t="str">
        <f>IF($AY73="","",IF($AY73&gt;BA$23,0,IF($AY73&lt;BA$23,COUNTIFS('Calendar Calcs'!$E$2:$E1040,BA$23),COUNTIFS('Calendar Calcs'!$E$2:$E1040,BA$23,'Calendar Calcs'!$D$2:$D1040,"&gt;="&amp;WEEKDAY($W73)))))</f>
        <v/>
      </c>
      <c r="BB73" s="69" t="str">
        <f>IF($AY73="","",IF($AY73&gt;BB$23,0,IF($AY73&lt;BB$23,COUNTIFS('Calendar Calcs'!$E$2:$E1040,BB$23),COUNTIFS('Calendar Calcs'!$E$2:$E1040,BB$23,'Calendar Calcs'!$D$2:$D1040,"&gt;="&amp;WEEKDAY($W73)))))</f>
        <v/>
      </c>
      <c r="BC73" s="69" t="str">
        <f>IF($AY73="","",IF($AY73&gt;BC$23,0,IF($AY73&lt;BC$23,COUNTIFS('Calendar Calcs'!$E$2:$E1040,BC$23),COUNTIFS('Calendar Calcs'!$E$2:$E1040,BC$23,'Calendar Calcs'!$D$2:$D1040,"&gt;="&amp;WEEKDAY($W73)))))</f>
        <v/>
      </c>
      <c r="BD73" s="69" t="str">
        <f>IF($AY73="","",IF($AY73&gt;BD$23,0,IF($AY73&lt;BD$23,COUNTIFS('Calendar Calcs'!$E$2:$E1040,BD$23),COUNTIFS('Calendar Calcs'!$E$2:$E1040,BD$23,'Calendar Calcs'!$D$2:$D1040,"&gt;="&amp;WEEKDAY($W73)))))</f>
        <v/>
      </c>
      <c r="BE73" s="69" t="str">
        <f>IF($AY73="","",IF($AY73&gt;BE$23,0,IF($AY73&lt;BE$23,COUNTIFS('Calendar Calcs'!$E$2:$E1040,BE$23),COUNTIFS('Calendar Calcs'!$E$2:$E1040,BE$23,'Calendar Calcs'!$D$2:$D1040,"&gt;="&amp;WEEKDAY($W73)))))</f>
        <v/>
      </c>
      <c r="BF73" s="69" t="str">
        <f>IF($AY73="","",IF($AY73&gt;BF$23,0,IF($AY73&lt;BF$23,COUNTIFS('Calendar Calcs'!$E$2:$E1040,BF$23),COUNTIFS('Calendar Calcs'!$E$2:$E1040,BF$23,'Calendar Calcs'!$D$2:$D1040,"&gt;="&amp;WEEKDAY($W73)))))</f>
        <v/>
      </c>
      <c r="BG73" s="69" t="str">
        <f>IF($AY73="","",IF($AY73&gt;BG$23,0,IF($AY73&lt;BG$23,COUNTIFS('Calendar Calcs'!$E$2:$E1040,BG$23),COUNTIFS('Calendar Calcs'!$E$2:$E1040,BG$23,'Calendar Calcs'!$D$2:$D1040,"&gt;="&amp;WEEKDAY($W73)))))</f>
        <v/>
      </c>
      <c r="BH73" s="69">
        <f t="shared" si="8"/>
        <v>6</v>
      </c>
      <c r="BI73" s="69">
        <f>IF(Cover!$E$43="","",VLOOKUP(Cover!$E$43,'Calendar Calcs'!$B$2:$E1040,4,FALSE))</f>
        <v>1</v>
      </c>
      <c r="BJ73" s="69">
        <f>IF($BI73="","", IF($BI73&lt;BJ$23,0,IF($BI73&gt;=BJ$23,COUNTIFS('Calendar Calcs'!$E$2:$E1040,BJ$23),COUNTIFS('Calendar Calcs'!$E$2:$E1040,BJ$23,'Calendar Calcs'!$D$2:$D1040,"&lt;="&amp;WEEKDAY($V73)))))</f>
        <v>1</v>
      </c>
      <c r="BK73" s="69">
        <f t="shared" si="3"/>
        <v>6</v>
      </c>
      <c r="BN73" s="69" t="str">
        <f>IF(T73&gt;0,"FTE",IF(Cover!$E$47="Weekly",IF(S73&gt;29.75,"FTE","PTE"),IF(S73&gt;59.75,"FTE","PTE")))</f>
        <v>PTE</v>
      </c>
      <c r="BO73" s="69">
        <f>IF(BN73="FTE",30,IF(Cover!$E$47="Weekly",'STEP 2 EE Data'!S73,'STEP 2 EE Data'!S73/2))</f>
        <v>0</v>
      </c>
      <c r="BP73" s="209">
        <f t="shared" si="9"/>
        <v>0</v>
      </c>
      <c r="BQ73" s="209">
        <f t="shared" si="10"/>
        <v>0</v>
      </c>
      <c r="BR73" s="209">
        <f t="shared" si="11"/>
        <v>0</v>
      </c>
      <c r="BS73" s="209">
        <f t="shared" si="12"/>
        <v>0</v>
      </c>
      <c r="BT73" s="209">
        <f t="shared" si="13"/>
        <v>0</v>
      </c>
      <c r="BU73" s="209">
        <f t="shared" si="14"/>
        <v>0</v>
      </c>
      <c r="BV73" s="209">
        <f t="shared" si="15"/>
        <v>0</v>
      </c>
      <c r="BW73" s="209">
        <f t="shared" si="16"/>
        <v>0</v>
      </c>
      <c r="BX73" s="209">
        <f t="shared" si="17"/>
        <v>0</v>
      </c>
      <c r="CC73" s="210" t="str">
        <f>IF(B73="","",IF(C73="",IF(Cover!$E$47="Weekly",'STEP 3 EE Comp'!BI78*8,'STEP 3 EE Comp'!BI78*4),IF(Cover!$E$47="Weekly",'STEP 3 EE Comp'!BI78,'STEP 3 EE Comp'!BI78)))</f>
        <v/>
      </c>
      <c r="CD73" s="82" t="str">
        <f t="shared" si="18"/>
        <v/>
      </c>
      <c r="CE73" s="417">
        <f t="shared" si="19"/>
        <v>1</v>
      </c>
      <c r="CF73" s="82" t="str">
        <f t="shared" si="20"/>
        <v>Good</v>
      </c>
      <c r="CG73" s="82">
        <f t="shared" si="21"/>
        <v>0</v>
      </c>
      <c r="CH73" s="234">
        <f t="shared" si="22"/>
        <v>0</v>
      </c>
    </row>
    <row r="74" spans="1:86" s="69" customFormat="1" x14ac:dyDescent="0.3">
      <c r="A74" s="530"/>
      <c r="B74" s="477"/>
      <c r="C74" s="52"/>
      <c r="D74" s="565"/>
      <c r="E74" s="52"/>
      <c r="F74" s="507"/>
      <c r="G74" s="210">
        <f t="shared" si="23"/>
        <v>0</v>
      </c>
      <c r="H74" s="82">
        <f t="shared" si="2"/>
        <v>0</v>
      </c>
      <c r="I74" s="211"/>
      <c r="J74" s="441" t="s">
        <v>21</v>
      </c>
      <c r="K74" s="441" t="s">
        <v>21</v>
      </c>
      <c r="L74" s="441" t="s">
        <v>21</v>
      </c>
      <c r="M74" s="441" t="s">
        <v>21</v>
      </c>
      <c r="N74" s="568" t="s">
        <v>21</v>
      </c>
      <c r="O74" s="211"/>
      <c r="P74" s="212" t="str">
        <f>IF(B74="","",
IF(AND(V74="",W74="",B74&lt;&gt;""),"Employed",
IF(AND(V74&lt;&gt;"",W74="",B74&lt;&gt;""),"Terminated",
IF(AND(V74&lt;&gt;"",W74&lt;&gt;"",B74&lt;&gt;""),IF(W74&lt;Cover!$E$43,"Employed","Furloughed"),
IF(AND(V74="",W74&lt;&gt;"",B74&lt;&gt;""),IF(W74&lt;Cover!$E$43,"Employed","Rehired"))))))</f>
        <v/>
      </c>
      <c r="Q74" s="211"/>
      <c r="R74" s="536"/>
      <c r="S74" s="563"/>
      <c r="T74" s="536"/>
      <c r="U74" s="82">
        <f>IF(Cover!$E$47="Weekly",IF(T74&gt;0,T74,R74*S74),IF(T74&gt;0,T74,R74*S74)/2)</f>
        <v>0</v>
      </c>
      <c r="V74" s="564"/>
      <c r="W74" s="564"/>
      <c r="Y74" s="213" t="str">
        <f>IF($B74="","",IF('Actual Allocation Calc'!$AH$78="A",
IF($P74="Employed",$U74/7*BJ74,
IF(AND($P74="Terminated"),($U74/7*AP74),
IF(AND($P74="Furloughed"),($U74/7*AP74)+($U74/7*AZ74),
IF(AND($P74="Rehired"),($U74/7*AZ74),
IF(AND($P74="Terminated",AP74&gt;0),$U74,
IF($P74="Furloughed",IF(AP74&gt;0,$U74)+IF(AZ74&gt;0,$U74),
IF($P74="Rehired",IF(AZ74&gt;0,$U74)))))))),IF('Actual Allocation Calc'!$AH$78="C",'Actual Allocation Calc'!L74,'Actual Allocation Calc'!U74+IF($P74="Employed",$U74/7*BJ74,
IF(AND($P74="Terminated"),($U74/7*AP74),
IF(AND($P74="Furloughed"),($U74/7*AP74)+($U74/7*AZ74),
IF(AND($P74="Rehired"),($U74/7*AZ74),
IF(AND($P74="Terminated",AP74&gt;0),$U74,
IF($P74="Furloughed",IF(AP74&gt;0,$U74)+IF(AZ74&gt;0,$U74),
IF($P74="Rehired",IF(AZ74&gt;0,$U74))))))))*'Actual Allocation Calc'!$AH$99)))</f>
        <v/>
      </c>
      <c r="Z74" s="210" t="str">
        <f>IF($B74="","",IF('Actual Allocation Calc'!$AI$78="A",
IF($P74="Employed",$U74,
IF(AND($P74="Terminated"),($U74/7*AQ74),
IF(AND($P74="Furloughed"),($U74/7*AQ74)+($U74/7*BA74),
IF(AND($P74="Rehired"),($U74/7*BA74),
IF(AND($P74="Terminated",AQ74&gt;0),$U74,
IF($P74="Furloughed",IF(AQ74&gt;0,$U74)+IF(BA74&gt;0,$U74),
IF($P74="Rehired",IF(BA74&gt;0,$U74)))))))),IF('Actual Allocation Calc'!$AI$78="C",'Actual Allocation Calc'!M74,'Actual Allocation Calc'!V74+IF($P74="Employed",$U74,
IF(AND($P74="Terminated"),($U74/7*AQ74),
IF(AND($P74="Furloughed"),($U74/7*AQ74)+($U74/7*BA74),
IF(AND($P74="Rehired"),($U74/7*BA74),
IF(AND($P74="Terminated",AQ74&gt;0),$U74,
IF($P74="Furloughed",IF(AQ74&gt;0,$U74)+IF(BA74&gt;0,$U74),
IF($P74="Rehired",IF(BA74&gt;0,$U74))))))))*'Actual Allocation Calc'!$AI$99)))</f>
        <v/>
      </c>
      <c r="AA74" s="210" t="str">
        <f>IF($B74="","",IF('Actual Allocation Calc'!$AJ$78="A",
IF($P74="Employed",$U74,
IF(AND($P74="Terminated"),($U74/7*AR74),
IF(AND($P74="Furloughed"),($U74/7*AR74)+($U74/7*BB74),
IF(AND($P74="Rehired"),($U74/7*BB74),
IF(AND($P74="Terminated",AR74&gt;0),$U74,
IF($P74="Furloughed",IF(AR74&gt;0,$U74)+IF(BB74&gt;0,$U74),
IF($P74="Rehired",IF(BB74&gt;0,$U74)))))))),IF('Actual Allocation Calc'!$AJ$78="C",'Actual Allocation Calc'!N74,'Actual Allocation Calc'!W74+IF($P74="Employed",$U74,
IF(AND($P74="Terminated"),($U74/7*AR74),
IF(AND($P74="Furloughed"),($U74/7*AR74)+($U74/7*BB74),
IF(AND($P74="Rehired"),($U74/7*BB74),
IF(AND($P74="Terminated",AR74&gt;0),$U74,
IF($P74="Furloughed",IF(AR74&gt;0,$U74)+IF(BB74&gt;0,$U74),
IF($P74="Rehired",IF(BB74&gt;0,$U74))))))))*'Actual Allocation Calc'!$AJ$99)))</f>
        <v/>
      </c>
      <c r="AB74" s="210" t="str">
        <f>IF($B74="","",IF('Actual Allocation Calc'!$AK$78="A",
IF($P74="Employed",$U74,
IF(AND($P74="Terminated"),($U74/7*AS74),
IF(AND($P74="Furloughed"),($U74/7*AS74)+($U74/7*BC74),
IF(AND($P74="Rehired"),($U74/7*BC74),
IF(AND($P74="Terminated",AS74&gt;0),$U74,
IF($P74="Furloughed",IF(AS74&gt;0,$U74)+IF(BC74&gt;0,$U74),
IF($P74="Rehired",IF(BC74&gt;0,$U74)))))))),IF('Actual Allocation Calc'!$AK$78="C",'Actual Allocation Calc'!O74,'Actual Allocation Calc'!X74+IF($P74="Employed",$U74,
IF(AND($P74="Terminated"),($U74/7*AS74),
IF(AND($P74="Furloughed"),($U74/7*AS74)+($U74/7*BC74),
IF(AND($P74="Rehired"),($U74/7*BC74),
IF(AND($P74="Terminated",AS74&gt;0),$U74,
IF($P74="Furloughed",IF(AS74&gt;0,$U74)+IF(BC74&gt;0,$U74),
IF($P74="Rehired",IF(BC74&gt;0,$U74))))))))*'Actual Allocation Calc'!$AK$99)))</f>
        <v/>
      </c>
      <c r="AC74" s="210" t="str">
        <f>IF($B74="","",IF('Actual Allocation Calc'!$AL$78="A",
IF($P74="Employed",$U74,
IF(AND($P74="Terminated"),($U74/7*AT74),
IF(AND($P74="Furloughed"),($U74/7*AT74)+($U74/7*BD74),
IF(AND($P74="Rehired"),($U74/7*BD74),
IF(AND($P74="Terminated",AT74&gt;0),$U74,
IF($P74="Furloughed",IF(AT74&gt;0,$U74)+IF(BD74&gt;0,$U74),
IF($P74="Rehired",IF(BD74&gt;0,$U74)))))))),IF('Actual Allocation Calc'!$AL$78="C",'Actual Allocation Calc'!P74,'Actual Allocation Calc'!Y74+IF($P74="Employed",$U74,
IF(AND($P74="Terminated"),($U74/7*AT74),
IF(AND($P74="Furloughed"),($U74/7*AT74)+($U74/7*BD74),
IF(AND($P74="Rehired"),($U74/7*BD74),
IF(AND($P74="Terminated",AT74&gt;0),$U74,
IF($P74="Furloughed",IF(AT74&gt;0,$U74)+IF(BD74&gt;0,$U74),
IF($P74="Rehired",IF(BD74&gt;0,$U74))))))))*'Actual Allocation Calc'!$AL$99)))</f>
        <v/>
      </c>
      <c r="AD74" s="210" t="str">
        <f>IF($B74="","",IF('Actual Allocation Calc'!$AM$78="A",
IF($P74="Employed",$U74,
IF(AND($P74="Terminated"),($U74/7*AU74),
IF(AND($P74="Furloughed"),($U74/7*AU74)+($U74/7*BE74),
IF(AND($P74="Rehired"),($U74/7*BE74),
IF(AND($P74="Terminated",AU74&gt;0),$U74,
IF($P74="Furloughed",IF(AU74&gt;0,$U74)+IF(BE74&gt;0,$U74),
IF($P74="Rehired",IF(BE74&gt;0,$U74)))))))),IF('Actual Allocation Calc'!$AM$78="C",'Actual Allocation Calc'!Q74,'Actual Allocation Calc'!Z74+IF($P74="Employed",$U74,
IF(AND($P74="Terminated"),($U74/7*AU74),
IF(AND($P74="Furloughed"),($U74/7*AU74)+($U74/7*BE74),
IF(AND($P74="Rehired"),($U74/7*BE74),
IF(AND($P74="Terminated",AU74&gt;0),$U74,
IF($P74="Furloughed",IF(AU74&gt;0,$U74)+IF(BE74&gt;0,$U74),
IF($P74="Rehired",IF(BE74&gt;0,$U74))))))))*'Actual Allocation Calc'!$AM$99)))</f>
        <v/>
      </c>
      <c r="AE74" s="210" t="str">
        <f>IF($B74="","",IF('Actual Allocation Calc'!$AN$78="A",
IF($P74="Employed",$U74,
IF(AND($P74="Terminated"),($U74/7*AV74),
IF(AND($P74="Furloughed"),($U74/7*AV74)+($U74/7*BF74),
IF(AND($P74="Rehired"),($U74/7*BF74),
IF(AND($P74="Terminated",AV74&gt;0),$U74,
IF($P74="Furloughed",IF(AV74&gt;0,$U74)+IF(BF74&gt;0,$U74),
IF($P74="Rehired",IF(BF74&gt;0,$U74)))))))),IF('Actual Allocation Calc'!$AN$78="C",'Actual Allocation Calc'!R74,'Actual Allocation Calc'!AA74+IF($P74="Employed",$U74,
IF(AND($P74="Terminated"),($U74/7*AV74),
IF(AND($P74="Furloughed"),($U74/7*AV74)+($U74/7*BF74),
IF(AND($P74="Rehired"),($U74/7*BF74),
IF(AND($P74="Terminated",AV74&gt;0),$U74,
IF($P74="Furloughed",IF(AV74&gt;0,$U74)+IF(BF74&gt;0,$U74),
IF($P74="Rehired",IF(BF74&gt;0,$U74))))))))*'Actual Allocation Calc'!$AN$99)))</f>
        <v/>
      </c>
      <c r="AF74" s="210" t="str">
        <f>IF($B74="","",IF('Actual Allocation Calc'!$AO$78="A",
IF($P74="Employed",$U74,
IF(AND($P74="Terminated"),($U74/7*AW74),
IF(AND($P74="Furloughed"),($U74/7*AW74)+($U74/7*BG74),
IF(AND($P74="Rehired"),($U74/7*BG74),
IF(AND($P74="Terminated",AW74&gt;0),$U74,
IF($P74="Furloughed",IF(AW74&gt;0,$U74)+IF(BG74&gt;0,$U74),
IF($P74="Rehired",IF(BG74&gt;0,$U74)))))))),IF('Actual Allocation Calc'!$AO$78="C",'Actual Allocation Calc'!S74,'Actual Allocation Calc'!AB74+IF($P74="Employed",$U74,
IF(AND($P74="Terminated"),($U74/7*AW74),
IF(AND($P74="Furloughed"),($U74/7*AW74)+($U74/7*BG74),
IF(AND($P74="Rehired"),($U74/7*BG74),
IF(AND($P74="Terminated",AW74&gt;0),$U74,
IF($P74="Furloughed",IF(AW74&gt;0,$U74)+IF(BG74&gt;0,$U74),
IF($P74="Rehired",IF(BG74&gt;0,$U74))))))))*'Actual Allocation Calc'!$AO$99)))</f>
        <v/>
      </c>
      <c r="AG74" s="210" t="str">
        <f>IF($B74="","",IF('Actual Allocation Calc'!$AP$78="A",
IF($P74="Employed",$U74/7*BK74,
IF(AND($P74="Terminated"),($U74/7*AX74),
IF(AND($P74="Furloughed"),($U74/7*AX74)+($U74/7*BH74),
IF(AND($P74="Rehired"),($U74/7*BH74),
IF(AND($P74="Terminated",AX74&gt;0),$U74,
IF($P74="Furloughed",IF(AX74&gt;0,$U74)+IF(BH74&gt;0,$U74),
IF($P74="Rehired",IF(BH74&gt;0,$U74)))))))),IF('Actual Allocation Calc'!$AP$78="C",'Actual Allocation Calc'!T74,'Actual Allocation Calc'!AC74+IF($P74="Employed",$U74/7*BK74,
IF(AND($P74="Terminated"),($U74/7*AX74),
IF(AND($P74="Furloughed"),($U74/7*AX74)+($U74/7*BH74),
IF(AND($P74="Rehired"),($U74/7*BH74),
IF(AND($P74="Terminated",AX74&gt;0),$U74,
IF($P74="Furloughed",IF(AX74&gt;0,$U74)+IF(BH74&gt;0,$U74),
IF($P74="Rehired",IF(BH74&gt;0,$U74))))))))*'Actual Allocation Calc'!$AP$99)))</f>
        <v/>
      </c>
      <c r="AH74" s="536"/>
      <c r="AI74" s="82">
        <f t="shared" si="24"/>
        <v>0</v>
      </c>
      <c r="AJ74" s="210">
        <f t="shared" si="6"/>
        <v>0</v>
      </c>
      <c r="AK74" s="397" t="str">
        <f t="shared" si="7"/>
        <v/>
      </c>
      <c r="AM74" s="173"/>
      <c r="AO74" s="214" t="str">
        <f>IFERROR(IF($V74="","",VLOOKUP(V74,'Calendar Calcs'!$B$2:$E1041,4,FALSE)),0)</f>
        <v/>
      </c>
      <c r="AP74" s="69" t="str">
        <f>IF($AO74="","", IF($AO74&lt;AP$23,0,IF($AO74&gt;AP$23,COUNTIFS('Calendar Calcs'!$E$2:$E1041,AP$23),COUNTIFS('Calendar Calcs'!$E$2:$E1041,AP$23,'Calendar Calcs'!$D$2:$D1041,"&lt;="&amp;WEEKDAY($V74)))))</f>
        <v/>
      </c>
      <c r="AQ74" s="69" t="str">
        <f>IF($AO74="","", IF($AO74&lt;AQ$23,0,IF($AO74&gt;AQ$23,COUNTIFS('Calendar Calcs'!$E$2:$E1041,AQ$23),COUNTIFS('Calendar Calcs'!$E$2:$E1041,AQ$23,'Calendar Calcs'!$D$2:$D1041,"&lt;="&amp;WEEKDAY($V74)))))</f>
        <v/>
      </c>
      <c r="AR74" s="69" t="str">
        <f>IF($AO74="","", IF($AO74&lt;AR$23,0,IF($AO74&gt;AR$23,COUNTIFS('Calendar Calcs'!$E$2:$E1041,AR$23),COUNTIFS('Calendar Calcs'!$E$2:$E1041,AR$23,'Calendar Calcs'!$D$2:$D1041,"&lt;="&amp;WEEKDAY($V74)))))</f>
        <v/>
      </c>
      <c r="AS74" s="69" t="str">
        <f>IF($AO74="","", IF($AO74&lt;AS$23,0,IF($AO74&gt;AS$23,COUNTIFS('Calendar Calcs'!$E$2:$E1041,AS$23),COUNTIFS('Calendar Calcs'!$E$2:$E1041,AS$23,'Calendar Calcs'!$D$2:$D1041,"&lt;="&amp;WEEKDAY($V74)))))</f>
        <v/>
      </c>
      <c r="AT74" s="69" t="str">
        <f>IF($AO74="","", IF($AO74&lt;AT$23,0,IF($AO74&gt;AT$23,COUNTIFS('Calendar Calcs'!$E$2:$E1041,AT$23),COUNTIFS('Calendar Calcs'!$E$2:$E1041,AT$23,'Calendar Calcs'!$D$2:$D1041,"&lt;="&amp;WEEKDAY($V74)))))</f>
        <v/>
      </c>
      <c r="AU74" s="69" t="str">
        <f>IF($AO74="","", IF($AO74&lt;AU$23,0,IF($AO74&gt;AU$23,COUNTIFS('Calendar Calcs'!$E$2:$E1041,AU$23),COUNTIFS('Calendar Calcs'!$E$2:$E1041,AU$23,'Calendar Calcs'!$D$2:$D1041,"&lt;="&amp;WEEKDAY($V74)))))</f>
        <v/>
      </c>
      <c r="AV74" s="69" t="str">
        <f>IF($AO74="","", IF($AO74&lt;AV$23,0,IF($AO74&gt;AV$23,COUNTIFS('Calendar Calcs'!$E$2:$E1041,AV$23),COUNTIFS('Calendar Calcs'!$E$2:$E1041,AV$23,'Calendar Calcs'!$D$2:$D1041,"&lt;="&amp;WEEKDAY($V74)))))</f>
        <v/>
      </c>
      <c r="AW74" s="69" t="str">
        <f>IF($AO74="","", IF($AO74&lt;AW$23,0,IF($AO74&gt;AW$23,COUNTIFS('Calendar Calcs'!$E$2:$E1041,AW$23),COUNTIFS('Calendar Calcs'!$E$2:$E1041,AW$23,'Calendar Calcs'!$D$2:$D1041,"&lt;="&amp;WEEKDAY($V74)))))</f>
        <v/>
      </c>
      <c r="AX74" s="69" t="str">
        <f>IF($AO74="","", IF($AO74&lt;AX$23,0,IF($AO74&gt;AX$23,COUNTIFS('Calendar Calcs'!$E$2:$E1041,AX$23),COUNTIFS('Calendar Calcs'!$E$2:$E1041,AX$23,'Calendar Calcs'!$D$2:$D1041,"&lt;="&amp;WEEKDAY($V74)))))</f>
        <v/>
      </c>
      <c r="AY74" s="69" t="str">
        <f>IF($W74="","",VLOOKUP($W74,'Calendar Calcs'!$B$2:$E1041,4,FALSE))</f>
        <v/>
      </c>
      <c r="AZ74" s="69" t="str">
        <f>IF($AY74="","",IF($AY74&gt;AZ$23,0,IF($AY74&lt;AZ$23,COUNTIFS('Calendar Calcs'!$E$2:$E1041,AZ$23),COUNTIFS('Calendar Calcs'!$E$2:$E1041,AZ$23,'Calendar Calcs'!$D$2:$D1041,"&gt;="&amp;WEEKDAY($W74)))))</f>
        <v/>
      </c>
      <c r="BA74" s="69" t="str">
        <f>IF($AY74="","",IF($AY74&gt;BA$23,0,IF($AY74&lt;BA$23,COUNTIFS('Calendar Calcs'!$E$2:$E1041,BA$23),COUNTIFS('Calendar Calcs'!$E$2:$E1041,BA$23,'Calendar Calcs'!$D$2:$D1041,"&gt;="&amp;WEEKDAY($W74)))))</f>
        <v/>
      </c>
      <c r="BB74" s="69" t="str">
        <f>IF($AY74="","",IF($AY74&gt;BB$23,0,IF($AY74&lt;BB$23,COUNTIFS('Calendar Calcs'!$E$2:$E1041,BB$23),COUNTIFS('Calendar Calcs'!$E$2:$E1041,BB$23,'Calendar Calcs'!$D$2:$D1041,"&gt;="&amp;WEEKDAY($W74)))))</f>
        <v/>
      </c>
      <c r="BC74" s="69" t="str">
        <f>IF($AY74="","",IF($AY74&gt;BC$23,0,IF($AY74&lt;BC$23,COUNTIFS('Calendar Calcs'!$E$2:$E1041,BC$23),COUNTIFS('Calendar Calcs'!$E$2:$E1041,BC$23,'Calendar Calcs'!$D$2:$D1041,"&gt;="&amp;WEEKDAY($W74)))))</f>
        <v/>
      </c>
      <c r="BD74" s="69" t="str">
        <f>IF($AY74="","",IF($AY74&gt;BD$23,0,IF($AY74&lt;BD$23,COUNTIFS('Calendar Calcs'!$E$2:$E1041,BD$23),COUNTIFS('Calendar Calcs'!$E$2:$E1041,BD$23,'Calendar Calcs'!$D$2:$D1041,"&gt;="&amp;WEEKDAY($W74)))))</f>
        <v/>
      </c>
      <c r="BE74" s="69" t="str">
        <f>IF($AY74="","",IF($AY74&gt;BE$23,0,IF($AY74&lt;BE$23,COUNTIFS('Calendar Calcs'!$E$2:$E1041,BE$23),COUNTIFS('Calendar Calcs'!$E$2:$E1041,BE$23,'Calendar Calcs'!$D$2:$D1041,"&gt;="&amp;WEEKDAY($W74)))))</f>
        <v/>
      </c>
      <c r="BF74" s="69" t="str">
        <f>IF($AY74="","",IF($AY74&gt;BF$23,0,IF($AY74&lt;BF$23,COUNTIFS('Calendar Calcs'!$E$2:$E1041,BF$23),COUNTIFS('Calendar Calcs'!$E$2:$E1041,BF$23,'Calendar Calcs'!$D$2:$D1041,"&gt;="&amp;WEEKDAY($W74)))))</f>
        <v/>
      </c>
      <c r="BG74" s="69" t="str">
        <f>IF($AY74="","",IF($AY74&gt;BG$23,0,IF($AY74&lt;BG$23,COUNTIFS('Calendar Calcs'!$E$2:$E1041,BG$23),COUNTIFS('Calendar Calcs'!$E$2:$E1041,BG$23,'Calendar Calcs'!$D$2:$D1041,"&gt;="&amp;WEEKDAY($W74)))))</f>
        <v/>
      </c>
      <c r="BH74" s="69">
        <f t="shared" si="8"/>
        <v>6</v>
      </c>
      <c r="BI74" s="69">
        <f>IF(Cover!$E$43="","",VLOOKUP(Cover!$E$43,'Calendar Calcs'!$B$2:$E1041,4,FALSE))</f>
        <v>1</v>
      </c>
      <c r="BJ74" s="69">
        <f>IF($BI74="","", IF($BI74&lt;BJ$23,0,IF($BI74&gt;=BJ$23,COUNTIFS('Calendar Calcs'!$E$2:$E1041,BJ$23),COUNTIFS('Calendar Calcs'!$E$2:$E1041,BJ$23,'Calendar Calcs'!$D$2:$D1041,"&lt;="&amp;WEEKDAY($V74)))))</f>
        <v>1</v>
      </c>
      <c r="BK74" s="69">
        <f t="shared" si="3"/>
        <v>6</v>
      </c>
      <c r="BN74" s="69" t="str">
        <f>IF(T74&gt;0,"FTE",IF(Cover!$E$47="Weekly",IF(S74&gt;29.75,"FTE","PTE"),IF(S74&gt;59.75,"FTE","PTE")))</f>
        <v>PTE</v>
      </c>
      <c r="BO74" s="69">
        <f>IF(BN74="FTE",30,IF(Cover!$E$47="Weekly",'STEP 2 EE Data'!S74,'STEP 2 EE Data'!S74/2))</f>
        <v>0</v>
      </c>
      <c r="BP74" s="209">
        <f t="shared" si="9"/>
        <v>0</v>
      </c>
      <c r="BQ74" s="209">
        <f t="shared" si="10"/>
        <v>0</v>
      </c>
      <c r="BR74" s="209">
        <f t="shared" si="11"/>
        <v>0</v>
      </c>
      <c r="BS74" s="209">
        <f t="shared" si="12"/>
        <v>0</v>
      </c>
      <c r="BT74" s="209">
        <f t="shared" si="13"/>
        <v>0</v>
      </c>
      <c r="BU74" s="209">
        <f t="shared" si="14"/>
        <v>0</v>
      </c>
      <c r="BV74" s="209">
        <f t="shared" si="15"/>
        <v>0</v>
      </c>
      <c r="BW74" s="209">
        <f t="shared" si="16"/>
        <v>0</v>
      </c>
      <c r="BX74" s="209">
        <f t="shared" si="17"/>
        <v>0</v>
      </c>
      <c r="CC74" s="210" t="str">
        <f>IF(B74="","",IF(C74="",IF(Cover!$E$47="Weekly",'STEP 3 EE Comp'!BI79*8,'STEP 3 EE Comp'!BI79*4),IF(Cover!$E$47="Weekly",'STEP 3 EE Comp'!BI79,'STEP 3 EE Comp'!BI79)))</f>
        <v/>
      </c>
      <c r="CD74" s="82" t="str">
        <f t="shared" si="18"/>
        <v/>
      </c>
      <c r="CE74" s="417">
        <f t="shared" si="19"/>
        <v>1</v>
      </c>
      <c r="CF74" s="82" t="str">
        <f t="shared" si="20"/>
        <v>Good</v>
      </c>
      <c r="CG74" s="82">
        <f t="shared" si="21"/>
        <v>0</v>
      </c>
      <c r="CH74" s="234">
        <f t="shared" si="22"/>
        <v>0</v>
      </c>
    </row>
    <row r="75" spans="1:86" s="69" customFormat="1" x14ac:dyDescent="0.3">
      <c r="A75" s="554"/>
      <c r="B75" s="478"/>
      <c r="C75" s="52"/>
      <c r="D75" s="565"/>
      <c r="E75" s="52"/>
      <c r="F75" s="507"/>
      <c r="G75" s="210">
        <f t="shared" si="23"/>
        <v>0</v>
      </c>
      <c r="H75" s="82">
        <f t="shared" si="2"/>
        <v>0</v>
      </c>
      <c r="I75" s="211"/>
      <c r="J75" s="441" t="s">
        <v>21</v>
      </c>
      <c r="K75" s="441" t="s">
        <v>21</v>
      </c>
      <c r="L75" s="441" t="s">
        <v>21</v>
      </c>
      <c r="M75" s="441" t="s">
        <v>21</v>
      </c>
      <c r="N75" s="568" t="s">
        <v>21</v>
      </c>
      <c r="O75" s="211"/>
      <c r="P75" s="212" t="str">
        <f>IF(B75="","",
IF(AND(V75="",W75="",B75&lt;&gt;""),"Employed",
IF(AND(V75&lt;&gt;"",W75="",B75&lt;&gt;""),"Terminated",
IF(AND(V75&lt;&gt;"",W75&lt;&gt;"",B75&lt;&gt;""),IF(W75&lt;Cover!$E$43,"Employed","Furloughed"),
IF(AND(V75="",W75&lt;&gt;"",B75&lt;&gt;""),IF(W75&lt;Cover!$E$43,"Employed","Rehired"))))))</f>
        <v/>
      </c>
      <c r="Q75" s="211"/>
      <c r="R75" s="536"/>
      <c r="S75" s="563"/>
      <c r="T75" s="536"/>
      <c r="U75" s="82">
        <f>IF(Cover!$E$47="Weekly",IF(T75&gt;0,T75,R75*S75),IF(T75&gt;0,T75,R75*S75)/2)</f>
        <v>0</v>
      </c>
      <c r="V75" s="564"/>
      <c r="W75" s="564"/>
      <c r="Y75" s="213" t="str">
        <f>IF($B75="","",IF('Actual Allocation Calc'!$AH$78="A",
IF($P75="Employed",$U75/7*BJ75,
IF(AND($P75="Terminated"),($U75/7*AP75),
IF(AND($P75="Furloughed"),($U75/7*AP75)+($U75/7*AZ75),
IF(AND($P75="Rehired"),($U75/7*AZ75),
IF(AND($P75="Terminated",AP75&gt;0),$U75,
IF($P75="Furloughed",IF(AP75&gt;0,$U75)+IF(AZ75&gt;0,$U75),
IF($P75="Rehired",IF(AZ75&gt;0,$U75)))))))),IF('Actual Allocation Calc'!$AH$78="C",'Actual Allocation Calc'!L75,'Actual Allocation Calc'!U75+IF($P75="Employed",$U75/7*BJ75,
IF(AND($P75="Terminated"),($U75/7*AP75),
IF(AND($P75="Furloughed"),($U75/7*AP75)+($U75/7*AZ75),
IF(AND($P75="Rehired"),($U75/7*AZ75),
IF(AND($P75="Terminated",AP75&gt;0),$U75,
IF($P75="Furloughed",IF(AP75&gt;0,$U75)+IF(AZ75&gt;0,$U75),
IF($P75="Rehired",IF(AZ75&gt;0,$U75))))))))*'Actual Allocation Calc'!$AH$99)))</f>
        <v/>
      </c>
      <c r="Z75" s="210" t="str">
        <f>IF($B75="","",IF('Actual Allocation Calc'!$AI$78="A",
IF($P75="Employed",$U75,
IF(AND($P75="Terminated"),($U75/7*AQ75),
IF(AND($P75="Furloughed"),($U75/7*AQ75)+($U75/7*BA75),
IF(AND($P75="Rehired"),($U75/7*BA75),
IF(AND($P75="Terminated",AQ75&gt;0),$U75,
IF($P75="Furloughed",IF(AQ75&gt;0,$U75)+IF(BA75&gt;0,$U75),
IF($P75="Rehired",IF(BA75&gt;0,$U75)))))))),IF('Actual Allocation Calc'!$AI$78="C",'Actual Allocation Calc'!M75,'Actual Allocation Calc'!V75+IF($P75="Employed",$U75,
IF(AND($P75="Terminated"),($U75/7*AQ75),
IF(AND($P75="Furloughed"),($U75/7*AQ75)+($U75/7*BA75),
IF(AND($P75="Rehired"),($U75/7*BA75),
IF(AND($P75="Terminated",AQ75&gt;0),$U75,
IF($P75="Furloughed",IF(AQ75&gt;0,$U75)+IF(BA75&gt;0,$U75),
IF($P75="Rehired",IF(BA75&gt;0,$U75))))))))*'Actual Allocation Calc'!$AI$99)))</f>
        <v/>
      </c>
      <c r="AA75" s="210" t="str">
        <f>IF($B75="","",IF('Actual Allocation Calc'!$AJ$78="A",
IF($P75="Employed",$U75,
IF(AND($P75="Terminated"),($U75/7*AR75),
IF(AND($P75="Furloughed"),($U75/7*AR75)+($U75/7*BB75),
IF(AND($P75="Rehired"),($U75/7*BB75),
IF(AND($P75="Terminated",AR75&gt;0),$U75,
IF($P75="Furloughed",IF(AR75&gt;0,$U75)+IF(BB75&gt;0,$U75),
IF($P75="Rehired",IF(BB75&gt;0,$U75)))))))),IF('Actual Allocation Calc'!$AJ$78="C",'Actual Allocation Calc'!N75,'Actual Allocation Calc'!W75+IF($P75="Employed",$U75,
IF(AND($P75="Terminated"),($U75/7*AR75),
IF(AND($P75="Furloughed"),($U75/7*AR75)+($U75/7*BB75),
IF(AND($P75="Rehired"),($U75/7*BB75),
IF(AND($P75="Terminated",AR75&gt;0),$U75,
IF($P75="Furloughed",IF(AR75&gt;0,$U75)+IF(BB75&gt;0,$U75),
IF($P75="Rehired",IF(BB75&gt;0,$U75))))))))*'Actual Allocation Calc'!$AJ$99)))</f>
        <v/>
      </c>
      <c r="AB75" s="210" t="str">
        <f>IF($B75="","",IF('Actual Allocation Calc'!$AK$78="A",
IF($P75="Employed",$U75,
IF(AND($P75="Terminated"),($U75/7*AS75),
IF(AND($P75="Furloughed"),($U75/7*AS75)+($U75/7*BC75),
IF(AND($P75="Rehired"),($U75/7*BC75),
IF(AND($P75="Terminated",AS75&gt;0),$U75,
IF($P75="Furloughed",IF(AS75&gt;0,$U75)+IF(BC75&gt;0,$U75),
IF($P75="Rehired",IF(BC75&gt;0,$U75)))))))),IF('Actual Allocation Calc'!$AK$78="C",'Actual Allocation Calc'!O75,'Actual Allocation Calc'!X75+IF($P75="Employed",$U75,
IF(AND($P75="Terminated"),($U75/7*AS75),
IF(AND($P75="Furloughed"),($U75/7*AS75)+($U75/7*BC75),
IF(AND($P75="Rehired"),($U75/7*BC75),
IF(AND($P75="Terminated",AS75&gt;0),$U75,
IF($P75="Furloughed",IF(AS75&gt;0,$U75)+IF(BC75&gt;0,$U75),
IF($P75="Rehired",IF(BC75&gt;0,$U75))))))))*'Actual Allocation Calc'!$AK$99)))</f>
        <v/>
      </c>
      <c r="AC75" s="210" t="str">
        <f>IF($B75="","",IF('Actual Allocation Calc'!$AL$78="A",
IF($P75="Employed",$U75,
IF(AND($P75="Terminated"),($U75/7*AT75),
IF(AND($P75="Furloughed"),($U75/7*AT75)+($U75/7*BD75),
IF(AND($P75="Rehired"),($U75/7*BD75),
IF(AND($P75="Terminated",AT75&gt;0),$U75,
IF($P75="Furloughed",IF(AT75&gt;0,$U75)+IF(BD75&gt;0,$U75),
IF($P75="Rehired",IF(BD75&gt;0,$U75)))))))),IF('Actual Allocation Calc'!$AL$78="C",'Actual Allocation Calc'!P75,'Actual Allocation Calc'!Y75+IF($P75="Employed",$U75,
IF(AND($P75="Terminated"),($U75/7*AT75),
IF(AND($P75="Furloughed"),($U75/7*AT75)+($U75/7*BD75),
IF(AND($P75="Rehired"),($U75/7*BD75),
IF(AND($P75="Terminated",AT75&gt;0),$U75,
IF($P75="Furloughed",IF(AT75&gt;0,$U75)+IF(BD75&gt;0,$U75),
IF($P75="Rehired",IF(BD75&gt;0,$U75))))))))*'Actual Allocation Calc'!$AL$99)))</f>
        <v/>
      </c>
      <c r="AD75" s="210" t="str">
        <f>IF($B75="","",IF('Actual Allocation Calc'!$AM$78="A",
IF($P75="Employed",$U75,
IF(AND($P75="Terminated"),($U75/7*AU75),
IF(AND($P75="Furloughed"),($U75/7*AU75)+($U75/7*BE75),
IF(AND($P75="Rehired"),($U75/7*BE75),
IF(AND($P75="Terminated",AU75&gt;0),$U75,
IF($P75="Furloughed",IF(AU75&gt;0,$U75)+IF(BE75&gt;0,$U75),
IF($P75="Rehired",IF(BE75&gt;0,$U75)))))))),IF('Actual Allocation Calc'!$AM$78="C",'Actual Allocation Calc'!Q75,'Actual Allocation Calc'!Z75+IF($P75="Employed",$U75,
IF(AND($P75="Terminated"),($U75/7*AU75),
IF(AND($P75="Furloughed"),($U75/7*AU75)+($U75/7*BE75),
IF(AND($P75="Rehired"),($U75/7*BE75),
IF(AND($P75="Terminated",AU75&gt;0),$U75,
IF($P75="Furloughed",IF(AU75&gt;0,$U75)+IF(BE75&gt;0,$U75),
IF($P75="Rehired",IF(BE75&gt;0,$U75))))))))*'Actual Allocation Calc'!$AM$99)))</f>
        <v/>
      </c>
      <c r="AE75" s="210" t="str">
        <f>IF($B75="","",IF('Actual Allocation Calc'!$AN$78="A",
IF($P75="Employed",$U75,
IF(AND($P75="Terminated"),($U75/7*AV75),
IF(AND($P75="Furloughed"),($U75/7*AV75)+($U75/7*BF75),
IF(AND($P75="Rehired"),($U75/7*BF75),
IF(AND($P75="Terminated",AV75&gt;0),$U75,
IF($P75="Furloughed",IF(AV75&gt;0,$U75)+IF(BF75&gt;0,$U75),
IF($P75="Rehired",IF(BF75&gt;0,$U75)))))))),IF('Actual Allocation Calc'!$AN$78="C",'Actual Allocation Calc'!R75,'Actual Allocation Calc'!AA75+IF($P75="Employed",$U75,
IF(AND($P75="Terminated"),($U75/7*AV75),
IF(AND($P75="Furloughed"),($U75/7*AV75)+($U75/7*BF75),
IF(AND($P75="Rehired"),($U75/7*BF75),
IF(AND($P75="Terminated",AV75&gt;0),$U75,
IF($P75="Furloughed",IF(AV75&gt;0,$U75)+IF(BF75&gt;0,$U75),
IF($P75="Rehired",IF(BF75&gt;0,$U75))))))))*'Actual Allocation Calc'!$AN$99)))</f>
        <v/>
      </c>
      <c r="AF75" s="210" t="str">
        <f>IF($B75="","",IF('Actual Allocation Calc'!$AO$78="A",
IF($P75="Employed",$U75,
IF(AND($P75="Terminated"),($U75/7*AW75),
IF(AND($P75="Furloughed"),($U75/7*AW75)+($U75/7*BG75),
IF(AND($P75="Rehired"),($U75/7*BG75),
IF(AND($P75="Terminated",AW75&gt;0),$U75,
IF($P75="Furloughed",IF(AW75&gt;0,$U75)+IF(BG75&gt;0,$U75),
IF($P75="Rehired",IF(BG75&gt;0,$U75)))))))),IF('Actual Allocation Calc'!$AO$78="C",'Actual Allocation Calc'!S75,'Actual Allocation Calc'!AB75+IF($P75="Employed",$U75,
IF(AND($P75="Terminated"),($U75/7*AW75),
IF(AND($P75="Furloughed"),($U75/7*AW75)+($U75/7*BG75),
IF(AND($P75="Rehired"),($U75/7*BG75),
IF(AND($P75="Terminated",AW75&gt;0),$U75,
IF($P75="Furloughed",IF(AW75&gt;0,$U75)+IF(BG75&gt;0,$U75),
IF($P75="Rehired",IF(BG75&gt;0,$U75))))))))*'Actual Allocation Calc'!$AO$99)))</f>
        <v/>
      </c>
      <c r="AG75" s="210" t="str">
        <f>IF($B75="","",IF('Actual Allocation Calc'!$AP$78="A",
IF($P75="Employed",$U75/7*BK75,
IF(AND($P75="Terminated"),($U75/7*AX75),
IF(AND($P75="Furloughed"),($U75/7*AX75)+($U75/7*BH75),
IF(AND($P75="Rehired"),($U75/7*BH75),
IF(AND($P75="Terminated",AX75&gt;0),$U75,
IF($P75="Furloughed",IF(AX75&gt;0,$U75)+IF(BH75&gt;0,$U75),
IF($P75="Rehired",IF(BH75&gt;0,$U75)))))))),IF('Actual Allocation Calc'!$AP$78="C",'Actual Allocation Calc'!T75,'Actual Allocation Calc'!AC75+IF($P75="Employed",$U75/7*BK75,
IF(AND($P75="Terminated"),($U75/7*AX75),
IF(AND($P75="Furloughed"),($U75/7*AX75)+($U75/7*BH75),
IF(AND($P75="Rehired"),($U75/7*BH75),
IF(AND($P75="Terminated",AX75&gt;0),$U75,
IF($P75="Furloughed",IF(AX75&gt;0,$U75)+IF(BH75&gt;0,$U75),
IF($P75="Rehired",IF(BH75&gt;0,$U75))))))))*'Actual Allocation Calc'!$AP$99)))</f>
        <v/>
      </c>
      <c r="AH75" s="536"/>
      <c r="AI75" s="82">
        <f t="shared" si="24"/>
        <v>0</v>
      </c>
      <c r="AJ75" s="210">
        <f t="shared" si="6"/>
        <v>0</v>
      </c>
      <c r="AK75" s="397" t="str">
        <f t="shared" si="7"/>
        <v/>
      </c>
      <c r="AM75" s="173"/>
      <c r="AO75" s="214" t="str">
        <f>IFERROR(IF($V75="","",VLOOKUP(V75,'Calendar Calcs'!$B$2:$E1042,4,FALSE)),0)</f>
        <v/>
      </c>
      <c r="AP75" s="69" t="str">
        <f>IF($AO75="","", IF($AO75&lt;AP$23,0,IF($AO75&gt;AP$23,COUNTIFS('Calendar Calcs'!$E$2:$E1042,AP$23),COUNTIFS('Calendar Calcs'!$E$2:$E1042,AP$23,'Calendar Calcs'!$D$2:$D1042,"&lt;="&amp;WEEKDAY($V75)))))</f>
        <v/>
      </c>
      <c r="AQ75" s="69" t="str">
        <f>IF($AO75="","", IF($AO75&lt;AQ$23,0,IF($AO75&gt;AQ$23,COUNTIFS('Calendar Calcs'!$E$2:$E1042,AQ$23),COUNTIFS('Calendar Calcs'!$E$2:$E1042,AQ$23,'Calendar Calcs'!$D$2:$D1042,"&lt;="&amp;WEEKDAY($V75)))))</f>
        <v/>
      </c>
      <c r="AR75" s="69" t="str">
        <f>IF($AO75="","", IF($AO75&lt;AR$23,0,IF($AO75&gt;AR$23,COUNTIFS('Calendar Calcs'!$E$2:$E1042,AR$23),COUNTIFS('Calendar Calcs'!$E$2:$E1042,AR$23,'Calendar Calcs'!$D$2:$D1042,"&lt;="&amp;WEEKDAY($V75)))))</f>
        <v/>
      </c>
      <c r="AS75" s="69" t="str">
        <f>IF($AO75="","", IF($AO75&lt;AS$23,0,IF($AO75&gt;AS$23,COUNTIFS('Calendar Calcs'!$E$2:$E1042,AS$23),COUNTIFS('Calendar Calcs'!$E$2:$E1042,AS$23,'Calendar Calcs'!$D$2:$D1042,"&lt;="&amp;WEEKDAY($V75)))))</f>
        <v/>
      </c>
      <c r="AT75" s="69" t="str">
        <f>IF($AO75="","", IF($AO75&lt;AT$23,0,IF($AO75&gt;AT$23,COUNTIFS('Calendar Calcs'!$E$2:$E1042,AT$23),COUNTIFS('Calendar Calcs'!$E$2:$E1042,AT$23,'Calendar Calcs'!$D$2:$D1042,"&lt;="&amp;WEEKDAY($V75)))))</f>
        <v/>
      </c>
      <c r="AU75" s="69" t="str">
        <f>IF($AO75="","", IF($AO75&lt;AU$23,0,IF($AO75&gt;AU$23,COUNTIFS('Calendar Calcs'!$E$2:$E1042,AU$23),COUNTIFS('Calendar Calcs'!$E$2:$E1042,AU$23,'Calendar Calcs'!$D$2:$D1042,"&lt;="&amp;WEEKDAY($V75)))))</f>
        <v/>
      </c>
      <c r="AV75" s="69" t="str">
        <f>IF($AO75="","", IF($AO75&lt;AV$23,0,IF($AO75&gt;AV$23,COUNTIFS('Calendar Calcs'!$E$2:$E1042,AV$23),COUNTIFS('Calendar Calcs'!$E$2:$E1042,AV$23,'Calendar Calcs'!$D$2:$D1042,"&lt;="&amp;WEEKDAY($V75)))))</f>
        <v/>
      </c>
      <c r="AW75" s="69" t="str">
        <f>IF($AO75="","", IF($AO75&lt;AW$23,0,IF($AO75&gt;AW$23,COUNTIFS('Calendar Calcs'!$E$2:$E1042,AW$23),COUNTIFS('Calendar Calcs'!$E$2:$E1042,AW$23,'Calendar Calcs'!$D$2:$D1042,"&lt;="&amp;WEEKDAY($V75)))))</f>
        <v/>
      </c>
      <c r="AX75" s="69" t="str">
        <f>IF($AO75="","", IF($AO75&lt;AX$23,0,IF($AO75&gt;AX$23,COUNTIFS('Calendar Calcs'!$E$2:$E1042,AX$23),COUNTIFS('Calendar Calcs'!$E$2:$E1042,AX$23,'Calendar Calcs'!$D$2:$D1042,"&lt;="&amp;WEEKDAY($V75)))))</f>
        <v/>
      </c>
      <c r="AY75" s="69" t="str">
        <f>IF($W75="","",VLOOKUP($W75,'Calendar Calcs'!$B$2:$E1042,4,FALSE))</f>
        <v/>
      </c>
      <c r="AZ75" s="69" t="str">
        <f>IF($AY75="","",IF($AY75&gt;AZ$23,0,IF($AY75&lt;AZ$23,COUNTIFS('Calendar Calcs'!$E$2:$E1042,AZ$23),COUNTIFS('Calendar Calcs'!$E$2:$E1042,AZ$23,'Calendar Calcs'!$D$2:$D1042,"&gt;="&amp;WEEKDAY($W75)))))</f>
        <v/>
      </c>
      <c r="BA75" s="69" t="str">
        <f>IF($AY75="","",IF($AY75&gt;BA$23,0,IF($AY75&lt;BA$23,COUNTIFS('Calendar Calcs'!$E$2:$E1042,BA$23),COUNTIFS('Calendar Calcs'!$E$2:$E1042,BA$23,'Calendar Calcs'!$D$2:$D1042,"&gt;="&amp;WEEKDAY($W75)))))</f>
        <v/>
      </c>
      <c r="BB75" s="69" t="str">
        <f>IF($AY75="","",IF($AY75&gt;BB$23,0,IF($AY75&lt;BB$23,COUNTIFS('Calendar Calcs'!$E$2:$E1042,BB$23),COUNTIFS('Calendar Calcs'!$E$2:$E1042,BB$23,'Calendar Calcs'!$D$2:$D1042,"&gt;="&amp;WEEKDAY($W75)))))</f>
        <v/>
      </c>
      <c r="BC75" s="69" t="str">
        <f>IF($AY75="","",IF($AY75&gt;BC$23,0,IF($AY75&lt;BC$23,COUNTIFS('Calendar Calcs'!$E$2:$E1042,BC$23),COUNTIFS('Calendar Calcs'!$E$2:$E1042,BC$23,'Calendar Calcs'!$D$2:$D1042,"&gt;="&amp;WEEKDAY($W75)))))</f>
        <v/>
      </c>
      <c r="BD75" s="69" t="str">
        <f>IF($AY75="","",IF($AY75&gt;BD$23,0,IF($AY75&lt;BD$23,COUNTIFS('Calendar Calcs'!$E$2:$E1042,BD$23),COUNTIFS('Calendar Calcs'!$E$2:$E1042,BD$23,'Calendar Calcs'!$D$2:$D1042,"&gt;="&amp;WEEKDAY($W75)))))</f>
        <v/>
      </c>
      <c r="BE75" s="69" t="str">
        <f>IF($AY75="","",IF($AY75&gt;BE$23,0,IF($AY75&lt;BE$23,COUNTIFS('Calendar Calcs'!$E$2:$E1042,BE$23),COUNTIFS('Calendar Calcs'!$E$2:$E1042,BE$23,'Calendar Calcs'!$D$2:$D1042,"&gt;="&amp;WEEKDAY($W75)))))</f>
        <v/>
      </c>
      <c r="BF75" s="69" t="str">
        <f>IF($AY75="","",IF($AY75&gt;BF$23,0,IF($AY75&lt;BF$23,COUNTIFS('Calendar Calcs'!$E$2:$E1042,BF$23),COUNTIFS('Calendar Calcs'!$E$2:$E1042,BF$23,'Calendar Calcs'!$D$2:$D1042,"&gt;="&amp;WEEKDAY($W75)))))</f>
        <v/>
      </c>
      <c r="BG75" s="69" t="str">
        <f>IF($AY75="","",IF($AY75&gt;BG$23,0,IF($AY75&lt;BG$23,COUNTIFS('Calendar Calcs'!$E$2:$E1042,BG$23),COUNTIFS('Calendar Calcs'!$E$2:$E1042,BG$23,'Calendar Calcs'!$D$2:$D1042,"&gt;="&amp;WEEKDAY($W75)))))</f>
        <v/>
      </c>
      <c r="BH75" s="69">
        <f t="shared" si="8"/>
        <v>6</v>
      </c>
      <c r="BI75" s="69">
        <f>IF(Cover!$E$43="","",VLOOKUP(Cover!$E$43,'Calendar Calcs'!$B$2:$E1042,4,FALSE))</f>
        <v>1</v>
      </c>
      <c r="BJ75" s="69">
        <f>IF($BI75="","", IF($BI75&lt;BJ$23,0,IF($BI75&gt;=BJ$23,COUNTIFS('Calendar Calcs'!$E$2:$E1042,BJ$23),COUNTIFS('Calendar Calcs'!$E$2:$E1042,BJ$23,'Calendar Calcs'!$D$2:$D1042,"&lt;="&amp;WEEKDAY($V75)))))</f>
        <v>1</v>
      </c>
      <c r="BK75" s="69">
        <f t="shared" si="3"/>
        <v>6</v>
      </c>
      <c r="BN75" s="69" t="str">
        <f>IF(T75&gt;0,"FTE",IF(Cover!$E$47="Weekly",IF(S75&gt;29.75,"FTE","PTE"),IF(S75&gt;59.75,"FTE","PTE")))</f>
        <v>PTE</v>
      </c>
      <c r="BO75" s="69">
        <f>IF(BN75="FTE",30,IF(Cover!$E$47="Weekly",'STEP 2 EE Data'!S75,'STEP 2 EE Data'!S75/2))</f>
        <v>0</v>
      </c>
      <c r="BP75" s="209">
        <f t="shared" si="9"/>
        <v>0</v>
      </c>
      <c r="BQ75" s="209">
        <f t="shared" si="10"/>
        <v>0</v>
      </c>
      <c r="BR75" s="209">
        <f t="shared" si="11"/>
        <v>0</v>
      </c>
      <c r="BS75" s="209">
        <f t="shared" si="12"/>
        <v>0</v>
      </c>
      <c r="BT75" s="209">
        <f t="shared" si="13"/>
        <v>0</v>
      </c>
      <c r="BU75" s="209">
        <f t="shared" si="14"/>
        <v>0</v>
      </c>
      <c r="BV75" s="209">
        <f t="shared" si="15"/>
        <v>0</v>
      </c>
      <c r="BW75" s="209">
        <f t="shared" si="16"/>
        <v>0</v>
      </c>
      <c r="BX75" s="209">
        <f t="shared" si="17"/>
        <v>0</v>
      </c>
      <c r="CC75" s="210" t="str">
        <f>IF(B75="","",IF(C75="",IF(Cover!$E$47="Weekly",'STEP 3 EE Comp'!BI80*8,'STEP 3 EE Comp'!BI80*4),IF(Cover!$E$47="Weekly",'STEP 3 EE Comp'!BI80,'STEP 3 EE Comp'!BI80)))</f>
        <v/>
      </c>
      <c r="CD75" s="82" t="str">
        <f t="shared" si="18"/>
        <v/>
      </c>
      <c r="CE75" s="417">
        <f t="shared" si="19"/>
        <v>1</v>
      </c>
      <c r="CF75" s="82" t="str">
        <f t="shared" si="20"/>
        <v>Good</v>
      </c>
      <c r="CG75" s="82">
        <f t="shared" si="21"/>
        <v>0</v>
      </c>
      <c r="CH75" s="234">
        <f t="shared" si="22"/>
        <v>0</v>
      </c>
    </row>
    <row r="76" spans="1:86" s="69" customFormat="1" x14ac:dyDescent="0.3">
      <c r="A76" s="530"/>
      <c r="B76" s="477"/>
      <c r="C76" s="52"/>
      <c r="D76" s="565"/>
      <c r="E76" s="52"/>
      <c r="F76" s="507"/>
      <c r="G76" s="210">
        <f t="shared" si="23"/>
        <v>0</v>
      </c>
      <c r="H76" s="82">
        <f t="shared" si="2"/>
        <v>0</v>
      </c>
      <c r="I76" s="211"/>
      <c r="J76" s="441" t="s">
        <v>21</v>
      </c>
      <c r="K76" s="441" t="s">
        <v>21</v>
      </c>
      <c r="L76" s="441" t="s">
        <v>21</v>
      </c>
      <c r="M76" s="441" t="s">
        <v>21</v>
      </c>
      <c r="N76" s="568" t="s">
        <v>21</v>
      </c>
      <c r="O76" s="211"/>
      <c r="P76" s="212" t="str">
        <f>IF(B76="","",
IF(AND(V76="",W76="",B76&lt;&gt;""),"Employed",
IF(AND(V76&lt;&gt;"",W76="",B76&lt;&gt;""),"Terminated",
IF(AND(V76&lt;&gt;"",W76&lt;&gt;"",B76&lt;&gt;""),IF(W76&lt;Cover!$E$43,"Employed","Furloughed"),
IF(AND(V76="",W76&lt;&gt;"",B76&lt;&gt;""),IF(W76&lt;Cover!$E$43,"Employed","Rehired"))))))</f>
        <v/>
      </c>
      <c r="Q76" s="211"/>
      <c r="R76" s="536"/>
      <c r="S76" s="563"/>
      <c r="T76" s="536"/>
      <c r="U76" s="82">
        <f>IF(Cover!$E$47="Weekly",IF(T76&gt;0,T76,R76*S76),IF(T76&gt;0,T76,R76*S76)/2)</f>
        <v>0</v>
      </c>
      <c r="V76" s="564"/>
      <c r="W76" s="564"/>
      <c r="Y76" s="213" t="str">
        <f>IF($B76="","",IF('Actual Allocation Calc'!$AH$78="A",
IF($P76="Employed",$U76/7*BJ76,
IF(AND($P76="Terminated"),($U76/7*AP76),
IF(AND($P76="Furloughed"),($U76/7*AP76)+($U76/7*AZ76),
IF(AND($P76="Rehired"),($U76/7*AZ76),
IF(AND($P76="Terminated",AP76&gt;0),$U76,
IF($P76="Furloughed",IF(AP76&gt;0,$U76)+IF(AZ76&gt;0,$U76),
IF($P76="Rehired",IF(AZ76&gt;0,$U76)))))))),IF('Actual Allocation Calc'!$AH$78="C",'Actual Allocation Calc'!L76,'Actual Allocation Calc'!U76+IF($P76="Employed",$U76/7*BJ76,
IF(AND($P76="Terminated"),($U76/7*AP76),
IF(AND($P76="Furloughed"),($U76/7*AP76)+($U76/7*AZ76),
IF(AND($P76="Rehired"),($U76/7*AZ76),
IF(AND($P76="Terminated",AP76&gt;0),$U76,
IF($P76="Furloughed",IF(AP76&gt;0,$U76)+IF(AZ76&gt;0,$U76),
IF($P76="Rehired",IF(AZ76&gt;0,$U76))))))))*'Actual Allocation Calc'!$AH$99)))</f>
        <v/>
      </c>
      <c r="Z76" s="210" t="str">
        <f>IF($B76="","",IF('Actual Allocation Calc'!$AI$78="A",
IF($P76="Employed",$U76,
IF(AND($P76="Terminated"),($U76/7*AQ76),
IF(AND($P76="Furloughed"),($U76/7*AQ76)+($U76/7*BA76),
IF(AND($P76="Rehired"),($U76/7*BA76),
IF(AND($P76="Terminated",AQ76&gt;0),$U76,
IF($P76="Furloughed",IF(AQ76&gt;0,$U76)+IF(BA76&gt;0,$U76),
IF($P76="Rehired",IF(BA76&gt;0,$U76)))))))),IF('Actual Allocation Calc'!$AI$78="C",'Actual Allocation Calc'!M76,'Actual Allocation Calc'!V76+IF($P76="Employed",$U76,
IF(AND($P76="Terminated"),($U76/7*AQ76),
IF(AND($P76="Furloughed"),($U76/7*AQ76)+($U76/7*BA76),
IF(AND($P76="Rehired"),($U76/7*BA76),
IF(AND($P76="Terminated",AQ76&gt;0),$U76,
IF($P76="Furloughed",IF(AQ76&gt;0,$U76)+IF(BA76&gt;0,$U76),
IF($P76="Rehired",IF(BA76&gt;0,$U76))))))))*'Actual Allocation Calc'!$AI$99)))</f>
        <v/>
      </c>
      <c r="AA76" s="210" t="str">
        <f>IF($B76="","",IF('Actual Allocation Calc'!$AJ$78="A",
IF($P76="Employed",$U76,
IF(AND($P76="Terminated"),($U76/7*AR76),
IF(AND($P76="Furloughed"),($U76/7*AR76)+($U76/7*BB76),
IF(AND($P76="Rehired"),($U76/7*BB76),
IF(AND($P76="Terminated",AR76&gt;0),$U76,
IF($P76="Furloughed",IF(AR76&gt;0,$U76)+IF(BB76&gt;0,$U76),
IF($P76="Rehired",IF(BB76&gt;0,$U76)))))))),IF('Actual Allocation Calc'!$AJ$78="C",'Actual Allocation Calc'!N76,'Actual Allocation Calc'!W76+IF($P76="Employed",$U76,
IF(AND($P76="Terminated"),($U76/7*AR76),
IF(AND($P76="Furloughed"),($U76/7*AR76)+($U76/7*BB76),
IF(AND($P76="Rehired"),($U76/7*BB76),
IF(AND($P76="Terminated",AR76&gt;0),$U76,
IF($P76="Furloughed",IF(AR76&gt;0,$U76)+IF(BB76&gt;0,$U76),
IF($P76="Rehired",IF(BB76&gt;0,$U76))))))))*'Actual Allocation Calc'!$AJ$99)))</f>
        <v/>
      </c>
      <c r="AB76" s="210" t="str">
        <f>IF($B76="","",IF('Actual Allocation Calc'!$AK$78="A",
IF($P76="Employed",$U76,
IF(AND($P76="Terminated"),($U76/7*AS76),
IF(AND($P76="Furloughed"),($U76/7*AS76)+($U76/7*BC76),
IF(AND($P76="Rehired"),($U76/7*BC76),
IF(AND($P76="Terminated",AS76&gt;0),$U76,
IF($P76="Furloughed",IF(AS76&gt;0,$U76)+IF(BC76&gt;0,$U76),
IF($P76="Rehired",IF(BC76&gt;0,$U76)))))))),IF('Actual Allocation Calc'!$AK$78="C",'Actual Allocation Calc'!O76,'Actual Allocation Calc'!X76+IF($P76="Employed",$U76,
IF(AND($P76="Terminated"),($U76/7*AS76),
IF(AND($P76="Furloughed"),($U76/7*AS76)+($U76/7*BC76),
IF(AND($P76="Rehired"),($U76/7*BC76),
IF(AND($P76="Terminated",AS76&gt;0),$U76,
IF($P76="Furloughed",IF(AS76&gt;0,$U76)+IF(BC76&gt;0,$U76),
IF($P76="Rehired",IF(BC76&gt;0,$U76))))))))*'Actual Allocation Calc'!$AK$99)))</f>
        <v/>
      </c>
      <c r="AC76" s="210" t="str">
        <f>IF($B76="","",IF('Actual Allocation Calc'!$AL$78="A",
IF($P76="Employed",$U76,
IF(AND($P76="Terminated"),($U76/7*AT76),
IF(AND($P76="Furloughed"),($U76/7*AT76)+($U76/7*BD76),
IF(AND($P76="Rehired"),($U76/7*BD76),
IF(AND($P76="Terminated",AT76&gt;0),$U76,
IF($P76="Furloughed",IF(AT76&gt;0,$U76)+IF(BD76&gt;0,$U76),
IF($P76="Rehired",IF(BD76&gt;0,$U76)))))))),IF('Actual Allocation Calc'!$AL$78="C",'Actual Allocation Calc'!P76,'Actual Allocation Calc'!Y76+IF($P76="Employed",$U76,
IF(AND($P76="Terminated"),($U76/7*AT76),
IF(AND($P76="Furloughed"),($U76/7*AT76)+($U76/7*BD76),
IF(AND($P76="Rehired"),($U76/7*BD76),
IF(AND($P76="Terminated",AT76&gt;0),$U76,
IF($P76="Furloughed",IF(AT76&gt;0,$U76)+IF(BD76&gt;0,$U76),
IF($P76="Rehired",IF(BD76&gt;0,$U76))))))))*'Actual Allocation Calc'!$AL$99)))</f>
        <v/>
      </c>
      <c r="AD76" s="210" t="str">
        <f>IF($B76="","",IF('Actual Allocation Calc'!$AM$78="A",
IF($P76="Employed",$U76,
IF(AND($P76="Terminated"),($U76/7*AU76),
IF(AND($P76="Furloughed"),($U76/7*AU76)+($U76/7*BE76),
IF(AND($P76="Rehired"),($U76/7*BE76),
IF(AND($P76="Terminated",AU76&gt;0),$U76,
IF($P76="Furloughed",IF(AU76&gt;0,$U76)+IF(BE76&gt;0,$U76),
IF($P76="Rehired",IF(BE76&gt;0,$U76)))))))),IF('Actual Allocation Calc'!$AM$78="C",'Actual Allocation Calc'!Q76,'Actual Allocation Calc'!Z76+IF($P76="Employed",$U76,
IF(AND($P76="Terminated"),($U76/7*AU76),
IF(AND($P76="Furloughed"),($U76/7*AU76)+($U76/7*BE76),
IF(AND($P76="Rehired"),($U76/7*BE76),
IF(AND($P76="Terminated",AU76&gt;0),$U76,
IF($P76="Furloughed",IF(AU76&gt;0,$U76)+IF(BE76&gt;0,$U76),
IF($P76="Rehired",IF(BE76&gt;0,$U76))))))))*'Actual Allocation Calc'!$AM$99)))</f>
        <v/>
      </c>
      <c r="AE76" s="210" t="str">
        <f>IF($B76="","",IF('Actual Allocation Calc'!$AN$78="A",
IF($P76="Employed",$U76,
IF(AND($P76="Terminated"),($U76/7*AV76),
IF(AND($P76="Furloughed"),($U76/7*AV76)+($U76/7*BF76),
IF(AND($P76="Rehired"),($U76/7*BF76),
IF(AND($P76="Terminated",AV76&gt;0),$U76,
IF($P76="Furloughed",IF(AV76&gt;0,$U76)+IF(BF76&gt;0,$U76),
IF($P76="Rehired",IF(BF76&gt;0,$U76)))))))),IF('Actual Allocation Calc'!$AN$78="C",'Actual Allocation Calc'!R76,'Actual Allocation Calc'!AA76+IF($P76="Employed",$U76,
IF(AND($P76="Terminated"),($U76/7*AV76),
IF(AND($P76="Furloughed"),($U76/7*AV76)+($U76/7*BF76),
IF(AND($P76="Rehired"),($U76/7*BF76),
IF(AND($P76="Terminated",AV76&gt;0),$U76,
IF($P76="Furloughed",IF(AV76&gt;0,$U76)+IF(BF76&gt;0,$U76),
IF($P76="Rehired",IF(BF76&gt;0,$U76))))))))*'Actual Allocation Calc'!$AN$99)))</f>
        <v/>
      </c>
      <c r="AF76" s="210" t="str">
        <f>IF($B76="","",IF('Actual Allocation Calc'!$AO$78="A",
IF($P76="Employed",$U76,
IF(AND($P76="Terminated"),($U76/7*AW76),
IF(AND($P76="Furloughed"),($U76/7*AW76)+($U76/7*BG76),
IF(AND($P76="Rehired"),($U76/7*BG76),
IF(AND($P76="Terminated",AW76&gt;0),$U76,
IF($P76="Furloughed",IF(AW76&gt;0,$U76)+IF(BG76&gt;0,$U76),
IF($P76="Rehired",IF(BG76&gt;0,$U76)))))))),IF('Actual Allocation Calc'!$AO$78="C",'Actual Allocation Calc'!S76,'Actual Allocation Calc'!AB76+IF($P76="Employed",$U76,
IF(AND($P76="Terminated"),($U76/7*AW76),
IF(AND($P76="Furloughed"),($U76/7*AW76)+($U76/7*BG76),
IF(AND($P76="Rehired"),($U76/7*BG76),
IF(AND($P76="Terminated",AW76&gt;0),$U76,
IF($P76="Furloughed",IF(AW76&gt;0,$U76)+IF(BG76&gt;0,$U76),
IF($P76="Rehired",IF(BG76&gt;0,$U76))))))))*'Actual Allocation Calc'!$AO$99)))</f>
        <v/>
      </c>
      <c r="AG76" s="210" t="str">
        <f>IF($B76="","",IF('Actual Allocation Calc'!$AP$78="A",
IF($P76="Employed",$U76/7*BK76,
IF(AND($P76="Terminated"),($U76/7*AX76),
IF(AND($P76="Furloughed"),($U76/7*AX76)+($U76/7*BH76),
IF(AND($P76="Rehired"),($U76/7*BH76),
IF(AND($P76="Terminated",AX76&gt;0),$U76,
IF($P76="Furloughed",IF(AX76&gt;0,$U76)+IF(BH76&gt;0,$U76),
IF($P76="Rehired",IF(BH76&gt;0,$U76)))))))),IF('Actual Allocation Calc'!$AP$78="C",'Actual Allocation Calc'!T76,'Actual Allocation Calc'!AC76+IF($P76="Employed",$U76/7*BK76,
IF(AND($P76="Terminated"),($U76/7*AX76),
IF(AND($P76="Furloughed"),($U76/7*AX76)+($U76/7*BH76),
IF(AND($P76="Rehired"),($U76/7*BH76),
IF(AND($P76="Terminated",AX76&gt;0),$U76,
IF($P76="Furloughed",IF(AX76&gt;0,$U76)+IF(BH76&gt;0,$U76),
IF($P76="Rehired",IF(BH76&gt;0,$U76))))))))*'Actual Allocation Calc'!$AP$99)))</f>
        <v/>
      </c>
      <c r="AH76" s="536"/>
      <c r="AI76" s="82">
        <f t="shared" si="24"/>
        <v>0</v>
      </c>
      <c r="AJ76" s="210">
        <f t="shared" si="6"/>
        <v>0</v>
      </c>
      <c r="AK76" s="397" t="str">
        <f t="shared" si="7"/>
        <v/>
      </c>
      <c r="AM76" s="173"/>
      <c r="AO76" s="214" t="str">
        <f>IFERROR(IF($V76="","",VLOOKUP(V76,'Calendar Calcs'!$B$2:$E1043,4,FALSE)),0)</f>
        <v/>
      </c>
      <c r="AP76" s="69" t="str">
        <f>IF($AO76="","", IF($AO76&lt;AP$23,0,IF($AO76&gt;AP$23,COUNTIFS('Calendar Calcs'!$E$2:$E1043,AP$23),COUNTIFS('Calendar Calcs'!$E$2:$E1043,AP$23,'Calendar Calcs'!$D$2:$D1043,"&lt;="&amp;WEEKDAY($V76)))))</f>
        <v/>
      </c>
      <c r="AQ76" s="69" t="str">
        <f>IF($AO76="","", IF($AO76&lt;AQ$23,0,IF($AO76&gt;AQ$23,COUNTIFS('Calendar Calcs'!$E$2:$E1043,AQ$23),COUNTIFS('Calendar Calcs'!$E$2:$E1043,AQ$23,'Calendar Calcs'!$D$2:$D1043,"&lt;="&amp;WEEKDAY($V76)))))</f>
        <v/>
      </c>
      <c r="AR76" s="69" t="str">
        <f>IF($AO76="","", IF($AO76&lt;AR$23,0,IF($AO76&gt;AR$23,COUNTIFS('Calendar Calcs'!$E$2:$E1043,AR$23),COUNTIFS('Calendar Calcs'!$E$2:$E1043,AR$23,'Calendar Calcs'!$D$2:$D1043,"&lt;="&amp;WEEKDAY($V76)))))</f>
        <v/>
      </c>
      <c r="AS76" s="69" t="str">
        <f>IF($AO76="","", IF($AO76&lt;AS$23,0,IF($AO76&gt;AS$23,COUNTIFS('Calendar Calcs'!$E$2:$E1043,AS$23),COUNTIFS('Calendar Calcs'!$E$2:$E1043,AS$23,'Calendar Calcs'!$D$2:$D1043,"&lt;="&amp;WEEKDAY($V76)))))</f>
        <v/>
      </c>
      <c r="AT76" s="69" t="str">
        <f>IF($AO76="","", IF($AO76&lt;AT$23,0,IF($AO76&gt;AT$23,COUNTIFS('Calendar Calcs'!$E$2:$E1043,AT$23),COUNTIFS('Calendar Calcs'!$E$2:$E1043,AT$23,'Calendar Calcs'!$D$2:$D1043,"&lt;="&amp;WEEKDAY($V76)))))</f>
        <v/>
      </c>
      <c r="AU76" s="69" t="str">
        <f>IF($AO76="","", IF($AO76&lt;AU$23,0,IF($AO76&gt;AU$23,COUNTIFS('Calendar Calcs'!$E$2:$E1043,AU$23),COUNTIFS('Calendar Calcs'!$E$2:$E1043,AU$23,'Calendar Calcs'!$D$2:$D1043,"&lt;="&amp;WEEKDAY($V76)))))</f>
        <v/>
      </c>
      <c r="AV76" s="69" t="str">
        <f>IF($AO76="","", IF($AO76&lt;AV$23,0,IF($AO76&gt;AV$23,COUNTIFS('Calendar Calcs'!$E$2:$E1043,AV$23),COUNTIFS('Calendar Calcs'!$E$2:$E1043,AV$23,'Calendar Calcs'!$D$2:$D1043,"&lt;="&amp;WEEKDAY($V76)))))</f>
        <v/>
      </c>
      <c r="AW76" s="69" t="str">
        <f>IF($AO76="","", IF($AO76&lt;AW$23,0,IF($AO76&gt;AW$23,COUNTIFS('Calendar Calcs'!$E$2:$E1043,AW$23),COUNTIFS('Calendar Calcs'!$E$2:$E1043,AW$23,'Calendar Calcs'!$D$2:$D1043,"&lt;="&amp;WEEKDAY($V76)))))</f>
        <v/>
      </c>
      <c r="AX76" s="69" t="str">
        <f>IF($AO76="","", IF($AO76&lt;AX$23,0,IF($AO76&gt;AX$23,COUNTIFS('Calendar Calcs'!$E$2:$E1043,AX$23),COUNTIFS('Calendar Calcs'!$E$2:$E1043,AX$23,'Calendar Calcs'!$D$2:$D1043,"&lt;="&amp;WEEKDAY($V76)))))</f>
        <v/>
      </c>
      <c r="AY76" s="69" t="str">
        <f>IF($W76="","",VLOOKUP($W76,'Calendar Calcs'!$B$2:$E1043,4,FALSE))</f>
        <v/>
      </c>
      <c r="AZ76" s="69" t="str">
        <f>IF($AY76="","",IF($AY76&gt;AZ$23,0,IF($AY76&lt;AZ$23,COUNTIFS('Calendar Calcs'!$E$2:$E1043,AZ$23),COUNTIFS('Calendar Calcs'!$E$2:$E1043,AZ$23,'Calendar Calcs'!$D$2:$D1043,"&gt;="&amp;WEEKDAY($W76)))))</f>
        <v/>
      </c>
      <c r="BA76" s="69" t="str">
        <f>IF($AY76="","",IF($AY76&gt;BA$23,0,IF($AY76&lt;BA$23,COUNTIFS('Calendar Calcs'!$E$2:$E1043,BA$23),COUNTIFS('Calendar Calcs'!$E$2:$E1043,BA$23,'Calendar Calcs'!$D$2:$D1043,"&gt;="&amp;WEEKDAY($W76)))))</f>
        <v/>
      </c>
      <c r="BB76" s="69" t="str">
        <f>IF($AY76="","",IF($AY76&gt;BB$23,0,IF($AY76&lt;BB$23,COUNTIFS('Calendar Calcs'!$E$2:$E1043,BB$23),COUNTIFS('Calendar Calcs'!$E$2:$E1043,BB$23,'Calendar Calcs'!$D$2:$D1043,"&gt;="&amp;WEEKDAY($W76)))))</f>
        <v/>
      </c>
      <c r="BC76" s="69" t="str">
        <f>IF($AY76="","",IF($AY76&gt;BC$23,0,IF($AY76&lt;BC$23,COUNTIFS('Calendar Calcs'!$E$2:$E1043,BC$23),COUNTIFS('Calendar Calcs'!$E$2:$E1043,BC$23,'Calendar Calcs'!$D$2:$D1043,"&gt;="&amp;WEEKDAY($W76)))))</f>
        <v/>
      </c>
      <c r="BD76" s="69" t="str">
        <f>IF($AY76="","",IF($AY76&gt;BD$23,0,IF($AY76&lt;BD$23,COUNTIFS('Calendar Calcs'!$E$2:$E1043,BD$23),COUNTIFS('Calendar Calcs'!$E$2:$E1043,BD$23,'Calendar Calcs'!$D$2:$D1043,"&gt;="&amp;WEEKDAY($W76)))))</f>
        <v/>
      </c>
      <c r="BE76" s="69" t="str">
        <f>IF($AY76="","",IF($AY76&gt;BE$23,0,IF($AY76&lt;BE$23,COUNTIFS('Calendar Calcs'!$E$2:$E1043,BE$23),COUNTIFS('Calendar Calcs'!$E$2:$E1043,BE$23,'Calendar Calcs'!$D$2:$D1043,"&gt;="&amp;WEEKDAY($W76)))))</f>
        <v/>
      </c>
      <c r="BF76" s="69" t="str">
        <f>IF($AY76="","",IF($AY76&gt;BF$23,0,IF($AY76&lt;BF$23,COUNTIFS('Calendar Calcs'!$E$2:$E1043,BF$23),COUNTIFS('Calendar Calcs'!$E$2:$E1043,BF$23,'Calendar Calcs'!$D$2:$D1043,"&gt;="&amp;WEEKDAY($W76)))))</f>
        <v/>
      </c>
      <c r="BG76" s="69" t="str">
        <f>IF($AY76="","",IF($AY76&gt;BG$23,0,IF($AY76&lt;BG$23,COUNTIFS('Calendar Calcs'!$E$2:$E1043,BG$23),COUNTIFS('Calendar Calcs'!$E$2:$E1043,BG$23,'Calendar Calcs'!$D$2:$D1043,"&gt;="&amp;WEEKDAY($W76)))))</f>
        <v/>
      </c>
      <c r="BH76" s="69">
        <f t="shared" si="8"/>
        <v>6</v>
      </c>
      <c r="BI76" s="69">
        <f>IF(Cover!$E$43="","",VLOOKUP(Cover!$E$43,'Calendar Calcs'!$B$2:$E1043,4,FALSE))</f>
        <v>1</v>
      </c>
      <c r="BJ76" s="69">
        <f>IF($BI76="","", IF($BI76&lt;BJ$23,0,IF($BI76&gt;=BJ$23,COUNTIFS('Calendar Calcs'!$E$2:$E1043,BJ$23),COUNTIFS('Calendar Calcs'!$E$2:$E1043,BJ$23,'Calendar Calcs'!$D$2:$D1043,"&lt;="&amp;WEEKDAY($V76)))))</f>
        <v>1</v>
      </c>
      <c r="BK76" s="69">
        <f t="shared" si="3"/>
        <v>6</v>
      </c>
      <c r="BN76" s="69" t="str">
        <f>IF(T76&gt;0,"FTE",IF(Cover!$E$47="Weekly",IF(S76&gt;29.75,"FTE","PTE"),IF(S76&gt;59.75,"FTE","PTE")))</f>
        <v>PTE</v>
      </c>
      <c r="BO76" s="69">
        <f>IF(BN76="FTE",30,IF(Cover!$E$47="Weekly",'STEP 2 EE Data'!S76,'STEP 2 EE Data'!S76/2))</f>
        <v>0</v>
      </c>
      <c r="BP76" s="209">
        <f t="shared" si="9"/>
        <v>0</v>
      </c>
      <c r="BQ76" s="209">
        <f t="shared" si="10"/>
        <v>0</v>
      </c>
      <c r="BR76" s="209">
        <f t="shared" si="11"/>
        <v>0</v>
      </c>
      <c r="BS76" s="209">
        <f t="shared" si="12"/>
        <v>0</v>
      </c>
      <c r="BT76" s="209">
        <f t="shared" si="13"/>
        <v>0</v>
      </c>
      <c r="BU76" s="209">
        <f t="shared" si="14"/>
        <v>0</v>
      </c>
      <c r="BV76" s="209">
        <f t="shared" si="15"/>
        <v>0</v>
      </c>
      <c r="BW76" s="209">
        <f t="shared" si="16"/>
        <v>0</v>
      </c>
      <c r="BX76" s="209">
        <f t="shared" si="17"/>
        <v>0</v>
      </c>
      <c r="CC76" s="210" t="str">
        <f>IF(B76="","",IF(C76="",IF(Cover!$E$47="Weekly",'STEP 3 EE Comp'!BI81*8,'STEP 3 EE Comp'!BI81*4),IF(Cover!$E$47="Weekly",'STEP 3 EE Comp'!BI81,'STEP 3 EE Comp'!BI81)))</f>
        <v/>
      </c>
      <c r="CD76" s="82" t="str">
        <f t="shared" si="18"/>
        <v/>
      </c>
      <c r="CE76" s="417">
        <f t="shared" si="19"/>
        <v>1</v>
      </c>
      <c r="CF76" s="82" t="str">
        <f t="shared" si="20"/>
        <v>Good</v>
      </c>
      <c r="CG76" s="82">
        <f t="shared" si="21"/>
        <v>0</v>
      </c>
      <c r="CH76" s="234">
        <f t="shared" si="22"/>
        <v>0</v>
      </c>
    </row>
    <row r="77" spans="1:86" s="69" customFormat="1" x14ac:dyDescent="0.3">
      <c r="A77" s="530"/>
      <c r="B77" s="477"/>
      <c r="C77" s="52"/>
      <c r="D77" s="565"/>
      <c r="E77" s="52"/>
      <c r="F77" s="507"/>
      <c r="G77" s="210">
        <f t="shared" si="23"/>
        <v>0</v>
      </c>
      <c r="H77" s="82">
        <f t="shared" si="2"/>
        <v>0</v>
      </c>
      <c r="I77" s="211"/>
      <c r="J77" s="441" t="s">
        <v>21</v>
      </c>
      <c r="K77" s="441" t="s">
        <v>21</v>
      </c>
      <c r="L77" s="441" t="s">
        <v>21</v>
      </c>
      <c r="M77" s="441" t="s">
        <v>21</v>
      </c>
      <c r="N77" s="568" t="s">
        <v>21</v>
      </c>
      <c r="O77" s="211"/>
      <c r="P77" s="212" t="str">
        <f>IF(B77="","",
IF(AND(V77="",W77="",B77&lt;&gt;""),"Employed",
IF(AND(V77&lt;&gt;"",W77="",B77&lt;&gt;""),"Terminated",
IF(AND(V77&lt;&gt;"",W77&lt;&gt;"",B77&lt;&gt;""),IF(W77&lt;Cover!$E$43,"Employed","Furloughed"),
IF(AND(V77="",W77&lt;&gt;"",B77&lt;&gt;""),IF(W77&lt;Cover!$E$43,"Employed","Rehired"))))))</f>
        <v/>
      </c>
      <c r="Q77" s="211"/>
      <c r="R77" s="536"/>
      <c r="S77" s="563"/>
      <c r="T77" s="536"/>
      <c r="U77" s="82">
        <f>IF(Cover!$E$47="Weekly",IF(T77&gt;0,T77,R77*S77),IF(T77&gt;0,T77,R77*S77)/2)</f>
        <v>0</v>
      </c>
      <c r="V77" s="564"/>
      <c r="W77" s="564"/>
      <c r="Y77" s="213" t="str">
        <f>IF($B77="","",IF('Actual Allocation Calc'!$AH$78="A",
IF($P77="Employed",$U77/7*BJ77,
IF(AND($P77="Terminated"),($U77/7*AP77),
IF(AND($P77="Furloughed"),($U77/7*AP77)+($U77/7*AZ77),
IF(AND($P77="Rehired"),($U77/7*AZ77),
IF(AND($P77="Terminated",AP77&gt;0),$U77,
IF($P77="Furloughed",IF(AP77&gt;0,$U77)+IF(AZ77&gt;0,$U77),
IF($P77="Rehired",IF(AZ77&gt;0,$U77)))))))),IF('Actual Allocation Calc'!$AH$78="C",'Actual Allocation Calc'!L77,'Actual Allocation Calc'!U77+IF($P77="Employed",$U77/7*BJ77,
IF(AND($P77="Terminated"),($U77/7*AP77),
IF(AND($P77="Furloughed"),($U77/7*AP77)+($U77/7*AZ77),
IF(AND($P77="Rehired"),($U77/7*AZ77),
IF(AND($P77="Terminated",AP77&gt;0),$U77,
IF($P77="Furloughed",IF(AP77&gt;0,$U77)+IF(AZ77&gt;0,$U77),
IF($P77="Rehired",IF(AZ77&gt;0,$U77))))))))*'Actual Allocation Calc'!$AH$99)))</f>
        <v/>
      </c>
      <c r="Z77" s="210" t="str">
        <f>IF($B77="","",IF('Actual Allocation Calc'!$AI$78="A",
IF($P77="Employed",$U77,
IF(AND($P77="Terminated"),($U77/7*AQ77),
IF(AND($P77="Furloughed"),($U77/7*AQ77)+($U77/7*BA77),
IF(AND($P77="Rehired"),($U77/7*BA77),
IF(AND($P77="Terminated",AQ77&gt;0),$U77,
IF($P77="Furloughed",IF(AQ77&gt;0,$U77)+IF(BA77&gt;0,$U77),
IF($P77="Rehired",IF(BA77&gt;0,$U77)))))))),IF('Actual Allocation Calc'!$AI$78="C",'Actual Allocation Calc'!M77,'Actual Allocation Calc'!V77+IF($P77="Employed",$U77,
IF(AND($P77="Terminated"),($U77/7*AQ77),
IF(AND($P77="Furloughed"),($U77/7*AQ77)+($U77/7*BA77),
IF(AND($P77="Rehired"),($U77/7*BA77),
IF(AND($P77="Terminated",AQ77&gt;0),$U77,
IF($P77="Furloughed",IF(AQ77&gt;0,$U77)+IF(BA77&gt;0,$U77),
IF($P77="Rehired",IF(BA77&gt;0,$U77))))))))*'Actual Allocation Calc'!$AI$99)))</f>
        <v/>
      </c>
      <c r="AA77" s="210" t="str">
        <f>IF($B77="","",IF('Actual Allocation Calc'!$AJ$78="A",
IF($P77="Employed",$U77,
IF(AND($P77="Terminated"),($U77/7*AR77),
IF(AND($P77="Furloughed"),($U77/7*AR77)+($U77/7*BB77),
IF(AND($P77="Rehired"),($U77/7*BB77),
IF(AND($P77="Terminated",AR77&gt;0),$U77,
IF($P77="Furloughed",IF(AR77&gt;0,$U77)+IF(BB77&gt;0,$U77),
IF($P77="Rehired",IF(BB77&gt;0,$U77)))))))),IF('Actual Allocation Calc'!$AJ$78="C",'Actual Allocation Calc'!N77,'Actual Allocation Calc'!W77+IF($P77="Employed",$U77,
IF(AND($P77="Terminated"),($U77/7*AR77),
IF(AND($P77="Furloughed"),($U77/7*AR77)+($U77/7*BB77),
IF(AND($P77="Rehired"),($U77/7*BB77),
IF(AND($P77="Terminated",AR77&gt;0),$U77,
IF($P77="Furloughed",IF(AR77&gt;0,$U77)+IF(BB77&gt;0,$U77),
IF($P77="Rehired",IF(BB77&gt;0,$U77))))))))*'Actual Allocation Calc'!$AJ$99)))</f>
        <v/>
      </c>
      <c r="AB77" s="210" t="str">
        <f>IF($B77="","",IF('Actual Allocation Calc'!$AK$78="A",
IF($P77="Employed",$U77,
IF(AND($P77="Terminated"),($U77/7*AS77),
IF(AND($P77="Furloughed"),($U77/7*AS77)+($U77/7*BC77),
IF(AND($P77="Rehired"),($U77/7*BC77),
IF(AND($P77="Terminated",AS77&gt;0),$U77,
IF($P77="Furloughed",IF(AS77&gt;0,$U77)+IF(BC77&gt;0,$U77),
IF($P77="Rehired",IF(BC77&gt;0,$U77)))))))),IF('Actual Allocation Calc'!$AK$78="C",'Actual Allocation Calc'!O77,'Actual Allocation Calc'!X77+IF($P77="Employed",$U77,
IF(AND($P77="Terminated"),($U77/7*AS77),
IF(AND($P77="Furloughed"),($U77/7*AS77)+($U77/7*BC77),
IF(AND($P77="Rehired"),($U77/7*BC77),
IF(AND($P77="Terminated",AS77&gt;0),$U77,
IF($P77="Furloughed",IF(AS77&gt;0,$U77)+IF(BC77&gt;0,$U77),
IF($P77="Rehired",IF(BC77&gt;0,$U77))))))))*'Actual Allocation Calc'!$AK$99)))</f>
        <v/>
      </c>
      <c r="AC77" s="210" t="str">
        <f>IF($B77="","",IF('Actual Allocation Calc'!$AL$78="A",
IF($P77="Employed",$U77,
IF(AND($P77="Terminated"),($U77/7*AT77),
IF(AND($P77="Furloughed"),($U77/7*AT77)+($U77/7*BD77),
IF(AND($P77="Rehired"),($U77/7*BD77),
IF(AND($P77="Terminated",AT77&gt;0),$U77,
IF($P77="Furloughed",IF(AT77&gt;0,$U77)+IF(BD77&gt;0,$U77),
IF($P77="Rehired",IF(BD77&gt;0,$U77)))))))),IF('Actual Allocation Calc'!$AL$78="C",'Actual Allocation Calc'!P77,'Actual Allocation Calc'!Y77+IF($P77="Employed",$U77,
IF(AND($P77="Terminated"),($U77/7*AT77),
IF(AND($P77="Furloughed"),($U77/7*AT77)+($U77/7*BD77),
IF(AND($P77="Rehired"),($U77/7*BD77),
IF(AND($P77="Terminated",AT77&gt;0),$U77,
IF($P77="Furloughed",IF(AT77&gt;0,$U77)+IF(BD77&gt;0,$U77),
IF($P77="Rehired",IF(BD77&gt;0,$U77))))))))*'Actual Allocation Calc'!$AL$99)))</f>
        <v/>
      </c>
      <c r="AD77" s="210" t="str">
        <f>IF($B77="","",IF('Actual Allocation Calc'!$AM$78="A",
IF($P77="Employed",$U77,
IF(AND($P77="Terminated"),($U77/7*AU77),
IF(AND($P77="Furloughed"),($U77/7*AU77)+($U77/7*BE77),
IF(AND($P77="Rehired"),($U77/7*BE77),
IF(AND($P77="Terminated",AU77&gt;0),$U77,
IF($P77="Furloughed",IF(AU77&gt;0,$U77)+IF(BE77&gt;0,$U77),
IF($P77="Rehired",IF(BE77&gt;0,$U77)))))))),IF('Actual Allocation Calc'!$AM$78="C",'Actual Allocation Calc'!Q77,'Actual Allocation Calc'!Z77+IF($P77="Employed",$U77,
IF(AND($P77="Terminated"),($U77/7*AU77),
IF(AND($P77="Furloughed"),($U77/7*AU77)+($U77/7*BE77),
IF(AND($P77="Rehired"),($U77/7*BE77),
IF(AND($P77="Terminated",AU77&gt;0),$U77,
IF($P77="Furloughed",IF(AU77&gt;0,$U77)+IF(BE77&gt;0,$U77),
IF($P77="Rehired",IF(BE77&gt;0,$U77))))))))*'Actual Allocation Calc'!$AM$99)))</f>
        <v/>
      </c>
      <c r="AE77" s="210" t="str">
        <f>IF($B77="","",IF('Actual Allocation Calc'!$AN$78="A",
IF($P77="Employed",$U77,
IF(AND($P77="Terminated"),($U77/7*AV77),
IF(AND($P77="Furloughed"),($U77/7*AV77)+($U77/7*BF77),
IF(AND($P77="Rehired"),($U77/7*BF77),
IF(AND($P77="Terminated",AV77&gt;0),$U77,
IF($P77="Furloughed",IF(AV77&gt;0,$U77)+IF(BF77&gt;0,$U77),
IF($P77="Rehired",IF(BF77&gt;0,$U77)))))))),IF('Actual Allocation Calc'!$AN$78="C",'Actual Allocation Calc'!R77,'Actual Allocation Calc'!AA77+IF($P77="Employed",$U77,
IF(AND($P77="Terminated"),($U77/7*AV77),
IF(AND($P77="Furloughed"),($U77/7*AV77)+($U77/7*BF77),
IF(AND($P77="Rehired"),($U77/7*BF77),
IF(AND($P77="Terminated",AV77&gt;0),$U77,
IF($P77="Furloughed",IF(AV77&gt;0,$U77)+IF(BF77&gt;0,$U77),
IF($P77="Rehired",IF(BF77&gt;0,$U77))))))))*'Actual Allocation Calc'!$AN$99)))</f>
        <v/>
      </c>
      <c r="AF77" s="210" t="str">
        <f>IF($B77="","",IF('Actual Allocation Calc'!$AO$78="A",
IF($P77="Employed",$U77,
IF(AND($P77="Terminated"),($U77/7*AW77),
IF(AND($P77="Furloughed"),($U77/7*AW77)+($U77/7*BG77),
IF(AND($P77="Rehired"),($U77/7*BG77),
IF(AND($P77="Terminated",AW77&gt;0),$U77,
IF($P77="Furloughed",IF(AW77&gt;0,$U77)+IF(BG77&gt;0,$U77),
IF($P77="Rehired",IF(BG77&gt;0,$U77)))))))),IF('Actual Allocation Calc'!$AO$78="C",'Actual Allocation Calc'!S77,'Actual Allocation Calc'!AB77+IF($P77="Employed",$U77,
IF(AND($P77="Terminated"),($U77/7*AW77),
IF(AND($P77="Furloughed"),($U77/7*AW77)+($U77/7*BG77),
IF(AND($P77="Rehired"),($U77/7*BG77),
IF(AND($P77="Terminated",AW77&gt;0),$U77,
IF($P77="Furloughed",IF(AW77&gt;0,$U77)+IF(BG77&gt;0,$U77),
IF($P77="Rehired",IF(BG77&gt;0,$U77))))))))*'Actual Allocation Calc'!$AO$99)))</f>
        <v/>
      </c>
      <c r="AG77" s="210" t="str">
        <f>IF($B77="","",IF('Actual Allocation Calc'!$AP$78="A",
IF($P77="Employed",$U77/7*BK77,
IF(AND($P77="Terminated"),($U77/7*AX77),
IF(AND($P77="Furloughed"),($U77/7*AX77)+($U77/7*BH77),
IF(AND($P77="Rehired"),($U77/7*BH77),
IF(AND($P77="Terminated",AX77&gt;0),$U77,
IF($P77="Furloughed",IF(AX77&gt;0,$U77)+IF(BH77&gt;0,$U77),
IF($P77="Rehired",IF(BH77&gt;0,$U77)))))))),IF('Actual Allocation Calc'!$AP$78="C",'Actual Allocation Calc'!T77,'Actual Allocation Calc'!AC77+IF($P77="Employed",$U77/7*BK77,
IF(AND($P77="Terminated"),($U77/7*AX77),
IF(AND($P77="Furloughed"),($U77/7*AX77)+($U77/7*BH77),
IF(AND($P77="Rehired"),($U77/7*BH77),
IF(AND($P77="Terminated",AX77&gt;0),$U77,
IF($P77="Furloughed",IF(AX77&gt;0,$U77)+IF(BH77&gt;0,$U77),
IF($P77="Rehired",IF(BH77&gt;0,$U77))))))))*'Actual Allocation Calc'!$AP$99)))</f>
        <v/>
      </c>
      <c r="AH77" s="536"/>
      <c r="AI77" s="82">
        <f t="shared" si="24"/>
        <v>0</v>
      </c>
      <c r="AJ77" s="210">
        <f t="shared" si="6"/>
        <v>0</v>
      </c>
      <c r="AK77" s="397" t="str">
        <f t="shared" si="7"/>
        <v/>
      </c>
      <c r="AM77" s="173"/>
      <c r="AO77" s="214" t="str">
        <f>IFERROR(IF($V77="","",VLOOKUP(V77,'Calendar Calcs'!$B$2:$E1044,4,FALSE)),0)</f>
        <v/>
      </c>
      <c r="AP77" s="69" t="str">
        <f>IF($AO77="","", IF($AO77&lt;AP$23,0,IF($AO77&gt;AP$23,COUNTIFS('Calendar Calcs'!$E$2:$E1044,AP$23),COUNTIFS('Calendar Calcs'!$E$2:$E1044,AP$23,'Calendar Calcs'!$D$2:$D1044,"&lt;="&amp;WEEKDAY($V77)))))</f>
        <v/>
      </c>
      <c r="AQ77" s="69" t="str">
        <f>IF($AO77="","", IF($AO77&lt;AQ$23,0,IF($AO77&gt;AQ$23,COUNTIFS('Calendar Calcs'!$E$2:$E1044,AQ$23),COUNTIFS('Calendar Calcs'!$E$2:$E1044,AQ$23,'Calendar Calcs'!$D$2:$D1044,"&lt;="&amp;WEEKDAY($V77)))))</f>
        <v/>
      </c>
      <c r="AR77" s="69" t="str">
        <f>IF($AO77="","", IF($AO77&lt;AR$23,0,IF($AO77&gt;AR$23,COUNTIFS('Calendar Calcs'!$E$2:$E1044,AR$23),COUNTIFS('Calendar Calcs'!$E$2:$E1044,AR$23,'Calendar Calcs'!$D$2:$D1044,"&lt;="&amp;WEEKDAY($V77)))))</f>
        <v/>
      </c>
      <c r="AS77" s="69" t="str">
        <f>IF($AO77="","", IF($AO77&lt;AS$23,0,IF($AO77&gt;AS$23,COUNTIFS('Calendar Calcs'!$E$2:$E1044,AS$23),COUNTIFS('Calendar Calcs'!$E$2:$E1044,AS$23,'Calendar Calcs'!$D$2:$D1044,"&lt;="&amp;WEEKDAY($V77)))))</f>
        <v/>
      </c>
      <c r="AT77" s="69" t="str">
        <f>IF($AO77="","", IF($AO77&lt;AT$23,0,IF($AO77&gt;AT$23,COUNTIFS('Calendar Calcs'!$E$2:$E1044,AT$23),COUNTIFS('Calendar Calcs'!$E$2:$E1044,AT$23,'Calendar Calcs'!$D$2:$D1044,"&lt;="&amp;WEEKDAY($V77)))))</f>
        <v/>
      </c>
      <c r="AU77" s="69" t="str">
        <f>IF($AO77="","", IF($AO77&lt;AU$23,0,IF($AO77&gt;AU$23,COUNTIFS('Calendar Calcs'!$E$2:$E1044,AU$23),COUNTIFS('Calendar Calcs'!$E$2:$E1044,AU$23,'Calendar Calcs'!$D$2:$D1044,"&lt;="&amp;WEEKDAY($V77)))))</f>
        <v/>
      </c>
      <c r="AV77" s="69" t="str">
        <f>IF($AO77="","", IF($AO77&lt;AV$23,0,IF($AO77&gt;AV$23,COUNTIFS('Calendar Calcs'!$E$2:$E1044,AV$23),COUNTIFS('Calendar Calcs'!$E$2:$E1044,AV$23,'Calendar Calcs'!$D$2:$D1044,"&lt;="&amp;WEEKDAY($V77)))))</f>
        <v/>
      </c>
      <c r="AW77" s="69" t="str">
        <f>IF($AO77="","", IF($AO77&lt;AW$23,0,IF($AO77&gt;AW$23,COUNTIFS('Calendar Calcs'!$E$2:$E1044,AW$23),COUNTIFS('Calendar Calcs'!$E$2:$E1044,AW$23,'Calendar Calcs'!$D$2:$D1044,"&lt;="&amp;WEEKDAY($V77)))))</f>
        <v/>
      </c>
      <c r="AX77" s="69" t="str">
        <f>IF($AO77="","", IF($AO77&lt;AX$23,0,IF($AO77&gt;AX$23,COUNTIFS('Calendar Calcs'!$E$2:$E1044,AX$23),COUNTIFS('Calendar Calcs'!$E$2:$E1044,AX$23,'Calendar Calcs'!$D$2:$D1044,"&lt;="&amp;WEEKDAY($V77)))))</f>
        <v/>
      </c>
      <c r="AY77" s="69" t="str">
        <f>IF($W77="","",VLOOKUP($W77,'Calendar Calcs'!$B$2:$E1044,4,FALSE))</f>
        <v/>
      </c>
      <c r="AZ77" s="69" t="str">
        <f>IF($AY77="","",IF($AY77&gt;AZ$23,0,IF($AY77&lt;AZ$23,COUNTIFS('Calendar Calcs'!$E$2:$E1044,AZ$23),COUNTIFS('Calendar Calcs'!$E$2:$E1044,AZ$23,'Calendar Calcs'!$D$2:$D1044,"&gt;="&amp;WEEKDAY($W77)))))</f>
        <v/>
      </c>
      <c r="BA77" s="69" t="str">
        <f>IF($AY77="","",IF($AY77&gt;BA$23,0,IF($AY77&lt;BA$23,COUNTIFS('Calendar Calcs'!$E$2:$E1044,BA$23),COUNTIFS('Calendar Calcs'!$E$2:$E1044,BA$23,'Calendar Calcs'!$D$2:$D1044,"&gt;="&amp;WEEKDAY($W77)))))</f>
        <v/>
      </c>
      <c r="BB77" s="69" t="str">
        <f>IF($AY77="","",IF($AY77&gt;BB$23,0,IF($AY77&lt;BB$23,COUNTIFS('Calendar Calcs'!$E$2:$E1044,BB$23),COUNTIFS('Calendar Calcs'!$E$2:$E1044,BB$23,'Calendar Calcs'!$D$2:$D1044,"&gt;="&amp;WEEKDAY($W77)))))</f>
        <v/>
      </c>
      <c r="BC77" s="69" t="str">
        <f>IF($AY77="","",IF($AY77&gt;BC$23,0,IF($AY77&lt;BC$23,COUNTIFS('Calendar Calcs'!$E$2:$E1044,BC$23),COUNTIFS('Calendar Calcs'!$E$2:$E1044,BC$23,'Calendar Calcs'!$D$2:$D1044,"&gt;="&amp;WEEKDAY($W77)))))</f>
        <v/>
      </c>
      <c r="BD77" s="69" t="str">
        <f>IF($AY77="","",IF($AY77&gt;BD$23,0,IF($AY77&lt;BD$23,COUNTIFS('Calendar Calcs'!$E$2:$E1044,BD$23),COUNTIFS('Calendar Calcs'!$E$2:$E1044,BD$23,'Calendar Calcs'!$D$2:$D1044,"&gt;="&amp;WEEKDAY($W77)))))</f>
        <v/>
      </c>
      <c r="BE77" s="69" t="str">
        <f>IF($AY77="","",IF($AY77&gt;BE$23,0,IF($AY77&lt;BE$23,COUNTIFS('Calendar Calcs'!$E$2:$E1044,BE$23),COUNTIFS('Calendar Calcs'!$E$2:$E1044,BE$23,'Calendar Calcs'!$D$2:$D1044,"&gt;="&amp;WEEKDAY($W77)))))</f>
        <v/>
      </c>
      <c r="BF77" s="69" t="str">
        <f>IF($AY77="","",IF($AY77&gt;BF$23,0,IF($AY77&lt;BF$23,COUNTIFS('Calendar Calcs'!$E$2:$E1044,BF$23),COUNTIFS('Calendar Calcs'!$E$2:$E1044,BF$23,'Calendar Calcs'!$D$2:$D1044,"&gt;="&amp;WEEKDAY($W77)))))</f>
        <v/>
      </c>
      <c r="BG77" s="69" t="str">
        <f>IF($AY77="","",IF($AY77&gt;BG$23,0,IF($AY77&lt;BG$23,COUNTIFS('Calendar Calcs'!$E$2:$E1044,BG$23),COUNTIFS('Calendar Calcs'!$E$2:$E1044,BG$23,'Calendar Calcs'!$D$2:$D1044,"&gt;="&amp;WEEKDAY($W77)))))</f>
        <v/>
      </c>
      <c r="BH77" s="69">
        <f t="shared" si="8"/>
        <v>6</v>
      </c>
      <c r="BI77" s="69">
        <f>IF(Cover!$E$43="","",VLOOKUP(Cover!$E$43,'Calendar Calcs'!$B$2:$E1044,4,FALSE))</f>
        <v>1</v>
      </c>
      <c r="BJ77" s="69">
        <f>IF($BI77="","", IF($BI77&lt;BJ$23,0,IF($BI77&gt;=BJ$23,COUNTIFS('Calendar Calcs'!$E$2:$E1044,BJ$23),COUNTIFS('Calendar Calcs'!$E$2:$E1044,BJ$23,'Calendar Calcs'!$D$2:$D1044,"&lt;="&amp;WEEKDAY($V77)))))</f>
        <v>1</v>
      </c>
      <c r="BK77" s="69">
        <f t="shared" si="3"/>
        <v>6</v>
      </c>
      <c r="BN77" s="69" t="str">
        <f>IF(T77&gt;0,"FTE",IF(Cover!$E$47="Weekly",IF(S77&gt;29.75,"FTE","PTE"),IF(S77&gt;59.75,"FTE","PTE")))</f>
        <v>PTE</v>
      </c>
      <c r="BO77" s="69">
        <f>IF(BN77="FTE",30,IF(Cover!$E$47="Weekly",'STEP 2 EE Data'!S77,'STEP 2 EE Data'!S77/2))</f>
        <v>0</v>
      </c>
      <c r="BP77" s="209">
        <f t="shared" si="9"/>
        <v>0</v>
      </c>
      <c r="BQ77" s="209">
        <f t="shared" si="10"/>
        <v>0</v>
      </c>
      <c r="BR77" s="209">
        <f t="shared" si="11"/>
        <v>0</v>
      </c>
      <c r="BS77" s="209">
        <f t="shared" si="12"/>
        <v>0</v>
      </c>
      <c r="BT77" s="209">
        <f t="shared" si="13"/>
        <v>0</v>
      </c>
      <c r="BU77" s="209">
        <f t="shared" si="14"/>
        <v>0</v>
      </c>
      <c r="BV77" s="209">
        <f t="shared" si="15"/>
        <v>0</v>
      </c>
      <c r="BW77" s="209">
        <f t="shared" si="16"/>
        <v>0</v>
      </c>
      <c r="BX77" s="209">
        <f t="shared" si="17"/>
        <v>0</v>
      </c>
      <c r="CC77" s="210" t="str">
        <f>IF(B77="","",IF(C77="",IF(Cover!$E$47="Weekly",'STEP 3 EE Comp'!BI82*8,'STEP 3 EE Comp'!BI82*4),IF(Cover!$E$47="Weekly",'STEP 3 EE Comp'!BI82,'STEP 3 EE Comp'!BI82)))</f>
        <v/>
      </c>
      <c r="CD77" s="82" t="str">
        <f t="shared" si="18"/>
        <v/>
      </c>
      <c r="CE77" s="417">
        <f t="shared" si="19"/>
        <v>1</v>
      </c>
      <c r="CF77" s="82" t="str">
        <f t="shared" si="20"/>
        <v>Good</v>
      </c>
      <c r="CG77" s="82">
        <f t="shared" si="21"/>
        <v>0</v>
      </c>
      <c r="CH77" s="234">
        <f t="shared" si="22"/>
        <v>0</v>
      </c>
    </row>
    <row r="78" spans="1:86" s="69" customFormat="1" x14ac:dyDescent="0.3">
      <c r="A78" s="554"/>
      <c r="B78" s="478"/>
      <c r="C78" s="52"/>
      <c r="D78" s="565"/>
      <c r="E78" s="52"/>
      <c r="F78" s="507"/>
      <c r="G78" s="210">
        <f t="shared" si="23"/>
        <v>0</v>
      </c>
      <c r="H78" s="82">
        <f t="shared" si="2"/>
        <v>0</v>
      </c>
      <c r="I78" s="211"/>
      <c r="J78" s="441" t="s">
        <v>21</v>
      </c>
      <c r="K78" s="441" t="s">
        <v>21</v>
      </c>
      <c r="L78" s="441" t="s">
        <v>21</v>
      </c>
      <c r="M78" s="441" t="s">
        <v>21</v>
      </c>
      <c r="N78" s="568" t="s">
        <v>21</v>
      </c>
      <c r="O78" s="211"/>
      <c r="P78" s="212" t="str">
        <f>IF(B78="","",
IF(AND(V78="",W78="",B78&lt;&gt;""),"Employed",
IF(AND(V78&lt;&gt;"",W78="",B78&lt;&gt;""),"Terminated",
IF(AND(V78&lt;&gt;"",W78&lt;&gt;"",B78&lt;&gt;""),IF(W78&lt;Cover!$E$43,"Employed","Furloughed"),
IF(AND(V78="",W78&lt;&gt;"",B78&lt;&gt;""),IF(W78&lt;Cover!$E$43,"Employed","Rehired"))))))</f>
        <v/>
      </c>
      <c r="Q78" s="211"/>
      <c r="R78" s="536"/>
      <c r="S78" s="563"/>
      <c r="T78" s="536"/>
      <c r="U78" s="82">
        <f>IF(Cover!$E$47="Weekly",IF(T78&gt;0,T78,R78*S78),IF(T78&gt;0,T78,R78*S78)/2)</f>
        <v>0</v>
      </c>
      <c r="V78" s="564"/>
      <c r="W78" s="564"/>
      <c r="Y78" s="213" t="str">
        <f>IF($B78="","",IF('Actual Allocation Calc'!$AH$78="A",
IF($P78="Employed",$U78/7*BJ78,
IF(AND($P78="Terminated"),($U78/7*AP78),
IF(AND($P78="Furloughed"),($U78/7*AP78)+($U78/7*AZ78),
IF(AND($P78="Rehired"),($U78/7*AZ78),
IF(AND($P78="Terminated",AP78&gt;0),$U78,
IF($P78="Furloughed",IF(AP78&gt;0,$U78)+IF(AZ78&gt;0,$U78),
IF($P78="Rehired",IF(AZ78&gt;0,$U78)))))))),IF('Actual Allocation Calc'!$AH$78="C",'Actual Allocation Calc'!L78,'Actual Allocation Calc'!U78+IF($P78="Employed",$U78/7*BJ78,
IF(AND($P78="Terminated"),($U78/7*AP78),
IF(AND($P78="Furloughed"),($U78/7*AP78)+($U78/7*AZ78),
IF(AND($P78="Rehired"),($U78/7*AZ78),
IF(AND($P78="Terminated",AP78&gt;0),$U78,
IF($P78="Furloughed",IF(AP78&gt;0,$U78)+IF(AZ78&gt;0,$U78),
IF($P78="Rehired",IF(AZ78&gt;0,$U78))))))))*'Actual Allocation Calc'!$AH$99)))</f>
        <v/>
      </c>
      <c r="Z78" s="210" t="str">
        <f>IF($B78="","",IF('Actual Allocation Calc'!$AI$78="A",
IF($P78="Employed",$U78,
IF(AND($P78="Terminated"),($U78/7*AQ78),
IF(AND($P78="Furloughed"),($U78/7*AQ78)+($U78/7*BA78),
IF(AND($P78="Rehired"),($U78/7*BA78),
IF(AND($P78="Terminated",AQ78&gt;0),$U78,
IF($P78="Furloughed",IF(AQ78&gt;0,$U78)+IF(BA78&gt;0,$U78),
IF($P78="Rehired",IF(BA78&gt;0,$U78)))))))),IF('Actual Allocation Calc'!$AI$78="C",'Actual Allocation Calc'!M78,'Actual Allocation Calc'!V78+IF($P78="Employed",$U78,
IF(AND($P78="Terminated"),($U78/7*AQ78),
IF(AND($P78="Furloughed"),($U78/7*AQ78)+($U78/7*BA78),
IF(AND($P78="Rehired"),($U78/7*BA78),
IF(AND($P78="Terminated",AQ78&gt;0),$U78,
IF($P78="Furloughed",IF(AQ78&gt;0,$U78)+IF(BA78&gt;0,$U78),
IF($P78="Rehired",IF(BA78&gt;0,$U78))))))))*'Actual Allocation Calc'!$AI$99)))</f>
        <v/>
      </c>
      <c r="AA78" s="210" t="str">
        <f>IF($B78="","",IF('Actual Allocation Calc'!$AJ$78="A",
IF($P78="Employed",$U78,
IF(AND($P78="Terminated"),($U78/7*AR78),
IF(AND($P78="Furloughed"),($U78/7*AR78)+($U78/7*BB78),
IF(AND($P78="Rehired"),($U78/7*BB78),
IF(AND($P78="Terminated",AR78&gt;0),$U78,
IF($P78="Furloughed",IF(AR78&gt;0,$U78)+IF(BB78&gt;0,$U78),
IF($P78="Rehired",IF(BB78&gt;0,$U78)))))))),IF('Actual Allocation Calc'!$AJ$78="C",'Actual Allocation Calc'!N78,'Actual Allocation Calc'!W78+IF($P78="Employed",$U78,
IF(AND($P78="Terminated"),($U78/7*AR78),
IF(AND($P78="Furloughed"),($U78/7*AR78)+($U78/7*BB78),
IF(AND($P78="Rehired"),($U78/7*BB78),
IF(AND($P78="Terminated",AR78&gt;0),$U78,
IF($P78="Furloughed",IF(AR78&gt;0,$U78)+IF(BB78&gt;0,$U78),
IF($P78="Rehired",IF(BB78&gt;0,$U78))))))))*'Actual Allocation Calc'!$AJ$99)))</f>
        <v/>
      </c>
      <c r="AB78" s="210" t="str">
        <f>IF($B78="","",IF('Actual Allocation Calc'!$AK$78="A",
IF($P78="Employed",$U78,
IF(AND($P78="Terminated"),($U78/7*AS78),
IF(AND($P78="Furloughed"),($U78/7*AS78)+($U78/7*BC78),
IF(AND($P78="Rehired"),($U78/7*BC78),
IF(AND($P78="Terminated",AS78&gt;0),$U78,
IF($P78="Furloughed",IF(AS78&gt;0,$U78)+IF(BC78&gt;0,$U78),
IF($P78="Rehired",IF(BC78&gt;0,$U78)))))))),IF('Actual Allocation Calc'!$AK$78="C",'Actual Allocation Calc'!O78,'Actual Allocation Calc'!X78+IF($P78="Employed",$U78,
IF(AND($P78="Terminated"),($U78/7*AS78),
IF(AND($P78="Furloughed"),($U78/7*AS78)+($U78/7*BC78),
IF(AND($P78="Rehired"),($U78/7*BC78),
IF(AND($P78="Terminated",AS78&gt;0),$U78,
IF($P78="Furloughed",IF(AS78&gt;0,$U78)+IF(BC78&gt;0,$U78),
IF($P78="Rehired",IF(BC78&gt;0,$U78))))))))*'Actual Allocation Calc'!$AK$99)))</f>
        <v/>
      </c>
      <c r="AC78" s="210" t="str">
        <f>IF($B78="","",IF('Actual Allocation Calc'!$AL$78="A",
IF($P78="Employed",$U78,
IF(AND($P78="Terminated"),($U78/7*AT78),
IF(AND($P78="Furloughed"),($U78/7*AT78)+($U78/7*BD78),
IF(AND($P78="Rehired"),($U78/7*BD78),
IF(AND($P78="Terminated",AT78&gt;0),$U78,
IF($P78="Furloughed",IF(AT78&gt;0,$U78)+IF(BD78&gt;0,$U78),
IF($P78="Rehired",IF(BD78&gt;0,$U78)))))))),IF('Actual Allocation Calc'!$AL$78="C",'Actual Allocation Calc'!P78,'Actual Allocation Calc'!Y78+IF($P78="Employed",$U78,
IF(AND($P78="Terminated"),($U78/7*AT78),
IF(AND($P78="Furloughed"),($U78/7*AT78)+($U78/7*BD78),
IF(AND($P78="Rehired"),($U78/7*BD78),
IF(AND($P78="Terminated",AT78&gt;0),$U78,
IF($P78="Furloughed",IF(AT78&gt;0,$U78)+IF(BD78&gt;0,$U78),
IF($P78="Rehired",IF(BD78&gt;0,$U78))))))))*'Actual Allocation Calc'!$AL$99)))</f>
        <v/>
      </c>
      <c r="AD78" s="210" t="str">
        <f>IF($B78="","",IF('Actual Allocation Calc'!$AM$78="A",
IF($P78="Employed",$U78,
IF(AND($P78="Terminated"),($U78/7*AU78),
IF(AND($P78="Furloughed"),($U78/7*AU78)+($U78/7*BE78),
IF(AND($P78="Rehired"),($U78/7*BE78),
IF(AND($P78="Terminated",AU78&gt;0),$U78,
IF($P78="Furloughed",IF(AU78&gt;0,$U78)+IF(BE78&gt;0,$U78),
IF($P78="Rehired",IF(BE78&gt;0,$U78)))))))),IF('Actual Allocation Calc'!$AM$78="C",'Actual Allocation Calc'!Q78,'Actual Allocation Calc'!Z78+IF($P78="Employed",$U78,
IF(AND($P78="Terminated"),($U78/7*AU78),
IF(AND($P78="Furloughed"),($U78/7*AU78)+($U78/7*BE78),
IF(AND($P78="Rehired"),($U78/7*BE78),
IF(AND($P78="Terminated",AU78&gt;0),$U78,
IF($P78="Furloughed",IF(AU78&gt;0,$U78)+IF(BE78&gt;0,$U78),
IF($P78="Rehired",IF(BE78&gt;0,$U78))))))))*'Actual Allocation Calc'!$AM$99)))</f>
        <v/>
      </c>
      <c r="AE78" s="210" t="str">
        <f>IF($B78="","",IF('Actual Allocation Calc'!$AN$78="A",
IF($P78="Employed",$U78,
IF(AND($P78="Terminated"),($U78/7*AV78),
IF(AND($P78="Furloughed"),($U78/7*AV78)+($U78/7*BF78),
IF(AND($P78="Rehired"),($U78/7*BF78),
IF(AND($P78="Terminated",AV78&gt;0),$U78,
IF($P78="Furloughed",IF(AV78&gt;0,$U78)+IF(BF78&gt;0,$U78),
IF($P78="Rehired",IF(BF78&gt;0,$U78)))))))),IF('Actual Allocation Calc'!$AN$78="C",'Actual Allocation Calc'!R78,'Actual Allocation Calc'!AA78+IF($P78="Employed",$U78,
IF(AND($P78="Terminated"),($U78/7*AV78),
IF(AND($P78="Furloughed"),($U78/7*AV78)+($U78/7*BF78),
IF(AND($P78="Rehired"),($U78/7*BF78),
IF(AND($P78="Terminated",AV78&gt;0),$U78,
IF($P78="Furloughed",IF(AV78&gt;0,$U78)+IF(BF78&gt;0,$U78),
IF($P78="Rehired",IF(BF78&gt;0,$U78))))))))*'Actual Allocation Calc'!$AN$99)))</f>
        <v/>
      </c>
      <c r="AF78" s="210" t="str">
        <f>IF($B78="","",IF('Actual Allocation Calc'!$AO$78="A",
IF($P78="Employed",$U78,
IF(AND($P78="Terminated"),($U78/7*AW78),
IF(AND($P78="Furloughed"),($U78/7*AW78)+($U78/7*BG78),
IF(AND($P78="Rehired"),($U78/7*BG78),
IF(AND($P78="Terminated",AW78&gt;0),$U78,
IF($P78="Furloughed",IF(AW78&gt;0,$U78)+IF(BG78&gt;0,$U78),
IF($P78="Rehired",IF(BG78&gt;0,$U78)))))))),IF('Actual Allocation Calc'!$AO$78="C",'Actual Allocation Calc'!S78,'Actual Allocation Calc'!AB78+IF($P78="Employed",$U78,
IF(AND($P78="Terminated"),($U78/7*AW78),
IF(AND($P78="Furloughed"),($U78/7*AW78)+($U78/7*BG78),
IF(AND($P78="Rehired"),($U78/7*BG78),
IF(AND($P78="Terminated",AW78&gt;0),$U78,
IF($P78="Furloughed",IF(AW78&gt;0,$U78)+IF(BG78&gt;0,$U78),
IF($P78="Rehired",IF(BG78&gt;0,$U78))))))))*'Actual Allocation Calc'!$AO$99)))</f>
        <v/>
      </c>
      <c r="AG78" s="210" t="str">
        <f>IF($B78="","",IF('Actual Allocation Calc'!$AP$78="A",
IF($P78="Employed",$U78/7*BK78,
IF(AND($P78="Terminated"),($U78/7*AX78),
IF(AND($P78="Furloughed"),($U78/7*AX78)+($U78/7*BH78),
IF(AND($P78="Rehired"),($U78/7*BH78),
IF(AND($P78="Terminated",AX78&gt;0),$U78,
IF($P78="Furloughed",IF(AX78&gt;0,$U78)+IF(BH78&gt;0,$U78),
IF($P78="Rehired",IF(BH78&gt;0,$U78)))))))),IF('Actual Allocation Calc'!$AP$78="C",'Actual Allocation Calc'!T78,'Actual Allocation Calc'!AC78+IF($P78="Employed",$U78/7*BK78,
IF(AND($P78="Terminated"),($U78/7*AX78),
IF(AND($P78="Furloughed"),($U78/7*AX78)+($U78/7*BH78),
IF(AND($P78="Rehired"),($U78/7*BH78),
IF(AND($P78="Terminated",AX78&gt;0),$U78,
IF($P78="Furloughed",IF(AX78&gt;0,$U78)+IF(BH78&gt;0,$U78),
IF($P78="Rehired",IF(BH78&gt;0,$U78))))))))*'Actual Allocation Calc'!$AP$99)))</f>
        <v/>
      </c>
      <c r="AH78" s="536"/>
      <c r="AI78" s="82">
        <f t="shared" si="24"/>
        <v>0</v>
      </c>
      <c r="AJ78" s="210">
        <f t="shared" si="6"/>
        <v>0</v>
      </c>
      <c r="AK78" s="397" t="str">
        <f t="shared" si="7"/>
        <v/>
      </c>
      <c r="AM78" s="173"/>
      <c r="AO78" s="214" t="str">
        <f>IFERROR(IF($V78="","",VLOOKUP(V78,'Calendar Calcs'!$B$2:$E1045,4,FALSE)),0)</f>
        <v/>
      </c>
      <c r="AP78" s="69" t="str">
        <f>IF($AO78="","", IF($AO78&lt;AP$23,0,IF($AO78&gt;AP$23,COUNTIFS('Calendar Calcs'!$E$2:$E1045,AP$23),COUNTIFS('Calendar Calcs'!$E$2:$E1045,AP$23,'Calendar Calcs'!$D$2:$D1045,"&lt;="&amp;WEEKDAY($V78)))))</f>
        <v/>
      </c>
      <c r="AQ78" s="69" t="str">
        <f>IF($AO78="","", IF($AO78&lt;AQ$23,0,IF($AO78&gt;AQ$23,COUNTIFS('Calendar Calcs'!$E$2:$E1045,AQ$23),COUNTIFS('Calendar Calcs'!$E$2:$E1045,AQ$23,'Calendar Calcs'!$D$2:$D1045,"&lt;="&amp;WEEKDAY($V78)))))</f>
        <v/>
      </c>
      <c r="AR78" s="69" t="str">
        <f>IF($AO78="","", IF($AO78&lt;AR$23,0,IF($AO78&gt;AR$23,COUNTIFS('Calendar Calcs'!$E$2:$E1045,AR$23),COUNTIFS('Calendar Calcs'!$E$2:$E1045,AR$23,'Calendar Calcs'!$D$2:$D1045,"&lt;="&amp;WEEKDAY($V78)))))</f>
        <v/>
      </c>
      <c r="AS78" s="69" t="str">
        <f>IF($AO78="","", IF($AO78&lt;AS$23,0,IF($AO78&gt;AS$23,COUNTIFS('Calendar Calcs'!$E$2:$E1045,AS$23),COUNTIFS('Calendar Calcs'!$E$2:$E1045,AS$23,'Calendar Calcs'!$D$2:$D1045,"&lt;="&amp;WEEKDAY($V78)))))</f>
        <v/>
      </c>
      <c r="AT78" s="69" t="str">
        <f>IF($AO78="","", IF($AO78&lt;AT$23,0,IF($AO78&gt;AT$23,COUNTIFS('Calendar Calcs'!$E$2:$E1045,AT$23),COUNTIFS('Calendar Calcs'!$E$2:$E1045,AT$23,'Calendar Calcs'!$D$2:$D1045,"&lt;="&amp;WEEKDAY($V78)))))</f>
        <v/>
      </c>
      <c r="AU78" s="69" t="str">
        <f>IF($AO78="","", IF($AO78&lt;AU$23,0,IF($AO78&gt;AU$23,COUNTIFS('Calendar Calcs'!$E$2:$E1045,AU$23),COUNTIFS('Calendar Calcs'!$E$2:$E1045,AU$23,'Calendar Calcs'!$D$2:$D1045,"&lt;="&amp;WEEKDAY($V78)))))</f>
        <v/>
      </c>
      <c r="AV78" s="69" t="str">
        <f>IF($AO78="","", IF($AO78&lt;AV$23,0,IF($AO78&gt;AV$23,COUNTIFS('Calendar Calcs'!$E$2:$E1045,AV$23),COUNTIFS('Calendar Calcs'!$E$2:$E1045,AV$23,'Calendar Calcs'!$D$2:$D1045,"&lt;="&amp;WEEKDAY($V78)))))</f>
        <v/>
      </c>
      <c r="AW78" s="69" t="str">
        <f>IF($AO78="","", IF($AO78&lt;AW$23,0,IF($AO78&gt;AW$23,COUNTIFS('Calendar Calcs'!$E$2:$E1045,AW$23),COUNTIFS('Calendar Calcs'!$E$2:$E1045,AW$23,'Calendar Calcs'!$D$2:$D1045,"&lt;="&amp;WEEKDAY($V78)))))</f>
        <v/>
      </c>
      <c r="AX78" s="69" t="str">
        <f>IF($AO78="","", IF($AO78&lt;AX$23,0,IF($AO78&gt;AX$23,COUNTIFS('Calendar Calcs'!$E$2:$E1045,AX$23),COUNTIFS('Calendar Calcs'!$E$2:$E1045,AX$23,'Calendar Calcs'!$D$2:$D1045,"&lt;="&amp;WEEKDAY($V78)))))</f>
        <v/>
      </c>
      <c r="AY78" s="69" t="str">
        <f>IF($W78="","",VLOOKUP($W78,'Calendar Calcs'!$B$2:$E1045,4,FALSE))</f>
        <v/>
      </c>
      <c r="AZ78" s="69" t="str">
        <f>IF($AY78="","",IF($AY78&gt;AZ$23,0,IF($AY78&lt;AZ$23,COUNTIFS('Calendar Calcs'!$E$2:$E1045,AZ$23),COUNTIFS('Calendar Calcs'!$E$2:$E1045,AZ$23,'Calendar Calcs'!$D$2:$D1045,"&gt;="&amp;WEEKDAY($W78)))))</f>
        <v/>
      </c>
      <c r="BA78" s="69" t="str">
        <f>IF($AY78="","",IF($AY78&gt;BA$23,0,IF($AY78&lt;BA$23,COUNTIFS('Calendar Calcs'!$E$2:$E1045,BA$23),COUNTIFS('Calendar Calcs'!$E$2:$E1045,BA$23,'Calendar Calcs'!$D$2:$D1045,"&gt;="&amp;WEEKDAY($W78)))))</f>
        <v/>
      </c>
      <c r="BB78" s="69" t="str">
        <f>IF($AY78="","",IF($AY78&gt;BB$23,0,IF($AY78&lt;BB$23,COUNTIFS('Calendar Calcs'!$E$2:$E1045,BB$23),COUNTIFS('Calendar Calcs'!$E$2:$E1045,BB$23,'Calendar Calcs'!$D$2:$D1045,"&gt;="&amp;WEEKDAY($W78)))))</f>
        <v/>
      </c>
      <c r="BC78" s="69" t="str">
        <f>IF($AY78="","",IF($AY78&gt;BC$23,0,IF($AY78&lt;BC$23,COUNTIFS('Calendar Calcs'!$E$2:$E1045,BC$23),COUNTIFS('Calendar Calcs'!$E$2:$E1045,BC$23,'Calendar Calcs'!$D$2:$D1045,"&gt;="&amp;WEEKDAY($W78)))))</f>
        <v/>
      </c>
      <c r="BD78" s="69" t="str">
        <f>IF($AY78="","",IF($AY78&gt;BD$23,0,IF($AY78&lt;BD$23,COUNTIFS('Calendar Calcs'!$E$2:$E1045,BD$23),COUNTIFS('Calendar Calcs'!$E$2:$E1045,BD$23,'Calendar Calcs'!$D$2:$D1045,"&gt;="&amp;WEEKDAY($W78)))))</f>
        <v/>
      </c>
      <c r="BE78" s="69" t="str">
        <f>IF($AY78="","",IF($AY78&gt;BE$23,0,IF($AY78&lt;BE$23,COUNTIFS('Calendar Calcs'!$E$2:$E1045,BE$23),COUNTIFS('Calendar Calcs'!$E$2:$E1045,BE$23,'Calendar Calcs'!$D$2:$D1045,"&gt;="&amp;WEEKDAY($W78)))))</f>
        <v/>
      </c>
      <c r="BF78" s="69" t="str">
        <f>IF($AY78="","",IF($AY78&gt;BF$23,0,IF($AY78&lt;BF$23,COUNTIFS('Calendar Calcs'!$E$2:$E1045,BF$23),COUNTIFS('Calendar Calcs'!$E$2:$E1045,BF$23,'Calendar Calcs'!$D$2:$D1045,"&gt;="&amp;WEEKDAY($W78)))))</f>
        <v/>
      </c>
      <c r="BG78" s="69" t="str">
        <f>IF($AY78="","",IF($AY78&gt;BG$23,0,IF($AY78&lt;BG$23,COUNTIFS('Calendar Calcs'!$E$2:$E1045,BG$23),COUNTIFS('Calendar Calcs'!$E$2:$E1045,BG$23,'Calendar Calcs'!$D$2:$D1045,"&gt;="&amp;WEEKDAY($W78)))))</f>
        <v/>
      </c>
      <c r="BH78" s="69">
        <f t="shared" si="8"/>
        <v>6</v>
      </c>
      <c r="BI78" s="69">
        <f>IF(Cover!$E$43="","",VLOOKUP(Cover!$E$43,'Calendar Calcs'!$B$2:$E1045,4,FALSE))</f>
        <v>1</v>
      </c>
      <c r="BJ78" s="69">
        <f>IF($BI78="","", IF($BI78&lt;BJ$23,0,IF($BI78&gt;=BJ$23,COUNTIFS('Calendar Calcs'!$E$2:$E1045,BJ$23),COUNTIFS('Calendar Calcs'!$E$2:$E1045,BJ$23,'Calendar Calcs'!$D$2:$D1045,"&lt;="&amp;WEEKDAY($V78)))))</f>
        <v>1</v>
      </c>
      <c r="BK78" s="69">
        <f t="shared" si="3"/>
        <v>6</v>
      </c>
      <c r="BN78" s="69" t="str">
        <f>IF(T78&gt;0,"FTE",IF(Cover!$E$47="Weekly",IF(S78&gt;29.75,"FTE","PTE"),IF(S78&gt;59.75,"FTE","PTE")))</f>
        <v>PTE</v>
      </c>
      <c r="BO78" s="69">
        <f>IF(BN78="FTE",30,IF(Cover!$E$47="Weekly",'STEP 2 EE Data'!S78,'STEP 2 EE Data'!S78/2))</f>
        <v>0</v>
      </c>
      <c r="BP78" s="209">
        <f t="shared" si="9"/>
        <v>0</v>
      </c>
      <c r="BQ78" s="209">
        <f t="shared" si="10"/>
        <v>0</v>
      </c>
      <c r="BR78" s="209">
        <f t="shared" si="11"/>
        <v>0</v>
      </c>
      <c r="BS78" s="209">
        <f t="shared" si="12"/>
        <v>0</v>
      </c>
      <c r="BT78" s="209">
        <f t="shared" si="13"/>
        <v>0</v>
      </c>
      <c r="BU78" s="209">
        <f t="shared" si="14"/>
        <v>0</v>
      </c>
      <c r="BV78" s="209">
        <f t="shared" si="15"/>
        <v>0</v>
      </c>
      <c r="BW78" s="209">
        <f t="shared" si="16"/>
        <v>0</v>
      </c>
      <c r="BX78" s="209">
        <f t="shared" si="17"/>
        <v>0</v>
      </c>
      <c r="CC78" s="210" t="str">
        <f>IF(B78="","",IF(C78="",IF(Cover!$E$47="Weekly",'STEP 3 EE Comp'!BI83*8,'STEP 3 EE Comp'!BI83*4),IF(Cover!$E$47="Weekly",'STEP 3 EE Comp'!BI83,'STEP 3 EE Comp'!BI83)))</f>
        <v/>
      </c>
      <c r="CD78" s="82" t="str">
        <f t="shared" si="18"/>
        <v/>
      </c>
      <c r="CE78" s="417">
        <f t="shared" si="19"/>
        <v>1</v>
      </c>
      <c r="CF78" s="82" t="str">
        <f t="shared" si="20"/>
        <v>Good</v>
      </c>
      <c r="CG78" s="82">
        <f t="shared" si="21"/>
        <v>0</v>
      </c>
      <c r="CH78" s="234">
        <f t="shared" si="22"/>
        <v>0</v>
      </c>
    </row>
    <row r="79" spans="1:86" s="69" customFormat="1" x14ac:dyDescent="0.3">
      <c r="A79" s="530"/>
      <c r="B79" s="477"/>
      <c r="C79" s="52"/>
      <c r="D79" s="565"/>
      <c r="E79" s="52"/>
      <c r="F79" s="507"/>
      <c r="G79" s="210">
        <f t="shared" si="23"/>
        <v>0</v>
      </c>
      <c r="H79" s="82">
        <f t="shared" si="2"/>
        <v>0</v>
      </c>
      <c r="I79" s="211"/>
      <c r="J79" s="441" t="s">
        <v>21</v>
      </c>
      <c r="K79" s="441" t="s">
        <v>21</v>
      </c>
      <c r="L79" s="441" t="s">
        <v>21</v>
      </c>
      <c r="M79" s="441" t="s">
        <v>21</v>
      </c>
      <c r="N79" s="568" t="s">
        <v>21</v>
      </c>
      <c r="O79" s="211"/>
      <c r="P79" s="212" t="str">
        <f>IF(B79="","",
IF(AND(V79="",W79="",B79&lt;&gt;""),"Employed",
IF(AND(V79&lt;&gt;"",W79="",B79&lt;&gt;""),"Terminated",
IF(AND(V79&lt;&gt;"",W79&lt;&gt;"",B79&lt;&gt;""),IF(W79&lt;Cover!$E$43,"Employed","Furloughed"),
IF(AND(V79="",W79&lt;&gt;"",B79&lt;&gt;""),IF(W79&lt;Cover!$E$43,"Employed","Rehired"))))))</f>
        <v/>
      </c>
      <c r="Q79" s="211"/>
      <c r="R79" s="536"/>
      <c r="S79" s="563"/>
      <c r="T79" s="536"/>
      <c r="U79" s="82">
        <f>IF(Cover!$E$47="Weekly",IF(T79&gt;0,T79,R79*S79),IF(T79&gt;0,T79,R79*S79)/2)</f>
        <v>0</v>
      </c>
      <c r="V79" s="564"/>
      <c r="W79" s="564"/>
      <c r="Y79" s="213" t="str">
        <f>IF($B79="","",IF('Actual Allocation Calc'!$AH$78="A",
IF($P79="Employed",$U79/7*BJ79,
IF(AND($P79="Terminated"),($U79/7*AP79),
IF(AND($P79="Furloughed"),($U79/7*AP79)+($U79/7*AZ79),
IF(AND($P79="Rehired"),($U79/7*AZ79),
IF(AND($P79="Terminated",AP79&gt;0),$U79,
IF($P79="Furloughed",IF(AP79&gt;0,$U79)+IF(AZ79&gt;0,$U79),
IF($P79="Rehired",IF(AZ79&gt;0,$U79)))))))),IF('Actual Allocation Calc'!$AH$78="C",'Actual Allocation Calc'!L79,'Actual Allocation Calc'!U79+IF($P79="Employed",$U79/7*BJ79,
IF(AND($P79="Terminated"),($U79/7*AP79),
IF(AND($P79="Furloughed"),($U79/7*AP79)+($U79/7*AZ79),
IF(AND($P79="Rehired"),($U79/7*AZ79),
IF(AND($P79="Terminated",AP79&gt;0),$U79,
IF($P79="Furloughed",IF(AP79&gt;0,$U79)+IF(AZ79&gt;0,$U79),
IF($P79="Rehired",IF(AZ79&gt;0,$U79))))))))*'Actual Allocation Calc'!$AH$99)))</f>
        <v/>
      </c>
      <c r="Z79" s="210" t="str">
        <f>IF($B79="","",IF('Actual Allocation Calc'!$AI$78="A",
IF($P79="Employed",$U79,
IF(AND($P79="Terminated"),($U79/7*AQ79),
IF(AND($P79="Furloughed"),($U79/7*AQ79)+($U79/7*BA79),
IF(AND($P79="Rehired"),($U79/7*BA79),
IF(AND($P79="Terminated",AQ79&gt;0),$U79,
IF($P79="Furloughed",IF(AQ79&gt;0,$U79)+IF(BA79&gt;0,$U79),
IF($P79="Rehired",IF(BA79&gt;0,$U79)))))))),IF('Actual Allocation Calc'!$AI$78="C",'Actual Allocation Calc'!M79,'Actual Allocation Calc'!V79+IF($P79="Employed",$U79,
IF(AND($P79="Terminated"),($U79/7*AQ79),
IF(AND($P79="Furloughed"),($U79/7*AQ79)+($U79/7*BA79),
IF(AND($P79="Rehired"),($U79/7*BA79),
IF(AND($P79="Terminated",AQ79&gt;0),$U79,
IF($P79="Furloughed",IF(AQ79&gt;0,$U79)+IF(BA79&gt;0,$U79),
IF($P79="Rehired",IF(BA79&gt;0,$U79))))))))*'Actual Allocation Calc'!$AI$99)))</f>
        <v/>
      </c>
      <c r="AA79" s="210" t="str">
        <f>IF($B79="","",IF('Actual Allocation Calc'!$AJ$78="A",
IF($P79="Employed",$U79,
IF(AND($P79="Terminated"),($U79/7*AR79),
IF(AND($P79="Furloughed"),($U79/7*AR79)+($U79/7*BB79),
IF(AND($P79="Rehired"),($U79/7*BB79),
IF(AND($P79="Terminated",AR79&gt;0),$U79,
IF($P79="Furloughed",IF(AR79&gt;0,$U79)+IF(BB79&gt;0,$U79),
IF($P79="Rehired",IF(BB79&gt;0,$U79)))))))),IF('Actual Allocation Calc'!$AJ$78="C",'Actual Allocation Calc'!N79,'Actual Allocation Calc'!W79+IF($P79="Employed",$U79,
IF(AND($P79="Terminated"),($U79/7*AR79),
IF(AND($P79="Furloughed"),($U79/7*AR79)+($U79/7*BB79),
IF(AND($P79="Rehired"),($U79/7*BB79),
IF(AND($P79="Terminated",AR79&gt;0),$U79,
IF($P79="Furloughed",IF(AR79&gt;0,$U79)+IF(BB79&gt;0,$U79),
IF($P79="Rehired",IF(BB79&gt;0,$U79))))))))*'Actual Allocation Calc'!$AJ$99)))</f>
        <v/>
      </c>
      <c r="AB79" s="210" t="str">
        <f>IF($B79="","",IF('Actual Allocation Calc'!$AK$78="A",
IF($P79="Employed",$U79,
IF(AND($P79="Terminated"),($U79/7*AS79),
IF(AND($P79="Furloughed"),($U79/7*AS79)+($U79/7*BC79),
IF(AND($P79="Rehired"),($U79/7*BC79),
IF(AND($P79="Terminated",AS79&gt;0),$U79,
IF($P79="Furloughed",IF(AS79&gt;0,$U79)+IF(BC79&gt;0,$U79),
IF($P79="Rehired",IF(BC79&gt;0,$U79)))))))),IF('Actual Allocation Calc'!$AK$78="C",'Actual Allocation Calc'!O79,'Actual Allocation Calc'!X79+IF($P79="Employed",$U79,
IF(AND($P79="Terminated"),($U79/7*AS79),
IF(AND($P79="Furloughed"),($U79/7*AS79)+($U79/7*BC79),
IF(AND($P79="Rehired"),($U79/7*BC79),
IF(AND($P79="Terminated",AS79&gt;0),$U79,
IF($P79="Furloughed",IF(AS79&gt;0,$U79)+IF(BC79&gt;0,$U79),
IF($P79="Rehired",IF(BC79&gt;0,$U79))))))))*'Actual Allocation Calc'!$AK$99)))</f>
        <v/>
      </c>
      <c r="AC79" s="210" t="str">
        <f>IF($B79="","",IF('Actual Allocation Calc'!$AL$78="A",
IF($P79="Employed",$U79,
IF(AND($P79="Terminated"),($U79/7*AT79),
IF(AND($P79="Furloughed"),($U79/7*AT79)+($U79/7*BD79),
IF(AND($P79="Rehired"),($U79/7*BD79),
IF(AND($P79="Terminated",AT79&gt;0),$U79,
IF($P79="Furloughed",IF(AT79&gt;0,$U79)+IF(BD79&gt;0,$U79),
IF($P79="Rehired",IF(BD79&gt;0,$U79)))))))),IF('Actual Allocation Calc'!$AL$78="C",'Actual Allocation Calc'!P79,'Actual Allocation Calc'!Y79+IF($P79="Employed",$U79,
IF(AND($P79="Terminated"),($U79/7*AT79),
IF(AND($P79="Furloughed"),($U79/7*AT79)+($U79/7*BD79),
IF(AND($P79="Rehired"),($U79/7*BD79),
IF(AND($P79="Terminated",AT79&gt;0),$U79,
IF($P79="Furloughed",IF(AT79&gt;0,$U79)+IF(BD79&gt;0,$U79),
IF($P79="Rehired",IF(BD79&gt;0,$U79))))))))*'Actual Allocation Calc'!$AL$99)))</f>
        <v/>
      </c>
      <c r="AD79" s="210" t="str">
        <f>IF($B79="","",IF('Actual Allocation Calc'!$AM$78="A",
IF($P79="Employed",$U79,
IF(AND($P79="Terminated"),($U79/7*AU79),
IF(AND($P79="Furloughed"),($U79/7*AU79)+($U79/7*BE79),
IF(AND($P79="Rehired"),($U79/7*BE79),
IF(AND($P79="Terminated",AU79&gt;0),$U79,
IF($P79="Furloughed",IF(AU79&gt;0,$U79)+IF(BE79&gt;0,$U79),
IF($P79="Rehired",IF(BE79&gt;0,$U79)))))))),IF('Actual Allocation Calc'!$AM$78="C",'Actual Allocation Calc'!Q79,'Actual Allocation Calc'!Z79+IF($P79="Employed",$U79,
IF(AND($P79="Terminated"),($U79/7*AU79),
IF(AND($P79="Furloughed"),($U79/7*AU79)+($U79/7*BE79),
IF(AND($P79="Rehired"),($U79/7*BE79),
IF(AND($P79="Terminated",AU79&gt;0),$U79,
IF($P79="Furloughed",IF(AU79&gt;0,$U79)+IF(BE79&gt;0,$U79),
IF($P79="Rehired",IF(BE79&gt;0,$U79))))))))*'Actual Allocation Calc'!$AM$99)))</f>
        <v/>
      </c>
      <c r="AE79" s="210" t="str">
        <f>IF($B79="","",IF('Actual Allocation Calc'!$AN$78="A",
IF($P79="Employed",$U79,
IF(AND($P79="Terminated"),($U79/7*AV79),
IF(AND($P79="Furloughed"),($U79/7*AV79)+($U79/7*BF79),
IF(AND($P79="Rehired"),($U79/7*BF79),
IF(AND($P79="Terminated",AV79&gt;0),$U79,
IF($P79="Furloughed",IF(AV79&gt;0,$U79)+IF(BF79&gt;0,$U79),
IF($P79="Rehired",IF(BF79&gt;0,$U79)))))))),IF('Actual Allocation Calc'!$AN$78="C",'Actual Allocation Calc'!R79,'Actual Allocation Calc'!AA79+IF($P79="Employed",$U79,
IF(AND($P79="Terminated"),($U79/7*AV79),
IF(AND($P79="Furloughed"),($U79/7*AV79)+($U79/7*BF79),
IF(AND($P79="Rehired"),($U79/7*BF79),
IF(AND($P79="Terminated",AV79&gt;0),$U79,
IF($P79="Furloughed",IF(AV79&gt;0,$U79)+IF(BF79&gt;0,$U79),
IF($P79="Rehired",IF(BF79&gt;0,$U79))))))))*'Actual Allocation Calc'!$AN$99)))</f>
        <v/>
      </c>
      <c r="AF79" s="210" t="str">
        <f>IF($B79="","",IF('Actual Allocation Calc'!$AO$78="A",
IF($P79="Employed",$U79,
IF(AND($P79="Terminated"),($U79/7*AW79),
IF(AND($P79="Furloughed"),($U79/7*AW79)+($U79/7*BG79),
IF(AND($P79="Rehired"),($U79/7*BG79),
IF(AND($P79="Terminated",AW79&gt;0),$U79,
IF($P79="Furloughed",IF(AW79&gt;0,$U79)+IF(BG79&gt;0,$U79),
IF($P79="Rehired",IF(BG79&gt;0,$U79)))))))),IF('Actual Allocation Calc'!$AO$78="C",'Actual Allocation Calc'!S79,'Actual Allocation Calc'!AB79+IF($P79="Employed",$U79,
IF(AND($P79="Terminated"),($U79/7*AW79),
IF(AND($P79="Furloughed"),($U79/7*AW79)+($U79/7*BG79),
IF(AND($P79="Rehired"),($U79/7*BG79),
IF(AND($P79="Terminated",AW79&gt;0),$U79,
IF($P79="Furloughed",IF(AW79&gt;0,$U79)+IF(BG79&gt;0,$U79),
IF($P79="Rehired",IF(BG79&gt;0,$U79))))))))*'Actual Allocation Calc'!$AO$99)))</f>
        <v/>
      </c>
      <c r="AG79" s="210" t="str">
        <f>IF($B79="","",IF('Actual Allocation Calc'!$AP$78="A",
IF($P79="Employed",$U79/7*BK79,
IF(AND($P79="Terminated"),($U79/7*AX79),
IF(AND($P79="Furloughed"),($U79/7*AX79)+($U79/7*BH79),
IF(AND($P79="Rehired"),($U79/7*BH79),
IF(AND($P79="Terminated",AX79&gt;0),$U79,
IF($P79="Furloughed",IF(AX79&gt;0,$U79)+IF(BH79&gt;0,$U79),
IF($P79="Rehired",IF(BH79&gt;0,$U79)))))))),IF('Actual Allocation Calc'!$AP$78="C",'Actual Allocation Calc'!T79,'Actual Allocation Calc'!AC79+IF($P79="Employed",$U79/7*BK79,
IF(AND($P79="Terminated"),($U79/7*AX79),
IF(AND($P79="Furloughed"),($U79/7*AX79)+($U79/7*BH79),
IF(AND($P79="Rehired"),($U79/7*BH79),
IF(AND($P79="Terminated",AX79&gt;0),$U79,
IF($P79="Furloughed",IF(AX79&gt;0,$U79)+IF(BH79&gt;0,$U79),
IF($P79="Rehired",IF(BH79&gt;0,$U79))))))))*'Actual Allocation Calc'!$AP$99)))</f>
        <v/>
      </c>
      <c r="AH79" s="536"/>
      <c r="AI79" s="82">
        <f t="shared" si="24"/>
        <v>0</v>
      </c>
      <c r="AJ79" s="210">
        <f t="shared" si="6"/>
        <v>0</v>
      </c>
      <c r="AK79" s="397" t="str">
        <f t="shared" si="7"/>
        <v/>
      </c>
      <c r="AM79" s="173"/>
      <c r="AO79" s="214" t="str">
        <f>IFERROR(IF($V79="","",VLOOKUP(V79,'Calendar Calcs'!$B$2:$E1046,4,FALSE)),0)</f>
        <v/>
      </c>
      <c r="AP79" s="69" t="str">
        <f>IF($AO79="","", IF($AO79&lt;AP$23,0,IF($AO79&gt;AP$23,COUNTIFS('Calendar Calcs'!$E$2:$E1046,AP$23),COUNTIFS('Calendar Calcs'!$E$2:$E1046,AP$23,'Calendar Calcs'!$D$2:$D1046,"&lt;="&amp;WEEKDAY($V79)))))</f>
        <v/>
      </c>
      <c r="AQ79" s="69" t="str">
        <f>IF($AO79="","", IF($AO79&lt;AQ$23,0,IF($AO79&gt;AQ$23,COUNTIFS('Calendar Calcs'!$E$2:$E1046,AQ$23),COUNTIFS('Calendar Calcs'!$E$2:$E1046,AQ$23,'Calendar Calcs'!$D$2:$D1046,"&lt;="&amp;WEEKDAY($V79)))))</f>
        <v/>
      </c>
      <c r="AR79" s="69" t="str">
        <f>IF($AO79="","", IF($AO79&lt;AR$23,0,IF($AO79&gt;AR$23,COUNTIFS('Calendar Calcs'!$E$2:$E1046,AR$23),COUNTIFS('Calendar Calcs'!$E$2:$E1046,AR$23,'Calendar Calcs'!$D$2:$D1046,"&lt;="&amp;WEEKDAY($V79)))))</f>
        <v/>
      </c>
      <c r="AS79" s="69" t="str">
        <f>IF($AO79="","", IF($AO79&lt;AS$23,0,IF($AO79&gt;AS$23,COUNTIFS('Calendar Calcs'!$E$2:$E1046,AS$23),COUNTIFS('Calendar Calcs'!$E$2:$E1046,AS$23,'Calendar Calcs'!$D$2:$D1046,"&lt;="&amp;WEEKDAY($V79)))))</f>
        <v/>
      </c>
      <c r="AT79" s="69" t="str">
        <f>IF($AO79="","", IF($AO79&lt;AT$23,0,IF($AO79&gt;AT$23,COUNTIFS('Calendar Calcs'!$E$2:$E1046,AT$23),COUNTIFS('Calendar Calcs'!$E$2:$E1046,AT$23,'Calendar Calcs'!$D$2:$D1046,"&lt;="&amp;WEEKDAY($V79)))))</f>
        <v/>
      </c>
      <c r="AU79" s="69" t="str">
        <f>IF($AO79="","", IF($AO79&lt;AU$23,0,IF($AO79&gt;AU$23,COUNTIFS('Calendar Calcs'!$E$2:$E1046,AU$23),COUNTIFS('Calendar Calcs'!$E$2:$E1046,AU$23,'Calendar Calcs'!$D$2:$D1046,"&lt;="&amp;WEEKDAY($V79)))))</f>
        <v/>
      </c>
      <c r="AV79" s="69" t="str">
        <f>IF($AO79="","", IF($AO79&lt;AV$23,0,IF($AO79&gt;AV$23,COUNTIFS('Calendar Calcs'!$E$2:$E1046,AV$23),COUNTIFS('Calendar Calcs'!$E$2:$E1046,AV$23,'Calendar Calcs'!$D$2:$D1046,"&lt;="&amp;WEEKDAY($V79)))))</f>
        <v/>
      </c>
      <c r="AW79" s="69" t="str">
        <f>IF($AO79="","", IF($AO79&lt;AW$23,0,IF($AO79&gt;AW$23,COUNTIFS('Calendar Calcs'!$E$2:$E1046,AW$23),COUNTIFS('Calendar Calcs'!$E$2:$E1046,AW$23,'Calendar Calcs'!$D$2:$D1046,"&lt;="&amp;WEEKDAY($V79)))))</f>
        <v/>
      </c>
      <c r="AX79" s="69" t="str">
        <f>IF($AO79="","", IF($AO79&lt;AX$23,0,IF($AO79&gt;AX$23,COUNTIFS('Calendar Calcs'!$E$2:$E1046,AX$23),COUNTIFS('Calendar Calcs'!$E$2:$E1046,AX$23,'Calendar Calcs'!$D$2:$D1046,"&lt;="&amp;WEEKDAY($V79)))))</f>
        <v/>
      </c>
      <c r="AY79" s="69" t="str">
        <f>IF($W79="","",VLOOKUP($W79,'Calendar Calcs'!$B$2:$E1046,4,FALSE))</f>
        <v/>
      </c>
      <c r="AZ79" s="69" t="str">
        <f>IF($AY79="","",IF($AY79&gt;AZ$23,0,IF($AY79&lt;AZ$23,COUNTIFS('Calendar Calcs'!$E$2:$E1046,AZ$23),COUNTIFS('Calendar Calcs'!$E$2:$E1046,AZ$23,'Calendar Calcs'!$D$2:$D1046,"&gt;="&amp;WEEKDAY($W79)))))</f>
        <v/>
      </c>
      <c r="BA79" s="69" t="str">
        <f>IF($AY79="","",IF($AY79&gt;BA$23,0,IF($AY79&lt;BA$23,COUNTIFS('Calendar Calcs'!$E$2:$E1046,BA$23),COUNTIFS('Calendar Calcs'!$E$2:$E1046,BA$23,'Calendar Calcs'!$D$2:$D1046,"&gt;="&amp;WEEKDAY($W79)))))</f>
        <v/>
      </c>
      <c r="BB79" s="69" t="str">
        <f>IF($AY79="","",IF($AY79&gt;BB$23,0,IF($AY79&lt;BB$23,COUNTIFS('Calendar Calcs'!$E$2:$E1046,BB$23),COUNTIFS('Calendar Calcs'!$E$2:$E1046,BB$23,'Calendar Calcs'!$D$2:$D1046,"&gt;="&amp;WEEKDAY($W79)))))</f>
        <v/>
      </c>
      <c r="BC79" s="69" t="str">
        <f>IF($AY79="","",IF($AY79&gt;BC$23,0,IF($AY79&lt;BC$23,COUNTIFS('Calendar Calcs'!$E$2:$E1046,BC$23),COUNTIFS('Calendar Calcs'!$E$2:$E1046,BC$23,'Calendar Calcs'!$D$2:$D1046,"&gt;="&amp;WEEKDAY($W79)))))</f>
        <v/>
      </c>
      <c r="BD79" s="69" t="str">
        <f>IF($AY79="","",IF($AY79&gt;BD$23,0,IF($AY79&lt;BD$23,COUNTIFS('Calendar Calcs'!$E$2:$E1046,BD$23),COUNTIFS('Calendar Calcs'!$E$2:$E1046,BD$23,'Calendar Calcs'!$D$2:$D1046,"&gt;="&amp;WEEKDAY($W79)))))</f>
        <v/>
      </c>
      <c r="BE79" s="69" t="str">
        <f>IF($AY79="","",IF($AY79&gt;BE$23,0,IF($AY79&lt;BE$23,COUNTIFS('Calendar Calcs'!$E$2:$E1046,BE$23),COUNTIFS('Calendar Calcs'!$E$2:$E1046,BE$23,'Calendar Calcs'!$D$2:$D1046,"&gt;="&amp;WEEKDAY($W79)))))</f>
        <v/>
      </c>
      <c r="BF79" s="69" t="str">
        <f>IF($AY79="","",IF($AY79&gt;BF$23,0,IF($AY79&lt;BF$23,COUNTIFS('Calendar Calcs'!$E$2:$E1046,BF$23),COUNTIFS('Calendar Calcs'!$E$2:$E1046,BF$23,'Calendar Calcs'!$D$2:$D1046,"&gt;="&amp;WEEKDAY($W79)))))</f>
        <v/>
      </c>
      <c r="BG79" s="69" t="str">
        <f>IF($AY79="","",IF($AY79&gt;BG$23,0,IF($AY79&lt;BG$23,COUNTIFS('Calendar Calcs'!$E$2:$E1046,BG$23),COUNTIFS('Calendar Calcs'!$E$2:$E1046,BG$23,'Calendar Calcs'!$D$2:$D1046,"&gt;="&amp;WEEKDAY($W79)))))</f>
        <v/>
      </c>
      <c r="BH79" s="69">
        <f t="shared" si="8"/>
        <v>6</v>
      </c>
      <c r="BI79" s="69">
        <f>IF(Cover!$E$43="","",VLOOKUP(Cover!$E$43,'Calendar Calcs'!$B$2:$E1046,4,FALSE))</f>
        <v>1</v>
      </c>
      <c r="BJ79" s="69">
        <f>IF($BI79="","", IF($BI79&lt;BJ$23,0,IF($BI79&gt;=BJ$23,COUNTIFS('Calendar Calcs'!$E$2:$E1046,BJ$23),COUNTIFS('Calendar Calcs'!$E$2:$E1046,BJ$23,'Calendar Calcs'!$D$2:$D1046,"&lt;="&amp;WEEKDAY($V79)))))</f>
        <v>1</v>
      </c>
      <c r="BK79" s="69">
        <f t="shared" si="3"/>
        <v>6</v>
      </c>
      <c r="BN79" s="69" t="str">
        <f>IF(T79&gt;0,"FTE",IF(Cover!$E$47="Weekly",IF(S79&gt;29.75,"FTE","PTE"),IF(S79&gt;59.75,"FTE","PTE")))</f>
        <v>PTE</v>
      </c>
      <c r="BO79" s="69">
        <f>IF(BN79="FTE",30,IF(Cover!$E$47="Weekly",'STEP 2 EE Data'!S79,'STEP 2 EE Data'!S79/2))</f>
        <v>0</v>
      </c>
      <c r="BP79" s="209">
        <f t="shared" si="9"/>
        <v>0</v>
      </c>
      <c r="BQ79" s="209">
        <f t="shared" si="10"/>
        <v>0</v>
      </c>
      <c r="BR79" s="209">
        <f t="shared" si="11"/>
        <v>0</v>
      </c>
      <c r="BS79" s="209">
        <f t="shared" si="12"/>
        <v>0</v>
      </c>
      <c r="BT79" s="209">
        <f t="shared" si="13"/>
        <v>0</v>
      </c>
      <c r="BU79" s="209">
        <f t="shared" si="14"/>
        <v>0</v>
      </c>
      <c r="BV79" s="209">
        <f t="shared" si="15"/>
        <v>0</v>
      </c>
      <c r="BW79" s="209">
        <f t="shared" si="16"/>
        <v>0</v>
      </c>
      <c r="BX79" s="209">
        <f t="shared" si="17"/>
        <v>0</v>
      </c>
      <c r="CC79" s="210" t="str">
        <f>IF(B79="","",IF(C79="",IF(Cover!$E$47="Weekly",'STEP 3 EE Comp'!BI84*8,'STEP 3 EE Comp'!BI84*4),IF(Cover!$E$47="Weekly",'STEP 3 EE Comp'!BI84,'STEP 3 EE Comp'!BI84)))</f>
        <v/>
      </c>
      <c r="CD79" s="82" t="str">
        <f t="shared" si="18"/>
        <v/>
      </c>
      <c r="CE79" s="417">
        <f t="shared" si="19"/>
        <v>1</v>
      </c>
      <c r="CF79" s="82" t="str">
        <f t="shared" si="20"/>
        <v>Good</v>
      </c>
      <c r="CG79" s="82">
        <f t="shared" si="21"/>
        <v>0</v>
      </c>
      <c r="CH79" s="234">
        <f t="shared" si="22"/>
        <v>0</v>
      </c>
    </row>
    <row r="80" spans="1:86" s="69" customFormat="1" x14ac:dyDescent="0.3">
      <c r="A80" s="530"/>
      <c r="B80" s="477"/>
      <c r="C80" s="52"/>
      <c r="D80" s="565"/>
      <c r="E80" s="52"/>
      <c r="F80" s="507"/>
      <c r="G80" s="210">
        <f t="shared" si="23"/>
        <v>0</v>
      </c>
      <c r="H80" s="82">
        <f t="shared" si="2"/>
        <v>0</v>
      </c>
      <c r="I80" s="211"/>
      <c r="J80" s="441" t="s">
        <v>21</v>
      </c>
      <c r="K80" s="441" t="s">
        <v>21</v>
      </c>
      <c r="L80" s="441" t="s">
        <v>21</v>
      </c>
      <c r="M80" s="441" t="s">
        <v>21</v>
      </c>
      <c r="N80" s="568" t="s">
        <v>21</v>
      </c>
      <c r="O80" s="211"/>
      <c r="P80" s="212" t="str">
        <f>IF(B80="","",
IF(AND(V80="",W80="",B80&lt;&gt;""),"Employed",
IF(AND(V80&lt;&gt;"",W80="",B80&lt;&gt;""),"Terminated",
IF(AND(V80&lt;&gt;"",W80&lt;&gt;"",B80&lt;&gt;""),IF(W80&lt;Cover!$E$43,"Employed","Furloughed"),
IF(AND(V80="",W80&lt;&gt;"",B80&lt;&gt;""),IF(W80&lt;Cover!$E$43,"Employed","Rehired"))))))</f>
        <v/>
      </c>
      <c r="Q80" s="211"/>
      <c r="R80" s="536"/>
      <c r="S80" s="563"/>
      <c r="T80" s="536"/>
      <c r="U80" s="82">
        <f>IF(Cover!$E$47="Weekly",IF(T80&gt;0,T80,R80*S80),IF(T80&gt;0,T80,R80*S80)/2)</f>
        <v>0</v>
      </c>
      <c r="V80" s="564"/>
      <c r="W80" s="564"/>
      <c r="Y80" s="213" t="str">
        <f>IF($B80="","",IF('Actual Allocation Calc'!$AH$78="A",
IF($P80="Employed",$U80/7*BJ80,
IF(AND($P80="Terminated"),($U80/7*AP80),
IF(AND($P80="Furloughed"),($U80/7*AP80)+($U80/7*AZ80),
IF(AND($P80="Rehired"),($U80/7*AZ80),
IF(AND($P80="Terminated",AP80&gt;0),$U80,
IF($P80="Furloughed",IF(AP80&gt;0,$U80)+IF(AZ80&gt;0,$U80),
IF($P80="Rehired",IF(AZ80&gt;0,$U80)))))))),IF('Actual Allocation Calc'!$AH$78="C",'Actual Allocation Calc'!L80,'Actual Allocation Calc'!U80+IF($P80="Employed",$U80/7*BJ80,
IF(AND($P80="Terminated"),($U80/7*AP80),
IF(AND($P80="Furloughed"),($U80/7*AP80)+($U80/7*AZ80),
IF(AND($P80="Rehired"),($U80/7*AZ80),
IF(AND($P80="Terminated",AP80&gt;0),$U80,
IF($P80="Furloughed",IF(AP80&gt;0,$U80)+IF(AZ80&gt;0,$U80),
IF($P80="Rehired",IF(AZ80&gt;0,$U80))))))))*'Actual Allocation Calc'!$AH$99)))</f>
        <v/>
      </c>
      <c r="Z80" s="210" t="str">
        <f>IF($B80="","",IF('Actual Allocation Calc'!$AI$78="A",
IF($P80="Employed",$U80,
IF(AND($P80="Terminated"),($U80/7*AQ80),
IF(AND($P80="Furloughed"),($U80/7*AQ80)+($U80/7*BA80),
IF(AND($P80="Rehired"),($U80/7*BA80),
IF(AND($P80="Terminated",AQ80&gt;0),$U80,
IF($P80="Furloughed",IF(AQ80&gt;0,$U80)+IF(BA80&gt;0,$U80),
IF($P80="Rehired",IF(BA80&gt;0,$U80)))))))),IF('Actual Allocation Calc'!$AI$78="C",'Actual Allocation Calc'!M80,'Actual Allocation Calc'!V80+IF($P80="Employed",$U80,
IF(AND($P80="Terminated"),($U80/7*AQ80),
IF(AND($P80="Furloughed"),($U80/7*AQ80)+($U80/7*BA80),
IF(AND($P80="Rehired"),($U80/7*BA80),
IF(AND($P80="Terminated",AQ80&gt;0),$U80,
IF($P80="Furloughed",IF(AQ80&gt;0,$U80)+IF(BA80&gt;0,$U80),
IF($P80="Rehired",IF(BA80&gt;0,$U80))))))))*'Actual Allocation Calc'!$AI$99)))</f>
        <v/>
      </c>
      <c r="AA80" s="210" t="str">
        <f>IF($B80="","",IF('Actual Allocation Calc'!$AJ$78="A",
IF($P80="Employed",$U80,
IF(AND($P80="Terminated"),($U80/7*AR80),
IF(AND($P80="Furloughed"),($U80/7*AR80)+($U80/7*BB80),
IF(AND($P80="Rehired"),($U80/7*BB80),
IF(AND($P80="Terminated",AR80&gt;0),$U80,
IF($P80="Furloughed",IF(AR80&gt;0,$U80)+IF(BB80&gt;0,$U80),
IF($P80="Rehired",IF(BB80&gt;0,$U80)))))))),IF('Actual Allocation Calc'!$AJ$78="C",'Actual Allocation Calc'!N80,'Actual Allocation Calc'!W80+IF($P80="Employed",$U80,
IF(AND($P80="Terminated"),($U80/7*AR80),
IF(AND($P80="Furloughed"),($U80/7*AR80)+($U80/7*BB80),
IF(AND($P80="Rehired"),($U80/7*BB80),
IF(AND($P80="Terminated",AR80&gt;0),$U80,
IF($P80="Furloughed",IF(AR80&gt;0,$U80)+IF(BB80&gt;0,$U80),
IF($P80="Rehired",IF(BB80&gt;0,$U80))))))))*'Actual Allocation Calc'!$AJ$99)))</f>
        <v/>
      </c>
      <c r="AB80" s="210" t="str">
        <f>IF($B80="","",IF('Actual Allocation Calc'!$AK$78="A",
IF($P80="Employed",$U80,
IF(AND($P80="Terminated"),($U80/7*AS80),
IF(AND($P80="Furloughed"),($U80/7*AS80)+($U80/7*BC80),
IF(AND($P80="Rehired"),($U80/7*BC80),
IF(AND($P80="Terminated",AS80&gt;0),$U80,
IF($P80="Furloughed",IF(AS80&gt;0,$U80)+IF(BC80&gt;0,$U80),
IF($P80="Rehired",IF(BC80&gt;0,$U80)))))))),IF('Actual Allocation Calc'!$AK$78="C",'Actual Allocation Calc'!O80,'Actual Allocation Calc'!X80+IF($P80="Employed",$U80,
IF(AND($P80="Terminated"),($U80/7*AS80),
IF(AND($P80="Furloughed"),($U80/7*AS80)+($U80/7*BC80),
IF(AND($P80="Rehired"),($U80/7*BC80),
IF(AND($P80="Terminated",AS80&gt;0),$U80,
IF($P80="Furloughed",IF(AS80&gt;0,$U80)+IF(BC80&gt;0,$U80),
IF($P80="Rehired",IF(BC80&gt;0,$U80))))))))*'Actual Allocation Calc'!$AK$99)))</f>
        <v/>
      </c>
      <c r="AC80" s="210" t="str">
        <f>IF($B80="","",IF('Actual Allocation Calc'!$AL$78="A",
IF($P80="Employed",$U80,
IF(AND($P80="Terminated"),($U80/7*AT80),
IF(AND($P80="Furloughed"),($U80/7*AT80)+($U80/7*BD80),
IF(AND($P80="Rehired"),($U80/7*BD80),
IF(AND($P80="Terminated",AT80&gt;0),$U80,
IF($P80="Furloughed",IF(AT80&gt;0,$U80)+IF(BD80&gt;0,$U80),
IF($P80="Rehired",IF(BD80&gt;0,$U80)))))))),IF('Actual Allocation Calc'!$AL$78="C",'Actual Allocation Calc'!P80,'Actual Allocation Calc'!Y80+IF($P80="Employed",$U80,
IF(AND($P80="Terminated"),($U80/7*AT80),
IF(AND($P80="Furloughed"),($U80/7*AT80)+($U80/7*BD80),
IF(AND($P80="Rehired"),($U80/7*BD80),
IF(AND($P80="Terminated",AT80&gt;0),$U80,
IF($P80="Furloughed",IF(AT80&gt;0,$U80)+IF(BD80&gt;0,$U80),
IF($P80="Rehired",IF(BD80&gt;0,$U80))))))))*'Actual Allocation Calc'!$AL$99)))</f>
        <v/>
      </c>
      <c r="AD80" s="210" t="str">
        <f>IF($B80="","",IF('Actual Allocation Calc'!$AM$78="A",
IF($P80="Employed",$U80,
IF(AND($P80="Terminated"),($U80/7*AU80),
IF(AND($P80="Furloughed"),($U80/7*AU80)+($U80/7*BE80),
IF(AND($P80="Rehired"),($U80/7*BE80),
IF(AND($P80="Terminated",AU80&gt;0),$U80,
IF($P80="Furloughed",IF(AU80&gt;0,$U80)+IF(BE80&gt;0,$U80),
IF($P80="Rehired",IF(BE80&gt;0,$U80)))))))),IF('Actual Allocation Calc'!$AM$78="C",'Actual Allocation Calc'!Q80,'Actual Allocation Calc'!Z80+IF($P80="Employed",$U80,
IF(AND($P80="Terminated"),($U80/7*AU80),
IF(AND($P80="Furloughed"),($U80/7*AU80)+($U80/7*BE80),
IF(AND($P80="Rehired"),($U80/7*BE80),
IF(AND($P80="Terminated",AU80&gt;0),$U80,
IF($P80="Furloughed",IF(AU80&gt;0,$U80)+IF(BE80&gt;0,$U80),
IF($P80="Rehired",IF(BE80&gt;0,$U80))))))))*'Actual Allocation Calc'!$AM$99)))</f>
        <v/>
      </c>
      <c r="AE80" s="210" t="str">
        <f>IF($B80="","",IF('Actual Allocation Calc'!$AN$78="A",
IF($P80="Employed",$U80,
IF(AND($P80="Terminated"),($U80/7*AV80),
IF(AND($P80="Furloughed"),($U80/7*AV80)+($U80/7*BF80),
IF(AND($P80="Rehired"),($U80/7*BF80),
IF(AND($P80="Terminated",AV80&gt;0),$U80,
IF($P80="Furloughed",IF(AV80&gt;0,$U80)+IF(BF80&gt;0,$U80),
IF($P80="Rehired",IF(BF80&gt;0,$U80)))))))),IF('Actual Allocation Calc'!$AN$78="C",'Actual Allocation Calc'!R80,'Actual Allocation Calc'!AA80+IF($P80="Employed",$U80,
IF(AND($P80="Terminated"),($U80/7*AV80),
IF(AND($P80="Furloughed"),($U80/7*AV80)+($U80/7*BF80),
IF(AND($P80="Rehired"),($U80/7*BF80),
IF(AND($P80="Terminated",AV80&gt;0),$U80,
IF($P80="Furloughed",IF(AV80&gt;0,$U80)+IF(BF80&gt;0,$U80),
IF($P80="Rehired",IF(BF80&gt;0,$U80))))))))*'Actual Allocation Calc'!$AN$99)))</f>
        <v/>
      </c>
      <c r="AF80" s="210" t="str">
        <f>IF($B80="","",IF('Actual Allocation Calc'!$AO$78="A",
IF($P80="Employed",$U80,
IF(AND($P80="Terminated"),($U80/7*AW80),
IF(AND($P80="Furloughed"),($U80/7*AW80)+($U80/7*BG80),
IF(AND($P80="Rehired"),($U80/7*BG80),
IF(AND($P80="Terminated",AW80&gt;0),$U80,
IF($P80="Furloughed",IF(AW80&gt;0,$U80)+IF(BG80&gt;0,$U80),
IF($P80="Rehired",IF(BG80&gt;0,$U80)))))))),IF('Actual Allocation Calc'!$AO$78="C",'Actual Allocation Calc'!S80,'Actual Allocation Calc'!AB80+IF($P80="Employed",$U80,
IF(AND($P80="Terminated"),($U80/7*AW80),
IF(AND($P80="Furloughed"),($U80/7*AW80)+($U80/7*BG80),
IF(AND($P80="Rehired"),($U80/7*BG80),
IF(AND($P80="Terminated",AW80&gt;0),$U80,
IF($P80="Furloughed",IF(AW80&gt;0,$U80)+IF(BG80&gt;0,$U80),
IF($P80="Rehired",IF(BG80&gt;0,$U80))))))))*'Actual Allocation Calc'!$AO$99)))</f>
        <v/>
      </c>
      <c r="AG80" s="210" t="str">
        <f>IF($B80="","",IF('Actual Allocation Calc'!$AP$78="A",
IF($P80="Employed",$U80/7*BK80,
IF(AND($P80="Terminated"),($U80/7*AX80),
IF(AND($P80="Furloughed"),($U80/7*AX80)+($U80/7*BH80),
IF(AND($P80="Rehired"),($U80/7*BH80),
IF(AND($P80="Terminated",AX80&gt;0),$U80,
IF($P80="Furloughed",IF(AX80&gt;0,$U80)+IF(BH80&gt;0,$U80),
IF($P80="Rehired",IF(BH80&gt;0,$U80)))))))),IF('Actual Allocation Calc'!$AP$78="C",'Actual Allocation Calc'!T80,'Actual Allocation Calc'!AC80+IF($P80="Employed",$U80/7*BK80,
IF(AND($P80="Terminated"),($U80/7*AX80),
IF(AND($P80="Furloughed"),($U80/7*AX80)+($U80/7*BH80),
IF(AND($P80="Rehired"),($U80/7*BH80),
IF(AND($P80="Terminated",AX80&gt;0),$U80,
IF($P80="Furloughed",IF(AX80&gt;0,$U80)+IF(BH80&gt;0,$U80),
IF($P80="Rehired",IF(BH80&gt;0,$U80))))))))*'Actual Allocation Calc'!$AP$99)))</f>
        <v/>
      </c>
      <c r="AH80" s="536"/>
      <c r="AI80" s="82">
        <f t="shared" si="24"/>
        <v>0</v>
      </c>
      <c r="AJ80" s="210">
        <f t="shared" si="6"/>
        <v>0</v>
      </c>
      <c r="AK80" s="397" t="str">
        <f t="shared" si="7"/>
        <v/>
      </c>
      <c r="AM80" s="173"/>
      <c r="AO80" s="214" t="str">
        <f>IFERROR(IF($V80="","",VLOOKUP(V80,'Calendar Calcs'!$B$2:$E1047,4,FALSE)),0)</f>
        <v/>
      </c>
      <c r="AP80" s="69" t="str">
        <f>IF($AO80="","", IF($AO80&lt;AP$23,0,IF($AO80&gt;AP$23,COUNTIFS('Calendar Calcs'!$E$2:$E1047,AP$23),COUNTIFS('Calendar Calcs'!$E$2:$E1047,AP$23,'Calendar Calcs'!$D$2:$D1047,"&lt;="&amp;WEEKDAY($V80)))))</f>
        <v/>
      </c>
      <c r="AQ80" s="69" t="str">
        <f>IF($AO80="","", IF($AO80&lt;AQ$23,0,IF($AO80&gt;AQ$23,COUNTIFS('Calendar Calcs'!$E$2:$E1047,AQ$23),COUNTIFS('Calendar Calcs'!$E$2:$E1047,AQ$23,'Calendar Calcs'!$D$2:$D1047,"&lt;="&amp;WEEKDAY($V80)))))</f>
        <v/>
      </c>
      <c r="AR80" s="69" t="str">
        <f>IF($AO80="","", IF($AO80&lt;AR$23,0,IF($AO80&gt;AR$23,COUNTIFS('Calendar Calcs'!$E$2:$E1047,AR$23),COUNTIFS('Calendar Calcs'!$E$2:$E1047,AR$23,'Calendar Calcs'!$D$2:$D1047,"&lt;="&amp;WEEKDAY($V80)))))</f>
        <v/>
      </c>
      <c r="AS80" s="69" t="str">
        <f>IF($AO80="","", IF($AO80&lt;AS$23,0,IF($AO80&gt;AS$23,COUNTIFS('Calendar Calcs'!$E$2:$E1047,AS$23),COUNTIFS('Calendar Calcs'!$E$2:$E1047,AS$23,'Calendar Calcs'!$D$2:$D1047,"&lt;="&amp;WEEKDAY($V80)))))</f>
        <v/>
      </c>
      <c r="AT80" s="69" t="str">
        <f>IF($AO80="","", IF($AO80&lt;AT$23,0,IF($AO80&gt;AT$23,COUNTIFS('Calendar Calcs'!$E$2:$E1047,AT$23),COUNTIFS('Calendar Calcs'!$E$2:$E1047,AT$23,'Calendar Calcs'!$D$2:$D1047,"&lt;="&amp;WEEKDAY($V80)))))</f>
        <v/>
      </c>
      <c r="AU80" s="69" t="str">
        <f>IF($AO80="","", IF($AO80&lt;AU$23,0,IF($AO80&gt;AU$23,COUNTIFS('Calendar Calcs'!$E$2:$E1047,AU$23),COUNTIFS('Calendar Calcs'!$E$2:$E1047,AU$23,'Calendar Calcs'!$D$2:$D1047,"&lt;="&amp;WEEKDAY($V80)))))</f>
        <v/>
      </c>
      <c r="AV80" s="69" t="str">
        <f>IF($AO80="","", IF($AO80&lt;AV$23,0,IF($AO80&gt;AV$23,COUNTIFS('Calendar Calcs'!$E$2:$E1047,AV$23),COUNTIFS('Calendar Calcs'!$E$2:$E1047,AV$23,'Calendar Calcs'!$D$2:$D1047,"&lt;="&amp;WEEKDAY($V80)))))</f>
        <v/>
      </c>
      <c r="AW80" s="69" t="str">
        <f>IF($AO80="","", IF($AO80&lt;AW$23,0,IF($AO80&gt;AW$23,COUNTIFS('Calendar Calcs'!$E$2:$E1047,AW$23),COUNTIFS('Calendar Calcs'!$E$2:$E1047,AW$23,'Calendar Calcs'!$D$2:$D1047,"&lt;="&amp;WEEKDAY($V80)))))</f>
        <v/>
      </c>
      <c r="AX80" s="69" t="str">
        <f>IF($AO80="","", IF($AO80&lt;AX$23,0,IF($AO80&gt;AX$23,COUNTIFS('Calendar Calcs'!$E$2:$E1047,AX$23),COUNTIFS('Calendar Calcs'!$E$2:$E1047,AX$23,'Calendar Calcs'!$D$2:$D1047,"&lt;="&amp;WEEKDAY($V80)))))</f>
        <v/>
      </c>
      <c r="AY80" s="69" t="str">
        <f>IF($W80="","",VLOOKUP($W80,'Calendar Calcs'!$B$2:$E1047,4,FALSE))</f>
        <v/>
      </c>
      <c r="AZ80" s="69" t="str">
        <f>IF($AY80="","",IF($AY80&gt;AZ$23,0,IF($AY80&lt;AZ$23,COUNTIFS('Calendar Calcs'!$E$2:$E1047,AZ$23),COUNTIFS('Calendar Calcs'!$E$2:$E1047,AZ$23,'Calendar Calcs'!$D$2:$D1047,"&gt;="&amp;WEEKDAY($W80)))))</f>
        <v/>
      </c>
      <c r="BA80" s="69" t="str">
        <f>IF($AY80="","",IF($AY80&gt;BA$23,0,IF($AY80&lt;BA$23,COUNTIFS('Calendar Calcs'!$E$2:$E1047,BA$23),COUNTIFS('Calendar Calcs'!$E$2:$E1047,BA$23,'Calendar Calcs'!$D$2:$D1047,"&gt;="&amp;WEEKDAY($W80)))))</f>
        <v/>
      </c>
      <c r="BB80" s="69" t="str">
        <f>IF($AY80="","",IF($AY80&gt;BB$23,0,IF($AY80&lt;BB$23,COUNTIFS('Calendar Calcs'!$E$2:$E1047,BB$23),COUNTIFS('Calendar Calcs'!$E$2:$E1047,BB$23,'Calendar Calcs'!$D$2:$D1047,"&gt;="&amp;WEEKDAY($W80)))))</f>
        <v/>
      </c>
      <c r="BC80" s="69" t="str">
        <f>IF($AY80="","",IF($AY80&gt;BC$23,0,IF($AY80&lt;BC$23,COUNTIFS('Calendar Calcs'!$E$2:$E1047,BC$23),COUNTIFS('Calendar Calcs'!$E$2:$E1047,BC$23,'Calendar Calcs'!$D$2:$D1047,"&gt;="&amp;WEEKDAY($W80)))))</f>
        <v/>
      </c>
      <c r="BD80" s="69" t="str">
        <f>IF($AY80="","",IF($AY80&gt;BD$23,0,IF($AY80&lt;BD$23,COUNTIFS('Calendar Calcs'!$E$2:$E1047,BD$23),COUNTIFS('Calendar Calcs'!$E$2:$E1047,BD$23,'Calendar Calcs'!$D$2:$D1047,"&gt;="&amp;WEEKDAY($W80)))))</f>
        <v/>
      </c>
      <c r="BE80" s="69" t="str">
        <f>IF($AY80="","",IF($AY80&gt;BE$23,0,IF($AY80&lt;BE$23,COUNTIFS('Calendar Calcs'!$E$2:$E1047,BE$23),COUNTIFS('Calendar Calcs'!$E$2:$E1047,BE$23,'Calendar Calcs'!$D$2:$D1047,"&gt;="&amp;WEEKDAY($W80)))))</f>
        <v/>
      </c>
      <c r="BF80" s="69" t="str">
        <f>IF($AY80="","",IF($AY80&gt;BF$23,0,IF($AY80&lt;BF$23,COUNTIFS('Calendar Calcs'!$E$2:$E1047,BF$23),COUNTIFS('Calendar Calcs'!$E$2:$E1047,BF$23,'Calendar Calcs'!$D$2:$D1047,"&gt;="&amp;WEEKDAY($W80)))))</f>
        <v/>
      </c>
      <c r="BG80" s="69" t="str">
        <f>IF($AY80="","",IF($AY80&gt;BG$23,0,IF($AY80&lt;BG$23,COUNTIFS('Calendar Calcs'!$E$2:$E1047,BG$23),COUNTIFS('Calendar Calcs'!$E$2:$E1047,BG$23,'Calendar Calcs'!$D$2:$D1047,"&gt;="&amp;WEEKDAY($W80)))))</f>
        <v/>
      </c>
      <c r="BH80" s="69">
        <f t="shared" si="8"/>
        <v>6</v>
      </c>
      <c r="BI80" s="69">
        <f>IF(Cover!$E$43="","",VLOOKUP(Cover!$E$43,'Calendar Calcs'!$B$2:$E1047,4,FALSE))</f>
        <v>1</v>
      </c>
      <c r="BJ80" s="69">
        <f>IF($BI80="","", IF($BI80&lt;BJ$23,0,IF($BI80&gt;=BJ$23,COUNTIFS('Calendar Calcs'!$E$2:$E1047,BJ$23),COUNTIFS('Calendar Calcs'!$E$2:$E1047,BJ$23,'Calendar Calcs'!$D$2:$D1047,"&lt;="&amp;WEEKDAY($V80)))))</f>
        <v>1</v>
      </c>
      <c r="BK80" s="69">
        <f t="shared" si="3"/>
        <v>6</v>
      </c>
      <c r="BN80" s="69" t="str">
        <f>IF(T80&gt;0,"FTE",IF(Cover!$E$47="Weekly",IF(S80&gt;29.75,"FTE","PTE"),IF(S80&gt;59.75,"FTE","PTE")))</f>
        <v>PTE</v>
      </c>
      <c r="BO80" s="69">
        <f>IF(BN80="FTE",30,IF(Cover!$E$47="Weekly",'STEP 2 EE Data'!S80,'STEP 2 EE Data'!S80/2))</f>
        <v>0</v>
      </c>
      <c r="BP80" s="209">
        <f t="shared" si="9"/>
        <v>0</v>
      </c>
      <c r="BQ80" s="209">
        <f t="shared" si="10"/>
        <v>0</v>
      </c>
      <c r="BR80" s="209">
        <f t="shared" si="11"/>
        <v>0</v>
      </c>
      <c r="BS80" s="209">
        <f t="shared" si="12"/>
        <v>0</v>
      </c>
      <c r="BT80" s="209">
        <f t="shared" si="13"/>
        <v>0</v>
      </c>
      <c r="BU80" s="209">
        <f t="shared" si="14"/>
        <v>0</v>
      </c>
      <c r="BV80" s="209">
        <f t="shared" si="15"/>
        <v>0</v>
      </c>
      <c r="BW80" s="209">
        <f t="shared" si="16"/>
        <v>0</v>
      </c>
      <c r="BX80" s="209">
        <f t="shared" si="17"/>
        <v>0</v>
      </c>
      <c r="CC80" s="210" t="str">
        <f>IF(B80="","",IF(C80="",IF(Cover!$E$47="Weekly",'STEP 3 EE Comp'!BI85*8,'STEP 3 EE Comp'!BI85*4),IF(Cover!$E$47="Weekly",'STEP 3 EE Comp'!BI85,'STEP 3 EE Comp'!BI85)))</f>
        <v/>
      </c>
      <c r="CD80" s="82" t="str">
        <f t="shared" si="18"/>
        <v/>
      </c>
      <c r="CE80" s="417">
        <f t="shared" si="19"/>
        <v>1</v>
      </c>
      <c r="CF80" s="82" t="str">
        <f t="shared" si="20"/>
        <v>Good</v>
      </c>
      <c r="CG80" s="82">
        <f t="shared" si="21"/>
        <v>0</v>
      </c>
      <c r="CH80" s="234">
        <f t="shared" si="22"/>
        <v>0</v>
      </c>
    </row>
    <row r="81" spans="1:86" s="69" customFormat="1" x14ac:dyDescent="0.3">
      <c r="A81" s="554"/>
      <c r="B81" s="478"/>
      <c r="C81" s="52"/>
      <c r="D81" s="565"/>
      <c r="E81" s="52"/>
      <c r="F81" s="507"/>
      <c r="G81" s="210">
        <f t="shared" si="23"/>
        <v>0</v>
      </c>
      <c r="H81" s="82">
        <f t="shared" si="2"/>
        <v>0</v>
      </c>
      <c r="I81" s="211"/>
      <c r="J81" s="441" t="s">
        <v>21</v>
      </c>
      <c r="K81" s="441" t="s">
        <v>21</v>
      </c>
      <c r="L81" s="441" t="s">
        <v>21</v>
      </c>
      <c r="M81" s="441" t="s">
        <v>21</v>
      </c>
      <c r="N81" s="568" t="s">
        <v>21</v>
      </c>
      <c r="O81" s="211"/>
      <c r="P81" s="212" t="str">
        <f>IF(B81="","",
IF(AND(V81="",W81="",B81&lt;&gt;""),"Employed",
IF(AND(V81&lt;&gt;"",W81="",B81&lt;&gt;""),"Terminated",
IF(AND(V81&lt;&gt;"",W81&lt;&gt;"",B81&lt;&gt;""),IF(W81&lt;Cover!$E$43,"Employed","Furloughed"),
IF(AND(V81="",W81&lt;&gt;"",B81&lt;&gt;""),IF(W81&lt;Cover!$E$43,"Employed","Rehired"))))))</f>
        <v/>
      </c>
      <c r="Q81" s="211"/>
      <c r="R81" s="536"/>
      <c r="S81" s="563"/>
      <c r="T81" s="536"/>
      <c r="U81" s="82">
        <f>IF(Cover!$E$47="Weekly",IF(T81&gt;0,T81,R81*S81),IF(T81&gt;0,T81,R81*S81)/2)</f>
        <v>0</v>
      </c>
      <c r="V81" s="564"/>
      <c r="W81" s="564"/>
      <c r="Y81" s="213" t="str">
        <f>IF($B81="","",IF('Actual Allocation Calc'!$AH$78="A",
IF($P81="Employed",$U81/7*BJ81,
IF(AND($P81="Terminated"),($U81/7*AP81),
IF(AND($P81="Furloughed"),($U81/7*AP81)+($U81/7*AZ81),
IF(AND($P81="Rehired"),($U81/7*AZ81),
IF(AND($P81="Terminated",AP81&gt;0),$U81,
IF($P81="Furloughed",IF(AP81&gt;0,$U81)+IF(AZ81&gt;0,$U81),
IF($P81="Rehired",IF(AZ81&gt;0,$U81)))))))),IF('Actual Allocation Calc'!$AH$78="C",'Actual Allocation Calc'!L81,'Actual Allocation Calc'!U81+IF($P81="Employed",$U81/7*BJ81,
IF(AND($P81="Terminated"),($U81/7*AP81),
IF(AND($P81="Furloughed"),($U81/7*AP81)+($U81/7*AZ81),
IF(AND($P81="Rehired"),($U81/7*AZ81),
IF(AND($P81="Terminated",AP81&gt;0),$U81,
IF($P81="Furloughed",IF(AP81&gt;0,$U81)+IF(AZ81&gt;0,$U81),
IF($P81="Rehired",IF(AZ81&gt;0,$U81))))))))*'Actual Allocation Calc'!$AH$99)))</f>
        <v/>
      </c>
      <c r="Z81" s="210" t="str">
        <f>IF($B81="","",IF('Actual Allocation Calc'!$AI$78="A",
IF($P81="Employed",$U81,
IF(AND($P81="Terminated"),($U81/7*AQ81),
IF(AND($P81="Furloughed"),($U81/7*AQ81)+($U81/7*BA81),
IF(AND($P81="Rehired"),($U81/7*BA81),
IF(AND($P81="Terminated",AQ81&gt;0),$U81,
IF($P81="Furloughed",IF(AQ81&gt;0,$U81)+IF(BA81&gt;0,$U81),
IF($P81="Rehired",IF(BA81&gt;0,$U81)))))))),IF('Actual Allocation Calc'!$AI$78="C",'Actual Allocation Calc'!M81,'Actual Allocation Calc'!V81+IF($P81="Employed",$U81,
IF(AND($P81="Terminated"),($U81/7*AQ81),
IF(AND($P81="Furloughed"),($U81/7*AQ81)+($U81/7*BA81),
IF(AND($P81="Rehired"),($U81/7*BA81),
IF(AND($P81="Terminated",AQ81&gt;0),$U81,
IF($P81="Furloughed",IF(AQ81&gt;0,$U81)+IF(BA81&gt;0,$U81),
IF($P81="Rehired",IF(BA81&gt;0,$U81))))))))*'Actual Allocation Calc'!$AI$99)))</f>
        <v/>
      </c>
      <c r="AA81" s="210" t="str">
        <f>IF($B81="","",IF('Actual Allocation Calc'!$AJ$78="A",
IF($P81="Employed",$U81,
IF(AND($P81="Terminated"),($U81/7*AR81),
IF(AND($P81="Furloughed"),($U81/7*AR81)+($U81/7*BB81),
IF(AND($P81="Rehired"),($U81/7*BB81),
IF(AND($P81="Terminated",AR81&gt;0),$U81,
IF($P81="Furloughed",IF(AR81&gt;0,$U81)+IF(BB81&gt;0,$U81),
IF($P81="Rehired",IF(BB81&gt;0,$U81)))))))),IF('Actual Allocation Calc'!$AJ$78="C",'Actual Allocation Calc'!N81,'Actual Allocation Calc'!W81+IF($P81="Employed",$U81,
IF(AND($P81="Terminated"),($U81/7*AR81),
IF(AND($P81="Furloughed"),($U81/7*AR81)+($U81/7*BB81),
IF(AND($P81="Rehired"),($U81/7*BB81),
IF(AND($P81="Terminated",AR81&gt;0),$U81,
IF($P81="Furloughed",IF(AR81&gt;0,$U81)+IF(BB81&gt;0,$U81),
IF($P81="Rehired",IF(BB81&gt;0,$U81))))))))*'Actual Allocation Calc'!$AJ$99)))</f>
        <v/>
      </c>
      <c r="AB81" s="210" t="str">
        <f>IF($B81="","",IF('Actual Allocation Calc'!$AK$78="A",
IF($P81="Employed",$U81,
IF(AND($P81="Terminated"),($U81/7*AS81),
IF(AND($P81="Furloughed"),($U81/7*AS81)+($U81/7*BC81),
IF(AND($P81="Rehired"),($U81/7*BC81),
IF(AND($P81="Terminated",AS81&gt;0),$U81,
IF($P81="Furloughed",IF(AS81&gt;0,$U81)+IF(BC81&gt;0,$U81),
IF($P81="Rehired",IF(BC81&gt;0,$U81)))))))),IF('Actual Allocation Calc'!$AK$78="C",'Actual Allocation Calc'!O81,'Actual Allocation Calc'!X81+IF($P81="Employed",$U81,
IF(AND($P81="Terminated"),($U81/7*AS81),
IF(AND($P81="Furloughed"),($U81/7*AS81)+($U81/7*BC81),
IF(AND($P81="Rehired"),($U81/7*BC81),
IF(AND($P81="Terminated",AS81&gt;0),$U81,
IF($P81="Furloughed",IF(AS81&gt;0,$U81)+IF(BC81&gt;0,$U81),
IF($P81="Rehired",IF(BC81&gt;0,$U81))))))))*'Actual Allocation Calc'!$AK$99)))</f>
        <v/>
      </c>
      <c r="AC81" s="210" t="str">
        <f>IF($B81="","",IF('Actual Allocation Calc'!$AL$78="A",
IF($P81="Employed",$U81,
IF(AND($P81="Terminated"),($U81/7*AT81),
IF(AND($P81="Furloughed"),($U81/7*AT81)+($U81/7*BD81),
IF(AND($P81="Rehired"),($U81/7*BD81),
IF(AND($P81="Terminated",AT81&gt;0),$U81,
IF($P81="Furloughed",IF(AT81&gt;0,$U81)+IF(BD81&gt;0,$U81),
IF($P81="Rehired",IF(BD81&gt;0,$U81)))))))),IF('Actual Allocation Calc'!$AL$78="C",'Actual Allocation Calc'!P81,'Actual Allocation Calc'!Y81+IF($P81="Employed",$U81,
IF(AND($P81="Terminated"),($U81/7*AT81),
IF(AND($P81="Furloughed"),($U81/7*AT81)+($U81/7*BD81),
IF(AND($P81="Rehired"),($U81/7*BD81),
IF(AND($P81="Terminated",AT81&gt;0),$U81,
IF($P81="Furloughed",IF(AT81&gt;0,$U81)+IF(BD81&gt;0,$U81),
IF($P81="Rehired",IF(BD81&gt;0,$U81))))))))*'Actual Allocation Calc'!$AL$99)))</f>
        <v/>
      </c>
      <c r="AD81" s="210" t="str">
        <f>IF($B81="","",IF('Actual Allocation Calc'!$AM$78="A",
IF($P81="Employed",$U81,
IF(AND($P81="Terminated"),($U81/7*AU81),
IF(AND($P81="Furloughed"),($U81/7*AU81)+($U81/7*BE81),
IF(AND($P81="Rehired"),($U81/7*BE81),
IF(AND($P81="Terminated",AU81&gt;0),$U81,
IF($P81="Furloughed",IF(AU81&gt;0,$U81)+IF(BE81&gt;0,$U81),
IF($P81="Rehired",IF(BE81&gt;0,$U81)))))))),IF('Actual Allocation Calc'!$AM$78="C",'Actual Allocation Calc'!Q81,'Actual Allocation Calc'!Z81+IF($P81="Employed",$U81,
IF(AND($P81="Terminated"),($U81/7*AU81),
IF(AND($P81="Furloughed"),($U81/7*AU81)+($U81/7*BE81),
IF(AND($P81="Rehired"),($U81/7*BE81),
IF(AND($P81="Terminated",AU81&gt;0),$U81,
IF($P81="Furloughed",IF(AU81&gt;0,$U81)+IF(BE81&gt;0,$U81),
IF($P81="Rehired",IF(BE81&gt;0,$U81))))))))*'Actual Allocation Calc'!$AM$99)))</f>
        <v/>
      </c>
      <c r="AE81" s="210" t="str">
        <f>IF($B81="","",IF('Actual Allocation Calc'!$AN$78="A",
IF($P81="Employed",$U81,
IF(AND($P81="Terminated"),($U81/7*AV81),
IF(AND($P81="Furloughed"),($U81/7*AV81)+($U81/7*BF81),
IF(AND($P81="Rehired"),($U81/7*BF81),
IF(AND($P81="Terminated",AV81&gt;0),$U81,
IF($P81="Furloughed",IF(AV81&gt;0,$U81)+IF(BF81&gt;0,$U81),
IF($P81="Rehired",IF(BF81&gt;0,$U81)))))))),IF('Actual Allocation Calc'!$AN$78="C",'Actual Allocation Calc'!R81,'Actual Allocation Calc'!AA81+IF($P81="Employed",$U81,
IF(AND($P81="Terminated"),($U81/7*AV81),
IF(AND($P81="Furloughed"),($U81/7*AV81)+($U81/7*BF81),
IF(AND($P81="Rehired"),($U81/7*BF81),
IF(AND($P81="Terminated",AV81&gt;0),$U81,
IF($P81="Furloughed",IF(AV81&gt;0,$U81)+IF(BF81&gt;0,$U81),
IF($P81="Rehired",IF(BF81&gt;0,$U81))))))))*'Actual Allocation Calc'!$AN$99)))</f>
        <v/>
      </c>
      <c r="AF81" s="210" t="str">
        <f>IF($B81="","",IF('Actual Allocation Calc'!$AO$78="A",
IF($P81="Employed",$U81,
IF(AND($P81="Terminated"),($U81/7*AW81),
IF(AND($P81="Furloughed"),($U81/7*AW81)+($U81/7*BG81),
IF(AND($P81="Rehired"),($U81/7*BG81),
IF(AND($P81="Terminated",AW81&gt;0),$U81,
IF($P81="Furloughed",IF(AW81&gt;0,$U81)+IF(BG81&gt;0,$U81),
IF($P81="Rehired",IF(BG81&gt;0,$U81)))))))),IF('Actual Allocation Calc'!$AO$78="C",'Actual Allocation Calc'!S81,'Actual Allocation Calc'!AB81+IF($P81="Employed",$U81,
IF(AND($P81="Terminated"),($U81/7*AW81),
IF(AND($P81="Furloughed"),($U81/7*AW81)+($U81/7*BG81),
IF(AND($P81="Rehired"),($U81/7*BG81),
IF(AND($P81="Terminated",AW81&gt;0),$U81,
IF($P81="Furloughed",IF(AW81&gt;0,$U81)+IF(BG81&gt;0,$U81),
IF($P81="Rehired",IF(BG81&gt;0,$U81))))))))*'Actual Allocation Calc'!$AO$99)))</f>
        <v/>
      </c>
      <c r="AG81" s="210" t="str">
        <f>IF($B81="","",IF('Actual Allocation Calc'!$AP$78="A",
IF($P81="Employed",$U81/7*BK81,
IF(AND($P81="Terminated"),($U81/7*AX81),
IF(AND($P81="Furloughed"),($U81/7*AX81)+($U81/7*BH81),
IF(AND($P81="Rehired"),($U81/7*BH81),
IF(AND($P81="Terminated",AX81&gt;0),$U81,
IF($P81="Furloughed",IF(AX81&gt;0,$U81)+IF(BH81&gt;0,$U81),
IF($P81="Rehired",IF(BH81&gt;0,$U81)))))))),IF('Actual Allocation Calc'!$AP$78="C",'Actual Allocation Calc'!T81,'Actual Allocation Calc'!AC81+IF($P81="Employed",$U81/7*BK81,
IF(AND($P81="Terminated"),($U81/7*AX81),
IF(AND($P81="Furloughed"),($U81/7*AX81)+($U81/7*BH81),
IF(AND($P81="Rehired"),($U81/7*BH81),
IF(AND($P81="Terminated",AX81&gt;0),$U81,
IF($P81="Furloughed",IF(AX81&gt;0,$U81)+IF(BH81&gt;0,$U81),
IF($P81="Rehired",IF(BH81&gt;0,$U81))))))))*'Actual Allocation Calc'!$AP$99)))</f>
        <v/>
      </c>
      <c r="AH81" s="536"/>
      <c r="AI81" s="82">
        <f t="shared" si="24"/>
        <v>0</v>
      </c>
      <c r="AJ81" s="210">
        <f t="shared" si="6"/>
        <v>0</v>
      </c>
      <c r="AK81" s="397" t="str">
        <f t="shared" si="7"/>
        <v/>
      </c>
      <c r="AM81" s="173"/>
      <c r="AO81" s="214" t="str">
        <f>IFERROR(IF($V81="","",VLOOKUP(V81,'Calendar Calcs'!$B$2:$E1048,4,FALSE)),0)</f>
        <v/>
      </c>
      <c r="AP81" s="69" t="str">
        <f>IF($AO81="","", IF($AO81&lt;AP$23,0,IF($AO81&gt;AP$23,COUNTIFS('Calendar Calcs'!$E$2:$E1048,AP$23),COUNTIFS('Calendar Calcs'!$E$2:$E1048,AP$23,'Calendar Calcs'!$D$2:$D1048,"&lt;="&amp;WEEKDAY($V81)))))</f>
        <v/>
      </c>
      <c r="AQ81" s="69" t="str">
        <f>IF($AO81="","", IF($AO81&lt;AQ$23,0,IF($AO81&gt;AQ$23,COUNTIFS('Calendar Calcs'!$E$2:$E1048,AQ$23),COUNTIFS('Calendar Calcs'!$E$2:$E1048,AQ$23,'Calendar Calcs'!$D$2:$D1048,"&lt;="&amp;WEEKDAY($V81)))))</f>
        <v/>
      </c>
      <c r="AR81" s="69" t="str">
        <f>IF($AO81="","", IF($AO81&lt;AR$23,0,IF($AO81&gt;AR$23,COUNTIFS('Calendar Calcs'!$E$2:$E1048,AR$23),COUNTIFS('Calendar Calcs'!$E$2:$E1048,AR$23,'Calendar Calcs'!$D$2:$D1048,"&lt;="&amp;WEEKDAY($V81)))))</f>
        <v/>
      </c>
      <c r="AS81" s="69" t="str">
        <f>IF($AO81="","", IF($AO81&lt;AS$23,0,IF($AO81&gt;AS$23,COUNTIFS('Calendar Calcs'!$E$2:$E1048,AS$23),COUNTIFS('Calendar Calcs'!$E$2:$E1048,AS$23,'Calendar Calcs'!$D$2:$D1048,"&lt;="&amp;WEEKDAY($V81)))))</f>
        <v/>
      </c>
      <c r="AT81" s="69" t="str">
        <f>IF($AO81="","", IF($AO81&lt;AT$23,0,IF($AO81&gt;AT$23,COUNTIFS('Calendar Calcs'!$E$2:$E1048,AT$23),COUNTIFS('Calendar Calcs'!$E$2:$E1048,AT$23,'Calendar Calcs'!$D$2:$D1048,"&lt;="&amp;WEEKDAY($V81)))))</f>
        <v/>
      </c>
      <c r="AU81" s="69" t="str">
        <f>IF($AO81="","", IF($AO81&lt;AU$23,0,IF($AO81&gt;AU$23,COUNTIFS('Calendar Calcs'!$E$2:$E1048,AU$23),COUNTIFS('Calendar Calcs'!$E$2:$E1048,AU$23,'Calendar Calcs'!$D$2:$D1048,"&lt;="&amp;WEEKDAY($V81)))))</f>
        <v/>
      </c>
      <c r="AV81" s="69" t="str">
        <f>IF($AO81="","", IF($AO81&lt;AV$23,0,IF($AO81&gt;AV$23,COUNTIFS('Calendar Calcs'!$E$2:$E1048,AV$23),COUNTIFS('Calendar Calcs'!$E$2:$E1048,AV$23,'Calendar Calcs'!$D$2:$D1048,"&lt;="&amp;WEEKDAY($V81)))))</f>
        <v/>
      </c>
      <c r="AW81" s="69" t="str">
        <f>IF($AO81="","", IF($AO81&lt;AW$23,0,IF($AO81&gt;AW$23,COUNTIFS('Calendar Calcs'!$E$2:$E1048,AW$23),COUNTIFS('Calendar Calcs'!$E$2:$E1048,AW$23,'Calendar Calcs'!$D$2:$D1048,"&lt;="&amp;WEEKDAY($V81)))))</f>
        <v/>
      </c>
      <c r="AX81" s="69" t="str">
        <f>IF($AO81="","", IF($AO81&lt;AX$23,0,IF($AO81&gt;AX$23,COUNTIFS('Calendar Calcs'!$E$2:$E1048,AX$23),COUNTIFS('Calendar Calcs'!$E$2:$E1048,AX$23,'Calendar Calcs'!$D$2:$D1048,"&lt;="&amp;WEEKDAY($V81)))))</f>
        <v/>
      </c>
      <c r="AY81" s="69" t="str">
        <f>IF($W81="","",VLOOKUP($W81,'Calendar Calcs'!$B$2:$E1048,4,FALSE))</f>
        <v/>
      </c>
      <c r="AZ81" s="69" t="str">
        <f>IF($AY81="","",IF($AY81&gt;AZ$23,0,IF($AY81&lt;AZ$23,COUNTIFS('Calendar Calcs'!$E$2:$E1048,AZ$23),COUNTIFS('Calendar Calcs'!$E$2:$E1048,AZ$23,'Calendar Calcs'!$D$2:$D1048,"&gt;="&amp;WEEKDAY($W81)))))</f>
        <v/>
      </c>
      <c r="BA81" s="69" t="str">
        <f>IF($AY81="","",IF($AY81&gt;BA$23,0,IF($AY81&lt;BA$23,COUNTIFS('Calendar Calcs'!$E$2:$E1048,BA$23),COUNTIFS('Calendar Calcs'!$E$2:$E1048,BA$23,'Calendar Calcs'!$D$2:$D1048,"&gt;="&amp;WEEKDAY($W81)))))</f>
        <v/>
      </c>
      <c r="BB81" s="69" t="str">
        <f>IF($AY81="","",IF($AY81&gt;BB$23,0,IF($AY81&lt;BB$23,COUNTIFS('Calendar Calcs'!$E$2:$E1048,BB$23),COUNTIFS('Calendar Calcs'!$E$2:$E1048,BB$23,'Calendar Calcs'!$D$2:$D1048,"&gt;="&amp;WEEKDAY($W81)))))</f>
        <v/>
      </c>
      <c r="BC81" s="69" t="str">
        <f>IF($AY81="","",IF($AY81&gt;BC$23,0,IF($AY81&lt;BC$23,COUNTIFS('Calendar Calcs'!$E$2:$E1048,BC$23),COUNTIFS('Calendar Calcs'!$E$2:$E1048,BC$23,'Calendar Calcs'!$D$2:$D1048,"&gt;="&amp;WEEKDAY($W81)))))</f>
        <v/>
      </c>
      <c r="BD81" s="69" t="str">
        <f>IF($AY81="","",IF($AY81&gt;BD$23,0,IF($AY81&lt;BD$23,COUNTIFS('Calendar Calcs'!$E$2:$E1048,BD$23),COUNTIFS('Calendar Calcs'!$E$2:$E1048,BD$23,'Calendar Calcs'!$D$2:$D1048,"&gt;="&amp;WEEKDAY($W81)))))</f>
        <v/>
      </c>
      <c r="BE81" s="69" t="str">
        <f>IF($AY81="","",IF($AY81&gt;BE$23,0,IF($AY81&lt;BE$23,COUNTIFS('Calendar Calcs'!$E$2:$E1048,BE$23),COUNTIFS('Calendar Calcs'!$E$2:$E1048,BE$23,'Calendar Calcs'!$D$2:$D1048,"&gt;="&amp;WEEKDAY($W81)))))</f>
        <v/>
      </c>
      <c r="BF81" s="69" t="str">
        <f>IF($AY81="","",IF($AY81&gt;BF$23,0,IF($AY81&lt;BF$23,COUNTIFS('Calendar Calcs'!$E$2:$E1048,BF$23),COUNTIFS('Calendar Calcs'!$E$2:$E1048,BF$23,'Calendar Calcs'!$D$2:$D1048,"&gt;="&amp;WEEKDAY($W81)))))</f>
        <v/>
      </c>
      <c r="BG81" s="69" t="str">
        <f>IF($AY81="","",IF($AY81&gt;BG$23,0,IF($AY81&lt;BG$23,COUNTIFS('Calendar Calcs'!$E$2:$E1048,BG$23),COUNTIFS('Calendar Calcs'!$E$2:$E1048,BG$23,'Calendar Calcs'!$D$2:$D1048,"&gt;="&amp;WEEKDAY($W81)))))</f>
        <v/>
      </c>
      <c r="BH81" s="69">
        <f t="shared" si="8"/>
        <v>6</v>
      </c>
      <c r="BI81" s="69">
        <f>IF(Cover!$E$43="","",VLOOKUP(Cover!$E$43,'Calendar Calcs'!$B$2:$E1048,4,FALSE))</f>
        <v>1</v>
      </c>
      <c r="BJ81" s="69">
        <f>IF($BI81="","", IF($BI81&lt;BJ$23,0,IF($BI81&gt;=BJ$23,COUNTIFS('Calendar Calcs'!$E$2:$E1048,BJ$23),COUNTIFS('Calendar Calcs'!$E$2:$E1048,BJ$23,'Calendar Calcs'!$D$2:$D1048,"&lt;="&amp;WEEKDAY($V81)))))</f>
        <v>1</v>
      </c>
      <c r="BK81" s="69">
        <f t="shared" si="3"/>
        <v>6</v>
      </c>
      <c r="BN81" s="69" t="str">
        <f>IF(T81&gt;0,"FTE",IF(Cover!$E$47="Weekly",IF(S81&gt;29.75,"FTE","PTE"),IF(S81&gt;59.75,"FTE","PTE")))</f>
        <v>PTE</v>
      </c>
      <c r="BO81" s="69">
        <f>IF(BN81="FTE",30,IF(Cover!$E$47="Weekly",'STEP 2 EE Data'!S81,'STEP 2 EE Data'!S81/2))</f>
        <v>0</v>
      </c>
      <c r="BP81" s="209">
        <f t="shared" si="9"/>
        <v>0</v>
      </c>
      <c r="BQ81" s="209">
        <f t="shared" si="10"/>
        <v>0</v>
      </c>
      <c r="BR81" s="209">
        <f t="shared" si="11"/>
        <v>0</v>
      </c>
      <c r="BS81" s="209">
        <f t="shared" si="12"/>
        <v>0</v>
      </c>
      <c r="BT81" s="209">
        <f t="shared" si="13"/>
        <v>0</v>
      </c>
      <c r="BU81" s="209">
        <f t="shared" si="14"/>
        <v>0</v>
      </c>
      <c r="BV81" s="209">
        <f t="shared" si="15"/>
        <v>0</v>
      </c>
      <c r="BW81" s="209">
        <f t="shared" si="16"/>
        <v>0</v>
      </c>
      <c r="BX81" s="209">
        <f t="shared" si="17"/>
        <v>0</v>
      </c>
      <c r="CC81" s="210" t="str">
        <f>IF(B81="","",IF(C81="",IF(Cover!$E$47="Weekly",'STEP 3 EE Comp'!BI86*8,'STEP 3 EE Comp'!BI86*4),IF(Cover!$E$47="Weekly",'STEP 3 EE Comp'!BI86,'STEP 3 EE Comp'!BI86)))</f>
        <v/>
      </c>
      <c r="CD81" s="82" t="str">
        <f t="shared" si="18"/>
        <v/>
      </c>
      <c r="CE81" s="417">
        <f t="shared" si="19"/>
        <v>1</v>
      </c>
      <c r="CF81" s="82" t="str">
        <f t="shared" si="20"/>
        <v>Good</v>
      </c>
      <c r="CG81" s="82">
        <f t="shared" si="21"/>
        <v>0</v>
      </c>
      <c r="CH81" s="234">
        <f t="shared" si="22"/>
        <v>0</v>
      </c>
    </row>
    <row r="82" spans="1:86" s="69" customFormat="1" x14ac:dyDescent="0.3">
      <c r="A82" s="530"/>
      <c r="B82" s="477"/>
      <c r="C82" s="52"/>
      <c r="D82" s="565"/>
      <c r="E82" s="52"/>
      <c r="F82" s="507"/>
      <c r="G82" s="210">
        <f t="shared" si="23"/>
        <v>0</v>
      </c>
      <c r="H82" s="82">
        <f t="shared" si="2"/>
        <v>0</v>
      </c>
      <c r="I82" s="211"/>
      <c r="J82" s="441" t="s">
        <v>21</v>
      </c>
      <c r="K82" s="441" t="s">
        <v>21</v>
      </c>
      <c r="L82" s="441" t="s">
        <v>21</v>
      </c>
      <c r="M82" s="441" t="s">
        <v>21</v>
      </c>
      <c r="N82" s="568" t="s">
        <v>21</v>
      </c>
      <c r="O82" s="211"/>
      <c r="P82" s="212" t="str">
        <f>IF(B82="","",
IF(AND(V82="",W82="",B82&lt;&gt;""),"Employed",
IF(AND(V82&lt;&gt;"",W82="",B82&lt;&gt;""),"Terminated",
IF(AND(V82&lt;&gt;"",W82&lt;&gt;"",B82&lt;&gt;""),IF(W82&lt;Cover!$E$43,"Employed","Furloughed"),
IF(AND(V82="",W82&lt;&gt;"",B82&lt;&gt;""),IF(W82&lt;Cover!$E$43,"Employed","Rehired"))))))</f>
        <v/>
      </c>
      <c r="Q82" s="211"/>
      <c r="R82" s="536"/>
      <c r="S82" s="563"/>
      <c r="T82" s="536"/>
      <c r="U82" s="82">
        <f>IF(Cover!$E$47="Weekly",IF(T82&gt;0,T82,R82*S82),IF(T82&gt;0,T82,R82*S82)/2)</f>
        <v>0</v>
      </c>
      <c r="V82" s="564"/>
      <c r="W82" s="564"/>
      <c r="Y82" s="213" t="str">
        <f>IF($B82="","",IF('Actual Allocation Calc'!$AH$78="A",
IF($P82="Employed",$U82/7*BJ82,
IF(AND($P82="Terminated"),($U82/7*AP82),
IF(AND($P82="Furloughed"),($U82/7*AP82)+($U82/7*AZ82),
IF(AND($P82="Rehired"),($U82/7*AZ82),
IF(AND($P82="Terminated",AP82&gt;0),$U82,
IF($P82="Furloughed",IF(AP82&gt;0,$U82)+IF(AZ82&gt;0,$U82),
IF($P82="Rehired",IF(AZ82&gt;0,$U82)))))))),IF('Actual Allocation Calc'!$AH$78="C",'Actual Allocation Calc'!L82,'Actual Allocation Calc'!U82+IF($P82="Employed",$U82/7*BJ82,
IF(AND($P82="Terminated"),($U82/7*AP82),
IF(AND($P82="Furloughed"),($U82/7*AP82)+($U82/7*AZ82),
IF(AND($P82="Rehired"),($U82/7*AZ82),
IF(AND($P82="Terminated",AP82&gt;0),$U82,
IF($P82="Furloughed",IF(AP82&gt;0,$U82)+IF(AZ82&gt;0,$U82),
IF($P82="Rehired",IF(AZ82&gt;0,$U82))))))))*'Actual Allocation Calc'!$AH$99)))</f>
        <v/>
      </c>
      <c r="Z82" s="210" t="str">
        <f>IF($B82="","",IF('Actual Allocation Calc'!$AI$78="A",
IF($P82="Employed",$U82,
IF(AND($P82="Terminated"),($U82/7*AQ82),
IF(AND($P82="Furloughed"),($U82/7*AQ82)+($U82/7*BA82),
IF(AND($P82="Rehired"),($U82/7*BA82),
IF(AND($P82="Terminated",AQ82&gt;0),$U82,
IF($P82="Furloughed",IF(AQ82&gt;0,$U82)+IF(BA82&gt;0,$U82),
IF($P82="Rehired",IF(BA82&gt;0,$U82)))))))),IF('Actual Allocation Calc'!$AI$78="C",'Actual Allocation Calc'!M82,'Actual Allocation Calc'!V82+IF($P82="Employed",$U82,
IF(AND($P82="Terminated"),($U82/7*AQ82),
IF(AND($P82="Furloughed"),($U82/7*AQ82)+($U82/7*BA82),
IF(AND($P82="Rehired"),($U82/7*BA82),
IF(AND($P82="Terminated",AQ82&gt;0),$U82,
IF($P82="Furloughed",IF(AQ82&gt;0,$U82)+IF(BA82&gt;0,$U82),
IF($P82="Rehired",IF(BA82&gt;0,$U82))))))))*'Actual Allocation Calc'!$AI$99)))</f>
        <v/>
      </c>
      <c r="AA82" s="210" t="str">
        <f>IF($B82="","",IF('Actual Allocation Calc'!$AJ$78="A",
IF($P82="Employed",$U82,
IF(AND($P82="Terminated"),($U82/7*AR82),
IF(AND($P82="Furloughed"),($U82/7*AR82)+($U82/7*BB82),
IF(AND($P82="Rehired"),($U82/7*BB82),
IF(AND($P82="Terminated",AR82&gt;0),$U82,
IF($P82="Furloughed",IF(AR82&gt;0,$U82)+IF(BB82&gt;0,$U82),
IF($P82="Rehired",IF(BB82&gt;0,$U82)))))))),IF('Actual Allocation Calc'!$AJ$78="C",'Actual Allocation Calc'!N82,'Actual Allocation Calc'!W82+IF($P82="Employed",$U82,
IF(AND($P82="Terminated"),($U82/7*AR82),
IF(AND($P82="Furloughed"),($U82/7*AR82)+($U82/7*BB82),
IF(AND($P82="Rehired"),($U82/7*BB82),
IF(AND($P82="Terminated",AR82&gt;0),$U82,
IF($P82="Furloughed",IF(AR82&gt;0,$U82)+IF(BB82&gt;0,$U82),
IF($P82="Rehired",IF(BB82&gt;0,$U82))))))))*'Actual Allocation Calc'!$AJ$99)))</f>
        <v/>
      </c>
      <c r="AB82" s="210" t="str">
        <f>IF($B82="","",IF('Actual Allocation Calc'!$AK$78="A",
IF($P82="Employed",$U82,
IF(AND($P82="Terminated"),($U82/7*AS82),
IF(AND($P82="Furloughed"),($U82/7*AS82)+($U82/7*BC82),
IF(AND($P82="Rehired"),($U82/7*BC82),
IF(AND($P82="Terminated",AS82&gt;0),$U82,
IF($P82="Furloughed",IF(AS82&gt;0,$U82)+IF(BC82&gt;0,$U82),
IF($P82="Rehired",IF(BC82&gt;0,$U82)))))))),IF('Actual Allocation Calc'!$AK$78="C",'Actual Allocation Calc'!O82,'Actual Allocation Calc'!X82+IF($P82="Employed",$U82,
IF(AND($P82="Terminated"),($U82/7*AS82),
IF(AND($P82="Furloughed"),($U82/7*AS82)+($U82/7*BC82),
IF(AND($P82="Rehired"),($U82/7*BC82),
IF(AND($P82="Terminated",AS82&gt;0),$U82,
IF($P82="Furloughed",IF(AS82&gt;0,$U82)+IF(BC82&gt;0,$U82),
IF($P82="Rehired",IF(BC82&gt;0,$U82))))))))*'Actual Allocation Calc'!$AK$99)))</f>
        <v/>
      </c>
      <c r="AC82" s="210" t="str">
        <f>IF($B82="","",IF('Actual Allocation Calc'!$AL$78="A",
IF($P82="Employed",$U82,
IF(AND($P82="Terminated"),($U82/7*AT82),
IF(AND($P82="Furloughed"),($U82/7*AT82)+($U82/7*BD82),
IF(AND($P82="Rehired"),($U82/7*BD82),
IF(AND($P82="Terminated",AT82&gt;0),$U82,
IF($P82="Furloughed",IF(AT82&gt;0,$U82)+IF(BD82&gt;0,$U82),
IF($P82="Rehired",IF(BD82&gt;0,$U82)))))))),IF('Actual Allocation Calc'!$AL$78="C",'Actual Allocation Calc'!P82,'Actual Allocation Calc'!Y82+IF($P82="Employed",$U82,
IF(AND($P82="Terminated"),($U82/7*AT82),
IF(AND($P82="Furloughed"),($U82/7*AT82)+($U82/7*BD82),
IF(AND($P82="Rehired"),($U82/7*BD82),
IF(AND($P82="Terminated",AT82&gt;0),$U82,
IF($P82="Furloughed",IF(AT82&gt;0,$U82)+IF(BD82&gt;0,$U82),
IF($P82="Rehired",IF(BD82&gt;0,$U82))))))))*'Actual Allocation Calc'!$AL$99)))</f>
        <v/>
      </c>
      <c r="AD82" s="210" t="str">
        <f>IF($B82="","",IF('Actual Allocation Calc'!$AM$78="A",
IF($P82="Employed",$U82,
IF(AND($P82="Terminated"),($U82/7*AU82),
IF(AND($P82="Furloughed"),($U82/7*AU82)+($U82/7*BE82),
IF(AND($P82="Rehired"),($U82/7*BE82),
IF(AND($P82="Terminated",AU82&gt;0),$U82,
IF($P82="Furloughed",IF(AU82&gt;0,$U82)+IF(BE82&gt;0,$U82),
IF($P82="Rehired",IF(BE82&gt;0,$U82)))))))),IF('Actual Allocation Calc'!$AM$78="C",'Actual Allocation Calc'!Q82,'Actual Allocation Calc'!Z82+IF($P82="Employed",$U82,
IF(AND($P82="Terminated"),($U82/7*AU82),
IF(AND($P82="Furloughed"),($U82/7*AU82)+($U82/7*BE82),
IF(AND($P82="Rehired"),($U82/7*BE82),
IF(AND($P82="Terminated",AU82&gt;0),$U82,
IF($P82="Furloughed",IF(AU82&gt;0,$U82)+IF(BE82&gt;0,$U82),
IF($P82="Rehired",IF(BE82&gt;0,$U82))))))))*'Actual Allocation Calc'!$AM$99)))</f>
        <v/>
      </c>
      <c r="AE82" s="210" t="str">
        <f>IF($B82="","",IF('Actual Allocation Calc'!$AN$78="A",
IF($P82="Employed",$U82,
IF(AND($P82="Terminated"),($U82/7*AV82),
IF(AND($P82="Furloughed"),($U82/7*AV82)+($U82/7*BF82),
IF(AND($P82="Rehired"),($U82/7*BF82),
IF(AND($P82="Terminated",AV82&gt;0),$U82,
IF($P82="Furloughed",IF(AV82&gt;0,$U82)+IF(BF82&gt;0,$U82),
IF($P82="Rehired",IF(BF82&gt;0,$U82)))))))),IF('Actual Allocation Calc'!$AN$78="C",'Actual Allocation Calc'!R82,'Actual Allocation Calc'!AA82+IF($P82="Employed",$U82,
IF(AND($P82="Terminated"),($U82/7*AV82),
IF(AND($P82="Furloughed"),($U82/7*AV82)+($U82/7*BF82),
IF(AND($P82="Rehired"),($U82/7*BF82),
IF(AND($P82="Terminated",AV82&gt;0),$U82,
IF($P82="Furloughed",IF(AV82&gt;0,$U82)+IF(BF82&gt;0,$U82),
IF($P82="Rehired",IF(BF82&gt;0,$U82))))))))*'Actual Allocation Calc'!$AN$99)))</f>
        <v/>
      </c>
      <c r="AF82" s="210" t="str">
        <f>IF($B82="","",IF('Actual Allocation Calc'!$AO$78="A",
IF($P82="Employed",$U82,
IF(AND($P82="Terminated"),($U82/7*AW82),
IF(AND($P82="Furloughed"),($U82/7*AW82)+($U82/7*BG82),
IF(AND($P82="Rehired"),($U82/7*BG82),
IF(AND($P82="Terminated",AW82&gt;0),$U82,
IF($P82="Furloughed",IF(AW82&gt;0,$U82)+IF(BG82&gt;0,$U82),
IF($P82="Rehired",IF(BG82&gt;0,$U82)))))))),IF('Actual Allocation Calc'!$AO$78="C",'Actual Allocation Calc'!S82,'Actual Allocation Calc'!AB82+IF($P82="Employed",$U82,
IF(AND($P82="Terminated"),($U82/7*AW82),
IF(AND($P82="Furloughed"),($U82/7*AW82)+($U82/7*BG82),
IF(AND($P82="Rehired"),($U82/7*BG82),
IF(AND($P82="Terminated",AW82&gt;0),$U82,
IF($P82="Furloughed",IF(AW82&gt;0,$U82)+IF(BG82&gt;0,$U82),
IF($P82="Rehired",IF(BG82&gt;0,$U82))))))))*'Actual Allocation Calc'!$AO$99)))</f>
        <v/>
      </c>
      <c r="AG82" s="210" t="str">
        <f>IF($B82="","",IF('Actual Allocation Calc'!$AP$78="A",
IF($P82="Employed",$U82/7*BK82,
IF(AND($P82="Terminated"),($U82/7*AX82),
IF(AND($P82="Furloughed"),($U82/7*AX82)+($U82/7*BH82),
IF(AND($P82="Rehired"),($U82/7*BH82),
IF(AND($P82="Terminated",AX82&gt;0),$U82,
IF($P82="Furloughed",IF(AX82&gt;0,$U82)+IF(BH82&gt;0,$U82),
IF($P82="Rehired",IF(BH82&gt;0,$U82)))))))),IF('Actual Allocation Calc'!$AP$78="C",'Actual Allocation Calc'!T82,'Actual Allocation Calc'!AC82+IF($P82="Employed",$U82/7*BK82,
IF(AND($P82="Terminated"),($U82/7*AX82),
IF(AND($P82="Furloughed"),($U82/7*AX82)+($U82/7*BH82),
IF(AND($P82="Rehired"),($U82/7*BH82),
IF(AND($P82="Terminated",AX82&gt;0),$U82,
IF($P82="Furloughed",IF(AX82&gt;0,$U82)+IF(BH82&gt;0,$U82),
IF($P82="Rehired",IF(BH82&gt;0,$U82))))))))*'Actual Allocation Calc'!$AP$99)))</f>
        <v/>
      </c>
      <c r="AH82" s="536"/>
      <c r="AI82" s="82">
        <f t="shared" si="24"/>
        <v>0</v>
      </c>
      <c r="AJ82" s="210">
        <f t="shared" si="6"/>
        <v>0</v>
      </c>
      <c r="AK82" s="397" t="str">
        <f t="shared" si="7"/>
        <v/>
      </c>
      <c r="AM82" s="173"/>
      <c r="AO82" s="214" t="str">
        <f>IFERROR(IF($V82="","",VLOOKUP(V82,'Calendar Calcs'!$B$2:$E1049,4,FALSE)),0)</f>
        <v/>
      </c>
      <c r="AP82" s="69" t="str">
        <f>IF($AO82="","", IF($AO82&lt;AP$23,0,IF($AO82&gt;AP$23,COUNTIFS('Calendar Calcs'!$E$2:$E1049,AP$23),COUNTIFS('Calendar Calcs'!$E$2:$E1049,AP$23,'Calendar Calcs'!$D$2:$D1049,"&lt;="&amp;WEEKDAY($V82)))))</f>
        <v/>
      </c>
      <c r="AQ82" s="69" t="str">
        <f>IF($AO82="","", IF($AO82&lt;AQ$23,0,IF($AO82&gt;AQ$23,COUNTIFS('Calendar Calcs'!$E$2:$E1049,AQ$23),COUNTIFS('Calendar Calcs'!$E$2:$E1049,AQ$23,'Calendar Calcs'!$D$2:$D1049,"&lt;="&amp;WEEKDAY($V82)))))</f>
        <v/>
      </c>
      <c r="AR82" s="69" t="str">
        <f>IF($AO82="","", IF($AO82&lt;AR$23,0,IF($AO82&gt;AR$23,COUNTIFS('Calendar Calcs'!$E$2:$E1049,AR$23),COUNTIFS('Calendar Calcs'!$E$2:$E1049,AR$23,'Calendar Calcs'!$D$2:$D1049,"&lt;="&amp;WEEKDAY($V82)))))</f>
        <v/>
      </c>
      <c r="AS82" s="69" t="str">
        <f>IF($AO82="","", IF($AO82&lt;AS$23,0,IF($AO82&gt;AS$23,COUNTIFS('Calendar Calcs'!$E$2:$E1049,AS$23),COUNTIFS('Calendar Calcs'!$E$2:$E1049,AS$23,'Calendar Calcs'!$D$2:$D1049,"&lt;="&amp;WEEKDAY($V82)))))</f>
        <v/>
      </c>
      <c r="AT82" s="69" t="str">
        <f>IF($AO82="","", IF($AO82&lt;AT$23,0,IF($AO82&gt;AT$23,COUNTIFS('Calendar Calcs'!$E$2:$E1049,AT$23),COUNTIFS('Calendar Calcs'!$E$2:$E1049,AT$23,'Calendar Calcs'!$D$2:$D1049,"&lt;="&amp;WEEKDAY($V82)))))</f>
        <v/>
      </c>
      <c r="AU82" s="69" t="str">
        <f>IF($AO82="","", IF($AO82&lt;AU$23,0,IF($AO82&gt;AU$23,COUNTIFS('Calendar Calcs'!$E$2:$E1049,AU$23),COUNTIFS('Calendar Calcs'!$E$2:$E1049,AU$23,'Calendar Calcs'!$D$2:$D1049,"&lt;="&amp;WEEKDAY($V82)))))</f>
        <v/>
      </c>
      <c r="AV82" s="69" t="str">
        <f>IF($AO82="","", IF($AO82&lt;AV$23,0,IF($AO82&gt;AV$23,COUNTIFS('Calendar Calcs'!$E$2:$E1049,AV$23),COUNTIFS('Calendar Calcs'!$E$2:$E1049,AV$23,'Calendar Calcs'!$D$2:$D1049,"&lt;="&amp;WEEKDAY($V82)))))</f>
        <v/>
      </c>
      <c r="AW82" s="69" t="str">
        <f>IF($AO82="","", IF($AO82&lt;AW$23,0,IF($AO82&gt;AW$23,COUNTIFS('Calendar Calcs'!$E$2:$E1049,AW$23),COUNTIFS('Calendar Calcs'!$E$2:$E1049,AW$23,'Calendar Calcs'!$D$2:$D1049,"&lt;="&amp;WEEKDAY($V82)))))</f>
        <v/>
      </c>
      <c r="AX82" s="69" t="str">
        <f>IF($AO82="","", IF($AO82&lt;AX$23,0,IF($AO82&gt;AX$23,COUNTIFS('Calendar Calcs'!$E$2:$E1049,AX$23),COUNTIFS('Calendar Calcs'!$E$2:$E1049,AX$23,'Calendar Calcs'!$D$2:$D1049,"&lt;="&amp;WEEKDAY($V82)))))</f>
        <v/>
      </c>
      <c r="AY82" s="69" t="str">
        <f>IF($W82="","",VLOOKUP($W82,'Calendar Calcs'!$B$2:$E1049,4,FALSE))</f>
        <v/>
      </c>
      <c r="AZ82" s="69" t="str">
        <f>IF($AY82="","",IF($AY82&gt;AZ$23,0,IF($AY82&lt;AZ$23,COUNTIFS('Calendar Calcs'!$E$2:$E1049,AZ$23),COUNTIFS('Calendar Calcs'!$E$2:$E1049,AZ$23,'Calendar Calcs'!$D$2:$D1049,"&gt;="&amp;WEEKDAY($W82)))))</f>
        <v/>
      </c>
      <c r="BA82" s="69" t="str">
        <f>IF($AY82="","",IF($AY82&gt;BA$23,0,IF($AY82&lt;BA$23,COUNTIFS('Calendar Calcs'!$E$2:$E1049,BA$23),COUNTIFS('Calendar Calcs'!$E$2:$E1049,BA$23,'Calendar Calcs'!$D$2:$D1049,"&gt;="&amp;WEEKDAY($W82)))))</f>
        <v/>
      </c>
      <c r="BB82" s="69" t="str">
        <f>IF($AY82="","",IF($AY82&gt;BB$23,0,IF($AY82&lt;BB$23,COUNTIFS('Calendar Calcs'!$E$2:$E1049,BB$23),COUNTIFS('Calendar Calcs'!$E$2:$E1049,BB$23,'Calendar Calcs'!$D$2:$D1049,"&gt;="&amp;WEEKDAY($W82)))))</f>
        <v/>
      </c>
      <c r="BC82" s="69" t="str">
        <f>IF($AY82="","",IF($AY82&gt;BC$23,0,IF($AY82&lt;BC$23,COUNTIFS('Calendar Calcs'!$E$2:$E1049,BC$23),COUNTIFS('Calendar Calcs'!$E$2:$E1049,BC$23,'Calendar Calcs'!$D$2:$D1049,"&gt;="&amp;WEEKDAY($W82)))))</f>
        <v/>
      </c>
      <c r="BD82" s="69" t="str">
        <f>IF($AY82="","",IF($AY82&gt;BD$23,0,IF($AY82&lt;BD$23,COUNTIFS('Calendar Calcs'!$E$2:$E1049,BD$23),COUNTIFS('Calendar Calcs'!$E$2:$E1049,BD$23,'Calendar Calcs'!$D$2:$D1049,"&gt;="&amp;WEEKDAY($W82)))))</f>
        <v/>
      </c>
      <c r="BE82" s="69" t="str">
        <f>IF($AY82="","",IF($AY82&gt;BE$23,0,IF($AY82&lt;BE$23,COUNTIFS('Calendar Calcs'!$E$2:$E1049,BE$23),COUNTIFS('Calendar Calcs'!$E$2:$E1049,BE$23,'Calendar Calcs'!$D$2:$D1049,"&gt;="&amp;WEEKDAY($W82)))))</f>
        <v/>
      </c>
      <c r="BF82" s="69" t="str">
        <f>IF($AY82="","",IF($AY82&gt;BF$23,0,IF($AY82&lt;BF$23,COUNTIFS('Calendar Calcs'!$E$2:$E1049,BF$23),COUNTIFS('Calendar Calcs'!$E$2:$E1049,BF$23,'Calendar Calcs'!$D$2:$D1049,"&gt;="&amp;WEEKDAY($W82)))))</f>
        <v/>
      </c>
      <c r="BG82" s="69" t="str">
        <f>IF($AY82="","",IF($AY82&gt;BG$23,0,IF($AY82&lt;BG$23,COUNTIFS('Calendar Calcs'!$E$2:$E1049,BG$23),COUNTIFS('Calendar Calcs'!$E$2:$E1049,BG$23,'Calendar Calcs'!$D$2:$D1049,"&gt;="&amp;WEEKDAY($W82)))))</f>
        <v/>
      </c>
      <c r="BH82" s="69">
        <f t="shared" si="8"/>
        <v>6</v>
      </c>
      <c r="BI82" s="69">
        <f>IF(Cover!$E$43="","",VLOOKUP(Cover!$E$43,'Calendar Calcs'!$B$2:$E1049,4,FALSE))</f>
        <v>1</v>
      </c>
      <c r="BJ82" s="69">
        <f>IF($BI82="","", IF($BI82&lt;BJ$23,0,IF($BI82&gt;=BJ$23,COUNTIFS('Calendar Calcs'!$E$2:$E1049,BJ$23),COUNTIFS('Calendar Calcs'!$E$2:$E1049,BJ$23,'Calendar Calcs'!$D$2:$D1049,"&lt;="&amp;WEEKDAY($V82)))))</f>
        <v>1</v>
      </c>
      <c r="BK82" s="69">
        <f t="shared" si="3"/>
        <v>6</v>
      </c>
      <c r="BN82" s="69" t="str">
        <f>IF(T82&gt;0,"FTE",IF(Cover!$E$47="Weekly",IF(S82&gt;29.75,"FTE","PTE"),IF(S82&gt;59.75,"FTE","PTE")))</f>
        <v>PTE</v>
      </c>
      <c r="BO82" s="69">
        <f>IF(BN82="FTE",30,IF(Cover!$E$47="Weekly",'STEP 2 EE Data'!S82,'STEP 2 EE Data'!S82/2))</f>
        <v>0</v>
      </c>
      <c r="BP82" s="209">
        <f t="shared" si="9"/>
        <v>0</v>
      </c>
      <c r="BQ82" s="209">
        <f t="shared" si="10"/>
        <v>0</v>
      </c>
      <c r="BR82" s="209">
        <f t="shared" si="11"/>
        <v>0</v>
      </c>
      <c r="BS82" s="209">
        <f t="shared" si="12"/>
        <v>0</v>
      </c>
      <c r="BT82" s="209">
        <f t="shared" si="13"/>
        <v>0</v>
      </c>
      <c r="BU82" s="209">
        <f t="shared" si="14"/>
        <v>0</v>
      </c>
      <c r="BV82" s="209">
        <f t="shared" si="15"/>
        <v>0</v>
      </c>
      <c r="BW82" s="209">
        <f t="shared" si="16"/>
        <v>0</v>
      </c>
      <c r="BX82" s="209">
        <f t="shared" si="17"/>
        <v>0</v>
      </c>
      <c r="CC82" s="210" t="str">
        <f>IF(B82="","",IF(C82="",IF(Cover!$E$47="Weekly",'STEP 3 EE Comp'!BI87*8,'STEP 3 EE Comp'!BI87*4),IF(Cover!$E$47="Weekly",'STEP 3 EE Comp'!BI87,'STEP 3 EE Comp'!BI87)))</f>
        <v/>
      </c>
      <c r="CD82" s="82" t="str">
        <f t="shared" si="18"/>
        <v/>
      </c>
      <c r="CE82" s="417">
        <f t="shared" si="19"/>
        <v>1</v>
      </c>
      <c r="CF82" s="82" t="str">
        <f t="shared" si="20"/>
        <v>Good</v>
      </c>
      <c r="CG82" s="82">
        <f t="shared" si="21"/>
        <v>0</v>
      </c>
      <c r="CH82" s="234">
        <f t="shared" si="22"/>
        <v>0</v>
      </c>
    </row>
    <row r="83" spans="1:86" s="69" customFormat="1" x14ac:dyDescent="0.3">
      <c r="A83" s="530"/>
      <c r="B83" s="477"/>
      <c r="C83" s="52"/>
      <c r="D83" s="565"/>
      <c r="E83" s="52"/>
      <c r="F83" s="507"/>
      <c r="G83" s="210">
        <f t="shared" si="23"/>
        <v>0</v>
      </c>
      <c r="H83" s="82">
        <f t="shared" si="2"/>
        <v>0</v>
      </c>
      <c r="I83" s="211"/>
      <c r="J83" s="441" t="s">
        <v>21</v>
      </c>
      <c r="K83" s="441" t="s">
        <v>21</v>
      </c>
      <c r="L83" s="441" t="s">
        <v>21</v>
      </c>
      <c r="M83" s="441" t="s">
        <v>21</v>
      </c>
      <c r="N83" s="568" t="s">
        <v>21</v>
      </c>
      <c r="O83" s="211"/>
      <c r="P83" s="212" t="str">
        <f>IF(B83="","",
IF(AND(V83="",W83="",B83&lt;&gt;""),"Employed",
IF(AND(V83&lt;&gt;"",W83="",B83&lt;&gt;""),"Terminated",
IF(AND(V83&lt;&gt;"",W83&lt;&gt;"",B83&lt;&gt;""),IF(W83&lt;Cover!$E$43,"Employed","Furloughed"),
IF(AND(V83="",W83&lt;&gt;"",B83&lt;&gt;""),IF(W83&lt;Cover!$E$43,"Employed","Rehired"))))))</f>
        <v/>
      </c>
      <c r="Q83" s="211"/>
      <c r="R83" s="536"/>
      <c r="S83" s="563"/>
      <c r="T83" s="536"/>
      <c r="U83" s="82">
        <f>IF(Cover!$E$47="Weekly",IF(T83&gt;0,T83,R83*S83),IF(T83&gt;0,T83,R83*S83)/2)</f>
        <v>0</v>
      </c>
      <c r="V83" s="564"/>
      <c r="W83" s="564"/>
      <c r="Y83" s="213" t="str">
        <f>IF($B83="","",IF('Actual Allocation Calc'!$AH$78="A",
IF($P83="Employed",$U83/7*BJ83,
IF(AND($P83="Terminated"),($U83/7*AP83),
IF(AND($P83="Furloughed"),($U83/7*AP83)+($U83/7*AZ83),
IF(AND($P83="Rehired"),($U83/7*AZ83),
IF(AND($P83="Terminated",AP83&gt;0),$U83,
IF($P83="Furloughed",IF(AP83&gt;0,$U83)+IF(AZ83&gt;0,$U83),
IF($P83="Rehired",IF(AZ83&gt;0,$U83)))))))),IF('Actual Allocation Calc'!$AH$78="C",'Actual Allocation Calc'!L83,'Actual Allocation Calc'!U83+IF($P83="Employed",$U83/7*BJ83,
IF(AND($P83="Terminated"),($U83/7*AP83),
IF(AND($P83="Furloughed"),($U83/7*AP83)+($U83/7*AZ83),
IF(AND($P83="Rehired"),($U83/7*AZ83),
IF(AND($P83="Terminated",AP83&gt;0),$U83,
IF($P83="Furloughed",IF(AP83&gt;0,$U83)+IF(AZ83&gt;0,$U83),
IF($P83="Rehired",IF(AZ83&gt;0,$U83))))))))*'Actual Allocation Calc'!$AH$99)))</f>
        <v/>
      </c>
      <c r="Z83" s="210" t="str">
        <f>IF($B83="","",IF('Actual Allocation Calc'!$AI$78="A",
IF($P83="Employed",$U83,
IF(AND($P83="Terminated"),($U83/7*AQ83),
IF(AND($P83="Furloughed"),($U83/7*AQ83)+($U83/7*BA83),
IF(AND($P83="Rehired"),($U83/7*BA83),
IF(AND($P83="Terminated",AQ83&gt;0),$U83,
IF($P83="Furloughed",IF(AQ83&gt;0,$U83)+IF(BA83&gt;0,$U83),
IF($P83="Rehired",IF(BA83&gt;0,$U83)))))))),IF('Actual Allocation Calc'!$AI$78="C",'Actual Allocation Calc'!M83,'Actual Allocation Calc'!V83+IF($P83="Employed",$U83,
IF(AND($P83="Terminated"),($U83/7*AQ83),
IF(AND($P83="Furloughed"),($U83/7*AQ83)+($U83/7*BA83),
IF(AND($P83="Rehired"),($U83/7*BA83),
IF(AND($P83="Terminated",AQ83&gt;0),$U83,
IF($P83="Furloughed",IF(AQ83&gt;0,$U83)+IF(BA83&gt;0,$U83),
IF($P83="Rehired",IF(BA83&gt;0,$U83))))))))*'Actual Allocation Calc'!$AI$99)))</f>
        <v/>
      </c>
      <c r="AA83" s="210" t="str">
        <f>IF($B83="","",IF('Actual Allocation Calc'!$AJ$78="A",
IF($P83="Employed",$U83,
IF(AND($P83="Terminated"),($U83/7*AR83),
IF(AND($P83="Furloughed"),($U83/7*AR83)+($U83/7*BB83),
IF(AND($P83="Rehired"),($U83/7*BB83),
IF(AND($P83="Terminated",AR83&gt;0),$U83,
IF($P83="Furloughed",IF(AR83&gt;0,$U83)+IF(BB83&gt;0,$U83),
IF($P83="Rehired",IF(BB83&gt;0,$U83)))))))),IF('Actual Allocation Calc'!$AJ$78="C",'Actual Allocation Calc'!N83,'Actual Allocation Calc'!W83+IF($P83="Employed",$U83,
IF(AND($P83="Terminated"),($U83/7*AR83),
IF(AND($P83="Furloughed"),($U83/7*AR83)+($U83/7*BB83),
IF(AND($P83="Rehired"),($U83/7*BB83),
IF(AND($P83="Terminated",AR83&gt;0),$U83,
IF($P83="Furloughed",IF(AR83&gt;0,$U83)+IF(BB83&gt;0,$U83),
IF($P83="Rehired",IF(BB83&gt;0,$U83))))))))*'Actual Allocation Calc'!$AJ$99)))</f>
        <v/>
      </c>
      <c r="AB83" s="210" t="str">
        <f>IF($B83="","",IF('Actual Allocation Calc'!$AK$78="A",
IF($P83="Employed",$U83,
IF(AND($P83="Terminated"),($U83/7*AS83),
IF(AND($P83="Furloughed"),($U83/7*AS83)+($U83/7*BC83),
IF(AND($P83="Rehired"),($U83/7*BC83),
IF(AND($P83="Terminated",AS83&gt;0),$U83,
IF($P83="Furloughed",IF(AS83&gt;0,$U83)+IF(BC83&gt;0,$U83),
IF($P83="Rehired",IF(BC83&gt;0,$U83)))))))),IF('Actual Allocation Calc'!$AK$78="C",'Actual Allocation Calc'!O83,'Actual Allocation Calc'!X83+IF($P83="Employed",$U83,
IF(AND($P83="Terminated"),($U83/7*AS83),
IF(AND($P83="Furloughed"),($U83/7*AS83)+($U83/7*BC83),
IF(AND($P83="Rehired"),($U83/7*BC83),
IF(AND($P83="Terminated",AS83&gt;0),$U83,
IF($P83="Furloughed",IF(AS83&gt;0,$U83)+IF(BC83&gt;0,$U83),
IF($P83="Rehired",IF(BC83&gt;0,$U83))))))))*'Actual Allocation Calc'!$AK$99)))</f>
        <v/>
      </c>
      <c r="AC83" s="210" t="str">
        <f>IF($B83="","",IF('Actual Allocation Calc'!$AL$78="A",
IF($P83="Employed",$U83,
IF(AND($P83="Terminated"),($U83/7*AT83),
IF(AND($P83="Furloughed"),($U83/7*AT83)+($U83/7*BD83),
IF(AND($P83="Rehired"),($U83/7*BD83),
IF(AND($P83="Terminated",AT83&gt;0),$U83,
IF($P83="Furloughed",IF(AT83&gt;0,$U83)+IF(BD83&gt;0,$U83),
IF($P83="Rehired",IF(BD83&gt;0,$U83)))))))),IF('Actual Allocation Calc'!$AL$78="C",'Actual Allocation Calc'!P83,'Actual Allocation Calc'!Y83+IF($P83="Employed",$U83,
IF(AND($P83="Terminated"),($U83/7*AT83),
IF(AND($P83="Furloughed"),($U83/7*AT83)+($U83/7*BD83),
IF(AND($P83="Rehired"),($U83/7*BD83),
IF(AND($P83="Terminated",AT83&gt;0),$U83,
IF($P83="Furloughed",IF(AT83&gt;0,$U83)+IF(BD83&gt;0,$U83),
IF($P83="Rehired",IF(BD83&gt;0,$U83))))))))*'Actual Allocation Calc'!$AL$99)))</f>
        <v/>
      </c>
      <c r="AD83" s="210" t="str">
        <f>IF($B83="","",IF('Actual Allocation Calc'!$AM$78="A",
IF($P83="Employed",$U83,
IF(AND($P83="Terminated"),($U83/7*AU83),
IF(AND($P83="Furloughed"),($U83/7*AU83)+($U83/7*BE83),
IF(AND($P83="Rehired"),($U83/7*BE83),
IF(AND($P83="Terminated",AU83&gt;0),$U83,
IF($P83="Furloughed",IF(AU83&gt;0,$U83)+IF(BE83&gt;0,$U83),
IF($P83="Rehired",IF(BE83&gt;0,$U83)))))))),IF('Actual Allocation Calc'!$AM$78="C",'Actual Allocation Calc'!Q83,'Actual Allocation Calc'!Z83+IF($P83="Employed",$U83,
IF(AND($P83="Terminated"),($U83/7*AU83),
IF(AND($P83="Furloughed"),($U83/7*AU83)+($U83/7*BE83),
IF(AND($P83="Rehired"),($U83/7*BE83),
IF(AND($P83="Terminated",AU83&gt;0),$U83,
IF($P83="Furloughed",IF(AU83&gt;0,$U83)+IF(BE83&gt;0,$U83),
IF($P83="Rehired",IF(BE83&gt;0,$U83))))))))*'Actual Allocation Calc'!$AM$99)))</f>
        <v/>
      </c>
      <c r="AE83" s="210" t="str">
        <f>IF($B83="","",IF('Actual Allocation Calc'!$AN$78="A",
IF($P83="Employed",$U83,
IF(AND($P83="Terminated"),($U83/7*AV83),
IF(AND($P83="Furloughed"),($U83/7*AV83)+($U83/7*BF83),
IF(AND($P83="Rehired"),($U83/7*BF83),
IF(AND($P83="Terminated",AV83&gt;0),$U83,
IF($P83="Furloughed",IF(AV83&gt;0,$U83)+IF(BF83&gt;0,$U83),
IF($P83="Rehired",IF(BF83&gt;0,$U83)))))))),IF('Actual Allocation Calc'!$AN$78="C",'Actual Allocation Calc'!R83,'Actual Allocation Calc'!AA83+IF($P83="Employed",$U83,
IF(AND($P83="Terminated"),($U83/7*AV83),
IF(AND($P83="Furloughed"),($U83/7*AV83)+($U83/7*BF83),
IF(AND($P83="Rehired"),($U83/7*BF83),
IF(AND($P83="Terminated",AV83&gt;0),$U83,
IF($P83="Furloughed",IF(AV83&gt;0,$U83)+IF(BF83&gt;0,$U83),
IF($P83="Rehired",IF(BF83&gt;0,$U83))))))))*'Actual Allocation Calc'!$AN$99)))</f>
        <v/>
      </c>
      <c r="AF83" s="210" t="str">
        <f>IF($B83="","",IF('Actual Allocation Calc'!$AO$78="A",
IF($P83="Employed",$U83,
IF(AND($P83="Terminated"),($U83/7*AW83),
IF(AND($P83="Furloughed"),($U83/7*AW83)+($U83/7*BG83),
IF(AND($P83="Rehired"),($U83/7*BG83),
IF(AND($P83="Terminated",AW83&gt;0),$U83,
IF($P83="Furloughed",IF(AW83&gt;0,$U83)+IF(BG83&gt;0,$U83),
IF($P83="Rehired",IF(BG83&gt;0,$U83)))))))),IF('Actual Allocation Calc'!$AO$78="C",'Actual Allocation Calc'!S83,'Actual Allocation Calc'!AB83+IF($P83="Employed",$U83,
IF(AND($P83="Terminated"),($U83/7*AW83),
IF(AND($P83="Furloughed"),($U83/7*AW83)+($U83/7*BG83),
IF(AND($P83="Rehired"),($U83/7*BG83),
IF(AND($P83="Terminated",AW83&gt;0),$U83,
IF($P83="Furloughed",IF(AW83&gt;0,$U83)+IF(BG83&gt;0,$U83),
IF($P83="Rehired",IF(BG83&gt;0,$U83))))))))*'Actual Allocation Calc'!$AO$99)))</f>
        <v/>
      </c>
      <c r="AG83" s="210" t="str">
        <f>IF($B83="","",IF('Actual Allocation Calc'!$AP$78="A",
IF($P83="Employed",$U83/7*BK83,
IF(AND($P83="Terminated"),($U83/7*AX83),
IF(AND($P83="Furloughed"),($U83/7*AX83)+($U83/7*BH83),
IF(AND($P83="Rehired"),($U83/7*BH83),
IF(AND($P83="Terminated",AX83&gt;0),$U83,
IF($P83="Furloughed",IF(AX83&gt;0,$U83)+IF(BH83&gt;0,$U83),
IF($P83="Rehired",IF(BH83&gt;0,$U83)))))))),IF('Actual Allocation Calc'!$AP$78="C",'Actual Allocation Calc'!T83,'Actual Allocation Calc'!AC83+IF($P83="Employed",$U83/7*BK83,
IF(AND($P83="Terminated"),($U83/7*AX83),
IF(AND($P83="Furloughed"),($U83/7*AX83)+($U83/7*BH83),
IF(AND($P83="Rehired"),($U83/7*BH83),
IF(AND($P83="Terminated",AX83&gt;0),$U83,
IF($P83="Furloughed",IF(AX83&gt;0,$U83)+IF(BH83&gt;0,$U83),
IF($P83="Rehired",IF(BH83&gt;0,$U83))))))))*'Actual Allocation Calc'!$AP$99)))</f>
        <v/>
      </c>
      <c r="AH83" s="536"/>
      <c r="AI83" s="82">
        <f t="shared" si="24"/>
        <v>0</v>
      </c>
      <c r="AJ83" s="210">
        <f t="shared" si="6"/>
        <v>0</v>
      </c>
      <c r="AK83" s="397" t="str">
        <f t="shared" si="7"/>
        <v/>
      </c>
      <c r="AM83" s="173"/>
      <c r="AO83" s="214" t="str">
        <f>IFERROR(IF($V83="","",VLOOKUP(V83,'Calendar Calcs'!$B$2:$E1050,4,FALSE)),0)</f>
        <v/>
      </c>
      <c r="AP83" s="69" t="str">
        <f>IF($AO83="","", IF($AO83&lt;AP$23,0,IF($AO83&gt;AP$23,COUNTIFS('Calendar Calcs'!$E$2:$E1050,AP$23),COUNTIFS('Calendar Calcs'!$E$2:$E1050,AP$23,'Calendar Calcs'!$D$2:$D1050,"&lt;="&amp;WEEKDAY($V83)))))</f>
        <v/>
      </c>
      <c r="AQ83" s="69" t="str">
        <f>IF($AO83="","", IF($AO83&lt;AQ$23,0,IF($AO83&gt;AQ$23,COUNTIFS('Calendar Calcs'!$E$2:$E1050,AQ$23),COUNTIFS('Calendar Calcs'!$E$2:$E1050,AQ$23,'Calendar Calcs'!$D$2:$D1050,"&lt;="&amp;WEEKDAY($V83)))))</f>
        <v/>
      </c>
      <c r="AR83" s="69" t="str">
        <f>IF($AO83="","", IF($AO83&lt;AR$23,0,IF($AO83&gt;AR$23,COUNTIFS('Calendar Calcs'!$E$2:$E1050,AR$23),COUNTIFS('Calendar Calcs'!$E$2:$E1050,AR$23,'Calendar Calcs'!$D$2:$D1050,"&lt;="&amp;WEEKDAY($V83)))))</f>
        <v/>
      </c>
      <c r="AS83" s="69" t="str">
        <f>IF($AO83="","", IF($AO83&lt;AS$23,0,IF($AO83&gt;AS$23,COUNTIFS('Calendar Calcs'!$E$2:$E1050,AS$23),COUNTIFS('Calendar Calcs'!$E$2:$E1050,AS$23,'Calendar Calcs'!$D$2:$D1050,"&lt;="&amp;WEEKDAY($V83)))))</f>
        <v/>
      </c>
      <c r="AT83" s="69" t="str">
        <f>IF($AO83="","", IF($AO83&lt;AT$23,0,IF($AO83&gt;AT$23,COUNTIFS('Calendar Calcs'!$E$2:$E1050,AT$23),COUNTIFS('Calendar Calcs'!$E$2:$E1050,AT$23,'Calendar Calcs'!$D$2:$D1050,"&lt;="&amp;WEEKDAY($V83)))))</f>
        <v/>
      </c>
      <c r="AU83" s="69" t="str">
        <f>IF($AO83="","", IF($AO83&lt;AU$23,0,IF($AO83&gt;AU$23,COUNTIFS('Calendar Calcs'!$E$2:$E1050,AU$23),COUNTIFS('Calendar Calcs'!$E$2:$E1050,AU$23,'Calendar Calcs'!$D$2:$D1050,"&lt;="&amp;WEEKDAY($V83)))))</f>
        <v/>
      </c>
      <c r="AV83" s="69" t="str">
        <f>IF($AO83="","", IF($AO83&lt;AV$23,0,IF($AO83&gt;AV$23,COUNTIFS('Calendar Calcs'!$E$2:$E1050,AV$23),COUNTIFS('Calendar Calcs'!$E$2:$E1050,AV$23,'Calendar Calcs'!$D$2:$D1050,"&lt;="&amp;WEEKDAY($V83)))))</f>
        <v/>
      </c>
      <c r="AW83" s="69" t="str">
        <f>IF($AO83="","", IF($AO83&lt;AW$23,0,IF($AO83&gt;AW$23,COUNTIFS('Calendar Calcs'!$E$2:$E1050,AW$23),COUNTIFS('Calendar Calcs'!$E$2:$E1050,AW$23,'Calendar Calcs'!$D$2:$D1050,"&lt;="&amp;WEEKDAY($V83)))))</f>
        <v/>
      </c>
      <c r="AX83" s="69" t="str">
        <f>IF($AO83="","", IF($AO83&lt;AX$23,0,IF($AO83&gt;AX$23,COUNTIFS('Calendar Calcs'!$E$2:$E1050,AX$23),COUNTIFS('Calendar Calcs'!$E$2:$E1050,AX$23,'Calendar Calcs'!$D$2:$D1050,"&lt;="&amp;WEEKDAY($V83)))))</f>
        <v/>
      </c>
      <c r="AY83" s="69" t="str">
        <f>IF($W83="","",VLOOKUP($W83,'Calendar Calcs'!$B$2:$E1050,4,FALSE))</f>
        <v/>
      </c>
      <c r="AZ83" s="69" t="str">
        <f>IF($AY83="","",IF($AY83&gt;AZ$23,0,IF($AY83&lt;AZ$23,COUNTIFS('Calendar Calcs'!$E$2:$E1050,AZ$23),COUNTIFS('Calendar Calcs'!$E$2:$E1050,AZ$23,'Calendar Calcs'!$D$2:$D1050,"&gt;="&amp;WEEKDAY($W83)))))</f>
        <v/>
      </c>
      <c r="BA83" s="69" t="str">
        <f>IF($AY83="","",IF($AY83&gt;BA$23,0,IF($AY83&lt;BA$23,COUNTIFS('Calendar Calcs'!$E$2:$E1050,BA$23),COUNTIFS('Calendar Calcs'!$E$2:$E1050,BA$23,'Calendar Calcs'!$D$2:$D1050,"&gt;="&amp;WEEKDAY($W83)))))</f>
        <v/>
      </c>
      <c r="BB83" s="69" t="str">
        <f>IF($AY83="","",IF($AY83&gt;BB$23,0,IF($AY83&lt;BB$23,COUNTIFS('Calendar Calcs'!$E$2:$E1050,BB$23),COUNTIFS('Calendar Calcs'!$E$2:$E1050,BB$23,'Calendar Calcs'!$D$2:$D1050,"&gt;="&amp;WEEKDAY($W83)))))</f>
        <v/>
      </c>
      <c r="BC83" s="69" t="str">
        <f>IF($AY83="","",IF($AY83&gt;BC$23,0,IF($AY83&lt;BC$23,COUNTIFS('Calendar Calcs'!$E$2:$E1050,BC$23),COUNTIFS('Calendar Calcs'!$E$2:$E1050,BC$23,'Calendar Calcs'!$D$2:$D1050,"&gt;="&amp;WEEKDAY($W83)))))</f>
        <v/>
      </c>
      <c r="BD83" s="69" t="str">
        <f>IF($AY83="","",IF($AY83&gt;BD$23,0,IF($AY83&lt;BD$23,COUNTIFS('Calendar Calcs'!$E$2:$E1050,BD$23),COUNTIFS('Calendar Calcs'!$E$2:$E1050,BD$23,'Calendar Calcs'!$D$2:$D1050,"&gt;="&amp;WEEKDAY($W83)))))</f>
        <v/>
      </c>
      <c r="BE83" s="69" t="str">
        <f>IF($AY83="","",IF($AY83&gt;BE$23,0,IF($AY83&lt;BE$23,COUNTIFS('Calendar Calcs'!$E$2:$E1050,BE$23),COUNTIFS('Calendar Calcs'!$E$2:$E1050,BE$23,'Calendar Calcs'!$D$2:$D1050,"&gt;="&amp;WEEKDAY($W83)))))</f>
        <v/>
      </c>
      <c r="BF83" s="69" t="str">
        <f>IF($AY83="","",IF($AY83&gt;BF$23,0,IF($AY83&lt;BF$23,COUNTIFS('Calendar Calcs'!$E$2:$E1050,BF$23),COUNTIFS('Calendar Calcs'!$E$2:$E1050,BF$23,'Calendar Calcs'!$D$2:$D1050,"&gt;="&amp;WEEKDAY($W83)))))</f>
        <v/>
      </c>
      <c r="BG83" s="69" t="str">
        <f>IF($AY83="","",IF($AY83&gt;BG$23,0,IF($AY83&lt;BG$23,COUNTIFS('Calendar Calcs'!$E$2:$E1050,BG$23),COUNTIFS('Calendar Calcs'!$E$2:$E1050,BG$23,'Calendar Calcs'!$D$2:$D1050,"&gt;="&amp;WEEKDAY($W83)))))</f>
        <v/>
      </c>
      <c r="BH83" s="69">
        <f t="shared" si="8"/>
        <v>6</v>
      </c>
      <c r="BI83" s="69">
        <f>IF(Cover!$E$43="","",VLOOKUP(Cover!$E$43,'Calendar Calcs'!$B$2:$E1050,4,FALSE))</f>
        <v>1</v>
      </c>
      <c r="BJ83" s="69">
        <f>IF($BI83="","", IF($BI83&lt;BJ$23,0,IF($BI83&gt;=BJ$23,COUNTIFS('Calendar Calcs'!$E$2:$E1050,BJ$23),COUNTIFS('Calendar Calcs'!$E$2:$E1050,BJ$23,'Calendar Calcs'!$D$2:$D1050,"&lt;="&amp;WEEKDAY($V83)))))</f>
        <v>1</v>
      </c>
      <c r="BK83" s="69">
        <f t="shared" si="3"/>
        <v>6</v>
      </c>
      <c r="BN83" s="69" t="str">
        <f>IF(T83&gt;0,"FTE",IF(Cover!$E$47="Weekly",IF(S83&gt;29.75,"FTE","PTE"),IF(S83&gt;59.75,"FTE","PTE")))</f>
        <v>PTE</v>
      </c>
      <c r="BO83" s="69">
        <f>IF(BN83="FTE",30,IF(Cover!$E$47="Weekly",'STEP 2 EE Data'!S83,'STEP 2 EE Data'!S83/2))</f>
        <v>0</v>
      </c>
      <c r="BP83" s="209">
        <f t="shared" si="9"/>
        <v>0</v>
      </c>
      <c r="BQ83" s="209">
        <f t="shared" si="10"/>
        <v>0</v>
      </c>
      <c r="BR83" s="209">
        <f t="shared" si="11"/>
        <v>0</v>
      </c>
      <c r="BS83" s="209">
        <f t="shared" si="12"/>
        <v>0</v>
      </c>
      <c r="BT83" s="209">
        <f t="shared" si="13"/>
        <v>0</v>
      </c>
      <c r="BU83" s="209">
        <f t="shared" si="14"/>
        <v>0</v>
      </c>
      <c r="BV83" s="209">
        <f t="shared" si="15"/>
        <v>0</v>
      </c>
      <c r="BW83" s="209">
        <f t="shared" si="16"/>
        <v>0</v>
      </c>
      <c r="BX83" s="209">
        <f t="shared" si="17"/>
        <v>0</v>
      </c>
      <c r="CC83" s="210" t="str">
        <f>IF(B83="","",IF(C83="",IF(Cover!$E$47="Weekly",'STEP 3 EE Comp'!BI88*8,'STEP 3 EE Comp'!BI88*4),IF(Cover!$E$47="Weekly",'STEP 3 EE Comp'!BI88,'STEP 3 EE Comp'!BI88)))</f>
        <v/>
      </c>
      <c r="CD83" s="82" t="str">
        <f t="shared" si="18"/>
        <v/>
      </c>
      <c r="CE83" s="417">
        <f t="shared" si="19"/>
        <v>1</v>
      </c>
      <c r="CF83" s="82" t="str">
        <f t="shared" si="20"/>
        <v>Good</v>
      </c>
      <c r="CG83" s="82">
        <f t="shared" si="21"/>
        <v>0</v>
      </c>
      <c r="CH83" s="234">
        <f t="shared" si="22"/>
        <v>0</v>
      </c>
    </row>
    <row r="84" spans="1:86" s="69" customFormat="1" x14ac:dyDescent="0.3">
      <c r="A84" s="554"/>
      <c r="B84" s="478"/>
      <c r="C84" s="52"/>
      <c r="D84" s="565"/>
      <c r="E84" s="52"/>
      <c r="F84" s="507"/>
      <c r="G84" s="210">
        <f t="shared" si="23"/>
        <v>0</v>
      </c>
      <c r="H84" s="82">
        <f t="shared" si="2"/>
        <v>0</v>
      </c>
      <c r="I84" s="211"/>
      <c r="J84" s="441" t="s">
        <v>21</v>
      </c>
      <c r="K84" s="441" t="s">
        <v>21</v>
      </c>
      <c r="L84" s="441" t="s">
        <v>21</v>
      </c>
      <c r="M84" s="441" t="s">
        <v>21</v>
      </c>
      <c r="N84" s="568" t="s">
        <v>21</v>
      </c>
      <c r="O84" s="211"/>
      <c r="P84" s="212" t="str">
        <f>IF(B84="","",
IF(AND(V84="",W84="",B84&lt;&gt;""),"Employed",
IF(AND(V84&lt;&gt;"",W84="",B84&lt;&gt;""),"Terminated",
IF(AND(V84&lt;&gt;"",W84&lt;&gt;"",B84&lt;&gt;""),IF(W84&lt;Cover!$E$43,"Employed","Furloughed"),
IF(AND(V84="",W84&lt;&gt;"",B84&lt;&gt;""),IF(W84&lt;Cover!$E$43,"Employed","Rehired"))))))</f>
        <v/>
      </c>
      <c r="Q84" s="211"/>
      <c r="R84" s="536"/>
      <c r="S84" s="563"/>
      <c r="T84" s="536"/>
      <c r="U84" s="82">
        <f>IF(Cover!$E$47="Weekly",IF(T84&gt;0,T84,R84*S84),IF(T84&gt;0,T84,R84*S84)/2)</f>
        <v>0</v>
      </c>
      <c r="V84" s="564"/>
      <c r="W84" s="564"/>
      <c r="Y84" s="213" t="str">
        <f>IF($B84="","",IF('Actual Allocation Calc'!$AH$78="A",
IF($P84="Employed",$U84/7*BJ84,
IF(AND($P84="Terminated"),($U84/7*AP84),
IF(AND($P84="Furloughed"),($U84/7*AP84)+($U84/7*AZ84),
IF(AND($P84="Rehired"),($U84/7*AZ84),
IF(AND($P84="Terminated",AP84&gt;0),$U84,
IF($P84="Furloughed",IF(AP84&gt;0,$U84)+IF(AZ84&gt;0,$U84),
IF($P84="Rehired",IF(AZ84&gt;0,$U84)))))))),IF('Actual Allocation Calc'!$AH$78="C",'Actual Allocation Calc'!L84,'Actual Allocation Calc'!U84+IF($P84="Employed",$U84/7*BJ84,
IF(AND($P84="Terminated"),($U84/7*AP84),
IF(AND($P84="Furloughed"),($U84/7*AP84)+($U84/7*AZ84),
IF(AND($P84="Rehired"),($U84/7*AZ84),
IF(AND($P84="Terminated",AP84&gt;0),$U84,
IF($P84="Furloughed",IF(AP84&gt;0,$U84)+IF(AZ84&gt;0,$U84),
IF($P84="Rehired",IF(AZ84&gt;0,$U84))))))))*'Actual Allocation Calc'!$AH$99)))</f>
        <v/>
      </c>
      <c r="Z84" s="210" t="str">
        <f>IF($B84="","",IF('Actual Allocation Calc'!$AI$78="A",
IF($P84="Employed",$U84,
IF(AND($P84="Terminated"),($U84/7*AQ84),
IF(AND($P84="Furloughed"),($U84/7*AQ84)+($U84/7*BA84),
IF(AND($P84="Rehired"),($U84/7*BA84),
IF(AND($P84="Terminated",AQ84&gt;0),$U84,
IF($P84="Furloughed",IF(AQ84&gt;0,$U84)+IF(BA84&gt;0,$U84),
IF($P84="Rehired",IF(BA84&gt;0,$U84)))))))),IF('Actual Allocation Calc'!$AI$78="C",'Actual Allocation Calc'!M84,'Actual Allocation Calc'!V84+IF($P84="Employed",$U84,
IF(AND($P84="Terminated"),($U84/7*AQ84),
IF(AND($P84="Furloughed"),($U84/7*AQ84)+($U84/7*BA84),
IF(AND($P84="Rehired"),($U84/7*BA84),
IF(AND($P84="Terminated",AQ84&gt;0),$U84,
IF($P84="Furloughed",IF(AQ84&gt;0,$U84)+IF(BA84&gt;0,$U84),
IF($P84="Rehired",IF(BA84&gt;0,$U84))))))))*'Actual Allocation Calc'!$AI$99)))</f>
        <v/>
      </c>
      <c r="AA84" s="210" t="str">
        <f>IF($B84="","",IF('Actual Allocation Calc'!$AJ$78="A",
IF($P84="Employed",$U84,
IF(AND($P84="Terminated"),($U84/7*AR84),
IF(AND($P84="Furloughed"),($U84/7*AR84)+($U84/7*BB84),
IF(AND($P84="Rehired"),($U84/7*BB84),
IF(AND($P84="Terminated",AR84&gt;0),$U84,
IF($P84="Furloughed",IF(AR84&gt;0,$U84)+IF(BB84&gt;0,$U84),
IF($P84="Rehired",IF(BB84&gt;0,$U84)))))))),IF('Actual Allocation Calc'!$AJ$78="C",'Actual Allocation Calc'!N84,'Actual Allocation Calc'!W84+IF($P84="Employed",$U84,
IF(AND($P84="Terminated"),($U84/7*AR84),
IF(AND($P84="Furloughed"),($U84/7*AR84)+($U84/7*BB84),
IF(AND($P84="Rehired"),($U84/7*BB84),
IF(AND($P84="Terminated",AR84&gt;0),$U84,
IF($P84="Furloughed",IF(AR84&gt;0,$U84)+IF(BB84&gt;0,$U84),
IF($P84="Rehired",IF(BB84&gt;0,$U84))))))))*'Actual Allocation Calc'!$AJ$99)))</f>
        <v/>
      </c>
      <c r="AB84" s="210" t="str">
        <f>IF($B84="","",IF('Actual Allocation Calc'!$AK$78="A",
IF($P84="Employed",$U84,
IF(AND($P84="Terminated"),($U84/7*AS84),
IF(AND($P84="Furloughed"),($U84/7*AS84)+($U84/7*BC84),
IF(AND($P84="Rehired"),($U84/7*BC84),
IF(AND($P84="Terminated",AS84&gt;0),$U84,
IF($P84="Furloughed",IF(AS84&gt;0,$U84)+IF(BC84&gt;0,$U84),
IF($P84="Rehired",IF(BC84&gt;0,$U84)))))))),IF('Actual Allocation Calc'!$AK$78="C",'Actual Allocation Calc'!O84,'Actual Allocation Calc'!X84+IF($P84="Employed",$U84,
IF(AND($P84="Terminated"),($U84/7*AS84),
IF(AND($P84="Furloughed"),($U84/7*AS84)+($U84/7*BC84),
IF(AND($P84="Rehired"),($U84/7*BC84),
IF(AND($P84="Terminated",AS84&gt;0),$U84,
IF($P84="Furloughed",IF(AS84&gt;0,$U84)+IF(BC84&gt;0,$U84),
IF($P84="Rehired",IF(BC84&gt;0,$U84))))))))*'Actual Allocation Calc'!$AK$99)))</f>
        <v/>
      </c>
      <c r="AC84" s="210" t="str">
        <f>IF($B84="","",IF('Actual Allocation Calc'!$AL$78="A",
IF($P84="Employed",$U84,
IF(AND($P84="Terminated"),($U84/7*AT84),
IF(AND($P84="Furloughed"),($U84/7*AT84)+($U84/7*BD84),
IF(AND($P84="Rehired"),($U84/7*BD84),
IF(AND($P84="Terminated",AT84&gt;0),$U84,
IF($P84="Furloughed",IF(AT84&gt;0,$U84)+IF(BD84&gt;0,$U84),
IF($P84="Rehired",IF(BD84&gt;0,$U84)))))))),IF('Actual Allocation Calc'!$AL$78="C",'Actual Allocation Calc'!P84,'Actual Allocation Calc'!Y84+IF($P84="Employed",$U84,
IF(AND($P84="Terminated"),($U84/7*AT84),
IF(AND($P84="Furloughed"),($U84/7*AT84)+($U84/7*BD84),
IF(AND($P84="Rehired"),($U84/7*BD84),
IF(AND($P84="Terminated",AT84&gt;0),$U84,
IF($P84="Furloughed",IF(AT84&gt;0,$U84)+IF(BD84&gt;0,$U84),
IF($P84="Rehired",IF(BD84&gt;0,$U84))))))))*'Actual Allocation Calc'!$AL$99)))</f>
        <v/>
      </c>
      <c r="AD84" s="210" t="str">
        <f>IF($B84="","",IF('Actual Allocation Calc'!$AM$78="A",
IF($P84="Employed",$U84,
IF(AND($P84="Terminated"),($U84/7*AU84),
IF(AND($P84="Furloughed"),($U84/7*AU84)+($U84/7*BE84),
IF(AND($P84="Rehired"),($U84/7*BE84),
IF(AND($P84="Terminated",AU84&gt;0),$U84,
IF($P84="Furloughed",IF(AU84&gt;0,$U84)+IF(BE84&gt;0,$U84),
IF($P84="Rehired",IF(BE84&gt;0,$U84)))))))),IF('Actual Allocation Calc'!$AM$78="C",'Actual Allocation Calc'!Q84,'Actual Allocation Calc'!Z84+IF($P84="Employed",$U84,
IF(AND($P84="Terminated"),($U84/7*AU84),
IF(AND($P84="Furloughed"),($U84/7*AU84)+($U84/7*BE84),
IF(AND($P84="Rehired"),($U84/7*BE84),
IF(AND($P84="Terminated",AU84&gt;0),$U84,
IF($P84="Furloughed",IF(AU84&gt;0,$U84)+IF(BE84&gt;0,$U84),
IF($P84="Rehired",IF(BE84&gt;0,$U84))))))))*'Actual Allocation Calc'!$AM$99)))</f>
        <v/>
      </c>
      <c r="AE84" s="210" t="str">
        <f>IF($B84="","",IF('Actual Allocation Calc'!$AN$78="A",
IF($P84="Employed",$U84,
IF(AND($P84="Terminated"),($U84/7*AV84),
IF(AND($P84="Furloughed"),($U84/7*AV84)+($U84/7*BF84),
IF(AND($P84="Rehired"),($U84/7*BF84),
IF(AND($P84="Terminated",AV84&gt;0),$U84,
IF($P84="Furloughed",IF(AV84&gt;0,$U84)+IF(BF84&gt;0,$U84),
IF($P84="Rehired",IF(BF84&gt;0,$U84)))))))),IF('Actual Allocation Calc'!$AN$78="C",'Actual Allocation Calc'!R84,'Actual Allocation Calc'!AA84+IF($P84="Employed",$U84,
IF(AND($P84="Terminated"),($U84/7*AV84),
IF(AND($P84="Furloughed"),($U84/7*AV84)+($U84/7*BF84),
IF(AND($P84="Rehired"),($U84/7*BF84),
IF(AND($P84="Terminated",AV84&gt;0),$U84,
IF($P84="Furloughed",IF(AV84&gt;0,$U84)+IF(BF84&gt;0,$U84),
IF($P84="Rehired",IF(BF84&gt;0,$U84))))))))*'Actual Allocation Calc'!$AN$99)))</f>
        <v/>
      </c>
      <c r="AF84" s="210" t="str">
        <f>IF($B84="","",IF('Actual Allocation Calc'!$AO$78="A",
IF($P84="Employed",$U84,
IF(AND($P84="Terminated"),($U84/7*AW84),
IF(AND($P84="Furloughed"),($U84/7*AW84)+($U84/7*BG84),
IF(AND($P84="Rehired"),($U84/7*BG84),
IF(AND($P84="Terminated",AW84&gt;0),$U84,
IF($P84="Furloughed",IF(AW84&gt;0,$U84)+IF(BG84&gt;0,$U84),
IF($P84="Rehired",IF(BG84&gt;0,$U84)))))))),IF('Actual Allocation Calc'!$AO$78="C",'Actual Allocation Calc'!S84,'Actual Allocation Calc'!AB84+IF($P84="Employed",$U84,
IF(AND($P84="Terminated"),($U84/7*AW84),
IF(AND($P84="Furloughed"),($U84/7*AW84)+($U84/7*BG84),
IF(AND($P84="Rehired"),($U84/7*BG84),
IF(AND($P84="Terminated",AW84&gt;0),$U84,
IF($P84="Furloughed",IF(AW84&gt;0,$U84)+IF(BG84&gt;0,$U84),
IF($P84="Rehired",IF(BG84&gt;0,$U84))))))))*'Actual Allocation Calc'!$AO$99)))</f>
        <v/>
      </c>
      <c r="AG84" s="210" t="str">
        <f>IF($B84="","",IF('Actual Allocation Calc'!$AP$78="A",
IF($P84="Employed",$U84/7*BK84,
IF(AND($P84="Terminated"),($U84/7*AX84),
IF(AND($P84="Furloughed"),($U84/7*AX84)+($U84/7*BH84),
IF(AND($P84="Rehired"),($U84/7*BH84),
IF(AND($P84="Terminated",AX84&gt;0),$U84,
IF($P84="Furloughed",IF(AX84&gt;0,$U84)+IF(BH84&gt;0,$U84),
IF($P84="Rehired",IF(BH84&gt;0,$U84)))))))),IF('Actual Allocation Calc'!$AP$78="C",'Actual Allocation Calc'!T84,'Actual Allocation Calc'!AC84+IF($P84="Employed",$U84/7*BK84,
IF(AND($P84="Terminated"),($U84/7*AX84),
IF(AND($P84="Furloughed"),($U84/7*AX84)+($U84/7*BH84),
IF(AND($P84="Rehired"),($U84/7*BH84),
IF(AND($P84="Terminated",AX84&gt;0),$U84,
IF($P84="Furloughed",IF(AX84&gt;0,$U84)+IF(BH84&gt;0,$U84),
IF($P84="Rehired",IF(BH84&gt;0,$U84))))))))*'Actual Allocation Calc'!$AP$99)))</f>
        <v/>
      </c>
      <c r="AH84" s="536"/>
      <c r="AI84" s="82">
        <f t="shared" si="24"/>
        <v>0</v>
      </c>
      <c r="AJ84" s="210">
        <f t="shared" si="6"/>
        <v>0</v>
      </c>
      <c r="AK84" s="397" t="str">
        <f t="shared" si="7"/>
        <v/>
      </c>
      <c r="AM84" s="173"/>
      <c r="AO84" s="214" t="str">
        <f>IFERROR(IF($V84="","",VLOOKUP(V84,'Calendar Calcs'!$B$2:$E1051,4,FALSE)),0)</f>
        <v/>
      </c>
      <c r="AP84" s="69" t="str">
        <f>IF($AO84="","", IF($AO84&lt;AP$23,0,IF($AO84&gt;AP$23,COUNTIFS('Calendar Calcs'!$E$2:$E1051,AP$23),COUNTIFS('Calendar Calcs'!$E$2:$E1051,AP$23,'Calendar Calcs'!$D$2:$D1051,"&lt;="&amp;WEEKDAY($V84)))))</f>
        <v/>
      </c>
      <c r="AQ84" s="69" t="str">
        <f>IF($AO84="","", IF($AO84&lt;AQ$23,0,IF($AO84&gt;AQ$23,COUNTIFS('Calendar Calcs'!$E$2:$E1051,AQ$23),COUNTIFS('Calendar Calcs'!$E$2:$E1051,AQ$23,'Calendar Calcs'!$D$2:$D1051,"&lt;="&amp;WEEKDAY($V84)))))</f>
        <v/>
      </c>
      <c r="AR84" s="69" t="str">
        <f>IF($AO84="","", IF($AO84&lt;AR$23,0,IF($AO84&gt;AR$23,COUNTIFS('Calendar Calcs'!$E$2:$E1051,AR$23),COUNTIFS('Calendar Calcs'!$E$2:$E1051,AR$23,'Calendar Calcs'!$D$2:$D1051,"&lt;="&amp;WEEKDAY($V84)))))</f>
        <v/>
      </c>
      <c r="AS84" s="69" t="str">
        <f>IF($AO84="","", IF($AO84&lt;AS$23,0,IF($AO84&gt;AS$23,COUNTIFS('Calendar Calcs'!$E$2:$E1051,AS$23),COUNTIFS('Calendar Calcs'!$E$2:$E1051,AS$23,'Calendar Calcs'!$D$2:$D1051,"&lt;="&amp;WEEKDAY($V84)))))</f>
        <v/>
      </c>
      <c r="AT84" s="69" t="str">
        <f>IF($AO84="","", IF($AO84&lt;AT$23,0,IF($AO84&gt;AT$23,COUNTIFS('Calendar Calcs'!$E$2:$E1051,AT$23),COUNTIFS('Calendar Calcs'!$E$2:$E1051,AT$23,'Calendar Calcs'!$D$2:$D1051,"&lt;="&amp;WEEKDAY($V84)))))</f>
        <v/>
      </c>
      <c r="AU84" s="69" t="str">
        <f>IF($AO84="","", IF($AO84&lt;AU$23,0,IF($AO84&gt;AU$23,COUNTIFS('Calendar Calcs'!$E$2:$E1051,AU$23),COUNTIFS('Calendar Calcs'!$E$2:$E1051,AU$23,'Calendar Calcs'!$D$2:$D1051,"&lt;="&amp;WEEKDAY($V84)))))</f>
        <v/>
      </c>
      <c r="AV84" s="69" t="str">
        <f>IF($AO84="","", IF($AO84&lt;AV$23,0,IF($AO84&gt;AV$23,COUNTIFS('Calendar Calcs'!$E$2:$E1051,AV$23),COUNTIFS('Calendar Calcs'!$E$2:$E1051,AV$23,'Calendar Calcs'!$D$2:$D1051,"&lt;="&amp;WEEKDAY($V84)))))</f>
        <v/>
      </c>
      <c r="AW84" s="69" t="str">
        <f>IF($AO84="","", IF($AO84&lt;AW$23,0,IF($AO84&gt;AW$23,COUNTIFS('Calendar Calcs'!$E$2:$E1051,AW$23),COUNTIFS('Calendar Calcs'!$E$2:$E1051,AW$23,'Calendar Calcs'!$D$2:$D1051,"&lt;="&amp;WEEKDAY($V84)))))</f>
        <v/>
      </c>
      <c r="AX84" s="69" t="str">
        <f>IF($AO84="","", IF($AO84&lt;AX$23,0,IF($AO84&gt;AX$23,COUNTIFS('Calendar Calcs'!$E$2:$E1051,AX$23),COUNTIFS('Calendar Calcs'!$E$2:$E1051,AX$23,'Calendar Calcs'!$D$2:$D1051,"&lt;="&amp;WEEKDAY($V84)))))</f>
        <v/>
      </c>
      <c r="AY84" s="69" t="str">
        <f>IF($W84="","",VLOOKUP($W84,'Calendar Calcs'!$B$2:$E1051,4,FALSE))</f>
        <v/>
      </c>
      <c r="AZ84" s="69" t="str">
        <f>IF($AY84="","",IF($AY84&gt;AZ$23,0,IF($AY84&lt;AZ$23,COUNTIFS('Calendar Calcs'!$E$2:$E1051,AZ$23),COUNTIFS('Calendar Calcs'!$E$2:$E1051,AZ$23,'Calendar Calcs'!$D$2:$D1051,"&gt;="&amp;WEEKDAY($W84)))))</f>
        <v/>
      </c>
      <c r="BA84" s="69" t="str">
        <f>IF($AY84="","",IF($AY84&gt;BA$23,0,IF($AY84&lt;BA$23,COUNTIFS('Calendar Calcs'!$E$2:$E1051,BA$23),COUNTIFS('Calendar Calcs'!$E$2:$E1051,BA$23,'Calendar Calcs'!$D$2:$D1051,"&gt;="&amp;WEEKDAY($W84)))))</f>
        <v/>
      </c>
      <c r="BB84" s="69" t="str">
        <f>IF($AY84="","",IF($AY84&gt;BB$23,0,IF($AY84&lt;BB$23,COUNTIFS('Calendar Calcs'!$E$2:$E1051,BB$23),COUNTIFS('Calendar Calcs'!$E$2:$E1051,BB$23,'Calendar Calcs'!$D$2:$D1051,"&gt;="&amp;WEEKDAY($W84)))))</f>
        <v/>
      </c>
      <c r="BC84" s="69" t="str">
        <f>IF($AY84="","",IF($AY84&gt;BC$23,0,IF($AY84&lt;BC$23,COUNTIFS('Calendar Calcs'!$E$2:$E1051,BC$23),COUNTIFS('Calendar Calcs'!$E$2:$E1051,BC$23,'Calendar Calcs'!$D$2:$D1051,"&gt;="&amp;WEEKDAY($W84)))))</f>
        <v/>
      </c>
      <c r="BD84" s="69" t="str">
        <f>IF($AY84="","",IF($AY84&gt;BD$23,0,IF($AY84&lt;BD$23,COUNTIFS('Calendar Calcs'!$E$2:$E1051,BD$23),COUNTIFS('Calendar Calcs'!$E$2:$E1051,BD$23,'Calendar Calcs'!$D$2:$D1051,"&gt;="&amp;WEEKDAY($W84)))))</f>
        <v/>
      </c>
      <c r="BE84" s="69" t="str">
        <f>IF($AY84="","",IF($AY84&gt;BE$23,0,IF($AY84&lt;BE$23,COUNTIFS('Calendar Calcs'!$E$2:$E1051,BE$23),COUNTIFS('Calendar Calcs'!$E$2:$E1051,BE$23,'Calendar Calcs'!$D$2:$D1051,"&gt;="&amp;WEEKDAY($W84)))))</f>
        <v/>
      </c>
      <c r="BF84" s="69" t="str">
        <f>IF($AY84="","",IF($AY84&gt;BF$23,0,IF($AY84&lt;BF$23,COUNTIFS('Calendar Calcs'!$E$2:$E1051,BF$23),COUNTIFS('Calendar Calcs'!$E$2:$E1051,BF$23,'Calendar Calcs'!$D$2:$D1051,"&gt;="&amp;WEEKDAY($W84)))))</f>
        <v/>
      </c>
      <c r="BG84" s="69" t="str">
        <f>IF($AY84="","",IF($AY84&gt;BG$23,0,IF($AY84&lt;BG$23,COUNTIFS('Calendar Calcs'!$E$2:$E1051,BG$23),COUNTIFS('Calendar Calcs'!$E$2:$E1051,BG$23,'Calendar Calcs'!$D$2:$D1051,"&gt;="&amp;WEEKDAY($W84)))))</f>
        <v/>
      </c>
      <c r="BH84" s="69">
        <f t="shared" si="8"/>
        <v>6</v>
      </c>
      <c r="BI84" s="69">
        <f>IF(Cover!$E$43="","",VLOOKUP(Cover!$E$43,'Calendar Calcs'!$B$2:$E1051,4,FALSE))</f>
        <v>1</v>
      </c>
      <c r="BJ84" s="69">
        <f>IF($BI84="","", IF($BI84&lt;BJ$23,0,IF($BI84&gt;=BJ$23,COUNTIFS('Calendar Calcs'!$E$2:$E1051,BJ$23),COUNTIFS('Calendar Calcs'!$E$2:$E1051,BJ$23,'Calendar Calcs'!$D$2:$D1051,"&lt;="&amp;WEEKDAY($V84)))))</f>
        <v>1</v>
      </c>
      <c r="BK84" s="69">
        <f t="shared" si="3"/>
        <v>6</v>
      </c>
      <c r="BN84" s="69" t="str">
        <f>IF(T84&gt;0,"FTE",IF(Cover!$E$47="Weekly",IF(S84&gt;29.75,"FTE","PTE"),IF(S84&gt;59.75,"FTE","PTE")))</f>
        <v>PTE</v>
      </c>
      <c r="BO84" s="69">
        <f>IF(BN84="FTE",30,IF(Cover!$E$47="Weekly",'STEP 2 EE Data'!S84,'STEP 2 EE Data'!S84/2))</f>
        <v>0</v>
      </c>
      <c r="BP84" s="209">
        <f t="shared" si="9"/>
        <v>0</v>
      </c>
      <c r="BQ84" s="209">
        <f t="shared" si="10"/>
        <v>0</v>
      </c>
      <c r="BR84" s="209">
        <f t="shared" si="11"/>
        <v>0</v>
      </c>
      <c r="BS84" s="209">
        <f t="shared" si="12"/>
        <v>0</v>
      </c>
      <c r="BT84" s="209">
        <f t="shared" si="13"/>
        <v>0</v>
      </c>
      <c r="BU84" s="209">
        <f t="shared" si="14"/>
        <v>0</v>
      </c>
      <c r="BV84" s="209">
        <f t="shared" si="15"/>
        <v>0</v>
      </c>
      <c r="BW84" s="209">
        <f t="shared" si="16"/>
        <v>0</v>
      </c>
      <c r="BX84" s="209">
        <f t="shared" si="17"/>
        <v>0</v>
      </c>
      <c r="CC84" s="210" t="str">
        <f>IF(B84="","",IF(C84="",IF(Cover!$E$47="Weekly",'STEP 3 EE Comp'!BI89*8,'STEP 3 EE Comp'!BI89*4),IF(Cover!$E$47="Weekly",'STEP 3 EE Comp'!BI89,'STEP 3 EE Comp'!BI89)))</f>
        <v/>
      </c>
      <c r="CD84" s="82" t="str">
        <f t="shared" si="18"/>
        <v/>
      </c>
      <c r="CE84" s="417">
        <f t="shared" si="19"/>
        <v>1</v>
      </c>
      <c r="CF84" s="82" t="str">
        <f t="shared" si="20"/>
        <v>Good</v>
      </c>
      <c r="CG84" s="82">
        <f t="shared" si="21"/>
        <v>0</v>
      </c>
      <c r="CH84" s="234">
        <f t="shared" si="22"/>
        <v>0</v>
      </c>
    </row>
    <row r="85" spans="1:86" s="69" customFormat="1" x14ac:dyDescent="0.3">
      <c r="A85" s="530"/>
      <c r="B85" s="477"/>
      <c r="C85" s="52"/>
      <c r="D85" s="565"/>
      <c r="E85" s="52"/>
      <c r="F85" s="507"/>
      <c r="G85" s="210">
        <f t="shared" si="23"/>
        <v>0</v>
      </c>
      <c r="H85" s="82">
        <f t="shared" si="2"/>
        <v>0</v>
      </c>
      <c r="I85" s="211"/>
      <c r="J85" s="441" t="s">
        <v>21</v>
      </c>
      <c r="K85" s="441" t="s">
        <v>21</v>
      </c>
      <c r="L85" s="441" t="s">
        <v>21</v>
      </c>
      <c r="M85" s="441" t="s">
        <v>21</v>
      </c>
      <c r="N85" s="568" t="s">
        <v>21</v>
      </c>
      <c r="O85" s="211"/>
      <c r="P85" s="212" t="str">
        <f>IF(B85="","",
IF(AND(V85="",W85="",B85&lt;&gt;""),"Employed",
IF(AND(V85&lt;&gt;"",W85="",B85&lt;&gt;""),"Terminated",
IF(AND(V85&lt;&gt;"",W85&lt;&gt;"",B85&lt;&gt;""),IF(W85&lt;Cover!$E$43,"Employed","Furloughed"),
IF(AND(V85="",W85&lt;&gt;"",B85&lt;&gt;""),IF(W85&lt;Cover!$E$43,"Employed","Rehired"))))))</f>
        <v/>
      </c>
      <c r="Q85" s="211"/>
      <c r="R85" s="536"/>
      <c r="S85" s="563"/>
      <c r="T85" s="536"/>
      <c r="U85" s="82">
        <f>IF(Cover!$E$47="Weekly",IF(T85&gt;0,T85,R85*S85),IF(T85&gt;0,T85,R85*S85)/2)</f>
        <v>0</v>
      </c>
      <c r="V85" s="564"/>
      <c r="W85" s="564"/>
      <c r="Y85" s="213" t="str">
        <f>IF($B85="","",IF('Actual Allocation Calc'!$AH$78="A",
IF($P85="Employed",$U85/7*BJ85,
IF(AND($P85="Terminated"),($U85/7*AP85),
IF(AND($P85="Furloughed"),($U85/7*AP85)+($U85/7*AZ85),
IF(AND($P85="Rehired"),($U85/7*AZ85),
IF(AND($P85="Terminated",AP85&gt;0),$U85,
IF($P85="Furloughed",IF(AP85&gt;0,$U85)+IF(AZ85&gt;0,$U85),
IF($P85="Rehired",IF(AZ85&gt;0,$U85)))))))),IF('Actual Allocation Calc'!$AH$78="C",'Actual Allocation Calc'!L85,'Actual Allocation Calc'!U85+IF($P85="Employed",$U85/7*BJ85,
IF(AND($P85="Terminated"),($U85/7*AP85),
IF(AND($P85="Furloughed"),($U85/7*AP85)+($U85/7*AZ85),
IF(AND($P85="Rehired"),($U85/7*AZ85),
IF(AND($P85="Terminated",AP85&gt;0),$U85,
IF($P85="Furloughed",IF(AP85&gt;0,$U85)+IF(AZ85&gt;0,$U85),
IF($P85="Rehired",IF(AZ85&gt;0,$U85))))))))*'Actual Allocation Calc'!$AH$99)))</f>
        <v/>
      </c>
      <c r="Z85" s="210" t="str">
        <f>IF($B85="","",IF('Actual Allocation Calc'!$AI$78="A",
IF($P85="Employed",$U85,
IF(AND($P85="Terminated"),($U85/7*AQ85),
IF(AND($P85="Furloughed"),($U85/7*AQ85)+($U85/7*BA85),
IF(AND($P85="Rehired"),($U85/7*BA85),
IF(AND($P85="Terminated",AQ85&gt;0),$U85,
IF($P85="Furloughed",IF(AQ85&gt;0,$U85)+IF(BA85&gt;0,$U85),
IF($P85="Rehired",IF(BA85&gt;0,$U85)))))))),IF('Actual Allocation Calc'!$AI$78="C",'Actual Allocation Calc'!M85,'Actual Allocation Calc'!V85+IF($P85="Employed",$U85,
IF(AND($P85="Terminated"),($U85/7*AQ85),
IF(AND($P85="Furloughed"),($U85/7*AQ85)+($U85/7*BA85),
IF(AND($P85="Rehired"),($U85/7*BA85),
IF(AND($P85="Terminated",AQ85&gt;0),$U85,
IF($P85="Furloughed",IF(AQ85&gt;0,$U85)+IF(BA85&gt;0,$U85),
IF($P85="Rehired",IF(BA85&gt;0,$U85))))))))*'Actual Allocation Calc'!$AI$99)))</f>
        <v/>
      </c>
      <c r="AA85" s="210" t="str">
        <f>IF($B85="","",IF('Actual Allocation Calc'!$AJ$78="A",
IF($P85="Employed",$U85,
IF(AND($P85="Terminated"),($U85/7*AR85),
IF(AND($P85="Furloughed"),($U85/7*AR85)+($U85/7*BB85),
IF(AND($P85="Rehired"),($U85/7*BB85),
IF(AND($P85="Terminated",AR85&gt;0),$U85,
IF($P85="Furloughed",IF(AR85&gt;0,$U85)+IF(BB85&gt;0,$U85),
IF($P85="Rehired",IF(BB85&gt;0,$U85)))))))),IF('Actual Allocation Calc'!$AJ$78="C",'Actual Allocation Calc'!N85,'Actual Allocation Calc'!W85+IF($P85="Employed",$U85,
IF(AND($P85="Terminated"),($U85/7*AR85),
IF(AND($P85="Furloughed"),($U85/7*AR85)+($U85/7*BB85),
IF(AND($P85="Rehired"),($U85/7*BB85),
IF(AND($P85="Terminated",AR85&gt;0),$U85,
IF($P85="Furloughed",IF(AR85&gt;0,$U85)+IF(BB85&gt;0,$U85),
IF($P85="Rehired",IF(BB85&gt;0,$U85))))))))*'Actual Allocation Calc'!$AJ$99)))</f>
        <v/>
      </c>
      <c r="AB85" s="210" t="str">
        <f>IF($B85="","",IF('Actual Allocation Calc'!$AK$78="A",
IF($P85="Employed",$U85,
IF(AND($P85="Terminated"),($U85/7*AS85),
IF(AND($P85="Furloughed"),($U85/7*AS85)+($U85/7*BC85),
IF(AND($P85="Rehired"),($U85/7*BC85),
IF(AND($P85="Terminated",AS85&gt;0),$U85,
IF($P85="Furloughed",IF(AS85&gt;0,$U85)+IF(BC85&gt;0,$U85),
IF($P85="Rehired",IF(BC85&gt;0,$U85)))))))),IF('Actual Allocation Calc'!$AK$78="C",'Actual Allocation Calc'!O85,'Actual Allocation Calc'!X85+IF($P85="Employed",$U85,
IF(AND($P85="Terminated"),($U85/7*AS85),
IF(AND($P85="Furloughed"),($U85/7*AS85)+($U85/7*BC85),
IF(AND($P85="Rehired"),($U85/7*BC85),
IF(AND($P85="Terminated",AS85&gt;0),$U85,
IF($P85="Furloughed",IF(AS85&gt;0,$U85)+IF(BC85&gt;0,$U85),
IF($P85="Rehired",IF(BC85&gt;0,$U85))))))))*'Actual Allocation Calc'!$AK$99)))</f>
        <v/>
      </c>
      <c r="AC85" s="210" t="str">
        <f>IF($B85="","",IF('Actual Allocation Calc'!$AL$78="A",
IF($P85="Employed",$U85,
IF(AND($P85="Terminated"),($U85/7*AT85),
IF(AND($P85="Furloughed"),($U85/7*AT85)+($U85/7*BD85),
IF(AND($P85="Rehired"),($U85/7*BD85),
IF(AND($P85="Terminated",AT85&gt;0),$U85,
IF($P85="Furloughed",IF(AT85&gt;0,$U85)+IF(BD85&gt;0,$U85),
IF($P85="Rehired",IF(BD85&gt;0,$U85)))))))),IF('Actual Allocation Calc'!$AL$78="C",'Actual Allocation Calc'!P85,'Actual Allocation Calc'!Y85+IF($P85="Employed",$U85,
IF(AND($P85="Terminated"),($U85/7*AT85),
IF(AND($P85="Furloughed"),($U85/7*AT85)+($U85/7*BD85),
IF(AND($P85="Rehired"),($U85/7*BD85),
IF(AND($P85="Terminated",AT85&gt;0),$U85,
IF($P85="Furloughed",IF(AT85&gt;0,$U85)+IF(BD85&gt;0,$U85),
IF($P85="Rehired",IF(BD85&gt;0,$U85))))))))*'Actual Allocation Calc'!$AL$99)))</f>
        <v/>
      </c>
      <c r="AD85" s="210" t="str">
        <f>IF($B85="","",IF('Actual Allocation Calc'!$AM$78="A",
IF($P85="Employed",$U85,
IF(AND($P85="Terminated"),($U85/7*AU85),
IF(AND($P85="Furloughed"),($U85/7*AU85)+($U85/7*BE85),
IF(AND($P85="Rehired"),($U85/7*BE85),
IF(AND($P85="Terminated",AU85&gt;0),$U85,
IF($P85="Furloughed",IF(AU85&gt;0,$U85)+IF(BE85&gt;0,$U85),
IF($P85="Rehired",IF(BE85&gt;0,$U85)))))))),IF('Actual Allocation Calc'!$AM$78="C",'Actual Allocation Calc'!Q85,'Actual Allocation Calc'!Z85+IF($P85="Employed",$U85,
IF(AND($P85="Terminated"),($U85/7*AU85),
IF(AND($P85="Furloughed"),($U85/7*AU85)+($U85/7*BE85),
IF(AND($P85="Rehired"),($U85/7*BE85),
IF(AND($P85="Terminated",AU85&gt;0),$U85,
IF($P85="Furloughed",IF(AU85&gt;0,$U85)+IF(BE85&gt;0,$U85),
IF($P85="Rehired",IF(BE85&gt;0,$U85))))))))*'Actual Allocation Calc'!$AM$99)))</f>
        <v/>
      </c>
      <c r="AE85" s="210" t="str">
        <f>IF($B85="","",IF('Actual Allocation Calc'!$AN$78="A",
IF($P85="Employed",$U85,
IF(AND($P85="Terminated"),($U85/7*AV85),
IF(AND($P85="Furloughed"),($U85/7*AV85)+($U85/7*BF85),
IF(AND($P85="Rehired"),($U85/7*BF85),
IF(AND($P85="Terminated",AV85&gt;0),$U85,
IF($P85="Furloughed",IF(AV85&gt;0,$U85)+IF(BF85&gt;0,$U85),
IF($P85="Rehired",IF(BF85&gt;0,$U85)))))))),IF('Actual Allocation Calc'!$AN$78="C",'Actual Allocation Calc'!R85,'Actual Allocation Calc'!AA85+IF($P85="Employed",$U85,
IF(AND($P85="Terminated"),($U85/7*AV85),
IF(AND($P85="Furloughed"),($U85/7*AV85)+($U85/7*BF85),
IF(AND($P85="Rehired"),($U85/7*BF85),
IF(AND($P85="Terminated",AV85&gt;0),$U85,
IF($P85="Furloughed",IF(AV85&gt;0,$U85)+IF(BF85&gt;0,$U85),
IF($P85="Rehired",IF(BF85&gt;0,$U85))))))))*'Actual Allocation Calc'!$AN$99)))</f>
        <v/>
      </c>
      <c r="AF85" s="210" t="str">
        <f>IF($B85="","",IF('Actual Allocation Calc'!$AO$78="A",
IF($P85="Employed",$U85,
IF(AND($P85="Terminated"),($U85/7*AW85),
IF(AND($P85="Furloughed"),($U85/7*AW85)+($U85/7*BG85),
IF(AND($P85="Rehired"),($U85/7*BG85),
IF(AND($P85="Terminated",AW85&gt;0),$U85,
IF($P85="Furloughed",IF(AW85&gt;0,$U85)+IF(BG85&gt;0,$U85),
IF($P85="Rehired",IF(BG85&gt;0,$U85)))))))),IF('Actual Allocation Calc'!$AO$78="C",'Actual Allocation Calc'!S85,'Actual Allocation Calc'!AB85+IF($P85="Employed",$U85,
IF(AND($P85="Terminated"),($U85/7*AW85),
IF(AND($P85="Furloughed"),($U85/7*AW85)+($U85/7*BG85),
IF(AND($P85="Rehired"),($U85/7*BG85),
IF(AND($P85="Terminated",AW85&gt;0),$U85,
IF($P85="Furloughed",IF(AW85&gt;0,$U85)+IF(BG85&gt;0,$U85),
IF($P85="Rehired",IF(BG85&gt;0,$U85))))))))*'Actual Allocation Calc'!$AO$99)))</f>
        <v/>
      </c>
      <c r="AG85" s="210" t="str">
        <f>IF($B85="","",IF('Actual Allocation Calc'!$AP$78="A",
IF($P85="Employed",$U85/7*BK85,
IF(AND($P85="Terminated"),($U85/7*AX85),
IF(AND($P85="Furloughed"),($U85/7*AX85)+($U85/7*BH85),
IF(AND($P85="Rehired"),($U85/7*BH85),
IF(AND($P85="Terminated",AX85&gt;0),$U85,
IF($P85="Furloughed",IF(AX85&gt;0,$U85)+IF(BH85&gt;0,$U85),
IF($P85="Rehired",IF(BH85&gt;0,$U85)))))))),IF('Actual Allocation Calc'!$AP$78="C",'Actual Allocation Calc'!T85,'Actual Allocation Calc'!AC85+IF($P85="Employed",$U85/7*BK85,
IF(AND($P85="Terminated"),($U85/7*AX85),
IF(AND($P85="Furloughed"),($U85/7*AX85)+($U85/7*BH85),
IF(AND($P85="Rehired"),($U85/7*BH85),
IF(AND($P85="Terminated",AX85&gt;0),$U85,
IF($P85="Furloughed",IF(AX85&gt;0,$U85)+IF(BH85&gt;0,$U85),
IF($P85="Rehired",IF(BH85&gt;0,$U85))))))))*'Actual Allocation Calc'!$AP$99)))</f>
        <v/>
      </c>
      <c r="AH85" s="536"/>
      <c r="AI85" s="82">
        <f t="shared" si="24"/>
        <v>0</v>
      </c>
      <c r="AJ85" s="210">
        <f t="shared" si="6"/>
        <v>0</v>
      </c>
      <c r="AK85" s="397" t="str">
        <f t="shared" si="7"/>
        <v/>
      </c>
      <c r="AM85" s="173"/>
      <c r="AO85" s="214" t="str">
        <f>IFERROR(IF($V85="","",VLOOKUP(V85,'Calendar Calcs'!$B$2:$E1052,4,FALSE)),0)</f>
        <v/>
      </c>
      <c r="AP85" s="69" t="str">
        <f>IF($AO85="","", IF($AO85&lt;AP$23,0,IF($AO85&gt;AP$23,COUNTIFS('Calendar Calcs'!$E$2:$E1052,AP$23),COUNTIFS('Calendar Calcs'!$E$2:$E1052,AP$23,'Calendar Calcs'!$D$2:$D1052,"&lt;="&amp;WEEKDAY($V85)))))</f>
        <v/>
      </c>
      <c r="AQ85" s="69" t="str">
        <f>IF($AO85="","", IF($AO85&lt;AQ$23,0,IF($AO85&gt;AQ$23,COUNTIFS('Calendar Calcs'!$E$2:$E1052,AQ$23),COUNTIFS('Calendar Calcs'!$E$2:$E1052,AQ$23,'Calendar Calcs'!$D$2:$D1052,"&lt;="&amp;WEEKDAY($V85)))))</f>
        <v/>
      </c>
      <c r="AR85" s="69" t="str">
        <f>IF($AO85="","", IF($AO85&lt;AR$23,0,IF($AO85&gt;AR$23,COUNTIFS('Calendar Calcs'!$E$2:$E1052,AR$23),COUNTIFS('Calendar Calcs'!$E$2:$E1052,AR$23,'Calendar Calcs'!$D$2:$D1052,"&lt;="&amp;WEEKDAY($V85)))))</f>
        <v/>
      </c>
      <c r="AS85" s="69" t="str">
        <f>IF($AO85="","", IF($AO85&lt;AS$23,0,IF($AO85&gt;AS$23,COUNTIFS('Calendar Calcs'!$E$2:$E1052,AS$23),COUNTIFS('Calendar Calcs'!$E$2:$E1052,AS$23,'Calendar Calcs'!$D$2:$D1052,"&lt;="&amp;WEEKDAY($V85)))))</f>
        <v/>
      </c>
      <c r="AT85" s="69" t="str">
        <f>IF($AO85="","", IF($AO85&lt;AT$23,0,IF($AO85&gt;AT$23,COUNTIFS('Calendar Calcs'!$E$2:$E1052,AT$23),COUNTIFS('Calendar Calcs'!$E$2:$E1052,AT$23,'Calendar Calcs'!$D$2:$D1052,"&lt;="&amp;WEEKDAY($V85)))))</f>
        <v/>
      </c>
      <c r="AU85" s="69" t="str">
        <f>IF($AO85="","", IF($AO85&lt;AU$23,0,IF($AO85&gt;AU$23,COUNTIFS('Calendar Calcs'!$E$2:$E1052,AU$23),COUNTIFS('Calendar Calcs'!$E$2:$E1052,AU$23,'Calendar Calcs'!$D$2:$D1052,"&lt;="&amp;WEEKDAY($V85)))))</f>
        <v/>
      </c>
      <c r="AV85" s="69" t="str">
        <f>IF($AO85="","", IF($AO85&lt;AV$23,0,IF($AO85&gt;AV$23,COUNTIFS('Calendar Calcs'!$E$2:$E1052,AV$23),COUNTIFS('Calendar Calcs'!$E$2:$E1052,AV$23,'Calendar Calcs'!$D$2:$D1052,"&lt;="&amp;WEEKDAY($V85)))))</f>
        <v/>
      </c>
      <c r="AW85" s="69" t="str">
        <f>IF($AO85="","", IF($AO85&lt;AW$23,0,IF($AO85&gt;AW$23,COUNTIFS('Calendar Calcs'!$E$2:$E1052,AW$23),COUNTIFS('Calendar Calcs'!$E$2:$E1052,AW$23,'Calendar Calcs'!$D$2:$D1052,"&lt;="&amp;WEEKDAY($V85)))))</f>
        <v/>
      </c>
      <c r="AX85" s="69" t="str">
        <f>IF($AO85="","", IF($AO85&lt;AX$23,0,IF($AO85&gt;AX$23,COUNTIFS('Calendar Calcs'!$E$2:$E1052,AX$23),COUNTIFS('Calendar Calcs'!$E$2:$E1052,AX$23,'Calendar Calcs'!$D$2:$D1052,"&lt;="&amp;WEEKDAY($V85)))))</f>
        <v/>
      </c>
      <c r="AY85" s="69" t="str">
        <f>IF($W85="","",VLOOKUP($W85,'Calendar Calcs'!$B$2:$E1052,4,FALSE))</f>
        <v/>
      </c>
      <c r="AZ85" s="69" t="str">
        <f>IF($AY85="","",IF($AY85&gt;AZ$23,0,IF($AY85&lt;AZ$23,COUNTIFS('Calendar Calcs'!$E$2:$E1052,AZ$23),COUNTIFS('Calendar Calcs'!$E$2:$E1052,AZ$23,'Calendar Calcs'!$D$2:$D1052,"&gt;="&amp;WEEKDAY($W85)))))</f>
        <v/>
      </c>
      <c r="BA85" s="69" t="str">
        <f>IF($AY85="","",IF($AY85&gt;BA$23,0,IF($AY85&lt;BA$23,COUNTIFS('Calendar Calcs'!$E$2:$E1052,BA$23),COUNTIFS('Calendar Calcs'!$E$2:$E1052,BA$23,'Calendar Calcs'!$D$2:$D1052,"&gt;="&amp;WEEKDAY($W85)))))</f>
        <v/>
      </c>
      <c r="BB85" s="69" t="str">
        <f>IF($AY85="","",IF($AY85&gt;BB$23,0,IF($AY85&lt;BB$23,COUNTIFS('Calendar Calcs'!$E$2:$E1052,BB$23),COUNTIFS('Calendar Calcs'!$E$2:$E1052,BB$23,'Calendar Calcs'!$D$2:$D1052,"&gt;="&amp;WEEKDAY($W85)))))</f>
        <v/>
      </c>
      <c r="BC85" s="69" t="str">
        <f>IF($AY85="","",IF($AY85&gt;BC$23,0,IF($AY85&lt;BC$23,COUNTIFS('Calendar Calcs'!$E$2:$E1052,BC$23),COUNTIFS('Calendar Calcs'!$E$2:$E1052,BC$23,'Calendar Calcs'!$D$2:$D1052,"&gt;="&amp;WEEKDAY($W85)))))</f>
        <v/>
      </c>
      <c r="BD85" s="69" t="str">
        <f>IF($AY85="","",IF($AY85&gt;BD$23,0,IF($AY85&lt;BD$23,COUNTIFS('Calendar Calcs'!$E$2:$E1052,BD$23),COUNTIFS('Calendar Calcs'!$E$2:$E1052,BD$23,'Calendar Calcs'!$D$2:$D1052,"&gt;="&amp;WEEKDAY($W85)))))</f>
        <v/>
      </c>
      <c r="BE85" s="69" t="str">
        <f>IF($AY85="","",IF($AY85&gt;BE$23,0,IF($AY85&lt;BE$23,COUNTIFS('Calendar Calcs'!$E$2:$E1052,BE$23),COUNTIFS('Calendar Calcs'!$E$2:$E1052,BE$23,'Calendar Calcs'!$D$2:$D1052,"&gt;="&amp;WEEKDAY($W85)))))</f>
        <v/>
      </c>
      <c r="BF85" s="69" t="str">
        <f>IF($AY85="","",IF($AY85&gt;BF$23,0,IF($AY85&lt;BF$23,COUNTIFS('Calendar Calcs'!$E$2:$E1052,BF$23),COUNTIFS('Calendar Calcs'!$E$2:$E1052,BF$23,'Calendar Calcs'!$D$2:$D1052,"&gt;="&amp;WEEKDAY($W85)))))</f>
        <v/>
      </c>
      <c r="BG85" s="69" t="str">
        <f>IF($AY85="","",IF($AY85&gt;BG$23,0,IF($AY85&lt;BG$23,COUNTIFS('Calendar Calcs'!$E$2:$E1052,BG$23),COUNTIFS('Calendar Calcs'!$E$2:$E1052,BG$23,'Calendar Calcs'!$D$2:$D1052,"&gt;="&amp;WEEKDAY($W85)))))</f>
        <v/>
      </c>
      <c r="BH85" s="69">
        <f t="shared" si="8"/>
        <v>6</v>
      </c>
      <c r="BI85" s="69">
        <f>IF(Cover!$E$43="","",VLOOKUP(Cover!$E$43,'Calendar Calcs'!$B$2:$E1052,4,FALSE))</f>
        <v>1</v>
      </c>
      <c r="BJ85" s="69">
        <f>IF($BI85="","", IF($BI85&lt;BJ$23,0,IF($BI85&gt;=BJ$23,COUNTIFS('Calendar Calcs'!$E$2:$E1052,BJ$23),COUNTIFS('Calendar Calcs'!$E$2:$E1052,BJ$23,'Calendar Calcs'!$D$2:$D1052,"&lt;="&amp;WEEKDAY($V85)))))</f>
        <v>1</v>
      </c>
      <c r="BK85" s="69">
        <f t="shared" si="3"/>
        <v>6</v>
      </c>
      <c r="BN85" s="69" t="str">
        <f>IF(T85&gt;0,"FTE",IF(Cover!$E$47="Weekly",IF(S85&gt;29.75,"FTE","PTE"),IF(S85&gt;59.75,"FTE","PTE")))</f>
        <v>PTE</v>
      </c>
      <c r="BO85" s="69">
        <f>IF(BN85="FTE",30,IF(Cover!$E$47="Weekly",'STEP 2 EE Data'!S85,'STEP 2 EE Data'!S85/2))</f>
        <v>0</v>
      </c>
      <c r="BP85" s="209">
        <f t="shared" si="9"/>
        <v>0</v>
      </c>
      <c r="BQ85" s="209">
        <f t="shared" si="10"/>
        <v>0</v>
      </c>
      <c r="BR85" s="209">
        <f t="shared" si="11"/>
        <v>0</v>
      </c>
      <c r="BS85" s="209">
        <f t="shared" si="12"/>
        <v>0</v>
      </c>
      <c r="BT85" s="209">
        <f t="shared" si="13"/>
        <v>0</v>
      </c>
      <c r="BU85" s="209">
        <f t="shared" si="14"/>
        <v>0</v>
      </c>
      <c r="BV85" s="209">
        <f t="shared" si="15"/>
        <v>0</v>
      </c>
      <c r="BW85" s="209">
        <f t="shared" si="16"/>
        <v>0</v>
      </c>
      <c r="BX85" s="209">
        <f t="shared" si="17"/>
        <v>0</v>
      </c>
      <c r="CC85" s="210" t="str">
        <f>IF(B85="","",IF(C85="",IF(Cover!$E$47="Weekly",'STEP 3 EE Comp'!BI90*8,'STEP 3 EE Comp'!BI90*4),IF(Cover!$E$47="Weekly",'STEP 3 EE Comp'!BI90,'STEP 3 EE Comp'!BI90)))</f>
        <v/>
      </c>
      <c r="CD85" s="82" t="str">
        <f t="shared" si="18"/>
        <v/>
      </c>
      <c r="CE85" s="417">
        <f t="shared" si="19"/>
        <v>1</v>
      </c>
      <c r="CF85" s="82" t="str">
        <f t="shared" si="20"/>
        <v>Good</v>
      </c>
      <c r="CG85" s="82">
        <f t="shared" si="21"/>
        <v>0</v>
      </c>
      <c r="CH85" s="234">
        <f t="shared" si="22"/>
        <v>0</v>
      </c>
    </row>
    <row r="86" spans="1:86" s="69" customFormat="1" x14ac:dyDescent="0.3">
      <c r="A86" s="530"/>
      <c r="B86" s="477"/>
      <c r="C86" s="52"/>
      <c r="D86" s="565"/>
      <c r="E86" s="52"/>
      <c r="F86" s="507"/>
      <c r="G86" s="210">
        <f t="shared" si="23"/>
        <v>0</v>
      </c>
      <c r="H86" s="82">
        <f t="shared" si="2"/>
        <v>0</v>
      </c>
      <c r="I86" s="211"/>
      <c r="J86" s="441" t="s">
        <v>21</v>
      </c>
      <c r="K86" s="441" t="s">
        <v>21</v>
      </c>
      <c r="L86" s="441" t="s">
        <v>21</v>
      </c>
      <c r="M86" s="441" t="s">
        <v>21</v>
      </c>
      <c r="N86" s="568" t="s">
        <v>21</v>
      </c>
      <c r="O86" s="211"/>
      <c r="P86" s="212" t="str">
        <f>IF(B86="","",
IF(AND(V86="",W86="",B86&lt;&gt;""),"Employed",
IF(AND(V86&lt;&gt;"",W86="",B86&lt;&gt;""),"Terminated",
IF(AND(V86&lt;&gt;"",W86&lt;&gt;"",B86&lt;&gt;""),IF(W86&lt;Cover!$E$43,"Employed","Furloughed"),
IF(AND(V86="",W86&lt;&gt;"",B86&lt;&gt;""),IF(W86&lt;Cover!$E$43,"Employed","Rehired"))))))</f>
        <v/>
      </c>
      <c r="Q86" s="211"/>
      <c r="R86" s="536"/>
      <c r="S86" s="563"/>
      <c r="T86" s="536"/>
      <c r="U86" s="82">
        <f>IF(Cover!$E$47="Weekly",IF(T86&gt;0,T86,R86*S86),IF(T86&gt;0,T86,R86*S86)/2)</f>
        <v>0</v>
      </c>
      <c r="V86" s="564"/>
      <c r="W86" s="564"/>
      <c r="Y86" s="213" t="str">
        <f>IF($B86="","",IF('Actual Allocation Calc'!$AH$78="A",
IF($P86="Employed",$U86/7*BJ86,
IF(AND($P86="Terminated"),($U86/7*AP86),
IF(AND($P86="Furloughed"),($U86/7*AP86)+($U86/7*AZ86),
IF(AND($P86="Rehired"),($U86/7*AZ86),
IF(AND($P86="Terminated",AP86&gt;0),$U86,
IF($P86="Furloughed",IF(AP86&gt;0,$U86)+IF(AZ86&gt;0,$U86),
IF($P86="Rehired",IF(AZ86&gt;0,$U86)))))))),IF('Actual Allocation Calc'!$AH$78="C",'Actual Allocation Calc'!L86,'Actual Allocation Calc'!U86+IF($P86="Employed",$U86/7*BJ86,
IF(AND($P86="Terminated"),($U86/7*AP86),
IF(AND($P86="Furloughed"),($U86/7*AP86)+($U86/7*AZ86),
IF(AND($P86="Rehired"),($U86/7*AZ86),
IF(AND($P86="Terminated",AP86&gt;0),$U86,
IF($P86="Furloughed",IF(AP86&gt;0,$U86)+IF(AZ86&gt;0,$U86),
IF($P86="Rehired",IF(AZ86&gt;0,$U86))))))))*'Actual Allocation Calc'!$AH$99)))</f>
        <v/>
      </c>
      <c r="Z86" s="210" t="str">
        <f>IF($B86="","",IF('Actual Allocation Calc'!$AI$78="A",
IF($P86="Employed",$U86,
IF(AND($P86="Terminated"),($U86/7*AQ86),
IF(AND($P86="Furloughed"),($U86/7*AQ86)+($U86/7*BA86),
IF(AND($P86="Rehired"),($U86/7*BA86),
IF(AND($P86="Terminated",AQ86&gt;0),$U86,
IF($P86="Furloughed",IF(AQ86&gt;0,$U86)+IF(BA86&gt;0,$U86),
IF($P86="Rehired",IF(BA86&gt;0,$U86)))))))),IF('Actual Allocation Calc'!$AI$78="C",'Actual Allocation Calc'!M86,'Actual Allocation Calc'!V86+IF($P86="Employed",$U86,
IF(AND($P86="Terminated"),($U86/7*AQ86),
IF(AND($P86="Furloughed"),($U86/7*AQ86)+($U86/7*BA86),
IF(AND($P86="Rehired"),($U86/7*BA86),
IF(AND($P86="Terminated",AQ86&gt;0),$U86,
IF($P86="Furloughed",IF(AQ86&gt;0,$U86)+IF(BA86&gt;0,$U86),
IF($P86="Rehired",IF(BA86&gt;0,$U86))))))))*'Actual Allocation Calc'!$AI$99)))</f>
        <v/>
      </c>
      <c r="AA86" s="210" t="str">
        <f>IF($B86="","",IF('Actual Allocation Calc'!$AJ$78="A",
IF($P86="Employed",$U86,
IF(AND($P86="Terminated"),($U86/7*AR86),
IF(AND($P86="Furloughed"),($U86/7*AR86)+($U86/7*BB86),
IF(AND($P86="Rehired"),($U86/7*BB86),
IF(AND($P86="Terminated",AR86&gt;0),$U86,
IF($P86="Furloughed",IF(AR86&gt;0,$U86)+IF(BB86&gt;0,$U86),
IF($P86="Rehired",IF(BB86&gt;0,$U86)))))))),IF('Actual Allocation Calc'!$AJ$78="C",'Actual Allocation Calc'!N86,'Actual Allocation Calc'!W86+IF($P86="Employed",$U86,
IF(AND($P86="Terminated"),($U86/7*AR86),
IF(AND($P86="Furloughed"),($U86/7*AR86)+($U86/7*BB86),
IF(AND($P86="Rehired"),($U86/7*BB86),
IF(AND($P86="Terminated",AR86&gt;0),$U86,
IF($P86="Furloughed",IF(AR86&gt;0,$U86)+IF(BB86&gt;0,$U86),
IF($P86="Rehired",IF(BB86&gt;0,$U86))))))))*'Actual Allocation Calc'!$AJ$99)))</f>
        <v/>
      </c>
      <c r="AB86" s="210" t="str">
        <f>IF($B86="","",IF('Actual Allocation Calc'!$AK$78="A",
IF($P86="Employed",$U86,
IF(AND($P86="Terminated"),($U86/7*AS86),
IF(AND($P86="Furloughed"),($U86/7*AS86)+($U86/7*BC86),
IF(AND($P86="Rehired"),($U86/7*BC86),
IF(AND($P86="Terminated",AS86&gt;0),$U86,
IF($P86="Furloughed",IF(AS86&gt;0,$U86)+IF(BC86&gt;0,$U86),
IF($P86="Rehired",IF(BC86&gt;0,$U86)))))))),IF('Actual Allocation Calc'!$AK$78="C",'Actual Allocation Calc'!O86,'Actual Allocation Calc'!X86+IF($P86="Employed",$U86,
IF(AND($P86="Terminated"),($U86/7*AS86),
IF(AND($P86="Furloughed"),($U86/7*AS86)+($U86/7*BC86),
IF(AND($P86="Rehired"),($U86/7*BC86),
IF(AND($P86="Terminated",AS86&gt;0),$U86,
IF($P86="Furloughed",IF(AS86&gt;0,$U86)+IF(BC86&gt;0,$U86),
IF($P86="Rehired",IF(BC86&gt;0,$U86))))))))*'Actual Allocation Calc'!$AK$99)))</f>
        <v/>
      </c>
      <c r="AC86" s="210" t="str">
        <f>IF($B86="","",IF('Actual Allocation Calc'!$AL$78="A",
IF($P86="Employed",$U86,
IF(AND($P86="Terminated"),($U86/7*AT86),
IF(AND($P86="Furloughed"),($U86/7*AT86)+($U86/7*BD86),
IF(AND($P86="Rehired"),($U86/7*BD86),
IF(AND($P86="Terminated",AT86&gt;0),$U86,
IF($P86="Furloughed",IF(AT86&gt;0,$U86)+IF(BD86&gt;0,$U86),
IF($P86="Rehired",IF(BD86&gt;0,$U86)))))))),IF('Actual Allocation Calc'!$AL$78="C",'Actual Allocation Calc'!P86,'Actual Allocation Calc'!Y86+IF($P86="Employed",$U86,
IF(AND($P86="Terminated"),($U86/7*AT86),
IF(AND($P86="Furloughed"),($U86/7*AT86)+($U86/7*BD86),
IF(AND($P86="Rehired"),($U86/7*BD86),
IF(AND($P86="Terminated",AT86&gt;0),$U86,
IF($P86="Furloughed",IF(AT86&gt;0,$U86)+IF(BD86&gt;0,$U86),
IF($P86="Rehired",IF(BD86&gt;0,$U86))))))))*'Actual Allocation Calc'!$AL$99)))</f>
        <v/>
      </c>
      <c r="AD86" s="210" t="str">
        <f>IF($B86="","",IF('Actual Allocation Calc'!$AM$78="A",
IF($P86="Employed",$U86,
IF(AND($P86="Terminated"),($U86/7*AU86),
IF(AND($P86="Furloughed"),($U86/7*AU86)+($U86/7*BE86),
IF(AND($P86="Rehired"),($U86/7*BE86),
IF(AND($P86="Terminated",AU86&gt;0),$U86,
IF($P86="Furloughed",IF(AU86&gt;0,$U86)+IF(BE86&gt;0,$U86),
IF($P86="Rehired",IF(BE86&gt;0,$U86)))))))),IF('Actual Allocation Calc'!$AM$78="C",'Actual Allocation Calc'!Q86,'Actual Allocation Calc'!Z86+IF($P86="Employed",$U86,
IF(AND($P86="Terminated"),($U86/7*AU86),
IF(AND($P86="Furloughed"),($U86/7*AU86)+($U86/7*BE86),
IF(AND($P86="Rehired"),($U86/7*BE86),
IF(AND($P86="Terminated",AU86&gt;0),$U86,
IF($P86="Furloughed",IF(AU86&gt;0,$U86)+IF(BE86&gt;0,$U86),
IF($P86="Rehired",IF(BE86&gt;0,$U86))))))))*'Actual Allocation Calc'!$AM$99)))</f>
        <v/>
      </c>
      <c r="AE86" s="210" t="str">
        <f>IF($B86="","",IF('Actual Allocation Calc'!$AN$78="A",
IF($P86="Employed",$U86,
IF(AND($P86="Terminated"),($U86/7*AV86),
IF(AND($P86="Furloughed"),($U86/7*AV86)+($U86/7*BF86),
IF(AND($P86="Rehired"),($U86/7*BF86),
IF(AND($P86="Terminated",AV86&gt;0),$U86,
IF($P86="Furloughed",IF(AV86&gt;0,$U86)+IF(BF86&gt;0,$U86),
IF($P86="Rehired",IF(BF86&gt;0,$U86)))))))),IF('Actual Allocation Calc'!$AN$78="C",'Actual Allocation Calc'!R86,'Actual Allocation Calc'!AA86+IF($P86="Employed",$U86,
IF(AND($P86="Terminated"),($U86/7*AV86),
IF(AND($P86="Furloughed"),($U86/7*AV86)+($U86/7*BF86),
IF(AND($P86="Rehired"),($U86/7*BF86),
IF(AND($P86="Terminated",AV86&gt;0),$U86,
IF($P86="Furloughed",IF(AV86&gt;0,$U86)+IF(BF86&gt;0,$U86),
IF($P86="Rehired",IF(BF86&gt;0,$U86))))))))*'Actual Allocation Calc'!$AN$99)))</f>
        <v/>
      </c>
      <c r="AF86" s="210" t="str">
        <f>IF($B86="","",IF('Actual Allocation Calc'!$AO$78="A",
IF($P86="Employed",$U86,
IF(AND($P86="Terminated"),($U86/7*AW86),
IF(AND($P86="Furloughed"),($U86/7*AW86)+($U86/7*BG86),
IF(AND($P86="Rehired"),($U86/7*BG86),
IF(AND($P86="Terminated",AW86&gt;0),$U86,
IF($P86="Furloughed",IF(AW86&gt;0,$U86)+IF(BG86&gt;0,$U86),
IF($P86="Rehired",IF(BG86&gt;0,$U86)))))))),IF('Actual Allocation Calc'!$AO$78="C",'Actual Allocation Calc'!S86,'Actual Allocation Calc'!AB86+IF($P86="Employed",$U86,
IF(AND($P86="Terminated"),($U86/7*AW86),
IF(AND($P86="Furloughed"),($U86/7*AW86)+($U86/7*BG86),
IF(AND($P86="Rehired"),($U86/7*BG86),
IF(AND($P86="Terminated",AW86&gt;0),$U86,
IF($P86="Furloughed",IF(AW86&gt;0,$U86)+IF(BG86&gt;0,$U86),
IF($P86="Rehired",IF(BG86&gt;0,$U86))))))))*'Actual Allocation Calc'!$AO$99)))</f>
        <v/>
      </c>
      <c r="AG86" s="210" t="str">
        <f>IF($B86="","",IF('Actual Allocation Calc'!$AP$78="A",
IF($P86="Employed",$U86/7*BK86,
IF(AND($P86="Terminated"),($U86/7*AX86),
IF(AND($P86="Furloughed"),($U86/7*AX86)+($U86/7*BH86),
IF(AND($P86="Rehired"),($U86/7*BH86),
IF(AND($P86="Terminated",AX86&gt;0),$U86,
IF($P86="Furloughed",IF(AX86&gt;0,$U86)+IF(BH86&gt;0,$U86),
IF($P86="Rehired",IF(BH86&gt;0,$U86)))))))),IF('Actual Allocation Calc'!$AP$78="C",'Actual Allocation Calc'!T86,'Actual Allocation Calc'!AC86+IF($P86="Employed",$U86/7*BK86,
IF(AND($P86="Terminated"),($U86/7*AX86),
IF(AND($P86="Furloughed"),($U86/7*AX86)+($U86/7*BH86),
IF(AND($P86="Rehired"),($U86/7*BH86),
IF(AND($P86="Terminated",AX86&gt;0),$U86,
IF($P86="Furloughed",IF(AX86&gt;0,$U86)+IF(BH86&gt;0,$U86),
IF($P86="Rehired",IF(BH86&gt;0,$U86))))))))*'Actual Allocation Calc'!$AP$99)))</f>
        <v/>
      </c>
      <c r="AH86" s="536"/>
      <c r="AI86" s="82">
        <f t="shared" si="24"/>
        <v>0</v>
      </c>
      <c r="AJ86" s="210">
        <f t="shared" si="6"/>
        <v>0</v>
      </c>
      <c r="AK86" s="397" t="str">
        <f t="shared" si="7"/>
        <v/>
      </c>
      <c r="AM86" s="173"/>
      <c r="AO86" s="214" t="str">
        <f>IFERROR(IF($V86="","",VLOOKUP(V86,'Calendar Calcs'!$B$2:$E1053,4,FALSE)),0)</f>
        <v/>
      </c>
      <c r="AP86" s="69" t="str">
        <f>IF($AO86="","", IF($AO86&lt;AP$23,0,IF($AO86&gt;AP$23,COUNTIFS('Calendar Calcs'!$E$2:$E1053,AP$23),COUNTIFS('Calendar Calcs'!$E$2:$E1053,AP$23,'Calendar Calcs'!$D$2:$D1053,"&lt;="&amp;WEEKDAY($V86)))))</f>
        <v/>
      </c>
      <c r="AQ86" s="69" t="str">
        <f>IF($AO86="","", IF($AO86&lt;AQ$23,0,IF($AO86&gt;AQ$23,COUNTIFS('Calendar Calcs'!$E$2:$E1053,AQ$23),COUNTIFS('Calendar Calcs'!$E$2:$E1053,AQ$23,'Calendar Calcs'!$D$2:$D1053,"&lt;="&amp;WEEKDAY($V86)))))</f>
        <v/>
      </c>
      <c r="AR86" s="69" t="str">
        <f>IF($AO86="","", IF($AO86&lt;AR$23,0,IF($AO86&gt;AR$23,COUNTIFS('Calendar Calcs'!$E$2:$E1053,AR$23),COUNTIFS('Calendar Calcs'!$E$2:$E1053,AR$23,'Calendar Calcs'!$D$2:$D1053,"&lt;="&amp;WEEKDAY($V86)))))</f>
        <v/>
      </c>
      <c r="AS86" s="69" t="str">
        <f>IF($AO86="","", IF($AO86&lt;AS$23,0,IF($AO86&gt;AS$23,COUNTIFS('Calendar Calcs'!$E$2:$E1053,AS$23),COUNTIFS('Calendar Calcs'!$E$2:$E1053,AS$23,'Calendar Calcs'!$D$2:$D1053,"&lt;="&amp;WEEKDAY($V86)))))</f>
        <v/>
      </c>
      <c r="AT86" s="69" t="str">
        <f>IF($AO86="","", IF($AO86&lt;AT$23,0,IF($AO86&gt;AT$23,COUNTIFS('Calendar Calcs'!$E$2:$E1053,AT$23),COUNTIFS('Calendar Calcs'!$E$2:$E1053,AT$23,'Calendar Calcs'!$D$2:$D1053,"&lt;="&amp;WEEKDAY($V86)))))</f>
        <v/>
      </c>
      <c r="AU86" s="69" t="str">
        <f>IF($AO86="","", IF($AO86&lt;AU$23,0,IF($AO86&gt;AU$23,COUNTIFS('Calendar Calcs'!$E$2:$E1053,AU$23),COUNTIFS('Calendar Calcs'!$E$2:$E1053,AU$23,'Calendar Calcs'!$D$2:$D1053,"&lt;="&amp;WEEKDAY($V86)))))</f>
        <v/>
      </c>
      <c r="AV86" s="69" t="str">
        <f>IF($AO86="","", IF($AO86&lt;AV$23,0,IF($AO86&gt;AV$23,COUNTIFS('Calendar Calcs'!$E$2:$E1053,AV$23),COUNTIFS('Calendar Calcs'!$E$2:$E1053,AV$23,'Calendar Calcs'!$D$2:$D1053,"&lt;="&amp;WEEKDAY($V86)))))</f>
        <v/>
      </c>
      <c r="AW86" s="69" t="str">
        <f>IF($AO86="","", IF($AO86&lt;AW$23,0,IF($AO86&gt;AW$23,COUNTIFS('Calendar Calcs'!$E$2:$E1053,AW$23),COUNTIFS('Calendar Calcs'!$E$2:$E1053,AW$23,'Calendar Calcs'!$D$2:$D1053,"&lt;="&amp;WEEKDAY($V86)))))</f>
        <v/>
      </c>
      <c r="AX86" s="69" t="str">
        <f>IF($AO86="","", IF($AO86&lt;AX$23,0,IF($AO86&gt;AX$23,COUNTIFS('Calendar Calcs'!$E$2:$E1053,AX$23),COUNTIFS('Calendar Calcs'!$E$2:$E1053,AX$23,'Calendar Calcs'!$D$2:$D1053,"&lt;="&amp;WEEKDAY($V86)))))</f>
        <v/>
      </c>
      <c r="AY86" s="69" t="str">
        <f>IF($W86="","",VLOOKUP($W86,'Calendar Calcs'!$B$2:$E1053,4,FALSE))</f>
        <v/>
      </c>
      <c r="AZ86" s="69" t="str">
        <f>IF($AY86="","",IF($AY86&gt;AZ$23,0,IF($AY86&lt;AZ$23,COUNTIFS('Calendar Calcs'!$E$2:$E1053,AZ$23),COUNTIFS('Calendar Calcs'!$E$2:$E1053,AZ$23,'Calendar Calcs'!$D$2:$D1053,"&gt;="&amp;WEEKDAY($W86)))))</f>
        <v/>
      </c>
      <c r="BA86" s="69" t="str">
        <f>IF($AY86="","",IF($AY86&gt;BA$23,0,IF($AY86&lt;BA$23,COUNTIFS('Calendar Calcs'!$E$2:$E1053,BA$23),COUNTIFS('Calendar Calcs'!$E$2:$E1053,BA$23,'Calendar Calcs'!$D$2:$D1053,"&gt;="&amp;WEEKDAY($W86)))))</f>
        <v/>
      </c>
      <c r="BB86" s="69" t="str">
        <f>IF($AY86="","",IF($AY86&gt;BB$23,0,IF($AY86&lt;BB$23,COUNTIFS('Calendar Calcs'!$E$2:$E1053,BB$23),COUNTIFS('Calendar Calcs'!$E$2:$E1053,BB$23,'Calendar Calcs'!$D$2:$D1053,"&gt;="&amp;WEEKDAY($W86)))))</f>
        <v/>
      </c>
      <c r="BC86" s="69" t="str">
        <f>IF($AY86="","",IF($AY86&gt;BC$23,0,IF($AY86&lt;BC$23,COUNTIFS('Calendar Calcs'!$E$2:$E1053,BC$23),COUNTIFS('Calendar Calcs'!$E$2:$E1053,BC$23,'Calendar Calcs'!$D$2:$D1053,"&gt;="&amp;WEEKDAY($W86)))))</f>
        <v/>
      </c>
      <c r="BD86" s="69" t="str">
        <f>IF($AY86="","",IF($AY86&gt;BD$23,0,IF($AY86&lt;BD$23,COUNTIFS('Calendar Calcs'!$E$2:$E1053,BD$23),COUNTIFS('Calendar Calcs'!$E$2:$E1053,BD$23,'Calendar Calcs'!$D$2:$D1053,"&gt;="&amp;WEEKDAY($W86)))))</f>
        <v/>
      </c>
      <c r="BE86" s="69" t="str">
        <f>IF($AY86="","",IF($AY86&gt;BE$23,0,IF($AY86&lt;BE$23,COUNTIFS('Calendar Calcs'!$E$2:$E1053,BE$23),COUNTIFS('Calendar Calcs'!$E$2:$E1053,BE$23,'Calendar Calcs'!$D$2:$D1053,"&gt;="&amp;WEEKDAY($W86)))))</f>
        <v/>
      </c>
      <c r="BF86" s="69" t="str">
        <f>IF($AY86="","",IF($AY86&gt;BF$23,0,IF($AY86&lt;BF$23,COUNTIFS('Calendar Calcs'!$E$2:$E1053,BF$23),COUNTIFS('Calendar Calcs'!$E$2:$E1053,BF$23,'Calendar Calcs'!$D$2:$D1053,"&gt;="&amp;WEEKDAY($W86)))))</f>
        <v/>
      </c>
      <c r="BG86" s="69" t="str">
        <f>IF($AY86="","",IF($AY86&gt;BG$23,0,IF($AY86&lt;BG$23,COUNTIFS('Calendar Calcs'!$E$2:$E1053,BG$23),COUNTIFS('Calendar Calcs'!$E$2:$E1053,BG$23,'Calendar Calcs'!$D$2:$D1053,"&gt;="&amp;WEEKDAY($W86)))))</f>
        <v/>
      </c>
      <c r="BH86" s="69">
        <f t="shared" si="8"/>
        <v>6</v>
      </c>
      <c r="BI86" s="69">
        <f>IF(Cover!$E$43="","",VLOOKUP(Cover!$E$43,'Calendar Calcs'!$B$2:$E1053,4,FALSE))</f>
        <v>1</v>
      </c>
      <c r="BJ86" s="69">
        <f>IF($BI86="","", IF($BI86&lt;BJ$23,0,IF($BI86&gt;=BJ$23,COUNTIFS('Calendar Calcs'!$E$2:$E1053,BJ$23),COUNTIFS('Calendar Calcs'!$E$2:$E1053,BJ$23,'Calendar Calcs'!$D$2:$D1053,"&lt;="&amp;WEEKDAY($V86)))))</f>
        <v>1</v>
      </c>
      <c r="BK86" s="69">
        <f t="shared" si="3"/>
        <v>6</v>
      </c>
      <c r="BN86" s="69" t="str">
        <f>IF(T86&gt;0,"FTE",IF(Cover!$E$47="Weekly",IF(S86&gt;29.75,"FTE","PTE"),IF(S86&gt;59.75,"FTE","PTE")))</f>
        <v>PTE</v>
      </c>
      <c r="BO86" s="69">
        <f>IF(BN86="FTE",30,IF(Cover!$E$47="Weekly",'STEP 2 EE Data'!S86,'STEP 2 EE Data'!S86/2))</f>
        <v>0</v>
      </c>
      <c r="BP86" s="209">
        <f t="shared" si="9"/>
        <v>0</v>
      </c>
      <c r="BQ86" s="209">
        <f t="shared" si="10"/>
        <v>0</v>
      </c>
      <c r="BR86" s="209">
        <f t="shared" si="11"/>
        <v>0</v>
      </c>
      <c r="BS86" s="209">
        <f t="shared" si="12"/>
        <v>0</v>
      </c>
      <c r="BT86" s="209">
        <f t="shared" si="13"/>
        <v>0</v>
      </c>
      <c r="BU86" s="209">
        <f t="shared" si="14"/>
        <v>0</v>
      </c>
      <c r="BV86" s="209">
        <f t="shared" si="15"/>
        <v>0</v>
      </c>
      <c r="BW86" s="209">
        <f t="shared" si="16"/>
        <v>0</v>
      </c>
      <c r="BX86" s="209">
        <f t="shared" si="17"/>
        <v>0</v>
      </c>
      <c r="CC86" s="210" t="str">
        <f>IF(B86="","",IF(C86="",IF(Cover!$E$47="Weekly",'STEP 3 EE Comp'!BI91*8,'STEP 3 EE Comp'!BI91*4),IF(Cover!$E$47="Weekly",'STEP 3 EE Comp'!BI91,'STEP 3 EE Comp'!BI91)))</f>
        <v/>
      </c>
      <c r="CD86" s="82" t="str">
        <f t="shared" si="18"/>
        <v/>
      </c>
      <c r="CE86" s="417">
        <f t="shared" si="19"/>
        <v>1</v>
      </c>
      <c r="CF86" s="82" t="str">
        <f t="shared" si="20"/>
        <v>Good</v>
      </c>
      <c r="CG86" s="82">
        <f t="shared" si="21"/>
        <v>0</v>
      </c>
      <c r="CH86" s="234">
        <f t="shared" si="22"/>
        <v>0</v>
      </c>
    </row>
    <row r="87" spans="1:86" s="69" customFormat="1" x14ac:dyDescent="0.3">
      <c r="A87" s="554"/>
      <c r="B87" s="478"/>
      <c r="C87" s="52"/>
      <c r="D87" s="565"/>
      <c r="E87" s="52"/>
      <c r="F87" s="507"/>
      <c r="G87" s="210">
        <f t="shared" si="23"/>
        <v>0</v>
      </c>
      <c r="H87" s="82">
        <f t="shared" si="2"/>
        <v>0</v>
      </c>
      <c r="I87" s="211"/>
      <c r="J87" s="441" t="s">
        <v>21</v>
      </c>
      <c r="K87" s="441" t="s">
        <v>21</v>
      </c>
      <c r="L87" s="441" t="s">
        <v>21</v>
      </c>
      <c r="M87" s="441" t="s">
        <v>21</v>
      </c>
      <c r="N87" s="568" t="s">
        <v>21</v>
      </c>
      <c r="O87" s="211"/>
      <c r="P87" s="212" t="str">
        <f>IF(B87="","",
IF(AND(V87="",W87="",B87&lt;&gt;""),"Employed",
IF(AND(V87&lt;&gt;"",W87="",B87&lt;&gt;""),"Terminated",
IF(AND(V87&lt;&gt;"",W87&lt;&gt;"",B87&lt;&gt;""),IF(W87&lt;Cover!$E$43,"Employed","Furloughed"),
IF(AND(V87="",W87&lt;&gt;"",B87&lt;&gt;""),IF(W87&lt;Cover!$E$43,"Employed","Rehired"))))))</f>
        <v/>
      </c>
      <c r="Q87" s="211"/>
      <c r="R87" s="536"/>
      <c r="S87" s="563"/>
      <c r="T87" s="536"/>
      <c r="U87" s="82">
        <f>IF(Cover!$E$47="Weekly",IF(T87&gt;0,T87,R87*S87),IF(T87&gt;0,T87,R87*S87)/2)</f>
        <v>0</v>
      </c>
      <c r="V87" s="564"/>
      <c r="W87" s="564"/>
      <c r="Y87" s="213" t="str">
        <f>IF($B87="","",IF('Actual Allocation Calc'!$AH$78="A",
IF($P87="Employed",$U87/7*BJ87,
IF(AND($P87="Terminated"),($U87/7*AP87),
IF(AND($P87="Furloughed"),($U87/7*AP87)+($U87/7*AZ87),
IF(AND($P87="Rehired"),($U87/7*AZ87),
IF(AND($P87="Terminated",AP87&gt;0),$U87,
IF($P87="Furloughed",IF(AP87&gt;0,$U87)+IF(AZ87&gt;0,$U87),
IF($P87="Rehired",IF(AZ87&gt;0,$U87)))))))),IF('Actual Allocation Calc'!$AH$78="C",'Actual Allocation Calc'!L87,'Actual Allocation Calc'!U87+IF($P87="Employed",$U87/7*BJ87,
IF(AND($P87="Terminated"),($U87/7*AP87),
IF(AND($P87="Furloughed"),($U87/7*AP87)+($U87/7*AZ87),
IF(AND($P87="Rehired"),($U87/7*AZ87),
IF(AND($P87="Terminated",AP87&gt;0),$U87,
IF($P87="Furloughed",IF(AP87&gt;0,$U87)+IF(AZ87&gt;0,$U87),
IF($P87="Rehired",IF(AZ87&gt;0,$U87))))))))*'Actual Allocation Calc'!$AH$99)))</f>
        <v/>
      </c>
      <c r="Z87" s="210" t="str">
        <f>IF($B87="","",IF('Actual Allocation Calc'!$AI$78="A",
IF($P87="Employed",$U87,
IF(AND($P87="Terminated"),($U87/7*AQ87),
IF(AND($P87="Furloughed"),($U87/7*AQ87)+($U87/7*BA87),
IF(AND($P87="Rehired"),($U87/7*BA87),
IF(AND($P87="Terminated",AQ87&gt;0),$U87,
IF($P87="Furloughed",IF(AQ87&gt;0,$U87)+IF(BA87&gt;0,$U87),
IF($P87="Rehired",IF(BA87&gt;0,$U87)))))))),IF('Actual Allocation Calc'!$AI$78="C",'Actual Allocation Calc'!M87,'Actual Allocation Calc'!V87+IF($P87="Employed",$U87,
IF(AND($P87="Terminated"),($U87/7*AQ87),
IF(AND($P87="Furloughed"),($U87/7*AQ87)+($U87/7*BA87),
IF(AND($P87="Rehired"),($U87/7*BA87),
IF(AND($P87="Terminated",AQ87&gt;0),$U87,
IF($P87="Furloughed",IF(AQ87&gt;0,$U87)+IF(BA87&gt;0,$U87),
IF($P87="Rehired",IF(BA87&gt;0,$U87))))))))*'Actual Allocation Calc'!$AI$99)))</f>
        <v/>
      </c>
      <c r="AA87" s="210" t="str">
        <f>IF($B87="","",IF('Actual Allocation Calc'!$AJ$78="A",
IF($P87="Employed",$U87,
IF(AND($P87="Terminated"),($U87/7*AR87),
IF(AND($P87="Furloughed"),($U87/7*AR87)+($U87/7*BB87),
IF(AND($P87="Rehired"),($U87/7*BB87),
IF(AND($P87="Terminated",AR87&gt;0),$U87,
IF($P87="Furloughed",IF(AR87&gt;0,$U87)+IF(BB87&gt;0,$U87),
IF($P87="Rehired",IF(BB87&gt;0,$U87)))))))),IF('Actual Allocation Calc'!$AJ$78="C",'Actual Allocation Calc'!N87,'Actual Allocation Calc'!W87+IF($P87="Employed",$U87,
IF(AND($P87="Terminated"),($U87/7*AR87),
IF(AND($P87="Furloughed"),($U87/7*AR87)+($U87/7*BB87),
IF(AND($P87="Rehired"),($U87/7*BB87),
IF(AND($P87="Terminated",AR87&gt;0),$U87,
IF($P87="Furloughed",IF(AR87&gt;0,$U87)+IF(BB87&gt;0,$U87),
IF($P87="Rehired",IF(BB87&gt;0,$U87))))))))*'Actual Allocation Calc'!$AJ$99)))</f>
        <v/>
      </c>
      <c r="AB87" s="210" t="str">
        <f>IF($B87="","",IF('Actual Allocation Calc'!$AK$78="A",
IF($P87="Employed",$U87,
IF(AND($P87="Terminated"),($U87/7*AS87),
IF(AND($P87="Furloughed"),($U87/7*AS87)+($U87/7*BC87),
IF(AND($P87="Rehired"),($U87/7*BC87),
IF(AND($P87="Terminated",AS87&gt;0),$U87,
IF($P87="Furloughed",IF(AS87&gt;0,$U87)+IF(BC87&gt;0,$U87),
IF($P87="Rehired",IF(BC87&gt;0,$U87)))))))),IF('Actual Allocation Calc'!$AK$78="C",'Actual Allocation Calc'!O87,'Actual Allocation Calc'!X87+IF($P87="Employed",$U87,
IF(AND($P87="Terminated"),($U87/7*AS87),
IF(AND($P87="Furloughed"),($U87/7*AS87)+($U87/7*BC87),
IF(AND($P87="Rehired"),($U87/7*BC87),
IF(AND($P87="Terminated",AS87&gt;0),$U87,
IF($P87="Furloughed",IF(AS87&gt;0,$U87)+IF(BC87&gt;0,$U87),
IF($P87="Rehired",IF(BC87&gt;0,$U87))))))))*'Actual Allocation Calc'!$AK$99)))</f>
        <v/>
      </c>
      <c r="AC87" s="210" t="str">
        <f>IF($B87="","",IF('Actual Allocation Calc'!$AL$78="A",
IF($P87="Employed",$U87,
IF(AND($P87="Terminated"),($U87/7*AT87),
IF(AND($P87="Furloughed"),($U87/7*AT87)+($U87/7*BD87),
IF(AND($P87="Rehired"),($U87/7*BD87),
IF(AND($P87="Terminated",AT87&gt;0),$U87,
IF($P87="Furloughed",IF(AT87&gt;0,$U87)+IF(BD87&gt;0,$U87),
IF($P87="Rehired",IF(BD87&gt;0,$U87)))))))),IF('Actual Allocation Calc'!$AL$78="C",'Actual Allocation Calc'!P87,'Actual Allocation Calc'!Y87+IF($P87="Employed",$U87,
IF(AND($P87="Terminated"),($U87/7*AT87),
IF(AND($P87="Furloughed"),($U87/7*AT87)+($U87/7*BD87),
IF(AND($P87="Rehired"),($U87/7*BD87),
IF(AND($P87="Terminated",AT87&gt;0),$U87,
IF($P87="Furloughed",IF(AT87&gt;0,$U87)+IF(BD87&gt;0,$U87),
IF($P87="Rehired",IF(BD87&gt;0,$U87))))))))*'Actual Allocation Calc'!$AL$99)))</f>
        <v/>
      </c>
      <c r="AD87" s="210" t="str">
        <f>IF($B87="","",IF('Actual Allocation Calc'!$AM$78="A",
IF($P87="Employed",$U87,
IF(AND($P87="Terminated"),($U87/7*AU87),
IF(AND($P87="Furloughed"),($U87/7*AU87)+($U87/7*BE87),
IF(AND($P87="Rehired"),($U87/7*BE87),
IF(AND($P87="Terminated",AU87&gt;0),$U87,
IF($P87="Furloughed",IF(AU87&gt;0,$U87)+IF(BE87&gt;0,$U87),
IF($P87="Rehired",IF(BE87&gt;0,$U87)))))))),IF('Actual Allocation Calc'!$AM$78="C",'Actual Allocation Calc'!Q87,'Actual Allocation Calc'!Z87+IF($P87="Employed",$U87,
IF(AND($P87="Terminated"),($U87/7*AU87),
IF(AND($P87="Furloughed"),($U87/7*AU87)+($U87/7*BE87),
IF(AND($P87="Rehired"),($U87/7*BE87),
IF(AND($P87="Terminated",AU87&gt;0),$U87,
IF($P87="Furloughed",IF(AU87&gt;0,$U87)+IF(BE87&gt;0,$U87),
IF($P87="Rehired",IF(BE87&gt;0,$U87))))))))*'Actual Allocation Calc'!$AM$99)))</f>
        <v/>
      </c>
      <c r="AE87" s="210" t="str">
        <f>IF($B87="","",IF('Actual Allocation Calc'!$AN$78="A",
IF($P87="Employed",$U87,
IF(AND($P87="Terminated"),($U87/7*AV87),
IF(AND($P87="Furloughed"),($U87/7*AV87)+($U87/7*BF87),
IF(AND($P87="Rehired"),($U87/7*BF87),
IF(AND($P87="Terminated",AV87&gt;0),$U87,
IF($P87="Furloughed",IF(AV87&gt;0,$U87)+IF(BF87&gt;0,$U87),
IF($P87="Rehired",IF(BF87&gt;0,$U87)))))))),IF('Actual Allocation Calc'!$AN$78="C",'Actual Allocation Calc'!R87,'Actual Allocation Calc'!AA87+IF($P87="Employed",$U87,
IF(AND($P87="Terminated"),($U87/7*AV87),
IF(AND($P87="Furloughed"),($U87/7*AV87)+($U87/7*BF87),
IF(AND($P87="Rehired"),($U87/7*BF87),
IF(AND($P87="Terminated",AV87&gt;0),$U87,
IF($P87="Furloughed",IF(AV87&gt;0,$U87)+IF(BF87&gt;0,$U87),
IF($P87="Rehired",IF(BF87&gt;0,$U87))))))))*'Actual Allocation Calc'!$AN$99)))</f>
        <v/>
      </c>
      <c r="AF87" s="210" t="str">
        <f>IF($B87="","",IF('Actual Allocation Calc'!$AO$78="A",
IF($P87="Employed",$U87,
IF(AND($P87="Terminated"),($U87/7*AW87),
IF(AND($P87="Furloughed"),($U87/7*AW87)+($U87/7*BG87),
IF(AND($P87="Rehired"),($U87/7*BG87),
IF(AND($P87="Terminated",AW87&gt;0),$U87,
IF($P87="Furloughed",IF(AW87&gt;0,$U87)+IF(BG87&gt;0,$U87),
IF($P87="Rehired",IF(BG87&gt;0,$U87)))))))),IF('Actual Allocation Calc'!$AO$78="C",'Actual Allocation Calc'!S87,'Actual Allocation Calc'!AB87+IF($P87="Employed",$U87,
IF(AND($P87="Terminated"),($U87/7*AW87),
IF(AND($P87="Furloughed"),($U87/7*AW87)+($U87/7*BG87),
IF(AND($P87="Rehired"),($U87/7*BG87),
IF(AND($P87="Terminated",AW87&gt;0),$U87,
IF($P87="Furloughed",IF(AW87&gt;0,$U87)+IF(BG87&gt;0,$U87),
IF($P87="Rehired",IF(BG87&gt;0,$U87))))))))*'Actual Allocation Calc'!$AO$99)))</f>
        <v/>
      </c>
      <c r="AG87" s="210" t="str">
        <f>IF($B87="","",IF('Actual Allocation Calc'!$AP$78="A",
IF($P87="Employed",$U87/7*BK87,
IF(AND($P87="Terminated"),($U87/7*AX87),
IF(AND($P87="Furloughed"),($U87/7*AX87)+($U87/7*BH87),
IF(AND($P87="Rehired"),($U87/7*BH87),
IF(AND($P87="Terminated",AX87&gt;0),$U87,
IF($P87="Furloughed",IF(AX87&gt;0,$U87)+IF(BH87&gt;0,$U87),
IF($P87="Rehired",IF(BH87&gt;0,$U87)))))))),IF('Actual Allocation Calc'!$AP$78="C",'Actual Allocation Calc'!T87,'Actual Allocation Calc'!AC87+IF($P87="Employed",$U87/7*BK87,
IF(AND($P87="Terminated"),($U87/7*AX87),
IF(AND($P87="Furloughed"),($U87/7*AX87)+($U87/7*BH87),
IF(AND($P87="Rehired"),($U87/7*BH87),
IF(AND($P87="Terminated",AX87&gt;0),$U87,
IF($P87="Furloughed",IF(AX87&gt;0,$U87)+IF(BH87&gt;0,$U87),
IF($P87="Rehired",IF(BH87&gt;0,$U87))))))))*'Actual Allocation Calc'!$AP$99)))</f>
        <v/>
      </c>
      <c r="AH87" s="536"/>
      <c r="AI87" s="82">
        <f t="shared" si="24"/>
        <v>0</v>
      </c>
      <c r="AJ87" s="210">
        <f t="shared" si="6"/>
        <v>0</v>
      </c>
      <c r="AK87" s="397" t="str">
        <f t="shared" si="7"/>
        <v/>
      </c>
      <c r="AM87" s="173"/>
      <c r="AO87" s="214" t="str">
        <f>IFERROR(IF($V87="","",VLOOKUP(V87,'Calendar Calcs'!$B$2:$E1054,4,FALSE)),0)</f>
        <v/>
      </c>
      <c r="AP87" s="69" t="str">
        <f>IF($AO87="","", IF($AO87&lt;AP$23,0,IF($AO87&gt;AP$23,COUNTIFS('Calendar Calcs'!$E$2:$E1054,AP$23),COUNTIFS('Calendar Calcs'!$E$2:$E1054,AP$23,'Calendar Calcs'!$D$2:$D1054,"&lt;="&amp;WEEKDAY($V87)))))</f>
        <v/>
      </c>
      <c r="AQ87" s="69" t="str">
        <f>IF($AO87="","", IF($AO87&lt;AQ$23,0,IF($AO87&gt;AQ$23,COUNTIFS('Calendar Calcs'!$E$2:$E1054,AQ$23),COUNTIFS('Calendar Calcs'!$E$2:$E1054,AQ$23,'Calendar Calcs'!$D$2:$D1054,"&lt;="&amp;WEEKDAY($V87)))))</f>
        <v/>
      </c>
      <c r="AR87" s="69" t="str">
        <f>IF($AO87="","", IF($AO87&lt;AR$23,0,IF($AO87&gt;AR$23,COUNTIFS('Calendar Calcs'!$E$2:$E1054,AR$23),COUNTIFS('Calendar Calcs'!$E$2:$E1054,AR$23,'Calendar Calcs'!$D$2:$D1054,"&lt;="&amp;WEEKDAY($V87)))))</f>
        <v/>
      </c>
      <c r="AS87" s="69" t="str">
        <f>IF($AO87="","", IF($AO87&lt;AS$23,0,IF($AO87&gt;AS$23,COUNTIFS('Calendar Calcs'!$E$2:$E1054,AS$23),COUNTIFS('Calendar Calcs'!$E$2:$E1054,AS$23,'Calendar Calcs'!$D$2:$D1054,"&lt;="&amp;WEEKDAY($V87)))))</f>
        <v/>
      </c>
      <c r="AT87" s="69" t="str">
        <f>IF($AO87="","", IF($AO87&lt;AT$23,0,IF($AO87&gt;AT$23,COUNTIFS('Calendar Calcs'!$E$2:$E1054,AT$23),COUNTIFS('Calendar Calcs'!$E$2:$E1054,AT$23,'Calendar Calcs'!$D$2:$D1054,"&lt;="&amp;WEEKDAY($V87)))))</f>
        <v/>
      </c>
      <c r="AU87" s="69" t="str">
        <f>IF($AO87="","", IF($AO87&lt;AU$23,0,IF($AO87&gt;AU$23,COUNTIFS('Calendar Calcs'!$E$2:$E1054,AU$23),COUNTIFS('Calendar Calcs'!$E$2:$E1054,AU$23,'Calendar Calcs'!$D$2:$D1054,"&lt;="&amp;WEEKDAY($V87)))))</f>
        <v/>
      </c>
      <c r="AV87" s="69" t="str">
        <f>IF($AO87="","", IF($AO87&lt;AV$23,0,IF($AO87&gt;AV$23,COUNTIFS('Calendar Calcs'!$E$2:$E1054,AV$23),COUNTIFS('Calendar Calcs'!$E$2:$E1054,AV$23,'Calendar Calcs'!$D$2:$D1054,"&lt;="&amp;WEEKDAY($V87)))))</f>
        <v/>
      </c>
      <c r="AW87" s="69" t="str">
        <f>IF($AO87="","", IF($AO87&lt;AW$23,0,IF($AO87&gt;AW$23,COUNTIFS('Calendar Calcs'!$E$2:$E1054,AW$23),COUNTIFS('Calendar Calcs'!$E$2:$E1054,AW$23,'Calendar Calcs'!$D$2:$D1054,"&lt;="&amp;WEEKDAY($V87)))))</f>
        <v/>
      </c>
      <c r="AX87" s="69" t="str">
        <f>IF($AO87="","", IF($AO87&lt;AX$23,0,IF($AO87&gt;AX$23,COUNTIFS('Calendar Calcs'!$E$2:$E1054,AX$23),COUNTIFS('Calendar Calcs'!$E$2:$E1054,AX$23,'Calendar Calcs'!$D$2:$D1054,"&lt;="&amp;WEEKDAY($V87)))))</f>
        <v/>
      </c>
      <c r="AY87" s="69" t="str">
        <f>IF($W87="","",VLOOKUP($W87,'Calendar Calcs'!$B$2:$E1054,4,FALSE))</f>
        <v/>
      </c>
      <c r="AZ87" s="69" t="str">
        <f>IF($AY87="","",IF($AY87&gt;AZ$23,0,IF($AY87&lt;AZ$23,COUNTIFS('Calendar Calcs'!$E$2:$E1054,AZ$23),COUNTIFS('Calendar Calcs'!$E$2:$E1054,AZ$23,'Calendar Calcs'!$D$2:$D1054,"&gt;="&amp;WEEKDAY($W87)))))</f>
        <v/>
      </c>
      <c r="BA87" s="69" t="str">
        <f>IF($AY87="","",IF($AY87&gt;BA$23,0,IF($AY87&lt;BA$23,COUNTIFS('Calendar Calcs'!$E$2:$E1054,BA$23),COUNTIFS('Calendar Calcs'!$E$2:$E1054,BA$23,'Calendar Calcs'!$D$2:$D1054,"&gt;="&amp;WEEKDAY($W87)))))</f>
        <v/>
      </c>
      <c r="BB87" s="69" t="str">
        <f>IF($AY87="","",IF($AY87&gt;BB$23,0,IF($AY87&lt;BB$23,COUNTIFS('Calendar Calcs'!$E$2:$E1054,BB$23),COUNTIFS('Calendar Calcs'!$E$2:$E1054,BB$23,'Calendar Calcs'!$D$2:$D1054,"&gt;="&amp;WEEKDAY($W87)))))</f>
        <v/>
      </c>
      <c r="BC87" s="69" t="str">
        <f>IF($AY87="","",IF($AY87&gt;BC$23,0,IF($AY87&lt;BC$23,COUNTIFS('Calendar Calcs'!$E$2:$E1054,BC$23),COUNTIFS('Calendar Calcs'!$E$2:$E1054,BC$23,'Calendar Calcs'!$D$2:$D1054,"&gt;="&amp;WEEKDAY($W87)))))</f>
        <v/>
      </c>
      <c r="BD87" s="69" t="str">
        <f>IF($AY87="","",IF($AY87&gt;BD$23,0,IF($AY87&lt;BD$23,COUNTIFS('Calendar Calcs'!$E$2:$E1054,BD$23),COUNTIFS('Calendar Calcs'!$E$2:$E1054,BD$23,'Calendar Calcs'!$D$2:$D1054,"&gt;="&amp;WEEKDAY($W87)))))</f>
        <v/>
      </c>
      <c r="BE87" s="69" t="str">
        <f>IF($AY87="","",IF($AY87&gt;BE$23,0,IF($AY87&lt;BE$23,COUNTIFS('Calendar Calcs'!$E$2:$E1054,BE$23),COUNTIFS('Calendar Calcs'!$E$2:$E1054,BE$23,'Calendar Calcs'!$D$2:$D1054,"&gt;="&amp;WEEKDAY($W87)))))</f>
        <v/>
      </c>
      <c r="BF87" s="69" t="str">
        <f>IF($AY87="","",IF($AY87&gt;BF$23,0,IF($AY87&lt;BF$23,COUNTIFS('Calendar Calcs'!$E$2:$E1054,BF$23),COUNTIFS('Calendar Calcs'!$E$2:$E1054,BF$23,'Calendar Calcs'!$D$2:$D1054,"&gt;="&amp;WEEKDAY($W87)))))</f>
        <v/>
      </c>
      <c r="BG87" s="69" t="str">
        <f>IF($AY87="","",IF($AY87&gt;BG$23,0,IF($AY87&lt;BG$23,COUNTIFS('Calendar Calcs'!$E$2:$E1054,BG$23),COUNTIFS('Calendar Calcs'!$E$2:$E1054,BG$23,'Calendar Calcs'!$D$2:$D1054,"&gt;="&amp;WEEKDAY($W87)))))</f>
        <v/>
      </c>
      <c r="BH87" s="69">
        <f t="shared" si="8"/>
        <v>6</v>
      </c>
      <c r="BI87" s="69">
        <f>IF(Cover!$E$43="","",VLOOKUP(Cover!$E$43,'Calendar Calcs'!$B$2:$E1054,4,FALSE))</f>
        <v>1</v>
      </c>
      <c r="BJ87" s="69">
        <f>IF($BI87="","", IF($BI87&lt;BJ$23,0,IF($BI87&gt;=BJ$23,COUNTIFS('Calendar Calcs'!$E$2:$E1054,BJ$23),COUNTIFS('Calendar Calcs'!$E$2:$E1054,BJ$23,'Calendar Calcs'!$D$2:$D1054,"&lt;="&amp;WEEKDAY($V87)))))</f>
        <v>1</v>
      </c>
      <c r="BK87" s="69">
        <f t="shared" si="3"/>
        <v>6</v>
      </c>
      <c r="BN87" s="69" t="str">
        <f>IF(T87&gt;0,"FTE",IF(Cover!$E$47="Weekly",IF(S87&gt;29.75,"FTE","PTE"),IF(S87&gt;59.75,"FTE","PTE")))</f>
        <v>PTE</v>
      </c>
      <c r="BO87" s="69">
        <f>IF(BN87="FTE",30,IF(Cover!$E$47="Weekly",'STEP 2 EE Data'!S87,'STEP 2 EE Data'!S87/2))</f>
        <v>0</v>
      </c>
      <c r="BP87" s="209">
        <f t="shared" si="9"/>
        <v>0</v>
      </c>
      <c r="BQ87" s="209">
        <f t="shared" si="10"/>
        <v>0</v>
      </c>
      <c r="BR87" s="209">
        <f t="shared" si="11"/>
        <v>0</v>
      </c>
      <c r="BS87" s="209">
        <f t="shared" si="12"/>
        <v>0</v>
      </c>
      <c r="BT87" s="209">
        <f t="shared" si="13"/>
        <v>0</v>
      </c>
      <c r="BU87" s="209">
        <f t="shared" si="14"/>
        <v>0</v>
      </c>
      <c r="BV87" s="209">
        <f t="shared" si="15"/>
        <v>0</v>
      </c>
      <c r="BW87" s="209">
        <f t="shared" si="16"/>
        <v>0</v>
      </c>
      <c r="BX87" s="209">
        <f t="shared" si="17"/>
        <v>0</v>
      </c>
      <c r="CC87" s="210" t="str">
        <f>IF(B87="","",IF(C87="",IF(Cover!$E$47="Weekly",'STEP 3 EE Comp'!BI92*8,'STEP 3 EE Comp'!BI92*4),IF(Cover!$E$47="Weekly",'STEP 3 EE Comp'!BI92,'STEP 3 EE Comp'!BI92)))</f>
        <v/>
      </c>
      <c r="CD87" s="82" t="str">
        <f t="shared" si="18"/>
        <v/>
      </c>
      <c r="CE87" s="417">
        <f t="shared" si="19"/>
        <v>1</v>
      </c>
      <c r="CF87" s="82" t="str">
        <f t="shared" si="20"/>
        <v>Good</v>
      </c>
      <c r="CG87" s="82">
        <f t="shared" si="21"/>
        <v>0</v>
      </c>
      <c r="CH87" s="234">
        <f t="shared" si="22"/>
        <v>0</v>
      </c>
    </row>
    <row r="88" spans="1:86" s="69" customFormat="1" x14ac:dyDescent="0.3">
      <c r="A88" s="530"/>
      <c r="B88" s="477"/>
      <c r="C88" s="52"/>
      <c r="D88" s="565"/>
      <c r="E88" s="52"/>
      <c r="F88" s="507"/>
      <c r="G88" s="210">
        <f t="shared" si="23"/>
        <v>0</v>
      </c>
      <c r="H88" s="82">
        <f t="shared" ref="H88:H151" si="25">+G88*0.75/52*8</f>
        <v>0</v>
      </c>
      <c r="I88" s="211"/>
      <c r="J88" s="441" t="s">
        <v>21</v>
      </c>
      <c r="K88" s="441" t="s">
        <v>21</v>
      </c>
      <c r="L88" s="441" t="s">
        <v>21</v>
      </c>
      <c r="M88" s="441" t="s">
        <v>21</v>
      </c>
      <c r="N88" s="568" t="s">
        <v>21</v>
      </c>
      <c r="O88" s="211"/>
      <c r="P88" s="212" t="str">
        <f>IF(B88="","",
IF(AND(V88="",W88="",B88&lt;&gt;""),"Employed",
IF(AND(V88&lt;&gt;"",W88="",B88&lt;&gt;""),"Terminated",
IF(AND(V88&lt;&gt;"",W88&lt;&gt;"",B88&lt;&gt;""),IF(W88&lt;Cover!$E$43,"Employed","Furloughed"),
IF(AND(V88="",W88&lt;&gt;"",B88&lt;&gt;""),IF(W88&lt;Cover!$E$43,"Employed","Rehired"))))))</f>
        <v/>
      </c>
      <c r="Q88" s="211"/>
      <c r="R88" s="536"/>
      <c r="S88" s="563"/>
      <c r="T88" s="536"/>
      <c r="U88" s="82">
        <f>IF(Cover!$E$47="Weekly",IF(T88&gt;0,T88,R88*S88),IF(T88&gt;0,T88,R88*S88)/2)</f>
        <v>0</v>
      </c>
      <c r="V88" s="564"/>
      <c r="W88" s="564"/>
      <c r="Y88" s="213" t="str">
        <f>IF($B88="","",IF('Actual Allocation Calc'!$AH$78="A",
IF($P88="Employed",$U88/7*BJ88,
IF(AND($P88="Terminated"),($U88/7*AP88),
IF(AND($P88="Furloughed"),($U88/7*AP88)+($U88/7*AZ88),
IF(AND($P88="Rehired"),($U88/7*AZ88),
IF(AND($P88="Terminated",AP88&gt;0),$U88,
IF($P88="Furloughed",IF(AP88&gt;0,$U88)+IF(AZ88&gt;0,$U88),
IF($P88="Rehired",IF(AZ88&gt;0,$U88)))))))),IF('Actual Allocation Calc'!$AH$78="C",'Actual Allocation Calc'!L88,'Actual Allocation Calc'!U88+IF($P88="Employed",$U88/7*BJ88,
IF(AND($P88="Terminated"),($U88/7*AP88),
IF(AND($P88="Furloughed"),($U88/7*AP88)+($U88/7*AZ88),
IF(AND($P88="Rehired"),($U88/7*AZ88),
IF(AND($P88="Terminated",AP88&gt;0),$U88,
IF($P88="Furloughed",IF(AP88&gt;0,$U88)+IF(AZ88&gt;0,$U88),
IF($P88="Rehired",IF(AZ88&gt;0,$U88))))))))*'Actual Allocation Calc'!$AH$99)))</f>
        <v/>
      </c>
      <c r="Z88" s="210" t="str">
        <f>IF($B88="","",IF('Actual Allocation Calc'!$AI$78="A",
IF($P88="Employed",$U88,
IF(AND($P88="Terminated"),($U88/7*AQ88),
IF(AND($P88="Furloughed"),($U88/7*AQ88)+($U88/7*BA88),
IF(AND($P88="Rehired"),($U88/7*BA88),
IF(AND($P88="Terminated",AQ88&gt;0),$U88,
IF($P88="Furloughed",IF(AQ88&gt;0,$U88)+IF(BA88&gt;0,$U88),
IF($P88="Rehired",IF(BA88&gt;0,$U88)))))))),IF('Actual Allocation Calc'!$AI$78="C",'Actual Allocation Calc'!M88,'Actual Allocation Calc'!V88+IF($P88="Employed",$U88,
IF(AND($P88="Terminated"),($U88/7*AQ88),
IF(AND($P88="Furloughed"),($U88/7*AQ88)+($U88/7*BA88),
IF(AND($P88="Rehired"),($U88/7*BA88),
IF(AND($P88="Terminated",AQ88&gt;0),$U88,
IF($P88="Furloughed",IF(AQ88&gt;0,$U88)+IF(BA88&gt;0,$U88),
IF($P88="Rehired",IF(BA88&gt;0,$U88))))))))*'Actual Allocation Calc'!$AI$99)))</f>
        <v/>
      </c>
      <c r="AA88" s="210" t="str">
        <f>IF($B88="","",IF('Actual Allocation Calc'!$AJ$78="A",
IF($P88="Employed",$U88,
IF(AND($P88="Terminated"),($U88/7*AR88),
IF(AND($P88="Furloughed"),($U88/7*AR88)+($U88/7*BB88),
IF(AND($P88="Rehired"),($U88/7*BB88),
IF(AND($P88="Terminated",AR88&gt;0),$U88,
IF($P88="Furloughed",IF(AR88&gt;0,$U88)+IF(BB88&gt;0,$U88),
IF($P88="Rehired",IF(BB88&gt;0,$U88)))))))),IF('Actual Allocation Calc'!$AJ$78="C",'Actual Allocation Calc'!N88,'Actual Allocation Calc'!W88+IF($P88="Employed",$U88,
IF(AND($P88="Terminated"),($U88/7*AR88),
IF(AND($P88="Furloughed"),($U88/7*AR88)+($U88/7*BB88),
IF(AND($P88="Rehired"),($U88/7*BB88),
IF(AND($P88="Terminated",AR88&gt;0),$U88,
IF($P88="Furloughed",IF(AR88&gt;0,$U88)+IF(BB88&gt;0,$U88),
IF($P88="Rehired",IF(BB88&gt;0,$U88))))))))*'Actual Allocation Calc'!$AJ$99)))</f>
        <v/>
      </c>
      <c r="AB88" s="210" t="str">
        <f>IF($B88="","",IF('Actual Allocation Calc'!$AK$78="A",
IF($P88="Employed",$U88,
IF(AND($P88="Terminated"),($U88/7*AS88),
IF(AND($P88="Furloughed"),($U88/7*AS88)+($U88/7*BC88),
IF(AND($P88="Rehired"),($U88/7*BC88),
IF(AND($P88="Terminated",AS88&gt;0),$U88,
IF($P88="Furloughed",IF(AS88&gt;0,$U88)+IF(BC88&gt;0,$U88),
IF($P88="Rehired",IF(BC88&gt;0,$U88)))))))),IF('Actual Allocation Calc'!$AK$78="C",'Actual Allocation Calc'!O88,'Actual Allocation Calc'!X88+IF($P88="Employed",$U88,
IF(AND($P88="Terminated"),($U88/7*AS88),
IF(AND($P88="Furloughed"),($U88/7*AS88)+($U88/7*BC88),
IF(AND($P88="Rehired"),($U88/7*BC88),
IF(AND($P88="Terminated",AS88&gt;0),$U88,
IF($P88="Furloughed",IF(AS88&gt;0,$U88)+IF(BC88&gt;0,$U88),
IF($P88="Rehired",IF(BC88&gt;0,$U88))))))))*'Actual Allocation Calc'!$AK$99)))</f>
        <v/>
      </c>
      <c r="AC88" s="210" t="str">
        <f>IF($B88="","",IF('Actual Allocation Calc'!$AL$78="A",
IF($P88="Employed",$U88,
IF(AND($P88="Terminated"),($U88/7*AT88),
IF(AND($P88="Furloughed"),($U88/7*AT88)+($U88/7*BD88),
IF(AND($P88="Rehired"),($U88/7*BD88),
IF(AND($P88="Terminated",AT88&gt;0),$U88,
IF($P88="Furloughed",IF(AT88&gt;0,$U88)+IF(BD88&gt;0,$U88),
IF($P88="Rehired",IF(BD88&gt;0,$U88)))))))),IF('Actual Allocation Calc'!$AL$78="C",'Actual Allocation Calc'!P88,'Actual Allocation Calc'!Y88+IF($P88="Employed",$U88,
IF(AND($P88="Terminated"),($U88/7*AT88),
IF(AND($P88="Furloughed"),($U88/7*AT88)+($U88/7*BD88),
IF(AND($P88="Rehired"),($U88/7*BD88),
IF(AND($P88="Terminated",AT88&gt;0),$U88,
IF($P88="Furloughed",IF(AT88&gt;0,$U88)+IF(BD88&gt;0,$U88),
IF($P88="Rehired",IF(BD88&gt;0,$U88))))))))*'Actual Allocation Calc'!$AL$99)))</f>
        <v/>
      </c>
      <c r="AD88" s="210" t="str">
        <f>IF($B88="","",IF('Actual Allocation Calc'!$AM$78="A",
IF($P88="Employed",$U88,
IF(AND($P88="Terminated"),($U88/7*AU88),
IF(AND($P88="Furloughed"),($U88/7*AU88)+($U88/7*BE88),
IF(AND($P88="Rehired"),($U88/7*BE88),
IF(AND($P88="Terminated",AU88&gt;0),$U88,
IF($P88="Furloughed",IF(AU88&gt;0,$U88)+IF(BE88&gt;0,$U88),
IF($P88="Rehired",IF(BE88&gt;0,$U88)))))))),IF('Actual Allocation Calc'!$AM$78="C",'Actual Allocation Calc'!Q88,'Actual Allocation Calc'!Z88+IF($P88="Employed",$U88,
IF(AND($P88="Terminated"),($U88/7*AU88),
IF(AND($P88="Furloughed"),($U88/7*AU88)+($U88/7*BE88),
IF(AND($P88="Rehired"),($U88/7*BE88),
IF(AND($P88="Terminated",AU88&gt;0),$U88,
IF($P88="Furloughed",IF(AU88&gt;0,$U88)+IF(BE88&gt;0,$U88),
IF($P88="Rehired",IF(BE88&gt;0,$U88))))))))*'Actual Allocation Calc'!$AM$99)))</f>
        <v/>
      </c>
      <c r="AE88" s="210" t="str">
        <f>IF($B88="","",IF('Actual Allocation Calc'!$AN$78="A",
IF($P88="Employed",$U88,
IF(AND($P88="Terminated"),($U88/7*AV88),
IF(AND($P88="Furloughed"),($U88/7*AV88)+($U88/7*BF88),
IF(AND($P88="Rehired"),($U88/7*BF88),
IF(AND($P88="Terminated",AV88&gt;0),$U88,
IF($P88="Furloughed",IF(AV88&gt;0,$U88)+IF(BF88&gt;0,$U88),
IF($P88="Rehired",IF(BF88&gt;0,$U88)))))))),IF('Actual Allocation Calc'!$AN$78="C",'Actual Allocation Calc'!R88,'Actual Allocation Calc'!AA88+IF($P88="Employed",$U88,
IF(AND($P88="Terminated"),($U88/7*AV88),
IF(AND($P88="Furloughed"),($U88/7*AV88)+($U88/7*BF88),
IF(AND($P88="Rehired"),($U88/7*BF88),
IF(AND($P88="Terminated",AV88&gt;0),$U88,
IF($P88="Furloughed",IF(AV88&gt;0,$U88)+IF(BF88&gt;0,$U88),
IF($P88="Rehired",IF(BF88&gt;0,$U88))))))))*'Actual Allocation Calc'!$AN$99)))</f>
        <v/>
      </c>
      <c r="AF88" s="210" t="str">
        <f>IF($B88="","",IF('Actual Allocation Calc'!$AO$78="A",
IF($P88="Employed",$U88,
IF(AND($P88="Terminated"),($U88/7*AW88),
IF(AND($P88="Furloughed"),($U88/7*AW88)+($U88/7*BG88),
IF(AND($P88="Rehired"),($U88/7*BG88),
IF(AND($P88="Terminated",AW88&gt;0),$U88,
IF($P88="Furloughed",IF(AW88&gt;0,$U88)+IF(BG88&gt;0,$U88),
IF($P88="Rehired",IF(BG88&gt;0,$U88)))))))),IF('Actual Allocation Calc'!$AO$78="C",'Actual Allocation Calc'!S88,'Actual Allocation Calc'!AB88+IF($P88="Employed",$U88,
IF(AND($P88="Terminated"),($U88/7*AW88),
IF(AND($P88="Furloughed"),($U88/7*AW88)+($U88/7*BG88),
IF(AND($P88="Rehired"),($U88/7*BG88),
IF(AND($P88="Terminated",AW88&gt;0),$U88,
IF($P88="Furloughed",IF(AW88&gt;0,$U88)+IF(BG88&gt;0,$U88),
IF($P88="Rehired",IF(BG88&gt;0,$U88))))))))*'Actual Allocation Calc'!$AO$99)))</f>
        <v/>
      </c>
      <c r="AG88" s="210" t="str">
        <f>IF($B88="","",IF('Actual Allocation Calc'!$AP$78="A",
IF($P88="Employed",$U88/7*BK88,
IF(AND($P88="Terminated"),($U88/7*AX88),
IF(AND($P88="Furloughed"),($U88/7*AX88)+($U88/7*BH88),
IF(AND($P88="Rehired"),($U88/7*BH88),
IF(AND($P88="Terminated",AX88&gt;0),$U88,
IF($P88="Furloughed",IF(AX88&gt;0,$U88)+IF(BH88&gt;0,$U88),
IF($P88="Rehired",IF(BH88&gt;0,$U88)))))))),IF('Actual Allocation Calc'!$AP$78="C",'Actual Allocation Calc'!T88,'Actual Allocation Calc'!AC88+IF($P88="Employed",$U88/7*BK88,
IF(AND($P88="Terminated"),($U88/7*AX88),
IF(AND($P88="Furloughed"),($U88/7*AX88)+($U88/7*BH88),
IF(AND($P88="Rehired"),($U88/7*BH88),
IF(AND($P88="Terminated",AX88&gt;0),$U88,
IF($P88="Furloughed",IF(AX88&gt;0,$U88)+IF(BH88&gt;0,$U88),
IF($P88="Rehired",IF(BH88&gt;0,$U88))))))))*'Actual Allocation Calc'!$AP$99)))</f>
        <v/>
      </c>
      <c r="AH88" s="536"/>
      <c r="AI88" s="82">
        <f t="shared" si="24"/>
        <v>0</v>
      </c>
      <c r="AJ88" s="210">
        <f t="shared" si="6"/>
        <v>0</v>
      </c>
      <c r="AK88" s="397" t="str">
        <f t="shared" si="7"/>
        <v/>
      </c>
      <c r="AM88" s="173"/>
      <c r="AO88" s="214" t="str">
        <f>IFERROR(IF($V88="","",VLOOKUP(V88,'Calendar Calcs'!$B$2:$E1055,4,FALSE)),0)</f>
        <v/>
      </c>
      <c r="AP88" s="69" t="str">
        <f>IF($AO88="","", IF($AO88&lt;AP$23,0,IF($AO88&gt;AP$23,COUNTIFS('Calendar Calcs'!$E$2:$E1055,AP$23),COUNTIFS('Calendar Calcs'!$E$2:$E1055,AP$23,'Calendar Calcs'!$D$2:$D1055,"&lt;="&amp;WEEKDAY($V88)))))</f>
        <v/>
      </c>
      <c r="AQ88" s="69" t="str">
        <f>IF($AO88="","", IF($AO88&lt;AQ$23,0,IF($AO88&gt;AQ$23,COUNTIFS('Calendar Calcs'!$E$2:$E1055,AQ$23),COUNTIFS('Calendar Calcs'!$E$2:$E1055,AQ$23,'Calendar Calcs'!$D$2:$D1055,"&lt;="&amp;WEEKDAY($V88)))))</f>
        <v/>
      </c>
      <c r="AR88" s="69" t="str">
        <f>IF($AO88="","", IF($AO88&lt;AR$23,0,IF($AO88&gt;AR$23,COUNTIFS('Calendar Calcs'!$E$2:$E1055,AR$23),COUNTIFS('Calendar Calcs'!$E$2:$E1055,AR$23,'Calendar Calcs'!$D$2:$D1055,"&lt;="&amp;WEEKDAY($V88)))))</f>
        <v/>
      </c>
      <c r="AS88" s="69" t="str">
        <f>IF($AO88="","", IF($AO88&lt;AS$23,0,IF($AO88&gt;AS$23,COUNTIFS('Calendar Calcs'!$E$2:$E1055,AS$23),COUNTIFS('Calendar Calcs'!$E$2:$E1055,AS$23,'Calendar Calcs'!$D$2:$D1055,"&lt;="&amp;WEEKDAY($V88)))))</f>
        <v/>
      </c>
      <c r="AT88" s="69" t="str">
        <f>IF($AO88="","", IF($AO88&lt;AT$23,0,IF($AO88&gt;AT$23,COUNTIFS('Calendar Calcs'!$E$2:$E1055,AT$23),COUNTIFS('Calendar Calcs'!$E$2:$E1055,AT$23,'Calendar Calcs'!$D$2:$D1055,"&lt;="&amp;WEEKDAY($V88)))))</f>
        <v/>
      </c>
      <c r="AU88" s="69" t="str">
        <f>IF($AO88="","", IF($AO88&lt;AU$23,0,IF($AO88&gt;AU$23,COUNTIFS('Calendar Calcs'!$E$2:$E1055,AU$23),COUNTIFS('Calendar Calcs'!$E$2:$E1055,AU$23,'Calendar Calcs'!$D$2:$D1055,"&lt;="&amp;WEEKDAY($V88)))))</f>
        <v/>
      </c>
      <c r="AV88" s="69" t="str">
        <f>IF($AO88="","", IF($AO88&lt;AV$23,0,IF($AO88&gt;AV$23,COUNTIFS('Calendar Calcs'!$E$2:$E1055,AV$23),COUNTIFS('Calendar Calcs'!$E$2:$E1055,AV$23,'Calendar Calcs'!$D$2:$D1055,"&lt;="&amp;WEEKDAY($V88)))))</f>
        <v/>
      </c>
      <c r="AW88" s="69" t="str">
        <f>IF($AO88="","", IF($AO88&lt;AW$23,0,IF($AO88&gt;AW$23,COUNTIFS('Calendar Calcs'!$E$2:$E1055,AW$23),COUNTIFS('Calendar Calcs'!$E$2:$E1055,AW$23,'Calendar Calcs'!$D$2:$D1055,"&lt;="&amp;WEEKDAY($V88)))))</f>
        <v/>
      </c>
      <c r="AX88" s="69" t="str">
        <f>IF($AO88="","", IF($AO88&lt;AX$23,0,IF($AO88&gt;AX$23,COUNTIFS('Calendar Calcs'!$E$2:$E1055,AX$23),COUNTIFS('Calendar Calcs'!$E$2:$E1055,AX$23,'Calendar Calcs'!$D$2:$D1055,"&lt;="&amp;WEEKDAY($V88)))))</f>
        <v/>
      </c>
      <c r="AY88" s="69" t="str">
        <f>IF($W88="","",VLOOKUP($W88,'Calendar Calcs'!$B$2:$E1055,4,FALSE))</f>
        <v/>
      </c>
      <c r="AZ88" s="69" t="str">
        <f>IF($AY88="","",IF($AY88&gt;AZ$23,0,IF($AY88&lt;AZ$23,COUNTIFS('Calendar Calcs'!$E$2:$E1055,AZ$23),COUNTIFS('Calendar Calcs'!$E$2:$E1055,AZ$23,'Calendar Calcs'!$D$2:$D1055,"&gt;="&amp;WEEKDAY($W88)))))</f>
        <v/>
      </c>
      <c r="BA88" s="69" t="str">
        <f>IF($AY88="","",IF($AY88&gt;BA$23,0,IF($AY88&lt;BA$23,COUNTIFS('Calendar Calcs'!$E$2:$E1055,BA$23),COUNTIFS('Calendar Calcs'!$E$2:$E1055,BA$23,'Calendar Calcs'!$D$2:$D1055,"&gt;="&amp;WEEKDAY($W88)))))</f>
        <v/>
      </c>
      <c r="BB88" s="69" t="str">
        <f>IF($AY88="","",IF($AY88&gt;BB$23,0,IF($AY88&lt;BB$23,COUNTIFS('Calendar Calcs'!$E$2:$E1055,BB$23),COUNTIFS('Calendar Calcs'!$E$2:$E1055,BB$23,'Calendar Calcs'!$D$2:$D1055,"&gt;="&amp;WEEKDAY($W88)))))</f>
        <v/>
      </c>
      <c r="BC88" s="69" t="str">
        <f>IF($AY88="","",IF($AY88&gt;BC$23,0,IF($AY88&lt;BC$23,COUNTIFS('Calendar Calcs'!$E$2:$E1055,BC$23),COUNTIFS('Calendar Calcs'!$E$2:$E1055,BC$23,'Calendar Calcs'!$D$2:$D1055,"&gt;="&amp;WEEKDAY($W88)))))</f>
        <v/>
      </c>
      <c r="BD88" s="69" t="str">
        <f>IF($AY88="","",IF($AY88&gt;BD$23,0,IF($AY88&lt;BD$23,COUNTIFS('Calendar Calcs'!$E$2:$E1055,BD$23),COUNTIFS('Calendar Calcs'!$E$2:$E1055,BD$23,'Calendar Calcs'!$D$2:$D1055,"&gt;="&amp;WEEKDAY($W88)))))</f>
        <v/>
      </c>
      <c r="BE88" s="69" t="str">
        <f>IF($AY88="","",IF($AY88&gt;BE$23,0,IF($AY88&lt;BE$23,COUNTIFS('Calendar Calcs'!$E$2:$E1055,BE$23),COUNTIFS('Calendar Calcs'!$E$2:$E1055,BE$23,'Calendar Calcs'!$D$2:$D1055,"&gt;="&amp;WEEKDAY($W88)))))</f>
        <v/>
      </c>
      <c r="BF88" s="69" t="str">
        <f>IF($AY88="","",IF($AY88&gt;BF$23,0,IF($AY88&lt;BF$23,COUNTIFS('Calendar Calcs'!$E$2:$E1055,BF$23),COUNTIFS('Calendar Calcs'!$E$2:$E1055,BF$23,'Calendar Calcs'!$D$2:$D1055,"&gt;="&amp;WEEKDAY($W88)))))</f>
        <v/>
      </c>
      <c r="BG88" s="69" t="str">
        <f>IF($AY88="","",IF($AY88&gt;BG$23,0,IF($AY88&lt;BG$23,COUNTIFS('Calendar Calcs'!$E$2:$E1055,BG$23),COUNTIFS('Calendar Calcs'!$E$2:$E1055,BG$23,'Calendar Calcs'!$D$2:$D1055,"&gt;="&amp;WEEKDAY($W88)))))</f>
        <v/>
      </c>
      <c r="BH88" s="69">
        <f t="shared" si="8"/>
        <v>6</v>
      </c>
      <c r="BI88" s="69">
        <f>IF(Cover!$E$43="","",VLOOKUP(Cover!$E$43,'Calendar Calcs'!$B$2:$E1055,4,FALSE))</f>
        <v>1</v>
      </c>
      <c r="BJ88" s="69">
        <f>IF($BI88="","", IF($BI88&lt;BJ$23,0,IF($BI88&gt;=BJ$23,COUNTIFS('Calendar Calcs'!$E$2:$E1055,BJ$23),COUNTIFS('Calendar Calcs'!$E$2:$E1055,BJ$23,'Calendar Calcs'!$D$2:$D1055,"&lt;="&amp;WEEKDAY($V88)))))</f>
        <v>1</v>
      </c>
      <c r="BK88" s="69">
        <f t="shared" ref="BK88:BK151" si="26">7-BJ88</f>
        <v>6</v>
      </c>
      <c r="BN88" s="69" t="str">
        <f>IF(T88&gt;0,"FTE",IF(Cover!$E$47="Weekly",IF(S88&gt;29.75,"FTE","PTE"),IF(S88&gt;59.75,"FTE","PTE")))</f>
        <v>PTE</v>
      </c>
      <c r="BO88" s="69">
        <f>IF(BN88="FTE",30,IF(Cover!$E$47="Weekly",'STEP 2 EE Data'!S88,'STEP 2 EE Data'!S88/2))</f>
        <v>0</v>
      </c>
      <c r="BP88" s="209">
        <f t="shared" si="9"/>
        <v>0</v>
      </c>
      <c r="BQ88" s="209">
        <f t="shared" si="10"/>
        <v>0</v>
      </c>
      <c r="BR88" s="209">
        <f t="shared" si="11"/>
        <v>0</v>
      </c>
      <c r="BS88" s="209">
        <f t="shared" si="12"/>
        <v>0</v>
      </c>
      <c r="BT88" s="209">
        <f t="shared" si="13"/>
        <v>0</v>
      </c>
      <c r="BU88" s="209">
        <f t="shared" si="14"/>
        <v>0</v>
      </c>
      <c r="BV88" s="209">
        <f t="shared" si="15"/>
        <v>0</v>
      </c>
      <c r="BW88" s="209">
        <f t="shared" si="16"/>
        <v>0</v>
      </c>
      <c r="BX88" s="209">
        <f t="shared" si="17"/>
        <v>0</v>
      </c>
      <c r="CC88" s="210" t="str">
        <f>IF(B88="","",IF(C88="",IF(Cover!$E$47="Weekly",'STEP 3 EE Comp'!BI93*8,'STEP 3 EE Comp'!BI93*4),IF(Cover!$E$47="Weekly",'STEP 3 EE Comp'!BI93,'STEP 3 EE Comp'!BI93)))</f>
        <v/>
      </c>
      <c r="CD88" s="82" t="str">
        <f t="shared" si="18"/>
        <v/>
      </c>
      <c r="CE88" s="417">
        <f t="shared" si="19"/>
        <v>1</v>
      </c>
      <c r="CF88" s="82" t="str">
        <f t="shared" si="20"/>
        <v>Good</v>
      </c>
      <c r="CG88" s="82">
        <f t="shared" si="21"/>
        <v>0</v>
      </c>
      <c r="CH88" s="234">
        <f t="shared" si="22"/>
        <v>0</v>
      </c>
    </row>
    <row r="89" spans="1:86" s="69" customFormat="1" x14ac:dyDescent="0.3">
      <c r="A89" s="530"/>
      <c r="B89" s="477"/>
      <c r="C89" s="52"/>
      <c r="D89" s="565"/>
      <c r="E89" s="52"/>
      <c r="F89" s="507"/>
      <c r="G89" s="210">
        <f t="shared" si="23"/>
        <v>0</v>
      </c>
      <c r="H89" s="82">
        <f t="shared" si="25"/>
        <v>0</v>
      </c>
      <c r="I89" s="211"/>
      <c r="J89" s="441" t="s">
        <v>21</v>
      </c>
      <c r="K89" s="441" t="s">
        <v>21</v>
      </c>
      <c r="L89" s="441" t="s">
        <v>21</v>
      </c>
      <c r="M89" s="441" t="s">
        <v>21</v>
      </c>
      <c r="N89" s="568" t="s">
        <v>21</v>
      </c>
      <c r="O89" s="211"/>
      <c r="P89" s="212" t="str">
        <f>IF(B89="","",
IF(AND(V89="",W89="",B89&lt;&gt;""),"Employed",
IF(AND(V89&lt;&gt;"",W89="",B89&lt;&gt;""),"Terminated",
IF(AND(V89&lt;&gt;"",W89&lt;&gt;"",B89&lt;&gt;""),IF(W89&lt;Cover!$E$43,"Employed","Furloughed"),
IF(AND(V89="",W89&lt;&gt;"",B89&lt;&gt;""),IF(W89&lt;Cover!$E$43,"Employed","Rehired"))))))</f>
        <v/>
      </c>
      <c r="Q89" s="211"/>
      <c r="R89" s="536"/>
      <c r="S89" s="563"/>
      <c r="T89" s="536"/>
      <c r="U89" s="82">
        <f>IF(Cover!$E$47="Weekly",IF(T89&gt;0,T89,R89*S89),IF(T89&gt;0,T89,R89*S89)/2)</f>
        <v>0</v>
      </c>
      <c r="V89" s="564"/>
      <c r="W89" s="564"/>
      <c r="Y89" s="213" t="str">
        <f>IF($B89="","",IF('Actual Allocation Calc'!$AH$78="A",
IF($P89="Employed",$U89/7*BJ89,
IF(AND($P89="Terminated"),($U89/7*AP89),
IF(AND($P89="Furloughed"),($U89/7*AP89)+($U89/7*AZ89),
IF(AND($P89="Rehired"),($U89/7*AZ89),
IF(AND($P89="Terminated",AP89&gt;0),$U89,
IF($P89="Furloughed",IF(AP89&gt;0,$U89)+IF(AZ89&gt;0,$U89),
IF($P89="Rehired",IF(AZ89&gt;0,$U89)))))))),IF('Actual Allocation Calc'!$AH$78="C",'Actual Allocation Calc'!L89,'Actual Allocation Calc'!U89+IF($P89="Employed",$U89/7*BJ89,
IF(AND($P89="Terminated"),($U89/7*AP89),
IF(AND($P89="Furloughed"),($U89/7*AP89)+($U89/7*AZ89),
IF(AND($P89="Rehired"),($U89/7*AZ89),
IF(AND($P89="Terminated",AP89&gt;0),$U89,
IF($P89="Furloughed",IF(AP89&gt;0,$U89)+IF(AZ89&gt;0,$U89),
IF($P89="Rehired",IF(AZ89&gt;0,$U89))))))))*'Actual Allocation Calc'!$AH$99)))</f>
        <v/>
      </c>
      <c r="Z89" s="210" t="str">
        <f>IF($B89="","",IF('Actual Allocation Calc'!$AI$78="A",
IF($P89="Employed",$U89,
IF(AND($P89="Terminated"),($U89/7*AQ89),
IF(AND($P89="Furloughed"),($U89/7*AQ89)+($U89/7*BA89),
IF(AND($P89="Rehired"),($U89/7*BA89),
IF(AND($P89="Terminated",AQ89&gt;0),$U89,
IF($P89="Furloughed",IF(AQ89&gt;0,$U89)+IF(BA89&gt;0,$U89),
IF($P89="Rehired",IF(BA89&gt;0,$U89)))))))),IF('Actual Allocation Calc'!$AI$78="C",'Actual Allocation Calc'!M89,'Actual Allocation Calc'!V89+IF($P89="Employed",$U89,
IF(AND($P89="Terminated"),($U89/7*AQ89),
IF(AND($P89="Furloughed"),($U89/7*AQ89)+($U89/7*BA89),
IF(AND($P89="Rehired"),($U89/7*BA89),
IF(AND($P89="Terminated",AQ89&gt;0),$U89,
IF($P89="Furloughed",IF(AQ89&gt;0,$U89)+IF(BA89&gt;0,$U89),
IF($P89="Rehired",IF(BA89&gt;0,$U89))))))))*'Actual Allocation Calc'!$AI$99)))</f>
        <v/>
      </c>
      <c r="AA89" s="210" t="str">
        <f>IF($B89="","",IF('Actual Allocation Calc'!$AJ$78="A",
IF($P89="Employed",$U89,
IF(AND($P89="Terminated"),($U89/7*AR89),
IF(AND($P89="Furloughed"),($U89/7*AR89)+($U89/7*BB89),
IF(AND($P89="Rehired"),($U89/7*BB89),
IF(AND($P89="Terminated",AR89&gt;0),$U89,
IF($P89="Furloughed",IF(AR89&gt;0,$U89)+IF(BB89&gt;0,$U89),
IF($P89="Rehired",IF(BB89&gt;0,$U89)))))))),IF('Actual Allocation Calc'!$AJ$78="C",'Actual Allocation Calc'!N89,'Actual Allocation Calc'!W89+IF($P89="Employed",$U89,
IF(AND($P89="Terminated"),($U89/7*AR89),
IF(AND($P89="Furloughed"),($U89/7*AR89)+($U89/7*BB89),
IF(AND($P89="Rehired"),($U89/7*BB89),
IF(AND($P89="Terminated",AR89&gt;0),$U89,
IF($P89="Furloughed",IF(AR89&gt;0,$U89)+IF(BB89&gt;0,$U89),
IF($P89="Rehired",IF(BB89&gt;0,$U89))))))))*'Actual Allocation Calc'!$AJ$99)))</f>
        <v/>
      </c>
      <c r="AB89" s="210" t="str">
        <f>IF($B89="","",IF('Actual Allocation Calc'!$AK$78="A",
IF($P89="Employed",$U89,
IF(AND($P89="Terminated"),($U89/7*AS89),
IF(AND($P89="Furloughed"),($U89/7*AS89)+($U89/7*BC89),
IF(AND($P89="Rehired"),($U89/7*BC89),
IF(AND($P89="Terminated",AS89&gt;0),$U89,
IF($P89="Furloughed",IF(AS89&gt;0,$U89)+IF(BC89&gt;0,$U89),
IF($P89="Rehired",IF(BC89&gt;0,$U89)))))))),IF('Actual Allocation Calc'!$AK$78="C",'Actual Allocation Calc'!O89,'Actual Allocation Calc'!X89+IF($P89="Employed",$U89,
IF(AND($P89="Terminated"),($U89/7*AS89),
IF(AND($P89="Furloughed"),($U89/7*AS89)+($U89/7*BC89),
IF(AND($P89="Rehired"),($U89/7*BC89),
IF(AND($P89="Terminated",AS89&gt;0),$U89,
IF($P89="Furloughed",IF(AS89&gt;0,$U89)+IF(BC89&gt;0,$U89),
IF($P89="Rehired",IF(BC89&gt;0,$U89))))))))*'Actual Allocation Calc'!$AK$99)))</f>
        <v/>
      </c>
      <c r="AC89" s="210" t="str">
        <f>IF($B89="","",IF('Actual Allocation Calc'!$AL$78="A",
IF($P89="Employed",$U89,
IF(AND($P89="Terminated"),($U89/7*AT89),
IF(AND($P89="Furloughed"),($U89/7*AT89)+($U89/7*BD89),
IF(AND($P89="Rehired"),($U89/7*BD89),
IF(AND($P89="Terminated",AT89&gt;0),$U89,
IF($P89="Furloughed",IF(AT89&gt;0,$U89)+IF(BD89&gt;0,$U89),
IF($P89="Rehired",IF(BD89&gt;0,$U89)))))))),IF('Actual Allocation Calc'!$AL$78="C",'Actual Allocation Calc'!P89,'Actual Allocation Calc'!Y89+IF($P89="Employed",$U89,
IF(AND($P89="Terminated"),($U89/7*AT89),
IF(AND($P89="Furloughed"),($U89/7*AT89)+($U89/7*BD89),
IF(AND($P89="Rehired"),($U89/7*BD89),
IF(AND($P89="Terminated",AT89&gt;0),$U89,
IF($P89="Furloughed",IF(AT89&gt;0,$U89)+IF(BD89&gt;0,$U89),
IF($P89="Rehired",IF(BD89&gt;0,$U89))))))))*'Actual Allocation Calc'!$AL$99)))</f>
        <v/>
      </c>
      <c r="AD89" s="210" t="str">
        <f>IF($B89="","",IF('Actual Allocation Calc'!$AM$78="A",
IF($P89="Employed",$U89,
IF(AND($P89="Terminated"),($U89/7*AU89),
IF(AND($P89="Furloughed"),($U89/7*AU89)+($U89/7*BE89),
IF(AND($P89="Rehired"),($U89/7*BE89),
IF(AND($P89="Terminated",AU89&gt;0),$U89,
IF($P89="Furloughed",IF(AU89&gt;0,$U89)+IF(BE89&gt;0,$U89),
IF($P89="Rehired",IF(BE89&gt;0,$U89)))))))),IF('Actual Allocation Calc'!$AM$78="C",'Actual Allocation Calc'!Q89,'Actual Allocation Calc'!Z89+IF($P89="Employed",$U89,
IF(AND($P89="Terminated"),($U89/7*AU89),
IF(AND($P89="Furloughed"),($U89/7*AU89)+($U89/7*BE89),
IF(AND($P89="Rehired"),($U89/7*BE89),
IF(AND($P89="Terminated",AU89&gt;0),$U89,
IF($P89="Furloughed",IF(AU89&gt;0,$U89)+IF(BE89&gt;0,$U89),
IF($P89="Rehired",IF(BE89&gt;0,$U89))))))))*'Actual Allocation Calc'!$AM$99)))</f>
        <v/>
      </c>
      <c r="AE89" s="210" t="str">
        <f>IF($B89="","",IF('Actual Allocation Calc'!$AN$78="A",
IF($P89="Employed",$U89,
IF(AND($P89="Terminated"),($U89/7*AV89),
IF(AND($P89="Furloughed"),($U89/7*AV89)+($U89/7*BF89),
IF(AND($P89="Rehired"),($U89/7*BF89),
IF(AND($P89="Terminated",AV89&gt;0),$U89,
IF($P89="Furloughed",IF(AV89&gt;0,$U89)+IF(BF89&gt;0,$U89),
IF($P89="Rehired",IF(BF89&gt;0,$U89)))))))),IF('Actual Allocation Calc'!$AN$78="C",'Actual Allocation Calc'!R89,'Actual Allocation Calc'!AA89+IF($P89="Employed",$U89,
IF(AND($P89="Terminated"),($U89/7*AV89),
IF(AND($P89="Furloughed"),($U89/7*AV89)+($U89/7*BF89),
IF(AND($P89="Rehired"),($U89/7*BF89),
IF(AND($P89="Terminated",AV89&gt;0),$U89,
IF($P89="Furloughed",IF(AV89&gt;0,$U89)+IF(BF89&gt;0,$U89),
IF($P89="Rehired",IF(BF89&gt;0,$U89))))))))*'Actual Allocation Calc'!$AN$99)))</f>
        <v/>
      </c>
      <c r="AF89" s="210" t="str">
        <f>IF($B89="","",IF('Actual Allocation Calc'!$AO$78="A",
IF($P89="Employed",$U89,
IF(AND($P89="Terminated"),($U89/7*AW89),
IF(AND($P89="Furloughed"),($U89/7*AW89)+($U89/7*BG89),
IF(AND($P89="Rehired"),($U89/7*BG89),
IF(AND($P89="Terminated",AW89&gt;0),$U89,
IF($P89="Furloughed",IF(AW89&gt;0,$U89)+IF(BG89&gt;0,$U89),
IF($P89="Rehired",IF(BG89&gt;0,$U89)))))))),IF('Actual Allocation Calc'!$AO$78="C",'Actual Allocation Calc'!S89,'Actual Allocation Calc'!AB89+IF($P89="Employed",$U89,
IF(AND($P89="Terminated"),($U89/7*AW89),
IF(AND($P89="Furloughed"),($U89/7*AW89)+($U89/7*BG89),
IF(AND($P89="Rehired"),($U89/7*BG89),
IF(AND($P89="Terminated",AW89&gt;0),$U89,
IF($P89="Furloughed",IF(AW89&gt;0,$U89)+IF(BG89&gt;0,$U89),
IF($P89="Rehired",IF(BG89&gt;0,$U89))))))))*'Actual Allocation Calc'!$AO$99)))</f>
        <v/>
      </c>
      <c r="AG89" s="210" t="str">
        <f>IF($B89="","",IF('Actual Allocation Calc'!$AP$78="A",
IF($P89="Employed",$U89/7*BK89,
IF(AND($P89="Terminated"),($U89/7*AX89),
IF(AND($P89="Furloughed"),($U89/7*AX89)+($U89/7*BH89),
IF(AND($P89="Rehired"),($U89/7*BH89),
IF(AND($P89="Terminated",AX89&gt;0),$U89,
IF($P89="Furloughed",IF(AX89&gt;0,$U89)+IF(BH89&gt;0,$U89),
IF($P89="Rehired",IF(BH89&gt;0,$U89)))))))),IF('Actual Allocation Calc'!$AP$78="C",'Actual Allocation Calc'!T89,'Actual Allocation Calc'!AC89+IF($P89="Employed",$U89/7*BK89,
IF(AND($P89="Terminated"),($U89/7*AX89),
IF(AND($P89="Furloughed"),($U89/7*AX89)+($U89/7*BH89),
IF(AND($P89="Rehired"),($U89/7*BH89),
IF(AND($P89="Terminated",AX89&gt;0),$U89,
IF($P89="Furloughed",IF(AX89&gt;0,$U89)+IF(BH89&gt;0,$U89),
IF($P89="Rehired",IF(BH89&gt;0,$U89))))))))*'Actual Allocation Calc'!$AP$99)))</f>
        <v/>
      </c>
      <c r="AH89" s="536"/>
      <c r="AI89" s="82">
        <f t="shared" si="24"/>
        <v>0</v>
      </c>
      <c r="AJ89" s="210">
        <f t="shared" ref="AJ89:AJ152" si="27">+IF(AI89&gt;15385,15385,AI89)</f>
        <v>0</v>
      </c>
      <c r="AK89" s="397" t="str">
        <f t="shared" ref="AK89:AK152" si="28">IF(B89="","",MIN(IF(J89="Yes",0,IF(L89="Yes",0,CH89)),0))</f>
        <v/>
      </c>
      <c r="AM89" s="173"/>
      <c r="AO89" s="214" t="str">
        <f>IFERROR(IF($V89="","",VLOOKUP(V89,'Calendar Calcs'!$B$2:$E1056,4,FALSE)),0)</f>
        <v/>
      </c>
      <c r="AP89" s="69" t="str">
        <f>IF($AO89="","", IF($AO89&lt;AP$23,0,IF($AO89&gt;AP$23,COUNTIFS('Calendar Calcs'!$E$2:$E1056,AP$23),COUNTIFS('Calendar Calcs'!$E$2:$E1056,AP$23,'Calendar Calcs'!$D$2:$D1056,"&lt;="&amp;WEEKDAY($V89)))))</f>
        <v/>
      </c>
      <c r="AQ89" s="69" t="str">
        <f>IF($AO89="","", IF($AO89&lt;AQ$23,0,IF($AO89&gt;AQ$23,COUNTIFS('Calendar Calcs'!$E$2:$E1056,AQ$23),COUNTIFS('Calendar Calcs'!$E$2:$E1056,AQ$23,'Calendar Calcs'!$D$2:$D1056,"&lt;="&amp;WEEKDAY($V89)))))</f>
        <v/>
      </c>
      <c r="AR89" s="69" t="str">
        <f>IF($AO89="","", IF($AO89&lt;AR$23,0,IF($AO89&gt;AR$23,COUNTIFS('Calendar Calcs'!$E$2:$E1056,AR$23),COUNTIFS('Calendar Calcs'!$E$2:$E1056,AR$23,'Calendar Calcs'!$D$2:$D1056,"&lt;="&amp;WEEKDAY($V89)))))</f>
        <v/>
      </c>
      <c r="AS89" s="69" t="str">
        <f>IF($AO89="","", IF($AO89&lt;AS$23,0,IF($AO89&gt;AS$23,COUNTIFS('Calendar Calcs'!$E$2:$E1056,AS$23),COUNTIFS('Calendar Calcs'!$E$2:$E1056,AS$23,'Calendar Calcs'!$D$2:$D1056,"&lt;="&amp;WEEKDAY($V89)))))</f>
        <v/>
      </c>
      <c r="AT89" s="69" t="str">
        <f>IF($AO89="","", IF($AO89&lt;AT$23,0,IF($AO89&gt;AT$23,COUNTIFS('Calendar Calcs'!$E$2:$E1056,AT$23),COUNTIFS('Calendar Calcs'!$E$2:$E1056,AT$23,'Calendar Calcs'!$D$2:$D1056,"&lt;="&amp;WEEKDAY($V89)))))</f>
        <v/>
      </c>
      <c r="AU89" s="69" t="str">
        <f>IF($AO89="","", IF($AO89&lt;AU$23,0,IF($AO89&gt;AU$23,COUNTIFS('Calendar Calcs'!$E$2:$E1056,AU$23),COUNTIFS('Calendar Calcs'!$E$2:$E1056,AU$23,'Calendar Calcs'!$D$2:$D1056,"&lt;="&amp;WEEKDAY($V89)))))</f>
        <v/>
      </c>
      <c r="AV89" s="69" t="str">
        <f>IF($AO89="","", IF($AO89&lt;AV$23,0,IF($AO89&gt;AV$23,COUNTIFS('Calendar Calcs'!$E$2:$E1056,AV$23),COUNTIFS('Calendar Calcs'!$E$2:$E1056,AV$23,'Calendar Calcs'!$D$2:$D1056,"&lt;="&amp;WEEKDAY($V89)))))</f>
        <v/>
      </c>
      <c r="AW89" s="69" t="str">
        <f>IF($AO89="","", IF($AO89&lt;AW$23,0,IF($AO89&gt;AW$23,COUNTIFS('Calendar Calcs'!$E$2:$E1056,AW$23),COUNTIFS('Calendar Calcs'!$E$2:$E1056,AW$23,'Calendar Calcs'!$D$2:$D1056,"&lt;="&amp;WEEKDAY($V89)))))</f>
        <v/>
      </c>
      <c r="AX89" s="69" t="str">
        <f>IF($AO89="","", IF($AO89&lt;AX$23,0,IF($AO89&gt;AX$23,COUNTIFS('Calendar Calcs'!$E$2:$E1056,AX$23),COUNTIFS('Calendar Calcs'!$E$2:$E1056,AX$23,'Calendar Calcs'!$D$2:$D1056,"&lt;="&amp;WEEKDAY($V89)))))</f>
        <v/>
      </c>
      <c r="AY89" s="69" t="str">
        <f>IF($W89="","",VLOOKUP($W89,'Calendar Calcs'!$B$2:$E1056,4,FALSE))</f>
        <v/>
      </c>
      <c r="AZ89" s="69" t="str">
        <f>IF($AY89="","",IF($AY89&gt;AZ$23,0,IF($AY89&lt;AZ$23,COUNTIFS('Calendar Calcs'!$E$2:$E1056,AZ$23),COUNTIFS('Calendar Calcs'!$E$2:$E1056,AZ$23,'Calendar Calcs'!$D$2:$D1056,"&gt;="&amp;WEEKDAY($W89)))))</f>
        <v/>
      </c>
      <c r="BA89" s="69" t="str">
        <f>IF($AY89="","",IF($AY89&gt;BA$23,0,IF($AY89&lt;BA$23,COUNTIFS('Calendar Calcs'!$E$2:$E1056,BA$23),COUNTIFS('Calendar Calcs'!$E$2:$E1056,BA$23,'Calendar Calcs'!$D$2:$D1056,"&gt;="&amp;WEEKDAY($W89)))))</f>
        <v/>
      </c>
      <c r="BB89" s="69" t="str">
        <f>IF($AY89="","",IF($AY89&gt;BB$23,0,IF($AY89&lt;BB$23,COUNTIFS('Calendar Calcs'!$E$2:$E1056,BB$23),COUNTIFS('Calendar Calcs'!$E$2:$E1056,BB$23,'Calendar Calcs'!$D$2:$D1056,"&gt;="&amp;WEEKDAY($W89)))))</f>
        <v/>
      </c>
      <c r="BC89" s="69" t="str">
        <f>IF($AY89="","",IF($AY89&gt;BC$23,0,IF($AY89&lt;BC$23,COUNTIFS('Calendar Calcs'!$E$2:$E1056,BC$23),COUNTIFS('Calendar Calcs'!$E$2:$E1056,BC$23,'Calendar Calcs'!$D$2:$D1056,"&gt;="&amp;WEEKDAY($W89)))))</f>
        <v/>
      </c>
      <c r="BD89" s="69" t="str">
        <f>IF($AY89="","",IF($AY89&gt;BD$23,0,IF($AY89&lt;BD$23,COUNTIFS('Calendar Calcs'!$E$2:$E1056,BD$23),COUNTIFS('Calendar Calcs'!$E$2:$E1056,BD$23,'Calendar Calcs'!$D$2:$D1056,"&gt;="&amp;WEEKDAY($W89)))))</f>
        <v/>
      </c>
      <c r="BE89" s="69" t="str">
        <f>IF($AY89="","",IF($AY89&gt;BE$23,0,IF($AY89&lt;BE$23,COUNTIFS('Calendar Calcs'!$E$2:$E1056,BE$23),COUNTIFS('Calendar Calcs'!$E$2:$E1056,BE$23,'Calendar Calcs'!$D$2:$D1056,"&gt;="&amp;WEEKDAY($W89)))))</f>
        <v/>
      </c>
      <c r="BF89" s="69" t="str">
        <f>IF($AY89="","",IF($AY89&gt;BF$23,0,IF($AY89&lt;BF$23,COUNTIFS('Calendar Calcs'!$E$2:$E1056,BF$23),COUNTIFS('Calendar Calcs'!$E$2:$E1056,BF$23,'Calendar Calcs'!$D$2:$D1056,"&gt;="&amp;WEEKDAY($W89)))))</f>
        <v/>
      </c>
      <c r="BG89" s="69" t="str">
        <f>IF($AY89="","",IF($AY89&gt;BG$23,0,IF($AY89&lt;BG$23,COUNTIFS('Calendar Calcs'!$E$2:$E1056,BG$23),COUNTIFS('Calendar Calcs'!$E$2:$E1056,BG$23,'Calendar Calcs'!$D$2:$D1056,"&gt;="&amp;WEEKDAY($W89)))))</f>
        <v/>
      </c>
      <c r="BH89" s="69">
        <f t="shared" ref="BH89:BH152" si="29">+BK89</f>
        <v>6</v>
      </c>
      <c r="BI89" s="69">
        <f>IF(Cover!$E$43="","",VLOOKUP(Cover!$E$43,'Calendar Calcs'!$B$2:$E1056,4,FALSE))</f>
        <v>1</v>
      </c>
      <c r="BJ89" s="69">
        <f>IF($BI89="","", IF($BI89&lt;BJ$23,0,IF($BI89&gt;=BJ$23,COUNTIFS('Calendar Calcs'!$E$2:$E1056,BJ$23),COUNTIFS('Calendar Calcs'!$E$2:$E1056,BJ$23,'Calendar Calcs'!$D$2:$D1056,"&lt;="&amp;WEEKDAY($V89)))))</f>
        <v>1</v>
      </c>
      <c r="BK89" s="69">
        <f t="shared" si="26"/>
        <v>6</v>
      </c>
      <c r="BN89" s="69" t="str">
        <f>IF(T89&gt;0,"FTE",IF(Cover!$E$47="Weekly",IF(S89&gt;29.75,"FTE","PTE"),IF(S89&gt;59.75,"FTE","PTE")))</f>
        <v>PTE</v>
      </c>
      <c r="BO89" s="69">
        <f>IF(BN89="FTE",30,IF(Cover!$E$47="Weekly",'STEP 2 EE Data'!S89,'STEP 2 EE Data'!S89/2))</f>
        <v>0</v>
      </c>
      <c r="BP89" s="209">
        <f t="shared" ref="BP89:BP152" si="30">IF(BO89=0,0,Y89/U89*BO89)</f>
        <v>0</v>
      </c>
      <c r="BQ89" s="209">
        <f t="shared" ref="BQ89:BQ152" si="31">IF(BO89=0,0,Z89/U89*BO89)</f>
        <v>0</v>
      </c>
      <c r="BR89" s="209">
        <f t="shared" ref="BR89:BR152" si="32">IF(BO89=0,0,AA89/U89*BO89)</f>
        <v>0</v>
      </c>
      <c r="BS89" s="209">
        <f t="shared" ref="BS89:BS152" si="33">IF(BO89=0,0,AB89/U89*BO89)</f>
        <v>0</v>
      </c>
      <c r="BT89" s="209">
        <f t="shared" ref="BT89:BT152" si="34">IF(BO89=0,0,AC89/U89*BO89)</f>
        <v>0</v>
      </c>
      <c r="BU89" s="209">
        <f t="shared" ref="BU89:BU152" si="35">IF(BO89=0,0,AD89/U89*BO89)</f>
        <v>0</v>
      </c>
      <c r="BV89" s="209">
        <f t="shared" ref="BV89:BV152" si="36">IF(BO89=0,0,AF89/U89*BO89)</f>
        <v>0</v>
      </c>
      <c r="BW89" s="209">
        <f t="shared" ref="BW89:BW152" si="37">IF(BO89=0,0,AF89/U89*BO89)</f>
        <v>0</v>
      </c>
      <c r="BX89" s="209">
        <f t="shared" ref="BX89:BX152" si="38">IF(BO89=0,0,AG89/U89*BO89)</f>
        <v>0</v>
      </c>
      <c r="CC89" s="210" t="str">
        <f>IF(B89="","",IF(C89="",IF(Cover!$E$47="Weekly",'STEP 3 EE Comp'!BI94*8,'STEP 3 EE Comp'!BI94*4),IF(Cover!$E$47="Weekly",'STEP 3 EE Comp'!BI94,'STEP 3 EE Comp'!BI94)))</f>
        <v/>
      </c>
      <c r="CD89" s="82" t="str">
        <f t="shared" ref="CD89:CD152" si="39">IF(B89="","",IF(C89="",E89/F89*8,C89))</f>
        <v/>
      </c>
      <c r="CE89" s="417">
        <f t="shared" ref="CE89:CE152" si="40">IF(AI89=0,1,IF(CD89="","",IF(CD89="","",IF(CD89=0,1,CC89/CD89))))</f>
        <v>1</v>
      </c>
      <c r="CF89" s="82" t="str">
        <f t="shared" ref="CF89:CF152" si="41">IF(CE89="","",IF(CE89&gt;=0.75,"Good",IF(M89="Yes","Q2",CC89-(CD89*0.75))))</f>
        <v>Good</v>
      </c>
      <c r="CG89" s="82">
        <f t="shared" ref="CG89:CG152" si="42">IF(CF89="Good",0,IF(CF89="Q2",IF(N89="Yes",0,CC89-(CD89*0.75)),CF89))</f>
        <v>0</v>
      </c>
      <c r="CH89" s="234">
        <f t="shared" ref="CH89:CH152" si="43">IF(C89="",CG89,IF(CG89=0,0,CG89*D89*8))</f>
        <v>0</v>
      </c>
    </row>
    <row r="90" spans="1:86" s="69" customFormat="1" x14ac:dyDescent="0.3">
      <c r="A90" s="554"/>
      <c r="B90" s="478"/>
      <c r="C90" s="52"/>
      <c r="D90" s="565"/>
      <c r="E90" s="52"/>
      <c r="F90" s="507"/>
      <c r="G90" s="210">
        <f t="shared" si="23"/>
        <v>0</v>
      </c>
      <c r="H90" s="82">
        <f t="shared" si="25"/>
        <v>0</v>
      </c>
      <c r="I90" s="211"/>
      <c r="J90" s="441" t="s">
        <v>21</v>
      </c>
      <c r="K90" s="441" t="s">
        <v>21</v>
      </c>
      <c r="L90" s="441" t="s">
        <v>21</v>
      </c>
      <c r="M90" s="441" t="s">
        <v>21</v>
      </c>
      <c r="N90" s="568" t="s">
        <v>21</v>
      </c>
      <c r="O90" s="211"/>
      <c r="P90" s="212" t="str">
        <f>IF(B90="","",
IF(AND(V90="",W90="",B90&lt;&gt;""),"Employed",
IF(AND(V90&lt;&gt;"",W90="",B90&lt;&gt;""),"Terminated",
IF(AND(V90&lt;&gt;"",W90&lt;&gt;"",B90&lt;&gt;""),IF(W90&lt;Cover!$E$43,"Employed","Furloughed"),
IF(AND(V90="",W90&lt;&gt;"",B90&lt;&gt;""),IF(W90&lt;Cover!$E$43,"Employed","Rehired"))))))</f>
        <v/>
      </c>
      <c r="Q90" s="211"/>
      <c r="R90" s="536"/>
      <c r="S90" s="563"/>
      <c r="T90" s="536"/>
      <c r="U90" s="82">
        <f>IF(Cover!$E$47="Weekly",IF(T90&gt;0,T90,R90*S90),IF(T90&gt;0,T90,R90*S90)/2)</f>
        <v>0</v>
      </c>
      <c r="V90" s="564"/>
      <c r="W90" s="564"/>
      <c r="Y90" s="213" t="str">
        <f>IF($B90="","",IF('Actual Allocation Calc'!$AH$78="A",
IF($P90="Employed",$U90/7*BJ90,
IF(AND($P90="Terminated"),($U90/7*AP90),
IF(AND($P90="Furloughed"),($U90/7*AP90)+($U90/7*AZ90),
IF(AND($P90="Rehired"),($U90/7*AZ90),
IF(AND($P90="Terminated",AP90&gt;0),$U90,
IF($P90="Furloughed",IF(AP90&gt;0,$U90)+IF(AZ90&gt;0,$U90),
IF($P90="Rehired",IF(AZ90&gt;0,$U90)))))))),IF('Actual Allocation Calc'!$AH$78="C",'Actual Allocation Calc'!L90,'Actual Allocation Calc'!U90+IF($P90="Employed",$U90/7*BJ90,
IF(AND($P90="Terminated"),($U90/7*AP90),
IF(AND($P90="Furloughed"),($U90/7*AP90)+($U90/7*AZ90),
IF(AND($P90="Rehired"),($U90/7*AZ90),
IF(AND($P90="Terminated",AP90&gt;0),$U90,
IF($P90="Furloughed",IF(AP90&gt;0,$U90)+IF(AZ90&gt;0,$U90),
IF($P90="Rehired",IF(AZ90&gt;0,$U90))))))))*'Actual Allocation Calc'!$AH$99)))</f>
        <v/>
      </c>
      <c r="Z90" s="210" t="str">
        <f>IF($B90="","",IF('Actual Allocation Calc'!$AI$78="A",
IF($P90="Employed",$U90,
IF(AND($P90="Terminated"),($U90/7*AQ90),
IF(AND($P90="Furloughed"),($U90/7*AQ90)+($U90/7*BA90),
IF(AND($P90="Rehired"),($U90/7*BA90),
IF(AND($P90="Terminated",AQ90&gt;0),$U90,
IF($P90="Furloughed",IF(AQ90&gt;0,$U90)+IF(BA90&gt;0,$U90),
IF($P90="Rehired",IF(BA90&gt;0,$U90)))))))),IF('Actual Allocation Calc'!$AI$78="C",'Actual Allocation Calc'!M90,'Actual Allocation Calc'!V90+IF($P90="Employed",$U90,
IF(AND($P90="Terminated"),($U90/7*AQ90),
IF(AND($P90="Furloughed"),($U90/7*AQ90)+($U90/7*BA90),
IF(AND($P90="Rehired"),($U90/7*BA90),
IF(AND($P90="Terminated",AQ90&gt;0),$U90,
IF($P90="Furloughed",IF(AQ90&gt;0,$U90)+IF(BA90&gt;0,$U90),
IF($P90="Rehired",IF(BA90&gt;0,$U90))))))))*'Actual Allocation Calc'!$AI$99)))</f>
        <v/>
      </c>
      <c r="AA90" s="210" t="str">
        <f>IF($B90="","",IF('Actual Allocation Calc'!$AJ$78="A",
IF($P90="Employed",$U90,
IF(AND($P90="Terminated"),($U90/7*AR90),
IF(AND($P90="Furloughed"),($U90/7*AR90)+($U90/7*BB90),
IF(AND($P90="Rehired"),($U90/7*BB90),
IF(AND($P90="Terminated",AR90&gt;0),$U90,
IF($P90="Furloughed",IF(AR90&gt;0,$U90)+IF(BB90&gt;0,$U90),
IF($P90="Rehired",IF(BB90&gt;0,$U90)))))))),IF('Actual Allocation Calc'!$AJ$78="C",'Actual Allocation Calc'!N90,'Actual Allocation Calc'!W90+IF($P90="Employed",$U90,
IF(AND($P90="Terminated"),($U90/7*AR90),
IF(AND($P90="Furloughed"),($U90/7*AR90)+($U90/7*BB90),
IF(AND($P90="Rehired"),($U90/7*BB90),
IF(AND($P90="Terminated",AR90&gt;0),$U90,
IF($P90="Furloughed",IF(AR90&gt;0,$U90)+IF(BB90&gt;0,$U90),
IF($P90="Rehired",IF(BB90&gt;0,$U90))))))))*'Actual Allocation Calc'!$AJ$99)))</f>
        <v/>
      </c>
      <c r="AB90" s="210" t="str">
        <f>IF($B90="","",IF('Actual Allocation Calc'!$AK$78="A",
IF($P90="Employed",$U90,
IF(AND($P90="Terminated"),($U90/7*AS90),
IF(AND($P90="Furloughed"),($U90/7*AS90)+($U90/7*BC90),
IF(AND($P90="Rehired"),($U90/7*BC90),
IF(AND($P90="Terminated",AS90&gt;0),$U90,
IF($P90="Furloughed",IF(AS90&gt;0,$U90)+IF(BC90&gt;0,$U90),
IF($P90="Rehired",IF(BC90&gt;0,$U90)))))))),IF('Actual Allocation Calc'!$AK$78="C",'Actual Allocation Calc'!O90,'Actual Allocation Calc'!X90+IF($P90="Employed",$U90,
IF(AND($P90="Terminated"),($U90/7*AS90),
IF(AND($P90="Furloughed"),($U90/7*AS90)+($U90/7*BC90),
IF(AND($P90="Rehired"),($U90/7*BC90),
IF(AND($P90="Terminated",AS90&gt;0),$U90,
IF($P90="Furloughed",IF(AS90&gt;0,$U90)+IF(BC90&gt;0,$U90),
IF($P90="Rehired",IF(BC90&gt;0,$U90))))))))*'Actual Allocation Calc'!$AK$99)))</f>
        <v/>
      </c>
      <c r="AC90" s="210" t="str">
        <f>IF($B90="","",IF('Actual Allocation Calc'!$AL$78="A",
IF($P90="Employed",$U90,
IF(AND($P90="Terminated"),($U90/7*AT90),
IF(AND($P90="Furloughed"),($U90/7*AT90)+($U90/7*BD90),
IF(AND($P90="Rehired"),($U90/7*BD90),
IF(AND($P90="Terminated",AT90&gt;0),$U90,
IF($P90="Furloughed",IF(AT90&gt;0,$U90)+IF(BD90&gt;0,$U90),
IF($P90="Rehired",IF(BD90&gt;0,$U90)))))))),IF('Actual Allocation Calc'!$AL$78="C",'Actual Allocation Calc'!P90,'Actual Allocation Calc'!Y90+IF($P90="Employed",$U90,
IF(AND($P90="Terminated"),($U90/7*AT90),
IF(AND($P90="Furloughed"),($U90/7*AT90)+($U90/7*BD90),
IF(AND($P90="Rehired"),($U90/7*BD90),
IF(AND($P90="Terminated",AT90&gt;0),$U90,
IF($P90="Furloughed",IF(AT90&gt;0,$U90)+IF(BD90&gt;0,$U90),
IF($P90="Rehired",IF(BD90&gt;0,$U90))))))))*'Actual Allocation Calc'!$AL$99)))</f>
        <v/>
      </c>
      <c r="AD90" s="210" t="str">
        <f>IF($B90="","",IF('Actual Allocation Calc'!$AM$78="A",
IF($P90="Employed",$U90,
IF(AND($P90="Terminated"),($U90/7*AU90),
IF(AND($P90="Furloughed"),($U90/7*AU90)+($U90/7*BE90),
IF(AND($P90="Rehired"),($U90/7*BE90),
IF(AND($P90="Terminated",AU90&gt;0),$U90,
IF($P90="Furloughed",IF(AU90&gt;0,$U90)+IF(BE90&gt;0,$U90),
IF($P90="Rehired",IF(BE90&gt;0,$U90)))))))),IF('Actual Allocation Calc'!$AM$78="C",'Actual Allocation Calc'!Q90,'Actual Allocation Calc'!Z90+IF($P90="Employed",$U90,
IF(AND($P90="Terminated"),($U90/7*AU90),
IF(AND($P90="Furloughed"),($U90/7*AU90)+($U90/7*BE90),
IF(AND($P90="Rehired"),($U90/7*BE90),
IF(AND($P90="Terminated",AU90&gt;0),$U90,
IF($P90="Furloughed",IF(AU90&gt;0,$U90)+IF(BE90&gt;0,$U90),
IF($P90="Rehired",IF(BE90&gt;0,$U90))))))))*'Actual Allocation Calc'!$AM$99)))</f>
        <v/>
      </c>
      <c r="AE90" s="210" t="str">
        <f>IF($B90="","",IF('Actual Allocation Calc'!$AN$78="A",
IF($P90="Employed",$U90,
IF(AND($P90="Terminated"),($U90/7*AV90),
IF(AND($P90="Furloughed"),($U90/7*AV90)+($U90/7*BF90),
IF(AND($P90="Rehired"),($U90/7*BF90),
IF(AND($P90="Terminated",AV90&gt;0),$U90,
IF($P90="Furloughed",IF(AV90&gt;0,$U90)+IF(BF90&gt;0,$U90),
IF($P90="Rehired",IF(BF90&gt;0,$U90)))))))),IF('Actual Allocation Calc'!$AN$78="C",'Actual Allocation Calc'!R90,'Actual Allocation Calc'!AA90+IF($P90="Employed",$U90,
IF(AND($P90="Terminated"),($U90/7*AV90),
IF(AND($P90="Furloughed"),($U90/7*AV90)+($U90/7*BF90),
IF(AND($P90="Rehired"),($U90/7*BF90),
IF(AND($P90="Terminated",AV90&gt;0),$U90,
IF($P90="Furloughed",IF(AV90&gt;0,$U90)+IF(BF90&gt;0,$U90),
IF($P90="Rehired",IF(BF90&gt;0,$U90))))))))*'Actual Allocation Calc'!$AN$99)))</f>
        <v/>
      </c>
      <c r="AF90" s="210" t="str">
        <f>IF($B90="","",IF('Actual Allocation Calc'!$AO$78="A",
IF($P90="Employed",$U90,
IF(AND($P90="Terminated"),($U90/7*AW90),
IF(AND($P90="Furloughed"),($U90/7*AW90)+($U90/7*BG90),
IF(AND($P90="Rehired"),($U90/7*BG90),
IF(AND($P90="Terminated",AW90&gt;0),$U90,
IF($P90="Furloughed",IF(AW90&gt;0,$U90)+IF(BG90&gt;0,$U90),
IF($P90="Rehired",IF(BG90&gt;0,$U90)))))))),IF('Actual Allocation Calc'!$AO$78="C",'Actual Allocation Calc'!S90,'Actual Allocation Calc'!AB90+IF($P90="Employed",$U90,
IF(AND($P90="Terminated"),($U90/7*AW90),
IF(AND($P90="Furloughed"),($U90/7*AW90)+($U90/7*BG90),
IF(AND($P90="Rehired"),($U90/7*BG90),
IF(AND($P90="Terminated",AW90&gt;0),$U90,
IF($P90="Furloughed",IF(AW90&gt;0,$U90)+IF(BG90&gt;0,$U90),
IF($P90="Rehired",IF(BG90&gt;0,$U90))))))))*'Actual Allocation Calc'!$AO$99)))</f>
        <v/>
      </c>
      <c r="AG90" s="210" t="str">
        <f>IF($B90="","",IF('Actual Allocation Calc'!$AP$78="A",
IF($P90="Employed",$U90/7*BK90,
IF(AND($P90="Terminated"),($U90/7*AX90),
IF(AND($P90="Furloughed"),($U90/7*AX90)+($U90/7*BH90),
IF(AND($P90="Rehired"),($U90/7*BH90),
IF(AND($P90="Terminated",AX90&gt;0),$U90,
IF($P90="Furloughed",IF(AX90&gt;0,$U90)+IF(BH90&gt;0,$U90),
IF($P90="Rehired",IF(BH90&gt;0,$U90)))))))),IF('Actual Allocation Calc'!$AP$78="C",'Actual Allocation Calc'!T90,'Actual Allocation Calc'!AC90+IF($P90="Employed",$U90/7*BK90,
IF(AND($P90="Terminated"),($U90/7*AX90),
IF(AND($P90="Furloughed"),($U90/7*AX90)+($U90/7*BH90),
IF(AND($P90="Rehired"),($U90/7*BH90),
IF(AND($P90="Terminated",AX90&gt;0),$U90,
IF($P90="Furloughed",IF(AX90&gt;0,$U90)+IF(BH90&gt;0,$U90),
IF($P90="Rehired",IF(BH90&gt;0,$U90))))))))*'Actual Allocation Calc'!$AP$99)))</f>
        <v/>
      </c>
      <c r="AH90" s="536"/>
      <c r="AI90" s="82">
        <f t="shared" si="24"/>
        <v>0</v>
      </c>
      <c r="AJ90" s="210">
        <f t="shared" si="27"/>
        <v>0</v>
      </c>
      <c r="AK90" s="397" t="str">
        <f t="shared" si="28"/>
        <v/>
      </c>
      <c r="AM90" s="173"/>
      <c r="AO90" s="214" t="str">
        <f>IFERROR(IF($V90="","",VLOOKUP(V90,'Calendar Calcs'!$B$2:$E1057,4,FALSE)),0)</f>
        <v/>
      </c>
      <c r="AP90" s="69" t="str">
        <f>IF($AO90="","", IF($AO90&lt;AP$23,0,IF($AO90&gt;AP$23,COUNTIFS('Calendar Calcs'!$E$2:$E1057,AP$23),COUNTIFS('Calendar Calcs'!$E$2:$E1057,AP$23,'Calendar Calcs'!$D$2:$D1057,"&lt;="&amp;WEEKDAY($V90)))))</f>
        <v/>
      </c>
      <c r="AQ90" s="69" t="str">
        <f>IF($AO90="","", IF($AO90&lt;AQ$23,0,IF($AO90&gt;AQ$23,COUNTIFS('Calendar Calcs'!$E$2:$E1057,AQ$23),COUNTIFS('Calendar Calcs'!$E$2:$E1057,AQ$23,'Calendar Calcs'!$D$2:$D1057,"&lt;="&amp;WEEKDAY($V90)))))</f>
        <v/>
      </c>
      <c r="AR90" s="69" t="str">
        <f>IF($AO90="","", IF($AO90&lt;AR$23,0,IF($AO90&gt;AR$23,COUNTIFS('Calendar Calcs'!$E$2:$E1057,AR$23),COUNTIFS('Calendar Calcs'!$E$2:$E1057,AR$23,'Calendar Calcs'!$D$2:$D1057,"&lt;="&amp;WEEKDAY($V90)))))</f>
        <v/>
      </c>
      <c r="AS90" s="69" t="str">
        <f>IF($AO90="","", IF($AO90&lt;AS$23,0,IF($AO90&gt;AS$23,COUNTIFS('Calendar Calcs'!$E$2:$E1057,AS$23),COUNTIFS('Calendar Calcs'!$E$2:$E1057,AS$23,'Calendar Calcs'!$D$2:$D1057,"&lt;="&amp;WEEKDAY($V90)))))</f>
        <v/>
      </c>
      <c r="AT90" s="69" t="str">
        <f>IF($AO90="","", IF($AO90&lt;AT$23,0,IF($AO90&gt;AT$23,COUNTIFS('Calendar Calcs'!$E$2:$E1057,AT$23),COUNTIFS('Calendar Calcs'!$E$2:$E1057,AT$23,'Calendar Calcs'!$D$2:$D1057,"&lt;="&amp;WEEKDAY($V90)))))</f>
        <v/>
      </c>
      <c r="AU90" s="69" t="str">
        <f>IF($AO90="","", IF($AO90&lt;AU$23,0,IF($AO90&gt;AU$23,COUNTIFS('Calendar Calcs'!$E$2:$E1057,AU$23),COUNTIFS('Calendar Calcs'!$E$2:$E1057,AU$23,'Calendar Calcs'!$D$2:$D1057,"&lt;="&amp;WEEKDAY($V90)))))</f>
        <v/>
      </c>
      <c r="AV90" s="69" t="str">
        <f>IF($AO90="","", IF($AO90&lt;AV$23,0,IF($AO90&gt;AV$23,COUNTIFS('Calendar Calcs'!$E$2:$E1057,AV$23),COUNTIFS('Calendar Calcs'!$E$2:$E1057,AV$23,'Calendar Calcs'!$D$2:$D1057,"&lt;="&amp;WEEKDAY($V90)))))</f>
        <v/>
      </c>
      <c r="AW90" s="69" t="str">
        <f>IF($AO90="","", IF($AO90&lt;AW$23,0,IF($AO90&gt;AW$23,COUNTIFS('Calendar Calcs'!$E$2:$E1057,AW$23),COUNTIFS('Calendar Calcs'!$E$2:$E1057,AW$23,'Calendar Calcs'!$D$2:$D1057,"&lt;="&amp;WEEKDAY($V90)))))</f>
        <v/>
      </c>
      <c r="AX90" s="69" t="str">
        <f>IF($AO90="","", IF($AO90&lt;AX$23,0,IF($AO90&gt;AX$23,COUNTIFS('Calendar Calcs'!$E$2:$E1057,AX$23),COUNTIFS('Calendar Calcs'!$E$2:$E1057,AX$23,'Calendar Calcs'!$D$2:$D1057,"&lt;="&amp;WEEKDAY($V90)))))</f>
        <v/>
      </c>
      <c r="AY90" s="69" t="str">
        <f>IF($W90="","",VLOOKUP($W90,'Calendar Calcs'!$B$2:$E1057,4,FALSE))</f>
        <v/>
      </c>
      <c r="AZ90" s="69" t="str">
        <f>IF($AY90="","",IF($AY90&gt;AZ$23,0,IF($AY90&lt;AZ$23,COUNTIFS('Calendar Calcs'!$E$2:$E1057,AZ$23),COUNTIFS('Calendar Calcs'!$E$2:$E1057,AZ$23,'Calendar Calcs'!$D$2:$D1057,"&gt;="&amp;WEEKDAY($W90)))))</f>
        <v/>
      </c>
      <c r="BA90" s="69" t="str">
        <f>IF($AY90="","",IF($AY90&gt;BA$23,0,IF($AY90&lt;BA$23,COUNTIFS('Calendar Calcs'!$E$2:$E1057,BA$23),COUNTIFS('Calendar Calcs'!$E$2:$E1057,BA$23,'Calendar Calcs'!$D$2:$D1057,"&gt;="&amp;WEEKDAY($W90)))))</f>
        <v/>
      </c>
      <c r="BB90" s="69" t="str">
        <f>IF($AY90="","",IF($AY90&gt;BB$23,0,IF($AY90&lt;BB$23,COUNTIFS('Calendar Calcs'!$E$2:$E1057,BB$23),COUNTIFS('Calendar Calcs'!$E$2:$E1057,BB$23,'Calendar Calcs'!$D$2:$D1057,"&gt;="&amp;WEEKDAY($W90)))))</f>
        <v/>
      </c>
      <c r="BC90" s="69" t="str">
        <f>IF($AY90="","",IF($AY90&gt;BC$23,0,IF($AY90&lt;BC$23,COUNTIFS('Calendar Calcs'!$E$2:$E1057,BC$23),COUNTIFS('Calendar Calcs'!$E$2:$E1057,BC$23,'Calendar Calcs'!$D$2:$D1057,"&gt;="&amp;WEEKDAY($W90)))))</f>
        <v/>
      </c>
      <c r="BD90" s="69" t="str">
        <f>IF($AY90="","",IF($AY90&gt;BD$23,0,IF($AY90&lt;BD$23,COUNTIFS('Calendar Calcs'!$E$2:$E1057,BD$23),COUNTIFS('Calendar Calcs'!$E$2:$E1057,BD$23,'Calendar Calcs'!$D$2:$D1057,"&gt;="&amp;WEEKDAY($W90)))))</f>
        <v/>
      </c>
      <c r="BE90" s="69" t="str">
        <f>IF($AY90="","",IF($AY90&gt;BE$23,0,IF($AY90&lt;BE$23,COUNTIFS('Calendar Calcs'!$E$2:$E1057,BE$23),COUNTIFS('Calendar Calcs'!$E$2:$E1057,BE$23,'Calendar Calcs'!$D$2:$D1057,"&gt;="&amp;WEEKDAY($W90)))))</f>
        <v/>
      </c>
      <c r="BF90" s="69" t="str">
        <f>IF($AY90="","",IF($AY90&gt;BF$23,0,IF($AY90&lt;BF$23,COUNTIFS('Calendar Calcs'!$E$2:$E1057,BF$23),COUNTIFS('Calendar Calcs'!$E$2:$E1057,BF$23,'Calendar Calcs'!$D$2:$D1057,"&gt;="&amp;WEEKDAY($W90)))))</f>
        <v/>
      </c>
      <c r="BG90" s="69" t="str">
        <f>IF($AY90="","",IF($AY90&gt;BG$23,0,IF($AY90&lt;BG$23,COUNTIFS('Calendar Calcs'!$E$2:$E1057,BG$23),COUNTIFS('Calendar Calcs'!$E$2:$E1057,BG$23,'Calendar Calcs'!$D$2:$D1057,"&gt;="&amp;WEEKDAY($W90)))))</f>
        <v/>
      </c>
      <c r="BH90" s="69">
        <f t="shared" si="29"/>
        <v>6</v>
      </c>
      <c r="BI90" s="69">
        <f>IF(Cover!$E$43="","",VLOOKUP(Cover!$E$43,'Calendar Calcs'!$B$2:$E1057,4,FALSE))</f>
        <v>1</v>
      </c>
      <c r="BJ90" s="69">
        <f>IF($BI90="","", IF($BI90&lt;BJ$23,0,IF($BI90&gt;=BJ$23,COUNTIFS('Calendar Calcs'!$E$2:$E1057,BJ$23),COUNTIFS('Calendar Calcs'!$E$2:$E1057,BJ$23,'Calendar Calcs'!$D$2:$D1057,"&lt;="&amp;WEEKDAY($V90)))))</f>
        <v>1</v>
      </c>
      <c r="BK90" s="69">
        <f t="shared" si="26"/>
        <v>6</v>
      </c>
      <c r="BN90" s="69" t="str">
        <f>IF(T90&gt;0,"FTE",IF(Cover!$E$47="Weekly",IF(S90&gt;29.75,"FTE","PTE"),IF(S90&gt;59.75,"FTE","PTE")))</f>
        <v>PTE</v>
      </c>
      <c r="BO90" s="69">
        <f>IF(BN90="FTE",30,IF(Cover!$E$47="Weekly",'STEP 2 EE Data'!S90,'STEP 2 EE Data'!S90/2))</f>
        <v>0</v>
      </c>
      <c r="BP90" s="209">
        <f t="shared" si="30"/>
        <v>0</v>
      </c>
      <c r="BQ90" s="209">
        <f t="shared" si="31"/>
        <v>0</v>
      </c>
      <c r="BR90" s="209">
        <f t="shared" si="32"/>
        <v>0</v>
      </c>
      <c r="BS90" s="209">
        <f t="shared" si="33"/>
        <v>0</v>
      </c>
      <c r="BT90" s="209">
        <f t="shared" si="34"/>
        <v>0</v>
      </c>
      <c r="BU90" s="209">
        <f t="shared" si="35"/>
        <v>0</v>
      </c>
      <c r="BV90" s="209">
        <f t="shared" si="36"/>
        <v>0</v>
      </c>
      <c r="BW90" s="209">
        <f t="shared" si="37"/>
        <v>0</v>
      </c>
      <c r="BX90" s="209">
        <f t="shared" si="38"/>
        <v>0</v>
      </c>
      <c r="CC90" s="210" t="str">
        <f>IF(B90="","",IF(C90="",IF(Cover!$E$47="Weekly",'STEP 3 EE Comp'!BI95*8,'STEP 3 EE Comp'!BI95*4),IF(Cover!$E$47="Weekly",'STEP 3 EE Comp'!BI95,'STEP 3 EE Comp'!BI95)))</f>
        <v/>
      </c>
      <c r="CD90" s="82" t="str">
        <f t="shared" si="39"/>
        <v/>
      </c>
      <c r="CE90" s="417">
        <f t="shared" si="40"/>
        <v>1</v>
      </c>
      <c r="CF90" s="82" t="str">
        <f t="shared" si="41"/>
        <v>Good</v>
      </c>
      <c r="CG90" s="82">
        <f t="shared" si="42"/>
        <v>0</v>
      </c>
      <c r="CH90" s="234">
        <f t="shared" si="43"/>
        <v>0</v>
      </c>
    </row>
    <row r="91" spans="1:86" s="69" customFormat="1" x14ac:dyDescent="0.3">
      <c r="A91" s="530"/>
      <c r="B91" s="477"/>
      <c r="C91" s="52"/>
      <c r="D91" s="565"/>
      <c r="E91" s="52"/>
      <c r="F91" s="507"/>
      <c r="G91" s="210">
        <f t="shared" si="23"/>
        <v>0</v>
      </c>
      <c r="H91" s="82">
        <f t="shared" si="25"/>
        <v>0</v>
      </c>
      <c r="I91" s="211"/>
      <c r="J91" s="441" t="s">
        <v>21</v>
      </c>
      <c r="K91" s="441" t="s">
        <v>21</v>
      </c>
      <c r="L91" s="441" t="s">
        <v>21</v>
      </c>
      <c r="M91" s="441" t="s">
        <v>21</v>
      </c>
      <c r="N91" s="568" t="s">
        <v>21</v>
      </c>
      <c r="O91" s="211"/>
      <c r="P91" s="212" t="str">
        <f>IF(B91="","",
IF(AND(V91="",W91="",B91&lt;&gt;""),"Employed",
IF(AND(V91&lt;&gt;"",W91="",B91&lt;&gt;""),"Terminated",
IF(AND(V91&lt;&gt;"",W91&lt;&gt;"",B91&lt;&gt;""),IF(W91&lt;Cover!$E$43,"Employed","Furloughed"),
IF(AND(V91="",W91&lt;&gt;"",B91&lt;&gt;""),IF(W91&lt;Cover!$E$43,"Employed","Rehired"))))))</f>
        <v/>
      </c>
      <c r="Q91" s="211"/>
      <c r="R91" s="536"/>
      <c r="S91" s="563"/>
      <c r="T91" s="536"/>
      <c r="U91" s="82">
        <f>IF(Cover!$E$47="Weekly",IF(T91&gt;0,T91,R91*S91),IF(T91&gt;0,T91,R91*S91)/2)</f>
        <v>0</v>
      </c>
      <c r="V91" s="564"/>
      <c r="W91" s="564"/>
      <c r="Y91" s="213" t="str">
        <f>IF($B91="","",IF('Actual Allocation Calc'!$AH$78="A",
IF($P91="Employed",$U91/7*BJ91,
IF(AND($P91="Terminated"),($U91/7*AP91),
IF(AND($P91="Furloughed"),($U91/7*AP91)+($U91/7*AZ91),
IF(AND($P91="Rehired"),($U91/7*AZ91),
IF(AND($P91="Terminated",AP91&gt;0),$U91,
IF($P91="Furloughed",IF(AP91&gt;0,$U91)+IF(AZ91&gt;0,$U91),
IF($P91="Rehired",IF(AZ91&gt;0,$U91)))))))),IF('Actual Allocation Calc'!$AH$78="C",'Actual Allocation Calc'!L91,'Actual Allocation Calc'!U91+IF($P91="Employed",$U91/7*BJ91,
IF(AND($P91="Terminated"),($U91/7*AP91),
IF(AND($P91="Furloughed"),($U91/7*AP91)+($U91/7*AZ91),
IF(AND($P91="Rehired"),($U91/7*AZ91),
IF(AND($P91="Terminated",AP91&gt;0),$U91,
IF($P91="Furloughed",IF(AP91&gt;0,$U91)+IF(AZ91&gt;0,$U91),
IF($P91="Rehired",IF(AZ91&gt;0,$U91))))))))*'Actual Allocation Calc'!$AH$99)))</f>
        <v/>
      </c>
      <c r="Z91" s="210" t="str">
        <f>IF($B91="","",IF('Actual Allocation Calc'!$AI$78="A",
IF($P91="Employed",$U91,
IF(AND($P91="Terminated"),($U91/7*AQ91),
IF(AND($P91="Furloughed"),($U91/7*AQ91)+($U91/7*BA91),
IF(AND($P91="Rehired"),($U91/7*BA91),
IF(AND($P91="Terminated",AQ91&gt;0),$U91,
IF($P91="Furloughed",IF(AQ91&gt;0,$U91)+IF(BA91&gt;0,$U91),
IF($P91="Rehired",IF(BA91&gt;0,$U91)))))))),IF('Actual Allocation Calc'!$AI$78="C",'Actual Allocation Calc'!M91,'Actual Allocation Calc'!V91+IF($P91="Employed",$U91,
IF(AND($P91="Terminated"),($U91/7*AQ91),
IF(AND($P91="Furloughed"),($U91/7*AQ91)+($U91/7*BA91),
IF(AND($P91="Rehired"),($U91/7*BA91),
IF(AND($P91="Terminated",AQ91&gt;0),$U91,
IF($P91="Furloughed",IF(AQ91&gt;0,$U91)+IF(BA91&gt;0,$U91),
IF($P91="Rehired",IF(BA91&gt;0,$U91))))))))*'Actual Allocation Calc'!$AI$99)))</f>
        <v/>
      </c>
      <c r="AA91" s="210" t="str">
        <f>IF($B91="","",IF('Actual Allocation Calc'!$AJ$78="A",
IF($P91="Employed",$U91,
IF(AND($P91="Terminated"),($U91/7*AR91),
IF(AND($P91="Furloughed"),($U91/7*AR91)+($U91/7*BB91),
IF(AND($P91="Rehired"),($U91/7*BB91),
IF(AND($P91="Terminated",AR91&gt;0),$U91,
IF($P91="Furloughed",IF(AR91&gt;0,$U91)+IF(BB91&gt;0,$U91),
IF($P91="Rehired",IF(BB91&gt;0,$U91)))))))),IF('Actual Allocation Calc'!$AJ$78="C",'Actual Allocation Calc'!N91,'Actual Allocation Calc'!W91+IF($P91="Employed",$U91,
IF(AND($P91="Terminated"),($U91/7*AR91),
IF(AND($P91="Furloughed"),($U91/7*AR91)+($U91/7*BB91),
IF(AND($P91="Rehired"),($U91/7*BB91),
IF(AND($P91="Terminated",AR91&gt;0),$U91,
IF($P91="Furloughed",IF(AR91&gt;0,$U91)+IF(BB91&gt;0,$U91),
IF($P91="Rehired",IF(BB91&gt;0,$U91))))))))*'Actual Allocation Calc'!$AJ$99)))</f>
        <v/>
      </c>
      <c r="AB91" s="210" t="str">
        <f>IF($B91="","",IF('Actual Allocation Calc'!$AK$78="A",
IF($P91="Employed",$U91,
IF(AND($P91="Terminated"),($U91/7*AS91),
IF(AND($P91="Furloughed"),($U91/7*AS91)+($U91/7*BC91),
IF(AND($P91="Rehired"),($U91/7*BC91),
IF(AND($P91="Terminated",AS91&gt;0),$U91,
IF($P91="Furloughed",IF(AS91&gt;0,$U91)+IF(BC91&gt;0,$U91),
IF($P91="Rehired",IF(BC91&gt;0,$U91)))))))),IF('Actual Allocation Calc'!$AK$78="C",'Actual Allocation Calc'!O91,'Actual Allocation Calc'!X91+IF($P91="Employed",$U91,
IF(AND($P91="Terminated"),($U91/7*AS91),
IF(AND($P91="Furloughed"),($U91/7*AS91)+($U91/7*BC91),
IF(AND($P91="Rehired"),($U91/7*BC91),
IF(AND($P91="Terminated",AS91&gt;0),$U91,
IF($P91="Furloughed",IF(AS91&gt;0,$U91)+IF(BC91&gt;0,$U91),
IF($P91="Rehired",IF(BC91&gt;0,$U91))))))))*'Actual Allocation Calc'!$AK$99)))</f>
        <v/>
      </c>
      <c r="AC91" s="210" t="str">
        <f>IF($B91="","",IF('Actual Allocation Calc'!$AL$78="A",
IF($P91="Employed",$U91,
IF(AND($P91="Terminated"),($U91/7*AT91),
IF(AND($P91="Furloughed"),($U91/7*AT91)+($U91/7*BD91),
IF(AND($P91="Rehired"),($U91/7*BD91),
IF(AND($P91="Terminated",AT91&gt;0),$U91,
IF($P91="Furloughed",IF(AT91&gt;0,$U91)+IF(BD91&gt;0,$U91),
IF($P91="Rehired",IF(BD91&gt;0,$U91)))))))),IF('Actual Allocation Calc'!$AL$78="C",'Actual Allocation Calc'!P91,'Actual Allocation Calc'!Y91+IF($P91="Employed",$U91,
IF(AND($P91="Terminated"),($U91/7*AT91),
IF(AND($P91="Furloughed"),($U91/7*AT91)+($U91/7*BD91),
IF(AND($P91="Rehired"),($U91/7*BD91),
IF(AND($P91="Terminated",AT91&gt;0),$U91,
IF($P91="Furloughed",IF(AT91&gt;0,$U91)+IF(BD91&gt;0,$U91),
IF($P91="Rehired",IF(BD91&gt;0,$U91))))))))*'Actual Allocation Calc'!$AL$99)))</f>
        <v/>
      </c>
      <c r="AD91" s="210" t="str">
        <f>IF($B91="","",IF('Actual Allocation Calc'!$AM$78="A",
IF($P91="Employed",$U91,
IF(AND($P91="Terminated"),($U91/7*AU91),
IF(AND($P91="Furloughed"),($U91/7*AU91)+($U91/7*BE91),
IF(AND($P91="Rehired"),($U91/7*BE91),
IF(AND($P91="Terminated",AU91&gt;0),$U91,
IF($P91="Furloughed",IF(AU91&gt;0,$U91)+IF(BE91&gt;0,$U91),
IF($P91="Rehired",IF(BE91&gt;0,$U91)))))))),IF('Actual Allocation Calc'!$AM$78="C",'Actual Allocation Calc'!Q91,'Actual Allocation Calc'!Z91+IF($P91="Employed",$U91,
IF(AND($P91="Terminated"),($U91/7*AU91),
IF(AND($P91="Furloughed"),($U91/7*AU91)+($U91/7*BE91),
IF(AND($P91="Rehired"),($U91/7*BE91),
IF(AND($P91="Terminated",AU91&gt;0),$U91,
IF($P91="Furloughed",IF(AU91&gt;0,$U91)+IF(BE91&gt;0,$U91),
IF($P91="Rehired",IF(BE91&gt;0,$U91))))))))*'Actual Allocation Calc'!$AM$99)))</f>
        <v/>
      </c>
      <c r="AE91" s="210" t="str">
        <f>IF($B91="","",IF('Actual Allocation Calc'!$AN$78="A",
IF($P91="Employed",$U91,
IF(AND($P91="Terminated"),($U91/7*AV91),
IF(AND($P91="Furloughed"),($U91/7*AV91)+($U91/7*BF91),
IF(AND($P91="Rehired"),($U91/7*BF91),
IF(AND($P91="Terminated",AV91&gt;0),$U91,
IF($P91="Furloughed",IF(AV91&gt;0,$U91)+IF(BF91&gt;0,$U91),
IF($P91="Rehired",IF(BF91&gt;0,$U91)))))))),IF('Actual Allocation Calc'!$AN$78="C",'Actual Allocation Calc'!R91,'Actual Allocation Calc'!AA91+IF($P91="Employed",$U91,
IF(AND($P91="Terminated"),($U91/7*AV91),
IF(AND($P91="Furloughed"),($U91/7*AV91)+($U91/7*BF91),
IF(AND($P91="Rehired"),($U91/7*BF91),
IF(AND($P91="Terminated",AV91&gt;0),$U91,
IF($P91="Furloughed",IF(AV91&gt;0,$U91)+IF(BF91&gt;0,$U91),
IF($P91="Rehired",IF(BF91&gt;0,$U91))))))))*'Actual Allocation Calc'!$AN$99)))</f>
        <v/>
      </c>
      <c r="AF91" s="210" t="str">
        <f>IF($B91="","",IF('Actual Allocation Calc'!$AO$78="A",
IF($P91="Employed",$U91,
IF(AND($P91="Terminated"),($U91/7*AW91),
IF(AND($P91="Furloughed"),($U91/7*AW91)+($U91/7*BG91),
IF(AND($P91="Rehired"),($U91/7*BG91),
IF(AND($P91="Terminated",AW91&gt;0),$U91,
IF($P91="Furloughed",IF(AW91&gt;0,$U91)+IF(BG91&gt;0,$U91),
IF($P91="Rehired",IF(BG91&gt;0,$U91)))))))),IF('Actual Allocation Calc'!$AO$78="C",'Actual Allocation Calc'!S91,'Actual Allocation Calc'!AB91+IF($P91="Employed",$U91,
IF(AND($P91="Terminated"),($U91/7*AW91),
IF(AND($P91="Furloughed"),($U91/7*AW91)+($U91/7*BG91),
IF(AND($P91="Rehired"),($U91/7*BG91),
IF(AND($P91="Terminated",AW91&gt;0),$U91,
IF($P91="Furloughed",IF(AW91&gt;0,$U91)+IF(BG91&gt;0,$U91),
IF($P91="Rehired",IF(BG91&gt;0,$U91))))))))*'Actual Allocation Calc'!$AO$99)))</f>
        <v/>
      </c>
      <c r="AG91" s="210" t="str">
        <f>IF($B91="","",IF('Actual Allocation Calc'!$AP$78="A",
IF($P91="Employed",$U91/7*BK91,
IF(AND($P91="Terminated"),($U91/7*AX91),
IF(AND($P91="Furloughed"),($U91/7*AX91)+($U91/7*BH91),
IF(AND($P91="Rehired"),($U91/7*BH91),
IF(AND($P91="Terminated",AX91&gt;0),$U91,
IF($P91="Furloughed",IF(AX91&gt;0,$U91)+IF(BH91&gt;0,$U91),
IF($P91="Rehired",IF(BH91&gt;0,$U91)))))))),IF('Actual Allocation Calc'!$AP$78="C",'Actual Allocation Calc'!T91,'Actual Allocation Calc'!AC91+IF($P91="Employed",$U91/7*BK91,
IF(AND($P91="Terminated"),($U91/7*AX91),
IF(AND($P91="Furloughed"),($U91/7*AX91)+($U91/7*BH91),
IF(AND($P91="Rehired"),($U91/7*BH91),
IF(AND($P91="Terminated",AX91&gt;0),$U91,
IF($P91="Furloughed",IF(AX91&gt;0,$U91)+IF(BH91&gt;0,$U91),
IF($P91="Rehired",IF(BH91&gt;0,$U91))))))))*'Actual Allocation Calc'!$AP$99)))</f>
        <v/>
      </c>
      <c r="AH91" s="536"/>
      <c r="AI91" s="82">
        <f t="shared" si="24"/>
        <v>0</v>
      </c>
      <c r="AJ91" s="210">
        <f t="shared" si="27"/>
        <v>0</v>
      </c>
      <c r="AK91" s="397" t="str">
        <f t="shared" si="28"/>
        <v/>
      </c>
      <c r="AM91" s="173"/>
      <c r="AO91" s="214" t="str">
        <f>IFERROR(IF($V91="","",VLOOKUP(V91,'Calendar Calcs'!$B$2:$E1058,4,FALSE)),0)</f>
        <v/>
      </c>
      <c r="AP91" s="69" t="str">
        <f>IF($AO91="","", IF($AO91&lt;AP$23,0,IF($AO91&gt;AP$23,COUNTIFS('Calendar Calcs'!$E$2:$E1058,AP$23),COUNTIFS('Calendar Calcs'!$E$2:$E1058,AP$23,'Calendar Calcs'!$D$2:$D1058,"&lt;="&amp;WEEKDAY($V91)))))</f>
        <v/>
      </c>
      <c r="AQ91" s="69" t="str">
        <f>IF($AO91="","", IF($AO91&lt;AQ$23,0,IF($AO91&gt;AQ$23,COUNTIFS('Calendar Calcs'!$E$2:$E1058,AQ$23),COUNTIFS('Calendar Calcs'!$E$2:$E1058,AQ$23,'Calendar Calcs'!$D$2:$D1058,"&lt;="&amp;WEEKDAY($V91)))))</f>
        <v/>
      </c>
      <c r="AR91" s="69" t="str">
        <f>IF($AO91="","", IF($AO91&lt;AR$23,0,IF($AO91&gt;AR$23,COUNTIFS('Calendar Calcs'!$E$2:$E1058,AR$23),COUNTIFS('Calendar Calcs'!$E$2:$E1058,AR$23,'Calendar Calcs'!$D$2:$D1058,"&lt;="&amp;WEEKDAY($V91)))))</f>
        <v/>
      </c>
      <c r="AS91" s="69" t="str">
        <f>IF($AO91="","", IF($AO91&lt;AS$23,0,IF($AO91&gt;AS$23,COUNTIFS('Calendar Calcs'!$E$2:$E1058,AS$23),COUNTIFS('Calendar Calcs'!$E$2:$E1058,AS$23,'Calendar Calcs'!$D$2:$D1058,"&lt;="&amp;WEEKDAY($V91)))))</f>
        <v/>
      </c>
      <c r="AT91" s="69" t="str">
        <f>IF($AO91="","", IF($AO91&lt;AT$23,0,IF($AO91&gt;AT$23,COUNTIFS('Calendar Calcs'!$E$2:$E1058,AT$23),COUNTIFS('Calendar Calcs'!$E$2:$E1058,AT$23,'Calendar Calcs'!$D$2:$D1058,"&lt;="&amp;WEEKDAY($V91)))))</f>
        <v/>
      </c>
      <c r="AU91" s="69" t="str">
        <f>IF($AO91="","", IF($AO91&lt;AU$23,0,IF($AO91&gt;AU$23,COUNTIFS('Calendar Calcs'!$E$2:$E1058,AU$23),COUNTIFS('Calendar Calcs'!$E$2:$E1058,AU$23,'Calendar Calcs'!$D$2:$D1058,"&lt;="&amp;WEEKDAY($V91)))))</f>
        <v/>
      </c>
      <c r="AV91" s="69" t="str">
        <f>IF($AO91="","", IF($AO91&lt;AV$23,0,IF($AO91&gt;AV$23,COUNTIFS('Calendar Calcs'!$E$2:$E1058,AV$23),COUNTIFS('Calendar Calcs'!$E$2:$E1058,AV$23,'Calendar Calcs'!$D$2:$D1058,"&lt;="&amp;WEEKDAY($V91)))))</f>
        <v/>
      </c>
      <c r="AW91" s="69" t="str">
        <f>IF($AO91="","", IF($AO91&lt;AW$23,0,IF($AO91&gt;AW$23,COUNTIFS('Calendar Calcs'!$E$2:$E1058,AW$23),COUNTIFS('Calendar Calcs'!$E$2:$E1058,AW$23,'Calendar Calcs'!$D$2:$D1058,"&lt;="&amp;WEEKDAY($V91)))))</f>
        <v/>
      </c>
      <c r="AX91" s="69" t="str">
        <f>IF($AO91="","", IF($AO91&lt;AX$23,0,IF($AO91&gt;AX$23,COUNTIFS('Calendar Calcs'!$E$2:$E1058,AX$23),COUNTIFS('Calendar Calcs'!$E$2:$E1058,AX$23,'Calendar Calcs'!$D$2:$D1058,"&lt;="&amp;WEEKDAY($V91)))))</f>
        <v/>
      </c>
      <c r="AY91" s="69" t="str">
        <f>IF($W91="","",VLOOKUP($W91,'Calendar Calcs'!$B$2:$E1058,4,FALSE))</f>
        <v/>
      </c>
      <c r="AZ91" s="69" t="str">
        <f>IF($AY91="","",IF($AY91&gt;AZ$23,0,IF($AY91&lt;AZ$23,COUNTIFS('Calendar Calcs'!$E$2:$E1058,AZ$23),COUNTIFS('Calendar Calcs'!$E$2:$E1058,AZ$23,'Calendar Calcs'!$D$2:$D1058,"&gt;="&amp;WEEKDAY($W91)))))</f>
        <v/>
      </c>
      <c r="BA91" s="69" t="str">
        <f>IF($AY91="","",IF($AY91&gt;BA$23,0,IF($AY91&lt;BA$23,COUNTIFS('Calendar Calcs'!$E$2:$E1058,BA$23),COUNTIFS('Calendar Calcs'!$E$2:$E1058,BA$23,'Calendar Calcs'!$D$2:$D1058,"&gt;="&amp;WEEKDAY($W91)))))</f>
        <v/>
      </c>
      <c r="BB91" s="69" t="str">
        <f>IF($AY91="","",IF($AY91&gt;BB$23,0,IF($AY91&lt;BB$23,COUNTIFS('Calendar Calcs'!$E$2:$E1058,BB$23),COUNTIFS('Calendar Calcs'!$E$2:$E1058,BB$23,'Calendar Calcs'!$D$2:$D1058,"&gt;="&amp;WEEKDAY($W91)))))</f>
        <v/>
      </c>
      <c r="BC91" s="69" t="str">
        <f>IF($AY91="","",IF($AY91&gt;BC$23,0,IF($AY91&lt;BC$23,COUNTIFS('Calendar Calcs'!$E$2:$E1058,BC$23),COUNTIFS('Calendar Calcs'!$E$2:$E1058,BC$23,'Calendar Calcs'!$D$2:$D1058,"&gt;="&amp;WEEKDAY($W91)))))</f>
        <v/>
      </c>
      <c r="BD91" s="69" t="str">
        <f>IF($AY91="","",IF($AY91&gt;BD$23,0,IF($AY91&lt;BD$23,COUNTIFS('Calendar Calcs'!$E$2:$E1058,BD$23),COUNTIFS('Calendar Calcs'!$E$2:$E1058,BD$23,'Calendar Calcs'!$D$2:$D1058,"&gt;="&amp;WEEKDAY($W91)))))</f>
        <v/>
      </c>
      <c r="BE91" s="69" t="str">
        <f>IF($AY91="","",IF($AY91&gt;BE$23,0,IF($AY91&lt;BE$23,COUNTIFS('Calendar Calcs'!$E$2:$E1058,BE$23),COUNTIFS('Calendar Calcs'!$E$2:$E1058,BE$23,'Calendar Calcs'!$D$2:$D1058,"&gt;="&amp;WEEKDAY($W91)))))</f>
        <v/>
      </c>
      <c r="BF91" s="69" t="str">
        <f>IF($AY91="","",IF($AY91&gt;BF$23,0,IF($AY91&lt;BF$23,COUNTIFS('Calendar Calcs'!$E$2:$E1058,BF$23),COUNTIFS('Calendar Calcs'!$E$2:$E1058,BF$23,'Calendar Calcs'!$D$2:$D1058,"&gt;="&amp;WEEKDAY($W91)))))</f>
        <v/>
      </c>
      <c r="BG91" s="69" t="str">
        <f>IF($AY91="","",IF($AY91&gt;BG$23,0,IF($AY91&lt;BG$23,COUNTIFS('Calendar Calcs'!$E$2:$E1058,BG$23),COUNTIFS('Calendar Calcs'!$E$2:$E1058,BG$23,'Calendar Calcs'!$D$2:$D1058,"&gt;="&amp;WEEKDAY($W91)))))</f>
        <v/>
      </c>
      <c r="BH91" s="69">
        <f t="shared" si="29"/>
        <v>6</v>
      </c>
      <c r="BI91" s="69">
        <f>IF(Cover!$E$43="","",VLOOKUP(Cover!$E$43,'Calendar Calcs'!$B$2:$E1058,4,FALSE))</f>
        <v>1</v>
      </c>
      <c r="BJ91" s="69">
        <f>IF($BI91="","", IF($BI91&lt;BJ$23,0,IF($BI91&gt;=BJ$23,COUNTIFS('Calendar Calcs'!$E$2:$E1058,BJ$23),COUNTIFS('Calendar Calcs'!$E$2:$E1058,BJ$23,'Calendar Calcs'!$D$2:$D1058,"&lt;="&amp;WEEKDAY($V91)))))</f>
        <v>1</v>
      </c>
      <c r="BK91" s="69">
        <f t="shared" si="26"/>
        <v>6</v>
      </c>
      <c r="BN91" s="69" t="str">
        <f>IF(T91&gt;0,"FTE",IF(Cover!$E$47="Weekly",IF(S91&gt;29.75,"FTE","PTE"),IF(S91&gt;59.75,"FTE","PTE")))</f>
        <v>PTE</v>
      </c>
      <c r="BO91" s="69">
        <f>IF(BN91="FTE",30,IF(Cover!$E$47="Weekly",'STEP 2 EE Data'!S91,'STEP 2 EE Data'!S91/2))</f>
        <v>0</v>
      </c>
      <c r="BP91" s="209">
        <f t="shared" si="30"/>
        <v>0</v>
      </c>
      <c r="BQ91" s="209">
        <f t="shared" si="31"/>
        <v>0</v>
      </c>
      <c r="BR91" s="209">
        <f t="shared" si="32"/>
        <v>0</v>
      </c>
      <c r="BS91" s="209">
        <f t="shared" si="33"/>
        <v>0</v>
      </c>
      <c r="BT91" s="209">
        <f t="shared" si="34"/>
        <v>0</v>
      </c>
      <c r="BU91" s="209">
        <f t="shared" si="35"/>
        <v>0</v>
      </c>
      <c r="BV91" s="209">
        <f t="shared" si="36"/>
        <v>0</v>
      </c>
      <c r="BW91" s="209">
        <f t="shared" si="37"/>
        <v>0</v>
      </c>
      <c r="BX91" s="209">
        <f t="shared" si="38"/>
        <v>0</v>
      </c>
      <c r="CC91" s="210" t="str">
        <f>IF(B91="","",IF(C91="",IF(Cover!$E$47="Weekly",'STEP 3 EE Comp'!BI96*8,'STEP 3 EE Comp'!BI96*4),IF(Cover!$E$47="Weekly",'STEP 3 EE Comp'!BI96,'STEP 3 EE Comp'!BI96)))</f>
        <v/>
      </c>
      <c r="CD91" s="82" t="str">
        <f t="shared" si="39"/>
        <v/>
      </c>
      <c r="CE91" s="417">
        <f t="shared" si="40"/>
        <v>1</v>
      </c>
      <c r="CF91" s="82" t="str">
        <f t="shared" si="41"/>
        <v>Good</v>
      </c>
      <c r="CG91" s="82">
        <f t="shared" si="42"/>
        <v>0</v>
      </c>
      <c r="CH91" s="234">
        <f t="shared" si="43"/>
        <v>0</v>
      </c>
    </row>
    <row r="92" spans="1:86" s="69" customFormat="1" x14ac:dyDescent="0.3">
      <c r="A92" s="530"/>
      <c r="B92" s="477"/>
      <c r="C92" s="52"/>
      <c r="D92" s="565"/>
      <c r="E92" s="52"/>
      <c r="F92" s="507"/>
      <c r="G92" s="210">
        <f t="shared" si="23"/>
        <v>0</v>
      </c>
      <c r="H92" s="82">
        <f t="shared" si="25"/>
        <v>0</v>
      </c>
      <c r="I92" s="211"/>
      <c r="J92" s="441" t="s">
        <v>21</v>
      </c>
      <c r="K92" s="441" t="s">
        <v>21</v>
      </c>
      <c r="L92" s="441" t="s">
        <v>21</v>
      </c>
      <c r="M92" s="441" t="s">
        <v>21</v>
      </c>
      <c r="N92" s="568" t="s">
        <v>21</v>
      </c>
      <c r="O92" s="211"/>
      <c r="P92" s="212" t="str">
        <f>IF(B92="","",
IF(AND(V92="",W92="",B92&lt;&gt;""),"Employed",
IF(AND(V92&lt;&gt;"",W92="",B92&lt;&gt;""),"Terminated",
IF(AND(V92&lt;&gt;"",W92&lt;&gt;"",B92&lt;&gt;""),IF(W92&lt;Cover!$E$43,"Employed","Furloughed"),
IF(AND(V92="",W92&lt;&gt;"",B92&lt;&gt;""),IF(W92&lt;Cover!$E$43,"Employed","Rehired"))))))</f>
        <v/>
      </c>
      <c r="Q92" s="211"/>
      <c r="R92" s="536"/>
      <c r="S92" s="563"/>
      <c r="T92" s="536"/>
      <c r="U92" s="82">
        <f>IF(Cover!$E$47="Weekly",IF(T92&gt;0,T92,R92*S92),IF(T92&gt;0,T92,R92*S92)/2)</f>
        <v>0</v>
      </c>
      <c r="V92" s="564"/>
      <c r="W92" s="564"/>
      <c r="Y92" s="213" t="str">
        <f>IF($B92="","",IF('Actual Allocation Calc'!$AH$78="A",
IF($P92="Employed",$U92/7*BJ92,
IF(AND($P92="Terminated"),($U92/7*AP92),
IF(AND($P92="Furloughed"),($U92/7*AP92)+($U92/7*AZ92),
IF(AND($P92="Rehired"),($U92/7*AZ92),
IF(AND($P92="Terminated",AP92&gt;0),$U92,
IF($P92="Furloughed",IF(AP92&gt;0,$U92)+IF(AZ92&gt;0,$U92),
IF($P92="Rehired",IF(AZ92&gt;0,$U92)))))))),IF('Actual Allocation Calc'!$AH$78="C",'Actual Allocation Calc'!L92,'Actual Allocation Calc'!U92+IF($P92="Employed",$U92/7*BJ92,
IF(AND($P92="Terminated"),($U92/7*AP92),
IF(AND($P92="Furloughed"),($U92/7*AP92)+($U92/7*AZ92),
IF(AND($P92="Rehired"),($U92/7*AZ92),
IF(AND($P92="Terminated",AP92&gt;0),$U92,
IF($P92="Furloughed",IF(AP92&gt;0,$U92)+IF(AZ92&gt;0,$U92),
IF($P92="Rehired",IF(AZ92&gt;0,$U92))))))))*'Actual Allocation Calc'!$AH$99)))</f>
        <v/>
      </c>
      <c r="Z92" s="210" t="str">
        <f>IF($B92="","",IF('Actual Allocation Calc'!$AI$78="A",
IF($P92="Employed",$U92,
IF(AND($P92="Terminated"),($U92/7*AQ92),
IF(AND($P92="Furloughed"),($U92/7*AQ92)+($U92/7*BA92),
IF(AND($P92="Rehired"),($U92/7*BA92),
IF(AND($P92="Terminated",AQ92&gt;0),$U92,
IF($P92="Furloughed",IF(AQ92&gt;0,$U92)+IF(BA92&gt;0,$U92),
IF($P92="Rehired",IF(BA92&gt;0,$U92)))))))),IF('Actual Allocation Calc'!$AI$78="C",'Actual Allocation Calc'!M92,'Actual Allocation Calc'!V92+IF($P92="Employed",$U92,
IF(AND($P92="Terminated"),($U92/7*AQ92),
IF(AND($P92="Furloughed"),($U92/7*AQ92)+($U92/7*BA92),
IF(AND($P92="Rehired"),($U92/7*BA92),
IF(AND($P92="Terminated",AQ92&gt;0),$U92,
IF($P92="Furloughed",IF(AQ92&gt;0,$U92)+IF(BA92&gt;0,$U92),
IF($P92="Rehired",IF(BA92&gt;0,$U92))))))))*'Actual Allocation Calc'!$AI$99)))</f>
        <v/>
      </c>
      <c r="AA92" s="210" t="str">
        <f>IF($B92="","",IF('Actual Allocation Calc'!$AJ$78="A",
IF($P92="Employed",$U92,
IF(AND($P92="Terminated"),($U92/7*AR92),
IF(AND($P92="Furloughed"),($U92/7*AR92)+($U92/7*BB92),
IF(AND($P92="Rehired"),($U92/7*BB92),
IF(AND($P92="Terminated",AR92&gt;0),$U92,
IF($P92="Furloughed",IF(AR92&gt;0,$U92)+IF(BB92&gt;0,$U92),
IF($P92="Rehired",IF(BB92&gt;0,$U92)))))))),IF('Actual Allocation Calc'!$AJ$78="C",'Actual Allocation Calc'!N92,'Actual Allocation Calc'!W92+IF($P92="Employed",$U92,
IF(AND($P92="Terminated"),($U92/7*AR92),
IF(AND($P92="Furloughed"),($U92/7*AR92)+($U92/7*BB92),
IF(AND($P92="Rehired"),($U92/7*BB92),
IF(AND($P92="Terminated",AR92&gt;0),$U92,
IF($P92="Furloughed",IF(AR92&gt;0,$U92)+IF(BB92&gt;0,$U92),
IF($P92="Rehired",IF(BB92&gt;0,$U92))))))))*'Actual Allocation Calc'!$AJ$99)))</f>
        <v/>
      </c>
      <c r="AB92" s="210" t="str">
        <f>IF($B92="","",IF('Actual Allocation Calc'!$AK$78="A",
IF($P92="Employed",$U92,
IF(AND($P92="Terminated"),($U92/7*AS92),
IF(AND($P92="Furloughed"),($U92/7*AS92)+($U92/7*BC92),
IF(AND($P92="Rehired"),($U92/7*BC92),
IF(AND($P92="Terminated",AS92&gt;0),$U92,
IF($P92="Furloughed",IF(AS92&gt;0,$U92)+IF(BC92&gt;0,$U92),
IF($P92="Rehired",IF(BC92&gt;0,$U92)))))))),IF('Actual Allocation Calc'!$AK$78="C",'Actual Allocation Calc'!O92,'Actual Allocation Calc'!X92+IF($P92="Employed",$U92,
IF(AND($P92="Terminated"),($U92/7*AS92),
IF(AND($P92="Furloughed"),($U92/7*AS92)+($U92/7*BC92),
IF(AND($P92="Rehired"),($U92/7*BC92),
IF(AND($P92="Terminated",AS92&gt;0),$U92,
IF($P92="Furloughed",IF(AS92&gt;0,$U92)+IF(BC92&gt;0,$U92),
IF($P92="Rehired",IF(BC92&gt;0,$U92))))))))*'Actual Allocation Calc'!$AK$99)))</f>
        <v/>
      </c>
      <c r="AC92" s="210" t="str">
        <f>IF($B92="","",IF('Actual Allocation Calc'!$AL$78="A",
IF($P92="Employed",$U92,
IF(AND($P92="Terminated"),($U92/7*AT92),
IF(AND($P92="Furloughed"),($U92/7*AT92)+($U92/7*BD92),
IF(AND($P92="Rehired"),($U92/7*BD92),
IF(AND($P92="Terminated",AT92&gt;0),$U92,
IF($P92="Furloughed",IF(AT92&gt;0,$U92)+IF(BD92&gt;0,$U92),
IF($P92="Rehired",IF(BD92&gt;0,$U92)))))))),IF('Actual Allocation Calc'!$AL$78="C",'Actual Allocation Calc'!P92,'Actual Allocation Calc'!Y92+IF($P92="Employed",$U92,
IF(AND($P92="Terminated"),($U92/7*AT92),
IF(AND($P92="Furloughed"),($U92/7*AT92)+($U92/7*BD92),
IF(AND($P92="Rehired"),($U92/7*BD92),
IF(AND($P92="Terminated",AT92&gt;0),$U92,
IF($P92="Furloughed",IF(AT92&gt;0,$U92)+IF(BD92&gt;0,$U92),
IF($P92="Rehired",IF(BD92&gt;0,$U92))))))))*'Actual Allocation Calc'!$AL$99)))</f>
        <v/>
      </c>
      <c r="AD92" s="210" t="str">
        <f>IF($B92="","",IF('Actual Allocation Calc'!$AM$78="A",
IF($P92="Employed",$U92,
IF(AND($P92="Terminated"),($U92/7*AU92),
IF(AND($P92="Furloughed"),($U92/7*AU92)+($U92/7*BE92),
IF(AND($P92="Rehired"),($U92/7*BE92),
IF(AND($P92="Terminated",AU92&gt;0),$U92,
IF($P92="Furloughed",IF(AU92&gt;0,$U92)+IF(BE92&gt;0,$U92),
IF($P92="Rehired",IF(BE92&gt;0,$U92)))))))),IF('Actual Allocation Calc'!$AM$78="C",'Actual Allocation Calc'!Q92,'Actual Allocation Calc'!Z92+IF($P92="Employed",$U92,
IF(AND($P92="Terminated"),($U92/7*AU92),
IF(AND($P92="Furloughed"),($U92/7*AU92)+($U92/7*BE92),
IF(AND($P92="Rehired"),($U92/7*BE92),
IF(AND($P92="Terminated",AU92&gt;0),$U92,
IF($P92="Furloughed",IF(AU92&gt;0,$U92)+IF(BE92&gt;0,$U92),
IF($P92="Rehired",IF(BE92&gt;0,$U92))))))))*'Actual Allocation Calc'!$AM$99)))</f>
        <v/>
      </c>
      <c r="AE92" s="210" t="str">
        <f>IF($B92="","",IF('Actual Allocation Calc'!$AN$78="A",
IF($P92="Employed",$U92,
IF(AND($P92="Terminated"),($U92/7*AV92),
IF(AND($P92="Furloughed"),($U92/7*AV92)+($U92/7*BF92),
IF(AND($P92="Rehired"),($U92/7*BF92),
IF(AND($P92="Terminated",AV92&gt;0),$U92,
IF($P92="Furloughed",IF(AV92&gt;0,$U92)+IF(BF92&gt;0,$U92),
IF($P92="Rehired",IF(BF92&gt;0,$U92)))))))),IF('Actual Allocation Calc'!$AN$78="C",'Actual Allocation Calc'!R92,'Actual Allocation Calc'!AA92+IF($P92="Employed",$U92,
IF(AND($P92="Terminated"),($U92/7*AV92),
IF(AND($P92="Furloughed"),($U92/7*AV92)+($U92/7*BF92),
IF(AND($P92="Rehired"),($U92/7*BF92),
IF(AND($P92="Terminated",AV92&gt;0),$U92,
IF($P92="Furloughed",IF(AV92&gt;0,$U92)+IF(BF92&gt;0,$U92),
IF($P92="Rehired",IF(BF92&gt;0,$U92))))))))*'Actual Allocation Calc'!$AN$99)))</f>
        <v/>
      </c>
      <c r="AF92" s="210" t="str">
        <f>IF($B92="","",IF('Actual Allocation Calc'!$AO$78="A",
IF($P92="Employed",$U92,
IF(AND($P92="Terminated"),($U92/7*AW92),
IF(AND($P92="Furloughed"),($U92/7*AW92)+($U92/7*BG92),
IF(AND($P92="Rehired"),($U92/7*BG92),
IF(AND($P92="Terminated",AW92&gt;0),$U92,
IF($P92="Furloughed",IF(AW92&gt;0,$U92)+IF(BG92&gt;0,$U92),
IF($P92="Rehired",IF(BG92&gt;0,$U92)))))))),IF('Actual Allocation Calc'!$AO$78="C",'Actual Allocation Calc'!S92,'Actual Allocation Calc'!AB92+IF($P92="Employed",$U92,
IF(AND($P92="Terminated"),($U92/7*AW92),
IF(AND($P92="Furloughed"),($U92/7*AW92)+($U92/7*BG92),
IF(AND($P92="Rehired"),($U92/7*BG92),
IF(AND($P92="Terminated",AW92&gt;0),$U92,
IF($P92="Furloughed",IF(AW92&gt;0,$U92)+IF(BG92&gt;0,$U92),
IF($P92="Rehired",IF(BG92&gt;0,$U92))))))))*'Actual Allocation Calc'!$AO$99)))</f>
        <v/>
      </c>
      <c r="AG92" s="210" t="str">
        <f>IF($B92="","",IF('Actual Allocation Calc'!$AP$78="A",
IF($P92="Employed",$U92/7*BK92,
IF(AND($P92="Terminated"),($U92/7*AX92),
IF(AND($P92="Furloughed"),($U92/7*AX92)+($U92/7*BH92),
IF(AND($P92="Rehired"),($U92/7*BH92),
IF(AND($P92="Terminated",AX92&gt;0),$U92,
IF($P92="Furloughed",IF(AX92&gt;0,$U92)+IF(BH92&gt;0,$U92),
IF($P92="Rehired",IF(BH92&gt;0,$U92)))))))),IF('Actual Allocation Calc'!$AP$78="C",'Actual Allocation Calc'!T92,'Actual Allocation Calc'!AC92+IF($P92="Employed",$U92/7*BK92,
IF(AND($P92="Terminated"),($U92/7*AX92),
IF(AND($P92="Furloughed"),($U92/7*AX92)+($U92/7*BH92),
IF(AND($P92="Rehired"),($U92/7*BH92),
IF(AND($P92="Terminated",AX92&gt;0),$U92,
IF($P92="Furloughed",IF(AX92&gt;0,$U92)+IF(BH92&gt;0,$U92),
IF($P92="Rehired",IF(BH92&gt;0,$U92))))))))*'Actual Allocation Calc'!$AP$99)))</f>
        <v/>
      </c>
      <c r="AH92" s="536"/>
      <c r="AI92" s="82">
        <f t="shared" si="24"/>
        <v>0</v>
      </c>
      <c r="AJ92" s="210">
        <f t="shared" si="27"/>
        <v>0</v>
      </c>
      <c r="AK92" s="397" t="str">
        <f t="shared" si="28"/>
        <v/>
      </c>
      <c r="AM92" s="173"/>
      <c r="AO92" s="214" t="str">
        <f>IFERROR(IF($V92="","",VLOOKUP(V92,'Calendar Calcs'!$B$2:$E1059,4,FALSE)),0)</f>
        <v/>
      </c>
      <c r="AP92" s="69" t="str">
        <f>IF($AO92="","", IF($AO92&lt;AP$23,0,IF($AO92&gt;AP$23,COUNTIFS('Calendar Calcs'!$E$2:$E1059,AP$23),COUNTIFS('Calendar Calcs'!$E$2:$E1059,AP$23,'Calendar Calcs'!$D$2:$D1059,"&lt;="&amp;WEEKDAY($V92)))))</f>
        <v/>
      </c>
      <c r="AQ92" s="69" t="str">
        <f>IF($AO92="","", IF($AO92&lt;AQ$23,0,IF($AO92&gt;AQ$23,COUNTIFS('Calendar Calcs'!$E$2:$E1059,AQ$23),COUNTIFS('Calendar Calcs'!$E$2:$E1059,AQ$23,'Calendar Calcs'!$D$2:$D1059,"&lt;="&amp;WEEKDAY($V92)))))</f>
        <v/>
      </c>
      <c r="AR92" s="69" t="str">
        <f>IF($AO92="","", IF($AO92&lt;AR$23,0,IF($AO92&gt;AR$23,COUNTIFS('Calendar Calcs'!$E$2:$E1059,AR$23),COUNTIFS('Calendar Calcs'!$E$2:$E1059,AR$23,'Calendar Calcs'!$D$2:$D1059,"&lt;="&amp;WEEKDAY($V92)))))</f>
        <v/>
      </c>
      <c r="AS92" s="69" t="str">
        <f>IF($AO92="","", IF($AO92&lt;AS$23,0,IF($AO92&gt;AS$23,COUNTIFS('Calendar Calcs'!$E$2:$E1059,AS$23),COUNTIFS('Calendar Calcs'!$E$2:$E1059,AS$23,'Calendar Calcs'!$D$2:$D1059,"&lt;="&amp;WEEKDAY($V92)))))</f>
        <v/>
      </c>
      <c r="AT92" s="69" t="str">
        <f>IF($AO92="","", IF($AO92&lt;AT$23,0,IF($AO92&gt;AT$23,COUNTIFS('Calendar Calcs'!$E$2:$E1059,AT$23),COUNTIFS('Calendar Calcs'!$E$2:$E1059,AT$23,'Calendar Calcs'!$D$2:$D1059,"&lt;="&amp;WEEKDAY($V92)))))</f>
        <v/>
      </c>
      <c r="AU92" s="69" t="str">
        <f>IF($AO92="","", IF($AO92&lt;AU$23,0,IF($AO92&gt;AU$23,COUNTIFS('Calendar Calcs'!$E$2:$E1059,AU$23),COUNTIFS('Calendar Calcs'!$E$2:$E1059,AU$23,'Calendar Calcs'!$D$2:$D1059,"&lt;="&amp;WEEKDAY($V92)))))</f>
        <v/>
      </c>
      <c r="AV92" s="69" t="str">
        <f>IF($AO92="","", IF($AO92&lt;AV$23,0,IF($AO92&gt;AV$23,COUNTIFS('Calendar Calcs'!$E$2:$E1059,AV$23),COUNTIFS('Calendar Calcs'!$E$2:$E1059,AV$23,'Calendar Calcs'!$D$2:$D1059,"&lt;="&amp;WEEKDAY($V92)))))</f>
        <v/>
      </c>
      <c r="AW92" s="69" t="str">
        <f>IF($AO92="","", IF($AO92&lt;AW$23,0,IF($AO92&gt;AW$23,COUNTIFS('Calendar Calcs'!$E$2:$E1059,AW$23),COUNTIFS('Calendar Calcs'!$E$2:$E1059,AW$23,'Calendar Calcs'!$D$2:$D1059,"&lt;="&amp;WEEKDAY($V92)))))</f>
        <v/>
      </c>
      <c r="AX92" s="69" t="str">
        <f>IF($AO92="","", IF($AO92&lt;AX$23,0,IF($AO92&gt;AX$23,COUNTIFS('Calendar Calcs'!$E$2:$E1059,AX$23),COUNTIFS('Calendar Calcs'!$E$2:$E1059,AX$23,'Calendar Calcs'!$D$2:$D1059,"&lt;="&amp;WEEKDAY($V92)))))</f>
        <v/>
      </c>
      <c r="AY92" s="69" t="str">
        <f>IF($W92="","",VLOOKUP($W92,'Calendar Calcs'!$B$2:$E1059,4,FALSE))</f>
        <v/>
      </c>
      <c r="AZ92" s="69" t="str">
        <f>IF($AY92="","",IF($AY92&gt;AZ$23,0,IF($AY92&lt;AZ$23,COUNTIFS('Calendar Calcs'!$E$2:$E1059,AZ$23),COUNTIFS('Calendar Calcs'!$E$2:$E1059,AZ$23,'Calendar Calcs'!$D$2:$D1059,"&gt;="&amp;WEEKDAY($W92)))))</f>
        <v/>
      </c>
      <c r="BA92" s="69" t="str">
        <f>IF($AY92="","",IF($AY92&gt;BA$23,0,IF($AY92&lt;BA$23,COUNTIFS('Calendar Calcs'!$E$2:$E1059,BA$23),COUNTIFS('Calendar Calcs'!$E$2:$E1059,BA$23,'Calendar Calcs'!$D$2:$D1059,"&gt;="&amp;WEEKDAY($W92)))))</f>
        <v/>
      </c>
      <c r="BB92" s="69" t="str">
        <f>IF($AY92="","",IF($AY92&gt;BB$23,0,IF($AY92&lt;BB$23,COUNTIFS('Calendar Calcs'!$E$2:$E1059,BB$23),COUNTIFS('Calendar Calcs'!$E$2:$E1059,BB$23,'Calendar Calcs'!$D$2:$D1059,"&gt;="&amp;WEEKDAY($W92)))))</f>
        <v/>
      </c>
      <c r="BC92" s="69" t="str">
        <f>IF($AY92="","",IF($AY92&gt;BC$23,0,IF($AY92&lt;BC$23,COUNTIFS('Calendar Calcs'!$E$2:$E1059,BC$23),COUNTIFS('Calendar Calcs'!$E$2:$E1059,BC$23,'Calendar Calcs'!$D$2:$D1059,"&gt;="&amp;WEEKDAY($W92)))))</f>
        <v/>
      </c>
      <c r="BD92" s="69" t="str">
        <f>IF($AY92="","",IF($AY92&gt;BD$23,0,IF($AY92&lt;BD$23,COUNTIFS('Calendar Calcs'!$E$2:$E1059,BD$23),COUNTIFS('Calendar Calcs'!$E$2:$E1059,BD$23,'Calendar Calcs'!$D$2:$D1059,"&gt;="&amp;WEEKDAY($W92)))))</f>
        <v/>
      </c>
      <c r="BE92" s="69" t="str">
        <f>IF($AY92="","",IF($AY92&gt;BE$23,0,IF($AY92&lt;BE$23,COUNTIFS('Calendar Calcs'!$E$2:$E1059,BE$23),COUNTIFS('Calendar Calcs'!$E$2:$E1059,BE$23,'Calendar Calcs'!$D$2:$D1059,"&gt;="&amp;WEEKDAY($W92)))))</f>
        <v/>
      </c>
      <c r="BF92" s="69" t="str">
        <f>IF($AY92="","",IF($AY92&gt;BF$23,0,IF($AY92&lt;BF$23,COUNTIFS('Calendar Calcs'!$E$2:$E1059,BF$23),COUNTIFS('Calendar Calcs'!$E$2:$E1059,BF$23,'Calendar Calcs'!$D$2:$D1059,"&gt;="&amp;WEEKDAY($W92)))))</f>
        <v/>
      </c>
      <c r="BG92" s="69" t="str">
        <f>IF($AY92="","",IF($AY92&gt;BG$23,0,IF($AY92&lt;BG$23,COUNTIFS('Calendar Calcs'!$E$2:$E1059,BG$23),COUNTIFS('Calendar Calcs'!$E$2:$E1059,BG$23,'Calendar Calcs'!$D$2:$D1059,"&gt;="&amp;WEEKDAY($W92)))))</f>
        <v/>
      </c>
      <c r="BH92" s="69">
        <f t="shared" si="29"/>
        <v>6</v>
      </c>
      <c r="BI92" s="69">
        <f>IF(Cover!$E$43="","",VLOOKUP(Cover!$E$43,'Calendar Calcs'!$B$2:$E1059,4,FALSE))</f>
        <v>1</v>
      </c>
      <c r="BJ92" s="69">
        <f>IF($BI92="","", IF($BI92&lt;BJ$23,0,IF($BI92&gt;=BJ$23,COUNTIFS('Calendar Calcs'!$E$2:$E1059,BJ$23),COUNTIFS('Calendar Calcs'!$E$2:$E1059,BJ$23,'Calendar Calcs'!$D$2:$D1059,"&lt;="&amp;WEEKDAY($V92)))))</f>
        <v>1</v>
      </c>
      <c r="BK92" s="69">
        <f t="shared" si="26"/>
        <v>6</v>
      </c>
      <c r="BN92" s="69" t="str">
        <f>IF(T92&gt;0,"FTE",IF(Cover!$E$47="Weekly",IF(S92&gt;29.75,"FTE","PTE"),IF(S92&gt;59.75,"FTE","PTE")))</f>
        <v>PTE</v>
      </c>
      <c r="BO92" s="69">
        <f>IF(BN92="FTE",30,IF(Cover!$E$47="Weekly",'STEP 2 EE Data'!S92,'STEP 2 EE Data'!S92/2))</f>
        <v>0</v>
      </c>
      <c r="BP92" s="209">
        <f t="shared" si="30"/>
        <v>0</v>
      </c>
      <c r="BQ92" s="209">
        <f t="shared" si="31"/>
        <v>0</v>
      </c>
      <c r="BR92" s="209">
        <f t="shared" si="32"/>
        <v>0</v>
      </c>
      <c r="BS92" s="209">
        <f t="shared" si="33"/>
        <v>0</v>
      </c>
      <c r="BT92" s="209">
        <f t="shared" si="34"/>
        <v>0</v>
      </c>
      <c r="BU92" s="209">
        <f t="shared" si="35"/>
        <v>0</v>
      </c>
      <c r="BV92" s="209">
        <f t="shared" si="36"/>
        <v>0</v>
      </c>
      <c r="BW92" s="209">
        <f t="shared" si="37"/>
        <v>0</v>
      </c>
      <c r="BX92" s="209">
        <f t="shared" si="38"/>
        <v>0</v>
      </c>
      <c r="CC92" s="210" t="str">
        <f>IF(B92="","",IF(C92="",IF(Cover!$E$47="Weekly",'STEP 3 EE Comp'!BI97*8,'STEP 3 EE Comp'!BI97*4),IF(Cover!$E$47="Weekly",'STEP 3 EE Comp'!BI97,'STEP 3 EE Comp'!BI97)))</f>
        <v/>
      </c>
      <c r="CD92" s="82" t="str">
        <f t="shared" si="39"/>
        <v/>
      </c>
      <c r="CE92" s="417">
        <f t="shared" si="40"/>
        <v>1</v>
      </c>
      <c r="CF92" s="82" t="str">
        <f t="shared" si="41"/>
        <v>Good</v>
      </c>
      <c r="CG92" s="82">
        <f t="shared" si="42"/>
        <v>0</v>
      </c>
      <c r="CH92" s="234">
        <f t="shared" si="43"/>
        <v>0</v>
      </c>
    </row>
    <row r="93" spans="1:86" s="69" customFormat="1" x14ac:dyDescent="0.3">
      <c r="A93" s="554"/>
      <c r="B93" s="478"/>
      <c r="C93" s="52"/>
      <c r="D93" s="565"/>
      <c r="E93" s="52"/>
      <c r="F93" s="507"/>
      <c r="G93" s="210">
        <f t="shared" si="23"/>
        <v>0</v>
      </c>
      <c r="H93" s="82">
        <f t="shared" si="25"/>
        <v>0</v>
      </c>
      <c r="I93" s="211"/>
      <c r="J93" s="441" t="s">
        <v>21</v>
      </c>
      <c r="K93" s="441" t="s">
        <v>21</v>
      </c>
      <c r="L93" s="441" t="s">
        <v>21</v>
      </c>
      <c r="M93" s="441" t="s">
        <v>21</v>
      </c>
      <c r="N93" s="568" t="s">
        <v>21</v>
      </c>
      <c r="O93" s="211"/>
      <c r="P93" s="212" t="str">
        <f>IF(B93="","",
IF(AND(V93="",W93="",B93&lt;&gt;""),"Employed",
IF(AND(V93&lt;&gt;"",W93="",B93&lt;&gt;""),"Terminated",
IF(AND(V93&lt;&gt;"",W93&lt;&gt;"",B93&lt;&gt;""),IF(W93&lt;Cover!$E$43,"Employed","Furloughed"),
IF(AND(V93="",W93&lt;&gt;"",B93&lt;&gt;""),IF(W93&lt;Cover!$E$43,"Employed","Rehired"))))))</f>
        <v/>
      </c>
      <c r="Q93" s="211"/>
      <c r="R93" s="536"/>
      <c r="S93" s="563"/>
      <c r="T93" s="536"/>
      <c r="U93" s="82">
        <f>IF(Cover!$E$47="Weekly",IF(T93&gt;0,T93,R93*S93),IF(T93&gt;0,T93,R93*S93)/2)</f>
        <v>0</v>
      </c>
      <c r="V93" s="564"/>
      <c r="W93" s="564"/>
      <c r="Y93" s="213" t="str">
        <f>IF($B93="","",IF('Actual Allocation Calc'!$AH$78="A",
IF($P93="Employed",$U93/7*BJ93,
IF(AND($P93="Terminated"),($U93/7*AP93),
IF(AND($P93="Furloughed"),($U93/7*AP93)+($U93/7*AZ93),
IF(AND($P93="Rehired"),($U93/7*AZ93),
IF(AND($P93="Terminated",AP93&gt;0),$U93,
IF($P93="Furloughed",IF(AP93&gt;0,$U93)+IF(AZ93&gt;0,$U93),
IF($P93="Rehired",IF(AZ93&gt;0,$U93)))))))),IF('Actual Allocation Calc'!$AH$78="C",'Actual Allocation Calc'!L93,'Actual Allocation Calc'!U93+IF($P93="Employed",$U93/7*BJ93,
IF(AND($P93="Terminated"),($U93/7*AP93),
IF(AND($P93="Furloughed"),($U93/7*AP93)+($U93/7*AZ93),
IF(AND($P93="Rehired"),($U93/7*AZ93),
IF(AND($P93="Terminated",AP93&gt;0),$U93,
IF($P93="Furloughed",IF(AP93&gt;0,$U93)+IF(AZ93&gt;0,$U93),
IF($P93="Rehired",IF(AZ93&gt;0,$U93))))))))*'Actual Allocation Calc'!$AH$99)))</f>
        <v/>
      </c>
      <c r="Z93" s="210" t="str">
        <f>IF($B93="","",IF('Actual Allocation Calc'!$AI$78="A",
IF($P93="Employed",$U93,
IF(AND($P93="Terminated"),($U93/7*AQ93),
IF(AND($P93="Furloughed"),($U93/7*AQ93)+($U93/7*BA93),
IF(AND($P93="Rehired"),($U93/7*BA93),
IF(AND($P93="Terminated",AQ93&gt;0),$U93,
IF($P93="Furloughed",IF(AQ93&gt;0,$U93)+IF(BA93&gt;0,$U93),
IF($P93="Rehired",IF(BA93&gt;0,$U93)))))))),IF('Actual Allocation Calc'!$AI$78="C",'Actual Allocation Calc'!M93,'Actual Allocation Calc'!V93+IF($P93="Employed",$U93,
IF(AND($P93="Terminated"),($U93/7*AQ93),
IF(AND($P93="Furloughed"),($U93/7*AQ93)+($U93/7*BA93),
IF(AND($P93="Rehired"),($U93/7*BA93),
IF(AND($P93="Terminated",AQ93&gt;0),$U93,
IF($P93="Furloughed",IF(AQ93&gt;0,$U93)+IF(BA93&gt;0,$U93),
IF($P93="Rehired",IF(BA93&gt;0,$U93))))))))*'Actual Allocation Calc'!$AI$99)))</f>
        <v/>
      </c>
      <c r="AA93" s="210" t="str">
        <f>IF($B93="","",IF('Actual Allocation Calc'!$AJ$78="A",
IF($P93="Employed",$U93,
IF(AND($P93="Terminated"),($U93/7*AR93),
IF(AND($P93="Furloughed"),($U93/7*AR93)+($U93/7*BB93),
IF(AND($P93="Rehired"),($U93/7*BB93),
IF(AND($P93="Terminated",AR93&gt;0),$U93,
IF($P93="Furloughed",IF(AR93&gt;0,$U93)+IF(BB93&gt;0,$U93),
IF($P93="Rehired",IF(BB93&gt;0,$U93)))))))),IF('Actual Allocation Calc'!$AJ$78="C",'Actual Allocation Calc'!N93,'Actual Allocation Calc'!W93+IF($P93="Employed",$U93,
IF(AND($P93="Terminated"),($U93/7*AR93),
IF(AND($P93="Furloughed"),($U93/7*AR93)+($U93/7*BB93),
IF(AND($P93="Rehired"),($U93/7*BB93),
IF(AND($P93="Terminated",AR93&gt;0),$U93,
IF($P93="Furloughed",IF(AR93&gt;0,$U93)+IF(BB93&gt;0,$U93),
IF($P93="Rehired",IF(BB93&gt;0,$U93))))))))*'Actual Allocation Calc'!$AJ$99)))</f>
        <v/>
      </c>
      <c r="AB93" s="210" t="str">
        <f>IF($B93="","",IF('Actual Allocation Calc'!$AK$78="A",
IF($P93="Employed",$U93,
IF(AND($P93="Terminated"),($U93/7*AS93),
IF(AND($P93="Furloughed"),($U93/7*AS93)+($U93/7*BC93),
IF(AND($P93="Rehired"),($U93/7*BC93),
IF(AND($P93="Terminated",AS93&gt;0),$U93,
IF($P93="Furloughed",IF(AS93&gt;0,$U93)+IF(BC93&gt;0,$U93),
IF($P93="Rehired",IF(BC93&gt;0,$U93)))))))),IF('Actual Allocation Calc'!$AK$78="C",'Actual Allocation Calc'!O93,'Actual Allocation Calc'!X93+IF($P93="Employed",$U93,
IF(AND($P93="Terminated"),($U93/7*AS93),
IF(AND($P93="Furloughed"),($U93/7*AS93)+($U93/7*BC93),
IF(AND($P93="Rehired"),($U93/7*BC93),
IF(AND($P93="Terminated",AS93&gt;0),$U93,
IF($P93="Furloughed",IF(AS93&gt;0,$U93)+IF(BC93&gt;0,$U93),
IF($P93="Rehired",IF(BC93&gt;0,$U93))))))))*'Actual Allocation Calc'!$AK$99)))</f>
        <v/>
      </c>
      <c r="AC93" s="210" t="str">
        <f>IF($B93="","",IF('Actual Allocation Calc'!$AL$78="A",
IF($P93="Employed",$U93,
IF(AND($P93="Terminated"),($U93/7*AT93),
IF(AND($P93="Furloughed"),($U93/7*AT93)+($U93/7*BD93),
IF(AND($P93="Rehired"),($U93/7*BD93),
IF(AND($P93="Terminated",AT93&gt;0),$U93,
IF($P93="Furloughed",IF(AT93&gt;0,$U93)+IF(BD93&gt;0,$U93),
IF($P93="Rehired",IF(BD93&gt;0,$U93)))))))),IF('Actual Allocation Calc'!$AL$78="C",'Actual Allocation Calc'!P93,'Actual Allocation Calc'!Y93+IF($P93="Employed",$U93,
IF(AND($P93="Terminated"),($U93/7*AT93),
IF(AND($P93="Furloughed"),($U93/7*AT93)+($U93/7*BD93),
IF(AND($P93="Rehired"),($U93/7*BD93),
IF(AND($P93="Terminated",AT93&gt;0),$U93,
IF($P93="Furloughed",IF(AT93&gt;0,$U93)+IF(BD93&gt;0,$U93),
IF($P93="Rehired",IF(BD93&gt;0,$U93))))))))*'Actual Allocation Calc'!$AL$99)))</f>
        <v/>
      </c>
      <c r="AD93" s="210" t="str">
        <f>IF($B93="","",IF('Actual Allocation Calc'!$AM$78="A",
IF($P93="Employed",$U93,
IF(AND($P93="Terminated"),($U93/7*AU93),
IF(AND($P93="Furloughed"),($U93/7*AU93)+($U93/7*BE93),
IF(AND($P93="Rehired"),($U93/7*BE93),
IF(AND($P93="Terminated",AU93&gt;0),$U93,
IF($P93="Furloughed",IF(AU93&gt;0,$U93)+IF(BE93&gt;0,$U93),
IF($P93="Rehired",IF(BE93&gt;0,$U93)))))))),IF('Actual Allocation Calc'!$AM$78="C",'Actual Allocation Calc'!Q93,'Actual Allocation Calc'!Z93+IF($P93="Employed",$U93,
IF(AND($P93="Terminated"),($U93/7*AU93),
IF(AND($P93="Furloughed"),($U93/7*AU93)+($U93/7*BE93),
IF(AND($P93="Rehired"),($U93/7*BE93),
IF(AND($P93="Terminated",AU93&gt;0),$U93,
IF($P93="Furloughed",IF(AU93&gt;0,$U93)+IF(BE93&gt;0,$U93),
IF($P93="Rehired",IF(BE93&gt;0,$U93))))))))*'Actual Allocation Calc'!$AM$99)))</f>
        <v/>
      </c>
      <c r="AE93" s="210" t="str">
        <f>IF($B93="","",IF('Actual Allocation Calc'!$AN$78="A",
IF($P93="Employed",$U93,
IF(AND($P93="Terminated"),($U93/7*AV93),
IF(AND($P93="Furloughed"),($U93/7*AV93)+($U93/7*BF93),
IF(AND($P93="Rehired"),($U93/7*BF93),
IF(AND($P93="Terminated",AV93&gt;0),$U93,
IF($P93="Furloughed",IF(AV93&gt;0,$U93)+IF(BF93&gt;0,$U93),
IF($P93="Rehired",IF(BF93&gt;0,$U93)))))))),IF('Actual Allocation Calc'!$AN$78="C",'Actual Allocation Calc'!R93,'Actual Allocation Calc'!AA93+IF($P93="Employed",$U93,
IF(AND($P93="Terminated"),($U93/7*AV93),
IF(AND($P93="Furloughed"),($U93/7*AV93)+($U93/7*BF93),
IF(AND($P93="Rehired"),($U93/7*BF93),
IF(AND($P93="Terminated",AV93&gt;0),$U93,
IF($P93="Furloughed",IF(AV93&gt;0,$U93)+IF(BF93&gt;0,$U93),
IF($P93="Rehired",IF(BF93&gt;0,$U93))))))))*'Actual Allocation Calc'!$AN$99)))</f>
        <v/>
      </c>
      <c r="AF93" s="210" t="str">
        <f>IF($B93="","",IF('Actual Allocation Calc'!$AO$78="A",
IF($P93="Employed",$U93,
IF(AND($P93="Terminated"),($U93/7*AW93),
IF(AND($P93="Furloughed"),($U93/7*AW93)+($U93/7*BG93),
IF(AND($P93="Rehired"),($U93/7*BG93),
IF(AND($P93="Terminated",AW93&gt;0),$U93,
IF($P93="Furloughed",IF(AW93&gt;0,$U93)+IF(BG93&gt;0,$U93),
IF($P93="Rehired",IF(BG93&gt;0,$U93)))))))),IF('Actual Allocation Calc'!$AO$78="C",'Actual Allocation Calc'!S93,'Actual Allocation Calc'!AB93+IF($P93="Employed",$U93,
IF(AND($P93="Terminated"),($U93/7*AW93),
IF(AND($P93="Furloughed"),($U93/7*AW93)+($U93/7*BG93),
IF(AND($P93="Rehired"),($U93/7*BG93),
IF(AND($P93="Terminated",AW93&gt;0),$U93,
IF($P93="Furloughed",IF(AW93&gt;0,$U93)+IF(BG93&gt;0,$U93),
IF($P93="Rehired",IF(BG93&gt;0,$U93))))))))*'Actual Allocation Calc'!$AO$99)))</f>
        <v/>
      </c>
      <c r="AG93" s="210" t="str">
        <f>IF($B93="","",IF('Actual Allocation Calc'!$AP$78="A",
IF($P93="Employed",$U93/7*BK93,
IF(AND($P93="Terminated"),($U93/7*AX93),
IF(AND($P93="Furloughed"),($U93/7*AX93)+($U93/7*BH93),
IF(AND($P93="Rehired"),($U93/7*BH93),
IF(AND($P93="Terminated",AX93&gt;0),$U93,
IF($P93="Furloughed",IF(AX93&gt;0,$U93)+IF(BH93&gt;0,$U93),
IF($P93="Rehired",IF(BH93&gt;0,$U93)))))))),IF('Actual Allocation Calc'!$AP$78="C",'Actual Allocation Calc'!T93,'Actual Allocation Calc'!AC93+IF($P93="Employed",$U93/7*BK93,
IF(AND($P93="Terminated"),($U93/7*AX93),
IF(AND($P93="Furloughed"),($U93/7*AX93)+($U93/7*BH93),
IF(AND($P93="Rehired"),($U93/7*BH93),
IF(AND($P93="Terminated",AX93&gt;0),$U93,
IF($P93="Furloughed",IF(AX93&gt;0,$U93)+IF(BH93&gt;0,$U93),
IF($P93="Rehired",IF(BH93&gt;0,$U93))))))))*'Actual Allocation Calc'!$AP$99)))</f>
        <v/>
      </c>
      <c r="AH93" s="536"/>
      <c r="AI93" s="82">
        <f t="shared" si="24"/>
        <v>0</v>
      </c>
      <c r="AJ93" s="210">
        <f t="shared" si="27"/>
        <v>0</v>
      </c>
      <c r="AK93" s="397" t="str">
        <f t="shared" si="28"/>
        <v/>
      </c>
      <c r="AM93" s="173"/>
      <c r="AO93" s="214" t="str">
        <f>IFERROR(IF($V93="","",VLOOKUP(V93,'Calendar Calcs'!$B$2:$E1060,4,FALSE)),0)</f>
        <v/>
      </c>
      <c r="AP93" s="69" t="str">
        <f>IF($AO93="","", IF($AO93&lt;AP$23,0,IF($AO93&gt;AP$23,COUNTIFS('Calendar Calcs'!$E$2:$E1060,AP$23),COUNTIFS('Calendar Calcs'!$E$2:$E1060,AP$23,'Calendar Calcs'!$D$2:$D1060,"&lt;="&amp;WEEKDAY($V93)))))</f>
        <v/>
      </c>
      <c r="AQ93" s="69" t="str">
        <f>IF($AO93="","", IF($AO93&lt;AQ$23,0,IF($AO93&gt;AQ$23,COUNTIFS('Calendar Calcs'!$E$2:$E1060,AQ$23),COUNTIFS('Calendar Calcs'!$E$2:$E1060,AQ$23,'Calendar Calcs'!$D$2:$D1060,"&lt;="&amp;WEEKDAY($V93)))))</f>
        <v/>
      </c>
      <c r="AR93" s="69" t="str">
        <f>IF($AO93="","", IF($AO93&lt;AR$23,0,IF($AO93&gt;AR$23,COUNTIFS('Calendar Calcs'!$E$2:$E1060,AR$23),COUNTIFS('Calendar Calcs'!$E$2:$E1060,AR$23,'Calendar Calcs'!$D$2:$D1060,"&lt;="&amp;WEEKDAY($V93)))))</f>
        <v/>
      </c>
      <c r="AS93" s="69" t="str">
        <f>IF($AO93="","", IF($AO93&lt;AS$23,0,IF($AO93&gt;AS$23,COUNTIFS('Calendar Calcs'!$E$2:$E1060,AS$23),COUNTIFS('Calendar Calcs'!$E$2:$E1060,AS$23,'Calendar Calcs'!$D$2:$D1060,"&lt;="&amp;WEEKDAY($V93)))))</f>
        <v/>
      </c>
      <c r="AT93" s="69" t="str">
        <f>IF($AO93="","", IF($AO93&lt;AT$23,0,IF($AO93&gt;AT$23,COUNTIFS('Calendar Calcs'!$E$2:$E1060,AT$23),COUNTIFS('Calendar Calcs'!$E$2:$E1060,AT$23,'Calendar Calcs'!$D$2:$D1060,"&lt;="&amp;WEEKDAY($V93)))))</f>
        <v/>
      </c>
      <c r="AU93" s="69" t="str">
        <f>IF($AO93="","", IF($AO93&lt;AU$23,0,IF($AO93&gt;AU$23,COUNTIFS('Calendar Calcs'!$E$2:$E1060,AU$23),COUNTIFS('Calendar Calcs'!$E$2:$E1060,AU$23,'Calendar Calcs'!$D$2:$D1060,"&lt;="&amp;WEEKDAY($V93)))))</f>
        <v/>
      </c>
      <c r="AV93" s="69" t="str">
        <f>IF($AO93="","", IF($AO93&lt;AV$23,0,IF($AO93&gt;AV$23,COUNTIFS('Calendar Calcs'!$E$2:$E1060,AV$23),COUNTIFS('Calendar Calcs'!$E$2:$E1060,AV$23,'Calendar Calcs'!$D$2:$D1060,"&lt;="&amp;WEEKDAY($V93)))))</f>
        <v/>
      </c>
      <c r="AW93" s="69" t="str">
        <f>IF($AO93="","", IF($AO93&lt;AW$23,0,IF($AO93&gt;AW$23,COUNTIFS('Calendar Calcs'!$E$2:$E1060,AW$23),COUNTIFS('Calendar Calcs'!$E$2:$E1060,AW$23,'Calendar Calcs'!$D$2:$D1060,"&lt;="&amp;WEEKDAY($V93)))))</f>
        <v/>
      </c>
      <c r="AX93" s="69" t="str">
        <f>IF($AO93="","", IF($AO93&lt;AX$23,0,IF($AO93&gt;AX$23,COUNTIFS('Calendar Calcs'!$E$2:$E1060,AX$23),COUNTIFS('Calendar Calcs'!$E$2:$E1060,AX$23,'Calendar Calcs'!$D$2:$D1060,"&lt;="&amp;WEEKDAY($V93)))))</f>
        <v/>
      </c>
      <c r="AY93" s="69" t="str">
        <f>IF($W93="","",VLOOKUP($W93,'Calendar Calcs'!$B$2:$E1060,4,FALSE))</f>
        <v/>
      </c>
      <c r="AZ93" s="69" t="str">
        <f>IF($AY93="","",IF($AY93&gt;AZ$23,0,IF($AY93&lt;AZ$23,COUNTIFS('Calendar Calcs'!$E$2:$E1060,AZ$23),COUNTIFS('Calendar Calcs'!$E$2:$E1060,AZ$23,'Calendar Calcs'!$D$2:$D1060,"&gt;="&amp;WEEKDAY($W93)))))</f>
        <v/>
      </c>
      <c r="BA93" s="69" t="str">
        <f>IF($AY93="","",IF($AY93&gt;BA$23,0,IF($AY93&lt;BA$23,COUNTIFS('Calendar Calcs'!$E$2:$E1060,BA$23),COUNTIFS('Calendar Calcs'!$E$2:$E1060,BA$23,'Calendar Calcs'!$D$2:$D1060,"&gt;="&amp;WEEKDAY($W93)))))</f>
        <v/>
      </c>
      <c r="BB93" s="69" t="str">
        <f>IF($AY93="","",IF($AY93&gt;BB$23,0,IF($AY93&lt;BB$23,COUNTIFS('Calendar Calcs'!$E$2:$E1060,BB$23),COUNTIFS('Calendar Calcs'!$E$2:$E1060,BB$23,'Calendar Calcs'!$D$2:$D1060,"&gt;="&amp;WEEKDAY($W93)))))</f>
        <v/>
      </c>
      <c r="BC93" s="69" t="str">
        <f>IF($AY93="","",IF($AY93&gt;BC$23,0,IF($AY93&lt;BC$23,COUNTIFS('Calendar Calcs'!$E$2:$E1060,BC$23),COUNTIFS('Calendar Calcs'!$E$2:$E1060,BC$23,'Calendar Calcs'!$D$2:$D1060,"&gt;="&amp;WEEKDAY($W93)))))</f>
        <v/>
      </c>
      <c r="BD93" s="69" t="str">
        <f>IF($AY93="","",IF($AY93&gt;BD$23,0,IF($AY93&lt;BD$23,COUNTIFS('Calendar Calcs'!$E$2:$E1060,BD$23),COUNTIFS('Calendar Calcs'!$E$2:$E1060,BD$23,'Calendar Calcs'!$D$2:$D1060,"&gt;="&amp;WEEKDAY($W93)))))</f>
        <v/>
      </c>
      <c r="BE93" s="69" t="str">
        <f>IF($AY93="","",IF($AY93&gt;BE$23,0,IF($AY93&lt;BE$23,COUNTIFS('Calendar Calcs'!$E$2:$E1060,BE$23),COUNTIFS('Calendar Calcs'!$E$2:$E1060,BE$23,'Calendar Calcs'!$D$2:$D1060,"&gt;="&amp;WEEKDAY($W93)))))</f>
        <v/>
      </c>
      <c r="BF93" s="69" t="str">
        <f>IF($AY93="","",IF($AY93&gt;BF$23,0,IF($AY93&lt;BF$23,COUNTIFS('Calendar Calcs'!$E$2:$E1060,BF$23),COUNTIFS('Calendar Calcs'!$E$2:$E1060,BF$23,'Calendar Calcs'!$D$2:$D1060,"&gt;="&amp;WEEKDAY($W93)))))</f>
        <v/>
      </c>
      <c r="BG93" s="69" t="str">
        <f>IF($AY93="","",IF($AY93&gt;BG$23,0,IF($AY93&lt;BG$23,COUNTIFS('Calendar Calcs'!$E$2:$E1060,BG$23),COUNTIFS('Calendar Calcs'!$E$2:$E1060,BG$23,'Calendar Calcs'!$D$2:$D1060,"&gt;="&amp;WEEKDAY($W93)))))</f>
        <v/>
      </c>
      <c r="BH93" s="69">
        <f t="shared" si="29"/>
        <v>6</v>
      </c>
      <c r="BI93" s="69">
        <f>IF(Cover!$E$43="","",VLOOKUP(Cover!$E$43,'Calendar Calcs'!$B$2:$E1060,4,FALSE))</f>
        <v>1</v>
      </c>
      <c r="BJ93" s="69">
        <f>IF($BI93="","", IF($BI93&lt;BJ$23,0,IF($BI93&gt;=BJ$23,COUNTIFS('Calendar Calcs'!$E$2:$E1060,BJ$23),COUNTIFS('Calendar Calcs'!$E$2:$E1060,BJ$23,'Calendar Calcs'!$D$2:$D1060,"&lt;="&amp;WEEKDAY($V93)))))</f>
        <v>1</v>
      </c>
      <c r="BK93" s="69">
        <f t="shared" si="26"/>
        <v>6</v>
      </c>
      <c r="BN93" s="69" t="str">
        <f>IF(T93&gt;0,"FTE",IF(Cover!$E$47="Weekly",IF(S93&gt;29.75,"FTE","PTE"),IF(S93&gt;59.75,"FTE","PTE")))</f>
        <v>PTE</v>
      </c>
      <c r="BO93" s="69">
        <f>IF(BN93="FTE",30,IF(Cover!$E$47="Weekly",'STEP 2 EE Data'!S93,'STEP 2 EE Data'!S93/2))</f>
        <v>0</v>
      </c>
      <c r="BP93" s="209">
        <f t="shared" si="30"/>
        <v>0</v>
      </c>
      <c r="BQ93" s="209">
        <f t="shared" si="31"/>
        <v>0</v>
      </c>
      <c r="BR93" s="209">
        <f t="shared" si="32"/>
        <v>0</v>
      </c>
      <c r="BS93" s="209">
        <f t="shared" si="33"/>
        <v>0</v>
      </c>
      <c r="BT93" s="209">
        <f t="shared" si="34"/>
        <v>0</v>
      </c>
      <c r="BU93" s="209">
        <f t="shared" si="35"/>
        <v>0</v>
      </c>
      <c r="BV93" s="209">
        <f t="shared" si="36"/>
        <v>0</v>
      </c>
      <c r="BW93" s="209">
        <f t="shared" si="37"/>
        <v>0</v>
      </c>
      <c r="BX93" s="209">
        <f t="shared" si="38"/>
        <v>0</v>
      </c>
      <c r="CC93" s="210" t="str">
        <f>IF(B93="","",IF(C93="",IF(Cover!$E$47="Weekly",'STEP 3 EE Comp'!BI98*8,'STEP 3 EE Comp'!BI98*4),IF(Cover!$E$47="Weekly",'STEP 3 EE Comp'!BI98,'STEP 3 EE Comp'!BI98)))</f>
        <v/>
      </c>
      <c r="CD93" s="82" t="str">
        <f t="shared" si="39"/>
        <v/>
      </c>
      <c r="CE93" s="417">
        <f t="shared" si="40"/>
        <v>1</v>
      </c>
      <c r="CF93" s="82" t="str">
        <f t="shared" si="41"/>
        <v>Good</v>
      </c>
      <c r="CG93" s="82">
        <f t="shared" si="42"/>
        <v>0</v>
      </c>
      <c r="CH93" s="234">
        <f t="shared" si="43"/>
        <v>0</v>
      </c>
    </row>
    <row r="94" spans="1:86" s="69" customFormat="1" x14ac:dyDescent="0.3">
      <c r="A94" s="530"/>
      <c r="B94" s="477"/>
      <c r="C94" s="52"/>
      <c r="D94" s="565"/>
      <c r="E94" s="52"/>
      <c r="F94" s="507"/>
      <c r="G94" s="210">
        <f t="shared" si="23"/>
        <v>0</v>
      </c>
      <c r="H94" s="82">
        <f t="shared" si="25"/>
        <v>0</v>
      </c>
      <c r="I94" s="211"/>
      <c r="J94" s="441" t="s">
        <v>21</v>
      </c>
      <c r="K94" s="441" t="s">
        <v>21</v>
      </c>
      <c r="L94" s="441" t="s">
        <v>21</v>
      </c>
      <c r="M94" s="441" t="s">
        <v>21</v>
      </c>
      <c r="N94" s="568" t="s">
        <v>21</v>
      </c>
      <c r="O94" s="211"/>
      <c r="P94" s="212" t="str">
        <f>IF(B94="","",
IF(AND(V94="",W94="",B94&lt;&gt;""),"Employed",
IF(AND(V94&lt;&gt;"",W94="",B94&lt;&gt;""),"Terminated",
IF(AND(V94&lt;&gt;"",W94&lt;&gt;"",B94&lt;&gt;""),IF(W94&lt;Cover!$E$43,"Employed","Furloughed"),
IF(AND(V94="",W94&lt;&gt;"",B94&lt;&gt;""),IF(W94&lt;Cover!$E$43,"Employed","Rehired"))))))</f>
        <v/>
      </c>
      <c r="Q94" s="211"/>
      <c r="R94" s="536"/>
      <c r="S94" s="563"/>
      <c r="T94" s="536"/>
      <c r="U94" s="82">
        <f>IF(Cover!$E$47="Weekly",IF(T94&gt;0,T94,R94*S94),IF(T94&gt;0,T94,R94*S94)/2)</f>
        <v>0</v>
      </c>
      <c r="V94" s="564"/>
      <c r="W94" s="564"/>
      <c r="Y94" s="213" t="str">
        <f>IF($B94="","",IF('Actual Allocation Calc'!$AH$78="A",
IF($P94="Employed",$U94/7*BJ94,
IF(AND($P94="Terminated"),($U94/7*AP94),
IF(AND($P94="Furloughed"),($U94/7*AP94)+($U94/7*AZ94),
IF(AND($P94="Rehired"),($U94/7*AZ94),
IF(AND($P94="Terminated",AP94&gt;0),$U94,
IF($P94="Furloughed",IF(AP94&gt;0,$U94)+IF(AZ94&gt;0,$U94),
IF($P94="Rehired",IF(AZ94&gt;0,$U94)))))))),IF('Actual Allocation Calc'!$AH$78="C",'Actual Allocation Calc'!L94,'Actual Allocation Calc'!U94+IF($P94="Employed",$U94/7*BJ94,
IF(AND($P94="Terminated"),($U94/7*AP94),
IF(AND($P94="Furloughed"),($U94/7*AP94)+($U94/7*AZ94),
IF(AND($P94="Rehired"),($U94/7*AZ94),
IF(AND($P94="Terminated",AP94&gt;0),$U94,
IF($P94="Furloughed",IF(AP94&gt;0,$U94)+IF(AZ94&gt;0,$U94),
IF($P94="Rehired",IF(AZ94&gt;0,$U94))))))))*'Actual Allocation Calc'!$AH$99)))</f>
        <v/>
      </c>
      <c r="Z94" s="210" t="str">
        <f>IF($B94="","",IF('Actual Allocation Calc'!$AI$78="A",
IF($P94="Employed",$U94,
IF(AND($P94="Terminated"),($U94/7*AQ94),
IF(AND($P94="Furloughed"),($U94/7*AQ94)+($U94/7*BA94),
IF(AND($P94="Rehired"),($U94/7*BA94),
IF(AND($P94="Terminated",AQ94&gt;0),$U94,
IF($P94="Furloughed",IF(AQ94&gt;0,$U94)+IF(BA94&gt;0,$U94),
IF($P94="Rehired",IF(BA94&gt;0,$U94)))))))),IF('Actual Allocation Calc'!$AI$78="C",'Actual Allocation Calc'!M94,'Actual Allocation Calc'!V94+IF($P94="Employed",$U94,
IF(AND($P94="Terminated"),($U94/7*AQ94),
IF(AND($P94="Furloughed"),($U94/7*AQ94)+($U94/7*BA94),
IF(AND($P94="Rehired"),($U94/7*BA94),
IF(AND($P94="Terminated",AQ94&gt;0),$U94,
IF($P94="Furloughed",IF(AQ94&gt;0,$U94)+IF(BA94&gt;0,$U94),
IF($P94="Rehired",IF(BA94&gt;0,$U94))))))))*'Actual Allocation Calc'!$AI$99)))</f>
        <v/>
      </c>
      <c r="AA94" s="210" t="str">
        <f>IF($B94="","",IF('Actual Allocation Calc'!$AJ$78="A",
IF($P94="Employed",$U94,
IF(AND($P94="Terminated"),($U94/7*AR94),
IF(AND($P94="Furloughed"),($U94/7*AR94)+($U94/7*BB94),
IF(AND($P94="Rehired"),($U94/7*BB94),
IF(AND($P94="Terminated",AR94&gt;0),$U94,
IF($P94="Furloughed",IF(AR94&gt;0,$U94)+IF(BB94&gt;0,$U94),
IF($P94="Rehired",IF(BB94&gt;0,$U94)))))))),IF('Actual Allocation Calc'!$AJ$78="C",'Actual Allocation Calc'!N94,'Actual Allocation Calc'!W94+IF($P94="Employed",$U94,
IF(AND($P94="Terminated"),($U94/7*AR94),
IF(AND($P94="Furloughed"),($U94/7*AR94)+($U94/7*BB94),
IF(AND($P94="Rehired"),($U94/7*BB94),
IF(AND($P94="Terminated",AR94&gt;0),$U94,
IF($P94="Furloughed",IF(AR94&gt;0,$U94)+IF(BB94&gt;0,$U94),
IF($P94="Rehired",IF(BB94&gt;0,$U94))))))))*'Actual Allocation Calc'!$AJ$99)))</f>
        <v/>
      </c>
      <c r="AB94" s="210" t="str">
        <f>IF($B94="","",IF('Actual Allocation Calc'!$AK$78="A",
IF($P94="Employed",$U94,
IF(AND($P94="Terminated"),($U94/7*AS94),
IF(AND($P94="Furloughed"),($U94/7*AS94)+($U94/7*BC94),
IF(AND($P94="Rehired"),($U94/7*BC94),
IF(AND($P94="Terminated",AS94&gt;0),$U94,
IF($P94="Furloughed",IF(AS94&gt;0,$U94)+IF(BC94&gt;0,$U94),
IF($P94="Rehired",IF(BC94&gt;0,$U94)))))))),IF('Actual Allocation Calc'!$AK$78="C",'Actual Allocation Calc'!O94,'Actual Allocation Calc'!X94+IF($P94="Employed",$U94,
IF(AND($P94="Terminated"),($U94/7*AS94),
IF(AND($P94="Furloughed"),($U94/7*AS94)+($U94/7*BC94),
IF(AND($P94="Rehired"),($U94/7*BC94),
IF(AND($P94="Terminated",AS94&gt;0),$U94,
IF($P94="Furloughed",IF(AS94&gt;0,$U94)+IF(BC94&gt;0,$U94),
IF($P94="Rehired",IF(BC94&gt;0,$U94))))))))*'Actual Allocation Calc'!$AK$99)))</f>
        <v/>
      </c>
      <c r="AC94" s="210" t="str">
        <f>IF($B94="","",IF('Actual Allocation Calc'!$AL$78="A",
IF($P94="Employed",$U94,
IF(AND($P94="Terminated"),($U94/7*AT94),
IF(AND($P94="Furloughed"),($U94/7*AT94)+($U94/7*BD94),
IF(AND($P94="Rehired"),($U94/7*BD94),
IF(AND($P94="Terminated",AT94&gt;0),$U94,
IF($P94="Furloughed",IF(AT94&gt;0,$U94)+IF(BD94&gt;0,$U94),
IF($P94="Rehired",IF(BD94&gt;0,$U94)))))))),IF('Actual Allocation Calc'!$AL$78="C",'Actual Allocation Calc'!P94,'Actual Allocation Calc'!Y94+IF($P94="Employed",$U94,
IF(AND($P94="Terminated"),($U94/7*AT94),
IF(AND($P94="Furloughed"),($U94/7*AT94)+($U94/7*BD94),
IF(AND($P94="Rehired"),($U94/7*BD94),
IF(AND($P94="Terminated",AT94&gt;0),$U94,
IF($P94="Furloughed",IF(AT94&gt;0,$U94)+IF(BD94&gt;0,$U94),
IF($P94="Rehired",IF(BD94&gt;0,$U94))))))))*'Actual Allocation Calc'!$AL$99)))</f>
        <v/>
      </c>
      <c r="AD94" s="210" t="str">
        <f>IF($B94="","",IF('Actual Allocation Calc'!$AM$78="A",
IF($P94="Employed",$U94,
IF(AND($P94="Terminated"),($U94/7*AU94),
IF(AND($P94="Furloughed"),($U94/7*AU94)+($U94/7*BE94),
IF(AND($P94="Rehired"),($U94/7*BE94),
IF(AND($P94="Terminated",AU94&gt;0),$U94,
IF($P94="Furloughed",IF(AU94&gt;0,$U94)+IF(BE94&gt;0,$U94),
IF($P94="Rehired",IF(BE94&gt;0,$U94)))))))),IF('Actual Allocation Calc'!$AM$78="C",'Actual Allocation Calc'!Q94,'Actual Allocation Calc'!Z94+IF($P94="Employed",$U94,
IF(AND($P94="Terminated"),($U94/7*AU94),
IF(AND($P94="Furloughed"),($U94/7*AU94)+($U94/7*BE94),
IF(AND($P94="Rehired"),($U94/7*BE94),
IF(AND($P94="Terminated",AU94&gt;0),$U94,
IF($P94="Furloughed",IF(AU94&gt;0,$U94)+IF(BE94&gt;0,$U94),
IF($P94="Rehired",IF(BE94&gt;0,$U94))))))))*'Actual Allocation Calc'!$AM$99)))</f>
        <v/>
      </c>
      <c r="AE94" s="210" t="str">
        <f>IF($B94="","",IF('Actual Allocation Calc'!$AN$78="A",
IF($P94="Employed",$U94,
IF(AND($P94="Terminated"),($U94/7*AV94),
IF(AND($P94="Furloughed"),($U94/7*AV94)+($U94/7*BF94),
IF(AND($P94="Rehired"),($U94/7*BF94),
IF(AND($P94="Terminated",AV94&gt;0),$U94,
IF($P94="Furloughed",IF(AV94&gt;0,$U94)+IF(BF94&gt;0,$U94),
IF($P94="Rehired",IF(BF94&gt;0,$U94)))))))),IF('Actual Allocation Calc'!$AN$78="C",'Actual Allocation Calc'!R94,'Actual Allocation Calc'!AA94+IF($P94="Employed",$U94,
IF(AND($P94="Terminated"),($U94/7*AV94),
IF(AND($P94="Furloughed"),($U94/7*AV94)+($U94/7*BF94),
IF(AND($P94="Rehired"),($U94/7*BF94),
IF(AND($P94="Terminated",AV94&gt;0),$U94,
IF($P94="Furloughed",IF(AV94&gt;0,$U94)+IF(BF94&gt;0,$U94),
IF($P94="Rehired",IF(BF94&gt;0,$U94))))))))*'Actual Allocation Calc'!$AN$99)))</f>
        <v/>
      </c>
      <c r="AF94" s="210" t="str">
        <f>IF($B94="","",IF('Actual Allocation Calc'!$AO$78="A",
IF($P94="Employed",$U94,
IF(AND($P94="Terminated"),($U94/7*AW94),
IF(AND($P94="Furloughed"),($U94/7*AW94)+($U94/7*BG94),
IF(AND($P94="Rehired"),($U94/7*BG94),
IF(AND($P94="Terminated",AW94&gt;0),$U94,
IF($P94="Furloughed",IF(AW94&gt;0,$U94)+IF(BG94&gt;0,$U94),
IF($P94="Rehired",IF(BG94&gt;0,$U94)))))))),IF('Actual Allocation Calc'!$AO$78="C",'Actual Allocation Calc'!S94,'Actual Allocation Calc'!AB94+IF($P94="Employed",$U94,
IF(AND($P94="Terminated"),($U94/7*AW94),
IF(AND($P94="Furloughed"),($U94/7*AW94)+($U94/7*BG94),
IF(AND($P94="Rehired"),($U94/7*BG94),
IF(AND($P94="Terminated",AW94&gt;0),$U94,
IF($P94="Furloughed",IF(AW94&gt;0,$U94)+IF(BG94&gt;0,$U94),
IF($P94="Rehired",IF(BG94&gt;0,$U94))))))))*'Actual Allocation Calc'!$AO$99)))</f>
        <v/>
      </c>
      <c r="AG94" s="210" t="str">
        <f>IF($B94="","",IF('Actual Allocation Calc'!$AP$78="A",
IF($P94="Employed",$U94/7*BK94,
IF(AND($P94="Terminated"),($U94/7*AX94),
IF(AND($P94="Furloughed"),($U94/7*AX94)+($U94/7*BH94),
IF(AND($P94="Rehired"),($U94/7*BH94),
IF(AND($P94="Terminated",AX94&gt;0),$U94,
IF($P94="Furloughed",IF(AX94&gt;0,$U94)+IF(BH94&gt;0,$U94),
IF($P94="Rehired",IF(BH94&gt;0,$U94)))))))),IF('Actual Allocation Calc'!$AP$78="C",'Actual Allocation Calc'!T94,'Actual Allocation Calc'!AC94+IF($P94="Employed",$U94/7*BK94,
IF(AND($P94="Terminated"),($U94/7*AX94),
IF(AND($P94="Furloughed"),($U94/7*AX94)+($U94/7*BH94),
IF(AND($P94="Rehired"),($U94/7*BH94),
IF(AND($P94="Terminated",AX94&gt;0),$U94,
IF($P94="Furloughed",IF(AX94&gt;0,$U94)+IF(BH94&gt;0,$U94),
IF($P94="Rehired",IF(BH94&gt;0,$U94))))))))*'Actual Allocation Calc'!$AP$99)))</f>
        <v/>
      </c>
      <c r="AH94" s="536"/>
      <c r="AI94" s="82">
        <f t="shared" si="24"/>
        <v>0</v>
      </c>
      <c r="AJ94" s="210">
        <f t="shared" si="27"/>
        <v>0</v>
      </c>
      <c r="AK94" s="397" t="str">
        <f t="shared" si="28"/>
        <v/>
      </c>
      <c r="AM94" s="173"/>
      <c r="AO94" s="214" t="str">
        <f>IFERROR(IF($V94="","",VLOOKUP(V94,'Calendar Calcs'!$B$2:$E1061,4,FALSE)),0)</f>
        <v/>
      </c>
      <c r="AP94" s="69" t="str">
        <f>IF($AO94="","", IF($AO94&lt;AP$23,0,IF($AO94&gt;AP$23,COUNTIFS('Calendar Calcs'!$E$2:$E1061,AP$23),COUNTIFS('Calendar Calcs'!$E$2:$E1061,AP$23,'Calendar Calcs'!$D$2:$D1061,"&lt;="&amp;WEEKDAY($V94)))))</f>
        <v/>
      </c>
      <c r="AQ94" s="69" t="str">
        <f>IF($AO94="","", IF($AO94&lt;AQ$23,0,IF($AO94&gt;AQ$23,COUNTIFS('Calendar Calcs'!$E$2:$E1061,AQ$23),COUNTIFS('Calendar Calcs'!$E$2:$E1061,AQ$23,'Calendar Calcs'!$D$2:$D1061,"&lt;="&amp;WEEKDAY($V94)))))</f>
        <v/>
      </c>
      <c r="AR94" s="69" t="str">
        <f>IF($AO94="","", IF($AO94&lt;AR$23,0,IF($AO94&gt;AR$23,COUNTIFS('Calendar Calcs'!$E$2:$E1061,AR$23),COUNTIFS('Calendar Calcs'!$E$2:$E1061,AR$23,'Calendar Calcs'!$D$2:$D1061,"&lt;="&amp;WEEKDAY($V94)))))</f>
        <v/>
      </c>
      <c r="AS94" s="69" t="str">
        <f>IF($AO94="","", IF($AO94&lt;AS$23,0,IF($AO94&gt;AS$23,COUNTIFS('Calendar Calcs'!$E$2:$E1061,AS$23),COUNTIFS('Calendar Calcs'!$E$2:$E1061,AS$23,'Calendar Calcs'!$D$2:$D1061,"&lt;="&amp;WEEKDAY($V94)))))</f>
        <v/>
      </c>
      <c r="AT94" s="69" t="str">
        <f>IF($AO94="","", IF($AO94&lt;AT$23,0,IF($AO94&gt;AT$23,COUNTIFS('Calendar Calcs'!$E$2:$E1061,AT$23),COUNTIFS('Calendar Calcs'!$E$2:$E1061,AT$23,'Calendar Calcs'!$D$2:$D1061,"&lt;="&amp;WEEKDAY($V94)))))</f>
        <v/>
      </c>
      <c r="AU94" s="69" t="str">
        <f>IF($AO94="","", IF($AO94&lt;AU$23,0,IF($AO94&gt;AU$23,COUNTIFS('Calendar Calcs'!$E$2:$E1061,AU$23),COUNTIFS('Calendar Calcs'!$E$2:$E1061,AU$23,'Calendar Calcs'!$D$2:$D1061,"&lt;="&amp;WEEKDAY($V94)))))</f>
        <v/>
      </c>
      <c r="AV94" s="69" t="str">
        <f>IF($AO94="","", IF($AO94&lt;AV$23,0,IF($AO94&gt;AV$23,COUNTIFS('Calendar Calcs'!$E$2:$E1061,AV$23),COUNTIFS('Calendar Calcs'!$E$2:$E1061,AV$23,'Calendar Calcs'!$D$2:$D1061,"&lt;="&amp;WEEKDAY($V94)))))</f>
        <v/>
      </c>
      <c r="AW94" s="69" t="str">
        <f>IF($AO94="","", IF($AO94&lt;AW$23,0,IF($AO94&gt;AW$23,COUNTIFS('Calendar Calcs'!$E$2:$E1061,AW$23),COUNTIFS('Calendar Calcs'!$E$2:$E1061,AW$23,'Calendar Calcs'!$D$2:$D1061,"&lt;="&amp;WEEKDAY($V94)))))</f>
        <v/>
      </c>
      <c r="AX94" s="69" t="str">
        <f>IF($AO94="","", IF($AO94&lt;AX$23,0,IF($AO94&gt;AX$23,COUNTIFS('Calendar Calcs'!$E$2:$E1061,AX$23),COUNTIFS('Calendar Calcs'!$E$2:$E1061,AX$23,'Calendar Calcs'!$D$2:$D1061,"&lt;="&amp;WEEKDAY($V94)))))</f>
        <v/>
      </c>
      <c r="AY94" s="69" t="str">
        <f>IF($W94="","",VLOOKUP($W94,'Calendar Calcs'!$B$2:$E1061,4,FALSE))</f>
        <v/>
      </c>
      <c r="AZ94" s="69" t="str">
        <f>IF($AY94="","",IF($AY94&gt;AZ$23,0,IF($AY94&lt;AZ$23,COUNTIFS('Calendar Calcs'!$E$2:$E1061,AZ$23),COUNTIFS('Calendar Calcs'!$E$2:$E1061,AZ$23,'Calendar Calcs'!$D$2:$D1061,"&gt;="&amp;WEEKDAY($W94)))))</f>
        <v/>
      </c>
      <c r="BA94" s="69" t="str">
        <f>IF($AY94="","",IF($AY94&gt;BA$23,0,IF($AY94&lt;BA$23,COUNTIFS('Calendar Calcs'!$E$2:$E1061,BA$23),COUNTIFS('Calendar Calcs'!$E$2:$E1061,BA$23,'Calendar Calcs'!$D$2:$D1061,"&gt;="&amp;WEEKDAY($W94)))))</f>
        <v/>
      </c>
      <c r="BB94" s="69" t="str">
        <f>IF($AY94="","",IF($AY94&gt;BB$23,0,IF($AY94&lt;BB$23,COUNTIFS('Calendar Calcs'!$E$2:$E1061,BB$23),COUNTIFS('Calendar Calcs'!$E$2:$E1061,BB$23,'Calendar Calcs'!$D$2:$D1061,"&gt;="&amp;WEEKDAY($W94)))))</f>
        <v/>
      </c>
      <c r="BC94" s="69" t="str">
        <f>IF($AY94="","",IF($AY94&gt;BC$23,0,IF($AY94&lt;BC$23,COUNTIFS('Calendar Calcs'!$E$2:$E1061,BC$23),COUNTIFS('Calendar Calcs'!$E$2:$E1061,BC$23,'Calendar Calcs'!$D$2:$D1061,"&gt;="&amp;WEEKDAY($W94)))))</f>
        <v/>
      </c>
      <c r="BD94" s="69" t="str">
        <f>IF($AY94="","",IF($AY94&gt;BD$23,0,IF($AY94&lt;BD$23,COUNTIFS('Calendar Calcs'!$E$2:$E1061,BD$23),COUNTIFS('Calendar Calcs'!$E$2:$E1061,BD$23,'Calendar Calcs'!$D$2:$D1061,"&gt;="&amp;WEEKDAY($W94)))))</f>
        <v/>
      </c>
      <c r="BE94" s="69" t="str">
        <f>IF($AY94="","",IF($AY94&gt;BE$23,0,IF($AY94&lt;BE$23,COUNTIFS('Calendar Calcs'!$E$2:$E1061,BE$23),COUNTIFS('Calendar Calcs'!$E$2:$E1061,BE$23,'Calendar Calcs'!$D$2:$D1061,"&gt;="&amp;WEEKDAY($W94)))))</f>
        <v/>
      </c>
      <c r="BF94" s="69" t="str">
        <f>IF($AY94="","",IF($AY94&gt;BF$23,0,IF($AY94&lt;BF$23,COUNTIFS('Calendar Calcs'!$E$2:$E1061,BF$23),COUNTIFS('Calendar Calcs'!$E$2:$E1061,BF$23,'Calendar Calcs'!$D$2:$D1061,"&gt;="&amp;WEEKDAY($W94)))))</f>
        <v/>
      </c>
      <c r="BG94" s="69" t="str">
        <f>IF($AY94="","",IF($AY94&gt;BG$23,0,IF($AY94&lt;BG$23,COUNTIFS('Calendar Calcs'!$E$2:$E1061,BG$23),COUNTIFS('Calendar Calcs'!$E$2:$E1061,BG$23,'Calendar Calcs'!$D$2:$D1061,"&gt;="&amp;WEEKDAY($W94)))))</f>
        <v/>
      </c>
      <c r="BH94" s="69">
        <f t="shared" si="29"/>
        <v>6</v>
      </c>
      <c r="BI94" s="69">
        <f>IF(Cover!$E$43="","",VLOOKUP(Cover!$E$43,'Calendar Calcs'!$B$2:$E1061,4,FALSE))</f>
        <v>1</v>
      </c>
      <c r="BJ94" s="69">
        <f>IF($BI94="","", IF($BI94&lt;BJ$23,0,IF($BI94&gt;=BJ$23,COUNTIFS('Calendar Calcs'!$E$2:$E1061,BJ$23),COUNTIFS('Calendar Calcs'!$E$2:$E1061,BJ$23,'Calendar Calcs'!$D$2:$D1061,"&lt;="&amp;WEEKDAY($V94)))))</f>
        <v>1</v>
      </c>
      <c r="BK94" s="69">
        <f t="shared" si="26"/>
        <v>6</v>
      </c>
      <c r="BN94" s="69" t="str">
        <f>IF(T94&gt;0,"FTE",IF(Cover!$E$47="Weekly",IF(S94&gt;29.75,"FTE","PTE"),IF(S94&gt;59.75,"FTE","PTE")))</f>
        <v>PTE</v>
      </c>
      <c r="BO94" s="69">
        <f>IF(BN94="FTE",30,IF(Cover!$E$47="Weekly",'STEP 2 EE Data'!S94,'STEP 2 EE Data'!S94/2))</f>
        <v>0</v>
      </c>
      <c r="BP94" s="209">
        <f t="shared" si="30"/>
        <v>0</v>
      </c>
      <c r="BQ94" s="209">
        <f t="shared" si="31"/>
        <v>0</v>
      </c>
      <c r="BR94" s="209">
        <f t="shared" si="32"/>
        <v>0</v>
      </c>
      <c r="BS94" s="209">
        <f t="shared" si="33"/>
        <v>0</v>
      </c>
      <c r="BT94" s="209">
        <f t="shared" si="34"/>
        <v>0</v>
      </c>
      <c r="BU94" s="209">
        <f t="shared" si="35"/>
        <v>0</v>
      </c>
      <c r="BV94" s="209">
        <f t="shared" si="36"/>
        <v>0</v>
      </c>
      <c r="BW94" s="209">
        <f t="shared" si="37"/>
        <v>0</v>
      </c>
      <c r="BX94" s="209">
        <f t="shared" si="38"/>
        <v>0</v>
      </c>
      <c r="CC94" s="210" t="str">
        <f>IF(B94="","",IF(C94="",IF(Cover!$E$47="Weekly",'STEP 3 EE Comp'!BI99*8,'STEP 3 EE Comp'!BI99*4),IF(Cover!$E$47="Weekly",'STEP 3 EE Comp'!BI99,'STEP 3 EE Comp'!BI99)))</f>
        <v/>
      </c>
      <c r="CD94" s="82" t="str">
        <f t="shared" si="39"/>
        <v/>
      </c>
      <c r="CE94" s="417">
        <f t="shared" si="40"/>
        <v>1</v>
      </c>
      <c r="CF94" s="82" t="str">
        <f t="shared" si="41"/>
        <v>Good</v>
      </c>
      <c r="CG94" s="82">
        <f t="shared" si="42"/>
        <v>0</v>
      </c>
      <c r="CH94" s="234">
        <f t="shared" si="43"/>
        <v>0</v>
      </c>
    </row>
    <row r="95" spans="1:86" s="69" customFormat="1" x14ac:dyDescent="0.3">
      <c r="A95" s="530"/>
      <c r="B95" s="477"/>
      <c r="C95" s="52"/>
      <c r="D95" s="565"/>
      <c r="E95" s="52"/>
      <c r="F95" s="507"/>
      <c r="G95" s="210">
        <f t="shared" si="23"/>
        <v>0</v>
      </c>
      <c r="H95" s="82">
        <f t="shared" si="25"/>
        <v>0</v>
      </c>
      <c r="I95" s="211"/>
      <c r="J95" s="441" t="s">
        <v>21</v>
      </c>
      <c r="K95" s="441" t="s">
        <v>21</v>
      </c>
      <c r="L95" s="441" t="s">
        <v>21</v>
      </c>
      <c r="M95" s="441" t="s">
        <v>21</v>
      </c>
      <c r="N95" s="568" t="s">
        <v>21</v>
      </c>
      <c r="O95" s="211"/>
      <c r="P95" s="212" t="str">
        <f>IF(B95="","",
IF(AND(V95="",W95="",B95&lt;&gt;""),"Employed",
IF(AND(V95&lt;&gt;"",W95="",B95&lt;&gt;""),"Terminated",
IF(AND(V95&lt;&gt;"",W95&lt;&gt;"",B95&lt;&gt;""),IF(W95&lt;Cover!$E$43,"Employed","Furloughed"),
IF(AND(V95="",W95&lt;&gt;"",B95&lt;&gt;""),IF(W95&lt;Cover!$E$43,"Employed","Rehired"))))))</f>
        <v/>
      </c>
      <c r="Q95" s="211"/>
      <c r="R95" s="536"/>
      <c r="S95" s="563"/>
      <c r="T95" s="536"/>
      <c r="U95" s="82">
        <f>IF(Cover!$E$47="Weekly",IF(T95&gt;0,T95,R95*S95),IF(T95&gt;0,T95,R95*S95)/2)</f>
        <v>0</v>
      </c>
      <c r="V95" s="564"/>
      <c r="W95" s="564"/>
      <c r="Y95" s="213" t="str">
        <f>IF($B95="","",IF('Actual Allocation Calc'!$AH$78="A",
IF($P95="Employed",$U95/7*BJ95,
IF(AND($P95="Terminated"),($U95/7*AP95),
IF(AND($P95="Furloughed"),($U95/7*AP95)+($U95/7*AZ95),
IF(AND($P95="Rehired"),($U95/7*AZ95),
IF(AND($P95="Terminated",AP95&gt;0),$U95,
IF($P95="Furloughed",IF(AP95&gt;0,$U95)+IF(AZ95&gt;0,$U95),
IF($P95="Rehired",IF(AZ95&gt;0,$U95)))))))),IF('Actual Allocation Calc'!$AH$78="C",'Actual Allocation Calc'!L95,'Actual Allocation Calc'!U95+IF($P95="Employed",$U95/7*BJ95,
IF(AND($P95="Terminated"),($U95/7*AP95),
IF(AND($P95="Furloughed"),($U95/7*AP95)+($U95/7*AZ95),
IF(AND($P95="Rehired"),($U95/7*AZ95),
IF(AND($P95="Terminated",AP95&gt;0),$U95,
IF($P95="Furloughed",IF(AP95&gt;0,$U95)+IF(AZ95&gt;0,$U95),
IF($P95="Rehired",IF(AZ95&gt;0,$U95))))))))*'Actual Allocation Calc'!$AH$99)))</f>
        <v/>
      </c>
      <c r="Z95" s="210" t="str">
        <f>IF($B95="","",IF('Actual Allocation Calc'!$AI$78="A",
IF($P95="Employed",$U95,
IF(AND($P95="Terminated"),($U95/7*AQ95),
IF(AND($P95="Furloughed"),($U95/7*AQ95)+($U95/7*BA95),
IF(AND($P95="Rehired"),($U95/7*BA95),
IF(AND($P95="Terminated",AQ95&gt;0),$U95,
IF($P95="Furloughed",IF(AQ95&gt;0,$U95)+IF(BA95&gt;0,$U95),
IF($P95="Rehired",IF(BA95&gt;0,$U95)))))))),IF('Actual Allocation Calc'!$AI$78="C",'Actual Allocation Calc'!M95,'Actual Allocation Calc'!V95+IF($P95="Employed",$U95,
IF(AND($P95="Terminated"),($U95/7*AQ95),
IF(AND($P95="Furloughed"),($U95/7*AQ95)+($U95/7*BA95),
IF(AND($P95="Rehired"),($U95/7*BA95),
IF(AND($P95="Terminated",AQ95&gt;0),$U95,
IF($P95="Furloughed",IF(AQ95&gt;0,$U95)+IF(BA95&gt;0,$U95),
IF($P95="Rehired",IF(BA95&gt;0,$U95))))))))*'Actual Allocation Calc'!$AI$99)))</f>
        <v/>
      </c>
      <c r="AA95" s="210" t="str">
        <f>IF($B95="","",IF('Actual Allocation Calc'!$AJ$78="A",
IF($P95="Employed",$U95,
IF(AND($P95="Terminated"),($U95/7*AR95),
IF(AND($P95="Furloughed"),($U95/7*AR95)+($U95/7*BB95),
IF(AND($P95="Rehired"),($U95/7*BB95),
IF(AND($P95="Terminated",AR95&gt;0),$U95,
IF($P95="Furloughed",IF(AR95&gt;0,$U95)+IF(BB95&gt;0,$U95),
IF($P95="Rehired",IF(BB95&gt;0,$U95)))))))),IF('Actual Allocation Calc'!$AJ$78="C",'Actual Allocation Calc'!N95,'Actual Allocation Calc'!W95+IF($P95="Employed",$U95,
IF(AND($P95="Terminated"),($U95/7*AR95),
IF(AND($P95="Furloughed"),($U95/7*AR95)+($U95/7*BB95),
IF(AND($P95="Rehired"),($U95/7*BB95),
IF(AND($P95="Terminated",AR95&gt;0),$U95,
IF($P95="Furloughed",IF(AR95&gt;0,$U95)+IF(BB95&gt;0,$U95),
IF($P95="Rehired",IF(BB95&gt;0,$U95))))))))*'Actual Allocation Calc'!$AJ$99)))</f>
        <v/>
      </c>
      <c r="AB95" s="210" t="str">
        <f>IF($B95="","",IF('Actual Allocation Calc'!$AK$78="A",
IF($P95="Employed",$U95,
IF(AND($P95="Terminated"),($U95/7*AS95),
IF(AND($P95="Furloughed"),($U95/7*AS95)+($U95/7*BC95),
IF(AND($P95="Rehired"),($U95/7*BC95),
IF(AND($P95="Terminated",AS95&gt;0),$U95,
IF($P95="Furloughed",IF(AS95&gt;0,$U95)+IF(BC95&gt;0,$U95),
IF($P95="Rehired",IF(BC95&gt;0,$U95)))))))),IF('Actual Allocation Calc'!$AK$78="C",'Actual Allocation Calc'!O95,'Actual Allocation Calc'!X95+IF($P95="Employed",$U95,
IF(AND($P95="Terminated"),($U95/7*AS95),
IF(AND($P95="Furloughed"),($U95/7*AS95)+($U95/7*BC95),
IF(AND($P95="Rehired"),($U95/7*BC95),
IF(AND($P95="Terminated",AS95&gt;0),$U95,
IF($P95="Furloughed",IF(AS95&gt;0,$U95)+IF(BC95&gt;0,$U95),
IF($P95="Rehired",IF(BC95&gt;0,$U95))))))))*'Actual Allocation Calc'!$AK$99)))</f>
        <v/>
      </c>
      <c r="AC95" s="210" t="str">
        <f>IF($B95="","",IF('Actual Allocation Calc'!$AL$78="A",
IF($P95="Employed",$U95,
IF(AND($P95="Terminated"),($U95/7*AT95),
IF(AND($P95="Furloughed"),($U95/7*AT95)+($U95/7*BD95),
IF(AND($P95="Rehired"),($U95/7*BD95),
IF(AND($P95="Terminated",AT95&gt;0),$U95,
IF($P95="Furloughed",IF(AT95&gt;0,$U95)+IF(BD95&gt;0,$U95),
IF($P95="Rehired",IF(BD95&gt;0,$U95)))))))),IF('Actual Allocation Calc'!$AL$78="C",'Actual Allocation Calc'!P95,'Actual Allocation Calc'!Y95+IF($P95="Employed",$U95,
IF(AND($P95="Terminated"),($U95/7*AT95),
IF(AND($P95="Furloughed"),($U95/7*AT95)+($U95/7*BD95),
IF(AND($P95="Rehired"),($U95/7*BD95),
IF(AND($P95="Terminated",AT95&gt;0),$U95,
IF($P95="Furloughed",IF(AT95&gt;0,$U95)+IF(BD95&gt;0,$U95),
IF($P95="Rehired",IF(BD95&gt;0,$U95))))))))*'Actual Allocation Calc'!$AL$99)))</f>
        <v/>
      </c>
      <c r="AD95" s="210" t="str">
        <f>IF($B95="","",IF('Actual Allocation Calc'!$AM$78="A",
IF($P95="Employed",$U95,
IF(AND($P95="Terminated"),($U95/7*AU95),
IF(AND($P95="Furloughed"),($U95/7*AU95)+($U95/7*BE95),
IF(AND($P95="Rehired"),($U95/7*BE95),
IF(AND($P95="Terminated",AU95&gt;0),$U95,
IF($P95="Furloughed",IF(AU95&gt;0,$U95)+IF(BE95&gt;0,$U95),
IF($P95="Rehired",IF(BE95&gt;0,$U95)))))))),IF('Actual Allocation Calc'!$AM$78="C",'Actual Allocation Calc'!Q95,'Actual Allocation Calc'!Z95+IF($P95="Employed",$U95,
IF(AND($P95="Terminated"),($U95/7*AU95),
IF(AND($P95="Furloughed"),($U95/7*AU95)+($U95/7*BE95),
IF(AND($P95="Rehired"),($U95/7*BE95),
IF(AND($P95="Terminated",AU95&gt;0),$U95,
IF($P95="Furloughed",IF(AU95&gt;0,$U95)+IF(BE95&gt;0,$U95),
IF($P95="Rehired",IF(BE95&gt;0,$U95))))))))*'Actual Allocation Calc'!$AM$99)))</f>
        <v/>
      </c>
      <c r="AE95" s="210" t="str">
        <f>IF($B95="","",IF('Actual Allocation Calc'!$AN$78="A",
IF($P95="Employed",$U95,
IF(AND($P95="Terminated"),($U95/7*AV95),
IF(AND($P95="Furloughed"),($U95/7*AV95)+($U95/7*BF95),
IF(AND($P95="Rehired"),($U95/7*BF95),
IF(AND($P95="Terminated",AV95&gt;0),$U95,
IF($P95="Furloughed",IF(AV95&gt;0,$U95)+IF(BF95&gt;0,$U95),
IF($P95="Rehired",IF(BF95&gt;0,$U95)))))))),IF('Actual Allocation Calc'!$AN$78="C",'Actual Allocation Calc'!R95,'Actual Allocation Calc'!AA95+IF($P95="Employed",$U95,
IF(AND($P95="Terminated"),($U95/7*AV95),
IF(AND($P95="Furloughed"),($U95/7*AV95)+($U95/7*BF95),
IF(AND($P95="Rehired"),($U95/7*BF95),
IF(AND($P95="Terminated",AV95&gt;0),$U95,
IF($P95="Furloughed",IF(AV95&gt;0,$U95)+IF(BF95&gt;0,$U95),
IF($P95="Rehired",IF(BF95&gt;0,$U95))))))))*'Actual Allocation Calc'!$AN$99)))</f>
        <v/>
      </c>
      <c r="AF95" s="210" t="str">
        <f>IF($B95="","",IF('Actual Allocation Calc'!$AO$78="A",
IF($P95="Employed",$U95,
IF(AND($P95="Terminated"),($U95/7*AW95),
IF(AND($P95="Furloughed"),($U95/7*AW95)+($U95/7*BG95),
IF(AND($P95="Rehired"),($U95/7*BG95),
IF(AND($P95="Terminated",AW95&gt;0),$U95,
IF($P95="Furloughed",IF(AW95&gt;0,$U95)+IF(BG95&gt;0,$U95),
IF($P95="Rehired",IF(BG95&gt;0,$U95)))))))),IF('Actual Allocation Calc'!$AO$78="C",'Actual Allocation Calc'!S95,'Actual Allocation Calc'!AB95+IF($P95="Employed",$U95,
IF(AND($P95="Terminated"),($U95/7*AW95),
IF(AND($P95="Furloughed"),($U95/7*AW95)+($U95/7*BG95),
IF(AND($P95="Rehired"),($U95/7*BG95),
IF(AND($P95="Terminated",AW95&gt;0),$U95,
IF($P95="Furloughed",IF(AW95&gt;0,$U95)+IF(BG95&gt;0,$U95),
IF($P95="Rehired",IF(BG95&gt;0,$U95))))))))*'Actual Allocation Calc'!$AO$99)))</f>
        <v/>
      </c>
      <c r="AG95" s="210" t="str">
        <f>IF($B95="","",IF('Actual Allocation Calc'!$AP$78="A",
IF($P95="Employed",$U95/7*BK95,
IF(AND($P95="Terminated"),($U95/7*AX95),
IF(AND($P95="Furloughed"),($U95/7*AX95)+($U95/7*BH95),
IF(AND($P95="Rehired"),($U95/7*BH95),
IF(AND($P95="Terminated",AX95&gt;0),$U95,
IF($P95="Furloughed",IF(AX95&gt;0,$U95)+IF(BH95&gt;0,$U95),
IF($P95="Rehired",IF(BH95&gt;0,$U95)))))))),IF('Actual Allocation Calc'!$AP$78="C",'Actual Allocation Calc'!T95,'Actual Allocation Calc'!AC95+IF($P95="Employed",$U95/7*BK95,
IF(AND($P95="Terminated"),($U95/7*AX95),
IF(AND($P95="Furloughed"),($U95/7*AX95)+($U95/7*BH95),
IF(AND($P95="Rehired"),($U95/7*BH95),
IF(AND($P95="Terminated",AX95&gt;0),$U95,
IF($P95="Furloughed",IF(AX95&gt;0,$U95)+IF(BH95&gt;0,$U95),
IF($P95="Rehired",IF(BH95&gt;0,$U95))))))))*'Actual Allocation Calc'!$AP$99)))</f>
        <v/>
      </c>
      <c r="AH95" s="536"/>
      <c r="AI95" s="82">
        <f t="shared" si="24"/>
        <v>0</v>
      </c>
      <c r="AJ95" s="210">
        <f t="shared" si="27"/>
        <v>0</v>
      </c>
      <c r="AK95" s="397" t="str">
        <f t="shared" si="28"/>
        <v/>
      </c>
      <c r="AM95" s="173"/>
      <c r="AO95" s="214" t="str">
        <f>IFERROR(IF($V95="","",VLOOKUP(V95,'Calendar Calcs'!$B$2:$E1062,4,FALSE)),0)</f>
        <v/>
      </c>
      <c r="AP95" s="69" t="str">
        <f>IF($AO95="","", IF($AO95&lt;AP$23,0,IF($AO95&gt;AP$23,COUNTIFS('Calendar Calcs'!$E$2:$E1062,AP$23),COUNTIFS('Calendar Calcs'!$E$2:$E1062,AP$23,'Calendar Calcs'!$D$2:$D1062,"&lt;="&amp;WEEKDAY($V95)))))</f>
        <v/>
      </c>
      <c r="AQ95" s="69" t="str">
        <f>IF($AO95="","", IF($AO95&lt;AQ$23,0,IF($AO95&gt;AQ$23,COUNTIFS('Calendar Calcs'!$E$2:$E1062,AQ$23),COUNTIFS('Calendar Calcs'!$E$2:$E1062,AQ$23,'Calendar Calcs'!$D$2:$D1062,"&lt;="&amp;WEEKDAY($V95)))))</f>
        <v/>
      </c>
      <c r="AR95" s="69" t="str">
        <f>IF($AO95="","", IF($AO95&lt;AR$23,0,IF($AO95&gt;AR$23,COUNTIFS('Calendar Calcs'!$E$2:$E1062,AR$23),COUNTIFS('Calendar Calcs'!$E$2:$E1062,AR$23,'Calendar Calcs'!$D$2:$D1062,"&lt;="&amp;WEEKDAY($V95)))))</f>
        <v/>
      </c>
      <c r="AS95" s="69" t="str">
        <f>IF($AO95="","", IF($AO95&lt;AS$23,0,IF($AO95&gt;AS$23,COUNTIFS('Calendar Calcs'!$E$2:$E1062,AS$23),COUNTIFS('Calendar Calcs'!$E$2:$E1062,AS$23,'Calendar Calcs'!$D$2:$D1062,"&lt;="&amp;WEEKDAY($V95)))))</f>
        <v/>
      </c>
      <c r="AT95" s="69" t="str">
        <f>IF($AO95="","", IF($AO95&lt;AT$23,0,IF($AO95&gt;AT$23,COUNTIFS('Calendar Calcs'!$E$2:$E1062,AT$23),COUNTIFS('Calendar Calcs'!$E$2:$E1062,AT$23,'Calendar Calcs'!$D$2:$D1062,"&lt;="&amp;WEEKDAY($V95)))))</f>
        <v/>
      </c>
      <c r="AU95" s="69" t="str">
        <f>IF($AO95="","", IF($AO95&lt;AU$23,0,IF($AO95&gt;AU$23,COUNTIFS('Calendar Calcs'!$E$2:$E1062,AU$23),COUNTIFS('Calendar Calcs'!$E$2:$E1062,AU$23,'Calendar Calcs'!$D$2:$D1062,"&lt;="&amp;WEEKDAY($V95)))))</f>
        <v/>
      </c>
      <c r="AV95" s="69" t="str">
        <f>IF($AO95="","", IF($AO95&lt;AV$23,0,IF($AO95&gt;AV$23,COUNTIFS('Calendar Calcs'!$E$2:$E1062,AV$23),COUNTIFS('Calendar Calcs'!$E$2:$E1062,AV$23,'Calendar Calcs'!$D$2:$D1062,"&lt;="&amp;WEEKDAY($V95)))))</f>
        <v/>
      </c>
      <c r="AW95" s="69" t="str">
        <f>IF($AO95="","", IF($AO95&lt;AW$23,0,IF($AO95&gt;AW$23,COUNTIFS('Calendar Calcs'!$E$2:$E1062,AW$23),COUNTIFS('Calendar Calcs'!$E$2:$E1062,AW$23,'Calendar Calcs'!$D$2:$D1062,"&lt;="&amp;WEEKDAY($V95)))))</f>
        <v/>
      </c>
      <c r="AX95" s="69" t="str">
        <f>IF($AO95="","", IF($AO95&lt;AX$23,0,IF($AO95&gt;AX$23,COUNTIFS('Calendar Calcs'!$E$2:$E1062,AX$23),COUNTIFS('Calendar Calcs'!$E$2:$E1062,AX$23,'Calendar Calcs'!$D$2:$D1062,"&lt;="&amp;WEEKDAY($V95)))))</f>
        <v/>
      </c>
      <c r="AY95" s="69" t="str">
        <f>IF($W95="","",VLOOKUP($W95,'Calendar Calcs'!$B$2:$E1062,4,FALSE))</f>
        <v/>
      </c>
      <c r="AZ95" s="69" t="str">
        <f>IF($AY95="","",IF($AY95&gt;AZ$23,0,IF($AY95&lt;AZ$23,COUNTIFS('Calendar Calcs'!$E$2:$E1062,AZ$23),COUNTIFS('Calendar Calcs'!$E$2:$E1062,AZ$23,'Calendar Calcs'!$D$2:$D1062,"&gt;="&amp;WEEKDAY($W95)))))</f>
        <v/>
      </c>
      <c r="BA95" s="69" t="str">
        <f>IF($AY95="","",IF($AY95&gt;BA$23,0,IF($AY95&lt;BA$23,COUNTIFS('Calendar Calcs'!$E$2:$E1062,BA$23),COUNTIFS('Calendar Calcs'!$E$2:$E1062,BA$23,'Calendar Calcs'!$D$2:$D1062,"&gt;="&amp;WEEKDAY($W95)))))</f>
        <v/>
      </c>
      <c r="BB95" s="69" t="str">
        <f>IF($AY95="","",IF($AY95&gt;BB$23,0,IF($AY95&lt;BB$23,COUNTIFS('Calendar Calcs'!$E$2:$E1062,BB$23),COUNTIFS('Calendar Calcs'!$E$2:$E1062,BB$23,'Calendar Calcs'!$D$2:$D1062,"&gt;="&amp;WEEKDAY($W95)))))</f>
        <v/>
      </c>
      <c r="BC95" s="69" t="str">
        <f>IF($AY95="","",IF($AY95&gt;BC$23,0,IF($AY95&lt;BC$23,COUNTIFS('Calendar Calcs'!$E$2:$E1062,BC$23),COUNTIFS('Calendar Calcs'!$E$2:$E1062,BC$23,'Calendar Calcs'!$D$2:$D1062,"&gt;="&amp;WEEKDAY($W95)))))</f>
        <v/>
      </c>
      <c r="BD95" s="69" t="str">
        <f>IF($AY95="","",IF($AY95&gt;BD$23,0,IF($AY95&lt;BD$23,COUNTIFS('Calendar Calcs'!$E$2:$E1062,BD$23),COUNTIFS('Calendar Calcs'!$E$2:$E1062,BD$23,'Calendar Calcs'!$D$2:$D1062,"&gt;="&amp;WEEKDAY($W95)))))</f>
        <v/>
      </c>
      <c r="BE95" s="69" t="str">
        <f>IF($AY95="","",IF($AY95&gt;BE$23,0,IF($AY95&lt;BE$23,COUNTIFS('Calendar Calcs'!$E$2:$E1062,BE$23),COUNTIFS('Calendar Calcs'!$E$2:$E1062,BE$23,'Calendar Calcs'!$D$2:$D1062,"&gt;="&amp;WEEKDAY($W95)))))</f>
        <v/>
      </c>
      <c r="BF95" s="69" t="str">
        <f>IF($AY95="","",IF($AY95&gt;BF$23,0,IF($AY95&lt;BF$23,COUNTIFS('Calendar Calcs'!$E$2:$E1062,BF$23),COUNTIFS('Calendar Calcs'!$E$2:$E1062,BF$23,'Calendar Calcs'!$D$2:$D1062,"&gt;="&amp;WEEKDAY($W95)))))</f>
        <v/>
      </c>
      <c r="BG95" s="69" t="str">
        <f>IF($AY95="","",IF($AY95&gt;BG$23,0,IF($AY95&lt;BG$23,COUNTIFS('Calendar Calcs'!$E$2:$E1062,BG$23),COUNTIFS('Calendar Calcs'!$E$2:$E1062,BG$23,'Calendar Calcs'!$D$2:$D1062,"&gt;="&amp;WEEKDAY($W95)))))</f>
        <v/>
      </c>
      <c r="BH95" s="69">
        <f t="shared" si="29"/>
        <v>6</v>
      </c>
      <c r="BI95" s="69">
        <f>IF(Cover!$E$43="","",VLOOKUP(Cover!$E$43,'Calendar Calcs'!$B$2:$E1062,4,FALSE))</f>
        <v>1</v>
      </c>
      <c r="BJ95" s="69">
        <f>IF($BI95="","", IF($BI95&lt;BJ$23,0,IF($BI95&gt;=BJ$23,COUNTIFS('Calendar Calcs'!$E$2:$E1062,BJ$23),COUNTIFS('Calendar Calcs'!$E$2:$E1062,BJ$23,'Calendar Calcs'!$D$2:$D1062,"&lt;="&amp;WEEKDAY($V95)))))</f>
        <v>1</v>
      </c>
      <c r="BK95" s="69">
        <f t="shared" si="26"/>
        <v>6</v>
      </c>
      <c r="BN95" s="69" t="str">
        <f>IF(T95&gt;0,"FTE",IF(Cover!$E$47="Weekly",IF(S95&gt;29.75,"FTE","PTE"),IF(S95&gt;59.75,"FTE","PTE")))</f>
        <v>PTE</v>
      </c>
      <c r="BO95" s="69">
        <f>IF(BN95="FTE",30,IF(Cover!$E$47="Weekly",'STEP 2 EE Data'!S95,'STEP 2 EE Data'!S95/2))</f>
        <v>0</v>
      </c>
      <c r="BP95" s="209">
        <f t="shared" si="30"/>
        <v>0</v>
      </c>
      <c r="BQ95" s="209">
        <f t="shared" si="31"/>
        <v>0</v>
      </c>
      <c r="BR95" s="209">
        <f t="shared" si="32"/>
        <v>0</v>
      </c>
      <c r="BS95" s="209">
        <f t="shared" si="33"/>
        <v>0</v>
      </c>
      <c r="BT95" s="209">
        <f t="shared" si="34"/>
        <v>0</v>
      </c>
      <c r="BU95" s="209">
        <f t="shared" si="35"/>
        <v>0</v>
      </c>
      <c r="BV95" s="209">
        <f t="shared" si="36"/>
        <v>0</v>
      </c>
      <c r="BW95" s="209">
        <f t="shared" si="37"/>
        <v>0</v>
      </c>
      <c r="BX95" s="209">
        <f t="shared" si="38"/>
        <v>0</v>
      </c>
      <c r="CC95" s="210" t="str">
        <f>IF(B95="","",IF(C95="",IF(Cover!$E$47="Weekly",'STEP 3 EE Comp'!BI100*8,'STEP 3 EE Comp'!BI100*4),IF(Cover!$E$47="Weekly",'STEP 3 EE Comp'!BI100,'STEP 3 EE Comp'!BI100)))</f>
        <v/>
      </c>
      <c r="CD95" s="82" t="str">
        <f t="shared" si="39"/>
        <v/>
      </c>
      <c r="CE95" s="417">
        <f t="shared" si="40"/>
        <v>1</v>
      </c>
      <c r="CF95" s="82" t="str">
        <f t="shared" si="41"/>
        <v>Good</v>
      </c>
      <c r="CG95" s="82">
        <f t="shared" si="42"/>
        <v>0</v>
      </c>
      <c r="CH95" s="234">
        <f t="shared" si="43"/>
        <v>0</v>
      </c>
    </row>
    <row r="96" spans="1:86" s="69" customFormat="1" x14ac:dyDescent="0.3">
      <c r="A96" s="554"/>
      <c r="B96" s="478"/>
      <c r="C96" s="52"/>
      <c r="D96" s="565"/>
      <c r="E96" s="52"/>
      <c r="F96" s="507"/>
      <c r="G96" s="210">
        <f t="shared" si="23"/>
        <v>0</v>
      </c>
      <c r="H96" s="82">
        <f t="shared" si="25"/>
        <v>0</v>
      </c>
      <c r="I96" s="211"/>
      <c r="J96" s="441" t="s">
        <v>21</v>
      </c>
      <c r="K96" s="441" t="s">
        <v>21</v>
      </c>
      <c r="L96" s="441" t="s">
        <v>21</v>
      </c>
      <c r="M96" s="441" t="s">
        <v>21</v>
      </c>
      <c r="N96" s="568" t="s">
        <v>21</v>
      </c>
      <c r="O96" s="211"/>
      <c r="P96" s="212" t="str">
        <f>IF(B96="","",
IF(AND(V96="",W96="",B96&lt;&gt;""),"Employed",
IF(AND(V96&lt;&gt;"",W96="",B96&lt;&gt;""),"Terminated",
IF(AND(V96&lt;&gt;"",W96&lt;&gt;"",B96&lt;&gt;""),IF(W96&lt;Cover!$E$43,"Employed","Furloughed"),
IF(AND(V96="",W96&lt;&gt;"",B96&lt;&gt;""),IF(W96&lt;Cover!$E$43,"Employed","Rehired"))))))</f>
        <v/>
      </c>
      <c r="Q96" s="211"/>
      <c r="R96" s="536"/>
      <c r="S96" s="563"/>
      <c r="T96" s="536"/>
      <c r="U96" s="82">
        <f>IF(Cover!$E$47="Weekly",IF(T96&gt;0,T96,R96*S96),IF(T96&gt;0,T96,R96*S96)/2)</f>
        <v>0</v>
      </c>
      <c r="V96" s="564"/>
      <c r="W96" s="564"/>
      <c r="Y96" s="213" t="str">
        <f>IF($B96="","",IF('Actual Allocation Calc'!$AH$78="A",
IF($P96="Employed",$U96/7*BJ96,
IF(AND($P96="Terminated"),($U96/7*AP96),
IF(AND($P96="Furloughed"),($U96/7*AP96)+($U96/7*AZ96),
IF(AND($P96="Rehired"),($U96/7*AZ96),
IF(AND($P96="Terminated",AP96&gt;0),$U96,
IF($P96="Furloughed",IF(AP96&gt;0,$U96)+IF(AZ96&gt;0,$U96),
IF($P96="Rehired",IF(AZ96&gt;0,$U96)))))))),IF('Actual Allocation Calc'!$AH$78="C",'Actual Allocation Calc'!L96,'Actual Allocation Calc'!U96+IF($P96="Employed",$U96/7*BJ96,
IF(AND($P96="Terminated"),($U96/7*AP96),
IF(AND($P96="Furloughed"),($U96/7*AP96)+($U96/7*AZ96),
IF(AND($P96="Rehired"),($U96/7*AZ96),
IF(AND($P96="Terminated",AP96&gt;0),$U96,
IF($P96="Furloughed",IF(AP96&gt;0,$U96)+IF(AZ96&gt;0,$U96),
IF($P96="Rehired",IF(AZ96&gt;0,$U96))))))))*'Actual Allocation Calc'!$AH$99)))</f>
        <v/>
      </c>
      <c r="Z96" s="210" t="str">
        <f>IF($B96="","",IF('Actual Allocation Calc'!$AI$78="A",
IF($P96="Employed",$U96,
IF(AND($P96="Terminated"),($U96/7*AQ96),
IF(AND($P96="Furloughed"),($U96/7*AQ96)+($U96/7*BA96),
IF(AND($P96="Rehired"),($U96/7*BA96),
IF(AND($P96="Terminated",AQ96&gt;0),$U96,
IF($P96="Furloughed",IF(AQ96&gt;0,$U96)+IF(BA96&gt;0,$U96),
IF($P96="Rehired",IF(BA96&gt;0,$U96)))))))),IF('Actual Allocation Calc'!$AI$78="C",'Actual Allocation Calc'!M96,'Actual Allocation Calc'!V96+IF($P96="Employed",$U96,
IF(AND($P96="Terminated"),($U96/7*AQ96),
IF(AND($P96="Furloughed"),($U96/7*AQ96)+($U96/7*BA96),
IF(AND($P96="Rehired"),($U96/7*BA96),
IF(AND($P96="Terminated",AQ96&gt;0),$U96,
IF($P96="Furloughed",IF(AQ96&gt;0,$U96)+IF(BA96&gt;0,$U96),
IF($P96="Rehired",IF(BA96&gt;0,$U96))))))))*'Actual Allocation Calc'!$AI$99)))</f>
        <v/>
      </c>
      <c r="AA96" s="210" t="str">
        <f>IF($B96="","",IF('Actual Allocation Calc'!$AJ$78="A",
IF($P96="Employed",$U96,
IF(AND($P96="Terminated"),($U96/7*AR96),
IF(AND($P96="Furloughed"),($U96/7*AR96)+($U96/7*BB96),
IF(AND($P96="Rehired"),($U96/7*BB96),
IF(AND($P96="Terminated",AR96&gt;0),$U96,
IF($P96="Furloughed",IF(AR96&gt;0,$U96)+IF(BB96&gt;0,$U96),
IF($P96="Rehired",IF(BB96&gt;0,$U96)))))))),IF('Actual Allocation Calc'!$AJ$78="C",'Actual Allocation Calc'!N96,'Actual Allocation Calc'!W96+IF($P96="Employed",$U96,
IF(AND($P96="Terminated"),($U96/7*AR96),
IF(AND($P96="Furloughed"),($U96/7*AR96)+($U96/7*BB96),
IF(AND($P96="Rehired"),($U96/7*BB96),
IF(AND($P96="Terminated",AR96&gt;0),$U96,
IF($P96="Furloughed",IF(AR96&gt;0,$U96)+IF(BB96&gt;0,$U96),
IF($P96="Rehired",IF(BB96&gt;0,$U96))))))))*'Actual Allocation Calc'!$AJ$99)))</f>
        <v/>
      </c>
      <c r="AB96" s="210" t="str">
        <f>IF($B96="","",IF('Actual Allocation Calc'!$AK$78="A",
IF($P96="Employed",$U96,
IF(AND($P96="Terminated"),($U96/7*AS96),
IF(AND($P96="Furloughed"),($U96/7*AS96)+($U96/7*BC96),
IF(AND($P96="Rehired"),($U96/7*BC96),
IF(AND($P96="Terminated",AS96&gt;0),$U96,
IF($P96="Furloughed",IF(AS96&gt;0,$U96)+IF(BC96&gt;0,$U96),
IF($P96="Rehired",IF(BC96&gt;0,$U96)))))))),IF('Actual Allocation Calc'!$AK$78="C",'Actual Allocation Calc'!O96,'Actual Allocation Calc'!X96+IF($P96="Employed",$U96,
IF(AND($P96="Terminated"),($U96/7*AS96),
IF(AND($P96="Furloughed"),($U96/7*AS96)+($U96/7*BC96),
IF(AND($P96="Rehired"),($U96/7*BC96),
IF(AND($P96="Terminated",AS96&gt;0),$U96,
IF($P96="Furloughed",IF(AS96&gt;0,$U96)+IF(BC96&gt;0,$U96),
IF($P96="Rehired",IF(BC96&gt;0,$U96))))))))*'Actual Allocation Calc'!$AK$99)))</f>
        <v/>
      </c>
      <c r="AC96" s="210" t="str">
        <f>IF($B96="","",IF('Actual Allocation Calc'!$AL$78="A",
IF($P96="Employed",$U96,
IF(AND($P96="Terminated"),($U96/7*AT96),
IF(AND($P96="Furloughed"),($U96/7*AT96)+($U96/7*BD96),
IF(AND($P96="Rehired"),($U96/7*BD96),
IF(AND($P96="Terminated",AT96&gt;0),$U96,
IF($P96="Furloughed",IF(AT96&gt;0,$U96)+IF(BD96&gt;0,$U96),
IF($P96="Rehired",IF(BD96&gt;0,$U96)))))))),IF('Actual Allocation Calc'!$AL$78="C",'Actual Allocation Calc'!P96,'Actual Allocation Calc'!Y96+IF($P96="Employed",$U96,
IF(AND($P96="Terminated"),($U96/7*AT96),
IF(AND($P96="Furloughed"),($U96/7*AT96)+($U96/7*BD96),
IF(AND($P96="Rehired"),($U96/7*BD96),
IF(AND($P96="Terminated",AT96&gt;0),$U96,
IF($P96="Furloughed",IF(AT96&gt;0,$U96)+IF(BD96&gt;0,$U96),
IF($P96="Rehired",IF(BD96&gt;0,$U96))))))))*'Actual Allocation Calc'!$AL$99)))</f>
        <v/>
      </c>
      <c r="AD96" s="210" t="str">
        <f>IF($B96="","",IF('Actual Allocation Calc'!$AM$78="A",
IF($P96="Employed",$U96,
IF(AND($P96="Terminated"),($U96/7*AU96),
IF(AND($P96="Furloughed"),($U96/7*AU96)+($U96/7*BE96),
IF(AND($P96="Rehired"),($U96/7*BE96),
IF(AND($P96="Terminated",AU96&gt;0),$U96,
IF($P96="Furloughed",IF(AU96&gt;0,$U96)+IF(BE96&gt;0,$U96),
IF($P96="Rehired",IF(BE96&gt;0,$U96)))))))),IF('Actual Allocation Calc'!$AM$78="C",'Actual Allocation Calc'!Q96,'Actual Allocation Calc'!Z96+IF($P96="Employed",$U96,
IF(AND($P96="Terminated"),($U96/7*AU96),
IF(AND($P96="Furloughed"),($U96/7*AU96)+($U96/7*BE96),
IF(AND($P96="Rehired"),($U96/7*BE96),
IF(AND($P96="Terminated",AU96&gt;0),$U96,
IF($P96="Furloughed",IF(AU96&gt;0,$U96)+IF(BE96&gt;0,$U96),
IF($P96="Rehired",IF(BE96&gt;0,$U96))))))))*'Actual Allocation Calc'!$AM$99)))</f>
        <v/>
      </c>
      <c r="AE96" s="210" t="str">
        <f>IF($B96="","",IF('Actual Allocation Calc'!$AN$78="A",
IF($P96="Employed",$U96,
IF(AND($P96="Terminated"),($U96/7*AV96),
IF(AND($P96="Furloughed"),($U96/7*AV96)+($U96/7*BF96),
IF(AND($P96="Rehired"),($U96/7*BF96),
IF(AND($P96="Terminated",AV96&gt;0),$U96,
IF($P96="Furloughed",IF(AV96&gt;0,$U96)+IF(BF96&gt;0,$U96),
IF($P96="Rehired",IF(BF96&gt;0,$U96)))))))),IF('Actual Allocation Calc'!$AN$78="C",'Actual Allocation Calc'!R96,'Actual Allocation Calc'!AA96+IF($P96="Employed",$U96,
IF(AND($P96="Terminated"),($U96/7*AV96),
IF(AND($P96="Furloughed"),($U96/7*AV96)+($U96/7*BF96),
IF(AND($P96="Rehired"),($U96/7*BF96),
IF(AND($P96="Terminated",AV96&gt;0),$U96,
IF($P96="Furloughed",IF(AV96&gt;0,$U96)+IF(BF96&gt;0,$U96),
IF($P96="Rehired",IF(BF96&gt;0,$U96))))))))*'Actual Allocation Calc'!$AN$99)))</f>
        <v/>
      </c>
      <c r="AF96" s="210" t="str">
        <f>IF($B96="","",IF('Actual Allocation Calc'!$AO$78="A",
IF($P96="Employed",$U96,
IF(AND($P96="Terminated"),($U96/7*AW96),
IF(AND($P96="Furloughed"),($U96/7*AW96)+($U96/7*BG96),
IF(AND($P96="Rehired"),($U96/7*BG96),
IF(AND($P96="Terminated",AW96&gt;0),$U96,
IF($P96="Furloughed",IF(AW96&gt;0,$U96)+IF(BG96&gt;0,$U96),
IF($P96="Rehired",IF(BG96&gt;0,$U96)))))))),IF('Actual Allocation Calc'!$AO$78="C",'Actual Allocation Calc'!S96,'Actual Allocation Calc'!AB96+IF($P96="Employed",$U96,
IF(AND($P96="Terminated"),($U96/7*AW96),
IF(AND($P96="Furloughed"),($U96/7*AW96)+($U96/7*BG96),
IF(AND($P96="Rehired"),($U96/7*BG96),
IF(AND($P96="Terminated",AW96&gt;0),$U96,
IF($P96="Furloughed",IF(AW96&gt;0,$U96)+IF(BG96&gt;0,$U96),
IF($P96="Rehired",IF(BG96&gt;0,$U96))))))))*'Actual Allocation Calc'!$AO$99)))</f>
        <v/>
      </c>
      <c r="AG96" s="210" t="str">
        <f>IF($B96="","",IF('Actual Allocation Calc'!$AP$78="A",
IF($P96="Employed",$U96/7*BK96,
IF(AND($P96="Terminated"),($U96/7*AX96),
IF(AND($P96="Furloughed"),($U96/7*AX96)+($U96/7*BH96),
IF(AND($P96="Rehired"),($U96/7*BH96),
IF(AND($P96="Terminated",AX96&gt;0),$U96,
IF($P96="Furloughed",IF(AX96&gt;0,$U96)+IF(BH96&gt;0,$U96),
IF($P96="Rehired",IF(BH96&gt;0,$U96)))))))),IF('Actual Allocation Calc'!$AP$78="C",'Actual Allocation Calc'!T96,'Actual Allocation Calc'!AC96+IF($P96="Employed",$U96/7*BK96,
IF(AND($P96="Terminated"),($U96/7*AX96),
IF(AND($P96="Furloughed"),($U96/7*AX96)+($U96/7*BH96),
IF(AND($P96="Rehired"),($U96/7*BH96),
IF(AND($P96="Terminated",AX96&gt;0),$U96,
IF($P96="Furloughed",IF(AX96&gt;0,$U96)+IF(BH96&gt;0,$U96),
IF($P96="Rehired",IF(BH96&gt;0,$U96))))))))*'Actual Allocation Calc'!$AP$99)))</f>
        <v/>
      </c>
      <c r="AH96" s="536"/>
      <c r="AI96" s="82">
        <f t="shared" si="24"/>
        <v>0</v>
      </c>
      <c r="AJ96" s="210">
        <f t="shared" si="27"/>
        <v>0</v>
      </c>
      <c r="AK96" s="397" t="str">
        <f t="shared" si="28"/>
        <v/>
      </c>
      <c r="AM96" s="173"/>
      <c r="AO96" s="214" t="str">
        <f>IFERROR(IF($V96="","",VLOOKUP(V96,'Calendar Calcs'!$B$2:$E1063,4,FALSE)),0)</f>
        <v/>
      </c>
      <c r="AP96" s="69" t="str">
        <f>IF($AO96="","", IF($AO96&lt;AP$23,0,IF($AO96&gt;AP$23,COUNTIFS('Calendar Calcs'!$E$2:$E1063,AP$23),COUNTIFS('Calendar Calcs'!$E$2:$E1063,AP$23,'Calendar Calcs'!$D$2:$D1063,"&lt;="&amp;WEEKDAY($V96)))))</f>
        <v/>
      </c>
      <c r="AQ96" s="69" t="str">
        <f>IF($AO96="","", IF($AO96&lt;AQ$23,0,IF($AO96&gt;AQ$23,COUNTIFS('Calendar Calcs'!$E$2:$E1063,AQ$23),COUNTIFS('Calendar Calcs'!$E$2:$E1063,AQ$23,'Calendar Calcs'!$D$2:$D1063,"&lt;="&amp;WEEKDAY($V96)))))</f>
        <v/>
      </c>
      <c r="AR96" s="69" t="str">
        <f>IF($AO96="","", IF($AO96&lt;AR$23,0,IF($AO96&gt;AR$23,COUNTIFS('Calendar Calcs'!$E$2:$E1063,AR$23),COUNTIFS('Calendar Calcs'!$E$2:$E1063,AR$23,'Calendar Calcs'!$D$2:$D1063,"&lt;="&amp;WEEKDAY($V96)))))</f>
        <v/>
      </c>
      <c r="AS96" s="69" t="str">
        <f>IF($AO96="","", IF($AO96&lt;AS$23,0,IF($AO96&gt;AS$23,COUNTIFS('Calendar Calcs'!$E$2:$E1063,AS$23),COUNTIFS('Calendar Calcs'!$E$2:$E1063,AS$23,'Calendar Calcs'!$D$2:$D1063,"&lt;="&amp;WEEKDAY($V96)))))</f>
        <v/>
      </c>
      <c r="AT96" s="69" t="str">
        <f>IF($AO96="","", IF($AO96&lt;AT$23,0,IF($AO96&gt;AT$23,COUNTIFS('Calendar Calcs'!$E$2:$E1063,AT$23),COUNTIFS('Calendar Calcs'!$E$2:$E1063,AT$23,'Calendar Calcs'!$D$2:$D1063,"&lt;="&amp;WEEKDAY($V96)))))</f>
        <v/>
      </c>
      <c r="AU96" s="69" t="str">
        <f>IF($AO96="","", IF($AO96&lt;AU$23,0,IF($AO96&gt;AU$23,COUNTIFS('Calendar Calcs'!$E$2:$E1063,AU$23),COUNTIFS('Calendar Calcs'!$E$2:$E1063,AU$23,'Calendar Calcs'!$D$2:$D1063,"&lt;="&amp;WEEKDAY($V96)))))</f>
        <v/>
      </c>
      <c r="AV96" s="69" t="str">
        <f>IF($AO96="","", IF($AO96&lt;AV$23,0,IF($AO96&gt;AV$23,COUNTIFS('Calendar Calcs'!$E$2:$E1063,AV$23),COUNTIFS('Calendar Calcs'!$E$2:$E1063,AV$23,'Calendar Calcs'!$D$2:$D1063,"&lt;="&amp;WEEKDAY($V96)))))</f>
        <v/>
      </c>
      <c r="AW96" s="69" t="str">
        <f>IF($AO96="","", IF($AO96&lt;AW$23,0,IF($AO96&gt;AW$23,COUNTIFS('Calendar Calcs'!$E$2:$E1063,AW$23),COUNTIFS('Calendar Calcs'!$E$2:$E1063,AW$23,'Calendar Calcs'!$D$2:$D1063,"&lt;="&amp;WEEKDAY($V96)))))</f>
        <v/>
      </c>
      <c r="AX96" s="69" t="str">
        <f>IF($AO96="","", IF($AO96&lt;AX$23,0,IF($AO96&gt;AX$23,COUNTIFS('Calendar Calcs'!$E$2:$E1063,AX$23),COUNTIFS('Calendar Calcs'!$E$2:$E1063,AX$23,'Calendar Calcs'!$D$2:$D1063,"&lt;="&amp;WEEKDAY($V96)))))</f>
        <v/>
      </c>
      <c r="AY96" s="69" t="str">
        <f>IF($W96="","",VLOOKUP($W96,'Calendar Calcs'!$B$2:$E1063,4,FALSE))</f>
        <v/>
      </c>
      <c r="AZ96" s="69" t="str">
        <f>IF($AY96="","",IF($AY96&gt;AZ$23,0,IF($AY96&lt;AZ$23,COUNTIFS('Calendar Calcs'!$E$2:$E1063,AZ$23),COUNTIFS('Calendar Calcs'!$E$2:$E1063,AZ$23,'Calendar Calcs'!$D$2:$D1063,"&gt;="&amp;WEEKDAY($W96)))))</f>
        <v/>
      </c>
      <c r="BA96" s="69" t="str">
        <f>IF($AY96="","",IF($AY96&gt;BA$23,0,IF($AY96&lt;BA$23,COUNTIFS('Calendar Calcs'!$E$2:$E1063,BA$23),COUNTIFS('Calendar Calcs'!$E$2:$E1063,BA$23,'Calendar Calcs'!$D$2:$D1063,"&gt;="&amp;WEEKDAY($W96)))))</f>
        <v/>
      </c>
      <c r="BB96" s="69" t="str">
        <f>IF($AY96="","",IF($AY96&gt;BB$23,0,IF($AY96&lt;BB$23,COUNTIFS('Calendar Calcs'!$E$2:$E1063,BB$23),COUNTIFS('Calendar Calcs'!$E$2:$E1063,BB$23,'Calendar Calcs'!$D$2:$D1063,"&gt;="&amp;WEEKDAY($W96)))))</f>
        <v/>
      </c>
      <c r="BC96" s="69" t="str">
        <f>IF($AY96="","",IF($AY96&gt;BC$23,0,IF($AY96&lt;BC$23,COUNTIFS('Calendar Calcs'!$E$2:$E1063,BC$23),COUNTIFS('Calendar Calcs'!$E$2:$E1063,BC$23,'Calendar Calcs'!$D$2:$D1063,"&gt;="&amp;WEEKDAY($W96)))))</f>
        <v/>
      </c>
      <c r="BD96" s="69" t="str">
        <f>IF($AY96="","",IF($AY96&gt;BD$23,0,IF($AY96&lt;BD$23,COUNTIFS('Calendar Calcs'!$E$2:$E1063,BD$23),COUNTIFS('Calendar Calcs'!$E$2:$E1063,BD$23,'Calendar Calcs'!$D$2:$D1063,"&gt;="&amp;WEEKDAY($W96)))))</f>
        <v/>
      </c>
      <c r="BE96" s="69" t="str">
        <f>IF($AY96="","",IF($AY96&gt;BE$23,0,IF($AY96&lt;BE$23,COUNTIFS('Calendar Calcs'!$E$2:$E1063,BE$23),COUNTIFS('Calendar Calcs'!$E$2:$E1063,BE$23,'Calendar Calcs'!$D$2:$D1063,"&gt;="&amp;WEEKDAY($W96)))))</f>
        <v/>
      </c>
      <c r="BF96" s="69" t="str">
        <f>IF($AY96="","",IF($AY96&gt;BF$23,0,IF($AY96&lt;BF$23,COUNTIFS('Calendar Calcs'!$E$2:$E1063,BF$23),COUNTIFS('Calendar Calcs'!$E$2:$E1063,BF$23,'Calendar Calcs'!$D$2:$D1063,"&gt;="&amp;WEEKDAY($W96)))))</f>
        <v/>
      </c>
      <c r="BG96" s="69" t="str">
        <f>IF($AY96="","",IF($AY96&gt;BG$23,0,IF($AY96&lt;BG$23,COUNTIFS('Calendar Calcs'!$E$2:$E1063,BG$23),COUNTIFS('Calendar Calcs'!$E$2:$E1063,BG$23,'Calendar Calcs'!$D$2:$D1063,"&gt;="&amp;WEEKDAY($W96)))))</f>
        <v/>
      </c>
      <c r="BH96" s="69">
        <f t="shared" si="29"/>
        <v>6</v>
      </c>
      <c r="BI96" s="69">
        <f>IF(Cover!$E$43="","",VLOOKUP(Cover!$E$43,'Calendar Calcs'!$B$2:$E1063,4,FALSE))</f>
        <v>1</v>
      </c>
      <c r="BJ96" s="69">
        <f>IF($BI96="","", IF($BI96&lt;BJ$23,0,IF($BI96&gt;=BJ$23,COUNTIFS('Calendar Calcs'!$E$2:$E1063,BJ$23),COUNTIFS('Calendar Calcs'!$E$2:$E1063,BJ$23,'Calendar Calcs'!$D$2:$D1063,"&lt;="&amp;WEEKDAY($V96)))))</f>
        <v>1</v>
      </c>
      <c r="BK96" s="69">
        <f t="shared" si="26"/>
        <v>6</v>
      </c>
      <c r="BN96" s="69" t="str">
        <f>IF(T96&gt;0,"FTE",IF(Cover!$E$47="Weekly",IF(S96&gt;29.75,"FTE","PTE"),IF(S96&gt;59.75,"FTE","PTE")))</f>
        <v>PTE</v>
      </c>
      <c r="BO96" s="69">
        <f>IF(BN96="FTE",30,IF(Cover!$E$47="Weekly",'STEP 2 EE Data'!S96,'STEP 2 EE Data'!S96/2))</f>
        <v>0</v>
      </c>
      <c r="BP96" s="209">
        <f t="shared" si="30"/>
        <v>0</v>
      </c>
      <c r="BQ96" s="209">
        <f t="shared" si="31"/>
        <v>0</v>
      </c>
      <c r="BR96" s="209">
        <f t="shared" si="32"/>
        <v>0</v>
      </c>
      <c r="BS96" s="209">
        <f t="shared" si="33"/>
        <v>0</v>
      </c>
      <c r="BT96" s="209">
        <f t="shared" si="34"/>
        <v>0</v>
      </c>
      <c r="BU96" s="209">
        <f t="shared" si="35"/>
        <v>0</v>
      </c>
      <c r="BV96" s="209">
        <f t="shared" si="36"/>
        <v>0</v>
      </c>
      <c r="BW96" s="209">
        <f t="shared" si="37"/>
        <v>0</v>
      </c>
      <c r="BX96" s="209">
        <f t="shared" si="38"/>
        <v>0</v>
      </c>
      <c r="CC96" s="210" t="str">
        <f>IF(B96="","",IF(C96="",IF(Cover!$E$47="Weekly",'STEP 3 EE Comp'!BI101*8,'STEP 3 EE Comp'!BI101*4),IF(Cover!$E$47="Weekly",'STEP 3 EE Comp'!BI101,'STEP 3 EE Comp'!BI101)))</f>
        <v/>
      </c>
      <c r="CD96" s="82" t="str">
        <f t="shared" si="39"/>
        <v/>
      </c>
      <c r="CE96" s="417">
        <f t="shared" si="40"/>
        <v>1</v>
      </c>
      <c r="CF96" s="82" t="str">
        <f t="shared" si="41"/>
        <v>Good</v>
      </c>
      <c r="CG96" s="82">
        <f t="shared" si="42"/>
        <v>0</v>
      </c>
      <c r="CH96" s="234">
        <f t="shared" si="43"/>
        <v>0</v>
      </c>
    </row>
    <row r="97" spans="1:86" s="69" customFormat="1" x14ac:dyDescent="0.3">
      <c r="A97" s="530"/>
      <c r="B97" s="477"/>
      <c r="C97" s="52"/>
      <c r="D97" s="565"/>
      <c r="E97" s="52"/>
      <c r="F97" s="507"/>
      <c r="G97" s="210">
        <f t="shared" si="23"/>
        <v>0</v>
      </c>
      <c r="H97" s="82">
        <f t="shared" si="25"/>
        <v>0</v>
      </c>
      <c r="I97" s="211"/>
      <c r="J97" s="441" t="s">
        <v>21</v>
      </c>
      <c r="K97" s="441" t="s">
        <v>21</v>
      </c>
      <c r="L97" s="441" t="s">
        <v>21</v>
      </c>
      <c r="M97" s="441" t="s">
        <v>21</v>
      </c>
      <c r="N97" s="568" t="s">
        <v>21</v>
      </c>
      <c r="O97" s="211"/>
      <c r="P97" s="212" t="str">
        <f>IF(B97="","",
IF(AND(V97="",W97="",B97&lt;&gt;""),"Employed",
IF(AND(V97&lt;&gt;"",W97="",B97&lt;&gt;""),"Terminated",
IF(AND(V97&lt;&gt;"",W97&lt;&gt;"",B97&lt;&gt;""),IF(W97&lt;Cover!$E$43,"Employed","Furloughed"),
IF(AND(V97="",W97&lt;&gt;"",B97&lt;&gt;""),IF(W97&lt;Cover!$E$43,"Employed","Rehired"))))))</f>
        <v/>
      </c>
      <c r="Q97" s="211"/>
      <c r="R97" s="536"/>
      <c r="S97" s="563"/>
      <c r="T97" s="536"/>
      <c r="U97" s="82">
        <f>IF(Cover!$E$47="Weekly",IF(T97&gt;0,T97,R97*S97),IF(T97&gt;0,T97,R97*S97)/2)</f>
        <v>0</v>
      </c>
      <c r="V97" s="564"/>
      <c r="W97" s="564"/>
      <c r="Y97" s="213" t="str">
        <f>IF($B97="","",IF('Actual Allocation Calc'!$AH$78="A",
IF($P97="Employed",$U97/7*BJ97,
IF(AND($P97="Terminated"),($U97/7*AP97),
IF(AND($P97="Furloughed"),($U97/7*AP97)+($U97/7*AZ97),
IF(AND($P97="Rehired"),($U97/7*AZ97),
IF(AND($P97="Terminated",AP97&gt;0),$U97,
IF($P97="Furloughed",IF(AP97&gt;0,$U97)+IF(AZ97&gt;0,$U97),
IF($P97="Rehired",IF(AZ97&gt;0,$U97)))))))),IF('Actual Allocation Calc'!$AH$78="C",'Actual Allocation Calc'!L97,'Actual Allocation Calc'!U97+IF($P97="Employed",$U97/7*BJ97,
IF(AND($P97="Terminated"),($U97/7*AP97),
IF(AND($P97="Furloughed"),($U97/7*AP97)+($U97/7*AZ97),
IF(AND($P97="Rehired"),($U97/7*AZ97),
IF(AND($P97="Terminated",AP97&gt;0),$U97,
IF($P97="Furloughed",IF(AP97&gt;0,$U97)+IF(AZ97&gt;0,$U97),
IF($P97="Rehired",IF(AZ97&gt;0,$U97))))))))*'Actual Allocation Calc'!$AH$99)))</f>
        <v/>
      </c>
      <c r="Z97" s="210" t="str">
        <f>IF($B97="","",IF('Actual Allocation Calc'!$AI$78="A",
IF($P97="Employed",$U97,
IF(AND($P97="Terminated"),($U97/7*AQ97),
IF(AND($P97="Furloughed"),($U97/7*AQ97)+($U97/7*BA97),
IF(AND($P97="Rehired"),($U97/7*BA97),
IF(AND($P97="Terminated",AQ97&gt;0),$U97,
IF($P97="Furloughed",IF(AQ97&gt;0,$U97)+IF(BA97&gt;0,$U97),
IF($P97="Rehired",IF(BA97&gt;0,$U97)))))))),IF('Actual Allocation Calc'!$AI$78="C",'Actual Allocation Calc'!M97,'Actual Allocation Calc'!V97+IF($P97="Employed",$U97,
IF(AND($P97="Terminated"),($U97/7*AQ97),
IF(AND($P97="Furloughed"),($U97/7*AQ97)+($U97/7*BA97),
IF(AND($P97="Rehired"),($U97/7*BA97),
IF(AND($P97="Terminated",AQ97&gt;0),$U97,
IF($P97="Furloughed",IF(AQ97&gt;0,$U97)+IF(BA97&gt;0,$U97),
IF($P97="Rehired",IF(BA97&gt;0,$U97))))))))*'Actual Allocation Calc'!$AI$99)))</f>
        <v/>
      </c>
      <c r="AA97" s="210" t="str">
        <f>IF($B97="","",IF('Actual Allocation Calc'!$AJ$78="A",
IF($P97="Employed",$U97,
IF(AND($P97="Terminated"),($U97/7*AR97),
IF(AND($P97="Furloughed"),($U97/7*AR97)+($U97/7*BB97),
IF(AND($P97="Rehired"),($U97/7*BB97),
IF(AND($P97="Terminated",AR97&gt;0),$U97,
IF($P97="Furloughed",IF(AR97&gt;0,$U97)+IF(BB97&gt;0,$U97),
IF($P97="Rehired",IF(BB97&gt;0,$U97)))))))),IF('Actual Allocation Calc'!$AJ$78="C",'Actual Allocation Calc'!N97,'Actual Allocation Calc'!W97+IF($P97="Employed",$U97,
IF(AND($P97="Terminated"),($U97/7*AR97),
IF(AND($P97="Furloughed"),($U97/7*AR97)+($U97/7*BB97),
IF(AND($P97="Rehired"),($U97/7*BB97),
IF(AND($P97="Terminated",AR97&gt;0),$U97,
IF($P97="Furloughed",IF(AR97&gt;0,$U97)+IF(BB97&gt;0,$U97),
IF($P97="Rehired",IF(BB97&gt;0,$U97))))))))*'Actual Allocation Calc'!$AJ$99)))</f>
        <v/>
      </c>
      <c r="AB97" s="210" t="str">
        <f>IF($B97="","",IF('Actual Allocation Calc'!$AK$78="A",
IF($P97="Employed",$U97,
IF(AND($P97="Terminated"),($U97/7*AS97),
IF(AND($P97="Furloughed"),($U97/7*AS97)+($U97/7*BC97),
IF(AND($P97="Rehired"),($U97/7*BC97),
IF(AND($P97="Terminated",AS97&gt;0),$U97,
IF($P97="Furloughed",IF(AS97&gt;0,$U97)+IF(BC97&gt;0,$U97),
IF($P97="Rehired",IF(BC97&gt;0,$U97)))))))),IF('Actual Allocation Calc'!$AK$78="C",'Actual Allocation Calc'!O97,'Actual Allocation Calc'!X97+IF($P97="Employed",$U97,
IF(AND($P97="Terminated"),($U97/7*AS97),
IF(AND($P97="Furloughed"),($U97/7*AS97)+($U97/7*BC97),
IF(AND($P97="Rehired"),($U97/7*BC97),
IF(AND($P97="Terminated",AS97&gt;0),$U97,
IF($P97="Furloughed",IF(AS97&gt;0,$U97)+IF(BC97&gt;0,$U97),
IF($P97="Rehired",IF(BC97&gt;0,$U97))))))))*'Actual Allocation Calc'!$AK$99)))</f>
        <v/>
      </c>
      <c r="AC97" s="210" t="str">
        <f>IF($B97="","",IF('Actual Allocation Calc'!$AL$78="A",
IF($P97="Employed",$U97,
IF(AND($P97="Terminated"),($U97/7*AT97),
IF(AND($P97="Furloughed"),($U97/7*AT97)+($U97/7*BD97),
IF(AND($P97="Rehired"),($U97/7*BD97),
IF(AND($P97="Terminated",AT97&gt;0),$U97,
IF($P97="Furloughed",IF(AT97&gt;0,$U97)+IF(BD97&gt;0,$U97),
IF($P97="Rehired",IF(BD97&gt;0,$U97)))))))),IF('Actual Allocation Calc'!$AL$78="C",'Actual Allocation Calc'!P97,'Actual Allocation Calc'!Y97+IF($P97="Employed",$U97,
IF(AND($P97="Terminated"),($U97/7*AT97),
IF(AND($P97="Furloughed"),($U97/7*AT97)+($U97/7*BD97),
IF(AND($P97="Rehired"),($U97/7*BD97),
IF(AND($P97="Terminated",AT97&gt;0),$U97,
IF($P97="Furloughed",IF(AT97&gt;0,$U97)+IF(BD97&gt;0,$U97),
IF($P97="Rehired",IF(BD97&gt;0,$U97))))))))*'Actual Allocation Calc'!$AL$99)))</f>
        <v/>
      </c>
      <c r="AD97" s="210" t="str">
        <f>IF($B97="","",IF('Actual Allocation Calc'!$AM$78="A",
IF($P97="Employed",$U97,
IF(AND($P97="Terminated"),($U97/7*AU97),
IF(AND($P97="Furloughed"),($U97/7*AU97)+($U97/7*BE97),
IF(AND($P97="Rehired"),($U97/7*BE97),
IF(AND($P97="Terminated",AU97&gt;0),$U97,
IF($P97="Furloughed",IF(AU97&gt;0,$U97)+IF(BE97&gt;0,$U97),
IF($P97="Rehired",IF(BE97&gt;0,$U97)))))))),IF('Actual Allocation Calc'!$AM$78="C",'Actual Allocation Calc'!Q97,'Actual Allocation Calc'!Z97+IF($P97="Employed",$U97,
IF(AND($P97="Terminated"),($U97/7*AU97),
IF(AND($P97="Furloughed"),($U97/7*AU97)+($U97/7*BE97),
IF(AND($P97="Rehired"),($U97/7*BE97),
IF(AND($P97="Terminated",AU97&gt;0),$U97,
IF($P97="Furloughed",IF(AU97&gt;0,$U97)+IF(BE97&gt;0,$U97),
IF($P97="Rehired",IF(BE97&gt;0,$U97))))))))*'Actual Allocation Calc'!$AM$99)))</f>
        <v/>
      </c>
      <c r="AE97" s="210" t="str">
        <f>IF($B97="","",IF('Actual Allocation Calc'!$AN$78="A",
IF($P97="Employed",$U97,
IF(AND($P97="Terminated"),($U97/7*AV97),
IF(AND($P97="Furloughed"),($U97/7*AV97)+($U97/7*BF97),
IF(AND($P97="Rehired"),($U97/7*BF97),
IF(AND($P97="Terminated",AV97&gt;0),$U97,
IF($P97="Furloughed",IF(AV97&gt;0,$U97)+IF(BF97&gt;0,$U97),
IF($P97="Rehired",IF(BF97&gt;0,$U97)))))))),IF('Actual Allocation Calc'!$AN$78="C",'Actual Allocation Calc'!R97,'Actual Allocation Calc'!AA97+IF($P97="Employed",$U97,
IF(AND($P97="Terminated"),($U97/7*AV97),
IF(AND($P97="Furloughed"),($U97/7*AV97)+($U97/7*BF97),
IF(AND($P97="Rehired"),($U97/7*BF97),
IF(AND($P97="Terminated",AV97&gt;0),$U97,
IF($P97="Furloughed",IF(AV97&gt;0,$U97)+IF(BF97&gt;0,$U97),
IF($P97="Rehired",IF(BF97&gt;0,$U97))))))))*'Actual Allocation Calc'!$AN$99)))</f>
        <v/>
      </c>
      <c r="AF97" s="210" t="str">
        <f>IF($B97="","",IF('Actual Allocation Calc'!$AO$78="A",
IF($P97="Employed",$U97,
IF(AND($P97="Terminated"),($U97/7*AW97),
IF(AND($P97="Furloughed"),($U97/7*AW97)+($U97/7*BG97),
IF(AND($P97="Rehired"),($U97/7*BG97),
IF(AND($P97="Terminated",AW97&gt;0),$U97,
IF($P97="Furloughed",IF(AW97&gt;0,$U97)+IF(BG97&gt;0,$U97),
IF($P97="Rehired",IF(BG97&gt;0,$U97)))))))),IF('Actual Allocation Calc'!$AO$78="C",'Actual Allocation Calc'!S97,'Actual Allocation Calc'!AB97+IF($P97="Employed",$U97,
IF(AND($P97="Terminated"),($U97/7*AW97),
IF(AND($P97="Furloughed"),($U97/7*AW97)+($U97/7*BG97),
IF(AND($P97="Rehired"),($U97/7*BG97),
IF(AND($P97="Terminated",AW97&gt;0),$U97,
IF($P97="Furloughed",IF(AW97&gt;0,$U97)+IF(BG97&gt;0,$U97),
IF($P97="Rehired",IF(BG97&gt;0,$U97))))))))*'Actual Allocation Calc'!$AO$99)))</f>
        <v/>
      </c>
      <c r="AG97" s="210" t="str">
        <f>IF($B97="","",IF('Actual Allocation Calc'!$AP$78="A",
IF($P97="Employed",$U97/7*BK97,
IF(AND($P97="Terminated"),($U97/7*AX97),
IF(AND($P97="Furloughed"),($U97/7*AX97)+($U97/7*BH97),
IF(AND($P97="Rehired"),($U97/7*BH97),
IF(AND($P97="Terminated",AX97&gt;0),$U97,
IF($P97="Furloughed",IF(AX97&gt;0,$U97)+IF(BH97&gt;0,$U97),
IF($P97="Rehired",IF(BH97&gt;0,$U97)))))))),IF('Actual Allocation Calc'!$AP$78="C",'Actual Allocation Calc'!T97,'Actual Allocation Calc'!AC97+IF($P97="Employed",$U97/7*BK97,
IF(AND($P97="Terminated"),($U97/7*AX97),
IF(AND($P97="Furloughed"),($U97/7*AX97)+($U97/7*BH97),
IF(AND($P97="Rehired"),($U97/7*BH97),
IF(AND($P97="Terminated",AX97&gt;0),$U97,
IF($P97="Furloughed",IF(AX97&gt;0,$U97)+IF(BH97&gt;0,$U97),
IF($P97="Rehired",IF(BH97&gt;0,$U97))))))))*'Actual Allocation Calc'!$AP$99)))</f>
        <v/>
      </c>
      <c r="AH97" s="536"/>
      <c r="AI97" s="82">
        <f t="shared" si="24"/>
        <v>0</v>
      </c>
      <c r="AJ97" s="210">
        <f t="shared" si="27"/>
        <v>0</v>
      </c>
      <c r="AK97" s="397" t="str">
        <f t="shared" si="28"/>
        <v/>
      </c>
      <c r="AM97" s="173"/>
      <c r="AO97" s="214" t="str">
        <f>IFERROR(IF($V97="","",VLOOKUP(V97,'Calendar Calcs'!$B$2:$E1064,4,FALSE)),0)</f>
        <v/>
      </c>
      <c r="AP97" s="69" t="str">
        <f>IF($AO97="","", IF($AO97&lt;AP$23,0,IF($AO97&gt;AP$23,COUNTIFS('Calendar Calcs'!$E$2:$E1064,AP$23),COUNTIFS('Calendar Calcs'!$E$2:$E1064,AP$23,'Calendar Calcs'!$D$2:$D1064,"&lt;="&amp;WEEKDAY($V97)))))</f>
        <v/>
      </c>
      <c r="AQ97" s="69" t="str">
        <f>IF($AO97="","", IF($AO97&lt;AQ$23,0,IF($AO97&gt;AQ$23,COUNTIFS('Calendar Calcs'!$E$2:$E1064,AQ$23),COUNTIFS('Calendar Calcs'!$E$2:$E1064,AQ$23,'Calendar Calcs'!$D$2:$D1064,"&lt;="&amp;WEEKDAY($V97)))))</f>
        <v/>
      </c>
      <c r="AR97" s="69" t="str">
        <f>IF($AO97="","", IF($AO97&lt;AR$23,0,IF($AO97&gt;AR$23,COUNTIFS('Calendar Calcs'!$E$2:$E1064,AR$23),COUNTIFS('Calendar Calcs'!$E$2:$E1064,AR$23,'Calendar Calcs'!$D$2:$D1064,"&lt;="&amp;WEEKDAY($V97)))))</f>
        <v/>
      </c>
      <c r="AS97" s="69" t="str">
        <f>IF($AO97="","", IF($AO97&lt;AS$23,0,IF($AO97&gt;AS$23,COUNTIFS('Calendar Calcs'!$E$2:$E1064,AS$23),COUNTIFS('Calendar Calcs'!$E$2:$E1064,AS$23,'Calendar Calcs'!$D$2:$D1064,"&lt;="&amp;WEEKDAY($V97)))))</f>
        <v/>
      </c>
      <c r="AT97" s="69" t="str">
        <f>IF($AO97="","", IF($AO97&lt;AT$23,0,IF($AO97&gt;AT$23,COUNTIFS('Calendar Calcs'!$E$2:$E1064,AT$23),COUNTIFS('Calendar Calcs'!$E$2:$E1064,AT$23,'Calendar Calcs'!$D$2:$D1064,"&lt;="&amp;WEEKDAY($V97)))))</f>
        <v/>
      </c>
      <c r="AU97" s="69" t="str">
        <f>IF($AO97="","", IF($AO97&lt;AU$23,0,IF($AO97&gt;AU$23,COUNTIFS('Calendar Calcs'!$E$2:$E1064,AU$23),COUNTIFS('Calendar Calcs'!$E$2:$E1064,AU$23,'Calendar Calcs'!$D$2:$D1064,"&lt;="&amp;WEEKDAY($V97)))))</f>
        <v/>
      </c>
      <c r="AV97" s="69" t="str">
        <f>IF($AO97="","", IF($AO97&lt;AV$23,0,IF($AO97&gt;AV$23,COUNTIFS('Calendar Calcs'!$E$2:$E1064,AV$23),COUNTIFS('Calendar Calcs'!$E$2:$E1064,AV$23,'Calendar Calcs'!$D$2:$D1064,"&lt;="&amp;WEEKDAY($V97)))))</f>
        <v/>
      </c>
      <c r="AW97" s="69" t="str">
        <f>IF($AO97="","", IF($AO97&lt;AW$23,0,IF($AO97&gt;AW$23,COUNTIFS('Calendar Calcs'!$E$2:$E1064,AW$23),COUNTIFS('Calendar Calcs'!$E$2:$E1064,AW$23,'Calendar Calcs'!$D$2:$D1064,"&lt;="&amp;WEEKDAY($V97)))))</f>
        <v/>
      </c>
      <c r="AX97" s="69" t="str">
        <f>IF($AO97="","", IF($AO97&lt;AX$23,0,IF($AO97&gt;AX$23,COUNTIFS('Calendar Calcs'!$E$2:$E1064,AX$23),COUNTIFS('Calendar Calcs'!$E$2:$E1064,AX$23,'Calendar Calcs'!$D$2:$D1064,"&lt;="&amp;WEEKDAY($V97)))))</f>
        <v/>
      </c>
      <c r="AY97" s="69" t="str">
        <f>IF($W97="","",VLOOKUP($W97,'Calendar Calcs'!$B$2:$E1064,4,FALSE))</f>
        <v/>
      </c>
      <c r="AZ97" s="69" t="str">
        <f>IF($AY97="","",IF($AY97&gt;AZ$23,0,IF($AY97&lt;AZ$23,COUNTIFS('Calendar Calcs'!$E$2:$E1064,AZ$23),COUNTIFS('Calendar Calcs'!$E$2:$E1064,AZ$23,'Calendar Calcs'!$D$2:$D1064,"&gt;="&amp;WEEKDAY($W97)))))</f>
        <v/>
      </c>
      <c r="BA97" s="69" t="str">
        <f>IF($AY97="","",IF($AY97&gt;BA$23,0,IF($AY97&lt;BA$23,COUNTIFS('Calendar Calcs'!$E$2:$E1064,BA$23),COUNTIFS('Calendar Calcs'!$E$2:$E1064,BA$23,'Calendar Calcs'!$D$2:$D1064,"&gt;="&amp;WEEKDAY($W97)))))</f>
        <v/>
      </c>
      <c r="BB97" s="69" t="str">
        <f>IF($AY97="","",IF($AY97&gt;BB$23,0,IF($AY97&lt;BB$23,COUNTIFS('Calendar Calcs'!$E$2:$E1064,BB$23),COUNTIFS('Calendar Calcs'!$E$2:$E1064,BB$23,'Calendar Calcs'!$D$2:$D1064,"&gt;="&amp;WEEKDAY($W97)))))</f>
        <v/>
      </c>
      <c r="BC97" s="69" t="str">
        <f>IF($AY97="","",IF($AY97&gt;BC$23,0,IF($AY97&lt;BC$23,COUNTIFS('Calendar Calcs'!$E$2:$E1064,BC$23),COUNTIFS('Calendar Calcs'!$E$2:$E1064,BC$23,'Calendar Calcs'!$D$2:$D1064,"&gt;="&amp;WEEKDAY($W97)))))</f>
        <v/>
      </c>
      <c r="BD97" s="69" t="str">
        <f>IF($AY97="","",IF($AY97&gt;BD$23,0,IF($AY97&lt;BD$23,COUNTIFS('Calendar Calcs'!$E$2:$E1064,BD$23),COUNTIFS('Calendar Calcs'!$E$2:$E1064,BD$23,'Calendar Calcs'!$D$2:$D1064,"&gt;="&amp;WEEKDAY($W97)))))</f>
        <v/>
      </c>
      <c r="BE97" s="69" t="str">
        <f>IF($AY97="","",IF($AY97&gt;BE$23,0,IF($AY97&lt;BE$23,COUNTIFS('Calendar Calcs'!$E$2:$E1064,BE$23),COUNTIFS('Calendar Calcs'!$E$2:$E1064,BE$23,'Calendar Calcs'!$D$2:$D1064,"&gt;="&amp;WEEKDAY($W97)))))</f>
        <v/>
      </c>
      <c r="BF97" s="69" t="str">
        <f>IF($AY97="","",IF($AY97&gt;BF$23,0,IF($AY97&lt;BF$23,COUNTIFS('Calendar Calcs'!$E$2:$E1064,BF$23),COUNTIFS('Calendar Calcs'!$E$2:$E1064,BF$23,'Calendar Calcs'!$D$2:$D1064,"&gt;="&amp;WEEKDAY($W97)))))</f>
        <v/>
      </c>
      <c r="BG97" s="69" t="str">
        <f>IF($AY97="","",IF($AY97&gt;BG$23,0,IF($AY97&lt;BG$23,COUNTIFS('Calendar Calcs'!$E$2:$E1064,BG$23),COUNTIFS('Calendar Calcs'!$E$2:$E1064,BG$23,'Calendar Calcs'!$D$2:$D1064,"&gt;="&amp;WEEKDAY($W97)))))</f>
        <v/>
      </c>
      <c r="BH97" s="69">
        <f t="shared" si="29"/>
        <v>6</v>
      </c>
      <c r="BI97" s="69">
        <f>IF(Cover!$E$43="","",VLOOKUP(Cover!$E$43,'Calendar Calcs'!$B$2:$E1064,4,FALSE))</f>
        <v>1</v>
      </c>
      <c r="BJ97" s="69">
        <f>IF($BI97="","", IF($BI97&lt;BJ$23,0,IF($BI97&gt;=BJ$23,COUNTIFS('Calendar Calcs'!$E$2:$E1064,BJ$23),COUNTIFS('Calendar Calcs'!$E$2:$E1064,BJ$23,'Calendar Calcs'!$D$2:$D1064,"&lt;="&amp;WEEKDAY($V97)))))</f>
        <v>1</v>
      </c>
      <c r="BK97" s="69">
        <f t="shared" si="26"/>
        <v>6</v>
      </c>
      <c r="BN97" s="69" t="str">
        <f>IF(T97&gt;0,"FTE",IF(Cover!$E$47="Weekly",IF(S97&gt;29.75,"FTE","PTE"),IF(S97&gt;59.75,"FTE","PTE")))</f>
        <v>PTE</v>
      </c>
      <c r="BO97" s="69">
        <f>IF(BN97="FTE",30,IF(Cover!$E$47="Weekly",'STEP 2 EE Data'!S97,'STEP 2 EE Data'!S97/2))</f>
        <v>0</v>
      </c>
      <c r="BP97" s="209">
        <f t="shared" si="30"/>
        <v>0</v>
      </c>
      <c r="BQ97" s="209">
        <f t="shared" si="31"/>
        <v>0</v>
      </c>
      <c r="BR97" s="209">
        <f t="shared" si="32"/>
        <v>0</v>
      </c>
      <c r="BS97" s="209">
        <f t="shared" si="33"/>
        <v>0</v>
      </c>
      <c r="BT97" s="209">
        <f t="shared" si="34"/>
        <v>0</v>
      </c>
      <c r="BU97" s="209">
        <f t="shared" si="35"/>
        <v>0</v>
      </c>
      <c r="BV97" s="209">
        <f t="shared" si="36"/>
        <v>0</v>
      </c>
      <c r="BW97" s="209">
        <f t="shared" si="37"/>
        <v>0</v>
      </c>
      <c r="BX97" s="209">
        <f t="shared" si="38"/>
        <v>0</v>
      </c>
      <c r="CC97" s="210" t="str">
        <f>IF(B97="","",IF(C97="",IF(Cover!$E$47="Weekly",'STEP 3 EE Comp'!BI102*8,'STEP 3 EE Comp'!BI102*4),IF(Cover!$E$47="Weekly",'STEP 3 EE Comp'!BI102,'STEP 3 EE Comp'!BI102)))</f>
        <v/>
      </c>
      <c r="CD97" s="82" t="str">
        <f t="shared" si="39"/>
        <v/>
      </c>
      <c r="CE97" s="417">
        <f t="shared" si="40"/>
        <v>1</v>
      </c>
      <c r="CF97" s="82" t="str">
        <f t="shared" si="41"/>
        <v>Good</v>
      </c>
      <c r="CG97" s="82">
        <f t="shared" si="42"/>
        <v>0</v>
      </c>
      <c r="CH97" s="234">
        <f t="shared" si="43"/>
        <v>0</v>
      </c>
    </row>
    <row r="98" spans="1:86" s="69" customFormat="1" x14ac:dyDescent="0.3">
      <c r="A98" s="530"/>
      <c r="B98" s="477"/>
      <c r="C98" s="52"/>
      <c r="D98" s="565"/>
      <c r="E98" s="52"/>
      <c r="F98" s="507"/>
      <c r="G98" s="210">
        <f t="shared" si="23"/>
        <v>0</v>
      </c>
      <c r="H98" s="82">
        <f t="shared" si="25"/>
        <v>0</v>
      </c>
      <c r="I98" s="211"/>
      <c r="J98" s="441" t="s">
        <v>21</v>
      </c>
      <c r="K98" s="441" t="s">
        <v>21</v>
      </c>
      <c r="L98" s="441" t="s">
        <v>21</v>
      </c>
      <c r="M98" s="441" t="s">
        <v>21</v>
      </c>
      <c r="N98" s="568" t="s">
        <v>21</v>
      </c>
      <c r="O98" s="211"/>
      <c r="P98" s="212" t="str">
        <f>IF(B98="","",
IF(AND(V98="",W98="",B98&lt;&gt;""),"Employed",
IF(AND(V98&lt;&gt;"",W98="",B98&lt;&gt;""),"Terminated",
IF(AND(V98&lt;&gt;"",W98&lt;&gt;"",B98&lt;&gt;""),IF(W98&lt;Cover!$E$43,"Employed","Furloughed"),
IF(AND(V98="",W98&lt;&gt;"",B98&lt;&gt;""),IF(W98&lt;Cover!$E$43,"Employed","Rehired"))))))</f>
        <v/>
      </c>
      <c r="Q98" s="211"/>
      <c r="R98" s="536"/>
      <c r="S98" s="563"/>
      <c r="T98" s="536"/>
      <c r="U98" s="82">
        <f>IF(Cover!$E$47="Weekly",IF(T98&gt;0,T98,R98*S98),IF(T98&gt;0,T98,R98*S98)/2)</f>
        <v>0</v>
      </c>
      <c r="V98" s="564"/>
      <c r="W98" s="564"/>
      <c r="Y98" s="213" t="str">
        <f>IF($B98="","",IF('Actual Allocation Calc'!$AH$78="A",
IF($P98="Employed",$U98/7*BJ98,
IF(AND($P98="Terminated"),($U98/7*AP98),
IF(AND($P98="Furloughed"),($U98/7*AP98)+($U98/7*AZ98),
IF(AND($P98="Rehired"),($U98/7*AZ98),
IF(AND($P98="Terminated",AP98&gt;0),$U98,
IF($P98="Furloughed",IF(AP98&gt;0,$U98)+IF(AZ98&gt;0,$U98),
IF($P98="Rehired",IF(AZ98&gt;0,$U98)))))))),IF('Actual Allocation Calc'!$AH$78="C",'Actual Allocation Calc'!L98,'Actual Allocation Calc'!U98+IF($P98="Employed",$U98/7*BJ98,
IF(AND($P98="Terminated"),($U98/7*AP98),
IF(AND($P98="Furloughed"),($U98/7*AP98)+($U98/7*AZ98),
IF(AND($P98="Rehired"),($U98/7*AZ98),
IF(AND($P98="Terminated",AP98&gt;0),$U98,
IF($P98="Furloughed",IF(AP98&gt;0,$U98)+IF(AZ98&gt;0,$U98),
IF($P98="Rehired",IF(AZ98&gt;0,$U98))))))))*'Actual Allocation Calc'!$AH$99)))</f>
        <v/>
      </c>
      <c r="Z98" s="210" t="str">
        <f>IF($B98="","",IF('Actual Allocation Calc'!$AI$78="A",
IF($P98="Employed",$U98,
IF(AND($P98="Terminated"),($U98/7*AQ98),
IF(AND($P98="Furloughed"),($U98/7*AQ98)+($U98/7*BA98),
IF(AND($P98="Rehired"),($U98/7*BA98),
IF(AND($P98="Terminated",AQ98&gt;0),$U98,
IF($P98="Furloughed",IF(AQ98&gt;0,$U98)+IF(BA98&gt;0,$U98),
IF($P98="Rehired",IF(BA98&gt;0,$U98)))))))),IF('Actual Allocation Calc'!$AI$78="C",'Actual Allocation Calc'!M98,'Actual Allocation Calc'!V98+IF($P98="Employed",$U98,
IF(AND($P98="Terminated"),($U98/7*AQ98),
IF(AND($P98="Furloughed"),($U98/7*AQ98)+($U98/7*BA98),
IF(AND($P98="Rehired"),($U98/7*BA98),
IF(AND($P98="Terminated",AQ98&gt;0),$U98,
IF($P98="Furloughed",IF(AQ98&gt;0,$U98)+IF(BA98&gt;0,$U98),
IF($P98="Rehired",IF(BA98&gt;0,$U98))))))))*'Actual Allocation Calc'!$AI$99)))</f>
        <v/>
      </c>
      <c r="AA98" s="210" t="str">
        <f>IF($B98="","",IF('Actual Allocation Calc'!$AJ$78="A",
IF($P98="Employed",$U98,
IF(AND($P98="Terminated"),($U98/7*AR98),
IF(AND($P98="Furloughed"),($U98/7*AR98)+($U98/7*BB98),
IF(AND($P98="Rehired"),($U98/7*BB98),
IF(AND($P98="Terminated",AR98&gt;0),$U98,
IF($P98="Furloughed",IF(AR98&gt;0,$U98)+IF(BB98&gt;0,$U98),
IF($P98="Rehired",IF(BB98&gt;0,$U98)))))))),IF('Actual Allocation Calc'!$AJ$78="C",'Actual Allocation Calc'!N98,'Actual Allocation Calc'!W98+IF($P98="Employed",$U98,
IF(AND($P98="Terminated"),($U98/7*AR98),
IF(AND($P98="Furloughed"),($U98/7*AR98)+($U98/7*BB98),
IF(AND($P98="Rehired"),($U98/7*BB98),
IF(AND($P98="Terminated",AR98&gt;0),$U98,
IF($P98="Furloughed",IF(AR98&gt;0,$U98)+IF(BB98&gt;0,$U98),
IF($P98="Rehired",IF(BB98&gt;0,$U98))))))))*'Actual Allocation Calc'!$AJ$99)))</f>
        <v/>
      </c>
      <c r="AB98" s="210" t="str">
        <f>IF($B98="","",IF('Actual Allocation Calc'!$AK$78="A",
IF($P98="Employed",$U98,
IF(AND($P98="Terminated"),($U98/7*AS98),
IF(AND($P98="Furloughed"),($U98/7*AS98)+($U98/7*BC98),
IF(AND($P98="Rehired"),($U98/7*BC98),
IF(AND($P98="Terminated",AS98&gt;0),$U98,
IF($P98="Furloughed",IF(AS98&gt;0,$U98)+IF(BC98&gt;0,$U98),
IF($P98="Rehired",IF(BC98&gt;0,$U98)))))))),IF('Actual Allocation Calc'!$AK$78="C",'Actual Allocation Calc'!O98,'Actual Allocation Calc'!X98+IF($P98="Employed",$U98,
IF(AND($P98="Terminated"),($U98/7*AS98),
IF(AND($P98="Furloughed"),($U98/7*AS98)+($U98/7*BC98),
IF(AND($P98="Rehired"),($U98/7*BC98),
IF(AND($P98="Terminated",AS98&gt;0),$U98,
IF($P98="Furloughed",IF(AS98&gt;0,$U98)+IF(BC98&gt;0,$U98),
IF($P98="Rehired",IF(BC98&gt;0,$U98))))))))*'Actual Allocation Calc'!$AK$99)))</f>
        <v/>
      </c>
      <c r="AC98" s="210" t="str">
        <f>IF($B98="","",IF('Actual Allocation Calc'!$AL$78="A",
IF($P98="Employed",$U98,
IF(AND($P98="Terminated"),($U98/7*AT98),
IF(AND($P98="Furloughed"),($U98/7*AT98)+($U98/7*BD98),
IF(AND($P98="Rehired"),($U98/7*BD98),
IF(AND($P98="Terminated",AT98&gt;0),$U98,
IF($P98="Furloughed",IF(AT98&gt;0,$U98)+IF(BD98&gt;0,$U98),
IF($P98="Rehired",IF(BD98&gt;0,$U98)))))))),IF('Actual Allocation Calc'!$AL$78="C",'Actual Allocation Calc'!P98,'Actual Allocation Calc'!Y98+IF($P98="Employed",$U98,
IF(AND($P98="Terminated"),($U98/7*AT98),
IF(AND($P98="Furloughed"),($U98/7*AT98)+($U98/7*BD98),
IF(AND($P98="Rehired"),($U98/7*BD98),
IF(AND($P98="Terminated",AT98&gt;0),$U98,
IF($P98="Furloughed",IF(AT98&gt;0,$U98)+IF(BD98&gt;0,$U98),
IF($P98="Rehired",IF(BD98&gt;0,$U98))))))))*'Actual Allocation Calc'!$AL$99)))</f>
        <v/>
      </c>
      <c r="AD98" s="210" t="str">
        <f>IF($B98="","",IF('Actual Allocation Calc'!$AM$78="A",
IF($P98="Employed",$U98,
IF(AND($P98="Terminated"),($U98/7*AU98),
IF(AND($P98="Furloughed"),($U98/7*AU98)+($U98/7*BE98),
IF(AND($P98="Rehired"),($U98/7*BE98),
IF(AND($P98="Terminated",AU98&gt;0),$U98,
IF($P98="Furloughed",IF(AU98&gt;0,$U98)+IF(BE98&gt;0,$U98),
IF($P98="Rehired",IF(BE98&gt;0,$U98)))))))),IF('Actual Allocation Calc'!$AM$78="C",'Actual Allocation Calc'!Q98,'Actual Allocation Calc'!Z98+IF($P98="Employed",$U98,
IF(AND($P98="Terminated"),($U98/7*AU98),
IF(AND($P98="Furloughed"),($U98/7*AU98)+($U98/7*BE98),
IF(AND($P98="Rehired"),($U98/7*BE98),
IF(AND($P98="Terminated",AU98&gt;0),$U98,
IF($P98="Furloughed",IF(AU98&gt;0,$U98)+IF(BE98&gt;0,$U98),
IF($P98="Rehired",IF(BE98&gt;0,$U98))))))))*'Actual Allocation Calc'!$AM$99)))</f>
        <v/>
      </c>
      <c r="AE98" s="210" t="str">
        <f>IF($B98="","",IF('Actual Allocation Calc'!$AN$78="A",
IF($P98="Employed",$U98,
IF(AND($P98="Terminated"),($U98/7*AV98),
IF(AND($P98="Furloughed"),($U98/7*AV98)+($U98/7*BF98),
IF(AND($P98="Rehired"),($U98/7*BF98),
IF(AND($P98="Terminated",AV98&gt;0),$U98,
IF($P98="Furloughed",IF(AV98&gt;0,$U98)+IF(BF98&gt;0,$U98),
IF($P98="Rehired",IF(BF98&gt;0,$U98)))))))),IF('Actual Allocation Calc'!$AN$78="C",'Actual Allocation Calc'!R98,'Actual Allocation Calc'!AA98+IF($P98="Employed",$U98,
IF(AND($P98="Terminated"),($U98/7*AV98),
IF(AND($P98="Furloughed"),($U98/7*AV98)+($U98/7*BF98),
IF(AND($P98="Rehired"),($U98/7*BF98),
IF(AND($P98="Terminated",AV98&gt;0),$U98,
IF($P98="Furloughed",IF(AV98&gt;0,$U98)+IF(BF98&gt;0,$U98),
IF($P98="Rehired",IF(BF98&gt;0,$U98))))))))*'Actual Allocation Calc'!$AN$99)))</f>
        <v/>
      </c>
      <c r="AF98" s="210" t="str">
        <f>IF($B98="","",IF('Actual Allocation Calc'!$AO$78="A",
IF($P98="Employed",$U98,
IF(AND($P98="Terminated"),($U98/7*AW98),
IF(AND($P98="Furloughed"),($U98/7*AW98)+($U98/7*BG98),
IF(AND($P98="Rehired"),($U98/7*BG98),
IF(AND($P98="Terminated",AW98&gt;0),$U98,
IF($P98="Furloughed",IF(AW98&gt;0,$U98)+IF(BG98&gt;0,$U98),
IF($P98="Rehired",IF(BG98&gt;0,$U98)))))))),IF('Actual Allocation Calc'!$AO$78="C",'Actual Allocation Calc'!S98,'Actual Allocation Calc'!AB98+IF($P98="Employed",$U98,
IF(AND($P98="Terminated"),($U98/7*AW98),
IF(AND($P98="Furloughed"),($U98/7*AW98)+($U98/7*BG98),
IF(AND($P98="Rehired"),($U98/7*BG98),
IF(AND($P98="Terminated",AW98&gt;0),$U98,
IF($P98="Furloughed",IF(AW98&gt;0,$U98)+IF(BG98&gt;0,$U98),
IF($P98="Rehired",IF(BG98&gt;0,$U98))))))))*'Actual Allocation Calc'!$AO$99)))</f>
        <v/>
      </c>
      <c r="AG98" s="210" t="str">
        <f>IF($B98="","",IF('Actual Allocation Calc'!$AP$78="A",
IF($P98="Employed",$U98/7*BK98,
IF(AND($P98="Terminated"),($U98/7*AX98),
IF(AND($P98="Furloughed"),($U98/7*AX98)+($U98/7*BH98),
IF(AND($P98="Rehired"),($U98/7*BH98),
IF(AND($P98="Terminated",AX98&gt;0),$U98,
IF($P98="Furloughed",IF(AX98&gt;0,$U98)+IF(BH98&gt;0,$U98),
IF($P98="Rehired",IF(BH98&gt;0,$U98)))))))),IF('Actual Allocation Calc'!$AP$78="C",'Actual Allocation Calc'!T98,'Actual Allocation Calc'!AC98+IF($P98="Employed",$U98/7*BK98,
IF(AND($P98="Terminated"),($U98/7*AX98),
IF(AND($P98="Furloughed"),($U98/7*AX98)+($U98/7*BH98),
IF(AND($P98="Rehired"),($U98/7*BH98),
IF(AND($P98="Terminated",AX98&gt;0),$U98,
IF($P98="Furloughed",IF(AX98&gt;0,$U98)+IF(BH98&gt;0,$U98),
IF($P98="Rehired",IF(BH98&gt;0,$U98))))))))*'Actual Allocation Calc'!$AP$99)))</f>
        <v/>
      </c>
      <c r="AH98" s="536"/>
      <c r="AI98" s="82">
        <f t="shared" si="24"/>
        <v>0</v>
      </c>
      <c r="AJ98" s="210">
        <f t="shared" si="27"/>
        <v>0</v>
      </c>
      <c r="AK98" s="397" t="str">
        <f t="shared" si="28"/>
        <v/>
      </c>
      <c r="AM98" s="173"/>
      <c r="AO98" s="214" t="str">
        <f>IFERROR(IF($V98="","",VLOOKUP(V98,'Calendar Calcs'!$B$2:$E1065,4,FALSE)),0)</f>
        <v/>
      </c>
      <c r="AP98" s="69" t="str">
        <f>IF($AO98="","", IF($AO98&lt;AP$23,0,IF($AO98&gt;AP$23,COUNTIFS('Calendar Calcs'!$E$2:$E1065,AP$23),COUNTIFS('Calendar Calcs'!$E$2:$E1065,AP$23,'Calendar Calcs'!$D$2:$D1065,"&lt;="&amp;WEEKDAY($V98)))))</f>
        <v/>
      </c>
      <c r="AQ98" s="69" t="str">
        <f>IF($AO98="","", IF($AO98&lt;AQ$23,0,IF($AO98&gt;AQ$23,COUNTIFS('Calendar Calcs'!$E$2:$E1065,AQ$23),COUNTIFS('Calendar Calcs'!$E$2:$E1065,AQ$23,'Calendar Calcs'!$D$2:$D1065,"&lt;="&amp;WEEKDAY($V98)))))</f>
        <v/>
      </c>
      <c r="AR98" s="69" t="str">
        <f>IF($AO98="","", IF($AO98&lt;AR$23,0,IF($AO98&gt;AR$23,COUNTIFS('Calendar Calcs'!$E$2:$E1065,AR$23),COUNTIFS('Calendar Calcs'!$E$2:$E1065,AR$23,'Calendar Calcs'!$D$2:$D1065,"&lt;="&amp;WEEKDAY($V98)))))</f>
        <v/>
      </c>
      <c r="AS98" s="69" t="str">
        <f>IF($AO98="","", IF($AO98&lt;AS$23,0,IF($AO98&gt;AS$23,COUNTIFS('Calendar Calcs'!$E$2:$E1065,AS$23),COUNTIFS('Calendar Calcs'!$E$2:$E1065,AS$23,'Calendar Calcs'!$D$2:$D1065,"&lt;="&amp;WEEKDAY($V98)))))</f>
        <v/>
      </c>
      <c r="AT98" s="69" t="str">
        <f>IF($AO98="","", IF($AO98&lt;AT$23,0,IF($AO98&gt;AT$23,COUNTIFS('Calendar Calcs'!$E$2:$E1065,AT$23),COUNTIFS('Calendar Calcs'!$E$2:$E1065,AT$23,'Calendar Calcs'!$D$2:$D1065,"&lt;="&amp;WEEKDAY($V98)))))</f>
        <v/>
      </c>
      <c r="AU98" s="69" t="str">
        <f>IF($AO98="","", IF($AO98&lt;AU$23,0,IF($AO98&gt;AU$23,COUNTIFS('Calendar Calcs'!$E$2:$E1065,AU$23),COUNTIFS('Calendar Calcs'!$E$2:$E1065,AU$23,'Calendar Calcs'!$D$2:$D1065,"&lt;="&amp;WEEKDAY($V98)))))</f>
        <v/>
      </c>
      <c r="AV98" s="69" t="str">
        <f>IF($AO98="","", IF($AO98&lt;AV$23,0,IF($AO98&gt;AV$23,COUNTIFS('Calendar Calcs'!$E$2:$E1065,AV$23),COUNTIFS('Calendar Calcs'!$E$2:$E1065,AV$23,'Calendar Calcs'!$D$2:$D1065,"&lt;="&amp;WEEKDAY($V98)))))</f>
        <v/>
      </c>
      <c r="AW98" s="69" t="str">
        <f>IF($AO98="","", IF($AO98&lt;AW$23,0,IF($AO98&gt;AW$23,COUNTIFS('Calendar Calcs'!$E$2:$E1065,AW$23),COUNTIFS('Calendar Calcs'!$E$2:$E1065,AW$23,'Calendar Calcs'!$D$2:$D1065,"&lt;="&amp;WEEKDAY($V98)))))</f>
        <v/>
      </c>
      <c r="AX98" s="69" t="str">
        <f>IF($AO98="","", IF($AO98&lt;AX$23,0,IF($AO98&gt;AX$23,COUNTIFS('Calendar Calcs'!$E$2:$E1065,AX$23),COUNTIFS('Calendar Calcs'!$E$2:$E1065,AX$23,'Calendar Calcs'!$D$2:$D1065,"&lt;="&amp;WEEKDAY($V98)))))</f>
        <v/>
      </c>
      <c r="AY98" s="69" t="str">
        <f>IF($W98="","",VLOOKUP($W98,'Calendar Calcs'!$B$2:$E1065,4,FALSE))</f>
        <v/>
      </c>
      <c r="AZ98" s="69" t="str">
        <f>IF($AY98="","",IF($AY98&gt;AZ$23,0,IF($AY98&lt;AZ$23,COUNTIFS('Calendar Calcs'!$E$2:$E1065,AZ$23),COUNTIFS('Calendar Calcs'!$E$2:$E1065,AZ$23,'Calendar Calcs'!$D$2:$D1065,"&gt;="&amp;WEEKDAY($W98)))))</f>
        <v/>
      </c>
      <c r="BA98" s="69" t="str">
        <f>IF($AY98="","",IF($AY98&gt;BA$23,0,IF($AY98&lt;BA$23,COUNTIFS('Calendar Calcs'!$E$2:$E1065,BA$23),COUNTIFS('Calendar Calcs'!$E$2:$E1065,BA$23,'Calendar Calcs'!$D$2:$D1065,"&gt;="&amp;WEEKDAY($W98)))))</f>
        <v/>
      </c>
      <c r="BB98" s="69" t="str">
        <f>IF($AY98="","",IF($AY98&gt;BB$23,0,IF($AY98&lt;BB$23,COUNTIFS('Calendar Calcs'!$E$2:$E1065,BB$23),COUNTIFS('Calendar Calcs'!$E$2:$E1065,BB$23,'Calendar Calcs'!$D$2:$D1065,"&gt;="&amp;WEEKDAY($W98)))))</f>
        <v/>
      </c>
      <c r="BC98" s="69" t="str">
        <f>IF($AY98="","",IF($AY98&gt;BC$23,0,IF($AY98&lt;BC$23,COUNTIFS('Calendar Calcs'!$E$2:$E1065,BC$23),COUNTIFS('Calendar Calcs'!$E$2:$E1065,BC$23,'Calendar Calcs'!$D$2:$D1065,"&gt;="&amp;WEEKDAY($W98)))))</f>
        <v/>
      </c>
      <c r="BD98" s="69" t="str">
        <f>IF($AY98="","",IF($AY98&gt;BD$23,0,IF($AY98&lt;BD$23,COUNTIFS('Calendar Calcs'!$E$2:$E1065,BD$23),COUNTIFS('Calendar Calcs'!$E$2:$E1065,BD$23,'Calendar Calcs'!$D$2:$D1065,"&gt;="&amp;WEEKDAY($W98)))))</f>
        <v/>
      </c>
      <c r="BE98" s="69" t="str">
        <f>IF($AY98="","",IF($AY98&gt;BE$23,0,IF($AY98&lt;BE$23,COUNTIFS('Calendar Calcs'!$E$2:$E1065,BE$23),COUNTIFS('Calendar Calcs'!$E$2:$E1065,BE$23,'Calendar Calcs'!$D$2:$D1065,"&gt;="&amp;WEEKDAY($W98)))))</f>
        <v/>
      </c>
      <c r="BF98" s="69" t="str">
        <f>IF($AY98="","",IF($AY98&gt;BF$23,0,IF($AY98&lt;BF$23,COUNTIFS('Calendar Calcs'!$E$2:$E1065,BF$23),COUNTIFS('Calendar Calcs'!$E$2:$E1065,BF$23,'Calendar Calcs'!$D$2:$D1065,"&gt;="&amp;WEEKDAY($W98)))))</f>
        <v/>
      </c>
      <c r="BG98" s="69" t="str">
        <f>IF($AY98="","",IF($AY98&gt;BG$23,0,IF($AY98&lt;BG$23,COUNTIFS('Calendar Calcs'!$E$2:$E1065,BG$23),COUNTIFS('Calendar Calcs'!$E$2:$E1065,BG$23,'Calendar Calcs'!$D$2:$D1065,"&gt;="&amp;WEEKDAY($W98)))))</f>
        <v/>
      </c>
      <c r="BH98" s="69">
        <f t="shared" si="29"/>
        <v>6</v>
      </c>
      <c r="BI98" s="69">
        <f>IF(Cover!$E$43="","",VLOOKUP(Cover!$E$43,'Calendar Calcs'!$B$2:$E1065,4,FALSE))</f>
        <v>1</v>
      </c>
      <c r="BJ98" s="69">
        <f>IF($BI98="","", IF($BI98&lt;BJ$23,0,IF($BI98&gt;=BJ$23,COUNTIFS('Calendar Calcs'!$E$2:$E1065,BJ$23),COUNTIFS('Calendar Calcs'!$E$2:$E1065,BJ$23,'Calendar Calcs'!$D$2:$D1065,"&lt;="&amp;WEEKDAY($V98)))))</f>
        <v>1</v>
      </c>
      <c r="BK98" s="69">
        <f t="shared" si="26"/>
        <v>6</v>
      </c>
      <c r="BN98" s="69" t="str">
        <f>IF(T98&gt;0,"FTE",IF(Cover!$E$47="Weekly",IF(S98&gt;29.75,"FTE","PTE"),IF(S98&gt;59.75,"FTE","PTE")))</f>
        <v>PTE</v>
      </c>
      <c r="BO98" s="69">
        <f>IF(BN98="FTE",30,IF(Cover!$E$47="Weekly",'STEP 2 EE Data'!S98,'STEP 2 EE Data'!S98/2))</f>
        <v>0</v>
      </c>
      <c r="BP98" s="209">
        <f t="shared" si="30"/>
        <v>0</v>
      </c>
      <c r="BQ98" s="209">
        <f t="shared" si="31"/>
        <v>0</v>
      </c>
      <c r="BR98" s="209">
        <f t="shared" si="32"/>
        <v>0</v>
      </c>
      <c r="BS98" s="209">
        <f t="shared" si="33"/>
        <v>0</v>
      </c>
      <c r="BT98" s="209">
        <f t="shared" si="34"/>
        <v>0</v>
      </c>
      <c r="BU98" s="209">
        <f t="shared" si="35"/>
        <v>0</v>
      </c>
      <c r="BV98" s="209">
        <f t="shared" si="36"/>
        <v>0</v>
      </c>
      <c r="BW98" s="209">
        <f t="shared" si="37"/>
        <v>0</v>
      </c>
      <c r="BX98" s="209">
        <f t="shared" si="38"/>
        <v>0</v>
      </c>
      <c r="CC98" s="210" t="str">
        <f>IF(B98="","",IF(C98="",IF(Cover!$E$47="Weekly",'STEP 3 EE Comp'!BI103*8,'STEP 3 EE Comp'!BI103*4),IF(Cover!$E$47="Weekly",'STEP 3 EE Comp'!BI103,'STEP 3 EE Comp'!BI103)))</f>
        <v/>
      </c>
      <c r="CD98" s="82" t="str">
        <f t="shared" si="39"/>
        <v/>
      </c>
      <c r="CE98" s="417">
        <f t="shared" si="40"/>
        <v>1</v>
      </c>
      <c r="CF98" s="82" t="str">
        <f t="shared" si="41"/>
        <v>Good</v>
      </c>
      <c r="CG98" s="82">
        <f t="shared" si="42"/>
        <v>0</v>
      </c>
      <c r="CH98" s="234">
        <f t="shared" si="43"/>
        <v>0</v>
      </c>
    </row>
    <row r="99" spans="1:86" s="69" customFormat="1" x14ac:dyDescent="0.3">
      <c r="A99" s="554"/>
      <c r="B99" s="478"/>
      <c r="C99" s="52"/>
      <c r="D99" s="565"/>
      <c r="E99" s="52"/>
      <c r="F99" s="507"/>
      <c r="G99" s="210">
        <f t="shared" si="23"/>
        <v>0</v>
      </c>
      <c r="H99" s="82">
        <f t="shared" si="25"/>
        <v>0</v>
      </c>
      <c r="I99" s="211"/>
      <c r="J99" s="441" t="s">
        <v>21</v>
      </c>
      <c r="K99" s="441" t="s">
        <v>21</v>
      </c>
      <c r="L99" s="441" t="s">
        <v>21</v>
      </c>
      <c r="M99" s="441" t="s">
        <v>21</v>
      </c>
      <c r="N99" s="568" t="s">
        <v>21</v>
      </c>
      <c r="O99" s="211"/>
      <c r="P99" s="212" t="str">
        <f>IF(B99="","",
IF(AND(V99="",W99="",B99&lt;&gt;""),"Employed",
IF(AND(V99&lt;&gt;"",W99="",B99&lt;&gt;""),"Terminated",
IF(AND(V99&lt;&gt;"",W99&lt;&gt;"",B99&lt;&gt;""),IF(W99&lt;Cover!$E$43,"Employed","Furloughed"),
IF(AND(V99="",W99&lt;&gt;"",B99&lt;&gt;""),IF(W99&lt;Cover!$E$43,"Employed","Rehired"))))))</f>
        <v/>
      </c>
      <c r="Q99" s="211"/>
      <c r="R99" s="536"/>
      <c r="S99" s="563"/>
      <c r="T99" s="536"/>
      <c r="U99" s="82">
        <f>IF(Cover!$E$47="Weekly",IF(T99&gt;0,T99,R99*S99),IF(T99&gt;0,T99,R99*S99)/2)</f>
        <v>0</v>
      </c>
      <c r="V99" s="564"/>
      <c r="W99" s="564"/>
      <c r="Y99" s="213" t="str">
        <f>IF($B99="","",IF('Actual Allocation Calc'!$AH$78="A",
IF($P99="Employed",$U99/7*BJ99,
IF(AND($P99="Terminated"),($U99/7*AP99),
IF(AND($P99="Furloughed"),($U99/7*AP99)+($U99/7*AZ99),
IF(AND($P99="Rehired"),($U99/7*AZ99),
IF(AND($P99="Terminated",AP99&gt;0),$U99,
IF($P99="Furloughed",IF(AP99&gt;0,$U99)+IF(AZ99&gt;0,$U99),
IF($P99="Rehired",IF(AZ99&gt;0,$U99)))))))),IF('Actual Allocation Calc'!$AH$78="C",'Actual Allocation Calc'!L99,'Actual Allocation Calc'!U99+IF($P99="Employed",$U99/7*BJ99,
IF(AND($P99="Terminated"),($U99/7*AP99),
IF(AND($P99="Furloughed"),($U99/7*AP99)+($U99/7*AZ99),
IF(AND($P99="Rehired"),($U99/7*AZ99),
IF(AND($P99="Terminated",AP99&gt;0),$U99,
IF($P99="Furloughed",IF(AP99&gt;0,$U99)+IF(AZ99&gt;0,$U99),
IF($P99="Rehired",IF(AZ99&gt;0,$U99))))))))*'Actual Allocation Calc'!$AH$99)))</f>
        <v/>
      </c>
      <c r="Z99" s="210" t="str">
        <f>IF($B99="","",IF('Actual Allocation Calc'!$AI$78="A",
IF($P99="Employed",$U99,
IF(AND($P99="Terminated"),($U99/7*AQ99),
IF(AND($P99="Furloughed"),($U99/7*AQ99)+($U99/7*BA99),
IF(AND($P99="Rehired"),($U99/7*BA99),
IF(AND($P99="Terminated",AQ99&gt;0),$U99,
IF($P99="Furloughed",IF(AQ99&gt;0,$U99)+IF(BA99&gt;0,$U99),
IF($P99="Rehired",IF(BA99&gt;0,$U99)))))))),IF('Actual Allocation Calc'!$AI$78="C",'Actual Allocation Calc'!M99,'Actual Allocation Calc'!V99+IF($P99="Employed",$U99,
IF(AND($P99="Terminated"),($U99/7*AQ99),
IF(AND($P99="Furloughed"),($U99/7*AQ99)+($U99/7*BA99),
IF(AND($P99="Rehired"),($U99/7*BA99),
IF(AND($P99="Terminated",AQ99&gt;0),$U99,
IF($P99="Furloughed",IF(AQ99&gt;0,$U99)+IF(BA99&gt;0,$U99),
IF($P99="Rehired",IF(BA99&gt;0,$U99))))))))*'Actual Allocation Calc'!$AI$99)))</f>
        <v/>
      </c>
      <c r="AA99" s="210" t="str">
        <f>IF($B99="","",IF('Actual Allocation Calc'!$AJ$78="A",
IF($P99="Employed",$U99,
IF(AND($P99="Terminated"),($U99/7*AR99),
IF(AND($P99="Furloughed"),($U99/7*AR99)+($U99/7*BB99),
IF(AND($P99="Rehired"),($U99/7*BB99),
IF(AND($P99="Terminated",AR99&gt;0),$U99,
IF($P99="Furloughed",IF(AR99&gt;0,$U99)+IF(BB99&gt;0,$U99),
IF($P99="Rehired",IF(BB99&gt;0,$U99)))))))),IF('Actual Allocation Calc'!$AJ$78="C",'Actual Allocation Calc'!N99,'Actual Allocation Calc'!W99+IF($P99="Employed",$U99,
IF(AND($P99="Terminated"),($U99/7*AR99),
IF(AND($P99="Furloughed"),($U99/7*AR99)+($U99/7*BB99),
IF(AND($P99="Rehired"),($U99/7*BB99),
IF(AND($P99="Terminated",AR99&gt;0),$U99,
IF($P99="Furloughed",IF(AR99&gt;0,$U99)+IF(BB99&gt;0,$U99),
IF($P99="Rehired",IF(BB99&gt;0,$U99))))))))*'Actual Allocation Calc'!$AJ$99)))</f>
        <v/>
      </c>
      <c r="AB99" s="210" t="str">
        <f>IF($B99="","",IF('Actual Allocation Calc'!$AK$78="A",
IF($P99="Employed",$U99,
IF(AND($P99="Terminated"),($U99/7*AS99),
IF(AND($P99="Furloughed"),($U99/7*AS99)+($U99/7*BC99),
IF(AND($P99="Rehired"),($U99/7*BC99),
IF(AND($P99="Terminated",AS99&gt;0),$U99,
IF($P99="Furloughed",IF(AS99&gt;0,$U99)+IF(BC99&gt;0,$U99),
IF($P99="Rehired",IF(BC99&gt;0,$U99)))))))),IF('Actual Allocation Calc'!$AK$78="C",'Actual Allocation Calc'!O99,'Actual Allocation Calc'!X99+IF($P99="Employed",$U99,
IF(AND($P99="Terminated"),($U99/7*AS99),
IF(AND($P99="Furloughed"),($U99/7*AS99)+($U99/7*BC99),
IF(AND($P99="Rehired"),($U99/7*BC99),
IF(AND($P99="Terminated",AS99&gt;0),$U99,
IF($P99="Furloughed",IF(AS99&gt;0,$U99)+IF(BC99&gt;0,$U99),
IF($P99="Rehired",IF(BC99&gt;0,$U99))))))))*'Actual Allocation Calc'!$AK$99)))</f>
        <v/>
      </c>
      <c r="AC99" s="210" t="str">
        <f>IF($B99="","",IF('Actual Allocation Calc'!$AL$78="A",
IF($P99="Employed",$U99,
IF(AND($P99="Terminated"),($U99/7*AT99),
IF(AND($P99="Furloughed"),($U99/7*AT99)+($U99/7*BD99),
IF(AND($P99="Rehired"),($U99/7*BD99),
IF(AND($P99="Terminated",AT99&gt;0),$U99,
IF($P99="Furloughed",IF(AT99&gt;0,$U99)+IF(BD99&gt;0,$U99),
IF($P99="Rehired",IF(BD99&gt;0,$U99)))))))),IF('Actual Allocation Calc'!$AL$78="C",'Actual Allocation Calc'!P99,'Actual Allocation Calc'!Y99+IF($P99="Employed",$U99,
IF(AND($P99="Terminated"),($U99/7*AT99),
IF(AND($P99="Furloughed"),($U99/7*AT99)+($U99/7*BD99),
IF(AND($P99="Rehired"),($U99/7*BD99),
IF(AND($P99="Terminated",AT99&gt;0),$U99,
IF($P99="Furloughed",IF(AT99&gt;0,$U99)+IF(BD99&gt;0,$U99),
IF($P99="Rehired",IF(BD99&gt;0,$U99))))))))*'Actual Allocation Calc'!$AL$99)))</f>
        <v/>
      </c>
      <c r="AD99" s="210" t="str">
        <f>IF($B99="","",IF('Actual Allocation Calc'!$AM$78="A",
IF($P99="Employed",$U99,
IF(AND($P99="Terminated"),($U99/7*AU99),
IF(AND($P99="Furloughed"),($U99/7*AU99)+($U99/7*BE99),
IF(AND($P99="Rehired"),($U99/7*BE99),
IF(AND($P99="Terminated",AU99&gt;0),$U99,
IF($P99="Furloughed",IF(AU99&gt;0,$U99)+IF(BE99&gt;0,$U99),
IF($P99="Rehired",IF(BE99&gt;0,$U99)))))))),IF('Actual Allocation Calc'!$AM$78="C",'Actual Allocation Calc'!Q99,'Actual Allocation Calc'!Z99+IF($P99="Employed",$U99,
IF(AND($P99="Terminated"),($U99/7*AU99),
IF(AND($P99="Furloughed"),($U99/7*AU99)+($U99/7*BE99),
IF(AND($P99="Rehired"),($U99/7*BE99),
IF(AND($P99="Terminated",AU99&gt;0),$U99,
IF($P99="Furloughed",IF(AU99&gt;0,$U99)+IF(BE99&gt;0,$U99),
IF($P99="Rehired",IF(BE99&gt;0,$U99))))))))*'Actual Allocation Calc'!$AM$99)))</f>
        <v/>
      </c>
      <c r="AE99" s="210" t="str">
        <f>IF($B99="","",IF('Actual Allocation Calc'!$AN$78="A",
IF($P99="Employed",$U99,
IF(AND($P99="Terminated"),($U99/7*AV99),
IF(AND($P99="Furloughed"),($U99/7*AV99)+($U99/7*BF99),
IF(AND($P99="Rehired"),($U99/7*BF99),
IF(AND($P99="Terminated",AV99&gt;0),$U99,
IF($P99="Furloughed",IF(AV99&gt;0,$U99)+IF(BF99&gt;0,$U99),
IF($P99="Rehired",IF(BF99&gt;0,$U99)))))))),IF('Actual Allocation Calc'!$AN$78="C",'Actual Allocation Calc'!R99,'Actual Allocation Calc'!AA99+IF($P99="Employed",$U99,
IF(AND($P99="Terminated"),($U99/7*AV99),
IF(AND($P99="Furloughed"),($U99/7*AV99)+($U99/7*BF99),
IF(AND($P99="Rehired"),($U99/7*BF99),
IF(AND($P99="Terminated",AV99&gt;0),$U99,
IF($P99="Furloughed",IF(AV99&gt;0,$U99)+IF(BF99&gt;0,$U99),
IF($P99="Rehired",IF(BF99&gt;0,$U99))))))))*'Actual Allocation Calc'!$AN$99)))</f>
        <v/>
      </c>
      <c r="AF99" s="210" t="str">
        <f>IF($B99="","",IF('Actual Allocation Calc'!$AO$78="A",
IF($P99="Employed",$U99,
IF(AND($P99="Terminated"),($U99/7*AW99),
IF(AND($P99="Furloughed"),($U99/7*AW99)+($U99/7*BG99),
IF(AND($P99="Rehired"),($U99/7*BG99),
IF(AND($P99="Terminated",AW99&gt;0),$U99,
IF($P99="Furloughed",IF(AW99&gt;0,$U99)+IF(BG99&gt;0,$U99),
IF($P99="Rehired",IF(BG99&gt;0,$U99)))))))),IF('Actual Allocation Calc'!$AO$78="C",'Actual Allocation Calc'!S99,'Actual Allocation Calc'!AB99+IF($P99="Employed",$U99,
IF(AND($P99="Terminated"),($U99/7*AW99),
IF(AND($P99="Furloughed"),($U99/7*AW99)+($U99/7*BG99),
IF(AND($P99="Rehired"),($U99/7*BG99),
IF(AND($P99="Terminated",AW99&gt;0),$U99,
IF($P99="Furloughed",IF(AW99&gt;0,$U99)+IF(BG99&gt;0,$U99),
IF($P99="Rehired",IF(BG99&gt;0,$U99))))))))*'Actual Allocation Calc'!$AO$99)))</f>
        <v/>
      </c>
      <c r="AG99" s="210" t="str">
        <f>IF($B99="","",IF('Actual Allocation Calc'!$AP$78="A",
IF($P99="Employed",$U99/7*BK99,
IF(AND($P99="Terminated"),($U99/7*AX99),
IF(AND($P99="Furloughed"),($U99/7*AX99)+($U99/7*BH99),
IF(AND($P99="Rehired"),($U99/7*BH99),
IF(AND($P99="Terminated",AX99&gt;0),$U99,
IF($P99="Furloughed",IF(AX99&gt;0,$U99)+IF(BH99&gt;0,$U99),
IF($P99="Rehired",IF(BH99&gt;0,$U99)))))))),IF('Actual Allocation Calc'!$AP$78="C",'Actual Allocation Calc'!T99,'Actual Allocation Calc'!AC99+IF($P99="Employed",$U99/7*BK99,
IF(AND($P99="Terminated"),($U99/7*AX99),
IF(AND($P99="Furloughed"),($U99/7*AX99)+($U99/7*BH99),
IF(AND($P99="Rehired"),($U99/7*BH99),
IF(AND($P99="Terminated",AX99&gt;0),$U99,
IF($P99="Furloughed",IF(AX99&gt;0,$U99)+IF(BH99&gt;0,$U99),
IF($P99="Rehired",IF(BH99&gt;0,$U99))))))))*'Actual Allocation Calc'!$AP$99)))</f>
        <v/>
      </c>
      <c r="AH99" s="536"/>
      <c r="AI99" s="82">
        <f t="shared" si="24"/>
        <v>0</v>
      </c>
      <c r="AJ99" s="210">
        <f t="shared" si="27"/>
        <v>0</v>
      </c>
      <c r="AK99" s="397" t="str">
        <f t="shared" si="28"/>
        <v/>
      </c>
      <c r="AM99" s="173"/>
      <c r="AO99" s="214" t="str">
        <f>IFERROR(IF($V99="","",VLOOKUP(V99,'Calendar Calcs'!$B$2:$E1066,4,FALSE)),0)</f>
        <v/>
      </c>
      <c r="AP99" s="69" t="str">
        <f>IF($AO99="","", IF($AO99&lt;AP$23,0,IF($AO99&gt;AP$23,COUNTIFS('Calendar Calcs'!$E$2:$E1066,AP$23),COUNTIFS('Calendar Calcs'!$E$2:$E1066,AP$23,'Calendar Calcs'!$D$2:$D1066,"&lt;="&amp;WEEKDAY($V99)))))</f>
        <v/>
      </c>
      <c r="AQ99" s="69" t="str">
        <f>IF($AO99="","", IF($AO99&lt;AQ$23,0,IF($AO99&gt;AQ$23,COUNTIFS('Calendar Calcs'!$E$2:$E1066,AQ$23),COUNTIFS('Calendar Calcs'!$E$2:$E1066,AQ$23,'Calendar Calcs'!$D$2:$D1066,"&lt;="&amp;WEEKDAY($V99)))))</f>
        <v/>
      </c>
      <c r="AR99" s="69" t="str">
        <f>IF($AO99="","", IF($AO99&lt;AR$23,0,IF($AO99&gt;AR$23,COUNTIFS('Calendar Calcs'!$E$2:$E1066,AR$23),COUNTIFS('Calendar Calcs'!$E$2:$E1066,AR$23,'Calendar Calcs'!$D$2:$D1066,"&lt;="&amp;WEEKDAY($V99)))))</f>
        <v/>
      </c>
      <c r="AS99" s="69" t="str">
        <f>IF($AO99="","", IF($AO99&lt;AS$23,0,IF($AO99&gt;AS$23,COUNTIFS('Calendar Calcs'!$E$2:$E1066,AS$23),COUNTIFS('Calendar Calcs'!$E$2:$E1066,AS$23,'Calendar Calcs'!$D$2:$D1066,"&lt;="&amp;WEEKDAY($V99)))))</f>
        <v/>
      </c>
      <c r="AT99" s="69" t="str">
        <f>IF($AO99="","", IF($AO99&lt;AT$23,0,IF($AO99&gt;AT$23,COUNTIFS('Calendar Calcs'!$E$2:$E1066,AT$23),COUNTIFS('Calendar Calcs'!$E$2:$E1066,AT$23,'Calendar Calcs'!$D$2:$D1066,"&lt;="&amp;WEEKDAY($V99)))))</f>
        <v/>
      </c>
      <c r="AU99" s="69" t="str">
        <f>IF($AO99="","", IF($AO99&lt;AU$23,0,IF($AO99&gt;AU$23,COUNTIFS('Calendar Calcs'!$E$2:$E1066,AU$23),COUNTIFS('Calendar Calcs'!$E$2:$E1066,AU$23,'Calendar Calcs'!$D$2:$D1066,"&lt;="&amp;WEEKDAY($V99)))))</f>
        <v/>
      </c>
      <c r="AV99" s="69" t="str">
        <f>IF($AO99="","", IF($AO99&lt;AV$23,0,IF($AO99&gt;AV$23,COUNTIFS('Calendar Calcs'!$E$2:$E1066,AV$23),COUNTIFS('Calendar Calcs'!$E$2:$E1066,AV$23,'Calendar Calcs'!$D$2:$D1066,"&lt;="&amp;WEEKDAY($V99)))))</f>
        <v/>
      </c>
      <c r="AW99" s="69" t="str">
        <f>IF($AO99="","", IF($AO99&lt;AW$23,0,IF($AO99&gt;AW$23,COUNTIFS('Calendar Calcs'!$E$2:$E1066,AW$23),COUNTIFS('Calendar Calcs'!$E$2:$E1066,AW$23,'Calendar Calcs'!$D$2:$D1066,"&lt;="&amp;WEEKDAY($V99)))))</f>
        <v/>
      </c>
      <c r="AX99" s="69" t="str">
        <f>IF($AO99="","", IF($AO99&lt;AX$23,0,IF($AO99&gt;AX$23,COUNTIFS('Calendar Calcs'!$E$2:$E1066,AX$23),COUNTIFS('Calendar Calcs'!$E$2:$E1066,AX$23,'Calendar Calcs'!$D$2:$D1066,"&lt;="&amp;WEEKDAY($V99)))))</f>
        <v/>
      </c>
      <c r="AY99" s="69" t="str">
        <f>IF($W99="","",VLOOKUP($W99,'Calendar Calcs'!$B$2:$E1066,4,FALSE))</f>
        <v/>
      </c>
      <c r="AZ99" s="69" t="str">
        <f>IF($AY99="","",IF($AY99&gt;AZ$23,0,IF($AY99&lt;AZ$23,COUNTIFS('Calendar Calcs'!$E$2:$E1066,AZ$23),COUNTIFS('Calendar Calcs'!$E$2:$E1066,AZ$23,'Calendar Calcs'!$D$2:$D1066,"&gt;="&amp;WEEKDAY($W99)))))</f>
        <v/>
      </c>
      <c r="BA99" s="69" t="str">
        <f>IF($AY99="","",IF($AY99&gt;BA$23,0,IF($AY99&lt;BA$23,COUNTIFS('Calendar Calcs'!$E$2:$E1066,BA$23),COUNTIFS('Calendar Calcs'!$E$2:$E1066,BA$23,'Calendar Calcs'!$D$2:$D1066,"&gt;="&amp;WEEKDAY($W99)))))</f>
        <v/>
      </c>
      <c r="BB99" s="69" t="str">
        <f>IF($AY99="","",IF($AY99&gt;BB$23,0,IF($AY99&lt;BB$23,COUNTIFS('Calendar Calcs'!$E$2:$E1066,BB$23),COUNTIFS('Calendar Calcs'!$E$2:$E1066,BB$23,'Calendar Calcs'!$D$2:$D1066,"&gt;="&amp;WEEKDAY($W99)))))</f>
        <v/>
      </c>
      <c r="BC99" s="69" t="str">
        <f>IF($AY99="","",IF($AY99&gt;BC$23,0,IF($AY99&lt;BC$23,COUNTIFS('Calendar Calcs'!$E$2:$E1066,BC$23),COUNTIFS('Calendar Calcs'!$E$2:$E1066,BC$23,'Calendar Calcs'!$D$2:$D1066,"&gt;="&amp;WEEKDAY($W99)))))</f>
        <v/>
      </c>
      <c r="BD99" s="69" t="str">
        <f>IF($AY99="","",IF($AY99&gt;BD$23,0,IF($AY99&lt;BD$23,COUNTIFS('Calendar Calcs'!$E$2:$E1066,BD$23),COUNTIFS('Calendar Calcs'!$E$2:$E1066,BD$23,'Calendar Calcs'!$D$2:$D1066,"&gt;="&amp;WEEKDAY($W99)))))</f>
        <v/>
      </c>
      <c r="BE99" s="69" t="str">
        <f>IF($AY99="","",IF($AY99&gt;BE$23,0,IF($AY99&lt;BE$23,COUNTIFS('Calendar Calcs'!$E$2:$E1066,BE$23),COUNTIFS('Calendar Calcs'!$E$2:$E1066,BE$23,'Calendar Calcs'!$D$2:$D1066,"&gt;="&amp;WEEKDAY($W99)))))</f>
        <v/>
      </c>
      <c r="BF99" s="69" t="str">
        <f>IF($AY99="","",IF($AY99&gt;BF$23,0,IF($AY99&lt;BF$23,COUNTIFS('Calendar Calcs'!$E$2:$E1066,BF$23),COUNTIFS('Calendar Calcs'!$E$2:$E1066,BF$23,'Calendar Calcs'!$D$2:$D1066,"&gt;="&amp;WEEKDAY($W99)))))</f>
        <v/>
      </c>
      <c r="BG99" s="69" t="str">
        <f>IF($AY99="","",IF($AY99&gt;BG$23,0,IF($AY99&lt;BG$23,COUNTIFS('Calendar Calcs'!$E$2:$E1066,BG$23),COUNTIFS('Calendar Calcs'!$E$2:$E1066,BG$23,'Calendar Calcs'!$D$2:$D1066,"&gt;="&amp;WEEKDAY($W99)))))</f>
        <v/>
      </c>
      <c r="BH99" s="69">
        <f t="shared" si="29"/>
        <v>6</v>
      </c>
      <c r="BI99" s="69">
        <f>IF(Cover!$E$43="","",VLOOKUP(Cover!$E$43,'Calendar Calcs'!$B$2:$E1066,4,FALSE))</f>
        <v>1</v>
      </c>
      <c r="BJ99" s="69">
        <f>IF($BI99="","", IF($BI99&lt;BJ$23,0,IF($BI99&gt;=BJ$23,COUNTIFS('Calendar Calcs'!$E$2:$E1066,BJ$23),COUNTIFS('Calendar Calcs'!$E$2:$E1066,BJ$23,'Calendar Calcs'!$D$2:$D1066,"&lt;="&amp;WEEKDAY($V99)))))</f>
        <v>1</v>
      </c>
      <c r="BK99" s="69">
        <f t="shared" si="26"/>
        <v>6</v>
      </c>
      <c r="BN99" s="69" t="str">
        <f>IF(T99&gt;0,"FTE",IF(Cover!$E$47="Weekly",IF(S99&gt;29.75,"FTE","PTE"),IF(S99&gt;59.75,"FTE","PTE")))</f>
        <v>PTE</v>
      </c>
      <c r="BO99" s="69">
        <f>IF(BN99="FTE",30,IF(Cover!$E$47="Weekly",'STEP 2 EE Data'!S99,'STEP 2 EE Data'!S99/2))</f>
        <v>0</v>
      </c>
      <c r="BP99" s="209">
        <f t="shared" si="30"/>
        <v>0</v>
      </c>
      <c r="BQ99" s="209">
        <f t="shared" si="31"/>
        <v>0</v>
      </c>
      <c r="BR99" s="209">
        <f t="shared" si="32"/>
        <v>0</v>
      </c>
      <c r="BS99" s="209">
        <f t="shared" si="33"/>
        <v>0</v>
      </c>
      <c r="BT99" s="209">
        <f t="shared" si="34"/>
        <v>0</v>
      </c>
      <c r="BU99" s="209">
        <f t="shared" si="35"/>
        <v>0</v>
      </c>
      <c r="BV99" s="209">
        <f t="shared" si="36"/>
        <v>0</v>
      </c>
      <c r="BW99" s="209">
        <f t="shared" si="37"/>
        <v>0</v>
      </c>
      <c r="BX99" s="209">
        <f t="shared" si="38"/>
        <v>0</v>
      </c>
      <c r="CC99" s="210" t="str">
        <f>IF(B99="","",IF(C99="",IF(Cover!$E$47="Weekly",'STEP 3 EE Comp'!BI104*8,'STEP 3 EE Comp'!BI104*4),IF(Cover!$E$47="Weekly",'STEP 3 EE Comp'!BI104,'STEP 3 EE Comp'!BI104)))</f>
        <v/>
      </c>
      <c r="CD99" s="82" t="str">
        <f t="shared" si="39"/>
        <v/>
      </c>
      <c r="CE99" s="417">
        <f t="shared" si="40"/>
        <v>1</v>
      </c>
      <c r="CF99" s="82" t="str">
        <f t="shared" si="41"/>
        <v>Good</v>
      </c>
      <c r="CG99" s="82">
        <f t="shared" si="42"/>
        <v>0</v>
      </c>
      <c r="CH99" s="234">
        <f t="shared" si="43"/>
        <v>0</v>
      </c>
    </row>
    <row r="100" spans="1:86" s="69" customFormat="1" x14ac:dyDescent="0.3">
      <c r="A100" s="530"/>
      <c r="B100" s="477"/>
      <c r="C100" s="52"/>
      <c r="D100" s="565"/>
      <c r="E100" s="52"/>
      <c r="F100" s="507"/>
      <c r="G100" s="210">
        <f t="shared" si="23"/>
        <v>0</v>
      </c>
      <c r="H100" s="82">
        <f t="shared" si="25"/>
        <v>0</v>
      </c>
      <c r="I100" s="211"/>
      <c r="J100" s="441" t="s">
        <v>21</v>
      </c>
      <c r="K100" s="441" t="s">
        <v>21</v>
      </c>
      <c r="L100" s="441" t="s">
        <v>21</v>
      </c>
      <c r="M100" s="441" t="s">
        <v>21</v>
      </c>
      <c r="N100" s="568" t="s">
        <v>21</v>
      </c>
      <c r="O100" s="211"/>
      <c r="P100" s="212" t="str">
        <f>IF(B100="","",
IF(AND(V100="",W100="",B100&lt;&gt;""),"Employed",
IF(AND(V100&lt;&gt;"",W100="",B100&lt;&gt;""),"Terminated",
IF(AND(V100&lt;&gt;"",W100&lt;&gt;"",B100&lt;&gt;""),IF(W100&lt;Cover!$E$43,"Employed","Furloughed"),
IF(AND(V100="",W100&lt;&gt;"",B100&lt;&gt;""),IF(W100&lt;Cover!$E$43,"Employed","Rehired"))))))</f>
        <v/>
      </c>
      <c r="Q100" s="211"/>
      <c r="R100" s="536"/>
      <c r="S100" s="563"/>
      <c r="T100" s="536"/>
      <c r="U100" s="82">
        <f>IF(Cover!$E$47="Weekly",IF(T100&gt;0,T100,R100*S100),IF(T100&gt;0,T100,R100*S100)/2)</f>
        <v>0</v>
      </c>
      <c r="V100" s="564"/>
      <c r="W100" s="564"/>
      <c r="Y100" s="213" t="str">
        <f>IF($B100="","",IF('Actual Allocation Calc'!$AH$78="A",
IF($P100="Employed",$U100/7*BJ100,
IF(AND($P100="Terminated"),($U100/7*AP100),
IF(AND($P100="Furloughed"),($U100/7*AP100)+($U100/7*AZ100),
IF(AND($P100="Rehired"),($U100/7*AZ100),
IF(AND($P100="Terminated",AP100&gt;0),$U100,
IF($P100="Furloughed",IF(AP100&gt;0,$U100)+IF(AZ100&gt;0,$U100),
IF($P100="Rehired",IF(AZ100&gt;0,$U100)))))))),IF('Actual Allocation Calc'!$AH$78="C",'Actual Allocation Calc'!L100,'Actual Allocation Calc'!U100+IF($P100="Employed",$U100/7*BJ100,
IF(AND($P100="Terminated"),($U100/7*AP100),
IF(AND($P100="Furloughed"),($U100/7*AP100)+($U100/7*AZ100),
IF(AND($P100="Rehired"),($U100/7*AZ100),
IF(AND($P100="Terminated",AP100&gt;0),$U100,
IF($P100="Furloughed",IF(AP100&gt;0,$U100)+IF(AZ100&gt;0,$U100),
IF($P100="Rehired",IF(AZ100&gt;0,$U100))))))))*'Actual Allocation Calc'!$AH$99)))</f>
        <v/>
      </c>
      <c r="Z100" s="210" t="str">
        <f>IF($B100="","",IF('Actual Allocation Calc'!$AI$78="A",
IF($P100="Employed",$U100,
IF(AND($P100="Terminated"),($U100/7*AQ100),
IF(AND($P100="Furloughed"),($U100/7*AQ100)+($U100/7*BA100),
IF(AND($P100="Rehired"),($U100/7*BA100),
IF(AND($P100="Terminated",AQ100&gt;0),$U100,
IF($P100="Furloughed",IF(AQ100&gt;0,$U100)+IF(BA100&gt;0,$U100),
IF($P100="Rehired",IF(BA100&gt;0,$U100)))))))),IF('Actual Allocation Calc'!$AI$78="C",'Actual Allocation Calc'!M100,'Actual Allocation Calc'!V100+IF($P100="Employed",$U100,
IF(AND($P100="Terminated"),($U100/7*AQ100),
IF(AND($P100="Furloughed"),($U100/7*AQ100)+($U100/7*BA100),
IF(AND($P100="Rehired"),($U100/7*BA100),
IF(AND($P100="Terminated",AQ100&gt;0),$U100,
IF($P100="Furloughed",IF(AQ100&gt;0,$U100)+IF(BA100&gt;0,$U100),
IF($P100="Rehired",IF(BA100&gt;0,$U100))))))))*'Actual Allocation Calc'!$AI$99)))</f>
        <v/>
      </c>
      <c r="AA100" s="210" t="str">
        <f>IF($B100="","",IF('Actual Allocation Calc'!$AJ$78="A",
IF($P100="Employed",$U100,
IF(AND($P100="Terminated"),($U100/7*AR100),
IF(AND($P100="Furloughed"),($U100/7*AR100)+($U100/7*BB100),
IF(AND($P100="Rehired"),($U100/7*BB100),
IF(AND($P100="Terminated",AR100&gt;0),$U100,
IF($P100="Furloughed",IF(AR100&gt;0,$U100)+IF(BB100&gt;0,$U100),
IF($P100="Rehired",IF(BB100&gt;0,$U100)))))))),IF('Actual Allocation Calc'!$AJ$78="C",'Actual Allocation Calc'!N100,'Actual Allocation Calc'!W100+IF($P100="Employed",$U100,
IF(AND($P100="Terminated"),($U100/7*AR100),
IF(AND($P100="Furloughed"),($U100/7*AR100)+($U100/7*BB100),
IF(AND($P100="Rehired"),($U100/7*BB100),
IF(AND($P100="Terminated",AR100&gt;0),$U100,
IF($P100="Furloughed",IF(AR100&gt;0,$U100)+IF(BB100&gt;0,$U100),
IF($P100="Rehired",IF(BB100&gt;0,$U100))))))))*'Actual Allocation Calc'!$AJ$99)))</f>
        <v/>
      </c>
      <c r="AB100" s="210" t="str">
        <f>IF($B100="","",IF('Actual Allocation Calc'!$AK$78="A",
IF($P100="Employed",$U100,
IF(AND($P100="Terminated"),($U100/7*AS100),
IF(AND($P100="Furloughed"),($U100/7*AS100)+($U100/7*BC100),
IF(AND($P100="Rehired"),($U100/7*BC100),
IF(AND($P100="Terminated",AS100&gt;0),$U100,
IF($P100="Furloughed",IF(AS100&gt;0,$U100)+IF(BC100&gt;0,$U100),
IF($P100="Rehired",IF(BC100&gt;0,$U100)))))))),IF('Actual Allocation Calc'!$AK$78="C",'Actual Allocation Calc'!O100,'Actual Allocation Calc'!X100+IF($P100="Employed",$U100,
IF(AND($P100="Terminated"),($U100/7*AS100),
IF(AND($P100="Furloughed"),($U100/7*AS100)+($U100/7*BC100),
IF(AND($P100="Rehired"),($U100/7*BC100),
IF(AND($P100="Terminated",AS100&gt;0),$U100,
IF($P100="Furloughed",IF(AS100&gt;0,$U100)+IF(BC100&gt;0,$U100),
IF($P100="Rehired",IF(BC100&gt;0,$U100))))))))*'Actual Allocation Calc'!$AK$99)))</f>
        <v/>
      </c>
      <c r="AC100" s="210" t="str">
        <f>IF($B100="","",IF('Actual Allocation Calc'!$AL$78="A",
IF($P100="Employed",$U100,
IF(AND($P100="Terminated"),($U100/7*AT100),
IF(AND($P100="Furloughed"),($U100/7*AT100)+($U100/7*BD100),
IF(AND($P100="Rehired"),($U100/7*BD100),
IF(AND($P100="Terminated",AT100&gt;0),$U100,
IF($P100="Furloughed",IF(AT100&gt;0,$U100)+IF(BD100&gt;0,$U100),
IF($P100="Rehired",IF(BD100&gt;0,$U100)))))))),IF('Actual Allocation Calc'!$AL$78="C",'Actual Allocation Calc'!P100,'Actual Allocation Calc'!Y100+IF($P100="Employed",$U100,
IF(AND($P100="Terminated"),($U100/7*AT100),
IF(AND($P100="Furloughed"),($U100/7*AT100)+($U100/7*BD100),
IF(AND($P100="Rehired"),($U100/7*BD100),
IF(AND($P100="Terminated",AT100&gt;0),$U100,
IF($P100="Furloughed",IF(AT100&gt;0,$U100)+IF(BD100&gt;0,$U100),
IF($P100="Rehired",IF(BD100&gt;0,$U100))))))))*'Actual Allocation Calc'!$AL$99)))</f>
        <v/>
      </c>
      <c r="AD100" s="210" t="str">
        <f>IF($B100="","",IF('Actual Allocation Calc'!$AM$78="A",
IF($P100="Employed",$U100,
IF(AND($P100="Terminated"),($U100/7*AU100),
IF(AND($P100="Furloughed"),($U100/7*AU100)+($U100/7*BE100),
IF(AND($P100="Rehired"),($U100/7*BE100),
IF(AND($P100="Terminated",AU100&gt;0),$U100,
IF($P100="Furloughed",IF(AU100&gt;0,$U100)+IF(BE100&gt;0,$U100),
IF($P100="Rehired",IF(BE100&gt;0,$U100)))))))),IF('Actual Allocation Calc'!$AM$78="C",'Actual Allocation Calc'!Q100,'Actual Allocation Calc'!Z100+IF($P100="Employed",$U100,
IF(AND($P100="Terminated"),($U100/7*AU100),
IF(AND($P100="Furloughed"),($U100/7*AU100)+($U100/7*BE100),
IF(AND($P100="Rehired"),($U100/7*BE100),
IF(AND($P100="Terminated",AU100&gt;0),$U100,
IF($P100="Furloughed",IF(AU100&gt;0,$U100)+IF(BE100&gt;0,$U100),
IF($P100="Rehired",IF(BE100&gt;0,$U100))))))))*'Actual Allocation Calc'!$AM$99)))</f>
        <v/>
      </c>
      <c r="AE100" s="210" t="str">
        <f>IF($B100="","",IF('Actual Allocation Calc'!$AN$78="A",
IF($P100="Employed",$U100,
IF(AND($P100="Terminated"),($U100/7*AV100),
IF(AND($P100="Furloughed"),($U100/7*AV100)+($U100/7*BF100),
IF(AND($P100="Rehired"),($U100/7*BF100),
IF(AND($P100="Terminated",AV100&gt;0),$U100,
IF($P100="Furloughed",IF(AV100&gt;0,$U100)+IF(BF100&gt;0,$U100),
IF($P100="Rehired",IF(BF100&gt;0,$U100)))))))),IF('Actual Allocation Calc'!$AN$78="C",'Actual Allocation Calc'!R100,'Actual Allocation Calc'!AA100+IF($P100="Employed",$U100,
IF(AND($P100="Terminated"),($U100/7*AV100),
IF(AND($P100="Furloughed"),($U100/7*AV100)+($U100/7*BF100),
IF(AND($P100="Rehired"),($U100/7*BF100),
IF(AND($P100="Terminated",AV100&gt;0),$U100,
IF($P100="Furloughed",IF(AV100&gt;0,$U100)+IF(BF100&gt;0,$U100),
IF($P100="Rehired",IF(BF100&gt;0,$U100))))))))*'Actual Allocation Calc'!$AN$99)))</f>
        <v/>
      </c>
      <c r="AF100" s="210" t="str">
        <f>IF($B100="","",IF('Actual Allocation Calc'!$AO$78="A",
IF($P100="Employed",$U100,
IF(AND($P100="Terminated"),($U100/7*AW100),
IF(AND($P100="Furloughed"),($U100/7*AW100)+($U100/7*BG100),
IF(AND($P100="Rehired"),($U100/7*BG100),
IF(AND($P100="Terminated",AW100&gt;0),$U100,
IF($P100="Furloughed",IF(AW100&gt;0,$U100)+IF(BG100&gt;0,$U100),
IF($P100="Rehired",IF(BG100&gt;0,$U100)))))))),IF('Actual Allocation Calc'!$AO$78="C",'Actual Allocation Calc'!S100,'Actual Allocation Calc'!AB100+IF($P100="Employed",$U100,
IF(AND($P100="Terminated"),($U100/7*AW100),
IF(AND($P100="Furloughed"),($U100/7*AW100)+($U100/7*BG100),
IF(AND($P100="Rehired"),($U100/7*BG100),
IF(AND($P100="Terminated",AW100&gt;0),$U100,
IF($P100="Furloughed",IF(AW100&gt;0,$U100)+IF(BG100&gt;0,$U100),
IF($P100="Rehired",IF(BG100&gt;0,$U100))))))))*'Actual Allocation Calc'!$AO$99)))</f>
        <v/>
      </c>
      <c r="AG100" s="210" t="str">
        <f>IF($B100="","",IF('Actual Allocation Calc'!$AP$78="A",
IF($P100="Employed",$U100/7*BK100,
IF(AND($P100="Terminated"),($U100/7*AX100),
IF(AND($P100="Furloughed"),($U100/7*AX100)+($U100/7*BH100),
IF(AND($P100="Rehired"),($U100/7*BH100),
IF(AND($P100="Terminated",AX100&gt;0),$U100,
IF($P100="Furloughed",IF(AX100&gt;0,$U100)+IF(BH100&gt;0,$U100),
IF($P100="Rehired",IF(BH100&gt;0,$U100)))))))),IF('Actual Allocation Calc'!$AP$78="C",'Actual Allocation Calc'!T100,'Actual Allocation Calc'!AC100+IF($P100="Employed",$U100/7*BK100,
IF(AND($P100="Terminated"),($U100/7*AX100),
IF(AND($P100="Furloughed"),($U100/7*AX100)+($U100/7*BH100),
IF(AND($P100="Rehired"),($U100/7*BH100),
IF(AND($P100="Terminated",AX100&gt;0),$U100,
IF($P100="Furloughed",IF(AX100&gt;0,$U100)+IF(BH100&gt;0,$U100),
IF($P100="Rehired",IF(BH100&gt;0,$U100))))))))*'Actual Allocation Calc'!$AP$99)))</f>
        <v/>
      </c>
      <c r="AH100" s="536"/>
      <c r="AI100" s="82">
        <f t="shared" si="24"/>
        <v>0</v>
      </c>
      <c r="AJ100" s="210">
        <f t="shared" si="27"/>
        <v>0</v>
      </c>
      <c r="AK100" s="397" t="str">
        <f t="shared" si="28"/>
        <v/>
      </c>
      <c r="AM100" s="173"/>
      <c r="AO100" s="214" t="str">
        <f>IFERROR(IF($V100="","",VLOOKUP(V100,'Calendar Calcs'!$B$2:$E1067,4,FALSE)),0)</f>
        <v/>
      </c>
      <c r="AP100" s="69" t="str">
        <f>IF($AO100="","", IF($AO100&lt;AP$23,0,IF($AO100&gt;AP$23,COUNTIFS('Calendar Calcs'!$E$2:$E1067,AP$23),COUNTIFS('Calendar Calcs'!$E$2:$E1067,AP$23,'Calendar Calcs'!$D$2:$D1067,"&lt;="&amp;WEEKDAY($V100)))))</f>
        <v/>
      </c>
      <c r="AQ100" s="69" t="str">
        <f>IF($AO100="","", IF($AO100&lt;AQ$23,0,IF($AO100&gt;AQ$23,COUNTIFS('Calendar Calcs'!$E$2:$E1067,AQ$23),COUNTIFS('Calendar Calcs'!$E$2:$E1067,AQ$23,'Calendar Calcs'!$D$2:$D1067,"&lt;="&amp;WEEKDAY($V100)))))</f>
        <v/>
      </c>
      <c r="AR100" s="69" t="str">
        <f>IF($AO100="","", IF($AO100&lt;AR$23,0,IF($AO100&gt;AR$23,COUNTIFS('Calendar Calcs'!$E$2:$E1067,AR$23),COUNTIFS('Calendar Calcs'!$E$2:$E1067,AR$23,'Calendar Calcs'!$D$2:$D1067,"&lt;="&amp;WEEKDAY($V100)))))</f>
        <v/>
      </c>
      <c r="AS100" s="69" t="str">
        <f>IF($AO100="","", IF($AO100&lt;AS$23,0,IF($AO100&gt;AS$23,COUNTIFS('Calendar Calcs'!$E$2:$E1067,AS$23),COUNTIFS('Calendar Calcs'!$E$2:$E1067,AS$23,'Calendar Calcs'!$D$2:$D1067,"&lt;="&amp;WEEKDAY($V100)))))</f>
        <v/>
      </c>
      <c r="AT100" s="69" t="str">
        <f>IF($AO100="","", IF($AO100&lt;AT$23,0,IF($AO100&gt;AT$23,COUNTIFS('Calendar Calcs'!$E$2:$E1067,AT$23),COUNTIFS('Calendar Calcs'!$E$2:$E1067,AT$23,'Calendar Calcs'!$D$2:$D1067,"&lt;="&amp;WEEKDAY($V100)))))</f>
        <v/>
      </c>
      <c r="AU100" s="69" t="str">
        <f>IF($AO100="","", IF($AO100&lt;AU$23,0,IF($AO100&gt;AU$23,COUNTIFS('Calendar Calcs'!$E$2:$E1067,AU$23),COUNTIFS('Calendar Calcs'!$E$2:$E1067,AU$23,'Calendar Calcs'!$D$2:$D1067,"&lt;="&amp;WEEKDAY($V100)))))</f>
        <v/>
      </c>
      <c r="AV100" s="69" t="str">
        <f>IF($AO100="","", IF($AO100&lt;AV$23,0,IF($AO100&gt;AV$23,COUNTIFS('Calendar Calcs'!$E$2:$E1067,AV$23),COUNTIFS('Calendar Calcs'!$E$2:$E1067,AV$23,'Calendar Calcs'!$D$2:$D1067,"&lt;="&amp;WEEKDAY($V100)))))</f>
        <v/>
      </c>
      <c r="AW100" s="69" t="str">
        <f>IF($AO100="","", IF($AO100&lt;AW$23,0,IF($AO100&gt;AW$23,COUNTIFS('Calendar Calcs'!$E$2:$E1067,AW$23),COUNTIFS('Calendar Calcs'!$E$2:$E1067,AW$23,'Calendar Calcs'!$D$2:$D1067,"&lt;="&amp;WEEKDAY($V100)))))</f>
        <v/>
      </c>
      <c r="AX100" s="69" t="str">
        <f>IF($AO100="","", IF($AO100&lt;AX$23,0,IF($AO100&gt;AX$23,COUNTIFS('Calendar Calcs'!$E$2:$E1067,AX$23),COUNTIFS('Calendar Calcs'!$E$2:$E1067,AX$23,'Calendar Calcs'!$D$2:$D1067,"&lt;="&amp;WEEKDAY($V100)))))</f>
        <v/>
      </c>
      <c r="AY100" s="69" t="str">
        <f>IF($W100="","",VLOOKUP($W100,'Calendar Calcs'!$B$2:$E1067,4,FALSE))</f>
        <v/>
      </c>
      <c r="AZ100" s="69" t="str">
        <f>IF($AY100="","",IF($AY100&gt;AZ$23,0,IF($AY100&lt;AZ$23,COUNTIFS('Calendar Calcs'!$E$2:$E1067,AZ$23),COUNTIFS('Calendar Calcs'!$E$2:$E1067,AZ$23,'Calendar Calcs'!$D$2:$D1067,"&gt;="&amp;WEEKDAY($W100)))))</f>
        <v/>
      </c>
      <c r="BA100" s="69" t="str">
        <f>IF($AY100="","",IF($AY100&gt;BA$23,0,IF($AY100&lt;BA$23,COUNTIFS('Calendar Calcs'!$E$2:$E1067,BA$23),COUNTIFS('Calendar Calcs'!$E$2:$E1067,BA$23,'Calendar Calcs'!$D$2:$D1067,"&gt;="&amp;WEEKDAY($W100)))))</f>
        <v/>
      </c>
      <c r="BB100" s="69" t="str">
        <f>IF($AY100="","",IF($AY100&gt;BB$23,0,IF($AY100&lt;BB$23,COUNTIFS('Calendar Calcs'!$E$2:$E1067,BB$23),COUNTIFS('Calendar Calcs'!$E$2:$E1067,BB$23,'Calendar Calcs'!$D$2:$D1067,"&gt;="&amp;WEEKDAY($W100)))))</f>
        <v/>
      </c>
      <c r="BC100" s="69" t="str">
        <f>IF($AY100="","",IF($AY100&gt;BC$23,0,IF($AY100&lt;BC$23,COUNTIFS('Calendar Calcs'!$E$2:$E1067,BC$23),COUNTIFS('Calendar Calcs'!$E$2:$E1067,BC$23,'Calendar Calcs'!$D$2:$D1067,"&gt;="&amp;WEEKDAY($W100)))))</f>
        <v/>
      </c>
      <c r="BD100" s="69" t="str">
        <f>IF($AY100="","",IF($AY100&gt;BD$23,0,IF($AY100&lt;BD$23,COUNTIFS('Calendar Calcs'!$E$2:$E1067,BD$23),COUNTIFS('Calendar Calcs'!$E$2:$E1067,BD$23,'Calendar Calcs'!$D$2:$D1067,"&gt;="&amp;WEEKDAY($W100)))))</f>
        <v/>
      </c>
      <c r="BE100" s="69" t="str">
        <f>IF($AY100="","",IF($AY100&gt;BE$23,0,IF($AY100&lt;BE$23,COUNTIFS('Calendar Calcs'!$E$2:$E1067,BE$23),COUNTIFS('Calendar Calcs'!$E$2:$E1067,BE$23,'Calendar Calcs'!$D$2:$D1067,"&gt;="&amp;WEEKDAY($W100)))))</f>
        <v/>
      </c>
      <c r="BF100" s="69" t="str">
        <f>IF($AY100="","",IF($AY100&gt;BF$23,0,IF($AY100&lt;BF$23,COUNTIFS('Calendar Calcs'!$E$2:$E1067,BF$23),COUNTIFS('Calendar Calcs'!$E$2:$E1067,BF$23,'Calendar Calcs'!$D$2:$D1067,"&gt;="&amp;WEEKDAY($W100)))))</f>
        <v/>
      </c>
      <c r="BG100" s="69" t="str">
        <f>IF($AY100="","",IF($AY100&gt;BG$23,0,IF($AY100&lt;BG$23,COUNTIFS('Calendar Calcs'!$E$2:$E1067,BG$23),COUNTIFS('Calendar Calcs'!$E$2:$E1067,BG$23,'Calendar Calcs'!$D$2:$D1067,"&gt;="&amp;WEEKDAY($W100)))))</f>
        <v/>
      </c>
      <c r="BH100" s="69">
        <f t="shared" si="29"/>
        <v>6</v>
      </c>
      <c r="BI100" s="69">
        <f>IF(Cover!$E$43="","",VLOOKUP(Cover!$E$43,'Calendar Calcs'!$B$2:$E1067,4,FALSE))</f>
        <v>1</v>
      </c>
      <c r="BJ100" s="69">
        <f>IF($BI100="","", IF($BI100&lt;BJ$23,0,IF($BI100&gt;=BJ$23,COUNTIFS('Calendar Calcs'!$E$2:$E1067,BJ$23),COUNTIFS('Calendar Calcs'!$E$2:$E1067,BJ$23,'Calendar Calcs'!$D$2:$D1067,"&lt;="&amp;WEEKDAY($V100)))))</f>
        <v>1</v>
      </c>
      <c r="BK100" s="69">
        <f t="shared" si="26"/>
        <v>6</v>
      </c>
      <c r="BN100" s="69" t="str">
        <f>IF(T100&gt;0,"FTE",IF(Cover!$E$47="Weekly",IF(S100&gt;29.75,"FTE","PTE"),IF(S100&gt;59.75,"FTE","PTE")))</f>
        <v>PTE</v>
      </c>
      <c r="BO100" s="69">
        <f>IF(BN100="FTE",30,IF(Cover!$E$47="Weekly",'STEP 2 EE Data'!S100,'STEP 2 EE Data'!S100/2))</f>
        <v>0</v>
      </c>
      <c r="BP100" s="209">
        <f t="shared" si="30"/>
        <v>0</v>
      </c>
      <c r="BQ100" s="209">
        <f t="shared" si="31"/>
        <v>0</v>
      </c>
      <c r="BR100" s="209">
        <f t="shared" si="32"/>
        <v>0</v>
      </c>
      <c r="BS100" s="209">
        <f t="shared" si="33"/>
        <v>0</v>
      </c>
      <c r="BT100" s="209">
        <f t="shared" si="34"/>
        <v>0</v>
      </c>
      <c r="BU100" s="209">
        <f t="shared" si="35"/>
        <v>0</v>
      </c>
      <c r="BV100" s="209">
        <f t="shared" si="36"/>
        <v>0</v>
      </c>
      <c r="BW100" s="209">
        <f t="shared" si="37"/>
        <v>0</v>
      </c>
      <c r="BX100" s="209">
        <f t="shared" si="38"/>
        <v>0</v>
      </c>
      <c r="CC100" s="210" t="str">
        <f>IF(B100="","",IF(C100="",IF(Cover!$E$47="Weekly",'STEP 3 EE Comp'!BI105*8,'STEP 3 EE Comp'!BI105*4),IF(Cover!$E$47="Weekly",'STEP 3 EE Comp'!BI105,'STEP 3 EE Comp'!BI105)))</f>
        <v/>
      </c>
      <c r="CD100" s="82" t="str">
        <f t="shared" si="39"/>
        <v/>
      </c>
      <c r="CE100" s="417">
        <f t="shared" si="40"/>
        <v>1</v>
      </c>
      <c r="CF100" s="82" t="str">
        <f t="shared" si="41"/>
        <v>Good</v>
      </c>
      <c r="CG100" s="82">
        <f t="shared" si="42"/>
        <v>0</v>
      </c>
      <c r="CH100" s="234">
        <f t="shared" si="43"/>
        <v>0</v>
      </c>
    </row>
    <row r="101" spans="1:86" s="69" customFormat="1" x14ac:dyDescent="0.3">
      <c r="A101" s="530"/>
      <c r="B101" s="477"/>
      <c r="C101" s="52"/>
      <c r="D101" s="565"/>
      <c r="E101" s="52"/>
      <c r="F101" s="507"/>
      <c r="G101" s="210">
        <f t="shared" ref="G101:G164" si="44">+E101/13*52</f>
        <v>0</v>
      </c>
      <c r="H101" s="82">
        <f t="shared" si="25"/>
        <v>0</v>
      </c>
      <c r="I101" s="211"/>
      <c r="J101" s="441" t="s">
        <v>21</v>
      </c>
      <c r="K101" s="441" t="s">
        <v>21</v>
      </c>
      <c r="L101" s="441" t="s">
        <v>21</v>
      </c>
      <c r="M101" s="441" t="s">
        <v>21</v>
      </c>
      <c r="N101" s="568" t="s">
        <v>21</v>
      </c>
      <c r="O101" s="211"/>
      <c r="P101" s="212" t="str">
        <f>IF(B101="","",
IF(AND(V101="",W101="",B101&lt;&gt;""),"Employed",
IF(AND(V101&lt;&gt;"",W101="",B101&lt;&gt;""),"Terminated",
IF(AND(V101&lt;&gt;"",W101&lt;&gt;"",B101&lt;&gt;""),IF(W101&lt;Cover!$E$43,"Employed","Furloughed"),
IF(AND(V101="",W101&lt;&gt;"",B101&lt;&gt;""),IF(W101&lt;Cover!$E$43,"Employed","Rehired"))))))</f>
        <v/>
      </c>
      <c r="Q101" s="211"/>
      <c r="R101" s="536"/>
      <c r="S101" s="563"/>
      <c r="T101" s="536"/>
      <c r="U101" s="82">
        <f>IF(Cover!$E$47="Weekly",IF(T101&gt;0,T101,R101*S101),IF(T101&gt;0,T101,R101*S101)/2)</f>
        <v>0</v>
      </c>
      <c r="V101" s="564"/>
      <c r="W101" s="564"/>
      <c r="Y101" s="213" t="str">
        <f>IF($B101="","",IF('Actual Allocation Calc'!$AH$78="A",
IF($P101="Employed",$U101/7*BJ101,
IF(AND($P101="Terminated"),($U101/7*AP101),
IF(AND($P101="Furloughed"),($U101/7*AP101)+($U101/7*AZ101),
IF(AND($P101="Rehired"),($U101/7*AZ101),
IF(AND($P101="Terminated",AP101&gt;0),$U101,
IF($P101="Furloughed",IF(AP101&gt;0,$U101)+IF(AZ101&gt;0,$U101),
IF($P101="Rehired",IF(AZ101&gt;0,$U101)))))))),IF('Actual Allocation Calc'!$AH$78="C",'Actual Allocation Calc'!L101,'Actual Allocation Calc'!U101+IF($P101="Employed",$U101/7*BJ101,
IF(AND($P101="Terminated"),($U101/7*AP101),
IF(AND($P101="Furloughed"),($U101/7*AP101)+($U101/7*AZ101),
IF(AND($P101="Rehired"),($U101/7*AZ101),
IF(AND($P101="Terminated",AP101&gt;0),$U101,
IF($P101="Furloughed",IF(AP101&gt;0,$U101)+IF(AZ101&gt;0,$U101),
IF($P101="Rehired",IF(AZ101&gt;0,$U101))))))))*'Actual Allocation Calc'!$AH$99)))</f>
        <v/>
      </c>
      <c r="Z101" s="210" t="str">
        <f>IF($B101="","",IF('Actual Allocation Calc'!$AI$78="A",
IF($P101="Employed",$U101,
IF(AND($P101="Terminated"),($U101/7*AQ101),
IF(AND($P101="Furloughed"),($U101/7*AQ101)+($U101/7*BA101),
IF(AND($P101="Rehired"),($U101/7*BA101),
IF(AND($P101="Terminated",AQ101&gt;0),$U101,
IF($P101="Furloughed",IF(AQ101&gt;0,$U101)+IF(BA101&gt;0,$U101),
IF($P101="Rehired",IF(BA101&gt;0,$U101)))))))),IF('Actual Allocation Calc'!$AI$78="C",'Actual Allocation Calc'!M101,'Actual Allocation Calc'!V101+IF($P101="Employed",$U101,
IF(AND($P101="Terminated"),($U101/7*AQ101),
IF(AND($P101="Furloughed"),($U101/7*AQ101)+($U101/7*BA101),
IF(AND($P101="Rehired"),($U101/7*BA101),
IF(AND($P101="Terminated",AQ101&gt;0),$U101,
IF($P101="Furloughed",IF(AQ101&gt;0,$U101)+IF(BA101&gt;0,$U101),
IF($P101="Rehired",IF(BA101&gt;0,$U101))))))))*'Actual Allocation Calc'!$AI$99)))</f>
        <v/>
      </c>
      <c r="AA101" s="210" t="str">
        <f>IF($B101="","",IF('Actual Allocation Calc'!$AJ$78="A",
IF($P101="Employed",$U101,
IF(AND($P101="Terminated"),($U101/7*AR101),
IF(AND($P101="Furloughed"),($U101/7*AR101)+($U101/7*BB101),
IF(AND($P101="Rehired"),($U101/7*BB101),
IF(AND($P101="Terminated",AR101&gt;0),$U101,
IF($P101="Furloughed",IF(AR101&gt;0,$U101)+IF(BB101&gt;0,$U101),
IF($P101="Rehired",IF(BB101&gt;0,$U101)))))))),IF('Actual Allocation Calc'!$AJ$78="C",'Actual Allocation Calc'!N101,'Actual Allocation Calc'!W101+IF($P101="Employed",$U101,
IF(AND($P101="Terminated"),($U101/7*AR101),
IF(AND($P101="Furloughed"),($U101/7*AR101)+($U101/7*BB101),
IF(AND($P101="Rehired"),($U101/7*BB101),
IF(AND($P101="Terminated",AR101&gt;0),$U101,
IF($P101="Furloughed",IF(AR101&gt;0,$U101)+IF(BB101&gt;0,$U101),
IF($P101="Rehired",IF(BB101&gt;0,$U101))))))))*'Actual Allocation Calc'!$AJ$99)))</f>
        <v/>
      </c>
      <c r="AB101" s="210" t="str">
        <f>IF($B101="","",IF('Actual Allocation Calc'!$AK$78="A",
IF($P101="Employed",$U101,
IF(AND($P101="Terminated"),($U101/7*AS101),
IF(AND($P101="Furloughed"),($U101/7*AS101)+($U101/7*BC101),
IF(AND($P101="Rehired"),($U101/7*BC101),
IF(AND($P101="Terminated",AS101&gt;0),$U101,
IF($P101="Furloughed",IF(AS101&gt;0,$U101)+IF(BC101&gt;0,$U101),
IF($P101="Rehired",IF(BC101&gt;0,$U101)))))))),IF('Actual Allocation Calc'!$AK$78="C",'Actual Allocation Calc'!O101,'Actual Allocation Calc'!X101+IF($P101="Employed",$U101,
IF(AND($P101="Terminated"),($U101/7*AS101),
IF(AND($P101="Furloughed"),($U101/7*AS101)+($U101/7*BC101),
IF(AND($P101="Rehired"),($U101/7*BC101),
IF(AND($P101="Terminated",AS101&gt;0),$U101,
IF($P101="Furloughed",IF(AS101&gt;0,$U101)+IF(BC101&gt;0,$U101),
IF($P101="Rehired",IF(BC101&gt;0,$U101))))))))*'Actual Allocation Calc'!$AK$99)))</f>
        <v/>
      </c>
      <c r="AC101" s="210" t="str">
        <f>IF($B101="","",IF('Actual Allocation Calc'!$AL$78="A",
IF($P101="Employed",$U101,
IF(AND($P101="Terminated"),($U101/7*AT101),
IF(AND($P101="Furloughed"),($U101/7*AT101)+($U101/7*BD101),
IF(AND($P101="Rehired"),($U101/7*BD101),
IF(AND($P101="Terminated",AT101&gt;0),$U101,
IF($P101="Furloughed",IF(AT101&gt;0,$U101)+IF(BD101&gt;0,$U101),
IF($P101="Rehired",IF(BD101&gt;0,$U101)))))))),IF('Actual Allocation Calc'!$AL$78="C",'Actual Allocation Calc'!P101,'Actual Allocation Calc'!Y101+IF($P101="Employed",$U101,
IF(AND($P101="Terminated"),($U101/7*AT101),
IF(AND($P101="Furloughed"),($U101/7*AT101)+($U101/7*BD101),
IF(AND($P101="Rehired"),($U101/7*BD101),
IF(AND($P101="Terminated",AT101&gt;0),$U101,
IF($P101="Furloughed",IF(AT101&gt;0,$U101)+IF(BD101&gt;0,$U101),
IF($P101="Rehired",IF(BD101&gt;0,$U101))))))))*'Actual Allocation Calc'!$AL$99)))</f>
        <v/>
      </c>
      <c r="AD101" s="210" t="str">
        <f>IF($B101="","",IF('Actual Allocation Calc'!$AM$78="A",
IF($P101="Employed",$U101,
IF(AND($P101="Terminated"),($U101/7*AU101),
IF(AND($P101="Furloughed"),($U101/7*AU101)+($U101/7*BE101),
IF(AND($P101="Rehired"),($U101/7*BE101),
IF(AND($P101="Terminated",AU101&gt;0),$U101,
IF($P101="Furloughed",IF(AU101&gt;0,$U101)+IF(BE101&gt;0,$U101),
IF($P101="Rehired",IF(BE101&gt;0,$U101)))))))),IF('Actual Allocation Calc'!$AM$78="C",'Actual Allocation Calc'!Q101,'Actual Allocation Calc'!Z101+IF($P101="Employed",$U101,
IF(AND($P101="Terminated"),($U101/7*AU101),
IF(AND($P101="Furloughed"),($U101/7*AU101)+($U101/7*BE101),
IF(AND($P101="Rehired"),($U101/7*BE101),
IF(AND($P101="Terminated",AU101&gt;0),$U101,
IF($P101="Furloughed",IF(AU101&gt;0,$U101)+IF(BE101&gt;0,$U101),
IF($P101="Rehired",IF(BE101&gt;0,$U101))))))))*'Actual Allocation Calc'!$AM$99)))</f>
        <v/>
      </c>
      <c r="AE101" s="210" t="str">
        <f>IF($B101="","",IF('Actual Allocation Calc'!$AN$78="A",
IF($P101="Employed",$U101,
IF(AND($P101="Terminated"),($U101/7*AV101),
IF(AND($P101="Furloughed"),($U101/7*AV101)+($U101/7*BF101),
IF(AND($P101="Rehired"),($U101/7*BF101),
IF(AND($P101="Terminated",AV101&gt;0),$U101,
IF($P101="Furloughed",IF(AV101&gt;0,$U101)+IF(BF101&gt;0,$U101),
IF($P101="Rehired",IF(BF101&gt;0,$U101)))))))),IF('Actual Allocation Calc'!$AN$78="C",'Actual Allocation Calc'!R101,'Actual Allocation Calc'!AA101+IF($P101="Employed",$U101,
IF(AND($P101="Terminated"),($U101/7*AV101),
IF(AND($P101="Furloughed"),($U101/7*AV101)+($U101/7*BF101),
IF(AND($P101="Rehired"),($U101/7*BF101),
IF(AND($P101="Terminated",AV101&gt;0),$U101,
IF($P101="Furloughed",IF(AV101&gt;0,$U101)+IF(BF101&gt;0,$U101),
IF($P101="Rehired",IF(BF101&gt;0,$U101))))))))*'Actual Allocation Calc'!$AN$99)))</f>
        <v/>
      </c>
      <c r="AF101" s="210" t="str">
        <f>IF($B101="","",IF('Actual Allocation Calc'!$AO$78="A",
IF($P101="Employed",$U101,
IF(AND($P101="Terminated"),($U101/7*AW101),
IF(AND($P101="Furloughed"),($U101/7*AW101)+($U101/7*BG101),
IF(AND($P101="Rehired"),($U101/7*BG101),
IF(AND($P101="Terminated",AW101&gt;0),$U101,
IF($P101="Furloughed",IF(AW101&gt;0,$U101)+IF(BG101&gt;0,$U101),
IF($P101="Rehired",IF(BG101&gt;0,$U101)))))))),IF('Actual Allocation Calc'!$AO$78="C",'Actual Allocation Calc'!S101,'Actual Allocation Calc'!AB101+IF($P101="Employed",$U101,
IF(AND($P101="Terminated"),($U101/7*AW101),
IF(AND($P101="Furloughed"),($U101/7*AW101)+($U101/7*BG101),
IF(AND($P101="Rehired"),($U101/7*BG101),
IF(AND($P101="Terminated",AW101&gt;0),$U101,
IF($P101="Furloughed",IF(AW101&gt;0,$U101)+IF(BG101&gt;0,$U101),
IF($P101="Rehired",IF(BG101&gt;0,$U101))))))))*'Actual Allocation Calc'!$AO$99)))</f>
        <v/>
      </c>
      <c r="AG101" s="210" t="str">
        <f>IF($B101="","",IF('Actual Allocation Calc'!$AP$78="A",
IF($P101="Employed",$U101/7*BK101,
IF(AND($P101="Terminated"),($U101/7*AX101),
IF(AND($P101="Furloughed"),($U101/7*AX101)+($U101/7*BH101),
IF(AND($P101="Rehired"),($U101/7*BH101),
IF(AND($P101="Terminated",AX101&gt;0),$U101,
IF($P101="Furloughed",IF(AX101&gt;0,$U101)+IF(BH101&gt;0,$U101),
IF($P101="Rehired",IF(BH101&gt;0,$U101)))))))),IF('Actual Allocation Calc'!$AP$78="C",'Actual Allocation Calc'!T101,'Actual Allocation Calc'!AC101+IF($P101="Employed",$U101/7*BK101,
IF(AND($P101="Terminated"),($U101/7*AX101),
IF(AND($P101="Furloughed"),($U101/7*AX101)+($U101/7*BH101),
IF(AND($P101="Rehired"),($U101/7*BH101),
IF(AND($P101="Terminated",AX101&gt;0),$U101,
IF($P101="Furloughed",IF(AX101&gt;0,$U101)+IF(BH101&gt;0,$U101),
IF($P101="Rehired",IF(BH101&gt;0,$U101))))))))*'Actual Allocation Calc'!$AP$99)))</f>
        <v/>
      </c>
      <c r="AH101" s="536"/>
      <c r="AI101" s="82">
        <f t="shared" ref="AI101:AI164" si="45">SUM(Y101:AH101)</f>
        <v>0</v>
      </c>
      <c r="AJ101" s="210">
        <f t="shared" si="27"/>
        <v>0</v>
      </c>
      <c r="AK101" s="397" t="str">
        <f t="shared" si="28"/>
        <v/>
      </c>
      <c r="AM101" s="173"/>
      <c r="AO101" s="214" t="str">
        <f>IFERROR(IF($V101="","",VLOOKUP(V101,'Calendar Calcs'!$B$2:$E1068,4,FALSE)),0)</f>
        <v/>
      </c>
      <c r="AP101" s="69" t="str">
        <f>IF($AO101="","", IF($AO101&lt;AP$23,0,IF($AO101&gt;AP$23,COUNTIFS('Calendar Calcs'!$E$2:$E1068,AP$23),COUNTIFS('Calendar Calcs'!$E$2:$E1068,AP$23,'Calendar Calcs'!$D$2:$D1068,"&lt;="&amp;WEEKDAY($V101)))))</f>
        <v/>
      </c>
      <c r="AQ101" s="69" t="str">
        <f>IF($AO101="","", IF($AO101&lt;AQ$23,0,IF($AO101&gt;AQ$23,COUNTIFS('Calendar Calcs'!$E$2:$E1068,AQ$23),COUNTIFS('Calendar Calcs'!$E$2:$E1068,AQ$23,'Calendar Calcs'!$D$2:$D1068,"&lt;="&amp;WEEKDAY($V101)))))</f>
        <v/>
      </c>
      <c r="AR101" s="69" t="str">
        <f>IF($AO101="","", IF($AO101&lt;AR$23,0,IF($AO101&gt;AR$23,COUNTIFS('Calendar Calcs'!$E$2:$E1068,AR$23),COUNTIFS('Calendar Calcs'!$E$2:$E1068,AR$23,'Calendar Calcs'!$D$2:$D1068,"&lt;="&amp;WEEKDAY($V101)))))</f>
        <v/>
      </c>
      <c r="AS101" s="69" t="str">
        <f>IF($AO101="","", IF($AO101&lt;AS$23,0,IF($AO101&gt;AS$23,COUNTIFS('Calendar Calcs'!$E$2:$E1068,AS$23),COUNTIFS('Calendar Calcs'!$E$2:$E1068,AS$23,'Calendar Calcs'!$D$2:$D1068,"&lt;="&amp;WEEKDAY($V101)))))</f>
        <v/>
      </c>
      <c r="AT101" s="69" t="str">
        <f>IF($AO101="","", IF($AO101&lt;AT$23,0,IF($AO101&gt;AT$23,COUNTIFS('Calendar Calcs'!$E$2:$E1068,AT$23),COUNTIFS('Calendar Calcs'!$E$2:$E1068,AT$23,'Calendar Calcs'!$D$2:$D1068,"&lt;="&amp;WEEKDAY($V101)))))</f>
        <v/>
      </c>
      <c r="AU101" s="69" t="str">
        <f>IF($AO101="","", IF($AO101&lt;AU$23,0,IF($AO101&gt;AU$23,COUNTIFS('Calendar Calcs'!$E$2:$E1068,AU$23),COUNTIFS('Calendar Calcs'!$E$2:$E1068,AU$23,'Calendar Calcs'!$D$2:$D1068,"&lt;="&amp;WEEKDAY($V101)))))</f>
        <v/>
      </c>
      <c r="AV101" s="69" t="str">
        <f>IF($AO101="","", IF($AO101&lt;AV$23,0,IF($AO101&gt;AV$23,COUNTIFS('Calendar Calcs'!$E$2:$E1068,AV$23),COUNTIFS('Calendar Calcs'!$E$2:$E1068,AV$23,'Calendar Calcs'!$D$2:$D1068,"&lt;="&amp;WEEKDAY($V101)))))</f>
        <v/>
      </c>
      <c r="AW101" s="69" t="str">
        <f>IF($AO101="","", IF($AO101&lt;AW$23,0,IF($AO101&gt;AW$23,COUNTIFS('Calendar Calcs'!$E$2:$E1068,AW$23),COUNTIFS('Calendar Calcs'!$E$2:$E1068,AW$23,'Calendar Calcs'!$D$2:$D1068,"&lt;="&amp;WEEKDAY($V101)))))</f>
        <v/>
      </c>
      <c r="AX101" s="69" t="str">
        <f>IF($AO101="","", IF($AO101&lt;AX$23,0,IF($AO101&gt;AX$23,COUNTIFS('Calendar Calcs'!$E$2:$E1068,AX$23),COUNTIFS('Calendar Calcs'!$E$2:$E1068,AX$23,'Calendar Calcs'!$D$2:$D1068,"&lt;="&amp;WEEKDAY($V101)))))</f>
        <v/>
      </c>
      <c r="AY101" s="69" t="str">
        <f>IF($W101="","",VLOOKUP($W101,'Calendar Calcs'!$B$2:$E1068,4,FALSE))</f>
        <v/>
      </c>
      <c r="AZ101" s="69" t="str">
        <f>IF($AY101="","",IF($AY101&gt;AZ$23,0,IF($AY101&lt;AZ$23,COUNTIFS('Calendar Calcs'!$E$2:$E1068,AZ$23),COUNTIFS('Calendar Calcs'!$E$2:$E1068,AZ$23,'Calendar Calcs'!$D$2:$D1068,"&gt;="&amp;WEEKDAY($W101)))))</f>
        <v/>
      </c>
      <c r="BA101" s="69" t="str">
        <f>IF($AY101="","",IF($AY101&gt;BA$23,0,IF($AY101&lt;BA$23,COUNTIFS('Calendar Calcs'!$E$2:$E1068,BA$23),COUNTIFS('Calendar Calcs'!$E$2:$E1068,BA$23,'Calendar Calcs'!$D$2:$D1068,"&gt;="&amp;WEEKDAY($W101)))))</f>
        <v/>
      </c>
      <c r="BB101" s="69" t="str">
        <f>IF($AY101="","",IF($AY101&gt;BB$23,0,IF($AY101&lt;BB$23,COUNTIFS('Calendar Calcs'!$E$2:$E1068,BB$23),COUNTIFS('Calendar Calcs'!$E$2:$E1068,BB$23,'Calendar Calcs'!$D$2:$D1068,"&gt;="&amp;WEEKDAY($W101)))))</f>
        <v/>
      </c>
      <c r="BC101" s="69" t="str">
        <f>IF($AY101="","",IF($AY101&gt;BC$23,0,IF($AY101&lt;BC$23,COUNTIFS('Calendar Calcs'!$E$2:$E1068,BC$23),COUNTIFS('Calendar Calcs'!$E$2:$E1068,BC$23,'Calendar Calcs'!$D$2:$D1068,"&gt;="&amp;WEEKDAY($W101)))))</f>
        <v/>
      </c>
      <c r="BD101" s="69" t="str">
        <f>IF($AY101="","",IF($AY101&gt;BD$23,0,IF($AY101&lt;BD$23,COUNTIFS('Calendar Calcs'!$E$2:$E1068,BD$23),COUNTIFS('Calendar Calcs'!$E$2:$E1068,BD$23,'Calendar Calcs'!$D$2:$D1068,"&gt;="&amp;WEEKDAY($W101)))))</f>
        <v/>
      </c>
      <c r="BE101" s="69" t="str">
        <f>IF($AY101="","",IF($AY101&gt;BE$23,0,IF($AY101&lt;BE$23,COUNTIFS('Calendar Calcs'!$E$2:$E1068,BE$23),COUNTIFS('Calendar Calcs'!$E$2:$E1068,BE$23,'Calendar Calcs'!$D$2:$D1068,"&gt;="&amp;WEEKDAY($W101)))))</f>
        <v/>
      </c>
      <c r="BF101" s="69" t="str">
        <f>IF($AY101="","",IF($AY101&gt;BF$23,0,IF($AY101&lt;BF$23,COUNTIFS('Calendar Calcs'!$E$2:$E1068,BF$23),COUNTIFS('Calendar Calcs'!$E$2:$E1068,BF$23,'Calendar Calcs'!$D$2:$D1068,"&gt;="&amp;WEEKDAY($W101)))))</f>
        <v/>
      </c>
      <c r="BG101" s="69" t="str">
        <f>IF($AY101="","",IF($AY101&gt;BG$23,0,IF($AY101&lt;BG$23,COUNTIFS('Calendar Calcs'!$E$2:$E1068,BG$23),COUNTIFS('Calendar Calcs'!$E$2:$E1068,BG$23,'Calendar Calcs'!$D$2:$D1068,"&gt;="&amp;WEEKDAY($W101)))))</f>
        <v/>
      </c>
      <c r="BH101" s="69">
        <f t="shared" si="29"/>
        <v>6</v>
      </c>
      <c r="BI101" s="69">
        <f>IF(Cover!$E$43="","",VLOOKUP(Cover!$E$43,'Calendar Calcs'!$B$2:$E1068,4,FALSE))</f>
        <v>1</v>
      </c>
      <c r="BJ101" s="69">
        <f>IF($BI101="","", IF($BI101&lt;BJ$23,0,IF($BI101&gt;=BJ$23,COUNTIFS('Calendar Calcs'!$E$2:$E1068,BJ$23),COUNTIFS('Calendar Calcs'!$E$2:$E1068,BJ$23,'Calendar Calcs'!$D$2:$D1068,"&lt;="&amp;WEEKDAY($V101)))))</f>
        <v>1</v>
      </c>
      <c r="BK101" s="69">
        <f t="shared" si="26"/>
        <v>6</v>
      </c>
      <c r="BN101" s="69" t="str">
        <f>IF(T101&gt;0,"FTE",IF(Cover!$E$47="Weekly",IF(S101&gt;29.75,"FTE","PTE"),IF(S101&gt;59.75,"FTE","PTE")))</f>
        <v>PTE</v>
      </c>
      <c r="BO101" s="69">
        <f>IF(BN101="FTE",30,IF(Cover!$E$47="Weekly",'STEP 2 EE Data'!S101,'STEP 2 EE Data'!S101/2))</f>
        <v>0</v>
      </c>
      <c r="BP101" s="209">
        <f t="shared" si="30"/>
        <v>0</v>
      </c>
      <c r="BQ101" s="209">
        <f t="shared" si="31"/>
        <v>0</v>
      </c>
      <c r="BR101" s="209">
        <f t="shared" si="32"/>
        <v>0</v>
      </c>
      <c r="BS101" s="209">
        <f t="shared" si="33"/>
        <v>0</v>
      </c>
      <c r="BT101" s="209">
        <f t="shared" si="34"/>
        <v>0</v>
      </c>
      <c r="BU101" s="209">
        <f t="shared" si="35"/>
        <v>0</v>
      </c>
      <c r="BV101" s="209">
        <f t="shared" si="36"/>
        <v>0</v>
      </c>
      <c r="BW101" s="209">
        <f t="shared" si="37"/>
        <v>0</v>
      </c>
      <c r="BX101" s="209">
        <f t="shared" si="38"/>
        <v>0</v>
      </c>
      <c r="CC101" s="210" t="str">
        <f>IF(B101="","",IF(C101="",IF(Cover!$E$47="Weekly",'STEP 3 EE Comp'!BI106*8,'STEP 3 EE Comp'!BI106*4),IF(Cover!$E$47="Weekly",'STEP 3 EE Comp'!BI106,'STEP 3 EE Comp'!BI106)))</f>
        <v/>
      </c>
      <c r="CD101" s="82" t="str">
        <f t="shared" si="39"/>
        <v/>
      </c>
      <c r="CE101" s="417">
        <f t="shared" si="40"/>
        <v>1</v>
      </c>
      <c r="CF101" s="82" t="str">
        <f t="shared" si="41"/>
        <v>Good</v>
      </c>
      <c r="CG101" s="82">
        <f t="shared" si="42"/>
        <v>0</v>
      </c>
      <c r="CH101" s="234">
        <f t="shared" si="43"/>
        <v>0</v>
      </c>
    </row>
    <row r="102" spans="1:86" s="69" customFormat="1" x14ac:dyDescent="0.3">
      <c r="A102" s="554"/>
      <c r="B102" s="478"/>
      <c r="C102" s="52"/>
      <c r="D102" s="565"/>
      <c r="E102" s="52"/>
      <c r="F102" s="507"/>
      <c r="G102" s="210">
        <f t="shared" si="44"/>
        <v>0</v>
      </c>
      <c r="H102" s="82">
        <f t="shared" si="25"/>
        <v>0</v>
      </c>
      <c r="I102" s="211"/>
      <c r="J102" s="441" t="s">
        <v>21</v>
      </c>
      <c r="K102" s="441" t="s">
        <v>21</v>
      </c>
      <c r="L102" s="441" t="s">
        <v>21</v>
      </c>
      <c r="M102" s="441" t="s">
        <v>21</v>
      </c>
      <c r="N102" s="568" t="s">
        <v>21</v>
      </c>
      <c r="O102" s="211"/>
      <c r="P102" s="212" t="str">
        <f>IF(B102="","",
IF(AND(V102="",W102="",B102&lt;&gt;""),"Employed",
IF(AND(V102&lt;&gt;"",W102="",B102&lt;&gt;""),"Terminated",
IF(AND(V102&lt;&gt;"",W102&lt;&gt;"",B102&lt;&gt;""),IF(W102&lt;Cover!$E$43,"Employed","Furloughed"),
IF(AND(V102="",W102&lt;&gt;"",B102&lt;&gt;""),IF(W102&lt;Cover!$E$43,"Employed","Rehired"))))))</f>
        <v/>
      </c>
      <c r="Q102" s="211"/>
      <c r="R102" s="536"/>
      <c r="S102" s="563"/>
      <c r="T102" s="536"/>
      <c r="U102" s="82">
        <f>IF(Cover!$E$47="Weekly",IF(T102&gt;0,T102,R102*S102),IF(T102&gt;0,T102,R102*S102)/2)</f>
        <v>0</v>
      </c>
      <c r="V102" s="564"/>
      <c r="W102" s="564"/>
      <c r="Y102" s="213" t="str">
        <f>IF($B102="","",IF('Actual Allocation Calc'!$AH$78="A",
IF($P102="Employed",$U102/7*BJ102,
IF(AND($P102="Terminated"),($U102/7*AP102),
IF(AND($P102="Furloughed"),($U102/7*AP102)+($U102/7*AZ102),
IF(AND($P102="Rehired"),($U102/7*AZ102),
IF(AND($P102="Terminated",AP102&gt;0),$U102,
IF($P102="Furloughed",IF(AP102&gt;0,$U102)+IF(AZ102&gt;0,$U102),
IF($P102="Rehired",IF(AZ102&gt;0,$U102)))))))),IF('Actual Allocation Calc'!$AH$78="C",'Actual Allocation Calc'!L102,'Actual Allocation Calc'!U102+IF($P102="Employed",$U102/7*BJ102,
IF(AND($P102="Terminated"),($U102/7*AP102),
IF(AND($P102="Furloughed"),($U102/7*AP102)+($U102/7*AZ102),
IF(AND($P102="Rehired"),($U102/7*AZ102),
IF(AND($P102="Terminated",AP102&gt;0),$U102,
IF($P102="Furloughed",IF(AP102&gt;0,$U102)+IF(AZ102&gt;0,$U102),
IF($P102="Rehired",IF(AZ102&gt;0,$U102))))))))*'Actual Allocation Calc'!$AH$99)))</f>
        <v/>
      </c>
      <c r="Z102" s="210" t="str">
        <f>IF($B102="","",IF('Actual Allocation Calc'!$AI$78="A",
IF($P102="Employed",$U102,
IF(AND($P102="Terminated"),($U102/7*AQ102),
IF(AND($P102="Furloughed"),($U102/7*AQ102)+($U102/7*BA102),
IF(AND($P102="Rehired"),($U102/7*BA102),
IF(AND($P102="Terminated",AQ102&gt;0),$U102,
IF($P102="Furloughed",IF(AQ102&gt;0,$U102)+IF(BA102&gt;0,$U102),
IF($P102="Rehired",IF(BA102&gt;0,$U102)))))))),IF('Actual Allocation Calc'!$AI$78="C",'Actual Allocation Calc'!M102,'Actual Allocation Calc'!V102+IF($P102="Employed",$U102,
IF(AND($P102="Terminated"),($U102/7*AQ102),
IF(AND($P102="Furloughed"),($U102/7*AQ102)+($U102/7*BA102),
IF(AND($P102="Rehired"),($U102/7*BA102),
IF(AND($P102="Terminated",AQ102&gt;0),$U102,
IF($P102="Furloughed",IF(AQ102&gt;0,$U102)+IF(BA102&gt;0,$U102),
IF($P102="Rehired",IF(BA102&gt;0,$U102))))))))*'Actual Allocation Calc'!$AI$99)))</f>
        <v/>
      </c>
      <c r="AA102" s="210" t="str">
        <f>IF($B102="","",IF('Actual Allocation Calc'!$AJ$78="A",
IF($P102="Employed",$U102,
IF(AND($P102="Terminated"),($U102/7*AR102),
IF(AND($P102="Furloughed"),($U102/7*AR102)+($U102/7*BB102),
IF(AND($P102="Rehired"),($U102/7*BB102),
IF(AND($P102="Terminated",AR102&gt;0),$U102,
IF($P102="Furloughed",IF(AR102&gt;0,$U102)+IF(BB102&gt;0,$U102),
IF($P102="Rehired",IF(BB102&gt;0,$U102)))))))),IF('Actual Allocation Calc'!$AJ$78="C",'Actual Allocation Calc'!N102,'Actual Allocation Calc'!W102+IF($P102="Employed",$U102,
IF(AND($P102="Terminated"),($U102/7*AR102),
IF(AND($P102="Furloughed"),($U102/7*AR102)+($U102/7*BB102),
IF(AND($P102="Rehired"),($U102/7*BB102),
IF(AND($P102="Terminated",AR102&gt;0),$U102,
IF($P102="Furloughed",IF(AR102&gt;0,$U102)+IF(BB102&gt;0,$U102),
IF($P102="Rehired",IF(BB102&gt;0,$U102))))))))*'Actual Allocation Calc'!$AJ$99)))</f>
        <v/>
      </c>
      <c r="AB102" s="210" t="str">
        <f>IF($B102="","",IF('Actual Allocation Calc'!$AK$78="A",
IF($P102="Employed",$U102,
IF(AND($P102="Terminated"),($U102/7*AS102),
IF(AND($P102="Furloughed"),($U102/7*AS102)+($U102/7*BC102),
IF(AND($P102="Rehired"),($U102/7*BC102),
IF(AND($P102="Terminated",AS102&gt;0),$U102,
IF($P102="Furloughed",IF(AS102&gt;0,$U102)+IF(BC102&gt;0,$U102),
IF($P102="Rehired",IF(BC102&gt;0,$U102)))))))),IF('Actual Allocation Calc'!$AK$78="C",'Actual Allocation Calc'!O102,'Actual Allocation Calc'!X102+IF($P102="Employed",$U102,
IF(AND($P102="Terminated"),($U102/7*AS102),
IF(AND($P102="Furloughed"),($U102/7*AS102)+($U102/7*BC102),
IF(AND($P102="Rehired"),($U102/7*BC102),
IF(AND($P102="Terminated",AS102&gt;0),$U102,
IF($P102="Furloughed",IF(AS102&gt;0,$U102)+IF(BC102&gt;0,$U102),
IF($P102="Rehired",IF(BC102&gt;0,$U102))))))))*'Actual Allocation Calc'!$AK$99)))</f>
        <v/>
      </c>
      <c r="AC102" s="210" t="str">
        <f>IF($B102="","",IF('Actual Allocation Calc'!$AL$78="A",
IF($P102="Employed",$U102,
IF(AND($P102="Terminated"),($U102/7*AT102),
IF(AND($P102="Furloughed"),($U102/7*AT102)+($U102/7*BD102),
IF(AND($P102="Rehired"),($U102/7*BD102),
IF(AND($P102="Terminated",AT102&gt;0),$U102,
IF($P102="Furloughed",IF(AT102&gt;0,$U102)+IF(BD102&gt;0,$U102),
IF($P102="Rehired",IF(BD102&gt;0,$U102)))))))),IF('Actual Allocation Calc'!$AL$78="C",'Actual Allocation Calc'!P102,'Actual Allocation Calc'!Y102+IF($P102="Employed",$U102,
IF(AND($P102="Terminated"),($U102/7*AT102),
IF(AND($P102="Furloughed"),($U102/7*AT102)+($U102/7*BD102),
IF(AND($P102="Rehired"),($U102/7*BD102),
IF(AND($P102="Terminated",AT102&gt;0),$U102,
IF($P102="Furloughed",IF(AT102&gt;0,$U102)+IF(BD102&gt;0,$U102),
IF($P102="Rehired",IF(BD102&gt;0,$U102))))))))*'Actual Allocation Calc'!$AL$99)))</f>
        <v/>
      </c>
      <c r="AD102" s="210" t="str">
        <f>IF($B102="","",IF('Actual Allocation Calc'!$AM$78="A",
IF($P102="Employed",$U102,
IF(AND($P102="Terminated"),($U102/7*AU102),
IF(AND($P102="Furloughed"),($U102/7*AU102)+($U102/7*BE102),
IF(AND($P102="Rehired"),($U102/7*BE102),
IF(AND($P102="Terminated",AU102&gt;0),$U102,
IF($P102="Furloughed",IF(AU102&gt;0,$U102)+IF(BE102&gt;0,$U102),
IF($P102="Rehired",IF(BE102&gt;0,$U102)))))))),IF('Actual Allocation Calc'!$AM$78="C",'Actual Allocation Calc'!Q102,'Actual Allocation Calc'!Z102+IF($P102="Employed",$U102,
IF(AND($P102="Terminated"),($U102/7*AU102),
IF(AND($P102="Furloughed"),($U102/7*AU102)+($U102/7*BE102),
IF(AND($P102="Rehired"),($U102/7*BE102),
IF(AND($P102="Terminated",AU102&gt;0),$U102,
IF($P102="Furloughed",IF(AU102&gt;0,$U102)+IF(BE102&gt;0,$U102),
IF($P102="Rehired",IF(BE102&gt;0,$U102))))))))*'Actual Allocation Calc'!$AM$99)))</f>
        <v/>
      </c>
      <c r="AE102" s="210" t="str">
        <f>IF($B102="","",IF('Actual Allocation Calc'!$AN$78="A",
IF($P102="Employed",$U102,
IF(AND($P102="Terminated"),($U102/7*AV102),
IF(AND($P102="Furloughed"),($U102/7*AV102)+($U102/7*BF102),
IF(AND($P102="Rehired"),($U102/7*BF102),
IF(AND($P102="Terminated",AV102&gt;0),$U102,
IF($P102="Furloughed",IF(AV102&gt;0,$U102)+IF(BF102&gt;0,$U102),
IF($P102="Rehired",IF(BF102&gt;0,$U102)))))))),IF('Actual Allocation Calc'!$AN$78="C",'Actual Allocation Calc'!R102,'Actual Allocation Calc'!AA102+IF($P102="Employed",$U102,
IF(AND($P102="Terminated"),($U102/7*AV102),
IF(AND($P102="Furloughed"),($U102/7*AV102)+($U102/7*BF102),
IF(AND($P102="Rehired"),($U102/7*BF102),
IF(AND($P102="Terminated",AV102&gt;0),$U102,
IF($P102="Furloughed",IF(AV102&gt;0,$U102)+IF(BF102&gt;0,$U102),
IF($P102="Rehired",IF(BF102&gt;0,$U102))))))))*'Actual Allocation Calc'!$AN$99)))</f>
        <v/>
      </c>
      <c r="AF102" s="210" t="str">
        <f>IF($B102="","",IF('Actual Allocation Calc'!$AO$78="A",
IF($P102="Employed",$U102,
IF(AND($P102="Terminated"),($U102/7*AW102),
IF(AND($P102="Furloughed"),($U102/7*AW102)+($U102/7*BG102),
IF(AND($P102="Rehired"),($U102/7*BG102),
IF(AND($P102="Terminated",AW102&gt;0),$U102,
IF($P102="Furloughed",IF(AW102&gt;0,$U102)+IF(BG102&gt;0,$U102),
IF($P102="Rehired",IF(BG102&gt;0,$U102)))))))),IF('Actual Allocation Calc'!$AO$78="C",'Actual Allocation Calc'!S102,'Actual Allocation Calc'!AB102+IF($P102="Employed",$U102,
IF(AND($P102="Terminated"),($U102/7*AW102),
IF(AND($P102="Furloughed"),($U102/7*AW102)+($U102/7*BG102),
IF(AND($P102="Rehired"),($U102/7*BG102),
IF(AND($P102="Terminated",AW102&gt;0),$U102,
IF($P102="Furloughed",IF(AW102&gt;0,$U102)+IF(BG102&gt;0,$U102),
IF($P102="Rehired",IF(BG102&gt;0,$U102))))))))*'Actual Allocation Calc'!$AO$99)))</f>
        <v/>
      </c>
      <c r="AG102" s="210" t="str">
        <f>IF($B102="","",IF('Actual Allocation Calc'!$AP$78="A",
IF($P102="Employed",$U102/7*BK102,
IF(AND($P102="Terminated"),($U102/7*AX102),
IF(AND($P102="Furloughed"),($U102/7*AX102)+($U102/7*BH102),
IF(AND($P102="Rehired"),($U102/7*BH102),
IF(AND($P102="Terminated",AX102&gt;0),$U102,
IF($P102="Furloughed",IF(AX102&gt;0,$U102)+IF(BH102&gt;0,$U102),
IF($P102="Rehired",IF(BH102&gt;0,$U102)))))))),IF('Actual Allocation Calc'!$AP$78="C",'Actual Allocation Calc'!T102,'Actual Allocation Calc'!AC102+IF($P102="Employed",$U102/7*BK102,
IF(AND($P102="Terminated"),($U102/7*AX102),
IF(AND($P102="Furloughed"),($U102/7*AX102)+($U102/7*BH102),
IF(AND($P102="Rehired"),($U102/7*BH102),
IF(AND($P102="Terminated",AX102&gt;0),$U102,
IF($P102="Furloughed",IF(AX102&gt;0,$U102)+IF(BH102&gt;0,$U102),
IF($P102="Rehired",IF(BH102&gt;0,$U102))))))))*'Actual Allocation Calc'!$AP$99)))</f>
        <v/>
      </c>
      <c r="AH102" s="536"/>
      <c r="AI102" s="82">
        <f t="shared" si="45"/>
        <v>0</v>
      </c>
      <c r="AJ102" s="210">
        <f t="shared" si="27"/>
        <v>0</v>
      </c>
      <c r="AK102" s="397" t="str">
        <f t="shared" si="28"/>
        <v/>
      </c>
      <c r="AM102" s="173"/>
      <c r="AO102" s="214" t="str">
        <f>IFERROR(IF($V102="","",VLOOKUP(V102,'Calendar Calcs'!$B$2:$E1069,4,FALSE)),0)</f>
        <v/>
      </c>
      <c r="AP102" s="69" t="str">
        <f>IF($AO102="","", IF($AO102&lt;AP$23,0,IF($AO102&gt;AP$23,COUNTIFS('Calendar Calcs'!$E$2:$E1069,AP$23),COUNTIFS('Calendar Calcs'!$E$2:$E1069,AP$23,'Calendar Calcs'!$D$2:$D1069,"&lt;="&amp;WEEKDAY($V102)))))</f>
        <v/>
      </c>
      <c r="AQ102" s="69" t="str">
        <f>IF($AO102="","", IF($AO102&lt;AQ$23,0,IF($AO102&gt;AQ$23,COUNTIFS('Calendar Calcs'!$E$2:$E1069,AQ$23),COUNTIFS('Calendar Calcs'!$E$2:$E1069,AQ$23,'Calendar Calcs'!$D$2:$D1069,"&lt;="&amp;WEEKDAY($V102)))))</f>
        <v/>
      </c>
      <c r="AR102" s="69" t="str">
        <f>IF($AO102="","", IF($AO102&lt;AR$23,0,IF($AO102&gt;AR$23,COUNTIFS('Calendar Calcs'!$E$2:$E1069,AR$23),COUNTIFS('Calendar Calcs'!$E$2:$E1069,AR$23,'Calendar Calcs'!$D$2:$D1069,"&lt;="&amp;WEEKDAY($V102)))))</f>
        <v/>
      </c>
      <c r="AS102" s="69" t="str">
        <f>IF($AO102="","", IF($AO102&lt;AS$23,0,IF($AO102&gt;AS$23,COUNTIFS('Calendar Calcs'!$E$2:$E1069,AS$23),COUNTIFS('Calendar Calcs'!$E$2:$E1069,AS$23,'Calendar Calcs'!$D$2:$D1069,"&lt;="&amp;WEEKDAY($V102)))))</f>
        <v/>
      </c>
      <c r="AT102" s="69" t="str">
        <f>IF($AO102="","", IF($AO102&lt;AT$23,0,IF($AO102&gt;AT$23,COUNTIFS('Calendar Calcs'!$E$2:$E1069,AT$23),COUNTIFS('Calendar Calcs'!$E$2:$E1069,AT$23,'Calendar Calcs'!$D$2:$D1069,"&lt;="&amp;WEEKDAY($V102)))))</f>
        <v/>
      </c>
      <c r="AU102" s="69" t="str">
        <f>IF($AO102="","", IF($AO102&lt;AU$23,0,IF($AO102&gt;AU$23,COUNTIFS('Calendar Calcs'!$E$2:$E1069,AU$23),COUNTIFS('Calendar Calcs'!$E$2:$E1069,AU$23,'Calendar Calcs'!$D$2:$D1069,"&lt;="&amp;WEEKDAY($V102)))))</f>
        <v/>
      </c>
      <c r="AV102" s="69" t="str">
        <f>IF($AO102="","", IF($AO102&lt;AV$23,0,IF($AO102&gt;AV$23,COUNTIFS('Calendar Calcs'!$E$2:$E1069,AV$23),COUNTIFS('Calendar Calcs'!$E$2:$E1069,AV$23,'Calendar Calcs'!$D$2:$D1069,"&lt;="&amp;WEEKDAY($V102)))))</f>
        <v/>
      </c>
      <c r="AW102" s="69" t="str">
        <f>IF($AO102="","", IF($AO102&lt;AW$23,0,IF($AO102&gt;AW$23,COUNTIFS('Calendar Calcs'!$E$2:$E1069,AW$23),COUNTIFS('Calendar Calcs'!$E$2:$E1069,AW$23,'Calendar Calcs'!$D$2:$D1069,"&lt;="&amp;WEEKDAY($V102)))))</f>
        <v/>
      </c>
      <c r="AX102" s="69" t="str">
        <f>IF($AO102="","", IF($AO102&lt;AX$23,0,IF($AO102&gt;AX$23,COUNTIFS('Calendar Calcs'!$E$2:$E1069,AX$23),COUNTIFS('Calendar Calcs'!$E$2:$E1069,AX$23,'Calendar Calcs'!$D$2:$D1069,"&lt;="&amp;WEEKDAY($V102)))))</f>
        <v/>
      </c>
      <c r="AY102" s="69" t="str">
        <f>IF($W102="","",VLOOKUP($W102,'Calendar Calcs'!$B$2:$E1069,4,FALSE))</f>
        <v/>
      </c>
      <c r="AZ102" s="69" t="str">
        <f>IF($AY102="","",IF($AY102&gt;AZ$23,0,IF($AY102&lt;AZ$23,COUNTIFS('Calendar Calcs'!$E$2:$E1069,AZ$23),COUNTIFS('Calendar Calcs'!$E$2:$E1069,AZ$23,'Calendar Calcs'!$D$2:$D1069,"&gt;="&amp;WEEKDAY($W102)))))</f>
        <v/>
      </c>
      <c r="BA102" s="69" t="str">
        <f>IF($AY102="","",IF($AY102&gt;BA$23,0,IF($AY102&lt;BA$23,COUNTIFS('Calendar Calcs'!$E$2:$E1069,BA$23),COUNTIFS('Calendar Calcs'!$E$2:$E1069,BA$23,'Calendar Calcs'!$D$2:$D1069,"&gt;="&amp;WEEKDAY($W102)))))</f>
        <v/>
      </c>
      <c r="BB102" s="69" t="str">
        <f>IF($AY102="","",IF($AY102&gt;BB$23,0,IF($AY102&lt;BB$23,COUNTIFS('Calendar Calcs'!$E$2:$E1069,BB$23),COUNTIFS('Calendar Calcs'!$E$2:$E1069,BB$23,'Calendar Calcs'!$D$2:$D1069,"&gt;="&amp;WEEKDAY($W102)))))</f>
        <v/>
      </c>
      <c r="BC102" s="69" t="str">
        <f>IF($AY102="","",IF($AY102&gt;BC$23,0,IF($AY102&lt;BC$23,COUNTIFS('Calendar Calcs'!$E$2:$E1069,BC$23),COUNTIFS('Calendar Calcs'!$E$2:$E1069,BC$23,'Calendar Calcs'!$D$2:$D1069,"&gt;="&amp;WEEKDAY($W102)))))</f>
        <v/>
      </c>
      <c r="BD102" s="69" t="str">
        <f>IF($AY102="","",IF($AY102&gt;BD$23,0,IF($AY102&lt;BD$23,COUNTIFS('Calendar Calcs'!$E$2:$E1069,BD$23),COUNTIFS('Calendar Calcs'!$E$2:$E1069,BD$23,'Calendar Calcs'!$D$2:$D1069,"&gt;="&amp;WEEKDAY($W102)))))</f>
        <v/>
      </c>
      <c r="BE102" s="69" t="str">
        <f>IF($AY102="","",IF($AY102&gt;BE$23,0,IF($AY102&lt;BE$23,COUNTIFS('Calendar Calcs'!$E$2:$E1069,BE$23),COUNTIFS('Calendar Calcs'!$E$2:$E1069,BE$23,'Calendar Calcs'!$D$2:$D1069,"&gt;="&amp;WEEKDAY($W102)))))</f>
        <v/>
      </c>
      <c r="BF102" s="69" t="str">
        <f>IF($AY102="","",IF($AY102&gt;BF$23,0,IF($AY102&lt;BF$23,COUNTIFS('Calendar Calcs'!$E$2:$E1069,BF$23),COUNTIFS('Calendar Calcs'!$E$2:$E1069,BF$23,'Calendar Calcs'!$D$2:$D1069,"&gt;="&amp;WEEKDAY($W102)))))</f>
        <v/>
      </c>
      <c r="BG102" s="69" t="str">
        <f>IF($AY102="","",IF($AY102&gt;BG$23,0,IF($AY102&lt;BG$23,COUNTIFS('Calendar Calcs'!$E$2:$E1069,BG$23),COUNTIFS('Calendar Calcs'!$E$2:$E1069,BG$23,'Calendar Calcs'!$D$2:$D1069,"&gt;="&amp;WEEKDAY($W102)))))</f>
        <v/>
      </c>
      <c r="BH102" s="69">
        <f t="shared" si="29"/>
        <v>6</v>
      </c>
      <c r="BI102" s="69">
        <f>IF(Cover!$E$43="","",VLOOKUP(Cover!$E$43,'Calendar Calcs'!$B$2:$E1069,4,FALSE))</f>
        <v>1</v>
      </c>
      <c r="BJ102" s="69">
        <f>IF($BI102="","", IF($BI102&lt;BJ$23,0,IF($BI102&gt;=BJ$23,COUNTIFS('Calendar Calcs'!$E$2:$E1069,BJ$23),COUNTIFS('Calendar Calcs'!$E$2:$E1069,BJ$23,'Calendar Calcs'!$D$2:$D1069,"&lt;="&amp;WEEKDAY($V102)))))</f>
        <v>1</v>
      </c>
      <c r="BK102" s="69">
        <f t="shared" si="26"/>
        <v>6</v>
      </c>
      <c r="BN102" s="69" t="str">
        <f>IF(T102&gt;0,"FTE",IF(Cover!$E$47="Weekly",IF(S102&gt;29.75,"FTE","PTE"),IF(S102&gt;59.75,"FTE","PTE")))</f>
        <v>PTE</v>
      </c>
      <c r="BO102" s="69">
        <f>IF(BN102="FTE",30,IF(Cover!$E$47="Weekly",'STEP 2 EE Data'!S102,'STEP 2 EE Data'!S102/2))</f>
        <v>0</v>
      </c>
      <c r="BP102" s="209">
        <f t="shared" si="30"/>
        <v>0</v>
      </c>
      <c r="BQ102" s="209">
        <f t="shared" si="31"/>
        <v>0</v>
      </c>
      <c r="BR102" s="209">
        <f t="shared" si="32"/>
        <v>0</v>
      </c>
      <c r="BS102" s="209">
        <f t="shared" si="33"/>
        <v>0</v>
      </c>
      <c r="BT102" s="209">
        <f t="shared" si="34"/>
        <v>0</v>
      </c>
      <c r="BU102" s="209">
        <f t="shared" si="35"/>
        <v>0</v>
      </c>
      <c r="BV102" s="209">
        <f t="shared" si="36"/>
        <v>0</v>
      </c>
      <c r="BW102" s="209">
        <f t="shared" si="37"/>
        <v>0</v>
      </c>
      <c r="BX102" s="209">
        <f t="shared" si="38"/>
        <v>0</v>
      </c>
      <c r="CC102" s="210" t="str">
        <f>IF(B102="","",IF(C102="",IF(Cover!$E$47="Weekly",'STEP 3 EE Comp'!BI107*8,'STEP 3 EE Comp'!BI107*4),IF(Cover!$E$47="Weekly",'STEP 3 EE Comp'!BI107,'STEP 3 EE Comp'!BI107)))</f>
        <v/>
      </c>
      <c r="CD102" s="82" t="str">
        <f t="shared" si="39"/>
        <v/>
      </c>
      <c r="CE102" s="417">
        <f t="shared" si="40"/>
        <v>1</v>
      </c>
      <c r="CF102" s="82" t="str">
        <f t="shared" si="41"/>
        <v>Good</v>
      </c>
      <c r="CG102" s="82">
        <f t="shared" si="42"/>
        <v>0</v>
      </c>
      <c r="CH102" s="234">
        <f t="shared" si="43"/>
        <v>0</v>
      </c>
    </row>
    <row r="103" spans="1:86" s="69" customFormat="1" x14ac:dyDescent="0.3">
      <c r="A103" s="530"/>
      <c r="B103" s="477"/>
      <c r="C103" s="52"/>
      <c r="D103" s="565"/>
      <c r="E103" s="52"/>
      <c r="F103" s="507"/>
      <c r="G103" s="210">
        <f t="shared" si="44"/>
        <v>0</v>
      </c>
      <c r="H103" s="82">
        <f t="shared" si="25"/>
        <v>0</v>
      </c>
      <c r="I103" s="211"/>
      <c r="J103" s="441" t="s">
        <v>21</v>
      </c>
      <c r="K103" s="441" t="s">
        <v>21</v>
      </c>
      <c r="L103" s="441" t="s">
        <v>21</v>
      </c>
      <c r="M103" s="441" t="s">
        <v>21</v>
      </c>
      <c r="N103" s="568" t="s">
        <v>21</v>
      </c>
      <c r="O103" s="211"/>
      <c r="P103" s="212" t="str">
        <f>IF(B103="","",
IF(AND(V103="",W103="",B103&lt;&gt;""),"Employed",
IF(AND(V103&lt;&gt;"",W103="",B103&lt;&gt;""),"Terminated",
IF(AND(V103&lt;&gt;"",W103&lt;&gt;"",B103&lt;&gt;""),IF(W103&lt;Cover!$E$43,"Employed","Furloughed"),
IF(AND(V103="",W103&lt;&gt;"",B103&lt;&gt;""),IF(W103&lt;Cover!$E$43,"Employed","Rehired"))))))</f>
        <v/>
      </c>
      <c r="Q103" s="211"/>
      <c r="R103" s="536"/>
      <c r="S103" s="563"/>
      <c r="T103" s="536"/>
      <c r="U103" s="82">
        <f>IF(Cover!$E$47="Weekly",IF(T103&gt;0,T103,R103*S103),IF(T103&gt;0,T103,R103*S103)/2)</f>
        <v>0</v>
      </c>
      <c r="V103" s="564"/>
      <c r="W103" s="564"/>
      <c r="Y103" s="213" t="str">
        <f>IF($B103="","",IF('Actual Allocation Calc'!$AH$78="A",
IF($P103="Employed",$U103/7*BJ103,
IF(AND($P103="Terminated"),($U103/7*AP103),
IF(AND($P103="Furloughed"),($U103/7*AP103)+($U103/7*AZ103),
IF(AND($P103="Rehired"),($U103/7*AZ103),
IF(AND($P103="Terminated",AP103&gt;0),$U103,
IF($P103="Furloughed",IF(AP103&gt;0,$U103)+IF(AZ103&gt;0,$U103),
IF($P103="Rehired",IF(AZ103&gt;0,$U103)))))))),IF('Actual Allocation Calc'!$AH$78="C",'Actual Allocation Calc'!L103,'Actual Allocation Calc'!U103+IF($P103="Employed",$U103/7*BJ103,
IF(AND($P103="Terminated"),($U103/7*AP103),
IF(AND($P103="Furloughed"),($U103/7*AP103)+($U103/7*AZ103),
IF(AND($P103="Rehired"),($U103/7*AZ103),
IF(AND($P103="Terminated",AP103&gt;0),$U103,
IF($P103="Furloughed",IF(AP103&gt;0,$U103)+IF(AZ103&gt;0,$U103),
IF($P103="Rehired",IF(AZ103&gt;0,$U103))))))))*'Actual Allocation Calc'!$AH$99)))</f>
        <v/>
      </c>
      <c r="Z103" s="210" t="str">
        <f>IF($B103="","",IF('Actual Allocation Calc'!$AI$78="A",
IF($P103="Employed",$U103,
IF(AND($P103="Terminated"),($U103/7*AQ103),
IF(AND($P103="Furloughed"),($U103/7*AQ103)+($U103/7*BA103),
IF(AND($P103="Rehired"),($U103/7*BA103),
IF(AND($P103="Terminated",AQ103&gt;0),$U103,
IF($P103="Furloughed",IF(AQ103&gt;0,$U103)+IF(BA103&gt;0,$U103),
IF($P103="Rehired",IF(BA103&gt;0,$U103)))))))),IF('Actual Allocation Calc'!$AI$78="C",'Actual Allocation Calc'!M103,'Actual Allocation Calc'!V103+IF($P103="Employed",$U103,
IF(AND($P103="Terminated"),($U103/7*AQ103),
IF(AND($P103="Furloughed"),($U103/7*AQ103)+($U103/7*BA103),
IF(AND($P103="Rehired"),($U103/7*BA103),
IF(AND($P103="Terminated",AQ103&gt;0),$U103,
IF($P103="Furloughed",IF(AQ103&gt;0,$U103)+IF(BA103&gt;0,$U103),
IF($P103="Rehired",IF(BA103&gt;0,$U103))))))))*'Actual Allocation Calc'!$AI$99)))</f>
        <v/>
      </c>
      <c r="AA103" s="210" t="str">
        <f>IF($B103="","",IF('Actual Allocation Calc'!$AJ$78="A",
IF($P103="Employed",$U103,
IF(AND($P103="Terminated"),($U103/7*AR103),
IF(AND($P103="Furloughed"),($U103/7*AR103)+($U103/7*BB103),
IF(AND($P103="Rehired"),($U103/7*BB103),
IF(AND($P103="Terminated",AR103&gt;0),$U103,
IF($P103="Furloughed",IF(AR103&gt;0,$U103)+IF(BB103&gt;0,$U103),
IF($P103="Rehired",IF(BB103&gt;0,$U103)))))))),IF('Actual Allocation Calc'!$AJ$78="C",'Actual Allocation Calc'!N103,'Actual Allocation Calc'!W103+IF($P103="Employed",$U103,
IF(AND($P103="Terminated"),($U103/7*AR103),
IF(AND($P103="Furloughed"),($U103/7*AR103)+($U103/7*BB103),
IF(AND($P103="Rehired"),($U103/7*BB103),
IF(AND($P103="Terminated",AR103&gt;0),$U103,
IF($P103="Furloughed",IF(AR103&gt;0,$U103)+IF(BB103&gt;0,$U103),
IF($P103="Rehired",IF(BB103&gt;0,$U103))))))))*'Actual Allocation Calc'!$AJ$99)))</f>
        <v/>
      </c>
      <c r="AB103" s="210" t="str">
        <f>IF($B103="","",IF('Actual Allocation Calc'!$AK$78="A",
IF($P103="Employed",$U103,
IF(AND($P103="Terminated"),($U103/7*AS103),
IF(AND($P103="Furloughed"),($U103/7*AS103)+($U103/7*BC103),
IF(AND($P103="Rehired"),($U103/7*BC103),
IF(AND($P103="Terminated",AS103&gt;0),$U103,
IF($P103="Furloughed",IF(AS103&gt;0,$U103)+IF(BC103&gt;0,$U103),
IF($P103="Rehired",IF(BC103&gt;0,$U103)))))))),IF('Actual Allocation Calc'!$AK$78="C",'Actual Allocation Calc'!O103,'Actual Allocation Calc'!X103+IF($P103="Employed",$U103,
IF(AND($P103="Terminated"),($U103/7*AS103),
IF(AND($P103="Furloughed"),($U103/7*AS103)+($U103/7*BC103),
IF(AND($P103="Rehired"),($U103/7*BC103),
IF(AND($P103="Terminated",AS103&gt;0),$U103,
IF($P103="Furloughed",IF(AS103&gt;0,$U103)+IF(BC103&gt;0,$U103),
IF($P103="Rehired",IF(BC103&gt;0,$U103))))))))*'Actual Allocation Calc'!$AK$99)))</f>
        <v/>
      </c>
      <c r="AC103" s="210" t="str">
        <f>IF($B103="","",IF('Actual Allocation Calc'!$AL$78="A",
IF($P103="Employed",$U103,
IF(AND($P103="Terminated"),($U103/7*AT103),
IF(AND($P103="Furloughed"),($U103/7*AT103)+($U103/7*BD103),
IF(AND($P103="Rehired"),($U103/7*BD103),
IF(AND($P103="Terminated",AT103&gt;0),$U103,
IF($P103="Furloughed",IF(AT103&gt;0,$U103)+IF(BD103&gt;0,$U103),
IF($P103="Rehired",IF(BD103&gt;0,$U103)))))))),IF('Actual Allocation Calc'!$AL$78="C",'Actual Allocation Calc'!P103,'Actual Allocation Calc'!Y103+IF($P103="Employed",$U103,
IF(AND($P103="Terminated"),($U103/7*AT103),
IF(AND($P103="Furloughed"),($U103/7*AT103)+($U103/7*BD103),
IF(AND($P103="Rehired"),($U103/7*BD103),
IF(AND($P103="Terminated",AT103&gt;0),$U103,
IF($P103="Furloughed",IF(AT103&gt;0,$U103)+IF(BD103&gt;0,$U103),
IF($P103="Rehired",IF(BD103&gt;0,$U103))))))))*'Actual Allocation Calc'!$AL$99)))</f>
        <v/>
      </c>
      <c r="AD103" s="210" t="str">
        <f>IF($B103="","",IF('Actual Allocation Calc'!$AM$78="A",
IF($P103="Employed",$U103,
IF(AND($P103="Terminated"),($U103/7*AU103),
IF(AND($P103="Furloughed"),($U103/7*AU103)+($U103/7*BE103),
IF(AND($P103="Rehired"),($U103/7*BE103),
IF(AND($P103="Terminated",AU103&gt;0),$U103,
IF($P103="Furloughed",IF(AU103&gt;0,$U103)+IF(BE103&gt;0,$U103),
IF($P103="Rehired",IF(BE103&gt;0,$U103)))))))),IF('Actual Allocation Calc'!$AM$78="C",'Actual Allocation Calc'!Q103,'Actual Allocation Calc'!Z103+IF($P103="Employed",$U103,
IF(AND($P103="Terminated"),($U103/7*AU103),
IF(AND($P103="Furloughed"),($U103/7*AU103)+($U103/7*BE103),
IF(AND($P103="Rehired"),($U103/7*BE103),
IF(AND($P103="Terminated",AU103&gt;0),$U103,
IF($P103="Furloughed",IF(AU103&gt;0,$U103)+IF(BE103&gt;0,$U103),
IF($P103="Rehired",IF(BE103&gt;0,$U103))))))))*'Actual Allocation Calc'!$AM$99)))</f>
        <v/>
      </c>
      <c r="AE103" s="210" t="str">
        <f>IF($B103="","",IF('Actual Allocation Calc'!$AN$78="A",
IF($P103="Employed",$U103,
IF(AND($P103="Terminated"),($U103/7*AV103),
IF(AND($P103="Furloughed"),($U103/7*AV103)+($U103/7*BF103),
IF(AND($P103="Rehired"),($U103/7*BF103),
IF(AND($P103="Terminated",AV103&gt;0),$U103,
IF($P103="Furloughed",IF(AV103&gt;0,$U103)+IF(BF103&gt;0,$U103),
IF($P103="Rehired",IF(BF103&gt;0,$U103)))))))),IF('Actual Allocation Calc'!$AN$78="C",'Actual Allocation Calc'!R103,'Actual Allocation Calc'!AA103+IF($P103="Employed",$U103,
IF(AND($P103="Terminated"),($U103/7*AV103),
IF(AND($P103="Furloughed"),($U103/7*AV103)+($U103/7*BF103),
IF(AND($P103="Rehired"),($U103/7*BF103),
IF(AND($P103="Terminated",AV103&gt;0),$U103,
IF($P103="Furloughed",IF(AV103&gt;0,$U103)+IF(BF103&gt;0,$U103),
IF($P103="Rehired",IF(BF103&gt;0,$U103))))))))*'Actual Allocation Calc'!$AN$99)))</f>
        <v/>
      </c>
      <c r="AF103" s="210" t="str">
        <f>IF($B103="","",IF('Actual Allocation Calc'!$AO$78="A",
IF($P103="Employed",$U103,
IF(AND($P103="Terminated"),($U103/7*AW103),
IF(AND($P103="Furloughed"),($U103/7*AW103)+($U103/7*BG103),
IF(AND($P103="Rehired"),($U103/7*BG103),
IF(AND($P103="Terminated",AW103&gt;0),$U103,
IF($P103="Furloughed",IF(AW103&gt;0,$U103)+IF(BG103&gt;0,$U103),
IF($P103="Rehired",IF(BG103&gt;0,$U103)))))))),IF('Actual Allocation Calc'!$AO$78="C",'Actual Allocation Calc'!S103,'Actual Allocation Calc'!AB103+IF($P103="Employed",$U103,
IF(AND($P103="Terminated"),($U103/7*AW103),
IF(AND($P103="Furloughed"),($U103/7*AW103)+($U103/7*BG103),
IF(AND($P103="Rehired"),($U103/7*BG103),
IF(AND($P103="Terminated",AW103&gt;0),$U103,
IF($P103="Furloughed",IF(AW103&gt;0,$U103)+IF(BG103&gt;0,$U103),
IF($P103="Rehired",IF(BG103&gt;0,$U103))))))))*'Actual Allocation Calc'!$AO$99)))</f>
        <v/>
      </c>
      <c r="AG103" s="210" t="str">
        <f>IF($B103="","",IF('Actual Allocation Calc'!$AP$78="A",
IF($P103="Employed",$U103/7*BK103,
IF(AND($P103="Terminated"),($U103/7*AX103),
IF(AND($P103="Furloughed"),($U103/7*AX103)+($U103/7*BH103),
IF(AND($P103="Rehired"),($U103/7*BH103),
IF(AND($P103="Terminated",AX103&gt;0),$U103,
IF($P103="Furloughed",IF(AX103&gt;0,$U103)+IF(BH103&gt;0,$U103),
IF($P103="Rehired",IF(BH103&gt;0,$U103)))))))),IF('Actual Allocation Calc'!$AP$78="C",'Actual Allocation Calc'!T103,'Actual Allocation Calc'!AC103+IF($P103="Employed",$U103/7*BK103,
IF(AND($P103="Terminated"),($U103/7*AX103),
IF(AND($P103="Furloughed"),($U103/7*AX103)+($U103/7*BH103),
IF(AND($P103="Rehired"),($U103/7*BH103),
IF(AND($P103="Terminated",AX103&gt;0),$U103,
IF($P103="Furloughed",IF(AX103&gt;0,$U103)+IF(BH103&gt;0,$U103),
IF($P103="Rehired",IF(BH103&gt;0,$U103))))))))*'Actual Allocation Calc'!$AP$99)))</f>
        <v/>
      </c>
      <c r="AH103" s="536"/>
      <c r="AI103" s="82">
        <f t="shared" si="45"/>
        <v>0</v>
      </c>
      <c r="AJ103" s="210">
        <f t="shared" si="27"/>
        <v>0</v>
      </c>
      <c r="AK103" s="397" t="str">
        <f t="shared" si="28"/>
        <v/>
      </c>
      <c r="AM103" s="173"/>
      <c r="AO103" s="214" t="str">
        <f>IFERROR(IF($V103="","",VLOOKUP(V103,'Calendar Calcs'!$B$2:$E1070,4,FALSE)),0)</f>
        <v/>
      </c>
      <c r="AP103" s="69" t="str">
        <f>IF($AO103="","", IF($AO103&lt;AP$23,0,IF($AO103&gt;AP$23,COUNTIFS('Calendar Calcs'!$E$2:$E1070,AP$23),COUNTIFS('Calendar Calcs'!$E$2:$E1070,AP$23,'Calendar Calcs'!$D$2:$D1070,"&lt;="&amp;WEEKDAY($V103)))))</f>
        <v/>
      </c>
      <c r="AQ103" s="69" t="str">
        <f>IF($AO103="","", IF($AO103&lt;AQ$23,0,IF($AO103&gt;AQ$23,COUNTIFS('Calendar Calcs'!$E$2:$E1070,AQ$23),COUNTIFS('Calendar Calcs'!$E$2:$E1070,AQ$23,'Calendar Calcs'!$D$2:$D1070,"&lt;="&amp;WEEKDAY($V103)))))</f>
        <v/>
      </c>
      <c r="AR103" s="69" t="str">
        <f>IF($AO103="","", IF($AO103&lt;AR$23,0,IF($AO103&gt;AR$23,COUNTIFS('Calendar Calcs'!$E$2:$E1070,AR$23),COUNTIFS('Calendar Calcs'!$E$2:$E1070,AR$23,'Calendar Calcs'!$D$2:$D1070,"&lt;="&amp;WEEKDAY($V103)))))</f>
        <v/>
      </c>
      <c r="AS103" s="69" t="str">
        <f>IF($AO103="","", IF($AO103&lt;AS$23,0,IF($AO103&gt;AS$23,COUNTIFS('Calendar Calcs'!$E$2:$E1070,AS$23),COUNTIFS('Calendar Calcs'!$E$2:$E1070,AS$23,'Calendar Calcs'!$D$2:$D1070,"&lt;="&amp;WEEKDAY($V103)))))</f>
        <v/>
      </c>
      <c r="AT103" s="69" t="str">
        <f>IF($AO103="","", IF($AO103&lt;AT$23,0,IF($AO103&gt;AT$23,COUNTIFS('Calendar Calcs'!$E$2:$E1070,AT$23),COUNTIFS('Calendar Calcs'!$E$2:$E1070,AT$23,'Calendar Calcs'!$D$2:$D1070,"&lt;="&amp;WEEKDAY($V103)))))</f>
        <v/>
      </c>
      <c r="AU103" s="69" t="str">
        <f>IF($AO103="","", IF($AO103&lt;AU$23,0,IF($AO103&gt;AU$23,COUNTIFS('Calendar Calcs'!$E$2:$E1070,AU$23),COUNTIFS('Calendar Calcs'!$E$2:$E1070,AU$23,'Calendar Calcs'!$D$2:$D1070,"&lt;="&amp;WEEKDAY($V103)))))</f>
        <v/>
      </c>
      <c r="AV103" s="69" t="str">
        <f>IF($AO103="","", IF($AO103&lt;AV$23,0,IF($AO103&gt;AV$23,COUNTIFS('Calendar Calcs'!$E$2:$E1070,AV$23),COUNTIFS('Calendar Calcs'!$E$2:$E1070,AV$23,'Calendar Calcs'!$D$2:$D1070,"&lt;="&amp;WEEKDAY($V103)))))</f>
        <v/>
      </c>
      <c r="AW103" s="69" t="str">
        <f>IF($AO103="","", IF($AO103&lt;AW$23,0,IF($AO103&gt;AW$23,COUNTIFS('Calendar Calcs'!$E$2:$E1070,AW$23),COUNTIFS('Calendar Calcs'!$E$2:$E1070,AW$23,'Calendar Calcs'!$D$2:$D1070,"&lt;="&amp;WEEKDAY($V103)))))</f>
        <v/>
      </c>
      <c r="AX103" s="69" t="str">
        <f>IF($AO103="","", IF($AO103&lt;AX$23,0,IF($AO103&gt;AX$23,COUNTIFS('Calendar Calcs'!$E$2:$E1070,AX$23),COUNTIFS('Calendar Calcs'!$E$2:$E1070,AX$23,'Calendar Calcs'!$D$2:$D1070,"&lt;="&amp;WEEKDAY($V103)))))</f>
        <v/>
      </c>
      <c r="AY103" s="69" t="str">
        <f>IF($W103="","",VLOOKUP($W103,'Calendar Calcs'!$B$2:$E1070,4,FALSE))</f>
        <v/>
      </c>
      <c r="AZ103" s="69" t="str">
        <f>IF($AY103="","",IF($AY103&gt;AZ$23,0,IF($AY103&lt;AZ$23,COUNTIFS('Calendar Calcs'!$E$2:$E1070,AZ$23),COUNTIFS('Calendar Calcs'!$E$2:$E1070,AZ$23,'Calendar Calcs'!$D$2:$D1070,"&gt;="&amp;WEEKDAY($W103)))))</f>
        <v/>
      </c>
      <c r="BA103" s="69" t="str">
        <f>IF($AY103="","",IF($AY103&gt;BA$23,0,IF($AY103&lt;BA$23,COUNTIFS('Calendar Calcs'!$E$2:$E1070,BA$23),COUNTIFS('Calendar Calcs'!$E$2:$E1070,BA$23,'Calendar Calcs'!$D$2:$D1070,"&gt;="&amp;WEEKDAY($W103)))))</f>
        <v/>
      </c>
      <c r="BB103" s="69" t="str">
        <f>IF($AY103="","",IF($AY103&gt;BB$23,0,IF($AY103&lt;BB$23,COUNTIFS('Calendar Calcs'!$E$2:$E1070,BB$23),COUNTIFS('Calendar Calcs'!$E$2:$E1070,BB$23,'Calendar Calcs'!$D$2:$D1070,"&gt;="&amp;WEEKDAY($W103)))))</f>
        <v/>
      </c>
      <c r="BC103" s="69" t="str">
        <f>IF($AY103="","",IF($AY103&gt;BC$23,0,IF($AY103&lt;BC$23,COUNTIFS('Calendar Calcs'!$E$2:$E1070,BC$23),COUNTIFS('Calendar Calcs'!$E$2:$E1070,BC$23,'Calendar Calcs'!$D$2:$D1070,"&gt;="&amp;WEEKDAY($W103)))))</f>
        <v/>
      </c>
      <c r="BD103" s="69" t="str">
        <f>IF($AY103="","",IF($AY103&gt;BD$23,0,IF($AY103&lt;BD$23,COUNTIFS('Calendar Calcs'!$E$2:$E1070,BD$23),COUNTIFS('Calendar Calcs'!$E$2:$E1070,BD$23,'Calendar Calcs'!$D$2:$D1070,"&gt;="&amp;WEEKDAY($W103)))))</f>
        <v/>
      </c>
      <c r="BE103" s="69" t="str">
        <f>IF($AY103="","",IF($AY103&gt;BE$23,0,IF($AY103&lt;BE$23,COUNTIFS('Calendar Calcs'!$E$2:$E1070,BE$23),COUNTIFS('Calendar Calcs'!$E$2:$E1070,BE$23,'Calendar Calcs'!$D$2:$D1070,"&gt;="&amp;WEEKDAY($W103)))))</f>
        <v/>
      </c>
      <c r="BF103" s="69" t="str">
        <f>IF($AY103="","",IF($AY103&gt;BF$23,0,IF($AY103&lt;BF$23,COUNTIFS('Calendar Calcs'!$E$2:$E1070,BF$23),COUNTIFS('Calendar Calcs'!$E$2:$E1070,BF$23,'Calendar Calcs'!$D$2:$D1070,"&gt;="&amp;WEEKDAY($W103)))))</f>
        <v/>
      </c>
      <c r="BG103" s="69" t="str">
        <f>IF($AY103="","",IF($AY103&gt;BG$23,0,IF($AY103&lt;BG$23,COUNTIFS('Calendar Calcs'!$E$2:$E1070,BG$23),COUNTIFS('Calendar Calcs'!$E$2:$E1070,BG$23,'Calendar Calcs'!$D$2:$D1070,"&gt;="&amp;WEEKDAY($W103)))))</f>
        <v/>
      </c>
      <c r="BH103" s="69">
        <f t="shared" si="29"/>
        <v>6</v>
      </c>
      <c r="BI103" s="69">
        <f>IF(Cover!$E$43="","",VLOOKUP(Cover!$E$43,'Calendar Calcs'!$B$2:$E1070,4,FALSE))</f>
        <v>1</v>
      </c>
      <c r="BJ103" s="69">
        <f>IF($BI103="","", IF($BI103&lt;BJ$23,0,IF($BI103&gt;=BJ$23,COUNTIFS('Calendar Calcs'!$E$2:$E1070,BJ$23),COUNTIFS('Calendar Calcs'!$E$2:$E1070,BJ$23,'Calendar Calcs'!$D$2:$D1070,"&lt;="&amp;WEEKDAY($V103)))))</f>
        <v>1</v>
      </c>
      <c r="BK103" s="69">
        <f t="shared" si="26"/>
        <v>6</v>
      </c>
      <c r="BN103" s="69" t="str">
        <f>IF(T103&gt;0,"FTE",IF(Cover!$E$47="Weekly",IF(S103&gt;29.75,"FTE","PTE"),IF(S103&gt;59.75,"FTE","PTE")))</f>
        <v>PTE</v>
      </c>
      <c r="BO103" s="69">
        <f>IF(BN103="FTE",30,IF(Cover!$E$47="Weekly",'STEP 2 EE Data'!S103,'STEP 2 EE Data'!S103/2))</f>
        <v>0</v>
      </c>
      <c r="BP103" s="209">
        <f t="shared" si="30"/>
        <v>0</v>
      </c>
      <c r="BQ103" s="209">
        <f t="shared" si="31"/>
        <v>0</v>
      </c>
      <c r="BR103" s="209">
        <f t="shared" si="32"/>
        <v>0</v>
      </c>
      <c r="BS103" s="209">
        <f t="shared" si="33"/>
        <v>0</v>
      </c>
      <c r="BT103" s="209">
        <f t="shared" si="34"/>
        <v>0</v>
      </c>
      <c r="BU103" s="209">
        <f t="shared" si="35"/>
        <v>0</v>
      </c>
      <c r="BV103" s="209">
        <f t="shared" si="36"/>
        <v>0</v>
      </c>
      <c r="BW103" s="209">
        <f t="shared" si="37"/>
        <v>0</v>
      </c>
      <c r="BX103" s="209">
        <f t="shared" si="38"/>
        <v>0</v>
      </c>
      <c r="CC103" s="210" t="str">
        <f>IF(B103="","",IF(C103="",IF(Cover!$E$47="Weekly",'STEP 3 EE Comp'!BI108*8,'STEP 3 EE Comp'!BI108*4),IF(Cover!$E$47="Weekly",'STEP 3 EE Comp'!BI108,'STEP 3 EE Comp'!BI108)))</f>
        <v/>
      </c>
      <c r="CD103" s="82" t="str">
        <f t="shared" si="39"/>
        <v/>
      </c>
      <c r="CE103" s="417">
        <f t="shared" si="40"/>
        <v>1</v>
      </c>
      <c r="CF103" s="82" t="str">
        <f t="shared" si="41"/>
        <v>Good</v>
      </c>
      <c r="CG103" s="82">
        <f t="shared" si="42"/>
        <v>0</v>
      </c>
      <c r="CH103" s="234">
        <f t="shared" si="43"/>
        <v>0</v>
      </c>
    </row>
    <row r="104" spans="1:86" s="69" customFormat="1" x14ac:dyDescent="0.3">
      <c r="A104" s="530"/>
      <c r="B104" s="477"/>
      <c r="C104" s="52"/>
      <c r="D104" s="565"/>
      <c r="E104" s="52"/>
      <c r="F104" s="507"/>
      <c r="G104" s="210">
        <f t="shared" si="44"/>
        <v>0</v>
      </c>
      <c r="H104" s="82">
        <f t="shared" si="25"/>
        <v>0</v>
      </c>
      <c r="I104" s="211"/>
      <c r="J104" s="441" t="s">
        <v>21</v>
      </c>
      <c r="K104" s="441" t="s">
        <v>21</v>
      </c>
      <c r="L104" s="441" t="s">
        <v>21</v>
      </c>
      <c r="M104" s="441" t="s">
        <v>21</v>
      </c>
      <c r="N104" s="568" t="s">
        <v>21</v>
      </c>
      <c r="O104" s="211"/>
      <c r="P104" s="212" t="str">
        <f>IF(B104="","",
IF(AND(V104="",W104="",B104&lt;&gt;""),"Employed",
IF(AND(V104&lt;&gt;"",W104="",B104&lt;&gt;""),"Terminated",
IF(AND(V104&lt;&gt;"",W104&lt;&gt;"",B104&lt;&gt;""),IF(W104&lt;Cover!$E$43,"Employed","Furloughed"),
IF(AND(V104="",W104&lt;&gt;"",B104&lt;&gt;""),IF(W104&lt;Cover!$E$43,"Employed","Rehired"))))))</f>
        <v/>
      </c>
      <c r="Q104" s="211"/>
      <c r="R104" s="536"/>
      <c r="S104" s="563"/>
      <c r="T104" s="536"/>
      <c r="U104" s="82">
        <f>IF(Cover!$E$47="Weekly",IF(T104&gt;0,T104,R104*S104),IF(T104&gt;0,T104,R104*S104)/2)</f>
        <v>0</v>
      </c>
      <c r="V104" s="564"/>
      <c r="W104" s="564"/>
      <c r="Y104" s="213" t="str">
        <f>IF($B104="","",IF('Actual Allocation Calc'!$AH$78="A",
IF($P104="Employed",$U104/7*BJ104,
IF(AND($P104="Terminated"),($U104/7*AP104),
IF(AND($P104="Furloughed"),($U104/7*AP104)+($U104/7*AZ104),
IF(AND($P104="Rehired"),($U104/7*AZ104),
IF(AND($P104="Terminated",AP104&gt;0),$U104,
IF($P104="Furloughed",IF(AP104&gt;0,$U104)+IF(AZ104&gt;0,$U104),
IF($P104="Rehired",IF(AZ104&gt;0,$U104)))))))),IF('Actual Allocation Calc'!$AH$78="C",'Actual Allocation Calc'!L104,'Actual Allocation Calc'!U104+IF($P104="Employed",$U104/7*BJ104,
IF(AND($P104="Terminated"),($U104/7*AP104),
IF(AND($P104="Furloughed"),($U104/7*AP104)+($U104/7*AZ104),
IF(AND($P104="Rehired"),($U104/7*AZ104),
IF(AND($P104="Terminated",AP104&gt;0),$U104,
IF($P104="Furloughed",IF(AP104&gt;0,$U104)+IF(AZ104&gt;0,$U104),
IF($P104="Rehired",IF(AZ104&gt;0,$U104))))))))*'Actual Allocation Calc'!$AH$99)))</f>
        <v/>
      </c>
      <c r="Z104" s="210" t="str">
        <f>IF($B104="","",IF('Actual Allocation Calc'!$AI$78="A",
IF($P104="Employed",$U104,
IF(AND($P104="Terminated"),($U104/7*AQ104),
IF(AND($P104="Furloughed"),($U104/7*AQ104)+($U104/7*BA104),
IF(AND($P104="Rehired"),($U104/7*BA104),
IF(AND($P104="Terminated",AQ104&gt;0),$U104,
IF($P104="Furloughed",IF(AQ104&gt;0,$U104)+IF(BA104&gt;0,$U104),
IF($P104="Rehired",IF(BA104&gt;0,$U104)))))))),IF('Actual Allocation Calc'!$AI$78="C",'Actual Allocation Calc'!M104,'Actual Allocation Calc'!V104+IF($P104="Employed",$U104,
IF(AND($P104="Terminated"),($U104/7*AQ104),
IF(AND($P104="Furloughed"),($U104/7*AQ104)+($U104/7*BA104),
IF(AND($P104="Rehired"),($U104/7*BA104),
IF(AND($P104="Terminated",AQ104&gt;0),$U104,
IF($P104="Furloughed",IF(AQ104&gt;0,$U104)+IF(BA104&gt;0,$U104),
IF($P104="Rehired",IF(BA104&gt;0,$U104))))))))*'Actual Allocation Calc'!$AI$99)))</f>
        <v/>
      </c>
      <c r="AA104" s="210" t="str">
        <f>IF($B104="","",IF('Actual Allocation Calc'!$AJ$78="A",
IF($P104="Employed",$U104,
IF(AND($P104="Terminated"),($U104/7*AR104),
IF(AND($P104="Furloughed"),($U104/7*AR104)+($U104/7*BB104),
IF(AND($P104="Rehired"),($U104/7*BB104),
IF(AND($P104="Terminated",AR104&gt;0),$U104,
IF($P104="Furloughed",IF(AR104&gt;0,$U104)+IF(BB104&gt;0,$U104),
IF($P104="Rehired",IF(BB104&gt;0,$U104)))))))),IF('Actual Allocation Calc'!$AJ$78="C",'Actual Allocation Calc'!N104,'Actual Allocation Calc'!W104+IF($P104="Employed",$U104,
IF(AND($P104="Terminated"),($U104/7*AR104),
IF(AND($P104="Furloughed"),($U104/7*AR104)+($U104/7*BB104),
IF(AND($P104="Rehired"),($U104/7*BB104),
IF(AND($P104="Terminated",AR104&gt;0),$U104,
IF($P104="Furloughed",IF(AR104&gt;0,$U104)+IF(BB104&gt;0,$U104),
IF($P104="Rehired",IF(BB104&gt;0,$U104))))))))*'Actual Allocation Calc'!$AJ$99)))</f>
        <v/>
      </c>
      <c r="AB104" s="210" t="str">
        <f>IF($B104="","",IF('Actual Allocation Calc'!$AK$78="A",
IF($P104="Employed",$U104,
IF(AND($P104="Terminated"),($U104/7*AS104),
IF(AND($P104="Furloughed"),($U104/7*AS104)+($U104/7*BC104),
IF(AND($P104="Rehired"),($U104/7*BC104),
IF(AND($P104="Terminated",AS104&gt;0),$U104,
IF($P104="Furloughed",IF(AS104&gt;0,$U104)+IF(BC104&gt;0,$U104),
IF($P104="Rehired",IF(BC104&gt;0,$U104)))))))),IF('Actual Allocation Calc'!$AK$78="C",'Actual Allocation Calc'!O104,'Actual Allocation Calc'!X104+IF($P104="Employed",$U104,
IF(AND($P104="Terminated"),($U104/7*AS104),
IF(AND($P104="Furloughed"),($U104/7*AS104)+($U104/7*BC104),
IF(AND($P104="Rehired"),($U104/7*BC104),
IF(AND($P104="Terminated",AS104&gt;0),$U104,
IF($P104="Furloughed",IF(AS104&gt;0,$U104)+IF(BC104&gt;0,$U104),
IF($P104="Rehired",IF(BC104&gt;0,$U104))))))))*'Actual Allocation Calc'!$AK$99)))</f>
        <v/>
      </c>
      <c r="AC104" s="210" t="str">
        <f>IF($B104="","",IF('Actual Allocation Calc'!$AL$78="A",
IF($P104="Employed",$U104,
IF(AND($P104="Terminated"),($U104/7*AT104),
IF(AND($P104="Furloughed"),($U104/7*AT104)+($U104/7*BD104),
IF(AND($P104="Rehired"),($U104/7*BD104),
IF(AND($P104="Terminated",AT104&gt;0),$U104,
IF($P104="Furloughed",IF(AT104&gt;0,$U104)+IF(BD104&gt;0,$U104),
IF($P104="Rehired",IF(BD104&gt;0,$U104)))))))),IF('Actual Allocation Calc'!$AL$78="C",'Actual Allocation Calc'!P104,'Actual Allocation Calc'!Y104+IF($P104="Employed",$U104,
IF(AND($P104="Terminated"),($U104/7*AT104),
IF(AND($P104="Furloughed"),($U104/7*AT104)+($U104/7*BD104),
IF(AND($P104="Rehired"),($U104/7*BD104),
IF(AND($P104="Terminated",AT104&gt;0),$U104,
IF($P104="Furloughed",IF(AT104&gt;0,$U104)+IF(BD104&gt;0,$U104),
IF($P104="Rehired",IF(BD104&gt;0,$U104))))))))*'Actual Allocation Calc'!$AL$99)))</f>
        <v/>
      </c>
      <c r="AD104" s="210" t="str">
        <f>IF($B104="","",IF('Actual Allocation Calc'!$AM$78="A",
IF($P104="Employed",$U104,
IF(AND($P104="Terminated"),($U104/7*AU104),
IF(AND($P104="Furloughed"),($U104/7*AU104)+($U104/7*BE104),
IF(AND($P104="Rehired"),($U104/7*BE104),
IF(AND($P104="Terminated",AU104&gt;0),$U104,
IF($P104="Furloughed",IF(AU104&gt;0,$U104)+IF(BE104&gt;0,$U104),
IF($P104="Rehired",IF(BE104&gt;0,$U104)))))))),IF('Actual Allocation Calc'!$AM$78="C",'Actual Allocation Calc'!Q104,'Actual Allocation Calc'!Z104+IF($P104="Employed",$U104,
IF(AND($P104="Terminated"),($U104/7*AU104),
IF(AND($P104="Furloughed"),($U104/7*AU104)+($U104/7*BE104),
IF(AND($P104="Rehired"),($U104/7*BE104),
IF(AND($P104="Terminated",AU104&gt;0),$U104,
IF($P104="Furloughed",IF(AU104&gt;0,$U104)+IF(BE104&gt;0,$U104),
IF($P104="Rehired",IF(BE104&gt;0,$U104))))))))*'Actual Allocation Calc'!$AM$99)))</f>
        <v/>
      </c>
      <c r="AE104" s="210" t="str">
        <f>IF($B104="","",IF('Actual Allocation Calc'!$AN$78="A",
IF($P104="Employed",$U104,
IF(AND($P104="Terminated"),($U104/7*AV104),
IF(AND($P104="Furloughed"),($U104/7*AV104)+($U104/7*BF104),
IF(AND($P104="Rehired"),($U104/7*BF104),
IF(AND($P104="Terminated",AV104&gt;0),$U104,
IF($P104="Furloughed",IF(AV104&gt;0,$U104)+IF(BF104&gt;0,$U104),
IF($P104="Rehired",IF(BF104&gt;0,$U104)))))))),IF('Actual Allocation Calc'!$AN$78="C",'Actual Allocation Calc'!R104,'Actual Allocation Calc'!AA104+IF($P104="Employed",$U104,
IF(AND($P104="Terminated"),($U104/7*AV104),
IF(AND($P104="Furloughed"),($U104/7*AV104)+($U104/7*BF104),
IF(AND($P104="Rehired"),($U104/7*BF104),
IF(AND($P104="Terminated",AV104&gt;0),$U104,
IF($P104="Furloughed",IF(AV104&gt;0,$U104)+IF(BF104&gt;0,$U104),
IF($P104="Rehired",IF(BF104&gt;0,$U104))))))))*'Actual Allocation Calc'!$AN$99)))</f>
        <v/>
      </c>
      <c r="AF104" s="210" t="str">
        <f>IF($B104="","",IF('Actual Allocation Calc'!$AO$78="A",
IF($P104="Employed",$U104,
IF(AND($P104="Terminated"),($U104/7*AW104),
IF(AND($P104="Furloughed"),($U104/7*AW104)+($U104/7*BG104),
IF(AND($P104="Rehired"),($U104/7*BG104),
IF(AND($P104="Terminated",AW104&gt;0),$U104,
IF($P104="Furloughed",IF(AW104&gt;0,$U104)+IF(BG104&gt;0,$U104),
IF($P104="Rehired",IF(BG104&gt;0,$U104)))))))),IF('Actual Allocation Calc'!$AO$78="C",'Actual Allocation Calc'!S104,'Actual Allocation Calc'!AB104+IF($P104="Employed",$U104,
IF(AND($P104="Terminated"),($U104/7*AW104),
IF(AND($P104="Furloughed"),($U104/7*AW104)+($U104/7*BG104),
IF(AND($P104="Rehired"),($U104/7*BG104),
IF(AND($P104="Terminated",AW104&gt;0),$U104,
IF($P104="Furloughed",IF(AW104&gt;0,$U104)+IF(BG104&gt;0,$U104),
IF($P104="Rehired",IF(BG104&gt;0,$U104))))))))*'Actual Allocation Calc'!$AO$99)))</f>
        <v/>
      </c>
      <c r="AG104" s="210" t="str">
        <f>IF($B104="","",IF('Actual Allocation Calc'!$AP$78="A",
IF($P104="Employed",$U104/7*BK104,
IF(AND($P104="Terminated"),($U104/7*AX104),
IF(AND($P104="Furloughed"),($U104/7*AX104)+($U104/7*BH104),
IF(AND($P104="Rehired"),($U104/7*BH104),
IF(AND($P104="Terminated",AX104&gt;0),$U104,
IF($P104="Furloughed",IF(AX104&gt;0,$U104)+IF(BH104&gt;0,$U104),
IF($P104="Rehired",IF(BH104&gt;0,$U104)))))))),IF('Actual Allocation Calc'!$AP$78="C",'Actual Allocation Calc'!T104,'Actual Allocation Calc'!AC104+IF($P104="Employed",$U104/7*BK104,
IF(AND($P104="Terminated"),($U104/7*AX104),
IF(AND($P104="Furloughed"),($U104/7*AX104)+($U104/7*BH104),
IF(AND($P104="Rehired"),($U104/7*BH104),
IF(AND($P104="Terminated",AX104&gt;0),$U104,
IF($P104="Furloughed",IF(AX104&gt;0,$U104)+IF(BH104&gt;0,$U104),
IF($P104="Rehired",IF(BH104&gt;0,$U104))))))))*'Actual Allocation Calc'!$AP$99)))</f>
        <v/>
      </c>
      <c r="AH104" s="536"/>
      <c r="AI104" s="82">
        <f t="shared" si="45"/>
        <v>0</v>
      </c>
      <c r="AJ104" s="210">
        <f t="shared" si="27"/>
        <v>0</v>
      </c>
      <c r="AK104" s="397" t="str">
        <f t="shared" si="28"/>
        <v/>
      </c>
      <c r="AM104" s="173"/>
      <c r="AO104" s="214" t="str">
        <f>IFERROR(IF($V104="","",VLOOKUP(V104,'Calendar Calcs'!$B$2:$E1071,4,FALSE)),0)</f>
        <v/>
      </c>
      <c r="AP104" s="69" t="str">
        <f>IF($AO104="","", IF($AO104&lt;AP$23,0,IF($AO104&gt;AP$23,COUNTIFS('Calendar Calcs'!$E$2:$E1071,AP$23),COUNTIFS('Calendar Calcs'!$E$2:$E1071,AP$23,'Calendar Calcs'!$D$2:$D1071,"&lt;="&amp;WEEKDAY($V104)))))</f>
        <v/>
      </c>
      <c r="AQ104" s="69" t="str">
        <f>IF($AO104="","", IF($AO104&lt;AQ$23,0,IF($AO104&gt;AQ$23,COUNTIFS('Calendar Calcs'!$E$2:$E1071,AQ$23),COUNTIFS('Calendar Calcs'!$E$2:$E1071,AQ$23,'Calendar Calcs'!$D$2:$D1071,"&lt;="&amp;WEEKDAY($V104)))))</f>
        <v/>
      </c>
      <c r="AR104" s="69" t="str">
        <f>IF($AO104="","", IF($AO104&lt;AR$23,0,IF($AO104&gt;AR$23,COUNTIFS('Calendar Calcs'!$E$2:$E1071,AR$23),COUNTIFS('Calendar Calcs'!$E$2:$E1071,AR$23,'Calendar Calcs'!$D$2:$D1071,"&lt;="&amp;WEEKDAY($V104)))))</f>
        <v/>
      </c>
      <c r="AS104" s="69" t="str">
        <f>IF($AO104="","", IF($AO104&lt;AS$23,0,IF($AO104&gt;AS$23,COUNTIFS('Calendar Calcs'!$E$2:$E1071,AS$23),COUNTIFS('Calendar Calcs'!$E$2:$E1071,AS$23,'Calendar Calcs'!$D$2:$D1071,"&lt;="&amp;WEEKDAY($V104)))))</f>
        <v/>
      </c>
      <c r="AT104" s="69" t="str">
        <f>IF($AO104="","", IF($AO104&lt;AT$23,0,IF($AO104&gt;AT$23,COUNTIFS('Calendar Calcs'!$E$2:$E1071,AT$23),COUNTIFS('Calendar Calcs'!$E$2:$E1071,AT$23,'Calendar Calcs'!$D$2:$D1071,"&lt;="&amp;WEEKDAY($V104)))))</f>
        <v/>
      </c>
      <c r="AU104" s="69" t="str">
        <f>IF($AO104="","", IF($AO104&lt;AU$23,0,IF($AO104&gt;AU$23,COUNTIFS('Calendar Calcs'!$E$2:$E1071,AU$23),COUNTIFS('Calendar Calcs'!$E$2:$E1071,AU$23,'Calendar Calcs'!$D$2:$D1071,"&lt;="&amp;WEEKDAY($V104)))))</f>
        <v/>
      </c>
      <c r="AV104" s="69" t="str">
        <f>IF($AO104="","", IF($AO104&lt;AV$23,0,IF($AO104&gt;AV$23,COUNTIFS('Calendar Calcs'!$E$2:$E1071,AV$23),COUNTIFS('Calendar Calcs'!$E$2:$E1071,AV$23,'Calendar Calcs'!$D$2:$D1071,"&lt;="&amp;WEEKDAY($V104)))))</f>
        <v/>
      </c>
      <c r="AW104" s="69" t="str">
        <f>IF($AO104="","", IF($AO104&lt;AW$23,0,IF($AO104&gt;AW$23,COUNTIFS('Calendar Calcs'!$E$2:$E1071,AW$23),COUNTIFS('Calendar Calcs'!$E$2:$E1071,AW$23,'Calendar Calcs'!$D$2:$D1071,"&lt;="&amp;WEEKDAY($V104)))))</f>
        <v/>
      </c>
      <c r="AX104" s="69" t="str">
        <f>IF($AO104="","", IF($AO104&lt;AX$23,0,IF($AO104&gt;AX$23,COUNTIFS('Calendar Calcs'!$E$2:$E1071,AX$23),COUNTIFS('Calendar Calcs'!$E$2:$E1071,AX$23,'Calendar Calcs'!$D$2:$D1071,"&lt;="&amp;WEEKDAY($V104)))))</f>
        <v/>
      </c>
      <c r="AY104" s="69" t="str">
        <f>IF($W104="","",VLOOKUP($W104,'Calendar Calcs'!$B$2:$E1071,4,FALSE))</f>
        <v/>
      </c>
      <c r="AZ104" s="69" t="str">
        <f>IF($AY104="","",IF($AY104&gt;AZ$23,0,IF($AY104&lt;AZ$23,COUNTIFS('Calendar Calcs'!$E$2:$E1071,AZ$23),COUNTIFS('Calendar Calcs'!$E$2:$E1071,AZ$23,'Calendar Calcs'!$D$2:$D1071,"&gt;="&amp;WEEKDAY($W104)))))</f>
        <v/>
      </c>
      <c r="BA104" s="69" t="str">
        <f>IF($AY104="","",IF($AY104&gt;BA$23,0,IF($AY104&lt;BA$23,COUNTIFS('Calendar Calcs'!$E$2:$E1071,BA$23),COUNTIFS('Calendar Calcs'!$E$2:$E1071,BA$23,'Calendar Calcs'!$D$2:$D1071,"&gt;="&amp;WEEKDAY($W104)))))</f>
        <v/>
      </c>
      <c r="BB104" s="69" t="str">
        <f>IF($AY104="","",IF($AY104&gt;BB$23,0,IF($AY104&lt;BB$23,COUNTIFS('Calendar Calcs'!$E$2:$E1071,BB$23),COUNTIFS('Calendar Calcs'!$E$2:$E1071,BB$23,'Calendar Calcs'!$D$2:$D1071,"&gt;="&amp;WEEKDAY($W104)))))</f>
        <v/>
      </c>
      <c r="BC104" s="69" t="str">
        <f>IF($AY104="","",IF($AY104&gt;BC$23,0,IF($AY104&lt;BC$23,COUNTIFS('Calendar Calcs'!$E$2:$E1071,BC$23),COUNTIFS('Calendar Calcs'!$E$2:$E1071,BC$23,'Calendar Calcs'!$D$2:$D1071,"&gt;="&amp;WEEKDAY($W104)))))</f>
        <v/>
      </c>
      <c r="BD104" s="69" t="str">
        <f>IF($AY104="","",IF($AY104&gt;BD$23,0,IF($AY104&lt;BD$23,COUNTIFS('Calendar Calcs'!$E$2:$E1071,BD$23),COUNTIFS('Calendar Calcs'!$E$2:$E1071,BD$23,'Calendar Calcs'!$D$2:$D1071,"&gt;="&amp;WEEKDAY($W104)))))</f>
        <v/>
      </c>
      <c r="BE104" s="69" t="str">
        <f>IF($AY104="","",IF($AY104&gt;BE$23,0,IF($AY104&lt;BE$23,COUNTIFS('Calendar Calcs'!$E$2:$E1071,BE$23),COUNTIFS('Calendar Calcs'!$E$2:$E1071,BE$23,'Calendar Calcs'!$D$2:$D1071,"&gt;="&amp;WEEKDAY($W104)))))</f>
        <v/>
      </c>
      <c r="BF104" s="69" t="str">
        <f>IF($AY104="","",IF($AY104&gt;BF$23,0,IF($AY104&lt;BF$23,COUNTIFS('Calendar Calcs'!$E$2:$E1071,BF$23),COUNTIFS('Calendar Calcs'!$E$2:$E1071,BF$23,'Calendar Calcs'!$D$2:$D1071,"&gt;="&amp;WEEKDAY($W104)))))</f>
        <v/>
      </c>
      <c r="BG104" s="69" t="str">
        <f>IF($AY104="","",IF($AY104&gt;BG$23,0,IF($AY104&lt;BG$23,COUNTIFS('Calendar Calcs'!$E$2:$E1071,BG$23),COUNTIFS('Calendar Calcs'!$E$2:$E1071,BG$23,'Calendar Calcs'!$D$2:$D1071,"&gt;="&amp;WEEKDAY($W104)))))</f>
        <v/>
      </c>
      <c r="BH104" s="69">
        <f t="shared" si="29"/>
        <v>6</v>
      </c>
      <c r="BI104" s="69">
        <f>IF(Cover!$E$43="","",VLOOKUP(Cover!$E$43,'Calendar Calcs'!$B$2:$E1071,4,FALSE))</f>
        <v>1</v>
      </c>
      <c r="BJ104" s="69">
        <f>IF($BI104="","", IF($BI104&lt;BJ$23,0,IF($BI104&gt;=BJ$23,COUNTIFS('Calendar Calcs'!$E$2:$E1071,BJ$23),COUNTIFS('Calendar Calcs'!$E$2:$E1071,BJ$23,'Calendar Calcs'!$D$2:$D1071,"&lt;="&amp;WEEKDAY($V104)))))</f>
        <v>1</v>
      </c>
      <c r="BK104" s="69">
        <f t="shared" si="26"/>
        <v>6</v>
      </c>
      <c r="BN104" s="69" t="str">
        <f>IF(T104&gt;0,"FTE",IF(Cover!$E$47="Weekly",IF(S104&gt;29.75,"FTE","PTE"),IF(S104&gt;59.75,"FTE","PTE")))</f>
        <v>PTE</v>
      </c>
      <c r="BO104" s="69">
        <f>IF(BN104="FTE",30,IF(Cover!$E$47="Weekly",'STEP 2 EE Data'!S104,'STEP 2 EE Data'!S104/2))</f>
        <v>0</v>
      </c>
      <c r="BP104" s="209">
        <f t="shared" si="30"/>
        <v>0</v>
      </c>
      <c r="BQ104" s="209">
        <f t="shared" si="31"/>
        <v>0</v>
      </c>
      <c r="BR104" s="209">
        <f t="shared" si="32"/>
        <v>0</v>
      </c>
      <c r="BS104" s="209">
        <f t="shared" si="33"/>
        <v>0</v>
      </c>
      <c r="BT104" s="209">
        <f t="shared" si="34"/>
        <v>0</v>
      </c>
      <c r="BU104" s="209">
        <f t="shared" si="35"/>
        <v>0</v>
      </c>
      <c r="BV104" s="209">
        <f t="shared" si="36"/>
        <v>0</v>
      </c>
      <c r="BW104" s="209">
        <f t="shared" si="37"/>
        <v>0</v>
      </c>
      <c r="BX104" s="209">
        <f t="shared" si="38"/>
        <v>0</v>
      </c>
      <c r="CC104" s="210" t="str">
        <f>IF(B104="","",IF(C104="",IF(Cover!$E$47="Weekly",'STEP 3 EE Comp'!BI109*8,'STEP 3 EE Comp'!BI109*4),IF(Cover!$E$47="Weekly",'STEP 3 EE Comp'!BI109,'STEP 3 EE Comp'!BI109)))</f>
        <v/>
      </c>
      <c r="CD104" s="82" t="str">
        <f t="shared" si="39"/>
        <v/>
      </c>
      <c r="CE104" s="417">
        <f t="shared" si="40"/>
        <v>1</v>
      </c>
      <c r="CF104" s="82" t="str">
        <f t="shared" si="41"/>
        <v>Good</v>
      </c>
      <c r="CG104" s="82">
        <f t="shared" si="42"/>
        <v>0</v>
      </c>
      <c r="CH104" s="234">
        <f t="shared" si="43"/>
        <v>0</v>
      </c>
    </row>
    <row r="105" spans="1:86" s="69" customFormat="1" x14ac:dyDescent="0.3">
      <c r="A105" s="554"/>
      <c r="B105" s="478"/>
      <c r="C105" s="52"/>
      <c r="D105" s="565"/>
      <c r="E105" s="52"/>
      <c r="F105" s="507"/>
      <c r="G105" s="210">
        <f t="shared" si="44"/>
        <v>0</v>
      </c>
      <c r="H105" s="82">
        <f t="shared" si="25"/>
        <v>0</v>
      </c>
      <c r="I105" s="211"/>
      <c r="J105" s="441" t="s">
        <v>21</v>
      </c>
      <c r="K105" s="441" t="s">
        <v>21</v>
      </c>
      <c r="L105" s="441" t="s">
        <v>21</v>
      </c>
      <c r="M105" s="441" t="s">
        <v>21</v>
      </c>
      <c r="N105" s="568" t="s">
        <v>21</v>
      </c>
      <c r="O105" s="211"/>
      <c r="P105" s="212" t="str">
        <f>IF(B105="","",
IF(AND(V105="",W105="",B105&lt;&gt;""),"Employed",
IF(AND(V105&lt;&gt;"",W105="",B105&lt;&gt;""),"Terminated",
IF(AND(V105&lt;&gt;"",W105&lt;&gt;"",B105&lt;&gt;""),IF(W105&lt;Cover!$E$43,"Employed","Furloughed"),
IF(AND(V105="",W105&lt;&gt;"",B105&lt;&gt;""),IF(W105&lt;Cover!$E$43,"Employed","Rehired"))))))</f>
        <v/>
      </c>
      <c r="Q105" s="211"/>
      <c r="R105" s="536"/>
      <c r="S105" s="563"/>
      <c r="T105" s="536"/>
      <c r="U105" s="82">
        <f>IF(Cover!$E$47="Weekly",IF(T105&gt;0,T105,R105*S105),IF(T105&gt;0,T105,R105*S105)/2)</f>
        <v>0</v>
      </c>
      <c r="V105" s="564"/>
      <c r="W105" s="564"/>
      <c r="Y105" s="213" t="str">
        <f>IF($B105="","",IF('Actual Allocation Calc'!$AH$78="A",
IF($P105="Employed",$U105/7*BJ105,
IF(AND($P105="Terminated"),($U105/7*AP105),
IF(AND($P105="Furloughed"),($U105/7*AP105)+($U105/7*AZ105),
IF(AND($P105="Rehired"),($U105/7*AZ105),
IF(AND($P105="Terminated",AP105&gt;0),$U105,
IF($P105="Furloughed",IF(AP105&gt;0,$U105)+IF(AZ105&gt;0,$U105),
IF($P105="Rehired",IF(AZ105&gt;0,$U105)))))))),IF('Actual Allocation Calc'!$AH$78="C",'Actual Allocation Calc'!L105,'Actual Allocation Calc'!U105+IF($P105="Employed",$U105/7*BJ105,
IF(AND($P105="Terminated"),($U105/7*AP105),
IF(AND($P105="Furloughed"),($U105/7*AP105)+($U105/7*AZ105),
IF(AND($P105="Rehired"),($U105/7*AZ105),
IF(AND($P105="Terminated",AP105&gt;0),$U105,
IF($P105="Furloughed",IF(AP105&gt;0,$U105)+IF(AZ105&gt;0,$U105),
IF($P105="Rehired",IF(AZ105&gt;0,$U105))))))))*'Actual Allocation Calc'!$AH$99)))</f>
        <v/>
      </c>
      <c r="Z105" s="210" t="str">
        <f>IF($B105="","",IF('Actual Allocation Calc'!$AI$78="A",
IF($P105="Employed",$U105,
IF(AND($P105="Terminated"),($U105/7*AQ105),
IF(AND($P105="Furloughed"),($U105/7*AQ105)+($U105/7*BA105),
IF(AND($P105="Rehired"),($U105/7*BA105),
IF(AND($P105="Terminated",AQ105&gt;0),$U105,
IF($P105="Furloughed",IF(AQ105&gt;0,$U105)+IF(BA105&gt;0,$U105),
IF($P105="Rehired",IF(BA105&gt;0,$U105)))))))),IF('Actual Allocation Calc'!$AI$78="C",'Actual Allocation Calc'!M105,'Actual Allocation Calc'!V105+IF($P105="Employed",$U105,
IF(AND($P105="Terminated"),($U105/7*AQ105),
IF(AND($P105="Furloughed"),($U105/7*AQ105)+($U105/7*BA105),
IF(AND($P105="Rehired"),($U105/7*BA105),
IF(AND($P105="Terminated",AQ105&gt;0),$U105,
IF($P105="Furloughed",IF(AQ105&gt;0,$U105)+IF(BA105&gt;0,$U105),
IF($P105="Rehired",IF(BA105&gt;0,$U105))))))))*'Actual Allocation Calc'!$AI$99)))</f>
        <v/>
      </c>
      <c r="AA105" s="210" t="str">
        <f>IF($B105="","",IF('Actual Allocation Calc'!$AJ$78="A",
IF($P105="Employed",$U105,
IF(AND($P105="Terminated"),($U105/7*AR105),
IF(AND($P105="Furloughed"),($U105/7*AR105)+($U105/7*BB105),
IF(AND($P105="Rehired"),($U105/7*BB105),
IF(AND($P105="Terminated",AR105&gt;0),$U105,
IF($P105="Furloughed",IF(AR105&gt;0,$U105)+IF(BB105&gt;0,$U105),
IF($P105="Rehired",IF(BB105&gt;0,$U105)))))))),IF('Actual Allocation Calc'!$AJ$78="C",'Actual Allocation Calc'!N105,'Actual Allocation Calc'!W105+IF($P105="Employed",$U105,
IF(AND($P105="Terminated"),($U105/7*AR105),
IF(AND($P105="Furloughed"),($U105/7*AR105)+($U105/7*BB105),
IF(AND($P105="Rehired"),($U105/7*BB105),
IF(AND($P105="Terminated",AR105&gt;0),$U105,
IF($P105="Furloughed",IF(AR105&gt;0,$U105)+IF(BB105&gt;0,$U105),
IF($P105="Rehired",IF(BB105&gt;0,$U105))))))))*'Actual Allocation Calc'!$AJ$99)))</f>
        <v/>
      </c>
      <c r="AB105" s="210" t="str">
        <f>IF($B105="","",IF('Actual Allocation Calc'!$AK$78="A",
IF($P105="Employed",$U105,
IF(AND($P105="Terminated"),($U105/7*AS105),
IF(AND($P105="Furloughed"),($U105/7*AS105)+($U105/7*BC105),
IF(AND($P105="Rehired"),($U105/7*BC105),
IF(AND($P105="Terminated",AS105&gt;0),$U105,
IF($P105="Furloughed",IF(AS105&gt;0,$U105)+IF(BC105&gt;0,$U105),
IF($P105="Rehired",IF(BC105&gt;0,$U105)))))))),IF('Actual Allocation Calc'!$AK$78="C",'Actual Allocation Calc'!O105,'Actual Allocation Calc'!X105+IF($P105="Employed",$U105,
IF(AND($P105="Terminated"),($U105/7*AS105),
IF(AND($P105="Furloughed"),($U105/7*AS105)+($U105/7*BC105),
IF(AND($P105="Rehired"),($U105/7*BC105),
IF(AND($P105="Terminated",AS105&gt;0),$U105,
IF($P105="Furloughed",IF(AS105&gt;0,$U105)+IF(BC105&gt;0,$U105),
IF($P105="Rehired",IF(BC105&gt;0,$U105))))))))*'Actual Allocation Calc'!$AK$99)))</f>
        <v/>
      </c>
      <c r="AC105" s="210" t="str">
        <f>IF($B105="","",IF('Actual Allocation Calc'!$AL$78="A",
IF($P105="Employed",$U105,
IF(AND($P105="Terminated"),($U105/7*AT105),
IF(AND($P105="Furloughed"),($U105/7*AT105)+($U105/7*BD105),
IF(AND($P105="Rehired"),($U105/7*BD105),
IF(AND($P105="Terminated",AT105&gt;0),$U105,
IF($P105="Furloughed",IF(AT105&gt;0,$U105)+IF(BD105&gt;0,$U105),
IF($P105="Rehired",IF(BD105&gt;0,$U105)))))))),IF('Actual Allocation Calc'!$AL$78="C",'Actual Allocation Calc'!P105,'Actual Allocation Calc'!Y105+IF($P105="Employed",$U105,
IF(AND($P105="Terminated"),($U105/7*AT105),
IF(AND($P105="Furloughed"),($U105/7*AT105)+($U105/7*BD105),
IF(AND($P105="Rehired"),($U105/7*BD105),
IF(AND($P105="Terminated",AT105&gt;0),$U105,
IF($P105="Furloughed",IF(AT105&gt;0,$U105)+IF(BD105&gt;0,$U105),
IF($P105="Rehired",IF(BD105&gt;0,$U105))))))))*'Actual Allocation Calc'!$AL$99)))</f>
        <v/>
      </c>
      <c r="AD105" s="210" t="str">
        <f>IF($B105="","",IF('Actual Allocation Calc'!$AM$78="A",
IF($P105="Employed",$U105,
IF(AND($P105="Terminated"),($U105/7*AU105),
IF(AND($P105="Furloughed"),($U105/7*AU105)+($U105/7*BE105),
IF(AND($P105="Rehired"),($U105/7*BE105),
IF(AND($P105="Terminated",AU105&gt;0),$U105,
IF($P105="Furloughed",IF(AU105&gt;0,$U105)+IF(BE105&gt;0,$U105),
IF($P105="Rehired",IF(BE105&gt;0,$U105)))))))),IF('Actual Allocation Calc'!$AM$78="C",'Actual Allocation Calc'!Q105,'Actual Allocation Calc'!Z105+IF($P105="Employed",$U105,
IF(AND($P105="Terminated"),($U105/7*AU105),
IF(AND($P105="Furloughed"),($U105/7*AU105)+($U105/7*BE105),
IF(AND($P105="Rehired"),($U105/7*BE105),
IF(AND($P105="Terminated",AU105&gt;0),$U105,
IF($P105="Furloughed",IF(AU105&gt;0,$U105)+IF(BE105&gt;0,$U105),
IF($P105="Rehired",IF(BE105&gt;0,$U105))))))))*'Actual Allocation Calc'!$AM$99)))</f>
        <v/>
      </c>
      <c r="AE105" s="210" t="str">
        <f>IF($B105="","",IF('Actual Allocation Calc'!$AN$78="A",
IF($P105="Employed",$U105,
IF(AND($P105="Terminated"),($U105/7*AV105),
IF(AND($P105="Furloughed"),($U105/7*AV105)+($U105/7*BF105),
IF(AND($P105="Rehired"),($U105/7*BF105),
IF(AND($P105="Terminated",AV105&gt;0),$U105,
IF($P105="Furloughed",IF(AV105&gt;0,$U105)+IF(BF105&gt;0,$U105),
IF($P105="Rehired",IF(BF105&gt;0,$U105)))))))),IF('Actual Allocation Calc'!$AN$78="C",'Actual Allocation Calc'!R105,'Actual Allocation Calc'!AA105+IF($P105="Employed",$U105,
IF(AND($P105="Terminated"),($U105/7*AV105),
IF(AND($P105="Furloughed"),($U105/7*AV105)+($U105/7*BF105),
IF(AND($P105="Rehired"),($U105/7*BF105),
IF(AND($P105="Terminated",AV105&gt;0),$U105,
IF($P105="Furloughed",IF(AV105&gt;0,$U105)+IF(BF105&gt;0,$U105),
IF($P105="Rehired",IF(BF105&gt;0,$U105))))))))*'Actual Allocation Calc'!$AN$99)))</f>
        <v/>
      </c>
      <c r="AF105" s="210" t="str">
        <f>IF($B105="","",IF('Actual Allocation Calc'!$AO$78="A",
IF($P105="Employed",$U105,
IF(AND($P105="Terminated"),($U105/7*AW105),
IF(AND($P105="Furloughed"),($U105/7*AW105)+($U105/7*BG105),
IF(AND($P105="Rehired"),($U105/7*BG105),
IF(AND($P105="Terminated",AW105&gt;0),$U105,
IF($P105="Furloughed",IF(AW105&gt;0,$U105)+IF(BG105&gt;0,$U105),
IF($P105="Rehired",IF(BG105&gt;0,$U105)))))))),IF('Actual Allocation Calc'!$AO$78="C",'Actual Allocation Calc'!S105,'Actual Allocation Calc'!AB105+IF($P105="Employed",$U105,
IF(AND($P105="Terminated"),($U105/7*AW105),
IF(AND($P105="Furloughed"),($U105/7*AW105)+($U105/7*BG105),
IF(AND($P105="Rehired"),($U105/7*BG105),
IF(AND($P105="Terminated",AW105&gt;0),$U105,
IF($P105="Furloughed",IF(AW105&gt;0,$U105)+IF(BG105&gt;0,$U105),
IF($P105="Rehired",IF(BG105&gt;0,$U105))))))))*'Actual Allocation Calc'!$AO$99)))</f>
        <v/>
      </c>
      <c r="AG105" s="210" t="str">
        <f>IF($B105="","",IF('Actual Allocation Calc'!$AP$78="A",
IF($P105="Employed",$U105/7*BK105,
IF(AND($P105="Terminated"),($U105/7*AX105),
IF(AND($P105="Furloughed"),($U105/7*AX105)+($U105/7*BH105),
IF(AND($P105="Rehired"),($U105/7*BH105),
IF(AND($P105="Terminated",AX105&gt;0),$U105,
IF($P105="Furloughed",IF(AX105&gt;0,$U105)+IF(BH105&gt;0,$U105),
IF($P105="Rehired",IF(BH105&gt;0,$U105)))))))),IF('Actual Allocation Calc'!$AP$78="C",'Actual Allocation Calc'!T105,'Actual Allocation Calc'!AC105+IF($P105="Employed",$U105/7*BK105,
IF(AND($P105="Terminated"),($U105/7*AX105),
IF(AND($P105="Furloughed"),($U105/7*AX105)+($U105/7*BH105),
IF(AND($P105="Rehired"),($U105/7*BH105),
IF(AND($P105="Terminated",AX105&gt;0),$U105,
IF($P105="Furloughed",IF(AX105&gt;0,$U105)+IF(BH105&gt;0,$U105),
IF($P105="Rehired",IF(BH105&gt;0,$U105))))))))*'Actual Allocation Calc'!$AP$99)))</f>
        <v/>
      </c>
      <c r="AH105" s="536"/>
      <c r="AI105" s="82">
        <f t="shared" si="45"/>
        <v>0</v>
      </c>
      <c r="AJ105" s="210">
        <f t="shared" si="27"/>
        <v>0</v>
      </c>
      <c r="AK105" s="397" t="str">
        <f t="shared" si="28"/>
        <v/>
      </c>
      <c r="AM105" s="173"/>
      <c r="AO105" s="214" t="str">
        <f>IFERROR(IF($V105="","",VLOOKUP(V105,'Calendar Calcs'!$B$2:$E1072,4,FALSE)),0)</f>
        <v/>
      </c>
      <c r="AP105" s="69" t="str">
        <f>IF($AO105="","", IF($AO105&lt;AP$23,0,IF($AO105&gt;AP$23,COUNTIFS('Calendar Calcs'!$E$2:$E1072,AP$23),COUNTIFS('Calendar Calcs'!$E$2:$E1072,AP$23,'Calendar Calcs'!$D$2:$D1072,"&lt;="&amp;WEEKDAY($V105)))))</f>
        <v/>
      </c>
      <c r="AQ105" s="69" t="str">
        <f>IF($AO105="","", IF($AO105&lt;AQ$23,0,IF($AO105&gt;AQ$23,COUNTIFS('Calendar Calcs'!$E$2:$E1072,AQ$23),COUNTIFS('Calendar Calcs'!$E$2:$E1072,AQ$23,'Calendar Calcs'!$D$2:$D1072,"&lt;="&amp;WEEKDAY($V105)))))</f>
        <v/>
      </c>
      <c r="AR105" s="69" t="str">
        <f>IF($AO105="","", IF($AO105&lt;AR$23,0,IF($AO105&gt;AR$23,COUNTIFS('Calendar Calcs'!$E$2:$E1072,AR$23),COUNTIFS('Calendar Calcs'!$E$2:$E1072,AR$23,'Calendar Calcs'!$D$2:$D1072,"&lt;="&amp;WEEKDAY($V105)))))</f>
        <v/>
      </c>
      <c r="AS105" s="69" t="str">
        <f>IF($AO105="","", IF($AO105&lt;AS$23,0,IF($AO105&gt;AS$23,COUNTIFS('Calendar Calcs'!$E$2:$E1072,AS$23),COUNTIFS('Calendar Calcs'!$E$2:$E1072,AS$23,'Calendar Calcs'!$D$2:$D1072,"&lt;="&amp;WEEKDAY($V105)))))</f>
        <v/>
      </c>
      <c r="AT105" s="69" t="str">
        <f>IF($AO105="","", IF($AO105&lt;AT$23,0,IF($AO105&gt;AT$23,COUNTIFS('Calendar Calcs'!$E$2:$E1072,AT$23),COUNTIFS('Calendar Calcs'!$E$2:$E1072,AT$23,'Calendar Calcs'!$D$2:$D1072,"&lt;="&amp;WEEKDAY($V105)))))</f>
        <v/>
      </c>
      <c r="AU105" s="69" t="str">
        <f>IF($AO105="","", IF($AO105&lt;AU$23,0,IF($AO105&gt;AU$23,COUNTIFS('Calendar Calcs'!$E$2:$E1072,AU$23),COUNTIFS('Calendar Calcs'!$E$2:$E1072,AU$23,'Calendar Calcs'!$D$2:$D1072,"&lt;="&amp;WEEKDAY($V105)))))</f>
        <v/>
      </c>
      <c r="AV105" s="69" t="str">
        <f>IF($AO105="","", IF($AO105&lt;AV$23,0,IF($AO105&gt;AV$23,COUNTIFS('Calendar Calcs'!$E$2:$E1072,AV$23),COUNTIFS('Calendar Calcs'!$E$2:$E1072,AV$23,'Calendar Calcs'!$D$2:$D1072,"&lt;="&amp;WEEKDAY($V105)))))</f>
        <v/>
      </c>
      <c r="AW105" s="69" t="str">
        <f>IF($AO105="","", IF($AO105&lt;AW$23,0,IF($AO105&gt;AW$23,COUNTIFS('Calendar Calcs'!$E$2:$E1072,AW$23),COUNTIFS('Calendar Calcs'!$E$2:$E1072,AW$23,'Calendar Calcs'!$D$2:$D1072,"&lt;="&amp;WEEKDAY($V105)))))</f>
        <v/>
      </c>
      <c r="AX105" s="69" t="str">
        <f>IF($AO105="","", IF($AO105&lt;AX$23,0,IF($AO105&gt;AX$23,COUNTIFS('Calendar Calcs'!$E$2:$E1072,AX$23),COUNTIFS('Calendar Calcs'!$E$2:$E1072,AX$23,'Calendar Calcs'!$D$2:$D1072,"&lt;="&amp;WEEKDAY($V105)))))</f>
        <v/>
      </c>
      <c r="AY105" s="69" t="str">
        <f>IF($W105="","",VLOOKUP($W105,'Calendar Calcs'!$B$2:$E1072,4,FALSE))</f>
        <v/>
      </c>
      <c r="AZ105" s="69" t="str">
        <f>IF($AY105="","",IF($AY105&gt;AZ$23,0,IF($AY105&lt;AZ$23,COUNTIFS('Calendar Calcs'!$E$2:$E1072,AZ$23),COUNTIFS('Calendar Calcs'!$E$2:$E1072,AZ$23,'Calendar Calcs'!$D$2:$D1072,"&gt;="&amp;WEEKDAY($W105)))))</f>
        <v/>
      </c>
      <c r="BA105" s="69" t="str">
        <f>IF($AY105="","",IF($AY105&gt;BA$23,0,IF($AY105&lt;BA$23,COUNTIFS('Calendar Calcs'!$E$2:$E1072,BA$23),COUNTIFS('Calendar Calcs'!$E$2:$E1072,BA$23,'Calendar Calcs'!$D$2:$D1072,"&gt;="&amp;WEEKDAY($W105)))))</f>
        <v/>
      </c>
      <c r="BB105" s="69" t="str">
        <f>IF($AY105="","",IF($AY105&gt;BB$23,0,IF($AY105&lt;BB$23,COUNTIFS('Calendar Calcs'!$E$2:$E1072,BB$23),COUNTIFS('Calendar Calcs'!$E$2:$E1072,BB$23,'Calendar Calcs'!$D$2:$D1072,"&gt;="&amp;WEEKDAY($W105)))))</f>
        <v/>
      </c>
      <c r="BC105" s="69" t="str">
        <f>IF($AY105="","",IF($AY105&gt;BC$23,0,IF($AY105&lt;BC$23,COUNTIFS('Calendar Calcs'!$E$2:$E1072,BC$23),COUNTIFS('Calendar Calcs'!$E$2:$E1072,BC$23,'Calendar Calcs'!$D$2:$D1072,"&gt;="&amp;WEEKDAY($W105)))))</f>
        <v/>
      </c>
      <c r="BD105" s="69" t="str">
        <f>IF($AY105="","",IF($AY105&gt;BD$23,0,IF($AY105&lt;BD$23,COUNTIFS('Calendar Calcs'!$E$2:$E1072,BD$23),COUNTIFS('Calendar Calcs'!$E$2:$E1072,BD$23,'Calendar Calcs'!$D$2:$D1072,"&gt;="&amp;WEEKDAY($W105)))))</f>
        <v/>
      </c>
      <c r="BE105" s="69" t="str">
        <f>IF($AY105="","",IF($AY105&gt;BE$23,0,IF($AY105&lt;BE$23,COUNTIFS('Calendar Calcs'!$E$2:$E1072,BE$23),COUNTIFS('Calendar Calcs'!$E$2:$E1072,BE$23,'Calendar Calcs'!$D$2:$D1072,"&gt;="&amp;WEEKDAY($W105)))))</f>
        <v/>
      </c>
      <c r="BF105" s="69" t="str">
        <f>IF($AY105="","",IF($AY105&gt;BF$23,0,IF($AY105&lt;BF$23,COUNTIFS('Calendar Calcs'!$E$2:$E1072,BF$23),COUNTIFS('Calendar Calcs'!$E$2:$E1072,BF$23,'Calendar Calcs'!$D$2:$D1072,"&gt;="&amp;WEEKDAY($W105)))))</f>
        <v/>
      </c>
      <c r="BG105" s="69" t="str">
        <f>IF($AY105="","",IF($AY105&gt;BG$23,0,IF($AY105&lt;BG$23,COUNTIFS('Calendar Calcs'!$E$2:$E1072,BG$23),COUNTIFS('Calendar Calcs'!$E$2:$E1072,BG$23,'Calendar Calcs'!$D$2:$D1072,"&gt;="&amp;WEEKDAY($W105)))))</f>
        <v/>
      </c>
      <c r="BH105" s="69">
        <f t="shared" si="29"/>
        <v>6</v>
      </c>
      <c r="BI105" s="69">
        <f>IF(Cover!$E$43="","",VLOOKUP(Cover!$E$43,'Calendar Calcs'!$B$2:$E1072,4,FALSE))</f>
        <v>1</v>
      </c>
      <c r="BJ105" s="69">
        <f>IF($BI105="","", IF($BI105&lt;BJ$23,0,IF($BI105&gt;=BJ$23,COUNTIFS('Calendar Calcs'!$E$2:$E1072,BJ$23),COUNTIFS('Calendar Calcs'!$E$2:$E1072,BJ$23,'Calendar Calcs'!$D$2:$D1072,"&lt;="&amp;WEEKDAY($V105)))))</f>
        <v>1</v>
      </c>
      <c r="BK105" s="69">
        <f t="shared" si="26"/>
        <v>6</v>
      </c>
      <c r="BN105" s="69" t="str">
        <f>IF(T105&gt;0,"FTE",IF(Cover!$E$47="Weekly",IF(S105&gt;29.75,"FTE","PTE"),IF(S105&gt;59.75,"FTE","PTE")))</f>
        <v>PTE</v>
      </c>
      <c r="BO105" s="69">
        <f>IF(BN105="FTE",30,IF(Cover!$E$47="Weekly",'STEP 2 EE Data'!S105,'STEP 2 EE Data'!S105/2))</f>
        <v>0</v>
      </c>
      <c r="BP105" s="209">
        <f t="shared" si="30"/>
        <v>0</v>
      </c>
      <c r="BQ105" s="209">
        <f t="shared" si="31"/>
        <v>0</v>
      </c>
      <c r="BR105" s="209">
        <f t="shared" si="32"/>
        <v>0</v>
      </c>
      <c r="BS105" s="209">
        <f t="shared" si="33"/>
        <v>0</v>
      </c>
      <c r="BT105" s="209">
        <f t="shared" si="34"/>
        <v>0</v>
      </c>
      <c r="BU105" s="209">
        <f t="shared" si="35"/>
        <v>0</v>
      </c>
      <c r="BV105" s="209">
        <f t="shared" si="36"/>
        <v>0</v>
      </c>
      <c r="BW105" s="209">
        <f t="shared" si="37"/>
        <v>0</v>
      </c>
      <c r="BX105" s="209">
        <f t="shared" si="38"/>
        <v>0</v>
      </c>
      <c r="CC105" s="210" t="str">
        <f>IF(B105="","",IF(C105="",IF(Cover!$E$47="Weekly",'STEP 3 EE Comp'!BI110*8,'STEP 3 EE Comp'!BI110*4),IF(Cover!$E$47="Weekly",'STEP 3 EE Comp'!BI110,'STEP 3 EE Comp'!BI110)))</f>
        <v/>
      </c>
      <c r="CD105" s="82" t="str">
        <f t="shared" si="39"/>
        <v/>
      </c>
      <c r="CE105" s="417">
        <f t="shared" si="40"/>
        <v>1</v>
      </c>
      <c r="CF105" s="82" t="str">
        <f t="shared" si="41"/>
        <v>Good</v>
      </c>
      <c r="CG105" s="82">
        <f t="shared" si="42"/>
        <v>0</v>
      </c>
      <c r="CH105" s="234">
        <f t="shared" si="43"/>
        <v>0</v>
      </c>
    </row>
    <row r="106" spans="1:86" s="69" customFormat="1" x14ac:dyDescent="0.3">
      <c r="A106" s="530"/>
      <c r="B106" s="477"/>
      <c r="C106" s="52"/>
      <c r="D106" s="565"/>
      <c r="E106" s="52"/>
      <c r="F106" s="507"/>
      <c r="G106" s="210">
        <f t="shared" si="44"/>
        <v>0</v>
      </c>
      <c r="H106" s="82">
        <f t="shared" si="25"/>
        <v>0</v>
      </c>
      <c r="I106" s="211"/>
      <c r="J106" s="441" t="s">
        <v>21</v>
      </c>
      <c r="K106" s="441" t="s">
        <v>21</v>
      </c>
      <c r="L106" s="441" t="s">
        <v>21</v>
      </c>
      <c r="M106" s="441" t="s">
        <v>21</v>
      </c>
      <c r="N106" s="568" t="s">
        <v>21</v>
      </c>
      <c r="O106" s="211"/>
      <c r="P106" s="212" t="str">
        <f>IF(B106="","",
IF(AND(V106="",W106="",B106&lt;&gt;""),"Employed",
IF(AND(V106&lt;&gt;"",W106="",B106&lt;&gt;""),"Terminated",
IF(AND(V106&lt;&gt;"",W106&lt;&gt;"",B106&lt;&gt;""),IF(W106&lt;Cover!$E$43,"Employed","Furloughed"),
IF(AND(V106="",W106&lt;&gt;"",B106&lt;&gt;""),IF(W106&lt;Cover!$E$43,"Employed","Rehired"))))))</f>
        <v/>
      </c>
      <c r="Q106" s="211"/>
      <c r="R106" s="536"/>
      <c r="S106" s="563"/>
      <c r="T106" s="536"/>
      <c r="U106" s="82">
        <f>IF(Cover!$E$47="Weekly",IF(T106&gt;0,T106,R106*S106),IF(T106&gt;0,T106,R106*S106)/2)</f>
        <v>0</v>
      </c>
      <c r="V106" s="564"/>
      <c r="W106" s="564"/>
      <c r="Y106" s="213" t="str">
        <f>IF($B106="","",IF('Actual Allocation Calc'!$AH$78="A",
IF($P106="Employed",$U106/7*BJ106,
IF(AND($P106="Terminated"),($U106/7*AP106),
IF(AND($P106="Furloughed"),($U106/7*AP106)+($U106/7*AZ106),
IF(AND($P106="Rehired"),($U106/7*AZ106),
IF(AND($P106="Terminated",AP106&gt;0),$U106,
IF($P106="Furloughed",IF(AP106&gt;0,$U106)+IF(AZ106&gt;0,$U106),
IF($P106="Rehired",IF(AZ106&gt;0,$U106)))))))),IF('Actual Allocation Calc'!$AH$78="C",'Actual Allocation Calc'!L106,'Actual Allocation Calc'!U106+IF($P106="Employed",$U106/7*BJ106,
IF(AND($P106="Terminated"),($U106/7*AP106),
IF(AND($P106="Furloughed"),($U106/7*AP106)+($U106/7*AZ106),
IF(AND($P106="Rehired"),($U106/7*AZ106),
IF(AND($P106="Terminated",AP106&gt;0),$U106,
IF($P106="Furloughed",IF(AP106&gt;0,$U106)+IF(AZ106&gt;0,$U106),
IF($P106="Rehired",IF(AZ106&gt;0,$U106))))))))*'Actual Allocation Calc'!$AH$99)))</f>
        <v/>
      </c>
      <c r="Z106" s="210" t="str">
        <f>IF($B106="","",IF('Actual Allocation Calc'!$AI$78="A",
IF($P106="Employed",$U106,
IF(AND($P106="Terminated"),($U106/7*AQ106),
IF(AND($P106="Furloughed"),($U106/7*AQ106)+($U106/7*BA106),
IF(AND($P106="Rehired"),($U106/7*BA106),
IF(AND($P106="Terminated",AQ106&gt;0),$U106,
IF($P106="Furloughed",IF(AQ106&gt;0,$U106)+IF(BA106&gt;0,$U106),
IF($P106="Rehired",IF(BA106&gt;0,$U106)))))))),IF('Actual Allocation Calc'!$AI$78="C",'Actual Allocation Calc'!M106,'Actual Allocation Calc'!V106+IF($P106="Employed",$U106,
IF(AND($P106="Terminated"),($U106/7*AQ106),
IF(AND($P106="Furloughed"),($U106/7*AQ106)+($U106/7*BA106),
IF(AND($P106="Rehired"),($U106/7*BA106),
IF(AND($P106="Terminated",AQ106&gt;0),$U106,
IF($P106="Furloughed",IF(AQ106&gt;0,$U106)+IF(BA106&gt;0,$U106),
IF($P106="Rehired",IF(BA106&gt;0,$U106))))))))*'Actual Allocation Calc'!$AI$99)))</f>
        <v/>
      </c>
      <c r="AA106" s="210" t="str">
        <f>IF($B106="","",IF('Actual Allocation Calc'!$AJ$78="A",
IF($P106="Employed",$U106,
IF(AND($P106="Terminated"),($U106/7*AR106),
IF(AND($P106="Furloughed"),($U106/7*AR106)+($U106/7*BB106),
IF(AND($P106="Rehired"),($U106/7*BB106),
IF(AND($P106="Terminated",AR106&gt;0),$U106,
IF($P106="Furloughed",IF(AR106&gt;0,$U106)+IF(BB106&gt;0,$U106),
IF($P106="Rehired",IF(BB106&gt;0,$U106)))))))),IF('Actual Allocation Calc'!$AJ$78="C",'Actual Allocation Calc'!N106,'Actual Allocation Calc'!W106+IF($P106="Employed",$U106,
IF(AND($P106="Terminated"),($U106/7*AR106),
IF(AND($P106="Furloughed"),($U106/7*AR106)+($U106/7*BB106),
IF(AND($P106="Rehired"),($U106/7*BB106),
IF(AND($P106="Terminated",AR106&gt;0),$U106,
IF($P106="Furloughed",IF(AR106&gt;0,$U106)+IF(BB106&gt;0,$U106),
IF($P106="Rehired",IF(BB106&gt;0,$U106))))))))*'Actual Allocation Calc'!$AJ$99)))</f>
        <v/>
      </c>
      <c r="AB106" s="210" t="str">
        <f>IF($B106="","",IF('Actual Allocation Calc'!$AK$78="A",
IF($P106="Employed",$U106,
IF(AND($P106="Terminated"),($U106/7*AS106),
IF(AND($P106="Furloughed"),($U106/7*AS106)+($U106/7*BC106),
IF(AND($P106="Rehired"),($U106/7*BC106),
IF(AND($P106="Terminated",AS106&gt;0),$U106,
IF($P106="Furloughed",IF(AS106&gt;0,$U106)+IF(BC106&gt;0,$U106),
IF($P106="Rehired",IF(BC106&gt;0,$U106)))))))),IF('Actual Allocation Calc'!$AK$78="C",'Actual Allocation Calc'!O106,'Actual Allocation Calc'!X106+IF($P106="Employed",$U106,
IF(AND($P106="Terminated"),($U106/7*AS106),
IF(AND($P106="Furloughed"),($U106/7*AS106)+($U106/7*BC106),
IF(AND($P106="Rehired"),($U106/7*BC106),
IF(AND($P106="Terminated",AS106&gt;0),$U106,
IF($P106="Furloughed",IF(AS106&gt;0,$U106)+IF(BC106&gt;0,$U106),
IF($P106="Rehired",IF(BC106&gt;0,$U106))))))))*'Actual Allocation Calc'!$AK$99)))</f>
        <v/>
      </c>
      <c r="AC106" s="210" t="str">
        <f>IF($B106="","",IF('Actual Allocation Calc'!$AL$78="A",
IF($P106="Employed",$U106,
IF(AND($P106="Terminated"),($U106/7*AT106),
IF(AND($P106="Furloughed"),($U106/7*AT106)+($U106/7*BD106),
IF(AND($P106="Rehired"),($U106/7*BD106),
IF(AND($P106="Terminated",AT106&gt;0),$U106,
IF($P106="Furloughed",IF(AT106&gt;0,$U106)+IF(BD106&gt;0,$U106),
IF($P106="Rehired",IF(BD106&gt;0,$U106)))))))),IF('Actual Allocation Calc'!$AL$78="C",'Actual Allocation Calc'!P106,'Actual Allocation Calc'!Y106+IF($P106="Employed",$U106,
IF(AND($P106="Terminated"),($U106/7*AT106),
IF(AND($P106="Furloughed"),($U106/7*AT106)+($U106/7*BD106),
IF(AND($P106="Rehired"),($U106/7*BD106),
IF(AND($P106="Terminated",AT106&gt;0),$U106,
IF($P106="Furloughed",IF(AT106&gt;0,$U106)+IF(BD106&gt;0,$U106),
IF($P106="Rehired",IF(BD106&gt;0,$U106))))))))*'Actual Allocation Calc'!$AL$99)))</f>
        <v/>
      </c>
      <c r="AD106" s="210" t="str">
        <f>IF($B106="","",IF('Actual Allocation Calc'!$AM$78="A",
IF($P106="Employed",$U106,
IF(AND($P106="Terminated"),($U106/7*AU106),
IF(AND($P106="Furloughed"),($U106/7*AU106)+($U106/7*BE106),
IF(AND($P106="Rehired"),($U106/7*BE106),
IF(AND($P106="Terminated",AU106&gt;0),$U106,
IF($P106="Furloughed",IF(AU106&gt;0,$U106)+IF(BE106&gt;0,$U106),
IF($P106="Rehired",IF(BE106&gt;0,$U106)))))))),IF('Actual Allocation Calc'!$AM$78="C",'Actual Allocation Calc'!Q106,'Actual Allocation Calc'!Z106+IF($P106="Employed",$U106,
IF(AND($P106="Terminated"),($U106/7*AU106),
IF(AND($P106="Furloughed"),($U106/7*AU106)+($U106/7*BE106),
IF(AND($P106="Rehired"),($U106/7*BE106),
IF(AND($P106="Terminated",AU106&gt;0),$U106,
IF($P106="Furloughed",IF(AU106&gt;0,$U106)+IF(BE106&gt;0,$U106),
IF($P106="Rehired",IF(BE106&gt;0,$U106))))))))*'Actual Allocation Calc'!$AM$99)))</f>
        <v/>
      </c>
      <c r="AE106" s="210" t="str">
        <f>IF($B106="","",IF('Actual Allocation Calc'!$AN$78="A",
IF($P106="Employed",$U106,
IF(AND($P106="Terminated"),($U106/7*AV106),
IF(AND($P106="Furloughed"),($U106/7*AV106)+($U106/7*BF106),
IF(AND($P106="Rehired"),($U106/7*BF106),
IF(AND($P106="Terminated",AV106&gt;0),$U106,
IF($P106="Furloughed",IF(AV106&gt;0,$U106)+IF(BF106&gt;0,$U106),
IF($P106="Rehired",IF(BF106&gt;0,$U106)))))))),IF('Actual Allocation Calc'!$AN$78="C",'Actual Allocation Calc'!R106,'Actual Allocation Calc'!AA106+IF($P106="Employed",$U106,
IF(AND($P106="Terminated"),($U106/7*AV106),
IF(AND($P106="Furloughed"),($U106/7*AV106)+($U106/7*BF106),
IF(AND($P106="Rehired"),($U106/7*BF106),
IF(AND($P106="Terminated",AV106&gt;0),$U106,
IF($P106="Furloughed",IF(AV106&gt;0,$U106)+IF(BF106&gt;0,$U106),
IF($P106="Rehired",IF(BF106&gt;0,$U106))))))))*'Actual Allocation Calc'!$AN$99)))</f>
        <v/>
      </c>
      <c r="AF106" s="210" t="str">
        <f>IF($B106="","",IF('Actual Allocation Calc'!$AO$78="A",
IF($P106="Employed",$U106,
IF(AND($P106="Terminated"),($U106/7*AW106),
IF(AND($P106="Furloughed"),($U106/7*AW106)+($U106/7*BG106),
IF(AND($P106="Rehired"),($U106/7*BG106),
IF(AND($P106="Terminated",AW106&gt;0),$U106,
IF($P106="Furloughed",IF(AW106&gt;0,$U106)+IF(BG106&gt;0,$U106),
IF($P106="Rehired",IF(BG106&gt;0,$U106)))))))),IF('Actual Allocation Calc'!$AO$78="C",'Actual Allocation Calc'!S106,'Actual Allocation Calc'!AB106+IF($P106="Employed",$U106,
IF(AND($P106="Terminated"),($U106/7*AW106),
IF(AND($P106="Furloughed"),($U106/7*AW106)+($U106/7*BG106),
IF(AND($P106="Rehired"),($U106/7*BG106),
IF(AND($P106="Terminated",AW106&gt;0),$U106,
IF($P106="Furloughed",IF(AW106&gt;0,$U106)+IF(BG106&gt;0,$U106),
IF($P106="Rehired",IF(BG106&gt;0,$U106))))))))*'Actual Allocation Calc'!$AO$99)))</f>
        <v/>
      </c>
      <c r="AG106" s="210" t="str">
        <f>IF($B106="","",IF('Actual Allocation Calc'!$AP$78="A",
IF($P106="Employed",$U106/7*BK106,
IF(AND($P106="Terminated"),($U106/7*AX106),
IF(AND($P106="Furloughed"),($U106/7*AX106)+($U106/7*BH106),
IF(AND($P106="Rehired"),($U106/7*BH106),
IF(AND($P106="Terminated",AX106&gt;0),$U106,
IF($P106="Furloughed",IF(AX106&gt;0,$U106)+IF(BH106&gt;0,$U106),
IF($P106="Rehired",IF(BH106&gt;0,$U106)))))))),IF('Actual Allocation Calc'!$AP$78="C",'Actual Allocation Calc'!T106,'Actual Allocation Calc'!AC106+IF($P106="Employed",$U106/7*BK106,
IF(AND($P106="Terminated"),($U106/7*AX106),
IF(AND($P106="Furloughed"),($U106/7*AX106)+($U106/7*BH106),
IF(AND($P106="Rehired"),($U106/7*BH106),
IF(AND($P106="Terminated",AX106&gt;0),$U106,
IF($P106="Furloughed",IF(AX106&gt;0,$U106)+IF(BH106&gt;0,$U106),
IF($P106="Rehired",IF(BH106&gt;0,$U106))))))))*'Actual Allocation Calc'!$AP$99)))</f>
        <v/>
      </c>
      <c r="AH106" s="536"/>
      <c r="AI106" s="82">
        <f t="shared" si="45"/>
        <v>0</v>
      </c>
      <c r="AJ106" s="210">
        <f t="shared" si="27"/>
        <v>0</v>
      </c>
      <c r="AK106" s="397" t="str">
        <f t="shared" si="28"/>
        <v/>
      </c>
      <c r="AM106" s="173"/>
      <c r="AO106" s="214" t="str">
        <f>IFERROR(IF($V106="","",VLOOKUP(V106,'Calendar Calcs'!$B$2:$E1073,4,FALSE)),0)</f>
        <v/>
      </c>
      <c r="AP106" s="69" t="str">
        <f>IF($AO106="","", IF($AO106&lt;AP$23,0,IF($AO106&gt;AP$23,COUNTIFS('Calendar Calcs'!$E$2:$E1073,AP$23),COUNTIFS('Calendar Calcs'!$E$2:$E1073,AP$23,'Calendar Calcs'!$D$2:$D1073,"&lt;="&amp;WEEKDAY($V106)))))</f>
        <v/>
      </c>
      <c r="AQ106" s="69" t="str">
        <f>IF($AO106="","", IF($AO106&lt;AQ$23,0,IF($AO106&gt;AQ$23,COUNTIFS('Calendar Calcs'!$E$2:$E1073,AQ$23),COUNTIFS('Calendar Calcs'!$E$2:$E1073,AQ$23,'Calendar Calcs'!$D$2:$D1073,"&lt;="&amp;WEEKDAY($V106)))))</f>
        <v/>
      </c>
      <c r="AR106" s="69" t="str">
        <f>IF($AO106="","", IF($AO106&lt;AR$23,0,IF($AO106&gt;AR$23,COUNTIFS('Calendar Calcs'!$E$2:$E1073,AR$23),COUNTIFS('Calendar Calcs'!$E$2:$E1073,AR$23,'Calendar Calcs'!$D$2:$D1073,"&lt;="&amp;WEEKDAY($V106)))))</f>
        <v/>
      </c>
      <c r="AS106" s="69" t="str">
        <f>IF($AO106="","", IF($AO106&lt;AS$23,0,IF($AO106&gt;AS$23,COUNTIFS('Calendar Calcs'!$E$2:$E1073,AS$23),COUNTIFS('Calendar Calcs'!$E$2:$E1073,AS$23,'Calendar Calcs'!$D$2:$D1073,"&lt;="&amp;WEEKDAY($V106)))))</f>
        <v/>
      </c>
      <c r="AT106" s="69" t="str">
        <f>IF($AO106="","", IF($AO106&lt;AT$23,0,IF($AO106&gt;AT$23,COUNTIFS('Calendar Calcs'!$E$2:$E1073,AT$23),COUNTIFS('Calendar Calcs'!$E$2:$E1073,AT$23,'Calendar Calcs'!$D$2:$D1073,"&lt;="&amp;WEEKDAY($V106)))))</f>
        <v/>
      </c>
      <c r="AU106" s="69" t="str">
        <f>IF($AO106="","", IF($AO106&lt;AU$23,0,IF($AO106&gt;AU$23,COUNTIFS('Calendar Calcs'!$E$2:$E1073,AU$23),COUNTIFS('Calendar Calcs'!$E$2:$E1073,AU$23,'Calendar Calcs'!$D$2:$D1073,"&lt;="&amp;WEEKDAY($V106)))))</f>
        <v/>
      </c>
      <c r="AV106" s="69" t="str">
        <f>IF($AO106="","", IF($AO106&lt;AV$23,0,IF($AO106&gt;AV$23,COUNTIFS('Calendar Calcs'!$E$2:$E1073,AV$23),COUNTIFS('Calendar Calcs'!$E$2:$E1073,AV$23,'Calendar Calcs'!$D$2:$D1073,"&lt;="&amp;WEEKDAY($V106)))))</f>
        <v/>
      </c>
      <c r="AW106" s="69" t="str">
        <f>IF($AO106="","", IF($AO106&lt;AW$23,0,IF($AO106&gt;AW$23,COUNTIFS('Calendar Calcs'!$E$2:$E1073,AW$23),COUNTIFS('Calendar Calcs'!$E$2:$E1073,AW$23,'Calendar Calcs'!$D$2:$D1073,"&lt;="&amp;WEEKDAY($V106)))))</f>
        <v/>
      </c>
      <c r="AX106" s="69" t="str">
        <f>IF($AO106="","", IF($AO106&lt;AX$23,0,IF($AO106&gt;AX$23,COUNTIFS('Calendar Calcs'!$E$2:$E1073,AX$23),COUNTIFS('Calendar Calcs'!$E$2:$E1073,AX$23,'Calendar Calcs'!$D$2:$D1073,"&lt;="&amp;WEEKDAY($V106)))))</f>
        <v/>
      </c>
      <c r="AY106" s="69" t="str">
        <f>IF($W106="","",VLOOKUP($W106,'Calendar Calcs'!$B$2:$E1073,4,FALSE))</f>
        <v/>
      </c>
      <c r="AZ106" s="69" t="str">
        <f>IF($AY106="","",IF($AY106&gt;AZ$23,0,IF($AY106&lt;AZ$23,COUNTIFS('Calendar Calcs'!$E$2:$E1073,AZ$23),COUNTIFS('Calendar Calcs'!$E$2:$E1073,AZ$23,'Calendar Calcs'!$D$2:$D1073,"&gt;="&amp;WEEKDAY($W106)))))</f>
        <v/>
      </c>
      <c r="BA106" s="69" t="str">
        <f>IF($AY106="","",IF($AY106&gt;BA$23,0,IF($AY106&lt;BA$23,COUNTIFS('Calendar Calcs'!$E$2:$E1073,BA$23),COUNTIFS('Calendar Calcs'!$E$2:$E1073,BA$23,'Calendar Calcs'!$D$2:$D1073,"&gt;="&amp;WEEKDAY($W106)))))</f>
        <v/>
      </c>
      <c r="BB106" s="69" t="str">
        <f>IF($AY106="","",IF($AY106&gt;BB$23,0,IF($AY106&lt;BB$23,COUNTIFS('Calendar Calcs'!$E$2:$E1073,BB$23),COUNTIFS('Calendar Calcs'!$E$2:$E1073,BB$23,'Calendar Calcs'!$D$2:$D1073,"&gt;="&amp;WEEKDAY($W106)))))</f>
        <v/>
      </c>
      <c r="BC106" s="69" t="str">
        <f>IF($AY106="","",IF($AY106&gt;BC$23,0,IF($AY106&lt;BC$23,COUNTIFS('Calendar Calcs'!$E$2:$E1073,BC$23),COUNTIFS('Calendar Calcs'!$E$2:$E1073,BC$23,'Calendar Calcs'!$D$2:$D1073,"&gt;="&amp;WEEKDAY($W106)))))</f>
        <v/>
      </c>
      <c r="BD106" s="69" t="str">
        <f>IF($AY106="","",IF($AY106&gt;BD$23,0,IF($AY106&lt;BD$23,COUNTIFS('Calendar Calcs'!$E$2:$E1073,BD$23),COUNTIFS('Calendar Calcs'!$E$2:$E1073,BD$23,'Calendar Calcs'!$D$2:$D1073,"&gt;="&amp;WEEKDAY($W106)))))</f>
        <v/>
      </c>
      <c r="BE106" s="69" t="str">
        <f>IF($AY106="","",IF($AY106&gt;BE$23,0,IF($AY106&lt;BE$23,COUNTIFS('Calendar Calcs'!$E$2:$E1073,BE$23),COUNTIFS('Calendar Calcs'!$E$2:$E1073,BE$23,'Calendar Calcs'!$D$2:$D1073,"&gt;="&amp;WEEKDAY($W106)))))</f>
        <v/>
      </c>
      <c r="BF106" s="69" t="str">
        <f>IF($AY106="","",IF($AY106&gt;BF$23,0,IF($AY106&lt;BF$23,COUNTIFS('Calendar Calcs'!$E$2:$E1073,BF$23),COUNTIFS('Calendar Calcs'!$E$2:$E1073,BF$23,'Calendar Calcs'!$D$2:$D1073,"&gt;="&amp;WEEKDAY($W106)))))</f>
        <v/>
      </c>
      <c r="BG106" s="69" t="str">
        <f>IF($AY106="","",IF($AY106&gt;BG$23,0,IF($AY106&lt;BG$23,COUNTIFS('Calendar Calcs'!$E$2:$E1073,BG$23),COUNTIFS('Calendar Calcs'!$E$2:$E1073,BG$23,'Calendar Calcs'!$D$2:$D1073,"&gt;="&amp;WEEKDAY($W106)))))</f>
        <v/>
      </c>
      <c r="BH106" s="69">
        <f t="shared" si="29"/>
        <v>6</v>
      </c>
      <c r="BI106" s="69">
        <f>IF(Cover!$E$43="","",VLOOKUP(Cover!$E$43,'Calendar Calcs'!$B$2:$E1073,4,FALSE))</f>
        <v>1</v>
      </c>
      <c r="BJ106" s="69">
        <f>IF($BI106="","", IF($BI106&lt;BJ$23,0,IF($BI106&gt;=BJ$23,COUNTIFS('Calendar Calcs'!$E$2:$E1073,BJ$23),COUNTIFS('Calendar Calcs'!$E$2:$E1073,BJ$23,'Calendar Calcs'!$D$2:$D1073,"&lt;="&amp;WEEKDAY($V106)))))</f>
        <v>1</v>
      </c>
      <c r="BK106" s="69">
        <f t="shared" si="26"/>
        <v>6</v>
      </c>
      <c r="BN106" s="69" t="str">
        <f>IF(T106&gt;0,"FTE",IF(Cover!$E$47="Weekly",IF(S106&gt;29.75,"FTE","PTE"),IF(S106&gt;59.75,"FTE","PTE")))</f>
        <v>PTE</v>
      </c>
      <c r="BO106" s="69">
        <f>IF(BN106="FTE",30,IF(Cover!$E$47="Weekly",'STEP 2 EE Data'!S106,'STEP 2 EE Data'!S106/2))</f>
        <v>0</v>
      </c>
      <c r="BP106" s="209">
        <f t="shared" si="30"/>
        <v>0</v>
      </c>
      <c r="BQ106" s="209">
        <f t="shared" si="31"/>
        <v>0</v>
      </c>
      <c r="BR106" s="209">
        <f t="shared" si="32"/>
        <v>0</v>
      </c>
      <c r="BS106" s="209">
        <f t="shared" si="33"/>
        <v>0</v>
      </c>
      <c r="BT106" s="209">
        <f t="shared" si="34"/>
        <v>0</v>
      </c>
      <c r="BU106" s="209">
        <f t="shared" si="35"/>
        <v>0</v>
      </c>
      <c r="BV106" s="209">
        <f t="shared" si="36"/>
        <v>0</v>
      </c>
      <c r="BW106" s="209">
        <f t="shared" si="37"/>
        <v>0</v>
      </c>
      <c r="BX106" s="209">
        <f t="shared" si="38"/>
        <v>0</v>
      </c>
      <c r="CC106" s="210" t="str">
        <f>IF(B106="","",IF(C106="",IF(Cover!$E$47="Weekly",'STEP 3 EE Comp'!BI111*8,'STEP 3 EE Comp'!BI111*4),IF(Cover!$E$47="Weekly",'STEP 3 EE Comp'!BI111,'STEP 3 EE Comp'!BI111)))</f>
        <v/>
      </c>
      <c r="CD106" s="82" t="str">
        <f t="shared" si="39"/>
        <v/>
      </c>
      <c r="CE106" s="417">
        <f t="shared" si="40"/>
        <v>1</v>
      </c>
      <c r="CF106" s="82" t="str">
        <f t="shared" si="41"/>
        <v>Good</v>
      </c>
      <c r="CG106" s="82">
        <f t="shared" si="42"/>
        <v>0</v>
      </c>
      <c r="CH106" s="234">
        <f t="shared" si="43"/>
        <v>0</v>
      </c>
    </row>
    <row r="107" spans="1:86" s="69" customFormat="1" x14ac:dyDescent="0.3">
      <c r="A107" s="530"/>
      <c r="B107" s="477"/>
      <c r="C107" s="52"/>
      <c r="D107" s="565"/>
      <c r="E107" s="52"/>
      <c r="F107" s="507"/>
      <c r="G107" s="210">
        <f t="shared" si="44"/>
        <v>0</v>
      </c>
      <c r="H107" s="82">
        <f t="shared" si="25"/>
        <v>0</v>
      </c>
      <c r="I107" s="211"/>
      <c r="J107" s="441" t="s">
        <v>21</v>
      </c>
      <c r="K107" s="441" t="s">
        <v>21</v>
      </c>
      <c r="L107" s="441" t="s">
        <v>21</v>
      </c>
      <c r="M107" s="441" t="s">
        <v>21</v>
      </c>
      <c r="N107" s="568" t="s">
        <v>21</v>
      </c>
      <c r="O107" s="211"/>
      <c r="P107" s="212" t="str">
        <f>IF(B107="","",
IF(AND(V107="",W107="",B107&lt;&gt;""),"Employed",
IF(AND(V107&lt;&gt;"",W107="",B107&lt;&gt;""),"Terminated",
IF(AND(V107&lt;&gt;"",W107&lt;&gt;"",B107&lt;&gt;""),IF(W107&lt;Cover!$E$43,"Employed","Furloughed"),
IF(AND(V107="",W107&lt;&gt;"",B107&lt;&gt;""),IF(W107&lt;Cover!$E$43,"Employed","Rehired"))))))</f>
        <v/>
      </c>
      <c r="Q107" s="211"/>
      <c r="R107" s="536"/>
      <c r="S107" s="563"/>
      <c r="T107" s="536"/>
      <c r="U107" s="82">
        <f>IF(Cover!$E$47="Weekly",IF(T107&gt;0,T107,R107*S107),IF(T107&gt;0,T107,R107*S107)/2)</f>
        <v>0</v>
      </c>
      <c r="V107" s="564"/>
      <c r="W107" s="564"/>
      <c r="Y107" s="213" t="str">
        <f>IF($B107="","",IF('Actual Allocation Calc'!$AH$78="A",
IF($P107="Employed",$U107/7*BJ107,
IF(AND($P107="Terminated"),($U107/7*AP107),
IF(AND($P107="Furloughed"),($U107/7*AP107)+($U107/7*AZ107),
IF(AND($P107="Rehired"),($U107/7*AZ107),
IF(AND($P107="Terminated",AP107&gt;0),$U107,
IF($P107="Furloughed",IF(AP107&gt;0,$U107)+IF(AZ107&gt;0,$U107),
IF($P107="Rehired",IF(AZ107&gt;0,$U107)))))))),IF('Actual Allocation Calc'!$AH$78="C",'Actual Allocation Calc'!L107,'Actual Allocation Calc'!U107+IF($P107="Employed",$U107/7*BJ107,
IF(AND($P107="Terminated"),($U107/7*AP107),
IF(AND($P107="Furloughed"),($U107/7*AP107)+($U107/7*AZ107),
IF(AND($P107="Rehired"),($U107/7*AZ107),
IF(AND($P107="Terminated",AP107&gt;0),$U107,
IF($P107="Furloughed",IF(AP107&gt;0,$U107)+IF(AZ107&gt;0,$U107),
IF($P107="Rehired",IF(AZ107&gt;0,$U107))))))))*'Actual Allocation Calc'!$AH$99)))</f>
        <v/>
      </c>
      <c r="Z107" s="210" t="str">
        <f>IF($B107="","",IF('Actual Allocation Calc'!$AI$78="A",
IF($P107="Employed",$U107,
IF(AND($P107="Terminated"),($U107/7*AQ107),
IF(AND($P107="Furloughed"),($U107/7*AQ107)+($U107/7*BA107),
IF(AND($P107="Rehired"),($U107/7*BA107),
IF(AND($P107="Terminated",AQ107&gt;0),$U107,
IF($P107="Furloughed",IF(AQ107&gt;0,$U107)+IF(BA107&gt;0,$U107),
IF($P107="Rehired",IF(BA107&gt;0,$U107)))))))),IF('Actual Allocation Calc'!$AI$78="C",'Actual Allocation Calc'!M107,'Actual Allocation Calc'!V107+IF($P107="Employed",$U107,
IF(AND($P107="Terminated"),($U107/7*AQ107),
IF(AND($P107="Furloughed"),($U107/7*AQ107)+($U107/7*BA107),
IF(AND($P107="Rehired"),($U107/7*BA107),
IF(AND($P107="Terminated",AQ107&gt;0),$U107,
IF($P107="Furloughed",IF(AQ107&gt;0,$U107)+IF(BA107&gt;0,$U107),
IF($P107="Rehired",IF(BA107&gt;0,$U107))))))))*'Actual Allocation Calc'!$AI$99)))</f>
        <v/>
      </c>
      <c r="AA107" s="210" t="str">
        <f>IF($B107="","",IF('Actual Allocation Calc'!$AJ$78="A",
IF($P107="Employed",$U107,
IF(AND($P107="Terminated"),($U107/7*AR107),
IF(AND($P107="Furloughed"),($U107/7*AR107)+($U107/7*BB107),
IF(AND($P107="Rehired"),($U107/7*BB107),
IF(AND($P107="Terminated",AR107&gt;0),$U107,
IF($P107="Furloughed",IF(AR107&gt;0,$U107)+IF(BB107&gt;0,$U107),
IF($P107="Rehired",IF(BB107&gt;0,$U107)))))))),IF('Actual Allocation Calc'!$AJ$78="C",'Actual Allocation Calc'!N107,'Actual Allocation Calc'!W107+IF($P107="Employed",$U107,
IF(AND($P107="Terminated"),($U107/7*AR107),
IF(AND($P107="Furloughed"),($U107/7*AR107)+($U107/7*BB107),
IF(AND($P107="Rehired"),($U107/7*BB107),
IF(AND($P107="Terminated",AR107&gt;0),$U107,
IF($P107="Furloughed",IF(AR107&gt;0,$U107)+IF(BB107&gt;0,$U107),
IF($P107="Rehired",IF(BB107&gt;0,$U107))))))))*'Actual Allocation Calc'!$AJ$99)))</f>
        <v/>
      </c>
      <c r="AB107" s="210" t="str">
        <f>IF($B107="","",IF('Actual Allocation Calc'!$AK$78="A",
IF($P107="Employed",$U107,
IF(AND($P107="Terminated"),($U107/7*AS107),
IF(AND($P107="Furloughed"),($U107/7*AS107)+($U107/7*BC107),
IF(AND($P107="Rehired"),($U107/7*BC107),
IF(AND($P107="Terminated",AS107&gt;0),$U107,
IF($P107="Furloughed",IF(AS107&gt;0,$U107)+IF(BC107&gt;0,$U107),
IF($P107="Rehired",IF(BC107&gt;0,$U107)))))))),IF('Actual Allocation Calc'!$AK$78="C",'Actual Allocation Calc'!O107,'Actual Allocation Calc'!X107+IF($P107="Employed",$U107,
IF(AND($P107="Terminated"),($U107/7*AS107),
IF(AND($P107="Furloughed"),($U107/7*AS107)+($U107/7*BC107),
IF(AND($P107="Rehired"),($U107/7*BC107),
IF(AND($P107="Terminated",AS107&gt;0),$U107,
IF($P107="Furloughed",IF(AS107&gt;0,$U107)+IF(BC107&gt;0,$U107),
IF($P107="Rehired",IF(BC107&gt;0,$U107))))))))*'Actual Allocation Calc'!$AK$99)))</f>
        <v/>
      </c>
      <c r="AC107" s="210" t="str">
        <f>IF($B107="","",IF('Actual Allocation Calc'!$AL$78="A",
IF($P107="Employed",$U107,
IF(AND($P107="Terminated"),($U107/7*AT107),
IF(AND($P107="Furloughed"),($U107/7*AT107)+($U107/7*BD107),
IF(AND($P107="Rehired"),($U107/7*BD107),
IF(AND($P107="Terminated",AT107&gt;0),$U107,
IF($P107="Furloughed",IF(AT107&gt;0,$U107)+IF(BD107&gt;0,$U107),
IF($P107="Rehired",IF(BD107&gt;0,$U107)))))))),IF('Actual Allocation Calc'!$AL$78="C",'Actual Allocation Calc'!P107,'Actual Allocation Calc'!Y107+IF($P107="Employed",$U107,
IF(AND($P107="Terminated"),($U107/7*AT107),
IF(AND($P107="Furloughed"),($U107/7*AT107)+($U107/7*BD107),
IF(AND($P107="Rehired"),($U107/7*BD107),
IF(AND($P107="Terminated",AT107&gt;0),$U107,
IF($P107="Furloughed",IF(AT107&gt;0,$U107)+IF(BD107&gt;0,$U107),
IF($P107="Rehired",IF(BD107&gt;0,$U107))))))))*'Actual Allocation Calc'!$AL$99)))</f>
        <v/>
      </c>
      <c r="AD107" s="210" t="str">
        <f>IF($B107="","",IF('Actual Allocation Calc'!$AM$78="A",
IF($P107="Employed",$U107,
IF(AND($P107="Terminated"),($U107/7*AU107),
IF(AND($P107="Furloughed"),($U107/7*AU107)+($U107/7*BE107),
IF(AND($P107="Rehired"),($U107/7*BE107),
IF(AND($P107="Terminated",AU107&gt;0),$U107,
IF($P107="Furloughed",IF(AU107&gt;0,$U107)+IF(BE107&gt;0,$U107),
IF($P107="Rehired",IF(BE107&gt;0,$U107)))))))),IF('Actual Allocation Calc'!$AM$78="C",'Actual Allocation Calc'!Q107,'Actual Allocation Calc'!Z107+IF($P107="Employed",$U107,
IF(AND($P107="Terminated"),($U107/7*AU107),
IF(AND($P107="Furloughed"),($U107/7*AU107)+($U107/7*BE107),
IF(AND($P107="Rehired"),($U107/7*BE107),
IF(AND($P107="Terminated",AU107&gt;0),$U107,
IF($P107="Furloughed",IF(AU107&gt;0,$U107)+IF(BE107&gt;0,$U107),
IF($P107="Rehired",IF(BE107&gt;0,$U107))))))))*'Actual Allocation Calc'!$AM$99)))</f>
        <v/>
      </c>
      <c r="AE107" s="210" t="str">
        <f>IF($B107="","",IF('Actual Allocation Calc'!$AN$78="A",
IF($P107="Employed",$U107,
IF(AND($P107="Terminated"),($U107/7*AV107),
IF(AND($P107="Furloughed"),($U107/7*AV107)+($U107/7*BF107),
IF(AND($P107="Rehired"),($U107/7*BF107),
IF(AND($P107="Terminated",AV107&gt;0),$U107,
IF($P107="Furloughed",IF(AV107&gt;0,$U107)+IF(BF107&gt;0,$U107),
IF($P107="Rehired",IF(BF107&gt;0,$U107)))))))),IF('Actual Allocation Calc'!$AN$78="C",'Actual Allocation Calc'!R107,'Actual Allocation Calc'!AA107+IF($P107="Employed",$U107,
IF(AND($P107="Terminated"),($U107/7*AV107),
IF(AND($P107="Furloughed"),($U107/7*AV107)+($U107/7*BF107),
IF(AND($P107="Rehired"),($U107/7*BF107),
IF(AND($P107="Terminated",AV107&gt;0),$U107,
IF($P107="Furloughed",IF(AV107&gt;0,$U107)+IF(BF107&gt;0,$U107),
IF($P107="Rehired",IF(BF107&gt;0,$U107))))))))*'Actual Allocation Calc'!$AN$99)))</f>
        <v/>
      </c>
      <c r="AF107" s="210" t="str">
        <f>IF($B107="","",IF('Actual Allocation Calc'!$AO$78="A",
IF($P107="Employed",$U107,
IF(AND($P107="Terminated"),($U107/7*AW107),
IF(AND($P107="Furloughed"),($U107/7*AW107)+($U107/7*BG107),
IF(AND($P107="Rehired"),($U107/7*BG107),
IF(AND($P107="Terminated",AW107&gt;0),$U107,
IF($P107="Furloughed",IF(AW107&gt;0,$U107)+IF(BG107&gt;0,$U107),
IF($P107="Rehired",IF(BG107&gt;0,$U107)))))))),IF('Actual Allocation Calc'!$AO$78="C",'Actual Allocation Calc'!S107,'Actual Allocation Calc'!AB107+IF($P107="Employed",$U107,
IF(AND($P107="Terminated"),($U107/7*AW107),
IF(AND($P107="Furloughed"),($U107/7*AW107)+($U107/7*BG107),
IF(AND($P107="Rehired"),($U107/7*BG107),
IF(AND($P107="Terminated",AW107&gt;0),$U107,
IF($P107="Furloughed",IF(AW107&gt;0,$U107)+IF(BG107&gt;0,$U107),
IF($P107="Rehired",IF(BG107&gt;0,$U107))))))))*'Actual Allocation Calc'!$AO$99)))</f>
        <v/>
      </c>
      <c r="AG107" s="210" t="str">
        <f>IF($B107="","",IF('Actual Allocation Calc'!$AP$78="A",
IF($P107="Employed",$U107/7*BK107,
IF(AND($P107="Terminated"),($U107/7*AX107),
IF(AND($P107="Furloughed"),($U107/7*AX107)+($U107/7*BH107),
IF(AND($P107="Rehired"),($U107/7*BH107),
IF(AND($P107="Terminated",AX107&gt;0),$U107,
IF($P107="Furloughed",IF(AX107&gt;0,$U107)+IF(BH107&gt;0,$U107),
IF($P107="Rehired",IF(BH107&gt;0,$U107)))))))),IF('Actual Allocation Calc'!$AP$78="C",'Actual Allocation Calc'!T107,'Actual Allocation Calc'!AC107+IF($P107="Employed",$U107/7*BK107,
IF(AND($P107="Terminated"),($U107/7*AX107),
IF(AND($P107="Furloughed"),($U107/7*AX107)+($U107/7*BH107),
IF(AND($P107="Rehired"),($U107/7*BH107),
IF(AND($P107="Terminated",AX107&gt;0),$U107,
IF($P107="Furloughed",IF(AX107&gt;0,$U107)+IF(BH107&gt;0,$U107),
IF($P107="Rehired",IF(BH107&gt;0,$U107))))))))*'Actual Allocation Calc'!$AP$99)))</f>
        <v/>
      </c>
      <c r="AH107" s="536"/>
      <c r="AI107" s="82">
        <f t="shared" si="45"/>
        <v>0</v>
      </c>
      <c r="AJ107" s="210">
        <f t="shared" si="27"/>
        <v>0</v>
      </c>
      <c r="AK107" s="397" t="str">
        <f t="shared" si="28"/>
        <v/>
      </c>
      <c r="AM107" s="173"/>
      <c r="AO107" s="214" t="str">
        <f>IFERROR(IF($V107="","",VLOOKUP(V107,'Calendar Calcs'!$B$2:$E1074,4,FALSE)),0)</f>
        <v/>
      </c>
      <c r="AP107" s="69" t="str">
        <f>IF($AO107="","", IF($AO107&lt;AP$23,0,IF($AO107&gt;AP$23,COUNTIFS('Calendar Calcs'!$E$2:$E1074,AP$23),COUNTIFS('Calendar Calcs'!$E$2:$E1074,AP$23,'Calendar Calcs'!$D$2:$D1074,"&lt;="&amp;WEEKDAY($V107)))))</f>
        <v/>
      </c>
      <c r="AQ107" s="69" t="str">
        <f>IF($AO107="","", IF($AO107&lt;AQ$23,0,IF($AO107&gt;AQ$23,COUNTIFS('Calendar Calcs'!$E$2:$E1074,AQ$23),COUNTIFS('Calendar Calcs'!$E$2:$E1074,AQ$23,'Calendar Calcs'!$D$2:$D1074,"&lt;="&amp;WEEKDAY($V107)))))</f>
        <v/>
      </c>
      <c r="AR107" s="69" t="str">
        <f>IF($AO107="","", IF($AO107&lt;AR$23,0,IF($AO107&gt;AR$23,COUNTIFS('Calendar Calcs'!$E$2:$E1074,AR$23),COUNTIFS('Calendar Calcs'!$E$2:$E1074,AR$23,'Calendar Calcs'!$D$2:$D1074,"&lt;="&amp;WEEKDAY($V107)))))</f>
        <v/>
      </c>
      <c r="AS107" s="69" t="str">
        <f>IF($AO107="","", IF($AO107&lt;AS$23,0,IF($AO107&gt;AS$23,COUNTIFS('Calendar Calcs'!$E$2:$E1074,AS$23),COUNTIFS('Calendar Calcs'!$E$2:$E1074,AS$23,'Calendar Calcs'!$D$2:$D1074,"&lt;="&amp;WEEKDAY($V107)))))</f>
        <v/>
      </c>
      <c r="AT107" s="69" t="str">
        <f>IF($AO107="","", IF($AO107&lt;AT$23,0,IF($AO107&gt;AT$23,COUNTIFS('Calendar Calcs'!$E$2:$E1074,AT$23),COUNTIFS('Calendar Calcs'!$E$2:$E1074,AT$23,'Calendar Calcs'!$D$2:$D1074,"&lt;="&amp;WEEKDAY($V107)))))</f>
        <v/>
      </c>
      <c r="AU107" s="69" t="str">
        <f>IF($AO107="","", IF($AO107&lt;AU$23,0,IF($AO107&gt;AU$23,COUNTIFS('Calendar Calcs'!$E$2:$E1074,AU$23),COUNTIFS('Calendar Calcs'!$E$2:$E1074,AU$23,'Calendar Calcs'!$D$2:$D1074,"&lt;="&amp;WEEKDAY($V107)))))</f>
        <v/>
      </c>
      <c r="AV107" s="69" t="str">
        <f>IF($AO107="","", IF($AO107&lt;AV$23,0,IF($AO107&gt;AV$23,COUNTIFS('Calendar Calcs'!$E$2:$E1074,AV$23),COUNTIFS('Calendar Calcs'!$E$2:$E1074,AV$23,'Calendar Calcs'!$D$2:$D1074,"&lt;="&amp;WEEKDAY($V107)))))</f>
        <v/>
      </c>
      <c r="AW107" s="69" t="str">
        <f>IF($AO107="","", IF($AO107&lt;AW$23,0,IF($AO107&gt;AW$23,COUNTIFS('Calendar Calcs'!$E$2:$E1074,AW$23),COUNTIFS('Calendar Calcs'!$E$2:$E1074,AW$23,'Calendar Calcs'!$D$2:$D1074,"&lt;="&amp;WEEKDAY($V107)))))</f>
        <v/>
      </c>
      <c r="AX107" s="69" t="str">
        <f>IF($AO107="","", IF($AO107&lt;AX$23,0,IF($AO107&gt;AX$23,COUNTIFS('Calendar Calcs'!$E$2:$E1074,AX$23),COUNTIFS('Calendar Calcs'!$E$2:$E1074,AX$23,'Calendar Calcs'!$D$2:$D1074,"&lt;="&amp;WEEKDAY($V107)))))</f>
        <v/>
      </c>
      <c r="AY107" s="69" t="str">
        <f>IF($W107="","",VLOOKUP($W107,'Calendar Calcs'!$B$2:$E1074,4,FALSE))</f>
        <v/>
      </c>
      <c r="AZ107" s="69" t="str">
        <f>IF($AY107="","",IF($AY107&gt;AZ$23,0,IF($AY107&lt;AZ$23,COUNTIFS('Calendar Calcs'!$E$2:$E1074,AZ$23),COUNTIFS('Calendar Calcs'!$E$2:$E1074,AZ$23,'Calendar Calcs'!$D$2:$D1074,"&gt;="&amp;WEEKDAY($W107)))))</f>
        <v/>
      </c>
      <c r="BA107" s="69" t="str">
        <f>IF($AY107="","",IF($AY107&gt;BA$23,0,IF($AY107&lt;BA$23,COUNTIFS('Calendar Calcs'!$E$2:$E1074,BA$23),COUNTIFS('Calendar Calcs'!$E$2:$E1074,BA$23,'Calendar Calcs'!$D$2:$D1074,"&gt;="&amp;WEEKDAY($W107)))))</f>
        <v/>
      </c>
      <c r="BB107" s="69" t="str">
        <f>IF($AY107="","",IF($AY107&gt;BB$23,0,IF($AY107&lt;BB$23,COUNTIFS('Calendar Calcs'!$E$2:$E1074,BB$23),COUNTIFS('Calendar Calcs'!$E$2:$E1074,BB$23,'Calendar Calcs'!$D$2:$D1074,"&gt;="&amp;WEEKDAY($W107)))))</f>
        <v/>
      </c>
      <c r="BC107" s="69" t="str">
        <f>IF($AY107="","",IF($AY107&gt;BC$23,0,IF($AY107&lt;BC$23,COUNTIFS('Calendar Calcs'!$E$2:$E1074,BC$23),COUNTIFS('Calendar Calcs'!$E$2:$E1074,BC$23,'Calendar Calcs'!$D$2:$D1074,"&gt;="&amp;WEEKDAY($W107)))))</f>
        <v/>
      </c>
      <c r="BD107" s="69" t="str">
        <f>IF($AY107="","",IF($AY107&gt;BD$23,0,IF($AY107&lt;BD$23,COUNTIFS('Calendar Calcs'!$E$2:$E1074,BD$23),COUNTIFS('Calendar Calcs'!$E$2:$E1074,BD$23,'Calendar Calcs'!$D$2:$D1074,"&gt;="&amp;WEEKDAY($W107)))))</f>
        <v/>
      </c>
      <c r="BE107" s="69" t="str">
        <f>IF($AY107="","",IF($AY107&gt;BE$23,0,IF($AY107&lt;BE$23,COUNTIFS('Calendar Calcs'!$E$2:$E1074,BE$23),COUNTIFS('Calendar Calcs'!$E$2:$E1074,BE$23,'Calendar Calcs'!$D$2:$D1074,"&gt;="&amp;WEEKDAY($W107)))))</f>
        <v/>
      </c>
      <c r="BF107" s="69" t="str">
        <f>IF($AY107="","",IF($AY107&gt;BF$23,0,IF($AY107&lt;BF$23,COUNTIFS('Calendar Calcs'!$E$2:$E1074,BF$23),COUNTIFS('Calendar Calcs'!$E$2:$E1074,BF$23,'Calendar Calcs'!$D$2:$D1074,"&gt;="&amp;WEEKDAY($W107)))))</f>
        <v/>
      </c>
      <c r="BG107" s="69" t="str">
        <f>IF($AY107="","",IF($AY107&gt;BG$23,0,IF($AY107&lt;BG$23,COUNTIFS('Calendar Calcs'!$E$2:$E1074,BG$23),COUNTIFS('Calendar Calcs'!$E$2:$E1074,BG$23,'Calendar Calcs'!$D$2:$D1074,"&gt;="&amp;WEEKDAY($W107)))))</f>
        <v/>
      </c>
      <c r="BH107" s="69">
        <f t="shared" si="29"/>
        <v>6</v>
      </c>
      <c r="BI107" s="69">
        <f>IF(Cover!$E$43="","",VLOOKUP(Cover!$E$43,'Calendar Calcs'!$B$2:$E1074,4,FALSE))</f>
        <v>1</v>
      </c>
      <c r="BJ107" s="69">
        <f>IF($BI107="","", IF($BI107&lt;BJ$23,0,IF($BI107&gt;=BJ$23,COUNTIFS('Calendar Calcs'!$E$2:$E1074,BJ$23),COUNTIFS('Calendar Calcs'!$E$2:$E1074,BJ$23,'Calendar Calcs'!$D$2:$D1074,"&lt;="&amp;WEEKDAY($V107)))))</f>
        <v>1</v>
      </c>
      <c r="BK107" s="69">
        <f t="shared" si="26"/>
        <v>6</v>
      </c>
      <c r="BN107" s="69" t="str">
        <f>IF(T107&gt;0,"FTE",IF(Cover!$E$47="Weekly",IF(S107&gt;29.75,"FTE","PTE"),IF(S107&gt;59.75,"FTE","PTE")))</f>
        <v>PTE</v>
      </c>
      <c r="BO107" s="69">
        <f>IF(BN107="FTE",30,IF(Cover!$E$47="Weekly",'STEP 2 EE Data'!S107,'STEP 2 EE Data'!S107/2))</f>
        <v>0</v>
      </c>
      <c r="BP107" s="209">
        <f t="shared" si="30"/>
        <v>0</v>
      </c>
      <c r="BQ107" s="209">
        <f t="shared" si="31"/>
        <v>0</v>
      </c>
      <c r="BR107" s="209">
        <f t="shared" si="32"/>
        <v>0</v>
      </c>
      <c r="BS107" s="209">
        <f t="shared" si="33"/>
        <v>0</v>
      </c>
      <c r="BT107" s="209">
        <f t="shared" si="34"/>
        <v>0</v>
      </c>
      <c r="BU107" s="209">
        <f t="shared" si="35"/>
        <v>0</v>
      </c>
      <c r="BV107" s="209">
        <f t="shared" si="36"/>
        <v>0</v>
      </c>
      <c r="BW107" s="209">
        <f t="shared" si="37"/>
        <v>0</v>
      </c>
      <c r="BX107" s="209">
        <f t="shared" si="38"/>
        <v>0</v>
      </c>
      <c r="CC107" s="210" t="str">
        <f>IF(B107="","",IF(C107="",IF(Cover!$E$47="Weekly",'STEP 3 EE Comp'!BI112*8,'STEP 3 EE Comp'!BI112*4),IF(Cover!$E$47="Weekly",'STEP 3 EE Comp'!BI112,'STEP 3 EE Comp'!BI112)))</f>
        <v/>
      </c>
      <c r="CD107" s="82" t="str">
        <f t="shared" si="39"/>
        <v/>
      </c>
      <c r="CE107" s="417">
        <f t="shared" si="40"/>
        <v>1</v>
      </c>
      <c r="CF107" s="82" t="str">
        <f t="shared" si="41"/>
        <v>Good</v>
      </c>
      <c r="CG107" s="82">
        <f t="shared" si="42"/>
        <v>0</v>
      </c>
      <c r="CH107" s="234">
        <f t="shared" si="43"/>
        <v>0</v>
      </c>
    </row>
    <row r="108" spans="1:86" s="69" customFormat="1" x14ac:dyDescent="0.3">
      <c r="A108" s="554"/>
      <c r="B108" s="478"/>
      <c r="C108" s="52"/>
      <c r="D108" s="565"/>
      <c r="E108" s="52"/>
      <c r="F108" s="507"/>
      <c r="G108" s="210">
        <f t="shared" si="44"/>
        <v>0</v>
      </c>
      <c r="H108" s="82">
        <f t="shared" si="25"/>
        <v>0</v>
      </c>
      <c r="I108" s="211"/>
      <c r="J108" s="441" t="s">
        <v>21</v>
      </c>
      <c r="K108" s="441" t="s">
        <v>21</v>
      </c>
      <c r="L108" s="441" t="s">
        <v>21</v>
      </c>
      <c r="M108" s="441" t="s">
        <v>21</v>
      </c>
      <c r="N108" s="568" t="s">
        <v>21</v>
      </c>
      <c r="O108" s="211"/>
      <c r="P108" s="212" t="str">
        <f>IF(B108="","",
IF(AND(V108="",W108="",B108&lt;&gt;""),"Employed",
IF(AND(V108&lt;&gt;"",W108="",B108&lt;&gt;""),"Terminated",
IF(AND(V108&lt;&gt;"",W108&lt;&gt;"",B108&lt;&gt;""),IF(W108&lt;Cover!$E$43,"Employed","Furloughed"),
IF(AND(V108="",W108&lt;&gt;"",B108&lt;&gt;""),IF(W108&lt;Cover!$E$43,"Employed","Rehired"))))))</f>
        <v/>
      </c>
      <c r="Q108" s="211"/>
      <c r="R108" s="536"/>
      <c r="S108" s="563"/>
      <c r="T108" s="536"/>
      <c r="U108" s="82">
        <f>IF(Cover!$E$47="Weekly",IF(T108&gt;0,T108,R108*S108),IF(T108&gt;0,T108,R108*S108)/2)</f>
        <v>0</v>
      </c>
      <c r="V108" s="564"/>
      <c r="W108" s="564"/>
      <c r="Y108" s="213" t="str">
        <f>IF($B108="","",IF('Actual Allocation Calc'!$AH$78="A",
IF($P108="Employed",$U108/7*BJ108,
IF(AND($P108="Terminated"),($U108/7*AP108),
IF(AND($P108="Furloughed"),($U108/7*AP108)+($U108/7*AZ108),
IF(AND($P108="Rehired"),($U108/7*AZ108),
IF(AND($P108="Terminated",AP108&gt;0),$U108,
IF($P108="Furloughed",IF(AP108&gt;0,$U108)+IF(AZ108&gt;0,$U108),
IF($P108="Rehired",IF(AZ108&gt;0,$U108)))))))),IF('Actual Allocation Calc'!$AH$78="C",'Actual Allocation Calc'!L108,'Actual Allocation Calc'!U108+IF($P108="Employed",$U108/7*BJ108,
IF(AND($P108="Terminated"),($U108/7*AP108),
IF(AND($P108="Furloughed"),($U108/7*AP108)+($U108/7*AZ108),
IF(AND($P108="Rehired"),($U108/7*AZ108),
IF(AND($P108="Terminated",AP108&gt;0),$U108,
IF($P108="Furloughed",IF(AP108&gt;0,$U108)+IF(AZ108&gt;0,$U108),
IF($P108="Rehired",IF(AZ108&gt;0,$U108))))))))*'Actual Allocation Calc'!$AH$99)))</f>
        <v/>
      </c>
      <c r="Z108" s="210" t="str">
        <f>IF($B108="","",IF('Actual Allocation Calc'!$AI$78="A",
IF($P108="Employed",$U108,
IF(AND($P108="Terminated"),($U108/7*AQ108),
IF(AND($P108="Furloughed"),($U108/7*AQ108)+($U108/7*BA108),
IF(AND($P108="Rehired"),($U108/7*BA108),
IF(AND($P108="Terminated",AQ108&gt;0),$U108,
IF($P108="Furloughed",IF(AQ108&gt;0,$U108)+IF(BA108&gt;0,$U108),
IF($P108="Rehired",IF(BA108&gt;0,$U108)))))))),IF('Actual Allocation Calc'!$AI$78="C",'Actual Allocation Calc'!M108,'Actual Allocation Calc'!V108+IF($P108="Employed",$U108,
IF(AND($P108="Terminated"),($U108/7*AQ108),
IF(AND($P108="Furloughed"),($U108/7*AQ108)+($U108/7*BA108),
IF(AND($P108="Rehired"),($U108/7*BA108),
IF(AND($P108="Terminated",AQ108&gt;0),$U108,
IF($P108="Furloughed",IF(AQ108&gt;0,$U108)+IF(BA108&gt;0,$U108),
IF($P108="Rehired",IF(BA108&gt;0,$U108))))))))*'Actual Allocation Calc'!$AI$99)))</f>
        <v/>
      </c>
      <c r="AA108" s="210" t="str">
        <f>IF($B108="","",IF('Actual Allocation Calc'!$AJ$78="A",
IF($P108="Employed",$U108,
IF(AND($P108="Terminated"),($U108/7*AR108),
IF(AND($P108="Furloughed"),($U108/7*AR108)+($U108/7*BB108),
IF(AND($P108="Rehired"),($U108/7*BB108),
IF(AND($P108="Terminated",AR108&gt;0),$U108,
IF($P108="Furloughed",IF(AR108&gt;0,$U108)+IF(BB108&gt;0,$U108),
IF($P108="Rehired",IF(BB108&gt;0,$U108)))))))),IF('Actual Allocation Calc'!$AJ$78="C",'Actual Allocation Calc'!N108,'Actual Allocation Calc'!W108+IF($P108="Employed",$U108,
IF(AND($P108="Terminated"),($U108/7*AR108),
IF(AND($P108="Furloughed"),($U108/7*AR108)+($U108/7*BB108),
IF(AND($P108="Rehired"),($U108/7*BB108),
IF(AND($P108="Terminated",AR108&gt;0),$U108,
IF($P108="Furloughed",IF(AR108&gt;0,$U108)+IF(BB108&gt;0,$U108),
IF($P108="Rehired",IF(BB108&gt;0,$U108))))))))*'Actual Allocation Calc'!$AJ$99)))</f>
        <v/>
      </c>
      <c r="AB108" s="210" t="str">
        <f>IF($B108="","",IF('Actual Allocation Calc'!$AK$78="A",
IF($P108="Employed",$U108,
IF(AND($P108="Terminated"),($U108/7*AS108),
IF(AND($P108="Furloughed"),($U108/7*AS108)+($U108/7*BC108),
IF(AND($P108="Rehired"),($U108/7*BC108),
IF(AND($P108="Terminated",AS108&gt;0),$U108,
IF($P108="Furloughed",IF(AS108&gt;0,$U108)+IF(BC108&gt;0,$U108),
IF($P108="Rehired",IF(BC108&gt;0,$U108)))))))),IF('Actual Allocation Calc'!$AK$78="C",'Actual Allocation Calc'!O108,'Actual Allocation Calc'!X108+IF($P108="Employed",$U108,
IF(AND($P108="Terminated"),($U108/7*AS108),
IF(AND($P108="Furloughed"),($U108/7*AS108)+($U108/7*BC108),
IF(AND($P108="Rehired"),($U108/7*BC108),
IF(AND($P108="Terminated",AS108&gt;0),$U108,
IF($P108="Furloughed",IF(AS108&gt;0,$U108)+IF(BC108&gt;0,$U108),
IF($P108="Rehired",IF(BC108&gt;0,$U108))))))))*'Actual Allocation Calc'!$AK$99)))</f>
        <v/>
      </c>
      <c r="AC108" s="210" t="str">
        <f>IF($B108="","",IF('Actual Allocation Calc'!$AL$78="A",
IF($P108="Employed",$U108,
IF(AND($P108="Terminated"),($U108/7*AT108),
IF(AND($P108="Furloughed"),($U108/7*AT108)+($U108/7*BD108),
IF(AND($P108="Rehired"),($U108/7*BD108),
IF(AND($P108="Terminated",AT108&gt;0),$U108,
IF($P108="Furloughed",IF(AT108&gt;0,$U108)+IF(BD108&gt;0,$U108),
IF($P108="Rehired",IF(BD108&gt;0,$U108)))))))),IF('Actual Allocation Calc'!$AL$78="C",'Actual Allocation Calc'!P108,'Actual Allocation Calc'!Y108+IF($P108="Employed",$U108,
IF(AND($P108="Terminated"),($U108/7*AT108),
IF(AND($P108="Furloughed"),($U108/7*AT108)+($U108/7*BD108),
IF(AND($P108="Rehired"),($U108/7*BD108),
IF(AND($P108="Terminated",AT108&gt;0),$U108,
IF($P108="Furloughed",IF(AT108&gt;0,$U108)+IF(BD108&gt;0,$U108),
IF($P108="Rehired",IF(BD108&gt;0,$U108))))))))*'Actual Allocation Calc'!$AL$99)))</f>
        <v/>
      </c>
      <c r="AD108" s="210" t="str">
        <f>IF($B108="","",IF('Actual Allocation Calc'!$AM$78="A",
IF($P108="Employed",$U108,
IF(AND($P108="Terminated"),($U108/7*AU108),
IF(AND($P108="Furloughed"),($U108/7*AU108)+($U108/7*BE108),
IF(AND($P108="Rehired"),($U108/7*BE108),
IF(AND($P108="Terminated",AU108&gt;0),$U108,
IF($P108="Furloughed",IF(AU108&gt;0,$U108)+IF(BE108&gt;0,$U108),
IF($P108="Rehired",IF(BE108&gt;0,$U108)))))))),IF('Actual Allocation Calc'!$AM$78="C",'Actual Allocation Calc'!Q108,'Actual Allocation Calc'!Z108+IF($P108="Employed",$U108,
IF(AND($P108="Terminated"),($U108/7*AU108),
IF(AND($P108="Furloughed"),($U108/7*AU108)+($U108/7*BE108),
IF(AND($P108="Rehired"),($U108/7*BE108),
IF(AND($P108="Terminated",AU108&gt;0),$U108,
IF($P108="Furloughed",IF(AU108&gt;0,$U108)+IF(BE108&gt;0,$U108),
IF($P108="Rehired",IF(BE108&gt;0,$U108))))))))*'Actual Allocation Calc'!$AM$99)))</f>
        <v/>
      </c>
      <c r="AE108" s="210" t="str">
        <f>IF($B108="","",IF('Actual Allocation Calc'!$AN$78="A",
IF($P108="Employed",$U108,
IF(AND($P108="Terminated"),($U108/7*AV108),
IF(AND($P108="Furloughed"),($U108/7*AV108)+($U108/7*BF108),
IF(AND($P108="Rehired"),($U108/7*BF108),
IF(AND($P108="Terminated",AV108&gt;0),$U108,
IF($P108="Furloughed",IF(AV108&gt;0,$U108)+IF(BF108&gt;0,$U108),
IF($P108="Rehired",IF(BF108&gt;0,$U108)))))))),IF('Actual Allocation Calc'!$AN$78="C",'Actual Allocation Calc'!R108,'Actual Allocation Calc'!AA108+IF($P108="Employed",$U108,
IF(AND($P108="Terminated"),($U108/7*AV108),
IF(AND($P108="Furloughed"),($U108/7*AV108)+($U108/7*BF108),
IF(AND($P108="Rehired"),($U108/7*BF108),
IF(AND($P108="Terminated",AV108&gt;0),$U108,
IF($P108="Furloughed",IF(AV108&gt;0,$U108)+IF(BF108&gt;0,$U108),
IF($P108="Rehired",IF(BF108&gt;0,$U108))))))))*'Actual Allocation Calc'!$AN$99)))</f>
        <v/>
      </c>
      <c r="AF108" s="210" t="str">
        <f>IF($B108="","",IF('Actual Allocation Calc'!$AO$78="A",
IF($P108="Employed",$U108,
IF(AND($P108="Terminated"),($U108/7*AW108),
IF(AND($P108="Furloughed"),($U108/7*AW108)+($U108/7*BG108),
IF(AND($P108="Rehired"),($U108/7*BG108),
IF(AND($P108="Terminated",AW108&gt;0),$U108,
IF($P108="Furloughed",IF(AW108&gt;0,$U108)+IF(BG108&gt;0,$U108),
IF($P108="Rehired",IF(BG108&gt;0,$U108)))))))),IF('Actual Allocation Calc'!$AO$78="C",'Actual Allocation Calc'!S108,'Actual Allocation Calc'!AB108+IF($P108="Employed",$U108,
IF(AND($P108="Terminated"),($U108/7*AW108),
IF(AND($P108="Furloughed"),($U108/7*AW108)+($U108/7*BG108),
IF(AND($P108="Rehired"),($U108/7*BG108),
IF(AND($P108="Terminated",AW108&gt;0),$U108,
IF($P108="Furloughed",IF(AW108&gt;0,$U108)+IF(BG108&gt;0,$U108),
IF($P108="Rehired",IF(BG108&gt;0,$U108))))))))*'Actual Allocation Calc'!$AO$99)))</f>
        <v/>
      </c>
      <c r="AG108" s="210" t="str">
        <f>IF($B108="","",IF('Actual Allocation Calc'!$AP$78="A",
IF($P108="Employed",$U108/7*BK108,
IF(AND($P108="Terminated"),($U108/7*AX108),
IF(AND($P108="Furloughed"),($U108/7*AX108)+($U108/7*BH108),
IF(AND($P108="Rehired"),($U108/7*BH108),
IF(AND($P108="Terminated",AX108&gt;0),$U108,
IF($P108="Furloughed",IF(AX108&gt;0,$U108)+IF(BH108&gt;0,$U108),
IF($P108="Rehired",IF(BH108&gt;0,$U108)))))))),IF('Actual Allocation Calc'!$AP$78="C",'Actual Allocation Calc'!T108,'Actual Allocation Calc'!AC108+IF($P108="Employed",$U108/7*BK108,
IF(AND($P108="Terminated"),($U108/7*AX108),
IF(AND($P108="Furloughed"),($U108/7*AX108)+($U108/7*BH108),
IF(AND($P108="Rehired"),($U108/7*BH108),
IF(AND($P108="Terminated",AX108&gt;0),$U108,
IF($P108="Furloughed",IF(AX108&gt;0,$U108)+IF(BH108&gt;0,$U108),
IF($P108="Rehired",IF(BH108&gt;0,$U108))))))))*'Actual Allocation Calc'!$AP$99)))</f>
        <v/>
      </c>
      <c r="AH108" s="536"/>
      <c r="AI108" s="82">
        <f t="shared" si="45"/>
        <v>0</v>
      </c>
      <c r="AJ108" s="210">
        <f t="shared" si="27"/>
        <v>0</v>
      </c>
      <c r="AK108" s="397" t="str">
        <f t="shared" si="28"/>
        <v/>
      </c>
      <c r="AM108" s="173"/>
      <c r="AO108" s="214" t="str">
        <f>IFERROR(IF($V108="","",VLOOKUP(V108,'Calendar Calcs'!$B$2:$E1075,4,FALSE)),0)</f>
        <v/>
      </c>
      <c r="AP108" s="69" t="str">
        <f>IF($AO108="","", IF($AO108&lt;AP$23,0,IF($AO108&gt;AP$23,COUNTIFS('Calendar Calcs'!$E$2:$E1075,AP$23),COUNTIFS('Calendar Calcs'!$E$2:$E1075,AP$23,'Calendar Calcs'!$D$2:$D1075,"&lt;="&amp;WEEKDAY($V108)))))</f>
        <v/>
      </c>
      <c r="AQ108" s="69" t="str">
        <f>IF($AO108="","", IF($AO108&lt;AQ$23,0,IF($AO108&gt;AQ$23,COUNTIFS('Calendar Calcs'!$E$2:$E1075,AQ$23),COUNTIFS('Calendar Calcs'!$E$2:$E1075,AQ$23,'Calendar Calcs'!$D$2:$D1075,"&lt;="&amp;WEEKDAY($V108)))))</f>
        <v/>
      </c>
      <c r="AR108" s="69" t="str">
        <f>IF($AO108="","", IF($AO108&lt;AR$23,0,IF($AO108&gt;AR$23,COUNTIFS('Calendar Calcs'!$E$2:$E1075,AR$23),COUNTIFS('Calendar Calcs'!$E$2:$E1075,AR$23,'Calendar Calcs'!$D$2:$D1075,"&lt;="&amp;WEEKDAY($V108)))))</f>
        <v/>
      </c>
      <c r="AS108" s="69" t="str">
        <f>IF($AO108="","", IF($AO108&lt;AS$23,0,IF($AO108&gt;AS$23,COUNTIFS('Calendar Calcs'!$E$2:$E1075,AS$23),COUNTIFS('Calendar Calcs'!$E$2:$E1075,AS$23,'Calendar Calcs'!$D$2:$D1075,"&lt;="&amp;WEEKDAY($V108)))))</f>
        <v/>
      </c>
      <c r="AT108" s="69" t="str">
        <f>IF($AO108="","", IF($AO108&lt;AT$23,0,IF($AO108&gt;AT$23,COUNTIFS('Calendar Calcs'!$E$2:$E1075,AT$23),COUNTIFS('Calendar Calcs'!$E$2:$E1075,AT$23,'Calendar Calcs'!$D$2:$D1075,"&lt;="&amp;WEEKDAY($V108)))))</f>
        <v/>
      </c>
      <c r="AU108" s="69" t="str">
        <f>IF($AO108="","", IF($AO108&lt;AU$23,0,IF($AO108&gt;AU$23,COUNTIFS('Calendar Calcs'!$E$2:$E1075,AU$23),COUNTIFS('Calendar Calcs'!$E$2:$E1075,AU$23,'Calendar Calcs'!$D$2:$D1075,"&lt;="&amp;WEEKDAY($V108)))))</f>
        <v/>
      </c>
      <c r="AV108" s="69" t="str">
        <f>IF($AO108="","", IF($AO108&lt;AV$23,0,IF($AO108&gt;AV$23,COUNTIFS('Calendar Calcs'!$E$2:$E1075,AV$23),COUNTIFS('Calendar Calcs'!$E$2:$E1075,AV$23,'Calendar Calcs'!$D$2:$D1075,"&lt;="&amp;WEEKDAY($V108)))))</f>
        <v/>
      </c>
      <c r="AW108" s="69" t="str">
        <f>IF($AO108="","", IF($AO108&lt;AW$23,0,IF($AO108&gt;AW$23,COUNTIFS('Calendar Calcs'!$E$2:$E1075,AW$23),COUNTIFS('Calendar Calcs'!$E$2:$E1075,AW$23,'Calendar Calcs'!$D$2:$D1075,"&lt;="&amp;WEEKDAY($V108)))))</f>
        <v/>
      </c>
      <c r="AX108" s="69" t="str">
        <f>IF($AO108="","", IF($AO108&lt;AX$23,0,IF($AO108&gt;AX$23,COUNTIFS('Calendar Calcs'!$E$2:$E1075,AX$23),COUNTIFS('Calendar Calcs'!$E$2:$E1075,AX$23,'Calendar Calcs'!$D$2:$D1075,"&lt;="&amp;WEEKDAY($V108)))))</f>
        <v/>
      </c>
      <c r="AY108" s="69" t="str">
        <f>IF($W108="","",VLOOKUP($W108,'Calendar Calcs'!$B$2:$E1075,4,FALSE))</f>
        <v/>
      </c>
      <c r="AZ108" s="69" t="str">
        <f>IF($AY108="","",IF($AY108&gt;AZ$23,0,IF($AY108&lt;AZ$23,COUNTIFS('Calendar Calcs'!$E$2:$E1075,AZ$23),COUNTIFS('Calendar Calcs'!$E$2:$E1075,AZ$23,'Calendar Calcs'!$D$2:$D1075,"&gt;="&amp;WEEKDAY($W108)))))</f>
        <v/>
      </c>
      <c r="BA108" s="69" t="str">
        <f>IF($AY108="","",IF($AY108&gt;BA$23,0,IF($AY108&lt;BA$23,COUNTIFS('Calendar Calcs'!$E$2:$E1075,BA$23),COUNTIFS('Calendar Calcs'!$E$2:$E1075,BA$23,'Calendar Calcs'!$D$2:$D1075,"&gt;="&amp;WEEKDAY($W108)))))</f>
        <v/>
      </c>
      <c r="BB108" s="69" t="str">
        <f>IF($AY108="","",IF($AY108&gt;BB$23,0,IF($AY108&lt;BB$23,COUNTIFS('Calendar Calcs'!$E$2:$E1075,BB$23),COUNTIFS('Calendar Calcs'!$E$2:$E1075,BB$23,'Calendar Calcs'!$D$2:$D1075,"&gt;="&amp;WEEKDAY($W108)))))</f>
        <v/>
      </c>
      <c r="BC108" s="69" t="str">
        <f>IF($AY108="","",IF($AY108&gt;BC$23,0,IF($AY108&lt;BC$23,COUNTIFS('Calendar Calcs'!$E$2:$E1075,BC$23),COUNTIFS('Calendar Calcs'!$E$2:$E1075,BC$23,'Calendar Calcs'!$D$2:$D1075,"&gt;="&amp;WEEKDAY($W108)))))</f>
        <v/>
      </c>
      <c r="BD108" s="69" t="str">
        <f>IF($AY108="","",IF($AY108&gt;BD$23,0,IF($AY108&lt;BD$23,COUNTIFS('Calendar Calcs'!$E$2:$E1075,BD$23),COUNTIFS('Calendar Calcs'!$E$2:$E1075,BD$23,'Calendar Calcs'!$D$2:$D1075,"&gt;="&amp;WEEKDAY($W108)))))</f>
        <v/>
      </c>
      <c r="BE108" s="69" t="str">
        <f>IF($AY108="","",IF($AY108&gt;BE$23,0,IF($AY108&lt;BE$23,COUNTIFS('Calendar Calcs'!$E$2:$E1075,BE$23),COUNTIFS('Calendar Calcs'!$E$2:$E1075,BE$23,'Calendar Calcs'!$D$2:$D1075,"&gt;="&amp;WEEKDAY($W108)))))</f>
        <v/>
      </c>
      <c r="BF108" s="69" t="str">
        <f>IF($AY108="","",IF($AY108&gt;BF$23,0,IF($AY108&lt;BF$23,COUNTIFS('Calendar Calcs'!$E$2:$E1075,BF$23),COUNTIFS('Calendar Calcs'!$E$2:$E1075,BF$23,'Calendar Calcs'!$D$2:$D1075,"&gt;="&amp;WEEKDAY($W108)))))</f>
        <v/>
      </c>
      <c r="BG108" s="69" t="str">
        <f>IF($AY108="","",IF($AY108&gt;BG$23,0,IF($AY108&lt;BG$23,COUNTIFS('Calendar Calcs'!$E$2:$E1075,BG$23),COUNTIFS('Calendar Calcs'!$E$2:$E1075,BG$23,'Calendar Calcs'!$D$2:$D1075,"&gt;="&amp;WEEKDAY($W108)))))</f>
        <v/>
      </c>
      <c r="BH108" s="69">
        <f t="shared" si="29"/>
        <v>6</v>
      </c>
      <c r="BI108" s="69">
        <f>IF(Cover!$E$43="","",VLOOKUP(Cover!$E$43,'Calendar Calcs'!$B$2:$E1075,4,FALSE))</f>
        <v>1</v>
      </c>
      <c r="BJ108" s="69">
        <f>IF($BI108="","", IF($BI108&lt;BJ$23,0,IF($BI108&gt;=BJ$23,COUNTIFS('Calendar Calcs'!$E$2:$E1075,BJ$23),COUNTIFS('Calendar Calcs'!$E$2:$E1075,BJ$23,'Calendar Calcs'!$D$2:$D1075,"&lt;="&amp;WEEKDAY($V108)))))</f>
        <v>1</v>
      </c>
      <c r="BK108" s="69">
        <f t="shared" si="26"/>
        <v>6</v>
      </c>
      <c r="BN108" s="69" t="str">
        <f>IF(T108&gt;0,"FTE",IF(Cover!$E$47="Weekly",IF(S108&gt;29.75,"FTE","PTE"),IF(S108&gt;59.75,"FTE","PTE")))</f>
        <v>PTE</v>
      </c>
      <c r="BO108" s="69">
        <f>IF(BN108="FTE",30,IF(Cover!$E$47="Weekly",'STEP 2 EE Data'!S108,'STEP 2 EE Data'!S108/2))</f>
        <v>0</v>
      </c>
      <c r="BP108" s="209">
        <f t="shared" si="30"/>
        <v>0</v>
      </c>
      <c r="BQ108" s="209">
        <f t="shared" si="31"/>
        <v>0</v>
      </c>
      <c r="BR108" s="209">
        <f t="shared" si="32"/>
        <v>0</v>
      </c>
      <c r="BS108" s="209">
        <f t="shared" si="33"/>
        <v>0</v>
      </c>
      <c r="BT108" s="209">
        <f t="shared" si="34"/>
        <v>0</v>
      </c>
      <c r="BU108" s="209">
        <f t="shared" si="35"/>
        <v>0</v>
      </c>
      <c r="BV108" s="209">
        <f t="shared" si="36"/>
        <v>0</v>
      </c>
      <c r="BW108" s="209">
        <f t="shared" si="37"/>
        <v>0</v>
      </c>
      <c r="BX108" s="209">
        <f t="shared" si="38"/>
        <v>0</v>
      </c>
      <c r="CC108" s="210" t="str">
        <f>IF(B108="","",IF(C108="",IF(Cover!$E$47="Weekly",'STEP 3 EE Comp'!BI113*8,'STEP 3 EE Comp'!BI113*4),IF(Cover!$E$47="Weekly",'STEP 3 EE Comp'!BI113,'STEP 3 EE Comp'!BI113)))</f>
        <v/>
      </c>
      <c r="CD108" s="82" t="str">
        <f t="shared" si="39"/>
        <v/>
      </c>
      <c r="CE108" s="417">
        <f t="shared" si="40"/>
        <v>1</v>
      </c>
      <c r="CF108" s="82" t="str">
        <f t="shared" si="41"/>
        <v>Good</v>
      </c>
      <c r="CG108" s="82">
        <f t="shared" si="42"/>
        <v>0</v>
      </c>
      <c r="CH108" s="234">
        <f t="shared" si="43"/>
        <v>0</v>
      </c>
    </row>
    <row r="109" spans="1:86" s="69" customFormat="1" x14ac:dyDescent="0.3">
      <c r="A109" s="530"/>
      <c r="B109" s="477"/>
      <c r="C109" s="52"/>
      <c r="D109" s="565"/>
      <c r="E109" s="52"/>
      <c r="F109" s="507"/>
      <c r="G109" s="210">
        <f t="shared" si="44"/>
        <v>0</v>
      </c>
      <c r="H109" s="82">
        <f t="shared" si="25"/>
        <v>0</v>
      </c>
      <c r="I109" s="211"/>
      <c r="J109" s="441" t="s">
        <v>21</v>
      </c>
      <c r="K109" s="441" t="s">
        <v>21</v>
      </c>
      <c r="L109" s="441" t="s">
        <v>21</v>
      </c>
      <c r="M109" s="441" t="s">
        <v>21</v>
      </c>
      <c r="N109" s="568" t="s">
        <v>21</v>
      </c>
      <c r="O109" s="211"/>
      <c r="P109" s="212" t="str">
        <f>IF(B109="","",
IF(AND(V109="",W109="",B109&lt;&gt;""),"Employed",
IF(AND(V109&lt;&gt;"",W109="",B109&lt;&gt;""),"Terminated",
IF(AND(V109&lt;&gt;"",W109&lt;&gt;"",B109&lt;&gt;""),IF(W109&lt;Cover!$E$43,"Employed","Furloughed"),
IF(AND(V109="",W109&lt;&gt;"",B109&lt;&gt;""),IF(W109&lt;Cover!$E$43,"Employed","Rehired"))))))</f>
        <v/>
      </c>
      <c r="Q109" s="211"/>
      <c r="R109" s="536"/>
      <c r="S109" s="563"/>
      <c r="T109" s="536"/>
      <c r="U109" s="82">
        <f>IF(Cover!$E$47="Weekly",IF(T109&gt;0,T109,R109*S109),IF(T109&gt;0,T109,R109*S109)/2)</f>
        <v>0</v>
      </c>
      <c r="V109" s="564"/>
      <c r="W109" s="564"/>
      <c r="Y109" s="213" t="str">
        <f>IF($B109="","",IF('Actual Allocation Calc'!$AH$78="A",
IF($P109="Employed",$U109/7*BJ109,
IF(AND($P109="Terminated"),($U109/7*AP109),
IF(AND($P109="Furloughed"),($U109/7*AP109)+($U109/7*AZ109),
IF(AND($P109="Rehired"),($U109/7*AZ109),
IF(AND($P109="Terminated",AP109&gt;0),$U109,
IF($P109="Furloughed",IF(AP109&gt;0,$U109)+IF(AZ109&gt;0,$U109),
IF($P109="Rehired",IF(AZ109&gt;0,$U109)))))))),IF('Actual Allocation Calc'!$AH$78="C",'Actual Allocation Calc'!L109,'Actual Allocation Calc'!U109+IF($P109="Employed",$U109/7*BJ109,
IF(AND($P109="Terminated"),($U109/7*AP109),
IF(AND($P109="Furloughed"),($U109/7*AP109)+($U109/7*AZ109),
IF(AND($P109="Rehired"),($U109/7*AZ109),
IF(AND($P109="Terminated",AP109&gt;0),$U109,
IF($P109="Furloughed",IF(AP109&gt;0,$U109)+IF(AZ109&gt;0,$U109),
IF($P109="Rehired",IF(AZ109&gt;0,$U109))))))))*'Actual Allocation Calc'!$AH$99)))</f>
        <v/>
      </c>
      <c r="Z109" s="210" t="str">
        <f>IF($B109="","",IF('Actual Allocation Calc'!$AI$78="A",
IF($P109="Employed",$U109,
IF(AND($P109="Terminated"),($U109/7*AQ109),
IF(AND($P109="Furloughed"),($U109/7*AQ109)+($U109/7*BA109),
IF(AND($P109="Rehired"),($U109/7*BA109),
IF(AND($P109="Terminated",AQ109&gt;0),$U109,
IF($P109="Furloughed",IF(AQ109&gt;0,$U109)+IF(BA109&gt;0,$U109),
IF($P109="Rehired",IF(BA109&gt;0,$U109)))))))),IF('Actual Allocation Calc'!$AI$78="C",'Actual Allocation Calc'!M109,'Actual Allocation Calc'!V109+IF($P109="Employed",$U109,
IF(AND($P109="Terminated"),($U109/7*AQ109),
IF(AND($P109="Furloughed"),($U109/7*AQ109)+($U109/7*BA109),
IF(AND($P109="Rehired"),($U109/7*BA109),
IF(AND($P109="Terminated",AQ109&gt;0),$U109,
IF($P109="Furloughed",IF(AQ109&gt;0,$U109)+IF(BA109&gt;0,$U109),
IF($P109="Rehired",IF(BA109&gt;0,$U109))))))))*'Actual Allocation Calc'!$AI$99)))</f>
        <v/>
      </c>
      <c r="AA109" s="210" t="str">
        <f>IF($B109="","",IF('Actual Allocation Calc'!$AJ$78="A",
IF($P109="Employed",$U109,
IF(AND($P109="Terminated"),($U109/7*AR109),
IF(AND($P109="Furloughed"),($U109/7*AR109)+($U109/7*BB109),
IF(AND($P109="Rehired"),($U109/7*BB109),
IF(AND($P109="Terminated",AR109&gt;0),$U109,
IF($P109="Furloughed",IF(AR109&gt;0,$U109)+IF(BB109&gt;0,$U109),
IF($P109="Rehired",IF(BB109&gt;0,$U109)))))))),IF('Actual Allocation Calc'!$AJ$78="C",'Actual Allocation Calc'!N109,'Actual Allocation Calc'!W109+IF($P109="Employed",$U109,
IF(AND($P109="Terminated"),($U109/7*AR109),
IF(AND($P109="Furloughed"),($U109/7*AR109)+($U109/7*BB109),
IF(AND($P109="Rehired"),($U109/7*BB109),
IF(AND($P109="Terminated",AR109&gt;0),$U109,
IF($P109="Furloughed",IF(AR109&gt;0,$U109)+IF(BB109&gt;0,$U109),
IF($P109="Rehired",IF(BB109&gt;0,$U109))))))))*'Actual Allocation Calc'!$AJ$99)))</f>
        <v/>
      </c>
      <c r="AB109" s="210" t="str">
        <f>IF($B109="","",IF('Actual Allocation Calc'!$AK$78="A",
IF($P109="Employed",$U109,
IF(AND($P109="Terminated"),($U109/7*AS109),
IF(AND($P109="Furloughed"),($U109/7*AS109)+($U109/7*BC109),
IF(AND($P109="Rehired"),($U109/7*BC109),
IF(AND($P109="Terminated",AS109&gt;0),$U109,
IF($P109="Furloughed",IF(AS109&gt;0,$U109)+IF(BC109&gt;0,$U109),
IF($P109="Rehired",IF(BC109&gt;0,$U109)))))))),IF('Actual Allocation Calc'!$AK$78="C",'Actual Allocation Calc'!O109,'Actual Allocation Calc'!X109+IF($P109="Employed",$U109,
IF(AND($P109="Terminated"),($U109/7*AS109),
IF(AND($P109="Furloughed"),($U109/7*AS109)+($U109/7*BC109),
IF(AND($P109="Rehired"),($U109/7*BC109),
IF(AND($P109="Terminated",AS109&gt;0),$U109,
IF($P109="Furloughed",IF(AS109&gt;0,$U109)+IF(BC109&gt;0,$U109),
IF($P109="Rehired",IF(BC109&gt;0,$U109))))))))*'Actual Allocation Calc'!$AK$99)))</f>
        <v/>
      </c>
      <c r="AC109" s="210" t="str">
        <f>IF($B109="","",IF('Actual Allocation Calc'!$AL$78="A",
IF($P109="Employed",$U109,
IF(AND($P109="Terminated"),($U109/7*AT109),
IF(AND($P109="Furloughed"),($U109/7*AT109)+($U109/7*BD109),
IF(AND($P109="Rehired"),($U109/7*BD109),
IF(AND($P109="Terminated",AT109&gt;0),$U109,
IF($P109="Furloughed",IF(AT109&gt;0,$U109)+IF(BD109&gt;0,$U109),
IF($P109="Rehired",IF(BD109&gt;0,$U109)))))))),IF('Actual Allocation Calc'!$AL$78="C",'Actual Allocation Calc'!P109,'Actual Allocation Calc'!Y109+IF($P109="Employed",$U109,
IF(AND($P109="Terminated"),($U109/7*AT109),
IF(AND($P109="Furloughed"),($U109/7*AT109)+($U109/7*BD109),
IF(AND($P109="Rehired"),($U109/7*BD109),
IF(AND($P109="Terminated",AT109&gt;0),$U109,
IF($P109="Furloughed",IF(AT109&gt;0,$U109)+IF(BD109&gt;0,$U109),
IF($P109="Rehired",IF(BD109&gt;0,$U109))))))))*'Actual Allocation Calc'!$AL$99)))</f>
        <v/>
      </c>
      <c r="AD109" s="210" t="str">
        <f>IF($B109="","",IF('Actual Allocation Calc'!$AM$78="A",
IF($P109="Employed",$U109,
IF(AND($P109="Terminated"),($U109/7*AU109),
IF(AND($P109="Furloughed"),($U109/7*AU109)+($U109/7*BE109),
IF(AND($P109="Rehired"),($U109/7*BE109),
IF(AND($P109="Terminated",AU109&gt;0),$U109,
IF($P109="Furloughed",IF(AU109&gt;0,$U109)+IF(BE109&gt;0,$U109),
IF($P109="Rehired",IF(BE109&gt;0,$U109)))))))),IF('Actual Allocation Calc'!$AM$78="C",'Actual Allocation Calc'!Q109,'Actual Allocation Calc'!Z109+IF($P109="Employed",$U109,
IF(AND($P109="Terminated"),($U109/7*AU109),
IF(AND($P109="Furloughed"),($U109/7*AU109)+($U109/7*BE109),
IF(AND($P109="Rehired"),($U109/7*BE109),
IF(AND($P109="Terminated",AU109&gt;0),$U109,
IF($P109="Furloughed",IF(AU109&gt;0,$U109)+IF(BE109&gt;0,$U109),
IF($P109="Rehired",IF(BE109&gt;0,$U109))))))))*'Actual Allocation Calc'!$AM$99)))</f>
        <v/>
      </c>
      <c r="AE109" s="210" t="str">
        <f>IF($B109="","",IF('Actual Allocation Calc'!$AN$78="A",
IF($P109="Employed",$U109,
IF(AND($P109="Terminated"),($U109/7*AV109),
IF(AND($P109="Furloughed"),($U109/7*AV109)+($U109/7*BF109),
IF(AND($P109="Rehired"),($U109/7*BF109),
IF(AND($P109="Terminated",AV109&gt;0),$U109,
IF($P109="Furloughed",IF(AV109&gt;0,$U109)+IF(BF109&gt;0,$U109),
IF($P109="Rehired",IF(BF109&gt;0,$U109)))))))),IF('Actual Allocation Calc'!$AN$78="C",'Actual Allocation Calc'!R109,'Actual Allocation Calc'!AA109+IF($P109="Employed",$U109,
IF(AND($P109="Terminated"),($U109/7*AV109),
IF(AND($P109="Furloughed"),($U109/7*AV109)+($U109/7*BF109),
IF(AND($P109="Rehired"),($U109/7*BF109),
IF(AND($P109="Terminated",AV109&gt;0),$U109,
IF($P109="Furloughed",IF(AV109&gt;0,$U109)+IF(BF109&gt;0,$U109),
IF($P109="Rehired",IF(BF109&gt;0,$U109))))))))*'Actual Allocation Calc'!$AN$99)))</f>
        <v/>
      </c>
      <c r="AF109" s="210" t="str">
        <f>IF($B109="","",IF('Actual Allocation Calc'!$AO$78="A",
IF($P109="Employed",$U109,
IF(AND($P109="Terminated"),($U109/7*AW109),
IF(AND($P109="Furloughed"),($U109/7*AW109)+($U109/7*BG109),
IF(AND($P109="Rehired"),($U109/7*BG109),
IF(AND($P109="Terminated",AW109&gt;0),$U109,
IF($P109="Furloughed",IF(AW109&gt;0,$U109)+IF(BG109&gt;0,$U109),
IF($P109="Rehired",IF(BG109&gt;0,$U109)))))))),IF('Actual Allocation Calc'!$AO$78="C",'Actual Allocation Calc'!S109,'Actual Allocation Calc'!AB109+IF($P109="Employed",$U109,
IF(AND($P109="Terminated"),($U109/7*AW109),
IF(AND($P109="Furloughed"),($U109/7*AW109)+($U109/7*BG109),
IF(AND($P109="Rehired"),($U109/7*BG109),
IF(AND($P109="Terminated",AW109&gt;0),$U109,
IF($P109="Furloughed",IF(AW109&gt;0,$U109)+IF(BG109&gt;0,$U109),
IF($P109="Rehired",IF(BG109&gt;0,$U109))))))))*'Actual Allocation Calc'!$AO$99)))</f>
        <v/>
      </c>
      <c r="AG109" s="210" t="str">
        <f>IF($B109="","",IF('Actual Allocation Calc'!$AP$78="A",
IF($P109="Employed",$U109/7*BK109,
IF(AND($P109="Terminated"),($U109/7*AX109),
IF(AND($P109="Furloughed"),($U109/7*AX109)+($U109/7*BH109),
IF(AND($P109="Rehired"),($U109/7*BH109),
IF(AND($P109="Terminated",AX109&gt;0),$U109,
IF($P109="Furloughed",IF(AX109&gt;0,$U109)+IF(BH109&gt;0,$U109),
IF($P109="Rehired",IF(BH109&gt;0,$U109)))))))),IF('Actual Allocation Calc'!$AP$78="C",'Actual Allocation Calc'!T109,'Actual Allocation Calc'!AC109+IF($P109="Employed",$U109/7*BK109,
IF(AND($P109="Terminated"),($U109/7*AX109),
IF(AND($P109="Furloughed"),($U109/7*AX109)+($U109/7*BH109),
IF(AND($P109="Rehired"),($U109/7*BH109),
IF(AND($P109="Terminated",AX109&gt;0),$U109,
IF($P109="Furloughed",IF(AX109&gt;0,$U109)+IF(BH109&gt;0,$U109),
IF($P109="Rehired",IF(BH109&gt;0,$U109))))))))*'Actual Allocation Calc'!$AP$99)))</f>
        <v/>
      </c>
      <c r="AH109" s="536"/>
      <c r="AI109" s="82">
        <f t="shared" si="45"/>
        <v>0</v>
      </c>
      <c r="AJ109" s="210">
        <f t="shared" si="27"/>
        <v>0</v>
      </c>
      <c r="AK109" s="397" t="str">
        <f t="shared" si="28"/>
        <v/>
      </c>
      <c r="AM109" s="173"/>
      <c r="AO109" s="214" t="str">
        <f>IFERROR(IF($V109="","",VLOOKUP(V109,'Calendar Calcs'!$B$2:$E1076,4,FALSE)),0)</f>
        <v/>
      </c>
      <c r="AP109" s="69" t="str">
        <f>IF($AO109="","", IF($AO109&lt;AP$23,0,IF($AO109&gt;AP$23,COUNTIFS('Calendar Calcs'!$E$2:$E1076,AP$23),COUNTIFS('Calendar Calcs'!$E$2:$E1076,AP$23,'Calendar Calcs'!$D$2:$D1076,"&lt;="&amp;WEEKDAY($V109)))))</f>
        <v/>
      </c>
      <c r="AQ109" s="69" t="str">
        <f>IF($AO109="","", IF($AO109&lt;AQ$23,0,IF($AO109&gt;AQ$23,COUNTIFS('Calendar Calcs'!$E$2:$E1076,AQ$23),COUNTIFS('Calendar Calcs'!$E$2:$E1076,AQ$23,'Calendar Calcs'!$D$2:$D1076,"&lt;="&amp;WEEKDAY($V109)))))</f>
        <v/>
      </c>
      <c r="AR109" s="69" t="str">
        <f>IF($AO109="","", IF($AO109&lt;AR$23,0,IF($AO109&gt;AR$23,COUNTIFS('Calendar Calcs'!$E$2:$E1076,AR$23),COUNTIFS('Calendar Calcs'!$E$2:$E1076,AR$23,'Calendar Calcs'!$D$2:$D1076,"&lt;="&amp;WEEKDAY($V109)))))</f>
        <v/>
      </c>
      <c r="AS109" s="69" t="str">
        <f>IF($AO109="","", IF($AO109&lt;AS$23,0,IF($AO109&gt;AS$23,COUNTIFS('Calendar Calcs'!$E$2:$E1076,AS$23),COUNTIFS('Calendar Calcs'!$E$2:$E1076,AS$23,'Calendar Calcs'!$D$2:$D1076,"&lt;="&amp;WEEKDAY($V109)))))</f>
        <v/>
      </c>
      <c r="AT109" s="69" t="str">
        <f>IF($AO109="","", IF($AO109&lt;AT$23,0,IF($AO109&gt;AT$23,COUNTIFS('Calendar Calcs'!$E$2:$E1076,AT$23),COUNTIFS('Calendar Calcs'!$E$2:$E1076,AT$23,'Calendar Calcs'!$D$2:$D1076,"&lt;="&amp;WEEKDAY($V109)))))</f>
        <v/>
      </c>
      <c r="AU109" s="69" t="str">
        <f>IF($AO109="","", IF($AO109&lt;AU$23,0,IF($AO109&gt;AU$23,COUNTIFS('Calendar Calcs'!$E$2:$E1076,AU$23),COUNTIFS('Calendar Calcs'!$E$2:$E1076,AU$23,'Calendar Calcs'!$D$2:$D1076,"&lt;="&amp;WEEKDAY($V109)))))</f>
        <v/>
      </c>
      <c r="AV109" s="69" t="str">
        <f>IF($AO109="","", IF($AO109&lt;AV$23,0,IF($AO109&gt;AV$23,COUNTIFS('Calendar Calcs'!$E$2:$E1076,AV$23),COUNTIFS('Calendar Calcs'!$E$2:$E1076,AV$23,'Calendar Calcs'!$D$2:$D1076,"&lt;="&amp;WEEKDAY($V109)))))</f>
        <v/>
      </c>
      <c r="AW109" s="69" t="str">
        <f>IF($AO109="","", IF($AO109&lt;AW$23,0,IF($AO109&gt;AW$23,COUNTIFS('Calendar Calcs'!$E$2:$E1076,AW$23),COUNTIFS('Calendar Calcs'!$E$2:$E1076,AW$23,'Calendar Calcs'!$D$2:$D1076,"&lt;="&amp;WEEKDAY($V109)))))</f>
        <v/>
      </c>
      <c r="AX109" s="69" t="str">
        <f>IF($AO109="","", IF($AO109&lt;AX$23,0,IF($AO109&gt;AX$23,COUNTIFS('Calendar Calcs'!$E$2:$E1076,AX$23),COUNTIFS('Calendar Calcs'!$E$2:$E1076,AX$23,'Calendar Calcs'!$D$2:$D1076,"&lt;="&amp;WEEKDAY($V109)))))</f>
        <v/>
      </c>
      <c r="AY109" s="69" t="str">
        <f>IF($W109="","",VLOOKUP($W109,'Calendar Calcs'!$B$2:$E1076,4,FALSE))</f>
        <v/>
      </c>
      <c r="AZ109" s="69" t="str">
        <f>IF($AY109="","",IF($AY109&gt;AZ$23,0,IF($AY109&lt;AZ$23,COUNTIFS('Calendar Calcs'!$E$2:$E1076,AZ$23),COUNTIFS('Calendar Calcs'!$E$2:$E1076,AZ$23,'Calendar Calcs'!$D$2:$D1076,"&gt;="&amp;WEEKDAY($W109)))))</f>
        <v/>
      </c>
      <c r="BA109" s="69" t="str">
        <f>IF($AY109="","",IF($AY109&gt;BA$23,0,IF($AY109&lt;BA$23,COUNTIFS('Calendar Calcs'!$E$2:$E1076,BA$23),COUNTIFS('Calendar Calcs'!$E$2:$E1076,BA$23,'Calendar Calcs'!$D$2:$D1076,"&gt;="&amp;WEEKDAY($W109)))))</f>
        <v/>
      </c>
      <c r="BB109" s="69" t="str">
        <f>IF($AY109="","",IF($AY109&gt;BB$23,0,IF($AY109&lt;BB$23,COUNTIFS('Calendar Calcs'!$E$2:$E1076,BB$23),COUNTIFS('Calendar Calcs'!$E$2:$E1076,BB$23,'Calendar Calcs'!$D$2:$D1076,"&gt;="&amp;WEEKDAY($W109)))))</f>
        <v/>
      </c>
      <c r="BC109" s="69" t="str">
        <f>IF($AY109="","",IF($AY109&gt;BC$23,0,IF($AY109&lt;BC$23,COUNTIFS('Calendar Calcs'!$E$2:$E1076,BC$23),COUNTIFS('Calendar Calcs'!$E$2:$E1076,BC$23,'Calendar Calcs'!$D$2:$D1076,"&gt;="&amp;WEEKDAY($W109)))))</f>
        <v/>
      </c>
      <c r="BD109" s="69" t="str">
        <f>IF($AY109="","",IF($AY109&gt;BD$23,0,IF($AY109&lt;BD$23,COUNTIFS('Calendar Calcs'!$E$2:$E1076,BD$23),COUNTIFS('Calendar Calcs'!$E$2:$E1076,BD$23,'Calendar Calcs'!$D$2:$D1076,"&gt;="&amp;WEEKDAY($W109)))))</f>
        <v/>
      </c>
      <c r="BE109" s="69" t="str">
        <f>IF($AY109="","",IF($AY109&gt;BE$23,0,IF($AY109&lt;BE$23,COUNTIFS('Calendar Calcs'!$E$2:$E1076,BE$23),COUNTIFS('Calendar Calcs'!$E$2:$E1076,BE$23,'Calendar Calcs'!$D$2:$D1076,"&gt;="&amp;WEEKDAY($W109)))))</f>
        <v/>
      </c>
      <c r="BF109" s="69" t="str">
        <f>IF($AY109="","",IF($AY109&gt;BF$23,0,IF($AY109&lt;BF$23,COUNTIFS('Calendar Calcs'!$E$2:$E1076,BF$23),COUNTIFS('Calendar Calcs'!$E$2:$E1076,BF$23,'Calendar Calcs'!$D$2:$D1076,"&gt;="&amp;WEEKDAY($W109)))))</f>
        <v/>
      </c>
      <c r="BG109" s="69" t="str">
        <f>IF($AY109="","",IF($AY109&gt;BG$23,0,IF($AY109&lt;BG$23,COUNTIFS('Calendar Calcs'!$E$2:$E1076,BG$23),COUNTIFS('Calendar Calcs'!$E$2:$E1076,BG$23,'Calendar Calcs'!$D$2:$D1076,"&gt;="&amp;WEEKDAY($W109)))))</f>
        <v/>
      </c>
      <c r="BH109" s="69">
        <f t="shared" si="29"/>
        <v>6</v>
      </c>
      <c r="BI109" s="69">
        <f>IF(Cover!$E$43="","",VLOOKUP(Cover!$E$43,'Calendar Calcs'!$B$2:$E1076,4,FALSE))</f>
        <v>1</v>
      </c>
      <c r="BJ109" s="69">
        <f>IF($BI109="","", IF($BI109&lt;BJ$23,0,IF($BI109&gt;=BJ$23,COUNTIFS('Calendar Calcs'!$E$2:$E1076,BJ$23),COUNTIFS('Calendar Calcs'!$E$2:$E1076,BJ$23,'Calendar Calcs'!$D$2:$D1076,"&lt;="&amp;WEEKDAY($V109)))))</f>
        <v>1</v>
      </c>
      <c r="BK109" s="69">
        <f t="shared" si="26"/>
        <v>6</v>
      </c>
      <c r="BN109" s="69" t="str">
        <f>IF(T109&gt;0,"FTE",IF(Cover!$E$47="Weekly",IF(S109&gt;29.75,"FTE","PTE"),IF(S109&gt;59.75,"FTE","PTE")))</f>
        <v>PTE</v>
      </c>
      <c r="BO109" s="69">
        <f>IF(BN109="FTE",30,IF(Cover!$E$47="Weekly",'STEP 2 EE Data'!S109,'STEP 2 EE Data'!S109/2))</f>
        <v>0</v>
      </c>
      <c r="BP109" s="209">
        <f t="shared" si="30"/>
        <v>0</v>
      </c>
      <c r="BQ109" s="209">
        <f t="shared" si="31"/>
        <v>0</v>
      </c>
      <c r="BR109" s="209">
        <f t="shared" si="32"/>
        <v>0</v>
      </c>
      <c r="BS109" s="209">
        <f t="shared" si="33"/>
        <v>0</v>
      </c>
      <c r="BT109" s="209">
        <f t="shared" si="34"/>
        <v>0</v>
      </c>
      <c r="BU109" s="209">
        <f t="shared" si="35"/>
        <v>0</v>
      </c>
      <c r="BV109" s="209">
        <f t="shared" si="36"/>
        <v>0</v>
      </c>
      <c r="BW109" s="209">
        <f t="shared" si="37"/>
        <v>0</v>
      </c>
      <c r="BX109" s="209">
        <f t="shared" si="38"/>
        <v>0</v>
      </c>
      <c r="CC109" s="210" t="str">
        <f>IF(B109="","",IF(C109="",IF(Cover!$E$47="Weekly",'STEP 3 EE Comp'!BI114*8,'STEP 3 EE Comp'!BI114*4),IF(Cover!$E$47="Weekly",'STEP 3 EE Comp'!BI114,'STEP 3 EE Comp'!BI114)))</f>
        <v/>
      </c>
      <c r="CD109" s="82" t="str">
        <f t="shared" si="39"/>
        <v/>
      </c>
      <c r="CE109" s="417">
        <f t="shared" si="40"/>
        <v>1</v>
      </c>
      <c r="CF109" s="82" t="str">
        <f t="shared" si="41"/>
        <v>Good</v>
      </c>
      <c r="CG109" s="82">
        <f t="shared" si="42"/>
        <v>0</v>
      </c>
      <c r="CH109" s="234">
        <f t="shared" si="43"/>
        <v>0</v>
      </c>
    </row>
    <row r="110" spans="1:86" s="69" customFormat="1" x14ac:dyDescent="0.3">
      <c r="A110" s="530"/>
      <c r="B110" s="477"/>
      <c r="C110" s="52"/>
      <c r="D110" s="565"/>
      <c r="E110" s="52"/>
      <c r="F110" s="507"/>
      <c r="G110" s="210">
        <f t="shared" si="44"/>
        <v>0</v>
      </c>
      <c r="H110" s="82">
        <f t="shared" si="25"/>
        <v>0</v>
      </c>
      <c r="I110" s="211"/>
      <c r="J110" s="441" t="s">
        <v>21</v>
      </c>
      <c r="K110" s="441" t="s">
        <v>21</v>
      </c>
      <c r="L110" s="441" t="s">
        <v>21</v>
      </c>
      <c r="M110" s="441" t="s">
        <v>21</v>
      </c>
      <c r="N110" s="568" t="s">
        <v>21</v>
      </c>
      <c r="O110" s="211"/>
      <c r="P110" s="212" t="str">
        <f>IF(B110="","",
IF(AND(V110="",W110="",B110&lt;&gt;""),"Employed",
IF(AND(V110&lt;&gt;"",W110="",B110&lt;&gt;""),"Terminated",
IF(AND(V110&lt;&gt;"",W110&lt;&gt;"",B110&lt;&gt;""),IF(W110&lt;Cover!$E$43,"Employed","Furloughed"),
IF(AND(V110="",W110&lt;&gt;"",B110&lt;&gt;""),IF(W110&lt;Cover!$E$43,"Employed","Rehired"))))))</f>
        <v/>
      </c>
      <c r="Q110" s="211"/>
      <c r="R110" s="536"/>
      <c r="S110" s="563"/>
      <c r="T110" s="536"/>
      <c r="U110" s="82">
        <f>IF(Cover!$E$47="Weekly",IF(T110&gt;0,T110,R110*S110),IF(T110&gt;0,T110,R110*S110)/2)</f>
        <v>0</v>
      </c>
      <c r="V110" s="564"/>
      <c r="W110" s="564"/>
      <c r="Y110" s="213" t="str">
        <f>IF($B110="","",IF('Actual Allocation Calc'!$AH$78="A",
IF($P110="Employed",$U110/7*BJ110,
IF(AND($P110="Terminated"),($U110/7*AP110),
IF(AND($P110="Furloughed"),($U110/7*AP110)+($U110/7*AZ110),
IF(AND($P110="Rehired"),($U110/7*AZ110),
IF(AND($P110="Terminated",AP110&gt;0),$U110,
IF($P110="Furloughed",IF(AP110&gt;0,$U110)+IF(AZ110&gt;0,$U110),
IF($P110="Rehired",IF(AZ110&gt;0,$U110)))))))),IF('Actual Allocation Calc'!$AH$78="C",'Actual Allocation Calc'!L110,'Actual Allocation Calc'!U110+IF($P110="Employed",$U110/7*BJ110,
IF(AND($P110="Terminated"),($U110/7*AP110),
IF(AND($P110="Furloughed"),($U110/7*AP110)+($U110/7*AZ110),
IF(AND($P110="Rehired"),($U110/7*AZ110),
IF(AND($P110="Terminated",AP110&gt;0),$U110,
IF($P110="Furloughed",IF(AP110&gt;0,$U110)+IF(AZ110&gt;0,$U110),
IF($P110="Rehired",IF(AZ110&gt;0,$U110))))))))*'Actual Allocation Calc'!$AH$99)))</f>
        <v/>
      </c>
      <c r="Z110" s="210" t="str">
        <f>IF($B110="","",IF('Actual Allocation Calc'!$AI$78="A",
IF($P110="Employed",$U110,
IF(AND($P110="Terminated"),($U110/7*AQ110),
IF(AND($P110="Furloughed"),($U110/7*AQ110)+($U110/7*BA110),
IF(AND($P110="Rehired"),($U110/7*BA110),
IF(AND($P110="Terminated",AQ110&gt;0),$U110,
IF($P110="Furloughed",IF(AQ110&gt;0,$U110)+IF(BA110&gt;0,$U110),
IF($P110="Rehired",IF(BA110&gt;0,$U110)))))))),IF('Actual Allocation Calc'!$AI$78="C",'Actual Allocation Calc'!M110,'Actual Allocation Calc'!V110+IF($P110="Employed",$U110,
IF(AND($P110="Terminated"),($U110/7*AQ110),
IF(AND($P110="Furloughed"),($U110/7*AQ110)+($U110/7*BA110),
IF(AND($P110="Rehired"),($U110/7*BA110),
IF(AND($P110="Terminated",AQ110&gt;0),$U110,
IF($P110="Furloughed",IF(AQ110&gt;0,$U110)+IF(BA110&gt;0,$U110),
IF($P110="Rehired",IF(BA110&gt;0,$U110))))))))*'Actual Allocation Calc'!$AI$99)))</f>
        <v/>
      </c>
      <c r="AA110" s="210" t="str">
        <f>IF($B110="","",IF('Actual Allocation Calc'!$AJ$78="A",
IF($P110="Employed",$U110,
IF(AND($P110="Terminated"),($U110/7*AR110),
IF(AND($P110="Furloughed"),($U110/7*AR110)+($U110/7*BB110),
IF(AND($P110="Rehired"),($U110/7*BB110),
IF(AND($P110="Terminated",AR110&gt;0),$U110,
IF($P110="Furloughed",IF(AR110&gt;0,$U110)+IF(BB110&gt;0,$U110),
IF($P110="Rehired",IF(BB110&gt;0,$U110)))))))),IF('Actual Allocation Calc'!$AJ$78="C",'Actual Allocation Calc'!N110,'Actual Allocation Calc'!W110+IF($P110="Employed",$U110,
IF(AND($P110="Terminated"),($U110/7*AR110),
IF(AND($P110="Furloughed"),($U110/7*AR110)+($U110/7*BB110),
IF(AND($P110="Rehired"),($U110/7*BB110),
IF(AND($P110="Terminated",AR110&gt;0),$U110,
IF($P110="Furloughed",IF(AR110&gt;0,$U110)+IF(BB110&gt;0,$U110),
IF($P110="Rehired",IF(BB110&gt;0,$U110))))))))*'Actual Allocation Calc'!$AJ$99)))</f>
        <v/>
      </c>
      <c r="AB110" s="210" t="str">
        <f>IF($B110="","",IF('Actual Allocation Calc'!$AK$78="A",
IF($P110="Employed",$U110,
IF(AND($P110="Terminated"),($U110/7*AS110),
IF(AND($P110="Furloughed"),($U110/7*AS110)+($U110/7*BC110),
IF(AND($P110="Rehired"),($U110/7*BC110),
IF(AND($P110="Terminated",AS110&gt;0),$U110,
IF($P110="Furloughed",IF(AS110&gt;0,$U110)+IF(BC110&gt;0,$U110),
IF($P110="Rehired",IF(BC110&gt;0,$U110)))))))),IF('Actual Allocation Calc'!$AK$78="C",'Actual Allocation Calc'!O110,'Actual Allocation Calc'!X110+IF($P110="Employed",$U110,
IF(AND($P110="Terminated"),($U110/7*AS110),
IF(AND($P110="Furloughed"),($U110/7*AS110)+($U110/7*BC110),
IF(AND($P110="Rehired"),($U110/7*BC110),
IF(AND($P110="Terminated",AS110&gt;0),$U110,
IF($P110="Furloughed",IF(AS110&gt;0,$U110)+IF(BC110&gt;0,$U110),
IF($P110="Rehired",IF(BC110&gt;0,$U110))))))))*'Actual Allocation Calc'!$AK$99)))</f>
        <v/>
      </c>
      <c r="AC110" s="210" t="str">
        <f>IF($B110="","",IF('Actual Allocation Calc'!$AL$78="A",
IF($P110="Employed",$U110,
IF(AND($P110="Terminated"),($U110/7*AT110),
IF(AND($P110="Furloughed"),($U110/7*AT110)+($U110/7*BD110),
IF(AND($P110="Rehired"),($U110/7*BD110),
IF(AND($P110="Terminated",AT110&gt;0),$U110,
IF($P110="Furloughed",IF(AT110&gt;0,$U110)+IF(BD110&gt;0,$U110),
IF($P110="Rehired",IF(BD110&gt;0,$U110)))))))),IF('Actual Allocation Calc'!$AL$78="C",'Actual Allocation Calc'!P110,'Actual Allocation Calc'!Y110+IF($P110="Employed",$U110,
IF(AND($P110="Terminated"),($U110/7*AT110),
IF(AND($P110="Furloughed"),($U110/7*AT110)+($U110/7*BD110),
IF(AND($P110="Rehired"),($U110/7*BD110),
IF(AND($P110="Terminated",AT110&gt;0),$U110,
IF($P110="Furloughed",IF(AT110&gt;0,$U110)+IF(BD110&gt;0,$U110),
IF($P110="Rehired",IF(BD110&gt;0,$U110))))))))*'Actual Allocation Calc'!$AL$99)))</f>
        <v/>
      </c>
      <c r="AD110" s="210" t="str">
        <f>IF($B110="","",IF('Actual Allocation Calc'!$AM$78="A",
IF($P110="Employed",$U110,
IF(AND($P110="Terminated"),($U110/7*AU110),
IF(AND($P110="Furloughed"),($U110/7*AU110)+($U110/7*BE110),
IF(AND($P110="Rehired"),($U110/7*BE110),
IF(AND($P110="Terminated",AU110&gt;0),$U110,
IF($P110="Furloughed",IF(AU110&gt;0,$U110)+IF(BE110&gt;0,$U110),
IF($P110="Rehired",IF(BE110&gt;0,$U110)))))))),IF('Actual Allocation Calc'!$AM$78="C",'Actual Allocation Calc'!Q110,'Actual Allocation Calc'!Z110+IF($P110="Employed",$U110,
IF(AND($P110="Terminated"),($U110/7*AU110),
IF(AND($P110="Furloughed"),($U110/7*AU110)+($U110/7*BE110),
IF(AND($P110="Rehired"),($U110/7*BE110),
IF(AND($P110="Terminated",AU110&gt;0),$U110,
IF($P110="Furloughed",IF(AU110&gt;0,$U110)+IF(BE110&gt;0,$U110),
IF($P110="Rehired",IF(BE110&gt;0,$U110))))))))*'Actual Allocation Calc'!$AM$99)))</f>
        <v/>
      </c>
      <c r="AE110" s="210" t="str">
        <f>IF($B110="","",IF('Actual Allocation Calc'!$AN$78="A",
IF($P110="Employed",$U110,
IF(AND($P110="Terminated"),($U110/7*AV110),
IF(AND($P110="Furloughed"),($U110/7*AV110)+($U110/7*BF110),
IF(AND($P110="Rehired"),($U110/7*BF110),
IF(AND($P110="Terminated",AV110&gt;0),$U110,
IF($P110="Furloughed",IF(AV110&gt;0,$U110)+IF(BF110&gt;0,$U110),
IF($P110="Rehired",IF(BF110&gt;0,$U110)))))))),IF('Actual Allocation Calc'!$AN$78="C",'Actual Allocation Calc'!R110,'Actual Allocation Calc'!AA110+IF($P110="Employed",$U110,
IF(AND($P110="Terminated"),($U110/7*AV110),
IF(AND($P110="Furloughed"),($U110/7*AV110)+($U110/7*BF110),
IF(AND($P110="Rehired"),($U110/7*BF110),
IF(AND($P110="Terminated",AV110&gt;0),$U110,
IF($P110="Furloughed",IF(AV110&gt;0,$U110)+IF(BF110&gt;0,$U110),
IF($P110="Rehired",IF(BF110&gt;0,$U110))))))))*'Actual Allocation Calc'!$AN$99)))</f>
        <v/>
      </c>
      <c r="AF110" s="210" t="str">
        <f>IF($B110="","",IF('Actual Allocation Calc'!$AO$78="A",
IF($P110="Employed",$U110,
IF(AND($P110="Terminated"),($U110/7*AW110),
IF(AND($P110="Furloughed"),($U110/7*AW110)+($U110/7*BG110),
IF(AND($P110="Rehired"),($U110/7*BG110),
IF(AND($P110="Terminated",AW110&gt;0),$U110,
IF($P110="Furloughed",IF(AW110&gt;0,$U110)+IF(BG110&gt;0,$U110),
IF($P110="Rehired",IF(BG110&gt;0,$U110)))))))),IF('Actual Allocation Calc'!$AO$78="C",'Actual Allocation Calc'!S110,'Actual Allocation Calc'!AB110+IF($P110="Employed",$U110,
IF(AND($P110="Terminated"),($U110/7*AW110),
IF(AND($P110="Furloughed"),($U110/7*AW110)+($U110/7*BG110),
IF(AND($P110="Rehired"),($U110/7*BG110),
IF(AND($P110="Terminated",AW110&gt;0),$U110,
IF($P110="Furloughed",IF(AW110&gt;0,$U110)+IF(BG110&gt;0,$U110),
IF($P110="Rehired",IF(BG110&gt;0,$U110))))))))*'Actual Allocation Calc'!$AO$99)))</f>
        <v/>
      </c>
      <c r="AG110" s="210" t="str">
        <f>IF($B110="","",IF('Actual Allocation Calc'!$AP$78="A",
IF($P110="Employed",$U110/7*BK110,
IF(AND($P110="Terminated"),($U110/7*AX110),
IF(AND($P110="Furloughed"),($U110/7*AX110)+($U110/7*BH110),
IF(AND($P110="Rehired"),($U110/7*BH110),
IF(AND($P110="Terminated",AX110&gt;0),$U110,
IF($P110="Furloughed",IF(AX110&gt;0,$U110)+IF(BH110&gt;0,$U110),
IF($P110="Rehired",IF(BH110&gt;0,$U110)))))))),IF('Actual Allocation Calc'!$AP$78="C",'Actual Allocation Calc'!T110,'Actual Allocation Calc'!AC110+IF($P110="Employed",$U110/7*BK110,
IF(AND($P110="Terminated"),($U110/7*AX110),
IF(AND($P110="Furloughed"),($U110/7*AX110)+($U110/7*BH110),
IF(AND($P110="Rehired"),($U110/7*BH110),
IF(AND($P110="Terminated",AX110&gt;0),$U110,
IF($P110="Furloughed",IF(AX110&gt;0,$U110)+IF(BH110&gt;0,$U110),
IF($P110="Rehired",IF(BH110&gt;0,$U110))))))))*'Actual Allocation Calc'!$AP$99)))</f>
        <v/>
      </c>
      <c r="AH110" s="536"/>
      <c r="AI110" s="82">
        <f t="shared" si="45"/>
        <v>0</v>
      </c>
      <c r="AJ110" s="210">
        <f t="shared" si="27"/>
        <v>0</v>
      </c>
      <c r="AK110" s="397" t="str">
        <f t="shared" si="28"/>
        <v/>
      </c>
      <c r="AM110" s="173"/>
      <c r="AO110" s="214" t="str">
        <f>IFERROR(IF($V110="","",VLOOKUP(V110,'Calendar Calcs'!$B$2:$E1077,4,FALSE)),0)</f>
        <v/>
      </c>
      <c r="AP110" s="69" t="str">
        <f>IF($AO110="","", IF($AO110&lt;AP$23,0,IF($AO110&gt;AP$23,COUNTIFS('Calendar Calcs'!$E$2:$E1077,AP$23),COUNTIFS('Calendar Calcs'!$E$2:$E1077,AP$23,'Calendar Calcs'!$D$2:$D1077,"&lt;="&amp;WEEKDAY($V110)))))</f>
        <v/>
      </c>
      <c r="AQ110" s="69" t="str">
        <f>IF($AO110="","", IF($AO110&lt;AQ$23,0,IF($AO110&gt;AQ$23,COUNTIFS('Calendar Calcs'!$E$2:$E1077,AQ$23),COUNTIFS('Calendar Calcs'!$E$2:$E1077,AQ$23,'Calendar Calcs'!$D$2:$D1077,"&lt;="&amp;WEEKDAY($V110)))))</f>
        <v/>
      </c>
      <c r="AR110" s="69" t="str">
        <f>IF($AO110="","", IF($AO110&lt;AR$23,0,IF($AO110&gt;AR$23,COUNTIFS('Calendar Calcs'!$E$2:$E1077,AR$23),COUNTIFS('Calendar Calcs'!$E$2:$E1077,AR$23,'Calendar Calcs'!$D$2:$D1077,"&lt;="&amp;WEEKDAY($V110)))))</f>
        <v/>
      </c>
      <c r="AS110" s="69" t="str">
        <f>IF($AO110="","", IF($AO110&lt;AS$23,0,IF($AO110&gt;AS$23,COUNTIFS('Calendar Calcs'!$E$2:$E1077,AS$23),COUNTIFS('Calendar Calcs'!$E$2:$E1077,AS$23,'Calendar Calcs'!$D$2:$D1077,"&lt;="&amp;WEEKDAY($V110)))))</f>
        <v/>
      </c>
      <c r="AT110" s="69" t="str">
        <f>IF($AO110="","", IF($AO110&lt;AT$23,0,IF($AO110&gt;AT$23,COUNTIFS('Calendar Calcs'!$E$2:$E1077,AT$23),COUNTIFS('Calendar Calcs'!$E$2:$E1077,AT$23,'Calendar Calcs'!$D$2:$D1077,"&lt;="&amp;WEEKDAY($V110)))))</f>
        <v/>
      </c>
      <c r="AU110" s="69" t="str">
        <f>IF($AO110="","", IF($AO110&lt;AU$23,0,IF($AO110&gt;AU$23,COUNTIFS('Calendar Calcs'!$E$2:$E1077,AU$23),COUNTIFS('Calendar Calcs'!$E$2:$E1077,AU$23,'Calendar Calcs'!$D$2:$D1077,"&lt;="&amp;WEEKDAY($V110)))))</f>
        <v/>
      </c>
      <c r="AV110" s="69" t="str">
        <f>IF($AO110="","", IF($AO110&lt;AV$23,0,IF($AO110&gt;AV$23,COUNTIFS('Calendar Calcs'!$E$2:$E1077,AV$23),COUNTIFS('Calendar Calcs'!$E$2:$E1077,AV$23,'Calendar Calcs'!$D$2:$D1077,"&lt;="&amp;WEEKDAY($V110)))))</f>
        <v/>
      </c>
      <c r="AW110" s="69" t="str">
        <f>IF($AO110="","", IF($AO110&lt;AW$23,0,IF($AO110&gt;AW$23,COUNTIFS('Calendar Calcs'!$E$2:$E1077,AW$23),COUNTIFS('Calendar Calcs'!$E$2:$E1077,AW$23,'Calendar Calcs'!$D$2:$D1077,"&lt;="&amp;WEEKDAY($V110)))))</f>
        <v/>
      </c>
      <c r="AX110" s="69" t="str">
        <f>IF($AO110="","", IF($AO110&lt;AX$23,0,IF($AO110&gt;AX$23,COUNTIFS('Calendar Calcs'!$E$2:$E1077,AX$23),COUNTIFS('Calendar Calcs'!$E$2:$E1077,AX$23,'Calendar Calcs'!$D$2:$D1077,"&lt;="&amp;WEEKDAY($V110)))))</f>
        <v/>
      </c>
      <c r="AY110" s="69" t="str">
        <f>IF($W110="","",VLOOKUP($W110,'Calendar Calcs'!$B$2:$E1077,4,FALSE))</f>
        <v/>
      </c>
      <c r="AZ110" s="69" t="str">
        <f>IF($AY110="","",IF($AY110&gt;AZ$23,0,IF($AY110&lt;AZ$23,COUNTIFS('Calendar Calcs'!$E$2:$E1077,AZ$23),COUNTIFS('Calendar Calcs'!$E$2:$E1077,AZ$23,'Calendar Calcs'!$D$2:$D1077,"&gt;="&amp;WEEKDAY($W110)))))</f>
        <v/>
      </c>
      <c r="BA110" s="69" t="str">
        <f>IF($AY110="","",IF($AY110&gt;BA$23,0,IF($AY110&lt;BA$23,COUNTIFS('Calendar Calcs'!$E$2:$E1077,BA$23),COUNTIFS('Calendar Calcs'!$E$2:$E1077,BA$23,'Calendar Calcs'!$D$2:$D1077,"&gt;="&amp;WEEKDAY($W110)))))</f>
        <v/>
      </c>
      <c r="BB110" s="69" t="str">
        <f>IF($AY110="","",IF($AY110&gt;BB$23,0,IF($AY110&lt;BB$23,COUNTIFS('Calendar Calcs'!$E$2:$E1077,BB$23),COUNTIFS('Calendar Calcs'!$E$2:$E1077,BB$23,'Calendar Calcs'!$D$2:$D1077,"&gt;="&amp;WEEKDAY($W110)))))</f>
        <v/>
      </c>
      <c r="BC110" s="69" t="str">
        <f>IF($AY110="","",IF($AY110&gt;BC$23,0,IF($AY110&lt;BC$23,COUNTIFS('Calendar Calcs'!$E$2:$E1077,BC$23),COUNTIFS('Calendar Calcs'!$E$2:$E1077,BC$23,'Calendar Calcs'!$D$2:$D1077,"&gt;="&amp;WEEKDAY($W110)))))</f>
        <v/>
      </c>
      <c r="BD110" s="69" t="str">
        <f>IF($AY110="","",IF($AY110&gt;BD$23,0,IF($AY110&lt;BD$23,COUNTIFS('Calendar Calcs'!$E$2:$E1077,BD$23),COUNTIFS('Calendar Calcs'!$E$2:$E1077,BD$23,'Calendar Calcs'!$D$2:$D1077,"&gt;="&amp;WEEKDAY($W110)))))</f>
        <v/>
      </c>
      <c r="BE110" s="69" t="str">
        <f>IF($AY110="","",IF($AY110&gt;BE$23,0,IF($AY110&lt;BE$23,COUNTIFS('Calendar Calcs'!$E$2:$E1077,BE$23),COUNTIFS('Calendar Calcs'!$E$2:$E1077,BE$23,'Calendar Calcs'!$D$2:$D1077,"&gt;="&amp;WEEKDAY($W110)))))</f>
        <v/>
      </c>
      <c r="BF110" s="69" t="str">
        <f>IF($AY110="","",IF($AY110&gt;BF$23,0,IF($AY110&lt;BF$23,COUNTIFS('Calendar Calcs'!$E$2:$E1077,BF$23),COUNTIFS('Calendar Calcs'!$E$2:$E1077,BF$23,'Calendar Calcs'!$D$2:$D1077,"&gt;="&amp;WEEKDAY($W110)))))</f>
        <v/>
      </c>
      <c r="BG110" s="69" t="str">
        <f>IF($AY110="","",IF($AY110&gt;BG$23,0,IF($AY110&lt;BG$23,COUNTIFS('Calendar Calcs'!$E$2:$E1077,BG$23),COUNTIFS('Calendar Calcs'!$E$2:$E1077,BG$23,'Calendar Calcs'!$D$2:$D1077,"&gt;="&amp;WEEKDAY($W110)))))</f>
        <v/>
      </c>
      <c r="BH110" s="69">
        <f t="shared" si="29"/>
        <v>6</v>
      </c>
      <c r="BI110" s="69">
        <f>IF(Cover!$E$43="","",VLOOKUP(Cover!$E$43,'Calendar Calcs'!$B$2:$E1077,4,FALSE))</f>
        <v>1</v>
      </c>
      <c r="BJ110" s="69">
        <f>IF($BI110="","", IF($BI110&lt;BJ$23,0,IF($BI110&gt;=BJ$23,COUNTIFS('Calendar Calcs'!$E$2:$E1077,BJ$23),COUNTIFS('Calendar Calcs'!$E$2:$E1077,BJ$23,'Calendar Calcs'!$D$2:$D1077,"&lt;="&amp;WEEKDAY($V110)))))</f>
        <v>1</v>
      </c>
      <c r="BK110" s="69">
        <f t="shared" si="26"/>
        <v>6</v>
      </c>
      <c r="BN110" s="69" t="str">
        <f>IF(T110&gt;0,"FTE",IF(Cover!$E$47="Weekly",IF(S110&gt;29.75,"FTE","PTE"),IF(S110&gt;59.75,"FTE","PTE")))</f>
        <v>PTE</v>
      </c>
      <c r="BO110" s="69">
        <f>IF(BN110="FTE",30,IF(Cover!$E$47="Weekly",'STEP 2 EE Data'!S110,'STEP 2 EE Data'!S110/2))</f>
        <v>0</v>
      </c>
      <c r="BP110" s="209">
        <f t="shared" si="30"/>
        <v>0</v>
      </c>
      <c r="BQ110" s="209">
        <f t="shared" si="31"/>
        <v>0</v>
      </c>
      <c r="BR110" s="209">
        <f t="shared" si="32"/>
        <v>0</v>
      </c>
      <c r="BS110" s="209">
        <f t="shared" si="33"/>
        <v>0</v>
      </c>
      <c r="BT110" s="209">
        <f t="shared" si="34"/>
        <v>0</v>
      </c>
      <c r="BU110" s="209">
        <f t="shared" si="35"/>
        <v>0</v>
      </c>
      <c r="BV110" s="209">
        <f t="shared" si="36"/>
        <v>0</v>
      </c>
      <c r="BW110" s="209">
        <f t="shared" si="37"/>
        <v>0</v>
      </c>
      <c r="BX110" s="209">
        <f t="shared" si="38"/>
        <v>0</v>
      </c>
      <c r="CC110" s="210" t="str">
        <f>IF(B110="","",IF(C110="",IF(Cover!$E$47="Weekly",'STEP 3 EE Comp'!BI115*8,'STEP 3 EE Comp'!BI115*4),IF(Cover!$E$47="Weekly",'STEP 3 EE Comp'!BI115,'STEP 3 EE Comp'!BI115)))</f>
        <v/>
      </c>
      <c r="CD110" s="82" t="str">
        <f t="shared" si="39"/>
        <v/>
      </c>
      <c r="CE110" s="417">
        <f t="shared" si="40"/>
        <v>1</v>
      </c>
      <c r="CF110" s="82" t="str">
        <f t="shared" si="41"/>
        <v>Good</v>
      </c>
      <c r="CG110" s="82">
        <f t="shared" si="42"/>
        <v>0</v>
      </c>
      <c r="CH110" s="234">
        <f t="shared" si="43"/>
        <v>0</v>
      </c>
    </row>
    <row r="111" spans="1:86" s="69" customFormat="1" x14ac:dyDescent="0.3">
      <c r="A111" s="554"/>
      <c r="B111" s="478"/>
      <c r="C111" s="52"/>
      <c r="D111" s="565"/>
      <c r="E111" s="52"/>
      <c r="F111" s="507"/>
      <c r="G111" s="210">
        <f t="shared" si="44"/>
        <v>0</v>
      </c>
      <c r="H111" s="82">
        <f t="shared" si="25"/>
        <v>0</v>
      </c>
      <c r="I111" s="211"/>
      <c r="J111" s="441" t="s">
        <v>21</v>
      </c>
      <c r="K111" s="441" t="s">
        <v>21</v>
      </c>
      <c r="L111" s="441" t="s">
        <v>21</v>
      </c>
      <c r="M111" s="441" t="s">
        <v>21</v>
      </c>
      <c r="N111" s="568" t="s">
        <v>21</v>
      </c>
      <c r="O111" s="211"/>
      <c r="P111" s="212" t="str">
        <f>IF(B111="","",
IF(AND(V111="",W111="",B111&lt;&gt;""),"Employed",
IF(AND(V111&lt;&gt;"",W111="",B111&lt;&gt;""),"Terminated",
IF(AND(V111&lt;&gt;"",W111&lt;&gt;"",B111&lt;&gt;""),IF(W111&lt;Cover!$E$43,"Employed","Furloughed"),
IF(AND(V111="",W111&lt;&gt;"",B111&lt;&gt;""),IF(W111&lt;Cover!$E$43,"Employed","Rehired"))))))</f>
        <v/>
      </c>
      <c r="Q111" s="211"/>
      <c r="R111" s="536"/>
      <c r="S111" s="563"/>
      <c r="T111" s="536"/>
      <c r="U111" s="82">
        <f>IF(Cover!$E$47="Weekly",IF(T111&gt;0,T111,R111*S111),IF(T111&gt;0,T111,R111*S111)/2)</f>
        <v>0</v>
      </c>
      <c r="V111" s="564"/>
      <c r="W111" s="564"/>
      <c r="Y111" s="213" t="str">
        <f>IF($B111="","",IF('Actual Allocation Calc'!$AH$78="A",
IF($P111="Employed",$U111/7*BJ111,
IF(AND($P111="Terminated"),($U111/7*AP111),
IF(AND($P111="Furloughed"),($U111/7*AP111)+($U111/7*AZ111),
IF(AND($P111="Rehired"),($U111/7*AZ111),
IF(AND($P111="Terminated",AP111&gt;0),$U111,
IF($P111="Furloughed",IF(AP111&gt;0,$U111)+IF(AZ111&gt;0,$U111),
IF($P111="Rehired",IF(AZ111&gt;0,$U111)))))))),IF('Actual Allocation Calc'!$AH$78="C",'Actual Allocation Calc'!L111,'Actual Allocation Calc'!U111+IF($P111="Employed",$U111/7*BJ111,
IF(AND($P111="Terminated"),($U111/7*AP111),
IF(AND($P111="Furloughed"),($U111/7*AP111)+($U111/7*AZ111),
IF(AND($P111="Rehired"),($U111/7*AZ111),
IF(AND($P111="Terminated",AP111&gt;0),$U111,
IF($P111="Furloughed",IF(AP111&gt;0,$U111)+IF(AZ111&gt;0,$U111),
IF($P111="Rehired",IF(AZ111&gt;0,$U111))))))))*'Actual Allocation Calc'!$AH$99)))</f>
        <v/>
      </c>
      <c r="Z111" s="210" t="str">
        <f>IF($B111="","",IF('Actual Allocation Calc'!$AI$78="A",
IF($P111="Employed",$U111,
IF(AND($P111="Terminated"),($U111/7*AQ111),
IF(AND($P111="Furloughed"),($U111/7*AQ111)+($U111/7*BA111),
IF(AND($P111="Rehired"),($U111/7*BA111),
IF(AND($P111="Terminated",AQ111&gt;0),$U111,
IF($P111="Furloughed",IF(AQ111&gt;0,$U111)+IF(BA111&gt;0,$U111),
IF($P111="Rehired",IF(BA111&gt;0,$U111)))))))),IF('Actual Allocation Calc'!$AI$78="C",'Actual Allocation Calc'!M111,'Actual Allocation Calc'!V111+IF($P111="Employed",$U111,
IF(AND($P111="Terminated"),($U111/7*AQ111),
IF(AND($P111="Furloughed"),($U111/7*AQ111)+($U111/7*BA111),
IF(AND($P111="Rehired"),($U111/7*BA111),
IF(AND($P111="Terminated",AQ111&gt;0),$U111,
IF($P111="Furloughed",IF(AQ111&gt;0,$U111)+IF(BA111&gt;0,$U111),
IF($P111="Rehired",IF(BA111&gt;0,$U111))))))))*'Actual Allocation Calc'!$AI$99)))</f>
        <v/>
      </c>
      <c r="AA111" s="210" t="str">
        <f>IF($B111="","",IF('Actual Allocation Calc'!$AJ$78="A",
IF($P111="Employed",$U111,
IF(AND($P111="Terminated"),($U111/7*AR111),
IF(AND($P111="Furloughed"),($U111/7*AR111)+($U111/7*BB111),
IF(AND($P111="Rehired"),($U111/7*BB111),
IF(AND($P111="Terminated",AR111&gt;0),$U111,
IF($P111="Furloughed",IF(AR111&gt;0,$U111)+IF(BB111&gt;0,$U111),
IF($P111="Rehired",IF(BB111&gt;0,$U111)))))))),IF('Actual Allocation Calc'!$AJ$78="C",'Actual Allocation Calc'!N111,'Actual Allocation Calc'!W111+IF($P111="Employed",$U111,
IF(AND($P111="Terminated"),($U111/7*AR111),
IF(AND($P111="Furloughed"),($U111/7*AR111)+($U111/7*BB111),
IF(AND($P111="Rehired"),($U111/7*BB111),
IF(AND($P111="Terminated",AR111&gt;0),$U111,
IF($P111="Furloughed",IF(AR111&gt;0,$U111)+IF(BB111&gt;0,$U111),
IF($P111="Rehired",IF(BB111&gt;0,$U111))))))))*'Actual Allocation Calc'!$AJ$99)))</f>
        <v/>
      </c>
      <c r="AB111" s="210" t="str">
        <f>IF($B111="","",IF('Actual Allocation Calc'!$AK$78="A",
IF($P111="Employed",$U111,
IF(AND($P111="Terminated"),($U111/7*AS111),
IF(AND($P111="Furloughed"),($U111/7*AS111)+($U111/7*BC111),
IF(AND($P111="Rehired"),($U111/7*BC111),
IF(AND($P111="Terminated",AS111&gt;0),$U111,
IF($P111="Furloughed",IF(AS111&gt;0,$U111)+IF(BC111&gt;0,$U111),
IF($P111="Rehired",IF(BC111&gt;0,$U111)))))))),IF('Actual Allocation Calc'!$AK$78="C",'Actual Allocation Calc'!O111,'Actual Allocation Calc'!X111+IF($P111="Employed",$U111,
IF(AND($P111="Terminated"),($U111/7*AS111),
IF(AND($P111="Furloughed"),($U111/7*AS111)+($U111/7*BC111),
IF(AND($P111="Rehired"),($U111/7*BC111),
IF(AND($P111="Terminated",AS111&gt;0),$U111,
IF($P111="Furloughed",IF(AS111&gt;0,$U111)+IF(BC111&gt;0,$U111),
IF($P111="Rehired",IF(BC111&gt;0,$U111))))))))*'Actual Allocation Calc'!$AK$99)))</f>
        <v/>
      </c>
      <c r="AC111" s="210" t="str">
        <f>IF($B111="","",IF('Actual Allocation Calc'!$AL$78="A",
IF($P111="Employed",$U111,
IF(AND($P111="Terminated"),($U111/7*AT111),
IF(AND($P111="Furloughed"),($U111/7*AT111)+($U111/7*BD111),
IF(AND($P111="Rehired"),($U111/7*BD111),
IF(AND($P111="Terminated",AT111&gt;0),$U111,
IF($P111="Furloughed",IF(AT111&gt;0,$U111)+IF(BD111&gt;0,$U111),
IF($P111="Rehired",IF(BD111&gt;0,$U111)))))))),IF('Actual Allocation Calc'!$AL$78="C",'Actual Allocation Calc'!P111,'Actual Allocation Calc'!Y111+IF($P111="Employed",$U111,
IF(AND($P111="Terminated"),($U111/7*AT111),
IF(AND($P111="Furloughed"),($U111/7*AT111)+($U111/7*BD111),
IF(AND($P111="Rehired"),($U111/7*BD111),
IF(AND($P111="Terminated",AT111&gt;0),$U111,
IF($P111="Furloughed",IF(AT111&gt;0,$U111)+IF(BD111&gt;0,$U111),
IF($P111="Rehired",IF(BD111&gt;0,$U111))))))))*'Actual Allocation Calc'!$AL$99)))</f>
        <v/>
      </c>
      <c r="AD111" s="210" t="str">
        <f>IF($B111="","",IF('Actual Allocation Calc'!$AM$78="A",
IF($P111="Employed",$U111,
IF(AND($P111="Terminated"),($U111/7*AU111),
IF(AND($P111="Furloughed"),($U111/7*AU111)+($U111/7*BE111),
IF(AND($P111="Rehired"),($U111/7*BE111),
IF(AND($P111="Terminated",AU111&gt;0),$U111,
IF($P111="Furloughed",IF(AU111&gt;0,$U111)+IF(BE111&gt;0,$U111),
IF($P111="Rehired",IF(BE111&gt;0,$U111)))))))),IF('Actual Allocation Calc'!$AM$78="C",'Actual Allocation Calc'!Q111,'Actual Allocation Calc'!Z111+IF($P111="Employed",$U111,
IF(AND($P111="Terminated"),($U111/7*AU111),
IF(AND($P111="Furloughed"),($U111/7*AU111)+($U111/7*BE111),
IF(AND($P111="Rehired"),($U111/7*BE111),
IF(AND($P111="Terminated",AU111&gt;0),$U111,
IF($P111="Furloughed",IF(AU111&gt;0,$U111)+IF(BE111&gt;0,$U111),
IF($P111="Rehired",IF(BE111&gt;0,$U111))))))))*'Actual Allocation Calc'!$AM$99)))</f>
        <v/>
      </c>
      <c r="AE111" s="210" t="str">
        <f>IF($B111="","",IF('Actual Allocation Calc'!$AN$78="A",
IF($P111="Employed",$U111,
IF(AND($P111="Terminated"),($U111/7*AV111),
IF(AND($P111="Furloughed"),($U111/7*AV111)+($U111/7*BF111),
IF(AND($P111="Rehired"),($U111/7*BF111),
IF(AND($P111="Terminated",AV111&gt;0),$U111,
IF($P111="Furloughed",IF(AV111&gt;0,$U111)+IF(BF111&gt;0,$U111),
IF($P111="Rehired",IF(BF111&gt;0,$U111)))))))),IF('Actual Allocation Calc'!$AN$78="C",'Actual Allocation Calc'!R111,'Actual Allocation Calc'!AA111+IF($P111="Employed",$U111,
IF(AND($P111="Terminated"),($U111/7*AV111),
IF(AND($P111="Furloughed"),($U111/7*AV111)+($U111/7*BF111),
IF(AND($P111="Rehired"),($U111/7*BF111),
IF(AND($P111="Terminated",AV111&gt;0),$U111,
IF($P111="Furloughed",IF(AV111&gt;0,$U111)+IF(BF111&gt;0,$U111),
IF($P111="Rehired",IF(BF111&gt;0,$U111))))))))*'Actual Allocation Calc'!$AN$99)))</f>
        <v/>
      </c>
      <c r="AF111" s="210" t="str">
        <f>IF($B111="","",IF('Actual Allocation Calc'!$AO$78="A",
IF($P111="Employed",$U111,
IF(AND($P111="Terminated"),($U111/7*AW111),
IF(AND($P111="Furloughed"),($U111/7*AW111)+($U111/7*BG111),
IF(AND($P111="Rehired"),($U111/7*BG111),
IF(AND($P111="Terminated",AW111&gt;0),$U111,
IF($P111="Furloughed",IF(AW111&gt;0,$U111)+IF(BG111&gt;0,$U111),
IF($P111="Rehired",IF(BG111&gt;0,$U111)))))))),IF('Actual Allocation Calc'!$AO$78="C",'Actual Allocation Calc'!S111,'Actual Allocation Calc'!AB111+IF($P111="Employed",$U111,
IF(AND($P111="Terminated"),($U111/7*AW111),
IF(AND($P111="Furloughed"),($U111/7*AW111)+($U111/7*BG111),
IF(AND($P111="Rehired"),($U111/7*BG111),
IF(AND($P111="Terminated",AW111&gt;0),$U111,
IF($P111="Furloughed",IF(AW111&gt;0,$U111)+IF(BG111&gt;0,$U111),
IF($P111="Rehired",IF(BG111&gt;0,$U111))))))))*'Actual Allocation Calc'!$AO$99)))</f>
        <v/>
      </c>
      <c r="AG111" s="210" t="str">
        <f>IF($B111="","",IF('Actual Allocation Calc'!$AP$78="A",
IF($P111="Employed",$U111/7*BK111,
IF(AND($P111="Terminated"),($U111/7*AX111),
IF(AND($P111="Furloughed"),($U111/7*AX111)+($U111/7*BH111),
IF(AND($P111="Rehired"),($U111/7*BH111),
IF(AND($P111="Terminated",AX111&gt;0),$U111,
IF($P111="Furloughed",IF(AX111&gt;0,$U111)+IF(BH111&gt;0,$U111),
IF($P111="Rehired",IF(BH111&gt;0,$U111)))))))),IF('Actual Allocation Calc'!$AP$78="C",'Actual Allocation Calc'!T111,'Actual Allocation Calc'!AC111+IF($P111="Employed",$U111/7*BK111,
IF(AND($P111="Terminated"),($U111/7*AX111),
IF(AND($P111="Furloughed"),($U111/7*AX111)+($U111/7*BH111),
IF(AND($P111="Rehired"),($U111/7*BH111),
IF(AND($P111="Terminated",AX111&gt;0),$U111,
IF($P111="Furloughed",IF(AX111&gt;0,$U111)+IF(BH111&gt;0,$U111),
IF($P111="Rehired",IF(BH111&gt;0,$U111))))))))*'Actual Allocation Calc'!$AP$99)))</f>
        <v/>
      </c>
      <c r="AH111" s="536"/>
      <c r="AI111" s="82">
        <f t="shared" si="45"/>
        <v>0</v>
      </c>
      <c r="AJ111" s="210">
        <f t="shared" si="27"/>
        <v>0</v>
      </c>
      <c r="AK111" s="397" t="str">
        <f t="shared" si="28"/>
        <v/>
      </c>
      <c r="AM111" s="173"/>
      <c r="AO111" s="214" t="str">
        <f>IFERROR(IF($V111="","",VLOOKUP(V111,'Calendar Calcs'!$B$2:$E1078,4,FALSE)),0)</f>
        <v/>
      </c>
      <c r="AP111" s="69" t="str">
        <f>IF($AO111="","", IF($AO111&lt;AP$23,0,IF($AO111&gt;AP$23,COUNTIFS('Calendar Calcs'!$E$2:$E1078,AP$23),COUNTIFS('Calendar Calcs'!$E$2:$E1078,AP$23,'Calendar Calcs'!$D$2:$D1078,"&lt;="&amp;WEEKDAY($V111)))))</f>
        <v/>
      </c>
      <c r="AQ111" s="69" t="str">
        <f>IF($AO111="","", IF($AO111&lt;AQ$23,0,IF($AO111&gt;AQ$23,COUNTIFS('Calendar Calcs'!$E$2:$E1078,AQ$23),COUNTIFS('Calendar Calcs'!$E$2:$E1078,AQ$23,'Calendar Calcs'!$D$2:$D1078,"&lt;="&amp;WEEKDAY($V111)))))</f>
        <v/>
      </c>
      <c r="AR111" s="69" t="str">
        <f>IF($AO111="","", IF($AO111&lt;AR$23,0,IF($AO111&gt;AR$23,COUNTIFS('Calendar Calcs'!$E$2:$E1078,AR$23),COUNTIFS('Calendar Calcs'!$E$2:$E1078,AR$23,'Calendar Calcs'!$D$2:$D1078,"&lt;="&amp;WEEKDAY($V111)))))</f>
        <v/>
      </c>
      <c r="AS111" s="69" t="str">
        <f>IF($AO111="","", IF($AO111&lt;AS$23,0,IF($AO111&gt;AS$23,COUNTIFS('Calendar Calcs'!$E$2:$E1078,AS$23),COUNTIFS('Calendar Calcs'!$E$2:$E1078,AS$23,'Calendar Calcs'!$D$2:$D1078,"&lt;="&amp;WEEKDAY($V111)))))</f>
        <v/>
      </c>
      <c r="AT111" s="69" t="str">
        <f>IF($AO111="","", IF($AO111&lt;AT$23,0,IF($AO111&gt;AT$23,COUNTIFS('Calendar Calcs'!$E$2:$E1078,AT$23),COUNTIFS('Calendar Calcs'!$E$2:$E1078,AT$23,'Calendar Calcs'!$D$2:$D1078,"&lt;="&amp;WEEKDAY($V111)))))</f>
        <v/>
      </c>
      <c r="AU111" s="69" t="str">
        <f>IF($AO111="","", IF($AO111&lt;AU$23,0,IF($AO111&gt;AU$23,COUNTIFS('Calendar Calcs'!$E$2:$E1078,AU$23),COUNTIFS('Calendar Calcs'!$E$2:$E1078,AU$23,'Calendar Calcs'!$D$2:$D1078,"&lt;="&amp;WEEKDAY($V111)))))</f>
        <v/>
      </c>
      <c r="AV111" s="69" t="str">
        <f>IF($AO111="","", IF($AO111&lt;AV$23,0,IF($AO111&gt;AV$23,COUNTIFS('Calendar Calcs'!$E$2:$E1078,AV$23),COUNTIFS('Calendar Calcs'!$E$2:$E1078,AV$23,'Calendar Calcs'!$D$2:$D1078,"&lt;="&amp;WEEKDAY($V111)))))</f>
        <v/>
      </c>
      <c r="AW111" s="69" t="str">
        <f>IF($AO111="","", IF($AO111&lt;AW$23,0,IF($AO111&gt;AW$23,COUNTIFS('Calendar Calcs'!$E$2:$E1078,AW$23),COUNTIFS('Calendar Calcs'!$E$2:$E1078,AW$23,'Calendar Calcs'!$D$2:$D1078,"&lt;="&amp;WEEKDAY($V111)))))</f>
        <v/>
      </c>
      <c r="AX111" s="69" t="str">
        <f>IF($AO111="","", IF($AO111&lt;AX$23,0,IF($AO111&gt;AX$23,COUNTIFS('Calendar Calcs'!$E$2:$E1078,AX$23),COUNTIFS('Calendar Calcs'!$E$2:$E1078,AX$23,'Calendar Calcs'!$D$2:$D1078,"&lt;="&amp;WEEKDAY($V111)))))</f>
        <v/>
      </c>
      <c r="AY111" s="69" t="str">
        <f>IF($W111="","",VLOOKUP($W111,'Calendar Calcs'!$B$2:$E1078,4,FALSE))</f>
        <v/>
      </c>
      <c r="AZ111" s="69" t="str">
        <f>IF($AY111="","",IF($AY111&gt;AZ$23,0,IF($AY111&lt;AZ$23,COUNTIFS('Calendar Calcs'!$E$2:$E1078,AZ$23),COUNTIFS('Calendar Calcs'!$E$2:$E1078,AZ$23,'Calendar Calcs'!$D$2:$D1078,"&gt;="&amp;WEEKDAY($W111)))))</f>
        <v/>
      </c>
      <c r="BA111" s="69" t="str">
        <f>IF($AY111="","",IF($AY111&gt;BA$23,0,IF($AY111&lt;BA$23,COUNTIFS('Calendar Calcs'!$E$2:$E1078,BA$23),COUNTIFS('Calendar Calcs'!$E$2:$E1078,BA$23,'Calendar Calcs'!$D$2:$D1078,"&gt;="&amp;WEEKDAY($W111)))))</f>
        <v/>
      </c>
      <c r="BB111" s="69" t="str">
        <f>IF($AY111="","",IF($AY111&gt;BB$23,0,IF($AY111&lt;BB$23,COUNTIFS('Calendar Calcs'!$E$2:$E1078,BB$23),COUNTIFS('Calendar Calcs'!$E$2:$E1078,BB$23,'Calendar Calcs'!$D$2:$D1078,"&gt;="&amp;WEEKDAY($W111)))))</f>
        <v/>
      </c>
      <c r="BC111" s="69" t="str">
        <f>IF($AY111="","",IF($AY111&gt;BC$23,0,IF($AY111&lt;BC$23,COUNTIFS('Calendar Calcs'!$E$2:$E1078,BC$23),COUNTIFS('Calendar Calcs'!$E$2:$E1078,BC$23,'Calendar Calcs'!$D$2:$D1078,"&gt;="&amp;WEEKDAY($W111)))))</f>
        <v/>
      </c>
      <c r="BD111" s="69" t="str">
        <f>IF($AY111="","",IF($AY111&gt;BD$23,0,IF($AY111&lt;BD$23,COUNTIFS('Calendar Calcs'!$E$2:$E1078,BD$23),COUNTIFS('Calendar Calcs'!$E$2:$E1078,BD$23,'Calendar Calcs'!$D$2:$D1078,"&gt;="&amp;WEEKDAY($W111)))))</f>
        <v/>
      </c>
      <c r="BE111" s="69" t="str">
        <f>IF($AY111="","",IF($AY111&gt;BE$23,0,IF($AY111&lt;BE$23,COUNTIFS('Calendar Calcs'!$E$2:$E1078,BE$23),COUNTIFS('Calendar Calcs'!$E$2:$E1078,BE$23,'Calendar Calcs'!$D$2:$D1078,"&gt;="&amp;WEEKDAY($W111)))))</f>
        <v/>
      </c>
      <c r="BF111" s="69" t="str">
        <f>IF($AY111="","",IF($AY111&gt;BF$23,0,IF($AY111&lt;BF$23,COUNTIFS('Calendar Calcs'!$E$2:$E1078,BF$23),COUNTIFS('Calendar Calcs'!$E$2:$E1078,BF$23,'Calendar Calcs'!$D$2:$D1078,"&gt;="&amp;WEEKDAY($W111)))))</f>
        <v/>
      </c>
      <c r="BG111" s="69" t="str">
        <f>IF($AY111="","",IF($AY111&gt;BG$23,0,IF($AY111&lt;BG$23,COUNTIFS('Calendar Calcs'!$E$2:$E1078,BG$23),COUNTIFS('Calendar Calcs'!$E$2:$E1078,BG$23,'Calendar Calcs'!$D$2:$D1078,"&gt;="&amp;WEEKDAY($W111)))))</f>
        <v/>
      </c>
      <c r="BH111" s="69">
        <f t="shared" si="29"/>
        <v>6</v>
      </c>
      <c r="BI111" s="69">
        <f>IF(Cover!$E$43="","",VLOOKUP(Cover!$E$43,'Calendar Calcs'!$B$2:$E1078,4,FALSE))</f>
        <v>1</v>
      </c>
      <c r="BJ111" s="69">
        <f>IF($BI111="","", IF($BI111&lt;BJ$23,0,IF($BI111&gt;=BJ$23,COUNTIFS('Calendar Calcs'!$E$2:$E1078,BJ$23),COUNTIFS('Calendar Calcs'!$E$2:$E1078,BJ$23,'Calendar Calcs'!$D$2:$D1078,"&lt;="&amp;WEEKDAY($V111)))))</f>
        <v>1</v>
      </c>
      <c r="BK111" s="69">
        <f t="shared" si="26"/>
        <v>6</v>
      </c>
      <c r="BN111" s="69" t="str">
        <f>IF(T111&gt;0,"FTE",IF(Cover!$E$47="Weekly",IF(S111&gt;29.75,"FTE","PTE"),IF(S111&gt;59.75,"FTE","PTE")))</f>
        <v>PTE</v>
      </c>
      <c r="BO111" s="69">
        <f>IF(BN111="FTE",30,IF(Cover!$E$47="Weekly",'STEP 2 EE Data'!S111,'STEP 2 EE Data'!S111/2))</f>
        <v>0</v>
      </c>
      <c r="BP111" s="209">
        <f t="shared" si="30"/>
        <v>0</v>
      </c>
      <c r="BQ111" s="209">
        <f t="shared" si="31"/>
        <v>0</v>
      </c>
      <c r="BR111" s="209">
        <f t="shared" si="32"/>
        <v>0</v>
      </c>
      <c r="BS111" s="209">
        <f t="shared" si="33"/>
        <v>0</v>
      </c>
      <c r="BT111" s="209">
        <f t="shared" si="34"/>
        <v>0</v>
      </c>
      <c r="BU111" s="209">
        <f t="shared" si="35"/>
        <v>0</v>
      </c>
      <c r="BV111" s="209">
        <f t="shared" si="36"/>
        <v>0</v>
      </c>
      <c r="BW111" s="209">
        <f t="shared" si="37"/>
        <v>0</v>
      </c>
      <c r="BX111" s="209">
        <f t="shared" si="38"/>
        <v>0</v>
      </c>
      <c r="CC111" s="210" t="str">
        <f>IF(B111="","",IF(C111="",IF(Cover!$E$47="Weekly",'STEP 3 EE Comp'!BI116*8,'STEP 3 EE Comp'!BI116*4),IF(Cover!$E$47="Weekly",'STEP 3 EE Comp'!BI116,'STEP 3 EE Comp'!BI116)))</f>
        <v/>
      </c>
      <c r="CD111" s="82" t="str">
        <f t="shared" si="39"/>
        <v/>
      </c>
      <c r="CE111" s="417">
        <f t="shared" si="40"/>
        <v>1</v>
      </c>
      <c r="CF111" s="82" t="str">
        <f t="shared" si="41"/>
        <v>Good</v>
      </c>
      <c r="CG111" s="82">
        <f t="shared" si="42"/>
        <v>0</v>
      </c>
      <c r="CH111" s="234">
        <f t="shared" si="43"/>
        <v>0</v>
      </c>
    </row>
    <row r="112" spans="1:86" s="69" customFormat="1" x14ac:dyDescent="0.3">
      <c r="A112" s="530"/>
      <c r="B112" s="477"/>
      <c r="C112" s="52"/>
      <c r="D112" s="565"/>
      <c r="E112" s="52"/>
      <c r="F112" s="507"/>
      <c r="G112" s="210">
        <f t="shared" si="44"/>
        <v>0</v>
      </c>
      <c r="H112" s="82">
        <f t="shared" si="25"/>
        <v>0</v>
      </c>
      <c r="I112" s="211"/>
      <c r="J112" s="441" t="s">
        <v>21</v>
      </c>
      <c r="K112" s="441" t="s">
        <v>21</v>
      </c>
      <c r="L112" s="441" t="s">
        <v>21</v>
      </c>
      <c r="M112" s="441" t="s">
        <v>21</v>
      </c>
      <c r="N112" s="568" t="s">
        <v>21</v>
      </c>
      <c r="O112" s="211"/>
      <c r="P112" s="212" t="str">
        <f>IF(B112="","",
IF(AND(V112="",W112="",B112&lt;&gt;""),"Employed",
IF(AND(V112&lt;&gt;"",W112="",B112&lt;&gt;""),"Terminated",
IF(AND(V112&lt;&gt;"",W112&lt;&gt;"",B112&lt;&gt;""),IF(W112&lt;Cover!$E$43,"Employed","Furloughed"),
IF(AND(V112="",W112&lt;&gt;"",B112&lt;&gt;""),IF(W112&lt;Cover!$E$43,"Employed","Rehired"))))))</f>
        <v/>
      </c>
      <c r="Q112" s="211"/>
      <c r="R112" s="536"/>
      <c r="S112" s="563"/>
      <c r="T112" s="536"/>
      <c r="U112" s="82">
        <f>IF(Cover!$E$47="Weekly",IF(T112&gt;0,T112,R112*S112),IF(T112&gt;0,T112,R112*S112)/2)</f>
        <v>0</v>
      </c>
      <c r="V112" s="564"/>
      <c r="W112" s="564"/>
      <c r="Y112" s="213" t="str">
        <f>IF($B112="","",IF('Actual Allocation Calc'!$AH$78="A",
IF($P112="Employed",$U112/7*BJ112,
IF(AND($P112="Terminated"),($U112/7*AP112),
IF(AND($P112="Furloughed"),($U112/7*AP112)+($U112/7*AZ112),
IF(AND($P112="Rehired"),($U112/7*AZ112),
IF(AND($P112="Terminated",AP112&gt;0),$U112,
IF($P112="Furloughed",IF(AP112&gt;0,$U112)+IF(AZ112&gt;0,$U112),
IF($P112="Rehired",IF(AZ112&gt;0,$U112)))))))),IF('Actual Allocation Calc'!$AH$78="C",'Actual Allocation Calc'!L112,'Actual Allocation Calc'!U112+IF($P112="Employed",$U112/7*BJ112,
IF(AND($P112="Terminated"),($U112/7*AP112),
IF(AND($P112="Furloughed"),($U112/7*AP112)+($U112/7*AZ112),
IF(AND($P112="Rehired"),($U112/7*AZ112),
IF(AND($P112="Terminated",AP112&gt;0),$U112,
IF($P112="Furloughed",IF(AP112&gt;0,$U112)+IF(AZ112&gt;0,$U112),
IF($P112="Rehired",IF(AZ112&gt;0,$U112))))))))*'Actual Allocation Calc'!$AH$99)))</f>
        <v/>
      </c>
      <c r="Z112" s="210" t="str">
        <f>IF($B112="","",IF('Actual Allocation Calc'!$AI$78="A",
IF($P112="Employed",$U112,
IF(AND($P112="Terminated"),($U112/7*AQ112),
IF(AND($P112="Furloughed"),($U112/7*AQ112)+($U112/7*BA112),
IF(AND($P112="Rehired"),($U112/7*BA112),
IF(AND($P112="Terminated",AQ112&gt;0),$U112,
IF($P112="Furloughed",IF(AQ112&gt;0,$U112)+IF(BA112&gt;0,$U112),
IF($P112="Rehired",IF(BA112&gt;0,$U112)))))))),IF('Actual Allocation Calc'!$AI$78="C",'Actual Allocation Calc'!M112,'Actual Allocation Calc'!V112+IF($P112="Employed",$U112,
IF(AND($P112="Terminated"),($U112/7*AQ112),
IF(AND($P112="Furloughed"),($U112/7*AQ112)+($U112/7*BA112),
IF(AND($P112="Rehired"),($U112/7*BA112),
IF(AND($P112="Terminated",AQ112&gt;0),$U112,
IF($P112="Furloughed",IF(AQ112&gt;0,$U112)+IF(BA112&gt;0,$U112),
IF($P112="Rehired",IF(BA112&gt;0,$U112))))))))*'Actual Allocation Calc'!$AI$99)))</f>
        <v/>
      </c>
      <c r="AA112" s="210" t="str">
        <f>IF($B112="","",IF('Actual Allocation Calc'!$AJ$78="A",
IF($P112="Employed",$U112,
IF(AND($P112="Terminated"),($U112/7*AR112),
IF(AND($P112="Furloughed"),($U112/7*AR112)+($U112/7*BB112),
IF(AND($P112="Rehired"),($U112/7*BB112),
IF(AND($P112="Terminated",AR112&gt;0),$U112,
IF($P112="Furloughed",IF(AR112&gt;0,$U112)+IF(BB112&gt;0,$U112),
IF($P112="Rehired",IF(BB112&gt;0,$U112)))))))),IF('Actual Allocation Calc'!$AJ$78="C",'Actual Allocation Calc'!N112,'Actual Allocation Calc'!W112+IF($P112="Employed",$U112,
IF(AND($P112="Terminated"),($U112/7*AR112),
IF(AND($P112="Furloughed"),($U112/7*AR112)+($U112/7*BB112),
IF(AND($P112="Rehired"),($U112/7*BB112),
IF(AND($P112="Terminated",AR112&gt;0),$U112,
IF($P112="Furloughed",IF(AR112&gt;0,$U112)+IF(BB112&gt;0,$U112),
IF($P112="Rehired",IF(BB112&gt;0,$U112))))))))*'Actual Allocation Calc'!$AJ$99)))</f>
        <v/>
      </c>
      <c r="AB112" s="210" t="str">
        <f>IF($B112="","",IF('Actual Allocation Calc'!$AK$78="A",
IF($P112="Employed",$U112,
IF(AND($P112="Terminated"),($U112/7*AS112),
IF(AND($P112="Furloughed"),($U112/7*AS112)+($U112/7*BC112),
IF(AND($P112="Rehired"),($U112/7*BC112),
IF(AND($P112="Terminated",AS112&gt;0),$U112,
IF($P112="Furloughed",IF(AS112&gt;0,$U112)+IF(BC112&gt;0,$U112),
IF($P112="Rehired",IF(BC112&gt;0,$U112)))))))),IF('Actual Allocation Calc'!$AK$78="C",'Actual Allocation Calc'!O112,'Actual Allocation Calc'!X112+IF($P112="Employed",$U112,
IF(AND($P112="Terminated"),($U112/7*AS112),
IF(AND($P112="Furloughed"),($U112/7*AS112)+($U112/7*BC112),
IF(AND($P112="Rehired"),($U112/7*BC112),
IF(AND($P112="Terminated",AS112&gt;0),$U112,
IF($P112="Furloughed",IF(AS112&gt;0,$U112)+IF(BC112&gt;0,$U112),
IF($P112="Rehired",IF(BC112&gt;0,$U112))))))))*'Actual Allocation Calc'!$AK$99)))</f>
        <v/>
      </c>
      <c r="AC112" s="210" t="str">
        <f>IF($B112="","",IF('Actual Allocation Calc'!$AL$78="A",
IF($P112="Employed",$U112,
IF(AND($P112="Terminated"),($U112/7*AT112),
IF(AND($P112="Furloughed"),($U112/7*AT112)+($U112/7*BD112),
IF(AND($P112="Rehired"),($U112/7*BD112),
IF(AND($P112="Terminated",AT112&gt;0),$U112,
IF($P112="Furloughed",IF(AT112&gt;0,$U112)+IF(BD112&gt;0,$U112),
IF($P112="Rehired",IF(BD112&gt;0,$U112)))))))),IF('Actual Allocation Calc'!$AL$78="C",'Actual Allocation Calc'!P112,'Actual Allocation Calc'!Y112+IF($P112="Employed",$U112,
IF(AND($P112="Terminated"),($U112/7*AT112),
IF(AND($P112="Furloughed"),($U112/7*AT112)+($U112/7*BD112),
IF(AND($P112="Rehired"),($U112/7*BD112),
IF(AND($P112="Terminated",AT112&gt;0),$U112,
IF($P112="Furloughed",IF(AT112&gt;0,$U112)+IF(BD112&gt;0,$U112),
IF($P112="Rehired",IF(BD112&gt;0,$U112))))))))*'Actual Allocation Calc'!$AL$99)))</f>
        <v/>
      </c>
      <c r="AD112" s="210" t="str">
        <f>IF($B112="","",IF('Actual Allocation Calc'!$AM$78="A",
IF($P112="Employed",$U112,
IF(AND($P112="Terminated"),($U112/7*AU112),
IF(AND($P112="Furloughed"),($U112/7*AU112)+($U112/7*BE112),
IF(AND($P112="Rehired"),($U112/7*BE112),
IF(AND($P112="Terminated",AU112&gt;0),$U112,
IF($P112="Furloughed",IF(AU112&gt;0,$U112)+IF(BE112&gt;0,$U112),
IF($P112="Rehired",IF(BE112&gt;0,$U112)))))))),IF('Actual Allocation Calc'!$AM$78="C",'Actual Allocation Calc'!Q112,'Actual Allocation Calc'!Z112+IF($P112="Employed",$U112,
IF(AND($P112="Terminated"),($U112/7*AU112),
IF(AND($P112="Furloughed"),($U112/7*AU112)+($U112/7*BE112),
IF(AND($P112="Rehired"),($U112/7*BE112),
IF(AND($P112="Terminated",AU112&gt;0),$U112,
IF($P112="Furloughed",IF(AU112&gt;0,$U112)+IF(BE112&gt;0,$U112),
IF($P112="Rehired",IF(BE112&gt;0,$U112))))))))*'Actual Allocation Calc'!$AM$99)))</f>
        <v/>
      </c>
      <c r="AE112" s="210" t="str">
        <f>IF($B112="","",IF('Actual Allocation Calc'!$AN$78="A",
IF($P112="Employed",$U112,
IF(AND($P112="Terminated"),($U112/7*AV112),
IF(AND($P112="Furloughed"),($U112/7*AV112)+($U112/7*BF112),
IF(AND($P112="Rehired"),($U112/7*BF112),
IF(AND($P112="Terminated",AV112&gt;0),$U112,
IF($P112="Furloughed",IF(AV112&gt;0,$U112)+IF(BF112&gt;0,$U112),
IF($P112="Rehired",IF(BF112&gt;0,$U112)))))))),IF('Actual Allocation Calc'!$AN$78="C",'Actual Allocation Calc'!R112,'Actual Allocation Calc'!AA112+IF($P112="Employed",$U112,
IF(AND($P112="Terminated"),($U112/7*AV112),
IF(AND($P112="Furloughed"),($U112/7*AV112)+($U112/7*BF112),
IF(AND($P112="Rehired"),($U112/7*BF112),
IF(AND($P112="Terminated",AV112&gt;0),$U112,
IF($P112="Furloughed",IF(AV112&gt;0,$U112)+IF(BF112&gt;0,$U112),
IF($P112="Rehired",IF(BF112&gt;0,$U112))))))))*'Actual Allocation Calc'!$AN$99)))</f>
        <v/>
      </c>
      <c r="AF112" s="210" t="str">
        <f>IF($B112="","",IF('Actual Allocation Calc'!$AO$78="A",
IF($P112="Employed",$U112,
IF(AND($P112="Terminated"),($U112/7*AW112),
IF(AND($P112="Furloughed"),($U112/7*AW112)+($U112/7*BG112),
IF(AND($P112="Rehired"),($U112/7*BG112),
IF(AND($P112="Terminated",AW112&gt;0),$U112,
IF($P112="Furloughed",IF(AW112&gt;0,$U112)+IF(BG112&gt;0,$U112),
IF($P112="Rehired",IF(BG112&gt;0,$U112)))))))),IF('Actual Allocation Calc'!$AO$78="C",'Actual Allocation Calc'!S112,'Actual Allocation Calc'!AB112+IF($P112="Employed",$U112,
IF(AND($P112="Terminated"),($U112/7*AW112),
IF(AND($P112="Furloughed"),($U112/7*AW112)+($U112/7*BG112),
IF(AND($P112="Rehired"),($U112/7*BG112),
IF(AND($P112="Terminated",AW112&gt;0),$U112,
IF($P112="Furloughed",IF(AW112&gt;0,$U112)+IF(BG112&gt;0,$U112),
IF($P112="Rehired",IF(BG112&gt;0,$U112))))))))*'Actual Allocation Calc'!$AO$99)))</f>
        <v/>
      </c>
      <c r="AG112" s="210" t="str">
        <f>IF($B112="","",IF('Actual Allocation Calc'!$AP$78="A",
IF($P112="Employed",$U112/7*BK112,
IF(AND($P112="Terminated"),($U112/7*AX112),
IF(AND($P112="Furloughed"),($U112/7*AX112)+($U112/7*BH112),
IF(AND($P112="Rehired"),($U112/7*BH112),
IF(AND($P112="Terminated",AX112&gt;0),$U112,
IF($P112="Furloughed",IF(AX112&gt;0,$U112)+IF(BH112&gt;0,$U112),
IF($P112="Rehired",IF(BH112&gt;0,$U112)))))))),IF('Actual Allocation Calc'!$AP$78="C",'Actual Allocation Calc'!T112,'Actual Allocation Calc'!AC112+IF($P112="Employed",$U112/7*BK112,
IF(AND($P112="Terminated"),($U112/7*AX112),
IF(AND($P112="Furloughed"),($U112/7*AX112)+($U112/7*BH112),
IF(AND($P112="Rehired"),($U112/7*BH112),
IF(AND($P112="Terminated",AX112&gt;0),$U112,
IF($P112="Furloughed",IF(AX112&gt;0,$U112)+IF(BH112&gt;0,$U112),
IF($P112="Rehired",IF(BH112&gt;0,$U112))))))))*'Actual Allocation Calc'!$AP$99)))</f>
        <v/>
      </c>
      <c r="AH112" s="536"/>
      <c r="AI112" s="82">
        <f t="shared" si="45"/>
        <v>0</v>
      </c>
      <c r="AJ112" s="210">
        <f t="shared" si="27"/>
        <v>0</v>
      </c>
      <c r="AK112" s="397" t="str">
        <f t="shared" si="28"/>
        <v/>
      </c>
      <c r="AM112" s="173"/>
      <c r="AO112" s="214" t="str">
        <f>IFERROR(IF($V112="","",VLOOKUP(V112,'Calendar Calcs'!$B$2:$E1079,4,FALSE)),0)</f>
        <v/>
      </c>
      <c r="AP112" s="69" t="str">
        <f>IF($AO112="","", IF($AO112&lt;AP$23,0,IF($AO112&gt;AP$23,COUNTIFS('Calendar Calcs'!$E$2:$E1079,AP$23),COUNTIFS('Calendar Calcs'!$E$2:$E1079,AP$23,'Calendar Calcs'!$D$2:$D1079,"&lt;="&amp;WEEKDAY($V112)))))</f>
        <v/>
      </c>
      <c r="AQ112" s="69" t="str">
        <f>IF($AO112="","", IF($AO112&lt;AQ$23,0,IF($AO112&gt;AQ$23,COUNTIFS('Calendar Calcs'!$E$2:$E1079,AQ$23),COUNTIFS('Calendar Calcs'!$E$2:$E1079,AQ$23,'Calendar Calcs'!$D$2:$D1079,"&lt;="&amp;WEEKDAY($V112)))))</f>
        <v/>
      </c>
      <c r="AR112" s="69" t="str">
        <f>IF($AO112="","", IF($AO112&lt;AR$23,0,IF($AO112&gt;AR$23,COUNTIFS('Calendar Calcs'!$E$2:$E1079,AR$23),COUNTIFS('Calendar Calcs'!$E$2:$E1079,AR$23,'Calendar Calcs'!$D$2:$D1079,"&lt;="&amp;WEEKDAY($V112)))))</f>
        <v/>
      </c>
      <c r="AS112" s="69" t="str">
        <f>IF($AO112="","", IF($AO112&lt;AS$23,0,IF($AO112&gt;AS$23,COUNTIFS('Calendar Calcs'!$E$2:$E1079,AS$23),COUNTIFS('Calendar Calcs'!$E$2:$E1079,AS$23,'Calendar Calcs'!$D$2:$D1079,"&lt;="&amp;WEEKDAY($V112)))))</f>
        <v/>
      </c>
      <c r="AT112" s="69" t="str">
        <f>IF($AO112="","", IF($AO112&lt;AT$23,0,IF($AO112&gt;AT$23,COUNTIFS('Calendar Calcs'!$E$2:$E1079,AT$23),COUNTIFS('Calendar Calcs'!$E$2:$E1079,AT$23,'Calendar Calcs'!$D$2:$D1079,"&lt;="&amp;WEEKDAY($V112)))))</f>
        <v/>
      </c>
      <c r="AU112" s="69" t="str">
        <f>IF($AO112="","", IF($AO112&lt;AU$23,0,IF($AO112&gt;AU$23,COUNTIFS('Calendar Calcs'!$E$2:$E1079,AU$23),COUNTIFS('Calendar Calcs'!$E$2:$E1079,AU$23,'Calendar Calcs'!$D$2:$D1079,"&lt;="&amp;WEEKDAY($V112)))))</f>
        <v/>
      </c>
      <c r="AV112" s="69" t="str">
        <f>IF($AO112="","", IF($AO112&lt;AV$23,0,IF($AO112&gt;AV$23,COUNTIFS('Calendar Calcs'!$E$2:$E1079,AV$23),COUNTIFS('Calendar Calcs'!$E$2:$E1079,AV$23,'Calendar Calcs'!$D$2:$D1079,"&lt;="&amp;WEEKDAY($V112)))))</f>
        <v/>
      </c>
      <c r="AW112" s="69" t="str">
        <f>IF($AO112="","", IF($AO112&lt;AW$23,0,IF($AO112&gt;AW$23,COUNTIFS('Calendar Calcs'!$E$2:$E1079,AW$23),COUNTIFS('Calendar Calcs'!$E$2:$E1079,AW$23,'Calendar Calcs'!$D$2:$D1079,"&lt;="&amp;WEEKDAY($V112)))))</f>
        <v/>
      </c>
      <c r="AX112" s="69" t="str">
        <f>IF($AO112="","", IF($AO112&lt;AX$23,0,IF($AO112&gt;AX$23,COUNTIFS('Calendar Calcs'!$E$2:$E1079,AX$23),COUNTIFS('Calendar Calcs'!$E$2:$E1079,AX$23,'Calendar Calcs'!$D$2:$D1079,"&lt;="&amp;WEEKDAY($V112)))))</f>
        <v/>
      </c>
      <c r="AY112" s="69" t="str">
        <f>IF($W112="","",VLOOKUP($W112,'Calendar Calcs'!$B$2:$E1079,4,FALSE))</f>
        <v/>
      </c>
      <c r="AZ112" s="69" t="str">
        <f>IF($AY112="","",IF($AY112&gt;AZ$23,0,IF($AY112&lt;AZ$23,COUNTIFS('Calendar Calcs'!$E$2:$E1079,AZ$23),COUNTIFS('Calendar Calcs'!$E$2:$E1079,AZ$23,'Calendar Calcs'!$D$2:$D1079,"&gt;="&amp;WEEKDAY($W112)))))</f>
        <v/>
      </c>
      <c r="BA112" s="69" t="str">
        <f>IF($AY112="","",IF($AY112&gt;BA$23,0,IF($AY112&lt;BA$23,COUNTIFS('Calendar Calcs'!$E$2:$E1079,BA$23),COUNTIFS('Calendar Calcs'!$E$2:$E1079,BA$23,'Calendar Calcs'!$D$2:$D1079,"&gt;="&amp;WEEKDAY($W112)))))</f>
        <v/>
      </c>
      <c r="BB112" s="69" t="str">
        <f>IF($AY112="","",IF($AY112&gt;BB$23,0,IF($AY112&lt;BB$23,COUNTIFS('Calendar Calcs'!$E$2:$E1079,BB$23),COUNTIFS('Calendar Calcs'!$E$2:$E1079,BB$23,'Calendar Calcs'!$D$2:$D1079,"&gt;="&amp;WEEKDAY($W112)))))</f>
        <v/>
      </c>
      <c r="BC112" s="69" t="str">
        <f>IF($AY112="","",IF($AY112&gt;BC$23,0,IF($AY112&lt;BC$23,COUNTIFS('Calendar Calcs'!$E$2:$E1079,BC$23),COUNTIFS('Calendar Calcs'!$E$2:$E1079,BC$23,'Calendar Calcs'!$D$2:$D1079,"&gt;="&amp;WEEKDAY($W112)))))</f>
        <v/>
      </c>
      <c r="BD112" s="69" t="str">
        <f>IF($AY112="","",IF($AY112&gt;BD$23,0,IF($AY112&lt;BD$23,COUNTIFS('Calendar Calcs'!$E$2:$E1079,BD$23),COUNTIFS('Calendar Calcs'!$E$2:$E1079,BD$23,'Calendar Calcs'!$D$2:$D1079,"&gt;="&amp;WEEKDAY($W112)))))</f>
        <v/>
      </c>
      <c r="BE112" s="69" t="str">
        <f>IF($AY112="","",IF($AY112&gt;BE$23,0,IF($AY112&lt;BE$23,COUNTIFS('Calendar Calcs'!$E$2:$E1079,BE$23),COUNTIFS('Calendar Calcs'!$E$2:$E1079,BE$23,'Calendar Calcs'!$D$2:$D1079,"&gt;="&amp;WEEKDAY($W112)))))</f>
        <v/>
      </c>
      <c r="BF112" s="69" t="str">
        <f>IF($AY112="","",IF($AY112&gt;BF$23,0,IF($AY112&lt;BF$23,COUNTIFS('Calendar Calcs'!$E$2:$E1079,BF$23),COUNTIFS('Calendar Calcs'!$E$2:$E1079,BF$23,'Calendar Calcs'!$D$2:$D1079,"&gt;="&amp;WEEKDAY($W112)))))</f>
        <v/>
      </c>
      <c r="BG112" s="69" t="str">
        <f>IF($AY112="","",IF($AY112&gt;BG$23,0,IF($AY112&lt;BG$23,COUNTIFS('Calendar Calcs'!$E$2:$E1079,BG$23),COUNTIFS('Calendar Calcs'!$E$2:$E1079,BG$23,'Calendar Calcs'!$D$2:$D1079,"&gt;="&amp;WEEKDAY($W112)))))</f>
        <v/>
      </c>
      <c r="BH112" s="69">
        <f t="shared" si="29"/>
        <v>6</v>
      </c>
      <c r="BI112" s="69">
        <f>IF(Cover!$E$43="","",VLOOKUP(Cover!$E$43,'Calendar Calcs'!$B$2:$E1079,4,FALSE))</f>
        <v>1</v>
      </c>
      <c r="BJ112" s="69">
        <f>IF($BI112="","", IF($BI112&lt;BJ$23,0,IF($BI112&gt;=BJ$23,COUNTIFS('Calendar Calcs'!$E$2:$E1079,BJ$23),COUNTIFS('Calendar Calcs'!$E$2:$E1079,BJ$23,'Calendar Calcs'!$D$2:$D1079,"&lt;="&amp;WEEKDAY($V112)))))</f>
        <v>1</v>
      </c>
      <c r="BK112" s="69">
        <f t="shared" si="26"/>
        <v>6</v>
      </c>
      <c r="BN112" s="69" t="str">
        <f>IF(T112&gt;0,"FTE",IF(Cover!$E$47="Weekly",IF(S112&gt;29.75,"FTE","PTE"),IF(S112&gt;59.75,"FTE","PTE")))</f>
        <v>PTE</v>
      </c>
      <c r="BO112" s="69">
        <f>IF(BN112="FTE",30,IF(Cover!$E$47="Weekly",'STEP 2 EE Data'!S112,'STEP 2 EE Data'!S112/2))</f>
        <v>0</v>
      </c>
      <c r="BP112" s="209">
        <f t="shared" si="30"/>
        <v>0</v>
      </c>
      <c r="BQ112" s="209">
        <f t="shared" si="31"/>
        <v>0</v>
      </c>
      <c r="BR112" s="209">
        <f t="shared" si="32"/>
        <v>0</v>
      </c>
      <c r="BS112" s="209">
        <f t="shared" si="33"/>
        <v>0</v>
      </c>
      <c r="BT112" s="209">
        <f t="shared" si="34"/>
        <v>0</v>
      </c>
      <c r="BU112" s="209">
        <f t="shared" si="35"/>
        <v>0</v>
      </c>
      <c r="BV112" s="209">
        <f t="shared" si="36"/>
        <v>0</v>
      </c>
      <c r="BW112" s="209">
        <f t="shared" si="37"/>
        <v>0</v>
      </c>
      <c r="BX112" s="209">
        <f t="shared" si="38"/>
        <v>0</v>
      </c>
      <c r="CC112" s="210" t="str">
        <f>IF(B112="","",IF(C112="",IF(Cover!$E$47="Weekly",'STEP 3 EE Comp'!BI117*8,'STEP 3 EE Comp'!BI117*4),IF(Cover!$E$47="Weekly",'STEP 3 EE Comp'!BI117,'STEP 3 EE Comp'!BI117)))</f>
        <v/>
      </c>
      <c r="CD112" s="82" t="str">
        <f t="shared" si="39"/>
        <v/>
      </c>
      <c r="CE112" s="417">
        <f t="shared" si="40"/>
        <v>1</v>
      </c>
      <c r="CF112" s="82" t="str">
        <f t="shared" si="41"/>
        <v>Good</v>
      </c>
      <c r="CG112" s="82">
        <f t="shared" si="42"/>
        <v>0</v>
      </c>
      <c r="CH112" s="234">
        <f t="shared" si="43"/>
        <v>0</v>
      </c>
    </row>
    <row r="113" spans="1:86" s="69" customFormat="1" x14ac:dyDescent="0.3">
      <c r="A113" s="530"/>
      <c r="B113" s="477"/>
      <c r="C113" s="52"/>
      <c r="D113" s="565"/>
      <c r="E113" s="52"/>
      <c r="F113" s="507"/>
      <c r="G113" s="210">
        <f t="shared" si="44"/>
        <v>0</v>
      </c>
      <c r="H113" s="82">
        <f t="shared" si="25"/>
        <v>0</v>
      </c>
      <c r="I113" s="211"/>
      <c r="J113" s="441" t="s">
        <v>21</v>
      </c>
      <c r="K113" s="441" t="s">
        <v>21</v>
      </c>
      <c r="L113" s="441" t="s">
        <v>21</v>
      </c>
      <c r="M113" s="441" t="s">
        <v>21</v>
      </c>
      <c r="N113" s="568" t="s">
        <v>21</v>
      </c>
      <c r="O113" s="211"/>
      <c r="P113" s="212" t="str">
        <f>IF(B113="","",
IF(AND(V113="",W113="",B113&lt;&gt;""),"Employed",
IF(AND(V113&lt;&gt;"",W113="",B113&lt;&gt;""),"Terminated",
IF(AND(V113&lt;&gt;"",W113&lt;&gt;"",B113&lt;&gt;""),IF(W113&lt;Cover!$E$43,"Employed","Furloughed"),
IF(AND(V113="",W113&lt;&gt;"",B113&lt;&gt;""),IF(W113&lt;Cover!$E$43,"Employed","Rehired"))))))</f>
        <v/>
      </c>
      <c r="Q113" s="211"/>
      <c r="R113" s="536"/>
      <c r="S113" s="563"/>
      <c r="T113" s="536"/>
      <c r="U113" s="82">
        <f>IF(Cover!$E$47="Weekly",IF(T113&gt;0,T113,R113*S113),IF(T113&gt;0,T113,R113*S113)/2)</f>
        <v>0</v>
      </c>
      <c r="V113" s="564"/>
      <c r="W113" s="564"/>
      <c r="Y113" s="213" t="str">
        <f>IF($B113="","",IF('Actual Allocation Calc'!$AH$78="A",
IF($P113="Employed",$U113/7*BJ113,
IF(AND($P113="Terminated"),($U113/7*AP113),
IF(AND($P113="Furloughed"),($U113/7*AP113)+($U113/7*AZ113),
IF(AND($P113="Rehired"),($U113/7*AZ113),
IF(AND($P113="Terminated",AP113&gt;0),$U113,
IF($P113="Furloughed",IF(AP113&gt;0,$U113)+IF(AZ113&gt;0,$U113),
IF($P113="Rehired",IF(AZ113&gt;0,$U113)))))))),IF('Actual Allocation Calc'!$AH$78="C",'Actual Allocation Calc'!L113,'Actual Allocation Calc'!U113+IF($P113="Employed",$U113/7*BJ113,
IF(AND($P113="Terminated"),($U113/7*AP113),
IF(AND($P113="Furloughed"),($U113/7*AP113)+($U113/7*AZ113),
IF(AND($P113="Rehired"),($U113/7*AZ113),
IF(AND($P113="Terminated",AP113&gt;0),$U113,
IF($P113="Furloughed",IF(AP113&gt;0,$U113)+IF(AZ113&gt;0,$U113),
IF($P113="Rehired",IF(AZ113&gt;0,$U113))))))))*'Actual Allocation Calc'!$AH$99)))</f>
        <v/>
      </c>
      <c r="Z113" s="210" t="str">
        <f>IF($B113="","",IF('Actual Allocation Calc'!$AI$78="A",
IF($P113="Employed",$U113,
IF(AND($P113="Terminated"),($U113/7*AQ113),
IF(AND($P113="Furloughed"),($U113/7*AQ113)+($U113/7*BA113),
IF(AND($P113="Rehired"),($U113/7*BA113),
IF(AND($P113="Terminated",AQ113&gt;0),$U113,
IF($P113="Furloughed",IF(AQ113&gt;0,$U113)+IF(BA113&gt;0,$U113),
IF($P113="Rehired",IF(BA113&gt;0,$U113)))))))),IF('Actual Allocation Calc'!$AI$78="C",'Actual Allocation Calc'!M113,'Actual Allocation Calc'!V113+IF($P113="Employed",$U113,
IF(AND($P113="Terminated"),($U113/7*AQ113),
IF(AND($P113="Furloughed"),($U113/7*AQ113)+($U113/7*BA113),
IF(AND($P113="Rehired"),($U113/7*BA113),
IF(AND($P113="Terminated",AQ113&gt;0),$U113,
IF($P113="Furloughed",IF(AQ113&gt;0,$U113)+IF(BA113&gt;0,$U113),
IF($P113="Rehired",IF(BA113&gt;0,$U113))))))))*'Actual Allocation Calc'!$AI$99)))</f>
        <v/>
      </c>
      <c r="AA113" s="210" t="str">
        <f>IF($B113="","",IF('Actual Allocation Calc'!$AJ$78="A",
IF($P113="Employed",$U113,
IF(AND($P113="Terminated"),($U113/7*AR113),
IF(AND($P113="Furloughed"),($U113/7*AR113)+($U113/7*BB113),
IF(AND($P113="Rehired"),($U113/7*BB113),
IF(AND($P113="Terminated",AR113&gt;0),$U113,
IF($P113="Furloughed",IF(AR113&gt;0,$U113)+IF(BB113&gt;0,$U113),
IF($P113="Rehired",IF(BB113&gt;0,$U113)))))))),IF('Actual Allocation Calc'!$AJ$78="C",'Actual Allocation Calc'!N113,'Actual Allocation Calc'!W113+IF($P113="Employed",$U113,
IF(AND($P113="Terminated"),($U113/7*AR113),
IF(AND($P113="Furloughed"),($U113/7*AR113)+($U113/7*BB113),
IF(AND($P113="Rehired"),($U113/7*BB113),
IF(AND($P113="Terminated",AR113&gt;0),$U113,
IF($P113="Furloughed",IF(AR113&gt;0,$U113)+IF(BB113&gt;0,$U113),
IF($P113="Rehired",IF(BB113&gt;0,$U113))))))))*'Actual Allocation Calc'!$AJ$99)))</f>
        <v/>
      </c>
      <c r="AB113" s="210" t="str">
        <f>IF($B113="","",IF('Actual Allocation Calc'!$AK$78="A",
IF($P113="Employed",$U113,
IF(AND($P113="Terminated"),($U113/7*AS113),
IF(AND($P113="Furloughed"),($U113/7*AS113)+($U113/7*BC113),
IF(AND($P113="Rehired"),($U113/7*BC113),
IF(AND($P113="Terminated",AS113&gt;0),$U113,
IF($P113="Furloughed",IF(AS113&gt;0,$U113)+IF(BC113&gt;0,$U113),
IF($P113="Rehired",IF(BC113&gt;0,$U113)))))))),IF('Actual Allocation Calc'!$AK$78="C",'Actual Allocation Calc'!O113,'Actual Allocation Calc'!X113+IF($P113="Employed",$U113,
IF(AND($P113="Terminated"),($U113/7*AS113),
IF(AND($P113="Furloughed"),($U113/7*AS113)+($U113/7*BC113),
IF(AND($P113="Rehired"),($U113/7*BC113),
IF(AND($P113="Terminated",AS113&gt;0),$U113,
IF($P113="Furloughed",IF(AS113&gt;0,$U113)+IF(BC113&gt;0,$U113),
IF($P113="Rehired",IF(BC113&gt;0,$U113))))))))*'Actual Allocation Calc'!$AK$99)))</f>
        <v/>
      </c>
      <c r="AC113" s="210" t="str">
        <f>IF($B113="","",IF('Actual Allocation Calc'!$AL$78="A",
IF($P113="Employed",$U113,
IF(AND($P113="Terminated"),($U113/7*AT113),
IF(AND($P113="Furloughed"),($U113/7*AT113)+($U113/7*BD113),
IF(AND($P113="Rehired"),($U113/7*BD113),
IF(AND($P113="Terminated",AT113&gt;0),$U113,
IF($P113="Furloughed",IF(AT113&gt;0,$U113)+IF(BD113&gt;0,$U113),
IF($P113="Rehired",IF(BD113&gt;0,$U113)))))))),IF('Actual Allocation Calc'!$AL$78="C",'Actual Allocation Calc'!P113,'Actual Allocation Calc'!Y113+IF($P113="Employed",$U113,
IF(AND($P113="Terminated"),($U113/7*AT113),
IF(AND($P113="Furloughed"),($U113/7*AT113)+($U113/7*BD113),
IF(AND($P113="Rehired"),($U113/7*BD113),
IF(AND($P113="Terminated",AT113&gt;0),$U113,
IF($P113="Furloughed",IF(AT113&gt;0,$U113)+IF(BD113&gt;0,$U113),
IF($P113="Rehired",IF(BD113&gt;0,$U113))))))))*'Actual Allocation Calc'!$AL$99)))</f>
        <v/>
      </c>
      <c r="AD113" s="210" t="str">
        <f>IF($B113="","",IF('Actual Allocation Calc'!$AM$78="A",
IF($P113="Employed",$U113,
IF(AND($P113="Terminated"),($U113/7*AU113),
IF(AND($P113="Furloughed"),($U113/7*AU113)+($U113/7*BE113),
IF(AND($P113="Rehired"),($U113/7*BE113),
IF(AND($P113="Terminated",AU113&gt;0),$U113,
IF($P113="Furloughed",IF(AU113&gt;0,$U113)+IF(BE113&gt;0,$U113),
IF($P113="Rehired",IF(BE113&gt;0,$U113)))))))),IF('Actual Allocation Calc'!$AM$78="C",'Actual Allocation Calc'!Q113,'Actual Allocation Calc'!Z113+IF($P113="Employed",$U113,
IF(AND($P113="Terminated"),($U113/7*AU113),
IF(AND($P113="Furloughed"),($U113/7*AU113)+($U113/7*BE113),
IF(AND($P113="Rehired"),($U113/7*BE113),
IF(AND($P113="Terminated",AU113&gt;0),$U113,
IF($P113="Furloughed",IF(AU113&gt;0,$U113)+IF(BE113&gt;0,$U113),
IF($P113="Rehired",IF(BE113&gt;0,$U113))))))))*'Actual Allocation Calc'!$AM$99)))</f>
        <v/>
      </c>
      <c r="AE113" s="210" t="str">
        <f>IF($B113="","",IF('Actual Allocation Calc'!$AN$78="A",
IF($P113="Employed",$U113,
IF(AND($P113="Terminated"),($U113/7*AV113),
IF(AND($P113="Furloughed"),($U113/7*AV113)+($U113/7*BF113),
IF(AND($P113="Rehired"),($U113/7*BF113),
IF(AND($P113="Terminated",AV113&gt;0),$U113,
IF($P113="Furloughed",IF(AV113&gt;0,$U113)+IF(BF113&gt;0,$U113),
IF($P113="Rehired",IF(BF113&gt;0,$U113)))))))),IF('Actual Allocation Calc'!$AN$78="C",'Actual Allocation Calc'!R113,'Actual Allocation Calc'!AA113+IF($P113="Employed",$U113,
IF(AND($P113="Terminated"),($U113/7*AV113),
IF(AND($P113="Furloughed"),($U113/7*AV113)+($U113/7*BF113),
IF(AND($P113="Rehired"),($U113/7*BF113),
IF(AND($P113="Terminated",AV113&gt;0),$U113,
IF($P113="Furloughed",IF(AV113&gt;0,$U113)+IF(BF113&gt;0,$U113),
IF($P113="Rehired",IF(BF113&gt;0,$U113))))))))*'Actual Allocation Calc'!$AN$99)))</f>
        <v/>
      </c>
      <c r="AF113" s="210" t="str">
        <f>IF($B113="","",IF('Actual Allocation Calc'!$AO$78="A",
IF($P113="Employed",$U113,
IF(AND($P113="Terminated"),($U113/7*AW113),
IF(AND($P113="Furloughed"),($U113/7*AW113)+($U113/7*BG113),
IF(AND($P113="Rehired"),($U113/7*BG113),
IF(AND($P113="Terminated",AW113&gt;0),$U113,
IF($P113="Furloughed",IF(AW113&gt;0,$U113)+IF(BG113&gt;0,$U113),
IF($P113="Rehired",IF(BG113&gt;0,$U113)))))))),IF('Actual Allocation Calc'!$AO$78="C",'Actual Allocation Calc'!S113,'Actual Allocation Calc'!AB113+IF($P113="Employed",$U113,
IF(AND($P113="Terminated"),($U113/7*AW113),
IF(AND($P113="Furloughed"),($U113/7*AW113)+($U113/7*BG113),
IF(AND($P113="Rehired"),($U113/7*BG113),
IF(AND($P113="Terminated",AW113&gt;0),$U113,
IF($P113="Furloughed",IF(AW113&gt;0,$U113)+IF(BG113&gt;0,$U113),
IF($P113="Rehired",IF(BG113&gt;0,$U113))))))))*'Actual Allocation Calc'!$AO$99)))</f>
        <v/>
      </c>
      <c r="AG113" s="210" t="str">
        <f>IF($B113="","",IF('Actual Allocation Calc'!$AP$78="A",
IF($P113="Employed",$U113/7*BK113,
IF(AND($P113="Terminated"),($U113/7*AX113),
IF(AND($P113="Furloughed"),($U113/7*AX113)+($U113/7*BH113),
IF(AND($P113="Rehired"),($U113/7*BH113),
IF(AND($P113="Terminated",AX113&gt;0),$U113,
IF($P113="Furloughed",IF(AX113&gt;0,$U113)+IF(BH113&gt;0,$U113),
IF($P113="Rehired",IF(BH113&gt;0,$U113)))))))),IF('Actual Allocation Calc'!$AP$78="C",'Actual Allocation Calc'!T113,'Actual Allocation Calc'!AC113+IF($P113="Employed",$U113/7*BK113,
IF(AND($P113="Terminated"),($U113/7*AX113),
IF(AND($P113="Furloughed"),($U113/7*AX113)+($U113/7*BH113),
IF(AND($P113="Rehired"),($U113/7*BH113),
IF(AND($P113="Terminated",AX113&gt;0),$U113,
IF($P113="Furloughed",IF(AX113&gt;0,$U113)+IF(BH113&gt;0,$U113),
IF($P113="Rehired",IF(BH113&gt;0,$U113))))))))*'Actual Allocation Calc'!$AP$99)))</f>
        <v/>
      </c>
      <c r="AH113" s="536"/>
      <c r="AI113" s="82">
        <f t="shared" si="45"/>
        <v>0</v>
      </c>
      <c r="AJ113" s="210">
        <f t="shared" si="27"/>
        <v>0</v>
      </c>
      <c r="AK113" s="397" t="str">
        <f t="shared" si="28"/>
        <v/>
      </c>
      <c r="AM113" s="173"/>
      <c r="AO113" s="214" t="str">
        <f>IFERROR(IF($V113="","",VLOOKUP(V113,'Calendar Calcs'!$B$2:$E1080,4,FALSE)),0)</f>
        <v/>
      </c>
      <c r="AP113" s="69" t="str">
        <f>IF($AO113="","", IF($AO113&lt;AP$23,0,IF($AO113&gt;AP$23,COUNTIFS('Calendar Calcs'!$E$2:$E1080,AP$23),COUNTIFS('Calendar Calcs'!$E$2:$E1080,AP$23,'Calendar Calcs'!$D$2:$D1080,"&lt;="&amp;WEEKDAY($V113)))))</f>
        <v/>
      </c>
      <c r="AQ113" s="69" t="str">
        <f>IF($AO113="","", IF($AO113&lt;AQ$23,0,IF($AO113&gt;AQ$23,COUNTIFS('Calendar Calcs'!$E$2:$E1080,AQ$23),COUNTIFS('Calendar Calcs'!$E$2:$E1080,AQ$23,'Calendar Calcs'!$D$2:$D1080,"&lt;="&amp;WEEKDAY($V113)))))</f>
        <v/>
      </c>
      <c r="AR113" s="69" t="str">
        <f>IF($AO113="","", IF($AO113&lt;AR$23,0,IF($AO113&gt;AR$23,COUNTIFS('Calendar Calcs'!$E$2:$E1080,AR$23),COUNTIFS('Calendar Calcs'!$E$2:$E1080,AR$23,'Calendar Calcs'!$D$2:$D1080,"&lt;="&amp;WEEKDAY($V113)))))</f>
        <v/>
      </c>
      <c r="AS113" s="69" t="str">
        <f>IF($AO113="","", IF($AO113&lt;AS$23,0,IF($AO113&gt;AS$23,COUNTIFS('Calendar Calcs'!$E$2:$E1080,AS$23),COUNTIFS('Calendar Calcs'!$E$2:$E1080,AS$23,'Calendar Calcs'!$D$2:$D1080,"&lt;="&amp;WEEKDAY($V113)))))</f>
        <v/>
      </c>
      <c r="AT113" s="69" t="str">
        <f>IF($AO113="","", IF($AO113&lt;AT$23,0,IF($AO113&gt;AT$23,COUNTIFS('Calendar Calcs'!$E$2:$E1080,AT$23),COUNTIFS('Calendar Calcs'!$E$2:$E1080,AT$23,'Calendar Calcs'!$D$2:$D1080,"&lt;="&amp;WEEKDAY($V113)))))</f>
        <v/>
      </c>
      <c r="AU113" s="69" t="str">
        <f>IF($AO113="","", IF($AO113&lt;AU$23,0,IF($AO113&gt;AU$23,COUNTIFS('Calendar Calcs'!$E$2:$E1080,AU$23),COUNTIFS('Calendar Calcs'!$E$2:$E1080,AU$23,'Calendar Calcs'!$D$2:$D1080,"&lt;="&amp;WEEKDAY($V113)))))</f>
        <v/>
      </c>
      <c r="AV113" s="69" t="str">
        <f>IF($AO113="","", IF($AO113&lt;AV$23,0,IF($AO113&gt;AV$23,COUNTIFS('Calendar Calcs'!$E$2:$E1080,AV$23),COUNTIFS('Calendar Calcs'!$E$2:$E1080,AV$23,'Calendar Calcs'!$D$2:$D1080,"&lt;="&amp;WEEKDAY($V113)))))</f>
        <v/>
      </c>
      <c r="AW113" s="69" t="str">
        <f>IF($AO113="","", IF($AO113&lt;AW$23,0,IF($AO113&gt;AW$23,COUNTIFS('Calendar Calcs'!$E$2:$E1080,AW$23),COUNTIFS('Calendar Calcs'!$E$2:$E1080,AW$23,'Calendar Calcs'!$D$2:$D1080,"&lt;="&amp;WEEKDAY($V113)))))</f>
        <v/>
      </c>
      <c r="AX113" s="69" t="str">
        <f>IF($AO113="","", IF($AO113&lt;AX$23,0,IF($AO113&gt;AX$23,COUNTIFS('Calendar Calcs'!$E$2:$E1080,AX$23),COUNTIFS('Calendar Calcs'!$E$2:$E1080,AX$23,'Calendar Calcs'!$D$2:$D1080,"&lt;="&amp;WEEKDAY($V113)))))</f>
        <v/>
      </c>
      <c r="AY113" s="69" t="str">
        <f>IF($W113="","",VLOOKUP($W113,'Calendar Calcs'!$B$2:$E1080,4,FALSE))</f>
        <v/>
      </c>
      <c r="AZ113" s="69" t="str">
        <f>IF($AY113="","",IF($AY113&gt;AZ$23,0,IF($AY113&lt;AZ$23,COUNTIFS('Calendar Calcs'!$E$2:$E1080,AZ$23),COUNTIFS('Calendar Calcs'!$E$2:$E1080,AZ$23,'Calendar Calcs'!$D$2:$D1080,"&gt;="&amp;WEEKDAY($W113)))))</f>
        <v/>
      </c>
      <c r="BA113" s="69" t="str">
        <f>IF($AY113="","",IF($AY113&gt;BA$23,0,IF($AY113&lt;BA$23,COUNTIFS('Calendar Calcs'!$E$2:$E1080,BA$23),COUNTIFS('Calendar Calcs'!$E$2:$E1080,BA$23,'Calendar Calcs'!$D$2:$D1080,"&gt;="&amp;WEEKDAY($W113)))))</f>
        <v/>
      </c>
      <c r="BB113" s="69" t="str">
        <f>IF($AY113="","",IF($AY113&gt;BB$23,0,IF($AY113&lt;BB$23,COUNTIFS('Calendar Calcs'!$E$2:$E1080,BB$23),COUNTIFS('Calendar Calcs'!$E$2:$E1080,BB$23,'Calendar Calcs'!$D$2:$D1080,"&gt;="&amp;WEEKDAY($W113)))))</f>
        <v/>
      </c>
      <c r="BC113" s="69" t="str">
        <f>IF($AY113="","",IF($AY113&gt;BC$23,0,IF($AY113&lt;BC$23,COUNTIFS('Calendar Calcs'!$E$2:$E1080,BC$23),COUNTIFS('Calendar Calcs'!$E$2:$E1080,BC$23,'Calendar Calcs'!$D$2:$D1080,"&gt;="&amp;WEEKDAY($W113)))))</f>
        <v/>
      </c>
      <c r="BD113" s="69" t="str">
        <f>IF($AY113="","",IF($AY113&gt;BD$23,0,IF($AY113&lt;BD$23,COUNTIFS('Calendar Calcs'!$E$2:$E1080,BD$23),COUNTIFS('Calendar Calcs'!$E$2:$E1080,BD$23,'Calendar Calcs'!$D$2:$D1080,"&gt;="&amp;WEEKDAY($W113)))))</f>
        <v/>
      </c>
      <c r="BE113" s="69" t="str">
        <f>IF($AY113="","",IF($AY113&gt;BE$23,0,IF($AY113&lt;BE$23,COUNTIFS('Calendar Calcs'!$E$2:$E1080,BE$23),COUNTIFS('Calendar Calcs'!$E$2:$E1080,BE$23,'Calendar Calcs'!$D$2:$D1080,"&gt;="&amp;WEEKDAY($W113)))))</f>
        <v/>
      </c>
      <c r="BF113" s="69" t="str">
        <f>IF($AY113="","",IF($AY113&gt;BF$23,0,IF($AY113&lt;BF$23,COUNTIFS('Calendar Calcs'!$E$2:$E1080,BF$23),COUNTIFS('Calendar Calcs'!$E$2:$E1080,BF$23,'Calendar Calcs'!$D$2:$D1080,"&gt;="&amp;WEEKDAY($W113)))))</f>
        <v/>
      </c>
      <c r="BG113" s="69" t="str">
        <f>IF($AY113="","",IF($AY113&gt;BG$23,0,IF($AY113&lt;BG$23,COUNTIFS('Calendar Calcs'!$E$2:$E1080,BG$23),COUNTIFS('Calendar Calcs'!$E$2:$E1080,BG$23,'Calendar Calcs'!$D$2:$D1080,"&gt;="&amp;WEEKDAY($W113)))))</f>
        <v/>
      </c>
      <c r="BH113" s="69">
        <f t="shared" si="29"/>
        <v>6</v>
      </c>
      <c r="BI113" s="69">
        <f>IF(Cover!$E$43="","",VLOOKUP(Cover!$E$43,'Calendar Calcs'!$B$2:$E1080,4,FALSE))</f>
        <v>1</v>
      </c>
      <c r="BJ113" s="69">
        <f>IF($BI113="","", IF($BI113&lt;BJ$23,0,IF($BI113&gt;=BJ$23,COUNTIFS('Calendar Calcs'!$E$2:$E1080,BJ$23),COUNTIFS('Calendar Calcs'!$E$2:$E1080,BJ$23,'Calendar Calcs'!$D$2:$D1080,"&lt;="&amp;WEEKDAY($V113)))))</f>
        <v>1</v>
      </c>
      <c r="BK113" s="69">
        <f t="shared" si="26"/>
        <v>6</v>
      </c>
      <c r="BN113" s="69" t="str">
        <f>IF(T113&gt;0,"FTE",IF(Cover!$E$47="Weekly",IF(S113&gt;29.75,"FTE","PTE"),IF(S113&gt;59.75,"FTE","PTE")))</f>
        <v>PTE</v>
      </c>
      <c r="BO113" s="69">
        <f>IF(BN113="FTE",30,IF(Cover!$E$47="Weekly",'STEP 2 EE Data'!S113,'STEP 2 EE Data'!S113/2))</f>
        <v>0</v>
      </c>
      <c r="BP113" s="209">
        <f t="shared" si="30"/>
        <v>0</v>
      </c>
      <c r="BQ113" s="209">
        <f t="shared" si="31"/>
        <v>0</v>
      </c>
      <c r="BR113" s="209">
        <f t="shared" si="32"/>
        <v>0</v>
      </c>
      <c r="BS113" s="209">
        <f t="shared" si="33"/>
        <v>0</v>
      </c>
      <c r="BT113" s="209">
        <f t="shared" si="34"/>
        <v>0</v>
      </c>
      <c r="BU113" s="209">
        <f t="shared" si="35"/>
        <v>0</v>
      </c>
      <c r="BV113" s="209">
        <f t="shared" si="36"/>
        <v>0</v>
      </c>
      <c r="BW113" s="209">
        <f t="shared" si="37"/>
        <v>0</v>
      </c>
      <c r="BX113" s="209">
        <f t="shared" si="38"/>
        <v>0</v>
      </c>
      <c r="CC113" s="210" t="str">
        <f>IF(B113="","",IF(C113="",IF(Cover!$E$47="Weekly",'STEP 3 EE Comp'!BI118*8,'STEP 3 EE Comp'!BI118*4),IF(Cover!$E$47="Weekly",'STEP 3 EE Comp'!BI118,'STEP 3 EE Comp'!BI118)))</f>
        <v/>
      </c>
      <c r="CD113" s="82" t="str">
        <f t="shared" si="39"/>
        <v/>
      </c>
      <c r="CE113" s="417">
        <f t="shared" si="40"/>
        <v>1</v>
      </c>
      <c r="CF113" s="82" t="str">
        <f t="shared" si="41"/>
        <v>Good</v>
      </c>
      <c r="CG113" s="82">
        <f t="shared" si="42"/>
        <v>0</v>
      </c>
      <c r="CH113" s="234">
        <f t="shared" si="43"/>
        <v>0</v>
      </c>
    </row>
    <row r="114" spans="1:86" s="69" customFormat="1" x14ac:dyDescent="0.3">
      <c r="A114" s="554"/>
      <c r="B114" s="478"/>
      <c r="C114" s="52"/>
      <c r="D114" s="565"/>
      <c r="E114" s="52"/>
      <c r="F114" s="507"/>
      <c r="G114" s="210">
        <f t="shared" si="44"/>
        <v>0</v>
      </c>
      <c r="H114" s="82">
        <f t="shared" si="25"/>
        <v>0</v>
      </c>
      <c r="I114" s="211"/>
      <c r="J114" s="441" t="s">
        <v>21</v>
      </c>
      <c r="K114" s="441" t="s">
        <v>21</v>
      </c>
      <c r="L114" s="441" t="s">
        <v>21</v>
      </c>
      <c r="M114" s="441" t="s">
        <v>21</v>
      </c>
      <c r="N114" s="568" t="s">
        <v>21</v>
      </c>
      <c r="O114" s="211"/>
      <c r="P114" s="212" t="str">
        <f>IF(B114="","",
IF(AND(V114="",W114="",B114&lt;&gt;""),"Employed",
IF(AND(V114&lt;&gt;"",W114="",B114&lt;&gt;""),"Terminated",
IF(AND(V114&lt;&gt;"",W114&lt;&gt;"",B114&lt;&gt;""),IF(W114&lt;Cover!$E$43,"Employed","Furloughed"),
IF(AND(V114="",W114&lt;&gt;"",B114&lt;&gt;""),IF(W114&lt;Cover!$E$43,"Employed","Rehired"))))))</f>
        <v/>
      </c>
      <c r="Q114" s="211"/>
      <c r="R114" s="536"/>
      <c r="S114" s="563"/>
      <c r="T114" s="536"/>
      <c r="U114" s="82">
        <f>IF(Cover!$E$47="Weekly",IF(T114&gt;0,T114,R114*S114),IF(T114&gt;0,T114,R114*S114)/2)</f>
        <v>0</v>
      </c>
      <c r="V114" s="564"/>
      <c r="W114" s="564"/>
      <c r="Y114" s="213" t="str">
        <f>IF($B114="","",IF('Actual Allocation Calc'!$AH$78="A",
IF($P114="Employed",$U114/7*BJ114,
IF(AND($P114="Terminated"),($U114/7*AP114),
IF(AND($P114="Furloughed"),($U114/7*AP114)+($U114/7*AZ114),
IF(AND($P114="Rehired"),($U114/7*AZ114),
IF(AND($P114="Terminated",AP114&gt;0),$U114,
IF($P114="Furloughed",IF(AP114&gt;0,$U114)+IF(AZ114&gt;0,$U114),
IF($P114="Rehired",IF(AZ114&gt;0,$U114)))))))),IF('Actual Allocation Calc'!$AH$78="C",'Actual Allocation Calc'!L114,'Actual Allocation Calc'!U114+IF($P114="Employed",$U114/7*BJ114,
IF(AND($P114="Terminated"),($U114/7*AP114),
IF(AND($P114="Furloughed"),($U114/7*AP114)+($U114/7*AZ114),
IF(AND($P114="Rehired"),($U114/7*AZ114),
IF(AND($P114="Terminated",AP114&gt;0),$U114,
IF($P114="Furloughed",IF(AP114&gt;0,$U114)+IF(AZ114&gt;0,$U114),
IF($P114="Rehired",IF(AZ114&gt;0,$U114))))))))*'Actual Allocation Calc'!$AH$99)))</f>
        <v/>
      </c>
      <c r="Z114" s="210" t="str">
        <f>IF($B114="","",IF('Actual Allocation Calc'!$AI$78="A",
IF($P114="Employed",$U114,
IF(AND($P114="Terminated"),($U114/7*AQ114),
IF(AND($P114="Furloughed"),($U114/7*AQ114)+($U114/7*BA114),
IF(AND($P114="Rehired"),($U114/7*BA114),
IF(AND($P114="Terminated",AQ114&gt;0),$U114,
IF($P114="Furloughed",IF(AQ114&gt;0,$U114)+IF(BA114&gt;0,$U114),
IF($P114="Rehired",IF(BA114&gt;0,$U114)))))))),IF('Actual Allocation Calc'!$AI$78="C",'Actual Allocation Calc'!M114,'Actual Allocation Calc'!V114+IF($P114="Employed",$U114,
IF(AND($P114="Terminated"),($U114/7*AQ114),
IF(AND($P114="Furloughed"),($U114/7*AQ114)+($U114/7*BA114),
IF(AND($P114="Rehired"),($U114/7*BA114),
IF(AND($P114="Terminated",AQ114&gt;0),$U114,
IF($P114="Furloughed",IF(AQ114&gt;0,$U114)+IF(BA114&gt;0,$U114),
IF($P114="Rehired",IF(BA114&gt;0,$U114))))))))*'Actual Allocation Calc'!$AI$99)))</f>
        <v/>
      </c>
      <c r="AA114" s="210" t="str">
        <f>IF($B114="","",IF('Actual Allocation Calc'!$AJ$78="A",
IF($P114="Employed",$U114,
IF(AND($P114="Terminated"),($U114/7*AR114),
IF(AND($P114="Furloughed"),($U114/7*AR114)+($U114/7*BB114),
IF(AND($P114="Rehired"),($U114/7*BB114),
IF(AND($P114="Terminated",AR114&gt;0),$U114,
IF($P114="Furloughed",IF(AR114&gt;0,$U114)+IF(BB114&gt;0,$U114),
IF($P114="Rehired",IF(BB114&gt;0,$U114)))))))),IF('Actual Allocation Calc'!$AJ$78="C",'Actual Allocation Calc'!N114,'Actual Allocation Calc'!W114+IF($P114="Employed",$U114,
IF(AND($P114="Terminated"),($U114/7*AR114),
IF(AND($P114="Furloughed"),($U114/7*AR114)+($U114/7*BB114),
IF(AND($P114="Rehired"),($U114/7*BB114),
IF(AND($P114="Terminated",AR114&gt;0),$U114,
IF($P114="Furloughed",IF(AR114&gt;0,$U114)+IF(BB114&gt;0,$U114),
IF($P114="Rehired",IF(BB114&gt;0,$U114))))))))*'Actual Allocation Calc'!$AJ$99)))</f>
        <v/>
      </c>
      <c r="AB114" s="210" t="str">
        <f>IF($B114="","",IF('Actual Allocation Calc'!$AK$78="A",
IF($P114="Employed",$U114,
IF(AND($P114="Terminated"),($U114/7*AS114),
IF(AND($P114="Furloughed"),($U114/7*AS114)+($U114/7*BC114),
IF(AND($P114="Rehired"),($U114/7*BC114),
IF(AND($P114="Terminated",AS114&gt;0),$U114,
IF($P114="Furloughed",IF(AS114&gt;0,$U114)+IF(BC114&gt;0,$U114),
IF($P114="Rehired",IF(BC114&gt;0,$U114)))))))),IF('Actual Allocation Calc'!$AK$78="C",'Actual Allocation Calc'!O114,'Actual Allocation Calc'!X114+IF($P114="Employed",$U114,
IF(AND($P114="Terminated"),($U114/7*AS114),
IF(AND($P114="Furloughed"),($U114/7*AS114)+($U114/7*BC114),
IF(AND($P114="Rehired"),($U114/7*BC114),
IF(AND($P114="Terminated",AS114&gt;0),$U114,
IF($P114="Furloughed",IF(AS114&gt;0,$U114)+IF(BC114&gt;0,$U114),
IF($P114="Rehired",IF(BC114&gt;0,$U114))))))))*'Actual Allocation Calc'!$AK$99)))</f>
        <v/>
      </c>
      <c r="AC114" s="210" t="str">
        <f>IF($B114="","",IF('Actual Allocation Calc'!$AL$78="A",
IF($P114="Employed",$U114,
IF(AND($P114="Terminated"),($U114/7*AT114),
IF(AND($P114="Furloughed"),($U114/7*AT114)+($U114/7*BD114),
IF(AND($P114="Rehired"),($U114/7*BD114),
IF(AND($P114="Terminated",AT114&gt;0),$U114,
IF($P114="Furloughed",IF(AT114&gt;0,$U114)+IF(BD114&gt;0,$U114),
IF($P114="Rehired",IF(BD114&gt;0,$U114)))))))),IF('Actual Allocation Calc'!$AL$78="C",'Actual Allocation Calc'!P114,'Actual Allocation Calc'!Y114+IF($P114="Employed",$U114,
IF(AND($P114="Terminated"),($U114/7*AT114),
IF(AND($P114="Furloughed"),($U114/7*AT114)+($U114/7*BD114),
IF(AND($P114="Rehired"),($U114/7*BD114),
IF(AND($P114="Terminated",AT114&gt;0),$U114,
IF($P114="Furloughed",IF(AT114&gt;0,$U114)+IF(BD114&gt;0,$U114),
IF($P114="Rehired",IF(BD114&gt;0,$U114))))))))*'Actual Allocation Calc'!$AL$99)))</f>
        <v/>
      </c>
      <c r="AD114" s="210" t="str">
        <f>IF($B114="","",IF('Actual Allocation Calc'!$AM$78="A",
IF($P114="Employed",$U114,
IF(AND($P114="Terminated"),($U114/7*AU114),
IF(AND($P114="Furloughed"),($U114/7*AU114)+($U114/7*BE114),
IF(AND($P114="Rehired"),($U114/7*BE114),
IF(AND($P114="Terminated",AU114&gt;0),$U114,
IF($P114="Furloughed",IF(AU114&gt;0,$U114)+IF(BE114&gt;0,$U114),
IF($P114="Rehired",IF(BE114&gt;0,$U114)))))))),IF('Actual Allocation Calc'!$AM$78="C",'Actual Allocation Calc'!Q114,'Actual Allocation Calc'!Z114+IF($P114="Employed",$U114,
IF(AND($P114="Terminated"),($U114/7*AU114),
IF(AND($P114="Furloughed"),($U114/7*AU114)+($U114/7*BE114),
IF(AND($P114="Rehired"),($U114/7*BE114),
IF(AND($P114="Terminated",AU114&gt;0),$U114,
IF($P114="Furloughed",IF(AU114&gt;0,$U114)+IF(BE114&gt;0,$U114),
IF($P114="Rehired",IF(BE114&gt;0,$U114))))))))*'Actual Allocation Calc'!$AM$99)))</f>
        <v/>
      </c>
      <c r="AE114" s="210" t="str">
        <f>IF($B114="","",IF('Actual Allocation Calc'!$AN$78="A",
IF($P114="Employed",$U114,
IF(AND($P114="Terminated"),($U114/7*AV114),
IF(AND($P114="Furloughed"),($U114/7*AV114)+($U114/7*BF114),
IF(AND($P114="Rehired"),($U114/7*BF114),
IF(AND($P114="Terminated",AV114&gt;0),$U114,
IF($P114="Furloughed",IF(AV114&gt;0,$U114)+IF(BF114&gt;0,$U114),
IF($P114="Rehired",IF(BF114&gt;0,$U114)))))))),IF('Actual Allocation Calc'!$AN$78="C",'Actual Allocation Calc'!R114,'Actual Allocation Calc'!AA114+IF($P114="Employed",$U114,
IF(AND($P114="Terminated"),($U114/7*AV114),
IF(AND($P114="Furloughed"),($U114/7*AV114)+($U114/7*BF114),
IF(AND($P114="Rehired"),($U114/7*BF114),
IF(AND($P114="Terminated",AV114&gt;0),$U114,
IF($P114="Furloughed",IF(AV114&gt;0,$U114)+IF(BF114&gt;0,$U114),
IF($P114="Rehired",IF(BF114&gt;0,$U114))))))))*'Actual Allocation Calc'!$AN$99)))</f>
        <v/>
      </c>
      <c r="AF114" s="210" t="str">
        <f>IF($B114="","",IF('Actual Allocation Calc'!$AO$78="A",
IF($P114="Employed",$U114,
IF(AND($P114="Terminated"),($U114/7*AW114),
IF(AND($P114="Furloughed"),($U114/7*AW114)+($U114/7*BG114),
IF(AND($P114="Rehired"),($U114/7*BG114),
IF(AND($P114="Terminated",AW114&gt;0),$U114,
IF($P114="Furloughed",IF(AW114&gt;0,$U114)+IF(BG114&gt;0,$U114),
IF($P114="Rehired",IF(BG114&gt;0,$U114)))))))),IF('Actual Allocation Calc'!$AO$78="C",'Actual Allocation Calc'!S114,'Actual Allocation Calc'!AB114+IF($P114="Employed",$U114,
IF(AND($P114="Terminated"),($U114/7*AW114),
IF(AND($P114="Furloughed"),($U114/7*AW114)+($U114/7*BG114),
IF(AND($P114="Rehired"),($U114/7*BG114),
IF(AND($P114="Terminated",AW114&gt;0),$U114,
IF($P114="Furloughed",IF(AW114&gt;0,$U114)+IF(BG114&gt;0,$U114),
IF($P114="Rehired",IF(BG114&gt;0,$U114))))))))*'Actual Allocation Calc'!$AO$99)))</f>
        <v/>
      </c>
      <c r="AG114" s="210" t="str">
        <f>IF($B114="","",IF('Actual Allocation Calc'!$AP$78="A",
IF($P114="Employed",$U114/7*BK114,
IF(AND($P114="Terminated"),($U114/7*AX114),
IF(AND($P114="Furloughed"),($U114/7*AX114)+($U114/7*BH114),
IF(AND($P114="Rehired"),($U114/7*BH114),
IF(AND($P114="Terminated",AX114&gt;0),$U114,
IF($P114="Furloughed",IF(AX114&gt;0,$U114)+IF(BH114&gt;0,$U114),
IF($P114="Rehired",IF(BH114&gt;0,$U114)))))))),IF('Actual Allocation Calc'!$AP$78="C",'Actual Allocation Calc'!T114,'Actual Allocation Calc'!AC114+IF($P114="Employed",$U114/7*BK114,
IF(AND($P114="Terminated"),($U114/7*AX114),
IF(AND($P114="Furloughed"),($U114/7*AX114)+($U114/7*BH114),
IF(AND($P114="Rehired"),($U114/7*BH114),
IF(AND($P114="Terminated",AX114&gt;0),$U114,
IF($P114="Furloughed",IF(AX114&gt;0,$U114)+IF(BH114&gt;0,$U114),
IF($P114="Rehired",IF(BH114&gt;0,$U114))))))))*'Actual Allocation Calc'!$AP$99)))</f>
        <v/>
      </c>
      <c r="AH114" s="536"/>
      <c r="AI114" s="82">
        <f t="shared" si="45"/>
        <v>0</v>
      </c>
      <c r="AJ114" s="210">
        <f t="shared" si="27"/>
        <v>0</v>
      </c>
      <c r="AK114" s="397" t="str">
        <f t="shared" si="28"/>
        <v/>
      </c>
      <c r="AM114" s="173"/>
      <c r="AO114" s="214" t="str">
        <f>IFERROR(IF($V114="","",VLOOKUP(V114,'Calendar Calcs'!$B$2:$E1081,4,FALSE)),0)</f>
        <v/>
      </c>
      <c r="AP114" s="69" t="str">
        <f>IF($AO114="","", IF($AO114&lt;AP$23,0,IF($AO114&gt;AP$23,COUNTIFS('Calendar Calcs'!$E$2:$E1081,AP$23),COUNTIFS('Calendar Calcs'!$E$2:$E1081,AP$23,'Calendar Calcs'!$D$2:$D1081,"&lt;="&amp;WEEKDAY($V114)))))</f>
        <v/>
      </c>
      <c r="AQ114" s="69" t="str">
        <f>IF($AO114="","", IF($AO114&lt;AQ$23,0,IF($AO114&gt;AQ$23,COUNTIFS('Calendar Calcs'!$E$2:$E1081,AQ$23),COUNTIFS('Calendar Calcs'!$E$2:$E1081,AQ$23,'Calendar Calcs'!$D$2:$D1081,"&lt;="&amp;WEEKDAY($V114)))))</f>
        <v/>
      </c>
      <c r="AR114" s="69" t="str">
        <f>IF($AO114="","", IF($AO114&lt;AR$23,0,IF($AO114&gt;AR$23,COUNTIFS('Calendar Calcs'!$E$2:$E1081,AR$23),COUNTIFS('Calendar Calcs'!$E$2:$E1081,AR$23,'Calendar Calcs'!$D$2:$D1081,"&lt;="&amp;WEEKDAY($V114)))))</f>
        <v/>
      </c>
      <c r="AS114" s="69" t="str">
        <f>IF($AO114="","", IF($AO114&lt;AS$23,0,IF($AO114&gt;AS$23,COUNTIFS('Calendar Calcs'!$E$2:$E1081,AS$23),COUNTIFS('Calendar Calcs'!$E$2:$E1081,AS$23,'Calendar Calcs'!$D$2:$D1081,"&lt;="&amp;WEEKDAY($V114)))))</f>
        <v/>
      </c>
      <c r="AT114" s="69" t="str">
        <f>IF($AO114="","", IF($AO114&lt;AT$23,0,IF($AO114&gt;AT$23,COUNTIFS('Calendar Calcs'!$E$2:$E1081,AT$23),COUNTIFS('Calendar Calcs'!$E$2:$E1081,AT$23,'Calendar Calcs'!$D$2:$D1081,"&lt;="&amp;WEEKDAY($V114)))))</f>
        <v/>
      </c>
      <c r="AU114" s="69" t="str">
        <f>IF($AO114="","", IF($AO114&lt;AU$23,0,IF($AO114&gt;AU$23,COUNTIFS('Calendar Calcs'!$E$2:$E1081,AU$23),COUNTIFS('Calendar Calcs'!$E$2:$E1081,AU$23,'Calendar Calcs'!$D$2:$D1081,"&lt;="&amp;WEEKDAY($V114)))))</f>
        <v/>
      </c>
      <c r="AV114" s="69" t="str">
        <f>IF($AO114="","", IF($AO114&lt;AV$23,0,IF($AO114&gt;AV$23,COUNTIFS('Calendar Calcs'!$E$2:$E1081,AV$23),COUNTIFS('Calendar Calcs'!$E$2:$E1081,AV$23,'Calendar Calcs'!$D$2:$D1081,"&lt;="&amp;WEEKDAY($V114)))))</f>
        <v/>
      </c>
      <c r="AW114" s="69" t="str">
        <f>IF($AO114="","", IF($AO114&lt;AW$23,0,IF($AO114&gt;AW$23,COUNTIFS('Calendar Calcs'!$E$2:$E1081,AW$23),COUNTIFS('Calendar Calcs'!$E$2:$E1081,AW$23,'Calendar Calcs'!$D$2:$D1081,"&lt;="&amp;WEEKDAY($V114)))))</f>
        <v/>
      </c>
      <c r="AX114" s="69" t="str">
        <f>IF($AO114="","", IF($AO114&lt;AX$23,0,IF($AO114&gt;AX$23,COUNTIFS('Calendar Calcs'!$E$2:$E1081,AX$23),COUNTIFS('Calendar Calcs'!$E$2:$E1081,AX$23,'Calendar Calcs'!$D$2:$D1081,"&lt;="&amp;WEEKDAY($V114)))))</f>
        <v/>
      </c>
      <c r="AY114" s="69" t="str">
        <f>IF($W114="","",VLOOKUP($W114,'Calendar Calcs'!$B$2:$E1081,4,FALSE))</f>
        <v/>
      </c>
      <c r="AZ114" s="69" t="str">
        <f>IF($AY114="","",IF($AY114&gt;AZ$23,0,IF($AY114&lt;AZ$23,COUNTIFS('Calendar Calcs'!$E$2:$E1081,AZ$23),COUNTIFS('Calendar Calcs'!$E$2:$E1081,AZ$23,'Calendar Calcs'!$D$2:$D1081,"&gt;="&amp;WEEKDAY($W114)))))</f>
        <v/>
      </c>
      <c r="BA114" s="69" t="str">
        <f>IF($AY114="","",IF($AY114&gt;BA$23,0,IF($AY114&lt;BA$23,COUNTIFS('Calendar Calcs'!$E$2:$E1081,BA$23),COUNTIFS('Calendar Calcs'!$E$2:$E1081,BA$23,'Calendar Calcs'!$D$2:$D1081,"&gt;="&amp;WEEKDAY($W114)))))</f>
        <v/>
      </c>
      <c r="BB114" s="69" t="str">
        <f>IF($AY114="","",IF($AY114&gt;BB$23,0,IF($AY114&lt;BB$23,COUNTIFS('Calendar Calcs'!$E$2:$E1081,BB$23),COUNTIFS('Calendar Calcs'!$E$2:$E1081,BB$23,'Calendar Calcs'!$D$2:$D1081,"&gt;="&amp;WEEKDAY($W114)))))</f>
        <v/>
      </c>
      <c r="BC114" s="69" t="str">
        <f>IF($AY114="","",IF($AY114&gt;BC$23,0,IF($AY114&lt;BC$23,COUNTIFS('Calendar Calcs'!$E$2:$E1081,BC$23),COUNTIFS('Calendar Calcs'!$E$2:$E1081,BC$23,'Calendar Calcs'!$D$2:$D1081,"&gt;="&amp;WEEKDAY($W114)))))</f>
        <v/>
      </c>
      <c r="BD114" s="69" t="str">
        <f>IF($AY114="","",IF($AY114&gt;BD$23,0,IF($AY114&lt;BD$23,COUNTIFS('Calendar Calcs'!$E$2:$E1081,BD$23),COUNTIFS('Calendar Calcs'!$E$2:$E1081,BD$23,'Calendar Calcs'!$D$2:$D1081,"&gt;="&amp;WEEKDAY($W114)))))</f>
        <v/>
      </c>
      <c r="BE114" s="69" t="str">
        <f>IF($AY114="","",IF($AY114&gt;BE$23,0,IF($AY114&lt;BE$23,COUNTIFS('Calendar Calcs'!$E$2:$E1081,BE$23),COUNTIFS('Calendar Calcs'!$E$2:$E1081,BE$23,'Calendar Calcs'!$D$2:$D1081,"&gt;="&amp;WEEKDAY($W114)))))</f>
        <v/>
      </c>
      <c r="BF114" s="69" t="str">
        <f>IF($AY114="","",IF($AY114&gt;BF$23,0,IF($AY114&lt;BF$23,COUNTIFS('Calendar Calcs'!$E$2:$E1081,BF$23),COUNTIFS('Calendar Calcs'!$E$2:$E1081,BF$23,'Calendar Calcs'!$D$2:$D1081,"&gt;="&amp;WEEKDAY($W114)))))</f>
        <v/>
      </c>
      <c r="BG114" s="69" t="str">
        <f>IF($AY114="","",IF($AY114&gt;BG$23,0,IF($AY114&lt;BG$23,COUNTIFS('Calendar Calcs'!$E$2:$E1081,BG$23),COUNTIFS('Calendar Calcs'!$E$2:$E1081,BG$23,'Calendar Calcs'!$D$2:$D1081,"&gt;="&amp;WEEKDAY($W114)))))</f>
        <v/>
      </c>
      <c r="BH114" s="69">
        <f t="shared" si="29"/>
        <v>6</v>
      </c>
      <c r="BI114" s="69">
        <f>IF(Cover!$E$43="","",VLOOKUP(Cover!$E$43,'Calendar Calcs'!$B$2:$E1081,4,FALSE))</f>
        <v>1</v>
      </c>
      <c r="BJ114" s="69">
        <f>IF($BI114="","", IF($BI114&lt;BJ$23,0,IF($BI114&gt;=BJ$23,COUNTIFS('Calendar Calcs'!$E$2:$E1081,BJ$23),COUNTIFS('Calendar Calcs'!$E$2:$E1081,BJ$23,'Calendar Calcs'!$D$2:$D1081,"&lt;="&amp;WEEKDAY($V114)))))</f>
        <v>1</v>
      </c>
      <c r="BK114" s="69">
        <f t="shared" si="26"/>
        <v>6</v>
      </c>
      <c r="BN114" s="69" t="str">
        <f>IF(T114&gt;0,"FTE",IF(Cover!$E$47="Weekly",IF(S114&gt;29.75,"FTE","PTE"),IF(S114&gt;59.75,"FTE","PTE")))</f>
        <v>PTE</v>
      </c>
      <c r="BO114" s="69">
        <f>IF(BN114="FTE",30,IF(Cover!$E$47="Weekly",'STEP 2 EE Data'!S114,'STEP 2 EE Data'!S114/2))</f>
        <v>0</v>
      </c>
      <c r="BP114" s="209">
        <f t="shared" si="30"/>
        <v>0</v>
      </c>
      <c r="BQ114" s="209">
        <f t="shared" si="31"/>
        <v>0</v>
      </c>
      <c r="BR114" s="209">
        <f t="shared" si="32"/>
        <v>0</v>
      </c>
      <c r="BS114" s="209">
        <f t="shared" si="33"/>
        <v>0</v>
      </c>
      <c r="BT114" s="209">
        <f t="shared" si="34"/>
        <v>0</v>
      </c>
      <c r="BU114" s="209">
        <f t="shared" si="35"/>
        <v>0</v>
      </c>
      <c r="BV114" s="209">
        <f t="shared" si="36"/>
        <v>0</v>
      </c>
      <c r="BW114" s="209">
        <f t="shared" si="37"/>
        <v>0</v>
      </c>
      <c r="BX114" s="209">
        <f t="shared" si="38"/>
        <v>0</v>
      </c>
      <c r="CC114" s="210" t="str">
        <f>IF(B114="","",IF(C114="",IF(Cover!$E$47="Weekly",'STEP 3 EE Comp'!BI119*8,'STEP 3 EE Comp'!BI119*4),IF(Cover!$E$47="Weekly",'STEP 3 EE Comp'!BI119,'STEP 3 EE Comp'!BI119)))</f>
        <v/>
      </c>
      <c r="CD114" s="82" t="str">
        <f t="shared" si="39"/>
        <v/>
      </c>
      <c r="CE114" s="417">
        <f t="shared" si="40"/>
        <v>1</v>
      </c>
      <c r="CF114" s="82" t="str">
        <f t="shared" si="41"/>
        <v>Good</v>
      </c>
      <c r="CG114" s="82">
        <f t="shared" si="42"/>
        <v>0</v>
      </c>
      <c r="CH114" s="234">
        <f t="shared" si="43"/>
        <v>0</v>
      </c>
    </row>
    <row r="115" spans="1:86" s="69" customFormat="1" x14ac:dyDescent="0.3">
      <c r="A115" s="530"/>
      <c r="B115" s="477"/>
      <c r="C115" s="52"/>
      <c r="D115" s="565"/>
      <c r="E115" s="52"/>
      <c r="F115" s="507"/>
      <c r="G115" s="210">
        <f t="shared" si="44"/>
        <v>0</v>
      </c>
      <c r="H115" s="82">
        <f t="shared" si="25"/>
        <v>0</v>
      </c>
      <c r="I115" s="211"/>
      <c r="J115" s="441" t="s">
        <v>21</v>
      </c>
      <c r="K115" s="441" t="s">
        <v>21</v>
      </c>
      <c r="L115" s="441" t="s">
        <v>21</v>
      </c>
      <c r="M115" s="441" t="s">
        <v>21</v>
      </c>
      <c r="N115" s="568" t="s">
        <v>21</v>
      </c>
      <c r="O115" s="211"/>
      <c r="P115" s="212" t="str">
        <f>IF(B115="","",
IF(AND(V115="",W115="",B115&lt;&gt;""),"Employed",
IF(AND(V115&lt;&gt;"",W115="",B115&lt;&gt;""),"Terminated",
IF(AND(V115&lt;&gt;"",W115&lt;&gt;"",B115&lt;&gt;""),IF(W115&lt;Cover!$E$43,"Employed","Furloughed"),
IF(AND(V115="",W115&lt;&gt;"",B115&lt;&gt;""),IF(W115&lt;Cover!$E$43,"Employed","Rehired"))))))</f>
        <v/>
      </c>
      <c r="Q115" s="211"/>
      <c r="R115" s="536"/>
      <c r="S115" s="563"/>
      <c r="T115" s="536"/>
      <c r="U115" s="82">
        <f>IF(Cover!$E$47="Weekly",IF(T115&gt;0,T115,R115*S115),IF(T115&gt;0,T115,R115*S115)/2)</f>
        <v>0</v>
      </c>
      <c r="V115" s="564"/>
      <c r="W115" s="564"/>
      <c r="Y115" s="213" t="str">
        <f>IF($B115="","",IF('Actual Allocation Calc'!$AH$78="A",
IF($P115="Employed",$U115/7*BJ115,
IF(AND($P115="Terminated"),($U115/7*AP115),
IF(AND($P115="Furloughed"),($U115/7*AP115)+($U115/7*AZ115),
IF(AND($P115="Rehired"),($U115/7*AZ115),
IF(AND($P115="Terminated",AP115&gt;0),$U115,
IF($P115="Furloughed",IF(AP115&gt;0,$U115)+IF(AZ115&gt;0,$U115),
IF($P115="Rehired",IF(AZ115&gt;0,$U115)))))))),IF('Actual Allocation Calc'!$AH$78="C",'Actual Allocation Calc'!L115,'Actual Allocation Calc'!U115+IF($P115="Employed",$U115/7*BJ115,
IF(AND($P115="Terminated"),($U115/7*AP115),
IF(AND($P115="Furloughed"),($U115/7*AP115)+($U115/7*AZ115),
IF(AND($P115="Rehired"),($U115/7*AZ115),
IF(AND($P115="Terminated",AP115&gt;0),$U115,
IF($P115="Furloughed",IF(AP115&gt;0,$U115)+IF(AZ115&gt;0,$U115),
IF($P115="Rehired",IF(AZ115&gt;0,$U115))))))))*'Actual Allocation Calc'!$AH$99)))</f>
        <v/>
      </c>
      <c r="Z115" s="210" t="str">
        <f>IF($B115="","",IF('Actual Allocation Calc'!$AI$78="A",
IF($P115="Employed",$U115,
IF(AND($P115="Terminated"),($U115/7*AQ115),
IF(AND($P115="Furloughed"),($U115/7*AQ115)+($U115/7*BA115),
IF(AND($P115="Rehired"),($U115/7*BA115),
IF(AND($P115="Terminated",AQ115&gt;0),$U115,
IF($P115="Furloughed",IF(AQ115&gt;0,$U115)+IF(BA115&gt;0,$U115),
IF($P115="Rehired",IF(BA115&gt;0,$U115)))))))),IF('Actual Allocation Calc'!$AI$78="C",'Actual Allocation Calc'!M115,'Actual Allocation Calc'!V115+IF($P115="Employed",$U115,
IF(AND($P115="Terminated"),($U115/7*AQ115),
IF(AND($P115="Furloughed"),($U115/7*AQ115)+($U115/7*BA115),
IF(AND($P115="Rehired"),($U115/7*BA115),
IF(AND($P115="Terminated",AQ115&gt;0),$U115,
IF($P115="Furloughed",IF(AQ115&gt;0,$U115)+IF(BA115&gt;0,$U115),
IF($P115="Rehired",IF(BA115&gt;0,$U115))))))))*'Actual Allocation Calc'!$AI$99)))</f>
        <v/>
      </c>
      <c r="AA115" s="210" t="str">
        <f>IF($B115="","",IF('Actual Allocation Calc'!$AJ$78="A",
IF($P115="Employed",$U115,
IF(AND($P115="Terminated"),($U115/7*AR115),
IF(AND($P115="Furloughed"),($U115/7*AR115)+($U115/7*BB115),
IF(AND($P115="Rehired"),($U115/7*BB115),
IF(AND($P115="Terminated",AR115&gt;0),$U115,
IF($P115="Furloughed",IF(AR115&gt;0,$U115)+IF(BB115&gt;0,$U115),
IF($P115="Rehired",IF(BB115&gt;0,$U115)))))))),IF('Actual Allocation Calc'!$AJ$78="C",'Actual Allocation Calc'!N115,'Actual Allocation Calc'!W115+IF($P115="Employed",$U115,
IF(AND($P115="Terminated"),($U115/7*AR115),
IF(AND($P115="Furloughed"),($U115/7*AR115)+($U115/7*BB115),
IF(AND($P115="Rehired"),($U115/7*BB115),
IF(AND($P115="Terminated",AR115&gt;0),$U115,
IF($P115="Furloughed",IF(AR115&gt;0,$U115)+IF(BB115&gt;0,$U115),
IF($P115="Rehired",IF(BB115&gt;0,$U115))))))))*'Actual Allocation Calc'!$AJ$99)))</f>
        <v/>
      </c>
      <c r="AB115" s="210" t="str">
        <f>IF($B115="","",IF('Actual Allocation Calc'!$AK$78="A",
IF($P115="Employed",$U115,
IF(AND($P115="Terminated"),($U115/7*AS115),
IF(AND($P115="Furloughed"),($U115/7*AS115)+($U115/7*BC115),
IF(AND($P115="Rehired"),($U115/7*BC115),
IF(AND($P115="Terminated",AS115&gt;0),$U115,
IF($P115="Furloughed",IF(AS115&gt;0,$U115)+IF(BC115&gt;0,$U115),
IF($P115="Rehired",IF(BC115&gt;0,$U115)))))))),IF('Actual Allocation Calc'!$AK$78="C",'Actual Allocation Calc'!O115,'Actual Allocation Calc'!X115+IF($P115="Employed",$U115,
IF(AND($P115="Terminated"),($U115/7*AS115),
IF(AND($P115="Furloughed"),($U115/7*AS115)+($U115/7*BC115),
IF(AND($P115="Rehired"),($U115/7*BC115),
IF(AND($P115="Terminated",AS115&gt;0),$U115,
IF($P115="Furloughed",IF(AS115&gt;0,$U115)+IF(BC115&gt;0,$U115),
IF($P115="Rehired",IF(BC115&gt;0,$U115))))))))*'Actual Allocation Calc'!$AK$99)))</f>
        <v/>
      </c>
      <c r="AC115" s="210" t="str">
        <f>IF($B115="","",IF('Actual Allocation Calc'!$AL$78="A",
IF($P115="Employed",$U115,
IF(AND($P115="Terminated"),($U115/7*AT115),
IF(AND($P115="Furloughed"),($U115/7*AT115)+($U115/7*BD115),
IF(AND($P115="Rehired"),($U115/7*BD115),
IF(AND($P115="Terminated",AT115&gt;0),$U115,
IF($P115="Furloughed",IF(AT115&gt;0,$U115)+IF(BD115&gt;0,$U115),
IF($P115="Rehired",IF(BD115&gt;0,$U115)))))))),IF('Actual Allocation Calc'!$AL$78="C",'Actual Allocation Calc'!P115,'Actual Allocation Calc'!Y115+IF($P115="Employed",$U115,
IF(AND($P115="Terminated"),($U115/7*AT115),
IF(AND($P115="Furloughed"),($U115/7*AT115)+($U115/7*BD115),
IF(AND($P115="Rehired"),($U115/7*BD115),
IF(AND($P115="Terminated",AT115&gt;0),$U115,
IF($P115="Furloughed",IF(AT115&gt;0,$U115)+IF(BD115&gt;0,$U115),
IF($P115="Rehired",IF(BD115&gt;0,$U115))))))))*'Actual Allocation Calc'!$AL$99)))</f>
        <v/>
      </c>
      <c r="AD115" s="210" t="str">
        <f>IF($B115="","",IF('Actual Allocation Calc'!$AM$78="A",
IF($P115="Employed",$U115,
IF(AND($P115="Terminated"),($U115/7*AU115),
IF(AND($P115="Furloughed"),($U115/7*AU115)+($U115/7*BE115),
IF(AND($P115="Rehired"),($U115/7*BE115),
IF(AND($P115="Terminated",AU115&gt;0),$U115,
IF($P115="Furloughed",IF(AU115&gt;0,$U115)+IF(BE115&gt;0,$U115),
IF($P115="Rehired",IF(BE115&gt;0,$U115)))))))),IF('Actual Allocation Calc'!$AM$78="C",'Actual Allocation Calc'!Q115,'Actual Allocation Calc'!Z115+IF($P115="Employed",$U115,
IF(AND($P115="Terminated"),($U115/7*AU115),
IF(AND($P115="Furloughed"),($U115/7*AU115)+($U115/7*BE115),
IF(AND($P115="Rehired"),($U115/7*BE115),
IF(AND($P115="Terminated",AU115&gt;0),$U115,
IF($P115="Furloughed",IF(AU115&gt;0,$U115)+IF(BE115&gt;0,$U115),
IF($P115="Rehired",IF(BE115&gt;0,$U115))))))))*'Actual Allocation Calc'!$AM$99)))</f>
        <v/>
      </c>
      <c r="AE115" s="210" t="str">
        <f>IF($B115="","",IF('Actual Allocation Calc'!$AN$78="A",
IF($P115="Employed",$U115,
IF(AND($P115="Terminated"),($U115/7*AV115),
IF(AND($P115="Furloughed"),($U115/7*AV115)+($U115/7*BF115),
IF(AND($P115="Rehired"),($U115/7*BF115),
IF(AND($P115="Terminated",AV115&gt;0),$U115,
IF($P115="Furloughed",IF(AV115&gt;0,$U115)+IF(BF115&gt;0,$U115),
IF($P115="Rehired",IF(BF115&gt;0,$U115)))))))),IF('Actual Allocation Calc'!$AN$78="C",'Actual Allocation Calc'!R115,'Actual Allocation Calc'!AA115+IF($P115="Employed",$U115,
IF(AND($P115="Terminated"),($U115/7*AV115),
IF(AND($P115="Furloughed"),($U115/7*AV115)+($U115/7*BF115),
IF(AND($P115="Rehired"),($U115/7*BF115),
IF(AND($P115="Terminated",AV115&gt;0),$U115,
IF($P115="Furloughed",IF(AV115&gt;0,$U115)+IF(BF115&gt;0,$U115),
IF($P115="Rehired",IF(BF115&gt;0,$U115))))))))*'Actual Allocation Calc'!$AN$99)))</f>
        <v/>
      </c>
      <c r="AF115" s="210" t="str">
        <f>IF($B115="","",IF('Actual Allocation Calc'!$AO$78="A",
IF($P115="Employed",$U115,
IF(AND($P115="Terminated"),($U115/7*AW115),
IF(AND($P115="Furloughed"),($U115/7*AW115)+($U115/7*BG115),
IF(AND($P115="Rehired"),($U115/7*BG115),
IF(AND($P115="Terminated",AW115&gt;0),$U115,
IF($P115="Furloughed",IF(AW115&gt;0,$U115)+IF(BG115&gt;0,$U115),
IF($P115="Rehired",IF(BG115&gt;0,$U115)))))))),IF('Actual Allocation Calc'!$AO$78="C",'Actual Allocation Calc'!S115,'Actual Allocation Calc'!AB115+IF($P115="Employed",$U115,
IF(AND($P115="Terminated"),($U115/7*AW115),
IF(AND($P115="Furloughed"),($U115/7*AW115)+($U115/7*BG115),
IF(AND($P115="Rehired"),($U115/7*BG115),
IF(AND($P115="Terminated",AW115&gt;0),$U115,
IF($P115="Furloughed",IF(AW115&gt;0,$U115)+IF(BG115&gt;0,$U115),
IF($P115="Rehired",IF(BG115&gt;0,$U115))))))))*'Actual Allocation Calc'!$AO$99)))</f>
        <v/>
      </c>
      <c r="AG115" s="210" t="str">
        <f>IF($B115="","",IF('Actual Allocation Calc'!$AP$78="A",
IF($P115="Employed",$U115/7*BK115,
IF(AND($P115="Terminated"),($U115/7*AX115),
IF(AND($P115="Furloughed"),($U115/7*AX115)+($U115/7*BH115),
IF(AND($P115="Rehired"),($U115/7*BH115),
IF(AND($P115="Terminated",AX115&gt;0),$U115,
IF($P115="Furloughed",IF(AX115&gt;0,$U115)+IF(BH115&gt;0,$U115),
IF($P115="Rehired",IF(BH115&gt;0,$U115)))))))),IF('Actual Allocation Calc'!$AP$78="C",'Actual Allocation Calc'!T115,'Actual Allocation Calc'!AC115+IF($P115="Employed",$U115/7*BK115,
IF(AND($P115="Terminated"),($U115/7*AX115),
IF(AND($P115="Furloughed"),($U115/7*AX115)+($U115/7*BH115),
IF(AND($P115="Rehired"),($U115/7*BH115),
IF(AND($P115="Terminated",AX115&gt;0),$U115,
IF($P115="Furloughed",IF(AX115&gt;0,$U115)+IF(BH115&gt;0,$U115),
IF($P115="Rehired",IF(BH115&gt;0,$U115))))))))*'Actual Allocation Calc'!$AP$99)))</f>
        <v/>
      </c>
      <c r="AH115" s="536"/>
      <c r="AI115" s="82">
        <f t="shared" si="45"/>
        <v>0</v>
      </c>
      <c r="AJ115" s="210">
        <f t="shared" si="27"/>
        <v>0</v>
      </c>
      <c r="AK115" s="397" t="str">
        <f t="shared" si="28"/>
        <v/>
      </c>
      <c r="AM115" s="173"/>
      <c r="AO115" s="214" t="str">
        <f>IFERROR(IF($V115="","",VLOOKUP(V115,'Calendar Calcs'!$B$2:$E1082,4,FALSE)),0)</f>
        <v/>
      </c>
      <c r="AP115" s="69" t="str">
        <f>IF($AO115="","", IF($AO115&lt;AP$23,0,IF($AO115&gt;AP$23,COUNTIFS('Calendar Calcs'!$E$2:$E1082,AP$23),COUNTIFS('Calendar Calcs'!$E$2:$E1082,AP$23,'Calendar Calcs'!$D$2:$D1082,"&lt;="&amp;WEEKDAY($V115)))))</f>
        <v/>
      </c>
      <c r="AQ115" s="69" t="str">
        <f>IF($AO115="","", IF($AO115&lt;AQ$23,0,IF($AO115&gt;AQ$23,COUNTIFS('Calendar Calcs'!$E$2:$E1082,AQ$23),COUNTIFS('Calendar Calcs'!$E$2:$E1082,AQ$23,'Calendar Calcs'!$D$2:$D1082,"&lt;="&amp;WEEKDAY($V115)))))</f>
        <v/>
      </c>
      <c r="AR115" s="69" t="str">
        <f>IF($AO115="","", IF($AO115&lt;AR$23,0,IF($AO115&gt;AR$23,COUNTIFS('Calendar Calcs'!$E$2:$E1082,AR$23),COUNTIFS('Calendar Calcs'!$E$2:$E1082,AR$23,'Calendar Calcs'!$D$2:$D1082,"&lt;="&amp;WEEKDAY($V115)))))</f>
        <v/>
      </c>
      <c r="AS115" s="69" t="str">
        <f>IF($AO115="","", IF($AO115&lt;AS$23,0,IF($AO115&gt;AS$23,COUNTIFS('Calendar Calcs'!$E$2:$E1082,AS$23),COUNTIFS('Calendar Calcs'!$E$2:$E1082,AS$23,'Calendar Calcs'!$D$2:$D1082,"&lt;="&amp;WEEKDAY($V115)))))</f>
        <v/>
      </c>
      <c r="AT115" s="69" t="str">
        <f>IF($AO115="","", IF($AO115&lt;AT$23,0,IF($AO115&gt;AT$23,COUNTIFS('Calendar Calcs'!$E$2:$E1082,AT$23),COUNTIFS('Calendar Calcs'!$E$2:$E1082,AT$23,'Calendar Calcs'!$D$2:$D1082,"&lt;="&amp;WEEKDAY($V115)))))</f>
        <v/>
      </c>
      <c r="AU115" s="69" t="str">
        <f>IF($AO115="","", IF($AO115&lt;AU$23,0,IF($AO115&gt;AU$23,COUNTIFS('Calendar Calcs'!$E$2:$E1082,AU$23),COUNTIFS('Calendar Calcs'!$E$2:$E1082,AU$23,'Calendar Calcs'!$D$2:$D1082,"&lt;="&amp;WEEKDAY($V115)))))</f>
        <v/>
      </c>
      <c r="AV115" s="69" t="str">
        <f>IF($AO115="","", IF($AO115&lt;AV$23,0,IF($AO115&gt;AV$23,COUNTIFS('Calendar Calcs'!$E$2:$E1082,AV$23),COUNTIFS('Calendar Calcs'!$E$2:$E1082,AV$23,'Calendar Calcs'!$D$2:$D1082,"&lt;="&amp;WEEKDAY($V115)))))</f>
        <v/>
      </c>
      <c r="AW115" s="69" t="str">
        <f>IF($AO115="","", IF($AO115&lt;AW$23,0,IF($AO115&gt;AW$23,COUNTIFS('Calendar Calcs'!$E$2:$E1082,AW$23),COUNTIFS('Calendar Calcs'!$E$2:$E1082,AW$23,'Calendar Calcs'!$D$2:$D1082,"&lt;="&amp;WEEKDAY($V115)))))</f>
        <v/>
      </c>
      <c r="AX115" s="69" t="str">
        <f>IF($AO115="","", IF($AO115&lt;AX$23,0,IF($AO115&gt;AX$23,COUNTIFS('Calendar Calcs'!$E$2:$E1082,AX$23),COUNTIFS('Calendar Calcs'!$E$2:$E1082,AX$23,'Calendar Calcs'!$D$2:$D1082,"&lt;="&amp;WEEKDAY($V115)))))</f>
        <v/>
      </c>
      <c r="AY115" s="69" t="str">
        <f>IF($W115="","",VLOOKUP($W115,'Calendar Calcs'!$B$2:$E1082,4,FALSE))</f>
        <v/>
      </c>
      <c r="AZ115" s="69" t="str">
        <f>IF($AY115="","",IF($AY115&gt;AZ$23,0,IF($AY115&lt;AZ$23,COUNTIFS('Calendar Calcs'!$E$2:$E1082,AZ$23),COUNTIFS('Calendar Calcs'!$E$2:$E1082,AZ$23,'Calendar Calcs'!$D$2:$D1082,"&gt;="&amp;WEEKDAY($W115)))))</f>
        <v/>
      </c>
      <c r="BA115" s="69" t="str">
        <f>IF($AY115="","",IF($AY115&gt;BA$23,0,IF($AY115&lt;BA$23,COUNTIFS('Calendar Calcs'!$E$2:$E1082,BA$23),COUNTIFS('Calendar Calcs'!$E$2:$E1082,BA$23,'Calendar Calcs'!$D$2:$D1082,"&gt;="&amp;WEEKDAY($W115)))))</f>
        <v/>
      </c>
      <c r="BB115" s="69" t="str">
        <f>IF($AY115="","",IF($AY115&gt;BB$23,0,IF($AY115&lt;BB$23,COUNTIFS('Calendar Calcs'!$E$2:$E1082,BB$23),COUNTIFS('Calendar Calcs'!$E$2:$E1082,BB$23,'Calendar Calcs'!$D$2:$D1082,"&gt;="&amp;WEEKDAY($W115)))))</f>
        <v/>
      </c>
      <c r="BC115" s="69" t="str">
        <f>IF($AY115="","",IF($AY115&gt;BC$23,0,IF($AY115&lt;BC$23,COUNTIFS('Calendar Calcs'!$E$2:$E1082,BC$23),COUNTIFS('Calendar Calcs'!$E$2:$E1082,BC$23,'Calendar Calcs'!$D$2:$D1082,"&gt;="&amp;WEEKDAY($W115)))))</f>
        <v/>
      </c>
      <c r="BD115" s="69" t="str">
        <f>IF($AY115="","",IF($AY115&gt;BD$23,0,IF($AY115&lt;BD$23,COUNTIFS('Calendar Calcs'!$E$2:$E1082,BD$23),COUNTIFS('Calendar Calcs'!$E$2:$E1082,BD$23,'Calendar Calcs'!$D$2:$D1082,"&gt;="&amp;WEEKDAY($W115)))))</f>
        <v/>
      </c>
      <c r="BE115" s="69" t="str">
        <f>IF($AY115="","",IF($AY115&gt;BE$23,0,IF($AY115&lt;BE$23,COUNTIFS('Calendar Calcs'!$E$2:$E1082,BE$23),COUNTIFS('Calendar Calcs'!$E$2:$E1082,BE$23,'Calendar Calcs'!$D$2:$D1082,"&gt;="&amp;WEEKDAY($W115)))))</f>
        <v/>
      </c>
      <c r="BF115" s="69" t="str">
        <f>IF($AY115="","",IF($AY115&gt;BF$23,0,IF($AY115&lt;BF$23,COUNTIFS('Calendar Calcs'!$E$2:$E1082,BF$23),COUNTIFS('Calendar Calcs'!$E$2:$E1082,BF$23,'Calendar Calcs'!$D$2:$D1082,"&gt;="&amp;WEEKDAY($W115)))))</f>
        <v/>
      </c>
      <c r="BG115" s="69" t="str">
        <f>IF($AY115="","",IF($AY115&gt;BG$23,0,IF($AY115&lt;BG$23,COUNTIFS('Calendar Calcs'!$E$2:$E1082,BG$23),COUNTIFS('Calendar Calcs'!$E$2:$E1082,BG$23,'Calendar Calcs'!$D$2:$D1082,"&gt;="&amp;WEEKDAY($W115)))))</f>
        <v/>
      </c>
      <c r="BH115" s="69">
        <f t="shared" si="29"/>
        <v>6</v>
      </c>
      <c r="BI115" s="69">
        <f>IF(Cover!$E$43="","",VLOOKUP(Cover!$E$43,'Calendar Calcs'!$B$2:$E1082,4,FALSE))</f>
        <v>1</v>
      </c>
      <c r="BJ115" s="69">
        <f>IF($BI115="","", IF($BI115&lt;BJ$23,0,IF($BI115&gt;=BJ$23,COUNTIFS('Calendar Calcs'!$E$2:$E1082,BJ$23),COUNTIFS('Calendar Calcs'!$E$2:$E1082,BJ$23,'Calendar Calcs'!$D$2:$D1082,"&lt;="&amp;WEEKDAY($V115)))))</f>
        <v>1</v>
      </c>
      <c r="BK115" s="69">
        <f t="shared" si="26"/>
        <v>6</v>
      </c>
      <c r="BN115" s="69" t="str">
        <f>IF(T115&gt;0,"FTE",IF(Cover!$E$47="Weekly",IF(S115&gt;29.75,"FTE","PTE"),IF(S115&gt;59.75,"FTE","PTE")))</f>
        <v>PTE</v>
      </c>
      <c r="BO115" s="69">
        <f>IF(BN115="FTE",30,IF(Cover!$E$47="Weekly",'STEP 2 EE Data'!S115,'STEP 2 EE Data'!S115/2))</f>
        <v>0</v>
      </c>
      <c r="BP115" s="209">
        <f t="shared" si="30"/>
        <v>0</v>
      </c>
      <c r="BQ115" s="209">
        <f t="shared" si="31"/>
        <v>0</v>
      </c>
      <c r="BR115" s="209">
        <f t="shared" si="32"/>
        <v>0</v>
      </c>
      <c r="BS115" s="209">
        <f t="shared" si="33"/>
        <v>0</v>
      </c>
      <c r="BT115" s="209">
        <f t="shared" si="34"/>
        <v>0</v>
      </c>
      <c r="BU115" s="209">
        <f t="shared" si="35"/>
        <v>0</v>
      </c>
      <c r="BV115" s="209">
        <f t="shared" si="36"/>
        <v>0</v>
      </c>
      <c r="BW115" s="209">
        <f t="shared" si="37"/>
        <v>0</v>
      </c>
      <c r="BX115" s="209">
        <f t="shared" si="38"/>
        <v>0</v>
      </c>
      <c r="CC115" s="210" t="str">
        <f>IF(B115="","",IF(C115="",IF(Cover!$E$47="Weekly",'STEP 3 EE Comp'!BI120*8,'STEP 3 EE Comp'!BI120*4),IF(Cover!$E$47="Weekly",'STEP 3 EE Comp'!BI120,'STEP 3 EE Comp'!BI120)))</f>
        <v/>
      </c>
      <c r="CD115" s="82" t="str">
        <f t="shared" si="39"/>
        <v/>
      </c>
      <c r="CE115" s="417">
        <f t="shared" si="40"/>
        <v>1</v>
      </c>
      <c r="CF115" s="82" t="str">
        <f t="shared" si="41"/>
        <v>Good</v>
      </c>
      <c r="CG115" s="82">
        <f t="shared" si="42"/>
        <v>0</v>
      </c>
      <c r="CH115" s="234">
        <f t="shared" si="43"/>
        <v>0</v>
      </c>
    </row>
    <row r="116" spans="1:86" s="69" customFormat="1" x14ac:dyDescent="0.3">
      <c r="A116" s="530"/>
      <c r="B116" s="477"/>
      <c r="C116" s="52"/>
      <c r="D116" s="565"/>
      <c r="E116" s="52"/>
      <c r="F116" s="507"/>
      <c r="G116" s="210">
        <f t="shared" si="44"/>
        <v>0</v>
      </c>
      <c r="H116" s="82">
        <f t="shared" si="25"/>
        <v>0</v>
      </c>
      <c r="I116" s="211"/>
      <c r="J116" s="441" t="s">
        <v>21</v>
      </c>
      <c r="K116" s="441" t="s">
        <v>21</v>
      </c>
      <c r="L116" s="441" t="s">
        <v>21</v>
      </c>
      <c r="M116" s="441" t="s">
        <v>21</v>
      </c>
      <c r="N116" s="568" t="s">
        <v>21</v>
      </c>
      <c r="O116" s="211"/>
      <c r="P116" s="212" t="str">
        <f>IF(B116="","",
IF(AND(V116="",W116="",B116&lt;&gt;""),"Employed",
IF(AND(V116&lt;&gt;"",W116="",B116&lt;&gt;""),"Terminated",
IF(AND(V116&lt;&gt;"",W116&lt;&gt;"",B116&lt;&gt;""),IF(W116&lt;Cover!$E$43,"Employed","Furloughed"),
IF(AND(V116="",W116&lt;&gt;"",B116&lt;&gt;""),IF(W116&lt;Cover!$E$43,"Employed","Rehired"))))))</f>
        <v/>
      </c>
      <c r="Q116" s="211"/>
      <c r="R116" s="536"/>
      <c r="S116" s="563"/>
      <c r="T116" s="536"/>
      <c r="U116" s="82">
        <f>IF(Cover!$E$47="Weekly",IF(T116&gt;0,T116,R116*S116),IF(T116&gt;0,T116,R116*S116)/2)</f>
        <v>0</v>
      </c>
      <c r="V116" s="564"/>
      <c r="W116" s="564"/>
      <c r="Y116" s="213" t="str">
        <f>IF($B116="","",IF('Actual Allocation Calc'!$AH$78="A",
IF($P116="Employed",$U116/7*BJ116,
IF(AND($P116="Terminated"),($U116/7*AP116),
IF(AND($P116="Furloughed"),($U116/7*AP116)+($U116/7*AZ116),
IF(AND($P116="Rehired"),($U116/7*AZ116),
IF(AND($P116="Terminated",AP116&gt;0),$U116,
IF($P116="Furloughed",IF(AP116&gt;0,$U116)+IF(AZ116&gt;0,$U116),
IF($P116="Rehired",IF(AZ116&gt;0,$U116)))))))),IF('Actual Allocation Calc'!$AH$78="C",'Actual Allocation Calc'!L116,'Actual Allocation Calc'!U116+IF($P116="Employed",$U116/7*BJ116,
IF(AND($P116="Terminated"),($U116/7*AP116),
IF(AND($P116="Furloughed"),($U116/7*AP116)+($U116/7*AZ116),
IF(AND($P116="Rehired"),($U116/7*AZ116),
IF(AND($P116="Terminated",AP116&gt;0),$U116,
IF($P116="Furloughed",IF(AP116&gt;0,$U116)+IF(AZ116&gt;0,$U116),
IF($P116="Rehired",IF(AZ116&gt;0,$U116))))))))*'Actual Allocation Calc'!$AH$99)))</f>
        <v/>
      </c>
      <c r="Z116" s="210" t="str">
        <f>IF($B116="","",IF('Actual Allocation Calc'!$AI$78="A",
IF($P116="Employed",$U116,
IF(AND($P116="Terminated"),($U116/7*AQ116),
IF(AND($P116="Furloughed"),($U116/7*AQ116)+($U116/7*BA116),
IF(AND($P116="Rehired"),($U116/7*BA116),
IF(AND($P116="Terminated",AQ116&gt;0),$U116,
IF($P116="Furloughed",IF(AQ116&gt;0,$U116)+IF(BA116&gt;0,$U116),
IF($P116="Rehired",IF(BA116&gt;0,$U116)))))))),IF('Actual Allocation Calc'!$AI$78="C",'Actual Allocation Calc'!M116,'Actual Allocation Calc'!V116+IF($P116="Employed",$U116,
IF(AND($P116="Terminated"),($U116/7*AQ116),
IF(AND($P116="Furloughed"),($U116/7*AQ116)+($U116/7*BA116),
IF(AND($P116="Rehired"),($U116/7*BA116),
IF(AND($P116="Terminated",AQ116&gt;0),$U116,
IF($P116="Furloughed",IF(AQ116&gt;0,$U116)+IF(BA116&gt;0,$U116),
IF($P116="Rehired",IF(BA116&gt;0,$U116))))))))*'Actual Allocation Calc'!$AI$99)))</f>
        <v/>
      </c>
      <c r="AA116" s="210" t="str">
        <f>IF($B116="","",IF('Actual Allocation Calc'!$AJ$78="A",
IF($P116="Employed",$U116,
IF(AND($P116="Terminated"),($U116/7*AR116),
IF(AND($P116="Furloughed"),($U116/7*AR116)+($U116/7*BB116),
IF(AND($P116="Rehired"),($U116/7*BB116),
IF(AND($P116="Terminated",AR116&gt;0),$U116,
IF($P116="Furloughed",IF(AR116&gt;0,$U116)+IF(BB116&gt;0,$U116),
IF($P116="Rehired",IF(BB116&gt;0,$U116)))))))),IF('Actual Allocation Calc'!$AJ$78="C",'Actual Allocation Calc'!N116,'Actual Allocation Calc'!W116+IF($P116="Employed",$U116,
IF(AND($P116="Terminated"),($U116/7*AR116),
IF(AND($P116="Furloughed"),($U116/7*AR116)+($U116/7*BB116),
IF(AND($P116="Rehired"),($U116/7*BB116),
IF(AND($P116="Terminated",AR116&gt;0),$U116,
IF($P116="Furloughed",IF(AR116&gt;0,$U116)+IF(BB116&gt;0,$U116),
IF($P116="Rehired",IF(BB116&gt;0,$U116))))))))*'Actual Allocation Calc'!$AJ$99)))</f>
        <v/>
      </c>
      <c r="AB116" s="210" t="str">
        <f>IF($B116="","",IF('Actual Allocation Calc'!$AK$78="A",
IF($P116="Employed",$U116,
IF(AND($P116="Terminated"),($U116/7*AS116),
IF(AND($P116="Furloughed"),($U116/7*AS116)+($U116/7*BC116),
IF(AND($P116="Rehired"),($U116/7*BC116),
IF(AND($P116="Terminated",AS116&gt;0),$U116,
IF($P116="Furloughed",IF(AS116&gt;0,$U116)+IF(BC116&gt;0,$U116),
IF($P116="Rehired",IF(BC116&gt;0,$U116)))))))),IF('Actual Allocation Calc'!$AK$78="C",'Actual Allocation Calc'!O116,'Actual Allocation Calc'!X116+IF($P116="Employed",$U116,
IF(AND($P116="Terminated"),($U116/7*AS116),
IF(AND($P116="Furloughed"),($U116/7*AS116)+($U116/7*BC116),
IF(AND($P116="Rehired"),($U116/7*BC116),
IF(AND($P116="Terminated",AS116&gt;0),$U116,
IF($P116="Furloughed",IF(AS116&gt;0,$U116)+IF(BC116&gt;0,$U116),
IF($P116="Rehired",IF(BC116&gt;0,$U116))))))))*'Actual Allocation Calc'!$AK$99)))</f>
        <v/>
      </c>
      <c r="AC116" s="210" t="str">
        <f>IF($B116="","",IF('Actual Allocation Calc'!$AL$78="A",
IF($P116="Employed",$U116,
IF(AND($P116="Terminated"),($U116/7*AT116),
IF(AND($P116="Furloughed"),($U116/7*AT116)+($U116/7*BD116),
IF(AND($P116="Rehired"),($U116/7*BD116),
IF(AND($P116="Terminated",AT116&gt;0),$U116,
IF($P116="Furloughed",IF(AT116&gt;0,$U116)+IF(BD116&gt;0,$U116),
IF($P116="Rehired",IF(BD116&gt;0,$U116)))))))),IF('Actual Allocation Calc'!$AL$78="C",'Actual Allocation Calc'!P116,'Actual Allocation Calc'!Y116+IF($P116="Employed",$U116,
IF(AND($P116="Terminated"),($U116/7*AT116),
IF(AND($P116="Furloughed"),($U116/7*AT116)+($U116/7*BD116),
IF(AND($P116="Rehired"),($U116/7*BD116),
IF(AND($P116="Terminated",AT116&gt;0),$U116,
IF($P116="Furloughed",IF(AT116&gt;0,$U116)+IF(BD116&gt;0,$U116),
IF($P116="Rehired",IF(BD116&gt;0,$U116))))))))*'Actual Allocation Calc'!$AL$99)))</f>
        <v/>
      </c>
      <c r="AD116" s="210" t="str">
        <f>IF($B116="","",IF('Actual Allocation Calc'!$AM$78="A",
IF($P116="Employed",$U116,
IF(AND($P116="Terminated"),($U116/7*AU116),
IF(AND($P116="Furloughed"),($U116/7*AU116)+($U116/7*BE116),
IF(AND($P116="Rehired"),($U116/7*BE116),
IF(AND($P116="Terminated",AU116&gt;0),$U116,
IF($P116="Furloughed",IF(AU116&gt;0,$U116)+IF(BE116&gt;0,$U116),
IF($P116="Rehired",IF(BE116&gt;0,$U116)))))))),IF('Actual Allocation Calc'!$AM$78="C",'Actual Allocation Calc'!Q116,'Actual Allocation Calc'!Z116+IF($P116="Employed",$U116,
IF(AND($P116="Terminated"),($U116/7*AU116),
IF(AND($P116="Furloughed"),($U116/7*AU116)+($U116/7*BE116),
IF(AND($P116="Rehired"),($U116/7*BE116),
IF(AND($P116="Terminated",AU116&gt;0),$U116,
IF($P116="Furloughed",IF(AU116&gt;0,$U116)+IF(BE116&gt;0,$U116),
IF($P116="Rehired",IF(BE116&gt;0,$U116))))))))*'Actual Allocation Calc'!$AM$99)))</f>
        <v/>
      </c>
      <c r="AE116" s="210" t="str">
        <f>IF($B116="","",IF('Actual Allocation Calc'!$AN$78="A",
IF($P116="Employed",$U116,
IF(AND($P116="Terminated"),($U116/7*AV116),
IF(AND($P116="Furloughed"),($U116/7*AV116)+($U116/7*BF116),
IF(AND($P116="Rehired"),($U116/7*BF116),
IF(AND($P116="Terminated",AV116&gt;0),$U116,
IF($P116="Furloughed",IF(AV116&gt;0,$U116)+IF(BF116&gt;0,$U116),
IF($P116="Rehired",IF(BF116&gt;0,$U116)))))))),IF('Actual Allocation Calc'!$AN$78="C",'Actual Allocation Calc'!R116,'Actual Allocation Calc'!AA116+IF($P116="Employed",$U116,
IF(AND($P116="Terminated"),($U116/7*AV116),
IF(AND($P116="Furloughed"),($U116/7*AV116)+($U116/7*BF116),
IF(AND($P116="Rehired"),($U116/7*BF116),
IF(AND($P116="Terminated",AV116&gt;0),$U116,
IF($P116="Furloughed",IF(AV116&gt;0,$U116)+IF(BF116&gt;0,$U116),
IF($P116="Rehired",IF(BF116&gt;0,$U116))))))))*'Actual Allocation Calc'!$AN$99)))</f>
        <v/>
      </c>
      <c r="AF116" s="210" t="str">
        <f>IF($B116="","",IF('Actual Allocation Calc'!$AO$78="A",
IF($P116="Employed",$U116,
IF(AND($P116="Terminated"),($U116/7*AW116),
IF(AND($P116="Furloughed"),($U116/7*AW116)+($U116/7*BG116),
IF(AND($P116="Rehired"),($U116/7*BG116),
IF(AND($P116="Terminated",AW116&gt;0),$U116,
IF($P116="Furloughed",IF(AW116&gt;0,$U116)+IF(BG116&gt;0,$U116),
IF($P116="Rehired",IF(BG116&gt;0,$U116)))))))),IF('Actual Allocation Calc'!$AO$78="C",'Actual Allocation Calc'!S116,'Actual Allocation Calc'!AB116+IF($P116="Employed",$U116,
IF(AND($P116="Terminated"),($U116/7*AW116),
IF(AND($P116="Furloughed"),($U116/7*AW116)+($U116/7*BG116),
IF(AND($P116="Rehired"),($U116/7*BG116),
IF(AND($P116="Terminated",AW116&gt;0),$U116,
IF($P116="Furloughed",IF(AW116&gt;0,$U116)+IF(BG116&gt;0,$U116),
IF($P116="Rehired",IF(BG116&gt;0,$U116))))))))*'Actual Allocation Calc'!$AO$99)))</f>
        <v/>
      </c>
      <c r="AG116" s="210" t="str">
        <f>IF($B116="","",IF('Actual Allocation Calc'!$AP$78="A",
IF($P116="Employed",$U116/7*BK116,
IF(AND($P116="Terminated"),($U116/7*AX116),
IF(AND($P116="Furloughed"),($U116/7*AX116)+($U116/7*BH116),
IF(AND($P116="Rehired"),($U116/7*BH116),
IF(AND($P116="Terminated",AX116&gt;0),$U116,
IF($P116="Furloughed",IF(AX116&gt;0,$U116)+IF(BH116&gt;0,$U116),
IF($P116="Rehired",IF(BH116&gt;0,$U116)))))))),IF('Actual Allocation Calc'!$AP$78="C",'Actual Allocation Calc'!T116,'Actual Allocation Calc'!AC116+IF($P116="Employed",$U116/7*BK116,
IF(AND($P116="Terminated"),($U116/7*AX116),
IF(AND($P116="Furloughed"),($U116/7*AX116)+($U116/7*BH116),
IF(AND($P116="Rehired"),($U116/7*BH116),
IF(AND($P116="Terminated",AX116&gt;0),$U116,
IF($P116="Furloughed",IF(AX116&gt;0,$U116)+IF(BH116&gt;0,$U116),
IF($P116="Rehired",IF(BH116&gt;0,$U116))))))))*'Actual Allocation Calc'!$AP$99)))</f>
        <v/>
      </c>
      <c r="AH116" s="536"/>
      <c r="AI116" s="82">
        <f t="shared" si="45"/>
        <v>0</v>
      </c>
      <c r="AJ116" s="210">
        <f t="shared" si="27"/>
        <v>0</v>
      </c>
      <c r="AK116" s="397" t="str">
        <f t="shared" si="28"/>
        <v/>
      </c>
      <c r="AM116" s="173"/>
      <c r="AO116" s="214" t="str">
        <f>IFERROR(IF($V116="","",VLOOKUP(V116,'Calendar Calcs'!$B$2:$E1083,4,FALSE)),0)</f>
        <v/>
      </c>
      <c r="AP116" s="69" t="str">
        <f>IF($AO116="","", IF($AO116&lt;AP$23,0,IF($AO116&gt;AP$23,COUNTIFS('Calendar Calcs'!$E$2:$E1083,AP$23),COUNTIFS('Calendar Calcs'!$E$2:$E1083,AP$23,'Calendar Calcs'!$D$2:$D1083,"&lt;="&amp;WEEKDAY($V116)))))</f>
        <v/>
      </c>
      <c r="AQ116" s="69" t="str">
        <f>IF($AO116="","", IF($AO116&lt;AQ$23,0,IF($AO116&gt;AQ$23,COUNTIFS('Calendar Calcs'!$E$2:$E1083,AQ$23),COUNTIFS('Calendar Calcs'!$E$2:$E1083,AQ$23,'Calendar Calcs'!$D$2:$D1083,"&lt;="&amp;WEEKDAY($V116)))))</f>
        <v/>
      </c>
      <c r="AR116" s="69" t="str">
        <f>IF($AO116="","", IF($AO116&lt;AR$23,0,IF($AO116&gt;AR$23,COUNTIFS('Calendar Calcs'!$E$2:$E1083,AR$23),COUNTIFS('Calendar Calcs'!$E$2:$E1083,AR$23,'Calendar Calcs'!$D$2:$D1083,"&lt;="&amp;WEEKDAY($V116)))))</f>
        <v/>
      </c>
      <c r="AS116" s="69" t="str">
        <f>IF($AO116="","", IF($AO116&lt;AS$23,0,IF($AO116&gt;AS$23,COUNTIFS('Calendar Calcs'!$E$2:$E1083,AS$23),COUNTIFS('Calendar Calcs'!$E$2:$E1083,AS$23,'Calendar Calcs'!$D$2:$D1083,"&lt;="&amp;WEEKDAY($V116)))))</f>
        <v/>
      </c>
      <c r="AT116" s="69" t="str">
        <f>IF($AO116="","", IF($AO116&lt;AT$23,0,IF($AO116&gt;AT$23,COUNTIFS('Calendar Calcs'!$E$2:$E1083,AT$23),COUNTIFS('Calendar Calcs'!$E$2:$E1083,AT$23,'Calendar Calcs'!$D$2:$D1083,"&lt;="&amp;WEEKDAY($V116)))))</f>
        <v/>
      </c>
      <c r="AU116" s="69" t="str">
        <f>IF($AO116="","", IF($AO116&lt;AU$23,0,IF($AO116&gt;AU$23,COUNTIFS('Calendar Calcs'!$E$2:$E1083,AU$23),COUNTIFS('Calendar Calcs'!$E$2:$E1083,AU$23,'Calendar Calcs'!$D$2:$D1083,"&lt;="&amp;WEEKDAY($V116)))))</f>
        <v/>
      </c>
      <c r="AV116" s="69" t="str">
        <f>IF($AO116="","", IF($AO116&lt;AV$23,0,IF($AO116&gt;AV$23,COUNTIFS('Calendar Calcs'!$E$2:$E1083,AV$23),COUNTIFS('Calendar Calcs'!$E$2:$E1083,AV$23,'Calendar Calcs'!$D$2:$D1083,"&lt;="&amp;WEEKDAY($V116)))))</f>
        <v/>
      </c>
      <c r="AW116" s="69" t="str">
        <f>IF($AO116="","", IF($AO116&lt;AW$23,0,IF($AO116&gt;AW$23,COUNTIFS('Calendar Calcs'!$E$2:$E1083,AW$23),COUNTIFS('Calendar Calcs'!$E$2:$E1083,AW$23,'Calendar Calcs'!$D$2:$D1083,"&lt;="&amp;WEEKDAY($V116)))))</f>
        <v/>
      </c>
      <c r="AX116" s="69" t="str">
        <f>IF($AO116="","", IF($AO116&lt;AX$23,0,IF($AO116&gt;AX$23,COUNTIFS('Calendar Calcs'!$E$2:$E1083,AX$23),COUNTIFS('Calendar Calcs'!$E$2:$E1083,AX$23,'Calendar Calcs'!$D$2:$D1083,"&lt;="&amp;WEEKDAY($V116)))))</f>
        <v/>
      </c>
      <c r="AY116" s="69" t="str">
        <f>IF($W116="","",VLOOKUP($W116,'Calendar Calcs'!$B$2:$E1083,4,FALSE))</f>
        <v/>
      </c>
      <c r="AZ116" s="69" t="str">
        <f>IF($AY116="","",IF($AY116&gt;AZ$23,0,IF($AY116&lt;AZ$23,COUNTIFS('Calendar Calcs'!$E$2:$E1083,AZ$23),COUNTIFS('Calendar Calcs'!$E$2:$E1083,AZ$23,'Calendar Calcs'!$D$2:$D1083,"&gt;="&amp;WEEKDAY($W116)))))</f>
        <v/>
      </c>
      <c r="BA116" s="69" t="str">
        <f>IF($AY116="","",IF($AY116&gt;BA$23,0,IF($AY116&lt;BA$23,COUNTIFS('Calendar Calcs'!$E$2:$E1083,BA$23),COUNTIFS('Calendar Calcs'!$E$2:$E1083,BA$23,'Calendar Calcs'!$D$2:$D1083,"&gt;="&amp;WEEKDAY($W116)))))</f>
        <v/>
      </c>
      <c r="BB116" s="69" t="str">
        <f>IF($AY116="","",IF($AY116&gt;BB$23,0,IF($AY116&lt;BB$23,COUNTIFS('Calendar Calcs'!$E$2:$E1083,BB$23),COUNTIFS('Calendar Calcs'!$E$2:$E1083,BB$23,'Calendar Calcs'!$D$2:$D1083,"&gt;="&amp;WEEKDAY($W116)))))</f>
        <v/>
      </c>
      <c r="BC116" s="69" t="str">
        <f>IF($AY116="","",IF($AY116&gt;BC$23,0,IF($AY116&lt;BC$23,COUNTIFS('Calendar Calcs'!$E$2:$E1083,BC$23),COUNTIFS('Calendar Calcs'!$E$2:$E1083,BC$23,'Calendar Calcs'!$D$2:$D1083,"&gt;="&amp;WEEKDAY($W116)))))</f>
        <v/>
      </c>
      <c r="BD116" s="69" t="str">
        <f>IF($AY116="","",IF($AY116&gt;BD$23,0,IF($AY116&lt;BD$23,COUNTIFS('Calendar Calcs'!$E$2:$E1083,BD$23),COUNTIFS('Calendar Calcs'!$E$2:$E1083,BD$23,'Calendar Calcs'!$D$2:$D1083,"&gt;="&amp;WEEKDAY($W116)))))</f>
        <v/>
      </c>
      <c r="BE116" s="69" t="str">
        <f>IF($AY116="","",IF($AY116&gt;BE$23,0,IF($AY116&lt;BE$23,COUNTIFS('Calendar Calcs'!$E$2:$E1083,BE$23),COUNTIFS('Calendar Calcs'!$E$2:$E1083,BE$23,'Calendar Calcs'!$D$2:$D1083,"&gt;="&amp;WEEKDAY($W116)))))</f>
        <v/>
      </c>
      <c r="BF116" s="69" t="str">
        <f>IF($AY116="","",IF($AY116&gt;BF$23,0,IF($AY116&lt;BF$23,COUNTIFS('Calendar Calcs'!$E$2:$E1083,BF$23),COUNTIFS('Calendar Calcs'!$E$2:$E1083,BF$23,'Calendar Calcs'!$D$2:$D1083,"&gt;="&amp;WEEKDAY($W116)))))</f>
        <v/>
      </c>
      <c r="BG116" s="69" t="str">
        <f>IF($AY116="","",IF($AY116&gt;BG$23,0,IF($AY116&lt;BG$23,COUNTIFS('Calendar Calcs'!$E$2:$E1083,BG$23),COUNTIFS('Calendar Calcs'!$E$2:$E1083,BG$23,'Calendar Calcs'!$D$2:$D1083,"&gt;="&amp;WEEKDAY($W116)))))</f>
        <v/>
      </c>
      <c r="BH116" s="69">
        <f t="shared" si="29"/>
        <v>6</v>
      </c>
      <c r="BI116" s="69">
        <f>IF(Cover!$E$43="","",VLOOKUP(Cover!$E$43,'Calendar Calcs'!$B$2:$E1083,4,FALSE))</f>
        <v>1</v>
      </c>
      <c r="BJ116" s="69">
        <f>IF($BI116="","", IF($BI116&lt;BJ$23,0,IF($BI116&gt;=BJ$23,COUNTIFS('Calendar Calcs'!$E$2:$E1083,BJ$23),COUNTIFS('Calendar Calcs'!$E$2:$E1083,BJ$23,'Calendar Calcs'!$D$2:$D1083,"&lt;="&amp;WEEKDAY($V116)))))</f>
        <v>1</v>
      </c>
      <c r="BK116" s="69">
        <f t="shared" si="26"/>
        <v>6</v>
      </c>
      <c r="BN116" s="69" t="str">
        <f>IF(T116&gt;0,"FTE",IF(Cover!$E$47="Weekly",IF(S116&gt;29.75,"FTE","PTE"),IF(S116&gt;59.75,"FTE","PTE")))</f>
        <v>PTE</v>
      </c>
      <c r="BO116" s="69">
        <f>IF(BN116="FTE",30,IF(Cover!$E$47="Weekly",'STEP 2 EE Data'!S116,'STEP 2 EE Data'!S116/2))</f>
        <v>0</v>
      </c>
      <c r="BP116" s="209">
        <f t="shared" si="30"/>
        <v>0</v>
      </c>
      <c r="BQ116" s="209">
        <f t="shared" si="31"/>
        <v>0</v>
      </c>
      <c r="BR116" s="209">
        <f t="shared" si="32"/>
        <v>0</v>
      </c>
      <c r="BS116" s="209">
        <f t="shared" si="33"/>
        <v>0</v>
      </c>
      <c r="BT116" s="209">
        <f t="shared" si="34"/>
        <v>0</v>
      </c>
      <c r="BU116" s="209">
        <f t="shared" si="35"/>
        <v>0</v>
      </c>
      <c r="BV116" s="209">
        <f t="shared" si="36"/>
        <v>0</v>
      </c>
      <c r="BW116" s="209">
        <f t="shared" si="37"/>
        <v>0</v>
      </c>
      <c r="BX116" s="209">
        <f t="shared" si="38"/>
        <v>0</v>
      </c>
      <c r="CC116" s="210" t="str">
        <f>IF(B116="","",IF(C116="",IF(Cover!$E$47="Weekly",'STEP 3 EE Comp'!BI121*8,'STEP 3 EE Comp'!BI121*4),IF(Cover!$E$47="Weekly",'STEP 3 EE Comp'!BI121,'STEP 3 EE Comp'!BI121)))</f>
        <v/>
      </c>
      <c r="CD116" s="82" t="str">
        <f t="shared" si="39"/>
        <v/>
      </c>
      <c r="CE116" s="417">
        <f t="shared" si="40"/>
        <v>1</v>
      </c>
      <c r="CF116" s="82" t="str">
        <f t="shared" si="41"/>
        <v>Good</v>
      </c>
      <c r="CG116" s="82">
        <f t="shared" si="42"/>
        <v>0</v>
      </c>
      <c r="CH116" s="234">
        <f t="shared" si="43"/>
        <v>0</v>
      </c>
    </row>
    <row r="117" spans="1:86" s="69" customFormat="1" x14ac:dyDescent="0.3">
      <c r="A117" s="554"/>
      <c r="B117" s="478"/>
      <c r="C117" s="52"/>
      <c r="D117" s="565"/>
      <c r="E117" s="52"/>
      <c r="F117" s="507"/>
      <c r="G117" s="210">
        <f t="shared" si="44"/>
        <v>0</v>
      </c>
      <c r="H117" s="82">
        <f t="shared" si="25"/>
        <v>0</v>
      </c>
      <c r="I117" s="211"/>
      <c r="J117" s="441" t="s">
        <v>21</v>
      </c>
      <c r="K117" s="441" t="s">
        <v>21</v>
      </c>
      <c r="L117" s="441" t="s">
        <v>21</v>
      </c>
      <c r="M117" s="441" t="s">
        <v>21</v>
      </c>
      <c r="N117" s="568" t="s">
        <v>21</v>
      </c>
      <c r="O117" s="211"/>
      <c r="P117" s="212" t="str">
        <f>IF(B117="","",
IF(AND(V117="",W117="",B117&lt;&gt;""),"Employed",
IF(AND(V117&lt;&gt;"",W117="",B117&lt;&gt;""),"Terminated",
IF(AND(V117&lt;&gt;"",W117&lt;&gt;"",B117&lt;&gt;""),IF(W117&lt;Cover!$E$43,"Employed","Furloughed"),
IF(AND(V117="",W117&lt;&gt;"",B117&lt;&gt;""),IF(W117&lt;Cover!$E$43,"Employed","Rehired"))))))</f>
        <v/>
      </c>
      <c r="Q117" s="211"/>
      <c r="R117" s="536"/>
      <c r="S117" s="563"/>
      <c r="T117" s="536"/>
      <c r="U117" s="82">
        <f>IF(Cover!$E$47="Weekly",IF(T117&gt;0,T117,R117*S117),IF(T117&gt;0,T117,R117*S117)/2)</f>
        <v>0</v>
      </c>
      <c r="V117" s="564"/>
      <c r="W117" s="564"/>
      <c r="Y117" s="213" t="str">
        <f>IF($B117="","",IF('Actual Allocation Calc'!$AH$78="A",
IF($P117="Employed",$U117/7*BJ117,
IF(AND($P117="Terminated"),($U117/7*AP117),
IF(AND($P117="Furloughed"),($U117/7*AP117)+($U117/7*AZ117),
IF(AND($P117="Rehired"),($U117/7*AZ117),
IF(AND($P117="Terminated",AP117&gt;0),$U117,
IF($P117="Furloughed",IF(AP117&gt;0,$U117)+IF(AZ117&gt;0,$U117),
IF($P117="Rehired",IF(AZ117&gt;0,$U117)))))))),IF('Actual Allocation Calc'!$AH$78="C",'Actual Allocation Calc'!L117,'Actual Allocation Calc'!U117+IF($P117="Employed",$U117/7*BJ117,
IF(AND($P117="Terminated"),($U117/7*AP117),
IF(AND($P117="Furloughed"),($U117/7*AP117)+($U117/7*AZ117),
IF(AND($P117="Rehired"),($U117/7*AZ117),
IF(AND($P117="Terminated",AP117&gt;0),$U117,
IF($P117="Furloughed",IF(AP117&gt;0,$U117)+IF(AZ117&gt;0,$U117),
IF($P117="Rehired",IF(AZ117&gt;0,$U117))))))))*'Actual Allocation Calc'!$AH$99)))</f>
        <v/>
      </c>
      <c r="Z117" s="210" t="str">
        <f>IF($B117="","",IF('Actual Allocation Calc'!$AI$78="A",
IF($P117="Employed",$U117,
IF(AND($P117="Terminated"),($U117/7*AQ117),
IF(AND($P117="Furloughed"),($U117/7*AQ117)+($U117/7*BA117),
IF(AND($P117="Rehired"),($U117/7*BA117),
IF(AND($P117="Terminated",AQ117&gt;0),$U117,
IF($P117="Furloughed",IF(AQ117&gt;0,$U117)+IF(BA117&gt;0,$U117),
IF($P117="Rehired",IF(BA117&gt;0,$U117)))))))),IF('Actual Allocation Calc'!$AI$78="C",'Actual Allocation Calc'!M117,'Actual Allocation Calc'!V117+IF($P117="Employed",$U117,
IF(AND($P117="Terminated"),($U117/7*AQ117),
IF(AND($P117="Furloughed"),($U117/7*AQ117)+($U117/7*BA117),
IF(AND($P117="Rehired"),($U117/7*BA117),
IF(AND($P117="Terminated",AQ117&gt;0),$U117,
IF($P117="Furloughed",IF(AQ117&gt;0,$U117)+IF(BA117&gt;0,$U117),
IF($P117="Rehired",IF(BA117&gt;0,$U117))))))))*'Actual Allocation Calc'!$AI$99)))</f>
        <v/>
      </c>
      <c r="AA117" s="210" t="str">
        <f>IF($B117="","",IF('Actual Allocation Calc'!$AJ$78="A",
IF($P117="Employed",$U117,
IF(AND($P117="Terminated"),($U117/7*AR117),
IF(AND($P117="Furloughed"),($U117/7*AR117)+($U117/7*BB117),
IF(AND($P117="Rehired"),($U117/7*BB117),
IF(AND($P117="Terminated",AR117&gt;0),$U117,
IF($P117="Furloughed",IF(AR117&gt;0,$U117)+IF(BB117&gt;0,$U117),
IF($P117="Rehired",IF(BB117&gt;0,$U117)))))))),IF('Actual Allocation Calc'!$AJ$78="C",'Actual Allocation Calc'!N117,'Actual Allocation Calc'!W117+IF($P117="Employed",$U117,
IF(AND($P117="Terminated"),($U117/7*AR117),
IF(AND($P117="Furloughed"),($U117/7*AR117)+($U117/7*BB117),
IF(AND($P117="Rehired"),($U117/7*BB117),
IF(AND($P117="Terminated",AR117&gt;0),$U117,
IF($P117="Furloughed",IF(AR117&gt;0,$U117)+IF(BB117&gt;0,$U117),
IF($P117="Rehired",IF(BB117&gt;0,$U117))))))))*'Actual Allocation Calc'!$AJ$99)))</f>
        <v/>
      </c>
      <c r="AB117" s="210" t="str">
        <f>IF($B117="","",IF('Actual Allocation Calc'!$AK$78="A",
IF($P117="Employed",$U117,
IF(AND($P117="Terminated"),($U117/7*AS117),
IF(AND($P117="Furloughed"),($U117/7*AS117)+($U117/7*BC117),
IF(AND($P117="Rehired"),($U117/7*BC117),
IF(AND($P117="Terminated",AS117&gt;0),$U117,
IF($P117="Furloughed",IF(AS117&gt;0,$U117)+IF(BC117&gt;0,$U117),
IF($P117="Rehired",IF(BC117&gt;0,$U117)))))))),IF('Actual Allocation Calc'!$AK$78="C",'Actual Allocation Calc'!O117,'Actual Allocation Calc'!X117+IF($P117="Employed",$U117,
IF(AND($P117="Terminated"),($U117/7*AS117),
IF(AND($P117="Furloughed"),($U117/7*AS117)+($U117/7*BC117),
IF(AND($P117="Rehired"),($U117/7*BC117),
IF(AND($P117="Terminated",AS117&gt;0),$U117,
IF($P117="Furloughed",IF(AS117&gt;0,$U117)+IF(BC117&gt;0,$U117),
IF($P117="Rehired",IF(BC117&gt;0,$U117))))))))*'Actual Allocation Calc'!$AK$99)))</f>
        <v/>
      </c>
      <c r="AC117" s="210" t="str">
        <f>IF($B117="","",IF('Actual Allocation Calc'!$AL$78="A",
IF($P117="Employed",$U117,
IF(AND($P117="Terminated"),($U117/7*AT117),
IF(AND($P117="Furloughed"),($U117/7*AT117)+($U117/7*BD117),
IF(AND($P117="Rehired"),($U117/7*BD117),
IF(AND($P117="Terminated",AT117&gt;0),$U117,
IF($P117="Furloughed",IF(AT117&gt;0,$U117)+IF(BD117&gt;0,$U117),
IF($P117="Rehired",IF(BD117&gt;0,$U117)))))))),IF('Actual Allocation Calc'!$AL$78="C",'Actual Allocation Calc'!P117,'Actual Allocation Calc'!Y117+IF($P117="Employed",$U117,
IF(AND($P117="Terminated"),($U117/7*AT117),
IF(AND($P117="Furloughed"),($U117/7*AT117)+($U117/7*BD117),
IF(AND($P117="Rehired"),($U117/7*BD117),
IF(AND($P117="Terminated",AT117&gt;0),$U117,
IF($P117="Furloughed",IF(AT117&gt;0,$U117)+IF(BD117&gt;0,$U117),
IF($P117="Rehired",IF(BD117&gt;0,$U117))))))))*'Actual Allocation Calc'!$AL$99)))</f>
        <v/>
      </c>
      <c r="AD117" s="210" t="str">
        <f>IF($B117="","",IF('Actual Allocation Calc'!$AM$78="A",
IF($P117="Employed",$U117,
IF(AND($P117="Terminated"),($U117/7*AU117),
IF(AND($P117="Furloughed"),($U117/7*AU117)+($U117/7*BE117),
IF(AND($P117="Rehired"),($U117/7*BE117),
IF(AND($P117="Terminated",AU117&gt;0),$U117,
IF($P117="Furloughed",IF(AU117&gt;0,$U117)+IF(BE117&gt;0,$U117),
IF($P117="Rehired",IF(BE117&gt;0,$U117)))))))),IF('Actual Allocation Calc'!$AM$78="C",'Actual Allocation Calc'!Q117,'Actual Allocation Calc'!Z117+IF($P117="Employed",$U117,
IF(AND($P117="Terminated"),($U117/7*AU117),
IF(AND($P117="Furloughed"),($U117/7*AU117)+($U117/7*BE117),
IF(AND($P117="Rehired"),($U117/7*BE117),
IF(AND($P117="Terminated",AU117&gt;0),$U117,
IF($P117="Furloughed",IF(AU117&gt;0,$U117)+IF(BE117&gt;0,$U117),
IF($P117="Rehired",IF(BE117&gt;0,$U117))))))))*'Actual Allocation Calc'!$AM$99)))</f>
        <v/>
      </c>
      <c r="AE117" s="210" t="str">
        <f>IF($B117="","",IF('Actual Allocation Calc'!$AN$78="A",
IF($P117="Employed",$U117,
IF(AND($P117="Terminated"),($U117/7*AV117),
IF(AND($P117="Furloughed"),($U117/7*AV117)+($U117/7*BF117),
IF(AND($P117="Rehired"),($U117/7*BF117),
IF(AND($P117="Terminated",AV117&gt;0),$U117,
IF($P117="Furloughed",IF(AV117&gt;0,$U117)+IF(BF117&gt;0,$U117),
IF($P117="Rehired",IF(BF117&gt;0,$U117)))))))),IF('Actual Allocation Calc'!$AN$78="C",'Actual Allocation Calc'!R117,'Actual Allocation Calc'!AA117+IF($P117="Employed",$U117,
IF(AND($P117="Terminated"),($U117/7*AV117),
IF(AND($P117="Furloughed"),($U117/7*AV117)+($U117/7*BF117),
IF(AND($P117="Rehired"),($U117/7*BF117),
IF(AND($P117="Terminated",AV117&gt;0),$U117,
IF($P117="Furloughed",IF(AV117&gt;0,$U117)+IF(BF117&gt;0,$U117),
IF($P117="Rehired",IF(BF117&gt;0,$U117))))))))*'Actual Allocation Calc'!$AN$99)))</f>
        <v/>
      </c>
      <c r="AF117" s="210" t="str">
        <f>IF($B117="","",IF('Actual Allocation Calc'!$AO$78="A",
IF($P117="Employed",$U117,
IF(AND($P117="Terminated"),($U117/7*AW117),
IF(AND($P117="Furloughed"),($U117/7*AW117)+($U117/7*BG117),
IF(AND($P117="Rehired"),($U117/7*BG117),
IF(AND($P117="Terminated",AW117&gt;0),$U117,
IF($P117="Furloughed",IF(AW117&gt;0,$U117)+IF(BG117&gt;0,$U117),
IF($P117="Rehired",IF(BG117&gt;0,$U117)))))))),IF('Actual Allocation Calc'!$AO$78="C",'Actual Allocation Calc'!S117,'Actual Allocation Calc'!AB117+IF($P117="Employed",$U117,
IF(AND($P117="Terminated"),($U117/7*AW117),
IF(AND($P117="Furloughed"),($U117/7*AW117)+($U117/7*BG117),
IF(AND($P117="Rehired"),($U117/7*BG117),
IF(AND($P117="Terminated",AW117&gt;0),$U117,
IF($P117="Furloughed",IF(AW117&gt;0,$U117)+IF(BG117&gt;0,$U117),
IF($P117="Rehired",IF(BG117&gt;0,$U117))))))))*'Actual Allocation Calc'!$AO$99)))</f>
        <v/>
      </c>
      <c r="AG117" s="210" t="str">
        <f>IF($B117="","",IF('Actual Allocation Calc'!$AP$78="A",
IF($P117="Employed",$U117/7*BK117,
IF(AND($P117="Terminated"),($U117/7*AX117),
IF(AND($P117="Furloughed"),($U117/7*AX117)+($U117/7*BH117),
IF(AND($P117="Rehired"),($U117/7*BH117),
IF(AND($P117="Terminated",AX117&gt;0),$U117,
IF($P117="Furloughed",IF(AX117&gt;0,$U117)+IF(BH117&gt;0,$U117),
IF($P117="Rehired",IF(BH117&gt;0,$U117)))))))),IF('Actual Allocation Calc'!$AP$78="C",'Actual Allocation Calc'!T117,'Actual Allocation Calc'!AC117+IF($P117="Employed",$U117/7*BK117,
IF(AND($P117="Terminated"),($U117/7*AX117),
IF(AND($P117="Furloughed"),($U117/7*AX117)+($U117/7*BH117),
IF(AND($P117="Rehired"),($U117/7*BH117),
IF(AND($P117="Terminated",AX117&gt;0),$U117,
IF($P117="Furloughed",IF(AX117&gt;0,$U117)+IF(BH117&gt;0,$U117),
IF($P117="Rehired",IF(BH117&gt;0,$U117))))))))*'Actual Allocation Calc'!$AP$99)))</f>
        <v/>
      </c>
      <c r="AH117" s="536"/>
      <c r="AI117" s="82">
        <f t="shared" si="45"/>
        <v>0</v>
      </c>
      <c r="AJ117" s="210">
        <f t="shared" si="27"/>
        <v>0</v>
      </c>
      <c r="AK117" s="397" t="str">
        <f t="shared" si="28"/>
        <v/>
      </c>
      <c r="AM117" s="173"/>
      <c r="AO117" s="214" t="str">
        <f>IFERROR(IF($V117="","",VLOOKUP(V117,'Calendar Calcs'!$B$2:$E1084,4,FALSE)),0)</f>
        <v/>
      </c>
      <c r="AP117" s="69" t="str">
        <f>IF($AO117="","", IF($AO117&lt;AP$23,0,IF($AO117&gt;AP$23,COUNTIFS('Calendar Calcs'!$E$2:$E1084,AP$23),COUNTIFS('Calendar Calcs'!$E$2:$E1084,AP$23,'Calendar Calcs'!$D$2:$D1084,"&lt;="&amp;WEEKDAY($V117)))))</f>
        <v/>
      </c>
      <c r="AQ117" s="69" t="str">
        <f>IF($AO117="","", IF($AO117&lt;AQ$23,0,IF($AO117&gt;AQ$23,COUNTIFS('Calendar Calcs'!$E$2:$E1084,AQ$23),COUNTIFS('Calendar Calcs'!$E$2:$E1084,AQ$23,'Calendar Calcs'!$D$2:$D1084,"&lt;="&amp;WEEKDAY($V117)))))</f>
        <v/>
      </c>
      <c r="AR117" s="69" t="str">
        <f>IF($AO117="","", IF($AO117&lt;AR$23,0,IF($AO117&gt;AR$23,COUNTIFS('Calendar Calcs'!$E$2:$E1084,AR$23),COUNTIFS('Calendar Calcs'!$E$2:$E1084,AR$23,'Calendar Calcs'!$D$2:$D1084,"&lt;="&amp;WEEKDAY($V117)))))</f>
        <v/>
      </c>
      <c r="AS117" s="69" t="str">
        <f>IF($AO117="","", IF($AO117&lt;AS$23,0,IF($AO117&gt;AS$23,COUNTIFS('Calendar Calcs'!$E$2:$E1084,AS$23),COUNTIFS('Calendar Calcs'!$E$2:$E1084,AS$23,'Calendar Calcs'!$D$2:$D1084,"&lt;="&amp;WEEKDAY($V117)))))</f>
        <v/>
      </c>
      <c r="AT117" s="69" t="str">
        <f>IF($AO117="","", IF($AO117&lt;AT$23,0,IF($AO117&gt;AT$23,COUNTIFS('Calendar Calcs'!$E$2:$E1084,AT$23),COUNTIFS('Calendar Calcs'!$E$2:$E1084,AT$23,'Calendar Calcs'!$D$2:$D1084,"&lt;="&amp;WEEKDAY($V117)))))</f>
        <v/>
      </c>
      <c r="AU117" s="69" t="str">
        <f>IF($AO117="","", IF($AO117&lt;AU$23,0,IF($AO117&gt;AU$23,COUNTIFS('Calendar Calcs'!$E$2:$E1084,AU$23),COUNTIFS('Calendar Calcs'!$E$2:$E1084,AU$23,'Calendar Calcs'!$D$2:$D1084,"&lt;="&amp;WEEKDAY($V117)))))</f>
        <v/>
      </c>
      <c r="AV117" s="69" t="str">
        <f>IF($AO117="","", IF($AO117&lt;AV$23,0,IF($AO117&gt;AV$23,COUNTIFS('Calendar Calcs'!$E$2:$E1084,AV$23),COUNTIFS('Calendar Calcs'!$E$2:$E1084,AV$23,'Calendar Calcs'!$D$2:$D1084,"&lt;="&amp;WEEKDAY($V117)))))</f>
        <v/>
      </c>
      <c r="AW117" s="69" t="str">
        <f>IF($AO117="","", IF($AO117&lt;AW$23,0,IF($AO117&gt;AW$23,COUNTIFS('Calendar Calcs'!$E$2:$E1084,AW$23),COUNTIFS('Calendar Calcs'!$E$2:$E1084,AW$23,'Calendar Calcs'!$D$2:$D1084,"&lt;="&amp;WEEKDAY($V117)))))</f>
        <v/>
      </c>
      <c r="AX117" s="69" t="str">
        <f>IF($AO117="","", IF($AO117&lt;AX$23,0,IF($AO117&gt;AX$23,COUNTIFS('Calendar Calcs'!$E$2:$E1084,AX$23),COUNTIFS('Calendar Calcs'!$E$2:$E1084,AX$23,'Calendar Calcs'!$D$2:$D1084,"&lt;="&amp;WEEKDAY($V117)))))</f>
        <v/>
      </c>
      <c r="AY117" s="69" t="str">
        <f>IF($W117="","",VLOOKUP($W117,'Calendar Calcs'!$B$2:$E1084,4,FALSE))</f>
        <v/>
      </c>
      <c r="AZ117" s="69" t="str">
        <f>IF($AY117="","",IF($AY117&gt;AZ$23,0,IF($AY117&lt;AZ$23,COUNTIFS('Calendar Calcs'!$E$2:$E1084,AZ$23),COUNTIFS('Calendar Calcs'!$E$2:$E1084,AZ$23,'Calendar Calcs'!$D$2:$D1084,"&gt;="&amp;WEEKDAY($W117)))))</f>
        <v/>
      </c>
      <c r="BA117" s="69" t="str">
        <f>IF($AY117="","",IF($AY117&gt;BA$23,0,IF($AY117&lt;BA$23,COUNTIFS('Calendar Calcs'!$E$2:$E1084,BA$23),COUNTIFS('Calendar Calcs'!$E$2:$E1084,BA$23,'Calendar Calcs'!$D$2:$D1084,"&gt;="&amp;WEEKDAY($W117)))))</f>
        <v/>
      </c>
      <c r="BB117" s="69" t="str">
        <f>IF($AY117="","",IF($AY117&gt;BB$23,0,IF($AY117&lt;BB$23,COUNTIFS('Calendar Calcs'!$E$2:$E1084,BB$23),COUNTIFS('Calendar Calcs'!$E$2:$E1084,BB$23,'Calendar Calcs'!$D$2:$D1084,"&gt;="&amp;WEEKDAY($W117)))))</f>
        <v/>
      </c>
      <c r="BC117" s="69" t="str">
        <f>IF($AY117="","",IF($AY117&gt;BC$23,0,IF($AY117&lt;BC$23,COUNTIFS('Calendar Calcs'!$E$2:$E1084,BC$23),COUNTIFS('Calendar Calcs'!$E$2:$E1084,BC$23,'Calendar Calcs'!$D$2:$D1084,"&gt;="&amp;WEEKDAY($W117)))))</f>
        <v/>
      </c>
      <c r="BD117" s="69" t="str">
        <f>IF($AY117="","",IF($AY117&gt;BD$23,0,IF($AY117&lt;BD$23,COUNTIFS('Calendar Calcs'!$E$2:$E1084,BD$23),COUNTIFS('Calendar Calcs'!$E$2:$E1084,BD$23,'Calendar Calcs'!$D$2:$D1084,"&gt;="&amp;WEEKDAY($W117)))))</f>
        <v/>
      </c>
      <c r="BE117" s="69" t="str">
        <f>IF($AY117="","",IF($AY117&gt;BE$23,0,IF($AY117&lt;BE$23,COUNTIFS('Calendar Calcs'!$E$2:$E1084,BE$23),COUNTIFS('Calendar Calcs'!$E$2:$E1084,BE$23,'Calendar Calcs'!$D$2:$D1084,"&gt;="&amp;WEEKDAY($W117)))))</f>
        <v/>
      </c>
      <c r="BF117" s="69" t="str">
        <f>IF($AY117="","",IF($AY117&gt;BF$23,0,IF($AY117&lt;BF$23,COUNTIFS('Calendar Calcs'!$E$2:$E1084,BF$23),COUNTIFS('Calendar Calcs'!$E$2:$E1084,BF$23,'Calendar Calcs'!$D$2:$D1084,"&gt;="&amp;WEEKDAY($W117)))))</f>
        <v/>
      </c>
      <c r="BG117" s="69" t="str">
        <f>IF($AY117="","",IF($AY117&gt;BG$23,0,IF($AY117&lt;BG$23,COUNTIFS('Calendar Calcs'!$E$2:$E1084,BG$23),COUNTIFS('Calendar Calcs'!$E$2:$E1084,BG$23,'Calendar Calcs'!$D$2:$D1084,"&gt;="&amp;WEEKDAY($W117)))))</f>
        <v/>
      </c>
      <c r="BH117" s="69">
        <f t="shared" si="29"/>
        <v>6</v>
      </c>
      <c r="BI117" s="69">
        <f>IF(Cover!$E$43="","",VLOOKUP(Cover!$E$43,'Calendar Calcs'!$B$2:$E1084,4,FALSE))</f>
        <v>1</v>
      </c>
      <c r="BJ117" s="69">
        <f>IF($BI117="","", IF($BI117&lt;BJ$23,0,IF($BI117&gt;=BJ$23,COUNTIFS('Calendar Calcs'!$E$2:$E1084,BJ$23),COUNTIFS('Calendar Calcs'!$E$2:$E1084,BJ$23,'Calendar Calcs'!$D$2:$D1084,"&lt;="&amp;WEEKDAY($V117)))))</f>
        <v>1</v>
      </c>
      <c r="BK117" s="69">
        <f t="shared" si="26"/>
        <v>6</v>
      </c>
      <c r="BN117" s="69" t="str">
        <f>IF(T117&gt;0,"FTE",IF(Cover!$E$47="Weekly",IF(S117&gt;29.75,"FTE","PTE"),IF(S117&gt;59.75,"FTE","PTE")))</f>
        <v>PTE</v>
      </c>
      <c r="BO117" s="69">
        <f>IF(BN117="FTE",30,IF(Cover!$E$47="Weekly",'STEP 2 EE Data'!S117,'STEP 2 EE Data'!S117/2))</f>
        <v>0</v>
      </c>
      <c r="BP117" s="209">
        <f t="shared" si="30"/>
        <v>0</v>
      </c>
      <c r="BQ117" s="209">
        <f t="shared" si="31"/>
        <v>0</v>
      </c>
      <c r="BR117" s="209">
        <f t="shared" si="32"/>
        <v>0</v>
      </c>
      <c r="BS117" s="209">
        <f t="shared" si="33"/>
        <v>0</v>
      </c>
      <c r="BT117" s="209">
        <f t="shared" si="34"/>
        <v>0</v>
      </c>
      <c r="BU117" s="209">
        <f t="shared" si="35"/>
        <v>0</v>
      </c>
      <c r="BV117" s="209">
        <f t="shared" si="36"/>
        <v>0</v>
      </c>
      <c r="BW117" s="209">
        <f t="shared" si="37"/>
        <v>0</v>
      </c>
      <c r="BX117" s="209">
        <f t="shared" si="38"/>
        <v>0</v>
      </c>
      <c r="CC117" s="210" t="str">
        <f>IF(B117="","",IF(C117="",IF(Cover!$E$47="Weekly",'STEP 3 EE Comp'!BI122*8,'STEP 3 EE Comp'!BI122*4),IF(Cover!$E$47="Weekly",'STEP 3 EE Comp'!BI122,'STEP 3 EE Comp'!BI122)))</f>
        <v/>
      </c>
      <c r="CD117" s="82" t="str">
        <f t="shared" si="39"/>
        <v/>
      </c>
      <c r="CE117" s="417">
        <f t="shared" si="40"/>
        <v>1</v>
      </c>
      <c r="CF117" s="82" t="str">
        <f t="shared" si="41"/>
        <v>Good</v>
      </c>
      <c r="CG117" s="82">
        <f t="shared" si="42"/>
        <v>0</v>
      </c>
      <c r="CH117" s="234">
        <f t="shared" si="43"/>
        <v>0</v>
      </c>
    </row>
    <row r="118" spans="1:86" s="69" customFormat="1" x14ac:dyDescent="0.3">
      <c r="A118" s="530"/>
      <c r="B118" s="477"/>
      <c r="C118" s="52"/>
      <c r="D118" s="565"/>
      <c r="E118" s="52"/>
      <c r="F118" s="507"/>
      <c r="G118" s="210">
        <f t="shared" si="44"/>
        <v>0</v>
      </c>
      <c r="H118" s="82">
        <f t="shared" si="25"/>
        <v>0</v>
      </c>
      <c r="I118" s="211"/>
      <c r="J118" s="441" t="s">
        <v>21</v>
      </c>
      <c r="K118" s="441" t="s">
        <v>21</v>
      </c>
      <c r="L118" s="441" t="s">
        <v>21</v>
      </c>
      <c r="M118" s="441" t="s">
        <v>21</v>
      </c>
      <c r="N118" s="568" t="s">
        <v>21</v>
      </c>
      <c r="O118" s="211"/>
      <c r="P118" s="212" t="str">
        <f>IF(B118="","",
IF(AND(V118="",W118="",B118&lt;&gt;""),"Employed",
IF(AND(V118&lt;&gt;"",W118="",B118&lt;&gt;""),"Terminated",
IF(AND(V118&lt;&gt;"",W118&lt;&gt;"",B118&lt;&gt;""),IF(W118&lt;Cover!$E$43,"Employed","Furloughed"),
IF(AND(V118="",W118&lt;&gt;"",B118&lt;&gt;""),IF(W118&lt;Cover!$E$43,"Employed","Rehired"))))))</f>
        <v/>
      </c>
      <c r="Q118" s="211"/>
      <c r="R118" s="536"/>
      <c r="S118" s="563"/>
      <c r="T118" s="536"/>
      <c r="U118" s="82">
        <f>IF(Cover!$E$47="Weekly",IF(T118&gt;0,T118,R118*S118),IF(T118&gt;0,T118,R118*S118)/2)</f>
        <v>0</v>
      </c>
      <c r="V118" s="564"/>
      <c r="W118" s="564"/>
      <c r="Y118" s="213" t="str">
        <f>IF($B118="","",IF('Actual Allocation Calc'!$AH$78="A",
IF($P118="Employed",$U118/7*BJ118,
IF(AND($P118="Terminated"),($U118/7*AP118),
IF(AND($P118="Furloughed"),($U118/7*AP118)+($U118/7*AZ118),
IF(AND($P118="Rehired"),($U118/7*AZ118),
IF(AND($P118="Terminated",AP118&gt;0),$U118,
IF($P118="Furloughed",IF(AP118&gt;0,$U118)+IF(AZ118&gt;0,$U118),
IF($P118="Rehired",IF(AZ118&gt;0,$U118)))))))),IF('Actual Allocation Calc'!$AH$78="C",'Actual Allocation Calc'!L118,'Actual Allocation Calc'!U118+IF($P118="Employed",$U118/7*BJ118,
IF(AND($P118="Terminated"),($U118/7*AP118),
IF(AND($P118="Furloughed"),($U118/7*AP118)+($U118/7*AZ118),
IF(AND($P118="Rehired"),($U118/7*AZ118),
IF(AND($P118="Terminated",AP118&gt;0),$U118,
IF($P118="Furloughed",IF(AP118&gt;0,$U118)+IF(AZ118&gt;0,$U118),
IF($P118="Rehired",IF(AZ118&gt;0,$U118))))))))*'Actual Allocation Calc'!$AH$99)))</f>
        <v/>
      </c>
      <c r="Z118" s="210" t="str">
        <f>IF($B118="","",IF('Actual Allocation Calc'!$AI$78="A",
IF($P118="Employed",$U118,
IF(AND($P118="Terminated"),($U118/7*AQ118),
IF(AND($P118="Furloughed"),($U118/7*AQ118)+($U118/7*BA118),
IF(AND($P118="Rehired"),($U118/7*BA118),
IF(AND($P118="Terminated",AQ118&gt;0),$U118,
IF($P118="Furloughed",IF(AQ118&gt;0,$U118)+IF(BA118&gt;0,$U118),
IF($P118="Rehired",IF(BA118&gt;0,$U118)))))))),IF('Actual Allocation Calc'!$AI$78="C",'Actual Allocation Calc'!M118,'Actual Allocation Calc'!V118+IF($P118="Employed",$U118,
IF(AND($P118="Terminated"),($U118/7*AQ118),
IF(AND($P118="Furloughed"),($U118/7*AQ118)+($U118/7*BA118),
IF(AND($P118="Rehired"),($U118/7*BA118),
IF(AND($P118="Terminated",AQ118&gt;0),$U118,
IF($P118="Furloughed",IF(AQ118&gt;0,$U118)+IF(BA118&gt;0,$U118),
IF($P118="Rehired",IF(BA118&gt;0,$U118))))))))*'Actual Allocation Calc'!$AI$99)))</f>
        <v/>
      </c>
      <c r="AA118" s="210" t="str">
        <f>IF($B118="","",IF('Actual Allocation Calc'!$AJ$78="A",
IF($P118="Employed",$U118,
IF(AND($P118="Terminated"),($U118/7*AR118),
IF(AND($P118="Furloughed"),($U118/7*AR118)+($U118/7*BB118),
IF(AND($P118="Rehired"),($U118/7*BB118),
IF(AND($P118="Terminated",AR118&gt;0),$U118,
IF($P118="Furloughed",IF(AR118&gt;0,$U118)+IF(BB118&gt;0,$U118),
IF($P118="Rehired",IF(BB118&gt;0,$U118)))))))),IF('Actual Allocation Calc'!$AJ$78="C",'Actual Allocation Calc'!N118,'Actual Allocation Calc'!W118+IF($P118="Employed",$U118,
IF(AND($P118="Terminated"),($U118/7*AR118),
IF(AND($P118="Furloughed"),($U118/7*AR118)+($U118/7*BB118),
IF(AND($P118="Rehired"),($U118/7*BB118),
IF(AND($P118="Terminated",AR118&gt;0),$U118,
IF($P118="Furloughed",IF(AR118&gt;0,$U118)+IF(BB118&gt;0,$U118),
IF($P118="Rehired",IF(BB118&gt;0,$U118))))))))*'Actual Allocation Calc'!$AJ$99)))</f>
        <v/>
      </c>
      <c r="AB118" s="210" t="str">
        <f>IF($B118="","",IF('Actual Allocation Calc'!$AK$78="A",
IF($P118="Employed",$U118,
IF(AND($P118="Terminated"),($U118/7*AS118),
IF(AND($P118="Furloughed"),($U118/7*AS118)+($U118/7*BC118),
IF(AND($P118="Rehired"),($U118/7*BC118),
IF(AND($P118="Terminated",AS118&gt;0),$U118,
IF($P118="Furloughed",IF(AS118&gt;0,$U118)+IF(BC118&gt;0,$U118),
IF($P118="Rehired",IF(BC118&gt;0,$U118)))))))),IF('Actual Allocation Calc'!$AK$78="C",'Actual Allocation Calc'!O118,'Actual Allocation Calc'!X118+IF($P118="Employed",$U118,
IF(AND($P118="Terminated"),($U118/7*AS118),
IF(AND($P118="Furloughed"),($U118/7*AS118)+($U118/7*BC118),
IF(AND($P118="Rehired"),($U118/7*BC118),
IF(AND($P118="Terminated",AS118&gt;0),$U118,
IF($P118="Furloughed",IF(AS118&gt;0,$U118)+IF(BC118&gt;0,$U118),
IF($P118="Rehired",IF(BC118&gt;0,$U118))))))))*'Actual Allocation Calc'!$AK$99)))</f>
        <v/>
      </c>
      <c r="AC118" s="210" t="str">
        <f>IF($B118="","",IF('Actual Allocation Calc'!$AL$78="A",
IF($P118="Employed",$U118,
IF(AND($P118="Terminated"),($U118/7*AT118),
IF(AND($P118="Furloughed"),($U118/7*AT118)+($U118/7*BD118),
IF(AND($P118="Rehired"),($U118/7*BD118),
IF(AND($P118="Terminated",AT118&gt;0),$U118,
IF($P118="Furloughed",IF(AT118&gt;0,$U118)+IF(BD118&gt;0,$U118),
IF($P118="Rehired",IF(BD118&gt;0,$U118)))))))),IF('Actual Allocation Calc'!$AL$78="C",'Actual Allocation Calc'!P118,'Actual Allocation Calc'!Y118+IF($P118="Employed",$U118,
IF(AND($P118="Terminated"),($U118/7*AT118),
IF(AND($P118="Furloughed"),($U118/7*AT118)+($U118/7*BD118),
IF(AND($P118="Rehired"),($U118/7*BD118),
IF(AND($P118="Terminated",AT118&gt;0),$U118,
IF($P118="Furloughed",IF(AT118&gt;0,$U118)+IF(BD118&gt;0,$U118),
IF($P118="Rehired",IF(BD118&gt;0,$U118))))))))*'Actual Allocation Calc'!$AL$99)))</f>
        <v/>
      </c>
      <c r="AD118" s="210" t="str">
        <f>IF($B118="","",IF('Actual Allocation Calc'!$AM$78="A",
IF($P118="Employed",$U118,
IF(AND($P118="Terminated"),($U118/7*AU118),
IF(AND($P118="Furloughed"),($U118/7*AU118)+($U118/7*BE118),
IF(AND($P118="Rehired"),($U118/7*BE118),
IF(AND($P118="Terminated",AU118&gt;0),$U118,
IF($P118="Furloughed",IF(AU118&gt;0,$U118)+IF(BE118&gt;0,$U118),
IF($P118="Rehired",IF(BE118&gt;0,$U118)))))))),IF('Actual Allocation Calc'!$AM$78="C",'Actual Allocation Calc'!Q118,'Actual Allocation Calc'!Z118+IF($P118="Employed",$U118,
IF(AND($P118="Terminated"),($U118/7*AU118),
IF(AND($P118="Furloughed"),($U118/7*AU118)+($U118/7*BE118),
IF(AND($P118="Rehired"),($U118/7*BE118),
IF(AND($P118="Terminated",AU118&gt;0),$U118,
IF($P118="Furloughed",IF(AU118&gt;0,$U118)+IF(BE118&gt;0,$U118),
IF($P118="Rehired",IF(BE118&gt;0,$U118))))))))*'Actual Allocation Calc'!$AM$99)))</f>
        <v/>
      </c>
      <c r="AE118" s="210" t="str">
        <f>IF($B118="","",IF('Actual Allocation Calc'!$AN$78="A",
IF($P118="Employed",$U118,
IF(AND($P118="Terminated"),($U118/7*AV118),
IF(AND($P118="Furloughed"),($U118/7*AV118)+($U118/7*BF118),
IF(AND($P118="Rehired"),($U118/7*BF118),
IF(AND($P118="Terminated",AV118&gt;0),$U118,
IF($P118="Furloughed",IF(AV118&gt;0,$U118)+IF(BF118&gt;0,$U118),
IF($P118="Rehired",IF(BF118&gt;0,$U118)))))))),IF('Actual Allocation Calc'!$AN$78="C",'Actual Allocation Calc'!R118,'Actual Allocation Calc'!AA118+IF($P118="Employed",$U118,
IF(AND($P118="Terminated"),($U118/7*AV118),
IF(AND($P118="Furloughed"),($U118/7*AV118)+($U118/7*BF118),
IF(AND($P118="Rehired"),($U118/7*BF118),
IF(AND($P118="Terminated",AV118&gt;0),$U118,
IF($P118="Furloughed",IF(AV118&gt;0,$U118)+IF(BF118&gt;0,$U118),
IF($P118="Rehired",IF(BF118&gt;0,$U118))))))))*'Actual Allocation Calc'!$AN$99)))</f>
        <v/>
      </c>
      <c r="AF118" s="210" t="str">
        <f>IF($B118="","",IF('Actual Allocation Calc'!$AO$78="A",
IF($P118="Employed",$U118,
IF(AND($P118="Terminated"),($U118/7*AW118),
IF(AND($P118="Furloughed"),($U118/7*AW118)+($U118/7*BG118),
IF(AND($P118="Rehired"),($U118/7*BG118),
IF(AND($P118="Terminated",AW118&gt;0),$U118,
IF($P118="Furloughed",IF(AW118&gt;0,$U118)+IF(BG118&gt;0,$U118),
IF($P118="Rehired",IF(BG118&gt;0,$U118)))))))),IF('Actual Allocation Calc'!$AO$78="C",'Actual Allocation Calc'!S118,'Actual Allocation Calc'!AB118+IF($P118="Employed",$U118,
IF(AND($P118="Terminated"),($U118/7*AW118),
IF(AND($P118="Furloughed"),($U118/7*AW118)+($U118/7*BG118),
IF(AND($P118="Rehired"),($U118/7*BG118),
IF(AND($P118="Terminated",AW118&gt;0),$U118,
IF($P118="Furloughed",IF(AW118&gt;0,$U118)+IF(BG118&gt;0,$U118),
IF($P118="Rehired",IF(BG118&gt;0,$U118))))))))*'Actual Allocation Calc'!$AO$99)))</f>
        <v/>
      </c>
      <c r="AG118" s="210" t="str">
        <f>IF($B118="","",IF('Actual Allocation Calc'!$AP$78="A",
IF($P118="Employed",$U118/7*BK118,
IF(AND($P118="Terminated"),($U118/7*AX118),
IF(AND($P118="Furloughed"),($U118/7*AX118)+($U118/7*BH118),
IF(AND($P118="Rehired"),($U118/7*BH118),
IF(AND($P118="Terminated",AX118&gt;0),$U118,
IF($P118="Furloughed",IF(AX118&gt;0,$U118)+IF(BH118&gt;0,$U118),
IF($P118="Rehired",IF(BH118&gt;0,$U118)))))))),IF('Actual Allocation Calc'!$AP$78="C",'Actual Allocation Calc'!T118,'Actual Allocation Calc'!AC118+IF($P118="Employed",$U118/7*BK118,
IF(AND($P118="Terminated"),($U118/7*AX118),
IF(AND($P118="Furloughed"),($U118/7*AX118)+($U118/7*BH118),
IF(AND($P118="Rehired"),($U118/7*BH118),
IF(AND($P118="Terminated",AX118&gt;0),$U118,
IF($P118="Furloughed",IF(AX118&gt;0,$U118)+IF(BH118&gt;0,$U118),
IF($P118="Rehired",IF(BH118&gt;0,$U118))))))))*'Actual Allocation Calc'!$AP$99)))</f>
        <v/>
      </c>
      <c r="AH118" s="536"/>
      <c r="AI118" s="82">
        <f t="shared" si="45"/>
        <v>0</v>
      </c>
      <c r="AJ118" s="210">
        <f t="shared" si="27"/>
        <v>0</v>
      </c>
      <c r="AK118" s="397" t="str">
        <f t="shared" si="28"/>
        <v/>
      </c>
      <c r="AM118" s="173"/>
      <c r="AO118" s="214" t="str">
        <f>IFERROR(IF($V118="","",VLOOKUP(V118,'Calendar Calcs'!$B$2:$E1085,4,FALSE)),0)</f>
        <v/>
      </c>
      <c r="AP118" s="69" t="str">
        <f>IF($AO118="","", IF($AO118&lt;AP$23,0,IF($AO118&gt;AP$23,COUNTIFS('Calendar Calcs'!$E$2:$E1085,AP$23),COUNTIFS('Calendar Calcs'!$E$2:$E1085,AP$23,'Calendar Calcs'!$D$2:$D1085,"&lt;="&amp;WEEKDAY($V118)))))</f>
        <v/>
      </c>
      <c r="AQ118" s="69" t="str">
        <f>IF($AO118="","", IF($AO118&lt;AQ$23,0,IF($AO118&gt;AQ$23,COUNTIFS('Calendar Calcs'!$E$2:$E1085,AQ$23),COUNTIFS('Calendar Calcs'!$E$2:$E1085,AQ$23,'Calendar Calcs'!$D$2:$D1085,"&lt;="&amp;WEEKDAY($V118)))))</f>
        <v/>
      </c>
      <c r="AR118" s="69" t="str">
        <f>IF($AO118="","", IF($AO118&lt;AR$23,0,IF($AO118&gt;AR$23,COUNTIFS('Calendar Calcs'!$E$2:$E1085,AR$23),COUNTIFS('Calendar Calcs'!$E$2:$E1085,AR$23,'Calendar Calcs'!$D$2:$D1085,"&lt;="&amp;WEEKDAY($V118)))))</f>
        <v/>
      </c>
      <c r="AS118" s="69" t="str">
        <f>IF($AO118="","", IF($AO118&lt;AS$23,0,IF($AO118&gt;AS$23,COUNTIFS('Calendar Calcs'!$E$2:$E1085,AS$23),COUNTIFS('Calendar Calcs'!$E$2:$E1085,AS$23,'Calendar Calcs'!$D$2:$D1085,"&lt;="&amp;WEEKDAY($V118)))))</f>
        <v/>
      </c>
      <c r="AT118" s="69" t="str">
        <f>IF($AO118="","", IF($AO118&lt;AT$23,0,IF($AO118&gt;AT$23,COUNTIFS('Calendar Calcs'!$E$2:$E1085,AT$23),COUNTIFS('Calendar Calcs'!$E$2:$E1085,AT$23,'Calendar Calcs'!$D$2:$D1085,"&lt;="&amp;WEEKDAY($V118)))))</f>
        <v/>
      </c>
      <c r="AU118" s="69" t="str">
        <f>IF($AO118="","", IF($AO118&lt;AU$23,0,IF($AO118&gt;AU$23,COUNTIFS('Calendar Calcs'!$E$2:$E1085,AU$23),COUNTIFS('Calendar Calcs'!$E$2:$E1085,AU$23,'Calendar Calcs'!$D$2:$D1085,"&lt;="&amp;WEEKDAY($V118)))))</f>
        <v/>
      </c>
      <c r="AV118" s="69" t="str">
        <f>IF($AO118="","", IF($AO118&lt;AV$23,0,IF($AO118&gt;AV$23,COUNTIFS('Calendar Calcs'!$E$2:$E1085,AV$23),COUNTIFS('Calendar Calcs'!$E$2:$E1085,AV$23,'Calendar Calcs'!$D$2:$D1085,"&lt;="&amp;WEEKDAY($V118)))))</f>
        <v/>
      </c>
      <c r="AW118" s="69" t="str">
        <f>IF($AO118="","", IF($AO118&lt;AW$23,0,IF($AO118&gt;AW$23,COUNTIFS('Calendar Calcs'!$E$2:$E1085,AW$23),COUNTIFS('Calendar Calcs'!$E$2:$E1085,AW$23,'Calendar Calcs'!$D$2:$D1085,"&lt;="&amp;WEEKDAY($V118)))))</f>
        <v/>
      </c>
      <c r="AX118" s="69" t="str">
        <f>IF($AO118="","", IF($AO118&lt;AX$23,0,IF($AO118&gt;AX$23,COUNTIFS('Calendar Calcs'!$E$2:$E1085,AX$23),COUNTIFS('Calendar Calcs'!$E$2:$E1085,AX$23,'Calendar Calcs'!$D$2:$D1085,"&lt;="&amp;WEEKDAY($V118)))))</f>
        <v/>
      </c>
      <c r="AY118" s="69" t="str">
        <f>IF($W118="","",VLOOKUP($W118,'Calendar Calcs'!$B$2:$E1085,4,FALSE))</f>
        <v/>
      </c>
      <c r="AZ118" s="69" t="str">
        <f>IF($AY118="","",IF($AY118&gt;AZ$23,0,IF($AY118&lt;AZ$23,COUNTIFS('Calendar Calcs'!$E$2:$E1085,AZ$23),COUNTIFS('Calendar Calcs'!$E$2:$E1085,AZ$23,'Calendar Calcs'!$D$2:$D1085,"&gt;="&amp;WEEKDAY($W118)))))</f>
        <v/>
      </c>
      <c r="BA118" s="69" t="str">
        <f>IF($AY118="","",IF($AY118&gt;BA$23,0,IF($AY118&lt;BA$23,COUNTIFS('Calendar Calcs'!$E$2:$E1085,BA$23),COUNTIFS('Calendar Calcs'!$E$2:$E1085,BA$23,'Calendar Calcs'!$D$2:$D1085,"&gt;="&amp;WEEKDAY($W118)))))</f>
        <v/>
      </c>
      <c r="BB118" s="69" t="str">
        <f>IF($AY118="","",IF($AY118&gt;BB$23,0,IF($AY118&lt;BB$23,COUNTIFS('Calendar Calcs'!$E$2:$E1085,BB$23),COUNTIFS('Calendar Calcs'!$E$2:$E1085,BB$23,'Calendar Calcs'!$D$2:$D1085,"&gt;="&amp;WEEKDAY($W118)))))</f>
        <v/>
      </c>
      <c r="BC118" s="69" t="str">
        <f>IF($AY118="","",IF($AY118&gt;BC$23,0,IF($AY118&lt;BC$23,COUNTIFS('Calendar Calcs'!$E$2:$E1085,BC$23),COUNTIFS('Calendar Calcs'!$E$2:$E1085,BC$23,'Calendar Calcs'!$D$2:$D1085,"&gt;="&amp;WEEKDAY($W118)))))</f>
        <v/>
      </c>
      <c r="BD118" s="69" t="str">
        <f>IF($AY118="","",IF($AY118&gt;BD$23,0,IF($AY118&lt;BD$23,COUNTIFS('Calendar Calcs'!$E$2:$E1085,BD$23),COUNTIFS('Calendar Calcs'!$E$2:$E1085,BD$23,'Calendar Calcs'!$D$2:$D1085,"&gt;="&amp;WEEKDAY($W118)))))</f>
        <v/>
      </c>
      <c r="BE118" s="69" t="str">
        <f>IF($AY118="","",IF($AY118&gt;BE$23,0,IF($AY118&lt;BE$23,COUNTIFS('Calendar Calcs'!$E$2:$E1085,BE$23),COUNTIFS('Calendar Calcs'!$E$2:$E1085,BE$23,'Calendar Calcs'!$D$2:$D1085,"&gt;="&amp;WEEKDAY($W118)))))</f>
        <v/>
      </c>
      <c r="BF118" s="69" t="str">
        <f>IF($AY118="","",IF($AY118&gt;BF$23,0,IF($AY118&lt;BF$23,COUNTIFS('Calendar Calcs'!$E$2:$E1085,BF$23),COUNTIFS('Calendar Calcs'!$E$2:$E1085,BF$23,'Calendar Calcs'!$D$2:$D1085,"&gt;="&amp;WEEKDAY($W118)))))</f>
        <v/>
      </c>
      <c r="BG118" s="69" t="str">
        <f>IF($AY118="","",IF($AY118&gt;BG$23,0,IF($AY118&lt;BG$23,COUNTIFS('Calendar Calcs'!$E$2:$E1085,BG$23),COUNTIFS('Calendar Calcs'!$E$2:$E1085,BG$23,'Calendar Calcs'!$D$2:$D1085,"&gt;="&amp;WEEKDAY($W118)))))</f>
        <v/>
      </c>
      <c r="BH118" s="69">
        <f t="shared" si="29"/>
        <v>6</v>
      </c>
      <c r="BI118" s="69">
        <f>IF(Cover!$E$43="","",VLOOKUP(Cover!$E$43,'Calendar Calcs'!$B$2:$E1085,4,FALSE))</f>
        <v>1</v>
      </c>
      <c r="BJ118" s="69">
        <f>IF($BI118="","", IF($BI118&lt;BJ$23,0,IF($BI118&gt;=BJ$23,COUNTIFS('Calendar Calcs'!$E$2:$E1085,BJ$23),COUNTIFS('Calendar Calcs'!$E$2:$E1085,BJ$23,'Calendar Calcs'!$D$2:$D1085,"&lt;="&amp;WEEKDAY($V118)))))</f>
        <v>1</v>
      </c>
      <c r="BK118" s="69">
        <f t="shared" si="26"/>
        <v>6</v>
      </c>
      <c r="BN118" s="69" t="str">
        <f>IF(T118&gt;0,"FTE",IF(Cover!$E$47="Weekly",IF(S118&gt;29.75,"FTE","PTE"),IF(S118&gt;59.75,"FTE","PTE")))</f>
        <v>PTE</v>
      </c>
      <c r="BO118" s="69">
        <f>IF(BN118="FTE",30,IF(Cover!$E$47="Weekly",'STEP 2 EE Data'!S118,'STEP 2 EE Data'!S118/2))</f>
        <v>0</v>
      </c>
      <c r="BP118" s="209">
        <f t="shared" si="30"/>
        <v>0</v>
      </c>
      <c r="BQ118" s="209">
        <f t="shared" si="31"/>
        <v>0</v>
      </c>
      <c r="BR118" s="209">
        <f t="shared" si="32"/>
        <v>0</v>
      </c>
      <c r="BS118" s="209">
        <f t="shared" si="33"/>
        <v>0</v>
      </c>
      <c r="BT118" s="209">
        <f t="shared" si="34"/>
        <v>0</v>
      </c>
      <c r="BU118" s="209">
        <f t="shared" si="35"/>
        <v>0</v>
      </c>
      <c r="BV118" s="209">
        <f t="shared" si="36"/>
        <v>0</v>
      </c>
      <c r="BW118" s="209">
        <f t="shared" si="37"/>
        <v>0</v>
      </c>
      <c r="BX118" s="209">
        <f t="shared" si="38"/>
        <v>0</v>
      </c>
      <c r="CC118" s="210" t="str">
        <f>IF(B118="","",IF(C118="",IF(Cover!$E$47="Weekly",'STEP 3 EE Comp'!BI123*8,'STEP 3 EE Comp'!BI123*4),IF(Cover!$E$47="Weekly",'STEP 3 EE Comp'!BI123,'STEP 3 EE Comp'!BI123)))</f>
        <v/>
      </c>
      <c r="CD118" s="82" t="str">
        <f t="shared" si="39"/>
        <v/>
      </c>
      <c r="CE118" s="417">
        <f t="shared" si="40"/>
        <v>1</v>
      </c>
      <c r="CF118" s="82" t="str">
        <f t="shared" si="41"/>
        <v>Good</v>
      </c>
      <c r="CG118" s="82">
        <f t="shared" si="42"/>
        <v>0</v>
      </c>
      <c r="CH118" s="234">
        <f t="shared" si="43"/>
        <v>0</v>
      </c>
    </row>
    <row r="119" spans="1:86" s="69" customFormat="1" x14ac:dyDescent="0.3">
      <c r="A119" s="530"/>
      <c r="B119" s="477"/>
      <c r="C119" s="52"/>
      <c r="D119" s="565"/>
      <c r="E119" s="52"/>
      <c r="F119" s="507"/>
      <c r="G119" s="210">
        <f t="shared" si="44"/>
        <v>0</v>
      </c>
      <c r="H119" s="82">
        <f t="shared" si="25"/>
        <v>0</v>
      </c>
      <c r="I119" s="211"/>
      <c r="J119" s="441" t="s">
        <v>21</v>
      </c>
      <c r="K119" s="441" t="s">
        <v>21</v>
      </c>
      <c r="L119" s="441" t="s">
        <v>21</v>
      </c>
      <c r="M119" s="441" t="s">
        <v>21</v>
      </c>
      <c r="N119" s="568" t="s">
        <v>21</v>
      </c>
      <c r="O119" s="211"/>
      <c r="P119" s="212" t="str">
        <f>IF(B119="","",
IF(AND(V119="",W119="",B119&lt;&gt;""),"Employed",
IF(AND(V119&lt;&gt;"",W119="",B119&lt;&gt;""),"Terminated",
IF(AND(V119&lt;&gt;"",W119&lt;&gt;"",B119&lt;&gt;""),IF(W119&lt;Cover!$E$43,"Employed","Furloughed"),
IF(AND(V119="",W119&lt;&gt;"",B119&lt;&gt;""),IF(W119&lt;Cover!$E$43,"Employed","Rehired"))))))</f>
        <v/>
      </c>
      <c r="Q119" s="211"/>
      <c r="R119" s="536"/>
      <c r="S119" s="563"/>
      <c r="T119" s="536"/>
      <c r="U119" s="82">
        <f>IF(Cover!$E$47="Weekly",IF(T119&gt;0,T119,R119*S119),IF(T119&gt;0,T119,R119*S119)/2)</f>
        <v>0</v>
      </c>
      <c r="V119" s="564"/>
      <c r="W119" s="564"/>
      <c r="Y119" s="213" t="str">
        <f>IF($B119="","",IF('Actual Allocation Calc'!$AH$78="A",
IF($P119="Employed",$U119/7*BJ119,
IF(AND($P119="Terminated"),($U119/7*AP119),
IF(AND($P119="Furloughed"),($U119/7*AP119)+($U119/7*AZ119),
IF(AND($P119="Rehired"),($U119/7*AZ119),
IF(AND($P119="Terminated",AP119&gt;0),$U119,
IF($P119="Furloughed",IF(AP119&gt;0,$U119)+IF(AZ119&gt;0,$U119),
IF($P119="Rehired",IF(AZ119&gt;0,$U119)))))))),IF('Actual Allocation Calc'!$AH$78="C",'Actual Allocation Calc'!L119,'Actual Allocation Calc'!U119+IF($P119="Employed",$U119/7*BJ119,
IF(AND($P119="Terminated"),($U119/7*AP119),
IF(AND($P119="Furloughed"),($U119/7*AP119)+($U119/7*AZ119),
IF(AND($P119="Rehired"),($U119/7*AZ119),
IF(AND($P119="Terminated",AP119&gt;0),$U119,
IF($P119="Furloughed",IF(AP119&gt;0,$U119)+IF(AZ119&gt;0,$U119),
IF($P119="Rehired",IF(AZ119&gt;0,$U119))))))))*'Actual Allocation Calc'!$AH$99)))</f>
        <v/>
      </c>
      <c r="Z119" s="210" t="str">
        <f>IF($B119="","",IF('Actual Allocation Calc'!$AI$78="A",
IF($P119="Employed",$U119,
IF(AND($P119="Terminated"),($U119/7*AQ119),
IF(AND($P119="Furloughed"),($U119/7*AQ119)+($U119/7*BA119),
IF(AND($P119="Rehired"),($U119/7*BA119),
IF(AND($P119="Terminated",AQ119&gt;0),$U119,
IF($P119="Furloughed",IF(AQ119&gt;0,$U119)+IF(BA119&gt;0,$U119),
IF($P119="Rehired",IF(BA119&gt;0,$U119)))))))),IF('Actual Allocation Calc'!$AI$78="C",'Actual Allocation Calc'!M119,'Actual Allocation Calc'!V119+IF($P119="Employed",$U119,
IF(AND($P119="Terminated"),($U119/7*AQ119),
IF(AND($P119="Furloughed"),($U119/7*AQ119)+($U119/7*BA119),
IF(AND($P119="Rehired"),($U119/7*BA119),
IF(AND($P119="Terminated",AQ119&gt;0),$U119,
IF($P119="Furloughed",IF(AQ119&gt;0,$U119)+IF(BA119&gt;0,$U119),
IF($P119="Rehired",IF(BA119&gt;0,$U119))))))))*'Actual Allocation Calc'!$AI$99)))</f>
        <v/>
      </c>
      <c r="AA119" s="210" t="str">
        <f>IF($B119="","",IF('Actual Allocation Calc'!$AJ$78="A",
IF($P119="Employed",$U119,
IF(AND($P119="Terminated"),($U119/7*AR119),
IF(AND($P119="Furloughed"),($U119/7*AR119)+($U119/7*BB119),
IF(AND($P119="Rehired"),($U119/7*BB119),
IF(AND($P119="Terminated",AR119&gt;0),$U119,
IF($P119="Furloughed",IF(AR119&gt;0,$U119)+IF(BB119&gt;0,$U119),
IF($P119="Rehired",IF(BB119&gt;0,$U119)))))))),IF('Actual Allocation Calc'!$AJ$78="C",'Actual Allocation Calc'!N119,'Actual Allocation Calc'!W119+IF($P119="Employed",$U119,
IF(AND($P119="Terminated"),($U119/7*AR119),
IF(AND($P119="Furloughed"),($U119/7*AR119)+($U119/7*BB119),
IF(AND($P119="Rehired"),($U119/7*BB119),
IF(AND($P119="Terminated",AR119&gt;0),$U119,
IF($P119="Furloughed",IF(AR119&gt;0,$U119)+IF(BB119&gt;0,$U119),
IF($P119="Rehired",IF(BB119&gt;0,$U119))))))))*'Actual Allocation Calc'!$AJ$99)))</f>
        <v/>
      </c>
      <c r="AB119" s="210" t="str">
        <f>IF($B119="","",IF('Actual Allocation Calc'!$AK$78="A",
IF($P119="Employed",$U119,
IF(AND($P119="Terminated"),($U119/7*AS119),
IF(AND($P119="Furloughed"),($U119/7*AS119)+($U119/7*BC119),
IF(AND($P119="Rehired"),($U119/7*BC119),
IF(AND($P119="Terminated",AS119&gt;0),$U119,
IF($P119="Furloughed",IF(AS119&gt;0,$U119)+IF(BC119&gt;0,$U119),
IF($P119="Rehired",IF(BC119&gt;0,$U119)))))))),IF('Actual Allocation Calc'!$AK$78="C",'Actual Allocation Calc'!O119,'Actual Allocation Calc'!X119+IF($P119="Employed",$U119,
IF(AND($P119="Terminated"),($U119/7*AS119),
IF(AND($P119="Furloughed"),($U119/7*AS119)+($U119/7*BC119),
IF(AND($P119="Rehired"),($U119/7*BC119),
IF(AND($P119="Terminated",AS119&gt;0),$U119,
IF($P119="Furloughed",IF(AS119&gt;0,$U119)+IF(BC119&gt;0,$U119),
IF($P119="Rehired",IF(BC119&gt;0,$U119))))))))*'Actual Allocation Calc'!$AK$99)))</f>
        <v/>
      </c>
      <c r="AC119" s="210" t="str">
        <f>IF($B119="","",IF('Actual Allocation Calc'!$AL$78="A",
IF($P119="Employed",$U119,
IF(AND($P119="Terminated"),($U119/7*AT119),
IF(AND($P119="Furloughed"),($U119/7*AT119)+($U119/7*BD119),
IF(AND($P119="Rehired"),($U119/7*BD119),
IF(AND($P119="Terminated",AT119&gt;0),$U119,
IF($P119="Furloughed",IF(AT119&gt;0,$U119)+IF(BD119&gt;0,$U119),
IF($P119="Rehired",IF(BD119&gt;0,$U119)))))))),IF('Actual Allocation Calc'!$AL$78="C",'Actual Allocation Calc'!P119,'Actual Allocation Calc'!Y119+IF($P119="Employed",$U119,
IF(AND($P119="Terminated"),($U119/7*AT119),
IF(AND($P119="Furloughed"),($U119/7*AT119)+($U119/7*BD119),
IF(AND($P119="Rehired"),($U119/7*BD119),
IF(AND($P119="Terminated",AT119&gt;0),$U119,
IF($P119="Furloughed",IF(AT119&gt;0,$U119)+IF(BD119&gt;0,$U119),
IF($P119="Rehired",IF(BD119&gt;0,$U119))))))))*'Actual Allocation Calc'!$AL$99)))</f>
        <v/>
      </c>
      <c r="AD119" s="210" t="str">
        <f>IF($B119="","",IF('Actual Allocation Calc'!$AM$78="A",
IF($P119="Employed",$U119,
IF(AND($P119="Terminated"),($U119/7*AU119),
IF(AND($P119="Furloughed"),($U119/7*AU119)+($U119/7*BE119),
IF(AND($P119="Rehired"),($U119/7*BE119),
IF(AND($P119="Terminated",AU119&gt;0),$U119,
IF($P119="Furloughed",IF(AU119&gt;0,$U119)+IF(BE119&gt;0,$U119),
IF($P119="Rehired",IF(BE119&gt;0,$U119)))))))),IF('Actual Allocation Calc'!$AM$78="C",'Actual Allocation Calc'!Q119,'Actual Allocation Calc'!Z119+IF($P119="Employed",$U119,
IF(AND($P119="Terminated"),($U119/7*AU119),
IF(AND($P119="Furloughed"),($U119/7*AU119)+($U119/7*BE119),
IF(AND($P119="Rehired"),($U119/7*BE119),
IF(AND($P119="Terminated",AU119&gt;0),$U119,
IF($P119="Furloughed",IF(AU119&gt;0,$U119)+IF(BE119&gt;0,$U119),
IF($P119="Rehired",IF(BE119&gt;0,$U119))))))))*'Actual Allocation Calc'!$AM$99)))</f>
        <v/>
      </c>
      <c r="AE119" s="210" t="str">
        <f>IF($B119="","",IF('Actual Allocation Calc'!$AN$78="A",
IF($P119="Employed",$U119,
IF(AND($P119="Terminated"),($U119/7*AV119),
IF(AND($P119="Furloughed"),($U119/7*AV119)+($U119/7*BF119),
IF(AND($P119="Rehired"),($U119/7*BF119),
IF(AND($P119="Terminated",AV119&gt;0),$U119,
IF($P119="Furloughed",IF(AV119&gt;0,$U119)+IF(BF119&gt;0,$U119),
IF($P119="Rehired",IF(BF119&gt;0,$U119)))))))),IF('Actual Allocation Calc'!$AN$78="C",'Actual Allocation Calc'!R119,'Actual Allocation Calc'!AA119+IF($P119="Employed",$U119,
IF(AND($P119="Terminated"),($U119/7*AV119),
IF(AND($P119="Furloughed"),($U119/7*AV119)+($U119/7*BF119),
IF(AND($P119="Rehired"),($U119/7*BF119),
IF(AND($P119="Terminated",AV119&gt;0),$U119,
IF($P119="Furloughed",IF(AV119&gt;0,$U119)+IF(BF119&gt;0,$U119),
IF($P119="Rehired",IF(BF119&gt;0,$U119))))))))*'Actual Allocation Calc'!$AN$99)))</f>
        <v/>
      </c>
      <c r="AF119" s="210" t="str">
        <f>IF($B119="","",IF('Actual Allocation Calc'!$AO$78="A",
IF($P119="Employed",$U119,
IF(AND($P119="Terminated"),($U119/7*AW119),
IF(AND($P119="Furloughed"),($U119/7*AW119)+($U119/7*BG119),
IF(AND($P119="Rehired"),($U119/7*BG119),
IF(AND($P119="Terminated",AW119&gt;0),$U119,
IF($P119="Furloughed",IF(AW119&gt;0,$U119)+IF(BG119&gt;0,$U119),
IF($P119="Rehired",IF(BG119&gt;0,$U119)))))))),IF('Actual Allocation Calc'!$AO$78="C",'Actual Allocation Calc'!S119,'Actual Allocation Calc'!AB119+IF($P119="Employed",$U119,
IF(AND($P119="Terminated"),($U119/7*AW119),
IF(AND($P119="Furloughed"),($U119/7*AW119)+($U119/7*BG119),
IF(AND($P119="Rehired"),($U119/7*BG119),
IF(AND($P119="Terminated",AW119&gt;0),$U119,
IF($P119="Furloughed",IF(AW119&gt;0,$U119)+IF(BG119&gt;0,$U119),
IF($P119="Rehired",IF(BG119&gt;0,$U119))))))))*'Actual Allocation Calc'!$AO$99)))</f>
        <v/>
      </c>
      <c r="AG119" s="210" t="str">
        <f>IF($B119="","",IF('Actual Allocation Calc'!$AP$78="A",
IF($P119="Employed",$U119/7*BK119,
IF(AND($P119="Terminated"),($U119/7*AX119),
IF(AND($P119="Furloughed"),($U119/7*AX119)+($U119/7*BH119),
IF(AND($P119="Rehired"),($U119/7*BH119),
IF(AND($P119="Terminated",AX119&gt;0),$U119,
IF($P119="Furloughed",IF(AX119&gt;0,$U119)+IF(BH119&gt;0,$U119),
IF($P119="Rehired",IF(BH119&gt;0,$U119)))))))),IF('Actual Allocation Calc'!$AP$78="C",'Actual Allocation Calc'!T119,'Actual Allocation Calc'!AC119+IF($P119="Employed",$U119/7*BK119,
IF(AND($P119="Terminated"),($U119/7*AX119),
IF(AND($P119="Furloughed"),($U119/7*AX119)+($U119/7*BH119),
IF(AND($P119="Rehired"),($U119/7*BH119),
IF(AND($P119="Terminated",AX119&gt;0),$U119,
IF($P119="Furloughed",IF(AX119&gt;0,$U119)+IF(BH119&gt;0,$U119),
IF($P119="Rehired",IF(BH119&gt;0,$U119))))))))*'Actual Allocation Calc'!$AP$99)))</f>
        <v/>
      </c>
      <c r="AH119" s="536"/>
      <c r="AI119" s="82">
        <f t="shared" si="45"/>
        <v>0</v>
      </c>
      <c r="AJ119" s="210">
        <f t="shared" si="27"/>
        <v>0</v>
      </c>
      <c r="AK119" s="397" t="str">
        <f t="shared" si="28"/>
        <v/>
      </c>
      <c r="AM119" s="173"/>
      <c r="AO119" s="214" t="str">
        <f>IFERROR(IF($V119="","",VLOOKUP(V119,'Calendar Calcs'!$B$2:$E1086,4,FALSE)),0)</f>
        <v/>
      </c>
      <c r="AP119" s="69" t="str">
        <f>IF($AO119="","", IF($AO119&lt;AP$23,0,IF($AO119&gt;AP$23,COUNTIFS('Calendar Calcs'!$E$2:$E1086,AP$23),COUNTIFS('Calendar Calcs'!$E$2:$E1086,AP$23,'Calendar Calcs'!$D$2:$D1086,"&lt;="&amp;WEEKDAY($V119)))))</f>
        <v/>
      </c>
      <c r="AQ119" s="69" t="str">
        <f>IF($AO119="","", IF($AO119&lt;AQ$23,0,IF($AO119&gt;AQ$23,COUNTIFS('Calendar Calcs'!$E$2:$E1086,AQ$23),COUNTIFS('Calendar Calcs'!$E$2:$E1086,AQ$23,'Calendar Calcs'!$D$2:$D1086,"&lt;="&amp;WEEKDAY($V119)))))</f>
        <v/>
      </c>
      <c r="AR119" s="69" t="str">
        <f>IF($AO119="","", IF($AO119&lt;AR$23,0,IF($AO119&gt;AR$23,COUNTIFS('Calendar Calcs'!$E$2:$E1086,AR$23),COUNTIFS('Calendar Calcs'!$E$2:$E1086,AR$23,'Calendar Calcs'!$D$2:$D1086,"&lt;="&amp;WEEKDAY($V119)))))</f>
        <v/>
      </c>
      <c r="AS119" s="69" t="str">
        <f>IF($AO119="","", IF($AO119&lt;AS$23,0,IF($AO119&gt;AS$23,COUNTIFS('Calendar Calcs'!$E$2:$E1086,AS$23),COUNTIFS('Calendar Calcs'!$E$2:$E1086,AS$23,'Calendar Calcs'!$D$2:$D1086,"&lt;="&amp;WEEKDAY($V119)))))</f>
        <v/>
      </c>
      <c r="AT119" s="69" t="str">
        <f>IF($AO119="","", IF($AO119&lt;AT$23,0,IF($AO119&gt;AT$23,COUNTIFS('Calendar Calcs'!$E$2:$E1086,AT$23),COUNTIFS('Calendar Calcs'!$E$2:$E1086,AT$23,'Calendar Calcs'!$D$2:$D1086,"&lt;="&amp;WEEKDAY($V119)))))</f>
        <v/>
      </c>
      <c r="AU119" s="69" t="str">
        <f>IF($AO119="","", IF($AO119&lt;AU$23,0,IF($AO119&gt;AU$23,COUNTIFS('Calendar Calcs'!$E$2:$E1086,AU$23),COUNTIFS('Calendar Calcs'!$E$2:$E1086,AU$23,'Calendar Calcs'!$D$2:$D1086,"&lt;="&amp;WEEKDAY($V119)))))</f>
        <v/>
      </c>
      <c r="AV119" s="69" t="str">
        <f>IF($AO119="","", IF($AO119&lt;AV$23,0,IF($AO119&gt;AV$23,COUNTIFS('Calendar Calcs'!$E$2:$E1086,AV$23),COUNTIFS('Calendar Calcs'!$E$2:$E1086,AV$23,'Calendar Calcs'!$D$2:$D1086,"&lt;="&amp;WEEKDAY($V119)))))</f>
        <v/>
      </c>
      <c r="AW119" s="69" t="str">
        <f>IF($AO119="","", IF($AO119&lt;AW$23,0,IF($AO119&gt;AW$23,COUNTIFS('Calendar Calcs'!$E$2:$E1086,AW$23),COUNTIFS('Calendar Calcs'!$E$2:$E1086,AW$23,'Calendar Calcs'!$D$2:$D1086,"&lt;="&amp;WEEKDAY($V119)))))</f>
        <v/>
      </c>
      <c r="AX119" s="69" t="str">
        <f>IF($AO119="","", IF($AO119&lt;AX$23,0,IF($AO119&gt;AX$23,COUNTIFS('Calendar Calcs'!$E$2:$E1086,AX$23),COUNTIFS('Calendar Calcs'!$E$2:$E1086,AX$23,'Calendar Calcs'!$D$2:$D1086,"&lt;="&amp;WEEKDAY($V119)))))</f>
        <v/>
      </c>
      <c r="AY119" s="69" t="str">
        <f>IF($W119="","",VLOOKUP($W119,'Calendar Calcs'!$B$2:$E1086,4,FALSE))</f>
        <v/>
      </c>
      <c r="AZ119" s="69" t="str">
        <f>IF($AY119="","",IF($AY119&gt;AZ$23,0,IF($AY119&lt;AZ$23,COUNTIFS('Calendar Calcs'!$E$2:$E1086,AZ$23),COUNTIFS('Calendar Calcs'!$E$2:$E1086,AZ$23,'Calendar Calcs'!$D$2:$D1086,"&gt;="&amp;WEEKDAY($W119)))))</f>
        <v/>
      </c>
      <c r="BA119" s="69" t="str">
        <f>IF($AY119="","",IF($AY119&gt;BA$23,0,IF($AY119&lt;BA$23,COUNTIFS('Calendar Calcs'!$E$2:$E1086,BA$23),COUNTIFS('Calendar Calcs'!$E$2:$E1086,BA$23,'Calendar Calcs'!$D$2:$D1086,"&gt;="&amp;WEEKDAY($W119)))))</f>
        <v/>
      </c>
      <c r="BB119" s="69" t="str">
        <f>IF($AY119="","",IF($AY119&gt;BB$23,0,IF($AY119&lt;BB$23,COUNTIFS('Calendar Calcs'!$E$2:$E1086,BB$23),COUNTIFS('Calendar Calcs'!$E$2:$E1086,BB$23,'Calendar Calcs'!$D$2:$D1086,"&gt;="&amp;WEEKDAY($W119)))))</f>
        <v/>
      </c>
      <c r="BC119" s="69" t="str">
        <f>IF($AY119="","",IF($AY119&gt;BC$23,0,IF($AY119&lt;BC$23,COUNTIFS('Calendar Calcs'!$E$2:$E1086,BC$23),COUNTIFS('Calendar Calcs'!$E$2:$E1086,BC$23,'Calendar Calcs'!$D$2:$D1086,"&gt;="&amp;WEEKDAY($W119)))))</f>
        <v/>
      </c>
      <c r="BD119" s="69" t="str">
        <f>IF($AY119="","",IF($AY119&gt;BD$23,0,IF($AY119&lt;BD$23,COUNTIFS('Calendar Calcs'!$E$2:$E1086,BD$23),COUNTIFS('Calendar Calcs'!$E$2:$E1086,BD$23,'Calendar Calcs'!$D$2:$D1086,"&gt;="&amp;WEEKDAY($W119)))))</f>
        <v/>
      </c>
      <c r="BE119" s="69" t="str">
        <f>IF($AY119="","",IF($AY119&gt;BE$23,0,IF($AY119&lt;BE$23,COUNTIFS('Calendar Calcs'!$E$2:$E1086,BE$23),COUNTIFS('Calendar Calcs'!$E$2:$E1086,BE$23,'Calendar Calcs'!$D$2:$D1086,"&gt;="&amp;WEEKDAY($W119)))))</f>
        <v/>
      </c>
      <c r="BF119" s="69" t="str">
        <f>IF($AY119="","",IF($AY119&gt;BF$23,0,IF($AY119&lt;BF$23,COUNTIFS('Calendar Calcs'!$E$2:$E1086,BF$23),COUNTIFS('Calendar Calcs'!$E$2:$E1086,BF$23,'Calendar Calcs'!$D$2:$D1086,"&gt;="&amp;WEEKDAY($W119)))))</f>
        <v/>
      </c>
      <c r="BG119" s="69" t="str">
        <f>IF($AY119="","",IF($AY119&gt;BG$23,0,IF($AY119&lt;BG$23,COUNTIFS('Calendar Calcs'!$E$2:$E1086,BG$23),COUNTIFS('Calendar Calcs'!$E$2:$E1086,BG$23,'Calendar Calcs'!$D$2:$D1086,"&gt;="&amp;WEEKDAY($W119)))))</f>
        <v/>
      </c>
      <c r="BH119" s="69">
        <f t="shared" si="29"/>
        <v>6</v>
      </c>
      <c r="BI119" s="69">
        <f>IF(Cover!$E$43="","",VLOOKUP(Cover!$E$43,'Calendar Calcs'!$B$2:$E1086,4,FALSE))</f>
        <v>1</v>
      </c>
      <c r="BJ119" s="69">
        <f>IF($BI119="","", IF($BI119&lt;BJ$23,0,IF($BI119&gt;=BJ$23,COUNTIFS('Calendar Calcs'!$E$2:$E1086,BJ$23),COUNTIFS('Calendar Calcs'!$E$2:$E1086,BJ$23,'Calendar Calcs'!$D$2:$D1086,"&lt;="&amp;WEEKDAY($V119)))))</f>
        <v>1</v>
      </c>
      <c r="BK119" s="69">
        <f t="shared" si="26"/>
        <v>6</v>
      </c>
      <c r="BN119" s="69" t="str">
        <f>IF(T119&gt;0,"FTE",IF(Cover!$E$47="Weekly",IF(S119&gt;29.75,"FTE","PTE"),IF(S119&gt;59.75,"FTE","PTE")))</f>
        <v>PTE</v>
      </c>
      <c r="BO119" s="69">
        <f>IF(BN119="FTE",30,IF(Cover!$E$47="Weekly",'STEP 2 EE Data'!S119,'STEP 2 EE Data'!S119/2))</f>
        <v>0</v>
      </c>
      <c r="BP119" s="209">
        <f t="shared" si="30"/>
        <v>0</v>
      </c>
      <c r="BQ119" s="209">
        <f t="shared" si="31"/>
        <v>0</v>
      </c>
      <c r="BR119" s="209">
        <f t="shared" si="32"/>
        <v>0</v>
      </c>
      <c r="BS119" s="209">
        <f t="shared" si="33"/>
        <v>0</v>
      </c>
      <c r="BT119" s="209">
        <f t="shared" si="34"/>
        <v>0</v>
      </c>
      <c r="BU119" s="209">
        <f t="shared" si="35"/>
        <v>0</v>
      </c>
      <c r="BV119" s="209">
        <f t="shared" si="36"/>
        <v>0</v>
      </c>
      <c r="BW119" s="209">
        <f t="shared" si="37"/>
        <v>0</v>
      </c>
      <c r="BX119" s="209">
        <f t="shared" si="38"/>
        <v>0</v>
      </c>
      <c r="CC119" s="210" t="str">
        <f>IF(B119="","",IF(C119="",IF(Cover!$E$47="Weekly",'STEP 3 EE Comp'!BI124*8,'STEP 3 EE Comp'!BI124*4),IF(Cover!$E$47="Weekly",'STEP 3 EE Comp'!BI124,'STEP 3 EE Comp'!BI124)))</f>
        <v/>
      </c>
      <c r="CD119" s="82" t="str">
        <f t="shared" si="39"/>
        <v/>
      </c>
      <c r="CE119" s="417">
        <f t="shared" si="40"/>
        <v>1</v>
      </c>
      <c r="CF119" s="82" t="str">
        <f t="shared" si="41"/>
        <v>Good</v>
      </c>
      <c r="CG119" s="82">
        <f t="shared" si="42"/>
        <v>0</v>
      </c>
      <c r="CH119" s="234">
        <f t="shared" si="43"/>
        <v>0</v>
      </c>
    </row>
    <row r="120" spans="1:86" s="69" customFormat="1" x14ac:dyDescent="0.3">
      <c r="A120" s="554"/>
      <c r="B120" s="478"/>
      <c r="C120" s="52"/>
      <c r="D120" s="565"/>
      <c r="E120" s="52"/>
      <c r="F120" s="507"/>
      <c r="G120" s="210">
        <f t="shared" si="44"/>
        <v>0</v>
      </c>
      <c r="H120" s="82">
        <f t="shared" si="25"/>
        <v>0</v>
      </c>
      <c r="I120" s="211"/>
      <c r="J120" s="441" t="s">
        <v>21</v>
      </c>
      <c r="K120" s="441" t="s">
        <v>21</v>
      </c>
      <c r="L120" s="441" t="s">
        <v>21</v>
      </c>
      <c r="M120" s="441" t="s">
        <v>21</v>
      </c>
      <c r="N120" s="568" t="s">
        <v>21</v>
      </c>
      <c r="O120" s="211"/>
      <c r="P120" s="212" t="str">
        <f>IF(B120="","",
IF(AND(V120="",W120="",B120&lt;&gt;""),"Employed",
IF(AND(V120&lt;&gt;"",W120="",B120&lt;&gt;""),"Terminated",
IF(AND(V120&lt;&gt;"",W120&lt;&gt;"",B120&lt;&gt;""),IF(W120&lt;Cover!$E$43,"Employed","Furloughed"),
IF(AND(V120="",W120&lt;&gt;"",B120&lt;&gt;""),IF(W120&lt;Cover!$E$43,"Employed","Rehired"))))))</f>
        <v/>
      </c>
      <c r="Q120" s="211"/>
      <c r="R120" s="536"/>
      <c r="S120" s="563"/>
      <c r="T120" s="536"/>
      <c r="U120" s="82">
        <f>IF(Cover!$E$47="Weekly",IF(T120&gt;0,T120,R120*S120),IF(T120&gt;0,T120,R120*S120)/2)</f>
        <v>0</v>
      </c>
      <c r="V120" s="564"/>
      <c r="W120" s="564"/>
      <c r="Y120" s="213" t="str">
        <f>IF($B120="","",IF('Actual Allocation Calc'!$AH$78="A",
IF($P120="Employed",$U120/7*BJ120,
IF(AND($P120="Terminated"),($U120/7*AP120),
IF(AND($P120="Furloughed"),($U120/7*AP120)+($U120/7*AZ120),
IF(AND($P120="Rehired"),($U120/7*AZ120),
IF(AND($P120="Terminated",AP120&gt;0),$U120,
IF($P120="Furloughed",IF(AP120&gt;0,$U120)+IF(AZ120&gt;0,$U120),
IF($P120="Rehired",IF(AZ120&gt;0,$U120)))))))),IF('Actual Allocation Calc'!$AH$78="C",'Actual Allocation Calc'!L120,'Actual Allocation Calc'!U120+IF($P120="Employed",$U120/7*BJ120,
IF(AND($P120="Terminated"),($U120/7*AP120),
IF(AND($P120="Furloughed"),($U120/7*AP120)+($U120/7*AZ120),
IF(AND($P120="Rehired"),($U120/7*AZ120),
IF(AND($P120="Terminated",AP120&gt;0),$U120,
IF($P120="Furloughed",IF(AP120&gt;0,$U120)+IF(AZ120&gt;0,$U120),
IF($P120="Rehired",IF(AZ120&gt;0,$U120))))))))*'Actual Allocation Calc'!$AH$99)))</f>
        <v/>
      </c>
      <c r="Z120" s="210" t="str">
        <f>IF($B120="","",IF('Actual Allocation Calc'!$AI$78="A",
IF($P120="Employed",$U120,
IF(AND($P120="Terminated"),($U120/7*AQ120),
IF(AND($P120="Furloughed"),($U120/7*AQ120)+($U120/7*BA120),
IF(AND($P120="Rehired"),($U120/7*BA120),
IF(AND($P120="Terminated",AQ120&gt;0),$U120,
IF($P120="Furloughed",IF(AQ120&gt;0,$U120)+IF(BA120&gt;0,$U120),
IF($P120="Rehired",IF(BA120&gt;0,$U120)))))))),IF('Actual Allocation Calc'!$AI$78="C",'Actual Allocation Calc'!M120,'Actual Allocation Calc'!V120+IF($P120="Employed",$U120,
IF(AND($P120="Terminated"),($U120/7*AQ120),
IF(AND($P120="Furloughed"),($U120/7*AQ120)+($U120/7*BA120),
IF(AND($P120="Rehired"),($U120/7*BA120),
IF(AND($P120="Terminated",AQ120&gt;0),$U120,
IF($P120="Furloughed",IF(AQ120&gt;0,$U120)+IF(BA120&gt;0,$U120),
IF($P120="Rehired",IF(BA120&gt;0,$U120))))))))*'Actual Allocation Calc'!$AI$99)))</f>
        <v/>
      </c>
      <c r="AA120" s="210" t="str">
        <f>IF($B120="","",IF('Actual Allocation Calc'!$AJ$78="A",
IF($P120="Employed",$U120,
IF(AND($P120="Terminated"),($U120/7*AR120),
IF(AND($P120="Furloughed"),($U120/7*AR120)+($U120/7*BB120),
IF(AND($P120="Rehired"),($U120/7*BB120),
IF(AND($P120="Terminated",AR120&gt;0),$U120,
IF($P120="Furloughed",IF(AR120&gt;0,$U120)+IF(BB120&gt;0,$U120),
IF($P120="Rehired",IF(BB120&gt;0,$U120)))))))),IF('Actual Allocation Calc'!$AJ$78="C",'Actual Allocation Calc'!N120,'Actual Allocation Calc'!W120+IF($P120="Employed",$U120,
IF(AND($P120="Terminated"),($U120/7*AR120),
IF(AND($P120="Furloughed"),($U120/7*AR120)+($U120/7*BB120),
IF(AND($P120="Rehired"),($U120/7*BB120),
IF(AND($P120="Terminated",AR120&gt;0),$U120,
IF($P120="Furloughed",IF(AR120&gt;0,$U120)+IF(BB120&gt;0,$U120),
IF($P120="Rehired",IF(BB120&gt;0,$U120))))))))*'Actual Allocation Calc'!$AJ$99)))</f>
        <v/>
      </c>
      <c r="AB120" s="210" t="str">
        <f>IF($B120="","",IF('Actual Allocation Calc'!$AK$78="A",
IF($P120="Employed",$U120,
IF(AND($P120="Terminated"),($U120/7*AS120),
IF(AND($P120="Furloughed"),($U120/7*AS120)+($U120/7*BC120),
IF(AND($P120="Rehired"),($U120/7*BC120),
IF(AND($P120="Terminated",AS120&gt;0),$U120,
IF($P120="Furloughed",IF(AS120&gt;0,$U120)+IF(BC120&gt;0,$U120),
IF($P120="Rehired",IF(BC120&gt;0,$U120)))))))),IF('Actual Allocation Calc'!$AK$78="C",'Actual Allocation Calc'!O120,'Actual Allocation Calc'!X120+IF($P120="Employed",$U120,
IF(AND($P120="Terminated"),($U120/7*AS120),
IF(AND($P120="Furloughed"),($U120/7*AS120)+($U120/7*BC120),
IF(AND($P120="Rehired"),($U120/7*BC120),
IF(AND($P120="Terminated",AS120&gt;0),$U120,
IF($P120="Furloughed",IF(AS120&gt;0,$U120)+IF(BC120&gt;0,$U120),
IF($P120="Rehired",IF(BC120&gt;0,$U120))))))))*'Actual Allocation Calc'!$AK$99)))</f>
        <v/>
      </c>
      <c r="AC120" s="210" t="str">
        <f>IF($B120="","",IF('Actual Allocation Calc'!$AL$78="A",
IF($P120="Employed",$U120,
IF(AND($P120="Terminated"),($U120/7*AT120),
IF(AND($P120="Furloughed"),($U120/7*AT120)+($U120/7*BD120),
IF(AND($P120="Rehired"),($U120/7*BD120),
IF(AND($P120="Terminated",AT120&gt;0),$U120,
IF($P120="Furloughed",IF(AT120&gt;0,$U120)+IF(BD120&gt;0,$U120),
IF($P120="Rehired",IF(BD120&gt;0,$U120)))))))),IF('Actual Allocation Calc'!$AL$78="C",'Actual Allocation Calc'!P120,'Actual Allocation Calc'!Y120+IF($P120="Employed",$U120,
IF(AND($P120="Terminated"),($U120/7*AT120),
IF(AND($P120="Furloughed"),($U120/7*AT120)+($U120/7*BD120),
IF(AND($P120="Rehired"),($U120/7*BD120),
IF(AND($P120="Terminated",AT120&gt;0),$U120,
IF($P120="Furloughed",IF(AT120&gt;0,$U120)+IF(BD120&gt;0,$U120),
IF($P120="Rehired",IF(BD120&gt;0,$U120))))))))*'Actual Allocation Calc'!$AL$99)))</f>
        <v/>
      </c>
      <c r="AD120" s="210" t="str">
        <f>IF($B120="","",IF('Actual Allocation Calc'!$AM$78="A",
IF($P120="Employed",$U120,
IF(AND($P120="Terminated"),($U120/7*AU120),
IF(AND($P120="Furloughed"),($U120/7*AU120)+($U120/7*BE120),
IF(AND($P120="Rehired"),($U120/7*BE120),
IF(AND($P120="Terminated",AU120&gt;0),$U120,
IF($P120="Furloughed",IF(AU120&gt;0,$U120)+IF(BE120&gt;0,$U120),
IF($P120="Rehired",IF(BE120&gt;0,$U120)))))))),IF('Actual Allocation Calc'!$AM$78="C",'Actual Allocation Calc'!Q120,'Actual Allocation Calc'!Z120+IF($P120="Employed",$U120,
IF(AND($P120="Terminated"),($U120/7*AU120),
IF(AND($P120="Furloughed"),($U120/7*AU120)+($U120/7*BE120),
IF(AND($P120="Rehired"),($U120/7*BE120),
IF(AND($P120="Terminated",AU120&gt;0),$U120,
IF($P120="Furloughed",IF(AU120&gt;0,$U120)+IF(BE120&gt;0,$U120),
IF($P120="Rehired",IF(BE120&gt;0,$U120))))))))*'Actual Allocation Calc'!$AM$99)))</f>
        <v/>
      </c>
      <c r="AE120" s="210" t="str">
        <f>IF($B120="","",IF('Actual Allocation Calc'!$AN$78="A",
IF($P120="Employed",$U120,
IF(AND($P120="Terminated"),($U120/7*AV120),
IF(AND($P120="Furloughed"),($U120/7*AV120)+($U120/7*BF120),
IF(AND($P120="Rehired"),($U120/7*BF120),
IF(AND($P120="Terminated",AV120&gt;0),$U120,
IF($P120="Furloughed",IF(AV120&gt;0,$U120)+IF(BF120&gt;0,$U120),
IF($P120="Rehired",IF(BF120&gt;0,$U120)))))))),IF('Actual Allocation Calc'!$AN$78="C",'Actual Allocation Calc'!R120,'Actual Allocation Calc'!AA120+IF($P120="Employed",$U120,
IF(AND($P120="Terminated"),($U120/7*AV120),
IF(AND($P120="Furloughed"),($U120/7*AV120)+($U120/7*BF120),
IF(AND($P120="Rehired"),($U120/7*BF120),
IF(AND($P120="Terminated",AV120&gt;0),$U120,
IF($P120="Furloughed",IF(AV120&gt;0,$U120)+IF(BF120&gt;0,$U120),
IF($P120="Rehired",IF(BF120&gt;0,$U120))))))))*'Actual Allocation Calc'!$AN$99)))</f>
        <v/>
      </c>
      <c r="AF120" s="210" t="str">
        <f>IF($B120="","",IF('Actual Allocation Calc'!$AO$78="A",
IF($P120="Employed",$U120,
IF(AND($P120="Terminated"),($U120/7*AW120),
IF(AND($P120="Furloughed"),($U120/7*AW120)+($U120/7*BG120),
IF(AND($P120="Rehired"),($U120/7*BG120),
IF(AND($P120="Terminated",AW120&gt;0),$U120,
IF($P120="Furloughed",IF(AW120&gt;0,$U120)+IF(BG120&gt;0,$U120),
IF($P120="Rehired",IF(BG120&gt;0,$U120)))))))),IF('Actual Allocation Calc'!$AO$78="C",'Actual Allocation Calc'!S120,'Actual Allocation Calc'!AB120+IF($P120="Employed",$U120,
IF(AND($P120="Terminated"),($U120/7*AW120),
IF(AND($P120="Furloughed"),($U120/7*AW120)+($U120/7*BG120),
IF(AND($P120="Rehired"),($U120/7*BG120),
IF(AND($P120="Terminated",AW120&gt;0),$U120,
IF($P120="Furloughed",IF(AW120&gt;0,$U120)+IF(BG120&gt;0,$U120),
IF($P120="Rehired",IF(BG120&gt;0,$U120))))))))*'Actual Allocation Calc'!$AO$99)))</f>
        <v/>
      </c>
      <c r="AG120" s="210" t="str">
        <f>IF($B120="","",IF('Actual Allocation Calc'!$AP$78="A",
IF($P120="Employed",$U120/7*BK120,
IF(AND($P120="Terminated"),($U120/7*AX120),
IF(AND($P120="Furloughed"),($U120/7*AX120)+($U120/7*BH120),
IF(AND($P120="Rehired"),($U120/7*BH120),
IF(AND($P120="Terminated",AX120&gt;0),$U120,
IF($P120="Furloughed",IF(AX120&gt;0,$U120)+IF(BH120&gt;0,$U120),
IF($P120="Rehired",IF(BH120&gt;0,$U120)))))))),IF('Actual Allocation Calc'!$AP$78="C",'Actual Allocation Calc'!T120,'Actual Allocation Calc'!AC120+IF($P120="Employed",$U120/7*BK120,
IF(AND($P120="Terminated"),($U120/7*AX120),
IF(AND($P120="Furloughed"),($U120/7*AX120)+($U120/7*BH120),
IF(AND($P120="Rehired"),($U120/7*BH120),
IF(AND($P120="Terminated",AX120&gt;0),$U120,
IF($P120="Furloughed",IF(AX120&gt;0,$U120)+IF(BH120&gt;0,$U120),
IF($P120="Rehired",IF(BH120&gt;0,$U120))))))))*'Actual Allocation Calc'!$AP$99)))</f>
        <v/>
      </c>
      <c r="AH120" s="536"/>
      <c r="AI120" s="82">
        <f t="shared" si="45"/>
        <v>0</v>
      </c>
      <c r="AJ120" s="210">
        <f t="shared" si="27"/>
        <v>0</v>
      </c>
      <c r="AK120" s="397" t="str">
        <f t="shared" si="28"/>
        <v/>
      </c>
      <c r="AM120" s="173"/>
      <c r="AO120" s="214" t="str">
        <f>IFERROR(IF($V120="","",VLOOKUP(V120,'Calendar Calcs'!$B$2:$E1087,4,FALSE)),0)</f>
        <v/>
      </c>
      <c r="AP120" s="69" t="str">
        <f>IF($AO120="","", IF($AO120&lt;AP$23,0,IF($AO120&gt;AP$23,COUNTIFS('Calendar Calcs'!$E$2:$E1087,AP$23),COUNTIFS('Calendar Calcs'!$E$2:$E1087,AP$23,'Calendar Calcs'!$D$2:$D1087,"&lt;="&amp;WEEKDAY($V120)))))</f>
        <v/>
      </c>
      <c r="AQ120" s="69" t="str">
        <f>IF($AO120="","", IF($AO120&lt;AQ$23,0,IF($AO120&gt;AQ$23,COUNTIFS('Calendar Calcs'!$E$2:$E1087,AQ$23),COUNTIFS('Calendar Calcs'!$E$2:$E1087,AQ$23,'Calendar Calcs'!$D$2:$D1087,"&lt;="&amp;WEEKDAY($V120)))))</f>
        <v/>
      </c>
      <c r="AR120" s="69" t="str">
        <f>IF($AO120="","", IF($AO120&lt;AR$23,0,IF($AO120&gt;AR$23,COUNTIFS('Calendar Calcs'!$E$2:$E1087,AR$23),COUNTIFS('Calendar Calcs'!$E$2:$E1087,AR$23,'Calendar Calcs'!$D$2:$D1087,"&lt;="&amp;WEEKDAY($V120)))))</f>
        <v/>
      </c>
      <c r="AS120" s="69" t="str">
        <f>IF($AO120="","", IF($AO120&lt;AS$23,0,IF($AO120&gt;AS$23,COUNTIFS('Calendar Calcs'!$E$2:$E1087,AS$23),COUNTIFS('Calendar Calcs'!$E$2:$E1087,AS$23,'Calendar Calcs'!$D$2:$D1087,"&lt;="&amp;WEEKDAY($V120)))))</f>
        <v/>
      </c>
      <c r="AT120" s="69" t="str">
        <f>IF($AO120="","", IF($AO120&lt;AT$23,0,IF($AO120&gt;AT$23,COUNTIFS('Calendar Calcs'!$E$2:$E1087,AT$23),COUNTIFS('Calendar Calcs'!$E$2:$E1087,AT$23,'Calendar Calcs'!$D$2:$D1087,"&lt;="&amp;WEEKDAY($V120)))))</f>
        <v/>
      </c>
      <c r="AU120" s="69" t="str">
        <f>IF($AO120="","", IF($AO120&lt;AU$23,0,IF($AO120&gt;AU$23,COUNTIFS('Calendar Calcs'!$E$2:$E1087,AU$23),COUNTIFS('Calendar Calcs'!$E$2:$E1087,AU$23,'Calendar Calcs'!$D$2:$D1087,"&lt;="&amp;WEEKDAY($V120)))))</f>
        <v/>
      </c>
      <c r="AV120" s="69" t="str">
        <f>IF($AO120="","", IF($AO120&lt;AV$23,0,IF($AO120&gt;AV$23,COUNTIFS('Calendar Calcs'!$E$2:$E1087,AV$23),COUNTIFS('Calendar Calcs'!$E$2:$E1087,AV$23,'Calendar Calcs'!$D$2:$D1087,"&lt;="&amp;WEEKDAY($V120)))))</f>
        <v/>
      </c>
      <c r="AW120" s="69" t="str">
        <f>IF($AO120="","", IF($AO120&lt;AW$23,0,IF($AO120&gt;AW$23,COUNTIFS('Calendar Calcs'!$E$2:$E1087,AW$23),COUNTIFS('Calendar Calcs'!$E$2:$E1087,AW$23,'Calendar Calcs'!$D$2:$D1087,"&lt;="&amp;WEEKDAY($V120)))))</f>
        <v/>
      </c>
      <c r="AX120" s="69" t="str">
        <f>IF($AO120="","", IF($AO120&lt;AX$23,0,IF($AO120&gt;AX$23,COUNTIFS('Calendar Calcs'!$E$2:$E1087,AX$23),COUNTIFS('Calendar Calcs'!$E$2:$E1087,AX$23,'Calendar Calcs'!$D$2:$D1087,"&lt;="&amp;WEEKDAY($V120)))))</f>
        <v/>
      </c>
      <c r="AY120" s="69" t="str">
        <f>IF($W120="","",VLOOKUP($W120,'Calendar Calcs'!$B$2:$E1087,4,FALSE))</f>
        <v/>
      </c>
      <c r="AZ120" s="69" t="str">
        <f>IF($AY120="","",IF($AY120&gt;AZ$23,0,IF($AY120&lt;AZ$23,COUNTIFS('Calendar Calcs'!$E$2:$E1087,AZ$23),COUNTIFS('Calendar Calcs'!$E$2:$E1087,AZ$23,'Calendar Calcs'!$D$2:$D1087,"&gt;="&amp;WEEKDAY($W120)))))</f>
        <v/>
      </c>
      <c r="BA120" s="69" t="str">
        <f>IF($AY120="","",IF($AY120&gt;BA$23,0,IF($AY120&lt;BA$23,COUNTIFS('Calendar Calcs'!$E$2:$E1087,BA$23),COUNTIFS('Calendar Calcs'!$E$2:$E1087,BA$23,'Calendar Calcs'!$D$2:$D1087,"&gt;="&amp;WEEKDAY($W120)))))</f>
        <v/>
      </c>
      <c r="BB120" s="69" t="str">
        <f>IF($AY120="","",IF($AY120&gt;BB$23,0,IF($AY120&lt;BB$23,COUNTIFS('Calendar Calcs'!$E$2:$E1087,BB$23),COUNTIFS('Calendar Calcs'!$E$2:$E1087,BB$23,'Calendar Calcs'!$D$2:$D1087,"&gt;="&amp;WEEKDAY($W120)))))</f>
        <v/>
      </c>
      <c r="BC120" s="69" t="str">
        <f>IF($AY120="","",IF($AY120&gt;BC$23,0,IF($AY120&lt;BC$23,COUNTIFS('Calendar Calcs'!$E$2:$E1087,BC$23),COUNTIFS('Calendar Calcs'!$E$2:$E1087,BC$23,'Calendar Calcs'!$D$2:$D1087,"&gt;="&amp;WEEKDAY($W120)))))</f>
        <v/>
      </c>
      <c r="BD120" s="69" t="str">
        <f>IF($AY120="","",IF($AY120&gt;BD$23,0,IF($AY120&lt;BD$23,COUNTIFS('Calendar Calcs'!$E$2:$E1087,BD$23),COUNTIFS('Calendar Calcs'!$E$2:$E1087,BD$23,'Calendar Calcs'!$D$2:$D1087,"&gt;="&amp;WEEKDAY($W120)))))</f>
        <v/>
      </c>
      <c r="BE120" s="69" t="str">
        <f>IF($AY120="","",IF($AY120&gt;BE$23,0,IF($AY120&lt;BE$23,COUNTIFS('Calendar Calcs'!$E$2:$E1087,BE$23),COUNTIFS('Calendar Calcs'!$E$2:$E1087,BE$23,'Calendar Calcs'!$D$2:$D1087,"&gt;="&amp;WEEKDAY($W120)))))</f>
        <v/>
      </c>
      <c r="BF120" s="69" t="str">
        <f>IF($AY120="","",IF($AY120&gt;BF$23,0,IF($AY120&lt;BF$23,COUNTIFS('Calendar Calcs'!$E$2:$E1087,BF$23),COUNTIFS('Calendar Calcs'!$E$2:$E1087,BF$23,'Calendar Calcs'!$D$2:$D1087,"&gt;="&amp;WEEKDAY($W120)))))</f>
        <v/>
      </c>
      <c r="BG120" s="69" t="str">
        <f>IF($AY120="","",IF($AY120&gt;BG$23,0,IF($AY120&lt;BG$23,COUNTIFS('Calendar Calcs'!$E$2:$E1087,BG$23),COUNTIFS('Calendar Calcs'!$E$2:$E1087,BG$23,'Calendar Calcs'!$D$2:$D1087,"&gt;="&amp;WEEKDAY($W120)))))</f>
        <v/>
      </c>
      <c r="BH120" s="69">
        <f t="shared" si="29"/>
        <v>6</v>
      </c>
      <c r="BI120" s="69">
        <f>IF(Cover!$E$43="","",VLOOKUP(Cover!$E$43,'Calendar Calcs'!$B$2:$E1087,4,FALSE))</f>
        <v>1</v>
      </c>
      <c r="BJ120" s="69">
        <f>IF($BI120="","", IF($BI120&lt;BJ$23,0,IF($BI120&gt;=BJ$23,COUNTIFS('Calendar Calcs'!$E$2:$E1087,BJ$23),COUNTIFS('Calendar Calcs'!$E$2:$E1087,BJ$23,'Calendar Calcs'!$D$2:$D1087,"&lt;="&amp;WEEKDAY($V120)))))</f>
        <v>1</v>
      </c>
      <c r="BK120" s="69">
        <f t="shared" si="26"/>
        <v>6</v>
      </c>
      <c r="BN120" s="69" t="str">
        <f>IF(T120&gt;0,"FTE",IF(Cover!$E$47="Weekly",IF(S120&gt;29.75,"FTE","PTE"),IF(S120&gt;59.75,"FTE","PTE")))</f>
        <v>PTE</v>
      </c>
      <c r="BO120" s="69">
        <f>IF(BN120="FTE",30,IF(Cover!$E$47="Weekly",'STEP 2 EE Data'!S120,'STEP 2 EE Data'!S120/2))</f>
        <v>0</v>
      </c>
      <c r="BP120" s="209">
        <f t="shared" si="30"/>
        <v>0</v>
      </c>
      <c r="BQ120" s="209">
        <f t="shared" si="31"/>
        <v>0</v>
      </c>
      <c r="BR120" s="209">
        <f t="shared" si="32"/>
        <v>0</v>
      </c>
      <c r="BS120" s="209">
        <f t="shared" si="33"/>
        <v>0</v>
      </c>
      <c r="BT120" s="209">
        <f t="shared" si="34"/>
        <v>0</v>
      </c>
      <c r="BU120" s="209">
        <f t="shared" si="35"/>
        <v>0</v>
      </c>
      <c r="BV120" s="209">
        <f t="shared" si="36"/>
        <v>0</v>
      </c>
      <c r="BW120" s="209">
        <f t="shared" si="37"/>
        <v>0</v>
      </c>
      <c r="BX120" s="209">
        <f t="shared" si="38"/>
        <v>0</v>
      </c>
      <c r="CC120" s="210" t="str">
        <f>IF(B120="","",IF(C120="",IF(Cover!$E$47="Weekly",'STEP 3 EE Comp'!BI125*8,'STEP 3 EE Comp'!BI125*4),IF(Cover!$E$47="Weekly",'STEP 3 EE Comp'!BI125,'STEP 3 EE Comp'!BI125)))</f>
        <v/>
      </c>
      <c r="CD120" s="82" t="str">
        <f t="shared" si="39"/>
        <v/>
      </c>
      <c r="CE120" s="417">
        <f t="shared" si="40"/>
        <v>1</v>
      </c>
      <c r="CF120" s="82" t="str">
        <f t="shared" si="41"/>
        <v>Good</v>
      </c>
      <c r="CG120" s="82">
        <f t="shared" si="42"/>
        <v>0</v>
      </c>
      <c r="CH120" s="234">
        <f t="shared" si="43"/>
        <v>0</v>
      </c>
    </row>
    <row r="121" spans="1:86" s="69" customFormat="1" x14ac:dyDescent="0.3">
      <c r="A121" s="530"/>
      <c r="B121" s="477"/>
      <c r="C121" s="52"/>
      <c r="D121" s="565"/>
      <c r="E121" s="52"/>
      <c r="F121" s="507"/>
      <c r="G121" s="210">
        <f t="shared" si="44"/>
        <v>0</v>
      </c>
      <c r="H121" s="82">
        <f t="shared" si="25"/>
        <v>0</v>
      </c>
      <c r="I121" s="211"/>
      <c r="J121" s="441" t="s">
        <v>21</v>
      </c>
      <c r="K121" s="441" t="s">
        <v>21</v>
      </c>
      <c r="L121" s="441" t="s">
        <v>21</v>
      </c>
      <c r="M121" s="441" t="s">
        <v>21</v>
      </c>
      <c r="N121" s="568" t="s">
        <v>21</v>
      </c>
      <c r="O121" s="211"/>
      <c r="P121" s="212" t="str">
        <f>IF(B121="","",
IF(AND(V121="",W121="",B121&lt;&gt;""),"Employed",
IF(AND(V121&lt;&gt;"",W121="",B121&lt;&gt;""),"Terminated",
IF(AND(V121&lt;&gt;"",W121&lt;&gt;"",B121&lt;&gt;""),IF(W121&lt;Cover!$E$43,"Employed","Furloughed"),
IF(AND(V121="",W121&lt;&gt;"",B121&lt;&gt;""),IF(W121&lt;Cover!$E$43,"Employed","Rehired"))))))</f>
        <v/>
      </c>
      <c r="Q121" s="211"/>
      <c r="R121" s="536"/>
      <c r="S121" s="563"/>
      <c r="T121" s="536"/>
      <c r="U121" s="82">
        <f>IF(Cover!$E$47="Weekly",IF(T121&gt;0,T121,R121*S121),IF(T121&gt;0,T121,R121*S121)/2)</f>
        <v>0</v>
      </c>
      <c r="V121" s="564"/>
      <c r="W121" s="564"/>
      <c r="Y121" s="213" t="str">
        <f>IF($B121="","",IF('Actual Allocation Calc'!$AH$78="A",
IF($P121="Employed",$U121/7*BJ121,
IF(AND($P121="Terminated"),($U121/7*AP121),
IF(AND($P121="Furloughed"),($U121/7*AP121)+($U121/7*AZ121),
IF(AND($P121="Rehired"),($U121/7*AZ121),
IF(AND($P121="Terminated",AP121&gt;0),$U121,
IF($P121="Furloughed",IF(AP121&gt;0,$U121)+IF(AZ121&gt;0,$U121),
IF($P121="Rehired",IF(AZ121&gt;0,$U121)))))))),IF('Actual Allocation Calc'!$AH$78="C",'Actual Allocation Calc'!L121,'Actual Allocation Calc'!U121+IF($P121="Employed",$U121/7*BJ121,
IF(AND($P121="Terminated"),($U121/7*AP121),
IF(AND($P121="Furloughed"),($U121/7*AP121)+($U121/7*AZ121),
IF(AND($P121="Rehired"),($U121/7*AZ121),
IF(AND($P121="Terminated",AP121&gt;0),$U121,
IF($P121="Furloughed",IF(AP121&gt;0,$U121)+IF(AZ121&gt;0,$U121),
IF($P121="Rehired",IF(AZ121&gt;0,$U121))))))))*'Actual Allocation Calc'!$AH$99)))</f>
        <v/>
      </c>
      <c r="Z121" s="210" t="str">
        <f>IF($B121="","",IF('Actual Allocation Calc'!$AI$78="A",
IF($P121="Employed",$U121,
IF(AND($P121="Terminated"),($U121/7*AQ121),
IF(AND($P121="Furloughed"),($U121/7*AQ121)+($U121/7*BA121),
IF(AND($P121="Rehired"),($U121/7*BA121),
IF(AND($P121="Terminated",AQ121&gt;0),$U121,
IF($P121="Furloughed",IF(AQ121&gt;0,$U121)+IF(BA121&gt;0,$U121),
IF($P121="Rehired",IF(BA121&gt;0,$U121)))))))),IF('Actual Allocation Calc'!$AI$78="C",'Actual Allocation Calc'!M121,'Actual Allocation Calc'!V121+IF($P121="Employed",$U121,
IF(AND($P121="Terminated"),($U121/7*AQ121),
IF(AND($P121="Furloughed"),($U121/7*AQ121)+($U121/7*BA121),
IF(AND($P121="Rehired"),($U121/7*BA121),
IF(AND($P121="Terminated",AQ121&gt;0),$U121,
IF($P121="Furloughed",IF(AQ121&gt;0,$U121)+IF(BA121&gt;0,$U121),
IF($P121="Rehired",IF(BA121&gt;0,$U121))))))))*'Actual Allocation Calc'!$AI$99)))</f>
        <v/>
      </c>
      <c r="AA121" s="210" t="str">
        <f>IF($B121="","",IF('Actual Allocation Calc'!$AJ$78="A",
IF($P121="Employed",$U121,
IF(AND($P121="Terminated"),($U121/7*AR121),
IF(AND($P121="Furloughed"),($U121/7*AR121)+($U121/7*BB121),
IF(AND($P121="Rehired"),($U121/7*BB121),
IF(AND($P121="Terminated",AR121&gt;0),$U121,
IF($P121="Furloughed",IF(AR121&gt;0,$U121)+IF(BB121&gt;0,$U121),
IF($P121="Rehired",IF(BB121&gt;0,$U121)))))))),IF('Actual Allocation Calc'!$AJ$78="C",'Actual Allocation Calc'!N121,'Actual Allocation Calc'!W121+IF($P121="Employed",$U121,
IF(AND($P121="Terminated"),($U121/7*AR121),
IF(AND($P121="Furloughed"),($U121/7*AR121)+($U121/7*BB121),
IF(AND($P121="Rehired"),($U121/7*BB121),
IF(AND($P121="Terminated",AR121&gt;0),$U121,
IF($P121="Furloughed",IF(AR121&gt;0,$U121)+IF(BB121&gt;0,$U121),
IF($P121="Rehired",IF(BB121&gt;0,$U121))))))))*'Actual Allocation Calc'!$AJ$99)))</f>
        <v/>
      </c>
      <c r="AB121" s="210" t="str">
        <f>IF($B121="","",IF('Actual Allocation Calc'!$AK$78="A",
IF($P121="Employed",$U121,
IF(AND($P121="Terminated"),($U121/7*AS121),
IF(AND($P121="Furloughed"),($U121/7*AS121)+($U121/7*BC121),
IF(AND($P121="Rehired"),($U121/7*BC121),
IF(AND($P121="Terminated",AS121&gt;0),$U121,
IF($P121="Furloughed",IF(AS121&gt;0,$U121)+IF(BC121&gt;0,$U121),
IF($P121="Rehired",IF(BC121&gt;0,$U121)))))))),IF('Actual Allocation Calc'!$AK$78="C",'Actual Allocation Calc'!O121,'Actual Allocation Calc'!X121+IF($P121="Employed",$U121,
IF(AND($P121="Terminated"),($U121/7*AS121),
IF(AND($P121="Furloughed"),($U121/7*AS121)+($U121/7*BC121),
IF(AND($P121="Rehired"),($U121/7*BC121),
IF(AND($P121="Terminated",AS121&gt;0),$U121,
IF($P121="Furloughed",IF(AS121&gt;0,$U121)+IF(BC121&gt;0,$U121),
IF($P121="Rehired",IF(BC121&gt;0,$U121))))))))*'Actual Allocation Calc'!$AK$99)))</f>
        <v/>
      </c>
      <c r="AC121" s="210" t="str">
        <f>IF($B121="","",IF('Actual Allocation Calc'!$AL$78="A",
IF($P121="Employed",$U121,
IF(AND($P121="Terminated"),($U121/7*AT121),
IF(AND($P121="Furloughed"),($U121/7*AT121)+($U121/7*BD121),
IF(AND($P121="Rehired"),($U121/7*BD121),
IF(AND($P121="Terminated",AT121&gt;0),$U121,
IF($P121="Furloughed",IF(AT121&gt;0,$U121)+IF(BD121&gt;0,$U121),
IF($P121="Rehired",IF(BD121&gt;0,$U121)))))))),IF('Actual Allocation Calc'!$AL$78="C",'Actual Allocation Calc'!P121,'Actual Allocation Calc'!Y121+IF($P121="Employed",$U121,
IF(AND($P121="Terminated"),($U121/7*AT121),
IF(AND($P121="Furloughed"),($U121/7*AT121)+($U121/7*BD121),
IF(AND($P121="Rehired"),($U121/7*BD121),
IF(AND($P121="Terminated",AT121&gt;0),$U121,
IF($P121="Furloughed",IF(AT121&gt;0,$U121)+IF(BD121&gt;0,$U121),
IF($P121="Rehired",IF(BD121&gt;0,$U121))))))))*'Actual Allocation Calc'!$AL$99)))</f>
        <v/>
      </c>
      <c r="AD121" s="210" t="str">
        <f>IF($B121="","",IF('Actual Allocation Calc'!$AM$78="A",
IF($P121="Employed",$U121,
IF(AND($P121="Terminated"),($U121/7*AU121),
IF(AND($P121="Furloughed"),($U121/7*AU121)+($U121/7*BE121),
IF(AND($P121="Rehired"),($U121/7*BE121),
IF(AND($P121="Terminated",AU121&gt;0),$U121,
IF($P121="Furloughed",IF(AU121&gt;0,$U121)+IF(BE121&gt;0,$U121),
IF($P121="Rehired",IF(BE121&gt;0,$U121)))))))),IF('Actual Allocation Calc'!$AM$78="C",'Actual Allocation Calc'!Q121,'Actual Allocation Calc'!Z121+IF($P121="Employed",$U121,
IF(AND($P121="Terminated"),($U121/7*AU121),
IF(AND($P121="Furloughed"),($U121/7*AU121)+($U121/7*BE121),
IF(AND($P121="Rehired"),($U121/7*BE121),
IF(AND($P121="Terminated",AU121&gt;0),$U121,
IF($P121="Furloughed",IF(AU121&gt;0,$U121)+IF(BE121&gt;0,$U121),
IF($P121="Rehired",IF(BE121&gt;0,$U121))))))))*'Actual Allocation Calc'!$AM$99)))</f>
        <v/>
      </c>
      <c r="AE121" s="210" t="str">
        <f>IF($B121="","",IF('Actual Allocation Calc'!$AN$78="A",
IF($P121="Employed",$U121,
IF(AND($P121="Terminated"),($U121/7*AV121),
IF(AND($P121="Furloughed"),($U121/7*AV121)+($U121/7*BF121),
IF(AND($P121="Rehired"),($U121/7*BF121),
IF(AND($P121="Terminated",AV121&gt;0),$U121,
IF($P121="Furloughed",IF(AV121&gt;0,$U121)+IF(BF121&gt;0,$U121),
IF($P121="Rehired",IF(BF121&gt;0,$U121)))))))),IF('Actual Allocation Calc'!$AN$78="C",'Actual Allocation Calc'!R121,'Actual Allocation Calc'!AA121+IF($P121="Employed",$U121,
IF(AND($P121="Terminated"),($U121/7*AV121),
IF(AND($P121="Furloughed"),($U121/7*AV121)+($U121/7*BF121),
IF(AND($P121="Rehired"),($U121/7*BF121),
IF(AND($P121="Terminated",AV121&gt;0),$U121,
IF($P121="Furloughed",IF(AV121&gt;0,$U121)+IF(BF121&gt;0,$U121),
IF($P121="Rehired",IF(BF121&gt;0,$U121))))))))*'Actual Allocation Calc'!$AN$99)))</f>
        <v/>
      </c>
      <c r="AF121" s="210" t="str">
        <f>IF($B121="","",IF('Actual Allocation Calc'!$AO$78="A",
IF($P121="Employed",$U121,
IF(AND($P121="Terminated"),($U121/7*AW121),
IF(AND($P121="Furloughed"),($U121/7*AW121)+($U121/7*BG121),
IF(AND($P121="Rehired"),($U121/7*BG121),
IF(AND($P121="Terminated",AW121&gt;0),$U121,
IF($P121="Furloughed",IF(AW121&gt;0,$U121)+IF(BG121&gt;0,$U121),
IF($P121="Rehired",IF(BG121&gt;0,$U121)))))))),IF('Actual Allocation Calc'!$AO$78="C",'Actual Allocation Calc'!S121,'Actual Allocation Calc'!AB121+IF($P121="Employed",$U121,
IF(AND($P121="Terminated"),($U121/7*AW121),
IF(AND($P121="Furloughed"),($U121/7*AW121)+($U121/7*BG121),
IF(AND($P121="Rehired"),($U121/7*BG121),
IF(AND($P121="Terminated",AW121&gt;0),$U121,
IF($P121="Furloughed",IF(AW121&gt;0,$U121)+IF(BG121&gt;0,$U121),
IF($P121="Rehired",IF(BG121&gt;0,$U121))))))))*'Actual Allocation Calc'!$AO$99)))</f>
        <v/>
      </c>
      <c r="AG121" s="210" t="str">
        <f>IF($B121="","",IF('Actual Allocation Calc'!$AP$78="A",
IF($P121="Employed",$U121/7*BK121,
IF(AND($P121="Terminated"),($U121/7*AX121),
IF(AND($P121="Furloughed"),($U121/7*AX121)+($U121/7*BH121),
IF(AND($P121="Rehired"),($U121/7*BH121),
IF(AND($P121="Terminated",AX121&gt;0),$U121,
IF($P121="Furloughed",IF(AX121&gt;0,$U121)+IF(BH121&gt;0,$U121),
IF($P121="Rehired",IF(BH121&gt;0,$U121)))))))),IF('Actual Allocation Calc'!$AP$78="C",'Actual Allocation Calc'!T121,'Actual Allocation Calc'!AC121+IF($P121="Employed",$U121/7*BK121,
IF(AND($P121="Terminated"),($U121/7*AX121),
IF(AND($P121="Furloughed"),($U121/7*AX121)+($U121/7*BH121),
IF(AND($P121="Rehired"),($U121/7*BH121),
IF(AND($P121="Terminated",AX121&gt;0),$U121,
IF($P121="Furloughed",IF(AX121&gt;0,$U121)+IF(BH121&gt;0,$U121),
IF($P121="Rehired",IF(BH121&gt;0,$U121))))))))*'Actual Allocation Calc'!$AP$99)))</f>
        <v/>
      </c>
      <c r="AH121" s="536"/>
      <c r="AI121" s="82">
        <f t="shared" si="45"/>
        <v>0</v>
      </c>
      <c r="AJ121" s="210">
        <f t="shared" si="27"/>
        <v>0</v>
      </c>
      <c r="AK121" s="397" t="str">
        <f t="shared" si="28"/>
        <v/>
      </c>
      <c r="AM121" s="173"/>
      <c r="AO121" s="214" t="str">
        <f>IFERROR(IF($V121="","",VLOOKUP(V121,'Calendar Calcs'!$B$2:$E1088,4,FALSE)),0)</f>
        <v/>
      </c>
      <c r="AP121" s="69" t="str">
        <f>IF($AO121="","", IF($AO121&lt;AP$23,0,IF($AO121&gt;AP$23,COUNTIFS('Calendar Calcs'!$E$2:$E1088,AP$23),COUNTIFS('Calendar Calcs'!$E$2:$E1088,AP$23,'Calendar Calcs'!$D$2:$D1088,"&lt;="&amp;WEEKDAY($V121)))))</f>
        <v/>
      </c>
      <c r="AQ121" s="69" t="str">
        <f>IF($AO121="","", IF($AO121&lt;AQ$23,0,IF($AO121&gt;AQ$23,COUNTIFS('Calendar Calcs'!$E$2:$E1088,AQ$23),COUNTIFS('Calendar Calcs'!$E$2:$E1088,AQ$23,'Calendar Calcs'!$D$2:$D1088,"&lt;="&amp;WEEKDAY($V121)))))</f>
        <v/>
      </c>
      <c r="AR121" s="69" t="str">
        <f>IF($AO121="","", IF($AO121&lt;AR$23,0,IF($AO121&gt;AR$23,COUNTIFS('Calendar Calcs'!$E$2:$E1088,AR$23),COUNTIFS('Calendar Calcs'!$E$2:$E1088,AR$23,'Calendar Calcs'!$D$2:$D1088,"&lt;="&amp;WEEKDAY($V121)))))</f>
        <v/>
      </c>
      <c r="AS121" s="69" t="str">
        <f>IF($AO121="","", IF($AO121&lt;AS$23,0,IF($AO121&gt;AS$23,COUNTIFS('Calendar Calcs'!$E$2:$E1088,AS$23),COUNTIFS('Calendar Calcs'!$E$2:$E1088,AS$23,'Calendar Calcs'!$D$2:$D1088,"&lt;="&amp;WEEKDAY($V121)))))</f>
        <v/>
      </c>
      <c r="AT121" s="69" t="str">
        <f>IF($AO121="","", IF($AO121&lt;AT$23,0,IF($AO121&gt;AT$23,COUNTIFS('Calendar Calcs'!$E$2:$E1088,AT$23),COUNTIFS('Calendar Calcs'!$E$2:$E1088,AT$23,'Calendar Calcs'!$D$2:$D1088,"&lt;="&amp;WEEKDAY($V121)))))</f>
        <v/>
      </c>
      <c r="AU121" s="69" t="str">
        <f>IF($AO121="","", IF($AO121&lt;AU$23,0,IF($AO121&gt;AU$23,COUNTIFS('Calendar Calcs'!$E$2:$E1088,AU$23),COUNTIFS('Calendar Calcs'!$E$2:$E1088,AU$23,'Calendar Calcs'!$D$2:$D1088,"&lt;="&amp;WEEKDAY($V121)))))</f>
        <v/>
      </c>
      <c r="AV121" s="69" t="str">
        <f>IF($AO121="","", IF($AO121&lt;AV$23,0,IF($AO121&gt;AV$23,COUNTIFS('Calendar Calcs'!$E$2:$E1088,AV$23),COUNTIFS('Calendar Calcs'!$E$2:$E1088,AV$23,'Calendar Calcs'!$D$2:$D1088,"&lt;="&amp;WEEKDAY($V121)))))</f>
        <v/>
      </c>
      <c r="AW121" s="69" t="str">
        <f>IF($AO121="","", IF($AO121&lt;AW$23,0,IF($AO121&gt;AW$23,COUNTIFS('Calendar Calcs'!$E$2:$E1088,AW$23),COUNTIFS('Calendar Calcs'!$E$2:$E1088,AW$23,'Calendar Calcs'!$D$2:$D1088,"&lt;="&amp;WEEKDAY($V121)))))</f>
        <v/>
      </c>
      <c r="AX121" s="69" t="str">
        <f>IF($AO121="","", IF($AO121&lt;AX$23,0,IF($AO121&gt;AX$23,COUNTIFS('Calendar Calcs'!$E$2:$E1088,AX$23),COUNTIFS('Calendar Calcs'!$E$2:$E1088,AX$23,'Calendar Calcs'!$D$2:$D1088,"&lt;="&amp;WEEKDAY($V121)))))</f>
        <v/>
      </c>
      <c r="AY121" s="69" t="str">
        <f>IF($W121="","",VLOOKUP($W121,'Calendar Calcs'!$B$2:$E1088,4,FALSE))</f>
        <v/>
      </c>
      <c r="AZ121" s="69" t="str">
        <f>IF($AY121="","",IF($AY121&gt;AZ$23,0,IF($AY121&lt;AZ$23,COUNTIFS('Calendar Calcs'!$E$2:$E1088,AZ$23),COUNTIFS('Calendar Calcs'!$E$2:$E1088,AZ$23,'Calendar Calcs'!$D$2:$D1088,"&gt;="&amp;WEEKDAY($W121)))))</f>
        <v/>
      </c>
      <c r="BA121" s="69" t="str">
        <f>IF($AY121="","",IF($AY121&gt;BA$23,0,IF($AY121&lt;BA$23,COUNTIFS('Calendar Calcs'!$E$2:$E1088,BA$23),COUNTIFS('Calendar Calcs'!$E$2:$E1088,BA$23,'Calendar Calcs'!$D$2:$D1088,"&gt;="&amp;WEEKDAY($W121)))))</f>
        <v/>
      </c>
      <c r="BB121" s="69" t="str">
        <f>IF($AY121="","",IF($AY121&gt;BB$23,0,IF($AY121&lt;BB$23,COUNTIFS('Calendar Calcs'!$E$2:$E1088,BB$23),COUNTIFS('Calendar Calcs'!$E$2:$E1088,BB$23,'Calendar Calcs'!$D$2:$D1088,"&gt;="&amp;WEEKDAY($W121)))))</f>
        <v/>
      </c>
      <c r="BC121" s="69" t="str">
        <f>IF($AY121="","",IF($AY121&gt;BC$23,0,IF($AY121&lt;BC$23,COUNTIFS('Calendar Calcs'!$E$2:$E1088,BC$23),COUNTIFS('Calendar Calcs'!$E$2:$E1088,BC$23,'Calendar Calcs'!$D$2:$D1088,"&gt;="&amp;WEEKDAY($W121)))))</f>
        <v/>
      </c>
      <c r="BD121" s="69" t="str">
        <f>IF($AY121="","",IF($AY121&gt;BD$23,0,IF($AY121&lt;BD$23,COUNTIFS('Calendar Calcs'!$E$2:$E1088,BD$23),COUNTIFS('Calendar Calcs'!$E$2:$E1088,BD$23,'Calendar Calcs'!$D$2:$D1088,"&gt;="&amp;WEEKDAY($W121)))))</f>
        <v/>
      </c>
      <c r="BE121" s="69" t="str">
        <f>IF($AY121="","",IF($AY121&gt;BE$23,0,IF($AY121&lt;BE$23,COUNTIFS('Calendar Calcs'!$E$2:$E1088,BE$23),COUNTIFS('Calendar Calcs'!$E$2:$E1088,BE$23,'Calendar Calcs'!$D$2:$D1088,"&gt;="&amp;WEEKDAY($W121)))))</f>
        <v/>
      </c>
      <c r="BF121" s="69" t="str">
        <f>IF($AY121="","",IF($AY121&gt;BF$23,0,IF($AY121&lt;BF$23,COUNTIFS('Calendar Calcs'!$E$2:$E1088,BF$23),COUNTIFS('Calendar Calcs'!$E$2:$E1088,BF$23,'Calendar Calcs'!$D$2:$D1088,"&gt;="&amp;WEEKDAY($W121)))))</f>
        <v/>
      </c>
      <c r="BG121" s="69" t="str">
        <f>IF($AY121="","",IF($AY121&gt;BG$23,0,IF($AY121&lt;BG$23,COUNTIFS('Calendar Calcs'!$E$2:$E1088,BG$23),COUNTIFS('Calendar Calcs'!$E$2:$E1088,BG$23,'Calendar Calcs'!$D$2:$D1088,"&gt;="&amp;WEEKDAY($W121)))))</f>
        <v/>
      </c>
      <c r="BH121" s="69">
        <f t="shared" si="29"/>
        <v>6</v>
      </c>
      <c r="BI121" s="69">
        <f>IF(Cover!$E$43="","",VLOOKUP(Cover!$E$43,'Calendar Calcs'!$B$2:$E1088,4,FALSE))</f>
        <v>1</v>
      </c>
      <c r="BJ121" s="69">
        <f>IF($BI121="","", IF($BI121&lt;BJ$23,0,IF($BI121&gt;=BJ$23,COUNTIFS('Calendar Calcs'!$E$2:$E1088,BJ$23),COUNTIFS('Calendar Calcs'!$E$2:$E1088,BJ$23,'Calendar Calcs'!$D$2:$D1088,"&lt;="&amp;WEEKDAY($V121)))))</f>
        <v>1</v>
      </c>
      <c r="BK121" s="69">
        <f t="shared" si="26"/>
        <v>6</v>
      </c>
      <c r="BN121" s="69" t="str">
        <f>IF(T121&gt;0,"FTE",IF(Cover!$E$47="Weekly",IF(S121&gt;29.75,"FTE","PTE"),IF(S121&gt;59.75,"FTE","PTE")))</f>
        <v>PTE</v>
      </c>
      <c r="BO121" s="69">
        <f>IF(BN121="FTE",30,IF(Cover!$E$47="Weekly",'STEP 2 EE Data'!S121,'STEP 2 EE Data'!S121/2))</f>
        <v>0</v>
      </c>
      <c r="BP121" s="209">
        <f t="shared" si="30"/>
        <v>0</v>
      </c>
      <c r="BQ121" s="209">
        <f t="shared" si="31"/>
        <v>0</v>
      </c>
      <c r="BR121" s="209">
        <f t="shared" si="32"/>
        <v>0</v>
      </c>
      <c r="BS121" s="209">
        <f t="shared" si="33"/>
        <v>0</v>
      </c>
      <c r="BT121" s="209">
        <f t="shared" si="34"/>
        <v>0</v>
      </c>
      <c r="BU121" s="209">
        <f t="shared" si="35"/>
        <v>0</v>
      </c>
      <c r="BV121" s="209">
        <f t="shared" si="36"/>
        <v>0</v>
      </c>
      <c r="BW121" s="209">
        <f t="shared" si="37"/>
        <v>0</v>
      </c>
      <c r="BX121" s="209">
        <f t="shared" si="38"/>
        <v>0</v>
      </c>
      <c r="CC121" s="210" t="str">
        <f>IF(B121="","",IF(C121="",IF(Cover!$E$47="Weekly",'STEP 3 EE Comp'!BI126*8,'STEP 3 EE Comp'!BI126*4),IF(Cover!$E$47="Weekly",'STEP 3 EE Comp'!BI126,'STEP 3 EE Comp'!BI126)))</f>
        <v/>
      </c>
      <c r="CD121" s="82" t="str">
        <f t="shared" si="39"/>
        <v/>
      </c>
      <c r="CE121" s="417">
        <f t="shared" si="40"/>
        <v>1</v>
      </c>
      <c r="CF121" s="82" t="str">
        <f t="shared" si="41"/>
        <v>Good</v>
      </c>
      <c r="CG121" s="82">
        <f t="shared" si="42"/>
        <v>0</v>
      </c>
      <c r="CH121" s="234">
        <f t="shared" si="43"/>
        <v>0</v>
      </c>
    </row>
    <row r="122" spans="1:86" s="69" customFormat="1" x14ac:dyDescent="0.3">
      <c r="A122" s="530"/>
      <c r="B122" s="477"/>
      <c r="C122" s="52"/>
      <c r="D122" s="565"/>
      <c r="E122" s="52"/>
      <c r="F122" s="507"/>
      <c r="G122" s="210">
        <f t="shared" si="44"/>
        <v>0</v>
      </c>
      <c r="H122" s="82">
        <f t="shared" si="25"/>
        <v>0</v>
      </c>
      <c r="I122" s="211"/>
      <c r="J122" s="441" t="s">
        <v>21</v>
      </c>
      <c r="K122" s="441" t="s">
        <v>21</v>
      </c>
      <c r="L122" s="441" t="s">
        <v>21</v>
      </c>
      <c r="M122" s="441" t="s">
        <v>21</v>
      </c>
      <c r="N122" s="568" t="s">
        <v>21</v>
      </c>
      <c r="O122" s="211"/>
      <c r="P122" s="212" t="str">
        <f>IF(B122="","",
IF(AND(V122="",W122="",B122&lt;&gt;""),"Employed",
IF(AND(V122&lt;&gt;"",W122="",B122&lt;&gt;""),"Terminated",
IF(AND(V122&lt;&gt;"",W122&lt;&gt;"",B122&lt;&gt;""),IF(W122&lt;Cover!$E$43,"Employed","Furloughed"),
IF(AND(V122="",W122&lt;&gt;"",B122&lt;&gt;""),IF(W122&lt;Cover!$E$43,"Employed","Rehired"))))))</f>
        <v/>
      </c>
      <c r="Q122" s="211"/>
      <c r="R122" s="536"/>
      <c r="S122" s="563"/>
      <c r="T122" s="536"/>
      <c r="U122" s="82">
        <f>IF(Cover!$E$47="Weekly",IF(T122&gt;0,T122,R122*S122),IF(T122&gt;0,T122,R122*S122)/2)</f>
        <v>0</v>
      </c>
      <c r="V122" s="564"/>
      <c r="W122" s="564"/>
      <c r="Y122" s="213" t="str">
        <f>IF($B122="","",IF('Actual Allocation Calc'!$AH$78="A",
IF($P122="Employed",$U122/7*BJ122,
IF(AND($P122="Terminated"),($U122/7*AP122),
IF(AND($P122="Furloughed"),($U122/7*AP122)+($U122/7*AZ122),
IF(AND($P122="Rehired"),($U122/7*AZ122),
IF(AND($P122="Terminated",AP122&gt;0),$U122,
IF($P122="Furloughed",IF(AP122&gt;0,$U122)+IF(AZ122&gt;0,$U122),
IF($P122="Rehired",IF(AZ122&gt;0,$U122)))))))),IF('Actual Allocation Calc'!$AH$78="C",'Actual Allocation Calc'!L122,'Actual Allocation Calc'!U122+IF($P122="Employed",$U122/7*BJ122,
IF(AND($P122="Terminated"),($U122/7*AP122),
IF(AND($P122="Furloughed"),($U122/7*AP122)+($U122/7*AZ122),
IF(AND($P122="Rehired"),($U122/7*AZ122),
IF(AND($P122="Terminated",AP122&gt;0),$U122,
IF($P122="Furloughed",IF(AP122&gt;0,$U122)+IF(AZ122&gt;0,$U122),
IF($P122="Rehired",IF(AZ122&gt;0,$U122))))))))*'Actual Allocation Calc'!$AH$99)))</f>
        <v/>
      </c>
      <c r="Z122" s="210" t="str">
        <f>IF($B122="","",IF('Actual Allocation Calc'!$AI$78="A",
IF($P122="Employed",$U122,
IF(AND($P122="Terminated"),($U122/7*AQ122),
IF(AND($P122="Furloughed"),($U122/7*AQ122)+($U122/7*BA122),
IF(AND($P122="Rehired"),($U122/7*BA122),
IF(AND($P122="Terminated",AQ122&gt;0),$U122,
IF($P122="Furloughed",IF(AQ122&gt;0,$U122)+IF(BA122&gt;0,$U122),
IF($P122="Rehired",IF(BA122&gt;0,$U122)))))))),IF('Actual Allocation Calc'!$AI$78="C",'Actual Allocation Calc'!M122,'Actual Allocation Calc'!V122+IF($P122="Employed",$U122,
IF(AND($P122="Terminated"),($U122/7*AQ122),
IF(AND($P122="Furloughed"),($U122/7*AQ122)+($U122/7*BA122),
IF(AND($P122="Rehired"),($U122/7*BA122),
IF(AND($P122="Terminated",AQ122&gt;0),$U122,
IF($P122="Furloughed",IF(AQ122&gt;0,$U122)+IF(BA122&gt;0,$U122),
IF($P122="Rehired",IF(BA122&gt;0,$U122))))))))*'Actual Allocation Calc'!$AI$99)))</f>
        <v/>
      </c>
      <c r="AA122" s="210" t="str">
        <f>IF($B122="","",IF('Actual Allocation Calc'!$AJ$78="A",
IF($P122="Employed",$U122,
IF(AND($P122="Terminated"),($U122/7*AR122),
IF(AND($P122="Furloughed"),($U122/7*AR122)+($U122/7*BB122),
IF(AND($P122="Rehired"),($U122/7*BB122),
IF(AND($P122="Terminated",AR122&gt;0),$U122,
IF($P122="Furloughed",IF(AR122&gt;0,$U122)+IF(BB122&gt;0,$U122),
IF($P122="Rehired",IF(BB122&gt;0,$U122)))))))),IF('Actual Allocation Calc'!$AJ$78="C",'Actual Allocation Calc'!N122,'Actual Allocation Calc'!W122+IF($P122="Employed",$U122,
IF(AND($P122="Terminated"),($U122/7*AR122),
IF(AND($P122="Furloughed"),($U122/7*AR122)+($U122/7*BB122),
IF(AND($P122="Rehired"),($U122/7*BB122),
IF(AND($P122="Terminated",AR122&gt;0),$U122,
IF($P122="Furloughed",IF(AR122&gt;0,$U122)+IF(BB122&gt;0,$U122),
IF($P122="Rehired",IF(BB122&gt;0,$U122))))))))*'Actual Allocation Calc'!$AJ$99)))</f>
        <v/>
      </c>
      <c r="AB122" s="210" t="str">
        <f>IF($B122="","",IF('Actual Allocation Calc'!$AK$78="A",
IF($P122="Employed",$U122,
IF(AND($P122="Terminated"),($U122/7*AS122),
IF(AND($P122="Furloughed"),($U122/7*AS122)+($U122/7*BC122),
IF(AND($P122="Rehired"),($U122/7*BC122),
IF(AND($P122="Terminated",AS122&gt;0),$U122,
IF($P122="Furloughed",IF(AS122&gt;0,$U122)+IF(BC122&gt;0,$U122),
IF($P122="Rehired",IF(BC122&gt;0,$U122)))))))),IF('Actual Allocation Calc'!$AK$78="C",'Actual Allocation Calc'!O122,'Actual Allocation Calc'!X122+IF($P122="Employed",$U122,
IF(AND($P122="Terminated"),($U122/7*AS122),
IF(AND($P122="Furloughed"),($U122/7*AS122)+($U122/7*BC122),
IF(AND($P122="Rehired"),($U122/7*BC122),
IF(AND($P122="Terminated",AS122&gt;0),$U122,
IF($P122="Furloughed",IF(AS122&gt;0,$U122)+IF(BC122&gt;0,$U122),
IF($P122="Rehired",IF(BC122&gt;0,$U122))))))))*'Actual Allocation Calc'!$AK$99)))</f>
        <v/>
      </c>
      <c r="AC122" s="210" t="str">
        <f>IF($B122="","",IF('Actual Allocation Calc'!$AL$78="A",
IF($P122="Employed",$U122,
IF(AND($P122="Terminated"),($U122/7*AT122),
IF(AND($P122="Furloughed"),($U122/7*AT122)+($U122/7*BD122),
IF(AND($P122="Rehired"),($U122/7*BD122),
IF(AND($P122="Terminated",AT122&gt;0),$U122,
IF($P122="Furloughed",IF(AT122&gt;0,$U122)+IF(BD122&gt;0,$U122),
IF($P122="Rehired",IF(BD122&gt;0,$U122)))))))),IF('Actual Allocation Calc'!$AL$78="C",'Actual Allocation Calc'!P122,'Actual Allocation Calc'!Y122+IF($P122="Employed",$U122,
IF(AND($P122="Terminated"),($U122/7*AT122),
IF(AND($P122="Furloughed"),($U122/7*AT122)+($U122/7*BD122),
IF(AND($P122="Rehired"),($U122/7*BD122),
IF(AND($P122="Terminated",AT122&gt;0),$U122,
IF($P122="Furloughed",IF(AT122&gt;0,$U122)+IF(BD122&gt;0,$U122),
IF($P122="Rehired",IF(BD122&gt;0,$U122))))))))*'Actual Allocation Calc'!$AL$99)))</f>
        <v/>
      </c>
      <c r="AD122" s="210" t="str">
        <f>IF($B122="","",IF('Actual Allocation Calc'!$AM$78="A",
IF($P122="Employed",$U122,
IF(AND($P122="Terminated"),($U122/7*AU122),
IF(AND($P122="Furloughed"),($U122/7*AU122)+($U122/7*BE122),
IF(AND($P122="Rehired"),($U122/7*BE122),
IF(AND($P122="Terminated",AU122&gt;0),$U122,
IF($P122="Furloughed",IF(AU122&gt;0,$U122)+IF(BE122&gt;0,$U122),
IF($P122="Rehired",IF(BE122&gt;0,$U122)))))))),IF('Actual Allocation Calc'!$AM$78="C",'Actual Allocation Calc'!Q122,'Actual Allocation Calc'!Z122+IF($P122="Employed",$U122,
IF(AND($P122="Terminated"),($U122/7*AU122),
IF(AND($P122="Furloughed"),($U122/7*AU122)+($U122/7*BE122),
IF(AND($P122="Rehired"),($U122/7*BE122),
IF(AND($P122="Terminated",AU122&gt;0),$U122,
IF($P122="Furloughed",IF(AU122&gt;0,$U122)+IF(BE122&gt;0,$U122),
IF($P122="Rehired",IF(BE122&gt;0,$U122))))))))*'Actual Allocation Calc'!$AM$99)))</f>
        <v/>
      </c>
      <c r="AE122" s="210" t="str">
        <f>IF($B122="","",IF('Actual Allocation Calc'!$AN$78="A",
IF($P122="Employed",$U122,
IF(AND($P122="Terminated"),($U122/7*AV122),
IF(AND($P122="Furloughed"),($U122/7*AV122)+($U122/7*BF122),
IF(AND($P122="Rehired"),($U122/7*BF122),
IF(AND($P122="Terminated",AV122&gt;0),$U122,
IF($P122="Furloughed",IF(AV122&gt;0,$U122)+IF(BF122&gt;0,$U122),
IF($P122="Rehired",IF(BF122&gt;0,$U122)))))))),IF('Actual Allocation Calc'!$AN$78="C",'Actual Allocation Calc'!R122,'Actual Allocation Calc'!AA122+IF($P122="Employed",$U122,
IF(AND($P122="Terminated"),($U122/7*AV122),
IF(AND($P122="Furloughed"),($U122/7*AV122)+($U122/7*BF122),
IF(AND($P122="Rehired"),($U122/7*BF122),
IF(AND($P122="Terminated",AV122&gt;0),$U122,
IF($P122="Furloughed",IF(AV122&gt;0,$U122)+IF(BF122&gt;0,$U122),
IF($P122="Rehired",IF(BF122&gt;0,$U122))))))))*'Actual Allocation Calc'!$AN$99)))</f>
        <v/>
      </c>
      <c r="AF122" s="210" t="str">
        <f>IF($B122="","",IF('Actual Allocation Calc'!$AO$78="A",
IF($P122="Employed",$U122,
IF(AND($P122="Terminated"),($U122/7*AW122),
IF(AND($P122="Furloughed"),($U122/7*AW122)+($U122/7*BG122),
IF(AND($P122="Rehired"),($U122/7*BG122),
IF(AND($P122="Terminated",AW122&gt;0),$U122,
IF($P122="Furloughed",IF(AW122&gt;0,$U122)+IF(BG122&gt;0,$U122),
IF($P122="Rehired",IF(BG122&gt;0,$U122)))))))),IF('Actual Allocation Calc'!$AO$78="C",'Actual Allocation Calc'!S122,'Actual Allocation Calc'!AB122+IF($P122="Employed",$U122,
IF(AND($P122="Terminated"),($U122/7*AW122),
IF(AND($P122="Furloughed"),($U122/7*AW122)+($U122/7*BG122),
IF(AND($P122="Rehired"),($U122/7*BG122),
IF(AND($P122="Terminated",AW122&gt;0),$U122,
IF($P122="Furloughed",IF(AW122&gt;0,$U122)+IF(BG122&gt;0,$U122),
IF($P122="Rehired",IF(BG122&gt;0,$U122))))))))*'Actual Allocation Calc'!$AO$99)))</f>
        <v/>
      </c>
      <c r="AG122" s="210" t="str">
        <f>IF($B122="","",IF('Actual Allocation Calc'!$AP$78="A",
IF($P122="Employed",$U122/7*BK122,
IF(AND($P122="Terminated"),($U122/7*AX122),
IF(AND($P122="Furloughed"),($U122/7*AX122)+($U122/7*BH122),
IF(AND($P122="Rehired"),($U122/7*BH122),
IF(AND($P122="Terminated",AX122&gt;0),$U122,
IF($P122="Furloughed",IF(AX122&gt;0,$U122)+IF(BH122&gt;0,$U122),
IF($P122="Rehired",IF(BH122&gt;0,$U122)))))))),IF('Actual Allocation Calc'!$AP$78="C",'Actual Allocation Calc'!T122,'Actual Allocation Calc'!AC122+IF($P122="Employed",$U122/7*BK122,
IF(AND($P122="Terminated"),($U122/7*AX122),
IF(AND($P122="Furloughed"),($U122/7*AX122)+($U122/7*BH122),
IF(AND($P122="Rehired"),($U122/7*BH122),
IF(AND($P122="Terminated",AX122&gt;0),$U122,
IF($P122="Furloughed",IF(AX122&gt;0,$U122)+IF(BH122&gt;0,$U122),
IF($P122="Rehired",IF(BH122&gt;0,$U122))))))))*'Actual Allocation Calc'!$AP$99)))</f>
        <v/>
      </c>
      <c r="AH122" s="536"/>
      <c r="AI122" s="82">
        <f t="shared" si="45"/>
        <v>0</v>
      </c>
      <c r="AJ122" s="210">
        <f t="shared" si="27"/>
        <v>0</v>
      </c>
      <c r="AK122" s="397" t="str">
        <f t="shared" si="28"/>
        <v/>
      </c>
      <c r="AM122" s="173"/>
      <c r="AO122" s="214" t="str">
        <f>IFERROR(IF($V122="","",VLOOKUP(V122,'Calendar Calcs'!$B$2:$E1089,4,FALSE)),0)</f>
        <v/>
      </c>
      <c r="AP122" s="69" t="str">
        <f>IF($AO122="","", IF($AO122&lt;AP$23,0,IF($AO122&gt;AP$23,COUNTIFS('Calendar Calcs'!$E$2:$E1089,AP$23),COUNTIFS('Calendar Calcs'!$E$2:$E1089,AP$23,'Calendar Calcs'!$D$2:$D1089,"&lt;="&amp;WEEKDAY($V122)))))</f>
        <v/>
      </c>
      <c r="AQ122" s="69" t="str">
        <f>IF($AO122="","", IF($AO122&lt;AQ$23,0,IF($AO122&gt;AQ$23,COUNTIFS('Calendar Calcs'!$E$2:$E1089,AQ$23),COUNTIFS('Calendar Calcs'!$E$2:$E1089,AQ$23,'Calendar Calcs'!$D$2:$D1089,"&lt;="&amp;WEEKDAY($V122)))))</f>
        <v/>
      </c>
      <c r="AR122" s="69" t="str">
        <f>IF($AO122="","", IF($AO122&lt;AR$23,0,IF($AO122&gt;AR$23,COUNTIFS('Calendar Calcs'!$E$2:$E1089,AR$23),COUNTIFS('Calendar Calcs'!$E$2:$E1089,AR$23,'Calendar Calcs'!$D$2:$D1089,"&lt;="&amp;WEEKDAY($V122)))))</f>
        <v/>
      </c>
      <c r="AS122" s="69" t="str">
        <f>IF($AO122="","", IF($AO122&lt;AS$23,0,IF($AO122&gt;AS$23,COUNTIFS('Calendar Calcs'!$E$2:$E1089,AS$23),COUNTIFS('Calendar Calcs'!$E$2:$E1089,AS$23,'Calendar Calcs'!$D$2:$D1089,"&lt;="&amp;WEEKDAY($V122)))))</f>
        <v/>
      </c>
      <c r="AT122" s="69" t="str">
        <f>IF($AO122="","", IF($AO122&lt;AT$23,0,IF($AO122&gt;AT$23,COUNTIFS('Calendar Calcs'!$E$2:$E1089,AT$23),COUNTIFS('Calendar Calcs'!$E$2:$E1089,AT$23,'Calendar Calcs'!$D$2:$D1089,"&lt;="&amp;WEEKDAY($V122)))))</f>
        <v/>
      </c>
      <c r="AU122" s="69" t="str">
        <f>IF($AO122="","", IF($AO122&lt;AU$23,0,IF($AO122&gt;AU$23,COUNTIFS('Calendar Calcs'!$E$2:$E1089,AU$23),COUNTIFS('Calendar Calcs'!$E$2:$E1089,AU$23,'Calendar Calcs'!$D$2:$D1089,"&lt;="&amp;WEEKDAY($V122)))))</f>
        <v/>
      </c>
      <c r="AV122" s="69" t="str">
        <f>IF($AO122="","", IF($AO122&lt;AV$23,0,IF($AO122&gt;AV$23,COUNTIFS('Calendar Calcs'!$E$2:$E1089,AV$23),COUNTIFS('Calendar Calcs'!$E$2:$E1089,AV$23,'Calendar Calcs'!$D$2:$D1089,"&lt;="&amp;WEEKDAY($V122)))))</f>
        <v/>
      </c>
      <c r="AW122" s="69" t="str">
        <f>IF($AO122="","", IF($AO122&lt;AW$23,0,IF($AO122&gt;AW$23,COUNTIFS('Calendar Calcs'!$E$2:$E1089,AW$23),COUNTIFS('Calendar Calcs'!$E$2:$E1089,AW$23,'Calendar Calcs'!$D$2:$D1089,"&lt;="&amp;WEEKDAY($V122)))))</f>
        <v/>
      </c>
      <c r="AX122" s="69" t="str">
        <f>IF($AO122="","", IF($AO122&lt;AX$23,0,IF($AO122&gt;AX$23,COUNTIFS('Calendar Calcs'!$E$2:$E1089,AX$23),COUNTIFS('Calendar Calcs'!$E$2:$E1089,AX$23,'Calendar Calcs'!$D$2:$D1089,"&lt;="&amp;WEEKDAY($V122)))))</f>
        <v/>
      </c>
      <c r="AY122" s="69" t="str">
        <f>IF($W122="","",VLOOKUP($W122,'Calendar Calcs'!$B$2:$E1089,4,FALSE))</f>
        <v/>
      </c>
      <c r="AZ122" s="69" t="str">
        <f>IF($AY122="","",IF($AY122&gt;AZ$23,0,IF($AY122&lt;AZ$23,COUNTIFS('Calendar Calcs'!$E$2:$E1089,AZ$23),COUNTIFS('Calendar Calcs'!$E$2:$E1089,AZ$23,'Calendar Calcs'!$D$2:$D1089,"&gt;="&amp;WEEKDAY($W122)))))</f>
        <v/>
      </c>
      <c r="BA122" s="69" t="str">
        <f>IF($AY122="","",IF($AY122&gt;BA$23,0,IF($AY122&lt;BA$23,COUNTIFS('Calendar Calcs'!$E$2:$E1089,BA$23),COUNTIFS('Calendar Calcs'!$E$2:$E1089,BA$23,'Calendar Calcs'!$D$2:$D1089,"&gt;="&amp;WEEKDAY($W122)))))</f>
        <v/>
      </c>
      <c r="BB122" s="69" t="str">
        <f>IF($AY122="","",IF($AY122&gt;BB$23,0,IF($AY122&lt;BB$23,COUNTIFS('Calendar Calcs'!$E$2:$E1089,BB$23),COUNTIFS('Calendar Calcs'!$E$2:$E1089,BB$23,'Calendar Calcs'!$D$2:$D1089,"&gt;="&amp;WEEKDAY($W122)))))</f>
        <v/>
      </c>
      <c r="BC122" s="69" t="str">
        <f>IF($AY122="","",IF($AY122&gt;BC$23,0,IF($AY122&lt;BC$23,COUNTIFS('Calendar Calcs'!$E$2:$E1089,BC$23),COUNTIFS('Calendar Calcs'!$E$2:$E1089,BC$23,'Calendar Calcs'!$D$2:$D1089,"&gt;="&amp;WEEKDAY($W122)))))</f>
        <v/>
      </c>
      <c r="BD122" s="69" t="str">
        <f>IF($AY122="","",IF($AY122&gt;BD$23,0,IF($AY122&lt;BD$23,COUNTIFS('Calendar Calcs'!$E$2:$E1089,BD$23),COUNTIFS('Calendar Calcs'!$E$2:$E1089,BD$23,'Calendar Calcs'!$D$2:$D1089,"&gt;="&amp;WEEKDAY($W122)))))</f>
        <v/>
      </c>
      <c r="BE122" s="69" t="str">
        <f>IF($AY122="","",IF($AY122&gt;BE$23,0,IF($AY122&lt;BE$23,COUNTIFS('Calendar Calcs'!$E$2:$E1089,BE$23),COUNTIFS('Calendar Calcs'!$E$2:$E1089,BE$23,'Calendar Calcs'!$D$2:$D1089,"&gt;="&amp;WEEKDAY($W122)))))</f>
        <v/>
      </c>
      <c r="BF122" s="69" t="str">
        <f>IF($AY122="","",IF($AY122&gt;BF$23,0,IF($AY122&lt;BF$23,COUNTIFS('Calendar Calcs'!$E$2:$E1089,BF$23),COUNTIFS('Calendar Calcs'!$E$2:$E1089,BF$23,'Calendar Calcs'!$D$2:$D1089,"&gt;="&amp;WEEKDAY($W122)))))</f>
        <v/>
      </c>
      <c r="BG122" s="69" t="str">
        <f>IF($AY122="","",IF($AY122&gt;BG$23,0,IF($AY122&lt;BG$23,COUNTIFS('Calendar Calcs'!$E$2:$E1089,BG$23),COUNTIFS('Calendar Calcs'!$E$2:$E1089,BG$23,'Calendar Calcs'!$D$2:$D1089,"&gt;="&amp;WEEKDAY($W122)))))</f>
        <v/>
      </c>
      <c r="BH122" s="69">
        <f t="shared" si="29"/>
        <v>6</v>
      </c>
      <c r="BI122" s="69">
        <f>IF(Cover!$E$43="","",VLOOKUP(Cover!$E$43,'Calendar Calcs'!$B$2:$E1089,4,FALSE))</f>
        <v>1</v>
      </c>
      <c r="BJ122" s="69">
        <f>IF($BI122="","", IF($BI122&lt;BJ$23,0,IF($BI122&gt;=BJ$23,COUNTIFS('Calendar Calcs'!$E$2:$E1089,BJ$23),COUNTIFS('Calendar Calcs'!$E$2:$E1089,BJ$23,'Calendar Calcs'!$D$2:$D1089,"&lt;="&amp;WEEKDAY($V122)))))</f>
        <v>1</v>
      </c>
      <c r="BK122" s="69">
        <f t="shared" si="26"/>
        <v>6</v>
      </c>
      <c r="BN122" s="69" t="str">
        <f>IF(T122&gt;0,"FTE",IF(Cover!$E$47="Weekly",IF(S122&gt;29.75,"FTE","PTE"),IF(S122&gt;59.75,"FTE","PTE")))</f>
        <v>PTE</v>
      </c>
      <c r="BO122" s="69">
        <f>IF(BN122="FTE",30,IF(Cover!$E$47="Weekly",'STEP 2 EE Data'!S122,'STEP 2 EE Data'!S122/2))</f>
        <v>0</v>
      </c>
      <c r="BP122" s="209">
        <f t="shared" si="30"/>
        <v>0</v>
      </c>
      <c r="BQ122" s="209">
        <f t="shared" si="31"/>
        <v>0</v>
      </c>
      <c r="BR122" s="209">
        <f t="shared" si="32"/>
        <v>0</v>
      </c>
      <c r="BS122" s="209">
        <f t="shared" si="33"/>
        <v>0</v>
      </c>
      <c r="BT122" s="209">
        <f t="shared" si="34"/>
        <v>0</v>
      </c>
      <c r="BU122" s="209">
        <f t="shared" si="35"/>
        <v>0</v>
      </c>
      <c r="BV122" s="209">
        <f t="shared" si="36"/>
        <v>0</v>
      </c>
      <c r="BW122" s="209">
        <f t="shared" si="37"/>
        <v>0</v>
      </c>
      <c r="BX122" s="209">
        <f t="shared" si="38"/>
        <v>0</v>
      </c>
      <c r="CC122" s="210" t="str">
        <f>IF(B122="","",IF(C122="",IF(Cover!$E$47="Weekly",'STEP 3 EE Comp'!BI127*8,'STEP 3 EE Comp'!BI127*4),IF(Cover!$E$47="Weekly",'STEP 3 EE Comp'!BI127,'STEP 3 EE Comp'!BI127)))</f>
        <v/>
      </c>
      <c r="CD122" s="82" t="str">
        <f t="shared" si="39"/>
        <v/>
      </c>
      <c r="CE122" s="417">
        <f t="shared" si="40"/>
        <v>1</v>
      </c>
      <c r="CF122" s="82" t="str">
        <f t="shared" si="41"/>
        <v>Good</v>
      </c>
      <c r="CG122" s="82">
        <f t="shared" si="42"/>
        <v>0</v>
      </c>
      <c r="CH122" s="234">
        <f t="shared" si="43"/>
        <v>0</v>
      </c>
    </row>
    <row r="123" spans="1:86" s="69" customFormat="1" x14ac:dyDescent="0.3">
      <c r="A123" s="554"/>
      <c r="B123" s="478"/>
      <c r="C123" s="52"/>
      <c r="D123" s="565"/>
      <c r="E123" s="52"/>
      <c r="F123" s="507"/>
      <c r="G123" s="210">
        <f t="shared" si="44"/>
        <v>0</v>
      </c>
      <c r="H123" s="82">
        <f t="shared" si="25"/>
        <v>0</v>
      </c>
      <c r="I123" s="211"/>
      <c r="J123" s="441" t="s">
        <v>21</v>
      </c>
      <c r="K123" s="441" t="s">
        <v>21</v>
      </c>
      <c r="L123" s="441" t="s">
        <v>21</v>
      </c>
      <c r="M123" s="441" t="s">
        <v>21</v>
      </c>
      <c r="N123" s="568" t="s">
        <v>21</v>
      </c>
      <c r="O123" s="211"/>
      <c r="P123" s="212" t="str">
        <f>IF(B123="","",
IF(AND(V123="",W123="",B123&lt;&gt;""),"Employed",
IF(AND(V123&lt;&gt;"",W123="",B123&lt;&gt;""),"Terminated",
IF(AND(V123&lt;&gt;"",W123&lt;&gt;"",B123&lt;&gt;""),IF(W123&lt;Cover!$E$43,"Employed","Furloughed"),
IF(AND(V123="",W123&lt;&gt;"",B123&lt;&gt;""),IF(W123&lt;Cover!$E$43,"Employed","Rehired"))))))</f>
        <v/>
      </c>
      <c r="Q123" s="211"/>
      <c r="R123" s="536"/>
      <c r="S123" s="563"/>
      <c r="T123" s="536"/>
      <c r="U123" s="82">
        <f>IF(Cover!$E$47="Weekly",IF(T123&gt;0,T123,R123*S123),IF(T123&gt;0,T123,R123*S123)/2)</f>
        <v>0</v>
      </c>
      <c r="V123" s="564"/>
      <c r="W123" s="564"/>
      <c r="Y123" s="213" t="str">
        <f>IF($B123="","",IF('Actual Allocation Calc'!$AH$78="A",
IF($P123="Employed",$U123/7*BJ123,
IF(AND($P123="Terminated"),($U123/7*AP123),
IF(AND($P123="Furloughed"),($U123/7*AP123)+($U123/7*AZ123),
IF(AND($P123="Rehired"),($U123/7*AZ123),
IF(AND($P123="Terminated",AP123&gt;0),$U123,
IF($P123="Furloughed",IF(AP123&gt;0,$U123)+IF(AZ123&gt;0,$U123),
IF($P123="Rehired",IF(AZ123&gt;0,$U123)))))))),IF('Actual Allocation Calc'!$AH$78="C",'Actual Allocation Calc'!L123,'Actual Allocation Calc'!U123+IF($P123="Employed",$U123/7*BJ123,
IF(AND($P123="Terminated"),($U123/7*AP123),
IF(AND($P123="Furloughed"),($U123/7*AP123)+($U123/7*AZ123),
IF(AND($P123="Rehired"),($U123/7*AZ123),
IF(AND($P123="Terminated",AP123&gt;0),$U123,
IF($P123="Furloughed",IF(AP123&gt;0,$U123)+IF(AZ123&gt;0,$U123),
IF($P123="Rehired",IF(AZ123&gt;0,$U123))))))))*'Actual Allocation Calc'!$AH$99)))</f>
        <v/>
      </c>
      <c r="Z123" s="210" t="str">
        <f>IF($B123="","",IF('Actual Allocation Calc'!$AI$78="A",
IF($P123="Employed",$U123,
IF(AND($P123="Terminated"),($U123/7*AQ123),
IF(AND($P123="Furloughed"),($U123/7*AQ123)+($U123/7*BA123),
IF(AND($P123="Rehired"),($U123/7*BA123),
IF(AND($P123="Terminated",AQ123&gt;0),$U123,
IF($P123="Furloughed",IF(AQ123&gt;0,$U123)+IF(BA123&gt;0,$U123),
IF($P123="Rehired",IF(BA123&gt;0,$U123)))))))),IF('Actual Allocation Calc'!$AI$78="C",'Actual Allocation Calc'!M123,'Actual Allocation Calc'!V123+IF($P123="Employed",$U123,
IF(AND($P123="Terminated"),($U123/7*AQ123),
IF(AND($P123="Furloughed"),($U123/7*AQ123)+($U123/7*BA123),
IF(AND($P123="Rehired"),($U123/7*BA123),
IF(AND($P123="Terminated",AQ123&gt;0),$U123,
IF($P123="Furloughed",IF(AQ123&gt;0,$U123)+IF(BA123&gt;0,$U123),
IF($P123="Rehired",IF(BA123&gt;0,$U123))))))))*'Actual Allocation Calc'!$AI$99)))</f>
        <v/>
      </c>
      <c r="AA123" s="210" t="str">
        <f>IF($B123="","",IF('Actual Allocation Calc'!$AJ$78="A",
IF($P123="Employed",$U123,
IF(AND($P123="Terminated"),($U123/7*AR123),
IF(AND($P123="Furloughed"),($U123/7*AR123)+($U123/7*BB123),
IF(AND($P123="Rehired"),($U123/7*BB123),
IF(AND($P123="Terminated",AR123&gt;0),$U123,
IF($P123="Furloughed",IF(AR123&gt;0,$U123)+IF(BB123&gt;0,$U123),
IF($P123="Rehired",IF(BB123&gt;0,$U123)))))))),IF('Actual Allocation Calc'!$AJ$78="C",'Actual Allocation Calc'!N123,'Actual Allocation Calc'!W123+IF($P123="Employed",$U123,
IF(AND($P123="Terminated"),($U123/7*AR123),
IF(AND($P123="Furloughed"),($U123/7*AR123)+($U123/7*BB123),
IF(AND($P123="Rehired"),($U123/7*BB123),
IF(AND($P123="Terminated",AR123&gt;0),$U123,
IF($P123="Furloughed",IF(AR123&gt;0,$U123)+IF(BB123&gt;0,$U123),
IF($P123="Rehired",IF(BB123&gt;0,$U123))))))))*'Actual Allocation Calc'!$AJ$99)))</f>
        <v/>
      </c>
      <c r="AB123" s="210" t="str">
        <f>IF($B123="","",IF('Actual Allocation Calc'!$AK$78="A",
IF($P123="Employed",$U123,
IF(AND($P123="Terminated"),($U123/7*AS123),
IF(AND($P123="Furloughed"),($U123/7*AS123)+($U123/7*BC123),
IF(AND($P123="Rehired"),($U123/7*BC123),
IF(AND($P123="Terminated",AS123&gt;0),$U123,
IF($P123="Furloughed",IF(AS123&gt;0,$U123)+IF(BC123&gt;0,$U123),
IF($P123="Rehired",IF(BC123&gt;0,$U123)))))))),IF('Actual Allocation Calc'!$AK$78="C",'Actual Allocation Calc'!O123,'Actual Allocation Calc'!X123+IF($P123="Employed",$U123,
IF(AND($P123="Terminated"),($U123/7*AS123),
IF(AND($P123="Furloughed"),($U123/7*AS123)+($U123/7*BC123),
IF(AND($P123="Rehired"),($U123/7*BC123),
IF(AND($P123="Terminated",AS123&gt;0),$U123,
IF($P123="Furloughed",IF(AS123&gt;0,$U123)+IF(BC123&gt;0,$U123),
IF($P123="Rehired",IF(BC123&gt;0,$U123))))))))*'Actual Allocation Calc'!$AK$99)))</f>
        <v/>
      </c>
      <c r="AC123" s="210" t="str">
        <f>IF($B123="","",IF('Actual Allocation Calc'!$AL$78="A",
IF($P123="Employed",$U123,
IF(AND($P123="Terminated"),($U123/7*AT123),
IF(AND($P123="Furloughed"),($U123/7*AT123)+($U123/7*BD123),
IF(AND($P123="Rehired"),($U123/7*BD123),
IF(AND($P123="Terminated",AT123&gt;0),$U123,
IF($P123="Furloughed",IF(AT123&gt;0,$U123)+IF(BD123&gt;0,$U123),
IF($P123="Rehired",IF(BD123&gt;0,$U123)))))))),IF('Actual Allocation Calc'!$AL$78="C",'Actual Allocation Calc'!P123,'Actual Allocation Calc'!Y123+IF($P123="Employed",$U123,
IF(AND($P123="Terminated"),($U123/7*AT123),
IF(AND($P123="Furloughed"),($U123/7*AT123)+($U123/7*BD123),
IF(AND($P123="Rehired"),($U123/7*BD123),
IF(AND($P123="Terminated",AT123&gt;0),$U123,
IF($P123="Furloughed",IF(AT123&gt;0,$U123)+IF(BD123&gt;0,$U123),
IF($P123="Rehired",IF(BD123&gt;0,$U123))))))))*'Actual Allocation Calc'!$AL$99)))</f>
        <v/>
      </c>
      <c r="AD123" s="210" t="str">
        <f>IF($B123="","",IF('Actual Allocation Calc'!$AM$78="A",
IF($P123="Employed",$U123,
IF(AND($P123="Terminated"),($U123/7*AU123),
IF(AND($P123="Furloughed"),($U123/7*AU123)+($U123/7*BE123),
IF(AND($P123="Rehired"),($U123/7*BE123),
IF(AND($P123="Terminated",AU123&gt;0),$U123,
IF($P123="Furloughed",IF(AU123&gt;0,$U123)+IF(BE123&gt;0,$U123),
IF($P123="Rehired",IF(BE123&gt;0,$U123)))))))),IF('Actual Allocation Calc'!$AM$78="C",'Actual Allocation Calc'!Q123,'Actual Allocation Calc'!Z123+IF($P123="Employed",$U123,
IF(AND($P123="Terminated"),($U123/7*AU123),
IF(AND($P123="Furloughed"),($U123/7*AU123)+($U123/7*BE123),
IF(AND($P123="Rehired"),($U123/7*BE123),
IF(AND($P123="Terminated",AU123&gt;0),$U123,
IF($P123="Furloughed",IF(AU123&gt;0,$U123)+IF(BE123&gt;0,$U123),
IF($P123="Rehired",IF(BE123&gt;0,$U123))))))))*'Actual Allocation Calc'!$AM$99)))</f>
        <v/>
      </c>
      <c r="AE123" s="210" t="str">
        <f>IF($B123="","",IF('Actual Allocation Calc'!$AN$78="A",
IF($P123="Employed",$U123,
IF(AND($P123="Terminated"),($U123/7*AV123),
IF(AND($P123="Furloughed"),($U123/7*AV123)+($U123/7*BF123),
IF(AND($P123="Rehired"),($U123/7*BF123),
IF(AND($P123="Terminated",AV123&gt;0),$U123,
IF($P123="Furloughed",IF(AV123&gt;0,$U123)+IF(BF123&gt;0,$U123),
IF($P123="Rehired",IF(BF123&gt;0,$U123)))))))),IF('Actual Allocation Calc'!$AN$78="C",'Actual Allocation Calc'!R123,'Actual Allocation Calc'!AA123+IF($P123="Employed",$U123,
IF(AND($P123="Terminated"),($U123/7*AV123),
IF(AND($P123="Furloughed"),($U123/7*AV123)+($U123/7*BF123),
IF(AND($P123="Rehired"),($U123/7*BF123),
IF(AND($P123="Terminated",AV123&gt;0),$U123,
IF($P123="Furloughed",IF(AV123&gt;0,$U123)+IF(BF123&gt;0,$U123),
IF($P123="Rehired",IF(BF123&gt;0,$U123))))))))*'Actual Allocation Calc'!$AN$99)))</f>
        <v/>
      </c>
      <c r="AF123" s="210" t="str">
        <f>IF($B123="","",IF('Actual Allocation Calc'!$AO$78="A",
IF($P123="Employed",$U123,
IF(AND($P123="Terminated"),($U123/7*AW123),
IF(AND($P123="Furloughed"),($U123/7*AW123)+($U123/7*BG123),
IF(AND($P123="Rehired"),($U123/7*BG123),
IF(AND($P123="Terminated",AW123&gt;0),$U123,
IF($P123="Furloughed",IF(AW123&gt;0,$U123)+IF(BG123&gt;0,$U123),
IF($P123="Rehired",IF(BG123&gt;0,$U123)))))))),IF('Actual Allocation Calc'!$AO$78="C",'Actual Allocation Calc'!S123,'Actual Allocation Calc'!AB123+IF($P123="Employed",$U123,
IF(AND($P123="Terminated"),($U123/7*AW123),
IF(AND($P123="Furloughed"),($U123/7*AW123)+($U123/7*BG123),
IF(AND($P123="Rehired"),($U123/7*BG123),
IF(AND($P123="Terminated",AW123&gt;0),$U123,
IF($P123="Furloughed",IF(AW123&gt;0,$U123)+IF(BG123&gt;0,$U123),
IF($P123="Rehired",IF(BG123&gt;0,$U123))))))))*'Actual Allocation Calc'!$AO$99)))</f>
        <v/>
      </c>
      <c r="AG123" s="210" t="str">
        <f>IF($B123="","",IF('Actual Allocation Calc'!$AP$78="A",
IF($P123="Employed",$U123/7*BK123,
IF(AND($P123="Terminated"),($U123/7*AX123),
IF(AND($P123="Furloughed"),($U123/7*AX123)+($U123/7*BH123),
IF(AND($P123="Rehired"),($U123/7*BH123),
IF(AND($P123="Terminated",AX123&gt;0),$U123,
IF($P123="Furloughed",IF(AX123&gt;0,$U123)+IF(BH123&gt;0,$U123),
IF($P123="Rehired",IF(BH123&gt;0,$U123)))))))),IF('Actual Allocation Calc'!$AP$78="C",'Actual Allocation Calc'!T123,'Actual Allocation Calc'!AC123+IF($P123="Employed",$U123/7*BK123,
IF(AND($P123="Terminated"),($U123/7*AX123),
IF(AND($P123="Furloughed"),($U123/7*AX123)+($U123/7*BH123),
IF(AND($P123="Rehired"),($U123/7*BH123),
IF(AND($P123="Terminated",AX123&gt;0),$U123,
IF($P123="Furloughed",IF(AX123&gt;0,$U123)+IF(BH123&gt;0,$U123),
IF($P123="Rehired",IF(BH123&gt;0,$U123))))))))*'Actual Allocation Calc'!$AP$99)))</f>
        <v/>
      </c>
      <c r="AH123" s="536"/>
      <c r="AI123" s="82">
        <f t="shared" si="45"/>
        <v>0</v>
      </c>
      <c r="AJ123" s="210">
        <f t="shared" si="27"/>
        <v>0</v>
      </c>
      <c r="AK123" s="397" t="str">
        <f t="shared" si="28"/>
        <v/>
      </c>
      <c r="AM123" s="173"/>
      <c r="AO123" s="214" t="str">
        <f>IFERROR(IF($V123="","",VLOOKUP(V123,'Calendar Calcs'!$B$2:$E1090,4,FALSE)),0)</f>
        <v/>
      </c>
      <c r="AP123" s="69" t="str">
        <f>IF($AO123="","", IF($AO123&lt;AP$23,0,IF($AO123&gt;AP$23,COUNTIFS('Calendar Calcs'!$E$2:$E1090,AP$23),COUNTIFS('Calendar Calcs'!$E$2:$E1090,AP$23,'Calendar Calcs'!$D$2:$D1090,"&lt;="&amp;WEEKDAY($V123)))))</f>
        <v/>
      </c>
      <c r="AQ123" s="69" t="str">
        <f>IF($AO123="","", IF($AO123&lt;AQ$23,0,IF($AO123&gt;AQ$23,COUNTIFS('Calendar Calcs'!$E$2:$E1090,AQ$23),COUNTIFS('Calendar Calcs'!$E$2:$E1090,AQ$23,'Calendar Calcs'!$D$2:$D1090,"&lt;="&amp;WEEKDAY($V123)))))</f>
        <v/>
      </c>
      <c r="AR123" s="69" t="str">
        <f>IF($AO123="","", IF($AO123&lt;AR$23,0,IF($AO123&gt;AR$23,COUNTIFS('Calendar Calcs'!$E$2:$E1090,AR$23),COUNTIFS('Calendar Calcs'!$E$2:$E1090,AR$23,'Calendar Calcs'!$D$2:$D1090,"&lt;="&amp;WEEKDAY($V123)))))</f>
        <v/>
      </c>
      <c r="AS123" s="69" t="str">
        <f>IF($AO123="","", IF($AO123&lt;AS$23,0,IF($AO123&gt;AS$23,COUNTIFS('Calendar Calcs'!$E$2:$E1090,AS$23),COUNTIFS('Calendar Calcs'!$E$2:$E1090,AS$23,'Calendar Calcs'!$D$2:$D1090,"&lt;="&amp;WEEKDAY($V123)))))</f>
        <v/>
      </c>
      <c r="AT123" s="69" t="str">
        <f>IF($AO123="","", IF($AO123&lt;AT$23,0,IF($AO123&gt;AT$23,COUNTIFS('Calendar Calcs'!$E$2:$E1090,AT$23),COUNTIFS('Calendar Calcs'!$E$2:$E1090,AT$23,'Calendar Calcs'!$D$2:$D1090,"&lt;="&amp;WEEKDAY($V123)))))</f>
        <v/>
      </c>
      <c r="AU123" s="69" t="str">
        <f>IF($AO123="","", IF($AO123&lt;AU$23,0,IF($AO123&gt;AU$23,COUNTIFS('Calendar Calcs'!$E$2:$E1090,AU$23),COUNTIFS('Calendar Calcs'!$E$2:$E1090,AU$23,'Calendar Calcs'!$D$2:$D1090,"&lt;="&amp;WEEKDAY($V123)))))</f>
        <v/>
      </c>
      <c r="AV123" s="69" t="str">
        <f>IF($AO123="","", IF($AO123&lt;AV$23,0,IF($AO123&gt;AV$23,COUNTIFS('Calendar Calcs'!$E$2:$E1090,AV$23),COUNTIFS('Calendar Calcs'!$E$2:$E1090,AV$23,'Calendar Calcs'!$D$2:$D1090,"&lt;="&amp;WEEKDAY($V123)))))</f>
        <v/>
      </c>
      <c r="AW123" s="69" t="str">
        <f>IF($AO123="","", IF($AO123&lt;AW$23,0,IF($AO123&gt;AW$23,COUNTIFS('Calendar Calcs'!$E$2:$E1090,AW$23),COUNTIFS('Calendar Calcs'!$E$2:$E1090,AW$23,'Calendar Calcs'!$D$2:$D1090,"&lt;="&amp;WEEKDAY($V123)))))</f>
        <v/>
      </c>
      <c r="AX123" s="69" t="str">
        <f>IF($AO123="","", IF($AO123&lt;AX$23,0,IF($AO123&gt;AX$23,COUNTIFS('Calendar Calcs'!$E$2:$E1090,AX$23),COUNTIFS('Calendar Calcs'!$E$2:$E1090,AX$23,'Calendar Calcs'!$D$2:$D1090,"&lt;="&amp;WEEKDAY($V123)))))</f>
        <v/>
      </c>
      <c r="AY123" s="69" t="str">
        <f>IF($W123="","",VLOOKUP($W123,'Calendar Calcs'!$B$2:$E1090,4,FALSE))</f>
        <v/>
      </c>
      <c r="AZ123" s="69" t="str">
        <f>IF($AY123="","",IF($AY123&gt;AZ$23,0,IF($AY123&lt;AZ$23,COUNTIFS('Calendar Calcs'!$E$2:$E1090,AZ$23),COUNTIFS('Calendar Calcs'!$E$2:$E1090,AZ$23,'Calendar Calcs'!$D$2:$D1090,"&gt;="&amp;WEEKDAY($W123)))))</f>
        <v/>
      </c>
      <c r="BA123" s="69" t="str">
        <f>IF($AY123="","",IF($AY123&gt;BA$23,0,IF($AY123&lt;BA$23,COUNTIFS('Calendar Calcs'!$E$2:$E1090,BA$23),COUNTIFS('Calendar Calcs'!$E$2:$E1090,BA$23,'Calendar Calcs'!$D$2:$D1090,"&gt;="&amp;WEEKDAY($W123)))))</f>
        <v/>
      </c>
      <c r="BB123" s="69" t="str">
        <f>IF($AY123="","",IF($AY123&gt;BB$23,0,IF($AY123&lt;BB$23,COUNTIFS('Calendar Calcs'!$E$2:$E1090,BB$23),COUNTIFS('Calendar Calcs'!$E$2:$E1090,BB$23,'Calendar Calcs'!$D$2:$D1090,"&gt;="&amp;WEEKDAY($W123)))))</f>
        <v/>
      </c>
      <c r="BC123" s="69" t="str">
        <f>IF($AY123="","",IF($AY123&gt;BC$23,0,IF($AY123&lt;BC$23,COUNTIFS('Calendar Calcs'!$E$2:$E1090,BC$23),COUNTIFS('Calendar Calcs'!$E$2:$E1090,BC$23,'Calendar Calcs'!$D$2:$D1090,"&gt;="&amp;WEEKDAY($W123)))))</f>
        <v/>
      </c>
      <c r="BD123" s="69" t="str">
        <f>IF($AY123="","",IF($AY123&gt;BD$23,0,IF($AY123&lt;BD$23,COUNTIFS('Calendar Calcs'!$E$2:$E1090,BD$23),COUNTIFS('Calendar Calcs'!$E$2:$E1090,BD$23,'Calendar Calcs'!$D$2:$D1090,"&gt;="&amp;WEEKDAY($W123)))))</f>
        <v/>
      </c>
      <c r="BE123" s="69" t="str">
        <f>IF($AY123="","",IF($AY123&gt;BE$23,0,IF($AY123&lt;BE$23,COUNTIFS('Calendar Calcs'!$E$2:$E1090,BE$23),COUNTIFS('Calendar Calcs'!$E$2:$E1090,BE$23,'Calendar Calcs'!$D$2:$D1090,"&gt;="&amp;WEEKDAY($W123)))))</f>
        <v/>
      </c>
      <c r="BF123" s="69" t="str">
        <f>IF($AY123="","",IF($AY123&gt;BF$23,0,IF($AY123&lt;BF$23,COUNTIFS('Calendar Calcs'!$E$2:$E1090,BF$23),COUNTIFS('Calendar Calcs'!$E$2:$E1090,BF$23,'Calendar Calcs'!$D$2:$D1090,"&gt;="&amp;WEEKDAY($W123)))))</f>
        <v/>
      </c>
      <c r="BG123" s="69" t="str">
        <f>IF($AY123="","",IF($AY123&gt;BG$23,0,IF($AY123&lt;BG$23,COUNTIFS('Calendar Calcs'!$E$2:$E1090,BG$23),COUNTIFS('Calendar Calcs'!$E$2:$E1090,BG$23,'Calendar Calcs'!$D$2:$D1090,"&gt;="&amp;WEEKDAY($W123)))))</f>
        <v/>
      </c>
      <c r="BH123" s="69">
        <f t="shared" si="29"/>
        <v>6</v>
      </c>
      <c r="BI123" s="69">
        <f>IF(Cover!$E$43="","",VLOOKUP(Cover!$E$43,'Calendar Calcs'!$B$2:$E1090,4,FALSE))</f>
        <v>1</v>
      </c>
      <c r="BJ123" s="69">
        <f>IF($BI123="","", IF($BI123&lt;BJ$23,0,IF($BI123&gt;=BJ$23,COUNTIFS('Calendar Calcs'!$E$2:$E1090,BJ$23),COUNTIFS('Calendar Calcs'!$E$2:$E1090,BJ$23,'Calendar Calcs'!$D$2:$D1090,"&lt;="&amp;WEEKDAY($V123)))))</f>
        <v>1</v>
      </c>
      <c r="BK123" s="69">
        <f t="shared" si="26"/>
        <v>6</v>
      </c>
      <c r="BN123" s="69" t="str">
        <f>IF(T123&gt;0,"FTE",IF(Cover!$E$47="Weekly",IF(S123&gt;29.75,"FTE","PTE"),IF(S123&gt;59.75,"FTE","PTE")))</f>
        <v>PTE</v>
      </c>
      <c r="BO123" s="69">
        <f>IF(BN123="FTE",30,IF(Cover!$E$47="Weekly",'STEP 2 EE Data'!S123,'STEP 2 EE Data'!S123/2))</f>
        <v>0</v>
      </c>
      <c r="BP123" s="209">
        <f t="shared" si="30"/>
        <v>0</v>
      </c>
      <c r="BQ123" s="209">
        <f t="shared" si="31"/>
        <v>0</v>
      </c>
      <c r="BR123" s="209">
        <f t="shared" si="32"/>
        <v>0</v>
      </c>
      <c r="BS123" s="209">
        <f t="shared" si="33"/>
        <v>0</v>
      </c>
      <c r="BT123" s="209">
        <f t="shared" si="34"/>
        <v>0</v>
      </c>
      <c r="BU123" s="209">
        <f t="shared" si="35"/>
        <v>0</v>
      </c>
      <c r="BV123" s="209">
        <f t="shared" si="36"/>
        <v>0</v>
      </c>
      <c r="BW123" s="209">
        <f t="shared" si="37"/>
        <v>0</v>
      </c>
      <c r="BX123" s="209">
        <f t="shared" si="38"/>
        <v>0</v>
      </c>
      <c r="CC123" s="210" t="str">
        <f>IF(B123="","",IF(C123="",IF(Cover!$E$47="Weekly",'STEP 3 EE Comp'!BI128*8,'STEP 3 EE Comp'!BI128*4),IF(Cover!$E$47="Weekly",'STEP 3 EE Comp'!BI128,'STEP 3 EE Comp'!BI128)))</f>
        <v/>
      </c>
      <c r="CD123" s="82" t="str">
        <f t="shared" si="39"/>
        <v/>
      </c>
      <c r="CE123" s="417">
        <f t="shared" si="40"/>
        <v>1</v>
      </c>
      <c r="CF123" s="82" t="str">
        <f t="shared" si="41"/>
        <v>Good</v>
      </c>
      <c r="CG123" s="82">
        <f t="shared" si="42"/>
        <v>0</v>
      </c>
      <c r="CH123" s="234">
        <f t="shared" si="43"/>
        <v>0</v>
      </c>
    </row>
    <row r="124" spans="1:86" s="69" customFormat="1" x14ac:dyDescent="0.3">
      <c r="A124" s="530"/>
      <c r="B124" s="477"/>
      <c r="C124" s="52"/>
      <c r="D124" s="565"/>
      <c r="E124" s="52"/>
      <c r="F124" s="507"/>
      <c r="G124" s="210">
        <f t="shared" si="44"/>
        <v>0</v>
      </c>
      <c r="H124" s="82">
        <f t="shared" si="25"/>
        <v>0</v>
      </c>
      <c r="I124" s="211"/>
      <c r="J124" s="441" t="s">
        <v>21</v>
      </c>
      <c r="K124" s="441" t="s">
        <v>21</v>
      </c>
      <c r="L124" s="441" t="s">
        <v>21</v>
      </c>
      <c r="M124" s="441" t="s">
        <v>21</v>
      </c>
      <c r="N124" s="568" t="s">
        <v>21</v>
      </c>
      <c r="O124" s="211"/>
      <c r="P124" s="212" t="str">
        <f>IF(B124="","",
IF(AND(V124="",W124="",B124&lt;&gt;""),"Employed",
IF(AND(V124&lt;&gt;"",W124="",B124&lt;&gt;""),"Terminated",
IF(AND(V124&lt;&gt;"",W124&lt;&gt;"",B124&lt;&gt;""),IF(W124&lt;Cover!$E$43,"Employed","Furloughed"),
IF(AND(V124="",W124&lt;&gt;"",B124&lt;&gt;""),IF(W124&lt;Cover!$E$43,"Employed","Rehired"))))))</f>
        <v/>
      </c>
      <c r="Q124" s="211"/>
      <c r="R124" s="536"/>
      <c r="S124" s="563"/>
      <c r="T124" s="536"/>
      <c r="U124" s="82">
        <f>IF(Cover!$E$47="Weekly",IF(T124&gt;0,T124,R124*S124),IF(T124&gt;0,T124,R124*S124)/2)</f>
        <v>0</v>
      </c>
      <c r="V124" s="564"/>
      <c r="W124" s="564"/>
      <c r="Y124" s="213" t="str">
        <f>IF($B124="","",IF('Actual Allocation Calc'!$AH$78="A",
IF($P124="Employed",$U124/7*BJ124,
IF(AND($P124="Terminated"),($U124/7*AP124),
IF(AND($P124="Furloughed"),($U124/7*AP124)+($U124/7*AZ124),
IF(AND($P124="Rehired"),($U124/7*AZ124),
IF(AND($P124="Terminated",AP124&gt;0),$U124,
IF($P124="Furloughed",IF(AP124&gt;0,$U124)+IF(AZ124&gt;0,$U124),
IF($P124="Rehired",IF(AZ124&gt;0,$U124)))))))),IF('Actual Allocation Calc'!$AH$78="C",'Actual Allocation Calc'!L124,'Actual Allocation Calc'!U124+IF($P124="Employed",$U124/7*BJ124,
IF(AND($P124="Terminated"),($U124/7*AP124),
IF(AND($P124="Furloughed"),($U124/7*AP124)+($U124/7*AZ124),
IF(AND($P124="Rehired"),($U124/7*AZ124),
IF(AND($P124="Terminated",AP124&gt;0),$U124,
IF($P124="Furloughed",IF(AP124&gt;0,$U124)+IF(AZ124&gt;0,$U124),
IF($P124="Rehired",IF(AZ124&gt;0,$U124))))))))*'Actual Allocation Calc'!$AH$99)))</f>
        <v/>
      </c>
      <c r="Z124" s="210" t="str">
        <f>IF($B124="","",IF('Actual Allocation Calc'!$AI$78="A",
IF($P124="Employed",$U124,
IF(AND($P124="Terminated"),($U124/7*AQ124),
IF(AND($P124="Furloughed"),($U124/7*AQ124)+($U124/7*BA124),
IF(AND($P124="Rehired"),($U124/7*BA124),
IF(AND($P124="Terminated",AQ124&gt;0),$U124,
IF($P124="Furloughed",IF(AQ124&gt;0,$U124)+IF(BA124&gt;0,$U124),
IF($P124="Rehired",IF(BA124&gt;0,$U124)))))))),IF('Actual Allocation Calc'!$AI$78="C",'Actual Allocation Calc'!M124,'Actual Allocation Calc'!V124+IF($P124="Employed",$U124,
IF(AND($P124="Terminated"),($U124/7*AQ124),
IF(AND($P124="Furloughed"),($U124/7*AQ124)+($U124/7*BA124),
IF(AND($P124="Rehired"),($U124/7*BA124),
IF(AND($P124="Terminated",AQ124&gt;0),$U124,
IF($P124="Furloughed",IF(AQ124&gt;0,$U124)+IF(BA124&gt;0,$U124),
IF($P124="Rehired",IF(BA124&gt;0,$U124))))))))*'Actual Allocation Calc'!$AI$99)))</f>
        <v/>
      </c>
      <c r="AA124" s="210" t="str">
        <f>IF($B124="","",IF('Actual Allocation Calc'!$AJ$78="A",
IF($P124="Employed",$U124,
IF(AND($P124="Terminated"),($U124/7*AR124),
IF(AND($P124="Furloughed"),($U124/7*AR124)+($U124/7*BB124),
IF(AND($P124="Rehired"),($U124/7*BB124),
IF(AND($P124="Terminated",AR124&gt;0),$U124,
IF($P124="Furloughed",IF(AR124&gt;0,$U124)+IF(BB124&gt;0,$U124),
IF($P124="Rehired",IF(BB124&gt;0,$U124)))))))),IF('Actual Allocation Calc'!$AJ$78="C",'Actual Allocation Calc'!N124,'Actual Allocation Calc'!W124+IF($P124="Employed",$U124,
IF(AND($P124="Terminated"),($U124/7*AR124),
IF(AND($P124="Furloughed"),($U124/7*AR124)+($U124/7*BB124),
IF(AND($P124="Rehired"),($U124/7*BB124),
IF(AND($P124="Terminated",AR124&gt;0),$U124,
IF($P124="Furloughed",IF(AR124&gt;0,$U124)+IF(BB124&gt;0,$U124),
IF($P124="Rehired",IF(BB124&gt;0,$U124))))))))*'Actual Allocation Calc'!$AJ$99)))</f>
        <v/>
      </c>
      <c r="AB124" s="210" t="str">
        <f>IF($B124="","",IF('Actual Allocation Calc'!$AK$78="A",
IF($P124="Employed",$U124,
IF(AND($P124="Terminated"),($U124/7*AS124),
IF(AND($P124="Furloughed"),($U124/7*AS124)+($U124/7*BC124),
IF(AND($P124="Rehired"),($U124/7*BC124),
IF(AND($P124="Terminated",AS124&gt;0),$U124,
IF($P124="Furloughed",IF(AS124&gt;0,$U124)+IF(BC124&gt;0,$U124),
IF($P124="Rehired",IF(BC124&gt;0,$U124)))))))),IF('Actual Allocation Calc'!$AK$78="C",'Actual Allocation Calc'!O124,'Actual Allocation Calc'!X124+IF($P124="Employed",$U124,
IF(AND($P124="Terminated"),($U124/7*AS124),
IF(AND($P124="Furloughed"),($U124/7*AS124)+($U124/7*BC124),
IF(AND($P124="Rehired"),($U124/7*BC124),
IF(AND($P124="Terminated",AS124&gt;0),$U124,
IF($P124="Furloughed",IF(AS124&gt;0,$U124)+IF(BC124&gt;0,$U124),
IF($P124="Rehired",IF(BC124&gt;0,$U124))))))))*'Actual Allocation Calc'!$AK$99)))</f>
        <v/>
      </c>
      <c r="AC124" s="210" t="str">
        <f>IF($B124="","",IF('Actual Allocation Calc'!$AL$78="A",
IF($P124="Employed",$U124,
IF(AND($P124="Terminated"),($U124/7*AT124),
IF(AND($P124="Furloughed"),($U124/7*AT124)+($U124/7*BD124),
IF(AND($P124="Rehired"),($U124/7*BD124),
IF(AND($P124="Terminated",AT124&gt;0),$U124,
IF($P124="Furloughed",IF(AT124&gt;0,$U124)+IF(BD124&gt;0,$U124),
IF($P124="Rehired",IF(BD124&gt;0,$U124)))))))),IF('Actual Allocation Calc'!$AL$78="C",'Actual Allocation Calc'!P124,'Actual Allocation Calc'!Y124+IF($P124="Employed",$U124,
IF(AND($P124="Terminated"),($U124/7*AT124),
IF(AND($P124="Furloughed"),($U124/7*AT124)+($U124/7*BD124),
IF(AND($P124="Rehired"),($U124/7*BD124),
IF(AND($P124="Terminated",AT124&gt;0),$U124,
IF($P124="Furloughed",IF(AT124&gt;0,$U124)+IF(BD124&gt;0,$U124),
IF($P124="Rehired",IF(BD124&gt;0,$U124))))))))*'Actual Allocation Calc'!$AL$99)))</f>
        <v/>
      </c>
      <c r="AD124" s="210" t="str">
        <f>IF($B124="","",IF('Actual Allocation Calc'!$AM$78="A",
IF($P124="Employed",$U124,
IF(AND($P124="Terminated"),($U124/7*AU124),
IF(AND($P124="Furloughed"),($U124/7*AU124)+($U124/7*BE124),
IF(AND($P124="Rehired"),($U124/7*BE124),
IF(AND($P124="Terminated",AU124&gt;0),$U124,
IF($P124="Furloughed",IF(AU124&gt;0,$U124)+IF(BE124&gt;0,$U124),
IF($P124="Rehired",IF(BE124&gt;0,$U124)))))))),IF('Actual Allocation Calc'!$AM$78="C",'Actual Allocation Calc'!Q124,'Actual Allocation Calc'!Z124+IF($P124="Employed",$U124,
IF(AND($P124="Terminated"),($U124/7*AU124),
IF(AND($P124="Furloughed"),($U124/7*AU124)+($U124/7*BE124),
IF(AND($P124="Rehired"),($U124/7*BE124),
IF(AND($P124="Terminated",AU124&gt;0),$U124,
IF($P124="Furloughed",IF(AU124&gt;0,$U124)+IF(BE124&gt;0,$U124),
IF($P124="Rehired",IF(BE124&gt;0,$U124))))))))*'Actual Allocation Calc'!$AM$99)))</f>
        <v/>
      </c>
      <c r="AE124" s="210" t="str">
        <f>IF($B124="","",IF('Actual Allocation Calc'!$AN$78="A",
IF($P124="Employed",$U124,
IF(AND($P124="Terminated"),($U124/7*AV124),
IF(AND($P124="Furloughed"),($U124/7*AV124)+($U124/7*BF124),
IF(AND($P124="Rehired"),($U124/7*BF124),
IF(AND($P124="Terminated",AV124&gt;0),$U124,
IF($P124="Furloughed",IF(AV124&gt;0,$U124)+IF(BF124&gt;0,$U124),
IF($P124="Rehired",IF(BF124&gt;0,$U124)))))))),IF('Actual Allocation Calc'!$AN$78="C",'Actual Allocation Calc'!R124,'Actual Allocation Calc'!AA124+IF($P124="Employed",$U124,
IF(AND($P124="Terminated"),($U124/7*AV124),
IF(AND($P124="Furloughed"),($U124/7*AV124)+($U124/7*BF124),
IF(AND($P124="Rehired"),($U124/7*BF124),
IF(AND($P124="Terminated",AV124&gt;0),$U124,
IF($P124="Furloughed",IF(AV124&gt;0,$U124)+IF(BF124&gt;0,$U124),
IF($P124="Rehired",IF(BF124&gt;0,$U124))))))))*'Actual Allocation Calc'!$AN$99)))</f>
        <v/>
      </c>
      <c r="AF124" s="210" t="str">
        <f>IF($B124="","",IF('Actual Allocation Calc'!$AO$78="A",
IF($P124="Employed",$U124,
IF(AND($P124="Terminated"),($U124/7*AW124),
IF(AND($P124="Furloughed"),($U124/7*AW124)+($U124/7*BG124),
IF(AND($P124="Rehired"),($U124/7*BG124),
IF(AND($P124="Terminated",AW124&gt;0),$U124,
IF($P124="Furloughed",IF(AW124&gt;0,$U124)+IF(BG124&gt;0,$U124),
IF($P124="Rehired",IF(BG124&gt;0,$U124)))))))),IF('Actual Allocation Calc'!$AO$78="C",'Actual Allocation Calc'!S124,'Actual Allocation Calc'!AB124+IF($P124="Employed",$U124,
IF(AND($P124="Terminated"),($U124/7*AW124),
IF(AND($P124="Furloughed"),($U124/7*AW124)+($U124/7*BG124),
IF(AND($P124="Rehired"),($U124/7*BG124),
IF(AND($P124="Terminated",AW124&gt;0),$U124,
IF($P124="Furloughed",IF(AW124&gt;0,$U124)+IF(BG124&gt;0,$U124),
IF($P124="Rehired",IF(BG124&gt;0,$U124))))))))*'Actual Allocation Calc'!$AO$99)))</f>
        <v/>
      </c>
      <c r="AG124" s="210" t="str">
        <f>IF($B124="","",IF('Actual Allocation Calc'!$AP$78="A",
IF($P124="Employed",$U124/7*BK124,
IF(AND($P124="Terminated"),($U124/7*AX124),
IF(AND($P124="Furloughed"),($U124/7*AX124)+($U124/7*BH124),
IF(AND($P124="Rehired"),($U124/7*BH124),
IF(AND($P124="Terminated",AX124&gt;0),$U124,
IF($P124="Furloughed",IF(AX124&gt;0,$U124)+IF(BH124&gt;0,$U124),
IF($P124="Rehired",IF(BH124&gt;0,$U124)))))))),IF('Actual Allocation Calc'!$AP$78="C",'Actual Allocation Calc'!T124,'Actual Allocation Calc'!AC124+IF($P124="Employed",$U124/7*BK124,
IF(AND($P124="Terminated"),($U124/7*AX124),
IF(AND($P124="Furloughed"),($U124/7*AX124)+($U124/7*BH124),
IF(AND($P124="Rehired"),($U124/7*BH124),
IF(AND($P124="Terminated",AX124&gt;0),$U124,
IF($P124="Furloughed",IF(AX124&gt;0,$U124)+IF(BH124&gt;0,$U124),
IF($P124="Rehired",IF(BH124&gt;0,$U124))))))))*'Actual Allocation Calc'!$AP$99)))</f>
        <v/>
      </c>
      <c r="AH124" s="536"/>
      <c r="AI124" s="82">
        <f t="shared" si="45"/>
        <v>0</v>
      </c>
      <c r="AJ124" s="210">
        <f t="shared" si="27"/>
        <v>0</v>
      </c>
      <c r="AK124" s="397" t="str">
        <f t="shared" si="28"/>
        <v/>
      </c>
      <c r="AM124" s="173"/>
      <c r="AO124" s="214" t="str">
        <f>IFERROR(IF($V124="","",VLOOKUP(V124,'Calendar Calcs'!$B$2:$E1091,4,FALSE)),0)</f>
        <v/>
      </c>
      <c r="AP124" s="69" t="str">
        <f>IF($AO124="","", IF($AO124&lt;AP$23,0,IF($AO124&gt;AP$23,COUNTIFS('Calendar Calcs'!$E$2:$E1091,AP$23),COUNTIFS('Calendar Calcs'!$E$2:$E1091,AP$23,'Calendar Calcs'!$D$2:$D1091,"&lt;="&amp;WEEKDAY($V124)))))</f>
        <v/>
      </c>
      <c r="AQ124" s="69" t="str">
        <f>IF($AO124="","", IF($AO124&lt;AQ$23,0,IF($AO124&gt;AQ$23,COUNTIFS('Calendar Calcs'!$E$2:$E1091,AQ$23),COUNTIFS('Calendar Calcs'!$E$2:$E1091,AQ$23,'Calendar Calcs'!$D$2:$D1091,"&lt;="&amp;WEEKDAY($V124)))))</f>
        <v/>
      </c>
      <c r="AR124" s="69" t="str">
        <f>IF($AO124="","", IF($AO124&lt;AR$23,0,IF($AO124&gt;AR$23,COUNTIFS('Calendar Calcs'!$E$2:$E1091,AR$23),COUNTIFS('Calendar Calcs'!$E$2:$E1091,AR$23,'Calendar Calcs'!$D$2:$D1091,"&lt;="&amp;WEEKDAY($V124)))))</f>
        <v/>
      </c>
      <c r="AS124" s="69" t="str">
        <f>IF($AO124="","", IF($AO124&lt;AS$23,0,IF($AO124&gt;AS$23,COUNTIFS('Calendar Calcs'!$E$2:$E1091,AS$23),COUNTIFS('Calendar Calcs'!$E$2:$E1091,AS$23,'Calendar Calcs'!$D$2:$D1091,"&lt;="&amp;WEEKDAY($V124)))))</f>
        <v/>
      </c>
      <c r="AT124" s="69" t="str">
        <f>IF($AO124="","", IF($AO124&lt;AT$23,0,IF($AO124&gt;AT$23,COUNTIFS('Calendar Calcs'!$E$2:$E1091,AT$23),COUNTIFS('Calendar Calcs'!$E$2:$E1091,AT$23,'Calendar Calcs'!$D$2:$D1091,"&lt;="&amp;WEEKDAY($V124)))))</f>
        <v/>
      </c>
      <c r="AU124" s="69" t="str">
        <f>IF($AO124="","", IF($AO124&lt;AU$23,0,IF($AO124&gt;AU$23,COUNTIFS('Calendar Calcs'!$E$2:$E1091,AU$23),COUNTIFS('Calendar Calcs'!$E$2:$E1091,AU$23,'Calendar Calcs'!$D$2:$D1091,"&lt;="&amp;WEEKDAY($V124)))))</f>
        <v/>
      </c>
      <c r="AV124" s="69" t="str">
        <f>IF($AO124="","", IF($AO124&lt;AV$23,0,IF($AO124&gt;AV$23,COUNTIFS('Calendar Calcs'!$E$2:$E1091,AV$23),COUNTIFS('Calendar Calcs'!$E$2:$E1091,AV$23,'Calendar Calcs'!$D$2:$D1091,"&lt;="&amp;WEEKDAY($V124)))))</f>
        <v/>
      </c>
      <c r="AW124" s="69" t="str">
        <f>IF($AO124="","", IF($AO124&lt;AW$23,0,IF($AO124&gt;AW$23,COUNTIFS('Calendar Calcs'!$E$2:$E1091,AW$23),COUNTIFS('Calendar Calcs'!$E$2:$E1091,AW$23,'Calendar Calcs'!$D$2:$D1091,"&lt;="&amp;WEEKDAY($V124)))))</f>
        <v/>
      </c>
      <c r="AX124" s="69" t="str">
        <f>IF($AO124="","", IF($AO124&lt;AX$23,0,IF($AO124&gt;AX$23,COUNTIFS('Calendar Calcs'!$E$2:$E1091,AX$23),COUNTIFS('Calendar Calcs'!$E$2:$E1091,AX$23,'Calendar Calcs'!$D$2:$D1091,"&lt;="&amp;WEEKDAY($V124)))))</f>
        <v/>
      </c>
      <c r="AY124" s="69" t="str">
        <f>IF($W124="","",VLOOKUP($W124,'Calendar Calcs'!$B$2:$E1091,4,FALSE))</f>
        <v/>
      </c>
      <c r="AZ124" s="69" t="str">
        <f>IF($AY124="","",IF($AY124&gt;AZ$23,0,IF($AY124&lt;AZ$23,COUNTIFS('Calendar Calcs'!$E$2:$E1091,AZ$23),COUNTIFS('Calendar Calcs'!$E$2:$E1091,AZ$23,'Calendar Calcs'!$D$2:$D1091,"&gt;="&amp;WEEKDAY($W124)))))</f>
        <v/>
      </c>
      <c r="BA124" s="69" t="str">
        <f>IF($AY124="","",IF($AY124&gt;BA$23,0,IF($AY124&lt;BA$23,COUNTIFS('Calendar Calcs'!$E$2:$E1091,BA$23),COUNTIFS('Calendar Calcs'!$E$2:$E1091,BA$23,'Calendar Calcs'!$D$2:$D1091,"&gt;="&amp;WEEKDAY($W124)))))</f>
        <v/>
      </c>
      <c r="BB124" s="69" t="str">
        <f>IF($AY124="","",IF($AY124&gt;BB$23,0,IF($AY124&lt;BB$23,COUNTIFS('Calendar Calcs'!$E$2:$E1091,BB$23),COUNTIFS('Calendar Calcs'!$E$2:$E1091,BB$23,'Calendar Calcs'!$D$2:$D1091,"&gt;="&amp;WEEKDAY($W124)))))</f>
        <v/>
      </c>
      <c r="BC124" s="69" t="str">
        <f>IF($AY124="","",IF($AY124&gt;BC$23,0,IF($AY124&lt;BC$23,COUNTIFS('Calendar Calcs'!$E$2:$E1091,BC$23),COUNTIFS('Calendar Calcs'!$E$2:$E1091,BC$23,'Calendar Calcs'!$D$2:$D1091,"&gt;="&amp;WEEKDAY($W124)))))</f>
        <v/>
      </c>
      <c r="BD124" s="69" t="str">
        <f>IF($AY124="","",IF($AY124&gt;BD$23,0,IF($AY124&lt;BD$23,COUNTIFS('Calendar Calcs'!$E$2:$E1091,BD$23),COUNTIFS('Calendar Calcs'!$E$2:$E1091,BD$23,'Calendar Calcs'!$D$2:$D1091,"&gt;="&amp;WEEKDAY($W124)))))</f>
        <v/>
      </c>
      <c r="BE124" s="69" t="str">
        <f>IF($AY124="","",IF($AY124&gt;BE$23,0,IF($AY124&lt;BE$23,COUNTIFS('Calendar Calcs'!$E$2:$E1091,BE$23),COUNTIFS('Calendar Calcs'!$E$2:$E1091,BE$23,'Calendar Calcs'!$D$2:$D1091,"&gt;="&amp;WEEKDAY($W124)))))</f>
        <v/>
      </c>
      <c r="BF124" s="69" t="str">
        <f>IF($AY124="","",IF($AY124&gt;BF$23,0,IF($AY124&lt;BF$23,COUNTIFS('Calendar Calcs'!$E$2:$E1091,BF$23),COUNTIFS('Calendar Calcs'!$E$2:$E1091,BF$23,'Calendar Calcs'!$D$2:$D1091,"&gt;="&amp;WEEKDAY($W124)))))</f>
        <v/>
      </c>
      <c r="BG124" s="69" t="str">
        <f>IF($AY124="","",IF($AY124&gt;BG$23,0,IF($AY124&lt;BG$23,COUNTIFS('Calendar Calcs'!$E$2:$E1091,BG$23),COUNTIFS('Calendar Calcs'!$E$2:$E1091,BG$23,'Calendar Calcs'!$D$2:$D1091,"&gt;="&amp;WEEKDAY($W124)))))</f>
        <v/>
      </c>
      <c r="BH124" s="69">
        <f t="shared" si="29"/>
        <v>6</v>
      </c>
      <c r="BI124" s="69">
        <f>IF(Cover!$E$43="","",VLOOKUP(Cover!$E$43,'Calendar Calcs'!$B$2:$E1091,4,FALSE))</f>
        <v>1</v>
      </c>
      <c r="BJ124" s="69">
        <f>IF($BI124="","", IF($BI124&lt;BJ$23,0,IF($BI124&gt;=BJ$23,COUNTIFS('Calendar Calcs'!$E$2:$E1091,BJ$23),COUNTIFS('Calendar Calcs'!$E$2:$E1091,BJ$23,'Calendar Calcs'!$D$2:$D1091,"&lt;="&amp;WEEKDAY($V124)))))</f>
        <v>1</v>
      </c>
      <c r="BK124" s="69">
        <f t="shared" si="26"/>
        <v>6</v>
      </c>
      <c r="BN124" s="69" t="str">
        <f>IF(T124&gt;0,"FTE",IF(Cover!$E$47="Weekly",IF(S124&gt;29.75,"FTE","PTE"),IF(S124&gt;59.75,"FTE","PTE")))</f>
        <v>PTE</v>
      </c>
      <c r="BO124" s="69">
        <f>IF(BN124="FTE",30,IF(Cover!$E$47="Weekly",'STEP 2 EE Data'!S124,'STEP 2 EE Data'!S124/2))</f>
        <v>0</v>
      </c>
      <c r="BP124" s="209">
        <f t="shared" si="30"/>
        <v>0</v>
      </c>
      <c r="BQ124" s="209">
        <f t="shared" si="31"/>
        <v>0</v>
      </c>
      <c r="BR124" s="209">
        <f t="shared" si="32"/>
        <v>0</v>
      </c>
      <c r="BS124" s="209">
        <f t="shared" si="33"/>
        <v>0</v>
      </c>
      <c r="BT124" s="209">
        <f t="shared" si="34"/>
        <v>0</v>
      </c>
      <c r="BU124" s="209">
        <f t="shared" si="35"/>
        <v>0</v>
      </c>
      <c r="BV124" s="209">
        <f t="shared" si="36"/>
        <v>0</v>
      </c>
      <c r="BW124" s="209">
        <f t="shared" si="37"/>
        <v>0</v>
      </c>
      <c r="BX124" s="209">
        <f t="shared" si="38"/>
        <v>0</v>
      </c>
      <c r="CC124" s="210" t="str">
        <f>IF(B124="","",IF(C124="",IF(Cover!$E$47="Weekly",'STEP 3 EE Comp'!BI129*8,'STEP 3 EE Comp'!BI129*4),IF(Cover!$E$47="Weekly",'STEP 3 EE Comp'!BI129,'STEP 3 EE Comp'!BI129)))</f>
        <v/>
      </c>
      <c r="CD124" s="82" t="str">
        <f t="shared" si="39"/>
        <v/>
      </c>
      <c r="CE124" s="417">
        <f t="shared" si="40"/>
        <v>1</v>
      </c>
      <c r="CF124" s="82" t="str">
        <f t="shared" si="41"/>
        <v>Good</v>
      </c>
      <c r="CG124" s="82">
        <f t="shared" si="42"/>
        <v>0</v>
      </c>
      <c r="CH124" s="234">
        <f t="shared" si="43"/>
        <v>0</v>
      </c>
    </row>
    <row r="125" spans="1:86" s="69" customFormat="1" x14ac:dyDescent="0.3">
      <c r="A125" s="530"/>
      <c r="B125" s="477"/>
      <c r="C125" s="52"/>
      <c r="D125" s="565"/>
      <c r="E125" s="52"/>
      <c r="F125" s="507"/>
      <c r="G125" s="210">
        <f t="shared" si="44"/>
        <v>0</v>
      </c>
      <c r="H125" s="82">
        <f t="shared" si="25"/>
        <v>0</v>
      </c>
      <c r="I125" s="211"/>
      <c r="J125" s="441" t="s">
        <v>21</v>
      </c>
      <c r="K125" s="441" t="s">
        <v>21</v>
      </c>
      <c r="L125" s="441" t="s">
        <v>21</v>
      </c>
      <c r="M125" s="441" t="s">
        <v>21</v>
      </c>
      <c r="N125" s="568" t="s">
        <v>21</v>
      </c>
      <c r="O125" s="211"/>
      <c r="P125" s="212" t="str">
        <f>IF(B125="","",
IF(AND(V125="",W125="",B125&lt;&gt;""),"Employed",
IF(AND(V125&lt;&gt;"",W125="",B125&lt;&gt;""),"Terminated",
IF(AND(V125&lt;&gt;"",W125&lt;&gt;"",B125&lt;&gt;""),IF(W125&lt;Cover!$E$43,"Employed","Furloughed"),
IF(AND(V125="",W125&lt;&gt;"",B125&lt;&gt;""),IF(W125&lt;Cover!$E$43,"Employed","Rehired"))))))</f>
        <v/>
      </c>
      <c r="Q125" s="211"/>
      <c r="R125" s="536"/>
      <c r="S125" s="563"/>
      <c r="T125" s="536"/>
      <c r="U125" s="82">
        <f>IF(Cover!$E$47="Weekly",IF(T125&gt;0,T125,R125*S125),IF(T125&gt;0,T125,R125*S125)/2)</f>
        <v>0</v>
      </c>
      <c r="V125" s="564"/>
      <c r="W125" s="564"/>
      <c r="Y125" s="213" t="str">
        <f>IF($B125="","",IF('Actual Allocation Calc'!$AH$78="A",
IF($P125="Employed",$U125/7*BJ125,
IF(AND($P125="Terminated"),($U125/7*AP125),
IF(AND($P125="Furloughed"),($U125/7*AP125)+($U125/7*AZ125),
IF(AND($P125="Rehired"),($U125/7*AZ125),
IF(AND($P125="Terminated",AP125&gt;0),$U125,
IF($P125="Furloughed",IF(AP125&gt;0,$U125)+IF(AZ125&gt;0,$U125),
IF($P125="Rehired",IF(AZ125&gt;0,$U125)))))))),IF('Actual Allocation Calc'!$AH$78="C",'Actual Allocation Calc'!L125,'Actual Allocation Calc'!U125+IF($P125="Employed",$U125/7*BJ125,
IF(AND($P125="Terminated"),($U125/7*AP125),
IF(AND($P125="Furloughed"),($U125/7*AP125)+($U125/7*AZ125),
IF(AND($P125="Rehired"),($U125/7*AZ125),
IF(AND($P125="Terminated",AP125&gt;0),$U125,
IF($P125="Furloughed",IF(AP125&gt;0,$U125)+IF(AZ125&gt;0,$U125),
IF($P125="Rehired",IF(AZ125&gt;0,$U125))))))))*'Actual Allocation Calc'!$AH$99)))</f>
        <v/>
      </c>
      <c r="Z125" s="210" t="str">
        <f>IF($B125="","",IF('Actual Allocation Calc'!$AI$78="A",
IF($P125="Employed",$U125,
IF(AND($P125="Terminated"),($U125/7*AQ125),
IF(AND($P125="Furloughed"),($U125/7*AQ125)+($U125/7*BA125),
IF(AND($P125="Rehired"),($U125/7*BA125),
IF(AND($P125="Terminated",AQ125&gt;0),$U125,
IF($P125="Furloughed",IF(AQ125&gt;0,$U125)+IF(BA125&gt;0,$U125),
IF($P125="Rehired",IF(BA125&gt;0,$U125)))))))),IF('Actual Allocation Calc'!$AI$78="C",'Actual Allocation Calc'!M125,'Actual Allocation Calc'!V125+IF($P125="Employed",$U125,
IF(AND($P125="Terminated"),($U125/7*AQ125),
IF(AND($P125="Furloughed"),($U125/7*AQ125)+($U125/7*BA125),
IF(AND($P125="Rehired"),($U125/7*BA125),
IF(AND($P125="Terminated",AQ125&gt;0),$U125,
IF($P125="Furloughed",IF(AQ125&gt;0,$U125)+IF(BA125&gt;0,$U125),
IF($P125="Rehired",IF(BA125&gt;0,$U125))))))))*'Actual Allocation Calc'!$AI$99)))</f>
        <v/>
      </c>
      <c r="AA125" s="210" t="str">
        <f>IF($B125="","",IF('Actual Allocation Calc'!$AJ$78="A",
IF($P125="Employed",$U125,
IF(AND($P125="Terminated"),($U125/7*AR125),
IF(AND($P125="Furloughed"),($U125/7*AR125)+($U125/7*BB125),
IF(AND($P125="Rehired"),($U125/7*BB125),
IF(AND($P125="Terminated",AR125&gt;0),$U125,
IF($P125="Furloughed",IF(AR125&gt;0,$U125)+IF(BB125&gt;0,$U125),
IF($P125="Rehired",IF(BB125&gt;0,$U125)))))))),IF('Actual Allocation Calc'!$AJ$78="C",'Actual Allocation Calc'!N125,'Actual Allocation Calc'!W125+IF($P125="Employed",$U125,
IF(AND($P125="Terminated"),($U125/7*AR125),
IF(AND($P125="Furloughed"),($U125/7*AR125)+($U125/7*BB125),
IF(AND($P125="Rehired"),($U125/7*BB125),
IF(AND($P125="Terminated",AR125&gt;0),$U125,
IF($P125="Furloughed",IF(AR125&gt;0,$U125)+IF(BB125&gt;0,$U125),
IF($P125="Rehired",IF(BB125&gt;0,$U125))))))))*'Actual Allocation Calc'!$AJ$99)))</f>
        <v/>
      </c>
      <c r="AB125" s="210" t="str">
        <f>IF($B125="","",IF('Actual Allocation Calc'!$AK$78="A",
IF($P125="Employed",$U125,
IF(AND($P125="Terminated"),($U125/7*AS125),
IF(AND($P125="Furloughed"),($U125/7*AS125)+($U125/7*BC125),
IF(AND($P125="Rehired"),($U125/7*BC125),
IF(AND($P125="Terminated",AS125&gt;0),$U125,
IF($P125="Furloughed",IF(AS125&gt;0,$U125)+IF(BC125&gt;0,$U125),
IF($P125="Rehired",IF(BC125&gt;0,$U125)))))))),IF('Actual Allocation Calc'!$AK$78="C",'Actual Allocation Calc'!O125,'Actual Allocation Calc'!X125+IF($P125="Employed",$U125,
IF(AND($P125="Terminated"),($U125/7*AS125),
IF(AND($P125="Furloughed"),($U125/7*AS125)+($U125/7*BC125),
IF(AND($P125="Rehired"),($U125/7*BC125),
IF(AND($P125="Terminated",AS125&gt;0),$U125,
IF($P125="Furloughed",IF(AS125&gt;0,$U125)+IF(BC125&gt;0,$U125),
IF($P125="Rehired",IF(BC125&gt;0,$U125))))))))*'Actual Allocation Calc'!$AK$99)))</f>
        <v/>
      </c>
      <c r="AC125" s="210" t="str">
        <f>IF($B125="","",IF('Actual Allocation Calc'!$AL$78="A",
IF($P125="Employed",$U125,
IF(AND($P125="Terminated"),($U125/7*AT125),
IF(AND($P125="Furloughed"),($U125/7*AT125)+($U125/7*BD125),
IF(AND($P125="Rehired"),($U125/7*BD125),
IF(AND($P125="Terminated",AT125&gt;0),$U125,
IF($P125="Furloughed",IF(AT125&gt;0,$U125)+IF(BD125&gt;0,$U125),
IF($P125="Rehired",IF(BD125&gt;0,$U125)))))))),IF('Actual Allocation Calc'!$AL$78="C",'Actual Allocation Calc'!P125,'Actual Allocation Calc'!Y125+IF($P125="Employed",$U125,
IF(AND($P125="Terminated"),($U125/7*AT125),
IF(AND($P125="Furloughed"),($U125/7*AT125)+($U125/7*BD125),
IF(AND($P125="Rehired"),($U125/7*BD125),
IF(AND($P125="Terminated",AT125&gt;0),$U125,
IF($P125="Furloughed",IF(AT125&gt;0,$U125)+IF(BD125&gt;0,$U125),
IF($P125="Rehired",IF(BD125&gt;0,$U125))))))))*'Actual Allocation Calc'!$AL$99)))</f>
        <v/>
      </c>
      <c r="AD125" s="210" t="str">
        <f>IF($B125="","",IF('Actual Allocation Calc'!$AM$78="A",
IF($P125="Employed",$U125,
IF(AND($P125="Terminated"),($U125/7*AU125),
IF(AND($P125="Furloughed"),($U125/7*AU125)+($U125/7*BE125),
IF(AND($P125="Rehired"),($U125/7*BE125),
IF(AND($P125="Terminated",AU125&gt;0),$U125,
IF($P125="Furloughed",IF(AU125&gt;0,$U125)+IF(BE125&gt;0,$U125),
IF($P125="Rehired",IF(BE125&gt;0,$U125)))))))),IF('Actual Allocation Calc'!$AM$78="C",'Actual Allocation Calc'!Q125,'Actual Allocation Calc'!Z125+IF($P125="Employed",$U125,
IF(AND($P125="Terminated"),($U125/7*AU125),
IF(AND($P125="Furloughed"),($U125/7*AU125)+($U125/7*BE125),
IF(AND($P125="Rehired"),($U125/7*BE125),
IF(AND($P125="Terminated",AU125&gt;0),$U125,
IF($P125="Furloughed",IF(AU125&gt;0,$U125)+IF(BE125&gt;0,$U125),
IF($P125="Rehired",IF(BE125&gt;0,$U125))))))))*'Actual Allocation Calc'!$AM$99)))</f>
        <v/>
      </c>
      <c r="AE125" s="210" t="str">
        <f>IF($B125="","",IF('Actual Allocation Calc'!$AN$78="A",
IF($P125="Employed",$U125,
IF(AND($P125="Terminated"),($U125/7*AV125),
IF(AND($P125="Furloughed"),($U125/7*AV125)+($U125/7*BF125),
IF(AND($P125="Rehired"),($U125/7*BF125),
IF(AND($P125="Terminated",AV125&gt;0),$U125,
IF($P125="Furloughed",IF(AV125&gt;0,$U125)+IF(BF125&gt;0,$U125),
IF($P125="Rehired",IF(BF125&gt;0,$U125)))))))),IF('Actual Allocation Calc'!$AN$78="C",'Actual Allocation Calc'!R125,'Actual Allocation Calc'!AA125+IF($P125="Employed",$U125,
IF(AND($P125="Terminated"),($U125/7*AV125),
IF(AND($P125="Furloughed"),($U125/7*AV125)+($U125/7*BF125),
IF(AND($P125="Rehired"),($U125/7*BF125),
IF(AND($P125="Terminated",AV125&gt;0),$U125,
IF($P125="Furloughed",IF(AV125&gt;0,$U125)+IF(BF125&gt;0,$U125),
IF($P125="Rehired",IF(BF125&gt;0,$U125))))))))*'Actual Allocation Calc'!$AN$99)))</f>
        <v/>
      </c>
      <c r="AF125" s="210" t="str">
        <f>IF($B125="","",IF('Actual Allocation Calc'!$AO$78="A",
IF($P125="Employed",$U125,
IF(AND($P125="Terminated"),($U125/7*AW125),
IF(AND($P125="Furloughed"),($U125/7*AW125)+($U125/7*BG125),
IF(AND($P125="Rehired"),($U125/7*BG125),
IF(AND($P125="Terminated",AW125&gt;0),$U125,
IF($P125="Furloughed",IF(AW125&gt;0,$U125)+IF(BG125&gt;0,$U125),
IF($P125="Rehired",IF(BG125&gt;0,$U125)))))))),IF('Actual Allocation Calc'!$AO$78="C",'Actual Allocation Calc'!S125,'Actual Allocation Calc'!AB125+IF($P125="Employed",$U125,
IF(AND($P125="Terminated"),($U125/7*AW125),
IF(AND($P125="Furloughed"),($U125/7*AW125)+($U125/7*BG125),
IF(AND($P125="Rehired"),($U125/7*BG125),
IF(AND($P125="Terminated",AW125&gt;0),$U125,
IF($P125="Furloughed",IF(AW125&gt;0,$U125)+IF(BG125&gt;0,$U125),
IF($P125="Rehired",IF(BG125&gt;0,$U125))))))))*'Actual Allocation Calc'!$AO$99)))</f>
        <v/>
      </c>
      <c r="AG125" s="210" t="str">
        <f>IF($B125="","",IF('Actual Allocation Calc'!$AP$78="A",
IF($P125="Employed",$U125/7*BK125,
IF(AND($P125="Terminated"),($U125/7*AX125),
IF(AND($P125="Furloughed"),($U125/7*AX125)+($U125/7*BH125),
IF(AND($P125="Rehired"),($U125/7*BH125),
IF(AND($P125="Terminated",AX125&gt;0),$U125,
IF($P125="Furloughed",IF(AX125&gt;0,$U125)+IF(BH125&gt;0,$U125),
IF($P125="Rehired",IF(BH125&gt;0,$U125)))))))),IF('Actual Allocation Calc'!$AP$78="C",'Actual Allocation Calc'!T125,'Actual Allocation Calc'!AC125+IF($P125="Employed",$U125/7*BK125,
IF(AND($P125="Terminated"),($U125/7*AX125),
IF(AND($P125="Furloughed"),($U125/7*AX125)+($U125/7*BH125),
IF(AND($P125="Rehired"),($U125/7*BH125),
IF(AND($P125="Terminated",AX125&gt;0),$U125,
IF($P125="Furloughed",IF(AX125&gt;0,$U125)+IF(BH125&gt;0,$U125),
IF($P125="Rehired",IF(BH125&gt;0,$U125))))))))*'Actual Allocation Calc'!$AP$99)))</f>
        <v/>
      </c>
      <c r="AH125" s="536"/>
      <c r="AI125" s="82">
        <f t="shared" si="45"/>
        <v>0</v>
      </c>
      <c r="AJ125" s="210">
        <f t="shared" si="27"/>
        <v>0</v>
      </c>
      <c r="AK125" s="397" t="str">
        <f t="shared" si="28"/>
        <v/>
      </c>
      <c r="AM125" s="173"/>
      <c r="AO125" s="214" t="str">
        <f>IFERROR(IF($V125="","",VLOOKUP(V125,'Calendar Calcs'!$B$2:$E1092,4,FALSE)),0)</f>
        <v/>
      </c>
      <c r="AP125" s="69" t="str">
        <f>IF($AO125="","", IF($AO125&lt;AP$23,0,IF($AO125&gt;AP$23,COUNTIFS('Calendar Calcs'!$E$2:$E1092,AP$23),COUNTIFS('Calendar Calcs'!$E$2:$E1092,AP$23,'Calendar Calcs'!$D$2:$D1092,"&lt;="&amp;WEEKDAY($V125)))))</f>
        <v/>
      </c>
      <c r="AQ125" s="69" t="str">
        <f>IF($AO125="","", IF($AO125&lt;AQ$23,0,IF($AO125&gt;AQ$23,COUNTIFS('Calendar Calcs'!$E$2:$E1092,AQ$23),COUNTIFS('Calendar Calcs'!$E$2:$E1092,AQ$23,'Calendar Calcs'!$D$2:$D1092,"&lt;="&amp;WEEKDAY($V125)))))</f>
        <v/>
      </c>
      <c r="AR125" s="69" t="str">
        <f>IF($AO125="","", IF($AO125&lt;AR$23,0,IF($AO125&gt;AR$23,COUNTIFS('Calendar Calcs'!$E$2:$E1092,AR$23),COUNTIFS('Calendar Calcs'!$E$2:$E1092,AR$23,'Calendar Calcs'!$D$2:$D1092,"&lt;="&amp;WEEKDAY($V125)))))</f>
        <v/>
      </c>
      <c r="AS125" s="69" t="str">
        <f>IF($AO125="","", IF($AO125&lt;AS$23,0,IF($AO125&gt;AS$23,COUNTIFS('Calendar Calcs'!$E$2:$E1092,AS$23),COUNTIFS('Calendar Calcs'!$E$2:$E1092,AS$23,'Calendar Calcs'!$D$2:$D1092,"&lt;="&amp;WEEKDAY($V125)))))</f>
        <v/>
      </c>
      <c r="AT125" s="69" t="str">
        <f>IF($AO125="","", IF($AO125&lt;AT$23,0,IF($AO125&gt;AT$23,COUNTIFS('Calendar Calcs'!$E$2:$E1092,AT$23),COUNTIFS('Calendar Calcs'!$E$2:$E1092,AT$23,'Calendar Calcs'!$D$2:$D1092,"&lt;="&amp;WEEKDAY($V125)))))</f>
        <v/>
      </c>
      <c r="AU125" s="69" t="str">
        <f>IF($AO125="","", IF($AO125&lt;AU$23,0,IF($AO125&gt;AU$23,COUNTIFS('Calendar Calcs'!$E$2:$E1092,AU$23),COUNTIFS('Calendar Calcs'!$E$2:$E1092,AU$23,'Calendar Calcs'!$D$2:$D1092,"&lt;="&amp;WEEKDAY($V125)))))</f>
        <v/>
      </c>
      <c r="AV125" s="69" t="str">
        <f>IF($AO125="","", IF($AO125&lt;AV$23,0,IF($AO125&gt;AV$23,COUNTIFS('Calendar Calcs'!$E$2:$E1092,AV$23),COUNTIFS('Calendar Calcs'!$E$2:$E1092,AV$23,'Calendar Calcs'!$D$2:$D1092,"&lt;="&amp;WEEKDAY($V125)))))</f>
        <v/>
      </c>
      <c r="AW125" s="69" t="str">
        <f>IF($AO125="","", IF($AO125&lt;AW$23,0,IF($AO125&gt;AW$23,COUNTIFS('Calendar Calcs'!$E$2:$E1092,AW$23),COUNTIFS('Calendar Calcs'!$E$2:$E1092,AW$23,'Calendar Calcs'!$D$2:$D1092,"&lt;="&amp;WEEKDAY($V125)))))</f>
        <v/>
      </c>
      <c r="AX125" s="69" t="str">
        <f>IF($AO125="","", IF($AO125&lt;AX$23,0,IF($AO125&gt;AX$23,COUNTIFS('Calendar Calcs'!$E$2:$E1092,AX$23),COUNTIFS('Calendar Calcs'!$E$2:$E1092,AX$23,'Calendar Calcs'!$D$2:$D1092,"&lt;="&amp;WEEKDAY($V125)))))</f>
        <v/>
      </c>
      <c r="AY125" s="69" t="str">
        <f>IF($W125="","",VLOOKUP($W125,'Calendar Calcs'!$B$2:$E1092,4,FALSE))</f>
        <v/>
      </c>
      <c r="AZ125" s="69" t="str">
        <f>IF($AY125="","",IF($AY125&gt;AZ$23,0,IF($AY125&lt;AZ$23,COUNTIFS('Calendar Calcs'!$E$2:$E1092,AZ$23),COUNTIFS('Calendar Calcs'!$E$2:$E1092,AZ$23,'Calendar Calcs'!$D$2:$D1092,"&gt;="&amp;WEEKDAY($W125)))))</f>
        <v/>
      </c>
      <c r="BA125" s="69" t="str">
        <f>IF($AY125="","",IF($AY125&gt;BA$23,0,IF($AY125&lt;BA$23,COUNTIFS('Calendar Calcs'!$E$2:$E1092,BA$23),COUNTIFS('Calendar Calcs'!$E$2:$E1092,BA$23,'Calendar Calcs'!$D$2:$D1092,"&gt;="&amp;WEEKDAY($W125)))))</f>
        <v/>
      </c>
      <c r="BB125" s="69" t="str">
        <f>IF($AY125="","",IF($AY125&gt;BB$23,0,IF($AY125&lt;BB$23,COUNTIFS('Calendar Calcs'!$E$2:$E1092,BB$23),COUNTIFS('Calendar Calcs'!$E$2:$E1092,BB$23,'Calendar Calcs'!$D$2:$D1092,"&gt;="&amp;WEEKDAY($W125)))))</f>
        <v/>
      </c>
      <c r="BC125" s="69" t="str">
        <f>IF($AY125="","",IF($AY125&gt;BC$23,0,IF($AY125&lt;BC$23,COUNTIFS('Calendar Calcs'!$E$2:$E1092,BC$23),COUNTIFS('Calendar Calcs'!$E$2:$E1092,BC$23,'Calendar Calcs'!$D$2:$D1092,"&gt;="&amp;WEEKDAY($W125)))))</f>
        <v/>
      </c>
      <c r="BD125" s="69" t="str">
        <f>IF($AY125="","",IF($AY125&gt;BD$23,0,IF($AY125&lt;BD$23,COUNTIFS('Calendar Calcs'!$E$2:$E1092,BD$23),COUNTIFS('Calendar Calcs'!$E$2:$E1092,BD$23,'Calendar Calcs'!$D$2:$D1092,"&gt;="&amp;WEEKDAY($W125)))))</f>
        <v/>
      </c>
      <c r="BE125" s="69" t="str">
        <f>IF($AY125="","",IF($AY125&gt;BE$23,0,IF($AY125&lt;BE$23,COUNTIFS('Calendar Calcs'!$E$2:$E1092,BE$23),COUNTIFS('Calendar Calcs'!$E$2:$E1092,BE$23,'Calendar Calcs'!$D$2:$D1092,"&gt;="&amp;WEEKDAY($W125)))))</f>
        <v/>
      </c>
      <c r="BF125" s="69" t="str">
        <f>IF($AY125="","",IF($AY125&gt;BF$23,0,IF($AY125&lt;BF$23,COUNTIFS('Calendar Calcs'!$E$2:$E1092,BF$23),COUNTIFS('Calendar Calcs'!$E$2:$E1092,BF$23,'Calendar Calcs'!$D$2:$D1092,"&gt;="&amp;WEEKDAY($W125)))))</f>
        <v/>
      </c>
      <c r="BG125" s="69" t="str">
        <f>IF($AY125="","",IF($AY125&gt;BG$23,0,IF($AY125&lt;BG$23,COUNTIFS('Calendar Calcs'!$E$2:$E1092,BG$23),COUNTIFS('Calendar Calcs'!$E$2:$E1092,BG$23,'Calendar Calcs'!$D$2:$D1092,"&gt;="&amp;WEEKDAY($W125)))))</f>
        <v/>
      </c>
      <c r="BH125" s="69">
        <f t="shared" si="29"/>
        <v>6</v>
      </c>
      <c r="BI125" s="69">
        <f>IF(Cover!$E$43="","",VLOOKUP(Cover!$E$43,'Calendar Calcs'!$B$2:$E1092,4,FALSE))</f>
        <v>1</v>
      </c>
      <c r="BJ125" s="69">
        <f>IF($BI125="","", IF($BI125&lt;BJ$23,0,IF($BI125&gt;=BJ$23,COUNTIFS('Calendar Calcs'!$E$2:$E1092,BJ$23),COUNTIFS('Calendar Calcs'!$E$2:$E1092,BJ$23,'Calendar Calcs'!$D$2:$D1092,"&lt;="&amp;WEEKDAY($V125)))))</f>
        <v>1</v>
      </c>
      <c r="BK125" s="69">
        <f t="shared" si="26"/>
        <v>6</v>
      </c>
      <c r="BN125" s="69" t="str">
        <f>IF(T125&gt;0,"FTE",IF(Cover!$E$47="Weekly",IF(S125&gt;29.75,"FTE","PTE"),IF(S125&gt;59.75,"FTE","PTE")))</f>
        <v>PTE</v>
      </c>
      <c r="BO125" s="69">
        <f>IF(BN125="FTE",30,IF(Cover!$E$47="Weekly",'STEP 2 EE Data'!S125,'STEP 2 EE Data'!S125/2))</f>
        <v>0</v>
      </c>
      <c r="BP125" s="209">
        <f t="shared" si="30"/>
        <v>0</v>
      </c>
      <c r="BQ125" s="209">
        <f t="shared" si="31"/>
        <v>0</v>
      </c>
      <c r="BR125" s="209">
        <f t="shared" si="32"/>
        <v>0</v>
      </c>
      <c r="BS125" s="209">
        <f t="shared" si="33"/>
        <v>0</v>
      </c>
      <c r="BT125" s="209">
        <f t="shared" si="34"/>
        <v>0</v>
      </c>
      <c r="BU125" s="209">
        <f t="shared" si="35"/>
        <v>0</v>
      </c>
      <c r="BV125" s="209">
        <f t="shared" si="36"/>
        <v>0</v>
      </c>
      <c r="BW125" s="209">
        <f t="shared" si="37"/>
        <v>0</v>
      </c>
      <c r="BX125" s="209">
        <f t="shared" si="38"/>
        <v>0</v>
      </c>
      <c r="CC125" s="210" t="str">
        <f>IF(B125="","",IF(C125="",IF(Cover!$E$47="Weekly",'STEP 3 EE Comp'!BI130*8,'STEP 3 EE Comp'!BI130*4),IF(Cover!$E$47="Weekly",'STEP 3 EE Comp'!BI130,'STEP 3 EE Comp'!BI130)))</f>
        <v/>
      </c>
      <c r="CD125" s="82" t="str">
        <f t="shared" si="39"/>
        <v/>
      </c>
      <c r="CE125" s="417">
        <f t="shared" si="40"/>
        <v>1</v>
      </c>
      <c r="CF125" s="82" t="str">
        <f t="shared" si="41"/>
        <v>Good</v>
      </c>
      <c r="CG125" s="82">
        <f t="shared" si="42"/>
        <v>0</v>
      </c>
      <c r="CH125" s="234">
        <f t="shared" si="43"/>
        <v>0</v>
      </c>
    </row>
    <row r="126" spans="1:86" s="69" customFormat="1" x14ac:dyDescent="0.3">
      <c r="A126" s="554"/>
      <c r="B126" s="478"/>
      <c r="C126" s="52"/>
      <c r="D126" s="565"/>
      <c r="E126" s="52"/>
      <c r="F126" s="507"/>
      <c r="G126" s="210">
        <f t="shared" si="44"/>
        <v>0</v>
      </c>
      <c r="H126" s="82">
        <f t="shared" si="25"/>
        <v>0</v>
      </c>
      <c r="I126" s="211"/>
      <c r="J126" s="441" t="s">
        <v>21</v>
      </c>
      <c r="K126" s="441" t="s">
        <v>21</v>
      </c>
      <c r="L126" s="441" t="s">
        <v>21</v>
      </c>
      <c r="M126" s="441" t="s">
        <v>21</v>
      </c>
      <c r="N126" s="568" t="s">
        <v>21</v>
      </c>
      <c r="O126" s="211"/>
      <c r="P126" s="212" t="str">
        <f>IF(B126="","",
IF(AND(V126="",W126="",B126&lt;&gt;""),"Employed",
IF(AND(V126&lt;&gt;"",W126="",B126&lt;&gt;""),"Terminated",
IF(AND(V126&lt;&gt;"",W126&lt;&gt;"",B126&lt;&gt;""),IF(W126&lt;Cover!$E$43,"Employed","Furloughed"),
IF(AND(V126="",W126&lt;&gt;"",B126&lt;&gt;""),IF(W126&lt;Cover!$E$43,"Employed","Rehired"))))))</f>
        <v/>
      </c>
      <c r="Q126" s="211"/>
      <c r="R126" s="536"/>
      <c r="S126" s="563"/>
      <c r="T126" s="536"/>
      <c r="U126" s="82">
        <f>IF(Cover!$E$47="Weekly",IF(T126&gt;0,T126,R126*S126),IF(T126&gt;0,T126,R126*S126)/2)</f>
        <v>0</v>
      </c>
      <c r="V126" s="564"/>
      <c r="W126" s="564"/>
      <c r="Y126" s="213" t="str">
        <f>IF($B126="","",IF('Actual Allocation Calc'!$AH$78="A",
IF($P126="Employed",$U126/7*BJ126,
IF(AND($P126="Terminated"),($U126/7*AP126),
IF(AND($P126="Furloughed"),($U126/7*AP126)+($U126/7*AZ126),
IF(AND($P126="Rehired"),($U126/7*AZ126),
IF(AND($P126="Terminated",AP126&gt;0),$U126,
IF($P126="Furloughed",IF(AP126&gt;0,$U126)+IF(AZ126&gt;0,$U126),
IF($P126="Rehired",IF(AZ126&gt;0,$U126)))))))),IF('Actual Allocation Calc'!$AH$78="C",'Actual Allocation Calc'!L126,'Actual Allocation Calc'!U126+IF($P126="Employed",$U126/7*BJ126,
IF(AND($P126="Terminated"),($U126/7*AP126),
IF(AND($P126="Furloughed"),($U126/7*AP126)+($U126/7*AZ126),
IF(AND($P126="Rehired"),($U126/7*AZ126),
IF(AND($P126="Terminated",AP126&gt;0),$U126,
IF($P126="Furloughed",IF(AP126&gt;0,$U126)+IF(AZ126&gt;0,$U126),
IF($P126="Rehired",IF(AZ126&gt;0,$U126))))))))*'Actual Allocation Calc'!$AH$99)))</f>
        <v/>
      </c>
      <c r="Z126" s="210" t="str">
        <f>IF($B126="","",IF('Actual Allocation Calc'!$AI$78="A",
IF($P126="Employed",$U126,
IF(AND($P126="Terminated"),($U126/7*AQ126),
IF(AND($P126="Furloughed"),($U126/7*AQ126)+($U126/7*BA126),
IF(AND($P126="Rehired"),($U126/7*BA126),
IF(AND($P126="Terminated",AQ126&gt;0),$U126,
IF($P126="Furloughed",IF(AQ126&gt;0,$U126)+IF(BA126&gt;0,$U126),
IF($P126="Rehired",IF(BA126&gt;0,$U126)))))))),IF('Actual Allocation Calc'!$AI$78="C",'Actual Allocation Calc'!M126,'Actual Allocation Calc'!V126+IF($P126="Employed",$U126,
IF(AND($P126="Terminated"),($U126/7*AQ126),
IF(AND($P126="Furloughed"),($U126/7*AQ126)+($U126/7*BA126),
IF(AND($P126="Rehired"),($U126/7*BA126),
IF(AND($P126="Terminated",AQ126&gt;0),$U126,
IF($P126="Furloughed",IF(AQ126&gt;0,$U126)+IF(BA126&gt;0,$U126),
IF($P126="Rehired",IF(BA126&gt;0,$U126))))))))*'Actual Allocation Calc'!$AI$99)))</f>
        <v/>
      </c>
      <c r="AA126" s="210" t="str">
        <f>IF($B126="","",IF('Actual Allocation Calc'!$AJ$78="A",
IF($P126="Employed",$U126,
IF(AND($P126="Terminated"),($U126/7*AR126),
IF(AND($P126="Furloughed"),($U126/7*AR126)+($U126/7*BB126),
IF(AND($P126="Rehired"),($U126/7*BB126),
IF(AND($P126="Terminated",AR126&gt;0),$U126,
IF($P126="Furloughed",IF(AR126&gt;0,$U126)+IF(BB126&gt;0,$U126),
IF($P126="Rehired",IF(BB126&gt;0,$U126)))))))),IF('Actual Allocation Calc'!$AJ$78="C",'Actual Allocation Calc'!N126,'Actual Allocation Calc'!W126+IF($P126="Employed",$U126,
IF(AND($P126="Terminated"),($U126/7*AR126),
IF(AND($P126="Furloughed"),($U126/7*AR126)+($U126/7*BB126),
IF(AND($P126="Rehired"),($U126/7*BB126),
IF(AND($P126="Terminated",AR126&gt;0),$U126,
IF($P126="Furloughed",IF(AR126&gt;0,$U126)+IF(BB126&gt;0,$U126),
IF($P126="Rehired",IF(BB126&gt;0,$U126))))))))*'Actual Allocation Calc'!$AJ$99)))</f>
        <v/>
      </c>
      <c r="AB126" s="210" t="str">
        <f>IF($B126="","",IF('Actual Allocation Calc'!$AK$78="A",
IF($P126="Employed",$U126,
IF(AND($P126="Terminated"),($U126/7*AS126),
IF(AND($P126="Furloughed"),($U126/7*AS126)+($U126/7*BC126),
IF(AND($P126="Rehired"),($U126/7*BC126),
IF(AND($P126="Terminated",AS126&gt;0),$U126,
IF($P126="Furloughed",IF(AS126&gt;0,$U126)+IF(BC126&gt;0,$U126),
IF($P126="Rehired",IF(BC126&gt;0,$U126)))))))),IF('Actual Allocation Calc'!$AK$78="C",'Actual Allocation Calc'!O126,'Actual Allocation Calc'!X126+IF($P126="Employed",$U126,
IF(AND($P126="Terminated"),($U126/7*AS126),
IF(AND($P126="Furloughed"),($U126/7*AS126)+($U126/7*BC126),
IF(AND($P126="Rehired"),($U126/7*BC126),
IF(AND($P126="Terminated",AS126&gt;0),$U126,
IF($P126="Furloughed",IF(AS126&gt;0,$U126)+IF(BC126&gt;0,$U126),
IF($P126="Rehired",IF(BC126&gt;0,$U126))))))))*'Actual Allocation Calc'!$AK$99)))</f>
        <v/>
      </c>
      <c r="AC126" s="210" t="str">
        <f>IF($B126="","",IF('Actual Allocation Calc'!$AL$78="A",
IF($P126="Employed",$U126,
IF(AND($P126="Terminated"),($U126/7*AT126),
IF(AND($P126="Furloughed"),($U126/7*AT126)+($U126/7*BD126),
IF(AND($P126="Rehired"),($U126/7*BD126),
IF(AND($P126="Terminated",AT126&gt;0),$U126,
IF($P126="Furloughed",IF(AT126&gt;0,$U126)+IF(BD126&gt;0,$U126),
IF($P126="Rehired",IF(BD126&gt;0,$U126)))))))),IF('Actual Allocation Calc'!$AL$78="C",'Actual Allocation Calc'!P126,'Actual Allocation Calc'!Y126+IF($P126="Employed",$U126,
IF(AND($P126="Terminated"),($U126/7*AT126),
IF(AND($P126="Furloughed"),($U126/7*AT126)+($U126/7*BD126),
IF(AND($P126="Rehired"),($U126/7*BD126),
IF(AND($P126="Terminated",AT126&gt;0),$U126,
IF($P126="Furloughed",IF(AT126&gt;0,$U126)+IF(BD126&gt;0,$U126),
IF($P126="Rehired",IF(BD126&gt;0,$U126))))))))*'Actual Allocation Calc'!$AL$99)))</f>
        <v/>
      </c>
      <c r="AD126" s="210" t="str">
        <f>IF($B126="","",IF('Actual Allocation Calc'!$AM$78="A",
IF($P126="Employed",$U126,
IF(AND($P126="Terminated"),($U126/7*AU126),
IF(AND($P126="Furloughed"),($U126/7*AU126)+($U126/7*BE126),
IF(AND($P126="Rehired"),($U126/7*BE126),
IF(AND($P126="Terminated",AU126&gt;0),$U126,
IF($P126="Furloughed",IF(AU126&gt;0,$U126)+IF(BE126&gt;0,$U126),
IF($P126="Rehired",IF(BE126&gt;0,$U126)))))))),IF('Actual Allocation Calc'!$AM$78="C",'Actual Allocation Calc'!Q126,'Actual Allocation Calc'!Z126+IF($P126="Employed",$U126,
IF(AND($P126="Terminated"),($U126/7*AU126),
IF(AND($P126="Furloughed"),($U126/7*AU126)+($U126/7*BE126),
IF(AND($P126="Rehired"),($U126/7*BE126),
IF(AND($P126="Terminated",AU126&gt;0),$U126,
IF($P126="Furloughed",IF(AU126&gt;0,$U126)+IF(BE126&gt;0,$U126),
IF($P126="Rehired",IF(BE126&gt;0,$U126))))))))*'Actual Allocation Calc'!$AM$99)))</f>
        <v/>
      </c>
      <c r="AE126" s="210" t="str">
        <f>IF($B126="","",IF('Actual Allocation Calc'!$AN$78="A",
IF($P126="Employed",$U126,
IF(AND($P126="Terminated"),($U126/7*AV126),
IF(AND($P126="Furloughed"),($U126/7*AV126)+($U126/7*BF126),
IF(AND($P126="Rehired"),($U126/7*BF126),
IF(AND($P126="Terminated",AV126&gt;0),$U126,
IF($P126="Furloughed",IF(AV126&gt;0,$U126)+IF(BF126&gt;0,$U126),
IF($P126="Rehired",IF(BF126&gt;0,$U126)))))))),IF('Actual Allocation Calc'!$AN$78="C",'Actual Allocation Calc'!R126,'Actual Allocation Calc'!AA126+IF($P126="Employed",$U126,
IF(AND($P126="Terminated"),($U126/7*AV126),
IF(AND($P126="Furloughed"),($U126/7*AV126)+($U126/7*BF126),
IF(AND($P126="Rehired"),($U126/7*BF126),
IF(AND($P126="Terminated",AV126&gt;0),$U126,
IF($P126="Furloughed",IF(AV126&gt;0,$U126)+IF(BF126&gt;0,$U126),
IF($P126="Rehired",IF(BF126&gt;0,$U126))))))))*'Actual Allocation Calc'!$AN$99)))</f>
        <v/>
      </c>
      <c r="AF126" s="210" t="str">
        <f>IF($B126="","",IF('Actual Allocation Calc'!$AO$78="A",
IF($P126="Employed",$U126,
IF(AND($P126="Terminated"),($U126/7*AW126),
IF(AND($P126="Furloughed"),($U126/7*AW126)+($U126/7*BG126),
IF(AND($P126="Rehired"),($U126/7*BG126),
IF(AND($P126="Terminated",AW126&gt;0),$U126,
IF($P126="Furloughed",IF(AW126&gt;0,$U126)+IF(BG126&gt;0,$U126),
IF($P126="Rehired",IF(BG126&gt;0,$U126)))))))),IF('Actual Allocation Calc'!$AO$78="C",'Actual Allocation Calc'!S126,'Actual Allocation Calc'!AB126+IF($P126="Employed",$U126,
IF(AND($P126="Terminated"),($U126/7*AW126),
IF(AND($P126="Furloughed"),($U126/7*AW126)+($U126/7*BG126),
IF(AND($P126="Rehired"),($U126/7*BG126),
IF(AND($P126="Terminated",AW126&gt;0),$U126,
IF($P126="Furloughed",IF(AW126&gt;0,$U126)+IF(BG126&gt;0,$U126),
IF($P126="Rehired",IF(BG126&gt;0,$U126))))))))*'Actual Allocation Calc'!$AO$99)))</f>
        <v/>
      </c>
      <c r="AG126" s="210" t="str">
        <f>IF($B126="","",IF('Actual Allocation Calc'!$AP$78="A",
IF($P126="Employed",$U126/7*BK126,
IF(AND($P126="Terminated"),($U126/7*AX126),
IF(AND($P126="Furloughed"),($U126/7*AX126)+($U126/7*BH126),
IF(AND($P126="Rehired"),($U126/7*BH126),
IF(AND($P126="Terminated",AX126&gt;0),$U126,
IF($P126="Furloughed",IF(AX126&gt;0,$U126)+IF(BH126&gt;0,$U126),
IF($P126="Rehired",IF(BH126&gt;0,$U126)))))))),IF('Actual Allocation Calc'!$AP$78="C",'Actual Allocation Calc'!T126,'Actual Allocation Calc'!AC126+IF($P126="Employed",$U126/7*BK126,
IF(AND($P126="Terminated"),($U126/7*AX126),
IF(AND($P126="Furloughed"),($U126/7*AX126)+($U126/7*BH126),
IF(AND($P126="Rehired"),($U126/7*BH126),
IF(AND($P126="Terminated",AX126&gt;0),$U126,
IF($P126="Furloughed",IF(AX126&gt;0,$U126)+IF(BH126&gt;0,$U126),
IF($P126="Rehired",IF(BH126&gt;0,$U126))))))))*'Actual Allocation Calc'!$AP$99)))</f>
        <v/>
      </c>
      <c r="AH126" s="536"/>
      <c r="AI126" s="82">
        <f t="shared" si="45"/>
        <v>0</v>
      </c>
      <c r="AJ126" s="210">
        <f t="shared" si="27"/>
        <v>0</v>
      </c>
      <c r="AK126" s="397" t="str">
        <f t="shared" si="28"/>
        <v/>
      </c>
      <c r="AM126" s="173"/>
      <c r="AO126" s="214" t="str">
        <f>IFERROR(IF($V126="","",VLOOKUP(V126,'Calendar Calcs'!$B$2:$E1093,4,FALSE)),0)</f>
        <v/>
      </c>
      <c r="AP126" s="69" t="str">
        <f>IF($AO126="","", IF($AO126&lt;AP$23,0,IF($AO126&gt;AP$23,COUNTIFS('Calendar Calcs'!$E$2:$E1093,AP$23),COUNTIFS('Calendar Calcs'!$E$2:$E1093,AP$23,'Calendar Calcs'!$D$2:$D1093,"&lt;="&amp;WEEKDAY($V126)))))</f>
        <v/>
      </c>
      <c r="AQ126" s="69" t="str">
        <f>IF($AO126="","", IF($AO126&lt;AQ$23,0,IF($AO126&gt;AQ$23,COUNTIFS('Calendar Calcs'!$E$2:$E1093,AQ$23),COUNTIFS('Calendar Calcs'!$E$2:$E1093,AQ$23,'Calendar Calcs'!$D$2:$D1093,"&lt;="&amp;WEEKDAY($V126)))))</f>
        <v/>
      </c>
      <c r="AR126" s="69" t="str">
        <f>IF($AO126="","", IF($AO126&lt;AR$23,0,IF($AO126&gt;AR$23,COUNTIFS('Calendar Calcs'!$E$2:$E1093,AR$23),COUNTIFS('Calendar Calcs'!$E$2:$E1093,AR$23,'Calendar Calcs'!$D$2:$D1093,"&lt;="&amp;WEEKDAY($V126)))))</f>
        <v/>
      </c>
      <c r="AS126" s="69" t="str">
        <f>IF($AO126="","", IF($AO126&lt;AS$23,0,IF($AO126&gt;AS$23,COUNTIFS('Calendar Calcs'!$E$2:$E1093,AS$23),COUNTIFS('Calendar Calcs'!$E$2:$E1093,AS$23,'Calendar Calcs'!$D$2:$D1093,"&lt;="&amp;WEEKDAY($V126)))))</f>
        <v/>
      </c>
      <c r="AT126" s="69" t="str">
        <f>IF($AO126="","", IF($AO126&lt;AT$23,0,IF($AO126&gt;AT$23,COUNTIFS('Calendar Calcs'!$E$2:$E1093,AT$23),COUNTIFS('Calendar Calcs'!$E$2:$E1093,AT$23,'Calendar Calcs'!$D$2:$D1093,"&lt;="&amp;WEEKDAY($V126)))))</f>
        <v/>
      </c>
      <c r="AU126" s="69" t="str">
        <f>IF($AO126="","", IF($AO126&lt;AU$23,0,IF($AO126&gt;AU$23,COUNTIFS('Calendar Calcs'!$E$2:$E1093,AU$23),COUNTIFS('Calendar Calcs'!$E$2:$E1093,AU$23,'Calendar Calcs'!$D$2:$D1093,"&lt;="&amp;WEEKDAY($V126)))))</f>
        <v/>
      </c>
      <c r="AV126" s="69" t="str">
        <f>IF($AO126="","", IF($AO126&lt;AV$23,0,IF($AO126&gt;AV$23,COUNTIFS('Calendar Calcs'!$E$2:$E1093,AV$23),COUNTIFS('Calendar Calcs'!$E$2:$E1093,AV$23,'Calendar Calcs'!$D$2:$D1093,"&lt;="&amp;WEEKDAY($V126)))))</f>
        <v/>
      </c>
      <c r="AW126" s="69" t="str">
        <f>IF($AO126="","", IF($AO126&lt;AW$23,0,IF($AO126&gt;AW$23,COUNTIFS('Calendar Calcs'!$E$2:$E1093,AW$23),COUNTIFS('Calendar Calcs'!$E$2:$E1093,AW$23,'Calendar Calcs'!$D$2:$D1093,"&lt;="&amp;WEEKDAY($V126)))))</f>
        <v/>
      </c>
      <c r="AX126" s="69" t="str">
        <f>IF($AO126="","", IF($AO126&lt;AX$23,0,IF($AO126&gt;AX$23,COUNTIFS('Calendar Calcs'!$E$2:$E1093,AX$23),COUNTIFS('Calendar Calcs'!$E$2:$E1093,AX$23,'Calendar Calcs'!$D$2:$D1093,"&lt;="&amp;WEEKDAY($V126)))))</f>
        <v/>
      </c>
      <c r="AY126" s="69" t="str">
        <f>IF($W126="","",VLOOKUP($W126,'Calendar Calcs'!$B$2:$E1093,4,FALSE))</f>
        <v/>
      </c>
      <c r="AZ126" s="69" t="str">
        <f>IF($AY126="","",IF($AY126&gt;AZ$23,0,IF($AY126&lt;AZ$23,COUNTIFS('Calendar Calcs'!$E$2:$E1093,AZ$23),COUNTIFS('Calendar Calcs'!$E$2:$E1093,AZ$23,'Calendar Calcs'!$D$2:$D1093,"&gt;="&amp;WEEKDAY($W126)))))</f>
        <v/>
      </c>
      <c r="BA126" s="69" t="str">
        <f>IF($AY126="","",IF($AY126&gt;BA$23,0,IF($AY126&lt;BA$23,COUNTIFS('Calendar Calcs'!$E$2:$E1093,BA$23),COUNTIFS('Calendar Calcs'!$E$2:$E1093,BA$23,'Calendar Calcs'!$D$2:$D1093,"&gt;="&amp;WEEKDAY($W126)))))</f>
        <v/>
      </c>
      <c r="BB126" s="69" t="str">
        <f>IF($AY126="","",IF($AY126&gt;BB$23,0,IF($AY126&lt;BB$23,COUNTIFS('Calendar Calcs'!$E$2:$E1093,BB$23),COUNTIFS('Calendar Calcs'!$E$2:$E1093,BB$23,'Calendar Calcs'!$D$2:$D1093,"&gt;="&amp;WEEKDAY($W126)))))</f>
        <v/>
      </c>
      <c r="BC126" s="69" t="str">
        <f>IF($AY126="","",IF($AY126&gt;BC$23,0,IF($AY126&lt;BC$23,COUNTIFS('Calendar Calcs'!$E$2:$E1093,BC$23),COUNTIFS('Calendar Calcs'!$E$2:$E1093,BC$23,'Calendar Calcs'!$D$2:$D1093,"&gt;="&amp;WEEKDAY($W126)))))</f>
        <v/>
      </c>
      <c r="BD126" s="69" t="str">
        <f>IF($AY126="","",IF($AY126&gt;BD$23,0,IF($AY126&lt;BD$23,COUNTIFS('Calendar Calcs'!$E$2:$E1093,BD$23),COUNTIFS('Calendar Calcs'!$E$2:$E1093,BD$23,'Calendar Calcs'!$D$2:$D1093,"&gt;="&amp;WEEKDAY($W126)))))</f>
        <v/>
      </c>
      <c r="BE126" s="69" t="str">
        <f>IF($AY126="","",IF($AY126&gt;BE$23,0,IF($AY126&lt;BE$23,COUNTIFS('Calendar Calcs'!$E$2:$E1093,BE$23),COUNTIFS('Calendar Calcs'!$E$2:$E1093,BE$23,'Calendar Calcs'!$D$2:$D1093,"&gt;="&amp;WEEKDAY($W126)))))</f>
        <v/>
      </c>
      <c r="BF126" s="69" t="str">
        <f>IF($AY126="","",IF($AY126&gt;BF$23,0,IF($AY126&lt;BF$23,COUNTIFS('Calendar Calcs'!$E$2:$E1093,BF$23),COUNTIFS('Calendar Calcs'!$E$2:$E1093,BF$23,'Calendar Calcs'!$D$2:$D1093,"&gt;="&amp;WEEKDAY($W126)))))</f>
        <v/>
      </c>
      <c r="BG126" s="69" t="str">
        <f>IF($AY126="","",IF($AY126&gt;BG$23,0,IF($AY126&lt;BG$23,COUNTIFS('Calendar Calcs'!$E$2:$E1093,BG$23),COUNTIFS('Calendar Calcs'!$E$2:$E1093,BG$23,'Calendar Calcs'!$D$2:$D1093,"&gt;="&amp;WEEKDAY($W126)))))</f>
        <v/>
      </c>
      <c r="BH126" s="69">
        <f t="shared" si="29"/>
        <v>6</v>
      </c>
      <c r="BI126" s="69">
        <f>IF(Cover!$E$43="","",VLOOKUP(Cover!$E$43,'Calendar Calcs'!$B$2:$E1093,4,FALSE))</f>
        <v>1</v>
      </c>
      <c r="BJ126" s="69">
        <f>IF($BI126="","", IF($BI126&lt;BJ$23,0,IF($BI126&gt;=BJ$23,COUNTIFS('Calendar Calcs'!$E$2:$E1093,BJ$23),COUNTIFS('Calendar Calcs'!$E$2:$E1093,BJ$23,'Calendar Calcs'!$D$2:$D1093,"&lt;="&amp;WEEKDAY($V126)))))</f>
        <v>1</v>
      </c>
      <c r="BK126" s="69">
        <f t="shared" si="26"/>
        <v>6</v>
      </c>
      <c r="BN126" s="69" t="str">
        <f>IF(T126&gt;0,"FTE",IF(Cover!$E$47="Weekly",IF(S126&gt;29.75,"FTE","PTE"),IF(S126&gt;59.75,"FTE","PTE")))</f>
        <v>PTE</v>
      </c>
      <c r="BO126" s="69">
        <f>IF(BN126="FTE",30,IF(Cover!$E$47="Weekly",'STEP 2 EE Data'!S126,'STEP 2 EE Data'!S126/2))</f>
        <v>0</v>
      </c>
      <c r="BP126" s="209">
        <f t="shared" si="30"/>
        <v>0</v>
      </c>
      <c r="BQ126" s="209">
        <f t="shared" si="31"/>
        <v>0</v>
      </c>
      <c r="BR126" s="209">
        <f t="shared" si="32"/>
        <v>0</v>
      </c>
      <c r="BS126" s="209">
        <f t="shared" si="33"/>
        <v>0</v>
      </c>
      <c r="BT126" s="209">
        <f t="shared" si="34"/>
        <v>0</v>
      </c>
      <c r="BU126" s="209">
        <f t="shared" si="35"/>
        <v>0</v>
      </c>
      <c r="BV126" s="209">
        <f t="shared" si="36"/>
        <v>0</v>
      </c>
      <c r="BW126" s="209">
        <f t="shared" si="37"/>
        <v>0</v>
      </c>
      <c r="BX126" s="209">
        <f t="shared" si="38"/>
        <v>0</v>
      </c>
      <c r="CC126" s="210" t="str">
        <f>IF(B126="","",IF(C126="",IF(Cover!$E$47="Weekly",'STEP 3 EE Comp'!BI131*8,'STEP 3 EE Comp'!BI131*4),IF(Cover!$E$47="Weekly",'STEP 3 EE Comp'!BI131,'STEP 3 EE Comp'!BI131)))</f>
        <v/>
      </c>
      <c r="CD126" s="82" t="str">
        <f t="shared" si="39"/>
        <v/>
      </c>
      <c r="CE126" s="417">
        <f t="shared" si="40"/>
        <v>1</v>
      </c>
      <c r="CF126" s="82" t="str">
        <f t="shared" si="41"/>
        <v>Good</v>
      </c>
      <c r="CG126" s="82">
        <f t="shared" si="42"/>
        <v>0</v>
      </c>
      <c r="CH126" s="234">
        <f t="shared" si="43"/>
        <v>0</v>
      </c>
    </row>
    <row r="127" spans="1:86" s="69" customFormat="1" x14ac:dyDescent="0.3">
      <c r="A127" s="530"/>
      <c r="B127" s="477"/>
      <c r="C127" s="52"/>
      <c r="D127" s="565"/>
      <c r="E127" s="52"/>
      <c r="F127" s="507"/>
      <c r="G127" s="210">
        <f t="shared" si="44"/>
        <v>0</v>
      </c>
      <c r="H127" s="82">
        <f t="shared" si="25"/>
        <v>0</v>
      </c>
      <c r="I127" s="211"/>
      <c r="J127" s="441" t="s">
        <v>21</v>
      </c>
      <c r="K127" s="441" t="s">
        <v>21</v>
      </c>
      <c r="L127" s="441" t="s">
        <v>21</v>
      </c>
      <c r="M127" s="441" t="s">
        <v>21</v>
      </c>
      <c r="N127" s="568" t="s">
        <v>21</v>
      </c>
      <c r="O127" s="211"/>
      <c r="P127" s="212" t="str">
        <f>IF(B127="","",
IF(AND(V127="",W127="",B127&lt;&gt;""),"Employed",
IF(AND(V127&lt;&gt;"",W127="",B127&lt;&gt;""),"Terminated",
IF(AND(V127&lt;&gt;"",W127&lt;&gt;"",B127&lt;&gt;""),IF(W127&lt;Cover!$E$43,"Employed","Furloughed"),
IF(AND(V127="",W127&lt;&gt;"",B127&lt;&gt;""),IF(W127&lt;Cover!$E$43,"Employed","Rehired"))))))</f>
        <v/>
      </c>
      <c r="Q127" s="211"/>
      <c r="R127" s="536"/>
      <c r="S127" s="563"/>
      <c r="T127" s="536"/>
      <c r="U127" s="82">
        <f>IF(Cover!$E$47="Weekly",IF(T127&gt;0,T127,R127*S127),IF(T127&gt;0,T127,R127*S127)/2)</f>
        <v>0</v>
      </c>
      <c r="V127" s="564"/>
      <c r="W127" s="564"/>
      <c r="Y127" s="213" t="str">
        <f>IF($B127="","",IF('Actual Allocation Calc'!$AH$78="A",
IF($P127="Employed",$U127/7*BJ127,
IF(AND($P127="Terminated"),($U127/7*AP127),
IF(AND($P127="Furloughed"),($U127/7*AP127)+($U127/7*AZ127),
IF(AND($P127="Rehired"),($U127/7*AZ127),
IF(AND($P127="Terminated",AP127&gt;0),$U127,
IF($P127="Furloughed",IF(AP127&gt;0,$U127)+IF(AZ127&gt;0,$U127),
IF($P127="Rehired",IF(AZ127&gt;0,$U127)))))))),IF('Actual Allocation Calc'!$AH$78="C",'Actual Allocation Calc'!L127,'Actual Allocation Calc'!U127+IF($P127="Employed",$U127/7*BJ127,
IF(AND($P127="Terminated"),($U127/7*AP127),
IF(AND($P127="Furloughed"),($U127/7*AP127)+($U127/7*AZ127),
IF(AND($P127="Rehired"),($U127/7*AZ127),
IF(AND($P127="Terminated",AP127&gt;0),$U127,
IF($P127="Furloughed",IF(AP127&gt;0,$U127)+IF(AZ127&gt;0,$U127),
IF($P127="Rehired",IF(AZ127&gt;0,$U127))))))))*'Actual Allocation Calc'!$AH$99)))</f>
        <v/>
      </c>
      <c r="Z127" s="210" t="str">
        <f>IF($B127="","",IF('Actual Allocation Calc'!$AI$78="A",
IF($P127="Employed",$U127,
IF(AND($P127="Terminated"),($U127/7*AQ127),
IF(AND($P127="Furloughed"),($U127/7*AQ127)+($U127/7*BA127),
IF(AND($P127="Rehired"),($U127/7*BA127),
IF(AND($P127="Terminated",AQ127&gt;0),$U127,
IF($P127="Furloughed",IF(AQ127&gt;0,$U127)+IF(BA127&gt;0,$U127),
IF($P127="Rehired",IF(BA127&gt;0,$U127)))))))),IF('Actual Allocation Calc'!$AI$78="C",'Actual Allocation Calc'!M127,'Actual Allocation Calc'!V127+IF($P127="Employed",$U127,
IF(AND($P127="Terminated"),($U127/7*AQ127),
IF(AND($P127="Furloughed"),($U127/7*AQ127)+($U127/7*BA127),
IF(AND($P127="Rehired"),($U127/7*BA127),
IF(AND($P127="Terminated",AQ127&gt;0),$U127,
IF($P127="Furloughed",IF(AQ127&gt;0,$U127)+IF(BA127&gt;0,$U127),
IF($P127="Rehired",IF(BA127&gt;0,$U127))))))))*'Actual Allocation Calc'!$AI$99)))</f>
        <v/>
      </c>
      <c r="AA127" s="210" t="str">
        <f>IF($B127="","",IF('Actual Allocation Calc'!$AJ$78="A",
IF($P127="Employed",$U127,
IF(AND($P127="Terminated"),($U127/7*AR127),
IF(AND($P127="Furloughed"),($U127/7*AR127)+($U127/7*BB127),
IF(AND($P127="Rehired"),($U127/7*BB127),
IF(AND($P127="Terminated",AR127&gt;0),$U127,
IF($P127="Furloughed",IF(AR127&gt;0,$U127)+IF(BB127&gt;0,$U127),
IF($P127="Rehired",IF(BB127&gt;0,$U127)))))))),IF('Actual Allocation Calc'!$AJ$78="C",'Actual Allocation Calc'!N127,'Actual Allocation Calc'!W127+IF($P127="Employed",$U127,
IF(AND($P127="Terminated"),($U127/7*AR127),
IF(AND($P127="Furloughed"),($U127/7*AR127)+($U127/7*BB127),
IF(AND($P127="Rehired"),($U127/7*BB127),
IF(AND($P127="Terminated",AR127&gt;0),$U127,
IF($P127="Furloughed",IF(AR127&gt;0,$U127)+IF(BB127&gt;0,$U127),
IF($P127="Rehired",IF(BB127&gt;0,$U127))))))))*'Actual Allocation Calc'!$AJ$99)))</f>
        <v/>
      </c>
      <c r="AB127" s="210" t="str">
        <f>IF($B127="","",IF('Actual Allocation Calc'!$AK$78="A",
IF($P127="Employed",$U127,
IF(AND($P127="Terminated"),($U127/7*AS127),
IF(AND($P127="Furloughed"),($U127/7*AS127)+($U127/7*BC127),
IF(AND($P127="Rehired"),($U127/7*BC127),
IF(AND($P127="Terminated",AS127&gt;0),$U127,
IF($P127="Furloughed",IF(AS127&gt;0,$U127)+IF(BC127&gt;0,$U127),
IF($P127="Rehired",IF(BC127&gt;0,$U127)))))))),IF('Actual Allocation Calc'!$AK$78="C",'Actual Allocation Calc'!O127,'Actual Allocation Calc'!X127+IF($P127="Employed",$U127,
IF(AND($P127="Terminated"),($U127/7*AS127),
IF(AND($P127="Furloughed"),($U127/7*AS127)+($U127/7*BC127),
IF(AND($P127="Rehired"),($U127/7*BC127),
IF(AND($P127="Terminated",AS127&gt;0),$U127,
IF($P127="Furloughed",IF(AS127&gt;0,$U127)+IF(BC127&gt;0,$U127),
IF($P127="Rehired",IF(BC127&gt;0,$U127))))))))*'Actual Allocation Calc'!$AK$99)))</f>
        <v/>
      </c>
      <c r="AC127" s="210" t="str">
        <f>IF($B127="","",IF('Actual Allocation Calc'!$AL$78="A",
IF($P127="Employed",$U127,
IF(AND($P127="Terminated"),($U127/7*AT127),
IF(AND($P127="Furloughed"),($U127/7*AT127)+($U127/7*BD127),
IF(AND($P127="Rehired"),($U127/7*BD127),
IF(AND($P127="Terminated",AT127&gt;0),$U127,
IF($P127="Furloughed",IF(AT127&gt;0,$U127)+IF(BD127&gt;0,$U127),
IF($P127="Rehired",IF(BD127&gt;0,$U127)))))))),IF('Actual Allocation Calc'!$AL$78="C",'Actual Allocation Calc'!P127,'Actual Allocation Calc'!Y127+IF($P127="Employed",$U127,
IF(AND($P127="Terminated"),($U127/7*AT127),
IF(AND($P127="Furloughed"),($U127/7*AT127)+($U127/7*BD127),
IF(AND($P127="Rehired"),($U127/7*BD127),
IF(AND($P127="Terminated",AT127&gt;0),$U127,
IF($P127="Furloughed",IF(AT127&gt;0,$U127)+IF(BD127&gt;0,$U127),
IF($P127="Rehired",IF(BD127&gt;0,$U127))))))))*'Actual Allocation Calc'!$AL$99)))</f>
        <v/>
      </c>
      <c r="AD127" s="210" t="str">
        <f>IF($B127="","",IF('Actual Allocation Calc'!$AM$78="A",
IF($P127="Employed",$U127,
IF(AND($P127="Terminated"),($U127/7*AU127),
IF(AND($P127="Furloughed"),($U127/7*AU127)+($U127/7*BE127),
IF(AND($P127="Rehired"),($U127/7*BE127),
IF(AND($P127="Terminated",AU127&gt;0),$U127,
IF($P127="Furloughed",IF(AU127&gt;0,$U127)+IF(BE127&gt;0,$U127),
IF($P127="Rehired",IF(BE127&gt;0,$U127)))))))),IF('Actual Allocation Calc'!$AM$78="C",'Actual Allocation Calc'!Q127,'Actual Allocation Calc'!Z127+IF($P127="Employed",$U127,
IF(AND($P127="Terminated"),($U127/7*AU127),
IF(AND($P127="Furloughed"),($U127/7*AU127)+($U127/7*BE127),
IF(AND($P127="Rehired"),($U127/7*BE127),
IF(AND($P127="Terminated",AU127&gt;0),$U127,
IF($P127="Furloughed",IF(AU127&gt;0,$U127)+IF(BE127&gt;0,$U127),
IF($P127="Rehired",IF(BE127&gt;0,$U127))))))))*'Actual Allocation Calc'!$AM$99)))</f>
        <v/>
      </c>
      <c r="AE127" s="210" t="str">
        <f>IF($B127="","",IF('Actual Allocation Calc'!$AN$78="A",
IF($P127="Employed",$U127,
IF(AND($P127="Terminated"),($U127/7*AV127),
IF(AND($P127="Furloughed"),($U127/7*AV127)+($U127/7*BF127),
IF(AND($P127="Rehired"),($U127/7*BF127),
IF(AND($P127="Terminated",AV127&gt;0),$U127,
IF($P127="Furloughed",IF(AV127&gt;0,$U127)+IF(BF127&gt;0,$U127),
IF($P127="Rehired",IF(BF127&gt;0,$U127)))))))),IF('Actual Allocation Calc'!$AN$78="C",'Actual Allocation Calc'!R127,'Actual Allocation Calc'!AA127+IF($P127="Employed",$U127,
IF(AND($P127="Terminated"),($U127/7*AV127),
IF(AND($P127="Furloughed"),($U127/7*AV127)+($U127/7*BF127),
IF(AND($P127="Rehired"),($U127/7*BF127),
IF(AND($P127="Terminated",AV127&gt;0),$U127,
IF($P127="Furloughed",IF(AV127&gt;0,$U127)+IF(BF127&gt;0,$U127),
IF($P127="Rehired",IF(BF127&gt;0,$U127))))))))*'Actual Allocation Calc'!$AN$99)))</f>
        <v/>
      </c>
      <c r="AF127" s="210" t="str">
        <f>IF($B127="","",IF('Actual Allocation Calc'!$AO$78="A",
IF($P127="Employed",$U127,
IF(AND($P127="Terminated"),($U127/7*AW127),
IF(AND($P127="Furloughed"),($U127/7*AW127)+($U127/7*BG127),
IF(AND($P127="Rehired"),($U127/7*BG127),
IF(AND($P127="Terminated",AW127&gt;0),$U127,
IF($P127="Furloughed",IF(AW127&gt;0,$U127)+IF(BG127&gt;0,$U127),
IF($P127="Rehired",IF(BG127&gt;0,$U127)))))))),IF('Actual Allocation Calc'!$AO$78="C",'Actual Allocation Calc'!S127,'Actual Allocation Calc'!AB127+IF($P127="Employed",$U127,
IF(AND($P127="Terminated"),($U127/7*AW127),
IF(AND($P127="Furloughed"),($U127/7*AW127)+($U127/7*BG127),
IF(AND($P127="Rehired"),($U127/7*BG127),
IF(AND($P127="Terminated",AW127&gt;0),$U127,
IF($P127="Furloughed",IF(AW127&gt;0,$U127)+IF(BG127&gt;0,$U127),
IF($P127="Rehired",IF(BG127&gt;0,$U127))))))))*'Actual Allocation Calc'!$AO$99)))</f>
        <v/>
      </c>
      <c r="AG127" s="210" t="str">
        <f>IF($B127="","",IF('Actual Allocation Calc'!$AP$78="A",
IF($P127="Employed",$U127/7*BK127,
IF(AND($P127="Terminated"),($U127/7*AX127),
IF(AND($P127="Furloughed"),($U127/7*AX127)+($U127/7*BH127),
IF(AND($P127="Rehired"),($U127/7*BH127),
IF(AND($P127="Terminated",AX127&gt;0),$U127,
IF($P127="Furloughed",IF(AX127&gt;0,$U127)+IF(BH127&gt;0,$U127),
IF($P127="Rehired",IF(BH127&gt;0,$U127)))))))),IF('Actual Allocation Calc'!$AP$78="C",'Actual Allocation Calc'!T127,'Actual Allocation Calc'!AC127+IF($P127="Employed",$U127/7*BK127,
IF(AND($P127="Terminated"),($U127/7*AX127),
IF(AND($P127="Furloughed"),($U127/7*AX127)+($U127/7*BH127),
IF(AND($P127="Rehired"),($U127/7*BH127),
IF(AND($P127="Terminated",AX127&gt;0),$U127,
IF($P127="Furloughed",IF(AX127&gt;0,$U127)+IF(BH127&gt;0,$U127),
IF($P127="Rehired",IF(BH127&gt;0,$U127))))))))*'Actual Allocation Calc'!$AP$99)))</f>
        <v/>
      </c>
      <c r="AH127" s="536"/>
      <c r="AI127" s="82">
        <f t="shared" si="45"/>
        <v>0</v>
      </c>
      <c r="AJ127" s="210">
        <f t="shared" si="27"/>
        <v>0</v>
      </c>
      <c r="AK127" s="397" t="str">
        <f t="shared" si="28"/>
        <v/>
      </c>
      <c r="AM127" s="173"/>
      <c r="AO127" s="214" t="str">
        <f>IFERROR(IF($V127="","",VLOOKUP(V127,'Calendar Calcs'!$B$2:$E1094,4,FALSE)),0)</f>
        <v/>
      </c>
      <c r="AP127" s="69" t="str">
        <f>IF($AO127="","", IF($AO127&lt;AP$23,0,IF($AO127&gt;AP$23,COUNTIFS('Calendar Calcs'!$E$2:$E1094,AP$23),COUNTIFS('Calendar Calcs'!$E$2:$E1094,AP$23,'Calendar Calcs'!$D$2:$D1094,"&lt;="&amp;WEEKDAY($V127)))))</f>
        <v/>
      </c>
      <c r="AQ127" s="69" t="str">
        <f>IF($AO127="","", IF($AO127&lt;AQ$23,0,IF($AO127&gt;AQ$23,COUNTIFS('Calendar Calcs'!$E$2:$E1094,AQ$23),COUNTIFS('Calendar Calcs'!$E$2:$E1094,AQ$23,'Calendar Calcs'!$D$2:$D1094,"&lt;="&amp;WEEKDAY($V127)))))</f>
        <v/>
      </c>
      <c r="AR127" s="69" t="str">
        <f>IF($AO127="","", IF($AO127&lt;AR$23,0,IF($AO127&gt;AR$23,COUNTIFS('Calendar Calcs'!$E$2:$E1094,AR$23),COUNTIFS('Calendar Calcs'!$E$2:$E1094,AR$23,'Calendar Calcs'!$D$2:$D1094,"&lt;="&amp;WEEKDAY($V127)))))</f>
        <v/>
      </c>
      <c r="AS127" s="69" t="str">
        <f>IF($AO127="","", IF($AO127&lt;AS$23,0,IF($AO127&gt;AS$23,COUNTIFS('Calendar Calcs'!$E$2:$E1094,AS$23),COUNTIFS('Calendar Calcs'!$E$2:$E1094,AS$23,'Calendar Calcs'!$D$2:$D1094,"&lt;="&amp;WEEKDAY($V127)))))</f>
        <v/>
      </c>
      <c r="AT127" s="69" t="str">
        <f>IF($AO127="","", IF($AO127&lt;AT$23,0,IF($AO127&gt;AT$23,COUNTIFS('Calendar Calcs'!$E$2:$E1094,AT$23),COUNTIFS('Calendar Calcs'!$E$2:$E1094,AT$23,'Calendar Calcs'!$D$2:$D1094,"&lt;="&amp;WEEKDAY($V127)))))</f>
        <v/>
      </c>
      <c r="AU127" s="69" t="str">
        <f>IF($AO127="","", IF($AO127&lt;AU$23,0,IF($AO127&gt;AU$23,COUNTIFS('Calendar Calcs'!$E$2:$E1094,AU$23),COUNTIFS('Calendar Calcs'!$E$2:$E1094,AU$23,'Calendar Calcs'!$D$2:$D1094,"&lt;="&amp;WEEKDAY($V127)))))</f>
        <v/>
      </c>
      <c r="AV127" s="69" t="str">
        <f>IF($AO127="","", IF($AO127&lt;AV$23,0,IF($AO127&gt;AV$23,COUNTIFS('Calendar Calcs'!$E$2:$E1094,AV$23),COUNTIFS('Calendar Calcs'!$E$2:$E1094,AV$23,'Calendar Calcs'!$D$2:$D1094,"&lt;="&amp;WEEKDAY($V127)))))</f>
        <v/>
      </c>
      <c r="AW127" s="69" t="str">
        <f>IF($AO127="","", IF($AO127&lt;AW$23,0,IF($AO127&gt;AW$23,COUNTIFS('Calendar Calcs'!$E$2:$E1094,AW$23),COUNTIFS('Calendar Calcs'!$E$2:$E1094,AW$23,'Calendar Calcs'!$D$2:$D1094,"&lt;="&amp;WEEKDAY($V127)))))</f>
        <v/>
      </c>
      <c r="AX127" s="69" t="str">
        <f>IF($AO127="","", IF($AO127&lt;AX$23,0,IF($AO127&gt;AX$23,COUNTIFS('Calendar Calcs'!$E$2:$E1094,AX$23),COUNTIFS('Calendar Calcs'!$E$2:$E1094,AX$23,'Calendar Calcs'!$D$2:$D1094,"&lt;="&amp;WEEKDAY($V127)))))</f>
        <v/>
      </c>
      <c r="AY127" s="69" t="str">
        <f>IF($W127="","",VLOOKUP($W127,'Calendar Calcs'!$B$2:$E1094,4,FALSE))</f>
        <v/>
      </c>
      <c r="AZ127" s="69" t="str">
        <f>IF($AY127="","",IF($AY127&gt;AZ$23,0,IF($AY127&lt;AZ$23,COUNTIFS('Calendar Calcs'!$E$2:$E1094,AZ$23),COUNTIFS('Calendar Calcs'!$E$2:$E1094,AZ$23,'Calendar Calcs'!$D$2:$D1094,"&gt;="&amp;WEEKDAY($W127)))))</f>
        <v/>
      </c>
      <c r="BA127" s="69" t="str">
        <f>IF($AY127="","",IF($AY127&gt;BA$23,0,IF($AY127&lt;BA$23,COUNTIFS('Calendar Calcs'!$E$2:$E1094,BA$23),COUNTIFS('Calendar Calcs'!$E$2:$E1094,BA$23,'Calendar Calcs'!$D$2:$D1094,"&gt;="&amp;WEEKDAY($W127)))))</f>
        <v/>
      </c>
      <c r="BB127" s="69" t="str">
        <f>IF($AY127="","",IF($AY127&gt;BB$23,0,IF($AY127&lt;BB$23,COUNTIFS('Calendar Calcs'!$E$2:$E1094,BB$23),COUNTIFS('Calendar Calcs'!$E$2:$E1094,BB$23,'Calendar Calcs'!$D$2:$D1094,"&gt;="&amp;WEEKDAY($W127)))))</f>
        <v/>
      </c>
      <c r="BC127" s="69" t="str">
        <f>IF($AY127="","",IF($AY127&gt;BC$23,0,IF($AY127&lt;BC$23,COUNTIFS('Calendar Calcs'!$E$2:$E1094,BC$23),COUNTIFS('Calendar Calcs'!$E$2:$E1094,BC$23,'Calendar Calcs'!$D$2:$D1094,"&gt;="&amp;WEEKDAY($W127)))))</f>
        <v/>
      </c>
      <c r="BD127" s="69" t="str">
        <f>IF($AY127="","",IF($AY127&gt;BD$23,0,IF($AY127&lt;BD$23,COUNTIFS('Calendar Calcs'!$E$2:$E1094,BD$23),COUNTIFS('Calendar Calcs'!$E$2:$E1094,BD$23,'Calendar Calcs'!$D$2:$D1094,"&gt;="&amp;WEEKDAY($W127)))))</f>
        <v/>
      </c>
      <c r="BE127" s="69" t="str">
        <f>IF($AY127="","",IF($AY127&gt;BE$23,0,IF($AY127&lt;BE$23,COUNTIFS('Calendar Calcs'!$E$2:$E1094,BE$23),COUNTIFS('Calendar Calcs'!$E$2:$E1094,BE$23,'Calendar Calcs'!$D$2:$D1094,"&gt;="&amp;WEEKDAY($W127)))))</f>
        <v/>
      </c>
      <c r="BF127" s="69" t="str">
        <f>IF($AY127="","",IF($AY127&gt;BF$23,0,IF($AY127&lt;BF$23,COUNTIFS('Calendar Calcs'!$E$2:$E1094,BF$23),COUNTIFS('Calendar Calcs'!$E$2:$E1094,BF$23,'Calendar Calcs'!$D$2:$D1094,"&gt;="&amp;WEEKDAY($W127)))))</f>
        <v/>
      </c>
      <c r="BG127" s="69" t="str">
        <f>IF($AY127="","",IF($AY127&gt;BG$23,0,IF($AY127&lt;BG$23,COUNTIFS('Calendar Calcs'!$E$2:$E1094,BG$23),COUNTIFS('Calendar Calcs'!$E$2:$E1094,BG$23,'Calendar Calcs'!$D$2:$D1094,"&gt;="&amp;WEEKDAY($W127)))))</f>
        <v/>
      </c>
      <c r="BH127" s="69">
        <f t="shared" si="29"/>
        <v>6</v>
      </c>
      <c r="BI127" s="69">
        <f>IF(Cover!$E$43="","",VLOOKUP(Cover!$E$43,'Calendar Calcs'!$B$2:$E1094,4,FALSE))</f>
        <v>1</v>
      </c>
      <c r="BJ127" s="69">
        <f>IF($BI127="","", IF($BI127&lt;BJ$23,0,IF($BI127&gt;=BJ$23,COUNTIFS('Calendar Calcs'!$E$2:$E1094,BJ$23),COUNTIFS('Calendar Calcs'!$E$2:$E1094,BJ$23,'Calendar Calcs'!$D$2:$D1094,"&lt;="&amp;WEEKDAY($V127)))))</f>
        <v>1</v>
      </c>
      <c r="BK127" s="69">
        <f t="shared" si="26"/>
        <v>6</v>
      </c>
      <c r="BN127" s="69" t="str">
        <f>IF(T127&gt;0,"FTE",IF(Cover!$E$47="Weekly",IF(S127&gt;29.75,"FTE","PTE"),IF(S127&gt;59.75,"FTE","PTE")))</f>
        <v>PTE</v>
      </c>
      <c r="BO127" s="69">
        <f>IF(BN127="FTE",30,IF(Cover!$E$47="Weekly",'STEP 2 EE Data'!S127,'STEP 2 EE Data'!S127/2))</f>
        <v>0</v>
      </c>
      <c r="BP127" s="209">
        <f t="shared" si="30"/>
        <v>0</v>
      </c>
      <c r="BQ127" s="209">
        <f t="shared" si="31"/>
        <v>0</v>
      </c>
      <c r="BR127" s="209">
        <f t="shared" si="32"/>
        <v>0</v>
      </c>
      <c r="BS127" s="209">
        <f t="shared" si="33"/>
        <v>0</v>
      </c>
      <c r="BT127" s="209">
        <f t="shared" si="34"/>
        <v>0</v>
      </c>
      <c r="BU127" s="209">
        <f t="shared" si="35"/>
        <v>0</v>
      </c>
      <c r="BV127" s="209">
        <f t="shared" si="36"/>
        <v>0</v>
      </c>
      <c r="BW127" s="209">
        <f t="shared" si="37"/>
        <v>0</v>
      </c>
      <c r="BX127" s="209">
        <f t="shared" si="38"/>
        <v>0</v>
      </c>
      <c r="CC127" s="210" t="str">
        <f>IF(B127="","",IF(C127="",IF(Cover!$E$47="Weekly",'STEP 3 EE Comp'!BI132*8,'STEP 3 EE Comp'!BI132*4),IF(Cover!$E$47="Weekly",'STEP 3 EE Comp'!BI132,'STEP 3 EE Comp'!BI132)))</f>
        <v/>
      </c>
      <c r="CD127" s="82" t="str">
        <f t="shared" si="39"/>
        <v/>
      </c>
      <c r="CE127" s="417">
        <f t="shared" si="40"/>
        <v>1</v>
      </c>
      <c r="CF127" s="82" t="str">
        <f t="shared" si="41"/>
        <v>Good</v>
      </c>
      <c r="CG127" s="82">
        <f t="shared" si="42"/>
        <v>0</v>
      </c>
      <c r="CH127" s="234">
        <f t="shared" si="43"/>
        <v>0</v>
      </c>
    </row>
    <row r="128" spans="1:86" s="69" customFormat="1" x14ac:dyDescent="0.3">
      <c r="A128" s="530"/>
      <c r="B128" s="477"/>
      <c r="C128" s="52"/>
      <c r="D128" s="565"/>
      <c r="E128" s="52"/>
      <c r="F128" s="507"/>
      <c r="G128" s="210">
        <f t="shared" si="44"/>
        <v>0</v>
      </c>
      <c r="H128" s="82">
        <f t="shared" si="25"/>
        <v>0</v>
      </c>
      <c r="I128" s="211"/>
      <c r="J128" s="441" t="s">
        <v>21</v>
      </c>
      <c r="K128" s="441" t="s">
        <v>21</v>
      </c>
      <c r="L128" s="441" t="s">
        <v>21</v>
      </c>
      <c r="M128" s="441" t="s">
        <v>21</v>
      </c>
      <c r="N128" s="568" t="s">
        <v>21</v>
      </c>
      <c r="O128" s="211"/>
      <c r="P128" s="212" t="str">
        <f>IF(B128="","",
IF(AND(V128="",W128="",B128&lt;&gt;""),"Employed",
IF(AND(V128&lt;&gt;"",W128="",B128&lt;&gt;""),"Terminated",
IF(AND(V128&lt;&gt;"",W128&lt;&gt;"",B128&lt;&gt;""),IF(W128&lt;Cover!$E$43,"Employed","Furloughed"),
IF(AND(V128="",W128&lt;&gt;"",B128&lt;&gt;""),IF(W128&lt;Cover!$E$43,"Employed","Rehired"))))))</f>
        <v/>
      </c>
      <c r="Q128" s="211"/>
      <c r="R128" s="536"/>
      <c r="S128" s="563"/>
      <c r="T128" s="536"/>
      <c r="U128" s="82">
        <f>IF(Cover!$E$47="Weekly",IF(T128&gt;0,T128,R128*S128),IF(T128&gt;0,T128,R128*S128)/2)</f>
        <v>0</v>
      </c>
      <c r="V128" s="564"/>
      <c r="W128" s="564"/>
      <c r="Y128" s="213" t="str">
        <f>IF($B128="","",IF('Actual Allocation Calc'!$AH$78="A",
IF($P128="Employed",$U128/7*BJ128,
IF(AND($P128="Terminated"),($U128/7*AP128),
IF(AND($P128="Furloughed"),($U128/7*AP128)+($U128/7*AZ128),
IF(AND($P128="Rehired"),($U128/7*AZ128),
IF(AND($P128="Terminated",AP128&gt;0),$U128,
IF($P128="Furloughed",IF(AP128&gt;0,$U128)+IF(AZ128&gt;0,$U128),
IF($P128="Rehired",IF(AZ128&gt;0,$U128)))))))),IF('Actual Allocation Calc'!$AH$78="C",'Actual Allocation Calc'!L128,'Actual Allocation Calc'!U128+IF($P128="Employed",$U128/7*BJ128,
IF(AND($P128="Terminated"),($U128/7*AP128),
IF(AND($P128="Furloughed"),($U128/7*AP128)+($U128/7*AZ128),
IF(AND($P128="Rehired"),($U128/7*AZ128),
IF(AND($P128="Terminated",AP128&gt;0),$U128,
IF($P128="Furloughed",IF(AP128&gt;0,$U128)+IF(AZ128&gt;0,$U128),
IF($P128="Rehired",IF(AZ128&gt;0,$U128))))))))*'Actual Allocation Calc'!$AH$99)))</f>
        <v/>
      </c>
      <c r="Z128" s="210" t="str">
        <f>IF($B128="","",IF('Actual Allocation Calc'!$AI$78="A",
IF($P128="Employed",$U128,
IF(AND($P128="Terminated"),($U128/7*AQ128),
IF(AND($P128="Furloughed"),($U128/7*AQ128)+($U128/7*BA128),
IF(AND($P128="Rehired"),($U128/7*BA128),
IF(AND($P128="Terminated",AQ128&gt;0),$U128,
IF($P128="Furloughed",IF(AQ128&gt;0,$U128)+IF(BA128&gt;0,$U128),
IF($P128="Rehired",IF(BA128&gt;0,$U128)))))))),IF('Actual Allocation Calc'!$AI$78="C",'Actual Allocation Calc'!M128,'Actual Allocation Calc'!V128+IF($P128="Employed",$U128,
IF(AND($P128="Terminated"),($U128/7*AQ128),
IF(AND($P128="Furloughed"),($U128/7*AQ128)+($U128/7*BA128),
IF(AND($P128="Rehired"),($U128/7*BA128),
IF(AND($P128="Terminated",AQ128&gt;0),$U128,
IF($P128="Furloughed",IF(AQ128&gt;0,$U128)+IF(BA128&gt;0,$U128),
IF($P128="Rehired",IF(BA128&gt;0,$U128))))))))*'Actual Allocation Calc'!$AI$99)))</f>
        <v/>
      </c>
      <c r="AA128" s="210" t="str">
        <f>IF($B128="","",IF('Actual Allocation Calc'!$AJ$78="A",
IF($P128="Employed",$U128,
IF(AND($P128="Terminated"),($U128/7*AR128),
IF(AND($P128="Furloughed"),($U128/7*AR128)+($U128/7*BB128),
IF(AND($P128="Rehired"),($U128/7*BB128),
IF(AND($P128="Terminated",AR128&gt;0),$U128,
IF($P128="Furloughed",IF(AR128&gt;0,$U128)+IF(BB128&gt;0,$U128),
IF($P128="Rehired",IF(BB128&gt;0,$U128)))))))),IF('Actual Allocation Calc'!$AJ$78="C",'Actual Allocation Calc'!N128,'Actual Allocation Calc'!W128+IF($P128="Employed",$U128,
IF(AND($P128="Terminated"),($U128/7*AR128),
IF(AND($P128="Furloughed"),($U128/7*AR128)+($U128/7*BB128),
IF(AND($P128="Rehired"),($U128/7*BB128),
IF(AND($P128="Terminated",AR128&gt;0),$U128,
IF($P128="Furloughed",IF(AR128&gt;0,$U128)+IF(BB128&gt;0,$U128),
IF($P128="Rehired",IF(BB128&gt;0,$U128))))))))*'Actual Allocation Calc'!$AJ$99)))</f>
        <v/>
      </c>
      <c r="AB128" s="210" t="str">
        <f>IF($B128="","",IF('Actual Allocation Calc'!$AK$78="A",
IF($P128="Employed",$U128,
IF(AND($P128="Terminated"),($U128/7*AS128),
IF(AND($P128="Furloughed"),($U128/7*AS128)+($U128/7*BC128),
IF(AND($P128="Rehired"),($U128/7*BC128),
IF(AND($P128="Terminated",AS128&gt;0),$U128,
IF($P128="Furloughed",IF(AS128&gt;0,$U128)+IF(BC128&gt;0,$U128),
IF($P128="Rehired",IF(BC128&gt;0,$U128)))))))),IF('Actual Allocation Calc'!$AK$78="C",'Actual Allocation Calc'!O128,'Actual Allocation Calc'!X128+IF($P128="Employed",$U128,
IF(AND($P128="Terminated"),($U128/7*AS128),
IF(AND($P128="Furloughed"),($U128/7*AS128)+($U128/7*BC128),
IF(AND($P128="Rehired"),($U128/7*BC128),
IF(AND($P128="Terminated",AS128&gt;0),$U128,
IF($P128="Furloughed",IF(AS128&gt;0,$U128)+IF(BC128&gt;0,$U128),
IF($P128="Rehired",IF(BC128&gt;0,$U128))))))))*'Actual Allocation Calc'!$AK$99)))</f>
        <v/>
      </c>
      <c r="AC128" s="210" t="str">
        <f>IF($B128="","",IF('Actual Allocation Calc'!$AL$78="A",
IF($P128="Employed",$U128,
IF(AND($P128="Terminated"),($U128/7*AT128),
IF(AND($P128="Furloughed"),($U128/7*AT128)+($U128/7*BD128),
IF(AND($P128="Rehired"),($U128/7*BD128),
IF(AND($P128="Terminated",AT128&gt;0),$U128,
IF($P128="Furloughed",IF(AT128&gt;0,$U128)+IF(BD128&gt;0,$U128),
IF($P128="Rehired",IF(BD128&gt;0,$U128)))))))),IF('Actual Allocation Calc'!$AL$78="C",'Actual Allocation Calc'!P128,'Actual Allocation Calc'!Y128+IF($P128="Employed",$U128,
IF(AND($P128="Terminated"),($U128/7*AT128),
IF(AND($P128="Furloughed"),($U128/7*AT128)+($U128/7*BD128),
IF(AND($P128="Rehired"),($U128/7*BD128),
IF(AND($P128="Terminated",AT128&gt;0),$U128,
IF($P128="Furloughed",IF(AT128&gt;0,$U128)+IF(BD128&gt;0,$U128),
IF($P128="Rehired",IF(BD128&gt;0,$U128))))))))*'Actual Allocation Calc'!$AL$99)))</f>
        <v/>
      </c>
      <c r="AD128" s="210" t="str">
        <f>IF($B128="","",IF('Actual Allocation Calc'!$AM$78="A",
IF($P128="Employed",$U128,
IF(AND($P128="Terminated"),($U128/7*AU128),
IF(AND($P128="Furloughed"),($U128/7*AU128)+($U128/7*BE128),
IF(AND($P128="Rehired"),($U128/7*BE128),
IF(AND($P128="Terminated",AU128&gt;0),$U128,
IF($P128="Furloughed",IF(AU128&gt;0,$U128)+IF(BE128&gt;0,$U128),
IF($P128="Rehired",IF(BE128&gt;0,$U128)))))))),IF('Actual Allocation Calc'!$AM$78="C",'Actual Allocation Calc'!Q128,'Actual Allocation Calc'!Z128+IF($P128="Employed",$U128,
IF(AND($P128="Terminated"),($U128/7*AU128),
IF(AND($P128="Furloughed"),($U128/7*AU128)+($U128/7*BE128),
IF(AND($P128="Rehired"),($U128/7*BE128),
IF(AND($P128="Terminated",AU128&gt;0),$U128,
IF($P128="Furloughed",IF(AU128&gt;0,$U128)+IF(BE128&gt;0,$U128),
IF($P128="Rehired",IF(BE128&gt;0,$U128))))))))*'Actual Allocation Calc'!$AM$99)))</f>
        <v/>
      </c>
      <c r="AE128" s="210" t="str">
        <f>IF($B128="","",IF('Actual Allocation Calc'!$AN$78="A",
IF($P128="Employed",$U128,
IF(AND($P128="Terminated"),($U128/7*AV128),
IF(AND($P128="Furloughed"),($U128/7*AV128)+($U128/7*BF128),
IF(AND($P128="Rehired"),($U128/7*BF128),
IF(AND($P128="Terminated",AV128&gt;0),$U128,
IF($P128="Furloughed",IF(AV128&gt;0,$U128)+IF(BF128&gt;0,$U128),
IF($P128="Rehired",IF(BF128&gt;0,$U128)))))))),IF('Actual Allocation Calc'!$AN$78="C",'Actual Allocation Calc'!R128,'Actual Allocation Calc'!AA128+IF($P128="Employed",$U128,
IF(AND($P128="Terminated"),($U128/7*AV128),
IF(AND($P128="Furloughed"),($U128/7*AV128)+($U128/7*BF128),
IF(AND($P128="Rehired"),($U128/7*BF128),
IF(AND($P128="Terminated",AV128&gt;0),$U128,
IF($P128="Furloughed",IF(AV128&gt;0,$U128)+IF(BF128&gt;0,$U128),
IF($P128="Rehired",IF(BF128&gt;0,$U128))))))))*'Actual Allocation Calc'!$AN$99)))</f>
        <v/>
      </c>
      <c r="AF128" s="210" t="str">
        <f>IF($B128="","",IF('Actual Allocation Calc'!$AO$78="A",
IF($P128="Employed",$U128,
IF(AND($P128="Terminated"),($U128/7*AW128),
IF(AND($P128="Furloughed"),($U128/7*AW128)+($U128/7*BG128),
IF(AND($P128="Rehired"),($U128/7*BG128),
IF(AND($P128="Terminated",AW128&gt;0),$U128,
IF($P128="Furloughed",IF(AW128&gt;0,$U128)+IF(BG128&gt;0,$U128),
IF($P128="Rehired",IF(BG128&gt;0,$U128)))))))),IF('Actual Allocation Calc'!$AO$78="C",'Actual Allocation Calc'!S128,'Actual Allocation Calc'!AB128+IF($P128="Employed",$U128,
IF(AND($P128="Terminated"),($U128/7*AW128),
IF(AND($P128="Furloughed"),($U128/7*AW128)+($U128/7*BG128),
IF(AND($P128="Rehired"),($U128/7*BG128),
IF(AND($P128="Terminated",AW128&gt;0),$U128,
IF($P128="Furloughed",IF(AW128&gt;0,$U128)+IF(BG128&gt;0,$U128),
IF($P128="Rehired",IF(BG128&gt;0,$U128))))))))*'Actual Allocation Calc'!$AO$99)))</f>
        <v/>
      </c>
      <c r="AG128" s="210" t="str">
        <f>IF($B128="","",IF('Actual Allocation Calc'!$AP$78="A",
IF($P128="Employed",$U128/7*BK128,
IF(AND($P128="Terminated"),($U128/7*AX128),
IF(AND($P128="Furloughed"),($U128/7*AX128)+($U128/7*BH128),
IF(AND($P128="Rehired"),($U128/7*BH128),
IF(AND($P128="Terminated",AX128&gt;0),$U128,
IF($P128="Furloughed",IF(AX128&gt;0,$U128)+IF(BH128&gt;0,$U128),
IF($P128="Rehired",IF(BH128&gt;0,$U128)))))))),IF('Actual Allocation Calc'!$AP$78="C",'Actual Allocation Calc'!T128,'Actual Allocation Calc'!AC128+IF($P128="Employed",$U128/7*BK128,
IF(AND($P128="Terminated"),($U128/7*AX128),
IF(AND($P128="Furloughed"),($U128/7*AX128)+($U128/7*BH128),
IF(AND($P128="Rehired"),($U128/7*BH128),
IF(AND($P128="Terminated",AX128&gt;0),$U128,
IF($P128="Furloughed",IF(AX128&gt;0,$U128)+IF(BH128&gt;0,$U128),
IF($P128="Rehired",IF(BH128&gt;0,$U128))))))))*'Actual Allocation Calc'!$AP$99)))</f>
        <v/>
      </c>
      <c r="AH128" s="536"/>
      <c r="AI128" s="82">
        <f t="shared" si="45"/>
        <v>0</v>
      </c>
      <c r="AJ128" s="210">
        <f t="shared" si="27"/>
        <v>0</v>
      </c>
      <c r="AK128" s="397" t="str">
        <f t="shared" si="28"/>
        <v/>
      </c>
      <c r="AM128" s="173"/>
      <c r="AO128" s="214" t="str">
        <f>IFERROR(IF($V128="","",VLOOKUP(V128,'Calendar Calcs'!$B$2:$E1095,4,FALSE)),0)</f>
        <v/>
      </c>
      <c r="AP128" s="69" t="str">
        <f>IF($AO128="","", IF($AO128&lt;AP$23,0,IF($AO128&gt;AP$23,COUNTIFS('Calendar Calcs'!$E$2:$E1095,AP$23),COUNTIFS('Calendar Calcs'!$E$2:$E1095,AP$23,'Calendar Calcs'!$D$2:$D1095,"&lt;="&amp;WEEKDAY($V128)))))</f>
        <v/>
      </c>
      <c r="AQ128" s="69" t="str">
        <f>IF($AO128="","", IF($AO128&lt;AQ$23,0,IF($AO128&gt;AQ$23,COUNTIFS('Calendar Calcs'!$E$2:$E1095,AQ$23),COUNTIFS('Calendar Calcs'!$E$2:$E1095,AQ$23,'Calendar Calcs'!$D$2:$D1095,"&lt;="&amp;WEEKDAY($V128)))))</f>
        <v/>
      </c>
      <c r="AR128" s="69" t="str">
        <f>IF($AO128="","", IF($AO128&lt;AR$23,0,IF($AO128&gt;AR$23,COUNTIFS('Calendar Calcs'!$E$2:$E1095,AR$23),COUNTIFS('Calendar Calcs'!$E$2:$E1095,AR$23,'Calendar Calcs'!$D$2:$D1095,"&lt;="&amp;WEEKDAY($V128)))))</f>
        <v/>
      </c>
      <c r="AS128" s="69" t="str">
        <f>IF($AO128="","", IF($AO128&lt;AS$23,0,IF($AO128&gt;AS$23,COUNTIFS('Calendar Calcs'!$E$2:$E1095,AS$23),COUNTIFS('Calendar Calcs'!$E$2:$E1095,AS$23,'Calendar Calcs'!$D$2:$D1095,"&lt;="&amp;WEEKDAY($V128)))))</f>
        <v/>
      </c>
      <c r="AT128" s="69" t="str">
        <f>IF($AO128="","", IF($AO128&lt;AT$23,0,IF($AO128&gt;AT$23,COUNTIFS('Calendar Calcs'!$E$2:$E1095,AT$23),COUNTIFS('Calendar Calcs'!$E$2:$E1095,AT$23,'Calendar Calcs'!$D$2:$D1095,"&lt;="&amp;WEEKDAY($V128)))))</f>
        <v/>
      </c>
      <c r="AU128" s="69" t="str">
        <f>IF($AO128="","", IF($AO128&lt;AU$23,0,IF($AO128&gt;AU$23,COUNTIFS('Calendar Calcs'!$E$2:$E1095,AU$23),COUNTIFS('Calendar Calcs'!$E$2:$E1095,AU$23,'Calendar Calcs'!$D$2:$D1095,"&lt;="&amp;WEEKDAY($V128)))))</f>
        <v/>
      </c>
      <c r="AV128" s="69" t="str">
        <f>IF($AO128="","", IF($AO128&lt;AV$23,0,IF($AO128&gt;AV$23,COUNTIFS('Calendar Calcs'!$E$2:$E1095,AV$23),COUNTIFS('Calendar Calcs'!$E$2:$E1095,AV$23,'Calendar Calcs'!$D$2:$D1095,"&lt;="&amp;WEEKDAY($V128)))))</f>
        <v/>
      </c>
      <c r="AW128" s="69" t="str">
        <f>IF($AO128="","", IF($AO128&lt;AW$23,0,IF($AO128&gt;AW$23,COUNTIFS('Calendar Calcs'!$E$2:$E1095,AW$23),COUNTIFS('Calendar Calcs'!$E$2:$E1095,AW$23,'Calendar Calcs'!$D$2:$D1095,"&lt;="&amp;WEEKDAY($V128)))))</f>
        <v/>
      </c>
      <c r="AX128" s="69" t="str">
        <f>IF($AO128="","", IF($AO128&lt;AX$23,0,IF($AO128&gt;AX$23,COUNTIFS('Calendar Calcs'!$E$2:$E1095,AX$23),COUNTIFS('Calendar Calcs'!$E$2:$E1095,AX$23,'Calendar Calcs'!$D$2:$D1095,"&lt;="&amp;WEEKDAY($V128)))))</f>
        <v/>
      </c>
      <c r="AY128" s="69" t="str">
        <f>IF($W128="","",VLOOKUP($W128,'Calendar Calcs'!$B$2:$E1095,4,FALSE))</f>
        <v/>
      </c>
      <c r="AZ128" s="69" t="str">
        <f>IF($AY128="","",IF($AY128&gt;AZ$23,0,IF($AY128&lt;AZ$23,COUNTIFS('Calendar Calcs'!$E$2:$E1095,AZ$23),COUNTIFS('Calendar Calcs'!$E$2:$E1095,AZ$23,'Calendar Calcs'!$D$2:$D1095,"&gt;="&amp;WEEKDAY($W128)))))</f>
        <v/>
      </c>
      <c r="BA128" s="69" t="str">
        <f>IF($AY128="","",IF($AY128&gt;BA$23,0,IF($AY128&lt;BA$23,COUNTIFS('Calendar Calcs'!$E$2:$E1095,BA$23),COUNTIFS('Calendar Calcs'!$E$2:$E1095,BA$23,'Calendar Calcs'!$D$2:$D1095,"&gt;="&amp;WEEKDAY($W128)))))</f>
        <v/>
      </c>
      <c r="BB128" s="69" t="str">
        <f>IF($AY128="","",IF($AY128&gt;BB$23,0,IF($AY128&lt;BB$23,COUNTIFS('Calendar Calcs'!$E$2:$E1095,BB$23),COUNTIFS('Calendar Calcs'!$E$2:$E1095,BB$23,'Calendar Calcs'!$D$2:$D1095,"&gt;="&amp;WEEKDAY($W128)))))</f>
        <v/>
      </c>
      <c r="BC128" s="69" t="str">
        <f>IF($AY128="","",IF($AY128&gt;BC$23,0,IF($AY128&lt;BC$23,COUNTIFS('Calendar Calcs'!$E$2:$E1095,BC$23),COUNTIFS('Calendar Calcs'!$E$2:$E1095,BC$23,'Calendar Calcs'!$D$2:$D1095,"&gt;="&amp;WEEKDAY($W128)))))</f>
        <v/>
      </c>
      <c r="BD128" s="69" t="str">
        <f>IF($AY128="","",IF($AY128&gt;BD$23,0,IF($AY128&lt;BD$23,COUNTIFS('Calendar Calcs'!$E$2:$E1095,BD$23),COUNTIFS('Calendar Calcs'!$E$2:$E1095,BD$23,'Calendar Calcs'!$D$2:$D1095,"&gt;="&amp;WEEKDAY($W128)))))</f>
        <v/>
      </c>
      <c r="BE128" s="69" t="str">
        <f>IF($AY128="","",IF($AY128&gt;BE$23,0,IF($AY128&lt;BE$23,COUNTIFS('Calendar Calcs'!$E$2:$E1095,BE$23),COUNTIFS('Calendar Calcs'!$E$2:$E1095,BE$23,'Calendar Calcs'!$D$2:$D1095,"&gt;="&amp;WEEKDAY($W128)))))</f>
        <v/>
      </c>
      <c r="BF128" s="69" t="str">
        <f>IF($AY128="","",IF($AY128&gt;BF$23,0,IF($AY128&lt;BF$23,COUNTIFS('Calendar Calcs'!$E$2:$E1095,BF$23),COUNTIFS('Calendar Calcs'!$E$2:$E1095,BF$23,'Calendar Calcs'!$D$2:$D1095,"&gt;="&amp;WEEKDAY($W128)))))</f>
        <v/>
      </c>
      <c r="BG128" s="69" t="str">
        <f>IF($AY128="","",IF($AY128&gt;BG$23,0,IF($AY128&lt;BG$23,COUNTIFS('Calendar Calcs'!$E$2:$E1095,BG$23),COUNTIFS('Calendar Calcs'!$E$2:$E1095,BG$23,'Calendar Calcs'!$D$2:$D1095,"&gt;="&amp;WEEKDAY($W128)))))</f>
        <v/>
      </c>
      <c r="BH128" s="69">
        <f t="shared" si="29"/>
        <v>6</v>
      </c>
      <c r="BI128" s="69">
        <f>IF(Cover!$E$43="","",VLOOKUP(Cover!$E$43,'Calendar Calcs'!$B$2:$E1095,4,FALSE))</f>
        <v>1</v>
      </c>
      <c r="BJ128" s="69">
        <f>IF($BI128="","", IF($BI128&lt;BJ$23,0,IF($BI128&gt;=BJ$23,COUNTIFS('Calendar Calcs'!$E$2:$E1095,BJ$23),COUNTIFS('Calendar Calcs'!$E$2:$E1095,BJ$23,'Calendar Calcs'!$D$2:$D1095,"&lt;="&amp;WEEKDAY($V128)))))</f>
        <v>1</v>
      </c>
      <c r="BK128" s="69">
        <f t="shared" si="26"/>
        <v>6</v>
      </c>
      <c r="BN128" s="69" t="str">
        <f>IF(T128&gt;0,"FTE",IF(Cover!$E$47="Weekly",IF(S128&gt;29.75,"FTE","PTE"),IF(S128&gt;59.75,"FTE","PTE")))</f>
        <v>PTE</v>
      </c>
      <c r="BO128" s="69">
        <f>IF(BN128="FTE",30,IF(Cover!$E$47="Weekly",'STEP 2 EE Data'!S128,'STEP 2 EE Data'!S128/2))</f>
        <v>0</v>
      </c>
      <c r="BP128" s="209">
        <f t="shared" si="30"/>
        <v>0</v>
      </c>
      <c r="BQ128" s="209">
        <f t="shared" si="31"/>
        <v>0</v>
      </c>
      <c r="BR128" s="209">
        <f t="shared" si="32"/>
        <v>0</v>
      </c>
      <c r="BS128" s="209">
        <f t="shared" si="33"/>
        <v>0</v>
      </c>
      <c r="BT128" s="209">
        <f t="shared" si="34"/>
        <v>0</v>
      </c>
      <c r="BU128" s="209">
        <f t="shared" si="35"/>
        <v>0</v>
      </c>
      <c r="BV128" s="209">
        <f t="shared" si="36"/>
        <v>0</v>
      </c>
      <c r="BW128" s="209">
        <f t="shared" si="37"/>
        <v>0</v>
      </c>
      <c r="BX128" s="209">
        <f t="shared" si="38"/>
        <v>0</v>
      </c>
      <c r="CC128" s="210" t="str">
        <f>IF(B128="","",IF(C128="",IF(Cover!$E$47="Weekly",'STEP 3 EE Comp'!BI133*8,'STEP 3 EE Comp'!BI133*4),IF(Cover!$E$47="Weekly",'STEP 3 EE Comp'!BI133,'STEP 3 EE Comp'!BI133)))</f>
        <v/>
      </c>
      <c r="CD128" s="82" t="str">
        <f t="shared" si="39"/>
        <v/>
      </c>
      <c r="CE128" s="417">
        <f t="shared" si="40"/>
        <v>1</v>
      </c>
      <c r="CF128" s="82" t="str">
        <f t="shared" si="41"/>
        <v>Good</v>
      </c>
      <c r="CG128" s="82">
        <f t="shared" si="42"/>
        <v>0</v>
      </c>
      <c r="CH128" s="234">
        <f t="shared" si="43"/>
        <v>0</v>
      </c>
    </row>
    <row r="129" spans="1:86" s="69" customFormat="1" x14ac:dyDescent="0.3">
      <c r="A129" s="554"/>
      <c r="B129" s="478"/>
      <c r="C129" s="52"/>
      <c r="D129" s="565"/>
      <c r="E129" s="52"/>
      <c r="F129" s="507"/>
      <c r="G129" s="210">
        <f t="shared" si="44"/>
        <v>0</v>
      </c>
      <c r="H129" s="82">
        <f t="shared" si="25"/>
        <v>0</v>
      </c>
      <c r="I129" s="211"/>
      <c r="J129" s="441" t="s">
        <v>21</v>
      </c>
      <c r="K129" s="441" t="s">
        <v>21</v>
      </c>
      <c r="L129" s="441" t="s">
        <v>21</v>
      </c>
      <c r="M129" s="441" t="s">
        <v>21</v>
      </c>
      <c r="N129" s="568" t="s">
        <v>21</v>
      </c>
      <c r="O129" s="211"/>
      <c r="P129" s="212" t="str">
        <f>IF(B129="","",
IF(AND(V129="",W129="",B129&lt;&gt;""),"Employed",
IF(AND(V129&lt;&gt;"",W129="",B129&lt;&gt;""),"Terminated",
IF(AND(V129&lt;&gt;"",W129&lt;&gt;"",B129&lt;&gt;""),IF(W129&lt;Cover!$E$43,"Employed","Furloughed"),
IF(AND(V129="",W129&lt;&gt;"",B129&lt;&gt;""),IF(W129&lt;Cover!$E$43,"Employed","Rehired"))))))</f>
        <v/>
      </c>
      <c r="Q129" s="211"/>
      <c r="R129" s="536"/>
      <c r="S129" s="563"/>
      <c r="T129" s="536"/>
      <c r="U129" s="82">
        <f>IF(Cover!$E$47="Weekly",IF(T129&gt;0,T129,R129*S129),IF(T129&gt;0,T129,R129*S129)/2)</f>
        <v>0</v>
      </c>
      <c r="V129" s="564"/>
      <c r="W129" s="564"/>
      <c r="Y129" s="213" t="str">
        <f>IF($B129="","",IF('Actual Allocation Calc'!$AH$78="A",
IF($P129="Employed",$U129/7*BJ129,
IF(AND($P129="Terminated"),($U129/7*AP129),
IF(AND($P129="Furloughed"),($U129/7*AP129)+($U129/7*AZ129),
IF(AND($P129="Rehired"),($U129/7*AZ129),
IF(AND($P129="Terminated",AP129&gt;0),$U129,
IF($P129="Furloughed",IF(AP129&gt;0,$U129)+IF(AZ129&gt;0,$U129),
IF($P129="Rehired",IF(AZ129&gt;0,$U129)))))))),IF('Actual Allocation Calc'!$AH$78="C",'Actual Allocation Calc'!L129,'Actual Allocation Calc'!U129+IF($P129="Employed",$U129/7*BJ129,
IF(AND($P129="Terminated"),($U129/7*AP129),
IF(AND($P129="Furloughed"),($U129/7*AP129)+($U129/7*AZ129),
IF(AND($P129="Rehired"),($U129/7*AZ129),
IF(AND($P129="Terminated",AP129&gt;0),$U129,
IF($P129="Furloughed",IF(AP129&gt;0,$U129)+IF(AZ129&gt;0,$U129),
IF($P129="Rehired",IF(AZ129&gt;0,$U129))))))))*'Actual Allocation Calc'!$AH$99)))</f>
        <v/>
      </c>
      <c r="Z129" s="210" t="str">
        <f>IF($B129="","",IF('Actual Allocation Calc'!$AI$78="A",
IF($P129="Employed",$U129,
IF(AND($P129="Terminated"),($U129/7*AQ129),
IF(AND($P129="Furloughed"),($U129/7*AQ129)+($U129/7*BA129),
IF(AND($P129="Rehired"),($U129/7*BA129),
IF(AND($P129="Terminated",AQ129&gt;0),$U129,
IF($P129="Furloughed",IF(AQ129&gt;0,$U129)+IF(BA129&gt;0,$U129),
IF($P129="Rehired",IF(BA129&gt;0,$U129)))))))),IF('Actual Allocation Calc'!$AI$78="C",'Actual Allocation Calc'!M129,'Actual Allocation Calc'!V129+IF($P129="Employed",$U129,
IF(AND($P129="Terminated"),($U129/7*AQ129),
IF(AND($P129="Furloughed"),($U129/7*AQ129)+($U129/7*BA129),
IF(AND($P129="Rehired"),($U129/7*BA129),
IF(AND($P129="Terminated",AQ129&gt;0),$U129,
IF($P129="Furloughed",IF(AQ129&gt;0,$U129)+IF(BA129&gt;0,$U129),
IF($P129="Rehired",IF(BA129&gt;0,$U129))))))))*'Actual Allocation Calc'!$AI$99)))</f>
        <v/>
      </c>
      <c r="AA129" s="210" t="str">
        <f>IF($B129="","",IF('Actual Allocation Calc'!$AJ$78="A",
IF($P129="Employed",$U129,
IF(AND($P129="Terminated"),($U129/7*AR129),
IF(AND($P129="Furloughed"),($U129/7*AR129)+($U129/7*BB129),
IF(AND($P129="Rehired"),($U129/7*BB129),
IF(AND($P129="Terminated",AR129&gt;0),$U129,
IF($P129="Furloughed",IF(AR129&gt;0,$U129)+IF(BB129&gt;0,$U129),
IF($P129="Rehired",IF(BB129&gt;0,$U129)))))))),IF('Actual Allocation Calc'!$AJ$78="C",'Actual Allocation Calc'!N129,'Actual Allocation Calc'!W129+IF($P129="Employed",$U129,
IF(AND($P129="Terminated"),($U129/7*AR129),
IF(AND($P129="Furloughed"),($U129/7*AR129)+($U129/7*BB129),
IF(AND($P129="Rehired"),($U129/7*BB129),
IF(AND($P129="Terminated",AR129&gt;0),$U129,
IF($P129="Furloughed",IF(AR129&gt;0,$U129)+IF(BB129&gt;0,$U129),
IF($P129="Rehired",IF(BB129&gt;0,$U129))))))))*'Actual Allocation Calc'!$AJ$99)))</f>
        <v/>
      </c>
      <c r="AB129" s="210" t="str">
        <f>IF($B129="","",IF('Actual Allocation Calc'!$AK$78="A",
IF($P129="Employed",$U129,
IF(AND($P129="Terminated"),($U129/7*AS129),
IF(AND($P129="Furloughed"),($U129/7*AS129)+($U129/7*BC129),
IF(AND($P129="Rehired"),($U129/7*BC129),
IF(AND($P129="Terminated",AS129&gt;0),$U129,
IF($P129="Furloughed",IF(AS129&gt;0,$U129)+IF(BC129&gt;0,$U129),
IF($P129="Rehired",IF(BC129&gt;0,$U129)))))))),IF('Actual Allocation Calc'!$AK$78="C",'Actual Allocation Calc'!O129,'Actual Allocation Calc'!X129+IF($P129="Employed",$U129,
IF(AND($P129="Terminated"),($U129/7*AS129),
IF(AND($P129="Furloughed"),($U129/7*AS129)+($U129/7*BC129),
IF(AND($P129="Rehired"),($U129/7*BC129),
IF(AND($P129="Terminated",AS129&gt;0),$U129,
IF($P129="Furloughed",IF(AS129&gt;0,$U129)+IF(BC129&gt;0,$U129),
IF($P129="Rehired",IF(BC129&gt;0,$U129))))))))*'Actual Allocation Calc'!$AK$99)))</f>
        <v/>
      </c>
      <c r="AC129" s="210" t="str">
        <f>IF($B129="","",IF('Actual Allocation Calc'!$AL$78="A",
IF($P129="Employed",$U129,
IF(AND($P129="Terminated"),($U129/7*AT129),
IF(AND($P129="Furloughed"),($U129/7*AT129)+($U129/7*BD129),
IF(AND($P129="Rehired"),($U129/7*BD129),
IF(AND($P129="Terminated",AT129&gt;0),$U129,
IF($P129="Furloughed",IF(AT129&gt;0,$U129)+IF(BD129&gt;0,$U129),
IF($P129="Rehired",IF(BD129&gt;0,$U129)))))))),IF('Actual Allocation Calc'!$AL$78="C",'Actual Allocation Calc'!P129,'Actual Allocation Calc'!Y129+IF($P129="Employed",$U129,
IF(AND($P129="Terminated"),($U129/7*AT129),
IF(AND($P129="Furloughed"),($U129/7*AT129)+($U129/7*BD129),
IF(AND($P129="Rehired"),($U129/7*BD129),
IF(AND($P129="Terminated",AT129&gt;0),$U129,
IF($P129="Furloughed",IF(AT129&gt;0,$U129)+IF(BD129&gt;0,$U129),
IF($P129="Rehired",IF(BD129&gt;0,$U129))))))))*'Actual Allocation Calc'!$AL$99)))</f>
        <v/>
      </c>
      <c r="AD129" s="210" t="str">
        <f>IF($B129="","",IF('Actual Allocation Calc'!$AM$78="A",
IF($P129="Employed",$U129,
IF(AND($P129="Terminated"),($U129/7*AU129),
IF(AND($P129="Furloughed"),($U129/7*AU129)+($U129/7*BE129),
IF(AND($P129="Rehired"),($U129/7*BE129),
IF(AND($P129="Terminated",AU129&gt;0),$U129,
IF($P129="Furloughed",IF(AU129&gt;0,$U129)+IF(BE129&gt;0,$U129),
IF($P129="Rehired",IF(BE129&gt;0,$U129)))))))),IF('Actual Allocation Calc'!$AM$78="C",'Actual Allocation Calc'!Q129,'Actual Allocation Calc'!Z129+IF($P129="Employed",$U129,
IF(AND($P129="Terminated"),($U129/7*AU129),
IF(AND($P129="Furloughed"),($U129/7*AU129)+($U129/7*BE129),
IF(AND($P129="Rehired"),($U129/7*BE129),
IF(AND($P129="Terminated",AU129&gt;0),$U129,
IF($P129="Furloughed",IF(AU129&gt;0,$U129)+IF(BE129&gt;0,$U129),
IF($P129="Rehired",IF(BE129&gt;0,$U129))))))))*'Actual Allocation Calc'!$AM$99)))</f>
        <v/>
      </c>
      <c r="AE129" s="210" t="str">
        <f>IF($B129="","",IF('Actual Allocation Calc'!$AN$78="A",
IF($P129="Employed",$U129,
IF(AND($P129="Terminated"),($U129/7*AV129),
IF(AND($P129="Furloughed"),($U129/7*AV129)+($U129/7*BF129),
IF(AND($P129="Rehired"),($U129/7*BF129),
IF(AND($P129="Terminated",AV129&gt;0),$U129,
IF($P129="Furloughed",IF(AV129&gt;0,$U129)+IF(BF129&gt;0,$U129),
IF($P129="Rehired",IF(BF129&gt;0,$U129)))))))),IF('Actual Allocation Calc'!$AN$78="C",'Actual Allocation Calc'!R129,'Actual Allocation Calc'!AA129+IF($P129="Employed",$U129,
IF(AND($P129="Terminated"),($U129/7*AV129),
IF(AND($P129="Furloughed"),($U129/7*AV129)+($U129/7*BF129),
IF(AND($P129="Rehired"),($U129/7*BF129),
IF(AND($P129="Terminated",AV129&gt;0),$U129,
IF($P129="Furloughed",IF(AV129&gt;0,$U129)+IF(BF129&gt;0,$U129),
IF($P129="Rehired",IF(BF129&gt;0,$U129))))))))*'Actual Allocation Calc'!$AN$99)))</f>
        <v/>
      </c>
      <c r="AF129" s="210" t="str">
        <f>IF($B129="","",IF('Actual Allocation Calc'!$AO$78="A",
IF($P129="Employed",$U129,
IF(AND($P129="Terminated"),($U129/7*AW129),
IF(AND($P129="Furloughed"),($U129/7*AW129)+($U129/7*BG129),
IF(AND($P129="Rehired"),($U129/7*BG129),
IF(AND($P129="Terminated",AW129&gt;0),$U129,
IF($P129="Furloughed",IF(AW129&gt;0,$U129)+IF(BG129&gt;0,$U129),
IF($P129="Rehired",IF(BG129&gt;0,$U129)))))))),IF('Actual Allocation Calc'!$AO$78="C",'Actual Allocation Calc'!S129,'Actual Allocation Calc'!AB129+IF($P129="Employed",$U129,
IF(AND($P129="Terminated"),($U129/7*AW129),
IF(AND($P129="Furloughed"),($U129/7*AW129)+($U129/7*BG129),
IF(AND($P129="Rehired"),($U129/7*BG129),
IF(AND($P129="Terminated",AW129&gt;0),$U129,
IF($P129="Furloughed",IF(AW129&gt;0,$U129)+IF(BG129&gt;0,$U129),
IF($P129="Rehired",IF(BG129&gt;0,$U129))))))))*'Actual Allocation Calc'!$AO$99)))</f>
        <v/>
      </c>
      <c r="AG129" s="210" t="str">
        <f>IF($B129="","",IF('Actual Allocation Calc'!$AP$78="A",
IF($P129="Employed",$U129/7*BK129,
IF(AND($P129="Terminated"),($U129/7*AX129),
IF(AND($P129="Furloughed"),($U129/7*AX129)+($U129/7*BH129),
IF(AND($P129="Rehired"),($U129/7*BH129),
IF(AND($P129="Terminated",AX129&gt;0),$U129,
IF($P129="Furloughed",IF(AX129&gt;0,$U129)+IF(BH129&gt;0,$U129),
IF($P129="Rehired",IF(BH129&gt;0,$U129)))))))),IF('Actual Allocation Calc'!$AP$78="C",'Actual Allocation Calc'!T129,'Actual Allocation Calc'!AC129+IF($P129="Employed",$U129/7*BK129,
IF(AND($P129="Terminated"),($U129/7*AX129),
IF(AND($P129="Furloughed"),($U129/7*AX129)+($U129/7*BH129),
IF(AND($P129="Rehired"),($U129/7*BH129),
IF(AND($P129="Terminated",AX129&gt;0),$U129,
IF($P129="Furloughed",IF(AX129&gt;0,$U129)+IF(BH129&gt;0,$U129),
IF($P129="Rehired",IF(BH129&gt;0,$U129))))))))*'Actual Allocation Calc'!$AP$99)))</f>
        <v/>
      </c>
      <c r="AH129" s="536"/>
      <c r="AI129" s="82">
        <f t="shared" si="45"/>
        <v>0</v>
      </c>
      <c r="AJ129" s="210">
        <f t="shared" si="27"/>
        <v>0</v>
      </c>
      <c r="AK129" s="397" t="str">
        <f t="shared" si="28"/>
        <v/>
      </c>
      <c r="AM129" s="173"/>
      <c r="AO129" s="214" t="str">
        <f>IFERROR(IF($V129="","",VLOOKUP(V129,'Calendar Calcs'!$B$2:$E1096,4,FALSE)),0)</f>
        <v/>
      </c>
      <c r="AP129" s="69" t="str">
        <f>IF($AO129="","", IF($AO129&lt;AP$23,0,IF($AO129&gt;AP$23,COUNTIFS('Calendar Calcs'!$E$2:$E1096,AP$23),COUNTIFS('Calendar Calcs'!$E$2:$E1096,AP$23,'Calendar Calcs'!$D$2:$D1096,"&lt;="&amp;WEEKDAY($V129)))))</f>
        <v/>
      </c>
      <c r="AQ129" s="69" t="str">
        <f>IF($AO129="","", IF($AO129&lt;AQ$23,0,IF($AO129&gt;AQ$23,COUNTIFS('Calendar Calcs'!$E$2:$E1096,AQ$23),COUNTIFS('Calendar Calcs'!$E$2:$E1096,AQ$23,'Calendar Calcs'!$D$2:$D1096,"&lt;="&amp;WEEKDAY($V129)))))</f>
        <v/>
      </c>
      <c r="AR129" s="69" t="str">
        <f>IF($AO129="","", IF($AO129&lt;AR$23,0,IF($AO129&gt;AR$23,COUNTIFS('Calendar Calcs'!$E$2:$E1096,AR$23),COUNTIFS('Calendar Calcs'!$E$2:$E1096,AR$23,'Calendar Calcs'!$D$2:$D1096,"&lt;="&amp;WEEKDAY($V129)))))</f>
        <v/>
      </c>
      <c r="AS129" s="69" t="str">
        <f>IF($AO129="","", IF($AO129&lt;AS$23,0,IF($AO129&gt;AS$23,COUNTIFS('Calendar Calcs'!$E$2:$E1096,AS$23),COUNTIFS('Calendar Calcs'!$E$2:$E1096,AS$23,'Calendar Calcs'!$D$2:$D1096,"&lt;="&amp;WEEKDAY($V129)))))</f>
        <v/>
      </c>
      <c r="AT129" s="69" t="str">
        <f>IF($AO129="","", IF($AO129&lt;AT$23,0,IF($AO129&gt;AT$23,COUNTIFS('Calendar Calcs'!$E$2:$E1096,AT$23),COUNTIFS('Calendar Calcs'!$E$2:$E1096,AT$23,'Calendar Calcs'!$D$2:$D1096,"&lt;="&amp;WEEKDAY($V129)))))</f>
        <v/>
      </c>
      <c r="AU129" s="69" t="str">
        <f>IF($AO129="","", IF($AO129&lt;AU$23,0,IF($AO129&gt;AU$23,COUNTIFS('Calendar Calcs'!$E$2:$E1096,AU$23),COUNTIFS('Calendar Calcs'!$E$2:$E1096,AU$23,'Calendar Calcs'!$D$2:$D1096,"&lt;="&amp;WEEKDAY($V129)))))</f>
        <v/>
      </c>
      <c r="AV129" s="69" t="str">
        <f>IF($AO129="","", IF($AO129&lt;AV$23,0,IF($AO129&gt;AV$23,COUNTIFS('Calendar Calcs'!$E$2:$E1096,AV$23),COUNTIFS('Calendar Calcs'!$E$2:$E1096,AV$23,'Calendar Calcs'!$D$2:$D1096,"&lt;="&amp;WEEKDAY($V129)))))</f>
        <v/>
      </c>
      <c r="AW129" s="69" t="str">
        <f>IF($AO129="","", IF($AO129&lt;AW$23,0,IF($AO129&gt;AW$23,COUNTIFS('Calendar Calcs'!$E$2:$E1096,AW$23),COUNTIFS('Calendar Calcs'!$E$2:$E1096,AW$23,'Calendar Calcs'!$D$2:$D1096,"&lt;="&amp;WEEKDAY($V129)))))</f>
        <v/>
      </c>
      <c r="AX129" s="69" t="str">
        <f>IF($AO129="","", IF($AO129&lt;AX$23,0,IF($AO129&gt;AX$23,COUNTIFS('Calendar Calcs'!$E$2:$E1096,AX$23),COUNTIFS('Calendar Calcs'!$E$2:$E1096,AX$23,'Calendar Calcs'!$D$2:$D1096,"&lt;="&amp;WEEKDAY($V129)))))</f>
        <v/>
      </c>
      <c r="AY129" s="69" t="str">
        <f>IF($W129="","",VLOOKUP($W129,'Calendar Calcs'!$B$2:$E1096,4,FALSE))</f>
        <v/>
      </c>
      <c r="AZ129" s="69" t="str">
        <f>IF($AY129="","",IF($AY129&gt;AZ$23,0,IF($AY129&lt;AZ$23,COUNTIFS('Calendar Calcs'!$E$2:$E1096,AZ$23),COUNTIFS('Calendar Calcs'!$E$2:$E1096,AZ$23,'Calendar Calcs'!$D$2:$D1096,"&gt;="&amp;WEEKDAY($W129)))))</f>
        <v/>
      </c>
      <c r="BA129" s="69" t="str">
        <f>IF($AY129="","",IF($AY129&gt;BA$23,0,IF($AY129&lt;BA$23,COUNTIFS('Calendar Calcs'!$E$2:$E1096,BA$23),COUNTIFS('Calendar Calcs'!$E$2:$E1096,BA$23,'Calendar Calcs'!$D$2:$D1096,"&gt;="&amp;WEEKDAY($W129)))))</f>
        <v/>
      </c>
      <c r="BB129" s="69" t="str">
        <f>IF($AY129="","",IF($AY129&gt;BB$23,0,IF($AY129&lt;BB$23,COUNTIFS('Calendar Calcs'!$E$2:$E1096,BB$23),COUNTIFS('Calendar Calcs'!$E$2:$E1096,BB$23,'Calendar Calcs'!$D$2:$D1096,"&gt;="&amp;WEEKDAY($W129)))))</f>
        <v/>
      </c>
      <c r="BC129" s="69" t="str">
        <f>IF($AY129="","",IF($AY129&gt;BC$23,0,IF($AY129&lt;BC$23,COUNTIFS('Calendar Calcs'!$E$2:$E1096,BC$23),COUNTIFS('Calendar Calcs'!$E$2:$E1096,BC$23,'Calendar Calcs'!$D$2:$D1096,"&gt;="&amp;WEEKDAY($W129)))))</f>
        <v/>
      </c>
      <c r="BD129" s="69" t="str">
        <f>IF($AY129="","",IF($AY129&gt;BD$23,0,IF($AY129&lt;BD$23,COUNTIFS('Calendar Calcs'!$E$2:$E1096,BD$23),COUNTIFS('Calendar Calcs'!$E$2:$E1096,BD$23,'Calendar Calcs'!$D$2:$D1096,"&gt;="&amp;WEEKDAY($W129)))))</f>
        <v/>
      </c>
      <c r="BE129" s="69" t="str">
        <f>IF($AY129="","",IF($AY129&gt;BE$23,0,IF($AY129&lt;BE$23,COUNTIFS('Calendar Calcs'!$E$2:$E1096,BE$23),COUNTIFS('Calendar Calcs'!$E$2:$E1096,BE$23,'Calendar Calcs'!$D$2:$D1096,"&gt;="&amp;WEEKDAY($W129)))))</f>
        <v/>
      </c>
      <c r="BF129" s="69" t="str">
        <f>IF($AY129="","",IF($AY129&gt;BF$23,0,IF($AY129&lt;BF$23,COUNTIFS('Calendar Calcs'!$E$2:$E1096,BF$23),COUNTIFS('Calendar Calcs'!$E$2:$E1096,BF$23,'Calendar Calcs'!$D$2:$D1096,"&gt;="&amp;WEEKDAY($W129)))))</f>
        <v/>
      </c>
      <c r="BG129" s="69" t="str">
        <f>IF($AY129="","",IF($AY129&gt;BG$23,0,IF($AY129&lt;BG$23,COUNTIFS('Calendar Calcs'!$E$2:$E1096,BG$23),COUNTIFS('Calendar Calcs'!$E$2:$E1096,BG$23,'Calendar Calcs'!$D$2:$D1096,"&gt;="&amp;WEEKDAY($W129)))))</f>
        <v/>
      </c>
      <c r="BH129" s="69">
        <f t="shared" si="29"/>
        <v>6</v>
      </c>
      <c r="BI129" s="69">
        <f>IF(Cover!$E$43="","",VLOOKUP(Cover!$E$43,'Calendar Calcs'!$B$2:$E1096,4,FALSE))</f>
        <v>1</v>
      </c>
      <c r="BJ129" s="69">
        <f>IF($BI129="","", IF($BI129&lt;BJ$23,0,IF($BI129&gt;=BJ$23,COUNTIFS('Calendar Calcs'!$E$2:$E1096,BJ$23),COUNTIFS('Calendar Calcs'!$E$2:$E1096,BJ$23,'Calendar Calcs'!$D$2:$D1096,"&lt;="&amp;WEEKDAY($V129)))))</f>
        <v>1</v>
      </c>
      <c r="BK129" s="69">
        <f t="shared" si="26"/>
        <v>6</v>
      </c>
      <c r="BN129" s="69" t="str">
        <f>IF(T129&gt;0,"FTE",IF(Cover!$E$47="Weekly",IF(S129&gt;29.75,"FTE","PTE"),IF(S129&gt;59.75,"FTE","PTE")))</f>
        <v>PTE</v>
      </c>
      <c r="BO129" s="69">
        <f>IF(BN129="FTE",30,IF(Cover!$E$47="Weekly",'STEP 2 EE Data'!S129,'STEP 2 EE Data'!S129/2))</f>
        <v>0</v>
      </c>
      <c r="BP129" s="209">
        <f t="shared" si="30"/>
        <v>0</v>
      </c>
      <c r="BQ129" s="209">
        <f t="shared" si="31"/>
        <v>0</v>
      </c>
      <c r="BR129" s="209">
        <f t="shared" si="32"/>
        <v>0</v>
      </c>
      <c r="BS129" s="209">
        <f t="shared" si="33"/>
        <v>0</v>
      </c>
      <c r="BT129" s="209">
        <f t="shared" si="34"/>
        <v>0</v>
      </c>
      <c r="BU129" s="209">
        <f t="shared" si="35"/>
        <v>0</v>
      </c>
      <c r="BV129" s="209">
        <f t="shared" si="36"/>
        <v>0</v>
      </c>
      <c r="BW129" s="209">
        <f t="shared" si="37"/>
        <v>0</v>
      </c>
      <c r="BX129" s="209">
        <f t="shared" si="38"/>
        <v>0</v>
      </c>
      <c r="CC129" s="210" t="str">
        <f>IF(B129="","",IF(C129="",IF(Cover!$E$47="Weekly",'STEP 3 EE Comp'!BI134*8,'STEP 3 EE Comp'!BI134*4),IF(Cover!$E$47="Weekly",'STEP 3 EE Comp'!BI134,'STEP 3 EE Comp'!BI134)))</f>
        <v/>
      </c>
      <c r="CD129" s="82" t="str">
        <f t="shared" si="39"/>
        <v/>
      </c>
      <c r="CE129" s="417">
        <f t="shared" si="40"/>
        <v>1</v>
      </c>
      <c r="CF129" s="82" t="str">
        <f t="shared" si="41"/>
        <v>Good</v>
      </c>
      <c r="CG129" s="82">
        <f t="shared" si="42"/>
        <v>0</v>
      </c>
      <c r="CH129" s="234">
        <f t="shared" si="43"/>
        <v>0</v>
      </c>
    </row>
    <row r="130" spans="1:86" s="69" customFormat="1" x14ac:dyDescent="0.3">
      <c r="A130" s="530"/>
      <c r="B130" s="477"/>
      <c r="C130" s="52"/>
      <c r="D130" s="565"/>
      <c r="E130" s="52"/>
      <c r="F130" s="507"/>
      <c r="G130" s="210">
        <f t="shared" si="44"/>
        <v>0</v>
      </c>
      <c r="H130" s="82">
        <f t="shared" si="25"/>
        <v>0</v>
      </c>
      <c r="I130" s="211"/>
      <c r="J130" s="441" t="s">
        <v>21</v>
      </c>
      <c r="K130" s="441" t="s">
        <v>21</v>
      </c>
      <c r="L130" s="441" t="s">
        <v>21</v>
      </c>
      <c r="M130" s="441" t="s">
        <v>21</v>
      </c>
      <c r="N130" s="568" t="s">
        <v>21</v>
      </c>
      <c r="O130" s="211"/>
      <c r="P130" s="212" t="str">
        <f>IF(B130="","",
IF(AND(V130="",W130="",B130&lt;&gt;""),"Employed",
IF(AND(V130&lt;&gt;"",W130="",B130&lt;&gt;""),"Terminated",
IF(AND(V130&lt;&gt;"",W130&lt;&gt;"",B130&lt;&gt;""),IF(W130&lt;Cover!$E$43,"Employed","Furloughed"),
IF(AND(V130="",W130&lt;&gt;"",B130&lt;&gt;""),IF(W130&lt;Cover!$E$43,"Employed","Rehired"))))))</f>
        <v/>
      </c>
      <c r="Q130" s="211"/>
      <c r="R130" s="536"/>
      <c r="S130" s="563"/>
      <c r="T130" s="536"/>
      <c r="U130" s="82">
        <f>IF(Cover!$E$47="Weekly",IF(T130&gt;0,T130,R130*S130),IF(T130&gt;0,T130,R130*S130)/2)</f>
        <v>0</v>
      </c>
      <c r="V130" s="564"/>
      <c r="W130" s="564"/>
      <c r="Y130" s="213" t="str">
        <f>IF($B130="","",IF('Actual Allocation Calc'!$AH$78="A",
IF($P130="Employed",$U130/7*BJ130,
IF(AND($P130="Terminated"),($U130/7*AP130),
IF(AND($P130="Furloughed"),($U130/7*AP130)+($U130/7*AZ130),
IF(AND($P130="Rehired"),($U130/7*AZ130),
IF(AND($P130="Terminated",AP130&gt;0),$U130,
IF($P130="Furloughed",IF(AP130&gt;0,$U130)+IF(AZ130&gt;0,$U130),
IF($P130="Rehired",IF(AZ130&gt;0,$U130)))))))),IF('Actual Allocation Calc'!$AH$78="C",'Actual Allocation Calc'!L130,'Actual Allocation Calc'!U130+IF($P130="Employed",$U130/7*BJ130,
IF(AND($P130="Terminated"),($U130/7*AP130),
IF(AND($P130="Furloughed"),($U130/7*AP130)+($U130/7*AZ130),
IF(AND($P130="Rehired"),($U130/7*AZ130),
IF(AND($P130="Terminated",AP130&gt;0),$U130,
IF($P130="Furloughed",IF(AP130&gt;0,$U130)+IF(AZ130&gt;0,$U130),
IF($P130="Rehired",IF(AZ130&gt;0,$U130))))))))*'Actual Allocation Calc'!$AH$99)))</f>
        <v/>
      </c>
      <c r="Z130" s="210" t="str">
        <f>IF($B130="","",IF('Actual Allocation Calc'!$AI$78="A",
IF($P130="Employed",$U130,
IF(AND($P130="Terminated"),($U130/7*AQ130),
IF(AND($P130="Furloughed"),($U130/7*AQ130)+($U130/7*BA130),
IF(AND($P130="Rehired"),($U130/7*BA130),
IF(AND($P130="Terminated",AQ130&gt;0),$U130,
IF($P130="Furloughed",IF(AQ130&gt;0,$U130)+IF(BA130&gt;0,$U130),
IF($P130="Rehired",IF(BA130&gt;0,$U130)))))))),IF('Actual Allocation Calc'!$AI$78="C",'Actual Allocation Calc'!M130,'Actual Allocation Calc'!V130+IF($P130="Employed",$U130,
IF(AND($P130="Terminated"),($U130/7*AQ130),
IF(AND($P130="Furloughed"),($U130/7*AQ130)+($U130/7*BA130),
IF(AND($P130="Rehired"),($U130/7*BA130),
IF(AND($P130="Terminated",AQ130&gt;0),$U130,
IF($P130="Furloughed",IF(AQ130&gt;0,$U130)+IF(BA130&gt;0,$U130),
IF($P130="Rehired",IF(BA130&gt;0,$U130))))))))*'Actual Allocation Calc'!$AI$99)))</f>
        <v/>
      </c>
      <c r="AA130" s="210" t="str">
        <f>IF($B130="","",IF('Actual Allocation Calc'!$AJ$78="A",
IF($P130="Employed",$U130,
IF(AND($P130="Terminated"),($U130/7*AR130),
IF(AND($P130="Furloughed"),($U130/7*AR130)+($U130/7*BB130),
IF(AND($P130="Rehired"),($U130/7*BB130),
IF(AND($P130="Terminated",AR130&gt;0),$U130,
IF($P130="Furloughed",IF(AR130&gt;0,$U130)+IF(BB130&gt;0,$U130),
IF($P130="Rehired",IF(BB130&gt;0,$U130)))))))),IF('Actual Allocation Calc'!$AJ$78="C",'Actual Allocation Calc'!N130,'Actual Allocation Calc'!W130+IF($P130="Employed",$U130,
IF(AND($P130="Terminated"),($U130/7*AR130),
IF(AND($P130="Furloughed"),($U130/7*AR130)+($U130/7*BB130),
IF(AND($P130="Rehired"),($U130/7*BB130),
IF(AND($P130="Terminated",AR130&gt;0),$U130,
IF($P130="Furloughed",IF(AR130&gt;0,$U130)+IF(BB130&gt;0,$U130),
IF($P130="Rehired",IF(BB130&gt;0,$U130))))))))*'Actual Allocation Calc'!$AJ$99)))</f>
        <v/>
      </c>
      <c r="AB130" s="210" t="str">
        <f>IF($B130="","",IF('Actual Allocation Calc'!$AK$78="A",
IF($P130="Employed",$U130,
IF(AND($P130="Terminated"),($U130/7*AS130),
IF(AND($P130="Furloughed"),($U130/7*AS130)+($U130/7*BC130),
IF(AND($P130="Rehired"),($U130/7*BC130),
IF(AND($P130="Terminated",AS130&gt;0),$U130,
IF($P130="Furloughed",IF(AS130&gt;0,$U130)+IF(BC130&gt;0,$U130),
IF($P130="Rehired",IF(BC130&gt;0,$U130)))))))),IF('Actual Allocation Calc'!$AK$78="C",'Actual Allocation Calc'!O130,'Actual Allocation Calc'!X130+IF($P130="Employed",$U130,
IF(AND($P130="Terminated"),($U130/7*AS130),
IF(AND($P130="Furloughed"),($U130/7*AS130)+($U130/7*BC130),
IF(AND($P130="Rehired"),($U130/7*BC130),
IF(AND($P130="Terminated",AS130&gt;0),$U130,
IF($P130="Furloughed",IF(AS130&gt;0,$U130)+IF(BC130&gt;0,$U130),
IF($P130="Rehired",IF(BC130&gt;0,$U130))))))))*'Actual Allocation Calc'!$AK$99)))</f>
        <v/>
      </c>
      <c r="AC130" s="210" t="str">
        <f>IF($B130="","",IF('Actual Allocation Calc'!$AL$78="A",
IF($P130="Employed",$U130,
IF(AND($P130="Terminated"),($U130/7*AT130),
IF(AND($P130="Furloughed"),($U130/7*AT130)+($U130/7*BD130),
IF(AND($P130="Rehired"),($U130/7*BD130),
IF(AND($P130="Terminated",AT130&gt;0),$U130,
IF($P130="Furloughed",IF(AT130&gt;0,$U130)+IF(BD130&gt;0,$U130),
IF($P130="Rehired",IF(BD130&gt;0,$U130)))))))),IF('Actual Allocation Calc'!$AL$78="C",'Actual Allocation Calc'!P130,'Actual Allocation Calc'!Y130+IF($P130="Employed",$U130,
IF(AND($P130="Terminated"),($U130/7*AT130),
IF(AND($P130="Furloughed"),($U130/7*AT130)+($U130/7*BD130),
IF(AND($P130="Rehired"),($U130/7*BD130),
IF(AND($P130="Terminated",AT130&gt;0),$U130,
IF($P130="Furloughed",IF(AT130&gt;0,$U130)+IF(BD130&gt;0,$U130),
IF($P130="Rehired",IF(BD130&gt;0,$U130))))))))*'Actual Allocation Calc'!$AL$99)))</f>
        <v/>
      </c>
      <c r="AD130" s="210" t="str">
        <f>IF($B130="","",IF('Actual Allocation Calc'!$AM$78="A",
IF($P130="Employed",$U130,
IF(AND($P130="Terminated"),($U130/7*AU130),
IF(AND($P130="Furloughed"),($U130/7*AU130)+($U130/7*BE130),
IF(AND($P130="Rehired"),($U130/7*BE130),
IF(AND($P130="Terminated",AU130&gt;0),$U130,
IF($P130="Furloughed",IF(AU130&gt;0,$U130)+IF(BE130&gt;0,$U130),
IF($P130="Rehired",IF(BE130&gt;0,$U130)))))))),IF('Actual Allocation Calc'!$AM$78="C",'Actual Allocation Calc'!Q130,'Actual Allocation Calc'!Z130+IF($P130="Employed",$U130,
IF(AND($P130="Terminated"),($U130/7*AU130),
IF(AND($P130="Furloughed"),($U130/7*AU130)+($U130/7*BE130),
IF(AND($P130="Rehired"),($U130/7*BE130),
IF(AND($P130="Terminated",AU130&gt;0),$U130,
IF($P130="Furloughed",IF(AU130&gt;0,$U130)+IF(BE130&gt;0,$U130),
IF($P130="Rehired",IF(BE130&gt;0,$U130))))))))*'Actual Allocation Calc'!$AM$99)))</f>
        <v/>
      </c>
      <c r="AE130" s="210" t="str">
        <f>IF($B130="","",IF('Actual Allocation Calc'!$AN$78="A",
IF($P130="Employed",$U130,
IF(AND($P130="Terminated"),($U130/7*AV130),
IF(AND($P130="Furloughed"),($U130/7*AV130)+($U130/7*BF130),
IF(AND($P130="Rehired"),($U130/7*BF130),
IF(AND($P130="Terminated",AV130&gt;0),$U130,
IF($P130="Furloughed",IF(AV130&gt;0,$U130)+IF(BF130&gt;0,$U130),
IF($P130="Rehired",IF(BF130&gt;0,$U130)))))))),IF('Actual Allocation Calc'!$AN$78="C",'Actual Allocation Calc'!R130,'Actual Allocation Calc'!AA130+IF($P130="Employed",$U130,
IF(AND($P130="Terminated"),($U130/7*AV130),
IF(AND($P130="Furloughed"),($U130/7*AV130)+($U130/7*BF130),
IF(AND($P130="Rehired"),($U130/7*BF130),
IF(AND($P130="Terminated",AV130&gt;0),$U130,
IF($P130="Furloughed",IF(AV130&gt;0,$U130)+IF(BF130&gt;0,$U130),
IF($P130="Rehired",IF(BF130&gt;0,$U130))))))))*'Actual Allocation Calc'!$AN$99)))</f>
        <v/>
      </c>
      <c r="AF130" s="210" t="str">
        <f>IF($B130="","",IF('Actual Allocation Calc'!$AO$78="A",
IF($P130="Employed",$U130,
IF(AND($P130="Terminated"),($U130/7*AW130),
IF(AND($P130="Furloughed"),($U130/7*AW130)+($U130/7*BG130),
IF(AND($P130="Rehired"),($U130/7*BG130),
IF(AND($P130="Terminated",AW130&gt;0),$U130,
IF($P130="Furloughed",IF(AW130&gt;0,$U130)+IF(BG130&gt;0,$U130),
IF($P130="Rehired",IF(BG130&gt;0,$U130)))))))),IF('Actual Allocation Calc'!$AO$78="C",'Actual Allocation Calc'!S130,'Actual Allocation Calc'!AB130+IF($P130="Employed",$U130,
IF(AND($P130="Terminated"),($U130/7*AW130),
IF(AND($P130="Furloughed"),($U130/7*AW130)+($U130/7*BG130),
IF(AND($P130="Rehired"),($U130/7*BG130),
IF(AND($P130="Terminated",AW130&gt;0),$U130,
IF($P130="Furloughed",IF(AW130&gt;0,$U130)+IF(BG130&gt;0,$U130),
IF($P130="Rehired",IF(BG130&gt;0,$U130))))))))*'Actual Allocation Calc'!$AO$99)))</f>
        <v/>
      </c>
      <c r="AG130" s="210" t="str">
        <f>IF($B130="","",IF('Actual Allocation Calc'!$AP$78="A",
IF($P130="Employed",$U130/7*BK130,
IF(AND($P130="Terminated"),($U130/7*AX130),
IF(AND($P130="Furloughed"),($U130/7*AX130)+($U130/7*BH130),
IF(AND($P130="Rehired"),($U130/7*BH130),
IF(AND($P130="Terminated",AX130&gt;0),$U130,
IF($P130="Furloughed",IF(AX130&gt;0,$U130)+IF(BH130&gt;0,$U130),
IF($P130="Rehired",IF(BH130&gt;0,$U130)))))))),IF('Actual Allocation Calc'!$AP$78="C",'Actual Allocation Calc'!T130,'Actual Allocation Calc'!AC130+IF($P130="Employed",$U130/7*BK130,
IF(AND($P130="Terminated"),($U130/7*AX130),
IF(AND($P130="Furloughed"),($U130/7*AX130)+($U130/7*BH130),
IF(AND($P130="Rehired"),($U130/7*BH130),
IF(AND($P130="Terminated",AX130&gt;0),$U130,
IF($P130="Furloughed",IF(AX130&gt;0,$U130)+IF(BH130&gt;0,$U130),
IF($P130="Rehired",IF(BH130&gt;0,$U130))))))))*'Actual Allocation Calc'!$AP$99)))</f>
        <v/>
      </c>
      <c r="AH130" s="536"/>
      <c r="AI130" s="82">
        <f t="shared" si="45"/>
        <v>0</v>
      </c>
      <c r="AJ130" s="210">
        <f t="shared" si="27"/>
        <v>0</v>
      </c>
      <c r="AK130" s="397" t="str">
        <f t="shared" si="28"/>
        <v/>
      </c>
      <c r="AM130" s="173"/>
      <c r="AO130" s="214" t="str">
        <f>IFERROR(IF($V130="","",VLOOKUP(V130,'Calendar Calcs'!$B$2:$E1097,4,FALSE)),0)</f>
        <v/>
      </c>
      <c r="AP130" s="69" t="str">
        <f>IF($AO130="","", IF($AO130&lt;AP$23,0,IF($AO130&gt;AP$23,COUNTIFS('Calendar Calcs'!$E$2:$E1097,AP$23),COUNTIFS('Calendar Calcs'!$E$2:$E1097,AP$23,'Calendar Calcs'!$D$2:$D1097,"&lt;="&amp;WEEKDAY($V130)))))</f>
        <v/>
      </c>
      <c r="AQ130" s="69" t="str">
        <f>IF($AO130="","", IF($AO130&lt;AQ$23,0,IF($AO130&gt;AQ$23,COUNTIFS('Calendar Calcs'!$E$2:$E1097,AQ$23),COUNTIFS('Calendar Calcs'!$E$2:$E1097,AQ$23,'Calendar Calcs'!$D$2:$D1097,"&lt;="&amp;WEEKDAY($V130)))))</f>
        <v/>
      </c>
      <c r="AR130" s="69" t="str">
        <f>IF($AO130="","", IF($AO130&lt;AR$23,0,IF($AO130&gt;AR$23,COUNTIFS('Calendar Calcs'!$E$2:$E1097,AR$23),COUNTIFS('Calendar Calcs'!$E$2:$E1097,AR$23,'Calendar Calcs'!$D$2:$D1097,"&lt;="&amp;WEEKDAY($V130)))))</f>
        <v/>
      </c>
      <c r="AS130" s="69" t="str">
        <f>IF($AO130="","", IF($AO130&lt;AS$23,0,IF($AO130&gt;AS$23,COUNTIFS('Calendar Calcs'!$E$2:$E1097,AS$23),COUNTIFS('Calendar Calcs'!$E$2:$E1097,AS$23,'Calendar Calcs'!$D$2:$D1097,"&lt;="&amp;WEEKDAY($V130)))))</f>
        <v/>
      </c>
      <c r="AT130" s="69" t="str">
        <f>IF($AO130="","", IF($AO130&lt;AT$23,0,IF($AO130&gt;AT$23,COUNTIFS('Calendar Calcs'!$E$2:$E1097,AT$23),COUNTIFS('Calendar Calcs'!$E$2:$E1097,AT$23,'Calendar Calcs'!$D$2:$D1097,"&lt;="&amp;WEEKDAY($V130)))))</f>
        <v/>
      </c>
      <c r="AU130" s="69" t="str">
        <f>IF($AO130="","", IF($AO130&lt;AU$23,0,IF($AO130&gt;AU$23,COUNTIFS('Calendar Calcs'!$E$2:$E1097,AU$23),COUNTIFS('Calendar Calcs'!$E$2:$E1097,AU$23,'Calendar Calcs'!$D$2:$D1097,"&lt;="&amp;WEEKDAY($V130)))))</f>
        <v/>
      </c>
      <c r="AV130" s="69" t="str">
        <f>IF($AO130="","", IF($AO130&lt;AV$23,0,IF($AO130&gt;AV$23,COUNTIFS('Calendar Calcs'!$E$2:$E1097,AV$23),COUNTIFS('Calendar Calcs'!$E$2:$E1097,AV$23,'Calendar Calcs'!$D$2:$D1097,"&lt;="&amp;WEEKDAY($V130)))))</f>
        <v/>
      </c>
      <c r="AW130" s="69" t="str">
        <f>IF($AO130="","", IF($AO130&lt;AW$23,0,IF($AO130&gt;AW$23,COUNTIFS('Calendar Calcs'!$E$2:$E1097,AW$23),COUNTIFS('Calendar Calcs'!$E$2:$E1097,AW$23,'Calendar Calcs'!$D$2:$D1097,"&lt;="&amp;WEEKDAY($V130)))))</f>
        <v/>
      </c>
      <c r="AX130" s="69" t="str">
        <f>IF($AO130="","", IF($AO130&lt;AX$23,0,IF($AO130&gt;AX$23,COUNTIFS('Calendar Calcs'!$E$2:$E1097,AX$23),COUNTIFS('Calendar Calcs'!$E$2:$E1097,AX$23,'Calendar Calcs'!$D$2:$D1097,"&lt;="&amp;WEEKDAY($V130)))))</f>
        <v/>
      </c>
      <c r="AY130" s="69" t="str">
        <f>IF($W130="","",VLOOKUP($W130,'Calendar Calcs'!$B$2:$E1097,4,FALSE))</f>
        <v/>
      </c>
      <c r="AZ130" s="69" t="str">
        <f>IF($AY130="","",IF($AY130&gt;AZ$23,0,IF($AY130&lt;AZ$23,COUNTIFS('Calendar Calcs'!$E$2:$E1097,AZ$23),COUNTIFS('Calendar Calcs'!$E$2:$E1097,AZ$23,'Calendar Calcs'!$D$2:$D1097,"&gt;="&amp;WEEKDAY($W130)))))</f>
        <v/>
      </c>
      <c r="BA130" s="69" t="str">
        <f>IF($AY130="","",IF($AY130&gt;BA$23,0,IF($AY130&lt;BA$23,COUNTIFS('Calendar Calcs'!$E$2:$E1097,BA$23),COUNTIFS('Calendar Calcs'!$E$2:$E1097,BA$23,'Calendar Calcs'!$D$2:$D1097,"&gt;="&amp;WEEKDAY($W130)))))</f>
        <v/>
      </c>
      <c r="BB130" s="69" t="str">
        <f>IF($AY130="","",IF($AY130&gt;BB$23,0,IF($AY130&lt;BB$23,COUNTIFS('Calendar Calcs'!$E$2:$E1097,BB$23),COUNTIFS('Calendar Calcs'!$E$2:$E1097,BB$23,'Calendar Calcs'!$D$2:$D1097,"&gt;="&amp;WEEKDAY($W130)))))</f>
        <v/>
      </c>
      <c r="BC130" s="69" t="str">
        <f>IF($AY130="","",IF($AY130&gt;BC$23,0,IF($AY130&lt;BC$23,COUNTIFS('Calendar Calcs'!$E$2:$E1097,BC$23),COUNTIFS('Calendar Calcs'!$E$2:$E1097,BC$23,'Calendar Calcs'!$D$2:$D1097,"&gt;="&amp;WEEKDAY($W130)))))</f>
        <v/>
      </c>
      <c r="BD130" s="69" t="str">
        <f>IF($AY130="","",IF($AY130&gt;BD$23,0,IF($AY130&lt;BD$23,COUNTIFS('Calendar Calcs'!$E$2:$E1097,BD$23),COUNTIFS('Calendar Calcs'!$E$2:$E1097,BD$23,'Calendar Calcs'!$D$2:$D1097,"&gt;="&amp;WEEKDAY($W130)))))</f>
        <v/>
      </c>
      <c r="BE130" s="69" t="str">
        <f>IF($AY130="","",IF($AY130&gt;BE$23,0,IF($AY130&lt;BE$23,COUNTIFS('Calendar Calcs'!$E$2:$E1097,BE$23),COUNTIFS('Calendar Calcs'!$E$2:$E1097,BE$23,'Calendar Calcs'!$D$2:$D1097,"&gt;="&amp;WEEKDAY($W130)))))</f>
        <v/>
      </c>
      <c r="BF130" s="69" t="str">
        <f>IF($AY130="","",IF($AY130&gt;BF$23,0,IF($AY130&lt;BF$23,COUNTIFS('Calendar Calcs'!$E$2:$E1097,BF$23),COUNTIFS('Calendar Calcs'!$E$2:$E1097,BF$23,'Calendar Calcs'!$D$2:$D1097,"&gt;="&amp;WEEKDAY($W130)))))</f>
        <v/>
      </c>
      <c r="BG130" s="69" t="str">
        <f>IF($AY130="","",IF($AY130&gt;BG$23,0,IF($AY130&lt;BG$23,COUNTIFS('Calendar Calcs'!$E$2:$E1097,BG$23),COUNTIFS('Calendar Calcs'!$E$2:$E1097,BG$23,'Calendar Calcs'!$D$2:$D1097,"&gt;="&amp;WEEKDAY($W130)))))</f>
        <v/>
      </c>
      <c r="BH130" s="69">
        <f t="shared" si="29"/>
        <v>6</v>
      </c>
      <c r="BI130" s="69">
        <f>IF(Cover!$E$43="","",VLOOKUP(Cover!$E$43,'Calendar Calcs'!$B$2:$E1097,4,FALSE))</f>
        <v>1</v>
      </c>
      <c r="BJ130" s="69">
        <f>IF($BI130="","", IF($BI130&lt;BJ$23,0,IF($BI130&gt;=BJ$23,COUNTIFS('Calendar Calcs'!$E$2:$E1097,BJ$23),COUNTIFS('Calendar Calcs'!$E$2:$E1097,BJ$23,'Calendar Calcs'!$D$2:$D1097,"&lt;="&amp;WEEKDAY($V130)))))</f>
        <v>1</v>
      </c>
      <c r="BK130" s="69">
        <f t="shared" si="26"/>
        <v>6</v>
      </c>
      <c r="BN130" s="69" t="str">
        <f>IF(T130&gt;0,"FTE",IF(Cover!$E$47="Weekly",IF(S130&gt;29.75,"FTE","PTE"),IF(S130&gt;59.75,"FTE","PTE")))</f>
        <v>PTE</v>
      </c>
      <c r="BO130" s="69">
        <f>IF(BN130="FTE",30,IF(Cover!$E$47="Weekly",'STEP 2 EE Data'!S130,'STEP 2 EE Data'!S130/2))</f>
        <v>0</v>
      </c>
      <c r="BP130" s="209">
        <f t="shared" si="30"/>
        <v>0</v>
      </c>
      <c r="BQ130" s="209">
        <f t="shared" si="31"/>
        <v>0</v>
      </c>
      <c r="BR130" s="209">
        <f t="shared" si="32"/>
        <v>0</v>
      </c>
      <c r="BS130" s="209">
        <f t="shared" si="33"/>
        <v>0</v>
      </c>
      <c r="BT130" s="209">
        <f t="shared" si="34"/>
        <v>0</v>
      </c>
      <c r="BU130" s="209">
        <f t="shared" si="35"/>
        <v>0</v>
      </c>
      <c r="BV130" s="209">
        <f t="shared" si="36"/>
        <v>0</v>
      </c>
      <c r="BW130" s="209">
        <f t="shared" si="37"/>
        <v>0</v>
      </c>
      <c r="BX130" s="209">
        <f t="shared" si="38"/>
        <v>0</v>
      </c>
      <c r="CC130" s="210" t="str">
        <f>IF(B130="","",IF(C130="",IF(Cover!$E$47="Weekly",'STEP 3 EE Comp'!BI135*8,'STEP 3 EE Comp'!BI135*4),IF(Cover!$E$47="Weekly",'STEP 3 EE Comp'!BI135,'STEP 3 EE Comp'!BI135)))</f>
        <v/>
      </c>
      <c r="CD130" s="82" t="str">
        <f t="shared" si="39"/>
        <v/>
      </c>
      <c r="CE130" s="417">
        <f t="shared" si="40"/>
        <v>1</v>
      </c>
      <c r="CF130" s="82" t="str">
        <f t="shared" si="41"/>
        <v>Good</v>
      </c>
      <c r="CG130" s="82">
        <f t="shared" si="42"/>
        <v>0</v>
      </c>
      <c r="CH130" s="234">
        <f t="shared" si="43"/>
        <v>0</v>
      </c>
    </row>
    <row r="131" spans="1:86" s="69" customFormat="1" x14ac:dyDescent="0.3">
      <c r="A131" s="530"/>
      <c r="B131" s="477"/>
      <c r="C131" s="52"/>
      <c r="D131" s="565"/>
      <c r="E131" s="52"/>
      <c r="F131" s="507"/>
      <c r="G131" s="210">
        <f t="shared" si="44"/>
        <v>0</v>
      </c>
      <c r="H131" s="82">
        <f t="shared" si="25"/>
        <v>0</v>
      </c>
      <c r="I131" s="211"/>
      <c r="J131" s="441" t="s">
        <v>21</v>
      </c>
      <c r="K131" s="441" t="s">
        <v>21</v>
      </c>
      <c r="L131" s="441" t="s">
        <v>21</v>
      </c>
      <c r="M131" s="441" t="s">
        <v>21</v>
      </c>
      <c r="N131" s="568" t="s">
        <v>21</v>
      </c>
      <c r="O131" s="211"/>
      <c r="P131" s="212" t="str">
        <f>IF(B131="","",
IF(AND(V131="",W131="",B131&lt;&gt;""),"Employed",
IF(AND(V131&lt;&gt;"",W131="",B131&lt;&gt;""),"Terminated",
IF(AND(V131&lt;&gt;"",W131&lt;&gt;"",B131&lt;&gt;""),IF(W131&lt;Cover!$E$43,"Employed","Furloughed"),
IF(AND(V131="",W131&lt;&gt;"",B131&lt;&gt;""),IF(W131&lt;Cover!$E$43,"Employed","Rehired"))))))</f>
        <v/>
      </c>
      <c r="Q131" s="211"/>
      <c r="R131" s="536"/>
      <c r="S131" s="563"/>
      <c r="T131" s="536"/>
      <c r="U131" s="82">
        <f>IF(Cover!$E$47="Weekly",IF(T131&gt;0,T131,R131*S131),IF(T131&gt;0,T131,R131*S131)/2)</f>
        <v>0</v>
      </c>
      <c r="V131" s="564"/>
      <c r="W131" s="564"/>
      <c r="Y131" s="213" t="str">
        <f>IF($B131="","",IF('Actual Allocation Calc'!$AH$78="A",
IF($P131="Employed",$U131/7*BJ131,
IF(AND($P131="Terminated"),($U131/7*AP131),
IF(AND($P131="Furloughed"),($U131/7*AP131)+($U131/7*AZ131),
IF(AND($P131="Rehired"),($U131/7*AZ131),
IF(AND($P131="Terminated",AP131&gt;0),$U131,
IF($P131="Furloughed",IF(AP131&gt;0,$U131)+IF(AZ131&gt;0,$U131),
IF($P131="Rehired",IF(AZ131&gt;0,$U131)))))))),IF('Actual Allocation Calc'!$AH$78="C",'Actual Allocation Calc'!L131,'Actual Allocation Calc'!U131+IF($P131="Employed",$U131/7*BJ131,
IF(AND($P131="Terminated"),($U131/7*AP131),
IF(AND($P131="Furloughed"),($U131/7*AP131)+($U131/7*AZ131),
IF(AND($P131="Rehired"),($U131/7*AZ131),
IF(AND($P131="Terminated",AP131&gt;0),$U131,
IF($P131="Furloughed",IF(AP131&gt;0,$U131)+IF(AZ131&gt;0,$U131),
IF($P131="Rehired",IF(AZ131&gt;0,$U131))))))))*'Actual Allocation Calc'!$AH$99)))</f>
        <v/>
      </c>
      <c r="Z131" s="210" t="str">
        <f>IF($B131="","",IF('Actual Allocation Calc'!$AI$78="A",
IF($P131="Employed",$U131,
IF(AND($P131="Terminated"),($U131/7*AQ131),
IF(AND($P131="Furloughed"),($U131/7*AQ131)+($U131/7*BA131),
IF(AND($P131="Rehired"),($U131/7*BA131),
IF(AND($P131="Terminated",AQ131&gt;0),$U131,
IF($P131="Furloughed",IF(AQ131&gt;0,$U131)+IF(BA131&gt;0,$U131),
IF($P131="Rehired",IF(BA131&gt;0,$U131)))))))),IF('Actual Allocation Calc'!$AI$78="C",'Actual Allocation Calc'!M131,'Actual Allocation Calc'!V131+IF($P131="Employed",$U131,
IF(AND($P131="Terminated"),($U131/7*AQ131),
IF(AND($P131="Furloughed"),($U131/7*AQ131)+($U131/7*BA131),
IF(AND($P131="Rehired"),($U131/7*BA131),
IF(AND($P131="Terminated",AQ131&gt;0),$U131,
IF($P131="Furloughed",IF(AQ131&gt;0,$U131)+IF(BA131&gt;0,$U131),
IF($P131="Rehired",IF(BA131&gt;0,$U131))))))))*'Actual Allocation Calc'!$AI$99)))</f>
        <v/>
      </c>
      <c r="AA131" s="210" t="str">
        <f>IF($B131="","",IF('Actual Allocation Calc'!$AJ$78="A",
IF($P131="Employed",$U131,
IF(AND($P131="Terminated"),($U131/7*AR131),
IF(AND($P131="Furloughed"),($U131/7*AR131)+($U131/7*BB131),
IF(AND($P131="Rehired"),($U131/7*BB131),
IF(AND($P131="Terminated",AR131&gt;0),$U131,
IF($P131="Furloughed",IF(AR131&gt;0,$U131)+IF(BB131&gt;0,$U131),
IF($P131="Rehired",IF(BB131&gt;0,$U131)))))))),IF('Actual Allocation Calc'!$AJ$78="C",'Actual Allocation Calc'!N131,'Actual Allocation Calc'!W131+IF($P131="Employed",$U131,
IF(AND($P131="Terminated"),($U131/7*AR131),
IF(AND($P131="Furloughed"),($U131/7*AR131)+($U131/7*BB131),
IF(AND($P131="Rehired"),($U131/7*BB131),
IF(AND($P131="Terminated",AR131&gt;0),$U131,
IF($P131="Furloughed",IF(AR131&gt;0,$U131)+IF(BB131&gt;0,$U131),
IF($P131="Rehired",IF(BB131&gt;0,$U131))))))))*'Actual Allocation Calc'!$AJ$99)))</f>
        <v/>
      </c>
      <c r="AB131" s="210" t="str">
        <f>IF($B131="","",IF('Actual Allocation Calc'!$AK$78="A",
IF($P131="Employed",$U131,
IF(AND($P131="Terminated"),($U131/7*AS131),
IF(AND($P131="Furloughed"),($U131/7*AS131)+($U131/7*BC131),
IF(AND($P131="Rehired"),($U131/7*BC131),
IF(AND($P131="Terminated",AS131&gt;0),$U131,
IF($P131="Furloughed",IF(AS131&gt;0,$U131)+IF(BC131&gt;0,$U131),
IF($P131="Rehired",IF(BC131&gt;0,$U131)))))))),IF('Actual Allocation Calc'!$AK$78="C",'Actual Allocation Calc'!O131,'Actual Allocation Calc'!X131+IF($P131="Employed",$U131,
IF(AND($P131="Terminated"),($U131/7*AS131),
IF(AND($P131="Furloughed"),($U131/7*AS131)+($U131/7*BC131),
IF(AND($P131="Rehired"),($U131/7*BC131),
IF(AND($P131="Terminated",AS131&gt;0),$U131,
IF($P131="Furloughed",IF(AS131&gt;0,$U131)+IF(BC131&gt;0,$U131),
IF($P131="Rehired",IF(BC131&gt;0,$U131))))))))*'Actual Allocation Calc'!$AK$99)))</f>
        <v/>
      </c>
      <c r="AC131" s="210" t="str">
        <f>IF($B131="","",IF('Actual Allocation Calc'!$AL$78="A",
IF($P131="Employed",$U131,
IF(AND($P131="Terminated"),($U131/7*AT131),
IF(AND($P131="Furloughed"),($U131/7*AT131)+($U131/7*BD131),
IF(AND($P131="Rehired"),($U131/7*BD131),
IF(AND($P131="Terminated",AT131&gt;0),$U131,
IF($P131="Furloughed",IF(AT131&gt;0,$U131)+IF(BD131&gt;0,$U131),
IF($P131="Rehired",IF(BD131&gt;0,$U131)))))))),IF('Actual Allocation Calc'!$AL$78="C",'Actual Allocation Calc'!P131,'Actual Allocation Calc'!Y131+IF($P131="Employed",$U131,
IF(AND($P131="Terminated"),($U131/7*AT131),
IF(AND($P131="Furloughed"),($U131/7*AT131)+($U131/7*BD131),
IF(AND($P131="Rehired"),($U131/7*BD131),
IF(AND($P131="Terminated",AT131&gt;0),$U131,
IF($P131="Furloughed",IF(AT131&gt;0,$U131)+IF(BD131&gt;0,$U131),
IF($P131="Rehired",IF(BD131&gt;0,$U131))))))))*'Actual Allocation Calc'!$AL$99)))</f>
        <v/>
      </c>
      <c r="AD131" s="210" t="str">
        <f>IF($B131="","",IF('Actual Allocation Calc'!$AM$78="A",
IF($P131="Employed",$U131,
IF(AND($P131="Terminated"),($U131/7*AU131),
IF(AND($P131="Furloughed"),($U131/7*AU131)+($U131/7*BE131),
IF(AND($P131="Rehired"),($U131/7*BE131),
IF(AND($P131="Terminated",AU131&gt;0),$U131,
IF($P131="Furloughed",IF(AU131&gt;0,$U131)+IF(BE131&gt;0,$U131),
IF($P131="Rehired",IF(BE131&gt;0,$U131)))))))),IF('Actual Allocation Calc'!$AM$78="C",'Actual Allocation Calc'!Q131,'Actual Allocation Calc'!Z131+IF($P131="Employed",$U131,
IF(AND($P131="Terminated"),($U131/7*AU131),
IF(AND($P131="Furloughed"),($U131/7*AU131)+($U131/7*BE131),
IF(AND($P131="Rehired"),($U131/7*BE131),
IF(AND($P131="Terminated",AU131&gt;0),$U131,
IF($P131="Furloughed",IF(AU131&gt;0,$U131)+IF(BE131&gt;0,$U131),
IF($P131="Rehired",IF(BE131&gt;0,$U131))))))))*'Actual Allocation Calc'!$AM$99)))</f>
        <v/>
      </c>
      <c r="AE131" s="210" t="str">
        <f>IF($B131="","",IF('Actual Allocation Calc'!$AN$78="A",
IF($P131="Employed",$U131,
IF(AND($P131="Terminated"),($U131/7*AV131),
IF(AND($P131="Furloughed"),($U131/7*AV131)+($U131/7*BF131),
IF(AND($P131="Rehired"),($U131/7*BF131),
IF(AND($P131="Terminated",AV131&gt;0),$U131,
IF($P131="Furloughed",IF(AV131&gt;0,$U131)+IF(BF131&gt;0,$U131),
IF($P131="Rehired",IF(BF131&gt;0,$U131)))))))),IF('Actual Allocation Calc'!$AN$78="C",'Actual Allocation Calc'!R131,'Actual Allocation Calc'!AA131+IF($P131="Employed",$U131,
IF(AND($P131="Terminated"),($U131/7*AV131),
IF(AND($P131="Furloughed"),($U131/7*AV131)+($U131/7*BF131),
IF(AND($P131="Rehired"),($U131/7*BF131),
IF(AND($P131="Terminated",AV131&gt;0),$U131,
IF($P131="Furloughed",IF(AV131&gt;0,$U131)+IF(BF131&gt;0,$U131),
IF($P131="Rehired",IF(BF131&gt;0,$U131))))))))*'Actual Allocation Calc'!$AN$99)))</f>
        <v/>
      </c>
      <c r="AF131" s="210" t="str">
        <f>IF($B131="","",IF('Actual Allocation Calc'!$AO$78="A",
IF($P131="Employed",$U131,
IF(AND($P131="Terminated"),($U131/7*AW131),
IF(AND($P131="Furloughed"),($U131/7*AW131)+($U131/7*BG131),
IF(AND($P131="Rehired"),($U131/7*BG131),
IF(AND($P131="Terminated",AW131&gt;0),$U131,
IF($P131="Furloughed",IF(AW131&gt;0,$U131)+IF(BG131&gt;0,$U131),
IF($P131="Rehired",IF(BG131&gt;0,$U131)))))))),IF('Actual Allocation Calc'!$AO$78="C",'Actual Allocation Calc'!S131,'Actual Allocation Calc'!AB131+IF($P131="Employed",$U131,
IF(AND($P131="Terminated"),($U131/7*AW131),
IF(AND($P131="Furloughed"),($U131/7*AW131)+($U131/7*BG131),
IF(AND($P131="Rehired"),($U131/7*BG131),
IF(AND($P131="Terminated",AW131&gt;0),$U131,
IF($P131="Furloughed",IF(AW131&gt;0,$U131)+IF(BG131&gt;0,$U131),
IF($P131="Rehired",IF(BG131&gt;0,$U131))))))))*'Actual Allocation Calc'!$AO$99)))</f>
        <v/>
      </c>
      <c r="AG131" s="210" t="str">
        <f>IF($B131="","",IF('Actual Allocation Calc'!$AP$78="A",
IF($P131="Employed",$U131/7*BK131,
IF(AND($P131="Terminated"),($U131/7*AX131),
IF(AND($P131="Furloughed"),($U131/7*AX131)+($U131/7*BH131),
IF(AND($P131="Rehired"),($U131/7*BH131),
IF(AND($P131="Terminated",AX131&gt;0),$U131,
IF($P131="Furloughed",IF(AX131&gt;0,$U131)+IF(BH131&gt;0,$U131),
IF($P131="Rehired",IF(BH131&gt;0,$U131)))))))),IF('Actual Allocation Calc'!$AP$78="C",'Actual Allocation Calc'!T131,'Actual Allocation Calc'!AC131+IF($P131="Employed",$U131/7*BK131,
IF(AND($P131="Terminated"),($U131/7*AX131),
IF(AND($P131="Furloughed"),($U131/7*AX131)+($U131/7*BH131),
IF(AND($P131="Rehired"),($U131/7*BH131),
IF(AND($P131="Terminated",AX131&gt;0),$U131,
IF($P131="Furloughed",IF(AX131&gt;0,$U131)+IF(BH131&gt;0,$U131),
IF($P131="Rehired",IF(BH131&gt;0,$U131))))))))*'Actual Allocation Calc'!$AP$99)))</f>
        <v/>
      </c>
      <c r="AH131" s="536"/>
      <c r="AI131" s="82">
        <f t="shared" si="45"/>
        <v>0</v>
      </c>
      <c r="AJ131" s="210">
        <f t="shared" si="27"/>
        <v>0</v>
      </c>
      <c r="AK131" s="397" t="str">
        <f t="shared" si="28"/>
        <v/>
      </c>
      <c r="AM131" s="173"/>
      <c r="AO131" s="214" t="str">
        <f>IFERROR(IF($V131="","",VLOOKUP(V131,'Calendar Calcs'!$B$2:$E1098,4,FALSE)),0)</f>
        <v/>
      </c>
      <c r="AP131" s="69" t="str">
        <f>IF($AO131="","", IF($AO131&lt;AP$23,0,IF($AO131&gt;AP$23,COUNTIFS('Calendar Calcs'!$E$2:$E1098,AP$23),COUNTIFS('Calendar Calcs'!$E$2:$E1098,AP$23,'Calendar Calcs'!$D$2:$D1098,"&lt;="&amp;WEEKDAY($V131)))))</f>
        <v/>
      </c>
      <c r="AQ131" s="69" t="str">
        <f>IF($AO131="","", IF($AO131&lt;AQ$23,0,IF($AO131&gt;AQ$23,COUNTIFS('Calendar Calcs'!$E$2:$E1098,AQ$23),COUNTIFS('Calendar Calcs'!$E$2:$E1098,AQ$23,'Calendar Calcs'!$D$2:$D1098,"&lt;="&amp;WEEKDAY($V131)))))</f>
        <v/>
      </c>
      <c r="AR131" s="69" t="str">
        <f>IF($AO131="","", IF($AO131&lt;AR$23,0,IF($AO131&gt;AR$23,COUNTIFS('Calendar Calcs'!$E$2:$E1098,AR$23),COUNTIFS('Calendar Calcs'!$E$2:$E1098,AR$23,'Calendar Calcs'!$D$2:$D1098,"&lt;="&amp;WEEKDAY($V131)))))</f>
        <v/>
      </c>
      <c r="AS131" s="69" t="str">
        <f>IF($AO131="","", IF($AO131&lt;AS$23,0,IF($AO131&gt;AS$23,COUNTIFS('Calendar Calcs'!$E$2:$E1098,AS$23),COUNTIFS('Calendar Calcs'!$E$2:$E1098,AS$23,'Calendar Calcs'!$D$2:$D1098,"&lt;="&amp;WEEKDAY($V131)))))</f>
        <v/>
      </c>
      <c r="AT131" s="69" t="str">
        <f>IF($AO131="","", IF($AO131&lt;AT$23,0,IF($AO131&gt;AT$23,COUNTIFS('Calendar Calcs'!$E$2:$E1098,AT$23),COUNTIFS('Calendar Calcs'!$E$2:$E1098,AT$23,'Calendar Calcs'!$D$2:$D1098,"&lt;="&amp;WEEKDAY($V131)))))</f>
        <v/>
      </c>
      <c r="AU131" s="69" t="str">
        <f>IF($AO131="","", IF($AO131&lt;AU$23,0,IF($AO131&gt;AU$23,COUNTIFS('Calendar Calcs'!$E$2:$E1098,AU$23),COUNTIFS('Calendar Calcs'!$E$2:$E1098,AU$23,'Calendar Calcs'!$D$2:$D1098,"&lt;="&amp;WEEKDAY($V131)))))</f>
        <v/>
      </c>
      <c r="AV131" s="69" t="str">
        <f>IF($AO131="","", IF($AO131&lt;AV$23,0,IF($AO131&gt;AV$23,COUNTIFS('Calendar Calcs'!$E$2:$E1098,AV$23),COUNTIFS('Calendar Calcs'!$E$2:$E1098,AV$23,'Calendar Calcs'!$D$2:$D1098,"&lt;="&amp;WEEKDAY($V131)))))</f>
        <v/>
      </c>
      <c r="AW131" s="69" t="str">
        <f>IF($AO131="","", IF($AO131&lt;AW$23,0,IF($AO131&gt;AW$23,COUNTIFS('Calendar Calcs'!$E$2:$E1098,AW$23),COUNTIFS('Calendar Calcs'!$E$2:$E1098,AW$23,'Calendar Calcs'!$D$2:$D1098,"&lt;="&amp;WEEKDAY($V131)))))</f>
        <v/>
      </c>
      <c r="AX131" s="69" t="str">
        <f>IF($AO131="","", IF($AO131&lt;AX$23,0,IF($AO131&gt;AX$23,COUNTIFS('Calendar Calcs'!$E$2:$E1098,AX$23),COUNTIFS('Calendar Calcs'!$E$2:$E1098,AX$23,'Calendar Calcs'!$D$2:$D1098,"&lt;="&amp;WEEKDAY($V131)))))</f>
        <v/>
      </c>
      <c r="AY131" s="69" t="str">
        <f>IF($W131="","",VLOOKUP($W131,'Calendar Calcs'!$B$2:$E1098,4,FALSE))</f>
        <v/>
      </c>
      <c r="AZ131" s="69" t="str">
        <f>IF($AY131="","",IF($AY131&gt;AZ$23,0,IF($AY131&lt;AZ$23,COUNTIFS('Calendar Calcs'!$E$2:$E1098,AZ$23),COUNTIFS('Calendar Calcs'!$E$2:$E1098,AZ$23,'Calendar Calcs'!$D$2:$D1098,"&gt;="&amp;WEEKDAY($W131)))))</f>
        <v/>
      </c>
      <c r="BA131" s="69" t="str">
        <f>IF($AY131="","",IF($AY131&gt;BA$23,0,IF($AY131&lt;BA$23,COUNTIFS('Calendar Calcs'!$E$2:$E1098,BA$23),COUNTIFS('Calendar Calcs'!$E$2:$E1098,BA$23,'Calendar Calcs'!$D$2:$D1098,"&gt;="&amp;WEEKDAY($W131)))))</f>
        <v/>
      </c>
      <c r="BB131" s="69" t="str">
        <f>IF($AY131="","",IF($AY131&gt;BB$23,0,IF($AY131&lt;BB$23,COUNTIFS('Calendar Calcs'!$E$2:$E1098,BB$23),COUNTIFS('Calendar Calcs'!$E$2:$E1098,BB$23,'Calendar Calcs'!$D$2:$D1098,"&gt;="&amp;WEEKDAY($W131)))))</f>
        <v/>
      </c>
      <c r="BC131" s="69" t="str">
        <f>IF($AY131="","",IF($AY131&gt;BC$23,0,IF($AY131&lt;BC$23,COUNTIFS('Calendar Calcs'!$E$2:$E1098,BC$23),COUNTIFS('Calendar Calcs'!$E$2:$E1098,BC$23,'Calendar Calcs'!$D$2:$D1098,"&gt;="&amp;WEEKDAY($W131)))))</f>
        <v/>
      </c>
      <c r="BD131" s="69" t="str">
        <f>IF($AY131="","",IF($AY131&gt;BD$23,0,IF($AY131&lt;BD$23,COUNTIFS('Calendar Calcs'!$E$2:$E1098,BD$23),COUNTIFS('Calendar Calcs'!$E$2:$E1098,BD$23,'Calendar Calcs'!$D$2:$D1098,"&gt;="&amp;WEEKDAY($W131)))))</f>
        <v/>
      </c>
      <c r="BE131" s="69" t="str">
        <f>IF($AY131="","",IF($AY131&gt;BE$23,0,IF($AY131&lt;BE$23,COUNTIFS('Calendar Calcs'!$E$2:$E1098,BE$23),COUNTIFS('Calendar Calcs'!$E$2:$E1098,BE$23,'Calendar Calcs'!$D$2:$D1098,"&gt;="&amp;WEEKDAY($W131)))))</f>
        <v/>
      </c>
      <c r="BF131" s="69" t="str">
        <f>IF($AY131="","",IF($AY131&gt;BF$23,0,IF($AY131&lt;BF$23,COUNTIFS('Calendar Calcs'!$E$2:$E1098,BF$23),COUNTIFS('Calendar Calcs'!$E$2:$E1098,BF$23,'Calendar Calcs'!$D$2:$D1098,"&gt;="&amp;WEEKDAY($W131)))))</f>
        <v/>
      </c>
      <c r="BG131" s="69" t="str">
        <f>IF($AY131="","",IF($AY131&gt;BG$23,0,IF($AY131&lt;BG$23,COUNTIFS('Calendar Calcs'!$E$2:$E1098,BG$23),COUNTIFS('Calendar Calcs'!$E$2:$E1098,BG$23,'Calendar Calcs'!$D$2:$D1098,"&gt;="&amp;WEEKDAY($W131)))))</f>
        <v/>
      </c>
      <c r="BH131" s="69">
        <f t="shared" si="29"/>
        <v>6</v>
      </c>
      <c r="BI131" s="69">
        <f>IF(Cover!$E$43="","",VLOOKUP(Cover!$E$43,'Calendar Calcs'!$B$2:$E1098,4,FALSE))</f>
        <v>1</v>
      </c>
      <c r="BJ131" s="69">
        <f>IF($BI131="","", IF($BI131&lt;BJ$23,0,IF($BI131&gt;=BJ$23,COUNTIFS('Calendar Calcs'!$E$2:$E1098,BJ$23),COUNTIFS('Calendar Calcs'!$E$2:$E1098,BJ$23,'Calendar Calcs'!$D$2:$D1098,"&lt;="&amp;WEEKDAY($V131)))))</f>
        <v>1</v>
      </c>
      <c r="BK131" s="69">
        <f t="shared" si="26"/>
        <v>6</v>
      </c>
      <c r="BN131" s="69" t="str">
        <f>IF(T131&gt;0,"FTE",IF(Cover!$E$47="Weekly",IF(S131&gt;29.75,"FTE","PTE"),IF(S131&gt;59.75,"FTE","PTE")))</f>
        <v>PTE</v>
      </c>
      <c r="BO131" s="69">
        <f>IF(BN131="FTE",30,IF(Cover!$E$47="Weekly",'STEP 2 EE Data'!S131,'STEP 2 EE Data'!S131/2))</f>
        <v>0</v>
      </c>
      <c r="BP131" s="209">
        <f t="shared" si="30"/>
        <v>0</v>
      </c>
      <c r="BQ131" s="209">
        <f t="shared" si="31"/>
        <v>0</v>
      </c>
      <c r="BR131" s="209">
        <f t="shared" si="32"/>
        <v>0</v>
      </c>
      <c r="BS131" s="209">
        <f t="shared" si="33"/>
        <v>0</v>
      </c>
      <c r="BT131" s="209">
        <f t="shared" si="34"/>
        <v>0</v>
      </c>
      <c r="BU131" s="209">
        <f t="shared" si="35"/>
        <v>0</v>
      </c>
      <c r="BV131" s="209">
        <f t="shared" si="36"/>
        <v>0</v>
      </c>
      <c r="BW131" s="209">
        <f t="shared" si="37"/>
        <v>0</v>
      </c>
      <c r="BX131" s="209">
        <f t="shared" si="38"/>
        <v>0</v>
      </c>
      <c r="CC131" s="210" t="str">
        <f>IF(B131="","",IF(C131="",IF(Cover!$E$47="Weekly",'STEP 3 EE Comp'!BI136*8,'STEP 3 EE Comp'!BI136*4),IF(Cover!$E$47="Weekly",'STEP 3 EE Comp'!BI136,'STEP 3 EE Comp'!BI136)))</f>
        <v/>
      </c>
      <c r="CD131" s="82" t="str">
        <f t="shared" si="39"/>
        <v/>
      </c>
      <c r="CE131" s="417">
        <f t="shared" si="40"/>
        <v>1</v>
      </c>
      <c r="CF131" s="82" t="str">
        <f t="shared" si="41"/>
        <v>Good</v>
      </c>
      <c r="CG131" s="82">
        <f t="shared" si="42"/>
        <v>0</v>
      </c>
      <c r="CH131" s="234">
        <f t="shared" si="43"/>
        <v>0</v>
      </c>
    </row>
    <row r="132" spans="1:86" s="69" customFormat="1" x14ac:dyDescent="0.3">
      <c r="A132" s="554"/>
      <c r="B132" s="478"/>
      <c r="C132" s="52"/>
      <c r="D132" s="565"/>
      <c r="E132" s="52"/>
      <c r="F132" s="507"/>
      <c r="G132" s="210">
        <f t="shared" si="44"/>
        <v>0</v>
      </c>
      <c r="H132" s="82">
        <f t="shared" si="25"/>
        <v>0</v>
      </c>
      <c r="I132" s="211"/>
      <c r="J132" s="441" t="s">
        <v>21</v>
      </c>
      <c r="K132" s="441" t="s">
        <v>21</v>
      </c>
      <c r="L132" s="441" t="s">
        <v>21</v>
      </c>
      <c r="M132" s="441" t="s">
        <v>21</v>
      </c>
      <c r="N132" s="568" t="s">
        <v>21</v>
      </c>
      <c r="O132" s="211"/>
      <c r="P132" s="212" t="str">
        <f>IF(B132="","",
IF(AND(V132="",W132="",B132&lt;&gt;""),"Employed",
IF(AND(V132&lt;&gt;"",W132="",B132&lt;&gt;""),"Terminated",
IF(AND(V132&lt;&gt;"",W132&lt;&gt;"",B132&lt;&gt;""),IF(W132&lt;Cover!$E$43,"Employed","Furloughed"),
IF(AND(V132="",W132&lt;&gt;"",B132&lt;&gt;""),IF(W132&lt;Cover!$E$43,"Employed","Rehired"))))))</f>
        <v/>
      </c>
      <c r="Q132" s="211"/>
      <c r="R132" s="536"/>
      <c r="S132" s="563"/>
      <c r="T132" s="536"/>
      <c r="U132" s="82">
        <f>IF(Cover!$E$47="Weekly",IF(T132&gt;0,T132,R132*S132),IF(T132&gt;0,T132,R132*S132)/2)</f>
        <v>0</v>
      </c>
      <c r="V132" s="564"/>
      <c r="W132" s="564"/>
      <c r="Y132" s="213" t="str">
        <f>IF($B132="","",IF('Actual Allocation Calc'!$AH$78="A",
IF($P132="Employed",$U132/7*BJ132,
IF(AND($P132="Terminated"),($U132/7*AP132),
IF(AND($P132="Furloughed"),($U132/7*AP132)+($U132/7*AZ132),
IF(AND($P132="Rehired"),($U132/7*AZ132),
IF(AND($P132="Terminated",AP132&gt;0),$U132,
IF($P132="Furloughed",IF(AP132&gt;0,$U132)+IF(AZ132&gt;0,$U132),
IF($P132="Rehired",IF(AZ132&gt;0,$U132)))))))),IF('Actual Allocation Calc'!$AH$78="C",'Actual Allocation Calc'!L132,'Actual Allocation Calc'!U132+IF($P132="Employed",$U132/7*BJ132,
IF(AND($P132="Terminated"),($U132/7*AP132),
IF(AND($P132="Furloughed"),($U132/7*AP132)+($U132/7*AZ132),
IF(AND($P132="Rehired"),($U132/7*AZ132),
IF(AND($P132="Terminated",AP132&gt;0),$U132,
IF($P132="Furloughed",IF(AP132&gt;0,$U132)+IF(AZ132&gt;0,$U132),
IF($P132="Rehired",IF(AZ132&gt;0,$U132))))))))*'Actual Allocation Calc'!$AH$99)))</f>
        <v/>
      </c>
      <c r="Z132" s="210" t="str">
        <f>IF($B132="","",IF('Actual Allocation Calc'!$AI$78="A",
IF($P132="Employed",$U132,
IF(AND($P132="Terminated"),($U132/7*AQ132),
IF(AND($P132="Furloughed"),($U132/7*AQ132)+($U132/7*BA132),
IF(AND($P132="Rehired"),($U132/7*BA132),
IF(AND($P132="Terminated",AQ132&gt;0),$U132,
IF($P132="Furloughed",IF(AQ132&gt;0,$U132)+IF(BA132&gt;0,$U132),
IF($P132="Rehired",IF(BA132&gt;0,$U132)))))))),IF('Actual Allocation Calc'!$AI$78="C",'Actual Allocation Calc'!M132,'Actual Allocation Calc'!V132+IF($P132="Employed",$U132,
IF(AND($P132="Terminated"),($U132/7*AQ132),
IF(AND($P132="Furloughed"),($U132/7*AQ132)+($U132/7*BA132),
IF(AND($P132="Rehired"),($U132/7*BA132),
IF(AND($P132="Terminated",AQ132&gt;0),$U132,
IF($P132="Furloughed",IF(AQ132&gt;0,$U132)+IF(BA132&gt;0,$U132),
IF($P132="Rehired",IF(BA132&gt;0,$U132))))))))*'Actual Allocation Calc'!$AI$99)))</f>
        <v/>
      </c>
      <c r="AA132" s="210" t="str">
        <f>IF($B132="","",IF('Actual Allocation Calc'!$AJ$78="A",
IF($P132="Employed",$U132,
IF(AND($P132="Terminated"),($U132/7*AR132),
IF(AND($P132="Furloughed"),($U132/7*AR132)+($U132/7*BB132),
IF(AND($P132="Rehired"),($U132/7*BB132),
IF(AND($P132="Terminated",AR132&gt;0),$U132,
IF($P132="Furloughed",IF(AR132&gt;0,$U132)+IF(BB132&gt;0,$U132),
IF($P132="Rehired",IF(BB132&gt;0,$U132)))))))),IF('Actual Allocation Calc'!$AJ$78="C",'Actual Allocation Calc'!N132,'Actual Allocation Calc'!W132+IF($P132="Employed",$U132,
IF(AND($P132="Terminated"),($U132/7*AR132),
IF(AND($P132="Furloughed"),($U132/7*AR132)+($U132/7*BB132),
IF(AND($P132="Rehired"),($U132/7*BB132),
IF(AND($P132="Terminated",AR132&gt;0),$U132,
IF($P132="Furloughed",IF(AR132&gt;0,$U132)+IF(BB132&gt;0,$U132),
IF($P132="Rehired",IF(BB132&gt;0,$U132))))))))*'Actual Allocation Calc'!$AJ$99)))</f>
        <v/>
      </c>
      <c r="AB132" s="210" t="str">
        <f>IF($B132="","",IF('Actual Allocation Calc'!$AK$78="A",
IF($P132="Employed",$U132,
IF(AND($P132="Terminated"),($U132/7*AS132),
IF(AND($P132="Furloughed"),($U132/7*AS132)+($U132/7*BC132),
IF(AND($P132="Rehired"),($U132/7*BC132),
IF(AND($P132="Terminated",AS132&gt;0),$U132,
IF($P132="Furloughed",IF(AS132&gt;0,$U132)+IF(BC132&gt;0,$U132),
IF($P132="Rehired",IF(BC132&gt;0,$U132)))))))),IF('Actual Allocation Calc'!$AK$78="C",'Actual Allocation Calc'!O132,'Actual Allocation Calc'!X132+IF($P132="Employed",$U132,
IF(AND($P132="Terminated"),($U132/7*AS132),
IF(AND($P132="Furloughed"),($U132/7*AS132)+($U132/7*BC132),
IF(AND($P132="Rehired"),($U132/7*BC132),
IF(AND($P132="Terminated",AS132&gt;0),$U132,
IF($P132="Furloughed",IF(AS132&gt;0,$U132)+IF(BC132&gt;0,$U132),
IF($P132="Rehired",IF(BC132&gt;0,$U132))))))))*'Actual Allocation Calc'!$AK$99)))</f>
        <v/>
      </c>
      <c r="AC132" s="210" t="str">
        <f>IF($B132="","",IF('Actual Allocation Calc'!$AL$78="A",
IF($P132="Employed",$U132,
IF(AND($P132="Terminated"),($U132/7*AT132),
IF(AND($P132="Furloughed"),($U132/7*AT132)+($U132/7*BD132),
IF(AND($P132="Rehired"),($U132/7*BD132),
IF(AND($P132="Terminated",AT132&gt;0),$U132,
IF($P132="Furloughed",IF(AT132&gt;0,$U132)+IF(BD132&gt;0,$U132),
IF($P132="Rehired",IF(BD132&gt;0,$U132)))))))),IF('Actual Allocation Calc'!$AL$78="C",'Actual Allocation Calc'!P132,'Actual Allocation Calc'!Y132+IF($P132="Employed",$U132,
IF(AND($P132="Terminated"),($U132/7*AT132),
IF(AND($P132="Furloughed"),($U132/7*AT132)+($U132/7*BD132),
IF(AND($P132="Rehired"),($U132/7*BD132),
IF(AND($P132="Terminated",AT132&gt;0),$U132,
IF($P132="Furloughed",IF(AT132&gt;0,$U132)+IF(BD132&gt;0,$U132),
IF($P132="Rehired",IF(BD132&gt;0,$U132))))))))*'Actual Allocation Calc'!$AL$99)))</f>
        <v/>
      </c>
      <c r="AD132" s="210" t="str">
        <f>IF($B132="","",IF('Actual Allocation Calc'!$AM$78="A",
IF($P132="Employed",$U132,
IF(AND($P132="Terminated"),($U132/7*AU132),
IF(AND($P132="Furloughed"),($U132/7*AU132)+($U132/7*BE132),
IF(AND($P132="Rehired"),($U132/7*BE132),
IF(AND($P132="Terminated",AU132&gt;0),$U132,
IF($P132="Furloughed",IF(AU132&gt;0,$U132)+IF(BE132&gt;0,$U132),
IF($P132="Rehired",IF(BE132&gt;0,$U132)))))))),IF('Actual Allocation Calc'!$AM$78="C",'Actual Allocation Calc'!Q132,'Actual Allocation Calc'!Z132+IF($P132="Employed",$U132,
IF(AND($P132="Terminated"),($U132/7*AU132),
IF(AND($P132="Furloughed"),($U132/7*AU132)+($U132/7*BE132),
IF(AND($P132="Rehired"),($U132/7*BE132),
IF(AND($P132="Terminated",AU132&gt;0),$U132,
IF($P132="Furloughed",IF(AU132&gt;0,$U132)+IF(BE132&gt;0,$U132),
IF($P132="Rehired",IF(BE132&gt;0,$U132))))))))*'Actual Allocation Calc'!$AM$99)))</f>
        <v/>
      </c>
      <c r="AE132" s="210" t="str">
        <f>IF($B132="","",IF('Actual Allocation Calc'!$AN$78="A",
IF($P132="Employed",$U132,
IF(AND($P132="Terminated"),($U132/7*AV132),
IF(AND($P132="Furloughed"),($U132/7*AV132)+($U132/7*BF132),
IF(AND($P132="Rehired"),($U132/7*BF132),
IF(AND($P132="Terminated",AV132&gt;0),$U132,
IF($P132="Furloughed",IF(AV132&gt;0,$U132)+IF(BF132&gt;0,$U132),
IF($P132="Rehired",IF(BF132&gt;0,$U132)))))))),IF('Actual Allocation Calc'!$AN$78="C",'Actual Allocation Calc'!R132,'Actual Allocation Calc'!AA132+IF($P132="Employed",$U132,
IF(AND($P132="Terminated"),($U132/7*AV132),
IF(AND($P132="Furloughed"),($U132/7*AV132)+($U132/7*BF132),
IF(AND($P132="Rehired"),($U132/7*BF132),
IF(AND($P132="Terminated",AV132&gt;0),$U132,
IF($P132="Furloughed",IF(AV132&gt;0,$U132)+IF(BF132&gt;0,$U132),
IF($P132="Rehired",IF(BF132&gt;0,$U132))))))))*'Actual Allocation Calc'!$AN$99)))</f>
        <v/>
      </c>
      <c r="AF132" s="210" t="str">
        <f>IF($B132="","",IF('Actual Allocation Calc'!$AO$78="A",
IF($P132="Employed",$U132,
IF(AND($P132="Terminated"),($U132/7*AW132),
IF(AND($P132="Furloughed"),($U132/7*AW132)+($U132/7*BG132),
IF(AND($P132="Rehired"),($U132/7*BG132),
IF(AND($P132="Terminated",AW132&gt;0),$U132,
IF($P132="Furloughed",IF(AW132&gt;0,$U132)+IF(BG132&gt;0,$U132),
IF($P132="Rehired",IF(BG132&gt;0,$U132)))))))),IF('Actual Allocation Calc'!$AO$78="C",'Actual Allocation Calc'!S132,'Actual Allocation Calc'!AB132+IF($P132="Employed",$U132,
IF(AND($P132="Terminated"),($U132/7*AW132),
IF(AND($P132="Furloughed"),($U132/7*AW132)+($U132/7*BG132),
IF(AND($P132="Rehired"),($U132/7*BG132),
IF(AND($P132="Terminated",AW132&gt;0),$U132,
IF($P132="Furloughed",IF(AW132&gt;0,$U132)+IF(BG132&gt;0,$U132),
IF($P132="Rehired",IF(BG132&gt;0,$U132))))))))*'Actual Allocation Calc'!$AO$99)))</f>
        <v/>
      </c>
      <c r="AG132" s="210" t="str">
        <f>IF($B132="","",IF('Actual Allocation Calc'!$AP$78="A",
IF($P132="Employed",$U132/7*BK132,
IF(AND($P132="Terminated"),($U132/7*AX132),
IF(AND($P132="Furloughed"),($U132/7*AX132)+($U132/7*BH132),
IF(AND($P132="Rehired"),($U132/7*BH132),
IF(AND($P132="Terminated",AX132&gt;0),$U132,
IF($P132="Furloughed",IF(AX132&gt;0,$U132)+IF(BH132&gt;0,$U132),
IF($P132="Rehired",IF(BH132&gt;0,$U132)))))))),IF('Actual Allocation Calc'!$AP$78="C",'Actual Allocation Calc'!T132,'Actual Allocation Calc'!AC132+IF($P132="Employed",$U132/7*BK132,
IF(AND($P132="Terminated"),($U132/7*AX132),
IF(AND($P132="Furloughed"),($U132/7*AX132)+($U132/7*BH132),
IF(AND($P132="Rehired"),($U132/7*BH132),
IF(AND($P132="Terminated",AX132&gt;0),$U132,
IF($P132="Furloughed",IF(AX132&gt;0,$U132)+IF(BH132&gt;0,$U132),
IF($P132="Rehired",IF(BH132&gt;0,$U132))))))))*'Actual Allocation Calc'!$AP$99)))</f>
        <v/>
      </c>
      <c r="AH132" s="536"/>
      <c r="AI132" s="82">
        <f t="shared" si="45"/>
        <v>0</v>
      </c>
      <c r="AJ132" s="210">
        <f t="shared" si="27"/>
        <v>0</v>
      </c>
      <c r="AK132" s="397" t="str">
        <f t="shared" si="28"/>
        <v/>
      </c>
      <c r="AM132" s="173"/>
      <c r="AO132" s="214" t="str">
        <f>IFERROR(IF($V132="","",VLOOKUP(V132,'Calendar Calcs'!$B$2:$E1099,4,FALSE)),0)</f>
        <v/>
      </c>
      <c r="AP132" s="69" t="str">
        <f>IF($AO132="","", IF($AO132&lt;AP$23,0,IF($AO132&gt;AP$23,COUNTIFS('Calendar Calcs'!$E$2:$E1099,AP$23),COUNTIFS('Calendar Calcs'!$E$2:$E1099,AP$23,'Calendar Calcs'!$D$2:$D1099,"&lt;="&amp;WEEKDAY($V132)))))</f>
        <v/>
      </c>
      <c r="AQ132" s="69" t="str">
        <f>IF($AO132="","", IF($AO132&lt;AQ$23,0,IF($AO132&gt;AQ$23,COUNTIFS('Calendar Calcs'!$E$2:$E1099,AQ$23),COUNTIFS('Calendar Calcs'!$E$2:$E1099,AQ$23,'Calendar Calcs'!$D$2:$D1099,"&lt;="&amp;WEEKDAY($V132)))))</f>
        <v/>
      </c>
      <c r="AR132" s="69" t="str">
        <f>IF($AO132="","", IF($AO132&lt;AR$23,0,IF($AO132&gt;AR$23,COUNTIFS('Calendar Calcs'!$E$2:$E1099,AR$23),COUNTIFS('Calendar Calcs'!$E$2:$E1099,AR$23,'Calendar Calcs'!$D$2:$D1099,"&lt;="&amp;WEEKDAY($V132)))))</f>
        <v/>
      </c>
      <c r="AS132" s="69" t="str">
        <f>IF($AO132="","", IF($AO132&lt;AS$23,0,IF($AO132&gt;AS$23,COUNTIFS('Calendar Calcs'!$E$2:$E1099,AS$23),COUNTIFS('Calendar Calcs'!$E$2:$E1099,AS$23,'Calendar Calcs'!$D$2:$D1099,"&lt;="&amp;WEEKDAY($V132)))))</f>
        <v/>
      </c>
      <c r="AT132" s="69" t="str">
        <f>IF($AO132="","", IF($AO132&lt;AT$23,0,IF($AO132&gt;AT$23,COUNTIFS('Calendar Calcs'!$E$2:$E1099,AT$23),COUNTIFS('Calendar Calcs'!$E$2:$E1099,AT$23,'Calendar Calcs'!$D$2:$D1099,"&lt;="&amp;WEEKDAY($V132)))))</f>
        <v/>
      </c>
      <c r="AU132" s="69" t="str">
        <f>IF($AO132="","", IF($AO132&lt;AU$23,0,IF($AO132&gt;AU$23,COUNTIFS('Calendar Calcs'!$E$2:$E1099,AU$23),COUNTIFS('Calendar Calcs'!$E$2:$E1099,AU$23,'Calendar Calcs'!$D$2:$D1099,"&lt;="&amp;WEEKDAY($V132)))))</f>
        <v/>
      </c>
      <c r="AV132" s="69" t="str">
        <f>IF($AO132="","", IF($AO132&lt;AV$23,0,IF($AO132&gt;AV$23,COUNTIFS('Calendar Calcs'!$E$2:$E1099,AV$23),COUNTIFS('Calendar Calcs'!$E$2:$E1099,AV$23,'Calendar Calcs'!$D$2:$D1099,"&lt;="&amp;WEEKDAY($V132)))))</f>
        <v/>
      </c>
      <c r="AW132" s="69" t="str">
        <f>IF($AO132="","", IF($AO132&lt;AW$23,0,IF($AO132&gt;AW$23,COUNTIFS('Calendar Calcs'!$E$2:$E1099,AW$23),COUNTIFS('Calendar Calcs'!$E$2:$E1099,AW$23,'Calendar Calcs'!$D$2:$D1099,"&lt;="&amp;WEEKDAY($V132)))))</f>
        <v/>
      </c>
      <c r="AX132" s="69" t="str">
        <f>IF($AO132="","", IF($AO132&lt;AX$23,0,IF($AO132&gt;AX$23,COUNTIFS('Calendar Calcs'!$E$2:$E1099,AX$23),COUNTIFS('Calendar Calcs'!$E$2:$E1099,AX$23,'Calendar Calcs'!$D$2:$D1099,"&lt;="&amp;WEEKDAY($V132)))))</f>
        <v/>
      </c>
      <c r="AY132" s="69" t="str">
        <f>IF($W132="","",VLOOKUP($W132,'Calendar Calcs'!$B$2:$E1099,4,FALSE))</f>
        <v/>
      </c>
      <c r="AZ132" s="69" t="str">
        <f>IF($AY132="","",IF($AY132&gt;AZ$23,0,IF($AY132&lt;AZ$23,COUNTIFS('Calendar Calcs'!$E$2:$E1099,AZ$23),COUNTIFS('Calendar Calcs'!$E$2:$E1099,AZ$23,'Calendar Calcs'!$D$2:$D1099,"&gt;="&amp;WEEKDAY($W132)))))</f>
        <v/>
      </c>
      <c r="BA132" s="69" t="str">
        <f>IF($AY132="","",IF($AY132&gt;BA$23,0,IF($AY132&lt;BA$23,COUNTIFS('Calendar Calcs'!$E$2:$E1099,BA$23),COUNTIFS('Calendar Calcs'!$E$2:$E1099,BA$23,'Calendar Calcs'!$D$2:$D1099,"&gt;="&amp;WEEKDAY($W132)))))</f>
        <v/>
      </c>
      <c r="BB132" s="69" t="str">
        <f>IF($AY132="","",IF($AY132&gt;BB$23,0,IF($AY132&lt;BB$23,COUNTIFS('Calendar Calcs'!$E$2:$E1099,BB$23),COUNTIFS('Calendar Calcs'!$E$2:$E1099,BB$23,'Calendar Calcs'!$D$2:$D1099,"&gt;="&amp;WEEKDAY($W132)))))</f>
        <v/>
      </c>
      <c r="BC132" s="69" t="str">
        <f>IF($AY132="","",IF($AY132&gt;BC$23,0,IF($AY132&lt;BC$23,COUNTIFS('Calendar Calcs'!$E$2:$E1099,BC$23),COUNTIFS('Calendar Calcs'!$E$2:$E1099,BC$23,'Calendar Calcs'!$D$2:$D1099,"&gt;="&amp;WEEKDAY($W132)))))</f>
        <v/>
      </c>
      <c r="BD132" s="69" t="str">
        <f>IF($AY132="","",IF($AY132&gt;BD$23,0,IF($AY132&lt;BD$23,COUNTIFS('Calendar Calcs'!$E$2:$E1099,BD$23),COUNTIFS('Calendar Calcs'!$E$2:$E1099,BD$23,'Calendar Calcs'!$D$2:$D1099,"&gt;="&amp;WEEKDAY($W132)))))</f>
        <v/>
      </c>
      <c r="BE132" s="69" t="str">
        <f>IF($AY132="","",IF($AY132&gt;BE$23,0,IF($AY132&lt;BE$23,COUNTIFS('Calendar Calcs'!$E$2:$E1099,BE$23),COUNTIFS('Calendar Calcs'!$E$2:$E1099,BE$23,'Calendar Calcs'!$D$2:$D1099,"&gt;="&amp;WEEKDAY($W132)))))</f>
        <v/>
      </c>
      <c r="BF132" s="69" t="str">
        <f>IF($AY132="","",IF($AY132&gt;BF$23,0,IF($AY132&lt;BF$23,COUNTIFS('Calendar Calcs'!$E$2:$E1099,BF$23),COUNTIFS('Calendar Calcs'!$E$2:$E1099,BF$23,'Calendar Calcs'!$D$2:$D1099,"&gt;="&amp;WEEKDAY($W132)))))</f>
        <v/>
      </c>
      <c r="BG132" s="69" t="str">
        <f>IF($AY132="","",IF($AY132&gt;BG$23,0,IF($AY132&lt;BG$23,COUNTIFS('Calendar Calcs'!$E$2:$E1099,BG$23),COUNTIFS('Calendar Calcs'!$E$2:$E1099,BG$23,'Calendar Calcs'!$D$2:$D1099,"&gt;="&amp;WEEKDAY($W132)))))</f>
        <v/>
      </c>
      <c r="BH132" s="69">
        <f t="shared" si="29"/>
        <v>6</v>
      </c>
      <c r="BI132" s="69">
        <f>IF(Cover!$E$43="","",VLOOKUP(Cover!$E$43,'Calendar Calcs'!$B$2:$E1099,4,FALSE))</f>
        <v>1</v>
      </c>
      <c r="BJ132" s="69">
        <f>IF($BI132="","", IF($BI132&lt;BJ$23,0,IF($BI132&gt;=BJ$23,COUNTIFS('Calendar Calcs'!$E$2:$E1099,BJ$23),COUNTIFS('Calendar Calcs'!$E$2:$E1099,BJ$23,'Calendar Calcs'!$D$2:$D1099,"&lt;="&amp;WEEKDAY($V132)))))</f>
        <v>1</v>
      </c>
      <c r="BK132" s="69">
        <f t="shared" si="26"/>
        <v>6</v>
      </c>
      <c r="BN132" s="69" t="str">
        <f>IF(T132&gt;0,"FTE",IF(Cover!$E$47="Weekly",IF(S132&gt;29.75,"FTE","PTE"),IF(S132&gt;59.75,"FTE","PTE")))</f>
        <v>PTE</v>
      </c>
      <c r="BO132" s="69">
        <f>IF(BN132="FTE",30,IF(Cover!$E$47="Weekly",'STEP 2 EE Data'!S132,'STEP 2 EE Data'!S132/2))</f>
        <v>0</v>
      </c>
      <c r="BP132" s="209">
        <f t="shared" si="30"/>
        <v>0</v>
      </c>
      <c r="BQ132" s="209">
        <f t="shared" si="31"/>
        <v>0</v>
      </c>
      <c r="BR132" s="209">
        <f t="shared" si="32"/>
        <v>0</v>
      </c>
      <c r="BS132" s="209">
        <f t="shared" si="33"/>
        <v>0</v>
      </c>
      <c r="BT132" s="209">
        <f t="shared" si="34"/>
        <v>0</v>
      </c>
      <c r="BU132" s="209">
        <f t="shared" si="35"/>
        <v>0</v>
      </c>
      <c r="BV132" s="209">
        <f t="shared" si="36"/>
        <v>0</v>
      </c>
      <c r="BW132" s="209">
        <f t="shared" si="37"/>
        <v>0</v>
      </c>
      <c r="BX132" s="209">
        <f t="shared" si="38"/>
        <v>0</v>
      </c>
      <c r="CC132" s="210" t="str">
        <f>IF(B132="","",IF(C132="",IF(Cover!$E$47="Weekly",'STEP 3 EE Comp'!BI137*8,'STEP 3 EE Comp'!BI137*4),IF(Cover!$E$47="Weekly",'STEP 3 EE Comp'!BI137,'STEP 3 EE Comp'!BI137)))</f>
        <v/>
      </c>
      <c r="CD132" s="82" t="str">
        <f t="shared" si="39"/>
        <v/>
      </c>
      <c r="CE132" s="417">
        <f t="shared" si="40"/>
        <v>1</v>
      </c>
      <c r="CF132" s="82" t="str">
        <f t="shared" si="41"/>
        <v>Good</v>
      </c>
      <c r="CG132" s="82">
        <f t="shared" si="42"/>
        <v>0</v>
      </c>
      <c r="CH132" s="234">
        <f t="shared" si="43"/>
        <v>0</v>
      </c>
    </row>
    <row r="133" spans="1:86" s="69" customFormat="1" x14ac:dyDescent="0.3">
      <c r="A133" s="530"/>
      <c r="B133" s="477"/>
      <c r="C133" s="52"/>
      <c r="D133" s="565"/>
      <c r="E133" s="52"/>
      <c r="F133" s="507"/>
      <c r="G133" s="210">
        <f t="shared" si="44"/>
        <v>0</v>
      </c>
      <c r="H133" s="82">
        <f t="shared" si="25"/>
        <v>0</v>
      </c>
      <c r="I133" s="211"/>
      <c r="J133" s="441" t="s">
        <v>21</v>
      </c>
      <c r="K133" s="441" t="s">
        <v>21</v>
      </c>
      <c r="L133" s="441" t="s">
        <v>21</v>
      </c>
      <c r="M133" s="441" t="s">
        <v>21</v>
      </c>
      <c r="N133" s="568" t="s">
        <v>21</v>
      </c>
      <c r="O133" s="211"/>
      <c r="P133" s="212" t="str">
        <f>IF(B133="","",
IF(AND(V133="",W133="",B133&lt;&gt;""),"Employed",
IF(AND(V133&lt;&gt;"",W133="",B133&lt;&gt;""),"Terminated",
IF(AND(V133&lt;&gt;"",W133&lt;&gt;"",B133&lt;&gt;""),IF(W133&lt;Cover!$E$43,"Employed","Furloughed"),
IF(AND(V133="",W133&lt;&gt;"",B133&lt;&gt;""),IF(W133&lt;Cover!$E$43,"Employed","Rehired"))))))</f>
        <v/>
      </c>
      <c r="Q133" s="211"/>
      <c r="R133" s="536"/>
      <c r="S133" s="563"/>
      <c r="T133" s="536"/>
      <c r="U133" s="82">
        <f>IF(Cover!$E$47="Weekly",IF(T133&gt;0,T133,R133*S133),IF(T133&gt;0,T133,R133*S133)/2)</f>
        <v>0</v>
      </c>
      <c r="V133" s="564"/>
      <c r="W133" s="564"/>
      <c r="Y133" s="213" t="str">
        <f>IF($B133="","",IF('Actual Allocation Calc'!$AH$78="A",
IF($P133="Employed",$U133/7*BJ133,
IF(AND($P133="Terminated"),($U133/7*AP133),
IF(AND($P133="Furloughed"),($U133/7*AP133)+($U133/7*AZ133),
IF(AND($P133="Rehired"),($U133/7*AZ133),
IF(AND($P133="Terminated",AP133&gt;0),$U133,
IF($P133="Furloughed",IF(AP133&gt;0,$U133)+IF(AZ133&gt;0,$U133),
IF($P133="Rehired",IF(AZ133&gt;0,$U133)))))))),IF('Actual Allocation Calc'!$AH$78="C",'Actual Allocation Calc'!L133,'Actual Allocation Calc'!U133+IF($P133="Employed",$U133/7*BJ133,
IF(AND($P133="Terminated"),($U133/7*AP133),
IF(AND($P133="Furloughed"),($U133/7*AP133)+($U133/7*AZ133),
IF(AND($P133="Rehired"),($U133/7*AZ133),
IF(AND($P133="Terminated",AP133&gt;0),$U133,
IF($P133="Furloughed",IF(AP133&gt;0,$U133)+IF(AZ133&gt;0,$U133),
IF($P133="Rehired",IF(AZ133&gt;0,$U133))))))))*'Actual Allocation Calc'!$AH$99)))</f>
        <v/>
      </c>
      <c r="Z133" s="210" t="str">
        <f>IF($B133="","",IF('Actual Allocation Calc'!$AI$78="A",
IF($P133="Employed",$U133,
IF(AND($P133="Terminated"),($U133/7*AQ133),
IF(AND($P133="Furloughed"),($U133/7*AQ133)+($U133/7*BA133),
IF(AND($P133="Rehired"),($U133/7*BA133),
IF(AND($P133="Terminated",AQ133&gt;0),$U133,
IF($P133="Furloughed",IF(AQ133&gt;0,$U133)+IF(BA133&gt;0,$U133),
IF($P133="Rehired",IF(BA133&gt;0,$U133)))))))),IF('Actual Allocation Calc'!$AI$78="C",'Actual Allocation Calc'!M133,'Actual Allocation Calc'!V133+IF($P133="Employed",$U133,
IF(AND($P133="Terminated"),($U133/7*AQ133),
IF(AND($P133="Furloughed"),($U133/7*AQ133)+($U133/7*BA133),
IF(AND($P133="Rehired"),($U133/7*BA133),
IF(AND($P133="Terminated",AQ133&gt;0),$U133,
IF($P133="Furloughed",IF(AQ133&gt;0,$U133)+IF(BA133&gt;0,$U133),
IF($P133="Rehired",IF(BA133&gt;0,$U133))))))))*'Actual Allocation Calc'!$AI$99)))</f>
        <v/>
      </c>
      <c r="AA133" s="210" t="str">
        <f>IF($B133="","",IF('Actual Allocation Calc'!$AJ$78="A",
IF($P133="Employed",$U133,
IF(AND($P133="Terminated"),($U133/7*AR133),
IF(AND($P133="Furloughed"),($U133/7*AR133)+($U133/7*BB133),
IF(AND($P133="Rehired"),($U133/7*BB133),
IF(AND($P133="Terminated",AR133&gt;0),$U133,
IF($P133="Furloughed",IF(AR133&gt;0,$U133)+IF(BB133&gt;0,$U133),
IF($P133="Rehired",IF(BB133&gt;0,$U133)))))))),IF('Actual Allocation Calc'!$AJ$78="C",'Actual Allocation Calc'!N133,'Actual Allocation Calc'!W133+IF($P133="Employed",$U133,
IF(AND($P133="Terminated"),($U133/7*AR133),
IF(AND($P133="Furloughed"),($U133/7*AR133)+($U133/7*BB133),
IF(AND($P133="Rehired"),($U133/7*BB133),
IF(AND($P133="Terminated",AR133&gt;0),$U133,
IF($P133="Furloughed",IF(AR133&gt;0,$U133)+IF(BB133&gt;0,$U133),
IF($P133="Rehired",IF(BB133&gt;0,$U133))))))))*'Actual Allocation Calc'!$AJ$99)))</f>
        <v/>
      </c>
      <c r="AB133" s="210" t="str">
        <f>IF($B133="","",IF('Actual Allocation Calc'!$AK$78="A",
IF($P133="Employed",$U133,
IF(AND($P133="Terminated"),($U133/7*AS133),
IF(AND($P133="Furloughed"),($U133/7*AS133)+($U133/7*BC133),
IF(AND($P133="Rehired"),($U133/7*BC133),
IF(AND($P133="Terminated",AS133&gt;0),$U133,
IF($P133="Furloughed",IF(AS133&gt;0,$U133)+IF(BC133&gt;0,$U133),
IF($P133="Rehired",IF(BC133&gt;0,$U133)))))))),IF('Actual Allocation Calc'!$AK$78="C",'Actual Allocation Calc'!O133,'Actual Allocation Calc'!X133+IF($P133="Employed",$U133,
IF(AND($P133="Terminated"),($U133/7*AS133),
IF(AND($P133="Furloughed"),($U133/7*AS133)+($U133/7*BC133),
IF(AND($P133="Rehired"),($U133/7*BC133),
IF(AND($P133="Terminated",AS133&gt;0),$U133,
IF($P133="Furloughed",IF(AS133&gt;0,$U133)+IF(BC133&gt;0,$U133),
IF($P133="Rehired",IF(BC133&gt;0,$U133))))))))*'Actual Allocation Calc'!$AK$99)))</f>
        <v/>
      </c>
      <c r="AC133" s="210" t="str">
        <f>IF($B133="","",IF('Actual Allocation Calc'!$AL$78="A",
IF($P133="Employed",$U133,
IF(AND($P133="Terminated"),($U133/7*AT133),
IF(AND($P133="Furloughed"),($U133/7*AT133)+($U133/7*BD133),
IF(AND($P133="Rehired"),($U133/7*BD133),
IF(AND($P133="Terminated",AT133&gt;0),$U133,
IF($P133="Furloughed",IF(AT133&gt;0,$U133)+IF(BD133&gt;0,$U133),
IF($P133="Rehired",IF(BD133&gt;0,$U133)))))))),IF('Actual Allocation Calc'!$AL$78="C",'Actual Allocation Calc'!P133,'Actual Allocation Calc'!Y133+IF($P133="Employed",$U133,
IF(AND($P133="Terminated"),($U133/7*AT133),
IF(AND($P133="Furloughed"),($U133/7*AT133)+($U133/7*BD133),
IF(AND($P133="Rehired"),($U133/7*BD133),
IF(AND($P133="Terminated",AT133&gt;0),$U133,
IF($P133="Furloughed",IF(AT133&gt;0,$U133)+IF(BD133&gt;0,$U133),
IF($P133="Rehired",IF(BD133&gt;0,$U133))))))))*'Actual Allocation Calc'!$AL$99)))</f>
        <v/>
      </c>
      <c r="AD133" s="210" t="str">
        <f>IF($B133="","",IF('Actual Allocation Calc'!$AM$78="A",
IF($P133="Employed",$U133,
IF(AND($P133="Terminated"),($U133/7*AU133),
IF(AND($P133="Furloughed"),($U133/7*AU133)+($U133/7*BE133),
IF(AND($P133="Rehired"),($U133/7*BE133),
IF(AND($P133="Terminated",AU133&gt;0),$U133,
IF($P133="Furloughed",IF(AU133&gt;0,$U133)+IF(BE133&gt;0,$U133),
IF($P133="Rehired",IF(BE133&gt;0,$U133)))))))),IF('Actual Allocation Calc'!$AM$78="C",'Actual Allocation Calc'!Q133,'Actual Allocation Calc'!Z133+IF($P133="Employed",$U133,
IF(AND($P133="Terminated"),($U133/7*AU133),
IF(AND($P133="Furloughed"),($U133/7*AU133)+($U133/7*BE133),
IF(AND($P133="Rehired"),($U133/7*BE133),
IF(AND($P133="Terminated",AU133&gt;0),$U133,
IF($P133="Furloughed",IF(AU133&gt;0,$U133)+IF(BE133&gt;0,$U133),
IF($P133="Rehired",IF(BE133&gt;0,$U133))))))))*'Actual Allocation Calc'!$AM$99)))</f>
        <v/>
      </c>
      <c r="AE133" s="210" t="str">
        <f>IF($B133="","",IF('Actual Allocation Calc'!$AN$78="A",
IF($P133="Employed",$U133,
IF(AND($P133="Terminated"),($U133/7*AV133),
IF(AND($P133="Furloughed"),($U133/7*AV133)+($U133/7*BF133),
IF(AND($P133="Rehired"),($U133/7*BF133),
IF(AND($P133="Terminated",AV133&gt;0),$U133,
IF($P133="Furloughed",IF(AV133&gt;0,$U133)+IF(BF133&gt;0,$U133),
IF($P133="Rehired",IF(BF133&gt;0,$U133)))))))),IF('Actual Allocation Calc'!$AN$78="C",'Actual Allocation Calc'!R133,'Actual Allocation Calc'!AA133+IF($P133="Employed",$U133,
IF(AND($P133="Terminated"),($U133/7*AV133),
IF(AND($P133="Furloughed"),($U133/7*AV133)+($U133/7*BF133),
IF(AND($P133="Rehired"),($U133/7*BF133),
IF(AND($P133="Terminated",AV133&gt;0),$U133,
IF($P133="Furloughed",IF(AV133&gt;0,$U133)+IF(BF133&gt;0,$U133),
IF($P133="Rehired",IF(BF133&gt;0,$U133))))))))*'Actual Allocation Calc'!$AN$99)))</f>
        <v/>
      </c>
      <c r="AF133" s="210" t="str">
        <f>IF($B133="","",IF('Actual Allocation Calc'!$AO$78="A",
IF($P133="Employed",$U133,
IF(AND($P133="Terminated"),($U133/7*AW133),
IF(AND($P133="Furloughed"),($U133/7*AW133)+($U133/7*BG133),
IF(AND($P133="Rehired"),($U133/7*BG133),
IF(AND($P133="Terminated",AW133&gt;0),$U133,
IF($P133="Furloughed",IF(AW133&gt;0,$U133)+IF(BG133&gt;0,$U133),
IF($P133="Rehired",IF(BG133&gt;0,$U133)))))))),IF('Actual Allocation Calc'!$AO$78="C",'Actual Allocation Calc'!S133,'Actual Allocation Calc'!AB133+IF($P133="Employed",$U133,
IF(AND($P133="Terminated"),($U133/7*AW133),
IF(AND($P133="Furloughed"),($U133/7*AW133)+($U133/7*BG133),
IF(AND($P133="Rehired"),($U133/7*BG133),
IF(AND($P133="Terminated",AW133&gt;0),$U133,
IF($P133="Furloughed",IF(AW133&gt;0,$U133)+IF(BG133&gt;0,$U133),
IF($P133="Rehired",IF(BG133&gt;0,$U133))))))))*'Actual Allocation Calc'!$AO$99)))</f>
        <v/>
      </c>
      <c r="AG133" s="210" t="str">
        <f>IF($B133="","",IF('Actual Allocation Calc'!$AP$78="A",
IF($P133="Employed",$U133/7*BK133,
IF(AND($P133="Terminated"),($U133/7*AX133),
IF(AND($P133="Furloughed"),($U133/7*AX133)+($U133/7*BH133),
IF(AND($P133="Rehired"),($U133/7*BH133),
IF(AND($P133="Terminated",AX133&gt;0),$U133,
IF($P133="Furloughed",IF(AX133&gt;0,$U133)+IF(BH133&gt;0,$U133),
IF($P133="Rehired",IF(BH133&gt;0,$U133)))))))),IF('Actual Allocation Calc'!$AP$78="C",'Actual Allocation Calc'!T133,'Actual Allocation Calc'!AC133+IF($P133="Employed",$U133/7*BK133,
IF(AND($P133="Terminated"),($U133/7*AX133),
IF(AND($P133="Furloughed"),($U133/7*AX133)+($U133/7*BH133),
IF(AND($P133="Rehired"),($U133/7*BH133),
IF(AND($P133="Terminated",AX133&gt;0),$U133,
IF($P133="Furloughed",IF(AX133&gt;0,$U133)+IF(BH133&gt;0,$U133),
IF($P133="Rehired",IF(BH133&gt;0,$U133))))))))*'Actual Allocation Calc'!$AP$99)))</f>
        <v/>
      </c>
      <c r="AH133" s="536"/>
      <c r="AI133" s="82">
        <f t="shared" si="45"/>
        <v>0</v>
      </c>
      <c r="AJ133" s="210">
        <f t="shared" si="27"/>
        <v>0</v>
      </c>
      <c r="AK133" s="397" t="str">
        <f t="shared" si="28"/>
        <v/>
      </c>
      <c r="AM133" s="173"/>
      <c r="AO133" s="214" t="str">
        <f>IFERROR(IF($V133="","",VLOOKUP(V133,'Calendar Calcs'!$B$2:$E1100,4,FALSE)),0)</f>
        <v/>
      </c>
      <c r="AP133" s="69" t="str">
        <f>IF($AO133="","", IF($AO133&lt;AP$23,0,IF($AO133&gt;AP$23,COUNTIFS('Calendar Calcs'!$E$2:$E1100,AP$23),COUNTIFS('Calendar Calcs'!$E$2:$E1100,AP$23,'Calendar Calcs'!$D$2:$D1100,"&lt;="&amp;WEEKDAY($V133)))))</f>
        <v/>
      </c>
      <c r="AQ133" s="69" t="str">
        <f>IF($AO133="","", IF($AO133&lt;AQ$23,0,IF($AO133&gt;AQ$23,COUNTIFS('Calendar Calcs'!$E$2:$E1100,AQ$23),COUNTIFS('Calendar Calcs'!$E$2:$E1100,AQ$23,'Calendar Calcs'!$D$2:$D1100,"&lt;="&amp;WEEKDAY($V133)))))</f>
        <v/>
      </c>
      <c r="AR133" s="69" t="str">
        <f>IF($AO133="","", IF($AO133&lt;AR$23,0,IF($AO133&gt;AR$23,COUNTIFS('Calendar Calcs'!$E$2:$E1100,AR$23),COUNTIFS('Calendar Calcs'!$E$2:$E1100,AR$23,'Calendar Calcs'!$D$2:$D1100,"&lt;="&amp;WEEKDAY($V133)))))</f>
        <v/>
      </c>
      <c r="AS133" s="69" t="str">
        <f>IF($AO133="","", IF($AO133&lt;AS$23,0,IF($AO133&gt;AS$23,COUNTIFS('Calendar Calcs'!$E$2:$E1100,AS$23),COUNTIFS('Calendar Calcs'!$E$2:$E1100,AS$23,'Calendar Calcs'!$D$2:$D1100,"&lt;="&amp;WEEKDAY($V133)))))</f>
        <v/>
      </c>
      <c r="AT133" s="69" t="str">
        <f>IF($AO133="","", IF($AO133&lt;AT$23,0,IF($AO133&gt;AT$23,COUNTIFS('Calendar Calcs'!$E$2:$E1100,AT$23),COUNTIFS('Calendar Calcs'!$E$2:$E1100,AT$23,'Calendar Calcs'!$D$2:$D1100,"&lt;="&amp;WEEKDAY($V133)))))</f>
        <v/>
      </c>
      <c r="AU133" s="69" t="str">
        <f>IF($AO133="","", IF($AO133&lt;AU$23,0,IF($AO133&gt;AU$23,COUNTIFS('Calendar Calcs'!$E$2:$E1100,AU$23),COUNTIFS('Calendar Calcs'!$E$2:$E1100,AU$23,'Calendar Calcs'!$D$2:$D1100,"&lt;="&amp;WEEKDAY($V133)))))</f>
        <v/>
      </c>
      <c r="AV133" s="69" t="str">
        <f>IF($AO133="","", IF($AO133&lt;AV$23,0,IF($AO133&gt;AV$23,COUNTIFS('Calendar Calcs'!$E$2:$E1100,AV$23),COUNTIFS('Calendar Calcs'!$E$2:$E1100,AV$23,'Calendar Calcs'!$D$2:$D1100,"&lt;="&amp;WEEKDAY($V133)))))</f>
        <v/>
      </c>
      <c r="AW133" s="69" t="str">
        <f>IF($AO133="","", IF($AO133&lt;AW$23,0,IF($AO133&gt;AW$23,COUNTIFS('Calendar Calcs'!$E$2:$E1100,AW$23),COUNTIFS('Calendar Calcs'!$E$2:$E1100,AW$23,'Calendar Calcs'!$D$2:$D1100,"&lt;="&amp;WEEKDAY($V133)))))</f>
        <v/>
      </c>
      <c r="AX133" s="69" t="str">
        <f>IF($AO133="","", IF($AO133&lt;AX$23,0,IF($AO133&gt;AX$23,COUNTIFS('Calendar Calcs'!$E$2:$E1100,AX$23),COUNTIFS('Calendar Calcs'!$E$2:$E1100,AX$23,'Calendar Calcs'!$D$2:$D1100,"&lt;="&amp;WEEKDAY($V133)))))</f>
        <v/>
      </c>
      <c r="AY133" s="69" t="str">
        <f>IF($W133="","",VLOOKUP($W133,'Calendar Calcs'!$B$2:$E1100,4,FALSE))</f>
        <v/>
      </c>
      <c r="AZ133" s="69" t="str">
        <f>IF($AY133="","",IF($AY133&gt;AZ$23,0,IF($AY133&lt;AZ$23,COUNTIFS('Calendar Calcs'!$E$2:$E1100,AZ$23),COUNTIFS('Calendar Calcs'!$E$2:$E1100,AZ$23,'Calendar Calcs'!$D$2:$D1100,"&gt;="&amp;WEEKDAY($W133)))))</f>
        <v/>
      </c>
      <c r="BA133" s="69" t="str">
        <f>IF($AY133="","",IF($AY133&gt;BA$23,0,IF($AY133&lt;BA$23,COUNTIFS('Calendar Calcs'!$E$2:$E1100,BA$23),COUNTIFS('Calendar Calcs'!$E$2:$E1100,BA$23,'Calendar Calcs'!$D$2:$D1100,"&gt;="&amp;WEEKDAY($W133)))))</f>
        <v/>
      </c>
      <c r="BB133" s="69" t="str">
        <f>IF($AY133="","",IF($AY133&gt;BB$23,0,IF($AY133&lt;BB$23,COUNTIFS('Calendar Calcs'!$E$2:$E1100,BB$23),COUNTIFS('Calendar Calcs'!$E$2:$E1100,BB$23,'Calendar Calcs'!$D$2:$D1100,"&gt;="&amp;WEEKDAY($W133)))))</f>
        <v/>
      </c>
      <c r="BC133" s="69" t="str">
        <f>IF($AY133="","",IF($AY133&gt;BC$23,0,IF($AY133&lt;BC$23,COUNTIFS('Calendar Calcs'!$E$2:$E1100,BC$23),COUNTIFS('Calendar Calcs'!$E$2:$E1100,BC$23,'Calendar Calcs'!$D$2:$D1100,"&gt;="&amp;WEEKDAY($W133)))))</f>
        <v/>
      </c>
      <c r="BD133" s="69" t="str">
        <f>IF($AY133="","",IF($AY133&gt;BD$23,0,IF($AY133&lt;BD$23,COUNTIFS('Calendar Calcs'!$E$2:$E1100,BD$23),COUNTIFS('Calendar Calcs'!$E$2:$E1100,BD$23,'Calendar Calcs'!$D$2:$D1100,"&gt;="&amp;WEEKDAY($W133)))))</f>
        <v/>
      </c>
      <c r="BE133" s="69" t="str">
        <f>IF($AY133="","",IF($AY133&gt;BE$23,0,IF($AY133&lt;BE$23,COUNTIFS('Calendar Calcs'!$E$2:$E1100,BE$23),COUNTIFS('Calendar Calcs'!$E$2:$E1100,BE$23,'Calendar Calcs'!$D$2:$D1100,"&gt;="&amp;WEEKDAY($W133)))))</f>
        <v/>
      </c>
      <c r="BF133" s="69" t="str">
        <f>IF($AY133="","",IF($AY133&gt;BF$23,0,IF($AY133&lt;BF$23,COUNTIFS('Calendar Calcs'!$E$2:$E1100,BF$23),COUNTIFS('Calendar Calcs'!$E$2:$E1100,BF$23,'Calendar Calcs'!$D$2:$D1100,"&gt;="&amp;WEEKDAY($W133)))))</f>
        <v/>
      </c>
      <c r="BG133" s="69" t="str">
        <f>IF($AY133="","",IF($AY133&gt;BG$23,0,IF($AY133&lt;BG$23,COUNTIFS('Calendar Calcs'!$E$2:$E1100,BG$23),COUNTIFS('Calendar Calcs'!$E$2:$E1100,BG$23,'Calendar Calcs'!$D$2:$D1100,"&gt;="&amp;WEEKDAY($W133)))))</f>
        <v/>
      </c>
      <c r="BH133" s="69">
        <f t="shared" si="29"/>
        <v>6</v>
      </c>
      <c r="BI133" s="69">
        <f>IF(Cover!$E$43="","",VLOOKUP(Cover!$E$43,'Calendar Calcs'!$B$2:$E1100,4,FALSE))</f>
        <v>1</v>
      </c>
      <c r="BJ133" s="69">
        <f>IF($BI133="","", IF($BI133&lt;BJ$23,0,IF($BI133&gt;=BJ$23,COUNTIFS('Calendar Calcs'!$E$2:$E1100,BJ$23),COUNTIFS('Calendar Calcs'!$E$2:$E1100,BJ$23,'Calendar Calcs'!$D$2:$D1100,"&lt;="&amp;WEEKDAY($V133)))))</f>
        <v>1</v>
      </c>
      <c r="BK133" s="69">
        <f t="shared" si="26"/>
        <v>6</v>
      </c>
      <c r="BN133" s="69" t="str">
        <f>IF(T133&gt;0,"FTE",IF(Cover!$E$47="Weekly",IF(S133&gt;29.75,"FTE","PTE"),IF(S133&gt;59.75,"FTE","PTE")))</f>
        <v>PTE</v>
      </c>
      <c r="BO133" s="69">
        <f>IF(BN133="FTE",30,IF(Cover!$E$47="Weekly",'STEP 2 EE Data'!S133,'STEP 2 EE Data'!S133/2))</f>
        <v>0</v>
      </c>
      <c r="BP133" s="209">
        <f t="shared" si="30"/>
        <v>0</v>
      </c>
      <c r="BQ133" s="209">
        <f t="shared" si="31"/>
        <v>0</v>
      </c>
      <c r="BR133" s="209">
        <f t="shared" si="32"/>
        <v>0</v>
      </c>
      <c r="BS133" s="209">
        <f t="shared" si="33"/>
        <v>0</v>
      </c>
      <c r="BT133" s="209">
        <f t="shared" si="34"/>
        <v>0</v>
      </c>
      <c r="BU133" s="209">
        <f t="shared" si="35"/>
        <v>0</v>
      </c>
      <c r="BV133" s="209">
        <f t="shared" si="36"/>
        <v>0</v>
      </c>
      <c r="BW133" s="209">
        <f t="shared" si="37"/>
        <v>0</v>
      </c>
      <c r="BX133" s="209">
        <f t="shared" si="38"/>
        <v>0</v>
      </c>
      <c r="CC133" s="210" t="str">
        <f>IF(B133="","",IF(C133="",IF(Cover!$E$47="Weekly",'STEP 3 EE Comp'!BI138*8,'STEP 3 EE Comp'!BI138*4),IF(Cover!$E$47="Weekly",'STEP 3 EE Comp'!BI138,'STEP 3 EE Comp'!BI138)))</f>
        <v/>
      </c>
      <c r="CD133" s="82" t="str">
        <f t="shared" si="39"/>
        <v/>
      </c>
      <c r="CE133" s="417">
        <f t="shared" si="40"/>
        <v>1</v>
      </c>
      <c r="CF133" s="82" t="str">
        <f t="shared" si="41"/>
        <v>Good</v>
      </c>
      <c r="CG133" s="82">
        <f t="shared" si="42"/>
        <v>0</v>
      </c>
      <c r="CH133" s="234">
        <f t="shared" si="43"/>
        <v>0</v>
      </c>
    </row>
    <row r="134" spans="1:86" s="69" customFormat="1" x14ac:dyDescent="0.3">
      <c r="A134" s="530"/>
      <c r="B134" s="477"/>
      <c r="C134" s="52"/>
      <c r="D134" s="565"/>
      <c r="E134" s="52"/>
      <c r="F134" s="507"/>
      <c r="G134" s="210">
        <f t="shared" si="44"/>
        <v>0</v>
      </c>
      <c r="H134" s="82">
        <f t="shared" si="25"/>
        <v>0</v>
      </c>
      <c r="I134" s="211"/>
      <c r="J134" s="441" t="s">
        <v>21</v>
      </c>
      <c r="K134" s="441" t="s">
        <v>21</v>
      </c>
      <c r="L134" s="441" t="s">
        <v>21</v>
      </c>
      <c r="M134" s="441" t="s">
        <v>21</v>
      </c>
      <c r="N134" s="568" t="s">
        <v>21</v>
      </c>
      <c r="O134" s="211"/>
      <c r="P134" s="212" t="str">
        <f>IF(B134="","",
IF(AND(V134="",W134="",B134&lt;&gt;""),"Employed",
IF(AND(V134&lt;&gt;"",W134="",B134&lt;&gt;""),"Terminated",
IF(AND(V134&lt;&gt;"",W134&lt;&gt;"",B134&lt;&gt;""),IF(W134&lt;Cover!$E$43,"Employed","Furloughed"),
IF(AND(V134="",W134&lt;&gt;"",B134&lt;&gt;""),IF(W134&lt;Cover!$E$43,"Employed","Rehired"))))))</f>
        <v/>
      </c>
      <c r="Q134" s="211"/>
      <c r="R134" s="536"/>
      <c r="S134" s="563"/>
      <c r="T134" s="536"/>
      <c r="U134" s="82">
        <f>IF(Cover!$E$47="Weekly",IF(T134&gt;0,T134,R134*S134),IF(T134&gt;0,T134,R134*S134)/2)</f>
        <v>0</v>
      </c>
      <c r="V134" s="564"/>
      <c r="W134" s="564"/>
      <c r="Y134" s="213" t="str">
        <f>IF($B134="","",IF('Actual Allocation Calc'!$AH$78="A",
IF($P134="Employed",$U134/7*BJ134,
IF(AND($P134="Terminated"),($U134/7*AP134),
IF(AND($P134="Furloughed"),($U134/7*AP134)+($U134/7*AZ134),
IF(AND($P134="Rehired"),($U134/7*AZ134),
IF(AND($P134="Terminated",AP134&gt;0),$U134,
IF($P134="Furloughed",IF(AP134&gt;0,$U134)+IF(AZ134&gt;0,$U134),
IF($P134="Rehired",IF(AZ134&gt;0,$U134)))))))),IF('Actual Allocation Calc'!$AH$78="C",'Actual Allocation Calc'!L134,'Actual Allocation Calc'!U134+IF($P134="Employed",$U134/7*BJ134,
IF(AND($P134="Terminated"),($U134/7*AP134),
IF(AND($P134="Furloughed"),($U134/7*AP134)+($U134/7*AZ134),
IF(AND($P134="Rehired"),($U134/7*AZ134),
IF(AND($P134="Terminated",AP134&gt;0),$U134,
IF($P134="Furloughed",IF(AP134&gt;0,$U134)+IF(AZ134&gt;0,$U134),
IF($P134="Rehired",IF(AZ134&gt;0,$U134))))))))*'Actual Allocation Calc'!$AH$99)))</f>
        <v/>
      </c>
      <c r="Z134" s="210" t="str">
        <f>IF($B134="","",IF('Actual Allocation Calc'!$AI$78="A",
IF($P134="Employed",$U134,
IF(AND($P134="Terminated"),($U134/7*AQ134),
IF(AND($P134="Furloughed"),($U134/7*AQ134)+($U134/7*BA134),
IF(AND($P134="Rehired"),($U134/7*BA134),
IF(AND($P134="Terminated",AQ134&gt;0),$U134,
IF($P134="Furloughed",IF(AQ134&gt;0,$U134)+IF(BA134&gt;0,$U134),
IF($P134="Rehired",IF(BA134&gt;0,$U134)))))))),IF('Actual Allocation Calc'!$AI$78="C",'Actual Allocation Calc'!M134,'Actual Allocation Calc'!V134+IF($P134="Employed",$U134,
IF(AND($P134="Terminated"),($U134/7*AQ134),
IF(AND($P134="Furloughed"),($U134/7*AQ134)+($U134/7*BA134),
IF(AND($P134="Rehired"),($U134/7*BA134),
IF(AND($P134="Terminated",AQ134&gt;0),$U134,
IF($P134="Furloughed",IF(AQ134&gt;0,$U134)+IF(BA134&gt;0,$U134),
IF($P134="Rehired",IF(BA134&gt;0,$U134))))))))*'Actual Allocation Calc'!$AI$99)))</f>
        <v/>
      </c>
      <c r="AA134" s="210" t="str">
        <f>IF($B134="","",IF('Actual Allocation Calc'!$AJ$78="A",
IF($P134="Employed",$U134,
IF(AND($P134="Terminated"),($U134/7*AR134),
IF(AND($P134="Furloughed"),($U134/7*AR134)+($U134/7*BB134),
IF(AND($P134="Rehired"),($U134/7*BB134),
IF(AND($P134="Terminated",AR134&gt;0),$U134,
IF($P134="Furloughed",IF(AR134&gt;0,$U134)+IF(BB134&gt;0,$U134),
IF($P134="Rehired",IF(BB134&gt;0,$U134)))))))),IF('Actual Allocation Calc'!$AJ$78="C",'Actual Allocation Calc'!N134,'Actual Allocation Calc'!W134+IF($P134="Employed",$U134,
IF(AND($P134="Terminated"),($U134/7*AR134),
IF(AND($P134="Furloughed"),($U134/7*AR134)+($U134/7*BB134),
IF(AND($P134="Rehired"),($U134/7*BB134),
IF(AND($P134="Terminated",AR134&gt;0),$U134,
IF($P134="Furloughed",IF(AR134&gt;0,$U134)+IF(BB134&gt;0,$U134),
IF($P134="Rehired",IF(BB134&gt;0,$U134))))))))*'Actual Allocation Calc'!$AJ$99)))</f>
        <v/>
      </c>
      <c r="AB134" s="210" t="str">
        <f>IF($B134="","",IF('Actual Allocation Calc'!$AK$78="A",
IF($P134="Employed",$U134,
IF(AND($P134="Terminated"),($U134/7*AS134),
IF(AND($P134="Furloughed"),($U134/7*AS134)+($U134/7*BC134),
IF(AND($P134="Rehired"),($U134/7*BC134),
IF(AND($P134="Terminated",AS134&gt;0),$U134,
IF($P134="Furloughed",IF(AS134&gt;0,$U134)+IF(BC134&gt;0,$U134),
IF($P134="Rehired",IF(BC134&gt;0,$U134)))))))),IF('Actual Allocation Calc'!$AK$78="C",'Actual Allocation Calc'!O134,'Actual Allocation Calc'!X134+IF($P134="Employed",$U134,
IF(AND($P134="Terminated"),($U134/7*AS134),
IF(AND($P134="Furloughed"),($U134/7*AS134)+($U134/7*BC134),
IF(AND($P134="Rehired"),($U134/7*BC134),
IF(AND($P134="Terminated",AS134&gt;0),$U134,
IF($P134="Furloughed",IF(AS134&gt;0,$U134)+IF(BC134&gt;0,$U134),
IF($P134="Rehired",IF(BC134&gt;0,$U134))))))))*'Actual Allocation Calc'!$AK$99)))</f>
        <v/>
      </c>
      <c r="AC134" s="210" t="str">
        <f>IF($B134="","",IF('Actual Allocation Calc'!$AL$78="A",
IF($P134="Employed",$U134,
IF(AND($P134="Terminated"),($U134/7*AT134),
IF(AND($P134="Furloughed"),($U134/7*AT134)+($U134/7*BD134),
IF(AND($P134="Rehired"),($U134/7*BD134),
IF(AND($P134="Terminated",AT134&gt;0),$U134,
IF($P134="Furloughed",IF(AT134&gt;0,$U134)+IF(BD134&gt;0,$U134),
IF($P134="Rehired",IF(BD134&gt;0,$U134)))))))),IF('Actual Allocation Calc'!$AL$78="C",'Actual Allocation Calc'!P134,'Actual Allocation Calc'!Y134+IF($P134="Employed",$U134,
IF(AND($P134="Terminated"),($U134/7*AT134),
IF(AND($P134="Furloughed"),($U134/7*AT134)+($U134/7*BD134),
IF(AND($P134="Rehired"),($U134/7*BD134),
IF(AND($P134="Terminated",AT134&gt;0),$U134,
IF($P134="Furloughed",IF(AT134&gt;0,$U134)+IF(BD134&gt;0,$U134),
IF($P134="Rehired",IF(BD134&gt;0,$U134))))))))*'Actual Allocation Calc'!$AL$99)))</f>
        <v/>
      </c>
      <c r="AD134" s="210" t="str">
        <f>IF($B134="","",IF('Actual Allocation Calc'!$AM$78="A",
IF($P134="Employed",$U134,
IF(AND($P134="Terminated"),($U134/7*AU134),
IF(AND($P134="Furloughed"),($U134/7*AU134)+($U134/7*BE134),
IF(AND($P134="Rehired"),($U134/7*BE134),
IF(AND($P134="Terminated",AU134&gt;0),$U134,
IF($P134="Furloughed",IF(AU134&gt;0,$U134)+IF(BE134&gt;0,$U134),
IF($P134="Rehired",IF(BE134&gt;0,$U134)))))))),IF('Actual Allocation Calc'!$AM$78="C",'Actual Allocation Calc'!Q134,'Actual Allocation Calc'!Z134+IF($P134="Employed",$U134,
IF(AND($P134="Terminated"),($U134/7*AU134),
IF(AND($P134="Furloughed"),($U134/7*AU134)+($U134/7*BE134),
IF(AND($P134="Rehired"),($U134/7*BE134),
IF(AND($P134="Terminated",AU134&gt;0),$U134,
IF($P134="Furloughed",IF(AU134&gt;0,$U134)+IF(BE134&gt;0,$U134),
IF($P134="Rehired",IF(BE134&gt;0,$U134))))))))*'Actual Allocation Calc'!$AM$99)))</f>
        <v/>
      </c>
      <c r="AE134" s="210" t="str">
        <f>IF($B134="","",IF('Actual Allocation Calc'!$AN$78="A",
IF($P134="Employed",$U134,
IF(AND($P134="Terminated"),($U134/7*AV134),
IF(AND($P134="Furloughed"),($U134/7*AV134)+($U134/7*BF134),
IF(AND($P134="Rehired"),($U134/7*BF134),
IF(AND($P134="Terminated",AV134&gt;0),$U134,
IF($P134="Furloughed",IF(AV134&gt;0,$U134)+IF(BF134&gt;0,$U134),
IF($P134="Rehired",IF(BF134&gt;0,$U134)))))))),IF('Actual Allocation Calc'!$AN$78="C",'Actual Allocation Calc'!R134,'Actual Allocation Calc'!AA134+IF($P134="Employed",$U134,
IF(AND($P134="Terminated"),($U134/7*AV134),
IF(AND($P134="Furloughed"),($U134/7*AV134)+($U134/7*BF134),
IF(AND($P134="Rehired"),($U134/7*BF134),
IF(AND($P134="Terminated",AV134&gt;0),$U134,
IF($P134="Furloughed",IF(AV134&gt;0,$U134)+IF(BF134&gt;0,$U134),
IF($P134="Rehired",IF(BF134&gt;0,$U134))))))))*'Actual Allocation Calc'!$AN$99)))</f>
        <v/>
      </c>
      <c r="AF134" s="210" t="str">
        <f>IF($B134="","",IF('Actual Allocation Calc'!$AO$78="A",
IF($P134="Employed",$U134,
IF(AND($P134="Terminated"),($U134/7*AW134),
IF(AND($P134="Furloughed"),($U134/7*AW134)+($U134/7*BG134),
IF(AND($P134="Rehired"),($U134/7*BG134),
IF(AND($P134="Terminated",AW134&gt;0),$U134,
IF($P134="Furloughed",IF(AW134&gt;0,$U134)+IF(BG134&gt;0,$U134),
IF($P134="Rehired",IF(BG134&gt;0,$U134)))))))),IF('Actual Allocation Calc'!$AO$78="C",'Actual Allocation Calc'!S134,'Actual Allocation Calc'!AB134+IF($P134="Employed",$U134,
IF(AND($P134="Terminated"),($U134/7*AW134),
IF(AND($P134="Furloughed"),($U134/7*AW134)+($U134/7*BG134),
IF(AND($P134="Rehired"),($U134/7*BG134),
IF(AND($P134="Terminated",AW134&gt;0),$U134,
IF($P134="Furloughed",IF(AW134&gt;0,$U134)+IF(BG134&gt;0,$U134),
IF($P134="Rehired",IF(BG134&gt;0,$U134))))))))*'Actual Allocation Calc'!$AO$99)))</f>
        <v/>
      </c>
      <c r="AG134" s="210" t="str">
        <f>IF($B134="","",IF('Actual Allocation Calc'!$AP$78="A",
IF($P134="Employed",$U134/7*BK134,
IF(AND($P134="Terminated"),($U134/7*AX134),
IF(AND($P134="Furloughed"),($U134/7*AX134)+($U134/7*BH134),
IF(AND($P134="Rehired"),($U134/7*BH134),
IF(AND($P134="Terminated",AX134&gt;0),$U134,
IF($P134="Furloughed",IF(AX134&gt;0,$U134)+IF(BH134&gt;0,$U134),
IF($P134="Rehired",IF(BH134&gt;0,$U134)))))))),IF('Actual Allocation Calc'!$AP$78="C",'Actual Allocation Calc'!T134,'Actual Allocation Calc'!AC134+IF($P134="Employed",$U134/7*BK134,
IF(AND($P134="Terminated"),($U134/7*AX134),
IF(AND($P134="Furloughed"),($U134/7*AX134)+($U134/7*BH134),
IF(AND($P134="Rehired"),($U134/7*BH134),
IF(AND($P134="Terminated",AX134&gt;0),$U134,
IF($P134="Furloughed",IF(AX134&gt;0,$U134)+IF(BH134&gt;0,$U134),
IF($P134="Rehired",IF(BH134&gt;0,$U134))))))))*'Actual Allocation Calc'!$AP$99)))</f>
        <v/>
      </c>
      <c r="AH134" s="536"/>
      <c r="AI134" s="82">
        <f t="shared" si="45"/>
        <v>0</v>
      </c>
      <c r="AJ134" s="210">
        <f t="shared" si="27"/>
        <v>0</v>
      </c>
      <c r="AK134" s="397" t="str">
        <f t="shared" si="28"/>
        <v/>
      </c>
      <c r="AM134" s="173"/>
      <c r="AO134" s="214" t="str">
        <f>IFERROR(IF($V134="","",VLOOKUP(V134,'Calendar Calcs'!$B$2:$E1101,4,FALSE)),0)</f>
        <v/>
      </c>
      <c r="AP134" s="69" t="str">
        <f>IF($AO134="","", IF($AO134&lt;AP$23,0,IF($AO134&gt;AP$23,COUNTIFS('Calendar Calcs'!$E$2:$E1101,AP$23),COUNTIFS('Calendar Calcs'!$E$2:$E1101,AP$23,'Calendar Calcs'!$D$2:$D1101,"&lt;="&amp;WEEKDAY($V134)))))</f>
        <v/>
      </c>
      <c r="AQ134" s="69" t="str">
        <f>IF($AO134="","", IF($AO134&lt;AQ$23,0,IF($AO134&gt;AQ$23,COUNTIFS('Calendar Calcs'!$E$2:$E1101,AQ$23),COUNTIFS('Calendar Calcs'!$E$2:$E1101,AQ$23,'Calendar Calcs'!$D$2:$D1101,"&lt;="&amp;WEEKDAY($V134)))))</f>
        <v/>
      </c>
      <c r="AR134" s="69" t="str">
        <f>IF($AO134="","", IF($AO134&lt;AR$23,0,IF($AO134&gt;AR$23,COUNTIFS('Calendar Calcs'!$E$2:$E1101,AR$23),COUNTIFS('Calendar Calcs'!$E$2:$E1101,AR$23,'Calendar Calcs'!$D$2:$D1101,"&lt;="&amp;WEEKDAY($V134)))))</f>
        <v/>
      </c>
      <c r="AS134" s="69" t="str">
        <f>IF($AO134="","", IF($AO134&lt;AS$23,0,IF($AO134&gt;AS$23,COUNTIFS('Calendar Calcs'!$E$2:$E1101,AS$23),COUNTIFS('Calendar Calcs'!$E$2:$E1101,AS$23,'Calendar Calcs'!$D$2:$D1101,"&lt;="&amp;WEEKDAY($V134)))))</f>
        <v/>
      </c>
      <c r="AT134" s="69" t="str">
        <f>IF($AO134="","", IF($AO134&lt;AT$23,0,IF($AO134&gt;AT$23,COUNTIFS('Calendar Calcs'!$E$2:$E1101,AT$23),COUNTIFS('Calendar Calcs'!$E$2:$E1101,AT$23,'Calendar Calcs'!$D$2:$D1101,"&lt;="&amp;WEEKDAY($V134)))))</f>
        <v/>
      </c>
      <c r="AU134" s="69" t="str">
        <f>IF($AO134="","", IF($AO134&lt;AU$23,0,IF($AO134&gt;AU$23,COUNTIFS('Calendar Calcs'!$E$2:$E1101,AU$23),COUNTIFS('Calendar Calcs'!$E$2:$E1101,AU$23,'Calendar Calcs'!$D$2:$D1101,"&lt;="&amp;WEEKDAY($V134)))))</f>
        <v/>
      </c>
      <c r="AV134" s="69" t="str">
        <f>IF($AO134="","", IF($AO134&lt;AV$23,0,IF($AO134&gt;AV$23,COUNTIFS('Calendar Calcs'!$E$2:$E1101,AV$23),COUNTIFS('Calendar Calcs'!$E$2:$E1101,AV$23,'Calendar Calcs'!$D$2:$D1101,"&lt;="&amp;WEEKDAY($V134)))))</f>
        <v/>
      </c>
      <c r="AW134" s="69" t="str">
        <f>IF($AO134="","", IF($AO134&lt;AW$23,0,IF($AO134&gt;AW$23,COUNTIFS('Calendar Calcs'!$E$2:$E1101,AW$23),COUNTIFS('Calendar Calcs'!$E$2:$E1101,AW$23,'Calendar Calcs'!$D$2:$D1101,"&lt;="&amp;WEEKDAY($V134)))))</f>
        <v/>
      </c>
      <c r="AX134" s="69" t="str">
        <f>IF($AO134="","", IF($AO134&lt;AX$23,0,IF($AO134&gt;AX$23,COUNTIFS('Calendar Calcs'!$E$2:$E1101,AX$23),COUNTIFS('Calendar Calcs'!$E$2:$E1101,AX$23,'Calendar Calcs'!$D$2:$D1101,"&lt;="&amp;WEEKDAY($V134)))))</f>
        <v/>
      </c>
      <c r="AY134" s="69" t="str">
        <f>IF($W134="","",VLOOKUP($W134,'Calendar Calcs'!$B$2:$E1101,4,FALSE))</f>
        <v/>
      </c>
      <c r="AZ134" s="69" t="str">
        <f>IF($AY134="","",IF($AY134&gt;AZ$23,0,IF($AY134&lt;AZ$23,COUNTIFS('Calendar Calcs'!$E$2:$E1101,AZ$23),COUNTIFS('Calendar Calcs'!$E$2:$E1101,AZ$23,'Calendar Calcs'!$D$2:$D1101,"&gt;="&amp;WEEKDAY($W134)))))</f>
        <v/>
      </c>
      <c r="BA134" s="69" t="str">
        <f>IF($AY134="","",IF($AY134&gt;BA$23,0,IF($AY134&lt;BA$23,COUNTIFS('Calendar Calcs'!$E$2:$E1101,BA$23),COUNTIFS('Calendar Calcs'!$E$2:$E1101,BA$23,'Calendar Calcs'!$D$2:$D1101,"&gt;="&amp;WEEKDAY($W134)))))</f>
        <v/>
      </c>
      <c r="BB134" s="69" t="str">
        <f>IF($AY134="","",IF($AY134&gt;BB$23,0,IF($AY134&lt;BB$23,COUNTIFS('Calendar Calcs'!$E$2:$E1101,BB$23),COUNTIFS('Calendar Calcs'!$E$2:$E1101,BB$23,'Calendar Calcs'!$D$2:$D1101,"&gt;="&amp;WEEKDAY($W134)))))</f>
        <v/>
      </c>
      <c r="BC134" s="69" t="str">
        <f>IF($AY134="","",IF($AY134&gt;BC$23,0,IF($AY134&lt;BC$23,COUNTIFS('Calendar Calcs'!$E$2:$E1101,BC$23),COUNTIFS('Calendar Calcs'!$E$2:$E1101,BC$23,'Calendar Calcs'!$D$2:$D1101,"&gt;="&amp;WEEKDAY($W134)))))</f>
        <v/>
      </c>
      <c r="BD134" s="69" t="str">
        <f>IF($AY134="","",IF($AY134&gt;BD$23,0,IF($AY134&lt;BD$23,COUNTIFS('Calendar Calcs'!$E$2:$E1101,BD$23),COUNTIFS('Calendar Calcs'!$E$2:$E1101,BD$23,'Calendar Calcs'!$D$2:$D1101,"&gt;="&amp;WEEKDAY($W134)))))</f>
        <v/>
      </c>
      <c r="BE134" s="69" t="str">
        <f>IF($AY134="","",IF($AY134&gt;BE$23,0,IF($AY134&lt;BE$23,COUNTIFS('Calendar Calcs'!$E$2:$E1101,BE$23),COUNTIFS('Calendar Calcs'!$E$2:$E1101,BE$23,'Calendar Calcs'!$D$2:$D1101,"&gt;="&amp;WEEKDAY($W134)))))</f>
        <v/>
      </c>
      <c r="BF134" s="69" t="str">
        <f>IF($AY134="","",IF($AY134&gt;BF$23,0,IF($AY134&lt;BF$23,COUNTIFS('Calendar Calcs'!$E$2:$E1101,BF$23),COUNTIFS('Calendar Calcs'!$E$2:$E1101,BF$23,'Calendar Calcs'!$D$2:$D1101,"&gt;="&amp;WEEKDAY($W134)))))</f>
        <v/>
      </c>
      <c r="BG134" s="69" t="str">
        <f>IF($AY134="","",IF($AY134&gt;BG$23,0,IF($AY134&lt;BG$23,COUNTIFS('Calendar Calcs'!$E$2:$E1101,BG$23),COUNTIFS('Calendar Calcs'!$E$2:$E1101,BG$23,'Calendar Calcs'!$D$2:$D1101,"&gt;="&amp;WEEKDAY($W134)))))</f>
        <v/>
      </c>
      <c r="BH134" s="69">
        <f t="shared" si="29"/>
        <v>6</v>
      </c>
      <c r="BI134" s="69">
        <f>IF(Cover!$E$43="","",VLOOKUP(Cover!$E$43,'Calendar Calcs'!$B$2:$E1101,4,FALSE))</f>
        <v>1</v>
      </c>
      <c r="BJ134" s="69">
        <f>IF($BI134="","", IF($BI134&lt;BJ$23,0,IF($BI134&gt;=BJ$23,COUNTIFS('Calendar Calcs'!$E$2:$E1101,BJ$23),COUNTIFS('Calendar Calcs'!$E$2:$E1101,BJ$23,'Calendar Calcs'!$D$2:$D1101,"&lt;="&amp;WEEKDAY($V134)))))</f>
        <v>1</v>
      </c>
      <c r="BK134" s="69">
        <f t="shared" si="26"/>
        <v>6</v>
      </c>
      <c r="BN134" s="69" t="str">
        <f>IF(T134&gt;0,"FTE",IF(Cover!$E$47="Weekly",IF(S134&gt;29.75,"FTE","PTE"),IF(S134&gt;59.75,"FTE","PTE")))</f>
        <v>PTE</v>
      </c>
      <c r="BO134" s="69">
        <f>IF(BN134="FTE",30,IF(Cover!$E$47="Weekly",'STEP 2 EE Data'!S134,'STEP 2 EE Data'!S134/2))</f>
        <v>0</v>
      </c>
      <c r="BP134" s="209">
        <f t="shared" si="30"/>
        <v>0</v>
      </c>
      <c r="BQ134" s="209">
        <f t="shared" si="31"/>
        <v>0</v>
      </c>
      <c r="BR134" s="209">
        <f t="shared" si="32"/>
        <v>0</v>
      </c>
      <c r="BS134" s="209">
        <f t="shared" si="33"/>
        <v>0</v>
      </c>
      <c r="BT134" s="209">
        <f t="shared" si="34"/>
        <v>0</v>
      </c>
      <c r="BU134" s="209">
        <f t="shared" si="35"/>
        <v>0</v>
      </c>
      <c r="BV134" s="209">
        <f t="shared" si="36"/>
        <v>0</v>
      </c>
      <c r="BW134" s="209">
        <f t="shared" si="37"/>
        <v>0</v>
      </c>
      <c r="BX134" s="209">
        <f t="shared" si="38"/>
        <v>0</v>
      </c>
      <c r="CC134" s="210" t="str">
        <f>IF(B134="","",IF(C134="",IF(Cover!$E$47="Weekly",'STEP 3 EE Comp'!BI139*8,'STEP 3 EE Comp'!BI139*4),IF(Cover!$E$47="Weekly",'STEP 3 EE Comp'!BI139,'STEP 3 EE Comp'!BI139)))</f>
        <v/>
      </c>
      <c r="CD134" s="82" t="str">
        <f t="shared" si="39"/>
        <v/>
      </c>
      <c r="CE134" s="417">
        <f t="shared" si="40"/>
        <v>1</v>
      </c>
      <c r="CF134" s="82" t="str">
        <f t="shared" si="41"/>
        <v>Good</v>
      </c>
      <c r="CG134" s="82">
        <f t="shared" si="42"/>
        <v>0</v>
      </c>
      <c r="CH134" s="234">
        <f t="shared" si="43"/>
        <v>0</v>
      </c>
    </row>
    <row r="135" spans="1:86" s="69" customFormat="1" x14ac:dyDescent="0.3">
      <c r="A135" s="554"/>
      <c r="B135" s="478"/>
      <c r="C135" s="52"/>
      <c r="D135" s="565"/>
      <c r="E135" s="52"/>
      <c r="F135" s="507"/>
      <c r="G135" s="210">
        <f t="shared" si="44"/>
        <v>0</v>
      </c>
      <c r="H135" s="82">
        <f t="shared" si="25"/>
        <v>0</v>
      </c>
      <c r="I135" s="211"/>
      <c r="J135" s="441" t="s">
        <v>21</v>
      </c>
      <c r="K135" s="441" t="s">
        <v>21</v>
      </c>
      <c r="L135" s="441" t="s">
        <v>21</v>
      </c>
      <c r="M135" s="441" t="s">
        <v>21</v>
      </c>
      <c r="N135" s="568" t="s">
        <v>21</v>
      </c>
      <c r="O135" s="211"/>
      <c r="P135" s="212" t="str">
        <f>IF(B135="","",
IF(AND(V135="",W135="",B135&lt;&gt;""),"Employed",
IF(AND(V135&lt;&gt;"",W135="",B135&lt;&gt;""),"Terminated",
IF(AND(V135&lt;&gt;"",W135&lt;&gt;"",B135&lt;&gt;""),IF(W135&lt;Cover!$E$43,"Employed","Furloughed"),
IF(AND(V135="",W135&lt;&gt;"",B135&lt;&gt;""),IF(W135&lt;Cover!$E$43,"Employed","Rehired"))))))</f>
        <v/>
      </c>
      <c r="Q135" s="211"/>
      <c r="R135" s="536"/>
      <c r="S135" s="563"/>
      <c r="T135" s="536"/>
      <c r="U135" s="82">
        <f>IF(Cover!$E$47="Weekly",IF(T135&gt;0,T135,R135*S135),IF(T135&gt;0,T135,R135*S135)/2)</f>
        <v>0</v>
      </c>
      <c r="V135" s="564"/>
      <c r="W135" s="564"/>
      <c r="Y135" s="213" t="str">
        <f>IF($B135="","",IF('Actual Allocation Calc'!$AH$78="A",
IF($P135="Employed",$U135/7*BJ135,
IF(AND($P135="Terminated"),($U135/7*AP135),
IF(AND($P135="Furloughed"),($U135/7*AP135)+($U135/7*AZ135),
IF(AND($P135="Rehired"),($U135/7*AZ135),
IF(AND($P135="Terminated",AP135&gt;0),$U135,
IF($P135="Furloughed",IF(AP135&gt;0,$U135)+IF(AZ135&gt;0,$U135),
IF($P135="Rehired",IF(AZ135&gt;0,$U135)))))))),IF('Actual Allocation Calc'!$AH$78="C",'Actual Allocation Calc'!L135,'Actual Allocation Calc'!U135+IF($P135="Employed",$U135/7*BJ135,
IF(AND($P135="Terminated"),($U135/7*AP135),
IF(AND($P135="Furloughed"),($U135/7*AP135)+($U135/7*AZ135),
IF(AND($P135="Rehired"),($U135/7*AZ135),
IF(AND($P135="Terminated",AP135&gt;0),$U135,
IF($P135="Furloughed",IF(AP135&gt;0,$U135)+IF(AZ135&gt;0,$U135),
IF($P135="Rehired",IF(AZ135&gt;0,$U135))))))))*'Actual Allocation Calc'!$AH$99)))</f>
        <v/>
      </c>
      <c r="Z135" s="210" t="str">
        <f>IF($B135="","",IF('Actual Allocation Calc'!$AI$78="A",
IF($P135="Employed",$U135,
IF(AND($P135="Terminated"),($U135/7*AQ135),
IF(AND($P135="Furloughed"),($U135/7*AQ135)+($U135/7*BA135),
IF(AND($P135="Rehired"),($U135/7*BA135),
IF(AND($P135="Terminated",AQ135&gt;0),$U135,
IF($P135="Furloughed",IF(AQ135&gt;0,$U135)+IF(BA135&gt;0,$U135),
IF($P135="Rehired",IF(BA135&gt;0,$U135)))))))),IF('Actual Allocation Calc'!$AI$78="C",'Actual Allocation Calc'!M135,'Actual Allocation Calc'!V135+IF($P135="Employed",$U135,
IF(AND($P135="Terminated"),($U135/7*AQ135),
IF(AND($P135="Furloughed"),($U135/7*AQ135)+($U135/7*BA135),
IF(AND($P135="Rehired"),($U135/7*BA135),
IF(AND($P135="Terminated",AQ135&gt;0),$U135,
IF($P135="Furloughed",IF(AQ135&gt;0,$U135)+IF(BA135&gt;0,$U135),
IF($P135="Rehired",IF(BA135&gt;0,$U135))))))))*'Actual Allocation Calc'!$AI$99)))</f>
        <v/>
      </c>
      <c r="AA135" s="210" t="str">
        <f>IF($B135="","",IF('Actual Allocation Calc'!$AJ$78="A",
IF($P135="Employed",$U135,
IF(AND($P135="Terminated"),($U135/7*AR135),
IF(AND($P135="Furloughed"),($U135/7*AR135)+($U135/7*BB135),
IF(AND($P135="Rehired"),($U135/7*BB135),
IF(AND($P135="Terminated",AR135&gt;0),$U135,
IF($P135="Furloughed",IF(AR135&gt;0,$U135)+IF(BB135&gt;0,$U135),
IF($P135="Rehired",IF(BB135&gt;0,$U135)))))))),IF('Actual Allocation Calc'!$AJ$78="C",'Actual Allocation Calc'!N135,'Actual Allocation Calc'!W135+IF($P135="Employed",$U135,
IF(AND($P135="Terminated"),($U135/7*AR135),
IF(AND($P135="Furloughed"),($U135/7*AR135)+($U135/7*BB135),
IF(AND($P135="Rehired"),($U135/7*BB135),
IF(AND($P135="Terminated",AR135&gt;0),$U135,
IF($P135="Furloughed",IF(AR135&gt;0,$U135)+IF(BB135&gt;0,$U135),
IF($P135="Rehired",IF(BB135&gt;0,$U135))))))))*'Actual Allocation Calc'!$AJ$99)))</f>
        <v/>
      </c>
      <c r="AB135" s="210" t="str">
        <f>IF($B135="","",IF('Actual Allocation Calc'!$AK$78="A",
IF($P135="Employed",$U135,
IF(AND($P135="Terminated"),($U135/7*AS135),
IF(AND($P135="Furloughed"),($U135/7*AS135)+($U135/7*BC135),
IF(AND($P135="Rehired"),($U135/7*BC135),
IF(AND($P135="Terminated",AS135&gt;0),$U135,
IF($P135="Furloughed",IF(AS135&gt;0,$U135)+IF(BC135&gt;0,$U135),
IF($P135="Rehired",IF(BC135&gt;0,$U135)))))))),IF('Actual Allocation Calc'!$AK$78="C",'Actual Allocation Calc'!O135,'Actual Allocation Calc'!X135+IF($P135="Employed",$U135,
IF(AND($P135="Terminated"),($U135/7*AS135),
IF(AND($P135="Furloughed"),($U135/7*AS135)+($U135/7*BC135),
IF(AND($P135="Rehired"),($U135/7*BC135),
IF(AND($P135="Terminated",AS135&gt;0),$U135,
IF($P135="Furloughed",IF(AS135&gt;0,$U135)+IF(BC135&gt;0,$U135),
IF($P135="Rehired",IF(BC135&gt;0,$U135))))))))*'Actual Allocation Calc'!$AK$99)))</f>
        <v/>
      </c>
      <c r="AC135" s="210" t="str">
        <f>IF($B135="","",IF('Actual Allocation Calc'!$AL$78="A",
IF($P135="Employed",$U135,
IF(AND($P135="Terminated"),($U135/7*AT135),
IF(AND($P135="Furloughed"),($U135/7*AT135)+($U135/7*BD135),
IF(AND($P135="Rehired"),($U135/7*BD135),
IF(AND($P135="Terminated",AT135&gt;0),$U135,
IF($P135="Furloughed",IF(AT135&gt;0,$U135)+IF(BD135&gt;0,$U135),
IF($P135="Rehired",IF(BD135&gt;0,$U135)))))))),IF('Actual Allocation Calc'!$AL$78="C",'Actual Allocation Calc'!P135,'Actual Allocation Calc'!Y135+IF($P135="Employed",$U135,
IF(AND($P135="Terminated"),($U135/7*AT135),
IF(AND($P135="Furloughed"),($U135/7*AT135)+($U135/7*BD135),
IF(AND($P135="Rehired"),($U135/7*BD135),
IF(AND($P135="Terminated",AT135&gt;0),$U135,
IF($P135="Furloughed",IF(AT135&gt;0,$U135)+IF(BD135&gt;0,$U135),
IF($P135="Rehired",IF(BD135&gt;0,$U135))))))))*'Actual Allocation Calc'!$AL$99)))</f>
        <v/>
      </c>
      <c r="AD135" s="210" t="str">
        <f>IF($B135="","",IF('Actual Allocation Calc'!$AM$78="A",
IF($P135="Employed",$U135,
IF(AND($P135="Terminated"),($U135/7*AU135),
IF(AND($P135="Furloughed"),($U135/7*AU135)+($U135/7*BE135),
IF(AND($P135="Rehired"),($U135/7*BE135),
IF(AND($P135="Terminated",AU135&gt;0),$U135,
IF($P135="Furloughed",IF(AU135&gt;0,$U135)+IF(BE135&gt;0,$U135),
IF($P135="Rehired",IF(BE135&gt;0,$U135)))))))),IF('Actual Allocation Calc'!$AM$78="C",'Actual Allocation Calc'!Q135,'Actual Allocation Calc'!Z135+IF($P135="Employed",$U135,
IF(AND($P135="Terminated"),($U135/7*AU135),
IF(AND($P135="Furloughed"),($U135/7*AU135)+($U135/7*BE135),
IF(AND($P135="Rehired"),($U135/7*BE135),
IF(AND($P135="Terminated",AU135&gt;0),$U135,
IF($P135="Furloughed",IF(AU135&gt;0,$U135)+IF(BE135&gt;0,$U135),
IF($P135="Rehired",IF(BE135&gt;0,$U135))))))))*'Actual Allocation Calc'!$AM$99)))</f>
        <v/>
      </c>
      <c r="AE135" s="210" t="str">
        <f>IF($B135="","",IF('Actual Allocation Calc'!$AN$78="A",
IF($P135="Employed",$U135,
IF(AND($P135="Terminated"),($U135/7*AV135),
IF(AND($P135="Furloughed"),($U135/7*AV135)+($U135/7*BF135),
IF(AND($P135="Rehired"),($U135/7*BF135),
IF(AND($P135="Terminated",AV135&gt;0),$U135,
IF($P135="Furloughed",IF(AV135&gt;0,$U135)+IF(BF135&gt;0,$U135),
IF($P135="Rehired",IF(BF135&gt;0,$U135)))))))),IF('Actual Allocation Calc'!$AN$78="C",'Actual Allocation Calc'!R135,'Actual Allocation Calc'!AA135+IF($P135="Employed",$U135,
IF(AND($P135="Terminated"),($U135/7*AV135),
IF(AND($P135="Furloughed"),($U135/7*AV135)+($U135/7*BF135),
IF(AND($P135="Rehired"),($U135/7*BF135),
IF(AND($P135="Terminated",AV135&gt;0),$U135,
IF($P135="Furloughed",IF(AV135&gt;0,$U135)+IF(BF135&gt;0,$U135),
IF($P135="Rehired",IF(BF135&gt;0,$U135))))))))*'Actual Allocation Calc'!$AN$99)))</f>
        <v/>
      </c>
      <c r="AF135" s="210" t="str">
        <f>IF($B135="","",IF('Actual Allocation Calc'!$AO$78="A",
IF($P135="Employed",$U135,
IF(AND($P135="Terminated"),($U135/7*AW135),
IF(AND($P135="Furloughed"),($U135/7*AW135)+($U135/7*BG135),
IF(AND($P135="Rehired"),($U135/7*BG135),
IF(AND($P135="Terminated",AW135&gt;0),$U135,
IF($P135="Furloughed",IF(AW135&gt;0,$U135)+IF(BG135&gt;0,$U135),
IF($P135="Rehired",IF(BG135&gt;0,$U135)))))))),IF('Actual Allocation Calc'!$AO$78="C",'Actual Allocation Calc'!S135,'Actual Allocation Calc'!AB135+IF($P135="Employed",$U135,
IF(AND($P135="Terminated"),($U135/7*AW135),
IF(AND($P135="Furloughed"),($U135/7*AW135)+($U135/7*BG135),
IF(AND($P135="Rehired"),($U135/7*BG135),
IF(AND($P135="Terminated",AW135&gt;0),$U135,
IF($P135="Furloughed",IF(AW135&gt;0,$U135)+IF(BG135&gt;0,$U135),
IF($P135="Rehired",IF(BG135&gt;0,$U135))))))))*'Actual Allocation Calc'!$AO$99)))</f>
        <v/>
      </c>
      <c r="AG135" s="210" t="str">
        <f>IF($B135="","",IF('Actual Allocation Calc'!$AP$78="A",
IF($P135="Employed",$U135/7*BK135,
IF(AND($P135="Terminated"),($U135/7*AX135),
IF(AND($P135="Furloughed"),($U135/7*AX135)+($U135/7*BH135),
IF(AND($P135="Rehired"),($U135/7*BH135),
IF(AND($P135="Terminated",AX135&gt;0),$U135,
IF($P135="Furloughed",IF(AX135&gt;0,$U135)+IF(BH135&gt;0,$U135),
IF($P135="Rehired",IF(BH135&gt;0,$U135)))))))),IF('Actual Allocation Calc'!$AP$78="C",'Actual Allocation Calc'!T135,'Actual Allocation Calc'!AC135+IF($P135="Employed",$U135/7*BK135,
IF(AND($P135="Terminated"),($U135/7*AX135),
IF(AND($P135="Furloughed"),($U135/7*AX135)+($U135/7*BH135),
IF(AND($P135="Rehired"),($U135/7*BH135),
IF(AND($P135="Terminated",AX135&gt;0),$U135,
IF($P135="Furloughed",IF(AX135&gt;0,$U135)+IF(BH135&gt;0,$U135),
IF($P135="Rehired",IF(BH135&gt;0,$U135))))))))*'Actual Allocation Calc'!$AP$99)))</f>
        <v/>
      </c>
      <c r="AH135" s="536"/>
      <c r="AI135" s="82">
        <f t="shared" si="45"/>
        <v>0</v>
      </c>
      <c r="AJ135" s="210">
        <f t="shared" si="27"/>
        <v>0</v>
      </c>
      <c r="AK135" s="397" t="str">
        <f t="shared" si="28"/>
        <v/>
      </c>
      <c r="AM135" s="173"/>
      <c r="AO135" s="214" t="str">
        <f>IFERROR(IF($V135="","",VLOOKUP(V135,'Calendar Calcs'!$B$2:$E1102,4,FALSE)),0)</f>
        <v/>
      </c>
      <c r="AP135" s="69" t="str">
        <f>IF($AO135="","", IF($AO135&lt;AP$23,0,IF($AO135&gt;AP$23,COUNTIFS('Calendar Calcs'!$E$2:$E1102,AP$23),COUNTIFS('Calendar Calcs'!$E$2:$E1102,AP$23,'Calendar Calcs'!$D$2:$D1102,"&lt;="&amp;WEEKDAY($V135)))))</f>
        <v/>
      </c>
      <c r="AQ135" s="69" t="str">
        <f>IF($AO135="","", IF($AO135&lt;AQ$23,0,IF($AO135&gt;AQ$23,COUNTIFS('Calendar Calcs'!$E$2:$E1102,AQ$23),COUNTIFS('Calendar Calcs'!$E$2:$E1102,AQ$23,'Calendar Calcs'!$D$2:$D1102,"&lt;="&amp;WEEKDAY($V135)))))</f>
        <v/>
      </c>
      <c r="AR135" s="69" t="str">
        <f>IF($AO135="","", IF($AO135&lt;AR$23,0,IF($AO135&gt;AR$23,COUNTIFS('Calendar Calcs'!$E$2:$E1102,AR$23),COUNTIFS('Calendar Calcs'!$E$2:$E1102,AR$23,'Calendar Calcs'!$D$2:$D1102,"&lt;="&amp;WEEKDAY($V135)))))</f>
        <v/>
      </c>
      <c r="AS135" s="69" t="str">
        <f>IF($AO135="","", IF($AO135&lt;AS$23,0,IF($AO135&gt;AS$23,COUNTIFS('Calendar Calcs'!$E$2:$E1102,AS$23),COUNTIFS('Calendar Calcs'!$E$2:$E1102,AS$23,'Calendar Calcs'!$D$2:$D1102,"&lt;="&amp;WEEKDAY($V135)))))</f>
        <v/>
      </c>
      <c r="AT135" s="69" t="str">
        <f>IF($AO135="","", IF($AO135&lt;AT$23,0,IF($AO135&gt;AT$23,COUNTIFS('Calendar Calcs'!$E$2:$E1102,AT$23),COUNTIFS('Calendar Calcs'!$E$2:$E1102,AT$23,'Calendar Calcs'!$D$2:$D1102,"&lt;="&amp;WEEKDAY($V135)))))</f>
        <v/>
      </c>
      <c r="AU135" s="69" t="str">
        <f>IF($AO135="","", IF($AO135&lt;AU$23,0,IF($AO135&gt;AU$23,COUNTIFS('Calendar Calcs'!$E$2:$E1102,AU$23),COUNTIFS('Calendar Calcs'!$E$2:$E1102,AU$23,'Calendar Calcs'!$D$2:$D1102,"&lt;="&amp;WEEKDAY($V135)))))</f>
        <v/>
      </c>
      <c r="AV135" s="69" t="str">
        <f>IF($AO135="","", IF($AO135&lt;AV$23,0,IF($AO135&gt;AV$23,COUNTIFS('Calendar Calcs'!$E$2:$E1102,AV$23),COUNTIFS('Calendar Calcs'!$E$2:$E1102,AV$23,'Calendar Calcs'!$D$2:$D1102,"&lt;="&amp;WEEKDAY($V135)))))</f>
        <v/>
      </c>
      <c r="AW135" s="69" t="str">
        <f>IF($AO135="","", IF($AO135&lt;AW$23,0,IF($AO135&gt;AW$23,COUNTIFS('Calendar Calcs'!$E$2:$E1102,AW$23),COUNTIFS('Calendar Calcs'!$E$2:$E1102,AW$23,'Calendar Calcs'!$D$2:$D1102,"&lt;="&amp;WEEKDAY($V135)))))</f>
        <v/>
      </c>
      <c r="AX135" s="69" t="str">
        <f>IF($AO135="","", IF($AO135&lt;AX$23,0,IF($AO135&gt;AX$23,COUNTIFS('Calendar Calcs'!$E$2:$E1102,AX$23),COUNTIFS('Calendar Calcs'!$E$2:$E1102,AX$23,'Calendar Calcs'!$D$2:$D1102,"&lt;="&amp;WEEKDAY($V135)))))</f>
        <v/>
      </c>
      <c r="AY135" s="69" t="str">
        <f>IF($W135="","",VLOOKUP($W135,'Calendar Calcs'!$B$2:$E1102,4,FALSE))</f>
        <v/>
      </c>
      <c r="AZ135" s="69" t="str">
        <f>IF($AY135="","",IF($AY135&gt;AZ$23,0,IF($AY135&lt;AZ$23,COUNTIFS('Calendar Calcs'!$E$2:$E1102,AZ$23),COUNTIFS('Calendar Calcs'!$E$2:$E1102,AZ$23,'Calendar Calcs'!$D$2:$D1102,"&gt;="&amp;WEEKDAY($W135)))))</f>
        <v/>
      </c>
      <c r="BA135" s="69" t="str">
        <f>IF($AY135="","",IF($AY135&gt;BA$23,0,IF($AY135&lt;BA$23,COUNTIFS('Calendar Calcs'!$E$2:$E1102,BA$23),COUNTIFS('Calendar Calcs'!$E$2:$E1102,BA$23,'Calendar Calcs'!$D$2:$D1102,"&gt;="&amp;WEEKDAY($W135)))))</f>
        <v/>
      </c>
      <c r="BB135" s="69" t="str">
        <f>IF($AY135="","",IF($AY135&gt;BB$23,0,IF($AY135&lt;BB$23,COUNTIFS('Calendar Calcs'!$E$2:$E1102,BB$23),COUNTIFS('Calendar Calcs'!$E$2:$E1102,BB$23,'Calendar Calcs'!$D$2:$D1102,"&gt;="&amp;WEEKDAY($W135)))))</f>
        <v/>
      </c>
      <c r="BC135" s="69" t="str">
        <f>IF($AY135="","",IF($AY135&gt;BC$23,0,IF($AY135&lt;BC$23,COUNTIFS('Calendar Calcs'!$E$2:$E1102,BC$23),COUNTIFS('Calendar Calcs'!$E$2:$E1102,BC$23,'Calendar Calcs'!$D$2:$D1102,"&gt;="&amp;WEEKDAY($W135)))))</f>
        <v/>
      </c>
      <c r="BD135" s="69" t="str">
        <f>IF($AY135="","",IF($AY135&gt;BD$23,0,IF($AY135&lt;BD$23,COUNTIFS('Calendar Calcs'!$E$2:$E1102,BD$23),COUNTIFS('Calendar Calcs'!$E$2:$E1102,BD$23,'Calendar Calcs'!$D$2:$D1102,"&gt;="&amp;WEEKDAY($W135)))))</f>
        <v/>
      </c>
      <c r="BE135" s="69" t="str">
        <f>IF($AY135="","",IF($AY135&gt;BE$23,0,IF($AY135&lt;BE$23,COUNTIFS('Calendar Calcs'!$E$2:$E1102,BE$23),COUNTIFS('Calendar Calcs'!$E$2:$E1102,BE$23,'Calendar Calcs'!$D$2:$D1102,"&gt;="&amp;WEEKDAY($W135)))))</f>
        <v/>
      </c>
      <c r="BF135" s="69" t="str">
        <f>IF($AY135="","",IF($AY135&gt;BF$23,0,IF($AY135&lt;BF$23,COUNTIFS('Calendar Calcs'!$E$2:$E1102,BF$23),COUNTIFS('Calendar Calcs'!$E$2:$E1102,BF$23,'Calendar Calcs'!$D$2:$D1102,"&gt;="&amp;WEEKDAY($W135)))))</f>
        <v/>
      </c>
      <c r="BG135" s="69" t="str">
        <f>IF($AY135="","",IF($AY135&gt;BG$23,0,IF($AY135&lt;BG$23,COUNTIFS('Calendar Calcs'!$E$2:$E1102,BG$23),COUNTIFS('Calendar Calcs'!$E$2:$E1102,BG$23,'Calendar Calcs'!$D$2:$D1102,"&gt;="&amp;WEEKDAY($W135)))))</f>
        <v/>
      </c>
      <c r="BH135" s="69">
        <f t="shared" si="29"/>
        <v>6</v>
      </c>
      <c r="BI135" s="69">
        <f>IF(Cover!$E$43="","",VLOOKUP(Cover!$E$43,'Calendar Calcs'!$B$2:$E1102,4,FALSE))</f>
        <v>1</v>
      </c>
      <c r="BJ135" s="69">
        <f>IF($BI135="","", IF($BI135&lt;BJ$23,0,IF($BI135&gt;=BJ$23,COUNTIFS('Calendar Calcs'!$E$2:$E1102,BJ$23),COUNTIFS('Calendar Calcs'!$E$2:$E1102,BJ$23,'Calendar Calcs'!$D$2:$D1102,"&lt;="&amp;WEEKDAY($V135)))))</f>
        <v>1</v>
      </c>
      <c r="BK135" s="69">
        <f t="shared" si="26"/>
        <v>6</v>
      </c>
      <c r="BN135" s="69" t="str">
        <f>IF(T135&gt;0,"FTE",IF(Cover!$E$47="Weekly",IF(S135&gt;29.75,"FTE","PTE"),IF(S135&gt;59.75,"FTE","PTE")))</f>
        <v>PTE</v>
      </c>
      <c r="BO135" s="69">
        <f>IF(BN135="FTE",30,IF(Cover!$E$47="Weekly",'STEP 2 EE Data'!S135,'STEP 2 EE Data'!S135/2))</f>
        <v>0</v>
      </c>
      <c r="BP135" s="209">
        <f t="shared" si="30"/>
        <v>0</v>
      </c>
      <c r="BQ135" s="209">
        <f t="shared" si="31"/>
        <v>0</v>
      </c>
      <c r="BR135" s="209">
        <f t="shared" si="32"/>
        <v>0</v>
      </c>
      <c r="BS135" s="209">
        <f t="shared" si="33"/>
        <v>0</v>
      </c>
      <c r="BT135" s="209">
        <f t="shared" si="34"/>
        <v>0</v>
      </c>
      <c r="BU135" s="209">
        <f t="shared" si="35"/>
        <v>0</v>
      </c>
      <c r="BV135" s="209">
        <f t="shared" si="36"/>
        <v>0</v>
      </c>
      <c r="BW135" s="209">
        <f t="shared" si="37"/>
        <v>0</v>
      </c>
      <c r="BX135" s="209">
        <f t="shared" si="38"/>
        <v>0</v>
      </c>
      <c r="CC135" s="210" t="str">
        <f>IF(B135="","",IF(C135="",IF(Cover!$E$47="Weekly",'STEP 3 EE Comp'!BI140*8,'STEP 3 EE Comp'!BI140*4),IF(Cover!$E$47="Weekly",'STEP 3 EE Comp'!BI140,'STEP 3 EE Comp'!BI140)))</f>
        <v/>
      </c>
      <c r="CD135" s="82" t="str">
        <f t="shared" si="39"/>
        <v/>
      </c>
      <c r="CE135" s="417">
        <f t="shared" si="40"/>
        <v>1</v>
      </c>
      <c r="CF135" s="82" t="str">
        <f t="shared" si="41"/>
        <v>Good</v>
      </c>
      <c r="CG135" s="82">
        <f t="shared" si="42"/>
        <v>0</v>
      </c>
      <c r="CH135" s="234">
        <f t="shared" si="43"/>
        <v>0</v>
      </c>
    </row>
    <row r="136" spans="1:86" s="69" customFormat="1" x14ac:dyDescent="0.3">
      <c r="A136" s="530"/>
      <c r="B136" s="477"/>
      <c r="C136" s="52"/>
      <c r="D136" s="565"/>
      <c r="E136" s="52"/>
      <c r="F136" s="507"/>
      <c r="G136" s="210">
        <f t="shared" si="44"/>
        <v>0</v>
      </c>
      <c r="H136" s="82">
        <f t="shared" si="25"/>
        <v>0</v>
      </c>
      <c r="I136" s="211"/>
      <c r="J136" s="441" t="s">
        <v>21</v>
      </c>
      <c r="K136" s="441" t="s">
        <v>21</v>
      </c>
      <c r="L136" s="441" t="s">
        <v>21</v>
      </c>
      <c r="M136" s="441" t="s">
        <v>21</v>
      </c>
      <c r="N136" s="568" t="s">
        <v>21</v>
      </c>
      <c r="O136" s="211"/>
      <c r="P136" s="212" t="str">
        <f>IF(B136="","",
IF(AND(V136="",W136="",B136&lt;&gt;""),"Employed",
IF(AND(V136&lt;&gt;"",W136="",B136&lt;&gt;""),"Terminated",
IF(AND(V136&lt;&gt;"",W136&lt;&gt;"",B136&lt;&gt;""),IF(W136&lt;Cover!$E$43,"Employed","Furloughed"),
IF(AND(V136="",W136&lt;&gt;"",B136&lt;&gt;""),IF(W136&lt;Cover!$E$43,"Employed","Rehired"))))))</f>
        <v/>
      </c>
      <c r="Q136" s="211"/>
      <c r="R136" s="536"/>
      <c r="S136" s="563"/>
      <c r="T136" s="536"/>
      <c r="U136" s="82">
        <f>IF(Cover!$E$47="Weekly",IF(T136&gt;0,T136,R136*S136),IF(T136&gt;0,T136,R136*S136)/2)</f>
        <v>0</v>
      </c>
      <c r="V136" s="564"/>
      <c r="W136" s="564"/>
      <c r="Y136" s="213" t="str">
        <f>IF($B136="","",IF('Actual Allocation Calc'!$AH$78="A",
IF($P136="Employed",$U136/7*BJ136,
IF(AND($P136="Terminated"),($U136/7*AP136),
IF(AND($P136="Furloughed"),($U136/7*AP136)+($U136/7*AZ136),
IF(AND($P136="Rehired"),($U136/7*AZ136),
IF(AND($P136="Terminated",AP136&gt;0),$U136,
IF($P136="Furloughed",IF(AP136&gt;0,$U136)+IF(AZ136&gt;0,$U136),
IF($P136="Rehired",IF(AZ136&gt;0,$U136)))))))),IF('Actual Allocation Calc'!$AH$78="C",'Actual Allocation Calc'!L136,'Actual Allocation Calc'!U136+IF($P136="Employed",$U136/7*BJ136,
IF(AND($P136="Terminated"),($U136/7*AP136),
IF(AND($P136="Furloughed"),($U136/7*AP136)+($U136/7*AZ136),
IF(AND($P136="Rehired"),($U136/7*AZ136),
IF(AND($P136="Terminated",AP136&gt;0),$U136,
IF($P136="Furloughed",IF(AP136&gt;0,$U136)+IF(AZ136&gt;0,$U136),
IF($P136="Rehired",IF(AZ136&gt;0,$U136))))))))*'Actual Allocation Calc'!$AH$99)))</f>
        <v/>
      </c>
      <c r="Z136" s="210" t="str">
        <f>IF($B136="","",IF('Actual Allocation Calc'!$AI$78="A",
IF($P136="Employed",$U136,
IF(AND($P136="Terminated"),($U136/7*AQ136),
IF(AND($P136="Furloughed"),($U136/7*AQ136)+($U136/7*BA136),
IF(AND($P136="Rehired"),($U136/7*BA136),
IF(AND($P136="Terminated",AQ136&gt;0),$U136,
IF($P136="Furloughed",IF(AQ136&gt;0,$U136)+IF(BA136&gt;0,$U136),
IF($P136="Rehired",IF(BA136&gt;0,$U136)))))))),IF('Actual Allocation Calc'!$AI$78="C",'Actual Allocation Calc'!M136,'Actual Allocation Calc'!V136+IF($P136="Employed",$U136,
IF(AND($P136="Terminated"),($U136/7*AQ136),
IF(AND($P136="Furloughed"),($U136/7*AQ136)+($U136/7*BA136),
IF(AND($P136="Rehired"),($U136/7*BA136),
IF(AND($P136="Terminated",AQ136&gt;0),$U136,
IF($P136="Furloughed",IF(AQ136&gt;0,$U136)+IF(BA136&gt;0,$U136),
IF($P136="Rehired",IF(BA136&gt;0,$U136))))))))*'Actual Allocation Calc'!$AI$99)))</f>
        <v/>
      </c>
      <c r="AA136" s="210" t="str">
        <f>IF($B136="","",IF('Actual Allocation Calc'!$AJ$78="A",
IF($P136="Employed",$U136,
IF(AND($P136="Terminated"),($U136/7*AR136),
IF(AND($P136="Furloughed"),($U136/7*AR136)+($U136/7*BB136),
IF(AND($P136="Rehired"),($U136/7*BB136),
IF(AND($P136="Terminated",AR136&gt;0),$U136,
IF($P136="Furloughed",IF(AR136&gt;0,$U136)+IF(BB136&gt;0,$U136),
IF($P136="Rehired",IF(BB136&gt;0,$U136)))))))),IF('Actual Allocation Calc'!$AJ$78="C",'Actual Allocation Calc'!N136,'Actual Allocation Calc'!W136+IF($P136="Employed",$U136,
IF(AND($P136="Terminated"),($U136/7*AR136),
IF(AND($P136="Furloughed"),($U136/7*AR136)+($U136/7*BB136),
IF(AND($P136="Rehired"),($U136/7*BB136),
IF(AND($P136="Terminated",AR136&gt;0),$U136,
IF($P136="Furloughed",IF(AR136&gt;0,$U136)+IF(BB136&gt;0,$U136),
IF($P136="Rehired",IF(BB136&gt;0,$U136))))))))*'Actual Allocation Calc'!$AJ$99)))</f>
        <v/>
      </c>
      <c r="AB136" s="210" t="str">
        <f>IF($B136="","",IF('Actual Allocation Calc'!$AK$78="A",
IF($P136="Employed",$U136,
IF(AND($P136="Terminated"),($U136/7*AS136),
IF(AND($P136="Furloughed"),($U136/7*AS136)+($U136/7*BC136),
IF(AND($P136="Rehired"),($U136/7*BC136),
IF(AND($P136="Terminated",AS136&gt;0),$U136,
IF($P136="Furloughed",IF(AS136&gt;0,$U136)+IF(BC136&gt;0,$U136),
IF($P136="Rehired",IF(BC136&gt;0,$U136)))))))),IF('Actual Allocation Calc'!$AK$78="C",'Actual Allocation Calc'!O136,'Actual Allocation Calc'!X136+IF($P136="Employed",$U136,
IF(AND($P136="Terminated"),($U136/7*AS136),
IF(AND($P136="Furloughed"),($U136/7*AS136)+($U136/7*BC136),
IF(AND($P136="Rehired"),($U136/7*BC136),
IF(AND($P136="Terminated",AS136&gt;0),$U136,
IF($P136="Furloughed",IF(AS136&gt;0,$U136)+IF(BC136&gt;0,$U136),
IF($P136="Rehired",IF(BC136&gt;0,$U136))))))))*'Actual Allocation Calc'!$AK$99)))</f>
        <v/>
      </c>
      <c r="AC136" s="210" t="str">
        <f>IF($B136="","",IF('Actual Allocation Calc'!$AL$78="A",
IF($P136="Employed",$U136,
IF(AND($P136="Terminated"),($U136/7*AT136),
IF(AND($P136="Furloughed"),($U136/7*AT136)+($U136/7*BD136),
IF(AND($P136="Rehired"),($U136/7*BD136),
IF(AND($P136="Terminated",AT136&gt;0),$U136,
IF($P136="Furloughed",IF(AT136&gt;0,$U136)+IF(BD136&gt;0,$U136),
IF($P136="Rehired",IF(BD136&gt;0,$U136)))))))),IF('Actual Allocation Calc'!$AL$78="C",'Actual Allocation Calc'!P136,'Actual Allocation Calc'!Y136+IF($P136="Employed",$U136,
IF(AND($P136="Terminated"),($U136/7*AT136),
IF(AND($P136="Furloughed"),($U136/7*AT136)+($U136/7*BD136),
IF(AND($P136="Rehired"),($U136/7*BD136),
IF(AND($P136="Terminated",AT136&gt;0),$U136,
IF($P136="Furloughed",IF(AT136&gt;0,$U136)+IF(BD136&gt;0,$U136),
IF($P136="Rehired",IF(BD136&gt;0,$U136))))))))*'Actual Allocation Calc'!$AL$99)))</f>
        <v/>
      </c>
      <c r="AD136" s="210" t="str">
        <f>IF($B136="","",IF('Actual Allocation Calc'!$AM$78="A",
IF($P136="Employed",$U136,
IF(AND($P136="Terminated"),($U136/7*AU136),
IF(AND($P136="Furloughed"),($U136/7*AU136)+($U136/7*BE136),
IF(AND($P136="Rehired"),($U136/7*BE136),
IF(AND($P136="Terminated",AU136&gt;0),$U136,
IF($P136="Furloughed",IF(AU136&gt;0,$U136)+IF(BE136&gt;0,$U136),
IF($P136="Rehired",IF(BE136&gt;0,$U136)))))))),IF('Actual Allocation Calc'!$AM$78="C",'Actual Allocation Calc'!Q136,'Actual Allocation Calc'!Z136+IF($P136="Employed",$U136,
IF(AND($P136="Terminated"),($U136/7*AU136),
IF(AND($P136="Furloughed"),($U136/7*AU136)+($U136/7*BE136),
IF(AND($P136="Rehired"),($U136/7*BE136),
IF(AND($P136="Terminated",AU136&gt;0),$U136,
IF($P136="Furloughed",IF(AU136&gt;0,$U136)+IF(BE136&gt;0,$U136),
IF($P136="Rehired",IF(BE136&gt;0,$U136))))))))*'Actual Allocation Calc'!$AM$99)))</f>
        <v/>
      </c>
      <c r="AE136" s="210" t="str">
        <f>IF($B136="","",IF('Actual Allocation Calc'!$AN$78="A",
IF($P136="Employed",$U136,
IF(AND($P136="Terminated"),($U136/7*AV136),
IF(AND($P136="Furloughed"),($U136/7*AV136)+($U136/7*BF136),
IF(AND($P136="Rehired"),($U136/7*BF136),
IF(AND($P136="Terminated",AV136&gt;0),$U136,
IF($P136="Furloughed",IF(AV136&gt;0,$U136)+IF(BF136&gt;0,$U136),
IF($P136="Rehired",IF(BF136&gt;0,$U136)))))))),IF('Actual Allocation Calc'!$AN$78="C",'Actual Allocation Calc'!R136,'Actual Allocation Calc'!AA136+IF($P136="Employed",$U136,
IF(AND($P136="Terminated"),($U136/7*AV136),
IF(AND($P136="Furloughed"),($U136/7*AV136)+($U136/7*BF136),
IF(AND($P136="Rehired"),($U136/7*BF136),
IF(AND($P136="Terminated",AV136&gt;0),$U136,
IF($P136="Furloughed",IF(AV136&gt;0,$U136)+IF(BF136&gt;0,$U136),
IF($P136="Rehired",IF(BF136&gt;0,$U136))))))))*'Actual Allocation Calc'!$AN$99)))</f>
        <v/>
      </c>
      <c r="AF136" s="210" t="str">
        <f>IF($B136="","",IF('Actual Allocation Calc'!$AO$78="A",
IF($P136="Employed",$U136,
IF(AND($P136="Terminated"),($U136/7*AW136),
IF(AND($P136="Furloughed"),($U136/7*AW136)+($U136/7*BG136),
IF(AND($P136="Rehired"),($U136/7*BG136),
IF(AND($P136="Terminated",AW136&gt;0),$U136,
IF($P136="Furloughed",IF(AW136&gt;0,$U136)+IF(BG136&gt;0,$U136),
IF($P136="Rehired",IF(BG136&gt;0,$U136)))))))),IF('Actual Allocation Calc'!$AO$78="C",'Actual Allocation Calc'!S136,'Actual Allocation Calc'!AB136+IF($P136="Employed",$U136,
IF(AND($P136="Terminated"),($U136/7*AW136),
IF(AND($P136="Furloughed"),($U136/7*AW136)+($U136/7*BG136),
IF(AND($P136="Rehired"),($U136/7*BG136),
IF(AND($P136="Terminated",AW136&gt;0),$U136,
IF($P136="Furloughed",IF(AW136&gt;0,$U136)+IF(BG136&gt;0,$U136),
IF($P136="Rehired",IF(BG136&gt;0,$U136))))))))*'Actual Allocation Calc'!$AO$99)))</f>
        <v/>
      </c>
      <c r="AG136" s="210" t="str">
        <f>IF($B136="","",IF('Actual Allocation Calc'!$AP$78="A",
IF($P136="Employed",$U136/7*BK136,
IF(AND($P136="Terminated"),($U136/7*AX136),
IF(AND($P136="Furloughed"),($U136/7*AX136)+($U136/7*BH136),
IF(AND($P136="Rehired"),($U136/7*BH136),
IF(AND($P136="Terminated",AX136&gt;0),$U136,
IF($P136="Furloughed",IF(AX136&gt;0,$U136)+IF(BH136&gt;0,$U136),
IF($P136="Rehired",IF(BH136&gt;0,$U136)))))))),IF('Actual Allocation Calc'!$AP$78="C",'Actual Allocation Calc'!T136,'Actual Allocation Calc'!AC136+IF($P136="Employed",$U136/7*BK136,
IF(AND($P136="Terminated"),($U136/7*AX136),
IF(AND($P136="Furloughed"),($U136/7*AX136)+($U136/7*BH136),
IF(AND($P136="Rehired"),($U136/7*BH136),
IF(AND($P136="Terminated",AX136&gt;0),$U136,
IF($P136="Furloughed",IF(AX136&gt;0,$U136)+IF(BH136&gt;0,$U136),
IF($P136="Rehired",IF(BH136&gt;0,$U136))))))))*'Actual Allocation Calc'!$AP$99)))</f>
        <v/>
      </c>
      <c r="AH136" s="536"/>
      <c r="AI136" s="82">
        <f t="shared" si="45"/>
        <v>0</v>
      </c>
      <c r="AJ136" s="210">
        <f t="shared" si="27"/>
        <v>0</v>
      </c>
      <c r="AK136" s="397" t="str">
        <f t="shared" si="28"/>
        <v/>
      </c>
      <c r="AM136" s="173"/>
      <c r="AO136" s="214" t="str">
        <f>IFERROR(IF($V136="","",VLOOKUP(V136,'Calendar Calcs'!$B$2:$E1103,4,FALSE)),0)</f>
        <v/>
      </c>
      <c r="AP136" s="69" t="str">
        <f>IF($AO136="","", IF($AO136&lt;AP$23,0,IF($AO136&gt;AP$23,COUNTIFS('Calendar Calcs'!$E$2:$E1103,AP$23),COUNTIFS('Calendar Calcs'!$E$2:$E1103,AP$23,'Calendar Calcs'!$D$2:$D1103,"&lt;="&amp;WEEKDAY($V136)))))</f>
        <v/>
      </c>
      <c r="AQ136" s="69" t="str">
        <f>IF($AO136="","", IF($AO136&lt;AQ$23,0,IF($AO136&gt;AQ$23,COUNTIFS('Calendar Calcs'!$E$2:$E1103,AQ$23),COUNTIFS('Calendar Calcs'!$E$2:$E1103,AQ$23,'Calendar Calcs'!$D$2:$D1103,"&lt;="&amp;WEEKDAY($V136)))))</f>
        <v/>
      </c>
      <c r="AR136" s="69" t="str">
        <f>IF($AO136="","", IF($AO136&lt;AR$23,0,IF($AO136&gt;AR$23,COUNTIFS('Calendar Calcs'!$E$2:$E1103,AR$23),COUNTIFS('Calendar Calcs'!$E$2:$E1103,AR$23,'Calendar Calcs'!$D$2:$D1103,"&lt;="&amp;WEEKDAY($V136)))))</f>
        <v/>
      </c>
      <c r="AS136" s="69" t="str">
        <f>IF($AO136="","", IF($AO136&lt;AS$23,0,IF($AO136&gt;AS$23,COUNTIFS('Calendar Calcs'!$E$2:$E1103,AS$23),COUNTIFS('Calendar Calcs'!$E$2:$E1103,AS$23,'Calendar Calcs'!$D$2:$D1103,"&lt;="&amp;WEEKDAY($V136)))))</f>
        <v/>
      </c>
      <c r="AT136" s="69" t="str">
        <f>IF($AO136="","", IF($AO136&lt;AT$23,0,IF($AO136&gt;AT$23,COUNTIFS('Calendar Calcs'!$E$2:$E1103,AT$23),COUNTIFS('Calendar Calcs'!$E$2:$E1103,AT$23,'Calendar Calcs'!$D$2:$D1103,"&lt;="&amp;WEEKDAY($V136)))))</f>
        <v/>
      </c>
      <c r="AU136" s="69" t="str">
        <f>IF($AO136="","", IF($AO136&lt;AU$23,0,IF($AO136&gt;AU$23,COUNTIFS('Calendar Calcs'!$E$2:$E1103,AU$23),COUNTIFS('Calendar Calcs'!$E$2:$E1103,AU$23,'Calendar Calcs'!$D$2:$D1103,"&lt;="&amp;WEEKDAY($V136)))))</f>
        <v/>
      </c>
      <c r="AV136" s="69" t="str">
        <f>IF($AO136="","", IF($AO136&lt;AV$23,0,IF($AO136&gt;AV$23,COUNTIFS('Calendar Calcs'!$E$2:$E1103,AV$23),COUNTIFS('Calendar Calcs'!$E$2:$E1103,AV$23,'Calendar Calcs'!$D$2:$D1103,"&lt;="&amp;WEEKDAY($V136)))))</f>
        <v/>
      </c>
      <c r="AW136" s="69" t="str">
        <f>IF($AO136="","", IF($AO136&lt;AW$23,0,IF($AO136&gt;AW$23,COUNTIFS('Calendar Calcs'!$E$2:$E1103,AW$23),COUNTIFS('Calendar Calcs'!$E$2:$E1103,AW$23,'Calendar Calcs'!$D$2:$D1103,"&lt;="&amp;WEEKDAY($V136)))))</f>
        <v/>
      </c>
      <c r="AX136" s="69" t="str">
        <f>IF($AO136="","", IF($AO136&lt;AX$23,0,IF($AO136&gt;AX$23,COUNTIFS('Calendar Calcs'!$E$2:$E1103,AX$23),COUNTIFS('Calendar Calcs'!$E$2:$E1103,AX$23,'Calendar Calcs'!$D$2:$D1103,"&lt;="&amp;WEEKDAY($V136)))))</f>
        <v/>
      </c>
      <c r="AY136" s="69" t="str">
        <f>IF($W136="","",VLOOKUP($W136,'Calendar Calcs'!$B$2:$E1103,4,FALSE))</f>
        <v/>
      </c>
      <c r="AZ136" s="69" t="str">
        <f>IF($AY136="","",IF($AY136&gt;AZ$23,0,IF($AY136&lt;AZ$23,COUNTIFS('Calendar Calcs'!$E$2:$E1103,AZ$23),COUNTIFS('Calendar Calcs'!$E$2:$E1103,AZ$23,'Calendar Calcs'!$D$2:$D1103,"&gt;="&amp;WEEKDAY($W136)))))</f>
        <v/>
      </c>
      <c r="BA136" s="69" t="str">
        <f>IF($AY136="","",IF($AY136&gt;BA$23,0,IF($AY136&lt;BA$23,COUNTIFS('Calendar Calcs'!$E$2:$E1103,BA$23),COUNTIFS('Calendar Calcs'!$E$2:$E1103,BA$23,'Calendar Calcs'!$D$2:$D1103,"&gt;="&amp;WEEKDAY($W136)))))</f>
        <v/>
      </c>
      <c r="BB136" s="69" t="str">
        <f>IF($AY136="","",IF($AY136&gt;BB$23,0,IF($AY136&lt;BB$23,COUNTIFS('Calendar Calcs'!$E$2:$E1103,BB$23),COUNTIFS('Calendar Calcs'!$E$2:$E1103,BB$23,'Calendar Calcs'!$D$2:$D1103,"&gt;="&amp;WEEKDAY($W136)))))</f>
        <v/>
      </c>
      <c r="BC136" s="69" t="str">
        <f>IF($AY136="","",IF($AY136&gt;BC$23,0,IF($AY136&lt;BC$23,COUNTIFS('Calendar Calcs'!$E$2:$E1103,BC$23),COUNTIFS('Calendar Calcs'!$E$2:$E1103,BC$23,'Calendar Calcs'!$D$2:$D1103,"&gt;="&amp;WEEKDAY($W136)))))</f>
        <v/>
      </c>
      <c r="BD136" s="69" t="str">
        <f>IF($AY136="","",IF($AY136&gt;BD$23,0,IF($AY136&lt;BD$23,COUNTIFS('Calendar Calcs'!$E$2:$E1103,BD$23),COUNTIFS('Calendar Calcs'!$E$2:$E1103,BD$23,'Calendar Calcs'!$D$2:$D1103,"&gt;="&amp;WEEKDAY($W136)))))</f>
        <v/>
      </c>
      <c r="BE136" s="69" t="str">
        <f>IF($AY136="","",IF($AY136&gt;BE$23,0,IF($AY136&lt;BE$23,COUNTIFS('Calendar Calcs'!$E$2:$E1103,BE$23),COUNTIFS('Calendar Calcs'!$E$2:$E1103,BE$23,'Calendar Calcs'!$D$2:$D1103,"&gt;="&amp;WEEKDAY($W136)))))</f>
        <v/>
      </c>
      <c r="BF136" s="69" t="str">
        <f>IF($AY136="","",IF($AY136&gt;BF$23,0,IF($AY136&lt;BF$23,COUNTIFS('Calendar Calcs'!$E$2:$E1103,BF$23),COUNTIFS('Calendar Calcs'!$E$2:$E1103,BF$23,'Calendar Calcs'!$D$2:$D1103,"&gt;="&amp;WEEKDAY($W136)))))</f>
        <v/>
      </c>
      <c r="BG136" s="69" t="str">
        <f>IF($AY136="","",IF($AY136&gt;BG$23,0,IF($AY136&lt;BG$23,COUNTIFS('Calendar Calcs'!$E$2:$E1103,BG$23),COUNTIFS('Calendar Calcs'!$E$2:$E1103,BG$23,'Calendar Calcs'!$D$2:$D1103,"&gt;="&amp;WEEKDAY($W136)))))</f>
        <v/>
      </c>
      <c r="BH136" s="69">
        <f t="shared" si="29"/>
        <v>6</v>
      </c>
      <c r="BI136" s="69">
        <f>IF(Cover!$E$43="","",VLOOKUP(Cover!$E$43,'Calendar Calcs'!$B$2:$E1103,4,FALSE))</f>
        <v>1</v>
      </c>
      <c r="BJ136" s="69">
        <f>IF($BI136="","", IF($BI136&lt;BJ$23,0,IF($BI136&gt;=BJ$23,COUNTIFS('Calendar Calcs'!$E$2:$E1103,BJ$23),COUNTIFS('Calendar Calcs'!$E$2:$E1103,BJ$23,'Calendar Calcs'!$D$2:$D1103,"&lt;="&amp;WEEKDAY($V136)))))</f>
        <v>1</v>
      </c>
      <c r="BK136" s="69">
        <f t="shared" si="26"/>
        <v>6</v>
      </c>
      <c r="BN136" s="69" t="str">
        <f>IF(T136&gt;0,"FTE",IF(Cover!$E$47="Weekly",IF(S136&gt;29.75,"FTE","PTE"),IF(S136&gt;59.75,"FTE","PTE")))</f>
        <v>PTE</v>
      </c>
      <c r="BO136" s="69">
        <f>IF(BN136="FTE",30,IF(Cover!$E$47="Weekly",'STEP 2 EE Data'!S136,'STEP 2 EE Data'!S136/2))</f>
        <v>0</v>
      </c>
      <c r="BP136" s="209">
        <f t="shared" si="30"/>
        <v>0</v>
      </c>
      <c r="BQ136" s="209">
        <f t="shared" si="31"/>
        <v>0</v>
      </c>
      <c r="BR136" s="209">
        <f t="shared" si="32"/>
        <v>0</v>
      </c>
      <c r="BS136" s="209">
        <f t="shared" si="33"/>
        <v>0</v>
      </c>
      <c r="BT136" s="209">
        <f t="shared" si="34"/>
        <v>0</v>
      </c>
      <c r="BU136" s="209">
        <f t="shared" si="35"/>
        <v>0</v>
      </c>
      <c r="BV136" s="209">
        <f t="shared" si="36"/>
        <v>0</v>
      </c>
      <c r="BW136" s="209">
        <f t="shared" si="37"/>
        <v>0</v>
      </c>
      <c r="BX136" s="209">
        <f t="shared" si="38"/>
        <v>0</v>
      </c>
      <c r="CC136" s="210" t="str">
        <f>IF(B136="","",IF(C136="",IF(Cover!$E$47="Weekly",'STEP 3 EE Comp'!BI141*8,'STEP 3 EE Comp'!BI141*4),IF(Cover!$E$47="Weekly",'STEP 3 EE Comp'!BI141,'STEP 3 EE Comp'!BI141)))</f>
        <v/>
      </c>
      <c r="CD136" s="82" t="str">
        <f t="shared" si="39"/>
        <v/>
      </c>
      <c r="CE136" s="417">
        <f t="shared" si="40"/>
        <v>1</v>
      </c>
      <c r="CF136" s="82" t="str">
        <f t="shared" si="41"/>
        <v>Good</v>
      </c>
      <c r="CG136" s="82">
        <f t="shared" si="42"/>
        <v>0</v>
      </c>
      <c r="CH136" s="234">
        <f t="shared" si="43"/>
        <v>0</v>
      </c>
    </row>
    <row r="137" spans="1:86" s="69" customFormat="1" x14ac:dyDescent="0.3">
      <c r="A137" s="530"/>
      <c r="B137" s="477"/>
      <c r="C137" s="52"/>
      <c r="D137" s="565"/>
      <c r="E137" s="52"/>
      <c r="F137" s="507"/>
      <c r="G137" s="210">
        <f t="shared" si="44"/>
        <v>0</v>
      </c>
      <c r="H137" s="82">
        <f t="shared" si="25"/>
        <v>0</v>
      </c>
      <c r="I137" s="211"/>
      <c r="J137" s="441" t="s">
        <v>21</v>
      </c>
      <c r="K137" s="441" t="s">
        <v>21</v>
      </c>
      <c r="L137" s="441" t="s">
        <v>21</v>
      </c>
      <c r="M137" s="441" t="s">
        <v>21</v>
      </c>
      <c r="N137" s="568" t="s">
        <v>21</v>
      </c>
      <c r="O137" s="211"/>
      <c r="P137" s="212" t="str">
        <f>IF(B137="","",
IF(AND(V137="",W137="",B137&lt;&gt;""),"Employed",
IF(AND(V137&lt;&gt;"",W137="",B137&lt;&gt;""),"Terminated",
IF(AND(V137&lt;&gt;"",W137&lt;&gt;"",B137&lt;&gt;""),IF(W137&lt;Cover!$E$43,"Employed","Furloughed"),
IF(AND(V137="",W137&lt;&gt;"",B137&lt;&gt;""),IF(W137&lt;Cover!$E$43,"Employed","Rehired"))))))</f>
        <v/>
      </c>
      <c r="Q137" s="211"/>
      <c r="R137" s="536"/>
      <c r="S137" s="563"/>
      <c r="T137" s="536"/>
      <c r="U137" s="82">
        <f>IF(Cover!$E$47="Weekly",IF(T137&gt;0,T137,R137*S137),IF(T137&gt;0,T137,R137*S137)/2)</f>
        <v>0</v>
      </c>
      <c r="V137" s="564"/>
      <c r="W137" s="564"/>
      <c r="Y137" s="213" t="str">
        <f>IF($B137="","",IF('Actual Allocation Calc'!$AH$78="A",
IF($P137="Employed",$U137/7*BJ137,
IF(AND($P137="Terminated"),($U137/7*AP137),
IF(AND($P137="Furloughed"),($U137/7*AP137)+($U137/7*AZ137),
IF(AND($P137="Rehired"),($U137/7*AZ137),
IF(AND($P137="Terminated",AP137&gt;0),$U137,
IF($P137="Furloughed",IF(AP137&gt;0,$U137)+IF(AZ137&gt;0,$U137),
IF($P137="Rehired",IF(AZ137&gt;0,$U137)))))))),IF('Actual Allocation Calc'!$AH$78="C",'Actual Allocation Calc'!L137,'Actual Allocation Calc'!U137+IF($P137="Employed",$U137/7*BJ137,
IF(AND($P137="Terminated"),($U137/7*AP137),
IF(AND($P137="Furloughed"),($U137/7*AP137)+($U137/7*AZ137),
IF(AND($P137="Rehired"),($U137/7*AZ137),
IF(AND($P137="Terminated",AP137&gt;0),$U137,
IF($P137="Furloughed",IF(AP137&gt;0,$U137)+IF(AZ137&gt;0,$U137),
IF($P137="Rehired",IF(AZ137&gt;0,$U137))))))))*'Actual Allocation Calc'!$AH$99)))</f>
        <v/>
      </c>
      <c r="Z137" s="210" t="str">
        <f>IF($B137="","",IF('Actual Allocation Calc'!$AI$78="A",
IF($P137="Employed",$U137,
IF(AND($P137="Terminated"),($U137/7*AQ137),
IF(AND($P137="Furloughed"),($U137/7*AQ137)+($U137/7*BA137),
IF(AND($P137="Rehired"),($U137/7*BA137),
IF(AND($P137="Terminated",AQ137&gt;0),$U137,
IF($P137="Furloughed",IF(AQ137&gt;0,$U137)+IF(BA137&gt;0,$U137),
IF($P137="Rehired",IF(BA137&gt;0,$U137)))))))),IF('Actual Allocation Calc'!$AI$78="C",'Actual Allocation Calc'!M137,'Actual Allocation Calc'!V137+IF($P137="Employed",$U137,
IF(AND($P137="Terminated"),($U137/7*AQ137),
IF(AND($P137="Furloughed"),($U137/7*AQ137)+($U137/7*BA137),
IF(AND($P137="Rehired"),($U137/7*BA137),
IF(AND($P137="Terminated",AQ137&gt;0),$U137,
IF($P137="Furloughed",IF(AQ137&gt;0,$U137)+IF(BA137&gt;0,$U137),
IF($P137="Rehired",IF(BA137&gt;0,$U137))))))))*'Actual Allocation Calc'!$AI$99)))</f>
        <v/>
      </c>
      <c r="AA137" s="210" t="str">
        <f>IF($B137="","",IF('Actual Allocation Calc'!$AJ$78="A",
IF($P137="Employed",$U137,
IF(AND($P137="Terminated"),($U137/7*AR137),
IF(AND($P137="Furloughed"),($U137/7*AR137)+($U137/7*BB137),
IF(AND($P137="Rehired"),($U137/7*BB137),
IF(AND($P137="Terminated",AR137&gt;0),$U137,
IF($P137="Furloughed",IF(AR137&gt;0,$U137)+IF(BB137&gt;0,$U137),
IF($P137="Rehired",IF(BB137&gt;0,$U137)))))))),IF('Actual Allocation Calc'!$AJ$78="C",'Actual Allocation Calc'!N137,'Actual Allocation Calc'!W137+IF($P137="Employed",$U137,
IF(AND($P137="Terminated"),($U137/7*AR137),
IF(AND($P137="Furloughed"),($U137/7*AR137)+($U137/7*BB137),
IF(AND($P137="Rehired"),($U137/7*BB137),
IF(AND($P137="Terminated",AR137&gt;0),$U137,
IF($P137="Furloughed",IF(AR137&gt;0,$U137)+IF(BB137&gt;0,$U137),
IF($P137="Rehired",IF(BB137&gt;0,$U137))))))))*'Actual Allocation Calc'!$AJ$99)))</f>
        <v/>
      </c>
      <c r="AB137" s="210" t="str">
        <f>IF($B137="","",IF('Actual Allocation Calc'!$AK$78="A",
IF($P137="Employed",$U137,
IF(AND($P137="Terminated"),($U137/7*AS137),
IF(AND($P137="Furloughed"),($U137/7*AS137)+($U137/7*BC137),
IF(AND($P137="Rehired"),($U137/7*BC137),
IF(AND($P137="Terminated",AS137&gt;0),$U137,
IF($P137="Furloughed",IF(AS137&gt;0,$U137)+IF(BC137&gt;0,$U137),
IF($P137="Rehired",IF(BC137&gt;0,$U137)))))))),IF('Actual Allocation Calc'!$AK$78="C",'Actual Allocation Calc'!O137,'Actual Allocation Calc'!X137+IF($P137="Employed",$U137,
IF(AND($P137="Terminated"),($U137/7*AS137),
IF(AND($P137="Furloughed"),($U137/7*AS137)+($U137/7*BC137),
IF(AND($P137="Rehired"),($U137/7*BC137),
IF(AND($P137="Terminated",AS137&gt;0),$U137,
IF($P137="Furloughed",IF(AS137&gt;0,$U137)+IF(BC137&gt;0,$U137),
IF($P137="Rehired",IF(BC137&gt;0,$U137))))))))*'Actual Allocation Calc'!$AK$99)))</f>
        <v/>
      </c>
      <c r="AC137" s="210" t="str">
        <f>IF($B137="","",IF('Actual Allocation Calc'!$AL$78="A",
IF($P137="Employed",$U137,
IF(AND($P137="Terminated"),($U137/7*AT137),
IF(AND($P137="Furloughed"),($U137/7*AT137)+($U137/7*BD137),
IF(AND($P137="Rehired"),($U137/7*BD137),
IF(AND($P137="Terminated",AT137&gt;0),$U137,
IF($P137="Furloughed",IF(AT137&gt;0,$U137)+IF(BD137&gt;0,$U137),
IF($P137="Rehired",IF(BD137&gt;0,$U137)))))))),IF('Actual Allocation Calc'!$AL$78="C",'Actual Allocation Calc'!P137,'Actual Allocation Calc'!Y137+IF($P137="Employed",$U137,
IF(AND($P137="Terminated"),($U137/7*AT137),
IF(AND($P137="Furloughed"),($U137/7*AT137)+($U137/7*BD137),
IF(AND($P137="Rehired"),($U137/7*BD137),
IF(AND($P137="Terminated",AT137&gt;0),$U137,
IF($P137="Furloughed",IF(AT137&gt;0,$U137)+IF(BD137&gt;0,$U137),
IF($P137="Rehired",IF(BD137&gt;0,$U137))))))))*'Actual Allocation Calc'!$AL$99)))</f>
        <v/>
      </c>
      <c r="AD137" s="210" t="str">
        <f>IF($B137="","",IF('Actual Allocation Calc'!$AM$78="A",
IF($P137="Employed",$U137,
IF(AND($P137="Terminated"),($U137/7*AU137),
IF(AND($P137="Furloughed"),($U137/7*AU137)+($U137/7*BE137),
IF(AND($P137="Rehired"),($U137/7*BE137),
IF(AND($P137="Terminated",AU137&gt;0),$U137,
IF($P137="Furloughed",IF(AU137&gt;0,$U137)+IF(BE137&gt;0,$U137),
IF($P137="Rehired",IF(BE137&gt;0,$U137)))))))),IF('Actual Allocation Calc'!$AM$78="C",'Actual Allocation Calc'!Q137,'Actual Allocation Calc'!Z137+IF($P137="Employed",$U137,
IF(AND($P137="Terminated"),($U137/7*AU137),
IF(AND($P137="Furloughed"),($U137/7*AU137)+($U137/7*BE137),
IF(AND($P137="Rehired"),($U137/7*BE137),
IF(AND($P137="Terminated",AU137&gt;0),$U137,
IF($P137="Furloughed",IF(AU137&gt;0,$U137)+IF(BE137&gt;0,$U137),
IF($P137="Rehired",IF(BE137&gt;0,$U137))))))))*'Actual Allocation Calc'!$AM$99)))</f>
        <v/>
      </c>
      <c r="AE137" s="210" t="str">
        <f>IF($B137="","",IF('Actual Allocation Calc'!$AN$78="A",
IF($P137="Employed",$U137,
IF(AND($P137="Terminated"),($U137/7*AV137),
IF(AND($P137="Furloughed"),($U137/7*AV137)+($U137/7*BF137),
IF(AND($P137="Rehired"),($U137/7*BF137),
IF(AND($P137="Terminated",AV137&gt;0),$U137,
IF($P137="Furloughed",IF(AV137&gt;0,$U137)+IF(BF137&gt;0,$U137),
IF($P137="Rehired",IF(BF137&gt;0,$U137)))))))),IF('Actual Allocation Calc'!$AN$78="C",'Actual Allocation Calc'!R137,'Actual Allocation Calc'!AA137+IF($P137="Employed",$U137,
IF(AND($P137="Terminated"),($U137/7*AV137),
IF(AND($P137="Furloughed"),($U137/7*AV137)+($U137/7*BF137),
IF(AND($P137="Rehired"),($U137/7*BF137),
IF(AND($P137="Terminated",AV137&gt;0),$U137,
IF($P137="Furloughed",IF(AV137&gt;0,$U137)+IF(BF137&gt;0,$U137),
IF($P137="Rehired",IF(BF137&gt;0,$U137))))))))*'Actual Allocation Calc'!$AN$99)))</f>
        <v/>
      </c>
      <c r="AF137" s="210" t="str">
        <f>IF($B137="","",IF('Actual Allocation Calc'!$AO$78="A",
IF($P137="Employed",$U137,
IF(AND($P137="Terminated"),($U137/7*AW137),
IF(AND($P137="Furloughed"),($U137/7*AW137)+($U137/7*BG137),
IF(AND($P137="Rehired"),($U137/7*BG137),
IF(AND($P137="Terminated",AW137&gt;0),$U137,
IF($P137="Furloughed",IF(AW137&gt;0,$U137)+IF(BG137&gt;0,$U137),
IF($P137="Rehired",IF(BG137&gt;0,$U137)))))))),IF('Actual Allocation Calc'!$AO$78="C",'Actual Allocation Calc'!S137,'Actual Allocation Calc'!AB137+IF($P137="Employed",$U137,
IF(AND($P137="Terminated"),($U137/7*AW137),
IF(AND($P137="Furloughed"),($U137/7*AW137)+($U137/7*BG137),
IF(AND($P137="Rehired"),($U137/7*BG137),
IF(AND($P137="Terminated",AW137&gt;0),$U137,
IF($P137="Furloughed",IF(AW137&gt;0,$U137)+IF(BG137&gt;0,$U137),
IF($P137="Rehired",IF(BG137&gt;0,$U137))))))))*'Actual Allocation Calc'!$AO$99)))</f>
        <v/>
      </c>
      <c r="AG137" s="210" t="str">
        <f>IF($B137="","",IF('Actual Allocation Calc'!$AP$78="A",
IF($P137="Employed",$U137/7*BK137,
IF(AND($P137="Terminated"),($U137/7*AX137),
IF(AND($P137="Furloughed"),($U137/7*AX137)+($U137/7*BH137),
IF(AND($P137="Rehired"),($U137/7*BH137),
IF(AND($P137="Terminated",AX137&gt;0),$U137,
IF($P137="Furloughed",IF(AX137&gt;0,$U137)+IF(BH137&gt;0,$U137),
IF($P137="Rehired",IF(BH137&gt;0,$U137)))))))),IF('Actual Allocation Calc'!$AP$78="C",'Actual Allocation Calc'!T137,'Actual Allocation Calc'!AC137+IF($P137="Employed",$U137/7*BK137,
IF(AND($P137="Terminated"),($U137/7*AX137),
IF(AND($P137="Furloughed"),($U137/7*AX137)+($U137/7*BH137),
IF(AND($P137="Rehired"),($U137/7*BH137),
IF(AND($P137="Terminated",AX137&gt;0),$U137,
IF($P137="Furloughed",IF(AX137&gt;0,$U137)+IF(BH137&gt;0,$U137),
IF($P137="Rehired",IF(BH137&gt;0,$U137))))))))*'Actual Allocation Calc'!$AP$99)))</f>
        <v/>
      </c>
      <c r="AH137" s="536"/>
      <c r="AI137" s="82">
        <f t="shared" si="45"/>
        <v>0</v>
      </c>
      <c r="AJ137" s="210">
        <f t="shared" si="27"/>
        <v>0</v>
      </c>
      <c r="AK137" s="397" t="str">
        <f t="shared" si="28"/>
        <v/>
      </c>
      <c r="AM137" s="173"/>
      <c r="AO137" s="214" t="str">
        <f>IFERROR(IF($V137="","",VLOOKUP(V137,'Calendar Calcs'!$B$2:$E1104,4,FALSE)),0)</f>
        <v/>
      </c>
      <c r="AP137" s="69" t="str">
        <f>IF($AO137="","", IF($AO137&lt;AP$23,0,IF($AO137&gt;AP$23,COUNTIFS('Calendar Calcs'!$E$2:$E1104,AP$23),COUNTIFS('Calendar Calcs'!$E$2:$E1104,AP$23,'Calendar Calcs'!$D$2:$D1104,"&lt;="&amp;WEEKDAY($V137)))))</f>
        <v/>
      </c>
      <c r="AQ137" s="69" t="str">
        <f>IF($AO137="","", IF($AO137&lt;AQ$23,0,IF($AO137&gt;AQ$23,COUNTIFS('Calendar Calcs'!$E$2:$E1104,AQ$23),COUNTIFS('Calendar Calcs'!$E$2:$E1104,AQ$23,'Calendar Calcs'!$D$2:$D1104,"&lt;="&amp;WEEKDAY($V137)))))</f>
        <v/>
      </c>
      <c r="AR137" s="69" t="str">
        <f>IF($AO137="","", IF($AO137&lt;AR$23,0,IF($AO137&gt;AR$23,COUNTIFS('Calendar Calcs'!$E$2:$E1104,AR$23),COUNTIFS('Calendar Calcs'!$E$2:$E1104,AR$23,'Calendar Calcs'!$D$2:$D1104,"&lt;="&amp;WEEKDAY($V137)))))</f>
        <v/>
      </c>
      <c r="AS137" s="69" t="str">
        <f>IF($AO137="","", IF($AO137&lt;AS$23,0,IF($AO137&gt;AS$23,COUNTIFS('Calendar Calcs'!$E$2:$E1104,AS$23),COUNTIFS('Calendar Calcs'!$E$2:$E1104,AS$23,'Calendar Calcs'!$D$2:$D1104,"&lt;="&amp;WEEKDAY($V137)))))</f>
        <v/>
      </c>
      <c r="AT137" s="69" t="str">
        <f>IF($AO137="","", IF($AO137&lt;AT$23,0,IF($AO137&gt;AT$23,COUNTIFS('Calendar Calcs'!$E$2:$E1104,AT$23),COUNTIFS('Calendar Calcs'!$E$2:$E1104,AT$23,'Calendar Calcs'!$D$2:$D1104,"&lt;="&amp;WEEKDAY($V137)))))</f>
        <v/>
      </c>
      <c r="AU137" s="69" t="str">
        <f>IF($AO137="","", IF($AO137&lt;AU$23,0,IF($AO137&gt;AU$23,COUNTIFS('Calendar Calcs'!$E$2:$E1104,AU$23),COUNTIFS('Calendar Calcs'!$E$2:$E1104,AU$23,'Calendar Calcs'!$D$2:$D1104,"&lt;="&amp;WEEKDAY($V137)))))</f>
        <v/>
      </c>
      <c r="AV137" s="69" t="str">
        <f>IF($AO137="","", IF($AO137&lt;AV$23,0,IF($AO137&gt;AV$23,COUNTIFS('Calendar Calcs'!$E$2:$E1104,AV$23),COUNTIFS('Calendar Calcs'!$E$2:$E1104,AV$23,'Calendar Calcs'!$D$2:$D1104,"&lt;="&amp;WEEKDAY($V137)))))</f>
        <v/>
      </c>
      <c r="AW137" s="69" t="str">
        <f>IF($AO137="","", IF($AO137&lt;AW$23,0,IF($AO137&gt;AW$23,COUNTIFS('Calendar Calcs'!$E$2:$E1104,AW$23),COUNTIFS('Calendar Calcs'!$E$2:$E1104,AW$23,'Calendar Calcs'!$D$2:$D1104,"&lt;="&amp;WEEKDAY($V137)))))</f>
        <v/>
      </c>
      <c r="AX137" s="69" t="str">
        <f>IF($AO137="","", IF($AO137&lt;AX$23,0,IF($AO137&gt;AX$23,COUNTIFS('Calendar Calcs'!$E$2:$E1104,AX$23),COUNTIFS('Calendar Calcs'!$E$2:$E1104,AX$23,'Calendar Calcs'!$D$2:$D1104,"&lt;="&amp;WEEKDAY($V137)))))</f>
        <v/>
      </c>
      <c r="AY137" s="69" t="str">
        <f>IF($W137="","",VLOOKUP($W137,'Calendar Calcs'!$B$2:$E1104,4,FALSE))</f>
        <v/>
      </c>
      <c r="AZ137" s="69" t="str">
        <f>IF($AY137="","",IF($AY137&gt;AZ$23,0,IF($AY137&lt;AZ$23,COUNTIFS('Calendar Calcs'!$E$2:$E1104,AZ$23),COUNTIFS('Calendar Calcs'!$E$2:$E1104,AZ$23,'Calendar Calcs'!$D$2:$D1104,"&gt;="&amp;WEEKDAY($W137)))))</f>
        <v/>
      </c>
      <c r="BA137" s="69" t="str">
        <f>IF($AY137="","",IF($AY137&gt;BA$23,0,IF($AY137&lt;BA$23,COUNTIFS('Calendar Calcs'!$E$2:$E1104,BA$23),COUNTIFS('Calendar Calcs'!$E$2:$E1104,BA$23,'Calendar Calcs'!$D$2:$D1104,"&gt;="&amp;WEEKDAY($W137)))))</f>
        <v/>
      </c>
      <c r="BB137" s="69" t="str">
        <f>IF($AY137="","",IF($AY137&gt;BB$23,0,IF($AY137&lt;BB$23,COUNTIFS('Calendar Calcs'!$E$2:$E1104,BB$23),COUNTIFS('Calendar Calcs'!$E$2:$E1104,BB$23,'Calendar Calcs'!$D$2:$D1104,"&gt;="&amp;WEEKDAY($W137)))))</f>
        <v/>
      </c>
      <c r="BC137" s="69" t="str">
        <f>IF($AY137="","",IF($AY137&gt;BC$23,0,IF($AY137&lt;BC$23,COUNTIFS('Calendar Calcs'!$E$2:$E1104,BC$23),COUNTIFS('Calendar Calcs'!$E$2:$E1104,BC$23,'Calendar Calcs'!$D$2:$D1104,"&gt;="&amp;WEEKDAY($W137)))))</f>
        <v/>
      </c>
      <c r="BD137" s="69" t="str">
        <f>IF($AY137="","",IF($AY137&gt;BD$23,0,IF($AY137&lt;BD$23,COUNTIFS('Calendar Calcs'!$E$2:$E1104,BD$23),COUNTIFS('Calendar Calcs'!$E$2:$E1104,BD$23,'Calendar Calcs'!$D$2:$D1104,"&gt;="&amp;WEEKDAY($W137)))))</f>
        <v/>
      </c>
      <c r="BE137" s="69" t="str">
        <f>IF($AY137="","",IF($AY137&gt;BE$23,0,IF($AY137&lt;BE$23,COUNTIFS('Calendar Calcs'!$E$2:$E1104,BE$23),COUNTIFS('Calendar Calcs'!$E$2:$E1104,BE$23,'Calendar Calcs'!$D$2:$D1104,"&gt;="&amp;WEEKDAY($W137)))))</f>
        <v/>
      </c>
      <c r="BF137" s="69" t="str">
        <f>IF($AY137="","",IF($AY137&gt;BF$23,0,IF($AY137&lt;BF$23,COUNTIFS('Calendar Calcs'!$E$2:$E1104,BF$23),COUNTIFS('Calendar Calcs'!$E$2:$E1104,BF$23,'Calendar Calcs'!$D$2:$D1104,"&gt;="&amp;WEEKDAY($W137)))))</f>
        <v/>
      </c>
      <c r="BG137" s="69" t="str">
        <f>IF($AY137="","",IF($AY137&gt;BG$23,0,IF($AY137&lt;BG$23,COUNTIFS('Calendar Calcs'!$E$2:$E1104,BG$23),COUNTIFS('Calendar Calcs'!$E$2:$E1104,BG$23,'Calendar Calcs'!$D$2:$D1104,"&gt;="&amp;WEEKDAY($W137)))))</f>
        <v/>
      </c>
      <c r="BH137" s="69">
        <f t="shared" si="29"/>
        <v>6</v>
      </c>
      <c r="BI137" s="69">
        <f>IF(Cover!$E$43="","",VLOOKUP(Cover!$E$43,'Calendar Calcs'!$B$2:$E1104,4,FALSE))</f>
        <v>1</v>
      </c>
      <c r="BJ137" s="69">
        <f>IF($BI137="","", IF($BI137&lt;BJ$23,0,IF($BI137&gt;=BJ$23,COUNTIFS('Calendar Calcs'!$E$2:$E1104,BJ$23),COUNTIFS('Calendar Calcs'!$E$2:$E1104,BJ$23,'Calendar Calcs'!$D$2:$D1104,"&lt;="&amp;WEEKDAY($V137)))))</f>
        <v>1</v>
      </c>
      <c r="BK137" s="69">
        <f t="shared" si="26"/>
        <v>6</v>
      </c>
      <c r="BN137" s="69" t="str">
        <f>IF(T137&gt;0,"FTE",IF(Cover!$E$47="Weekly",IF(S137&gt;29.75,"FTE","PTE"),IF(S137&gt;59.75,"FTE","PTE")))</f>
        <v>PTE</v>
      </c>
      <c r="BO137" s="69">
        <f>IF(BN137="FTE",30,IF(Cover!$E$47="Weekly",'STEP 2 EE Data'!S137,'STEP 2 EE Data'!S137/2))</f>
        <v>0</v>
      </c>
      <c r="BP137" s="209">
        <f t="shared" si="30"/>
        <v>0</v>
      </c>
      <c r="BQ137" s="209">
        <f t="shared" si="31"/>
        <v>0</v>
      </c>
      <c r="BR137" s="209">
        <f t="shared" si="32"/>
        <v>0</v>
      </c>
      <c r="BS137" s="209">
        <f t="shared" si="33"/>
        <v>0</v>
      </c>
      <c r="BT137" s="209">
        <f t="shared" si="34"/>
        <v>0</v>
      </c>
      <c r="BU137" s="209">
        <f t="shared" si="35"/>
        <v>0</v>
      </c>
      <c r="BV137" s="209">
        <f t="shared" si="36"/>
        <v>0</v>
      </c>
      <c r="BW137" s="209">
        <f t="shared" si="37"/>
        <v>0</v>
      </c>
      <c r="BX137" s="209">
        <f t="shared" si="38"/>
        <v>0</v>
      </c>
      <c r="CC137" s="210" t="str">
        <f>IF(B137="","",IF(C137="",IF(Cover!$E$47="Weekly",'STEP 3 EE Comp'!BI142*8,'STEP 3 EE Comp'!BI142*4),IF(Cover!$E$47="Weekly",'STEP 3 EE Comp'!BI142,'STEP 3 EE Comp'!BI142)))</f>
        <v/>
      </c>
      <c r="CD137" s="82" t="str">
        <f t="shared" si="39"/>
        <v/>
      </c>
      <c r="CE137" s="417">
        <f t="shared" si="40"/>
        <v>1</v>
      </c>
      <c r="CF137" s="82" t="str">
        <f t="shared" si="41"/>
        <v>Good</v>
      </c>
      <c r="CG137" s="82">
        <f t="shared" si="42"/>
        <v>0</v>
      </c>
      <c r="CH137" s="234">
        <f t="shared" si="43"/>
        <v>0</v>
      </c>
    </row>
    <row r="138" spans="1:86" s="69" customFormat="1" x14ac:dyDescent="0.3">
      <c r="A138" s="554"/>
      <c r="B138" s="478"/>
      <c r="C138" s="52"/>
      <c r="D138" s="565"/>
      <c r="E138" s="52"/>
      <c r="F138" s="507"/>
      <c r="G138" s="210">
        <f t="shared" si="44"/>
        <v>0</v>
      </c>
      <c r="H138" s="82">
        <f t="shared" si="25"/>
        <v>0</v>
      </c>
      <c r="I138" s="211"/>
      <c r="J138" s="441" t="s">
        <v>21</v>
      </c>
      <c r="K138" s="441" t="s">
        <v>21</v>
      </c>
      <c r="L138" s="441" t="s">
        <v>21</v>
      </c>
      <c r="M138" s="441" t="s">
        <v>21</v>
      </c>
      <c r="N138" s="568" t="s">
        <v>21</v>
      </c>
      <c r="O138" s="211"/>
      <c r="P138" s="212" t="str">
        <f>IF(B138="","",
IF(AND(V138="",W138="",B138&lt;&gt;""),"Employed",
IF(AND(V138&lt;&gt;"",W138="",B138&lt;&gt;""),"Terminated",
IF(AND(V138&lt;&gt;"",W138&lt;&gt;"",B138&lt;&gt;""),IF(W138&lt;Cover!$E$43,"Employed","Furloughed"),
IF(AND(V138="",W138&lt;&gt;"",B138&lt;&gt;""),IF(W138&lt;Cover!$E$43,"Employed","Rehired"))))))</f>
        <v/>
      </c>
      <c r="Q138" s="211"/>
      <c r="R138" s="536"/>
      <c r="S138" s="563"/>
      <c r="T138" s="536"/>
      <c r="U138" s="82">
        <f>IF(Cover!$E$47="Weekly",IF(T138&gt;0,T138,R138*S138),IF(T138&gt;0,T138,R138*S138)/2)</f>
        <v>0</v>
      </c>
      <c r="V138" s="564"/>
      <c r="W138" s="564"/>
      <c r="Y138" s="213" t="str">
        <f>IF($B138="","",IF('Actual Allocation Calc'!$AH$78="A",
IF($P138="Employed",$U138/7*BJ138,
IF(AND($P138="Terminated"),($U138/7*AP138),
IF(AND($P138="Furloughed"),($U138/7*AP138)+($U138/7*AZ138),
IF(AND($P138="Rehired"),($U138/7*AZ138),
IF(AND($P138="Terminated",AP138&gt;0),$U138,
IF($P138="Furloughed",IF(AP138&gt;0,$U138)+IF(AZ138&gt;0,$U138),
IF($P138="Rehired",IF(AZ138&gt;0,$U138)))))))),IF('Actual Allocation Calc'!$AH$78="C",'Actual Allocation Calc'!L138,'Actual Allocation Calc'!U138+IF($P138="Employed",$U138/7*BJ138,
IF(AND($P138="Terminated"),($U138/7*AP138),
IF(AND($P138="Furloughed"),($U138/7*AP138)+($U138/7*AZ138),
IF(AND($P138="Rehired"),($U138/7*AZ138),
IF(AND($P138="Terminated",AP138&gt;0),$U138,
IF($P138="Furloughed",IF(AP138&gt;0,$U138)+IF(AZ138&gt;0,$U138),
IF($P138="Rehired",IF(AZ138&gt;0,$U138))))))))*'Actual Allocation Calc'!$AH$99)))</f>
        <v/>
      </c>
      <c r="Z138" s="210" t="str">
        <f>IF($B138="","",IF('Actual Allocation Calc'!$AI$78="A",
IF($P138="Employed",$U138,
IF(AND($P138="Terminated"),($U138/7*AQ138),
IF(AND($P138="Furloughed"),($U138/7*AQ138)+($U138/7*BA138),
IF(AND($P138="Rehired"),($U138/7*BA138),
IF(AND($P138="Terminated",AQ138&gt;0),$U138,
IF($P138="Furloughed",IF(AQ138&gt;0,$U138)+IF(BA138&gt;0,$U138),
IF($P138="Rehired",IF(BA138&gt;0,$U138)))))))),IF('Actual Allocation Calc'!$AI$78="C",'Actual Allocation Calc'!M138,'Actual Allocation Calc'!V138+IF($P138="Employed",$U138,
IF(AND($P138="Terminated"),($U138/7*AQ138),
IF(AND($P138="Furloughed"),($U138/7*AQ138)+($U138/7*BA138),
IF(AND($P138="Rehired"),($U138/7*BA138),
IF(AND($P138="Terminated",AQ138&gt;0),$U138,
IF($P138="Furloughed",IF(AQ138&gt;0,$U138)+IF(BA138&gt;0,$U138),
IF($P138="Rehired",IF(BA138&gt;0,$U138))))))))*'Actual Allocation Calc'!$AI$99)))</f>
        <v/>
      </c>
      <c r="AA138" s="210" t="str">
        <f>IF($B138="","",IF('Actual Allocation Calc'!$AJ$78="A",
IF($P138="Employed",$U138,
IF(AND($P138="Terminated"),($U138/7*AR138),
IF(AND($P138="Furloughed"),($U138/7*AR138)+($U138/7*BB138),
IF(AND($P138="Rehired"),($U138/7*BB138),
IF(AND($P138="Terminated",AR138&gt;0),$U138,
IF($P138="Furloughed",IF(AR138&gt;0,$U138)+IF(BB138&gt;0,$U138),
IF($P138="Rehired",IF(BB138&gt;0,$U138)))))))),IF('Actual Allocation Calc'!$AJ$78="C",'Actual Allocation Calc'!N138,'Actual Allocation Calc'!W138+IF($P138="Employed",$U138,
IF(AND($P138="Terminated"),($U138/7*AR138),
IF(AND($P138="Furloughed"),($U138/7*AR138)+($U138/7*BB138),
IF(AND($P138="Rehired"),($U138/7*BB138),
IF(AND($P138="Terminated",AR138&gt;0),$U138,
IF($P138="Furloughed",IF(AR138&gt;0,$U138)+IF(BB138&gt;0,$U138),
IF($P138="Rehired",IF(BB138&gt;0,$U138))))))))*'Actual Allocation Calc'!$AJ$99)))</f>
        <v/>
      </c>
      <c r="AB138" s="210" t="str">
        <f>IF($B138="","",IF('Actual Allocation Calc'!$AK$78="A",
IF($P138="Employed",$U138,
IF(AND($P138="Terminated"),($U138/7*AS138),
IF(AND($P138="Furloughed"),($U138/7*AS138)+($U138/7*BC138),
IF(AND($P138="Rehired"),($U138/7*BC138),
IF(AND($P138="Terminated",AS138&gt;0),$U138,
IF($P138="Furloughed",IF(AS138&gt;0,$U138)+IF(BC138&gt;0,$U138),
IF($P138="Rehired",IF(BC138&gt;0,$U138)))))))),IF('Actual Allocation Calc'!$AK$78="C",'Actual Allocation Calc'!O138,'Actual Allocation Calc'!X138+IF($P138="Employed",$U138,
IF(AND($P138="Terminated"),($U138/7*AS138),
IF(AND($P138="Furloughed"),($U138/7*AS138)+($U138/7*BC138),
IF(AND($P138="Rehired"),($U138/7*BC138),
IF(AND($P138="Terminated",AS138&gt;0),$U138,
IF($P138="Furloughed",IF(AS138&gt;0,$U138)+IF(BC138&gt;0,$U138),
IF($P138="Rehired",IF(BC138&gt;0,$U138))))))))*'Actual Allocation Calc'!$AK$99)))</f>
        <v/>
      </c>
      <c r="AC138" s="210" t="str">
        <f>IF($B138="","",IF('Actual Allocation Calc'!$AL$78="A",
IF($P138="Employed",$U138,
IF(AND($P138="Terminated"),($U138/7*AT138),
IF(AND($P138="Furloughed"),($U138/7*AT138)+($U138/7*BD138),
IF(AND($P138="Rehired"),($U138/7*BD138),
IF(AND($P138="Terminated",AT138&gt;0),$U138,
IF($P138="Furloughed",IF(AT138&gt;0,$U138)+IF(BD138&gt;0,$U138),
IF($P138="Rehired",IF(BD138&gt;0,$U138)))))))),IF('Actual Allocation Calc'!$AL$78="C",'Actual Allocation Calc'!P138,'Actual Allocation Calc'!Y138+IF($P138="Employed",$U138,
IF(AND($P138="Terminated"),($U138/7*AT138),
IF(AND($P138="Furloughed"),($U138/7*AT138)+($U138/7*BD138),
IF(AND($P138="Rehired"),($U138/7*BD138),
IF(AND($P138="Terminated",AT138&gt;0),$U138,
IF($P138="Furloughed",IF(AT138&gt;0,$U138)+IF(BD138&gt;0,$U138),
IF($P138="Rehired",IF(BD138&gt;0,$U138))))))))*'Actual Allocation Calc'!$AL$99)))</f>
        <v/>
      </c>
      <c r="AD138" s="210" t="str">
        <f>IF($B138="","",IF('Actual Allocation Calc'!$AM$78="A",
IF($P138="Employed",$U138,
IF(AND($P138="Terminated"),($U138/7*AU138),
IF(AND($P138="Furloughed"),($U138/7*AU138)+($U138/7*BE138),
IF(AND($P138="Rehired"),($U138/7*BE138),
IF(AND($P138="Terminated",AU138&gt;0),$U138,
IF($P138="Furloughed",IF(AU138&gt;0,$U138)+IF(BE138&gt;0,$U138),
IF($P138="Rehired",IF(BE138&gt;0,$U138)))))))),IF('Actual Allocation Calc'!$AM$78="C",'Actual Allocation Calc'!Q138,'Actual Allocation Calc'!Z138+IF($P138="Employed",$U138,
IF(AND($P138="Terminated"),($U138/7*AU138),
IF(AND($P138="Furloughed"),($U138/7*AU138)+($U138/7*BE138),
IF(AND($P138="Rehired"),($U138/7*BE138),
IF(AND($P138="Terminated",AU138&gt;0),$U138,
IF($P138="Furloughed",IF(AU138&gt;0,$U138)+IF(BE138&gt;0,$U138),
IF($P138="Rehired",IF(BE138&gt;0,$U138))))))))*'Actual Allocation Calc'!$AM$99)))</f>
        <v/>
      </c>
      <c r="AE138" s="210" t="str">
        <f>IF($B138="","",IF('Actual Allocation Calc'!$AN$78="A",
IF($P138="Employed",$U138,
IF(AND($P138="Terminated"),($U138/7*AV138),
IF(AND($P138="Furloughed"),($U138/7*AV138)+($U138/7*BF138),
IF(AND($P138="Rehired"),($U138/7*BF138),
IF(AND($P138="Terminated",AV138&gt;0),$U138,
IF($P138="Furloughed",IF(AV138&gt;0,$U138)+IF(BF138&gt;0,$U138),
IF($P138="Rehired",IF(BF138&gt;0,$U138)))))))),IF('Actual Allocation Calc'!$AN$78="C",'Actual Allocation Calc'!R138,'Actual Allocation Calc'!AA138+IF($P138="Employed",$U138,
IF(AND($P138="Terminated"),($U138/7*AV138),
IF(AND($P138="Furloughed"),($U138/7*AV138)+($U138/7*BF138),
IF(AND($P138="Rehired"),($U138/7*BF138),
IF(AND($P138="Terminated",AV138&gt;0),$U138,
IF($P138="Furloughed",IF(AV138&gt;0,$U138)+IF(BF138&gt;0,$U138),
IF($P138="Rehired",IF(BF138&gt;0,$U138))))))))*'Actual Allocation Calc'!$AN$99)))</f>
        <v/>
      </c>
      <c r="AF138" s="210" t="str">
        <f>IF($B138="","",IF('Actual Allocation Calc'!$AO$78="A",
IF($P138="Employed",$U138,
IF(AND($P138="Terminated"),($U138/7*AW138),
IF(AND($P138="Furloughed"),($U138/7*AW138)+($U138/7*BG138),
IF(AND($P138="Rehired"),($U138/7*BG138),
IF(AND($P138="Terminated",AW138&gt;0),$U138,
IF($P138="Furloughed",IF(AW138&gt;0,$U138)+IF(BG138&gt;0,$U138),
IF($P138="Rehired",IF(BG138&gt;0,$U138)))))))),IF('Actual Allocation Calc'!$AO$78="C",'Actual Allocation Calc'!S138,'Actual Allocation Calc'!AB138+IF($P138="Employed",$U138,
IF(AND($P138="Terminated"),($U138/7*AW138),
IF(AND($P138="Furloughed"),($U138/7*AW138)+($U138/7*BG138),
IF(AND($P138="Rehired"),($U138/7*BG138),
IF(AND($P138="Terminated",AW138&gt;0),$U138,
IF($P138="Furloughed",IF(AW138&gt;0,$U138)+IF(BG138&gt;0,$U138),
IF($P138="Rehired",IF(BG138&gt;0,$U138))))))))*'Actual Allocation Calc'!$AO$99)))</f>
        <v/>
      </c>
      <c r="AG138" s="210" t="str">
        <f>IF($B138="","",IF('Actual Allocation Calc'!$AP$78="A",
IF($P138="Employed",$U138/7*BK138,
IF(AND($P138="Terminated"),($U138/7*AX138),
IF(AND($P138="Furloughed"),($U138/7*AX138)+($U138/7*BH138),
IF(AND($P138="Rehired"),($U138/7*BH138),
IF(AND($P138="Terminated",AX138&gt;0),$U138,
IF($P138="Furloughed",IF(AX138&gt;0,$U138)+IF(BH138&gt;0,$U138),
IF($P138="Rehired",IF(BH138&gt;0,$U138)))))))),IF('Actual Allocation Calc'!$AP$78="C",'Actual Allocation Calc'!T138,'Actual Allocation Calc'!AC138+IF($P138="Employed",$U138/7*BK138,
IF(AND($P138="Terminated"),($U138/7*AX138),
IF(AND($P138="Furloughed"),($U138/7*AX138)+($U138/7*BH138),
IF(AND($P138="Rehired"),($U138/7*BH138),
IF(AND($P138="Terminated",AX138&gt;0),$U138,
IF($P138="Furloughed",IF(AX138&gt;0,$U138)+IF(BH138&gt;0,$U138),
IF($P138="Rehired",IF(BH138&gt;0,$U138))))))))*'Actual Allocation Calc'!$AP$99)))</f>
        <v/>
      </c>
      <c r="AH138" s="536"/>
      <c r="AI138" s="82">
        <f t="shared" si="45"/>
        <v>0</v>
      </c>
      <c r="AJ138" s="210">
        <f t="shared" si="27"/>
        <v>0</v>
      </c>
      <c r="AK138" s="397" t="str">
        <f t="shared" si="28"/>
        <v/>
      </c>
      <c r="AM138" s="173"/>
      <c r="AO138" s="214" t="str">
        <f>IFERROR(IF($V138="","",VLOOKUP(V138,'Calendar Calcs'!$B$2:$E1105,4,FALSE)),0)</f>
        <v/>
      </c>
      <c r="AP138" s="69" t="str">
        <f>IF($AO138="","", IF($AO138&lt;AP$23,0,IF($AO138&gt;AP$23,COUNTIFS('Calendar Calcs'!$E$2:$E1105,AP$23),COUNTIFS('Calendar Calcs'!$E$2:$E1105,AP$23,'Calendar Calcs'!$D$2:$D1105,"&lt;="&amp;WEEKDAY($V138)))))</f>
        <v/>
      </c>
      <c r="AQ138" s="69" t="str">
        <f>IF($AO138="","", IF($AO138&lt;AQ$23,0,IF($AO138&gt;AQ$23,COUNTIFS('Calendar Calcs'!$E$2:$E1105,AQ$23),COUNTIFS('Calendar Calcs'!$E$2:$E1105,AQ$23,'Calendar Calcs'!$D$2:$D1105,"&lt;="&amp;WEEKDAY($V138)))))</f>
        <v/>
      </c>
      <c r="AR138" s="69" t="str">
        <f>IF($AO138="","", IF($AO138&lt;AR$23,0,IF($AO138&gt;AR$23,COUNTIFS('Calendar Calcs'!$E$2:$E1105,AR$23),COUNTIFS('Calendar Calcs'!$E$2:$E1105,AR$23,'Calendar Calcs'!$D$2:$D1105,"&lt;="&amp;WEEKDAY($V138)))))</f>
        <v/>
      </c>
      <c r="AS138" s="69" t="str">
        <f>IF($AO138="","", IF($AO138&lt;AS$23,0,IF($AO138&gt;AS$23,COUNTIFS('Calendar Calcs'!$E$2:$E1105,AS$23),COUNTIFS('Calendar Calcs'!$E$2:$E1105,AS$23,'Calendar Calcs'!$D$2:$D1105,"&lt;="&amp;WEEKDAY($V138)))))</f>
        <v/>
      </c>
      <c r="AT138" s="69" t="str">
        <f>IF($AO138="","", IF($AO138&lt;AT$23,0,IF($AO138&gt;AT$23,COUNTIFS('Calendar Calcs'!$E$2:$E1105,AT$23),COUNTIFS('Calendar Calcs'!$E$2:$E1105,AT$23,'Calendar Calcs'!$D$2:$D1105,"&lt;="&amp;WEEKDAY($V138)))))</f>
        <v/>
      </c>
      <c r="AU138" s="69" t="str">
        <f>IF($AO138="","", IF($AO138&lt;AU$23,0,IF($AO138&gt;AU$23,COUNTIFS('Calendar Calcs'!$E$2:$E1105,AU$23),COUNTIFS('Calendar Calcs'!$E$2:$E1105,AU$23,'Calendar Calcs'!$D$2:$D1105,"&lt;="&amp;WEEKDAY($V138)))))</f>
        <v/>
      </c>
      <c r="AV138" s="69" t="str">
        <f>IF($AO138="","", IF($AO138&lt;AV$23,0,IF($AO138&gt;AV$23,COUNTIFS('Calendar Calcs'!$E$2:$E1105,AV$23),COUNTIFS('Calendar Calcs'!$E$2:$E1105,AV$23,'Calendar Calcs'!$D$2:$D1105,"&lt;="&amp;WEEKDAY($V138)))))</f>
        <v/>
      </c>
      <c r="AW138" s="69" t="str">
        <f>IF($AO138="","", IF($AO138&lt;AW$23,0,IF($AO138&gt;AW$23,COUNTIFS('Calendar Calcs'!$E$2:$E1105,AW$23),COUNTIFS('Calendar Calcs'!$E$2:$E1105,AW$23,'Calendar Calcs'!$D$2:$D1105,"&lt;="&amp;WEEKDAY($V138)))))</f>
        <v/>
      </c>
      <c r="AX138" s="69" t="str">
        <f>IF($AO138="","", IF($AO138&lt;AX$23,0,IF($AO138&gt;AX$23,COUNTIFS('Calendar Calcs'!$E$2:$E1105,AX$23),COUNTIFS('Calendar Calcs'!$E$2:$E1105,AX$23,'Calendar Calcs'!$D$2:$D1105,"&lt;="&amp;WEEKDAY($V138)))))</f>
        <v/>
      </c>
      <c r="AY138" s="69" t="str">
        <f>IF($W138="","",VLOOKUP($W138,'Calendar Calcs'!$B$2:$E1105,4,FALSE))</f>
        <v/>
      </c>
      <c r="AZ138" s="69" t="str">
        <f>IF($AY138="","",IF($AY138&gt;AZ$23,0,IF($AY138&lt;AZ$23,COUNTIFS('Calendar Calcs'!$E$2:$E1105,AZ$23),COUNTIFS('Calendar Calcs'!$E$2:$E1105,AZ$23,'Calendar Calcs'!$D$2:$D1105,"&gt;="&amp;WEEKDAY($W138)))))</f>
        <v/>
      </c>
      <c r="BA138" s="69" t="str">
        <f>IF($AY138="","",IF($AY138&gt;BA$23,0,IF($AY138&lt;BA$23,COUNTIFS('Calendar Calcs'!$E$2:$E1105,BA$23),COUNTIFS('Calendar Calcs'!$E$2:$E1105,BA$23,'Calendar Calcs'!$D$2:$D1105,"&gt;="&amp;WEEKDAY($W138)))))</f>
        <v/>
      </c>
      <c r="BB138" s="69" t="str">
        <f>IF($AY138="","",IF($AY138&gt;BB$23,0,IF($AY138&lt;BB$23,COUNTIFS('Calendar Calcs'!$E$2:$E1105,BB$23),COUNTIFS('Calendar Calcs'!$E$2:$E1105,BB$23,'Calendar Calcs'!$D$2:$D1105,"&gt;="&amp;WEEKDAY($W138)))))</f>
        <v/>
      </c>
      <c r="BC138" s="69" t="str">
        <f>IF($AY138="","",IF($AY138&gt;BC$23,0,IF($AY138&lt;BC$23,COUNTIFS('Calendar Calcs'!$E$2:$E1105,BC$23),COUNTIFS('Calendar Calcs'!$E$2:$E1105,BC$23,'Calendar Calcs'!$D$2:$D1105,"&gt;="&amp;WEEKDAY($W138)))))</f>
        <v/>
      </c>
      <c r="BD138" s="69" t="str">
        <f>IF($AY138="","",IF($AY138&gt;BD$23,0,IF($AY138&lt;BD$23,COUNTIFS('Calendar Calcs'!$E$2:$E1105,BD$23),COUNTIFS('Calendar Calcs'!$E$2:$E1105,BD$23,'Calendar Calcs'!$D$2:$D1105,"&gt;="&amp;WEEKDAY($W138)))))</f>
        <v/>
      </c>
      <c r="BE138" s="69" t="str">
        <f>IF($AY138="","",IF($AY138&gt;BE$23,0,IF($AY138&lt;BE$23,COUNTIFS('Calendar Calcs'!$E$2:$E1105,BE$23),COUNTIFS('Calendar Calcs'!$E$2:$E1105,BE$23,'Calendar Calcs'!$D$2:$D1105,"&gt;="&amp;WEEKDAY($W138)))))</f>
        <v/>
      </c>
      <c r="BF138" s="69" t="str">
        <f>IF($AY138="","",IF($AY138&gt;BF$23,0,IF($AY138&lt;BF$23,COUNTIFS('Calendar Calcs'!$E$2:$E1105,BF$23),COUNTIFS('Calendar Calcs'!$E$2:$E1105,BF$23,'Calendar Calcs'!$D$2:$D1105,"&gt;="&amp;WEEKDAY($W138)))))</f>
        <v/>
      </c>
      <c r="BG138" s="69" t="str">
        <f>IF($AY138="","",IF($AY138&gt;BG$23,0,IF($AY138&lt;BG$23,COUNTIFS('Calendar Calcs'!$E$2:$E1105,BG$23),COUNTIFS('Calendar Calcs'!$E$2:$E1105,BG$23,'Calendar Calcs'!$D$2:$D1105,"&gt;="&amp;WEEKDAY($W138)))))</f>
        <v/>
      </c>
      <c r="BH138" s="69">
        <f t="shared" si="29"/>
        <v>6</v>
      </c>
      <c r="BI138" s="69">
        <f>IF(Cover!$E$43="","",VLOOKUP(Cover!$E$43,'Calendar Calcs'!$B$2:$E1105,4,FALSE))</f>
        <v>1</v>
      </c>
      <c r="BJ138" s="69">
        <f>IF($BI138="","", IF($BI138&lt;BJ$23,0,IF($BI138&gt;=BJ$23,COUNTIFS('Calendar Calcs'!$E$2:$E1105,BJ$23),COUNTIFS('Calendar Calcs'!$E$2:$E1105,BJ$23,'Calendar Calcs'!$D$2:$D1105,"&lt;="&amp;WEEKDAY($V138)))))</f>
        <v>1</v>
      </c>
      <c r="BK138" s="69">
        <f t="shared" si="26"/>
        <v>6</v>
      </c>
      <c r="BN138" s="69" t="str">
        <f>IF(T138&gt;0,"FTE",IF(Cover!$E$47="Weekly",IF(S138&gt;29.75,"FTE","PTE"),IF(S138&gt;59.75,"FTE","PTE")))</f>
        <v>PTE</v>
      </c>
      <c r="BO138" s="69">
        <f>IF(BN138="FTE",30,IF(Cover!$E$47="Weekly",'STEP 2 EE Data'!S138,'STEP 2 EE Data'!S138/2))</f>
        <v>0</v>
      </c>
      <c r="BP138" s="209">
        <f t="shared" si="30"/>
        <v>0</v>
      </c>
      <c r="BQ138" s="209">
        <f t="shared" si="31"/>
        <v>0</v>
      </c>
      <c r="BR138" s="209">
        <f t="shared" si="32"/>
        <v>0</v>
      </c>
      <c r="BS138" s="209">
        <f t="shared" si="33"/>
        <v>0</v>
      </c>
      <c r="BT138" s="209">
        <f t="shared" si="34"/>
        <v>0</v>
      </c>
      <c r="BU138" s="209">
        <f t="shared" si="35"/>
        <v>0</v>
      </c>
      <c r="BV138" s="209">
        <f t="shared" si="36"/>
        <v>0</v>
      </c>
      <c r="BW138" s="209">
        <f t="shared" si="37"/>
        <v>0</v>
      </c>
      <c r="BX138" s="209">
        <f t="shared" si="38"/>
        <v>0</v>
      </c>
      <c r="CC138" s="210" t="str">
        <f>IF(B138="","",IF(C138="",IF(Cover!$E$47="Weekly",'STEP 3 EE Comp'!BI143*8,'STEP 3 EE Comp'!BI143*4),IF(Cover!$E$47="Weekly",'STEP 3 EE Comp'!BI143,'STEP 3 EE Comp'!BI143)))</f>
        <v/>
      </c>
      <c r="CD138" s="82" t="str">
        <f t="shared" si="39"/>
        <v/>
      </c>
      <c r="CE138" s="417">
        <f t="shared" si="40"/>
        <v>1</v>
      </c>
      <c r="CF138" s="82" t="str">
        <f t="shared" si="41"/>
        <v>Good</v>
      </c>
      <c r="CG138" s="82">
        <f t="shared" si="42"/>
        <v>0</v>
      </c>
      <c r="CH138" s="234">
        <f t="shared" si="43"/>
        <v>0</v>
      </c>
    </row>
    <row r="139" spans="1:86" s="69" customFormat="1" x14ac:dyDescent="0.3">
      <c r="A139" s="530"/>
      <c r="B139" s="477"/>
      <c r="C139" s="52"/>
      <c r="D139" s="565"/>
      <c r="E139" s="52"/>
      <c r="F139" s="507"/>
      <c r="G139" s="210">
        <f t="shared" si="44"/>
        <v>0</v>
      </c>
      <c r="H139" s="82">
        <f t="shared" si="25"/>
        <v>0</v>
      </c>
      <c r="I139" s="211"/>
      <c r="J139" s="441" t="s">
        <v>21</v>
      </c>
      <c r="K139" s="441" t="s">
        <v>21</v>
      </c>
      <c r="L139" s="441" t="s">
        <v>21</v>
      </c>
      <c r="M139" s="441" t="s">
        <v>21</v>
      </c>
      <c r="N139" s="568" t="s">
        <v>21</v>
      </c>
      <c r="O139" s="211"/>
      <c r="P139" s="212" t="str">
        <f>IF(B139="","",
IF(AND(V139="",W139="",B139&lt;&gt;""),"Employed",
IF(AND(V139&lt;&gt;"",W139="",B139&lt;&gt;""),"Terminated",
IF(AND(V139&lt;&gt;"",W139&lt;&gt;"",B139&lt;&gt;""),IF(W139&lt;Cover!$E$43,"Employed","Furloughed"),
IF(AND(V139="",W139&lt;&gt;"",B139&lt;&gt;""),IF(W139&lt;Cover!$E$43,"Employed","Rehired"))))))</f>
        <v/>
      </c>
      <c r="Q139" s="211"/>
      <c r="R139" s="536"/>
      <c r="S139" s="563"/>
      <c r="T139" s="536"/>
      <c r="U139" s="82">
        <f>IF(Cover!$E$47="Weekly",IF(T139&gt;0,T139,R139*S139),IF(T139&gt;0,T139,R139*S139)/2)</f>
        <v>0</v>
      </c>
      <c r="V139" s="564"/>
      <c r="W139" s="564"/>
      <c r="Y139" s="213" t="str">
        <f>IF($B139="","",IF('Actual Allocation Calc'!$AH$78="A",
IF($P139="Employed",$U139/7*BJ139,
IF(AND($P139="Terminated"),($U139/7*AP139),
IF(AND($P139="Furloughed"),($U139/7*AP139)+($U139/7*AZ139),
IF(AND($P139="Rehired"),($U139/7*AZ139),
IF(AND($P139="Terminated",AP139&gt;0),$U139,
IF($P139="Furloughed",IF(AP139&gt;0,$U139)+IF(AZ139&gt;0,$U139),
IF($P139="Rehired",IF(AZ139&gt;0,$U139)))))))),IF('Actual Allocation Calc'!$AH$78="C",'Actual Allocation Calc'!L139,'Actual Allocation Calc'!U139+IF($P139="Employed",$U139/7*BJ139,
IF(AND($P139="Terminated"),($U139/7*AP139),
IF(AND($P139="Furloughed"),($U139/7*AP139)+($U139/7*AZ139),
IF(AND($P139="Rehired"),($U139/7*AZ139),
IF(AND($P139="Terminated",AP139&gt;0),$U139,
IF($P139="Furloughed",IF(AP139&gt;0,$U139)+IF(AZ139&gt;0,$U139),
IF($P139="Rehired",IF(AZ139&gt;0,$U139))))))))*'Actual Allocation Calc'!$AH$99)))</f>
        <v/>
      </c>
      <c r="Z139" s="210" t="str">
        <f>IF($B139="","",IF('Actual Allocation Calc'!$AI$78="A",
IF($P139="Employed",$U139,
IF(AND($P139="Terminated"),($U139/7*AQ139),
IF(AND($P139="Furloughed"),($U139/7*AQ139)+($U139/7*BA139),
IF(AND($P139="Rehired"),($U139/7*BA139),
IF(AND($P139="Terminated",AQ139&gt;0),$U139,
IF($P139="Furloughed",IF(AQ139&gt;0,$U139)+IF(BA139&gt;0,$U139),
IF($P139="Rehired",IF(BA139&gt;0,$U139)))))))),IF('Actual Allocation Calc'!$AI$78="C",'Actual Allocation Calc'!M139,'Actual Allocation Calc'!V139+IF($P139="Employed",$U139,
IF(AND($P139="Terminated"),($U139/7*AQ139),
IF(AND($P139="Furloughed"),($U139/7*AQ139)+($U139/7*BA139),
IF(AND($P139="Rehired"),($U139/7*BA139),
IF(AND($P139="Terminated",AQ139&gt;0),$U139,
IF($P139="Furloughed",IF(AQ139&gt;0,$U139)+IF(BA139&gt;0,$U139),
IF($P139="Rehired",IF(BA139&gt;0,$U139))))))))*'Actual Allocation Calc'!$AI$99)))</f>
        <v/>
      </c>
      <c r="AA139" s="210" t="str">
        <f>IF($B139="","",IF('Actual Allocation Calc'!$AJ$78="A",
IF($P139="Employed",$U139,
IF(AND($P139="Terminated"),($U139/7*AR139),
IF(AND($P139="Furloughed"),($U139/7*AR139)+($U139/7*BB139),
IF(AND($P139="Rehired"),($U139/7*BB139),
IF(AND($P139="Terminated",AR139&gt;0),$U139,
IF($P139="Furloughed",IF(AR139&gt;0,$U139)+IF(BB139&gt;0,$U139),
IF($P139="Rehired",IF(BB139&gt;0,$U139)))))))),IF('Actual Allocation Calc'!$AJ$78="C",'Actual Allocation Calc'!N139,'Actual Allocation Calc'!W139+IF($P139="Employed",$U139,
IF(AND($P139="Terminated"),($U139/7*AR139),
IF(AND($P139="Furloughed"),($U139/7*AR139)+($U139/7*BB139),
IF(AND($P139="Rehired"),($U139/7*BB139),
IF(AND($P139="Terminated",AR139&gt;0),$U139,
IF($P139="Furloughed",IF(AR139&gt;0,$U139)+IF(BB139&gt;0,$U139),
IF($P139="Rehired",IF(BB139&gt;0,$U139))))))))*'Actual Allocation Calc'!$AJ$99)))</f>
        <v/>
      </c>
      <c r="AB139" s="210" t="str">
        <f>IF($B139="","",IF('Actual Allocation Calc'!$AK$78="A",
IF($P139="Employed",$U139,
IF(AND($P139="Terminated"),($U139/7*AS139),
IF(AND($P139="Furloughed"),($U139/7*AS139)+($U139/7*BC139),
IF(AND($P139="Rehired"),($U139/7*BC139),
IF(AND($P139="Terminated",AS139&gt;0),$U139,
IF($P139="Furloughed",IF(AS139&gt;0,$U139)+IF(BC139&gt;0,$U139),
IF($P139="Rehired",IF(BC139&gt;0,$U139)))))))),IF('Actual Allocation Calc'!$AK$78="C",'Actual Allocation Calc'!O139,'Actual Allocation Calc'!X139+IF($P139="Employed",$U139,
IF(AND($P139="Terminated"),($U139/7*AS139),
IF(AND($P139="Furloughed"),($U139/7*AS139)+($U139/7*BC139),
IF(AND($P139="Rehired"),($U139/7*BC139),
IF(AND($P139="Terminated",AS139&gt;0),$U139,
IF($P139="Furloughed",IF(AS139&gt;0,$U139)+IF(BC139&gt;0,$U139),
IF($P139="Rehired",IF(BC139&gt;0,$U139))))))))*'Actual Allocation Calc'!$AK$99)))</f>
        <v/>
      </c>
      <c r="AC139" s="210" t="str">
        <f>IF($B139="","",IF('Actual Allocation Calc'!$AL$78="A",
IF($P139="Employed",$U139,
IF(AND($P139="Terminated"),($U139/7*AT139),
IF(AND($P139="Furloughed"),($U139/7*AT139)+($U139/7*BD139),
IF(AND($P139="Rehired"),($U139/7*BD139),
IF(AND($P139="Terminated",AT139&gt;0),$U139,
IF($P139="Furloughed",IF(AT139&gt;0,$U139)+IF(BD139&gt;0,$U139),
IF($P139="Rehired",IF(BD139&gt;0,$U139)))))))),IF('Actual Allocation Calc'!$AL$78="C",'Actual Allocation Calc'!P139,'Actual Allocation Calc'!Y139+IF($P139="Employed",$U139,
IF(AND($P139="Terminated"),($U139/7*AT139),
IF(AND($P139="Furloughed"),($U139/7*AT139)+($U139/7*BD139),
IF(AND($P139="Rehired"),($U139/7*BD139),
IF(AND($P139="Terminated",AT139&gt;0),$U139,
IF($P139="Furloughed",IF(AT139&gt;0,$U139)+IF(BD139&gt;0,$U139),
IF($P139="Rehired",IF(BD139&gt;0,$U139))))))))*'Actual Allocation Calc'!$AL$99)))</f>
        <v/>
      </c>
      <c r="AD139" s="210" t="str">
        <f>IF($B139="","",IF('Actual Allocation Calc'!$AM$78="A",
IF($P139="Employed",$U139,
IF(AND($P139="Terminated"),($U139/7*AU139),
IF(AND($P139="Furloughed"),($U139/7*AU139)+($U139/7*BE139),
IF(AND($P139="Rehired"),($U139/7*BE139),
IF(AND($P139="Terminated",AU139&gt;0),$U139,
IF($P139="Furloughed",IF(AU139&gt;0,$U139)+IF(BE139&gt;0,$U139),
IF($P139="Rehired",IF(BE139&gt;0,$U139)))))))),IF('Actual Allocation Calc'!$AM$78="C",'Actual Allocation Calc'!Q139,'Actual Allocation Calc'!Z139+IF($P139="Employed",$U139,
IF(AND($P139="Terminated"),($U139/7*AU139),
IF(AND($P139="Furloughed"),($U139/7*AU139)+($U139/7*BE139),
IF(AND($P139="Rehired"),($U139/7*BE139),
IF(AND($P139="Terminated",AU139&gt;0),$U139,
IF($P139="Furloughed",IF(AU139&gt;0,$U139)+IF(BE139&gt;0,$U139),
IF($P139="Rehired",IF(BE139&gt;0,$U139))))))))*'Actual Allocation Calc'!$AM$99)))</f>
        <v/>
      </c>
      <c r="AE139" s="210" t="str">
        <f>IF($B139="","",IF('Actual Allocation Calc'!$AN$78="A",
IF($P139="Employed",$U139,
IF(AND($P139="Terminated"),($U139/7*AV139),
IF(AND($P139="Furloughed"),($U139/7*AV139)+($U139/7*BF139),
IF(AND($P139="Rehired"),($U139/7*BF139),
IF(AND($P139="Terminated",AV139&gt;0),$U139,
IF($P139="Furloughed",IF(AV139&gt;0,$U139)+IF(BF139&gt;0,$U139),
IF($P139="Rehired",IF(BF139&gt;0,$U139)))))))),IF('Actual Allocation Calc'!$AN$78="C",'Actual Allocation Calc'!R139,'Actual Allocation Calc'!AA139+IF($P139="Employed",$U139,
IF(AND($P139="Terminated"),($U139/7*AV139),
IF(AND($P139="Furloughed"),($U139/7*AV139)+($U139/7*BF139),
IF(AND($P139="Rehired"),($U139/7*BF139),
IF(AND($P139="Terminated",AV139&gt;0),$U139,
IF($P139="Furloughed",IF(AV139&gt;0,$U139)+IF(BF139&gt;0,$U139),
IF($P139="Rehired",IF(BF139&gt;0,$U139))))))))*'Actual Allocation Calc'!$AN$99)))</f>
        <v/>
      </c>
      <c r="AF139" s="210" t="str">
        <f>IF($B139="","",IF('Actual Allocation Calc'!$AO$78="A",
IF($P139="Employed",$U139,
IF(AND($P139="Terminated"),($U139/7*AW139),
IF(AND($P139="Furloughed"),($U139/7*AW139)+($U139/7*BG139),
IF(AND($P139="Rehired"),($U139/7*BG139),
IF(AND($P139="Terminated",AW139&gt;0),$U139,
IF($P139="Furloughed",IF(AW139&gt;0,$U139)+IF(BG139&gt;0,$U139),
IF($P139="Rehired",IF(BG139&gt;0,$U139)))))))),IF('Actual Allocation Calc'!$AO$78="C",'Actual Allocation Calc'!S139,'Actual Allocation Calc'!AB139+IF($P139="Employed",$U139,
IF(AND($P139="Terminated"),($U139/7*AW139),
IF(AND($P139="Furloughed"),($U139/7*AW139)+($U139/7*BG139),
IF(AND($P139="Rehired"),($U139/7*BG139),
IF(AND($P139="Terminated",AW139&gt;0),$U139,
IF($P139="Furloughed",IF(AW139&gt;0,$U139)+IF(BG139&gt;0,$U139),
IF($P139="Rehired",IF(BG139&gt;0,$U139))))))))*'Actual Allocation Calc'!$AO$99)))</f>
        <v/>
      </c>
      <c r="AG139" s="210" t="str">
        <f>IF($B139="","",IF('Actual Allocation Calc'!$AP$78="A",
IF($P139="Employed",$U139/7*BK139,
IF(AND($P139="Terminated"),($U139/7*AX139),
IF(AND($P139="Furloughed"),($U139/7*AX139)+($U139/7*BH139),
IF(AND($P139="Rehired"),($U139/7*BH139),
IF(AND($P139="Terminated",AX139&gt;0),$U139,
IF($P139="Furloughed",IF(AX139&gt;0,$U139)+IF(BH139&gt;0,$U139),
IF($P139="Rehired",IF(BH139&gt;0,$U139)))))))),IF('Actual Allocation Calc'!$AP$78="C",'Actual Allocation Calc'!T139,'Actual Allocation Calc'!AC139+IF($P139="Employed",$U139/7*BK139,
IF(AND($P139="Terminated"),($U139/7*AX139),
IF(AND($P139="Furloughed"),($U139/7*AX139)+($U139/7*BH139),
IF(AND($P139="Rehired"),($U139/7*BH139),
IF(AND($P139="Terminated",AX139&gt;0),$U139,
IF($P139="Furloughed",IF(AX139&gt;0,$U139)+IF(BH139&gt;0,$U139),
IF($P139="Rehired",IF(BH139&gt;0,$U139))))))))*'Actual Allocation Calc'!$AP$99)))</f>
        <v/>
      </c>
      <c r="AH139" s="536"/>
      <c r="AI139" s="82">
        <f t="shared" si="45"/>
        <v>0</v>
      </c>
      <c r="AJ139" s="210">
        <f t="shared" si="27"/>
        <v>0</v>
      </c>
      <c r="AK139" s="397" t="str">
        <f t="shared" si="28"/>
        <v/>
      </c>
      <c r="AM139" s="173"/>
      <c r="AO139" s="214" t="str">
        <f>IFERROR(IF($V139="","",VLOOKUP(V139,'Calendar Calcs'!$B$2:$E1106,4,FALSE)),0)</f>
        <v/>
      </c>
      <c r="AP139" s="69" t="str">
        <f>IF($AO139="","", IF($AO139&lt;AP$23,0,IF($AO139&gt;AP$23,COUNTIFS('Calendar Calcs'!$E$2:$E1106,AP$23),COUNTIFS('Calendar Calcs'!$E$2:$E1106,AP$23,'Calendar Calcs'!$D$2:$D1106,"&lt;="&amp;WEEKDAY($V139)))))</f>
        <v/>
      </c>
      <c r="AQ139" s="69" t="str">
        <f>IF($AO139="","", IF($AO139&lt;AQ$23,0,IF($AO139&gt;AQ$23,COUNTIFS('Calendar Calcs'!$E$2:$E1106,AQ$23),COUNTIFS('Calendar Calcs'!$E$2:$E1106,AQ$23,'Calendar Calcs'!$D$2:$D1106,"&lt;="&amp;WEEKDAY($V139)))))</f>
        <v/>
      </c>
      <c r="AR139" s="69" t="str">
        <f>IF($AO139="","", IF($AO139&lt;AR$23,0,IF($AO139&gt;AR$23,COUNTIFS('Calendar Calcs'!$E$2:$E1106,AR$23),COUNTIFS('Calendar Calcs'!$E$2:$E1106,AR$23,'Calendar Calcs'!$D$2:$D1106,"&lt;="&amp;WEEKDAY($V139)))))</f>
        <v/>
      </c>
      <c r="AS139" s="69" t="str">
        <f>IF($AO139="","", IF($AO139&lt;AS$23,0,IF($AO139&gt;AS$23,COUNTIFS('Calendar Calcs'!$E$2:$E1106,AS$23),COUNTIFS('Calendar Calcs'!$E$2:$E1106,AS$23,'Calendar Calcs'!$D$2:$D1106,"&lt;="&amp;WEEKDAY($V139)))))</f>
        <v/>
      </c>
      <c r="AT139" s="69" t="str">
        <f>IF($AO139="","", IF($AO139&lt;AT$23,0,IF($AO139&gt;AT$23,COUNTIFS('Calendar Calcs'!$E$2:$E1106,AT$23),COUNTIFS('Calendar Calcs'!$E$2:$E1106,AT$23,'Calendar Calcs'!$D$2:$D1106,"&lt;="&amp;WEEKDAY($V139)))))</f>
        <v/>
      </c>
      <c r="AU139" s="69" t="str">
        <f>IF($AO139="","", IF($AO139&lt;AU$23,0,IF($AO139&gt;AU$23,COUNTIFS('Calendar Calcs'!$E$2:$E1106,AU$23),COUNTIFS('Calendar Calcs'!$E$2:$E1106,AU$23,'Calendar Calcs'!$D$2:$D1106,"&lt;="&amp;WEEKDAY($V139)))))</f>
        <v/>
      </c>
      <c r="AV139" s="69" t="str">
        <f>IF($AO139="","", IF($AO139&lt;AV$23,0,IF($AO139&gt;AV$23,COUNTIFS('Calendar Calcs'!$E$2:$E1106,AV$23),COUNTIFS('Calendar Calcs'!$E$2:$E1106,AV$23,'Calendar Calcs'!$D$2:$D1106,"&lt;="&amp;WEEKDAY($V139)))))</f>
        <v/>
      </c>
      <c r="AW139" s="69" t="str">
        <f>IF($AO139="","", IF($AO139&lt;AW$23,0,IF($AO139&gt;AW$23,COUNTIFS('Calendar Calcs'!$E$2:$E1106,AW$23),COUNTIFS('Calendar Calcs'!$E$2:$E1106,AW$23,'Calendar Calcs'!$D$2:$D1106,"&lt;="&amp;WEEKDAY($V139)))))</f>
        <v/>
      </c>
      <c r="AX139" s="69" t="str">
        <f>IF($AO139="","", IF($AO139&lt;AX$23,0,IF($AO139&gt;AX$23,COUNTIFS('Calendar Calcs'!$E$2:$E1106,AX$23),COUNTIFS('Calendar Calcs'!$E$2:$E1106,AX$23,'Calendar Calcs'!$D$2:$D1106,"&lt;="&amp;WEEKDAY($V139)))))</f>
        <v/>
      </c>
      <c r="AY139" s="69" t="str">
        <f>IF($W139="","",VLOOKUP($W139,'Calendar Calcs'!$B$2:$E1106,4,FALSE))</f>
        <v/>
      </c>
      <c r="AZ139" s="69" t="str">
        <f>IF($AY139="","",IF($AY139&gt;AZ$23,0,IF($AY139&lt;AZ$23,COUNTIFS('Calendar Calcs'!$E$2:$E1106,AZ$23),COUNTIFS('Calendar Calcs'!$E$2:$E1106,AZ$23,'Calendar Calcs'!$D$2:$D1106,"&gt;="&amp;WEEKDAY($W139)))))</f>
        <v/>
      </c>
      <c r="BA139" s="69" t="str">
        <f>IF($AY139="","",IF($AY139&gt;BA$23,0,IF($AY139&lt;BA$23,COUNTIFS('Calendar Calcs'!$E$2:$E1106,BA$23),COUNTIFS('Calendar Calcs'!$E$2:$E1106,BA$23,'Calendar Calcs'!$D$2:$D1106,"&gt;="&amp;WEEKDAY($W139)))))</f>
        <v/>
      </c>
      <c r="BB139" s="69" t="str">
        <f>IF($AY139="","",IF($AY139&gt;BB$23,0,IF($AY139&lt;BB$23,COUNTIFS('Calendar Calcs'!$E$2:$E1106,BB$23),COUNTIFS('Calendar Calcs'!$E$2:$E1106,BB$23,'Calendar Calcs'!$D$2:$D1106,"&gt;="&amp;WEEKDAY($W139)))))</f>
        <v/>
      </c>
      <c r="BC139" s="69" t="str">
        <f>IF($AY139="","",IF($AY139&gt;BC$23,0,IF($AY139&lt;BC$23,COUNTIFS('Calendar Calcs'!$E$2:$E1106,BC$23),COUNTIFS('Calendar Calcs'!$E$2:$E1106,BC$23,'Calendar Calcs'!$D$2:$D1106,"&gt;="&amp;WEEKDAY($W139)))))</f>
        <v/>
      </c>
      <c r="BD139" s="69" t="str">
        <f>IF($AY139="","",IF($AY139&gt;BD$23,0,IF($AY139&lt;BD$23,COUNTIFS('Calendar Calcs'!$E$2:$E1106,BD$23),COUNTIFS('Calendar Calcs'!$E$2:$E1106,BD$23,'Calendar Calcs'!$D$2:$D1106,"&gt;="&amp;WEEKDAY($W139)))))</f>
        <v/>
      </c>
      <c r="BE139" s="69" t="str">
        <f>IF($AY139="","",IF($AY139&gt;BE$23,0,IF($AY139&lt;BE$23,COUNTIFS('Calendar Calcs'!$E$2:$E1106,BE$23),COUNTIFS('Calendar Calcs'!$E$2:$E1106,BE$23,'Calendar Calcs'!$D$2:$D1106,"&gt;="&amp;WEEKDAY($W139)))))</f>
        <v/>
      </c>
      <c r="BF139" s="69" t="str">
        <f>IF($AY139="","",IF($AY139&gt;BF$23,0,IF($AY139&lt;BF$23,COUNTIFS('Calendar Calcs'!$E$2:$E1106,BF$23),COUNTIFS('Calendar Calcs'!$E$2:$E1106,BF$23,'Calendar Calcs'!$D$2:$D1106,"&gt;="&amp;WEEKDAY($W139)))))</f>
        <v/>
      </c>
      <c r="BG139" s="69" t="str">
        <f>IF($AY139="","",IF($AY139&gt;BG$23,0,IF($AY139&lt;BG$23,COUNTIFS('Calendar Calcs'!$E$2:$E1106,BG$23),COUNTIFS('Calendar Calcs'!$E$2:$E1106,BG$23,'Calendar Calcs'!$D$2:$D1106,"&gt;="&amp;WEEKDAY($W139)))))</f>
        <v/>
      </c>
      <c r="BH139" s="69">
        <f t="shared" si="29"/>
        <v>6</v>
      </c>
      <c r="BI139" s="69">
        <f>IF(Cover!$E$43="","",VLOOKUP(Cover!$E$43,'Calendar Calcs'!$B$2:$E1106,4,FALSE))</f>
        <v>1</v>
      </c>
      <c r="BJ139" s="69">
        <f>IF($BI139="","", IF($BI139&lt;BJ$23,0,IF($BI139&gt;=BJ$23,COUNTIFS('Calendar Calcs'!$E$2:$E1106,BJ$23),COUNTIFS('Calendar Calcs'!$E$2:$E1106,BJ$23,'Calendar Calcs'!$D$2:$D1106,"&lt;="&amp;WEEKDAY($V139)))))</f>
        <v>1</v>
      </c>
      <c r="BK139" s="69">
        <f t="shared" si="26"/>
        <v>6</v>
      </c>
      <c r="BN139" s="69" t="str">
        <f>IF(T139&gt;0,"FTE",IF(Cover!$E$47="Weekly",IF(S139&gt;29.75,"FTE","PTE"),IF(S139&gt;59.75,"FTE","PTE")))</f>
        <v>PTE</v>
      </c>
      <c r="BO139" s="69">
        <f>IF(BN139="FTE",30,IF(Cover!$E$47="Weekly",'STEP 2 EE Data'!S139,'STEP 2 EE Data'!S139/2))</f>
        <v>0</v>
      </c>
      <c r="BP139" s="209">
        <f t="shared" si="30"/>
        <v>0</v>
      </c>
      <c r="BQ139" s="209">
        <f t="shared" si="31"/>
        <v>0</v>
      </c>
      <c r="BR139" s="209">
        <f t="shared" si="32"/>
        <v>0</v>
      </c>
      <c r="BS139" s="209">
        <f t="shared" si="33"/>
        <v>0</v>
      </c>
      <c r="BT139" s="209">
        <f t="shared" si="34"/>
        <v>0</v>
      </c>
      <c r="BU139" s="209">
        <f t="shared" si="35"/>
        <v>0</v>
      </c>
      <c r="BV139" s="209">
        <f t="shared" si="36"/>
        <v>0</v>
      </c>
      <c r="BW139" s="209">
        <f t="shared" si="37"/>
        <v>0</v>
      </c>
      <c r="BX139" s="209">
        <f t="shared" si="38"/>
        <v>0</v>
      </c>
      <c r="CC139" s="210" t="str">
        <f>IF(B139="","",IF(C139="",IF(Cover!$E$47="Weekly",'STEP 3 EE Comp'!BI144*8,'STEP 3 EE Comp'!BI144*4),IF(Cover!$E$47="Weekly",'STEP 3 EE Comp'!BI144,'STEP 3 EE Comp'!BI144)))</f>
        <v/>
      </c>
      <c r="CD139" s="82" t="str">
        <f t="shared" si="39"/>
        <v/>
      </c>
      <c r="CE139" s="417">
        <f t="shared" si="40"/>
        <v>1</v>
      </c>
      <c r="CF139" s="82" t="str">
        <f t="shared" si="41"/>
        <v>Good</v>
      </c>
      <c r="CG139" s="82">
        <f t="shared" si="42"/>
        <v>0</v>
      </c>
      <c r="CH139" s="234">
        <f t="shared" si="43"/>
        <v>0</v>
      </c>
    </row>
    <row r="140" spans="1:86" s="69" customFormat="1" x14ac:dyDescent="0.3">
      <c r="A140" s="530"/>
      <c r="B140" s="477"/>
      <c r="C140" s="52"/>
      <c r="D140" s="565"/>
      <c r="E140" s="52"/>
      <c r="F140" s="507"/>
      <c r="G140" s="210">
        <f t="shared" si="44"/>
        <v>0</v>
      </c>
      <c r="H140" s="82">
        <f t="shared" si="25"/>
        <v>0</v>
      </c>
      <c r="I140" s="211"/>
      <c r="J140" s="441" t="s">
        <v>21</v>
      </c>
      <c r="K140" s="441" t="s">
        <v>21</v>
      </c>
      <c r="L140" s="441" t="s">
        <v>21</v>
      </c>
      <c r="M140" s="441" t="s">
        <v>21</v>
      </c>
      <c r="N140" s="568" t="s">
        <v>21</v>
      </c>
      <c r="O140" s="211"/>
      <c r="P140" s="212" t="str">
        <f>IF(B140="","",
IF(AND(V140="",W140="",B140&lt;&gt;""),"Employed",
IF(AND(V140&lt;&gt;"",W140="",B140&lt;&gt;""),"Terminated",
IF(AND(V140&lt;&gt;"",W140&lt;&gt;"",B140&lt;&gt;""),IF(W140&lt;Cover!$E$43,"Employed","Furloughed"),
IF(AND(V140="",W140&lt;&gt;"",B140&lt;&gt;""),IF(W140&lt;Cover!$E$43,"Employed","Rehired"))))))</f>
        <v/>
      </c>
      <c r="Q140" s="211"/>
      <c r="R140" s="536"/>
      <c r="S140" s="563"/>
      <c r="T140" s="536"/>
      <c r="U140" s="82">
        <f>IF(Cover!$E$47="Weekly",IF(T140&gt;0,T140,R140*S140),IF(T140&gt;0,T140,R140*S140)/2)</f>
        <v>0</v>
      </c>
      <c r="V140" s="564"/>
      <c r="W140" s="564"/>
      <c r="Y140" s="213" t="str">
        <f>IF($B140="","",IF('Actual Allocation Calc'!$AH$78="A",
IF($P140="Employed",$U140/7*BJ140,
IF(AND($P140="Terminated"),($U140/7*AP140),
IF(AND($P140="Furloughed"),($U140/7*AP140)+($U140/7*AZ140),
IF(AND($P140="Rehired"),($U140/7*AZ140),
IF(AND($P140="Terminated",AP140&gt;0),$U140,
IF($P140="Furloughed",IF(AP140&gt;0,$U140)+IF(AZ140&gt;0,$U140),
IF($P140="Rehired",IF(AZ140&gt;0,$U140)))))))),IF('Actual Allocation Calc'!$AH$78="C",'Actual Allocation Calc'!L140,'Actual Allocation Calc'!U140+IF($P140="Employed",$U140/7*BJ140,
IF(AND($P140="Terminated"),($U140/7*AP140),
IF(AND($P140="Furloughed"),($U140/7*AP140)+($U140/7*AZ140),
IF(AND($P140="Rehired"),($U140/7*AZ140),
IF(AND($P140="Terminated",AP140&gt;0),$U140,
IF($P140="Furloughed",IF(AP140&gt;0,$U140)+IF(AZ140&gt;0,$U140),
IF($P140="Rehired",IF(AZ140&gt;0,$U140))))))))*'Actual Allocation Calc'!$AH$99)))</f>
        <v/>
      </c>
      <c r="Z140" s="210" t="str">
        <f>IF($B140="","",IF('Actual Allocation Calc'!$AI$78="A",
IF($P140="Employed",$U140,
IF(AND($P140="Terminated"),($U140/7*AQ140),
IF(AND($P140="Furloughed"),($U140/7*AQ140)+($U140/7*BA140),
IF(AND($P140="Rehired"),($U140/7*BA140),
IF(AND($P140="Terminated",AQ140&gt;0),$U140,
IF($P140="Furloughed",IF(AQ140&gt;0,$U140)+IF(BA140&gt;0,$U140),
IF($P140="Rehired",IF(BA140&gt;0,$U140)))))))),IF('Actual Allocation Calc'!$AI$78="C",'Actual Allocation Calc'!M140,'Actual Allocation Calc'!V140+IF($P140="Employed",$U140,
IF(AND($P140="Terminated"),($U140/7*AQ140),
IF(AND($P140="Furloughed"),($U140/7*AQ140)+($U140/7*BA140),
IF(AND($P140="Rehired"),($U140/7*BA140),
IF(AND($P140="Terminated",AQ140&gt;0),$U140,
IF($P140="Furloughed",IF(AQ140&gt;0,$U140)+IF(BA140&gt;0,$U140),
IF($P140="Rehired",IF(BA140&gt;0,$U140))))))))*'Actual Allocation Calc'!$AI$99)))</f>
        <v/>
      </c>
      <c r="AA140" s="210" t="str">
        <f>IF($B140="","",IF('Actual Allocation Calc'!$AJ$78="A",
IF($P140="Employed",$U140,
IF(AND($P140="Terminated"),($U140/7*AR140),
IF(AND($P140="Furloughed"),($U140/7*AR140)+($U140/7*BB140),
IF(AND($P140="Rehired"),($U140/7*BB140),
IF(AND($P140="Terminated",AR140&gt;0),$U140,
IF($P140="Furloughed",IF(AR140&gt;0,$U140)+IF(BB140&gt;0,$U140),
IF($P140="Rehired",IF(BB140&gt;0,$U140)))))))),IF('Actual Allocation Calc'!$AJ$78="C",'Actual Allocation Calc'!N140,'Actual Allocation Calc'!W140+IF($P140="Employed",$U140,
IF(AND($P140="Terminated"),($U140/7*AR140),
IF(AND($P140="Furloughed"),($U140/7*AR140)+($U140/7*BB140),
IF(AND($P140="Rehired"),($U140/7*BB140),
IF(AND($P140="Terminated",AR140&gt;0),$U140,
IF($P140="Furloughed",IF(AR140&gt;0,$U140)+IF(BB140&gt;0,$U140),
IF($P140="Rehired",IF(BB140&gt;0,$U140))))))))*'Actual Allocation Calc'!$AJ$99)))</f>
        <v/>
      </c>
      <c r="AB140" s="210" t="str">
        <f>IF($B140="","",IF('Actual Allocation Calc'!$AK$78="A",
IF($P140="Employed",$U140,
IF(AND($P140="Terminated"),($U140/7*AS140),
IF(AND($P140="Furloughed"),($U140/7*AS140)+($U140/7*BC140),
IF(AND($P140="Rehired"),($U140/7*BC140),
IF(AND($P140="Terminated",AS140&gt;0),$U140,
IF($P140="Furloughed",IF(AS140&gt;0,$U140)+IF(BC140&gt;0,$U140),
IF($P140="Rehired",IF(BC140&gt;0,$U140)))))))),IF('Actual Allocation Calc'!$AK$78="C",'Actual Allocation Calc'!O140,'Actual Allocation Calc'!X140+IF($P140="Employed",$U140,
IF(AND($P140="Terminated"),($U140/7*AS140),
IF(AND($P140="Furloughed"),($U140/7*AS140)+($U140/7*BC140),
IF(AND($P140="Rehired"),($U140/7*BC140),
IF(AND($P140="Terminated",AS140&gt;0),$U140,
IF($P140="Furloughed",IF(AS140&gt;0,$U140)+IF(BC140&gt;0,$U140),
IF($P140="Rehired",IF(BC140&gt;0,$U140))))))))*'Actual Allocation Calc'!$AK$99)))</f>
        <v/>
      </c>
      <c r="AC140" s="210" t="str">
        <f>IF($B140="","",IF('Actual Allocation Calc'!$AL$78="A",
IF($P140="Employed",$U140,
IF(AND($P140="Terminated"),($U140/7*AT140),
IF(AND($P140="Furloughed"),($U140/7*AT140)+($U140/7*BD140),
IF(AND($P140="Rehired"),($U140/7*BD140),
IF(AND($P140="Terminated",AT140&gt;0),$U140,
IF($P140="Furloughed",IF(AT140&gt;0,$U140)+IF(BD140&gt;0,$U140),
IF($P140="Rehired",IF(BD140&gt;0,$U140)))))))),IF('Actual Allocation Calc'!$AL$78="C",'Actual Allocation Calc'!P140,'Actual Allocation Calc'!Y140+IF($P140="Employed",$U140,
IF(AND($P140="Terminated"),($U140/7*AT140),
IF(AND($P140="Furloughed"),($U140/7*AT140)+($U140/7*BD140),
IF(AND($P140="Rehired"),($U140/7*BD140),
IF(AND($P140="Terminated",AT140&gt;0),$U140,
IF($P140="Furloughed",IF(AT140&gt;0,$U140)+IF(BD140&gt;0,$U140),
IF($P140="Rehired",IF(BD140&gt;0,$U140))))))))*'Actual Allocation Calc'!$AL$99)))</f>
        <v/>
      </c>
      <c r="AD140" s="210" t="str">
        <f>IF($B140="","",IF('Actual Allocation Calc'!$AM$78="A",
IF($P140="Employed",$U140,
IF(AND($P140="Terminated"),($U140/7*AU140),
IF(AND($P140="Furloughed"),($U140/7*AU140)+($U140/7*BE140),
IF(AND($P140="Rehired"),($U140/7*BE140),
IF(AND($P140="Terminated",AU140&gt;0),$U140,
IF($P140="Furloughed",IF(AU140&gt;0,$U140)+IF(BE140&gt;0,$U140),
IF($P140="Rehired",IF(BE140&gt;0,$U140)))))))),IF('Actual Allocation Calc'!$AM$78="C",'Actual Allocation Calc'!Q140,'Actual Allocation Calc'!Z140+IF($P140="Employed",$U140,
IF(AND($P140="Terminated"),($U140/7*AU140),
IF(AND($P140="Furloughed"),($U140/7*AU140)+($U140/7*BE140),
IF(AND($P140="Rehired"),($U140/7*BE140),
IF(AND($P140="Terminated",AU140&gt;0),$U140,
IF($P140="Furloughed",IF(AU140&gt;0,$U140)+IF(BE140&gt;0,$U140),
IF($P140="Rehired",IF(BE140&gt;0,$U140))))))))*'Actual Allocation Calc'!$AM$99)))</f>
        <v/>
      </c>
      <c r="AE140" s="210" t="str">
        <f>IF($B140="","",IF('Actual Allocation Calc'!$AN$78="A",
IF($P140="Employed",$U140,
IF(AND($P140="Terminated"),($U140/7*AV140),
IF(AND($P140="Furloughed"),($U140/7*AV140)+($U140/7*BF140),
IF(AND($P140="Rehired"),($U140/7*BF140),
IF(AND($P140="Terminated",AV140&gt;0),$U140,
IF($P140="Furloughed",IF(AV140&gt;0,$U140)+IF(BF140&gt;0,$U140),
IF($P140="Rehired",IF(BF140&gt;0,$U140)))))))),IF('Actual Allocation Calc'!$AN$78="C",'Actual Allocation Calc'!R140,'Actual Allocation Calc'!AA140+IF($P140="Employed",$U140,
IF(AND($P140="Terminated"),($U140/7*AV140),
IF(AND($P140="Furloughed"),($U140/7*AV140)+($U140/7*BF140),
IF(AND($P140="Rehired"),($U140/7*BF140),
IF(AND($P140="Terminated",AV140&gt;0),$U140,
IF($P140="Furloughed",IF(AV140&gt;0,$U140)+IF(BF140&gt;0,$U140),
IF($P140="Rehired",IF(BF140&gt;0,$U140))))))))*'Actual Allocation Calc'!$AN$99)))</f>
        <v/>
      </c>
      <c r="AF140" s="210" t="str">
        <f>IF($B140="","",IF('Actual Allocation Calc'!$AO$78="A",
IF($P140="Employed",$U140,
IF(AND($P140="Terminated"),($U140/7*AW140),
IF(AND($P140="Furloughed"),($U140/7*AW140)+($U140/7*BG140),
IF(AND($P140="Rehired"),($U140/7*BG140),
IF(AND($P140="Terminated",AW140&gt;0),$U140,
IF($P140="Furloughed",IF(AW140&gt;0,$U140)+IF(BG140&gt;0,$U140),
IF($P140="Rehired",IF(BG140&gt;0,$U140)))))))),IF('Actual Allocation Calc'!$AO$78="C",'Actual Allocation Calc'!S140,'Actual Allocation Calc'!AB140+IF($P140="Employed",$U140,
IF(AND($P140="Terminated"),($U140/7*AW140),
IF(AND($P140="Furloughed"),($U140/7*AW140)+($U140/7*BG140),
IF(AND($P140="Rehired"),($U140/7*BG140),
IF(AND($P140="Terminated",AW140&gt;0),$U140,
IF($P140="Furloughed",IF(AW140&gt;0,$U140)+IF(BG140&gt;0,$U140),
IF($P140="Rehired",IF(BG140&gt;0,$U140))))))))*'Actual Allocation Calc'!$AO$99)))</f>
        <v/>
      </c>
      <c r="AG140" s="210" t="str">
        <f>IF($B140="","",IF('Actual Allocation Calc'!$AP$78="A",
IF($P140="Employed",$U140/7*BK140,
IF(AND($P140="Terminated"),($U140/7*AX140),
IF(AND($P140="Furloughed"),($U140/7*AX140)+($U140/7*BH140),
IF(AND($P140="Rehired"),($U140/7*BH140),
IF(AND($P140="Terminated",AX140&gt;0),$U140,
IF($P140="Furloughed",IF(AX140&gt;0,$U140)+IF(BH140&gt;0,$U140),
IF($P140="Rehired",IF(BH140&gt;0,$U140)))))))),IF('Actual Allocation Calc'!$AP$78="C",'Actual Allocation Calc'!T140,'Actual Allocation Calc'!AC140+IF($P140="Employed",$U140/7*BK140,
IF(AND($P140="Terminated"),($U140/7*AX140),
IF(AND($P140="Furloughed"),($U140/7*AX140)+($U140/7*BH140),
IF(AND($P140="Rehired"),($U140/7*BH140),
IF(AND($P140="Terminated",AX140&gt;0),$U140,
IF($P140="Furloughed",IF(AX140&gt;0,$U140)+IF(BH140&gt;0,$U140),
IF($P140="Rehired",IF(BH140&gt;0,$U140))))))))*'Actual Allocation Calc'!$AP$99)))</f>
        <v/>
      </c>
      <c r="AH140" s="536"/>
      <c r="AI140" s="82">
        <f t="shared" si="45"/>
        <v>0</v>
      </c>
      <c r="AJ140" s="210">
        <f>+IF(AI140&gt;15385,15385,AI140)</f>
        <v>0</v>
      </c>
      <c r="AK140" s="397" t="str">
        <f t="shared" si="28"/>
        <v/>
      </c>
      <c r="AM140" s="173"/>
      <c r="AO140" s="214" t="str">
        <f>IFERROR(IF($V140="","",VLOOKUP(V140,'Calendar Calcs'!$B$2:$E1107,4,FALSE)),0)</f>
        <v/>
      </c>
      <c r="AP140" s="69" t="str">
        <f>IF($AO140="","", IF($AO140&lt;AP$23,0,IF($AO140&gt;AP$23,COUNTIFS('Calendar Calcs'!$E$2:$E1107,AP$23),COUNTIFS('Calendar Calcs'!$E$2:$E1107,AP$23,'Calendar Calcs'!$D$2:$D1107,"&lt;="&amp;WEEKDAY($V140)))))</f>
        <v/>
      </c>
      <c r="AQ140" s="69" t="str">
        <f>IF($AO140="","", IF($AO140&lt;AQ$23,0,IF($AO140&gt;AQ$23,COUNTIFS('Calendar Calcs'!$E$2:$E1107,AQ$23),COUNTIFS('Calendar Calcs'!$E$2:$E1107,AQ$23,'Calendar Calcs'!$D$2:$D1107,"&lt;="&amp;WEEKDAY($V140)))))</f>
        <v/>
      </c>
      <c r="AR140" s="69" t="str">
        <f>IF($AO140="","", IF($AO140&lt;AR$23,0,IF($AO140&gt;AR$23,COUNTIFS('Calendar Calcs'!$E$2:$E1107,AR$23),COUNTIFS('Calendar Calcs'!$E$2:$E1107,AR$23,'Calendar Calcs'!$D$2:$D1107,"&lt;="&amp;WEEKDAY($V140)))))</f>
        <v/>
      </c>
      <c r="AS140" s="69" t="str">
        <f>IF($AO140="","", IF($AO140&lt;AS$23,0,IF($AO140&gt;AS$23,COUNTIFS('Calendar Calcs'!$E$2:$E1107,AS$23),COUNTIFS('Calendar Calcs'!$E$2:$E1107,AS$23,'Calendar Calcs'!$D$2:$D1107,"&lt;="&amp;WEEKDAY($V140)))))</f>
        <v/>
      </c>
      <c r="AT140" s="69" t="str">
        <f>IF($AO140="","", IF($AO140&lt;AT$23,0,IF($AO140&gt;AT$23,COUNTIFS('Calendar Calcs'!$E$2:$E1107,AT$23),COUNTIFS('Calendar Calcs'!$E$2:$E1107,AT$23,'Calendar Calcs'!$D$2:$D1107,"&lt;="&amp;WEEKDAY($V140)))))</f>
        <v/>
      </c>
      <c r="AU140" s="69" t="str">
        <f>IF($AO140="","", IF($AO140&lt;AU$23,0,IF($AO140&gt;AU$23,COUNTIFS('Calendar Calcs'!$E$2:$E1107,AU$23),COUNTIFS('Calendar Calcs'!$E$2:$E1107,AU$23,'Calendar Calcs'!$D$2:$D1107,"&lt;="&amp;WEEKDAY($V140)))))</f>
        <v/>
      </c>
      <c r="AV140" s="69" t="str">
        <f>IF($AO140="","", IF($AO140&lt;AV$23,0,IF($AO140&gt;AV$23,COUNTIFS('Calendar Calcs'!$E$2:$E1107,AV$23),COUNTIFS('Calendar Calcs'!$E$2:$E1107,AV$23,'Calendar Calcs'!$D$2:$D1107,"&lt;="&amp;WEEKDAY($V140)))))</f>
        <v/>
      </c>
      <c r="AW140" s="69" t="str">
        <f>IF($AO140="","", IF($AO140&lt;AW$23,0,IF($AO140&gt;AW$23,COUNTIFS('Calendar Calcs'!$E$2:$E1107,AW$23),COUNTIFS('Calendar Calcs'!$E$2:$E1107,AW$23,'Calendar Calcs'!$D$2:$D1107,"&lt;="&amp;WEEKDAY($V140)))))</f>
        <v/>
      </c>
      <c r="AX140" s="69" t="str">
        <f>IF($AO140="","", IF($AO140&lt;AX$23,0,IF($AO140&gt;AX$23,COUNTIFS('Calendar Calcs'!$E$2:$E1107,AX$23),COUNTIFS('Calendar Calcs'!$E$2:$E1107,AX$23,'Calendar Calcs'!$D$2:$D1107,"&lt;="&amp;WEEKDAY($V140)))))</f>
        <v/>
      </c>
      <c r="AY140" s="69" t="str">
        <f>IF($W140="","",VLOOKUP($W140,'Calendar Calcs'!$B$2:$E1107,4,FALSE))</f>
        <v/>
      </c>
      <c r="AZ140" s="69" t="str">
        <f>IF($AY140="","",IF($AY140&gt;AZ$23,0,IF($AY140&lt;AZ$23,COUNTIFS('Calendar Calcs'!$E$2:$E1107,AZ$23),COUNTIFS('Calendar Calcs'!$E$2:$E1107,AZ$23,'Calendar Calcs'!$D$2:$D1107,"&gt;="&amp;WEEKDAY($W140)))))</f>
        <v/>
      </c>
      <c r="BA140" s="69" t="str">
        <f>IF($AY140="","",IF($AY140&gt;BA$23,0,IF($AY140&lt;BA$23,COUNTIFS('Calendar Calcs'!$E$2:$E1107,BA$23),COUNTIFS('Calendar Calcs'!$E$2:$E1107,BA$23,'Calendar Calcs'!$D$2:$D1107,"&gt;="&amp;WEEKDAY($W140)))))</f>
        <v/>
      </c>
      <c r="BB140" s="69" t="str">
        <f>IF($AY140="","",IF($AY140&gt;BB$23,0,IF($AY140&lt;BB$23,COUNTIFS('Calendar Calcs'!$E$2:$E1107,BB$23),COUNTIFS('Calendar Calcs'!$E$2:$E1107,BB$23,'Calendar Calcs'!$D$2:$D1107,"&gt;="&amp;WEEKDAY($W140)))))</f>
        <v/>
      </c>
      <c r="BC140" s="69" t="str">
        <f>IF($AY140="","",IF($AY140&gt;BC$23,0,IF($AY140&lt;BC$23,COUNTIFS('Calendar Calcs'!$E$2:$E1107,BC$23),COUNTIFS('Calendar Calcs'!$E$2:$E1107,BC$23,'Calendar Calcs'!$D$2:$D1107,"&gt;="&amp;WEEKDAY($W140)))))</f>
        <v/>
      </c>
      <c r="BD140" s="69" t="str">
        <f>IF($AY140="","",IF($AY140&gt;BD$23,0,IF($AY140&lt;BD$23,COUNTIFS('Calendar Calcs'!$E$2:$E1107,BD$23),COUNTIFS('Calendar Calcs'!$E$2:$E1107,BD$23,'Calendar Calcs'!$D$2:$D1107,"&gt;="&amp;WEEKDAY($W140)))))</f>
        <v/>
      </c>
      <c r="BE140" s="69" t="str">
        <f>IF($AY140="","",IF($AY140&gt;BE$23,0,IF($AY140&lt;BE$23,COUNTIFS('Calendar Calcs'!$E$2:$E1107,BE$23),COUNTIFS('Calendar Calcs'!$E$2:$E1107,BE$23,'Calendar Calcs'!$D$2:$D1107,"&gt;="&amp;WEEKDAY($W140)))))</f>
        <v/>
      </c>
      <c r="BF140" s="69" t="str">
        <f>IF($AY140="","",IF($AY140&gt;BF$23,0,IF($AY140&lt;BF$23,COUNTIFS('Calendar Calcs'!$E$2:$E1107,BF$23),COUNTIFS('Calendar Calcs'!$E$2:$E1107,BF$23,'Calendar Calcs'!$D$2:$D1107,"&gt;="&amp;WEEKDAY($W140)))))</f>
        <v/>
      </c>
      <c r="BG140" s="69" t="str">
        <f>IF($AY140="","",IF($AY140&gt;BG$23,0,IF($AY140&lt;BG$23,COUNTIFS('Calendar Calcs'!$E$2:$E1107,BG$23),COUNTIFS('Calendar Calcs'!$E$2:$E1107,BG$23,'Calendar Calcs'!$D$2:$D1107,"&gt;="&amp;WEEKDAY($W140)))))</f>
        <v/>
      </c>
      <c r="BH140" s="69">
        <f t="shared" si="29"/>
        <v>6</v>
      </c>
      <c r="BI140" s="69">
        <f>IF(Cover!$E$43="","",VLOOKUP(Cover!$E$43,'Calendar Calcs'!$B$2:$E1107,4,FALSE))</f>
        <v>1</v>
      </c>
      <c r="BJ140" s="69">
        <f>IF($BI140="","", IF($BI140&lt;BJ$23,0,IF($BI140&gt;=BJ$23,COUNTIFS('Calendar Calcs'!$E$2:$E1107,BJ$23),COUNTIFS('Calendar Calcs'!$E$2:$E1107,BJ$23,'Calendar Calcs'!$D$2:$D1107,"&lt;="&amp;WEEKDAY($V140)))))</f>
        <v>1</v>
      </c>
      <c r="BK140" s="69">
        <f t="shared" si="26"/>
        <v>6</v>
      </c>
      <c r="BN140" s="69" t="str">
        <f>IF(T140&gt;0,"FTE",IF(Cover!$E$47="Weekly",IF(S140&gt;29.75,"FTE","PTE"),IF(S140&gt;59.75,"FTE","PTE")))</f>
        <v>PTE</v>
      </c>
      <c r="BO140" s="69">
        <f>IF(BN140="FTE",30,IF(Cover!$E$47="Weekly",'STEP 2 EE Data'!S140,'STEP 2 EE Data'!S140/2))</f>
        <v>0</v>
      </c>
      <c r="BP140" s="209">
        <f t="shared" si="30"/>
        <v>0</v>
      </c>
      <c r="BQ140" s="209">
        <f t="shared" si="31"/>
        <v>0</v>
      </c>
      <c r="BR140" s="209">
        <f t="shared" si="32"/>
        <v>0</v>
      </c>
      <c r="BS140" s="209">
        <f t="shared" si="33"/>
        <v>0</v>
      </c>
      <c r="BT140" s="209">
        <f t="shared" si="34"/>
        <v>0</v>
      </c>
      <c r="BU140" s="209">
        <f t="shared" si="35"/>
        <v>0</v>
      </c>
      <c r="BV140" s="209">
        <f t="shared" si="36"/>
        <v>0</v>
      </c>
      <c r="BW140" s="209">
        <f t="shared" si="37"/>
        <v>0</v>
      </c>
      <c r="BX140" s="209">
        <f t="shared" si="38"/>
        <v>0</v>
      </c>
      <c r="CC140" s="210" t="str">
        <f>IF(B140="","",IF(C140="",IF(Cover!$E$47="Weekly",'STEP 3 EE Comp'!BI145*8,'STEP 3 EE Comp'!BI145*4),IF(Cover!$E$47="Weekly",'STEP 3 EE Comp'!BI145,'STEP 3 EE Comp'!BI145)))</f>
        <v/>
      </c>
      <c r="CD140" s="82" t="str">
        <f t="shared" si="39"/>
        <v/>
      </c>
      <c r="CE140" s="417">
        <f t="shared" si="40"/>
        <v>1</v>
      </c>
      <c r="CF140" s="82" t="str">
        <f t="shared" si="41"/>
        <v>Good</v>
      </c>
      <c r="CG140" s="82">
        <f t="shared" si="42"/>
        <v>0</v>
      </c>
      <c r="CH140" s="234">
        <f t="shared" si="43"/>
        <v>0</v>
      </c>
    </row>
    <row r="141" spans="1:86" s="69" customFormat="1" x14ac:dyDescent="0.3">
      <c r="A141" s="554"/>
      <c r="B141" s="478"/>
      <c r="C141" s="52"/>
      <c r="D141" s="565"/>
      <c r="E141" s="52"/>
      <c r="F141" s="507"/>
      <c r="G141" s="210">
        <f t="shared" si="44"/>
        <v>0</v>
      </c>
      <c r="H141" s="82">
        <f t="shared" si="25"/>
        <v>0</v>
      </c>
      <c r="I141" s="211"/>
      <c r="J141" s="441" t="s">
        <v>21</v>
      </c>
      <c r="K141" s="441" t="s">
        <v>21</v>
      </c>
      <c r="L141" s="441" t="s">
        <v>21</v>
      </c>
      <c r="M141" s="441" t="s">
        <v>21</v>
      </c>
      <c r="N141" s="568" t="s">
        <v>21</v>
      </c>
      <c r="O141" s="211"/>
      <c r="P141" s="212" t="str">
        <f>IF(B141="","",
IF(AND(V141="",W141="",B141&lt;&gt;""),"Employed",
IF(AND(V141&lt;&gt;"",W141="",B141&lt;&gt;""),"Terminated",
IF(AND(V141&lt;&gt;"",W141&lt;&gt;"",B141&lt;&gt;""),IF(W141&lt;Cover!$E$43,"Employed","Furloughed"),
IF(AND(V141="",W141&lt;&gt;"",B141&lt;&gt;""),IF(W141&lt;Cover!$E$43,"Employed","Rehired"))))))</f>
        <v/>
      </c>
      <c r="Q141" s="211"/>
      <c r="R141" s="536"/>
      <c r="S141" s="563"/>
      <c r="T141" s="536"/>
      <c r="U141" s="82">
        <f>IF(Cover!$E$47="Weekly",IF(T141&gt;0,T141,R141*S141),IF(T141&gt;0,T141,R141*S141)/2)</f>
        <v>0</v>
      </c>
      <c r="V141" s="564"/>
      <c r="W141" s="564"/>
      <c r="Y141" s="213" t="str">
        <f>IF($B141="","",IF('Actual Allocation Calc'!$AH$78="A",
IF($P141="Employed",$U141/7*BJ141,
IF(AND($P141="Terminated"),($U141/7*AP141),
IF(AND($P141="Furloughed"),($U141/7*AP141)+($U141/7*AZ141),
IF(AND($P141="Rehired"),($U141/7*AZ141),
IF(AND($P141="Terminated",AP141&gt;0),$U141,
IF($P141="Furloughed",IF(AP141&gt;0,$U141)+IF(AZ141&gt;0,$U141),
IF($P141="Rehired",IF(AZ141&gt;0,$U141)))))))),IF('Actual Allocation Calc'!$AH$78="C",'Actual Allocation Calc'!L141,'Actual Allocation Calc'!U141+IF($P141="Employed",$U141/7*BJ141,
IF(AND($P141="Terminated"),($U141/7*AP141),
IF(AND($P141="Furloughed"),($U141/7*AP141)+($U141/7*AZ141),
IF(AND($P141="Rehired"),($U141/7*AZ141),
IF(AND($P141="Terminated",AP141&gt;0),$U141,
IF($P141="Furloughed",IF(AP141&gt;0,$U141)+IF(AZ141&gt;0,$U141),
IF($P141="Rehired",IF(AZ141&gt;0,$U141))))))))*'Actual Allocation Calc'!$AH$99)))</f>
        <v/>
      </c>
      <c r="Z141" s="210" t="str">
        <f>IF($B141="","",IF('Actual Allocation Calc'!$AI$78="A",
IF($P141="Employed",$U141,
IF(AND($P141="Terminated"),($U141/7*AQ141),
IF(AND($P141="Furloughed"),($U141/7*AQ141)+($U141/7*BA141),
IF(AND($P141="Rehired"),($U141/7*BA141),
IF(AND($P141="Terminated",AQ141&gt;0),$U141,
IF($P141="Furloughed",IF(AQ141&gt;0,$U141)+IF(BA141&gt;0,$U141),
IF($P141="Rehired",IF(BA141&gt;0,$U141)))))))),IF('Actual Allocation Calc'!$AI$78="C",'Actual Allocation Calc'!M141,'Actual Allocation Calc'!V141+IF($P141="Employed",$U141,
IF(AND($P141="Terminated"),($U141/7*AQ141),
IF(AND($P141="Furloughed"),($U141/7*AQ141)+($U141/7*BA141),
IF(AND($P141="Rehired"),($U141/7*BA141),
IF(AND($P141="Terminated",AQ141&gt;0),$U141,
IF($P141="Furloughed",IF(AQ141&gt;0,$U141)+IF(BA141&gt;0,$U141),
IF($P141="Rehired",IF(BA141&gt;0,$U141))))))))*'Actual Allocation Calc'!$AI$99)))</f>
        <v/>
      </c>
      <c r="AA141" s="210" t="str">
        <f>IF($B141="","",IF('Actual Allocation Calc'!$AJ$78="A",
IF($P141="Employed",$U141,
IF(AND($P141="Terminated"),($U141/7*AR141),
IF(AND($P141="Furloughed"),($U141/7*AR141)+($U141/7*BB141),
IF(AND($P141="Rehired"),($U141/7*BB141),
IF(AND($P141="Terminated",AR141&gt;0),$U141,
IF($P141="Furloughed",IF(AR141&gt;0,$U141)+IF(BB141&gt;0,$U141),
IF($P141="Rehired",IF(BB141&gt;0,$U141)))))))),IF('Actual Allocation Calc'!$AJ$78="C",'Actual Allocation Calc'!N141,'Actual Allocation Calc'!W141+IF($P141="Employed",$U141,
IF(AND($P141="Terminated"),($U141/7*AR141),
IF(AND($P141="Furloughed"),($U141/7*AR141)+($U141/7*BB141),
IF(AND($P141="Rehired"),($U141/7*BB141),
IF(AND($P141="Terminated",AR141&gt;0),$U141,
IF($P141="Furloughed",IF(AR141&gt;0,$U141)+IF(BB141&gt;0,$U141),
IF($P141="Rehired",IF(BB141&gt;0,$U141))))))))*'Actual Allocation Calc'!$AJ$99)))</f>
        <v/>
      </c>
      <c r="AB141" s="210" t="str">
        <f>IF($B141="","",IF('Actual Allocation Calc'!$AK$78="A",
IF($P141="Employed",$U141,
IF(AND($P141="Terminated"),($U141/7*AS141),
IF(AND($P141="Furloughed"),($U141/7*AS141)+($U141/7*BC141),
IF(AND($P141="Rehired"),($U141/7*BC141),
IF(AND($P141="Terminated",AS141&gt;0),$U141,
IF($P141="Furloughed",IF(AS141&gt;0,$U141)+IF(BC141&gt;0,$U141),
IF($P141="Rehired",IF(BC141&gt;0,$U141)))))))),IF('Actual Allocation Calc'!$AK$78="C",'Actual Allocation Calc'!O141,'Actual Allocation Calc'!X141+IF($P141="Employed",$U141,
IF(AND($P141="Terminated"),($U141/7*AS141),
IF(AND($P141="Furloughed"),($U141/7*AS141)+($U141/7*BC141),
IF(AND($P141="Rehired"),($U141/7*BC141),
IF(AND($P141="Terminated",AS141&gt;0),$U141,
IF($P141="Furloughed",IF(AS141&gt;0,$U141)+IF(BC141&gt;0,$U141),
IF($P141="Rehired",IF(BC141&gt;0,$U141))))))))*'Actual Allocation Calc'!$AK$99)))</f>
        <v/>
      </c>
      <c r="AC141" s="210" t="str">
        <f>IF($B141="","",IF('Actual Allocation Calc'!$AL$78="A",
IF($P141="Employed",$U141,
IF(AND($P141="Terminated"),($U141/7*AT141),
IF(AND($P141="Furloughed"),($U141/7*AT141)+($U141/7*BD141),
IF(AND($P141="Rehired"),($U141/7*BD141),
IF(AND($P141="Terminated",AT141&gt;0),$U141,
IF($P141="Furloughed",IF(AT141&gt;0,$U141)+IF(BD141&gt;0,$U141),
IF($P141="Rehired",IF(BD141&gt;0,$U141)))))))),IF('Actual Allocation Calc'!$AL$78="C",'Actual Allocation Calc'!P141,'Actual Allocation Calc'!Y141+IF($P141="Employed",$U141,
IF(AND($P141="Terminated"),($U141/7*AT141),
IF(AND($P141="Furloughed"),($U141/7*AT141)+($U141/7*BD141),
IF(AND($P141="Rehired"),($U141/7*BD141),
IF(AND($P141="Terminated",AT141&gt;0),$U141,
IF($P141="Furloughed",IF(AT141&gt;0,$U141)+IF(BD141&gt;0,$U141),
IF($P141="Rehired",IF(BD141&gt;0,$U141))))))))*'Actual Allocation Calc'!$AL$99)))</f>
        <v/>
      </c>
      <c r="AD141" s="210" t="str">
        <f>IF($B141="","",IF('Actual Allocation Calc'!$AM$78="A",
IF($P141="Employed",$U141,
IF(AND($P141="Terminated"),($U141/7*AU141),
IF(AND($P141="Furloughed"),($U141/7*AU141)+($U141/7*BE141),
IF(AND($P141="Rehired"),($U141/7*BE141),
IF(AND($P141="Terminated",AU141&gt;0),$U141,
IF($P141="Furloughed",IF(AU141&gt;0,$U141)+IF(BE141&gt;0,$U141),
IF($P141="Rehired",IF(BE141&gt;0,$U141)))))))),IF('Actual Allocation Calc'!$AM$78="C",'Actual Allocation Calc'!Q141,'Actual Allocation Calc'!Z141+IF($P141="Employed",$U141,
IF(AND($P141="Terminated"),($U141/7*AU141),
IF(AND($P141="Furloughed"),($U141/7*AU141)+($U141/7*BE141),
IF(AND($P141="Rehired"),($U141/7*BE141),
IF(AND($P141="Terminated",AU141&gt;0),$U141,
IF($P141="Furloughed",IF(AU141&gt;0,$U141)+IF(BE141&gt;0,$U141),
IF($P141="Rehired",IF(BE141&gt;0,$U141))))))))*'Actual Allocation Calc'!$AM$99)))</f>
        <v/>
      </c>
      <c r="AE141" s="210" t="str">
        <f>IF($B141="","",IF('Actual Allocation Calc'!$AN$78="A",
IF($P141="Employed",$U141,
IF(AND($P141="Terminated"),($U141/7*AV141),
IF(AND($P141="Furloughed"),($U141/7*AV141)+($U141/7*BF141),
IF(AND($P141="Rehired"),($U141/7*BF141),
IF(AND($P141="Terminated",AV141&gt;0),$U141,
IF($P141="Furloughed",IF(AV141&gt;0,$U141)+IF(BF141&gt;0,$U141),
IF($P141="Rehired",IF(BF141&gt;0,$U141)))))))),IF('Actual Allocation Calc'!$AN$78="C",'Actual Allocation Calc'!R141,'Actual Allocation Calc'!AA141+IF($P141="Employed",$U141,
IF(AND($P141="Terminated"),($U141/7*AV141),
IF(AND($P141="Furloughed"),($U141/7*AV141)+($U141/7*BF141),
IF(AND($P141="Rehired"),($U141/7*BF141),
IF(AND($P141="Terminated",AV141&gt;0),$U141,
IF($P141="Furloughed",IF(AV141&gt;0,$U141)+IF(BF141&gt;0,$U141),
IF($P141="Rehired",IF(BF141&gt;0,$U141))))))))*'Actual Allocation Calc'!$AN$99)))</f>
        <v/>
      </c>
      <c r="AF141" s="210" t="str">
        <f>IF($B141="","",IF('Actual Allocation Calc'!$AO$78="A",
IF($P141="Employed",$U141,
IF(AND($P141="Terminated"),($U141/7*AW141),
IF(AND($P141="Furloughed"),($U141/7*AW141)+($U141/7*BG141),
IF(AND($P141="Rehired"),($U141/7*BG141),
IF(AND($P141="Terminated",AW141&gt;0),$U141,
IF($P141="Furloughed",IF(AW141&gt;0,$U141)+IF(BG141&gt;0,$U141),
IF($P141="Rehired",IF(BG141&gt;0,$U141)))))))),IF('Actual Allocation Calc'!$AO$78="C",'Actual Allocation Calc'!S141,'Actual Allocation Calc'!AB141+IF($P141="Employed",$U141,
IF(AND($P141="Terminated"),($U141/7*AW141),
IF(AND($P141="Furloughed"),($U141/7*AW141)+($U141/7*BG141),
IF(AND($P141="Rehired"),($U141/7*BG141),
IF(AND($P141="Terminated",AW141&gt;0),$U141,
IF($P141="Furloughed",IF(AW141&gt;0,$U141)+IF(BG141&gt;0,$U141),
IF($P141="Rehired",IF(BG141&gt;0,$U141))))))))*'Actual Allocation Calc'!$AO$99)))</f>
        <v/>
      </c>
      <c r="AG141" s="210" t="str">
        <f>IF($B141="","",IF('Actual Allocation Calc'!$AP$78="A",
IF($P141="Employed",$U141/7*BK141,
IF(AND($P141="Terminated"),($U141/7*AX141),
IF(AND($P141="Furloughed"),($U141/7*AX141)+($U141/7*BH141),
IF(AND($P141="Rehired"),($U141/7*BH141),
IF(AND($P141="Terminated",AX141&gt;0),$U141,
IF($P141="Furloughed",IF(AX141&gt;0,$U141)+IF(BH141&gt;0,$U141),
IF($P141="Rehired",IF(BH141&gt;0,$U141)))))))),IF('Actual Allocation Calc'!$AP$78="C",'Actual Allocation Calc'!T141,'Actual Allocation Calc'!AC141+IF($P141="Employed",$U141/7*BK141,
IF(AND($P141="Terminated"),($U141/7*AX141),
IF(AND($P141="Furloughed"),($U141/7*AX141)+($U141/7*BH141),
IF(AND($P141="Rehired"),($U141/7*BH141),
IF(AND($P141="Terminated",AX141&gt;0),$U141,
IF($P141="Furloughed",IF(AX141&gt;0,$U141)+IF(BH141&gt;0,$U141),
IF($P141="Rehired",IF(BH141&gt;0,$U141))))))))*'Actual Allocation Calc'!$AP$99)))</f>
        <v/>
      </c>
      <c r="AH141" s="536"/>
      <c r="AI141" s="82">
        <f t="shared" si="45"/>
        <v>0</v>
      </c>
      <c r="AJ141" s="210">
        <f t="shared" si="27"/>
        <v>0</v>
      </c>
      <c r="AK141" s="397" t="str">
        <f t="shared" si="28"/>
        <v/>
      </c>
      <c r="AM141" s="173"/>
      <c r="AO141" s="214" t="str">
        <f>IFERROR(IF($V141="","",VLOOKUP(V141,'Calendar Calcs'!$B$2:$E1108,4,FALSE)),0)</f>
        <v/>
      </c>
      <c r="AP141" s="69" t="str">
        <f>IF($AO141="","", IF($AO141&lt;AP$23,0,IF($AO141&gt;AP$23,COUNTIFS('Calendar Calcs'!$E$2:$E1108,AP$23),COUNTIFS('Calendar Calcs'!$E$2:$E1108,AP$23,'Calendar Calcs'!$D$2:$D1108,"&lt;="&amp;WEEKDAY($V141)))))</f>
        <v/>
      </c>
      <c r="AQ141" s="69" t="str">
        <f>IF($AO141="","", IF($AO141&lt;AQ$23,0,IF($AO141&gt;AQ$23,COUNTIFS('Calendar Calcs'!$E$2:$E1108,AQ$23),COUNTIFS('Calendar Calcs'!$E$2:$E1108,AQ$23,'Calendar Calcs'!$D$2:$D1108,"&lt;="&amp;WEEKDAY($V141)))))</f>
        <v/>
      </c>
      <c r="AR141" s="69" t="str">
        <f>IF($AO141="","", IF($AO141&lt;AR$23,0,IF($AO141&gt;AR$23,COUNTIFS('Calendar Calcs'!$E$2:$E1108,AR$23),COUNTIFS('Calendar Calcs'!$E$2:$E1108,AR$23,'Calendar Calcs'!$D$2:$D1108,"&lt;="&amp;WEEKDAY($V141)))))</f>
        <v/>
      </c>
      <c r="AS141" s="69" t="str">
        <f>IF($AO141="","", IF($AO141&lt;AS$23,0,IF($AO141&gt;AS$23,COUNTIFS('Calendar Calcs'!$E$2:$E1108,AS$23),COUNTIFS('Calendar Calcs'!$E$2:$E1108,AS$23,'Calendar Calcs'!$D$2:$D1108,"&lt;="&amp;WEEKDAY($V141)))))</f>
        <v/>
      </c>
      <c r="AT141" s="69" t="str">
        <f>IF($AO141="","", IF($AO141&lt;AT$23,0,IF($AO141&gt;AT$23,COUNTIFS('Calendar Calcs'!$E$2:$E1108,AT$23),COUNTIFS('Calendar Calcs'!$E$2:$E1108,AT$23,'Calendar Calcs'!$D$2:$D1108,"&lt;="&amp;WEEKDAY($V141)))))</f>
        <v/>
      </c>
      <c r="AU141" s="69" t="str">
        <f>IF($AO141="","", IF($AO141&lt;AU$23,0,IF($AO141&gt;AU$23,COUNTIFS('Calendar Calcs'!$E$2:$E1108,AU$23),COUNTIFS('Calendar Calcs'!$E$2:$E1108,AU$23,'Calendar Calcs'!$D$2:$D1108,"&lt;="&amp;WEEKDAY($V141)))))</f>
        <v/>
      </c>
      <c r="AV141" s="69" t="str">
        <f>IF($AO141="","", IF($AO141&lt;AV$23,0,IF($AO141&gt;AV$23,COUNTIFS('Calendar Calcs'!$E$2:$E1108,AV$23),COUNTIFS('Calendar Calcs'!$E$2:$E1108,AV$23,'Calendar Calcs'!$D$2:$D1108,"&lt;="&amp;WEEKDAY($V141)))))</f>
        <v/>
      </c>
      <c r="AW141" s="69" t="str">
        <f>IF($AO141="","", IF($AO141&lt;AW$23,0,IF($AO141&gt;AW$23,COUNTIFS('Calendar Calcs'!$E$2:$E1108,AW$23),COUNTIFS('Calendar Calcs'!$E$2:$E1108,AW$23,'Calendar Calcs'!$D$2:$D1108,"&lt;="&amp;WEEKDAY($V141)))))</f>
        <v/>
      </c>
      <c r="AX141" s="69" t="str">
        <f>IF($AO141="","", IF($AO141&lt;AX$23,0,IF($AO141&gt;AX$23,COUNTIFS('Calendar Calcs'!$E$2:$E1108,AX$23),COUNTIFS('Calendar Calcs'!$E$2:$E1108,AX$23,'Calendar Calcs'!$D$2:$D1108,"&lt;="&amp;WEEKDAY($V141)))))</f>
        <v/>
      </c>
      <c r="AY141" s="69" t="str">
        <f>IF($W141="","",VLOOKUP($W141,'Calendar Calcs'!$B$2:$E1108,4,FALSE))</f>
        <v/>
      </c>
      <c r="AZ141" s="69" t="str">
        <f>IF($AY141="","",IF($AY141&gt;AZ$23,0,IF($AY141&lt;AZ$23,COUNTIFS('Calendar Calcs'!$E$2:$E1108,AZ$23),COUNTIFS('Calendar Calcs'!$E$2:$E1108,AZ$23,'Calendar Calcs'!$D$2:$D1108,"&gt;="&amp;WEEKDAY($W141)))))</f>
        <v/>
      </c>
      <c r="BA141" s="69" t="str">
        <f>IF($AY141="","",IF($AY141&gt;BA$23,0,IF($AY141&lt;BA$23,COUNTIFS('Calendar Calcs'!$E$2:$E1108,BA$23),COUNTIFS('Calendar Calcs'!$E$2:$E1108,BA$23,'Calendar Calcs'!$D$2:$D1108,"&gt;="&amp;WEEKDAY($W141)))))</f>
        <v/>
      </c>
      <c r="BB141" s="69" t="str">
        <f>IF($AY141="","",IF($AY141&gt;BB$23,0,IF($AY141&lt;BB$23,COUNTIFS('Calendar Calcs'!$E$2:$E1108,BB$23),COUNTIFS('Calendar Calcs'!$E$2:$E1108,BB$23,'Calendar Calcs'!$D$2:$D1108,"&gt;="&amp;WEEKDAY($W141)))))</f>
        <v/>
      </c>
      <c r="BC141" s="69" t="str">
        <f>IF($AY141="","",IF($AY141&gt;BC$23,0,IF($AY141&lt;BC$23,COUNTIFS('Calendar Calcs'!$E$2:$E1108,BC$23),COUNTIFS('Calendar Calcs'!$E$2:$E1108,BC$23,'Calendar Calcs'!$D$2:$D1108,"&gt;="&amp;WEEKDAY($W141)))))</f>
        <v/>
      </c>
      <c r="BD141" s="69" t="str">
        <f>IF($AY141="","",IF($AY141&gt;BD$23,0,IF($AY141&lt;BD$23,COUNTIFS('Calendar Calcs'!$E$2:$E1108,BD$23),COUNTIFS('Calendar Calcs'!$E$2:$E1108,BD$23,'Calendar Calcs'!$D$2:$D1108,"&gt;="&amp;WEEKDAY($W141)))))</f>
        <v/>
      </c>
      <c r="BE141" s="69" t="str">
        <f>IF($AY141="","",IF($AY141&gt;BE$23,0,IF($AY141&lt;BE$23,COUNTIFS('Calendar Calcs'!$E$2:$E1108,BE$23),COUNTIFS('Calendar Calcs'!$E$2:$E1108,BE$23,'Calendar Calcs'!$D$2:$D1108,"&gt;="&amp;WEEKDAY($W141)))))</f>
        <v/>
      </c>
      <c r="BF141" s="69" t="str">
        <f>IF($AY141="","",IF($AY141&gt;BF$23,0,IF($AY141&lt;BF$23,COUNTIFS('Calendar Calcs'!$E$2:$E1108,BF$23),COUNTIFS('Calendar Calcs'!$E$2:$E1108,BF$23,'Calendar Calcs'!$D$2:$D1108,"&gt;="&amp;WEEKDAY($W141)))))</f>
        <v/>
      </c>
      <c r="BG141" s="69" t="str">
        <f>IF($AY141="","",IF($AY141&gt;BG$23,0,IF($AY141&lt;BG$23,COUNTIFS('Calendar Calcs'!$E$2:$E1108,BG$23),COUNTIFS('Calendar Calcs'!$E$2:$E1108,BG$23,'Calendar Calcs'!$D$2:$D1108,"&gt;="&amp;WEEKDAY($W141)))))</f>
        <v/>
      </c>
      <c r="BH141" s="69">
        <f t="shared" si="29"/>
        <v>6</v>
      </c>
      <c r="BI141" s="69">
        <f>IF(Cover!$E$43="","",VLOOKUP(Cover!$E$43,'Calendar Calcs'!$B$2:$E1108,4,FALSE))</f>
        <v>1</v>
      </c>
      <c r="BJ141" s="69">
        <f>IF($BI141="","", IF($BI141&lt;BJ$23,0,IF($BI141&gt;=BJ$23,COUNTIFS('Calendar Calcs'!$E$2:$E1108,BJ$23),COUNTIFS('Calendar Calcs'!$E$2:$E1108,BJ$23,'Calendar Calcs'!$D$2:$D1108,"&lt;="&amp;WEEKDAY($V141)))))</f>
        <v>1</v>
      </c>
      <c r="BK141" s="69">
        <f t="shared" si="26"/>
        <v>6</v>
      </c>
      <c r="BN141" s="69" t="str">
        <f>IF(T141&gt;0,"FTE",IF(Cover!$E$47="Weekly",IF(S141&gt;29.75,"FTE","PTE"),IF(S141&gt;59.75,"FTE","PTE")))</f>
        <v>PTE</v>
      </c>
      <c r="BO141" s="69">
        <f>IF(BN141="FTE",30,IF(Cover!$E$47="Weekly",'STEP 2 EE Data'!S141,'STEP 2 EE Data'!S141/2))</f>
        <v>0</v>
      </c>
      <c r="BP141" s="209">
        <f t="shared" si="30"/>
        <v>0</v>
      </c>
      <c r="BQ141" s="209">
        <f t="shared" si="31"/>
        <v>0</v>
      </c>
      <c r="BR141" s="209">
        <f t="shared" si="32"/>
        <v>0</v>
      </c>
      <c r="BS141" s="209">
        <f t="shared" si="33"/>
        <v>0</v>
      </c>
      <c r="BT141" s="209">
        <f t="shared" si="34"/>
        <v>0</v>
      </c>
      <c r="BU141" s="209">
        <f t="shared" si="35"/>
        <v>0</v>
      </c>
      <c r="BV141" s="209">
        <f t="shared" si="36"/>
        <v>0</v>
      </c>
      <c r="BW141" s="209">
        <f t="shared" si="37"/>
        <v>0</v>
      </c>
      <c r="BX141" s="209">
        <f t="shared" si="38"/>
        <v>0</v>
      </c>
      <c r="CC141" s="210" t="str">
        <f>IF(B141="","",IF(C141="",IF(Cover!$E$47="Weekly",'STEP 3 EE Comp'!BI146*8,'STEP 3 EE Comp'!BI146*4),IF(Cover!$E$47="Weekly",'STEP 3 EE Comp'!BI146,'STEP 3 EE Comp'!BI146)))</f>
        <v/>
      </c>
      <c r="CD141" s="82" t="str">
        <f t="shared" si="39"/>
        <v/>
      </c>
      <c r="CE141" s="417">
        <f t="shared" si="40"/>
        <v>1</v>
      </c>
      <c r="CF141" s="82" t="str">
        <f t="shared" si="41"/>
        <v>Good</v>
      </c>
      <c r="CG141" s="82">
        <f t="shared" si="42"/>
        <v>0</v>
      </c>
      <c r="CH141" s="234">
        <f t="shared" si="43"/>
        <v>0</v>
      </c>
    </row>
    <row r="142" spans="1:86" s="69" customFormat="1" x14ac:dyDescent="0.3">
      <c r="A142" s="530"/>
      <c r="B142" s="477"/>
      <c r="C142" s="52"/>
      <c r="D142" s="565"/>
      <c r="E142" s="52"/>
      <c r="F142" s="507"/>
      <c r="G142" s="210">
        <f t="shared" si="44"/>
        <v>0</v>
      </c>
      <c r="H142" s="82">
        <f t="shared" si="25"/>
        <v>0</v>
      </c>
      <c r="I142" s="211"/>
      <c r="J142" s="441" t="s">
        <v>21</v>
      </c>
      <c r="K142" s="441" t="s">
        <v>21</v>
      </c>
      <c r="L142" s="441" t="s">
        <v>21</v>
      </c>
      <c r="M142" s="441" t="s">
        <v>21</v>
      </c>
      <c r="N142" s="568" t="s">
        <v>21</v>
      </c>
      <c r="O142" s="211"/>
      <c r="P142" s="212" t="str">
        <f>IF(B142="","",
IF(AND(V142="",W142="",B142&lt;&gt;""),"Employed",
IF(AND(V142&lt;&gt;"",W142="",B142&lt;&gt;""),"Terminated",
IF(AND(V142&lt;&gt;"",W142&lt;&gt;"",B142&lt;&gt;""),IF(W142&lt;Cover!$E$43,"Employed","Furloughed"),
IF(AND(V142="",W142&lt;&gt;"",B142&lt;&gt;""),IF(W142&lt;Cover!$E$43,"Employed","Rehired"))))))</f>
        <v/>
      </c>
      <c r="Q142" s="211"/>
      <c r="R142" s="536"/>
      <c r="S142" s="563"/>
      <c r="T142" s="536"/>
      <c r="U142" s="82">
        <f>IF(Cover!$E$47="Weekly",IF(T142&gt;0,T142,R142*S142),IF(T142&gt;0,T142,R142*S142)/2)</f>
        <v>0</v>
      </c>
      <c r="V142" s="564"/>
      <c r="W142" s="564"/>
      <c r="Y142" s="213" t="str">
        <f>IF($B142="","",IF('Actual Allocation Calc'!$AH$78="A",
IF($P142="Employed",$U142/7*BJ142,
IF(AND($P142="Terminated"),($U142/7*AP142),
IF(AND($P142="Furloughed"),($U142/7*AP142)+($U142/7*AZ142),
IF(AND($P142="Rehired"),($U142/7*AZ142),
IF(AND($P142="Terminated",AP142&gt;0),$U142,
IF($P142="Furloughed",IF(AP142&gt;0,$U142)+IF(AZ142&gt;0,$U142),
IF($P142="Rehired",IF(AZ142&gt;0,$U142)))))))),IF('Actual Allocation Calc'!$AH$78="C",'Actual Allocation Calc'!L142,'Actual Allocation Calc'!U142+IF($P142="Employed",$U142/7*BJ142,
IF(AND($P142="Terminated"),($U142/7*AP142),
IF(AND($P142="Furloughed"),($U142/7*AP142)+($U142/7*AZ142),
IF(AND($P142="Rehired"),($U142/7*AZ142),
IF(AND($P142="Terminated",AP142&gt;0),$U142,
IF($P142="Furloughed",IF(AP142&gt;0,$U142)+IF(AZ142&gt;0,$U142),
IF($P142="Rehired",IF(AZ142&gt;0,$U142))))))))*'Actual Allocation Calc'!$AH$99)))</f>
        <v/>
      </c>
      <c r="Z142" s="210" t="str">
        <f>IF($B142="","",IF('Actual Allocation Calc'!$AI$78="A",
IF($P142="Employed",$U142,
IF(AND($P142="Terminated"),($U142/7*AQ142),
IF(AND($P142="Furloughed"),($U142/7*AQ142)+($U142/7*BA142),
IF(AND($P142="Rehired"),($U142/7*BA142),
IF(AND($P142="Terminated",AQ142&gt;0),$U142,
IF($P142="Furloughed",IF(AQ142&gt;0,$U142)+IF(BA142&gt;0,$U142),
IF($P142="Rehired",IF(BA142&gt;0,$U142)))))))),IF('Actual Allocation Calc'!$AI$78="C",'Actual Allocation Calc'!M142,'Actual Allocation Calc'!V142+IF($P142="Employed",$U142,
IF(AND($P142="Terminated"),($U142/7*AQ142),
IF(AND($P142="Furloughed"),($U142/7*AQ142)+($U142/7*BA142),
IF(AND($P142="Rehired"),($U142/7*BA142),
IF(AND($P142="Terminated",AQ142&gt;0),$U142,
IF($P142="Furloughed",IF(AQ142&gt;0,$U142)+IF(BA142&gt;0,$U142),
IF($P142="Rehired",IF(BA142&gt;0,$U142))))))))*'Actual Allocation Calc'!$AI$99)))</f>
        <v/>
      </c>
      <c r="AA142" s="210" t="str">
        <f>IF($B142="","",IF('Actual Allocation Calc'!$AJ$78="A",
IF($P142="Employed",$U142,
IF(AND($P142="Terminated"),($U142/7*AR142),
IF(AND($P142="Furloughed"),($U142/7*AR142)+($U142/7*BB142),
IF(AND($P142="Rehired"),($U142/7*BB142),
IF(AND($P142="Terminated",AR142&gt;0),$U142,
IF($P142="Furloughed",IF(AR142&gt;0,$U142)+IF(BB142&gt;0,$U142),
IF($P142="Rehired",IF(BB142&gt;0,$U142)))))))),IF('Actual Allocation Calc'!$AJ$78="C",'Actual Allocation Calc'!N142,'Actual Allocation Calc'!W142+IF($P142="Employed",$U142,
IF(AND($P142="Terminated"),($U142/7*AR142),
IF(AND($P142="Furloughed"),($U142/7*AR142)+($U142/7*BB142),
IF(AND($P142="Rehired"),($U142/7*BB142),
IF(AND($P142="Terminated",AR142&gt;0),$U142,
IF($P142="Furloughed",IF(AR142&gt;0,$U142)+IF(BB142&gt;0,$U142),
IF($P142="Rehired",IF(BB142&gt;0,$U142))))))))*'Actual Allocation Calc'!$AJ$99)))</f>
        <v/>
      </c>
      <c r="AB142" s="210" t="str">
        <f>IF($B142="","",IF('Actual Allocation Calc'!$AK$78="A",
IF($P142="Employed",$U142,
IF(AND($P142="Terminated"),($U142/7*AS142),
IF(AND($P142="Furloughed"),($U142/7*AS142)+($U142/7*BC142),
IF(AND($P142="Rehired"),($U142/7*BC142),
IF(AND($P142="Terminated",AS142&gt;0),$U142,
IF($P142="Furloughed",IF(AS142&gt;0,$U142)+IF(BC142&gt;0,$U142),
IF($P142="Rehired",IF(BC142&gt;0,$U142)))))))),IF('Actual Allocation Calc'!$AK$78="C",'Actual Allocation Calc'!O142,'Actual Allocation Calc'!X142+IF($P142="Employed",$U142,
IF(AND($P142="Terminated"),($U142/7*AS142),
IF(AND($P142="Furloughed"),($U142/7*AS142)+($U142/7*BC142),
IF(AND($P142="Rehired"),($U142/7*BC142),
IF(AND($P142="Terminated",AS142&gt;0),$U142,
IF($P142="Furloughed",IF(AS142&gt;0,$U142)+IF(BC142&gt;0,$U142),
IF($P142="Rehired",IF(BC142&gt;0,$U142))))))))*'Actual Allocation Calc'!$AK$99)))</f>
        <v/>
      </c>
      <c r="AC142" s="210" t="str">
        <f>IF($B142="","",IF('Actual Allocation Calc'!$AL$78="A",
IF($P142="Employed",$U142,
IF(AND($P142="Terminated"),($U142/7*AT142),
IF(AND($P142="Furloughed"),($U142/7*AT142)+($U142/7*BD142),
IF(AND($P142="Rehired"),($U142/7*BD142),
IF(AND($P142="Terminated",AT142&gt;0),$U142,
IF($P142="Furloughed",IF(AT142&gt;0,$U142)+IF(BD142&gt;0,$U142),
IF($P142="Rehired",IF(BD142&gt;0,$U142)))))))),IF('Actual Allocation Calc'!$AL$78="C",'Actual Allocation Calc'!P142,'Actual Allocation Calc'!Y142+IF($P142="Employed",$U142,
IF(AND($P142="Terminated"),($U142/7*AT142),
IF(AND($P142="Furloughed"),($U142/7*AT142)+($U142/7*BD142),
IF(AND($P142="Rehired"),($U142/7*BD142),
IF(AND($P142="Terminated",AT142&gt;0),$U142,
IF($P142="Furloughed",IF(AT142&gt;0,$U142)+IF(BD142&gt;0,$U142),
IF($P142="Rehired",IF(BD142&gt;0,$U142))))))))*'Actual Allocation Calc'!$AL$99)))</f>
        <v/>
      </c>
      <c r="AD142" s="210" t="str">
        <f>IF($B142="","",IF('Actual Allocation Calc'!$AM$78="A",
IF($P142="Employed",$U142,
IF(AND($P142="Terminated"),($U142/7*AU142),
IF(AND($P142="Furloughed"),($U142/7*AU142)+($U142/7*BE142),
IF(AND($P142="Rehired"),($U142/7*BE142),
IF(AND($P142="Terminated",AU142&gt;0),$U142,
IF($P142="Furloughed",IF(AU142&gt;0,$U142)+IF(BE142&gt;0,$U142),
IF($P142="Rehired",IF(BE142&gt;0,$U142)))))))),IF('Actual Allocation Calc'!$AM$78="C",'Actual Allocation Calc'!Q142,'Actual Allocation Calc'!Z142+IF($P142="Employed",$U142,
IF(AND($P142="Terminated"),($U142/7*AU142),
IF(AND($P142="Furloughed"),($U142/7*AU142)+($U142/7*BE142),
IF(AND($P142="Rehired"),($U142/7*BE142),
IF(AND($P142="Terminated",AU142&gt;0),$U142,
IF($P142="Furloughed",IF(AU142&gt;0,$U142)+IF(BE142&gt;0,$U142),
IF($P142="Rehired",IF(BE142&gt;0,$U142))))))))*'Actual Allocation Calc'!$AM$99)))</f>
        <v/>
      </c>
      <c r="AE142" s="210" t="str">
        <f>IF($B142="","",IF('Actual Allocation Calc'!$AN$78="A",
IF($P142="Employed",$U142,
IF(AND($P142="Terminated"),($U142/7*AV142),
IF(AND($P142="Furloughed"),($U142/7*AV142)+($U142/7*BF142),
IF(AND($P142="Rehired"),($U142/7*BF142),
IF(AND($P142="Terminated",AV142&gt;0),$U142,
IF($P142="Furloughed",IF(AV142&gt;0,$U142)+IF(BF142&gt;0,$U142),
IF($P142="Rehired",IF(BF142&gt;0,$U142)))))))),IF('Actual Allocation Calc'!$AN$78="C",'Actual Allocation Calc'!R142,'Actual Allocation Calc'!AA142+IF($P142="Employed",$U142,
IF(AND($P142="Terminated"),($U142/7*AV142),
IF(AND($P142="Furloughed"),($U142/7*AV142)+($U142/7*BF142),
IF(AND($P142="Rehired"),($U142/7*BF142),
IF(AND($P142="Terminated",AV142&gt;0),$U142,
IF($P142="Furloughed",IF(AV142&gt;0,$U142)+IF(BF142&gt;0,$U142),
IF($P142="Rehired",IF(BF142&gt;0,$U142))))))))*'Actual Allocation Calc'!$AN$99)))</f>
        <v/>
      </c>
      <c r="AF142" s="210" t="str">
        <f>IF($B142="","",IF('Actual Allocation Calc'!$AO$78="A",
IF($P142="Employed",$U142,
IF(AND($P142="Terminated"),($U142/7*AW142),
IF(AND($P142="Furloughed"),($U142/7*AW142)+($U142/7*BG142),
IF(AND($P142="Rehired"),($U142/7*BG142),
IF(AND($P142="Terminated",AW142&gt;0),$U142,
IF($P142="Furloughed",IF(AW142&gt;0,$U142)+IF(BG142&gt;0,$U142),
IF($P142="Rehired",IF(BG142&gt;0,$U142)))))))),IF('Actual Allocation Calc'!$AO$78="C",'Actual Allocation Calc'!S142,'Actual Allocation Calc'!AB142+IF($P142="Employed",$U142,
IF(AND($P142="Terminated"),($U142/7*AW142),
IF(AND($P142="Furloughed"),($U142/7*AW142)+($U142/7*BG142),
IF(AND($P142="Rehired"),($U142/7*BG142),
IF(AND($P142="Terminated",AW142&gt;0),$U142,
IF($P142="Furloughed",IF(AW142&gt;0,$U142)+IF(BG142&gt;0,$U142),
IF($P142="Rehired",IF(BG142&gt;0,$U142))))))))*'Actual Allocation Calc'!$AO$99)))</f>
        <v/>
      </c>
      <c r="AG142" s="210" t="str">
        <f>IF($B142="","",IF('Actual Allocation Calc'!$AP$78="A",
IF($P142="Employed",$U142/7*BK142,
IF(AND($P142="Terminated"),($U142/7*AX142),
IF(AND($P142="Furloughed"),($U142/7*AX142)+($U142/7*BH142),
IF(AND($P142="Rehired"),($U142/7*BH142),
IF(AND($P142="Terminated",AX142&gt;0),$U142,
IF($P142="Furloughed",IF(AX142&gt;0,$U142)+IF(BH142&gt;0,$U142),
IF($P142="Rehired",IF(BH142&gt;0,$U142)))))))),IF('Actual Allocation Calc'!$AP$78="C",'Actual Allocation Calc'!T142,'Actual Allocation Calc'!AC142+IF($P142="Employed",$U142/7*BK142,
IF(AND($P142="Terminated"),($U142/7*AX142),
IF(AND($P142="Furloughed"),($U142/7*AX142)+($U142/7*BH142),
IF(AND($P142="Rehired"),($U142/7*BH142),
IF(AND($P142="Terminated",AX142&gt;0),$U142,
IF($P142="Furloughed",IF(AX142&gt;0,$U142)+IF(BH142&gt;0,$U142),
IF($P142="Rehired",IF(BH142&gt;0,$U142))))))))*'Actual Allocation Calc'!$AP$99)))</f>
        <v/>
      </c>
      <c r="AH142" s="536"/>
      <c r="AI142" s="82">
        <f t="shared" si="45"/>
        <v>0</v>
      </c>
      <c r="AJ142" s="210">
        <f t="shared" si="27"/>
        <v>0</v>
      </c>
      <c r="AK142" s="397" t="str">
        <f t="shared" si="28"/>
        <v/>
      </c>
      <c r="AM142" s="173"/>
      <c r="AO142" s="214" t="str">
        <f>IFERROR(IF($V142="","",VLOOKUP(V142,'Calendar Calcs'!$B$2:$E1109,4,FALSE)),0)</f>
        <v/>
      </c>
      <c r="AP142" s="69" t="str">
        <f>IF($AO142="","", IF($AO142&lt;AP$23,0,IF($AO142&gt;AP$23,COUNTIFS('Calendar Calcs'!$E$2:$E1109,AP$23),COUNTIFS('Calendar Calcs'!$E$2:$E1109,AP$23,'Calendar Calcs'!$D$2:$D1109,"&lt;="&amp;WEEKDAY($V142)))))</f>
        <v/>
      </c>
      <c r="AQ142" s="69" t="str">
        <f>IF($AO142="","", IF($AO142&lt;AQ$23,0,IF($AO142&gt;AQ$23,COUNTIFS('Calendar Calcs'!$E$2:$E1109,AQ$23),COUNTIFS('Calendar Calcs'!$E$2:$E1109,AQ$23,'Calendar Calcs'!$D$2:$D1109,"&lt;="&amp;WEEKDAY($V142)))))</f>
        <v/>
      </c>
      <c r="AR142" s="69" t="str">
        <f>IF($AO142="","", IF($AO142&lt;AR$23,0,IF($AO142&gt;AR$23,COUNTIFS('Calendar Calcs'!$E$2:$E1109,AR$23),COUNTIFS('Calendar Calcs'!$E$2:$E1109,AR$23,'Calendar Calcs'!$D$2:$D1109,"&lt;="&amp;WEEKDAY($V142)))))</f>
        <v/>
      </c>
      <c r="AS142" s="69" t="str">
        <f>IF($AO142="","", IF($AO142&lt;AS$23,0,IF($AO142&gt;AS$23,COUNTIFS('Calendar Calcs'!$E$2:$E1109,AS$23),COUNTIFS('Calendar Calcs'!$E$2:$E1109,AS$23,'Calendar Calcs'!$D$2:$D1109,"&lt;="&amp;WEEKDAY($V142)))))</f>
        <v/>
      </c>
      <c r="AT142" s="69" t="str">
        <f>IF($AO142="","", IF($AO142&lt;AT$23,0,IF($AO142&gt;AT$23,COUNTIFS('Calendar Calcs'!$E$2:$E1109,AT$23),COUNTIFS('Calendar Calcs'!$E$2:$E1109,AT$23,'Calendar Calcs'!$D$2:$D1109,"&lt;="&amp;WEEKDAY($V142)))))</f>
        <v/>
      </c>
      <c r="AU142" s="69" t="str">
        <f>IF($AO142="","", IF($AO142&lt;AU$23,0,IF($AO142&gt;AU$23,COUNTIFS('Calendar Calcs'!$E$2:$E1109,AU$23),COUNTIFS('Calendar Calcs'!$E$2:$E1109,AU$23,'Calendar Calcs'!$D$2:$D1109,"&lt;="&amp;WEEKDAY($V142)))))</f>
        <v/>
      </c>
      <c r="AV142" s="69" t="str">
        <f>IF($AO142="","", IF($AO142&lt;AV$23,0,IF($AO142&gt;AV$23,COUNTIFS('Calendar Calcs'!$E$2:$E1109,AV$23),COUNTIFS('Calendar Calcs'!$E$2:$E1109,AV$23,'Calendar Calcs'!$D$2:$D1109,"&lt;="&amp;WEEKDAY($V142)))))</f>
        <v/>
      </c>
      <c r="AW142" s="69" t="str">
        <f>IF($AO142="","", IF($AO142&lt;AW$23,0,IF($AO142&gt;AW$23,COUNTIFS('Calendar Calcs'!$E$2:$E1109,AW$23),COUNTIFS('Calendar Calcs'!$E$2:$E1109,AW$23,'Calendar Calcs'!$D$2:$D1109,"&lt;="&amp;WEEKDAY($V142)))))</f>
        <v/>
      </c>
      <c r="AX142" s="69" t="str">
        <f>IF($AO142="","", IF($AO142&lt;AX$23,0,IF($AO142&gt;AX$23,COUNTIFS('Calendar Calcs'!$E$2:$E1109,AX$23),COUNTIFS('Calendar Calcs'!$E$2:$E1109,AX$23,'Calendar Calcs'!$D$2:$D1109,"&lt;="&amp;WEEKDAY($V142)))))</f>
        <v/>
      </c>
      <c r="AY142" s="69" t="str">
        <f>IF($W142="","",VLOOKUP($W142,'Calendar Calcs'!$B$2:$E1109,4,FALSE))</f>
        <v/>
      </c>
      <c r="AZ142" s="69" t="str">
        <f>IF($AY142="","",IF($AY142&gt;AZ$23,0,IF($AY142&lt;AZ$23,COUNTIFS('Calendar Calcs'!$E$2:$E1109,AZ$23),COUNTIFS('Calendar Calcs'!$E$2:$E1109,AZ$23,'Calendar Calcs'!$D$2:$D1109,"&gt;="&amp;WEEKDAY($W142)))))</f>
        <v/>
      </c>
      <c r="BA142" s="69" t="str">
        <f>IF($AY142="","",IF($AY142&gt;BA$23,0,IF($AY142&lt;BA$23,COUNTIFS('Calendar Calcs'!$E$2:$E1109,BA$23),COUNTIFS('Calendar Calcs'!$E$2:$E1109,BA$23,'Calendar Calcs'!$D$2:$D1109,"&gt;="&amp;WEEKDAY($W142)))))</f>
        <v/>
      </c>
      <c r="BB142" s="69" t="str">
        <f>IF($AY142="","",IF($AY142&gt;BB$23,0,IF($AY142&lt;BB$23,COUNTIFS('Calendar Calcs'!$E$2:$E1109,BB$23),COUNTIFS('Calendar Calcs'!$E$2:$E1109,BB$23,'Calendar Calcs'!$D$2:$D1109,"&gt;="&amp;WEEKDAY($W142)))))</f>
        <v/>
      </c>
      <c r="BC142" s="69" t="str">
        <f>IF($AY142="","",IF($AY142&gt;BC$23,0,IF($AY142&lt;BC$23,COUNTIFS('Calendar Calcs'!$E$2:$E1109,BC$23),COUNTIFS('Calendar Calcs'!$E$2:$E1109,BC$23,'Calendar Calcs'!$D$2:$D1109,"&gt;="&amp;WEEKDAY($W142)))))</f>
        <v/>
      </c>
      <c r="BD142" s="69" t="str">
        <f>IF($AY142="","",IF($AY142&gt;BD$23,0,IF($AY142&lt;BD$23,COUNTIFS('Calendar Calcs'!$E$2:$E1109,BD$23),COUNTIFS('Calendar Calcs'!$E$2:$E1109,BD$23,'Calendar Calcs'!$D$2:$D1109,"&gt;="&amp;WEEKDAY($W142)))))</f>
        <v/>
      </c>
      <c r="BE142" s="69" t="str">
        <f>IF($AY142="","",IF($AY142&gt;BE$23,0,IF($AY142&lt;BE$23,COUNTIFS('Calendar Calcs'!$E$2:$E1109,BE$23),COUNTIFS('Calendar Calcs'!$E$2:$E1109,BE$23,'Calendar Calcs'!$D$2:$D1109,"&gt;="&amp;WEEKDAY($W142)))))</f>
        <v/>
      </c>
      <c r="BF142" s="69" t="str">
        <f>IF($AY142="","",IF($AY142&gt;BF$23,0,IF($AY142&lt;BF$23,COUNTIFS('Calendar Calcs'!$E$2:$E1109,BF$23),COUNTIFS('Calendar Calcs'!$E$2:$E1109,BF$23,'Calendar Calcs'!$D$2:$D1109,"&gt;="&amp;WEEKDAY($W142)))))</f>
        <v/>
      </c>
      <c r="BG142" s="69" t="str">
        <f>IF($AY142="","",IF($AY142&gt;BG$23,0,IF($AY142&lt;BG$23,COUNTIFS('Calendar Calcs'!$E$2:$E1109,BG$23),COUNTIFS('Calendar Calcs'!$E$2:$E1109,BG$23,'Calendar Calcs'!$D$2:$D1109,"&gt;="&amp;WEEKDAY($W142)))))</f>
        <v/>
      </c>
      <c r="BH142" s="69">
        <f t="shared" si="29"/>
        <v>6</v>
      </c>
      <c r="BI142" s="69">
        <f>IF(Cover!$E$43="","",VLOOKUP(Cover!$E$43,'Calendar Calcs'!$B$2:$E1109,4,FALSE))</f>
        <v>1</v>
      </c>
      <c r="BJ142" s="69">
        <f>IF($BI142="","", IF($BI142&lt;BJ$23,0,IF($BI142&gt;=BJ$23,COUNTIFS('Calendar Calcs'!$E$2:$E1109,BJ$23),COUNTIFS('Calendar Calcs'!$E$2:$E1109,BJ$23,'Calendar Calcs'!$D$2:$D1109,"&lt;="&amp;WEEKDAY($V142)))))</f>
        <v>1</v>
      </c>
      <c r="BK142" s="69">
        <f t="shared" si="26"/>
        <v>6</v>
      </c>
      <c r="BN142" s="69" t="str">
        <f>IF(T142&gt;0,"FTE",IF(Cover!$E$47="Weekly",IF(S142&gt;29.75,"FTE","PTE"),IF(S142&gt;59.75,"FTE","PTE")))</f>
        <v>PTE</v>
      </c>
      <c r="BO142" s="69">
        <f>IF(BN142="FTE",30,IF(Cover!$E$47="Weekly",'STEP 2 EE Data'!S142,'STEP 2 EE Data'!S142/2))</f>
        <v>0</v>
      </c>
      <c r="BP142" s="209">
        <f t="shared" si="30"/>
        <v>0</v>
      </c>
      <c r="BQ142" s="209">
        <f t="shared" si="31"/>
        <v>0</v>
      </c>
      <c r="BR142" s="209">
        <f t="shared" si="32"/>
        <v>0</v>
      </c>
      <c r="BS142" s="209">
        <f t="shared" si="33"/>
        <v>0</v>
      </c>
      <c r="BT142" s="209">
        <f t="shared" si="34"/>
        <v>0</v>
      </c>
      <c r="BU142" s="209">
        <f t="shared" si="35"/>
        <v>0</v>
      </c>
      <c r="BV142" s="209">
        <f t="shared" si="36"/>
        <v>0</v>
      </c>
      <c r="BW142" s="209">
        <f t="shared" si="37"/>
        <v>0</v>
      </c>
      <c r="BX142" s="209">
        <f t="shared" si="38"/>
        <v>0</v>
      </c>
      <c r="CC142" s="210" t="str">
        <f>IF(B142="","",IF(C142="",IF(Cover!$E$47="Weekly",'STEP 3 EE Comp'!BI147*8,'STEP 3 EE Comp'!BI147*4),IF(Cover!$E$47="Weekly",'STEP 3 EE Comp'!BI147,'STEP 3 EE Comp'!BI147)))</f>
        <v/>
      </c>
      <c r="CD142" s="82" t="str">
        <f t="shared" si="39"/>
        <v/>
      </c>
      <c r="CE142" s="417">
        <f t="shared" si="40"/>
        <v>1</v>
      </c>
      <c r="CF142" s="82" t="str">
        <f t="shared" si="41"/>
        <v>Good</v>
      </c>
      <c r="CG142" s="82">
        <f t="shared" si="42"/>
        <v>0</v>
      </c>
      <c r="CH142" s="234">
        <f t="shared" si="43"/>
        <v>0</v>
      </c>
    </row>
    <row r="143" spans="1:86" s="69" customFormat="1" x14ac:dyDescent="0.3">
      <c r="A143" s="530"/>
      <c r="B143" s="477"/>
      <c r="C143" s="52"/>
      <c r="D143" s="565"/>
      <c r="E143" s="52"/>
      <c r="F143" s="507"/>
      <c r="G143" s="210">
        <f t="shared" si="44"/>
        <v>0</v>
      </c>
      <c r="H143" s="82">
        <f t="shared" si="25"/>
        <v>0</v>
      </c>
      <c r="I143" s="211"/>
      <c r="J143" s="441" t="s">
        <v>21</v>
      </c>
      <c r="K143" s="441" t="s">
        <v>21</v>
      </c>
      <c r="L143" s="441" t="s">
        <v>21</v>
      </c>
      <c r="M143" s="441" t="s">
        <v>21</v>
      </c>
      <c r="N143" s="568" t="s">
        <v>21</v>
      </c>
      <c r="O143" s="211"/>
      <c r="P143" s="212" t="str">
        <f>IF(B143="","",
IF(AND(V143="",W143="",B143&lt;&gt;""),"Employed",
IF(AND(V143&lt;&gt;"",W143="",B143&lt;&gt;""),"Terminated",
IF(AND(V143&lt;&gt;"",W143&lt;&gt;"",B143&lt;&gt;""),IF(W143&lt;Cover!$E$43,"Employed","Furloughed"),
IF(AND(V143="",W143&lt;&gt;"",B143&lt;&gt;""),IF(W143&lt;Cover!$E$43,"Employed","Rehired"))))))</f>
        <v/>
      </c>
      <c r="Q143" s="211"/>
      <c r="R143" s="536"/>
      <c r="S143" s="563"/>
      <c r="T143" s="536"/>
      <c r="U143" s="82">
        <f>IF(Cover!$E$47="Weekly",IF(T143&gt;0,T143,R143*S143),IF(T143&gt;0,T143,R143*S143)/2)</f>
        <v>0</v>
      </c>
      <c r="V143" s="564"/>
      <c r="W143" s="564"/>
      <c r="Y143" s="213" t="str">
        <f>IF($B143="","",IF('Actual Allocation Calc'!$AH$78="A",
IF($P143="Employed",$U143/7*BJ143,
IF(AND($P143="Terminated"),($U143/7*AP143),
IF(AND($P143="Furloughed"),($U143/7*AP143)+($U143/7*AZ143),
IF(AND($P143="Rehired"),($U143/7*AZ143),
IF(AND($P143="Terminated",AP143&gt;0),$U143,
IF($P143="Furloughed",IF(AP143&gt;0,$U143)+IF(AZ143&gt;0,$U143),
IF($P143="Rehired",IF(AZ143&gt;0,$U143)))))))),IF('Actual Allocation Calc'!$AH$78="C",'Actual Allocation Calc'!L143,'Actual Allocation Calc'!U143+IF($P143="Employed",$U143/7*BJ143,
IF(AND($P143="Terminated"),($U143/7*AP143),
IF(AND($P143="Furloughed"),($U143/7*AP143)+($U143/7*AZ143),
IF(AND($P143="Rehired"),($U143/7*AZ143),
IF(AND($P143="Terminated",AP143&gt;0),$U143,
IF($P143="Furloughed",IF(AP143&gt;0,$U143)+IF(AZ143&gt;0,$U143),
IF($P143="Rehired",IF(AZ143&gt;0,$U143))))))))*'Actual Allocation Calc'!$AH$99)))</f>
        <v/>
      </c>
      <c r="Z143" s="210" t="str">
        <f>IF($B143="","",IF('Actual Allocation Calc'!$AI$78="A",
IF($P143="Employed",$U143,
IF(AND($P143="Terminated"),($U143/7*AQ143),
IF(AND($P143="Furloughed"),($U143/7*AQ143)+($U143/7*BA143),
IF(AND($P143="Rehired"),($U143/7*BA143),
IF(AND($P143="Terminated",AQ143&gt;0),$U143,
IF($P143="Furloughed",IF(AQ143&gt;0,$U143)+IF(BA143&gt;0,$U143),
IF($P143="Rehired",IF(BA143&gt;0,$U143)))))))),IF('Actual Allocation Calc'!$AI$78="C",'Actual Allocation Calc'!M143,'Actual Allocation Calc'!V143+IF($P143="Employed",$U143,
IF(AND($P143="Terminated"),($U143/7*AQ143),
IF(AND($P143="Furloughed"),($U143/7*AQ143)+($U143/7*BA143),
IF(AND($P143="Rehired"),($U143/7*BA143),
IF(AND($P143="Terminated",AQ143&gt;0),$U143,
IF($P143="Furloughed",IF(AQ143&gt;0,$U143)+IF(BA143&gt;0,$U143),
IF($P143="Rehired",IF(BA143&gt;0,$U143))))))))*'Actual Allocation Calc'!$AI$99)))</f>
        <v/>
      </c>
      <c r="AA143" s="210" t="str">
        <f>IF($B143="","",IF('Actual Allocation Calc'!$AJ$78="A",
IF($P143="Employed",$U143,
IF(AND($P143="Terminated"),($U143/7*AR143),
IF(AND($P143="Furloughed"),($U143/7*AR143)+($U143/7*BB143),
IF(AND($P143="Rehired"),($U143/7*BB143),
IF(AND($P143="Terminated",AR143&gt;0),$U143,
IF($P143="Furloughed",IF(AR143&gt;0,$U143)+IF(BB143&gt;0,$U143),
IF($P143="Rehired",IF(BB143&gt;0,$U143)))))))),IF('Actual Allocation Calc'!$AJ$78="C",'Actual Allocation Calc'!N143,'Actual Allocation Calc'!W143+IF($P143="Employed",$U143,
IF(AND($P143="Terminated"),($U143/7*AR143),
IF(AND($P143="Furloughed"),($U143/7*AR143)+($U143/7*BB143),
IF(AND($P143="Rehired"),($U143/7*BB143),
IF(AND($P143="Terminated",AR143&gt;0),$U143,
IF($P143="Furloughed",IF(AR143&gt;0,$U143)+IF(BB143&gt;0,$U143),
IF($P143="Rehired",IF(BB143&gt;0,$U143))))))))*'Actual Allocation Calc'!$AJ$99)))</f>
        <v/>
      </c>
      <c r="AB143" s="210" t="str">
        <f>IF($B143="","",IF('Actual Allocation Calc'!$AK$78="A",
IF($P143="Employed",$U143,
IF(AND($P143="Terminated"),($U143/7*AS143),
IF(AND($P143="Furloughed"),($U143/7*AS143)+($U143/7*BC143),
IF(AND($P143="Rehired"),($U143/7*BC143),
IF(AND($P143="Terminated",AS143&gt;0),$U143,
IF($P143="Furloughed",IF(AS143&gt;0,$U143)+IF(BC143&gt;0,$U143),
IF($P143="Rehired",IF(BC143&gt;0,$U143)))))))),IF('Actual Allocation Calc'!$AK$78="C",'Actual Allocation Calc'!O143,'Actual Allocation Calc'!X143+IF($P143="Employed",$U143,
IF(AND($P143="Terminated"),($U143/7*AS143),
IF(AND($P143="Furloughed"),($U143/7*AS143)+($U143/7*BC143),
IF(AND($P143="Rehired"),($U143/7*BC143),
IF(AND($P143="Terminated",AS143&gt;0),$U143,
IF($P143="Furloughed",IF(AS143&gt;0,$U143)+IF(BC143&gt;0,$U143),
IF($P143="Rehired",IF(BC143&gt;0,$U143))))))))*'Actual Allocation Calc'!$AK$99)))</f>
        <v/>
      </c>
      <c r="AC143" s="210" t="str">
        <f>IF($B143="","",IF('Actual Allocation Calc'!$AL$78="A",
IF($P143="Employed",$U143,
IF(AND($P143="Terminated"),($U143/7*AT143),
IF(AND($P143="Furloughed"),($U143/7*AT143)+($U143/7*BD143),
IF(AND($P143="Rehired"),($U143/7*BD143),
IF(AND($P143="Terminated",AT143&gt;0),$U143,
IF($P143="Furloughed",IF(AT143&gt;0,$U143)+IF(BD143&gt;0,$U143),
IF($P143="Rehired",IF(BD143&gt;0,$U143)))))))),IF('Actual Allocation Calc'!$AL$78="C",'Actual Allocation Calc'!P143,'Actual Allocation Calc'!Y143+IF($P143="Employed",$U143,
IF(AND($P143="Terminated"),($U143/7*AT143),
IF(AND($P143="Furloughed"),($U143/7*AT143)+($U143/7*BD143),
IF(AND($P143="Rehired"),($U143/7*BD143),
IF(AND($P143="Terminated",AT143&gt;0),$U143,
IF($P143="Furloughed",IF(AT143&gt;0,$U143)+IF(BD143&gt;0,$U143),
IF($P143="Rehired",IF(BD143&gt;0,$U143))))))))*'Actual Allocation Calc'!$AL$99)))</f>
        <v/>
      </c>
      <c r="AD143" s="210" t="str">
        <f>IF($B143="","",IF('Actual Allocation Calc'!$AM$78="A",
IF($P143="Employed",$U143,
IF(AND($P143="Terminated"),($U143/7*AU143),
IF(AND($P143="Furloughed"),($U143/7*AU143)+($U143/7*BE143),
IF(AND($P143="Rehired"),($U143/7*BE143),
IF(AND($P143="Terminated",AU143&gt;0),$U143,
IF($P143="Furloughed",IF(AU143&gt;0,$U143)+IF(BE143&gt;0,$U143),
IF($P143="Rehired",IF(BE143&gt;0,$U143)))))))),IF('Actual Allocation Calc'!$AM$78="C",'Actual Allocation Calc'!Q143,'Actual Allocation Calc'!Z143+IF($P143="Employed",$U143,
IF(AND($P143="Terminated"),($U143/7*AU143),
IF(AND($P143="Furloughed"),($U143/7*AU143)+($U143/7*BE143),
IF(AND($P143="Rehired"),($U143/7*BE143),
IF(AND($P143="Terminated",AU143&gt;0),$U143,
IF($P143="Furloughed",IF(AU143&gt;0,$U143)+IF(BE143&gt;0,$U143),
IF($P143="Rehired",IF(BE143&gt;0,$U143))))))))*'Actual Allocation Calc'!$AM$99)))</f>
        <v/>
      </c>
      <c r="AE143" s="210" t="str">
        <f>IF($B143="","",IF('Actual Allocation Calc'!$AN$78="A",
IF($P143="Employed",$U143,
IF(AND($P143="Terminated"),($U143/7*AV143),
IF(AND($P143="Furloughed"),($U143/7*AV143)+($U143/7*BF143),
IF(AND($P143="Rehired"),($U143/7*BF143),
IF(AND($P143="Terminated",AV143&gt;0),$U143,
IF($P143="Furloughed",IF(AV143&gt;0,$U143)+IF(BF143&gt;0,$U143),
IF($P143="Rehired",IF(BF143&gt;0,$U143)))))))),IF('Actual Allocation Calc'!$AN$78="C",'Actual Allocation Calc'!R143,'Actual Allocation Calc'!AA143+IF($P143="Employed",$U143,
IF(AND($P143="Terminated"),($U143/7*AV143),
IF(AND($P143="Furloughed"),($U143/7*AV143)+($U143/7*BF143),
IF(AND($P143="Rehired"),($U143/7*BF143),
IF(AND($P143="Terminated",AV143&gt;0),$U143,
IF($P143="Furloughed",IF(AV143&gt;0,$U143)+IF(BF143&gt;0,$U143),
IF($P143="Rehired",IF(BF143&gt;0,$U143))))))))*'Actual Allocation Calc'!$AN$99)))</f>
        <v/>
      </c>
      <c r="AF143" s="210" t="str">
        <f>IF($B143="","",IF('Actual Allocation Calc'!$AO$78="A",
IF($P143="Employed",$U143,
IF(AND($P143="Terminated"),($U143/7*AW143),
IF(AND($P143="Furloughed"),($U143/7*AW143)+($U143/7*BG143),
IF(AND($P143="Rehired"),($U143/7*BG143),
IF(AND($P143="Terminated",AW143&gt;0),$U143,
IF($P143="Furloughed",IF(AW143&gt;0,$U143)+IF(BG143&gt;0,$U143),
IF($P143="Rehired",IF(BG143&gt;0,$U143)))))))),IF('Actual Allocation Calc'!$AO$78="C",'Actual Allocation Calc'!S143,'Actual Allocation Calc'!AB143+IF($P143="Employed",$U143,
IF(AND($P143="Terminated"),($U143/7*AW143),
IF(AND($P143="Furloughed"),($U143/7*AW143)+($U143/7*BG143),
IF(AND($P143="Rehired"),($U143/7*BG143),
IF(AND($P143="Terminated",AW143&gt;0),$U143,
IF($P143="Furloughed",IF(AW143&gt;0,$U143)+IF(BG143&gt;0,$U143),
IF($P143="Rehired",IF(BG143&gt;0,$U143))))))))*'Actual Allocation Calc'!$AO$99)))</f>
        <v/>
      </c>
      <c r="AG143" s="210" t="str">
        <f>IF($B143="","",IF('Actual Allocation Calc'!$AP$78="A",
IF($P143="Employed",$U143/7*BK143,
IF(AND($P143="Terminated"),($U143/7*AX143),
IF(AND($P143="Furloughed"),($U143/7*AX143)+($U143/7*BH143),
IF(AND($P143="Rehired"),($U143/7*BH143),
IF(AND($P143="Terminated",AX143&gt;0),$U143,
IF($P143="Furloughed",IF(AX143&gt;0,$U143)+IF(BH143&gt;0,$U143),
IF($P143="Rehired",IF(BH143&gt;0,$U143)))))))),IF('Actual Allocation Calc'!$AP$78="C",'Actual Allocation Calc'!T143,'Actual Allocation Calc'!AC143+IF($P143="Employed",$U143/7*BK143,
IF(AND($P143="Terminated"),($U143/7*AX143),
IF(AND($P143="Furloughed"),($U143/7*AX143)+($U143/7*BH143),
IF(AND($P143="Rehired"),($U143/7*BH143),
IF(AND($P143="Terminated",AX143&gt;0),$U143,
IF($P143="Furloughed",IF(AX143&gt;0,$U143)+IF(BH143&gt;0,$U143),
IF($P143="Rehired",IF(BH143&gt;0,$U143))))))))*'Actual Allocation Calc'!$AP$99)))</f>
        <v/>
      </c>
      <c r="AH143" s="536"/>
      <c r="AI143" s="82">
        <f t="shared" si="45"/>
        <v>0</v>
      </c>
      <c r="AJ143" s="210">
        <f t="shared" si="27"/>
        <v>0</v>
      </c>
      <c r="AK143" s="397" t="str">
        <f t="shared" si="28"/>
        <v/>
      </c>
      <c r="AM143" s="173"/>
      <c r="AO143" s="214" t="str">
        <f>IFERROR(IF($V143="","",VLOOKUP(V143,'Calendar Calcs'!$B$2:$E1110,4,FALSE)),0)</f>
        <v/>
      </c>
      <c r="AP143" s="69" t="str">
        <f>IF($AO143="","", IF($AO143&lt;AP$23,0,IF($AO143&gt;AP$23,COUNTIFS('Calendar Calcs'!$E$2:$E1110,AP$23),COUNTIFS('Calendar Calcs'!$E$2:$E1110,AP$23,'Calendar Calcs'!$D$2:$D1110,"&lt;="&amp;WEEKDAY($V143)))))</f>
        <v/>
      </c>
      <c r="AQ143" s="69" t="str">
        <f>IF($AO143="","", IF($AO143&lt;AQ$23,0,IF($AO143&gt;AQ$23,COUNTIFS('Calendar Calcs'!$E$2:$E1110,AQ$23),COUNTIFS('Calendar Calcs'!$E$2:$E1110,AQ$23,'Calendar Calcs'!$D$2:$D1110,"&lt;="&amp;WEEKDAY($V143)))))</f>
        <v/>
      </c>
      <c r="AR143" s="69" t="str">
        <f>IF($AO143="","", IF($AO143&lt;AR$23,0,IF($AO143&gt;AR$23,COUNTIFS('Calendar Calcs'!$E$2:$E1110,AR$23),COUNTIFS('Calendar Calcs'!$E$2:$E1110,AR$23,'Calendar Calcs'!$D$2:$D1110,"&lt;="&amp;WEEKDAY($V143)))))</f>
        <v/>
      </c>
      <c r="AS143" s="69" t="str">
        <f>IF($AO143="","", IF($AO143&lt;AS$23,0,IF($AO143&gt;AS$23,COUNTIFS('Calendar Calcs'!$E$2:$E1110,AS$23),COUNTIFS('Calendar Calcs'!$E$2:$E1110,AS$23,'Calendar Calcs'!$D$2:$D1110,"&lt;="&amp;WEEKDAY($V143)))))</f>
        <v/>
      </c>
      <c r="AT143" s="69" t="str">
        <f>IF($AO143="","", IF($AO143&lt;AT$23,0,IF($AO143&gt;AT$23,COUNTIFS('Calendar Calcs'!$E$2:$E1110,AT$23),COUNTIFS('Calendar Calcs'!$E$2:$E1110,AT$23,'Calendar Calcs'!$D$2:$D1110,"&lt;="&amp;WEEKDAY($V143)))))</f>
        <v/>
      </c>
      <c r="AU143" s="69" t="str">
        <f>IF($AO143="","", IF($AO143&lt;AU$23,0,IF($AO143&gt;AU$23,COUNTIFS('Calendar Calcs'!$E$2:$E1110,AU$23),COUNTIFS('Calendar Calcs'!$E$2:$E1110,AU$23,'Calendar Calcs'!$D$2:$D1110,"&lt;="&amp;WEEKDAY($V143)))))</f>
        <v/>
      </c>
      <c r="AV143" s="69" t="str">
        <f>IF($AO143="","", IF($AO143&lt;AV$23,0,IF($AO143&gt;AV$23,COUNTIFS('Calendar Calcs'!$E$2:$E1110,AV$23),COUNTIFS('Calendar Calcs'!$E$2:$E1110,AV$23,'Calendar Calcs'!$D$2:$D1110,"&lt;="&amp;WEEKDAY($V143)))))</f>
        <v/>
      </c>
      <c r="AW143" s="69" t="str">
        <f>IF($AO143="","", IF($AO143&lt;AW$23,0,IF($AO143&gt;AW$23,COUNTIFS('Calendar Calcs'!$E$2:$E1110,AW$23),COUNTIFS('Calendar Calcs'!$E$2:$E1110,AW$23,'Calendar Calcs'!$D$2:$D1110,"&lt;="&amp;WEEKDAY($V143)))))</f>
        <v/>
      </c>
      <c r="AX143" s="69" t="str">
        <f>IF($AO143="","", IF($AO143&lt;AX$23,0,IF($AO143&gt;AX$23,COUNTIFS('Calendar Calcs'!$E$2:$E1110,AX$23),COUNTIFS('Calendar Calcs'!$E$2:$E1110,AX$23,'Calendar Calcs'!$D$2:$D1110,"&lt;="&amp;WEEKDAY($V143)))))</f>
        <v/>
      </c>
      <c r="AY143" s="69" t="str">
        <f>IF($W143="","",VLOOKUP($W143,'Calendar Calcs'!$B$2:$E1110,4,FALSE))</f>
        <v/>
      </c>
      <c r="AZ143" s="69" t="str">
        <f>IF($AY143="","",IF($AY143&gt;AZ$23,0,IF($AY143&lt;AZ$23,COUNTIFS('Calendar Calcs'!$E$2:$E1110,AZ$23),COUNTIFS('Calendar Calcs'!$E$2:$E1110,AZ$23,'Calendar Calcs'!$D$2:$D1110,"&gt;="&amp;WEEKDAY($W143)))))</f>
        <v/>
      </c>
      <c r="BA143" s="69" t="str">
        <f>IF($AY143="","",IF($AY143&gt;BA$23,0,IF($AY143&lt;BA$23,COUNTIFS('Calendar Calcs'!$E$2:$E1110,BA$23),COUNTIFS('Calendar Calcs'!$E$2:$E1110,BA$23,'Calendar Calcs'!$D$2:$D1110,"&gt;="&amp;WEEKDAY($W143)))))</f>
        <v/>
      </c>
      <c r="BB143" s="69" t="str">
        <f>IF($AY143="","",IF($AY143&gt;BB$23,0,IF($AY143&lt;BB$23,COUNTIFS('Calendar Calcs'!$E$2:$E1110,BB$23),COUNTIFS('Calendar Calcs'!$E$2:$E1110,BB$23,'Calendar Calcs'!$D$2:$D1110,"&gt;="&amp;WEEKDAY($W143)))))</f>
        <v/>
      </c>
      <c r="BC143" s="69" t="str">
        <f>IF($AY143="","",IF($AY143&gt;BC$23,0,IF($AY143&lt;BC$23,COUNTIFS('Calendar Calcs'!$E$2:$E1110,BC$23),COUNTIFS('Calendar Calcs'!$E$2:$E1110,BC$23,'Calendar Calcs'!$D$2:$D1110,"&gt;="&amp;WEEKDAY($W143)))))</f>
        <v/>
      </c>
      <c r="BD143" s="69" t="str">
        <f>IF($AY143="","",IF($AY143&gt;BD$23,0,IF($AY143&lt;BD$23,COUNTIFS('Calendar Calcs'!$E$2:$E1110,BD$23),COUNTIFS('Calendar Calcs'!$E$2:$E1110,BD$23,'Calendar Calcs'!$D$2:$D1110,"&gt;="&amp;WEEKDAY($W143)))))</f>
        <v/>
      </c>
      <c r="BE143" s="69" t="str">
        <f>IF($AY143="","",IF($AY143&gt;BE$23,0,IF($AY143&lt;BE$23,COUNTIFS('Calendar Calcs'!$E$2:$E1110,BE$23),COUNTIFS('Calendar Calcs'!$E$2:$E1110,BE$23,'Calendar Calcs'!$D$2:$D1110,"&gt;="&amp;WEEKDAY($W143)))))</f>
        <v/>
      </c>
      <c r="BF143" s="69" t="str">
        <f>IF($AY143="","",IF($AY143&gt;BF$23,0,IF($AY143&lt;BF$23,COUNTIFS('Calendar Calcs'!$E$2:$E1110,BF$23),COUNTIFS('Calendar Calcs'!$E$2:$E1110,BF$23,'Calendar Calcs'!$D$2:$D1110,"&gt;="&amp;WEEKDAY($W143)))))</f>
        <v/>
      </c>
      <c r="BG143" s="69" t="str">
        <f>IF($AY143="","",IF($AY143&gt;BG$23,0,IF($AY143&lt;BG$23,COUNTIFS('Calendar Calcs'!$E$2:$E1110,BG$23),COUNTIFS('Calendar Calcs'!$E$2:$E1110,BG$23,'Calendar Calcs'!$D$2:$D1110,"&gt;="&amp;WEEKDAY($W143)))))</f>
        <v/>
      </c>
      <c r="BH143" s="69">
        <f t="shared" si="29"/>
        <v>6</v>
      </c>
      <c r="BI143" s="69">
        <f>IF(Cover!$E$43="","",VLOOKUP(Cover!$E$43,'Calendar Calcs'!$B$2:$E1110,4,FALSE))</f>
        <v>1</v>
      </c>
      <c r="BJ143" s="69">
        <f>IF($BI143="","", IF($BI143&lt;BJ$23,0,IF($BI143&gt;=BJ$23,COUNTIFS('Calendar Calcs'!$E$2:$E1110,BJ$23),COUNTIFS('Calendar Calcs'!$E$2:$E1110,BJ$23,'Calendar Calcs'!$D$2:$D1110,"&lt;="&amp;WEEKDAY($V143)))))</f>
        <v>1</v>
      </c>
      <c r="BK143" s="69">
        <f t="shared" si="26"/>
        <v>6</v>
      </c>
      <c r="BN143" s="69" t="str">
        <f>IF(T143&gt;0,"FTE",IF(Cover!$E$47="Weekly",IF(S143&gt;29.75,"FTE","PTE"),IF(S143&gt;59.75,"FTE","PTE")))</f>
        <v>PTE</v>
      </c>
      <c r="BO143" s="69">
        <f>IF(BN143="FTE",30,IF(Cover!$E$47="Weekly",'STEP 2 EE Data'!S143,'STEP 2 EE Data'!S143/2))</f>
        <v>0</v>
      </c>
      <c r="BP143" s="209">
        <f t="shared" si="30"/>
        <v>0</v>
      </c>
      <c r="BQ143" s="209">
        <f t="shared" si="31"/>
        <v>0</v>
      </c>
      <c r="BR143" s="209">
        <f t="shared" si="32"/>
        <v>0</v>
      </c>
      <c r="BS143" s="209">
        <f t="shared" si="33"/>
        <v>0</v>
      </c>
      <c r="BT143" s="209">
        <f t="shared" si="34"/>
        <v>0</v>
      </c>
      <c r="BU143" s="209">
        <f t="shared" si="35"/>
        <v>0</v>
      </c>
      <c r="BV143" s="209">
        <f t="shared" si="36"/>
        <v>0</v>
      </c>
      <c r="BW143" s="209">
        <f t="shared" si="37"/>
        <v>0</v>
      </c>
      <c r="BX143" s="209">
        <f t="shared" si="38"/>
        <v>0</v>
      </c>
      <c r="CC143" s="210" t="str">
        <f>IF(B143="","",IF(C143="",IF(Cover!$E$47="Weekly",'STEP 3 EE Comp'!BI148*8,'STEP 3 EE Comp'!BI148*4),IF(Cover!$E$47="Weekly",'STEP 3 EE Comp'!BI148,'STEP 3 EE Comp'!BI148)))</f>
        <v/>
      </c>
      <c r="CD143" s="82" t="str">
        <f t="shared" si="39"/>
        <v/>
      </c>
      <c r="CE143" s="417">
        <f t="shared" si="40"/>
        <v>1</v>
      </c>
      <c r="CF143" s="82" t="str">
        <f t="shared" si="41"/>
        <v>Good</v>
      </c>
      <c r="CG143" s="82">
        <f t="shared" si="42"/>
        <v>0</v>
      </c>
      <c r="CH143" s="234">
        <f t="shared" si="43"/>
        <v>0</v>
      </c>
    </row>
    <row r="144" spans="1:86" s="69" customFormat="1" x14ac:dyDescent="0.3">
      <c r="A144" s="554"/>
      <c r="B144" s="478"/>
      <c r="C144" s="52"/>
      <c r="D144" s="565"/>
      <c r="E144" s="52"/>
      <c r="F144" s="507"/>
      <c r="G144" s="210">
        <f t="shared" si="44"/>
        <v>0</v>
      </c>
      <c r="H144" s="82">
        <f t="shared" si="25"/>
        <v>0</v>
      </c>
      <c r="I144" s="211"/>
      <c r="J144" s="441" t="s">
        <v>21</v>
      </c>
      <c r="K144" s="441" t="s">
        <v>21</v>
      </c>
      <c r="L144" s="441" t="s">
        <v>21</v>
      </c>
      <c r="M144" s="441" t="s">
        <v>21</v>
      </c>
      <c r="N144" s="568" t="s">
        <v>21</v>
      </c>
      <c r="O144" s="211"/>
      <c r="P144" s="212" t="str">
        <f>IF(B144="","",
IF(AND(V144="",W144="",B144&lt;&gt;""),"Employed",
IF(AND(V144&lt;&gt;"",W144="",B144&lt;&gt;""),"Terminated",
IF(AND(V144&lt;&gt;"",W144&lt;&gt;"",B144&lt;&gt;""),IF(W144&lt;Cover!$E$43,"Employed","Furloughed"),
IF(AND(V144="",W144&lt;&gt;"",B144&lt;&gt;""),IF(W144&lt;Cover!$E$43,"Employed","Rehired"))))))</f>
        <v/>
      </c>
      <c r="Q144" s="211"/>
      <c r="R144" s="536"/>
      <c r="S144" s="563"/>
      <c r="T144" s="536"/>
      <c r="U144" s="82">
        <f>IF(Cover!$E$47="Weekly",IF(T144&gt;0,T144,R144*S144),IF(T144&gt;0,T144,R144*S144)/2)</f>
        <v>0</v>
      </c>
      <c r="V144" s="564"/>
      <c r="W144" s="564"/>
      <c r="Y144" s="213" t="str">
        <f>IF($B144="","",IF('Actual Allocation Calc'!$AH$78="A",
IF($P144="Employed",$U144/7*BJ144,
IF(AND($P144="Terminated"),($U144/7*AP144),
IF(AND($P144="Furloughed"),($U144/7*AP144)+($U144/7*AZ144),
IF(AND($P144="Rehired"),($U144/7*AZ144),
IF(AND($P144="Terminated",AP144&gt;0),$U144,
IF($P144="Furloughed",IF(AP144&gt;0,$U144)+IF(AZ144&gt;0,$U144),
IF($P144="Rehired",IF(AZ144&gt;0,$U144)))))))),IF('Actual Allocation Calc'!$AH$78="C",'Actual Allocation Calc'!L144,'Actual Allocation Calc'!U144+IF($P144="Employed",$U144/7*BJ144,
IF(AND($P144="Terminated"),($U144/7*AP144),
IF(AND($P144="Furloughed"),($U144/7*AP144)+($U144/7*AZ144),
IF(AND($P144="Rehired"),($U144/7*AZ144),
IF(AND($P144="Terminated",AP144&gt;0),$U144,
IF($P144="Furloughed",IF(AP144&gt;0,$U144)+IF(AZ144&gt;0,$U144),
IF($P144="Rehired",IF(AZ144&gt;0,$U144))))))))*'Actual Allocation Calc'!$AH$99)))</f>
        <v/>
      </c>
      <c r="Z144" s="210" t="str">
        <f>IF($B144="","",IF('Actual Allocation Calc'!$AI$78="A",
IF($P144="Employed",$U144,
IF(AND($P144="Terminated"),($U144/7*AQ144),
IF(AND($P144="Furloughed"),($U144/7*AQ144)+($U144/7*BA144),
IF(AND($P144="Rehired"),($U144/7*BA144),
IF(AND($P144="Terminated",AQ144&gt;0),$U144,
IF($P144="Furloughed",IF(AQ144&gt;0,$U144)+IF(BA144&gt;0,$U144),
IF($P144="Rehired",IF(BA144&gt;0,$U144)))))))),IF('Actual Allocation Calc'!$AI$78="C",'Actual Allocation Calc'!M144,'Actual Allocation Calc'!V144+IF($P144="Employed",$U144,
IF(AND($P144="Terminated"),($U144/7*AQ144),
IF(AND($P144="Furloughed"),($U144/7*AQ144)+($U144/7*BA144),
IF(AND($P144="Rehired"),($U144/7*BA144),
IF(AND($P144="Terminated",AQ144&gt;0),$U144,
IF($P144="Furloughed",IF(AQ144&gt;0,$U144)+IF(BA144&gt;0,$U144),
IF($P144="Rehired",IF(BA144&gt;0,$U144))))))))*'Actual Allocation Calc'!$AI$99)))</f>
        <v/>
      </c>
      <c r="AA144" s="210" t="str">
        <f>IF($B144="","",IF('Actual Allocation Calc'!$AJ$78="A",
IF($P144="Employed",$U144,
IF(AND($P144="Terminated"),($U144/7*AR144),
IF(AND($P144="Furloughed"),($U144/7*AR144)+($U144/7*BB144),
IF(AND($P144="Rehired"),($U144/7*BB144),
IF(AND($P144="Terminated",AR144&gt;0),$U144,
IF($P144="Furloughed",IF(AR144&gt;0,$U144)+IF(BB144&gt;0,$U144),
IF($P144="Rehired",IF(BB144&gt;0,$U144)))))))),IF('Actual Allocation Calc'!$AJ$78="C",'Actual Allocation Calc'!N144,'Actual Allocation Calc'!W144+IF($P144="Employed",$U144,
IF(AND($P144="Terminated"),($U144/7*AR144),
IF(AND($P144="Furloughed"),($U144/7*AR144)+($U144/7*BB144),
IF(AND($P144="Rehired"),($U144/7*BB144),
IF(AND($P144="Terminated",AR144&gt;0),$U144,
IF($P144="Furloughed",IF(AR144&gt;0,$U144)+IF(BB144&gt;0,$U144),
IF($P144="Rehired",IF(BB144&gt;0,$U144))))))))*'Actual Allocation Calc'!$AJ$99)))</f>
        <v/>
      </c>
      <c r="AB144" s="210" t="str">
        <f>IF($B144="","",IF('Actual Allocation Calc'!$AK$78="A",
IF($P144="Employed",$U144,
IF(AND($P144="Terminated"),($U144/7*AS144),
IF(AND($P144="Furloughed"),($U144/7*AS144)+($U144/7*BC144),
IF(AND($P144="Rehired"),($U144/7*BC144),
IF(AND($P144="Terminated",AS144&gt;0),$U144,
IF($P144="Furloughed",IF(AS144&gt;0,$U144)+IF(BC144&gt;0,$U144),
IF($P144="Rehired",IF(BC144&gt;0,$U144)))))))),IF('Actual Allocation Calc'!$AK$78="C",'Actual Allocation Calc'!O144,'Actual Allocation Calc'!X144+IF($P144="Employed",$U144,
IF(AND($P144="Terminated"),($U144/7*AS144),
IF(AND($P144="Furloughed"),($U144/7*AS144)+($U144/7*BC144),
IF(AND($P144="Rehired"),($U144/7*BC144),
IF(AND($P144="Terminated",AS144&gt;0),$U144,
IF($P144="Furloughed",IF(AS144&gt;0,$U144)+IF(BC144&gt;0,$U144),
IF($P144="Rehired",IF(BC144&gt;0,$U144))))))))*'Actual Allocation Calc'!$AK$99)))</f>
        <v/>
      </c>
      <c r="AC144" s="210" t="str">
        <f>IF($B144="","",IF('Actual Allocation Calc'!$AL$78="A",
IF($P144="Employed",$U144,
IF(AND($P144="Terminated"),($U144/7*AT144),
IF(AND($P144="Furloughed"),($U144/7*AT144)+($U144/7*BD144),
IF(AND($P144="Rehired"),($U144/7*BD144),
IF(AND($P144="Terminated",AT144&gt;0),$U144,
IF($P144="Furloughed",IF(AT144&gt;0,$U144)+IF(BD144&gt;0,$U144),
IF($P144="Rehired",IF(BD144&gt;0,$U144)))))))),IF('Actual Allocation Calc'!$AL$78="C",'Actual Allocation Calc'!P144,'Actual Allocation Calc'!Y144+IF($P144="Employed",$U144,
IF(AND($P144="Terminated"),($U144/7*AT144),
IF(AND($P144="Furloughed"),($U144/7*AT144)+($U144/7*BD144),
IF(AND($P144="Rehired"),($U144/7*BD144),
IF(AND($P144="Terminated",AT144&gt;0),$U144,
IF($P144="Furloughed",IF(AT144&gt;0,$U144)+IF(BD144&gt;0,$U144),
IF($P144="Rehired",IF(BD144&gt;0,$U144))))))))*'Actual Allocation Calc'!$AL$99)))</f>
        <v/>
      </c>
      <c r="AD144" s="210" t="str">
        <f>IF($B144="","",IF('Actual Allocation Calc'!$AM$78="A",
IF($P144="Employed",$U144,
IF(AND($P144="Terminated"),($U144/7*AU144),
IF(AND($P144="Furloughed"),($U144/7*AU144)+($U144/7*BE144),
IF(AND($P144="Rehired"),($U144/7*BE144),
IF(AND($P144="Terminated",AU144&gt;0),$U144,
IF($P144="Furloughed",IF(AU144&gt;0,$U144)+IF(BE144&gt;0,$U144),
IF($P144="Rehired",IF(BE144&gt;0,$U144)))))))),IF('Actual Allocation Calc'!$AM$78="C",'Actual Allocation Calc'!Q144,'Actual Allocation Calc'!Z144+IF($P144="Employed",$U144,
IF(AND($P144="Terminated"),($U144/7*AU144),
IF(AND($P144="Furloughed"),($U144/7*AU144)+($U144/7*BE144),
IF(AND($P144="Rehired"),($U144/7*BE144),
IF(AND($P144="Terminated",AU144&gt;0),$U144,
IF($P144="Furloughed",IF(AU144&gt;0,$U144)+IF(BE144&gt;0,$U144),
IF($P144="Rehired",IF(BE144&gt;0,$U144))))))))*'Actual Allocation Calc'!$AM$99)))</f>
        <v/>
      </c>
      <c r="AE144" s="210" t="str">
        <f>IF($B144="","",IF('Actual Allocation Calc'!$AN$78="A",
IF($P144="Employed",$U144,
IF(AND($P144="Terminated"),($U144/7*AV144),
IF(AND($P144="Furloughed"),($U144/7*AV144)+($U144/7*BF144),
IF(AND($P144="Rehired"),($U144/7*BF144),
IF(AND($P144="Terminated",AV144&gt;0),$U144,
IF($P144="Furloughed",IF(AV144&gt;0,$U144)+IF(BF144&gt;0,$U144),
IF($P144="Rehired",IF(BF144&gt;0,$U144)))))))),IF('Actual Allocation Calc'!$AN$78="C",'Actual Allocation Calc'!R144,'Actual Allocation Calc'!AA144+IF($P144="Employed",$U144,
IF(AND($P144="Terminated"),($U144/7*AV144),
IF(AND($P144="Furloughed"),($U144/7*AV144)+($U144/7*BF144),
IF(AND($P144="Rehired"),($U144/7*BF144),
IF(AND($P144="Terminated",AV144&gt;0),$U144,
IF($P144="Furloughed",IF(AV144&gt;0,$U144)+IF(BF144&gt;0,$U144),
IF($P144="Rehired",IF(BF144&gt;0,$U144))))))))*'Actual Allocation Calc'!$AN$99)))</f>
        <v/>
      </c>
      <c r="AF144" s="210" t="str">
        <f>IF($B144="","",IF('Actual Allocation Calc'!$AO$78="A",
IF($P144="Employed",$U144,
IF(AND($P144="Terminated"),($U144/7*AW144),
IF(AND($P144="Furloughed"),($U144/7*AW144)+($U144/7*BG144),
IF(AND($P144="Rehired"),($U144/7*BG144),
IF(AND($P144="Terminated",AW144&gt;0),$U144,
IF($P144="Furloughed",IF(AW144&gt;0,$U144)+IF(BG144&gt;0,$U144),
IF($P144="Rehired",IF(BG144&gt;0,$U144)))))))),IF('Actual Allocation Calc'!$AO$78="C",'Actual Allocation Calc'!S144,'Actual Allocation Calc'!AB144+IF($P144="Employed",$U144,
IF(AND($P144="Terminated"),($U144/7*AW144),
IF(AND($P144="Furloughed"),($U144/7*AW144)+($U144/7*BG144),
IF(AND($P144="Rehired"),($U144/7*BG144),
IF(AND($P144="Terminated",AW144&gt;0),$U144,
IF($P144="Furloughed",IF(AW144&gt;0,$U144)+IF(BG144&gt;0,$U144),
IF($P144="Rehired",IF(BG144&gt;0,$U144))))))))*'Actual Allocation Calc'!$AO$99)))</f>
        <v/>
      </c>
      <c r="AG144" s="210" t="str">
        <f>IF($B144="","",IF('Actual Allocation Calc'!$AP$78="A",
IF($P144="Employed",$U144/7*BK144,
IF(AND($P144="Terminated"),($U144/7*AX144),
IF(AND($P144="Furloughed"),($U144/7*AX144)+($U144/7*BH144),
IF(AND($P144="Rehired"),($U144/7*BH144),
IF(AND($P144="Terminated",AX144&gt;0),$U144,
IF($P144="Furloughed",IF(AX144&gt;0,$U144)+IF(BH144&gt;0,$U144),
IF($P144="Rehired",IF(BH144&gt;0,$U144)))))))),IF('Actual Allocation Calc'!$AP$78="C",'Actual Allocation Calc'!T144,'Actual Allocation Calc'!AC144+IF($P144="Employed",$U144/7*BK144,
IF(AND($P144="Terminated"),($U144/7*AX144),
IF(AND($P144="Furloughed"),($U144/7*AX144)+($U144/7*BH144),
IF(AND($P144="Rehired"),($U144/7*BH144),
IF(AND($P144="Terminated",AX144&gt;0),$U144,
IF($P144="Furloughed",IF(AX144&gt;0,$U144)+IF(BH144&gt;0,$U144),
IF($P144="Rehired",IF(BH144&gt;0,$U144))))))))*'Actual Allocation Calc'!$AP$99)))</f>
        <v/>
      </c>
      <c r="AH144" s="536"/>
      <c r="AI144" s="82">
        <f t="shared" si="45"/>
        <v>0</v>
      </c>
      <c r="AJ144" s="210">
        <f t="shared" si="27"/>
        <v>0</v>
      </c>
      <c r="AK144" s="397" t="str">
        <f t="shared" si="28"/>
        <v/>
      </c>
      <c r="AM144" s="173"/>
      <c r="AO144" s="214" t="str">
        <f>IFERROR(IF($V144="","",VLOOKUP(V144,'Calendar Calcs'!$B$2:$E1111,4,FALSE)),0)</f>
        <v/>
      </c>
      <c r="AP144" s="69" t="str">
        <f>IF($AO144="","", IF($AO144&lt;AP$23,0,IF($AO144&gt;AP$23,COUNTIFS('Calendar Calcs'!$E$2:$E1111,AP$23),COUNTIFS('Calendar Calcs'!$E$2:$E1111,AP$23,'Calendar Calcs'!$D$2:$D1111,"&lt;="&amp;WEEKDAY($V144)))))</f>
        <v/>
      </c>
      <c r="AQ144" s="69" t="str">
        <f>IF($AO144="","", IF($AO144&lt;AQ$23,0,IF($AO144&gt;AQ$23,COUNTIFS('Calendar Calcs'!$E$2:$E1111,AQ$23),COUNTIFS('Calendar Calcs'!$E$2:$E1111,AQ$23,'Calendar Calcs'!$D$2:$D1111,"&lt;="&amp;WEEKDAY($V144)))))</f>
        <v/>
      </c>
      <c r="AR144" s="69" t="str">
        <f>IF($AO144="","", IF($AO144&lt;AR$23,0,IF($AO144&gt;AR$23,COUNTIFS('Calendar Calcs'!$E$2:$E1111,AR$23),COUNTIFS('Calendar Calcs'!$E$2:$E1111,AR$23,'Calendar Calcs'!$D$2:$D1111,"&lt;="&amp;WEEKDAY($V144)))))</f>
        <v/>
      </c>
      <c r="AS144" s="69" t="str">
        <f>IF($AO144="","", IF($AO144&lt;AS$23,0,IF($AO144&gt;AS$23,COUNTIFS('Calendar Calcs'!$E$2:$E1111,AS$23),COUNTIFS('Calendar Calcs'!$E$2:$E1111,AS$23,'Calendar Calcs'!$D$2:$D1111,"&lt;="&amp;WEEKDAY($V144)))))</f>
        <v/>
      </c>
      <c r="AT144" s="69" t="str">
        <f>IF($AO144="","", IF($AO144&lt;AT$23,0,IF($AO144&gt;AT$23,COUNTIFS('Calendar Calcs'!$E$2:$E1111,AT$23),COUNTIFS('Calendar Calcs'!$E$2:$E1111,AT$23,'Calendar Calcs'!$D$2:$D1111,"&lt;="&amp;WEEKDAY($V144)))))</f>
        <v/>
      </c>
      <c r="AU144" s="69" t="str">
        <f>IF($AO144="","", IF($AO144&lt;AU$23,0,IF($AO144&gt;AU$23,COUNTIFS('Calendar Calcs'!$E$2:$E1111,AU$23),COUNTIFS('Calendar Calcs'!$E$2:$E1111,AU$23,'Calendar Calcs'!$D$2:$D1111,"&lt;="&amp;WEEKDAY($V144)))))</f>
        <v/>
      </c>
      <c r="AV144" s="69" t="str">
        <f>IF($AO144="","", IF($AO144&lt;AV$23,0,IF($AO144&gt;AV$23,COUNTIFS('Calendar Calcs'!$E$2:$E1111,AV$23),COUNTIFS('Calendar Calcs'!$E$2:$E1111,AV$23,'Calendar Calcs'!$D$2:$D1111,"&lt;="&amp;WEEKDAY($V144)))))</f>
        <v/>
      </c>
      <c r="AW144" s="69" t="str">
        <f>IF($AO144="","", IF($AO144&lt;AW$23,0,IF($AO144&gt;AW$23,COUNTIFS('Calendar Calcs'!$E$2:$E1111,AW$23),COUNTIFS('Calendar Calcs'!$E$2:$E1111,AW$23,'Calendar Calcs'!$D$2:$D1111,"&lt;="&amp;WEEKDAY($V144)))))</f>
        <v/>
      </c>
      <c r="AX144" s="69" t="str">
        <f>IF($AO144="","", IF($AO144&lt;AX$23,0,IF($AO144&gt;AX$23,COUNTIFS('Calendar Calcs'!$E$2:$E1111,AX$23),COUNTIFS('Calendar Calcs'!$E$2:$E1111,AX$23,'Calendar Calcs'!$D$2:$D1111,"&lt;="&amp;WEEKDAY($V144)))))</f>
        <v/>
      </c>
      <c r="AY144" s="69" t="str">
        <f>IF($W144="","",VLOOKUP($W144,'Calendar Calcs'!$B$2:$E1111,4,FALSE))</f>
        <v/>
      </c>
      <c r="AZ144" s="69" t="str">
        <f>IF($AY144="","",IF($AY144&gt;AZ$23,0,IF($AY144&lt;AZ$23,COUNTIFS('Calendar Calcs'!$E$2:$E1111,AZ$23),COUNTIFS('Calendar Calcs'!$E$2:$E1111,AZ$23,'Calendar Calcs'!$D$2:$D1111,"&gt;="&amp;WEEKDAY($W144)))))</f>
        <v/>
      </c>
      <c r="BA144" s="69" t="str">
        <f>IF($AY144="","",IF($AY144&gt;BA$23,0,IF($AY144&lt;BA$23,COUNTIFS('Calendar Calcs'!$E$2:$E1111,BA$23),COUNTIFS('Calendar Calcs'!$E$2:$E1111,BA$23,'Calendar Calcs'!$D$2:$D1111,"&gt;="&amp;WEEKDAY($W144)))))</f>
        <v/>
      </c>
      <c r="BB144" s="69" t="str">
        <f>IF($AY144="","",IF($AY144&gt;BB$23,0,IF($AY144&lt;BB$23,COUNTIFS('Calendar Calcs'!$E$2:$E1111,BB$23),COUNTIFS('Calendar Calcs'!$E$2:$E1111,BB$23,'Calendar Calcs'!$D$2:$D1111,"&gt;="&amp;WEEKDAY($W144)))))</f>
        <v/>
      </c>
      <c r="BC144" s="69" t="str">
        <f>IF($AY144="","",IF($AY144&gt;BC$23,0,IF($AY144&lt;BC$23,COUNTIFS('Calendar Calcs'!$E$2:$E1111,BC$23),COUNTIFS('Calendar Calcs'!$E$2:$E1111,BC$23,'Calendar Calcs'!$D$2:$D1111,"&gt;="&amp;WEEKDAY($W144)))))</f>
        <v/>
      </c>
      <c r="BD144" s="69" t="str">
        <f>IF($AY144="","",IF($AY144&gt;BD$23,0,IF($AY144&lt;BD$23,COUNTIFS('Calendar Calcs'!$E$2:$E1111,BD$23),COUNTIFS('Calendar Calcs'!$E$2:$E1111,BD$23,'Calendar Calcs'!$D$2:$D1111,"&gt;="&amp;WEEKDAY($W144)))))</f>
        <v/>
      </c>
      <c r="BE144" s="69" t="str">
        <f>IF($AY144="","",IF($AY144&gt;BE$23,0,IF($AY144&lt;BE$23,COUNTIFS('Calendar Calcs'!$E$2:$E1111,BE$23),COUNTIFS('Calendar Calcs'!$E$2:$E1111,BE$23,'Calendar Calcs'!$D$2:$D1111,"&gt;="&amp;WEEKDAY($W144)))))</f>
        <v/>
      </c>
      <c r="BF144" s="69" t="str">
        <f>IF($AY144="","",IF($AY144&gt;BF$23,0,IF($AY144&lt;BF$23,COUNTIFS('Calendar Calcs'!$E$2:$E1111,BF$23),COUNTIFS('Calendar Calcs'!$E$2:$E1111,BF$23,'Calendar Calcs'!$D$2:$D1111,"&gt;="&amp;WEEKDAY($W144)))))</f>
        <v/>
      </c>
      <c r="BG144" s="69" t="str">
        <f>IF($AY144="","",IF($AY144&gt;BG$23,0,IF($AY144&lt;BG$23,COUNTIFS('Calendar Calcs'!$E$2:$E1111,BG$23),COUNTIFS('Calendar Calcs'!$E$2:$E1111,BG$23,'Calendar Calcs'!$D$2:$D1111,"&gt;="&amp;WEEKDAY($W144)))))</f>
        <v/>
      </c>
      <c r="BH144" s="69">
        <f t="shared" si="29"/>
        <v>6</v>
      </c>
      <c r="BI144" s="69">
        <f>IF(Cover!$E$43="","",VLOOKUP(Cover!$E$43,'Calendar Calcs'!$B$2:$E1111,4,FALSE))</f>
        <v>1</v>
      </c>
      <c r="BJ144" s="69">
        <f>IF($BI144="","", IF($BI144&lt;BJ$23,0,IF($BI144&gt;=BJ$23,COUNTIFS('Calendar Calcs'!$E$2:$E1111,BJ$23),COUNTIFS('Calendar Calcs'!$E$2:$E1111,BJ$23,'Calendar Calcs'!$D$2:$D1111,"&lt;="&amp;WEEKDAY($V144)))))</f>
        <v>1</v>
      </c>
      <c r="BK144" s="69">
        <f t="shared" si="26"/>
        <v>6</v>
      </c>
      <c r="BN144" s="69" t="str">
        <f>IF(T144&gt;0,"FTE",IF(Cover!$E$47="Weekly",IF(S144&gt;29.75,"FTE","PTE"),IF(S144&gt;59.75,"FTE","PTE")))</f>
        <v>PTE</v>
      </c>
      <c r="BO144" s="69">
        <f>IF(BN144="FTE",30,IF(Cover!$E$47="Weekly",'STEP 2 EE Data'!S144,'STEP 2 EE Data'!S144/2))</f>
        <v>0</v>
      </c>
      <c r="BP144" s="209">
        <f t="shared" si="30"/>
        <v>0</v>
      </c>
      <c r="BQ144" s="209">
        <f t="shared" si="31"/>
        <v>0</v>
      </c>
      <c r="BR144" s="209">
        <f t="shared" si="32"/>
        <v>0</v>
      </c>
      <c r="BS144" s="209">
        <f t="shared" si="33"/>
        <v>0</v>
      </c>
      <c r="BT144" s="209">
        <f t="shared" si="34"/>
        <v>0</v>
      </c>
      <c r="BU144" s="209">
        <f t="shared" si="35"/>
        <v>0</v>
      </c>
      <c r="BV144" s="209">
        <f t="shared" si="36"/>
        <v>0</v>
      </c>
      <c r="BW144" s="209">
        <f t="shared" si="37"/>
        <v>0</v>
      </c>
      <c r="BX144" s="209">
        <f t="shared" si="38"/>
        <v>0</v>
      </c>
      <c r="CC144" s="210" t="str">
        <f>IF(B144="","",IF(C144="",IF(Cover!$E$47="Weekly",'STEP 3 EE Comp'!BI149*8,'STEP 3 EE Comp'!BI149*4),IF(Cover!$E$47="Weekly",'STEP 3 EE Comp'!BI149,'STEP 3 EE Comp'!BI149)))</f>
        <v/>
      </c>
      <c r="CD144" s="82" t="str">
        <f t="shared" si="39"/>
        <v/>
      </c>
      <c r="CE144" s="417">
        <f t="shared" si="40"/>
        <v>1</v>
      </c>
      <c r="CF144" s="82" t="str">
        <f t="shared" si="41"/>
        <v>Good</v>
      </c>
      <c r="CG144" s="82">
        <f t="shared" si="42"/>
        <v>0</v>
      </c>
      <c r="CH144" s="234">
        <f t="shared" si="43"/>
        <v>0</v>
      </c>
    </row>
    <row r="145" spans="1:86" s="69" customFormat="1" x14ac:dyDescent="0.3">
      <c r="A145" s="530"/>
      <c r="B145" s="477"/>
      <c r="C145" s="52"/>
      <c r="D145" s="565"/>
      <c r="E145" s="52"/>
      <c r="F145" s="507"/>
      <c r="G145" s="210">
        <f t="shared" si="44"/>
        <v>0</v>
      </c>
      <c r="H145" s="82">
        <f t="shared" si="25"/>
        <v>0</v>
      </c>
      <c r="I145" s="211"/>
      <c r="J145" s="441" t="s">
        <v>21</v>
      </c>
      <c r="K145" s="441" t="s">
        <v>21</v>
      </c>
      <c r="L145" s="441" t="s">
        <v>21</v>
      </c>
      <c r="M145" s="441" t="s">
        <v>21</v>
      </c>
      <c r="N145" s="568" t="s">
        <v>21</v>
      </c>
      <c r="O145" s="211"/>
      <c r="P145" s="212" t="str">
        <f>IF(B145="","",
IF(AND(V145="",W145="",B145&lt;&gt;""),"Employed",
IF(AND(V145&lt;&gt;"",W145="",B145&lt;&gt;""),"Terminated",
IF(AND(V145&lt;&gt;"",W145&lt;&gt;"",B145&lt;&gt;""),IF(W145&lt;Cover!$E$43,"Employed","Furloughed"),
IF(AND(V145="",W145&lt;&gt;"",B145&lt;&gt;""),IF(W145&lt;Cover!$E$43,"Employed","Rehired"))))))</f>
        <v/>
      </c>
      <c r="Q145" s="211"/>
      <c r="R145" s="536"/>
      <c r="S145" s="563"/>
      <c r="T145" s="536"/>
      <c r="U145" s="82">
        <f>IF(Cover!$E$47="Weekly",IF(T145&gt;0,T145,R145*S145),IF(T145&gt;0,T145,R145*S145)/2)</f>
        <v>0</v>
      </c>
      <c r="V145" s="564"/>
      <c r="W145" s="564"/>
      <c r="Y145" s="213" t="str">
        <f>IF($B145="","",IF('Actual Allocation Calc'!$AH$78="A",
IF($P145="Employed",$U145/7*BJ145,
IF(AND($P145="Terminated"),($U145/7*AP145),
IF(AND($P145="Furloughed"),($U145/7*AP145)+($U145/7*AZ145),
IF(AND($P145="Rehired"),($U145/7*AZ145),
IF(AND($P145="Terminated",AP145&gt;0),$U145,
IF($P145="Furloughed",IF(AP145&gt;0,$U145)+IF(AZ145&gt;0,$U145),
IF($P145="Rehired",IF(AZ145&gt;0,$U145)))))))),IF('Actual Allocation Calc'!$AH$78="C",'Actual Allocation Calc'!L145,'Actual Allocation Calc'!U145+IF($P145="Employed",$U145/7*BJ145,
IF(AND($P145="Terminated"),($U145/7*AP145),
IF(AND($P145="Furloughed"),($U145/7*AP145)+($U145/7*AZ145),
IF(AND($P145="Rehired"),($U145/7*AZ145),
IF(AND($P145="Terminated",AP145&gt;0),$U145,
IF($P145="Furloughed",IF(AP145&gt;0,$U145)+IF(AZ145&gt;0,$U145),
IF($P145="Rehired",IF(AZ145&gt;0,$U145))))))))*'Actual Allocation Calc'!$AH$99)))</f>
        <v/>
      </c>
      <c r="Z145" s="210" t="str">
        <f>IF($B145="","",IF('Actual Allocation Calc'!$AI$78="A",
IF($P145="Employed",$U145,
IF(AND($P145="Terminated"),($U145/7*AQ145),
IF(AND($P145="Furloughed"),($U145/7*AQ145)+($U145/7*BA145),
IF(AND($P145="Rehired"),($U145/7*BA145),
IF(AND($P145="Terminated",AQ145&gt;0),$U145,
IF($P145="Furloughed",IF(AQ145&gt;0,$U145)+IF(BA145&gt;0,$U145),
IF($P145="Rehired",IF(BA145&gt;0,$U145)))))))),IF('Actual Allocation Calc'!$AI$78="C",'Actual Allocation Calc'!M145,'Actual Allocation Calc'!V145+IF($P145="Employed",$U145,
IF(AND($P145="Terminated"),($U145/7*AQ145),
IF(AND($P145="Furloughed"),($U145/7*AQ145)+($U145/7*BA145),
IF(AND($P145="Rehired"),($U145/7*BA145),
IF(AND($P145="Terminated",AQ145&gt;0),$U145,
IF($P145="Furloughed",IF(AQ145&gt;0,$U145)+IF(BA145&gt;0,$U145),
IF($P145="Rehired",IF(BA145&gt;0,$U145))))))))*'Actual Allocation Calc'!$AI$99)))</f>
        <v/>
      </c>
      <c r="AA145" s="210" t="str">
        <f>IF($B145="","",IF('Actual Allocation Calc'!$AJ$78="A",
IF($P145="Employed",$U145,
IF(AND($P145="Terminated"),($U145/7*AR145),
IF(AND($P145="Furloughed"),($U145/7*AR145)+($U145/7*BB145),
IF(AND($P145="Rehired"),($U145/7*BB145),
IF(AND($P145="Terminated",AR145&gt;0),$U145,
IF($P145="Furloughed",IF(AR145&gt;0,$U145)+IF(BB145&gt;0,$U145),
IF($P145="Rehired",IF(BB145&gt;0,$U145)))))))),IF('Actual Allocation Calc'!$AJ$78="C",'Actual Allocation Calc'!N145,'Actual Allocation Calc'!W145+IF($P145="Employed",$U145,
IF(AND($P145="Terminated"),($U145/7*AR145),
IF(AND($P145="Furloughed"),($U145/7*AR145)+($U145/7*BB145),
IF(AND($P145="Rehired"),($U145/7*BB145),
IF(AND($P145="Terminated",AR145&gt;0),$U145,
IF($P145="Furloughed",IF(AR145&gt;0,$U145)+IF(BB145&gt;0,$U145),
IF($P145="Rehired",IF(BB145&gt;0,$U145))))))))*'Actual Allocation Calc'!$AJ$99)))</f>
        <v/>
      </c>
      <c r="AB145" s="210" t="str">
        <f>IF($B145="","",IF('Actual Allocation Calc'!$AK$78="A",
IF($P145="Employed",$U145,
IF(AND($P145="Terminated"),($U145/7*AS145),
IF(AND($P145="Furloughed"),($U145/7*AS145)+($U145/7*BC145),
IF(AND($P145="Rehired"),($U145/7*BC145),
IF(AND($P145="Terminated",AS145&gt;0),$U145,
IF($P145="Furloughed",IF(AS145&gt;0,$U145)+IF(BC145&gt;0,$U145),
IF($P145="Rehired",IF(BC145&gt;0,$U145)))))))),IF('Actual Allocation Calc'!$AK$78="C",'Actual Allocation Calc'!O145,'Actual Allocation Calc'!X145+IF($P145="Employed",$U145,
IF(AND($P145="Terminated"),($U145/7*AS145),
IF(AND($P145="Furloughed"),($U145/7*AS145)+($U145/7*BC145),
IF(AND($P145="Rehired"),($U145/7*BC145),
IF(AND($P145="Terminated",AS145&gt;0),$U145,
IF($P145="Furloughed",IF(AS145&gt;0,$U145)+IF(BC145&gt;0,$U145),
IF($P145="Rehired",IF(BC145&gt;0,$U145))))))))*'Actual Allocation Calc'!$AK$99)))</f>
        <v/>
      </c>
      <c r="AC145" s="210" t="str">
        <f>IF($B145="","",IF('Actual Allocation Calc'!$AL$78="A",
IF($P145="Employed",$U145,
IF(AND($P145="Terminated"),($U145/7*AT145),
IF(AND($P145="Furloughed"),($U145/7*AT145)+($U145/7*BD145),
IF(AND($P145="Rehired"),($U145/7*BD145),
IF(AND($P145="Terminated",AT145&gt;0),$U145,
IF($P145="Furloughed",IF(AT145&gt;0,$U145)+IF(BD145&gt;0,$U145),
IF($P145="Rehired",IF(BD145&gt;0,$U145)))))))),IF('Actual Allocation Calc'!$AL$78="C",'Actual Allocation Calc'!P145,'Actual Allocation Calc'!Y145+IF($P145="Employed",$U145,
IF(AND($P145="Terminated"),($U145/7*AT145),
IF(AND($P145="Furloughed"),($U145/7*AT145)+($U145/7*BD145),
IF(AND($P145="Rehired"),($U145/7*BD145),
IF(AND($P145="Terminated",AT145&gt;0),$U145,
IF($P145="Furloughed",IF(AT145&gt;0,$U145)+IF(BD145&gt;0,$U145),
IF($P145="Rehired",IF(BD145&gt;0,$U145))))))))*'Actual Allocation Calc'!$AL$99)))</f>
        <v/>
      </c>
      <c r="AD145" s="210" t="str">
        <f>IF($B145="","",IF('Actual Allocation Calc'!$AM$78="A",
IF($P145="Employed",$U145,
IF(AND($P145="Terminated"),($U145/7*AU145),
IF(AND($P145="Furloughed"),($U145/7*AU145)+($U145/7*BE145),
IF(AND($P145="Rehired"),($U145/7*BE145),
IF(AND($P145="Terminated",AU145&gt;0),$U145,
IF($P145="Furloughed",IF(AU145&gt;0,$U145)+IF(BE145&gt;0,$U145),
IF($P145="Rehired",IF(BE145&gt;0,$U145)))))))),IF('Actual Allocation Calc'!$AM$78="C",'Actual Allocation Calc'!Q145,'Actual Allocation Calc'!Z145+IF($P145="Employed",$U145,
IF(AND($P145="Terminated"),($U145/7*AU145),
IF(AND($P145="Furloughed"),($U145/7*AU145)+($U145/7*BE145),
IF(AND($P145="Rehired"),($U145/7*BE145),
IF(AND($P145="Terminated",AU145&gt;0),$U145,
IF($P145="Furloughed",IF(AU145&gt;0,$U145)+IF(BE145&gt;0,$U145),
IF($P145="Rehired",IF(BE145&gt;0,$U145))))))))*'Actual Allocation Calc'!$AM$99)))</f>
        <v/>
      </c>
      <c r="AE145" s="210" t="str">
        <f>IF($B145="","",IF('Actual Allocation Calc'!$AN$78="A",
IF($P145="Employed",$U145,
IF(AND($P145="Terminated"),($U145/7*AV145),
IF(AND($P145="Furloughed"),($U145/7*AV145)+($U145/7*BF145),
IF(AND($P145="Rehired"),($U145/7*BF145),
IF(AND($P145="Terminated",AV145&gt;0),$U145,
IF($P145="Furloughed",IF(AV145&gt;0,$U145)+IF(BF145&gt;0,$U145),
IF($P145="Rehired",IF(BF145&gt;0,$U145)))))))),IF('Actual Allocation Calc'!$AN$78="C",'Actual Allocation Calc'!R145,'Actual Allocation Calc'!AA145+IF($P145="Employed",$U145,
IF(AND($P145="Terminated"),($U145/7*AV145),
IF(AND($P145="Furloughed"),($U145/7*AV145)+($U145/7*BF145),
IF(AND($P145="Rehired"),($U145/7*BF145),
IF(AND($P145="Terminated",AV145&gt;0),$U145,
IF($P145="Furloughed",IF(AV145&gt;0,$U145)+IF(BF145&gt;0,$U145),
IF($P145="Rehired",IF(BF145&gt;0,$U145))))))))*'Actual Allocation Calc'!$AN$99)))</f>
        <v/>
      </c>
      <c r="AF145" s="210" t="str">
        <f>IF($B145="","",IF('Actual Allocation Calc'!$AO$78="A",
IF($P145="Employed",$U145,
IF(AND($P145="Terminated"),($U145/7*AW145),
IF(AND($P145="Furloughed"),($U145/7*AW145)+($U145/7*BG145),
IF(AND($P145="Rehired"),($U145/7*BG145),
IF(AND($P145="Terminated",AW145&gt;0),$U145,
IF($P145="Furloughed",IF(AW145&gt;0,$U145)+IF(BG145&gt;0,$U145),
IF($P145="Rehired",IF(BG145&gt;0,$U145)))))))),IF('Actual Allocation Calc'!$AO$78="C",'Actual Allocation Calc'!S145,'Actual Allocation Calc'!AB145+IF($P145="Employed",$U145,
IF(AND($P145="Terminated"),($U145/7*AW145),
IF(AND($P145="Furloughed"),($U145/7*AW145)+($U145/7*BG145),
IF(AND($P145="Rehired"),($U145/7*BG145),
IF(AND($P145="Terminated",AW145&gt;0),$U145,
IF($P145="Furloughed",IF(AW145&gt;0,$U145)+IF(BG145&gt;0,$U145),
IF($P145="Rehired",IF(BG145&gt;0,$U145))))))))*'Actual Allocation Calc'!$AO$99)))</f>
        <v/>
      </c>
      <c r="AG145" s="210" t="str">
        <f>IF($B145="","",IF('Actual Allocation Calc'!$AP$78="A",
IF($P145="Employed",$U145/7*BK145,
IF(AND($P145="Terminated"),($U145/7*AX145),
IF(AND($P145="Furloughed"),($U145/7*AX145)+($U145/7*BH145),
IF(AND($P145="Rehired"),($U145/7*BH145),
IF(AND($P145="Terminated",AX145&gt;0),$U145,
IF($P145="Furloughed",IF(AX145&gt;0,$U145)+IF(BH145&gt;0,$U145),
IF($P145="Rehired",IF(BH145&gt;0,$U145)))))))),IF('Actual Allocation Calc'!$AP$78="C",'Actual Allocation Calc'!T145,'Actual Allocation Calc'!AC145+IF($P145="Employed",$U145/7*BK145,
IF(AND($P145="Terminated"),($U145/7*AX145),
IF(AND($P145="Furloughed"),($U145/7*AX145)+($U145/7*BH145),
IF(AND($P145="Rehired"),($U145/7*BH145),
IF(AND($P145="Terminated",AX145&gt;0),$U145,
IF($P145="Furloughed",IF(AX145&gt;0,$U145)+IF(BH145&gt;0,$U145),
IF($P145="Rehired",IF(BH145&gt;0,$U145))))))))*'Actual Allocation Calc'!$AP$99)))</f>
        <v/>
      </c>
      <c r="AH145" s="536"/>
      <c r="AI145" s="82">
        <f t="shared" si="45"/>
        <v>0</v>
      </c>
      <c r="AJ145" s="210">
        <f t="shared" si="27"/>
        <v>0</v>
      </c>
      <c r="AK145" s="397" t="str">
        <f t="shared" si="28"/>
        <v/>
      </c>
      <c r="AM145" s="173"/>
      <c r="AO145" s="214" t="str">
        <f>IFERROR(IF($V145="","",VLOOKUP(V145,'Calendar Calcs'!$B$2:$E1112,4,FALSE)),0)</f>
        <v/>
      </c>
      <c r="AP145" s="69" t="str">
        <f>IF($AO145="","", IF($AO145&lt;AP$23,0,IF($AO145&gt;AP$23,COUNTIFS('Calendar Calcs'!$E$2:$E1112,AP$23),COUNTIFS('Calendar Calcs'!$E$2:$E1112,AP$23,'Calendar Calcs'!$D$2:$D1112,"&lt;="&amp;WEEKDAY($V145)))))</f>
        <v/>
      </c>
      <c r="AQ145" s="69" t="str">
        <f>IF($AO145="","", IF($AO145&lt;AQ$23,0,IF($AO145&gt;AQ$23,COUNTIFS('Calendar Calcs'!$E$2:$E1112,AQ$23),COUNTIFS('Calendar Calcs'!$E$2:$E1112,AQ$23,'Calendar Calcs'!$D$2:$D1112,"&lt;="&amp;WEEKDAY($V145)))))</f>
        <v/>
      </c>
      <c r="AR145" s="69" t="str">
        <f>IF($AO145="","", IF($AO145&lt;AR$23,0,IF($AO145&gt;AR$23,COUNTIFS('Calendar Calcs'!$E$2:$E1112,AR$23),COUNTIFS('Calendar Calcs'!$E$2:$E1112,AR$23,'Calendar Calcs'!$D$2:$D1112,"&lt;="&amp;WEEKDAY($V145)))))</f>
        <v/>
      </c>
      <c r="AS145" s="69" t="str">
        <f>IF($AO145="","", IF($AO145&lt;AS$23,0,IF($AO145&gt;AS$23,COUNTIFS('Calendar Calcs'!$E$2:$E1112,AS$23),COUNTIFS('Calendar Calcs'!$E$2:$E1112,AS$23,'Calendar Calcs'!$D$2:$D1112,"&lt;="&amp;WEEKDAY($V145)))))</f>
        <v/>
      </c>
      <c r="AT145" s="69" t="str">
        <f>IF($AO145="","", IF($AO145&lt;AT$23,0,IF($AO145&gt;AT$23,COUNTIFS('Calendar Calcs'!$E$2:$E1112,AT$23),COUNTIFS('Calendar Calcs'!$E$2:$E1112,AT$23,'Calendar Calcs'!$D$2:$D1112,"&lt;="&amp;WEEKDAY($V145)))))</f>
        <v/>
      </c>
      <c r="AU145" s="69" t="str">
        <f>IF($AO145="","", IF($AO145&lt;AU$23,0,IF($AO145&gt;AU$23,COUNTIFS('Calendar Calcs'!$E$2:$E1112,AU$23),COUNTIFS('Calendar Calcs'!$E$2:$E1112,AU$23,'Calendar Calcs'!$D$2:$D1112,"&lt;="&amp;WEEKDAY($V145)))))</f>
        <v/>
      </c>
      <c r="AV145" s="69" t="str">
        <f>IF($AO145="","", IF($AO145&lt;AV$23,0,IF($AO145&gt;AV$23,COUNTIFS('Calendar Calcs'!$E$2:$E1112,AV$23),COUNTIFS('Calendar Calcs'!$E$2:$E1112,AV$23,'Calendar Calcs'!$D$2:$D1112,"&lt;="&amp;WEEKDAY($V145)))))</f>
        <v/>
      </c>
      <c r="AW145" s="69" t="str">
        <f>IF($AO145="","", IF($AO145&lt;AW$23,0,IF($AO145&gt;AW$23,COUNTIFS('Calendar Calcs'!$E$2:$E1112,AW$23),COUNTIFS('Calendar Calcs'!$E$2:$E1112,AW$23,'Calendar Calcs'!$D$2:$D1112,"&lt;="&amp;WEEKDAY($V145)))))</f>
        <v/>
      </c>
      <c r="AX145" s="69" t="str">
        <f>IF($AO145="","", IF($AO145&lt;AX$23,0,IF($AO145&gt;AX$23,COUNTIFS('Calendar Calcs'!$E$2:$E1112,AX$23),COUNTIFS('Calendar Calcs'!$E$2:$E1112,AX$23,'Calendar Calcs'!$D$2:$D1112,"&lt;="&amp;WEEKDAY($V145)))))</f>
        <v/>
      </c>
      <c r="AY145" s="69" t="str">
        <f>IF($W145="","",VLOOKUP($W145,'Calendar Calcs'!$B$2:$E1112,4,FALSE))</f>
        <v/>
      </c>
      <c r="AZ145" s="69" t="str">
        <f>IF($AY145="","",IF($AY145&gt;AZ$23,0,IF($AY145&lt;AZ$23,COUNTIFS('Calendar Calcs'!$E$2:$E1112,AZ$23),COUNTIFS('Calendar Calcs'!$E$2:$E1112,AZ$23,'Calendar Calcs'!$D$2:$D1112,"&gt;="&amp;WEEKDAY($W145)))))</f>
        <v/>
      </c>
      <c r="BA145" s="69" t="str">
        <f>IF($AY145="","",IF($AY145&gt;BA$23,0,IF($AY145&lt;BA$23,COUNTIFS('Calendar Calcs'!$E$2:$E1112,BA$23),COUNTIFS('Calendar Calcs'!$E$2:$E1112,BA$23,'Calendar Calcs'!$D$2:$D1112,"&gt;="&amp;WEEKDAY($W145)))))</f>
        <v/>
      </c>
      <c r="BB145" s="69" t="str">
        <f>IF($AY145="","",IF($AY145&gt;BB$23,0,IF($AY145&lt;BB$23,COUNTIFS('Calendar Calcs'!$E$2:$E1112,BB$23),COUNTIFS('Calendar Calcs'!$E$2:$E1112,BB$23,'Calendar Calcs'!$D$2:$D1112,"&gt;="&amp;WEEKDAY($W145)))))</f>
        <v/>
      </c>
      <c r="BC145" s="69" t="str">
        <f>IF($AY145="","",IF($AY145&gt;BC$23,0,IF($AY145&lt;BC$23,COUNTIFS('Calendar Calcs'!$E$2:$E1112,BC$23),COUNTIFS('Calendar Calcs'!$E$2:$E1112,BC$23,'Calendar Calcs'!$D$2:$D1112,"&gt;="&amp;WEEKDAY($W145)))))</f>
        <v/>
      </c>
      <c r="BD145" s="69" t="str">
        <f>IF($AY145="","",IF($AY145&gt;BD$23,0,IF($AY145&lt;BD$23,COUNTIFS('Calendar Calcs'!$E$2:$E1112,BD$23),COUNTIFS('Calendar Calcs'!$E$2:$E1112,BD$23,'Calendar Calcs'!$D$2:$D1112,"&gt;="&amp;WEEKDAY($W145)))))</f>
        <v/>
      </c>
      <c r="BE145" s="69" t="str">
        <f>IF($AY145="","",IF($AY145&gt;BE$23,0,IF($AY145&lt;BE$23,COUNTIFS('Calendar Calcs'!$E$2:$E1112,BE$23),COUNTIFS('Calendar Calcs'!$E$2:$E1112,BE$23,'Calendar Calcs'!$D$2:$D1112,"&gt;="&amp;WEEKDAY($W145)))))</f>
        <v/>
      </c>
      <c r="BF145" s="69" t="str">
        <f>IF($AY145="","",IF($AY145&gt;BF$23,0,IF($AY145&lt;BF$23,COUNTIFS('Calendar Calcs'!$E$2:$E1112,BF$23),COUNTIFS('Calendar Calcs'!$E$2:$E1112,BF$23,'Calendar Calcs'!$D$2:$D1112,"&gt;="&amp;WEEKDAY($W145)))))</f>
        <v/>
      </c>
      <c r="BG145" s="69" t="str">
        <f>IF($AY145="","",IF($AY145&gt;BG$23,0,IF($AY145&lt;BG$23,COUNTIFS('Calendar Calcs'!$E$2:$E1112,BG$23),COUNTIFS('Calendar Calcs'!$E$2:$E1112,BG$23,'Calendar Calcs'!$D$2:$D1112,"&gt;="&amp;WEEKDAY($W145)))))</f>
        <v/>
      </c>
      <c r="BH145" s="69">
        <f t="shared" si="29"/>
        <v>6</v>
      </c>
      <c r="BI145" s="69">
        <f>IF(Cover!$E$43="","",VLOOKUP(Cover!$E$43,'Calendar Calcs'!$B$2:$E1112,4,FALSE))</f>
        <v>1</v>
      </c>
      <c r="BJ145" s="69">
        <f>IF($BI145="","", IF($BI145&lt;BJ$23,0,IF($BI145&gt;=BJ$23,COUNTIFS('Calendar Calcs'!$E$2:$E1112,BJ$23),COUNTIFS('Calendar Calcs'!$E$2:$E1112,BJ$23,'Calendar Calcs'!$D$2:$D1112,"&lt;="&amp;WEEKDAY($V145)))))</f>
        <v>1</v>
      </c>
      <c r="BK145" s="69">
        <f t="shared" si="26"/>
        <v>6</v>
      </c>
      <c r="BN145" s="69" t="str">
        <f>IF(T145&gt;0,"FTE",IF(Cover!$E$47="Weekly",IF(S145&gt;29.75,"FTE","PTE"),IF(S145&gt;59.75,"FTE","PTE")))</f>
        <v>PTE</v>
      </c>
      <c r="BO145" s="69">
        <f>IF(BN145="FTE",30,IF(Cover!$E$47="Weekly",'STEP 2 EE Data'!S145,'STEP 2 EE Data'!S145/2))</f>
        <v>0</v>
      </c>
      <c r="BP145" s="209">
        <f t="shared" si="30"/>
        <v>0</v>
      </c>
      <c r="BQ145" s="209">
        <f t="shared" si="31"/>
        <v>0</v>
      </c>
      <c r="BR145" s="209">
        <f t="shared" si="32"/>
        <v>0</v>
      </c>
      <c r="BS145" s="209">
        <f t="shared" si="33"/>
        <v>0</v>
      </c>
      <c r="BT145" s="209">
        <f t="shared" si="34"/>
        <v>0</v>
      </c>
      <c r="BU145" s="209">
        <f t="shared" si="35"/>
        <v>0</v>
      </c>
      <c r="BV145" s="209">
        <f t="shared" si="36"/>
        <v>0</v>
      </c>
      <c r="BW145" s="209">
        <f t="shared" si="37"/>
        <v>0</v>
      </c>
      <c r="BX145" s="209">
        <f t="shared" si="38"/>
        <v>0</v>
      </c>
      <c r="CC145" s="210" t="str">
        <f>IF(B145="","",IF(C145="",IF(Cover!$E$47="Weekly",'STEP 3 EE Comp'!BI150*8,'STEP 3 EE Comp'!BI150*4),IF(Cover!$E$47="Weekly",'STEP 3 EE Comp'!BI150,'STEP 3 EE Comp'!BI150)))</f>
        <v/>
      </c>
      <c r="CD145" s="82" t="str">
        <f t="shared" si="39"/>
        <v/>
      </c>
      <c r="CE145" s="417">
        <f t="shared" si="40"/>
        <v>1</v>
      </c>
      <c r="CF145" s="82" t="str">
        <f t="shared" si="41"/>
        <v>Good</v>
      </c>
      <c r="CG145" s="82">
        <f t="shared" si="42"/>
        <v>0</v>
      </c>
      <c r="CH145" s="234">
        <f t="shared" si="43"/>
        <v>0</v>
      </c>
    </row>
    <row r="146" spans="1:86" s="69" customFormat="1" x14ac:dyDescent="0.3">
      <c r="A146" s="530"/>
      <c r="B146" s="477"/>
      <c r="C146" s="52"/>
      <c r="D146" s="565"/>
      <c r="E146" s="52"/>
      <c r="F146" s="507"/>
      <c r="G146" s="210">
        <f t="shared" si="44"/>
        <v>0</v>
      </c>
      <c r="H146" s="82">
        <f t="shared" si="25"/>
        <v>0</v>
      </c>
      <c r="I146" s="211"/>
      <c r="J146" s="441" t="s">
        <v>21</v>
      </c>
      <c r="K146" s="441" t="s">
        <v>21</v>
      </c>
      <c r="L146" s="441" t="s">
        <v>21</v>
      </c>
      <c r="M146" s="441" t="s">
        <v>21</v>
      </c>
      <c r="N146" s="568" t="s">
        <v>21</v>
      </c>
      <c r="O146" s="211"/>
      <c r="P146" s="212" t="str">
        <f>IF(B146="","",
IF(AND(V146="",W146="",B146&lt;&gt;""),"Employed",
IF(AND(V146&lt;&gt;"",W146="",B146&lt;&gt;""),"Terminated",
IF(AND(V146&lt;&gt;"",W146&lt;&gt;"",B146&lt;&gt;""),IF(W146&lt;Cover!$E$43,"Employed","Furloughed"),
IF(AND(V146="",W146&lt;&gt;"",B146&lt;&gt;""),IF(W146&lt;Cover!$E$43,"Employed","Rehired"))))))</f>
        <v/>
      </c>
      <c r="Q146" s="211"/>
      <c r="R146" s="536"/>
      <c r="S146" s="563"/>
      <c r="T146" s="536"/>
      <c r="U146" s="82">
        <f>IF(Cover!$E$47="Weekly",IF(T146&gt;0,T146,R146*S146),IF(T146&gt;0,T146,R146*S146)/2)</f>
        <v>0</v>
      </c>
      <c r="V146" s="564"/>
      <c r="W146" s="564"/>
      <c r="Y146" s="213" t="str">
        <f>IF($B146="","",IF('Actual Allocation Calc'!$AH$78="A",
IF($P146="Employed",$U146/7*BJ146,
IF(AND($P146="Terminated"),($U146/7*AP146),
IF(AND($P146="Furloughed"),($U146/7*AP146)+($U146/7*AZ146),
IF(AND($P146="Rehired"),($U146/7*AZ146),
IF(AND($P146="Terminated",AP146&gt;0),$U146,
IF($P146="Furloughed",IF(AP146&gt;0,$U146)+IF(AZ146&gt;0,$U146),
IF($P146="Rehired",IF(AZ146&gt;0,$U146)))))))),IF('Actual Allocation Calc'!$AH$78="C",'Actual Allocation Calc'!L146,'Actual Allocation Calc'!U146+IF($P146="Employed",$U146/7*BJ146,
IF(AND($P146="Terminated"),($U146/7*AP146),
IF(AND($P146="Furloughed"),($U146/7*AP146)+($U146/7*AZ146),
IF(AND($P146="Rehired"),($U146/7*AZ146),
IF(AND($P146="Terminated",AP146&gt;0),$U146,
IF($P146="Furloughed",IF(AP146&gt;0,$U146)+IF(AZ146&gt;0,$U146),
IF($P146="Rehired",IF(AZ146&gt;0,$U146))))))))*'Actual Allocation Calc'!$AH$99)))</f>
        <v/>
      </c>
      <c r="Z146" s="210" t="str">
        <f>IF($B146="","",IF('Actual Allocation Calc'!$AI$78="A",
IF($P146="Employed",$U146,
IF(AND($P146="Terminated"),($U146/7*AQ146),
IF(AND($P146="Furloughed"),($U146/7*AQ146)+($U146/7*BA146),
IF(AND($P146="Rehired"),($U146/7*BA146),
IF(AND($P146="Terminated",AQ146&gt;0),$U146,
IF($P146="Furloughed",IF(AQ146&gt;0,$U146)+IF(BA146&gt;0,$U146),
IF($P146="Rehired",IF(BA146&gt;0,$U146)))))))),IF('Actual Allocation Calc'!$AI$78="C",'Actual Allocation Calc'!M146,'Actual Allocation Calc'!V146+IF($P146="Employed",$U146,
IF(AND($P146="Terminated"),($U146/7*AQ146),
IF(AND($P146="Furloughed"),($U146/7*AQ146)+($U146/7*BA146),
IF(AND($P146="Rehired"),($U146/7*BA146),
IF(AND($P146="Terminated",AQ146&gt;0),$U146,
IF($P146="Furloughed",IF(AQ146&gt;0,$U146)+IF(BA146&gt;0,$U146),
IF($P146="Rehired",IF(BA146&gt;0,$U146))))))))*'Actual Allocation Calc'!$AI$99)))</f>
        <v/>
      </c>
      <c r="AA146" s="210" t="str">
        <f>IF($B146="","",IF('Actual Allocation Calc'!$AJ$78="A",
IF($P146="Employed",$U146,
IF(AND($P146="Terminated"),($U146/7*AR146),
IF(AND($P146="Furloughed"),($U146/7*AR146)+($U146/7*BB146),
IF(AND($P146="Rehired"),($U146/7*BB146),
IF(AND($P146="Terminated",AR146&gt;0),$U146,
IF($P146="Furloughed",IF(AR146&gt;0,$U146)+IF(BB146&gt;0,$U146),
IF($P146="Rehired",IF(BB146&gt;0,$U146)))))))),IF('Actual Allocation Calc'!$AJ$78="C",'Actual Allocation Calc'!N146,'Actual Allocation Calc'!W146+IF($P146="Employed",$U146,
IF(AND($P146="Terminated"),($U146/7*AR146),
IF(AND($P146="Furloughed"),($U146/7*AR146)+($U146/7*BB146),
IF(AND($P146="Rehired"),($U146/7*BB146),
IF(AND($P146="Terminated",AR146&gt;0),$U146,
IF($P146="Furloughed",IF(AR146&gt;0,$U146)+IF(BB146&gt;0,$U146),
IF($P146="Rehired",IF(BB146&gt;0,$U146))))))))*'Actual Allocation Calc'!$AJ$99)))</f>
        <v/>
      </c>
      <c r="AB146" s="210" t="str">
        <f>IF($B146="","",IF('Actual Allocation Calc'!$AK$78="A",
IF($P146="Employed",$U146,
IF(AND($P146="Terminated"),($U146/7*AS146),
IF(AND($P146="Furloughed"),($U146/7*AS146)+($U146/7*BC146),
IF(AND($P146="Rehired"),($U146/7*BC146),
IF(AND($P146="Terminated",AS146&gt;0),$U146,
IF($P146="Furloughed",IF(AS146&gt;0,$U146)+IF(BC146&gt;0,$U146),
IF($P146="Rehired",IF(BC146&gt;0,$U146)))))))),IF('Actual Allocation Calc'!$AK$78="C",'Actual Allocation Calc'!O146,'Actual Allocation Calc'!X146+IF($P146="Employed",$U146,
IF(AND($P146="Terminated"),($U146/7*AS146),
IF(AND($P146="Furloughed"),($U146/7*AS146)+($U146/7*BC146),
IF(AND($P146="Rehired"),($U146/7*BC146),
IF(AND($P146="Terminated",AS146&gt;0),$U146,
IF($P146="Furloughed",IF(AS146&gt;0,$U146)+IF(BC146&gt;0,$U146),
IF($P146="Rehired",IF(BC146&gt;0,$U146))))))))*'Actual Allocation Calc'!$AK$99)))</f>
        <v/>
      </c>
      <c r="AC146" s="210" t="str">
        <f>IF($B146="","",IF('Actual Allocation Calc'!$AL$78="A",
IF($P146="Employed",$U146,
IF(AND($P146="Terminated"),($U146/7*AT146),
IF(AND($P146="Furloughed"),($U146/7*AT146)+($U146/7*BD146),
IF(AND($P146="Rehired"),($U146/7*BD146),
IF(AND($P146="Terminated",AT146&gt;0),$U146,
IF($P146="Furloughed",IF(AT146&gt;0,$U146)+IF(BD146&gt;0,$U146),
IF($P146="Rehired",IF(BD146&gt;0,$U146)))))))),IF('Actual Allocation Calc'!$AL$78="C",'Actual Allocation Calc'!P146,'Actual Allocation Calc'!Y146+IF($P146="Employed",$U146,
IF(AND($P146="Terminated"),($U146/7*AT146),
IF(AND($P146="Furloughed"),($U146/7*AT146)+($U146/7*BD146),
IF(AND($P146="Rehired"),($U146/7*BD146),
IF(AND($P146="Terminated",AT146&gt;0),$U146,
IF($P146="Furloughed",IF(AT146&gt;0,$U146)+IF(BD146&gt;0,$U146),
IF($P146="Rehired",IF(BD146&gt;0,$U146))))))))*'Actual Allocation Calc'!$AL$99)))</f>
        <v/>
      </c>
      <c r="AD146" s="210" t="str">
        <f>IF($B146="","",IF('Actual Allocation Calc'!$AM$78="A",
IF($P146="Employed",$U146,
IF(AND($P146="Terminated"),($U146/7*AU146),
IF(AND($P146="Furloughed"),($U146/7*AU146)+($U146/7*BE146),
IF(AND($P146="Rehired"),($U146/7*BE146),
IF(AND($P146="Terminated",AU146&gt;0),$U146,
IF($P146="Furloughed",IF(AU146&gt;0,$U146)+IF(BE146&gt;0,$U146),
IF($P146="Rehired",IF(BE146&gt;0,$U146)))))))),IF('Actual Allocation Calc'!$AM$78="C",'Actual Allocation Calc'!Q146,'Actual Allocation Calc'!Z146+IF($P146="Employed",$U146,
IF(AND($P146="Terminated"),($U146/7*AU146),
IF(AND($P146="Furloughed"),($U146/7*AU146)+($U146/7*BE146),
IF(AND($P146="Rehired"),($U146/7*BE146),
IF(AND($P146="Terminated",AU146&gt;0),$U146,
IF($P146="Furloughed",IF(AU146&gt;0,$U146)+IF(BE146&gt;0,$U146),
IF($P146="Rehired",IF(BE146&gt;0,$U146))))))))*'Actual Allocation Calc'!$AM$99)))</f>
        <v/>
      </c>
      <c r="AE146" s="210" t="str">
        <f>IF($B146="","",IF('Actual Allocation Calc'!$AN$78="A",
IF($P146="Employed",$U146,
IF(AND($P146="Terminated"),($U146/7*AV146),
IF(AND($P146="Furloughed"),($U146/7*AV146)+($U146/7*BF146),
IF(AND($P146="Rehired"),($U146/7*BF146),
IF(AND($P146="Terminated",AV146&gt;0),$U146,
IF($P146="Furloughed",IF(AV146&gt;0,$U146)+IF(BF146&gt;0,$U146),
IF($P146="Rehired",IF(BF146&gt;0,$U146)))))))),IF('Actual Allocation Calc'!$AN$78="C",'Actual Allocation Calc'!R146,'Actual Allocation Calc'!AA146+IF($P146="Employed",$U146,
IF(AND($P146="Terminated"),($U146/7*AV146),
IF(AND($P146="Furloughed"),($U146/7*AV146)+($U146/7*BF146),
IF(AND($P146="Rehired"),($U146/7*BF146),
IF(AND($P146="Terminated",AV146&gt;0),$U146,
IF($P146="Furloughed",IF(AV146&gt;0,$U146)+IF(BF146&gt;0,$U146),
IF($P146="Rehired",IF(BF146&gt;0,$U146))))))))*'Actual Allocation Calc'!$AN$99)))</f>
        <v/>
      </c>
      <c r="AF146" s="210" t="str">
        <f>IF($B146="","",IF('Actual Allocation Calc'!$AO$78="A",
IF($P146="Employed",$U146,
IF(AND($P146="Terminated"),($U146/7*AW146),
IF(AND($P146="Furloughed"),($U146/7*AW146)+($U146/7*BG146),
IF(AND($P146="Rehired"),($U146/7*BG146),
IF(AND($P146="Terminated",AW146&gt;0),$U146,
IF($P146="Furloughed",IF(AW146&gt;0,$U146)+IF(BG146&gt;0,$U146),
IF($P146="Rehired",IF(BG146&gt;0,$U146)))))))),IF('Actual Allocation Calc'!$AO$78="C",'Actual Allocation Calc'!S146,'Actual Allocation Calc'!AB146+IF($P146="Employed",$U146,
IF(AND($P146="Terminated"),($U146/7*AW146),
IF(AND($P146="Furloughed"),($U146/7*AW146)+($U146/7*BG146),
IF(AND($P146="Rehired"),($U146/7*BG146),
IF(AND($P146="Terminated",AW146&gt;0),$U146,
IF($P146="Furloughed",IF(AW146&gt;0,$U146)+IF(BG146&gt;0,$U146),
IF($P146="Rehired",IF(BG146&gt;0,$U146))))))))*'Actual Allocation Calc'!$AO$99)))</f>
        <v/>
      </c>
      <c r="AG146" s="210" t="str">
        <f>IF($B146="","",IF('Actual Allocation Calc'!$AP$78="A",
IF($P146="Employed",$U146/7*BK146,
IF(AND($P146="Terminated"),($U146/7*AX146),
IF(AND($P146="Furloughed"),($U146/7*AX146)+($U146/7*BH146),
IF(AND($P146="Rehired"),($U146/7*BH146),
IF(AND($P146="Terminated",AX146&gt;0),$U146,
IF($P146="Furloughed",IF(AX146&gt;0,$U146)+IF(BH146&gt;0,$U146),
IF($P146="Rehired",IF(BH146&gt;0,$U146)))))))),IF('Actual Allocation Calc'!$AP$78="C",'Actual Allocation Calc'!T146,'Actual Allocation Calc'!AC146+IF($P146="Employed",$U146/7*BK146,
IF(AND($P146="Terminated"),($U146/7*AX146),
IF(AND($P146="Furloughed"),($U146/7*AX146)+($U146/7*BH146),
IF(AND($P146="Rehired"),($U146/7*BH146),
IF(AND($P146="Terminated",AX146&gt;0),$U146,
IF($P146="Furloughed",IF(AX146&gt;0,$U146)+IF(BH146&gt;0,$U146),
IF($P146="Rehired",IF(BH146&gt;0,$U146))))))))*'Actual Allocation Calc'!$AP$99)))</f>
        <v/>
      </c>
      <c r="AH146" s="536"/>
      <c r="AI146" s="82">
        <f t="shared" si="45"/>
        <v>0</v>
      </c>
      <c r="AJ146" s="210">
        <f t="shared" si="27"/>
        <v>0</v>
      </c>
      <c r="AK146" s="397" t="str">
        <f t="shared" si="28"/>
        <v/>
      </c>
      <c r="AM146" s="173"/>
      <c r="AO146" s="214" t="str">
        <f>IFERROR(IF($V146="","",VLOOKUP(V146,'Calendar Calcs'!$B$2:$E1113,4,FALSE)),0)</f>
        <v/>
      </c>
      <c r="AP146" s="69" t="str">
        <f>IF($AO146="","", IF($AO146&lt;AP$23,0,IF($AO146&gt;AP$23,COUNTIFS('Calendar Calcs'!$E$2:$E1113,AP$23),COUNTIFS('Calendar Calcs'!$E$2:$E1113,AP$23,'Calendar Calcs'!$D$2:$D1113,"&lt;="&amp;WEEKDAY($V146)))))</f>
        <v/>
      </c>
      <c r="AQ146" s="69" t="str">
        <f>IF($AO146="","", IF($AO146&lt;AQ$23,0,IF($AO146&gt;AQ$23,COUNTIFS('Calendar Calcs'!$E$2:$E1113,AQ$23),COUNTIFS('Calendar Calcs'!$E$2:$E1113,AQ$23,'Calendar Calcs'!$D$2:$D1113,"&lt;="&amp;WEEKDAY($V146)))))</f>
        <v/>
      </c>
      <c r="AR146" s="69" t="str">
        <f>IF($AO146="","", IF($AO146&lt;AR$23,0,IF($AO146&gt;AR$23,COUNTIFS('Calendar Calcs'!$E$2:$E1113,AR$23),COUNTIFS('Calendar Calcs'!$E$2:$E1113,AR$23,'Calendar Calcs'!$D$2:$D1113,"&lt;="&amp;WEEKDAY($V146)))))</f>
        <v/>
      </c>
      <c r="AS146" s="69" t="str">
        <f>IF($AO146="","", IF($AO146&lt;AS$23,0,IF($AO146&gt;AS$23,COUNTIFS('Calendar Calcs'!$E$2:$E1113,AS$23),COUNTIFS('Calendar Calcs'!$E$2:$E1113,AS$23,'Calendar Calcs'!$D$2:$D1113,"&lt;="&amp;WEEKDAY($V146)))))</f>
        <v/>
      </c>
      <c r="AT146" s="69" t="str">
        <f>IF($AO146="","", IF($AO146&lt;AT$23,0,IF($AO146&gt;AT$23,COUNTIFS('Calendar Calcs'!$E$2:$E1113,AT$23),COUNTIFS('Calendar Calcs'!$E$2:$E1113,AT$23,'Calendar Calcs'!$D$2:$D1113,"&lt;="&amp;WEEKDAY($V146)))))</f>
        <v/>
      </c>
      <c r="AU146" s="69" t="str">
        <f>IF($AO146="","", IF($AO146&lt;AU$23,0,IF($AO146&gt;AU$23,COUNTIFS('Calendar Calcs'!$E$2:$E1113,AU$23),COUNTIFS('Calendar Calcs'!$E$2:$E1113,AU$23,'Calendar Calcs'!$D$2:$D1113,"&lt;="&amp;WEEKDAY($V146)))))</f>
        <v/>
      </c>
      <c r="AV146" s="69" t="str">
        <f>IF($AO146="","", IF($AO146&lt;AV$23,0,IF($AO146&gt;AV$23,COUNTIFS('Calendar Calcs'!$E$2:$E1113,AV$23),COUNTIFS('Calendar Calcs'!$E$2:$E1113,AV$23,'Calendar Calcs'!$D$2:$D1113,"&lt;="&amp;WEEKDAY($V146)))))</f>
        <v/>
      </c>
      <c r="AW146" s="69" t="str">
        <f>IF($AO146="","", IF($AO146&lt;AW$23,0,IF($AO146&gt;AW$23,COUNTIFS('Calendar Calcs'!$E$2:$E1113,AW$23),COUNTIFS('Calendar Calcs'!$E$2:$E1113,AW$23,'Calendar Calcs'!$D$2:$D1113,"&lt;="&amp;WEEKDAY($V146)))))</f>
        <v/>
      </c>
      <c r="AX146" s="69" t="str">
        <f>IF($AO146="","", IF($AO146&lt;AX$23,0,IF($AO146&gt;AX$23,COUNTIFS('Calendar Calcs'!$E$2:$E1113,AX$23),COUNTIFS('Calendar Calcs'!$E$2:$E1113,AX$23,'Calendar Calcs'!$D$2:$D1113,"&lt;="&amp;WEEKDAY($V146)))))</f>
        <v/>
      </c>
      <c r="AY146" s="69" t="str">
        <f>IF($W146="","",VLOOKUP($W146,'Calendar Calcs'!$B$2:$E1113,4,FALSE))</f>
        <v/>
      </c>
      <c r="AZ146" s="69" t="str">
        <f>IF($AY146="","",IF($AY146&gt;AZ$23,0,IF($AY146&lt;AZ$23,COUNTIFS('Calendar Calcs'!$E$2:$E1113,AZ$23),COUNTIFS('Calendar Calcs'!$E$2:$E1113,AZ$23,'Calendar Calcs'!$D$2:$D1113,"&gt;="&amp;WEEKDAY($W146)))))</f>
        <v/>
      </c>
      <c r="BA146" s="69" t="str">
        <f>IF($AY146="","",IF($AY146&gt;BA$23,0,IF($AY146&lt;BA$23,COUNTIFS('Calendar Calcs'!$E$2:$E1113,BA$23),COUNTIFS('Calendar Calcs'!$E$2:$E1113,BA$23,'Calendar Calcs'!$D$2:$D1113,"&gt;="&amp;WEEKDAY($W146)))))</f>
        <v/>
      </c>
      <c r="BB146" s="69" t="str">
        <f>IF($AY146="","",IF($AY146&gt;BB$23,0,IF($AY146&lt;BB$23,COUNTIFS('Calendar Calcs'!$E$2:$E1113,BB$23),COUNTIFS('Calendar Calcs'!$E$2:$E1113,BB$23,'Calendar Calcs'!$D$2:$D1113,"&gt;="&amp;WEEKDAY($W146)))))</f>
        <v/>
      </c>
      <c r="BC146" s="69" t="str">
        <f>IF($AY146="","",IF($AY146&gt;BC$23,0,IF($AY146&lt;BC$23,COUNTIFS('Calendar Calcs'!$E$2:$E1113,BC$23),COUNTIFS('Calendar Calcs'!$E$2:$E1113,BC$23,'Calendar Calcs'!$D$2:$D1113,"&gt;="&amp;WEEKDAY($W146)))))</f>
        <v/>
      </c>
      <c r="BD146" s="69" t="str">
        <f>IF($AY146="","",IF($AY146&gt;BD$23,0,IF($AY146&lt;BD$23,COUNTIFS('Calendar Calcs'!$E$2:$E1113,BD$23),COUNTIFS('Calendar Calcs'!$E$2:$E1113,BD$23,'Calendar Calcs'!$D$2:$D1113,"&gt;="&amp;WEEKDAY($W146)))))</f>
        <v/>
      </c>
      <c r="BE146" s="69" t="str">
        <f>IF($AY146="","",IF($AY146&gt;BE$23,0,IF($AY146&lt;BE$23,COUNTIFS('Calendar Calcs'!$E$2:$E1113,BE$23),COUNTIFS('Calendar Calcs'!$E$2:$E1113,BE$23,'Calendar Calcs'!$D$2:$D1113,"&gt;="&amp;WEEKDAY($W146)))))</f>
        <v/>
      </c>
      <c r="BF146" s="69" t="str">
        <f>IF($AY146="","",IF($AY146&gt;BF$23,0,IF($AY146&lt;BF$23,COUNTIFS('Calendar Calcs'!$E$2:$E1113,BF$23),COUNTIFS('Calendar Calcs'!$E$2:$E1113,BF$23,'Calendar Calcs'!$D$2:$D1113,"&gt;="&amp;WEEKDAY($W146)))))</f>
        <v/>
      </c>
      <c r="BG146" s="69" t="str">
        <f>IF($AY146="","",IF($AY146&gt;BG$23,0,IF($AY146&lt;BG$23,COUNTIFS('Calendar Calcs'!$E$2:$E1113,BG$23),COUNTIFS('Calendar Calcs'!$E$2:$E1113,BG$23,'Calendar Calcs'!$D$2:$D1113,"&gt;="&amp;WEEKDAY($W146)))))</f>
        <v/>
      </c>
      <c r="BH146" s="69">
        <f t="shared" si="29"/>
        <v>6</v>
      </c>
      <c r="BI146" s="69">
        <f>IF(Cover!$E$43="","",VLOOKUP(Cover!$E$43,'Calendar Calcs'!$B$2:$E1113,4,FALSE))</f>
        <v>1</v>
      </c>
      <c r="BJ146" s="69">
        <f>IF($BI146="","", IF($BI146&lt;BJ$23,0,IF($BI146&gt;=BJ$23,COUNTIFS('Calendar Calcs'!$E$2:$E1113,BJ$23),COUNTIFS('Calendar Calcs'!$E$2:$E1113,BJ$23,'Calendar Calcs'!$D$2:$D1113,"&lt;="&amp;WEEKDAY($V146)))))</f>
        <v>1</v>
      </c>
      <c r="BK146" s="69">
        <f t="shared" si="26"/>
        <v>6</v>
      </c>
      <c r="BN146" s="69" t="str">
        <f>IF(T146&gt;0,"FTE",IF(Cover!$E$47="Weekly",IF(S146&gt;29.75,"FTE","PTE"),IF(S146&gt;59.75,"FTE","PTE")))</f>
        <v>PTE</v>
      </c>
      <c r="BO146" s="69">
        <f>IF(BN146="FTE",30,IF(Cover!$E$47="Weekly",'STEP 2 EE Data'!S146,'STEP 2 EE Data'!S146/2))</f>
        <v>0</v>
      </c>
      <c r="BP146" s="209">
        <f t="shared" si="30"/>
        <v>0</v>
      </c>
      <c r="BQ146" s="209">
        <f t="shared" si="31"/>
        <v>0</v>
      </c>
      <c r="BR146" s="209">
        <f t="shared" si="32"/>
        <v>0</v>
      </c>
      <c r="BS146" s="209">
        <f t="shared" si="33"/>
        <v>0</v>
      </c>
      <c r="BT146" s="209">
        <f t="shared" si="34"/>
        <v>0</v>
      </c>
      <c r="BU146" s="209">
        <f t="shared" si="35"/>
        <v>0</v>
      </c>
      <c r="BV146" s="209">
        <f t="shared" si="36"/>
        <v>0</v>
      </c>
      <c r="BW146" s="209">
        <f t="shared" si="37"/>
        <v>0</v>
      </c>
      <c r="BX146" s="209">
        <f t="shared" si="38"/>
        <v>0</v>
      </c>
      <c r="CC146" s="210" t="str">
        <f>IF(B146="","",IF(C146="",IF(Cover!$E$47="Weekly",'STEP 3 EE Comp'!BI151*8,'STEP 3 EE Comp'!BI151*4),IF(Cover!$E$47="Weekly",'STEP 3 EE Comp'!BI151,'STEP 3 EE Comp'!BI151)))</f>
        <v/>
      </c>
      <c r="CD146" s="82" t="str">
        <f t="shared" si="39"/>
        <v/>
      </c>
      <c r="CE146" s="417">
        <f t="shared" si="40"/>
        <v>1</v>
      </c>
      <c r="CF146" s="82" t="str">
        <f t="shared" si="41"/>
        <v>Good</v>
      </c>
      <c r="CG146" s="82">
        <f t="shared" si="42"/>
        <v>0</v>
      </c>
      <c r="CH146" s="234">
        <f t="shared" si="43"/>
        <v>0</v>
      </c>
    </row>
    <row r="147" spans="1:86" s="69" customFormat="1" x14ac:dyDescent="0.3">
      <c r="A147" s="554"/>
      <c r="B147" s="478"/>
      <c r="C147" s="52"/>
      <c r="D147" s="565"/>
      <c r="E147" s="52"/>
      <c r="F147" s="507"/>
      <c r="G147" s="210">
        <f t="shared" si="44"/>
        <v>0</v>
      </c>
      <c r="H147" s="82">
        <f t="shared" si="25"/>
        <v>0</v>
      </c>
      <c r="I147" s="211"/>
      <c r="J147" s="441" t="s">
        <v>21</v>
      </c>
      <c r="K147" s="441" t="s">
        <v>21</v>
      </c>
      <c r="L147" s="441" t="s">
        <v>21</v>
      </c>
      <c r="M147" s="441" t="s">
        <v>21</v>
      </c>
      <c r="N147" s="568" t="s">
        <v>21</v>
      </c>
      <c r="O147" s="211"/>
      <c r="P147" s="212" t="str">
        <f>IF(B147="","",
IF(AND(V147="",W147="",B147&lt;&gt;""),"Employed",
IF(AND(V147&lt;&gt;"",W147="",B147&lt;&gt;""),"Terminated",
IF(AND(V147&lt;&gt;"",W147&lt;&gt;"",B147&lt;&gt;""),IF(W147&lt;Cover!$E$43,"Employed","Furloughed"),
IF(AND(V147="",W147&lt;&gt;"",B147&lt;&gt;""),IF(W147&lt;Cover!$E$43,"Employed","Rehired"))))))</f>
        <v/>
      </c>
      <c r="Q147" s="211"/>
      <c r="R147" s="536"/>
      <c r="S147" s="563"/>
      <c r="T147" s="536"/>
      <c r="U147" s="82">
        <f>IF(Cover!$E$47="Weekly",IF(T147&gt;0,T147,R147*S147),IF(T147&gt;0,T147,R147*S147)/2)</f>
        <v>0</v>
      </c>
      <c r="V147" s="564"/>
      <c r="W147" s="564"/>
      <c r="Y147" s="213" t="str">
        <f>IF($B147="","",IF('Actual Allocation Calc'!$AH$78="A",
IF($P147="Employed",$U147/7*BJ147,
IF(AND($P147="Terminated"),($U147/7*AP147),
IF(AND($P147="Furloughed"),($U147/7*AP147)+($U147/7*AZ147),
IF(AND($P147="Rehired"),($U147/7*AZ147),
IF(AND($P147="Terminated",AP147&gt;0),$U147,
IF($P147="Furloughed",IF(AP147&gt;0,$U147)+IF(AZ147&gt;0,$U147),
IF($P147="Rehired",IF(AZ147&gt;0,$U147)))))))),IF('Actual Allocation Calc'!$AH$78="C",'Actual Allocation Calc'!L147,'Actual Allocation Calc'!U147+IF($P147="Employed",$U147/7*BJ147,
IF(AND($P147="Terminated"),($U147/7*AP147),
IF(AND($P147="Furloughed"),($U147/7*AP147)+($U147/7*AZ147),
IF(AND($P147="Rehired"),($U147/7*AZ147),
IF(AND($P147="Terminated",AP147&gt;0),$U147,
IF($P147="Furloughed",IF(AP147&gt;0,$U147)+IF(AZ147&gt;0,$U147),
IF($P147="Rehired",IF(AZ147&gt;0,$U147))))))))*'Actual Allocation Calc'!$AH$99)))</f>
        <v/>
      </c>
      <c r="Z147" s="210" t="str">
        <f>IF($B147="","",IF('Actual Allocation Calc'!$AI$78="A",
IF($P147="Employed",$U147,
IF(AND($P147="Terminated"),($U147/7*AQ147),
IF(AND($P147="Furloughed"),($U147/7*AQ147)+($U147/7*BA147),
IF(AND($P147="Rehired"),($U147/7*BA147),
IF(AND($P147="Terminated",AQ147&gt;0),$U147,
IF($P147="Furloughed",IF(AQ147&gt;0,$U147)+IF(BA147&gt;0,$U147),
IF($P147="Rehired",IF(BA147&gt;0,$U147)))))))),IF('Actual Allocation Calc'!$AI$78="C",'Actual Allocation Calc'!M147,'Actual Allocation Calc'!V147+IF($P147="Employed",$U147,
IF(AND($P147="Terminated"),($U147/7*AQ147),
IF(AND($P147="Furloughed"),($U147/7*AQ147)+($U147/7*BA147),
IF(AND($P147="Rehired"),($U147/7*BA147),
IF(AND($P147="Terminated",AQ147&gt;0),$U147,
IF($P147="Furloughed",IF(AQ147&gt;0,$U147)+IF(BA147&gt;0,$U147),
IF($P147="Rehired",IF(BA147&gt;0,$U147))))))))*'Actual Allocation Calc'!$AI$99)))</f>
        <v/>
      </c>
      <c r="AA147" s="210" t="str">
        <f>IF($B147="","",IF('Actual Allocation Calc'!$AJ$78="A",
IF($P147="Employed",$U147,
IF(AND($P147="Terminated"),($U147/7*AR147),
IF(AND($P147="Furloughed"),($U147/7*AR147)+($U147/7*BB147),
IF(AND($P147="Rehired"),($U147/7*BB147),
IF(AND($P147="Terminated",AR147&gt;0),$U147,
IF($P147="Furloughed",IF(AR147&gt;0,$U147)+IF(BB147&gt;0,$U147),
IF($P147="Rehired",IF(BB147&gt;0,$U147)))))))),IF('Actual Allocation Calc'!$AJ$78="C",'Actual Allocation Calc'!N147,'Actual Allocation Calc'!W147+IF($P147="Employed",$U147,
IF(AND($P147="Terminated"),($U147/7*AR147),
IF(AND($P147="Furloughed"),($U147/7*AR147)+($U147/7*BB147),
IF(AND($P147="Rehired"),($U147/7*BB147),
IF(AND($P147="Terminated",AR147&gt;0),$U147,
IF($P147="Furloughed",IF(AR147&gt;0,$U147)+IF(BB147&gt;0,$U147),
IF($P147="Rehired",IF(BB147&gt;0,$U147))))))))*'Actual Allocation Calc'!$AJ$99)))</f>
        <v/>
      </c>
      <c r="AB147" s="210" t="str">
        <f>IF($B147="","",IF('Actual Allocation Calc'!$AK$78="A",
IF($P147="Employed",$U147,
IF(AND($P147="Terminated"),($U147/7*AS147),
IF(AND($P147="Furloughed"),($U147/7*AS147)+($U147/7*BC147),
IF(AND($P147="Rehired"),($U147/7*BC147),
IF(AND($P147="Terminated",AS147&gt;0),$U147,
IF($P147="Furloughed",IF(AS147&gt;0,$U147)+IF(BC147&gt;0,$U147),
IF($P147="Rehired",IF(BC147&gt;0,$U147)))))))),IF('Actual Allocation Calc'!$AK$78="C",'Actual Allocation Calc'!O147,'Actual Allocation Calc'!X147+IF($P147="Employed",$U147,
IF(AND($P147="Terminated"),($U147/7*AS147),
IF(AND($P147="Furloughed"),($U147/7*AS147)+($U147/7*BC147),
IF(AND($P147="Rehired"),($U147/7*BC147),
IF(AND($P147="Terminated",AS147&gt;0),$U147,
IF($P147="Furloughed",IF(AS147&gt;0,$U147)+IF(BC147&gt;0,$U147),
IF($P147="Rehired",IF(BC147&gt;0,$U147))))))))*'Actual Allocation Calc'!$AK$99)))</f>
        <v/>
      </c>
      <c r="AC147" s="210" t="str">
        <f>IF($B147="","",IF('Actual Allocation Calc'!$AL$78="A",
IF($P147="Employed",$U147,
IF(AND($P147="Terminated"),($U147/7*AT147),
IF(AND($P147="Furloughed"),($U147/7*AT147)+($U147/7*BD147),
IF(AND($P147="Rehired"),($U147/7*BD147),
IF(AND($P147="Terminated",AT147&gt;0),$U147,
IF($P147="Furloughed",IF(AT147&gt;0,$U147)+IF(BD147&gt;0,$U147),
IF($P147="Rehired",IF(BD147&gt;0,$U147)))))))),IF('Actual Allocation Calc'!$AL$78="C",'Actual Allocation Calc'!P147,'Actual Allocation Calc'!Y147+IF($P147="Employed",$U147,
IF(AND($P147="Terminated"),($U147/7*AT147),
IF(AND($P147="Furloughed"),($U147/7*AT147)+($U147/7*BD147),
IF(AND($P147="Rehired"),($U147/7*BD147),
IF(AND($P147="Terminated",AT147&gt;0),$U147,
IF($P147="Furloughed",IF(AT147&gt;0,$U147)+IF(BD147&gt;0,$U147),
IF($P147="Rehired",IF(BD147&gt;0,$U147))))))))*'Actual Allocation Calc'!$AL$99)))</f>
        <v/>
      </c>
      <c r="AD147" s="210" t="str">
        <f>IF($B147="","",IF('Actual Allocation Calc'!$AM$78="A",
IF($P147="Employed",$U147,
IF(AND($P147="Terminated"),($U147/7*AU147),
IF(AND($P147="Furloughed"),($U147/7*AU147)+($U147/7*BE147),
IF(AND($P147="Rehired"),($U147/7*BE147),
IF(AND($P147="Terminated",AU147&gt;0),$U147,
IF($P147="Furloughed",IF(AU147&gt;0,$U147)+IF(BE147&gt;0,$U147),
IF($P147="Rehired",IF(BE147&gt;0,$U147)))))))),IF('Actual Allocation Calc'!$AM$78="C",'Actual Allocation Calc'!Q147,'Actual Allocation Calc'!Z147+IF($P147="Employed",$U147,
IF(AND($P147="Terminated"),($U147/7*AU147),
IF(AND($P147="Furloughed"),($U147/7*AU147)+($U147/7*BE147),
IF(AND($P147="Rehired"),($U147/7*BE147),
IF(AND($P147="Terminated",AU147&gt;0),$U147,
IF($P147="Furloughed",IF(AU147&gt;0,$U147)+IF(BE147&gt;0,$U147),
IF($P147="Rehired",IF(BE147&gt;0,$U147))))))))*'Actual Allocation Calc'!$AM$99)))</f>
        <v/>
      </c>
      <c r="AE147" s="210" t="str">
        <f>IF($B147="","",IF('Actual Allocation Calc'!$AN$78="A",
IF($P147="Employed",$U147,
IF(AND($P147="Terminated"),($U147/7*AV147),
IF(AND($P147="Furloughed"),($U147/7*AV147)+($U147/7*BF147),
IF(AND($P147="Rehired"),($U147/7*BF147),
IF(AND($P147="Terminated",AV147&gt;0),$U147,
IF($P147="Furloughed",IF(AV147&gt;0,$U147)+IF(BF147&gt;0,$U147),
IF($P147="Rehired",IF(BF147&gt;0,$U147)))))))),IF('Actual Allocation Calc'!$AN$78="C",'Actual Allocation Calc'!R147,'Actual Allocation Calc'!AA147+IF($P147="Employed",$U147,
IF(AND($P147="Terminated"),($U147/7*AV147),
IF(AND($P147="Furloughed"),($U147/7*AV147)+($U147/7*BF147),
IF(AND($P147="Rehired"),($U147/7*BF147),
IF(AND($P147="Terminated",AV147&gt;0),$U147,
IF($P147="Furloughed",IF(AV147&gt;0,$U147)+IF(BF147&gt;0,$U147),
IF($P147="Rehired",IF(BF147&gt;0,$U147))))))))*'Actual Allocation Calc'!$AN$99)))</f>
        <v/>
      </c>
      <c r="AF147" s="210" t="str">
        <f>IF($B147="","",IF('Actual Allocation Calc'!$AO$78="A",
IF($P147="Employed",$U147,
IF(AND($P147="Terminated"),($U147/7*AW147),
IF(AND($P147="Furloughed"),($U147/7*AW147)+($U147/7*BG147),
IF(AND($P147="Rehired"),($U147/7*BG147),
IF(AND($P147="Terminated",AW147&gt;0),$U147,
IF($P147="Furloughed",IF(AW147&gt;0,$U147)+IF(BG147&gt;0,$U147),
IF($P147="Rehired",IF(BG147&gt;0,$U147)))))))),IF('Actual Allocation Calc'!$AO$78="C",'Actual Allocation Calc'!S147,'Actual Allocation Calc'!AB147+IF($P147="Employed",$U147,
IF(AND($P147="Terminated"),($U147/7*AW147),
IF(AND($P147="Furloughed"),($U147/7*AW147)+($U147/7*BG147),
IF(AND($P147="Rehired"),($U147/7*BG147),
IF(AND($P147="Terminated",AW147&gt;0),$U147,
IF($P147="Furloughed",IF(AW147&gt;0,$U147)+IF(BG147&gt;0,$U147),
IF($P147="Rehired",IF(BG147&gt;0,$U147))))))))*'Actual Allocation Calc'!$AO$99)))</f>
        <v/>
      </c>
      <c r="AG147" s="210" t="str">
        <f>IF($B147="","",IF('Actual Allocation Calc'!$AP$78="A",
IF($P147="Employed",$U147/7*BK147,
IF(AND($P147="Terminated"),($U147/7*AX147),
IF(AND($P147="Furloughed"),($U147/7*AX147)+($U147/7*BH147),
IF(AND($P147="Rehired"),($U147/7*BH147),
IF(AND($P147="Terminated",AX147&gt;0),$U147,
IF($P147="Furloughed",IF(AX147&gt;0,$U147)+IF(BH147&gt;0,$U147),
IF($P147="Rehired",IF(BH147&gt;0,$U147)))))))),IF('Actual Allocation Calc'!$AP$78="C",'Actual Allocation Calc'!T147,'Actual Allocation Calc'!AC147+IF($P147="Employed",$U147/7*BK147,
IF(AND($P147="Terminated"),($U147/7*AX147),
IF(AND($P147="Furloughed"),($U147/7*AX147)+($U147/7*BH147),
IF(AND($P147="Rehired"),($U147/7*BH147),
IF(AND($P147="Terminated",AX147&gt;0),$U147,
IF($P147="Furloughed",IF(AX147&gt;0,$U147)+IF(BH147&gt;0,$U147),
IF($P147="Rehired",IF(BH147&gt;0,$U147))))))))*'Actual Allocation Calc'!$AP$99)))</f>
        <v/>
      </c>
      <c r="AH147" s="536"/>
      <c r="AI147" s="82">
        <f t="shared" si="45"/>
        <v>0</v>
      </c>
      <c r="AJ147" s="210">
        <f t="shared" si="27"/>
        <v>0</v>
      </c>
      <c r="AK147" s="397" t="str">
        <f t="shared" si="28"/>
        <v/>
      </c>
      <c r="AM147" s="173"/>
      <c r="AO147" s="214" t="str">
        <f>IFERROR(IF($V147="","",VLOOKUP(V147,'Calendar Calcs'!$B$2:$E1114,4,FALSE)),0)</f>
        <v/>
      </c>
      <c r="AP147" s="69" t="str">
        <f>IF($AO147="","", IF($AO147&lt;AP$23,0,IF($AO147&gt;AP$23,COUNTIFS('Calendar Calcs'!$E$2:$E1114,AP$23),COUNTIFS('Calendar Calcs'!$E$2:$E1114,AP$23,'Calendar Calcs'!$D$2:$D1114,"&lt;="&amp;WEEKDAY($V147)))))</f>
        <v/>
      </c>
      <c r="AQ147" s="69" t="str">
        <f>IF($AO147="","", IF($AO147&lt;AQ$23,0,IF($AO147&gt;AQ$23,COUNTIFS('Calendar Calcs'!$E$2:$E1114,AQ$23),COUNTIFS('Calendar Calcs'!$E$2:$E1114,AQ$23,'Calendar Calcs'!$D$2:$D1114,"&lt;="&amp;WEEKDAY($V147)))))</f>
        <v/>
      </c>
      <c r="AR147" s="69" t="str">
        <f>IF($AO147="","", IF($AO147&lt;AR$23,0,IF($AO147&gt;AR$23,COUNTIFS('Calendar Calcs'!$E$2:$E1114,AR$23),COUNTIFS('Calendar Calcs'!$E$2:$E1114,AR$23,'Calendar Calcs'!$D$2:$D1114,"&lt;="&amp;WEEKDAY($V147)))))</f>
        <v/>
      </c>
      <c r="AS147" s="69" t="str">
        <f>IF($AO147="","", IF($AO147&lt;AS$23,0,IF($AO147&gt;AS$23,COUNTIFS('Calendar Calcs'!$E$2:$E1114,AS$23),COUNTIFS('Calendar Calcs'!$E$2:$E1114,AS$23,'Calendar Calcs'!$D$2:$D1114,"&lt;="&amp;WEEKDAY($V147)))))</f>
        <v/>
      </c>
      <c r="AT147" s="69" t="str">
        <f>IF($AO147="","", IF($AO147&lt;AT$23,0,IF($AO147&gt;AT$23,COUNTIFS('Calendar Calcs'!$E$2:$E1114,AT$23),COUNTIFS('Calendar Calcs'!$E$2:$E1114,AT$23,'Calendar Calcs'!$D$2:$D1114,"&lt;="&amp;WEEKDAY($V147)))))</f>
        <v/>
      </c>
      <c r="AU147" s="69" t="str">
        <f>IF($AO147="","", IF($AO147&lt;AU$23,0,IF($AO147&gt;AU$23,COUNTIFS('Calendar Calcs'!$E$2:$E1114,AU$23),COUNTIFS('Calendar Calcs'!$E$2:$E1114,AU$23,'Calendar Calcs'!$D$2:$D1114,"&lt;="&amp;WEEKDAY($V147)))))</f>
        <v/>
      </c>
      <c r="AV147" s="69" t="str">
        <f>IF($AO147="","", IF($AO147&lt;AV$23,0,IF($AO147&gt;AV$23,COUNTIFS('Calendar Calcs'!$E$2:$E1114,AV$23),COUNTIFS('Calendar Calcs'!$E$2:$E1114,AV$23,'Calendar Calcs'!$D$2:$D1114,"&lt;="&amp;WEEKDAY($V147)))))</f>
        <v/>
      </c>
      <c r="AW147" s="69" t="str">
        <f>IF($AO147="","", IF($AO147&lt;AW$23,0,IF($AO147&gt;AW$23,COUNTIFS('Calendar Calcs'!$E$2:$E1114,AW$23),COUNTIFS('Calendar Calcs'!$E$2:$E1114,AW$23,'Calendar Calcs'!$D$2:$D1114,"&lt;="&amp;WEEKDAY($V147)))))</f>
        <v/>
      </c>
      <c r="AX147" s="69" t="str">
        <f>IF($AO147="","", IF($AO147&lt;AX$23,0,IF($AO147&gt;AX$23,COUNTIFS('Calendar Calcs'!$E$2:$E1114,AX$23),COUNTIFS('Calendar Calcs'!$E$2:$E1114,AX$23,'Calendar Calcs'!$D$2:$D1114,"&lt;="&amp;WEEKDAY($V147)))))</f>
        <v/>
      </c>
      <c r="AY147" s="69" t="str">
        <f>IF($W147="","",VLOOKUP($W147,'Calendar Calcs'!$B$2:$E1114,4,FALSE))</f>
        <v/>
      </c>
      <c r="AZ147" s="69" t="str">
        <f>IF($AY147="","",IF($AY147&gt;AZ$23,0,IF($AY147&lt;AZ$23,COUNTIFS('Calendar Calcs'!$E$2:$E1114,AZ$23),COUNTIFS('Calendar Calcs'!$E$2:$E1114,AZ$23,'Calendar Calcs'!$D$2:$D1114,"&gt;="&amp;WEEKDAY($W147)))))</f>
        <v/>
      </c>
      <c r="BA147" s="69" t="str">
        <f>IF($AY147="","",IF($AY147&gt;BA$23,0,IF($AY147&lt;BA$23,COUNTIFS('Calendar Calcs'!$E$2:$E1114,BA$23),COUNTIFS('Calendar Calcs'!$E$2:$E1114,BA$23,'Calendar Calcs'!$D$2:$D1114,"&gt;="&amp;WEEKDAY($W147)))))</f>
        <v/>
      </c>
      <c r="BB147" s="69" t="str">
        <f>IF($AY147="","",IF($AY147&gt;BB$23,0,IF($AY147&lt;BB$23,COUNTIFS('Calendar Calcs'!$E$2:$E1114,BB$23),COUNTIFS('Calendar Calcs'!$E$2:$E1114,BB$23,'Calendar Calcs'!$D$2:$D1114,"&gt;="&amp;WEEKDAY($W147)))))</f>
        <v/>
      </c>
      <c r="BC147" s="69" t="str">
        <f>IF($AY147="","",IF($AY147&gt;BC$23,0,IF($AY147&lt;BC$23,COUNTIFS('Calendar Calcs'!$E$2:$E1114,BC$23),COUNTIFS('Calendar Calcs'!$E$2:$E1114,BC$23,'Calendar Calcs'!$D$2:$D1114,"&gt;="&amp;WEEKDAY($W147)))))</f>
        <v/>
      </c>
      <c r="BD147" s="69" t="str">
        <f>IF($AY147="","",IF($AY147&gt;BD$23,0,IF($AY147&lt;BD$23,COUNTIFS('Calendar Calcs'!$E$2:$E1114,BD$23),COUNTIFS('Calendar Calcs'!$E$2:$E1114,BD$23,'Calendar Calcs'!$D$2:$D1114,"&gt;="&amp;WEEKDAY($W147)))))</f>
        <v/>
      </c>
      <c r="BE147" s="69" t="str">
        <f>IF($AY147="","",IF($AY147&gt;BE$23,0,IF($AY147&lt;BE$23,COUNTIFS('Calendar Calcs'!$E$2:$E1114,BE$23),COUNTIFS('Calendar Calcs'!$E$2:$E1114,BE$23,'Calendar Calcs'!$D$2:$D1114,"&gt;="&amp;WEEKDAY($W147)))))</f>
        <v/>
      </c>
      <c r="BF147" s="69" t="str">
        <f>IF($AY147="","",IF($AY147&gt;BF$23,0,IF($AY147&lt;BF$23,COUNTIFS('Calendar Calcs'!$E$2:$E1114,BF$23),COUNTIFS('Calendar Calcs'!$E$2:$E1114,BF$23,'Calendar Calcs'!$D$2:$D1114,"&gt;="&amp;WEEKDAY($W147)))))</f>
        <v/>
      </c>
      <c r="BG147" s="69" t="str">
        <f>IF($AY147="","",IF($AY147&gt;BG$23,0,IF($AY147&lt;BG$23,COUNTIFS('Calendar Calcs'!$E$2:$E1114,BG$23),COUNTIFS('Calendar Calcs'!$E$2:$E1114,BG$23,'Calendar Calcs'!$D$2:$D1114,"&gt;="&amp;WEEKDAY($W147)))))</f>
        <v/>
      </c>
      <c r="BH147" s="69">
        <f t="shared" si="29"/>
        <v>6</v>
      </c>
      <c r="BI147" s="69">
        <f>IF(Cover!$E$43="","",VLOOKUP(Cover!$E$43,'Calendar Calcs'!$B$2:$E1114,4,FALSE))</f>
        <v>1</v>
      </c>
      <c r="BJ147" s="69">
        <f>IF($BI147="","", IF($BI147&lt;BJ$23,0,IF($BI147&gt;=BJ$23,COUNTIFS('Calendar Calcs'!$E$2:$E1114,BJ$23),COUNTIFS('Calendar Calcs'!$E$2:$E1114,BJ$23,'Calendar Calcs'!$D$2:$D1114,"&lt;="&amp;WEEKDAY($V147)))))</f>
        <v>1</v>
      </c>
      <c r="BK147" s="69">
        <f t="shared" si="26"/>
        <v>6</v>
      </c>
      <c r="BN147" s="69" t="str">
        <f>IF(T147&gt;0,"FTE",IF(Cover!$E$47="Weekly",IF(S147&gt;29.75,"FTE","PTE"),IF(S147&gt;59.75,"FTE","PTE")))</f>
        <v>PTE</v>
      </c>
      <c r="BO147" s="69">
        <f>IF(BN147="FTE",30,IF(Cover!$E$47="Weekly",'STEP 2 EE Data'!S147,'STEP 2 EE Data'!S147/2))</f>
        <v>0</v>
      </c>
      <c r="BP147" s="209">
        <f t="shared" si="30"/>
        <v>0</v>
      </c>
      <c r="BQ147" s="209">
        <f t="shared" si="31"/>
        <v>0</v>
      </c>
      <c r="BR147" s="209">
        <f t="shared" si="32"/>
        <v>0</v>
      </c>
      <c r="BS147" s="209">
        <f t="shared" si="33"/>
        <v>0</v>
      </c>
      <c r="BT147" s="209">
        <f t="shared" si="34"/>
        <v>0</v>
      </c>
      <c r="BU147" s="209">
        <f t="shared" si="35"/>
        <v>0</v>
      </c>
      <c r="BV147" s="209">
        <f t="shared" si="36"/>
        <v>0</v>
      </c>
      <c r="BW147" s="209">
        <f t="shared" si="37"/>
        <v>0</v>
      </c>
      <c r="BX147" s="209">
        <f t="shared" si="38"/>
        <v>0</v>
      </c>
      <c r="CC147" s="210" t="str">
        <f>IF(B147="","",IF(C147="",IF(Cover!$E$47="Weekly",'STEP 3 EE Comp'!BI152*8,'STEP 3 EE Comp'!BI152*4),IF(Cover!$E$47="Weekly",'STEP 3 EE Comp'!BI152,'STEP 3 EE Comp'!BI152)))</f>
        <v/>
      </c>
      <c r="CD147" s="82" t="str">
        <f t="shared" si="39"/>
        <v/>
      </c>
      <c r="CE147" s="417">
        <f t="shared" si="40"/>
        <v>1</v>
      </c>
      <c r="CF147" s="82" t="str">
        <f t="shared" si="41"/>
        <v>Good</v>
      </c>
      <c r="CG147" s="82">
        <f t="shared" si="42"/>
        <v>0</v>
      </c>
      <c r="CH147" s="234">
        <f t="shared" si="43"/>
        <v>0</v>
      </c>
    </row>
    <row r="148" spans="1:86" s="69" customFormat="1" x14ac:dyDescent="0.3">
      <c r="A148" s="530"/>
      <c r="B148" s="477"/>
      <c r="C148" s="52"/>
      <c r="D148" s="565"/>
      <c r="E148" s="52"/>
      <c r="F148" s="507"/>
      <c r="G148" s="210">
        <f t="shared" si="44"/>
        <v>0</v>
      </c>
      <c r="H148" s="82">
        <f t="shared" si="25"/>
        <v>0</v>
      </c>
      <c r="I148" s="211"/>
      <c r="J148" s="441" t="s">
        <v>21</v>
      </c>
      <c r="K148" s="441" t="s">
        <v>21</v>
      </c>
      <c r="L148" s="441" t="s">
        <v>21</v>
      </c>
      <c r="M148" s="441" t="s">
        <v>21</v>
      </c>
      <c r="N148" s="568" t="s">
        <v>21</v>
      </c>
      <c r="O148" s="211"/>
      <c r="P148" s="212" t="str">
        <f>IF(B148="","",
IF(AND(V148="",W148="",B148&lt;&gt;""),"Employed",
IF(AND(V148&lt;&gt;"",W148="",B148&lt;&gt;""),"Terminated",
IF(AND(V148&lt;&gt;"",W148&lt;&gt;"",B148&lt;&gt;""),IF(W148&lt;Cover!$E$43,"Employed","Furloughed"),
IF(AND(V148="",W148&lt;&gt;"",B148&lt;&gt;""),IF(W148&lt;Cover!$E$43,"Employed","Rehired"))))))</f>
        <v/>
      </c>
      <c r="Q148" s="211"/>
      <c r="R148" s="536"/>
      <c r="S148" s="563"/>
      <c r="T148" s="536"/>
      <c r="U148" s="82">
        <f>IF(Cover!$E$47="Weekly",IF(T148&gt;0,T148,R148*S148),IF(T148&gt;0,T148,R148*S148)/2)</f>
        <v>0</v>
      </c>
      <c r="V148" s="564"/>
      <c r="W148" s="564"/>
      <c r="Y148" s="213" t="str">
        <f>IF($B148="","",IF('Actual Allocation Calc'!$AH$78="A",
IF($P148="Employed",$U148/7*BJ148,
IF(AND($P148="Terminated"),($U148/7*AP148),
IF(AND($P148="Furloughed"),($U148/7*AP148)+($U148/7*AZ148),
IF(AND($P148="Rehired"),($U148/7*AZ148),
IF(AND($P148="Terminated",AP148&gt;0),$U148,
IF($P148="Furloughed",IF(AP148&gt;0,$U148)+IF(AZ148&gt;0,$U148),
IF($P148="Rehired",IF(AZ148&gt;0,$U148)))))))),IF('Actual Allocation Calc'!$AH$78="C",'Actual Allocation Calc'!L148,'Actual Allocation Calc'!U148+IF($P148="Employed",$U148/7*BJ148,
IF(AND($P148="Terminated"),($U148/7*AP148),
IF(AND($P148="Furloughed"),($U148/7*AP148)+($U148/7*AZ148),
IF(AND($P148="Rehired"),($U148/7*AZ148),
IF(AND($P148="Terminated",AP148&gt;0),$U148,
IF($P148="Furloughed",IF(AP148&gt;0,$U148)+IF(AZ148&gt;0,$U148),
IF($P148="Rehired",IF(AZ148&gt;0,$U148))))))))*'Actual Allocation Calc'!$AH$99)))</f>
        <v/>
      </c>
      <c r="Z148" s="210" t="str">
        <f>IF($B148="","",IF('Actual Allocation Calc'!$AI$78="A",
IF($P148="Employed",$U148,
IF(AND($P148="Terminated"),($U148/7*AQ148),
IF(AND($P148="Furloughed"),($U148/7*AQ148)+($U148/7*BA148),
IF(AND($P148="Rehired"),($U148/7*BA148),
IF(AND($P148="Terminated",AQ148&gt;0),$U148,
IF($P148="Furloughed",IF(AQ148&gt;0,$U148)+IF(BA148&gt;0,$U148),
IF($P148="Rehired",IF(BA148&gt;0,$U148)))))))),IF('Actual Allocation Calc'!$AI$78="C",'Actual Allocation Calc'!M148,'Actual Allocation Calc'!V148+IF($P148="Employed",$U148,
IF(AND($P148="Terminated"),($U148/7*AQ148),
IF(AND($P148="Furloughed"),($U148/7*AQ148)+($U148/7*BA148),
IF(AND($P148="Rehired"),($U148/7*BA148),
IF(AND($P148="Terminated",AQ148&gt;0),$U148,
IF($P148="Furloughed",IF(AQ148&gt;0,$U148)+IF(BA148&gt;0,$U148),
IF($P148="Rehired",IF(BA148&gt;0,$U148))))))))*'Actual Allocation Calc'!$AI$99)))</f>
        <v/>
      </c>
      <c r="AA148" s="210" t="str">
        <f>IF($B148="","",IF('Actual Allocation Calc'!$AJ$78="A",
IF($P148="Employed",$U148,
IF(AND($P148="Terminated"),($U148/7*AR148),
IF(AND($P148="Furloughed"),($U148/7*AR148)+($U148/7*BB148),
IF(AND($P148="Rehired"),($U148/7*BB148),
IF(AND($P148="Terminated",AR148&gt;0),$U148,
IF($P148="Furloughed",IF(AR148&gt;0,$U148)+IF(BB148&gt;0,$U148),
IF($P148="Rehired",IF(BB148&gt;0,$U148)))))))),IF('Actual Allocation Calc'!$AJ$78="C",'Actual Allocation Calc'!N148,'Actual Allocation Calc'!W148+IF($P148="Employed",$U148,
IF(AND($P148="Terminated"),($U148/7*AR148),
IF(AND($P148="Furloughed"),($U148/7*AR148)+($U148/7*BB148),
IF(AND($P148="Rehired"),($U148/7*BB148),
IF(AND($P148="Terminated",AR148&gt;0),$U148,
IF($P148="Furloughed",IF(AR148&gt;0,$U148)+IF(BB148&gt;0,$U148),
IF($P148="Rehired",IF(BB148&gt;0,$U148))))))))*'Actual Allocation Calc'!$AJ$99)))</f>
        <v/>
      </c>
      <c r="AB148" s="210" t="str">
        <f>IF($B148="","",IF('Actual Allocation Calc'!$AK$78="A",
IF($P148="Employed",$U148,
IF(AND($P148="Terminated"),($U148/7*AS148),
IF(AND($P148="Furloughed"),($U148/7*AS148)+($U148/7*BC148),
IF(AND($P148="Rehired"),($U148/7*BC148),
IF(AND($P148="Terminated",AS148&gt;0),$U148,
IF($P148="Furloughed",IF(AS148&gt;0,$U148)+IF(BC148&gt;0,$U148),
IF($P148="Rehired",IF(BC148&gt;0,$U148)))))))),IF('Actual Allocation Calc'!$AK$78="C",'Actual Allocation Calc'!O148,'Actual Allocation Calc'!X148+IF($P148="Employed",$U148,
IF(AND($P148="Terminated"),($U148/7*AS148),
IF(AND($P148="Furloughed"),($U148/7*AS148)+($U148/7*BC148),
IF(AND($P148="Rehired"),($U148/7*BC148),
IF(AND($P148="Terminated",AS148&gt;0),$U148,
IF($P148="Furloughed",IF(AS148&gt;0,$U148)+IF(BC148&gt;0,$U148),
IF($P148="Rehired",IF(BC148&gt;0,$U148))))))))*'Actual Allocation Calc'!$AK$99)))</f>
        <v/>
      </c>
      <c r="AC148" s="210" t="str">
        <f>IF($B148="","",IF('Actual Allocation Calc'!$AL$78="A",
IF($P148="Employed",$U148,
IF(AND($P148="Terminated"),($U148/7*AT148),
IF(AND($P148="Furloughed"),($U148/7*AT148)+($U148/7*BD148),
IF(AND($P148="Rehired"),($U148/7*BD148),
IF(AND($P148="Terminated",AT148&gt;0),$U148,
IF($P148="Furloughed",IF(AT148&gt;0,$U148)+IF(BD148&gt;0,$U148),
IF($P148="Rehired",IF(BD148&gt;0,$U148)))))))),IF('Actual Allocation Calc'!$AL$78="C",'Actual Allocation Calc'!P148,'Actual Allocation Calc'!Y148+IF($P148="Employed",$U148,
IF(AND($P148="Terminated"),($U148/7*AT148),
IF(AND($P148="Furloughed"),($U148/7*AT148)+($U148/7*BD148),
IF(AND($P148="Rehired"),($U148/7*BD148),
IF(AND($P148="Terminated",AT148&gt;0),$U148,
IF($P148="Furloughed",IF(AT148&gt;0,$U148)+IF(BD148&gt;0,$U148),
IF($P148="Rehired",IF(BD148&gt;0,$U148))))))))*'Actual Allocation Calc'!$AL$99)))</f>
        <v/>
      </c>
      <c r="AD148" s="210" t="str">
        <f>IF($B148="","",IF('Actual Allocation Calc'!$AM$78="A",
IF($P148="Employed",$U148,
IF(AND($P148="Terminated"),($U148/7*AU148),
IF(AND($P148="Furloughed"),($U148/7*AU148)+($U148/7*BE148),
IF(AND($P148="Rehired"),($U148/7*BE148),
IF(AND($P148="Terminated",AU148&gt;0),$U148,
IF($P148="Furloughed",IF(AU148&gt;0,$U148)+IF(BE148&gt;0,$U148),
IF($P148="Rehired",IF(BE148&gt;0,$U148)))))))),IF('Actual Allocation Calc'!$AM$78="C",'Actual Allocation Calc'!Q148,'Actual Allocation Calc'!Z148+IF($P148="Employed",$U148,
IF(AND($P148="Terminated"),($U148/7*AU148),
IF(AND($P148="Furloughed"),($U148/7*AU148)+($U148/7*BE148),
IF(AND($P148="Rehired"),($U148/7*BE148),
IF(AND($P148="Terminated",AU148&gt;0),$U148,
IF($P148="Furloughed",IF(AU148&gt;0,$U148)+IF(BE148&gt;0,$U148),
IF($P148="Rehired",IF(BE148&gt;0,$U148))))))))*'Actual Allocation Calc'!$AM$99)))</f>
        <v/>
      </c>
      <c r="AE148" s="210" t="str">
        <f>IF($B148="","",IF('Actual Allocation Calc'!$AN$78="A",
IF($P148="Employed",$U148,
IF(AND($P148="Terminated"),($U148/7*AV148),
IF(AND($P148="Furloughed"),($U148/7*AV148)+($U148/7*BF148),
IF(AND($P148="Rehired"),($U148/7*BF148),
IF(AND($P148="Terminated",AV148&gt;0),$U148,
IF($P148="Furloughed",IF(AV148&gt;0,$U148)+IF(BF148&gt;0,$U148),
IF($P148="Rehired",IF(BF148&gt;0,$U148)))))))),IF('Actual Allocation Calc'!$AN$78="C",'Actual Allocation Calc'!R148,'Actual Allocation Calc'!AA148+IF($P148="Employed",$U148,
IF(AND($P148="Terminated"),($U148/7*AV148),
IF(AND($P148="Furloughed"),($U148/7*AV148)+($U148/7*BF148),
IF(AND($P148="Rehired"),($U148/7*BF148),
IF(AND($P148="Terminated",AV148&gt;0),$U148,
IF($P148="Furloughed",IF(AV148&gt;0,$U148)+IF(BF148&gt;0,$U148),
IF($P148="Rehired",IF(BF148&gt;0,$U148))))))))*'Actual Allocation Calc'!$AN$99)))</f>
        <v/>
      </c>
      <c r="AF148" s="210" t="str">
        <f>IF($B148="","",IF('Actual Allocation Calc'!$AO$78="A",
IF($P148="Employed",$U148,
IF(AND($P148="Terminated"),($U148/7*AW148),
IF(AND($P148="Furloughed"),($U148/7*AW148)+($U148/7*BG148),
IF(AND($P148="Rehired"),($U148/7*BG148),
IF(AND($P148="Terminated",AW148&gt;0),$U148,
IF($P148="Furloughed",IF(AW148&gt;0,$U148)+IF(BG148&gt;0,$U148),
IF($P148="Rehired",IF(BG148&gt;0,$U148)))))))),IF('Actual Allocation Calc'!$AO$78="C",'Actual Allocation Calc'!S148,'Actual Allocation Calc'!AB148+IF($P148="Employed",$U148,
IF(AND($P148="Terminated"),($U148/7*AW148),
IF(AND($P148="Furloughed"),($U148/7*AW148)+($U148/7*BG148),
IF(AND($P148="Rehired"),($U148/7*BG148),
IF(AND($P148="Terminated",AW148&gt;0),$U148,
IF($P148="Furloughed",IF(AW148&gt;0,$U148)+IF(BG148&gt;0,$U148),
IF($P148="Rehired",IF(BG148&gt;0,$U148))))))))*'Actual Allocation Calc'!$AO$99)))</f>
        <v/>
      </c>
      <c r="AG148" s="210" t="str">
        <f>IF($B148="","",IF('Actual Allocation Calc'!$AP$78="A",
IF($P148="Employed",$U148/7*BK148,
IF(AND($P148="Terminated"),($U148/7*AX148),
IF(AND($P148="Furloughed"),($U148/7*AX148)+($U148/7*BH148),
IF(AND($P148="Rehired"),($U148/7*BH148),
IF(AND($P148="Terminated",AX148&gt;0),$U148,
IF($P148="Furloughed",IF(AX148&gt;0,$U148)+IF(BH148&gt;0,$U148),
IF($P148="Rehired",IF(BH148&gt;0,$U148)))))))),IF('Actual Allocation Calc'!$AP$78="C",'Actual Allocation Calc'!T148,'Actual Allocation Calc'!AC148+IF($P148="Employed",$U148/7*BK148,
IF(AND($P148="Terminated"),($U148/7*AX148),
IF(AND($P148="Furloughed"),($U148/7*AX148)+($U148/7*BH148),
IF(AND($P148="Rehired"),($U148/7*BH148),
IF(AND($P148="Terminated",AX148&gt;0),$U148,
IF($P148="Furloughed",IF(AX148&gt;0,$U148)+IF(BH148&gt;0,$U148),
IF($P148="Rehired",IF(BH148&gt;0,$U148))))))))*'Actual Allocation Calc'!$AP$99)))</f>
        <v/>
      </c>
      <c r="AH148" s="536"/>
      <c r="AI148" s="82">
        <f t="shared" si="45"/>
        <v>0</v>
      </c>
      <c r="AJ148" s="210">
        <f t="shared" si="27"/>
        <v>0</v>
      </c>
      <c r="AK148" s="397" t="str">
        <f t="shared" si="28"/>
        <v/>
      </c>
      <c r="AM148" s="173"/>
      <c r="AO148" s="214" t="str">
        <f>IFERROR(IF($V148="","",VLOOKUP(V148,'Calendar Calcs'!$B$2:$E1115,4,FALSE)),0)</f>
        <v/>
      </c>
      <c r="AP148" s="69" t="str">
        <f>IF($AO148="","", IF($AO148&lt;AP$23,0,IF($AO148&gt;AP$23,COUNTIFS('Calendar Calcs'!$E$2:$E1115,AP$23),COUNTIFS('Calendar Calcs'!$E$2:$E1115,AP$23,'Calendar Calcs'!$D$2:$D1115,"&lt;="&amp;WEEKDAY($V148)))))</f>
        <v/>
      </c>
      <c r="AQ148" s="69" t="str">
        <f>IF($AO148="","", IF($AO148&lt;AQ$23,0,IF($AO148&gt;AQ$23,COUNTIFS('Calendar Calcs'!$E$2:$E1115,AQ$23),COUNTIFS('Calendar Calcs'!$E$2:$E1115,AQ$23,'Calendar Calcs'!$D$2:$D1115,"&lt;="&amp;WEEKDAY($V148)))))</f>
        <v/>
      </c>
      <c r="AR148" s="69" t="str">
        <f>IF($AO148="","", IF($AO148&lt;AR$23,0,IF($AO148&gt;AR$23,COUNTIFS('Calendar Calcs'!$E$2:$E1115,AR$23),COUNTIFS('Calendar Calcs'!$E$2:$E1115,AR$23,'Calendar Calcs'!$D$2:$D1115,"&lt;="&amp;WEEKDAY($V148)))))</f>
        <v/>
      </c>
      <c r="AS148" s="69" t="str">
        <f>IF($AO148="","", IF($AO148&lt;AS$23,0,IF($AO148&gt;AS$23,COUNTIFS('Calendar Calcs'!$E$2:$E1115,AS$23),COUNTIFS('Calendar Calcs'!$E$2:$E1115,AS$23,'Calendar Calcs'!$D$2:$D1115,"&lt;="&amp;WEEKDAY($V148)))))</f>
        <v/>
      </c>
      <c r="AT148" s="69" t="str">
        <f>IF($AO148="","", IF($AO148&lt;AT$23,0,IF($AO148&gt;AT$23,COUNTIFS('Calendar Calcs'!$E$2:$E1115,AT$23),COUNTIFS('Calendar Calcs'!$E$2:$E1115,AT$23,'Calendar Calcs'!$D$2:$D1115,"&lt;="&amp;WEEKDAY($V148)))))</f>
        <v/>
      </c>
      <c r="AU148" s="69" t="str">
        <f>IF($AO148="","", IF($AO148&lt;AU$23,0,IF($AO148&gt;AU$23,COUNTIFS('Calendar Calcs'!$E$2:$E1115,AU$23),COUNTIFS('Calendar Calcs'!$E$2:$E1115,AU$23,'Calendar Calcs'!$D$2:$D1115,"&lt;="&amp;WEEKDAY($V148)))))</f>
        <v/>
      </c>
      <c r="AV148" s="69" t="str">
        <f>IF($AO148="","", IF($AO148&lt;AV$23,0,IF($AO148&gt;AV$23,COUNTIFS('Calendar Calcs'!$E$2:$E1115,AV$23),COUNTIFS('Calendar Calcs'!$E$2:$E1115,AV$23,'Calendar Calcs'!$D$2:$D1115,"&lt;="&amp;WEEKDAY($V148)))))</f>
        <v/>
      </c>
      <c r="AW148" s="69" t="str">
        <f>IF($AO148="","", IF($AO148&lt;AW$23,0,IF($AO148&gt;AW$23,COUNTIFS('Calendar Calcs'!$E$2:$E1115,AW$23),COUNTIFS('Calendar Calcs'!$E$2:$E1115,AW$23,'Calendar Calcs'!$D$2:$D1115,"&lt;="&amp;WEEKDAY($V148)))))</f>
        <v/>
      </c>
      <c r="AX148" s="69" t="str">
        <f>IF($AO148="","", IF($AO148&lt;AX$23,0,IF($AO148&gt;AX$23,COUNTIFS('Calendar Calcs'!$E$2:$E1115,AX$23),COUNTIFS('Calendar Calcs'!$E$2:$E1115,AX$23,'Calendar Calcs'!$D$2:$D1115,"&lt;="&amp;WEEKDAY($V148)))))</f>
        <v/>
      </c>
      <c r="AY148" s="69" t="str">
        <f>IF($W148="","",VLOOKUP($W148,'Calendar Calcs'!$B$2:$E1115,4,FALSE))</f>
        <v/>
      </c>
      <c r="AZ148" s="69" t="str">
        <f>IF($AY148="","",IF($AY148&gt;AZ$23,0,IF($AY148&lt;AZ$23,COUNTIFS('Calendar Calcs'!$E$2:$E1115,AZ$23),COUNTIFS('Calendar Calcs'!$E$2:$E1115,AZ$23,'Calendar Calcs'!$D$2:$D1115,"&gt;="&amp;WEEKDAY($W148)))))</f>
        <v/>
      </c>
      <c r="BA148" s="69" t="str">
        <f>IF($AY148="","",IF($AY148&gt;BA$23,0,IF($AY148&lt;BA$23,COUNTIFS('Calendar Calcs'!$E$2:$E1115,BA$23),COUNTIFS('Calendar Calcs'!$E$2:$E1115,BA$23,'Calendar Calcs'!$D$2:$D1115,"&gt;="&amp;WEEKDAY($W148)))))</f>
        <v/>
      </c>
      <c r="BB148" s="69" t="str">
        <f>IF($AY148="","",IF($AY148&gt;BB$23,0,IF($AY148&lt;BB$23,COUNTIFS('Calendar Calcs'!$E$2:$E1115,BB$23),COUNTIFS('Calendar Calcs'!$E$2:$E1115,BB$23,'Calendar Calcs'!$D$2:$D1115,"&gt;="&amp;WEEKDAY($W148)))))</f>
        <v/>
      </c>
      <c r="BC148" s="69" t="str">
        <f>IF($AY148="","",IF($AY148&gt;BC$23,0,IF($AY148&lt;BC$23,COUNTIFS('Calendar Calcs'!$E$2:$E1115,BC$23),COUNTIFS('Calendar Calcs'!$E$2:$E1115,BC$23,'Calendar Calcs'!$D$2:$D1115,"&gt;="&amp;WEEKDAY($W148)))))</f>
        <v/>
      </c>
      <c r="BD148" s="69" t="str">
        <f>IF($AY148="","",IF($AY148&gt;BD$23,0,IF($AY148&lt;BD$23,COUNTIFS('Calendar Calcs'!$E$2:$E1115,BD$23),COUNTIFS('Calendar Calcs'!$E$2:$E1115,BD$23,'Calendar Calcs'!$D$2:$D1115,"&gt;="&amp;WEEKDAY($W148)))))</f>
        <v/>
      </c>
      <c r="BE148" s="69" t="str">
        <f>IF($AY148="","",IF($AY148&gt;BE$23,0,IF($AY148&lt;BE$23,COUNTIFS('Calendar Calcs'!$E$2:$E1115,BE$23),COUNTIFS('Calendar Calcs'!$E$2:$E1115,BE$23,'Calendar Calcs'!$D$2:$D1115,"&gt;="&amp;WEEKDAY($W148)))))</f>
        <v/>
      </c>
      <c r="BF148" s="69" t="str">
        <f>IF($AY148="","",IF($AY148&gt;BF$23,0,IF($AY148&lt;BF$23,COUNTIFS('Calendar Calcs'!$E$2:$E1115,BF$23),COUNTIFS('Calendar Calcs'!$E$2:$E1115,BF$23,'Calendar Calcs'!$D$2:$D1115,"&gt;="&amp;WEEKDAY($W148)))))</f>
        <v/>
      </c>
      <c r="BG148" s="69" t="str">
        <f>IF($AY148="","",IF($AY148&gt;BG$23,0,IF($AY148&lt;BG$23,COUNTIFS('Calendar Calcs'!$E$2:$E1115,BG$23),COUNTIFS('Calendar Calcs'!$E$2:$E1115,BG$23,'Calendar Calcs'!$D$2:$D1115,"&gt;="&amp;WEEKDAY($W148)))))</f>
        <v/>
      </c>
      <c r="BH148" s="69">
        <f t="shared" si="29"/>
        <v>6</v>
      </c>
      <c r="BI148" s="69">
        <f>IF(Cover!$E$43="","",VLOOKUP(Cover!$E$43,'Calendar Calcs'!$B$2:$E1115,4,FALSE))</f>
        <v>1</v>
      </c>
      <c r="BJ148" s="69">
        <f>IF($BI148="","", IF($BI148&lt;BJ$23,0,IF($BI148&gt;=BJ$23,COUNTIFS('Calendar Calcs'!$E$2:$E1115,BJ$23),COUNTIFS('Calendar Calcs'!$E$2:$E1115,BJ$23,'Calendar Calcs'!$D$2:$D1115,"&lt;="&amp;WEEKDAY($V148)))))</f>
        <v>1</v>
      </c>
      <c r="BK148" s="69">
        <f t="shared" si="26"/>
        <v>6</v>
      </c>
      <c r="BN148" s="69" t="str">
        <f>IF(T148&gt;0,"FTE",IF(Cover!$E$47="Weekly",IF(S148&gt;29.75,"FTE","PTE"),IF(S148&gt;59.75,"FTE","PTE")))</f>
        <v>PTE</v>
      </c>
      <c r="BO148" s="69">
        <f>IF(BN148="FTE",30,IF(Cover!$E$47="Weekly",'STEP 2 EE Data'!S148,'STEP 2 EE Data'!S148/2))</f>
        <v>0</v>
      </c>
      <c r="BP148" s="209">
        <f t="shared" si="30"/>
        <v>0</v>
      </c>
      <c r="BQ148" s="209">
        <f t="shared" si="31"/>
        <v>0</v>
      </c>
      <c r="BR148" s="209">
        <f t="shared" si="32"/>
        <v>0</v>
      </c>
      <c r="BS148" s="209">
        <f t="shared" si="33"/>
        <v>0</v>
      </c>
      <c r="BT148" s="209">
        <f t="shared" si="34"/>
        <v>0</v>
      </c>
      <c r="BU148" s="209">
        <f t="shared" si="35"/>
        <v>0</v>
      </c>
      <c r="BV148" s="209">
        <f t="shared" si="36"/>
        <v>0</v>
      </c>
      <c r="BW148" s="209">
        <f t="shared" si="37"/>
        <v>0</v>
      </c>
      <c r="BX148" s="209">
        <f t="shared" si="38"/>
        <v>0</v>
      </c>
      <c r="CC148" s="210" t="str">
        <f>IF(B148="","",IF(C148="",IF(Cover!$E$47="Weekly",'STEP 3 EE Comp'!BI153*8,'STEP 3 EE Comp'!BI153*4),IF(Cover!$E$47="Weekly",'STEP 3 EE Comp'!BI153,'STEP 3 EE Comp'!BI153)))</f>
        <v/>
      </c>
      <c r="CD148" s="82" t="str">
        <f t="shared" si="39"/>
        <v/>
      </c>
      <c r="CE148" s="417">
        <f t="shared" si="40"/>
        <v>1</v>
      </c>
      <c r="CF148" s="82" t="str">
        <f t="shared" si="41"/>
        <v>Good</v>
      </c>
      <c r="CG148" s="82">
        <f t="shared" si="42"/>
        <v>0</v>
      </c>
      <c r="CH148" s="234">
        <f t="shared" si="43"/>
        <v>0</v>
      </c>
    </row>
    <row r="149" spans="1:86" s="69" customFormat="1" x14ac:dyDescent="0.3">
      <c r="A149" s="530"/>
      <c r="B149" s="477"/>
      <c r="C149" s="52"/>
      <c r="D149" s="565"/>
      <c r="E149" s="52"/>
      <c r="F149" s="507"/>
      <c r="G149" s="210">
        <f t="shared" si="44"/>
        <v>0</v>
      </c>
      <c r="H149" s="82">
        <f t="shared" si="25"/>
        <v>0</v>
      </c>
      <c r="I149" s="211"/>
      <c r="J149" s="441" t="s">
        <v>21</v>
      </c>
      <c r="K149" s="441" t="s">
        <v>21</v>
      </c>
      <c r="L149" s="441" t="s">
        <v>21</v>
      </c>
      <c r="M149" s="441" t="s">
        <v>21</v>
      </c>
      <c r="N149" s="568" t="s">
        <v>21</v>
      </c>
      <c r="O149" s="211"/>
      <c r="P149" s="212" t="str">
        <f>IF(B149="","",
IF(AND(V149="",W149="",B149&lt;&gt;""),"Employed",
IF(AND(V149&lt;&gt;"",W149="",B149&lt;&gt;""),"Terminated",
IF(AND(V149&lt;&gt;"",W149&lt;&gt;"",B149&lt;&gt;""),IF(W149&lt;Cover!$E$43,"Employed","Furloughed"),
IF(AND(V149="",W149&lt;&gt;"",B149&lt;&gt;""),IF(W149&lt;Cover!$E$43,"Employed","Rehired"))))))</f>
        <v/>
      </c>
      <c r="Q149" s="211"/>
      <c r="R149" s="536"/>
      <c r="S149" s="563"/>
      <c r="T149" s="536"/>
      <c r="U149" s="82">
        <f>IF(Cover!$E$47="Weekly",IF(T149&gt;0,T149,R149*S149),IF(T149&gt;0,T149,R149*S149)/2)</f>
        <v>0</v>
      </c>
      <c r="V149" s="564"/>
      <c r="W149" s="564"/>
      <c r="Y149" s="213" t="str">
        <f>IF($B149="","",IF('Actual Allocation Calc'!$AH$78="A",
IF($P149="Employed",$U149/7*BJ149,
IF(AND($P149="Terminated"),($U149/7*AP149),
IF(AND($P149="Furloughed"),($U149/7*AP149)+($U149/7*AZ149),
IF(AND($P149="Rehired"),($U149/7*AZ149),
IF(AND($P149="Terminated",AP149&gt;0),$U149,
IF($P149="Furloughed",IF(AP149&gt;0,$U149)+IF(AZ149&gt;0,$U149),
IF($P149="Rehired",IF(AZ149&gt;0,$U149)))))))),IF('Actual Allocation Calc'!$AH$78="C",'Actual Allocation Calc'!L149,'Actual Allocation Calc'!U149+IF($P149="Employed",$U149/7*BJ149,
IF(AND($P149="Terminated"),($U149/7*AP149),
IF(AND($P149="Furloughed"),($U149/7*AP149)+($U149/7*AZ149),
IF(AND($P149="Rehired"),($U149/7*AZ149),
IF(AND($P149="Terminated",AP149&gt;0),$U149,
IF($P149="Furloughed",IF(AP149&gt;0,$U149)+IF(AZ149&gt;0,$U149),
IF($P149="Rehired",IF(AZ149&gt;0,$U149))))))))*'Actual Allocation Calc'!$AH$99)))</f>
        <v/>
      </c>
      <c r="Z149" s="210" t="str">
        <f>IF($B149="","",IF('Actual Allocation Calc'!$AI$78="A",
IF($P149="Employed",$U149,
IF(AND($P149="Terminated"),($U149/7*AQ149),
IF(AND($P149="Furloughed"),($U149/7*AQ149)+($U149/7*BA149),
IF(AND($P149="Rehired"),($U149/7*BA149),
IF(AND($P149="Terminated",AQ149&gt;0),$U149,
IF($P149="Furloughed",IF(AQ149&gt;0,$U149)+IF(BA149&gt;0,$U149),
IF($P149="Rehired",IF(BA149&gt;0,$U149)))))))),IF('Actual Allocation Calc'!$AI$78="C",'Actual Allocation Calc'!M149,'Actual Allocation Calc'!V149+IF($P149="Employed",$U149,
IF(AND($P149="Terminated"),($U149/7*AQ149),
IF(AND($P149="Furloughed"),($U149/7*AQ149)+($U149/7*BA149),
IF(AND($P149="Rehired"),($U149/7*BA149),
IF(AND($P149="Terminated",AQ149&gt;0),$U149,
IF($P149="Furloughed",IF(AQ149&gt;0,$U149)+IF(BA149&gt;0,$U149),
IF($P149="Rehired",IF(BA149&gt;0,$U149))))))))*'Actual Allocation Calc'!$AI$99)))</f>
        <v/>
      </c>
      <c r="AA149" s="210" t="str">
        <f>IF($B149="","",IF('Actual Allocation Calc'!$AJ$78="A",
IF($P149="Employed",$U149,
IF(AND($P149="Terminated"),($U149/7*AR149),
IF(AND($P149="Furloughed"),($U149/7*AR149)+($U149/7*BB149),
IF(AND($P149="Rehired"),($U149/7*BB149),
IF(AND($P149="Terminated",AR149&gt;0),$U149,
IF($P149="Furloughed",IF(AR149&gt;0,$U149)+IF(BB149&gt;0,$U149),
IF($P149="Rehired",IF(BB149&gt;0,$U149)))))))),IF('Actual Allocation Calc'!$AJ$78="C",'Actual Allocation Calc'!N149,'Actual Allocation Calc'!W149+IF($P149="Employed",$U149,
IF(AND($P149="Terminated"),($U149/7*AR149),
IF(AND($P149="Furloughed"),($U149/7*AR149)+($U149/7*BB149),
IF(AND($P149="Rehired"),($U149/7*BB149),
IF(AND($P149="Terminated",AR149&gt;0),$U149,
IF($P149="Furloughed",IF(AR149&gt;0,$U149)+IF(BB149&gt;0,$U149),
IF($P149="Rehired",IF(BB149&gt;0,$U149))))))))*'Actual Allocation Calc'!$AJ$99)))</f>
        <v/>
      </c>
      <c r="AB149" s="210" t="str">
        <f>IF($B149="","",IF('Actual Allocation Calc'!$AK$78="A",
IF($P149="Employed",$U149,
IF(AND($P149="Terminated"),($U149/7*AS149),
IF(AND($P149="Furloughed"),($U149/7*AS149)+($U149/7*BC149),
IF(AND($P149="Rehired"),($U149/7*BC149),
IF(AND($P149="Terminated",AS149&gt;0),$U149,
IF($P149="Furloughed",IF(AS149&gt;0,$U149)+IF(BC149&gt;0,$U149),
IF($P149="Rehired",IF(BC149&gt;0,$U149)))))))),IF('Actual Allocation Calc'!$AK$78="C",'Actual Allocation Calc'!O149,'Actual Allocation Calc'!X149+IF($P149="Employed",$U149,
IF(AND($P149="Terminated"),($U149/7*AS149),
IF(AND($P149="Furloughed"),($U149/7*AS149)+($U149/7*BC149),
IF(AND($P149="Rehired"),($U149/7*BC149),
IF(AND($P149="Terminated",AS149&gt;0),$U149,
IF($P149="Furloughed",IF(AS149&gt;0,$U149)+IF(BC149&gt;0,$U149),
IF($P149="Rehired",IF(BC149&gt;0,$U149))))))))*'Actual Allocation Calc'!$AK$99)))</f>
        <v/>
      </c>
      <c r="AC149" s="210" t="str">
        <f>IF($B149="","",IF('Actual Allocation Calc'!$AL$78="A",
IF($P149="Employed",$U149,
IF(AND($P149="Terminated"),($U149/7*AT149),
IF(AND($P149="Furloughed"),($U149/7*AT149)+($U149/7*BD149),
IF(AND($P149="Rehired"),($U149/7*BD149),
IF(AND($P149="Terminated",AT149&gt;0),$U149,
IF($P149="Furloughed",IF(AT149&gt;0,$U149)+IF(BD149&gt;0,$U149),
IF($P149="Rehired",IF(BD149&gt;0,$U149)))))))),IF('Actual Allocation Calc'!$AL$78="C",'Actual Allocation Calc'!P149,'Actual Allocation Calc'!Y149+IF($P149="Employed",$U149,
IF(AND($P149="Terminated"),($U149/7*AT149),
IF(AND($P149="Furloughed"),($U149/7*AT149)+($U149/7*BD149),
IF(AND($P149="Rehired"),($U149/7*BD149),
IF(AND($P149="Terminated",AT149&gt;0),$U149,
IF($P149="Furloughed",IF(AT149&gt;0,$U149)+IF(BD149&gt;0,$U149),
IF($P149="Rehired",IF(BD149&gt;0,$U149))))))))*'Actual Allocation Calc'!$AL$99)))</f>
        <v/>
      </c>
      <c r="AD149" s="210" t="str">
        <f>IF($B149="","",IF('Actual Allocation Calc'!$AM$78="A",
IF($P149="Employed",$U149,
IF(AND($P149="Terminated"),($U149/7*AU149),
IF(AND($P149="Furloughed"),($U149/7*AU149)+($U149/7*BE149),
IF(AND($P149="Rehired"),($U149/7*BE149),
IF(AND($P149="Terminated",AU149&gt;0),$U149,
IF($P149="Furloughed",IF(AU149&gt;0,$U149)+IF(BE149&gt;0,$U149),
IF($P149="Rehired",IF(BE149&gt;0,$U149)))))))),IF('Actual Allocation Calc'!$AM$78="C",'Actual Allocation Calc'!Q149,'Actual Allocation Calc'!Z149+IF($P149="Employed",$U149,
IF(AND($P149="Terminated"),($U149/7*AU149),
IF(AND($P149="Furloughed"),($U149/7*AU149)+($U149/7*BE149),
IF(AND($P149="Rehired"),($U149/7*BE149),
IF(AND($P149="Terminated",AU149&gt;0),$U149,
IF($P149="Furloughed",IF(AU149&gt;0,$U149)+IF(BE149&gt;0,$U149),
IF($P149="Rehired",IF(BE149&gt;0,$U149))))))))*'Actual Allocation Calc'!$AM$99)))</f>
        <v/>
      </c>
      <c r="AE149" s="210" t="str">
        <f>IF($B149="","",IF('Actual Allocation Calc'!$AN$78="A",
IF($P149="Employed",$U149,
IF(AND($P149="Terminated"),($U149/7*AV149),
IF(AND($P149="Furloughed"),($U149/7*AV149)+($U149/7*BF149),
IF(AND($P149="Rehired"),($U149/7*BF149),
IF(AND($P149="Terminated",AV149&gt;0),$U149,
IF($P149="Furloughed",IF(AV149&gt;0,$U149)+IF(BF149&gt;0,$U149),
IF($P149="Rehired",IF(BF149&gt;0,$U149)))))))),IF('Actual Allocation Calc'!$AN$78="C",'Actual Allocation Calc'!R149,'Actual Allocation Calc'!AA149+IF($P149="Employed",$U149,
IF(AND($P149="Terminated"),($U149/7*AV149),
IF(AND($P149="Furloughed"),($U149/7*AV149)+($U149/7*BF149),
IF(AND($P149="Rehired"),($U149/7*BF149),
IF(AND($P149="Terminated",AV149&gt;0),$U149,
IF($P149="Furloughed",IF(AV149&gt;0,$U149)+IF(BF149&gt;0,$U149),
IF($P149="Rehired",IF(BF149&gt;0,$U149))))))))*'Actual Allocation Calc'!$AN$99)))</f>
        <v/>
      </c>
      <c r="AF149" s="210" t="str">
        <f>IF($B149="","",IF('Actual Allocation Calc'!$AO$78="A",
IF($P149="Employed",$U149,
IF(AND($P149="Terminated"),($U149/7*AW149),
IF(AND($P149="Furloughed"),($U149/7*AW149)+($U149/7*BG149),
IF(AND($P149="Rehired"),($U149/7*BG149),
IF(AND($P149="Terminated",AW149&gt;0),$U149,
IF($P149="Furloughed",IF(AW149&gt;0,$U149)+IF(BG149&gt;0,$U149),
IF($P149="Rehired",IF(BG149&gt;0,$U149)))))))),IF('Actual Allocation Calc'!$AO$78="C",'Actual Allocation Calc'!S149,'Actual Allocation Calc'!AB149+IF($P149="Employed",$U149,
IF(AND($P149="Terminated"),($U149/7*AW149),
IF(AND($P149="Furloughed"),($U149/7*AW149)+($U149/7*BG149),
IF(AND($P149="Rehired"),($U149/7*BG149),
IF(AND($P149="Terminated",AW149&gt;0),$U149,
IF($P149="Furloughed",IF(AW149&gt;0,$U149)+IF(BG149&gt;0,$U149),
IF($P149="Rehired",IF(BG149&gt;0,$U149))))))))*'Actual Allocation Calc'!$AO$99)))</f>
        <v/>
      </c>
      <c r="AG149" s="210" t="str">
        <f>IF($B149="","",IF('Actual Allocation Calc'!$AP$78="A",
IF($P149="Employed",$U149/7*BK149,
IF(AND($P149="Terminated"),($U149/7*AX149),
IF(AND($P149="Furloughed"),($U149/7*AX149)+($U149/7*BH149),
IF(AND($P149="Rehired"),($U149/7*BH149),
IF(AND($P149="Terminated",AX149&gt;0),$U149,
IF($P149="Furloughed",IF(AX149&gt;0,$U149)+IF(BH149&gt;0,$U149),
IF($P149="Rehired",IF(BH149&gt;0,$U149)))))))),IF('Actual Allocation Calc'!$AP$78="C",'Actual Allocation Calc'!T149,'Actual Allocation Calc'!AC149+IF($P149="Employed",$U149/7*BK149,
IF(AND($P149="Terminated"),($U149/7*AX149),
IF(AND($P149="Furloughed"),($U149/7*AX149)+($U149/7*BH149),
IF(AND($P149="Rehired"),($U149/7*BH149),
IF(AND($P149="Terminated",AX149&gt;0),$U149,
IF($P149="Furloughed",IF(AX149&gt;0,$U149)+IF(BH149&gt;0,$U149),
IF($P149="Rehired",IF(BH149&gt;0,$U149))))))))*'Actual Allocation Calc'!$AP$99)))</f>
        <v/>
      </c>
      <c r="AH149" s="536"/>
      <c r="AI149" s="82">
        <f t="shared" si="45"/>
        <v>0</v>
      </c>
      <c r="AJ149" s="210">
        <f t="shared" si="27"/>
        <v>0</v>
      </c>
      <c r="AK149" s="397" t="str">
        <f t="shared" si="28"/>
        <v/>
      </c>
      <c r="AM149" s="173"/>
      <c r="AO149" s="214" t="str">
        <f>IFERROR(IF($V149="","",VLOOKUP(V149,'Calendar Calcs'!$B$2:$E1116,4,FALSE)),0)</f>
        <v/>
      </c>
      <c r="AP149" s="69" t="str">
        <f>IF($AO149="","", IF($AO149&lt;AP$23,0,IF($AO149&gt;AP$23,COUNTIFS('Calendar Calcs'!$E$2:$E1116,AP$23),COUNTIFS('Calendar Calcs'!$E$2:$E1116,AP$23,'Calendar Calcs'!$D$2:$D1116,"&lt;="&amp;WEEKDAY($V149)))))</f>
        <v/>
      </c>
      <c r="AQ149" s="69" t="str">
        <f>IF($AO149="","", IF($AO149&lt;AQ$23,0,IF($AO149&gt;AQ$23,COUNTIFS('Calendar Calcs'!$E$2:$E1116,AQ$23),COUNTIFS('Calendar Calcs'!$E$2:$E1116,AQ$23,'Calendar Calcs'!$D$2:$D1116,"&lt;="&amp;WEEKDAY($V149)))))</f>
        <v/>
      </c>
      <c r="AR149" s="69" t="str">
        <f>IF($AO149="","", IF($AO149&lt;AR$23,0,IF($AO149&gt;AR$23,COUNTIFS('Calendar Calcs'!$E$2:$E1116,AR$23),COUNTIFS('Calendar Calcs'!$E$2:$E1116,AR$23,'Calendar Calcs'!$D$2:$D1116,"&lt;="&amp;WEEKDAY($V149)))))</f>
        <v/>
      </c>
      <c r="AS149" s="69" t="str">
        <f>IF($AO149="","", IF($AO149&lt;AS$23,0,IF($AO149&gt;AS$23,COUNTIFS('Calendar Calcs'!$E$2:$E1116,AS$23),COUNTIFS('Calendar Calcs'!$E$2:$E1116,AS$23,'Calendar Calcs'!$D$2:$D1116,"&lt;="&amp;WEEKDAY($V149)))))</f>
        <v/>
      </c>
      <c r="AT149" s="69" t="str">
        <f>IF($AO149="","", IF($AO149&lt;AT$23,0,IF($AO149&gt;AT$23,COUNTIFS('Calendar Calcs'!$E$2:$E1116,AT$23),COUNTIFS('Calendar Calcs'!$E$2:$E1116,AT$23,'Calendar Calcs'!$D$2:$D1116,"&lt;="&amp;WEEKDAY($V149)))))</f>
        <v/>
      </c>
      <c r="AU149" s="69" t="str">
        <f>IF($AO149="","", IF($AO149&lt;AU$23,0,IF($AO149&gt;AU$23,COUNTIFS('Calendar Calcs'!$E$2:$E1116,AU$23),COUNTIFS('Calendar Calcs'!$E$2:$E1116,AU$23,'Calendar Calcs'!$D$2:$D1116,"&lt;="&amp;WEEKDAY($V149)))))</f>
        <v/>
      </c>
      <c r="AV149" s="69" t="str">
        <f>IF($AO149="","", IF($AO149&lt;AV$23,0,IF($AO149&gt;AV$23,COUNTIFS('Calendar Calcs'!$E$2:$E1116,AV$23),COUNTIFS('Calendar Calcs'!$E$2:$E1116,AV$23,'Calendar Calcs'!$D$2:$D1116,"&lt;="&amp;WEEKDAY($V149)))))</f>
        <v/>
      </c>
      <c r="AW149" s="69" t="str">
        <f>IF($AO149="","", IF($AO149&lt;AW$23,0,IF($AO149&gt;AW$23,COUNTIFS('Calendar Calcs'!$E$2:$E1116,AW$23),COUNTIFS('Calendar Calcs'!$E$2:$E1116,AW$23,'Calendar Calcs'!$D$2:$D1116,"&lt;="&amp;WEEKDAY($V149)))))</f>
        <v/>
      </c>
      <c r="AX149" s="69" t="str">
        <f>IF($AO149="","", IF($AO149&lt;AX$23,0,IF($AO149&gt;AX$23,COUNTIFS('Calendar Calcs'!$E$2:$E1116,AX$23),COUNTIFS('Calendar Calcs'!$E$2:$E1116,AX$23,'Calendar Calcs'!$D$2:$D1116,"&lt;="&amp;WEEKDAY($V149)))))</f>
        <v/>
      </c>
      <c r="AY149" s="69" t="str">
        <f>IF($W149="","",VLOOKUP($W149,'Calendar Calcs'!$B$2:$E1116,4,FALSE))</f>
        <v/>
      </c>
      <c r="AZ149" s="69" t="str">
        <f>IF($AY149="","",IF($AY149&gt;AZ$23,0,IF($AY149&lt;AZ$23,COUNTIFS('Calendar Calcs'!$E$2:$E1116,AZ$23),COUNTIFS('Calendar Calcs'!$E$2:$E1116,AZ$23,'Calendar Calcs'!$D$2:$D1116,"&gt;="&amp;WEEKDAY($W149)))))</f>
        <v/>
      </c>
      <c r="BA149" s="69" t="str">
        <f>IF($AY149="","",IF($AY149&gt;BA$23,0,IF($AY149&lt;BA$23,COUNTIFS('Calendar Calcs'!$E$2:$E1116,BA$23),COUNTIFS('Calendar Calcs'!$E$2:$E1116,BA$23,'Calendar Calcs'!$D$2:$D1116,"&gt;="&amp;WEEKDAY($W149)))))</f>
        <v/>
      </c>
      <c r="BB149" s="69" t="str">
        <f>IF($AY149="","",IF($AY149&gt;BB$23,0,IF($AY149&lt;BB$23,COUNTIFS('Calendar Calcs'!$E$2:$E1116,BB$23),COUNTIFS('Calendar Calcs'!$E$2:$E1116,BB$23,'Calendar Calcs'!$D$2:$D1116,"&gt;="&amp;WEEKDAY($W149)))))</f>
        <v/>
      </c>
      <c r="BC149" s="69" t="str">
        <f>IF($AY149="","",IF($AY149&gt;BC$23,0,IF($AY149&lt;BC$23,COUNTIFS('Calendar Calcs'!$E$2:$E1116,BC$23),COUNTIFS('Calendar Calcs'!$E$2:$E1116,BC$23,'Calendar Calcs'!$D$2:$D1116,"&gt;="&amp;WEEKDAY($W149)))))</f>
        <v/>
      </c>
      <c r="BD149" s="69" t="str">
        <f>IF($AY149="","",IF($AY149&gt;BD$23,0,IF($AY149&lt;BD$23,COUNTIFS('Calendar Calcs'!$E$2:$E1116,BD$23),COUNTIFS('Calendar Calcs'!$E$2:$E1116,BD$23,'Calendar Calcs'!$D$2:$D1116,"&gt;="&amp;WEEKDAY($W149)))))</f>
        <v/>
      </c>
      <c r="BE149" s="69" t="str">
        <f>IF($AY149="","",IF($AY149&gt;BE$23,0,IF($AY149&lt;BE$23,COUNTIFS('Calendar Calcs'!$E$2:$E1116,BE$23),COUNTIFS('Calendar Calcs'!$E$2:$E1116,BE$23,'Calendar Calcs'!$D$2:$D1116,"&gt;="&amp;WEEKDAY($W149)))))</f>
        <v/>
      </c>
      <c r="BF149" s="69" t="str">
        <f>IF($AY149="","",IF($AY149&gt;BF$23,0,IF($AY149&lt;BF$23,COUNTIFS('Calendar Calcs'!$E$2:$E1116,BF$23),COUNTIFS('Calendar Calcs'!$E$2:$E1116,BF$23,'Calendar Calcs'!$D$2:$D1116,"&gt;="&amp;WEEKDAY($W149)))))</f>
        <v/>
      </c>
      <c r="BG149" s="69" t="str">
        <f>IF($AY149="","",IF($AY149&gt;BG$23,0,IF($AY149&lt;BG$23,COUNTIFS('Calendar Calcs'!$E$2:$E1116,BG$23),COUNTIFS('Calendar Calcs'!$E$2:$E1116,BG$23,'Calendar Calcs'!$D$2:$D1116,"&gt;="&amp;WEEKDAY($W149)))))</f>
        <v/>
      </c>
      <c r="BH149" s="69">
        <f t="shared" si="29"/>
        <v>6</v>
      </c>
      <c r="BI149" s="69">
        <f>IF(Cover!$E$43="","",VLOOKUP(Cover!$E$43,'Calendar Calcs'!$B$2:$E1116,4,FALSE))</f>
        <v>1</v>
      </c>
      <c r="BJ149" s="69">
        <f>IF($BI149="","", IF($BI149&lt;BJ$23,0,IF($BI149&gt;=BJ$23,COUNTIFS('Calendar Calcs'!$E$2:$E1116,BJ$23),COUNTIFS('Calendar Calcs'!$E$2:$E1116,BJ$23,'Calendar Calcs'!$D$2:$D1116,"&lt;="&amp;WEEKDAY($V149)))))</f>
        <v>1</v>
      </c>
      <c r="BK149" s="69">
        <f t="shared" si="26"/>
        <v>6</v>
      </c>
      <c r="BN149" s="69" t="str">
        <f>IF(T149&gt;0,"FTE",IF(Cover!$E$47="Weekly",IF(S149&gt;29.75,"FTE","PTE"),IF(S149&gt;59.75,"FTE","PTE")))</f>
        <v>PTE</v>
      </c>
      <c r="BO149" s="69">
        <f>IF(BN149="FTE",30,IF(Cover!$E$47="Weekly",'STEP 2 EE Data'!S149,'STEP 2 EE Data'!S149/2))</f>
        <v>0</v>
      </c>
      <c r="BP149" s="209">
        <f t="shared" si="30"/>
        <v>0</v>
      </c>
      <c r="BQ149" s="209">
        <f t="shared" si="31"/>
        <v>0</v>
      </c>
      <c r="BR149" s="209">
        <f t="shared" si="32"/>
        <v>0</v>
      </c>
      <c r="BS149" s="209">
        <f t="shared" si="33"/>
        <v>0</v>
      </c>
      <c r="BT149" s="209">
        <f t="shared" si="34"/>
        <v>0</v>
      </c>
      <c r="BU149" s="209">
        <f t="shared" si="35"/>
        <v>0</v>
      </c>
      <c r="BV149" s="209">
        <f t="shared" si="36"/>
        <v>0</v>
      </c>
      <c r="BW149" s="209">
        <f t="shared" si="37"/>
        <v>0</v>
      </c>
      <c r="BX149" s="209">
        <f t="shared" si="38"/>
        <v>0</v>
      </c>
      <c r="CC149" s="210" t="str">
        <f>IF(B149="","",IF(C149="",IF(Cover!$E$47="Weekly",'STEP 3 EE Comp'!BI154*8,'STEP 3 EE Comp'!BI154*4),IF(Cover!$E$47="Weekly",'STEP 3 EE Comp'!BI154,'STEP 3 EE Comp'!BI154)))</f>
        <v/>
      </c>
      <c r="CD149" s="82" t="str">
        <f t="shared" si="39"/>
        <v/>
      </c>
      <c r="CE149" s="417">
        <f t="shared" si="40"/>
        <v>1</v>
      </c>
      <c r="CF149" s="82" t="str">
        <f t="shared" si="41"/>
        <v>Good</v>
      </c>
      <c r="CG149" s="82">
        <f t="shared" si="42"/>
        <v>0</v>
      </c>
      <c r="CH149" s="234">
        <f t="shared" si="43"/>
        <v>0</v>
      </c>
    </row>
    <row r="150" spans="1:86" s="69" customFormat="1" x14ac:dyDescent="0.3">
      <c r="A150" s="554"/>
      <c r="B150" s="478"/>
      <c r="C150" s="52"/>
      <c r="D150" s="565"/>
      <c r="E150" s="52"/>
      <c r="F150" s="507"/>
      <c r="G150" s="210">
        <f t="shared" si="44"/>
        <v>0</v>
      </c>
      <c r="H150" s="82">
        <f t="shared" si="25"/>
        <v>0</v>
      </c>
      <c r="I150" s="211"/>
      <c r="J150" s="441" t="s">
        <v>21</v>
      </c>
      <c r="K150" s="441" t="s">
        <v>21</v>
      </c>
      <c r="L150" s="441" t="s">
        <v>21</v>
      </c>
      <c r="M150" s="441" t="s">
        <v>21</v>
      </c>
      <c r="N150" s="568" t="s">
        <v>21</v>
      </c>
      <c r="O150" s="211"/>
      <c r="P150" s="212" t="str">
        <f>IF(B150="","",
IF(AND(V150="",W150="",B150&lt;&gt;""),"Employed",
IF(AND(V150&lt;&gt;"",W150="",B150&lt;&gt;""),"Terminated",
IF(AND(V150&lt;&gt;"",W150&lt;&gt;"",B150&lt;&gt;""),IF(W150&lt;Cover!$E$43,"Employed","Furloughed"),
IF(AND(V150="",W150&lt;&gt;"",B150&lt;&gt;""),IF(W150&lt;Cover!$E$43,"Employed","Rehired"))))))</f>
        <v/>
      </c>
      <c r="Q150" s="211"/>
      <c r="R150" s="536"/>
      <c r="S150" s="563"/>
      <c r="T150" s="536"/>
      <c r="U150" s="82">
        <f>IF(Cover!$E$47="Weekly",IF(T150&gt;0,T150,R150*S150),IF(T150&gt;0,T150,R150*S150)/2)</f>
        <v>0</v>
      </c>
      <c r="V150" s="564"/>
      <c r="W150" s="564"/>
      <c r="Y150" s="213" t="str">
        <f>IF($B150="","",IF('Actual Allocation Calc'!$AH$78="A",
IF($P150="Employed",$U150/7*BJ150,
IF(AND($P150="Terminated"),($U150/7*AP150),
IF(AND($P150="Furloughed"),($U150/7*AP150)+($U150/7*AZ150),
IF(AND($P150="Rehired"),($U150/7*AZ150),
IF(AND($P150="Terminated",AP150&gt;0),$U150,
IF($P150="Furloughed",IF(AP150&gt;0,$U150)+IF(AZ150&gt;0,$U150),
IF($P150="Rehired",IF(AZ150&gt;0,$U150)))))))),IF('Actual Allocation Calc'!$AH$78="C",'Actual Allocation Calc'!L150,'Actual Allocation Calc'!U150+IF($P150="Employed",$U150/7*BJ150,
IF(AND($P150="Terminated"),($U150/7*AP150),
IF(AND($P150="Furloughed"),($U150/7*AP150)+($U150/7*AZ150),
IF(AND($P150="Rehired"),($U150/7*AZ150),
IF(AND($P150="Terminated",AP150&gt;0),$U150,
IF($P150="Furloughed",IF(AP150&gt;0,$U150)+IF(AZ150&gt;0,$U150),
IF($P150="Rehired",IF(AZ150&gt;0,$U150))))))))*'Actual Allocation Calc'!$AH$99)))</f>
        <v/>
      </c>
      <c r="Z150" s="210" t="str">
        <f>IF($B150="","",IF('Actual Allocation Calc'!$AI$78="A",
IF($P150="Employed",$U150,
IF(AND($P150="Terminated"),($U150/7*AQ150),
IF(AND($P150="Furloughed"),($U150/7*AQ150)+($U150/7*BA150),
IF(AND($P150="Rehired"),($U150/7*BA150),
IF(AND($P150="Terminated",AQ150&gt;0),$U150,
IF($P150="Furloughed",IF(AQ150&gt;0,$U150)+IF(BA150&gt;0,$U150),
IF($P150="Rehired",IF(BA150&gt;0,$U150)))))))),IF('Actual Allocation Calc'!$AI$78="C",'Actual Allocation Calc'!M150,'Actual Allocation Calc'!V150+IF($P150="Employed",$U150,
IF(AND($P150="Terminated"),($U150/7*AQ150),
IF(AND($P150="Furloughed"),($U150/7*AQ150)+($U150/7*BA150),
IF(AND($P150="Rehired"),($U150/7*BA150),
IF(AND($P150="Terminated",AQ150&gt;0),$U150,
IF($P150="Furloughed",IF(AQ150&gt;0,$U150)+IF(BA150&gt;0,$U150),
IF($P150="Rehired",IF(BA150&gt;0,$U150))))))))*'Actual Allocation Calc'!$AI$99)))</f>
        <v/>
      </c>
      <c r="AA150" s="210" t="str">
        <f>IF($B150="","",IF('Actual Allocation Calc'!$AJ$78="A",
IF($P150="Employed",$U150,
IF(AND($P150="Terminated"),($U150/7*AR150),
IF(AND($P150="Furloughed"),($U150/7*AR150)+($U150/7*BB150),
IF(AND($P150="Rehired"),($U150/7*BB150),
IF(AND($P150="Terminated",AR150&gt;0),$U150,
IF($P150="Furloughed",IF(AR150&gt;0,$U150)+IF(BB150&gt;0,$U150),
IF($P150="Rehired",IF(BB150&gt;0,$U150)))))))),IF('Actual Allocation Calc'!$AJ$78="C",'Actual Allocation Calc'!N150,'Actual Allocation Calc'!W150+IF($P150="Employed",$U150,
IF(AND($P150="Terminated"),($U150/7*AR150),
IF(AND($P150="Furloughed"),($U150/7*AR150)+($U150/7*BB150),
IF(AND($P150="Rehired"),($U150/7*BB150),
IF(AND($P150="Terminated",AR150&gt;0),$U150,
IF($P150="Furloughed",IF(AR150&gt;0,$U150)+IF(BB150&gt;0,$U150),
IF($P150="Rehired",IF(BB150&gt;0,$U150))))))))*'Actual Allocation Calc'!$AJ$99)))</f>
        <v/>
      </c>
      <c r="AB150" s="210" t="str">
        <f>IF($B150="","",IF('Actual Allocation Calc'!$AK$78="A",
IF($P150="Employed",$U150,
IF(AND($P150="Terminated"),($U150/7*AS150),
IF(AND($P150="Furloughed"),($U150/7*AS150)+($U150/7*BC150),
IF(AND($P150="Rehired"),($U150/7*BC150),
IF(AND($P150="Terminated",AS150&gt;0),$U150,
IF($P150="Furloughed",IF(AS150&gt;0,$U150)+IF(BC150&gt;0,$U150),
IF($P150="Rehired",IF(BC150&gt;0,$U150)))))))),IF('Actual Allocation Calc'!$AK$78="C",'Actual Allocation Calc'!O150,'Actual Allocation Calc'!X150+IF($P150="Employed",$U150,
IF(AND($P150="Terminated"),($U150/7*AS150),
IF(AND($P150="Furloughed"),($U150/7*AS150)+($U150/7*BC150),
IF(AND($P150="Rehired"),($U150/7*BC150),
IF(AND($P150="Terminated",AS150&gt;0),$U150,
IF($P150="Furloughed",IF(AS150&gt;0,$U150)+IF(BC150&gt;0,$U150),
IF($P150="Rehired",IF(BC150&gt;0,$U150))))))))*'Actual Allocation Calc'!$AK$99)))</f>
        <v/>
      </c>
      <c r="AC150" s="210" t="str">
        <f>IF($B150="","",IF('Actual Allocation Calc'!$AL$78="A",
IF($P150="Employed",$U150,
IF(AND($P150="Terminated"),($U150/7*AT150),
IF(AND($P150="Furloughed"),($U150/7*AT150)+($U150/7*BD150),
IF(AND($P150="Rehired"),($U150/7*BD150),
IF(AND($P150="Terminated",AT150&gt;0),$U150,
IF($P150="Furloughed",IF(AT150&gt;0,$U150)+IF(BD150&gt;0,$U150),
IF($P150="Rehired",IF(BD150&gt;0,$U150)))))))),IF('Actual Allocation Calc'!$AL$78="C",'Actual Allocation Calc'!P150,'Actual Allocation Calc'!Y150+IF($P150="Employed",$U150,
IF(AND($P150="Terminated"),($U150/7*AT150),
IF(AND($P150="Furloughed"),($U150/7*AT150)+($U150/7*BD150),
IF(AND($P150="Rehired"),($U150/7*BD150),
IF(AND($P150="Terminated",AT150&gt;0),$U150,
IF($P150="Furloughed",IF(AT150&gt;0,$U150)+IF(BD150&gt;0,$U150),
IF($P150="Rehired",IF(BD150&gt;0,$U150))))))))*'Actual Allocation Calc'!$AL$99)))</f>
        <v/>
      </c>
      <c r="AD150" s="210" t="str">
        <f>IF($B150="","",IF('Actual Allocation Calc'!$AM$78="A",
IF($P150="Employed",$U150,
IF(AND($P150="Terminated"),($U150/7*AU150),
IF(AND($P150="Furloughed"),($U150/7*AU150)+($U150/7*BE150),
IF(AND($P150="Rehired"),($U150/7*BE150),
IF(AND($P150="Terminated",AU150&gt;0),$U150,
IF($P150="Furloughed",IF(AU150&gt;0,$U150)+IF(BE150&gt;0,$U150),
IF($P150="Rehired",IF(BE150&gt;0,$U150)))))))),IF('Actual Allocation Calc'!$AM$78="C",'Actual Allocation Calc'!Q150,'Actual Allocation Calc'!Z150+IF($P150="Employed",$U150,
IF(AND($P150="Terminated"),($U150/7*AU150),
IF(AND($P150="Furloughed"),($U150/7*AU150)+($U150/7*BE150),
IF(AND($P150="Rehired"),($U150/7*BE150),
IF(AND($P150="Terminated",AU150&gt;0),$U150,
IF($P150="Furloughed",IF(AU150&gt;0,$U150)+IF(BE150&gt;0,$U150),
IF($P150="Rehired",IF(BE150&gt;0,$U150))))))))*'Actual Allocation Calc'!$AM$99)))</f>
        <v/>
      </c>
      <c r="AE150" s="210" t="str">
        <f>IF($B150="","",IF('Actual Allocation Calc'!$AN$78="A",
IF($P150="Employed",$U150,
IF(AND($P150="Terminated"),($U150/7*AV150),
IF(AND($P150="Furloughed"),($U150/7*AV150)+($U150/7*BF150),
IF(AND($P150="Rehired"),($U150/7*BF150),
IF(AND($P150="Terminated",AV150&gt;0),$U150,
IF($P150="Furloughed",IF(AV150&gt;0,$U150)+IF(BF150&gt;0,$U150),
IF($P150="Rehired",IF(BF150&gt;0,$U150)))))))),IF('Actual Allocation Calc'!$AN$78="C",'Actual Allocation Calc'!R150,'Actual Allocation Calc'!AA150+IF($P150="Employed",$U150,
IF(AND($P150="Terminated"),($U150/7*AV150),
IF(AND($P150="Furloughed"),($U150/7*AV150)+($U150/7*BF150),
IF(AND($P150="Rehired"),($U150/7*BF150),
IF(AND($P150="Terminated",AV150&gt;0),$U150,
IF($P150="Furloughed",IF(AV150&gt;0,$U150)+IF(BF150&gt;0,$U150),
IF($P150="Rehired",IF(BF150&gt;0,$U150))))))))*'Actual Allocation Calc'!$AN$99)))</f>
        <v/>
      </c>
      <c r="AF150" s="210" t="str">
        <f>IF($B150="","",IF('Actual Allocation Calc'!$AO$78="A",
IF($P150="Employed",$U150,
IF(AND($P150="Terminated"),($U150/7*AW150),
IF(AND($P150="Furloughed"),($U150/7*AW150)+($U150/7*BG150),
IF(AND($P150="Rehired"),($U150/7*BG150),
IF(AND($P150="Terminated",AW150&gt;0),$U150,
IF($P150="Furloughed",IF(AW150&gt;0,$U150)+IF(BG150&gt;0,$U150),
IF($P150="Rehired",IF(BG150&gt;0,$U150)))))))),IF('Actual Allocation Calc'!$AO$78="C",'Actual Allocation Calc'!S150,'Actual Allocation Calc'!AB150+IF($P150="Employed",$U150,
IF(AND($P150="Terminated"),($U150/7*AW150),
IF(AND($P150="Furloughed"),($U150/7*AW150)+($U150/7*BG150),
IF(AND($P150="Rehired"),($U150/7*BG150),
IF(AND($P150="Terminated",AW150&gt;0),$U150,
IF($P150="Furloughed",IF(AW150&gt;0,$U150)+IF(BG150&gt;0,$U150),
IF($P150="Rehired",IF(BG150&gt;0,$U150))))))))*'Actual Allocation Calc'!$AO$99)))</f>
        <v/>
      </c>
      <c r="AG150" s="210" t="str">
        <f>IF($B150="","",IF('Actual Allocation Calc'!$AP$78="A",
IF($P150="Employed",$U150/7*BK150,
IF(AND($P150="Terminated"),($U150/7*AX150),
IF(AND($P150="Furloughed"),($U150/7*AX150)+($U150/7*BH150),
IF(AND($P150="Rehired"),($U150/7*BH150),
IF(AND($P150="Terminated",AX150&gt;0),$U150,
IF($P150="Furloughed",IF(AX150&gt;0,$U150)+IF(BH150&gt;0,$U150),
IF($P150="Rehired",IF(BH150&gt;0,$U150)))))))),IF('Actual Allocation Calc'!$AP$78="C",'Actual Allocation Calc'!T150,'Actual Allocation Calc'!AC150+IF($P150="Employed",$U150/7*BK150,
IF(AND($P150="Terminated"),($U150/7*AX150),
IF(AND($P150="Furloughed"),($U150/7*AX150)+($U150/7*BH150),
IF(AND($P150="Rehired"),($U150/7*BH150),
IF(AND($P150="Terminated",AX150&gt;0),$U150,
IF($P150="Furloughed",IF(AX150&gt;0,$U150)+IF(BH150&gt;0,$U150),
IF($P150="Rehired",IF(BH150&gt;0,$U150))))))))*'Actual Allocation Calc'!$AP$99)))</f>
        <v/>
      </c>
      <c r="AH150" s="536"/>
      <c r="AI150" s="82">
        <f t="shared" si="45"/>
        <v>0</v>
      </c>
      <c r="AJ150" s="210">
        <f t="shared" si="27"/>
        <v>0</v>
      </c>
      <c r="AK150" s="397" t="str">
        <f t="shared" si="28"/>
        <v/>
      </c>
      <c r="AM150" s="173"/>
      <c r="AO150" s="214" t="str">
        <f>IFERROR(IF($V150="","",VLOOKUP(V150,'Calendar Calcs'!$B$2:$E1117,4,FALSE)),0)</f>
        <v/>
      </c>
      <c r="AP150" s="69" t="str">
        <f>IF($AO150="","", IF($AO150&lt;AP$23,0,IF($AO150&gt;AP$23,COUNTIFS('Calendar Calcs'!$E$2:$E1117,AP$23),COUNTIFS('Calendar Calcs'!$E$2:$E1117,AP$23,'Calendar Calcs'!$D$2:$D1117,"&lt;="&amp;WEEKDAY($V150)))))</f>
        <v/>
      </c>
      <c r="AQ150" s="69" t="str">
        <f>IF($AO150="","", IF($AO150&lt;AQ$23,0,IF($AO150&gt;AQ$23,COUNTIFS('Calendar Calcs'!$E$2:$E1117,AQ$23),COUNTIFS('Calendar Calcs'!$E$2:$E1117,AQ$23,'Calendar Calcs'!$D$2:$D1117,"&lt;="&amp;WEEKDAY($V150)))))</f>
        <v/>
      </c>
      <c r="AR150" s="69" t="str">
        <f>IF($AO150="","", IF($AO150&lt;AR$23,0,IF($AO150&gt;AR$23,COUNTIFS('Calendar Calcs'!$E$2:$E1117,AR$23),COUNTIFS('Calendar Calcs'!$E$2:$E1117,AR$23,'Calendar Calcs'!$D$2:$D1117,"&lt;="&amp;WEEKDAY($V150)))))</f>
        <v/>
      </c>
      <c r="AS150" s="69" t="str">
        <f>IF($AO150="","", IF($AO150&lt;AS$23,0,IF($AO150&gt;AS$23,COUNTIFS('Calendar Calcs'!$E$2:$E1117,AS$23),COUNTIFS('Calendar Calcs'!$E$2:$E1117,AS$23,'Calendar Calcs'!$D$2:$D1117,"&lt;="&amp;WEEKDAY($V150)))))</f>
        <v/>
      </c>
      <c r="AT150" s="69" t="str">
        <f>IF($AO150="","", IF($AO150&lt;AT$23,0,IF($AO150&gt;AT$23,COUNTIFS('Calendar Calcs'!$E$2:$E1117,AT$23),COUNTIFS('Calendar Calcs'!$E$2:$E1117,AT$23,'Calendar Calcs'!$D$2:$D1117,"&lt;="&amp;WEEKDAY($V150)))))</f>
        <v/>
      </c>
      <c r="AU150" s="69" t="str">
        <f>IF($AO150="","", IF($AO150&lt;AU$23,0,IF($AO150&gt;AU$23,COUNTIFS('Calendar Calcs'!$E$2:$E1117,AU$23),COUNTIFS('Calendar Calcs'!$E$2:$E1117,AU$23,'Calendar Calcs'!$D$2:$D1117,"&lt;="&amp;WEEKDAY($V150)))))</f>
        <v/>
      </c>
      <c r="AV150" s="69" t="str">
        <f>IF($AO150="","", IF($AO150&lt;AV$23,0,IF($AO150&gt;AV$23,COUNTIFS('Calendar Calcs'!$E$2:$E1117,AV$23),COUNTIFS('Calendar Calcs'!$E$2:$E1117,AV$23,'Calendar Calcs'!$D$2:$D1117,"&lt;="&amp;WEEKDAY($V150)))))</f>
        <v/>
      </c>
      <c r="AW150" s="69" t="str">
        <f>IF($AO150="","", IF($AO150&lt;AW$23,0,IF($AO150&gt;AW$23,COUNTIFS('Calendar Calcs'!$E$2:$E1117,AW$23),COUNTIFS('Calendar Calcs'!$E$2:$E1117,AW$23,'Calendar Calcs'!$D$2:$D1117,"&lt;="&amp;WEEKDAY($V150)))))</f>
        <v/>
      </c>
      <c r="AX150" s="69" t="str">
        <f>IF($AO150="","", IF($AO150&lt;AX$23,0,IF($AO150&gt;AX$23,COUNTIFS('Calendar Calcs'!$E$2:$E1117,AX$23),COUNTIFS('Calendar Calcs'!$E$2:$E1117,AX$23,'Calendar Calcs'!$D$2:$D1117,"&lt;="&amp;WEEKDAY($V150)))))</f>
        <v/>
      </c>
      <c r="AY150" s="69" t="str">
        <f>IF($W150="","",VLOOKUP($W150,'Calendar Calcs'!$B$2:$E1117,4,FALSE))</f>
        <v/>
      </c>
      <c r="AZ150" s="69" t="str">
        <f>IF($AY150="","",IF($AY150&gt;AZ$23,0,IF($AY150&lt;AZ$23,COUNTIFS('Calendar Calcs'!$E$2:$E1117,AZ$23),COUNTIFS('Calendar Calcs'!$E$2:$E1117,AZ$23,'Calendar Calcs'!$D$2:$D1117,"&gt;="&amp;WEEKDAY($W150)))))</f>
        <v/>
      </c>
      <c r="BA150" s="69" t="str">
        <f>IF($AY150="","",IF($AY150&gt;BA$23,0,IF($AY150&lt;BA$23,COUNTIFS('Calendar Calcs'!$E$2:$E1117,BA$23),COUNTIFS('Calendar Calcs'!$E$2:$E1117,BA$23,'Calendar Calcs'!$D$2:$D1117,"&gt;="&amp;WEEKDAY($W150)))))</f>
        <v/>
      </c>
      <c r="BB150" s="69" t="str">
        <f>IF($AY150="","",IF($AY150&gt;BB$23,0,IF($AY150&lt;BB$23,COUNTIFS('Calendar Calcs'!$E$2:$E1117,BB$23),COUNTIFS('Calendar Calcs'!$E$2:$E1117,BB$23,'Calendar Calcs'!$D$2:$D1117,"&gt;="&amp;WEEKDAY($W150)))))</f>
        <v/>
      </c>
      <c r="BC150" s="69" t="str">
        <f>IF($AY150="","",IF($AY150&gt;BC$23,0,IF($AY150&lt;BC$23,COUNTIFS('Calendar Calcs'!$E$2:$E1117,BC$23),COUNTIFS('Calendar Calcs'!$E$2:$E1117,BC$23,'Calendar Calcs'!$D$2:$D1117,"&gt;="&amp;WEEKDAY($W150)))))</f>
        <v/>
      </c>
      <c r="BD150" s="69" t="str">
        <f>IF($AY150="","",IF($AY150&gt;BD$23,0,IF($AY150&lt;BD$23,COUNTIFS('Calendar Calcs'!$E$2:$E1117,BD$23),COUNTIFS('Calendar Calcs'!$E$2:$E1117,BD$23,'Calendar Calcs'!$D$2:$D1117,"&gt;="&amp;WEEKDAY($W150)))))</f>
        <v/>
      </c>
      <c r="BE150" s="69" t="str">
        <f>IF($AY150="","",IF($AY150&gt;BE$23,0,IF($AY150&lt;BE$23,COUNTIFS('Calendar Calcs'!$E$2:$E1117,BE$23),COUNTIFS('Calendar Calcs'!$E$2:$E1117,BE$23,'Calendar Calcs'!$D$2:$D1117,"&gt;="&amp;WEEKDAY($W150)))))</f>
        <v/>
      </c>
      <c r="BF150" s="69" t="str">
        <f>IF($AY150="","",IF($AY150&gt;BF$23,0,IF($AY150&lt;BF$23,COUNTIFS('Calendar Calcs'!$E$2:$E1117,BF$23),COUNTIFS('Calendar Calcs'!$E$2:$E1117,BF$23,'Calendar Calcs'!$D$2:$D1117,"&gt;="&amp;WEEKDAY($W150)))))</f>
        <v/>
      </c>
      <c r="BG150" s="69" t="str">
        <f>IF($AY150="","",IF($AY150&gt;BG$23,0,IF($AY150&lt;BG$23,COUNTIFS('Calendar Calcs'!$E$2:$E1117,BG$23),COUNTIFS('Calendar Calcs'!$E$2:$E1117,BG$23,'Calendar Calcs'!$D$2:$D1117,"&gt;="&amp;WEEKDAY($W150)))))</f>
        <v/>
      </c>
      <c r="BH150" s="69">
        <f t="shared" si="29"/>
        <v>6</v>
      </c>
      <c r="BI150" s="69">
        <f>IF(Cover!$E$43="","",VLOOKUP(Cover!$E$43,'Calendar Calcs'!$B$2:$E1117,4,FALSE))</f>
        <v>1</v>
      </c>
      <c r="BJ150" s="69">
        <f>IF($BI150="","", IF($BI150&lt;BJ$23,0,IF($BI150&gt;=BJ$23,COUNTIFS('Calendar Calcs'!$E$2:$E1117,BJ$23),COUNTIFS('Calendar Calcs'!$E$2:$E1117,BJ$23,'Calendar Calcs'!$D$2:$D1117,"&lt;="&amp;WEEKDAY($V150)))))</f>
        <v>1</v>
      </c>
      <c r="BK150" s="69">
        <f t="shared" si="26"/>
        <v>6</v>
      </c>
      <c r="BN150" s="69" t="str">
        <f>IF(T150&gt;0,"FTE",IF(Cover!$E$47="Weekly",IF(S150&gt;29.75,"FTE","PTE"),IF(S150&gt;59.75,"FTE","PTE")))</f>
        <v>PTE</v>
      </c>
      <c r="BO150" s="69">
        <f>IF(BN150="FTE",30,IF(Cover!$E$47="Weekly",'STEP 2 EE Data'!S150,'STEP 2 EE Data'!S150/2))</f>
        <v>0</v>
      </c>
      <c r="BP150" s="209">
        <f t="shared" si="30"/>
        <v>0</v>
      </c>
      <c r="BQ150" s="209">
        <f t="shared" si="31"/>
        <v>0</v>
      </c>
      <c r="BR150" s="209">
        <f t="shared" si="32"/>
        <v>0</v>
      </c>
      <c r="BS150" s="209">
        <f t="shared" si="33"/>
        <v>0</v>
      </c>
      <c r="BT150" s="209">
        <f t="shared" si="34"/>
        <v>0</v>
      </c>
      <c r="BU150" s="209">
        <f t="shared" si="35"/>
        <v>0</v>
      </c>
      <c r="BV150" s="209">
        <f t="shared" si="36"/>
        <v>0</v>
      </c>
      <c r="BW150" s="209">
        <f t="shared" si="37"/>
        <v>0</v>
      </c>
      <c r="BX150" s="209">
        <f t="shared" si="38"/>
        <v>0</v>
      </c>
      <c r="CC150" s="210" t="str">
        <f>IF(B150="","",IF(C150="",IF(Cover!$E$47="Weekly",'STEP 3 EE Comp'!BI155*8,'STEP 3 EE Comp'!BI155*4),IF(Cover!$E$47="Weekly",'STEP 3 EE Comp'!BI155,'STEP 3 EE Comp'!BI155)))</f>
        <v/>
      </c>
      <c r="CD150" s="82" t="str">
        <f t="shared" si="39"/>
        <v/>
      </c>
      <c r="CE150" s="417">
        <f t="shared" si="40"/>
        <v>1</v>
      </c>
      <c r="CF150" s="82" t="str">
        <f t="shared" si="41"/>
        <v>Good</v>
      </c>
      <c r="CG150" s="82">
        <f t="shared" si="42"/>
        <v>0</v>
      </c>
      <c r="CH150" s="234">
        <f t="shared" si="43"/>
        <v>0</v>
      </c>
    </row>
    <row r="151" spans="1:86" s="69" customFormat="1" x14ac:dyDescent="0.3">
      <c r="A151" s="530"/>
      <c r="B151" s="477"/>
      <c r="C151" s="52"/>
      <c r="D151" s="565"/>
      <c r="E151" s="52"/>
      <c r="F151" s="507"/>
      <c r="G151" s="210">
        <f t="shared" si="44"/>
        <v>0</v>
      </c>
      <c r="H151" s="82">
        <f t="shared" si="25"/>
        <v>0</v>
      </c>
      <c r="I151" s="211"/>
      <c r="J151" s="441" t="s">
        <v>21</v>
      </c>
      <c r="K151" s="441" t="s">
        <v>21</v>
      </c>
      <c r="L151" s="441" t="s">
        <v>21</v>
      </c>
      <c r="M151" s="441" t="s">
        <v>21</v>
      </c>
      <c r="N151" s="568" t="s">
        <v>21</v>
      </c>
      <c r="O151" s="211"/>
      <c r="P151" s="212" t="str">
        <f>IF(B151="","",
IF(AND(V151="",W151="",B151&lt;&gt;""),"Employed",
IF(AND(V151&lt;&gt;"",W151="",B151&lt;&gt;""),"Terminated",
IF(AND(V151&lt;&gt;"",W151&lt;&gt;"",B151&lt;&gt;""),IF(W151&lt;Cover!$E$43,"Employed","Furloughed"),
IF(AND(V151="",W151&lt;&gt;"",B151&lt;&gt;""),IF(W151&lt;Cover!$E$43,"Employed","Rehired"))))))</f>
        <v/>
      </c>
      <c r="Q151" s="211"/>
      <c r="R151" s="536"/>
      <c r="S151" s="563"/>
      <c r="T151" s="536"/>
      <c r="U151" s="82">
        <f>IF(Cover!$E$47="Weekly",IF(T151&gt;0,T151,R151*S151),IF(T151&gt;0,T151,R151*S151)/2)</f>
        <v>0</v>
      </c>
      <c r="V151" s="564"/>
      <c r="W151" s="564"/>
      <c r="Y151" s="213" t="str">
        <f>IF($B151="","",IF('Actual Allocation Calc'!$AH$78="A",
IF($P151="Employed",$U151/7*BJ151,
IF(AND($P151="Terminated"),($U151/7*AP151),
IF(AND($P151="Furloughed"),($U151/7*AP151)+($U151/7*AZ151),
IF(AND($P151="Rehired"),($U151/7*AZ151),
IF(AND($P151="Terminated",AP151&gt;0),$U151,
IF($P151="Furloughed",IF(AP151&gt;0,$U151)+IF(AZ151&gt;0,$U151),
IF($P151="Rehired",IF(AZ151&gt;0,$U151)))))))),IF('Actual Allocation Calc'!$AH$78="C",'Actual Allocation Calc'!L151,'Actual Allocation Calc'!U151+IF($P151="Employed",$U151/7*BJ151,
IF(AND($P151="Terminated"),($U151/7*AP151),
IF(AND($P151="Furloughed"),($U151/7*AP151)+($U151/7*AZ151),
IF(AND($P151="Rehired"),($U151/7*AZ151),
IF(AND($P151="Terminated",AP151&gt;0),$U151,
IF($P151="Furloughed",IF(AP151&gt;0,$U151)+IF(AZ151&gt;0,$U151),
IF($P151="Rehired",IF(AZ151&gt;0,$U151))))))))*'Actual Allocation Calc'!$AH$99)))</f>
        <v/>
      </c>
      <c r="Z151" s="210" t="str">
        <f>IF($B151="","",IF('Actual Allocation Calc'!$AI$78="A",
IF($P151="Employed",$U151,
IF(AND($P151="Terminated"),($U151/7*AQ151),
IF(AND($P151="Furloughed"),($U151/7*AQ151)+($U151/7*BA151),
IF(AND($P151="Rehired"),($U151/7*BA151),
IF(AND($P151="Terminated",AQ151&gt;0),$U151,
IF($P151="Furloughed",IF(AQ151&gt;0,$U151)+IF(BA151&gt;0,$U151),
IF($P151="Rehired",IF(BA151&gt;0,$U151)))))))),IF('Actual Allocation Calc'!$AI$78="C",'Actual Allocation Calc'!M151,'Actual Allocation Calc'!V151+IF($P151="Employed",$U151,
IF(AND($P151="Terminated"),($U151/7*AQ151),
IF(AND($P151="Furloughed"),($U151/7*AQ151)+($U151/7*BA151),
IF(AND($P151="Rehired"),($U151/7*BA151),
IF(AND($P151="Terminated",AQ151&gt;0),$U151,
IF($P151="Furloughed",IF(AQ151&gt;0,$U151)+IF(BA151&gt;0,$U151),
IF($P151="Rehired",IF(BA151&gt;0,$U151))))))))*'Actual Allocation Calc'!$AI$99)))</f>
        <v/>
      </c>
      <c r="AA151" s="210" t="str">
        <f>IF($B151="","",IF('Actual Allocation Calc'!$AJ$78="A",
IF($P151="Employed",$U151,
IF(AND($P151="Terminated"),($U151/7*AR151),
IF(AND($P151="Furloughed"),($U151/7*AR151)+($U151/7*BB151),
IF(AND($P151="Rehired"),($U151/7*BB151),
IF(AND($P151="Terminated",AR151&gt;0),$U151,
IF($P151="Furloughed",IF(AR151&gt;0,$U151)+IF(BB151&gt;0,$U151),
IF($P151="Rehired",IF(BB151&gt;0,$U151)))))))),IF('Actual Allocation Calc'!$AJ$78="C",'Actual Allocation Calc'!N151,'Actual Allocation Calc'!W151+IF($P151="Employed",$U151,
IF(AND($P151="Terminated"),($U151/7*AR151),
IF(AND($P151="Furloughed"),($U151/7*AR151)+($U151/7*BB151),
IF(AND($P151="Rehired"),($U151/7*BB151),
IF(AND($P151="Terminated",AR151&gt;0),$U151,
IF($P151="Furloughed",IF(AR151&gt;0,$U151)+IF(BB151&gt;0,$U151),
IF($P151="Rehired",IF(BB151&gt;0,$U151))))))))*'Actual Allocation Calc'!$AJ$99)))</f>
        <v/>
      </c>
      <c r="AB151" s="210" t="str">
        <f>IF($B151="","",IF('Actual Allocation Calc'!$AK$78="A",
IF($P151="Employed",$U151,
IF(AND($P151="Terminated"),($U151/7*AS151),
IF(AND($P151="Furloughed"),($U151/7*AS151)+($U151/7*BC151),
IF(AND($P151="Rehired"),($U151/7*BC151),
IF(AND($P151="Terminated",AS151&gt;0),$U151,
IF($P151="Furloughed",IF(AS151&gt;0,$U151)+IF(BC151&gt;0,$U151),
IF($P151="Rehired",IF(BC151&gt;0,$U151)))))))),IF('Actual Allocation Calc'!$AK$78="C",'Actual Allocation Calc'!O151,'Actual Allocation Calc'!X151+IF($P151="Employed",$U151,
IF(AND($P151="Terminated"),($U151/7*AS151),
IF(AND($P151="Furloughed"),($U151/7*AS151)+($U151/7*BC151),
IF(AND($P151="Rehired"),($U151/7*BC151),
IF(AND($P151="Terminated",AS151&gt;0),$U151,
IF($P151="Furloughed",IF(AS151&gt;0,$U151)+IF(BC151&gt;0,$U151),
IF($P151="Rehired",IF(BC151&gt;0,$U151))))))))*'Actual Allocation Calc'!$AK$99)))</f>
        <v/>
      </c>
      <c r="AC151" s="210" t="str">
        <f>IF($B151="","",IF('Actual Allocation Calc'!$AL$78="A",
IF($P151="Employed",$U151,
IF(AND($P151="Terminated"),($U151/7*AT151),
IF(AND($P151="Furloughed"),($U151/7*AT151)+($U151/7*BD151),
IF(AND($P151="Rehired"),($U151/7*BD151),
IF(AND($P151="Terminated",AT151&gt;0),$U151,
IF($P151="Furloughed",IF(AT151&gt;0,$U151)+IF(BD151&gt;0,$U151),
IF($P151="Rehired",IF(BD151&gt;0,$U151)))))))),IF('Actual Allocation Calc'!$AL$78="C",'Actual Allocation Calc'!P151,'Actual Allocation Calc'!Y151+IF($P151="Employed",$U151,
IF(AND($P151="Terminated"),($U151/7*AT151),
IF(AND($P151="Furloughed"),($U151/7*AT151)+($U151/7*BD151),
IF(AND($P151="Rehired"),($U151/7*BD151),
IF(AND($P151="Terminated",AT151&gt;0),$U151,
IF($P151="Furloughed",IF(AT151&gt;0,$U151)+IF(BD151&gt;0,$U151),
IF($P151="Rehired",IF(BD151&gt;0,$U151))))))))*'Actual Allocation Calc'!$AL$99)))</f>
        <v/>
      </c>
      <c r="AD151" s="210" t="str">
        <f>IF($B151="","",IF('Actual Allocation Calc'!$AM$78="A",
IF($P151="Employed",$U151,
IF(AND($P151="Terminated"),($U151/7*AU151),
IF(AND($P151="Furloughed"),($U151/7*AU151)+($U151/7*BE151),
IF(AND($P151="Rehired"),($U151/7*BE151),
IF(AND($P151="Terminated",AU151&gt;0),$U151,
IF($P151="Furloughed",IF(AU151&gt;0,$U151)+IF(BE151&gt;0,$U151),
IF($P151="Rehired",IF(BE151&gt;0,$U151)))))))),IF('Actual Allocation Calc'!$AM$78="C",'Actual Allocation Calc'!Q151,'Actual Allocation Calc'!Z151+IF($P151="Employed",$U151,
IF(AND($P151="Terminated"),($U151/7*AU151),
IF(AND($P151="Furloughed"),($U151/7*AU151)+($U151/7*BE151),
IF(AND($P151="Rehired"),($U151/7*BE151),
IF(AND($P151="Terminated",AU151&gt;0),$U151,
IF($P151="Furloughed",IF(AU151&gt;0,$U151)+IF(BE151&gt;0,$U151),
IF($P151="Rehired",IF(BE151&gt;0,$U151))))))))*'Actual Allocation Calc'!$AM$99)))</f>
        <v/>
      </c>
      <c r="AE151" s="210" t="str">
        <f>IF($B151="","",IF('Actual Allocation Calc'!$AN$78="A",
IF($P151="Employed",$U151,
IF(AND($P151="Terminated"),($U151/7*AV151),
IF(AND($P151="Furloughed"),($U151/7*AV151)+($U151/7*BF151),
IF(AND($P151="Rehired"),($U151/7*BF151),
IF(AND($P151="Terminated",AV151&gt;0),$U151,
IF($P151="Furloughed",IF(AV151&gt;0,$U151)+IF(BF151&gt;0,$U151),
IF($P151="Rehired",IF(BF151&gt;0,$U151)))))))),IF('Actual Allocation Calc'!$AN$78="C",'Actual Allocation Calc'!R151,'Actual Allocation Calc'!AA151+IF($P151="Employed",$U151,
IF(AND($P151="Terminated"),($U151/7*AV151),
IF(AND($P151="Furloughed"),($U151/7*AV151)+($U151/7*BF151),
IF(AND($P151="Rehired"),($U151/7*BF151),
IF(AND($P151="Terminated",AV151&gt;0),$U151,
IF($P151="Furloughed",IF(AV151&gt;0,$U151)+IF(BF151&gt;0,$U151),
IF($P151="Rehired",IF(BF151&gt;0,$U151))))))))*'Actual Allocation Calc'!$AN$99)))</f>
        <v/>
      </c>
      <c r="AF151" s="210" t="str">
        <f>IF($B151="","",IF('Actual Allocation Calc'!$AO$78="A",
IF($P151="Employed",$U151,
IF(AND($P151="Terminated"),($U151/7*AW151),
IF(AND($P151="Furloughed"),($U151/7*AW151)+($U151/7*BG151),
IF(AND($P151="Rehired"),($U151/7*BG151),
IF(AND($P151="Terminated",AW151&gt;0),$U151,
IF($P151="Furloughed",IF(AW151&gt;0,$U151)+IF(BG151&gt;0,$U151),
IF($P151="Rehired",IF(BG151&gt;0,$U151)))))))),IF('Actual Allocation Calc'!$AO$78="C",'Actual Allocation Calc'!S151,'Actual Allocation Calc'!AB151+IF($P151="Employed",$U151,
IF(AND($P151="Terminated"),($U151/7*AW151),
IF(AND($P151="Furloughed"),($U151/7*AW151)+($U151/7*BG151),
IF(AND($P151="Rehired"),($U151/7*BG151),
IF(AND($P151="Terminated",AW151&gt;0),$U151,
IF($P151="Furloughed",IF(AW151&gt;0,$U151)+IF(BG151&gt;0,$U151),
IF($P151="Rehired",IF(BG151&gt;0,$U151))))))))*'Actual Allocation Calc'!$AO$99)))</f>
        <v/>
      </c>
      <c r="AG151" s="210" t="str">
        <f>IF($B151="","",IF('Actual Allocation Calc'!$AP$78="A",
IF($P151="Employed",$U151/7*BK151,
IF(AND($P151="Terminated"),($U151/7*AX151),
IF(AND($P151="Furloughed"),($U151/7*AX151)+($U151/7*BH151),
IF(AND($P151="Rehired"),($U151/7*BH151),
IF(AND($P151="Terminated",AX151&gt;0),$U151,
IF($P151="Furloughed",IF(AX151&gt;0,$U151)+IF(BH151&gt;0,$U151),
IF($P151="Rehired",IF(BH151&gt;0,$U151)))))))),IF('Actual Allocation Calc'!$AP$78="C",'Actual Allocation Calc'!T151,'Actual Allocation Calc'!AC151+IF($P151="Employed",$U151/7*BK151,
IF(AND($P151="Terminated"),($U151/7*AX151),
IF(AND($P151="Furloughed"),($U151/7*AX151)+($U151/7*BH151),
IF(AND($P151="Rehired"),($U151/7*BH151),
IF(AND($P151="Terminated",AX151&gt;0),$U151,
IF($P151="Furloughed",IF(AX151&gt;0,$U151)+IF(BH151&gt;0,$U151),
IF($P151="Rehired",IF(BH151&gt;0,$U151))))))))*'Actual Allocation Calc'!$AP$99)))</f>
        <v/>
      </c>
      <c r="AH151" s="536"/>
      <c r="AI151" s="82">
        <f t="shared" si="45"/>
        <v>0</v>
      </c>
      <c r="AJ151" s="210">
        <f t="shared" si="27"/>
        <v>0</v>
      </c>
      <c r="AK151" s="397" t="str">
        <f t="shared" si="28"/>
        <v/>
      </c>
      <c r="AM151" s="173"/>
      <c r="AO151" s="214" t="str">
        <f>IFERROR(IF($V151="","",VLOOKUP(V151,'Calendar Calcs'!$B$2:$E1118,4,FALSE)),0)</f>
        <v/>
      </c>
      <c r="AP151" s="69" t="str">
        <f>IF($AO151="","", IF($AO151&lt;AP$23,0,IF($AO151&gt;AP$23,COUNTIFS('Calendar Calcs'!$E$2:$E1118,AP$23),COUNTIFS('Calendar Calcs'!$E$2:$E1118,AP$23,'Calendar Calcs'!$D$2:$D1118,"&lt;="&amp;WEEKDAY($V151)))))</f>
        <v/>
      </c>
      <c r="AQ151" s="69" t="str">
        <f>IF($AO151="","", IF($AO151&lt;AQ$23,0,IF($AO151&gt;AQ$23,COUNTIFS('Calendar Calcs'!$E$2:$E1118,AQ$23),COUNTIFS('Calendar Calcs'!$E$2:$E1118,AQ$23,'Calendar Calcs'!$D$2:$D1118,"&lt;="&amp;WEEKDAY($V151)))))</f>
        <v/>
      </c>
      <c r="AR151" s="69" t="str">
        <f>IF($AO151="","", IF($AO151&lt;AR$23,0,IF($AO151&gt;AR$23,COUNTIFS('Calendar Calcs'!$E$2:$E1118,AR$23),COUNTIFS('Calendar Calcs'!$E$2:$E1118,AR$23,'Calendar Calcs'!$D$2:$D1118,"&lt;="&amp;WEEKDAY($V151)))))</f>
        <v/>
      </c>
      <c r="AS151" s="69" t="str">
        <f>IF($AO151="","", IF($AO151&lt;AS$23,0,IF($AO151&gt;AS$23,COUNTIFS('Calendar Calcs'!$E$2:$E1118,AS$23),COUNTIFS('Calendar Calcs'!$E$2:$E1118,AS$23,'Calendar Calcs'!$D$2:$D1118,"&lt;="&amp;WEEKDAY($V151)))))</f>
        <v/>
      </c>
      <c r="AT151" s="69" t="str">
        <f>IF($AO151="","", IF($AO151&lt;AT$23,0,IF($AO151&gt;AT$23,COUNTIFS('Calendar Calcs'!$E$2:$E1118,AT$23),COUNTIFS('Calendar Calcs'!$E$2:$E1118,AT$23,'Calendar Calcs'!$D$2:$D1118,"&lt;="&amp;WEEKDAY($V151)))))</f>
        <v/>
      </c>
      <c r="AU151" s="69" t="str">
        <f>IF($AO151="","", IF($AO151&lt;AU$23,0,IF($AO151&gt;AU$23,COUNTIFS('Calendar Calcs'!$E$2:$E1118,AU$23),COUNTIFS('Calendar Calcs'!$E$2:$E1118,AU$23,'Calendar Calcs'!$D$2:$D1118,"&lt;="&amp;WEEKDAY($V151)))))</f>
        <v/>
      </c>
      <c r="AV151" s="69" t="str">
        <f>IF($AO151="","", IF($AO151&lt;AV$23,0,IF($AO151&gt;AV$23,COUNTIFS('Calendar Calcs'!$E$2:$E1118,AV$23),COUNTIFS('Calendar Calcs'!$E$2:$E1118,AV$23,'Calendar Calcs'!$D$2:$D1118,"&lt;="&amp;WEEKDAY($V151)))))</f>
        <v/>
      </c>
      <c r="AW151" s="69" t="str">
        <f>IF($AO151="","", IF($AO151&lt;AW$23,0,IF($AO151&gt;AW$23,COUNTIFS('Calendar Calcs'!$E$2:$E1118,AW$23),COUNTIFS('Calendar Calcs'!$E$2:$E1118,AW$23,'Calendar Calcs'!$D$2:$D1118,"&lt;="&amp;WEEKDAY($V151)))))</f>
        <v/>
      </c>
      <c r="AX151" s="69" t="str">
        <f>IF($AO151="","", IF($AO151&lt;AX$23,0,IF($AO151&gt;AX$23,COUNTIFS('Calendar Calcs'!$E$2:$E1118,AX$23),COUNTIFS('Calendar Calcs'!$E$2:$E1118,AX$23,'Calendar Calcs'!$D$2:$D1118,"&lt;="&amp;WEEKDAY($V151)))))</f>
        <v/>
      </c>
      <c r="AY151" s="69" t="str">
        <f>IF($W151="","",VLOOKUP($W151,'Calendar Calcs'!$B$2:$E1118,4,FALSE))</f>
        <v/>
      </c>
      <c r="AZ151" s="69" t="str">
        <f>IF($AY151="","",IF($AY151&gt;AZ$23,0,IF($AY151&lt;AZ$23,COUNTIFS('Calendar Calcs'!$E$2:$E1118,AZ$23),COUNTIFS('Calendar Calcs'!$E$2:$E1118,AZ$23,'Calendar Calcs'!$D$2:$D1118,"&gt;="&amp;WEEKDAY($W151)))))</f>
        <v/>
      </c>
      <c r="BA151" s="69" t="str">
        <f>IF($AY151="","",IF($AY151&gt;BA$23,0,IF($AY151&lt;BA$23,COUNTIFS('Calendar Calcs'!$E$2:$E1118,BA$23),COUNTIFS('Calendar Calcs'!$E$2:$E1118,BA$23,'Calendar Calcs'!$D$2:$D1118,"&gt;="&amp;WEEKDAY($W151)))))</f>
        <v/>
      </c>
      <c r="BB151" s="69" t="str">
        <f>IF($AY151="","",IF($AY151&gt;BB$23,0,IF($AY151&lt;BB$23,COUNTIFS('Calendar Calcs'!$E$2:$E1118,BB$23),COUNTIFS('Calendar Calcs'!$E$2:$E1118,BB$23,'Calendar Calcs'!$D$2:$D1118,"&gt;="&amp;WEEKDAY($W151)))))</f>
        <v/>
      </c>
      <c r="BC151" s="69" t="str">
        <f>IF($AY151="","",IF($AY151&gt;BC$23,0,IF($AY151&lt;BC$23,COUNTIFS('Calendar Calcs'!$E$2:$E1118,BC$23),COUNTIFS('Calendar Calcs'!$E$2:$E1118,BC$23,'Calendar Calcs'!$D$2:$D1118,"&gt;="&amp;WEEKDAY($W151)))))</f>
        <v/>
      </c>
      <c r="BD151" s="69" t="str">
        <f>IF($AY151="","",IF($AY151&gt;BD$23,0,IF($AY151&lt;BD$23,COUNTIFS('Calendar Calcs'!$E$2:$E1118,BD$23),COUNTIFS('Calendar Calcs'!$E$2:$E1118,BD$23,'Calendar Calcs'!$D$2:$D1118,"&gt;="&amp;WEEKDAY($W151)))))</f>
        <v/>
      </c>
      <c r="BE151" s="69" t="str">
        <f>IF($AY151="","",IF($AY151&gt;BE$23,0,IF($AY151&lt;BE$23,COUNTIFS('Calendar Calcs'!$E$2:$E1118,BE$23),COUNTIFS('Calendar Calcs'!$E$2:$E1118,BE$23,'Calendar Calcs'!$D$2:$D1118,"&gt;="&amp;WEEKDAY($W151)))))</f>
        <v/>
      </c>
      <c r="BF151" s="69" t="str">
        <f>IF($AY151="","",IF($AY151&gt;BF$23,0,IF($AY151&lt;BF$23,COUNTIFS('Calendar Calcs'!$E$2:$E1118,BF$23),COUNTIFS('Calendar Calcs'!$E$2:$E1118,BF$23,'Calendar Calcs'!$D$2:$D1118,"&gt;="&amp;WEEKDAY($W151)))))</f>
        <v/>
      </c>
      <c r="BG151" s="69" t="str">
        <f>IF($AY151="","",IF($AY151&gt;BG$23,0,IF($AY151&lt;BG$23,COUNTIFS('Calendar Calcs'!$E$2:$E1118,BG$23),COUNTIFS('Calendar Calcs'!$E$2:$E1118,BG$23,'Calendar Calcs'!$D$2:$D1118,"&gt;="&amp;WEEKDAY($W151)))))</f>
        <v/>
      </c>
      <c r="BH151" s="69">
        <f t="shared" si="29"/>
        <v>6</v>
      </c>
      <c r="BI151" s="69">
        <f>IF(Cover!$E$43="","",VLOOKUP(Cover!$E$43,'Calendar Calcs'!$B$2:$E1118,4,FALSE))</f>
        <v>1</v>
      </c>
      <c r="BJ151" s="69">
        <f>IF($BI151="","", IF($BI151&lt;BJ$23,0,IF($BI151&gt;=BJ$23,COUNTIFS('Calendar Calcs'!$E$2:$E1118,BJ$23),COUNTIFS('Calendar Calcs'!$E$2:$E1118,BJ$23,'Calendar Calcs'!$D$2:$D1118,"&lt;="&amp;WEEKDAY($V151)))))</f>
        <v>1</v>
      </c>
      <c r="BK151" s="69">
        <f t="shared" si="26"/>
        <v>6</v>
      </c>
      <c r="BN151" s="69" t="str">
        <f>IF(T151&gt;0,"FTE",IF(Cover!$E$47="Weekly",IF(S151&gt;29.75,"FTE","PTE"),IF(S151&gt;59.75,"FTE","PTE")))</f>
        <v>PTE</v>
      </c>
      <c r="BO151" s="69">
        <f>IF(BN151="FTE",30,IF(Cover!$E$47="Weekly",'STEP 2 EE Data'!S151,'STEP 2 EE Data'!S151/2))</f>
        <v>0</v>
      </c>
      <c r="BP151" s="209">
        <f t="shared" si="30"/>
        <v>0</v>
      </c>
      <c r="BQ151" s="209">
        <f t="shared" si="31"/>
        <v>0</v>
      </c>
      <c r="BR151" s="209">
        <f t="shared" si="32"/>
        <v>0</v>
      </c>
      <c r="BS151" s="209">
        <f t="shared" si="33"/>
        <v>0</v>
      </c>
      <c r="BT151" s="209">
        <f t="shared" si="34"/>
        <v>0</v>
      </c>
      <c r="BU151" s="209">
        <f t="shared" si="35"/>
        <v>0</v>
      </c>
      <c r="BV151" s="209">
        <f t="shared" si="36"/>
        <v>0</v>
      </c>
      <c r="BW151" s="209">
        <f t="shared" si="37"/>
        <v>0</v>
      </c>
      <c r="BX151" s="209">
        <f t="shared" si="38"/>
        <v>0</v>
      </c>
      <c r="CC151" s="210" t="str">
        <f>IF(B151="","",IF(C151="",IF(Cover!$E$47="Weekly",'STEP 3 EE Comp'!BI156*8,'STEP 3 EE Comp'!BI156*4),IF(Cover!$E$47="Weekly",'STEP 3 EE Comp'!BI156,'STEP 3 EE Comp'!BI156)))</f>
        <v/>
      </c>
      <c r="CD151" s="82" t="str">
        <f t="shared" si="39"/>
        <v/>
      </c>
      <c r="CE151" s="417">
        <f t="shared" si="40"/>
        <v>1</v>
      </c>
      <c r="CF151" s="82" t="str">
        <f t="shared" si="41"/>
        <v>Good</v>
      </c>
      <c r="CG151" s="82">
        <f t="shared" si="42"/>
        <v>0</v>
      </c>
      <c r="CH151" s="234">
        <f t="shared" si="43"/>
        <v>0</v>
      </c>
    </row>
    <row r="152" spans="1:86" s="69" customFormat="1" x14ac:dyDescent="0.3">
      <c r="A152" s="530"/>
      <c r="B152" s="477"/>
      <c r="C152" s="52"/>
      <c r="D152" s="565"/>
      <c r="E152" s="52"/>
      <c r="F152" s="507"/>
      <c r="G152" s="210">
        <f t="shared" si="44"/>
        <v>0</v>
      </c>
      <c r="H152" s="82">
        <f t="shared" ref="H152:H215" si="46">+G152*0.75/52*8</f>
        <v>0</v>
      </c>
      <c r="I152" s="211"/>
      <c r="J152" s="441" t="s">
        <v>21</v>
      </c>
      <c r="K152" s="441" t="s">
        <v>21</v>
      </c>
      <c r="L152" s="441" t="s">
        <v>21</v>
      </c>
      <c r="M152" s="441" t="s">
        <v>21</v>
      </c>
      <c r="N152" s="568" t="s">
        <v>21</v>
      </c>
      <c r="O152" s="211"/>
      <c r="P152" s="212" t="str">
        <f>IF(B152="","",
IF(AND(V152="",W152="",B152&lt;&gt;""),"Employed",
IF(AND(V152&lt;&gt;"",W152="",B152&lt;&gt;""),"Terminated",
IF(AND(V152&lt;&gt;"",W152&lt;&gt;"",B152&lt;&gt;""),IF(W152&lt;Cover!$E$43,"Employed","Furloughed"),
IF(AND(V152="",W152&lt;&gt;"",B152&lt;&gt;""),IF(W152&lt;Cover!$E$43,"Employed","Rehired"))))))</f>
        <v/>
      </c>
      <c r="Q152" s="211"/>
      <c r="R152" s="536"/>
      <c r="S152" s="563"/>
      <c r="T152" s="536"/>
      <c r="U152" s="82">
        <f>IF(Cover!$E$47="Weekly",IF(T152&gt;0,T152,R152*S152),IF(T152&gt;0,T152,R152*S152)/2)</f>
        <v>0</v>
      </c>
      <c r="V152" s="564"/>
      <c r="W152" s="564"/>
      <c r="Y152" s="213" t="str">
        <f>IF($B152="","",IF('Actual Allocation Calc'!$AH$78="A",
IF($P152="Employed",$U152/7*BJ152,
IF(AND($P152="Terminated"),($U152/7*AP152),
IF(AND($P152="Furloughed"),($U152/7*AP152)+($U152/7*AZ152),
IF(AND($P152="Rehired"),($U152/7*AZ152),
IF(AND($P152="Terminated",AP152&gt;0),$U152,
IF($P152="Furloughed",IF(AP152&gt;0,$U152)+IF(AZ152&gt;0,$U152),
IF($P152="Rehired",IF(AZ152&gt;0,$U152)))))))),IF('Actual Allocation Calc'!$AH$78="C",'Actual Allocation Calc'!L152,'Actual Allocation Calc'!U152+IF($P152="Employed",$U152/7*BJ152,
IF(AND($P152="Terminated"),($U152/7*AP152),
IF(AND($P152="Furloughed"),($U152/7*AP152)+($U152/7*AZ152),
IF(AND($P152="Rehired"),($U152/7*AZ152),
IF(AND($P152="Terminated",AP152&gt;0),$U152,
IF($P152="Furloughed",IF(AP152&gt;0,$U152)+IF(AZ152&gt;0,$U152),
IF($P152="Rehired",IF(AZ152&gt;0,$U152))))))))*'Actual Allocation Calc'!$AH$99)))</f>
        <v/>
      </c>
      <c r="Z152" s="210" t="str">
        <f>IF($B152="","",IF('Actual Allocation Calc'!$AI$78="A",
IF($P152="Employed",$U152,
IF(AND($P152="Terminated"),($U152/7*AQ152),
IF(AND($P152="Furloughed"),($U152/7*AQ152)+($U152/7*BA152),
IF(AND($P152="Rehired"),($U152/7*BA152),
IF(AND($P152="Terminated",AQ152&gt;0),$U152,
IF($P152="Furloughed",IF(AQ152&gt;0,$U152)+IF(BA152&gt;0,$U152),
IF($P152="Rehired",IF(BA152&gt;0,$U152)))))))),IF('Actual Allocation Calc'!$AI$78="C",'Actual Allocation Calc'!M152,'Actual Allocation Calc'!V152+IF($P152="Employed",$U152,
IF(AND($P152="Terminated"),($U152/7*AQ152),
IF(AND($P152="Furloughed"),($U152/7*AQ152)+($U152/7*BA152),
IF(AND($P152="Rehired"),($U152/7*BA152),
IF(AND($P152="Terminated",AQ152&gt;0),$U152,
IF($P152="Furloughed",IF(AQ152&gt;0,$U152)+IF(BA152&gt;0,$U152),
IF($P152="Rehired",IF(BA152&gt;0,$U152))))))))*'Actual Allocation Calc'!$AI$99)))</f>
        <v/>
      </c>
      <c r="AA152" s="210" t="str">
        <f>IF($B152="","",IF('Actual Allocation Calc'!$AJ$78="A",
IF($P152="Employed",$U152,
IF(AND($P152="Terminated"),($U152/7*AR152),
IF(AND($P152="Furloughed"),($U152/7*AR152)+($U152/7*BB152),
IF(AND($P152="Rehired"),($U152/7*BB152),
IF(AND($P152="Terminated",AR152&gt;0),$U152,
IF($P152="Furloughed",IF(AR152&gt;0,$U152)+IF(BB152&gt;0,$U152),
IF($P152="Rehired",IF(BB152&gt;0,$U152)))))))),IF('Actual Allocation Calc'!$AJ$78="C",'Actual Allocation Calc'!N152,'Actual Allocation Calc'!W152+IF($P152="Employed",$U152,
IF(AND($P152="Terminated"),($U152/7*AR152),
IF(AND($P152="Furloughed"),($U152/7*AR152)+($U152/7*BB152),
IF(AND($P152="Rehired"),($U152/7*BB152),
IF(AND($P152="Terminated",AR152&gt;0),$U152,
IF($P152="Furloughed",IF(AR152&gt;0,$U152)+IF(BB152&gt;0,$U152),
IF($P152="Rehired",IF(BB152&gt;0,$U152))))))))*'Actual Allocation Calc'!$AJ$99)))</f>
        <v/>
      </c>
      <c r="AB152" s="210" t="str">
        <f>IF($B152="","",IF('Actual Allocation Calc'!$AK$78="A",
IF($P152="Employed",$U152,
IF(AND($P152="Terminated"),($U152/7*AS152),
IF(AND($P152="Furloughed"),($U152/7*AS152)+($U152/7*BC152),
IF(AND($P152="Rehired"),($U152/7*BC152),
IF(AND($P152="Terminated",AS152&gt;0),$U152,
IF($P152="Furloughed",IF(AS152&gt;0,$U152)+IF(BC152&gt;0,$U152),
IF($P152="Rehired",IF(BC152&gt;0,$U152)))))))),IF('Actual Allocation Calc'!$AK$78="C",'Actual Allocation Calc'!O152,'Actual Allocation Calc'!X152+IF($P152="Employed",$U152,
IF(AND($P152="Terminated"),($U152/7*AS152),
IF(AND($P152="Furloughed"),($U152/7*AS152)+($U152/7*BC152),
IF(AND($P152="Rehired"),($U152/7*BC152),
IF(AND($P152="Terminated",AS152&gt;0),$U152,
IF($P152="Furloughed",IF(AS152&gt;0,$U152)+IF(BC152&gt;0,$U152),
IF($P152="Rehired",IF(BC152&gt;0,$U152))))))))*'Actual Allocation Calc'!$AK$99)))</f>
        <v/>
      </c>
      <c r="AC152" s="210" t="str">
        <f>IF($B152="","",IF('Actual Allocation Calc'!$AL$78="A",
IF($P152="Employed",$U152,
IF(AND($P152="Terminated"),($U152/7*AT152),
IF(AND($P152="Furloughed"),($U152/7*AT152)+($U152/7*BD152),
IF(AND($P152="Rehired"),($U152/7*BD152),
IF(AND($P152="Terminated",AT152&gt;0),$U152,
IF($P152="Furloughed",IF(AT152&gt;0,$U152)+IF(BD152&gt;0,$U152),
IF($P152="Rehired",IF(BD152&gt;0,$U152)))))))),IF('Actual Allocation Calc'!$AL$78="C",'Actual Allocation Calc'!P152,'Actual Allocation Calc'!Y152+IF($P152="Employed",$U152,
IF(AND($P152="Terminated"),($U152/7*AT152),
IF(AND($P152="Furloughed"),($U152/7*AT152)+($U152/7*BD152),
IF(AND($P152="Rehired"),($U152/7*BD152),
IF(AND($P152="Terminated",AT152&gt;0),$U152,
IF($P152="Furloughed",IF(AT152&gt;0,$U152)+IF(BD152&gt;0,$U152),
IF($P152="Rehired",IF(BD152&gt;0,$U152))))))))*'Actual Allocation Calc'!$AL$99)))</f>
        <v/>
      </c>
      <c r="AD152" s="210" t="str">
        <f>IF($B152="","",IF('Actual Allocation Calc'!$AM$78="A",
IF($P152="Employed",$U152,
IF(AND($P152="Terminated"),($U152/7*AU152),
IF(AND($P152="Furloughed"),($U152/7*AU152)+($U152/7*BE152),
IF(AND($P152="Rehired"),($U152/7*BE152),
IF(AND($P152="Terminated",AU152&gt;0),$U152,
IF($P152="Furloughed",IF(AU152&gt;0,$U152)+IF(BE152&gt;0,$U152),
IF($P152="Rehired",IF(BE152&gt;0,$U152)))))))),IF('Actual Allocation Calc'!$AM$78="C",'Actual Allocation Calc'!Q152,'Actual Allocation Calc'!Z152+IF($P152="Employed",$U152,
IF(AND($P152="Terminated"),($U152/7*AU152),
IF(AND($P152="Furloughed"),($U152/7*AU152)+($U152/7*BE152),
IF(AND($P152="Rehired"),($U152/7*BE152),
IF(AND($P152="Terminated",AU152&gt;0),$U152,
IF($P152="Furloughed",IF(AU152&gt;0,$U152)+IF(BE152&gt;0,$U152),
IF($P152="Rehired",IF(BE152&gt;0,$U152))))))))*'Actual Allocation Calc'!$AM$99)))</f>
        <v/>
      </c>
      <c r="AE152" s="210" t="str">
        <f>IF($B152="","",IF('Actual Allocation Calc'!$AN$78="A",
IF($P152="Employed",$U152,
IF(AND($P152="Terminated"),($U152/7*AV152),
IF(AND($P152="Furloughed"),($U152/7*AV152)+($U152/7*BF152),
IF(AND($P152="Rehired"),($U152/7*BF152),
IF(AND($P152="Terminated",AV152&gt;0),$U152,
IF($P152="Furloughed",IF(AV152&gt;0,$U152)+IF(BF152&gt;0,$U152),
IF($P152="Rehired",IF(BF152&gt;0,$U152)))))))),IF('Actual Allocation Calc'!$AN$78="C",'Actual Allocation Calc'!R152,'Actual Allocation Calc'!AA152+IF($P152="Employed",$U152,
IF(AND($P152="Terminated"),($U152/7*AV152),
IF(AND($P152="Furloughed"),($U152/7*AV152)+($U152/7*BF152),
IF(AND($P152="Rehired"),($U152/7*BF152),
IF(AND($P152="Terminated",AV152&gt;0),$U152,
IF($P152="Furloughed",IF(AV152&gt;0,$U152)+IF(BF152&gt;0,$U152),
IF($P152="Rehired",IF(BF152&gt;0,$U152))))))))*'Actual Allocation Calc'!$AN$99)))</f>
        <v/>
      </c>
      <c r="AF152" s="210" t="str">
        <f>IF($B152="","",IF('Actual Allocation Calc'!$AO$78="A",
IF($P152="Employed",$U152,
IF(AND($P152="Terminated"),($U152/7*AW152),
IF(AND($P152="Furloughed"),($U152/7*AW152)+($U152/7*BG152),
IF(AND($P152="Rehired"),($U152/7*BG152),
IF(AND($P152="Terminated",AW152&gt;0),$U152,
IF($P152="Furloughed",IF(AW152&gt;0,$U152)+IF(BG152&gt;0,$U152),
IF($P152="Rehired",IF(BG152&gt;0,$U152)))))))),IF('Actual Allocation Calc'!$AO$78="C",'Actual Allocation Calc'!S152,'Actual Allocation Calc'!AB152+IF($P152="Employed",$U152,
IF(AND($P152="Terminated"),($U152/7*AW152),
IF(AND($P152="Furloughed"),($U152/7*AW152)+($U152/7*BG152),
IF(AND($P152="Rehired"),($U152/7*BG152),
IF(AND($P152="Terminated",AW152&gt;0),$U152,
IF($P152="Furloughed",IF(AW152&gt;0,$U152)+IF(BG152&gt;0,$U152),
IF($P152="Rehired",IF(BG152&gt;0,$U152))))))))*'Actual Allocation Calc'!$AO$99)))</f>
        <v/>
      </c>
      <c r="AG152" s="210" t="str">
        <f>IF($B152="","",IF('Actual Allocation Calc'!$AP$78="A",
IF($P152="Employed",$U152/7*BK152,
IF(AND($P152="Terminated"),($U152/7*AX152),
IF(AND($P152="Furloughed"),($U152/7*AX152)+($U152/7*BH152),
IF(AND($P152="Rehired"),($U152/7*BH152),
IF(AND($P152="Terminated",AX152&gt;0),$U152,
IF($P152="Furloughed",IF(AX152&gt;0,$U152)+IF(BH152&gt;0,$U152),
IF($P152="Rehired",IF(BH152&gt;0,$U152)))))))),IF('Actual Allocation Calc'!$AP$78="C",'Actual Allocation Calc'!T152,'Actual Allocation Calc'!AC152+IF($P152="Employed",$U152/7*BK152,
IF(AND($P152="Terminated"),($U152/7*AX152),
IF(AND($P152="Furloughed"),($U152/7*AX152)+($U152/7*BH152),
IF(AND($P152="Rehired"),($U152/7*BH152),
IF(AND($P152="Terminated",AX152&gt;0),$U152,
IF($P152="Furloughed",IF(AX152&gt;0,$U152)+IF(BH152&gt;0,$U152),
IF($P152="Rehired",IF(BH152&gt;0,$U152))))))))*'Actual Allocation Calc'!$AP$99)))</f>
        <v/>
      </c>
      <c r="AH152" s="536"/>
      <c r="AI152" s="82">
        <f t="shared" si="45"/>
        <v>0</v>
      </c>
      <c r="AJ152" s="210">
        <f t="shared" si="27"/>
        <v>0</v>
      </c>
      <c r="AK152" s="397" t="str">
        <f t="shared" si="28"/>
        <v/>
      </c>
      <c r="AM152" s="173"/>
      <c r="AO152" s="214" t="str">
        <f>IFERROR(IF($V152="","",VLOOKUP(V152,'Calendar Calcs'!$B$2:$E1119,4,FALSE)),0)</f>
        <v/>
      </c>
      <c r="AP152" s="69" t="str">
        <f>IF($AO152="","", IF($AO152&lt;AP$23,0,IF($AO152&gt;AP$23,COUNTIFS('Calendar Calcs'!$E$2:$E1119,AP$23),COUNTIFS('Calendar Calcs'!$E$2:$E1119,AP$23,'Calendar Calcs'!$D$2:$D1119,"&lt;="&amp;WEEKDAY($V152)))))</f>
        <v/>
      </c>
      <c r="AQ152" s="69" t="str">
        <f>IF($AO152="","", IF($AO152&lt;AQ$23,0,IF($AO152&gt;AQ$23,COUNTIFS('Calendar Calcs'!$E$2:$E1119,AQ$23),COUNTIFS('Calendar Calcs'!$E$2:$E1119,AQ$23,'Calendar Calcs'!$D$2:$D1119,"&lt;="&amp;WEEKDAY($V152)))))</f>
        <v/>
      </c>
      <c r="AR152" s="69" t="str">
        <f>IF($AO152="","", IF($AO152&lt;AR$23,0,IF($AO152&gt;AR$23,COUNTIFS('Calendar Calcs'!$E$2:$E1119,AR$23),COUNTIFS('Calendar Calcs'!$E$2:$E1119,AR$23,'Calendar Calcs'!$D$2:$D1119,"&lt;="&amp;WEEKDAY($V152)))))</f>
        <v/>
      </c>
      <c r="AS152" s="69" t="str">
        <f>IF($AO152="","", IF($AO152&lt;AS$23,0,IF($AO152&gt;AS$23,COUNTIFS('Calendar Calcs'!$E$2:$E1119,AS$23),COUNTIFS('Calendar Calcs'!$E$2:$E1119,AS$23,'Calendar Calcs'!$D$2:$D1119,"&lt;="&amp;WEEKDAY($V152)))))</f>
        <v/>
      </c>
      <c r="AT152" s="69" t="str">
        <f>IF($AO152="","", IF($AO152&lt;AT$23,0,IF($AO152&gt;AT$23,COUNTIFS('Calendar Calcs'!$E$2:$E1119,AT$23),COUNTIFS('Calendar Calcs'!$E$2:$E1119,AT$23,'Calendar Calcs'!$D$2:$D1119,"&lt;="&amp;WEEKDAY($V152)))))</f>
        <v/>
      </c>
      <c r="AU152" s="69" t="str">
        <f>IF($AO152="","", IF($AO152&lt;AU$23,0,IF($AO152&gt;AU$23,COUNTIFS('Calendar Calcs'!$E$2:$E1119,AU$23),COUNTIFS('Calendar Calcs'!$E$2:$E1119,AU$23,'Calendar Calcs'!$D$2:$D1119,"&lt;="&amp;WEEKDAY($V152)))))</f>
        <v/>
      </c>
      <c r="AV152" s="69" t="str">
        <f>IF($AO152="","", IF($AO152&lt;AV$23,0,IF($AO152&gt;AV$23,COUNTIFS('Calendar Calcs'!$E$2:$E1119,AV$23),COUNTIFS('Calendar Calcs'!$E$2:$E1119,AV$23,'Calendar Calcs'!$D$2:$D1119,"&lt;="&amp;WEEKDAY($V152)))))</f>
        <v/>
      </c>
      <c r="AW152" s="69" t="str">
        <f>IF($AO152="","", IF($AO152&lt;AW$23,0,IF($AO152&gt;AW$23,COUNTIFS('Calendar Calcs'!$E$2:$E1119,AW$23),COUNTIFS('Calendar Calcs'!$E$2:$E1119,AW$23,'Calendar Calcs'!$D$2:$D1119,"&lt;="&amp;WEEKDAY($V152)))))</f>
        <v/>
      </c>
      <c r="AX152" s="69" t="str">
        <f>IF($AO152="","", IF($AO152&lt;AX$23,0,IF($AO152&gt;AX$23,COUNTIFS('Calendar Calcs'!$E$2:$E1119,AX$23),COUNTIFS('Calendar Calcs'!$E$2:$E1119,AX$23,'Calendar Calcs'!$D$2:$D1119,"&lt;="&amp;WEEKDAY($V152)))))</f>
        <v/>
      </c>
      <c r="AY152" s="69" t="str">
        <f>IF($W152="","",VLOOKUP($W152,'Calendar Calcs'!$B$2:$E1119,4,FALSE))</f>
        <v/>
      </c>
      <c r="AZ152" s="69" t="str">
        <f>IF($AY152="","",IF($AY152&gt;AZ$23,0,IF($AY152&lt;AZ$23,COUNTIFS('Calendar Calcs'!$E$2:$E1119,AZ$23),COUNTIFS('Calendar Calcs'!$E$2:$E1119,AZ$23,'Calendar Calcs'!$D$2:$D1119,"&gt;="&amp;WEEKDAY($W152)))))</f>
        <v/>
      </c>
      <c r="BA152" s="69" t="str">
        <f>IF($AY152="","",IF($AY152&gt;BA$23,0,IF($AY152&lt;BA$23,COUNTIFS('Calendar Calcs'!$E$2:$E1119,BA$23),COUNTIFS('Calendar Calcs'!$E$2:$E1119,BA$23,'Calendar Calcs'!$D$2:$D1119,"&gt;="&amp;WEEKDAY($W152)))))</f>
        <v/>
      </c>
      <c r="BB152" s="69" t="str">
        <f>IF($AY152="","",IF($AY152&gt;BB$23,0,IF($AY152&lt;BB$23,COUNTIFS('Calendar Calcs'!$E$2:$E1119,BB$23),COUNTIFS('Calendar Calcs'!$E$2:$E1119,BB$23,'Calendar Calcs'!$D$2:$D1119,"&gt;="&amp;WEEKDAY($W152)))))</f>
        <v/>
      </c>
      <c r="BC152" s="69" t="str">
        <f>IF($AY152="","",IF($AY152&gt;BC$23,0,IF($AY152&lt;BC$23,COUNTIFS('Calendar Calcs'!$E$2:$E1119,BC$23),COUNTIFS('Calendar Calcs'!$E$2:$E1119,BC$23,'Calendar Calcs'!$D$2:$D1119,"&gt;="&amp;WEEKDAY($W152)))))</f>
        <v/>
      </c>
      <c r="BD152" s="69" t="str">
        <f>IF($AY152="","",IF($AY152&gt;BD$23,0,IF($AY152&lt;BD$23,COUNTIFS('Calendar Calcs'!$E$2:$E1119,BD$23),COUNTIFS('Calendar Calcs'!$E$2:$E1119,BD$23,'Calendar Calcs'!$D$2:$D1119,"&gt;="&amp;WEEKDAY($W152)))))</f>
        <v/>
      </c>
      <c r="BE152" s="69" t="str">
        <f>IF($AY152="","",IF($AY152&gt;BE$23,0,IF($AY152&lt;BE$23,COUNTIFS('Calendar Calcs'!$E$2:$E1119,BE$23),COUNTIFS('Calendar Calcs'!$E$2:$E1119,BE$23,'Calendar Calcs'!$D$2:$D1119,"&gt;="&amp;WEEKDAY($W152)))))</f>
        <v/>
      </c>
      <c r="BF152" s="69" t="str">
        <f>IF($AY152="","",IF($AY152&gt;BF$23,0,IF($AY152&lt;BF$23,COUNTIFS('Calendar Calcs'!$E$2:$E1119,BF$23),COUNTIFS('Calendar Calcs'!$E$2:$E1119,BF$23,'Calendar Calcs'!$D$2:$D1119,"&gt;="&amp;WEEKDAY($W152)))))</f>
        <v/>
      </c>
      <c r="BG152" s="69" t="str">
        <f>IF($AY152="","",IF($AY152&gt;BG$23,0,IF($AY152&lt;BG$23,COUNTIFS('Calendar Calcs'!$E$2:$E1119,BG$23),COUNTIFS('Calendar Calcs'!$E$2:$E1119,BG$23,'Calendar Calcs'!$D$2:$D1119,"&gt;="&amp;WEEKDAY($W152)))))</f>
        <v/>
      </c>
      <c r="BH152" s="69">
        <f t="shared" si="29"/>
        <v>6</v>
      </c>
      <c r="BI152" s="69">
        <f>IF(Cover!$E$43="","",VLOOKUP(Cover!$E$43,'Calendar Calcs'!$B$2:$E1119,4,FALSE))</f>
        <v>1</v>
      </c>
      <c r="BJ152" s="69">
        <f>IF($BI152="","", IF($BI152&lt;BJ$23,0,IF($BI152&gt;=BJ$23,COUNTIFS('Calendar Calcs'!$E$2:$E1119,BJ$23),COUNTIFS('Calendar Calcs'!$E$2:$E1119,BJ$23,'Calendar Calcs'!$D$2:$D1119,"&lt;="&amp;WEEKDAY($V152)))))</f>
        <v>1</v>
      </c>
      <c r="BK152" s="69">
        <f t="shared" ref="BK152:BK215" si="47">7-BJ152</f>
        <v>6</v>
      </c>
      <c r="BN152" s="69" t="str">
        <f>IF(T152&gt;0,"FTE",IF(Cover!$E$47="Weekly",IF(S152&gt;29.75,"FTE","PTE"),IF(S152&gt;59.75,"FTE","PTE")))</f>
        <v>PTE</v>
      </c>
      <c r="BO152" s="69">
        <f>IF(BN152="FTE",30,IF(Cover!$E$47="Weekly",'STEP 2 EE Data'!S152,'STEP 2 EE Data'!S152/2))</f>
        <v>0</v>
      </c>
      <c r="BP152" s="209">
        <f t="shared" si="30"/>
        <v>0</v>
      </c>
      <c r="BQ152" s="209">
        <f t="shared" si="31"/>
        <v>0</v>
      </c>
      <c r="BR152" s="209">
        <f t="shared" si="32"/>
        <v>0</v>
      </c>
      <c r="BS152" s="209">
        <f t="shared" si="33"/>
        <v>0</v>
      </c>
      <c r="BT152" s="209">
        <f t="shared" si="34"/>
        <v>0</v>
      </c>
      <c r="BU152" s="209">
        <f t="shared" si="35"/>
        <v>0</v>
      </c>
      <c r="BV152" s="209">
        <f t="shared" si="36"/>
        <v>0</v>
      </c>
      <c r="BW152" s="209">
        <f t="shared" si="37"/>
        <v>0</v>
      </c>
      <c r="BX152" s="209">
        <f t="shared" si="38"/>
        <v>0</v>
      </c>
      <c r="CC152" s="210" t="str">
        <f>IF(B152="","",IF(C152="",IF(Cover!$E$47="Weekly",'STEP 3 EE Comp'!BI157*8,'STEP 3 EE Comp'!BI157*4),IF(Cover!$E$47="Weekly",'STEP 3 EE Comp'!BI157,'STEP 3 EE Comp'!BI157)))</f>
        <v/>
      </c>
      <c r="CD152" s="82" t="str">
        <f t="shared" si="39"/>
        <v/>
      </c>
      <c r="CE152" s="417">
        <f t="shared" si="40"/>
        <v>1</v>
      </c>
      <c r="CF152" s="82" t="str">
        <f t="shared" si="41"/>
        <v>Good</v>
      </c>
      <c r="CG152" s="82">
        <f t="shared" si="42"/>
        <v>0</v>
      </c>
      <c r="CH152" s="234">
        <f t="shared" si="43"/>
        <v>0</v>
      </c>
    </row>
    <row r="153" spans="1:86" s="69" customFormat="1" x14ac:dyDescent="0.3">
      <c r="A153" s="554"/>
      <c r="B153" s="478"/>
      <c r="C153" s="52"/>
      <c r="D153" s="565"/>
      <c r="E153" s="52"/>
      <c r="F153" s="507"/>
      <c r="G153" s="210">
        <f t="shared" si="44"/>
        <v>0</v>
      </c>
      <c r="H153" s="82">
        <f t="shared" si="46"/>
        <v>0</v>
      </c>
      <c r="I153" s="211"/>
      <c r="J153" s="441" t="s">
        <v>21</v>
      </c>
      <c r="K153" s="441" t="s">
        <v>21</v>
      </c>
      <c r="L153" s="441" t="s">
        <v>21</v>
      </c>
      <c r="M153" s="441" t="s">
        <v>21</v>
      </c>
      <c r="N153" s="568" t="s">
        <v>21</v>
      </c>
      <c r="O153" s="211"/>
      <c r="P153" s="212" t="str">
        <f>IF(B153="","",
IF(AND(V153="",W153="",B153&lt;&gt;""),"Employed",
IF(AND(V153&lt;&gt;"",W153="",B153&lt;&gt;""),"Terminated",
IF(AND(V153&lt;&gt;"",W153&lt;&gt;"",B153&lt;&gt;""),IF(W153&lt;Cover!$E$43,"Employed","Furloughed"),
IF(AND(V153="",W153&lt;&gt;"",B153&lt;&gt;""),IF(W153&lt;Cover!$E$43,"Employed","Rehired"))))))</f>
        <v/>
      </c>
      <c r="Q153" s="211"/>
      <c r="R153" s="536"/>
      <c r="S153" s="563"/>
      <c r="T153" s="536"/>
      <c r="U153" s="82">
        <f>IF(Cover!$E$47="Weekly",IF(T153&gt;0,T153,R153*S153),IF(T153&gt;0,T153,R153*S153)/2)</f>
        <v>0</v>
      </c>
      <c r="V153" s="564"/>
      <c r="W153" s="564"/>
      <c r="Y153" s="213" t="str">
        <f>IF($B153="","",IF('Actual Allocation Calc'!$AH$78="A",
IF($P153="Employed",$U153/7*BJ153,
IF(AND($P153="Terminated"),($U153/7*AP153),
IF(AND($P153="Furloughed"),($U153/7*AP153)+($U153/7*AZ153),
IF(AND($P153="Rehired"),($U153/7*AZ153),
IF(AND($P153="Terminated",AP153&gt;0),$U153,
IF($P153="Furloughed",IF(AP153&gt;0,$U153)+IF(AZ153&gt;0,$U153),
IF($P153="Rehired",IF(AZ153&gt;0,$U153)))))))),IF('Actual Allocation Calc'!$AH$78="C",'Actual Allocation Calc'!L153,'Actual Allocation Calc'!U153+IF($P153="Employed",$U153/7*BJ153,
IF(AND($P153="Terminated"),($U153/7*AP153),
IF(AND($P153="Furloughed"),($U153/7*AP153)+($U153/7*AZ153),
IF(AND($P153="Rehired"),($U153/7*AZ153),
IF(AND($P153="Terminated",AP153&gt;0),$U153,
IF($P153="Furloughed",IF(AP153&gt;0,$U153)+IF(AZ153&gt;0,$U153),
IF($P153="Rehired",IF(AZ153&gt;0,$U153))))))))*'Actual Allocation Calc'!$AH$99)))</f>
        <v/>
      </c>
      <c r="Z153" s="210" t="str">
        <f>IF($B153="","",IF('Actual Allocation Calc'!$AI$78="A",
IF($P153="Employed",$U153,
IF(AND($P153="Terminated"),($U153/7*AQ153),
IF(AND($P153="Furloughed"),($U153/7*AQ153)+($U153/7*BA153),
IF(AND($P153="Rehired"),($U153/7*BA153),
IF(AND($P153="Terminated",AQ153&gt;0),$U153,
IF($P153="Furloughed",IF(AQ153&gt;0,$U153)+IF(BA153&gt;0,$U153),
IF($P153="Rehired",IF(BA153&gt;0,$U153)))))))),IF('Actual Allocation Calc'!$AI$78="C",'Actual Allocation Calc'!M153,'Actual Allocation Calc'!V153+IF($P153="Employed",$U153,
IF(AND($P153="Terminated"),($U153/7*AQ153),
IF(AND($P153="Furloughed"),($U153/7*AQ153)+($U153/7*BA153),
IF(AND($P153="Rehired"),($U153/7*BA153),
IF(AND($P153="Terminated",AQ153&gt;0),$U153,
IF($P153="Furloughed",IF(AQ153&gt;0,$U153)+IF(BA153&gt;0,$U153),
IF($P153="Rehired",IF(BA153&gt;0,$U153))))))))*'Actual Allocation Calc'!$AI$99)))</f>
        <v/>
      </c>
      <c r="AA153" s="210" t="str">
        <f>IF($B153="","",IF('Actual Allocation Calc'!$AJ$78="A",
IF($P153="Employed",$U153,
IF(AND($P153="Terminated"),($U153/7*AR153),
IF(AND($P153="Furloughed"),($U153/7*AR153)+($U153/7*BB153),
IF(AND($P153="Rehired"),($U153/7*BB153),
IF(AND($P153="Terminated",AR153&gt;0),$U153,
IF($P153="Furloughed",IF(AR153&gt;0,$U153)+IF(BB153&gt;0,$U153),
IF($P153="Rehired",IF(BB153&gt;0,$U153)))))))),IF('Actual Allocation Calc'!$AJ$78="C",'Actual Allocation Calc'!N153,'Actual Allocation Calc'!W153+IF($P153="Employed",$U153,
IF(AND($P153="Terminated"),($U153/7*AR153),
IF(AND($P153="Furloughed"),($U153/7*AR153)+($U153/7*BB153),
IF(AND($P153="Rehired"),($U153/7*BB153),
IF(AND($P153="Terminated",AR153&gt;0),$U153,
IF($P153="Furloughed",IF(AR153&gt;0,$U153)+IF(BB153&gt;0,$U153),
IF($P153="Rehired",IF(BB153&gt;0,$U153))))))))*'Actual Allocation Calc'!$AJ$99)))</f>
        <v/>
      </c>
      <c r="AB153" s="210" t="str">
        <f>IF($B153="","",IF('Actual Allocation Calc'!$AK$78="A",
IF($P153="Employed",$U153,
IF(AND($P153="Terminated"),($U153/7*AS153),
IF(AND($P153="Furloughed"),($U153/7*AS153)+($U153/7*BC153),
IF(AND($P153="Rehired"),($U153/7*BC153),
IF(AND($P153="Terminated",AS153&gt;0),$U153,
IF($P153="Furloughed",IF(AS153&gt;0,$U153)+IF(BC153&gt;0,$U153),
IF($P153="Rehired",IF(BC153&gt;0,$U153)))))))),IF('Actual Allocation Calc'!$AK$78="C",'Actual Allocation Calc'!O153,'Actual Allocation Calc'!X153+IF($P153="Employed",$U153,
IF(AND($P153="Terminated"),($U153/7*AS153),
IF(AND($P153="Furloughed"),($U153/7*AS153)+($U153/7*BC153),
IF(AND($P153="Rehired"),($U153/7*BC153),
IF(AND($P153="Terminated",AS153&gt;0),$U153,
IF($P153="Furloughed",IF(AS153&gt;0,$U153)+IF(BC153&gt;0,$U153),
IF($P153="Rehired",IF(BC153&gt;0,$U153))))))))*'Actual Allocation Calc'!$AK$99)))</f>
        <v/>
      </c>
      <c r="AC153" s="210" t="str">
        <f>IF($B153="","",IF('Actual Allocation Calc'!$AL$78="A",
IF($P153="Employed",$U153,
IF(AND($P153="Terminated"),($U153/7*AT153),
IF(AND($P153="Furloughed"),($U153/7*AT153)+($U153/7*BD153),
IF(AND($P153="Rehired"),($U153/7*BD153),
IF(AND($P153="Terminated",AT153&gt;0),$U153,
IF($P153="Furloughed",IF(AT153&gt;0,$U153)+IF(BD153&gt;0,$U153),
IF($P153="Rehired",IF(BD153&gt;0,$U153)))))))),IF('Actual Allocation Calc'!$AL$78="C",'Actual Allocation Calc'!P153,'Actual Allocation Calc'!Y153+IF($P153="Employed",$U153,
IF(AND($P153="Terminated"),($U153/7*AT153),
IF(AND($P153="Furloughed"),($U153/7*AT153)+($U153/7*BD153),
IF(AND($P153="Rehired"),($U153/7*BD153),
IF(AND($P153="Terminated",AT153&gt;0),$U153,
IF($P153="Furloughed",IF(AT153&gt;0,$U153)+IF(BD153&gt;0,$U153),
IF($P153="Rehired",IF(BD153&gt;0,$U153))))))))*'Actual Allocation Calc'!$AL$99)))</f>
        <v/>
      </c>
      <c r="AD153" s="210" t="str">
        <f>IF($B153="","",IF('Actual Allocation Calc'!$AM$78="A",
IF($P153="Employed",$U153,
IF(AND($P153="Terminated"),($U153/7*AU153),
IF(AND($P153="Furloughed"),($U153/7*AU153)+($U153/7*BE153),
IF(AND($P153="Rehired"),($U153/7*BE153),
IF(AND($P153="Terminated",AU153&gt;0),$U153,
IF($P153="Furloughed",IF(AU153&gt;0,$U153)+IF(BE153&gt;0,$U153),
IF($P153="Rehired",IF(BE153&gt;0,$U153)))))))),IF('Actual Allocation Calc'!$AM$78="C",'Actual Allocation Calc'!Q153,'Actual Allocation Calc'!Z153+IF($P153="Employed",$U153,
IF(AND($P153="Terminated"),($U153/7*AU153),
IF(AND($P153="Furloughed"),($U153/7*AU153)+($U153/7*BE153),
IF(AND($P153="Rehired"),($U153/7*BE153),
IF(AND($P153="Terminated",AU153&gt;0),$U153,
IF($P153="Furloughed",IF(AU153&gt;0,$U153)+IF(BE153&gt;0,$U153),
IF($P153="Rehired",IF(BE153&gt;0,$U153))))))))*'Actual Allocation Calc'!$AM$99)))</f>
        <v/>
      </c>
      <c r="AE153" s="210" t="str">
        <f>IF($B153="","",IF('Actual Allocation Calc'!$AN$78="A",
IF($P153="Employed",$U153,
IF(AND($P153="Terminated"),($U153/7*AV153),
IF(AND($P153="Furloughed"),($U153/7*AV153)+($U153/7*BF153),
IF(AND($P153="Rehired"),($U153/7*BF153),
IF(AND($P153="Terminated",AV153&gt;0),$U153,
IF($P153="Furloughed",IF(AV153&gt;0,$U153)+IF(BF153&gt;0,$U153),
IF($P153="Rehired",IF(BF153&gt;0,$U153)))))))),IF('Actual Allocation Calc'!$AN$78="C",'Actual Allocation Calc'!R153,'Actual Allocation Calc'!AA153+IF($P153="Employed",$U153,
IF(AND($P153="Terminated"),($U153/7*AV153),
IF(AND($P153="Furloughed"),($U153/7*AV153)+($U153/7*BF153),
IF(AND($P153="Rehired"),($U153/7*BF153),
IF(AND($P153="Terminated",AV153&gt;0),$U153,
IF($P153="Furloughed",IF(AV153&gt;0,$U153)+IF(BF153&gt;0,$U153),
IF($P153="Rehired",IF(BF153&gt;0,$U153))))))))*'Actual Allocation Calc'!$AN$99)))</f>
        <v/>
      </c>
      <c r="AF153" s="210" t="str">
        <f>IF($B153="","",IF('Actual Allocation Calc'!$AO$78="A",
IF($P153="Employed",$U153,
IF(AND($P153="Terminated"),($U153/7*AW153),
IF(AND($P153="Furloughed"),($U153/7*AW153)+($U153/7*BG153),
IF(AND($P153="Rehired"),($U153/7*BG153),
IF(AND($P153="Terminated",AW153&gt;0),$U153,
IF($P153="Furloughed",IF(AW153&gt;0,$U153)+IF(BG153&gt;0,$U153),
IF($P153="Rehired",IF(BG153&gt;0,$U153)))))))),IF('Actual Allocation Calc'!$AO$78="C",'Actual Allocation Calc'!S153,'Actual Allocation Calc'!AB153+IF($P153="Employed",$U153,
IF(AND($P153="Terminated"),($U153/7*AW153),
IF(AND($P153="Furloughed"),($U153/7*AW153)+($U153/7*BG153),
IF(AND($P153="Rehired"),($U153/7*BG153),
IF(AND($P153="Terminated",AW153&gt;0),$U153,
IF($P153="Furloughed",IF(AW153&gt;0,$U153)+IF(BG153&gt;0,$U153),
IF($P153="Rehired",IF(BG153&gt;0,$U153))))))))*'Actual Allocation Calc'!$AO$99)))</f>
        <v/>
      </c>
      <c r="AG153" s="210" t="str">
        <f>IF($B153="","",IF('Actual Allocation Calc'!$AP$78="A",
IF($P153="Employed",$U153/7*BK153,
IF(AND($P153="Terminated"),($U153/7*AX153),
IF(AND($P153="Furloughed"),($U153/7*AX153)+($U153/7*BH153),
IF(AND($P153="Rehired"),($U153/7*BH153),
IF(AND($P153="Terminated",AX153&gt;0),$U153,
IF($P153="Furloughed",IF(AX153&gt;0,$U153)+IF(BH153&gt;0,$U153),
IF($P153="Rehired",IF(BH153&gt;0,$U153)))))))),IF('Actual Allocation Calc'!$AP$78="C",'Actual Allocation Calc'!T153,'Actual Allocation Calc'!AC153+IF($P153="Employed",$U153/7*BK153,
IF(AND($P153="Terminated"),($U153/7*AX153),
IF(AND($P153="Furloughed"),($U153/7*AX153)+($U153/7*BH153),
IF(AND($P153="Rehired"),($U153/7*BH153),
IF(AND($P153="Terminated",AX153&gt;0),$U153,
IF($P153="Furloughed",IF(AX153&gt;0,$U153)+IF(BH153&gt;0,$U153),
IF($P153="Rehired",IF(BH153&gt;0,$U153))))))))*'Actual Allocation Calc'!$AP$99)))</f>
        <v/>
      </c>
      <c r="AH153" s="536"/>
      <c r="AI153" s="82">
        <f t="shared" si="45"/>
        <v>0</v>
      </c>
      <c r="AJ153" s="210">
        <f t="shared" ref="AJ153:AJ216" si="48">+IF(AI153&gt;15385,15385,AI153)</f>
        <v>0</v>
      </c>
      <c r="AK153" s="397" t="str">
        <f t="shared" ref="AK153:AK216" si="49">IF(B153="","",MIN(IF(J153="Yes",0,IF(L153="Yes",0,CH153)),0))</f>
        <v/>
      </c>
      <c r="AM153" s="173"/>
      <c r="AO153" s="214" t="str">
        <f>IFERROR(IF($V153="","",VLOOKUP(V153,'Calendar Calcs'!$B$2:$E1120,4,FALSE)),0)</f>
        <v/>
      </c>
      <c r="AP153" s="69" t="str">
        <f>IF($AO153="","", IF($AO153&lt;AP$23,0,IF($AO153&gt;AP$23,COUNTIFS('Calendar Calcs'!$E$2:$E1120,AP$23),COUNTIFS('Calendar Calcs'!$E$2:$E1120,AP$23,'Calendar Calcs'!$D$2:$D1120,"&lt;="&amp;WEEKDAY($V153)))))</f>
        <v/>
      </c>
      <c r="AQ153" s="69" t="str">
        <f>IF($AO153="","", IF($AO153&lt;AQ$23,0,IF($AO153&gt;AQ$23,COUNTIFS('Calendar Calcs'!$E$2:$E1120,AQ$23),COUNTIFS('Calendar Calcs'!$E$2:$E1120,AQ$23,'Calendar Calcs'!$D$2:$D1120,"&lt;="&amp;WEEKDAY($V153)))))</f>
        <v/>
      </c>
      <c r="AR153" s="69" t="str">
        <f>IF($AO153="","", IF($AO153&lt;AR$23,0,IF($AO153&gt;AR$23,COUNTIFS('Calendar Calcs'!$E$2:$E1120,AR$23),COUNTIFS('Calendar Calcs'!$E$2:$E1120,AR$23,'Calendar Calcs'!$D$2:$D1120,"&lt;="&amp;WEEKDAY($V153)))))</f>
        <v/>
      </c>
      <c r="AS153" s="69" t="str">
        <f>IF($AO153="","", IF($AO153&lt;AS$23,0,IF($AO153&gt;AS$23,COUNTIFS('Calendar Calcs'!$E$2:$E1120,AS$23),COUNTIFS('Calendar Calcs'!$E$2:$E1120,AS$23,'Calendar Calcs'!$D$2:$D1120,"&lt;="&amp;WEEKDAY($V153)))))</f>
        <v/>
      </c>
      <c r="AT153" s="69" t="str">
        <f>IF($AO153="","", IF($AO153&lt;AT$23,0,IF($AO153&gt;AT$23,COUNTIFS('Calendar Calcs'!$E$2:$E1120,AT$23),COUNTIFS('Calendar Calcs'!$E$2:$E1120,AT$23,'Calendar Calcs'!$D$2:$D1120,"&lt;="&amp;WEEKDAY($V153)))))</f>
        <v/>
      </c>
      <c r="AU153" s="69" t="str">
        <f>IF($AO153="","", IF($AO153&lt;AU$23,0,IF($AO153&gt;AU$23,COUNTIFS('Calendar Calcs'!$E$2:$E1120,AU$23),COUNTIFS('Calendar Calcs'!$E$2:$E1120,AU$23,'Calendar Calcs'!$D$2:$D1120,"&lt;="&amp;WEEKDAY($V153)))))</f>
        <v/>
      </c>
      <c r="AV153" s="69" t="str">
        <f>IF($AO153="","", IF($AO153&lt;AV$23,0,IF($AO153&gt;AV$23,COUNTIFS('Calendar Calcs'!$E$2:$E1120,AV$23),COUNTIFS('Calendar Calcs'!$E$2:$E1120,AV$23,'Calendar Calcs'!$D$2:$D1120,"&lt;="&amp;WEEKDAY($V153)))))</f>
        <v/>
      </c>
      <c r="AW153" s="69" t="str">
        <f>IF($AO153="","", IF($AO153&lt;AW$23,0,IF($AO153&gt;AW$23,COUNTIFS('Calendar Calcs'!$E$2:$E1120,AW$23),COUNTIFS('Calendar Calcs'!$E$2:$E1120,AW$23,'Calendar Calcs'!$D$2:$D1120,"&lt;="&amp;WEEKDAY($V153)))))</f>
        <v/>
      </c>
      <c r="AX153" s="69" t="str">
        <f>IF($AO153="","", IF($AO153&lt;AX$23,0,IF($AO153&gt;AX$23,COUNTIFS('Calendar Calcs'!$E$2:$E1120,AX$23),COUNTIFS('Calendar Calcs'!$E$2:$E1120,AX$23,'Calendar Calcs'!$D$2:$D1120,"&lt;="&amp;WEEKDAY($V153)))))</f>
        <v/>
      </c>
      <c r="AY153" s="69" t="str">
        <f>IF($W153="","",VLOOKUP($W153,'Calendar Calcs'!$B$2:$E1120,4,FALSE))</f>
        <v/>
      </c>
      <c r="AZ153" s="69" t="str">
        <f>IF($AY153="","",IF($AY153&gt;AZ$23,0,IF($AY153&lt;AZ$23,COUNTIFS('Calendar Calcs'!$E$2:$E1120,AZ$23),COUNTIFS('Calendar Calcs'!$E$2:$E1120,AZ$23,'Calendar Calcs'!$D$2:$D1120,"&gt;="&amp;WEEKDAY($W153)))))</f>
        <v/>
      </c>
      <c r="BA153" s="69" t="str">
        <f>IF($AY153="","",IF($AY153&gt;BA$23,0,IF($AY153&lt;BA$23,COUNTIFS('Calendar Calcs'!$E$2:$E1120,BA$23),COUNTIFS('Calendar Calcs'!$E$2:$E1120,BA$23,'Calendar Calcs'!$D$2:$D1120,"&gt;="&amp;WEEKDAY($W153)))))</f>
        <v/>
      </c>
      <c r="BB153" s="69" t="str">
        <f>IF($AY153="","",IF($AY153&gt;BB$23,0,IF($AY153&lt;BB$23,COUNTIFS('Calendar Calcs'!$E$2:$E1120,BB$23),COUNTIFS('Calendar Calcs'!$E$2:$E1120,BB$23,'Calendar Calcs'!$D$2:$D1120,"&gt;="&amp;WEEKDAY($W153)))))</f>
        <v/>
      </c>
      <c r="BC153" s="69" t="str">
        <f>IF($AY153="","",IF($AY153&gt;BC$23,0,IF($AY153&lt;BC$23,COUNTIFS('Calendar Calcs'!$E$2:$E1120,BC$23),COUNTIFS('Calendar Calcs'!$E$2:$E1120,BC$23,'Calendar Calcs'!$D$2:$D1120,"&gt;="&amp;WEEKDAY($W153)))))</f>
        <v/>
      </c>
      <c r="BD153" s="69" t="str">
        <f>IF($AY153="","",IF($AY153&gt;BD$23,0,IF($AY153&lt;BD$23,COUNTIFS('Calendar Calcs'!$E$2:$E1120,BD$23),COUNTIFS('Calendar Calcs'!$E$2:$E1120,BD$23,'Calendar Calcs'!$D$2:$D1120,"&gt;="&amp;WEEKDAY($W153)))))</f>
        <v/>
      </c>
      <c r="BE153" s="69" t="str">
        <f>IF($AY153="","",IF($AY153&gt;BE$23,0,IF($AY153&lt;BE$23,COUNTIFS('Calendar Calcs'!$E$2:$E1120,BE$23),COUNTIFS('Calendar Calcs'!$E$2:$E1120,BE$23,'Calendar Calcs'!$D$2:$D1120,"&gt;="&amp;WEEKDAY($W153)))))</f>
        <v/>
      </c>
      <c r="BF153" s="69" t="str">
        <f>IF($AY153="","",IF($AY153&gt;BF$23,0,IF($AY153&lt;BF$23,COUNTIFS('Calendar Calcs'!$E$2:$E1120,BF$23),COUNTIFS('Calendar Calcs'!$E$2:$E1120,BF$23,'Calendar Calcs'!$D$2:$D1120,"&gt;="&amp;WEEKDAY($W153)))))</f>
        <v/>
      </c>
      <c r="BG153" s="69" t="str">
        <f>IF($AY153="","",IF($AY153&gt;BG$23,0,IF($AY153&lt;BG$23,COUNTIFS('Calendar Calcs'!$E$2:$E1120,BG$23),COUNTIFS('Calendar Calcs'!$E$2:$E1120,BG$23,'Calendar Calcs'!$D$2:$D1120,"&gt;="&amp;WEEKDAY($W153)))))</f>
        <v/>
      </c>
      <c r="BH153" s="69">
        <f t="shared" ref="BH153:BH216" si="50">+BK153</f>
        <v>6</v>
      </c>
      <c r="BI153" s="69">
        <f>IF(Cover!$E$43="","",VLOOKUP(Cover!$E$43,'Calendar Calcs'!$B$2:$E1120,4,FALSE))</f>
        <v>1</v>
      </c>
      <c r="BJ153" s="69">
        <f>IF($BI153="","", IF($BI153&lt;BJ$23,0,IF($BI153&gt;=BJ$23,COUNTIFS('Calendar Calcs'!$E$2:$E1120,BJ$23),COUNTIFS('Calendar Calcs'!$E$2:$E1120,BJ$23,'Calendar Calcs'!$D$2:$D1120,"&lt;="&amp;WEEKDAY($V153)))))</f>
        <v>1</v>
      </c>
      <c r="BK153" s="69">
        <f t="shared" si="47"/>
        <v>6</v>
      </c>
      <c r="BN153" s="69" t="str">
        <f>IF(T153&gt;0,"FTE",IF(Cover!$E$47="Weekly",IF(S153&gt;29.75,"FTE","PTE"),IF(S153&gt;59.75,"FTE","PTE")))</f>
        <v>PTE</v>
      </c>
      <c r="BO153" s="69">
        <f>IF(BN153="FTE",30,IF(Cover!$E$47="Weekly",'STEP 2 EE Data'!S153,'STEP 2 EE Data'!S153/2))</f>
        <v>0</v>
      </c>
      <c r="BP153" s="209">
        <f t="shared" ref="BP153:BP216" si="51">IF(BO153=0,0,Y153/U153*BO153)</f>
        <v>0</v>
      </c>
      <c r="BQ153" s="209">
        <f t="shared" ref="BQ153:BQ216" si="52">IF(BO153=0,0,Z153/U153*BO153)</f>
        <v>0</v>
      </c>
      <c r="BR153" s="209">
        <f t="shared" ref="BR153:BR216" si="53">IF(BO153=0,0,AA153/U153*BO153)</f>
        <v>0</v>
      </c>
      <c r="BS153" s="209">
        <f t="shared" ref="BS153:BS216" si="54">IF(BO153=0,0,AB153/U153*BO153)</f>
        <v>0</v>
      </c>
      <c r="BT153" s="209">
        <f t="shared" ref="BT153:BT216" si="55">IF(BO153=0,0,AC153/U153*BO153)</f>
        <v>0</v>
      </c>
      <c r="BU153" s="209">
        <f t="shared" ref="BU153:BU216" si="56">IF(BO153=0,0,AD153/U153*BO153)</f>
        <v>0</v>
      </c>
      <c r="BV153" s="209">
        <f t="shared" ref="BV153:BV216" si="57">IF(BO153=0,0,AF153/U153*BO153)</f>
        <v>0</v>
      </c>
      <c r="BW153" s="209">
        <f t="shared" ref="BW153:BW216" si="58">IF(BO153=0,0,AF153/U153*BO153)</f>
        <v>0</v>
      </c>
      <c r="BX153" s="209">
        <f t="shared" ref="BX153:BX216" si="59">IF(BO153=0,0,AG153/U153*BO153)</f>
        <v>0</v>
      </c>
      <c r="CC153" s="210" t="str">
        <f>IF(B153="","",IF(C153="",IF(Cover!$E$47="Weekly",'STEP 3 EE Comp'!BI158*8,'STEP 3 EE Comp'!BI158*4),IF(Cover!$E$47="Weekly",'STEP 3 EE Comp'!BI158,'STEP 3 EE Comp'!BI158)))</f>
        <v/>
      </c>
      <c r="CD153" s="82" t="str">
        <f t="shared" ref="CD153:CD216" si="60">IF(B153="","",IF(C153="",E153/F153*8,C153))</f>
        <v/>
      </c>
      <c r="CE153" s="417">
        <f t="shared" ref="CE153:CE216" si="61">IF(AI153=0,1,IF(CD153="","",IF(CD153="","",IF(CD153=0,1,CC153/CD153))))</f>
        <v>1</v>
      </c>
      <c r="CF153" s="82" t="str">
        <f t="shared" ref="CF153:CF216" si="62">IF(CE153="","",IF(CE153&gt;=0.75,"Good",IF(M153="Yes","Q2",CC153-(CD153*0.75))))</f>
        <v>Good</v>
      </c>
      <c r="CG153" s="82">
        <f t="shared" ref="CG153:CG216" si="63">IF(CF153="Good",0,IF(CF153="Q2",IF(N153="Yes",0,CC153-(CD153*0.75)),CF153))</f>
        <v>0</v>
      </c>
      <c r="CH153" s="234">
        <f t="shared" ref="CH153:CH216" si="64">IF(C153="",CG153,IF(CG153=0,0,CG153*D153*8))</f>
        <v>0</v>
      </c>
    </row>
    <row r="154" spans="1:86" s="69" customFormat="1" x14ac:dyDescent="0.3">
      <c r="A154" s="530"/>
      <c r="B154" s="477"/>
      <c r="C154" s="52"/>
      <c r="D154" s="565"/>
      <c r="E154" s="52"/>
      <c r="F154" s="507"/>
      <c r="G154" s="210">
        <f t="shared" si="44"/>
        <v>0</v>
      </c>
      <c r="H154" s="82">
        <f t="shared" si="46"/>
        <v>0</v>
      </c>
      <c r="I154" s="211"/>
      <c r="J154" s="441" t="s">
        <v>21</v>
      </c>
      <c r="K154" s="441" t="s">
        <v>21</v>
      </c>
      <c r="L154" s="441" t="s">
        <v>21</v>
      </c>
      <c r="M154" s="441" t="s">
        <v>21</v>
      </c>
      <c r="N154" s="568" t="s">
        <v>21</v>
      </c>
      <c r="O154" s="211"/>
      <c r="P154" s="212" t="str">
        <f>IF(B154="","",
IF(AND(V154="",W154="",B154&lt;&gt;""),"Employed",
IF(AND(V154&lt;&gt;"",W154="",B154&lt;&gt;""),"Terminated",
IF(AND(V154&lt;&gt;"",W154&lt;&gt;"",B154&lt;&gt;""),IF(W154&lt;Cover!$E$43,"Employed","Furloughed"),
IF(AND(V154="",W154&lt;&gt;"",B154&lt;&gt;""),IF(W154&lt;Cover!$E$43,"Employed","Rehired"))))))</f>
        <v/>
      </c>
      <c r="Q154" s="211"/>
      <c r="R154" s="536"/>
      <c r="S154" s="563"/>
      <c r="T154" s="536"/>
      <c r="U154" s="82">
        <f>IF(Cover!$E$47="Weekly",IF(T154&gt;0,T154,R154*S154),IF(T154&gt;0,T154,R154*S154)/2)</f>
        <v>0</v>
      </c>
      <c r="V154" s="564"/>
      <c r="W154" s="564"/>
      <c r="Y154" s="213" t="str">
        <f>IF($B154="","",IF('Actual Allocation Calc'!$AH$78="A",
IF($P154="Employed",$U154/7*BJ154,
IF(AND($P154="Terminated"),($U154/7*AP154),
IF(AND($P154="Furloughed"),($U154/7*AP154)+($U154/7*AZ154),
IF(AND($P154="Rehired"),($U154/7*AZ154),
IF(AND($P154="Terminated",AP154&gt;0),$U154,
IF($P154="Furloughed",IF(AP154&gt;0,$U154)+IF(AZ154&gt;0,$U154),
IF($P154="Rehired",IF(AZ154&gt;0,$U154)))))))),IF('Actual Allocation Calc'!$AH$78="C",'Actual Allocation Calc'!L154,'Actual Allocation Calc'!U154+IF($P154="Employed",$U154/7*BJ154,
IF(AND($P154="Terminated"),($U154/7*AP154),
IF(AND($P154="Furloughed"),($U154/7*AP154)+($U154/7*AZ154),
IF(AND($P154="Rehired"),($U154/7*AZ154),
IF(AND($P154="Terminated",AP154&gt;0),$U154,
IF($P154="Furloughed",IF(AP154&gt;0,$U154)+IF(AZ154&gt;0,$U154),
IF($P154="Rehired",IF(AZ154&gt;0,$U154))))))))*'Actual Allocation Calc'!$AH$99)))</f>
        <v/>
      </c>
      <c r="Z154" s="210" t="str">
        <f>IF($B154="","",IF('Actual Allocation Calc'!$AI$78="A",
IF($P154="Employed",$U154,
IF(AND($P154="Terminated"),($U154/7*AQ154),
IF(AND($P154="Furloughed"),($U154/7*AQ154)+($U154/7*BA154),
IF(AND($P154="Rehired"),($U154/7*BA154),
IF(AND($P154="Terminated",AQ154&gt;0),$U154,
IF($P154="Furloughed",IF(AQ154&gt;0,$U154)+IF(BA154&gt;0,$U154),
IF($P154="Rehired",IF(BA154&gt;0,$U154)))))))),IF('Actual Allocation Calc'!$AI$78="C",'Actual Allocation Calc'!M154,'Actual Allocation Calc'!V154+IF($P154="Employed",$U154,
IF(AND($P154="Terminated"),($U154/7*AQ154),
IF(AND($P154="Furloughed"),($U154/7*AQ154)+($U154/7*BA154),
IF(AND($P154="Rehired"),($U154/7*BA154),
IF(AND($P154="Terminated",AQ154&gt;0),$U154,
IF($P154="Furloughed",IF(AQ154&gt;0,$U154)+IF(BA154&gt;0,$U154),
IF($P154="Rehired",IF(BA154&gt;0,$U154))))))))*'Actual Allocation Calc'!$AI$99)))</f>
        <v/>
      </c>
      <c r="AA154" s="210" t="str">
        <f>IF($B154="","",IF('Actual Allocation Calc'!$AJ$78="A",
IF($P154="Employed",$U154,
IF(AND($P154="Terminated"),($U154/7*AR154),
IF(AND($P154="Furloughed"),($U154/7*AR154)+($U154/7*BB154),
IF(AND($P154="Rehired"),($U154/7*BB154),
IF(AND($P154="Terminated",AR154&gt;0),$U154,
IF($P154="Furloughed",IF(AR154&gt;0,$U154)+IF(BB154&gt;0,$U154),
IF($P154="Rehired",IF(BB154&gt;0,$U154)))))))),IF('Actual Allocation Calc'!$AJ$78="C",'Actual Allocation Calc'!N154,'Actual Allocation Calc'!W154+IF($P154="Employed",$U154,
IF(AND($P154="Terminated"),($U154/7*AR154),
IF(AND($P154="Furloughed"),($U154/7*AR154)+($U154/7*BB154),
IF(AND($P154="Rehired"),($U154/7*BB154),
IF(AND($P154="Terminated",AR154&gt;0),$U154,
IF($P154="Furloughed",IF(AR154&gt;0,$U154)+IF(BB154&gt;0,$U154),
IF($P154="Rehired",IF(BB154&gt;0,$U154))))))))*'Actual Allocation Calc'!$AJ$99)))</f>
        <v/>
      </c>
      <c r="AB154" s="210" t="str">
        <f>IF($B154="","",IF('Actual Allocation Calc'!$AK$78="A",
IF($P154="Employed",$U154,
IF(AND($P154="Terminated"),($U154/7*AS154),
IF(AND($P154="Furloughed"),($U154/7*AS154)+($U154/7*BC154),
IF(AND($P154="Rehired"),($U154/7*BC154),
IF(AND($P154="Terminated",AS154&gt;0),$U154,
IF($P154="Furloughed",IF(AS154&gt;0,$U154)+IF(BC154&gt;0,$U154),
IF($P154="Rehired",IF(BC154&gt;0,$U154)))))))),IF('Actual Allocation Calc'!$AK$78="C",'Actual Allocation Calc'!O154,'Actual Allocation Calc'!X154+IF($P154="Employed",$U154,
IF(AND($P154="Terminated"),($U154/7*AS154),
IF(AND($P154="Furloughed"),($U154/7*AS154)+($U154/7*BC154),
IF(AND($P154="Rehired"),($U154/7*BC154),
IF(AND($P154="Terminated",AS154&gt;0),$U154,
IF($P154="Furloughed",IF(AS154&gt;0,$U154)+IF(BC154&gt;0,$U154),
IF($P154="Rehired",IF(BC154&gt;0,$U154))))))))*'Actual Allocation Calc'!$AK$99)))</f>
        <v/>
      </c>
      <c r="AC154" s="210" t="str">
        <f>IF($B154="","",IF('Actual Allocation Calc'!$AL$78="A",
IF($P154="Employed",$U154,
IF(AND($P154="Terminated"),($U154/7*AT154),
IF(AND($P154="Furloughed"),($U154/7*AT154)+($U154/7*BD154),
IF(AND($P154="Rehired"),($U154/7*BD154),
IF(AND($P154="Terminated",AT154&gt;0),$U154,
IF($P154="Furloughed",IF(AT154&gt;0,$U154)+IF(BD154&gt;0,$U154),
IF($P154="Rehired",IF(BD154&gt;0,$U154)))))))),IF('Actual Allocation Calc'!$AL$78="C",'Actual Allocation Calc'!P154,'Actual Allocation Calc'!Y154+IF($P154="Employed",$U154,
IF(AND($P154="Terminated"),($U154/7*AT154),
IF(AND($P154="Furloughed"),($U154/7*AT154)+($U154/7*BD154),
IF(AND($P154="Rehired"),($U154/7*BD154),
IF(AND($P154="Terminated",AT154&gt;0),$U154,
IF($P154="Furloughed",IF(AT154&gt;0,$U154)+IF(BD154&gt;0,$U154),
IF($P154="Rehired",IF(BD154&gt;0,$U154))))))))*'Actual Allocation Calc'!$AL$99)))</f>
        <v/>
      </c>
      <c r="AD154" s="210" t="str">
        <f>IF($B154="","",IF('Actual Allocation Calc'!$AM$78="A",
IF($P154="Employed",$U154,
IF(AND($P154="Terminated"),($U154/7*AU154),
IF(AND($P154="Furloughed"),($U154/7*AU154)+($U154/7*BE154),
IF(AND($P154="Rehired"),($U154/7*BE154),
IF(AND($P154="Terminated",AU154&gt;0),$U154,
IF($P154="Furloughed",IF(AU154&gt;0,$U154)+IF(BE154&gt;0,$U154),
IF($P154="Rehired",IF(BE154&gt;0,$U154)))))))),IF('Actual Allocation Calc'!$AM$78="C",'Actual Allocation Calc'!Q154,'Actual Allocation Calc'!Z154+IF($P154="Employed",$U154,
IF(AND($P154="Terminated"),($U154/7*AU154),
IF(AND($P154="Furloughed"),($U154/7*AU154)+($U154/7*BE154),
IF(AND($P154="Rehired"),($U154/7*BE154),
IF(AND($P154="Terminated",AU154&gt;0),$U154,
IF($P154="Furloughed",IF(AU154&gt;0,$U154)+IF(BE154&gt;0,$U154),
IF($P154="Rehired",IF(BE154&gt;0,$U154))))))))*'Actual Allocation Calc'!$AM$99)))</f>
        <v/>
      </c>
      <c r="AE154" s="210" t="str">
        <f>IF($B154="","",IF('Actual Allocation Calc'!$AN$78="A",
IF($P154="Employed",$U154,
IF(AND($P154="Terminated"),($U154/7*AV154),
IF(AND($P154="Furloughed"),($U154/7*AV154)+($U154/7*BF154),
IF(AND($P154="Rehired"),($U154/7*BF154),
IF(AND($P154="Terminated",AV154&gt;0),$U154,
IF($P154="Furloughed",IF(AV154&gt;0,$U154)+IF(BF154&gt;0,$U154),
IF($P154="Rehired",IF(BF154&gt;0,$U154)))))))),IF('Actual Allocation Calc'!$AN$78="C",'Actual Allocation Calc'!R154,'Actual Allocation Calc'!AA154+IF($P154="Employed",$U154,
IF(AND($P154="Terminated"),($U154/7*AV154),
IF(AND($P154="Furloughed"),($U154/7*AV154)+($U154/7*BF154),
IF(AND($P154="Rehired"),($U154/7*BF154),
IF(AND($P154="Terminated",AV154&gt;0),$U154,
IF($P154="Furloughed",IF(AV154&gt;0,$U154)+IF(BF154&gt;0,$U154),
IF($P154="Rehired",IF(BF154&gt;0,$U154))))))))*'Actual Allocation Calc'!$AN$99)))</f>
        <v/>
      </c>
      <c r="AF154" s="210" t="str">
        <f>IF($B154="","",IF('Actual Allocation Calc'!$AO$78="A",
IF($P154="Employed",$U154,
IF(AND($P154="Terminated"),($U154/7*AW154),
IF(AND($P154="Furloughed"),($U154/7*AW154)+($U154/7*BG154),
IF(AND($P154="Rehired"),($U154/7*BG154),
IF(AND($P154="Terminated",AW154&gt;0),$U154,
IF($P154="Furloughed",IF(AW154&gt;0,$U154)+IF(BG154&gt;0,$U154),
IF($P154="Rehired",IF(BG154&gt;0,$U154)))))))),IF('Actual Allocation Calc'!$AO$78="C",'Actual Allocation Calc'!S154,'Actual Allocation Calc'!AB154+IF($P154="Employed",$U154,
IF(AND($P154="Terminated"),($U154/7*AW154),
IF(AND($P154="Furloughed"),($U154/7*AW154)+($U154/7*BG154),
IF(AND($P154="Rehired"),($U154/7*BG154),
IF(AND($P154="Terminated",AW154&gt;0),$U154,
IF($P154="Furloughed",IF(AW154&gt;0,$U154)+IF(BG154&gt;0,$U154),
IF($P154="Rehired",IF(BG154&gt;0,$U154))))))))*'Actual Allocation Calc'!$AO$99)))</f>
        <v/>
      </c>
      <c r="AG154" s="210" t="str">
        <f>IF($B154="","",IF('Actual Allocation Calc'!$AP$78="A",
IF($P154="Employed",$U154/7*BK154,
IF(AND($P154="Terminated"),($U154/7*AX154),
IF(AND($P154="Furloughed"),($U154/7*AX154)+($U154/7*BH154),
IF(AND($P154="Rehired"),($U154/7*BH154),
IF(AND($P154="Terminated",AX154&gt;0),$U154,
IF($P154="Furloughed",IF(AX154&gt;0,$U154)+IF(BH154&gt;0,$U154),
IF($P154="Rehired",IF(BH154&gt;0,$U154)))))))),IF('Actual Allocation Calc'!$AP$78="C",'Actual Allocation Calc'!T154,'Actual Allocation Calc'!AC154+IF($P154="Employed",$U154/7*BK154,
IF(AND($P154="Terminated"),($U154/7*AX154),
IF(AND($P154="Furloughed"),($U154/7*AX154)+($U154/7*BH154),
IF(AND($P154="Rehired"),($U154/7*BH154),
IF(AND($P154="Terminated",AX154&gt;0),$U154,
IF($P154="Furloughed",IF(AX154&gt;0,$U154)+IF(BH154&gt;0,$U154),
IF($P154="Rehired",IF(BH154&gt;0,$U154))))))))*'Actual Allocation Calc'!$AP$99)))</f>
        <v/>
      </c>
      <c r="AH154" s="536"/>
      <c r="AI154" s="82">
        <f t="shared" si="45"/>
        <v>0</v>
      </c>
      <c r="AJ154" s="210">
        <f t="shared" si="48"/>
        <v>0</v>
      </c>
      <c r="AK154" s="397" t="str">
        <f t="shared" si="49"/>
        <v/>
      </c>
      <c r="AM154" s="173"/>
      <c r="AO154" s="214" t="str">
        <f>IFERROR(IF($V154="","",VLOOKUP(V154,'Calendar Calcs'!$B$2:$E1121,4,FALSE)),0)</f>
        <v/>
      </c>
      <c r="AP154" s="69" t="str">
        <f>IF($AO154="","", IF($AO154&lt;AP$23,0,IF($AO154&gt;AP$23,COUNTIFS('Calendar Calcs'!$E$2:$E1121,AP$23),COUNTIFS('Calendar Calcs'!$E$2:$E1121,AP$23,'Calendar Calcs'!$D$2:$D1121,"&lt;="&amp;WEEKDAY($V154)))))</f>
        <v/>
      </c>
      <c r="AQ154" s="69" t="str">
        <f>IF($AO154="","", IF($AO154&lt;AQ$23,0,IF($AO154&gt;AQ$23,COUNTIFS('Calendar Calcs'!$E$2:$E1121,AQ$23),COUNTIFS('Calendar Calcs'!$E$2:$E1121,AQ$23,'Calendar Calcs'!$D$2:$D1121,"&lt;="&amp;WEEKDAY($V154)))))</f>
        <v/>
      </c>
      <c r="AR154" s="69" t="str">
        <f>IF($AO154="","", IF($AO154&lt;AR$23,0,IF($AO154&gt;AR$23,COUNTIFS('Calendar Calcs'!$E$2:$E1121,AR$23),COUNTIFS('Calendar Calcs'!$E$2:$E1121,AR$23,'Calendar Calcs'!$D$2:$D1121,"&lt;="&amp;WEEKDAY($V154)))))</f>
        <v/>
      </c>
      <c r="AS154" s="69" t="str">
        <f>IF($AO154="","", IF($AO154&lt;AS$23,0,IF($AO154&gt;AS$23,COUNTIFS('Calendar Calcs'!$E$2:$E1121,AS$23),COUNTIFS('Calendar Calcs'!$E$2:$E1121,AS$23,'Calendar Calcs'!$D$2:$D1121,"&lt;="&amp;WEEKDAY($V154)))))</f>
        <v/>
      </c>
      <c r="AT154" s="69" t="str">
        <f>IF($AO154="","", IF($AO154&lt;AT$23,0,IF($AO154&gt;AT$23,COUNTIFS('Calendar Calcs'!$E$2:$E1121,AT$23),COUNTIFS('Calendar Calcs'!$E$2:$E1121,AT$23,'Calendar Calcs'!$D$2:$D1121,"&lt;="&amp;WEEKDAY($V154)))))</f>
        <v/>
      </c>
      <c r="AU154" s="69" t="str">
        <f>IF($AO154="","", IF($AO154&lt;AU$23,0,IF($AO154&gt;AU$23,COUNTIFS('Calendar Calcs'!$E$2:$E1121,AU$23),COUNTIFS('Calendar Calcs'!$E$2:$E1121,AU$23,'Calendar Calcs'!$D$2:$D1121,"&lt;="&amp;WEEKDAY($V154)))))</f>
        <v/>
      </c>
      <c r="AV154" s="69" t="str">
        <f>IF($AO154="","", IF($AO154&lt;AV$23,0,IF($AO154&gt;AV$23,COUNTIFS('Calendar Calcs'!$E$2:$E1121,AV$23),COUNTIFS('Calendar Calcs'!$E$2:$E1121,AV$23,'Calendar Calcs'!$D$2:$D1121,"&lt;="&amp;WEEKDAY($V154)))))</f>
        <v/>
      </c>
      <c r="AW154" s="69" t="str">
        <f>IF($AO154="","", IF($AO154&lt;AW$23,0,IF($AO154&gt;AW$23,COUNTIFS('Calendar Calcs'!$E$2:$E1121,AW$23),COUNTIFS('Calendar Calcs'!$E$2:$E1121,AW$23,'Calendar Calcs'!$D$2:$D1121,"&lt;="&amp;WEEKDAY($V154)))))</f>
        <v/>
      </c>
      <c r="AX154" s="69" t="str">
        <f>IF($AO154="","", IF($AO154&lt;AX$23,0,IF($AO154&gt;AX$23,COUNTIFS('Calendar Calcs'!$E$2:$E1121,AX$23),COUNTIFS('Calendar Calcs'!$E$2:$E1121,AX$23,'Calendar Calcs'!$D$2:$D1121,"&lt;="&amp;WEEKDAY($V154)))))</f>
        <v/>
      </c>
      <c r="AY154" s="69" t="str">
        <f>IF($W154="","",VLOOKUP($W154,'Calendar Calcs'!$B$2:$E1121,4,FALSE))</f>
        <v/>
      </c>
      <c r="AZ154" s="69" t="str">
        <f>IF($AY154="","",IF($AY154&gt;AZ$23,0,IF($AY154&lt;AZ$23,COUNTIFS('Calendar Calcs'!$E$2:$E1121,AZ$23),COUNTIFS('Calendar Calcs'!$E$2:$E1121,AZ$23,'Calendar Calcs'!$D$2:$D1121,"&gt;="&amp;WEEKDAY($W154)))))</f>
        <v/>
      </c>
      <c r="BA154" s="69" t="str">
        <f>IF($AY154="","",IF($AY154&gt;BA$23,0,IF($AY154&lt;BA$23,COUNTIFS('Calendar Calcs'!$E$2:$E1121,BA$23),COUNTIFS('Calendar Calcs'!$E$2:$E1121,BA$23,'Calendar Calcs'!$D$2:$D1121,"&gt;="&amp;WEEKDAY($W154)))))</f>
        <v/>
      </c>
      <c r="BB154" s="69" t="str">
        <f>IF($AY154="","",IF($AY154&gt;BB$23,0,IF($AY154&lt;BB$23,COUNTIFS('Calendar Calcs'!$E$2:$E1121,BB$23),COUNTIFS('Calendar Calcs'!$E$2:$E1121,BB$23,'Calendar Calcs'!$D$2:$D1121,"&gt;="&amp;WEEKDAY($W154)))))</f>
        <v/>
      </c>
      <c r="BC154" s="69" t="str">
        <f>IF($AY154="","",IF($AY154&gt;BC$23,0,IF($AY154&lt;BC$23,COUNTIFS('Calendar Calcs'!$E$2:$E1121,BC$23),COUNTIFS('Calendar Calcs'!$E$2:$E1121,BC$23,'Calendar Calcs'!$D$2:$D1121,"&gt;="&amp;WEEKDAY($W154)))))</f>
        <v/>
      </c>
      <c r="BD154" s="69" t="str">
        <f>IF($AY154="","",IF($AY154&gt;BD$23,0,IF($AY154&lt;BD$23,COUNTIFS('Calendar Calcs'!$E$2:$E1121,BD$23),COUNTIFS('Calendar Calcs'!$E$2:$E1121,BD$23,'Calendar Calcs'!$D$2:$D1121,"&gt;="&amp;WEEKDAY($W154)))))</f>
        <v/>
      </c>
      <c r="BE154" s="69" t="str">
        <f>IF($AY154="","",IF($AY154&gt;BE$23,0,IF($AY154&lt;BE$23,COUNTIFS('Calendar Calcs'!$E$2:$E1121,BE$23),COUNTIFS('Calendar Calcs'!$E$2:$E1121,BE$23,'Calendar Calcs'!$D$2:$D1121,"&gt;="&amp;WEEKDAY($W154)))))</f>
        <v/>
      </c>
      <c r="BF154" s="69" t="str">
        <f>IF($AY154="","",IF($AY154&gt;BF$23,0,IF($AY154&lt;BF$23,COUNTIFS('Calendar Calcs'!$E$2:$E1121,BF$23),COUNTIFS('Calendar Calcs'!$E$2:$E1121,BF$23,'Calendar Calcs'!$D$2:$D1121,"&gt;="&amp;WEEKDAY($W154)))))</f>
        <v/>
      </c>
      <c r="BG154" s="69" t="str">
        <f>IF($AY154="","",IF($AY154&gt;BG$23,0,IF($AY154&lt;BG$23,COUNTIFS('Calendar Calcs'!$E$2:$E1121,BG$23),COUNTIFS('Calendar Calcs'!$E$2:$E1121,BG$23,'Calendar Calcs'!$D$2:$D1121,"&gt;="&amp;WEEKDAY($W154)))))</f>
        <v/>
      </c>
      <c r="BH154" s="69">
        <f t="shared" si="50"/>
        <v>6</v>
      </c>
      <c r="BI154" s="69">
        <f>IF(Cover!$E$43="","",VLOOKUP(Cover!$E$43,'Calendar Calcs'!$B$2:$E1121,4,FALSE))</f>
        <v>1</v>
      </c>
      <c r="BJ154" s="69">
        <f>IF($BI154="","", IF($BI154&lt;BJ$23,0,IF($BI154&gt;=BJ$23,COUNTIFS('Calendar Calcs'!$E$2:$E1121,BJ$23),COUNTIFS('Calendar Calcs'!$E$2:$E1121,BJ$23,'Calendar Calcs'!$D$2:$D1121,"&lt;="&amp;WEEKDAY($V154)))))</f>
        <v>1</v>
      </c>
      <c r="BK154" s="69">
        <f t="shared" si="47"/>
        <v>6</v>
      </c>
      <c r="BN154" s="69" t="str">
        <f>IF(T154&gt;0,"FTE",IF(Cover!$E$47="Weekly",IF(S154&gt;29.75,"FTE","PTE"),IF(S154&gt;59.75,"FTE","PTE")))</f>
        <v>PTE</v>
      </c>
      <c r="BO154" s="69">
        <f>IF(BN154="FTE",30,IF(Cover!$E$47="Weekly",'STEP 2 EE Data'!S154,'STEP 2 EE Data'!S154/2))</f>
        <v>0</v>
      </c>
      <c r="BP154" s="209">
        <f t="shared" si="51"/>
        <v>0</v>
      </c>
      <c r="BQ154" s="209">
        <f t="shared" si="52"/>
        <v>0</v>
      </c>
      <c r="BR154" s="209">
        <f t="shared" si="53"/>
        <v>0</v>
      </c>
      <c r="BS154" s="209">
        <f t="shared" si="54"/>
        <v>0</v>
      </c>
      <c r="BT154" s="209">
        <f t="shared" si="55"/>
        <v>0</v>
      </c>
      <c r="BU154" s="209">
        <f t="shared" si="56"/>
        <v>0</v>
      </c>
      <c r="BV154" s="209">
        <f t="shared" si="57"/>
        <v>0</v>
      </c>
      <c r="BW154" s="209">
        <f t="shared" si="58"/>
        <v>0</v>
      </c>
      <c r="BX154" s="209">
        <f t="shared" si="59"/>
        <v>0</v>
      </c>
      <c r="CC154" s="210" t="str">
        <f>IF(B154="","",IF(C154="",IF(Cover!$E$47="Weekly",'STEP 3 EE Comp'!BI159*8,'STEP 3 EE Comp'!BI159*4),IF(Cover!$E$47="Weekly",'STEP 3 EE Comp'!BI159,'STEP 3 EE Comp'!BI159)))</f>
        <v/>
      </c>
      <c r="CD154" s="82" t="str">
        <f t="shared" si="60"/>
        <v/>
      </c>
      <c r="CE154" s="417">
        <f t="shared" si="61"/>
        <v>1</v>
      </c>
      <c r="CF154" s="82" t="str">
        <f t="shared" si="62"/>
        <v>Good</v>
      </c>
      <c r="CG154" s="82">
        <f t="shared" si="63"/>
        <v>0</v>
      </c>
      <c r="CH154" s="234">
        <f t="shared" si="64"/>
        <v>0</v>
      </c>
    </row>
    <row r="155" spans="1:86" s="69" customFormat="1" x14ac:dyDescent="0.3">
      <c r="A155" s="530"/>
      <c r="B155" s="477"/>
      <c r="C155" s="52"/>
      <c r="D155" s="565"/>
      <c r="E155" s="52"/>
      <c r="F155" s="507"/>
      <c r="G155" s="210">
        <f t="shared" si="44"/>
        <v>0</v>
      </c>
      <c r="H155" s="82">
        <f t="shared" si="46"/>
        <v>0</v>
      </c>
      <c r="I155" s="211"/>
      <c r="J155" s="441" t="s">
        <v>21</v>
      </c>
      <c r="K155" s="441" t="s">
        <v>21</v>
      </c>
      <c r="L155" s="441" t="s">
        <v>21</v>
      </c>
      <c r="M155" s="441" t="s">
        <v>21</v>
      </c>
      <c r="N155" s="568" t="s">
        <v>21</v>
      </c>
      <c r="O155" s="211"/>
      <c r="P155" s="212" t="str">
        <f>IF(B155="","",
IF(AND(V155="",W155="",B155&lt;&gt;""),"Employed",
IF(AND(V155&lt;&gt;"",W155="",B155&lt;&gt;""),"Terminated",
IF(AND(V155&lt;&gt;"",W155&lt;&gt;"",B155&lt;&gt;""),IF(W155&lt;Cover!$E$43,"Employed","Furloughed"),
IF(AND(V155="",W155&lt;&gt;"",B155&lt;&gt;""),IF(W155&lt;Cover!$E$43,"Employed","Rehired"))))))</f>
        <v/>
      </c>
      <c r="Q155" s="211"/>
      <c r="R155" s="536"/>
      <c r="S155" s="563"/>
      <c r="T155" s="536"/>
      <c r="U155" s="82">
        <f>IF(Cover!$E$47="Weekly",IF(T155&gt;0,T155,R155*S155),IF(T155&gt;0,T155,R155*S155)/2)</f>
        <v>0</v>
      </c>
      <c r="V155" s="564"/>
      <c r="W155" s="564"/>
      <c r="Y155" s="213" t="str">
        <f>IF($B155="","",IF('Actual Allocation Calc'!$AH$78="A",
IF($P155="Employed",$U155/7*BJ155,
IF(AND($P155="Terminated"),($U155/7*AP155),
IF(AND($P155="Furloughed"),($U155/7*AP155)+($U155/7*AZ155),
IF(AND($P155="Rehired"),($U155/7*AZ155),
IF(AND($P155="Terminated",AP155&gt;0),$U155,
IF($P155="Furloughed",IF(AP155&gt;0,$U155)+IF(AZ155&gt;0,$U155),
IF($P155="Rehired",IF(AZ155&gt;0,$U155)))))))),IF('Actual Allocation Calc'!$AH$78="C",'Actual Allocation Calc'!L155,'Actual Allocation Calc'!U155+IF($P155="Employed",$U155/7*BJ155,
IF(AND($P155="Terminated"),($U155/7*AP155),
IF(AND($P155="Furloughed"),($U155/7*AP155)+($U155/7*AZ155),
IF(AND($P155="Rehired"),($U155/7*AZ155),
IF(AND($P155="Terminated",AP155&gt;0),$U155,
IF($P155="Furloughed",IF(AP155&gt;0,$U155)+IF(AZ155&gt;0,$U155),
IF($P155="Rehired",IF(AZ155&gt;0,$U155))))))))*'Actual Allocation Calc'!$AH$99)))</f>
        <v/>
      </c>
      <c r="Z155" s="210" t="str">
        <f>IF($B155="","",IF('Actual Allocation Calc'!$AI$78="A",
IF($P155="Employed",$U155,
IF(AND($P155="Terminated"),($U155/7*AQ155),
IF(AND($P155="Furloughed"),($U155/7*AQ155)+($U155/7*BA155),
IF(AND($P155="Rehired"),($U155/7*BA155),
IF(AND($P155="Terminated",AQ155&gt;0),$U155,
IF($P155="Furloughed",IF(AQ155&gt;0,$U155)+IF(BA155&gt;0,$U155),
IF($P155="Rehired",IF(BA155&gt;0,$U155)))))))),IF('Actual Allocation Calc'!$AI$78="C",'Actual Allocation Calc'!M155,'Actual Allocation Calc'!V155+IF($P155="Employed",$U155,
IF(AND($P155="Terminated"),($U155/7*AQ155),
IF(AND($P155="Furloughed"),($U155/7*AQ155)+($U155/7*BA155),
IF(AND($P155="Rehired"),($U155/7*BA155),
IF(AND($P155="Terminated",AQ155&gt;0),$U155,
IF($P155="Furloughed",IF(AQ155&gt;0,$U155)+IF(BA155&gt;0,$U155),
IF($P155="Rehired",IF(BA155&gt;0,$U155))))))))*'Actual Allocation Calc'!$AI$99)))</f>
        <v/>
      </c>
      <c r="AA155" s="210" t="str">
        <f>IF($B155="","",IF('Actual Allocation Calc'!$AJ$78="A",
IF($P155="Employed",$U155,
IF(AND($P155="Terminated"),($U155/7*AR155),
IF(AND($P155="Furloughed"),($U155/7*AR155)+($U155/7*BB155),
IF(AND($P155="Rehired"),($U155/7*BB155),
IF(AND($P155="Terminated",AR155&gt;0),$U155,
IF($P155="Furloughed",IF(AR155&gt;0,$U155)+IF(BB155&gt;0,$U155),
IF($P155="Rehired",IF(BB155&gt;0,$U155)))))))),IF('Actual Allocation Calc'!$AJ$78="C",'Actual Allocation Calc'!N155,'Actual Allocation Calc'!W155+IF($P155="Employed",$U155,
IF(AND($P155="Terminated"),($U155/7*AR155),
IF(AND($P155="Furloughed"),($U155/7*AR155)+($U155/7*BB155),
IF(AND($P155="Rehired"),($U155/7*BB155),
IF(AND($P155="Terminated",AR155&gt;0),$U155,
IF($P155="Furloughed",IF(AR155&gt;0,$U155)+IF(BB155&gt;0,$U155),
IF($P155="Rehired",IF(BB155&gt;0,$U155))))))))*'Actual Allocation Calc'!$AJ$99)))</f>
        <v/>
      </c>
      <c r="AB155" s="210" t="str">
        <f>IF($B155="","",IF('Actual Allocation Calc'!$AK$78="A",
IF($P155="Employed",$U155,
IF(AND($P155="Terminated"),($U155/7*AS155),
IF(AND($P155="Furloughed"),($U155/7*AS155)+($U155/7*BC155),
IF(AND($P155="Rehired"),($U155/7*BC155),
IF(AND($P155="Terminated",AS155&gt;0),$U155,
IF($P155="Furloughed",IF(AS155&gt;0,$U155)+IF(BC155&gt;0,$U155),
IF($P155="Rehired",IF(BC155&gt;0,$U155)))))))),IF('Actual Allocation Calc'!$AK$78="C",'Actual Allocation Calc'!O155,'Actual Allocation Calc'!X155+IF($P155="Employed",$U155,
IF(AND($P155="Terminated"),($U155/7*AS155),
IF(AND($P155="Furloughed"),($U155/7*AS155)+($U155/7*BC155),
IF(AND($P155="Rehired"),($U155/7*BC155),
IF(AND($P155="Terminated",AS155&gt;0),$U155,
IF($P155="Furloughed",IF(AS155&gt;0,$U155)+IF(BC155&gt;0,$U155),
IF($P155="Rehired",IF(BC155&gt;0,$U155))))))))*'Actual Allocation Calc'!$AK$99)))</f>
        <v/>
      </c>
      <c r="AC155" s="210" t="str">
        <f>IF($B155="","",IF('Actual Allocation Calc'!$AL$78="A",
IF($P155="Employed",$U155,
IF(AND($P155="Terminated"),($U155/7*AT155),
IF(AND($P155="Furloughed"),($U155/7*AT155)+($U155/7*BD155),
IF(AND($P155="Rehired"),($U155/7*BD155),
IF(AND($P155="Terminated",AT155&gt;0),$U155,
IF($P155="Furloughed",IF(AT155&gt;0,$U155)+IF(BD155&gt;0,$U155),
IF($P155="Rehired",IF(BD155&gt;0,$U155)))))))),IF('Actual Allocation Calc'!$AL$78="C",'Actual Allocation Calc'!P155,'Actual Allocation Calc'!Y155+IF($P155="Employed",$U155,
IF(AND($P155="Terminated"),($U155/7*AT155),
IF(AND($P155="Furloughed"),($U155/7*AT155)+($U155/7*BD155),
IF(AND($P155="Rehired"),($U155/7*BD155),
IF(AND($P155="Terminated",AT155&gt;0),$U155,
IF($P155="Furloughed",IF(AT155&gt;0,$U155)+IF(BD155&gt;0,$U155),
IF($P155="Rehired",IF(BD155&gt;0,$U155))))))))*'Actual Allocation Calc'!$AL$99)))</f>
        <v/>
      </c>
      <c r="AD155" s="210" t="str">
        <f>IF($B155="","",IF('Actual Allocation Calc'!$AM$78="A",
IF($P155="Employed",$U155,
IF(AND($P155="Terminated"),($U155/7*AU155),
IF(AND($P155="Furloughed"),($U155/7*AU155)+($U155/7*BE155),
IF(AND($P155="Rehired"),($U155/7*BE155),
IF(AND($P155="Terminated",AU155&gt;0),$U155,
IF($P155="Furloughed",IF(AU155&gt;0,$U155)+IF(BE155&gt;0,$U155),
IF($P155="Rehired",IF(BE155&gt;0,$U155)))))))),IF('Actual Allocation Calc'!$AM$78="C",'Actual Allocation Calc'!Q155,'Actual Allocation Calc'!Z155+IF($P155="Employed",$U155,
IF(AND($P155="Terminated"),($U155/7*AU155),
IF(AND($P155="Furloughed"),($U155/7*AU155)+($U155/7*BE155),
IF(AND($P155="Rehired"),($U155/7*BE155),
IF(AND($P155="Terminated",AU155&gt;0),$U155,
IF($P155="Furloughed",IF(AU155&gt;0,$U155)+IF(BE155&gt;0,$U155),
IF($P155="Rehired",IF(BE155&gt;0,$U155))))))))*'Actual Allocation Calc'!$AM$99)))</f>
        <v/>
      </c>
      <c r="AE155" s="210" t="str">
        <f>IF($B155="","",IF('Actual Allocation Calc'!$AN$78="A",
IF($P155="Employed",$U155,
IF(AND($P155="Terminated"),($U155/7*AV155),
IF(AND($P155="Furloughed"),($U155/7*AV155)+($U155/7*BF155),
IF(AND($P155="Rehired"),($U155/7*BF155),
IF(AND($P155="Terminated",AV155&gt;0),$U155,
IF($P155="Furloughed",IF(AV155&gt;0,$U155)+IF(BF155&gt;0,$U155),
IF($P155="Rehired",IF(BF155&gt;0,$U155)))))))),IF('Actual Allocation Calc'!$AN$78="C",'Actual Allocation Calc'!R155,'Actual Allocation Calc'!AA155+IF($P155="Employed",$U155,
IF(AND($P155="Terminated"),($U155/7*AV155),
IF(AND($P155="Furloughed"),($U155/7*AV155)+($U155/7*BF155),
IF(AND($P155="Rehired"),($U155/7*BF155),
IF(AND($P155="Terminated",AV155&gt;0),$U155,
IF($P155="Furloughed",IF(AV155&gt;0,$U155)+IF(BF155&gt;0,$U155),
IF($P155="Rehired",IF(BF155&gt;0,$U155))))))))*'Actual Allocation Calc'!$AN$99)))</f>
        <v/>
      </c>
      <c r="AF155" s="210" t="str">
        <f>IF($B155="","",IF('Actual Allocation Calc'!$AO$78="A",
IF($P155="Employed",$U155,
IF(AND($P155="Terminated"),($U155/7*AW155),
IF(AND($P155="Furloughed"),($U155/7*AW155)+($U155/7*BG155),
IF(AND($P155="Rehired"),($U155/7*BG155),
IF(AND($P155="Terminated",AW155&gt;0),$U155,
IF($P155="Furloughed",IF(AW155&gt;0,$U155)+IF(BG155&gt;0,$U155),
IF($P155="Rehired",IF(BG155&gt;0,$U155)))))))),IF('Actual Allocation Calc'!$AO$78="C",'Actual Allocation Calc'!S155,'Actual Allocation Calc'!AB155+IF($P155="Employed",$U155,
IF(AND($P155="Terminated"),($U155/7*AW155),
IF(AND($P155="Furloughed"),($U155/7*AW155)+($U155/7*BG155),
IF(AND($P155="Rehired"),($U155/7*BG155),
IF(AND($P155="Terminated",AW155&gt;0),$U155,
IF($P155="Furloughed",IF(AW155&gt;0,$U155)+IF(BG155&gt;0,$U155),
IF($P155="Rehired",IF(BG155&gt;0,$U155))))))))*'Actual Allocation Calc'!$AO$99)))</f>
        <v/>
      </c>
      <c r="AG155" s="210" t="str">
        <f>IF($B155="","",IF('Actual Allocation Calc'!$AP$78="A",
IF($P155="Employed",$U155/7*BK155,
IF(AND($P155="Terminated"),($U155/7*AX155),
IF(AND($P155="Furloughed"),($U155/7*AX155)+($U155/7*BH155),
IF(AND($P155="Rehired"),($U155/7*BH155),
IF(AND($P155="Terminated",AX155&gt;0),$U155,
IF($P155="Furloughed",IF(AX155&gt;0,$U155)+IF(BH155&gt;0,$U155),
IF($P155="Rehired",IF(BH155&gt;0,$U155)))))))),IF('Actual Allocation Calc'!$AP$78="C",'Actual Allocation Calc'!T155,'Actual Allocation Calc'!AC155+IF($P155="Employed",$U155/7*BK155,
IF(AND($P155="Terminated"),($U155/7*AX155),
IF(AND($P155="Furloughed"),($U155/7*AX155)+($U155/7*BH155),
IF(AND($P155="Rehired"),($U155/7*BH155),
IF(AND($P155="Terminated",AX155&gt;0),$U155,
IF($P155="Furloughed",IF(AX155&gt;0,$U155)+IF(BH155&gt;0,$U155),
IF($P155="Rehired",IF(BH155&gt;0,$U155))))))))*'Actual Allocation Calc'!$AP$99)))</f>
        <v/>
      </c>
      <c r="AH155" s="536"/>
      <c r="AI155" s="82">
        <f t="shared" si="45"/>
        <v>0</v>
      </c>
      <c r="AJ155" s="210">
        <f t="shared" si="48"/>
        <v>0</v>
      </c>
      <c r="AK155" s="397" t="str">
        <f t="shared" si="49"/>
        <v/>
      </c>
      <c r="AM155" s="173"/>
      <c r="AO155" s="214" t="str">
        <f>IFERROR(IF($V155="","",VLOOKUP(V155,'Calendar Calcs'!$B$2:$E1122,4,FALSE)),0)</f>
        <v/>
      </c>
      <c r="AP155" s="69" t="str">
        <f>IF($AO155="","", IF($AO155&lt;AP$23,0,IF($AO155&gt;AP$23,COUNTIFS('Calendar Calcs'!$E$2:$E1122,AP$23),COUNTIFS('Calendar Calcs'!$E$2:$E1122,AP$23,'Calendar Calcs'!$D$2:$D1122,"&lt;="&amp;WEEKDAY($V155)))))</f>
        <v/>
      </c>
      <c r="AQ155" s="69" t="str">
        <f>IF($AO155="","", IF($AO155&lt;AQ$23,0,IF($AO155&gt;AQ$23,COUNTIFS('Calendar Calcs'!$E$2:$E1122,AQ$23),COUNTIFS('Calendar Calcs'!$E$2:$E1122,AQ$23,'Calendar Calcs'!$D$2:$D1122,"&lt;="&amp;WEEKDAY($V155)))))</f>
        <v/>
      </c>
      <c r="AR155" s="69" t="str">
        <f>IF($AO155="","", IF($AO155&lt;AR$23,0,IF($AO155&gt;AR$23,COUNTIFS('Calendar Calcs'!$E$2:$E1122,AR$23),COUNTIFS('Calendar Calcs'!$E$2:$E1122,AR$23,'Calendar Calcs'!$D$2:$D1122,"&lt;="&amp;WEEKDAY($V155)))))</f>
        <v/>
      </c>
      <c r="AS155" s="69" t="str">
        <f>IF($AO155="","", IF($AO155&lt;AS$23,0,IF($AO155&gt;AS$23,COUNTIFS('Calendar Calcs'!$E$2:$E1122,AS$23),COUNTIFS('Calendar Calcs'!$E$2:$E1122,AS$23,'Calendar Calcs'!$D$2:$D1122,"&lt;="&amp;WEEKDAY($V155)))))</f>
        <v/>
      </c>
      <c r="AT155" s="69" t="str">
        <f>IF($AO155="","", IF($AO155&lt;AT$23,0,IF($AO155&gt;AT$23,COUNTIFS('Calendar Calcs'!$E$2:$E1122,AT$23),COUNTIFS('Calendar Calcs'!$E$2:$E1122,AT$23,'Calendar Calcs'!$D$2:$D1122,"&lt;="&amp;WEEKDAY($V155)))))</f>
        <v/>
      </c>
      <c r="AU155" s="69" t="str">
        <f>IF($AO155="","", IF($AO155&lt;AU$23,0,IF($AO155&gt;AU$23,COUNTIFS('Calendar Calcs'!$E$2:$E1122,AU$23),COUNTIFS('Calendar Calcs'!$E$2:$E1122,AU$23,'Calendar Calcs'!$D$2:$D1122,"&lt;="&amp;WEEKDAY($V155)))))</f>
        <v/>
      </c>
      <c r="AV155" s="69" t="str">
        <f>IF($AO155="","", IF($AO155&lt;AV$23,0,IF($AO155&gt;AV$23,COUNTIFS('Calendar Calcs'!$E$2:$E1122,AV$23),COUNTIFS('Calendar Calcs'!$E$2:$E1122,AV$23,'Calendar Calcs'!$D$2:$D1122,"&lt;="&amp;WEEKDAY($V155)))))</f>
        <v/>
      </c>
      <c r="AW155" s="69" t="str">
        <f>IF($AO155="","", IF($AO155&lt;AW$23,0,IF($AO155&gt;AW$23,COUNTIFS('Calendar Calcs'!$E$2:$E1122,AW$23),COUNTIFS('Calendar Calcs'!$E$2:$E1122,AW$23,'Calendar Calcs'!$D$2:$D1122,"&lt;="&amp;WEEKDAY($V155)))))</f>
        <v/>
      </c>
      <c r="AX155" s="69" t="str">
        <f>IF($AO155="","", IF($AO155&lt;AX$23,0,IF($AO155&gt;AX$23,COUNTIFS('Calendar Calcs'!$E$2:$E1122,AX$23),COUNTIFS('Calendar Calcs'!$E$2:$E1122,AX$23,'Calendar Calcs'!$D$2:$D1122,"&lt;="&amp;WEEKDAY($V155)))))</f>
        <v/>
      </c>
      <c r="AY155" s="69" t="str">
        <f>IF($W155="","",VLOOKUP($W155,'Calendar Calcs'!$B$2:$E1122,4,FALSE))</f>
        <v/>
      </c>
      <c r="AZ155" s="69" t="str">
        <f>IF($AY155="","",IF($AY155&gt;AZ$23,0,IF($AY155&lt;AZ$23,COUNTIFS('Calendar Calcs'!$E$2:$E1122,AZ$23),COUNTIFS('Calendar Calcs'!$E$2:$E1122,AZ$23,'Calendar Calcs'!$D$2:$D1122,"&gt;="&amp;WEEKDAY($W155)))))</f>
        <v/>
      </c>
      <c r="BA155" s="69" t="str">
        <f>IF($AY155="","",IF($AY155&gt;BA$23,0,IF($AY155&lt;BA$23,COUNTIFS('Calendar Calcs'!$E$2:$E1122,BA$23),COUNTIFS('Calendar Calcs'!$E$2:$E1122,BA$23,'Calendar Calcs'!$D$2:$D1122,"&gt;="&amp;WEEKDAY($W155)))))</f>
        <v/>
      </c>
      <c r="BB155" s="69" t="str">
        <f>IF($AY155="","",IF($AY155&gt;BB$23,0,IF($AY155&lt;BB$23,COUNTIFS('Calendar Calcs'!$E$2:$E1122,BB$23),COUNTIFS('Calendar Calcs'!$E$2:$E1122,BB$23,'Calendar Calcs'!$D$2:$D1122,"&gt;="&amp;WEEKDAY($W155)))))</f>
        <v/>
      </c>
      <c r="BC155" s="69" t="str">
        <f>IF($AY155="","",IF($AY155&gt;BC$23,0,IF($AY155&lt;BC$23,COUNTIFS('Calendar Calcs'!$E$2:$E1122,BC$23),COUNTIFS('Calendar Calcs'!$E$2:$E1122,BC$23,'Calendar Calcs'!$D$2:$D1122,"&gt;="&amp;WEEKDAY($W155)))))</f>
        <v/>
      </c>
      <c r="BD155" s="69" t="str">
        <f>IF($AY155="","",IF($AY155&gt;BD$23,0,IF($AY155&lt;BD$23,COUNTIFS('Calendar Calcs'!$E$2:$E1122,BD$23),COUNTIFS('Calendar Calcs'!$E$2:$E1122,BD$23,'Calendar Calcs'!$D$2:$D1122,"&gt;="&amp;WEEKDAY($W155)))))</f>
        <v/>
      </c>
      <c r="BE155" s="69" t="str">
        <f>IF($AY155="","",IF($AY155&gt;BE$23,0,IF($AY155&lt;BE$23,COUNTIFS('Calendar Calcs'!$E$2:$E1122,BE$23),COUNTIFS('Calendar Calcs'!$E$2:$E1122,BE$23,'Calendar Calcs'!$D$2:$D1122,"&gt;="&amp;WEEKDAY($W155)))))</f>
        <v/>
      </c>
      <c r="BF155" s="69" t="str">
        <f>IF($AY155="","",IF($AY155&gt;BF$23,0,IF($AY155&lt;BF$23,COUNTIFS('Calendar Calcs'!$E$2:$E1122,BF$23),COUNTIFS('Calendar Calcs'!$E$2:$E1122,BF$23,'Calendar Calcs'!$D$2:$D1122,"&gt;="&amp;WEEKDAY($W155)))))</f>
        <v/>
      </c>
      <c r="BG155" s="69" t="str">
        <f>IF($AY155="","",IF($AY155&gt;BG$23,0,IF($AY155&lt;BG$23,COUNTIFS('Calendar Calcs'!$E$2:$E1122,BG$23),COUNTIFS('Calendar Calcs'!$E$2:$E1122,BG$23,'Calendar Calcs'!$D$2:$D1122,"&gt;="&amp;WEEKDAY($W155)))))</f>
        <v/>
      </c>
      <c r="BH155" s="69">
        <f t="shared" si="50"/>
        <v>6</v>
      </c>
      <c r="BI155" s="69">
        <f>IF(Cover!$E$43="","",VLOOKUP(Cover!$E$43,'Calendar Calcs'!$B$2:$E1122,4,FALSE))</f>
        <v>1</v>
      </c>
      <c r="BJ155" s="69">
        <f>IF($BI155="","", IF($BI155&lt;BJ$23,0,IF($BI155&gt;=BJ$23,COUNTIFS('Calendar Calcs'!$E$2:$E1122,BJ$23),COUNTIFS('Calendar Calcs'!$E$2:$E1122,BJ$23,'Calendar Calcs'!$D$2:$D1122,"&lt;="&amp;WEEKDAY($V155)))))</f>
        <v>1</v>
      </c>
      <c r="BK155" s="69">
        <f t="shared" si="47"/>
        <v>6</v>
      </c>
      <c r="BN155" s="69" t="str">
        <f>IF(T155&gt;0,"FTE",IF(Cover!$E$47="Weekly",IF(S155&gt;29.75,"FTE","PTE"),IF(S155&gt;59.75,"FTE","PTE")))</f>
        <v>PTE</v>
      </c>
      <c r="BO155" s="69">
        <f>IF(BN155="FTE",30,IF(Cover!$E$47="Weekly",'STEP 2 EE Data'!S155,'STEP 2 EE Data'!S155/2))</f>
        <v>0</v>
      </c>
      <c r="BP155" s="209">
        <f t="shared" si="51"/>
        <v>0</v>
      </c>
      <c r="BQ155" s="209">
        <f t="shared" si="52"/>
        <v>0</v>
      </c>
      <c r="BR155" s="209">
        <f t="shared" si="53"/>
        <v>0</v>
      </c>
      <c r="BS155" s="209">
        <f t="shared" si="54"/>
        <v>0</v>
      </c>
      <c r="BT155" s="209">
        <f t="shared" si="55"/>
        <v>0</v>
      </c>
      <c r="BU155" s="209">
        <f t="shared" si="56"/>
        <v>0</v>
      </c>
      <c r="BV155" s="209">
        <f t="shared" si="57"/>
        <v>0</v>
      </c>
      <c r="BW155" s="209">
        <f t="shared" si="58"/>
        <v>0</v>
      </c>
      <c r="BX155" s="209">
        <f t="shared" si="59"/>
        <v>0</v>
      </c>
      <c r="CC155" s="210" t="str">
        <f>IF(B155="","",IF(C155="",IF(Cover!$E$47="Weekly",'STEP 3 EE Comp'!BI160*8,'STEP 3 EE Comp'!BI160*4),IF(Cover!$E$47="Weekly",'STEP 3 EE Comp'!BI160,'STEP 3 EE Comp'!BI160)))</f>
        <v/>
      </c>
      <c r="CD155" s="82" t="str">
        <f t="shared" si="60"/>
        <v/>
      </c>
      <c r="CE155" s="417">
        <f t="shared" si="61"/>
        <v>1</v>
      </c>
      <c r="CF155" s="82" t="str">
        <f t="shared" si="62"/>
        <v>Good</v>
      </c>
      <c r="CG155" s="82">
        <f t="shared" si="63"/>
        <v>0</v>
      </c>
      <c r="CH155" s="234">
        <f t="shared" si="64"/>
        <v>0</v>
      </c>
    </row>
    <row r="156" spans="1:86" s="69" customFormat="1" x14ac:dyDescent="0.3">
      <c r="A156" s="554"/>
      <c r="B156" s="478"/>
      <c r="C156" s="52"/>
      <c r="D156" s="565"/>
      <c r="E156" s="52"/>
      <c r="F156" s="507"/>
      <c r="G156" s="210">
        <f t="shared" si="44"/>
        <v>0</v>
      </c>
      <c r="H156" s="82">
        <f t="shared" si="46"/>
        <v>0</v>
      </c>
      <c r="I156" s="211"/>
      <c r="J156" s="441" t="s">
        <v>21</v>
      </c>
      <c r="K156" s="441" t="s">
        <v>21</v>
      </c>
      <c r="L156" s="441" t="s">
        <v>21</v>
      </c>
      <c r="M156" s="441" t="s">
        <v>21</v>
      </c>
      <c r="N156" s="568" t="s">
        <v>21</v>
      </c>
      <c r="O156" s="211"/>
      <c r="P156" s="212" t="str">
        <f>IF(B156="","",
IF(AND(V156="",W156="",B156&lt;&gt;""),"Employed",
IF(AND(V156&lt;&gt;"",W156="",B156&lt;&gt;""),"Terminated",
IF(AND(V156&lt;&gt;"",W156&lt;&gt;"",B156&lt;&gt;""),IF(W156&lt;Cover!$E$43,"Employed","Furloughed"),
IF(AND(V156="",W156&lt;&gt;"",B156&lt;&gt;""),IF(W156&lt;Cover!$E$43,"Employed","Rehired"))))))</f>
        <v/>
      </c>
      <c r="Q156" s="211"/>
      <c r="R156" s="536"/>
      <c r="S156" s="563"/>
      <c r="T156" s="536"/>
      <c r="U156" s="82">
        <f>IF(Cover!$E$47="Weekly",IF(T156&gt;0,T156,R156*S156),IF(T156&gt;0,T156,R156*S156)/2)</f>
        <v>0</v>
      </c>
      <c r="V156" s="564"/>
      <c r="W156" s="564"/>
      <c r="Y156" s="213" t="str">
        <f>IF($B156="","",IF('Actual Allocation Calc'!$AH$78="A",
IF($P156="Employed",$U156/7*BJ156,
IF(AND($P156="Terminated"),($U156/7*AP156),
IF(AND($P156="Furloughed"),($U156/7*AP156)+($U156/7*AZ156),
IF(AND($P156="Rehired"),($U156/7*AZ156),
IF(AND($P156="Terminated",AP156&gt;0),$U156,
IF($P156="Furloughed",IF(AP156&gt;0,$U156)+IF(AZ156&gt;0,$U156),
IF($P156="Rehired",IF(AZ156&gt;0,$U156)))))))),IF('Actual Allocation Calc'!$AH$78="C",'Actual Allocation Calc'!L156,'Actual Allocation Calc'!U156+IF($P156="Employed",$U156/7*BJ156,
IF(AND($P156="Terminated"),($U156/7*AP156),
IF(AND($P156="Furloughed"),($U156/7*AP156)+($U156/7*AZ156),
IF(AND($P156="Rehired"),($U156/7*AZ156),
IF(AND($P156="Terminated",AP156&gt;0),$U156,
IF($P156="Furloughed",IF(AP156&gt;0,$U156)+IF(AZ156&gt;0,$U156),
IF($P156="Rehired",IF(AZ156&gt;0,$U156))))))))*'Actual Allocation Calc'!$AH$99)))</f>
        <v/>
      </c>
      <c r="Z156" s="210" t="str">
        <f>IF($B156="","",IF('Actual Allocation Calc'!$AI$78="A",
IF($P156="Employed",$U156,
IF(AND($P156="Terminated"),($U156/7*AQ156),
IF(AND($P156="Furloughed"),($U156/7*AQ156)+($U156/7*BA156),
IF(AND($P156="Rehired"),($U156/7*BA156),
IF(AND($P156="Terminated",AQ156&gt;0),$U156,
IF($P156="Furloughed",IF(AQ156&gt;0,$U156)+IF(BA156&gt;0,$U156),
IF($P156="Rehired",IF(BA156&gt;0,$U156)))))))),IF('Actual Allocation Calc'!$AI$78="C",'Actual Allocation Calc'!M156,'Actual Allocation Calc'!V156+IF($P156="Employed",$U156,
IF(AND($P156="Terminated"),($U156/7*AQ156),
IF(AND($P156="Furloughed"),($U156/7*AQ156)+($U156/7*BA156),
IF(AND($P156="Rehired"),($U156/7*BA156),
IF(AND($P156="Terminated",AQ156&gt;0),$U156,
IF($P156="Furloughed",IF(AQ156&gt;0,$U156)+IF(BA156&gt;0,$U156),
IF($P156="Rehired",IF(BA156&gt;0,$U156))))))))*'Actual Allocation Calc'!$AI$99)))</f>
        <v/>
      </c>
      <c r="AA156" s="210" t="str">
        <f>IF($B156="","",IF('Actual Allocation Calc'!$AJ$78="A",
IF($P156="Employed",$U156,
IF(AND($P156="Terminated"),($U156/7*AR156),
IF(AND($P156="Furloughed"),($U156/7*AR156)+($U156/7*BB156),
IF(AND($P156="Rehired"),($U156/7*BB156),
IF(AND($P156="Terminated",AR156&gt;0),$U156,
IF($P156="Furloughed",IF(AR156&gt;0,$U156)+IF(BB156&gt;0,$U156),
IF($P156="Rehired",IF(BB156&gt;0,$U156)))))))),IF('Actual Allocation Calc'!$AJ$78="C",'Actual Allocation Calc'!N156,'Actual Allocation Calc'!W156+IF($P156="Employed",$U156,
IF(AND($P156="Terminated"),($U156/7*AR156),
IF(AND($P156="Furloughed"),($U156/7*AR156)+($U156/7*BB156),
IF(AND($P156="Rehired"),($U156/7*BB156),
IF(AND($P156="Terminated",AR156&gt;0),$U156,
IF($P156="Furloughed",IF(AR156&gt;0,$U156)+IF(BB156&gt;0,$U156),
IF($P156="Rehired",IF(BB156&gt;0,$U156))))))))*'Actual Allocation Calc'!$AJ$99)))</f>
        <v/>
      </c>
      <c r="AB156" s="210" t="str">
        <f>IF($B156="","",IF('Actual Allocation Calc'!$AK$78="A",
IF($P156="Employed",$U156,
IF(AND($P156="Terminated"),($U156/7*AS156),
IF(AND($P156="Furloughed"),($U156/7*AS156)+($U156/7*BC156),
IF(AND($P156="Rehired"),($U156/7*BC156),
IF(AND($P156="Terminated",AS156&gt;0),$U156,
IF($P156="Furloughed",IF(AS156&gt;0,$U156)+IF(BC156&gt;0,$U156),
IF($P156="Rehired",IF(BC156&gt;0,$U156)))))))),IF('Actual Allocation Calc'!$AK$78="C",'Actual Allocation Calc'!O156,'Actual Allocation Calc'!X156+IF($P156="Employed",$U156,
IF(AND($P156="Terminated"),($U156/7*AS156),
IF(AND($P156="Furloughed"),($U156/7*AS156)+($U156/7*BC156),
IF(AND($P156="Rehired"),($U156/7*BC156),
IF(AND($P156="Terminated",AS156&gt;0),$U156,
IF($P156="Furloughed",IF(AS156&gt;0,$U156)+IF(BC156&gt;0,$U156),
IF($P156="Rehired",IF(BC156&gt;0,$U156))))))))*'Actual Allocation Calc'!$AK$99)))</f>
        <v/>
      </c>
      <c r="AC156" s="210" t="str">
        <f>IF($B156="","",IF('Actual Allocation Calc'!$AL$78="A",
IF($P156="Employed",$U156,
IF(AND($P156="Terminated"),($U156/7*AT156),
IF(AND($P156="Furloughed"),($U156/7*AT156)+($U156/7*BD156),
IF(AND($P156="Rehired"),($U156/7*BD156),
IF(AND($P156="Terminated",AT156&gt;0),$U156,
IF($P156="Furloughed",IF(AT156&gt;0,$U156)+IF(BD156&gt;0,$U156),
IF($P156="Rehired",IF(BD156&gt;0,$U156)))))))),IF('Actual Allocation Calc'!$AL$78="C",'Actual Allocation Calc'!P156,'Actual Allocation Calc'!Y156+IF($P156="Employed",$U156,
IF(AND($P156="Terminated"),($U156/7*AT156),
IF(AND($P156="Furloughed"),($U156/7*AT156)+($U156/7*BD156),
IF(AND($P156="Rehired"),($U156/7*BD156),
IF(AND($P156="Terminated",AT156&gt;0),$U156,
IF($P156="Furloughed",IF(AT156&gt;0,$U156)+IF(BD156&gt;0,$U156),
IF($P156="Rehired",IF(BD156&gt;0,$U156))))))))*'Actual Allocation Calc'!$AL$99)))</f>
        <v/>
      </c>
      <c r="AD156" s="210" t="str">
        <f>IF($B156="","",IF('Actual Allocation Calc'!$AM$78="A",
IF($P156="Employed",$U156,
IF(AND($P156="Terminated"),($U156/7*AU156),
IF(AND($P156="Furloughed"),($U156/7*AU156)+($U156/7*BE156),
IF(AND($P156="Rehired"),($U156/7*BE156),
IF(AND($P156="Terminated",AU156&gt;0),$U156,
IF($P156="Furloughed",IF(AU156&gt;0,$U156)+IF(BE156&gt;0,$U156),
IF($P156="Rehired",IF(BE156&gt;0,$U156)))))))),IF('Actual Allocation Calc'!$AM$78="C",'Actual Allocation Calc'!Q156,'Actual Allocation Calc'!Z156+IF($P156="Employed",$U156,
IF(AND($P156="Terminated"),($U156/7*AU156),
IF(AND($P156="Furloughed"),($U156/7*AU156)+($U156/7*BE156),
IF(AND($P156="Rehired"),($U156/7*BE156),
IF(AND($P156="Terminated",AU156&gt;0),$U156,
IF($P156="Furloughed",IF(AU156&gt;0,$U156)+IF(BE156&gt;0,$U156),
IF($P156="Rehired",IF(BE156&gt;0,$U156))))))))*'Actual Allocation Calc'!$AM$99)))</f>
        <v/>
      </c>
      <c r="AE156" s="210" t="str">
        <f>IF($B156="","",IF('Actual Allocation Calc'!$AN$78="A",
IF($P156="Employed",$U156,
IF(AND($P156="Terminated"),($U156/7*AV156),
IF(AND($P156="Furloughed"),($U156/7*AV156)+($U156/7*BF156),
IF(AND($P156="Rehired"),($U156/7*BF156),
IF(AND($P156="Terminated",AV156&gt;0),$U156,
IF($P156="Furloughed",IF(AV156&gt;0,$U156)+IF(BF156&gt;0,$U156),
IF($P156="Rehired",IF(BF156&gt;0,$U156)))))))),IF('Actual Allocation Calc'!$AN$78="C",'Actual Allocation Calc'!R156,'Actual Allocation Calc'!AA156+IF($P156="Employed",$U156,
IF(AND($P156="Terminated"),($U156/7*AV156),
IF(AND($P156="Furloughed"),($U156/7*AV156)+($U156/7*BF156),
IF(AND($P156="Rehired"),($U156/7*BF156),
IF(AND($P156="Terminated",AV156&gt;0),$U156,
IF($P156="Furloughed",IF(AV156&gt;0,$U156)+IF(BF156&gt;0,$U156),
IF($P156="Rehired",IF(BF156&gt;0,$U156))))))))*'Actual Allocation Calc'!$AN$99)))</f>
        <v/>
      </c>
      <c r="AF156" s="210" t="str">
        <f>IF($B156="","",IF('Actual Allocation Calc'!$AO$78="A",
IF($P156="Employed",$U156,
IF(AND($P156="Terminated"),($U156/7*AW156),
IF(AND($P156="Furloughed"),($U156/7*AW156)+($U156/7*BG156),
IF(AND($P156="Rehired"),($U156/7*BG156),
IF(AND($P156="Terminated",AW156&gt;0),$U156,
IF($P156="Furloughed",IF(AW156&gt;0,$U156)+IF(BG156&gt;0,$U156),
IF($P156="Rehired",IF(BG156&gt;0,$U156)))))))),IF('Actual Allocation Calc'!$AO$78="C",'Actual Allocation Calc'!S156,'Actual Allocation Calc'!AB156+IF($P156="Employed",$U156,
IF(AND($P156="Terminated"),($U156/7*AW156),
IF(AND($P156="Furloughed"),($U156/7*AW156)+($U156/7*BG156),
IF(AND($P156="Rehired"),($U156/7*BG156),
IF(AND($P156="Terminated",AW156&gt;0),$U156,
IF($P156="Furloughed",IF(AW156&gt;0,$U156)+IF(BG156&gt;0,$U156),
IF($P156="Rehired",IF(BG156&gt;0,$U156))))))))*'Actual Allocation Calc'!$AO$99)))</f>
        <v/>
      </c>
      <c r="AG156" s="210" t="str">
        <f>IF($B156="","",IF('Actual Allocation Calc'!$AP$78="A",
IF($P156="Employed",$U156/7*BK156,
IF(AND($P156="Terminated"),($U156/7*AX156),
IF(AND($P156="Furloughed"),($U156/7*AX156)+($U156/7*BH156),
IF(AND($P156="Rehired"),($U156/7*BH156),
IF(AND($P156="Terminated",AX156&gt;0),$U156,
IF($P156="Furloughed",IF(AX156&gt;0,$U156)+IF(BH156&gt;0,$U156),
IF($P156="Rehired",IF(BH156&gt;0,$U156)))))))),IF('Actual Allocation Calc'!$AP$78="C",'Actual Allocation Calc'!T156,'Actual Allocation Calc'!AC156+IF($P156="Employed",$U156/7*BK156,
IF(AND($P156="Terminated"),($U156/7*AX156),
IF(AND($P156="Furloughed"),($U156/7*AX156)+($U156/7*BH156),
IF(AND($P156="Rehired"),($U156/7*BH156),
IF(AND($P156="Terminated",AX156&gt;0),$U156,
IF($P156="Furloughed",IF(AX156&gt;0,$U156)+IF(BH156&gt;0,$U156),
IF($P156="Rehired",IF(BH156&gt;0,$U156))))))))*'Actual Allocation Calc'!$AP$99)))</f>
        <v/>
      </c>
      <c r="AH156" s="536"/>
      <c r="AI156" s="82">
        <f t="shared" si="45"/>
        <v>0</v>
      </c>
      <c r="AJ156" s="210">
        <f t="shared" si="48"/>
        <v>0</v>
      </c>
      <c r="AK156" s="397" t="str">
        <f t="shared" si="49"/>
        <v/>
      </c>
      <c r="AM156" s="173"/>
      <c r="AO156" s="214" t="str">
        <f>IFERROR(IF($V156="","",VLOOKUP(V156,'Calendar Calcs'!$B$2:$E1123,4,FALSE)),0)</f>
        <v/>
      </c>
      <c r="AP156" s="69" t="str">
        <f>IF($AO156="","", IF($AO156&lt;AP$23,0,IF($AO156&gt;AP$23,COUNTIFS('Calendar Calcs'!$E$2:$E1123,AP$23),COUNTIFS('Calendar Calcs'!$E$2:$E1123,AP$23,'Calendar Calcs'!$D$2:$D1123,"&lt;="&amp;WEEKDAY($V156)))))</f>
        <v/>
      </c>
      <c r="AQ156" s="69" t="str">
        <f>IF($AO156="","", IF($AO156&lt;AQ$23,0,IF($AO156&gt;AQ$23,COUNTIFS('Calendar Calcs'!$E$2:$E1123,AQ$23),COUNTIFS('Calendar Calcs'!$E$2:$E1123,AQ$23,'Calendar Calcs'!$D$2:$D1123,"&lt;="&amp;WEEKDAY($V156)))))</f>
        <v/>
      </c>
      <c r="AR156" s="69" t="str">
        <f>IF($AO156="","", IF($AO156&lt;AR$23,0,IF($AO156&gt;AR$23,COUNTIFS('Calendar Calcs'!$E$2:$E1123,AR$23),COUNTIFS('Calendar Calcs'!$E$2:$E1123,AR$23,'Calendar Calcs'!$D$2:$D1123,"&lt;="&amp;WEEKDAY($V156)))))</f>
        <v/>
      </c>
      <c r="AS156" s="69" t="str">
        <f>IF($AO156="","", IF($AO156&lt;AS$23,0,IF($AO156&gt;AS$23,COUNTIFS('Calendar Calcs'!$E$2:$E1123,AS$23),COUNTIFS('Calendar Calcs'!$E$2:$E1123,AS$23,'Calendar Calcs'!$D$2:$D1123,"&lt;="&amp;WEEKDAY($V156)))))</f>
        <v/>
      </c>
      <c r="AT156" s="69" t="str">
        <f>IF($AO156="","", IF($AO156&lt;AT$23,0,IF($AO156&gt;AT$23,COUNTIFS('Calendar Calcs'!$E$2:$E1123,AT$23),COUNTIFS('Calendar Calcs'!$E$2:$E1123,AT$23,'Calendar Calcs'!$D$2:$D1123,"&lt;="&amp;WEEKDAY($V156)))))</f>
        <v/>
      </c>
      <c r="AU156" s="69" t="str">
        <f>IF($AO156="","", IF($AO156&lt;AU$23,0,IF($AO156&gt;AU$23,COUNTIFS('Calendar Calcs'!$E$2:$E1123,AU$23),COUNTIFS('Calendar Calcs'!$E$2:$E1123,AU$23,'Calendar Calcs'!$D$2:$D1123,"&lt;="&amp;WEEKDAY($V156)))))</f>
        <v/>
      </c>
      <c r="AV156" s="69" t="str">
        <f>IF($AO156="","", IF($AO156&lt;AV$23,0,IF($AO156&gt;AV$23,COUNTIFS('Calendar Calcs'!$E$2:$E1123,AV$23),COUNTIFS('Calendar Calcs'!$E$2:$E1123,AV$23,'Calendar Calcs'!$D$2:$D1123,"&lt;="&amp;WEEKDAY($V156)))))</f>
        <v/>
      </c>
      <c r="AW156" s="69" t="str">
        <f>IF($AO156="","", IF($AO156&lt;AW$23,0,IF($AO156&gt;AW$23,COUNTIFS('Calendar Calcs'!$E$2:$E1123,AW$23),COUNTIFS('Calendar Calcs'!$E$2:$E1123,AW$23,'Calendar Calcs'!$D$2:$D1123,"&lt;="&amp;WEEKDAY($V156)))))</f>
        <v/>
      </c>
      <c r="AX156" s="69" t="str">
        <f>IF($AO156="","", IF($AO156&lt;AX$23,0,IF($AO156&gt;AX$23,COUNTIFS('Calendar Calcs'!$E$2:$E1123,AX$23),COUNTIFS('Calendar Calcs'!$E$2:$E1123,AX$23,'Calendar Calcs'!$D$2:$D1123,"&lt;="&amp;WEEKDAY($V156)))))</f>
        <v/>
      </c>
      <c r="AY156" s="69" t="str">
        <f>IF($W156="","",VLOOKUP($W156,'Calendar Calcs'!$B$2:$E1123,4,FALSE))</f>
        <v/>
      </c>
      <c r="AZ156" s="69" t="str">
        <f>IF($AY156="","",IF($AY156&gt;AZ$23,0,IF($AY156&lt;AZ$23,COUNTIFS('Calendar Calcs'!$E$2:$E1123,AZ$23),COUNTIFS('Calendar Calcs'!$E$2:$E1123,AZ$23,'Calendar Calcs'!$D$2:$D1123,"&gt;="&amp;WEEKDAY($W156)))))</f>
        <v/>
      </c>
      <c r="BA156" s="69" t="str">
        <f>IF($AY156="","",IF($AY156&gt;BA$23,0,IF($AY156&lt;BA$23,COUNTIFS('Calendar Calcs'!$E$2:$E1123,BA$23),COUNTIFS('Calendar Calcs'!$E$2:$E1123,BA$23,'Calendar Calcs'!$D$2:$D1123,"&gt;="&amp;WEEKDAY($W156)))))</f>
        <v/>
      </c>
      <c r="BB156" s="69" t="str">
        <f>IF($AY156="","",IF($AY156&gt;BB$23,0,IF($AY156&lt;BB$23,COUNTIFS('Calendar Calcs'!$E$2:$E1123,BB$23),COUNTIFS('Calendar Calcs'!$E$2:$E1123,BB$23,'Calendar Calcs'!$D$2:$D1123,"&gt;="&amp;WEEKDAY($W156)))))</f>
        <v/>
      </c>
      <c r="BC156" s="69" t="str">
        <f>IF($AY156="","",IF($AY156&gt;BC$23,0,IF($AY156&lt;BC$23,COUNTIFS('Calendar Calcs'!$E$2:$E1123,BC$23),COUNTIFS('Calendar Calcs'!$E$2:$E1123,BC$23,'Calendar Calcs'!$D$2:$D1123,"&gt;="&amp;WEEKDAY($W156)))))</f>
        <v/>
      </c>
      <c r="BD156" s="69" t="str">
        <f>IF($AY156="","",IF($AY156&gt;BD$23,0,IF($AY156&lt;BD$23,COUNTIFS('Calendar Calcs'!$E$2:$E1123,BD$23),COUNTIFS('Calendar Calcs'!$E$2:$E1123,BD$23,'Calendar Calcs'!$D$2:$D1123,"&gt;="&amp;WEEKDAY($W156)))))</f>
        <v/>
      </c>
      <c r="BE156" s="69" t="str">
        <f>IF($AY156="","",IF($AY156&gt;BE$23,0,IF($AY156&lt;BE$23,COUNTIFS('Calendar Calcs'!$E$2:$E1123,BE$23),COUNTIFS('Calendar Calcs'!$E$2:$E1123,BE$23,'Calendar Calcs'!$D$2:$D1123,"&gt;="&amp;WEEKDAY($W156)))))</f>
        <v/>
      </c>
      <c r="BF156" s="69" t="str">
        <f>IF($AY156="","",IF($AY156&gt;BF$23,0,IF($AY156&lt;BF$23,COUNTIFS('Calendar Calcs'!$E$2:$E1123,BF$23),COUNTIFS('Calendar Calcs'!$E$2:$E1123,BF$23,'Calendar Calcs'!$D$2:$D1123,"&gt;="&amp;WEEKDAY($W156)))))</f>
        <v/>
      </c>
      <c r="BG156" s="69" t="str">
        <f>IF($AY156="","",IF($AY156&gt;BG$23,0,IF($AY156&lt;BG$23,COUNTIFS('Calendar Calcs'!$E$2:$E1123,BG$23),COUNTIFS('Calendar Calcs'!$E$2:$E1123,BG$23,'Calendar Calcs'!$D$2:$D1123,"&gt;="&amp;WEEKDAY($W156)))))</f>
        <v/>
      </c>
      <c r="BH156" s="69">
        <f t="shared" si="50"/>
        <v>6</v>
      </c>
      <c r="BI156" s="69">
        <f>IF(Cover!$E$43="","",VLOOKUP(Cover!$E$43,'Calendar Calcs'!$B$2:$E1123,4,FALSE))</f>
        <v>1</v>
      </c>
      <c r="BJ156" s="69">
        <f>IF($BI156="","", IF($BI156&lt;BJ$23,0,IF($BI156&gt;=BJ$23,COUNTIFS('Calendar Calcs'!$E$2:$E1123,BJ$23),COUNTIFS('Calendar Calcs'!$E$2:$E1123,BJ$23,'Calendar Calcs'!$D$2:$D1123,"&lt;="&amp;WEEKDAY($V156)))))</f>
        <v>1</v>
      </c>
      <c r="BK156" s="69">
        <f t="shared" si="47"/>
        <v>6</v>
      </c>
      <c r="BN156" s="69" t="str">
        <f>IF(T156&gt;0,"FTE",IF(Cover!$E$47="Weekly",IF(S156&gt;29.75,"FTE","PTE"),IF(S156&gt;59.75,"FTE","PTE")))</f>
        <v>PTE</v>
      </c>
      <c r="BO156" s="69">
        <f>IF(BN156="FTE",30,IF(Cover!$E$47="Weekly",'STEP 2 EE Data'!S156,'STEP 2 EE Data'!S156/2))</f>
        <v>0</v>
      </c>
      <c r="BP156" s="209">
        <f t="shared" si="51"/>
        <v>0</v>
      </c>
      <c r="BQ156" s="209">
        <f t="shared" si="52"/>
        <v>0</v>
      </c>
      <c r="BR156" s="209">
        <f t="shared" si="53"/>
        <v>0</v>
      </c>
      <c r="BS156" s="209">
        <f t="shared" si="54"/>
        <v>0</v>
      </c>
      <c r="BT156" s="209">
        <f t="shared" si="55"/>
        <v>0</v>
      </c>
      <c r="BU156" s="209">
        <f t="shared" si="56"/>
        <v>0</v>
      </c>
      <c r="BV156" s="209">
        <f t="shared" si="57"/>
        <v>0</v>
      </c>
      <c r="BW156" s="209">
        <f t="shared" si="58"/>
        <v>0</v>
      </c>
      <c r="BX156" s="209">
        <f t="shared" si="59"/>
        <v>0</v>
      </c>
      <c r="CC156" s="210" t="str">
        <f>IF(B156="","",IF(C156="",IF(Cover!$E$47="Weekly",'STEP 3 EE Comp'!BI161*8,'STEP 3 EE Comp'!BI161*4),IF(Cover!$E$47="Weekly",'STEP 3 EE Comp'!BI161,'STEP 3 EE Comp'!BI161)))</f>
        <v/>
      </c>
      <c r="CD156" s="82" t="str">
        <f t="shared" si="60"/>
        <v/>
      </c>
      <c r="CE156" s="417">
        <f t="shared" si="61"/>
        <v>1</v>
      </c>
      <c r="CF156" s="82" t="str">
        <f t="shared" si="62"/>
        <v>Good</v>
      </c>
      <c r="CG156" s="82">
        <f t="shared" si="63"/>
        <v>0</v>
      </c>
      <c r="CH156" s="234">
        <f t="shared" si="64"/>
        <v>0</v>
      </c>
    </row>
    <row r="157" spans="1:86" s="69" customFormat="1" x14ac:dyDescent="0.3">
      <c r="A157" s="530"/>
      <c r="B157" s="477"/>
      <c r="C157" s="52"/>
      <c r="D157" s="565"/>
      <c r="E157" s="52"/>
      <c r="F157" s="507"/>
      <c r="G157" s="210">
        <f t="shared" si="44"/>
        <v>0</v>
      </c>
      <c r="H157" s="82">
        <f t="shared" si="46"/>
        <v>0</v>
      </c>
      <c r="I157" s="211"/>
      <c r="J157" s="441" t="s">
        <v>21</v>
      </c>
      <c r="K157" s="441" t="s">
        <v>21</v>
      </c>
      <c r="L157" s="441" t="s">
        <v>21</v>
      </c>
      <c r="M157" s="441" t="s">
        <v>21</v>
      </c>
      <c r="N157" s="568" t="s">
        <v>21</v>
      </c>
      <c r="O157" s="211"/>
      <c r="P157" s="212" t="str">
        <f>IF(B157="","",
IF(AND(V157="",W157="",B157&lt;&gt;""),"Employed",
IF(AND(V157&lt;&gt;"",W157="",B157&lt;&gt;""),"Terminated",
IF(AND(V157&lt;&gt;"",W157&lt;&gt;"",B157&lt;&gt;""),IF(W157&lt;Cover!$E$43,"Employed","Furloughed"),
IF(AND(V157="",W157&lt;&gt;"",B157&lt;&gt;""),IF(W157&lt;Cover!$E$43,"Employed","Rehired"))))))</f>
        <v/>
      </c>
      <c r="Q157" s="211"/>
      <c r="R157" s="536"/>
      <c r="S157" s="563"/>
      <c r="T157" s="536"/>
      <c r="U157" s="82">
        <f>IF(Cover!$E$47="Weekly",IF(T157&gt;0,T157,R157*S157),IF(T157&gt;0,T157,R157*S157)/2)</f>
        <v>0</v>
      </c>
      <c r="V157" s="564"/>
      <c r="W157" s="564"/>
      <c r="Y157" s="213" t="str">
        <f>IF($B157="","",IF('Actual Allocation Calc'!$AH$78="A",
IF($P157="Employed",$U157/7*BJ157,
IF(AND($P157="Terminated"),($U157/7*AP157),
IF(AND($P157="Furloughed"),($U157/7*AP157)+($U157/7*AZ157),
IF(AND($P157="Rehired"),($U157/7*AZ157),
IF(AND($P157="Terminated",AP157&gt;0),$U157,
IF($P157="Furloughed",IF(AP157&gt;0,$U157)+IF(AZ157&gt;0,$U157),
IF($P157="Rehired",IF(AZ157&gt;0,$U157)))))))),IF('Actual Allocation Calc'!$AH$78="C",'Actual Allocation Calc'!L157,'Actual Allocation Calc'!U157+IF($P157="Employed",$U157/7*BJ157,
IF(AND($P157="Terminated"),($U157/7*AP157),
IF(AND($P157="Furloughed"),($U157/7*AP157)+($U157/7*AZ157),
IF(AND($P157="Rehired"),($U157/7*AZ157),
IF(AND($P157="Terminated",AP157&gt;0),$U157,
IF($P157="Furloughed",IF(AP157&gt;0,$U157)+IF(AZ157&gt;0,$U157),
IF($P157="Rehired",IF(AZ157&gt;0,$U157))))))))*'Actual Allocation Calc'!$AH$99)))</f>
        <v/>
      </c>
      <c r="Z157" s="210" t="str">
        <f>IF($B157="","",IF('Actual Allocation Calc'!$AI$78="A",
IF($P157="Employed",$U157,
IF(AND($P157="Terminated"),($U157/7*AQ157),
IF(AND($P157="Furloughed"),($U157/7*AQ157)+($U157/7*BA157),
IF(AND($P157="Rehired"),($U157/7*BA157),
IF(AND($P157="Terminated",AQ157&gt;0),$U157,
IF($P157="Furloughed",IF(AQ157&gt;0,$U157)+IF(BA157&gt;0,$U157),
IF($P157="Rehired",IF(BA157&gt;0,$U157)))))))),IF('Actual Allocation Calc'!$AI$78="C",'Actual Allocation Calc'!M157,'Actual Allocation Calc'!V157+IF($P157="Employed",$U157,
IF(AND($P157="Terminated"),($U157/7*AQ157),
IF(AND($P157="Furloughed"),($U157/7*AQ157)+($U157/7*BA157),
IF(AND($P157="Rehired"),($U157/7*BA157),
IF(AND($P157="Terminated",AQ157&gt;0),$U157,
IF($P157="Furloughed",IF(AQ157&gt;0,$U157)+IF(BA157&gt;0,$U157),
IF($P157="Rehired",IF(BA157&gt;0,$U157))))))))*'Actual Allocation Calc'!$AI$99)))</f>
        <v/>
      </c>
      <c r="AA157" s="210" t="str">
        <f>IF($B157="","",IF('Actual Allocation Calc'!$AJ$78="A",
IF($P157="Employed",$U157,
IF(AND($P157="Terminated"),($U157/7*AR157),
IF(AND($P157="Furloughed"),($U157/7*AR157)+($U157/7*BB157),
IF(AND($P157="Rehired"),($U157/7*BB157),
IF(AND($P157="Terminated",AR157&gt;0),$U157,
IF($P157="Furloughed",IF(AR157&gt;0,$U157)+IF(BB157&gt;0,$U157),
IF($P157="Rehired",IF(BB157&gt;0,$U157)))))))),IF('Actual Allocation Calc'!$AJ$78="C",'Actual Allocation Calc'!N157,'Actual Allocation Calc'!W157+IF($P157="Employed",$U157,
IF(AND($P157="Terminated"),($U157/7*AR157),
IF(AND($P157="Furloughed"),($U157/7*AR157)+($U157/7*BB157),
IF(AND($P157="Rehired"),($U157/7*BB157),
IF(AND($P157="Terminated",AR157&gt;0),$U157,
IF($P157="Furloughed",IF(AR157&gt;0,$U157)+IF(BB157&gt;0,$U157),
IF($P157="Rehired",IF(BB157&gt;0,$U157))))))))*'Actual Allocation Calc'!$AJ$99)))</f>
        <v/>
      </c>
      <c r="AB157" s="210" t="str">
        <f>IF($B157="","",IF('Actual Allocation Calc'!$AK$78="A",
IF($P157="Employed",$U157,
IF(AND($P157="Terminated"),($U157/7*AS157),
IF(AND($P157="Furloughed"),($U157/7*AS157)+($U157/7*BC157),
IF(AND($P157="Rehired"),($U157/7*BC157),
IF(AND($P157="Terminated",AS157&gt;0),$U157,
IF($P157="Furloughed",IF(AS157&gt;0,$U157)+IF(BC157&gt;0,$U157),
IF($P157="Rehired",IF(BC157&gt;0,$U157)))))))),IF('Actual Allocation Calc'!$AK$78="C",'Actual Allocation Calc'!O157,'Actual Allocation Calc'!X157+IF($P157="Employed",$U157,
IF(AND($P157="Terminated"),($U157/7*AS157),
IF(AND($P157="Furloughed"),($U157/7*AS157)+($U157/7*BC157),
IF(AND($P157="Rehired"),($U157/7*BC157),
IF(AND($P157="Terminated",AS157&gt;0),$U157,
IF($P157="Furloughed",IF(AS157&gt;0,$U157)+IF(BC157&gt;0,$U157),
IF($P157="Rehired",IF(BC157&gt;0,$U157))))))))*'Actual Allocation Calc'!$AK$99)))</f>
        <v/>
      </c>
      <c r="AC157" s="210" t="str">
        <f>IF($B157="","",IF('Actual Allocation Calc'!$AL$78="A",
IF($P157="Employed",$U157,
IF(AND($P157="Terminated"),($U157/7*AT157),
IF(AND($P157="Furloughed"),($U157/7*AT157)+($U157/7*BD157),
IF(AND($P157="Rehired"),($U157/7*BD157),
IF(AND($P157="Terminated",AT157&gt;0),$U157,
IF($P157="Furloughed",IF(AT157&gt;0,$U157)+IF(BD157&gt;0,$U157),
IF($P157="Rehired",IF(BD157&gt;0,$U157)))))))),IF('Actual Allocation Calc'!$AL$78="C",'Actual Allocation Calc'!P157,'Actual Allocation Calc'!Y157+IF($P157="Employed",$U157,
IF(AND($P157="Terminated"),($U157/7*AT157),
IF(AND($P157="Furloughed"),($U157/7*AT157)+($U157/7*BD157),
IF(AND($P157="Rehired"),($U157/7*BD157),
IF(AND($P157="Terminated",AT157&gt;0),$U157,
IF($P157="Furloughed",IF(AT157&gt;0,$U157)+IF(BD157&gt;0,$U157),
IF($P157="Rehired",IF(BD157&gt;0,$U157))))))))*'Actual Allocation Calc'!$AL$99)))</f>
        <v/>
      </c>
      <c r="AD157" s="210" t="str">
        <f>IF($B157="","",IF('Actual Allocation Calc'!$AM$78="A",
IF($P157="Employed",$U157,
IF(AND($P157="Terminated"),($U157/7*AU157),
IF(AND($P157="Furloughed"),($U157/7*AU157)+($U157/7*BE157),
IF(AND($P157="Rehired"),($U157/7*BE157),
IF(AND($P157="Terminated",AU157&gt;0),$U157,
IF($P157="Furloughed",IF(AU157&gt;0,$U157)+IF(BE157&gt;0,$U157),
IF($P157="Rehired",IF(BE157&gt;0,$U157)))))))),IF('Actual Allocation Calc'!$AM$78="C",'Actual Allocation Calc'!Q157,'Actual Allocation Calc'!Z157+IF($P157="Employed",$U157,
IF(AND($P157="Terminated"),($U157/7*AU157),
IF(AND($P157="Furloughed"),($U157/7*AU157)+($U157/7*BE157),
IF(AND($P157="Rehired"),($U157/7*BE157),
IF(AND($P157="Terminated",AU157&gt;0),$U157,
IF($P157="Furloughed",IF(AU157&gt;0,$U157)+IF(BE157&gt;0,$U157),
IF($P157="Rehired",IF(BE157&gt;0,$U157))))))))*'Actual Allocation Calc'!$AM$99)))</f>
        <v/>
      </c>
      <c r="AE157" s="210" t="str">
        <f>IF($B157="","",IF('Actual Allocation Calc'!$AN$78="A",
IF($P157="Employed",$U157,
IF(AND($P157="Terminated"),($U157/7*AV157),
IF(AND($P157="Furloughed"),($U157/7*AV157)+($U157/7*BF157),
IF(AND($P157="Rehired"),($U157/7*BF157),
IF(AND($P157="Terminated",AV157&gt;0),$U157,
IF($P157="Furloughed",IF(AV157&gt;0,$U157)+IF(BF157&gt;0,$U157),
IF($P157="Rehired",IF(BF157&gt;0,$U157)))))))),IF('Actual Allocation Calc'!$AN$78="C",'Actual Allocation Calc'!R157,'Actual Allocation Calc'!AA157+IF($P157="Employed",$U157,
IF(AND($P157="Terminated"),($U157/7*AV157),
IF(AND($P157="Furloughed"),($U157/7*AV157)+($U157/7*BF157),
IF(AND($P157="Rehired"),($U157/7*BF157),
IF(AND($P157="Terminated",AV157&gt;0),$U157,
IF($P157="Furloughed",IF(AV157&gt;0,$U157)+IF(BF157&gt;0,$U157),
IF($P157="Rehired",IF(BF157&gt;0,$U157))))))))*'Actual Allocation Calc'!$AN$99)))</f>
        <v/>
      </c>
      <c r="AF157" s="210" t="str">
        <f>IF($B157="","",IF('Actual Allocation Calc'!$AO$78="A",
IF($P157="Employed",$U157,
IF(AND($P157="Terminated"),($U157/7*AW157),
IF(AND($P157="Furloughed"),($U157/7*AW157)+($U157/7*BG157),
IF(AND($P157="Rehired"),($U157/7*BG157),
IF(AND($P157="Terminated",AW157&gt;0),$U157,
IF($P157="Furloughed",IF(AW157&gt;0,$U157)+IF(BG157&gt;0,$U157),
IF($P157="Rehired",IF(BG157&gt;0,$U157)))))))),IF('Actual Allocation Calc'!$AO$78="C",'Actual Allocation Calc'!S157,'Actual Allocation Calc'!AB157+IF($P157="Employed",$U157,
IF(AND($P157="Terminated"),($U157/7*AW157),
IF(AND($P157="Furloughed"),($U157/7*AW157)+($U157/7*BG157),
IF(AND($P157="Rehired"),($U157/7*BG157),
IF(AND($P157="Terminated",AW157&gt;0),$U157,
IF($P157="Furloughed",IF(AW157&gt;0,$U157)+IF(BG157&gt;0,$U157),
IF($P157="Rehired",IF(BG157&gt;0,$U157))))))))*'Actual Allocation Calc'!$AO$99)))</f>
        <v/>
      </c>
      <c r="AG157" s="210" t="str">
        <f>IF($B157="","",IF('Actual Allocation Calc'!$AP$78="A",
IF($P157="Employed",$U157/7*BK157,
IF(AND($P157="Terminated"),($U157/7*AX157),
IF(AND($P157="Furloughed"),($U157/7*AX157)+($U157/7*BH157),
IF(AND($P157="Rehired"),($U157/7*BH157),
IF(AND($P157="Terminated",AX157&gt;0),$U157,
IF($P157="Furloughed",IF(AX157&gt;0,$U157)+IF(BH157&gt;0,$U157),
IF($P157="Rehired",IF(BH157&gt;0,$U157)))))))),IF('Actual Allocation Calc'!$AP$78="C",'Actual Allocation Calc'!T157,'Actual Allocation Calc'!AC157+IF($P157="Employed",$U157/7*BK157,
IF(AND($P157="Terminated"),($U157/7*AX157),
IF(AND($P157="Furloughed"),($U157/7*AX157)+($U157/7*BH157),
IF(AND($P157="Rehired"),($U157/7*BH157),
IF(AND($P157="Terminated",AX157&gt;0),$U157,
IF($P157="Furloughed",IF(AX157&gt;0,$U157)+IF(BH157&gt;0,$U157),
IF($P157="Rehired",IF(BH157&gt;0,$U157))))))))*'Actual Allocation Calc'!$AP$99)))</f>
        <v/>
      </c>
      <c r="AH157" s="536"/>
      <c r="AI157" s="82">
        <f t="shared" si="45"/>
        <v>0</v>
      </c>
      <c r="AJ157" s="210">
        <f t="shared" si="48"/>
        <v>0</v>
      </c>
      <c r="AK157" s="397" t="str">
        <f t="shared" si="49"/>
        <v/>
      </c>
      <c r="AM157" s="173"/>
      <c r="AO157" s="214" t="str">
        <f>IFERROR(IF($V157="","",VLOOKUP(V157,'Calendar Calcs'!$B$2:$E1124,4,FALSE)),0)</f>
        <v/>
      </c>
      <c r="AP157" s="69" t="str">
        <f>IF($AO157="","", IF($AO157&lt;AP$23,0,IF($AO157&gt;AP$23,COUNTIFS('Calendar Calcs'!$E$2:$E1124,AP$23),COUNTIFS('Calendar Calcs'!$E$2:$E1124,AP$23,'Calendar Calcs'!$D$2:$D1124,"&lt;="&amp;WEEKDAY($V157)))))</f>
        <v/>
      </c>
      <c r="AQ157" s="69" t="str">
        <f>IF($AO157="","", IF($AO157&lt;AQ$23,0,IF($AO157&gt;AQ$23,COUNTIFS('Calendar Calcs'!$E$2:$E1124,AQ$23),COUNTIFS('Calendar Calcs'!$E$2:$E1124,AQ$23,'Calendar Calcs'!$D$2:$D1124,"&lt;="&amp;WEEKDAY($V157)))))</f>
        <v/>
      </c>
      <c r="AR157" s="69" t="str">
        <f>IF($AO157="","", IF($AO157&lt;AR$23,0,IF($AO157&gt;AR$23,COUNTIFS('Calendar Calcs'!$E$2:$E1124,AR$23),COUNTIFS('Calendar Calcs'!$E$2:$E1124,AR$23,'Calendar Calcs'!$D$2:$D1124,"&lt;="&amp;WEEKDAY($V157)))))</f>
        <v/>
      </c>
      <c r="AS157" s="69" t="str">
        <f>IF($AO157="","", IF($AO157&lt;AS$23,0,IF($AO157&gt;AS$23,COUNTIFS('Calendar Calcs'!$E$2:$E1124,AS$23),COUNTIFS('Calendar Calcs'!$E$2:$E1124,AS$23,'Calendar Calcs'!$D$2:$D1124,"&lt;="&amp;WEEKDAY($V157)))))</f>
        <v/>
      </c>
      <c r="AT157" s="69" t="str">
        <f>IF($AO157="","", IF($AO157&lt;AT$23,0,IF($AO157&gt;AT$23,COUNTIFS('Calendar Calcs'!$E$2:$E1124,AT$23),COUNTIFS('Calendar Calcs'!$E$2:$E1124,AT$23,'Calendar Calcs'!$D$2:$D1124,"&lt;="&amp;WEEKDAY($V157)))))</f>
        <v/>
      </c>
      <c r="AU157" s="69" t="str">
        <f>IF($AO157="","", IF($AO157&lt;AU$23,0,IF($AO157&gt;AU$23,COUNTIFS('Calendar Calcs'!$E$2:$E1124,AU$23),COUNTIFS('Calendar Calcs'!$E$2:$E1124,AU$23,'Calendar Calcs'!$D$2:$D1124,"&lt;="&amp;WEEKDAY($V157)))))</f>
        <v/>
      </c>
      <c r="AV157" s="69" t="str">
        <f>IF($AO157="","", IF($AO157&lt;AV$23,0,IF($AO157&gt;AV$23,COUNTIFS('Calendar Calcs'!$E$2:$E1124,AV$23),COUNTIFS('Calendar Calcs'!$E$2:$E1124,AV$23,'Calendar Calcs'!$D$2:$D1124,"&lt;="&amp;WEEKDAY($V157)))))</f>
        <v/>
      </c>
      <c r="AW157" s="69" t="str">
        <f>IF($AO157="","", IF($AO157&lt;AW$23,0,IF($AO157&gt;AW$23,COUNTIFS('Calendar Calcs'!$E$2:$E1124,AW$23),COUNTIFS('Calendar Calcs'!$E$2:$E1124,AW$23,'Calendar Calcs'!$D$2:$D1124,"&lt;="&amp;WEEKDAY($V157)))))</f>
        <v/>
      </c>
      <c r="AX157" s="69" t="str">
        <f>IF($AO157="","", IF($AO157&lt;AX$23,0,IF($AO157&gt;AX$23,COUNTIFS('Calendar Calcs'!$E$2:$E1124,AX$23),COUNTIFS('Calendar Calcs'!$E$2:$E1124,AX$23,'Calendar Calcs'!$D$2:$D1124,"&lt;="&amp;WEEKDAY($V157)))))</f>
        <v/>
      </c>
      <c r="AY157" s="69" t="str">
        <f>IF($W157="","",VLOOKUP($W157,'Calendar Calcs'!$B$2:$E1124,4,FALSE))</f>
        <v/>
      </c>
      <c r="AZ157" s="69" t="str">
        <f>IF($AY157="","",IF($AY157&gt;AZ$23,0,IF($AY157&lt;AZ$23,COUNTIFS('Calendar Calcs'!$E$2:$E1124,AZ$23),COUNTIFS('Calendar Calcs'!$E$2:$E1124,AZ$23,'Calendar Calcs'!$D$2:$D1124,"&gt;="&amp;WEEKDAY($W157)))))</f>
        <v/>
      </c>
      <c r="BA157" s="69" t="str">
        <f>IF($AY157="","",IF($AY157&gt;BA$23,0,IF($AY157&lt;BA$23,COUNTIFS('Calendar Calcs'!$E$2:$E1124,BA$23),COUNTIFS('Calendar Calcs'!$E$2:$E1124,BA$23,'Calendar Calcs'!$D$2:$D1124,"&gt;="&amp;WEEKDAY($W157)))))</f>
        <v/>
      </c>
      <c r="BB157" s="69" t="str">
        <f>IF($AY157="","",IF($AY157&gt;BB$23,0,IF($AY157&lt;BB$23,COUNTIFS('Calendar Calcs'!$E$2:$E1124,BB$23),COUNTIFS('Calendar Calcs'!$E$2:$E1124,BB$23,'Calendar Calcs'!$D$2:$D1124,"&gt;="&amp;WEEKDAY($W157)))))</f>
        <v/>
      </c>
      <c r="BC157" s="69" t="str">
        <f>IF($AY157="","",IF($AY157&gt;BC$23,0,IF($AY157&lt;BC$23,COUNTIFS('Calendar Calcs'!$E$2:$E1124,BC$23),COUNTIFS('Calendar Calcs'!$E$2:$E1124,BC$23,'Calendar Calcs'!$D$2:$D1124,"&gt;="&amp;WEEKDAY($W157)))))</f>
        <v/>
      </c>
      <c r="BD157" s="69" t="str">
        <f>IF($AY157="","",IF($AY157&gt;BD$23,0,IF($AY157&lt;BD$23,COUNTIFS('Calendar Calcs'!$E$2:$E1124,BD$23),COUNTIFS('Calendar Calcs'!$E$2:$E1124,BD$23,'Calendar Calcs'!$D$2:$D1124,"&gt;="&amp;WEEKDAY($W157)))))</f>
        <v/>
      </c>
      <c r="BE157" s="69" t="str">
        <f>IF($AY157="","",IF($AY157&gt;BE$23,0,IF($AY157&lt;BE$23,COUNTIFS('Calendar Calcs'!$E$2:$E1124,BE$23),COUNTIFS('Calendar Calcs'!$E$2:$E1124,BE$23,'Calendar Calcs'!$D$2:$D1124,"&gt;="&amp;WEEKDAY($W157)))))</f>
        <v/>
      </c>
      <c r="BF157" s="69" t="str">
        <f>IF($AY157="","",IF($AY157&gt;BF$23,0,IF($AY157&lt;BF$23,COUNTIFS('Calendar Calcs'!$E$2:$E1124,BF$23),COUNTIFS('Calendar Calcs'!$E$2:$E1124,BF$23,'Calendar Calcs'!$D$2:$D1124,"&gt;="&amp;WEEKDAY($W157)))))</f>
        <v/>
      </c>
      <c r="BG157" s="69" t="str">
        <f>IF($AY157="","",IF($AY157&gt;BG$23,0,IF($AY157&lt;BG$23,COUNTIFS('Calendar Calcs'!$E$2:$E1124,BG$23),COUNTIFS('Calendar Calcs'!$E$2:$E1124,BG$23,'Calendar Calcs'!$D$2:$D1124,"&gt;="&amp;WEEKDAY($W157)))))</f>
        <v/>
      </c>
      <c r="BH157" s="69">
        <f t="shared" si="50"/>
        <v>6</v>
      </c>
      <c r="BI157" s="69">
        <f>IF(Cover!$E$43="","",VLOOKUP(Cover!$E$43,'Calendar Calcs'!$B$2:$E1124,4,FALSE))</f>
        <v>1</v>
      </c>
      <c r="BJ157" s="69">
        <f>IF($BI157="","", IF($BI157&lt;BJ$23,0,IF($BI157&gt;=BJ$23,COUNTIFS('Calendar Calcs'!$E$2:$E1124,BJ$23),COUNTIFS('Calendar Calcs'!$E$2:$E1124,BJ$23,'Calendar Calcs'!$D$2:$D1124,"&lt;="&amp;WEEKDAY($V157)))))</f>
        <v>1</v>
      </c>
      <c r="BK157" s="69">
        <f t="shared" si="47"/>
        <v>6</v>
      </c>
      <c r="BN157" s="69" t="str">
        <f>IF(T157&gt;0,"FTE",IF(Cover!$E$47="Weekly",IF(S157&gt;29.75,"FTE","PTE"),IF(S157&gt;59.75,"FTE","PTE")))</f>
        <v>PTE</v>
      </c>
      <c r="BO157" s="69">
        <f>IF(BN157="FTE",30,IF(Cover!$E$47="Weekly",'STEP 2 EE Data'!S157,'STEP 2 EE Data'!S157/2))</f>
        <v>0</v>
      </c>
      <c r="BP157" s="209">
        <f t="shared" si="51"/>
        <v>0</v>
      </c>
      <c r="BQ157" s="209">
        <f t="shared" si="52"/>
        <v>0</v>
      </c>
      <c r="BR157" s="209">
        <f t="shared" si="53"/>
        <v>0</v>
      </c>
      <c r="BS157" s="209">
        <f t="shared" si="54"/>
        <v>0</v>
      </c>
      <c r="BT157" s="209">
        <f t="shared" si="55"/>
        <v>0</v>
      </c>
      <c r="BU157" s="209">
        <f t="shared" si="56"/>
        <v>0</v>
      </c>
      <c r="BV157" s="209">
        <f t="shared" si="57"/>
        <v>0</v>
      </c>
      <c r="BW157" s="209">
        <f t="shared" si="58"/>
        <v>0</v>
      </c>
      <c r="BX157" s="209">
        <f t="shared" si="59"/>
        <v>0</v>
      </c>
      <c r="CC157" s="210" t="str">
        <f>IF(B157="","",IF(C157="",IF(Cover!$E$47="Weekly",'STEP 3 EE Comp'!BI162*8,'STEP 3 EE Comp'!BI162*4),IF(Cover!$E$47="Weekly",'STEP 3 EE Comp'!BI162,'STEP 3 EE Comp'!BI162)))</f>
        <v/>
      </c>
      <c r="CD157" s="82" t="str">
        <f t="shared" si="60"/>
        <v/>
      </c>
      <c r="CE157" s="417">
        <f t="shared" si="61"/>
        <v>1</v>
      </c>
      <c r="CF157" s="82" t="str">
        <f t="shared" si="62"/>
        <v>Good</v>
      </c>
      <c r="CG157" s="82">
        <f t="shared" si="63"/>
        <v>0</v>
      </c>
      <c r="CH157" s="234">
        <f t="shared" si="64"/>
        <v>0</v>
      </c>
    </row>
    <row r="158" spans="1:86" s="69" customFormat="1" x14ac:dyDescent="0.3">
      <c r="A158" s="530"/>
      <c r="B158" s="477"/>
      <c r="C158" s="52"/>
      <c r="D158" s="565"/>
      <c r="E158" s="52"/>
      <c r="F158" s="507"/>
      <c r="G158" s="210">
        <f t="shared" si="44"/>
        <v>0</v>
      </c>
      <c r="H158" s="82">
        <f t="shared" si="46"/>
        <v>0</v>
      </c>
      <c r="I158" s="211"/>
      <c r="J158" s="441" t="s">
        <v>21</v>
      </c>
      <c r="K158" s="441" t="s">
        <v>21</v>
      </c>
      <c r="L158" s="441" t="s">
        <v>21</v>
      </c>
      <c r="M158" s="441" t="s">
        <v>21</v>
      </c>
      <c r="N158" s="568" t="s">
        <v>21</v>
      </c>
      <c r="O158" s="211"/>
      <c r="P158" s="212" t="str">
        <f>IF(B158="","",
IF(AND(V158="",W158="",B158&lt;&gt;""),"Employed",
IF(AND(V158&lt;&gt;"",W158="",B158&lt;&gt;""),"Terminated",
IF(AND(V158&lt;&gt;"",W158&lt;&gt;"",B158&lt;&gt;""),IF(W158&lt;Cover!$E$43,"Employed","Furloughed"),
IF(AND(V158="",W158&lt;&gt;"",B158&lt;&gt;""),IF(W158&lt;Cover!$E$43,"Employed","Rehired"))))))</f>
        <v/>
      </c>
      <c r="Q158" s="211"/>
      <c r="R158" s="536"/>
      <c r="S158" s="563"/>
      <c r="T158" s="536"/>
      <c r="U158" s="82">
        <f>IF(Cover!$E$47="Weekly",IF(T158&gt;0,T158,R158*S158),IF(T158&gt;0,T158,R158*S158)/2)</f>
        <v>0</v>
      </c>
      <c r="V158" s="564"/>
      <c r="W158" s="564"/>
      <c r="Y158" s="213" t="str">
        <f>IF($B158="","",IF('Actual Allocation Calc'!$AH$78="A",
IF($P158="Employed",$U158/7*BJ158,
IF(AND($P158="Terminated"),($U158/7*AP158),
IF(AND($P158="Furloughed"),($U158/7*AP158)+($U158/7*AZ158),
IF(AND($P158="Rehired"),($U158/7*AZ158),
IF(AND($P158="Terminated",AP158&gt;0),$U158,
IF($P158="Furloughed",IF(AP158&gt;0,$U158)+IF(AZ158&gt;0,$U158),
IF($P158="Rehired",IF(AZ158&gt;0,$U158)))))))),IF('Actual Allocation Calc'!$AH$78="C",'Actual Allocation Calc'!L158,'Actual Allocation Calc'!U158+IF($P158="Employed",$U158/7*BJ158,
IF(AND($P158="Terminated"),($U158/7*AP158),
IF(AND($P158="Furloughed"),($U158/7*AP158)+($U158/7*AZ158),
IF(AND($P158="Rehired"),($U158/7*AZ158),
IF(AND($P158="Terminated",AP158&gt;0),$U158,
IF($P158="Furloughed",IF(AP158&gt;0,$U158)+IF(AZ158&gt;0,$U158),
IF($P158="Rehired",IF(AZ158&gt;0,$U158))))))))*'Actual Allocation Calc'!$AH$99)))</f>
        <v/>
      </c>
      <c r="Z158" s="210" t="str">
        <f>IF($B158="","",IF('Actual Allocation Calc'!$AI$78="A",
IF($P158="Employed",$U158,
IF(AND($P158="Terminated"),($U158/7*AQ158),
IF(AND($P158="Furloughed"),($U158/7*AQ158)+($U158/7*BA158),
IF(AND($P158="Rehired"),($U158/7*BA158),
IF(AND($P158="Terminated",AQ158&gt;0),$U158,
IF($P158="Furloughed",IF(AQ158&gt;0,$U158)+IF(BA158&gt;0,$U158),
IF($P158="Rehired",IF(BA158&gt;0,$U158)))))))),IF('Actual Allocation Calc'!$AI$78="C",'Actual Allocation Calc'!M158,'Actual Allocation Calc'!V158+IF($P158="Employed",$U158,
IF(AND($P158="Terminated"),($U158/7*AQ158),
IF(AND($P158="Furloughed"),($U158/7*AQ158)+($U158/7*BA158),
IF(AND($P158="Rehired"),($U158/7*BA158),
IF(AND($P158="Terminated",AQ158&gt;0),$U158,
IF($P158="Furloughed",IF(AQ158&gt;0,$U158)+IF(BA158&gt;0,$U158),
IF($P158="Rehired",IF(BA158&gt;0,$U158))))))))*'Actual Allocation Calc'!$AI$99)))</f>
        <v/>
      </c>
      <c r="AA158" s="210" t="str">
        <f>IF($B158="","",IF('Actual Allocation Calc'!$AJ$78="A",
IF($P158="Employed",$U158,
IF(AND($P158="Terminated"),($U158/7*AR158),
IF(AND($P158="Furloughed"),($U158/7*AR158)+($U158/7*BB158),
IF(AND($P158="Rehired"),($U158/7*BB158),
IF(AND($P158="Terminated",AR158&gt;0),$U158,
IF($P158="Furloughed",IF(AR158&gt;0,$U158)+IF(BB158&gt;0,$U158),
IF($P158="Rehired",IF(BB158&gt;0,$U158)))))))),IF('Actual Allocation Calc'!$AJ$78="C",'Actual Allocation Calc'!N158,'Actual Allocation Calc'!W158+IF($P158="Employed",$U158,
IF(AND($P158="Terminated"),($U158/7*AR158),
IF(AND($P158="Furloughed"),($U158/7*AR158)+($U158/7*BB158),
IF(AND($P158="Rehired"),($U158/7*BB158),
IF(AND($P158="Terminated",AR158&gt;0),$U158,
IF($P158="Furloughed",IF(AR158&gt;0,$U158)+IF(BB158&gt;0,$U158),
IF($P158="Rehired",IF(BB158&gt;0,$U158))))))))*'Actual Allocation Calc'!$AJ$99)))</f>
        <v/>
      </c>
      <c r="AB158" s="210" t="str">
        <f>IF($B158="","",IF('Actual Allocation Calc'!$AK$78="A",
IF($P158="Employed",$U158,
IF(AND($P158="Terminated"),($U158/7*AS158),
IF(AND($P158="Furloughed"),($U158/7*AS158)+($U158/7*BC158),
IF(AND($P158="Rehired"),($U158/7*BC158),
IF(AND($P158="Terminated",AS158&gt;0),$U158,
IF($P158="Furloughed",IF(AS158&gt;0,$U158)+IF(BC158&gt;0,$U158),
IF($P158="Rehired",IF(BC158&gt;0,$U158)))))))),IF('Actual Allocation Calc'!$AK$78="C",'Actual Allocation Calc'!O158,'Actual Allocation Calc'!X158+IF($P158="Employed",$U158,
IF(AND($P158="Terminated"),($U158/7*AS158),
IF(AND($P158="Furloughed"),($U158/7*AS158)+($U158/7*BC158),
IF(AND($P158="Rehired"),($U158/7*BC158),
IF(AND($P158="Terminated",AS158&gt;0),$U158,
IF($P158="Furloughed",IF(AS158&gt;0,$U158)+IF(BC158&gt;0,$U158),
IF($P158="Rehired",IF(BC158&gt;0,$U158))))))))*'Actual Allocation Calc'!$AK$99)))</f>
        <v/>
      </c>
      <c r="AC158" s="210" t="str">
        <f>IF($B158="","",IF('Actual Allocation Calc'!$AL$78="A",
IF($P158="Employed",$U158,
IF(AND($P158="Terminated"),($U158/7*AT158),
IF(AND($P158="Furloughed"),($U158/7*AT158)+($U158/7*BD158),
IF(AND($P158="Rehired"),($U158/7*BD158),
IF(AND($P158="Terminated",AT158&gt;0),$U158,
IF($P158="Furloughed",IF(AT158&gt;0,$U158)+IF(BD158&gt;0,$U158),
IF($P158="Rehired",IF(BD158&gt;0,$U158)))))))),IF('Actual Allocation Calc'!$AL$78="C",'Actual Allocation Calc'!P158,'Actual Allocation Calc'!Y158+IF($P158="Employed",$U158,
IF(AND($P158="Terminated"),($U158/7*AT158),
IF(AND($P158="Furloughed"),($U158/7*AT158)+($U158/7*BD158),
IF(AND($P158="Rehired"),($U158/7*BD158),
IF(AND($P158="Terminated",AT158&gt;0),$U158,
IF($P158="Furloughed",IF(AT158&gt;0,$U158)+IF(BD158&gt;0,$U158),
IF($P158="Rehired",IF(BD158&gt;0,$U158))))))))*'Actual Allocation Calc'!$AL$99)))</f>
        <v/>
      </c>
      <c r="AD158" s="210" t="str">
        <f>IF($B158="","",IF('Actual Allocation Calc'!$AM$78="A",
IF($P158="Employed",$U158,
IF(AND($P158="Terminated"),($U158/7*AU158),
IF(AND($P158="Furloughed"),($U158/7*AU158)+($U158/7*BE158),
IF(AND($P158="Rehired"),($U158/7*BE158),
IF(AND($P158="Terminated",AU158&gt;0),$U158,
IF($P158="Furloughed",IF(AU158&gt;0,$U158)+IF(BE158&gt;0,$U158),
IF($P158="Rehired",IF(BE158&gt;0,$U158)))))))),IF('Actual Allocation Calc'!$AM$78="C",'Actual Allocation Calc'!Q158,'Actual Allocation Calc'!Z158+IF($P158="Employed",$U158,
IF(AND($P158="Terminated"),($U158/7*AU158),
IF(AND($P158="Furloughed"),($U158/7*AU158)+($U158/7*BE158),
IF(AND($P158="Rehired"),($U158/7*BE158),
IF(AND($P158="Terminated",AU158&gt;0),$U158,
IF($P158="Furloughed",IF(AU158&gt;0,$U158)+IF(BE158&gt;0,$U158),
IF($P158="Rehired",IF(BE158&gt;0,$U158))))))))*'Actual Allocation Calc'!$AM$99)))</f>
        <v/>
      </c>
      <c r="AE158" s="210" t="str">
        <f>IF($B158="","",IF('Actual Allocation Calc'!$AN$78="A",
IF($P158="Employed",$U158,
IF(AND($P158="Terminated"),($U158/7*AV158),
IF(AND($P158="Furloughed"),($U158/7*AV158)+($U158/7*BF158),
IF(AND($P158="Rehired"),($U158/7*BF158),
IF(AND($P158="Terminated",AV158&gt;0),$U158,
IF($P158="Furloughed",IF(AV158&gt;0,$U158)+IF(BF158&gt;0,$U158),
IF($P158="Rehired",IF(BF158&gt;0,$U158)))))))),IF('Actual Allocation Calc'!$AN$78="C",'Actual Allocation Calc'!R158,'Actual Allocation Calc'!AA158+IF($P158="Employed",$U158,
IF(AND($P158="Terminated"),($U158/7*AV158),
IF(AND($P158="Furloughed"),($U158/7*AV158)+($U158/7*BF158),
IF(AND($P158="Rehired"),($U158/7*BF158),
IF(AND($P158="Terminated",AV158&gt;0),$U158,
IF($P158="Furloughed",IF(AV158&gt;0,$U158)+IF(BF158&gt;0,$U158),
IF($P158="Rehired",IF(BF158&gt;0,$U158))))))))*'Actual Allocation Calc'!$AN$99)))</f>
        <v/>
      </c>
      <c r="AF158" s="210" t="str">
        <f>IF($B158="","",IF('Actual Allocation Calc'!$AO$78="A",
IF($P158="Employed",$U158,
IF(AND($P158="Terminated"),($U158/7*AW158),
IF(AND($P158="Furloughed"),($U158/7*AW158)+($U158/7*BG158),
IF(AND($P158="Rehired"),($U158/7*BG158),
IF(AND($P158="Terminated",AW158&gt;0),$U158,
IF($P158="Furloughed",IF(AW158&gt;0,$U158)+IF(BG158&gt;0,$U158),
IF($P158="Rehired",IF(BG158&gt;0,$U158)))))))),IF('Actual Allocation Calc'!$AO$78="C",'Actual Allocation Calc'!S158,'Actual Allocation Calc'!AB158+IF($P158="Employed",$U158,
IF(AND($P158="Terminated"),($U158/7*AW158),
IF(AND($P158="Furloughed"),($U158/7*AW158)+($U158/7*BG158),
IF(AND($P158="Rehired"),($U158/7*BG158),
IF(AND($P158="Terminated",AW158&gt;0),$U158,
IF($P158="Furloughed",IF(AW158&gt;0,$U158)+IF(BG158&gt;0,$U158),
IF($P158="Rehired",IF(BG158&gt;0,$U158))))))))*'Actual Allocation Calc'!$AO$99)))</f>
        <v/>
      </c>
      <c r="AG158" s="210" t="str">
        <f>IF($B158="","",IF('Actual Allocation Calc'!$AP$78="A",
IF($P158="Employed",$U158/7*BK158,
IF(AND($P158="Terminated"),($U158/7*AX158),
IF(AND($P158="Furloughed"),($U158/7*AX158)+($U158/7*BH158),
IF(AND($P158="Rehired"),($U158/7*BH158),
IF(AND($P158="Terminated",AX158&gt;0),$U158,
IF($P158="Furloughed",IF(AX158&gt;0,$U158)+IF(BH158&gt;0,$U158),
IF($P158="Rehired",IF(BH158&gt;0,$U158)))))))),IF('Actual Allocation Calc'!$AP$78="C",'Actual Allocation Calc'!T158,'Actual Allocation Calc'!AC158+IF($P158="Employed",$U158/7*BK158,
IF(AND($P158="Terminated"),($U158/7*AX158),
IF(AND($P158="Furloughed"),($U158/7*AX158)+($U158/7*BH158),
IF(AND($P158="Rehired"),($U158/7*BH158),
IF(AND($P158="Terminated",AX158&gt;0),$U158,
IF($P158="Furloughed",IF(AX158&gt;0,$U158)+IF(BH158&gt;0,$U158),
IF($P158="Rehired",IF(BH158&gt;0,$U158))))))))*'Actual Allocation Calc'!$AP$99)))</f>
        <v/>
      </c>
      <c r="AH158" s="536"/>
      <c r="AI158" s="82">
        <f t="shared" si="45"/>
        <v>0</v>
      </c>
      <c r="AJ158" s="210">
        <f t="shared" si="48"/>
        <v>0</v>
      </c>
      <c r="AK158" s="397" t="str">
        <f t="shared" si="49"/>
        <v/>
      </c>
      <c r="AM158" s="173"/>
      <c r="AO158" s="214" t="str">
        <f>IFERROR(IF($V158="","",VLOOKUP(V158,'Calendar Calcs'!$B$2:$E1125,4,FALSE)),0)</f>
        <v/>
      </c>
      <c r="AP158" s="69" t="str">
        <f>IF($AO158="","", IF($AO158&lt;AP$23,0,IF($AO158&gt;AP$23,COUNTIFS('Calendar Calcs'!$E$2:$E1125,AP$23),COUNTIFS('Calendar Calcs'!$E$2:$E1125,AP$23,'Calendar Calcs'!$D$2:$D1125,"&lt;="&amp;WEEKDAY($V158)))))</f>
        <v/>
      </c>
      <c r="AQ158" s="69" t="str">
        <f>IF($AO158="","", IF($AO158&lt;AQ$23,0,IF($AO158&gt;AQ$23,COUNTIFS('Calendar Calcs'!$E$2:$E1125,AQ$23),COUNTIFS('Calendar Calcs'!$E$2:$E1125,AQ$23,'Calendar Calcs'!$D$2:$D1125,"&lt;="&amp;WEEKDAY($V158)))))</f>
        <v/>
      </c>
      <c r="AR158" s="69" t="str">
        <f>IF($AO158="","", IF($AO158&lt;AR$23,0,IF($AO158&gt;AR$23,COUNTIFS('Calendar Calcs'!$E$2:$E1125,AR$23),COUNTIFS('Calendar Calcs'!$E$2:$E1125,AR$23,'Calendar Calcs'!$D$2:$D1125,"&lt;="&amp;WEEKDAY($V158)))))</f>
        <v/>
      </c>
      <c r="AS158" s="69" t="str">
        <f>IF($AO158="","", IF($AO158&lt;AS$23,0,IF($AO158&gt;AS$23,COUNTIFS('Calendar Calcs'!$E$2:$E1125,AS$23),COUNTIFS('Calendar Calcs'!$E$2:$E1125,AS$23,'Calendar Calcs'!$D$2:$D1125,"&lt;="&amp;WEEKDAY($V158)))))</f>
        <v/>
      </c>
      <c r="AT158" s="69" t="str">
        <f>IF($AO158="","", IF($AO158&lt;AT$23,0,IF($AO158&gt;AT$23,COUNTIFS('Calendar Calcs'!$E$2:$E1125,AT$23),COUNTIFS('Calendar Calcs'!$E$2:$E1125,AT$23,'Calendar Calcs'!$D$2:$D1125,"&lt;="&amp;WEEKDAY($V158)))))</f>
        <v/>
      </c>
      <c r="AU158" s="69" t="str">
        <f>IF($AO158="","", IF($AO158&lt;AU$23,0,IF($AO158&gt;AU$23,COUNTIFS('Calendar Calcs'!$E$2:$E1125,AU$23),COUNTIFS('Calendar Calcs'!$E$2:$E1125,AU$23,'Calendar Calcs'!$D$2:$D1125,"&lt;="&amp;WEEKDAY($V158)))))</f>
        <v/>
      </c>
      <c r="AV158" s="69" t="str">
        <f>IF($AO158="","", IF($AO158&lt;AV$23,0,IF($AO158&gt;AV$23,COUNTIFS('Calendar Calcs'!$E$2:$E1125,AV$23),COUNTIFS('Calendar Calcs'!$E$2:$E1125,AV$23,'Calendar Calcs'!$D$2:$D1125,"&lt;="&amp;WEEKDAY($V158)))))</f>
        <v/>
      </c>
      <c r="AW158" s="69" t="str">
        <f>IF($AO158="","", IF($AO158&lt;AW$23,0,IF($AO158&gt;AW$23,COUNTIFS('Calendar Calcs'!$E$2:$E1125,AW$23),COUNTIFS('Calendar Calcs'!$E$2:$E1125,AW$23,'Calendar Calcs'!$D$2:$D1125,"&lt;="&amp;WEEKDAY($V158)))))</f>
        <v/>
      </c>
      <c r="AX158" s="69" t="str">
        <f>IF($AO158="","", IF($AO158&lt;AX$23,0,IF($AO158&gt;AX$23,COUNTIFS('Calendar Calcs'!$E$2:$E1125,AX$23),COUNTIFS('Calendar Calcs'!$E$2:$E1125,AX$23,'Calendar Calcs'!$D$2:$D1125,"&lt;="&amp;WEEKDAY($V158)))))</f>
        <v/>
      </c>
      <c r="AY158" s="69" t="str">
        <f>IF($W158="","",VLOOKUP($W158,'Calendar Calcs'!$B$2:$E1125,4,FALSE))</f>
        <v/>
      </c>
      <c r="AZ158" s="69" t="str">
        <f>IF($AY158="","",IF($AY158&gt;AZ$23,0,IF($AY158&lt;AZ$23,COUNTIFS('Calendar Calcs'!$E$2:$E1125,AZ$23),COUNTIFS('Calendar Calcs'!$E$2:$E1125,AZ$23,'Calendar Calcs'!$D$2:$D1125,"&gt;="&amp;WEEKDAY($W158)))))</f>
        <v/>
      </c>
      <c r="BA158" s="69" t="str">
        <f>IF($AY158="","",IF($AY158&gt;BA$23,0,IF($AY158&lt;BA$23,COUNTIFS('Calendar Calcs'!$E$2:$E1125,BA$23),COUNTIFS('Calendar Calcs'!$E$2:$E1125,BA$23,'Calendar Calcs'!$D$2:$D1125,"&gt;="&amp;WEEKDAY($W158)))))</f>
        <v/>
      </c>
      <c r="BB158" s="69" t="str">
        <f>IF($AY158="","",IF($AY158&gt;BB$23,0,IF($AY158&lt;BB$23,COUNTIFS('Calendar Calcs'!$E$2:$E1125,BB$23),COUNTIFS('Calendar Calcs'!$E$2:$E1125,BB$23,'Calendar Calcs'!$D$2:$D1125,"&gt;="&amp;WEEKDAY($W158)))))</f>
        <v/>
      </c>
      <c r="BC158" s="69" t="str">
        <f>IF($AY158="","",IF($AY158&gt;BC$23,0,IF($AY158&lt;BC$23,COUNTIFS('Calendar Calcs'!$E$2:$E1125,BC$23),COUNTIFS('Calendar Calcs'!$E$2:$E1125,BC$23,'Calendar Calcs'!$D$2:$D1125,"&gt;="&amp;WEEKDAY($W158)))))</f>
        <v/>
      </c>
      <c r="BD158" s="69" t="str">
        <f>IF($AY158="","",IF($AY158&gt;BD$23,0,IF($AY158&lt;BD$23,COUNTIFS('Calendar Calcs'!$E$2:$E1125,BD$23),COUNTIFS('Calendar Calcs'!$E$2:$E1125,BD$23,'Calendar Calcs'!$D$2:$D1125,"&gt;="&amp;WEEKDAY($W158)))))</f>
        <v/>
      </c>
      <c r="BE158" s="69" t="str">
        <f>IF($AY158="","",IF($AY158&gt;BE$23,0,IF($AY158&lt;BE$23,COUNTIFS('Calendar Calcs'!$E$2:$E1125,BE$23),COUNTIFS('Calendar Calcs'!$E$2:$E1125,BE$23,'Calendar Calcs'!$D$2:$D1125,"&gt;="&amp;WEEKDAY($W158)))))</f>
        <v/>
      </c>
      <c r="BF158" s="69" t="str">
        <f>IF($AY158="","",IF($AY158&gt;BF$23,0,IF($AY158&lt;BF$23,COUNTIFS('Calendar Calcs'!$E$2:$E1125,BF$23),COUNTIFS('Calendar Calcs'!$E$2:$E1125,BF$23,'Calendar Calcs'!$D$2:$D1125,"&gt;="&amp;WEEKDAY($W158)))))</f>
        <v/>
      </c>
      <c r="BG158" s="69" t="str">
        <f>IF($AY158="","",IF($AY158&gt;BG$23,0,IF($AY158&lt;BG$23,COUNTIFS('Calendar Calcs'!$E$2:$E1125,BG$23),COUNTIFS('Calendar Calcs'!$E$2:$E1125,BG$23,'Calendar Calcs'!$D$2:$D1125,"&gt;="&amp;WEEKDAY($W158)))))</f>
        <v/>
      </c>
      <c r="BH158" s="69">
        <f t="shared" si="50"/>
        <v>6</v>
      </c>
      <c r="BI158" s="69">
        <f>IF(Cover!$E$43="","",VLOOKUP(Cover!$E$43,'Calendar Calcs'!$B$2:$E1125,4,FALSE))</f>
        <v>1</v>
      </c>
      <c r="BJ158" s="69">
        <f>IF($BI158="","", IF($BI158&lt;BJ$23,0,IF($BI158&gt;=BJ$23,COUNTIFS('Calendar Calcs'!$E$2:$E1125,BJ$23),COUNTIFS('Calendar Calcs'!$E$2:$E1125,BJ$23,'Calendar Calcs'!$D$2:$D1125,"&lt;="&amp;WEEKDAY($V158)))))</f>
        <v>1</v>
      </c>
      <c r="BK158" s="69">
        <f t="shared" si="47"/>
        <v>6</v>
      </c>
      <c r="BN158" s="69" t="str">
        <f>IF(T158&gt;0,"FTE",IF(Cover!$E$47="Weekly",IF(S158&gt;29.75,"FTE","PTE"),IF(S158&gt;59.75,"FTE","PTE")))</f>
        <v>PTE</v>
      </c>
      <c r="BO158" s="69">
        <f>IF(BN158="FTE",30,IF(Cover!$E$47="Weekly",'STEP 2 EE Data'!S158,'STEP 2 EE Data'!S158/2))</f>
        <v>0</v>
      </c>
      <c r="BP158" s="209">
        <f t="shared" si="51"/>
        <v>0</v>
      </c>
      <c r="BQ158" s="209">
        <f t="shared" si="52"/>
        <v>0</v>
      </c>
      <c r="BR158" s="209">
        <f t="shared" si="53"/>
        <v>0</v>
      </c>
      <c r="BS158" s="209">
        <f t="shared" si="54"/>
        <v>0</v>
      </c>
      <c r="BT158" s="209">
        <f t="shared" si="55"/>
        <v>0</v>
      </c>
      <c r="BU158" s="209">
        <f t="shared" si="56"/>
        <v>0</v>
      </c>
      <c r="BV158" s="209">
        <f t="shared" si="57"/>
        <v>0</v>
      </c>
      <c r="BW158" s="209">
        <f t="shared" si="58"/>
        <v>0</v>
      </c>
      <c r="BX158" s="209">
        <f t="shared" si="59"/>
        <v>0</v>
      </c>
      <c r="CC158" s="210" t="str">
        <f>IF(B158="","",IF(C158="",IF(Cover!$E$47="Weekly",'STEP 3 EE Comp'!BI163*8,'STEP 3 EE Comp'!BI163*4),IF(Cover!$E$47="Weekly",'STEP 3 EE Comp'!BI163,'STEP 3 EE Comp'!BI163)))</f>
        <v/>
      </c>
      <c r="CD158" s="82" t="str">
        <f t="shared" si="60"/>
        <v/>
      </c>
      <c r="CE158" s="417">
        <f t="shared" si="61"/>
        <v>1</v>
      </c>
      <c r="CF158" s="82" t="str">
        <f t="shared" si="62"/>
        <v>Good</v>
      </c>
      <c r="CG158" s="82">
        <f t="shared" si="63"/>
        <v>0</v>
      </c>
      <c r="CH158" s="234">
        <f t="shared" si="64"/>
        <v>0</v>
      </c>
    </row>
    <row r="159" spans="1:86" s="69" customFormat="1" x14ac:dyDescent="0.3">
      <c r="A159" s="554"/>
      <c r="B159" s="478"/>
      <c r="C159" s="52"/>
      <c r="D159" s="565"/>
      <c r="E159" s="52"/>
      <c r="F159" s="507"/>
      <c r="G159" s="210">
        <f t="shared" si="44"/>
        <v>0</v>
      </c>
      <c r="H159" s="82">
        <f t="shared" si="46"/>
        <v>0</v>
      </c>
      <c r="I159" s="211"/>
      <c r="J159" s="441" t="s">
        <v>21</v>
      </c>
      <c r="K159" s="441" t="s">
        <v>21</v>
      </c>
      <c r="L159" s="441" t="s">
        <v>21</v>
      </c>
      <c r="M159" s="441" t="s">
        <v>21</v>
      </c>
      <c r="N159" s="568" t="s">
        <v>21</v>
      </c>
      <c r="O159" s="211"/>
      <c r="P159" s="212" t="str">
        <f>IF(B159="","",
IF(AND(V159="",W159="",B159&lt;&gt;""),"Employed",
IF(AND(V159&lt;&gt;"",W159="",B159&lt;&gt;""),"Terminated",
IF(AND(V159&lt;&gt;"",W159&lt;&gt;"",B159&lt;&gt;""),IF(W159&lt;Cover!$E$43,"Employed","Furloughed"),
IF(AND(V159="",W159&lt;&gt;"",B159&lt;&gt;""),IF(W159&lt;Cover!$E$43,"Employed","Rehired"))))))</f>
        <v/>
      </c>
      <c r="Q159" s="211"/>
      <c r="R159" s="536"/>
      <c r="S159" s="563"/>
      <c r="T159" s="536"/>
      <c r="U159" s="82">
        <f>IF(Cover!$E$47="Weekly",IF(T159&gt;0,T159,R159*S159),IF(T159&gt;0,T159,R159*S159)/2)</f>
        <v>0</v>
      </c>
      <c r="V159" s="564"/>
      <c r="W159" s="564"/>
      <c r="Y159" s="213" t="str">
        <f>IF($B159="","",IF('Actual Allocation Calc'!$AH$78="A",
IF($P159="Employed",$U159/7*BJ159,
IF(AND($P159="Terminated"),($U159/7*AP159),
IF(AND($P159="Furloughed"),($U159/7*AP159)+($U159/7*AZ159),
IF(AND($P159="Rehired"),($U159/7*AZ159),
IF(AND($P159="Terminated",AP159&gt;0),$U159,
IF($P159="Furloughed",IF(AP159&gt;0,$U159)+IF(AZ159&gt;0,$U159),
IF($P159="Rehired",IF(AZ159&gt;0,$U159)))))))),IF('Actual Allocation Calc'!$AH$78="C",'Actual Allocation Calc'!L159,'Actual Allocation Calc'!U159+IF($P159="Employed",$U159/7*BJ159,
IF(AND($P159="Terminated"),($U159/7*AP159),
IF(AND($P159="Furloughed"),($U159/7*AP159)+($U159/7*AZ159),
IF(AND($P159="Rehired"),($U159/7*AZ159),
IF(AND($P159="Terminated",AP159&gt;0),$U159,
IF($P159="Furloughed",IF(AP159&gt;0,$U159)+IF(AZ159&gt;0,$U159),
IF($P159="Rehired",IF(AZ159&gt;0,$U159))))))))*'Actual Allocation Calc'!$AH$99)))</f>
        <v/>
      </c>
      <c r="Z159" s="210" t="str">
        <f>IF($B159="","",IF('Actual Allocation Calc'!$AI$78="A",
IF($P159="Employed",$U159,
IF(AND($P159="Terminated"),($U159/7*AQ159),
IF(AND($P159="Furloughed"),($U159/7*AQ159)+($U159/7*BA159),
IF(AND($P159="Rehired"),($U159/7*BA159),
IF(AND($P159="Terminated",AQ159&gt;0),$U159,
IF($P159="Furloughed",IF(AQ159&gt;0,$U159)+IF(BA159&gt;0,$U159),
IF($P159="Rehired",IF(BA159&gt;0,$U159)))))))),IF('Actual Allocation Calc'!$AI$78="C",'Actual Allocation Calc'!M159,'Actual Allocation Calc'!V159+IF($P159="Employed",$U159,
IF(AND($P159="Terminated"),($U159/7*AQ159),
IF(AND($P159="Furloughed"),($U159/7*AQ159)+($U159/7*BA159),
IF(AND($P159="Rehired"),($U159/7*BA159),
IF(AND($P159="Terminated",AQ159&gt;0),$U159,
IF($P159="Furloughed",IF(AQ159&gt;0,$U159)+IF(BA159&gt;0,$U159),
IF($P159="Rehired",IF(BA159&gt;0,$U159))))))))*'Actual Allocation Calc'!$AI$99)))</f>
        <v/>
      </c>
      <c r="AA159" s="210" t="str">
        <f>IF($B159="","",IF('Actual Allocation Calc'!$AJ$78="A",
IF($P159="Employed",$U159,
IF(AND($P159="Terminated"),($U159/7*AR159),
IF(AND($P159="Furloughed"),($U159/7*AR159)+($U159/7*BB159),
IF(AND($P159="Rehired"),($U159/7*BB159),
IF(AND($P159="Terminated",AR159&gt;0),$U159,
IF($P159="Furloughed",IF(AR159&gt;0,$U159)+IF(BB159&gt;0,$U159),
IF($P159="Rehired",IF(BB159&gt;0,$U159)))))))),IF('Actual Allocation Calc'!$AJ$78="C",'Actual Allocation Calc'!N159,'Actual Allocation Calc'!W159+IF($P159="Employed",$U159,
IF(AND($P159="Terminated"),($U159/7*AR159),
IF(AND($P159="Furloughed"),($U159/7*AR159)+($U159/7*BB159),
IF(AND($P159="Rehired"),($U159/7*BB159),
IF(AND($P159="Terminated",AR159&gt;0),$U159,
IF($P159="Furloughed",IF(AR159&gt;0,$U159)+IF(BB159&gt;0,$U159),
IF($P159="Rehired",IF(BB159&gt;0,$U159))))))))*'Actual Allocation Calc'!$AJ$99)))</f>
        <v/>
      </c>
      <c r="AB159" s="210" t="str">
        <f>IF($B159="","",IF('Actual Allocation Calc'!$AK$78="A",
IF($P159="Employed",$U159,
IF(AND($P159="Terminated"),($U159/7*AS159),
IF(AND($P159="Furloughed"),($U159/7*AS159)+($U159/7*BC159),
IF(AND($P159="Rehired"),($U159/7*BC159),
IF(AND($P159="Terminated",AS159&gt;0),$U159,
IF($P159="Furloughed",IF(AS159&gt;0,$U159)+IF(BC159&gt;0,$U159),
IF($P159="Rehired",IF(BC159&gt;0,$U159)))))))),IF('Actual Allocation Calc'!$AK$78="C",'Actual Allocation Calc'!O159,'Actual Allocation Calc'!X159+IF($P159="Employed",$U159,
IF(AND($P159="Terminated"),($U159/7*AS159),
IF(AND($P159="Furloughed"),($U159/7*AS159)+($U159/7*BC159),
IF(AND($P159="Rehired"),($U159/7*BC159),
IF(AND($P159="Terminated",AS159&gt;0),$U159,
IF($P159="Furloughed",IF(AS159&gt;0,$U159)+IF(BC159&gt;0,$U159),
IF($P159="Rehired",IF(BC159&gt;0,$U159))))))))*'Actual Allocation Calc'!$AK$99)))</f>
        <v/>
      </c>
      <c r="AC159" s="210" t="str">
        <f>IF($B159="","",IF('Actual Allocation Calc'!$AL$78="A",
IF($P159="Employed",$U159,
IF(AND($P159="Terminated"),($U159/7*AT159),
IF(AND($P159="Furloughed"),($U159/7*AT159)+($U159/7*BD159),
IF(AND($P159="Rehired"),($U159/7*BD159),
IF(AND($P159="Terminated",AT159&gt;0),$U159,
IF($P159="Furloughed",IF(AT159&gt;0,$U159)+IF(BD159&gt;0,$U159),
IF($P159="Rehired",IF(BD159&gt;0,$U159)))))))),IF('Actual Allocation Calc'!$AL$78="C",'Actual Allocation Calc'!P159,'Actual Allocation Calc'!Y159+IF($P159="Employed",$U159,
IF(AND($P159="Terminated"),($U159/7*AT159),
IF(AND($P159="Furloughed"),($U159/7*AT159)+($U159/7*BD159),
IF(AND($P159="Rehired"),($U159/7*BD159),
IF(AND($P159="Terminated",AT159&gt;0),$U159,
IF($P159="Furloughed",IF(AT159&gt;0,$U159)+IF(BD159&gt;0,$U159),
IF($P159="Rehired",IF(BD159&gt;0,$U159))))))))*'Actual Allocation Calc'!$AL$99)))</f>
        <v/>
      </c>
      <c r="AD159" s="210" t="str">
        <f>IF($B159="","",IF('Actual Allocation Calc'!$AM$78="A",
IF($P159="Employed",$U159,
IF(AND($P159="Terminated"),($U159/7*AU159),
IF(AND($P159="Furloughed"),($U159/7*AU159)+($U159/7*BE159),
IF(AND($P159="Rehired"),($U159/7*BE159),
IF(AND($P159="Terminated",AU159&gt;0),$U159,
IF($P159="Furloughed",IF(AU159&gt;0,$U159)+IF(BE159&gt;0,$U159),
IF($P159="Rehired",IF(BE159&gt;0,$U159)))))))),IF('Actual Allocation Calc'!$AM$78="C",'Actual Allocation Calc'!Q159,'Actual Allocation Calc'!Z159+IF($P159="Employed",$U159,
IF(AND($P159="Terminated"),($U159/7*AU159),
IF(AND($P159="Furloughed"),($U159/7*AU159)+($U159/7*BE159),
IF(AND($P159="Rehired"),($U159/7*BE159),
IF(AND($P159="Terminated",AU159&gt;0),$U159,
IF($P159="Furloughed",IF(AU159&gt;0,$U159)+IF(BE159&gt;0,$U159),
IF($P159="Rehired",IF(BE159&gt;0,$U159))))))))*'Actual Allocation Calc'!$AM$99)))</f>
        <v/>
      </c>
      <c r="AE159" s="210" t="str">
        <f>IF($B159="","",IF('Actual Allocation Calc'!$AN$78="A",
IF($P159="Employed",$U159,
IF(AND($P159="Terminated"),($U159/7*AV159),
IF(AND($P159="Furloughed"),($U159/7*AV159)+($U159/7*BF159),
IF(AND($P159="Rehired"),($U159/7*BF159),
IF(AND($P159="Terminated",AV159&gt;0),$U159,
IF($P159="Furloughed",IF(AV159&gt;0,$U159)+IF(BF159&gt;0,$U159),
IF($P159="Rehired",IF(BF159&gt;0,$U159)))))))),IF('Actual Allocation Calc'!$AN$78="C",'Actual Allocation Calc'!R159,'Actual Allocation Calc'!AA159+IF($P159="Employed",$U159,
IF(AND($P159="Terminated"),($U159/7*AV159),
IF(AND($P159="Furloughed"),($U159/7*AV159)+($U159/7*BF159),
IF(AND($P159="Rehired"),($U159/7*BF159),
IF(AND($P159="Terminated",AV159&gt;0),$U159,
IF($P159="Furloughed",IF(AV159&gt;0,$U159)+IF(BF159&gt;0,$U159),
IF($P159="Rehired",IF(BF159&gt;0,$U159))))))))*'Actual Allocation Calc'!$AN$99)))</f>
        <v/>
      </c>
      <c r="AF159" s="210" t="str">
        <f>IF($B159="","",IF('Actual Allocation Calc'!$AO$78="A",
IF($P159="Employed",$U159,
IF(AND($P159="Terminated"),($U159/7*AW159),
IF(AND($P159="Furloughed"),($U159/7*AW159)+($U159/7*BG159),
IF(AND($P159="Rehired"),($U159/7*BG159),
IF(AND($P159="Terminated",AW159&gt;0),$U159,
IF($P159="Furloughed",IF(AW159&gt;0,$U159)+IF(BG159&gt;0,$U159),
IF($P159="Rehired",IF(BG159&gt;0,$U159)))))))),IF('Actual Allocation Calc'!$AO$78="C",'Actual Allocation Calc'!S159,'Actual Allocation Calc'!AB159+IF($P159="Employed",$U159,
IF(AND($P159="Terminated"),($U159/7*AW159),
IF(AND($P159="Furloughed"),($U159/7*AW159)+($U159/7*BG159),
IF(AND($P159="Rehired"),($U159/7*BG159),
IF(AND($P159="Terminated",AW159&gt;0),$U159,
IF($P159="Furloughed",IF(AW159&gt;0,$U159)+IF(BG159&gt;0,$U159),
IF($P159="Rehired",IF(BG159&gt;0,$U159))))))))*'Actual Allocation Calc'!$AO$99)))</f>
        <v/>
      </c>
      <c r="AG159" s="210" t="str">
        <f>IF($B159="","",IF('Actual Allocation Calc'!$AP$78="A",
IF($P159="Employed",$U159/7*BK159,
IF(AND($P159="Terminated"),($U159/7*AX159),
IF(AND($P159="Furloughed"),($U159/7*AX159)+($U159/7*BH159),
IF(AND($P159="Rehired"),($U159/7*BH159),
IF(AND($P159="Terminated",AX159&gt;0),$U159,
IF($P159="Furloughed",IF(AX159&gt;0,$U159)+IF(BH159&gt;0,$U159),
IF($P159="Rehired",IF(BH159&gt;0,$U159)))))))),IF('Actual Allocation Calc'!$AP$78="C",'Actual Allocation Calc'!T159,'Actual Allocation Calc'!AC159+IF($P159="Employed",$U159/7*BK159,
IF(AND($P159="Terminated"),($U159/7*AX159),
IF(AND($P159="Furloughed"),($U159/7*AX159)+($U159/7*BH159),
IF(AND($P159="Rehired"),($U159/7*BH159),
IF(AND($P159="Terminated",AX159&gt;0),$U159,
IF($P159="Furloughed",IF(AX159&gt;0,$U159)+IF(BH159&gt;0,$U159),
IF($P159="Rehired",IF(BH159&gt;0,$U159))))))))*'Actual Allocation Calc'!$AP$99)))</f>
        <v/>
      </c>
      <c r="AH159" s="536"/>
      <c r="AI159" s="82">
        <f t="shared" si="45"/>
        <v>0</v>
      </c>
      <c r="AJ159" s="210">
        <f t="shared" si="48"/>
        <v>0</v>
      </c>
      <c r="AK159" s="397" t="str">
        <f t="shared" si="49"/>
        <v/>
      </c>
      <c r="AM159" s="173"/>
      <c r="AO159" s="214" t="str">
        <f>IFERROR(IF($V159="","",VLOOKUP(V159,'Calendar Calcs'!$B$2:$E1126,4,FALSE)),0)</f>
        <v/>
      </c>
      <c r="AP159" s="69" t="str">
        <f>IF($AO159="","", IF($AO159&lt;AP$23,0,IF($AO159&gt;AP$23,COUNTIFS('Calendar Calcs'!$E$2:$E1126,AP$23),COUNTIFS('Calendar Calcs'!$E$2:$E1126,AP$23,'Calendar Calcs'!$D$2:$D1126,"&lt;="&amp;WEEKDAY($V159)))))</f>
        <v/>
      </c>
      <c r="AQ159" s="69" t="str">
        <f>IF($AO159="","", IF($AO159&lt;AQ$23,0,IF($AO159&gt;AQ$23,COUNTIFS('Calendar Calcs'!$E$2:$E1126,AQ$23),COUNTIFS('Calendar Calcs'!$E$2:$E1126,AQ$23,'Calendar Calcs'!$D$2:$D1126,"&lt;="&amp;WEEKDAY($V159)))))</f>
        <v/>
      </c>
      <c r="AR159" s="69" t="str">
        <f>IF($AO159="","", IF($AO159&lt;AR$23,0,IF($AO159&gt;AR$23,COUNTIFS('Calendar Calcs'!$E$2:$E1126,AR$23),COUNTIFS('Calendar Calcs'!$E$2:$E1126,AR$23,'Calendar Calcs'!$D$2:$D1126,"&lt;="&amp;WEEKDAY($V159)))))</f>
        <v/>
      </c>
      <c r="AS159" s="69" t="str">
        <f>IF($AO159="","", IF($AO159&lt;AS$23,0,IF($AO159&gt;AS$23,COUNTIFS('Calendar Calcs'!$E$2:$E1126,AS$23),COUNTIFS('Calendar Calcs'!$E$2:$E1126,AS$23,'Calendar Calcs'!$D$2:$D1126,"&lt;="&amp;WEEKDAY($V159)))))</f>
        <v/>
      </c>
      <c r="AT159" s="69" t="str">
        <f>IF($AO159="","", IF($AO159&lt;AT$23,0,IF($AO159&gt;AT$23,COUNTIFS('Calendar Calcs'!$E$2:$E1126,AT$23),COUNTIFS('Calendar Calcs'!$E$2:$E1126,AT$23,'Calendar Calcs'!$D$2:$D1126,"&lt;="&amp;WEEKDAY($V159)))))</f>
        <v/>
      </c>
      <c r="AU159" s="69" t="str">
        <f>IF($AO159="","", IF($AO159&lt;AU$23,0,IF($AO159&gt;AU$23,COUNTIFS('Calendar Calcs'!$E$2:$E1126,AU$23),COUNTIFS('Calendar Calcs'!$E$2:$E1126,AU$23,'Calendar Calcs'!$D$2:$D1126,"&lt;="&amp;WEEKDAY($V159)))))</f>
        <v/>
      </c>
      <c r="AV159" s="69" t="str">
        <f>IF($AO159="","", IF($AO159&lt;AV$23,0,IF($AO159&gt;AV$23,COUNTIFS('Calendar Calcs'!$E$2:$E1126,AV$23),COUNTIFS('Calendar Calcs'!$E$2:$E1126,AV$23,'Calendar Calcs'!$D$2:$D1126,"&lt;="&amp;WEEKDAY($V159)))))</f>
        <v/>
      </c>
      <c r="AW159" s="69" t="str">
        <f>IF($AO159="","", IF($AO159&lt;AW$23,0,IF($AO159&gt;AW$23,COUNTIFS('Calendar Calcs'!$E$2:$E1126,AW$23),COUNTIFS('Calendar Calcs'!$E$2:$E1126,AW$23,'Calendar Calcs'!$D$2:$D1126,"&lt;="&amp;WEEKDAY($V159)))))</f>
        <v/>
      </c>
      <c r="AX159" s="69" t="str">
        <f>IF($AO159="","", IF($AO159&lt;AX$23,0,IF($AO159&gt;AX$23,COUNTIFS('Calendar Calcs'!$E$2:$E1126,AX$23),COUNTIFS('Calendar Calcs'!$E$2:$E1126,AX$23,'Calendar Calcs'!$D$2:$D1126,"&lt;="&amp;WEEKDAY($V159)))))</f>
        <v/>
      </c>
      <c r="AY159" s="69" t="str">
        <f>IF($W159="","",VLOOKUP($W159,'Calendar Calcs'!$B$2:$E1126,4,FALSE))</f>
        <v/>
      </c>
      <c r="AZ159" s="69" t="str">
        <f>IF($AY159="","",IF($AY159&gt;AZ$23,0,IF($AY159&lt;AZ$23,COUNTIFS('Calendar Calcs'!$E$2:$E1126,AZ$23),COUNTIFS('Calendar Calcs'!$E$2:$E1126,AZ$23,'Calendar Calcs'!$D$2:$D1126,"&gt;="&amp;WEEKDAY($W159)))))</f>
        <v/>
      </c>
      <c r="BA159" s="69" t="str">
        <f>IF($AY159="","",IF($AY159&gt;BA$23,0,IF($AY159&lt;BA$23,COUNTIFS('Calendar Calcs'!$E$2:$E1126,BA$23),COUNTIFS('Calendar Calcs'!$E$2:$E1126,BA$23,'Calendar Calcs'!$D$2:$D1126,"&gt;="&amp;WEEKDAY($W159)))))</f>
        <v/>
      </c>
      <c r="BB159" s="69" t="str">
        <f>IF($AY159="","",IF($AY159&gt;BB$23,0,IF($AY159&lt;BB$23,COUNTIFS('Calendar Calcs'!$E$2:$E1126,BB$23),COUNTIFS('Calendar Calcs'!$E$2:$E1126,BB$23,'Calendar Calcs'!$D$2:$D1126,"&gt;="&amp;WEEKDAY($W159)))))</f>
        <v/>
      </c>
      <c r="BC159" s="69" t="str">
        <f>IF($AY159="","",IF($AY159&gt;BC$23,0,IF($AY159&lt;BC$23,COUNTIFS('Calendar Calcs'!$E$2:$E1126,BC$23),COUNTIFS('Calendar Calcs'!$E$2:$E1126,BC$23,'Calendar Calcs'!$D$2:$D1126,"&gt;="&amp;WEEKDAY($W159)))))</f>
        <v/>
      </c>
      <c r="BD159" s="69" t="str">
        <f>IF($AY159="","",IF($AY159&gt;BD$23,0,IF($AY159&lt;BD$23,COUNTIFS('Calendar Calcs'!$E$2:$E1126,BD$23),COUNTIFS('Calendar Calcs'!$E$2:$E1126,BD$23,'Calendar Calcs'!$D$2:$D1126,"&gt;="&amp;WEEKDAY($W159)))))</f>
        <v/>
      </c>
      <c r="BE159" s="69" t="str">
        <f>IF($AY159="","",IF($AY159&gt;BE$23,0,IF($AY159&lt;BE$23,COUNTIFS('Calendar Calcs'!$E$2:$E1126,BE$23),COUNTIFS('Calendar Calcs'!$E$2:$E1126,BE$23,'Calendar Calcs'!$D$2:$D1126,"&gt;="&amp;WEEKDAY($W159)))))</f>
        <v/>
      </c>
      <c r="BF159" s="69" t="str">
        <f>IF($AY159="","",IF($AY159&gt;BF$23,0,IF($AY159&lt;BF$23,COUNTIFS('Calendar Calcs'!$E$2:$E1126,BF$23),COUNTIFS('Calendar Calcs'!$E$2:$E1126,BF$23,'Calendar Calcs'!$D$2:$D1126,"&gt;="&amp;WEEKDAY($W159)))))</f>
        <v/>
      </c>
      <c r="BG159" s="69" t="str">
        <f>IF($AY159="","",IF($AY159&gt;BG$23,0,IF($AY159&lt;BG$23,COUNTIFS('Calendar Calcs'!$E$2:$E1126,BG$23),COUNTIFS('Calendar Calcs'!$E$2:$E1126,BG$23,'Calendar Calcs'!$D$2:$D1126,"&gt;="&amp;WEEKDAY($W159)))))</f>
        <v/>
      </c>
      <c r="BH159" s="69">
        <f t="shared" si="50"/>
        <v>6</v>
      </c>
      <c r="BI159" s="69">
        <f>IF(Cover!$E$43="","",VLOOKUP(Cover!$E$43,'Calendar Calcs'!$B$2:$E1126,4,FALSE))</f>
        <v>1</v>
      </c>
      <c r="BJ159" s="69">
        <f>IF($BI159="","", IF($BI159&lt;BJ$23,0,IF($BI159&gt;=BJ$23,COUNTIFS('Calendar Calcs'!$E$2:$E1126,BJ$23),COUNTIFS('Calendar Calcs'!$E$2:$E1126,BJ$23,'Calendar Calcs'!$D$2:$D1126,"&lt;="&amp;WEEKDAY($V159)))))</f>
        <v>1</v>
      </c>
      <c r="BK159" s="69">
        <f t="shared" si="47"/>
        <v>6</v>
      </c>
      <c r="BN159" s="69" t="str">
        <f>IF(T159&gt;0,"FTE",IF(Cover!$E$47="Weekly",IF(S159&gt;29.75,"FTE","PTE"),IF(S159&gt;59.75,"FTE","PTE")))</f>
        <v>PTE</v>
      </c>
      <c r="BO159" s="69">
        <f>IF(BN159="FTE",30,IF(Cover!$E$47="Weekly",'STEP 2 EE Data'!S159,'STEP 2 EE Data'!S159/2))</f>
        <v>0</v>
      </c>
      <c r="BP159" s="209">
        <f t="shared" si="51"/>
        <v>0</v>
      </c>
      <c r="BQ159" s="209">
        <f t="shared" si="52"/>
        <v>0</v>
      </c>
      <c r="BR159" s="209">
        <f t="shared" si="53"/>
        <v>0</v>
      </c>
      <c r="BS159" s="209">
        <f t="shared" si="54"/>
        <v>0</v>
      </c>
      <c r="BT159" s="209">
        <f t="shared" si="55"/>
        <v>0</v>
      </c>
      <c r="BU159" s="209">
        <f t="shared" si="56"/>
        <v>0</v>
      </c>
      <c r="BV159" s="209">
        <f t="shared" si="57"/>
        <v>0</v>
      </c>
      <c r="BW159" s="209">
        <f t="shared" si="58"/>
        <v>0</v>
      </c>
      <c r="BX159" s="209">
        <f t="shared" si="59"/>
        <v>0</v>
      </c>
      <c r="CC159" s="210" t="str">
        <f>IF(B159="","",IF(C159="",IF(Cover!$E$47="Weekly",'STEP 3 EE Comp'!BI164*8,'STEP 3 EE Comp'!BI164*4),IF(Cover!$E$47="Weekly",'STEP 3 EE Comp'!BI164,'STEP 3 EE Comp'!BI164)))</f>
        <v/>
      </c>
      <c r="CD159" s="82" t="str">
        <f t="shared" si="60"/>
        <v/>
      </c>
      <c r="CE159" s="417">
        <f t="shared" si="61"/>
        <v>1</v>
      </c>
      <c r="CF159" s="82" t="str">
        <f t="shared" si="62"/>
        <v>Good</v>
      </c>
      <c r="CG159" s="82">
        <f t="shared" si="63"/>
        <v>0</v>
      </c>
      <c r="CH159" s="234">
        <f t="shared" si="64"/>
        <v>0</v>
      </c>
    </row>
    <row r="160" spans="1:86" s="69" customFormat="1" x14ac:dyDescent="0.3">
      <c r="A160" s="530"/>
      <c r="B160" s="477"/>
      <c r="C160" s="52"/>
      <c r="D160" s="565"/>
      <c r="E160" s="52"/>
      <c r="F160" s="507"/>
      <c r="G160" s="210">
        <f t="shared" si="44"/>
        <v>0</v>
      </c>
      <c r="H160" s="82">
        <f t="shared" si="46"/>
        <v>0</v>
      </c>
      <c r="I160" s="211"/>
      <c r="J160" s="441" t="s">
        <v>21</v>
      </c>
      <c r="K160" s="441" t="s">
        <v>21</v>
      </c>
      <c r="L160" s="441" t="s">
        <v>21</v>
      </c>
      <c r="M160" s="441" t="s">
        <v>21</v>
      </c>
      <c r="N160" s="568" t="s">
        <v>21</v>
      </c>
      <c r="O160" s="211"/>
      <c r="P160" s="212" t="str">
        <f>IF(B160="","",
IF(AND(V160="",W160="",B160&lt;&gt;""),"Employed",
IF(AND(V160&lt;&gt;"",W160="",B160&lt;&gt;""),"Terminated",
IF(AND(V160&lt;&gt;"",W160&lt;&gt;"",B160&lt;&gt;""),IF(W160&lt;Cover!$E$43,"Employed","Furloughed"),
IF(AND(V160="",W160&lt;&gt;"",B160&lt;&gt;""),IF(W160&lt;Cover!$E$43,"Employed","Rehired"))))))</f>
        <v/>
      </c>
      <c r="Q160" s="211"/>
      <c r="R160" s="536"/>
      <c r="S160" s="563"/>
      <c r="T160" s="536"/>
      <c r="U160" s="82">
        <f>IF(Cover!$E$47="Weekly",IF(T160&gt;0,T160,R160*S160),IF(T160&gt;0,T160,R160*S160)/2)</f>
        <v>0</v>
      </c>
      <c r="V160" s="564"/>
      <c r="W160" s="564"/>
      <c r="Y160" s="213" t="str">
        <f>IF($B160="","",IF('Actual Allocation Calc'!$AH$78="A",
IF($P160="Employed",$U160/7*BJ160,
IF(AND($P160="Terminated"),($U160/7*AP160),
IF(AND($P160="Furloughed"),($U160/7*AP160)+($U160/7*AZ160),
IF(AND($P160="Rehired"),($U160/7*AZ160),
IF(AND($P160="Terminated",AP160&gt;0),$U160,
IF($P160="Furloughed",IF(AP160&gt;0,$U160)+IF(AZ160&gt;0,$U160),
IF($P160="Rehired",IF(AZ160&gt;0,$U160)))))))),IF('Actual Allocation Calc'!$AH$78="C",'Actual Allocation Calc'!L160,'Actual Allocation Calc'!U160+IF($P160="Employed",$U160/7*BJ160,
IF(AND($P160="Terminated"),($U160/7*AP160),
IF(AND($P160="Furloughed"),($U160/7*AP160)+($U160/7*AZ160),
IF(AND($P160="Rehired"),($U160/7*AZ160),
IF(AND($P160="Terminated",AP160&gt;0),$U160,
IF($P160="Furloughed",IF(AP160&gt;0,$U160)+IF(AZ160&gt;0,$U160),
IF($P160="Rehired",IF(AZ160&gt;0,$U160))))))))*'Actual Allocation Calc'!$AH$99)))</f>
        <v/>
      </c>
      <c r="Z160" s="210" t="str">
        <f>IF($B160="","",IF('Actual Allocation Calc'!$AI$78="A",
IF($P160="Employed",$U160,
IF(AND($P160="Terminated"),($U160/7*AQ160),
IF(AND($P160="Furloughed"),($U160/7*AQ160)+($U160/7*BA160),
IF(AND($P160="Rehired"),($U160/7*BA160),
IF(AND($P160="Terminated",AQ160&gt;0),$U160,
IF($P160="Furloughed",IF(AQ160&gt;0,$U160)+IF(BA160&gt;0,$U160),
IF($P160="Rehired",IF(BA160&gt;0,$U160)))))))),IF('Actual Allocation Calc'!$AI$78="C",'Actual Allocation Calc'!M160,'Actual Allocation Calc'!V160+IF($P160="Employed",$U160,
IF(AND($P160="Terminated"),($U160/7*AQ160),
IF(AND($P160="Furloughed"),($U160/7*AQ160)+($U160/7*BA160),
IF(AND($P160="Rehired"),($U160/7*BA160),
IF(AND($P160="Terminated",AQ160&gt;0),$U160,
IF($P160="Furloughed",IF(AQ160&gt;0,$U160)+IF(BA160&gt;0,$U160),
IF($P160="Rehired",IF(BA160&gt;0,$U160))))))))*'Actual Allocation Calc'!$AI$99)))</f>
        <v/>
      </c>
      <c r="AA160" s="210" t="str">
        <f>IF($B160="","",IF('Actual Allocation Calc'!$AJ$78="A",
IF($P160="Employed",$U160,
IF(AND($P160="Terminated"),($U160/7*AR160),
IF(AND($P160="Furloughed"),($U160/7*AR160)+($U160/7*BB160),
IF(AND($P160="Rehired"),($U160/7*BB160),
IF(AND($P160="Terminated",AR160&gt;0),$U160,
IF($P160="Furloughed",IF(AR160&gt;0,$U160)+IF(BB160&gt;0,$U160),
IF($P160="Rehired",IF(BB160&gt;0,$U160)))))))),IF('Actual Allocation Calc'!$AJ$78="C",'Actual Allocation Calc'!N160,'Actual Allocation Calc'!W160+IF($P160="Employed",$U160,
IF(AND($P160="Terminated"),($U160/7*AR160),
IF(AND($P160="Furloughed"),($U160/7*AR160)+($U160/7*BB160),
IF(AND($P160="Rehired"),($U160/7*BB160),
IF(AND($P160="Terminated",AR160&gt;0),$U160,
IF($P160="Furloughed",IF(AR160&gt;0,$U160)+IF(BB160&gt;0,$U160),
IF($P160="Rehired",IF(BB160&gt;0,$U160))))))))*'Actual Allocation Calc'!$AJ$99)))</f>
        <v/>
      </c>
      <c r="AB160" s="210" t="str">
        <f>IF($B160="","",IF('Actual Allocation Calc'!$AK$78="A",
IF($P160="Employed",$U160,
IF(AND($P160="Terminated"),($U160/7*AS160),
IF(AND($P160="Furloughed"),($U160/7*AS160)+($U160/7*BC160),
IF(AND($P160="Rehired"),($U160/7*BC160),
IF(AND($P160="Terminated",AS160&gt;0),$U160,
IF($P160="Furloughed",IF(AS160&gt;0,$U160)+IF(BC160&gt;0,$U160),
IF($P160="Rehired",IF(BC160&gt;0,$U160)))))))),IF('Actual Allocation Calc'!$AK$78="C",'Actual Allocation Calc'!O160,'Actual Allocation Calc'!X160+IF($P160="Employed",$U160,
IF(AND($P160="Terminated"),($U160/7*AS160),
IF(AND($P160="Furloughed"),($U160/7*AS160)+($U160/7*BC160),
IF(AND($P160="Rehired"),($U160/7*BC160),
IF(AND($P160="Terminated",AS160&gt;0),$U160,
IF($P160="Furloughed",IF(AS160&gt;0,$U160)+IF(BC160&gt;0,$U160),
IF($P160="Rehired",IF(BC160&gt;0,$U160))))))))*'Actual Allocation Calc'!$AK$99)))</f>
        <v/>
      </c>
      <c r="AC160" s="210" t="str">
        <f>IF($B160="","",IF('Actual Allocation Calc'!$AL$78="A",
IF($P160="Employed",$U160,
IF(AND($P160="Terminated"),($U160/7*AT160),
IF(AND($P160="Furloughed"),($U160/7*AT160)+($U160/7*BD160),
IF(AND($P160="Rehired"),($U160/7*BD160),
IF(AND($P160="Terminated",AT160&gt;0),$U160,
IF($P160="Furloughed",IF(AT160&gt;0,$U160)+IF(BD160&gt;0,$U160),
IF($P160="Rehired",IF(BD160&gt;0,$U160)))))))),IF('Actual Allocation Calc'!$AL$78="C",'Actual Allocation Calc'!P160,'Actual Allocation Calc'!Y160+IF($P160="Employed",$U160,
IF(AND($P160="Terminated"),($U160/7*AT160),
IF(AND($P160="Furloughed"),($U160/7*AT160)+($U160/7*BD160),
IF(AND($P160="Rehired"),($U160/7*BD160),
IF(AND($P160="Terminated",AT160&gt;0),$U160,
IF($P160="Furloughed",IF(AT160&gt;0,$U160)+IF(BD160&gt;0,$U160),
IF($P160="Rehired",IF(BD160&gt;0,$U160))))))))*'Actual Allocation Calc'!$AL$99)))</f>
        <v/>
      </c>
      <c r="AD160" s="210" t="str">
        <f>IF($B160="","",IF('Actual Allocation Calc'!$AM$78="A",
IF($P160="Employed",$U160,
IF(AND($P160="Terminated"),($U160/7*AU160),
IF(AND($P160="Furloughed"),($U160/7*AU160)+($U160/7*BE160),
IF(AND($P160="Rehired"),($U160/7*BE160),
IF(AND($P160="Terminated",AU160&gt;0),$U160,
IF($P160="Furloughed",IF(AU160&gt;0,$U160)+IF(BE160&gt;0,$U160),
IF($P160="Rehired",IF(BE160&gt;0,$U160)))))))),IF('Actual Allocation Calc'!$AM$78="C",'Actual Allocation Calc'!Q160,'Actual Allocation Calc'!Z160+IF($P160="Employed",$U160,
IF(AND($P160="Terminated"),($U160/7*AU160),
IF(AND($P160="Furloughed"),($U160/7*AU160)+($U160/7*BE160),
IF(AND($P160="Rehired"),($U160/7*BE160),
IF(AND($P160="Terminated",AU160&gt;0),$U160,
IF($P160="Furloughed",IF(AU160&gt;0,$U160)+IF(BE160&gt;0,$U160),
IF($P160="Rehired",IF(BE160&gt;0,$U160))))))))*'Actual Allocation Calc'!$AM$99)))</f>
        <v/>
      </c>
      <c r="AE160" s="210" t="str">
        <f>IF($B160="","",IF('Actual Allocation Calc'!$AN$78="A",
IF($P160="Employed",$U160,
IF(AND($P160="Terminated"),($U160/7*AV160),
IF(AND($P160="Furloughed"),($U160/7*AV160)+($U160/7*BF160),
IF(AND($P160="Rehired"),($U160/7*BF160),
IF(AND($P160="Terminated",AV160&gt;0),$U160,
IF($P160="Furloughed",IF(AV160&gt;0,$U160)+IF(BF160&gt;0,$U160),
IF($P160="Rehired",IF(BF160&gt;0,$U160)))))))),IF('Actual Allocation Calc'!$AN$78="C",'Actual Allocation Calc'!R160,'Actual Allocation Calc'!AA160+IF($P160="Employed",$U160,
IF(AND($P160="Terminated"),($U160/7*AV160),
IF(AND($P160="Furloughed"),($U160/7*AV160)+($U160/7*BF160),
IF(AND($P160="Rehired"),($U160/7*BF160),
IF(AND($P160="Terminated",AV160&gt;0),$U160,
IF($P160="Furloughed",IF(AV160&gt;0,$U160)+IF(BF160&gt;0,$U160),
IF($P160="Rehired",IF(BF160&gt;0,$U160))))))))*'Actual Allocation Calc'!$AN$99)))</f>
        <v/>
      </c>
      <c r="AF160" s="210" t="str">
        <f>IF($B160="","",IF('Actual Allocation Calc'!$AO$78="A",
IF($P160="Employed",$U160,
IF(AND($P160="Terminated"),($U160/7*AW160),
IF(AND($P160="Furloughed"),($U160/7*AW160)+($U160/7*BG160),
IF(AND($P160="Rehired"),($U160/7*BG160),
IF(AND($P160="Terminated",AW160&gt;0),$U160,
IF($P160="Furloughed",IF(AW160&gt;0,$U160)+IF(BG160&gt;0,$U160),
IF($P160="Rehired",IF(BG160&gt;0,$U160)))))))),IF('Actual Allocation Calc'!$AO$78="C",'Actual Allocation Calc'!S160,'Actual Allocation Calc'!AB160+IF($P160="Employed",$U160,
IF(AND($P160="Terminated"),($U160/7*AW160),
IF(AND($P160="Furloughed"),($U160/7*AW160)+($U160/7*BG160),
IF(AND($P160="Rehired"),($U160/7*BG160),
IF(AND($P160="Terminated",AW160&gt;0),$U160,
IF($P160="Furloughed",IF(AW160&gt;0,$U160)+IF(BG160&gt;0,$U160),
IF($P160="Rehired",IF(BG160&gt;0,$U160))))))))*'Actual Allocation Calc'!$AO$99)))</f>
        <v/>
      </c>
      <c r="AG160" s="210" t="str">
        <f>IF($B160="","",IF('Actual Allocation Calc'!$AP$78="A",
IF($P160="Employed",$U160/7*BK160,
IF(AND($P160="Terminated"),($U160/7*AX160),
IF(AND($P160="Furloughed"),($U160/7*AX160)+($U160/7*BH160),
IF(AND($P160="Rehired"),($U160/7*BH160),
IF(AND($P160="Terminated",AX160&gt;0),$U160,
IF($P160="Furloughed",IF(AX160&gt;0,$U160)+IF(BH160&gt;0,$U160),
IF($P160="Rehired",IF(BH160&gt;0,$U160)))))))),IF('Actual Allocation Calc'!$AP$78="C",'Actual Allocation Calc'!T160,'Actual Allocation Calc'!AC160+IF($P160="Employed",$U160/7*BK160,
IF(AND($P160="Terminated"),($U160/7*AX160),
IF(AND($P160="Furloughed"),($U160/7*AX160)+($U160/7*BH160),
IF(AND($P160="Rehired"),($U160/7*BH160),
IF(AND($P160="Terminated",AX160&gt;0),$U160,
IF($P160="Furloughed",IF(AX160&gt;0,$U160)+IF(BH160&gt;0,$U160),
IF($P160="Rehired",IF(BH160&gt;0,$U160))))))))*'Actual Allocation Calc'!$AP$99)))</f>
        <v/>
      </c>
      <c r="AH160" s="536"/>
      <c r="AI160" s="82">
        <f t="shared" si="45"/>
        <v>0</v>
      </c>
      <c r="AJ160" s="210">
        <f t="shared" si="48"/>
        <v>0</v>
      </c>
      <c r="AK160" s="397" t="str">
        <f t="shared" si="49"/>
        <v/>
      </c>
      <c r="AM160" s="173"/>
      <c r="AO160" s="214" t="str">
        <f>IFERROR(IF($V160="","",VLOOKUP(V160,'Calendar Calcs'!$B$2:$E1127,4,FALSE)),0)</f>
        <v/>
      </c>
      <c r="AP160" s="69" t="str">
        <f>IF($AO160="","", IF($AO160&lt;AP$23,0,IF($AO160&gt;AP$23,COUNTIFS('Calendar Calcs'!$E$2:$E1127,AP$23),COUNTIFS('Calendar Calcs'!$E$2:$E1127,AP$23,'Calendar Calcs'!$D$2:$D1127,"&lt;="&amp;WEEKDAY($V160)))))</f>
        <v/>
      </c>
      <c r="AQ160" s="69" t="str">
        <f>IF($AO160="","", IF($AO160&lt;AQ$23,0,IF($AO160&gt;AQ$23,COUNTIFS('Calendar Calcs'!$E$2:$E1127,AQ$23),COUNTIFS('Calendar Calcs'!$E$2:$E1127,AQ$23,'Calendar Calcs'!$D$2:$D1127,"&lt;="&amp;WEEKDAY($V160)))))</f>
        <v/>
      </c>
      <c r="AR160" s="69" t="str">
        <f>IF($AO160="","", IF($AO160&lt;AR$23,0,IF($AO160&gt;AR$23,COUNTIFS('Calendar Calcs'!$E$2:$E1127,AR$23),COUNTIFS('Calendar Calcs'!$E$2:$E1127,AR$23,'Calendar Calcs'!$D$2:$D1127,"&lt;="&amp;WEEKDAY($V160)))))</f>
        <v/>
      </c>
      <c r="AS160" s="69" t="str">
        <f>IF($AO160="","", IF($AO160&lt;AS$23,0,IF($AO160&gt;AS$23,COUNTIFS('Calendar Calcs'!$E$2:$E1127,AS$23),COUNTIFS('Calendar Calcs'!$E$2:$E1127,AS$23,'Calendar Calcs'!$D$2:$D1127,"&lt;="&amp;WEEKDAY($V160)))))</f>
        <v/>
      </c>
      <c r="AT160" s="69" t="str">
        <f>IF($AO160="","", IF($AO160&lt;AT$23,0,IF($AO160&gt;AT$23,COUNTIFS('Calendar Calcs'!$E$2:$E1127,AT$23),COUNTIFS('Calendar Calcs'!$E$2:$E1127,AT$23,'Calendar Calcs'!$D$2:$D1127,"&lt;="&amp;WEEKDAY($V160)))))</f>
        <v/>
      </c>
      <c r="AU160" s="69" t="str">
        <f>IF($AO160="","", IF($AO160&lt;AU$23,0,IF($AO160&gt;AU$23,COUNTIFS('Calendar Calcs'!$E$2:$E1127,AU$23),COUNTIFS('Calendar Calcs'!$E$2:$E1127,AU$23,'Calendar Calcs'!$D$2:$D1127,"&lt;="&amp;WEEKDAY($V160)))))</f>
        <v/>
      </c>
      <c r="AV160" s="69" t="str">
        <f>IF($AO160="","", IF($AO160&lt;AV$23,0,IF($AO160&gt;AV$23,COUNTIFS('Calendar Calcs'!$E$2:$E1127,AV$23),COUNTIFS('Calendar Calcs'!$E$2:$E1127,AV$23,'Calendar Calcs'!$D$2:$D1127,"&lt;="&amp;WEEKDAY($V160)))))</f>
        <v/>
      </c>
      <c r="AW160" s="69" t="str">
        <f>IF($AO160="","", IF($AO160&lt;AW$23,0,IF($AO160&gt;AW$23,COUNTIFS('Calendar Calcs'!$E$2:$E1127,AW$23),COUNTIFS('Calendar Calcs'!$E$2:$E1127,AW$23,'Calendar Calcs'!$D$2:$D1127,"&lt;="&amp;WEEKDAY($V160)))))</f>
        <v/>
      </c>
      <c r="AX160" s="69" t="str">
        <f>IF($AO160="","", IF($AO160&lt;AX$23,0,IF($AO160&gt;AX$23,COUNTIFS('Calendar Calcs'!$E$2:$E1127,AX$23),COUNTIFS('Calendar Calcs'!$E$2:$E1127,AX$23,'Calendar Calcs'!$D$2:$D1127,"&lt;="&amp;WEEKDAY($V160)))))</f>
        <v/>
      </c>
      <c r="AY160" s="69" t="str">
        <f>IF($W160="","",VLOOKUP($W160,'Calendar Calcs'!$B$2:$E1127,4,FALSE))</f>
        <v/>
      </c>
      <c r="AZ160" s="69" t="str">
        <f>IF($AY160="","",IF($AY160&gt;AZ$23,0,IF($AY160&lt;AZ$23,COUNTIFS('Calendar Calcs'!$E$2:$E1127,AZ$23),COUNTIFS('Calendar Calcs'!$E$2:$E1127,AZ$23,'Calendar Calcs'!$D$2:$D1127,"&gt;="&amp;WEEKDAY($W160)))))</f>
        <v/>
      </c>
      <c r="BA160" s="69" t="str">
        <f>IF($AY160="","",IF($AY160&gt;BA$23,0,IF($AY160&lt;BA$23,COUNTIFS('Calendar Calcs'!$E$2:$E1127,BA$23),COUNTIFS('Calendar Calcs'!$E$2:$E1127,BA$23,'Calendar Calcs'!$D$2:$D1127,"&gt;="&amp;WEEKDAY($W160)))))</f>
        <v/>
      </c>
      <c r="BB160" s="69" t="str">
        <f>IF($AY160="","",IF($AY160&gt;BB$23,0,IF($AY160&lt;BB$23,COUNTIFS('Calendar Calcs'!$E$2:$E1127,BB$23),COUNTIFS('Calendar Calcs'!$E$2:$E1127,BB$23,'Calendar Calcs'!$D$2:$D1127,"&gt;="&amp;WEEKDAY($W160)))))</f>
        <v/>
      </c>
      <c r="BC160" s="69" t="str">
        <f>IF($AY160="","",IF($AY160&gt;BC$23,0,IF($AY160&lt;BC$23,COUNTIFS('Calendar Calcs'!$E$2:$E1127,BC$23),COUNTIFS('Calendar Calcs'!$E$2:$E1127,BC$23,'Calendar Calcs'!$D$2:$D1127,"&gt;="&amp;WEEKDAY($W160)))))</f>
        <v/>
      </c>
      <c r="BD160" s="69" t="str">
        <f>IF($AY160="","",IF($AY160&gt;BD$23,0,IF($AY160&lt;BD$23,COUNTIFS('Calendar Calcs'!$E$2:$E1127,BD$23),COUNTIFS('Calendar Calcs'!$E$2:$E1127,BD$23,'Calendar Calcs'!$D$2:$D1127,"&gt;="&amp;WEEKDAY($W160)))))</f>
        <v/>
      </c>
      <c r="BE160" s="69" t="str">
        <f>IF($AY160="","",IF($AY160&gt;BE$23,0,IF($AY160&lt;BE$23,COUNTIFS('Calendar Calcs'!$E$2:$E1127,BE$23),COUNTIFS('Calendar Calcs'!$E$2:$E1127,BE$23,'Calendar Calcs'!$D$2:$D1127,"&gt;="&amp;WEEKDAY($W160)))))</f>
        <v/>
      </c>
      <c r="BF160" s="69" t="str">
        <f>IF($AY160="","",IF($AY160&gt;BF$23,0,IF($AY160&lt;BF$23,COUNTIFS('Calendar Calcs'!$E$2:$E1127,BF$23),COUNTIFS('Calendar Calcs'!$E$2:$E1127,BF$23,'Calendar Calcs'!$D$2:$D1127,"&gt;="&amp;WEEKDAY($W160)))))</f>
        <v/>
      </c>
      <c r="BG160" s="69" t="str">
        <f>IF($AY160="","",IF($AY160&gt;BG$23,0,IF($AY160&lt;BG$23,COUNTIFS('Calendar Calcs'!$E$2:$E1127,BG$23),COUNTIFS('Calendar Calcs'!$E$2:$E1127,BG$23,'Calendar Calcs'!$D$2:$D1127,"&gt;="&amp;WEEKDAY($W160)))))</f>
        <v/>
      </c>
      <c r="BH160" s="69">
        <f t="shared" si="50"/>
        <v>6</v>
      </c>
      <c r="BI160" s="69">
        <f>IF(Cover!$E$43="","",VLOOKUP(Cover!$E$43,'Calendar Calcs'!$B$2:$E1127,4,FALSE))</f>
        <v>1</v>
      </c>
      <c r="BJ160" s="69">
        <f>IF($BI160="","", IF($BI160&lt;BJ$23,0,IF($BI160&gt;=BJ$23,COUNTIFS('Calendar Calcs'!$E$2:$E1127,BJ$23),COUNTIFS('Calendar Calcs'!$E$2:$E1127,BJ$23,'Calendar Calcs'!$D$2:$D1127,"&lt;="&amp;WEEKDAY($V160)))))</f>
        <v>1</v>
      </c>
      <c r="BK160" s="69">
        <f t="shared" si="47"/>
        <v>6</v>
      </c>
      <c r="BN160" s="69" t="str">
        <f>IF(T160&gt;0,"FTE",IF(Cover!$E$47="Weekly",IF(S160&gt;29.75,"FTE","PTE"),IF(S160&gt;59.75,"FTE","PTE")))</f>
        <v>PTE</v>
      </c>
      <c r="BO160" s="69">
        <f>IF(BN160="FTE",30,IF(Cover!$E$47="Weekly",'STEP 2 EE Data'!S160,'STEP 2 EE Data'!S160/2))</f>
        <v>0</v>
      </c>
      <c r="BP160" s="209">
        <f t="shared" si="51"/>
        <v>0</v>
      </c>
      <c r="BQ160" s="209">
        <f t="shared" si="52"/>
        <v>0</v>
      </c>
      <c r="BR160" s="209">
        <f t="shared" si="53"/>
        <v>0</v>
      </c>
      <c r="BS160" s="209">
        <f t="shared" si="54"/>
        <v>0</v>
      </c>
      <c r="BT160" s="209">
        <f t="shared" si="55"/>
        <v>0</v>
      </c>
      <c r="BU160" s="209">
        <f t="shared" si="56"/>
        <v>0</v>
      </c>
      <c r="BV160" s="209">
        <f t="shared" si="57"/>
        <v>0</v>
      </c>
      <c r="BW160" s="209">
        <f t="shared" si="58"/>
        <v>0</v>
      </c>
      <c r="BX160" s="209">
        <f t="shared" si="59"/>
        <v>0</v>
      </c>
      <c r="CC160" s="210" t="str">
        <f>IF(B160="","",IF(C160="",IF(Cover!$E$47="Weekly",'STEP 3 EE Comp'!BI165*8,'STEP 3 EE Comp'!BI165*4),IF(Cover!$E$47="Weekly",'STEP 3 EE Comp'!BI165,'STEP 3 EE Comp'!BI165)))</f>
        <v/>
      </c>
      <c r="CD160" s="82" t="str">
        <f t="shared" si="60"/>
        <v/>
      </c>
      <c r="CE160" s="417">
        <f t="shared" si="61"/>
        <v>1</v>
      </c>
      <c r="CF160" s="82" t="str">
        <f t="shared" si="62"/>
        <v>Good</v>
      </c>
      <c r="CG160" s="82">
        <f t="shared" si="63"/>
        <v>0</v>
      </c>
      <c r="CH160" s="234">
        <f t="shared" si="64"/>
        <v>0</v>
      </c>
    </row>
    <row r="161" spans="1:86" s="69" customFormat="1" x14ac:dyDescent="0.3">
      <c r="A161" s="530"/>
      <c r="B161" s="477"/>
      <c r="C161" s="52"/>
      <c r="D161" s="565"/>
      <c r="E161" s="52"/>
      <c r="F161" s="507"/>
      <c r="G161" s="210">
        <f t="shared" si="44"/>
        <v>0</v>
      </c>
      <c r="H161" s="82">
        <f t="shared" si="46"/>
        <v>0</v>
      </c>
      <c r="I161" s="211"/>
      <c r="J161" s="441" t="s">
        <v>21</v>
      </c>
      <c r="K161" s="441" t="s">
        <v>21</v>
      </c>
      <c r="L161" s="441" t="s">
        <v>21</v>
      </c>
      <c r="M161" s="441" t="s">
        <v>21</v>
      </c>
      <c r="N161" s="568" t="s">
        <v>21</v>
      </c>
      <c r="O161" s="211"/>
      <c r="P161" s="212" t="str">
        <f>IF(B161="","",
IF(AND(V161="",W161="",B161&lt;&gt;""),"Employed",
IF(AND(V161&lt;&gt;"",W161="",B161&lt;&gt;""),"Terminated",
IF(AND(V161&lt;&gt;"",W161&lt;&gt;"",B161&lt;&gt;""),IF(W161&lt;Cover!$E$43,"Employed","Furloughed"),
IF(AND(V161="",W161&lt;&gt;"",B161&lt;&gt;""),IF(W161&lt;Cover!$E$43,"Employed","Rehired"))))))</f>
        <v/>
      </c>
      <c r="Q161" s="211"/>
      <c r="R161" s="536"/>
      <c r="S161" s="563"/>
      <c r="T161" s="536"/>
      <c r="U161" s="82">
        <f>IF(Cover!$E$47="Weekly",IF(T161&gt;0,T161,R161*S161),IF(T161&gt;0,T161,R161*S161)/2)</f>
        <v>0</v>
      </c>
      <c r="V161" s="564"/>
      <c r="W161" s="564"/>
      <c r="Y161" s="213" t="str">
        <f>IF($B161="","",IF('Actual Allocation Calc'!$AH$78="A",
IF($P161="Employed",$U161/7*BJ161,
IF(AND($P161="Terminated"),($U161/7*AP161),
IF(AND($P161="Furloughed"),($U161/7*AP161)+($U161/7*AZ161),
IF(AND($P161="Rehired"),($U161/7*AZ161),
IF(AND($P161="Terminated",AP161&gt;0),$U161,
IF($P161="Furloughed",IF(AP161&gt;0,$U161)+IF(AZ161&gt;0,$U161),
IF($P161="Rehired",IF(AZ161&gt;0,$U161)))))))),IF('Actual Allocation Calc'!$AH$78="C",'Actual Allocation Calc'!L161,'Actual Allocation Calc'!U161+IF($P161="Employed",$U161/7*BJ161,
IF(AND($P161="Terminated"),($U161/7*AP161),
IF(AND($P161="Furloughed"),($U161/7*AP161)+($U161/7*AZ161),
IF(AND($P161="Rehired"),($U161/7*AZ161),
IF(AND($P161="Terminated",AP161&gt;0),$U161,
IF($P161="Furloughed",IF(AP161&gt;0,$U161)+IF(AZ161&gt;0,$U161),
IF($P161="Rehired",IF(AZ161&gt;0,$U161))))))))*'Actual Allocation Calc'!$AH$99)))</f>
        <v/>
      </c>
      <c r="Z161" s="210" t="str">
        <f>IF($B161="","",IF('Actual Allocation Calc'!$AI$78="A",
IF($P161="Employed",$U161,
IF(AND($P161="Terminated"),($U161/7*AQ161),
IF(AND($P161="Furloughed"),($U161/7*AQ161)+($U161/7*BA161),
IF(AND($P161="Rehired"),($U161/7*BA161),
IF(AND($P161="Terminated",AQ161&gt;0),$U161,
IF($P161="Furloughed",IF(AQ161&gt;0,$U161)+IF(BA161&gt;0,$U161),
IF($P161="Rehired",IF(BA161&gt;0,$U161)))))))),IF('Actual Allocation Calc'!$AI$78="C",'Actual Allocation Calc'!M161,'Actual Allocation Calc'!V161+IF($P161="Employed",$U161,
IF(AND($P161="Terminated"),($U161/7*AQ161),
IF(AND($P161="Furloughed"),($U161/7*AQ161)+($U161/7*BA161),
IF(AND($P161="Rehired"),($U161/7*BA161),
IF(AND($P161="Terminated",AQ161&gt;0),$U161,
IF($P161="Furloughed",IF(AQ161&gt;0,$U161)+IF(BA161&gt;0,$U161),
IF($P161="Rehired",IF(BA161&gt;0,$U161))))))))*'Actual Allocation Calc'!$AI$99)))</f>
        <v/>
      </c>
      <c r="AA161" s="210" t="str">
        <f>IF($B161="","",IF('Actual Allocation Calc'!$AJ$78="A",
IF($P161="Employed",$U161,
IF(AND($P161="Terminated"),($U161/7*AR161),
IF(AND($P161="Furloughed"),($U161/7*AR161)+($U161/7*BB161),
IF(AND($P161="Rehired"),($U161/7*BB161),
IF(AND($P161="Terminated",AR161&gt;0),$U161,
IF($P161="Furloughed",IF(AR161&gt;0,$U161)+IF(BB161&gt;0,$U161),
IF($P161="Rehired",IF(BB161&gt;0,$U161)))))))),IF('Actual Allocation Calc'!$AJ$78="C",'Actual Allocation Calc'!N161,'Actual Allocation Calc'!W161+IF($P161="Employed",$U161,
IF(AND($P161="Terminated"),($U161/7*AR161),
IF(AND($P161="Furloughed"),($U161/7*AR161)+($U161/7*BB161),
IF(AND($P161="Rehired"),($U161/7*BB161),
IF(AND($P161="Terminated",AR161&gt;0),$U161,
IF($P161="Furloughed",IF(AR161&gt;0,$U161)+IF(BB161&gt;0,$U161),
IF($P161="Rehired",IF(BB161&gt;0,$U161))))))))*'Actual Allocation Calc'!$AJ$99)))</f>
        <v/>
      </c>
      <c r="AB161" s="210" t="str">
        <f>IF($B161="","",IF('Actual Allocation Calc'!$AK$78="A",
IF($P161="Employed",$U161,
IF(AND($P161="Terminated"),($U161/7*AS161),
IF(AND($P161="Furloughed"),($U161/7*AS161)+($U161/7*BC161),
IF(AND($P161="Rehired"),($U161/7*BC161),
IF(AND($P161="Terminated",AS161&gt;0),$U161,
IF($P161="Furloughed",IF(AS161&gt;0,$U161)+IF(BC161&gt;0,$U161),
IF($P161="Rehired",IF(BC161&gt;0,$U161)))))))),IF('Actual Allocation Calc'!$AK$78="C",'Actual Allocation Calc'!O161,'Actual Allocation Calc'!X161+IF($P161="Employed",$U161,
IF(AND($P161="Terminated"),($U161/7*AS161),
IF(AND($P161="Furloughed"),($U161/7*AS161)+($U161/7*BC161),
IF(AND($P161="Rehired"),($U161/7*BC161),
IF(AND($P161="Terminated",AS161&gt;0),$U161,
IF($P161="Furloughed",IF(AS161&gt;0,$U161)+IF(BC161&gt;0,$U161),
IF($P161="Rehired",IF(BC161&gt;0,$U161))))))))*'Actual Allocation Calc'!$AK$99)))</f>
        <v/>
      </c>
      <c r="AC161" s="210" t="str">
        <f>IF($B161="","",IF('Actual Allocation Calc'!$AL$78="A",
IF($P161="Employed",$U161,
IF(AND($P161="Terminated"),($U161/7*AT161),
IF(AND($P161="Furloughed"),($U161/7*AT161)+($U161/7*BD161),
IF(AND($P161="Rehired"),($U161/7*BD161),
IF(AND($P161="Terminated",AT161&gt;0),$U161,
IF($P161="Furloughed",IF(AT161&gt;0,$U161)+IF(BD161&gt;0,$U161),
IF($P161="Rehired",IF(BD161&gt;0,$U161)))))))),IF('Actual Allocation Calc'!$AL$78="C",'Actual Allocation Calc'!P161,'Actual Allocation Calc'!Y161+IF($P161="Employed",$U161,
IF(AND($P161="Terminated"),($U161/7*AT161),
IF(AND($P161="Furloughed"),($U161/7*AT161)+($U161/7*BD161),
IF(AND($P161="Rehired"),($U161/7*BD161),
IF(AND($P161="Terminated",AT161&gt;0),$U161,
IF($P161="Furloughed",IF(AT161&gt;0,$U161)+IF(BD161&gt;0,$U161),
IF($P161="Rehired",IF(BD161&gt;0,$U161))))))))*'Actual Allocation Calc'!$AL$99)))</f>
        <v/>
      </c>
      <c r="AD161" s="210" t="str">
        <f>IF($B161="","",IF('Actual Allocation Calc'!$AM$78="A",
IF($P161="Employed",$U161,
IF(AND($P161="Terminated"),($U161/7*AU161),
IF(AND($P161="Furloughed"),($U161/7*AU161)+($U161/7*BE161),
IF(AND($P161="Rehired"),($U161/7*BE161),
IF(AND($P161="Terminated",AU161&gt;0),$U161,
IF($P161="Furloughed",IF(AU161&gt;0,$U161)+IF(BE161&gt;0,$U161),
IF($P161="Rehired",IF(BE161&gt;0,$U161)))))))),IF('Actual Allocation Calc'!$AM$78="C",'Actual Allocation Calc'!Q161,'Actual Allocation Calc'!Z161+IF($P161="Employed",$U161,
IF(AND($P161="Terminated"),($U161/7*AU161),
IF(AND($P161="Furloughed"),($U161/7*AU161)+($U161/7*BE161),
IF(AND($P161="Rehired"),($U161/7*BE161),
IF(AND($P161="Terminated",AU161&gt;0),$U161,
IF($P161="Furloughed",IF(AU161&gt;0,$U161)+IF(BE161&gt;0,$U161),
IF($P161="Rehired",IF(BE161&gt;0,$U161))))))))*'Actual Allocation Calc'!$AM$99)))</f>
        <v/>
      </c>
      <c r="AE161" s="210" t="str">
        <f>IF($B161="","",IF('Actual Allocation Calc'!$AN$78="A",
IF($P161="Employed",$U161,
IF(AND($P161="Terminated"),($U161/7*AV161),
IF(AND($P161="Furloughed"),($U161/7*AV161)+($U161/7*BF161),
IF(AND($P161="Rehired"),($U161/7*BF161),
IF(AND($P161="Terminated",AV161&gt;0),$U161,
IF($P161="Furloughed",IF(AV161&gt;0,$U161)+IF(BF161&gt;0,$U161),
IF($P161="Rehired",IF(BF161&gt;0,$U161)))))))),IF('Actual Allocation Calc'!$AN$78="C",'Actual Allocation Calc'!R161,'Actual Allocation Calc'!AA161+IF($P161="Employed",$U161,
IF(AND($P161="Terminated"),($U161/7*AV161),
IF(AND($P161="Furloughed"),($U161/7*AV161)+($U161/7*BF161),
IF(AND($P161="Rehired"),($U161/7*BF161),
IF(AND($P161="Terminated",AV161&gt;0),$U161,
IF($P161="Furloughed",IF(AV161&gt;0,$U161)+IF(BF161&gt;0,$U161),
IF($P161="Rehired",IF(BF161&gt;0,$U161))))))))*'Actual Allocation Calc'!$AN$99)))</f>
        <v/>
      </c>
      <c r="AF161" s="210" t="str">
        <f>IF($B161="","",IF('Actual Allocation Calc'!$AO$78="A",
IF($P161="Employed",$U161,
IF(AND($P161="Terminated"),($U161/7*AW161),
IF(AND($P161="Furloughed"),($U161/7*AW161)+($U161/7*BG161),
IF(AND($P161="Rehired"),($U161/7*BG161),
IF(AND($P161="Terminated",AW161&gt;0),$U161,
IF($P161="Furloughed",IF(AW161&gt;0,$U161)+IF(BG161&gt;0,$U161),
IF($P161="Rehired",IF(BG161&gt;0,$U161)))))))),IF('Actual Allocation Calc'!$AO$78="C",'Actual Allocation Calc'!S161,'Actual Allocation Calc'!AB161+IF($P161="Employed",$U161,
IF(AND($P161="Terminated"),($U161/7*AW161),
IF(AND($P161="Furloughed"),($U161/7*AW161)+($U161/7*BG161),
IF(AND($P161="Rehired"),($U161/7*BG161),
IF(AND($P161="Terminated",AW161&gt;0),$U161,
IF($P161="Furloughed",IF(AW161&gt;0,$U161)+IF(BG161&gt;0,$U161),
IF($P161="Rehired",IF(BG161&gt;0,$U161))))))))*'Actual Allocation Calc'!$AO$99)))</f>
        <v/>
      </c>
      <c r="AG161" s="210" t="str">
        <f>IF($B161="","",IF('Actual Allocation Calc'!$AP$78="A",
IF($P161="Employed",$U161/7*BK161,
IF(AND($P161="Terminated"),($U161/7*AX161),
IF(AND($P161="Furloughed"),($U161/7*AX161)+($U161/7*BH161),
IF(AND($P161="Rehired"),($U161/7*BH161),
IF(AND($P161="Terminated",AX161&gt;0),$U161,
IF($P161="Furloughed",IF(AX161&gt;0,$U161)+IF(BH161&gt;0,$U161),
IF($P161="Rehired",IF(BH161&gt;0,$U161)))))))),IF('Actual Allocation Calc'!$AP$78="C",'Actual Allocation Calc'!T161,'Actual Allocation Calc'!AC161+IF($P161="Employed",$U161/7*BK161,
IF(AND($P161="Terminated"),($U161/7*AX161),
IF(AND($P161="Furloughed"),($U161/7*AX161)+($U161/7*BH161),
IF(AND($P161="Rehired"),($U161/7*BH161),
IF(AND($P161="Terminated",AX161&gt;0),$U161,
IF($P161="Furloughed",IF(AX161&gt;0,$U161)+IF(BH161&gt;0,$U161),
IF($P161="Rehired",IF(BH161&gt;0,$U161))))))))*'Actual Allocation Calc'!$AP$99)))</f>
        <v/>
      </c>
      <c r="AH161" s="536"/>
      <c r="AI161" s="82">
        <f t="shared" si="45"/>
        <v>0</v>
      </c>
      <c r="AJ161" s="210">
        <f t="shared" si="48"/>
        <v>0</v>
      </c>
      <c r="AK161" s="397" t="str">
        <f t="shared" si="49"/>
        <v/>
      </c>
      <c r="AM161" s="173"/>
      <c r="AO161" s="214" t="str">
        <f>IFERROR(IF($V161="","",VLOOKUP(V161,'Calendar Calcs'!$B$2:$E1128,4,FALSE)),0)</f>
        <v/>
      </c>
      <c r="AP161" s="69" t="str">
        <f>IF($AO161="","", IF($AO161&lt;AP$23,0,IF($AO161&gt;AP$23,COUNTIFS('Calendar Calcs'!$E$2:$E1128,AP$23),COUNTIFS('Calendar Calcs'!$E$2:$E1128,AP$23,'Calendar Calcs'!$D$2:$D1128,"&lt;="&amp;WEEKDAY($V161)))))</f>
        <v/>
      </c>
      <c r="AQ161" s="69" t="str">
        <f>IF($AO161="","", IF($AO161&lt;AQ$23,0,IF($AO161&gt;AQ$23,COUNTIFS('Calendar Calcs'!$E$2:$E1128,AQ$23),COUNTIFS('Calendar Calcs'!$E$2:$E1128,AQ$23,'Calendar Calcs'!$D$2:$D1128,"&lt;="&amp;WEEKDAY($V161)))))</f>
        <v/>
      </c>
      <c r="AR161" s="69" t="str">
        <f>IF($AO161="","", IF($AO161&lt;AR$23,0,IF($AO161&gt;AR$23,COUNTIFS('Calendar Calcs'!$E$2:$E1128,AR$23),COUNTIFS('Calendar Calcs'!$E$2:$E1128,AR$23,'Calendar Calcs'!$D$2:$D1128,"&lt;="&amp;WEEKDAY($V161)))))</f>
        <v/>
      </c>
      <c r="AS161" s="69" t="str">
        <f>IF($AO161="","", IF($AO161&lt;AS$23,0,IF($AO161&gt;AS$23,COUNTIFS('Calendar Calcs'!$E$2:$E1128,AS$23),COUNTIFS('Calendar Calcs'!$E$2:$E1128,AS$23,'Calendar Calcs'!$D$2:$D1128,"&lt;="&amp;WEEKDAY($V161)))))</f>
        <v/>
      </c>
      <c r="AT161" s="69" t="str">
        <f>IF($AO161="","", IF($AO161&lt;AT$23,0,IF($AO161&gt;AT$23,COUNTIFS('Calendar Calcs'!$E$2:$E1128,AT$23),COUNTIFS('Calendar Calcs'!$E$2:$E1128,AT$23,'Calendar Calcs'!$D$2:$D1128,"&lt;="&amp;WEEKDAY($V161)))))</f>
        <v/>
      </c>
      <c r="AU161" s="69" t="str">
        <f>IF($AO161="","", IF($AO161&lt;AU$23,0,IF($AO161&gt;AU$23,COUNTIFS('Calendar Calcs'!$E$2:$E1128,AU$23),COUNTIFS('Calendar Calcs'!$E$2:$E1128,AU$23,'Calendar Calcs'!$D$2:$D1128,"&lt;="&amp;WEEKDAY($V161)))))</f>
        <v/>
      </c>
      <c r="AV161" s="69" t="str">
        <f>IF($AO161="","", IF($AO161&lt;AV$23,0,IF($AO161&gt;AV$23,COUNTIFS('Calendar Calcs'!$E$2:$E1128,AV$23),COUNTIFS('Calendar Calcs'!$E$2:$E1128,AV$23,'Calendar Calcs'!$D$2:$D1128,"&lt;="&amp;WEEKDAY($V161)))))</f>
        <v/>
      </c>
      <c r="AW161" s="69" t="str">
        <f>IF($AO161="","", IF($AO161&lt;AW$23,0,IF($AO161&gt;AW$23,COUNTIFS('Calendar Calcs'!$E$2:$E1128,AW$23),COUNTIFS('Calendar Calcs'!$E$2:$E1128,AW$23,'Calendar Calcs'!$D$2:$D1128,"&lt;="&amp;WEEKDAY($V161)))))</f>
        <v/>
      </c>
      <c r="AX161" s="69" t="str">
        <f>IF($AO161="","", IF($AO161&lt;AX$23,0,IF($AO161&gt;AX$23,COUNTIFS('Calendar Calcs'!$E$2:$E1128,AX$23),COUNTIFS('Calendar Calcs'!$E$2:$E1128,AX$23,'Calendar Calcs'!$D$2:$D1128,"&lt;="&amp;WEEKDAY($V161)))))</f>
        <v/>
      </c>
      <c r="AY161" s="69" t="str">
        <f>IF($W161="","",VLOOKUP($W161,'Calendar Calcs'!$B$2:$E1128,4,FALSE))</f>
        <v/>
      </c>
      <c r="AZ161" s="69" t="str">
        <f>IF($AY161="","",IF($AY161&gt;AZ$23,0,IF($AY161&lt;AZ$23,COUNTIFS('Calendar Calcs'!$E$2:$E1128,AZ$23),COUNTIFS('Calendar Calcs'!$E$2:$E1128,AZ$23,'Calendar Calcs'!$D$2:$D1128,"&gt;="&amp;WEEKDAY($W161)))))</f>
        <v/>
      </c>
      <c r="BA161" s="69" t="str">
        <f>IF($AY161="","",IF($AY161&gt;BA$23,0,IF($AY161&lt;BA$23,COUNTIFS('Calendar Calcs'!$E$2:$E1128,BA$23),COUNTIFS('Calendar Calcs'!$E$2:$E1128,BA$23,'Calendar Calcs'!$D$2:$D1128,"&gt;="&amp;WEEKDAY($W161)))))</f>
        <v/>
      </c>
      <c r="BB161" s="69" t="str">
        <f>IF($AY161="","",IF($AY161&gt;BB$23,0,IF($AY161&lt;BB$23,COUNTIFS('Calendar Calcs'!$E$2:$E1128,BB$23),COUNTIFS('Calendar Calcs'!$E$2:$E1128,BB$23,'Calendar Calcs'!$D$2:$D1128,"&gt;="&amp;WEEKDAY($W161)))))</f>
        <v/>
      </c>
      <c r="BC161" s="69" t="str">
        <f>IF($AY161="","",IF($AY161&gt;BC$23,0,IF($AY161&lt;BC$23,COUNTIFS('Calendar Calcs'!$E$2:$E1128,BC$23),COUNTIFS('Calendar Calcs'!$E$2:$E1128,BC$23,'Calendar Calcs'!$D$2:$D1128,"&gt;="&amp;WEEKDAY($W161)))))</f>
        <v/>
      </c>
      <c r="BD161" s="69" t="str">
        <f>IF($AY161="","",IF($AY161&gt;BD$23,0,IF($AY161&lt;BD$23,COUNTIFS('Calendar Calcs'!$E$2:$E1128,BD$23),COUNTIFS('Calendar Calcs'!$E$2:$E1128,BD$23,'Calendar Calcs'!$D$2:$D1128,"&gt;="&amp;WEEKDAY($W161)))))</f>
        <v/>
      </c>
      <c r="BE161" s="69" t="str">
        <f>IF($AY161="","",IF($AY161&gt;BE$23,0,IF($AY161&lt;BE$23,COUNTIFS('Calendar Calcs'!$E$2:$E1128,BE$23),COUNTIFS('Calendar Calcs'!$E$2:$E1128,BE$23,'Calendar Calcs'!$D$2:$D1128,"&gt;="&amp;WEEKDAY($W161)))))</f>
        <v/>
      </c>
      <c r="BF161" s="69" t="str">
        <f>IF($AY161="","",IF($AY161&gt;BF$23,0,IF($AY161&lt;BF$23,COUNTIFS('Calendar Calcs'!$E$2:$E1128,BF$23),COUNTIFS('Calendar Calcs'!$E$2:$E1128,BF$23,'Calendar Calcs'!$D$2:$D1128,"&gt;="&amp;WEEKDAY($W161)))))</f>
        <v/>
      </c>
      <c r="BG161" s="69" t="str">
        <f>IF($AY161="","",IF($AY161&gt;BG$23,0,IF($AY161&lt;BG$23,COUNTIFS('Calendar Calcs'!$E$2:$E1128,BG$23),COUNTIFS('Calendar Calcs'!$E$2:$E1128,BG$23,'Calendar Calcs'!$D$2:$D1128,"&gt;="&amp;WEEKDAY($W161)))))</f>
        <v/>
      </c>
      <c r="BH161" s="69">
        <f t="shared" si="50"/>
        <v>6</v>
      </c>
      <c r="BI161" s="69">
        <f>IF(Cover!$E$43="","",VLOOKUP(Cover!$E$43,'Calendar Calcs'!$B$2:$E1128,4,FALSE))</f>
        <v>1</v>
      </c>
      <c r="BJ161" s="69">
        <f>IF($BI161="","", IF($BI161&lt;BJ$23,0,IF($BI161&gt;=BJ$23,COUNTIFS('Calendar Calcs'!$E$2:$E1128,BJ$23),COUNTIFS('Calendar Calcs'!$E$2:$E1128,BJ$23,'Calendar Calcs'!$D$2:$D1128,"&lt;="&amp;WEEKDAY($V161)))))</f>
        <v>1</v>
      </c>
      <c r="BK161" s="69">
        <f t="shared" si="47"/>
        <v>6</v>
      </c>
      <c r="BN161" s="69" t="str">
        <f>IF(T161&gt;0,"FTE",IF(Cover!$E$47="Weekly",IF(S161&gt;29.75,"FTE","PTE"),IF(S161&gt;59.75,"FTE","PTE")))</f>
        <v>PTE</v>
      </c>
      <c r="BO161" s="69">
        <f>IF(BN161="FTE",30,IF(Cover!$E$47="Weekly",'STEP 2 EE Data'!S161,'STEP 2 EE Data'!S161/2))</f>
        <v>0</v>
      </c>
      <c r="BP161" s="209">
        <f t="shared" si="51"/>
        <v>0</v>
      </c>
      <c r="BQ161" s="209">
        <f t="shared" si="52"/>
        <v>0</v>
      </c>
      <c r="BR161" s="209">
        <f t="shared" si="53"/>
        <v>0</v>
      </c>
      <c r="BS161" s="209">
        <f t="shared" si="54"/>
        <v>0</v>
      </c>
      <c r="BT161" s="209">
        <f t="shared" si="55"/>
        <v>0</v>
      </c>
      <c r="BU161" s="209">
        <f t="shared" si="56"/>
        <v>0</v>
      </c>
      <c r="BV161" s="209">
        <f t="shared" si="57"/>
        <v>0</v>
      </c>
      <c r="BW161" s="209">
        <f t="shared" si="58"/>
        <v>0</v>
      </c>
      <c r="BX161" s="209">
        <f t="shared" si="59"/>
        <v>0</v>
      </c>
      <c r="CC161" s="210" t="str">
        <f>IF(B161="","",IF(C161="",IF(Cover!$E$47="Weekly",'STEP 3 EE Comp'!BI166*8,'STEP 3 EE Comp'!BI166*4),IF(Cover!$E$47="Weekly",'STEP 3 EE Comp'!BI166,'STEP 3 EE Comp'!BI166)))</f>
        <v/>
      </c>
      <c r="CD161" s="82" t="str">
        <f t="shared" si="60"/>
        <v/>
      </c>
      <c r="CE161" s="417">
        <f t="shared" si="61"/>
        <v>1</v>
      </c>
      <c r="CF161" s="82" t="str">
        <f t="shared" si="62"/>
        <v>Good</v>
      </c>
      <c r="CG161" s="82">
        <f t="shared" si="63"/>
        <v>0</v>
      </c>
      <c r="CH161" s="234">
        <f t="shared" si="64"/>
        <v>0</v>
      </c>
    </row>
    <row r="162" spans="1:86" s="69" customFormat="1" x14ac:dyDescent="0.3">
      <c r="A162" s="554"/>
      <c r="B162" s="478"/>
      <c r="C162" s="52"/>
      <c r="D162" s="565"/>
      <c r="E162" s="52"/>
      <c r="F162" s="507"/>
      <c r="G162" s="210">
        <f t="shared" si="44"/>
        <v>0</v>
      </c>
      <c r="H162" s="82">
        <f t="shared" si="46"/>
        <v>0</v>
      </c>
      <c r="I162" s="211"/>
      <c r="J162" s="441" t="s">
        <v>21</v>
      </c>
      <c r="K162" s="441" t="s">
        <v>21</v>
      </c>
      <c r="L162" s="441" t="s">
        <v>21</v>
      </c>
      <c r="M162" s="441" t="s">
        <v>21</v>
      </c>
      <c r="N162" s="568" t="s">
        <v>21</v>
      </c>
      <c r="O162" s="211"/>
      <c r="P162" s="212" t="str">
        <f>IF(B162="","",
IF(AND(V162="",W162="",B162&lt;&gt;""),"Employed",
IF(AND(V162&lt;&gt;"",W162="",B162&lt;&gt;""),"Terminated",
IF(AND(V162&lt;&gt;"",W162&lt;&gt;"",B162&lt;&gt;""),IF(W162&lt;Cover!$E$43,"Employed","Furloughed"),
IF(AND(V162="",W162&lt;&gt;"",B162&lt;&gt;""),IF(W162&lt;Cover!$E$43,"Employed","Rehired"))))))</f>
        <v/>
      </c>
      <c r="Q162" s="211"/>
      <c r="R162" s="536"/>
      <c r="S162" s="563"/>
      <c r="T162" s="536"/>
      <c r="U162" s="82">
        <f>IF(Cover!$E$47="Weekly",IF(T162&gt;0,T162,R162*S162),IF(T162&gt;0,T162,R162*S162)/2)</f>
        <v>0</v>
      </c>
      <c r="V162" s="564"/>
      <c r="W162" s="564"/>
      <c r="Y162" s="213" t="str">
        <f>IF($B162="","",IF('Actual Allocation Calc'!$AH$78="A",
IF($P162="Employed",$U162/7*BJ162,
IF(AND($P162="Terminated"),($U162/7*AP162),
IF(AND($P162="Furloughed"),($U162/7*AP162)+($U162/7*AZ162),
IF(AND($P162="Rehired"),($U162/7*AZ162),
IF(AND($P162="Terminated",AP162&gt;0),$U162,
IF($P162="Furloughed",IF(AP162&gt;0,$U162)+IF(AZ162&gt;0,$U162),
IF($P162="Rehired",IF(AZ162&gt;0,$U162)))))))),IF('Actual Allocation Calc'!$AH$78="C",'Actual Allocation Calc'!L162,'Actual Allocation Calc'!U162+IF($P162="Employed",$U162/7*BJ162,
IF(AND($P162="Terminated"),($U162/7*AP162),
IF(AND($P162="Furloughed"),($U162/7*AP162)+($U162/7*AZ162),
IF(AND($P162="Rehired"),($U162/7*AZ162),
IF(AND($P162="Terminated",AP162&gt;0),$U162,
IF($P162="Furloughed",IF(AP162&gt;0,$U162)+IF(AZ162&gt;0,$U162),
IF($P162="Rehired",IF(AZ162&gt;0,$U162))))))))*'Actual Allocation Calc'!$AH$99)))</f>
        <v/>
      </c>
      <c r="Z162" s="210" t="str">
        <f>IF($B162="","",IF('Actual Allocation Calc'!$AI$78="A",
IF($P162="Employed",$U162,
IF(AND($P162="Terminated"),($U162/7*AQ162),
IF(AND($P162="Furloughed"),($U162/7*AQ162)+($U162/7*BA162),
IF(AND($P162="Rehired"),($U162/7*BA162),
IF(AND($P162="Terminated",AQ162&gt;0),$U162,
IF($P162="Furloughed",IF(AQ162&gt;0,$U162)+IF(BA162&gt;0,$U162),
IF($P162="Rehired",IF(BA162&gt;0,$U162)))))))),IF('Actual Allocation Calc'!$AI$78="C",'Actual Allocation Calc'!M162,'Actual Allocation Calc'!V162+IF($P162="Employed",$U162,
IF(AND($P162="Terminated"),($U162/7*AQ162),
IF(AND($P162="Furloughed"),($U162/7*AQ162)+($U162/7*BA162),
IF(AND($P162="Rehired"),($U162/7*BA162),
IF(AND($P162="Terminated",AQ162&gt;0),$U162,
IF($P162="Furloughed",IF(AQ162&gt;0,$U162)+IF(BA162&gt;0,$U162),
IF($P162="Rehired",IF(BA162&gt;0,$U162))))))))*'Actual Allocation Calc'!$AI$99)))</f>
        <v/>
      </c>
      <c r="AA162" s="210" t="str">
        <f>IF($B162="","",IF('Actual Allocation Calc'!$AJ$78="A",
IF($P162="Employed",$U162,
IF(AND($P162="Terminated"),($U162/7*AR162),
IF(AND($P162="Furloughed"),($U162/7*AR162)+($U162/7*BB162),
IF(AND($P162="Rehired"),($U162/7*BB162),
IF(AND($P162="Terminated",AR162&gt;0),$U162,
IF($P162="Furloughed",IF(AR162&gt;0,$U162)+IF(BB162&gt;0,$U162),
IF($P162="Rehired",IF(BB162&gt;0,$U162)))))))),IF('Actual Allocation Calc'!$AJ$78="C",'Actual Allocation Calc'!N162,'Actual Allocation Calc'!W162+IF($P162="Employed",$U162,
IF(AND($P162="Terminated"),($U162/7*AR162),
IF(AND($P162="Furloughed"),($U162/7*AR162)+($U162/7*BB162),
IF(AND($P162="Rehired"),($U162/7*BB162),
IF(AND($P162="Terminated",AR162&gt;0),$U162,
IF($P162="Furloughed",IF(AR162&gt;0,$U162)+IF(BB162&gt;0,$U162),
IF($P162="Rehired",IF(BB162&gt;0,$U162))))))))*'Actual Allocation Calc'!$AJ$99)))</f>
        <v/>
      </c>
      <c r="AB162" s="210" t="str">
        <f>IF($B162="","",IF('Actual Allocation Calc'!$AK$78="A",
IF($P162="Employed",$U162,
IF(AND($P162="Terminated"),($U162/7*AS162),
IF(AND($P162="Furloughed"),($U162/7*AS162)+($U162/7*BC162),
IF(AND($P162="Rehired"),($U162/7*BC162),
IF(AND($P162="Terminated",AS162&gt;0),$U162,
IF($P162="Furloughed",IF(AS162&gt;0,$U162)+IF(BC162&gt;0,$U162),
IF($P162="Rehired",IF(BC162&gt;0,$U162)))))))),IF('Actual Allocation Calc'!$AK$78="C",'Actual Allocation Calc'!O162,'Actual Allocation Calc'!X162+IF($P162="Employed",$U162,
IF(AND($P162="Terminated"),($U162/7*AS162),
IF(AND($P162="Furloughed"),($U162/7*AS162)+($U162/7*BC162),
IF(AND($P162="Rehired"),($U162/7*BC162),
IF(AND($P162="Terminated",AS162&gt;0),$U162,
IF($P162="Furloughed",IF(AS162&gt;0,$U162)+IF(BC162&gt;0,$U162),
IF($P162="Rehired",IF(BC162&gt;0,$U162))))))))*'Actual Allocation Calc'!$AK$99)))</f>
        <v/>
      </c>
      <c r="AC162" s="210" t="str">
        <f>IF($B162="","",IF('Actual Allocation Calc'!$AL$78="A",
IF($P162="Employed",$U162,
IF(AND($P162="Terminated"),($U162/7*AT162),
IF(AND($P162="Furloughed"),($U162/7*AT162)+($U162/7*BD162),
IF(AND($P162="Rehired"),($U162/7*BD162),
IF(AND($P162="Terminated",AT162&gt;0),$U162,
IF($P162="Furloughed",IF(AT162&gt;0,$U162)+IF(BD162&gt;0,$U162),
IF($P162="Rehired",IF(BD162&gt;0,$U162)))))))),IF('Actual Allocation Calc'!$AL$78="C",'Actual Allocation Calc'!P162,'Actual Allocation Calc'!Y162+IF($P162="Employed",$U162,
IF(AND($P162="Terminated"),($U162/7*AT162),
IF(AND($P162="Furloughed"),($U162/7*AT162)+($U162/7*BD162),
IF(AND($P162="Rehired"),($U162/7*BD162),
IF(AND($P162="Terminated",AT162&gt;0),$U162,
IF($P162="Furloughed",IF(AT162&gt;0,$U162)+IF(BD162&gt;0,$U162),
IF($P162="Rehired",IF(BD162&gt;0,$U162))))))))*'Actual Allocation Calc'!$AL$99)))</f>
        <v/>
      </c>
      <c r="AD162" s="210" t="str">
        <f>IF($B162="","",IF('Actual Allocation Calc'!$AM$78="A",
IF($P162="Employed",$U162,
IF(AND($P162="Terminated"),($U162/7*AU162),
IF(AND($P162="Furloughed"),($U162/7*AU162)+($U162/7*BE162),
IF(AND($P162="Rehired"),($U162/7*BE162),
IF(AND($P162="Terminated",AU162&gt;0),$U162,
IF($P162="Furloughed",IF(AU162&gt;0,$U162)+IF(BE162&gt;0,$U162),
IF($P162="Rehired",IF(BE162&gt;0,$U162)))))))),IF('Actual Allocation Calc'!$AM$78="C",'Actual Allocation Calc'!Q162,'Actual Allocation Calc'!Z162+IF($P162="Employed",$U162,
IF(AND($P162="Terminated"),($U162/7*AU162),
IF(AND($P162="Furloughed"),($U162/7*AU162)+($U162/7*BE162),
IF(AND($P162="Rehired"),($U162/7*BE162),
IF(AND($P162="Terminated",AU162&gt;0),$U162,
IF($P162="Furloughed",IF(AU162&gt;0,$U162)+IF(BE162&gt;0,$U162),
IF($P162="Rehired",IF(BE162&gt;0,$U162))))))))*'Actual Allocation Calc'!$AM$99)))</f>
        <v/>
      </c>
      <c r="AE162" s="210" t="str">
        <f>IF($B162="","",IF('Actual Allocation Calc'!$AN$78="A",
IF($P162="Employed",$U162,
IF(AND($P162="Terminated"),($U162/7*AV162),
IF(AND($P162="Furloughed"),($U162/7*AV162)+($U162/7*BF162),
IF(AND($P162="Rehired"),($U162/7*BF162),
IF(AND($P162="Terminated",AV162&gt;0),$U162,
IF($P162="Furloughed",IF(AV162&gt;0,$U162)+IF(BF162&gt;0,$U162),
IF($P162="Rehired",IF(BF162&gt;0,$U162)))))))),IF('Actual Allocation Calc'!$AN$78="C",'Actual Allocation Calc'!R162,'Actual Allocation Calc'!AA162+IF($P162="Employed",$U162,
IF(AND($P162="Terminated"),($U162/7*AV162),
IF(AND($P162="Furloughed"),($U162/7*AV162)+($U162/7*BF162),
IF(AND($P162="Rehired"),($U162/7*BF162),
IF(AND($P162="Terminated",AV162&gt;0),$U162,
IF($P162="Furloughed",IF(AV162&gt;0,$U162)+IF(BF162&gt;0,$U162),
IF($P162="Rehired",IF(BF162&gt;0,$U162))))))))*'Actual Allocation Calc'!$AN$99)))</f>
        <v/>
      </c>
      <c r="AF162" s="210" t="str">
        <f>IF($B162="","",IF('Actual Allocation Calc'!$AO$78="A",
IF($P162="Employed",$U162,
IF(AND($P162="Terminated"),($U162/7*AW162),
IF(AND($P162="Furloughed"),($U162/7*AW162)+($U162/7*BG162),
IF(AND($P162="Rehired"),($U162/7*BG162),
IF(AND($P162="Terminated",AW162&gt;0),$U162,
IF($P162="Furloughed",IF(AW162&gt;0,$U162)+IF(BG162&gt;0,$U162),
IF($P162="Rehired",IF(BG162&gt;0,$U162)))))))),IF('Actual Allocation Calc'!$AO$78="C",'Actual Allocation Calc'!S162,'Actual Allocation Calc'!AB162+IF($P162="Employed",$U162,
IF(AND($P162="Terminated"),($U162/7*AW162),
IF(AND($P162="Furloughed"),($U162/7*AW162)+($U162/7*BG162),
IF(AND($P162="Rehired"),($U162/7*BG162),
IF(AND($P162="Terminated",AW162&gt;0),$U162,
IF($P162="Furloughed",IF(AW162&gt;0,$U162)+IF(BG162&gt;0,$U162),
IF($P162="Rehired",IF(BG162&gt;0,$U162))))))))*'Actual Allocation Calc'!$AO$99)))</f>
        <v/>
      </c>
      <c r="AG162" s="210" t="str">
        <f>IF($B162="","",IF('Actual Allocation Calc'!$AP$78="A",
IF($P162="Employed",$U162/7*BK162,
IF(AND($P162="Terminated"),($U162/7*AX162),
IF(AND($P162="Furloughed"),($U162/7*AX162)+($U162/7*BH162),
IF(AND($P162="Rehired"),($U162/7*BH162),
IF(AND($P162="Terminated",AX162&gt;0),$U162,
IF($P162="Furloughed",IF(AX162&gt;0,$U162)+IF(BH162&gt;0,$U162),
IF($P162="Rehired",IF(BH162&gt;0,$U162)))))))),IF('Actual Allocation Calc'!$AP$78="C",'Actual Allocation Calc'!T162,'Actual Allocation Calc'!AC162+IF($P162="Employed",$U162/7*BK162,
IF(AND($P162="Terminated"),($U162/7*AX162),
IF(AND($P162="Furloughed"),($U162/7*AX162)+($U162/7*BH162),
IF(AND($P162="Rehired"),($U162/7*BH162),
IF(AND($P162="Terminated",AX162&gt;0),$U162,
IF($P162="Furloughed",IF(AX162&gt;0,$U162)+IF(BH162&gt;0,$U162),
IF($P162="Rehired",IF(BH162&gt;0,$U162))))))))*'Actual Allocation Calc'!$AP$99)))</f>
        <v/>
      </c>
      <c r="AH162" s="536"/>
      <c r="AI162" s="82">
        <f t="shared" si="45"/>
        <v>0</v>
      </c>
      <c r="AJ162" s="210">
        <f t="shared" si="48"/>
        <v>0</v>
      </c>
      <c r="AK162" s="397" t="str">
        <f t="shared" si="49"/>
        <v/>
      </c>
      <c r="AM162" s="173"/>
      <c r="AO162" s="214" t="str">
        <f>IFERROR(IF($V162="","",VLOOKUP(V162,'Calendar Calcs'!$B$2:$E1129,4,FALSE)),0)</f>
        <v/>
      </c>
      <c r="AP162" s="69" t="str">
        <f>IF($AO162="","", IF($AO162&lt;AP$23,0,IF($AO162&gt;AP$23,COUNTIFS('Calendar Calcs'!$E$2:$E1129,AP$23),COUNTIFS('Calendar Calcs'!$E$2:$E1129,AP$23,'Calendar Calcs'!$D$2:$D1129,"&lt;="&amp;WEEKDAY($V162)))))</f>
        <v/>
      </c>
      <c r="AQ162" s="69" t="str">
        <f>IF($AO162="","", IF($AO162&lt;AQ$23,0,IF($AO162&gt;AQ$23,COUNTIFS('Calendar Calcs'!$E$2:$E1129,AQ$23),COUNTIFS('Calendar Calcs'!$E$2:$E1129,AQ$23,'Calendar Calcs'!$D$2:$D1129,"&lt;="&amp;WEEKDAY($V162)))))</f>
        <v/>
      </c>
      <c r="AR162" s="69" t="str">
        <f>IF($AO162="","", IF($AO162&lt;AR$23,0,IF($AO162&gt;AR$23,COUNTIFS('Calendar Calcs'!$E$2:$E1129,AR$23),COUNTIFS('Calendar Calcs'!$E$2:$E1129,AR$23,'Calendar Calcs'!$D$2:$D1129,"&lt;="&amp;WEEKDAY($V162)))))</f>
        <v/>
      </c>
      <c r="AS162" s="69" t="str">
        <f>IF($AO162="","", IF($AO162&lt;AS$23,0,IF($AO162&gt;AS$23,COUNTIFS('Calendar Calcs'!$E$2:$E1129,AS$23),COUNTIFS('Calendar Calcs'!$E$2:$E1129,AS$23,'Calendar Calcs'!$D$2:$D1129,"&lt;="&amp;WEEKDAY($V162)))))</f>
        <v/>
      </c>
      <c r="AT162" s="69" t="str">
        <f>IF($AO162="","", IF($AO162&lt;AT$23,0,IF($AO162&gt;AT$23,COUNTIFS('Calendar Calcs'!$E$2:$E1129,AT$23),COUNTIFS('Calendar Calcs'!$E$2:$E1129,AT$23,'Calendar Calcs'!$D$2:$D1129,"&lt;="&amp;WEEKDAY($V162)))))</f>
        <v/>
      </c>
      <c r="AU162" s="69" t="str">
        <f>IF($AO162="","", IF($AO162&lt;AU$23,0,IF($AO162&gt;AU$23,COUNTIFS('Calendar Calcs'!$E$2:$E1129,AU$23),COUNTIFS('Calendar Calcs'!$E$2:$E1129,AU$23,'Calendar Calcs'!$D$2:$D1129,"&lt;="&amp;WEEKDAY($V162)))))</f>
        <v/>
      </c>
      <c r="AV162" s="69" t="str">
        <f>IF($AO162="","", IF($AO162&lt;AV$23,0,IF($AO162&gt;AV$23,COUNTIFS('Calendar Calcs'!$E$2:$E1129,AV$23),COUNTIFS('Calendar Calcs'!$E$2:$E1129,AV$23,'Calendar Calcs'!$D$2:$D1129,"&lt;="&amp;WEEKDAY($V162)))))</f>
        <v/>
      </c>
      <c r="AW162" s="69" t="str">
        <f>IF($AO162="","", IF($AO162&lt;AW$23,0,IF($AO162&gt;AW$23,COUNTIFS('Calendar Calcs'!$E$2:$E1129,AW$23),COUNTIFS('Calendar Calcs'!$E$2:$E1129,AW$23,'Calendar Calcs'!$D$2:$D1129,"&lt;="&amp;WEEKDAY($V162)))))</f>
        <v/>
      </c>
      <c r="AX162" s="69" t="str">
        <f>IF($AO162="","", IF($AO162&lt;AX$23,0,IF($AO162&gt;AX$23,COUNTIFS('Calendar Calcs'!$E$2:$E1129,AX$23),COUNTIFS('Calendar Calcs'!$E$2:$E1129,AX$23,'Calendar Calcs'!$D$2:$D1129,"&lt;="&amp;WEEKDAY($V162)))))</f>
        <v/>
      </c>
      <c r="AY162" s="69" t="str">
        <f>IF($W162="","",VLOOKUP($W162,'Calendar Calcs'!$B$2:$E1129,4,FALSE))</f>
        <v/>
      </c>
      <c r="AZ162" s="69" t="str">
        <f>IF($AY162="","",IF($AY162&gt;AZ$23,0,IF($AY162&lt;AZ$23,COUNTIFS('Calendar Calcs'!$E$2:$E1129,AZ$23),COUNTIFS('Calendar Calcs'!$E$2:$E1129,AZ$23,'Calendar Calcs'!$D$2:$D1129,"&gt;="&amp;WEEKDAY($W162)))))</f>
        <v/>
      </c>
      <c r="BA162" s="69" t="str">
        <f>IF($AY162="","",IF($AY162&gt;BA$23,0,IF($AY162&lt;BA$23,COUNTIFS('Calendar Calcs'!$E$2:$E1129,BA$23),COUNTIFS('Calendar Calcs'!$E$2:$E1129,BA$23,'Calendar Calcs'!$D$2:$D1129,"&gt;="&amp;WEEKDAY($W162)))))</f>
        <v/>
      </c>
      <c r="BB162" s="69" t="str">
        <f>IF($AY162="","",IF($AY162&gt;BB$23,0,IF($AY162&lt;BB$23,COUNTIFS('Calendar Calcs'!$E$2:$E1129,BB$23),COUNTIFS('Calendar Calcs'!$E$2:$E1129,BB$23,'Calendar Calcs'!$D$2:$D1129,"&gt;="&amp;WEEKDAY($W162)))))</f>
        <v/>
      </c>
      <c r="BC162" s="69" t="str">
        <f>IF($AY162="","",IF($AY162&gt;BC$23,0,IF($AY162&lt;BC$23,COUNTIFS('Calendar Calcs'!$E$2:$E1129,BC$23),COUNTIFS('Calendar Calcs'!$E$2:$E1129,BC$23,'Calendar Calcs'!$D$2:$D1129,"&gt;="&amp;WEEKDAY($W162)))))</f>
        <v/>
      </c>
      <c r="BD162" s="69" t="str">
        <f>IF($AY162="","",IF($AY162&gt;BD$23,0,IF($AY162&lt;BD$23,COUNTIFS('Calendar Calcs'!$E$2:$E1129,BD$23),COUNTIFS('Calendar Calcs'!$E$2:$E1129,BD$23,'Calendar Calcs'!$D$2:$D1129,"&gt;="&amp;WEEKDAY($W162)))))</f>
        <v/>
      </c>
      <c r="BE162" s="69" t="str">
        <f>IF($AY162="","",IF($AY162&gt;BE$23,0,IF($AY162&lt;BE$23,COUNTIFS('Calendar Calcs'!$E$2:$E1129,BE$23),COUNTIFS('Calendar Calcs'!$E$2:$E1129,BE$23,'Calendar Calcs'!$D$2:$D1129,"&gt;="&amp;WEEKDAY($W162)))))</f>
        <v/>
      </c>
      <c r="BF162" s="69" t="str">
        <f>IF($AY162="","",IF($AY162&gt;BF$23,0,IF($AY162&lt;BF$23,COUNTIFS('Calendar Calcs'!$E$2:$E1129,BF$23),COUNTIFS('Calendar Calcs'!$E$2:$E1129,BF$23,'Calendar Calcs'!$D$2:$D1129,"&gt;="&amp;WEEKDAY($W162)))))</f>
        <v/>
      </c>
      <c r="BG162" s="69" t="str">
        <f>IF($AY162="","",IF($AY162&gt;BG$23,0,IF($AY162&lt;BG$23,COUNTIFS('Calendar Calcs'!$E$2:$E1129,BG$23),COUNTIFS('Calendar Calcs'!$E$2:$E1129,BG$23,'Calendar Calcs'!$D$2:$D1129,"&gt;="&amp;WEEKDAY($W162)))))</f>
        <v/>
      </c>
      <c r="BH162" s="69">
        <f t="shared" si="50"/>
        <v>6</v>
      </c>
      <c r="BI162" s="69">
        <f>IF(Cover!$E$43="","",VLOOKUP(Cover!$E$43,'Calendar Calcs'!$B$2:$E1129,4,FALSE))</f>
        <v>1</v>
      </c>
      <c r="BJ162" s="69">
        <f>IF($BI162="","", IF($BI162&lt;BJ$23,0,IF($BI162&gt;=BJ$23,COUNTIFS('Calendar Calcs'!$E$2:$E1129,BJ$23),COUNTIFS('Calendar Calcs'!$E$2:$E1129,BJ$23,'Calendar Calcs'!$D$2:$D1129,"&lt;="&amp;WEEKDAY($V162)))))</f>
        <v>1</v>
      </c>
      <c r="BK162" s="69">
        <f t="shared" si="47"/>
        <v>6</v>
      </c>
      <c r="BN162" s="69" t="str">
        <f>IF(T162&gt;0,"FTE",IF(Cover!$E$47="Weekly",IF(S162&gt;29.75,"FTE","PTE"),IF(S162&gt;59.75,"FTE","PTE")))</f>
        <v>PTE</v>
      </c>
      <c r="BO162" s="69">
        <f>IF(BN162="FTE",30,IF(Cover!$E$47="Weekly",'STEP 2 EE Data'!S162,'STEP 2 EE Data'!S162/2))</f>
        <v>0</v>
      </c>
      <c r="BP162" s="209">
        <f t="shared" si="51"/>
        <v>0</v>
      </c>
      <c r="BQ162" s="209">
        <f t="shared" si="52"/>
        <v>0</v>
      </c>
      <c r="BR162" s="209">
        <f t="shared" si="53"/>
        <v>0</v>
      </c>
      <c r="BS162" s="209">
        <f t="shared" si="54"/>
        <v>0</v>
      </c>
      <c r="BT162" s="209">
        <f t="shared" si="55"/>
        <v>0</v>
      </c>
      <c r="BU162" s="209">
        <f t="shared" si="56"/>
        <v>0</v>
      </c>
      <c r="BV162" s="209">
        <f t="shared" si="57"/>
        <v>0</v>
      </c>
      <c r="BW162" s="209">
        <f t="shared" si="58"/>
        <v>0</v>
      </c>
      <c r="BX162" s="209">
        <f t="shared" si="59"/>
        <v>0</v>
      </c>
      <c r="CC162" s="210" t="str">
        <f>IF(B162="","",IF(C162="",IF(Cover!$E$47="Weekly",'STEP 3 EE Comp'!BI167*8,'STEP 3 EE Comp'!BI167*4),IF(Cover!$E$47="Weekly",'STEP 3 EE Comp'!BI167,'STEP 3 EE Comp'!BI167)))</f>
        <v/>
      </c>
      <c r="CD162" s="82" t="str">
        <f t="shared" si="60"/>
        <v/>
      </c>
      <c r="CE162" s="417">
        <f t="shared" si="61"/>
        <v>1</v>
      </c>
      <c r="CF162" s="82" t="str">
        <f t="shared" si="62"/>
        <v>Good</v>
      </c>
      <c r="CG162" s="82">
        <f t="shared" si="63"/>
        <v>0</v>
      </c>
      <c r="CH162" s="234">
        <f t="shared" si="64"/>
        <v>0</v>
      </c>
    </row>
    <row r="163" spans="1:86" s="69" customFormat="1" x14ac:dyDescent="0.3">
      <c r="A163" s="530"/>
      <c r="B163" s="477"/>
      <c r="C163" s="52"/>
      <c r="D163" s="565"/>
      <c r="E163" s="52"/>
      <c r="F163" s="507"/>
      <c r="G163" s="210">
        <f t="shared" si="44"/>
        <v>0</v>
      </c>
      <c r="H163" s="82">
        <f t="shared" si="46"/>
        <v>0</v>
      </c>
      <c r="I163" s="211"/>
      <c r="J163" s="441" t="s">
        <v>21</v>
      </c>
      <c r="K163" s="441" t="s">
        <v>21</v>
      </c>
      <c r="L163" s="441" t="s">
        <v>21</v>
      </c>
      <c r="M163" s="441" t="s">
        <v>21</v>
      </c>
      <c r="N163" s="568" t="s">
        <v>21</v>
      </c>
      <c r="O163" s="211"/>
      <c r="P163" s="212" t="str">
        <f>IF(B163="","",
IF(AND(V163="",W163="",B163&lt;&gt;""),"Employed",
IF(AND(V163&lt;&gt;"",W163="",B163&lt;&gt;""),"Terminated",
IF(AND(V163&lt;&gt;"",W163&lt;&gt;"",B163&lt;&gt;""),IF(W163&lt;Cover!$E$43,"Employed","Furloughed"),
IF(AND(V163="",W163&lt;&gt;"",B163&lt;&gt;""),IF(W163&lt;Cover!$E$43,"Employed","Rehired"))))))</f>
        <v/>
      </c>
      <c r="Q163" s="211"/>
      <c r="R163" s="536"/>
      <c r="S163" s="563"/>
      <c r="T163" s="536"/>
      <c r="U163" s="82">
        <f>IF(Cover!$E$47="Weekly",IF(T163&gt;0,T163,R163*S163),IF(T163&gt;0,T163,R163*S163)/2)</f>
        <v>0</v>
      </c>
      <c r="V163" s="564"/>
      <c r="W163" s="564"/>
      <c r="Y163" s="213" t="str">
        <f>IF($B163="","",IF('Actual Allocation Calc'!$AH$78="A",
IF($P163="Employed",$U163/7*BJ163,
IF(AND($P163="Terminated"),($U163/7*AP163),
IF(AND($P163="Furloughed"),($U163/7*AP163)+($U163/7*AZ163),
IF(AND($P163="Rehired"),($U163/7*AZ163),
IF(AND($P163="Terminated",AP163&gt;0),$U163,
IF($P163="Furloughed",IF(AP163&gt;0,$U163)+IF(AZ163&gt;0,$U163),
IF($P163="Rehired",IF(AZ163&gt;0,$U163)))))))),IF('Actual Allocation Calc'!$AH$78="C",'Actual Allocation Calc'!L163,'Actual Allocation Calc'!U163+IF($P163="Employed",$U163/7*BJ163,
IF(AND($P163="Terminated"),($U163/7*AP163),
IF(AND($P163="Furloughed"),($U163/7*AP163)+($U163/7*AZ163),
IF(AND($P163="Rehired"),($U163/7*AZ163),
IF(AND($P163="Terminated",AP163&gt;0),$U163,
IF($P163="Furloughed",IF(AP163&gt;0,$U163)+IF(AZ163&gt;0,$U163),
IF($P163="Rehired",IF(AZ163&gt;0,$U163))))))))*'Actual Allocation Calc'!$AH$99)))</f>
        <v/>
      </c>
      <c r="Z163" s="210" t="str">
        <f>IF($B163="","",IF('Actual Allocation Calc'!$AI$78="A",
IF($P163="Employed",$U163,
IF(AND($P163="Terminated"),($U163/7*AQ163),
IF(AND($P163="Furloughed"),($U163/7*AQ163)+($U163/7*BA163),
IF(AND($P163="Rehired"),($U163/7*BA163),
IF(AND($P163="Terminated",AQ163&gt;0),$U163,
IF($P163="Furloughed",IF(AQ163&gt;0,$U163)+IF(BA163&gt;0,$U163),
IF($P163="Rehired",IF(BA163&gt;0,$U163)))))))),IF('Actual Allocation Calc'!$AI$78="C",'Actual Allocation Calc'!M163,'Actual Allocation Calc'!V163+IF($P163="Employed",$U163,
IF(AND($P163="Terminated"),($U163/7*AQ163),
IF(AND($P163="Furloughed"),($U163/7*AQ163)+($U163/7*BA163),
IF(AND($P163="Rehired"),($U163/7*BA163),
IF(AND($P163="Terminated",AQ163&gt;0),$U163,
IF($P163="Furloughed",IF(AQ163&gt;0,$U163)+IF(BA163&gt;0,$U163),
IF($P163="Rehired",IF(BA163&gt;0,$U163))))))))*'Actual Allocation Calc'!$AI$99)))</f>
        <v/>
      </c>
      <c r="AA163" s="210" t="str">
        <f>IF($B163="","",IF('Actual Allocation Calc'!$AJ$78="A",
IF($P163="Employed",$U163,
IF(AND($P163="Terminated"),($U163/7*AR163),
IF(AND($P163="Furloughed"),($U163/7*AR163)+($U163/7*BB163),
IF(AND($P163="Rehired"),($U163/7*BB163),
IF(AND($P163="Terminated",AR163&gt;0),$U163,
IF($P163="Furloughed",IF(AR163&gt;0,$U163)+IF(BB163&gt;0,$U163),
IF($P163="Rehired",IF(BB163&gt;0,$U163)))))))),IF('Actual Allocation Calc'!$AJ$78="C",'Actual Allocation Calc'!N163,'Actual Allocation Calc'!W163+IF($P163="Employed",$U163,
IF(AND($P163="Terminated"),($U163/7*AR163),
IF(AND($P163="Furloughed"),($U163/7*AR163)+($U163/7*BB163),
IF(AND($P163="Rehired"),($U163/7*BB163),
IF(AND($P163="Terminated",AR163&gt;0),$U163,
IF($P163="Furloughed",IF(AR163&gt;0,$U163)+IF(BB163&gt;0,$U163),
IF($P163="Rehired",IF(BB163&gt;0,$U163))))))))*'Actual Allocation Calc'!$AJ$99)))</f>
        <v/>
      </c>
      <c r="AB163" s="210" t="str">
        <f>IF($B163="","",IF('Actual Allocation Calc'!$AK$78="A",
IF($P163="Employed",$U163,
IF(AND($P163="Terminated"),($U163/7*AS163),
IF(AND($P163="Furloughed"),($U163/7*AS163)+($U163/7*BC163),
IF(AND($P163="Rehired"),($U163/7*BC163),
IF(AND($P163="Terminated",AS163&gt;0),$U163,
IF($P163="Furloughed",IF(AS163&gt;0,$U163)+IF(BC163&gt;0,$U163),
IF($P163="Rehired",IF(BC163&gt;0,$U163)))))))),IF('Actual Allocation Calc'!$AK$78="C",'Actual Allocation Calc'!O163,'Actual Allocation Calc'!X163+IF($P163="Employed",$U163,
IF(AND($P163="Terminated"),($U163/7*AS163),
IF(AND($P163="Furloughed"),($U163/7*AS163)+($U163/7*BC163),
IF(AND($P163="Rehired"),($U163/7*BC163),
IF(AND($P163="Terminated",AS163&gt;0),$U163,
IF($P163="Furloughed",IF(AS163&gt;0,$U163)+IF(BC163&gt;0,$U163),
IF($P163="Rehired",IF(BC163&gt;0,$U163))))))))*'Actual Allocation Calc'!$AK$99)))</f>
        <v/>
      </c>
      <c r="AC163" s="210" t="str">
        <f>IF($B163="","",IF('Actual Allocation Calc'!$AL$78="A",
IF($P163="Employed",$U163,
IF(AND($P163="Terminated"),($U163/7*AT163),
IF(AND($P163="Furloughed"),($U163/7*AT163)+($U163/7*BD163),
IF(AND($P163="Rehired"),($U163/7*BD163),
IF(AND($P163="Terminated",AT163&gt;0),$U163,
IF($P163="Furloughed",IF(AT163&gt;0,$U163)+IF(BD163&gt;0,$U163),
IF($P163="Rehired",IF(BD163&gt;0,$U163)))))))),IF('Actual Allocation Calc'!$AL$78="C",'Actual Allocation Calc'!P163,'Actual Allocation Calc'!Y163+IF($P163="Employed",$U163,
IF(AND($P163="Terminated"),($U163/7*AT163),
IF(AND($P163="Furloughed"),($U163/7*AT163)+($U163/7*BD163),
IF(AND($P163="Rehired"),($U163/7*BD163),
IF(AND($P163="Terminated",AT163&gt;0),$U163,
IF($P163="Furloughed",IF(AT163&gt;0,$U163)+IF(BD163&gt;0,$U163),
IF($P163="Rehired",IF(BD163&gt;0,$U163))))))))*'Actual Allocation Calc'!$AL$99)))</f>
        <v/>
      </c>
      <c r="AD163" s="210" t="str">
        <f>IF($B163="","",IF('Actual Allocation Calc'!$AM$78="A",
IF($P163="Employed",$U163,
IF(AND($P163="Terminated"),($U163/7*AU163),
IF(AND($P163="Furloughed"),($U163/7*AU163)+($U163/7*BE163),
IF(AND($P163="Rehired"),($U163/7*BE163),
IF(AND($P163="Terminated",AU163&gt;0),$U163,
IF($P163="Furloughed",IF(AU163&gt;0,$U163)+IF(BE163&gt;0,$U163),
IF($P163="Rehired",IF(BE163&gt;0,$U163)))))))),IF('Actual Allocation Calc'!$AM$78="C",'Actual Allocation Calc'!Q163,'Actual Allocation Calc'!Z163+IF($P163="Employed",$U163,
IF(AND($P163="Terminated"),($U163/7*AU163),
IF(AND($P163="Furloughed"),($U163/7*AU163)+($U163/7*BE163),
IF(AND($P163="Rehired"),($U163/7*BE163),
IF(AND($P163="Terminated",AU163&gt;0),$U163,
IF($P163="Furloughed",IF(AU163&gt;0,$U163)+IF(BE163&gt;0,$U163),
IF($P163="Rehired",IF(BE163&gt;0,$U163))))))))*'Actual Allocation Calc'!$AM$99)))</f>
        <v/>
      </c>
      <c r="AE163" s="210" t="str">
        <f>IF($B163="","",IF('Actual Allocation Calc'!$AN$78="A",
IF($P163="Employed",$U163,
IF(AND($P163="Terminated"),($U163/7*AV163),
IF(AND($P163="Furloughed"),($U163/7*AV163)+($U163/7*BF163),
IF(AND($P163="Rehired"),($U163/7*BF163),
IF(AND($P163="Terminated",AV163&gt;0),$U163,
IF($P163="Furloughed",IF(AV163&gt;0,$U163)+IF(BF163&gt;0,$U163),
IF($P163="Rehired",IF(BF163&gt;0,$U163)))))))),IF('Actual Allocation Calc'!$AN$78="C",'Actual Allocation Calc'!R163,'Actual Allocation Calc'!AA163+IF($P163="Employed",$U163,
IF(AND($P163="Terminated"),($U163/7*AV163),
IF(AND($P163="Furloughed"),($U163/7*AV163)+($U163/7*BF163),
IF(AND($P163="Rehired"),($U163/7*BF163),
IF(AND($P163="Terminated",AV163&gt;0),$U163,
IF($P163="Furloughed",IF(AV163&gt;0,$U163)+IF(BF163&gt;0,$U163),
IF($P163="Rehired",IF(BF163&gt;0,$U163))))))))*'Actual Allocation Calc'!$AN$99)))</f>
        <v/>
      </c>
      <c r="AF163" s="210" t="str">
        <f>IF($B163="","",IF('Actual Allocation Calc'!$AO$78="A",
IF($P163="Employed",$U163,
IF(AND($P163="Terminated"),($U163/7*AW163),
IF(AND($P163="Furloughed"),($U163/7*AW163)+($U163/7*BG163),
IF(AND($P163="Rehired"),($U163/7*BG163),
IF(AND($P163="Terminated",AW163&gt;0),$U163,
IF($P163="Furloughed",IF(AW163&gt;0,$U163)+IF(BG163&gt;0,$U163),
IF($P163="Rehired",IF(BG163&gt;0,$U163)))))))),IF('Actual Allocation Calc'!$AO$78="C",'Actual Allocation Calc'!S163,'Actual Allocation Calc'!AB163+IF($P163="Employed",$U163,
IF(AND($P163="Terminated"),($U163/7*AW163),
IF(AND($P163="Furloughed"),($U163/7*AW163)+($U163/7*BG163),
IF(AND($P163="Rehired"),($U163/7*BG163),
IF(AND($P163="Terminated",AW163&gt;0),$U163,
IF($P163="Furloughed",IF(AW163&gt;0,$U163)+IF(BG163&gt;0,$U163),
IF($P163="Rehired",IF(BG163&gt;0,$U163))))))))*'Actual Allocation Calc'!$AO$99)))</f>
        <v/>
      </c>
      <c r="AG163" s="210" t="str">
        <f>IF($B163="","",IF('Actual Allocation Calc'!$AP$78="A",
IF($P163="Employed",$U163/7*BK163,
IF(AND($P163="Terminated"),($U163/7*AX163),
IF(AND($P163="Furloughed"),($U163/7*AX163)+($U163/7*BH163),
IF(AND($P163="Rehired"),($U163/7*BH163),
IF(AND($P163="Terminated",AX163&gt;0),$U163,
IF($P163="Furloughed",IF(AX163&gt;0,$U163)+IF(BH163&gt;0,$U163),
IF($P163="Rehired",IF(BH163&gt;0,$U163)))))))),IF('Actual Allocation Calc'!$AP$78="C",'Actual Allocation Calc'!T163,'Actual Allocation Calc'!AC163+IF($P163="Employed",$U163/7*BK163,
IF(AND($P163="Terminated"),($U163/7*AX163),
IF(AND($P163="Furloughed"),($U163/7*AX163)+($U163/7*BH163),
IF(AND($P163="Rehired"),($U163/7*BH163),
IF(AND($P163="Terminated",AX163&gt;0),$U163,
IF($P163="Furloughed",IF(AX163&gt;0,$U163)+IF(BH163&gt;0,$U163),
IF($P163="Rehired",IF(BH163&gt;0,$U163))))))))*'Actual Allocation Calc'!$AP$99)))</f>
        <v/>
      </c>
      <c r="AH163" s="536"/>
      <c r="AI163" s="82">
        <f t="shared" si="45"/>
        <v>0</v>
      </c>
      <c r="AJ163" s="210">
        <f t="shared" si="48"/>
        <v>0</v>
      </c>
      <c r="AK163" s="397" t="str">
        <f t="shared" si="49"/>
        <v/>
      </c>
      <c r="AM163" s="173"/>
      <c r="AO163" s="214" t="str">
        <f>IFERROR(IF($V163="","",VLOOKUP(V163,'Calendar Calcs'!$B$2:$E1130,4,FALSE)),0)</f>
        <v/>
      </c>
      <c r="AP163" s="69" t="str">
        <f>IF($AO163="","", IF($AO163&lt;AP$23,0,IF($AO163&gt;AP$23,COUNTIFS('Calendar Calcs'!$E$2:$E1130,AP$23),COUNTIFS('Calendar Calcs'!$E$2:$E1130,AP$23,'Calendar Calcs'!$D$2:$D1130,"&lt;="&amp;WEEKDAY($V163)))))</f>
        <v/>
      </c>
      <c r="AQ163" s="69" t="str">
        <f>IF($AO163="","", IF($AO163&lt;AQ$23,0,IF($AO163&gt;AQ$23,COUNTIFS('Calendar Calcs'!$E$2:$E1130,AQ$23),COUNTIFS('Calendar Calcs'!$E$2:$E1130,AQ$23,'Calendar Calcs'!$D$2:$D1130,"&lt;="&amp;WEEKDAY($V163)))))</f>
        <v/>
      </c>
      <c r="AR163" s="69" t="str">
        <f>IF($AO163="","", IF($AO163&lt;AR$23,0,IF($AO163&gt;AR$23,COUNTIFS('Calendar Calcs'!$E$2:$E1130,AR$23),COUNTIFS('Calendar Calcs'!$E$2:$E1130,AR$23,'Calendar Calcs'!$D$2:$D1130,"&lt;="&amp;WEEKDAY($V163)))))</f>
        <v/>
      </c>
      <c r="AS163" s="69" t="str">
        <f>IF($AO163="","", IF($AO163&lt;AS$23,0,IF($AO163&gt;AS$23,COUNTIFS('Calendar Calcs'!$E$2:$E1130,AS$23),COUNTIFS('Calendar Calcs'!$E$2:$E1130,AS$23,'Calendar Calcs'!$D$2:$D1130,"&lt;="&amp;WEEKDAY($V163)))))</f>
        <v/>
      </c>
      <c r="AT163" s="69" t="str">
        <f>IF($AO163="","", IF($AO163&lt;AT$23,0,IF($AO163&gt;AT$23,COUNTIFS('Calendar Calcs'!$E$2:$E1130,AT$23),COUNTIFS('Calendar Calcs'!$E$2:$E1130,AT$23,'Calendar Calcs'!$D$2:$D1130,"&lt;="&amp;WEEKDAY($V163)))))</f>
        <v/>
      </c>
      <c r="AU163" s="69" t="str">
        <f>IF($AO163="","", IF($AO163&lt;AU$23,0,IF($AO163&gt;AU$23,COUNTIFS('Calendar Calcs'!$E$2:$E1130,AU$23),COUNTIFS('Calendar Calcs'!$E$2:$E1130,AU$23,'Calendar Calcs'!$D$2:$D1130,"&lt;="&amp;WEEKDAY($V163)))))</f>
        <v/>
      </c>
      <c r="AV163" s="69" t="str">
        <f>IF($AO163="","", IF($AO163&lt;AV$23,0,IF($AO163&gt;AV$23,COUNTIFS('Calendar Calcs'!$E$2:$E1130,AV$23),COUNTIFS('Calendar Calcs'!$E$2:$E1130,AV$23,'Calendar Calcs'!$D$2:$D1130,"&lt;="&amp;WEEKDAY($V163)))))</f>
        <v/>
      </c>
      <c r="AW163" s="69" t="str">
        <f>IF($AO163="","", IF($AO163&lt;AW$23,0,IF($AO163&gt;AW$23,COUNTIFS('Calendar Calcs'!$E$2:$E1130,AW$23),COUNTIFS('Calendar Calcs'!$E$2:$E1130,AW$23,'Calendar Calcs'!$D$2:$D1130,"&lt;="&amp;WEEKDAY($V163)))))</f>
        <v/>
      </c>
      <c r="AX163" s="69" t="str">
        <f>IF($AO163="","", IF($AO163&lt;AX$23,0,IF($AO163&gt;AX$23,COUNTIFS('Calendar Calcs'!$E$2:$E1130,AX$23),COUNTIFS('Calendar Calcs'!$E$2:$E1130,AX$23,'Calendar Calcs'!$D$2:$D1130,"&lt;="&amp;WEEKDAY($V163)))))</f>
        <v/>
      </c>
      <c r="AY163" s="69" t="str">
        <f>IF($W163="","",VLOOKUP($W163,'Calendar Calcs'!$B$2:$E1130,4,FALSE))</f>
        <v/>
      </c>
      <c r="AZ163" s="69" t="str">
        <f>IF($AY163="","",IF($AY163&gt;AZ$23,0,IF($AY163&lt;AZ$23,COUNTIFS('Calendar Calcs'!$E$2:$E1130,AZ$23),COUNTIFS('Calendar Calcs'!$E$2:$E1130,AZ$23,'Calendar Calcs'!$D$2:$D1130,"&gt;="&amp;WEEKDAY($W163)))))</f>
        <v/>
      </c>
      <c r="BA163" s="69" t="str">
        <f>IF($AY163="","",IF($AY163&gt;BA$23,0,IF($AY163&lt;BA$23,COUNTIFS('Calendar Calcs'!$E$2:$E1130,BA$23),COUNTIFS('Calendar Calcs'!$E$2:$E1130,BA$23,'Calendar Calcs'!$D$2:$D1130,"&gt;="&amp;WEEKDAY($W163)))))</f>
        <v/>
      </c>
      <c r="BB163" s="69" t="str">
        <f>IF($AY163="","",IF($AY163&gt;BB$23,0,IF($AY163&lt;BB$23,COUNTIFS('Calendar Calcs'!$E$2:$E1130,BB$23),COUNTIFS('Calendar Calcs'!$E$2:$E1130,BB$23,'Calendar Calcs'!$D$2:$D1130,"&gt;="&amp;WEEKDAY($W163)))))</f>
        <v/>
      </c>
      <c r="BC163" s="69" t="str">
        <f>IF($AY163="","",IF($AY163&gt;BC$23,0,IF($AY163&lt;BC$23,COUNTIFS('Calendar Calcs'!$E$2:$E1130,BC$23),COUNTIFS('Calendar Calcs'!$E$2:$E1130,BC$23,'Calendar Calcs'!$D$2:$D1130,"&gt;="&amp;WEEKDAY($W163)))))</f>
        <v/>
      </c>
      <c r="BD163" s="69" t="str">
        <f>IF($AY163="","",IF($AY163&gt;BD$23,0,IF($AY163&lt;BD$23,COUNTIFS('Calendar Calcs'!$E$2:$E1130,BD$23),COUNTIFS('Calendar Calcs'!$E$2:$E1130,BD$23,'Calendar Calcs'!$D$2:$D1130,"&gt;="&amp;WEEKDAY($W163)))))</f>
        <v/>
      </c>
      <c r="BE163" s="69" t="str">
        <f>IF($AY163="","",IF($AY163&gt;BE$23,0,IF($AY163&lt;BE$23,COUNTIFS('Calendar Calcs'!$E$2:$E1130,BE$23),COUNTIFS('Calendar Calcs'!$E$2:$E1130,BE$23,'Calendar Calcs'!$D$2:$D1130,"&gt;="&amp;WEEKDAY($W163)))))</f>
        <v/>
      </c>
      <c r="BF163" s="69" t="str">
        <f>IF($AY163="","",IF($AY163&gt;BF$23,0,IF($AY163&lt;BF$23,COUNTIFS('Calendar Calcs'!$E$2:$E1130,BF$23),COUNTIFS('Calendar Calcs'!$E$2:$E1130,BF$23,'Calendar Calcs'!$D$2:$D1130,"&gt;="&amp;WEEKDAY($W163)))))</f>
        <v/>
      </c>
      <c r="BG163" s="69" t="str">
        <f>IF($AY163="","",IF($AY163&gt;BG$23,0,IF($AY163&lt;BG$23,COUNTIFS('Calendar Calcs'!$E$2:$E1130,BG$23),COUNTIFS('Calendar Calcs'!$E$2:$E1130,BG$23,'Calendar Calcs'!$D$2:$D1130,"&gt;="&amp;WEEKDAY($W163)))))</f>
        <v/>
      </c>
      <c r="BH163" s="69">
        <f t="shared" si="50"/>
        <v>6</v>
      </c>
      <c r="BI163" s="69">
        <f>IF(Cover!$E$43="","",VLOOKUP(Cover!$E$43,'Calendar Calcs'!$B$2:$E1130,4,FALSE))</f>
        <v>1</v>
      </c>
      <c r="BJ163" s="69">
        <f>IF($BI163="","", IF($BI163&lt;BJ$23,0,IF($BI163&gt;=BJ$23,COUNTIFS('Calendar Calcs'!$E$2:$E1130,BJ$23),COUNTIFS('Calendar Calcs'!$E$2:$E1130,BJ$23,'Calendar Calcs'!$D$2:$D1130,"&lt;="&amp;WEEKDAY($V163)))))</f>
        <v>1</v>
      </c>
      <c r="BK163" s="69">
        <f t="shared" si="47"/>
        <v>6</v>
      </c>
      <c r="BN163" s="69" t="str">
        <f>IF(T163&gt;0,"FTE",IF(Cover!$E$47="Weekly",IF(S163&gt;29.75,"FTE","PTE"),IF(S163&gt;59.75,"FTE","PTE")))</f>
        <v>PTE</v>
      </c>
      <c r="BO163" s="69">
        <f>IF(BN163="FTE",30,IF(Cover!$E$47="Weekly",'STEP 2 EE Data'!S163,'STEP 2 EE Data'!S163/2))</f>
        <v>0</v>
      </c>
      <c r="BP163" s="209">
        <f t="shared" si="51"/>
        <v>0</v>
      </c>
      <c r="BQ163" s="209">
        <f t="shared" si="52"/>
        <v>0</v>
      </c>
      <c r="BR163" s="209">
        <f t="shared" si="53"/>
        <v>0</v>
      </c>
      <c r="BS163" s="209">
        <f t="shared" si="54"/>
        <v>0</v>
      </c>
      <c r="BT163" s="209">
        <f t="shared" si="55"/>
        <v>0</v>
      </c>
      <c r="BU163" s="209">
        <f t="shared" si="56"/>
        <v>0</v>
      </c>
      <c r="BV163" s="209">
        <f t="shared" si="57"/>
        <v>0</v>
      </c>
      <c r="BW163" s="209">
        <f t="shared" si="58"/>
        <v>0</v>
      </c>
      <c r="BX163" s="209">
        <f t="shared" si="59"/>
        <v>0</v>
      </c>
      <c r="CC163" s="210" t="str">
        <f>IF(B163="","",IF(C163="",IF(Cover!$E$47="Weekly",'STEP 3 EE Comp'!BI168*8,'STEP 3 EE Comp'!BI168*4),IF(Cover!$E$47="Weekly",'STEP 3 EE Comp'!BI168,'STEP 3 EE Comp'!BI168)))</f>
        <v/>
      </c>
      <c r="CD163" s="82" t="str">
        <f t="shared" si="60"/>
        <v/>
      </c>
      <c r="CE163" s="417">
        <f t="shared" si="61"/>
        <v>1</v>
      </c>
      <c r="CF163" s="82" t="str">
        <f t="shared" si="62"/>
        <v>Good</v>
      </c>
      <c r="CG163" s="82">
        <f t="shared" si="63"/>
        <v>0</v>
      </c>
      <c r="CH163" s="234">
        <f t="shared" si="64"/>
        <v>0</v>
      </c>
    </row>
    <row r="164" spans="1:86" s="69" customFormat="1" x14ac:dyDescent="0.3">
      <c r="A164" s="530"/>
      <c r="B164" s="477"/>
      <c r="C164" s="52"/>
      <c r="D164" s="565"/>
      <c r="E164" s="52"/>
      <c r="F164" s="507"/>
      <c r="G164" s="210">
        <f t="shared" si="44"/>
        <v>0</v>
      </c>
      <c r="H164" s="82">
        <f t="shared" si="46"/>
        <v>0</v>
      </c>
      <c r="I164" s="211"/>
      <c r="J164" s="441" t="s">
        <v>21</v>
      </c>
      <c r="K164" s="441" t="s">
        <v>21</v>
      </c>
      <c r="L164" s="441" t="s">
        <v>21</v>
      </c>
      <c r="M164" s="441" t="s">
        <v>21</v>
      </c>
      <c r="N164" s="568" t="s">
        <v>21</v>
      </c>
      <c r="O164" s="211"/>
      <c r="P164" s="212" t="str">
        <f>IF(B164="","",
IF(AND(V164="",W164="",B164&lt;&gt;""),"Employed",
IF(AND(V164&lt;&gt;"",W164="",B164&lt;&gt;""),"Terminated",
IF(AND(V164&lt;&gt;"",W164&lt;&gt;"",B164&lt;&gt;""),IF(W164&lt;Cover!$E$43,"Employed","Furloughed"),
IF(AND(V164="",W164&lt;&gt;"",B164&lt;&gt;""),IF(W164&lt;Cover!$E$43,"Employed","Rehired"))))))</f>
        <v/>
      </c>
      <c r="Q164" s="211"/>
      <c r="R164" s="536"/>
      <c r="S164" s="563"/>
      <c r="T164" s="536"/>
      <c r="U164" s="82">
        <f>IF(Cover!$E$47="Weekly",IF(T164&gt;0,T164,R164*S164),IF(T164&gt;0,T164,R164*S164)/2)</f>
        <v>0</v>
      </c>
      <c r="V164" s="564"/>
      <c r="W164" s="564"/>
      <c r="Y164" s="213" t="str">
        <f>IF($B164="","",IF('Actual Allocation Calc'!$AH$78="A",
IF($P164="Employed",$U164/7*BJ164,
IF(AND($P164="Terminated"),($U164/7*AP164),
IF(AND($P164="Furloughed"),($U164/7*AP164)+($U164/7*AZ164),
IF(AND($P164="Rehired"),($U164/7*AZ164),
IF(AND($P164="Terminated",AP164&gt;0),$U164,
IF($P164="Furloughed",IF(AP164&gt;0,$U164)+IF(AZ164&gt;0,$U164),
IF($P164="Rehired",IF(AZ164&gt;0,$U164)))))))),IF('Actual Allocation Calc'!$AH$78="C",'Actual Allocation Calc'!L164,'Actual Allocation Calc'!U164+IF($P164="Employed",$U164/7*BJ164,
IF(AND($P164="Terminated"),($U164/7*AP164),
IF(AND($P164="Furloughed"),($U164/7*AP164)+($U164/7*AZ164),
IF(AND($P164="Rehired"),($U164/7*AZ164),
IF(AND($P164="Terminated",AP164&gt;0),$U164,
IF($P164="Furloughed",IF(AP164&gt;0,$U164)+IF(AZ164&gt;0,$U164),
IF($P164="Rehired",IF(AZ164&gt;0,$U164))))))))*'Actual Allocation Calc'!$AH$99)))</f>
        <v/>
      </c>
      <c r="Z164" s="210" t="str">
        <f>IF($B164="","",IF('Actual Allocation Calc'!$AI$78="A",
IF($P164="Employed",$U164,
IF(AND($P164="Terminated"),($U164/7*AQ164),
IF(AND($P164="Furloughed"),($U164/7*AQ164)+($U164/7*BA164),
IF(AND($P164="Rehired"),($U164/7*BA164),
IF(AND($P164="Terminated",AQ164&gt;0),$U164,
IF($P164="Furloughed",IF(AQ164&gt;0,$U164)+IF(BA164&gt;0,$U164),
IF($P164="Rehired",IF(BA164&gt;0,$U164)))))))),IF('Actual Allocation Calc'!$AI$78="C",'Actual Allocation Calc'!M164,'Actual Allocation Calc'!V164+IF($P164="Employed",$U164,
IF(AND($P164="Terminated"),($U164/7*AQ164),
IF(AND($P164="Furloughed"),($U164/7*AQ164)+($U164/7*BA164),
IF(AND($P164="Rehired"),($U164/7*BA164),
IF(AND($P164="Terminated",AQ164&gt;0),$U164,
IF($P164="Furloughed",IF(AQ164&gt;0,$U164)+IF(BA164&gt;0,$U164),
IF($P164="Rehired",IF(BA164&gt;0,$U164))))))))*'Actual Allocation Calc'!$AI$99)))</f>
        <v/>
      </c>
      <c r="AA164" s="210" t="str">
        <f>IF($B164="","",IF('Actual Allocation Calc'!$AJ$78="A",
IF($P164="Employed",$U164,
IF(AND($P164="Terminated"),($U164/7*AR164),
IF(AND($P164="Furloughed"),($U164/7*AR164)+($U164/7*BB164),
IF(AND($P164="Rehired"),($U164/7*BB164),
IF(AND($P164="Terminated",AR164&gt;0),$U164,
IF($P164="Furloughed",IF(AR164&gt;0,$U164)+IF(BB164&gt;0,$U164),
IF($P164="Rehired",IF(BB164&gt;0,$U164)))))))),IF('Actual Allocation Calc'!$AJ$78="C",'Actual Allocation Calc'!N164,'Actual Allocation Calc'!W164+IF($P164="Employed",$U164,
IF(AND($P164="Terminated"),($U164/7*AR164),
IF(AND($P164="Furloughed"),($U164/7*AR164)+($U164/7*BB164),
IF(AND($P164="Rehired"),($U164/7*BB164),
IF(AND($P164="Terminated",AR164&gt;0),$U164,
IF($P164="Furloughed",IF(AR164&gt;0,$U164)+IF(BB164&gt;0,$U164),
IF($P164="Rehired",IF(BB164&gt;0,$U164))))))))*'Actual Allocation Calc'!$AJ$99)))</f>
        <v/>
      </c>
      <c r="AB164" s="210" t="str">
        <f>IF($B164="","",IF('Actual Allocation Calc'!$AK$78="A",
IF($P164="Employed",$U164,
IF(AND($P164="Terminated"),($U164/7*AS164),
IF(AND($P164="Furloughed"),($U164/7*AS164)+($U164/7*BC164),
IF(AND($P164="Rehired"),($U164/7*BC164),
IF(AND($P164="Terminated",AS164&gt;0),$U164,
IF($P164="Furloughed",IF(AS164&gt;0,$U164)+IF(BC164&gt;0,$U164),
IF($P164="Rehired",IF(BC164&gt;0,$U164)))))))),IF('Actual Allocation Calc'!$AK$78="C",'Actual Allocation Calc'!O164,'Actual Allocation Calc'!X164+IF($P164="Employed",$U164,
IF(AND($P164="Terminated"),($U164/7*AS164),
IF(AND($P164="Furloughed"),($U164/7*AS164)+($U164/7*BC164),
IF(AND($P164="Rehired"),($U164/7*BC164),
IF(AND($P164="Terminated",AS164&gt;0),$U164,
IF($P164="Furloughed",IF(AS164&gt;0,$U164)+IF(BC164&gt;0,$U164),
IF($P164="Rehired",IF(BC164&gt;0,$U164))))))))*'Actual Allocation Calc'!$AK$99)))</f>
        <v/>
      </c>
      <c r="AC164" s="210" t="str">
        <f>IF($B164="","",IF('Actual Allocation Calc'!$AL$78="A",
IF($P164="Employed",$U164,
IF(AND($P164="Terminated"),($U164/7*AT164),
IF(AND($P164="Furloughed"),($U164/7*AT164)+($U164/7*BD164),
IF(AND($P164="Rehired"),($U164/7*BD164),
IF(AND($P164="Terminated",AT164&gt;0),$U164,
IF($P164="Furloughed",IF(AT164&gt;0,$U164)+IF(BD164&gt;0,$U164),
IF($P164="Rehired",IF(BD164&gt;0,$U164)))))))),IF('Actual Allocation Calc'!$AL$78="C",'Actual Allocation Calc'!P164,'Actual Allocation Calc'!Y164+IF($P164="Employed",$U164,
IF(AND($P164="Terminated"),($U164/7*AT164),
IF(AND($P164="Furloughed"),($U164/7*AT164)+($U164/7*BD164),
IF(AND($P164="Rehired"),($U164/7*BD164),
IF(AND($P164="Terminated",AT164&gt;0),$U164,
IF($P164="Furloughed",IF(AT164&gt;0,$U164)+IF(BD164&gt;0,$U164),
IF($P164="Rehired",IF(BD164&gt;0,$U164))))))))*'Actual Allocation Calc'!$AL$99)))</f>
        <v/>
      </c>
      <c r="AD164" s="210" t="str">
        <f>IF($B164="","",IF('Actual Allocation Calc'!$AM$78="A",
IF($P164="Employed",$U164,
IF(AND($P164="Terminated"),($U164/7*AU164),
IF(AND($P164="Furloughed"),($U164/7*AU164)+($U164/7*BE164),
IF(AND($P164="Rehired"),($U164/7*BE164),
IF(AND($P164="Terminated",AU164&gt;0),$U164,
IF($P164="Furloughed",IF(AU164&gt;0,$U164)+IF(BE164&gt;0,$U164),
IF($P164="Rehired",IF(BE164&gt;0,$U164)))))))),IF('Actual Allocation Calc'!$AM$78="C",'Actual Allocation Calc'!Q164,'Actual Allocation Calc'!Z164+IF($P164="Employed",$U164,
IF(AND($P164="Terminated"),($U164/7*AU164),
IF(AND($P164="Furloughed"),($U164/7*AU164)+($U164/7*BE164),
IF(AND($P164="Rehired"),($U164/7*BE164),
IF(AND($P164="Terminated",AU164&gt;0),$U164,
IF($P164="Furloughed",IF(AU164&gt;0,$U164)+IF(BE164&gt;0,$U164),
IF($P164="Rehired",IF(BE164&gt;0,$U164))))))))*'Actual Allocation Calc'!$AM$99)))</f>
        <v/>
      </c>
      <c r="AE164" s="210" t="str">
        <f>IF($B164="","",IF('Actual Allocation Calc'!$AN$78="A",
IF($P164="Employed",$U164,
IF(AND($P164="Terminated"),($U164/7*AV164),
IF(AND($P164="Furloughed"),($U164/7*AV164)+($U164/7*BF164),
IF(AND($P164="Rehired"),($U164/7*BF164),
IF(AND($P164="Terminated",AV164&gt;0),$U164,
IF($P164="Furloughed",IF(AV164&gt;0,$U164)+IF(BF164&gt;0,$U164),
IF($P164="Rehired",IF(BF164&gt;0,$U164)))))))),IF('Actual Allocation Calc'!$AN$78="C",'Actual Allocation Calc'!R164,'Actual Allocation Calc'!AA164+IF($P164="Employed",$U164,
IF(AND($P164="Terminated"),($U164/7*AV164),
IF(AND($P164="Furloughed"),($U164/7*AV164)+($U164/7*BF164),
IF(AND($P164="Rehired"),($U164/7*BF164),
IF(AND($P164="Terminated",AV164&gt;0),$U164,
IF($P164="Furloughed",IF(AV164&gt;0,$U164)+IF(BF164&gt;0,$U164),
IF($P164="Rehired",IF(BF164&gt;0,$U164))))))))*'Actual Allocation Calc'!$AN$99)))</f>
        <v/>
      </c>
      <c r="AF164" s="210" t="str">
        <f>IF($B164="","",IF('Actual Allocation Calc'!$AO$78="A",
IF($P164="Employed",$U164,
IF(AND($P164="Terminated"),($U164/7*AW164),
IF(AND($P164="Furloughed"),($U164/7*AW164)+($U164/7*BG164),
IF(AND($P164="Rehired"),($U164/7*BG164),
IF(AND($P164="Terminated",AW164&gt;0),$U164,
IF($P164="Furloughed",IF(AW164&gt;0,$U164)+IF(BG164&gt;0,$U164),
IF($P164="Rehired",IF(BG164&gt;0,$U164)))))))),IF('Actual Allocation Calc'!$AO$78="C",'Actual Allocation Calc'!S164,'Actual Allocation Calc'!AB164+IF($P164="Employed",$U164,
IF(AND($P164="Terminated"),($U164/7*AW164),
IF(AND($P164="Furloughed"),($U164/7*AW164)+($U164/7*BG164),
IF(AND($P164="Rehired"),($U164/7*BG164),
IF(AND($P164="Terminated",AW164&gt;0),$U164,
IF($P164="Furloughed",IF(AW164&gt;0,$U164)+IF(BG164&gt;0,$U164),
IF($P164="Rehired",IF(BG164&gt;0,$U164))))))))*'Actual Allocation Calc'!$AO$99)))</f>
        <v/>
      </c>
      <c r="AG164" s="210" t="str">
        <f>IF($B164="","",IF('Actual Allocation Calc'!$AP$78="A",
IF($P164="Employed",$U164/7*BK164,
IF(AND($P164="Terminated"),($U164/7*AX164),
IF(AND($P164="Furloughed"),($U164/7*AX164)+($U164/7*BH164),
IF(AND($P164="Rehired"),($U164/7*BH164),
IF(AND($P164="Terminated",AX164&gt;0),$U164,
IF($P164="Furloughed",IF(AX164&gt;0,$U164)+IF(BH164&gt;0,$U164),
IF($P164="Rehired",IF(BH164&gt;0,$U164)))))))),IF('Actual Allocation Calc'!$AP$78="C",'Actual Allocation Calc'!T164,'Actual Allocation Calc'!AC164+IF($P164="Employed",$U164/7*BK164,
IF(AND($P164="Terminated"),($U164/7*AX164),
IF(AND($P164="Furloughed"),($U164/7*AX164)+($U164/7*BH164),
IF(AND($P164="Rehired"),($U164/7*BH164),
IF(AND($P164="Terminated",AX164&gt;0),$U164,
IF($P164="Furloughed",IF(AX164&gt;0,$U164)+IF(BH164&gt;0,$U164),
IF($P164="Rehired",IF(BH164&gt;0,$U164))))))))*'Actual Allocation Calc'!$AP$99)))</f>
        <v/>
      </c>
      <c r="AH164" s="536"/>
      <c r="AI164" s="82">
        <f t="shared" si="45"/>
        <v>0</v>
      </c>
      <c r="AJ164" s="210">
        <f t="shared" si="48"/>
        <v>0</v>
      </c>
      <c r="AK164" s="397" t="str">
        <f t="shared" si="49"/>
        <v/>
      </c>
      <c r="AM164" s="173"/>
      <c r="AO164" s="214" t="str">
        <f>IFERROR(IF($V164="","",VLOOKUP(V164,'Calendar Calcs'!$B$2:$E1131,4,FALSE)),0)</f>
        <v/>
      </c>
      <c r="AP164" s="69" t="str">
        <f>IF($AO164="","", IF($AO164&lt;AP$23,0,IF($AO164&gt;AP$23,COUNTIFS('Calendar Calcs'!$E$2:$E1131,AP$23),COUNTIFS('Calendar Calcs'!$E$2:$E1131,AP$23,'Calendar Calcs'!$D$2:$D1131,"&lt;="&amp;WEEKDAY($V164)))))</f>
        <v/>
      </c>
      <c r="AQ164" s="69" t="str">
        <f>IF($AO164="","", IF($AO164&lt;AQ$23,0,IF($AO164&gt;AQ$23,COUNTIFS('Calendar Calcs'!$E$2:$E1131,AQ$23),COUNTIFS('Calendar Calcs'!$E$2:$E1131,AQ$23,'Calendar Calcs'!$D$2:$D1131,"&lt;="&amp;WEEKDAY($V164)))))</f>
        <v/>
      </c>
      <c r="AR164" s="69" t="str">
        <f>IF($AO164="","", IF($AO164&lt;AR$23,0,IF($AO164&gt;AR$23,COUNTIFS('Calendar Calcs'!$E$2:$E1131,AR$23),COUNTIFS('Calendar Calcs'!$E$2:$E1131,AR$23,'Calendar Calcs'!$D$2:$D1131,"&lt;="&amp;WEEKDAY($V164)))))</f>
        <v/>
      </c>
      <c r="AS164" s="69" t="str">
        <f>IF($AO164="","", IF($AO164&lt;AS$23,0,IF($AO164&gt;AS$23,COUNTIFS('Calendar Calcs'!$E$2:$E1131,AS$23),COUNTIFS('Calendar Calcs'!$E$2:$E1131,AS$23,'Calendar Calcs'!$D$2:$D1131,"&lt;="&amp;WEEKDAY($V164)))))</f>
        <v/>
      </c>
      <c r="AT164" s="69" t="str">
        <f>IF($AO164="","", IF($AO164&lt;AT$23,0,IF($AO164&gt;AT$23,COUNTIFS('Calendar Calcs'!$E$2:$E1131,AT$23),COUNTIFS('Calendar Calcs'!$E$2:$E1131,AT$23,'Calendar Calcs'!$D$2:$D1131,"&lt;="&amp;WEEKDAY($V164)))))</f>
        <v/>
      </c>
      <c r="AU164" s="69" t="str">
        <f>IF($AO164="","", IF($AO164&lt;AU$23,0,IF($AO164&gt;AU$23,COUNTIFS('Calendar Calcs'!$E$2:$E1131,AU$23),COUNTIFS('Calendar Calcs'!$E$2:$E1131,AU$23,'Calendar Calcs'!$D$2:$D1131,"&lt;="&amp;WEEKDAY($V164)))))</f>
        <v/>
      </c>
      <c r="AV164" s="69" t="str">
        <f>IF($AO164="","", IF($AO164&lt;AV$23,0,IF($AO164&gt;AV$23,COUNTIFS('Calendar Calcs'!$E$2:$E1131,AV$23),COUNTIFS('Calendar Calcs'!$E$2:$E1131,AV$23,'Calendar Calcs'!$D$2:$D1131,"&lt;="&amp;WEEKDAY($V164)))))</f>
        <v/>
      </c>
      <c r="AW164" s="69" t="str">
        <f>IF($AO164="","", IF($AO164&lt;AW$23,0,IF($AO164&gt;AW$23,COUNTIFS('Calendar Calcs'!$E$2:$E1131,AW$23),COUNTIFS('Calendar Calcs'!$E$2:$E1131,AW$23,'Calendar Calcs'!$D$2:$D1131,"&lt;="&amp;WEEKDAY($V164)))))</f>
        <v/>
      </c>
      <c r="AX164" s="69" t="str">
        <f>IF($AO164="","", IF($AO164&lt;AX$23,0,IF($AO164&gt;AX$23,COUNTIFS('Calendar Calcs'!$E$2:$E1131,AX$23),COUNTIFS('Calendar Calcs'!$E$2:$E1131,AX$23,'Calendar Calcs'!$D$2:$D1131,"&lt;="&amp;WEEKDAY($V164)))))</f>
        <v/>
      </c>
      <c r="AY164" s="69" t="str">
        <f>IF($W164="","",VLOOKUP($W164,'Calendar Calcs'!$B$2:$E1131,4,FALSE))</f>
        <v/>
      </c>
      <c r="AZ164" s="69" t="str">
        <f>IF($AY164="","",IF($AY164&gt;AZ$23,0,IF($AY164&lt;AZ$23,COUNTIFS('Calendar Calcs'!$E$2:$E1131,AZ$23),COUNTIFS('Calendar Calcs'!$E$2:$E1131,AZ$23,'Calendar Calcs'!$D$2:$D1131,"&gt;="&amp;WEEKDAY($W164)))))</f>
        <v/>
      </c>
      <c r="BA164" s="69" t="str">
        <f>IF($AY164="","",IF($AY164&gt;BA$23,0,IF($AY164&lt;BA$23,COUNTIFS('Calendar Calcs'!$E$2:$E1131,BA$23),COUNTIFS('Calendar Calcs'!$E$2:$E1131,BA$23,'Calendar Calcs'!$D$2:$D1131,"&gt;="&amp;WEEKDAY($W164)))))</f>
        <v/>
      </c>
      <c r="BB164" s="69" t="str">
        <f>IF($AY164="","",IF($AY164&gt;BB$23,0,IF($AY164&lt;BB$23,COUNTIFS('Calendar Calcs'!$E$2:$E1131,BB$23),COUNTIFS('Calendar Calcs'!$E$2:$E1131,BB$23,'Calendar Calcs'!$D$2:$D1131,"&gt;="&amp;WEEKDAY($W164)))))</f>
        <v/>
      </c>
      <c r="BC164" s="69" t="str">
        <f>IF($AY164="","",IF($AY164&gt;BC$23,0,IF($AY164&lt;BC$23,COUNTIFS('Calendar Calcs'!$E$2:$E1131,BC$23),COUNTIFS('Calendar Calcs'!$E$2:$E1131,BC$23,'Calendar Calcs'!$D$2:$D1131,"&gt;="&amp;WEEKDAY($W164)))))</f>
        <v/>
      </c>
      <c r="BD164" s="69" t="str">
        <f>IF($AY164="","",IF($AY164&gt;BD$23,0,IF($AY164&lt;BD$23,COUNTIFS('Calendar Calcs'!$E$2:$E1131,BD$23),COUNTIFS('Calendar Calcs'!$E$2:$E1131,BD$23,'Calendar Calcs'!$D$2:$D1131,"&gt;="&amp;WEEKDAY($W164)))))</f>
        <v/>
      </c>
      <c r="BE164" s="69" t="str">
        <f>IF($AY164="","",IF($AY164&gt;BE$23,0,IF($AY164&lt;BE$23,COUNTIFS('Calendar Calcs'!$E$2:$E1131,BE$23),COUNTIFS('Calendar Calcs'!$E$2:$E1131,BE$23,'Calendar Calcs'!$D$2:$D1131,"&gt;="&amp;WEEKDAY($W164)))))</f>
        <v/>
      </c>
      <c r="BF164" s="69" t="str">
        <f>IF($AY164="","",IF($AY164&gt;BF$23,0,IF($AY164&lt;BF$23,COUNTIFS('Calendar Calcs'!$E$2:$E1131,BF$23),COUNTIFS('Calendar Calcs'!$E$2:$E1131,BF$23,'Calendar Calcs'!$D$2:$D1131,"&gt;="&amp;WEEKDAY($W164)))))</f>
        <v/>
      </c>
      <c r="BG164" s="69" t="str">
        <f>IF($AY164="","",IF($AY164&gt;BG$23,0,IF($AY164&lt;BG$23,COUNTIFS('Calendar Calcs'!$E$2:$E1131,BG$23),COUNTIFS('Calendar Calcs'!$E$2:$E1131,BG$23,'Calendar Calcs'!$D$2:$D1131,"&gt;="&amp;WEEKDAY($W164)))))</f>
        <v/>
      </c>
      <c r="BH164" s="69">
        <f t="shared" si="50"/>
        <v>6</v>
      </c>
      <c r="BI164" s="69">
        <f>IF(Cover!$E$43="","",VLOOKUP(Cover!$E$43,'Calendar Calcs'!$B$2:$E1131,4,FALSE))</f>
        <v>1</v>
      </c>
      <c r="BJ164" s="69">
        <f>IF($BI164="","", IF($BI164&lt;BJ$23,0,IF($BI164&gt;=BJ$23,COUNTIFS('Calendar Calcs'!$E$2:$E1131,BJ$23),COUNTIFS('Calendar Calcs'!$E$2:$E1131,BJ$23,'Calendar Calcs'!$D$2:$D1131,"&lt;="&amp;WEEKDAY($V164)))))</f>
        <v>1</v>
      </c>
      <c r="BK164" s="69">
        <f t="shared" si="47"/>
        <v>6</v>
      </c>
      <c r="BN164" s="69" t="str">
        <f>IF(T164&gt;0,"FTE",IF(Cover!$E$47="Weekly",IF(S164&gt;29.75,"FTE","PTE"),IF(S164&gt;59.75,"FTE","PTE")))</f>
        <v>PTE</v>
      </c>
      <c r="BO164" s="69">
        <f>IF(BN164="FTE",30,IF(Cover!$E$47="Weekly",'STEP 2 EE Data'!S164,'STEP 2 EE Data'!S164/2))</f>
        <v>0</v>
      </c>
      <c r="BP164" s="209">
        <f t="shared" si="51"/>
        <v>0</v>
      </c>
      <c r="BQ164" s="209">
        <f t="shared" si="52"/>
        <v>0</v>
      </c>
      <c r="BR164" s="209">
        <f t="shared" si="53"/>
        <v>0</v>
      </c>
      <c r="BS164" s="209">
        <f t="shared" si="54"/>
        <v>0</v>
      </c>
      <c r="BT164" s="209">
        <f t="shared" si="55"/>
        <v>0</v>
      </c>
      <c r="BU164" s="209">
        <f t="shared" si="56"/>
        <v>0</v>
      </c>
      <c r="BV164" s="209">
        <f t="shared" si="57"/>
        <v>0</v>
      </c>
      <c r="BW164" s="209">
        <f t="shared" si="58"/>
        <v>0</v>
      </c>
      <c r="BX164" s="209">
        <f t="shared" si="59"/>
        <v>0</v>
      </c>
      <c r="CC164" s="210" t="str">
        <f>IF(B164="","",IF(C164="",IF(Cover!$E$47="Weekly",'STEP 3 EE Comp'!BI169*8,'STEP 3 EE Comp'!BI169*4),IF(Cover!$E$47="Weekly",'STEP 3 EE Comp'!BI169,'STEP 3 EE Comp'!BI169)))</f>
        <v/>
      </c>
      <c r="CD164" s="82" t="str">
        <f t="shared" si="60"/>
        <v/>
      </c>
      <c r="CE164" s="417">
        <f t="shared" si="61"/>
        <v>1</v>
      </c>
      <c r="CF164" s="82" t="str">
        <f t="shared" si="62"/>
        <v>Good</v>
      </c>
      <c r="CG164" s="82">
        <f t="shared" si="63"/>
        <v>0</v>
      </c>
      <c r="CH164" s="234">
        <f t="shared" si="64"/>
        <v>0</v>
      </c>
    </row>
    <row r="165" spans="1:86" s="69" customFormat="1" x14ac:dyDescent="0.3">
      <c r="A165" s="554"/>
      <c r="B165" s="478"/>
      <c r="C165" s="52"/>
      <c r="D165" s="565"/>
      <c r="E165" s="52"/>
      <c r="F165" s="507"/>
      <c r="G165" s="210">
        <f t="shared" ref="G165:G228" si="65">+E165/13*52</f>
        <v>0</v>
      </c>
      <c r="H165" s="82">
        <f t="shared" si="46"/>
        <v>0</v>
      </c>
      <c r="I165" s="211"/>
      <c r="J165" s="441" t="s">
        <v>21</v>
      </c>
      <c r="K165" s="441" t="s">
        <v>21</v>
      </c>
      <c r="L165" s="441" t="s">
        <v>21</v>
      </c>
      <c r="M165" s="441" t="s">
        <v>21</v>
      </c>
      <c r="N165" s="568" t="s">
        <v>21</v>
      </c>
      <c r="O165" s="211"/>
      <c r="P165" s="212" t="str">
        <f>IF(B165="","",
IF(AND(V165="",W165="",B165&lt;&gt;""),"Employed",
IF(AND(V165&lt;&gt;"",W165="",B165&lt;&gt;""),"Terminated",
IF(AND(V165&lt;&gt;"",W165&lt;&gt;"",B165&lt;&gt;""),IF(W165&lt;Cover!$E$43,"Employed","Furloughed"),
IF(AND(V165="",W165&lt;&gt;"",B165&lt;&gt;""),IF(W165&lt;Cover!$E$43,"Employed","Rehired"))))))</f>
        <v/>
      </c>
      <c r="Q165" s="211"/>
      <c r="R165" s="536"/>
      <c r="S165" s="563"/>
      <c r="T165" s="536"/>
      <c r="U165" s="82">
        <f>IF(Cover!$E$47="Weekly",IF(T165&gt;0,T165,R165*S165),IF(T165&gt;0,T165,R165*S165)/2)</f>
        <v>0</v>
      </c>
      <c r="V165" s="564"/>
      <c r="W165" s="564"/>
      <c r="Y165" s="213" t="str">
        <f>IF($B165="","",IF('Actual Allocation Calc'!$AH$78="A",
IF($P165="Employed",$U165/7*BJ165,
IF(AND($P165="Terminated"),($U165/7*AP165),
IF(AND($P165="Furloughed"),($U165/7*AP165)+($U165/7*AZ165),
IF(AND($P165="Rehired"),($U165/7*AZ165),
IF(AND($P165="Terminated",AP165&gt;0),$U165,
IF($P165="Furloughed",IF(AP165&gt;0,$U165)+IF(AZ165&gt;0,$U165),
IF($P165="Rehired",IF(AZ165&gt;0,$U165)))))))),IF('Actual Allocation Calc'!$AH$78="C",'Actual Allocation Calc'!L165,'Actual Allocation Calc'!U165+IF($P165="Employed",$U165/7*BJ165,
IF(AND($P165="Terminated"),($U165/7*AP165),
IF(AND($P165="Furloughed"),($U165/7*AP165)+($U165/7*AZ165),
IF(AND($P165="Rehired"),($U165/7*AZ165),
IF(AND($P165="Terminated",AP165&gt;0),$U165,
IF($P165="Furloughed",IF(AP165&gt;0,$U165)+IF(AZ165&gt;0,$U165),
IF($P165="Rehired",IF(AZ165&gt;0,$U165))))))))*'Actual Allocation Calc'!$AH$99)))</f>
        <v/>
      </c>
      <c r="Z165" s="210" t="str">
        <f>IF($B165="","",IF('Actual Allocation Calc'!$AI$78="A",
IF($P165="Employed",$U165,
IF(AND($P165="Terminated"),($U165/7*AQ165),
IF(AND($P165="Furloughed"),($U165/7*AQ165)+($U165/7*BA165),
IF(AND($P165="Rehired"),($U165/7*BA165),
IF(AND($P165="Terminated",AQ165&gt;0),$U165,
IF($P165="Furloughed",IF(AQ165&gt;0,$U165)+IF(BA165&gt;0,$U165),
IF($P165="Rehired",IF(BA165&gt;0,$U165)))))))),IF('Actual Allocation Calc'!$AI$78="C",'Actual Allocation Calc'!M165,'Actual Allocation Calc'!V165+IF($P165="Employed",$U165,
IF(AND($P165="Terminated"),($U165/7*AQ165),
IF(AND($P165="Furloughed"),($U165/7*AQ165)+($U165/7*BA165),
IF(AND($P165="Rehired"),($U165/7*BA165),
IF(AND($P165="Terminated",AQ165&gt;0),$U165,
IF($P165="Furloughed",IF(AQ165&gt;0,$U165)+IF(BA165&gt;0,$U165),
IF($P165="Rehired",IF(BA165&gt;0,$U165))))))))*'Actual Allocation Calc'!$AI$99)))</f>
        <v/>
      </c>
      <c r="AA165" s="210" t="str">
        <f>IF($B165="","",IF('Actual Allocation Calc'!$AJ$78="A",
IF($P165="Employed",$U165,
IF(AND($P165="Terminated"),($U165/7*AR165),
IF(AND($P165="Furloughed"),($U165/7*AR165)+($U165/7*BB165),
IF(AND($P165="Rehired"),($U165/7*BB165),
IF(AND($P165="Terminated",AR165&gt;0),$U165,
IF($P165="Furloughed",IF(AR165&gt;0,$U165)+IF(BB165&gt;0,$U165),
IF($P165="Rehired",IF(BB165&gt;0,$U165)))))))),IF('Actual Allocation Calc'!$AJ$78="C",'Actual Allocation Calc'!N165,'Actual Allocation Calc'!W165+IF($P165="Employed",$U165,
IF(AND($P165="Terminated"),($U165/7*AR165),
IF(AND($P165="Furloughed"),($U165/7*AR165)+($U165/7*BB165),
IF(AND($P165="Rehired"),($U165/7*BB165),
IF(AND($P165="Terminated",AR165&gt;0),$U165,
IF($P165="Furloughed",IF(AR165&gt;0,$U165)+IF(BB165&gt;0,$U165),
IF($P165="Rehired",IF(BB165&gt;0,$U165))))))))*'Actual Allocation Calc'!$AJ$99)))</f>
        <v/>
      </c>
      <c r="AB165" s="210" t="str">
        <f>IF($B165="","",IF('Actual Allocation Calc'!$AK$78="A",
IF($P165="Employed",$U165,
IF(AND($P165="Terminated"),($U165/7*AS165),
IF(AND($P165="Furloughed"),($U165/7*AS165)+($U165/7*BC165),
IF(AND($P165="Rehired"),($U165/7*BC165),
IF(AND($P165="Terminated",AS165&gt;0),$U165,
IF($P165="Furloughed",IF(AS165&gt;0,$U165)+IF(BC165&gt;0,$U165),
IF($P165="Rehired",IF(BC165&gt;0,$U165)))))))),IF('Actual Allocation Calc'!$AK$78="C",'Actual Allocation Calc'!O165,'Actual Allocation Calc'!X165+IF($P165="Employed",$U165,
IF(AND($P165="Terminated"),($U165/7*AS165),
IF(AND($P165="Furloughed"),($U165/7*AS165)+($U165/7*BC165),
IF(AND($P165="Rehired"),($U165/7*BC165),
IF(AND($P165="Terminated",AS165&gt;0),$U165,
IF($P165="Furloughed",IF(AS165&gt;0,$U165)+IF(BC165&gt;0,$U165),
IF($P165="Rehired",IF(BC165&gt;0,$U165))))))))*'Actual Allocation Calc'!$AK$99)))</f>
        <v/>
      </c>
      <c r="AC165" s="210" t="str">
        <f>IF($B165="","",IF('Actual Allocation Calc'!$AL$78="A",
IF($P165="Employed",$U165,
IF(AND($P165="Terminated"),($U165/7*AT165),
IF(AND($P165="Furloughed"),($U165/7*AT165)+($U165/7*BD165),
IF(AND($P165="Rehired"),($U165/7*BD165),
IF(AND($P165="Terminated",AT165&gt;0),$U165,
IF($P165="Furloughed",IF(AT165&gt;0,$U165)+IF(BD165&gt;0,$U165),
IF($P165="Rehired",IF(BD165&gt;0,$U165)))))))),IF('Actual Allocation Calc'!$AL$78="C",'Actual Allocation Calc'!P165,'Actual Allocation Calc'!Y165+IF($P165="Employed",$U165,
IF(AND($P165="Terminated"),($U165/7*AT165),
IF(AND($P165="Furloughed"),($U165/7*AT165)+($U165/7*BD165),
IF(AND($P165="Rehired"),($U165/7*BD165),
IF(AND($P165="Terminated",AT165&gt;0),$U165,
IF($P165="Furloughed",IF(AT165&gt;0,$U165)+IF(BD165&gt;0,$U165),
IF($P165="Rehired",IF(BD165&gt;0,$U165))))))))*'Actual Allocation Calc'!$AL$99)))</f>
        <v/>
      </c>
      <c r="AD165" s="210" t="str">
        <f>IF($B165="","",IF('Actual Allocation Calc'!$AM$78="A",
IF($P165="Employed",$U165,
IF(AND($P165="Terminated"),($U165/7*AU165),
IF(AND($P165="Furloughed"),($U165/7*AU165)+($U165/7*BE165),
IF(AND($P165="Rehired"),($U165/7*BE165),
IF(AND($P165="Terminated",AU165&gt;0),$U165,
IF($P165="Furloughed",IF(AU165&gt;0,$U165)+IF(BE165&gt;0,$U165),
IF($P165="Rehired",IF(BE165&gt;0,$U165)))))))),IF('Actual Allocation Calc'!$AM$78="C",'Actual Allocation Calc'!Q165,'Actual Allocation Calc'!Z165+IF($P165="Employed",$U165,
IF(AND($P165="Terminated"),($U165/7*AU165),
IF(AND($P165="Furloughed"),($U165/7*AU165)+($U165/7*BE165),
IF(AND($P165="Rehired"),($U165/7*BE165),
IF(AND($P165="Terminated",AU165&gt;0),$U165,
IF($P165="Furloughed",IF(AU165&gt;0,$U165)+IF(BE165&gt;0,$U165),
IF($P165="Rehired",IF(BE165&gt;0,$U165))))))))*'Actual Allocation Calc'!$AM$99)))</f>
        <v/>
      </c>
      <c r="AE165" s="210" t="str">
        <f>IF($B165="","",IF('Actual Allocation Calc'!$AN$78="A",
IF($P165="Employed",$U165,
IF(AND($P165="Terminated"),($U165/7*AV165),
IF(AND($P165="Furloughed"),($U165/7*AV165)+($U165/7*BF165),
IF(AND($P165="Rehired"),($U165/7*BF165),
IF(AND($P165="Terminated",AV165&gt;0),$U165,
IF($P165="Furloughed",IF(AV165&gt;0,$U165)+IF(BF165&gt;0,$U165),
IF($P165="Rehired",IF(BF165&gt;0,$U165)))))))),IF('Actual Allocation Calc'!$AN$78="C",'Actual Allocation Calc'!R165,'Actual Allocation Calc'!AA165+IF($P165="Employed",$U165,
IF(AND($P165="Terminated"),($U165/7*AV165),
IF(AND($P165="Furloughed"),($U165/7*AV165)+($U165/7*BF165),
IF(AND($P165="Rehired"),($U165/7*BF165),
IF(AND($P165="Terminated",AV165&gt;0),$U165,
IF($P165="Furloughed",IF(AV165&gt;0,$U165)+IF(BF165&gt;0,$U165),
IF($P165="Rehired",IF(BF165&gt;0,$U165))))))))*'Actual Allocation Calc'!$AN$99)))</f>
        <v/>
      </c>
      <c r="AF165" s="210" t="str">
        <f>IF($B165="","",IF('Actual Allocation Calc'!$AO$78="A",
IF($P165="Employed",$U165,
IF(AND($P165="Terminated"),($U165/7*AW165),
IF(AND($P165="Furloughed"),($U165/7*AW165)+($U165/7*BG165),
IF(AND($P165="Rehired"),($U165/7*BG165),
IF(AND($P165="Terminated",AW165&gt;0),$U165,
IF($P165="Furloughed",IF(AW165&gt;0,$U165)+IF(BG165&gt;0,$U165),
IF($P165="Rehired",IF(BG165&gt;0,$U165)))))))),IF('Actual Allocation Calc'!$AO$78="C",'Actual Allocation Calc'!S165,'Actual Allocation Calc'!AB165+IF($P165="Employed",$U165,
IF(AND($P165="Terminated"),($U165/7*AW165),
IF(AND($P165="Furloughed"),($U165/7*AW165)+($U165/7*BG165),
IF(AND($P165="Rehired"),($U165/7*BG165),
IF(AND($P165="Terminated",AW165&gt;0),$U165,
IF($P165="Furloughed",IF(AW165&gt;0,$U165)+IF(BG165&gt;0,$U165),
IF($P165="Rehired",IF(BG165&gt;0,$U165))))))))*'Actual Allocation Calc'!$AO$99)))</f>
        <v/>
      </c>
      <c r="AG165" s="210" t="str">
        <f>IF($B165="","",IF('Actual Allocation Calc'!$AP$78="A",
IF($P165="Employed",$U165/7*BK165,
IF(AND($P165="Terminated"),($U165/7*AX165),
IF(AND($P165="Furloughed"),($U165/7*AX165)+($U165/7*BH165),
IF(AND($P165="Rehired"),($U165/7*BH165),
IF(AND($P165="Terminated",AX165&gt;0),$U165,
IF($P165="Furloughed",IF(AX165&gt;0,$U165)+IF(BH165&gt;0,$U165),
IF($P165="Rehired",IF(BH165&gt;0,$U165)))))))),IF('Actual Allocation Calc'!$AP$78="C",'Actual Allocation Calc'!T165,'Actual Allocation Calc'!AC165+IF($P165="Employed",$U165/7*BK165,
IF(AND($P165="Terminated"),($U165/7*AX165),
IF(AND($P165="Furloughed"),($U165/7*AX165)+($U165/7*BH165),
IF(AND($P165="Rehired"),($U165/7*BH165),
IF(AND($P165="Terminated",AX165&gt;0),$U165,
IF($P165="Furloughed",IF(AX165&gt;0,$U165)+IF(BH165&gt;0,$U165),
IF($P165="Rehired",IF(BH165&gt;0,$U165))))))))*'Actual Allocation Calc'!$AP$99)))</f>
        <v/>
      </c>
      <c r="AH165" s="536"/>
      <c r="AI165" s="82">
        <f t="shared" ref="AI165:AI228" si="66">SUM(Y165:AH165)</f>
        <v>0</v>
      </c>
      <c r="AJ165" s="210">
        <f t="shared" si="48"/>
        <v>0</v>
      </c>
      <c r="AK165" s="397" t="str">
        <f t="shared" si="49"/>
        <v/>
      </c>
      <c r="AM165" s="173"/>
      <c r="AO165" s="214" t="str">
        <f>IFERROR(IF($V165="","",VLOOKUP(V165,'Calendar Calcs'!$B$2:$E1132,4,FALSE)),0)</f>
        <v/>
      </c>
      <c r="AP165" s="69" t="str">
        <f>IF($AO165="","", IF($AO165&lt;AP$23,0,IF($AO165&gt;AP$23,COUNTIFS('Calendar Calcs'!$E$2:$E1132,AP$23),COUNTIFS('Calendar Calcs'!$E$2:$E1132,AP$23,'Calendar Calcs'!$D$2:$D1132,"&lt;="&amp;WEEKDAY($V165)))))</f>
        <v/>
      </c>
      <c r="AQ165" s="69" t="str">
        <f>IF($AO165="","", IF($AO165&lt;AQ$23,0,IF($AO165&gt;AQ$23,COUNTIFS('Calendar Calcs'!$E$2:$E1132,AQ$23),COUNTIFS('Calendar Calcs'!$E$2:$E1132,AQ$23,'Calendar Calcs'!$D$2:$D1132,"&lt;="&amp;WEEKDAY($V165)))))</f>
        <v/>
      </c>
      <c r="AR165" s="69" t="str">
        <f>IF($AO165="","", IF($AO165&lt;AR$23,0,IF($AO165&gt;AR$23,COUNTIFS('Calendar Calcs'!$E$2:$E1132,AR$23),COUNTIFS('Calendar Calcs'!$E$2:$E1132,AR$23,'Calendar Calcs'!$D$2:$D1132,"&lt;="&amp;WEEKDAY($V165)))))</f>
        <v/>
      </c>
      <c r="AS165" s="69" t="str">
        <f>IF($AO165="","", IF($AO165&lt;AS$23,0,IF($AO165&gt;AS$23,COUNTIFS('Calendar Calcs'!$E$2:$E1132,AS$23),COUNTIFS('Calendar Calcs'!$E$2:$E1132,AS$23,'Calendar Calcs'!$D$2:$D1132,"&lt;="&amp;WEEKDAY($V165)))))</f>
        <v/>
      </c>
      <c r="AT165" s="69" t="str">
        <f>IF($AO165="","", IF($AO165&lt;AT$23,0,IF($AO165&gt;AT$23,COUNTIFS('Calendar Calcs'!$E$2:$E1132,AT$23),COUNTIFS('Calendar Calcs'!$E$2:$E1132,AT$23,'Calendar Calcs'!$D$2:$D1132,"&lt;="&amp;WEEKDAY($V165)))))</f>
        <v/>
      </c>
      <c r="AU165" s="69" t="str">
        <f>IF($AO165="","", IF($AO165&lt;AU$23,0,IF($AO165&gt;AU$23,COUNTIFS('Calendar Calcs'!$E$2:$E1132,AU$23),COUNTIFS('Calendar Calcs'!$E$2:$E1132,AU$23,'Calendar Calcs'!$D$2:$D1132,"&lt;="&amp;WEEKDAY($V165)))))</f>
        <v/>
      </c>
      <c r="AV165" s="69" t="str">
        <f>IF($AO165="","", IF($AO165&lt;AV$23,0,IF($AO165&gt;AV$23,COUNTIFS('Calendar Calcs'!$E$2:$E1132,AV$23),COUNTIFS('Calendar Calcs'!$E$2:$E1132,AV$23,'Calendar Calcs'!$D$2:$D1132,"&lt;="&amp;WEEKDAY($V165)))))</f>
        <v/>
      </c>
      <c r="AW165" s="69" t="str">
        <f>IF($AO165="","", IF($AO165&lt;AW$23,0,IF($AO165&gt;AW$23,COUNTIFS('Calendar Calcs'!$E$2:$E1132,AW$23),COUNTIFS('Calendar Calcs'!$E$2:$E1132,AW$23,'Calendar Calcs'!$D$2:$D1132,"&lt;="&amp;WEEKDAY($V165)))))</f>
        <v/>
      </c>
      <c r="AX165" s="69" t="str">
        <f>IF($AO165="","", IF($AO165&lt;AX$23,0,IF($AO165&gt;AX$23,COUNTIFS('Calendar Calcs'!$E$2:$E1132,AX$23),COUNTIFS('Calendar Calcs'!$E$2:$E1132,AX$23,'Calendar Calcs'!$D$2:$D1132,"&lt;="&amp;WEEKDAY($V165)))))</f>
        <v/>
      </c>
      <c r="AY165" s="69" t="str">
        <f>IF($W165="","",VLOOKUP($W165,'Calendar Calcs'!$B$2:$E1132,4,FALSE))</f>
        <v/>
      </c>
      <c r="AZ165" s="69" t="str">
        <f>IF($AY165="","",IF($AY165&gt;AZ$23,0,IF($AY165&lt;AZ$23,COUNTIFS('Calendar Calcs'!$E$2:$E1132,AZ$23),COUNTIFS('Calendar Calcs'!$E$2:$E1132,AZ$23,'Calendar Calcs'!$D$2:$D1132,"&gt;="&amp;WEEKDAY($W165)))))</f>
        <v/>
      </c>
      <c r="BA165" s="69" t="str">
        <f>IF($AY165="","",IF($AY165&gt;BA$23,0,IF($AY165&lt;BA$23,COUNTIFS('Calendar Calcs'!$E$2:$E1132,BA$23),COUNTIFS('Calendar Calcs'!$E$2:$E1132,BA$23,'Calendar Calcs'!$D$2:$D1132,"&gt;="&amp;WEEKDAY($W165)))))</f>
        <v/>
      </c>
      <c r="BB165" s="69" t="str">
        <f>IF($AY165="","",IF($AY165&gt;BB$23,0,IF($AY165&lt;BB$23,COUNTIFS('Calendar Calcs'!$E$2:$E1132,BB$23),COUNTIFS('Calendar Calcs'!$E$2:$E1132,BB$23,'Calendar Calcs'!$D$2:$D1132,"&gt;="&amp;WEEKDAY($W165)))))</f>
        <v/>
      </c>
      <c r="BC165" s="69" t="str">
        <f>IF($AY165="","",IF($AY165&gt;BC$23,0,IF($AY165&lt;BC$23,COUNTIFS('Calendar Calcs'!$E$2:$E1132,BC$23),COUNTIFS('Calendar Calcs'!$E$2:$E1132,BC$23,'Calendar Calcs'!$D$2:$D1132,"&gt;="&amp;WEEKDAY($W165)))))</f>
        <v/>
      </c>
      <c r="BD165" s="69" t="str">
        <f>IF($AY165="","",IF($AY165&gt;BD$23,0,IF($AY165&lt;BD$23,COUNTIFS('Calendar Calcs'!$E$2:$E1132,BD$23),COUNTIFS('Calendar Calcs'!$E$2:$E1132,BD$23,'Calendar Calcs'!$D$2:$D1132,"&gt;="&amp;WEEKDAY($W165)))))</f>
        <v/>
      </c>
      <c r="BE165" s="69" t="str">
        <f>IF($AY165="","",IF($AY165&gt;BE$23,0,IF($AY165&lt;BE$23,COUNTIFS('Calendar Calcs'!$E$2:$E1132,BE$23),COUNTIFS('Calendar Calcs'!$E$2:$E1132,BE$23,'Calendar Calcs'!$D$2:$D1132,"&gt;="&amp;WEEKDAY($W165)))))</f>
        <v/>
      </c>
      <c r="BF165" s="69" t="str">
        <f>IF($AY165="","",IF($AY165&gt;BF$23,0,IF($AY165&lt;BF$23,COUNTIFS('Calendar Calcs'!$E$2:$E1132,BF$23),COUNTIFS('Calendar Calcs'!$E$2:$E1132,BF$23,'Calendar Calcs'!$D$2:$D1132,"&gt;="&amp;WEEKDAY($W165)))))</f>
        <v/>
      </c>
      <c r="BG165" s="69" t="str">
        <f>IF($AY165="","",IF($AY165&gt;BG$23,0,IF($AY165&lt;BG$23,COUNTIFS('Calendar Calcs'!$E$2:$E1132,BG$23),COUNTIFS('Calendar Calcs'!$E$2:$E1132,BG$23,'Calendar Calcs'!$D$2:$D1132,"&gt;="&amp;WEEKDAY($W165)))))</f>
        <v/>
      </c>
      <c r="BH165" s="69">
        <f t="shared" si="50"/>
        <v>6</v>
      </c>
      <c r="BI165" s="69">
        <f>IF(Cover!$E$43="","",VLOOKUP(Cover!$E$43,'Calendar Calcs'!$B$2:$E1132,4,FALSE))</f>
        <v>1</v>
      </c>
      <c r="BJ165" s="69">
        <f>IF($BI165="","", IF($BI165&lt;BJ$23,0,IF($BI165&gt;=BJ$23,COUNTIFS('Calendar Calcs'!$E$2:$E1132,BJ$23),COUNTIFS('Calendar Calcs'!$E$2:$E1132,BJ$23,'Calendar Calcs'!$D$2:$D1132,"&lt;="&amp;WEEKDAY($V165)))))</f>
        <v>1</v>
      </c>
      <c r="BK165" s="69">
        <f t="shared" si="47"/>
        <v>6</v>
      </c>
      <c r="BN165" s="69" t="str">
        <f>IF(T165&gt;0,"FTE",IF(Cover!$E$47="Weekly",IF(S165&gt;29.75,"FTE","PTE"),IF(S165&gt;59.75,"FTE","PTE")))</f>
        <v>PTE</v>
      </c>
      <c r="BO165" s="69">
        <f>IF(BN165="FTE",30,IF(Cover!$E$47="Weekly",'STEP 2 EE Data'!S165,'STEP 2 EE Data'!S165/2))</f>
        <v>0</v>
      </c>
      <c r="BP165" s="209">
        <f t="shared" si="51"/>
        <v>0</v>
      </c>
      <c r="BQ165" s="209">
        <f t="shared" si="52"/>
        <v>0</v>
      </c>
      <c r="BR165" s="209">
        <f t="shared" si="53"/>
        <v>0</v>
      </c>
      <c r="BS165" s="209">
        <f t="shared" si="54"/>
        <v>0</v>
      </c>
      <c r="BT165" s="209">
        <f t="shared" si="55"/>
        <v>0</v>
      </c>
      <c r="BU165" s="209">
        <f t="shared" si="56"/>
        <v>0</v>
      </c>
      <c r="BV165" s="209">
        <f t="shared" si="57"/>
        <v>0</v>
      </c>
      <c r="BW165" s="209">
        <f t="shared" si="58"/>
        <v>0</v>
      </c>
      <c r="BX165" s="209">
        <f t="shared" si="59"/>
        <v>0</v>
      </c>
      <c r="CC165" s="210" t="str">
        <f>IF(B165="","",IF(C165="",IF(Cover!$E$47="Weekly",'STEP 3 EE Comp'!BI170*8,'STEP 3 EE Comp'!BI170*4),IF(Cover!$E$47="Weekly",'STEP 3 EE Comp'!BI170,'STEP 3 EE Comp'!BI170)))</f>
        <v/>
      </c>
      <c r="CD165" s="82" t="str">
        <f t="shared" si="60"/>
        <v/>
      </c>
      <c r="CE165" s="417">
        <f t="shared" si="61"/>
        <v>1</v>
      </c>
      <c r="CF165" s="82" t="str">
        <f t="shared" si="62"/>
        <v>Good</v>
      </c>
      <c r="CG165" s="82">
        <f t="shared" si="63"/>
        <v>0</v>
      </c>
      <c r="CH165" s="234">
        <f t="shared" si="64"/>
        <v>0</v>
      </c>
    </row>
    <row r="166" spans="1:86" s="69" customFormat="1" x14ac:dyDescent="0.3">
      <c r="A166" s="530"/>
      <c r="B166" s="477"/>
      <c r="C166" s="52"/>
      <c r="D166" s="565"/>
      <c r="E166" s="52"/>
      <c r="F166" s="507"/>
      <c r="G166" s="210">
        <f t="shared" si="65"/>
        <v>0</v>
      </c>
      <c r="H166" s="82">
        <f t="shared" si="46"/>
        <v>0</v>
      </c>
      <c r="I166" s="211"/>
      <c r="J166" s="441" t="s">
        <v>21</v>
      </c>
      <c r="K166" s="441" t="s">
        <v>21</v>
      </c>
      <c r="L166" s="441" t="s">
        <v>21</v>
      </c>
      <c r="M166" s="441" t="s">
        <v>21</v>
      </c>
      <c r="N166" s="568" t="s">
        <v>21</v>
      </c>
      <c r="O166" s="211"/>
      <c r="P166" s="212" t="str">
        <f>IF(B166="","",
IF(AND(V166="",W166="",B166&lt;&gt;""),"Employed",
IF(AND(V166&lt;&gt;"",W166="",B166&lt;&gt;""),"Terminated",
IF(AND(V166&lt;&gt;"",W166&lt;&gt;"",B166&lt;&gt;""),IF(W166&lt;Cover!$E$43,"Employed","Furloughed"),
IF(AND(V166="",W166&lt;&gt;"",B166&lt;&gt;""),IF(W166&lt;Cover!$E$43,"Employed","Rehired"))))))</f>
        <v/>
      </c>
      <c r="Q166" s="211"/>
      <c r="R166" s="536"/>
      <c r="S166" s="563"/>
      <c r="T166" s="536"/>
      <c r="U166" s="82">
        <f>IF(Cover!$E$47="Weekly",IF(T166&gt;0,T166,R166*S166),IF(T166&gt;0,T166,R166*S166)/2)</f>
        <v>0</v>
      </c>
      <c r="V166" s="564"/>
      <c r="W166" s="564"/>
      <c r="Y166" s="213" t="str">
        <f>IF($B166="","",IF('Actual Allocation Calc'!$AH$78="A",
IF($P166="Employed",$U166/7*BJ166,
IF(AND($P166="Terminated"),($U166/7*AP166),
IF(AND($P166="Furloughed"),($U166/7*AP166)+($U166/7*AZ166),
IF(AND($P166="Rehired"),($U166/7*AZ166),
IF(AND($P166="Terminated",AP166&gt;0),$U166,
IF($P166="Furloughed",IF(AP166&gt;0,$U166)+IF(AZ166&gt;0,$U166),
IF($P166="Rehired",IF(AZ166&gt;0,$U166)))))))),IF('Actual Allocation Calc'!$AH$78="C",'Actual Allocation Calc'!L166,'Actual Allocation Calc'!U166+IF($P166="Employed",$U166/7*BJ166,
IF(AND($P166="Terminated"),($U166/7*AP166),
IF(AND($P166="Furloughed"),($U166/7*AP166)+($U166/7*AZ166),
IF(AND($P166="Rehired"),($U166/7*AZ166),
IF(AND($P166="Terminated",AP166&gt;0),$U166,
IF($P166="Furloughed",IF(AP166&gt;0,$U166)+IF(AZ166&gt;0,$U166),
IF($P166="Rehired",IF(AZ166&gt;0,$U166))))))))*'Actual Allocation Calc'!$AH$99)))</f>
        <v/>
      </c>
      <c r="Z166" s="210" t="str">
        <f>IF($B166="","",IF('Actual Allocation Calc'!$AI$78="A",
IF($P166="Employed",$U166,
IF(AND($P166="Terminated"),($U166/7*AQ166),
IF(AND($P166="Furloughed"),($U166/7*AQ166)+($U166/7*BA166),
IF(AND($P166="Rehired"),($U166/7*BA166),
IF(AND($P166="Terminated",AQ166&gt;0),$U166,
IF($P166="Furloughed",IF(AQ166&gt;0,$U166)+IF(BA166&gt;0,$U166),
IF($P166="Rehired",IF(BA166&gt;0,$U166)))))))),IF('Actual Allocation Calc'!$AI$78="C",'Actual Allocation Calc'!M166,'Actual Allocation Calc'!V166+IF($P166="Employed",$U166,
IF(AND($P166="Terminated"),($U166/7*AQ166),
IF(AND($P166="Furloughed"),($U166/7*AQ166)+($U166/7*BA166),
IF(AND($P166="Rehired"),($U166/7*BA166),
IF(AND($P166="Terminated",AQ166&gt;0),$U166,
IF($P166="Furloughed",IF(AQ166&gt;0,$U166)+IF(BA166&gt;0,$U166),
IF($P166="Rehired",IF(BA166&gt;0,$U166))))))))*'Actual Allocation Calc'!$AI$99)))</f>
        <v/>
      </c>
      <c r="AA166" s="210" t="str">
        <f>IF($B166="","",IF('Actual Allocation Calc'!$AJ$78="A",
IF($P166="Employed",$U166,
IF(AND($P166="Terminated"),($U166/7*AR166),
IF(AND($P166="Furloughed"),($U166/7*AR166)+($U166/7*BB166),
IF(AND($P166="Rehired"),($U166/7*BB166),
IF(AND($P166="Terminated",AR166&gt;0),$U166,
IF($P166="Furloughed",IF(AR166&gt;0,$U166)+IF(BB166&gt;0,$U166),
IF($P166="Rehired",IF(BB166&gt;0,$U166)))))))),IF('Actual Allocation Calc'!$AJ$78="C",'Actual Allocation Calc'!N166,'Actual Allocation Calc'!W166+IF($P166="Employed",$U166,
IF(AND($P166="Terminated"),($U166/7*AR166),
IF(AND($P166="Furloughed"),($U166/7*AR166)+($U166/7*BB166),
IF(AND($P166="Rehired"),($U166/7*BB166),
IF(AND($P166="Terminated",AR166&gt;0),$U166,
IF($P166="Furloughed",IF(AR166&gt;0,$U166)+IF(BB166&gt;0,$U166),
IF($P166="Rehired",IF(BB166&gt;0,$U166))))))))*'Actual Allocation Calc'!$AJ$99)))</f>
        <v/>
      </c>
      <c r="AB166" s="210" t="str">
        <f>IF($B166="","",IF('Actual Allocation Calc'!$AK$78="A",
IF($P166="Employed",$U166,
IF(AND($P166="Terminated"),($U166/7*AS166),
IF(AND($P166="Furloughed"),($U166/7*AS166)+($U166/7*BC166),
IF(AND($P166="Rehired"),($U166/7*BC166),
IF(AND($P166="Terminated",AS166&gt;0),$U166,
IF($P166="Furloughed",IF(AS166&gt;0,$U166)+IF(BC166&gt;0,$U166),
IF($P166="Rehired",IF(BC166&gt;0,$U166)))))))),IF('Actual Allocation Calc'!$AK$78="C",'Actual Allocation Calc'!O166,'Actual Allocation Calc'!X166+IF($P166="Employed",$U166,
IF(AND($P166="Terminated"),($U166/7*AS166),
IF(AND($P166="Furloughed"),($U166/7*AS166)+($U166/7*BC166),
IF(AND($P166="Rehired"),($U166/7*BC166),
IF(AND($P166="Terminated",AS166&gt;0),$U166,
IF($P166="Furloughed",IF(AS166&gt;0,$U166)+IF(BC166&gt;0,$U166),
IF($P166="Rehired",IF(BC166&gt;0,$U166))))))))*'Actual Allocation Calc'!$AK$99)))</f>
        <v/>
      </c>
      <c r="AC166" s="210" t="str">
        <f>IF($B166="","",IF('Actual Allocation Calc'!$AL$78="A",
IF($P166="Employed",$U166,
IF(AND($P166="Terminated"),($U166/7*AT166),
IF(AND($P166="Furloughed"),($U166/7*AT166)+($U166/7*BD166),
IF(AND($P166="Rehired"),($U166/7*BD166),
IF(AND($P166="Terminated",AT166&gt;0),$U166,
IF($P166="Furloughed",IF(AT166&gt;0,$U166)+IF(BD166&gt;0,$U166),
IF($P166="Rehired",IF(BD166&gt;0,$U166)))))))),IF('Actual Allocation Calc'!$AL$78="C",'Actual Allocation Calc'!P166,'Actual Allocation Calc'!Y166+IF($P166="Employed",$U166,
IF(AND($P166="Terminated"),($U166/7*AT166),
IF(AND($P166="Furloughed"),($U166/7*AT166)+($U166/7*BD166),
IF(AND($P166="Rehired"),($U166/7*BD166),
IF(AND($P166="Terminated",AT166&gt;0),$U166,
IF($P166="Furloughed",IF(AT166&gt;0,$U166)+IF(BD166&gt;0,$U166),
IF($P166="Rehired",IF(BD166&gt;0,$U166))))))))*'Actual Allocation Calc'!$AL$99)))</f>
        <v/>
      </c>
      <c r="AD166" s="210" t="str">
        <f>IF($B166="","",IF('Actual Allocation Calc'!$AM$78="A",
IF($P166="Employed",$U166,
IF(AND($P166="Terminated"),($U166/7*AU166),
IF(AND($P166="Furloughed"),($U166/7*AU166)+($U166/7*BE166),
IF(AND($P166="Rehired"),($U166/7*BE166),
IF(AND($P166="Terminated",AU166&gt;0),$U166,
IF($P166="Furloughed",IF(AU166&gt;0,$U166)+IF(BE166&gt;0,$U166),
IF($P166="Rehired",IF(BE166&gt;0,$U166)))))))),IF('Actual Allocation Calc'!$AM$78="C",'Actual Allocation Calc'!Q166,'Actual Allocation Calc'!Z166+IF($P166="Employed",$U166,
IF(AND($P166="Terminated"),($U166/7*AU166),
IF(AND($P166="Furloughed"),($U166/7*AU166)+($U166/7*BE166),
IF(AND($P166="Rehired"),($U166/7*BE166),
IF(AND($P166="Terminated",AU166&gt;0),$U166,
IF($P166="Furloughed",IF(AU166&gt;0,$U166)+IF(BE166&gt;0,$U166),
IF($P166="Rehired",IF(BE166&gt;0,$U166))))))))*'Actual Allocation Calc'!$AM$99)))</f>
        <v/>
      </c>
      <c r="AE166" s="210" t="str">
        <f>IF($B166="","",IF('Actual Allocation Calc'!$AN$78="A",
IF($P166="Employed",$U166,
IF(AND($P166="Terminated"),($U166/7*AV166),
IF(AND($P166="Furloughed"),($U166/7*AV166)+($U166/7*BF166),
IF(AND($P166="Rehired"),($U166/7*BF166),
IF(AND($P166="Terminated",AV166&gt;0),$U166,
IF($P166="Furloughed",IF(AV166&gt;0,$U166)+IF(BF166&gt;0,$U166),
IF($P166="Rehired",IF(BF166&gt;0,$U166)))))))),IF('Actual Allocation Calc'!$AN$78="C",'Actual Allocation Calc'!R166,'Actual Allocation Calc'!AA166+IF($P166="Employed",$U166,
IF(AND($P166="Terminated"),($U166/7*AV166),
IF(AND($P166="Furloughed"),($U166/7*AV166)+($U166/7*BF166),
IF(AND($P166="Rehired"),($U166/7*BF166),
IF(AND($P166="Terminated",AV166&gt;0),$U166,
IF($P166="Furloughed",IF(AV166&gt;0,$U166)+IF(BF166&gt;0,$U166),
IF($P166="Rehired",IF(BF166&gt;0,$U166))))))))*'Actual Allocation Calc'!$AN$99)))</f>
        <v/>
      </c>
      <c r="AF166" s="210" t="str">
        <f>IF($B166="","",IF('Actual Allocation Calc'!$AO$78="A",
IF($P166="Employed",$U166,
IF(AND($P166="Terminated"),($U166/7*AW166),
IF(AND($P166="Furloughed"),($U166/7*AW166)+($U166/7*BG166),
IF(AND($P166="Rehired"),($U166/7*BG166),
IF(AND($P166="Terminated",AW166&gt;0),$U166,
IF($P166="Furloughed",IF(AW166&gt;0,$U166)+IF(BG166&gt;0,$U166),
IF($P166="Rehired",IF(BG166&gt;0,$U166)))))))),IF('Actual Allocation Calc'!$AO$78="C",'Actual Allocation Calc'!S166,'Actual Allocation Calc'!AB166+IF($P166="Employed",$U166,
IF(AND($P166="Terminated"),($U166/7*AW166),
IF(AND($P166="Furloughed"),($U166/7*AW166)+($U166/7*BG166),
IF(AND($P166="Rehired"),($U166/7*BG166),
IF(AND($P166="Terminated",AW166&gt;0),$U166,
IF($P166="Furloughed",IF(AW166&gt;0,$U166)+IF(BG166&gt;0,$U166),
IF($P166="Rehired",IF(BG166&gt;0,$U166))))))))*'Actual Allocation Calc'!$AO$99)))</f>
        <v/>
      </c>
      <c r="AG166" s="210" t="str">
        <f>IF($B166="","",IF('Actual Allocation Calc'!$AP$78="A",
IF($P166="Employed",$U166/7*BK166,
IF(AND($P166="Terminated"),($U166/7*AX166),
IF(AND($P166="Furloughed"),($U166/7*AX166)+($U166/7*BH166),
IF(AND($P166="Rehired"),($U166/7*BH166),
IF(AND($P166="Terminated",AX166&gt;0),$U166,
IF($P166="Furloughed",IF(AX166&gt;0,$U166)+IF(BH166&gt;0,$U166),
IF($P166="Rehired",IF(BH166&gt;0,$U166)))))))),IF('Actual Allocation Calc'!$AP$78="C",'Actual Allocation Calc'!T166,'Actual Allocation Calc'!AC166+IF($P166="Employed",$U166/7*BK166,
IF(AND($P166="Terminated"),($U166/7*AX166),
IF(AND($P166="Furloughed"),($U166/7*AX166)+($U166/7*BH166),
IF(AND($P166="Rehired"),($U166/7*BH166),
IF(AND($P166="Terminated",AX166&gt;0),$U166,
IF($P166="Furloughed",IF(AX166&gt;0,$U166)+IF(BH166&gt;0,$U166),
IF($P166="Rehired",IF(BH166&gt;0,$U166))))))))*'Actual Allocation Calc'!$AP$99)))</f>
        <v/>
      </c>
      <c r="AH166" s="536"/>
      <c r="AI166" s="82">
        <f t="shared" si="66"/>
        <v>0</v>
      </c>
      <c r="AJ166" s="210">
        <f t="shared" si="48"/>
        <v>0</v>
      </c>
      <c r="AK166" s="397" t="str">
        <f t="shared" si="49"/>
        <v/>
      </c>
      <c r="AM166" s="173"/>
      <c r="AO166" s="214" t="str">
        <f>IFERROR(IF($V166="","",VLOOKUP(V166,'Calendar Calcs'!$B$2:$E1133,4,FALSE)),0)</f>
        <v/>
      </c>
      <c r="AP166" s="69" t="str">
        <f>IF($AO166="","", IF($AO166&lt;AP$23,0,IF($AO166&gt;AP$23,COUNTIFS('Calendar Calcs'!$E$2:$E1133,AP$23),COUNTIFS('Calendar Calcs'!$E$2:$E1133,AP$23,'Calendar Calcs'!$D$2:$D1133,"&lt;="&amp;WEEKDAY($V166)))))</f>
        <v/>
      </c>
      <c r="AQ166" s="69" t="str">
        <f>IF($AO166="","", IF($AO166&lt;AQ$23,0,IF($AO166&gt;AQ$23,COUNTIFS('Calendar Calcs'!$E$2:$E1133,AQ$23),COUNTIFS('Calendar Calcs'!$E$2:$E1133,AQ$23,'Calendar Calcs'!$D$2:$D1133,"&lt;="&amp;WEEKDAY($V166)))))</f>
        <v/>
      </c>
      <c r="AR166" s="69" t="str">
        <f>IF($AO166="","", IF($AO166&lt;AR$23,0,IF($AO166&gt;AR$23,COUNTIFS('Calendar Calcs'!$E$2:$E1133,AR$23),COUNTIFS('Calendar Calcs'!$E$2:$E1133,AR$23,'Calendar Calcs'!$D$2:$D1133,"&lt;="&amp;WEEKDAY($V166)))))</f>
        <v/>
      </c>
      <c r="AS166" s="69" t="str">
        <f>IF($AO166="","", IF($AO166&lt;AS$23,0,IF($AO166&gt;AS$23,COUNTIFS('Calendar Calcs'!$E$2:$E1133,AS$23),COUNTIFS('Calendar Calcs'!$E$2:$E1133,AS$23,'Calendar Calcs'!$D$2:$D1133,"&lt;="&amp;WEEKDAY($V166)))))</f>
        <v/>
      </c>
      <c r="AT166" s="69" t="str">
        <f>IF($AO166="","", IF($AO166&lt;AT$23,0,IF($AO166&gt;AT$23,COUNTIFS('Calendar Calcs'!$E$2:$E1133,AT$23),COUNTIFS('Calendar Calcs'!$E$2:$E1133,AT$23,'Calendar Calcs'!$D$2:$D1133,"&lt;="&amp;WEEKDAY($V166)))))</f>
        <v/>
      </c>
      <c r="AU166" s="69" t="str">
        <f>IF($AO166="","", IF($AO166&lt;AU$23,0,IF($AO166&gt;AU$23,COUNTIFS('Calendar Calcs'!$E$2:$E1133,AU$23),COUNTIFS('Calendar Calcs'!$E$2:$E1133,AU$23,'Calendar Calcs'!$D$2:$D1133,"&lt;="&amp;WEEKDAY($V166)))))</f>
        <v/>
      </c>
      <c r="AV166" s="69" t="str">
        <f>IF($AO166="","", IF($AO166&lt;AV$23,0,IF($AO166&gt;AV$23,COUNTIFS('Calendar Calcs'!$E$2:$E1133,AV$23),COUNTIFS('Calendar Calcs'!$E$2:$E1133,AV$23,'Calendar Calcs'!$D$2:$D1133,"&lt;="&amp;WEEKDAY($V166)))))</f>
        <v/>
      </c>
      <c r="AW166" s="69" t="str">
        <f>IF($AO166="","", IF($AO166&lt;AW$23,0,IF($AO166&gt;AW$23,COUNTIFS('Calendar Calcs'!$E$2:$E1133,AW$23),COUNTIFS('Calendar Calcs'!$E$2:$E1133,AW$23,'Calendar Calcs'!$D$2:$D1133,"&lt;="&amp;WEEKDAY($V166)))))</f>
        <v/>
      </c>
      <c r="AX166" s="69" t="str">
        <f>IF($AO166="","", IF($AO166&lt;AX$23,0,IF($AO166&gt;AX$23,COUNTIFS('Calendar Calcs'!$E$2:$E1133,AX$23),COUNTIFS('Calendar Calcs'!$E$2:$E1133,AX$23,'Calendar Calcs'!$D$2:$D1133,"&lt;="&amp;WEEKDAY($V166)))))</f>
        <v/>
      </c>
      <c r="AY166" s="69" t="str">
        <f>IF($W166="","",VLOOKUP($W166,'Calendar Calcs'!$B$2:$E1133,4,FALSE))</f>
        <v/>
      </c>
      <c r="AZ166" s="69" t="str">
        <f>IF($AY166="","",IF($AY166&gt;AZ$23,0,IF($AY166&lt;AZ$23,COUNTIFS('Calendar Calcs'!$E$2:$E1133,AZ$23),COUNTIFS('Calendar Calcs'!$E$2:$E1133,AZ$23,'Calendar Calcs'!$D$2:$D1133,"&gt;="&amp;WEEKDAY($W166)))))</f>
        <v/>
      </c>
      <c r="BA166" s="69" t="str">
        <f>IF($AY166="","",IF($AY166&gt;BA$23,0,IF($AY166&lt;BA$23,COUNTIFS('Calendar Calcs'!$E$2:$E1133,BA$23),COUNTIFS('Calendar Calcs'!$E$2:$E1133,BA$23,'Calendar Calcs'!$D$2:$D1133,"&gt;="&amp;WEEKDAY($W166)))))</f>
        <v/>
      </c>
      <c r="BB166" s="69" t="str">
        <f>IF($AY166="","",IF($AY166&gt;BB$23,0,IF($AY166&lt;BB$23,COUNTIFS('Calendar Calcs'!$E$2:$E1133,BB$23),COUNTIFS('Calendar Calcs'!$E$2:$E1133,BB$23,'Calendar Calcs'!$D$2:$D1133,"&gt;="&amp;WEEKDAY($W166)))))</f>
        <v/>
      </c>
      <c r="BC166" s="69" t="str">
        <f>IF($AY166="","",IF($AY166&gt;BC$23,0,IF($AY166&lt;BC$23,COUNTIFS('Calendar Calcs'!$E$2:$E1133,BC$23),COUNTIFS('Calendar Calcs'!$E$2:$E1133,BC$23,'Calendar Calcs'!$D$2:$D1133,"&gt;="&amp;WEEKDAY($W166)))))</f>
        <v/>
      </c>
      <c r="BD166" s="69" t="str">
        <f>IF($AY166="","",IF($AY166&gt;BD$23,0,IF($AY166&lt;BD$23,COUNTIFS('Calendar Calcs'!$E$2:$E1133,BD$23),COUNTIFS('Calendar Calcs'!$E$2:$E1133,BD$23,'Calendar Calcs'!$D$2:$D1133,"&gt;="&amp;WEEKDAY($W166)))))</f>
        <v/>
      </c>
      <c r="BE166" s="69" t="str">
        <f>IF($AY166="","",IF($AY166&gt;BE$23,0,IF($AY166&lt;BE$23,COUNTIFS('Calendar Calcs'!$E$2:$E1133,BE$23),COUNTIFS('Calendar Calcs'!$E$2:$E1133,BE$23,'Calendar Calcs'!$D$2:$D1133,"&gt;="&amp;WEEKDAY($W166)))))</f>
        <v/>
      </c>
      <c r="BF166" s="69" t="str">
        <f>IF($AY166="","",IF($AY166&gt;BF$23,0,IF($AY166&lt;BF$23,COUNTIFS('Calendar Calcs'!$E$2:$E1133,BF$23),COUNTIFS('Calendar Calcs'!$E$2:$E1133,BF$23,'Calendar Calcs'!$D$2:$D1133,"&gt;="&amp;WEEKDAY($W166)))))</f>
        <v/>
      </c>
      <c r="BG166" s="69" t="str">
        <f>IF($AY166="","",IF($AY166&gt;BG$23,0,IF($AY166&lt;BG$23,COUNTIFS('Calendar Calcs'!$E$2:$E1133,BG$23),COUNTIFS('Calendar Calcs'!$E$2:$E1133,BG$23,'Calendar Calcs'!$D$2:$D1133,"&gt;="&amp;WEEKDAY($W166)))))</f>
        <v/>
      </c>
      <c r="BH166" s="69">
        <f t="shared" si="50"/>
        <v>6</v>
      </c>
      <c r="BI166" s="69">
        <f>IF(Cover!$E$43="","",VLOOKUP(Cover!$E$43,'Calendar Calcs'!$B$2:$E1133,4,FALSE))</f>
        <v>1</v>
      </c>
      <c r="BJ166" s="69">
        <f>IF($BI166="","", IF($BI166&lt;BJ$23,0,IF($BI166&gt;=BJ$23,COUNTIFS('Calendar Calcs'!$E$2:$E1133,BJ$23),COUNTIFS('Calendar Calcs'!$E$2:$E1133,BJ$23,'Calendar Calcs'!$D$2:$D1133,"&lt;="&amp;WEEKDAY($V166)))))</f>
        <v>1</v>
      </c>
      <c r="BK166" s="69">
        <f t="shared" si="47"/>
        <v>6</v>
      </c>
      <c r="BN166" s="69" t="str">
        <f>IF(T166&gt;0,"FTE",IF(Cover!$E$47="Weekly",IF(S166&gt;29.75,"FTE","PTE"),IF(S166&gt;59.75,"FTE","PTE")))</f>
        <v>PTE</v>
      </c>
      <c r="BO166" s="69">
        <f>IF(BN166="FTE",30,IF(Cover!$E$47="Weekly",'STEP 2 EE Data'!S166,'STEP 2 EE Data'!S166/2))</f>
        <v>0</v>
      </c>
      <c r="BP166" s="209">
        <f t="shared" si="51"/>
        <v>0</v>
      </c>
      <c r="BQ166" s="209">
        <f t="shared" si="52"/>
        <v>0</v>
      </c>
      <c r="BR166" s="209">
        <f t="shared" si="53"/>
        <v>0</v>
      </c>
      <c r="BS166" s="209">
        <f t="shared" si="54"/>
        <v>0</v>
      </c>
      <c r="BT166" s="209">
        <f t="shared" si="55"/>
        <v>0</v>
      </c>
      <c r="BU166" s="209">
        <f t="shared" si="56"/>
        <v>0</v>
      </c>
      <c r="BV166" s="209">
        <f t="shared" si="57"/>
        <v>0</v>
      </c>
      <c r="BW166" s="209">
        <f t="shared" si="58"/>
        <v>0</v>
      </c>
      <c r="BX166" s="209">
        <f t="shared" si="59"/>
        <v>0</v>
      </c>
      <c r="CC166" s="210" t="str">
        <f>IF(B166="","",IF(C166="",IF(Cover!$E$47="Weekly",'STEP 3 EE Comp'!BI171*8,'STEP 3 EE Comp'!BI171*4),IF(Cover!$E$47="Weekly",'STEP 3 EE Comp'!BI171,'STEP 3 EE Comp'!BI171)))</f>
        <v/>
      </c>
      <c r="CD166" s="82" t="str">
        <f t="shared" si="60"/>
        <v/>
      </c>
      <c r="CE166" s="417">
        <f t="shared" si="61"/>
        <v>1</v>
      </c>
      <c r="CF166" s="82" t="str">
        <f t="shared" si="62"/>
        <v>Good</v>
      </c>
      <c r="CG166" s="82">
        <f t="shared" si="63"/>
        <v>0</v>
      </c>
      <c r="CH166" s="234">
        <f t="shared" si="64"/>
        <v>0</v>
      </c>
    </row>
    <row r="167" spans="1:86" s="69" customFormat="1" x14ac:dyDescent="0.3">
      <c r="A167" s="530"/>
      <c r="B167" s="477"/>
      <c r="C167" s="52"/>
      <c r="D167" s="565"/>
      <c r="E167" s="52"/>
      <c r="F167" s="507"/>
      <c r="G167" s="210">
        <f t="shared" si="65"/>
        <v>0</v>
      </c>
      <c r="H167" s="82">
        <f t="shared" si="46"/>
        <v>0</v>
      </c>
      <c r="I167" s="211"/>
      <c r="J167" s="441" t="s">
        <v>21</v>
      </c>
      <c r="K167" s="441" t="s">
        <v>21</v>
      </c>
      <c r="L167" s="441" t="s">
        <v>21</v>
      </c>
      <c r="M167" s="441" t="s">
        <v>21</v>
      </c>
      <c r="N167" s="568" t="s">
        <v>21</v>
      </c>
      <c r="O167" s="211"/>
      <c r="P167" s="212" t="str">
        <f>IF(B167="","",
IF(AND(V167="",W167="",B167&lt;&gt;""),"Employed",
IF(AND(V167&lt;&gt;"",W167="",B167&lt;&gt;""),"Terminated",
IF(AND(V167&lt;&gt;"",W167&lt;&gt;"",B167&lt;&gt;""),IF(W167&lt;Cover!$E$43,"Employed","Furloughed"),
IF(AND(V167="",W167&lt;&gt;"",B167&lt;&gt;""),IF(W167&lt;Cover!$E$43,"Employed","Rehired"))))))</f>
        <v/>
      </c>
      <c r="Q167" s="211"/>
      <c r="R167" s="536"/>
      <c r="S167" s="563"/>
      <c r="T167" s="536"/>
      <c r="U167" s="82">
        <f>IF(Cover!$E$47="Weekly",IF(T167&gt;0,T167,R167*S167),IF(T167&gt;0,T167,R167*S167)/2)</f>
        <v>0</v>
      </c>
      <c r="V167" s="564"/>
      <c r="W167" s="564"/>
      <c r="Y167" s="213" t="str">
        <f>IF($B167="","",IF('Actual Allocation Calc'!$AH$78="A",
IF($P167="Employed",$U167/7*BJ167,
IF(AND($P167="Terminated"),($U167/7*AP167),
IF(AND($P167="Furloughed"),($U167/7*AP167)+($U167/7*AZ167),
IF(AND($P167="Rehired"),($U167/7*AZ167),
IF(AND($P167="Terminated",AP167&gt;0),$U167,
IF($P167="Furloughed",IF(AP167&gt;0,$U167)+IF(AZ167&gt;0,$U167),
IF($P167="Rehired",IF(AZ167&gt;0,$U167)))))))),IF('Actual Allocation Calc'!$AH$78="C",'Actual Allocation Calc'!L167,'Actual Allocation Calc'!U167+IF($P167="Employed",$U167/7*BJ167,
IF(AND($P167="Terminated"),($U167/7*AP167),
IF(AND($P167="Furloughed"),($U167/7*AP167)+($U167/7*AZ167),
IF(AND($P167="Rehired"),($U167/7*AZ167),
IF(AND($P167="Terminated",AP167&gt;0),$U167,
IF($P167="Furloughed",IF(AP167&gt;0,$U167)+IF(AZ167&gt;0,$U167),
IF($P167="Rehired",IF(AZ167&gt;0,$U167))))))))*'Actual Allocation Calc'!$AH$99)))</f>
        <v/>
      </c>
      <c r="Z167" s="210" t="str">
        <f>IF($B167="","",IF('Actual Allocation Calc'!$AI$78="A",
IF($P167="Employed",$U167,
IF(AND($P167="Terminated"),($U167/7*AQ167),
IF(AND($P167="Furloughed"),($U167/7*AQ167)+($U167/7*BA167),
IF(AND($P167="Rehired"),($U167/7*BA167),
IF(AND($P167="Terminated",AQ167&gt;0),$U167,
IF($P167="Furloughed",IF(AQ167&gt;0,$U167)+IF(BA167&gt;0,$U167),
IF($P167="Rehired",IF(BA167&gt;0,$U167)))))))),IF('Actual Allocation Calc'!$AI$78="C",'Actual Allocation Calc'!M167,'Actual Allocation Calc'!V167+IF($P167="Employed",$U167,
IF(AND($P167="Terminated"),($U167/7*AQ167),
IF(AND($P167="Furloughed"),($U167/7*AQ167)+($U167/7*BA167),
IF(AND($P167="Rehired"),($U167/7*BA167),
IF(AND($P167="Terminated",AQ167&gt;0),$U167,
IF($P167="Furloughed",IF(AQ167&gt;0,$U167)+IF(BA167&gt;0,$U167),
IF($P167="Rehired",IF(BA167&gt;0,$U167))))))))*'Actual Allocation Calc'!$AI$99)))</f>
        <v/>
      </c>
      <c r="AA167" s="210" t="str">
        <f>IF($B167="","",IF('Actual Allocation Calc'!$AJ$78="A",
IF($P167="Employed",$U167,
IF(AND($P167="Terminated"),($U167/7*AR167),
IF(AND($P167="Furloughed"),($U167/7*AR167)+($U167/7*BB167),
IF(AND($P167="Rehired"),($U167/7*BB167),
IF(AND($P167="Terminated",AR167&gt;0),$U167,
IF($P167="Furloughed",IF(AR167&gt;0,$U167)+IF(BB167&gt;0,$U167),
IF($P167="Rehired",IF(BB167&gt;0,$U167)))))))),IF('Actual Allocation Calc'!$AJ$78="C",'Actual Allocation Calc'!N167,'Actual Allocation Calc'!W167+IF($P167="Employed",$U167,
IF(AND($P167="Terminated"),($U167/7*AR167),
IF(AND($P167="Furloughed"),($U167/7*AR167)+($U167/7*BB167),
IF(AND($P167="Rehired"),($U167/7*BB167),
IF(AND($P167="Terminated",AR167&gt;0),$U167,
IF($P167="Furloughed",IF(AR167&gt;0,$U167)+IF(BB167&gt;0,$U167),
IF($P167="Rehired",IF(BB167&gt;0,$U167))))))))*'Actual Allocation Calc'!$AJ$99)))</f>
        <v/>
      </c>
      <c r="AB167" s="210" t="str">
        <f>IF($B167="","",IF('Actual Allocation Calc'!$AK$78="A",
IF($P167="Employed",$U167,
IF(AND($P167="Terminated"),($U167/7*AS167),
IF(AND($P167="Furloughed"),($U167/7*AS167)+($U167/7*BC167),
IF(AND($P167="Rehired"),($U167/7*BC167),
IF(AND($P167="Terminated",AS167&gt;0),$U167,
IF($P167="Furloughed",IF(AS167&gt;0,$U167)+IF(BC167&gt;0,$U167),
IF($P167="Rehired",IF(BC167&gt;0,$U167)))))))),IF('Actual Allocation Calc'!$AK$78="C",'Actual Allocation Calc'!O167,'Actual Allocation Calc'!X167+IF($P167="Employed",$U167,
IF(AND($P167="Terminated"),($U167/7*AS167),
IF(AND($P167="Furloughed"),($U167/7*AS167)+($U167/7*BC167),
IF(AND($P167="Rehired"),($U167/7*BC167),
IF(AND($P167="Terminated",AS167&gt;0),$U167,
IF($P167="Furloughed",IF(AS167&gt;0,$U167)+IF(BC167&gt;0,$U167),
IF($P167="Rehired",IF(BC167&gt;0,$U167))))))))*'Actual Allocation Calc'!$AK$99)))</f>
        <v/>
      </c>
      <c r="AC167" s="210" t="str">
        <f>IF($B167="","",IF('Actual Allocation Calc'!$AL$78="A",
IF($P167="Employed",$U167,
IF(AND($P167="Terminated"),($U167/7*AT167),
IF(AND($P167="Furloughed"),($U167/7*AT167)+($U167/7*BD167),
IF(AND($P167="Rehired"),($U167/7*BD167),
IF(AND($P167="Terminated",AT167&gt;0),$U167,
IF($P167="Furloughed",IF(AT167&gt;0,$U167)+IF(BD167&gt;0,$U167),
IF($P167="Rehired",IF(BD167&gt;0,$U167)))))))),IF('Actual Allocation Calc'!$AL$78="C",'Actual Allocation Calc'!P167,'Actual Allocation Calc'!Y167+IF($P167="Employed",$U167,
IF(AND($P167="Terminated"),($U167/7*AT167),
IF(AND($P167="Furloughed"),($U167/7*AT167)+($U167/7*BD167),
IF(AND($P167="Rehired"),($U167/7*BD167),
IF(AND($P167="Terminated",AT167&gt;0),$U167,
IF($P167="Furloughed",IF(AT167&gt;0,$U167)+IF(BD167&gt;0,$U167),
IF($P167="Rehired",IF(BD167&gt;0,$U167))))))))*'Actual Allocation Calc'!$AL$99)))</f>
        <v/>
      </c>
      <c r="AD167" s="210" t="str">
        <f>IF($B167="","",IF('Actual Allocation Calc'!$AM$78="A",
IF($P167="Employed",$U167,
IF(AND($P167="Terminated"),($U167/7*AU167),
IF(AND($P167="Furloughed"),($U167/7*AU167)+($U167/7*BE167),
IF(AND($P167="Rehired"),($U167/7*BE167),
IF(AND($P167="Terminated",AU167&gt;0),$U167,
IF($P167="Furloughed",IF(AU167&gt;0,$U167)+IF(BE167&gt;0,$U167),
IF($P167="Rehired",IF(BE167&gt;0,$U167)))))))),IF('Actual Allocation Calc'!$AM$78="C",'Actual Allocation Calc'!Q167,'Actual Allocation Calc'!Z167+IF($P167="Employed",$U167,
IF(AND($P167="Terminated"),($U167/7*AU167),
IF(AND($P167="Furloughed"),($U167/7*AU167)+($U167/7*BE167),
IF(AND($P167="Rehired"),($U167/7*BE167),
IF(AND($P167="Terminated",AU167&gt;0),$U167,
IF($P167="Furloughed",IF(AU167&gt;0,$U167)+IF(BE167&gt;0,$U167),
IF($P167="Rehired",IF(BE167&gt;0,$U167))))))))*'Actual Allocation Calc'!$AM$99)))</f>
        <v/>
      </c>
      <c r="AE167" s="210" t="str">
        <f>IF($B167="","",IF('Actual Allocation Calc'!$AN$78="A",
IF($P167="Employed",$U167,
IF(AND($P167="Terminated"),($U167/7*AV167),
IF(AND($P167="Furloughed"),($U167/7*AV167)+($U167/7*BF167),
IF(AND($P167="Rehired"),($U167/7*BF167),
IF(AND($P167="Terminated",AV167&gt;0),$U167,
IF($P167="Furloughed",IF(AV167&gt;0,$U167)+IF(BF167&gt;0,$U167),
IF($P167="Rehired",IF(BF167&gt;0,$U167)))))))),IF('Actual Allocation Calc'!$AN$78="C",'Actual Allocation Calc'!R167,'Actual Allocation Calc'!AA167+IF($P167="Employed",$U167,
IF(AND($P167="Terminated"),($U167/7*AV167),
IF(AND($P167="Furloughed"),($U167/7*AV167)+($U167/7*BF167),
IF(AND($P167="Rehired"),($U167/7*BF167),
IF(AND($P167="Terminated",AV167&gt;0),$U167,
IF($P167="Furloughed",IF(AV167&gt;0,$U167)+IF(BF167&gt;0,$U167),
IF($P167="Rehired",IF(BF167&gt;0,$U167))))))))*'Actual Allocation Calc'!$AN$99)))</f>
        <v/>
      </c>
      <c r="AF167" s="210" t="str">
        <f>IF($B167="","",IF('Actual Allocation Calc'!$AO$78="A",
IF($P167="Employed",$U167,
IF(AND($P167="Terminated"),($U167/7*AW167),
IF(AND($P167="Furloughed"),($U167/7*AW167)+($U167/7*BG167),
IF(AND($P167="Rehired"),($U167/7*BG167),
IF(AND($P167="Terminated",AW167&gt;0),$U167,
IF($P167="Furloughed",IF(AW167&gt;0,$U167)+IF(BG167&gt;0,$U167),
IF($P167="Rehired",IF(BG167&gt;0,$U167)))))))),IF('Actual Allocation Calc'!$AO$78="C",'Actual Allocation Calc'!S167,'Actual Allocation Calc'!AB167+IF($P167="Employed",$U167,
IF(AND($P167="Terminated"),($U167/7*AW167),
IF(AND($P167="Furloughed"),($U167/7*AW167)+($U167/7*BG167),
IF(AND($P167="Rehired"),($U167/7*BG167),
IF(AND($P167="Terminated",AW167&gt;0),$U167,
IF($P167="Furloughed",IF(AW167&gt;0,$U167)+IF(BG167&gt;0,$U167),
IF($P167="Rehired",IF(BG167&gt;0,$U167))))))))*'Actual Allocation Calc'!$AO$99)))</f>
        <v/>
      </c>
      <c r="AG167" s="210" t="str">
        <f>IF($B167="","",IF('Actual Allocation Calc'!$AP$78="A",
IF($P167="Employed",$U167/7*BK167,
IF(AND($P167="Terminated"),($U167/7*AX167),
IF(AND($P167="Furloughed"),($U167/7*AX167)+($U167/7*BH167),
IF(AND($P167="Rehired"),($U167/7*BH167),
IF(AND($P167="Terminated",AX167&gt;0),$U167,
IF($P167="Furloughed",IF(AX167&gt;0,$U167)+IF(BH167&gt;0,$U167),
IF($P167="Rehired",IF(BH167&gt;0,$U167)))))))),IF('Actual Allocation Calc'!$AP$78="C",'Actual Allocation Calc'!T167,'Actual Allocation Calc'!AC167+IF($P167="Employed",$U167/7*BK167,
IF(AND($P167="Terminated"),($U167/7*AX167),
IF(AND($P167="Furloughed"),($U167/7*AX167)+($U167/7*BH167),
IF(AND($P167="Rehired"),($U167/7*BH167),
IF(AND($P167="Terminated",AX167&gt;0),$U167,
IF($P167="Furloughed",IF(AX167&gt;0,$U167)+IF(BH167&gt;0,$U167),
IF($P167="Rehired",IF(BH167&gt;0,$U167))))))))*'Actual Allocation Calc'!$AP$99)))</f>
        <v/>
      </c>
      <c r="AH167" s="536"/>
      <c r="AI167" s="82">
        <f t="shared" si="66"/>
        <v>0</v>
      </c>
      <c r="AJ167" s="210">
        <f t="shared" si="48"/>
        <v>0</v>
      </c>
      <c r="AK167" s="397" t="str">
        <f t="shared" si="49"/>
        <v/>
      </c>
      <c r="AM167" s="173"/>
      <c r="AO167" s="214" t="str">
        <f>IFERROR(IF($V167="","",VLOOKUP(V167,'Calendar Calcs'!$B$2:$E1134,4,FALSE)),0)</f>
        <v/>
      </c>
      <c r="AP167" s="69" t="str">
        <f>IF($AO167="","", IF($AO167&lt;AP$23,0,IF($AO167&gt;AP$23,COUNTIFS('Calendar Calcs'!$E$2:$E1134,AP$23),COUNTIFS('Calendar Calcs'!$E$2:$E1134,AP$23,'Calendar Calcs'!$D$2:$D1134,"&lt;="&amp;WEEKDAY($V167)))))</f>
        <v/>
      </c>
      <c r="AQ167" s="69" t="str">
        <f>IF($AO167="","", IF($AO167&lt;AQ$23,0,IF($AO167&gt;AQ$23,COUNTIFS('Calendar Calcs'!$E$2:$E1134,AQ$23),COUNTIFS('Calendar Calcs'!$E$2:$E1134,AQ$23,'Calendar Calcs'!$D$2:$D1134,"&lt;="&amp;WEEKDAY($V167)))))</f>
        <v/>
      </c>
      <c r="AR167" s="69" t="str">
        <f>IF($AO167="","", IF($AO167&lt;AR$23,0,IF($AO167&gt;AR$23,COUNTIFS('Calendar Calcs'!$E$2:$E1134,AR$23),COUNTIFS('Calendar Calcs'!$E$2:$E1134,AR$23,'Calendar Calcs'!$D$2:$D1134,"&lt;="&amp;WEEKDAY($V167)))))</f>
        <v/>
      </c>
      <c r="AS167" s="69" t="str">
        <f>IF($AO167="","", IF($AO167&lt;AS$23,0,IF($AO167&gt;AS$23,COUNTIFS('Calendar Calcs'!$E$2:$E1134,AS$23),COUNTIFS('Calendar Calcs'!$E$2:$E1134,AS$23,'Calendar Calcs'!$D$2:$D1134,"&lt;="&amp;WEEKDAY($V167)))))</f>
        <v/>
      </c>
      <c r="AT167" s="69" t="str">
        <f>IF($AO167="","", IF($AO167&lt;AT$23,0,IF($AO167&gt;AT$23,COUNTIFS('Calendar Calcs'!$E$2:$E1134,AT$23),COUNTIFS('Calendar Calcs'!$E$2:$E1134,AT$23,'Calendar Calcs'!$D$2:$D1134,"&lt;="&amp;WEEKDAY($V167)))))</f>
        <v/>
      </c>
      <c r="AU167" s="69" t="str">
        <f>IF($AO167="","", IF($AO167&lt;AU$23,0,IF($AO167&gt;AU$23,COUNTIFS('Calendar Calcs'!$E$2:$E1134,AU$23),COUNTIFS('Calendar Calcs'!$E$2:$E1134,AU$23,'Calendar Calcs'!$D$2:$D1134,"&lt;="&amp;WEEKDAY($V167)))))</f>
        <v/>
      </c>
      <c r="AV167" s="69" t="str">
        <f>IF($AO167="","", IF($AO167&lt;AV$23,0,IF($AO167&gt;AV$23,COUNTIFS('Calendar Calcs'!$E$2:$E1134,AV$23),COUNTIFS('Calendar Calcs'!$E$2:$E1134,AV$23,'Calendar Calcs'!$D$2:$D1134,"&lt;="&amp;WEEKDAY($V167)))))</f>
        <v/>
      </c>
      <c r="AW167" s="69" t="str">
        <f>IF($AO167="","", IF($AO167&lt;AW$23,0,IF($AO167&gt;AW$23,COUNTIFS('Calendar Calcs'!$E$2:$E1134,AW$23),COUNTIFS('Calendar Calcs'!$E$2:$E1134,AW$23,'Calendar Calcs'!$D$2:$D1134,"&lt;="&amp;WEEKDAY($V167)))))</f>
        <v/>
      </c>
      <c r="AX167" s="69" t="str">
        <f>IF($AO167="","", IF($AO167&lt;AX$23,0,IF($AO167&gt;AX$23,COUNTIFS('Calendar Calcs'!$E$2:$E1134,AX$23),COUNTIFS('Calendar Calcs'!$E$2:$E1134,AX$23,'Calendar Calcs'!$D$2:$D1134,"&lt;="&amp;WEEKDAY($V167)))))</f>
        <v/>
      </c>
      <c r="AY167" s="69" t="str">
        <f>IF($W167="","",VLOOKUP($W167,'Calendar Calcs'!$B$2:$E1134,4,FALSE))</f>
        <v/>
      </c>
      <c r="AZ167" s="69" t="str">
        <f>IF($AY167="","",IF($AY167&gt;AZ$23,0,IF($AY167&lt;AZ$23,COUNTIFS('Calendar Calcs'!$E$2:$E1134,AZ$23),COUNTIFS('Calendar Calcs'!$E$2:$E1134,AZ$23,'Calendar Calcs'!$D$2:$D1134,"&gt;="&amp;WEEKDAY($W167)))))</f>
        <v/>
      </c>
      <c r="BA167" s="69" t="str">
        <f>IF($AY167="","",IF($AY167&gt;BA$23,0,IF($AY167&lt;BA$23,COUNTIFS('Calendar Calcs'!$E$2:$E1134,BA$23),COUNTIFS('Calendar Calcs'!$E$2:$E1134,BA$23,'Calendar Calcs'!$D$2:$D1134,"&gt;="&amp;WEEKDAY($W167)))))</f>
        <v/>
      </c>
      <c r="BB167" s="69" t="str">
        <f>IF($AY167="","",IF($AY167&gt;BB$23,0,IF($AY167&lt;BB$23,COUNTIFS('Calendar Calcs'!$E$2:$E1134,BB$23),COUNTIFS('Calendar Calcs'!$E$2:$E1134,BB$23,'Calendar Calcs'!$D$2:$D1134,"&gt;="&amp;WEEKDAY($W167)))))</f>
        <v/>
      </c>
      <c r="BC167" s="69" t="str">
        <f>IF($AY167="","",IF($AY167&gt;BC$23,0,IF($AY167&lt;BC$23,COUNTIFS('Calendar Calcs'!$E$2:$E1134,BC$23),COUNTIFS('Calendar Calcs'!$E$2:$E1134,BC$23,'Calendar Calcs'!$D$2:$D1134,"&gt;="&amp;WEEKDAY($W167)))))</f>
        <v/>
      </c>
      <c r="BD167" s="69" t="str">
        <f>IF($AY167="","",IF($AY167&gt;BD$23,0,IF($AY167&lt;BD$23,COUNTIFS('Calendar Calcs'!$E$2:$E1134,BD$23),COUNTIFS('Calendar Calcs'!$E$2:$E1134,BD$23,'Calendar Calcs'!$D$2:$D1134,"&gt;="&amp;WEEKDAY($W167)))))</f>
        <v/>
      </c>
      <c r="BE167" s="69" t="str">
        <f>IF($AY167="","",IF($AY167&gt;BE$23,0,IF($AY167&lt;BE$23,COUNTIFS('Calendar Calcs'!$E$2:$E1134,BE$23),COUNTIFS('Calendar Calcs'!$E$2:$E1134,BE$23,'Calendar Calcs'!$D$2:$D1134,"&gt;="&amp;WEEKDAY($W167)))))</f>
        <v/>
      </c>
      <c r="BF167" s="69" t="str">
        <f>IF($AY167="","",IF($AY167&gt;BF$23,0,IF($AY167&lt;BF$23,COUNTIFS('Calendar Calcs'!$E$2:$E1134,BF$23),COUNTIFS('Calendar Calcs'!$E$2:$E1134,BF$23,'Calendar Calcs'!$D$2:$D1134,"&gt;="&amp;WEEKDAY($W167)))))</f>
        <v/>
      </c>
      <c r="BG167" s="69" t="str">
        <f>IF($AY167="","",IF($AY167&gt;BG$23,0,IF($AY167&lt;BG$23,COUNTIFS('Calendar Calcs'!$E$2:$E1134,BG$23),COUNTIFS('Calendar Calcs'!$E$2:$E1134,BG$23,'Calendar Calcs'!$D$2:$D1134,"&gt;="&amp;WEEKDAY($W167)))))</f>
        <v/>
      </c>
      <c r="BH167" s="69">
        <f t="shared" si="50"/>
        <v>6</v>
      </c>
      <c r="BI167" s="69">
        <f>IF(Cover!$E$43="","",VLOOKUP(Cover!$E$43,'Calendar Calcs'!$B$2:$E1134,4,FALSE))</f>
        <v>1</v>
      </c>
      <c r="BJ167" s="69">
        <f>IF($BI167="","", IF($BI167&lt;BJ$23,0,IF($BI167&gt;=BJ$23,COUNTIFS('Calendar Calcs'!$E$2:$E1134,BJ$23),COUNTIFS('Calendar Calcs'!$E$2:$E1134,BJ$23,'Calendar Calcs'!$D$2:$D1134,"&lt;="&amp;WEEKDAY($V167)))))</f>
        <v>1</v>
      </c>
      <c r="BK167" s="69">
        <f t="shared" si="47"/>
        <v>6</v>
      </c>
      <c r="BN167" s="69" t="str">
        <f>IF(T167&gt;0,"FTE",IF(Cover!$E$47="Weekly",IF(S167&gt;29.75,"FTE","PTE"),IF(S167&gt;59.75,"FTE","PTE")))</f>
        <v>PTE</v>
      </c>
      <c r="BO167" s="69">
        <f>IF(BN167="FTE",30,IF(Cover!$E$47="Weekly",'STEP 2 EE Data'!S167,'STEP 2 EE Data'!S167/2))</f>
        <v>0</v>
      </c>
      <c r="BP167" s="209">
        <f t="shared" si="51"/>
        <v>0</v>
      </c>
      <c r="BQ167" s="209">
        <f t="shared" si="52"/>
        <v>0</v>
      </c>
      <c r="BR167" s="209">
        <f t="shared" si="53"/>
        <v>0</v>
      </c>
      <c r="BS167" s="209">
        <f t="shared" si="54"/>
        <v>0</v>
      </c>
      <c r="BT167" s="209">
        <f t="shared" si="55"/>
        <v>0</v>
      </c>
      <c r="BU167" s="209">
        <f t="shared" si="56"/>
        <v>0</v>
      </c>
      <c r="BV167" s="209">
        <f t="shared" si="57"/>
        <v>0</v>
      </c>
      <c r="BW167" s="209">
        <f t="shared" si="58"/>
        <v>0</v>
      </c>
      <c r="BX167" s="209">
        <f t="shared" si="59"/>
        <v>0</v>
      </c>
      <c r="CC167" s="210" t="str">
        <f>IF(B167="","",IF(C167="",IF(Cover!$E$47="Weekly",'STEP 3 EE Comp'!BI172*8,'STEP 3 EE Comp'!BI172*4),IF(Cover!$E$47="Weekly",'STEP 3 EE Comp'!BI172,'STEP 3 EE Comp'!BI172)))</f>
        <v/>
      </c>
      <c r="CD167" s="82" t="str">
        <f t="shared" si="60"/>
        <v/>
      </c>
      <c r="CE167" s="417">
        <f t="shared" si="61"/>
        <v>1</v>
      </c>
      <c r="CF167" s="82" t="str">
        <f t="shared" si="62"/>
        <v>Good</v>
      </c>
      <c r="CG167" s="82">
        <f t="shared" si="63"/>
        <v>0</v>
      </c>
      <c r="CH167" s="234">
        <f t="shared" si="64"/>
        <v>0</v>
      </c>
    </row>
    <row r="168" spans="1:86" s="69" customFormat="1" x14ac:dyDescent="0.3">
      <c r="A168" s="554"/>
      <c r="B168" s="478"/>
      <c r="C168" s="52"/>
      <c r="D168" s="565"/>
      <c r="E168" s="52"/>
      <c r="F168" s="507"/>
      <c r="G168" s="210">
        <f t="shared" si="65"/>
        <v>0</v>
      </c>
      <c r="H168" s="82">
        <f t="shared" si="46"/>
        <v>0</v>
      </c>
      <c r="I168" s="211"/>
      <c r="J168" s="441" t="s">
        <v>21</v>
      </c>
      <c r="K168" s="441" t="s">
        <v>21</v>
      </c>
      <c r="L168" s="441" t="s">
        <v>21</v>
      </c>
      <c r="M168" s="441" t="s">
        <v>21</v>
      </c>
      <c r="N168" s="568" t="s">
        <v>21</v>
      </c>
      <c r="O168" s="211"/>
      <c r="P168" s="212" t="str">
        <f>IF(B168="","",
IF(AND(V168="",W168="",B168&lt;&gt;""),"Employed",
IF(AND(V168&lt;&gt;"",W168="",B168&lt;&gt;""),"Terminated",
IF(AND(V168&lt;&gt;"",W168&lt;&gt;"",B168&lt;&gt;""),IF(W168&lt;Cover!$E$43,"Employed","Furloughed"),
IF(AND(V168="",W168&lt;&gt;"",B168&lt;&gt;""),IF(W168&lt;Cover!$E$43,"Employed","Rehired"))))))</f>
        <v/>
      </c>
      <c r="Q168" s="211"/>
      <c r="R168" s="536"/>
      <c r="S168" s="563"/>
      <c r="T168" s="536"/>
      <c r="U168" s="82">
        <f>IF(Cover!$E$47="Weekly",IF(T168&gt;0,T168,R168*S168),IF(T168&gt;0,T168,R168*S168)/2)</f>
        <v>0</v>
      </c>
      <c r="V168" s="564"/>
      <c r="W168" s="564"/>
      <c r="Y168" s="213" t="str">
        <f>IF($B168="","",IF('Actual Allocation Calc'!$AH$78="A",
IF($P168="Employed",$U168/7*BJ168,
IF(AND($P168="Terminated"),($U168/7*AP168),
IF(AND($P168="Furloughed"),($U168/7*AP168)+($U168/7*AZ168),
IF(AND($P168="Rehired"),($U168/7*AZ168),
IF(AND($P168="Terminated",AP168&gt;0),$U168,
IF($P168="Furloughed",IF(AP168&gt;0,$U168)+IF(AZ168&gt;0,$U168),
IF($P168="Rehired",IF(AZ168&gt;0,$U168)))))))),IF('Actual Allocation Calc'!$AH$78="C",'Actual Allocation Calc'!L168,'Actual Allocation Calc'!U168+IF($P168="Employed",$U168/7*BJ168,
IF(AND($P168="Terminated"),($U168/7*AP168),
IF(AND($P168="Furloughed"),($U168/7*AP168)+($U168/7*AZ168),
IF(AND($P168="Rehired"),($U168/7*AZ168),
IF(AND($P168="Terminated",AP168&gt;0),$U168,
IF($P168="Furloughed",IF(AP168&gt;0,$U168)+IF(AZ168&gt;0,$U168),
IF($P168="Rehired",IF(AZ168&gt;0,$U168))))))))*'Actual Allocation Calc'!$AH$99)))</f>
        <v/>
      </c>
      <c r="Z168" s="210" t="str">
        <f>IF($B168="","",IF('Actual Allocation Calc'!$AI$78="A",
IF($P168="Employed",$U168,
IF(AND($P168="Terminated"),($U168/7*AQ168),
IF(AND($P168="Furloughed"),($U168/7*AQ168)+($U168/7*BA168),
IF(AND($P168="Rehired"),($U168/7*BA168),
IF(AND($P168="Terminated",AQ168&gt;0),$U168,
IF($P168="Furloughed",IF(AQ168&gt;0,$U168)+IF(BA168&gt;0,$U168),
IF($P168="Rehired",IF(BA168&gt;0,$U168)))))))),IF('Actual Allocation Calc'!$AI$78="C",'Actual Allocation Calc'!M168,'Actual Allocation Calc'!V168+IF($P168="Employed",$U168,
IF(AND($P168="Terminated"),($U168/7*AQ168),
IF(AND($P168="Furloughed"),($U168/7*AQ168)+($U168/7*BA168),
IF(AND($P168="Rehired"),($U168/7*BA168),
IF(AND($P168="Terminated",AQ168&gt;0),$U168,
IF($P168="Furloughed",IF(AQ168&gt;0,$U168)+IF(BA168&gt;0,$U168),
IF($P168="Rehired",IF(BA168&gt;0,$U168))))))))*'Actual Allocation Calc'!$AI$99)))</f>
        <v/>
      </c>
      <c r="AA168" s="210" t="str">
        <f>IF($B168="","",IF('Actual Allocation Calc'!$AJ$78="A",
IF($P168="Employed",$U168,
IF(AND($P168="Terminated"),($U168/7*AR168),
IF(AND($P168="Furloughed"),($U168/7*AR168)+($U168/7*BB168),
IF(AND($P168="Rehired"),($U168/7*BB168),
IF(AND($P168="Terminated",AR168&gt;0),$U168,
IF($P168="Furloughed",IF(AR168&gt;0,$U168)+IF(BB168&gt;0,$U168),
IF($P168="Rehired",IF(BB168&gt;0,$U168)))))))),IF('Actual Allocation Calc'!$AJ$78="C",'Actual Allocation Calc'!N168,'Actual Allocation Calc'!W168+IF($P168="Employed",$U168,
IF(AND($P168="Terminated"),($U168/7*AR168),
IF(AND($P168="Furloughed"),($U168/7*AR168)+($U168/7*BB168),
IF(AND($P168="Rehired"),($U168/7*BB168),
IF(AND($P168="Terminated",AR168&gt;0),$U168,
IF($P168="Furloughed",IF(AR168&gt;0,$U168)+IF(BB168&gt;0,$U168),
IF($P168="Rehired",IF(BB168&gt;0,$U168))))))))*'Actual Allocation Calc'!$AJ$99)))</f>
        <v/>
      </c>
      <c r="AB168" s="210" t="str">
        <f>IF($B168="","",IF('Actual Allocation Calc'!$AK$78="A",
IF($P168="Employed",$U168,
IF(AND($P168="Terminated"),($U168/7*AS168),
IF(AND($P168="Furloughed"),($U168/7*AS168)+($U168/7*BC168),
IF(AND($P168="Rehired"),($U168/7*BC168),
IF(AND($P168="Terminated",AS168&gt;0),$U168,
IF($P168="Furloughed",IF(AS168&gt;0,$U168)+IF(BC168&gt;0,$U168),
IF($P168="Rehired",IF(BC168&gt;0,$U168)))))))),IF('Actual Allocation Calc'!$AK$78="C",'Actual Allocation Calc'!O168,'Actual Allocation Calc'!X168+IF($P168="Employed",$U168,
IF(AND($P168="Terminated"),($U168/7*AS168),
IF(AND($P168="Furloughed"),($U168/7*AS168)+($U168/7*BC168),
IF(AND($P168="Rehired"),($U168/7*BC168),
IF(AND($P168="Terminated",AS168&gt;0),$U168,
IF($P168="Furloughed",IF(AS168&gt;0,$U168)+IF(BC168&gt;0,$U168),
IF($P168="Rehired",IF(BC168&gt;0,$U168))))))))*'Actual Allocation Calc'!$AK$99)))</f>
        <v/>
      </c>
      <c r="AC168" s="210" t="str">
        <f>IF($B168="","",IF('Actual Allocation Calc'!$AL$78="A",
IF($P168="Employed",$U168,
IF(AND($P168="Terminated"),($U168/7*AT168),
IF(AND($P168="Furloughed"),($U168/7*AT168)+($U168/7*BD168),
IF(AND($P168="Rehired"),($U168/7*BD168),
IF(AND($P168="Terminated",AT168&gt;0),$U168,
IF($P168="Furloughed",IF(AT168&gt;0,$U168)+IF(BD168&gt;0,$U168),
IF($P168="Rehired",IF(BD168&gt;0,$U168)))))))),IF('Actual Allocation Calc'!$AL$78="C",'Actual Allocation Calc'!P168,'Actual Allocation Calc'!Y168+IF($P168="Employed",$U168,
IF(AND($P168="Terminated"),($U168/7*AT168),
IF(AND($P168="Furloughed"),($U168/7*AT168)+($U168/7*BD168),
IF(AND($P168="Rehired"),($U168/7*BD168),
IF(AND($P168="Terminated",AT168&gt;0),$U168,
IF($P168="Furloughed",IF(AT168&gt;0,$U168)+IF(BD168&gt;0,$U168),
IF($P168="Rehired",IF(BD168&gt;0,$U168))))))))*'Actual Allocation Calc'!$AL$99)))</f>
        <v/>
      </c>
      <c r="AD168" s="210" t="str">
        <f>IF($B168="","",IF('Actual Allocation Calc'!$AM$78="A",
IF($P168="Employed",$U168,
IF(AND($P168="Terminated"),($U168/7*AU168),
IF(AND($P168="Furloughed"),($U168/7*AU168)+($U168/7*BE168),
IF(AND($P168="Rehired"),($U168/7*BE168),
IF(AND($P168="Terminated",AU168&gt;0),$U168,
IF($P168="Furloughed",IF(AU168&gt;0,$U168)+IF(BE168&gt;0,$U168),
IF($P168="Rehired",IF(BE168&gt;0,$U168)))))))),IF('Actual Allocation Calc'!$AM$78="C",'Actual Allocation Calc'!Q168,'Actual Allocation Calc'!Z168+IF($P168="Employed",$U168,
IF(AND($P168="Terminated"),($U168/7*AU168),
IF(AND($P168="Furloughed"),($U168/7*AU168)+($U168/7*BE168),
IF(AND($P168="Rehired"),($U168/7*BE168),
IF(AND($P168="Terminated",AU168&gt;0),$U168,
IF($P168="Furloughed",IF(AU168&gt;0,$U168)+IF(BE168&gt;0,$U168),
IF($P168="Rehired",IF(BE168&gt;0,$U168))))))))*'Actual Allocation Calc'!$AM$99)))</f>
        <v/>
      </c>
      <c r="AE168" s="210" t="str">
        <f>IF($B168="","",IF('Actual Allocation Calc'!$AN$78="A",
IF($P168="Employed",$U168,
IF(AND($P168="Terminated"),($U168/7*AV168),
IF(AND($P168="Furloughed"),($U168/7*AV168)+($U168/7*BF168),
IF(AND($P168="Rehired"),($U168/7*BF168),
IF(AND($P168="Terminated",AV168&gt;0),$U168,
IF($P168="Furloughed",IF(AV168&gt;0,$U168)+IF(BF168&gt;0,$U168),
IF($P168="Rehired",IF(BF168&gt;0,$U168)))))))),IF('Actual Allocation Calc'!$AN$78="C",'Actual Allocation Calc'!R168,'Actual Allocation Calc'!AA168+IF($P168="Employed",$U168,
IF(AND($P168="Terminated"),($U168/7*AV168),
IF(AND($P168="Furloughed"),($U168/7*AV168)+($U168/7*BF168),
IF(AND($P168="Rehired"),($U168/7*BF168),
IF(AND($P168="Terminated",AV168&gt;0),$U168,
IF($P168="Furloughed",IF(AV168&gt;0,$U168)+IF(BF168&gt;0,$U168),
IF($P168="Rehired",IF(BF168&gt;0,$U168))))))))*'Actual Allocation Calc'!$AN$99)))</f>
        <v/>
      </c>
      <c r="AF168" s="210" t="str">
        <f>IF($B168="","",IF('Actual Allocation Calc'!$AO$78="A",
IF($P168="Employed",$U168,
IF(AND($P168="Terminated"),($U168/7*AW168),
IF(AND($P168="Furloughed"),($U168/7*AW168)+($U168/7*BG168),
IF(AND($P168="Rehired"),($U168/7*BG168),
IF(AND($P168="Terminated",AW168&gt;0),$U168,
IF($P168="Furloughed",IF(AW168&gt;0,$U168)+IF(BG168&gt;0,$U168),
IF($P168="Rehired",IF(BG168&gt;0,$U168)))))))),IF('Actual Allocation Calc'!$AO$78="C",'Actual Allocation Calc'!S168,'Actual Allocation Calc'!AB168+IF($P168="Employed",$U168,
IF(AND($P168="Terminated"),($U168/7*AW168),
IF(AND($P168="Furloughed"),($U168/7*AW168)+($U168/7*BG168),
IF(AND($P168="Rehired"),($U168/7*BG168),
IF(AND($P168="Terminated",AW168&gt;0),$U168,
IF($P168="Furloughed",IF(AW168&gt;0,$U168)+IF(BG168&gt;0,$U168),
IF($P168="Rehired",IF(BG168&gt;0,$U168))))))))*'Actual Allocation Calc'!$AO$99)))</f>
        <v/>
      </c>
      <c r="AG168" s="210" t="str">
        <f>IF($B168="","",IF('Actual Allocation Calc'!$AP$78="A",
IF($P168="Employed",$U168/7*BK168,
IF(AND($P168="Terminated"),($U168/7*AX168),
IF(AND($P168="Furloughed"),($U168/7*AX168)+($U168/7*BH168),
IF(AND($P168="Rehired"),($U168/7*BH168),
IF(AND($P168="Terminated",AX168&gt;0),$U168,
IF($P168="Furloughed",IF(AX168&gt;0,$U168)+IF(BH168&gt;0,$U168),
IF($P168="Rehired",IF(BH168&gt;0,$U168)))))))),IF('Actual Allocation Calc'!$AP$78="C",'Actual Allocation Calc'!T168,'Actual Allocation Calc'!AC168+IF($P168="Employed",$U168/7*BK168,
IF(AND($P168="Terminated"),($U168/7*AX168),
IF(AND($P168="Furloughed"),($U168/7*AX168)+($U168/7*BH168),
IF(AND($P168="Rehired"),($U168/7*BH168),
IF(AND($P168="Terminated",AX168&gt;0),$U168,
IF($P168="Furloughed",IF(AX168&gt;0,$U168)+IF(BH168&gt;0,$U168),
IF($P168="Rehired",IF(BH168&gt;0,$U168))))))))*'Actual Allocation Calc'!$AP$99)))</f>
        <v/>
      </c>
      <c r="AH168" s="536"/>
      <c r="AI168" s="82">
        <f t="shared" si="66"/>
        <v>0</v>
      </c>
      <c r="AJ168" s="210">
        <f t="shared" si="48"/>
        <v>0</v>
      </c>
      <c r="AK168" s="397" t="str">
        <f t="shared" si="49"/>
        <v/>
      </c>
      <c r="AM168" s="173"/>
      <c r="AO168" s="214" t="str">
        <f>IFERROR(IF($V168="","",VLOOKUP(V168,'Calendar Calcs'!$B$2:$E1135,4,FALSE)),0)</f>
        <v/>
      </c>
      <c r="AP168" s="69" t="str">
        <f>IF($AO168="","", IF($AO168&lt;AP$23,0,IF($AO168&gt;AP$23,COUNTIFS('Calendar Calcs'!$E$2:$E1135,AP$23),COUNTIFS('Calendar Calcs'!$E$2:$E1135,AP$23,'Calendar Calcs'!$D$2:$D1135,"&lt;="&amp;WEEKDAY($V168)))))</f>
        <v/>
      </c>
      <c r="AQ168" s="69" t="str">
        <f>IF($AO168="","", IF($AO168&lt;AQ$23,0,IF($AO168&gt;AQ$23,COUNTIFS('Calendar Calcs'!$E$2:$E1135,AQ$23),COUNTIFS('Calendar Calcs'!$E$2:$E1135,AQ$23,'Calendar Calcs'!$D$2:$D1135,"&lt;="&amp;WEEKDAY($V168)))))</f>
        <v/>
      </c>
      <c r="AR168" s="69" t="str">
        <f>IF($AO168="","", IF($AO168&lt;AR$23,0,IF($AO168&gt;AR$23,COUNTIFS('Calendar Calcs'!$E$2:$E1135,AR$23),COUNTIFS('Calendar Calcs'!$E$2:$E1135,AR$23,'Calendar Calcs'!$D$2:$D1135,"&lt;="&amp;WEEKDAY($V168)))))</f>
        <v/>
      </c>
      <c r="AS168" s="69" t="str">
        <f>IF($AO168="","", IF($AO168&lt;AS$23,0,IF($AO168&gt;AS$23,COUNTIFS('Calendar Calcs'!$E$2:$E1135,AS$23),COUNTIFS('Calendar Calcs'!$E$2:$E1135,AS$23,'Calendar Calcs'!$D$2:$D1135,"&lt;="&amp;WEEKDAY($V168)))))</f>
        <v/>
      </c>
      <c r="AT168" s="69" t="str">
        <f>IF($AO168="","", IF($AO168&lt;AT$23,0,IF($AO168&gt;AT$23,COUNTIFS('Calendar Calcs'!$E$2:$E1135,AT$23),COUNTIFS('Calendar Calcs'!$E$2:$E1135,AT$23,'Calendar Calcs'!$D$2:$D1135,"&lt;="&amp;WEEKDAY($V168)))))</f>
        <v/>
      </c>
      <c r="AU168" s="69" t="str">
        <f>IF($AO168="","", IF($AO168&lt;AU$23,0,IF($AO168&gt;AU$23,COUNTIFS('Calendar Calcs'!$E$2:$E1135,AU$23),COUNTIFS('Calendar Calcs'!$E$2:$E1135,AU$23,'Calendar Calcs'!$D$2:$D1135,"&lt;="&amp;WEEKDAY($V168)))))</f>
        <v/>
      </c>
      <c r="AV168" s="69" t="str">
        <f>IF($AO168="","", IF($AO168&lt;AV$23,0,IF($AO168&gt;AV$23,COUNTIFS('Calendar Calcs'!$E$2:$E1135,AV$23),COUNTIFS('Calendar Calcs'!$E$2:$E1135,AV$23,'Calendar Calcs'!$D$2:$D1135,"&lt;="&amp;WEEKDAY($V168)))))</f>
        <v/>
      </c>
      <c r="AW168" s="69" t="str">
        <f>IF($AO168="","", IF($AO168&lt;AW$23,0,IF($AO168&gt;AW$23,COUNTIFS('Calendar Calcs'!$E$2:$E1135,AW$23),COUNTIFS('Calendar Calcs'!$E$2:$E1135,AW$23,'Calendar Calcs'!$D$2:$D1135,"&lt;="&amp;WEEKDAY($V168)))))</f>
        <v/>
      </c>
      <c r="AX168" s="69" t="str">
        <f>IF($AO168="","", IF($AO168&lt;AX$23,0,IF($AO168&gt;AX$23,COUNTIFS('Calendar Calcs'!$E$2:$E1135,AX$23),COUNTIFS('Calendar Calcs'!$E$2:$E1135,AX$23,'Calendar Calcs'!$D$2:$D1135,"&lt;="&amp;WEEKDAY($V168)))))</f>
        <v/>
      </c>
      <c r="AY168" s="69" t="str">
        <f>IF($W168="","",VLOOKUP($W168,'Calendar Calcs'!$B$2:$E1135,4,FALSE))</f>
        <v/>
      </c>
      <c r="AZ168" s="69" t="str">
        <f>IF($AY168="","",IF($AY168&gt;AZ$23,0,IF($AY168&lt;AZ$23,COUNTIFS('Calendar Calcs'!$E$2:$E1135,AZ$23),COUNTIFS('Calendar Calcs'!$E$2:$E1135,AZ$23,'Calendar Calcs'!$D$2:$D1135,"&gt;="&amp;WEEKDAY($W168)))))</f>
        <v/>
      </c>
      <c r="BA168" s="69" t="str">
        <f>IF($AY168="","",IF($AY168&gt;BA$23,0,IF($AY168&lt;BA$23,COUNTIFS('Calendar Calcs'!$E$2:$E1135,BA$23),COUNTIFS('Calendar Calcs'!$E$2:$E1135,BA$23,'Calendar Calcs'!$D$2:$D1135,"&gt;="&amp;WEEKDAY($W168)))))</f>
        <v/>
      </c>
      <c r="BB168" s="69" t="str">
        <f>IF($AY168="","",IF($AY168&gt;BB$23,0,IF($AY168&lt;BB$23,COUNTIFS('Calendar Calcs'!$E$2:$E1135,BB$23),COUNTIFS('Calendar Calcs'!$E$2:$E1135,BB$23,'Calendar Calcs'!$D$2:$D1135,"&gt;="&amp;WEEKDAY($W168)))))</f>
        <v/>
      </c>
      <c r="BC168" s="69" t="str">
        <f>IF($AY168="","",IF($AY168&gt;BC$23,0,IF($AY168&lt;BC$23,COUNTIFS('Calendar Calcs'!$E$2:$E1135,BC$23),COUNTIFS('Calendar Calcs'!$E$2:$E1135,BC$23,'Calendar Calcs'!$D$2:$D1135,"&gt;="&amp;WEEKDAY($W168)))))</f>
        <v/>
      </c>
      <c r="BD168" s="69" t="str">
        <f>IF($AY168="","",IF($AY168&gt;BD$23,0,IF($AY168&lt;BD$23,COUNTIFS('Calendar Calcs'!$E$2:$E1135,BD$23),COUNTIFS('Calendar Calcs'!$E$2:$E1135,BD$23,'Calendar Calcs'!$D$2:$D1135,"&gt;="&amp;WEEKDAY($W168)))))</f>
        <v/>
      </c>
      <c r="BE168" s="69" t="str">
        <f>IF($AY168="","",IF($AY168&gt;BE$23,0,IF($AY168&lt;BE$23,COUNTIFS('Calendar Calcs'!$E$2:$E1135,BE$23),COUNTIFS('Calendar Calcs'!$E$2:$E1135,BE$23,'Calendar Calcs'!$D$2:$D1135,"&gt;="&amp;WEEKDAY($W168)))))</f>
        <v/>
      </c>
      <c r="BF168" s="69" t="str">
        <f>IF($AY168="","",IF($AY168&gt;BF$23,0,IF($AY168&lt;BF$23,COUNTIFS('Calendar Calcs'!$E$2:$E1135,BF$23),COUNTIFS('Calendar Calcs'!$E$2:$E1135,BF$23,'Calendar Calcs'!$D$2:$D1135,"&gt;="&amp;WEEKDAY($W168)))))</f>
        <v/>
      </c>
      <c r="BG168" s="69" t="str">
        <f>IF($AY168="","",IF($AY168&gt;BG$23,0,IF($AY168&lt;BG$23,COUNTIFS('Calendar Calcs'!$E$2:$E1135,BG$23),COUNTIFS('Calendar Calcs'!$E$2:$E1135,BG$23,'Calendar Calcs'!$D$2:$D1135,"&gt;="&amp;WEEKDAY($W168)))))</f>
        <v/>
      </c>
      <c r="BH168" s="69">
        <f t="shared" si="50"/>
        <v>6</v>
      </c>
      <c r="BI168" s="69">
        <f>IF(Cover!$E$43="","",VLOOKUP(Cover!$E$43,'Calendar Calcs'!$B$2:$E1135,4,FALSE))</f>
        <v>1</v>
      </c>
      <c r="BJ168" s="69">
        <f>IF($BI168="","", IF($BI168&lt;BJ$23,0,IF($BI168&gt;=BJ$23,COUNTIFS('Calendar Calcs'!$E$2:$E1135,BJ$23),COUNTIFS('Calendar Calcs'!$E$2:$E1135,BJ$23,'Calendar Calcs'!$D$2:$D1135,"&lt;="&amp;WEEKDAY($V168)))))</f>
        <v>1</v>
      </c>
      <c r="BK168" s="69">
        <f t="shared" si="47"/>
        <v>6</v>
      </c>
      <c r="BN168" s="69" t="str">
        <f>IF(T168&gt;0,"FTE",IF(Cover!$E$47="Weekly",IF(S168&gt;29.75,"FTE","PTE"),IF(S168&gt;59.75,"FTE","PTE")))</f>
        <v>PTE</v>
      </c>
      <c r="BO168" s="69">
        <f>IF(BN168="FTE",30,IF(Cover!$E$47="Weekly",'STEP 2 EE Data'!S168,'STEP 2 EE Data'!S168/2))</f>
        <v>0</v>
      </c>
      <c r="BP168" s="209">
        <f t="shared" si="51"/>
        <v>0</v>
      </c>
      <c r="BQ168" s="209">
        <f t="shared" si="52"/>
        <v>0</v>
      </c>
      <c r="BR168" s="209">
        <f t="shared" si="53"/>
        <v>0</v>
      </c>
      <c r="BS168" s="209">
        <f t="shared" si="54"/>
        <v>0</v>
      </c>
      <c r="BT168" s="209">
        <f t="shared" si="55"/>
        <v>0</v>
      </c>
      <c r="BU168" s="209">
        <f t="shared" si="56"/>
        <v>0</v>
      </c>
      <c r="BV168" s="209">
        <f t="shared" si="57"/>
        <v>0</v>
      </c>
      <c r="BW168" s="209">
        <f t="shared" si="58"/>
        <v>0</v>
      </c>
      <c r="BX168" s="209">
        <f t="shared" si="59"/>
        <v>0</v>
      </c>
      <c r="CC168" s="210" t="str">
        <f>IF(B168="","",IF(C168="",IF(Cover!$E$47="Weekly",'STEP 3 EE Comp'!BI173*8,'STEP 3 EE Comp'!BI173*4),IF(Cover!$E$47="Weekly",'STEP 3 EE Comp'!BI173,'STEP 3 EE Comp'!BI173)))</f>
        <v/>
      </c>
      <c r="CD168" s="82" t="str">
        <f t="shared" si="60"/>
        <v/>
      </c>
      <c r="CE168" s="417">
        <f t="shared" si="61"/>
        <v>1</v>
      </c>
      <c r="CF168" s="82" t="str">
        <f t="shared" si="62"/>
        <v>Good</v>
      </c>
      <c r="CG168" s="82">
        <f t="shared" si="63"/>
        <v>0</v>
      </c>
      <c r="CH168" s="234">
        <f t="shared" si="64"/>
        <v>0</v>
      </c>
    </row>
    <row r="169" spans="1:86" s="69" customFormat="1" x14ac:dyDescent="0.3">
      <c r="A169" s="530"/>
      <c r="B169" s="477"/>
      <c r="C169" s="52"/>
      <c r="D169" s="565"/>
      <c r="E169" s="52"/>
      <c r="F169" s="507"/>
      <c r="G169" s="210">
        <f t="shared" si="65"/>
        <v>0</v>
      </c>
      <c r="H169" s="82">
        <f t="shared" si="46"/>
        <v>0</v>
      </c>
      <c r="I169" s="211"/>
      <c r="J169" s="441" t="s">
        <v>21</v>
      </c>
      <c r="K169" s="441" t="s">
        <v>21</v>
      </c>
      <c r="L169" s="441" t="s">
        <v>21</v>
      </c>
      <c r="M169" s="441" t="s">
        <v>21</v>
      </c>
      <c r="N169" s="568" t="s">
        <v>21</v>
      </c>
      <c r="O169" s="211"/>
      <c r="P169" s="212" t="str">
        <f>IF(B169="","",
IF(AND(V169="",W169="",B169&lt;&gt;""),"Employed",
IF(AND(V169&lt;&gt;"",W169="",B169&lt;&gt;""),"Terminated",
IF(AND(V169&lt;&gt;"",W169&lt;&gt;"",B169&lt;&gt;""),IF(W169&lt;Cover!$E$43,"Employed","Furloughed"),
IF(AND(V169="",W169&lt;&gt;"",B169&lt;&gt;""),IF(W169&lt;Cover!$E$43,"Employed","Rehired"))))))</f>
        <v/>
      </c>
      <c r="Q169" s="211"/>
      <c r="R169" s="536"/>
      <c r="S169" s="563"/>
      <c r="T169" s="536"/>
      <c r="U169" s="82">
        <f>IF(Cover!$E$47="Weekly",IF(T169&gt;0,T169,R169*S169),IF(T169&gt;0,T169,R169*S169)/2)</f>
        <v>0</v>
      </c>
      <c r="V169" s="564"/>
      <c r="W169" s="564"/>
      <c r="Y169" s="213" t="str">
        <f>IF($B169="","",IF('Actual Allocation Calc'!$AH$78="A",
IF($P169="Employed",$U169/7*BJ169,
IF(AND($P169="Terminated"),($U169/7*AP169),
IF(AND($P169="Furloughed"),($U169/7*AP169)+($U169/7*AZ169),
IF(AND($P169="Rehired"),($U169/7*AZ169),
IF(AND($P169="Terminated",AP169&gt;0),$U169,
IF($P169="Furloughed",IF(AP169&gt;0,$U169)+IF(AZ169&gt;0,$U169),
IF($P169="Rehired",IF(AZ169&gt;0,$U169)))))))),IF('Actual Allocation Calc'!$AH$78="C",'Actual Allocation Calc'!L169,'Actual Allocation Calc'!U169+IF($P169="Employed",$U169/7*BJ169,
IF(AND($P169="Terminated"),($U169/7*AP169),
IF(AND($P169="Furloughed"),($U169/7*AP169)+($U169/7*AZ169),
IF(AND($P169="Rehired"),($U169/7*AZ169),
IF(AND($P169="Terminated",AP169&gt;0),$U169,
IF($P169="Furloughed",IF(AP169&gt;0,$U169)+IF(AZ169&gt;0,$U169),
IF($P169="Rehired",IF(AZ169&gt;0,$U169))))))))*'Actual Allocation Calc'!$AH$99)))</f>
        <v/>
      </c>
      <c r="Z169" s="210" t="str">
        <f>IF($B169="","",IF('Actual Allocation Calc'!$AI$78="A",
IF($P169="Employed",$U169,
IF(AND($P169="Terminated"),($U169/7*AQ169),
IF(AND($P169="Furloughed"),($U169/7*AQ169)+($U169/7*BA169),
IF(AND($P169="Rehired"),($U169/7*BA169),
IF(AND($P169="Terminated",AQ169&gt;0),$U169,
IF($P169="Furloughed",IF(AQ169&gt;0,$U169)+IF(BA169&gt;0,$U169),
IF($P169="Rehired",IF(BA169&gt;0,$U169)))))))),IF('Actual Allocation Calc'!$AI$78="C",'Actual Allocation Calc'!M169,'Actual Allocation Calc'!V169+IF($P169="Employed",$U169,
IF(AND($P169="Terminated"),($U169/7*AQ169),
IF(AND($P169="Furloughed"),($U169/7*AQ169)+($U169/7*BA169),
IF(AND($P169="Rehired"),($U169/7*BA169),
IF(AND($P169="Terminated",AQ169&gt;0),$U169,
IF($P169="Furloughed",IF(AQ169&gt;0,$U169)+IF(BA169&gt;0,$U169),
IF($P169="Rehired",IF(BA169&gt;0,$U169))))))))*'Actual Allocation Calc'!$AI$99)))</f>
        <v/>
      </c>
      <c r="AA169" s="210" t="str">
        <f>IF($B169="","",IF('Actual Allocation Calc'!$AJ$78="A",
IF($P169="Employed",$U169,
IF(AND($P169="Terminated"),($U169/7*AR169),
IF(AND($P169="Furloughed"),($U169/7*AR169)+($U169/7*BB169),
IF(AND($P169="Rehired"),($U169/7*BB169),
IF(AND($P169="Terminated",AR169&gt;0),$U169,
IF($P169="Furloughed",IF(AR169&gt;0,$U169)+IF(BB169&gt;0,$U169),
IF($P169="Rehired",IF(BB169&gt;0,$U169)))))))),IF('Actual Allocation Calc'!$AJ$78="C",'Actual Allocation Calc'!N169,'Actual Allocation Calc'!W169+IF($P169="Employed",$U169,
IF(AND($P169="Terminated"),($U169/7*AR169),
IF(AND($P169="Furloughed"),($U169/7*AR169)+($U169/7*BB169),
IF(AND($P169="Rehired"),($U169/7*BB169),
IF(AND($P169="Terminated",AR169&gt;0),$U169,
IF($P169="Furloughed",IF(AR169&gt;0,$U169)+IF(BB169&gt;0,$U169),
IF($P169="Rehired",IF(BB169&gt;0,$U169))))))))*'Actual Allocation Calc'!$AJ$99)))</f>
        <v/>
      </c>
      <c r="AB169" s="210" t="str">
        <f>IF($B169="","",IF('Actual Allocation Calc'!$AK$78="A",
IF($P169="Employed",$U169,
IF(AND($P169="Terminated"),($U169/7*AS169),
IF(AND($P169="Furloughed"),($U169/7*AS169)+($U169/7*BC169),
IF(AND($P169="Rehired"),($U169/7*BC169),
IF(AND($P169="Terminated",AS169&gt;0),$U169,
IF($P169="Furloughed",IF(AS169&gt;0,$U169)+IF(BC169&gt;0,$U169),
IF($P169="Rehired",IF(BC169&gt;0,$U169)))))))),IF('Actual Allocation Calc'!$AK$78="C",'Actual Allocation Calc'!O169,'Actual Allocation Calc'!X169+IF($P169="Employed",$U169,
IF(AND($P169="Terminated"),($U169/7*AS169),
IF(AND($P169="Furloughed"),($U169/7*AS169)+($U169/7*BC169),
IF(AND($P169="Rehired"),($U169/7*BC169),
IF(AND($P169="Terminated",AS169&gt;0),$U169,
IF($P169="Furloughed",IF(AS169&gt;0,$U169)+IF(BC169&gt;0,$U169),
IF($P169="Rehired",IF(BC169&gt;0,$U169))))))))*'Actual Allocation Calc'!$AK$99)))</f>
        <v/>
      </c>
      <c r="AC169" s="210" t="str">
        <f>IF($B169="","",IF('Actual Allocation Calc'!$AL$78="A",
IF($P169="Employed",$U169,
IF(AND($P169="Terminated"),($U169/7*AT169),
IF(AND($P169="Furloughed"),($U169/7*AT169)+($U169/7*BD169),
IF(AND($P169="Rehired"),($U169/7*BD169),
IF(AND($P169="Terminated",AT169&gt;0),$U169,
IF($P169="Furloughed",IF(AT169&gt;0,$U169)+IF(BD169&gt;0,$U169),
IF($P169="Rehired",IF(BD169&gt;0,$U169)))))))),IF('Actual Allocation Calc'!$AL$78="C",'Actual Allocation Calc'!P169,'Actual Allocation Calc'!Y169+IF($P169="Employed",$U169,
IF(AND($P169="Terminated"),($U169/7*AT169),
IF(AND($P169="Furloughed"),($U169/7*AT169)+($U169/7*BD169),
IF(AND($P169="Rehired"),($U169/7*BD169),
IF(AND($P169="Terminated",AT169&gt;0),$U169,
IF($P169="Furloughed",IF(AT169&gt;0,$U169)+IF(BD169&gt;0,$U169),
IF($P169="Rehired",IF(BD169&gt;0,$U169))))))))*'Actual Allocation Calc'!$AL$99)))</f>
        <v/>
      </c>
      <c r="AD169" s="210" t="str">
        <f>IF($B169="","",IF('Actual Allocation Calc'!$AM$78="A",
IF($P169="Employed",$U169,
IF(AND($P169="Terminated"),($U169/7*AU169),
IF(AND($P169="Furloughed"),($U169/7*AU169)+($U169/7*BE169),
IF(AND($P169="Rehired"),($U169/7*BE169),
IF(AND($P169="Terminated",AU169&gt;0),$U169,
IF($P169="Furloughed",IF(AU169&gt;0,$U169)+IF(BE169&gt;0,$U169),
IF($P169="Rehired",IF(BE169&gt;0,$U169)))))))),IF('Actual Allocation Calc'!$AM$78="C",'Actual Allocation Calc'!Q169,'Actual Allocation Calc'!Z169+IF($P169="Employed",$U169,
IF(AND($P169="Terminated"),($U169/7*AU169),
IF(AND($P169="Furloughed"),($U169/7*AU169)+($U169/7*BE169),
IF(AND($P169="Rehired"),($U169/7*BE169),
IF(AND($P169="Terminated",AU169&gt;0),$U169,
IF($P169="Furloughed",IF(AU169&gt;0,$U169)+IF(BE169&gt;0,$U169),
IF($P169="Rehired",IF(BE169&gt;0,$U169))))))))*'Actual Allocation Calc'!$AM$99)))</f>
        <v/>
      </c>
      <c r="AE169" s="210" t="str">
        <f>IF($B169="","",IF('Actual Allocation Calc'!$AN$78="A",
IF($P169="Employed",$U169,
IF(AND($P169="Terminated"),($U169/7*AV169),
IF(AND($P169="Furloughed"),($U169/7*AV169)+($U169/7*BF169),
IF(AND($P169="Rehired"),($U169/7*BF169),
IF(AND($P169="Terminated",AV169&gt;0),$U169,
IF($P169="Furloughed",IF(AV169&gt;0,$U169)+IF(BF169&gt;0,$U169),
IF($P169="Rehired",IF(BF169&gt;0,$U169)))))))),IF('Actual Allocation Calc'!$AN$78="C",'Actual Allocation Calc'!R169,'Actual Allocation Calc'!AA169+IF($P169="Employed",$U169,
IF(AND($P169="Terminated"),($U169/7*AV169),
IF(AND($P169="Furloughed"),($U169/7*AV169)+($U169/7*BF169),
IF(AND($P169="Rehired"),($U169/7*BF169),
IF(AND($P169="Terminated",AV169&gt;0),$U169,
IF($P169="Furloughed",IF(AV169&gt;0,$U169)+IF(BF169&gt;0,$U169),
IF($P169="Rehired",IF(BF169&gt;0,$U169))))))))*'Actual Allocation Calc'!$AN$99)))</f>
        <v/>
      </c>
      <c r="AF169" s="210" t="str">
        <f>IF($B169="","",IF('Actual Allocation Calc'!$AO$78="A",
IF($P169="Employed",$U169,
IF(AND($P169="Terminated"),($U169/7*AW169),
IF(AND($P169="Furloughed"),($U169/7*AW169)+($U169/7*BG169),
IF(AND($P169="Rehired"),($U169/7*BG169),
IF(AND($P169="Terminated",AW169&gt;0),$U169,
IF($P169="Furloughed",IF(AW169&gt;0,$U169)+IF(BG169&gt;0,$U169),
IF($P169="Rehired",IF(BG169&gt;0,$U169)))))))),IF('Actual Allocation Calc'!$AO$78="C",'Actual Allocation Calc'!S169,'Actual Allocation Calc'!AB169+IF($P169="Employed",$U169,
IF(AND($P169="Terminated"),($U169/7*AW169),
IF(AND($P169="Furloughed"),($U169/7*AW169)+($U169/7*BG169),
IF(AND($P169="Rehired"),($U169/7*BG169),
IF(AND($P169="Terminated",AW169&gt;0),$U169,
IF($P169="Furloughed",IF(AW169&gt;0,$U169)+IF(BG169&gt;0,$U169),
IF($P169="Rehired",IF(BG169&gt;0,$U169))))))))*'Actual Allocation Calc'!$AO$99)))</f>
        <v/>
      </c>
      <c r="AG169" s="210" t="str">
        <f>IF($B169="","",IF('Actual Allocation Calc'!$AP$78="A",
IF($P169="Employed",$U169/7*BK169,
IF(AND($P169="Terminated"),($U169/7*AX169),
IF(AND($P169="Furloughed"),($U169/7*AX169)+($U169/7*BH169),
IF(AND($P169="Rehired"),($U169/7*BH169),
IF(AND($P169="Terminated",AX169&gt;0),$U169,
IF($P169="Furloughed",IF(AX169&gt;0,$U169)+IF(BH169&gt;0,$U169),
IF($P169="Rehired",IF(BH169&gt;0,$U169)))))))),IF('Actual Allocation Calc'!$AP$78="C",'Actual Allocation Calc'!T169,'Actual Allocation Calc'!AC169+IF($P169="Employed",$U169/7*BK169,
IF(AND($P169="Terminated"),($U169/7*AX169),
IF(AND($P169="Furloughed"),($U169/7*AX169)+($U169/7*BH169),
IF(AND($P169="Rehired"),($U169/7*BH169),
IF(AND($P169="Terminated",AX169&gt;0),$U169,
IF($P169="Furloughed",IF(AX169&gt;0,$U169)+IF(BH169&gt;0,$U169),
IF($P169="Rehired",IF(BH169&gt;0,$U169))))))))*'Actual Allocation Calc'!$AP$99)))</f>
        <v/>
      </c>
      <c r="AH169" s="536"/>
      <c r="AI169" s="82">
        <f t="shared" si="66"/>
        <v>0</v>
      </c>
      <c r="AJ169" s="210">
        <f t="shared" si="48"/>
        <v>0</v>
      </c>
      <c r="AK169" s="397" t="str">
        <f t="shared" si="49"/>
        <v/>
      </c>
      <c r="AM169" s="173"/>
      <c r="AO169" s="214" t="str">
        <f>IFERROR(IF($V169="","",VLOOKUP(V169,'Calendar Calcs'!$B$2:$E1136,4,FALSE)),0)</f>
        <v/>
      </c>
      <c r="AP169" s="69" t="str">
        <f>IF($AO169="","", IF($AO169&lt;AP$23,0,IF($AO169&gt;AP$23,COUNTIFS('Calendar Calcs'!$E$2:$E1136,AP$23),COUNTIFS('Calendar Calcs'!$E$2:$E1136,AP$23,'Calendar Calcs'!$D$2:$D1136,"&lt;="&amp;WEEKDAY($V169)))))</f>
        <v/>
      </c>
      <c r="AQ169" s="69" t="str">
        <f>IF($AO169="","", IF($AO169&lt;AQ$23,0,IF($AO169&gt;AQ$23,COUNTIFS('Calendar Calcs'!$E$2:$E1136,AQ$23),COUNTIFS('Calendar Calcs'!$E$2:$E1136,AQ$23,'Calendar Calcs'!$D$2:$D1136,"&lt;="&amp;WEEKDAY($V169)))))</f>
        <v/>
      </c>
      <c r="AR169" s="69" t="str">
        <f>IF($AO169="","", IF($AO169&lt;AR$23,0,IF($AO169&gt;AR$23,COUNTIFS('Calendar Calcs'!$E$2:$E1136,AR$23),COUNTIFS('Calendar Calcs'!$E$2:$E1136,AR$23,'Calendar Calcs'!$D$2:$D1136,"&lt;="&amp;WEEKDAY($V169)))))</f>
        <v/>
      </c>
      <c r="AS169" s="69" t="str">
        <f>IF($AO169="","", IF($AO169&lt;AS$23,0,IF($AO169&gt;AS$23,COUNTIFS('Calendar Calcs'!$E$2:$E1136,AS$23),COUNTIFS('Calendar Calcs'!$E$2:$E1136,AS$23,'Calendar Calcs'!$D$2:$D1136,"&lt;="&amp;WEEKDAY($V169)))))</f>
        <v/>
      </c>
      <c r="AT169" s="69" t="str">
        <f>IF($AO169="","", IF($AO169&lt;AT$23,0,IF($AO169&gt;AT$23,COUNTIFS('Calendar Calcs'!$E$2:$E1136,AT$23),COUNTIFS('Calendar Calcs'!$E$2:$E1136,AT$23,'Calendar Calcs'!$D$2:$D1136,"&lt;="&amp;WEEKDAY($V169)))))</f>
        <v/>
      </c>
      <c r="AU169" s="69" t="str">
        <f>IF($AO169="","", IF($AO169&lt;AU$23,0,IF($AO169&gt;AU$23,COUNTIFS('Calendar Calcs'!$E$2:$E1136,AU$23),COUNTIFS('Calendar Calcs'!$E$2:$E1136,AU$23,'Calendar Calcs'!$D$2:$D1136,"&lt;="&amp;WEEKDAY($V169)))))</f>
        <v/>
      </c>
      <c r="AV169" s="69" t="str">
        <f>IF($AO169="","", IF($AO169&lt;AV$23,0,IF($AO169&gt;AV$23,COUNTIFS('Calendar Calcs'!$E$2:$E1136,AV$23),COUNTIFS('Calendar Calcs'!$E$2:$E1136,AV$23,'Calendar Calcs'!$D$2:$D1136,"&lt;="&amp;WEEKDAY($V169)))))</f>
        <v/>
      </c>
      <c r="AW169" s="69" t="str">
        <f>IF($AO169="","", IF($AO169&lt;AW$23,0,IF($AO169&gt;AW$23,COUNTIFS('Calendar Calcs'!$E$2:$E1136,AW$23),COUNTIFS('Calendar Calcs'!$E$2:$E1136,AW$23,'Calendar Calcs'!$D$2:$D1136,"&lt;="&amp;WEEKDAY($V169)))))</f>
        <v/>
      </c>
      <c r="AX169" s="69" t="str">
        <f>IF($AO169="","", IF($AO169&lt;AX$23,0,IF($AO169&gt;AX$23,COUNTIFS('Calendar Calcs'!$E$2:$E1136,AX$23),COUNTIFS('Calendar Calcs'!$E$2:$E1136,AX$23,'Calendar Calcs'!$D$2:$D1136,"&lt;="&amp;WEEKDAY($V169)))))</f>
        <v/>
      </c>
      <c r="AY169" s="69" t="str">
        <f>IF($W169="","",VLOOKUP($W169,'Calendar Calcs'!$B$2:$E1136,4,FALSE))</f>
        <v/>
      </c>
      <c r="AZ169" s="69" t="str">
        <f>IF($AY169="","",IF($AY169&gt;AZ$23,0,IF($AY169&lt;AZ$23,COUNTIFS('Calendar Calcs'!$E$2:$E1136,AZ$23),COUNTIFS('Calendar Calcs'!$E$2:$E1136,AZ$23,'Calendar Calcs'!$D$2:$D1136,"&gt;="&amp;WEEKDAY($W169)))))</f>
        <v/>
      </c>
      <c r="BA169" s="69" t="str">
        <f>IF($AY169="","",IF($AY169&gt;BA$23,0,IF($AY169&lt;BA$23,COUNTIFS('Calendar Calcs'!$E$2:$E1136,BA$23),COUNTIFS('Calendar Calcs'!$E$2:$E1136,BA$23,'Calendar Calcs'!$D$2:$D1136,"&gt;="&amp;WEEKDAY($W169)))))</f>
        <v/>
      </c>
      <c r="BB169" s="69" t="str">
        <f>IF($AY169="","",IF($AY169&gt;BB$23,0,IF($AY169&lt;BB$23,COUNTIFS('Calendar Calcs'!$E$2:$E1136,BB$23),COUNTIFS('Calendar Calcs'!$E$2:$E1136,BB$23,'Calendar Calcs'!$D$2:$D1136,"&gt;="&amp;WEEKDAY($W169)))))</f>
        <v/>
      </c>
      <c r="BC169" s="69" t="str">
        <f>IF($AY169="","",IF($AY169&gt;BC$23,0,IF($AY169&lt;BC$23,COUNTIFS('Calendar Calcs'!$E$2:$E1136,BC$23),COUNTIFS('Calendar Calcs'!$E$2:$E1136,BC$23,'Calendar Calcs'!$D$2:$D1136,"&gt;="&amp;WEEKDAY($W169)))))</f>
        <v/>
      </c>
      <c r="BD169" s="69" t="str">
        <f>IF($AY169="","",IF($AY169&gt;BD$23,0,IF($AY169&lt;BD$23,COUNTIFS('Calendar Calcs'!$E$2:$E1136,BD$23),COUNTIFS('Calendar Calcs'!$E$2:$E1136,BD$23,'Calendar Calcs'!$D$2:$D1136,"&gt;="&amp;WEEKDAY($W169)))))</f>
        <v/>
      </c>
      <c r="BE169" s="69" t="str">
        <f>IF($AY169="","",IF($AY169&gt;BE$23,0,IF($AY169&lt;BE$23,COUNTIFS('Calendar Calcs'!$E$2:$E1136,BE$23),COUNTIFS('Calendar Calcs'!$E$2:$E1136,BE$23,'Calendar Calcs'!$D$2:$D1136,"&gt;="&amp;WEEKDAY($W169)))))</f>
        <v/>
      </c>
      <c r="BF169" s="69" t="str">
        <f>IF($AY169="","",IF($AY169&gt;BF$23,0,IF($AY169&lt;BF$23,COUNTIFS('Calendar Calcs'!$E$2:$E1136,BF$23),COUNTIFS('Calendar Calcs'!$E$2:$E1136,BF$23,'Calendar Calcs'!$D$2:$D1136,"&gt;="&amp;WEEKDAY($W169)))))</f>
        <v/>
      </c>
      <c r="BG169" s="69" t="str">
        <f>IF($AY169="","",IF($AY169&gt;BG$23,0,IF($AY169&lt;BG$23,COUNTIFS('Calendar Calcs'!$E$2:$E1136,BG$23),COUNTIFS('Calendar Calcs'!$E$2:$E1136,BG$23,'Calendar Calcs'!$D$2:$D1136,"&gt;="&amp;WEEKDAY($W169)))))</f>
        <v/>
      </c>
      <c r="BH169" s="69">
        <f t="shared" si="50"/>
        <v>6</v>
      </c>
      <c r="BI169" s="69">
        <f>IF(Cover!$E$43="","",VLOOKUP(Cover!$E$43,'Calendar Calcs'!$B$2:$E1136,4,FALSE))</f>
        <v>1</v>
      </c>
      <c r="BJ169" s="69">
        <f>IF($BI169="","", IF($BI169&lt;BJ$23,0,IF($BI169&gt;=BJ$23,COUNTIFS('Calendar Calcs'!$E$2:$E1136,BJ$23),COUNTIFS('Calendar Calcs'!$E$2:$E1136,BJ$23,'Calendar Calcs'!$D$2:$D1136,"&lt;="&amp;WEEKDAY($V169)))))</f>
        <v>1</v>
      </c>
      <c r="BK169" s="69">
        <f t="shared" si="47"/>
        <v>6</v>
      </c>
      <c r="BN169" s="69" t="str">
        <f>IF(T169&gt;0,"FTE",IF(Cover!$E$47="Weekly",IF(S169&gt;29.75,"FTE","PTE"),IF(S169&gt;59.75,"FTE","PTE")))</f>
        <v>PTE</v>
      </c>
      <c r="BO169" s="69">
        <f>IF(BN169="FTE",30,IF(Cover!$E$47="Weekly",'STEP 2 EE Data'!S169,'STEP 2 EE Data'!S169/2))</f>
        <v>0</v>
      </c>
      <c r="BP169" s="209">
        <f t="shared" si="51"/>
        <v>0</v>
      </c>
      <c r="BQ169" s="209">
        <f t="shared" si="52"/>
        <v>0</v>
      </c>
      <c r="BR169" s="209">
        <f t="shared" si="53"/>
        <v>0</v>
      </c>
      <c r="BS169" s="209">
        <f t="shared" si="54"/>
        <v>0</v>
      </c>
      <c r="BT169" s="209">
        <f t="shared" si="55"/>
        <v>0</v>
      </c>
      <c r="BU169" s="209">
        <f t="shared" si="56"/>
        <v>0</v>
      </c>
      <c r="BV169" s="209">
        <f t="shared" si="57"/>
        <v>0</v>
      </c>
      <c r="BW169" s="209">
        <f t="shared" si="58"/>
        <v>0</v>
      </c>
      <c r="BX169" s="209">
        <f t="shared" si="59"/>
        <v>0</v>
      </c>
      <c r="CC169" s="210" t="str">
        <f>IF(B169="","",IF(C169="",IF(Cover!$E$47="Weekly",'STEP 3 EE Comp'!BI174*8,'STEP 3 EE Comp'!BI174*4),IF(Cover!$E$47="Weekly",'STEP 3 EE Comp'!BI174,'STEP 3 EE Comp'!BI174)))</f>
        <v/>
      </c>
      <c r="CD169" s="82" t="str">
        <f t="shared" si="60"/>
        <v/>
      </c>
      <c r="CE169" s="417">
        <f t="shared" si="61"/>
        <v>1</v>
      </c>
      <c r="CF169" s="82" t="str">
        <f t="shared" si="62"/>
        <v>Good</v>
      </c>
      <c r="CG169" s="82">
        <f t="shared" si="63"/>
        <v>0</v>
      </c>
      <c r="CH169" s="234">
        <f t="shared" si="64"/>
        <v>0</v>
      </c>
    </row>
    <row r="170" spans="1:86" s="69" customFormat="1" x14ac:dyDescent="0.3">
      <c r="A170" s="530"/>
      <c r="B170" s="477"/>
      <c r="C170" s="52"/>
      <c r="D170" s="565"/>
      <c r="E170" s="52"/>
      <c r="F170" s="507"/>
      <c r="G170" s="210">
        <f t="shared" si="65"/>
        <v>0</v>
      </c>
      <c r="H170" s="82">
        <f t="shared" si="46"/>
        <v>0</v>
      </c>
      <c r="I170" s="211"/>
      <c r="J170" s="441" t="s">
        <v>21</v>
      </c>
      <c r="K170" s="441" t="s">
        <v>21</v>
      </c>
      <c r="L170" s="441" t="s">
        <v>21</v>
      </c>
      <c r="M170" s="441" t="s">
        <v>21</v>
      </c>
      <c r="N170" s="568" t="s">
        <v>21</v>
      </c>
      <c r="O170" s="211"/>
      <c r="P170" s="212" t="str">
        <f>IF(B170="","",
IF(AND(V170="",W170="",B170&lt;&gt;""),"Employed",
IF(AND(V170&lt;&gt;"",W170="",B170&lt;&gt;""),"Terminated",
IF(AND(V170&lt;&gt;"",W170&lt;&gt;"",B170&lt;&gt;""),IF(W170&lt;Cover!$E$43,"Employed","Furloughed"),
IF(AND(V170="",W170&lt;&gt;"",B170&lt;&gt;""),IF(W170&lt;Cover!$E$43,"Employed","Rehired"))))))</f>
        <v/>
      </c>
      <c r="Q170" s="211"/>
      <c r="R170" s="536"/>
      <c r="S170" s="563"/>
      <c r="T170" s="536"/>
      <c r="U170" s="82">
        <f>IF(Cover!$E$47="Weekly",IF(T170&gt;0,T170,R170*S170),IF(T170&gt;0,T170,R170*S170)/2)</f>
        <v>0</v>
      </c>
      <c r="V170" s="564"/>
      <c r="W170" s="564"/>
      <c r="Y170" s="213" t="str">
        <f>IF($B170="","",IF('Actual Allocation Calc'!$AH$78="A",
IF($P170="Employed",$U170/7*BJ170,
IF(AND($P170="Terminated"),($U170/7*AP170),
IF(AND($P170="Furloughed"),($U170/7*AP170)+($U170/7*AZ170),
IF(AND($P170="Rehired"),($U170/7*AZ170),
IF(AND($P170="Terminated",AP170&gt;0),$U170,
IF($P170="Furloughed",IF(AP170&gt;0,$U170)+IF(AZ170&gt;0,$U170),
IF($P170="Rehired",IF(AZ170&gt;0,$U170)))))))),IF('Actual Allocation Calc'!$AH$78="C",'Actual Allocation Calc'!L170,'Actual Allocation Calc'!U170+IF($P170="Employed",$U170/7*BJ170,
IF(AND($P170="Terminated"),($U170/7*AP170),
IF(AND($P170="Furloughed"),($U170/7*AP170)+($U170/7*AZ170),
IF(AND($P170="Rehired"),($U170/7*AZ170),
IF(AND($P170="Terminated",AP170&gt;0),$U170,
IF($P170="Furloughed",IF(AP170&gt;0,$U170)+IF(AZ170&gt;0,$U170),
IF($P170="Rehired",IF(AZ170&gt;0,$U170))))))))*'Actual Allocation Calc'!$AH$99)))</f>
        <v/>
      </c>
      <c r="Z170" s="210" t="str">
        <f>IF($B170="","",IF('Actual Allocation Calc'!$AI$78="A",
IF($P170="Employed",$U170,
IF(AND($P170="Terminated"),($U170/7*AQ170),
IF(AND($P170="Furloughed"),($U170/7*AQ170)+($U170/7*BA170),
IF(AND($P170="Rehired"),($U170/7*BA170),
IF(AND($P170="Terminated",AQ170&gt;0),$U170,
IF($P170="Furloughed",IF(AQ170&gt;0,$U170)+IF(BA170&gt;0,$U170),
IF($P170="Rehired",IF(BA170&gt;0,$U170)))))))),IF('Actual Allocation Calc'!$AI$78="C",'Actual Allocation Calc'!M170,'Actual Allocation Calc'!V170+IF($P170="Employed",$U170,
IF(AND($P170="Terminated"),($U170/7*AQ170),
IF(AND($P170="Furloughed"),($U170/7*AQ170)+($U170/7*BA170),
IF(AND($P170="Rehired"),($U170/7*BA170),
IF(AND($P170="Terminated",AQ170&gt;0),$U170,
IF($P170="Furloughed",IF(AQ170&gt;0,$U170)+IF(BA170&gt;0,$U170),
IF($P170="Rehired",IF(BA170&gt;0,$U170))))))))*'Actual Allocation Calc'!$AI$99)))</f>
        <v/>
      </c>
      <c r="AA170" s="210" t="str">
        <f>IF($B170="","",IF('Actual Allocation Calc'!$AJ$78="A",
IF($P170="Employed",$U170,
IF(AND($P170="Terminated"),($U170/7*AR170),
IF(AND($P170="Furloughed"),($U170/7*AR170)+($U170/7*BB170),
IF(AND($P170="Rehired"),($U170/7*BB170),
IF(AND($P170="Terminated",AR170&gt;0),$U170,
IF($P170="Furloughed",IF(AR170&gt;0,$U170)+IF(BB170&gt;0,$U170),
IF($P170="Rehired",IF(BB170&gt;0,$U170)))))))),IF('Actual Allocation Calc'!$AJ$78="C",'Actual Allocation Calc'!N170,'Actual Allocation Calc'!W170+IF($P170="Employed",$U170,
IF(AND($P170="Terminated"),($U170/7*AR170),
IF(AND($P170="Furloughed"),($U170/7*AR170)+($U170/7*BB170),
IF(AND($P170="Rehired"),($U170/7*BB170),
IF(AND($P170="Terminated",AR170&gt;0),$U170,
IF($P170="Furloughed",IF(AR170&gt;0,$U170)+IF(BB170&gt;0,$U170),
IF($P170="Rehired",IF(BB170&gt;0,$U170))))))))*'Actual Allocation Calc'!$AJ$99)))</f>
        <v/>
      </c>
      <c r="AB170" s="210" t="str">
        <f>IF($B170="","",IF('Actual Allocation Calc'!$AK$78="A",
IF($P170="Employed",$U170,
IF(AND($P170="Terminated"),($U170/7*AS170),
IF(AND($P170="Furloughed"),($U170/7*AS170)+($U170/7*BC170),
IF(AND($P170="Rehired"),($U170/7*BC170),
IF(AND($P170="Terminated",AS170&gt;0),$U170,
IF($P170="Furloughed",IF(AS170&gt;0,$U170)+IF(BC170&gt;0,$U170),
IF($P170="Rehired",IF(BC170&gt;0,$U170)))))))),IF('Actual Allocation Calc'!$AK$78="C",'Actual Allocation Calc'!O170,'Actual Allocation Calc'!X170+IF($P170="Employed",$U170,
IF(AND($P170="Terminated"),($U170/7*AS170),
IF(AND($P170="Furloughed"),($U170/7*AS170)+($U170/7*BC170),
IF(AND($P170="Rehired"),($U170/7*BC170),
IF(AND($P170="Terminated",AS170&gt;0),$U170,
IF($P170="Furloughed",IF(AS170&gt;0,$U170)+IF(BC170&gt;0,$U170),
IF($P170="Rehired",IF(BC170&gt;0,$U170))))))))*'Actual Allocation Calc'!$AK$99)))</f>
        <v/>
      </c>
      <c r="AC170" s="210" t="str">
        <f>IF($B170="","",IF('Actual Allocation Calc'!$AL$78="A",
IF($P170="Employed",$U170,
IF(AND($P170="Terminated"),($U170/7*AT170),
IF(AND($P170="Furloughed"),($U170/7*AT170)+($U170/7*BD170),
IF(AND($P170="Rehired"),($U170/7*BD170),
IF(AND($P170="Terminated",AT170&gt;0),$U170,
IF($P170="Furloughed",IF(AT170&gt;0,$U170)+IF(BD170&gt;0,$U170),
IF($P170="Rehired",IF(BD170&gt;0,$U170)))))))),IF('Actual Allocation Calc'!$AL$78="C",'Actual Allocation Calc'!P170,'Actual Allocation Calc'!Y170+IF($P170="Employed",$U170,
IF(AND($P170="Terminated"),($U170/7*AT170),
IF(AND($P170="Furloughed"),($U170/7*AT170)+($U170/7*BD170),
IF(AND($P170="Rehired"),($U170/7*BD170),
IF(AND($P170="Terminated",AT170&gt;0),$U170,
IF($P170="Furloughed",IF(AT170&gt;0,$U170)+IF(BD170&gt;0,$U170),
IF($P170="Rehired",IF(BD170&gt;0,$U170))))))))*'Actual Allocation Calc'!$AL$99)))</f>
        <v/>
      </c>
      <c r="AD170" s="210" t="str">
        <f>IF($B170="","",IF('Actual Allocation Calc'!$AM$78="A",
IF($P170="Employed",$U170,
IF(AND($P170="Terminated"),($U170/7*AU170),
IF(AND($P170="Furloughed"),($U170/7*AU170)+($U170/7*BE170),
IF(AND($P170="Rehired"),($U170/7*BE170),
IF(AND($P170="Terminated",AU170&gt;0),$U170,
IF($P170="Furloughed",IF(AU170&gt;0,$U170)+IF(BE170&gt;0,$U170),
IF($P170="Rehired",IF(BE170&gt;0,$U170)))))))),IF('Actual Allocation Calc'!$AM$78="C",'Actual Allocation Calc'!Q170,'Actual Allocation Calc'!Z170+IF($P170="Employed",$U170,
IF(AND($P170="Terminated"),($U170/7*AU170),
IF(AND($P170="Furloughed"),($U170/7*AU170)+($U170/7*BE170),
IF(AND($P170="Rehired"),($U170/7*BE170),
IF(AND($P170="Terminated",AU170&gt;0),$U170,
IF($P170="Furloughed",IF(AU170&gt;0,$U170)+IF(BE170&gt;0,$U170),
IF($P170="Rehired",IF(BE170&gt;0,$U170))))))))*'Actual Allocation Calc'!$AM$99)))</f>
        <v/>
      </c>
      <c r="AE170" s="210" t="str">
        <f>IF($B170="","",IF('Actual Allocation Calc'!$AN$78="A",
IF($P170="Employed",$U170,
IF(AND($P170="Terminated"),($U170/7*AV170),
IF(AND($P170="Furloughed"),($U170/7*AV170)+($U170/7*BF170),
IF(AND($P170="Rehired"),($U170/7*BF170),
IF(AND($P170="Terminated",AV170&gt;0),$U170,
IF($P170="Furloughed",IF(AV170&gt;0,$U170)+IF(BF170&gt;0,$U170),
IF($P170="Rehired",IF(BF170&gt;0,$U170)))))))),IF('Actual Allocation Calc'!$AN$78="C",'Actual Allocation Calc'!R170,'Actual Allocation Calc'!AA170+IF($P170="Employed",$U170,
IF(AND($P170="Terminated"),($U170/7*AV170),
IF(AND($P170="Furloughed"),($U170/7*AV170)+($U170/7*BF170),
IF(AND($P170="Rehired"),($U170/7*BF170),
IF(AND($P170="Terminated",AV170&gt;0),$U170,
IF($P170="Furloughed",IF(AV170&gt;0,$U170)+IF(BF170&gt;0,$U170),
IF($P170="Rehired",IF(BF170&gt;0,$U170))))))))*'Actual Allocation Calc'!$AN$99)))</f>
        <v/>
      </c>
      <c r="AF170" s="210" t="str">
        <f>IF($B170="","",IF('Actual Allocation Calc'!$AO$78="A",
IF($P170="Employed",$U170,
IF(AND($P170="Terminated"),($U170/7*AW170),
IF(AND($P170="Furloughed"),($U170/7*AW170)+($U170/7*BG170),
IF(AND($P170="Rehired"),($U170/7*BG170),
IF(AND($P170="Terminated",AW170&gt;0),$U170,
IF($P170="Furloughed",IF(AW170&gt;0,$U170)+IF(BG170&gt;0,$U170),
IF($P170="Rehired",IF(BG170&gt;0,$U170)))))))),IF('Actual Allocation Calc'!$AO$78="C",'Actual Allocation Calc'!S170,'Actual Allocation Calc'!AB170+IF($P170="Employed",$U170,
IF(AND($P170="Terminated"),($U170/7*AW170),
IF(AND($P170="Furloughed"),($U170/7*AW170)+($U170/7*BG170),
IF(AND($P170="Rehired"),($U170/7*BG170),
IF(AND($P170="Terminated",AW170&gt;0),$U170,
IF($P170="Furloughed",IF(AW170&gt;0,$U170)+IF(BG170&gt;0,$U170),
IF($P170="Rehired",IF(BG170&gt;0,$U170))))))))*'Actual Allocation Calc'!$AO$99)))</f>
        <v/>
      </c>
      <c r="AG170" s="210" t="str">
        <f>IF($B170="","",IF('Actual Allocation Calc'!$AP$78="A",
IF($P170="Employed",$U170/7*BK170,
IF(AND($P170="Terminated"),($U170/7*AX170),
IF(AND($P170="Furloughed"),($U170/7*AX170)+($U170/7*BH170),
IF(AND($P170="Rehired"),($U170/7*BH170),
IF(AND($P170="Terminated",AX170&gt;0),$U170,
IF($P170="Furloughed",IF(AX170&gt;0,$U170)+IF(BH170&gt;0,$U170),
IF($P170="Rehired",IF(BH170&gt;0,$U170)))))))),IF('Actual Allocation Calc'!$AP$78="C",'Actual Allocation Calc'!T170,'Actual Allocation Calc'!AC170+IF($P170="Employed",$U170/7*BK170,
IF(AND($P170="Terminated"),($U170/7*AX170),
IF(AND($P170="Furloughed"),($U170/7*AX170)+($U170/7*BH170),
IF(AND($P170="Rehired"),($U170/7*BH170),
IF(AND($P170="Terminated",AX170&gt;0),$U170,
IF($P170="Furloughed",IF(AX170&gt;0,$U170)+IF(BH170&gt;0,$U170),
IF($P170="Rehired",IF(BH170&gt;0,$U170))))))))*'Actual Allocation Calc'!$AP$99)))</f>
        <v/>
      </c>
      <c r="AH170" s="536"/>
      <c r="AI170" s="82">
        <f t="shared" si="66"/>
        <v>0</v>
      </c>
      <c r="AJ170" s="210">
        <f t="shared" si="48"/>
        <v>0</v>
      </c>
      <c r="AK170" s="397" t="str">
        <f t="shared" si="49"/>
        <v/>
      </c>
      <c r="AM170" s="173"/>
      <c r="AO170" s="214" t="str">
        <f>IFERROR(IF($V170="","",VLOOKUP(V170,'Calendar Calcs'!$B$2:$E1137,4,FALSE)),0)</f>
        <v/>
      </c>
      <c r="AP170" s="69" t="str">
        <f>IF($AO170="","", IF($AO170&lt;AP$23,0,IF($AO170&gt;AP$23,COUNTIFS('Calendar Calcs'!$E$2:$E1137,AP$23),COUNTIFS('Calendar Calcs'!$E$2:$E1137,AP$23,'Calendar Calcs'!$D$2:$D1137,"&lt;="&amp;WEEKDAY($V170)))))</f>
        <v/>
      </c>
      <c r="AQ170" s="69" t="str">
        <f>IF($AO170="","", IF($AO170&lt;AQ$23,0,IF($AO170&gt;AQ$23,COUNTIFS('Calendar Calcs'!$E$2:$E1137,AQ$23),COUNTIFS('Calendar Calcs'!$E$2:$E1137,AQ$23,'Calendar Calcs'!$D$2:$D1137,"&lt;="&amp;WEEKDAY($V170)))))</f>
        <v/>
      </c>
      <c r="AR170" s="69" t="str">
        <f>IF($AO170="","", IF($AO170&lt;AR$23,0,IF($AO170&gt;AR$23,COUNTIFS('Calendar Calcs'!$E$2:$E1137,AR$23),COUNTIFS('Calendar Calcs'!$E$2:$E1137,AR$23,'Calendar Calcs'!$D$2:$D1137,"&lt;="&amp;WEEKDAY($V170)))))</f>
        <v/>
      </c>
      <c r="AS170" s="69" t="str">
        <f>IF($AO170="","", IF($AO170&lt;AS$23,0,IF($AO170&gt;AS$23,COUNTIFS('Calendar Calcs'!$E$2:$E1137,AS$23),COUNTIFS('Calendar Calcs'!$E$2:$E1137,AS$23,'Calendar Calcs'!$D$2:$D1137,"&lt;="&amp;WEEKDAY($V170)))))</f>
        <v/>
      </c>
      <c r="AT170" s="69" t="str">
        <f>IF($AO170="","", IF($AO170&lt;AT$23,0,IF($AO170&gt;AT$23,COUNTIFS('Calendar Calcs'!$E$2:$E1137,AT$23),COUNTIFS('Calendar Calcs'!$E$2:$E1137,AT$23,'Calendar Calcs'!$D$2:$D1137,"&lt;="&amp;WEEKDAY($V170)))))</f>
        <v/>
      </c>
      <c r="AU170" s="69" t="str">
        <f>IF($AO170="","", IF($AO170&lt;AU$23,0,IF($AO170&gt;AU$23,COUNTIFS('Calendar Calcs'!$E$2:$E1137,AU$23),COUNTIFS('Calendar Calcs'!$E$2:$E1137,AU$23,'Calendar Calcs'!$D$2:$D1137,"&lt;="&amp;WEEKDAY($V170)))))</f>
        <v/>
      </c>
      <c r="AV170" s="69" t="str">
        <f>IF($AO170="","", IF($AO170&lt;AV$23,0,IF($AO170&gt;AV$23,COUNTIFS('Calendar Calcs'!$E$2:$E1137,AV$23),COUNTIFS('Calendar Calcs'!$E$2:$E1137,AV$23,'Calendar Calcs'!$D$2:$D1137,"&lt;="&amp;WEEKDAY($V170)))))</f>
        <v/>
      </c>
      <c r="AW170" s="69" t="str">
        <f>IF($AO170="","", IF($AO170&lt;AW$23,0,IF($AO170&gt;AW$23,COUNTIFS('Calendar Calcs'!$E$2:$E1137,AW$23),COUNTIFS('Calendar Calcs'!$E$2:$E1137,AW$23,'Calendar Calcs'!$D$2:$D1137,"&lt;="&amp;WEEKDAY($V170)))))</f>
        <v/>
      </c>
      <c r="AX170" s="69" t="str">
        <f>IF($AO170="","", IF($AO170&lt;AX$23,0,IF($AO170&gt;AX$23,COUNTIFS('Calendar Calcs'!$E$2:$E1137,AX$23),COUNTIFS('Calendar Calcs'!$E$2:$E1137,AX$23,'Calendar Calcs'!$D$2:$D1137,"&lt;="&amp;WEEKDAY($V170)))))</f>
        <v/>
      </c>
      <c r="AY170" s="69" t="str">
        <f>IF($W170="","",VLOOKUP($W170,'Calendar Calcs'!$B$2:$E1137,4,FALSE))</f>
        <v/>
      </c>
      <c r="AZ170" s="69" t="str">
        <f>IF($AY170="","",IF($AY170&gt;AZ$23,0,IF($AY170&lt;AZ$23,COUNTIFS('Calendar Calcs'!$E$2:$E1137,AZ$23),COUNTIFS('Calendar Calcs'!$E$2:$E1137,AZ$23,'Calendar Calcs'!$D$2:$D1137,"&gt;="&amp;WEEKDAY($W170)))))</f>
        <v/>
      </c>
      <c r="BA170" s="69" t="str">
        <f>IF($AY170="","",IF($AY170&gt;BA$23,0,IF($AY170&lt;BA$23,COUNTIFS('Calendar Calcs'!$E$2:$E1137,BA$23),COUNTIFS('Calendar Calcs'!$E$2:$E1137,BA$23,'Calendar Calcs'!$D$2:$D1137,"&gt;="&amp;WEEKDAY($W170)))))</f>
        <v/>
      </c>
      <c r="BB170" s="69" t="str">
        <f>IF($AY170="","",IF($AY170&gt;BB$23,0,IF($AY170&lt;BB$23,COUNTIFS('Calendar Calcs'!$E$2:$E1137,BB$23),COUNTIFS('Calendar Calcs'!$E$2:$E1137,BB$23,'Calendar Calcs'!$D$2:$D1137,"&gt;="&amp;WEEKDAY($W170)))))</f>
        <v/>
      </c>
      <c r="BC170" s="69" t="str">
        <f>IF($AY170="","",IF($AY170&gt;BC$23,0,IF($AY170&lt;BC$23,COUNTIFS('Calendar Calcs'!$E$2:$E1137,BC$23),COUNTIFS('Calendar Calcs'!$E$2:$E1137,BC$23,'Calendar Calcs'!$D$2:$D1137,"&gt;="&amp;WEEKDAY($W170)))))</f>
        <v/>
      </c>
      <c r="BD170" s="69" t="str">
        <f>IF($AY170="","",IF($AY170&gt;BD$23,0,IF($AY170&lt;BD$23,COUNTIFS('Calendar Calcs'!$E$2:$E1137,BD$23),COUNTIFS('Calendar Calcs'!$E$2:$E1137,BD$23,'Calendar Calcs'!$D$2:$D1137,"&gt;="&amp;WEEKDAY($W170)))))</f>
        <v/>
      </c>
      <c r="BE170" s="69" t="str">
        <f>IF($AY170="","",IF($AY170&gt;BE$23,0,IF($AY170&lt;BE$23,COUNTIFS('Calendar Calcs'!$E$2:$E1137,BE$23),COUNTIFS('Calendar Calcs'!$E$2:$E1137,BE$23,'Calendar Calcs'!$D$2:$D1137,"&gt;="&amp;WEEKDAY($W170)))))</f>
        <v/>
      </c>
      <c r="BF170" s="69" t="str">
        <f>IF($AY170="","",IF($AY170&gt;BF$23,0,IF($AY170&lt;BF$23,COUNTIFS('Calendar Calcs'!$E$2:$E1137,BF$23),COUNTIFS('Calendar Calcs'!$E$2:$E1137,BF$23,'Calendar Calcs'!$D$2:$D1137,"&gt;="&amp;WEEKDAY($W170)))))</f>
        <v/>
      </c>
      <c r="BG170" s="69" t="str">
        <f>IF($AY170="","",IF($AY170&gt;BG$23,0,IF($AY170&lt;BG$23,COUNTIFS('Calendar Calcs'!$E$2:$E1137,BG$23),COUNTIFS('Calendar Calcs'!$E$2:$E1137,BG$23,'Calendar Calcs'!$D$2:$D1137,"&gt;="&amp;WEEKDAY($W170)))))</f>
        <v/>
      </c>
      <c r="BH170" s="69">
        <f t="shared" si="50"/>
        <v>6</v>
      </c>
      <c r="BI170" s="69">
        <f>IF(Cover!$E$43="","",VLOOKUP(Cover!$E$43,'Calendar Calcs'!$B$2:$E1137,4,FALSE))</f>
        <v>1</v>
      </c>
      <c r="BJ170" s="69">
        <f>IF($BI170="","", IF($BI170&lt;BJ$23,0,IF($BI170&gt;=BJ$23,COUNTIFS('Calendar Calcs'!$E$2:$E1137,BJ$23),COUNTIFS('Calendar Calcs'!$E$2:$E1137,BJ$23,'Calendar Calcs'!$D$2:$D1137,"&lt;="&amp;WEEKDAY($V170)))))</f>
        <v>1</v>
      </c>
      <c r="BK170" s="69">
        <f t="shared" si="47"/>
        <v>6</v>
      </c>
      <c r="BN170" s="69" t="str">
        <f>IF(T170&gt;0,"FTE",IF(Cover!$E$47="Weekly",IF(S170&gt;29.75,"FTE","PTE"),IF(S170&gt;59.75,"FTE","PTE")))</f>
        <v>PTE</v>
      </c>
      <c r="BO170" s="69">
        <f>IF(BN170="FTE",30,IF(Cover!$E$47="Weekly",'STEP 2 EE Data'!S170,'STEP 2 EE Data'!S170/2))</f>
        <v>0</v>
      </c>
      <c r="BP170" s="209">
        <f t="shared" si="51"/>
        <v>0</v>
      </c>
      <c r="BQ170" s="209">
        <f t="shared" si="52"/>
        <v>0</v>
      </c>
      <c r="BR170" s="209">
        <f t="shared" si="53"/>
        <v>0</v>
      </c>
      <c r="BS170" s="209">
        <f t="shared" si="54"/>
        <v>0</v>
      </c>
      <c r="BT170" s="209">
        <f t="shared" si="55"/>
        <v>0</v>
      </c>
      <c r="BU170" s="209">
        <f t="shared" si="56"/>
        <v>0</v>
      </c>
      <c r="BV170" s="209">
        <f t="shared" si="57"/>
        <v>0</v>
      </c>
      <c r="BW170" s="209">
        <f t="shared" si="58"/>
        <v>0</v>
      </c>
      <c r="BX170" s="209">
        <f t="shared" si="59"/>
        <v>0</v>
      </c>
      <c r="CC170" s="210" t="str">
        <f>IF(B170="","",IF(C170="",IF(Cover!$E$47="Weekly",'STEP 3 EE Comp'!BI175*8,'STEP 3 EE Comp'!BI175*4),IF(Cover!$E$47="Weekly",'STEP 3 EE Comp'!BI175,'STEP 3 EE Comp'!BI175)))</f>
        <v/>
      </c>
      <c r="CD170" s="82" t="str">
        <f t="shared" si="60"/>
        <v/>
      </c>
      <c r="CE170" s="417">
        <f t="shared" si="61"/>
        <v>1</v>
      </c>
      <c r="CF170" s="82" t="str">
        <f t="shared" si="62"/>
        <v>Good</v>
      </c>
      <c r="CG170" s="82">
        <f t="shared" si="63"/>
        <v>0</v>
      </c>
      <c r="CH170" s="234">
        <f t="shared" si="64"/>
        <v>0</v>
      </c>
    </row>
    <row r="171" spans="1:86" s="69" customFormat="1" x14ac:dyDescent="0.3">
      <c r="A171" s="554"/>
      <c r="B171" s="478"/>
      <c r="C171" s="52"/>
      <c r="D171" s="565"/>
      <c r="E171" s="52"/>
      <c r="F171" s="507"/>
      <c r="G171" s="210">
        <f t="shared" si="65"/>
        <v>0</v>
      </c>
      <c r="H171" s="82">
        <f t="shared" si="46"/>
        <v>0</v>
      </c>
      <c r="I171" s="211"/>
      <c r="J171" s="441" t="s">
        <v>21</v>
      </c>
      <c r="K171" s="441" t="s">
        <v>21</v>
      </c>
      <c r="L171" s="441" t="s">
        <v>21</v>
      </c>
      <c r="M171" s="441" t="s">
        <v>21</v>
      </c>
      <c r="N171" s="568" t="s">
        <v>21</v>
      </c>
      <c r="O171" s="211"/>
      <c r="P171" s="212" t="str">
        <f>IF(B171="","",
IF(AND(V171="",W171="",B171&lt;&gt;""),"Employed",
IF(AND(V171&lt;&gt;"",W171="",B171&lt;&gt;""),"Terminated",
IF(AND(V171&lt;&gt;"",W171&lt;&gt;"",B171&lt;&gt;""),IF(W171&lt;Cover!$E$43,"Employed","Furloughed"),
IF(AND(V171="",W171&lt;&gt;"",B171&lt;&gt;""),IF(W171&lt;Cover!$E$43,"Employed","Rehired"))))))</f>
        <v/>
      </c>
      <c r="Q171" s="211"/>
      <c r="R171" s="536"/>
      <c r="S171" s="563"/>
      <c r="T171" s="536"/>
      <c r="U171" s="82">
        <f>IF(Cover!$E$47="Weekly",IF(T171&gt;0,T171,R171*S171),IF(T171&gt;0,T171,R171*S171)/2)</f>
        <v>0</v>
      </c>
      <c r="V171" s="564"/>
      <c r="W171" s="564"/>
      <c r="Y171" s="213" t="str">
        <f>IF($B171="","",IF('Actual Allocation Calc'!$AH$78="A",
IF($P171="Employed",$U171/7*BJ171,
IF(AND($P171="Terminated"),($U171/7*AP171),
IF(AND($P171="Furloughed"),($U171/7*AP171)+($U171/7*AZ171),
IF(AND($P171="Rehired"),($U171/7*AZ171),
IF(AND($P171="Terminated",AP171&gt;0),$U171,
IF($P171="Furloughed",IF(AP171&gt;0,$U171)+IF(AZ171&gt;0,$U171),
IF($P171="Rehired",IF(AZ171&gt;0,$U171)))))))),IF('Actual Allocation Calc'!$AH$78="C",'Actual Allocation Calc'!L171,'Actual Allocation Calc'!U171+IF($P171="Employed",$U171/7*BJ171,
IF(AND($P171="Terminated"),($U171/7*AP171),
IF(AND($P171="Furloughed"),($U171/7*AP171)+($U171/7*AZ171),
IF(AND($P171="Rehired"),($U171/7*AZ171),
IF(AND($P171="Terminated",AP171&gt;0),$U171,
IF($P171="Furloughed",IF(AP171&gt;0,$U171)+IF(AZ171&gt;0,$U171),
IF($P171="Rehired",IF(AZ171&gt;0,$U171))))))))*'Actual Allocation Calc'!$AH$99)))</f>
        <v/>
      </c>
      <c r="Z171" s="210" t="str">
        <f>IF($B171="","",IF('Actual Allocation Calc'!$AI$78="A",
IF($P171="Employed",$U171,
IF(AND($P171="Terminated"),($U171/7*AQ171),
IF(AND($P171="Furloughed"),($U171/7*AQ171)+($U171/7*BA171),
IF(AND($P171="Rehired"),($U171/7*BA171),
IF(AND($P171="Terminated",AQ171&gt;0),$U171,
IF($P171="Furloughed",IF(AQ171&gt;0,$U171)+IF(BA171&gt;0,$U171),
IF($P171="Rehired",IF(BA171&gt;0,$U171)))))))),IF('Actual Allocation Calc'!$AI$78="C",'Actual Allocation Calc'!M171,'Actual Allocation Calc'!V171+IF($P171="Employed",$U171,
IF(AND($P171="Terminated"),($U171/7*AQ171),
IF(AND($P171="Furloughed"),($U171/7*AQ171)+($U171/7*BA171),
IF(AND($P171="Rehired"),($U171/7*BA171),
IF(AND($P171="Terminated",AQ171&gt;0),$U171,
IF($P171="Furloughed",IF(AQ171&gt;0,$U171)+IF(BA171&gt;0,$U171),
IF($P171="Rehired",IF(BA171&gt;0,$U171))))))))*'Actual Allocation Calc'!$AI$99)))</f>
        <v/>
      </c>
      <c r="AA171" s="210" t="str">
        <f>IF($B171="","",IF('Actual Allocation Calc'!$AJ$78="A",
IF($P171="Employed",$U171,
IF(AND($P171="Terminated"),($U171/7*AR171),
IF(AND($P171="Furloughed"),($U171/7*AR171)+($U171/7*BB171),
IF(AND($P171="Rehired"),($U171/7*BB171),
IF(AND($P171="Terminated",AR171&gt;0),$U171,
IF($P171="Furloughed",IF(AR171&gt;0,$U171)+IF(BB171&gt;0,$U171),
IF($P171="Rehired",IF(BB171&gt;0,$U171)))))))),IF('Actual Allocation Calc'!$AJ$78="C",'Actual Allocation Calc'!N171,'Actual Allocation Calc'!W171+IF($P171="Employed",$U171,
IF(AND($P171="Terminated"),($U171/7*AR171),
IF(AND($P171="Furloughed"),($U171/7*AR171)+($U171/7*BB171),
IF(AND($P171="Rehired"),($U171/7*BB171),
IF(AND($P171="Terminated",AR171&gt;0),$U171,
IF($P171="Furloughed",IF(AR171&gt;0,$U171)+IF(BB171&gt;0,$U171),
IF($P171="Rehired",IF(BB171&gt;0,$U171))))))))*'Actual Allocation Calc'!$AJ$99)))</f>
        <v/>
      </c>
      <c r="AB171" s="210" t="str">
        <f>IF($B171="","",IF('Actual Allocation Calc'!$AK$78="A",
IF($P171="Employed",$U171,
IF(AND($P171="Terminated"),($U171/7*AS171),
IF(AND($P171="Furloughed"),($U171/7*AS171)+($U171/7*BC171),
IF(AND($P171="Rehired"),($U171/7*BC171),
IF(AND($P171="Terminated",AS171&gt;0),$U171,
IF($P171="Furloughed",IF(AS171&gt;0,$U171)+IF(BC171&gt;0,$U171),
IF($P171="Rehired",IF(BC171&gt;0,$U171)))))))),IF('Actual Allocation Calc'!$AK$78="C",'Actual Allocation Calc'!O171,'Actual Allocation Calc'!X171+IF($P171="Employed",$U171,
IF(AND($P171="Terminated"),($U171/7*AS171),
IF(AND($P171="Furloughed"),($U171/7*AS171)+($U171/7*BC171),
IF(AND($P171="Rehired"),($U171/7*BC171),
IF(AND($P171="Terminated",AS171&gt;0),$U171,
IF($P171="Furloughed",IF(AS171&gt;0,$U171)+IF(BC171&gt;0,$U171),
IF($P171="Rehired",IF(BC171&gt;0,$U171))))))))*'Actual Allocation Calc'!$AK$99)))</f>
        <v/>
      </c>
      <c r="AC171" s="210" t="str">
        <f>IF($B171="","",IF('Actual Allocation Calc'!$AL$78="A",
IF($P171="Employed",$U171,
IF(AND($P171="Terminated"),($U171/7*AT171),
IF(AND($P171="Furloughed"),($U171/7*AT171)+($U171/7*BD171),
IF(AND($P171="Rehired"),($U171/7*BD171),
IF(AND($P171="Terminated",AT171&gt;0),$U171,
IF($P171="Furloughed",IF(AT171&gt;0,$U171)+IF(BD171&gt;0,$U171),
IF($P171="Rehired",IF(BD171&gt;0,$U171)))))))),IF('Actual Allocation Calc'!$AL$78="C",'Actual Allocation Calc'!P171,'Actual Allocation Calc'!Y171+IF($P171="Employed",$U171,
IF(AND($P171="Terminated"),($U171/7*AT171),
IF(AND($P171="Furloughed"),($U171/7*AT171)+($U171/7*BD171),
IF(AND($P171="Rehired"),($U171/7*BD171),
IF(AND($P171="Terminated",AT171&gt;0),$U171,
IF($P171="Furloughed",IF(AT171&gt;0,$U171)+IF(BD171&gt;0,$U171),
IF($P171="Rehired",IF(BD171&gt;0,$U171))))))))*'Actual Allocation Calc'!$AL$99)))</f>
        <v/>
      </c>
      <c r="AD171" s="210" t="str">
        <f>IF($B171="","",IF('Actual Allocation Calc'!$AM$78="A",
IF($P171="Employed",$U171,
IF(AND($P171="Terminated"),($U171/7*AU171),
IF(AND($P171="Furloughed"),($U171/7*AU171)+($U171/7*BE171),
IF(AND($P171="Rehired"),($U171/7*BE171),
IF(AND($P171="Terminated",AU171&gt;0),$U171,
IF($P171="Furloughed",IF(AU171&gt;0,$U171)+IF(BE171&gt;0,$U171),
IF($P171="Rehired",IF(BE171&gt;0,$U171)))))))),IF('Actual Allocation Calc'!$AM$78="C",'Actual Allocation Calc'!Q171,'Actual Allocation Calc'!Z171+IF($P171="Employed",$U171,
IF(AND($P171="Terminated"),($U171/7*AU171),
IF(AND($P171="Furloughed"),($U171/7*AU171)+($U171/7*BE171),
IF(AND($P171="Rehired"),($U171/7*BE171),
IF(AND($P171="Terminated",AU171&gt;0),$U171,
IF($P171="Furloughed",IF(AU171&gt;0,$U171)+IF(BE171&gt;0,$U171),
IF($P171="Rehired",IF(BE171&gt;0,$U171))))))))*'Actual Allocation Calc'!$AM$99)))</f>
        <v/>
      </c>
      <c r="AE171" s="210" t="str">
        <f>IF($B171="","",IF('Actual Allocation Calc'!$AN$78="A",
IF($P171="Employed",$U171,
IF(AND($P171="Terminated"),($U171/7*AV171),
IF(AND($P171="Furloughed"),($U171/7*AV171)+($U171/7*BF171),
IF(AND($P171="Rehired"),($U171/7*BF171),
IF(AND($P171="Terminated",AV171&gt;0),$U171,
IF($P171="Furloughed",IF(AV171&gt;0,$U171)+IF(BF171&gt;0,$U171),
IF($P171="Rehired",IF(BF171&gt;0,$U171)))))))),IF('Actual Allocation Calc'!$AN$78="C",'Actual Allocation Calc'!R171,'Actual Allocation Calc'!AA171+IF($P171="Employed",$U171,
IF(AND($P171="Terminated"),($U171/7*AV171),
IF(AND($P171="Furloughed"),($U171/7*AV171)+($U171/7*BF171),
IF(AND($P171="Rehired"),($U171/7*BF171),
IF(AND($P171="Terminated",AV171&gt;0),$U171,
IF($P171="Furloughed",IF(AV171&gt;0,$U171)+IF(BF171&gt;0,$U171),
IF($P171="Rehired",IF(BF171&gt;0,$U171))))))))*'Actual Allocation Calc'!$AN$99)))</f>
        <v/>
      </c>
      <c r="AF171" s="210" t="str">
        <f>IF($B171="","",IF('Actual Allocation Calc'!$AO$78="A",
IF($P171="Employed",$U171,
IF(AND($P171="Terminated"),($U171/7*AW171),
IF(AND($P171="Furloughed"),($U171/7*AW171)+($U171/7*BG171),
IF(AND($P171="Rehired"),($U171/7*BG171),
IF(AND($P171="Terminated",AW171&gt;0),$U171,
IF($P171="Furloughed",IF(AW171&gt;0,$U171)+IF(BG171&gt;0,$U171),
IF($P171="Rehired",IF(BG171&gt;0,$U171)))))))),IF('Actual Allocation Calc'!$AO$78="C",'Actual Allocation Calc'!S171,'Actual Allocation Calc'!AB171+IF($P171="Employed",$U171,
IF(AND($P171="Terminated"),($U171/7*AW171),
IF(AND($P171="Furloughed"),($U171/7*AW171)+($U171/7*BG171),
IF(AND($P171="Rehired"),($U171/7*BG171),
IF(AND($P171="Terminated",AW171&gt;0),$U171,
IF($P171="Furloughed",IF(AW171&gt;0,$U171)+IF(BG171&gt;0,$U171),
IF($P171="Rehired",IF(BG171&gt;0,$U171))))))))*'Actual Allocation Calc'!$AO$99)))</f>
        <v/>
      </c>
      <c r="AG171" s="210" t="str">
        <f>IF($B171="","",IF('Actual Allocation Calc'!$AP$78="A",
IF($P171="Employed",$U171/7*BK171,
IF(AND($P171="Terminated"),($U171/7*AX171),
IF(AND($P171="Furloughed"),($U171/7*AX171)+($U171/7*BH171),
IF(AND($P171="Rehired"),($U171/7*BH171),
IF(AND($P171="Terminated",AX171&gt;0),$U171,
IF($P171="Furloughed",IF(AX171&gt;0,$U171)+IF(BH171&gt;0,$U171),
IF($P171="Rehired",IF(BH171&gt;0,$U171)))))))),IF('Actual Allocation Calc'!$AP$78="C",'Actual Allocation Calc'!T171,'Actual Allocation Calc'!AC171+IF($P171="Employed",$U171/7*BK171,
IF(AND($P171="Terminated"),($U171/7*AX171),
IF(AND($P171="Furloughed"),($U171/7*AX171)+($U171/7*BH171),
IF(AND($P171="Rehired"),($U171/7*BH171),
IF(AND($P171="Terminated",AX171&gt;0),$U171,
IF($P171="Furloughed",IF(AX171&gt;0,$U171)+IF(BH171&gt;0,$U171),
IF($P171="Rehired",IF(BH171&gt;0,$U171))))))))*'Actual Allocation Calc'!$AP$99)))</f>
        <v/>
      </c>
      <c r="AH171" s="536"/>
      <c r="AI171" s="82">
        <f t="shared" si="66"/>
        <v>0</v>
      </c>
      <c r="AJ171" s="210">
        <f t="shared" si="48"/>
        <v>0</v>
      </c>
      <c r="AK171" s="397" t="str">
        <f t="shared" si="49"/>
        <v/>
      </c>
      <c r="AM171" s="173"/>
      <c r="AO171" s="214" t="str">
        <f>IFERROR(IF($V171="","",VLOOKUP(V171,'Calendar Calcs'!$B$2:$E1138,4,FALSE)),0)</f>
        <v/>
      </c>
      <c r="AP171" s="69" t="str">
        <f>IF($AO171="","", IF($AO171&lt;AP$23,0,IF($AO171&gt;AP$23,COUNTIFS('Calendar Calcs'!$E$2:$E1138,AP$23),COUNTIFS('Calendar Calcs'!$E$2:$E1138,AP$23,'Calendar Calcs'!$D$2:$D1138,"&lt;="&amp;WEEKDAY($V171)))))</f>
        <v/>
      </c>
      <c r="AQ171" s="69" t="str">
        <f>IF($AO171="","", IF($AO171&lt;AQ$23,0,IF($AO171&gt;AQ$23,COUNTIFS('Calendar Calcs'!$E$2:$E1138,AQ$23),COUNTIFS('Calendar Calcs'!$E$2:$E1138,AQ$23,'Calendar Calcs'!$D$2:$D1138,"&lt;="&amp;WEEKDAY($V171)))))</f>
        <v/>
      </c>
      <c r="AR171" s="69" t="str">
        <f>IF($AO171="","", IF($AO171&lt;AR$23,0,IF($AO171&gt;AR$23,COUNTIFS('Calendar Calcs'!$E$2:$E1138,AR$23),COUNTIFS('Calendar Calcs'!$E$2:$E1138,AR$23,'Calendar Calcs'!$D$2:$D1138,"&lt;="&amp;WEEKDAY($V171)))))</f>
        <v/>
      </c>
      <c r="AS171" s="69" t="str">
        <f>IF($AO171="","", IF($AO171&lt;AS$23,0,IF($AO171&gt;AS$23,COUNTIFS('Calendar Calcs'!$E$2:$E1138,AS$23),COUNTIFS('Calendar Calcs'!$E$2:$E1138,AS$23,'Calendar Calcs'!$D$2:$D1138,"&lt;="&amp;WEEKDAY($V171)))))</f>
        <v/>
      </c>
      <c r="AT171" s="69" t="str">
        <f>IF($AO171="","", IF($AO171&lt;AT$23,0,IF($AO171&gt;AT$23,COUNTIFS('Calendar Calcs'!$E$2:$E1138,AT$23),COUNTIFS('Calendar Calcs'!$E$2:$E1138,AT$23,'Calendar Calcs'!$D$2:$D1138,"&lt;="&amp;WEEKDAY($V171)))))</f>
        <v/>
      </c>
      <c r="AU171" s="69" t="str">
        <f>IF($AO171="","", IF($AO171&lt;AU$23,0,IF($AO171&gt;AU$23,COUNTIFS('Calendar Calcs'!$E$2:$E1138,AU$23),COUNTIFS('Calendar Calcs'!$E$2:$E1138,AU$23,'Calendar Calcs'!$D$2:$D1138,"&lt;="&amp;WEEKDAY($V171)))))</f>
        <v/>
      </c>
      <c r="AV171" s="69" t="str">
        <f>IF($AO171="","", IF($AO171&lt;AV$23,0,IF($AO171&gt;AV$23,COUNTIFS('Calendar Calcs'!$E$2:$E1138,AV$23),COUNTIFS('Calendar Calcs'!$E$2:$E1138,AV$23,'Calendar Calcs'!$D$2:$D1138,"&lt;="&amp;WEEKDAY($V171)))))</f>
        <v/>
      </c>
      <c r="AW171" s="69" t="str">
        <f>IF($AO171="","", IF($AO171&lt;AW$23,0,IF($AO171&gt;AW$23,COUNTIFS('Calendar Calcs'!$E$2:$E1138,AW$23),COUNTIFS('Calendar Calcs'!$E$2:$E1138,AW$23,'Calendar Calcs'!$D$2:$D1138,"&lt;="&amp;WEEKDAY($V171)))))</f>
        <v/>
      </c>
      <c r="AX171" s="69" t="str">
        <f>IF($AO171="","", IF($AO171&lt;AX$23,0,IF($AO171&gt;AX$23,COUNTIFS('Calendar Calcs'!$E$2:$E1138,AX$23),COUNTIFS('Calendar Calcs'!$E$2:$E1138,AX$23,'Calendar Calcs'!$D$2:$D1138,"&lt;="&amp;WEEKDAY($V171)))))</f>
        <v/>
      </c>
      <c r="AY171" s="69" t="str">
        <f>IF($W171="","",VLOOKUP($W171,'Calendar Calcs'!$B$2:$E1138,4,FALSE))</f>
        <v/>
      </c>
      <c r="AZ171" s="69" t="str">
        <f>IF($AY171="","",IF($AY171&gt;AZ$23,0,IF($AY171&lt;AZ$23,COUNTIFS('Calendar Calcs'!$E$2:$E1138,AZ$23),COUNTIFS('Calendar Calcs'!$E$2:$E1138,AZ$23,'Calendar Calcs'!$D$2:$D1138,"&gt;="&amp;WEEKDAY($W171)))))</f>
        <v/>
      </c>
      <c r="BA171" s="69" t="str">
        <f>IF($AY171="","",IF($AY171&gt;BA$23,0,IF($AY171&lt;BA$23,COUNTIFS('Calendar Calcs'!$E$2:$E1138,BA$23),COUNTIFS('Calendar Calcs'!$E$2:$E1138,BA$23,'Calendar Calcs'!$D$2:$D1138,"&gt;="&amp;WEEKDAY($W171)))))</f>
        <v/>
      </c>
      <c r="BB171" s="69" t="str">
        <f>IF($AY171="","",IF($AY171&gt;BB$23,0,IF($AY171&lt;BB$23,COUNTIFS('Calendar Calcs'!$E$2:$E1138,BB$23),COUNTIFS('Calendar Calcs'!$E$2:$E1138,BB$23,'Calendar Calcs'!$D$2:$D1138,"&gt;="&amp;WEEKDAY($W171)))))</f>
        <v/>
      </c>
      <c r="BC171" s="69" t="str">
        <f>IF($AY171="","",IF($AY171&gt;BC$23,0,IF($AY171&lt;BC$23,COUNTIFS('Calendar Calcs'!$E$2:$E1138,BC$23),COUNTIFS('Calendar Calcs'!$E$2:$E1138,BC$23,'Calendar Calcs'!$D$2:$D1138,"&gt;="&amp;WEEKDAY($W171)))))</f>
        <v/>
      </c>
      <c r="BD171" s="69" t="str">
        <f>IF($AY171="","",IF($AY171&gt;BD$23,0,IF($AY171&lt;BD$23,COUNTIFS('Calendar Calcs'!$E$2:$E1138,BD$23),COUNTIFS('Calendar Calcs'!$E$2:$E1138,BD$23,'Calendar Calcs'!$D$2:$D1138,"&gt;="&amp;WEEKDAY($W171)))))</f>
        <v/>
      </c>
      <c r="BE171" s="69" t="str">
        <f>IF($AY171="","",IF($AY171&gt;BE$23,0,IF($AY171&lt;BE$23,COUNTIFS('Calendar Calcs'!$E$2:$E1138,BE$23),COUNTIFS('Calendar Calcs'!$E$2:$E1138,BE$23,'Calendar Calcs'!$D$2:$D1138,"&gt;="&amp;WEEKDAY($W171)))))</f>
        <v/>
      </c>
      <c r="BF171" s="69" t="str">
        <f>IF($AY171="","",IF($AY171&gt;BF$23,0,IF($AY171&lt;BF$23,COUNTIFS('Calendar Calcs'!$E$2:$E1138,BF$23),COUNTIFS('Calendar Calcs'!$E$2:$E1138,BF$23,'Calendar Calcs'!$D$2:$D1138,"&gt;="&amp;WEEKDAY($W171)))))</f>
        <v/>
      </c>
      <c r="BG171" s="69" t="str">
        <f>IF($AY171="","",IF($AY171&gt;BG$23,0,IF($AY171&lt;BG$23,COUNTIFS('Calendar Calcs'!$E$2:$E1138,BG$23),COUNTIFS('Calendar Calcs'!$E$2:$E1138,BG$23,'Calendar Calcs'!$D$2:$D1138,"&gt;="&amp;WEEKDAY($W171)))))</f>
        <v/>
      </c>
      <c r="BH171" s="69">
        <f t="shared" si="50"/>
        <v>6</v>
      </c>
      <c r="BI171" s="69">
        <f>IF(Cover!$E$43="","",VLOOKUP(Cover!$E$43,'Calendar Calcs'!$B$2:$E1138,4,FALSE))</f>
        <v>1</v>
      </c>
      <c r="BJ171" s="69">
        <f>IF($BI171="","", IF($BI171&lt;BJ$23,0,IF($BI171&gt;=BJ$23,COUNTIFS('Calendar Calcs'!$E$2:$E1138,BJ$23),COUNTIFS('Calendar Calcs'!$E$2:$E1138,BJ$23,'Calendar Calcs'!$D$2:$D1138,"&lt;="&amp;WEEKDAY($V171)))))</f>
        <v>1</v>
      </c>
      <c r="BK171" s="69">
        <f t="shared" si="47"/>
        <v>6</v>
      </c>
      <c r="BN171" s="69" t="str">
        <f>IF(T171&gt;0,"FTE",IF(Cover!$E$47="Weekly",IF(S171&gt;29.75,"FTE","PTE"),IF(S171&gt;59.75,"FTE","PTE")))</f>
        <v>PTE</v>
      </c>
      <c r="BO171" s="69">
        <f>IF(BN171="FTE",30,IF(Cover!$E$47="Weekly",'STEP 2 EE Data'!S171,'STEP 2 EE Data'!S171/2))</f>
        <v>0</v>
      </c>
      <c r="BP171" s="209">
        <f t="shared" si="51"/>
        <v>0</v>
      </c>
      <c r="BQ171" s="209">
        <f t="shared" si="52"/>
        <v>0</v>
      </c>
      <c r="BR171" s="209">
        <f t="shared" si="53"/>
        <v>0</v>
      </c>
      <c r="BS171" s="209">
        <f t="shared" si="54"/>
        <v>0</v>
      </c>
      <c r="BT171" s="209">
        <f t="shared" si="55"/>
        <v>0</v>
      </c>
      <c r="BU171" s="209">
        <f t="shared" si="56"/>
        <v>0</v>
      </c>
      <c r="BV171" s="209">
        <f t="shared" si="57"/>
        <v>0</v>
      </c>
      <c r="BW171" s="209">
        <f t="shared" si="58"/>
        <v>0</v>
      </c>
      <c r="BX171" s="209">
        <f t="shared" si="59"/>
        <v>0</v>
      </c>
      <c r="CC171" s="210" t="str">
        <f>IF(B171="","",IF(C171="",IF(Cover!$E$47="Weekly",'STEP 3 EE Comp'!BI176*8,'STEP 3 EE Comp'!BI176*4),IF(Cover!$E$47="Weekly",'STEP 3 EE Comp'!BI176,'STEP 3 EE Comp'!BI176)))</f>
        <v/>
      </c>
      <c r="CD171" s="82" t="str">
        <f t="shared" si="60"/>
        <v/>
      </c>
      <c r="CE171" s="417">
        <f t="shared" si="61"/>
        <v>1</v>
      </c>
      <c r="CF171" s="82" t="str">
        <f t="shared" si="62"/>
        <v>Good</v>
      </c>
      <c r="CG171" s="82">
        <f t="shared" si="63"/>
        <v>0</v>
      </c>
      <c r="CH171" s="234">
        <f t="shared" si="64"/>
        <v>0</v>
      </c>
    </row>
    <row r="172" spans="1:86" s="69" customFormat="1" x14ac:dyDescent="0.3">
      <c r="A172" s="530"/>
      <c r="B172" s="477"/>
      <c r="C172" s="52"/>
      <c r="D172" s="565"/>
      <c r="E172" s="52"/>
      <c r="F172" s="507"/>
      <c r="G172" s="210">
        <f t="shared" si="65"/>
        <v>0</v>
      </c>
      <c r="H172" s="82">
        <f t="shared" si="46"/>
        <v>0</v>
      </c>
      <c r="I172" s="211"/>
      <c r="J172" s="441" t="s">
        <v>21</v>
      </c>
      <c r="K172" s="441" t="s">
        <v>21</v>
      </c>
      <c r="L172" s="441" t="s">
        <v>21</v>
      </c>
      <c r="M172" s="441" t="s">
        <v>21</v>
      </c>
      <c r="N172" s="568" t="s">
        <v>21</v>
      </c>
      <c r="O172" s="211"/>
      <c r="P172" s="212" t="str">
        <f>IF(B172="","",
IF(AND(V172="",W172="",B172&lt;&gt;""),"Employed",
IF(AND(V172&lt;&gt;"",W172="",B172&lt;&gt;""),"Terminated",
IF(AND(V172&lt;&gt;"",W172&lt;&gt;"",B172&lt;&gt;""),IF(W172&lt;Cover!$E$43,"Employed","Furloughed"),
IF(AND(V172="",W172&lt;&gt;"",B172&lt;&gt;""),IF(W172&lt;Cover!$E$43,"Employed","Rehired"))))))</f>
        <v/>
      </c>
      <c r="Q172" s="211"/>
      <c r="R172" s="536"/>
      <c r="S172" s="563"/>
      <c r="T172" s="536"/>
      <c r="U172" s="82">
        <f>IF(Cover!$E$47="Weekly",IF(T172&gt;0,T172,R172*S172),IF(T172&gt;0,T172,R172*S172)/2)</f>
        <v>0</v>
      </c>
      <c r="V172" s="564"/>
      <c r="W172" s="564"/>
      <c r="Y172" s="213" t="str">
        <f>IF($B172="","",IF('Actual Allocation Calc'!$AH$78="A",
IF($P172="Employed",$U172/7*BJ172,
IF(AND($P172="Terminated"),($U172/7*AP172),
IF(AND($P172="Furloughed"),($U172/7*AP172)+($U172/7*AZ172),
IF(AND($P172="Rehired"),($U172/7*AZ172),
IF(AND($P172="Terminated",AP172&gt;0),$U172,
IF($P172="Furloughed",IF(AP172&gt;0,$U172)+IF(AZ172&gt;0,$U172),
IF($P172="Rehired",IF(AZ172&gt;0,$U172)))))))),IF('Actual Allocation Calc'!$AH$78="C",'Actual Allocation Calc'!L172,'Actual Allocation Calc'!U172+IF($P172="Employed",$U172/7*BJ172,
IF(AND($P172="Terminated"),($U172/7*AP172),
IF(AND($P172="Furloughed"),($U172/7*AP172)+($U172/7*AZ172),
IF(AND($P172="Rehired"),($U172/7*AZ172),
IF(AND($P172="Terminated",AP172&gt;0),$U172,
IF($P172="Furloughed",IF(AP172&gt;0,$U172)+IF(AZ172&gt;0,$U172),
IF($P172="Rehired",IF(AZ172&gt;0,$U172))))))))*'Actual Allocation Calc'!$AH$99)))</f>
        <v/>
      </c>
      <c r="Z172" s="210" t="str">
        <f>IF($B172="","",IF('Actual Allocation Calc'!$AI$78="A",
IF($P172="Employed",$U172,
IF(AND($P172="Terminated"),($U172/7*AQ172),
IF(AND($P172="Furloughed"),($U172/7*AQ172)+($U172/7*BA172),
IF(AND($P172="Rehired"),($U172/7*BA172),
IF(AND($P172="Terminated",AQ172&gt;0),$U172,
IF($P172="Furloughed",IF(AQ172&gt;0,$U172)+IF(BA172&gt;0,$U172),
IF($P172="Rehired",IF(BA172&gt;0,$U172)))))))),IF('Actual Allocation Calc'!$AI$78="C",'Actual Allocation Calc'!M172,'Actual Allocation Calc'!V172+IF($P172="Employed",$U172,
IF(AND($P172="Terminated"),($U172/7*AQ172),
IF(AND($P172="Furloughed"),($U172/7*AQ172)+($U172/7*BA172),
IF(AND($P172="Rehired"),($U172/7*BA172),
IF(AND($P172="Terminated",AQ172&gt;0),$U172,
IF($P172="Furloughed",IF(AQ172&gt;0,$U172)+IF(BA172&gt;0,$U172),
IF($P172="Rehired",IF(BA172&gt;0,$U172))))))))*'Actual Allocation Calc'!$AI$99)))</f>
        <v/>
      </c>
      <c r="AA172" s="210" t="str">
        <f>IF($B172="","",IF('Actual Allocation Calc'!$AJ$78="A",
IF($P172="Employed",$U172,
IF(AND($P172="Terminated"),($U172/7*AR172),
IF(AND($P172="Furloughed"),($U172/7*AR172)+($U172/7*BB172),
IF(AND($P172="Rehired"),($U172/7*BB172),
IF(AND($P172="Terminated",AR172&gt;0),$U172,
IF($P172="Furloughed",IF(AR172&gt;0,$U172)+IF(BB172&gt;0,$U172),
IF($P172="Rehired",IF(BB172&gt;0,$U172)))))))),IF('Actual Allocation Calc'!$AJ$78="C",'Actual Allocation Calc'!N172,'Actual Allocation Calc'!W172+IF($P172="Employed",$U172,
IF(AND($P172="Terminated"),($U172/7*AR172),
IF(AND($P172="Furloughed"),($U172/7*AR172)+($U172/7*BB172),
IF(AND($P172="Rehired"),($U172/7*BB172),
IF(AND($P172="Terminated",AR172&gt;0),$U172,
IF($P172="Furloughed",IF(AR172&gt;0,$U172)+IF(BB172&gt;0,$U172),
IF($P172="Rehired",IF(BB172&gt;0,$U172))))))))*'Actual Allocation Calc'!$AJ$99)))</f>
        <v/>
      </c>
      <c r="AB172" s="210" t="str">
        <f>IF($B172="","",IF('Actual Allocation Calc'!$AK$78="A",
IF($P172="Employed",$U172,
IF(AND($P172="Terminated"),($U172/7*AS172),
IF(AND($P172="Furloughed"),($U172/7*AS172)+($U172/7*BC172),
IF(AND($P172="Rehired"),($U172/7*BC172),
IF(AND($P172="Terminated",AS172&gt;0),$U172,
IF($P172="Furloughed",IF(AS172&gt;0,$U172)+IF(BC172&gt;0,$U172),
IF($P172="Rehired",IF(BC172&gt;0,$U172)))))))),IF('Actual Allocation Calc'!$AK$78="C",'Actual Allocation Calc'!O172,'Actual Allocation Calc'!X172+IF($P172="Employed",$U172,
IF(AND($P172="Terminated"),($U172/7*AS172),
IF(AND($P172="Furloughed"),($U172/7*AS172)+($U172/7*BC172),
IF(AND($P172="Rehired"),($U172/7*BC172),
IF(AND($P172="Terminated",AS172&gt;0),$U172,
IF($P172="Furloughed",IF(AS172&gt;0,$U172)+IF(BC172&gt;0,$U172),
IF($P172="Rehired",IF(BC172&gt;0,$U172))))))))*'Actual Allocation Calc'!$AK$99)))</f>
        <v/>
      </c>
      <c r="AC172" s="210" t="str">
        <f>IF($B172="","",IF('Actual Allocation Calc'!$AL$78="A",
IF($P172="Employed",$U172,
IF(AND($P172="Terminated"),($U172/7*AT172),
IF(AND($P172="Furloughed"),($U172/7*AT172)+($U172/7*BD172),
IF(AND($P172="Rehired"),($U172/7*BD172),
IF(AND($P172="Terminated",AT172&gt;0),$U172,
IF($P172="Furloughed",IF(AT172&gt;0,$U172)+IF(BD172&gt;0,$U172),
IF($P172="Rehired",IF(BD172&gt;0,$U172)))))))),IF('Actual Allocation Calc'!$AL$78="C",'Actual Allocation Calc'!P172,'Actual Allocation Calc'!Y172+IF($P172="Employed",$U172,
IF(AND($P172="Terminated"),($U172/7*AT172),
IF(AND($P172="Furloughed"),($U172/7*AT172)+($U172/7*BD172),
IF(AND($P172="Rehired"),($U172/7*BD172),
IF(AND($P172="Terminated",AT172&gt;0),$U172,
IF($P172="Furloughed",IF(AT172&gt;0,$U172)+IF(BD172&gt;0,$U172),
IF($P172="Rehired",IF(BD172&gt;0,$U172))))))))*'Actual Allocation Calc'!$AL$99)))</f>
        <v/>
      </c>
      <c r="AD172" s="210" t="str">
        <f>IF($B172="","",IF('Actual Allocation Calc'!$AM$78="A",
IF($P172="Employed",$U172,
IF(AND($P172="Terminated"),($U172/7*AU172),
IF(AND($P172="Furloughed"),($U172/7*AU172)+($U172/7*BE172),
IF(AND($P172="Rehired"),($U172/7*BE172),
IF(AND($P172="Terminated",AU172&gt;0),$U172,
IF($P172="Furloughed",IF(AU172&gt;0,$U172)+IF(BE172&gt;0,$U172),
IF($P172="Rehired",IF(BE172&gt;0,$U172)))))))),IF('Actual Allocation Calc'!$AM$78="C",'Actual Allocation Calc'!Q172,'Actual Allocation Calc'!Z172+IF($P172="Employed",$U172,
IF(AND($P172="Terminated"),($U172/7*AU172),
IF(AND($P172="Furloughed"),($U172/7*AU172)+($U172/7*BE172),
IF(AND($P172="Rehired"),($U172/7*BE172),
IF(AND($P172="Terminated",AU172&gt;0),$U172,
IF($P172="Furloughed",IF(AU172&gt;0,$U172)+IF(BE172&gt;0,$U172),
IF($P172="Rehired",IF(BE172&gt;0,$U172))))))))*'Actual Allocation Calc'!$AM$99)))</f>
        <v/>
      </c>
      <c r="AE172" s="210" t="str">
        <f>IF($B172="","",IF('Actual Allocation Calc'!$AN$78="A",
IF($P172="Employed",$U172,
IF(AND($P172="Terminated"),($U172/7*AV172),
IF(AND($P172="Furloughed"),($U172/7*AV172)+($U172/7*BF172),
IF(AND($P172="Rehired"),($U172/7*BF172),
IF(AND($P172="Terminated",AV172&gt;0),$U172,
IF($P172="Furloughed",IF(AV172&gt;0,$U172)+IF(BF172&gt;0,$U172),
IF($P172="Rehired",IF(BF172&gt;0,$U172)))))))),IF('Actual Allocation Calc'!$AN$78="C",'Actual Allocation Calc'!R172,'Actual Allocation Calc'!AA172+IF($P172="Employed",$U172,
IF(AND($P172="Terminated"),($U172/7*AV172),
IF(AND($P172="Furloughed"),($U172/7*AV172)+($U172/7*BF172),
IF(AND($P172="Rehired"),($U172/7*BF172),
IF(AND($P172="Terminated",AV172&gt;0),$U172,
IF($P172="Furloughed",IF(AV172&gt;0,$U172)+IF(BF172&gt;0,$U172),
IF($P172="Rehired",IF(BF172&gt;0,$U172))))))))*'Actual Allocation Calc'!$AN$99)))</f>
        <v/>
      </c>
      <c r="AF172" s="210" t="str">
        <f>IF($B172="","",IF('Actual Allocation Calc'!$AO$78="A",
IF($P172="Employed",$U172,
IF(AND($P172="Terminated"),($U172/7*AW172),
IF(AND($P172="Furloughed"),($U172/7*AW172)+($U172/7*BG172),
IF(AND($P172="Rehired"),($U172/7*BG172),
IF(AND($P172="Terminated",AW172&gt;0),$U172,
IF($P172="Furloughed",IF(AW172&gt;0,$U172)+IF(BG172&gt;0,$U172),
IF($P172="Rehired",IF(BG172&gt;0,$U172)))))))),IF('Actual Allocation Calc'!$AO$78="C",'Actual Allocation Calc'!S172,'Actual Allocation Calc'!AB172+IF($P172="Employed",$U172,
IF(AND($P172="Terminated"),($U172/7*AW172),
IF(AND($P172="Furloughed"),($U172/7*AW172)+($U172/7*BG172),
IF(AND($P172="Rehired"),($U172/7*BG172),
IF(AND($P172="Terminated",AW172&gt;0),$U172,
IF($P172="Furloughed",IF(AW172&gt;0,$U172)+IF(BG172&gt;0,$U172),
IF($P172="Rehired",IF(BG172&gt;0,$U172))))))))*'Actual Allocation Calc'!$AO$99)))</f>
        <v/>
      </c>
      <c r="AG172" s="210" t="str">
        <f>IF($B172="","",IF('Actual Allocation Calc'!$AP$78="A",
IF($P172="Employed",$U172/7*BK172,
IF(AND($P172="Terminated"),($U172/7*AX172),
IF(AND($P172="Furloughed"),($U172/7*AX172)+($U172/7*BH172),
IF(AND($P172="Rehired"),($U172/7*BH172),
IF(AND($P172="Terminated",AX172&gt;0),$U172,
IF($P172="Furloughed",IF(AX172&gt;0,$U172)+IF(BH172&gt;0,$U172),
IF($P172="Rehired",IF(BH172&gt;0,$U172)))))))),IF('Actual Allocation Calc'!$AP$78="C",'Actual Allocation Calc'!T172,'Actual Allocation Calc'!AC172+IF($P172="Employed",$U172/7*BK172,
IF(AND($P172="Terminated"),($U172/7*AX172),
IF(AND($P172="Furloughed"),($U172/7*AX172)+($U172/7*BH172),
IF(AND($P172="Rehired"),($U172/7*BH172),
IF(AND($P172="Terminated",AX172&gt;0),$U172,
IF($P172="Furloughed",IF(AX172&gt;0,$U172)+IF(BH172&gt;0,$U172),
IF($P172="Rehired",IF(BH172&gt;0,$U172))))))))*'Actual Allocation Calc'!$AP$99)))</f>
        <v/>
      </c>
      <c r="AH172" s="536"/>
      <c r="AI172" s="82">
        <f t="shared" si="66"/>
        <v>0</v>
      </c>
      <c r="AJ172" s="210">
        <f t="shared" si="48"/>
        <v>0</v>
      </c>
      <c r="AK172" s="397" t="str">
        <f t="shared" si="49"/>
        <v/>
      </c>
      <c r="AM172" s="173"/>
      <c r="AO172" s="214" t="str">
        <f>IFERROR(IF($V172="","",VLOOKUP(V172,'Calendar Calcs'!$B$2:$E1139,4,FALSE)),0)</f>
        <v/>
      </c>
      <c r="AP172" s="69" t="str">
        <f>IF($AO172="","", IF($AO172&lt;AP$23,0,IF($AO172&gt;AP$23,COUNTIFS('Calendar Calcs'!$E$2:$E1139,AP$23),COUNTIFS('Calendar Calcs'!$E$2:$E1139,AP$23,'Calendar Calcs'!$D$2:$D1139,"&lt;="&amp;WEEKDAY($V172)))))</f>
        <v/>
      </c>
      <c r="AQ172" s="69" t="str">
        <f>IF($AO172="","", IF($AO172&lt;AQ$23,0,IF($AO172&gt;AQ$23,COUNTIFS('Calendar Calcs'!$E$2:$E1139,AQ$23),COUNTIFS('Calendar Calcs'!$E$2:$E1139,AQ$23,'Calendar Calcs'!$D$2:$D1139,"&lt;="&amp;WEEKDAY($V172)))))</f>
        <v/>
      </c>
      <c r="AR172" s="69" t="str">
        <f>IF($AO172="","", IF($AO172&lt;AR$23,0,IF($AO172&gt;AR$23,COUNTIFS('Calendar Calcs'!$E$2:$E1139,AR$23),COUNTIFS('Calendar Calcs'!$E$2:$E1139,AR$23,'Calendar Calcs'!$D$2:$D1139,"&lt;="&amp;WEEKDAY($V172)))))</f>
        <v/>
      </c>
      <c r="AS172" s="69" t="str">
        <f>IF($AO172="","", IF($AO172&lt;AS$23,0,IF($AO172&gt;AS$23,COUNTIFS('Calendar Calcs'!$E$2:$E1139,AS$23),COUNTIFS('Calendar Calcs'!$E$2:$E1139,AS$23,'Calendar Calcs'!$D$2:$D1139,"&lt;="&amp;WEEKDAY($V172)))))</f>
        <v/>
      </c>
      <c r="AT172" s="69" t="str">
        <f>IF($AO172="","", IF($AO172&lt;AT$23,0,IF($AO172&gt;AT$23,COUNTIFS('Calendar Calcs'!$E$2:$E1139,AT$23),COUNTIFS('Calendar Calcs'!$E$2:$E1139,AT$23,'Calendar Calcs'!$D$2:$D1139,"&lt;="&amp;WEEKDAY($V172)))))</f>
        <v/>
      </c>
      <c r="AU172" s="69" t="str">
        <f>IF($AO172="","", IF($AO172&lt;AU$23,0,IF($AO172&gt;AU$23,COUNTIFS('Calendar Calcs'!$E$2:$E1139,AU$23),COUNTIFS('Calendar Calcs'!$E$2:$E1139,AU$23,'Calendar Calcs'!$D$2:$D1139,"&lt;="&amp;WEEKDAY($V172)))))</f>
        <v/>
      </c>
      <c r="AV172" s="69" t="str">
        <f>IF($AO172="","", IF($AO172&lt;AV$23,0,IF($AO172&gt;AV$23,COUNTIFS('Calendar Calcs'!$E$2:$E1139,AV$23),COUNTIFS('Calendar Calcs'!$E$2:$E1139,AV$23,'Calendar Calcs'!$D$2:$D1139,"&lt;="&amp;WEEKDAY($V172)))))</f>
        <v/>
      </c>
      <c r="AW172" s="69" t="str">
        <f>IF($AO172="","", IF($AO172&lt;AW$23,0,IF($AO172&gt;AW$23,COUNTIFS('Calendar Calcs'!$E$2:$E1139,AW$23),COUNTIFS('Calendar Calcs'!$E$2:$E1139,AW$23,'Calendar Calcs'!$D$2:$D1139,"&lt;="&amp;WEEKDAY($V172)))))</f>
        <v/>
      </c>
      <c r="AX172" s="69" t="str">
        <f>IF($AO172="","", IF($AO172&lt;AX$23,0,IF($AO172&gt;AX$23,COUNTIFS('Calendar Calcs'!$E$2:$E1139,AX$23),COUNTIFS('Calendar Calcs'!$E$2:$E1139,AX$23,'Calendar Calcs'!$D$2:$D1139,"&lt;="&amp;WEEKDAY($V172)))))</f>
        <v/>
      </c>
      <c r="AY172" s="69" t="str">
        <f>IF($W172="","",VLOOKUP($W172,'Calendar Calcs'!$B$2:$E1139,4,FALSE))</f>
        <v/>
      </c>
      <c r="AZ172" s="69" t="str">
        <f>IF($AY172="","",IF($AY172&gt;AZ$23,0,IF($AY172&lt;AZ$23,COUNTIFS('Calendar Calcs'!$E$2:$E1139,AZ$23),COUNTIFS('Calendar Calcs'!$E$2:$E1139,AZ$23,'Calendar Calcs'!$D$2:$D1139,"&gt;="&amp;WEEKDAY($W172)))))</f>
        <v/>
      </c>
      <c r="BA172" s="69" t="str">
        <f>IF($AY172="","",IF($AY172&gt;BA$23,0,IF($AY172&lt;BA$23,COUNTIFS('Calendar Calcs'!$E$2:$E1139,BA$23),COUNTIFS('Calendar Calcs'!$E$2:$E1139,BA$23,'Calendar Calcs'!$D$2:$D1139,"&gt;="&amp;WEEKDAY($W172)))))</f>
        <v/>
      </c>
      <c r="BB172" s="69" t="str">
        <f>IF($AY172="","",IF($AY172&gt;BB$23,0,IF($AY172&lt;BB$23,COUNTIFS('Calendar Calcs'!$E$2:$E1139,BB$23),COUNTIFS('Calendar Calcs'!$E$2:$E1139,BB$23,'Calendar Calcs'!$D$2:$D1139,"&gt;="&amp;WEEKDAY($W172)))))</f>
        <v/>
      </c>
      <c r="BC172" s="69" t="str">
        <f>IF($AY172="","",IF($AY172&gt;BC$23,0,IF($AY172&lt;BC$23,COUNTIFS('Calendar Calcs'!$E$2:$E1139,BC$23),COUNTIFS('Calendar Calcs'!$E$2:$E1139,BC$23,'Calendar Calcs'!$D$2:$D1139,"&gt;="&amp;WEEKDAY($W172)))))</f>
        <v/>
      </c>
      <c r="BD172" s="69" t="str">
        <f>IF($AY172="","",IF($AY172&gt;BD$23,0,IF($AY172&lt;BD$23,COUNTIFS('Calendar Calcs'!$E$2:$E1139,BD$23),COUNTIFS('Calendar Calcs'!$E$2:$E1139,BD$23,'Calendar Calcs'!$D$2:$D1139,"&gt;="&amp;WEEKDAY($W172)))))</f>
        <v/>
      </c>
      <c r="BE172" s="69" t="str">
        <f>IF($AY172="","",IF($AY172&gt;BE$23,0,IF($AY172&lt;BE$23,COUNTIFS('Calendar Calcs'!$E$2:$E1139,BE$23),COUNTIFS('Calendar Calcs'!$E$2:$E1139,BE$23,'Calendar Calcs'!$D$2:$D1139,"&gt;="&amp;WEEKDAY($W172)))))</f>
        <v/>
      </c>
      <c r="BF172" s="69" t="str">
        <f>IF($AY172="","",IF($AY172&gt;BF$23,0,IF($AY172&lt;BF$23,COUNTIFS('Calendar Calcs'!$E$2:$E1139,BF$23),COUNTIFS('Calendar Calcs'!$E$2:$E1139,BF$23,'Calendar Calcs'!$D$2:$D1139,"&gt;="&amp;WEEKDAY($W172)))))</f>
        <v/>
      </c>
      <c r="BG172" s="69" t="str">
        <f>IF($AY172="","",IF($AY172&gt;BG$23,0,IF($AY172&lt;BG$23,COUNTIFS('Calendar Calcs'!$E$2:$E1139,BG$23),COUNTIFS('Calendar Calcs'!$E$2:$E1139,BG$23,'Calendar Calcs'!$D$2:$D1139,"&gt;="&amp;WEEKDAY($W172)))))</f>
        <v/>
      </c>
      <c r="BH172" s="69">
        <f t="shared" si="50"/>
        <v>6</v>
      </c>
      <c r="BI172" s="69">
        <f>IF(Cover!$E$43="","",VLOOKUP(Cover!$E$43,'Calendar Calcs'!$B$2:$E1139,4,FALSE))</f>
        <v>1</v>
      </c>
      <c r="BJ172" s="69">
        <f>IF($BI172="","", IF($BI172&lt;BJ$23,0,IF($BI172&gt;=BJ$23,COUNTIFS('Calendar Calcs'!$E$2:$E1139,BJ$23),COUNTIFS('Calendar Calcs'!$E$2:$E1139,BJ$23,'Calendar Calcs'!$D$2:$D1139,"&lt;="&amp;WEEKDAY($V172)))))</f>
        <v>1</v>
      </c>
      <c r="BK172" s="69">
        <f t="shared" si="47"/>
        <v>6</v>
      </c>
      <c r="BN172" s="69" t="str">
        <f>IF(T172&gt;0,"FTE",IF(Cover!$E$47="Weekly",IF(S172&gt;29.75,"FTE","PTE"),IF(S172&gt;59.75,"FTE","PTE")))</f>
        <v>PTE</v>
      </c>
      <c r="BO172" s="69">
        <f>IF(BN172="FTE",30,IF(Cover!$E$47="Weekly",'STEP 2 EE Data'!S172,'STEP 2 EE Data'!S172/2))</f>
        <v>0</v>
      </c>
      <c r="BP172" s="209">
        <f t="shared" si="51"/>
        <v>0</v>
      </c>
      <c r="BQ172" s="209">
        <f t="shared" si="52"/>
        <v>0</v>
      </c>
      <c r="BR172" s="209">
        <f t="shared" si="53"/>
        <v>0</v>
      </c>
      <c r="BS172" s="209">
        <f t="shared" si="54"/>
        <v>0</v>
      </c>
      <c r="BT172" s="209">
        <f t="shared" si="55"/>
        <v>0</v>
      </c>
      <c r="BU172" s="209">
        <f t="shared" si="56"/>
        <v>0</v>
      </c>
      <c r="BV172" s="209">
        <f t="shared" si="57"/>
        <v>0</v>
      </c>
      <c r="BW172" s="209">
        <f t="shared" si="58"/>
        <v>0</v>
      </c>
      <c r="BX172" s="209">
        <f t="shared" si="59"/>
        <v>0</v>
      </c>
      <c r="CC172" s="210" t="str">
        <f>IF(B172="","",IF(C172="",IF(Cover!$E$47="Weekly",'STEP 3 EE Comp'!BI177*8,'STEP 3 EE Comp'!BI177*4),IF(Cover!$E$47="Weekly",'STEP 3 EE Comp'!BI177,'STEP 3 EE Comp'!BI177)))</f>
        <v/>
      </c>
      <c r="CD172" s="82" t="str">
        <f t="shared" si="60"/>
        <v/>
      </c>
      <c r="CE172" s="417">
        <f t="shared" si="61"/>
        <v>1</v>
      </c>
      <c r="CF172" s="82" t="str">
        <f t="shared" si="62"/>
        <v>Good</v>
      </c>
      <c r="CG172" s="82">
        <f t="shared" si="63"/>
        <v>0</v>
      </c>
      <c r="CH172" s="234">
        <f t="shared" si="64"/>
        <v>0</v>
      </c>
    </row>
    <row r="173" spans="1:86" s="69" customFormat="1" x14ac:dyDescent="0.3">
      <c r="A173" s="530"/>
      <c r="B173" s="477"/>
      <c r="C173" s="52"/>
      <c r="D173" s="565"/>
      <c r="E173" s="52"/>
      <c r="F173" s="507"/>
      <c r="G173" s="210">
        <f t="shared" si="65"/>
        <v>0</v>
      </c>
      <c r="H173" s="82">
        <f t="shared" si="46"/>
        <v>0</v>
      </c>
      <c r="I173" s="211"/>
      <c r="J173" s="441" t="s">
        <v>21</v>
      </c>
      <c r="K173" s="441" t="s">
        <v>21</v>
      </c>
      <c r="L173" s="441" t="s">
        <v>21</v>
      </c>
      <c r="M173" s="441" t="s">
        <v>21</v>
      </c>
      <c r="N173" s="568" t="s">
        <v>21</v>
      </c>
      <c r="O173" s="211"/>
      <c r="P173" s="212" t="str">
        <f>IF(B173="","",
IF(AND(V173="",W173="",B173&lt;&gt;""),"Employed",
IF(AND(V173&lt;&gt;"",W173="",B173&lt;&gt;""),"Terminated",
IF(AND(V173&lt;&gt;"",W173&lt;&gt;"",B173&lt;&gt;""),IF(W173&lt;Cover!$E$43,"Employed","Furloughed"),
IF(AND(V173="",W173&lt;&gt;"",B173&lt;&gt;""),IF(W173&lt;Cover!$E$43,"Employed","Rehired"))))))</f>
        <v/>
      </c>
      <c r="Q173" s="211"/>
      <c r="R173" s="536"/>
      <c r="S173" s="563"/>
      <c r="T173" s="536"/>
      <c r="U173" s="82">
        <f>IF(Cover!$E$47="Weekly",IF(T173&gt;0,T173,R173*S173),IF(T173&gt;0,T173,R173*S173)/2)</f>
        <v>0</v>
      </c>
      <c r="V173" s="564"/>
      <c r="W173" s="564"/>
      <c r="Y173" s="213" t="str">
        <f>IF($B173="","",IF('Actual Allocation Calc'!$AH$78="A",
IF($P173="Employed",$U173/7*BJ173,
IF(AND($P173="Terminated"),($U173/7*AP173),
IF(AND($P173="Furloughed"),($U173/7*AP173)+($U173/7*AZ173),
IF(AND($P173="Rehired"),($U173/7*AZ173),
IF(AND($P173="Terminated",AP173&gt;0),$U173,
IF($P173="Furloughed",IF(AP173&gt;0,$U173)+IF(AZ173&gt;0,$U173),
IF($P173="Rehired",IF(AZ173&gt;0,$U173)))))))),IF('Actual Allocation Calc'!$AH$78="C",'Actual Allocation Calc'!L173,'Actual Allocation Calc'!U173+IF($P173="Employed",$U173/7*BJ173,
IF(AND($P173="Terminated"),($U173/7*AP173),
IF(AND($P173="Furloughed"),($U173/7*AP173)+($U173/7*AZ173),
IF(AND($P173="Rehired"),($U173/7*AZ173),
IF(AND($P173="Terminated",AP173&gt;0),$U173,
IF($P173="Furloughed",IF(AP173&gt;0,$U173)+IF(AZ173&gt;0,$U173),
IF($P173="Rehired",IF(AZ173&gt;0,$U173))))))))*'Actual Allocation Calc'!$AH$99)))</f>
        <v/>
      </c>
      <c r="Z173" s="210" t="str">
        <f>IF($B173="","",IF('Actual Allocation Calc'!$AI$78="A",
IF($P173="Employed",$U173,
IF(AND($P173="Terminated"),($U173/7*AQ173),
IF(AND($P173="Furloughed"),($U173/7*AQ173)+($U173/7*BA173),
IF(AND($P173="Rehired"),($U173/7*BA173),
IF(AND($P173="Terminated",AQ173&gt;0),$U173,
IF($P173="Furloughed",IF(AQ173&gt;0,$U173)+IF(BA173&gt;0,$U173),
IF($P173="Rehired",IF(BA173&gt;0,$U173)))))))),IF('Actual Allocation Calc'!$AI$78="C",'Actual Allocation Calc'!M173,'Actual Allocation Calc'!V173+IF($P173="Employed",$U173,
IF(AND($P173="Terminated"),($U173/7*AQ173),
IF(AND($P173="Furloughed"),($U173/7*AQ173)+($U173/7*BA173),
IF(AND($P173="Rehired"),($U173/7*BA173),
IF(AND($P173="Terminated",AQ173&gt;0),$U173,
IF($P173="Furloughed",IF(AQ173&gt;0,$U173)+IF(BA173&gt;0,$U173),
IF($P173="Rehired",IF(BA173&gt;0,$U173))))))))*'Actual Allocation Calc'!$AI$99)))</f>
        <v/>
      </c>
      <c r="AA173" s="210" t="str">
        <f>IF($B173="","",IF('Actual Allocation Calc'!$AJ$78="A",
IF($P173="Employed",$U173,
IF(AND($P173="Terminated"),($U173/7*AR173),
IF(AND($P173="Furloughed"),($U173/7*AR173)+($U173/7*BB173),
IF(AND($P173="Rehired"),($U173/7*BB173),
IF(AND($P173="Terminated",AR173&gt;0),$U173,
IF($P173="Furloughed",IF(AR173&gt;0,$U173)+IF(BB173&gt;0,$U173),
IF($P173="Rehired",IF(BB173&gt;0,$U173)))))))),IF('Actual Allocation Calc'!$AJ$78="C",'Actual Allocation Calc'!N173,'Actual Allocation Calc'!W173+IF($P173="Employed",$U173,
IF(AND($P173="Terminated"),($U173/7*AR173),
IF(AND($P173="Furloughed"),($U173/7*AR173)+($U173/7*BB173),
IF(AND($P173="Rehired"),($U173/7*BB173),
IF(AND($P173="Terminated",AR173&gt;0),$U173,
IF($P173="Furloughed",IF(AR173&gt;0,$U173)+IF(BB173&gt;0,$U173),
IF($P173="Rehired",IF(BB173&gt;0,$U173))))))))*'Actual Allocation Calc'!$AJ$99)))</f>
        <v/>
      </c>
      <c r="AB173" s="210" t="str">
        <f>IF($B173="","",IF('Actual Allocation Calc'!$AK$78="A",
IF($P173="Employed",$U173,
IF(AND($P173="Terminated"),($U173/7*AS173),
IF(AND($P173="Furloughed"),($U173/7*AS173)+($U173/7*BC173),
IF(AND($P173="Rehired"),($U173/7*BC173),
IF(AND($P173="Terminated",AS173&gt;0),$U173,
IF($P173="Furloughed",IF(AS173&gt;0,$U173)+IF(BC173&gt;0,$U173),
IF($P173="Rehired",IF(BC173&gt;0,$U173)))))))),IF('Actual Allocation Calc'!$AK$78="C",'Actual Allocation Calc'!O173,'Actual Allocation Calc'!X173+IF($P173="Employed",$U173,
IF(AND($P173="Terminated"),($U173/7*AS173),
IF(AND($P173="Furloughed"),($U173/7*AS173)+($U173/7*BC173),
IF(AND($P173="Rehired"),($U173/7*BC173),
IF(AND($P173="Terminated",AS173&gt;0),$U173,
IF($P173="Furloughed",IF(AS173&gt;0,$U173)+IF(BC173&gt;0,$U173),
IF($P173="Rehired",IF(BC173&gt;0,$U173))))))))*'Actual Allocation Calc'!$AK$99)))</f>
        <v/>
      </c>
      <c r="AC173" s="210" t="str">
        <f>IF($B173="","",IF('Actual Allocation Calc'!$AL$78="A",
IF($P173="Employed",$U173,
IF(AND($P173="Terminated"),($U173/7*AT173),
IF(AND($P173="Furloughed"),($U173/7*AT173)+($U173/7*BD173),
IF(AND($P173="Rehired"),($U173/7*BD173),
IF(AND($P173="Terminated",AT173&gt;0),$U173,
IF($P173="Furloughed",IF(AT173&gt;0,$U173)+IF(BD173&gt;0,$U173),
IF($P173="Rehired",IF(BD173&gt;0,$U173)))))))),IF('Actual Allocation Calc'!$AL$78="C",'Actual Allocation Calc'!P173,'Actual Allocation Calc'!Y173+IF($P173="Employed",$U173,
IF(AND($P173="Terminated"),($U173/7*AT173),
IF(AND($P173="Furloughed"),($U173/7*AT173)+($U173/7*BD173),
IF(AND($P173="Rehired"),($U173/7*BD173),
IF(AND($P173="Terminated",AT173&gt;0),$U173,
IF($P173="Furloughed",IF(AT173&gt;0,$U173)+IF(BD173&gt;0,$U173),
IF($P173="Rehired",IF(BD173&gt;0,$U173))))))))*'Actual Allocation Calc'!$AL$99)))</f>
        <v/>
      </c>
      <c r="AD173" s="210" t="str">
        <f>IF($B173="","",IF('Actual Allocation Calc'!$AM$78="A",
IF($P173="Employed",$U173,
IF(AND($P173="Terminated"),($U173/7*AU173),
IF(AND($P173="Furloughed"),($U173/7*AU173)+($U173/7*BE173),
IF(AND($P173="Rehired"),($U173/7*BE173),
IF(AND($P173="Terminated",AU173&gt;0),$U173,
IF($P173="Furloughed",IF(AU173&gt;0,$U173)+IF(BE173&gt;0,$U173),
IF($P173="Rehired",IF(BE173&gt;0,$U173)))))))),IF('Actual Allocation Calc'!$AM$78="C",'Actual Allocation Calc'!Q173,'Actual Allocation Calc'!Z173+IF($P173="Employed",$U173,
IF(AND($P173="Terminated"),($U173/7*AU173),
IF(AND($P173="Furloughed"),($U173/7*AU173)+($U173/7*BE173),
IF(AND($P173="Rehired"),($U173/7*BE173),
IF(AND($P173="Terminated",AU173&gt;0),$U173,
IF($P173="Furloughed",IF(AU173&gt;0,$U173)+IF(BE173&gt;0,$U173),
IF($P173="Rehired",IF(BE173&gt;0,$U173))))))))*'Actual Allocation Calc'!$AM$99)))</f>
        <v/>
      </c>
      <c r="AE173" s="210" t="str">
        <f>IF($B173="","",IF('Actual Allocation Calc'!$AN$78="A",
IF($P173="Employed",$U173,
IF(AND($P173="Terminated"),($U173/7*AV173),
IF(AND($P173="Furloughed"),($U173/7*AV173)+($U173/7*BF173),
IF(AND($P173="Rehired"),($U173/7*BF173),
IF(AND($P173="Terminated",AV173&gt;0),$U173,
IF($P173="Furloughed",IF(AV173&gt;0,$U173)+IF(BF173&gt;0,$U173),
IF($P173="Rehired",IF(BF173&gt;0,$U173)))))))),IF('Actual Allocation Calc'!$AN$78="C",'Actual Allocation Calc'!R173,'Actual Allocation Calc'!AA173+IF($P173="Employed",$U173,
IF(AND($P173="Terminated"),($U173/7*AV173),
IF(AND($P173="Furloughed"),($U173/7*AV173)+($U173/7*BF173),
IF(AND($P173="Rehired"),($U173/7*BF173),
IF(AND($P173="Terminated",AV173&gt;0),$U173,
IF($P173="Furloughed",IF(AV173&gt;0,$U173)+IF(BF173&gt;0,$U173),
IF($P173="Rehired",IF(BF173&gt;0,$U173))))))))*'Actual Allocation Calc'!$AN$99)))</f>
        <v/>
      </c>
      <c r="AF173" s="210" t="str">
        <f>IF($B173="","",IF('Actual Allocation Calc'!$AO$78="A",
IF($P173="Employed",$U173,
IF(AND($P173="Terminated"),($U173/7*AW173),
IF(AND($P173="Furloughed"),($U173/7*AW173)+($U173/7*BG173),
IF(AND($P173="Rehired"),($U173/7*BG173),
IF(AND($P173="Terminated",AW173&gt;0),$U173,
IF($P173="Furloughed",IF(AW173&gt;0,$U173)+IF(BG173&gt;0,$U173),
IF($P173="Rehired",IF(BG173&gt;0,$U173)))))))),IF('Actual Allocation Calc'!$AO$78="C",'Actual Allocation Calc'!S173,'Actual Allocation Calc'!AB173+IF($P173="Employed",$U173,
IF(AND($P173="Terminated"),($U173/7*AW173),
IF(AND($P173="Furloughed"),($U173/7*AW173)+($U173/7*BG173),
IF(AND($P173="Rehired"),($U173/7*BG173),
IF(AND($P173="Terminated",AW173&gt;0),$U173,
IF($P173="Furloughed",IF(AW173&gt;0,$U173)+IF(BG173&gt;0,$U173),
IF($P173="Rehired",IF(BG173&gt;0,$U173))))))))*'Actual Allocation Calc'!$AO$99)))</f>
        <v/>
      </c>
      <c r="AG173" s="210" t="str">
        <f>IF($B173="","",IF('Actual Allocation Calc'!$AP$78="A",
IF($P173="Employed",$U173/7*BK173,
IF(AND($P173="Terminated"),($U173/7*AX173),
IF(AND($P173="Furloughed"),($U173/7*AX173)+($U173/7*BH173),
IF(AND($P173="Rehired"),($U173/7*BH173),
IF(AND($P173="Terminated",AX173&gt;0),$U173,
IF($P173="Furloughed",IF(AX173&gt;0,$U173)+IF(BH173&gt;0,$U173),
IF($P173="Rehired",IF(BH173&gt;0,$U173)))))))),IF('Actual Allocation Calc'!$AP$78="C",'Actual Allocation Calc'!T173,'Actual Allocation Calc'!AC173+IF($P173="Employed",$U173/7*BK173,
IF(AND($P173="Terminated"),($U173/7*AX173),
IF(AND($P173="Furloughed"),($U173/7*AX173)+($U173/7*BH173),
IF(AND($P173="Rehired"),($U173/7*BH173),
IF(AND($P173="Terminated",AX173&gt;0),$U173,
IF($P173="Furloughed",IF(AX173&gt;0,$U173)+IF(BH173&gt;0,$U173),
IF($P173="Rehired",IF(BH173&gt;0,$U173))))))))*'Actual Allocation Calc'!$AP$99)))</f>
        <v/>
      </c>
      <c r="AH173" s="536"/>
      <c r="AI173" s="82">
        <f t="shared" si="66"/>
        <v>0</v>
      </c>
      <c r="AJ173" s="210">
        <f t="shared" si="48"/>
        <v>0</v>
      </c>
      <c r="AK173" s="397" t="str">
        <f t="shared" si="49"/>
        <v/>
      </c>
      <c r="AM173" s="173"/>
      <c r="AO173" s="214" t="str">
        <f>IFERROR(IF($V173="","",VLOOKUP(V173,'Calendar Calcs'!$B$2:$E1140,4,FALSE)),0)</f>
        <v/>
      </c>
      <c r="AP173" s="69" t="str">
        <f>IF($AO173="","", IF($AO173&lt;AP$23,0,IF($AO173&gt;AP$23,COUNTIFS('Calendar Calcs'!$E$2:$E1140,AP$23),COUNTIFS('Calendar Calcs'!$E$2:$E1140,AP$23,'Calendar Calcs'!$D$2:$D1140,"&lt;="&amp;WEEKDAY($V173)))))</f>
        <v/>
      </c>
      <c r="AQ173" s="69" t="str">
        <f>IF($AO173="","", IF($AO173&lt;AQ$23,0,IF($AO173&gt;AQ$23,COUNTIFS('Calendar Calcs'!$E$2:$E1140,AQ$23),COUNTIFS('Calendar Calcs'!$E$2:$E1140,AQ$23,'Calendar Calcs'!$D$2:$D1140,"&lt;="&amp;WEEKDAY($V173)))))</f>
        <v/>
      </c>
      <c r="AR173" s="69" t="str">
        <f>IF($AO173="","", IF($AO173&lt;AR$23,0,IF($AO173&gt;AR$23,COUNTIFS('Calendar Calcs'!$E$2:$E1140,AR$23),COUNTIFS('Calendar Calcs'!$E$2:$E1140,AR$23,'Calendar Calcs'!$D$2:$D1140,"&lt;="&amp;WEEKDAY($V173)))))</f>
        <v/>
      </c>
      <c r="AS173" s="69" t="str">
        <f>IF($AO173="","", IF($AO173&lt;AS$23,0,IF($AO173&gt;AS$23,COUNTIFS('Calendar Calcs'!$E$2:$E1140,AS$23),COUNTIFS('Calendar Calcs'!$E$2:$E1140,AS$23,'Calendar Calcs'!$D$2:$D1140,"&lt;="&amp;WEEKDAY($V173)))))</f>
        <v/>
      </c>
      <c r="AT173" s="69" t="str">
        <f>IF($AO173="","", IF($AO173&lt;AT$23,0,IF($AO173&gt;AT$23,COUNTIFS('Calendar Calcs'!$E$2:$E1140,AT$23),COUNTIFS('Calendar Calcs'!$E$2:$E1140,AT$23,'Calendar Calcs'!$D$2:$D1140,"&lt;="&amp;WEEKDAY($V173)))))</f>
        <v/>
      </c>
      <c r="AU173" s="69" t="str">
        <f>IF($AO173="","", IF($AO173&lt;AU$23,0,IF($AO173&gt;AU$23,COUNTIFS('Calendar Calcs'!$E$2:$E1140,AU$23),COUNTIFS('Calendar Calcs'!$E$2:$E1140,AU$23,'Calendar Calcs'!$D$2:$D1140,"&lt;="&amp;WEEKDAY($V173)))))</f>
        <v/>
      </c>
      <c r="AV173" s="69" t="str">
        <f>IF($AO173="","", IF($AO173&lt;AV$23,0,IF($AO173&gt;AV$23,COUNTIFS('Calendar Calcs'!$E$2:$E1140,AV$23),COUNTIFS('Calendar Calcs'!$E$2:$E1140,AV$23,'Calendar Calcs'!$D$2:$D1140,"&lt;="&amp;WEEKDAY($V173)))))</f>
        <v/>
      </c>
      <c r="AW173" s="69" t="str">
        <f>IF($AO173="","", IF($AO173&lt;AW$23,0,IF($AO173&gt;AW$23,COUNTIFS('Calendar Calcs'!$E$2:$E1140,AW$23),COUNTIFS('Calendar Calcs'!$E$2:$E1140,AW$23,'Calendar Calcs'!$D$2:$D1140,"&lt;="&amp;WEEKDAY($V173)))))</f>
        <v/>
      </c>
      <c r="AX173" s="69" t="str">
        <f>IF($AO173="","", IF($AO173&lt;AX$23,0,IF($AO173&gt;AX$23,COUNTIFS('Calendar Calcs'!$E$2:$E1140,AX$23),COUNTIFS('Calendar Calcs'!$E$2:$E1140,AX$23,'Calendar Calcs'!$D$2:$D1140,"&lt;="&amp;WEEKDAY($V173)))))</f>
        <v/>
      </c>
      <c r="AY173" s="69" t="str">
        <f>IF($W173="","",VLOOKUP($W173,'Calendar Calcs'!$B$2:$E1140,4,FALSE))</f>
        <v/>
      </c>
      <c r="AZ173" s="69" t="str">
        <f>IF($AY173="","",IF($AY173&gt;AZ$23,0,IF($AY173&lt;AZ$23,COUNTIFS('Calendar Calcs'!$E$2:$E1140,AZ$23),COUNTIFS('Calendar Calcs'!$E$2:$E1140,AZ$23,'Calendar Calcs'!$D$2:$D1140,"&gt;="&amp;WEEKDAY($W173)))))</f>
        <v/>
      </c>
      <c r="BA173" s="69" t="str">
        <f>IF($AY173="","",IF($AY173&gt;BA$23,0,IF($AY173&lt;BA$23,COUNTIFS('Calendar Calcs'!$E$2:$E1140,BA$23),COUNTIFS('Calendar Calcs'!$E$2:$E1140,BA$23,'Calendar Calcs'!$D$2:$D1140,"&gt;="&amp;WEEKDAY($W173)))))</f>
        <v/>
      </c>
      <c r="BB173" s="69" t="str">
        <f>IF($AY173="","",IF($AY173&gt;BB$23,0,IF($AY173&lt;BB$23,COUNTIFS('Calendar Calcs'!$E$2:$E1140,BB$23),COUNTIFS('Calendar Calcs'!$E$2:$E1140,BB$23,'Calendar Calcs'!$D$2:$D1140,"&gt;="&amp;WEEKDAY($W173)))))</f>
        <v/>
      </c>
      <c r="BC173" s="69" t="str">
        <f>IF($AY173="","",IF($AY173&gt;BC$23,0,IF($AY173&lt;BC$23,COUNTIFS('Calendar Calcs'!$E$2:$E1140,BC$23),COUNTIFS('Calendar Calcs'!$E$2:$E1140,BC$23,'Calendar Calcs'!$D$2:$D1140,"&gt;="&amp;WEEKDAY($W173)))))</f>
        <v/>
      </c>
      <c r="BD173" s="69" t="str">
        <f>IF($AY173="","",IF($AY173&gt;BD$23,0,IF($AY173&lt;BD$23,COUNTIFS('Calendar Calcs'!$E$2:$E1140,BD$23),COUNTIFS('Calendar Calcs'!$E$2:$E1140,BD$23,'Calendar Calcs'!$D$2:$D1140,"&gt;="&amp;WEEKDAY($W173)))))</f>
        <v/>
      </c>
      <c r="BE173" s="69" t="str">
        <f>IF($AY173="","",IF($AY173&gt;BE$23,0,IF($AY173&lt;BE$23,COUNTIFS('Calendar Calcs'!$E$2:$E1140,BE$23),COUNTIFS('Calendar Calcs'!$E$2:$E1140,BE$23,'Calendar Calcs'!$D$2:$D1140,"&gt;="&amp;WEEKDAY($W173)))))</f>
        <v/>
      </c>
      <c r="BF173" s="69" t="str">
        <f>IF($AY173="","",IF($AY173&gt;BF$23,0,IF($AY173&lt;BF$23,COUNTIFS('Calendar Calcs'!$E$2:$E1140,BF$23),COUNTIFS('Calendar Calcs'!$E$2:$E1140,BF$23,'Calendar Calcs'!$D$2:$D1140,"&gt;="&amp;WEEKDAY($W173)))))</f>
        <v/>
      </c>
      <c r="BG173" s="69" t="str">
        <f>IF($AY173="","",IF($AY173&gt;BG$23,0,IF($AY173&lt;BG$23,COUNTIFS('Calendar Calcs'!$E$2:$E1140,BG$23),COUNTIFS('Calendar Calcs'!$E$2:$E1140,BG$23,'Calendar Calcs'!$D$2:$D1140,"&gt;="&amp;WEEKDAY($W173)))))</f>
        <v/>
      </c>
      <c r="BH173" s="69">
        <f t="shared" si="50"/>
        <v>6</v>
      </c>
      <c r="BI173" s="69">
        <f>IF(Cover!$E$43="","",VLOOKUP(Cover!$E$43,'Calendar Calcs'!$B$2:$E1140,4,FALSE))</f>
        <v>1</v>
      </c>
      <c r="BJ173" s="69">
        <f>IF($BI173="","", IF($BI173&lt;BJ$23,0,IF($BI173&gt;=BJ$23,COUNTIFS('Calendar Calcs'!$E$2:$E1140,BJ$23),COUNTIFS('Calendar Calcs'!$E$2:$E1140,BJ$23,'Calendar Calcs'!$D$2:$D1140,"&lt;="&amp;WEEKDAY($V173)))))</f>
        <v>1</v>
      </c>
      <c r="BK173" s="69">
        <f t="shared" si="47"/>
        <v>6</v>
      </c>
      <c r="BN173" s="69" t="str">
        <f>IF(T173&gt;0,"FTE",IF(Cover!$E$47="Weekly",IF(S173&gt;29.75,"FTE","PTE"),IF(S173&gt;59.75,"FTE","PTE")))</f>
        <v>PTE</v>
      </c>
      <c r="BO173" s="69">
        <f>IF(BN173="FTE",30,IF(Cover!$E$47="Weekly",'STEP 2 EE Data'!S173,'STEP 2 EE Data'!S173/2))</f>
        <v>0</v>
      </c>
      <c r="BP173" s="209">
        <f t="shared" si="51"/>
        <v>0</v>
      </c>
      <c r="BQ173" s="209">
        <f t="shared" si="52"/>
        <v>0</v>
      </c>
      <c r="BR173" s="209">
        <f t="shared" si="53"/>
        <v>0</v>
      </c>
      <c r="BS173" s="209">
        <f t="shared" si="54"/>
        <v>0</v>
      </c>
      <c r="BT173" s="209">
        <f t="shared" si="55"/>
        <v>0</v>
      </c>
      <c r="BU173" s="209">
        <f t="shared" si="56"/>
        <v>0</v>
      </c>
      <c r="BV173" s="209">
        <f t="shared" si="57"/>
        <v>0</v>
      </c>
      <c r="BW173" s="209">
        <f t="shared" si="58"/>
        <v>0</v>
      </c>
      <c r="BX173" s="209">
        <f t="shared" si="59"/>
        <v>0</v>
      </c>
      <c r="CC173" s="210" t="str">
        <f>IF(B173="","",IF(C173="",IF(Cover!$E$47="Weekly",'STEP 3 EE Comp'!BI178*8,'STEP 3 EE Comp'!BI178*4),IF(Cover!$E$47="Weekly",'STEP 3 EE Comp'!BI178,'STEP 3 EE Comp'!BI178)))</f>
        <v/>
      </c>
      <c r="CD173" s="82" t="str">
        <f t="shared" si="60"/>
        <v/>
      </c>
      <c r="CE173" s="417">
        <f t="shared" si="61"/>
        <v>1</v>
      </c>
      <c r="CF173" s="82" t="str">
        <f t="shared" si="62"/>
        <v>Good</v>
      </c>
      <c r="CG173" s="82">
        <f t="shared" si="63"/>
        <v>0</v>
      </c>
      <c r="CH173" s="234">
        <f t="shared" si="64"/>
        <v>0</v>
      </c>
    </row>
    <row r="174" spans="1:86" s="69" customFormat="1" x14ac:dyDescent="0.3">
      <c r="A174" s="554"/>
      <c r="B174" s="478"/>
      <c r="C174" s="52"/>
      <c r="D174" s="565"/>
      <c r="E174" s="52"/>
      <c r="F174" s="507"/>
      <c r="G174" s="210">
        <f t="shared" si="65"/>
        <v>0</v>
      </c>
      <c r="H174" s="82">
        <f t="shared" si="46"/>
        <v>0</v>
      </c>
      <c r="I174" s="211"/>
      <c r="J174" s="441" t="s">
        <v>21</v>
      </c>
      <c r="K174" s="441" t="s">
        <v>21</v>
      </c>
      <c r="L174" s="441" t="s">
        <v>21</v>
      </c>
      <c r="M174" s="441" t="s">
        <v>21</v>
      </c>
      <c r="N174" s="568" t="s">
        <v>21</v>
      </c>
      <c r="O174" s="211"/>
      <c r="P174" s="212" t="str">
        <f>IF(B174="","",
IF(AND(V174="",W174="",B174&lt;&gt;""),"Employed",
IF(AND(V174&lt;&gt;"",W174="",B174&lt;&gt;""),"Terminated",
IF(AND(V174&lt;&gt;"",W174&lt;&gt;"",B174&lt;&gt;""),IF(W174&lt;Cover!$E$43,"Employed","Furloughed"),
IF(AND(V174="",W174&lt;&gt;"",B174&lt;&gt;""),IF(W174&lt;Cover!$E$43,"Employed","Rehired"))))))</f>
        <v/>
      </c>
      <c r="Q174" s="211"/>
      <c r="R174" s="536"/>
      <c r="S174" s="563"/>
      <c r="T174" s="536"/>
      <c r="U174" s="82">
        <f>IF(Cover!$E$47="Weekly",IF(T174&gt;0,T174,R174*S174),IF(T174&gt;0,T174,R174*S174)/2)</f>
        <v>0</v>
      </c>
      <c r="V174" s="564"/>
      <c r="W174" s="564"/>
      <c r="Y174" s="213" t="str">
        <f>IF($B174="","",IF('Actual Allocation Calc'!$AH$78="A",
IF($P174="Employed",$U174/7*BJ174,
IF(AND($P174="Terminated"),($U174/7*AP174),
IF(AND($P174="Furloughed"),($U174/7*AP174)+($U174/7*AZ174),
IF(AND($P174="Rehired"),($U174/7*AZ174),
IF(AND($P174="Terminated",AP174&gt;0),$U174,
IF($P174="Furloughed",IF(AP174&gt;0,$U174)+IF(AZ174&gt;0,$U174),
IF($P174="Rehired",IF(AZ174&gt;0,$U174)))))))),IF('Actual Allocation Calc'!$AH$78="C",'Actual Allocation Calc'!L174,'Actual Allocation Calc'!U174+IF($P174="Employed",$U174/7*BJ174,
IF(AND($P174="Terminated"),($U174/7*AP174),
IF(AND($P174="Furloughed"),($U174/7*AP174)+($U174/7*AZ174),
IF(AND($P174="Rehired"),($U174/7*AZ174),
IF(AND($P174="Terminated",AP174&gt;0),$U174,
IF($P174="Furloughed",IF(AP174&gt;0,$U174)+IF(AZ174&gt;0,$U174),
IF($P174="Rehired",IF(AZ174&gt;0,$U174))))))))*'Actual Allocation Calc'!$AH$99)))</f>
        <v/>
      </c>
      <c r="Z174" s="210" t="str">
        <f>IF($B174="","",IF('Actual Allocation Calc'!$AI$78="A",
IF($P174="Employed",$U174,
IF(AND($P174="Terminated"),($U174/7*AQ174),
IF(AND($P174="Furloughed"),($U174/7*AQ174)+($U174/7*BA174),
IF(AND($P174="Rehired"),($U174/7*BA174),
IF(AND($P174="Terminated",AQ174&gt;0),$U174,
IF($P174="Furloughed",IF(AQ174&gt;0,$U174)+IF(BA174&gt;0,$U174),
IF($P174="Rehired",IF(BA174&gt;0,$U174)))))))),IF('Actual Allocation Calc'!$AI$78="C",'Actual Allocation Calc'!M174,'Actual Allocation Calc'!V174+IF($P174="Employed",$U174,
IF(AND($P174="Terminated"),($U174/7*AQ174),
IF(AND($P174="Furloughed"),($U174/7*AQ174)+($U174/7*BA174),
IF(AND($P174="Rehired"),($U174/7*BA174),
IF(AND($P174="Terminated",AQ174&gt;0),$U174,
IF($P174="Furloughed",IF(AQ174&gt;0,$U174)+IF(BA174&gt;0,$U174),
IF($P174="Rehired",IF(BA174&gt;0,$U174))))))))*'Actual Allocation Calc'!$AI$99)))</f>
        <v/>
      </c>
      <c r="AA174" s="210" t="str">
        <f>IF($B174="","",IF('Actual Allocation Calc'!$AJ$78="A",
IF($P174="Employed",$U174,
IF(AND($P174="Terminated"),($U174/7*AR174),
IF(AND($P174="Furloughed"),($U174/7*AR174)+($U174/7*BB174),
IF(AND($P174="Rehired"),($U174/7*BB174),
IF(AND($P174="Terminated",AR174&gt;0),$U174,
IF($P174="Furloughed",IF(AR174&gt;0,$U174)+IF(BB174&gt;0,$U174),
IF($P174="Rehired",IF(BB174&gt;0,$U174)))))))),IF('Actual Allocation Calc'!$AJ$78="C",'Actual Allocation Calc'!N174,'Actual Allocation Calc'!W174+IF($P174="Employed",$U174,
IF(AND($P174="Terminated"),($U174/7*AR174),
IF(AND($P174="Furloughed"),($U174/7*AR174)+($U174/7*BB174),
IF(AND($P174="Rehired"),($U174/7*BB174),
IF(AND($P174="Terminated",AR174&gt;0),$U174,
IF($P174="Furloughed",IF(AR174&gt;0,$U174)+IF(BB174&gt;0,$U174),
IF($P174="Rehired",IF(BB174&gt;0,$U174))))))))*'Actual Allocation Calc'!$AJ$99)))</f>
        <v/>
      </c>
      <c r="AB174" s="210" t="str">
        <f>IF($B174="","",IF('Actual Allocation Calc'!$AK$78="A",
IF($P174="Employed",$U174,
IF(AND($P174="Terminated"),($U174/7*AS174),
IF(AND($P174="Furloughed"),($U174/7*AS174)+($U174/7*BC174),
IF(AND($P174="Rehired"),($U174/7*BC174),
IF(AND($P174="Terminated",AS174&gt;0),$U174,
IF($P174="Furloughed",IF(AS174&gt;0,$U174)+IF(BC174&gt;0,$U174),
IF($P174="Rehired",IF(BC174&gt;0,$U174)))))))),IF('Actual Allocation Calc'!$AK$78="C",'Actual Allocation Calc'!O174,'Actual Allocation Calc'!X174+IF($P174="Employed",$U174,
IF(AND($P174="Terminated"),($U174/7*AS174),
IF(AND($P174="Furloughed"),($U174/7*AS174)+($U174/7*BC174),
IF(AND($P174="Rehired"),($U174/7*BC174),
IF(AND($P174="Terminated",AS174&gt;0),$U174,
IF($P174="Furloughed",IF(AS174&gt;0,$U174)+IF(BC174&gt;0,$U174),
IF($P174="Rehired",IF(BC174&gt;0,$U174))))))))*'Actual Allocation Calc'!$AK$99)))</f>
        <v/>
      </c>
      <c r="AC174" s="210" t="str">
        <f>IF($B174="","",IF('Actual Allocation Calc'!$AL$78="A",
IF($P174="Employed",$U174,
IF(AND($P174="Terminated"),($U174/7*AT174),
IF(AND($P174="Furloughed"),($U174/7*AT174)+($U174/7*BD174),
IF(AND($P174="Rehired"),($U174/7*BD174),
IF(AND($P174="Terminated",AT174&gt;0),$U174,
IF($P174="Furloughed",IF(AT174&gt;0,$U174)+IF(BD174&gt;0,$U174),
IF($P174="Rehired",IF(BD174&gt;0,$U174)))))))),IF('Actual Allocation Calc'!$AL$78="C",'Actual Allocation Calc'!P174,'Actual Allocation Calc'!Y174+IF($P174="Employed",$U174,
IF(AND($P174="Terminated"),($U174/7*AT174),
IF(AND($P174="Furloughed"),($U174/7*AT174)+($U174/7*BD174),
IF(AND($P174="Rehired"),($U174/7*BD174),
IF(AND($P174="Terminated",AT174&gt;0),$U174,
IF($P174="Furloughed",IF(AT174&gt;0,$U174)+IF(BD174&gt;0,$U174),
IF($P174="Rehired",IF(BD174&gt;0,$U174))))))))*'Actual Allocation Calc'!$AL$99)))</f>
        <v/>
      </c>
      <c r="AD174" s="210" t="str">
        <f>IF($B174="","",IF('Actual Allocation Calc'!$AM$78="A",
IF($P174="Employed",$U174,
IF(AND($P174="Terminated"),($U174/7*AU174),
IF(AND($P174="Furloughed"),($U174/7*AU174)+($U174/7*BE174),
IF(AND($P174="Rehired"),($U174/7*BE174),
IF(AND($P174="Terminated",AU174&gt;0),$U174,
IF($P174="Furloughed",IF(AU174&gt;0,$U174)+IF(BE174&gt;0,$U174),
IF($P174="Rehired",IF(BE174&gt;0,$U174)))))))),IF('Actual Allocation Calc'!$AM$78="C",'Actual Allocation Calc'!Q174,'Actual Allocation Calc'!Z174+IF($P174="Employed",$U174,
IF(AND($P174="Terminated"),($U174/7*AU174),
IF(AND($P174="Furloughed"),($U174/7*AU174)+($U174/7*BE174),
IF(AND($P174="Rehired"),($U174/7*BE174),
IF(AND($P174="Terminated",AU174&gt;0),$U174,
IF($P174="Furloughed",IF(AU174&gt;0,$U174)+IF(BE174&gt;0,$U174),
IF($P174="Rehired",IF(BE174&gt;0,$U174))))))))*'Actual Allocation Calc'!$AM$99)))</f>
        <v/>
      </c>
      <c r="AE174" s="210" t="str">
        <f>IF($B174="","",IF('Actual Allocation Calc'!$AN$78="A",
IF($P174="Employed",$U174,
IF(AND($P174="Terminated"),($U174/7*AV174),
IF(AND($P174="Furloughed"),($U174/7*AV174)+($U174/7*BF174),
IF(AND($P174="Rehired"),($U174/7*BF174),
IF(AND($P174="Terminated",AV174&gt;0),$U174,
IF($P174="Furloughed",IF(AV174&gt;0,$U174)+IF(BF174&gt;0,$U174),
IF($P174="Rehired",IF(BF174&gt;0,$U174)))))))),IF('Actual Allocation Calc'!$AN$78="C",'Actual Allocation Calc'!R174,'Actual Allocation Calc'!AA174+IF($P174="Employed",$U174,
IF(AND($P174="Terminated"),($U174/7*AV174),
IF(AND($P174="Furloughed"),($U174/7*AV174)+($U174/7*BF174),
IF(AND($P174="Rehired"),($U174/7*BF174),
IF(AND($P174="Terminated",AV174&gt;0),$U174,
IF($P174="Furloughed",IF(AV174&gt;0,$U174)+IF(BF174&gt;0,$U174),
IF($P174="Rehired",IF(BF174&gt;0,$U174))))))))*'Actual Allocation Calc'!$AN$99)))</f>
        <v/>
      </c>
      <c r="AF174" s="210" t="str">
        <f>IF($B174="","",IF('Actual Allocation Calc'!$AO$78="A",
IF($P174="Employed",$U174,
IF(AND($P174="Terminated"),($U174/7*AW174),
IF(AND($P174="Furloughed"),($U174/7*AW174)+($U174/7*BG174),
IF(AND($P174="Rehired"),($U174/7*BG174),
IF(AND($P174="Terminated",AW174&gt;0),$U174,
IF($P174="Furloughed",IF(AW174&gt;0,$U174)+IF(BG174&gt;0,$U174),
IF($P174="Rehired",IF(BG174&gt;0,$U174)))))))),IF('Actual Allocation Calc'!$AO$78="C",'Actual Allocation Calc'!S174,'Actual Allocation Calc'!AB174+IF($P174="Employed",$U174,
IF(AND($P174="Terminated"),($U174/7*AW174),
IF(AND($P174="Furloughed"),($U174/7*AW174)+($U174/7*BG174),
IF(AND($P174="Rehired"),($U174/7*BG174),
IF(AND($P174="Terminated",AW174&gt;0),$U174,
IF($P174="Furloughed",IF(AW174&gt;0,$U174)+IF(BG174&gt;0,$U174),
IF($P174="Rehired",IF(BG174&gt;0,$U174))))))))*'Actual Allocation Calc'!$AO$99)))</f>
        <v/>
      </c>
      <c r="AG174" s="210" t="str">
        <f>IF($B174="","",IF('Actual Allocation Calc'!$AP$78="A",
IF($P174="Employed",$U174/7*BK174,
IF(AND($P174="Terminated"),($U174/7*AX174),
IF(AND($P174="Furloughed"),($U174/7*AX174)+($U174/7*BH174),
IF(AND($P174="Rehired"),($U174/7*BH174),
IF(AND($P174="Terminated",AX174&gt;0),$U174,
IF($P174="Furloughed",IF(AX174&gt;0,$U174)+IF(BH174&gt;0,$U174),
IF($P174="Rehired",IF(BH174&gt;0,$U174)))))))),IF('Actual Allocation Calc'!$AP$78="C",'Actual Allocation Calc'!T174,'Actual Allocation Calc'!AC174+IF($P174="Employed",$U174/7*BK174,
IF(AND($P174="Terminated"),($U174/7*AX174),
IF(AND($P174="Furloughed"),($U174/7*AX174)+($U174/7*BH174),
IF(AND($P174="Rehired"),($U174/7*BH174),
IF(AND($P174="Terminated",AX174&gt;0),$U174,
IF($P174="Furloughed",IF(AX174&gt;0,$U174)+IF(BH174&gt;0,$U174),
IF($P174="Rehired",IF(BH174&gt;0,$U174))))))))*'Actual Allocation Calc'!$AP$99)))</f>
        <v/>
      </c>
      <c r="AH174" s="536"/>
      <c r="AI174" s="82">
        <f t="shared" si="66"/>
        <v>0</v>
      </c>
      <c r="AJ174" s="210">
        <f t="shared" si="48"/>
        <v>0</v>
      </c>
      <c r="AK174" s="397" t="str">
        <f t="shared" si="49"/>
        <v/>
      </c>
      <c r="AM174" s="173"/>
      <c r="AO174" s="214" t="str">
        <f>IFERROR(IF($V174="","",VLOOKUP(V174,'Calendar Calcs'!$B$2:$E1141,4,FALSE)),0)</f>
        <v/>
      </c>
      <c r="AP174" s="69" t="str">
        <f>IF($AO174="","", IF($AO174&lt;AP$23,0,IF($AO174&gt;AP$23,COUNTIFS('Calendar Calcs'!$E$2:$E1141,AP$23),COUNTIFS('Calendar Calcs'!$E$2:$E1141,AP$23,'Calendar Calcs'!$D$2:$D1141,"&lt;="&amp;WEEKDAY($V174)))))</f>
        <v/>
      </c>
      <c r="AQ174" s="69" t="str">
        <f>IF($AO174="","", IF($AO174&lt;AQ$23,0,IF($AO174&gt;AQ$23,COUNTIFS('Calendar Calcs'!$E$2:$E1141,AQ$23),COUNTIFS('Calendar Calcs'!$E$2:$E1141,AQ$23,'Calendar Calcs'!$D$2:$D1141,"&lt;="&amp;WEEKDAY($V174)))))</f>
        <v/>
      </c>
      <c r="AR174" s="69" t="str">
        <f>IF($AO174="","", IF($AO174&lt;AR$23,0,IF($AO174&gt;AR$23,COUNTIFS('Calendar Calcs'!$E$2:$E1141,AR$23),COUNTIFS('Calendar Calcs'!$E$2:$E1141,AR$23,'Calendar Calcs'!$D$2:$D1141,"&lt;="&amp;WEEKDAY($V174)))))</f>
        <v/>
      </c>
      <c r="AS174" s="69" t="str">
        <f>IF($AO174="","", IF($AO174&lt;AS$23,0,IF($AO174&gt;AS$23,COUNTIFS('Calendar Calcs'!$E$2:$E1141,AS$23),COUNTIFS('Calendar Calcs'!$E$2:$E1141,AS$23,'Calendar Calcs'!$D$2:$D1141,"&lt;="&amp;WEEKDAY($V174)))))</f>
        <v/>
      </c>
      <c r="AT174" s="69" t="str">
        <f>IF($AO174="","", IF($AO174&lt;AT$23,0,IF($AO174&gt;AT$23,COUNTIFS('Calendar Calcs'!$E$2:$E1141,AT$23),COUNTIFS('Calendar Calcs'!$E$2:$E1141,AT$23,'Calendar Calcs'!$D$2:$D1141,"&lt;="&amp;WEEKDAY($V174)))))</f>
        <v/>
      </c>
      <c r="AU174" s="69" t="str">
        <f>IF($AO174="","", IF($AO174&lt;AU$23,0,IF($AO174&gt;AU$23,COUNTIFS('Calendar Calcs'!$E$2:$E1141,AU$23),COUNTIFS('Calendar Calcs'!$E$2:$E1141,AU$23,'Calendar Calcs'!$D$2:$D1141,"&lt;="&amp;WEEKDAY($V174)))))</f>
        <v/>
      </c>
      <c r="AV174" s="69" t="str">
        <f>IF($AO174="","", IF($AO174&lt;AV$23,0,IF($AO174&gt;AV$23,COUNTIFS('Calendar Calcs'!$E$2:$E1141,AV$23),COUNTIFS('Calendar Calcs'!$E$2:$E1141,AV$23,'Calendar Calcs'!$D$2:$D1141,"&lt;="&amp;WEEKDAY($V174)))))</f>
        <v/>
      </c>
      <c r="AW174" s="69" t="str">
        <f>IF($AO174="","", IF($AO174&lt;AW$23,0,IF($AO174&gt;AW$23,COUNTIFS('Calendar Calcs'!$E$2:$E1141,AW$23),COUNTIFS('Calendar Calcs'!$E$2:$E1141,AW$23,'Calendar Calcs'!$D$2:$D1141,"&lt;="&amp;WEEKDAY($V174)))))</f>
        <v/>
      </c>
      <c r="AX174" s="69" t="str">
        <f>IF($AO174="","", IF($AO174&lt;AX$23,0,IF($AO174&gt;AX$23,COUNTIFS('Calendar Calcs'!$E$2:$E1141,AX$23),COUNTIFS('Calendar Calcs'!$E$2:$E1141,AX$23,'Calendar Calcs'!$D$2:$D1141,"&lt;="&amp;WEEKDAY($V174)))))</f>
        <v/>
      </c>
      <c r="AY174" s="69" t="str">
        <f>IF($W174="","",VLOOKUP($W174,'Calendar Calcs'!$B$2:$E1141,4,FALSE))</f>
        <v/>
      </c>
      <c r="AZ174" s="69" t="str">
        <f>IF($AY174="","",IF($AY174&gt;AZ$23,0,IF($AY174&lt;AZ$23,COUNTIFS('Calendar Calcs'!$E$2:$E1141,AZ$23),COUNTIFS('Calendar Calcs'!$E$2:$E1141,AZ$23,'Calendar Calcs'!$D$2:$D1141,"&gt;="&amp;WEEKDAY($W174)))))</f>
        <v/>
      </c>
      <c r="BA174" s="69" t="str">
        <f>IF($AY174="","",IF($AY174&gt;BA$23,0,IF($AY174&lt;BA$23,COUNTIFS('Calendar Calcs'!$E$2:$E1141,BA$23),COUNTIFS('Calendar Calcs'!$E$2:$E1141,BA$23,'Calendar Calcs'!$D$2:$D1141,"&gt;="&amp;WEEKDAY($W174)))))</f>
        <v/>
      </c>
      <c r="BB174" s="69" t="str">
        <f>IF($AY174="","",IF($AY174&gt;BB$23,0,IF($AY174&lt;BB$23,COUNTIFS('Calendar Calcs'!$E$2:$E1141,BB$23),COUNTIFS('Calendar Calcs'!$E$2:$E1141,BB$23,'Calendar Calcs'!$D$2:$D1141,"&gt;="&amp;WEEKDAY($W174)))))</f>
        <v/>
      </c>
      <c r="BC174" s="69" t="str">
        <f>IF($AY174="","",IF($AY174&gt;BC$23,0,IF($AY174&lt;BC$23,COUNTIFS('Calendar Calcs'!$E$2:$E1141,BC$23),COUNTIFS('Calendar Calcs'!$E$2:$E1141,BC$23,'Calendar Calcs'!$D$2:$D1141,"&gt;="&amp;WEEKDAY($W174)))))</f>
        <v/>
      </c>
      <c r="BD174" s="69" t="str">
        <f>IF($AY174="","",IF($AY174&gt;BD$23,0,IF($AY174&lt;BD$23,COUNTIFS('Calendar Calcs'!$E$2:$E1141,BD$23),COUNTIFS('Calendar Calcs'!$E$2:$E1141,BD$23,'Calendar Calcs'!$D$2:$D1141,"&gt;="&amp;WEEKDAY($W174)))))</f>
        <v/>
      </c>
      <c r="BE174" s="69" t="str">
        <f>IF($AY174="","",IF($AY174&gt;BE$23,0,IF($AY174&lt;BE$23,COUNTIFS('Calendar Calcs'!$E$2:$E1141,BE$23),COUNTIFS('Calendar Calcs'!$E$2:$E1141,BE$23,'Calendar Calcs'!$D$2:$D1141,"&gt;="&amp;WEEKDAY($W174)))))</f>
        <v/>
      </c>
      <c r="BF174" s="69" t="str">
        <f>IF($AY174="","",IF($AY174&gt;BF$23,0,IF($AY174&lt;BF$23,COUNTIFS('Calendar Calcs'!$E$2:$E1141,BF$23),COUNTIFS('Calendar Calcs'!$E$2:$E1141,BF$23,'Calendar Calcs'!$D$2:$D1141,"&gt;="&amp;WEEKDAY($W174)))))</f>
        <v/>
      </c>
      <c r="BG174" s="69" t="str">
        <f>IF($AY174="","",IF($AY174&gt;BG$23,0,IF($AY174&lt;BG$23,COUNTIFS('Calendar Calcs'!$E$2:$E1141,BG$23),COUNTIFS('Calendar Calcs'!$E$2:$E1141,BG$23,'Calendar Calcs'!$D$2:$D1141,"&gt;="&amp;WEEKDAY($W174)))))</f>
        <v/>
      </c>
      <c r="BH174" s="69">
        <f t="shared" si="50"/>
        <v>6</v>
      </c>
      <c r="BI174" s="69">
        <f>IF(Cover!$E$43="","",VLOOKUP(Cover!$E$43,'Calendar Calcs'!$B$2:$E1141,4,FALSE))</f>
        <v>1</v>
      </c>
      <c r="BJ174" s="69">
        <f>IF($BI174="","", IF($BI174&lt;BJ$23,0,IF($BI174&gt;=BJ$23,COUNTIFS('Calendar Calcs'!$E$2:$E1141,BJ$23),COUNTIFS('Calendar Calcs'!$E$2:$E1141,BJ$23,'Calendar Calcs'!$D$2:$D1141,"&lt;="&amp;WEEKDAY($V174)))))</f>
        <v>1</v>
      </c>
      <c r="BK174" s="69">
        <f t="shared" si="47"/>
        <v>6</v>
      </c>
      <c r="BN174" s="69" t="str">
        <f>IF(T174&gt;0,"FTE",IF(Cover!$E$47="Weekly",IF(S174&gt;29.75,"FTE","PTE"),IF(S174&gt;59.75,"FTE","PTE")))</f>
        <v>PTE</v>
      </c>
      <c r="BO174" s="69">
        <f>IF(BN174="FTE",30,IF(Cover!$E$47="Weekly",'STEP 2 EE Data'!S174,'STEP 2 EE Data'!S174/2))</f>
        <v>0</v>
      </c>
      <c r="BP174" s="209">
        <f t="shared" si="51"/>
        <v>0</v>
      </c>
      <c r="BQ174" s="209">
        <f t="shared" si="52"/>
        <v>0</v>
      </c>
      <c r="BR174" s="209">
        <f t="shared" si="53"/>
        <v>0</v>
      </c>
      <c r="BS174" s="209">
        <f t="shared" si="54"/>
        <v>0</v>
      </c>
      <c r="BT174" s="209">
        <f t="shared" si="55"/>
        <v>0</v>
      </c>
      <c r="BU174" s="209">
        <f t="shared" si="56"/>
        <v>0</v>
      </c>
      <c r="BV174" s="209">
        <f t="shared" si="57"/>
        <v>0</v>
      </c>
      <c r="BW174" s="209">
        <f t="shared" si="58"/>
        <v>0</v>
      </c>
      <c r="BX174" s="209">
        <f t="shared" si="59"/>
        <v>0</v>
      </c>
      <c r="CC174" s="210" t="str">
        <f>IF(B174="","",IF(C174="",IF(Cover!$E$47="Weekly",'STEP 3 EE Comp'!BI179*8,'STEP 3 EE Comp'!BI179*4),IF(Cover!$E$47="Weekly",'STEP 3 EE Comp'!BI179,'STEP 3 EE Comp'!BI179)))</f>
        <v/>
      </c>
      <c r="CD174" s="82" t="str">
        <f t="shared" si="60"/>
        <v/>
      </c>
      <c r="CE174" s="417">
        <f t="shared" si="61"/>
        <v>1</v>
      </c>
      <c r="CF174" s="82" t="str">
        <f t="shared" si="62"/>
        <v>Good</v>
      </c>
      <c r="CG174" s="82">
        <f t="shared" si="63"/>
        <v>0</v>
      </c>
      <c r="CH174" s="234">
        <f t="shared" si="64"/>
        <v>0</v>
      </c>
    </row>
    <row r="175" spans="1:86" s="69" customFormat="1" x14ac:dyDescent="0.3">
      <c r="A175" s="530"/>
      <c r="B175" s="477"/>
      <c r="C175" s="52"/>
      <c r="D175" s="565"/>
      <c r="E175" s="52"/>
      <c r="F175" s="507"/>
      <c r="G175" s="210">
        <f t="shared" si="65"/>
        <v>0</v>
      </c>
      <c r="H175" s="82">
        <f t="shared" si="46"/>
        <v>0</v>
      </c>
      <c r="I175" s="211"/>
      <c r="J175" s="441" t="s">
        <v>21</v>
      </c>
      <c r="K175" s="441" t="s">
        <v>21</v>
      </c>
      <c r="L175" s="441" t="s">
        <v>21</v>
      </c>
      <c r="M175" s="441" t="s">
        <v>21</v>
      </c>
      <c r="N175" s="568" t="s">
        <v>21</v>
      </c>
      <c r="O175" s="211"/>
      <c r="P175" s="212" t="str">
        <f>IF(B175="","",
IF(AND(V175="",W175="",B175&lt;&gt;""),"Employed",
IF(AND(V175&lt;&gt;"",W175="",B175&lt;&gt;""),"Terminated",
IF(AND(V175&lt;&gt;"",W175&lt;&gt;"",B175&lt;&gt;""),IF(W175&lt;Cover!$E$43,"Employed","Furloughed"),
IF(AND(V175="",W175&lt;&gt;"",B175&lt;&gt;""),IF(W175&lt;Cover!$E$43,"Employed","Rehired"))))))</f>
        <v/>
      </c>
      <c r="Q175" s="211"/>
      <c r="R175" s="536"/>
      <c r="S175" s="563"/>
      <c r="T175" s="536"/>
      <c r="U175" s="82">
        <f>IF(Cover!$E$47="Weekly",IF(T175&gt;0,T175,R175*S175),IF(T175&gt;0,T175,R175*S175)/2)</f>
        <v>0</v>
      </c>
      <c r="V175" s="564"/>
      <c r="W175" s="564"/>
      <c r="Y175" s="213" t="str">
        <f>IF($B175="","",IF('Actual Allocation Calc'!$AH$78="A",
IF($P175="Employed",$U175/7*BJ175,
IF(AND($P175="Terminated"),($U175/7*AP175),
IF(AND($P175="Furloughed"),($U175/7*AP175)+($U175/7*AZ175),
IF(AND($P175="Rehired"),($U175/7*AZ175),
IF(AND($P175="Terminated",AP175&gt;0),$U175,
IF($P175="Furloughed",IF(AP175&gt;0,$U175)+IF(AZ175&gt;0,$U175),
IF($P175="Rehired",IF(AZ175&gt;0,$U175)))))))),IF('Actual Allocation Calc'!$AH$78="C",'Actual Allocation Calc'!L175,'Actual Allocation Calc'!U175+IF($P175="Employed",$U175/7*BJ175,
IF(AND($P175="Terminated"),($U175/7*AP175),
IF(AND($P175="Furloughed"),($U175/7*AP175)+($U175/7*AZ175),
IF(AND($P175="Rehired"),($U175/7*AZ175),
IF(AND($P175="Terminated",AP175&gt;0),$U175,
IF($P175="Furloughed",IF(AP175&gt;0,$U175)+IF(AZ175&gt;0,$U175),
IF($P175="Rehired",IF(AZ175&gt;0,$U175))))))))*'Actual Allocation Calc'!$AH$99)))</f>
        <v/>
      </c>
      <c r="Z175" s="210" t="str">
        <f>IF($B175="","",IF('Actual Allocation Calc'!$AI$78="A",
IF($P175="Employed",$U175,
IF(AND($P175="Terminated"),($U175/7*AQ175),
IF(AND($P175="Furloughed"),($U175/7*AQ175)+($U175/7*BA175),
IF(AND($P175="Rehired"),($U175/7*BA175),
IF(AND($P175="Terminated",AQ175&gt;0),$U175,
IF($P175="Furloughed",IF(AQ175&gt;0,$U175)+IF(BA175&gt;0,$U175),
IF($P175="Rehired",IF(BA175&gt;0,$U175)))))))),IF('Actual Allocation Calc'!$AI$78="C",'Actual Allocation Calc'!M175,'Actual Allocation Calc'!V175+IF($P175="Employed",$U175,
IF(AND($P175="Terminated"),($U175/7*AQ175),
IF(AND($P175="Furloughed"),($U175/7*AQ175)+($U175/7*BA175),
IF(AND($P175="Rehired"),($U175/7*BA175),
IF(AND($P175="Terminated",AQ175&gt;0),$U175,
IF($P175="Furloughed",IF(AQ175&gt;0,$U175)+IF(BA175&gt;0,$U175),
IF($P175="Rehired",IF(BA175&gt;0,$U175))))))))*'Actual Allocation Calc'!$AI$99)))</f>
        <v/>
      </c>
      <c r="AA175" s="210" t="str">
        <f>IF($B175="","",IF('Actual Allocation Calc'!$AJ$78="A",
IF($P175="Employed",$U175,
IF(AND($P175="Terminated"),($U175/7*AR175),
IF(AND($P175="Furloughed"),($U175/7*AR175)+($U175/7*BB175),
IF(AND($P175="Rehired"),($U175/7*BB175),
IF(AND($P175="Terminated",AR175&gt;0),$U175,
IF($P175="Furloughed",IF(AR175&gt;0,$U175)+IF(BB175&gt;0,$U175),
IF($P175="Rehired",IF(BB175&gt;0,$U175)))))))),IF('Actual Allocation Calc'!$AJ$78="C",'Actual Allocation Calc'!N175,'Actual Allocation Calc'!W175+IF($P175="Employed",$U175,
IF(AND($P175="Terminated"),($U175/7*AR175),
IF(AND($P175="Furloughed"),($U175/7*AR175)+($U175/7*BB175),
IF(AND($P175="Rehired"),($U175/7*BB175),
IF(AND($P175="Terminated",AR175&gt;0),$U175,
IF($P175="Furloughed",IF(AR175&gt;0,$U175)+IF(BB175&gt;0,$U175),
IF($P175="Rehired",IF(BB175&gt;0,$U175))))))))*'Actual Allocation Calc'!$AJ$99)))</f>
        <v/>
      </c>
      <c r="AB175" s="210" t="str">
        <f>IF($B175="","",IF('Actual Allocation Calc'!$AK$78="A",
IF($P175="Employed",$U175,
IF(AND($P175="Terminated"),($U175/7*AS175),
IF(AND($P175="Furloughed"),($U175/7*AS175)+($U175/7*BC175),
IF(AND($P175="Rehired"),($U175/7*BC175),
IF(AND($P175="Terminated",AS175&gt;0),$U175,
IF($P175="Furloughed",IF(AS175&gt;0,$U175)+IF(BC175&gt;0,$U175),
IF($P175="Rehired",IF(BC175&gt;0,$U175)))))))),IF('Actual Allocation Calc'!$AK$78="C",'Actual Allocation Calc'!O175,'Actual Allocation Calc'!X175+IF($P175="Employed",$U175,
IF(AND($P175="Terminated"),($U175/7*AS175),
IF(AND($P175="Furloughed"),($U175/7*AS175)+($U175/7*BC175),
IF(AND($P175="Rehired"),($U175/7*BC175),
IF(AND($P175="Terminated",AS175&gt;0),$U175,
IF($P175="Furloughed",IF(AS175&gt;0,$U175)+IF(BC175&gt;0,$U175),
IF($P175="Rehired",IF(BC175&gt;0,$U175))))))))*'Actual Allocation Calc'!$AK$99)))</f>
        <v/>
      </c>
      <c r="AC175" s="210" t="str">
        <f>IF($B175="","",IF('Actual Allocation Calc'!$AL$78="A",
IF($P175="Employed",$U175,
IF(AND($P175="Terminated"),($U175/7*AT175),
IF(AND($P175="Furloughed"),($U175/7*AT175)+($U175/7*BD175),
IF(AND($P175="Rehired"),($U175/7*BD175),
IF(AND($P175="Terminated",AT175&gt;0),$U175,
IF($P175="Furloughed",IF(AT175&gt;0,$U175)+IF(BD175&gt;0,$U175),
IF($P175="Rehired",IF(BD175&gt;0,$U175)))))))),IF('Actual Allocation Calc'!$AL$78="C",'Actual Allocation Calc'!P175,'Actual Allocation Calc'!Y175+IF($P175="Employed",$U175,
IF(AND($P175="Terminated"),($U175/7*AT175),
IF(AND($P175="Furloughed"),($U175/7*AT175)+($U175/7*BD175),
IF(AND($P175="Rehired"),($U175/7*BD175),
IF(AND($P175="Terminated",AT175&gt;0),$U175,
IF($P175="Furloughed",IF(AT175&gt;0,$U175)+IF(BD175&gt;0,$U175),
IF($P175="Rehired",IF(BD175&gt;0,$U175))))))))*'Actual Allocation Calc'!$AL$99)))</f>
        <v/>
      </c>
      <c r="AD175" s="210" t="str">
        <f>IF($B175="","",IF('Actual Allocation Calc'!$AM$78="A",
IF($P175="Employed",$U175,
IF(AND($P175="Terminated"),($U175/7*AU175),
IF(AND($P175="Furloughed"),($U175/7*AU175)+($U175/7*BE175),
IF(AND($P175="Rehired"),($U175/7*BE175),
IF(AND($P175="Terminated",AU175&gt;0),$U175,
IF($P175="Furloughed",IF(AU175&gt;0,$U175)+IF(BE175&gt;0,$U175),
IF($P175="Rehired",IF(BE175&gt;0,$U175)))))))),IF('Actual Allocation Calc'!$AM$78="C",'Actual Allocation Calc'!Q175,'Actual Allocation Calc'!Z175+IF($P175="Employed",$U175,
IF(AND($P175="Terminated"),($U175/7*AU175),
IF(AND($P175="Furloughed"),($U175/7*AU175)+($U175/7*BE175),
IF(AND($P175="Rehired"),($U175/7*BE175),
IF(AND($P175="Terminated",AU175&gt;0),$U175,
IF($P175="Furloughed",IF(AU175&gt;0,$U175)+IF(BE175&gt;0,$U175),
IF($P175="Rehired",IF(BE175&gt;0,$U175))))))))*'Actual Allocation Calc'!$AM$99)))</f>
        <v/>
      </c>
      <c r="AE175" s="210" t="str">
        <f>IF($B175="","",IF('Actual Allocation Calc'!$AN$78="A",
IF($P175="Employed",$U175,
IF(AND($P175="Terminated"),($U175/7*AV175),
IF(AND($P175="Furloughed"),($U175/7*AV175)+($U175/7*BF175),
IF(AND($P175="Rehired"),($U175/7*BF175),
IF(AND($P175="Terminated",AV175&gt;0),$U175,
IF($P175="Furloughed",IF(AV175&gt;0,$U175)+IF(BF175&gt;0,$U175),
IF($P175="Rehired",IF(BF175&gt;0,$U175)))))))),IF('Actual Allocation Calc'!$AN$78="C",'Actual Allocation Calc'!R175,'Actual Allocation Calc'!AA175+IF($P175="Employed",$U175,
IF(AND($P175="Terminated"),($U175/7*AV175),
IF(AND($P175="Furloughed"),($U175/7*AV175)+($U175/7*BF175),
IF(AND($P175="Rehired"),($U175/7*BF175),
IF(AND($P175="Terminated",AV175&gt;0),$U175,
IF($P175="Furloughed",IF(AV175&gt;0,$U175)+IF(BF175&gt;0,$U175),
IF($P175="Rehired",IF(BF175&gt;0,$U175))))))))*'Actual Allocation Calc'!$AN$99)))</f>
        <v/>
      </c>
      <c r="AF175" s="210" t="str">
        <f>IF($B175="","",IF('Actual Allocation Calc'!$AO$78="A",
IF($P175="Employed",$U175,
IF(AND($P175="Terminated"),($U175/7*AW175),
IF(AND($P175="Furloughed"),($U175/7*AW175)+($U175/7*BG175),
IF(AND($P175="Rehired"),($U175/7*BG175),
IF(AND($P175="Terminated",AW175&gt;0),$U175,
IF($P175="Furloughed",IF(AW175&gt;0,$U175)+IF(BG175&gt;0,$U175),
IF($P175="Rehired",IF(BG175&gt;0,$U175)))))))),IF('Actual Allocation Calc'!$AO$78="C",'Actual Allocation Calc'!S175,'Actual Allocation Calc'!AB175+IF($P175="Employed",$U175,
IF(AND($P175="Terminated"),($U175/7*AW175),
IF(AND($P175="Furloughed"),($U175/7*AW175)+($U175/7*BG175),
IF(AND($P175="Rehired"),($U175/7*BG175),
IF(AND($P175="Terminated",AW175&gt;0),$U175,
IF($P175="Furloughed",IF(AW175&gt;0,$U175)+IF(BG175&gt;0,$U175),
IF($P175="Rehired",IF(BG175&gt;0,$U175))))))))*'Actual Allocation Calc'!$AO$99)))</f>
        <v/>
      </c>
      <c r="AG175" s="210" t="str">
        <f>IF($B175="","",IF('Actual Allocation Calc'!$AP$78="A",
IF($P175="Employed",$U175/7*BK175,
IF(AND($P175="Terminated"),($U175/7*AX175),
IF(AND($P175="Furloughed"),($U175/7*AX175)+($U175/7*BH175),
IF(AND($P175="Rehired"),($U175/7*BH175),
IF(AND($P175="Terminated",AX175&gt;0),$U175,
IF($P175="Furloughed",IF(AX175&gt;0,$U175)+IF(BH175&gt;0,$U175),
IF($P175="Rehired",IF(BH175&gt;0,$U175)))))))),IF('Actual Allocation Calc'!$AP$78="C",'Actual Allocation Calc'!T175,'Actual Allocation Calc'!AC175+IF($P175="Employed",$U175/7*BK175,
IF(AND($P175="Terminated"),($U175/7*AX175),
IF(AND($P175="Furloughed"),($U175/7*AX175)+($U175/7*BH175),
IF(AND($P175="Rehired"),($U175/7*BH175),
IF(AND($P175="Terminated",AX175&gt;0),$U175,
IF($P175="Furloughed",IF(AX175&gt;0,$U175)+IF(BH175&gt;0,$U175),
IF($P175="Rehired",IF(BH175&gt;0,$U175))))))))*'Actual Allocation Calc'!$AP$99)))</f>
        <v/>
      </c>
      <c r="AH175" s="536"/>
      <c r="AI175" s="82">
        <f t="shared" si="66"/>
        <v>0</v>
      </c>
      <c r="AJ175" s="210">
        <f t="shared" si="48"/>
        <v>0</v>
      </c>
      <c r="AK175" s="397" t="str">
        <f t="shared" si="49"/>
        <v/>
      </c>
      <c r="AM175" s="173"/>
      <c r="AO175" s="214" t="str">
        <f>IFERROR(IF($V175="","",VLOOKUP(V175,'Calendar Calcs'!$B$2:$E1142,4,FALSE)),0)</f>
        <v/>
      </c>
      <c r="AP175" s="69" t="str">
        <f>IF($AO175="","", IF($AO175&lt;AP$23,0,IF($AO175&gt;AP$23,COUNTIFS('Calendar Calcs'!$E$2:$E1142,AP$23),COUNTIFS('Calendar Calcs'!$E$2:$E1142,AP$23,'Calendar Calcs'!$D$2:$D1142,"&lt;="&amp;WEEKDAY($V175)))))</f>
        <v/>
      </c>
      <c r="AQ175" s="69" t="str">
        <f>IF($AO175="","", IF($AO175&lt;AQ$23,0,IF($AO175&gt;AQ$23,COUNTIFS('Calendar Calcs'!$E$2:$E1142,AQ$23),COUNTIFS('Calendar Calcs'!$E$2:$E1142,AQ$23,'Calendar Calcs'!$D$2:$D1142,"&lt;="&amp;WEEKDAY($V175)))))</f>
        <v/>
      </c>
      <c r="AR175" s="69" t="str">
        <f>IF($AO175="","", IF($AO175&lt;AR$23,0,IF($AO175&gt;AR$23,COUNTIFS('Calendar Calcs'!$E$2:$E1142,AR$23),COUNTIFS('Calendar Calcs'!$E$2:$E1142,AR$23,'Calendar Calcs'!$D$2:$D1142,"&lt;="&amp;WEEKDAY($V175)))))</f>
        <v/>
      </c>
      <c r="AS175" s="69" t="str">
        <f>IF($AO175="","", IF($AO175&lt;AS$23,0,IF($AO175&gt;AS$23,COUNTIFS('Calendar Calcs'!$E$2:$E1142,AS$23),COUNTIFS('Calendar Calcs'!$E$2:$E1142,AS$23,'Calendar Calcs'!$D$2:$D1142,"&lt;="&amp;WEEKDAY($V175)))))</f>
        <v/>
      </c>
      <c r="AT175" s="69" t="str">
        <f>IF($AO175="","", IF($AO175&lt;AT$23,0,IF($AO175&gt;AT$23,COUNTIFS('Calendar Calcs'!$E$2:$E1142,AT$23),COUNTIFS('Calendar Calcs'!$E$2:$E1142,AT$23,'Calendar Calcs'!$D$2:$D1142,"&lt;="&amp;WEEKDAY($V175)))))</f>
        <v/>
      </c>
      <c r="AU175" s="69" t="str">
        <f>IF($AO175="","", IF($AO175&lt;AU$23,0,IF($AO175&gt;AU$23,COUNTIFS('Calendar Calcs'!$E$2:$E1142,AU$23),COUNTIFS('Calendar Calcs'!$E$2:$E1142,AU$23,'Calendar Calcs'!$D$2:$D1142,"&lt;="&amp;WEEKDAY($V175)))))</f>
        <v/>
      </c>
      <c r="AV175" s="69" t="str">
        <f>IF($AO175="","", IF($AO175&lt;AV$23,0,IF($AO175&gt;AV$23,COUNTIFS('Calendar Calcs'!$E$2:$E1142,AV$23),COUNTIFS('Calendar Calcs'!$E$2:$E1142,AV$23,'Calendar Calcs'!$D$2:$D1142,"&lt;="&amp;WEEKDAY($V175)))))</f>
        <v/>
      </c>
      <c r="AW175" s="69" t="str">
        <f>IF($AO175="","", IF($AO175&lt;AW$23,0,IF($AO175&gt;AW$23,COUNTIFS('Calendar Calcs'!$E$2:$E1142,AW$23),COUNTIFS('Calendar Calcs'!$E$2:$E1142,AW$23,'Calendar Calcs'!$D$2:$D1142,"&lt;="&amp;WEEKDAY($V175)))))</f>
        <v/>
      </c>
      <c r="AX175" s="69" t="str">
        <f>IF($AO175="","", IF($AO175&lt;AX$23,0,IF($AO175&gt;AX$23,COUNTIFS('Calendar Calcs'!$E$2:$E1142,AX$23),COUNTIFS('Calendar Calcs'!$E$2:$E1142,AX$23,'Calendar Calcs'!$D$2:$D1142,"&lt;="&amp;WEEKDAY($V175)))))</f>
        <v/>
      </c>
      <c r="AY175" s="69" t="str">
        <f>IF($W175="","",VLOOKUP($W175,'Calendar Calcs'!$B$2:$E1142,4,FALSE))</f>
        <v/>
      </c>
      <c r="AZ175" s="69" t="str">
        <f>IF($AY175="","",IF($AY175&gt;AZ$23,0,IF($AY175&lt;AZ$23,COUNTIFS('Calendar Calcs'!$E$2:$E1142,AZ$23),COUNTIFS('Calendar Calcs'!$E$2:$E1142,AZ$23,'Calendar Calcs'!$D$2:$D1142,"&gt;="&amp;WEEKDAY($W175)))))</f>
        <v/>
      </c>
      <c r="BA175" s="69" t="str">
        <f>IF($AY175="","",IF($AY175&gt;BA$23,0,IF($AY175&lt;BA$23,COUNTIFS('Calendar Calcs'!$E$2:$E1142,BA$23),COUNTIFS('Calendar Calcs'!$E$2:$E1142,BA$23,'Calendar Calcs'!$D$2:$D1142,"&gt;="&amp;WEEKDAY($W175)))))</f>
        <v/>
      </c>
      <c r="BB175" s="69" t="str">
        <f>IF($AY175="","",IF($AY175&gt;BB$23,0,IF($AY175&lt;BB$23,COUNTIFS('Calendar Calcs'!$E$2:$E1142,BB$23),COUNTIFS('Calendar Calcs'!$E$2:$E1142,BB$23,'Calendar Calcs'!$D$2:$D1142,"&gt;="&amp;WEEKDAY($W175)))))</f>
        <v/>
      </c>
      <c r="BC175" s="69" t="str">
        <f>IF($AY175="","",IF($AY175&gt;BC$23,0,IF($AY175&lt;BC$23,COUNTIFS('Calendar Calcs'!$E$2:$E1142,BC$23),COUNTIFS('Calendar Calcs'!$E$2:$E1142,BC$23,'Calendar Calcs'!$D$2:$D1142,"&gt;="&amp;WEEKDAY($W175)))))</f>
        <v/>
      </c>
      <c r="BD175" s="69" t="str">
        <f>IF($AY175="","",IF($AY175&gt;BD$23,0,IF($AY175&lt;BD$23,COUNTIFS('Calendar Calcs'!$E$2:$E1142,BD$23),COUNTIFS('Calendar Calcs'!$E$2:$E1142,BD$23,'Calendar Calcs'!$D$2:$D1142,"&gt;="&amp;WEEKDAY($W175)))))</f>
        <v/>
      </c>
      <c r="BE175" s="69" t="str">
        <f>IF($AY175="","",IF($AY175&gt;BE$23,0,IF($AY175&lt;BE$23,COUNTIFS('Calendar Calcs'!$E$2:$E1142,BE$23),COUNTIFS('Calendar Calcs'!$E$2:$E1142,BE$23,'Calendar Calcs'!$D$2:$D1142,"&gt;="&amp;WEEKDAY($W175)))))</f>
        <v/>
      </c>
      <c r="BF175" s="69" t="str">
        <f>IF($AY175="","",IF($AY175&gt;BF$23,0,IF($AY175&lt;BF$23,COUNTIFS('Calendar Calcs'!$E$2:$E1142,BF$23),COUNTIFS('Calendar Calcs'!$E$2:$E1142,BF$23,'Calendar Calcs'!$D$2:$D1142,"&gt;="&amp;WEEKDAY($W175)))))</f>
        <v/>
      </c>
      <c r="BG175" s="69" t="str">
        <f>IF($AY175="","",IF($AY175&gt;BG$23,0,IF($AY175&lt;BG$23,COUNTIFS('Calendar Calcs'!$E$2:$E1142,BG$23),COUNTIFS('Calendar Calcs'!$E$2:$E1142,BG$23,'Calendar Calcs'!$D$2:$D1142,"&gt;="&amp;WEEKDAY($W175)))))</f>
        <v/>
      </c>
      <c r="BH175" s="69">
        <f t="shared" si="50"/>
        <v>6</v>
      </c>
      <c r="BI175" s="69">
        <f>IF(Cover!$E$43="","",VLOOKUP(Cover!$E$43,'Calendar Calcs'!$B$2:$E1142,4,FALSE))</f>
        <v>1</v>
      </c>
      <c r="BJ175" s="69">
        <f>IF($BI175="","", IF($BI175&lt;BJ$23,0,IF($BI175&gt;=BJ$23,COUNTIFS('Calendar Calcs'!$E$2:$E1142,BJ$23),COUNTIFS('Calendar Calcs'!$E$2:$E1142,BJ$23,'Calendar Calcs'!$D$2:$D1142,"&lt;="&amp;WEEKDAY($V175)))))</f>
        <v>1</v>
      </c>
      <c r="BK175" s="69">
        <f t="shared" si="47"/>
        <v>6</v>
      </c>
      <c r="BN175" s="69" t="str">
        <f>IF(T175&gt;0,"FTE",IF(Cover!$E$47="Weekly",IF(S175&gt;29.75,"FTE","PTE"),IF(S175&gt;59.75,"FTE","PTE")))</f>
        <v>PTE</v>
      </c>
      <c r="BO175" s="69">
        <f>IF(BN175="FTE",30,IF(Cover!$E$47="Weekly",'STEP 2 EE Data'!S175,'STEP 2 EE Data'!S175/2))</f>
        <v>0</v>
      </c>
      <c r="BP175" s="209">
        <f t="shared" si="51"/>
        <v>0</v>
      </c>
      <c r="BQ175" s="209">
        <f t="shared" si="52"/>
        <v>0</v>
      </c>
      <c r="BR175" s="209">
        <f t="shared" si="53"/>
        <v>0</v>
      </c>
      <c r="BS175" s="209">
        <f t="shared" si="54"/>
        <v>0</v>
      </c>
      <c r="BT175" s="209">
        <f t="shared" si="55"/>
        <v>0</v>
      </c>
      <c r="BU175" s="209">
        <f t="shared" si="56"/>
        <v>0</v>
      </c>
      <c r="BV175" s="209">
        <f t="shared" si="57"/>
        <v>0</v>
      </c>
      <c r="BW175" s="209">
        <f t="shared" si="58"/>
        <v>0</v>
      </c>
      <c r="BX175" s="209">
        <f t="shared" si="59"/>
        <v>0</v>
      </c>
      <c r="CC175" s="210" t="str">
        <f>IF(B175="","",IF(C175="",IF(Cover!$E$47="Weekly",'STEP 3 EE Comp'!BI180*8,'STEP 3 EE Comp'!BI180*4),IF(Cover!$E$47="Weekly",'STEP 3 EE Comp'!BI180,'STEP 3 EE Comp'!BI180)))</f>
        <v/>
      </c>
      <c r="CD175" s="82" t="str">
        <f t="shared" si="60"/>
        <v/>
      </c>
      <c r="CE175" s="417">
        <f t="shared" si="61"/>
        <v>1</v>
      </c>
      <c r="CF175" s="82" t="str">
        <f t="shared" si="62"/>
        <v>Good</v>
      </c>
      <c r="CG175" s="82">
        <f t="shared" si="63"/>
        <v>0</v>
      </c>
      <c r="CH175" s="234">
        <f t="shared" si="64"/>
        <v>0</v>
      </c>
    </row>
    <row r="176" spans="1:86" s="69" customFormat="1" x14ac:dyDescent="0.3">
      <c r="A176" s="530"/>
      <c r="B176" s="477"/>
      <c r="C176" s="52"/>
      <c r="D176" s="565"/>
      <c r="E176" s="52"/>
      <c r="F176" s="507"/>
      <c r="G176" s="210">
        <f t="shared" si="65"/>
        <v>0</v>
      </c>
      <c r="H176" s="82">
        <f t="shared" si="46"/>
        <v>0</v>
      </c>
      <c r="I176" s="211"/>
      <c r="J176" s="441" t="s">
        <v>21</v>
      </c>
      <c r="K176" s="441" t="s">
        <v>21</v>
      </c>
      <c r="L176" s="441" t="s">
        <v>21</v>
      </c>
      <c r="M176" s="441" t="s">
        <v>21</v>
      </c>
      <c r="N176" s="568" t="s">
        <v>21</v>
      </c>
      <c r="O176" s="211"/>
      <c r="P176" s="212" t="str">
        <f>IF(B176="","",
IF(AND(V176="",W176="",B176&lt;&gt;""),"Employed",
IF(AND(V176&lt;&gt;"",W176="",B176&lt;&gt;""),"Terminated",
IF(AND(V176&lt;&gt;"",W176&lt;&gt;"",B176&lt;&gt;""),IF(W176&lt;Cover!$E$43,"Employed","Furloughed"),
IF(AND(V176="",W176&lt;&gt;"",B176&lt;&gt;""),IF(W176&lt;Cover!$E$43,"Employed","Rehired"))))))</f>
        <v/>
      </c>
      <c r="Q176" s="211"/>
      <c r="R176" s="536"/>
      <c r="S176" s="563"/>
      <c r="T176" s="536"/>
      <c r="U176" s="82">
        <f>IF(Cover!$E$47="Weekly",IF(T176&gt;0,T176,R176*S176),IF(T176&gt;0,T176,R176*S176)/2)</f>
        <v>0</v>
      </c>
      <c r="V176" s="564"/>
      <c r="W176" s="564"/>
      <c r="Y176" s="213" t="str">
        <f>IF($B176="","",IF('Actual Allocation Calc'!$AH$78="A",
IF($P176="Employed",$U176/7*BJ176,
IF(AND($P176="Terminated"),($U176/7*AP176),
IF(AND($P176="Furloughed"),($U176/7*AP176)+($U176/7*AZ176),
IF(AND($P176="Rehired"),($U176/7*AZ176),
IF(AND($P176="Terminated",AP176&gt;0),$U176,
IF($P176="Furloughed",IF(AP176&gt;0,$U176)+IF(AZ176&gt;0,$U176),
IF($P176="Rehired",IF(AZ176&gt;0,$U176)))))))),IF('Actual Allocation Calc'!$AH$78="C",'Actual Allocation Calc'!L176,'Actual Allocation Calc'!U176+IF($P176="Employed",$U176/7*BJ176,
IF(AND($P176="Terminated"),($U176/7*AP176),
IF(AND($P176="Furloughed"),($U176/7*AP176)+($U176/7*AZ176),
IF(AND($P176="Rehired"),($U176/7*AZ176),
IF(AND($P176="Terminated",AP176&gt;0),$U176,
IF($P176="Furloughed",IF(AP176&gt;0,$U176)+IF(AZ176&gt;0,$U176),
IF($P176="Rehired",IF(AZ176&gt;0,$U176))))))))*'Actual Allocation Calc'!$AH$99)))</f>
        <v/>
      </c>
      <c r="Z176" s="210" t="str">
        <f>IF($B176="","",IF('Actual Allocation Calc'!$AI$78="A",
IF($P176="Employed",$U176,
IF(AND($P176="Terminated"),($U176/7*AQ176),
IF(AND($P176="Furloughed"),($U176/7*AQ176)+($U176/7*BA176),
IF(AND($P176="Rehired"),($U176/7*BA176),
IF(AND($P176="Terminated",AQ176&gt;0),$U176,
IF($P176="Furloughed",IF(AQ176&gt;0,$U176)+IF(BA176&gt;0,$U176),
IF($P176="Rehired",IF(BA176&gt;0,$U176)))))))),IF('Actual Allocation Calc'!$AI$78="C",'Actual Allocation Calc'!M176,'Actual Allocation Calc'!V176+IF($P176="Employed",$U176,
IF(AND($P176="Terminated"),($U176/7*AQ176),
IF(AND($P176="Furloughed"),($U176/7*AQ176)+($U176/7*BA176),
IF(AND($P176="Rehired"),($U176/7*BA176),
IF(AND($P176="Terminated",AQ176&gt;0),$U176,
IF($P176="Furloughed",IF(AQ176&gt;0,$U176)+IF(BA176&gt;0,$U176),
IF($P176="Rehired",IF(BA176&gt;0,$U176))))))))*'Actual Allocation Calc'!$AI$99)))</f>
        <v/>
      </c>
      <c r="AA176" s="210" t="str">
        <f>IF($B176="","",IF('Actual Allocation Calc'!$AJ$78="A",
IF($P176="Employed",$U176,
IF(AND($P176="Terminated"),($U176/7*AR176),
IF(AND($P176="Furloughed"),($U176/7*AR176)+($U176/7*BB176),
IF(AND($P176="Rehired"),($U176/7*BB176),
IF(AND($P176="Terminated",AR176&gt;0),$U176,
IF($P176="Furloughed",IF(AR176&gt;0,$U176)+IF(BB176&gt;0,$U176),
IF($P176="Rehired",IF(BB176&gt;0,$U176)))))))),IF('Actual Allocation Calc'!$AJ$78="C",'Actual Allocation Calc'!N176,'Actual Allocation Calc'!W176+IF($P176="Employed",$U176,
IF(AND($P176="Terminated"),($U176/7*AR176),
IF(AND($P176="Furloughed"),($U176/7*AR176)+($U176/7*BB176),
IF(AND($P176="Rehired"),($U176/7*BB176),
IF(AND($P176="Terminated",AR176&gt;0),$U176,
IF($P176="Furloughed",IF(AR176&gt;0,$U176)+IF(BB176&gt;0,$U176),
IF($P176="Rehired",IF(BB176&gt;0,$U176))))))))*'Actual Allocation Calc'!$AJ$99)))</f>
        <v/>
      </c>
      <c r="AB176" s="210" t="str">
        <f>IF($B176="","",IF('Actual Allocation Calc'!$AK$78="A",
IF($P176="Employed",$U176,
IF(AND($P176="Terminated"),($U176/7*AS176),
IF(AND($P176="Furloughed"),($U176/7*AS176)+($U176/7*BC176),
IF(AND($P176="Rehired"),($U176/7*BC176),
IF(AND($P176="Terminated",AS176&gt;0),$U176,
IF($P176="Furloughed",IF(AS176&gt;0,$U176)+IF(BC176&gt;0,$U176),
IF($P176="Rehired",IF(BC176&gt;0,$U176)))))))),IF('Actual Allocation Calc'!$AK$78="C",'Actual Allocation Calc'!O176,'Actual Allocation Calc'!X176+IF($P176="Employed",$U176,
IF(AND($P176="Terminated"),($U176/7*AS176),
IF(AND($P176="Furloughed"),($U176/7*AS176)+($U176/7*BC176),
IF(AND($P176="Rehired"),($U176/7*BC176),
IF(AND($P176="Terminated",AS176&gt;0),$U176,
IF($P176="Furloughed",IF(AS176&gt;0,$U176)+IF(BC176&gt;0,$U176),
IF($P176="Rehired",IF(BC176&gt;0,$U176))))))))*'Actual Allocation Calc'!$AK$99)))</f>
        <v/>
      </c>
      <c r="AC176" s="210" t="str">
        <f>IF($B176="","",IF('Actual Allocation Calc'!$AL$78="A",
IF($P176="Employed",$U176,
IF(AND($P176="Terminated"),($U176/7*AT176),
IF(AND($P176="Furloughed"),($U176/7*AT176)+($U176/7*BD176),
IF(AND($P176="Rehired"),($U176/7*BD176),
IF(AND($P176="Terminated",AT176&gt;0),$U176,
IF($P176="Furloughed",IF(AT176&gt;0,$U176)+IF(BD176&gt;0,$U176),
IF($P176="Rehired",IF(BD176&gt;0,$U176)))))))),IF('Actual Allocation Calc'!$AL$78="C",'Actual Allocation Calc'!P176,'Actual Allocation Calc'!Y176+IF($P176="Employed",$U176,
IF(AND($P176="Terminated"),($U176/7*AT176),
IF(AND($P176="Furloughed"),($U176/7*AT176)+($U176/7*BD176),
IF(AND($P176="Rehired"),($U176/7*BD176),
IF(AND($P176="Terminated",AT176&gt;0),$U176,
IF($P176="Furloughed",IF(AT176&gt;0,$U176)+IF(BD176&gt;0,$U176),
IF($P176="Rehired",IF(BD176&gt;0,$U176))))))))*'Actual Allocation Calc'!$AL$99)))</f>
        <v/>
      </c>
      <c r="AD176" s="210" t="str">
        <f>IF($B176="","",IF('Actual Allocation Calc'!$AM$78="A",
IF($P176="Employed",$U176,
IF(AND($P176="Terminated"),($U176/7*AU176),
IF(AND($P176="Furloughed"),($U176/7*AU176)+($U176/7*BE176),
IF(AND($P176="Rehired"),($U176/7*BE176),
IF(AND($P176="Terminated",AU176&gt;0),$U176,
IF($P176="Furloughed",IF(AU176&gt;0,$U176)+IF(BE176&gt;0,$U176),
IF($P176="Rehired",IF(BE176&gt;0,$U176)))))))),IF('Actual Allocation Calc'!$AM$78="C",'Actual Allocation Calc'!Q176,'Actual Allocation Calc'!Z176+IF($P176="Employed",$U176,
IF(AND($P176="Terminated"),($U176/7*AU176),
IF(AND($P176="Furloughed"),($U176/7*AU176)+($U176/7*BE176),
IF(AND($P176="Rehired"),($U176/7*BE176),
IF(AND($P176="Terminated",AU176&gt;0),$U176,
IF($P176="Furloughed",IF(AU176&gt;0,$U176)+IF(BE176&gt;0,$U176),
IF($P176="Rehired",IF(BE176&gt;0,$U176))))))))*'Actual Allocation Calc'!$AM$99)))</f>
        <v/>
      </c>
      <c r="AE176" s="210" t="str">
        <f>IF($B176="","",IF('Actual Allocation Calc'!$AN$78="A",
IF($P176="Employed",$U176,
IF(AND($P176="Terminated"),($U176/7*AV176),
IF(AND($P176="Furloughed"),($U176/7*AV176)+($U176/7*BF176),
IF(AND($P176="Rehired"),($U176/7*BF176),
IF(AND($P176="Terminated",AV176&gt;0),$U176,
IF($P176="Furloughed",IF(AV176&gt;0,$U176)+IF(BF176&gt;0,$U176),
IF($P176="Rehired",IF(BF176&gt;0,$U176)))))))),IF('Actual Allocation Calc'!$AN$78="C",'Actual Allocation Calc'!R176,'Actual Allocation Calc'!AA176+IF($P176="Employed",$U176,
IF(AND($P176="Terminated"),($U176/7*AV176),
IF(AND($P176="Furloughed"),($U176/7*AV176)+($U176/7*BF176),
IF(AND($P176="Rehired"),($U176/7*BF176),
IF(AND($P176="Terminated",AV176&gt;0),$U176,
IF($P176="Furloughed",IF(AV176&gt;0,$U176)+IF(BF176&gt;0,$U176),
IF($P176="Rehired",IF(BF176&gt;0,$U176))))))))*'Actual Allocation Calc'!$AN$99)))</f>
        <v/>
      </c>
      <c r="AF176" s="210" t="str">
        <f>IF($B176="","",IF('Actual Allocation Calc'!$AO$78="A",
IF($P176="Employed",$U176,
IF(AND($P176="Terminated"),($U176/7*AW176),
IF(AND($P176="Furloughed"),($U176/7*AW176)+($U176/7*BG176),
IF(AND($P176="Rehired"),($U176/7*BG176),
IF(AND($P176="Terminated",AW176&gt;0),$U176,
IF($P176="Furloughed",IF(AW176&gt;0,$U176)+IF(BG176&gt;0,$U176),
IF($P176="Rehired",IF(BG176&gt;0,$U176)))))))),IF('Actual Allocation Calc'!$AO$78="C",'Actual Allocation Calc'!S176,'Actual Allocation Calc'!AB176+IF($P176="Employed",$U176,
IF(AND($P176="Terminated"),($U176/7*AW176),
IF(AND($P176="Furloughed"),($U176/7*AW176)+($U176/7*BG176),
IF(AND($P176="Rehired"),($U176/7*BG176),
IF(AND($P176="Terminated",AW176&gt;0),$U176,
IF($P176="Furloughed",IF(AW176&gt;0,$U176)+IF(BG176&gt;0,$U176),
IF($P176="Rehired",IF(BG176&gt;0,$U176))))))))*'Actual Allocation Calc'!$AO$99)))</f>
        <v/>
      </c>
      <c r="AG176" s="210" t="str">
        <f>IF($B176="","",IF('Actual Allocation Calc'!$AP$78="A",
IF($P176="Employed",$U176/7*BK176,
IF(AND($P176="Terminated"),($U176/7*AX176),
IF(AND($P176="Furloughed"),($U176/7*AX176)+($U176/7*BH176),
IF(AND($P176="Rehired"),($U176/7*BH176),
IF(AND($P176="Terminated",AX176&gt;0),$U176,
IF($P176="Furloughed",IF(AX176&gt;0,$U176)+IF(BH176&gt;0,$U176),
IF($P176="Rehired",IF(BH176&gt;0,$U176)))))))),IF('Actual Allocation Calc'!$AP$78="C",'Actual Allocation Calc'!T176,'Actual Allocation Calc'!AC176+IF($P176="Employed",$U176/7*BK176,
IF(AND($P176="Terminated"),($U176/7*AX176),
IF(AND($P176="Furloughed"),($U176/7*AX176)+($U176/7*BH176),
IF(AND($P176="Rehired"),($U176/7*BH176),
IF(AND($P176="Terminated",AX176&gt;0),$U176,
IF($P176="Furloughed",IF(AX176&gt;0,$U176)+IF(BH176&gt;0,$U176),
IF($P176="Rehired",IF(BH176&gt;0,$U176))))))))*'Actual Allocation Calc'!$AP$99)))</f>
        <v/>
      </c>
      <c r="AH176" s="536"/>
      <c r="AI176" s="82">
        <f t="shared" si="66"/>
        <v>0</v>
      </c>
      <c r="AJ176" s="210">
        <f t="shared" si="48"/>
        <v>0</v>
      </c>
      <c r="AK176" s="397" t="str">
        <f t="shared" si="49"/>
        <v/>
      </c>
      <c r="AM176" s="122"/>
      <c r="AO176" s="214" t="str">
        <f>IFERROR(IF($V176="","",VLOOKUP(V176,'Calendar Calcs'!$B$2:$E1143,4,FALSE)),0)</f>
        <v/>
      </c>
      <c r="AP176" s="69" t="str">
        <f>IF($AO176="","", IF($AO176&lt;AP$23,0,IF($AO176&gt;AP$23,COUNTIFS('Calendar Calcs'!$E$2:$E1143,AP$23),COUNTIFS('Calendar Calcs'!$E$2:$E1143,AP$23,'Calendar Calcs'!$D$2:$D1143,"&lt;="&amp;WEEKDAY($V176)))))</f>
        <v/>
      </c>
      <c r="AQ176" s="69" t="str">
        <f>IF($AO176="","", IF($AO176&lt;AQ$23,0,IF($AO176&gt;AQ$23,COUNTIFS('Calendar Calcs'!$E$2:$E1143,AQ$23),COUNTIFS('Calendar Calcs'!$E$2:$E1143,AQ$23,'Calendar Calcs'!$D$2:$D1143,"&lt;="&amp;WEEKDAY($V176)))))</f>
        <v/>
      </c>
      <c r="AR176" s="69" t="str">
        <f>IF($AO176="","", IF($AO176&lt;AR$23,0,IF($AO176&gt;AR$23,COUNTIFS('Calendar Calcs'!$E$2:$E1143,AR$23),COUNTIFS('Calendar Calcs'!$E$2:$E1143,AR$23,'Calendar Calcs'!$D$2:$D1143,"&lt;="&amp;WEEKDAY($V176)))))</f>
        <v/>
      </c>
      <c r="AS176" s="69" t="str">
        <f>IF($AO176="","", IF($AO176&lt;AS$23,0,IF($AO176&gt;AS$23,COUNTIFS('Calendar Calcs'!$E$2:$E1143,AS$23),COUNTIFS('Calendar Calcs'!$E$2:$E1143,AS$23,'Calendar Calcs'!$D$2:$D1143,"&lt;="&amp;WEEKDAY($V176)))))</f>
        <v/>
      </c>
      <c r="AT176" s="69" t="str">
        <f>IF($AO176="","", IF($AO176&lt;AT$23,0,IF($AO176&gt;AT$23,COUNTIFS('Calendar Calcs'!$E$2:$E1143,AT$23),COUNTIFS('Calendar Calcs'!$E$2:$E1143,AT$23,'Calendar Calcs'!$D$2:$D1143,"&lt;="&amp;WEEKDAY($V176)))))</f>
        <v/>
      </c>
      <c r="AU176" s="69" t="str">
        <f>IF($AO176="","", IF($AO176&lt;AU$23,0,IF($AO176&gt;AU$23,COUNTIFS('Calendar Calcs'!$E$2:$E1143,AU$23),COUNTIFS('Calendar Calcs'!$E$2:$E1143,AU$23,'Calendar Calcs'!$D$2:$D1143,"&lt;="&amp;WEEKDAY($V176)))))</f>
        <v/>
      </c>
      <c r="AV176" s="69" t="str">
        <f>IF($AO176="","", IF($AO176&lt;AV$23,0,IF($AO176&gt;AV$23,COUNTIFS('Calendar Calcs'!$E$2:$E1143,AV$23),COUNTIFS('Calendar Calcs'!$E$2:$E1143,AV$23,'Calendar Calcs'!$D$2:$D1143,"&lt;="&amp;WEEKDAY($V176)))))</f>
        <v/>
      </c>
      <c r="AW176" s="69" t="str">
        <f>IF($AO176="","", IF($AO176&lt;AW$23,0,IF($AO176&gt;AW$23,COUNTIFS('Calendar Calcs'!$E$2:$E1143,AW$23),COUNTIFS('Calendar Calcs'!$E$2:$E1143,AW$23,'Calendar Calcs'!$D$2:$D1143,"&lt;="&amp;WEEKDAY($V176)))))</f>
        <v/>
      </c>
      <c r="AX176" s="69" t="str">
        <f>IF($AO176="","", IF($AO176&lt;AX$23,0,IF($AO176&gt;AX$23,COUNTIFS('Calendar Calcs'!$E$2:$E1143,AX$23),COUNTIFS('Calendar Calcs'!$E$2:$E1143,AX$23,'Calendar Calcs'!$D$2:$D1143,"&lt;="&amp;WEEKDAY($V176)))))</f>
        <v/>
      </c>
      <c r="AY176" s="69" t="str">
        <f>IF($W176="","",VLOOKUP($W176,'Calendar Calcs'!$B$2:$E1143,4,FALSE))</f>
        <v/>
      </c>
      <c r="AZ176" s="69" t="str">
        <f>IF($AY176="","",IF($AY176&gt;AZ$23,0,IF($AY176&lt;AZ$23,COUNTIFS('Calendar Calcs'!$E$2:$E1143,AZ$23),COUNTIFS('Calendar Calcs'!$E$2:$E1143,AZ$23,'Calendar Calcs'!$D$2:$D1143,"&gt;="&amp;WEEKDAY($W176)))))</f>
        <v/>
      </c>
      <c r="BA176" s="69" t="str">
        <f>IF($AY176="","",IF($AY176&gt;BA$23,0,IF($AY176&lt;BA$23,COUNTIFS('Calendar Calcs'!$E$2:$E1143,BA$23),COUNTIFS('Calendar Calcs'!$E$2:$E1143,BA$23,'Calendar Calcs'!$D$2:$D1143,"&gt;="&amp;WEEKDAY($W176)))))</f>
        <v/>
      </c>
      <c r="BB176" s="69" t="str">
        <f>IF($AY176="","",IF($AY176&gt;BB$23,0,IF($AY176&lt;BB$23,COUNTIFS('Calendar Calcs'!$E$2:$E1143,BB$23),COUNTIFS('Calendar Calcs'!$E$2:$E1143,BB$23,'Calendar Calcs'!$D$2:$D1143,"&gt;="&amp;WEEKDAY($W176)))))</f>
        <v/>
      </c>
      <c r="BC176" s="69" t="str">
        <f>IF($AY176="","",IF($AY176&gt;BC$23,0,IF($AY176&lt;BC$23,COUNTIFS('Calendar Calcs'!$E$2:$E1143,BC$23),COUNTIFS('Calendar Calcs'!$E$2:$E1143,BC$23,'Calendar Calcs'!$D$2:$D1143,"&gt;="&amp;WEEKDAY($W176)))))</f>
        <v/>
      </c>
      <c r="BD176" s="69" t="str">
        <f>IF($AY176="","",IF($AY176&gt;BD$23,0,IF($AY176&lt;BD$23,COUNTIFS('Calendar Calcs'!$E$2:$E1143,BD$23),COUNTIFS('Calendar Calcs'!$E$2:$E1143,BD$23,'Calendar Calcs'!$D$2:$D1143,"&gt;="&amp;WEEKDAY($W176)))))</f>
        <v/>
      </c>
      <c r="BE176" s="69" t="str">
        <f>IF($AY176="","",IF($AY176&gt;BE$23,0,IF($AY176&lt;BE$23,COUNTIFS('Calendar Calcs'!$E$2:$E1143,BE$23),COUNTIFS('Calendar Calcs'!$E$2:$E1143,BE$23,'Calendar Calcs'!$D$2:$D1143,"&gt;="&amp;WEEKDAY($W176)))))</f>
        <v/>
      </c>
      <c r="BF176" s="69" t="str">
        <f>IF($AY176="","",IF($AY176&gt;BF$23,0,IF($AY176&lt;BF$23,COUNTIFS('Calendar Calcs'!$E$2:$E1143,BF$23),COUNTIFS('Calendar Calcs'!$E$2:$E1143,BF$23,'Calendar Calcs'!$D$2:$D1143,"&gt;="&amp;WEEKDAY($W176)))))</f>
        <v/>
      </c>
      <c r="BG176" s="69" t="str">
        <f>IF($AY176="","",IF($AY176&gt;BG$23,0,IF($AY176&lt;BG$23,COUNTIFS('Calendar Calcs'!$E$2:$E1143,BG$23),COUNTIFS('Calendar Calcs'!$E$2:$E1143,BG$23,'Calendar Calcs'!$D$2:$D1143,"&gt;="&amp;WEEKDAY($W176)))))</f>
        <v/>
      </c>
      <c r="BH176" s="69">
        <f t="shared" si="50"/>
        <v>6</v>
      </c>
      <c r="BI176" s="69">
        <f>IF(Cover!$E$43="","",VLOOKUP(Cover!$E$43,'Calendar Calcs'!$B$2:$E1143,4,FALSE))</f>
        <v>1</v>
      </c>
      <c r="BJ176" s="69">
        <f>IF($BI176="","", IF($BI176&lt;BJ$23,0,IF($BI176&gt;=BJ$23,COUNTIFS('Calendar Calcs'!$E$2:$E1143,BJ$23),COUNTIFS('Calendar Calcs'!$E$2:$E1143,BJ$23,'Calendar Calcs'!$D$2:$D1143,"&lt;="&amp;WEEKDAY($V176)))))</f>
        <v>1</v>
      </c>
      <c r="BK176" s="69">
        <f t="shared" si="47"/>
        <v>6</v>
      </c>
      <c r="BN176" s="69" t="str">
        <f>IF(T176&gt;0,"FTE",IF(Cover!$E$47="Weekly",IF(S176&gt;29.75,"FTE","PTE"),IF(S176&gt;59.75,"FTE","PTE")))</f>
        <v>PTE</v>
      </c>
      <c r="BO176" s="69">
        <f>IF(BN176="FTE",30,IF(Cover!$E$47="Weekly",'STEP 2 EE Data'!S176,'STEP 2 EE Data'!S176/2))</f>
        <v>0</v>
      </c>
      <c r="BP176" s="209">
        <f t="shared" si="51"/>
        <v>0</v>
      </c>
      <c r="BQ176" s="209">
        <f t="shared" si="52"/>
        <v>0</v>
      </c>
      <c r="BR176" s="209">
        <f t="shared" si="53"/>
        <v>0</v>
      </c>
      <c r="BS176" s="209">
        <f t="shared" si="54"/>
        <v>0</v>
      </c>
      <c r="BT176" s="209">
        <f t="shared" si="55"/>
        <v>0</v>
      </c>
      <c r="BU176" s="209">
        <f t="shared" si="56"/>
        <v>0</v>
      </c>
      <c r="BV176" s="209">
        <f t="shared" si="57"/>
        <v>0</v>
      </c>
      <c r="BW176" s="209">
        <f t="shared" si="58"/>
        <v>0</v>
      </c>
      <c r="BX176" s="209">
        <f t="shared" si="59"/>
        <v>0</v>
      </c>
      <c r="CC176" s="210" t="str">
        <f>IF(B176="","",IF(C176="",IF(Cover!$E$47="Weekly",'STEP 3 EE Comp'!BI181*8,'STEP 3 EE Comp'!BI181*4),IF(Cover!$E$47="Weekly",'STEP 3 EE Comp'!BI181,'STEP 3 EE Comp'!BI181)))</f>
        <v/>
      </c>
      <c r="CD176" s="82" t="str">
        <f t="shared" si="60"/>
        <v/>
      </c>
      <c r="CE176" s="417">
        <f t="shared" si="61"/>
        <v>1</v>
      </c>
      <c r="CF176" s="82" t="str">
        <f t="shared" si="62"/>
        <v>Good</v>
      </c>
      <c r="CG176" s="82">
        <f t="shared" si="63"/>
        <v>0</v>
      </c>
      <c r="CH176" s="234">
        <f t="shared" si="64"/>
        <v>0</v>
      </c>
    </row>
    <row r="177" spans="1:86" s="69" customFormat="1" x14ac:dyDescent="0.3">
      <c r="A177" s="554"/>
      <c r="B177" s="478"/>
      <c r="C177" s="52"/>
      <c r="D177" s="565"/>
      <c r="E177" s="52"/>
      <c r="F177" s="507"/>
      <c r="G177" s="210">
        <f t="shared" si="65"/>
        <v>0</v>
      </c>
      <c r="H177" s="82">
        <f t="shared" si="46"/>
        <v>0</v>
      </c>
      <c r="I177" s="211"/>
      <c r="J177" s="441" t="s">
        <v>21</v>
      </c>
      <c r="K177" s="441" t="s">
        <v>21</v>
      </c>
      <c r="L177" s="441" t="s">
        <v>21</v>
      </c>
      <c r="M177" s="441" t="s">
        <v>21</v>
      </c>
      <c r="N177" s="568" t="s">
        <v>21</v>
      </c>
      <c r="O177" s="211"/>
      <c r="P177" s="212" t="str">
        <f>IF(B177="","",
IF(AND(V177="",W177="",B177&lt;&gt;""),"Employed",
IF(AND(V177&lt;&gt;"",W177="",B177&lt;&gt;""),"Terminated",
IF(AND(V177&lt;&gt;"",W177&lt;&gt;"",B177&lt;&gt;""),IF(W177&lt;Cover!$E$43,"Employed","Furloughed"),
IF(AND(V177="",W177&lt;&gt;"",B177&lt;&gt;""),IF(W177&lt;Cover!$E$43,"Employed","Rehired"))))))</f>
        <v/>
      </c>
      <c r="Q177" s="211"/>
      <c r="R177" s="536"/>
      <c r="S177" s="563"/>
      <c r="T177" s="536"/>
      <c r="U177" s="82">
        <f>IF(Cover!$E$47="Weekly",IF(T177&gt;0,T177,R177*S177),IF(T177&gt;0,T177,R177*S177)/2)</f>
        <v>0</v>
      </c>
      <c r="V177" s="564"/>
      <c r="W177" s="564"/>
      <c r="Y177" s="213" t="str">
        <f>IF($B177="","",IF('Actual Allocation Calc'!$AH$78="A",
IF($P177="Employed",$U177/7*BJ177,
IF(AND($P177="Terminated"),($U177/7*AP177),
IF(AND($P177="Furloughed"),($U177/7*AP177)+($U177/7*AZ177),
IF(AND($P177="Rehired"),($U177/7*AZ177),
IF(AND($P177="Terminated",AP177&gt;0),$U177,
IF($P177="Furloughed",IF(AP177&gt;0,$U177)+IF(AZ177&gt;0,$U177),
IF($P177="Rehired",IF(AZ177&gt;0,$U177)))))))),IF('Actual Allocation Calc'!$AH$78="C",'Actual Allocation Calc'!L177,'Actual Allocation Calc'!U177+IF($P177="Employed",$U177/7*BJ177,
IF(AND($P177="Terminated"),($U177/7*AP177),
IF(AND($P177="Furloughed"),($U177/7*AP177)+($U177/7*AZ177),
IF(AND($P177="Rehired"),($U177/7*AZ177),
IF(AND($P177="Terminated",AP177&gt;0),$U177,
IF($P177="Furloughed",IF(AP177&gt;0,$U177)+IF(AZ177&gt;0,$U177),
IF($P177="Rehired",IF(AZ177&gt;0,$U177))))))))*'Actual Allocation Calc'!$AH$99)))</f>
        <v/>
      </c>
      <c r="Z177" s="210" t="str">
        <f>IF($B177="","",IF('Actual Allocation Calc'!$AI$78="A",
IF($P177="Employed",$U177,
IF(AND($P177="Terminated"),($U177/7*AQ177),
IF(AND($P177="Furloughed"),($U177/7*AQ177)+($U177/7*BA177),
IF(AND($P177="Rehired"),($U177/7*BA177),
IF(AND($P177="Terminated",AQ177&gt;0),$U177,
IF($P177="Furloughed",IF(AQ177&gt;0,$U177)+IF(BA177&gt;0,$U177),
IF($P177="Rehired",IF(BA177&gt;0,$U177)))))))),IF('Actual Allocation Calc'!$AI$78="C",'Actual Allocation Calc'!M177,'Actual Allocation Calc'!V177+IF($P177="Employed",$U177,
IF(AND($P177="Terminated"),($U177/7*AQ177),
IF(AND($P177="Furloughed"),($U177/7*AQ177)+($U177/7*BA177),
IF(AND($P177="Rehired"),($U177/7*BA177),
IF(AND($P177="Terminated",AQ177&gt;0),$U177,
IF($P177="Furloughed",IF(AQ177&gt;0,$U177)+IF(BA177&gt;0,$U177),
IF($P177="Rehired",IF(BA177&gt;0,$U177))))))))*'Actual Allocation Calc'!$AI$99)))</f>
        <v/>
      </c>
      <c r="AA177" s="210" t="str">
        <f>IF($B177="","",IF('Actual Allocation Calc'!$AJ$78="A",
IF($P177="Employed",$U177,
IF(AND($P177="Terminated"),($U177/7*AR177),
IF(AND($P177="Furloughed"),($U177/7*AR177)+($U177/7*BB177),
IF(AND($P177="Rehired"),($U177/7*BB177),
IF(AND($P177="Terminated",AR177&gt;0),$U177,
IF($P177="Furloughed",IF(AR177&gt;0,$U177)+IF(BB177&gt;0,$U177),
IF($P177="Rehired",IF(BB177&gt;0,$U177)))))))),IF('Actual Allocation Calc'!$AJ$78="C",'Actual Allocation Calc'!N177,'Actual Allocation Calc'!W177+IF($P177="Employed",$U177,
IF(AND($P177="Terminated"),($U177/7*AR177),
IF(AND($P177="Furloughed"),($U177/7*AR177)+($U177/7*BB177),
IF(AND($P177="Rehired"),($U177/7*BB177),
IF(AND($P177="Terminated",AR177&gt;0),$U177,
IF($P177="Furloughed",IF(AR177&gt;0,$U177)+IF(BB177&gt;0,$U177),
IF($P177="Rehired",IF(BB177&gt;0,$U177))))))))*'Actual Allocation Calc'!$AJ$99)))</f>
        <v/>
      </c>
      <c r="AB177" s="210" t="str">
        <f>IF($B177="","",IF('Actual Allocation Calc'!$AK$78="A",
IF($P177="Employed",$U177,
IF(AND($P177="Terminated"),($U177/7*AS177),
IF(AND($P177="Furloughed"),($U177/7*AS177)+($U177/7*BC177),
IF(AND($P177="Rehired"),($U177/7*BC177),
IF(AND($P177="Terminated",AS177&gt;0),$U177,
IF($P177="Furloughed",IF(AS177&gt;0,$U177)+IF(BC177&gt;0,$U177),
IF($P177="Rehired",IF(BC177&gt;0,$U177)))))))),IF('Actual Allocation Calc'!$AK$78="C",'Actual Allocation Calc'!O177,'Actual Allocation Calc'!X177+IF($P177="Employed",$U177,
IF(AND($P177="Terminated"),($U177/7*AS177),
IF(AND($P177="Furloughed"),($U177/7*AS177)+($U177/7*BC177),
IF(AND($P177="Rehired"),($U177/7*BC177),
IF(AND($P177="Terminated",AS177&gt;0),$U177,
IF($P177="Furloughed",IF(AS177&gt;0,$U177)+IF(BC177&gt;0,$U177),
IF($P177="Rehired",IF(BC177&gt;0,$U177))))))))*'Actual Allocation Calc'!$AK$99)))</f>
        <v/>
      </c>
      <c r="AC177" s="210" t="str">
        <f>IF($B177="","",IF('Actual Allocation Calc'!$AL$78="A",
IF($P177="Employed",$U177,
IF(AND($P177="Terminated"),($U177/7*AT177),
IF(AND($P177="Furloughed"),($U177/7*AT177)+($U177/7*BD177),
IF(AND($P177="Rehired"),($U177/7*BD177),
IF(AND($P177="Terminated",AT177&gt;0),$U177,
IF($P177="Furloughed",IF(AT177&gt;0,$U177)+IF(BD177&gt;0,$U177),
IF($P177="Rehired",IF(BD177&gt;0,$U177)))))))),IF('Actual Allocation Calc'!$AL$78="C",'Actual Allocation Calc'!P177,'Actual Allocation Calc'!Y177+IF($P177="Employed",$U177,
IF(AND($P177="Terminated"),($U177/7*AT177),
IF(AND($P177="Furloughed"),($U177/7*AT177)+($U177/7*BD177),
IF(AND($P177="Rehired"),($U177/7*BD177),
IF(AND($P177="Terminated",AT177&gt;0),$U177,
IF($P177="Furloughed",IF(AT177&gt;0,$U177)+IF(BD177&gt;0,$U177),
IF($P177="Rehired",IF(BD177&gt;0,$U177))))))))*'Actual Allocation Calc'!$AL$99)))</f>
        <v/>
      </c>
      <c r="AD177" s="210" t="str">
        <f>IF($B177="","",IF('Actual Allocation Calc'!$AM$78="A",
IF($P177="Employed",$U177,
IF(AND($P177="Terminated"),($U177/7*AU177),
IF(AND($P177="Furloughed"),($U177/7*AU177)+($U177/7*BE177),
IF(AND($P177="Rehired"),($U177/7*BE177),
IF(AND($P177="Terminated",AU177&gt;0),$U177,
IF($P177="Furloughed",IF(AU177&gt;0,$U177)+IF(BE177&gt;0,$U177),
IF($P177="Rehired",IF(BE177&gt;0,$U177)))))))),IF('Actual Allocation Calc'!$AM$78="C",'Actual Allocation Calc'!Q177,'Actual Allocation Calc'!Z177+IF($P177="Employed",$U177,
IF(AND($P177="Terminated"),($U177/7*AU177),
IF(AND($P177="Furloughed"),($U177/7*AU177)+($U177/7*BE177),
IF(AND($P177="Rehired"),($U177/7*BE177),
IF(AND($P177="Terminated",AU177&gt;0),$U177,
IF($P177="Furloughed",IF(AU177&gt;0,$U177)+IF(BE177&gt;0,$U177),
IF($P177="Rehired",IF(BE177&gt;0,$U177))))))))*'Actual Allocation Calc'!$AM$99)))</f>
        <v/>
      </c>
      <c r="AE177" s="210" t="str">
        <f>IF($B177="","",IF('Actual Allocation Calc'!$AN$78="A",
IF($P177="Employed",$U177,
IF(AND($P177="Terminated"),($U177/7*AV177),
IF(AND($P177="Furloughed"),($U177/7*AV177)+($U177/7*BF177),
IF(AND($P177="Rehired"),($U177/7*BF177),
IF(AND($P177="Terminated",AV177&gt;0),$U177,
IF($P177="Furloughed",IF(AV177&gt;0,$U177)+IF(BF177&gt;0,$U177),
IF($P177="Rehired",IF(BF177&gt;0,$U177)))))))),IF('Actual Allocation Calc'!$AN$78="C",'Actual Allocation Calc'!R177,'Actual Allocation Calc'!AA177+IF($P177="Employed",$U177,
IF(AND($P177="Terminated"),($U177/7*AV177),
IF(AND($P177="Furloughed"),($U177/7*AV177)+($U177/7*BF177),
IF(AND($P177="Rehired"),($U177/7*BF177),
IF(AND($P177="Terminated",AV177&gt;0),$U177,
IF($P177="Furloughed",IF(AV177&gt;0,$U177)+IF(BF177&gt;0,$U177),
IF($P177="Rehired",IF(BF177&gt;0,$U177))))))))*'Actual Allocation Calc'!$AN$99)))</f>
        <v/>
      </c>
      <c r="AF177" s="210" t="str">
        <f>IF($B177="","",IF('Actual Allocation Calc'!$AO$78="A",
IF($P177="Employed",$U177,
IF(AND($P177="Terminated"),($U177/7*AW177),
IF(AND($P177="Furloughed"),($U177/7*AW177)+($U177/7*BG177),
IF(AND($P177="Rehired"),($U177/7*BG177),
IF(AND($P177="Terminated",AW177&gt;0),$U177,
IF($P177="Furloughed",IF(AW177&gt;0,$U177)+IF(BG177&gt;0,$U177),
IF($P177="Rehired",IF(BG177&gt;0,$U177)))))))),IF('Actual Allocation Calc'!$AO$78="C",'Actual Allocation Calc'!S177,'Actual Allocation Calc'!AB177+IF($P177="Employed",$U177,
IF(AND($P177="Terminated"),($U177/7*AW177),
IF(AND($P177="Furloughed"),($U177/7*AW177)+($U177/7*BG177),
IF(AND($P177="Rehired"),($U177/7*BG177),
IF(AND($P177="Terminated",AW177&gt;0),$U177,
IF($P177="Furloughed",IF(AW177&gt;0,$U177)+IF(BG177&gt;0,$U177),
IF($P177="Rehired",IF(BG177&gt;0,$U177))))))))*'Actual Allocation Calc'!$AO$99)))</f>
        <v/>
      </c>
      <c r="AG177" s="210" t="str">
        <f>IF($B177="","",IF('Actual Allocation Calc'!$AP$78="A",
IF($P177="Employed",$U177/7*BK177,
IF(AND($P177="Terminated"),($U177/7*AX177),
IF(AND($P177="Furloughed"),($U177/7*AX177)+($U177/7*BH177),
IF(AND($P177="Rehired"),($U177/7*BH177),
IF(AND($P177="Terminated",AX177&gt;0),$U177,
IF($P177="Furloughed",IF(AX177&gt;0,$U177)+IF(BH177&gt;0,$U177),
IF($P177="Rehired",IF(BH177&gt;0,$U177)))))))),IF('Actual Allocation Calc'!$AP$78="C",'Actual Allocation Calc'!T177,'Actual Allocation Calc'!AC177+IF($P177="Employed",$U177/7*BK177,
IF(AND($P177="Terminated"),($U177/7*AX177),
IF(AND($P177="Furloughed"),($U177/7*AX177)+($U177/7*BH177),
IF(AND($P177="Rehired"),($U177/7*BH177),
IF(AND($P177="Terminated",AX177&gt;0),$U177,
IF($P177="Furloughed",IF(AX177&gt;0,$U177)+IF(BH177&gt;0,$U177),
IF($P177="Rehired",IF(BH177&gt;0,$U177))))))))*'Actual Allocation Calc'!$AP$99)))</f>
        <v/>
      </c>
      <c r="AH177" s="536"/>
      <c r="AI177" s="82">
        <f t="shared" si="66"/>
        <v>0</v>
      </c>
      <c r="AJ177" s="210">
        <f t="shared" si="48"/>
        <v>0</v>
      </c>
      <c r="AK177" s="397" t="str">
        <f t="shared" si="49"/>
        <v/>
      </c>
      <c r="AM177" s="122"/>
      <c r="AO177" s="214" t="str">
        <f>IFERROR(IF($V177="","",VLOOKUP(V177,'Calendar Calcs'!$B$2:$E1144,4,FALSE)),0)</f>
        <v/>
      </c>
      <c r="AP177" s="69" t="str">
        <f>IF($AO177="","", IF($AO177&lt;AP$23,0,IF($AO177&gt;AP$23,COUNTIFS('Calendar Calcs'!$E$2:$E1144,AP$23),COUNTIFS('Calendar Calcs'!$E$2:$E1144,AP$23,'Calendar Calcs'!$D$2:$D1144,"&lt;="&amp;WEEKDAY($V177)))))</f>
        <v/>
      </c>
      <c r="AQ177" s="69" t="str">
        <f>IF($AO177="","", IF($AO177&lt;AQ$23,0,IF($AO177&gt;AQ$23,COUNTIFS('Calendar Calcs'!$E$2:$E1144,AQ$23),COUNTIFS('Calendar Calcs'!$E$2:$E1144,AQ$23,'Calendar Calcs'!$D$2:$D1144,"&lt;="&amp;WEEKDAY($V177)))))</f>
        <v/>
      </c>
      <c r="AR177" s="69" t="str">
        <f>IF($AO177="","", IF($AO177&lt;AR$23,0,IF($AO177&gt;AR$23,COUNTIFS('Calendar Calcs'!$E$2:$E1144,AR$23),COUNTIFS('Calendar Calcs'!$E$2:$E1144,AR$23,'Calendar Calcs'!$D$2:$D1144,"&lt;="&amp;WEEKDAY($V177)))))</f>
        <v/>
      </c>
      <c r="AS177" s="69" t="str">
        <f>IF($AO177="","", IF($AO177&lt;AS$23,0,IF($AO177&gt;AS$23,COUNTIFS('Calendar Calcs'!$E$2:$E1144,AS$23),COUNTIFS('Calendar Calcs'!$E$2:$E1144,AS$23,'Calendar Calcs'!$D$2:$D1144,"&lt;="&amp;WEEKDAY($V177)))))</f>
        <v/>
      </c>
      <c r="AT177" s="69" t="str">
        <f>IF($AO177="","", IF($AO177&lt;AT$23,0,IF($AO177&gt;AT$23,COUNTIFS('Calendar Calcs'!$E$2:$E1144,AT$23),COUNTIFS('Calendar Calcs'!$E$2:$E1144,AT$23,'Calendar Calcs'!$D$2:$D1144,"&lt;="&amp;WEEKDAY($V177)))))</f>
        <v/>
      </c>
      <c r="AU177" s="69" t="str">
        <f>IF($AO177="","", IF($AO177&lt;AU$23,0,IF($AO177&gt;AU$23,COUNTIFS('Calendar Calcs'!$E$2:$E1144,AU$23),COUNTIFS('Calendar Calcs'!$E$2:$E1144,AU$23,'Calendar Calcs'!$D$2:$D1144,"&lt;="&amp;WEEKDAY($V177)))))</f>
        <v/>
      </c>
      <c r="AV177" s="69" t="str">
        <f>IF($AO177="","", IF($AO177&lt;AV$23,0,IF($AO177&gt;AV$23,COUNTIFS('Calendar Calcs'!$E$2:$E1144,AV$23),COUNTIFS('Calendar Calcs'!$E$2:$E1144,AV$23,'Calendar Calcs'!$D$2:$D1144,"&lt;="&amp;WEEKDAY($V177)))))</f>
        <v/>
      </c>
      <c r="AW177" s="69" t="str">
        <f>IF($AO177="","", IF($AO177&lt;AW$23,0,IF($AO177&gt;AW$23,COUNTIFS('Calendar Calcs'!$E$2:$E1144,AW$23),COUNTIFS('Calendar Calcs'!$E$2:$E1144,AW$23,'Calendar Calcs'!$D$2:$D1144,"&lt;="&amp;WEEKDAY($V177)))))</f>
        <v/>
      </c>
      <c r="AX177" s="69" t="str">
        <f>IF($AO177="","", IF($AO177&lt;AX$23,0,IF($AO177&gt;AX$23,COUNTIFS('Calendar Calcs'!$E$2:$E1144,AX$23),COUNTIFS('Calendar Calcs'!$E$2:$E1144,AX$23,'Calendar Calcs'!$D$2:$D1144,"&lt;="&amp;WEEKDAY($V177)))))</f>
        <v/>
      </c>
      <c r="AY177" s="69" t="str">
        <f>IF($W177="","",VLOOKUP($W177,'Calendar Calcs'!$B$2:$E1144,4,FALSE))</f>
        <v/>
      </c>
      <c r="AZ177" s="69" t="str">
        <f>IF($AY177="","",IF($AY177&gt;AZ$23,0,IF($AY177&lt;AZ$23,COUNTIFS('Calendar Calcs'!$E$2:$E1144,AZ$23),COUNTIFS('Calendar Calcs'!$E$2:$E1144,AZ$23,'Calendar Calcs'!$D$2:$D1144,"&gt;="&amp;WEEKDAY($W177)))))</f>
        <v/>
      </c>
      <c r="BA177" s="69" t="str">
        <f>IF($AY177="","",IF($AY177&gt;BA$23,0,IF($AY177&lt;BA$23,COUNTIFS('Calendar Calcs'!$E$2:$E1144,BA$23),COUNTIFS('Calendar Calcs'!$E$2:$E1144,BA$23,'Calendar Calcs'!$D$2:$D1144,"&gt;="&amp;WEEKDAY($W177)))))</f>
        <v/>
      </c>
      <c r="BB177" s="69" t="str">
        <f>IF($AY177="","",IF($AY177&gt;BB$23,0,IF($AY177&lt;BB$23,COUNTIFS('Calendar Calcs'!$E$2:$E1144,BB$23),COUNTIFS('Calendar Calcs'!$E$2:$E1144,BB$23,'Calendar Calcs'!$D$2:$D1144,"&gt;="&amp;WEEKDAY($W177)))))</f>
        <v/>
      </c>
      <c r="BC177" s="69" t="str">
        <f>IF($AY177="","",IF($AY177&gt;BC$23,0,IF($AY177&lt;BC$23,COUNTIFS('Calendar Calcs'!$E$2:$E1144,BC$23),COUNTIFS('Calendar Calcs'!$E$2:$E1144,BC$23,'Calendar Calcs'!$D$2:$D1144,"&gt;="&amp;WEEKDAY($W177)))))</f>
        <v/>
      </c>
      <c r="BD177" s="69" t="str">
        <f>IF($AY177="","",IF($AY177&gt;BD$23,0,IF($AY177&lt;BD$23,COUNTIFS('Calendar Calcs'!$E$2:$E1144,BD$23),COUNTIFS('Calendar Calcs'!$E$2:$E1144,BD$23,'Calendar Calcs'!$D$2:$D1144,"&gt;="&amp;WEEKDAY($W177)))))</f>
        <v/>
      </c>
      <c r="BE177" s="69" t="str">
        <f>IF($AY177="","",IF($AY177&gt;BE$23,0,IF($AY177&lt;BE$23,COUNTIFS('Calendar Calcs'!$E$2:$E1144,BE$23),COUNTIFS('Calendar Calcs'!$E$2:$E1144,BE$23,'Calendar Calcs'!$D$2:$D1144,"&gt;="&amp;WEEKDAY($W177)))))</f>
        <v/>
      </c>
      <c r="BF177" s="69" t="str">
        <f>IF($AY177="","",IF($AY177&gt;BF$23,0,IF($AY177&lt;BF$23,COUNTIFS('Calendar Calcs'!$E$2:$E1144,BF$23),COUNTIFS('Calendar Calcs'!$E$2:$E1144,BF$23,'Calendar Calcs'!$D$2:$D1144,"&gt;="&amp;WEEKDAY($W177)))))</f>
        <v/>
      </c>
      <c r="BG177" s="69" t="str">
        <f>IF($AY177="","",IF($AY177&gt;BG$23,0,IF($AY177&lt;BG$23,COUNTIFS('Calendar Calcs'!$E$2:$E1144,BG$23),COUNTIFS('Calendar Calcs'!$E$2:$E1144,BG$23,'Calendar Calcs'!$D$2:$D1144,"&gt;="&amp;WEEKDAY($W177)))))</f>
        <v/>
      </c>
      <c r="BH177" s="69">
        <f t="shared" si="50"/>
        <v>6</v>
      </c>
      <c r="BI177" s="69">
        <f>IF(Cover!$E$43="","",VLOOKUP(Cover!$E$43,'Calendar Calcs'!$B$2:$E1144,4,FALSE))</f>
        <v>1</v>
      </c>
      <c r="BJ177" s="69">
        <f>IF($BI177="","", IF($BI177&lt;BJ$23,0,IF($BI177&gt;=BJ$23,COUNTIFS('Calendar Calcs'!$E$2:$E1144,BJ$23),COUNTIFS('Calendar Calcs'!$E$2:$E1144,BJ$23,'Calendar Calcs'!$D$2:$D1144,"&lt;="&amp;WEEKDAY($V177)))))</f>
        <v>1</v>
      </c>
      <c r="BK177" s="69">
        <f t="shared" si="47"/>
        <v>6</v>
      </c>
      <c r="BN177" s="69" t="str">
        <f>IF(T177&gt;0,"FTE",IF(Cover!$E$47="Weekly",IF(S177&gt;29.75,"FTE","PTE"),IF(S177&gt;59.75,"FTE","PTE")))</f>
        <v>PTE</v>
      </c>
      <c r="BO177" s="69">
        <f>IF(BN177="FTE",30,IF(Cover!$E$47="Weekly",'STEP 2 EE Data'!S177,'STEP 2 EE Data'!S177/2))</f>
        <v>0</v>
      </c>
      <c r="BP177" s="209">
        <f t="shared" si="51"/>
        <v>0</v>
      </c>
      <c r="BQ177" s="209">
        <f t="shared" si="52"/>
        <v>0</v>
      </c>
      <c r="BR177" s="209">
        <f t="shared" si="53"/>
        <v>0</v>
      </c>
      <c r="BS177" s="209">
        <f t="shared" si="54"/>
        <v>0</v>
      </c>
      <c r="BT177" s="209">
        <f t="shared" si="55"/>
        <v>0</v>
      </c>
      <c r="BU177" s="209">
        <f t="shared" si="56"/>
        <v>0</v>
      </c>
      <c r="BV177" s="209">
        <f t="shared" si="57"/>
        <v>0</v>
      </c>
      <c r="BW177" s="209">
        <f t="shared" si="58"/>
        <v>0</v>
      </c>
      <c r="BX177" s="209">
        <f t="shared" si="59"/>
        <v>0</v>
      </c>
      <c r="CC177" s="210" t="str">
        <f>IF(B177="","",IF(C177="",IF(Cover!$E$47="Weekly",'STEP 3 EE Comp'!BI182*8,'STEP 3 EE Comp'!BI182*4),IF(Cover!$E$47="Weekly",'STEP 3 EE Comp'!BI182,'STEP 3 EE Comp'!BI182)))</f>
        <v/>
      </c>
      <c r="CD177" s="82" t="str">
        <f t="shared" si="60"/>
        <v/>
      </c>
      <c r="CE177" s="417">
        <f t="shared" si="61"/>
        <v>1</v>
      </c>
      <c r="CF177" s="82" t="str">
        <f t="shared" si="62"/>
        <v>Good</v>
      </c>
      <c r="CG177" s="82">
        <f t="shared" si="63"/>
        <v>0</v>
      </c>
      <c r="CH177" s="234">
        <f t="shared" si="64"/>
        <v>0</v>
      </c>
    </row>
    <row r="178" spans="1:86" s="69" customFormat="1" x14ac:dyDescent="0.3">
      <c r="A178" s="530"/>
      <c r="B178" s="477"/>
      <c r="C178" s="52"/>
      <c r="D178" s="565"/>
      <c r="E178" s="52"/>
      <c r="F178" s="507"/>
      <c r="G178" s="210">
        <f t="shared" si="65"/>
        <v>0</v>
      </c>
      <c r="H178" s="82">
        <f t="shared" si="46"/>
        <v>0</v>
      </c>
      <c r="I178" s="211"/>
      <c r="J178" s="441" t="s">
        <v>21</v>
      </c>
      <c r="K178" s="441" t="s">
        <v>21</v>
      </c>
      <c r="L178" s="441" t="s">
        <v>21</v>
      </c>
      <c r="M178" s="441" t="s">
        <v>21</v>
      </c>
      <c r="N178" s="568" t="s">
        <v>21</v>
      </c>
      <c r="O178" s="211"/>
      <c r="P178" s="212" t="str">
        <f>IF(B178="","",
IF(AND(V178="",W178="",B178&lt;&gt;""),"Employed",
IF(AND(V178&lt;&gt;"",W178="",B178&lt;&gt;""),"Terminated",
IF(AND(V178&lt;&gt;"",W178&lt;&gt;"",B178&lt;&gt;""),IF(W178&lt;Cover!$E$43,"Employed","Furloughed"),
IF(AND(V178="",W178&lt;&gt;"",B178&lt;&gt;""),IF(W178&lt;Cover!$E$43,"Employed","Rehired"))))))</f>
        <v/>
      </c>
      <c r="Q178" s="211"/>
      <c r="R178" s="536"/>
      <c r="S178" s="563"/>
      <c r="T178" s="536"/>
      <c r="U178" s="82">
        <f>IF(Cover!$E$47="Weekly",IF(T178&gt;0,T178,R178*S178),IF(T178&gt;0,T178,R178*S178)/2)</f>
        <v>0</v>
      </c>
      <c r="V178" s="564"/>
      <c r="W178" s="564"/>
      <c r="Y178" s="213" t="str">
        <f>IF($B178="","",IF('Actual Allocation Calc'!$AH$78="A",
IF($P178="Employed",$U178/7*BJ178,
IF(AND($P178="Terminated"),($U178/7*AP178),
IF(AND($P178="Furloughed"),($U178/7*AP178)+($U178/7*AZ178),
IF(AND($P178="Rehired"),($U178/7*AZ178),
IF(AND($P178="Terminated",AP178&gt;0),$U178,
IF($P178="Furloughed",IF(AP178&gt;0,$U178)+IF(AZ178&gt;0,$U178),
IF($P178="Rehired",IF(AZ178&gt;0,$U178)))))))),IF('Actual Allocation Calc'!$AH$78="C",'Actual Allocation Calc'!L178,'Actual Allocation Calc'!U178+IF($P178="Employed",$U178/7*BJ178,
IF(AND($P178="Terminated"),($U178/7*AP178),
IF(AND($P178="Furloughed"),($U178/7*AP178)+($U178/7*AZ178),
IF(AND($P178="Rehired"),($U178/7*AZ178),
IF(AND($P178="Terminated",AP178&gt;0),$U178,
IF($P178="Furloughed",IF(AP178&gt;0,$U178)+IF(AZ178&gt;0,$U178),
IF($P178="Rehired",IF(AZ178&gt;0,$U178))))))))*'Actual Allocation Calc'!$AH$99)))</f>
        <v/>
      </c>
      <c r="Z178" s="210" t="str">
        <f>IF($B178="","",IF('Actual Allocation Calc'!$AI$78="A",
IF($P178="Employed",$U178,
IF(AND($P178="Terminated"),($U178/7*AQ178),
IF(AND($P178="Furloughed"),($U178/7*AQ178)+($U178/7*BA178),
IF(AND($P178="Rehired"),($U178/7*BA178),
IF(AND($P178="Terminated",AQ178&gt;0),$U178,
IF($P178="Furloughed",IF(AQ178&gt;0,$U178)+IF(BA178&gt;0,$U178),
IF($P178="Rehired",IF(BA178&gt;0,$U178)))))))),IF('Actual Allocation Calc'!$AI$78="C",'Actual Allocation Calc'!M178,'Actual Allocation Calc'!V178+IF($P178="Employed",$U178,
IF(AND($P178="Terminated"),($U178/7*AQ178),
IF(AND($P178="Furloughed"),($U178/7*AQ178)+($U178/7*BA178),
IF(AND($P178="Rehired"),($U178/7*BA178),
IF(AND($P178="Terminated",AQ178&gt;0),$U178,
IF($P178="Furloughed",IF(AQ178&gt;0,$U178)+IF(BA178&gt;0,$U178),
IF($P178="Rehired",IF(BA178&gt;0,$U178))))))))*'Actual Allocation Calc'!$AI$99)))</f>
        <v/>
      </c>
      <c r="AA178" s="210" t="str">
        <f>IF($B178="","",IF('Actual Allocation Calc'!$AJ$78="A",
IF($P178="Employed",$U178,
IF(AND($P178="Terminated"),($U178/7*AR178),
IF(AND($P178="Furloughed"),($U178/7*AR178)+($U178/7*BB178),
IF(AND($P178="Rehired"),($U178/7*BB178),
IF(AND($P178="Terminated",AR178&gt;0),$U178,
IF($P178="Furloughed",IF(AR178&gt;0,$U178)+IF(BB178&gt;0,$U178),
IF($P178="Rehired",IF(BB178&gt;0,$U178)))))))),IF('Actual Allocation Calc'!$AJ$78="C",'Actual Allocation Calc'!N178,'Actual Allocation Calc'!W178+IF($P178="Employed",$U178,
IF(AND($P178="Terminated"),($U178/7*AR178),
IF(AND($P178="Furloughed"),($U178/7*AR178)+($U178/7*BB178),
IF(AND($P178="Rehired"),($U178/7*BB178),
IF(AND($P178="Terminated",AR178&gt;0),$U178,
IF($P178="Furloughed",IF(AR178&gt;0,$U178)+IF(BB178&gt;0,$U178),
IF($P178="Rehired",IF(BB178&gt;0,$U178))))))))*'Actual Allocation Calc'!$AJ$99)))</f>
        <v/>
      </c>
      <c r="AB178" s="210" t="str">
        <f>IF($B178="","",IF('Actual Allocation Calc'!$AK$78="A",
IF($P178="Employed",$U178,
IF(AND($P178="Terminated"),($U178/7*AS178),
IF(AND($P178="Furloughed"),($U178/7*AS178)+($U178/7*BC178),
IF(AND($P178="Rehired"),($U178/7*BC178),
IF(AND($P178="Terminated",AS178&gt;0),$U178,
IF($P178="Furloughed",IF(AS178&gt;0,$U178)+IF(BC178&gt;0,$U178),
IF($P178="Rehired",IF(BC178&gt;0,$U178)))))))),IF('Actual Allocation Calc'!$AK$78="C",'Actual Allocation Calc'!O178,'Actual Allocation Calc'!X178+IF($P178="Employed",$U178,
IF(AND($P178="Terminated"),($U178/7*AS178),
IF(AND($P178="Furloughed"),($U178/7*AS178)+($U178/7*BC178),
IF(AND($P178="Rehired"),($U178/7*BC178),
IF(AND($P178="Terminated",AS178&gt;0),$U178,
IF($P178="Furloughed",IF(AS178&gt;0,$U178)+IF(BC178&gt;0,$U178),
IF($P178="Rehired",IF(BC178&gt;0,$U178))))))))*'Actual Allocation Calc'!$AK$99)))</f>
        <v/>
      </c>
      <c r="AC178" s="210" t="str">
        <f>IF($B178="","",IF('Actual Allocation Calc'!$AL$78="A",
IF($P178="Employed",$U178,
IF(AND($P178="Terminated"),($U178/7*AT178),
IF(AND($P178="Furloughed"),($U178/7*AT178)+($U178/7*BD178),
IF(AND($P178="Rehired"),($U178/7*BD178),
IF(AND($P178="Terminated",AT178&gt;0),$U178,
IF($P178="Furloughed",IF(AT178&gt;0,$U178)+IF(BD178&gt;0,$U178),
IF($P178="Rehired",IF(BD178&gt;0,$U178)))))))),IF('Actual Allocation Calc'!$AL$78="C",'Actual Allocation Calc'!P178,'Actual Allocation Calc'!Y178+IF($P178="Employed",$U178,
IF(AND($P178="Terminated"),($U178/7*AT178),
IF(AND($P178="Furloughed"),($U178/7*AT178)+($U178/7*BD178),
IF(AND($P178="Rehired"),($U178/7*BD178),
IF(AND($P178="Terminated",AT178&gt;0),$U178,
IF($P178="Furloughed",IF(AT178&gt;0,$U178)+IF(BD178&gt;0,$U178),
IF($P178="Rehired",IF(BD178&gt;0,$U178))))))))*'Actual Allocation Calc'!$AL$99)))</f>
        <v/>
      </c>
      <c r="AD178" s="210" t="str">
        <f>IF($B178="","",IF('Actual Allocation Calc'!$AM$78="A",
IF($P178="Employed",$U178,
IF(AND($P178="Terminated"),($U178/7*AU178),
IF(AND($P178="Furloughed"),($U178/7*AU178)+($U178/7*BE178),
IF(AND($P178="Rehired"),($U178/7*BE178),
IF(AND($P178="Terminated",AU178&gt;0),$U178,
IF($P178="Furloughed",IF(AU178&gt;0,$U178)+IF(BE178&gt;0,$U178),
IF($P178="Rehired",IF(BE178&gt;0,$U178)))))))),IF('Actual Allocation Calc'!$AM$78="C",'Actual Allocation Calc'!Q178,'Actual Allocation Calc'!Z178+IF($P178="Employed",$U178,
IF(AND($P178="Terminated"),($U178/7*AU178),
IF(AND($P178="Furloughed"),($U178/7*AU178)+($U178/7*BE178),
IF(AND($P178="Rehired"),($U178/7*BE178),
IF(AND($P178="Terminated",AU178&gt;0),$U178,
IF($P178="Furloughed",IF(AU178&gt;0,$U178)+IF(BE178&gt;0,$U178),
IF($P178="Rehired",IF(BE178&gt;0,$U178))))))))*'Actual Allocation Calc'!$AM$99)))</f>
        <v/>
      </c>
      <c r="AE178" s="210" t="str">
        <f>IF($B178="","",IF('Actual Allocation Calc'!$AN$78="A",
IF($P178="Employed",$U178,
IF(AND($P178="Terminated"),($U178/7*AV178),
IF(AND($P178="Furloughed"),($U178/7*AV178)+($U178/7*BF178),
IF(AND($P178="Rehired"),($U178/7*BF178),
IF(AND($P178="Terminated",AV178&gt;0),$U178,
IF($P178="Furloughed",IF(AV178&gt;0,$U178)+IF(BF178&gt;0,$U178),
IF($P178="Rehired",IF(BF178&gt;0,$U178)))))))),IF('Actual Allocation Calc'!$AN$78="C",'Actual Allocation Calc'!R178,'Actual Allocation Calc'!AA178+IF($P178="Employed",$U178,
IF(AND($P178="Terminated"),($U178/7*AV178),
IF(AND($P178="Furloughed"),($U178/7*AV178)+($U178/7*BF178),
IF(AND($P178="Rehired"),($U178/7*BF178),
IF(AND($P178="Terminated",AV178&gt;0),$U178,
IF($P178="Furloughed",IF(AV178&gt;0,$U178)+IF(BF178&gt;0,$U178),
IF($P178="Rehired",IF(BF178&gt;0,$U178))))))))*'Actual Allocation Calc'!$AN$99)))</f>
        <v/>
      </c>
      <c r="AF178" s="210" t="str">
        <f>IF($B178="","",IF('Actual Allocation Calc'!$AO$78="A",
IF($P178="Employed",$U178,
IF(AND($P178="Terminated"),($U178/7*AW178),
IF(AND($P178="Furloughed"),($U178/7*AW178)+($U178/7*BG178),
IF(AND($P178="Rehired"),($U178/7*BG178),
IF(AND($P178="Terminated",AW178&gt;0),$U178,
IF($P178="Furloughed",IF(AW178&gt;0,$U178)+IF(BG178&gt;0,$U178),
IF($P178="Rehired",IF(BG178&gt;0,$U178)))))))),IF('Actual Allocation Calc'!$AO$78="C",'Actual Allocation Calc'!S178,'Actual Allocation Calc'!AB178+IF($P178="Employed",$U178,
IF(AND($P178="Terminated"),($U178/7*AW178),
IF(AND($P178="Furloughed"),($U178/7*AW178)+($U178/7*BG178),
IF(AND($P178="Rehired"),($U178/7*BG178),
IF(AND($P178="Terminated",AW178&gt;0),$U178,
IF($P178="Furloughed",IF(AW178&gt;0,$U178)+IF(BG178&gt;0,$U178),
IF($P178="Rehired",IF(BG178&gt;0,$U178))))))))*'Actual Allocation Calc'!$AO$99)))</f>
        <v/>
      </c>
      <c r="AG178" s="210" t="str">
        <f>IF($B178="","",IF('Actual Allocation Calc'!$AP$78="A",
IF($P178="Employed",$U178/7*BK178,
IF(AND($P178="Terminated"),($U178/7*AX178),
IF(AND($P178="Furloughed"),($U178/7*AX178)+($U178/7*BH178),
IF(AND($P178="Rehired"),($U178/7*BH178),
IF(AND($P178="Terminated",AX178&gt;0),$U178,
IF($P178="Furloughed",IF(AX178&gt;0,$U178)+IF(BH178&gt;0,$U178),
IF($P178="Rehired",IF(BH178&gt;0,$U178)))))))),IF('Actual Allocation Calc'!$AP$78="C",'Actual Allocation Calc'!T178,'Actual Allocation Calc'!AC178+IF($P178="Employed",$U178/7*BK178,
IF(AND($P178="Terminated"),($U178/7*AX178),
IF(AND($P178="Furloughed"),($U178/7*AX178)+($U178/7*BH178),
IF(AND($P178="Rehired"),($U178/7*BH178),
IF(AND($P178="Terminated",AX178&gt;0),$U178,
IF($P178="Furloughed",IF(AX178&gt;0,$U178)+IF(BH178&gt;0,$U178),
IF($P178="Rehired",IF(BH178&gt;0,$U178))))))))*'Actual Allocation Calc'!$AP$99)))</f>
        <v/>
      </c>
      <c r="AH178" s="536"/>
      <c r="AI178" s="82">
        <f t="shared" si="66"/>
        <v>0</v>
      </c>
      <c r="AJ178" s="210">
        <f t="shared" si="48"/>
        <v>0</v>
      </c>
      <c r="AK178" s="397" t="str">
        <f t="shared" si="49"/>
        <v/>
      </c>
      <c r="AM178" s="122"/>
      <c r="AO178" s="214" t="str">
        <f>IFERROR(IF($V178="","",VLOOKUP(V178,'Calendar Calcs'!$B$2:$E1145,4,FALSE)),0)</f>
        <v/>
      </c>
      <c r="AP178" s="69" t="str">
        <f>IF($AO178="","", IF($AO178&lt;AP$23,0,IF($AO178&gt;AP$23,COUNTIFS('Calendar Calcs'!$E$2:$E1145,AP$23),COUNTIFS('Calendar Calcs'!$E$2:$E1145,AP$23,'Calendar Calcs'!$D$2:$D1145,"&lt;="&amp;WEEKDAY($V178)))))</f>
        <v/>
      </c>
      <c r="AQ178" s="69" t="str">
        <f>IF($AO178="","", IF($AO178&lt;AQ$23,0,IF($AO178&gt;AQ$23,COUNTIFS('Calendar Calcs'!$E$2:$E1145,AQ$23),COUNTIFS('Calendar Calcs'!$E$2:$E1145,AQ$23,'Calendar Calcs'!$D$2:$D1145,"&lt;="&amp;WEEKDAY($V178)))))</f>
        <v/>
      </c>
      <c r="AR178" s="69" t="str">
        <f>IF($AO178="","", IF($AO178&lt;AR$23,0,IF($AO178&gt;AR$23,COUNTIFS('Calendar Calcs'!$E$2:$E1145,AR$23),COUNTIFS('Calendar Calcs'!$E$2:$E1145,AR$23,'Calendar Calcs'!$D$2:$D1145,"&lt;="&amp;WEEKDAY($V178)))))</f>
        <v/>
      </c>
      <c r="AS178" s="69" t="str">
        <f>IF($AO178="","", IF($AO178&lt;AS$23,0,IF($AO178&gt;AS$23,COUNTIFS('Calendar Calcs'!$E$2:$E1145,AS$23),COUNTIFS('Calendar Calcs'!$E$2:$E1145,AS$23,'Calendar Calcs'!$D$2:$D1145,"&lt;="&amp;WEEKDAY($V178)))))</f>
        <v/>
      </c>
      <c r="AT178" s="69" t="str">
        <f>IF($AO178="","", IF($AO178&lt;AT$23,0,IF($AO178&gt;AT$23,COUNTIFS('Calendar Calcs'!$E$2:$E1145,AT$23),COUNTIFS('Calendar Calcs'!$E$2:$E1145,AT$23,'Calendar Calcs'!$D$2:$D1145,"&lt;="&amp;WEEKDAY($V178)))))</f>
        <v/>
      </c>
      <c r="AU178" s="69" t="str">
        <f>IF($AO178="","", IF($AO178&lt;AU$23,0,IF($AO178&gt;AU$23,COUNTIFS('Calendar Calcs'!$E$2:$E1145,AU$23),COUNTIFS('Calendar Calcs'!$E$2:$E1145,AU$23,'Calendar Calcs'!$D$2:$D1145,"&lt;="&amp;WEEKDAY($V178)))))</f>
        <v/>
      </c>
      <c r="AV178" s="69" t="str">
        <f>IF($AO178="","", IF($AO178&lt;AV$23,0,IF($AO178&gt;AV$23,COUNTIFS('Calendar Calcs'!$E$2:$E1145,AV$23),COUNTIFS('Calendar Calcs'!$E$2:$E1145,AV$23,'Calendar Calcs'!$D$2:$D1145,"&lt;="&amp;WEEKDAY($V178)))))</f>
        <v/>
      </c>
      <c r="AW178" s="69" t="str">
        <f>IF($AO178="","", IF($AO178&lt;AW$23,0,IF($AO178&gt;AW$23,COUNTIFS('Calendar Calcs'!$E$2:$E1145,AW$23),COUNTIFS('Calendar Calcs'!$E$2:$E1145,AW$23,'Calendar Calcs'!$D$2:$D1145,"&lt;="&amp;WEEKDAY($V178)))))</f>
        <v/>
      </c>
      <c r="AX178" s="69" t="str">
        <f>IF($AO178="","", IF($AO178&lt;AX$23,0,IF($AO178&gt;AX$23,COUNTIFS('Calendar Calcs'!$E$2:$E1145,AX$23),COUNTIFS('Calendar Calcs'!$E$2:$E1145,AX$23,'Calendar Calcs'!$D$2:$D1145,"&lt;="&amp;WEEKDAY($V178)))))</f>
        <v/>
      </c>
      <c r="AY178" s="69" t="str">
        <f>IF($W178="","",VLOOKUP($W178,'Calendar Calcs'!$B$2:$E1145,4,FALSE))</f>
        <v/>
      </c>
      <c r="AZ178" s="69" t="str">
        <f>IF($AY178="","",IF($AY178&gt;AZ$23,0,IF($AY178&lt;AZ$23,COUNTIFS('Calendar Calcs'!$E$2:$E1145,AZ$23),COUNTIFS('Calendar Calcs'!$E$2:$E1145,AZ$23,'Calendar Calcs'!$D$2:$D1145,"&gt;="&amp;WEEKDAY($W178)))))</f>
        <v/>
      </c>
      <c r="BA178" s="69" t="str">
        <f>IF($AY178="","",IF($AY178&gt;BA$23,0,IF($AY178&lt;BA$23,COUNTIFS('Calendar Calcs'!$E$2:$E1145,BA$23),COUNTIFS('Calendar Calcs'!$E$2:$E1145,BA$23,'Calendar Calcs'!$D$2:$D1145,"&gt;="&amp;WEEKDAY($W178)))))</f>
        <v/>
      </c>
      <c r="BB178" s="69" t="str">
        <f>IF($AY178="","",IF($AY178&gt;BB$23,0,IF($AY178&lt;BB$23,COUNTIFS('Calendar Calcs'!$E$2:$E1145,BB$23),COUNTIFS('Calendar Calcs'!$E$2:$E1145,BB$23,'Calendar Calcs'!$D$2:$D1145,"&gt;="&amp;WEEKDAY($W178)))))</f>
        <v/>
      </c>
      <c r="BC178" s="69" t="str">
        <f>IF($AY178="","",IF($AY178&gt;BC$23,0,IF($AY178&lt;BC$23,COUNTIFS('Calendar Calcs'!$E$2:$E1145,BC$23),COUNTIFS('Calendar Calcs'!$E$2:$E1145,BC$23,'Calendar Calcs'!$D$2:$D1145,"&gt;="&amp;WEEKDAY($W178)))))</f>
        <v/>
      </c>
      <c r="BD178" s="69" t="str">
        <f>IF($AY178="","",IF($AY178&gt;BD$23,0,IF($AY178&lt;BD$23,COUNTIFS('Calendar Calcs'!$E$2:$E1145,BD$23),COUNTIFS('Calendar Calcs'!$E$2:$E1145,BD$23,'Calendar Calcs'!$D$2:$D1145,"&gt;="&amp;WEEKDAY($W178)))))</f>
        <v/>
      </c>
      <c r="BE178" s="69" t="str">
        <f>IF($AY178="","",IF($AY178&gt;BE$23,0,IF($AY178&lt;BE$23,COUNTIFS('Calendar Calcs'!$E$2:$E1145,BE$23),COUNTIFS('Calendar Calcs'!$E$2:$E1145,BE$23,'Calendar Calcs'!$D$2:$D1145,"&gt;="&amp;WEEKDAY($W178)))))</f>
        <v/>
      </c>
      <c r="BF178" s="69" t="str">
        <f>IF($AY178="","",IF($AY178&gt;BF$23,0,IF($AY178&lt;BF$23,COUNTIFS('Calendar Calcs'!$E$2:$E1145,BF$23),COUNTIFS('Calendar Calcs'!$E$2:$E1145,BF$23,'Calendar Calcs'!$D$2:$D1145,"&gt;="&amp;WEEKDAY($W178)))))</f>
        <v/>
      </c>
      <c r="BG178" s="69" t="str">
        <f>IF($AY178="","",IF($AY178&gt;BG$23,0,IF($AY178&lt;BG$23,COUNTIFS('Calendar Calcs'!$E$2:$E1145,BG$23),COUNTIFS('Calendar Calcs'!$E$2:$E1145,BG$23,'Calendar Calcs'!$D$2:$D1145,"&gt;="&amp;WEEKDAY($W178)))))</f>
        <v/>
      </c>
      <c r="BH178" s="69">
        <f t="shared" si="50"/>
        <v>6</v>
      </c>
      <c r="BI178" s="69">
        <f>IF(Cover!$E$43="","",VLOOKUP(Cover!$E$43,'Calendar Calcs'!$B$2:$E1145,4,FALSE))</f>
        <v>1</v>
      </c>
      <c r="BJ178" s="69">
        <f>IF($BI178="","", IF($BI178&lt;BJ$23,0,IF($BI178&gt;=BJ$23,COUNTIFS('Calendar Calcs'!$E$2:$E1145,BJ$23),COUNTIFS('Calendar Calcs'!$E$2:$E1145,BJ$23,'Calendar Calcs'!$D$2:$D1145,"&lt;="&amp;WEEKDAY($V178)))))</f>
        <v>1</v>
      </c>
      <c r="BK178" s="69">
        <f t="shared" si="47"/>
        <v>6</v>
      </c>
      <c r="BN178" s="69" t="str">
        <f>IF(T178&gt;0,"FTE",IF(Cover!$E$47="Weekly",IF(S178&gt;29.75,"FTE","PTE"),IF(S178&gt;59.75,"FTE","PTE")))</f>
        <v>PTE</v>
      </c>
      <c r="BO178" s="69">
        <f>IF(BN178="FTE",30,IF(Cover!$E$47="Weekly",'STEP 2 EE Data'!S178,'STEP 2 EE Data'!S178/2))</f>
        <v>0</v>
      </c>
      <c r="BP178" s="209">
        <f t="shared" si="51"/>
        <v>0</v>
      </c>
      <c r="BQ178" s="209">
        <f t="shared" si="52"/>
        <v>0</v>
      </c>
      <c r="BR178" s="209">
        <f t="shared" si="53"/>
        <v>0</v>
      </c>
      <c r="BS178" s="209">
        <f t="shared" si="54"/>
        <v>0</v>
      </c>
      <c r="BT178" s="209">
        <f t="shared" si="55"/>
        <v>0</v>
      </c>
      <c r="BU178" s="209">
        <f t="shared" si="56"/>
        <v>0</v>
      </c>
      <c r="BV178" s="209">
        <f t="shared" si="57"/>
        <v>0</v>
      </c>
      <c r="BW178" s="209">
        <f t="shared" si="58"/>
        <v>0</v>
      </c>
      <c r="BX178" s="209">
        <f t="shared" si="59"/>
        <v>0</v>
      </c>
      <c r="CC178" s="210" t="str">
        <f>IF(B178="","",IF(C178="",IF(Cover!$E$47="Weekly",'STEP 3 EE Comp'!BI183*8,'STEP 3 EE Comp'!BI183*4),IF(Cover!$E$47="Weekly",'STEP 3 EE Comp'!BI183,'STEP 3 EE Comp'!BI183)))</f>
        <v/>
      </c>
      <c r="CD178" s="82" t="str">
        <f t="shared" si="60"/>
        <v/>
      </c>
      <c r="CE178" s="417">
        <f t="shared" si="61"/>
        <v>1</v>
      </c>
      <c r="CF178" s="82" t="str">
        <f t="shared" si="62"/>
        <v>Good</v>
      </c>
      <c r="CG178" s="82">
        <f t="shared" si="63"/>
        <v>0</v>
      </c>
      <c r="CH178" s="234">
        <f t="shared" si="64"/>
        <v>0</v>
      </c>
    </row>
    <row r="179" spans="1:86" s="69" customFormat="1" x14ac:dyDescent="0.3">
      <c r="A179" s="530"/>
      <c r="B179" s="477"/>
      <c r="C179" s="52"/>
      <c r="D179" s="565"/>
      <c r="E179" s="52"/>
      <c r="F179" s="507"/>
      <c r="G179" s="210">
        <f t="shared" si="65"/>
        <v>0</v>
      </c>
      <c r="H179" s="82">
        <f t="shared" si="46"/>
        <v>0</v>
      </c>
      <c r="I179" s="211"/>
      <c r="J179" s="441" t="s">
        <v>21</v>
      </c>
      <c r="K179" s="441" t="s">
        <v>21</v>
      </c>
      <c r="L179" s="441" t="s">
        <v>21</v>
      </c>
      <c r="M179" s="441" t="s">
        <v>21</v>
      </c>
      <c r="N179" s="568" t="s">
        <v>21</v>
      </c>
      <c r="O179" s="211"/>
      <c r="P179" s="212" t="str">
        <f>IF(B179="","",
IF(AND(V179="",W179="",B179&lt;&gt;""),"Employed",
IF(AND(V179&lt;&gt;"",W179="",B179&lt;&gt;""),"Terminated",
IF(AND(V179&lt;&gt;"",W179&lt;&gt;"",B179&lt;&gt;""),IF(W179&lt;Cover!$E$43,"Employed","Furloughed"),
IF(AND(V179="",W179&lt;&gt;"",B179&lt;&gt;""),IF(W179&lt;Cover!$E$43,"Employed","Rehired"))))))</f>
        <v/>
      </c>
      <c r="Q179" s="211"/>
      <c r="R179" s="536"/>
      <c r="S179" s="563"/>
      <c r="T179" s="536"/>
      <c r="U179" s="82">
        <f>IF(Cover!$E$47="Weekly",IF(T179&gt;0,T179,R179*S179),IF(T179&gt;0,T179,R179*S179)/2)</f>
        <v>0</v>
      </c>
      <c r="V179" s="564"/>
      <c r="W179" s="564"/>
      <c r="Y179" s="213" t="str">
        <f>IF($B179="","",IF('Actual Allocation Calc'!$AH$78="A",
IF($P179="Employed",$U179/7*BJ179,
IF(AND($P179="Terminated"),($U179/7*AP179),
IF(AND($P179="Furloughed"),($U179/7*AP179)+($U179/7*AZ179),
IF(AND($P179="Rehired"),($U179/7*AZ179),
IF(AND($P179="Terminated",AP179&gt;0),$U179,
IF($P179="Furloughed",IF(AP179&gt;0,$U179)+IF(AZ179&gt;0,$U179),
IF($P179="Rehired",IF(AZ179&gt;0,$U179)))))))),IF('Actual Allocation Calc'!$AH$78="C",'Actual Allocation Calc'!L179,'Actual Allocation Calc'!U179+IF($P179="Employed",$U179/7*BJ179,
IF(AND($P179="Terminated"),($U179/7*AP179),
IF(AND($P179="Furloughed"),($U179/7*AP179)+($U179/7*AZ179),
IF(AND($P179="Rehired"),($U179/7*AZ179),
IF(AND($P179="Terminated",AP179&gt;0),$U179,
IF($P179="Furloughed",IF(AP179&gt;0,$U179)+IF(AZ179&gt;0,$U179),
IF($P179="Rehired",IF(AZ179&gt;0,$U179))))))))*'Actual Allocation Calc'!$AH$99)))</f>
        <v/>
      </c>
      <c r="Z179" s="210" t="str">
        <f>IF($B179="","",IF('Actual Allocation Calc'!$AI$78="A",
IF($P179="Employed",$U179,
IF(AND($P179="Terminated"),($U179/7*AQ179),
IF(AND($P179="Furloughed"),($U179/7*AQ179)+($U179/7*BA179),
IF(AND($P179="Rehired"),($U179/7*BA179),
IF(AND($P179="Terminated",AQ179&gt;0),$U179,
IF($P179="Furloughed",IF(AQ179&gt;0,$U179)+IF(BA179&gt;0,$U179),
IF($P179="Rehired",IF(BA179&gt;0,$U179)))))))),IF('Actual Allocation Calc'!$AI$78="C",'Actual Allocation Calc'!M179,'Actual Allocation Calc'!V179+IF($P179="Employed",$U179,
IF(AND($P179="Terminated"),($U179/7*AQ179),
IF(AND($P179="Furloughed"),($U179/7*AQ179)+($U179/7*BA179),
IF(AND($P179="Rehired"),($U179/7*BA179),
IF(AND($P179="Terminated",AQ179&gt;0),$U179,
IF($P179="Furloughed",IF(AQ179&gt;0,$U179)+IF(BA179&gt;0,$U179),
IF($P179="Rehired",IF(BA179&gt;0,$U179))))))))*'Actual Allocation Calc'!$AI$99)))</f>
        <v/>
      </c>
      <c r="AA179" s="210" t="str">
        <f>IF($B179="","",IF('Actual Allocation Calc'!$AJ$78="A",
IF($P179="Employed",$U179,
IF(AND($P179="Terminated"),($U179/7*AR179),
IF(AND($P179="Furloughed"),($U179/7*AR179)+($U179/7*BB179),
IF(AND($P179="Rehired"),($U179/7*BB179),
IF(AND($P179="Terminated",AR179&gt;0),$U179,
IF($P179="Furloughed",IF(AR179&gt;0,$U179)+IF(BB179&gt;0,$U179),
IF($P179="Rehired",IF(BB179&gt;0,$U179)))))))),IF('Actual Allocation Calc'!$AJ$78="C",'Actual Allocation Calc'!N179,'Actual Allocation Calc'!W179+IF($P179="Employed",$U179,
IF(AND($P179="Terminated"),($U179/7*AR179),
IF(AND($P179="Furloughed"),($U179/7*AR179)+($U179/7*BB179),
IF(AND($P179="Rehired"),($U179/7*BB179),
IF(AND($P179="Terminated",AR179&gt;0),$U179,
IF($P179="Furloughed",IF(AR179&gt;0,$U179)+IF(BB179&gt;0,$U179),
IF($P179="Rehired",IF(BB179&gt;0,$U179))))))))*'Actual Allocation Calc'!$AJ$99)))</f>
        <v/>
      </c>
      <c r="AB179" s="210" t="str">
        <f>IF($B179="","",IF('Actual Allocation Calc'!$AK$78="A",
IF($P179="Employed",$U179,
IF(AND($P179="Terminated"),($U179/7*AS179),
IF(AND($P179="Furloughed"),($U179/7*AS179)+($U179/7*BC179),
IF(AND($P179="Rehired"),($U179/7*BC179),
IF(AND($P179="Terminated",AS179&gt;0),$U179,
IF($P179="Furloughed",IF(AS179&gt;0,$U179)+IF(BC179&gt;0,$U179),
IF($P179="Rehired",IF(BC179&gt;0,$U179)))))))),IF('Actual Allocation Calc'!$AK$78="C",'Actual Allocation Calc'!O179,'Actual Allocation Calc'!X179+IF($P179="Employed",$U179,
IF(AND($P179="Terminated"),($U179/7*AS179),
IF(AND($P179="Furloughed"),($U179/7*AS179)+($U179/7*BC179),
IF(AND($P179="Rehired"),($U179/7*BC179),
IF(AND($P179="Terminated",AS179&gt;0),$U179,
IF($P179="Furloughed",IF(AS179&gt;0,$U179)+IF(BC179&gt;0,$U179),
IF($P179="Rehired",IF(BC179&gt;0,$U179))))))))*'Actual Allocation Calc'!$AK$99)))</f>
        <v/>
      </c>
      <c r="AC179" s="210" t="str">
        <f>IF($B179="","",IF('Actual Allocation Calc'!$AL$78="A",
IF($P179="Employed",$U179,
IF(AND($P179="Terminated"),($U179/7*AT179),
IF(AND($P179="Furloughed"),($U179/7*AT179)+($U179/7*BD179),
IF(AND($P179="Rehired"),($U179/7*BD179),
IF(AND($P179="Terminated",AT179&gt;0),$U179,
IF($P179="Furloughed",IF(AT179&gt;0,$U179)+IF(BD179&gt;0,$U179),
IF($P179="Rehired",IF(BD179&gt;0,$U179)))))))),IF('Actual Allocation Calc'!$AL$78="C",'Actual Allocation Calc'!P179,'Actual Allocation Calc'!Y179+IF($P179="Employed",$U179,
IF(AND($P179="Terminated"),($U179/7*AT179),
IF(AND($P179="Furloughed"),($U179/7*AT179)+($U179/7*BD179),
IF(AND($P179="Rehired"),($U179/7*BD179),
IF(AND($P179="Terminated",AT179&gt;0),$U179,
IF($P179="Furloughed",IF(AT179&gt;0,$U179)+IF(BD179&gt;0,$U179),
IF($P179="Rehired",IF(BD179&gt;0,$U179))))))))*'Actual Allocation Calc'!$AL$99)))</f>
        <v/>
      </c>
      <c r="AD179" s="210" t="str">
        <f>IF($B179="","",IF('Actual Allocation Calc'!$AM$78="A",
IF($P179="Employed",$U179,
IF(AND($P179="Terminated"),($U179/7*AU179),
IF(AND($P179="Furloughed"),($U179/7*AU179)+($U179/7*BE179),
IF(AND($P179="Rehired"),($U179/7*BE179),
IF(AND($P179="Terminated",AU179&gt;0),$U179,
IF($P179="Furloughed",IF(AU179&gt;0,$U179)+IF(BE179&gt;0,$U179),
IF($P179="Rehired",IF(BE179&gt;0,$U179)))))))),IF('Actual Allocation Calc'!$AM$78="C",'Actual Allocation Calc'!Q179,'Actual Allocation Calc'!Z179+IF($P179="Employed",$U179,
IF(AND($P179="Terminated"),($U179/7*AU179),
IF(AND($P179="Furloughed"),($U179/7*AU179)+($U179/7*BE179),
IF(AND($P179="Rehired"),($U179/7*BE179),
IF(AND($P179="Terminated",AU179&gt;0),$U179,
IF($P179="Furloughed",IF(AU179&gt;0,$U179)+IF(BE179&gt;0,$U179),
IF($P179="Rehired",IF(BE179&gt;0,$U179))))))))*'Actual Allocation Calc'!$AM$99)))</f>
        <v/>
      </c>
      <c r="AE179" s="210" t="str">
        <f>IF($B179="","",IF('Actual Allocation Calc'!$AN$78="A",
IF($P179="Employed",$U179,
IF(AND($P179="Terminated"),($U179/7*AV179),
IF(AND($P179="Furloughed"),($U179/7*AV179)+($U179/7*BF179),
IF(AND($P179="Rehired"),($U179/7*BF179),
IF(AND($P179="Terminated",AV179&gt;0),$U179,
IF($P179="Furloughed",IF(AV179&gt;0,$U179)+IF(BF179&gt;0,$U179),
IF($P179="Rehired",IF(BF179&gt;0,$U179)))))))),IF('Actual Allocation Calc'!$AN$78="C",'Actual Allocation Calc'!R179,'Actual Allocation Calc'!AA179+IF($P179="Employed",$U179,
IF(AND($P179="Terminated"),($U179/7*AV179),
IF(AND($P179="Furloughed"),($U179/7*AV179)+($U179/7*BF179),
IF(AND($P179="Rehired"),($U179/7*BF179),
IF(AND($P179="Terminated",AV179&gt;0),$U179,
IF($P179="Furloughed",IF(AV179&gt;0,$U179)+IF(BF179&gt;0,$U179),
IF($P179="Rehired",IF(BF179&gt;0,$U179))))))))*'Actual Allocation Calc'!$AN$99)))</f>
        <v/>
      </c>
      <c r="AF179" s="210" t="str">
        <f>IF($B179="","",IF('Actual Allocation Calc'!$AO$78="A",
IF($P179="Employed",$U179,
IF(AND($P179="Terminated"),($U179/7*AW179),
IF(AND($P179="Furloughed"),($U179/7*AW179)+($U179/7*BG179),
IF(AND($P179="Rehired"),($U179/7*BG179),
IF(AND($P179="Terminated",AW179&gt;0),$U179,
IF($P179="Furloughed",IF(AW179&gt;0,$U179)+IF(BG179&gt;0,$U179),
IF($P179="Rehired",IF(BG179&gt;0,$U179)))))))),IF('Actual Allocation Calc'!$AO$78="C",'Actual Allocation Calc'!S179,'Actual Allocation Calc'!AB179+IF($P179="Employed",$U179,
IF(AND($P179="Terminated"),($U179/7*AW179),
IF(AND($P179="Furloughed"),($U179/7*AW179)+($U179/7*BG179),
IF(AND($P179="Rehired"),($U179/7*BG179),
IF(AND($P179="Terminated",AW179&gt;0),$U179,
IF($P179="Furloughed",IF(AW179&gt;0,$U179)+IF(BG179&gt;0,$U179),
IF($P179="Rehired",IF(BG179&gt;0,$U179))))))))*'Actual Allocation Calc'!$AO$99)))</f>
        <v/>
      </c>
      <c r="AG179" s="210" t="str">
        <f>IF($B179="","",IF('Actual Allocation Calc'!$AP$78="A",
IF($P179="Employed",$U179/7*BK179,
IF(AND($P179="Terminated"),($U179/7*AX179),
IF(AND($P179="Furloughed"),($U179/7*AX179)+($U179/7*BH179),
IF(AND($P179="Rehired"),($U179/7*BH179),
IF(AND($P179="Terminated",AX179&gt;0),$U179,
IF($P179="Furloughed",IF(AX179&gt;0,$U179)+IF(BH179&gt;0,$U179),
IF($P179="Rehired",IF(BH179&gt;0,$U179)))))))),IF('Actual Allocation Calc'!$AP$78="C",'Actual Allocation Calc'!T179,'Actual Allocation Calc'!AC179+IF($P179="Employed",$U179/7*BK179,
IF(AND($P179="Terminated"),($U179/7*AX179),
IF(AND($P179="Furloughed"),($U179/7*AX179)+($U179/7*BH179),
IF(AND($P179="Rehired"),($U179/7*BH179),
IF(AND($P179="Terminated",AX179&gt;0),$U179,
IF($P179="Furloughed",IF(AX179&gt;0,$U179)+IF(BH179&gt;0,$U179),
IF($P179="Rehired",IF(BH179&gt;0,$U179))))))))*'Actual Allocation Calc'!$AP$99)))</f>
        <v/>
      </c>
      <c r="AH179" s="536"/>
      <c r="AI179" s="82">
        <f t="shared" si="66"/>
        <v>0</v>
      </c>
      <c r="AJ179" s="210">
        <f t="shared" si="48"/>
        <v>0</v>
      </c>
      <c r="AK179" s="397" t="str">
        <f t="shared" si="49"/>
        <v/>
      </c>
      <c r="AM179" s="122"/>
      <c r="AO179" s="214" t="str">
        <f>IFERROR(IF($V179="","",VLOOKUP(V179,'Calendar Calcs'!$B$2:$E1146,4,FALSE)),0)</f>
        <v/>
      </c>
      <c r="AP179" s="69" t="str">
        <f>IF($AO179="","", IF($AO179&lt;AP$23,0,IF($AO179&gt;AP$23,COUNTIFS('Calendar Calcs'!$E$2:$E1146,AP$23),COUNTIFS('Calendar Calcs'!$E$2:$E1146,AP$23,'Calendar Calcs'!$D$2:$D1146,"&lt;="&amp;WEEKDAY($V179)))))</f>
        <v/>
      </c>
      <c r="AQ179" s="69" t="str">
        <f>IF($AO179="","", IF($AO179&lt;AQ$23,0,IF($AO179&gt;AQ$23,COUNTIFS('Calendar Calcs'!$E$2:$E1146,AQ$23),COUNTIFS('Calendar Calcs'!$E$2:$E1146,AQ$23,'Calendar Calcs'!$D$2:$D1146,"&lt;="&amp;WEEKDAY($V179)))))</f>
        <v/>
      </c>
      <c r="AR179" s="69" t="str">
        <f>IF($AO179="","", IF($AO179&lt;AR$23,0,IF($AO179&gt;AR$23,COUNTIFS('Calendar Calcs'!$E$2:$E1146,AR$23),COUNTIFS('Calendar Calcs'!$E$2:$E1146,AR$23,'Calendar Calcs'!$D$2:$D1146,"&lt;="&amp;WEEKDAY($V179)))))</f>
        <v/>
      </c>
      <c r="AS179" s="69" t="str">
        <f>IF($AO179="","", IF($AO179&lt;AS$23,0,IF($AO179&gt;AS$23,COUNTIFS('Calendar Calcs'!$E$2:$E1146,AS$23),COUNTIFS('Calendar Calcs'!$E$2:$E1146,AS$23,'Calendar Calcs'!$D$2:$D1146,"&lt;="&amp;WEEKDAY($V179)))))</f>
        <v/>
      </c>
      <c r="AT179" s="69" t="str">
        <f>IF($AO179="","", IF($AO179&lt;AT$23,0,IF($AO179&gt;AT$23,COUNTIFS('Calendar Calcs'!$E$2:$E1146,AT$23),COUNTIFS('Calendar Calcs'!$E$2:$E1146,AT$23,'Calendar Calcs'!$D$2:$D1146,"&lt;="&amp;WEEKDAY($V179)))))</f>
        <v/>
      </c>
      <c r="AU179" s="69" t="str">
        <f>IF($AO179="","", IF($AO179&lt;AU$23,0,IF($AO179&gt;AU$23,COUNTIFS('Calendar Calcs'!$E$2:$E1146,AU$23),COUNTIFS('Calendar Calcs'!$E$2:$E1146,AU$23,'Calendar Calcs'!$D$2:$D1146,"&lt;="&amp;WEEKDAY($V179)))))</f>
        <v/>
      </c>
      <c r="AV179" s="69" t="str">
        <f>IF($AO179="","", IF($AO179&lt;AV$23,0,IF($AO179&gt;AV$23,COUNTIFS('Calendar Calcs'!$E$2:$E1146,AV$23),COUNTIFS('Calendar Calcs'!$E$2:$E1146,AV$23,'Calendar Calcs'!$D$2:$D1146,"&lt;="&amp;WEEKDAY($V179)))))</f>
        <v/>
      </c>
      <c r="AW179" s="69" t="str">
        <f>IF($AO179="","", IF($AO179&lt;AW$23,0,IF($AO179&gt;AW$23,COUNTIFS('Calendar Calcs'!$E$2:$E1146,AW$23),COUNTIFS('Calendar Calcs'!$E$2:$E1146,AW$23,'Calendar Calcs'!$D$2:$D1146,"&lt;="&amp;WEEKDAY($V179)))))</f>
        <v/>
      </c>
      <c r="AX179" s="69" t="str">
        <f>IF($AO179="","", IF($AO179&lt;AX$23,0,IF($AO179&gt;AX$23,COUNTIFS('Calendar Calcs'!$E$2:$E1146,AX$23),COUNTIFS('Calendar Calcs'!$E$2:$E1146,AX$23,'Calendar Calcs'!$D$2:$D1146,"&lt;="&amp;WEEKDAY($V179)))))</f>
        <v/>
      </c>
      <c r="AY179" s="69" t="str">
        <f>IF($W179="","",VLOOKUP($W179,'Calendar Calcs'!$B$2:$E1146,4,FALSE))</f>
        <v/>
      </c>
      <c r="AZ179" s="69" t="str">
        <f>IF($AY179="","",IF($AY179&gt;AZ$23,0,IF($AY179&lt;AZ$23,COUNTIFS('Calendar Calcs'!$E$2:$E1146,AZ$23),COUNTIFS('Calendar Calcs'!$E$2:$E1146,AZ$23,'Calendar Calcs'!$D$2:$D1146,"&gt;="&amp;WEEKDAY($W179)))))</f>
        <v/>
      </c>
      <c r="BA179" s="69" t="str">
        <f>IF($AY179="","",IF($AY179&gt;BA$23,0,IF($AY179&lt;BA$23,COUNTIFS('Calendar Calcs'!$E$2:$E1146,BA$23),COUNTIFS('Calendar Calcs'!$E$2:$E1146,BA$23,'Calendar Calcs'!$D$2:$D1146,"&gt;="&amp;WEEKDAY($W179)))))</f>
        <v/>
      </c>
      <c r="BB179" s="69" t="str">
        <f>IF($AY179="","",IF($AY179&gt;BB$23,0,IF($AY179&lt;BB$23,COUNTIFS('Calendar Calcs'!$E$2:$E1146,BB$23),COUNTIFS('Calendar Calcs'!$E$2:$E1146,BB$23,'Calendar Calcs'!$D$2:$D1146,"&gt;="&amp;WEEKDAY($W179)))))</f>
        <v/>
      </c>
      <c r="BC179" s="69" t="str">
        <f>IF($AY179="","",IF($AY179&gt;BC$23,0,IF($AY179&lt;BC$23,COUNTIFS('Calendar Calcs'!$E$2:$E1146,BC$23),COUNTIFS('Calendar Calcs'!$E$2:$E1146,BC$23,'Calendar Calcs'!$D$2:$D1146,"&gt;="&amp;WEEKDAY($W179)))))</f>
        <v/>
      </c>
      <c r="BD179" s="69" t="str">
        <f>IF($AY179="","",IF($AY179&gt;BD$23,0,IF($AY179&lt;BD$23,COUNTIFS('Calendar Calcs'!$E$2:$E1146,BD$23),COUNTIFS('Calendar Calcs'!$E$2:$E1146,BD$23,'Calendar Calcs'!$D$2:$D1146,"&gt;="&amp;WEEKDAY($W179)))))</f>
        <v/>
      </c>
      <c r="BE179" s="69" t="str">
        <f>IF($AY179="","",IF($AY179&gt;BE$23,0,IF($AY179&lt;BE$23,COUNTIFS('Calendar Calcs'!$E$2:$E1146,BE$23),COUNTIFS('Calendar Calcs'!$E$2:$E1146,BE$23,'Calendar Calcs'!$D$2:$D1146,"&gt;="&amp;WEEKDAY($W179)))))</f>
        <v/>
      </c>
      <c r="BF179" s="69" t="str">
        <f>IF($AY179="","",IF($AY179&gt;BF$23,0,IF($AY179&lt;BF$23,COUNTIFS('Calendar Calcs'!$E$2:$E1146,BF$23),COUNTIFS('Calendar Calcs'!$E$2:$E1146,BF$23,'Calendar Calcs'!$D$2:$D1146,"&gt;="&amp;WEEKDAY($W179)))))</f>
        <v/>
      </c>
      <c r="BG179" s="69" t="str">
        <f>IF($AY179="","",IF($AY179&gt;BG$23,0,IF($AY179&lt;BG$23,COUNTIFS('Calendar Calcs'!$E$2:$E1146,BG$23),COUNTIFS('Calendar Calcs'!$E$2:$E1146,BG$23,'Calendar Calcs'!$D$2:$D1146,"&gt;="&amp;WEEKDAY($W179)))))</f>
        <v/>
      </c>
      <c r="BH179" s="69">
        <f t="shared" si="50"/>
        <v>6</v>
      </c>
      <c r="BI179" s="69">
        <f>IF(Cover!$E$43="","",VLOOKUP(Cover!$E$43,'Calendar Calcs'!$B$2:$E1146,4,FALSE))</f>
        <v>1</v>
      </c>
      <c r="BJ179" s="69">
        <f>IF($BI179="","", IF($BI179&lt;BJ$23,0,IF($BI179&gt;=BJ$23,COUNTIFS('Calendar Calcs'!$E$2:$E1146,BJ$23),COUNTIFS('Calendar Calcs'!$E$2:$E1146,BJ$23,'Calendar Calcs'!$D$2:$D1146,"&lt;="&amp;WEEKDAY($V179)))))</f>
        <v>1</v>
      </c>
      <c r="BK179" s="69">
        <f t="shared" si="47"/>
        <v>6</v>
      </c>
      <c r="BN179" s="69" t="str">
        <f>IF(T179&gt;0,"FTE",IF(Cover!$E$47="Weekly",IF(S179&gt;29.75,"FTE","PTE"),IF(S179&gt;59.75,"FTE","PTE")))</f>
        <v>PTE</v>
      </c>
      <c r="BO179" s="69">
        <f>IF(BN179="FTE",30,IF(Cover!$E$47="Weekly",'STEP 2 EE Data'!S179,'STEP 2 EE Data'!S179/2))</f>
        <v>0</v>
      </c>
      <c r="BP179" s="209">
        <f t="shared" si="51"/>
        <v>0</v>
      </c>
      <c r="BQ179" s="209">
        <f t="shared" si="52"/>
        <v>0</v>
      </c>
      <c r="BR179" s="209">
        <f t="shared" si="53"/>
        <v>0</v>
      </c>
      <c r="BS179" s="209">
        <f t="shared" si="54"/>
        <v>0</v>
      </c>
      <c r="BT179" s="209">
        <f t="shared" si="55"/>
        <v>0</v>
      </c>
      <c r="BU179" s="209">
        <f t="shared" si="56"/>
        <v>0</v>
      </c>
      <c r="BV179" s="209">
        <f t="shared" si="57"/>
        <v>0</v>
      </c>
      <c r="BW179" s="209">
        <f t="shared" si="58"/>
        <v>0</v>
      </c>
      <c r="BX179" s="209">
        <f t="shared" si="59"/>
        <v>0</v>
      </c>
      <c r="CC179" s="210" t="str">
        <f>IF(B179="","",IF(C179="",IF(Cover!$E$47="Weekly",'STEP 3 EE Comp'!BI184*8,'STEP 3 EE Comp'!BI184*4),IF(Cover!$E$47="Weekly",'STEP 3 EE Comp'!BI184,'STEP 3 EE Comp'!BI184)))</f>
        <v/>
      </c>
      <c r="CD179" s="82" t="str">
        <f t="shared" si="60"/>
        <v/>
      </c>
      <c r="CE179" s="417">
        <f t="shared" si="61"/>
        <v>1</v>
      </c>
      <c r="CF179" s="82" t="str">
        <f t="shared" si="62"/>
        <v>Good</v>
      </c>
      <c r="CG179" s="82">
        <f t="shared" si="63"/>
        <v>0</v>
      </c>
      <c r="CH179" s="234">
        <f t="shared" si="64"/>
        <v>0</v>
      </c>
    </row>
    <row r="180" spans="1:86" s="69" customFormat="1" x14ac:dyDescent="0.3">
      <c r="A180" s="554"/>
      <c r="B180" s="478"/>
      <c r="C180" s="52"/>
      <c r="D180" s="565"/>
      <c r="E180" s="52"/>
      <c r="F180" s="507"/>
      <c r="G180" s="210">
        <f t="shared" si="65"/>
        <v>0</v>
      </c>
      <c r="H180" s="82">
        <f t="shared" si="46"/>
        <v>0</v>
      </c>
      <c r="I180" s="211"/>
      <c r="J180" s="441" t="s">
        <v>21</v>
      </c>
      <c r="K180" s="441" t="s">
        <v>21</v>
      </c>
      <c r="L180" s="441" t="s">
        <v>21</v>
      </c>
      <c r="M180" s="441" t="s">
        <v>21</v>
      </c>
      <c r="N180" s="568" t="s">
        <v>21</v>
      </c>
      <c r="O180" s="211"/>
      <c r="P180" s="212" t="str">
        <f>IF(B180="","",
IF(AND(V180="",W180="",B180&lt;&gt;""),"Employed",
IF(AND(V180&lt;&gt;"",W180="",B180&lt;&gt;""),"Terminated",
IF(AND(V180&lt;&gt;"",W180&lt;&gt;"",B180&lt;&gt;""),IF(W180&lt;Cover!$E$43,"Employed","Furloughed"),
IF(AND(V180="",W180&lt;&gt;"",B180&lt;&gt;""),IF(W180&lt;Cover!$E$43,"Employed","Rehired"))))))</f>
        <v/>
      </c>
      <c r="Q180" s="211"/>
      <c r="R180" s="536"/>
      <c r="S180" s="563"/>
      <c r="T180" s="536"/>
      <c r="U180" s="82">
        <f>IF(Cover!$E$47="Weekly",IF(T180&gt;0,T180,R180*S180),IF(T180&gt;0,T180,R180*S180)/2)</f>
        <v>0</v>
      </c>
      <c r="V180" s="564"/>
      <c r="W180" s="564"/>
      <c r="Y180" s="213" t="str">
        <f>IF($B180="","",IF('Actual Allocation Calc'!$AH$78="A",
IF($P180="Employed",$U180/7*BJ180,
IF(AND($P180="Terminated"),($U180/7*AP180),
IF(AND($P180="Furloughed"),($U180/7*AP180)+($U180/7*AZ180),
IF(AND($P180="Rehired"),($U180/7*AZ180),
IF(AND($P180="Terminated",AP180&gt;0),$U180,
IF($P180="Furloughed",IF(AP180&gt;0,$U180)+IF(AZ180&gt;0,$U180),
IF($P180="Rehired",IF(AZ180&gt;0,$U180)))))))),IF('Actual Allocation Calc'!$AH$78="C",'Actual Allocation Calc'!L180,'Actual Allocation Calc'!U180+IF($P180="Employed",$U180/7*BJ180,
IF(AND($P180="Terminated"),($U180/7*AP180),
IF(AND($P180="Furloughed"),($U180/7*AP180)+($U180/7*AZ180),
IF(AND($P180="Rehired"),($U180/7*AZ180),
IF(AND($P180="Terminated",AP180&gt;0),$U180,
IF($P180="Furloughed",IF(AP180&gt;0,$U180)+IF(AZ180&gt;0,$U180),
IF($P180="Rehired",IF(AZ180&gt;0,$U180))))))))*'Actual Allocation Calc'!$AH$99)))</f>
        <v/>
      </c>
      <c r="Z180" s="210" t="str">
        <f>IF($B180="","",IF('Actual Allocation Calc'!$AI$78="A",
IF($P180="Employed",$U180,
IF(AND($P180="Terminated"),($U180/7*AQ180),
IF(AND($P180="Furloughed"),($U180/7*AQ180)+($U180/7*BA180),
IF(AND($P180="Rehired"),($U180/7*BA180),
IF(AND($P180="Terminated",AQ180&gt;0),$U180,
IF($P180="Furloughed",IF(AQ180&gt;0,$U180)+IF(BA180&gt;0,$U180),
IF($P180="Rehired",IF(BA180&gt;0,$U180)))))))),IF('Actual Allocation Calc'!$AI$78="C",'Actual Allocation Calc'!M180,'Actual Allocation Calc'!V180+IF($P180="Employed",$U180,
IF(AND($P180="Terminated"),($U180/7*AQ180),
IF(AND($P180="Furloughed"),($U180/7*AQ180)+($U180/7*BA180),
IF(AND($P180="Rehired"),($U180/7*BA180),
IF(AND($P180="Terminated",AQ180&gt;0),$U180,
IF($P180="Furloughed",IF(AQ180&gt;0,$U180)+IF(BA180&gt;0,$U180),
IF($P180="Rehired",IF(BA180&gt;0,$U180))))))))*'Actual Allocation Calc'!$AI$99)))</f>
        <v/>
      </c>
      <c r="AA180" s="210" t="str">
        <f>IF($B180="","",IF('Actual Allocation Calc'!$AJ$78="A",
IF($P180="Employed",$U180,
IF(AND($P180="Terminated"),($U180/7*AR180),
IF(AND($P180="Furloughed"),($U180/7*AR180)+($U180/7*BB180),
IF(AND($P180="Rehired"),($U180/7*BB180),
IF(AND($P180="Terminated",AR180&gt;0),$U180,
IF($P180="Furloughed",IF(AR180&gt;0,$U180)+IF(BB180&gt;0,$U180),
IF($P180="Rehired",IF(BB180&gt;0,$U180)))))))),IF('Actual Allocation Calc'!$AJ$78="C",'Actual Allocation Calc'!N180,'Actual Allocation Calc'!W180+IF($P180="Employed",$U180,
IF(AND($P180="Terminated"),($U180/7*AR180),
IF(AND($P180="Furloughed"),($U180/7*AR180)+($U180/7*BB180),
IF(AND($P180="Rehired"),($U180/7*BB180),
IF(AND($P180="Terminated",AR180&gt;0),$U180,
IF($P180="Furloughed",IF(AR180&gt;0,$U180)+IF(BB180&gt;0,$U180),
IF($P180="Rehired",IF(BB180&gt;0,$U180))))))))*'Actual Allocation Calc'!$AJ$99)))</f>
        <v/>
      </c>
      <c r="AB180" s="210" t="str">
        <f>IF($B180="","",IF('Actual Allocation Calc'!$AK$78="A",
IF($P180="Employed",$U180,
IF(AND($P180="Terminated"),($U180/7*AS180),
IF(AND($P180="Furloughed"),($U180/7*AS180)+($U180/7*BC180),
IF(AND($P180="Rehired"),($U180/7*BC180),
IF(AND($P180="Terminated",AS180&gt;0),$U180,
IF($P180="Furloughed",IF(AS180&gt;0,$U180)+IF(BC180&gt;0,$U180),
IF($P180="Rehired",IF(BC180&gt;0,$U180)))))))),IF('Actual Allocation Calc'!$AK$78="C",'Actual Allocation Calc'!O180,'Actual Allocation Calc'!X180+IF($P180="Employed",$U180,
IF(AND($P180="Terminated"),($U180/7*AS180),
IF(AND($P180="Furloughed"),($U180/7*AS180)+($U180/7*BC180),
IF(AND($P180="Rehired"),($U180/7*BC180),
IF(AND($P180="Terminated",AS180&gt;0),$U180,
IF($P180="Furloughed",IF(AS180&gt;0,$U180)+IF(BC180&gt;0,$U180),
IF($P180="Rehired",IF(BC180&gt;0,$U180))))))))*'Actual Allocation Calc'!$AK$99)))</f>
        <v/>
      </c>
      <c r="AC180" s="210" t="str">
        <f>IF($B180="","",IF('Actual Allocation Calc'!$AL$78="A",
IF($P180="Employed",$U180,
IF(AND($P180="Terminated"),($U180/7*AT180),
IF(AND($P180="Furloughed"),($U180/7*AT180)+($U180/7*BD180),
IF(AND($P180="Rehired"),($U180/7*BD180),
IF(AND($P180="Terminated",AT180&gt;0),$U180,
IF($P180="Furloughed",IF(AT180&gt;0,$U180)+IF(BD180&gt;0,$U180),
IF($P180="Rehired",IF(BD180&gt;0,$U180)))))))),IF('Actual Allocation Calc'!$AL$78="C",'Actual Allocation Calc'!P180,'Actual Allocation Calc'!Y180+IF($P180="Employed",$U180,
IF(AND($P180="Terminated"),($U180/7*AT180),
IF(AND($P180="Furloughed"),($U180/7*AT180)+($U180/7*BD180),
IF(AND($P180="Rehired"),($U180/7*BD180),
IF(AND($P180="Terminated",AT180&gt;0),$U180,
IF($P180="Furloughed",IF(AT180&gt;0,$U180)+IF(BD180&gt;0,$U180),
IF($P180="Rehired",IF(BD180&gt;0,$U180))))))))*'Actual Allocation Calc'!$AL$99)))</f>
        <v/>
      </c>
      <c r="AD180" s="210" t="str">
        <f>IF($B180="","",IF('Actual Allocation Calc'!$AM$78="A",
IF($P180="Employed",$U180,
IF(AND($P180="Terminated"),($U180/7*AU180),
IF(AND($P180="Furloughed"),($U180/7*AU180)+($U180/7*BE180),
IF(AND($P180="Rehired"),($U180/7*BE180),
IF(AND($P180="Terminated",AU180&gt;0),$U180,
IF($P180="Furloughed",IF(AU180&gt;0,$U180)+IF(BE180&gt;0,$U180),
IF($P180="Rehired",IF(BE180&gt;0,$U180)))))))),IF('Actual Allocation Calc'!$AM$78="C",'Actual Allocation Calc'!Q180,'Actual Allocation Calc'!Z180+IF($P180="Employed",$U180,
IF(AND($P180="Terminated"),($U180/7*AU180),
IF(AND($P180="Furloughed"),($U180/7*AU180)+($U180/7*BE180),
IF(AND($P180="Rehired"),($U180/7*BE180),
IF(AND($P180="Terminated",AU180&gt;0),$U180,
IF($P180="Furloughed",IF(AU180&gt;0,$U180)+IF(BE180&gt;0,$U180),
IF($P180="Rehired",IF(BE180&gt;0,$U180))))))))*'Actual Allocation Calc'!$AM$99)))</f>
        <v/>
      </c>
      <c r="AE180" s="210" t="str">
        <f>IF($B180="","",IF('Actual Allocation Calc'!$AN$78="A",
IF($P180="Employed",$U180,
IF(AND($P180="Terminated"),($U180/7*AV180),
IF(AND($P180="Furloughed"),($U180/7*AV180)+($U180/7*BF180),
IF(AND($P180="Rehired"),($U180/7*BF180),
IF(AND($P180="Terminated",AV180&gt;0),$U180,
IF($P180="Furloughed",IF(AV180&gt;0,$U180)+IF(BF180&gt;0,$U180),
IF($P180="Rehired",IF(BF180&gt;0,$U180)))))))),IF('Actual Allocation Calc'!$AN$78="C",'Actual Allocation Calc'!R180,'Actual Allocation Calc'!AA180+IF($P180="Employed",$U180,
IF(AND($P180="Terminated"),($U180/7*AV180),
IF(AND($P180="Furloughed"),($U180/7*AV180)+($U180/7*BF180),
IF(AND($P180="Rehired"),($U180/7*BF180),
IF(AND($P180="Terminated",AV180&gt;0),$U180,
IF($P180="Furloughed",IF(AV180&gt;0,$U180)+IF(BF180&gt;0,$U180),
IF($P180="Rehired",IF(BF180&gt;0,$U180))))))))*'Actual Allocation Calc'!$AN$99)))</f>
        <v/>
      </c>
      <c r="AF180" s="210" t="str">
        <f>IF($B180="","",IF('Actual Allocation Calc'!$AO$78="A",
IF($P180="Employed",$U180,
IF(AND($P180="Terminated"),($U180/7*AW180),
IF(AND($P180="Furloughed"),($U180/7*AW180)+($U180/7*BG180),
IF(AND($P180="Rehired"),($U180/7*BG180),
IF(AND($P180="Terminated",AW180&gt;0),$U180,
IF($P180="Furloughed",IF(AW180&gt;0,$U180)+IF(BG180&gt;0,$U180),
IF($P180="Rehired",IF(BG180&gt;0,$U180)))))))),IF('Actual Allocation Calc'!$AO$78="C",'Actual Allocation Calc'!S180,'Actual Allocation Calc'!AB180+IF($P180="Employed",$U180,
IF(AND($P180="Terminated"),($U180/7*AW180),
IF(AND($P180="Furloughed"),($U180/7*AW180)+($U180/7*BG180),
IF(AND($P180="Rehired"),($U180/7*BG180),
IF(AND($P180="Terminated",AW180&gt;0),$U180,
IF($P180="Furloughed",IF(AW180&gt;0,$U180)+IF(BG180&gt;0,$U180),
IF($P180="Rehired",IF(BG180&gt;0,$U180))))))))*'Actual Allocation Calc'!$AO$99)))</f>
        <v/>
      </c>
      <c r="AG180" s="210" t="str">
        <f>IF($B180="","",IF('Actual Allocation Calc'!$AP$78="A",
IF($P180="Employed",$U180/7*BK180,
IF(AND($P180="Terminated"),($U180/7*AX180),
IF(AND($P180="Furloughed"),($U180/7*AX180)+($U180/7*BH180),
IF(AND($P180="Rehired"),($U180/7*BH180),
IF(AND($P180="Terminated",AX180&gt;0),$U180,
IF($P180="Furloughed",IF(AX180&gt;0,$U180)+IF(BH180&gt;0,$U180),
IF($P180="Rehired",IF(BH180&gt;0,$U180)))))))),IF('Actual Allocation Calc'!$AP$78="C",'Actual Allocation Calc'!T180,'Actual Allocation Calc'!AC180+IF($P180="Employed",$U180/7*BK180,
IF(AND($P180="Terminated"),($U180/7*AX180),
IF(AND($P180="Furloughed"),($U180/7*AX180)+($U180/7*BH180),
IF(AND($P180="Rehired"),($U180/7*BH180),
IF(AND($P180="Terminated",AX180&gt;0),$U180,
IF($P180="Furloughed",IF(AX180&gt;0,$U180)+IF(BH180&gt;0,$U180),
IF($P180="Rehired",IF(BH180&gt;0,$U180))))))))*'Actual Allocation Calc'!$AP$99)))</f>
        <v/>
      </c>
      <c r="AH180" s="536"/>
      <c r="AI180" s="82">
        <f t="shared" si="66"/>
        <v>0</v>
      </c>
      <c r="AJ180" s="210">
        <f t="shared" si="48"/>
        <v>0</v>
      </c>
      <c r="AK180" s="397" t="str">
        <f t="shared" si="49"/>
        <v/>
      </c>
      <c r="AM180" s="122"/>
      <c r="AO180" s="214" t="str">
        <f>IFERROR(IF($V180="","",VLOOKUP(V180,'Calendar Calcs'!$B$2:$E1147,4,FALSE)),0)</f>
        <v/>
      </c>
      <c r="AP180" s="69" t="str">
        <f>IF($AO180="","", IF($AO180&lt;AP$23,0,IF($AO180&gt;AP$23,COUNTIFS('Calendar Calcs'!$E$2:$E1147,AP$23),COUNTIFS('Calendar Calcs'!$E$2:$E1147,AP$23,'Calendar Calcs'!$D$2:$D1147,"&lt;="&amp;WEEKDAY($V180)))))</f>
        <v/>
      </c>
      <c r="AQ180" s="69" t="str">
        <f>IF($AO180="","", IF($AO180&lt;AQ$23,0,IF($AO180&gt;AQ$23,COUNTIFS('Calendar Calcs'!$E$2:$E1147,AQ$23),COUNTIFS('Calendar Calcs'!$E$2:$E1147,AQ$23,'Calendar Calcs'!$D$2:$D1147,"&lt;="&amp;WEEKDAY($V180)))))</f>
        <v/>
      </c>
      <c r="AR180" s="69" t="str">
        <f>IF($AO180="","", IF($AO180&lt;AR$23,0,IF($AO180&gt;AR$23,COUNTIFS('Calendar Calcs'!$E$2:$E1147,AR$23),COUNTIFS('Calendar Calcs'!$E$2:$E1147,AR$23,'Calendar Calcs'!$D$2:$D1147,"&lt;="&amp;WEEKDAY($V180)))))</f>
        <v/>
      </c>
      <c r="AS180" s="69" t="str">
        <f>IF($AO180="","", IF($AO180&lt;AS$23,0,IF($AO180&gt;AS$23,COUNTIFS('Calendar Calcs'!$E$2:$E1147,AS$23),COUNTIFS('Calendar Calcs'!$E$2:$E1147,AS$23,'Calendar Calcs'!$D$2:$D1147,"&lt;="&amp;WEEKDAY($V180)))))</f>
        <v/>
      </c>
      <c r="AT180" s="69" t="str">
        <f>IF($AO180="","", IF($AO180&lt;AT$23,0,IF($AO180&gt;AT$23,COUNTIFS('Calendar Calcs'!$E$2:$E1147,AT$23),COUNTIFS('Calendar Calcs'!$E$2:$E1147,AT$23,'Calendar Calcs'!$D$2:$D1147,"&lt;="&amp;WEEKDAY($V180)))))</f>
        <v/>
      </c>
      <c r="AU180" s="69" t="str">
        <f>IF($AO180="","", IF($AO180&lt;AU$23,0,IF($AO180&gt;AU$23,COUNTIFS('Calendar Calcs'!$E$2:$E1147,AU$23),COUNTIFS('Calendar Calcs'!$E$2:$E1147,AU$23,'Calendar Calcs'!$D$2:$D1147,"&lt;="&amp;WEEKDAY($V180)))))</f>
        <v/>
      </c>
      <c r="AV180" s="69" t="str">
        <f>IF($AO180="","", IF($AO180&lt;AV$23,0,IF($AO180&gt;AV$23,COUNTIFS('Calendar Calcs'!$E$2:$E1147,AV$23),COUNTIFS('Calendar Calcs'!$E$2:$E1147,AV$23,'Calendar Calcs'!$D$2:$D1147,"&lt;="&amp;WEEKDAY($V180)))))</f>
        <v/>
      </c>
      <c r="AW180" s="69" t="str">
        <f>IF($AO180="","", IF($AO180&lt;AW$23,0,IF($AO180&gt;AW$23,COUNTIFS('Calendar Calcs'!$E$2:$E1147,AW$23),COUNTIFS('Calendar Calcs'!$E$2:$E1147,AW$23,'Calendar Calcs'!$D$2:$D1147,"&lt;="&amp;WEEKDAY($V180)))))</f>
        <v/>
      </c>
      <c r="AX180" s="69" t="str">
        <f>IF($AO180="","", IF($AO180&lt;AX$23,0,IF($AO180&gt;AX$23,COUNTIFS('Calendar Calcs'!$E$2:$E1147,AX$23),COUNTIFS('Calendar Calcs'!$E$2:$E1147,AX$23,'Calendar Calcs'!$D$2:$D1147,"&lt;="&amp;WEEKDAY($V180)))))</f>
        <v/>
      </c>
      <c r="AY180" s="69" t="str">
        <f>IF($W180="","",VLOOKUP($W180,'Calendar Calcs'!$B$2:$E1147,4,FALSE))</f>
        <v/>
      </c>
      <c r="AZ180" s="69" t="str">
        <f>IF($AY180="","",IF($AY180&gt;AZ$23,0,IF($AY180&lt;AZ$23,COUNTIFS('Calendar Calcs'!$E$2:$E1147,AZ$23),COUNTIFS('Calendar Calcs'!$E$2:$E1147,AZ$23,'Calendar Calcs'!$D$2:$D1147,"&gt;="&amp;WEEKDAY($W180)))))</f>
        <v/>
      </c>
      <c r="BA180" s="69" t="str">
        <f>IF($AY180="","",IF($AY180&gt;BA$23,0,IF($AY180&lt;BA$23,COUNTIFS('Calendar Calcs'!$E$2:$E1147,BA$23),COUNTIFS('Calendar Calcs'!$E$2:$E1147,BA$23,'Calendar Calcs'!$D$2:$D1147,"&gt;="&amp;WEEKDAY($W180)))))</f>
        <v/>
      </c>
      <c r="BB180" s="69" t="str">
        <f>IF($AY180="","",IF($AY180&gt;BB$23,0,IF($AY180&lt;BB$23,COUNTIFS('Calendar Calcs'!$E$2:$E1147,BB$23),COUNTIFS('Calendar Calcs'!$E$2:$E1147,BB$23,'Calendar Calcs'!$D$2:$D1147,"&gt;="&amp;WEEKDAY($W180)))))</f>
        <v/>
      </c>
      <c r="BC180" s="69" t="str">
        <f>IF($AY180="","",IF($AY180&gt;BC$23,0,IF($AY180&lt;BC$23,COUNTIFS('Calendar Calcs'!$E$2:$E1147,BC$23),COUNTIFS('Calendar Calcs'!$E$2:$E1147,BC$23,'Calendar Calcs'!$D$2:$D1147,"&gt;="&amp;WEEKDAY($W180)))))</f>
        <v/>
      </c>
      <c r="BD180" s="69" t="str">
        <f>IF($AY180="","",IF($AY180&gt;BD$23,0,IF($AY180&lt;BD$23,COUNTIFS('Calendar Calcs'!$E$2:$E1147,BD$23),COUNTIFS('Calendar Calcs'!$E$2:$E1147,BD$23,'Calendar Calcs'!$D$2:$D1147,"&gt;="&amp;WEEKDAY($W180)))))</f>
        <v/>
      </c>
      <c r="BE180" s="69" t="str">
        <f>IF($AY180="","",IF($AY180&gt;BE$23,0,IF($AY180&lt;BE$23,COUNTIFS('Calendar Calcs'!$E$2:$E1147,BE$23),COUNTIFS('Calendar Calcs'!$E$2:$E1147,BE$23,'Calendar Calcs'!$D$2:$D1147,"&gt;="&amp;WEEKDAY($W180)))))</f>
        <v/>
      </c>
      <c r="BF180" s="69" t="str">
        <f>IF($AY180="","",IF($AY180&gt;BF$23,0,IF($AY180&lt;BF$23,COUNTIFS('Calendar Calcs'!$E$2:$E1147,BF$23),COUNTIFS('Calendar Calcs'!$E$2:$E1147,BF$23,'Calendar Calcs'!$D$2:$D1147,"&gt;="&amp;WEEKDAY($W180)))))</f>
        <v/>
      </c>
      <c r="BG180" s="69" t="str">
        <f>IF($AY180="","",IF($AY180&gt;BG$23,0,IF($AY180&lt;BG$23,COUNTIFS('Calendar Calcs'!$E$2:$E1147,BG$23),COUNTIFS('Calendar Calcs'!$E$2:$E1147,BG$23,'Calendar Calcs'!$D$2:$D1147,"&gt;="&amp;WEEKDAY($W180)))))</f>
        <v/>
      </c>
      <c r="BH180" s="69">
        <f t="shared" si="50"/>
        <v>6</v>
      </c>
      <c r="BI180" s="69">
        <f>IF(Cover!$E$43="","",VLOOKUP(Cover!$E$43,'Calendar Calcs'!$B$2:$E1147,4,FALSE))</f>
        <v>1</v>
      </c>
      <c r="BJ180" s="69">
        <f>IF($BI180="","", IF($BI180&lt;BJ$23,0,IF($BI180&gt;=BJ$23,COUNTIFS('Calendar Calcs'!$E$2:$E1147,BJ$23),COUNTIFS('Calendar Calcs'!$E$2:$E1147,BJ$23,'Calendar Calcs'!$D$2:$D1147,"&lt;="&amp;WEEKDAY($V180)))))</f>
        <v>1</v>
      </c>
      <c r="BK180" s="69">
        <f t="shared" si="47"/>
        <v>6</v>
      </c>
      <c r="BN180" s="69" t="str">
        <f>IF(T180&gt;0,"FTE",IF(Cover!$E$47="Weekly",IF(S180&gt;29.75,"FTE","PTE"),IF(S180&gt;59.75,"FTE","PTE")))</f>
        <v>PTE</v>
      </c>
      <c r="BO180" s="69">
        <f>IF(BN180="FTE",30,IF(Cover!$E$47="Weekly",'STEP 2 EE Data'!S180,'STEP 2 EE Data'!S180/2))</f>
        <v>0</v>
      </c>
      <c r="BP180" s="209">
        <f t="shared" si="51"/>
        <v>0</v>
      </c>
      <c r="BQ180" s="209">
        <f t="shared" si="52"/>
        <v>0</v>
      </c>
      <c r="BR180" s="209">
        <f t="shared" si="53"/>
        <v>0</v>
      </c>
      <c r="BS180" s="209">
        <f t="shared" si="54"/>
        <v>0</v>
      </c>
      <c r="BT180" s="209">
        <f t="shared" si="55"/>
        <v>0</v>
      </c>
      <c r="BU180" s="209">
        <f t="shared" si="56"/>
        <v>0</v>
      </c>
      <c r="BV180" s="209">
        <f t="shared" si="57"/>
        <v>0</v>
      </c>
      <c r="BW180" s="209">
        <f t="shared" si="58"/>
        <v>0</v>
      </c>
      <c r="BX180" s="209">
        <f t="shared" si="59"/>
        <v>0</v>
      </c>
      <c r="CC180" s="210" t="str">
        <f>IF(B180="","",IF(C180="",IF(Cover!$E$47="Weekly",'STEP 3 EE Comp'!BI185*8,'STEP 3 EE Comp'!BI185*4),IF(Cover!$E$47="Weekly",'STEP 3 EE Comp'!BI185,'STEP 3 EE Comp'!BI185)))</f>
        <v/>
      </c>
      <c r="CD180" s="82" t="str">
        <f t="shared" si="60"/>
        <v/>
      </c>
      <c r="CE180" s="417">
        <f t="shared" si="61"/>
        <v>1</v>
      </c>
      <c r="CF180" s="82" t="str">
        <f t="shared" si="62"/>
        <v>Good</v>
      </c>
      <c r="CG180" s="82">
        <f t="shared" si="63"/>
        <v>0</v>
      </c>
      <c r="CH180" s="234">
        <f t="shared" si="64"/>
        <v>0</v>
      </c>
    </row>
    <row r="181" spans="1:86" s="69" customFormat="1" x14ac:dyDescent="0.3">
      <c r="A181" s="530"/>
      <c r="B181" s="477"/>
      <c r="C181" s="52"/>
      <c r="D181" s="565"/>
      <c r="E181" s="52"/>
      <c r="F181" s="507"/>
      <c r="G181" s="210">
        <f t="shared" si="65"/>
        <v>0</v>
      </c>
      <c r="H181" s="82">
        <f t="shared" si="46"/>
        <v>0</v>
      </c>
      <c r="I181" s="211"/>
      <c r="J181" s="441" t="s">
        <v>21</v>
      </c>
      <c r="K181" s="441" t="s">
        <v>21</v>
      </c>
      <c r="L181" s="441" t="s">
        <v>21</v>
      </c>
      <c r="M181" s="441" t="s">
        <v>21</v>
      </c>
      <c r="N181" s="568" t="s">
        <v>21</v>
      </c>
      <c r="O181" s="211"/>
      <c r="P181" s="212" t="str">
        <f>IF(B181="","",
IF(AND(V181="",W181="",B181&lt;&gt;""),"Employed",
IF(AND(V181&lt;&gt;"",W181="",B181&lt;&gt;""),"Terminated",
IF(AND(V181&lt;&gt;"",W181&lt;&gt;"",B181&lt;&gt;""),IF(W181&lt;Cover!$E$43,"Employed","Furloughed"),
IF(AND(V181="",W181&lt;&gt;"",B181&lt;&gt;""),IF(W181&lt;Cover!$E$43,"Employed","Rehired"))))))</f>
        <v/>
      </c>
      <c r="Q181" s="211"/>
      <c r="R181" s="536"/>
      <c r="S181" s="563"/>
      <c r="T181" s="536"/>
      <c r="U181" s="82">
        <f>IF(Cover!$E$47="Weekly",IF(T181&gt;0,T181,R181*S181),IF(T181&gt;0,T181,R181*S181)/2)</f>
        <v>0</v>
      </c>
      <c r="V181" s="564"/>
      <c r="W181" s="564"/>
      <c r="Y181" s="213" t="str">
        <f>IF($B181="","",IF('Actual Allocation Calc'!$AH$78="A",
IF($P181="Employed",$U181/7*BJ181,
IF(AND($P181="Terminated"),($U181/7*AP181),
IF(AND($P181="Furloughed"),($U181/7*AP181)+($U181/7*AZ181),
IF(AND($P181="Rehired"),($U181/7*AZ181),
IF(AND($P181="Terminated",AP181&gt;0),$U181,
IF($P181="Furloughed",IF(AP181&gt;0,$U181)+IF(AZ181&gt;0,$U181),
IF($P181="Rehired",IF(AZ181&gt;0,$U181)))))))),IF('Actual Allocation Calc'!$AH$78="C",'Actual Allocation Calc'!L181,'Actual Allocation Calc'!U181+IF($P181="Employed",$U181/7*BJ181,
IF(AND($P181="Terminated"),($U181/7*AP181),
IF(AND($P181="Furloughed"),($U181/7*AP181)+($U181/7*AZ181),
IF(AND($P181="Rehired"),($U181/7*AZ181),
IF(AND($P181="Terminated",AP181&gt;0),$U181,
IF($P181="Furloughed",IF(AP181&gt;0,$U181)+IF(AZ181&gt;0,$U181),
IF($P181="Rehired",IF(AZ181&gt;0,$U181))))))))*'Actual Allocation Calc'!$AH$99)))</f>
        <v/>
      </c>
      <c r="Z181" s="210" t="str">
        <f>IF($B181="","",IF('Actual Allocation Calc'!$AI$78="A",
IF($P181="Employed",$U181,
IF(AND($P181="Terminated"),($U181/7*AQ181),
IF(AND($P181="Furloughed"),($U181/7*AQ181)+($U181/7*BA181),
IF(AND($P181="Rehired"),($U181/7*BA181),
IF(AND($P181="Terminated",AQ181&gt;0),$U181,
IF($P181="Furloughed",IF(AQ181&gt;0,$U181)+IF(BA181&gt;0,$U181),
IF($P181="Rehired",IF(BA181&gt;0,$U181)))))))),IF('Actual Allocation Calc'!$AI$78="C",'Actual Allocation Calc'!M181,'Actual Allocation Calc'!V181+IF($P181="Employed",$U181,
IF(AND($P181="Terminated"),($U181/7*AQ181),
IF(AND($P181="Furloughed"),($U181/7*AQ181)+($U181/7*BA181),
IF(AND($P181="Rehired"),($U181/7*BA181),
IF(AND($P181="Terminated",AQ181&gt;0),$U181,
IF($P181="Furloughed",IF(AQ181&gt;0,$U181)+IF(BA181&gt;0,$U181),
IF($P181="Rehired",IF(BA181&gt;0,$U181))))))))*'Actual Allocation Calc'!$AI$99)))</f>
        <v/>
      </c>
      <c r="AA181" s="210" t="str">
        <f>IF($B181="","",IF('Actual Allocation Calc'!$AJ$78="A",
IF($P181="Employed",$U181,
IF(AND($P181="Terminated"),($U181/7*AR181),
IF(AND($P181="Furloughed"),($U181/7*AR181)+($U181/7*BB181),
IF(AND($P181="Rehired"),($U181/7*BB181),
IF(AND($P181="Terminated",AR181&gt;0),$U181,
IF($P181="Furloughed",IF(AR181&gt;0,$U181)+IF(BB181&gt;0,$U181),
IF($P181="Rehired",IF(BB181&gt;0,$U181)))))))),IF('Actual Allocation Calc'!$AJ$78="C",'Actual Allocation Calc'!N181,'Actual Allocation Calc'!W181+IF($P181="Employed",$U181,
IF(AND($P181="Terminated"),($U181/7*AR181),
IF(AND($P181="Furloughed"),($U181/7*AR181)+($U181/7*BB181),
IF(AND($P181="Rehired"),($U181/7*BB181),
IF(AND($P181="Terminated",AR181&gt;0),$U181,
IF($P181="Furloughed",IF(AR181&gt;0,$U181)+IF(BB181&gt;0,$U181),
IF($P181="Rehired",IF(BB181&gt;0,$U181))))))))*'Actual Allocation Calc'!$AJ$99)))</f>
        <v/>
      </c>
      <c r="AB181" s="210" t="str">
        <f>IF($B181="","",IF('Actual Allocation Calc'!$AK$78="A",
IF($P181="Employed",$U181,
IF(AND($P181="Terminated"),($U181/7*AS181),
IF(AND($P181="Furloughed"),($U181/7*AS181)+($U181/7*BC181),
IF(AND($P181="Rehired"),($U181/7*BC181),
IF(AND($P181="Terminated",AS181&gt;0),$U181,
IF($P181="Furloughed",IF(AS181&gt;0,$U181)+IF(BC181&gt;0,$U181),
IF($P181="Rehired",IF(BC181&gt;0,$U181)))))))),IF('Actual Allocation Calc'!$AK$78="C",'Actual Allocation Calc'!O181,'Actual Allocation Calc'!X181+IF($P181="Employed",$U181,
IF(AND($P181="Terminated"),($U181/7*AS181),
IF(AND($P181="Furloughed"),($U181/7*AS181)+($U181/7*BC181),
IF(AND($P181="Rehired"),($U181/7*BC181),
IF(AND($P181="Terminated",AS181&gt;0),$U181,
IF($P181="Furloughed",IF(AS181&gt;0,$U181)+IF(BC181&gt;0,$U181),
IF($P181="Rehired",IF(BC181&gt;0,$U181))))))))*'Actual Allocation Calc'!$AK$99)))</f>
        <v/>
      </c>
      <c r="AC181" s="210" t="str">
        <f>IF($B181="","",IF('Actual Allocation Calc'!$AL$78="A",
IF($P181="Employed",$U181,
IF(AND($P181="Terminated"),($U181/7*AT181),
IF(AND($P181="Furloughed"),($U181/7*AT181)+($U181/7*BD181),
IF(AND($P181="Rehired"),($U181/7*BD181),
IF(AND($P181="Terminated",AT181&gt;0),$U181,
IF($P181="Furloughed",IF(AT181&gt;0,$U181)+IF(BD181&gt;0,$U181),
IF($P181="Rehired",IF(BD181&gt;0,$U181)))))))),IF('Actual Allocation Calc'!$AL$78="C",'Actual Allocation Calc'!P181,'Actual Allocation Calc'!Y181+IF($P181="Employed",$U181,
IF(AND($P181="Terminated"),($U181/7*AT181),
IF(AND($P181="Furloughed"),($U181/7*AT181)+($U181/7*BD181),
IF(AND($P181="Rehired"),($U181/7*BD181),
IF(AND($P181="Terminated",AT181&gt;0),$U181,
IF($P181="Furloughed",IF(AT181&gt;0,$U181)+IF(BD181&gt;0,$U181),
IF($P181="Rehired",IF(BD181&gt;0,$U181))))))))*'Actual Allocation Calc'!$AL$99)))</f>
        <v/>
      </c>
      <c r="AD181" s="210" t="str">
        <f>IF($B181="","",IF('Actual Allocation Calc'!$AM$78="A",
IF($P181="Employed",$U181,
IF(AND($P181="Terminated"),($U181/7*AU181),
IF(AND($P181="Furloughed"),($U181/7*AU181)+($U181/7*BE181),
IF(AND($P181="Rehired"),($U181/7*BE181),
IF(AND($P181="Terminated",AU181&gt;0),$U181,
IF($P181="Furloughed",IF(AU181&gt;0,$U181)+IF(BE181&gt;0,$U181),
IF($P181="Rehired",IF(BE181&gt;0,$U181)))))))),IF('Actual Allocation Calc'!$AM$78="C",'Actual Allocation Calc'!Q181,'Actual Allocation Calc'!Z181+IF($P181="Employed",$U181,
IF(AND($P181="Terminated"),($U181/7*AU181),
IF(AND($P181="Furloughed"),($U181/7*AU181)+($U181/7*BE181),
IF(AND($P181="Rehired"),($U181/7*BE181),
IF(AND($P181="Terminated",AU181&gt;0),$U181,
IF($P181="Furloughed",IF(AU181&gt;0,$U181)+IF(BE181&gt;0,$U181),
IF($P181="Rehired",IF(BE181&gt;0,$U181))))))))*'Actual Allocation Calc'!$AM$99)))</f>
        <v/>
      </c>
      <c r="AE181" s="210" t="str">
        <f>IF($B181="","",IF('Actual Allocation Calc'!$AN$78="A",
IF($P181="Employed",$U181,
IF(AND($P181="Terminated"),($U181/7*AV181),
IF(AND($P181="Furloughed"),($U181/7*AV181)+($U181/7*BF181),
IF(AND($P181="Rehired"),($U181/7*BF181),
IF(AND($P181="Terminated",AV181&gt;0),$U181,
IF($P181="Furloughed",IF(AV181&gt;0,$U181)+IF(BF181&gt;0,$U181),
IF($P181="Rehired",IF(BF181&gt;0,$U181)))))))),IF('Actual Allocation Calc'!$AN$78="C",'Actual Allocation Calc'!R181,'Actual Allocation Calc'!AA181+IF($P181="Employed",$U181,
IF(AND($P181="Terminated"),($U181/7*AV181),
IF(AND($P181="Furloughed"),($U181/7*AV181)+($U181/7*BF181),
IF(AND($P181="Rehired"),($U181/7*BF181),
IF(AND($P181="Terminated",AV181&gt;0),$U181,
IF($P181="Furloughed",IF(AV181&gt;0,$U181)+IF(BF181&gt;0,$U181),
IF($P181="Rehired",IF(BF181&gt;0,$U181))))))))*'Actual Allocation Calc'!$AN$99)))</f>
        <v/>
      </c>
      <c r="AF181" s="210" t="str">
        <f>IF($B181="","",IF('Actual Allocation Calc'!$AO$78="A",
IF($P181="Employed",$U181,
IF(AND($P181="Terminated"),($U181/7*AW181),
IF(AND($P181="Furloughed"),($U181/7*AW181)+($U181/7*BG181),
IF(AND($P181="Rehired"),($U181/7*BG181),
IF(AND($P181="Terminated",AW181&gt;0),$U181,
IF($P181="Furloughed",IF(AW181&gt;0,$U181)+IF(BG181&gt;0,$U181),
IF($P181="Rehired",IF(BG181&gt;0,$U181)))))))),IF('Actual Allocation Calc'!$AO$78="C",'Actual Allocation Calc'!S181,'Actual Allocation Calc'!AB181+IF($P181="Employed",$U181,
IF(AND($P181="Terminated"),($U181/7*AW181),
IF(AND($P181="Furloughed"),($U181/7*AW181)+($U181/7*BG181),
IF(AND($P181="Rehired"),($U181/7*BG181),
IF(AND($P181="Terminated",AW181&gt;0),$U181,
IF($P181="Furloughed",IF(AW181&gt;0,$U181)+IF(BG181&gt;0,$U181),
IF($P181="Rehired",IF(BG181&gt;0,$U181))))))))*'Actual Allocation Calc'!$AO$99)))</f>
        <v/>
      </c>
      <c r="AG181" s="210" t="str">
        <f>IF($B181="","",IF('Actual Allocation Calc'!$AP$78="A",
IF($P181="Employed",$U181/7*BK181,
IF(AND($P181="Terminated"),($U181/7*AX181),
IF(AND($P181="Furloughed"),($U181/7*AX181)+($U181/7*BH181),
IF(AND($P181="Rehired"),($U181/7*BH181),
IF(AND($P181="Terminated",AX181&gt;0),$U181,
IF($P181="Furloughed",IF(AX181&gt;0,$U181)+IF(BH181&gt;0,$U181),
IF($P181="Rehired",IF(BH181&gt;0,$U181)))))))),IF('Actual Allocation Calc'!$AP$78="C",'Actual Allocation Calc'!T181,'Actual Allocation Calc'!AC181+IF($P181="Employed",$U181/7*BK181,
IF(AND($P181="Terminated"),($U181/7*AX181),
IF(AND($P181="Furloughed"),($U181/7*AX181)+($U181/7*BH181),
IF(AND($P181="Rehired"),($U181/7*BH181),
IF(AND($P181="Terminated",AX181&gt;0),$U181,
IF($P181="Furloughed",IF(AX181&gt;0,$U181)+IF(BH181&gt;0,$U181),
IF($P181="Rehired",IF(BH181&gt;0,$U181))))))))*'Actual Allocation Calc'!$AP$99)))</f>
        <v/>
      </c>
      <c r="AH181" s="536"/>
      <c r="AI181" s="82">
        <f t="shared" si="66"/>
        <v>0</v>
      </c>
      <c r="AJ181" s="210">
        <f t="shared" si="48"/>
        <v>0</v>
      </c>
      <c r="AK181" s="397" t="str">
        <f t="shared" si="49"/>
        <v/>
      </c>
      <c r="AM181" s="122"/>
      <c r="AO181" s="214" t="str">
        <f>IFERROR(IF($V181="","",VLOOKUP(V181,'Calendar Calcs'!$B$2:$E1148,4,FALSE)),0)</f>
        <v/>
      </c>
      <c r="AP181" s="69" t="str">
        <f>IF($AO181="","", IF($AO181&lt;AP$23,0,IF($AO181&gt;AP$23,COUNTIFS('Calendar Calcs'!$E$2:$E1148,AP$23),COUNTIFS('Calendar Calcs'!$E$2:$E1148,AP$23,'Calendar Calcs'!$D$2:$D1148,"&lt;="&amp;WEEKDAY($V181)))))</f>
        <v/>
      </c>
      <c r="AQ181" s="69" t="str">
        <f>IF($AO181="","", IF($AO181&lt;AQ$23,0,IF($AO181&gt;AQ$23,COUNTIFS('Calendar Calcs'!$E$2:$E1148,AQ$23),COUNTIFS('Calendar Calcs'!$E$2:$E1148,AQ$23,'Calendar Calcs'!$D$2:$D1148,"&lt;="&amp;WEEKDAY($V181)))))</f>
        <v/>
      </c>
      <c r="AR181" s="69" t="str">
        <f>IF($AO181="","", IF($AO181&lt;AR$23,0,IF($AO181&gt;AR$23,COUNTIFS('Calendar Calcs'!$E$2:$E1148,AR$23),COUNTIFS('Calendar Calcs'!$E$2:$E1148,AR$23,'Calendar Calcs'!$D$2:$D1148,"&lt;="&amp;WEEKDAY($V181)))))</f>
        <v/>
      </c>
      <c r="AS181" s="69" t="str">
        <f>IF($AO181="","", IF($AO181&lt;AS$23,0,IF($AO181&gt;AS$23,COUNTIFS('Calendar Calcs'!$E$2:$E1148,AS$23),COUNTIFS('Calendar Calcs'!$E$2:$E1148,AS$23,'Calendar Calcs'!$D$2:$D1148,"&lt;="&amp;WEEKDAY($V181)))))</f>
        <v/>
      </c>
      <c r="AT181" s="69" t="str">
        <f>IF($AO181="","", IF($AO181&lt;AT$23,0,IF($AO181&gt;AT$23,COUNTIFS('Calendar Calcs'!$E$2:$E1148,AT$23),COUNTIFS('Calendar Calcs'!$E$2:$E1148,AT$23,'Calendar Calcs'!$D$2:$D1148,"&lt;="&amp;WEEKDAY($V181)))))</f>
        <v/>
      </c>
      <c r="AU181" s="69" t="str">
        <f>IF($AO181="","", IF($AO181&lt;AU$23,0,IF($AO181&gt;AU$23,COUNTIFS('Calendar Calcs'!$E$2:$E1148,AU$23),COUNTIFS('Calendar Calcs'!$E$2:$E1148,AU$23,'Calendar Calcs'!$D$2:$D1148,"&lt;="&amp;WEEKDAY($V181)))))</f>
        <v/>
      </c>
      <c r="AV181" s="69" t="str">
        <f>IF($AO181="","", IF($AO181&lt;AV$23,0,IF($AO181&gt;AV$23,COUNTIFS('Calendar Calcs'!$E$2:$E1148,AV$23),COUNTIFS('Calendar Calcs'!$E$2:$E1148,AV$23,'Calendar Calcs'!$D$2:$D1148,"&lt;="&amp;WEEKDAY($V181)))))</f>
        <v/>
      </c>
      <c r="AW181" s="69" t="str">
        <f>IF($AO181="","", IF($AO181&lt;AW$23,0,IF($AO181&gt;AW$23,COUNTIFS('Calendar Calcs'!$E$2:$E1148,AW$23),COUNTIFS('Calendar Calcs'!$E$2:$E1148,AW$23,'Calendar Calcs'!$D$2:$D1148,"&lt;="&amp;WEEKDAY($V181)))))</f>
        <v/>
      </c>
      <c r="AX181" s="69" t="str">
        <f>IF($AO181="","", IF($AO181&lt;AX$23,0,IF($AO181&gt;AX$23,COUNTIFS('Calendar Calcs'!$E$2:$E1148,AX$23),COUNTIFS('Calendar Calcs'!$E$2:$E1148,AX$23,'Calendar Calcs'!$D$2:$D1148,"&lt;="&amp;WEEKDAY($V181)))))</f>
        <v/>
      </c>
      <c r="AY181" s="69" t="str">
        <f>IF($W181="","",VLOOKUP($W181,'Calendar Calcs'!$B$2:$E1148,4,FALSE))</f>
        <v/>
      </c>
      <c r="AZ181" s="69" t="str">
        <f>IF($AY181="","",IF($AY181&gt;AZ$23,0,IF($AY181&lt;AZ$23,COUNTIFS('Calendar Calcs'!$E$2:$E1148,AZ$23),COUNTIFS('Calendar Calcs'!$E$2:$E1148,AZ$23,'Calendar Calcs'!$D$2:$D1148,"&gt;="&amp;WEEKDAY($W181)))))</f>
        <v/>
      </c>
      <c r="BA181" s="69" t="str">
        <f>IF($AY181="","",IF($AY181&gt;BA$23,0,IF($AY181&lt;BA$23,COUNTIFS('Calendar Calcs'!$E$2:$E1148,BA$23),COUNTIFS('Calendar Calcs'!$E$2:$E1148,BA$23,'Calendar Calcs'!$D$2:$D1148,"&gt;="&amp;WEEKDAY($W181)))))</f>
        <v/>
      </c>
      <c r="BB181" s="69" t="str">
        <f>IF($AY181="","",IF($AY181&gt;BB$23,0,IF($AY181&lt;BB$23,COUNTIFS('Calendar Calcs'!$E$2:$E1148,BB$23),COUNTIFS('Calendar Calcs'!$E$2:$E1148,BB$23,'Calendar Calcs'!$D$2:$D1148,"&gt;="&amp;WEEKDAY($W181)))))</f>
        <v/>
      </c>
      <c r="BC181" s="69" t="str">
        <f>IF($AY181="","",IF($AY181&gt;BC$23,0,IF($AY181&lt;BC$23,COUNTIFS('Calendar Calcs'!$E$2:$E1148,BC$23),COUNTIFS('Calendar Calcs'!$E$2:$E1148,BC$23,'Calendar Calcs'!$D$2:$D1148,"&gt;="&amp;WEEKDAY($W181)))))</f>
        <v/>
      </c>
      <c r="BD181" s="69" t="str">
        <f>IF($AY181="","",IF($AY181&gt;BD$23,0,IF($AY181&lt;BD$23,COUNTIFS('Calendar Calcs'!$E$2:$E1148,BD$23),COUNTIFS('Calendar Calcs'!$E$2:$E1148,BD$23,'Calendar Calcs'!$D$2:$D1148,"&gt;="&amp;WEEKDAY($W181)))))</f>
        <v/>
      </c>
      <c r="BE181" s="69" t="str">
        <f>IF($AY181="","",IF($AY181&gt;BE$23,0,IF($AY181&lt;BE$23,COUNTIFS('Calendar Calcs'!$E$2:$E1148,BE$23),COUNTIFS('Calendar Calcs'!$E$2:$E1148,BE$23,'Calendar Calcs'!$D$2:$D1148,"&gt;="&amp;WEEKDAY($W181)))))</f>
        <v/>
      </c>
      <c r="BF181" s="69" t="str">
        <f>IF($AY181="","",IF($AY181&gt;BF$23,0,IF($AY181&lt;BF$23,COUNTIFS('Calendar Calcs'!$E$2:$E1148,BF$23),COUNTIFS('Calendar Calcs'!$E$2:$E1148,BF$23,'Calendar Calcs'!$D$2:$D1148,"&gt;="&amp;WEEKDAY($W181)))))</f>
        <v/>
      </c>
      <c r="BG181" s="69" t="str">
        <f>IF($AY181="","",IF($AY181&gt;BG$23,0,IF($AY181&lt;BG$23,COUNTIFS('Calendar Calcs'!$E$2:$E1148,BG$23),COUNTIFS('Calendar Calcs'!$E$2:$E1148,BG$23,'Calendar Calcs'!$D$2:$D1148,"&gt;="&amp;WEEKDAY($W181)))))</f>
        <v/>
      </c>
      <c r="BH181" s="69">
        <f t="shared" si="50"/>
        <v>6</v>
      </c>
      <c r="BI181" s="69">
        <f>IF(Cover!$E$43="","",VLOOKUP(Cover!$E$43,'Calendar Calcs'!$B$2:$E1148,4,FALSE))</f>
        <v>1</v>
      </c>
      <c r="BJ181" s="69">
        <f>IF($BI181="","", IF($BI181&lt;BJ$23,0,IF($BI181&gt;=BJ$23,COUNTIFS('Calendar Calcs'!$E$2:$E1148,BJ$23),COUNTIFS('Calendar Calcs'!$E$2:$E1148,BJ$23,'Calendar Calcs'!$D$2:$D1148,"&lt;="&amp;WEEKDAY($V181)))))</f>
        <v>1</v>
      </c>
      <c r="BK181" s="69">
        <f t="shared" si="47"/>
        <v>6</v>
      </c>
      <c r="BN181" s="69" t="str">
        <f>IF(T181&gt;0,"FTE",IF(Cover!$E$47="Weekly",IF(S181&gt;29.75,"FTE","PTE"),IF(S181&gt;59.75,"FTE","PTE")))</f>
        <v>PTE</v>
      </c>
      <c r="BO181" s="69">
        <f>IF(BN181="FTE",30,IF(Cover!$E$47="Weekly",'STEP 2 EE Data'!S181,'STEP 2 EE Data'!S181/2))</f>
        <v>0</v>
      </c>
      <c r="BP181" s="209">
        <f t="shared" si="51"/>
        <v>0</v>
      </c>
      <c r="BQ181" s="209">
        <f t="shared" si="52"/>
        <v>0</v>
      </c>
      <c r="BR181" s="209">
        <f t="shared" si="53"/>
        <v>0</v>
      </c>
      <c r="BS181" s="209">
        <f t="shared" si="54"/>
        <v>0</v>
      </c>
      <c r="BT181" s="209">
        <f t="shared" si="55"/>
        <v>0</v>
      </c>
      <c r="BU181" s="209">
        <f t="shared" si="56"/>
        <v>0</v>
      </c>
      <c r="BV181" s="209">
        <f t="shared" si="57"/>
        <v>0</v>
      </c>
      <c r="BW181" s="209">
        <f t="shared" si="58"/>
        <v>0</v>
      </c>
      <c r="BX181" s="209">
        <f t="shared" si="59"/>
        <v>0</v>
      </c>
      <c r="CC181" s="210" t="str">
        <f>IF(B181="","",IF(C181="",IF(Cover!$E$47="Weekly",'STEP 3 EE Comp'!BI186*8,'STEP 3 EE Comp'!BI186*4),IF(Cover!$E$47="Weekly",'STEP 3 EE Comp'!BI186,'STEP 3 EE Comp'!BI186)))</f>
        <v/>
      </c>
      <c r="CD181" s="82" t="str">
        <f t="shared" si="60"/>
        <v/>
      </c>
      <c r="CE181" s="417">
        <f t="shared" si="61"/>
        <v>1</v>
      </c>
      <c r="CF181" s="82" t="str">
        <f t="shared" si="62"/>
        <v>Good</v>
      </c>
      <c r="CG181" s="82">
        <f t="shared" si="63"/>
        <v>0</v>
      </c>
      <c r="CH181" s="234">
        <f t="shared" si="64"/>
        <v>0</v>
      </c>
    </row>
    <row r="182" spans="1:86" s="69" customFormat="1" x14ac:dyDescent="0.3">
      <c r="A182" s="530"/>
      <c r="B182" s="477"/>
      <c r="C182" s="52"/>
      <c r="D182" s="565"/>
      <c r="E182" s="52"/>
      <c r="F182" s="507"/>
      <c r="G182" s="210">
        <f t="shared" si="65"/>
        <v>0</v>
      </c>
      <c r="H182" s="82">
        <f t="shared" si="46"/>
        <v>0</v>
      </c>
      <c r="I182" s="211"/>
      <c r="J182" s="441" t="s">
        <v>21</v>
      </c>
      <c r="K182" s="441" t="s">
        <v>21</v>
      </c>
      <c r="L182" s="441" t="s">
        <v>21</v>
      </c>
      <c r="M182" s="441" t="s">
        <v>21</v>
      </c>
      <c r="N182" s="568" t="s">
        <v>21</v>
      </c>
      <c r="O182" s="211"/>
      <c r="P182" s="212" t="str">
        <f>IF(B182="","",
IF(AND(V182="",W182="",B182&lt;&gt;""),"Employed",
IF(AND(V182&lt;&gt;"",W182="",B182&lt;&gt;""),"Terminated",
IF(AND(V182&lt;&gt;"",W182&lt;&gt;"",B182&lt;&gt;""),IF(W182&lt;Cover!$E$43,"Employed","Furloughed"),
IF(AND(V182="",W182&lt;&gt;"",B182&lt;&gt;""),IF(W182&lt;Cover!$E$43,"Employed","Rehired"))))))</f>
        <v/>
      </c>
      <c r="Q182" s="211"/>
      <c r="R182" s="536"/>
      <c r="S182" s="563"/>
      <c r="T182" s="536"/>
      <c r="U182" s="82">
        <f>IF(Cover!$E$47="Weekly",IF(T182&gt;0,T182,R182*S182),IF(T182&gt;0,T182,R182*S182)/2)</f>
        <v>0</v>
      </c>
      <c r="V182" s="564"/>
      <c r="W182" s="564"/>
      <c r="Y182" s="213" t="str">
        <f>IF($B182="","",IF('Actual Allocation Calc'!$AH$78="A",
IF($P182="Employed",$U182/7*BJ182,
IF(AND($P182="Terminated"),($U182/7*AP182),
IF(AND($P182="Furloughed"),($U182/7*AP182)+($U182/7*AZ182),
IF(AND($P182="Rehired"),($U182/7*AZ182),
IF(AND($P182="Terminated",AP182&gt;0),$U182,
IF($P182="Furloughed",IF(AP182&gt;0,$U182)+IF(AZ182&gt;0,$U182),
IF($P182="Rehired",IF(AZ182&gt;0,$U182)))))))),IF('Actual Allocation Calc'!$AH$78="C",'Actual Allocation Calc'!L182,'Actual Allocation Calc'!U182+IF($P182="Employed",$U182/7*BJ182,
IF(AND($P182="Terminated"),($U182/7*AP182),
IF(AND($P182="Furloughed"),($U182/7*AP182)+($U182/7*AZ182),
IF(AND($P182="Rehired"),($U182/7*AZ182),
IF(AND($P182="Terminated",AP182&gt;0),$U182,
IF($P182="Furloughed",IF(AP182&gt;0,$U182)+IF(AZ182&gt;0,$U182),
IF($P182="Rehired",IF(AZ182&gt;0,$U182))))))))*'Actual Allocation Calc'!$AH$99)))</f>
        <v/>
      </c>
      <c r="Z182" s="210" t="str">
        <f>IF($B182="","",IF('Actual Allocation Calc'!$AI$78="A",
IF($P182="Employed",$U182,
IF(AND($P182="Terminated"),($U182/7*AQ182),
IF(AND($P182="Furloughed"),($U182/7*AQ182)+($U182/7*BA182),
IF(AND($P182="Rehired"),($U182/7*BA182),
IF(AND($P182="Terminated",AQ182&gt;0),$U182,
IF($P182="Furloughed",IF(AQ182&gt;0,$U182)+IF(BA182&gt;0,$U182),
IF($P182="Rehired",IF(BA182&gt;0,$U182)))))))),IF('Actual Allocation Calc'!$AI$78="C",'Actual Allocation Calc'!M182,'Actual Allocation Calc'!V182+IF($P182="Employed",$U182,
IF(AND($P182="Terminated"),($U182/7*AQ182),
IF(AND($P182="Furloughed"),($U182/7*AQ182)+($U182/7*BA182),
IF(AND($P182="Rehired"),($U182/7*BA182),
IF(AND($P182="Terminated",AQ182&gt;0),$U182,
IF($P182="Furloughed",IF(AQ182&gt;0,$U182)+IF(BA182&gt;0,$U182),
IF($P182="Rehired",IF(BA182&gt;0,$U182))))))))*'Actual Allocation Calc'!$AI$99)))</f>
        <v/>
      </c>
      <c r="AA182" s="210" t="str">
        <f>IF($B182="","",IF('Actual Allocation Calc'!$AJ$78="A",
IF($P182="Employed",$U182,
IF(AND($P182="Terminated"),($U182/7*AR182),
IF(AND($P182="Furloughed"),($U182/7*AR182)+($U182/7*BB182),
IF(AND($P182="Rehired"),($U182/7*BB182),
IF(AND($P182="Terminated",AR182&gt;0),$U182,
IF($P182="Furloughed",IF(AR182&gt;0,$U182)+IF(BB182&gt;0,$U182),
IF($P182="Rehired",IF(BB182&gt;0,$U182)))))))),IF('Actual Allocation Calc'!$AJ$78="C",'Actual Allocation Calc'!N182,'Actual Allocation Calc'!W182+IF($P182="Employed",$U182,
IF(AND($P182="Terminated"),($U182/7*AR182),
IF(AND($P182="Furloughed"),($U182/7*AR182)+($U182/7*BB182),
IF(AND($P182="Rehired"),($U182/7*BB182),
IF(AND($P182="Terminated",AR182&gt;0),$U182,
IF($P182="Furloughed",IF(AR182&gt;0,$U182)+IF(BB182&gt;0,$U182),
IF($P182="Rehired",IF(BB182&gt;0,$U182))))))))*'Actual Allocation Calc'!$AJ$99)))</f>
        <v/>
      </c>
      <c r="AB182" s="210" t="str">
        <f>IF($B182="","",IF('Actual Allocation Calc'!$AK$78="A",
IF($P182="Employed",$U182,
IF(AND($P182="Terminated"),($U182/7*AS182),
IF(AND($P182="Furloughed"),($U182/7*AS182)+($U182/7*BC182),
IF(AND($P182="Rehired"),($U182/7*BC182),
IF(AND($P182="Terminated",AS182&gt;0),$U182,
IF($P182="Furloughed",IF(AS182&gt;0,$U182)+IF(BC182&gt;0,$U182),
IF($P182="Rehired",IF(BC182&gt;0,$U182)))))))),IF('Actual Allocation Calc'!$AK$78="C",'Actual Allocation Calc'!O182,'Actual Allocation Calc'!X182+IF($P182="Employed",$U182,
IF(AND($P182="Terminated"),($U182/7*AS182),
IF(AND($P182="Furloughed"),($U182/7*AS182)+($U182/7*BC182),
IF(AND($P182="Rehired"),($U182/7*BC182),
IF(AND($P182="Terminated",AS182&gt;0),$U182,
IF($P182="Furloughed",IF(AS182&gt;0,$U182)+IF(BC182&gt;0,$U182),
IF($P182="Rehired",IF(BC182&gt;0,$U182))))))))*'Actual Allocation Calc'!$AK$99)))</f>
        <v/>
      </c>
      <c r="AC182" s="210" t="str">
        <f>IF($B182="","",IF('Actual Allocation Calc'!$AL$78="A",
IF($P182="Employed",$U182,
IF(AND($P182="Terminated"),($U182/7*AT182),
IF(AND($P182="Furloughed"),($U182/7*AT182)+($U182/7*BD182),
IF(AND($P182="Rehired"),($U182/7*BD182),
IF(AND($P182="Terminated",AT182&gt;0),$U182,
IF($P182="Furloughed",IF(AT182&gt;0,$U182)+IF(BD182&gt;0,$U182),
IF($P182="Rehired",IF(BD182&gt;0,$U182)))))))),IF('Actual Allocation Calc'!$AL$78="C",'Actual Allocation Calc'!P182,'Actual Allocation Calc'!Y182+IF($P182="Employed",$U182,
IF(AND($P182="Terminated"),($U182/7*AT182),
IF(AND($P182="Furloughed"),($U182/7*AT182)+($U182/7*BD182),
IF(AND($P182="Rehired"),($U182/7*BD182),
IF(AND($P182="Terminated",AT182&gt;0),$U182,
IF($P182="Furloughed",IF(AT182&gt;0,$U182)+IF(BD182&gt;0,$U182),
IF($P182="Rehired",IF(BD182&gt;0,$U182))))))))*'Actual Allocation Calc'!$AL$99)))</f>
        <v/>
      </c>
      <c r="AD182" s="210" t="str">
        <f>IF($B182="","",IF('Actual Allocation Calc'!$AM$78="A",
IF($P182="Employed",$U182,
IF(AND($P182="Terminated"),($U182/7*AU182),
IF(AND($P182="Furloughed"),($U182/7*AU182)+($U182/7*BE182),
IF(AND($P182="Rehired"),($U182/7*BE182),
IF(AND($P182="Terminated",AU182&gt;0),$U182,
IF($P182="Furloughed",IF(AU182&gt;0,$U182)+IF(BE182&gt;0,$U182),
IF($P182="Rehired",IF(BE182&gt;0,$U182)))))))),IF('Actual Allocation Calc'!$AM$78="C",'Actual Allocation Calc'!Q182,'Actual Allocation Calc'!Z182+IF($P182="Employed",$U182,
IF(AND($P182="Terminated"),($U182/7*AU182),
IF(AND($P182="Furloughed"),($U182/7*AU182)+($U182/7*BE182),
IF(AND($P182="Rehired"),($U182/7*BE182),
IF(AND($P182="Terminated",AU182&gt;0),$U182,
IF($P182="Furloughed",IF(AU182&gt;0,$U182)+IF(BE182&gt;0,$U182),
IF($P182="Rehired",IF(BE182&gt;0,$U182))))))))*'Actual Allocation Calc'!$AM$99)))</f>
        <v/>
      </c>
      <c r="AE182" s="210" t="str">
        <f>IF($B182="","",IF('Actual Allocation Calc'!$AN$78="A",
IF($P182="Employed",$U182,
IF(AND($P182="Terminated"),($U182/7*AV182),
IF(AND($P182="Furloughed"),($U182/7*AV182)+($U182/7*BF182),
IF(AND($P182="Rehired"),($U182/7*BF182),
IF(AND($P182="Terminated",AV182&gt;0),$U182,
IF($P182="Furloughed",IF(AV182&gt;0,$U182)+IF(BF182&gt;0,$U182),
IF($P182="Rehired",IF(BF182&gt;0,$U182)))))))),IF('Actual Allocation Calc'!$AN$78="C",'Actual Allocation Calc'!R182,'Actual Allocation Calc'!AA182+IF($P182="Employed",$U182,
IF(AND($P182="Terminated"),($U182/7*AV182),
IF(AND($P182="Furloughed"),($U182/7*AV182)+($U182/7*BF182),
IF(AND($P182="Rehired"),($U182/7*BF182),
IF(AND($P182="Terminated",AV182&gt;0),$U182,
IF($P182="Furloughed",IF(AV182&gt;0,$U182)+IF(BF182&gt;0,$U182),
IF($P182="Rehired",IF(BF182&gt;0,$U182))))))))*'Actual Allocation Calc'!$AN$99)))</f>
        <v/>
      </c>
      <c r="AF182" s="210" t="str">
        <f>IF($B182="","",IF('Actual Allocation Calc'!$AO$78="A",
IF($P182="Employed",$U182,
IF(AND($P182="Terminated"),($U182/7*AW182),
IF(AND($P182="Furloughed"),($U182/7*AW182)+($U182/7*BG182),
IF(AND($P182="Rehired"),($U182/7*BG182),
IF(AND($P182="Terminated",AW182&gt;0),$U182,
IF($P182="Furloughed",IF(AW182&gt;0,$U182)+IF(BG182&gt;0,$U182),
IF($P182="Rehired",IF(BG182&gt;0,$U182)))))))),IF('Actual Allocation Calc'!$AO$78="C",'Actual Allocation Calc'!S182,'Actual Allocation Calc'!AB182+IF($P182="Employed",$U182,
IF(AND($P182="Terminated"),($U182/7*AW182),
IF(AND($P182="Furloughed"),($U182/7*AW182)+($U182/7*BG182),
IF(AND($P182="Rehired"),($U182/7*BG182),
IF(AND($P182="Terminated",AW182&gt;0),$U182,
IF($P182="Furloughed",IF(AW182&gt;0,$U182)+IF(BG182&gt;0,$U182),
IF($P182="Rehired",IF(BG182&gt;0,$U182))))))))*'Actual Allocation Calc'!$AO$99)))</f>
        <v/>
      </c>
      <c r="AG182" s="210" t="str">
        <f>IF($B182="","",IF('Actual Allocation Calc'!$AP$78="A",
IF($P182="Employed",$U182/7*BK182,
IF(AND($P182="Terminated"),($U182/7*AX182),
IF(AND($P182="Furloughed"),($U182/7*AX182)+($U182/7*BH182),
IF(AND($P182="Rehired"),($U182/7*BH182),
IF(AND($P182="Terminated",AX182&gt;0),$U182,
IF($P182="Furloughed",IF(AX182&gt;0,$U182)+IF(BH182&gt;0,$U182),
IF($P182="Rehired",IF(BH182&gt;0,$U182)))))))),IF('Actual Allocation Calc'!$AP$78="C",'Actual Allocation Calc'!T182,'Actual Allocation Calc'!AC182+IF($P182="Employed",$U182/7*BK182,
IF(AND($P182="Terminated"),($U182/7*AX182),
IF(AND($P182="Furloughed"),($U182/7*AX182)+($U182/7*BH182),
IF(AND($P182="Rehired"),($U182/7*BH182),
IF(AND($P182="Terminated",AX182&gt;0),$U182,
IF($P182="Furloughed",IF(AX182&gt;0,$U182)+IF(BH182&gt;0,$U182),
IF($P182="Rehired",IF(BH182&gt;0,$U182))))))))*'Actual Allocation Calc'!$AP$99)))</f>
        <v/>
      </c>
      <c r="AH182" s="536"/>
      <c r="AI182" s="82">
        <f t="shared" si="66"/>
        <v>0</v>
      </c>
      <c r="AJ182" s="210">
        <f t="shared" si="48"/>
        <v>0</v>
      </c>
      <c r="AK182" s="397" t="str">
        <f t="shared" si="49"/>
        <v/>
      </c>
      <c r="AM182" s="122"/>
      <c r="AO182" s="214" t="str">
        <f>IFERROR(IF($V182="","",VLOOKUP(V182,'Calendar Calcs'!$B$2:$E1149,4,FALSE)),0)</f>
        <v/>
      </c>
      <c r="AP182" s="69" t="str">
        <f>IF($AO182="","", IF($AO182&lt;AP$23,0,IF($AO182&gt;AP$23,COUNTIFS('Calendar Calcs'!$E$2:$E1149,AP$23),COUNTIFS('Calendar Calcs'!$E$2:$E1149,AP$23,'Calendar Calcs'!$D$2:$D1149,"&lt;="&amp;WEEKDAY($V182)))))</f>
        <v/>
      </c>
      <c r="AQ182" s="69" t="str">
        <f>IF($AO182="","", IF($AO182&lt;AQ$23,0,IF($AO182&gt;AQ$23,COUNTIFS('Calendar Calcs'!$E$2:$E1149,AQ$23),COUNTIFS('Calendar Calcs'!$E$2:$E1149,AQ$23,'Calendar Calcs'!$D$2:$D1149,"&lt;="&amp;WEEKDAY($V182)))))</f>
        <v/>
      </c>
      <c r="AR182" s="69" t="str">
        <f>IF($AO182="","", IF($AO182&lt;AR$23,0,IF($AO182&gt;AR$23,COUNTIFS('Calendar Calcs'!$E$2:$E1149,AR$23),COUNTIFS('Calendar Calcs'!$E$2:$E1149,AR$23,'Calendar Calcs'!$D$2:$D1149,"&lt;="&amp;WEEKDAY($V182)))))</f>
        <v/>
      </c>
      <c r="AS182" s="69" t="str">
        <f>IF($AO182="","", IF($AO182&lt;AS$23,0,IF($AO182&gt;AS$23,COUNTIFS('Calendar Calcs'!$E$2:$E1149,AS$23),COUNTIFS('Calendar Calcs'!$E$2:$E1149,AS$23,'Calendar Calcs'!$D$2:$D1149,"&lt;="&amp;WEEKDAY($V182)))))</f>
        <v/>
      </c>
      <c r="AT182" s="69" t="str">
        <f>IF($AO182="","", IF($AO182&lt;AT$23,0,IF($AO182&gt;AT$23,COUNTIFS('Calendar Calcs'!$E$2:$E1149,AT$23),COUNTIFS('Calendar Calcs'!$E$2:$E1149,AT$23,'Calendar Calcs'!$D$2:$D1149,"&lt;="&amp;WEEKDAY($V182)))))</f>
        <v/>
      </c>
      <c r="AU182" s="69" t="str">
        <f>IF($AO182="","", IF($AO182&lt;AU$23,0,IF($AO182&gt;AU$23,COUNTIFS('Calendar Calcs'!$E$2:$E1149,AU$23),COUNTIFS('Calendar Calcs'!$E$2:$E1149,AU$23,'Calendar Calcs'!$D$2:$D1149,"&lt;="&amp;WEEKDAY($V182)))))</f>
        <v/>
      </c>
      <c r="AV182" s="69" t="str">
        <f>IF($AO182="","", IF($AO182&lt;AV$23,0,IF($AO182&gt;AV$23,COUNTIFS('Calendar Calcs'!$E$2:$E1149,AV$23),COUNTIFS('Calendar Calcs'!$E$2:$E1149,AV$23,'Calendar Calcs'!$D$2:$D1149,"&lt;="&amp;WEEKDAY($V182)))))</f>
        <v/>
      </c>
      <c r="AW182" s="69" t="str">
        <f>IF($AO182="","", IF($AO182&lt;AW$23,0,IF($AO182&gt;AW$23,COUNTIFS('Calendar Calcs'!$E$2:$E1149,AW$23),COUNTIFS('Calendar Calcs'!$E$2:$E1149,AW$23,'Calendar Calcs'!$D$2:$D1149,"&lt;="&amp;WEEKDAY($V182)))))</f>
        <v/>
      </c>
      <c r="AX182" s="69" t="str">
        <f>IF($AO182="","", IF($AO182&lt;AX$23,0,IF($AO182&gt;AX$23,COUNTIFS('Calendar Calcs'!$E$2:$E1149,AX$23),COUNTIFS('Calendar Calcs'!$E$2:$E1149,AX$23,'Calendar Calcs'!$D$2:$D1149,"&lt;="&amp;WEEKDAY($V182)))))</f>
        <v/>
      </c>
      <c r="AY182" s="69" t="str">
        <f>IF($W182="","",VLOOKUP($W182,'Calendar Calcs'!$B$2:$E1149,4,FALSE))</f>
        <v/>
      </c>
      <c r="AZ182" s="69" t="str">
        <f>IF($AY182="","",IF($AY182&gt;AZ$23,0,IF($AY182&lt;AZ$23,COUNTIFS('Calendar Calcs'!$E$2:$E1149,AZ$23),COUNTIFS('Calendar Calcs'!$E$2:$E1149,AZ$23,'Calendar Calcs'!$D$2:$D1149,"&gt;="&amp;WEEKDAY($W182)))))</f>
        <v/>
      </c>
      <c r="BA182" s="69" t="str">
        <f>IF($AY182="","",IF($AY182&gt;BA$23,0,IF($AY182&lt;BA$23,COUNTIFS('Calendar Calcs'!$E$2:$E1149,BA$23),COUNTIFS('Calendar Calcs'!$E$2:$E1149,BA$23,'Calendar Calcs'!$D$2:$D1149,"&gt;="&amp;WEEKDAY($W182)))))</f>
        <v/>
      </c>
      <c r="BB182" s="69" t="str">
        <f>IF($AY182="","",IF($AY182&gt;BB$23,0,IF($AY182&lt;BB$23,COUNTIFS('Calendar Calcs'!$E$2:$E1149,BB$23),COUNTIFS('Calendar Calcs'!$E$2:$E1149,BB$23,'Calendar Calcs'!$D$2:$D1149,"&gt;="&amp;WEEKDAY($W182)))))</f>
        <v/>
      </c>
      <c r="BC182" s="69" t="str">
        <f>IF($AY182="","",IF($AY182&gt;BC$23,0,IF($AY182&lt;BC$23,COUNTIFS('Calendar Calcs'!$E$2:$E1149,BC$23),COUNTIFS('Calendar Calcs'!$E$2:$E1149,BC$23,'Calendar Calcs'!$D$2:$D1149,"&gt;="&amp;WEEKDAY($W182)))))</f>
        <v/>
      </c>
      <c r="BD182" s="69" t="str">
        <f>IF($AY182="","",IF($AY182&gt;BD$23,0,IF($AY182&lt;BD$23,COUNTIFS('Calendar Calcs'!$E$2:$E1149,BD$23),COUNTIFS('Calendar Calcs'!$E$2:$E1149,BD$23,'Calendar Calcs'!$D$2:$D1149,"&gt;="&amp;WEEKDAY($W182)))))</f>
        <v/>
      </c>
      <c r="BE182" s="69" t="str">
        <f>IF($AY182="","",IF($AY182&gt;BE$23,0,IF($AY182&lt;BE$23,COUNTIFS('Calendar Calcs'!$E$2:$E1149,BE$23),COUNTIFS('Calendar Calcs'!$E$2:$E1149,BE$23,'Calendar Calcs'!$D$2:$D1149,"&gt;="&amp;WEEKDAY($W182)))))</f>
        <v/>
      </c>
      <c r="BF182" s="69" t="str">
        <f>IF($AY182="","",IF($AY182&gt;BF$23,0,IF($AY182&lt;BF$23,COUNTIFS('Calendar Calcs'!$E$2:$E1149,BF$23),COUNTIFS('Calendar Calcs'!$E$2:$E1149,BF$23,'Calendar Calcs'!$D$2:$D1149,"&gt;="&amp;WEEKDAY($W182)))))</f>
        <v/>
      </c>
      <c r="BG182" s="69" t="str">
        <f>IF($AY182="","",IF($AY182&gt;BG$23,0,IF($AY182&lt;BG$23,COUNTIFS('Calendar Calcs'!$E$2:$E1149,BG$23),COUNTIFS('Calendar Calcs'!$E$2:$E1149,BG$23,'Calendar Calcs'!$D$2:$D1149,"&gt;="&amp;WEEKDAY($W182)))))</f>
        <v/>
      </c>
      <c r="BH182" s="69">
        <f t="shared" si="50"/>
        <v>6</v>
      </c>
      <c r="BI182" s="69">
        <f>IF(Cover!$E$43="","",VLOOKUP(Cover!$E$43,'Calendar Calcs'!$B$2:$E1149,4,FALSE))</f>
        <v>1</v>
      </c>
      <c r="BJ182" s="69">
        <f>IF($BI182="","", IF($BI182&lt;BJ$23,0,IF($BI182&gt;=BJ$23,COUNTIFS('Calendar Calcs'!$E$2:$E1149,BJ$23),COUNTIFS('Calendar Calcs'!$E$2:$E1149,BJ$23,'Calendar Calcs'!$D$2:$D1149,"&lt;="&amp;WEEKDAY($V182)))))</f>
        <v>1</v>
      </c>
      <c r="BK182" s="69">
        <f t="shared" si="47"/>
        <v>6</v>
      </c>
      <c r="BN182" s="69" t="str">
        <f>IF(T182&gt;0,"FTE",IF(Cover!$E$47="Weekly",IF(S182&gt;29.75,"FTE","PTE"),IF(S182&gt;59.75,"FTE","PTE")))</f>
        <v>PTE</v>
      </c>
      <c r="BO182" s="69">
        <f>IF(BN182="FTE",30,IF(Cover!$E$47="Weekly",'STEP 2 EE Data'!S182,'STEP 2 EE Data'!S182/2))</f>
        <v>0</v>
      </c>
      <c r="BP182" s="209">
        <f t="shared" si="51"/>
        <v>0</v>
      </c>
      <c r="BQ182" s="209">
        <f t="shared" si="52"/>
        <v>0</v>
      </c>
      <c r="BR182" s="209">
        <f t="shared" si="53"/>
        <v>0</v>
      </c>
      <c r="BS182" s="209">
        <f t="shared" si="54"/>
        <v>0</v>
      </c>
      <c r="BT182" s="209">
        <f t="shared" si="55"/>
        <v>0</v>
      </c>
      <c r="BU182" s="209">
        <f t="shared" si="56"/>
        <v>0</v>
      </c>
      <c r="BV182" s="209">
        <f t="shared" si="57"/>
        <v>0</v>
      </c>
      <c r="BW182" s="209">
        <f t="shared" si="58"/>
        <v>0</v>
      </c>
      <c r="BX182" s="209">
        <f t="shared" si="59"/>
        <v>0</v>
      </c>
      <c r="CC182" s="210" t="str">
        <f>IF(B182="","",IF(C182="",IF(Cover!$E$47="Weekly",'STEP 3 EE Comp'!BI187*8,'STEP 3 EE Comp'!BI187*4),IF(Cover!$E$47="Weekly",'STEP 3 EE Comp'!BI187,'STEP 3 EE Comp'!BI187)))</f>
        <v/>
      </c>
      <c r="CD182" s="82" t="str">
        <f t="shared" si="60"/>
        <v/>
      </c>
      <c r="CE182" s="417">
        <f t="shared" si="61"/>
        <v>1</v>
      </c>
      <c r="CF182" s="82" t="str">
        <f t="shared" si="62"/>
        <v>Good</v>
      </c>
      <c r="CG182" s="82">
        <f t="shared" si="63"/>
        <v>0</v>
      </c>
      <c r="CH182" s="234">
        <f t="shared" si="64"/>
        <v>0</v>
      </c>
    </row>
    <row r="183" spans="1:86" s="69" customFormat="1" x14ac:dyDescent="0.3">
      <c r="A183" s="554"/>
      <c r="B183" s="478"/>
      <c r="C183" s="52"/>
      <c r="D183" s="565"/>
      <c r="E183" s="52"/>
      <c r="F183" s="507"/>
      <c r="G183" s="210">
        <f t="shared" si="65"/>
        <v>0</v>
      </c>
      <c r="H183" s="82">
        <f t="shared" si="46"/>
        <v>0</v>
      </c>
      <c r="I183" s="211"/>
      <c r="J183" s="441" t="s">
        <v>21</v>
      </c>
      <c r="K183" s="441" t="s">
        <v>21</v>
      </c>
      <c r="L183" s="441" t="s">
        <v>21</v>
      </c>
      <c r="M183" s="441" t="s">
        <v>21</v>
      </c>
      <c r="N183" s="568" t="s">
        <v>21</v>
      </c>
      <c r="O183" s="211"/>
      <c r="P183" s="212" t="str">
        <f>IF(B183="","",
IF(AND(V183="",W183="",B183&lt;&gt;""),"Employed",
IF(AND(V183&lt;&gt;"",W183="",B183&lt;&gt;""),"Terminated",
IF(AND(V183&lt;&gt;"",W183&lt;&gt;"",B183&lt;&gt;""),IF(W183&lt;Cover!$E$43,"Employed","Furloughed"),
IF(AND(V183="",W183&lt;&gt;"",B183&lt;&gt;""),IF(W183&lt;Cover!$E$43,"Employed","Rehired"))))))</f>
        <v/>
      </c>
      <c r="Q183" s="211"/>
      <c r="R183" s="536"/>
      <c r="S183" s="563"/>
      <c r="T183" s="536"/>
      <c r="U183" s="82">
        <f>IF(Cover!$E$47="Weekly",IF(T183&gt;0,T183,R183*S183),IF(T183&gt;0,T183,R183*S183)/2)</f>
        <v>0</v>
      </c>
      <c r="V183" s="564"/>
      <c r="W183" s="564"/>
      <c r="Y183" s="213" t="str">
        <f>IF($B183="","",IF('Actual Allocation Calc'!$AH$78="A",
IF($P183="Employed",$U183/7*BJ183,
IF(AND($P183="Terminated"),($U183/7*AP183),
IF(AND($P183="Furloughed"),($U183/7*AP183)+($U183/7*AZ183),
IF(AND($P183="Rehired"),($U183/7*AZ183),
IF(AND($P183="Terminated",AP183&gt;0),$U183,
IF($P183="Furloughed",IF(AP183&gt;0,$U183)+IF(AZ183&gt;0,$U183),
IF($P183="Rehired",IF(AZ183&gt;0,$U183)))))))),IF('Actual Allocation Calc'!$AH$78="C",'Actual Allocation Calc'!L183,'Actual Allocation Calc'!U183+IF($P183="Employed",$U183/7*BJ183,
IF(AND($P183="Terminated"),($U183/7*AP183),
IF(AND($P183="Furloughed"),($U183/7*AP183)+($U183/7*AZ183),
IF(AND($P183="Rehired"),($U183/7*AZ183),
IF(AND($P183="Terminated",AP183&gt;0),$U183,
IF($P183="Furloughed",IF(AP183&gt;0,$U183)+IF(AZ183&gt;0,$U183),
IF($P183="Rehired",IF(AZ183&gt;0,$U183))))))))*'Actual Allocation Calc'!$AH$99)))</f>
        <v/>
      </c>
      <c r="Z183" s="210" t="str">
        <f>IF($B183="","",IF('Actual Allocation Calc'!$AI$78="A",
IF($P183="Employed",$U183,
IF(AND($P183="Terminated"),($U183/7*AQ183),
IF(AND($P183="Furloughed"),($U183/7*AQ183)+($U183/7*BA183),
IF(AND($P183="Rehired"),($U183/7*BA183),
IF(AND($P183="Terminated",AQ183&gt;0),$U183,
IF($P183="Furloughed",IF(AQ183&gt;0,$U183)+IF(BA183&gt;0,$U183),
IF($P183="Rehired",IF(BA183&gt;0,$U183)))))))),IF('Actual Allocation Calc'!$AI$78="C",'Actual Allocation Calc'!M183,'Actual Allocation Calc'!V183+IF($P183="Employed",$U183,
IF(AND($P183="Terminated"),($U183/7*AQ183),
IF(AND($P183="Furloughed"),($U183/7*AQ183)+($U183/7*BA183),
IF(AND($P183="Rehired"),($U183/7*BA183),
IF(AND($P183="Terminated",AQ183&gt;0),$U183,
IF($P183="Furloughed",IF(AQ183&gt;0,$U183)+IF(BA183&gt;0,$U183),
IF($P183="Rehired",IF(BA183&gt;0,$U183))))))))*'Actual Allocation Calc'!$AI$99)))</f>
        <v/>
      </c>
      <c r="AA183" s="210" t="str">
        <f>IF($B183="","",IF('Actual Allocation Calc'!$AJ$78="A",
IF($P183="Employed",$U183,
IF(AND($P183="Terminated"),($U183/7*AR183),
IF(AND($P183="Furloughed"),($U183/7*AR183)+($U183/7*BB183),
IF(AND($P183="Rehired"),($U183/7*BB183),
IF(AND($P183="Terminated",AR183&gt;0),$U183,
IF($P183="Furloughed",IF(AR183&gt;0,$U183)+IF(BB183&gt;0,$U183),
IF($P183="Rehired",IF(BB183&gt;0,$U183)))))))),IF('Actual Allocation Calc'!$AJ$78="C",'Actual Allocation Calc'!N183,'Actual Allocation Calc'!W183+IF($P183="Employed",$U183,
IF(AND($P183="Terminated"),($U183/7*AR183),
IF(AND($P183="Furloughed"),($U183/7*AR183)+($U183/7*BB183),
IF(AND($P183="Rehired"),($U183/7*BB183),
IF(AND($P183="Terminated",AR183&gt;0),$U183,
IF($P183="Furloughed",IF(AR183&gt;0,$U183)+IF(BB183&gt;0,$U183),
IF($P183="Rehired",IF(BB183&gt;0,$U183))))))))*'Actual Allocation Calc'!$AJ$99)))</f>
        <v/>
      </c>
      <c r="AB183" s="210" t="str">
        <f>IF($B183="","",IF('Actual Allocation Calc'!$AK$78="A",
IF($P183="Employed",$U183,
IF(AND($P183="Terminated"),($U183/7*AS183),
IF(AND($P183="Furloughed"),($U183/7*AS183)+($U183/7*BC183),
IF(AND($P183="Rehired"),($U183/7*BC183),
IF(AND($P183="Terminated",AS183&gt;0),$U183,
IF($P183="Furloughed",IF(AS183&gt;0,$U183)+IF(BC183&gt;0,$U183),
IF($P183="Rehired",IF(BC183&gt;0,$U183)))))))),IF('Actual Allocation Calc'!$AK$78="C",'Actual Allocation Calc'!O183,'Actual Allocation Calc'!X183+IF($P183="Employed",$U183,
IF(AND($P183="Terminated"),($U183/7*AS183),
IF(AND($P183="Furloughed"),($U183/7*AS183)+($U183/7*BC183),
IF(AND($P183="Rehired"),($U183/7*BC183),
IF(AND($P183="Terminated",AS183&gt;0),$U183,
IF($P183="Furloughed",IF(AS183&gt;0,$U183)+IF(BC183&gt;0,$U183),
IF($P183="Rehired",IF(BC183&gt;0,$U183))))))))*'Actual Allocation Calc'!$AK$99)))</f>
        <v/>
      </c>
      <c r="AC183" s="210" t="str">
        <f>IF($B183="","",IF('Actual Allocation Calc'!$AL$78="A",
IF($P183="Employed",$U183,
IF(AND($P183="Terminated"),($U183/7*AT183),
IF(AND($P183="Furloughed"),($U183/7*AT183)+($U183/7*BD183),
IF(AND($P183="Rehired"),($U183/7*BD183),
IF(AND($P183="Terminated",AT183&gt;0),$U183,
IF($P183="Furloughed",IF(AT183&gt;0,$U183)+IF(BD183&gt;0,$U183),
IF($P183="Rehired",IF(BD183&gt;0,$U183)))))))),IF('Actual Allocation Calc'!$AL$78="C",'Actual Allocation Calc'!P183,'Actual Allocation Calc'!Y183+IF($P183="Employed",$U183,
IF(AND($P183="Terminated"),($U183/7*AT183),
IF(AND($P183="Furloughed"),($U183/7*AT183)+($U183/7*BD183),
IF(AND($P183="Rehired"),($U183/7*BD183),
IF(AND($P183="Terminated",AT183&gt;0),$U183,
IF($P183="Furloughed",IF(AT183&gt;0,$U183)+IF(BD183&gt;0,$U183),
IF($P183="Rehired",IF(BD183&gt;0,$U183))))))))*'Actual Allocation Calc'!$AL$99)))</f>
        <v/>
      </c>
      <c r="AD183" s="210" t="str">
        <f>IF($B183="","",IF('Actual Allocation Calc'!$AM$78="A",
IF($P183="Employed",$U183,
IF(AND($P183="Terminated"),($U183/7*AU183),
IF(AND($P183="Furloughed"),($U183/7*AU183)+($U183/7*BE183),
IF(AND($P183="Rehired"),($U183/7*BE183),
IF(AND($P183="Terminated",AU183&gt;0),$U183,
IF($P183="Furloughed",IF(AU183&gt;0,$U183)+IF(BE183&gt;0,$U183),
IF($P183="Rehired",IF(BE183&gt;0,$U183)))))))),IF('Actual Allocation Calc'!$AM$78="C",'Actual Allocation Calc'!Q183,'Actual Allocation Calc'!Z183+IF($P183="Employed",$U183,
IF(AND($P183="Terminated"),($U183/7*AU183),
IF(AND($P183="Furloughed"),($U183/7*AU183)+($U183/7*BE183),
IF(AND($P183="Rehired"),($U183/7*BE183),
IF(AND($P183="Terminated",AU183&gt;0),$U183,
IF($P183="Furloughed",IF(AU183&gt;0,$U183)+IF(BE183&gt;0,$U183),
IF($P183="Rehired",IF(BE183&gt;0,$U183))))))))*'Actual Allocation Calc'!$AM$99)))</f>
        <v/>
      </c>
      <c r="AE183" s="210" t="str">
        <f>IF($B183="","",IF('Actual Allocation Calc'!$AN$78="A",
IF($P183="Employed",$U183,
IF(AND($P183="Terminated"),($U183/7*AV183),
IF(AND($P183="Furloughed"),($U183/7*AV183)+($U183/7*BF183),
IF(AND($P183="Rehired"),($U183/7*BF183),
IF(AND($P183="Terminated",AV183&gt;0),$U183,
IF($P183="Furloughed",IF(AV183&gt;0,$U183)+IF(BF183&gt;0,$U183),
IF($P183="Rehired",IF(BF183&gt;0,$U183)))))))),IF('Actual Allocation Calc'!$AN$78="C",'Actual Allocation Calc'!R183,'Actual Allocation Calc'!AA183+IF($P183="Employed",$U183,
IF(AND($P183="Terminated"),($U183/7*AV183),
IF(AND($P183="Furloughed"),($U183/7*AV183)+($U183/7*BF183),
IF(AND($P183="Rehired"),($U183/7*BF183),
IF(AND($P183="Terminated",AV183&gt;0),$U183,
IF($P183="Furloughed",IF(AV183&gt;0,$U183)+IF(BF183&gt;0,$U183),
IF($P183="Rehired",IF(BF183&gt;0,$U183))))))))*'Actual Allocation Calc'!$AN$99)))</f>
        <v/>
      </c>
      <c r="AF183" s="210" t="str">
        <f>IF($B183="","",IF('Actual Allocation Calc'!$AO$78="A",
IF($P183="Employed",$U183,
IF(AND($P183="Terminated"),($U183/7*AW183),
IF(AND($P183="Furloughed"),($U183/7*AW183)+($U183/7*BG183),
IF(AND($P183="Rehired"),($U183/7*BG183),
IF(AND($P183="Terminated",AW183&gt;0),$U183,
IF($P183="Furloughed",IF(AW183&gt;0,$U183)+IF(BG183&gt;0,$U183),
IF($P183="Rehired",IF(BG183&gt;0,$U183)))))))),IF('Actual Allocation Calc'!$AO$78="C",'Actual Allocation Calc'!S183,'Actual Allocation Calc'!AB183+IF($P183="Employed",$U183,
IF(AND($P183="Terminated"),($U183/7*AW183),
IF(AND($P183="Furloughed"),($U183/7*AW183)+($U183/7*BG183),
IF(AND($P183="Rehired"),($U183/7*BG183),
IF(AND($P183="Terminated",AW183&gt;0),$U183,
IF($P183="Furloughed",IF(AW183&gt;0,$U183)+IF(BG183&gt;0,$U183),
IF($P183="Rehired",IF(BG183&gt;0,$U183))))))))*'Actual Allocation Calc'!$AO$99)))</f>
        <v/>
      </c>
      <c r="AG183" s="210" t="str">
        <f>IF($B183="","",IF('Actual Allocation Calc'!$AP$78="A",
IF($P183="Employed",$U183/7*BK183,
IF(AND($P183="Terminated"),($U183/7*AX183),
IF(AND($P183="Furloughed"),($U183/7*AX183)+($U183/7*BH183),
IF(AND($P183="Rehired"),($U183/7*BH183),
IF(AND($P183="Terminated",AX183&gt;0),$U183,
IF($P183="Furloughed",IF(AX183&gt;0,$U183)+IF(BH183&gt;0,$U183),
IF($P183="Rehired",IF(BH183&gt;0,$U183)))))))),IF('Actual Allocation Calc'!$AP$78="C",'Actual Allocation Calc'!T183,'Actual Allocation Calc'!AC183+IF($P183="Employed",$U183/7*BK183,
IF(AND($P183="Terminated"),($U183/7*AX183),
IF(AND($P183="Furloughed"),($U183/7*AX183)+($U183/7*BH183),
IF(AND($P183="Rehired"),($U183/7*BH183),
IF(AND($P183="Terminated",AX183&gt;0),$U183,
IF($P183="Furloughed",IF(AX183&gt;0,$U183)+IF(BH183&gt;0,$U183),
IF($P183="Rehired",IF(BH183&gt;0,$U183))))))))*'Actual Allocation Calc'!$AP$99)))</f>
        <v/>
      </c>
      <c r="AH183" s="536"/>
      <c r="AI183" s="82">
        <f t="shared" si="66"/>
        <v>0</v>
      </c>
      <c r="AJ183" s="210">
        <f t="shared" si="48"/>
        <v>0</v>
      </c>
      <c r="AK183" s="397" t="str">
        <f t="shared" si="49"/>
        <v/>
      </c>
      <c r="AM183" s="122"/>
      <c r="AO183" s="214" t="str">
        <f>IFERROR(IF($V183="","",VLOOKUP(V183,'Calendar Calcs'!$B$2:$E1150,4,FALSE)),0)</f>
        <v/>
      </c>
      <c r="AP183" s="69" t="str">
        <f>IF($AO183="","", IF($AO183&lt;AP$23,0,IF($AO183&gt;AP$23,COUNTIFS('Calendar Calcs'!$E$2:$E1150,AP$23),COUNTIFS('Calendar Calcs'!$E$2:$E1150,AP$23,'Calendar Calcs'!$D$2:$D1150,"&lt;="&amp;WEEKDAY($V183)))))</f>
        <v/>
      </c>
      <c r="AQ183" s="69" t="str">
        <f>IF($AO183="","", IF($AO183&lt;AQ$23,0,IF($AO183&gt;AQ$23,COUNTIFS('Calendar Calcs'!$E$2:$E1150,AQ$23),COUNTIFS('Calendar Calcs'!$E$2:$E1150,AQ$23,'Calendar Calcs'!$D$2:$D1150,"&lt;="&amp;WEEKDAY($V183)))))</f>
        <v/>
      </c>
      <c r="AR183" s="69" t="str">
        <f>IF($AO183="","", IF($AO183&lt;AR$23,0,IF($AO183&gt;AR$23,COUNTIFS('Calendar Calcs'!$E$2:$E1150,AR$23),COUNTIFS('Calendar Calcs'!$E$2:$E1150,AR$23,'Calendar Calcs'!$D$2:$D1150,"&lt;="&amp;WEEKDAY($V183)))))</f>
        <v/>
      </c>
      <c r="AS183" s="69" t="str">
        <f>IF($AO183="","", IF($AO183&lt;AS$23,0,IF($AO183&gt;AS$23,COUNTIFS('Calendar Calcs'!$E$2:$E1150,AS$23),COUNTIFS('Calendar Calcs'!$E$2:$E1150,AS$23,'Calendar Calcs'!$D$2:$D1150,"&lt;="&amp;WEEKDAY($V183)))))</f>
        <v/>
      </c>
      <c r="AT183" s="69" t="str">
        <f>IF($AO183="","", IF($AO183&lt;AT$23,0,IF($AO183&gt;AT$23,COUNTIFS('Calendar Calcs'!$E$2:$E1150,AT$23),COUNTIFS('Calendar Calcs'!$E$2:$E1150,AT$23,'Calendar Calcs'!$D$2:$D1150,"&lt;="&amp;WEEKDAY($V183)))))</f>
        <v/>
      </c>
      <c r="AU183" s="69" t="str">
        <f>IF($AO183="","", IF($AO183&lt;AU$23,0,IF($AO183&gt;AU$23,COUNTIFS('Calendar Calcs'!$E$2:$E1150,AU$23),COUNTIFS('Calendar Calcs'!$E$2:$E1150,AU$23,'Calendar Calcs'!$D$2:$D1150,"&lt;="&amp;WEEKDAY($V183)))))</f>
        <v/>
      </c>
      <c r="AV183" s="69" t="str">
        <f>IF($AO183="","", IF($AO183&lt;AV$23,0,IF($AO183&gt;AV$23,COUNTIFS('Calendar Calcs'!$E$2:$E1150,AV$23),COUNTIFS('Calendar Calcs'!$E$2:$E1150,AV$23,'Calendar Calcs'!$D$2:$D1150,"&lt;="&amp;WEEKDAY($V183)))))</f>
        <v/>
      </c>
      <c r="AW183" s="69" t="str">
        <f>IF($AO183="","", IF($AO183&lt;AW$23,0,IF($AO183&gt;AW$23,COUNTIFS('Calendar Calcs'!$E$2:$E1150,AW$23),COUNTIFS('Calendar Calcs'!$E$2:$E1150,AW$23,'Calendar Calcs'!$D$2:$D1150,"&lt;="&amp;WEEKDAY($V183)))))</f>
        <v/>
      </c>
      <c r="AX183" s="69" t="str">
        <f>IF($AO183="","", IF($AO183&lt;AX$23,0,IF($AO183&gt;AX$23,COUNTIFS('Calendar Calcs'!$E$2:$E1150,AX$23),COUNTIFS('Calendar Calcs'!$E$2:$E1150,AX$23,'Calendar Calcs'!$D$2:$D1150,"&lt;="&amp;WEEKDAY($V183)))))</f>
        <v/>
      </c>
      <c r="AY183" s="69" t="str">
        <f>IF($W183="","",VLOOKUP($W183,'Calendar Calcs'!$B$2:$E1150,4,FALSE))</f>
        <v/>
      </c>
      <c r="AZ183" s="69" t="str">
        <f>IF($AY183="","",IF($AY183&gt;AZ$23,0,IF($AY183&lt;AZ$23,COUNTIFS('Calendar Calcs'!$E$2:$E1150,AZ$23),COUNTIFS('Calendar Calcs'!$E$2:$E1150,AZ$23,'Calendar Calcs'!$D$2:$D1150,"&gt;="&amp;WEEKDAY($W183)))))</f>
        <v/>
      </c>
      <c r="BA183" s="69" t="str">
        <f>IF($AY183="","",IF($AY183&gt;BA$23,0,IF($AY183&lt;BA$23,COUNTIFS('Calendar Calcs'!$E$2:$E1150,BA$23),COUNTIFS('Calendar Calcs'!$E$2:$E1150,BA$23,'Calendar Calcs'!$D$2:$D1150,"&gt;="&amp;WEEKDAY($W183)))))</f>
        <v/>
      </c>
      <c r="BB183" s="69" t="str">
        <f>IF($AY183="","",IF($AY183&gt;BB$23,0,IF($AY183&lt;BB$23,COUNTIFS('Calendar Calcs'!$E$2:$E1150,BB$23),COUNTIFS('Calendar Calcs'!$E$2:$E1150,BB$23,'Calendar Calcs'!$D$2:$D1150,"&gt;="&amp;WEEKDAY($W183)))))</f>
        <v/>
      </c>
      <c r="BC183" s="69" t="str">
        <f>IF($AY183="","",IF($AY183&gt;BC$23,0,IF($AY183&lt;BC$23,COUNTIFS('Calendar Calcs'!$E$2:$E1150,BC$23),COUNTIFS('Calendar Calcs'!$E$2:$E1150,BC$23,'Calendar Calcs'!$D$2:$D1150,"&gt;="&amp;WEEKDAY($W183)))))</f>
        <v/>
      </c>
      <c r="BD183" s="69" t="str">
        <f>IF($AY183="","",IF($AY183&gt;BD$23,0,IF($AY183&lt;BD$23,COUNTIFS('Calendar Calcs'!$E$2:$E1150,BD$23),COUNTIFS('Calendar Calcs'!$E$2:$E1150,BD$23,'Calendar Calcs'!$D$2:$D1150,"&gt;="&amp;WEEKDAY($W183)))))</f>
        <v/>
      </c>
      <c r="BE183" s="69" t="str">
        <f>IF($AY183="","",IF($AY183&gt;BE$23,0,IF($AY183&lt;BE$23,COUNTIFS('Calendar Calcs'!$E$2:$E1150,BE$23),COUNTIFS('Calendar Calcs'!$E$2:$E1150,BE$23,'Calendar Calcs'!$D$2:$D1150,"&gt;="&amp;WEEKDAY($W183)))))</f>
        <v/>
      </c>
      <c r="BF183" s="69" t="str">
        <f>IF($AY183="","",IF($AY183&gt;BF$23,0,IF($AY183&lt;BF$23,COUNTIFS('Calendar Calcs'!$E$2:$E1150,BF$23),COUNTIFS('Calendar Calcs'!$E$2:$E1150,BF$23,'Calendar Calcs'!$D$2:$D1150,"&gt;="&amp;WEEKDAY($W183)))))</f>
        <v/>
      </c>
      <c r="BG183" s="69" t="str">
        <f>IF($AY183="","",IF($AY183&gt;BG$23,0,IF($AY183&lt;BG$23,COUNTIFS('Calendar Calcs'!$E$2:$E1150,BG$23),COUNTIFS('Calendar Calcs'!$E$2:$E1150,BG$23,'Calendar Calcs'!$D$2:$D1150,"&gt;="&amp;WEEKDAY($W183)))))</f>
        <v/>
      </c>
      <c r="BH183" s="69">
        <f t="shared" si="50"/>
        <v>6</v>
      </c>
      <c r="BI183" s="69">
        <f>IF(Cover!$E$43="","",VLOOKUP(Cover!$E$43,'Calendar Calcs'!$B$2:$E1150,4,FALSE))</f>
        <v>1</v>
      </c>
      <c r="BJ183" s="69">
        <f>IF($BI183="","", IF($BI183&lt;BJ$23,0,IF($BI183&gt;=BJ$23,COUNTIFS('Calendar Calcs'!$E$2:$E1150,BJ$23),COUNTIFS('Calendar Calcs'!$E$2:$E1150,BJ$23,'Calendar Calcs'!$D$2:$D1150,"&lt;="&amp;WEEKDAY($V183)))))</f>
        <v>1</v>
      </c>
      <c r="BK183" s="69">
        <f t="shared" si="47"/>
        <v>6</v>
      </c>
      <c r="BN183" s="69" t="str">
        <f>IF(T183&gt;0,"FTE",IF(Cover!$E$47="Weekly",IF(S183&gt;29.75,"FTE","PTE"),IF(S183&gt;59.75,"FTE","PTE")))</f>
        <v>PTE</v>
      </c>
      <c r="BO183" s="69">
        <f>IF(BN183="FTE",30,IF(Cover!$E$47="Weekly",'STEP 2 EE Data'!S183,'STEP 2 EE Data'!S183/2))</f>
        <v>0</v>
      </c>
      <c r="BP183" s="209">
        <f t="shared" si="51"/>
        <v>0</v>
      </c>
      <c r="BQ183" s="209">
        <f t="shared" si="52"/>
        <v>0</v>
      </c>
      <c r="BR183" s="209">
        <f t="shared" si="53"/>
        <v>0</v>
      </c>
      <c r="BS183" s="209">
        <f t="shared" si="54"/>
        <v>0</v>
      </c>
      <c r="BT183" s="209">
        <f t="shared" si="55"/>
        <v>0</v>
      </c>
      <c r="BU183" s="209">
        <f t="shared" si="56"/>
        <v>0</v>
      </c>
      <c r="BV183" s="209">
        <f t="shared" si="57"/>
        <v>0</v>
      </c>
      <c r="BW183" s="209">
        <f t="shared" si="58"/>
        <v>0</v>
      </c>
      <c r="BX183" s="209">
        <f t="shared" si="59"/>
        <v>0</v>
      </c>
      <c r="CC183" s="210" t="str">
        <f>IF(B183="","",IF(C183="",IF(Cover!$E$47="Weekly",'STEP 3 EE Comp'!BI188*8,'STEP 3 EE Comp'!BI188*4),IF(Cover!$E$47="Weekly",'STEP 3 EE Comp'!BI188,'STEP 3 EE Comp'!BI188)))</f>
        <v/>
      </c>
      <c r="CD183" s="82" t="str">
        <f t="shared" si="60"/>
        <v/>
      </c>
      <c r="CE183" s="417">
        <f t="shared" si="61"/>
        <v>1</v>
      </c>
      <c r="CF183" s="82" t="str">
        <f t="shared" si="62"/>
        <v>Good</v>
      </c>
      <c r="CG183" s="82">
        <f t="shared" si="63"/>
        <v>0</v>
      </c>
      <c r="CH183" s="234">
        <f t="shared" si="64"/>
        <v>0</v>
      </c>
    </row>
    <row r="184" spans="1:86" s="69" customFormat="1" x14ac:dyDescent="0.3">
      <c r="A184" s="530"/>
      <c r="B184" s="477"/>
      <c r="C184" s="52"/>
      <c r="D184" s="565"/>
      <c r="E184" s="52"/>
      <c r="F184" s="507"/>
      <c r="G184" s="210">
        <f t="shared" si="65"/>
        <v>0</v>
      </c>
      <c r="H184" s="82">
        <f t="shared" si="46"/>
        <v>0</v>
      </c>
      <c r="I184" s="211"/>
      <c r="J184" s="441" t="s">
        <v>21</v>
      </c>
      <c r="K184" s="441" t="s">
        <v>21</v>
      </c>
      <c r="L184" s="441" t="s">
        <v>21</v>
      </c>
      <c r="M184" s="441" t="s">
        <v>21</v>
      </c>
      <c r="N184" s="568" t="s">
        <v>21</v>
      </c>
      <c r="O184" s="211"/>
      <c r="P184" s="212" t="str">
        <f>IF(B184="","",
IF(AND(V184="",W184="",B184&lt;&gt;""),"Employed",
IF(AND(V184&lt;&gt;"",W184="",B184&lt;&gt;""),"Terminated",
IF(AND(V184&lt;&gt;"",W184&lt;&gt;"",B184&lt;&gt;""),IF(W184&lt;Cover!$E$43,"Employed","Furloughed"),
IF(AND(V184="",W184&lt;&gt;"",B184&lt;&gt;""),IF(W184&lt;Cover!$E$43,"Employed","Rehired"))))))</f>
        <v/>
      </c>
      <c r="Q184" s="211"/>
      <c r="R184" s="536"/>
      <c r="S184" s="563"/>
      <c r="T184" s="536"/>
      <c r="U184" s="82">
        <f>IF(Cover!$E$47="Weekly",IF(T184&gt;0,T184,R184*S184),IF(T184&gt;0,T184,R184*S184)/2)</f>
        <v>0</v>
      </c>
      <c r="V184" s="564"/>
      <c r="W184" s="564"/>
      <c r="Y184" s="213" t="str">
        <f>IF($B184="","",IF('Actual Allocation Calc'!$AH$78="A",
IF($P184="Employed",$U184/7*BJ184,
IF(AND($P184="Terminated"),($U184/7*AP184),
IF(AND($P184="Furloughed"),($U184/7*AP184)+($U184/7*AZ184),
IF(AND($P184="Rehired"),($U184/7*AZ184),
IF(AND($P184="Terminated",AP184&gt;0),$U184,
IF($P184="Furloughed",IF(AP184&gt;0,$U184)+IF(AZ184&gt;0,$U184),
IF($P184="Rehired",IF(AZ184&gt;0,$U184)))))))),IF('Actual Allocation Calc'!$AH$78="C",'Actual Allocation Calc'!L184,'Actual Allocation Calc'!U184+IF($P184="Employed",$U184/7*BJ184,
IF(AND($P184="Terminated"),($U184/7*AP184),
IF(AND($P184="Furloughed"),($U184/7*AP184)+($U184/7*AZ184),
IF(AND($P184="Rehired"),($U184/7*AZ184),
IF(AND($P184="Terminated",AP184&gt;0),$U184,
IF($P184="Furloughed",IF(AP184&gt;0,$U184)+IF(AZ184&gt;0,$U184),
IF($P184="Rehired",IF(AZ184&gt;0,$U184))))))))*'Actual Allocation Calc'!$AH$99)))</f>
        <v/>
      </c>
      <c r="Z184" s="210" t="str">
        <f>IF($B184="","",IF('Actual Allocation Calc'!$AI$78="A",
IF($P184="Employed",$U184,
IF(AND($P184="Terminated"),($U184/7*AQ184),
IF(AND($P184="Furloughed"),($U184/7*AQ184)+($U184/7*BA184),
IF(AND($P184="Rehired"),($U184/7*BA184),
IF(AND($P184="Terminated",AQ184&gt;0),$U184,
IF($P184="Furloughed",IF(AQ184&gt;0,$U184)+IF(BA184&gt;0,$U184),
IF($P184="Rehired",IF(BA184&gt;0,$U184)))))))),IF('Actual Allocation Calc'!$AI$78="C",'Actual Allocation Calc'!M184,'Actual Allocation Calc'!V184+IF($P184="Employed",$U184,
IF(AND($P184="Terminated"),($U184/7*AQ184),
IF(AND($P184="Furloughed"),($U184/7*AQ184)+($U184/7*BA184),
IF(AND($P184="Rehired"),($U184/7*BA184),
IF(AND($P184="Terminated",AQ184&gt;0),$U184,
IF($P184="Furloughed",IF(AQ184&gt;0,$U184)+IF(BA184&gt;0,$U184),
IF($P184="Rehired",IF(BA184&gt;0,$U184))))))))*'Actual Allocation Calc'!$AI$99)))</f>
        <v/>
      </c>
      <c r="AA184" s="210" t="str">
        <f>IF($B184="","",IF('Actual Allocation Calc'!$AJ$78="A",
IF($P184="Employed",$U184,
IF(AND($P184="Terminated"),($U184/7*AR184),
IF(AND($P184="Furloughed"),($U184/7*AR184)+($U184/7*BB184),
IF(AND($P184="Rehired"),($U184/7*BB184),
IF(AND($P184="Terminated",AR184&gt;0),$U184,
IF($P184="Furloughed",IF(AR184&gt;0,$U184)+IF(BB184&gt;0,$U184),
IF($P184="Rehired",IF(BB184&gt;0,$U184)))))))),IF('Actual Allocation Calc'!$AJ$78="C",'Actual Allocation Calc'!N184,'Actual Allocation Calc'!W184+IF($P184="Employed",$U184,
IF(AND($P184="Terminated"),($U184/7*AR184),
IF(AND($P184="Furloughed"),($U184/7*AR184)+($U184/7*BB184),
IF(AND($P184="Rehired"),($U184/7*BB184),
IF(AND($P184="Terminated",AR184&gt;0),$U184,
IF($P184="Furloughed",IF(AR184&gt;0,$U184)+IF(BB184&gt;0,$U184),
IF($P184="Rehired",IF(BB184&gt;0,$U184))))))))*'Actual Allocation Calc'!$AJ$99)))</f>
        <v/>
      </c>
      <c r="AB184" s="210" t="str">
        <f>IF($B184="","",IF('Actual Allocation Calc'!$AK$78="A",
IF($P184="Employed",$U184,
IF(AND($P184="Terminated"),($U184/7*AS184),
IF(AND($P184="Furloughed"),($U184/7*AS184)+($U184/7*BC184),
IF(AND($P184="Rehired"),($U184/7*BC184),
IF(AND($P184="Terminated",AS184&gt;0),$U184,
IF($P184="Furloughed",IF(AS184&gt;0,$U184)+IF(BC184&gt;0,$U184),
IF($P184="Rehired",IF(BC184&gt;0,$U184)))))))),IF('Actual Allocation Calc'!$AK$78="C",'Actual Allocation Calc'!O184,'Actual Allocation Calc'!X184+IF($P184="Employed",$U184,
IF(AND($P184="Terminated"),($U184/7*AS184),
IF(AND($P184="Furloughed"),($U184/7*AS184)+($U184/7*BC184),
IF(AND($P184="Rehired"),($U184/7*BC184),
IF(AND($P184="Terminated",AS184&gt;0),$U184,
IF($P184="Furloughed",IF(AS184&gt;0,$U184)+IF(BC184&gt;0,$U184),
IF($P184="Rehired",IF(BC184&gt;0,$U184))))))))*'Actual Allocation Calc'!$AK$99)))</f>
        <v/>
      </c>
      <c r="AC184" s="210" t="str">
        <f>IF($B184="","",IF('Actual Allocation Calc'!$AL$78="A",
IF($P184="Employed",$U184,
IF(AND($P184="Terminated"),($U184/7*AT184),
IF(AND($P184="Furloughed"),($U184/7*AT184)+($U184/7*BD184),
IF(AND($P184="Rehired"),($U184/7*BD184),
IF(AND($P184="Terminated",AT184&gt;0),$U184,
IF($P184="Furloughed",IF(AT184&gt;0,$U184)+IF(BD184&gt;0,$U184),
IF($P184="Rehired",IF(BD184&gt;0,$U184)))))))),IF('Actual Allocation Calc'!$AL$78="C",'Actual Allocation Calc'!P184,'Actual Allocation Calc'!Y184+IF($P184="Employed",$U184,
IF(AND($P184="Terminated"),($U184/7*AT184),
IF(AND($P184="Furloughed"),($U184/7*AT184)+($U184/7*BD184),
IF(AND($P184="Rehired"),($U184/7*BD184),
IF(AND($P184="Terminated",AT184&gt;0),$U184,
IF($P184="Furloughed",IF(AT184&gt;0,$U184)+IF(BD184&gt;0,$U184),
IF($P184="Rehired",IF(BD184&gt;0,$U184))))))))*'Actual Allocation Calc'!$AL$99)))</f>
        <v/>
      </c>
      <c r="AD184" s="210" t="str">
        <f>IF($B184="","",IF('Actual Allocation Calc'!$AM$78="A",
IF($P184="Employed",$U184,
IF(AND($P184="Terminated"),($U184/7*AU184),
IF(AND($P184="Furloughed"),($U184/7*AU184)+($U184/7*BE184),
IF(AND($P184="Rehired"),($U184/7*BE184),
IF(AND($P184="Terminated",AU184&gt;0),$U184,
IF($P184="Furloughed",IF(AU184&gt;0,$U184)+IF(BE184&gt;0,$U184),
IF($P184="Rehired",IF(BE184&gt;0,$U184)))))))),IF('Actual Allocation Calc'!$AM$78="C",'Actual Allocation Calc'!Q184,'Actual Allocation Calc'!Z184+IF($P184="Employed",$U184,
IF(AND($P184="Terminated"),($U184/7*AU184),
IF(AND($P184="Furloughed"),($U184/7*AU184)+($U184/7*BE184),
IF(AND($P184="Rehired"),($U184/7*BE184),
IF(AND($P184="Terminated",AU184&gt;0),$U184,
IF($P184="Furloughed",IF(AU184&gt;0,$U184)+IF(BE184&gt;0,$U184),
IF($P184="Rehired",IF(BE184&gt;0,$U184))))))))*'Actual Allocation Calc'!$AM$99)))</f>
        <v/>
      </c>
      <c r="AE184" s="210" t="str">
        <f>IF($B184="","",IF('Actual Allocation Calc'!$AN$78="A",
IF($P184="Employed",$U184,
IF(AND($P184="Terminated"),($U184/7*AV184),
IF(AND($P184="Furloughed"),($U184/7*AV184)+($U184/7*BF184),
IF(AND($P184="Rehired"),($U184/7*BF184),
IF(AND($P184="Terminated",AV184&gt;0),$U184,
IF($P184="Furloughed",IF(AV184&gt;0,$U184)+IF(BF184&gt;0,$U184),
IF($P184="Rehired",IF(BF184&gt;0,$U184)))))))),IF('Actual Allocation Calc'!$AN$78="C",'Actual Allocation Calc'!R184,'Actual Allocation Calc'!AA184+IF($P184="Employed",$U184,
IF(AND($P184="Terminated"),($U184/7*AV184),
IF(AND($P184="Furloughed"),($U184/7*AV184)+($U184/7*BF184),
IF(AND($P184="Rehired"),($U184/7*BF184),
IF(AND($P184="Terminated",AV184&gt;0),$U184,
IF($P184="Furloughed",IF(AV184&gt;0,$U184)+IF(BF184&gt;0,$U184),
IF($P184="Rehired",IF(BF184&gt;0,$U184))))))))*'Actual Allocation Calc'!$AN$99)))</f>
        <v/>
      </c>
      <c r="AF184" s="210" t="str">
        <f>IF($B184="","",IF('Actual Allocation Calc'!$AO$78="A",
IF($P184="Employed",$U184,
IF(AND($P184="Terminated"),($U184/7*AW184),
IF(AND($P184="Furloughed"),($U184/7*AW184)+($U184/7*BG184),
IF(AND($P184="Rehired"),($U184/7*BG184),
IF(AND($P184="Terminated",AW184&gt;0),$U184,
IF($P184="Furloughed",IF(AW184&gt;0,$U184)+IF(BG184&gt;0,$U184),
IF($P184="Rehired",IF(BG184&gt;0,$U184)))))))),IF('Actual Allocation Calc'!$AO$78="C",'Actual Allocation Calc'!S184,'Actual Allocation Calc'!AB184+IF($P184="Employed",$U184,
IF(AND($P184="Terminated"),($U184/7*AW184),
IF(AND($P184="Furloughed"),($U184/7*AW184)+($U184/7*BG184),
IF(AND($P184="Rehired"),($U184/7*BG184),
IF(AND($P184="Terminated",AW184&gt;0),$U184,
IF($P184="Furloughed",IF(AW184&gt;0,$U184)+IF(BG184&gt;0,$U184),
IF($P184="Rehired",IF(BG184&gt;0,$U184))))))))*'Actual Allocation Calc'!$AO$99)))</f>
        <v/>
      </c>
      <c r="AG184" s="210" t="str">
        <f>IF($B184="","",IF('Actual Allocation Calc'!$AP$78="A",
IF($P184="Employed",$U184/7*BK184,
IF(AND($P184="Terminated"),($U184/7*AX184),
IF(AND($P184="Furloughed"),($U184/7*AX184)+($U184/7*BH184),
IF(AND($P184="Rehired"),($U184/7*BH184),
IF(AND($P184="Terminated",AX184&gt;0),$U184,
IF($P184="Furloughed",IF(AX184&gt;0,$U184)+IF(BH184&gt;0,$U184),
IF($P184="Rehired",IF(BH184&gt;0,$U184)))))))),IF('Actual Allocation Calc'!$AP$78="C",'Actual Allocation Calc'!T184,'Actual Allocation Calc'!AC184+IF($P184="Employed",$U184/7*BK184,
IF(AND($P184="Terminated"),($U184/7*AX184),
IF(AND($P184="Furloughed"),($U184/7*AX184)+($U184/7*BH184),
IF(AND($P184="Rehired"),($U184/7*BH184),
IF(AND($P184="Terminated",AX184&gt;0),$U184,
IF($P184="Furloughed",IF(AX184&gt;0,$U184)+IF(BH184&gt;0,$U184),
IF($P184="Rehired",IF(BH184&gt;0,$U184))))))))*'Actual Allocation Calc'!$AP$99)))</f>
        <v/>
      </c>
      <c r="AH184" s="536"/>
      <c r="AI184" s="82">
        <f t="shared" si="66"/>
        <v>0</v>
      </c>
      <c r="AJ184" s="210">
        <f t="shared" si="48"/>
        <v>0</v>
      </c>
      <c r="AK184" s="397" t="str">
        <f t="shared" si="49"/>
        <v/>
      </c>
      <c r="AM184" s="122"/>
      <c r="AO184" s="214" t="str">
        <f>IFERROR(IF($V184="","",VLOOKUP(V184,'Calendar Calcs'!$B$2:$E1151,4,FALSE)),0)</f>
        <v/>
      </c>
      <c r="AP184" s="69" t="str">
        <f>IF($AO184="","", IF($AO184&lt;AP$23,0,IF($AO184&gt;AP$23,COUNTIFS('Calendar Calcs'!$E$2:$E1151,AP$23),COUNTIFS('Calendar Calcs'!$E$2:$E1151,AP$23,'Calendar Calcs'!$D$2:$D1151,"&lt;="&amp;WEEKDAY($V184)))))</f>
        <v/>
      </c>
      <c r="AQ184" s="69" t="str">
        <f>IF($AO184="","", IF($AO184&lt;AQ$23,0,IF($AO184&gt;AQ$23,COUNTIFS('Calendar Calcs'!$E$2:$E1151,AQ$23),COUNTIFS('Calendar Calcs'!$E$2:$E1151,AQ$23,'Calendar Calcs'!$D$2:$D1151,"&lt;="&amp;WEEKDAY($V184)))))</f>
        <v/>
      </c>
      <c r="AR184" s="69" t="str">
        <f>IF($AO184="","", IF($AO184&lt;AR$23,0,IF($AO184&gt;AR$23,COUNTIFS('Calendar Calcs'!$E$2:$E1151,AR$23),COUNTIFS('Calendar Calcs'!$E$2:$E1151,AR$23,'Calendar Calcs'!$D$2:$D1151,"&lt;="&amp;WEEKDAY($V184)))))</f>
        <v/>
      </c>
      <c r="AS184" s="69" t="str">
        <f>IF($AO184="","", IF($AO184&lt;AS$23,0,IF($AO184&gt;AS$23,COUNTIFS('Calendar Calcs'!$E$2:$E1151,AS$23),COUNTIFS('Calendar Calcs'!$E$2:$E1151,AS$23,'Calendar Calcs'!$D$2:$D1151,"&lt;="&amp;WEEKDAY($V184)))))</f>
        <v/>
      </c>
      <c r="AT184" s="69" t="str">
        <f>IF($AO184="","", IF($AO184&lt;AT$23,0,IF($AO184&gt;AT$23,COUNTIFS('Calendar Calcs'!$E$2:$E1151,AT$23),COUNTIFS('Calendar Calcs'!$E$2:$E1151,AT$23,'Calendar Calcs'!$D$2:$D1151,"&lt;="&amp;WEEKDAY($V184)))))</f>
        <v/>
      </c>
      <c r="AU184" s="69" t="str">
        <f>IF($AO184="","", IF($AO184&lt;AU$23,0,IF($AO184&gt;AU$23,COUNTIFS('Calendar Calcs'!$E$2:$E1151,AU$23),COUNTIFS('Calendar Calcs'!$E$2:$E1151,AU$23,'Calendar Calcs'!$D$2:$D1151,"&lt;="&amp;WEEKDAY($V184)))))</f>
        <v/>
      </c>
      <c r="AV184" s="69" t="str">
        <f>IF($AO184="","", IF($AO184&lt;AV$23,0,IF($AO184&gt;AV$23,COUNTIFS('Calendar Calcs'!$E$2:$E1151,AV$23),COUNTIFS('Calendar Calcs'!$E$2:$E1151,AV$23,'Calendar Calcs'!$D$2:$D1151,"&lt;="&amp;WEEKDAY($V184)))))</f>
        <v/>
      </c>
      <c r="AW184" s="69" t="str">
        <f>IF($AO184="","", IF($AO184&lt;AW$23,0,IF($AO184&gt;AW$23,COUNTIFS('Calendar Calcs'!$E$2:$E1151,AW$23),COUNTIFS('Calendar Calcs'!$E$2:$E1151,AW$23,'Calendar Calcs'!$D$2:$D1151,"&lt;="&amp;WEEKDAY($V184)))))</f>
        <v/>
      </c>
      <c r="AX184" s="69" t="str">
        <f>IF($AO184="","", IF($AO184&lt;AX$23,0,IF($AO184&gt;AX$23,COUNTIFS('Calendar Calcs'!$E$2:$E1151,AX$23),COUNTIFS('Calendar Calcs'!$E$2:$E1151,AX$23,'Calendar Calcs'!$D$2:$D1151,"&lt;="&amp;WEEKDAY($V184)))))</f>
        <v/>
      </c>
      <c r="AY184" s="69" t="str">
        <f>IF($W184="","",VLOOKUP($W184,'Calendar Calcs'!$B$2:$E1151,4,FALSE))</f>
        <v/>
      </c>
      <c r="AZ184" s="69" t="str">
        <f>IF($AY184="","",IF($AY184&gt;AZ$23,0,IF($AY184&lt;AZ$23,COUNTIFS('Calendar Calcs'!$E$2:$E1151,AZ$23),COUNTIFS('Calendar Calcs'!$E$2:$E1151,AZ$23,'Calendar Calcs'!$D$2:$D1151,"&gt;="&amp;WEEKDAY($W184)))))</f>
        <v/>
      </c>
      <c r="BA184" s="69" t="str">
        <f>IF($AY184="","",IF($AY184&gt;BA$23,0,IF($AY184&lt;BA$23,COUNTIFS('Calendar Calcs'!$E$2:$E1151,BA$23),COUNTIFS('Calendar Calcs'!$E$2:$E1151,BA$23,'Calendar Calcs'!$D$2:$D1151,"&gt;="&amp;WEEKDAY($W184)))))</f>
        <v/>
      </c>
      <c r="BB184" s="69" t="str">
        <f>IF($AY184="","",IF($AY184&gt;BB$23,0,IF($AY184&lt;BB$23,COUNTIFS('Calendar Calcs'!$E$2:$E1151,BB$23),COUNTIFS('Calendar Calcs'!$E$2:$E1151,BB$23,'Calendar Calcs'!$D$2:$D1151,"&gt;="&amp;WEEKDAY($W184)))))</f>
        <v/>
      </c>
      <c r="BC184" s="69" t="str">
        <f>IF($AY184="","",IF($AY184&gt;BC$23,0,IF($AY184&lt;BC$23,COUNTIFS('Calendar Calcs'!$E$2:$E1151,BC$23),COUNTIFS('Calendar Calcs'!$E$2:$E1151,BC$23,'Calendar Calcs'!$D$2:$D1151,"&gt;="&amp;WEEKDAY($W184)))))</f>
        <v/>
      </c>
      <c r="BD184" s="69" t="str">
        <f>IF($AY184="","",IF($AY184&gt;BD$23,0,IF($AY184&lt;BD$23,COUNTIFS('Calendar Calcs'!$E$2:$E1151,BD$23),COUNTIFS('Calendar Calcs'!$E$2:$E1151,BD$23,'Calendar Calcs'!$D$2:$D1151,"&gt;="&amp;WEEKDAY($W184)))))</f>
        <v/>
      </c>
      <c r="BE184" s="69" t="str">
        <f>IF($AY184="","",IF($AY184&gt;BE$23,0,IF($AY184&lt;BE$23,COUNTIFS('Calendar Calcs'!$E$2:$E1151,BE$23),COUNTIFS('Calendar Calcs'!$E$2:$E1151,BE$23,'Calendar Calcs'!$D$2:$D1151,"&gt;="&amp;WEEKDAY($W184)))))</f>
        <v/>
      </c>
      <c r="BF184" s="69" t="str">
        <f>IF($AY184="","",IF($AY184&gt;BF$23,0,IF($AY184&lt;BF$23,COUNTIFS('Calendar Calcs'!$E$2:$E1151,BF$23),COUNTIFS('Calendar Calcs'!$E$2:$E1151,BF$23,'Calendar Calcs'!$D$2:$D1151,"&gt;="&amp;WEEKDAY($W184)))))</f>
        <v/>
      </c>
      <c r="BG184" s="69" t="str">
        <f>IF($AY184="","",IF($AY184&gt;BG$23,0,IF($AY184&lt;BG$23,COUNTIFS('Calendar Calcs'!$E$2:$E1151,BG$23),COUNTIFS('Calendar Calcs'!$E$2:$E1151,BG$23,'Calendar Calcs'!$D$2:$D1151,"&gt;="&amp;WEEKDAY($W184)))))</f>
        <v/>
      </c>
      <c r="BH184" s="69">
        <f t="shared" si="50"/>
        <v>6</v>
      </c>
      <c r="BI184" s="69">
        <f>IF(Cover!$E$43="","",VLOOKUP(Cover!$E$43,'Calendar Calcs'!$B$2:$E1151,4,FALSE))</f>
        <v>1</v>
      </c>
      <c r="BJ184" s="69">
        <f>IF($BI184="","", IF($BI184&lt;BJ$23,0,IF($BI184&gt;=BJ$23,COUNTIFS('Calendar Calcs'!$E$2:$E1151,BJ$23),COUNTIFS('Calendar Calcs'!$E$2:$E1151,BJ$23,'Calendar Calcs'!$D$2:$D1151,"&lt;="&amp;WEEKDAY($V184)))))</f>
        <v>1</v>
      </c>
      <c r="BK184" s="69">
        <f t="shared" si="47"/>
        <v>6</v>
      </c>
      <c r="BN184" s="69" t="str">
        <f>IF(T184&gt;0,"FTE",IF(Cover!$E$47="Weekly",IF(S184&gt;29.75,"FTE","PTE"),IF(S184&gt;59.75,"FTE","PTE")))</f>
        <v>PTE</v>
      </c>
      <c r="BO184" s="69">
        <f>IF(BN184="FTE",30,IF(Cover!$E$47="Weekly",'STEP 2 EE Data'!S184,'STEP 2 EE Data'!S184/2))</f>
        <v>0</v>
      </c>
      <c r="BP184" s="209">
        <f t="shared" si="51"/>
        <v>0</v>
      </c>
      <c r="BQ184" s="209">
        <f t="shared" si="52"/>
        <v>0</v>
      </c>
      <c r="BR184" s="209">
        <f t="shared" si="53"/>
        <v>0</v>
      </c>
      <c r="BS184" s="209">
        <f t="shared" si="54"/>
        <v>0</v>
      </c>
      <c r="BT184" s="209">
        <f t="shared" si="55"/>
        <v>0</v>
      </c>
      <c r="BU184" s="209">
        <f t="shared" si="56"/>
        <v>0</v>
      </c>
      <c r="BV184" s="209">
        <f t="shared" si="57"/>
        <v>0</v>
      </c>
      <c r="BW184" s="209">
        <f t="shared" si="58"/>
        <v>0</v>
      </c>
      <c r="BX184" s="209">
        <f t="shared" si="59"/>
        <v>0</v>
      </c>
      <c r="CC184" s="210" t="str">
        <f>IF(B184="","",IF(C184="",IF(Cover!$E$47="Weekly",'STEP 3 EE Comp'!BI189*8,'STEP 3 EE Comp'!BI189*4),IF(Cover!$E$47="Weekly",'STEP 3 EE Comp'!BI189,'STEP 3 EE Comp'!BI189)))</f>
        <v/>
      </c>
      <c r="CD184" s="82" t="str">
        <f t="shared" si="60"/>
        <v/>
      </c>
      <c r="CE184" s="417">
        <f t="shared" si="61"/>
        <v>1</v>
      </c>
      <c r="CF184" s="82" t="str">
        <f t="shared" si="62"/>
        <v>Good</v>
      </c>
      <c r="CG184" s="82">
        <f t="shared" si="63"/>
        <v>0</v>
      </c>
      <c r="CH184" s="234">
        <f t="shared" si="64"/>
        <v>0</v>
      </c>
    </row>
    <row r="185" spans="1:86" s="69" customFormat="1" x14ac:dyDescent="0.3">
      <c r="A185" s="530"/>
      <c r="B185" s="477"/>
      <c r="C185" s="52"/>
      <c r="D185" s="565"/>
      <c r="E185" s="52"/>
      <c r="F185" s="507"/>
      <c r="G185" s="210">
        <f t="shared" si="65"/>
        <v>0</v>
      </c>
      <c r="H185" s="82">
        <f t="shared" si="46"/>
        <v>0</v>
      </c>
      <c r="I185" s="211"/>
      <c r="J185" s="441" t="s">
        <v>21</v>
      </c>
      <c r="K185" s="441" t="s">
        <v>21</v>
      </c>
      <c r="L185" s="441" t="s">
        <v>21</v>
      </c>
      <c r="M185" s="441" t="s">
        <v>21</v>
      </c>
      <c r="N185" s="568" t="s">
        <v>21</v>
      </c>
      <c r="O185" s="211"/>
      <c r="P185" s="212" t="str">
        <f>IF(B185="","",
IF(AND(V185="",W185="",B185&lt;&gt;""),"Employed",
IF(AND(V185&lt;&gt;"",W185="",B185&lt;&gt;""),"Terminated",
IF(AND(V185&lt;&gt;"",W185&lt;&gt;"",B185&lt;&gt;""),IF(W185&lt;Cover!$E$43,"Employed","Furloughed"),
IF(AND(V185="",W185&lt;&gt;"",B185&lt;&gt;""),IF(W185&lt;Cover!$E$43,"Employed","Rehired"))))))</f>
        <v/>
      </c>
      <c r="Q185" s="211"/>
      <c r="R185" s="536"/>
      <c r="S185" s="563"/>
      <c r="T185" s="536"/>
      <c r="U185" s="82">
        <f>IF(Cover!$E$47="Weekly",IF(T185&gt;0,T185,R185*S185),IF(T185&gt;0,T185,R185*S185)/2)</f>
        <v>0</v>
      </c>
      <c r="V185" s="564"/>
      <c r="W185" s="564"/>
      <c r="Y185" s="213" t="str">
        <f>IF($B185="","",IF('Actual Allocation Calc'!$AH$78="A",
IF($P185="Employed",$U185/7*BJ185,
IF(AND($P185="Terminated"),($U185/7*AP185),
IF(AND($P185="Furloughed"),($U185/7*AP185)+($U185/7*AZ185),
IF(AND($P185="Rehired"),($U185/7*AZ185),
IF(AND($P185="Terminated",AP185&gt;0),$U185,
IF($P185="Furloughed",IF(AP185&gt;0,$U185)+IF(AZ185&gt;0,$U185),
IF($P185="Rehired",IF(AZ185&gt;0,$U185)))))))),IF('Actual Allocation Calc'!$AH$78="C",'Actual Allocation Calc'!L185,'Actual Allocation Calc'!U185+IF($P185="Employed",$U185/7*BJ185,
IF(AND($P185="Terminated"),($U185/7*AP185),
IF(AND($P185="Furloughed"),($U185/7*AP185)+($U185/7*AZ185),
IF(AND($P185="Rehired"),($U185/7*AZ185),
IF(AND($P185="Terminated",AP185&gt;0),$U185,
IF($P185="Furloughed",IF(AP185&gt;0,$U185)+IF(AZ185&gt;0,$U185),
IF($P185="Rehired",IF(AZ185&gt;0,$U185))))))))*'Actual Allocation Calc'!$AH$99)))</f>
        <v/>
      </c>
      <c r="Z185" s="210" t="str">
        <f>IF($B185="","",IF('Actual Allocation Calc'!$AI$78="A",
IF($P185="Employed",$U185,
IF(AND($P185="Terminated"),($U185/7*AQ185),
IF(AND($P185="Furloughed"),($U185/7*AQ185)+($U185/7*BA185),
IF(AND($P185="Rehired"),($U185/7*BA185),
IF(AND($P185="Terminated",AQ185&gt;0),$U185,
IF($P185="Furloughed",IF(AQ185&gt;0,$U185)+IF(BA185&gt;0,$U185),
IF($P185="Rehired",IF(BA185&gt;0,$U185)))))))),IF('Actual Allocation Calc'!$AI$78="C",'Actual Allocation Calc'!M185,'Actual Allocation Calc'!V185+IF($P185="Employed",$U185,
IF(AND($P185="Terminated"),($U185/7*AQ185),
IF(AND($P185="Furloughed"),($U185/7*AQ185)+($U185/7*BA185),
IF(AND($P185="Rehired"),($U185/7*BA185),
IF(AND($P185="Terminated",AQ185&gt;0),$U185,
IF($P185="Furloughed",IF(AQ185&gt;0,$U185)+IF(BA185&gt;0,$U185),
IF($P185="Rehired",IF(BA185&gt;0,$U185))))))))*'Actual Allocation Calc'!$AI$99)))</f>
        <v/>
      </c>
      <c r="AA185" s="210" t="str">
        <f>IF($B185="","",IF('Actual Allocation Calc'!$AJ$78="A",
IF($P185="Employed",$U185,
IF(AND($P185="Terminated"),($U185/7*AR185),
IF(AND($P185="Furloughed"),($U185/7*AR185)+($U185/7*BB185),
IF(AND($P185="Rehired"),($U185/7*BB185),
IF(AND($P185="Terminated",AR185&gt;0),$U185,
IF($P185="Furloughed",IF(AR185&gt;0,$U185)+IF(BB185&gt;0,$U185),
IF($P185="Rehired",IF(BB185&gt;0,$U185)))))))),IF('Actual Allocation Calc'!$AJ$78="C",'Actual Allocation Calc'!N185,'Actual Allocation Calc'!W185+IF($P185="Employed",$U185,
IF(AND($P185="Terminated"),($U185/7*AR185),
IF(AND($P185="Furloughed"),($U185/7*AR185)+($U185/7*BB185),
IF(AND($P185="Rehired"),($U185/7*BB185),
IF(AND($P185="Terminated",AR185&gt;0),$U185,
IF($P185="Furloughed",IF(AR185&gt;0,$U185)+IF(BB185&gt;0,$U185),
IF($P185="Rehired",IF(BB185&gt;0,$U185))))))))*'Actual Allocation Calc'!$AJ$99)))</f>
        <v/>
      </c>
      <c r="AB185" s="210" t="str">
        <f>IF($B185="","",IF('Actual Allocation Calc'!$AK$78="A",
IF($P185="Employed",$U185,
IF(AND($P185="Terminated"),($U185/7*AS185),
IF(AND($P185="Furloughed"),($U185/7*AS185)+($U185/7*BC185),
IF(AND($P185="Rehired"),($U185/7*BC185),
IF(AND($P185="Terminated",AS185&gt;0),$U185,
IF($P185="Furloughed",IF(AS185&gt;0,$U185)+IF(BC185&gt;0,$U185),
IF($P185="Rehired",IF(BC185&gt;0,$U185)))))))),IF('Actual Allocation Calc'!$AK$78="C",'Actual Allocation Calc'!O185,'Actual Allocation Calc'!X185+IF($P185="Employed",$U185,
IF(AND($P185="Terminated"),($U185/7*AS185),
IF(AND($P185="Furloughed"),($U185/7*AS185)+($U185/7*BC185),
IF(AND($P185="Rehired"),($U185/7*BC185),
IF(AND($P185="Terminated",AS185&gt;0),$U185,
IF($P185="Furloughed",IF(AS185&gt;0,$U185)+IF(BC185&gt;0,$U185),
IF($P185="Rehired",IF(BC185&gt;0,$U185))))))))*'Actual Allocation Calc'!$AK$99)))</f>
        <v/>
      </c>
      <c r="AC185" s="210" t="str">
        <f>IF($B185="","",IF('Actual Allocation Calc'!$AL$78="A",
IF($P185="Employed",$U185,
IF(AND($P185="Terminated"),($U185/7*AT185),
IF(AND($P185="Furloughed"),($U185/7*AT185)+($U185/7*BD185),
IF(AND($P185="Rehired"),($U185/7*BD185),
IF(AND($P185="Terminated",AT185&gt;0),$U185,
IF($P185="Furloughed",IF(AT185&gt;0,$U185)+IF(BD185&gt;0,$U185),
IF($P185="Rehired",IF(BD185&gt;0,$U185)))))))),IF('Actual Allocation Calc'!$AL$78="C",'Actual Allocation Calc'!P185,'Actual Allocation Calc'!Y185+IF($P185="Employed",$U185,
IF(AND($P185="Terminated"),($U185/7*AT185),
IF(AND($P185="Furloughed"),($U185/7*AT185)+($U185/7*BD185),
IF(AND($P185="Rehired"),($U185/7*BD185),
IF(AND($P185="Terminated",AT185&gt;0),$U185,
IF($P185="Furloughed",IF(AT185&gt;0,$U185)+IF(BD185&gt;0,$U185),
IF($P185="Rehired",IF(BD185&gt;0,$U185))))))))*'Actual Allocation Calc'!$AL$99)))</f>
        <v/>
      </c>
      <c r="AD185" s="210" t="str">
        <f>IF($B185="","",IF('Actual Allocation Calc'!$AM$78="A",
IF($P185="Employed",$U185,
IF(AND($P185="Terminated"),($U185/7*AU185),
IF(AND($P185="Furloughed"),($U185/7*AU185)+($U185/7*BE185),
IF(AND($P185="Rehired"),($U185/7*BE185),
IF(AND($P185="Terminated",AU185&gt;0),$U185,
IF($P185="Furloughed",IF(AU185&gt;0,$U185)+IF(BE185&gt;0,$U185),
IF($P185="Rehired",IF(BE185&gt;0,$U185)))))))),IF('Actual Allocation Calc'!$AM$78="C",'Actual Allocation Calc'!Q185,'Actual Allocation Calc'!Z185+IF($P185="Employed",$U185,
IF(AND($P185="Terminated"),($U185/7*AU185),
IF(AND($P185="Furloughed"),($U185/7*AU185)+($U185/7*BE185),
IF(AND($P185="Rehired"),($U185/7*BE185),
IF(AND($P185="Terminated",AU185&gt;0),$U185,
IF($P185="Furloughed",IF(AU185&gt;0,$U185)+IF(BE185&gt;0,$U185),
IF($P185="Rehired",IF(BE185&gt;0,$U185))))))))*'Actual Allocation Calc'!$AM$99)))</f>
        <v/>
      </c>
      <c r="AE185" s="210" t="str">
        <f>IF($B185="","",IF('Actual Allocation Calc'!$AN$78="A",
IF($P185="Employed",$U185,
IF(AND($P185="Terminated"),($U185/7*AV185),
IF(AND($P185="Furloughed"),($U185/7*AV185)+($U185/7*BF185),
IF(AND($P185="Rehired"),($U185/7*BF185),
IF(AND($P185="Terminated",AV185&gt;0),$U185,
IF($P185="Furloughed",IF(AV185&gt;0,$U185)+IF(BF185&gt;0,$U185),
IF($P185="Rehired",IF(BF185&gt;0,$U185)))))))),IF('Actual Allocation Calc'!$AN$78="C",'Actual Allocation Calc'!R185,'Actual Allocation Calc'!AA185+IF($P185="Employed",$U185,
IF(AND($P185="Terminated"),($U185/7*AV185),
IF(AND($P185="Furloughed"),($U185/7*AV185)+($U185/7*BF185),
IF(AND($P185="Rehired"),($U185/7*BF185),
IF(AND($P185="Terminated",AV185&gt;0),$U185,
IF($P185="Furloughed",IF(AV185&gt;0,$U185)+IF(BF185&gt;0,$U185),
IF($P185="Rehired",IF(BF185&gt;0,$U185))))))))*'Actual Allocation Calc'!$AN$99)))</f>
        <v/>
      </c>
      <c r="AF185" s="210" t="str">
        <f>IF($B185="","",IF('Actual Allocation Calc'!$AO$78="A",
IF($P185="Employed",$U185,
IF(AND($P185="Terminated"),($U185/7*AW185),
IF(AND($P185="Furloughed"),($U185/7*AW185)+($U185/7*BG185),
IF(AND($P185="Rehired"),($U185/7*BG185),
IF(AND($P185="Terminated",AW185&gt;0),$U185,
IF($P185="Furloughed",IF(AW185&gt;0,$U185)+IF(BG185&gt;0,$U185),
IF($P185="Rehired",IF(BG185&gt;0,$U185)))))))),IF('Actual Allocation Calc'!$AO$78="C",'Actual Allocation Calc'!S185,'Actual Allocation Calc'!AB185+IF($P185="Employed",$U185,
IF(AND($P185="Terminated"),($U185/7*AW185),
IF(AND($P185="Furloughed"),($U185/7*AW185)+($U185/7*BG185),
IF(AND($P185="Rehired"),($U185/7*BG185),
IF(AND($P185="Terminated",AW185&gt;0),$U185,
IF($P185="Furloughed",IF(AW185&gt;0,$U185)+IF(BG185&gt;0,$U185),
IF($P185="Rehired",IF(BG185&gt;0,$U185))))))))*'Actual Allocation Calc'!$AO$99)))</f>
        <v/>
      </c>
      <c r="AG185" s="210" t="str">
        <f>IF($B185="","",IF('Actual Allocation Calc'!$AP$78="A",
IF($P185="Employed",$U185/7*BK185,
IF(AND($P185="Terminated"),($U185/7*AX185),
IF(AND($P185="Furloughed"),($U185/7*AX185)+($U185/7*BH185),
IF(AND($P185="Rehired"),($U185/7*BH185),
IF(AND($P185="Terminated",AX185&gt;0),$U185,
IF($P185="Furloughed",IF(AX185&gt;0,$U185)+IF(BH185&gt;0,$U185),
IF($P185="Rehired",IF(BH185&gt;0,$U185)))))))),IF('Actual Allocation Calc'!$AP$78="C",'Actual Allocation Calc'!T185,'Actual Allocation Calc'!AC185+IF($P185="Employed",$U185/7*BK185,
IF(AND($P185="Terminated"),($U185/7*AX185),
IF(AND($P185="Furloughed"),($U185/7*AX185)+($U185/7*BH185),
IF(AND($P185="Rehired"),($U185/7*BH185),
IF(AND($P185="Terminated",AX185&gt;0),$U185,
IF($P185="Furloughed",IF(AX185&gt;0,$U185)+IF(BH185&gt;0,$U185),
IF($P185="Rehired",IF(BH185&gt;0,$U185))))))))*'Actual Allocation Calc'!$AP$99)))</f>
        <v/>
      </c>
      <c r="AH185" s="536"/>
      <c r="AI185" s="82">
        <f t="shared" si="66"/>
        <v>0</v>
      </c>
      <c r="AJ185" s="210">
        <f t="shared" si="48"/>
        <v>0</v>
      </c>
      <c r="AK185" s="397" t="str">
        <f t="shared" si="49"/>
        <v/>
      </c>
      <c r="AM185" s="122"/>
      <c r="AO185" s="214" t="str">
        <f>IFERROR(IF($V185="","",VLOOKUP(V185,'Calendar Calcs'!$B$2:$E1152,4,FALSE)),0)</f>
        <v/>
      </c>
      <c r="AP185" s="69" t="str">
        <f>IF($AO185="","", IF($AO185&lt;AP$23,0,IF($AO185&gt;AP$23,COUNTIFS('Calendar Calcs'!$E$2:$E1152,AP$23),COUNTIFS('Calendar Calcs'!$E$2:$E1152,AP$23,'Calendar Calcs'!$D$2:$D1152,"&lt;="&amp;WEEKDAY($V185)))))</f>
        <v/>
      </c>
      <c r="AQ185" s="69" t="str">
        <f>IF($AO185="","", IF($AO185&lt;AQ$23,0,IF($AO185&gt;AQ$23,COUNTIFS('Calendar Calcs'!$E$2:$E1152,AQ$23),COUNTIFS('Calendar Calcs'!$E$2:$E1152,AQ$23,'Calendar Calcs'!$D$2:$D1152,"&lt;="&amp;WEEKDAY($V185)))))</f>
        <v/>
      </c>
      <c r="AR185" s="69" t="str">
        <f>IF($AO185="","", IF($AO185&lt;AR$23,0,IF($AO185&gt;AR$23,COUNTIFS('Calendar Calcs'!$E$2:$E1152,AR$23),COUNTIFS('Calendar Calcs'!$E$2:$E1152,AR$23,'Calendar Calcs'!$D$2:$D1152,"&lt;="&amp;WEEKDAY($V185)))))</f>
        <v/>
      </c>
      <c r="AS185" s="69" t="str">
        <f>IF($AO185="","", IF($AO185&lt;AS$23,0,IF($AO185&gt;AS$23,COUNTIFS('Calendar Calcs'!$E$2:$E1152,AS$23),COUNTIFS('Calendar Calcs'!$E$2:$E1152,AS$23,'Calendar Calcs'!$D$2:$D1152,"&lt;="&amp;WEEKDAY($V185)))))</f>
        <v/>
      </c>
      <c r="AT185" s="69" t="str">
        <f>IF($AO185="","", IF($AO185&lt;AT$23,0,IF($AO185&gt;AT$23,COUNTIFS('Calendar Calcs'!$E$2:$E1152,AT$23),COUNTIFS('Calendar Calcs'!$E$2:$E1152,AT$23,'Calendar Calcs'!$D$2:$D1152,"&lt;="&amp;WEEKDAY($V185)))))</f>
        <v/>
      </c>
      <c r="AU185" s="69" t="str">
        <f>IF($AO185="","", IF($AO185&lt;AU$23,0,IF($AO185&gt;AU$23,COUNTIFS('Calendar Calcs'!$E$2:$E1152,AU$23),COUNTIFS('Calendar Calcs'!$E$2:$E1152,AU$23,'Calendar Calcs'!$D$2:$D1152,"&lt;="&amp;WEEKDAY($V185)))))</f>
        <v/>
      </c>
      <c r="AV185" s="69" t="str">
        <f>IF($AO185="","", IF($AO185&lt;AV$23,0,IF($AO185&gt;AV$23,COUNTIFS('Calendar Calcs'!$E$2:$E1152,AV$23),COUNTIFS('Calendar Calcs'!$E$2:$E1152,AV$23,'Calendar Calcs'!$D$2:$D1152,"&lt;="&amp;WEEKDAY($V185)))))</f>
        <v/>
      </c>
      <c r="AW185" s="69" t="str">
        <f>IF($AO185="","", IF($AO185&lt;AW$23,0,IF($AO185&gt;AW$23,COUNTIFS('Calendar Calcs'!$E$2:$E1152,AW$23),COUNTIFS('Calendar Calcs'!$E$2:$E1152,AW$23,'Calendar Calcs'!$D$2:$D1152,"&lt;="&amp;WEEKDAY($V185)))))</f>
        <v/>
      </c>
      <c r="AX185" s="69" t="str">
        <f>IF($AO185="","", IF($AO185&lt;AX$23,0,IF($AO185&gt;AX$23,COUNTIFS('Calendar Calcs'!$E$2:$E1152,AX$23),COUNTIFS('Calendar Calcs'!$E$2:$E1152,AX$23,'Calendar Calcs'!$D$2:$D1152,"&lt;="&amp;WEEKDAY($V185)))))</f>
        <v/>
      </c>
      <c r="AY185" s="69" t="str">
        <f>IF($W185="","",VLOOKUP($W185,'Calendar Calcs'!$B$2:$E1152,4,FALSE))</f>
        <v/>
      </c>
      <c r="AZ185" s="69" t="str">
        <f>IF($AY185="","",IF($AY185&gt;AZ$23,0,IF($AY185&lt;AZ$23,COUNTIFS('Calendar Calcs'!$E$2:$E1152,AZ$23),COUNTIFS('Calendar Calcs'!$E$2:$E1152,AZ$23,'Calendar Calcs'!$D$2:$D1152,"&gt;="&amp;WEEKDAY($W185)))))</f>
        <v/>
      </c>
      <c r="BA185" s="69" t="str">
        <f>IF($AY185="","",IF($AY185&gt;BA$23,0,IF($AY185&lt;BA$23,COUNTIFS('Calendar Calcs'!$E$2:$E1152,BA$23),COUNTIFS('Calendar Calcs'!$E$2:$E1152,BA$23,'Calendar Calcs'!$D$2:$D1152,"&gt;="&amp;WEEKDAY($W185)))))</f>
        <v/>
      </c>
      <c r="BB185" s="69" t="str">
        <f>IF($AY185="","",IF($AY185&gt;BB$23,0,IF($AY185&lt;BB$23,COUNTIFS('Calendar Calcs'!$E$2:$E1152,BB$23),COUNTIFS('Calendar Calcs'!$E$2:$E1152,BB$23,'Calendar Calcs'!$D$2:$D1152,"&gt;="&amp;WEEKDAY($W185)))))</f>
        <v/>
      </c>
      <c r="BC185" s="69" t="str">
        <f>IF($AY185="","",IF($AY185&gt;BC$23,0,IF($AY185&lt;BC$23,COUNTIFS('Calendar Calcs'!$E$2:$E1152,BC$23),COUNTIFS('Calendar Calcs'!$E$2:$E1152,BC$23,'Calendar Calcs'!$D$2:$D1152,"&gt;="&amp;WEEKDAY($W185)))))</f>
        <v/>
      </c>
      <c r="BD185" s="69" t="str">
        <f>IF($AY185="","",IF($AY185&gt;BD$23,0,IF($AY185&lt;BD$23,COUNTIFS('Calendar Calcs'!$E$2:$E1152,BD$23),COUNTIFS('Calendar Calcs'!$E$2:$E1152,BD$23,'Calendar Calcs'!$D$2:$D1152,"&gt;="&amp;WEEKDAY($W185)))))</f>
        <v/>
      </c>
      <c r="BE185" s="69" t="str">
        <f>IF($AY185="","",IF($AY185&gt;BE$23,0,IF($AY185&lt;BE$23,COUNTIFS('Calendar Calcs'!$E$2:$E1152,BE$23),COUNTIFS('Calendar Calcs'!$E$2:$E1152,BE$23,'Calendar Calcs'!$D$2:$D1152,"&gt;="&amp;WEEKDAY($W185)))))</f>
        <v/>
      </c>
      <c r="BF185" s="69" t="str">
        <f>IF($AY185="","",IF($AY185&gt;BF$23,0,IF($AY185&lt;BF$23,COUNTIFS('Calendar Calcs'!$E$2:$E1152,BF$23),COUNTIFS('Calendar Calcs'!$E$2:$E1152,BF$23,'Calendar Calcs'!$D$2:$D1152,"&gt;="&amp;WEEKDAY($W185)))))</f>
        <v/>
      </c>
      <c r="BG185" s="69" t="str">
        <f>IF($AY185="","",IF($AY185&gt;BG$23,0,IF($AY185&lt;BG$23,COUNTIFS('Calendar Calcs'!$E$2:$E1152,BG$23),COUNTIFS('Calendar Calcs'!$E$2:$E1152,BG$23,'Calendar Calcs'!$D$2:$D1152,"&gt;="&amp;WEEKDAY($W185)))))</f>
        <v/>
      </c>
      <c r="BH185" s="69">
        <f t="shared" si="50"/>
        <v>6</v>
      </c>
      <c r="BI185" s="69">
        <f>IF(Cover!$E$43="","",VLOOKUP(Cover!$E$43,'Calendar Calcs'!$B$2:$E1152,4,FALSE))</f>
        <v>1</v>
      </c>
      <c r="BJ185" s="69">
        <f>IF($BI185="","", IF($BI185&lt;BJ$23,0,IF($BI185&gt;=BJ$23,COUNTIFS('Calendar Calcs'!$E$2:$E1152,BJ$23),COUNTIFS('Calendar Calcs'!$E$2:$E1152,BJ$23,'Calendar Calcs'!$D$2:$D1152,"&lt;="&amp;WEEKDAY($V185)))))</f>
        <v>1</v>
      </c>
      <c r="BK185" s="69">
        <f t="shared" si="47"/>
        <v>6</v>
      </c>
      <c r="BN185" s="69" t="str">
        <f>IF(T185&gt;0,"FTE",IF(Cover!$E$47="Weekly",IF(S185&gt;29.75,"FTE","PTE"),IF(S185&gt;59.75,"FTE","PTE")))</f>
        <v>PTE</v>
      </c>
      <c r="BO185" s="69">
        <f>IF(BN185="FTE",30,IF(Cover!$E$47="Weekly",'STEP 2 EE Data'!S185,'STEP 2 EE Data'!S185/2))</f>
        <v>0</v>
      </c>
      <c r="BP185" s="209">
        <f t="shared" si="51"/>
        <v>0</v>
      </c>
      <c r="BQ185" s="209">
        <f t="shared" si="52"/>
        <v>0</v>
      </c>
      <c r="BR185" s="209">
        <f t="shared" si="53"/>
        <v>0</v>
      </c>
      <c r="BS185" s="209">
        <f t="shared" si="54"/>
        <v>0</v>
      </c>
      <c r="BT185" s="209">
        <f t="shared" si="55"/>
        <v>0</v>
      </c>
      <c r="BU185" s="209">
        <f t="shared" si="56"/>
        <v>0</v>
      </c>
      <c r="BV185" s="209">
        <f t="shared" si="57"/>
        <v>0</v>
      </c>
      <c r="BW185" s="209">
        <f t="shared" si="58"/>
        <v>0</v>
      </c>
      <c r="BX185" s="209">
        <f t="shared" si="59"/>
        <v>0</v>
      </c>
      <c r="CC185" s="210" t="str">
        <f>IF(B185="","",IF(C185="",IF(Cover!$E$47="Weekly",'STEP 3 EE Comp'!BI190*8,'STEP 3 EE Comp'!BI190*4),IF(Cover!$E$47="Weekly",'STEP 3 EE Comp'!BI190,'STEP 3 EE Comp'!BI190)))</f>
        <v/>
      </c>
      <c r="CD185" s="82" t="str">
        <f t="shared" si="60"/>
        <v/>
      </c>
      <c r="CE185" s="417">
        <f t="shared" si="61"/>
        <v>1</v>
      </c>
      <c r="CF185" s="82" t="str">
        <f t="shared" si="62"/>
        <v>Good</v>
      </c>
      <c r="CG185" s="82">
        <f t="shared" si="63"/>
        <v>0</v>
      </c>
      <c r="CH185" s="234">
        <f t="shared" si="64"/>
        <v>0</v>
      </c>
    </row>
    <row r="186" spans="1:86" s="69" customFormat="1" x14ac:dyDescent="0.3">
      <c r="A186" s="554"/>
      <c r="B186" s="478"/>
      <c r="C186" s="52"/>
      <c r="D186" s="565"/>
      <c r="E186" s="52"/>
      <c r="F186" s="507"/>
      <c r="G186" s="210">
        <f t="shared" si="65"/>
        <v>0</v>
      </c>
      <c r="H186" s="82">
        <f t="shared" si="46"/>
        <v>0</v>
      </c>
      <c r="I186" s="211"/>
      <c r="J186" s="441" t="s">
        <v>21</v>
      </c>
      <c r="K186" s="441" t="s">
        <v>21</v>
      </c>
      <c r="L186" s="441" t="s">
        <v>21</v>
      </c>
      <c r="M186" s="441" t="s">
        <v>21</v>
      </c>
      <c r="N186" s="568" t="s">
        <v>21</v>
      </c>
      <c r="O186" s="211"/>
      <c r="P186" s="212" t="str">
        <f>IF(B186="","",
IF(AND(V186="",W186="",B186&lt;&gt;""),"Employed",
IF(AND(V186&lt;&gt;"",W186="",B186&lt;&gt;""),"Terminated",
IF(AND(V186&lt;&gt;"",W186&lt;&gt;"",B186&lt;&gt;""),IF(W186&lt;Cover!$E$43,"Employed","Furloughed"),
IF(AND(V186="",W186&lt;&gt;"",B186&lt;&gt;""),IF(W186&lt;Cover!$E$43,"Employed","Rehired"))))))</f>
        <v/>
      </c>
      <c r="Q186" s="211"/>
      <c r="R186" s="536"/>
      <c r="S186" s="563"/>
      <c r="T186" s="536"/>
      <c r="U186" s="82">
        <f>IF(Cover!$E$47="Weekly",IF(T186&gt;0,T186,R186*S186),IF(T186&gt;0,T186,R186*S186)/2)</f>
        <v>0</v>
      </c>
      <c r="V186" s="564"/>
      <c r="W186" s="564"/>
      <c r="Y186" s="213" t="str">
        <f>IF($B186="","",IF('Actual Allocation Calc'!$AH$78="A",
IF($P186="Employed",$U186/7*BJ186,
IF(AND($P186="Terminated"),($U186/7*AP186),
IF(AND($P186="Furloughed"),($U186/7*AP186)+($U186/7*AZ186),
IF(AND($P186="Rehired"),($U186/7*AZ186),
IF(AND($P186="Terminated",AP186&gt;0),$U186,
IF($P186="Furloughed",IF(AP186&gt;0,$U186)+IF(AZ186&gt;0,$U186),
IF($P186="Rehired",IF(AZ186&gt;0,$U186)))))))),IF('Actual Allocation Calc'!$AH$78="C",'Actual Allocation Calc'!L186,'Actual Allocation Calc'!U186+IF($P186="Employed",$U186/7*BJ186,
IF(AND($P186="Terminated"),($U186/7*AP186),
IF(AND($P186="Furloughed"),($U186/7*AP186)+($U186/7*AZ186),
IF(AND($P186="Rehired"),($U186/7*AZ186),
IF(AND($P186="Terminated",AP186&gt;0),$U186,
IF($P186="Furloughed",IF(AP186&gt;0,$U186)+IF(AZ186&gt;0,$U186),
IF($P186="Rehired",IF(AZ186&gt;0,$U186))))))))*'Actual Allocation Calc'!$AH$99)))</f>
        <v/>
      </c>
      <c r="Z186" s="210" t="str">
        <f>IF($B186="","",IF('Actual Allocation Calc'!$AI$78="A",
IF($P186="Employed",$U186,
IF(AND($P186="Terminated"),($U186/7*AQ186),
IF(AND($P186="Furloughed"),($U186/7*AQ186)+($U186/7*BA186),
IF(AND($P186="Rehired"),($U186/7*BA186),
IF(AND($P186="Terminated",AQ186&gt;0),$U186,
IF($P186="Furloughed",IF(AQ186&gt;0,$U186)+IF(BA186&gt;0,$U186),
IF($P186="Rehired",IF(BA186&gt;0,$U186)))))))),IF('Actual Allocation Calc'!$AI$78="C",'Actual Allocation Calc'!M186,'Actual Allocation Calc'!V186+IF($P186="Employed",$U186,
IF(AND($P186="Terminated"),($U186/7*AQ186),
IF(AND($P186="Furloughed"),($U186/7*AQ186)+($U186/7*BA186),
IF(AND($P186="Rehired"),($U186/7*BA186),
IF(AND($P186="Terminated",AQ186&gt;0),$U186,
IF($P186="Furloughed",IF(AQ186&gt;0,$U186)+IF(BA186&gt;0,$U186),
IF($P186="Rehired",IF(BA186&gt;0,$U186))))))))*'Actual Allocation Calc'!$AI$99)))</f>
        <v/>
      </c>
      <c r="AA186" s="210" t="str">
        <f>IF($B186="","",IF('Actual Allocation Calc'!$AJ$78="A",
IF($P186="Employed",$U186,
IF(AND($P186="Terminated"),($U186/7*AR186),
IF(AND($P186="Furloughed"),($U186/7*AR186)+($U186/7*BB186),
IF(AND($P186="Rehired"),($U186/7*BB186),
IF(AND($P186="Terminated",AR186&gt;0),$U186,
IF($P186="Furloughed",IF(AR186&gt;0,$U186)+IF(BB186&gt;0,$U186),
IF($P186="Rehired",IF(BB186&gt;0,$U186)))))))),IF('Actual Allocation Calc'!$AJ$78="C",'Actual Allocation Calc'!N186,'Actual Allocation Calc'!W186+IF($P186="Employed",$U186,
IF(AND($P186="Terminated"),($U186/7*AR186),
IF(AND($P186="Furloughed"),($U186/7*AR186)+($U186/7*BB186),
IF(AND($P186="Rehired"),($U186/7*BB186),
IF(AND($P186="Terminated",AR186&gt;0),$U186,
IF($P186="Furloughed",IF(AR186&gt;0,$U186)+IF(BB186&gt;0,$U186),
IF($P186="Rehired",IF(BB186&gt;0,$U186))))))))*'Actual Allocation Calc'!$AJ$99)))</f>
        <v/>
      </c>
      <c r="AB186" s="210" t="str">
        <f>IF($B186="","",IF('Actual Allocation Calc'!$AK$78="A",
IF($P186="Employed",$U186,
IF(AND($P186="Terminated"),($U186/7*AS186),
IF(AND($P186="Furloughed"),($U186/7*AS186)+($U186/7*BC186),
IF(AND($P186="Rehired"),($U186/7*BC186),
IF(AND($P186="Terminated",AS186&gt;0),$U186,
IF($P186="Furloughed",IF(AS186&gt;0,$U186)+IF(BC186&gt;0,$U186),
IF($P186="Rehired",IF(BC186&gt;0,$U186)))))))),IF('Actual Allocation Calc'!$AK$78="C",'Actual Allocation Calc'!O186,'Actual Allocation Calc'!X186+IF($P186="Employed",$U186,
IF(AND($P186="Terminated"),($U186/7*AS186),
IF(AND($P186="Furloughed"),($U186/7*AS186)+($U186/7*BC186),
IF(AND($P186="Rehired"),($U186/7*BC186),
IF(AND($P186="Terminated",AS186&gt;0),$U186,
IF($P186="Furloughed",IF(AS186&gt;0,$U186)+IF(BC186&gt;0,$U186),
IF($P186="Rehired",IF(BC186&gt;0,$U186))))))))*'Actual Allocation Calc'!$AK$99)))</f>
        <v/>
      </c>
      <c r="AC186" s="210" t="str">
        <f>IF($B186="","",IF('Actual Allocation Calc'!$AL$78="A",
IF($P186="Employed",$U186,
IF(AND($P186="Terminated"),($U186/7*AT186),
IF(AND($P186="Furloughed"),($U186/7*AT186)+($U186/7*BD186),
IF(AND($P186="Rehired"),($U186/7*BD186),
IF(AND($P186="Terminated",AT186&gt;0),$U186,
IF($P186="Furloughed",IF(AT186&gt;0,$U186)+IF(BD186&gt;0,$U186),
IF($P186="Rehired",IF(BD186&gt;0,$U186)))))))),IF('Actual Allocation Calc'!$AL$78="C",'Actual Allocation Calc'!P186,'Actual Allocation Calc'!Y186+IF($P186="Employed",$U186,
IF(AND($P186="Terminated"),($U186/7*AT186),
IF(AND($P186="Furloughed"),($U186/7*AT186)+($U186/7*BD186),
IF(AND($P186="Rehired"),($U186/7*BD186),
IF(AND($P186="Terminated",AT186&gt;0),$U186,
IF($P186="Furloughed",IF(AT186&gt;0,$U186)+IF(BD186&gt;0,$U186),
IF($P186="Rehired",IF(BD186&gt;0,$U186))))))))*'Actual Allocation Calc'!$AL$99)))</f>
        <v/>
      </c>
      <c r="AD186" s="210" t="str">
        <f>IF($B186="","",IF('Actual Allocation Calc'!$AM$78="A",
IF($P186="Employed",$U186,
IF(AND($P186="Terminated"),($U186/7*AU186),
IF(AND($P186="Furloughed"),($U186/7*AU186)+($U186/7*BE186),
IF(AND($P186="Rehired"),($U186/7*BE186),
IF(AND($P186="Terminated",AU186&gt;0),$U186,
IF($P186="Furloughed",IF(AU186&gt;0,$U186)+IF(BE186&gt;0,$U186),
IF($P186="Rehired",IF(BE186&gt;0,$U186)))))))),IF('Actual Allocation Calc'!$AM$78="C",'Actual Allocation Calc'!Q186,'Actual Allocation Calc'!Z186+IF($P186="Employed",$U186,
IF(AND($P186="Terminated"),($U186/7*AU186),
IF(AND($P186="Furloughed"),($U186/7*AU186)+($U186/7*BE186),
IF(AND($P186="Rehired"),($U186/7*BE186),
IF(AND($P186="Terminated",AU186&gt;0),$U186,
IF($P186="Furloughed",IF(AU186&gt;0,$U186)+IF(BE186&gt;0,$U186),
IF($P186="Rehired",IF(BE186&gt;0,$U186))))))))*'Actual Allocation Calc'!$AM$99)))</f>
        <v/>
      </c>
      <c r="AE186" s="210" t="str">
        <f>IF($B186="","",IF('Actual Allocation Calc'!$AN$78="A",
IF($P186="Employed",$U186,
IF(AND($P186="Terminated"),($U186/7*AV186),
IF(AND($P186="Furloughed"),($U186/7*AV186)+($U186/7*BF186),
IF(AND($P186="Rehired"),($U186/7*BF186),
IF(AND($P186="Terminated",AV186&gt;0),$U186,
IF($P186="Furloughed",IF(AV186&gt;0,$U186)+IF(BF186&gt;0,$U186),
IF($P186="Rehired",IF(BF186&gt;0,$U186)))))))),IF('Actual Allocation Calc'!$AN$78="C",'Actual Allocation Calc'!R186,'Actual Allocation Calc'!AA186+IF($P186="Employed",$U186,
IF(AND($P186="Terminated"),($U186/7*AV186),
IF(AND($P186="Furloughed"),($U186/7*AV186)+($U186/7*BF186),
IF(AND($P186="Rehired"),($U186/7*BF186),
IF(AND($P186="Terminated",AV186&gt;0),$U186,
IF($P186="Furloughed",IF(AV186&gt;0,$U186)+IF(BF186&gt;0,$U186),
IF($P186="Rehired",IF(BF186&gt;0,$U186))))))))*'Actual Allocation Calc'!$AN$99)))</f>
        <v/>
      </c>
      <c r="AF186" s="210" t="str">
        <f>IF($B186="","",IF('Actual Allocation Calc'!$AO$78="A",
IF($P186="Employed",$U186,
IF(AND($P186="Terminated"),($U186/7*AW186),
IF(AND($P186="Furloughed"),($U186/7*AW186)+($U186/7*BG186),
IF(AND($P186="Rehired"),($U186/7*BG186),
IF(AND($P186="Terminated",AW186&gt;0),$U186,
IF($P186="Furloughed",IF(AW186&gt;0,$U186)+IF(BG186&gt;0,$U186),
IF($P186="Rehired",IF(BG186&gt;0,$U186)))))))),IF('Actual Allocation Calc'!$AO$78="C",'Actual Allocation Calc'!S186,'Actual Allocation Calc'!AB186+IF($P186="Employed",$U186,
IF(AND($P186="Terminated"),($U186/7*AW186),
IF(AND($P186="Furloughed"),($U186/7*AW186)+($U186/7*BG186),
IF(AND($P186="Rehired"),($U186/7*BG186),
IF(AND($P186="Terminated",AW186&gt;0),$U186,
IF($P186="Furloughed",IF(AW186&gt;0,$U186)+IF(BG186&gt;0,$U186),
IF($P186="Rehired",IF(BG186&gt;0,$U186))))))))*'Actual Allocation Calc'!$AO$99)))</f>
        <v/>
      </c>
      <c r="AG186" s="210" t="str">
        <f>IF($B186="","",IF('Actual Allocation Calc'!$AP$78="A",
IF($P186="Employed",$U186/7*BK186,
IF(AND($P186="Terminated"),($U186/7*AX186),
IF(AND($P186="Furloughed"),($U186/7*AX186)+($U186/7*BH186),
IF(AND($P186="Rehired"),($U186/7*BH186),
IF(AND($P186="Terminated",AX186&gt;0),$U186,
IF($P186="Furloughed",IF(AX186&gt;0,$U186)+IF(BH186&gt;0,$U186),
IF($P186="Rehired",IF(BH186&gt;0,$U186)))))))),IF('Actual Allocation Calc'!$AP$78="C",'Actual Allocation Calc'!T186,'Actual Allocation Calc'!AC186+IF($P186="Employed",$U186/7*BK186,
IF(AND($P186="Terminated"),($U186/7*AX186),
IF(AND($P186="Furloughed"),($U186/7*AX186)+($U186/7*BH186),
IF(AND($P186="Rehired"),($U186/7*BH186),
IF(AND($P186="Terminated",AX186&gt;0),$U186,
IF($P186="Furloughed",IF(AX186&gt;0,$U186)+IF(BH186&gt;0,$U186),
IF($P186="Rehired",IF(BH186&gt;0,$U186))))))))*'Actual Allocation Calc'!$AP$99)))</f>
        <v/>
      </c>
      <c r="AH186" s="536"/>
      <c r="AI186" s="82">
        <f t="shared" si="66"/>
        <v>0</v>
      </c>
      <c r="AJ186" s="210">
        <f t="shared" si="48"/>
        <v>0</v>
      </c>
      <c r="AK186" s="397" t="str">
        <f t="shared" si="49"/>
        <v/>
      </c>
      <c r="AM186" s="122"/>
      <c r="AO186" s="214" t="str">
        <f>IFERROR(IF($V186="","",VLOOKUP(V186,'Calendar Calcs'!$B$2:$E1153,4,FALSE)),0)</f>
        <v/>
      </c>
      <c r="AP186" s="69" t="str">
        <f>IF($AO186="","", IF($AO186&lt;AP$23,0,IF($AO186&gt;AP$23,COUNTIFS('Calendar Calcs'!$E$2:$E1153,AP$23),COUNTIFS('Calendar Calcs'!$E$2:$E1153,AP$23,'Calendar Calcs'!$D$2:$D1153,"&lt;="&amp;WEEKDAY($V186)))))</f>
        <v/>
      </c>
      <c r="AQ186" s="69" t="str">
        <f>IF($AO186="","", IF($AO186&lt;AQ$23,0,IF($AO186&gt;AQ$23,COUNTIFS('Calendar Calcs'!$E$2:$E1153,AQ$23),COUNTIFS('Calendar Calcs'!$E$2:$E1153,AQ$23,'Calendar Calcs'!$D$2:$D1153,"&lt;="&amp;WEEKDAY($V186)))))</f>
        <v/>
      </c>
      <c r="AR186" s="69" t="str">
        <f>IF($AO186="","", IF($AO186&lt;AR$23,0,IF($AO186&gt;AR$23,COUNTIFS('Calendar Calcs'!$E$2:$E1153,AR$23),COUNTIFS('Calendar Calcs'!$E$2:$E1153,AR$23,'Calendar Calcs'!$D$2:$D1153,"&lt;="&amp;WEEKDAY($V186)))))</f>
        <v/>
      </c>
      <c r="AS186" s="69" t="str">
        <f>IF($AO186="","", IF($AO186&lt;AS$23,0,IF($AO186&gt;AS$23,COUNTIFS('Calendar Calcs'!$E$2:$E1153,AS$23),COUNTIFS('Calendar Calcs'!$E$2:$E1153,AS$23,'Calendar Calcs'!$D$2:$D1153,"&lt;="&amp;WEEKDAY($V186)))))</f>
        <v/>
      </c>
      <c r="AT186" s="69" t="str">
        <f>IF($AO186="","", IF($AO186&lt;AT$23,0,IF($AO186&gt;AT$23,COUNTIFS('Calendar Calcs'!$E$2:$E1153,AT$23),COUNTIFS('Calendar Calcs'!$E$2:$E1153,AT$23,'Calendar Calcs'!$D$2:$D1153,"&lt;="&amp;WEEKDAY($V186)))))</f>
        <v/>
      </c>
      <c r="AU186" s="69" t="str">
        <f>IF($AO186="","", IF($AO186&lt;AU$23,0,IF($AO186&gt;AU$23,COUNTIFS('Calendar Calcs'!$E$2:$E1153,AU$23),COUNTIFS('Calendar Calcs'!$E$2:$E1153,AU$23,'Calendar Calcs'!$D$2:$D1153,"&lt;="&amp;WEEKDAY($V186)))))</f>
        <v/>
      </c>
      <c r="AV186" s="69" t="str">
        <f>IF($AO186="","", IF($AO186&lt;AV$23,0,IF($AO186&gt;AV$23,COUNTIFS('Calendar Calcs'!$E$2:$E1153,AV$23),COUNTIFS('Calendar Calcs'!$E$2:$E1153,AV$23,'Calendar Calcs'!$D$2:$D1153,"&lt;="&amp;WEEKDAY($V186)))))</f>
        <v/>
      </c>
      <c r="AW186" s="69" t="str">
        <f>IF($AO186="","", IF($AO186&lt;AW$23,0,IF($AO186&gt;AW$23,COUNTIFS('Calendar Calcs'!$E$2:$E1153,AW$23),COUNTIFS('Calendar Calcs'!$E$2:$E1153,AW$23,'Calendar Calcs'!$D$2:$D1153,"&lt;="&amp;WEEKDAY($V186)))))</f>
        <v/>
      </c>
      <c r="AX186" s="69" t="str">
        <f>IF($AO186="","", IF($AO186&lt;AX$23,0,IF($AO186&gt;AX$23,COUNTIFS('Calendar Calcs'!$E$2:$E1153,AX$23),COUNTIFS('Calendar Calcs'!$E$2:$E1153,AX$23,'Calendar Calcs'!$D$2:$D1153,"&lt;="&amp;WEEKDAY($V186)))))</f>
        <v/>
      </c>
      <c r="AY186" s="69" t="str">
        <f>IF($W186="","",VLOOKUP($W186,'Calendar Calcs'!$B$2:$E1153,4,FALSE))</f>
        <v/>
      </c>
      <c r="AZ186" s="69" t="str">
        <f>IF($AY186="","",IF($AY186&gt;AZ$23,0,IF($AY186&lt;AZ$23,COUNTIFS('Calendar Calcs'!$E$2:$E1153,AZ$23),COUNTIFS('Calendar Calcs'!$E$2:$E1153,AZ$23,'Calendar Calcs'!$D$2:$D1153,"&gt;="&amp;WEEKDAY($W186)))))</f>
        <v/>
      </c>
      <c r="BA186" s="69" t="str">
        <f>IF($AY186="","",IF($AY186&gt;BA$23,0,IF($AY186&lt;BA$23,COUNTIFS('Calendar Calcs'!$E$2:$E1153,BA$23),COUNTIFS('Calendar Calcs'!$E$2:$E1153,BA$23,'Calendar Calcs'!$D$2:$D1153,"&gt;="&amp;WEEKDAY($W186)))))</f>
        <v/>
      </c>
      <c r="BB186" s="69" t="str">
        <f>IF($AY186="","",IF($AY186&gt;BB$23,0,IF($AY186&lt;BB$23,COUNTIFS('Calendar Calcs'!$E$2:$E1153,BB$23),COUNTIFS('Calendar Calcs'!$E$2:$E1153,BB$23,'Calendar Calcs'!$D$2:$D1153,"&gt;="&amp;WEEKDAY($W186)))))</f>
        <v/>
      </c>
      <c r="BC186" s="69" t="str">
        <f>IF($AY186="","",IF($AY186&gt;BC$23,0,IF($AY186&lt;BC$23,COUNTIFS('Calendar Calcs'!$E$2:$E1153,BC$23),COUNTIFS('Calendar Calcs'!$E$2:$E1153,BC$23,'Calendar Calcs'!$D$2:$D1153,"&gt;="&amp;WEEKDAY($W186)))))</f>
        <v/>
      </c>
      <c r="BD186" s="69" t="str">
        <f>IF($AY186="","",IF($AY186&gt;BD$23,0,IF($AY186&lt;BD$23,COUNTIFS('Calendar Calcs'!$E$2:$E1153,BD$23),COUNTIFS('Calendar Calcs'!$E$2:$E1153,BD$23,'Calendar Calcs'!$D$2:$D1153,"&gt;="&amp;WEEKDAY($W186)))))</f>
        <v/>
      </c>
      <c r="BE186" s="69" t="str">
        <f>IF($AY186="","",IF($AY186&gt;BE$23,0,IF($AY186&lt;BE$23,COUNTIFS('Calendar Calcs'!$E$2:$E1153,BE$23),COUNTIFS('Calendar Calcs'!$E$2:$E1153,BE$23,'Calendar Calcs'!$D$2:$D1153,"&gt;="&amp;WEEKDAY($W186)))))</f>
        <v/>
      </c>
      <c r="BF186" s="69" t="str">
        <f>IF($AY186="","",IF($AY186&gt;BF$23,0,IF($AY186&lt;BF$23,COUNTIFS('Calendar Calcs'!$E$2:$E1153,BF$23),COUNTIFS('Calendar Calcs'!$E$2:$E1153,BF$23,'Calendar Calcs'!$D$2:$D1153,"&gt;="&amp;WEEKDAY($W186)))))</f>
        <v/>
      </c>
      <c r="BG186" s="69" t="str">
        <f>IF($AY186="","",IF($AY186&gt;BG$23,0,IF($AY186&lt;BG$23,COUNTIFS('Calendar Calcs'!$E$2:$E1153,BG$23),COUNTIFS('Calendar Calcs'!$E$2:$E1153,BG$23,'Calendar Calcs'!$D$2:$D1153,"&gt;="&amp;WEEKDAY($W186)))))</f>
        <v/>
      </c>
      <c r="BH186" s="69">
        <f t="shared" si="50"/>
        <v>6</v>
      </c>
      <c r="BI186" s="69">
        <f>IF(Cover!$E$43="","",VLOOKUP(Cover!$E$43,'Calendar Calcs'!$B$2:$E1153,4,FALSE))</f>
        <v>1</v>
      </c>
      <c r="BJ186" s="69">
        <f>IF($BI186="","", IF($BI186&lt;BJ$23,0,IF($BI186&gt;=BJ$23,COUNTIFS('Calendar Calcs'!$E$2:$E1153,BJ$23),COUNTIFS('Calendar Calcs'!$E$2:$E1153,BJ$23,'Calendar Calcs'!$D$2:$D1153,"&lt;="&amp;WEEKDAY($V186)))))</f>
        <v>1</v>
      </c>
      <c r="BK186" s="69">
        <f t="shared" si="47"/>
        <v>6</v>
      </c>
      <c r="BN186" s="69" t="str">
        <f>IF(T186&gt;0,"FTE",IF(Cover!$E$47="Weekly",IF(S186&gt;29.75,"FTE","PTE"),IF(S186&gt;59.75,"FTE","PTE")))</f>
        <v>PTE</v>
      </c>
      <c r="BO186" s="69">
        <f>IF(BN186="FTE",30,IF(Cover!$E$47="Weekly",'STEP 2 EE Data'!S186,'STEP 2 EE Data'!S186/2))</f>
        <v>0</v>
      </c>
      <c r="BP186" s="209">
        <f t="shared" si="51"/>
        <v>0</v>
      </c>
      <c r="BQ186" s="209">
        <f t="shared" si="52"/>
        <v>0</v>
      </c>
      <c r="BR186" s="209">
        <f t="shared" si="53"/>
        <v>0</v>
      </c>
      <c r="BS186" s="209">
        <f t="shared" si="54"/>
        <v>0</v>
      </c>
      <c r="BT186" s="209">
        <f t="shared" si="55"/>
        <v>0</v>
      </c>
      <c r="BU186" s="209">
        <f t="shared" si="56"/>
        <v>0</v>
      </c>
      <c r="BV186" s="209">
        <f t="shared" si="57"/>
        <v>0</v>
      </c>
      <c r="BW186" s="209">
        <f t="shared" si="58"/>
        <v>0</v>
      </c>
      <c r="BX186" s="209">
        <f t="shared" si="59"/>
        <v>0</v>
      </c>
      <c r="CC186" s="210" t="str">
        <f>IF(B186="","",IF(C186="",IF(Cover!$E$47="Weekly",'STEP 3 EE Comp'!BI191*8,'STEP 3 EE Comp'!BI191*4),IF(Cover!$E$47="Weekly",'STEP 3 EE Comp'!BI191,'STEP 3 EE Comp'!BI191)))</f>
        <v/>
      </c>
      <c r="CD186" s="82" t="str">
        <f t="shared" si="60"/>
        <v/>
      </c>
      <c r="CE186" s="417">
        <f t="shared" si="61"/>
        <v>1</v>
      </c>
      <c r="CF186" s="82" t="str">
        <f t="shared" si="62"/>
        <v>Good</v>
      </c>
      <c r="CG186" s="82">
        <f t="shared" si="63"/>
        <v>0</v>
      </c>
      <c r="CH186" s="234">
        <f t="shared" si="64"/>
        <v>0</v>
      </c>
    </row>
    <row r="187" spans="1:86" s="69" customFormat="1" x14ac:dyDescent="0.3">
      <c r="A187" s="530"/>
      <c r="B187" s="477"/>
      <c r="C187" s="52"/>
      <c r="D187" s="565"/>
      <c r="E187" s="52"/>
      <c r="F187" s="507"/>
      <c r="G187" s="210">
        <f t="shared" si="65"/>
        <v>0</v>
      </c>
      <c r="H187" s="82">
        <f t="shared" si="46"/>
        <v>0</v>
      </c>
      <c r="I187" s="211"/>
      <c r="J187" s="441" t="s">
        <v>21</v>
      </c>
      <c r="K187" s="441" t="s">
        <v>21</v>
      </c>
      <c r="L187" s="441" t="s">
        <v>21</v>
      </c>
      <c r="M187" s="441" t="s">
        <v>21</v>
      </c>
      <c r="N187" s="568" t="s">
        <v>21</v>
      </c>
      <c r="O187" s="211"/>
      <c r="P187" s="212" t="str">
        <f>IF(B187="","",
IF(AND(V187="",W187="",B187&lt;&gt;""),"Employed",
IF(AND(V187&lt;&gt;"",W187="",B187&lt;&gt;""),"Terminated",
IF(AND(V187&lt;&gt;"",W187&lt;&gt;"",B187&lt;&gt;""),IF(W187&lt;Cover!$E$43,"Employed","Furloughed"),
IF(AND(V187="",W187&lt;&gt;"",B187&lt;&gt;""),IF(W187&lt;Cover!$E$43,"Employed","Rehired"))))))</f>
        <v/>
      </c>
      <c r="Q187" s="211"/>
      <c r="R187" s="536"/>
      <c r="S187" s="563"/>
      <c r="T187" s="536"/>
      <c r="U187" s="82">
        <f>IF(Cover!$E$47="Weekly",IF(T187&gt;0,T187,R187*S187),IF(T187&gt;0,T187,R187*S187)/2)</f>
        <v>0</v>
      </c>
      <c r="V187" s="564"/>
      <c r="W187" s="564"/>
      <c r="Y187" s="213" t="str">
        <f>IF($B187="","",IF('Actual Allocation Calc'!$AH$78="A",
IF($P187="Employed",$U187/7*BJ187,
IF(AND($P187="Terminated"),($U187/7*AP187),
IF(AND($P187="Furloughed"),($U187/7*AP187)+($U187/7*AZ187),
IF(AND($P187="Rehired"),($U187/7*AZ187),
IF(AND($P187="Terminated",AP187&gt;0),$U187,
IF($P187="Furloughed",IF(AP187&gt;0,$U187)+IF(AZ187&gt;0,$U187),
IF($P187="Rehired",IF(AZ187&gt;0,$U187)))))))),IF('Actual Allocation Calc'!$AH$78="C",'Actual Allocation Calc'!L187,'Actual Allocation Calc'!U187+IF($P187="Employed",$U187/7*BJ187,
IF(AND($P187="Terminated"),($U187/7*AP187),
IF(AND($P187="Furloughed"),($U187/7*AP187)+($U187/7*AZ187),
IF(AND($P187="Rehired"),($U187/7*AZ187),
IF(AND($P187="Terminated",AP187&gt;0),$U187,
IF($P187="Furloughed",IF(AP187&gt;0,$U187)+IF(AZ187&gt;0,$U187),
IF($P187="Rehired",IF(AZ187&gt;0,$U187))))))))*'Actual Allocation Calc'!$AH$99)))</f>
        <v/>
      </c>
      <c r="Z187" s="210" t="str">
        <f>IF($B187="","",IF('Actual Allocation Calc'!$AI$78="A",
IF($P187="Employed",$U187,
IF(AND($P187="Terminated"),($U187/7*AQ187),
IF(AND($P187="Furloughed"),($U187/7*AQ187)+($U187/7*BA187),
IF(AND($P187="Rehired"),($U187/7*BA187),
IF(AND($P187="Terminated",AQ187&gt;0),$U187,
IF($P187="Furloughed",IF(AQ187&gt;0,$U187)+IF(BA187&gt;0,$U187),
IF($P187="Rehired",IF(BA187&gt;0,$U187)))))))),IF('Actual Allocation Calc'!$AI$78="C",'Actual Allocation Calc'!M187,'Actual Allocation Calc'!V187+IF($P187="Employed",$U187,
IF(AND($P187="Terminated"),($U187/7*AQ187),
IF(AND($P187="Furloughed"),($U187/7*AQ187)+($U187/7*BA187),
IF(AND($P187="Rehired"),($U187/7*BA187),
IF(AND($P187="Terminated",AQ187&gt;0),$U187,
IF($P187="Furloughed",IF(AQ187&gt;0,$U187)+IF(BA187&gt;0,$U187),
IF($P187="Rehired",IF(BA187&gt;0,$U187))))))))*'Actual Allocation Calc'!$AI$99)))</f>
        <v/>
      </c>
      <c r="AA187" s="210" t="str">
        <f>IF($B187="","",IF('Actual Allocation Calc'!$AJ$78="A",
IF($P187="Employed",$U187,
IF(AND($P187="Terminated"),($U187/7*AR187),
IF(AND($P187="Furloughed"),($U187/7*AR187)+($U187/7*BB187),
IF(AND($P187="Rehired"),($U187/7*BB187),
IF(AND($P187="Terminated",AR187&gt;0),$U187,
IF($P187="Furloughed",IF(AR187&gt;0,$U187)+IF(BB187&gt;0,$U187),
IF($P187="Rehired",IF(BB187&gt;0,$U187)))))))),IF('Actual Allocation Calc'!$AJ$78="C",'Actual Allocation Calc'!N187,'Actual Allocation Calc'!W187+IF($P187="Employed",$U187,
IF(AND($P187="Terminated"),($U187/7*AR187),
IF(AND($P187="Furloughed"),($U187/7*AR187)+($U187/7*BB187),
IF(AND($P187="Rehired"),($U187/7*BB187),
IF(AND($P187="Terminated",AR187&gt;0),$U187,
IF($P187="Furloughed",IF(AR187&gt;0,$U187)+IF(BB187&gt;0,$U187),
IF($P187="Rehired",IF(BB187&gt;0,$U187))))))))*'Actual Allocation Calc'!$AJ$99)))</f>
        <v/>
      </c>
      <c r="AB187" s="210" t="str">
        <f>IF($B187="","",IF('Actual Allocation Calc'!$AK$78="A",
IF($P187="Employed",$U187,
IF(AND($P187="Terminated"),($U187/7*AS187),
IF(AND($P187="Furloughed"),($U187/7*AS187)+($U187/7*BC187),
IF(AND($P187="Rehired"),($U187/7*BC187),
IF(AND($P187="Terminated",AS187&gt;0),$U187,
IF($P187="Furloughed",IF(AS187&gt;0,$U187)+IF(BC187&gt;0,$U187),
IF($P187="Rehired",IF(BC187&gt;0,$U187)))))))),IF('Actual Allocation Calc'!$AK$78="C",'Actual Allocation Calc'!O187,'Actual Allocation Calc'!X187+IF($P187="Employed",$U187,
IF(AND($P187="Terminated"),($U187/7*AS187),
IF(AND($P187="Furloughed"),($U187/7*AS187)+($U187/7*BC187),
IF(AND($P187="Rehired"),($U187/7*BC187),
IF(AND($P187="Terminated",AS187&gt;0),$U187,
IF($P187="Furloughed",IF(AS187&gt;0,$U187)+IF(BC187&gt;0,$U187),
IF($P187="Rehired",IF(BC187&gt;0,$U187))))))))*'Actual Allocation Calc'!$AK$99)))</f>
        <v/>
      </c>
      <c r="AC187" s="210" t="str">
        <f>IF($B187="","",IF('Actual Allocation Calc'!$AL$78="A",
IF($P187="Employed",$U187,
IF(AND($P187="Terminated"),($U187/7*AT187),
IF(AND($P187="Furloughed"),($U187/7*AT187)+($U187/7*BD187),
IF(AND($P187="Rehired"),($U187/7*BD187),
IF(AND($P187="Terminated",AT187&gt;0),$U187,
IF($P187="Furloughed",IF(AT187&gt;0,$U187)+IF(BD187&gt;0,$U187),
IF($P187="Rehired",IF(BD187&gt;0,$U187)))))))),IF('Actual Allocation Calc'!$AL$78="C",'Actual Allocation Calc'!P187,'Actual Allocation Calc'!Y187+IF($P187="Employed",$U187,
IF(AND($P187="Terminated"),($U187/7*AT187),
IF(AND($P187="Furloughed"),($U187/7*AT187)+($U187/7*BD187),
IF(AND($P187="Rehired"),($U187/7*BD187),
IF(AND($P187="Terminated",AT187&gt;0),$U187,
IF($P187="Furloughed",IF(AT187&gt;0,$U187)+IF(BD187&gt;0,$U187),
IF($P187="Rehired",IF(BD187&gt;0,$U187))))))))*'Actual Allocation Calc'!$AL$99)))</f>
        <v/>
      </c>
      <c r="AD187" s="210" t="str">
        <f>IF($B187="","",IF('Actual Allocation Calc'!$AM$78="A",
IF($P187="Employed",$U187,
IF(AND($P187="Terminated"),($U187/7*AU187),
IF(AND($P187="Furloughed"),($U187/7*AU187)+($U187/7*BE187),
IF(AND($P187="Rehired"),($U187/7*BE187),
IF(AND($P187="Terminated",AU187&gt;0),$U187,
IF($P187="Furloughed",IF(AU187&gt;0,$U187)+IF(BE187&gt;0,$U187),
IF($P187="Rehired",IF(BE187&gt;0,$U187)))))))),IF('Actual Allocation Calc'!$AM$78="C",'Actual Allocation Calc'!Q187,'Actual Allocation Calc'!Z187+IF($P187="Employed",$U187,
IF(AND($P187="Terminated"),($U187/7*AU187),
IF(AND($P187="Furloughed"),($U187/7*AU187)+($U187/7*BE187),
IF(AND($P187="Rehired"),($U187/7*BE187),
IF(AND($P187="Terminated",AU187&gt;0),$U187,
IF($P187="Furloughed",IF(AU187&gt;0,$U187)+IF(BE187&gt;0,$U187),
IF($P187="Rehired",IF(BE187&gt;0,$U187))))))))*'Actual Allocation Calc'!$AM$99)))</f>
        <v/>
      </c>
      <c r="AE187" s="210" t="str">
        <f>IF($B187="","",IF('Actual Allocation Calc'!$AN$78="A",
IF($P187="Employed",$U187,
IF(AND($P187="Terminated"),($U187/7*AV187),
IF(AND($P187="Furloughed"),($U187/7*AV187)+($U187/7*BF187),
IF(AND($P187="Rehired"),($U187/7*BF187),
IF(AND($P187="Terminated",AV187&gt;0),$U187,
IF($P187="Furloughed",IF(AV187&gt;0,$U187)+IF(BF187&gt;0,$U187),
IF($P187="Rehired",IF(BF187&gt;0,$U187)))))))),IF('Actual Allocation Calc'!$AN$78="C",'Actual Allocation Calc'!R187,'Actual Allocation Calc'!AA187+IF($P187="Employed",$U187,
IF(AND($P187="Terminated"),($U187/7*AV187),
IF(AND($P187="Furloughed"),($U187/7*AV187)+($U187/7*BF187),
IF(AND($P187="Rehired"),($U187/7*BF187),
IF(AND($P187="Terminated",AV187&gt;0),$U187,
IF($P187="Furloughed",IF(AV187&gt;0,$U187)+IF(BF187&gt;0,$U187),
IF($P187="Rehired",IF(BF187&gt;0,$U187))))))))*'Actual Allocation Calc'!$AN$99)))</f>
        <v/>
      </c>
      <c r="AF187" s="210" t="str">
        <f>IF($B187="","",IF('Actual Allocation Calc'!$AO$78="A",
IF($P187="Employed",$U187,
IF(AND($P187="Terminated"),($U187/7*AW187),
IF(AND($P187="Furloughed"),($U187/7*AW187)+($U187/7*BG187),
IF(AND($P187="Rehired"),($U187/7*BG187),
IF(AND($P187="Terminated",AW187&gt;0),$U187,
IF($P187="Furloughed",IF(AW187&gt;0,$U187)+IF(BG187&gt;0,$U187),
IF($P187="Rehired",IF(BG187&gt;0,$U187)))))))),IF('Actual Allocation Calc'!$AO$78="C",'Actual Allocation Calc'!S187,'Actual Allocation Calc'!AB187+IF($P187="Employed",$U187,
IF(AND($P187="Terminated"),($U187/7*AW187),
IF(AND($P187="Furloughed"),($U187/7*AW187)+($U187/7*BG187),
IF(AND($P187="Rehired"),($U187/7*BG187),
IF(AND($P187="Terminated",AW187&gt;0),$U187,
IF($P187="Furloughed",IF(AW187&gt;0,$U187)+IF(BG187&gt;0,$U187),
IF($P187="Rehired",IF(BG187&gt;0,$U187))))))))*'Actual Allocation Calc'!$AO$99)))</f>
        <v/>
      </c>
      <c r="AG187" s="210" t="str">
        <f>IF($B187="","",IF('Actual Allocation Calc'!$AP$78="A",
IF($P187="Employed",$U187/7*BK187,
IF(AND($P187="Terminated"),($U187/7*AX187),
IF(AND($P187="Furloughed"),($U187/7*AX187)+($U187/7*BH187),
IF(AND($P187="Rehired"),($U187/7*BH187),
IF(AND($P187="Terminated",AX187&gt;0),$U187,
IF($P187="Furloughed",IF(AX187&gt;0,$U187)+IF(BH187&gt;0,$U187),
IF($P187="Rehired",IF(BH187&gt;0,$U187)))))))),IF('Actual Allocation Calc'!$AP$78="C",'Actual Allocation Calc'!T187,'Actual Allocation Calc'!AC187+IF($P187="Employed",$U187/7*BK187,
IF(AND($P187="Terminated"),($U187/7*AX187),
IF(AND($P187="Furloughed"),($U187/7*AX187)+($U187/7*BH187),
IF(AND($P187="Rehired"),($U187/7*BH187),
IF(AND($P187="Terminated",AX187&gt;0),$U187,
IF($P187="Furloughed",IF(AX187&gt;0,$U187)+IF(BH187&gt;0,$U187),
IF($P187="Rehired",IF(BH187&gt;0,$U187))))))))*'Actual Allocation Calc'!$AP$99)))</f>
        <v/>
      </c>
      <c r="AH187" s="536"/>
      <c r="AI187" s="82">
        <f t="shared" si="66"/>
        <v>0</v>
      </c>
      <c r="AJ187" s="210">
        <f t="shared" si="48"/>
        <v>0</v>
      </c>
      <c r="AK187" s="397" t="str">
        <f t="shared" si="49"/>
        <v/>
      </c>
      <c r="AM187" s="122"/>
      <c r="AO187" s="214" t="str">
        <f>IFERROR(IF($V187="","",VLOOKUP(V187,'Calendar Calcs'!$B$2:$E1154,4,FALSE)),0)</f>
        <v/>
      </c>
      <c r="AP187" s="69" t="str">
        <f>IF($AO187="","", IF($AO187&lt;AP$23,0,IF($AO187&gt;AP$23,COUNTIFS('Calendar Calcs'!$E$2:$E1154,AP$23),COUNTIFS('Calendar Calcs'!$E$2:$E1154,AP$23,'Calendar Calcs'!$D$2:$D1154,"&lt;="&amp;WEEKDAY($V187)))))</f>
        <v/>
      </c>
      <c r="AQ187" s="69" t="str">
        <f>IF($AO187="","", IF($AO187&lt;AQ$23,0,IF($AO187&gt;AQ$23,COUNTIFS('Calendar Calcs'!$E$2:$E1154,AQ$23),COUNTIFS('Calendar Calcs'!$E$2:$E1154,AQ$23,'Calendar Calcs'!$D$2:$D1154,"&lt;="&amp;WEEKDAY($V187)))))</f>
        <v/>
      </c>
      <c r="AR187" s="69" t="str">
        <f>IF($AO187="","", IF($AO187&lt;AR$23,0,IF($AO187&gt;AR$23,COUNTIFS('Calendar Calcs'!$E$2:$E1154,AR$23),COUNTIFS('Calendar Calcs'!$E$2:$E1154,AR$23,'Calendar Calcs'!$D$2:$D1154,"&lt;="&amp;WEEKDAY($V187)))))</f>
        <v/>
      </c>
      <c r="AS187" s="69" t="str">
        <f>IF($AO187="","", IF($AO187&lt;AS$23,0,IF($AO187&gt;AS$23,COUNTIFS('Calendar Calcs'!$E$2:$E1154,AS$23),COUNTIFS('Calendar Calcs'!$E$2:$E1154,AS$23,'Calendar Calcs'!$D$2:$D1154,"&lt;="&amp;WEEKDAY($V187)))))</f>
        <v/>
      </c>
      <c r="AT187" s="69" t="str">
        <f>IF($AO187="","", IF($AO187&lt;AT$23,0,IF($AO187&gt;AT$23,COUNTIFS('Calendar Calcs'!$E$2:$E1154,AT$23),COUNTIFS('Calendar Calcs'!$E$2:$E1154,AT$23,'Calendar Calcs'!$D$2:$D1154,"&lt;="&amp;WEEKDAY($V187)))))</f>
        <v/>
      </c>
      <c r="AU187" s="69" t="str">
        <f>IF($AO187="","", IF($AO187&lt;AU$23,0,IF($AO187&gt;AU$23,COUNTIFS('Calendar Calcs'!$E$2:$E1154,AU$23),COUNTIFS('Calendar Calcs'!$E$2:$E1154,AU$23,'Calendar Calcs'!$D$2:$D1154,"&lt;="&amp;WEEKDAY($V187)))))</f>
        <v/>
      </c>
      <c r="AV187" s="69" t="str">
        <f>IF($AO187="","", IF($AO187&lt;AV$23,0,IF($AO187&gt;AV$23,COUNTIFS('Calendar Calcs'!$E$2:$E1154,AV$23),COUNTIFS('Calendar Calcs'!$E$2:$E1154,AV$23,'Calendar Calcs'!$D$2:$D1154,"&lt;="&amp;WEEKDAY($V187)))))</f>
        <v/>
      </c>
      <c r="AW187" s="69" t="str">
        <f>IF($AO187="","", IF($AO187&lt;AW$23,0,IF($AO187&gt;AW$23,COUNTIFS('Calendar Calcs'!$E$2:$E1154,AW$23),COUNTIFS('Calendar Calcs'!$E$2:$E1154,AW$23,'Calendar Calcs'!$D$2:$D1154,"&lt;="&amp;WEEKDAY($V187)))))</f>
        <v/>
      </c>
      <c r="AX187" s="69" t="str">
        <f>IF($AO187="","", IF($AO187&lt;AX$23,0,IF($AO187&gt;AX$23,COUNTIFS('Calendar Calcs'!$E$2:$E1154,AX$23),COUNTIFS('Calendar Calcs'!$E$2:$E1154,AX$23,'Calendar Calcs'!$D$2:$D1154,"&lt;="&amp;WEEKDAY($V187)))))</f>
        <v/>
      </c>
      <c r="AY187" s="69" t="str">
        <f>IF($W187="","",VLOOKUP($W187,'Calendar Calcs'!$B$2:$E1154,4,FALSE))</f>
        <v/>
      </c>
      <c r="AZ187" s="69" t="str">
        <f>IF($AY187="","",IF($AY187&gt;AZ$23,0,IF($AY187&lt;AZ$23,COUNTIFS('Calendar Calcs'!$E$2:$E1154,AZ$23),COUNTIFS('Calendar Calcs'!$E$2:$E1154,AZ$23,'Calendar Calcs'!$D$2:$D1154,"&gt;="&amp;WEEKDAY($W187)))))</f>
        <v/>
      </c>
      <c r="BA187" s="69" t="str">
        <f>IF($AY187="","",IF($AY187&gt;BA$23,0,IF($AY187&lt;BA$23,COUNTIFS('Calendar Calcs'!$E$2:$E1154,BA$23),COUNTIFS('Calendar Calcs'!$E$2:$E1154,BA$23,'Calendar Calcs'!$D$2:$D1154,"&gt;="&amp;WEEKDAY($W187)))))</f>
        <v/>
      </c>
      <c r="BB187" s="69" t="str">
        <f>IF($AY187="","",IF($AY187&gt;BB$23,0,IF($AY187&lt;BB$23,COUNTIFS('Calendar Calcs'!$E$2:$E1154,BB$23),COUNTIFS('Calendar Calcs'!$E$2:$E1154,BB$23,'Calendar Calcs'!$D$2:$D1154,"&gt;="&amp;WEEKDAY($W187)))))</f>
        <v/>
      </c>
      <c r="BC187" s="69" t="str">
        <f>IF($AY187="","",IF($AY187&gt;BC$23,0,IF($AY187&lt;BC$23,COUNTIFS('Calendar Calcs'!$E$2:$E1154,BC$23),COUNTIFS('Calendar Calcs'!$E$2:$E1154,BC$23,'Calendar Calcs'!$D$2:$D1154,"&gt;="&amp;WEEKDAY($W187)))))</f>
        <v/>
      </c>
      <c r="BD187" s="69" t="str">
        <f>IF($AY187="","",IF($AY187&gt;BD$23,0,IF($AY187&lt;BD$23,COUNTIFS('Calendar Calcs'!$E$2:$E1154,BD$23),COUNTIFS('Calendar Calcs'!$E$2:$E1154,BD$23,'Calendar Calcs'!$D$2:$D1154,"&gt;="&amp;WEEKDAY($W187)))))</f>
        <v/>
      </c>
      <c r="BE187" s="69" t="str">
        <f>IF($AY187="","",IF($AY187&gt;BE$23,0,IF($AY187&lt;BE$23,COUNTIFS('Calendar Calcs'!$E$2:$E1154,BE$23),COUNTIFS('Calendar Calcs'!$E$2:$E1154,BE$23,'Calendar Calcs'!$D$2:$D1154,"&gt;="&amp;WEEKDAY($W187)))))</f>
        <v/>
      </c>
      <c r="BF187" s="69" t="str">
        <f>IF($AY187="","",IF($AY187&gt;BF$23,0,IF($AY187&lt;BF$23,COUNTIFS('Calendar Calcs'!$E$2:$E1154,BF$23),COUNTIFS('Calendar Calcs'!$E$2:$E1154,BF$23,'Calendar Calcs'!$D$2:$D1154,"&gt;="&amp;WEEKDAY($W187)))))</f>
        <v/>
      </c>
      <c r="BG187" s="69" t="str">
        <f>IF($AY187="","",IF($AY187&gt;BG$23,0,IF($AY187&lt;BG$23,COUNTIFS('Calendar Calcs'!$E$2:$E1154,BG$23),COUNTIFS('Calendar Calcs'!$E$2:$E1154,BG$23,'Calendar Calcs'!$D$2:$D1154,"&gt;="&amp;WEEKDAY($W187)))))</f>
        <v/>
      </c>
      <c r="BH187" s="69">
        <f t="shared" si="50"/>
        <v>6</v>
      </c>
      <c r="BI187" s="69">
        <f>IF(Cover!$E$43="","",VLOOKUP(Cover!$E$43,'Calendar Calcs'!$B$2:$E1154,4,FALSE))</f>
        <v>1</v>
      </c>
      <c r="BJ187" s="69">
        <f>IF($BI187="","", IF($BI187&lt;BJ$23,0,IF($BI187&gt;=BJ$23,COUNTIFS('Calendar Calcs'!$E$2:$E1154,BJ$23),COUNTIFS('Calendar Calcs'!$E$2:$E1154,BJ$23,'Calendar Calcs'!$D$2:$D1154,"&lt;="&amp;WEEKDAY($V187)))))</f>
        <v>1</v>
      </c>
      <c r="BK187" s="69">
        <f t="shared" si="47"/>
        <v>6</v>
      </c>
      <c r="BN187" s="69" t="str">
        <f>IF(T187&gt;0,"FTE",IF(Cover!$E$47="Weekly",IF(S187&gt;29.75,"FTE","PTE"),IF(S187&gt;59.75,"FTE","PTE")))</f>
        <v>PTE</v>
      </c>
      <c r="BO187" s="69">
        <f>IF(BN187="FTE",30,IF(Cover!$E$47="Weekly",'STEP 2 EE Data'!S187,'STEP 2 EE Data'!S187/2))</f>
        <v>0</v>
      </c>
      <c r="BP187" s="209">
        <f t="shared" si="51"/>
        <v>0</v>
      </c>
      <c r="BQ187" s="209">
        <f t="shared" si="52"/>
        <v>0</v>
      </c>
      <c r="BR187" s="209">
        <f t="shared" si="53"/>
        <v>0</v>
      </c>
      <c r="BS187" s="209">
        <f t="shared" si="54"/>
        <v>0</v>
      </c>
      <c r="BT187" s="209">
        <f t="shared" si="55"/>
        <v>0</v>
      </c>
      <c r="BU187" s="209">
        <f t="shared" si="56"/>
        <v>0</v>
      </c>
      <c r="BV187" s="209">
        <f t="shared" si="57"/>
        <v>0</v>
      </c>
      <c r="BW187" s="209">
        <f t="shared" si="58"/>
        <v>0</v>
      </c>
      <c r="BX187" s="209">
        <f t="shared" si="59"/>
        <v>0</v>
      </c>
      <c r="CC187" s="210" t="str">
        <f>IF(B187="","",IF(C187="",IF(Cover!$E$47="Weekly",'STEP 3 EE Comp'!BI192*8,'STEP 3 EE Comp'!BI192*4),IF(Cover!$E$47="Weekly",'STEP 3 EE Comp'!BI192,'STEP 3 EE Comp'!BI192)))</f>
        <v/>
      </c>
      <c r="CD187" s="82" t="str">
        <f t="shared" si="60"/>
        <v/>
      </c>
      <c r="CE187" s="417">
        <f t="shared" si="61"/>
        <v>1</v>
      </c>
      <c r="CF187" s="82" t="str">
        <f t="shared" si="62"/>
        <v>Good</v>
      </c>
      <c r="CG187" s="82">
        <f t="shared" si="63"/>
        <v>0</v>
      </c>
      <c r="CH187" s="234">
        <f t="shared" si="64"/>
        <v>0</v>
      </c>
    </row>
    <row r="188" spans="1:86" s="69" customFormat="1" x14ac:dyDescent="0.3">
      <c r="A188" s="530"/>
      <c r="B188" s="477"/>
      <c r="C188" s="52"/>
      <c r="D188" s="565"/>
      <c r="E188" s="52"/>
      <c r="F188" s="507"/>
      <c r="G188" s="210">
        <f t="shared" si="65"/>
        <v>0</v>
      </c>
      <c r="H188" s="82">
        <f t="shared" si="46"/>
        <v>0</v>
      </c>
      <c r="I188" s="211"/>
      <c r="J188" s="441" t="s">
        <v>21</v>
      </c>
      <c r="K188" s="441" t="s">
        <v>21</v>
      </c>
      <c r="L188" s="441" t="s">
        <v>21</v>
      </c>
      <c r="M188" s="441" t="s">
        <v>21</v>
      </c>
      <c r="N188" s="568" t="s">
        <v>21</v>
      </c>
      <c r="O188" s="211"/>
      <c r="P188" s="212" t="str">
        <f>IF(B188="","",
IF(AND(V188="",W188="",B188&lt;&gt;""),"Employed",
IF(AND(V188&lt;&gt;"",W188="",B188&lt;&gt;""),"Terminated",
IF(AND(V188&lt;&gt;"",W188&lt;&gt;"",B188&lt;&gt;""),IF(W188&lt;Cover!$E$43,"Employed","Furloughed"),
IF(AND(V188="",W188&lt;&gt;"",B188&lt;&gt;""),IF(W188&lt;Cover!$E$43,"Employed","Rehired"))))))</f>
        <v/>
      </c>
      <c r="Q188" s="211"/>
      <c r="R188" s="536"/>
      <c r="S188" s="563"/>
      <c r="T188" s="536"/>
      <c r="U188" s="82">
        <f>IF(Cover!$E$47="Weekly",IF(T188&gt;0,T188,R188*S188),IF(T188&gt;0,T188,R188*S188)/2)</f>
        <v>0</v>
      </c>
      <c r="V188" s="564"/>
      <c r="W188" s="564"/>
      <c r="Y188" s="213" t="str">
        <f>IF($B188="","",IF('Actual Allocation Calc'!$AH$78="A",
IF($P188="Employed",$U188/7*BJ188,
IF(AND($P188="Terminated"),($U188/7*AP188),
IF(AND($P188="Furloughed"),($U188/7*AP188)+($U188/7*AZ188),
IF(AND($P188="Rehired"),($U188/7*AZ188),
IF(AND($P188="Terminated",AP188&gt;0),$U188,
IF($P188="Furloughed",IF(AP188&gt;0,$U188)+IF(AZ188&gt;0,$U188),
IF($P188="Rehired",IF(AZ188&gt;0,$U188)))))))),IF('Actual Allocation Calc'!$AH$78="C",'Actual Allocation Calc'!L188,'Actual Allocation Calc'!U188+IF($P188="Employed",$U188/7*BJ188,
IF(AND($P188="Terminated"),($U188/7*AP188),
IF(AND($P188="Furloughed"),($U188/7*AP188)+($U188/7*AZ188),
IF(AND($P188="Rehired"),($U188/7*AZ188),
IF(AND($P188="Terminated",AP188&gt;0),$U188,
IF($P188="Furloughed",IF(AP188&gt;0,$U188)+IF(AZ188&gt;0,$U188),
IF($P188="Rehired",IF(AZ188&gt;0,$U188))))))))*'Actual Allocation Calc'!$AH$99)))</f>
        <v/>
      </c>
      <c r="Z188" s="210" t="str">
        <f>IF($B188="","",IF('Actual Allocation Calc'!$AI$78="A",
IF($P188="Employed",$U188,
IF(AND($P188="Terminated"),($U188/7*AQ188),
IF(AND($P188="Furloughed"),($U188/7*AQ188)+($U188/7*BA188),
IF(AND($P188="Rehired"),($U188/7*BA188),
IF(AND($P188="Terminated",AQ188&gt;0),$U188,
IF($P188="Furloughed",IF(AQ188&gt;0,$U188)+IF(BA188&gt;0,$U188),
IF($P188="Rehired",IF(BA188&gt;0,$U188)))))))),IF('Actual Allocation Calc'!$AI$78="C",'Actual Allocation Calc'!M188,'Actual Allocation Calc'!V188+IF($P188="Employed",$U188,
IF(AND($P188="Terminated"),($U188/7*AQ188),
IF(AND($P188="Furloughed"),($U188/7*AQ188)+($U188/7*BA188),
IF(AND($P188="Rehired"),($U188/7*BA188),
IF(AND($P188="Terminated",AQ188&gt;0),$U188,
IF($P188="Furloughed",IF(AQ188&gt;0,$U188)+IF(BA188&gt;0,$U188),
IF($P188="Rehired",IF(BA188&gt;0,$U188))))))))*'Actual Allocation Calc'!$AI$99)))</f>
        <v/>
      </c>
      <c r="AA188" s="210" t="str">
        <f>IF($B188="","",IF('Actual Allocation Calc'!$AJ$78="A",
IF($P188="Employed",$U188,
IF(AND($P188="Terminated"),($U188/7*AR188),
IF(AND($P188="Furloughed"),($U188/7*AR188)+($U188/7*BB188),
IF(AND($P188="Rehired"),($U188/7*BB188),
IF(AND($P188="Terminated",AR188&gt;0),$U188,
IF($P188="Furloughed",IF(AR188&gt;0,$U188)+IF(BB188&gt;0,$U188),
IF($P188="Rehired",IF(BB188&gt;0,$U188)))))))),IF('Actual Allocation Calc'!$AJ$78="C",'Actual Allocation Calc'!N188,'Actual Allocation Calc'!W188+IF($P188="Employed",$U188,
IF(AND($P188="Terminated"),($U188/7*AR188),
IF(AND($P188="Furloughed"),($U188/7*AR188)+($U188/7*BB188),
IF(AND($P188="Rehired"),($U188/7*BB188),
IF(AND($P188="Terminated",AR188&gt;0),$U188,
IF($P188="Furloughed",IF(AR188&gt;0,$U188)+IF(BB188&gt;0,$U188),
IF($P188="Rehired",IF(BB188&gt;0,$U188))))))))*'Actual Allocation Calc'!$AJ$99)))</f>
        <v/>
      </c>
      <c r="AB188" s="210" t="str">
        <f>IF($B188="","",IF('Actual Allocation Calc'!$AK$78="A",
IF($P188="Employed",$U188,
IF(AND($P188="Terminated"),($U188/7*AS188),
IF(AND($P188="Furloughed"),($U188/7*AS188)+($U188/7*BC188),
IF(AND($P188="Rehired"),($U188/7*BC188),
IF(AND($P188="Terminated",AS188&gt;0),$U188,
IF($P188="Furloughed",IF(AS188&gt;0,$U188)+IF(BC188&gt;0,$U188),
IF($P188="Rehired",IF(BC188&gt;0,$U188)))))))),IF('Actual Allocation Calc'!$AK$78="C",'Actual Allocation Calc'!O188,'Actual Allocation Calc'!X188+IF($P188="Employed",$U188,
IF(AND($P188="Terminated"),($U188/7*AS188),
IF(AND($P188="Furloughed"),($U188/7*AS188)+($U188/7*BC188),
IF(AND($P188="Rehired"),($U188/7*BC188),
IF(AND($P188="Terminated",AS188&gt;0),$U188,
IF($P188="Furloughed",IF(AS188&gt;0,$U188)+IF(BC188&gt;0,$U188),
IF($P188="Rehired",IF(BC188&gt;0,$U188))))))))*'Actual Allocation Calc'!$AK$99)))</f>
        <v/>
      </c>
      <c r="AC188" s="210" t="str">
        <f>IF($B188="","",IF('Actual Allocation Calc'!$AL$78="A",
IF($P188="Employed",$U188,
IF(AND($P188="Terminated"),($U188/7*AT188),
IF(AND($P188="Furloughed"),($U188/7*AT188)+($U188/7*BD188),
IF(AND($P188="Rehired"),($U188/7*BD188),
IF(AND($P188="Terminated",AT188&gt;0),$U188,
IF($P188="Furloughed",IF(AT188&gt;0,$U188)+IF(BD188&gt;0,$U188),
IF($P188="Rehired",IF(BD188&gt;0,$U188)))))))),IF('Actual Allocation Calc'!$AL$78="C",'Actual Allocation Calc'!P188,'Actual Allocation Calc'!Y188+IF($P188="Employed",$U188,
IF(AND($P188="Terminated"),($U188/7*AT188),
IF(AND($P188="Furloughed"),($U188/7*AT188)+($U188/7*BD188),
IF(AND($P188="Rehired"),($U188/7*BD188),
IF(AND($P188="Terminated",AT188&gt;0),$U188,
IF($P188="Furloughed",IF(AT188&gt;0,$U188)+IF(BD188&gt;0,$U188),
IF($P188="Rehired",IF(BD188&gt;0,$U188))))))))*'Actual Allocation Calc'!$AL$99)))</f>
        <v/>
      </c>
      <c r="AD188" s="210" t="str">
        <f>IF($B188="","",IF('Actual Allocation Calc'!$AM$78="A",
IF($P188="Employed",$U188,
IF(AND($P188="Terminated"),($U188/7*AU188),
IF(AND($P188="Furloughed"),($U188/7*AU188)+($U188/7*BE188),
IF(AND($P188="Rehired"),($U188/7*BE188),
IF(AND($P188="Terminated",AU188&gt;0),$U188,
IF($P188="Furloughed",IF(AU188&gt;0,$U188)+IF(BE188&gt;0,$U188),
IF($P188="Rehired",IF(BE188&gt;0,$U188)))))))),IF('Actual Allocation Calc'!$AM$78="C",'Actual Allocation Calc'!Q188,'Actual Allocation Calc'!Z188+IF($P188="Employed",$U188,
IF(AND($P188="Terminated"),($U188/7*AU188),
IF(AND($P188="Furloughed"),($U188/7*AU188)+($U188/7*BE188),
IF(AND($P188="Rehired"),($U188/7*BE188),
IF(AND($P188="Terminated",AU188&gt;0),$U188,
IF($P188="Furloughed",IF(AU188&gt;0,$U188)+IF(BE188&gt;0,$U188),
IF($P188="Rehired",IF(BE188&gt;0,$U188))))))))*'Actual Allocation Calc'!$AM$99)))</f>
        <v/>
      </c>
      <c r="AE188" s="210" t="str">
        <f>IF($B188="","",IF('Actual Allocation Calc'!$AN$78="A",
IF($P188="Employed",$U188,
IF(AND($P188="Terminated"),($U188/7*AV188),
IF(AND($P188="Furloughed"),($U188/7*AV188)+($U188/7*BF188),
IF(AND($P188="Rehired"),($U188/7*BF188),
IF(AND($P188="Terminated",AV188&gt;0),$U188,
IF($P188="Furloughed",IF(AV188&gt;0,$U188)+IF(BF188&gt;0,$U188),
IF($P188="Rehired",IF(BF188&gt;0,$U188)))))))),IF('Actual Allocation Calc'!$AN$78="C",'Actual Allocation Calc'!R188,'Actual Allocation Calc'!AA188+IF($P188="Employed",$U188,
IF(AND($P188="Terminated"),($U188/7*AV188),
IF(AND($P188="Furloughed"),($U188/7*AV188)+($U188/7*BF188),
IF(AND($P188="Rehired"),($U188/7*BF188),
IF(AND($P188="Terminated",AV188&gt;0),$U188,
IF($P188="Furloughed",IF(AV188&gt;0,$U188)+IF(BF188&gt;0,$U188),
IF($P188="Rehired",IF(BF188&gt;0,$U188))))))))*'Actual Allocation Calc'!$AN$99)))</f>
        <v/>
      </c>
      <c r="AF188" s="210" t="str">
        <f>IF($B188="","",IF('Actual Allocation Calc'!$AO$78="A",
IF($P188="Employed",$U188,
IF(AND($P188="Terminated"),($U188/7*AW188),
IF(AND($P188="Furloughed"),($U188/7*AW188)+($U188/7*BG188),
IF(AND($P188="Rehired"),($U188/7*BG188),
IF(AND($P188="Terminated",AW188&gt;0),$U188,
IF($P188="Furloughed",IF(AW188&gt;0,$U188)+IF(BG188&gt;0,$U188),
IF($P188="Rehired",IF(BG188&gt;0,$U188)))))))),IF('Actual Allocation Calc'!$AO$78="C",'Actual Allocation Calc'!S188,'Actual Allocation Calc'!AB188+IF($P188="Employed",$U188,
IF(AND($P188="Terminated"),($U188/7*AW188),
IF(AND($P188="Furloughed"),($U188/7*AW188)+($U188/7*BG188),
IF(AND($P188="Rehired"),($U188/7*BG188),
IF(AND($P188="Terminated",AW188&gt;0),$U188,
IF($P188="Furloughed",IF(AW188&gt;0,$U188)+IF(BG188&gt;0,$U188),
IF($P188="Rehired",IF(BG188&gt;0,$U188))))))))*'Actual Allocation Calc'!$AO$99)))</f>
        <v/>
      </c>
      <c r="AG188" s="210" t="str">
        <f>IF($B188="","",IF('Actual Allocation Calc'!$AP$78="A",
IF($P188="Employed",$U188/7*BK188,
IF(AND($P188="Terminated"),($U188/7*AX188),
IF(AND($P188="Furloughed"),($U188/7*AX188)+($U188/7*BH188),
IF(AND($P188="Rehired"),($U188/7*BH188),
IF(AND($P188="Terminated",AX188&gt;0),$U188,
IF($P188="Furloughed",IF(AX188&gt;0,$U188)+IF(BH188&gt;0,$U188),
IF($P188="Rehired",IF(BH188&gt;0,$U188)))))))),IF('Actual Allocation Calc'!$AP$78="C",'Actual Allocation Calc'!T188,'Actual Allocation Calc'!AC188+IF($P188="Employed",$U188/7*BK188,
IF(AND($P188="Terminated"),($U188/7*AX188),
IF(AND($P188="Furloughed"),($U188/7*AX188)+($U188/7*BH188),
IF(AND($P188="Rehired"),($U188/7*BH188),
IF(AND($P188="Terminated",AX188&gt;0),$U188,
IF($P188="Furloughed",IF(AX188&gt;0,$U188)+IF(BH188&gt;0,$U188),
IF($P188="Rehired",IF(BH188&gt;0,$U188))))))))*'Actual Allocation Calc'!$AP$99)))</f>
        <v/>
      </c>
      <c r="AH188" s="536"/>
      <c r="AI188" s="82">
        <f t="shared" si="66"/>
        <v>0</v>
      </c>
      <c r="AJ188" s="210">
        <f t="shared" si="48"/>
        <v>0</v>
      </c>
      <c r="AK188" s="397" t="str">
        <f t="shared" si="49"/>
        <v/>
      </c>
      <c r="AM188" s="122"/>
      <c r="AO188" s="214" t="str">
        <f>IFERROR(IF($V188="","",VLOOKUP(V188,'Calendar Calcs'!$B$2:$E1155,4,FALSE)),0)</f>
        <v/>
      </c>
      <c r="AP188" s="69" t="str">
        <f>IF($AO188="","", IF($AO188&lt;AP$23,0,IF($AO188&gt;AP$23,COUNTIFS('Calendar Calcs'!$E$2:$E1155,AP$23),COUNTIFS('Calendar Calcs'!$E$2:$E1155,AP$23,'Calendar Calcs'!$D$2:$D1155,"&lt;="&amp;WEEKDAY($V188)))))</f>
        <v/>
      </c>
      <c r="AQ188" s="69" t="str">
        <f>IF($AO188="","", IF($AO188&lt;AQ$23,0,IF($AO188&gt;AQ$23,COUNTIFS('Calendar Calcs'!$E$2:$E1155,AQ$23),COUNTIFS('Calendar Calcs'!$E$2:$E1155,AQ$23,'Calendar Calcs'!$D$2:$D1155,"&lt;="&amp;WEEKDAY($V188)))))</f>
        <v/>
      </c>
      <c r="AR188" s="69" t="str">
        <f>IF($AO188="","", IF($AO188&lt;AR$23,0,IF($AO188&gt;AR$23,COUNTIFS('Calendar Calcs'!$E$2:$E1155,AR$23),COUNTIFS('Calendar Calcs'!$E$2:$E1155,AR$23,'Calendar Calcs'!$D$2:$D1155,"&lt;="&amp;WEEKDAY($V188)))))</f>
        <v/>
      </c>
      <c r="AS188" s="69" t="str">
        <f>IF($AO188="","", IF($AO188&lt;AS$23,0,IF($AO188&gt;AS$23,COUNTIFS('Calendar Calcs'!$E$2:$E1155,AS$23),COUNTIFS('Calendar Calcs'!$E$2:$E1155,AS$23,'Calendar Calcs'!$D$2:$D1155,"&lt;="&amp;WEEKDAY($V188)))))</f>
        <v/>
      </c>
      <c r="AT188" s="69" t="str">
        <f>IF($AO188="","", IF($AO188&lt;AT$23,0,IF($AO188&gt;AT$23,COUNTIFS('Calendar Calcs'!$E$2:$E1155,AT$23),COUNTIFS('Calendar Calcs'!$E$2:$E1155,AT$23,'Calendar Calcs'!$D$2:$D1155,"&lt;="&amp;WEEKDAY($V188)))))</f>
        <v/>
      </c>
      <c r="AU188" s="69" t="str">
        <f>IF($AO188="","", IF($AO188&lt;AU$23,0,IF($AO188&gt;AU$23,COUNTIFS('Calendar Calcs'!$E$2:$E1155,AU$23),COUNTIFS('Calendar Calcs'!$E$2:$E1155,AU$23,'Calendar Calcs'!$D$2:$D1155,"&lt;="&amp;WEEKDAY($V188)))))</f>
        <v/>
      </c>
      <c r="AV188" s="69" t="str">
        <f>IF($AO188="","", IF($AO188&lt;AV$23,0,IF($AO188&gt;AV$23,COUNTIFS('Calendar Calcs'!$E$2:$E1155,AV$23),COUNTIFS('Calendar Calcs'!$E$2:$E1155,AV$23,'Calendar Calcs'!$D$2:$D1155,"&lt;="&amp;WEEKDAY($V188)))))</f>
        <v/>
      </c>
      <c r="AW188" s="69" t="str">
        <f>IF($AO188="","", IF($AO188&lt;AW$23,0,IF($AO188&gt;AW$23,COUNTIFS('Calendar Calcs'!$E$2:$E1155,AW$23),COUNTIFS('Calendar Calcs'!$E$2:$E1155,AW$23,'Calendar Calcs'!$D$2:$D1155,"&lt;="&amp;WEEKDAY($V188)))))</f>
        <v/>
      </c>
      <c r="AX188" s="69" t="str">
        <f>IF($AO188="","", IF($AO188&lt;AX$23,0,IF($AO188&gt;AX$23,COUNTIFS('Calendar Calcs'!$E$2:$E1155,AX$23),COUNTIFS('Calendar Calcs'!$E$2:$E1155,AX$23,'Calendar Calcs'!$D$2:$D1155,"&lt;="&amp;WEEKDAY($V188)))))</f>
        <v/>
      </c>
      <c r="AY188" s="69" t="str">
        <f>IF($W188="","",VLOOKUP($W188,'Calendar Calcs'!$B$2:$E1155,4,FALSE))</f>
        <v/>
      </c>
      <c r="AZ188" s="69" t="str">
        <f>IF($AY188="","",IF($AY188&gt;AZ$23,0,IF($AY188&lt;AZ$23,COUNTIFS('Calendar Calcs'!$E$2:$E1155,AZ$23),COUNTIFS('Calendar Calcs'!$E$2:$E1155,AZ$23,'Calendar Calcs'!$D$2:$D1155,"&gt;="&amp;WEEKDAY($W188)))))</f>
        <v/>
      </c>
      <c r="BA188" s="69" t="str">
        <f>IF($AY188="","",IF($AY188&gt;BA$23,0,IF($AY188&lt;BA$23,COUNTIFS('Calendar Calcs'!$E$2:$E1155,BA$23),COUNTIFS('Calendar Calcs'!$E$2:$E1155,BA$23,'Calendar Calcs'!$D$2:$D1155,"&gt;="&amp;WEEKDAY($W188)))))</f>
        <v/>
      </c>
      <c r="BB188" s="69" t="str">
        <f>IF($AY188="","",IF($AY188&gt;BB$23,0,IF($AY188&lt;BB$23,COUNTIFS('Calendar Calcs'!$E$2:$E1155,BB$23),COUNTIFS('Calendar Calcs'!$E$2:$E1155,BB$23,'Calendar Calcs'!$D$2:$D1155,"&gt;="&amp;WEEKDAY($W188)))))</f>
        <v/>
      </c>
      <c r="BC188" s="69" t="str">
        <f>IF($AY188="","",IF($AY188&gt;BC$23,0,IF($AY188&lt;BC$23,COUNTIFS('Calendar Calcs'!$E$2:$E1155,BC$23),COUNTIFS('Calendar Calcs'!$E$2:$E1155,BC$23,'Calendar Calcs'!$D$2:$D1155,"&gt;="&amp;WEEKDAY($W188)))))</f>
        <v/>
      </c>
      <c r="BD188" s="69" t="str">
        <f>IF($AY188="","",IF($AY188&gt;BD$23,0,IF($AY188&lt;BD$23,COUNTIFS('Calendar Calcs'!$E$2:$E1155,BD$23),COUNTIFS('Calendar Calcs'!$E$2:$E1155,BD$23,'Calendar Calcs'!$D$2:$D1155,"&gt;="&amp;WEEKDAY($W188)))))</f>
        <v/>
      </c>
      <c r="BE188" s="69" t="str">
        <f>IF($AY188="","",IF($AY188&gt;BE$23,0,IF($AY188&lt;BE$23,COUNTIFS('Calendar Calcs'!$E$2:$E1155,BE$23),COUNTIFS('Calendar Calcs'!$E$2:$E1155,BE$23,'Calendar Calcs'!$D$2:$D1155,"&gt;="&amp;WEEKDAY($W188)))))</f>
        <v/>
      </c>
      <c r="BF188" s="69" t="str">
        <f>IF($AY188="","",IF($AY188&gt;BF$23,0,IF($AY188&lt;BF$23,COUNTIFS('Calendar Calcs'!$E$2:$E1155,BF$23),COUNTIFS('Calendar Calcs'!$E$2:$E1155,BF$23,'Calendar Calcs'!$D$2:$D1155,"&gt;="&amp;WEEKDAY($W188)))))</f>
        <v/>
      </c>
      <c r="BG188" s="69" t="str">
        <f>IF($AY188="","",IF($AY188&gt;BG$23,0,IF($AY188&lt;BG$23,COUNTIFS('Calendar Calcs'!$E$2:$E1155,BG$23),COUNTIFS('Calendar Calcs'!$E$2:$E1155,BG$23,'Calendar Calcs'!$D$2:$D1155,"&gt;="&amp;WEEKDAY($W188)))))</f>
        <v/>
      </c>
      <c r="BH188" s="69">
        <f t="shared" si="50"/>
        <v>6</v>
      </c>
      <c r="BI188" s="69">
        <f>IF(Cover!$E$43="","",VLOOKUP(Cover!$E$43,'Calendar Calcs'!$B$2:$E1155,4,FALSE))</f>
        <v>1</v>
      </c>
      <c r="BJ188" s="69">
        <f>IF($BI188="","", IF($BI188&lt;BJ$23,0,IF($BI188&gt;=BJ$23,COUNTIFS('Calendar Calcs'!$E$2:$E1155,BJ$23),COUNTIFS('Calendar Calcs'!$E$2:$E1155,BJ$23,'Calendar Calcs'!$D$2:$D1155,"&lt;="&amp;WEEKDAY($V188)))))</f>
        <v>1</v>
      </c>
      <c r="BK188" s="69">
        <f t="shared" si="47"/>
        <v>6</v>
      </c>
      <c r="BN188" s="69" t="str">
        <f>IF(T188&gt;0,"FTE",IF(Cover!$E$47="Weekly",IF(S188&gt;29.75,"FTE","PTE"),IF(S188&gt;59.75,"FTE","PTE")))</f>
        <v>PTE</v>
      </c>
      <c r="BO188" s="69">
        <f>IF(BN188="FTE",30,IF(Cover!$E$47="Weekly",'STEP 2 EE Data'!S188,'STEP 2 EE Data'!S188/2))</f>
        <v>0</v>
      </c>
      <c r="BP188" s="209">
        <f t="shared" si="51"/>
        <v>0</v>
      </c>
      <c r="BQ188" s="209">
        <f t="shared" si="52"/>
        <v>0</v>
      </c>
      <c r="BR188" s="209">
        <f t="shared" si="53"/>
        <v>0</v>
      </c>
      <c r="BS188" s="209">
        <f t="shared" si="54"/>
        <v>0</v>
      </c>
      <c r="BT188" s="209">
        <f t="shared" si="55"/>
        <v>0</v>
      </c>
      <c r="BU188" s="209">
        <f t="shared" si="56"/>
        <v>0</v>
      </c>
      <c r="BV188" s="209">
        <f t="shared" si="57"/>
        <v>0</v>
      </c>
      <c r="BW188" s="209">
        <f t="shared" si="58"/>
        <v>0</v>
      </c>
      <c r="BX188" s="209">
        <f t="shared" si="59"/>
        <v>0</v>
      </c>
      <c r="CC188" s="210" t="str">
        <f>IF(B188="","",IF(C188="",IF(Cover!$E$47="Weekly",'STEP 3 EE Comp'!BI193*8,'STEP 3 EE Comp'!BI193*4),IF(Cover!$E$47="Weekly",'STEP 3 EE Comp'!BI193,'STEP 3 EE Comp'!BI193)))</f>
        <v/>
      </c>
      <c r="CD188" s="82" t="str">
        <f t="shared" si="60"/>
        <v/>
      </c>
      <c r="CE188" s="417">
        <f t="shared" si="61"/>
        <v>1</v>
      </c>
      <c r="CF188" s="82" t="str">
        <f t="shared" si="62"/>
        <v>Good</v>
      </c>
      <c r="CG188" s="82">
        <f t="shared" si="63"/>
        <v>0</v>
      </c>
      <c r="CH188" s="234">
        <f t="shared" si="64"/>
        <v>0</v>
      </c>
    </row>
    <row r="189" spans="1:86" s="69" customFormat="1" x14ac:dyDescent="0.3">
      <c r="A189" s="554"/>
      <c r="B189" s="478"/>
      <c r="C189" s="52"/>
      <c r="D189" s="565"/>
      <c r="E189" s="52"/>
      <c r="F189" s="507"/>
      <c r="G189" s="210">
        <f t="shared" si="65"/>
        <v>0</v>
      </c>
      <c r="H189" s="82">
        <f t="shared" si="46"/>
        <v>0</v>
      </c>
      <c r="I189" s="211"/>
      <c r="J189" s="441" t="s">
        <v>21</v>
      </c>
      <c r="K189" s="441" t="s">
        <v>21</v>
      </c>
      <c r="L189" s="441" t="s">
        <v>21</v>
      </c>
      <c r="M189" s="441" t="s">
        <v>21</v>
      </c>
      <c r="N189" s="568" t="s">
        <v>21</v>
      </c>
      <c r="O189" s="211"/>
      <c r="P189" s="212" t="str">
        <f>IF(B189="","",
IF(AND(V189="",W189="",B189&lt;&gt;""),"Employed",
IF(AND(V189&lt;&gt;"",W189="",B189&lt;&gt;""),"Terminated",
IF(AND(V189&lt;&gt;"",W189&lt;&gt;"",B189&lt;&gt;""),IF(W189&lt;Cover!$E$43,"Employed","Furloughed"),
IF(AND(V189="",W189&lt;&gt;"",B189&lt;&gt;""),IF(W189&lt;Cover!$E$43,"Employed","Rehired"))))))</f>
        <v/>
      </c>
      <c r="Q189" s="211"/>
      <c r="R189" s="536"/>
      <c r="S189" s="563"/>
      <c r="T189" s="536"/>
      <c r="U189" s="82">
        <f>IF(Cover!$E$47="Weekly",IF(T189&gt;0,T189,R189*S189),IF(T189&gt;0,T189,R189*S189)/2)</f>
        <v>0</v>
      </c>
      <c r="V189" s="564"/>
      <c r="W189" s="564"/>
      <c r="Y189" s="213" t="str">
        <f>IF($B189="","",IF('Actual Allocation Calc'!$AH$78="A",
IF($P189="Employed",$U189/7*BJ189,
IF(AND($P189="Terminated"),($U189/7*AP189),
IF(AND($P189="Furloughed"),($U189/7*AP189)+($U189/7*AZ189),
IF(AND($P189="Rehired"),($U189/7*AZ189),
IF(AND($P189="Terminated",AP189&gt;0),$U189,
IF($P189="Furloughed",IF(AP189&gt;0,$U189)+IF(AZ189&gt;0,$U189),
IF($P189="Rehired",IF(AZ189&gt;0,$U189)))))))),IF('Actual Allocation Calc'!$AH$78="C",'Actual Allocation Calc'!L189,'Actual Allocation Calc'!U189+IF($P189="Employed",$U189/7*BJ189,
IF(AND($P189="Terminated"),($U189/7*AP189),
IF(AND($P189="Furloughed"),($U189/7*AP189)+($U189/7*AZ189),
IF(AND($P189="Rehired"),($U189/7*AZ189),
IF(AND($P189="Terminated",AP189&gt;0),$U189,
IF($P189="Furloughed",IF(AP189&gt;0,$U189)+IF(AZ189&gt;0,$U189),
IF($P189="Rehired",IF(AZ189&gt;0,$U189))))))))*'Actual Allocation Calc'!$AH$99)))</f>
        <v/>
      </c>
      <c r="Z189" s="210" t="str">
        <f>IF($B189="","",IF('Actual Allocation Calc'!$AI$78="A",
IF($P189="Employed",$U189,
IF(AND($P189="Terminated"),($U189/7*AQ189),
IF(AND($P189="Furloughed"),($U189/7*AQ189)+($U189/7*BA189),
IF(AND($P189="Rehired"),($U189/7*BA189),
IF(AND($P189="Terminated",AQ189&gt;0),$U189,
IF($P189="Furloughed",IF(AQ189&gt;0,$U189)+IF(BA189&gt;0,$U189),
IF($P189="Rehired",IF(BA189&gt;0,$U189)))))))),IF('Actual Allocation Calc'!$AI$78="C",'Actual Allocation Calc'!M189,'Actual Allocation Calc'!V189+IF($P189="Employed",$U189,
IF(AND($P189="Terminated"),($U189/7*AQ189),
IF(AND($P189="Furloughed"),($U189/7*AQ189)+($U189/7*BA189),
IF(AND($P189="Rehired"),($U189/7*BA189),
IF(AND($P189="Terminated",AQ189&gt;0),$U189,
IF($P189="Furloughed",IF(AQ189&gt;0,$U189)+IF(BA189&gt;0,$U189),
IF($P189="Rehired",IF(BA189&gt;0,$U189))))))))*'Actual Allocation Calc'!$AI$99)))</f>
        <v/>
      </c>
      <c r="AA189" s="210" t="str">
        <f>IF($B189="","",IF('Actual Allocation Calc'!$AJ$78="A",
IF($P189="Employed",$U189,
IF(AND($P189="Terminated"),($U189/7*AR189),
IF(AND($P189="Furloughed"),($U189/7*AR189)+($U189/7*BB189),
IF(AND($P189="Rehired"),($U189/7*BB189),
IF(AND($P189="Terminated",AR189&gt;0),$U189,
IF($P189="Furloughed",IF(AR189&gt;0,$U189)+IF(BB189&gt;0,$U189),
IF($P189="Rehired",IF(BB189&gt;0,$U189)))))))),IF('Actual Allocation Calc'!$AJ$78="C",'Actual Allocation Calc'!N189,'Actual Allocation Calc'!W189+IF($P189="Employed",$U189,
IF(AND($P189="Terminated"),($U189/7*AR189),
IF(AND($P189="Furloughed"),($U189/7*AR189)+($U189/7*BB189),
IF(AND($P189="Rehired"),($U189/7*BB189),
IF(AND($P189="Terminated",AR189&gt;0),$U189,
IF($P189="Furloughed",IF(AR189&gt;0,$U189)+IF(BB189&gt;0,$U189),
IF($P189="Rehired",IF(BB189&gt;0,$U189))))))))*'Actual Allocation Calc'!$AJ$99)))</f>
        <v/>
      </c>
      <c r="AB189" s="210" t="str">
        <f>IF($B189="","",IF('Actual Allocation Calc'!$AK$78="A",
IF($P189="Employed",$U189,
IF(AND($P189="Terminated"),($U189/7*AS189),
IF(AND($P189="Furloughed"),($U189/7*AS189)+($U189/7*BC189),
IF(AND($P189="Rehired"),($U189/7*BC189),
IF(AND($P189="Terminated",AS189&gt;0),$U189,
IF($P189="Furloughed",IF(AS189&gt;0,$U189)+IF(BC189&gt;0,$U189),
IF($P189="Rehired",IF(BC189&gt;0,$U189)))))))),IF('Actual Allocation Calc'!$AK$78="C",'Actual Allocation Calc'!O189,'Actual Allocation Calc'!X189+IF($P189="Employed",$U189,
IF(AND($P189="Terminated"),($U189/7*AS189),
IF(AND($P189="Furloughed"),($U189/7*AS189)+($U189/7*BC189),
IF(AND($P189="Rehired"),($U189/7*BC189),
IF(AND($P189="Terminated",AS189&gt;0),$U189,
IF($P189="Furloughed",IF(AS189&gt;0,$U189)+IF(BC189&gt;0,$U189),
IF($P189="Rehired",IF(BC189&gt;0,$U189))))))))*'Actual Allocation Calc'!$AK$99)))</f>
        <v/>
      </c>
      <c r="AC189" s="210" t="str">
        <f>IF($B189="","",IF('Actual Allocation Calc'!$AL$78="A",
IF($P189="Employed",$U189,
IF(AND($P189="Terminated"),($U189/7*AT189),
IF(AND($P189="Furloughed"),($U189/7*AT189)+($U189/7*BD189),
IF(AND($P189="Rehired"),($U189/7*BD189),
IF(AND($P189="Terminated",AT189&gt;0),$U189,
IF($P189="Furloughed",IF(AT189&gt;0,$U189)+IF(BD189&gt;0,$U189),
IF($P189="Rehired",IF(BD189&gt;0,$U189)))))))),IF('Actual Allocation Calc'!$AL$78="C",'Actual Allocation Calc'!P189,'Actual Allocation Calc'!Y189+IF($P189="Employed",$U189,
IF(AND($P189="Terminated"),($U189/7*AT189),
IF(AND($P189="Furloughed"),($U189/7*AT189)+($U189/7*BD189),
IF(AND($P189="Rehired"),($U189/7*BD189),
IF(AND($P189="Terminated",AT189&gt;0),$U189,
IF($P189="Furloughed",IF(AT189&gt;0,$U189)+IF(BD189&gt;0,$U189),
IF($P189="Rehired",IF(BD189&gt;0,$U189))))))))*'Actual Allocation Calc'!$AL$99)))</f>
        <v/>
      </c>
      <c r="AD189" s="210" t="str">
        <f>IF($B189="","",IF('Actual Allocation Calc'!$AM$78="A",
IF($P189="Employed",$U189,
IF(AND($P189="Terminated"),($U189/7*AU189),
IF(AND($P189="Furloughed"),($U189/7*AU189)+($U189/7*BE189),
IF(AND($P189="Rehired"),($U189/7*BE189),
IF(AND($P189="Terminated",AU189&gt;0),$U189,
IF($P189="Furloughed",IF(AU189&gt;0,$U189)+IF(BE189&gt;0,$U189),
IF($P189="Rehired",IF(BE189&gt;0,$U189)))))))),IF('Actual Allocation Calc'!$AM$78="C",'Actual Allocation Calc'!Q189,'Actual Allocation Calc'!Z189+IF($P189="Employed",$U189,
IF(AND($P189="Terminated"),($U189/7*AU189),
IF(AND($P189="Furloughed"),($U189/7*AU189)+($U189/7*BE189),
IF(AND($P189="Rehired"),($U189/7*BE189),
IF(AND($P189="Terminated",AU189&gt;0),$U189,
IF($P189="Furloughed",IF(AU189&gt;0,$U189)+IF(BE189&gt;0,$U189),
IF($P189="Rehired",IF(BE189&gt;0,$U189))))))))*'Actual Allocation Calc'!$AM$99)))</f>
        <v/>
      </c>
      <c r="AE189" s="210" t="str">
        <f>IF($B189="","",IF('Actual Allocation Calc'!$AN$78="A",
IF($P189="Employed",$U189,
IF(AND($P189="Terminated"),($U189/7*AV189),
IF(AND($P189="Furloughed"),($U189/7*AV189)+($U189/7*BF189),
IF(AND($P189="Rehired"),($U189/7*BF189),
IF(AND($P189="Terminated",AV189&gt;0),$U189,
IF($P189="Furloughed",IF(AV189&gt;0,$U189)+IF(BF189&gt;0,$U189),
IF($P189="Rehired",IF(BF189&gt;0,$U189)))))))),IF('Actual Allocation Calc'!$AN$78="C",'Actual Allocation Calc'!R189,'Actual Allocation Calc'!AA189+IF($P189="Employed",$U189,
IF(AND($P189="Terminated"),($U189/7*AV189),
IF(AND($P189="Furloughed"),($U189/7*AV189)+($U189/7*BF189),
IF(AND($P189="Rehired"),($U189/7*BF189),
IF(AND($P189="Terminated",AV189&gt;0),$U189,
IF($P189="Furloughed",IF(AV189&gt;0,$U189)+IF(BF189&gt;0,$U189),
IF($P189="Rehired",IF(BF189&gt;0,$U189))))))))*'Actual Allocation Calc'!$AN$99)))</f>
        <v/>
      </c>
      <c r="AF189" s="210" t="str">
        <f>IF($B189="","",IF('Actual Allocation Calc'!$AO$78="A",
IF($P189="Employed",$U189,
IF(AND($P189="Terminated"),($U189/7*AW189),
IF(AND($P189="Furloughed"),($U189/7*AW189)+($U189/7*BG189),
IF(AND($P189="Rehired"),($U189/7*BG189),
IF(AND($P189="Terminated",AW189&gt;0),$U189,
IF($P189="Furloughed",IF(AW189&gt;0,$U189)+IF(BG189&gt;0,$U189),
IF($P189="Rehired",IF(BG189&gt;0,$U189)))))))),IF('Actual Allocation Calc'!$AO$78="C",'Actual Allocation Calc'!S189,'Actual Allocation Calc'!AB189+IF($P189="Employed",$U189,
IF(AND($P189="Terminated"),($U189/7*AW189),
IF(AND($P189="Furloughed"),($U189/7*AW189)+($U189/7*BG189),
IF(AND($P189="Rehired"),($U189/7*BG189),
IF(AND($P189="Terminated",AW189&gt;0),$U189,
IF($P189="Furloughed",IF(AW189&gt;0,$U189)+IF(BG189&gt;0,$U189),
IF($P189="Rehired",IF(BG189&gt;0,$U189))))))))*'Actual Allocation Calc'!$AO$99)))</f>
        <v/>
      </c>
      <c r="AG189" s="210" t="str">
        <f>IF($B189="","",IF('Actual Allocation Calc'!$AP$78="A",
IF($P189="Employed",$U189/7*BK189,
IF(AND($P189="Terminated"),($U189/7*AX189),
IF(AND($P189="Furloughed"),($U189/7*AX189)+($U189/7*BH189),
IF(AND($P189="Rehired"),($U189/7*BH189),
IF(AND($P189="Terminated",AX189&gt;0),$U189,
IF($P189="Furloughed",IF(AX189&gt;0,$U189)+IF(BH189&gt;0,$U189),
IF($P189="Rehired",IF(BH189&gt;0,$U189)))))))),IF('Actual Allocation Calc'!$AP$78="C",'Actual Allocation Calc'!T189,'Actual Allocation Calc'!AC189+IF($P189="Employed",$U189/7*BK189,
IF(AND($P189="Terminated"),($U189/7*AX189),
IF(AND($P189="Furloughed"),($U189/7*AX189)+($U189/7*BH189),
IF(AND($P189="Rehired"),($U189/7*BH189),
IF(AND($P189="Terminated",AX189&gt;0),$U189,
IF($P189="Furloughed",IF(AX189&gt;0,$U189)+IF(BH189&gt;0,$U189),
IF($P189="Rehired",IF(BH189&gt;0,$U189))))))))*'Actual Allocation Calc'!$AP$99)))</f>
        <v/>
      </c>
      <c r="AH189" s="536"/>
      <c r="AI189" s="82">
        <f t="shared" si="66"/>
        <v>0</v>
      </c>
      <c r="AJ189" s="210">
        <f t="shared" si="48"/>
        <v>0</v>
      </c>
      <c r="AK189" s="397" t="str">
        <f t="shared" si="49"/>
        <v/>
      </c>
      <c r="AM189" s="122"/>
      <c r="AO189" s="214" t="str">
        <f>IFERROR(IF($V189="","",VLOOKUP(V189,'Calendar Calcs'!$B$2:$E1156,4,FALSE)),0)</f>
        <v/>
      </c>
      <c r="AP189" s="69" t="str">
        <f>IF($AO189="","", IF($AO189&lt;AP$23,0,IF($AO189&gt;AP$23,COUNTIFS('Calendar Calcs'!$E$2:$E1156,AP$23),COUNTIFS('Calendar Calcs'!$E$2:$E1156,AP$23,'Calendar Calcs'!$D$2:$D1156,"&lt;="&amp;WEEKDAY($V189)))))</f>
        <v/>
      </c>
      <c r="AQ189" s="69" t="str">
        <f>IF($AO189="","", IF($AO189&lt;AQ$23,0,IF($AO189&gt;AQ$23,COUNTIFS('Calendar Calcs'!$E$2:$E1156,AQ$23),COUNTIFS('Calendar Calcs'!$E$2:$E1156,AQ$23,'Calendar Calcs'!$D$2:$D1156,"&lt;="&amp;WEEKDAY($V189)))))</f>
        <v/>
      </c>
      <c r="AR189" s="69" t="str">
        <f>IF($AO189="","", IF($AO189&lt;AR$23,0,IF($AO189&gt;AR$23,COUNTIFS('Calendar Calcs'!$E$2:$E1156,AR$23),COUNTIFS('Calendar Calcs'!$E$2:$E1156,AR$23,'Calendar Calcs'!$D$2:$D1156,"&lt;="&amp;WEEKDAY($V189)))))</f>
        <v/>
      </c>
      <c r="AS189" s="69" t="str">
        <f>IF($AO189="","", IF($AO189&lt;AS$23,0,IF($AO189&gt;AS$23,COUNTIFS('Calendar Calcs'!$E$2:$E1156,AS$23),COUNTIFS('Calendar Calcs'!$E$2:$E1156,AS$23,'Calendar Calcs'!$D$2:$D1156,"&lt;="&amp;WEEKDAY($V189)))))</f>
        <v/>
      </c>
      <c r="AT189" s="69" t="str">
        <f>IF($AO189="","", IF($AO189&lt;AT$23,0,IF($AO189&gt;AT$23,COUNTIFS('Calendar Calcs'!$E$2:$E1156,AT$23),COUNTIFS('Calendar Calcs'!$E$2:$E1156,AT$23,'Calendar Calcs'!$D$2:$D1156,"&lt;="&amp;WEEKDAY($V189)))))</f>
        <v/>
      </c>
      <c r="AU189" s="69" t="str">
        <f>IF($AO189="","", IF($AO189&lt;AU$23,0,IF($AO189&gt;AU$23,COUNTIFS('Calendar Calcs'!$E$2:$E1156,AU$23),COUNTIFS('Calendar Calcs'!$E$2:$E1156,AU$23,'Calendar Calcs'!$D$2:$D1156,"&lt;="&amp;WEEKDAY($V189)))))</f>
        <v/>
      </c>
      <c r="AV189" s="69" t="str">
        <f>IF($AO189="","", IF($AO189&lt;AV$23,0,IF($AO189&gt;AV$23,COUNTIFS('Calendar Calcs'!$E$2:$E1156,AV$23),COUNTIFS('Calendar Calcs'!$E$2:$E1156,AV$23,'Calendar Calcs'!$D$2:$D1156,"&lt;="&amp;WEEKDAY($V189)))))</f>
        <v/>
      </c>
      <c r="AW189" s="69" t="str">
        <f>IF($AO189="","", IF($AO189&lt;AW$23,0,IF($AO189&gt;AW$23,COUNTIFS('Calendar Calcs'!$E$2:$E1156,AW$23),COUNTIFS('Calendar Calcs'!$E$2:$E1156,AW$23,'Calendar Calcs'!$D$2:$D1156,"&lt;="&amp;WEEKDAY($V189)))))</f>
        <v/>
      </c>
      <c r="AX189" s="69" t="str">
        <f>IF($AO189="","", IF($AO189&lt;AX$23,0,IF($AO189&gt;AX$23,COUNTIFS('Calendar Calcs'!$E$2:$E1156,AX$23),COUNTIFS('Calendar Calcs'!$E$2:$E1156,AX$23,'Calendar Calcs'!$D$2:$D1156,"&lt;="&amp;WEEKDAY($V189)))))</f>
        <v/>
      </c>
      <c r="AY189" s="69" t="str">
        <f>IF($W189="","",VLOOKUP($W189,'Calendar Calcs'!$B$2:$E1156,4,FALSE))</f>
        <v/>
      </c>
      <c r="AZ189" s="69" t="str">
        <f>IF($AY189="","",IF($AY189&gt;AZ$23,0,IF($AY189&lt;AZ$23,COUNTIFS('Calendar Calcs'!$E$2:$E1156,AZ$23),COUNTIFS('Calendar Calcs'!$E$2:$E1156,AZ$23,'Calendar Calcs'!$D$2:$D1156,"&gt;="&amp;WEEKDAY($W189)))))</f>
        <v/>
      </c>
      <c r="BA189" s="69" t="str">
        <f>IF($AY189="","",IF($AY189&gt;BA$23,0,IF($AY189&lt;BA$23,COUNTIFS('Calendar Calcs'!$E$2:$E1156,BA$23),COUNTIFS('Calendar Calcs'!$E$2:$E1156,BA$23,'Calendar Calcs'!$D$2:$D1156,"&gt;="&amp;WEEKDAY($W189)))))</f>
        <v/>
      </c>
      <c r="BB189" s="69" t="str">
        <f>IF($AY189="","",IF($AY189&gt;BB$23,0,IF($AY189&lt;BB$23,COUNTIFS('Calendar Calcs'!$E$2:$E1156,BB$23),COUNTIFS('Calendar Calcs'!$E$2:$E1156,BB$23,'Calendar Calcs'!$D$2:$D1156,"&gt;="&amp;WEEKDAY($W189)))))</f>
        <v/>
      </c>
      <c r="BC189" s="69" t="str">
        <f>IF($AY189="","",IF($AY189&gt;BC$23,0,IF($AY189&lt;BC$23,COUNTIFS('Calendar Calcs'!$E$2:$E1156,BC$23),COUNTIFS('Calendar Calcs'!$E$2:$E1156,BC$23,'Calendar Calcs'!$D$2:$D1156,"&gt;="&amp;WEEKDAY($W189)))))</f>
        <v/>
      </c>
      <c r="BD189" s="69" t="str">
        <f>IF($AY189="","",IF($AY189&gt;BD$23,0,IF($AY189&lt;BD$23,COUNTIFS('Calendar Calcs'!$E$2:$E1156,BD$23),COUNTIFS('Calendar Calcs'!$E$2:$E1156,BD$23,'Calendar Calcs'!$D$2:$D1156,"&gt;="&amp;WEEKDAY($W189)))))</f>
        <v/>
      </c>
      <c r="BE189" s="69" t="str">
        <f>IF($AY189="","",IF($AY189&gt;BE$23,0,IF($AY189&lt;BE$23,COUNTIFS('Calendar Calcs'!$E$2:$E1156,BE$23),COUNTIFS('Calendar Calcs'!$E$2:$E1156,BE$23,'Calendar Calcs'!$D$2:$D1156,"&gt;="&amp;WEEKDAY($W189)))))</f>
        <v/>
      </c>
      <c r="BF189" s="69" t="str">
        <f>IF($AY189="","",IF($AY189&gt;BF$23,0,IF($AY189&lt;BF$23,COUNTIFS('Calendar Calcs'!$E$2:$E1156,BF$23),COUNTIFS('Calendar Calcs'!$E$2:$E1156,BF$23,'Calendar Calcs'!$D$2:$D1156,"&gt;="&amp;WEEKDAY($W189)))))</f>
        <v/>
      </c>
      <c r="BG189" s="69" t="str">
        <f>IF($AY189="","",IF($AY189&gt;BG$23,0,IF($AY189&lt;BG$23,COUNTIFS('Calendar Calcs'!$E$2:$E1156,BG$23),COUNTIFS('Calendar Calcs'!$E$2:$E1156,BG$23,'Calendar Calcs'!$D$2:$D1156,"&gt;="&amp;WEEKDAY($W189)))))</f>
        <v/>
      </c>
      <c r="BH189" s="69">
        <f t="shared" si="50"/>
        <v>6</v>
      </c>
      <c r="BI189" s="69">
        <f>IF(Cover!$E$43="","",VLOOKUP(Cover!$E$43,'Calendar Calcs'!$B$2:$E1156,4,FALSE))</f>
        <v>1</v>
      </c>
      <c r="BJ189" s="69">
        <f>IF($BI189="","", IF($BI189&lt;BJ$23,0,IF($BI189&gt;=BJ$23,COUNTIFS('Calendar Calcs'!$E$2:$E1156,BJ$23),COUNTIFS('Calendar Calcs'!$E$2:$E1156,BJ$23,'Calendar Calcs'!$D$2:$D1156,"&lt;="&amp;WEEKDAY($V189)))))</f>
        <v>1</v>
      </c>
      <c r="BK189" s="69">
        <f t="shared" si="47"/>
        <v>6</v>
      </c>
      <c r="BN189" s="69" t="str">
        <f>IF(T189&gt;0,"FTE",IF(Cover!$E$47="Weekly",IF(S189&gt;29.75,"FTE","PTE"),IF(S189&gt;59.75,"FTE","PTE")))</f>
        <v>PTE</v>
      </c>
      <c r="BO189" s="69">
        <f>IF(BN189="FTE",30,IF(Cover!$E$47="Weekly",'STEP 2 EE Data'!S189,'STEP 2 EE Data'!S189/2))</f>
        <v>0</v>
      </c>
      <c r="BP189" s="209">
        <f t="shared" si="51"/>
        <v>0</v>
      </c>
      <c r="BQ189" s="209">
        <f t="shared" si="52"/>
        <v>0</v>
      </c>
      <c r="BR189" s="209">
        <f t="shared" si="53"/>
        <v>0</v>
      </c>
      <c r="BS189" s="209">
        <f t="shared" si="54"/>
        <v>0</v>
      </c>
      <c r="BT189" s="209">
        <f t="shared" si="55"/>
        <v>0</v>
      </c>
      <c r="BU189" s="209">
        <f t="shared" si="56"/>
        <v>0</v>
      </c>
      <c r="BV189" s="209">
        <f t="shared" si="57"/>
        <v>0</v>
      </c>
      <c r="BW189" s="209">
        <f t="shared" si="58"/>
        <v>0</v>
      </c>
      <c r="BX189" s="209">
        <f t="shared" si="59"/>
        <v>0</v>
      </c>
      <c r="CC189" s="210" t="str">
        <f>IF(B189="","",IF(C189="",IF(Cover!$E$47="Weekly",'STEP 3 EE Comp'!BI194*8,'STEP 3 EE Comp'!BI194*4),IF(Cover!$E$47="Weekly",'STEP 3 EE Comp'!BI194,'STEP 3 EE Comp'!BI194)))</f>
        <v/>
      </c>
      <c r="CD189" s="82" t="str">
        <f t="shared" si="60"/>
        <v/>
      </c>
      <c r="CE189" s="417">
        <f t="shared" si="61"/>
        <v>1</v>
      </c>
      <c r="CF189" s="82" t="str">
        <f t="shared" si="62"/>
        <v>Good</v>
      </c>
      <c r="CG189" s="82">
        <f t="shared" si="63"/>
        <v>0</v>
      </c>
      <c r="CH189" s="234">
        <f t="shared" si="64"/>
        <v>0</v>
      </c>
    </row>
    <row r="190" spans="1:86" s="69" customFormat="1" x14ac:dyDescent="0.3">
      <c r="A190" s="530"/>
      <c r="B190" s="477"/>
      <c r="C190" s="52"/>
      <c r="D190" s="565"/>
      <c r="E190" s="52"/>
      <c r="F190" s="507"/>
      <c r="G190" s="210">
        <f t="shared" si="65"/>
        <v>0</v>
      </c>
      <c r="H190" s="82">
        <f t="shared" si="46"/>
        <v>0</v>
      </c>
      <c r="I190" s="211"/>
      <c r="J190" s="441" t="s">
        <v>21</v>
      </c>
      <c r="K190" s="441" t="s">
        <v>21</v>
      </c>
      <c r="L190" s="441" t="s">
        <v>21</v>
      </c>
      <c r="M190" s="441" t="s">
        <v>21</v>
      </c>
      <c r="N190" s="568" t="s">
        <v>21</v>
      </c>
      <c r="O190" s="211"/>
      <c r="P190" s="212" t="str">
        <f>IF(B190="","",
IF(AND(V190="",W190="",B190&lt;&gt;""),"Employed",
IF(AND(V190&lt;&gt;"",W190="",B190&lt;&gt;""),"Terminated",
IF(AND(V190&lt;&gt;"",W190&lt;&gt;"",B190&lt;&gt;""),IF(W190&lt;Cover!$E$43,"Employed","Furloughed"),
IF(AND(V190="",W190&lt;&gt;"",B190&lt;&gt;""),IF(W190&lt;Cover!$E$43,"Employed","Rehired"))))))</f>
        <v/>
      </c>
      <c r="Q190" s="211"/>
      <c r="R190" s="536"/>
      <c r="S190" s="563"/>
      <c r="T190" s="536"/>
      <c r="U190" s="82">
        <f>IF(Cover!$E$47="Weekly",IF(T190&gt;0,T190,R190*S190),IF(T190&gt;0,T190,R190*S190)/2)</f>
        <v>0</v>
      </c>
      <c r="V190" s="564"/>
      <c r="W190" s="564"/>
      <c r="Y190" s="213" t="str">
        <f>IF($B190="","",IF('Actual Allocation Calc'!$AH$78="A",
IF($P190="Employed",$U190/7*BJ190,
IF(AND($P190="Terminated"),($U190/7*AP190),
IF(AND($P190="Furloughed"),($U190/7*AP190)+($U190/7*AZ190),
IF(AND($P190="Rehired"),($U190/7*AZ190),
IF(AND($P190="Terminated",AP190&gt;0),$U190,
IF($P190="Furloughed",IF(AP190&gt;0,$U190)+IF(AZ190&gt;0,$U190),
IF($P190="Rehired",IF(AZ190&gt;0,$U190)))))))),IF('Actual Allocation Calc'!$AH$78="C",'Actual Allocation Calc'!L190,'Actual Allocation Calc'!U190+IF($P190="Employed",$U190/7*BJ190,
IF(AND($P190="Terminated"),($U190/7*AP190),
IF(AND($P190="Furloughed"),($U190/7*AP190)+($U190/7*AZ190),
IF(AND($P190="Rehired"),($U190/7*AZ190),
IF(AND($P190="Terminated",AP190&gt;0),$U190,
IF($P190="Furloughed",IF(AP190&gt;0,$U190)+IF(AZ190&gt;0,$U190),
IF($P190="Rehired",IF(AZ190&gt;0,$U190))))))))*'Actual Allocation Calc'!$AH$99)))</f>
        <v/>
      </c>
      <c r="Z190" s="210" t="str">
        <f>IF($B190="","",IF('Actual Allocation Calc'!$AI$78="A",
IF($P190="Employed",$U190,
IF(AND($P190="Terminated"),($U190/7*AQ190),
IF(AND($P190="Furloughed"),($U190/7*AQ190)+($U190/7*BA190),
IF(AND($P190="Rehired"),($U190/7*BA190),
IF(AND($P190="Terminated",AQ190&gt;0),$U190,
IF($P190="Furloughed",IF(AQ190&gt;0,$U190)+IF(BA190&gt;0,$U190),
IF($P190="Rehired",IF(BA190&gt;0,$U190)))))))),IF('Actual Allocation Calc'!$AI$78="C",'Actual Allocation Calc'!M190,'Actual Allocation Calc'!V190+IF($P190="Employed",$U190,
IF(AND($P190="Terminated"),($U190/7*AQ190),
IF(AND($P190="Furloughed"),($U190/7*AQ190)+($U190/7*BA190),
IF(AND($P190="Rehired"),($U190/7*BA190),
IF(AND($P190="Terminated",AQ190&gt;0),$U190,
IF($P190="Furloughed",IF(AQ190&gt;0,$U190)+IF(BA190&gt;0,$U190),
IF($P190="Rehired",IF(BA190&gt;0,$U190))))))))*'Actual Allocation Calc'!$AI$99)))</f>
        <v/>
      </c>
      <c r="AA190" s="210" t="str">
        <f>IF($B190="","",IF('Actual Allocation Calc'!$AJ$78="A",
IF($P190="Employed",$U190,
IF(AND($P190="Terminated"),($U190/7*AR190),
IF(AND($P190="Furloughed"),($U190/7*AR190)+($U190/7*BB190),
IF(AND($P190="Rehired"),($U190/7*BB190),
IF(AND($P190="Terminated",AR190&gt;0),$U190,
IF($P190="Furloughed",IF(AR190&gt;0,$U190)+IF(BB190&gt;0,$U190),
IF($P190="Rehired",IF(BB190&gt;0,$U190)))))))),IF('Actual Allocation Calc'!$AJ$78="C",'Actual Allocation Calc'!N190,'Actual Allocation Calc'!W190+IF($P190="Employed",$U190,
IF(AND($P190="Terminated"),($U190/7*AR190),
IF(AND($P190="Furloughed"),($U190/7*AR190)+($U190/7*BB190),
IF(AND($P190="Rehired"),($U190/7*BB190),
IF(AND($P190="Terminated",AR190&gt;0),$U190,
IF($P190="Furloughed",IF(AR190&gt;0,$U190)+IF(BB190&gt;0,$U190),
IF($P190="Rehired",IF(BB190&gt;0,$U190))))))))*'Actual Allocation Calc'!$AJ$99)))</f>
        <v/>
      </c>
      <c r="AB190" s="210" t="str">
        <f>IF($B190="","",IF('Actual Allocation Calc'!$AK$78="A",
IF($P190="Employed",$U190,
IF(AND($P190="Terminated"),($U190/7*AS190),
IF(AND($P190="Furloughed"),($U190/7*AS190)+($U190/7*BC190),
IF(AND($P190="Rehired"),($U190/7*BC190),
IF(AND($P190="Terminated",AS190&gt;0),$U190,
IF($P190="Furloughed",IF(AS190&gt;0,$U190)+IF(BC190&gt;0,$U190),
IF($P190="Rehired",IF(BC190&gt;0,$U190)))))))),IF('Actual Allocation Calc'!$AK$78="C",'Actual Allocation Calc'!O190,'Actual Allocation Calc'!X190+IF($P190="Employed",$U190,
IF(AND($P190="Terminated"),($U190/7*AS190),
IF(AND($P190="Furloughed"),($U190/7*AS190)+($U190/7*BC190),
IF(AND($P190="Rehired"),($U190/7*BC190),
IF(AND($P190="Terminated",AS190&gt;0),$U190,
IF($P190="Furloughed",IF(AS190&gt;0,$U190)+IF(BC190&gt;0,$U190),
IF($P190="Rehired",IF(BC190&gt;0,$U190))))))))*'Actual Allocation Calc'!$AK$99)))</f>
        <v/>
      </c>
      <c r="AC190" s="210" t="str">
        <f>IF($B190="","",IF('Actual Allocation Calc'!$AL$78="A",
IF($P190="Employed",$U190,
IF(AND($P190="Terminated"),($U190/7*AT190),
IF(AND($P190="Furloughed"),($U190/7*AT190)+($U190/7*BD190),
IF(AND($P190="Rehired"),($U190/7*BD190),
IF(AND($P190="Terminated",AT190&gt;0),$U190,
IF($P190="Furloughed",IF(AT190&gt;0,$U190)+IF(BD190&gt;0,$U190),
IF($P190="Rehired",IF(BD190&gt;0,$U190)))))))),IF('Actual Allocation Calc'!$AL$78="C",'Actual Allocation Calc'!P190,'Actual Allocation Calc'!Y190+IF($P190="Employed",$U190,
IF(AND($P190="Terminated"),($U190/7*AT190),
IF(AND($P190="Furloughed"),($U190/7*AT190)+($U190/7*BD190),
IF(AND($P190="Rehired"),($U190/7*BD190),
IF(AND($P190="Terminated",AT190&gt;0),$U190,
IF($P190="Furloughed",IF(AT190&gt;0,$U190)+IF(BD190&gt;0,$U190),
IF($P190="Rehired",IF(BD190&gt;0,$U190))))))))*'Actual Allocation Calc'!$AL$99)))</f>
        <v/>
      </c>
      <c r="AD190" s="210" t="str">
        <f>IF($B190="","",IF('Actual Allocation Calc'!$AM$78="A",
IF($P190="Employed",$U190,
IF(AND($P190="Terminated"),($U190/7*AU190),
IF(AND($P190="Furloughed"),($U190/7*AU190)+($U190/7*BE190),
IF(AND($P190="Rehired"),($U190/7*BE190),
IF(AND($P190="Terminated",AU190&gt;0),$U190,
IF($P190="Furloughed",IF(AU190&gt;0,$U190)+IF(BE190&gt;0,$U190),
IF($P190="Rehired",IF(BE190&gt;0,$U190)))))))),IF('Actual Allocation Calc'!$AM$78="C",'Actual Allocation Calc'!Q190,'Actual Allocation Calc'!Z190+IF($P190="Employed",$U190,
IF(AND($P190="Terminated"),($U190/7*AU190),
IF(AND($P190="Furloughed"),($U190/7*AU190)+($U190/7*BE190),
IF(AND($P190="Rehired"),($U190/7*BE190),
IF(AND($P190="Terminated",AU190&gt;0),$U190,
IF($P190="Furloughed",IF(AU190&gt;0,$U190)+IF(BE190&gt;0,$U190),
IF($P190="Rehired",IF(BE190&gt;0,$U190))))))))*'Actual Allocation Calc'!$AM$99)))</f>
        <v/>
      </c>
      <c r="AE190" s="210" t="str">
        <f>IF($B190="","",IF('Actual Allocation Calc'!$AN$78="A",
IF($P190="Employed",$U190,
IF(AND($P190="Terminated"),($U190/7*AV190),
IF(AND($P190="Furloughed"),($U190/7*AV190)+($U190/7*BF190),
IF(AND($P190="Rehired"),($U190/7*BF190),
IF(AND($P190="Terminated",AV190&gt;0),$U190,
IF($P190="Furloughed",IF(AV190&gt;0,$U190)+IF(BF190&gt;0,$U190),
IF($P190="Rehired",IF(BF190&gt;0,$U190)))))))),IF('Actual Allocation Calc'!$AN$78="C",'Actual Allocation Calc'!R190,'Actual Allocation Calc'!AA190+IF($P190="Employed",$U190,
IF(AND($P190="Terminated"),($U190/7*AV190),
IF(AND($P190="Furloughed"),($U190/7*AV190)+($U190/7*BF190),
IF(AND($P190="Rehired"),($U190/7*BF190),
IF(AND($P190="Terminated",AV190&gt;0),$U190,
IF($P190="Furloughed",IF(AV190&gt;0,$U190)+IF(BF190&gt;0,$U190),
IF($P190="Rehired",IF(BF190&gt;0,$U190))))))))*'Actual Allocation Calc'!$AN$99)))</f>
        <v/>
      </c>
      <c r="AF190" s="210" t="str">
        <f>IF($B190="","",IF('Actual Allocation Calc'!$AO$78="A",
IF($P190="Employed",$U190,
IF(AND($P190="Terminated"),($U190/7*AW190),
IF(AND($P190="Furloughed"),($U190/7*AW190)+($U190/7*BG190),
IF(AND($P190="Rehired"),($U190/7*BG190),
IF(AND($P190="Terminated",AW190&gt;0),$U190,
IF($P190="Furloughed",IF(AW190&gt;0,$U190)+IF(BG190&gt;0,$U190),
IF($P190="Rehired",IF(BG190&gt;0,$U190)))))))),IF('Actual Allocation Calc'!$AO$78="C",'Actual Allocation Calc'!S190,'Actual Allocation Calc'!AB190+IF($P190="Employed",$U190,
IF(AND($P190="Terminated"),($U190/7*AW190),
IF(AND($P190="Furloughed"),($U190/7*AW190)+($U190/7*BG190),
IF(AND($P190="Rehired"),($U190/7*BG190),
IF(AND($P190="Terminated",AW190&gt;0),$U190,
IF($P190="Furloughed",IF(AW190&gt;0,$U190)+IF(BG190&gt;0,$U190),
IF($P190="Rehired",IF(BG190&gt;0,$U190))))))))*'Actual Allocation Calc'!$AO$99)))</f>
        <v/>
      </c>
      <c r="AG190" s="210" t="str">
        <f>IF($B190="","",IF('Actual Allocation Calc'!$AP$78="A",
IF($P190="Employed",$U190/7*BK190,
IF(AND($P190="Terminated"),($U190/7*AX190),
IF(AND($P190="Furloughed"),($U190/7*AX190)+($U190/7*BH190),
IF(AND($P190="Rehired"),($U190/7*BH190),
IF(AND($P190="Terminated",AX190&gt;0),$U190,
IF($P190="Furloughed",IF(AX190&gt;0,$U190)+IF(BH190&gt;0,$U190),
IF($P190="Rehired",IF(BH190&gt;0,$U190)))))))),IF('Actual Allocation Calc'!$AP$78="C",'Actual Allocation Calc'!T190,'Actual Allocation Calc'!AC190+IF($P190="Employed",$U190/7*BK190,
IF(AND($P190="Terminated"),($U190/7*AX190),
IF(AND($P190="Furloughed"),($U190/7*AX190)+($U190/7*BH190),
IF(AND($P190="Rehired"),($U190/7*BH190),
IF(AND($P190="Terminated",AX190&gt;0),$U190,
IF($P190="Furloughed",IF(AX190&gt;0,$U190)+IF(BH190&gt;0,$U190),
IF($P190="Rehired",IF(BH190&gt;0,$U190))))))))*'Actual Allocation Calc'!$AP$99)))</f>
        <v/>
      </c>
      <c r="AH190" s="536"/>
      <c r="AI190" s="82">
        <f t="shared" si="66"/>
        <v>0</v>
      </c>
      <c r="AJ190" s="210">
        <f t="shared" si="48"/>
        <v>0</v>
      </c>
      <c r="AK190" s="397" t="str">
        <f t="shared" si="49"/>
        <v/>
      </c>
      <c r="AM190" s="122"/>
      <c r="AO190" s="214" t="str">
        <f>IFERROR(IF($V190="","",VLOOKUP(V190,'Calendar Calcs'!$B$2:$E1157,4,FALSE)),0)</f>
        <v/>
      </c>
      <c r="AP190" s="69" t="str">
        <f>IF($AO190="","", IF($AO190&lt;AP$23,0,IF($AO190&gt;AP$23,COUNTIFS('Calendar Calcs'!$E$2:$E1157,AP$23),COUNTIFS('Calendar Calcs'!$E$2:$E1157,AP$23,'Calendar Calcs'!$D$2:$D1157,"&lt;="&amp;WEEKDAY($V190)))))</f>
        <v/>
      </c>
      <c r="AQ190" s="69" t="str">
        <f>IF($AO190="","", IF($AO190&lt;AQ$23,0,IF($AO190&gt;AQ$23,COUNTIFS('Calendar Calcs'!$E$2:$E1157,AQ$23),COUNTIFS('Calendar Calcs'!$E$2:$E1157,AQ$23,'Calendar Calcs'!$D$2:$D1157,"&lt;="&amp;WEEKDAY($V190)))))</f>
        <v/>
      </c>
      <c r="AR190" s="69" t="str">
        <f>IF($AO190="","", IF($AO190&lt;AR$23,0,IF($AO190&gt;AR$23,COUNTIFS('Calendar Calcs'!$E$2:$E1157,AR$23),COUNTIFS('Calendar Calcs'!$E$2:$E1157,AR$23,'Calendar Calcs'!$D$2:$D1157,"&lt;="&amp;WEEKDAY($V190)))))</f>
        <v/>
      </c>
      <c r="AS190" s="69" t="str">
        <f>IF($AO190="","", IF($AO190&lt;AS$23,0,IF($AO190&gt;AS$23,COUNTIFS('Calendar Calcs'!$E$2:$E1157,AS$23),COUNTIFS('Calendar Calcs'!$E$2:$E1157,AS$23,'Calendar Calcs'!$D$2:$D1157,"&lt;="&amp;WEEKDAY($V190)))))</f>
        <v/>
      </c>
      <c r="AT190" s="69" t="str">
        <f>IF($AO190="","", IF($AO190&lt;AT$23,0,IF($AO190&gt;AT$23,COUNTIFS('Calendar Calcs'!$E$2:$E1157,AT$23),COUNTIFS('Calendar Calcs'!$E$2:$E1157,AT$23,'Calendar Calcs'!$D$2:$D1157,"&lt;="&amp;WEEKDAY($V190)))))</f>
        <v/>
      </c>
      <c r="AU190" s="69" t="str">
        <f>IF($AO190="","", IF($AO190&lt;AU$23,0,IF($AO190&gt;AU$23,COUNTIFS('Calendar Calcs'!$E$2:$E1157,AU$23),COUNTIFS('Calendar Calcs'!$E$2:$E1157,AU$23,'Calendar Calcs'!$D$2:$D1157,"&lt;="&amp;WEEKDAY($V190)))))</f>
        <v/>
      </c>
      <c r="AV190" s="69" t="str">
        <f>IF($AO190="","", IF($AO190&lt;AV$23,0,IF($AO190&gt;AV$23,COUNTIFS('Calendar Calcs'!$E$2:$E1157,AV$23),COUNTIFS('Calendar Calcs'!$E$2:$E1157,AV$23,'Calendar Calcs'!$D$2:$D1157,"&lt;="&amp;WEEKDAY($V190)))))</f>
        <v/>
      </c>
      <c r="AW190" s="69" t="str">
        <f>IF($AO190="","", IF($AO190&lt;AW$23,0,IF($AO190&gt;AW$23,COUNTIFS('Calendar Calcs'!$E$2:$E1157,AW$23),COUNTIFS('Calendar Calcs'!$E$2:$E1157,AW$23,'Calendar Calcs'!$D$2:$D1157,"&lt;="&amp;WEEKDAY($V190)))))</f>
        <v/>
      </c>
      <c r="AX190" s="69" t="str">
        <f>IF($AO190="","", IF($AO190&lt;AX$23,0,IF($AO190&gt;AX$23,COUNTIFS('Calendar Calcs'!$E$2:$E1157,AX$23),COUNTIFS('Calendar Calcs'!$E$2:$E1157,AX$23,'Calendar Calcs'!$D$2:$D1157,"&lt;="&amp;WEEKDAY($V190)))))</f>
        <v/>
      </c>
      <c r="AY190" s="69" t="str">
        <f>IF($W190="","",VLOOKUP($W190,'Calendar Calcs'!$B$2:$E1157,4,FALSE))</f>
        <v/>
      </c>
      <c r="AZ190" s="69" t="str">
        <f>IF($AY190="","",IF($AY190&gt;AZ$23,0,IF($AY190&lt;AZ$23,COUNTIFS('Calendar Calcs'!$E$2:$E1157,AZ$23),COUNTIFS('Calendar Calcs'!$E$2:$E1157,AZ$23,'Calendar Calcs'!$D$2:$D1157,"&gt;="&amp;WEEKDAY($W190)))))</f>
        <v/>
      </c>
      <c r="BA190" s="69" t="str">
        <f>IF($AY190="","",IF($AY190&gt;BA$23,0,IF($AY190&lt;BA$23,COUNTIFS('Calendar Calcs'!$E$2:$E1157,BA$23),COUNTIFS('Calendar Calcs'!$E$2:$E1157,BA$23,'Calendar Calcs'!$D$2:$D1157,"&gt;="&amp;WEEKDAY($W190)))))</f>
        <v/>
      </c>
      <c r="BB190" s="69" t="str">
        <f>IF($AY190="","",IF($AY190&gt;BB$23,0,IF($AY190&lt;BB$23,COUNTIFS('Calendar Calcs'!$E$2:$E1157,BB$23),COUNTIFS('Calendar Calcs'!$E$2:$E1157,BB$23,'Calendar Calcs'!$D$2:$D1157,"&gt;="&amp;WEEKDAY($W190)))))</f>
        <v/>
      </c>
      <c r="BC190" s="69" t="str">
        <f>IF($AY190="","",IF($AY190&gt;BC$23,0,IF($AY190&lt;BC$23,COUNTIFS('Calendar Calcs'!$E$2:$E1157,BC$23),COUNTIFS('Calendar Calcs'!$E$2:$E1157,BC$23,'Calendar Calcs'!$D$2:$D1157,"&gt;="&amp;WEEKDAY($W190)))))</f>
        <v/>
      </c>
      <c r="BD190" s="69" t="str">
        <f>IF($AY190="","",IF($AY190&gt;BD$23,0,IF($AY190&lt;BD$23,COUNTIFS('Calendar Calcs'!$E$2:$E1157,BD$23),COUNTIFS('Calendar Calcs'!$E$2:$E1157,BD$23,'Calendar Calcs'!$D$2:$D1157,"&gt;="&amp;WEEKDAY($W190)))))</f>
        <v/>
      </c>
      <c r="BE190" s="69" t="str">
        <f>IF($AY190="","",IF($AY190&gt;BE$23,0,IF($AY190&lt;BE$23,COUNTIFS('Calendar Calcs'!$E$2:$E1157,BE$23),COUNTIFS('Calendar Calcs'!$E$2:$E1157,BE$23,'Calendar Calcs'!$D$2:$D1157,"&gt;="&amp;WEEKDAY($W190)))))</f>
        <v/>
      </c>
      <c r="BF190" s="69" t="str">
        <f>IF($AY190="","",IF($AY190&gt;BF$23,0,IF($AY190&lt;BF$23,COUNTIFS('Calendar Calcs'!$E$2:$E1157,BF$23),COUNTIFS('Calendar Calcs'!$E$2:$E1157,BF$23,'Calendar Calcs'!$D$2:$D1157,"&gt;="&amp;WEEKDAY($W190)))))</f>
        <v/>
      </c>
      <c r="BG190" s="69" t="str">
        <f>IF($AY190="","",IF($AY190&gt;BG$23,0,IF($AY190&lt;BG$23,COUNTIFS('Calendar Calcs'!$E$2:$E1157,BG$23),COUNTIFS('Calendar Calcs'!$E$2:$E1157,BG$23,'Calendar Calcs'!$D$2:$D1157,"&gt;="&amp;WEEKDAY($W190)))))</f>
        <v/>
      </c>
      <c r="BH190" s="69">
        <f t="shared" si="50"/>
        <v>6</v>
      </c>
      <c r="BI190" s="69">
        <f>IF(Cover!$E$43="","",VLOOKUP(Cover!$E$43,'Calendar Calcs'!$B$2:$E1157,4,FALSE))</f>
        <v>1</v>
      </c>
      <c r="BJ190" s="69">
        <f>IF($BI190="","", IF($BI190&lt;BJ$23,0,IF($BI190&gt;=BJ$23,COUNTIFS('Calendar Calcs'!$E$2:$E1157,BJ$23),COUNTIFS('Calendar Calcs'!$E$2:$E1157,BJ$23,'Calendar Calcs'!$D$2:$D1157,"&lt;="&amp;WEEKDAY($V190)))))</f>
        <v>1</v>
      </c>
      <c r="BK190" s="69">
        <f t="shared" si="47"/>
        <v>6</v>
      </c>
      <c r="BN190" s="69" t="str">
        <f>IF(T190&gt;0,"FTE",IF(Cover!$E$47="Weekly",IF(S190&gt;29.75,"FTE","PTE"),IF(S190&gt;59.75,"FTE","PTE")))</f>
        <v>PTE</v>
      </c>
      <c r="BO190" s="69">
        <f>IF(BN190="FTE",30,IF(Cover!$E$47="Weekly",'STEP 2 EE Data'!S190,'STEP 2 EE Data'!S190/2))</f>
        <v>0</v>
      </c>
      <c r="BP190" s="209">
        <f t="shared" si="51"/>
        <v>0</v>
      </c>
      <c r="BQ190" s="209">
        <f t="shared" si="52"/>
        <v>0</v>
      </c>
      <c r="BR190" s="209">
        <f t="shared" si="53"/>
        <v>0</v>
      </c>
      <c r="BS190" s="209">
        <f t="shared" si="54"/>
        <v>0</v>
      </c>
      <c r="BT190" s="209">
        <f t="shared" si="55"/>
        <v>0</v>
      </c>
      <c r="BU190" s="209">
        <f t="shared" si="56"/>
        <v>0</v>
      </c>
      <c r="BV190" s="209">
        <f t="shared" si="57"/>
        <v>0</v>
      </c>
      <c r="BW190" s="209">
        <f t="shared" si="58"/>
        <v>0</v>
      </c>
      <c r="BX190" s="209">
        <f t="shared" si="59"/>
        <v>0</v>
      </c>
      <c r="CC190" s="210" t="str">
        <f>IF(B190="","",IF(C190="",IF(Cover!$E$47="Weekly",'STEP 3 EE Comp'!BI195*8,'STEP 3 EE Comp'!BI195*4),IF(Cover!$E$47="Weekly",'STEP 3 EE Comp'!BI195,'STEP 3 EE Comp'!BI195)))</f>
        <v/>
      </c>
      <c r="CD190" s="82" t="str">
        <f t="shared" si="60"/>
        <v/>
      </c>
      <c r="CE190" s="417">
        <f t="shared" si="61"/>
        <v>1</v>
      </c>
      <c r="CF190" s="82" t="str">
        <f t="shared" si="62"/>
        <v>Good</v>
      </c>
      <c r="CG190" s="82">
        <f t="shared" si="63"/>
        <v>0</v>
      </c>
      <c r="CH190" s="234">
        <f t="shared" si="64"/>
        <v>0</v>
      </c>
    </row>
    <row r="191" spans="1:86" s="69" customFormat="1" x14ac:dyDescent="0.3">
      <c r="A191" s="530"/>
      <c r="B191" s="477"/>
      <c r="C191" s="52"/>
      <c r="D191" s="565"/>
      <c r="E191" s="52"/>
      <c r="F191" s="507"/>
      <c r="G191" s="210">
        <f t="shared" si="65"/>
        <v>0</v>
      </c>
      <c r="H191" s="82">
        <f t="shared" si="46"/>
        <v>0</v>
      </c>
      <c r="I191" s="211"/>
      <c r="J191" s="441" t="s">
        <v>21</v>
      </c>
      <c r="K191" s="441" t="s">
        <v>21</v>
      </c>
      <c r="L191" s="441" t="s">
        <v>21</v>
      </c>
      <c r="M191" s="441" t="s">
        <v>21</v>
      </c>
      <c r="N191" s="568" t="s">
        <v>21</v>
      </c>
      <c r="O191" s="211"/>
      <c r="P191" s="212" t="str">
        <f>IF(B191="","",
IF(AND(V191="",W191="",B191&lt;&gt;""),"Employed",
IF(AND(V191&lt;&gt;"",W191="",B191&lt;&gt;""),"Terminated",
IF(AND(V191&lt;&gt;"",W191&lt;&gt;"",B191&lt;&gt;""),IF(W191&lt;Cover!$E$43,"Employed","Furloughed"),
IF(AND(V191="",W191&lt;&gt;"",B191&lt;&gt;""),IF(W191&lt;Cover!$E$43,"Employed","Rehired"))))))</f>
        <v/>
      </c>
      <c r="Q191" s="211"/>
      <c r="R191" s="536"/>
      <c r="S191" s="563"/>
      <c r="T191" s="536"/>
      <c r="U191" s="82">
        <f>IF(Cover!$E$47="Weekly",IF(T191&gt;0,T191,R191*S191),IF(T191&gt;0,T191,R191*S191)/2)</f>
        <v>0</v>
      </c>
      <c r="V191" s="564"/>
      <c r="W191" s="564"/>
      <c r="Y191" s="213" t="str">
        <f>IF($B191="","",IF('Actual Allocation Calc'!$AH$78="A",
IF($P191="Employed",$U191/7*BJ191,
IF(AND($P191="Terminated"),($U191/7*AP191),
IF(AND($P191="Furloughed"),($U191/7*AP191)+($U191/7*AZ191),
IF(AND($P191="Rehired"),($U191/7*AZ191),
IF(AND($P191="Terminated",AP191&gt;0),$U191,
IF($P191="Furloughed",IF(AP191&gt;0,$U191)+IF(AZ191&gt;0,$U191),
IF($P191="Rehired",IF(AZ191&gt;0,$U191)))))))),IF('Actual Allocation Calc'!$AH$78="C",'Actual Allocation Calc'!L191,'Actual Allocation Calc'!U191+IF($P191="Employed",$U191/7*BJ191,
IF(AND($P191="Terminated"),($U191/7*AP191),
IF(AND($P191="Furloughed"),($U191/7*AP191)+($U191/7*AZ191),
IF(AND($P191="Rehired"),($U191/7*AZ191),
IF(AND($P191="Terminated",AP191&gt;0),$U191,
IF($P191="Furloughed",IF(AP191&gt;0,$U191)+IF(AZ191&gt;0,$U191),
IF($P191="Rehired",IF(AZ191&gt;0,$U191))))))))*'Actual Allocation Calc'!$AH$99)))</f>
        <v/>
      </c>
      <c r="Z191" s="210" t="str">
        <f>IF($B191="","",IF('Actual Allocation Calc'!$AI$78="A",
IF($P191="Employed",$U191,
IF(AND($P191="Terminated"),($U191/7*AQ191),
IF(AND($P191="Furloughed"),($U191/7*AQ191)+($U191/7*BA191),
IF(AND($P191="Rehired"),($U191/7*BA191),
IF(AND($P191="Terminated",AQ191&gt;0),$U191,
IF($P191="Furloughed",IF(AQ191&gt;0,$U191)+IF(BA191&gt;0,$U191),
IF($P191="Rehired",IF(BA191&gt;0,$U191)))))))),IF('Actual Allocation Calc'!$AI$78="C",'Actual Allocation Calc'!M191,'Actual Allocation Calc'!V191+IF($P191="Employed",$U191,
IF(AND($P191="Terminated"),($U191/7*AQ191),
IF(AND($P191="Furloughed"),($U191/7*AQ191)+($U191/7*BA191),
IF(AND($P191="Rehired"),($U191/7*BA191),
IF(AND($P191="Terminated",AQ191&gt;0),$U191,
IF($P191="Furloughed",IF(AQ191&gt;0,$U191)+IF(BA191&gt;0,$U191),
IF($P191="Rehired",IF(BA191&gt;0,$U191))))))))*'Actual Allocation Calc'!$AI$99)))</f>
        <v/>
      </c>
      <c r="AA191" s="210" t="str">
        <f>IF($B191="","",IF('Actual Allocation Calc'!$AJ$78="A",
IF($P191="Employed",$U191,
IF(AND($P191="Terminated"),($U191/7*AR191),
IF(AND($P191="Furloughed"),($U191/7*AR191)+($U191/7*BB191),
IF(AND($P191="Rehired"),($U191/7*BB191),
IF(AND($P191="Terminated",AR191&gt;0),$U191,
IF($P191="Furloughed",IF(AR191&gt;0,$U191)+IF(BB191&gt;0,$U191),
IF($P191="Rehired",IF(BB191&gt;0,$U191)))))))),IF('Actual Allocation Calc'!$AJ$78="C",'Actual Allocation Calc'!N191,'Actual Allocation Calc'!W191+IF($P191="Employed",$U191,
IF(AND($P191="Terminated"),($U191/7*AR191),
IF(AND($P191="Furloughed"),($U191/7*AR191)+($U191/7*BB191),
IF(AND($P191="Rehired"),($U191/7*BB191),
IF(AND($P191="Terminated",AR191&gt;0),$U191,
IF($P191="Furloughed",IF(AR191&gt;0,$U191)+IF(BB191&gt;0,$U191),
IF($P191="Rehired",IF(BB191&gt;0,$U191))))))))*'Actual Allocation Calc'!$AJ$99)))</f>
        <v/>
      </c>
      <c r="AB191" s="210" t="str">
        <f>IF($B191="","",IF('Actual Allocation Calc'!$AK$78="A",
IF($P191="Employed",$U191,
IF(AND($P191="Terminated"),($U191/7*AS191),
IF(AND($P191="Furloughed"),($U191/7*AS191)+($U191/7*BC191),
IF(AND($P191="Rehired"),($U191/7*BC191),
IF(AND($P191="Terminated",AS191&gt;0),$U191,
IF($P191="Furloughed",IF(AS191&gt;0,$U191)+IF(BC191&gt;0,$U191),
IF($P191="Rehired",IF(BC191&gt;0,$U191)))))))),IF('Actual Allocation Calc'!$AK$78="C",'Actual Allocation Calc'!O191,'Actual Allocation Calc'!X191+IF($P191="Employed",$U191,
IF(AND($P191="Terminated"),($U191/7*AS191),
IF(AND($P191="Furloughed"),($U191/7*AS191)+($U191/7*BC191),
IF(AND($P191="Rehired"),($U191/7*BC191),
IF(AND($P191="Terminated",AS191&gt;0),$U191,
IF($P191="Furloughed",IF(AS191&gt;0,$U191)+IF(BC191&gt;0,$U191),
IF($P191="Rehired",IF(BC191&gt;0,$U191))))))))*'Actual Allocation Calc'!$AK$99)))</f>
        <v/>
      </c>
      <c r="AC191" s="210" t="str">
        <f>IF($B191="","",IF('Actual Allocation Calc'!$AL$78="A",
IF($P191="Employed",$U191,
IF(AND($P191="Terminated"),($U191/7*AT191),
IF(AND($P191="Furloughed"),($U191/7*AT191)+($U191/7*BD191),
IF(AND($P191="Rehired"),($U191/7*BD191),
IF(AND($P191="Terminated",AT191&gt;0),$U191,
IF($P191="Furloughed",IF(AT191&gt;0,$U191)+IF(BD191&gt;0,$U191),
IF($P191="Rehired",IF(BD191&gt;0,$U191)))))))),IF('Actual Allocation Calc'!$AL$78="C",'Actual Allocation Calc'!P191,'Actual Allocation Calc'!Y191+IF($P191="Employed",$U191,
IF(AND($P191="Terminated"),($U191/7*AT191),
IF(AND($P191="Furloughed"),($U191/7*AT191)+($U191/7*BD191),
IF(AND($P191="Rehired"),($U191/7*BD191),
IF(AND($P191="Terminated",AT191&gt;0),$U191,
IF($P191="Furloughed",IF(AT191&gt;0,$U191)+IF(BD191&gt;0,$U191),
IF($P191="Rehired",IF(BD191&gt;0,$U191))))))))*'Actual Allocation Calc'!$AL$99)))</f>
        <v/>
      </c>
      <c r="AD191" s="210" t="str">
        <f>IF($B191="","",IF('Actual Allocation Calc'!$AM$78="A",
IF($P191="Employed",$U191,
IF(AND($P191="Terminated"),($U191/7*AU191),
IF(AND($P191="Furloughed"),($U191/7*AU191)+($U191/7*BE191),
IF(AND($P191="Rehired"),($U191/7*BE191),
IF(AND($P191="Terminated",AU191&gt;0),$U191,
IF($P191="Furloughed",IF(AU191&gt;0,$U191)+IF(BE191&gt;0,$U191),
IF($P191="Rehired",IF(BE191&gt;0,$U191)))))))),IF('Actual Allocation Calc'!$AM$78="C",'Actual Allocation Calc'!Q191,'Actual Allocation Calc'!Z191+IF($P191="Employed",$U191,
IF(AND($P191="Terminated"),($U191/7*AU191),
IF(AND($P191="Furloughed"),($U191/7*AU191)+($U191/7*BE191),
IF(AND($P191="Rehired"),($U191/7*BE191),
IF(AND($P191="Terminated",AU191&gt;0),$U191,
IF($P191="Furloughed",IF(AU191&gt;0,$U191)+IF(BE191&gt;0,$U191),
IF($P191="Rehired",IF(BE191&gt;0,$U191))))))))*'Actual Allocation Calc'!$AM$99)))</f>
        <v/>
      </c>
      <c r="AE191" s="210" t="str">
        <f>IF($B191="","",IF('Actual Allocation Calc'!$AN$78="A",
IF($P191="Employed",$U191,
IF(AND($P191="Terminated"),($U191/7*AV191),
IF(AND($P191="Furloughed"),($U191/7*AV191)+($U191/7*BF191),
IF(AND($P191="Rehired"),($U191/7*BF191),
IF(AND($P191="Terminated",AV191&gt;0),$U191,
IF($P191="Furloughed",IF(AV191&gt;0,$U191)+IF(BF191&gt;0,$U191),
IF($P191="Rehired",IF(BF191&gt;0,$U191)))))))),IF('Actual Allocation Calc'!$AN$78="C",'Actual Allocation Calc'!R191,'Actual Allocation Calc'!AA191+IF($P191="Employed",$U191,
IF(AND($P191="Terminated"),($U191/7*AV191),
IF(AND($P191="Furloughed"),($U191/7*AV191)+($U191/7*BF191),
IF(AND($P191="Rehired"),($U191/7*BF191),
IF(AND($P191="Terminated",AV191&gt;0),$U191,
IF($P191="Furloughed",IF(AV191&gt;0,$U191)+IF(BF191&gt;0,$U191),
IF($P191="Rehired",IF(BF191&gt;0,$U191))))))))*'Actual Allocation Calc'!$AN$99)))</f>
        <v/>
      </c>
      <c r="AF191" s="210" t="str">
        <f>IF($B191="","",IF('Actual Allocation Calc'!$AO$78="A",
IF($P191="Employed",$U191,
IF(AND($P191="Terminated"),($U191/7*AW191),
IF(AND($P191="Furloughed"),($U191/7*AW191)+($U191/7*BG191),
IF(AND($P191="Rehired"),($U191/7*BG191),
IF(AND($P191="Terminated",AW191&gt;0),$U191,
IF($P191="Furloughed",IF(AW191&gt;0,$U191)+IF(BG191&gt;0,$U191),
IF($P191="Rehired",IF(BG191&gt;0,$U191)))))))),IF('Actual Allocation Calc'!$AO$78="C",'Actual Allocation Calc'!S191,'Actual Allocation Calc'!AB191+IF($P191="Employed",$U191,
IF(AND($P191="Terminated"),($U191/7*AW191),
IF(AND($P191="Furloughed"),($U191/7*AW191)+($U191/7*BG191),
IF(AND($P191="Rehired"),($U191/7*BG191),
IF(AND($P191="Terminated",AW191&gt;0),$U191,
IF($P191="Furloughed",IF(AW191&gt;0,$U191)+IF(BG191&gt;0,$U191),
IF($P191="Rehired",IF(BG191&gt;0,$U191))))))))*'Actual Allocation Calc'!$AO$99)))</f>
        <v/>
      </c>
      <c r="AG191" s="210" t="str">
        <f>IF($B191="","",IF('Actual Allocation Calc'!$AP$78="A",
IF($P191="Employed",$U191/7*BK191,
IF(AND($P191="Terminated"),($U191/7*AX191),
IF(AND($P191="Furloughed"),($U191/7*AX191)+($U191/7*BH191),
IF(AND($P191="Rehired"),($U191/7*BH191),
IF(AND($P191="Terminated",AX191&gt;0),$U191,
IF($P191="Furloughed",IF(AX191&gt;0,$U191)+IF(BH191&gt;0,$U191),
IF($P191="Rehired",IF(BH191&gt;0,$U191)))))))),IF('Actual Allocation Calc'!$AP$78="C",'Actual Allocation Calc'!T191,'Actual Allocation Calc'!AC191+IF($P191="Employed",$U191/7*BK191,
IF(AND($P191="Terminated"),($U191/7*AX191),
IF(AND($P191="Furloughed"),($U191/7*AX191)+($U191/7*BH191),
IF(AND($P191="Rehired"),($U191/7*BH191),
IF(AND($P191="Terminated",AX191&gt;0),$U191,
IF($P191="Furloughed",IF(AX191&gt;0,$U191)+IF(BH191&gt;0,$U191),
IF($P191="Rehired",IF(BH191&gt;0,$U191))))))))*'Actual Allocation Calc'!$AP$99)))</f>
        <v/>
      </c>
      <c r="AH191" s="536"/>
      <c r="AI191" s="82">
        <f t="shared" si="66"/>
        <v>0</v>
      </c>
      <c r="AJ191" s="210">
        <f t="shared" si="48"/>
        <v>0</v>
      </c>
      <c r="AK191" s="397" t="str">
        <f t="shared" si="49"/>
        <v/>
      </c>
      <c r="AM191" s="122"/>
      <c r="AO191" s="214" t="str">
        <f>IFERROR(IF($V191="","",VLOOKUP(V191,'Calendar Calcs'!$B$2:$E1158,4,FALSE)),0)</f>
        <v/>
      </c>
      <c r="AP191" s="69" t="str">
        <f>IF($AO191="","", IF($AO191&lt;AP$23,0,IF($AO191&gt;AP$23,COUNTIFS('Calendar Calcs'!$E$2:$E1158,AP$23),COUNTIFS('Calendar Calcs'!$E$2:$E1158,AP$23,'Calendar Calcs'!$D$2:$D1158,"&lt;="&amp;WEEKDAY($V191)))))</f>
        <v/>
      </c>
      <c r="AQ191" s="69" t="str">
        <f>IF($AO191="","", IF($AO191&lt;AQ$23,0,IF($AO191&gt;AQ$23,COUNTIFS('Calendar Calcs'!$E$2:$E1158,AQ$23),COUNTIFS('Calendar Calcs'!$E$2:$E1158,AQ$23,'Calendar Calcs'!$D$2:$D1158,"&lt;="&amp;WEEKDAY($V191)))))</f>
        <v/>
      </c>
      <c r="AR191" s="69" t="str">
        <f>IF($AO191="","", IF($AO191&lt;AR$23,0,IF($AO191&gt;AR$23,COUNTIFS('Calendar Calcs'!$E$2:$E1158,AR$23),COUNTIFS('Calendar Calcs'!$E$2:$E1158,AR$23,'Calendar Calcs'!$D$2:$D1158,"&lt;="&amp;WEEKDAY($V191)))))</f>
        <v/>
      </c>
      <c r="AS191" s="69" t="str">
        <f>IF($AO191="","", IF($AO191&lt;AS$23,0,IF($AO191&gt;AS$23,COUNTIFS('Calendar Calcs'!$E$2:$E1158,AS$23),COUNTIFS('Calendar Calcs'!$E$2:$E1158,AS$23,'Calendar Calcs'!$D$2:$D1158,"&lt;="&amp;WEEKDAY($V191)))))</f>
        <v/>
      </c>
      <c r="AT191" s="69" t="str">
        <f>IF($AO191="","", IF($AO191&lt;AT$23,0,IF($AO191&gt;AT$23,COUNTIFS('Calendar Calcs'!$E$2:$E1158,AT$23),COUNTIFS('Calendar Calcs'!$E$2:$E1158,AT$23,'Calendar Calcs'!$D$2:$D1158,"&lt;="&amp;WEEKDAY($V191)))))</f>
        <v/>
      </c>
      <c r="AU191" s="69" t="str">
        <f>IF($AO191="","", IF($AO191&lt;AU$23,0,IF($AO191&gt;AU$23,COUNTIFS('Calendar Calcs'!$E$2:$E1158,AU$23),COUNTIFS('Calendar Calcs'!$E$2:$E1158,AU$23,'Calendar Calcs'!$D$2:$D1158,"&lt;="&amp;WEEKDAY($V191)))))</f>
        <v/>
      </c>
      <c r="AV191" s="69" t="str">
        <f>IF($AO191="","", IF($AO191&lt;AV$23,0,IF($AO191&gt;AV$23,COUNTIFS('Calendar Calcs'!$E$2:$E1158,AV$23),COUNTIFS('Calendar Calcs'!$E$2:$E1158,AV$23,'Calendar Calcs'!$D$2:$D1158,"&lt;="&amp;WEEKDAY($V191)))))</f>
        <v/>
      </c>
      <c r="AW191" s="69" t="str">
        <f>IF($AO191="","", IF($AO191&lt;AW$23,0,IF($AO191&gt;AW$23,COUNTIFS('Calendar Calcs'!$E$2:$E1158,AW$23),COUNTIFS('Calendar Calcs'!$E$2:$E1158,AW$23,'Calendar Calcs'!$D$2:$D1158,"&lt;="&amp;WEEKDAY($V191)))))</f>
        <v/>
      </c>
      <c r="AX191" s="69" t="str">
        <f>IF($AO191="","", IF($AO191&lt;AX$23,0,IF($AO191&gt;AX$23,COUNTIFS('Calendar Calcs'!$E$2:$E1158,AX$23),COUNTIFS('Calendar Calcs'!$E$2:$E1158,AX$23,'Calendar Calcs'!$D$2:$D1158,"&lt;="&amp;WEEKDAY($V191)))))</f>
        <v/>
      </c>
      <c r="AY191" s="69" t="str">
        <f>IF($W191="","",VLOOKUP($W191,'Calendar Calcs'!$B$2:$E1158,4,FALSE))</f>
        <v/>
      </c>
      <c r="AZ191" s="69" t="str">
        <f>IF($AY191="","",IF($AY191&gt;AZ$23,0,IF($AY191&lt;AZ$23,COUNTIFS('Calendar Calcs'!$E$2:$E1158,AZ$23),COUNTIFS('Calendar Calcs'!$E$2:$E1158,AZ$23,'Calendar Calcs'!$D$2:$D1158,"&gt;="&amp;WEEKDAY($W191)))))</f>
        <v/>
      </c>
      <c r="BA191" s="69" t="str">
        <f>IF($AY191="","",IF($AY191&gt;BA$23,0,IF($AY191&lt;BA$23,COUNTIFS('Calendar Calcs'!$E$2:$E1158,BA$23),COUNTIFS('Calendar Calcs'!$E$2:$E1158,BA$23,'Calendar Calcs'!$D$2:$D1158,"&gt;="&amp;WEEKDAY($W191)))))</f>
        <v/>
      </c>
      <c r="BB191" s="69" t="str">
        <f>IF($AY191="","",IF($AY191&gt;BB$23,0,IF($AY191&lt;BB$23,COUNTIFS('Calendar Calcs'!$E$2:$E1158,BB$23),COUNTIFS('Calendar Calcs'!$E$2:$E1158,BB$23,'Calendar Calcs'!$D$2:$D1158,"&gt;="&amp;WEEKDAY($W191)))))</f>
        <v/>
      </c>
      <c r="BC191" s="69" t="str">
        <f>IF($AY191="","",IF($AY191&gt;BC$23,0,IF($AY191&lt;BC$23,COUNTIFS('Calendar Calcs'!$E$2:$E1158,BC$23),COUNTIFS('Calendar Calcs'!$E$2:$E1158,BC$23,'Calendar Calcs'!$D$2:$D1158,"&gt;="&amp;WEEKDAY($W191)))))</f>
        <v/>
      </c>
      <c r="BD191" s="69" t="str">
        <f>IF($AY191="","",IF($AY191&gt;BD$23,0,IF($AY191&lt;BD$23,COUNTIFS('Calendar Calcs'!$E$2:$E1158,BD$23),COUNTIFS('Calendar Calcs'!$E$2:$E1158,BD$23,'Calendar Calcs'!$D$2:$D1158,"&gt;="&amp;WEEKDAY($W191)))))</f>
        <v/>
      </c>
      <c r="BE191" s="69" t="str">
        <f>IF($AY191="","",IF($AY191&gt;BE$23,0,IF($AY191&lt;BE$23,COUNTIFS('Calendar Calcs'!$E$2:$E1158,BE$23),COUNTIFS('Calendar Calcs'!$E$2:$E1158,BE$23,'Calendar Calcs'!$D$2:$D1158,"&gt;="&amp;WEEKDAY($W191)))))</f>
        <v/>
      </c>
      <c r="BF191" s="69" t="str">
        <f>IF($AY191="","",IF($AY191&gt;BF$23,0,IF($AY191&lt;BF$23,COUNTIFS('Calendar Calcs'!$E$2:$E1158,BF$23),COUNTIFS('Calendar Calcs'!$E$2:$E1158,BF$23,'Calendar Calcs'!$D$2:$D1158,"&gt;="&amp;WEEKDAY($W191)))))</f>
        <v/>
      </c>
      <c r="BG191" s="69" t="str">
        <f>IF($AY191="","",IF($AY191&gt;BG$23,0,IF($AY191&lt;BG$23,COUNTIFS('Calendar Calcs'!$E$2:$E1158,BG$23),COUNTIFS('Calendar Calcs'!$E$2:$E1158,BG$23,'Calendar Calcs'!$D$2:$D1158,"&gt;="&amp;WEEKDAY($W191)))))</f>
        <v/>
      </c>
      <c r="BH191" s="69">
        <f t="shared" si="50"/>
        <v>6</v>
      </c>
      <c r="BI191" s="69">
        <f>IF(Cover!$E$43="","",VLOOKUP(Cover!$E$43,'Calendar Calcs'!$B$2:$E1158,4,FALSE))</f>
        <v>1</v>
      </c>
      <c r="BJ191" s="69">
        <f>IF($BI191="","", IF($BI191&lt;BJ$23,0,IF($BI191&gt;=BJ$23,COUNTIFS('Calendar Calcs'!$E$2:$E1158,BJ$23),COUNTIFS('Calendar Calcs'!$E$2:$E1158,BJ$23,'Calendar Calcs'!$D$2:$D1158,"&lt;="&amp;WEEKDAY($V191)))))</f>
        <v>1</v>
      </c>
      <c r="BK191" s="69">
        <f t="shared" si="47"/>
        <v>6</v>
      </c>
      <c r="BN191" s="69" t="str">
        <f>IF(T191&gt;0,"FTE",IF(Cover!$E$47="Weekly",IF(S191&gt;29.75,"FTE","PTE"),IF(S191&gt;59.75,"FTE","PTE")))</f>
        <v>PTE</v>
      </c>
      <c r="BO191" s="69">
        <f>IF(BN191="FTE",30,IF(Cover!$E$47="Weekly",'STEP 2 EE Data'!S191,'STEP 2 EE Data'!S191/2))</f>
        <v>0</v>
      </c>
      <c r="BP191" s="209">
        <f t="shared" si="51"/>
        <v>0</v>
      </c>
      <c r="BQ191" s="209">
        <f t="shared" si="52"/>
        <v>0</v>
      </c>
      <c r="BR191" s="209">
        <f t="shared" si="53"/>
        <v>0</v>
      </c>
      <c r="BS191" s="209">
        <f t="shared" si="54"/>
        <v>0</v>
      </c>
      <c r="BT191" s="209">
        <f t="shared" si="55"/>
        <v>0</v>
      </c>
      <c r="BU191" s="209">
        <f t="shared" si="56"/>
        <v>0</v>
      </c>
      <c r="BV191" s="209">
        <f t="shared" si="57"/>
        <v>0</v>
      </c>
      <c r="BW191" s="209">
        <f t="shared" si="58"/>
        <v>0</v>
      </c>
      <c r="BX191" s="209">
        <f t="shared" si="59"/>
        <v>0</v>
      </c>
      <c r="CC191" s="210" t="str">
        <f>IF(B191="","",IF(C191="",IF(Cover!$E$47="Weekly",'STEP 3 EE Comp'!BI196*8,'STEP 3 EE Comp'!BI196*4),IF(Cover!$E$47="Weekly",'STEP 3 EE Comp'!BI196,'STEP 3 EE Comp'!BI196)))</f>
        <v/>
      </c>
      <c r="CD191" s="82" t="str">
        <f t="shared" si="60"/>
        <v/>
      </c>
      <c r="CE191" s="417">
        <f t="shared" si="61"/>
        <v>1</v>
      </c>
      <c r="CF191" s="82" t="str">
        <f t="shared" si="62"/>
        <v>Good</v>
      </c>
      <c r="CG191" s="82">
        <f t="shared" si="63"/>
        <v>0</v>
      </c>
      <c r="CH191" s="234">
        <f t="shared" si="64"/>
        <v>0</v>
      </c>
    </row>
    <row r="192" spans="1:86" s="69" customFormat="1" x14ac:dyDescent="0.3">
      <c r="A192" s="554"/>
      <c r="B192" s="478"/>
      <c r="C192" s="52"/>
      <c r="D192" s="565"/>
      <c r="E192" s="52"/>
      <c r="F192" s="507"/>
      <c r="G192" s="210">
        <f t="shared" si="65"/>
        <v>0</v>
      </c>
      <c r="H192" s="82">
        <f t="shared" si="46"/>
        <v>0</v>
      </c>
      <c r="I192" s="211"/>
      <c r="J192" s="441" t="s">
        <v>21</v>
      </c>
      <c r="K192" s="441" t="s">
        <v>21</v>
      </c>
      <c r="L192" s="441" t="s">
        <v>21</v>
      </c>
      <c r="M192" s="441" t="s">
        <v>21</v>
      </c>
      <c r="N192" s="568" t="s">
        <v>21</v>
      </c>
      <c r="O192" s="211"/>
      <c r="P192" s="212" t="str">
        <f>IF(B192="","",
IF(AND(V192="",W192="",B192&lt;&gt;""),"Employed",
IF(AND(V192&lt;&gt;"",W192="",B192&lt;&gt;""),"Terminated",
IF(AND(V192&lt;&gt;"",W192&lt;&gt;"",B192&lt;&gt;""),IF(W192&lt;Cover!$E$43,"Employed","Furloughed"),
IF(AND(V192="",W192&lt;&gt;"",B192&lt;&gt;""),IF(W192&lt;Cover!$E$43,"Employed","Rehired"))))))</f>
        <v/>
      </c>
      <c r="Q192" s="211"/>
      <c r="R192" s="536"/>
      <c r="S192" s="563"/>
      <c r="T192" s="536"/>
      <c r="U192" s="82">
        <f>IF(Cover!$E$47="Weekly",IF(T192&gt;0,T192,R192*S192),IF(T192&gt;0,T192,R192*S192)/2)</f>
        <v>0</v>
      </c>
      <c r="V192" s="564"/>
      <c r="W192" s="564"/>
      <c r="Y192" s="213" t="str">
        <f>IF($B192="","",IF('Actual Allocation Calc'!$AH$78="A",
IF($P192="Employed",$U192/7*BJ192,
IF(AND($P192="Terminated"),($U192/7*AP192),
IF(AND($P192="Furloughed"),($U192/7*AP192)+($U192/7*AZ192),
IF(AND($P192="Rehired"),($U192/7*AZ192),
IF(AND($P192="Terminated",AP192&gt;0),$U192,
IF($P192="Furloughed",IF(AP192&gt;0,$U192)+IF(AZ192&gt;0,$U192),
IF($P192="Rehired",IF(AZ192&gt;0,$U192)))))))),IF('Actual Allocation Calc'!$AH$78="C",'Actual Allocation Calc'!L192,'Actual Allocation Calc'!U192+IF($P192="Employed",$U192/7*BJ192,
IF(AND($P192="Terminated"),($U192/7*AP192),
IF(AND($P192="Furloughed"),($U192/7*AP192)+($U192/7*AZ192),
IF(AND($P192="Rehired"),($U192/7*AZ192),
IF(AND($P192="Terminated",AP192&gt;0),$U192,
IF($P192="Furloughed",IF(AP192&gt;0,$U192)+IF(AZ192&gt;0,$U192),
IF($P192="Rehired",IF(AZ192&gt;0,$U192))))))))*'Actual Allocation Calc'!$AH$99)))</f>
        <v/>
      </c>
      <c r="Z192" s="210" t="str">
        <f>IF($B192="","",IF('Actual Allocation Calc'!$AI$78="A",
IF($P192="Employed",$U192,
IF(AND($P192="Terminated"),($U192/7*AQ192),
IF(AND($P192="Furloughed"),($U192/7*AQ192)+($U192/7*BA192),
IF(AND($P192="Rehired"),($U192/7*BA192),
IF(AND($P192="Terminated",AQ192&gt;0),$U192,
IF($P192="Furloughed",IF(AQ192&gt;0,$U192)+IF(BA192&gt;0,$U192),
IF($P192="Rehired",IF(BA192&gt;0,$U192)))))))),IF('Actual Allocation Calc'!$AI$78="C",'Actual Allocation Calc'!M192,'Actual Allocation Calc'!V192+IF($P192="Employed",$U192,
IF(AND($P192="Terminated"),($U192/7*AQ192),
IF(AND($P192="Furloughed"),($U192/7*AQ192)+($U192/7*BA192),
IF(AND($P192="Rehired"),($U192/7*BA192),
IF(AND($P192="Terminated",AQ192&gt;0),$U192,
IF($P192="Furloughed",IF(AQ192&gt;0,$U192)+IF(BA192&gt;0,$U192),
IF($P192="Rehired",IF(BA192&gt;0,$U192))))))))*'Actual Allocation Calc'!$AI$99)))</f>
        <v/>
      </c>
      <c r="AA192" s="210" t="str">
        <f>IF($B192="","",IF('Actual Allocation Calc'!$AJ$78="A",
IF($P192="Employed",$U192,
IF(AND($P192="Terminated"),($U192/7*AR192),
IF(AND($P192="Furloughed"),($U192/7*AR192)+($U192/7*BB192),
IF(AND($P192="Rehired"),($U192/7*BB192),
IF(AND($P192="Terminated",AR192&gt;0),$U192,
IF($P192="Furloughed",IF(AR192&gt;0,$U192)+IF(BB192&gt;0,$U192),
IF($P192="Rehired",IF(BB192&gt;0,$U192)))))))),IF('Actual Allocation Calc'!$AJ$78="C",'Actual Allocation Calc'!N192,'Actual Allocation Calc'!W192+IF($P192="Employed",$U192,
IF(AND($P192="Terminated"),($U192/7*AR192),
IF(AND($P192="Furloughed"),($U192/7*AR192)+($U192/7*BB192),
IF(AND($P192="Rehired"),($U192/7*BB192),
IF(AND($P192="Terminated",AR192&gt;0),$U192,
IF($P192="Furloughed",IF(AR192&gt;0,$U192)+IF(BB192&gt;0,$U192),
IF($P192="Rehired",IF(BB192&gt;0,$U192))))))))*'Actual Allocation Calc'!$AJ$99)))</f>
        <v/>
      </c>
      <c r="AB192" s="210" t="str">
        <f>IF($B192="","",IF('Actual Allocation Calc'!$AK$78="A",
IF($P192="Employed",$U192,
IF(AND($P192="Terminated"),($U192/7*AS192),
IF(AND($P192="Furloughed"),($U192/7*AS192)+($U192/7*BC192),
IF(AND($P192="Rehired"),($U192/7*BC192),
IF(AND($P192="Terminated",AS192&gt;0),$U192,
IF($P192="Furloughed",IF(AS192&gt;0,$U192)+IF(BC192&gt;0,$U192),
IF($P192="Rehired",IF(BC192&gt;0,$U192)))))))),IF('Actual Allocation Calc'!$AK$78="C",'Actual Allocation Calc'!O192,'Actual Allocation Calc'!X192+IF($P192="Employed",$U192,
IF(AND($P192="Terminated"),($U192/7*AS192),
IF(AND($P192="Furloughed"),($U192/7*AS192)+($U192/7*BC192),
IF(AND($P192="Rehired"),($U192/7*BC192),
IF(AND($P192="Terminated",AS192&gt;0),$U192,
IF($P192="Furloughed",IF(AS192&gt;0,$U192)+IF(BC192&gt;0,$U192),
IF($P192="Rehired",IF(BC192&gt;0,$U192))))))))*'Actual Allocation Calc'!$AK$99)))</f>
        <v/>
      </c>
      <c r="AC192" s="210" t="str">
        <f>IF($B192="","",IF('Actual Allocation Calc'!$AL$78="A",
IF($P192="Employed",$U192,
IF(AND($P192="Terminated"),($U192/7*AT192),
IF(AND($P192="Furloughed"),($U192/7*AT192)+($U192/7*BD192),
IF(AND($P192="Rehired"),($U192/7*BD192),
IF(AND($P192="Terminated",AT192&gt;0),$U192,
IF($P192="Furloughed",IF(AT192&gt;0,$U192)+IF(BD192&gt;0,$U192),
IF($P192="Rehired",IF(BD192&gt;0,$U192)))))))),IF('Actual Allocation Calc'!$AL$78="C",'Actual Allocation Calc'!P192,'Actual Allocation Calc'!Y192+IF($P192="Employed",$U192,
IF(AND($P192="Terminated"),($U192/7*AT192),
IF(AND($P192="Furloughed"),($U192/7*AT192)+($U192/7*BD192),
IF(AND($P192="Rehired"),($U192/7*BD192),
IF(AND($P192="Terminated",AT192&gt;0),$U192,
IF($P192="Furloughed",IF(AT192&gt;0,$U192)+IF(BD192&gt;0,$U192),
IF($P192="Rehired",IF(BD192&gt;0,$U192))))))))*'Actual Allocation Calc'!$AL$99)))</f>
        <v/>
      </c>
      <c r="AD192" s="210" t="str">
        <f>IF($B192="","",IF('Actual Allocation Calc'!$AM$78="A",
IF($P192="Employed",$U192,
IF(AND($P192="Terminated"),($U192/7*AU192),
IF(AND($P192="Furloughed"),($U192/7*AU192)+($U192/7*BE192),
IF(AND($P192="Rehired"),($U192/7*BE192),
IF(AND($P192="Terminated",AU192&gt;0),$U192,
IF($P192="Furloughed",IF(AU192&gt;0,$U192)+IF(BE192&gt;0,$U192),
IF($P192="Rehired",IF(BE192&gt;0,$U192)))))))),IF('Actual Allocation Calc'!$AM$78="C",'Actual Allocation Calc'!Q192,'Actual Allocation Calc'!Z192+IF($P192="Employed",$U192,
IF(AND($P192="Terminated"),($U192/7*AU192),
IF(AND($P192="Furloughed"),($U192/7*AU192)+($U192/7*BE192),
IF(AND($P192="Rehired"),($U192/7*BE192),
IF(AND($P192="Terminated",AU192&gt;0),$U192,
IF($P192="Furloughed",IF(AU192&gt;0,$U192)+IF(BE192&gt;0,$U192),
IF($P192="Rehired",IF(BE192&gt;0,$U192))))))))*'Actual Allocation Calc'!$AM$99)))</f>
        <v/>
      </c>
      <c r="AE192" s="210" t="str">
        <f>IF($B192="","",IF('Actual Allocation Calc'!$AN$78="A",
IF($P192="Employed",$U192,
IF(AND($P192="Terminated"),($U192/7*AV192),
IF(AND($P192="Furloughed"),($U192/7*AV192)+($U192/7*BF192),
IF(AND($P192="Rehired"),($U192/7*BF192),
IF(AND($P192="Terminated",AV192&gt;0),$U192,
IF($P192="Furloughed",IF(AV192&gt;0,$U192)+IF(BF192&gt;0,$U192),
IF($P192="Rehired",IF(BF192&gt;0,$U192)))))))),IF('Actual Allocation Calc'!$AN$78="C",'Actual Allocation Calc'!R192,'Actual Allocation Calc'!AA192+IF($P192="Employed",$U192,
IF(AND($P192="Terminated"),($U192/7*AV192),
IF(AND($P192="Furloughed"),($U192/7*AV192)+($U192/7*BF192),
IF(AND($P192="Rehired"),($U192/7*BF192),
IF(AND($P192="Terminated",AV192&gt;0),$U192,
IF($P192="Furloughed",IF(AV192&gt;0,$U192)+IF(BF192&gt;0,$U192),
IF($P192="Rehired",IF(BF192&gt;0,$U192))))))))*'Actual Allocation Calc'!$AN$99)))</f>
        <v/>
      </c>
      <c r="AF192" s="210" t="str">
        <f>IF($B192="","",IF('Actual Allocation Calc'!$AO$78="A",
IF($P192="Employed",$U192,
IF(AND($P192="Terminated"),($U192/7*AW192),
IF(AND($P192="Furloughed"),($U192/7*AW192)+($U192/7*BG192),
IF(AND($P192="Rehired"),($U192/7*BG192),
IF(AND($P192="Terminated",AW192&gt;0),$U192,
IF($P192="Furloughed",IF(AW192&gt;0,$U192)+IF(BG192&gt;0,$U192),
IF($P192="Rehired",IF(BG192&gt;0,$U192)))))))),IF('Actual Allocation Calc'!$AO$78="C",'Actual Allocation Calc'!S192,'Actual Allocation Calc'!AB192+IF($P192="Employed",$U192,
IF(AND($P192="Terminated"),($U192/7*AW192),
IF(AND($P192="Furloughed"),($U192/7*AW192)+($U192/7*BG192),
IF(AND($P192="Rehired"),($U192/7*BG192),
IF(AND($P192="Terminated",AW192&gt;0),$U192,
IF($P192="Furloughed",IF(AW192&gt;0,$U192)+IF(BG192&gt;0,$U192),
IF($P192="Rehired",IF(BG192&gt;0,$U192))))))))*'Actual Allocation Calc'!$AO$99)))</f>
        <v/>
      </c>
      <c r="AG192" s="210" t="str">
        <f>IF($B192="","",IF('Actual Allocation Calc'!$AP$78="A",
IF($P192="Employed",$U192/7*BK192,
IF(AND($P192="Terminated"),($U192/7*AX192),
IF(AND($P192="Furloughed"),($U192/7*AX192)+($U192/7*BH192),
IF(AND($P192="Rehired"),($U192/7*BH192),
IF(AND($P192="Terminated",AX192&gt;0),$U192,
IF($P192="Furloughed",IF(AX192&gt;0,$U192)+IF(BH192&gt;0,$U192),
IF($P192="Rehired",IF(BH192&gt;0,$U192)))))))),IF('Actual Allocation Calc'!$AP$78="C",'Actual Allocation Calc'!T192,'Actual Allocation Calc'!AC192+IF($P192="Employed",$U192/7*BK192,
IF(AND($P192="Terminated"),($U192/7*AX192),
IF(AND($P192="Furloughed"),($U192/7*AX192)+($U192/7*BH192),
IF(AND($P192="Rehired"),($U192/7*BH192),
IF(AND($P192="Terminated",AX192&gt;0),$U192,
IF($P192="Furloughed",IF(AX192&gt;0,$U192)+IF(BH192&gt;0,$U192),
IF($P192="Rehired",IF(BH192&gt;0,$U192))))))))*'Actual Allocation Calc'!$AP$99)))</f>
        <v/>
      </c>
      <c r="AH192" s="536"/>
      <c r="AI192" s="82">
        <f t="shared" si="66"/>
        <v>0</v>
      </c>
      <c r="AJ192" s="210">
        <f t="shared" si="48"/>
        <v>0</v>
      </c>
      <c r="AK192" s="397" t="str">
        <f t="shared" si="49"/>
        <v/>
      </c>
      <c r="AM192" s="122"/>
      <c r="AO192" s="214" t="str">
        <f>IFERROR(IF($V192="","",VLOOKUP(V192,'Calendar Calcs'!$B$2:$E1159,4,FALSE)),0)</f>
        <v/>
      </c>
      <c r="AP192" s="69" t="str">
        <f>IF($AO192="","", IF($AO192&lt;AP$23,0,IF($AO192&gt;AP$23,COUNTIFS('Calendar Calcs'!$E$2:$E1159,AP$23),COUNTIFS('Calendar Calcs'!$E$2:$E1159,AP$23,'Calendar Calcs'!$D$2:$D1159,"&lt;="&amp;WEEKDAY($V192)))))</f>
        <v/>
      </c>
      <c r="AQ192" s="69" t="str">
        <f>IF($AO192="","", IF($AO192&lt;AQ$23,0,IF($AO192&gt;AQ$23,COUNTIFS('Calendar Calcs'!$E$2:$E1159,AQ$23),COUNTIFS('Calendar Calcs'!$E$2:$E1159,AQ$23,'Calendar Calcs'!$D$2:$D1159,"&lt;="&amp;WEEKDAY($V192)))))</f>
        <v/>
      </c>
      <c r="AR192" s="69" t="str">
        <f>IF($AO192="","", IF($AO192&lt;AR$23,0,IF($AO192&gt;AR$23,COUNTIFS('Calendar Calcs'!$E$2:$E1159,AR$23),COUNTIFS('Calendar Calcs'!$E$2:$E1159,AR$23,'Calendar Calcs'!$D$2:$D1159,"&lt;="&amp;WEEKDAY($V192)))))</f>
        <v/>
      </c>
      <c r="AS192" s="69" t="str">
        <f>IF($AO192="","", IF($AO192&lt;AS$23,0,IF($AO192&gt;AS$23,COUNTIFS('Calendar Calcs'!$E$2:$E1159,AS$23),COUNTIFS('Calendar Calcs'!$E$2:$E1159,AS$23,'Calendar Calcs'!$D$2:$D1159,"&lt;="&amp;WEEKDAY($V192)))))</f>
        <v/>
      </c>
      <c r="AT192" s="69" t="str">
        <f>IF($AO192="","", IF($AO192&lt;AT$23,0,IF($AO192&gt;AT$23,COUNTIFS('Calendar Calcs'!$E$2:$E1159,AT$23),COUNTIFS('Calendar Calcs'!$E$2:$E1159,AT$23,'Calendar Calcs'!$D$2:$D1159,"&lt;="&amp;WEEKDAY($V192)))))</f>
        <v/>
      </c>
      <c r="AU192" s="69" t="str">
        <f>IF($AO192="","", IF($AO192&lt;AU$23,0,IF($AO192&gt;AU$23,COUNTIFS('Calendar Calcs'!$E$2:$E1159,AU$23),COUNTIFS('Calendar Calcs'!$E$2:$E1159,AU$23,'Calendar Calcs'!$D$2:$D1159,"&lt;="&amp;WEEKDAY($V192)))))</f>
        <v/>
      </c>
      <c r="AV192" s="69" t="str">
        <f>IF($AO192="","", IF($AO192&lt;AV$23,0,IF($AO192&gt;AV$23,COUNTIFS('Calendar Calcs'!$E$2:$E1159,AV$23),COUNTIFS('Calendar Calcs'!$E$2:$E1159,AV$23,'Calendar Calcs'!$D$2:$D1159,"&lt;="&amp;WEEKDAY($V192)))))</f>
        <v/>
      </c>
      <c r="AW192" s="69" t="str">
        <f>IF($AO192="","", IF($AO192&lt;AW$23,0,IF($AO192&gt;AW$23,COUNTIFS('Calendar Calcs'!$E$2:$E1159,AW$23),COUNTIFS('Calendar Calcs'!$E$2:$E1159,AW$23,'Calendar Calcs'!$D$2:$D1159,"&lt;="&amp;WEEKDAY($V192)))))</f>
        <v/>
      </c>
      <c r="AX192" s="69" t="str">
        <f>IF($AO192="","", IF($AO192&lt;AX$23,0,IF($AO192&gt;AX$23,COUNTIFS('Calendar Calcs'!$E$2:$E1159,AX$23),COUNTIFS('Calendar Calcs'!$E$2:$E1159,AX$23,'Calendar Calcs'!$D$2:$D1159,"&lt;="&amp;WEEKDAY($V192)))))</f>
        <v/>
      </c>
      <c r="AY192" s="69" t="str">
        <f>IF($W192="","",VLOOKUP($W192,'Calendar Calcs'!$B$2:$E1159,4,FALSE))</f>
        <v/>
      </c>
      <c r="AZ192" s="69" t="str">
        <f>IF($AY192="","",IF($AY192&gt;AZ$23,0,IF($AY192&lt;AZ$23,COUNTIFS('Calendar Calcs'!$E$2:$E1159,AZ$23),COUNTIFS('Calendar Calcs'!$E$2:$E1159,AZ$23,'Calendar Calcs'!$D$2:$D1159,"&gt;="&amp;WEEKDAY($W192)))))</f>
        <v/>
      </c>
      <c r="BA192" s="69" t="str">
        <f>IF($AY192="","",IF($AY192&gt;BA$23,0,IF($AY192&lt;BA$23,COUNTIFS('Calendar Calcs'!$E$2:$E1159,BA$23),COUNTIFS('Calendar Calcs'!$E$2:$E1159,BA$23,'Calendar Calcs'!$D$2:$D1159,"&gt;="&amp;WEEKDAY($W192)))))</f>
        <v/>
      </c>
      <c r="BB192" s="69" t="str">
        <f>IF($AY192="","",IF($AY192&gt;BB$23,0,IF($AY192&lt;BB$23,COUNTIFS('Calendar Calcs'!$E$2:$E1159,BB$23),COUNTIFS('Calendar Calcs'!$E$2:$E1159,BB$23,'Calendar Calcs'!$D$2:$D1159,"&gt;="&amp;WEEKDAY($W192)))))</f>
        <v/>
      </c>
      <c r="BC192" s="69" t="str">
        <f>IF($AY192="","",IF($AY192&gt;BC$23,0,IF($AY192&lt;BC$23,COUNTIFS('Calendar Calcs'!$E$2:$E1159,BC$23),COUNTIFS('Calendar Calcs'!$E$2:$E1159,BC$23,'Calendar Calcs'!$D$2:$D1159,"&gt;="&amp;WEEKDAY($W192)))))</f>
        <v/>
      </c>
      <c r="BD192" s="69" t="str">
        <f>IF($AY192="","",IF($AY192&gt;BD$23,0,IF($AY192&lt;BD$23,COUNTIFS('Calendar Calcs'!$E$2:$E1159,BD$23),COUNTIFS('Calendar Calcs'!$E$2:$E1159,BD$23,'Calendar Calcs'!$D$2:$D1159,"&gt;="&amp;WEEKDAY($W192)))))</f>
        <v/>
      </c>
      <c r="BE192" s="69" t="str">
        <f>IF($AY192="","",IF($AY192&gt;BE$23,0,IF($AY192&lt;BE$23,COUNTIFS('Calendar Calcs'!$E$2:$E1159,BE$23),COUNTIFS('Calendar Calcs'!$E$2:$E1159,BE$23,'Calendar Calcs'!$D$2:$D1159,"&gt;="&amp;WEEKDAY($W192)))))</f>
        <v/>
      </c>
      <c r="BF192" s="69" t="str">
        <f>IF($AY192="","",IF($AY192&gt;BF$23,0,IF($AY192&lt;BF$23,COUNTIFS('Calendar Calcs'!$E$2:$E1159,BF$23),COUNTIFS('Calendar Calcs'!$E$2:$E1159,BF$23,'Calendar Calcs'!$D$2:$D1159,"&gt;="&amp;WEEKDAY($W192)))))</f>
        <v/>
      </c>
      <c r="BG192" s="69" t="str">
        <f>IF($AY192="","",IF($AY192&gt;BG$23,0,IF($AY192&lt;BG$23,COUNTIFS('Calendar Calcs'!$E$2:$E1159,BG$23),COUNTIFS('Calendar Calcs'!$E$2:$E1159,BG$23,'Calendar Calcs'!$D$2:$D1159,"&gt;="&amp;WEEKDAY($W192)))))</f>
        <v/>
      </c>
      <c r="BH192" s="69">
        <f t="shared" si="50"/>
        <v>6</v>
      </c>
      <c r="BI192" s="69">
        <f>IF(Cover!$E$43="","",VLOOKUP(Cover!$E$43,'Calendar Calcs'!$B$2:$E1159,4,FALSE))</f>
        <v>1</v>
      </c>
      <c r="BJ192" s="69">
        <f>IF($BI192="","", IF($BI192&lt;BJ$23,0,IF($BI192&gt;=BJ$23,COUNTIFS('Calendar Calcs'!$E$2:$E1159,BJ$23),COUNTIFS('Calendar Calcs'!$E$2:$E1159,BJ$23,'Calendar Calcs'!$D$2:$D1159,"&lt;="&amp;WEEKDAY($V192)))))</f>
        <v>1</v>
      </c>
      <c r="BK192" s="69">
        <f t="shared" si="47"/>
        <v>6</v>
      </c>
      <c r="BN192" s="69" t="str">
        <f>IF(T192&gt;0,"FTE",IF(Cover!$E$47="Weekly",IF(S192&gt;29.75,"FTE","PTE"),IF(S192&gt;59.75,"FTE","PTE")))</f>
        <v>PTE</v>
      </c>
      <c r="BO192" s="69">
        <f>IF(BN192="FTE",30,IF(Cover!$E$47="Weekly",'STEP 2 EE Data'!S192,'STEP 2 EE Data'!S192/2))</f>
        <v>0</v>
      </c>
      <c r="BP192" s="209">
        <f t="shared" si="51"/>
        <v>0</v>
      </c>
      <c r="BQ192" s="209">
        <f t="shared" si="52"/>
        <v>0</v>
      </c>
      <c r="BR192" s="209">
        <f t="shared" si="53"/>
        <v>0</v>
      </c>
      <c r="BS192" s="209">
        <f t="shared" si="54"/>
        <v>0</v>
      </c>
      <c r="BT192" s="209">
        <f t="shared" si="55"/>
        <v>0</v>
      </c>
      <c r="BU192" s="209">
        <f t="shared" si="56"/>
        <v>0</v>
      </c>
      <c r="BV192" s="209">
        <f t="shared" si="57"/>
        <v>0</v>
      </c>
      <c r="BW192" s="209">
        <f t="shared" si="58"/>
        <v>0</v>
      </c>
      <c r="BX192" s="209">
        <f t="shared" si="59"/>
        <v>0</v>
      </c>
      <c r="CC192" s="210" t="str">
        <f>IF(B192="","",IF(C192="",IF(Cover!$E$47="Weekly",'STEP 3 EE Comp'!BI197*8,'STEP 3 EE Comp'!BI197*4),IF(Cover!$E$47="Weekly",'STEP 3 EE Comp'!BI197,'STEP 3 EE Comp'!BI197)))</f>
        <v/>
      </c>
      <c r="CD192" s="82" t="str">
        <f t="shared" si="60"/>
        <v/>
      </c>
      <c r="CE192" s="417">
        <f t="shared" si="61"/>
        <v>1</v>
      </c>
      <c r="CF192" s="82" t="str">
        <f t="shared" si="62"/>
        <v>Good</v>
      </c>
      <c r="CG192" s="82">
        <f t="shared" si="63"/>
        <v>0</v>
      </c>
      <c r="CH192" s="234">
        <f t="shared" si="64"/>
        <v>0</v>
      </c>
    </row>
    <row r="193" spans="1:86" s="69" customFormat="1" x14ac:dyDescent="0.3">
      <c r="A193" s="530"/>
      <c r="B193" s="477"/>
      <c r="C193" s="52"/>
      <c r="D193" s="565"/>
      <c r="E193" s="52"/>
      <c r="F193" s="507"/>
      <c r="G193" s="210">
        <f t="shared" si="65"/>
        <v>0</v>
      </c>
      <c r="H193" s="82">
        <f t="shared" si="46"/>
        <v>0</v>
      </c>
      <c r="I193" s="211"/>
      <c r="J193" s="441" t="s">
        <v>21</v>
      </c>
      <c r="K193" s="441" t="s">
        <v>21</v>
      </c>
      <c r="L193" s="441" t="s">
        <v>21</v>
      </c>
      <c r="M193" s="441" t="s">
        <v>21</v>
      </c>
      <c r="N193" s="568" t="s">
        <v>21</v>
      </c>
      <c r="O193" s="211"/>
      <c r="P193" s="212" t="str">
        <f>IF(B193="","",
IF(AND(V193="",W193="",B193&lt;&gt;""),"Employed",
IF(AND(V193&lt;&gt;"",W193="",B193&lt;&gt;""),"Terminated",
IF(AND(V193&lt;&gt;"",W193&lt;&gt;"",B193&lt;&gt;""),IF(W193&lt;Cover!$E$43,"Employed","Furloughed"),
IF(AND(V193="",W193&lt;&gt;"",B193&lt;&gt;""),IF(W193&lt;Cover!$E$43,"Employed","Rehired"))))))</f>
        <v/>
      </c>
      <c r="Q193" s="211"/>
      <c r="R193" s="536"/>
      <c r="S193" s="563"/>
      <c r="T193" s="536"/>
      <c r="U193" s="82">
        <f>IF(Cover!$E$47="Weekly",IF(T193&gt;0,T193,R193*S193),IF(T193&gt;0,T193,R193*S193)/2)</f>
        <v>0</v>
      </c>
      <c r="V193" s="564"/>
      <c r="W193" s="564"/>
      <c r="Y193" s="213" t="str">
        <f>IF($B193="","",IF('Actual Allocation Calc'!$AH$78="A",
IF($P193="Employed",$U193/7*BJ193,
IF(AND($P193="Terminated"),($U193/7*AP193),
IF(AND($P193="Furloughed"),($U193/7*AP193)+($U193/7*AZ193),
IF(AND($P193="Rehired"),($U193/7*AZ193),
IF(AND($P193="Terminated",AP193&gt;0),$U193,
IF($P193="Furloughed",IF(AP193&gt;0,$U193)+IF(AZ193&gt;0,$U193),
IF($P193="Rehired",IF(AZ193&gt;0,$U193)))))))),IF('Actual Allocation Calc'!$AH$78="C",'Actual Allocation Calc'!L193,'Actual Allocation Calc'!U193+IF($P193="Employed",$U193/7*BJ193,
IF(AND($P193="Terminated"),($U193/7*AP193),
IF(AND($P193="Furloughed"),($U193/7*AP193)+($U193/7*AZ193),
IF(AND($P193="Rehired"),($U193/7*AZ193),
IF(AND($P193="Terminated",AP193&gt;0),$U193,
IF($P193="Furloughed",IF(AP193&gt;0,$U193)+IF(AZ193&gt;0,$U193),
IF($P193="Rehired",IF(AZ193&gt;0,$U193))))))))*'Actual Allocation Calc'!$AH$99)))</f>
        <v/>
      </c>
      <c r="Z193" s="210" t="str">
        <f>IF($B193="","",IF('Actual Allocation Calc'!$AI$78="A",
IF($P193="Employed",$U193,
IF(AND($P193="Terminated"),($U193/7*AQ193),
IF(AND($P193="Furloughed"),($U193/7*AQ193)+($U193/7*BA193),
IF(AND($P193="Rehired"),($U193/7*BA193),
IF(AND($P193="Terminated",AQ193&gt;0),$U193,
IF($P193="Furloughed",IF(AQ193&gt;0,$U193)+IF(BA193&gt;0,$U193),
IF($P193="Rehired",IF(BA193&gt;0,$U193)))))))),IF('Actual Allocation Calc'!$AI$78="C",'Actual Allocation Calc'!M193,'Actual Allocation Calc'!V193+IF($P193="Employed",$U193,
IF(AND($P193="Terminated"),($U193/7*AQ193),
IF(AND($P193="Furloughed"),($U193/7*AQ193)+($U193/7*BA193),
IF(AND($P193="Rehired"),($U193/7*BA193),
IF(AND($P193="Terminated",AQ193&gt;0),$U193,
IF($P193="Furloughed",IF(AQ193&gt;0,$U193)+IF(BA193&gt;0,$U193),
IF($P193="Rehired",IF(BA193&gt;0,$U193))))))))*'Actual Allocation Calc'!$AI$99)))</f>
        <v/>
      </c>
      <c r="AA193" s="210" t="str">
        <f>IF($B193="","",IF('Actual Allocation Calc'!$AJ$78="A",
IF($P193="Employed",$U193,
IF(AND($P193="Terminated"),($U193/7*AR193),
IF(AND($P193="Furloughed"),($U193/7*AR193)+($U193/7*BB193),
IF(AND($P193="Rehired"),($U193/7*BB193),
IF(AND($P193="Terminated",AR193&gt;0),$U193,
IF($P193="Furloughed",IF(AR193&gt;0,$U193)+IF(BB193&gt;0,$U193),
IF($P193="Rehired",IF(BB193&gt;0,$U193)))))))),IF('Actual Allocation Calc'!$AJ$78="C",'Actual Allocation Calc'!N193,'Actual Allocation Calc'!W193+IF($P193="Employed",$U193,
IF(AND($P193="Terminated"),($U193/7*AR193),
IF(AND($P193="Furloughed"),($U193/7*AR193)+($U193/7*BB193),
IF(AND($P193="Rehired"),($U193/7*BB193),
IF(AND($P193="Terminated",AR193&gt;0),$U193,
IF($P193="Furloughed",IF(AR193&gt;0,$U193)+IF(BB193&gt;0,$U193),
IF($P193="Rehired",IF(BB193&gt;0,$U193))))))))*'Actual Allocation Calc'!$AJ$99)))</f>
        <v/>
      </c>
      <c r="AB193" s="210" t="str">
        <f>IF($B193="","",IF('Actual Allocation Calc'!$AK$78="A",
IF($P193="Employed",$U193,
IF(AND($P193="Terminated"),($U193/7*AS193),
IF(AND($P193="Furloughed"),($U193/7*AS193)+($U193/7*BC193),
IF(AND($P193="Rehired"),($U193/7*BC193),
IF(AND($P193="Terminated",AS193&gt;0),$U193,
IF($P193="Furloughed",IF(AS193&gt;0,$U193)+IF(BC193&gt;0,$U193),
IF($P193="Rehired",IF(BC193&gt;0,$U193)))))))),IF('Actual Allocation Calc'!$AK$78="C",'Actual Allocation Calc'!O193,'Actual Allocation Calc'!X193+IF($P193="Employed",$U193,
IF(AND($P193="Terminated"),($U193/7*AS193),
IF(AND($P193="Furloughed"),($U193/7*AS193)+($U193/7*BC193),
IF(AND($P193="Rehired"),($U193/7*BC193),
IF(AND($P193="Terminated",AS193&gt;0),$U193,
IF($P193="Furloughed",IF(AS193&gt;0,$U193)+IF(BC193&gt;0,$U193),
IF($P193="Rehired",IF(BC193&gt;0,$U193))))))))*'Actual Allocation Calc'!$AK$99)))</f>
        <v/>
      </c>
      <c r="AC193" s="210" t="str">
        <f>IF($B193="","",IF('Actual Allocation Calc'!$AL$78="A",
IF($P193="Employed",$U193,
IF(AND($P193="Terminated"),($U193/7*AT193),
IF(AND($P193="Furloughed"),($U193/7*AT193)+($U193/7*BD193),
IF(AND($P193="Rehired"),($U193/7*BD193),
IF(AND($P193="Terminated",AT193&gt;0),$U193,
IF($P193="Furloughed",IF(AT193&gt;0,$U193)+IF(BD193&gt;0,$U193),
IF($P193="Rehired",IF(BD193&gt;0,$U193)))))))),IF('Actual Allocation Calc'!$AL$78="C",'Actual Allocation Calc'!P193,'Actual Allocation Calc'!Y193+IF($P193="Employed",$U193,
IF(AND($P193="Terminated"),($U193/7*AT193),
IF(AND($P193="Furloughed"),($U193/7*AT193)+($U193/7*BD193),
IF(AND($P193="Rehired"),($U193/7*BD193),
IF(AND($P193="Terminated",AT193&gt;0),$U193,
IF($P193="Furloughed",IF(AT193&gt;0,$U193)+IF(BD193&gt;0,$U193),
IF($P193="Rehired",IF(BD193&gt;0,$U193))))))))*'Actual Allocation Calc'!$AL$99)))</f>
        <v/>
      </c>
      <c r="AD193" s="210" t="str">
        <f>IF($B193="","",IF('Actual Allocation Calc'!$AM$78="A",
IF($P193="Employed",$U193,
IF(AND($P193="Terminated"),($U193/7*AU193),
IF(AND($P193="Furloughed"),($U193/7*AU193)+($U193/7*BE193),
IF(AND($P193="Rehired"),($U193/7*BE193),
IF(AND($P193="Terminated",AU193&gt;0),$U193,
IF($P193="Furloughed",IF(AU193&gt;0,$U193)+IF(BE193&gt;0,$U193),
IF($P193="Rehired",IF(BE193&gt;0,$U193)))))))),IF('Actual Allocation Calc'!$AM$78="C",'Actual Allocation Calc'!Q193,'Actual Allocation Calc'!Z193+IF($P193="Employed",$U193,
IF(AND($P193="Terminated"),($U193/7*AU193),
IF(AND($P193="Furloughed"),($U193/7*AU193)+($U193/7*BE193),
IF(AND($P193="Rehired"),($U193/7*BE193),
IF(AND($P193="Terminated",AU193&gt;0),$U193,
IF($P193="Furloughed",IF(AU193&gt;0,$U193)+IF(BE193&gt;0,$U193),
IF($P193="Rehired",IF(BE193&gt;0,$U193))))))))*'Actual Allocation Calc'!$AM$99)))</f>
        <v/>
      </c>
      <c r="AE193" s="210" t="str">
        <f>IF($B193="","",IF('Actual Allocation Calc'!$AN$78="A",
IF($P193="Employed",$U193,
IF(AND($P193="Terminated"),($U193/7*AV193),
IF(AND($P193="Furloughed"),($U193/7*AV193)+($U193/7*BF193),
IF(AND($P193="Rehired"),($U193/7*BF193),
IF(AND($P193="Terminated",AV193&gt;0),$U193,
IF($P193="Furloughed",IF(AV193&gt;0,$U193)+IF(BF193&gt;0,$U193),
IF($P193="Rehired",IF(BF193&gt;0,$U193)))))))),IF('Actual Allocation Calc'!$AN$78="C",'Actual Allocation Calc'!R193,'Actual Allocation Calc'!AA193+IF($P193="Employed",$U193,
IF(AND($P193="Terminated"),($U193/7*AV193),
IF(AND($P193="Furloughed"),($U193/7*AV193)+($U193/7*BF193),
IF(AND($P193="Rehired"),($U193/7*BF193),
IF(AND($P193="Terminated",AV193&gt;0),$U193,
IF($P193="Furloughed",IF(AV193&gt;0,$U193)+IF(BF193&gt;0,$U193),
IF($P193="Rehired",IF(BF193&gt;0,$U193))))))))*'Actual Allocation Calc'!$AN$99)))</f>
        <v/>
      </c>
      <c r="AF193" s="210" t="str">
        <f>IF($B193="","",IF('Actual Allocation Calc'!$AO$78="A",
IF($P193="Employed",$U193,
IF(AND($P193="Terminated"),($U193/7*AW193),
IF(AND($P193="Furloughed"),($U193/7*AW193)+($U193/7*BG193),
IF(AND($P193="Rehired"),($U193/7*BG193),
IF(AND($P193="Terminated",AW193&gt;0),$U193,
IF($P193="Furloughed",IF(AW193&gt;0,$U193)+IF(BG193&gt;0,$U193),
IF($P193="Rehired",IF(BG193&gt;0,$U193)))))))),IF('Actual Allocation Calc'!$AO$78="C",'Actual Allocation Calc'!S193,'Actual Allocation Calc'!AB193+IF($P193="Employed",$U193,
IF(AND($P193="Terminated"),($U193/7*AW193),
IF(AND($P193="Furloughed"),($U193/7*AW193)+($U193/7*BG193),
IF(AND($P193="Rehired"),($U193/7*BG193),
IF(AND($P193="Terminated",AW193&gt;0),$U193,
IF($P193="Furloughed",IF(AW193&gt;0,$U193)+IF(BG193&gt;0,$U193),
IF($P193="Rehired",IF(BG193&gt;0,$U193))))))))*'Actual Allocation Calc'!$AO$99)))</f>
        <v/>
      </c>
      <c r="AG193" s="210" t="str">
        <f>IF($B193="","",IF('Actual Allocation Calc'!$AP$78="A",
IF($P193="Employed",$U193/7*BK193,
IF(AND($P193="Terminated"),($U193/7*AX193),
IF(AND($P193="Furloughed"),($U193/7*AX193)+($U193/7*BH193),
IF(AND($P193="Rehired"),($U193/7*BH193),
IF(AND($P193="Terminated",AX193&gt;0),$U193,
IF($P193="Furloughed",IF(AX193&gt;0,$U193)+IF(BH193&gt;0,$U193),
IF($P193="Rehired",IF(BH193&gt;0,$U193)))))))),IF('Actual Allocation Calc'!$AP$78="C",'Actual Allocation Calc'!T193,'Actual Allocation Calc'!AC193+IF($P193="Employed",$U193/7*BK193,
IF(AND($P193="Terminated"),($U193/7*AX193),
IF(AND($P193="Furloughed"),($U193/7*AX193)+($U193/7*BH193),
IF(AND($P193="Rehired"),($U193/7*BH193),
IF(AND($P193="Terminated",AX193&gt;0),$U193,
IF($P193="Furloughed",IF(AX193&gt;0,$U193)+IF(BH193&gt;0,$U193),
IF($P193="Rehired",IF(BH193&gt;0,$U193))))))))*'Actual Allocation Calc'!$AP$99)))</f>
        <v/>
      </c>
      <c r="AH193" s="536"/>
      <c r="AI193" s="82">
        <f t="shared" si="66"/>
        <v>0</v>
      </c>
      <c r="AJ193" s="210">
        <f t="shared" si="48"/>
        <v>0</v>
      </c>
      <c r="AK193" s="397" t="str">
        <f t="shared" si="49"/>
        <v/>
      </c>
      <c r="AM193" s="122"/>
      <c r="AO193" s="214" t="str">
        <f>IFERROR(IF($V193="","",VLOOKUP(V193,'Calendar Calcs'!$B$2:$E1160,4,FALSE)),0)</f>
        <v/>
      </c>
      <c r="AP193" s="69" t="str">
        <f>IF($AO193="","", IF($AO193&lt;AP$23,0,IF($AO193&gt;AP$23,COUNTIFS('Calendar Calcs'!$E$2:$E1160,AP$23),COUNTIFS('Calendar Calcs'!$E$2:$E1160,AP$23,'Calendar Calcs'!$D$2:$D1160,"&lt;="&amp;WEEKDAY($V193)))))</f>
        <v/>
      </c>
      <c r="AQ193" s="69" t="str">
        <f>IF($AO193="","", IF($AO193&lt;AQ$23,0,IF($AO193&gt;AQ$23,COUNTIFS('Calendar Calcs'!$E$2:$E1160,AQ$23),COUNTIFS('Calendar Calcs'!$E$2:$E1160,AQ$23,'Calendar Calcs'!$D$2:$D1160,"&lt;="&amp;WEEKDAY($V193)))))</f>
        <v/>
      </c>
      <c r="AR193" s="69" t="str">
        <f>IF($AO193="","", IF($AO193&lt;AR$23,0,IF($AO193&gt;AR$23,COUNTIFS('Calendar Calcs'!$E$2:$E1160,AR$23),COUNTIFS('Calendar Calcs'!$E$2:$E1160,AR$23,'Calendar Calcs'!$D$2:$D1160,"&lt;="&amp;WEEKDAY($V193)))))</f>
        <v/>
      </c>
      <c r="AS193" s="69" t="str">
        <f>IF($AO193="","", IF($AO193&lt;AS$23,0,IF($AO193&gt;AS$23,COUNTIFS('Calendar Calcs'!$E$2:$E1160,AS$23),COUNTIFS('Calendar Calcs'!$E$2:$E1160,AS$23,'Calendar Calcs'!$D$2:$D1160,"&lt;="&amp;WEEKDAY($V193)))))</f>
        <v/>
      </c>
      <c r="AT193" s="69" t="str">
        <f>IF($AO193="","", IF($AO193&lt;AT$23,0,IF($AO193&gt;AT$23,COUNTIFS('Calendar Calcs'!$E$2:$E1160,AT$23),COUNTIFS('Calendar Calcs'!$E$2:$E1160,AT$23,'Calendar Calcs'!$D$2:$D1160,"&lt;="&amp;WEEKDAY($V193)))))</f>
        <v/>
      </c>
      <c r="AU193" s="69" t="str">
        <f>IF($AO193="","", IF($AO193&lt;AU$23,0,IF($AO193&gt;AU$23,COUNTIFS('Calendar Calcs'!$E$2:$E1160,AU$23),COUNTIFS('Calendar Calcs'!$E$2:$E1160,AU$23,'Calendar Calcs'!$D$2:$D1160,"&lt;="&amp;WEEKDAY($V193)))))</f>
        <v/>
      </c>
      <c r="AV193" s="69" t="str">
        <f>IF($AO193="","", IF($AO193&lt;AV$23,0,IF($AO193&gt;AV$23,COUNTIFS('Calendar Calcs'!$E$2:$E1160,AV$23),COUNTIFS('Calendar Calcs'!$E$2:$E1160,AV$23,'Calendar Calcs'!$D$2:$D1160,"&lt;="&amp;WEEKDAY($V193)))))</f>
        <v/>
      </c>
      <c r="AW193" s="69" t="str">
        <f>IF($AO193="","", IF($AO193&lt;AW$23,0,IF($AO193&gt;AW$23,COUNTIFS('Calendar Calcs'!$E$2:$E1160,AW$23),COUNTIFS('Calendar Calcs'!$E$2:$E1160,AW$23,'Calendar Calcs'!$D$2:$D1160,"&lt;="&amp;WEEKDAY($V193)))))</f>
        <v/>
      </c>
      <c r="AX193" s="69" t="str">
        <f>IF($AO193="","", IF($AO193&lt;AX$23,0,IF($AO193&gt;AX$23,COUNTIFS('Calendar Calcs'!$E$2:$E1160,AX$23),COUNTIFS('Calendar Calcs'!$E$2:$E1160,AX$23,'Calendar Calcs'!$D$2:$D1160,"&lt;="&amp;WEEKDAY($V193)))))</f>
        <v/>
      </c>
      <c r="AY193" s="69" t="str">
        <f>IF($W193="","",VLOOKUP($W193,'Calendar Calcs'!$B$2:$E1160,4,FALSE))</f>
        <v/>
      </c>
      <c r="AZ193" s="69" t="str">
        <f>IF($AY193="","",IF($AY193&gt;AZ$23,0,IF($AY193&lt;AZ$23,COUNTIFS('Calendar Calcs'!$E$2:$E1160,AZ$23),COUNTIFS('Calendar Calcs'!$E$2:$E1160,AZ$23,'Calendar Calcs'!$D$2:$D1160,"&gt;="&amp;WEEKDAY($W193)))))</f>
        <v/>
      </c>
      <c r="BA193" s="69" t="str">
        <f>IF($AY193="","",IF($AY193&gt;BA$23,0,IF($AY193&lt;BA$23,COUNTIFS('Calendar Calcs'!$E$2:$E1160,BA$23),COUNTIFS('Calendar Calcs'!$E$2:$E1160,BA$23,'Calendar Calcs'!$D$2:$D1160,"&gt;="&amp;WEEKDAY($W193)))))</f>
        <v/>
      </c>
      <c r="BB193" s="69" t="str">
        <f>IF($AY193="","",IF($AY193&gt;BB$23,0,IF($AY193&lt;BB$23,COUNTIFS('Calendar Calcs'!$E$2:$E1160,BB$23),COUNTIFS('Calendar Calcs'!$E$2:$E1160,BB$23,'Calendar Calcs'!$D$2:$D1160,"&gt;="&amp;WEEKDAY($W193)))))</f>
        <v/>
      </c>
      <c r="BC193" s="69" t="str">
        <f>IF($AY193="","",IF($AY193&gt;BC$23,0,IF($AY193&lt;BC$23,COUNTIFS('Calendar Calcs'!$E$2:$E1160,BC$23),COUNTIFS('Calendar Calcs'!$E$2:$E1160,BC$23,'Calendar Calcs'!$D$2:$D1160,"&gt;="&amp;WEEKDAY($W193)))))</f>
        <v/>
      </c>
      <c r="BD193" s="69" t="str">
        <f>IF($AY193="","",IF($AY193&gt;BD$23,0,IF($AY193&lt;BD$23,COUNTIFS('Calendar Calcs'!$E$2:$E1160,BD$23),COUNTIFS('Calendar Calcs'!$E$2:$E1160,BD$23,'Calendar Calcs'!$D$2:$D1160,"&gt;="&amp;WEEKDAY($W193)))))</f>
        <v/>
      </c>
      <c r="BE193" s="69" t="str">
        <f>IF($AY193="","",IF($AY193&gt;BE$23,0,IF($AY193&lt;BE$23,COUNTIFS('Calendar Calcs'!$E$2:$E1160,BE$23),COUNTIFS('Calendar Calcs'!$E$2:$E1160,BE$23,'Calendar Calcs'!$D$2:$D1160,"&gt;="&amp;WEEKDAY($W193)))))</f>
        <v/>
      </c>
      <c r="BF193" s="69" t="str">
        <f>IF($AY193="","",IF($AY193&gt;BF$23,0,IF($AY193&lt;BF$23,COUNTIFS('Calendar Calcs'!$E$2:$E1160,BF$23),COUNTIFS('Calendar Calcs'!$E$2:$E1160,BF$23,'Calendar Calcs'!$D$2:$D1160,"&gt;="&amp;WEEKDAY($W193)))))</f>
        <v/>
      </c>
      <c r="BG193" s="69" t="str">
        <f>IF($AY193="","",IF($AY193&gt;BG$23,0,IF($AY193&lt;BG$23,COUNTIFS('Calendar Calcs'!$E$2:$E1160,BG$23),COUNTIFS('Calendar Calcs'!$E$2:$E1160,BG$23,'Calendar Calcs'!$D$2:$D1160,"&gt;="&amp;WEEKDAY($W193)))))</f>
        <v/>
      </c>
      <c r="BH193" s="69">
        <f t="shared" si="50"/>
        <v>6</v>
      </c>
      <c r="BI193" s="69">
        <f>IF(Cover!$E$43="","",VLOOKUP(Cover!$E$43,'Calendar Calcs'!$B$2:$E1160,4,FALSE))</f>
        <v>1</v>
      </c>
      <c r="BJ193" s="69">
        <f>IF($BI193="","", IF($BI193&lt;BJ$23,0,IF($BI193&gt;=BJ$23,COUNTIFS('Calendar Calcs'!$E$2:$E1160,BJ$23),COUNTIFS('Calendar Calcs'!$E$2:$E1160,BJ$23,'Calendar Calcs'!$D$2:$D1160,"&lt;="&amp;WEEKDAY($V193)))))</f>
        <v>1</v>
      </c>
      <c r="BK193" s="69">
        <f t="shared" si="47"/>
        <v>6</v>
      </c>
      <c r="BN193" s="69" t="str">
        <f>IF(T193&gt;0,"FTE",IF(Cover!$E$47="Weekly",IF(S193&gt;29.75,"FTE","PTE"),IF(S193&gt;59.75,"FTE","PTE")))</f>
        <v>PTE</v>
      </c>
      <c r="BO193" s="69">
        <f>IF(BN193="FTE",30,IF(Cover!$E$47="Weekly",'STEP 2 EE Data'!S193,'STEP 2 EE Data'!S193/2))</f>
        <v>0</v>
      </c>
      <c r="BP193" s="209">
        <f t="shared" si="51"/>
        <v>0</v>
      </c>
      <c r="BQ193" s="209">
        <f t="shared" si="52"/>
        <v>0</v>
      </c>
      <c r="BR193" s="209">
        <f t="shared" si="53"/>
        <v>0</v>
      </c>
      <c r="BS193" s="209">
        <f t="shared" si="54"/>
        <v>0</v>
      </c>
      <c r="BT193" s="209">
        <f t="shared" si="55"/>
        <v>0</v>
      </c>
      <c r="BU193" s="209">
        <f t="shared" si="56"/>
        <v>0</v>
      </c>
      <c r="BV193" s="209">
        <f t="shared" si="57"/>
        <v>0</v>
      </c>
      <c r="BW193" s="209">
        <f t="shared" si="58"/>
        <v>0</v>
      </c>
      <c r="BX193" s="209">
        <f t="shared" si="59"/>
        <v>0</v>
      </c>
      <c r="CC193" s="210" t="str">
        <f>IF(B193="","",IF(C193="",IF(Cover!$E$47="Weekly",'STEP 3 EE Comp'!BI198*8,'STEP 3 EE Comp'!BI198*4),IF(Cover!$E$47="Weekly",'STEP 3 EE Comp'!BI198,'STEP 3 EE Comp'!BI198)))</f>
        <v/>
      </c>
      <c r="CD193" s="82" t="str">
        <f t="shared" si="60"/>
        <v/>
      </c>
      <c r="CE193" s="417">
        <f t="shared" si="61"/>
        <v>1</v>
      </c>
      <c r="CF193" s="82" t="str">
        <f t="shared" si="62"/>
        <v>Good</v>
      </c>
      <c r="CG193" s="82">
        <f t="shared" si="63"/>
        <v>0</v>
      </c>
      <c r="CH193" s="234">
        <f t="shared" si="64"/>
        <v>0</v>
      </c>
    </row>
    <row r="194" spans="1:86" s="69" customFormat="1" x14ac:dyDescent="0.3">
      <c r="A194" s="530"/>
      <c r="B194" s="477"/>
      <c r="C194" s="52"/>
      <c r="D194" s="565"/>
      <c r="E194" s="52"/>
      <c r="F194" s="507"/>
      <c r="G194" s="210">
        <f t="shared" si="65"/>
        <v>0</v>
      </c>
      <c r="H194" s="82">
        <f t="shared" si="46"/>
        <v>0</v>
      </c>
      <c r="I194" s="211"/>
      <c r="J194" s="441" t="s">
        <v>21</v>
      </c>
      <c r="K194" s="441" t="s">
        <v>21</v>
      </c>
      <c r="L194" s="441" t="s">
        <v>21</v>
      </c>
      <c r="M194" s="441" t="s">
        <v>21</v>
      </c>
      <c r="N194" s="568" t="s">
        <v>21</v>
      </c>
      <c r="O194" s="211"/>
      <c r="P194" s="212" t="str">
        <f>IF(B194="","",
IF(AND(V194="",W194="",B194&lt;&gt;""),"Employed",
IF(AND(V194&lt;&gt;"",W194="",B194&lt;&gt;""),"Terminated",
IF(AND(V194&lt;&gt;"",W194&lt;&gt;"",B194&lt;&gt;""),IF(W194&lt;Cover!$E$43,"Employed","Furloughed"),
IF(AND(V194="",W194&lt;&gt;"",B194&lt;&gt;""),IF(W194&lt;Cover!$E$43,"Employed","Rehired"))))))</f>
        <v/>
      </c>
      <c r="Q194" s="211"/>
      <c r="R194" s="536"/>
      <c r="S194" s="563"/>
      <c r="T194" s="536"/>
      <c r="U194" s="82">
        <f>IF(Cover!$E$47="Weekly",IF(T194&gt;0,T194,R194*S194),IF(T194&gt;0,T194,R194*S194)/2)</f>
        <v>0</v>
      </c>
      <c r="V194" s="564"/>
      <c r="W194" s="564"/>
      <c r="Y194" s="213" t="str">
        <f>IF($B194="","",IF('Actual Allocation Calc'!$AH$78="A",
IF($P194="Employed",$U194/7*BJ194,
IF(AND($P194="Terminated"),($U194/7*AP194),
IF(AND($P194="Furloughed"),($U194/7*AP194)+($U194/7*AZ194),
IF(AND($P194="Rehired"),($U194/7*AZ194),
IF(AND($P194="Terminated",AP194&gt;0),$U194,
IF($P194="Furloughed",IF(AP194&gt;0,$U194)+IF(AZ194&gt;0,$U194),
IF($P194="Rehired",IF(AZ194&gt;0,$U194)))))))),IF('Actual Allocation Calc'!$AH$78="C",'Actual Allocation Calc'!L194,'Actual Allocation Calc'!U194+IF($P194="Employed",$U194/7*BJ194,
IF(AND($P194="Terminated"),($U194/7*AP194),
IF(AND($P194="Furloughed"),($U194/7*AP194)+($U194/7*AZ194),
IF(AND($P194="Rehired"),($U194/7*AZ194),
IF(AND($P194="Terminated",AP194&gt;0),$U194,
IF($P194="Furloughed",IF(AP194&gt;0,$U194)+IF(AZ194&gt;0,$U194),
IF($P194="Rehired",IF(AZ194&gt;0,$U194))))))))*'Actual Allocation Calc'!$AH$99)))</f>
        <v/>
      </c>
      <c r="Z194" s="210" t="str">
        <f>IF($B194="","",IF('Actual Allocation Calc'!$AI$78="A",
IF($P194="Employed",$U194,
IF(AND($P194="Terminated"),($U194/7*AQ194),
IF(AND($P194="Furloughed"),($U194/7*AQ194)+($U194/7*BA194),
IF(AND($P194="Rehired"),($U194/7*BA194),
IF(AND($P194="Terminated",AQ194&gt;0),$U194,
IF($P194="Furloughed",IF(AQ194&gt;0,$U194)+IF(BA194&gt;0,$U194),
IF($P194="Rehired",IF(BA194&gt;0,$U194)))))))),IF('Actual Allocation Calc'!$AI$78="C",'Actual Allocation Calc'!M194,'Actual Allocation Calc'!V194+IF($P194="Employed",$U194,
IF(AND($P194="Terminated"),($U194/7*AQ194),
IF(AND($P194="Furloughed"),($U194/7*AQ194)+($U194/7*BA194),
IF(AND($P194="Rehired"),($U194/7*BA194),
IF(AND($P194="Terminated",AQ194&gt;0),$U194,
IF($P194="Furloughed",IF(AQ194&gt;0,$U194)+IF(BA194&gt;0,$U194),
IF($P194="Rehired",IF(BA194&gt;0,$U194))))))))*'Actual Allocation Calc'!$AI$99)))</f>
        <v/>
      </c>
      <c r="AA194" s="210" t="str">
        <f>IF($B194="","",IF('Actual Allocation Calc'!$AJ$78="A",
IF($P194="Employed",$U194,
IF(AND($P194="Terminated"),($U194/7*AR194),
IF(AND($P194="Furloughed"),($U194/7*AR194)+($U194/7*BB194),
IF(AND($P194="Rehired"),($U194/7*BB194),
IF(AND($P194="Terminated",AR194&gt;0),$U194,
IF($P194="Furloughed",IF(AR194&gt;0,$U194)+IF(BB194&gt;0,$U194),
IF($P194="Rehired",IF(BB194&gt;0,$U194)))))))),IF('Actual Allocation Calc'!$AJ$78="C",'Actual Allocation Calc'!N194,'Actual Allocation Calc'!W194+IF($P194="Employed",$U194,
IF(AND($P194="Terminated"),($U194/7*AR194),
IF(AND($P194="Furloughed"),($U194/7*AR194)+($U194/7*BB194),
IF(AND($P194="Rehired"),($U194/7*BB194),
IF(AND($P194="Terminated",AR194&gt;0),$U194,
IF($P194="Furloughed",IF(AR194&gt;0,$U194)+IF(BB194&gt;0,$U194),
IF($P194="Rehired",IF(BB194&gt;0,$U194))))))))*'Actual Allocation Calc'!$AJ$99)))</f>
        <v/>
      </c>
      <c r="AB194" s="210" t="str">
        <f>IF($B194="","",IF('Actual Allocation Calc'!$AK$78="A",
IF($P194="Employed",$U194,
IF(AND($P194="Terminated"),($U194/7*AS194),
IF(AND($P194="Furloughed"),($U194/7*AS194)+($U194/7*BC194),
IF(AND($P194="Rehired"),($U194/7*BC194),
IF(AND($P194="Terminated",AS194&gt;0),$U194,
IF($P194="Furloughed",IF(AS194&gt;0,$U194)+IF(BC194&gt;0,$U194),
IF($P194="Rehired",IF(BC194&gt;0,$U194)))))))),IF('Actual Allocation Calc'!$AK$78="C",'Actual Allocation Calc'!O194,'Actual Allocation Calc'!X194+IF($P194="Employed",$U194,
IF(AND($P194="Terminated"),($U194/7*AS194),
IF(AND($P194="Furloughed"),($U194/7*AS194)+($U194/7*BC194),
IF(AND($P194="Rehired"),($U194/7*BC194),
IF(AND($P194="Terminated",AS194&gt;0),$U194,
IF($P194="Furloughed",IF(AS194&gt;0,$U194)+IF(BC194&gt;0,$U194),
IF($P194="Rehired",IF(BC194&gt;0,$U194))))))))*'Actual Allocation Calc'!$AK$99)))</f>
        <v/>
      </c>
      <c r="AC194" s="210" t="str">
        <f>IF($B194="","",IF('Actual Allocation Calc'!$AL$78="A",
IF($P194="Employed",$U194,
IF(AND($P194="Terminated"),($U194/7*AT194),
IF(AND($P194="Furloughed"),($U194/7*AT194)+($U194/7*BD194),
IF(AND($P194="Rehired"),($U194/7*BD194),
IF(AND($P194="Terminated",AT194&gt;0),$U194,
IF($P194="Furloughed",IF(AT194&gt;0,$U194)+IF(BD194&gt;0,$U194),
IF($P194="Rehired",IF(BD194&gt;0,$U194)))))))),IF('Actual Allocation Calc'!$AL$78="C",'Actual Allocation Calc'!P194,'Actual Allocation Calc'!Y194+IF($P194="Employed",$U194,
IF(AND($P194="Terminated"),($U194/7*AT194),
IF(AND($P194="Furloughed"),($U194/7*AT194)+($U194/7*BD194),
IF(AND($P194="Rehired"),($U194/7*BD194),
IF(AND($P194="Terminated",AT194&gt;0),$U194,
IF($P194="Furloughed",IF(AT194&gt;0,$U194)+IF(BD194&gt;0,$U194),
IF($P194="Rehired",IF(BD194&gt;0,$U194))))))))*'Actual Allocation Calc'!$AL$99)))</f>
        <v/>
      </c>
      <c r="AD194" s="210" t="str">
        <f>IF($B194="","",IF('Actual Allocation Calc'!$AM$78="A",
IF($P194="Employed",$U194,
IF(AND($P194="Terminated"),($U194/7*AU194),
IF(AND($P194="Furloughed"),($U194/7*AU194)+($U194/7*BE194),
IF(AND($P194="Rehired"),($U194/7*BE194),
IF(AND($P194="Terminated",AU194&gt;0),$U194,
IF($P194="Furloughed",IF(AU194&gt;0,$U194)+IF(BE194&gt;0,$U194),
IF($P194="Rehired",IF(BE194&gt;0,$U194)))))))),IF('Actual Allocation Calc'!$AM$78="C",'Actual Allocation Calc'!Q194,'Actual Allocation Calc'!Z194+IF($P194="Employed",$U194,
IF(AND($P194="Terminated"),($U194/7*AU194),
IF(AND($P194="Furloughed"),($U194/7*AU194)+($U194/7*BE194),
IF(AND($P194="Rehired"),($U194/7*BE194),
IF(AND($P194="Terminated",AU194&gt;0),$U194,
IF($P194="Furloughed",IF(AU194&gt;0,$U194)+IF(BE194&gt;0,$U194),
IF($P194="Rehired",IF(BE194&gt;0,$U194))))))))*'Actual Allocation Calc'!$AM$99)))</f>
        <v/>
      </c>
      <c r="AE194" s="210" t="str">
        <f>IF($B194="","",IF('Actual Allocation Calc'!$AN$78="A",
IF($P194="Employed",$U194,
IF(AND($P194="Terminated"),($U194/7*AV194),
IF(AND($P194="Furloughed"),($U194/7*AV194)+($U194/7*BF194),
IF(AND($P194="Rehired"),($U194/7*BF194),
IF(AND($P194="Terminated",AV194&gt;0),$U194,
IF($P194="Furloughed",IF(AV194&gt;0,$U194)+IF(BF194&gt;0,$U194),
IF($P194="Rehired",IF(BF194&gt;0,$U194)))))))),IF('Actual Allocation Calc'!$AN$78="C",'Actual Allocation Calc'!R194,'Actual Allocation Calc'!AA194+IF($P194="Employed",$U194,
IF(AND($P194="Terminated"),($U194/7*AV194),
IF(AND($P194="Furloughed"),($U194/7*AV194)+($U194/7*BF194),
IF(AND($P194="Rehired"),($U194/7*BF194),
IF(AND($P194="Terminated",AV194&gt;0),$U194,
IF($P194="Furloughed",IF(AV194&gt;0,$U194)+IF(BF194&gt;0,$U194),
IF($P194="Rehired",IF(BF194&gt;0,$U194))))))))*'Actual Allocation Calc'!$AN$99)))</f>
        <v/>
      </c>
      <c r="AF194" s="210" t="str">
        <f>IF($B194="","",IF('Actual Allocation Calc'!$AO$78="A",
IF($P194="Employed",$U194,
IF(AND($P194="Terminated"),($U194/7*AW194),
IF(AND($P194="Furloughed"),($U194/7*AW194)+($U194/7*BG194),
IF(AND($P194="Rehired"),($U194/7*BG194),
IF(AND($P194="Terminated",AW194&gt;0),$U194,
IF($P194="Furloughed",IF(AW194&gt;0,$U194)+IF(BG194&gt;0,$U194),
IF($P194="Rehired",IF(BG194&gt;0,$U194)))))))),IF('Actual Allocation Calc'!$AO$78="C",'Actual Allocation Calc'!S194,'Actual Allocation Calc'!AB194+IF($P194="Employed",$U194,
IF(AND($P194="Terminated"),($U194/7*AW194),
IF(AND($P194="Furloughed"),($U194/7*AW194)+($U194/7*BG194),
IF(AND($P194="Rehired"),($U194/7*BG194),
IF(AND($P194="Terminated",AW194&gt;0),$U194,
IF($P194="Furloughed",IF(AW194&gt;0,$U194)+IF(BG194&gt;0,$U194),
IF($P194="Rehired",IF(BG194&gt;0,$U194))))))))*'Actual Allocation Calc'!$AO$99)))</f>
        <v/>
      </c>
      <c r="AG194" s="210" t="str">
        <f>IF($B194="","",IF('Actual Allocation Calc'!$AP$78="A",
IF($P194="Employed",$U194/7*BK194,
IF(AND($P194="Terminated"),($U194/7*AX194),
IF(AND($P194="Furloughed"),($U194/7*AX194)+($U194/7*BH194),
IF(AND($P194="Rehired"),($U194/7*BH194),
IF(AND($P194="Terminated",AX194&gt;0),$U194,
IF($P194="Furloughed",IF(AX194&gt;0,$U194)+IF(BH194&gt;0,$U194),
IF($P194="Rehired",IF(BH194&gt;0,$U194)))))))),IF('Actual Allocation Calc'!$AP$78="C",'Actual Allocation Calc'!T194,'Actual Allocation Calc'!AC194+IF($P194="Employed",$U194/7*BK194,
IF(AND($P194="Terminated"),($U194/7*AX194),
IF(AND($P194="Furloughed"),($U194/7*AX194)+($U194/7*BH194),
IF(AND($P194="Rehired"),($U194/7*BH194),
IF(AND($P194="Terminated",AX194&gt;0),$U194,
IF($P194="Furloughed",IF(AX194&gt;0,$U194)+IF(BH194&gt;0,$U194),
IF($P194="Rehired",IF(BH194&gt;0,$U194))))))))*'Actual Allocation Calc'!$AP$99)))</f>
        <v/>
      </c>
      <c r="AH194" s="536"/>
      <c r="AI194" s="82">
        <f t="shared" si="66"/>
        <v>0</v>
      </c>
      <c r="AJ194" s="210">
        <f t="shared" si="48"/>
        <v>0</v>
      </c>
      <c r="AK194" s="397" t="str">
        <f t="shared" si="49"/>
        <v/>
      </c>
      <c r="AM194" s="122"/>
      <c r="AO194" s="214" t="str">
        <f>IFERROR(IF($V194="","",VLOOKUP(V194,'Calendar Calcs'!$B$2:$E1161,4,FALSE)),0)</f>
        <v/>
      </c>
      <c r="AP194" s="69" t="str">
        <f>IF($AO194="","", IF($AO194&lt;AP$23,0,IF($AO194&gt;AP$23,COUNTIFS('Calendar Calcs'!$E$2:$E1161,AP$23),COUNTIFS('Calendar Calcs'!$E$2:$E1161,AP$23,'Calendar Calcs'!$D$2:$D1161,"&lt;="&amp;WEEKDAY($V194)))))</f>
        <v/>
      </c>
      <c r="AQ194" s="69" t="str">
        <f>IF($AO194="","", IF($AO194&lt;AQ$23,0,IF($AO194&gt;AQ$23,COUNTIFS('Calendar Calcs'!$E$2:$E1161,AQ$23),COUNTIFS('Calendar Calcs'!$E$2:$E1161,AQ$23,'Calendar Calcs'!$D$2:$D1161,"&lt;="&amp;WEEKDAY($V194)))))</f>
        <v/>
      </c>
      <c r="AR194" s="69" t="str">
        <f>IF($AO194="","", IF($AO194&lt;AR$23,0,IF($AO194&gt;AR$23,COUNTIFS('Calendar Calcs'!$E$2:$E1161,AR$23),COUNTIFS('Calendar Calcs'!$E$2:$E1161,AR$23,'Calendar Calcs'!$D$2:$D1161,"&lt;="&amp;WEEKDAY($V194)))))</f>
        <v/>
      </c>
      <c r="AS194" s="69" t="str">
        <f>IF($AO194="","", IF($AO194&lt;AS$23,0,IF($AO194&gt;AS$23,COUNTIFS('Calendar Calcs'!$E$2:$E1161,AS$23),COUNTIFS('Calendar Calcs'!$E$2:$E1161,AS$23,'Calendar Calcs'!$D$2:$D1161,"&lt;="&amp;WEEKDAY($V194)))))</f>
        <v/>
      </c>
      <c r="AT194" s="69" t="str">
        <f>IF($AO194="","", IF($AO194&lt;AT$23,0,IF($AO194&gt;AT$23,COUNTIFS('Calendar Calcs'!$E$2:$E1161,AT$23),COUNTIFS('Calendar Calcs'!$E$2:$E1161,AT$23,'Calendar Calcs'!$D$2:$D1161,"&lt;="&amp;WEEKDAY($V194)))))</f>
        <v/>
      </c>
      <c r="AU194" s="69" t="str">
        <f>IF($AO194="","", IF($AO194&lt;AU$23,0,IF($AO194&gt;AU$23,COUNTIFS('Calendar Calcs'!$E$2:$E1161,AU$23),COUNTIFS('Calendar Calcs'!$E$2:$E1161,AU$23,'Calendar Calcs'!$D$2:$D1161,"&lt;="&amp;WEEKDAY($V194)))))</f>
        <v/>
      </c>
      <c r="AV194" s="69" t="str">
        <f>IF($AO194="","", IF($AO194&lt;AV$23,0,IF($AO194&gt;AV$23,COUNTIFS('Calendar Calcs'!$E$2:$E1161,AV$23),COUNTIFS('Calendar Calcs'!$E$2:$E1161,AV$23,'Calendar Calcs'!$D$2:$D1161,"&lt;="&amp;WEEKDAY($V194)))))</f>
        <v/>
      </c>
      <c r="AW194" s="69" t="str">
        <f>IF($AO194="","", IF($AO194&lt;AW$23,0,IF($AO194&gt;AW$23,COUNTIFS('Calendar Calcs'!$E$2:$E1161,AW$23),COUNTIFS('Calendar Calcs'!$E$2:$E1161,AW$23,'Calendar Calcs'!$D$2:$D1161,"&lt;="&amp;WEEKDAY($V194)))))</f>
        <v/>
      </c>
      <c r="AX194" s="69" t="str">
        <f>IF($AO194="","", IF($AO194&lt;AX$23,0,IF($AO194&gt;AX$23,COUNTIFS('Calendar Calcs'!$E$2:$E1161,AX$23),COUNTIFS('Calendar Calcs'!$E$2:$E1161,AX$23,'Calendar Calcs'!$D$2:$D1161,"&lt;="&amp;WEEKDAY($V194)))))</f>
        <v/>
      </c>
      <c r="AY194" s="69" t="str">
        <f>IF($W194="","",VLOOKUP($W194,'Calendar Calcs'!$B$2:$E1161,4,FALSE))</f>
        <v/>
      </c>
      <c r="AZ194" s="69" t="str">
        <f>IF($AY194="","",IF($AY194&gt;AZ$23,0,IF($AY194&lt;AZ$23,COUNTIFS('Calendar Calcs'!$E$2:$E1161,AZ$23),COUNTIFS('Calendar Calcs'!$E$2:$E1161,AZ$23,'Calendar Calcs'!$D$2:$D1161,"&gt;="&amp;WEEKDAY($W194)))))</f>
        <v/>
      </c>
      <c r="BA194" s="69" t="str">
        <f>IF($AY194="","",IF($AY194&gt;BA$23,0,IF($AY194&lt;BA$23,COUNTIFS('Calendar Calcs'!$E$2:$E1161,BA$23),COUNTIFS('Calendar Calcs'!$E$2:$E1161,BA$23,'Calendar Calcs'!$D$2:$D1161,"&gt;="&amp;WEEKDAY($W194)))))</f>
        <v/>
      </c>
      <c r="BB194" s="69" t="str">
        <f>IF($AY194="","",IF($AY194&gt;BB$23,0,IF($AY194&lt;BB$23,COUNTIFS('Calendar Calcs'!$E$2:$E1161,BB$23),COUNTIFS('Calendar Calcs'!$E$2:$E1161,BB$23,'Calendar Calcs'!$D$2:$D1161,"&gt;="&amp;WEEKDAY($W194)))))</f>
        <v/>
      </c>
      <c r="BC194" s="69" t="str">
        <f>IF($AY194="","",IF($AY194&gt;BC$23,0,IF($AY194&lt;BC$23,COUNTIFS('Calendar Calcs'!$E$2:$E1161,BC$23),COUNTIFS('Calendar Calcs'!$E$2:$E1161,BC$23,'Calendar Calcs'!$D$2:$D1161,"&gt;="&amp;WEEKDAY($W194)))))</f>
        <v/>
      </c>
      <c r="BD194" s="69" t="str">
        <f>IF($AY194="","",IF($AY194&gt;BD$23,0,IF($AY194&lt;BD$23,COUNTIFS('Calendar Calcs'!$E$2:$E1161,BD$23),COUNTIFS('Calendar Calcs'!$E$2:$E1161,BD$23,'Calendar Calcs'!$D$2:$D1161,"&gt;="&amp;WEEKDAY($W194)))))</f>
        <v/>
      </c>
      <c r="BE194" s="69" t="str">
        <f>IF($AY194="","",IF($AY194&gt;BE$23,0,IF($AY194&lt;BE$23,COUNTIFS('Calendar Calcs'!$E$2:$E1161,BE$23),COUNTIFS('Calendar Calcs'!$E$2:$E1161,BE$23,'Calendar Calcs'!$D$2:$D1161,"&gt;="&amp;WEEKDAY($W194)))))</f>
        <v/>
      </c>
      <c r="BF194" s="69" t="str">
        <f>IF($AY194="","",IF($AY194&gt;BF$23,0,IF($AY194&lt;BF$23,COUNTIFS('Calendar Calcs'!$E$2:$E1161,BF$23),COUNTIFS('Calendar Calcs'!$E$2:$E1161,BF$23,'Calendar Calcs'!$D$2:$D1161,"&gt;="&amp;WEEKDAY($W194)))))</f>
        <v/>
      </c>
      <c r="BG194" s="69" t="str">
        <f>IF($AY194="","",IF($AY194&gt;BG$23,0,IF($AY194&lt;BG$23,COUNTIFS('Calendar Calcs'!$E$2:$E1161,BG$23),COUNTIFS('Calendar Calcs'!$E$2:$E1161,BG$23,'Calendar Calcs'!$D$2:$D1161,"&gt;="&amp;WEEKDAY($W194)))))</f>
        <v/>
      </c>
      <c r="BH194" s="69">
        <f t="shared" si="50"/>
        <v>6</v>
      </c>
      <c r="BI194" s="69">
        <f>IF(Cover!$E$43="","",VLOOKUP(Cover!$E$43,'Calendar Calcs'!$B$2:$E1161,4,FALSE))</f>
        <v>1</v>
      </c>
      <c r="BJ194" s="69">
        <f>IF($BI194="","", IF($BI194&lt;BJ$23,0,IF($BI194&gt;=BJ$23,COUNTIFS('Calendar Calcs'!$E$2:$E1161,BJ$23),COUNTIFS('Calendar Calcs'!$E$2:$E1161,BJ$23,'Calendar Calcs'!$D$2:$D1161,"&lt;="&amp;WEEKDAY($V194)))))</f>
        <v>1</v>
      </c>
      <c r="BK194" s="69">
        <f t="shared" si="47"/>
        <v>6</v>
      </c>
      <c r="BN194" s="69" t="str">
        <f>IF(T194&gt;0,"FTE",IF(Cover!$E$47="Weekly",IF(S194&gt;29.75,"FTE","PTE"),IF(S194&gt;59.75,"FTE","PTE")))</f>
        <v>PTE</v>
      </c>
      <c r="BO194" s="69">
        <f>IF(BN194="FTE",30,IF(Cover!$E$47="Weekly",'STEP 2 EE Data'!S194,'STEP 2 EE Data'!S194/2))</f>
        <v>0</v>
      </c>
      <c r="BP194" s="209">
        <f t="shared" si="51"/>
        <v>0</v>
      </c>
      <c r="BQ194" s="209">
        <f t="shared" si="52"/>
        <v>0</v>
      </c>
      <c r="BR194" s="209">
        <f t="shared" si="53"/>
        <v>0</v>
      </c>
      <c r="BS194" s="209">
        <f t="shared" si="54"/>
        <v>0</v>
      </c>
      <c r="BT194" s="209">
        <f t="shared" si="55"/>
        <v>0</v>
      </c>
      <c r="BU194" s="209">
        <f t="shared" si="56"/>
        <v>0</v>
      </c>
      <c r="BV194" s="209">
        <f t="shared" si="57"/>
        <v>0</v>
      </c>
      <c r="BW194" s="209">
        <f t="shared" si="58"/>
        <v>0</v>
      </c>
      <c r="BX194" s="209">
        <f t="shared" si="59"/>
        <v>0</v>
      </c>
      <c r="CC194" s="210" t="str">
        <f>IF(B194="","",IF(C194="",IF(Cover!$E$47="Weekly",'STEP 3 EE Comp'!BI199*8,'STEP 3 EE Comp'!BI199*4),IF(Cover!$E$47="Weekly",'STEP 3 EE Comp'!BI199,'STEP 3 EE Comp'!BI199)))</f>
        <v/>
      </c>
      <c r="CD194" s="82" t="str">
        <f t="shared" si="60"/>
        <v/>
      </c>
      <c r="CE194" s="417">
        <f t="shared" si="61"/>
        <v>1</v>
      </c>
      <c r="CF194" s="82" t="str">
        <f t="shared" si="62"/>
        <v>Good</v>
      </c>
      <c r="CG194" s="82">
        <f t="shared" si="63"/>
        <v>0</v>
      </c>
      <c r="CH194" s="234">
        <f t="shared" si="64"/>
        <v>0</v>
      </c>
    </row>
    <row r="195" spans="1:86" s="69" customFormat="1" x14ac:dyDescent="0.3">
      <c r="A195" s="554"/>
      <c r="B195" s="478"/>
      <c r="C195" s="52"/>
      <c r="D195" s="565"/>
      <c r="E195" s="52"/>
      <c r="F195" s="507"/>
      <c r="G195" s="210">
        <f t="shared" si="65"/>
        <v>0</v>
      </c>
      <c r="H195" s="82">
        <f t="shared" si="46"/>
        <v>0</v>
      </c>
      <c r="I195" s="211"/>
      <c r="J195" s="441" t="s">
        <v>21</v>
      </c>
      <c r="K195" s="441" t="s">
        <v>21</v>
      </c>
      <c r="L195" s="441" t="s">
        <v>21</v>
      </c>
      <c r="M195" s="441" t="s">
        <v>21</v>
      </c>
      <c r="N195" s="568" t="s">
        <v>21</v>
      </c>
      <c r="O195" s="211"/>
      <c r="P195" s="212" t="str">
        <f>IF(B195="","",
IF(AND(V195="",W195="",B195&lt;&gt;""),"Employed",
IF(AND(V195&lt;&gt;"",W195="",B195&lt;&gt;""),"Terminated",
IF(AND(V195&lt;&gt;"",W195&lt;&gt;"",B195&lt;&gt;""),IF(W195&lt;Cover!$E$43,"Employed","Furloughed"),
IF(AND(V195="",W195&lt;&gt;"",B195&lt;&gt;""),IF(W195&lt;Cover!$E$43,"Employed","Rehired"))))))</f>
        <v/>
      </c>
      <c r="Q195" s="211"/>
      <c r="R195" s="536"/>
      <c r="S195" s="563"/>
      <c r="T195" s="536"/>
      <c r="U195" s="82">
        <f>IF(Cover!$E$47="Weekly",IF(T195&gt;0,T195,R195*S195),IF(T195&gt;0,T195,R195*S195)/2)</f>
        <v>0</v>
      </c>
      <c r="V195" s="564"/>
      <c r="W195" s="564"/>
      <c r="Y195" s="213" t="str">
        <f>IF($B195="","",IF('Actual Allocation Calc'!$AH$78="A",
IF($P195="Employed",$U195/7*BJ195,
IF(AND($P195="Terminated"),($U195/7*AP195),
IF(AND($P195="Furloughed"),($U195/7*AP195)+($U195/7*AZ195),
IF(AND($P195="Rehired"),($U195/7*AZ195),
IF(AND($P195="Terminated",AP195&gt;0),$U195,
IF($P195="Furloughed",IF(AP195&gt;0,$U195)+IF(AZ195&gt;0,$U195),
IF($P195="Rehired",IF(AZ195&gt;0,$U195)))))))),IF('Actual Allocation Calc'!$AH$78="C",'Actual Allocation Calc'!L195,'Actual Allocation Calc'!U195+IF($P195="Employed",$U195/7*BJ195,
IF(AND($P195="Terminated"),($U195/7*AP195),
IF(AND($P195="Furloughed"),($U195/7*AP195)+($U195/7*AZ195),
IF(AND($P195="Rehired"),($U195/7*AZ195),
IF(AND($P195="Terminated",AP195&gt;0),$U195,
IF($P195="Furloughed",IF(AP195&gt;0,$U195)+IF(AZ195&gt;0,$U195),
IF($P195="Rehired",IF(AZ195&gt;0,$U195))))))))*'Actual Allocation Calc'!$AH$99)))</f>
        <v/>
      </c>
      <c r="Z195" s="210" t="str">
        <f>IF($B195="","",IF('Actual Allocation Calc'!$AI$78="A",
IF($P195="Employed",$U195,
IF(AND($P195="Terminated"),($U195/7*AQ195),
IF(AND($P195="Furloughed"),($U195/7*AQ195)+($U195/7*BA195),
IF(AND($P195="Rehired"),($U195/7*BA195),
IF(AND($P195="Terminated",AQ195&gt;0),$U195,
IF($P195="Furloughed",IF(AQ195&gt;0,$U195)+IF(BA195&gt;0,$U195),
IF($P195="Rehired",IF(BA195&gt;0,$U195)))))))),IF('Actual Allocation Calc'!$AI$78="C",'Actual Allocation Calc'!M195,'Actual Allocation Calc'!V195+IF($P195="Employed",$U195,
IF(AND($P195="Terminated"),($U195/7*AQ195),
IF(AND($P195="Furloughed"),($U195/7*AQ195)+($U195/7*BA195),
IF(AND($P195="Rehired"),($U195/7*BA195),
IF(AND($P195="Terminated",AQ195&gt;0),$U195,
IF($P195="Furloughed",IF(AQ195&gt;0,$U195)+IF(BA195&gt;0,$U195),
IF($P195="Rehired",IF(BA195&gt;0,$U195))))))))*'Actual Allocation Calc'!$AI$99)))</f>
        <v/>
      </c>
      <c r="AA195" s="210" t="str">
        <f>IF($B195="","",IF('Actual Allocation Calc'!$AJ$78="A",
IF($P195="Employed",$U195,
IF(AND($P195="Terminated"),($U195/7*AR195),
IF(AND($P195="Furloughed"),($U195/7*AR195)+($U195/7*BB195),
IF(AND($P195="Rehired"),($U195/7*BB195),
IF(AND($P195="Terminated",AR195&gt;0),$U195,
IF($P195="Furloughed",IF(AR195&gt;0,$U195)+IF(BB195&gt;0,$U195),
IF($P195="Rehired",IF(BB195&gt;0,$U195)))))))),IF('Actual Allocation Calc'!$AJ$78="C",'Actual Allocation Calc'!N195,'Actual Allocation Calc'!W195+IF($P195="Employed",$U195,
IF(AND($P195="Terminated"),($U195/7*AR195),
IF(AND($P195="Furloughed"),($U195/7*AR195)+($U195/7*BB195),
IF(AND($P195="Rehired"),($U195/7*BB195),
IF(AND($P195="Terminated",AR195&gt;0),$U195,
IF($P195="Furloughed",IF(AR195&gt;0,$U195)+IF(BB195&gt;0,$U195),
IF($P195="Rehired",IF(BB195&gt;0,$U195))))))))*'Actual Allocation Calc'!$AJ$99)))</f>
        <v/>
      </c>
      <c r="AB195" s="210" t="str">
        <f>IF($B195="","",IF('Actual Allocation Calc'!$AK$78="A",
IF($P195="Employed",$U195,
IF(AND($P195="Terminated"),($U195/7*AS195),
IF(AND($P195="Furloughed"),($U195/7*AS195)+($U195/7*BC195),
IF(AND($P195="Rehired"),($U195/7*BC195),
IF(AND($P195="Terminated",AS195&gt;0),$U195,
IF($P195="Furloughed",IF(AS195&gt;0,$U195)+IF(BC195&gt;0,$U195),
IF($P195="Rehired",IF(BC195&gt;0,$U195)))))))),IF('Actual Allocation Calc'!$AK$78="C",'Actual Allocation Calc'!O195,'Actual Allocation Calc'!X195+IF($P195="Employed",$U195,
IF(AND($P195="Terminated"),($U195/7*AS195),
IF(AND($P195="Furloughed"),($U195/7*AS195)+($U195/7*BC195),
IF(AND($P195="Rehired"),($U195/7*BC195),
IF(AND($P195="Terminated",AS195&gt;0),$U195,
IF($P195="Furloughed",IF(AS195&gt;0,$U195)+IF(BC195&gt;0,$U195),
IF($P195="Rehired",IF(BC195&gt;0,$U195))))))))*'Actual Allocation Calc'!$AK$99)))</f>
        <v/>
      </c>
      <c r="AC195" s="210" t="str">
        <f>IF($B195="","",IF('Actual Allocation Calc'!$AL$78="A",
IF($P195="Employed",$U195,
IF(AND($P195="Terminated"),($U195/7*AT195),
IF(AND($P195="Furloughed"),($U195/7*AT195)+($U195/7*BD195),
IF(AND($P195="Rehired"),($U195/7*BD195),
IF(AND($P195="Terminated",AT195&gt;0),$U195,
IF($P195="Furloughed",IF(AT195&gt;0,$U195)+IF(BD195&gt;0,$U195),
IF($P195="Rehired",IF(BD195&gt;0,$U195)))))))),IF('Actual Allocation Calc'!$AL$78="C",'Actual Allocation Calc'!P195,'Actual Allocation Calc'!Y195+IF($P195="Employed",$U195,
IF(AND($P195="Terminated"),($U195/7*AT195),
IF(AND($P195="Furloughed"),($U195/7*AT195)+($U195/7*BD195),
IF(AND($P195="Rehired"),($U195/7*BD195),
IF(AND($P195="Terminated",AT195&gt;0),$U195,
IF($P195="Furloughed",IF(AT195&gt;0,$U195)+IF(BD195&gt;0,$U195),
IF($P195="Rehired",IF(BD195&gt;0,$U195))))))))*'Actual Allocation Calc'!$AL$99)))</f>
        <v/>
      </c>
      <c r="AD195" s="210" t="str">
        <f>IF($B195="","",IF('Actual Allocation Calc'!$AM$78="A",
IF($P195="Employed",$U195,
IF(AND($P195="Terminated"),($U195/7*AU195),
IF(AND($P195="Furloughed"),($U195/7*AU195)+($U195/7*BE195),
IF(AND($P195="Rehired"),($U195/7*BE195),
IF(AND($P195="Terminated",AU195&gt;0),$U195,
IF($P195="Furloughed",IF(AU195&gt;0,$U195)+IF(BE195&gt;0,$U195),
IF($P195="Rehired",IF(BE195&gt;0,$U195)))))))),IF('Actual Allocation Calc'!$AM$78="C",'Actual Allocation Calc'!Q195,'Actual Allocation Calc'!Z195+IF($P195="Employed",$U195,
IF(AND($P195="Terminated"),($U195/7*AU195),
IF(AND($P195="Furloughed"),($U195/7*AU195)+($U195/7*BE195),
IF(AND($P195="Rehired"),($U195/7*BE195),
IF(AND($P195="Terminated",AU195&gt;0),$U195,
IF($P195="Furloughed",IF(AU195&gt;0,$U195)+IF(BE195&gt;0,$U195),
IF($P195="Rehired",IF(BE195&gt;0,$U195))))))))*'Actual Allocation Calc'!$AM$99)))</f>
        <v/>
      </c>
      <c r="AE195" s="210" t="str">
        <f>IF($B195="","",IF('Actual Allocation Calc'!$AN$78="A",
IF($P195="Employed",$U195,
IF(AND($P195="Terminated"),($U195/7*AV195),
IF(AND($P195="Furloughed"),($U195/7*AV195)+($U195/7*BF195),
IF(AND($P195="Rehired"),($U195/7*BF195),
IF(AND($P195="Terminated",AV195&gt;0),$U195,
IF($P195="Furloughed",IF(AV195&gt;0,$U195)+IF(BF195&gt;0,$U195),
IF($P195="Rehired",IF(BF195&gt;0,$U195)))))))),IF('Actual Allocation Calc'!$AN$78="C",'Actual Allocation Calc'!R195,'Actual Allocation Calc'!AA195+IF($P195="Employed",$U195,
IF(AND($P195="Terminated"),($U195/7*AV195),
IF(AND($P195="Furloughed"),($U195/7*AV195)+($U195/7*BF195),
IF(AND($P195="Rehired"),($U195/7*BF195),
IF(AND($P195="Terminated",AV195&gt;0),$U195,
IF($P195="Furloughed",IF(AV195&gt;0,$U195)+IF(BF195&gt;0,$U195),
IF($P195="Rehired",IF(BF195&gt;0,$U195))))))))*'Actual Allocation Calc'!$AN$99)))</f>
        <v/>
      </c>
      <c r="AF195" s="210" t="str">
        <f>IF($B195="","",IF('Actual Allocation Calc'!$AO$78="A",
IF($P195="Employed",$U195,
IF(AND($P195="Terminated"),($U195/7*AW195),
IF(AND($P195="Furloughed"),($U195/7*AW195)+($U195/7*BG195),
IF(AND($P195="Rehired"),($U195/7*BG195),
IF(AND($P195="Terminated",AW195&gt;0),$U195,
IF($P195="Furloughed",IF(AW195&gt;0,$U195)+IF(BG195&gt;0,$U195),
IF($P195="Rehired",IF(BG195&gt;0,$U195)))))))),IF('Actual Allocation Calc'!$AO$78="C",'Actual Allocation Calc'!S195,'Actual Allocation Calc'!AB195+IF($P195="Employed",$U195,
IF(AND($P195="Terminated"),($U195/7*AW195),
IF(AND($P195="Furloughed"),($U195/7*AW195)+($U195/7*BG195),
IF(AND($P195="Rehired"),($U195/7*BG195),
IF(AND($P195="Terminated",AW195&gt;0),$U195,
IF($P195="Furloughed",IF(AW195&gt;0,$U195)+IF(BG195&gt;0,$U195),
IF($P195="Rehired",IF(BG195&gt;0,$U195))))))))*'Actual Allocation Calc'!$AO$99)))</f>
        <v/>
      </c>
      <c r="AG195" s="210" t="str">
        <f>IF($B195="","",IF('Actual Allocation Calc'!$AP$78="A",
IF($P195="Employed",$U195/7*BK195,
IF(AND($P195="Terminated"),($U195/7*AX195),
IF(AND($P195="Furloughed"),($U195/7*AX195)+($U195/7*BH195),
IF(AND($P195="Rehired"),($U195/7*BH195),
IF(AND($P195="Terminated",AX195&gt;0),$U195,
IF($P195="Furloughed",IF(AX195&gt;0,$U195)+IF(BH195&gt;0,$U195),
IF($P195="Rehired",IF(BH195&gt;0,$U195)))))))),IF('Actual Allocation Calc'!$AP$78="C",'Actual Allocation Calc'!T195,'Actual Allocation Calc'!AC195+IF($P195="Employed",$U195/7*BK195,
IF(AND($P195="Terminated"),($U195/7*AX195),
IF(AND($P195="Furloughed"),($U195/7*AX195)+($U195/7*BH195),
IF(AND($P195="Rehired"),($U195/7*BH195),
IF(AND($P195="Terminated",AX195&gt;0),$U195,
IF($P195="Furloughed",IF(AX195&gt;0,$U195)+IF(BH195&gt;0,$U195),
IF($P195="Rehired",IF(BH195&gt;0,$U195))))))))*'Actual Allocation Calc'!$AP$99)))</f>
        <v/>
      </c>
      <c r="AH195" s="536"/>
      <c r="AI195" s="82">
        <f t="shared" si="66"/>
        <v>0</v>
      </c>
      <c r="AJ195" s="210">
        <f t="shared" si="48"/>
        <v>0</v>
      </c>
      <c r="AK195" s="397" t="str">
        <f t="shared" si="49"/>
        <v/>
      </c>
      <c r="AM195" s="122"/>
      <c r="AO195" s="214" t="str">
        <f>IFERROR(IF($V195="","",VLOOKUP(V195,'Calendar Calcs'!$B$2:$E1162,4,FALSE)),0)</f>
        <v/>
      </c>
      <c r="AP195" s="69" t="str">
        <f>IF($AO195="","", IF($AO195&lt;AP$23,0,IF($AO195&gt;AP$23,COUNTIFS('Calendar Calcs'!$E$2:$E1162,AP$23),COUNTIFS('Calendar Calcs'!$E$2:$E1162,AP$23,'Calendar Calcs'!$D$2:$D1162,"&lt;="&amp;WEEKDAY($V195)))))</f>
        <v/>
      </c>
      <c r="AQ195" s="69" t="str">
        <f>IF($AO195="","", IF($AO195&lt;AQ$23,0,IF($AO195&gt;AQ$23,COUNTIFS('Calendar Calcs'!$E$2:$E1162,AQ$23),COUNTIFS('Calendar Calcs'!$E$2:$E1162,AQ$23,'Calendar Calcs'!$D$2:$D1162,"&lt;="&amp;WEEKDAY($V195)))))</f>
        <v/>
      </c>
      <c r="AR195" s="69" t="str">
        <f>IF($AO195="","", IF($AO195&lt;AR$23,0,IF($AO195&gt;AR$23,COUNTIFS('Calendar Calcs'!$E$2:$E1162,AR$23),COUNTIFS('Calendar Calcs'!$E$2:$E1162,AR$23,'Calendar Calcs'!$D$2:$D1162,"&lt;="&amp;WEEKDAY($V195)))))</f>
        <v/>
      </c>
      <c r="AS195" s="69" t="str">
        <f>IF($AO195="","", IF($AO195&lt;AS$23,0,IF($AO195&gt;AS$23,COUNTIFS('Calendar Calcs'!$E$2:$E1162,AS$23),COUNTIFS('Calendar Calcs'!$E$2:$E1162,AS$23,'Calendar Calcs'!$D$2:$D1162,"&lt;="&amp;WEEKDAY($V195)))))</f>
        <v/>
      </c>
      <c r="AT195" s="69" t="str">
        <f>IF($AO195="","", IF($AO195&lt;AT$23,0,IF($AO195&gt;AT$23,COUNTIFS('Calendar Calcs'!$E$2:$E1162,AT$23),COUNTIFS('Calendar Calcs'!$E$2:$E1162,AT$23,'Calendar Calcs'!$D$2:$D1162,"&lt;="&amp;WEEKDAY($V195)))))</f>
        <v/>
      </c>
      <c r="AU195" s="69" t="str">
        <f>IF($AO195="","", IF($AO195&lt;AU$23,0,IF($AO195&gt;AU$23,COUNTIFS('Calendar Calcs'!$E$2:$E1162,AU$23),COUNTIFS('Calendar Calcs'!$E$2:$E1162,AU$23,'Calendar Calcs'!$D$2:$D1162,"&lt;="&amp;WEEKDAY($V195)))))</f>
        <v/>
      </c>
      <c r="AV195" s="69" t="str">
        <f>IF($AO195="","", IF($AO195&lt;AV$23,0,IF($AO195&gt;AV$23,COUNTIFS('Calendar Calcs'!$E$2:$E1162,AV$23),COUNTIFS('Calendar Calcs'!$E$2:$E1162,AV$23,'Calendar Calcs'!$D$2:$D1162,"&lt;="&amp;WEEKDAY($V195)))))</f>
        <v/>
      </c>
      <c r="AW195" s="69" t="str">
        <f>IF($AO195="","", IF($AO195&lt;AW$23,0,IF($AO195&gt;AW$23,COUNTIFS('Calendar Calcs'!$E$2:$E1162,AW$23),COUNTIFS('Calendar Calcs'!$E$2:$E1162,AW$23,'Calendar Calcs'!$D$2:$D1162,"&lt;="&amp;WEEKDAY($V195)))))</f>
        <v/>
      </c>
      <c r="AX195" s="69" t="str">
        <f>IF($AO195="","", IF($AO195&lt;AX$23,0,IF($AO195&gt;AX$23,COUNTIFS('Calendar Calcs'!$E$2:$E1162,AX$23),COUNTIFS('Calendar Calcs'!$E$2:$E1162,AX$23,'Calendar Calcs'!$D$2:$D1162,"&lt;="&amp;WEEKDAY($V195)))))</f>
        <v/>
      </c>
      <c r="AY195" s="69" t="str">
        <f>IF($W195="","",VLOOKUP($W195,'Calendar Calcs'!$B$2:$E1162,4,FALSE))</f>
        <v/>
      </c>
      <c r="AZ195" s="69" t="str">
        <f>IF($AY195="","",IF($AY195&gt;AZ$23,0,IF($AY195&lt;AZ$23,COUNTIFS('Calendar Calcs'!$E$2:$E1162,AZ$23),COUNTIFS('Calendar Calcs'!$E$2:$E1162,AZ$23,'Calendar Calcs'!$D$2:$D1162,"&gt;="&amp;WEEKDAY($W195)))))</f>
        <v/>
      </c>
      <c r="BA195" s="69" t="str">
        <f>IF($AY195="","",IF($AY195&gt;BA$23,0,IF($AY195&lt;BA$23,COUNTIFS('Calendar Calcs'!$E$2:$E1162,BA$23),COUNTIFS('Calendar Calcs'!$E$2:$E1162,BA$23,'Calendar Calcs'!$D$2:$D1162,"&gt;="&amp;WEEKDAY($W195)))))</f>
        <v/>
      </c>
      <c r="BB195" s="69" t="str">
        <f>IF($AY195="","",IF($AY195&gt;BB$23,0,IF($AY195&lt;BB$23,COUNTIFS('Calendar Calcs'!$E$2:$E1162,BB$23),COUNTIFS('Calendar Calcs'!$E$2:$E1162,BB$23,'Calendar Calcs'!$D$2:$D1162,"&gt;="&amp;WEEKDAY($W195)))))</f>
        <v/>
      </c>
      <c r="BC195" s="69" t="str">
        <f>IF($AY195="","",IF($AY195&gt;BC$23,0,IF($AY195&lt;BC$23,COUNTIFS('Calendar Calcs'!$E$2:$E1162,BC$23),COUNTIFS('Calendar Calcs'!$E$2:$E1162,BC$23,'Calendar Calcs'!$D$2:$D1162,"&gt;="&amp;WEEKDAY($W195)))))</f>
        <v/>
      </c>
      <c r="BD195" s="69" t="str">
        <f>IF($AY195="","",IF($AY195&gt;BD$23,0,IF($AY195&lt;BD$23,COUNTIFS('Calendar Calcs'!$E$2:$E1162,BD$23),COUNTIFS('Calendar Calcs'!$E$2:$E1162,BD$23,'Calendar Calcs'!$D$2:$D1162,"&gt;="&amp;WEEKDAY($W195)))))</f>
        <v/>
      </c>
      <c r="BE195" s="69" t="str">
        <f>IF($AY195="","",IF($AY195&gt;BE$23,0,IF($AY195&lt;BE$23,COUNTIFS('Calendar Calcs'!$E$2:$E1162,BE$23),COUNTIFS('Calendar Calcs'!$E$2:$E1162,BE$23,'Calendar Calcs'!$D$2:$D1162,"&gt;="&amp;WEEKDAY($W195)))))</f>
        <v/>
      </c>
      <c r="BF195" s="69" t="str">
        <f>IF($AY195="","",IF($AY195&gt;BF$23,0,IF($AY195&lt;BF$23,COUNTIFS('Calendar Calcs'!$E$2:$E1162,BF$23),COUNTIFS('Calendar Calcs'!$E$2:$E1162,BF$23,'Calendar Calcs'!$D$2:$D1162,"&gt;="&amp;WEEKDAY($W195)))))</f>
        <v/>
      </c>
      <c r="BG195" s="69" t="str">
        <f>IF($AY195="","",IF($AY195&gt;BG$23,0,IF($AY195&lt;BG$23,COUNTIFS('Calendar Calcs'!$E$2:$E1162,BG$23),COUNTIFS('Calendar Calcs'!$E$2:$E1162,BG$23,'Calendar Calcs'!$D$2:$D1162,"&gt;="&amp;WEEKDAY($W195)))))</f>
        <v/>
      </c>
      <c r="BH195" s="69">
        <f t="shared" si="50"/>
        <v>6</v>
      </c>
      <c r="BI195" s="69">
        <f>IF(Cover!$E$43="","",VLOOKUP(Cover!$E$43,'Calendar Calcs'!$B$2:$E1162,4,FALSE))</f>
        <v>1</v>
      </c>
      <c r="BJ195" s="69">
        <f>IF($BI195="","", IF($BI195&lt;BJ$23,0,IF($BI195&gt;=BJ$23,COUNTIFS('Calendar Calcs'!$E$2:$E1162,BJ$23),COUNTIFS('Calendar Calcs'!$E$2:$E1162,BJ$23,'Calendar Calcs'!$D$2:$D1162,"&lt;="&amp;WEEKDAY($V195)))))</f>
        <v>1</v>
      </c>
      <c r="BK195" s="69">
        <f t="shared" si="47"/>
        <v>6</v>
      </c>
      <c r="BN195" s="69" t="str">
        <f>IF(T195&gt;0,"FTE",IF(Cover!$E$47="Weekly",IF(S195&gt;29.75,"FTE","PTE"),IF(S195&gt;59.75,"FTE","PTE")))</f>
        <v>PTE</v>
      </c>
      <c r="BO195" s="69">
        <f>IF(BN195="FTE",30,IF(Cover!$E$47="Weekly",'STEP 2 EE Data'!S195,'STEP 2 EE Data'!S195/2))</f>
        <v>0</v>
      </c>
      <c r="BP195" s="209">
        <f t="shared" si="51"/>
        <v>0</v>
      </c>
      <c r="BQ195" s="209">
        <f t="shared" si="52"/>
        <v>0</v>
      </c>
      <c r="BR195" s="209">
        <f t="shared" si="53"/>
        <v>0</v>
      </c>
      <c r="BS195" s="209">
        <f t="shared" si="54"/>
        <v>0</v>
      </c>
      <c r="BT195" s="209">
        <f t="shared" si="55"/>
        <v>0</v>
      </c>
      <c r="BU195" s="209">
        <f t="shared" si="56"/>
        <v>0</v>
      </c>
      <c r="BV195" s="209">
        <f t="shared" si="57"/>
        <v>0</v>
      </c>
      <c r="BW195" s="209">
        <f t="shared" si="58"/>
        <v>0</v>
      </c>
      <c r="BX195" s="209">
        <f t="shared" si="59"/>
        <v>0</v>
      </c>
      <c r="CC195" s="210" t="str">
        <f>IF(B195="","",IF(C195="",IF(Cover!$E$47="Weekly",'STEP 3 EE Comp'!BI200*8,'STEP 3 EE Comp'!BI200*4),IF(Cover!$E$47="Weekly",'STEP 3 EE Comp'!BI200,'STEP 3 EE Comp'!BI200)))</f>
        <v/>
      </c>
      <c r="CD195" s="82" t="str">
        <f t="shared" si="60"/>
        <v/>
      </c>
      <c r="CE195" s="417">
        <f t="shared" si="61"/>
        <v>1</v>
      </c>
      <c r="CF195" s="82" t="str">
        <f t="shared" si="62"/>
        <v>Good</v>
      </c>
      <c r="CG195" s="82">
        <f t="shared" si="63"/>
        <v>0</v>
      </c>
      <c r="CH195" s="234">
        <f t="shared" si="64"/>
        <v>0</v>
      </c>
    </row>
    <row r="196" spans="1:86" s="69" customFormat="1" x14ac:dyDescent="0.3">
      <c r="A196" s="530"/>
      <c r="B196" s="477"/>
      <c r="C196" s="52"/>
      <c r="D196" s="565"/>
      <c r="E196" s="52"/>
      <c r="F196" s="507"/>
      <c r="G196" s="210">
        <f t="shared" si="65"/>
        <v>0</v>
      </c>
      <c r="H196" s="82">
        <f t="shared" si="46"/>
        <v>0</v>
      </c>
      <c r="I196" s="211"/>
      <c r="J196" s="441" t="s">
        <v>21</v>
      </c>
      <c r="K196" s="441" t="s">
        <v>21</v>
      </c>
      <c r="L196" s="441" t="s">
        <v>21</v>
      </c>
      <c r="M196" s="441" t="s">
        <v>21</v>
      </c>
      <c r="N196" s="568" t="s">
        <v>21</v>
      </c>
      <c r="O196" s="211"/>
      <c r="P196" s="212" t="str">
        <f>IF(B196="","",
IF(AND(V196="",W196="",B196&lt;&gt;""),"Employed",
IF(AND(V196&lt;&gt;"",W196="",B196&lt;&gt;""),"Terminated",
IF(AND(V196&lt;&gt;"",W196&lt;&gt;"",B196&lt;&gt;""),IF(W196&lt;Cover!$E$43,"Employed","Furloughed"),
IF(AND(V196="",W196&lt;&gt;"",B196&lt;&gt;""),IF(W196&lt;Cover!$E$43,"Employed","Rehired"))))))</f>
        <v/>
      </c>
      <c r="Q196" s="211"/>
      <c r="R196" s="536"/>
      <c r="S196" s="563"/>
      <c r="T196" s="536"/>
      <c r="U196" s="82">
        <f>IF(Cover!$E$47="Weekly",IF(T196&gt;0,T196,R196*S196),IF(T196&gt;0,T196,R196*S196)/2)</f>
        <v>0</v>
      </c>
      <c r="V196" s="564"/>
      <c r="W196" s="564"/>
      <c r="Y196" s="213" t="str">
        <f>IF($B196="","",IF('Actual Allocation Calc'!$AH$78="A",
IF($P196="Employed",$U196/7*BJ196,
IF(AND($P196="Terminated"),($U196/7*AP196),
IF(AND($P196="Furloughed"),($U196/7*AP196)+($U196/7*AZ196),
IF(AND($P196="Rehired"),($U196/7*AZ196),
IF(AND($P196="Terminated",AP196&gt;0),$U196,
IF($P196="Furloughed",IF(AP196&gt;0,$U196)+IF(AZ196&gt;0,$U196),
IF($P196="Rehired",IF(AZ196&gt;0,$U196)))))))),IF('Actual Allocation Calc'!$AH$78="C",'Actual Allocation Calc'!L196,'Actual Allocation Calc'!U196+IF($P196="Employed",$U196/7*BJ196,
IF(AND($P196="Terminated"),($U196/7*AP196),
IF(AND($P196="Furloughed"),($U196/7*AP196)+($U196/7*AZ196),
IF(AND($P196="Rehired"),($U196/7*AZ196),
IF(AND($P196="Terminated",AP196&gt;0),$U196,
IF($P196="Furloughed",IF(AP196&gt;0,$U196)+IF(AZ196&gt;0,$U196),
IF($P196="Rehired",IF(AZ196&gt;0,$U196))))))))*'Actual Allocation Calc'!$AH$99)))</f>
        <v/>
      </c>
      <c r="Z196" s="210" t="str">
        <f>IF($B196="","",IF('Actual Allocation Calc'!$AI$78="A",
IF($P196="Employed",$U196,
IF(AND($P196="Terminated"),($U196/7*AQ196),
IF(AND($P196="Furloughed"),($U196/7*AQ196)+($U196/7*BA196),
IF(AND($P196="Rehired"),($U196/7*BA196),
IF(AND($P196="Terminated",AQ196&gt;0),$U196,
IF($P196="Furloughed",IF(AQ196&gt;0,$U196)+IF(BA196&gt;0,$U196),
IF($P196="Rehired",IF(BA196&gt;0,$U196)))))))),IF('Actual Allocation Calc'!$AI$78="C",'Actual Allocation Calc'!M196,'Actual Allocation Calc'!V196+IF($P196="Employed",$U196,
IF(AND($P196="Terminated"),($U196/7*AQ196),
IF(AND($P196="Furloughed"),($U196/7*AQ196)+($U196/7*BA196),
IF(AND($P196="Rehired"),($U196/7*BA196),
IF(AND($P196="Terminated",AQ196&gt;0),$U196,
IF($P196="Furloughed",IF(AQ196&gt;0,$U196)+IF(BA196&gt;0,$U196),
IF($P196="Rehired",IF(BA196&gt;0,$U196))))))))*'Actual Allocation Calc'!$AI$99)))</f>
        <v/>
      </c>
      <c r="AA196" s="210" t="str">
        <f>IF($B196="","",IF('Actual Allocation Calc'!$AJ$78="A",
IF($P196="Employed",$U196,
IF(AND($P196="Terminated"),($U196/7*AR196),
IF(AND($P196="Furloughed"),($U196/7*AR196)+($U196/7*BB196),
IF(AND($P196="Rehired"),($U196/7*BB196),
IF(AND($P196="Terminated",AR196&gt;0),$U196,
IF($P196="Furloughed",IF(AR196&gt;0,$U196)+IF(BB196&gt;0,$U196),
IF($P196="Rehired",IF(BB196&gt;0,$U196)))))))),IF('Actual Allocation Calc'!$AJ$78="C",'Actual Allocation Calc'!N196,'Actual Allocation Calc'!W196+IF($P196="Employed",$U196,
IF(AND($P196="Terminated"),($U196/7*AR196),
IF(AND($P196="Furloughed"),($U196/7*AR196)+($U196/7*BB196),
IF(AND($P196="Rehired"),($U196/7*BB196),
IF(AND($P196="Terminated",AR196&gt;0),$U196,
IF($P196="Furloughed",IF(AR196&gt;0,$U196)+IF(BB196&gt;0,$U196),
IF($P196="Rehired",IF(BB196&gt;0,$U196))))))))*'Actual Allocation Calc'!$AJ$99)))</f>
        <v/>
      </c>
      <c r="AB196" s="210" t="str">
        <f>IF($B196="","",IF('Actual Allocation Calc'!$AK$78="A",
IF($P196="Employed",$U196,
IF(AND($P196="Terminated"),($U196/7*AS196),
IF(AND($P196="Furloughed"),($U196/7*AS196)+($U196/7*BC196),
IF(AND($P196="Rehired"),($U196/7*BC196),
IF(AND($P196="Terminated",AS196&gt;0),$U196,
IF($P196="Furloughed",IF(AS196&gt;0,$U196)+IF(BC196&gt;0,$U196),
IF($P196="Rehired",IF(BC196&gt;0,$U196)))))))),IF('Actual Allocation Calc'!$AK$78="C",'Actual Allocation Calc'!O196,'Actual Allocation Calc'!X196+IF($P196="Employed",$U196,
IF(AND($P196="Terminated"),($U196/7*AS196),
IF(AND($P196="Furloughed"),($U196/7*AS196)+($U196/7*BC196),
IF(AND($P196="Rehired"),($U196/7*BC196),
IF(AND($P196="Terminated",AS196&gt;0),$U196,
IF($P196="Furloughed",IF(AS196&gt;0,$U196)+IF(BC196&gt;0,$U196),
IF($P196="Rehired",IF(BC196&gt;0,$U196))))))))*'Actual Allocation Calc'!$AK$99)))</f>
        <v/>
      </c>
      <c r="AC196" s="210" t="str">
        <f>IF($B196="","",IF('Actual Allocation Calc'!$AL$78="A",
IF($P196="Employed",$U196,
IF(AND($P196="Terminated"),($U196/7*AT196),
IF(AND($P196="Furloughed"),($U196/7*AT196)+($U196/7*BD196),
IF(AND($P196="Rehired"),($U196/7*BD196),
IF(AND($P196="Terminated",AT196&gt;0),$U196,
IF($P196="Furloughed",IF(AT196&gt;0,$U196)+IF(BD196&gt;0,$U196),
IF($P196="Rehired",IF(BD196&gt;0,$U196)))))))),IF('Actual Allocation Calc'!$AL$78="C",'Actual Allocation Calc'!P196,'Actual Allocation Calc'!Y196+IF($P196="Employed",$U196,
IF(AND($P196="Terminated"),($U196/7*AT196),
IF(AND($P196="Furloughed"),($U196/7*AT196)+($U196/7*BD196),
IF(AND($P196="Rehired"),($U196/7*BD196),
IF(AND($P196="Terminated",AT196&gt;0),$U196,
IF($P196="Furloughed",IF(AT196&gt;0,$U196)+IF(BD196&gt;0,$U196),
IF($P196="Rehired",IF(BD196&gt;0,$U196))))))))*'Actual Allocation Calc'!$AL$99)))</f>
        <v/>
      </c>
      <c r="AD196" s="210" t="str">
        <f>IF($B196="","",IF('Actual Allocation Calc'!$AM$78="A",
IF($P196="Employed",$U196,
IF(AND($P196="Terminated"),($U196/7*AU196),
IF(AND($P196="Furloughed"),($U196/7*AU196)+($U196/7*BE196),
IF(AND($P196="Rehired"),($U196/7*BE196),
IF(AND($P196="Terminated",AU196&gt;0),$U196,
IF($P196="Furloughed",IF(AU196&gt;0,$U196)+IF(BE196&gt;0,$U196),
IF($P196="Rehired",IF(BE196&gt;0,$U196)))))))),IF('Actual Allocation Calc'!$AM$78="C",'Actual Allocation Calc'!Q196,'Actual Allocation Calc'!Z196+IF($P196="Employed",$U196,
IF(AND($P196="Terminated"),($U196/7*AU196),
IF(AND($P196="Furloughed"),($U196/7*AU196)+($U196/7*BE196),
IF(AND($P196="Rehired"),($U196/7*BE196),
IF(AND($P196="Terminated",AU196&gt;0),$U196,
IF($P196="Furloughed",IF(AU196&gt;0,$U196)+IF(BE196&gt;0,$U196),
IF($P196="Rehired",IF(BE196&gt;0,$U196))))))))*'Actual Allocation Calc'!$AM$99)))</f>
        <v/>
      </c>
      <c r="AE196" s="210" t="str">
        <f>IF($B196="","",IF('Actual Allocation Calc'!$AN$78="A",
IF($P196="Employed",$U196,
IF(AND($P196="Terminated"),($U196/7*AV196),
IF(AND($P196="Furloughed"),($U196/7*AV196)+($U196/7*BF196),
IF(AND($P196="Rehired"),($U196/7*BF196),
IF(AND($P196="Terminated",AV196&gt;0),$U196,
IF($P196="Furloughed",IF(AV196&gt;0,$U196)+IF(BF196&gt;0,$U196),
IF($P196="Rehired",IF(BF196&gt;0,$U196)))))))),IF('Actual Allocation Calc'!$AN$78="C",'Actual Allocation Calc'!R196,'Actual Allocation Calc'!AA196+IF($P196="Employed",$U196,
IF(AND($P196="Terminated"),($U196/7*AV196),
IF(AND($P196="Furloughed"),($U196/7*AV196)+($U196/7*BF196),
IF(AND($P196="Rehired"),($U196/7*BF196),
IF(AND($P196="Terminated",AV196&gt;0),$U196,
IF($P196="Furloughed",IF(AV196&gt;0,$U196)+IF(BF196&gt;0,$U196),
IF($P196="Rehired",IF(BF196&gt;0,$U196))))))))*'Actual Allocation Calc'!$AN$99)))</f>
        <v/>
      </c>
      <c r="AF196" s="210" t="str">
        <f>IF($B196="","",IF('Actual Allocation Calc'!$AO$78="A",
IF($P196="Employed",$U196,
IF(AND($P196="Terminated"),($U196/7*AW196),
IF(AND($P196="Furloughed"),($U196/7*AW196)+($U196/7*BG196),
IF(AND($P196="Rehired"),($U196/7*BG196),
IF(AND($P196="Terminated",AW196&gt;0),$U196,
IF($P196="Furloughed",IF(AW196&gt;0,$U196)+IF(BG196&gt;0,$U196),
IF($P196="Rehired",IF(BG196&gt;0,$U196)))))))),IF('Actual Allocation Calc'!$AO$78="C",'Actual Allocation Calc'!S196,'Actual Allocation Calc'!AB196+IF($P196="Employed",$U196,
IF(AND($P196="Terminated"),($U196/7*AW196),
IF(AND($P196="Furloughed"),($U196/7*AW196)+($U196/7*BG196),
IF(AND($P196="Rehired"),($U196/7*BG196),
IF(AND($P196="Terminated",AW196&gt;0),$U196,
IF($P196="Furloughed",IF(AW196&gt;0,$U196)+IF(BG196&gt;0,$U196),
IF($P196="Rehired",IF(BG196&gt;0,$U196))))))))*'Actual Allocation Calc'!$AO$99)))</f>
        <v/>
      </c>
      <c r="AG196" s="210" t="str">
        <f>IF($B196="","",IF('Actual Allocation Calc'!$AP$78="A",
IF($P196="Employed",$U196/7*BK196,
IF(AND($P196="Terminated"),($U196/7*AX196),
IF(AND($P196="Furloughed"),($U196/7*AX196)+($U196/7*BH196),
IF(AND($P196="Rehired"),($U196/7*BH196),
IF(AND($P196="Terminated",AX196&gt;0),$U196,
IF($P196="Furloughed",IF(AX196&gt;0,$U196)+IF(BH196&gt;0,$U196),
IF($P196="Rehired",IF(BH196&gt;0,$U196)))))))),IF('Actual Allocation Calc'!$AP$78="C",'Actual Allocation Calc'!T196,'Actual Allocation Calc'!AC196+IF($P196="Employed",$U196/7*BK196,
IF(AND($P196="Terminated"),($U196/7*AX196),
IF(AND($P196="Furloughed"),($U196/7*AX196)+($U196/7*BH196),
IF(AND($P196="Rehired"),($U196/7*BH196),
IF(AND($P196="Terminated",AX196&gt;0),$U196,
IF($P196="Furloughed",IF(AX196&gt;0,$U196)+IF(BH196&gt;0,$U196),
IF($P196="Rehired",IF(BH196&gt;0,$U196))))))))*'Actual Allocation Calc'!$AP$99)))</f>
        <v/>
      </c>
      <c r="AH196" s="536"/>
      <c r="AI196" s="82">
        <f t="shared" si="66"/>
        <v>0</v>
      </c>
      <c r="AJ196" s="210">
        <f t="shared" si="48"/>
        <v>0</v>
      </c>
      <c r="AK196" s="397" t="str">
        <f t="shared" si="49"/>
        <v/>
      </c>
      <c r="AM196" s="122"/>
      <c r="AO196" s="214" t="str">
        <f>IFERROR(IF($V196="","",VLOOKUP(V196,'Calendar Calcs'!$B$2:$E1163,4,FALSE)),0)</f>
        <v/>
      </c>
      <c r="AP196" s="69" t="str">
        <f>IF($AO196="","", IF($AO196&lt;AP$23,0,IF($AO196&gt;AP$23,COUNTIFS('Calendar Calcs'!$E$2:$E1163,AP$23),COUNTIFS('Calendar Calcs'!$E$2:$E1163,AP$23,'Calendar Calcs'!$D$2:$D1163,"&lt;="&amp;WEEKDAY($V196)))))</f>
        <v/>
      </c>
      <c r="AQ196" s="69" t="str">
        <f>IF($AO196="","", IF($AO196&lt;AQ$23,0,IF($AO196&gt;AQ$23,COUNTIFS('Calendar Calcs'!$E$2:$E1163,AQ$23),COUNTIFS('Calendar Calcs'!$E$2:$E1163,AQ$23,'Calendar Calcs'!$D$2:$D1163,"&lt;="&amp;WEEKDAY($V196)))))</f>
        <v/>
      </c>
      <c r="AR196" s="69" t="str">
        <f>IF($AO196="","", IF($AO196&lt;AR$23,0,IF($AO196&gt;AR$23,COUNTIFS('Calendar Calcs'!$E$2:$E1163,AR$23),COUNTIFS('Calendar Calcs'!$E$2:$E1163,AR$23,'Calendar Calcs'!$D$2:$D1163,"&lt;="&amp;WEEKDAY($V196)))))</f>
        <v/>
      </c>
      <c r="AS196" s="69" t="str">
        <f>IF($AO196="","", IF($AO196&lt;AS$23,0,IF($AO196&gt;AS$23,COUNTIFS('Calendar Calcs'!$E$2:$E1163,AS$23),COUNTIFS('Calendar Calcs'!$E$2:$E1163,AS$23,'Calendar Calcs'!$D$2:$D1163,"&lt;="&amp;WEEKDAY($V196)))))</f>
        <v/>
      </c>
      <c r="AT196" s="69" t="str">
        <f>IF($AO196="","", IF($AO196&lt;AT$23,0,IF($AO196&gt;AT$23,COUNTIFS('Calendar Calcs'!$E$2:$E1163,AT$23),COUNTIFS('Calendar Calcs'!$E$2:$E1163,AT$23,'Calendar Calcs'!$D$2:$D1163,"&lt;="&amp;WEEKDAY($V196)))))</f>
        <v/>
      </c>
      <c r="AU196" s="69" t="str">
        <f>IF($AO196="","", IF($AO196&lt;AU$23,0,IF($AO196&gt;AU$23,COUNTIFS('Calendar Calcs'!$E$2:$E1163,AU$23),COUNTIFS('Calendar Calcs'!$E$2:$E1163,AU$23,'Calendar Calcs'!$D$2:$D1163,"&lt;="&amp;WEEKDAY($V196)))))</f>
        <v/>
      </c>
      <c r="AV196" s="69" t="str">
        <f>IF($AO196="","", IF($AO196&lt;AV$23,0,IF($AO196&gt;AV$23,COUNTIFS('Calendar Calcs'!$E$2:$E1163,AV$23),COUNTIFS('Calendar Calcs'!$E$2:$E1163,AV$23,'Calendar Calcs'!$D$2:$D1163,"&lt;="&amp;WEEKDAY($V196)))))</f>
        <v/>
      </c>
      <c r="AW196" s="69" t="str">
        <f>IF($AO196="","", IF($AO196&lt;AW$23,0,IF($AO196&gt;AW$23,COUNTIFS('Calendar Calcs'!$E$2:$E1163,AW$23),COUNTIFS('Calendar Calcs'!$E$2:$E1163,AW$23,'Calendar Calcs'!$D$2:$D1163,"&lt;="&amp;WEEKDAY($V196)))))</f>
        <v/>
      </c>
      <c r="AX196" s="69" t="str">
        <f>IF($AO196="","", IF($AO196&lt;AX$23,0,IF($AO196&gt;AX$23,COUNTIFS('Calendar Calcs'!$E$2:$E1163,AX$23),COUNTIFS('Calendar Calcs'!$E$2:$E1163,AX$23,'Calendar Calcs'!$D$2:$D1163,"&lt;="&amp;WEEKDAY($V196)))))</f>
        <v/>
      </c>
      <c r="AY196" s="69" t="str">
        <f>IF($W196="","",VLOOKUP($W196,'Calendar Calcs'!$B$2:$E1163,4,FALSE))</f>
        <v/>
      </c>
      <c r="AZ196" s="69" t="str">
        <f>IF($AY196="","",IF($AY196&gt;AZ$23,0,IF($AY196&lt;AZ$23,COUNTIFS('Calendar Calcs'!$E$2:$E1163,AZ$23),COUNTIFS('Calendar Calcs'!$E$2:$E1163,AZ$23,'Calendar Calcs'!$D$2:$D1163,"&gt;="&amp;WEEKDAY($W196)))))</f>
        <v/>
      </c>
      <c r="BA196" s="69" t="str">
        <f>IF($AY196="","",IF($AY196&gt;BA$23,0,IF($AY196&lt;BA$23,COUNTIFS('Calendar Calcs'!$E$2:$E1163,BA$23),COUNTIFS('Calendar Calcs'!$E$2:$E1163,BA$23,'Calendar Calcs'!$D$2:$D1163,"&gt;="&amp;WEEKDAY($W196)))))</f>
        <v/>
      </c>
      <c r="BB196" s="69" t="str">
        <f>IF($AY196="","",IF($AY196&gt;BB$23,0,IF($AY196&lt;BB$23,COUNTIFS('Calendar Calcs'!$E$2:$E1163,BB$23),COUNTIFS('Calendar Calcs'!$E$2:$E1163,BB$23,'Calendar Calcs'!$D$2:$D1163,"&gt;="&amp;WEEKDAY($W196)))))</f>
        <v/>
      </c>
      <c r="BC196" s="69" t="str">
        <f>IF($AY196="","",IF($AY196&gt;BC$23,0,IF($AY196&lt;BC$23,COUNTIFS('Calendar Calcs'!$E$2:$E1163,BC$23),COUNTIFS('Calendar Calcs'!$E$2:$E1163,BC$23,'Calendar Calcs'!$D$2:$D1163,"&gt;="&amp;WEEKDAY($W196)))))</f>
        <v/>
      </c>
      <c r="BD196" s="69" t="str">
        <f>IF($AY196="","",IF($AY196&gt;BD$23,0,IF($AY196&lt;BD$23,COUNTIFS('Calendar Calcs'!$E$2:$E1163,BD$23),COUNTIFS('Calendar Calcs'!$E$2:$E1163,BD$23,'Calendar Calcs'!$D$2:$D1163,"&gt;="&amp;WEEKDAY($W196)))))</f>
        <v/>
      </c>
      <c r="BE196" s="69" t="str">
        <f>IF($AY196="","",IF($AY196&gt;BE$23,0,IF($AY196&lt;BE$23,COUNTIFS('Calendar Calcs'!$E$2:$E1163,BE$23),COUNTIFS('Calendar Calcs'!$E$2:$E1163,BE$23,'Calendar Calcs'!$D$2:$D1163,"&gt;="&amp;WEEKDAY($W196)))))</f>
        <v/>
      </c>
      <c r="BF196" s="69" t="str">
        <f>IF($AY196="","",IF($AY196&gt;BF$23,0,IF($AY196&lt;BF$23,COUNTIFS('Calendar Calcs'!$E$2:$E1163,BF$23),COUNTIFS('Calendar Calcs'!$E$2:$E1163,BF$23,'Calendar Calcs'!$D$2:$D1163,"&gt;="&amp;WEEKDAY($W196)))))</f>
        <v/>
      </c>
      <c r="BG196" s="69" t="str">
        <f>IF($AY196="","",IF($AY196&gt;BG$23,0,IF($AY196&lt;BG$23,COUNTIFS('Calendar Calcs'!$E$2:$E1163,BG$23),COUNTIFS('Calendar Calcs'!$E$2:$E1163,BG$23,'Calendar Calcs'!$D$2:$D1163,"&gt;="&amp;WEEKDAY($W196)))))</f>
        <v/>
      </c>
      <c r="BH196" s="69">
        <f t="shared" si="50"/>
        <v>6</v>
      </c>
      <c r="BI196" s="69">
        <f>IF(Cover!$E$43="","",VLOOKUP(Cover!$E$43,'Calendar Calcs'!$B$2:$E1163,4,FALSE))</f>
        <v>1</v>
      </c>
      <c r="BJ196" s="69">
        <f>IF($BI196="","", IF($BI196&lt;BJ$23,0,IF($BI196&gt;=BJ$23,COUNTIFS('Calendar Calcs'!$E$2:$E1163,BJ$23),COUNTIFS('Calendar Calcs'!$E$2:$E1163,BJ$23,'Calendar Calcs'!$D$2:$D1163,"&lt;="&amp;WEEKDAY($V196)))))</f>
        <v>1</v>
      </c>
      <c r="BK196" s="69">
        <f t="shared" si="47"/>
        <v>6</v>
      </c>
      <c r="BN196" s="69" t="str">
        <f>IF(T196&gt;0,"FTE",IF(Cover!$E$47="Weekly",IF(S196&gt;29.75,"FTE","PTE"),IF(S196&gt;59.75,"FTE","PTE")))</f>
        <v>PTE</v>
      </c>
      <c r="BO196" s="69">
        <f>IF(BN196="FTE",30,IF(Cover!$E$47="Weekly",'STEP 2 EE Data'!S196,'STEP 2 EE Data'!S196/2))</f>
        <v>0</v>
      </c>
      <c r="BP196" s="209">
        <f t="shared" si="51"/>
        <v>0</v>
      </c>
      <c r="BQ196" s="209">
        <f t="shared" si="52"/>
        <v>0</v>
      </c>
      <c r="BR196" s="209">
        <f t="shared" si="53"/>
        <v>0</v>
      </c>
      <c r="BS196" s="209">
        <f t="shared" si="54"/>
        <v>0</v>
      </c>
      <c r="BT196" s="209">
        <f t="shared" si="55"/>
        <v>0</v>
      </c>
      <c r="BU196" s="209">
        <f t="shared" si="56"/>
        <v>0</v>
      </c>
      <c r="BV196" s="209">
        <f t="shared" si="57"/>
        <v>0</v>
      </c>
      <c r="BW196" s="209">
        <f t="shared" si="58"/>
        <v>0</v>
      </c>
      <c r="BX196" s="209">
        <f t="shared" si="59"/>
        <v>0</v>
      </c>
      <c r="CC196" s="210" t="str">
        <f>IF(B196="","",IF(C196="",IF(Cover!$E$47="Weekly",'STEP 3 EE Comp'!BI201*8,'STEP 3 EE Comp'!BI201*4),IF(Cover!$E$47="Weekly",'STEP 3 EE Comp'!BI201,'STEP 3 EE Comp'!BI201)))</f>
        <v/>
      </c>
      <c r="CD196" s="82" t="str">
        <f t="shared" si="60"/>
        <v/>
      </c>
      <c r="CE196" s="417">
        <f t="shared" si="61"/>
        <v>1</v>
      </c>
      <c r="CF196" s="82" t="str">
        <f t="shared" si="62"/>
        <v>Good</v>
      </c>
      <c r="CG196" s="82">
        <f t="shared" si="63"/>
        <v>0</v>
      </c>
      <c r="CH196" s="234">
        <f t="shared" si="64"/>
        <v>0</v>
      </c>
    </row>
    <row r="197" spans="1:86" s="69" customFormat="1" x14ac:dyDescent="0.3">
      <c r="A197" s="530"/>
      <c r="B197" s="477"/>
      <c r="C197" s="52"/>
      <c r="D197" s="565"/>
      <c r="E197" s="52"/>
      <c r="F197" s="507"/>
      <c r="G197" s="210">
        <f t="shared" si="65"/>
        <v>0</v>
      </c>
      <c r="H197" s="82">
        <f t="shared" si="46"/>
        <v>0</v>
      </c>
      <c r="I197" s="211"/>
      <c r="J197" s="441" t="s">
        <v>21</v>
      </c>
      <c r="K197" s="441" t="s">
        <v>21</v>
      </c>
      <c r="L197" s="441" t="s">
        <v>21</v>
      </c>
      <c r="M197" s="441" t="s">
        <v>21</v>
      </c>
      <c r="N197" s="568" t="s">
        <v>21</v>
      </c>
      <c r="O197" s="211"/>
      <c r="P197" s="212" t="str">
        <f>IF(B197="","",
IF(AND(V197="",W197="",B197&lt;&gt;""),"Employed",
IF(AND(V197&lt;&gt;"",W197="",B197&lt;&gt;""),"Terminated",
IF(AND(V197&lt;&gt;"",W197&lt;&gt;"",B197&lt;&gt;""),IF(W197&lt;Cover!$E$43,"Employed","Furloughed"),
IF(AND(V197="",W197&lt;&gt;"",B197&lt;&gt;""),IF(W197&lt;Cover!$E$43,"Employed","Rehired"))))))</f>
        <v/>
      </c>
      <c r="Q197" s="211"/>
      <c r="R197" s="536"/>
      <c r="S197" s="563"/>
      <c r="T197" s="536"/>
      <c r="U197" s="82">
        <f>IF(Cover!$E$47="Weekly",IF(T197&gt;0,T197,R197*S197),IF(T197&gt;0,T197,R197*S197)/2)</f>
        <v>0</v>
      </c>
      <c r="V197" s="564"/>
      <c r="W197" s="564"/>
      <c r="Y197" s="213" t="str">
        <f>IF($B197="","",IF('Actual Allocation Calc'!$AH$78="A",
IF($P197="Employed",$U197/7*BJ197,
IF(AND($P197="Terminated"),($U197/7*AP197),
IF(AND($P197="Furloughed"),($U197/7*AP197)+($U197/7*AZ197),
IF(AND($P197="Rehired"),($U197/7*AZ197),
IF(AND($P197="Terminated",AP197&gt;0),$U197,
IF($P197="Furloughed",IF(AP197&gt;0,$U197)+IF(AZ197&gt;0,$U197),
IF($P197="Rehired",IF(AZ197&gt;0,$U197)))))))),IF('Actual Allocation Calc'!$AH$78="C",'Actual Allocation Calc'!L197,'Actual Allocation Calc'!U197+IF($P197="Employed",$U197/7*BJ197,
IF(AND($P197="Terminated"),($U197/7*AP197),
IF(AND($P197="Furloughed"),($U197/7*AP197)+($U197/7*AZ197),
IF(AND($P197="Rehired"),($U197/7*AZ197),
IF(AND($P197="Terminated",AP197&gt;0),$U197,
IF($P197="Furloughed",IF(AP197&gt;0,$U197)+IF(AZ197&gt;0,$U197),
IF($P197="Rehired",IF(AZ197&gt;0,$U197))))))))*'Actual Allocation Calc'!$AH$99)))</f>
        <v/>
      </c>
      <c r="Z197" s="210" t="str">
        <f>IF($B197="","",IF('Actual Allocation Calc'!$AI$78="A",
IF($P197="Employed",$U197,
IF(AND($P197="Terminated"),($U197/7*AQ197),
IF(AND($P197="Furloughed"),($U197/7*AQ197)+($U197/7*BA197),
IF(AND($P197="Rehired"),($U197/7*BA197),
IF(AND($P197="Terminated",AQ197&gt;0),$U197,
IF($P197="Furloughed",IF(AQ197&gt;0,$U197)+IF(BA197&gt;0,$U197),
IF($P197="Rehired",IF(BA197&gt;0,$U197)))))))),IF('Actual Allocation Calc'!$AI$78="C",'Actual Allocation Calc'!M197,'Actual Allocation Calc'!V197+IF($P197="Employed",$U197,
IF(AND($P197="Terminated"),($U197/7*AQ197),
IF(AND($P197="Furloughed"),($U197/7*AQ197)+($U197/7*BA197),
IF(AND($P197="Rehired"),($U197/7*BA197),
IF(AND($P197="Terminated",AQ197&gt;0),$U197,
IF($P197="Furloughed",IF(AQ197&gt;0,$U197)+IF(BA197&gt;0,$U197),
IF($P197="Rehired",IF(BA197&gt;0,$U197))))))))*'Actual Allocation Calc'!$AI$99)))</f>
        <v/>
      </c>
      <c r="AA197" s="210" t="str">
        <f>IF($B197="","",IF('Actual Allocation Calc'!$AJ$78="A",
IF($P197="Employed",$U197,
IF(AND($P197="Terminated"),($U197/7*AR197),
IF(AND($P197="Furloughed"),($U197/7*AR197)+($U197/7*BB197),
IF(AND($P197="Rehired"),($U197/7*BB197),
IF(AND($P197="Terminated",AR197&gt;0),$U197,
IF($P197="Furloughed",IF(AR197&gt;0,$U197)+IF(BB197&gt;0,$U197),
IF($P197="Rehired",IF(BB197&gt;0,$U197)))))))),IF('Actual Allocation Calc'!$AJ$78="C",'Actual Allocation Calc'!N197,'Actual Allocation Calc'!W197+IF($P197="Employed",$U197,
IF(AND($P197="Terminated"),($U197/7*AR197),
IF(AND($P197="Furloughed"),($U197/7*AR197)+($U197/7*BB197),
IF(AND($P197="Rehired"),($U197/7*BB197),
IF(AND($P197="Terminated",AR197&gt;0),$U197,
IF($P197="Furloughed",IF(AR197&gt;0,$U197)+IF(BB197&gt;0,$U197),
IF($P197="Rehired",IF(BB197&gt;0,$U197))))))))*'Actual Allocation Calc'!$AJ$99)))</f>
        <v/>
      </c>
      <c r="AB197" s="210" t="str">
        <f>IF($B197="","",IF('Actual Allocation Calc'!$AK$78="A",
IF($P197="Employed",$U197,
IF(AND($P197="Terminated"),($U197/7*AS197),
IF(AND($P197="Furloughed"),($U197/7*AS197)+($U197/7*BC197),
IF(AND($P197="Rehired"),($U197/7*BC197),
IF(AND($P197="Terminated",AS197&gt;0),$U197,
IF($P197="Furloughed",IF(AS197&gt;0,$U197)+IF(BC197&gt;0,$U197),
IF($P197="Rehired",IF(BC197&gt;0,$U197)))))))),IF('Actual Allocation Calc'!$AK$78="C",'Actual Allocation Calc'!O197,'Actual Allocation Calc'!X197+IF($P197="Employed",$U197,
IF(AND($P197="Terminated"),($U197/7*AS197),
IF(AND($P197="Furloughed"),($U197/7*AS197)+($U197/7*BC197),
IF(AND($P197="Rehired"),($U197/7*BC197),
IF(AND($P197="Terminated",AS197&gt;0),$U197,
IF($P197="Furloughed",IF(AS197&gt;0,$U197)+IF(BC197&gt;0,$U197),
IF($P197="Rehired",IF(BC197&gt;0,$U197))))))))*'Actual Allocation Calc'!$AK$99)))</f>
        <v/>
      </c>
      <c r="AC197" s="210" t="str">
        <f>IF($B197="","",IF('Actual Allocation Calc'!$AL$78="A",
IF($P197="Employed",$U197,
IF(AND($P197="Terminated"),($U197/7*AT197),
IF(AND($P197="Furloughed"),($U197/7*AT197)+($U197/7*BD197),
IF(AND($P197="Rehired"),($U197/7*BD197),
IF(AND($P197="Terminated",AT197&gt;0),$U197,
IF($P197="Furloughed",IF(AT197&gt;0,$U197)+IF(BD197&gt;0,$U197),
IF($P197="Rehired",IF(BD197&gt;0,$U197)))))))),IF('Actual Allocation Calc'!$AL$78="C",'Actual Allocation Calc'!P197,'Actual Allocation Calc'!Y197+IF($P197="Employed",$U197,
IF(AND($P197="Terminated"),($U197/7*AT197),
IF(AND($P197="Furloughed"),($U197/7*AT197)+($U197/7*BD197),
IF(AND($P197="Rehired"),($U197/7*BD197),
IF(AND($P197="Terminated",AT197&gt;0),$U197,
IF($P197="Furloughed",IF(AT197&gt;0,$U197)+IF(BD197&gt;0,$U197),
IF($P197="Rehired",IF(BD197&gt;0,$U197))))))))*'Actual Allocation Calc'!$AL$99)))</f>
        <v/>
      </c>
      <c r="AD197" s="210" t="str">
        <f>IF($B197="","",IF('Actual Allocation Calc'!$AM$78="A",
IF($P197="Employed",$U197,
IF(AND($P197="Terminated"),($U197/7*AU197),
IF(AND($P197="Furloughed"),($U197/7*AU197)+($U197/7*BE197),
IF(AND($P197="Rehired"),($U197/7*BE197),
IF(AND($P197="Terminated",AU197&gt;0),$U197,
IF($P197="Furloughed",IF(AU197&gt;0,$U197)+IF(BE197&gt;0,$U197),
IF($P197="Rehired",IF(BE197&gt;0,$U197)))))))),IF('Actual Allocation Calc'!$AM$78="C",'Actual Allocation Calc'!Q197,'Actual Allocation Calc'!Z197+IF($P197="Employed",$U197,
IF(AND($P197="Terminated"),($U197/7*AU197),
IF(AND($P197="Furloughed"),($U197/7*AU197)+($U197/7*BE197),
IF(AND($P197="Rehired"),($U197/7*BE197),
IF(AND($P197="Terminated",AU197&gt;0),$U197,
IF($P197="Furloughed",IF(AU197&gt;0,$U197)+IF(BE197&gt;0,$U197),
IF($P197="Rehired",IF(BE197&gt;0,$U197))))))))*'Actual Allocation Calc'!$AM$99)))</f>
        <v/>
      </c>
      <c r="AE197" s="210" t="str">
        <f>IF($B197="","",IF('Actual Allocation Calc'!$AN$78="A",
IF($P197="Employed",$U197,
IF(AND($P197="Terminated"),($U197/7*AV197),
IF(AND($P197="Furloughed"),($U197/7*AV197)+($U197/7*BF197),
IF(AND($P197="Rehired"),($U197/7*BF197),
IF(AND($P197="Terminated",AV197&gt;0),$U197,
IF($P197="Furloughed",IF(AV197&gt;0,$U197)+IF(BF197&gt;0,$U197),
IF($P197="Rehired",IF(BF197&gt;0,$U197)))))))),IF('Actual Allocation Calc'!$AN$78="C",'Actual Allocation Calc'!R197,'Actual Allocation Calc'!AA197+IF($P197="Employed",$U197,
IF(AND($P197="Terminated"),($U197/7*AV197),
IF(AND($P197="Furloughed"),($U197/7*AV197)+($U197/7*BF197),
IF(AND($P197="Rehired"),($U197/7*BF197),
IF(AND($P197="Terminated",AV197&gt;0),$U197,
IF($P197="Furloughed",IF(AV197&gt;0,$U197)+IF(BF197&gt;0,$U197),
IF($P197="Rehired",IF(BF197&gt;0,$U197))))))))*'Actual Allocation Calc'!$AN$99)))</f>
        <v/>
      </c>
      <c r="AF197" s="210" t="str">
        <f>IF($B197="","",IF('Actual Allocation Calc'!$AO$78="A",
IF($P197="Employed",$U197,
IF(AND($P197="Terminated"),($U197/7*AW197),
IF(AND($P197="Furloughed"),($U197/7*AW197)+($U197/7*BG197),
IF(AND($P197="Rehired"),($U197/7*BG197),
IF(AND($P197="Terminated",AW197&gt;0),$U197,
IF($P197="Furloughed",IF(AW197&gt;0,$U197)+IF(BG197&gt;0,$U197),
IF($P197="Rehired",IF(BG197&gt;0,$U197)))))))),IF('Actual Allocation Calc'!$AO$78="C",'Actual Allocation Calc'!S197,'Actual Allocation Calc'!AB197+IF($P197="Employed",$U197,
IF(AND($P197="Terminated"),($U197/7*AW197),
IF(AND($P197="Furloughed"),($U197/7*AW197)+($U197/7*BG197),
IF(AND($P197="Rehired"),($U197/7*BG197),
IF(AND($P197="Terminated",AW197&gt;0),$U197,
IF($P197="Furloughed",IF(AW197&gt;0,$U197)+IF(BG197&gt;0,$U197),
IF($P197="Rehired",IF(BG197&gt;0,$U197))))))))*'Actual Allocation Calc'!$AO$99)))</f>
        <v/>
      </c>
      <c r="AG197" s="210" t="str">
        <f>IF($B197="","",IF('Actual Allocation Calc'!$AP$78="A",
IF($P197="Employed",$U197/7*BK197,
IF(AND($P197="Terminated"),($U197/7*AX197),
IF(AND($P197="Furloughed"),($U197/7*AX197)+($U197/7*BH197),
IF(AND($P197="Rehired"),($U197/7*BH197),
IF(AND($P197="Terminated",AX197&gt;0),$U197,
IF($P197="Furloughed",IF(AX197&gt;0,$U197)+IF(BH197&gt;0,$U197),
IF($P197="Rehired",IF(BH197&gt;0,$U197)))))))),IF('Actual Allocation Calc'!$AP$78="C",'Actual Allocation Calc'!T197,'Actual Allocation Calc'!AC197+IF($P197="Employed",$U197/7*BK197,
IF(AND($P197="Terminated"),($U197/7*AX197),
IF(AND($P197="Furloughed"),($U197/7*AX197)+($U197/7*BH197),
IF(AND($P197="Rehired"),($U197/7*BH197),
IF(AND($P197="Terminated",AX197&gt;0),$U197,
IF($P197="Furloughed",IF(AX197&gt;0,$U197)+IF(BH197&gt;0,$U197),
IF($P197="Rehired",IF(BH197&gt;0,$U197))))))))*'Actual Allocation Calc'!$AP$99)))</f>
        <v/>
      </c>
      <c r="AH197" s="536"/>
      <c r="AI197" s="82">
        <f t="shared" si="66"/>
        <v>0</v>
      </c>
      <c r="AJ197" s="210">
        <f t="shared" si="48"/>
        <v>0</v>
      </c>
      <c r="AK197" s="397" t="str">
        <f t="shared" si="49"/>
        <v/>
      </c>
      <c r="AM197" s="122"/>
      <c r="AO197" s="214" t="str">
        <f>IFERROR(IF($V197="","",VLOOKUP(V197,'Calendar Calcs'!$B$2:$E1164,4,FALSE)),0)</f>
        <v/>
      </c>
      <c r="AP197" s="69" t="str">
        <f>IF($AO197="","", IF($AO197&lt;AP$23,0,IF($AO197&gt;AP$23,COUNTIFS('Calendar Calcs'!$E$2:$E1164,AP$23),COUNTIFS('Calendar Calcs'!$E$2:$E1164,AP$23,'Calendar Calcs'!$D$2:$D1164,"&lt;="&amp;WEEKDAY($V197)))))</f>
        <v/>
      </c>
      <c r="AQ197" s="69" t="str">
        <f>IF($AO197="","", IF($AO197&lt;AQ$23,0,IF($AO197&gt;AQ$23,COUNTIFS('Calendar Calcs'!$E$2:$E1164,AQ$23),COUNTIFS('Calendar Calcs'!$E$2:$E1164,AQ$23,'Calendar Calcs'!$D$2:$D1164,"&lt;="&amp;WEEKDAY($V197)))))</f>
        <v/>
      </c>
      <c r="AR197" s="69" t="str">
        <f>IF($AO197="","", IF($AO197&lt;AR$23,0,IF($AO197&gt;AR$23,COUNTIFS('Calendar Calcs'!$E$2:$E1164,AR$23),COUNTIFS('Calendar Calcs'!$E$2:$E1164,AR$23,'Calendar Calcs'!$D$2:$D1164,"&lt;="&amp;WEEKDAY($V197)))))</f>
        <v/>
      </c>
      <c r="AS197" s="69" t="str">
        <f>IF($AO197="","", IF($AO197&lt;AS$23,0,IF($AO197&gt;AS$23,COUNTIFS('Calendar Calcs'!$E$2:$E1164,AS$23),COUNTIFS('Calendar Calcs'!$E$2:$E1164,AS$23,'Calendar Calcs'!$D$2:$D1164,"&lt;="&amp;WEEKDAY($V197)))))</f>
        <v/>
      </c>
      <c r="AT197" s="69" t="str">
        <f>IF($AO197="","", IF($AO197&lt;AT$23,0,IF($AO197&gt;AT$23,COUNTIFS('Calendar Calcs'!$E$2:$E1164,AT$23),COUNTIFS('Calendar Calcs'!$E$2:$E1164,AT$23,'Calendar Calcs'!$D$2:$D1164,"&lt;="&amp;WEEKDAY($V197)))))</f>
        <v/>
      </c>
      <c r="AU197" s="69" t="str">
        <f>IF($AO197="","", IF($AO197&lt;AU$23,0,IF($AO197&gt;AU$23,COUNTIFS('Calendar Calcs'!$E$2:$E1164,AU$23),COUNTIFS('Calendar Calcs'!$E$2:$E1164,AU$23,'Calendar Calcs'!$D$2:$D1164,"&lt;="&amp;WEEKDAY($V197)))))</f>
        <v/>
      </c>
      <c r="AV197" s="69" t="str">
        <f>IF($AO197="","", IF($AO197&lt;AV$23,0,IF($AO197&gt;AV$23,COUNTIFS('Calendar Calcs'!$E$2:$E1164,AV$23),COUNTIFS('Calendar Calcs'!$E$2:$E1164,AV$23,'Calendar Calcs'!$D$2:$D1164,"&lt;="&amp;WEEKDAY($V197)))))</f>
        <v/>
      </c>
      <c r="AW197" s="69" t="str">
        <f>IF($AO197="","", IF($AO197&lt;AW$23,0,IF($AO197&gt;AW$23,COUNTIFS('Calendar Calcs'!$E$2:$E1164,AW$23),COUNTIFS('Calendar Calcs'!$E$2:$E1164,AW$23,'Calendar Calcs'!$D$2:$D1164,"&lt;="&amp;WEEKDAY($V197)))))</f>
        <v/>
      </c>
      <c r="AX197" s="69" t="str">
        <f>IF($AO197="","", IF($AO197&lt;AX$23,0,IF($AO197&gt;AX$23,COUNTIFS('Calendar Calcs'!$E$2:$E1164,AX$23),COUNTIFS('Calendar Calcs'!$E$2:$E1164,AX$23,'Calendar Calcs'!$D$2:$D1164,"&lt;="&amp;WEEKDAY($V197)))))</f>
        <v/>
      </c>
      <c r="AY197" s="69" t="str">
        <f>IF($W197="","",VLOOKUP($W197,'Calendar Calcs'!$B$2:$E1164,4,FALSE))</f>
        <v/>
      </c>
      <c r="AZ197" s="69" t="str">
        <f>IF($AY197="","",IF($AY197&gt;AZ$23,0,IF($AY197&lt;AZ$23,COUNTIFS('Calendar Calcs'!$E$2:$E1164,AZ$23),COUNTIFS('Calendar Calcs'!$E$2:$E1164,AZ$23,'Calendar Calcs'!$D$2:$D1164,"&gt;="&amp;WEEKDAY($W197)))))</f>
        <v/>
      </c>
      <c r="BA197" s="69" t="str">
        <f>IF($AY197="","",IF($AY197&gt;BA$23,0,IF($AY197&lt;BA$23,COUNTIFS('Calendar Calcs'!$E$2:$E1164,BA$23),COUNTIFS('Calendar Calcs'!$E$2:$E1164,BA$23,'Calendar Calcs'!$D$2:$D1164,"&gt;="&amp;WEEKDAY($W197)))))</f>
        <v/>
      </c>
      <c r="BB197" s="69" t="str">
        <f>IF($AY197="","",IF($AY197&gt;BB$23,0,IF($AY197&lt;BB$23,COUNTIFS('Calendar Calcs'!$E$2:$E1164,BB$23),COUNTIFS('Calendar Calcs'!$E$2:$E1164,BB$23,'Calendar Calcs'!$D$2:$D1164,"&gt;="&amp;WEEKDAY($W197)))))</f>
        <v/>
      </c>
      <c r="BC197" s="69" t="str">
        <f>IF($AY197="","",IF($AY197&gt;BC$23,0,IF($AY197&lt;BC$23,COUNTIFS('Calendar Calcs'!$E$2:$E1164,BC$23),COUNTIFS('Calendar Calcs'!$E$2:$E1164,BC$23,'Calendar Calcs'!$D$2:$D1164,"&gt;="&amp;WEEKDAY($W197)))))</f>
        <v/>
      </c>
      <c r="BD197" s="69" t="str">
        <f>IF($AY197="","",IF($AY197&gt;BD$23,0,IF($AY197&lt;BD$23,COUNTIFS('Calendar Calcs'!$E$2:$E1164,BD$23),COUNTIFS('Calendar Calcs'!$E$2:$E1164,BD$23,'Calendar Calcs'!$D$2:$D1164,"&gt;="&amp;WEEKDAY($W197)))))</f>
        <v/>
      </c>
      <c r="BE197" s="69" t="str">
        <f>IF($AY197="","",IF($AY197&gt;BE$23,0,IF($AY197&lt;BE$23,COUNTIFS('Calendar Calcs'!$E$2:$E1164,BE$23),COUNTIFS('Calendar Calcs'!$E$2:$E1164,BE$23,'Calendar Calcs'!$D$2:$D1164,"&gt;="&amp;WEEKDAY($W197)))))</f>
        <v/>
      </c>
      <c r="BF197" s="69" t="str">
        <f>IF($AY197="","",IF($AY197&gt;BF$23,0,IF($AY197&lt;BF$23,COUNTIFS('Calendar Calcs'!$E$2:$E1164,BF$23),COUNTIFS('Calendar Calcs'!$E$2:$E1164,BF$23,'Calendar Calcs'!$D$2:$D1164,"&gt;="&amp;WEEKDAY($W197)))))</f>
        <v/>
      </c>
      <c r="BG197" s="69" t="str">
        <f>IF($AY197="","",IF($AY197&gt;BG$23,0,IF($AY197&lt;BG$23,COUNTIFS('Calendar Calcs'!$E$2:$E1164,BG$23),COUNTIFS('Calendar Calcs'!$E$2:$E1164,BG$23,'Calendar Calcs'!$D$2:$D1164,"&gt;="&amp;WEEKDAY($W197)))))</f>
        <v/>
      </c>
      <c r="BH197" s="69">
        <f t="shared" si="50"/>
        <v>6</v>
      </c>
      <c r="BI197" s="69">
        <f>IF(Cover!$E$43="","",VLOOKUP(Cover!$E$43,'Calendar Calcs'!$B$2:$E1164,4,FALSE))</f>
        <v>1</v>
      </c>
      <c r="BJ197" s="69">
        <f>IF($BI197="","", IF($BI197&lt;BJ$23,0,IF($BI197&gt;=BJ$23,COUNTIFS('Calendar Calcs'!$E$2:$E1164,BJ$23),COUNTIFS('Calendar Calcs'!$E$2:$E1164,BJ$23,'Calendar Calcs'!$D$2:$D1164,"&lt;="&amp;WEEKDAY($V197)))))</f>
        <v>1</v>
      </c>
      <c r="BK197" s="69">
        <f t="shared" si="47"/>
        <v>6</v>
      </c>
      <c r="BN197" s="69" t="str">
        <f>IF(T197&gt;0,"FTE",IF(Cover!$E$47="Weekly",IF(S197&gt;29.75,"FTE","PTE"),IF(S197&gt;59.75,"FTE","PTE")))</f>
        <v>PTE</v>
      </c>
      <c r="BO197" s="69">
        <f>IF(BN197="FTE",30,IF(Cover!$E$47="Weekly",'STEP 2 EE Data'!S197,'STEP 2 EE Data'!S197/2))</f>
        <v>0</v>
      </c>
      <c r="BP197" s="209">
        <f t="shared" si="51"/>
        <v>0</v>
      </c>
      <c r="BQ197" s="209">
        <f t="shared" si="52"/>
        <v>0</v>
      </c>
      <c r="BR197" s="209">
        <f t="shared" si="53"/>
        <v>0</v>
      </c>
      <c r="BS197" s="209">
        <f t="shared" si="54"/>
        <v>0</v>
      </c>
      <c r="BT197" s="209">
        <f t="shared" si="55"/>
        <v>0</v>
      </c>
      <c r="BU197" s="209">
        <f t="shared" si="56"/>
        <v>0</v>
      </c>
      <c r="BV197" s="209">
        <f t="shared" si="57"/>
        <v>0</v>
      </c>
      <c r="BW197" s="209">
        <f t="shared" si="58"/>
        <v>0</v>
      </c>
      <c r="BX197" s="209">
        <f t="shared" si="59"/>
        <v>0</v>
      </c>
      <c r="CC197" s="210" t="str">
        <f>IF(B197="","",IF(C197="",IF(Cover!$E$47="Weekly",'STEP 3 EE Comp'!BI202*8,'STEP 3 EE Comp'!BI202*4),IF(Cover!$E$47="Weekly",'STEP 3 EE Comp'!BI202,'STEP 3 EE Comp'!BI202)))</f>
        <v/>
      </c>
      <c r="CD197" s="82" t="str">
        <f t="shared" si="60"/>
        <v/>
      </c>
      <c r="CE197" s="417">
        <f t="shared" si="61"/>
        <v>1</v>
      </c>
      <c r="CF197" s="82" t="str">
        <f t="shared" si="62"/>
        <v>Good</v>
      </c>
      <c r="CG197" s="82">
        <f t="shared" si="63"/>
        <v>0</v>
      </c>
      <c r="CH197" s="234">
        <f t="shared" si="64"/>
        <v>0</v>
      </c>
    </row>
    <row r="198" spans="1:86" s="69" customFormat="1" x14ac:dyDescent="0.3">
      <c r="A198" s="554"/>
      <c r="B198" s="478"/>
      <c r="C198" s="52"/>
      <c r="D198" s="565"/>
      <c r="E198" s="52"/>
      <c r="F198" s="507"/>
      <c r="G198" s="210">
        <f t="shared" si="65"/>
        <v>0</v>
      </c>
      <c r="H198" s="82">
        <f t="shared" si="46"/>
        <v>0</v>
      </c>
      <c r="I198" s="211"/>
      <c r="J198" s="441" t="s">
        <v>21</v>
      </c>
      <c r="K198" s="441" t="s">
        <v>21</v>
      </c>
      <c r="L198" s="441" t="s">
        <v>21</v>
      </c>
      <c r="M198" s="441" t="s">
        <v>21</v>
      </c>
      <c r="N198" s="568" t="s">
        <v>21</v>
      </c>
      <c r="O198" s="211"/>
      <c r="P198" s="212" t="str">
        <f>IF(B198="","",
IF(AND(V198="",W198="",B198&lt;&gt;""),"Employed",
IF(AND(V198&lt;&gt;"",W198="",B198&lt;&gt;""),"Terminated",
IF(AND(V198&lt;&gt;"",W198&lt;&gt;"",B198&lt;&gt;""),IF(W198&lt;Cover!$E$43,"Employed","Furloughed"),
IF(AND(V198="",W198&lt;&gt;"",B198&lt;&gt;""),IF(W198&lt;Cover!$E$43,"Employed","Rehired"))))))</f>
        <v/>
      </c>
      <c r="Q198" s="211"/>
      <c r="R198" s="536"/>
      <c r="S198" s="563"/>
      <c r="T198" s="536"/>
      <c r="U198" s="82">
        <f>IF(Cover!$E$47="Weekly",IF(T198&gt;0,T198,R198*S198),IF(T198&gt;0,T198,R198*S198)/2)</f>
        <v>0</v>
      </c>
      <c r="V198" s="564"/>
      <c r="W198" s="564"/>
      <c r="Y198" s="213" t="str">
        <f>IF($B198="","",IF('Actual Allocation Calc'!$AH$78="A",
IF($P198="Employed",$U198/7*BJ198,
IF(AND($P198="Terminated"),($U198/7*AP198),
IF(AND($P198="Furloughed"),($U198/7*AP198)+($U198/7*AZ198),
IF(AND($P198="Rehired"),($U198/7*AZ198),
IF(AND($P198="Terminated",AP198&gt;0),$U198,
IF($P198="Furloughed",IF(AP198&gt;0,$U198)+IF(AZ198&gt;0,$U198),
IF($P198="Rehired",IF(AZ198&gt;0,$U198)))))))),IF('Actual Allocation Calc'!$AH$78="C",'Actual Allocation Calc'!L198,'Actual Allocation Calc'!U198+IF($P198="Employed",$U198/7*BJ198,
IF(AND($P198="Terminated"),($U198/7*AP198),
IF(AND($P198="Furloughed"),($U198/7*AP198)+($U198/7*AZ198),
IF(AND($P198="Rehired"),($U198/7*AZ198),
IF(AND($P198="Terminated",AP198&gt;0),$U198,
IF($P198="Furloughed",IF(AP198&gt;0,$U198)+IF(AZ198&gt;0,$U198),
IF($P198="Rehired",IF(AZ198&gt;0,$U198))))))))*'Actual Allocation Calc'!$AH$99)))</f>
        <v/>
      </c>
      <c r="Z198" s="210" t="str">
        <f>IF($B198="","",IF('Actual Allocation Calc'!$AI$78="A",
IF($P198="Employed",$U198,
IF(AND($P198="Terminated"),($U198/7*AQ198),
IF(AND($P198="Furloughed"),($U198/7*AQ198)+($U198/7*BA198),
IF(AND($P198="Rehired"),($U198/7*BA198),
IF(AND($P198="Terminated",AQ198&gt;0),$U198,
IF($P198="Furloughed",IF(AQ198&gt;0,$U198)+IF(BA198&gt;0,$U198),
IF($P198="Rehired",IF(BA198&gt;0,$U198)))))))),IF('Actual Allocation Calc'!$AI$78="C",'Actual Allocation Calc'!M198,'Actual Allocation Calc'!V198+IF($P198="Employed",$U198,
IF(AND($P198="Terminated"),($U198/7*AQ198),
IF(AND($P198="Furloughed"),($U198/7*AQ198)+($U198/7*BA198),
IF(AND($P198="Rehired"),($U198/7*BA198),
IF(AND($P198="Terminated",AQ198&gt;0),$U198,
IF($P198="Furloughed",IF(AQ198&gt;0,$U198)+IF(BA198&gt;0,$U198),
IF($P198="Rehired",IF(BA198&gt;0,$U198))))))))*'Actual Allocation Calc'!$AI$99)))</f>
        <v/>
      </c>
      <c r="AA198" s="210" t="str">
        <f>IF($B198="","",IF('Actual Allocation Calc'!$AJ$78="A",
IF($P198="Employed",$U198,
IF(AND($P198="Terminated"),($U198/7*AR198),
IF(AND($P198="Furloughed"),($U198/7*AR198)+($U198/7*BB198),
IF(AND($P198="Rehired"),($U198/7*BB198),
IF(AND($P198="Terminated",AR198&gt;0),$U198,
IF($P198="Furloughed",IF(AR198&gt;0,$U198)+IF(BB198&gt;0,$U198),
IF($P198="Rehired",IF(BB198&gt;0,$U198)))))))),IF('Actual Allocation Calc'!$AJ$78="C",'Actual Allocation Calc'!N198,'Actual Allocation Calc'!W198+IF($P198="Employed",$U198,
IF(AND($P198="Terminated"),($U198/7*AR198),
IF(AND($P198="Furloughed"),($U198/7*AR198)+($U198/7*BB198),
IF(AND($P198="Rehired"),($U198/7*BB198),
IF(AND($P198="Terminated",AR198&gt;0),$U198,
IF($P198="Furloughed",IF(AR198&gt;0,$U198)+IF(BB198&gt;0,$U198),
IF($P198="Rehired",IF(BB198&gt;0,$U198))))))))*'Actual Allocation Calc'!$AJ$99)))</f>
        <v/>
      </c>
      <c r="AB198" s="210" t="str">
        <f>IF($B198="","",IF('Actual Allocation Calc'!$AK$78="A",
IF($P198="Employed",$U198,
IF(AND($P198="Terminated"),($U198/7*AS198),
IF(AND($P198="Furloughed"),($U198/7*AS198)+($U198/7*BC198),
IF(AND($P198="Rehired"),($U198/7*BC198),
IF(AND($P198="Terminated",AS198&gt;0),$U198,
IF($P198="Furloughed",IF(AS198&gt;0,$U198)+IF(BC198&gt;0,$U198),
IF($P198="Rehired",IF(BC198&gt;0,$U198)))))))),IF('Actual Allocation Calc'!$AK$78="C",'Actual Allocation Calc'!O198,'Actual Allocation Calc'!X198+IF($P198="Employed",$U198,
IF(AND($P198="Terminated"),($U198/7*AS198),
IF(AND($P198="Furloughed"),($U198/7*AS198)+($U198/7*BC198),
IF(AND($P198="Rehired"),($U198/7*BC198),
IF(AND($P198="Terminated",AS198&gt;0),$U198,
IF($P198="Furloughed",IF(AS198&gt;0,$U198)+IF(BC198&gt;0,$U198),
IF($P198="Rehired",IF(BC198&gt;0,$U198))))))))*'Actual Allocation Calc'!$AK$99)))</f>
        <v/>
      </c>
      <c r="AC198" s="210" t="str">
        <f>IF($B198="","",IF('Actual Allocation Calc'!$AL$78="A",
IF($P198="Employed",$U198,
IF(AND($P198="Terminated"),($U198/7*AT198),
IF(AND($P198="Furloughed"),($U198/7*AT198)+($U198/7*BD198),
IF(AND($P198="Rehired"),($U198/7*BD198),
IF(AND($P198="Terminated",AT198&gt;0),$U198,
IF($P198="Furloughed",IF(AT198&gt;0,$U198)+IF(BD198&gt;0,$U198),
IF($P198="Rehired",IF(BD198&gt;0,$U198)))))))),IF('Actual Allocation Calc'!$AL$78="C",'Actual Allocation Calc'!P198,'Actual Allocation Calc'!Y198+IF($P198="Employed",$U198,
IF(AND($P198="Terminated"),($U198/7*AT198),
IF(AND($P198="Furloughed"),($U198/7*AT198)+($U198/7*BD198),
IF(AND($P198="Rehired"),($U198/7*BD198),
IF(AND($P198="Terminated",AT198&gt;0),$U198,
IF($P198="Furloughed",IF(AT198&gt;0,$U198)+IF(BD198&gt;0,$U198),
IF($P198="Rehired",IF(BD198&gt;0,$U198))))))))*'Actual Allocation Calc'!$AL$99)))</f>
        <v/>
      </c>
      <c r="AD198" s="210" t="str">
        <f>IF($B198="","",IF('Actual Allocation Calc'!$AM$78="A",
IF($P198="Employed",$U198,
IF(AND($P198="Terminated"),($U198/7*AU198),
IF(AND($P198="Furloughed"),($U198/7*AU198)+($U198/7*BE198),
IF(AND($P198="Rehired"),($U198/7*BE198),
IF(AND($P198="Terminated",AU198&gt;0),$U198,
IF($P198="Furloughed",IF(AU198&gt;0,$U198)+IF(BE198&gt;0,$U198),
IF($P198="Rehired",IF(BE198&gt;0,$U198)))))))),IF('Actual Allocation Calc'!$AM$78="C",'Actual Allocation Calc'!Q198,'Actual Allocation Calc'!Z198+IF($P198="Employed",$U198,
IF(AND($P198="Terminated"),($U198/7*AU198),
IF(AND($P198="Furloughed"),($U198/7*AU198)+($U198/7*BE198),
IF(AND($P198="Rehired"),($U198/7*BE198),
IF(AND($P198="Terminated",AU198&gt;0),$U198,
IF($P198="Furloughed",IF(AU198&gt;0,$U198)+IF(BE198&gt;0,$U198),
IF($P198="Rehired",IF(BE198&gt;0,$U198))))))))*'Actual Allocation Calc'!$AM$99)))</f>
        <v/>
      </c>
      <c r="AE198" s="210" t="str">
        <f>IF($B198="","",IF('Actual Allocation Calc'!$AN$78="A",
IF($P198="Employed",$U198,
IF(AND($P198="Terminated"),($U198/7*AV198),
IF(AND($P198="Furloughed"),($U198/7*AV198)+($U198/7*BF198),
IF(AND($P198="Rehired"),($U198/7*BF198),
IF(AND($P198="Terminated",AV198&gt;0),$U198,
IF($P198="Furloughed",IF(AV198&gt;0,$U198)+IF(BF198&gt;0,$U198),
IF($P198="Rehired",IF(BF198&gt;0,$U198)))))))),IF('Actual Allocation Calc'!$AN$78="C",'Actual Allocation Calc'!R198,'Actual Allocation Calc'!AA198+IF($P198="Employed",$U198,
IF(AND($P198="Terminated"),($U198/7*AV198),
IF(AND($P198="Furloughed"),($U198/7*AV198)+($U198/7*BF198),
IF(AND($P198="Rehired"),($U198/7*BF198),
IF(AND($P198="Terminated",AV198&gt;0),$U198,
IF($P198="Furloughed",IF(AV198&gt;0,$U198)+IF(BF198&gt;0,$U198),
IF($P198="Rehired",IF(BF198&gt;0,$U198))))))))*'Actual Allocation Calc'!$AN$99)))</f>
        <v/>
      </c>
      <c r="AF198" s="210" t="str">
        <f>IF($B198="","",IF('Actual Allocation Calc'!$AO$78="A",
IF($P198="Employed",$U198,
IF(AND($P198="Terminated"),($U198/7*AW198),
IF(AND($P198="Furloughed"),($U198/7*AW198)+($U198/7*BG198),
IF(AND($P198="Rehired"),($U198/7*BG198),
IF(AND($P198="Terminated",AW198&gt;0),$U198,
IF($P198="Furloughed",IF(AW198&gt;0,$U198)+IF(BG198&gt;0,$U198),
IF($P198="Rehired",IF(BG198&gt;0,$U198)))))))),IF('Actual Allocation Calc'!$AO$78="C",'Actual Allocation Calc'!S198,'Actual Allocation Calc'!AB198+IF($P198="Employed",$U198,
IF(AND($P198="Terminated"),($U198/7*AW198),
IF(AND($P198="Furloughed"),($U198/7*AW198)+($U198/7*BG198),
IF(AND($P198="Rehired"),($U198/7*BG198),
IF(AND($P198="Terminated",AW198&gt;0),$U198,
IF($P198="Furloughed",IF(AW198&gt;0,$U198)+IF(BG198&gt;0,$U198),
IF($P198="Rehired",IF(BG198&gt;0,$U198))))))))*'Actual Allocation Calc'!$AO$99)))</f>
        <v/>
      </c>
      <c r="AG198" s="210" t="str">
        <f>IF($B198="","",IF('Actual Allocation Calc'!$AP$78="A",
IF($P198="Employed",$U198/7*BK198,
IF(AND($P198="Terminated"),($U198/7*AX198),
IF(AND($P198="Furloughed"),($U198/7*AX198)+($U198/7*BH198),
IF(AND($P198="Rehired"),($U198/7*BH198),
IF(AND($P198="Terminated",AX198&gt;0),$U198,
IF($P198="Furloughed",IF(AX198&gt;0,$U198)+IF(BH198&gt;0,$U198),
IF($P198="Rehired",IF(BH198&gt;0,$U198)))))))),IF('Actual Allocation Calc'!$AP$78="C",'Actual Allocation Calc'!T198,'Actual Allocation Calc'!AC198+IF($P198="Employed",$U198/7*BK198,
IF(AND($P198="Terminated"),($U198/7*AX198),
IF(AND($P198="Furloughed"),($U198/7*AX198)+($U198/7*BH198),
IF(AND($P198="Rehired"),($U198/7*BH198),
IF(AND($P198="Terminated",AX198&gt;0),$U198,
IF($P198="Furloughed",IF(AX198&gt;0,$U198)+IF(BH198&gt;0,$U198),
IF($P198="Rehired",IF(BH198&gt;0,$U198))))))))*'Actual Allocation Calc'!$AP$99)))</f>
        <v/>
      </c>
      <c r="AH198" s="536"/>
      <c r="AI198" s="82">
        <f t="shared" si="66"/>
        <v>0</v>
      </c>
      <c r="AJ198" s="210">
        <f t="shared" si="48"/>
        <v>0</v>
      </c>
      <c r="AK198" s="397" t="str">
        <f t="shared" si="49"/>
        <v/>
      </c>
      <c r="AM198" s="122"/>
      <c r="AO198" s="214" t="str">
        <f>IFERROR(IF($V198="","",VLOOKUP(V198,'Calendar Calcs'!$B$2:$E1165,4,FALSE)),0)</f>
        <v/>
      </c>
      <c r="AP198" s="69" t="str">
        <f>IF($AO198="","", IF($AO198&lt;AP$23,0,IF($AO198&gt;AP$23,COUNTIFS('Calendar Calcs'!$E$2:$E1165,AP$23),COUNTIFS('Calendar Calcs'!$E$2:$E1165,AP$23,'Calendar Calcs'!$D$2:$D1165,"&lt;="&amp;WEEKDAY($V198)))))</f>
        <v/>
      </c>
      <c r="AQ198" s="69" t="str">
        <f>IF($AO198="","", IF($AO198&lt;AQ$23,0,IF($AO198&gt;AQ$23,COUNTIFS('Calendar Calcs'!$E$2:$E1165,AQ$23),COUNTIFS('Calendar Calcs'!$E$2:$E1165,AQ$23,'Calendar Calcs'!$D$2:$D1165,"&lt;="&amp;WEEKDAY($V198)))))</f>
        <v/>
      </c>
      <c r="AR198" s="69" t="str">
        <f>IF($AO198="","", IF($AO198&lt;AR$23,0,IF($AO198&gt;AR$23,COUNTIFS('Calendar Calcs'!$E$2:$E1165,AR$23),COUNTIFS('Calendar Calcs'!$E$2:$E1165,AR$23,'Calendar Calcs'!$D$2:$D1165,"&lt;="&amp;WEEKDAY($V198)))))</f>
        <v/>
      </c>
      <c r="AS198" s="69" t="str">
        <f>IF($AO198="","", IF($AO198&lt;AS$23,0,IF($AO198&gt;AS$23,COUNTIFS('Calendar Calcs'!$E$2:$E1165,AS$23),COUNTIFS('Calendar Calcs'!$E$2:$E1165,AS$23,'Calendar Calcs'!$D$2:$D1165,"&lt;="&amp;WEEKDAY($V198)))))</f>
        <v/>
      </c>
      <c r="AT198" s="69" t="str">
        <f>IF($AO198="","", IF($AO198&lt;AT$23,0,IF($AO198&gt;AT$23,COUNTIFS('Calendar Calcs'!$E$2:$E1165,AT$23),COUNTIFS('Calendar Calcs'!$E$2:$E1165,AT$23,'Calendar Calcs'!$D$2:$D1165,"&lt;="&amp;WEEKDAY($V198)))))</f>
        <v/>
      </c>
      <c r="AU198" s="69" t="str">
        <f>IF($AO198="","", IF($AO198&lt;AU$23,0,IF($AO198&gt;AU$23,COUNTIFS('Calendar Calcs'!$E$2:$E1165,AU$23),COUNTIFS('Calendar Calcs'!$E$2:$E1165,AU$23,'Calendar Calcs'!$D$2:$D1165,"&lt;="&amp;WEEKDAY($V198)))))</f>
        <v/>
      </c>
      <c r="AV198" s="69" t="str">
        <f>IF($AO198="","", IF($AO198&lt;AV$23,0,IF($AO198&gt;AV$23,COUNTIFS('Calendar Calcs'!$E$2:$E1165,AV$23),COUNTIFS('Calendar Calcs'!$E$2:$E1165,AV$23,'Calendar Calcs'!$D$2:$D1165,"&lt;="&amp;WEEKDAY($V198)))))</f>
        <v/>
      </c>
      <c r="AW198" s="69" t="str">
        <f>IF($AO198="","", IF($AO198&lt;AW$23,0,IF($AO198&gt;AW$23,COUNTIFS('Calendar Calcs'!$E$2:$E1165,AW$23),COUNTIFS('Calendar Calcs'!$E$2:$E1165,AW$23,'Calendar Calcs'!$D$2:$D1165,"&lt;="&amp;WEEKDAY($V198)))))</f>
        <v/>
      </c>
      <c r="AX198" s="69" t="str">
        <f>IF($AO198="","", IF($AO198&lt;AX$23,0,IF($AO198&gt;AX$23,COUNTIFS('Calendar Calcs'!$E$2:$E1165,AX$23),COUNTIFS('Calendar Calcs'!$E$2:$E1165,AX$23,'Calendar Calcs'!$D$2:$D1165,"&lt;="&amp;WEEKDAY($V198)))))</f>
        <v/>
      </c>
      <c r="AY198" s="69" t="str">
        <f>IF($W198="","",VLOOKUP($W198,'Calendar Calcs'!$B$2:$E1165,4,FALSE))</f>
        <v/>
      </c>
      <c r="AZ198" s="69" t="str">
        <f>IF($AY198="","",IF($AY198&gt;AZ$23,0,IF($AY198&lt;AZ$23,COUNTIFS('Calendar Calcs'!$E$2:$E1165,AZ$23),COUNTIFS('Calendar Calcs'!$E$2:$E1165,AZ$23,'Calendar Calcs'!$D$2:$D1165,"&gt;="&amp;WEEKDAY($W198)))))</f>
        <v/>
      </c>
      <c r="BA198" s="69" t="str">
        <f>IF($AY198="","",IF($AY198&gt;BA$23,0,IF($AY198&lt;BA$23,COUNTIFS('Calendar Calcs'!$E$2:$E1165,BA$23),COUNTIFS('Calendar Calcs'!$E$2:$E1165,BA$23,'Calendar Calcs'!$D$2:$D1165,"&gt;="&amp;WEEKDAY($W198)))))</f>
        <v/>
      </c>
      <c r="BB198" s="69" t="str">
        <f>IF($AY198="","",IF($AY198&gt;BB$23,0,IF($AY198&lt;BB$23,COUNTIFS('Calendar Calcs'!$E$2:$E1165,BB$23),COUNTIFS('Calendar Calcs'!$E$2:$E1165,BB$23,'Calendar Calcs'!$D$2:$D1165,"&gt;="&amp;WEEKDAY($W198)))))</f>
        <v/>
      </c>
      <c r="BC198" s="69" t="str">
        <f>IF($AY198="","",IF($AY198&gt;BC$23,0,IF($AY198&lt;BC$23,COUNTIFS('Calendar Calcs'!$E$2:$E1165,BC$23),COUNTIFS('Calendar Calcs'!$E$2:$E1165,BC$23,'Calendar Calcs'!$D$2:$D1165,"&gt;="&amp;WEEKDAY($W198)))))</f>
        <v/>
      </c>
      <c r="BD198" s="69" t="str">
        <f>IF($AY198="","",IF($AY198&gt;BD$23,0,IF($AY198&lt;BD$23,COUNTIFS('Calendar Calcs'!$E$2:$E1165,BD$23),COUNTIFS('Calendar Calcs'!$E$2:$E1165,BD$23,'Calendar Calcs'!$D$2:$D1165,"&gt;="&amp;WEEKDAY($W198)))))</f>
        <v/>
      </c>
      <c r="BE198" s="69" t="str">
        <f>IF($AY198="","",IF($AY198&gt;BE$23,0,IF($AY198&lt;BE$23,COUNTIFS('Calendar Calcs'!$E$2:$E1165,BE$23),COUNTIFS('Calendar Calcs'!$E$2:$E1165,BE$23,'Calendar Calcs'!$D$2:$D1165,"&gt;="&amp;WEEKDAY($W198)))))</f>
        <v/>
      </c>
      <c r="BF198" s="69" t="str">
        <f>IF($AY198="","",IF($AY198&gt;BF$23,0,IF($AY198&lt;BF$23,COUNTIFS('Calendar Calcs'!$E$2:$E1165,BF$23),COUNTIFS('Calendar Calcs'!$E$2:$E1165,BF$23,'Calendar Calcs'!$D$2:$D1165,"&gt;="&amp;WEEKDAY($W198)))))</f>
        <v/>
      </c>
      <c r="BG198" s="69" t="str">
        <f>IF($AY198="","",IF($AY198&gt;BG$23,0,IF($AY198&lt;BG$23,COUNTIFS('Calendar Calcs'!$E$2:$E1165,BG$23),COUNTIFS('Calendar Calcs'!$E$2:$E1165,BG$23,'Calendar Calcs'!$D$2:$D1165,"&gt;="&amp;WEEKDAY($W198)))))</f>
        <v/>
      </c>
      <c r="BH198" s="69">
        <f t="shared" si="50"/>
        <v>6</v>
      </c>
      <c r="BI198" s="69">
        <f>IF(Cover!$E$43="","",VLOOKUP(Cover!$E$43,'Calendar Calcs'!$B$2:$E1165,4,FALSE))</f>
        <v>1</v>
      </c>
      <c r="BJ198" s="69">
        <f>IF($BI198="","", IF($BI198&lt;BJ$23,0,IF($BI198&gt;=BJ$23,COUNTIFS('Calendar Calcs'!$E$2:$E1165,BJ$23),COUNTIFS('Calendar Calcs'!$E$2:$E1165,BJ$23,'Calendar Calcs'!$D$2:$D1165,"&lt;="&amp;WEEKDAY($V198)))))</f>
        <v>1</v>
      </c>
      <c r="BK198" s="69">
        <f t="shared" si="47"/>
        <v>6</v>
      </c>
      <c r="BN198" s="69" t="str">
        <f>IF(T198&gt;0,"FTE",IF(Cover!$E$47="Weekly",IF(S198&gt;29.75,"FTE","PTE"),IF(S198&gt;59.75,"FTE","PTE")))</f>
        <v>PTE</v>
      </c>
      <c r="BO198" s="69">
        <f>IF(BN198="FTE",30,IF(Cover!$E$47="Weekly",'STEP 2 EE Data'!S198,'STEP 2 EE Data'!S198/2))</f>
        <v>0</v>
      </c>
      <c r="BP198" s="209">
        <f t="shared" si="51"/>
        <v>0</v>
      </c>
      <c r="BQ198" s="209">
        <f t="shared" si="52"/>
        <v>0</v>
      </c>
      <c r="BR198" s="209">
        <f t="shared" si="53"/>
        <v>0</v>
      </c>
      <c r="BS198" s="209">
        <f t="shared" si="54"/>
        <v>0</v>
      </c>
      <c r="BT198" s="209">
        <f t="shared" si="55"/>
        <v>0</v>
      </c>
      <c r="BU198" s="209">
        <f t="shared" si="56"/>
        <v>0</v>
      </c>
      <c r="BV198" s="209">
        <f t="shared" si="57"/>
        <v>0</v>
      </c>
      <c r="BW198" s="209">
        <f t="shared" si="58"/>
        <v>0</v>
      </c>
      <c r="BX198" s="209">
        <f t="shared" si="59"/>
        <v>0</v>
      </c>
      <c r="CC198" s="210" t="str">
        <f>IF(B198="","",IF(C198="",IF(Cover!$E$47="Weekly",'STEP 3 EE Comp'!BI203*8,'STEP 3 EE Comp'!BI203*4),IF(Cover!$E$47="Weekly",'STEP 3 EE Comp'!BI203,'STEP 3 EE Comp'!BI203)))</f>
        <v/>
      </c>
      <c r="CD198" s="82" t="str">
        <f t="shared" si="60"/>
        <v/>
      </c>
      <c r="CE198" s="417">
        <f t="shared" si="61"/>
        <v>1</v>
      </c>
      <c r="CF198" s="82" t="str">
        <f t="shared" si="62"/>
        <v>Good</v>
      </c>
      <c r="CG198" s="82">
        <f t="shared" si="63"/>
        <v>0</v>
      </c>
      <c r="CH198" s="234">
        <f t="shared" si="64"/>
        <v>0</v>
      </c>
    </row>
    <row r="199" spans="1:86" s="69" customFormat="1" x14ac:dyDescent="0.3">
      <c r="A199" s="530"/>
      <c r="B199" s="477"/>
      <c r="C199" s="52"/>
      <c r="D199" s="565"/>
      <c r="E199" s="52"/>
      <c r="F199" s="507"/>
      <c r="G199" s="210">
        <f t="shared" si="65"/>
        <v>0</v>
      </c>
      <c r="H199" s="82">
        <f t="shared" si="46"/>
        <v>0</v>
      </c>
      <c r="I199" s="211"/>
      <c r="J199" s="441" t="s">
        <v>21</v>
      </c>
      <c r="K199" s="441" t="s">
        <v>21</v>
      </c>
      <c r="L199" s="441" t="s">
        <v>21</v>
      </c>
      <c r="M199" s="441" t="s">
        <v>21</v>
      </c>
      <c r="N199" s="568" t="s">
        <v>21</v>
      </c>
      <c r="O199" s="211"/>
      <c r="P199" s="212" t="str">
        <f>IF(B199="","",
IF(AND(V199="",W199="",B199&lt;&gt;""),"Employed",
IF(AND(V199&lt;&gt;"",W199="",B199&lt;&gt;""),"Terminated",
IF(AND(V199&lt;&gt;"",W199&lt;&gt;"",B199&lt;&gt;""),IF(W199&lt;Cover!$E$43,"Employed","Furloughed"),
IF(AND(V199="",W199&lt;&gt;"",B199&lt;&gt;""),IF(W199&lt;Cover!$E$43,"Employed","Rehired"))))))</f>
        <v/>
      </c>
      <c r="Q199" s="211"/>
      <c r="R199" s="536"/>
      <c r="S199" s="563"/>
      <c r="T199" s="536"/>
      <c r="U199" s="82">
        <f>IF(Cover!$E$47="Weekly",IF(T199&gt;0,T199,R199*S199),IF(T199&gt;0,T199,R199*S199)/2)</f>
        <v>0</v>
      </c>
      <c r="V199" s="564"/>
      <c r="W199" s="564"/>
      <c r="Y199" s="213" t="str">
        <f>IF($B199="","",IF('Actual Allocation Calc'!$AH$78="A",
IF($P199="Employed",$U199/7*BJ199,
IF(AND($P199="Terminated"),($U199/7*AP199),
IF(AND($P199="Furloughed"),($U199/7*AP199)+($U199/7*AZ199),
IF(AND($P199="Rehired"),($U199/7*AZ199),
IF(AND($P199="Terminated",AP199&gt;0),$U199,
IF($P199="Furloughed",IF(AP199&gt;0,$U199)+IF(AZ199&gt;0,$U199),
IF($P199="Rehired",IF(AZ199&gt;0,$U199)))))))),IF('Actual Allocation Calc'!$AH$78="C",'Actual Allocation Calc'!L199,'Actual Allocation Calc'!U199+IF($P199="Employed",$U199/7*BJ199,
IF(AND($P199="Terminated"),($U199/7*AP199),
IF(AND($P199="Furloughed"),($U199/7*AP199)+($U199/7*AZ199),
IF(AND($P199="Rehired"),($U199/7*AZ199),
IF(AND($P199="Terminated",AP199&gt;0),$U199,
IF($P199="Furloughed",IF(AP199&gt;0,$U199)+IF(AZ199&gt;0,$U199),
IF($P199="Rehired",IF(AZ199&gt;0,$U199))))))))*'Actual Allocation Calc'!$AH$99)))</f>
        <v/>
      </c>
      <c r="Z199" s="210" t="str">
        <f>IF($B199="","",IF('Actual Allocation Calc'!$AI$78="A",
IF($P199="Employed",$U199,
IF(AND($P199="Terminated"),($U199/7*AQ199),
IF(AND($P199="Furloughed"),($U199/7*AQ199)+($U199/7*BA199),
IF(AND($P199="Rehired"),($U199/7*BA199),
IF(AND($P199="Terminated",AQ199&gt;0),$U199,
IF($P199="Furloughed",IF(AQ199&gt;0,$U199)+IF(BA199&gt;0,$U199),
IF($P199="Rehired",IF(BA199&gt;0,$U199)))))))),IF('Actual Allocation Calc'!$AI$78="C",'Actual Allocation Calc'!M199,'Actual Allocation Calc'!V199+IF($P199="Employed",$U199,
IF(AND($P199="Terminated"),($U199/7*AQ199),
IF(AND($P199="Furloughed"),($U199/7*AQ199)+($U199/7*BA199),
IF(AND($P199="Rehired"),($U199/7*BA199),
IF(AND($P199="Terminated",AQ199&gt;0),$U199,
IF($P199="Furloughed",IF(AQ199&gt;0,$U199)+IF(BA199&gt;0,$U199),
IF($P199="Rehired",IF(BA199&gt;0,$U199))))))))*'Actual Allocation Calc'!$AI$99)))</f>
        <v/>
      </c>
      <c r="AA199" s="210" t="str">
        <f>IF($B199="","",IF('Actual Allocation Calc'!$AJ$78="A",
IF($P199="Employed",$U199,
IF(AND($P199="Terminated"),($U199/7*AR199),
IF(AND($P199="Furloughed"),($U199/7*AR199)+($U199/7*BB199),
IF(AND($P199="Rehired"),($U199/7*BB199),
IF(AND($P199="Terminated",AR199&gt;0),$U199,
IF($P199="Furloughed",IF(AR199&gt;0,$U199)+IF(BB199&gt;0,$U199),
IF($P199="Rehired",IF(BB199&gt;0,$U199)))))))),IF('Actual Allocation Calc'!$AJ$78="C",'Actual Allocation Calc'!N199,'Actual Allocation Calc'!W199+IF($P199="Employed",$U199,
IF(AND($P199="Terminated"),($U199/7*AR199),
IF(AND($P199="Furloughed"),($U199/7*AR199)+($U199/7*BB199),
IF(AND($P199="Rehired"),($U199/7*BB199),
IF(AND($P199="Terminated",AR199&gt;0),$U199,
IF($P199="Furloughed",IF(AR199&gt;0,$U199)+IF(BB199&gt;0,$U199),
IF($P199="Rehired",IF(BB199&gt;0,$U199))))))))*'Actual Allocation Calc'!$AJ$99)))</f>
        <v/>
      </c>
      <c r="AB199" s="210" t="str">
        <f>IF($B199="","",IF('Actual Allocation Calc'!$AK$78="A",
IF($P199="Employed",$U199,
IF(AND($P199="Terminated"),($U199/7*AS199),
IF(AND($P199="Furloughed"),($U199/7*AS199)+($U199/7*BC199),
IF(AND($P199="Rehired"),($U199/7*BC199),
IF(AND($P199="Terminated",AS199&gt;0),$U199,
IF($P199="Furloughed",IF(AS199&gt;0,$U199)+IF(BC199&gt;0,$U199),
IF($P199="Rehired",IF(BC199&gt;0,$U199)))))))),IF('Actual Allocation Calc'!$AK$78="C",'Actual Allocation Calc'!O199,'Actual Allocation Calc'!X199+IF($P199="Employed",$U199,
IF(AND($P199="Terminated"),($U199/7*AS199),
IF(AND($P199="Furloughed"),($U199/7*AS199)+($U199/7*BC199),
IF(AND($P199="Rehired"),($U199/7*BC199),
IF(AND($P199="Terminated",AS199&gt;0),$U199,
IF($P199="Furloughed",IF(AS199&gt;0,$U199)+IF(BC199&gt;0,$U199),
IF($P199="Rehired",IF(BC199&gt;0,$U199))))))))*'Actual Allocation Calc'!$AK$99)))</f>
        <v/>
      </c>
      <c r="AC199" s="210" t="str">
        <f>IF($B199="","",IF('Actual Allocation Calc'!$AL$78="A",
IF($P199="Employed",$U199,
IF(AND($P199="Terminated"),($U199/7*AT199),
IF(AND($P199="Furloughed"),($U199/7*AT199)+($U199/7*BD199),
IF(AND($P199="Rehired"),($U199/7*BD199),
IF(AND($P199="Terminated",AT199&gt;0),$U199,
IF($P199="Furloughed",IF(AT199&gt;0,$U199)+IF(BD199&gt;0,$U199),
IF($P199="Rehired",IF(BD199&gt;0,$U199)))))))),IF('Actual Allocation Calc'!$AL$78="C",'Actual Allocation Calc'!P199,'Actual Allocation Calc'!Y199+IF($P199="Employed",$U199,
IF(AND($P199="Terminated"),($U199/7*AT199),
IF(AND($P199="Furloughed"),($U199/7*AT199)+($U199/7*BD199),
IF(AND($P199="Rehired"),($U199/7*BD199),
IF(AND($P199="Terminated",AT199&gt;0),$U199,
IF($P199="Furloughed",IF(AT199&gt;0,$U199)+IF(BD199&gt;0,$U199),
IF($P199="Rehired",IF(BD199&gt;0,$U199))))))))*'Actual Allocation Calc'!$AL$99)))</f>
        <v/>
      </c>
      <c r="AD199" s="210" t="str">
        <f>IF($B199="","",IF('Actual Allocation Calc'!$AM$78="A",
IF($P199="Employed",$U199,
IF(AND($P199="Terminated"),($U199/7*AU199),
IF(AND($P199="Furloughed"),($U199/7*AU199)+($U199/7*BE199),
IF(AND($P199="Rehired"),($U199/7*BE199),
IF(AND($P199="Terminated",AU199&gt;0),$U199,
IF($P199="Furloughed",IF(AU199&gt;0,$U199)+IF(BE199&gt;0,$U199),
IF($P199="Rehired",IF(BE199&gt;0,$U199)))))))),IF('Actual Allocation Calc'!$AM$78="C",'Actual Allocation Calc'!Q199,'Actual Allocation Calc'!Z199+IF($P199="Employed",$U199,
IF(AND($P199="Terminated"),($U199/7*AU199),
IF(AND($P199="Furloughed"),($U199/7*AU199)+($U199/7*BE199),
IF(AND($P199="Rehired"),($U199/7*BE199),
IF(AND($P199="Terminated",AU199&gt;0),$U199,
IF($P199="Furloughed",IF(AU199&gt;0,$U199)+IF(BE199&gt;0,$U199),
IF($P199="Rehired",IF(BE199&gt;0,$U199))))))))*'Actual Allocation Calc'!$AM$99)))</f>
        <v/>
      </c>
      <c r="AE199" s="210" t="str">
        <f>IF($B199="","",IF('Actual Allocation Calc'!$AN$78="A",
IF($P199="Employed",$U199,
IF(AND($P199="Terminated"),($U199/7*AV199),
IF(AND($P199="Furloughed"),($U199/7*AV199)+($U199/7*BF199),
IF(AND($P199="Rehired"),($U199/7*BF199),
IF(AND($P199="Terminated",AV199&gt;0),$U199,
IF($P199="Furloughed",IF(AV199&gt;0,$U199)+IF(BF199&gt;0,$U199),
IF($P199="Rehired",IF(BF199&gt;0,$U199)))))))),IF('Actual Allocation Calc'!$AN$78="C",'Actual Allocation Calc'!R199,'Actual Allocation Calc'!AA199+IF($P199="Employed",$U199,
IF(AND($P199="Terminated"),($U199/7*AV199),
IF(AND($P199="Furloughed"),($U199/7*AV199)+($U199/7*BF199),
IF(AND($P199="Rehired"),($U199/7*BF199),
IF(AND($P199="Terminated",AV199&gt;0),$U199,
IF($P199="Furloughed",IF(AV199&gt;0,$U199)+IF(BF199&gt;0,$U199),
IF($P199="Rehired",IF(BF199&gt;0,$U199))))))))*'Actual Allocation Calc'!$AN$99)))</f>
        <v/>
      </c>
      <c r="AF199" s="210" t="str">
        <f>IF($B199="","",IF('Actual Allocation Calc'!$AO$78="A",
IF($P199="Employed",$U199,
IF(AND($P199="Terminated"),($U199/7*AW199),
IF(AND($P199="Furloughed"),($U199/7*AW199)+($U199/7*BG199),
IF(AND($P199="Rehired"),($U199/7*BG199),
IF(AND($P199="Terminated",AW199&gt;0),$U199,
IF($P199="Furloughed",IF(AW199&gt;0,$U199)+IF(BG199&gt;0,$U199),
IF($P199="Rehired",IF(BG199&gt;0,$U199)))))))),IF('Actual Allocation Calc'!$AO$78="C",'Actual Allocation Calc'!S199,'Actual Allocation Calc'!AB199+IF($P199="Employed",$U199,
IF(AND($P199="Terminated"),($U199/7*AW199),
IF(AND($P199="Furloughed"),($U199/7*AW199)+($U199/7*BG199),
IF(AND($P199="Rehired"),($U199/7*BG199),
IF(AND($P199="Terminated",AW199&gt;0),$U199,
IF($P199="Furloughed",IF(AW199&gt;0,$U199)+IF(BG199&gt;0,$U199),
IF($P199="Rehired",IF(BG199&gt;0,$U199))))))))*'Actual Allocation Calc'!$AO$99)))</f>
        <v/>
      </c>
      <c r="AG199" s="210" t="str">
        <f>IF($B199="","",IF('Actual Allocation Calc'!$AP$78="A",
IF($P199="Employed",$U199/7*BK199,
IF(AND($P199="Terminated"),($U199/7*AX199),
IF(AND($P199="Furloughed"),($U199/7*AX199)+($U199/7*BH199),
IF(AND($P199="Rehired"),($U199/7*BH199),
IF(AND($P199="Terminated",AX199&gt;0),$U199,
IF($P199="Furloughed",IF(AX199&gt;0,$U199)+IF(BH199&gt;0,$U199),
IF($P199="Rehired",IF(BH199&gt;0,$U199)))))))),IF('Actual Allocation Calc'!$AP$78="C",'Actual Allocation Calc'!T199,'Actual Allocation Calc'!AC199+IF($P199="Employed",$U199/7*BK199,
IF(AND($P199="Terminated"),($U199/7*AX199),
IF(AND($P199="Furloughed"),($U199/7*AX199)+($U199/7*BH199),
IF(AND($P199="Rehired"),($U199/7*BH199),
IF(AND($P199="Terminated",AX199&gt;0),$U199,
IF($P199="Furloughed",IF(AX199&gt;0,$U199)+IF(BH199&gt;0,$U199),
IF($P199="Rehired",IF(BH199&gt;0,$U199))))))))*'Actual Allocation Calc'!$AP$99)))</f>
        <v/>
      </c>
      <c r="AH199" s="536"/>
      <c r="AI199" s="82">
        <f t="shared" si="66"/>
        <v>0</v>
      </c>
      <c r="AJ199" s="210">
        <f t="shared" si="48"/>
        <v>0</v>
      </c>
      <c r="AK199" s="397" t="str">
        <f t="shared" si="49"/>
        <v/>
      </c>
      <c r="AM199" s="122"/>
      <c r="AO199" s="214" t="str">
        <f>IFERROR(IF($V199="","",VLOOKUP(V199,'Calendar Calcs'!$B$2:$E1166,4,FALSE)),0)</f>
        <v/>
      </c>
      <c r="AP199" s="69" t="str">
        <f>IF($AO199="","", IF($AO199&lt;AP$23,0,IF($AO199&gt;AP$23,COUNTIFS('Calendar Calcs'!$E$2:$E1166,AP$23),COUNTIFS('Calendar Calcs'!$E$2:$E1166,AP$23,'Calendar Calcs'!$D$2:$D1166,"&lt;="&amp;WEEKDAY($V199)))))</f>
        <v/>
      </c>
      <c r="AQ199" s="69" t="str">
        <f>IF($AO199="","", IF($AO199&lt;AQ$23,0,IF($AO199&gt;AQ$23,COUNTIFS('Calendar Calcs'!$E$2:$E1166,AQ$23),COUNTIFS('Calendar Calcs'!$E$2:$E1166,AQ$23,'Calendar Calcs'!$D$2:$D1166,"&lt;="&amp;WEEKDAY($V199)))))</f>
        <v/>
      </c>
      <c r="AR199" s="69" t="str">
        <f>IF($AO199="","", IF($AO199&lt;AR$23,0,IF($AO199&gt;AR$23,COUNTIFS('Calendar Calcs'!$E$2:$E1166,AR$23),COUNTIFS('Calendar Calcs'!$E$2:$E1166,AR$23,'Calendar Calcs'!$D$2:$D1166,"&lt;="&amp;WEEKDAY($V199)))))</f>
        <v/>
      </c>
      <c r="AS199" s="69" t="str">
        <f>IF($AO199="","", IF($AO199&lt;AS$23,0,IF($AO199&gt;AS$23,COUNTIFS('Calendar Calcs'!$E$2:$E1166,AS$23),COUNTIFS('Calendar Calcs'!$E$2:$E1166,AS$23,'Calendar Calcs'!$D$2:$D1166,"&lt;="&amp;WEEKDAY($V199)))))</f>
        <v/>
      </c>
      <c r="AT199" s="69" t="str">
        <f>IF($AO199="","", IF($AO199&lt;AT$23,0,IF($AO199&gt;AT$23,COUNTIFS('Calendar Calcs'!$E$2:$E1166,AT$23),COUNTIFS('Calendar Calcs'!$E$2:$E1166,AT$23,'Calendar Calcs'!$D$2:$D1166,"&lt;="&amp;WEEKDAY($V199)))))</f>
        <v/>
      </c>
      <c r="AU199" s="69" t="str">
        <f>IF($AO199="","", IF($AO199&lt;AU$23,0,IF($AO199&gt;AU$23,COUNTIFS('Calendar Calcs'!$E$2:$E1166,AU$23),COUNTIFS('Calendar Calcs'!$E$2:$E1166,AU$23,'Calendar Calcs'!$D$2:$D1166,"&lt;="&amp;WEEKDAY($V199)))))</f>
        <v/>
      </c>
      <c r="AV199" s="69" t="str">
        <f>IF($AO199="","", IF($AO199&lt;AV$23,0,IF($AO199&gt;AV$23,COUNTIFS('Calendar Calcs'!$E$2:$E1166,AV$23),COUNTIFS('Calendar Calcs'!$E$2:$E1166,AV$23,'Calendar Calcs'!$D$2:$D1166,"&lt;="&amp;WEEKDAY($V199)))))</f>
        <v/>
      </c>
      <c r="AW199" s="69" t="str">
        <f>IF($AO199="","", IF($AO199&lt;AW$23,0,IF($AO199&gt;AW$23,COUNTIFS('Calendar Calcs'!$E$2:$E1166,AW$23),COUNTIFS('Calendar Calcs'!$E$2:$E1166,AW$23,'Calendar Calcs'!$D$2:$D1166,"&lt;="&amp;WEEKDAY($V199)))))</f>
        <v/>
      </c>
      <c r="AX199" s="69" t="str">
        <f>IF($AO199="","", IF($AO199&lt;AX$23,0,IF($AO199&gt;AX$23,COUNTIFS('Calendar Calcs'!$E$2:$E1166,AX$23),COUNTIFS('Calendar Calcs'!$E$2:$E1166,AX$23,'Calendar Calcs'!$D$2:$D1166,"&lt;="&amp;WEEKDAY($V199)))))</f>
        <v/>
      </c>
      <c r="AY199" s="69" t="str">
        <f>IF($W199="","",VLOOKUP($W199,'Calendar Calcs'!$B$2:$E1166,4,FALSE))</f>
        <v/>
      </c>
      <c r="AZ199" s="69" t="str">
        <f>IF($AY199="","",IF($AY199&gt;AZ$23,0,IF($AY199&lt;AZ$23,COUNTIFS('Calendar Calcs'!$E$2:$E1166,AZ$23),COUNTIFS('Calendar Calcs'!$E$2:$E1166,AZ$23,'Calendar Calcs'!$D$2:$D1166,"&gt;="&amp;WEEKDAY($W199)))))</f>
        <v/>
      </c>
      <c r="BA199" s="69" t="str">
        <f>IF($AY199="","",IF($AY199&gt;BA$23,0,IF($AY199&lt;BA$23,COUNTIFS('Calendar Calcs'!$E$2:$E1166,BA$23),COUNTIFS('Calendar Calcs'!$E$2:$E1166,BA$23,'Calendar Calcs'!$D$2:$D1166,"&gt;="&amp;WEEKDAY($W199)))))</f>
        <v/>
      </c>
      <c r="BB199" s="69" t="str">
        <f>IF($AY199="","",IF($AY199&gt;BB$23,0,IF($AY199&lt;BB$23,COUNTIFS('Calendar Calcs'!$E$2:$E1166,BB$23),COUNTIFS('Calendar Calcs'!$E$2:$E1166,BB$23,'Calendar Calcs'!$D$2:$D1166,"&gt;="&amp;WEEKDAY($W199)))))</f>
        <v/>
      </c>
      <c r="BC199" s="69" t="str">
        <f>IF($AY199="","",IF($AY199&gt;BC$23,0,IF($AY199&lt;BC$23,COUNTIFS('Calendar Calcs'!$E$2:$E1166,BC$23),COUNTIFS('Calendar Calcs'!$E$2:$E1166,BC$23,'Calendar Calcs'!$D$2:$D1166,"&gt;="&amp;WEEKDAY($W199)))))</f>
        <v/>
      </c>
      <c r="BD199" s="69" t="str">
        <f>IF($AY199="","",IF($AY199&gt;BD$23,0,IF($AY199&lt;BD$23,COUNTIFS('Calendar Calcs'!$E$2:$E1166,BD$23),COUNTIFS('Calendar Calcs'!$E$2:$E1166,BD$23,'Calendar Calcs'!$D$2:$D1166,"&gt;="&amp;WEEKDAY($W199)))))</f>
        <v/>
      </c>
      <c r="BE199" s="69" t="str">
        <f>IF($AY199="","",IF($AY199&gt;BE$23,0,IF($AY199&lt;BE$23,COUNTIFS('Calendar Calcs'!$E$2:$E1166,BE$23),COUNTIFS('Calendar Calcs'!$E$2:$E1166,BE$23,'Calendar Calcs'!$D$2:$D1166,"&gt;="&amp;WEEKDAY($W199)))))</f>
        <v/>
      </c>
      <c r="BF199" s="69" t="str">
        <f>IF($AY199="","",IF($AY199&gt;BF$23,0,IF($AY199&lt;BF$23,COUNTIFS('Calendar Calcs'!$E$2:$E1166,BF$23),COUNTIFS('Calendar Calcs'!$E$2:$E1166,BF$23,'Calendar Calcs'!$D$2:$D1166,"&gt;="&amp;WEEKDAY($W199)))))</f>
        <v/>
      </c>
      <c r="BG199" s="69" t="str">
        <f>IF($AY199="","",IF($AY199&gt;BG$23,0,IF($AY199&lt;BG$23,COUNTIFS('Calendar Calcs'!$E$2:$E1166,BG$23),COUNTIFS('Calendar Calcs'!$E$2:$E1166,BG$23,'Calendar Calcs'!$D$2:$D1166,"&gt;="&amp;WEEKDAY($W199)))))</f>
        <v/>
      </c>
      <c r="BH199" s="69">
        <f t="shared" si="50"/>
        <v>6</v>
      </c>
      <c r="BI199" s="69">
        <f>IF(Cover!$E$43="","",VLOOKUP(Cover!$E$43,'Calendar Calcs'!$B$2:$E1166,4,FALSE))</f>
        <v>1</v>
      </c>
      <c r="BJ199" s="69">
        <f>IF($BI199="","", IF($BI199&lt;BJ$23,0,IF($BI199&gt;=BJ$23,COUNTIFS('Calendar Calcs'!$E$2:$E1166,BJ$23),COUNTIFS('Calendar Calcs'!$E$2:$E1166,BJ$23,'Calendar Calcs'!$D$2:$D1166,"&lt;="&amp;WEEKDAY($V199)))))</f>
        <v>1</v>
      </c>
      <c r="BK199" s="69">
        <f t="shared" si="47"/>
        <v>6</v>
      </c>
      <c r="BN199" s="69" t="str">
        <f>IF(T199&gt;0,"FTE",IF(Cover!$E$47="Weekly",IF(S199&gt;29.75,"FTE","PTE"),IF(S199&gt;59.75,"FTE","PTE")))</f>
        <v>PTE</v>
      </c>
      <c r="BO199" s="69">
        <f>IF(BN199="FTE",30,IF(Cover!$E$47="Weekly",'STEP 2 EE Data'!S199,'STEP 2 EE Data'!S199/2))</f>
        <v>0</v>
      </c>
      <c r="BP199" s="209">
        <f t="shared" si="51"/>
        <v>0</v>
      </c>
      <c r="BQ199" s="209">
        <f t="shared" si="52"/>
        <v>0</v>
      </c>
      <c r="BR199" s="209">
        <f t="shared" si="53"/>
        <v>0</v>
      </c>
      <c r="BS199" s="209">
        <f t="shared" si="54"/>
        <v>0</v>
      </c>
      <c r="BT199" s="209">
        <f t="shared" si="55"/>
        <v>0</v>
      </c>
      <c r="BU199" s="209">
        <f t="shared" si="56"/>
        <v>0</v>
      </c>
      <c r="BV199" s="209">
        <f t="shared" si="57"/>
        <v>0</v>
      </c>
      <c r="BW199" s="209">
        <f t="shared" si="58"/>
        <v>0</v>
      </c>
      <c r="BX199" s="209">
        <f t="shared" si="59"/>
        <v>0</v>
      </c>
      <c r="CC199" s="210" t="str">
        <f>IF(B199="","",IF(C199="",IF(Cover!$E$47="Weekly",'STEP 3 EE Comp'!BI204*8,'STEP 3 EE Comp'!BI204*4),IF(Cover!$E$47="Weekly",'STEP 3 EE Comp'!BI204,'STEP 3 EE Comp'!BI204)))</f>
        <v/>
      </c>
      <c r="CD199" s="82" t="str">
        <f t="shared" si="60"/>
        <v/>
      </c>
      <c r="CE199" s="417">
        <f t="shared" si="61"/>
        <v>1</v>
      </c>
      <c r="CF199" s="82" t="str">
        <f t="shared" si="62"/>
        <v>Good</v>
      </c>
      <c r="CG199" s="82">
        <f t="shared" si="63"/>
        <v>0</v>
      </c>
      <c r="CH199" s="234">
        <f t="shared" si="64"/>
        <v>0</v>
      </c>
    </row>
    <row r="200" spans="1:86" s="69" customFormat="1" x14ac:dyDescent="0.3">
      <c r="A200" s="530"/>
      <c r="B200" s="477"/>
      <c r="C200" s="52"/>
      <c r="D200" s="565"/>
      <c r="E200" s="52"/>
      <c r="F200" s="507"/>
      <c r="G200" s="210">
        <f t="shared" si="65"/>
        <v>0</v>
      </c>
      <c r="H200" s="82">
        <f t="shared" si="46"/>
        <v>0</v>
      </c>
      <c r="I200" s="211"/>
      <c r="J200" s="441" t="s">
        <v>21</v>
      </c>
      <c r="K200" s="441" t="s">
        <v>21</v>
      </c>
      <c r="L200" s="441" t="s">
        <v>21</v>
      </c>
      <c r="M200" s="441" t="s">
        <v>21</v>
      </c>
      <c r="N200" s="568" t="s">
        <v>21</v>
      </c>
      <c r="O200" s="211"/>
      <c r="P200" s="212" t="str">
        <f>IF(B200="","",
IF(AND(V200="",W200="",B200&lt;&gt;""),"Employed",
IF(AND(V200&lt;&gt;"",W200="",B200&lt;&gt;""),"Terminated",
IF(AND(V200&lt;&gt;"",W200&lt;&gt;"",B200&lt;&gt;""),IF(W200&lt;Cover!$E$43,"Employed","Furloughed"),
IF(AND(V200="",W200&lt;&gt;"",B200&lt;&gt;""),IF(W200&lt;Cover!$E$43,"Employed","Rehired"))))))</f>
        <v/>
      </c>
      <c r="Q200" s="211"/>
      <c r="R200" s="536"/>
      <c r="S200" s="563"/>
      <c r="T200" s="536"/>
      <c r="U200" s="82">
        <f>IF(Cover!$E$47="Weekly",IF(T200&gt;0,T200,R200*S200),IF(T200&gt;0,T200,R200*S200)/2)</f>
        <v>0</v>
      </c>
      <c r="V200" s="564"/>
      <c r="W200" s="564"/>
      <c r="Y200" s="213" t="str">
        <f>IF($B200="","",IF('Actual Allocation Calc'!$AH$78="A",
IF($P200="Employed",$U200/7*BJ200,
IF(AND($P200="Terminated"),($U200/7*AP200),
IF(AND($P200="Furloughed"),($U200/7*AP200)+($U200/7*AZ200),
IF(AND($P200="Rehired"),($U200/7*AZ200),
IF(AND($P200="Terminated",AP200&gt;0),$U200,
IF($P200="Furloughed",IF(AP200&gt;0,$U200)+IF(AZ200&gt;0,$U200),
IF($P200="Rehired",IF(AZ200&gt;0,$U200)))))))),IF('Actual Allocation Calc'!$AH$78="C",'Actual Allocation Calc'!L200,'Actual Allocation Calc'!U200+IF($P200="Employed",$U200/7*BJ200,
IF(AND($P200="Terminated"),($U200/7*AP200),
IF(AND($P200="Furloughed"),($U200/7*AP200)+($U200/7*AZ200),
IF(AND($P200="Rehired"),($U200/7*AZ200),
IF(AND($P200="Terminated",AP200&gt;0),$U200,
IF($P200="Furloughed",IF(AP200&gt;0,$U200)+IF(AZ200&gt;0,$U200),
IF($P200="Rehired",IF(AZ200&gt;0,$U200))))))))*'Actual Allocation Calc'!$AH$99)))</f>
        <v/>
      </c>
      <c r="Z200" s="210" t="str">
        <f>IF($B200="","",IF('Actual Allocation Calc'!$AI$78="A",
IF($P200="Employed",$U200,
IF(AND($P200="Terminated"),($U200/7*AQ200),
IF(AND($P200="Furloughed"),($U200/7*AQ200)+($U200/7*BA200),
IF(AND($P200="Rehired"),($U200/7*BA200),
IF(AND($P200="Terminated",AQ200&gt;0),$U200,
IF($P200="Furloughed",IF(AQ200&gt;0,$U200)+IF(BA200&gt;0,$U200),
IF($P200="Rehired",IF(BA200&gt;0,$U200)))))))),IF('Actual Allocation Calc'!$AI$78="C",'Actual Allocation Calc'!M200,'Actual Allocation Calc'!V200+IF($P200="Employed",$U200,
IF(AND($P200="Terminated"),($U200/7*AQ200),
IF(AND($P200="Furloughed"),($U200/7*AQ200)+($U200/7*BA200),
IF(AND($P200="Rehired"),($U200/7*BA200),
IF(AND($P200="Terminated",AQ200&gt;0),$U200,
IF($P200="Furloughed",IF(AQ200&gt;0,$U200)+IF(BA200&gt;0,$U200),
IF($P200="Rehired",IF(BA200&gt;0,$U200))))))))*'Actual Allocation Calc'!$AI$99)))</f>
        <v/>
      </c>
      <c r="AA200" s="210" t="str">
        <f>IF($B200="","",IF('Actual Allocation Calc'!$AJ$78="A",
IF($P200="Employed",$U200,
IF(AND($P200="Terminated"),($U200/7*AR200),
IF(AND($P200="Furloughed"),($U200/7*AR200)+($U200/7*BB200),
IF(AND($P200="Rehired"),($U200/7*BB200),
IF(AND($P200="Terminated",AR200&gt;0),$U200,
IF($P200="Furloughed",IF(AR200&gt;0,$U200)+IF(BB200&gt;0,$U200),
IF($P200="Rehired",IF(BB200&gt;0,$U200)))))))),IF('Actual Allocation Calc'!$AJ$78="C",'Actual Allocation Calc'!N200,'Actual Allocation Calc'!W200+IF($P200="Employed",$U200,
IF(AND($P200="Terminated"),($U200/7*AR200),
IF(AND($P200="Furloughed"),($U200/7*AR200)+($U200/7*BB200),
IF(AND($P200="Rehired"),($U200/7*BB200),
IF(AND($P200="Terminated",AR200&gt;0),$U200,
IF($P200="Furloughed",IF(AR200&gt;0,$U200)+IF(BB200&gt;0,$U200),
IF($P200="Rehired",IF(BB200&gt;0,$U200))))))))*'Actual Allocation Calc'!$AJ$99)))</f>
        <v/>
      </c>
      <c r="AB200" s="210" t="str">
        <f>IF($B200="","",IF('Actual Allocation Calc'!$AK$78="A",
IF($P200="Employed",$U200,
IF(AND($P200="Terminated"),($U200/7*AS200),
IF(AND($P200="Furloughed"),($U200/7*AS200)+($U200/7*BC200),
IF(AND($P200="Rehired"),($U200/7*BC200),
IF(AND($P200="Terminated",AS200&gt;0),$U200,
IF($P200="Furloughed",IF(AS200&gt;0,$U200)+IF(BC200&gt;0,$U200),
IF($P200="Rehired",IF(BC200&gt;0,$U200)))))))),IF('Actual Allocation Calc'!$AK$78="C",'Actual Allocation Calc'!O200,'Actual Allocation Calc'!X200+IF($P200="Employed",$U200,
IF(AND($P200="Terminated"),($U200/7*AS200),
IF(AND($P200="Furloughed"),($U200/7*AS200)+($U200/7*BC200),
IF(AND($P200="Rehired"),($U200/7*BC200),
IF(AND($P200="Terminated",AS200&gt;0),$U200,
IF($P200="Furloughed",IF(AS200&gt;0,$U200)+IF(BC200&gt;0,$U200),
IF($P200="Rehired",IF(BC200&gt;0,$U200))))))))*'Actual Allocation Calc'!$AK$99)))</f>
        <v/>
      </c>
      <c r="AC200" s="210" t="str">
        <f>IF($B200="","",IF('Actual Allocation Calc'!$AL$78="A",
IF($P200="Employed",$U200,
IF(AND($P200="Terminated"),($U200/7*AT200),
IF(AND($P200="Furloughed"),($U200/7*AT200)+($U200/7*BD200),
IF(AND($P200="Rehired"),($U200/7*BD200),
IF(AND($P200="Terminated",AT200&gt;0),$U200,
IF($P200="Furloughed",IF(AT200&gt;0,$U200)+IF(BD200&gt;0,$U200),
IF($P200="Rehired",IF(BD200&gt;0,$U200)))))))),IF('Actual Allocation Calc'!$AL$78="C",'Actual Allocation Calc'!P200,'Actual Allocation Calc'!Y200+IF($P200="Employed",$U200,
IF(AND($P200="Terminated"),($U200/7*AT200),
IF(AND($P200="Furloughed"),($U200/7*AT200)+($U200/7*BD200),
IF(AND($P200="Rehired"),($U200/7*BD200),
IF(AND($P200="Terminated",AT200&gt;0),$U200,
IF($P200="Furloughed",IF(AT200&gt;0,$U200)+IF(BD200&gt;0,$U200),
IF($P200="Rehired",IF(BD200&gt;0,$U200))))))))*'Actual Allocation Calc'!$AL$99)))</f>
        <v/>
      </c>
      <c r="AD200" s="210" t="str">
        <f>IF($B200="","",IF('Actual Allocation Calc'!$AM$78="A",
IF($P200="Employed",$U200,
IF(AND($P200="Terminated"),($U200/7*AU200),
IF(AND($P200="Furloughed"),($U200/7*AU200)+($U200/7*BE200),
IF(AND($P200="Rehired"),($U200/7*BE200),
IF(AND($P200="Terminated",AU200&gt;0),$U200,
IF($P200="Furloughed",IF(AU200&gt;0,$U200)+IF(BE200&gt;0,$U200),
IF($P200="Rehired",IF(BE200&gt;0,$U200)))))))),IF('Actual Allocation Calc'!$AM$78="C",'Actual Allocation Calc'!Q200,'Actual Allocation Calc'!Z200+IF($P200="Employed",$U200,
IF(AND($P200="Terminated"),($U200/7*AU200),
IF(AND($P200="Furloughed"),($U200/7*AU200)+($U200/7*BE200),
IF(AND($P200="Rehired"),($U200/7*BE200),
IF(AND($P200="Terminated",AU200&gt;0),$U200,
IF($P200="Furloughed",IF(AU200&gt;0,$U200)+IF(BE200&gt;0,$U200),
IF($P200="Rehired",IF(BE200&gt;0,$U200))))))))*'Actual Allocation Calc'!$AM$99)))</f>
        <v/>
      </c>
      <c r="AE200" s="210" t="str">
        <f>IF($B200="","",IF('Actual Allocation Calc'!$AN$78="A",
IF($P200="Employed",$U200,
IF(AND($P200="Terminated"),($U200/7*AV200),
IF(AND($P200="Furloughed"),($U200/7*AV200)+($U200/7*BF200),
IF(AND($P200="Rehired"),($U200/7*BF200),
IF(AND($P200="Terminated",AV200&gt;0),$U200,
IF($P200="Furloughed",IF(AV200&gt;0,$U200)+IF(BF200&gt;0,$U200),
IF($P200="Rehired",IF(BF200&gt;0,$U200)))))))),IF('Actual Allocation Calc'!$AN$78="C",'Actual Allocation Calc'!R200,'Actual Allocation Calc'!AA200+IF($P200="Employed",$U200,
IF(AND($P200="Terminated"),($U200/7*AV200),
IF(AND($P200="Furloughed"),($U200/7*AV200)+($U200/7*BF200),
IF(AND($P200="Rehired"),($U200/7*BF200),
IF(AND($P200="Terminated",AV200&gt;0),$U200,
IF($P200="Furloughed",IF(AV200&gt;0,$U200)+IF(BF200&gt;0,$U200),
IF($P200="Rehired",IF(BF200&gt;0,$U200))))))))*'Actual Allocation Calc'!$AN$99)))</f>
        <v/>
      </c>
      <c r="AF200" s="210" t="str">
        <f>IF($B200="","",IF('Actual Allocation Calc'!$AO$78="A",
IF($P200="Employed",$U200,
IF(AND($P200="Terminated"),($U200/7*AW200),
IF(AND($P200="Furloughed"),($U200/7*AW200)+($U200/7*BG200),
IF(AND($P200="Rehired"),($U200/7*BG200),
IF(AND($P200="Terminated",AW200&gt;0),$U200,
IF($P200="Furloughed",IF(AW200&gt;0,$U200)+IF(BG200&gt;0,$U200),
IF($P200="Rehired",IF(BG200&gt;0,$U200)))))))),IF('Actual Allocation Calc'!$AO$78="C",'Actual Allocation Calc'!S200,'Actual Allocation Calc'!AB200+IF($P200="Employed",$U200,
IF(AND($P200="Terminated"),($U200/7*AW200),
IF(AND($P200="Furloughed"),($U200/7*AW200)+($U200/7*BG200),
IF(AND($P200="Rehired"),($U200/7*BG200),
IF(AND($P200="Terminated",AW200&gt;0),$U200,
IF($P200="Furloughed",IF(AW200&gt;0,$U200)+IF(BG200&gt;0,$U200),
IF($P200="Rehired",IF(BG200&gt;0,$U200))))))))*'Actual Allocation Calc'!$AO$99)))</f>
        <v/>
      </c>
      <c r="AG200" s="210" t="str">
        <f>IF($B200="","",IF('Actual Allocation Calc'!$AP$78="A",
IF($P200="Employed",$U200/7*BK200,
IF(AND($P200="Terminated"),($U200/7*AX200),
IF(AND($P200="Furloughed"),($U200/7*AX200)+($U200/7*BH200),
IF(AND($P200="Rehired"),($U200/7*BH200),
IF(AND($P200="Terminated",AX200&gt;0),$U200,
IF($P200="Furloughed",IF(AX200&gt;0,$U200)+IF(BH200&gt;0,$U200),
IF($P200="Rehired",IF(BH200&gt;0,$U200)))))))),IF('Actual Allocation Calc'!$AP$78="C",'Actual Allocation Calc'!T200,'Actual Allocation Calc'!AC200+IF($P200="Employed",$U200/7*BK200,
IF(AND($P200="Terminated"),($U200/7*AX200),
IF(AND($P200="Furloughed"),($U200/7*AX200)+($U200/7*BH200),
IF(AND($P200="Rehired"),($U200/7*BH200),
IF(AND($P200="Terminated",AX200&gt;0),$U200,
IF($P200="Furloughed",IF(AX200&gt;0,$U200)+IF(BH200&gt;0,$U200),
IF($P200="Rehired",IF(BH200&gt;0,$U200))))))))*'Actual Allocation Calc'!$AP$99)))</f>
        <v/>
      </c>
      <c r="AH200" s="536"/>
      <c r="AI200" s="82">
        <f t="shared" si="66"/>
        <v>0</v>
      </c>
      <c r="AJ200" s="210">
        <f t="shared" si="48"/>
        <v>0</v>
      </c>
      <c r="AK200" s="397" t="str">
        <f t="shared" si="49"/>
        <v/>
      </c>
      <c r="AM200" s="122"/>
      <c r="AO200" s="214" t="str">
        <f>IFERROR(IF($V200="","",VLOOKUP(V200,'Calendar Calcs'!$B$2:$E1167,4,FALSE)),0)</f>
        <v/>
      </c>
      <c r="AP200" s="69" t="str">
        <f>IF($AO200="","", IF($AO200&lt;AP$23,0,IF($AO200&gt;AP$23,COUNTIFS('Calendar Calcs'!$E$2:$E1167,AP$23),COUNTIFS('Calendar Calcs'!$E$2:$E1167,AP$23,'Calendar Calcs'!$D$2:$D1167,"&lt;="&amp;WEEKDAY($V200)))))</f>
        <v/>
      </c>
      <c r="AQ200" s="69" t="str">
        <f>IF($AO200="","", IF($AO200&lt;AQ$23,0,IF($AO200&gt;AQ$23,COUNTIFS('Calendar Calcs'!$E$2:$E1167,AQ$23),COUNTIFS('Calendar Calcs'!$E$2:$E1167,AQ$23,'Calendar Calcs'!$D$2:$D1167,"&lt;="&amp;WEEKDAY($V200)))))</f>
        <v/>
      </c>
      <c r="AR200" s="69" t="str">
        <f>IF($AO200="","", IF($AO200&lt;AR$23,0,IF($AO200&gt;AR$23,COUNTIFS('Calendar Calcs'!$E$2:$E1167,AR$23),COUNTIFS('Calendar Calcs'!$E$2:$E1167,AR$23,'Calendar Calcs'!$D$2:$D1167,"&lt;="&amp;WEEKDAY($V200)))))</f>
        <v/>
      </c>
      <c r="AS200" s="69" t="str">
        <f>IF($AO200="","", IF($AO200&lt;AS$23,0,IF($AO200&gt;AS$23,COUNTIFS('Calendar Calcs'!$E$2:$E1167,AS$23),COUNTIFS('Calendar Calcs'!$E$2:$E1167,AS$23,'Calendar Calcs'!$D$2:$D1167,"&lt;="&amp;WEEKDAY($V200)))))</f>
        <v/>
      </c>
      <c r="AT200" s="69" t="str">
        <f>IF($AO200="","", IF($AO200&lt;AT$23,0,IF($AO200&gt;AT$23,COUNTIFS('Calendar Calcs'!$E$2:$E1167,AT$23),COUNTIFS('Calendar Calcs'!$E$2:$E1167,AT$23,'Calendar Calcs'!$D$2:$D1167,"&lt;="&amp;WEEKDAY($V200)))))</f>
        <v/>
      </c>
      <c r="AU200" s="69" t="str">
        <f>IF($AO200="","", IF($AO200&lt;AU$23,0,IF($AO200&gt;AU$23,COUNTIFS('Calendar Calcs'!$E$2:$E1167,AU$23),COUNTIFS('Calendar Calcs'!$E$2:$E1167,AU$23,'Calendar Calcs'!$D$2:$D1167,"&lt;="&amp;WEEKDAY($V200)))))</f>
        <v/>
      </c>
      <c r="AV200" s="69" t="str">
        <f>IF($AO200="","", IF($AO200&lt;AV$23,0,IF($AO200&gt;AV$23,COUNTIFS('Calendar Calcs'!$E$2:$E1167,AV$23),COUNTIFS('Calendar Calcs'!$E$2:$E1167,AV$23,'Calendar Calcs'!$D$2:$D1167,"&lt;="&amp;WEEKDAY($V200)))))</f>
        <v/>
      </c>
      <c r="AW200" s="69" t="str">
        <f>IF($AO200="","", IF($AO200&lt;AW$23,0,IF($AO200&gt;AW$23,COUNTIFS('Calendar Calcs'!$E$2:$E1167,AW$23),COUNTIFS('Calendar Calcs'!$E$2:$E1167,AW$23,'Calendar Calcs'!$D$2:$D1167,"&lt;="&amp;WEEKDAY($V200)))))</f>
        <v/>
      </c>
      <c r="AX200" s="69" t="str">
        <f>IF($AO200="","", IF($AO200&lt;AX$23,0,IF($AO200&gt;AX$23,COUNTIFS('Calendar Calcs'!$E$2:$E1167,AX$23),COUNTIFS('Calendar Calcs'!$E$2:$E1167,AX$23,'Calendar Calcs'!$D$2:$D1167,"&lt;="&amp;WEEKDAY($V200)))))</f>
        <v/>
      </c>
      <c r="AY200" s="69" t="str">
        <f>IF($W200="","",VLOOKUP($W200,'Calendar Calcs'!$B$2:$E1167,4,FALSE))</f>
        <v/>
      </c>
      <c r="AZ200" s="69" t="str">
        <f>IF($AY200="","",IF($AY200&gt;AZ$23,0,IF($AY200&lt;AZ$23,COUNTIFS('Calendar Calcs'!$E$2:$E1167,AZ$23),COUNTIFS('Calendar Calcs'!$E$2:$E1167,AZ$23,'Calendar Calcs'!$D$2:$D1167,"&gt;="&amp;WEEKDAY($W200)))))</f>
        <v/>
      </c>
      <c r="BA200" s="69" t="str">
        <f>IF($AY200="","",IF($AY200&gt;BA$23,0,IF($AY200&lt;BA$23,COUNTIFS('Calendar Calcs'!$E$2:$E1167,BA$23),COUNTIFS('Calendar Calcs'!$E$2:$E1167,BA$23,'Calendar Calcs'!$D$2:$D1167,"&gt;="&amp;WEEKDAY($W200)))))</f>
        <v/>
      </c>
      <c r="BB200" s="69" t="str">
        <f>IF($AY200="","",IF($AY200&gt;BB$23,0,IF($AY200&lt;BB$23,COUNTIFS('Calendar Calcs'!$E$2:$E1167,BB$23),COUNTIFS('Calendar Calcs'!$E$2:$E1167,BB$23,'Calendar Calcs'!$D$2:$D1167,"&gt;="&amp;WEEKDAY($W200)))))</f>
        <v/>
      </c>
      <c r="BC200" s="69" t="str">
        <f>IF($AY200="","",IF($AY200&gt;BC$23,0,IF($AY200&lt;BC$23,COUNTIFS('Calendar Calcs'!$E$2:$E1167,BC$23),COUNTIFS('Calendar Calcs'!$E$2:$E1167,BC$23,'Calendar Calcs'!$D$2:$D1167,"&gt;="&amp;WEEKDAY($W200)))))</f>
        <v/>
      </c>
      <c r="BD200" s="69" t="str">
        <f>IF($AY200="","",IF($AY200&gt;BD$23,0,IF($AY200&lt;BD$23,COUNTIFS('Calendar Calcs'!$E$2:$E1167,BD$23),COUNTIFS('Calendar Calcs'!$E$2:$E1167,BD$23,'Calendar Calcs'!$D$2:$D1167,"&gt;="&amp;WEEKDAY($W200)))))</f>
        <v/>
      </c>
      <c r="BE200" s="69" t="str">
        <f>IF($AY200="","",IF($AY200&gt;BE$23,0,IF($AY200&lt;BE$23,COUNTIFS('Calendar Calcs'!$E$2:$E1167,BE$23),COUNTIFS('Calendar Calcs'!$E$2:$E1167,BE$23,'Calendar Calcs'!$D$2:$D1167,"&gt;="&amp;WEEKDAY($W200)))))</f>
        <v/>
      </c>
      <c r="BF200" s="69" t="str">
        <f>IF($AY200="","",IF($AY200&gt;BF$23,0,IF($AY200&lt;BF$23,COUNTIFS('Calendar Calcs'!$E$2:$E1167,BF$23),COUNTIFS('Calendar Calcs'!$E$2:$E1167,BF$23,'Calendar Calcs'!$D$2:$D1167,"&gt;="&amp;WEEKDAY($W200)))))</f>
        <v/>
      </c>
      <c r="BG200" s="69" t="str">
        <f>IF($AY200="","",IF($AY200&gt;BG$23,0,IF($AY200&lt;BG$23,COUNTIFS('Calendar Calcs'!$E$2:$E1167,BG$23),COUNTIFS('Calendar Calcs'!$E$2:$E1167,BG$23,'Calendar Calcs'!$D$2:$D1167,"&gt;="&amp;WEEKDAY($W200)))))</f>
        <v/>
      </c>
      <c r="BH200" s="69">
        <f t="shared" si="50"/>
        <v>6</v>
      </c>
      <c r="BI200" s="69">
        <f>IF(Cover!$E$43="","",VLOOKUP(Cover!$E$43,'Calendar Calcs'!$B$2:$E1167,4,FALSE))</f>
        <v>1</v>
      </c>
      <c r="BJ200" s="69">
        <f>IF($BI200="","", IF($BI200&lt;BJ$23,0,IF($BI200&gt;=BJ$23,COUNTIFS('Calendar Calcs'!$E$2:$E1167,BJ$23),COUNTIFS('Calendar Calcs'!$E$2:$E1167,BJ$23,'Calendar Calcs'!$D$2:$D1167,"&lt;="&amp;WEEKDAY($V200)))))</f>
        <v>1</v>
      </c>
      <c r="BK200" s="69">
        <f t="shared" si="47"/>
        <v>6</v>
      </c>
      <c r="BN200" s="69" t="str">
        <f>IF(T200&gt;0,"FTE",IF(Cover!$E$47="Weekly",IF(S200&gt;29.75,"FTE","PTE"),IF(S200&gt;59.75,"FTE","PTE")))</f>
        <v>PTE</v>
      </c>
      <c r="BO200" s="69">
        <f>IF(BN200="FTE",30,IF(Cover!$E$47="Weekly",'STEP 2 EE Data'!S200,'STEP 2 EE Data'!S200/2))</f>
        <v>0</v>
      </c>
      <c r="BP200" s="209">
        <f t="shared" si="51"/>
        <v>0</v>
      </c>
      <c r="BQ200" s="209">
        <f t="shared" si="52"/>
        <v>0</v>
      </c>
      <c r="BR200" s="209">
        <f t="shared" si="53"/>
        <v>0</v>
      </c>
      <c r="BS200" s="209">
        <f t="shared" si="54"/>
        <v>0</v>
      </c>
      <c r="BT200" s="209">
        <f t="shared" si="55"/>
        <v>0</v>
      </c>
      <c r="BU200" s="209">
        <f t="shared" si="56"/>
        <v>0</v>
      </c>
      <c r="BV200" s="209">
        <f t="shared" si="57"/>
        <v>0</v>
      </c>
      <c r="BW200" s="209">
        <f t="shared" si="58"/>
        <v>0</v>
      </c>
      <c r="BX200" s="209">
        <f t="shared" si="59"/>
        <v>0</v>
      </c>
      <c r="CC200" s="210" t="str">
        <f>IF(B200="","",IF(C200="",IF(Cover!$E$47="Weekly",'STEP 3 EE Comp'!BI205*8,'STEP 3 EE Comp'!BI205*4),IF(Cover!$E$47="Weekly",'STEP 3 EE Comp'!BI205,'STEP 3 EE Comp'!BI205)))</f>
        <v/>
      </c>
      <c r="CD200" s="82" t="str">
        <f t="shared" si="60"/>
        <v/>
      </c>
      <c r="CE200" s="417">
        <f t="shared" si="61"/>
        <v>1</v>
      </c>
      <c r="CF200" s="82" t="str">
        <f t="shared" si="62"/>
        <v>Good</v>
      </c>
      <c r="CG200" s="82">
        <f t="shared" si="63"/>
        <v>0</v>
      </c>
      <c r="CH200" s="234">
        <f t="shared" si="64"/>
        <v>0</v>
      </c>
    </row>
    <row r="201" spans="1:86" s="69" customFormat="1" x14ac:dyDescent="0.3">
      <c r="A201" s="554"/>
      <c r="B201" s="478"/>
      <c r="C201" s="52"/>
      <c r="D201" s="565"/>
      <c r="E201" s="52"/>
      <c r="F201" s="507"/>
      <c r="G201" s="210">
        <f t="shared" si="65"/>
        <v>0</v>
      </c>
      <c r="H201" s="82">
        <f t="shared" si="46"/>
        <v>0</v>
      </c>
      <c r="I201" s="211"/>
      <c r="J201" s="441" t="s">
        <v>21</v>
      </c>
      <c r="K201" s="441" t="s">
        <v>21</v>
      </c>
      <c r="L201" s="441" t="s">
        <v>21</v>
      </c>
      <c r="M201" s="441" t="s">
        <v>21</v>
      </c>
      <c r="N201" s="568" t="s">
        <v>21</v>
      </c>
      <c r="O201" s="211"/>
      <c r="P201" s="212" t="str">
        <f>IF(B201="","",
IF(AND(V201="",W201="",B201&lt;&gt;""),"Employed",
IF(AND(V201&lt;&gt;"",W201="",B201&lt;&gt;""),"Terminated",
IF(AND(V201&lt;&gt;"",W201&lt;&gt;"",B201&lt;&gt;""),IF(W201&lt;Cover!$E$43,"Employed","Furloughed"),
IF(AND(V201="",W201&lt;&gt;"",B201&lt;&gt;""),IF(W201&lt;Cover!$E$43,"Employed","Rehired"))))))</f>
        <v/>
      </c>
      <c r="Q201" s="211"/>
      <c r="R201" s="536"/>
      <c r="S201" s="563"/>
      <c r="T201" s="536"/>
      <c r="U201" s="82">
        <f>IF(Cover!$E$47="Weekly",IF(T201&gt;0,T201,R201*S201),IF(T201&gt;0,T201,R201*S201)/2)</f>
        <v>0</v>
      </c>
      <c r="V201" s="564"/>
      <c r="W201" s="564"/>
      <c r="Y201" s="213" t="str">
        <f>IF($B201="","",IF('Actual Allocation Calc'!$AH$78="A",
IF($P201="Employed",$U201/7*BJ201,
IF(AND($P201="Terminated"),($U201/7*AP201),
IF(AND($P201="Furloughed"),($U201/7*AP201)+($U201/7*AZ201),
IF(AND($P201="Rehired"),($U201/7*AZ201),
IF(AND($P201="Terminated",AP201&gt;0),$U201,
IF($P201="Furloughed",IF(AP201&gt;0,$U201)+IF(AZ201&gt;0,$U201),
IF($P201="Rehired",IF(AZ201&gt;0,$U201)))))))),IF('Actual Allocation Calc'!$AH$78="C",'Actual Allocation Calc'!L201,'Actual Allocation Calc'!U201+IF($P201="Employed",$U201/7*BJ201,
IF(AND($P201="Terminated"),($U201/7*AP201),
IF(AND($P201="Furloughed"),($U201/7*AP201)+($U201/7*AZ201),
IF(AND($P201="Rehired"),($U201/7*AZ201),
IF(AND($P201="Terminated",AP201&gt;0),$U201,
IF($P201="Furloughed",IF(AP201&gt;0,$U201)+IF(AZ201&gt;0,$U201),
IF($P201="Rehired",IF(AZ201&gt;0,$U201))))))))*'Actual Allocation Calc'!$AH$99)))</f>
        <v/>
      </c>
      <c r="Z201" s="210" t="str">
        <f>IF($B201="","",IF('Actual Allocation Calc'!$AI$78="A",
IF($P201="Employed",$U201,
IF(AND($P201="Terminated"),($U201/7*AQ201),
IF(AND($P201="Furloughed"),($U201/7*AQ201)+($U201/7*BA201),
IF(AND($P201="Rehired"),($U201/7*BA201),
IF(AND($P201="Terminated",AQ201&gt;0),$U201,
IF($P201="Furloughed",IF(AQ201&gt;0,$U201)+IF(BA201&gt;0,$U201),
IF($P201="Rehired",IF(BA201&gt;0,$U201)))))))),IF('Actual Allocation Calc'!$AI$78="C",'Actual Allocation Calc'!M201,'Actual Allocation Calc'!V201+IF($P201="Employed",$U201,
IF(AND($P201="Terminated"),($U201/7*AQ201),
IF(AND($P201="Furloughed"),($U201/7*AQ201)+($U201/7*BA201),
IF(AND($P201="Rehired"),($U201/7*BA201),
IF(AND($P201="Terminated",AQ201&gt;0),$U201,
IF($P201="Furloughed",IF(AQ201&gt;0,$U201)+IF(BA201&gt;0,$U201),
IF($P201="Rehired",IF(BA201&gt;0,$U201))))))))*'Actual Allocation Calc'!$AI$99)))</f>
        <v/>
      </c>
      <c r="AA201" s="210" t="str">
        <f>IF($B201="","",IF('Actual Allocation Calc'!$AJ$78="A",
IF($P201="Employed",$U201,
IF(AND($P201="Terminated"),($U201/7*AR201),
IF(AND($P201="Furloughed"),($U201/7*AR201)+($U201/7*BB201),
IF(AND($P201="Rehired"),($U201/7*BB201),
IF(AND($P201="Terminated",AR201&gt;0),$U201,
IF($P201="Furloughed",IF(AR201&gt;0,$U201)+IF(BB201&gt;0,$U201),
IF($P201="Rehired",IF(BB201&gt;0,$U201)))))))),IF('Actual Allocation Calc'!$AJ$78="C",'Actual Allocation Calc'!N201,'Actual Allocation Calc'!W201+IF($P201="Employed",$U201,
IF(AND($P201="Terminated"),($U201/7*AR201),
IF(AND($P201="Furloughed"),($U201/7*AR201)+($U201/7*BB201),
IF(AND($P201="Rehired"),($U201/7*BB201),
IF(AND($P201="Terminated",AR201&gt;0),$U201,
IF($P201="Furloughed",IF(AR201&gt;0,$U201)+IF(BB201&gt;0,$U201),
IF($P201="Rehired",IF(BB201&gt;0,$U201))))))))*'Actual Allocation Calc'!$AJ$99)))</f>
        <v/>
      </c>
      <c r="AB201" s="210" t="str">
        <f>IF($B201="","",IF('Actual Allocation Calc'!$AK$78="A",
IF($P201="Employed",$U201,
IF(AND($P201="Terminated"),($U201/7*AS201),
IF(AND($P201="Furloughed"),($U201/7*AS201)+($U201/7*BC201),
IF(AND($P201="Rehired"),($U201/7*BC201),
IF(AND($P201="Terminated",AS201&gt;0),$U201,
IF($P201="Furloughed",IF(AS201&gt;0,$U201)+IF(BC201&gt;0,$U201),
IF($P201="Rehired",IF(BC201&gt;0,$U201)))))))),IF('Actual Allocation Calc'!$AK$78="C",'Actual Allocation Calc'!O201,'Actual Allocation Calc'!X201+IF($P201="Employed",$U201,
IF(AND($P201="Terminated"),($U201/7*AS201),
IF(AND($P201="Furloughed"),($U201/7*AS201)+($U201/7*BC201),
IF(AND($P201="Rehired"),($U201/7*BC201),
IF(AND($P201="Terminated",AS201&gt;0),$U201,
IF($P201="Furloughed",IF(AS201&gt;0,$U201)+IF(BC201&gt;0,$U201),
IF($P201="Rehired",IF(BC201&gt;0,$U201))))))))*'Actual Allocation Calc'!$AK$99)))</f>
        <v/>
      </c>
      <c r="AC201" s="210" t="str">
        <f>IF($B201="","",IF('Actual Allocation Calc'!$AL$78="A",
IF($P201="Employed",$U201,
IF(AND($P201="Terminated"),($U201/7*AT201),
IF(AND($P201="Furloughed"),($U201/7*AT201)+($U201/7*BD201),
IF(AND($P201="Rehired"),($U201/7*BD201),
IF(AND($P201="Terminated",AT201&gt;0),$U201,
IF($P201="Furloughed",IF(AT201&gt;0,$U201)+IF(BD201&gt;0,$U201),
IF($P201="Rehired",IF(BD201&gt;0,$U201)))))))),IF('Actual Allocation Calc'!$AL$78="C",'Actual Allocation Calc'!P201,'Actual Allocation Calc'!Y201+IF($P201="Employed",$U201,
IF(AND($P201="Terminated"),($U201/7*AT201),
IF(AND($P201="Furloughed"),($U201/7*AT201)+($U201/7*BD201),
IF(AND($P201="Rehired"),($U201/7*BD201),
IF(AND($P201="Terminated",AT201&gt;0),$U201,
IF($P201="Furloughed",IF(AT201&gt;0,$U201)+IF(BD201&gt;0,$U201),
IF($P201="Rehired",IF(BD201&gt;0,$U201))))))))*'Actual Allocation Calc'!$AL$99)))</f>
        <v/>
      </c>
      <c r="AD201" s="210" t="str">
        <f>IF($B201="","",IF('Actual Allocation Calc'!$AM$78="A",
IF($P201="Employed",$U201,
IF(AND($P201="Terminated"),($U201/7*AU201),
IF(AND($P201="Furloughed"),($U201/7*AU201)+($U201/7*BE201),
IF(AND($P201="Rehired"),($U201/7*BE201),
IF(AND($P201="Terminated",AU201&gt;0),$U201,
IF($P201="Furloughed",IF(AU201&gt;0,$U201)+IF(BE201&gt;0,$U201),
IF($P201="Rehired",IF(BE201&gt;0,$U201)))))))),IF('Actual Allocation Calc'!$AM$78="C",'Actual Allocation Calc'!Q201,'Actual Allocation Calc'!Z201+IF($P201="Employed",$U201,
IF(AND($P201="Terminated"),($U201/7*AU201),
IF(AND($P201="Furloughed"),($U201/7*AU201)+($U201/7*BE201),
IF(AND($P201="Rehired"),($U201/7*BE201),
IF(AND($P201="Terminated",AU201&gt;0),$U201,
IF($P201="Furloughed",IF(AU201&gt;0,$U201)+IF(BE201&gt;0,$U201),
IF($P201="Rehired",IF(BE201&gt;0,$U201))))))))*'Actual Allocation Calc'!$AM$99)))</f>
        <v/>
      </c>
      <c r="AE201" s="210" t="str">
        <f>IF($B201="","",IF('Actual Allocation Calc'!$AN$78="A",
IF($P201="Employed",$U201,
IF(AND($P201="Terminated"),($U201/7*AV201),
IF(AND($P201="Furloughed"),($U201/7*AV201)+($U201/7*BF201),
IF(AND($P201="Rehired"),($U201/7*BF201),
IF(AND($P201="Terminated",AV201&gt;0),$U201,
IF($P201="Furloughed",IF(AV201&gt;0,$U201)+IF(BF201&gt;0,$U201),
IF($P201="Rehired",IF(BF201&gt;0,$U201)))))))),IF('Actual Allocation Calc'!$AN$78="C",'Actual Allocation Calc'!R201,'Actual Allocation Calc'!AA201+IF($P201="Employed",$U201,
IF(AND($P201="Terminated"),($U201/7*AV201),
IF(AND($P201="Furloughed"),($U201/7*AV201)+($U201/7*BF201),
IF(AND($P201="Rehired"),($U201/7*BF201),
IF(AND($P201="Terminated",AV201&gt;0),$U201,
IF($P201="Furloughed",IF(AV201&gt;0,$U201)+IF(BF201&gt;0,$U201),
IF($P201="Rehired",IF(BF201&gt;0,$U201))))))))*'Actual Allocation Calc'!$AN$99)))</f>
        <v/>
      </c>
      <c r="AF201" s="210" t="str">
        <f>IF($B201="","",IF('Actual Allocation Calc'!$AO$78="A",
IF($P201="Employed",$U201,
IF(AND($P201="Terminated"),($U201/7*AW201),
IF(AND($P201="Furloughed"),($U201/7*AW201)+($U201/7*BG201),
IF(AND($P201="Rehired"),($U201/7*BG201),
IF(AND($P201="Terminated",AW201&gt;0),$U201,
IF($P201="Furloughed",IF(AW201&gt;0,$U201)+IF(BG201&gt;0,$U201),
IF($P201="Rehired",IF(BG201&gt;0,$U201)))))))),IF('Actual Allocation Calc'!$AO$78="C",'Actual Allocation Calc'!S201,'Actual Allocation Calc'!AB201+IF($P201="Employed",$U201,
IF(AND($P201="Terminated"),($U201/7*AW201),
IF(AND($P201="Furloughed"),($U201/7*AW201)+($U201/7*BG201),
IF(AND($P201="Rehired"),($U201/7*BG201),
IF(AND($P201="Terminated",AW201&gt;0),$U201,
IF($P201="Furloughed",IF(AW201&gt;0,$U201)+IF(BG201&gt;0,$U201),
IF($P201="Rehired",IF(BG201&gt;0,$U201))))))))*'Actual Allocation Calc'!$AO$99)))</f>
        <v/>
      </c>
      <c r="AG201" s="210" t="str">
        <f>IF($B201="","",IF('Actual Allocation Calc'!$AP$78="A",
IF($P201="Employed",$U201/7*BK201,
IF(AND($P201="Terminated"),($U201/7*AX201),
IF(AND($P201="Furloughed"),($U201/7*AX201)+($U201/7*BH201),
IF(AND($P201="Rehired"),($U201/7*BH201),
IF(AND($P201="Terminated",AX201&gt;0),$U201,
IF($P201="Furloughed",IF(AX201&gt;0,$U201)+IF(BH201&gt;0,$U201),
IF($P201="Rehired",IF(BH201&gt;0,$U201)))))))),IF('Actual Allocation Calc'!$AP$78="C",'Actual Allocation Calc'!T201,'Actual Allocation Calc'!AC201+IF($P201="Employed",$U201/7*BK201,
IF(AND($P201="Terminated"),($U201/7*AX201),
IF(AND($P201="Furloughed"),($U201/7*AX201)+($U201/7*BH201),
IF(AND($P201="Rehired"),($U201/7*BH201),
IF(AND($P201="Terminated",AX201&gt;0),$U201,
IF($P201="Furloughed",IF(AX201&gt;0,$U201)+IF(BH201&gt;0,$U201),
IF($P201="Rehired",IF(BH201&gt;0,$U201))))))))*'Actual Allocation Calc'!$AP$99)))</f>
        <v/>
      </c>
      <c r="AH201" s="536"/>
      <c r="AI201" s="82">
        <f t="shared" si="66"/>
        <v>0</v>
      </c>
      <c r="AJ201" s="210">
        <f t="shared" si="48"/>
        <v>0</v>
      </c>
      <c r="AK201" s="397" t="str">
        <f t="shared" si="49"/>
        <v/>
      </c>
      <c r="AM201" s="122"/>
      <c r="AO201" s="214" t="str">
        <f>IFERROR(IF($V201="","",VLOOKUP(V201,'Calendar Calcs'!$B$2:$E1168,4,FALSE)),0)</f>
        <v/>
      </c>
      <c r="AP201" s="69" t="str">
        <f>IF($AO201="","", IF($AO201&lt;AP$23,0,IF($AO201&gt;AP$23,COUNTIFS('Calendar Calcs'!$E$2:$E1168,AP$23),COUNTIFS('Calendar Calcs'!$E$2:$E1168,AP$23,'Calendar Calcs'!$D$2:$D1168,"&lt;="&amp;WEEKDAY($V201)))))</f>
        <v/>
      </c>
      <c r="AQ201" s="69" t="str">
        <f>IF($AO201="","", IF($AO201&lt;AQ$23,0,IF($AO201&gt;AQ$23,COUNTIFS('Calendar Calcs'!$E$2:$E1168,AQ$23),COUNTIFS('Calendar Calcs'!$E$2:$E1168,AQ$23,'Calendar Calcs'!$D$2:$D1168,"&lt;="&amp;WEEKDAY($V201)))))</f>
        <v/>
      </c>
      <c r="AR201" s="69" t="str">
        <f>IF($AO201="","", IF($AO201&lt;AR$23,0,IF($AO201&gt;AR$23,COUNTIFS('Calendar Calcs'!$E$2:$E1168,AR$23),COUNTIFS('Calendar Calcs'!$E$2:$E1168,AR$23,'Calendar Calcs'!$D$2:$D1168,"&lt;="&amp;WEEKDAY($V201)))))</f>
        <v/>
      </c>
      <c r="AS201" s="69" t="str">
        <f>IF($AO201="","", IF($AO201&lt;AS$23,0,IF($AO201&gt;AS$23,COUNTIFS('Calendar Calcs'!$E$2:$E1168,AS$23),COUNTIFS('Calendar Calcs'!$E$2:$E1168,AS$23,'Calendar Calcs'!$D$2:$D1168,"&lt;="&amp;WEEKDAY($V201)))))</f>
        <v/>
      </c>
      <c r="AT201" s="69" t="str">
        <f>IF($AO201="","", IF($AO201&lt;AT$23,0,IF($AO201&gt;AT$23,COUNTIFS('Calendar Calcs'!$E$2:$E1168,AT$23),COUNTIFS('Calendar Calcs'!$E$2:$E1168,AT$23,'Calendar Calcs'!$D$2:$D1168,"&lt;="&amp;WEEKDAY($V201)))))</f>
        <v/>
      </c>
      <c r="AU201" s="69" t="str">
        <f>IF($AO201="","", IF($AO201&lt;AU$23,0,IF($AO201&gt;AU$23,COUNTIFS('Calendar Calcs'!$E$2:$E1168,AU$23),COUNTIFS('Calendar Calcs'!$E$2:$E1168,AU$23,'Calendar Calcs'!$D$2:$D1168,"&lt;="&amp;WEEKDAY($V201)))))</f>
        <v/>
      </c>
      <c r="AV201" s="69" t="str">
        <f>IF($AO201="","", IF($AO201&lt;AV$23,0,IF($AO201&gt;AV$23,COUNTIFS('Calendar Calcs'!$E$2:$E1168,AV$23),COUNTIFS('Calendar Calcs'!$E$2:$E1168,AV$23,'Calendar Calcs'!$D$2:$D1168,"&lt;="&amp;WEEKDAY($V201)))))</f>
        <v/>
      </c>
      <c r="AW201" s="69" t="str">
        <f>IF($AO201="","", IF($AO201&lt;AW$23,0,IF($AO201&gt;AW$23,COUNTIFS('Calendar Calcs'!$E$2:$E1168,AW$23),COUNTIFS('Calendar Calcs'!$E$2:$E1168,AW$23,'Calendar Calcs'!$D$2:$D1168,"&lt;="&amp;WEEKDAY($V201)))))</f>
        <v/>
      </c>
      <c r="AX201" s="69" t="str">
        <f>IF($AO201="","", IF($AO201&lt;AX$23,0,IF($AO201&gt;AX$23,COUNTIFS('Calendar Calcs'!$E$2:$E1168,AX$23),COUNTIFS('Calendar Calcs'!$E$2:$E1168,AX$23,'Calendar Calcs'!$D$2:$D1168,"&lt;="&amp;WEEKDAY($V201)))))</f>
        <v/>
      </c>
      <c r="AY201" s="69" t="str">
        <f>IF($W201="","",VLOOKUP($W201,'Calendar Calcs'!$B$2:$E1168,4,FALSE))</f>
        <v/>
      </c>
      <c r="AZ201" s="69" t="str">
        <f>IF($AY201="","",IF($AY201&gt;AZ$23,0,IF($AY201&lt;AZ$23,COUNTIFS('Calendar Calcs'!$E$2:$E1168,AZ$23),COUNTIFS('Calendar Calcs'!$E$2:$E1168,AZ$23,'Calendar Calcs'!$D$2:$D1168,"&gt;="&amp;WEEKDAY($W201)))))</f>
        <v/>
      </c>
      <c r="BA201" s="69" t="str">
        <f>IF($AY201="","",IF($AY201&gt;BA$23,0,IF($AY201&lt;BA$23,COUNTIFS('Calendar Calcs'!$E$2:$E1168,BA$23),COUNTIFS('Calendar Calcs'!$E$2:$E1168,BA$23,'Calendar Calcs'!$D$2:$D1168,"&gt;="&amp;WEEKDAY($W201)))))</f>
        <v/>
      </c>
      <c r="BB201" s="69" t="str">
        <f>IF($AY201="","",IF($AY201&gt;BB$23,0,IF($AY201&lt;BB$23,COUNTIFS('Calendar Calcs'!$E$2:$E1168,BB$23),COUNTIFS('Calendar Calcs'!$E$2:$E1168,BB$23,'Calendar Calcs'!$D$2:$D1168,"&gt;="&amp;WEEKDAY($W201)))))</f>
        <v/>
      </c>
      <c r="BC201" s="69" t="str">
        <f>IF($AY201="","",IF($AY201&gt;BC$23,0,IF($AY201&lt;BC$23,COUNTIFS('Calendar Calcs'!$E$2:$E1168,BC$23),COUNTIFS('Calendar Calcs'!$E$2:$E1168,BC$23,'Calendar Calcs'!$D$2:$D1168,"&gt;="&amp;WEEKDAY($W201)))))</f>
        <v/>
      </c>
      <c r="BD201" s="69" t="str">
        <f>IF($AY201="","",IF($AY201&gt;BD$23,0,IF($AY201&lt;BD$23,COUNTIFS('Calendar Calcs'!$E$2:$E1168,BD$23),COUNTIFS('Calendar Calcs'!$E$2:$E1168,BD$23,'Calendar Calcs'!$D$2:$D1168,"&gt;="&amp;WEEKDAY($W201)))))</f>
        <v/>
      </c>
      <c r="BE201" s="69" t="str">
        <f>IF($AY201="","",IF($AY201&gt;BE$23,0,IF($AY201&lt;BE$23,COUNTIFS('Calendar Calcs'!$E$2:$E1168,BE$23),COUNTIFS('Calendar Calcs'!$E$2:$E1168,BE$23,'Calendar Calcs'!$D$2:$D1168,"&gt;="&amp;WEEKDAY($W201)))))</f>
        <v/>
      </c>
      <c r="BF201" s="69" t="str">
        <f>IF($AY201="","",IF($AY201&gt;BF$23,0,IF($AY201&lt;BF$23,COUNTIFS('Calendar Calcs'!$E$2:$E1168,BF$23),COUNTIFS('Calendar Calcs'!$E$2:$E1168,BF$23,'Calendar Calcs'!$D$2:$D1168,"&gt;="&amp;WEEKDAY($W201)))))</f>
        <v/>
      </c>
      <c r="BG201" s="69" t="str">
        <f>IF($AY201="","",IF($AY201&gt;BG$23,0,IF($AY201&lt;BG$23,COUNTIFS('Calendar Calcs'!$E$2:$E1168,BG$23),COUNTIFS('Calendar Calcs'!$E$2:$E1168,BG$23,'Calendar Calcs'!$D$2:$D1168,"&gt;="&amp;WEEKDAY($W201)))))</f>
        <v/>
      </c>
      <c r="BH201" s="69">
        <f t="shared" si="50"/>
        <v>6</v>
      </c>
      <c r="BI201" s="69">
        <f>IF(Cover!$E$43="","",VLOOKUP(Cover!$E$43,'Calendar Calcs'!$B$2:$E1168,4,FALSE))</f>
        <v>1</v>
      </c>
      <c r="BJ201" s="69">
        <f>IF($BI201="","", IF($BI201&lt;BJ$23,0,IF($BI201&gt;=BJ$23,COUNTIFS('Calendar Calcs'!$E$2:$E1168,BJ$23),COUNTIFS('Calendar Calcs'!$E$2:$E1168,BJ$23,'Calendar Calcs'!$D$2:$D1168,"&lt;="&amp;WEEKDAY($V201)))))</f>
        <v>1</v>
      </c>
      <c r="BK201" s="69">
        <f t="shared" si="47"/>
        <v>6</v>
      </c>
      <c r="BN201" s="69" t="str">
        <f>IF(T201&gt;0,"FTE",IF(Cover!$E$47="Weekly",IF(S201&gt;29.75,"FTE","PTE"),IF(S201&gt;59.75,"FTE","PTE")))</f>
        <v>PTE</v>
      </c>
      <c r="BO201" s="69">
        <f>IF(BN201="FTE",30,IF(Cover!$E$47="Weekly",'STEP 2 EE Data'!S201,'STEP 2 EE Data'!S201/2))</f>
        <v>0</v>
      </c>
      <c r="BP201" s="209">
        <f t="shared" si="51"/>
        <v>0</v>
      </c>
      <c r="BQ201" s="209">
        <f t="shared" si="52"/>
        <v>0</v>
      </c>
      <c r="BR201" s="209">
        <f t="shared" si="53"/>
        <v>0</v>
      </c>
      <c r="BS201" s="209">
        <f t="shared" si="54"/>
        <v>0</v>
      </c>
      <c r="BT201" s="209">
        <f t="shared" si="55"/>
        <v>0</v>
      </c>
      <c r="BU201" s="209">
        <f t="shared" si="56"/>
        <v>0</v>
      </c>
      <c r="BV201" s="209">
        <f t="shared" si="57"/>
        <v>0</v>
      </c>
      <c r="BW201" s="209">
        <f t="shared" si="58"/>
        <v>0</v>
      </c>
      <c r="BX201" s="209">
        <f t="shared" si="59"/>
        <v>0</v>
      </c>
      <c r="CC201" s="210" t="str">
        <f>IF(B201="","",IF(C201="",IF(Cover!$E$47="Weekly",'STEP 3 EE Comp'!BI206*8,'STEP 3 EE Comp'!BI206*4),IF(Cover!$E$47="Weekly",'STEP 3 EE Comp'!BI206,'STEP 3 EE Comp'!BI206)))</f>
        <v/>
      </c>
      <c r="CD201" s="82" t="str">
        <f t="shared" si="60"/>
        <v/>
      </c>
      <c r="CE201" s="417">
        <f t="shared" si="61"/>
        <v>1</v>
      </c>
      <c r="CF201" s="82" t="str">
        <f t="shared" si="62"/>
        <v>Good</v>
      </c>
      <c r="CG201" s="82">
        <f t="shared" si="63"/>
        <v>0</v>
      </c>
      <c r="CH201" s="234">
        <f t="shared" si="64"/>
        <v>0</v>
      </c>
    </row>
    <row r="202" spans="1:86" s="69" customFormat="1" x14ac:dyDescent="0.3">
      <c r="A202" s="530"/>
      <c r="B202" s="477"/>
      <c r="C202" s="52"/>
      <c r="D202" s="565"/>
      <c r="E202" s="52"/>
      <c r="F202" s="507"/>
      <c r="G202" s="210">
        <f t="shared" si="65"/>
        <v>0</v>
      </c>
      <c r="H202" s="82">
        <f t="shared" si="46"/>
        <v>0</v>
      </c>
      <c r="I202" s="211"/>
      <c r="J202" s="441" t="s">
        <v>21</v>
      </c>
      <c r="K202" s="441" t="s">
        <v>21</v>
      </c>
      <c r="L202" s="441" t="s">
        <v>21</v>
      </c>
      <c r="M202" s="441" t="s">
        <v>21</v>
      </c>
      <c r="N202" s="568" t="s">
        <v>21</v>
      </c>
      <c r="O202" s="211"/>
      <c r="P202" s="212" t="str">
        <f>IF(B202="","",
IF(AND(V202="",W202="",B202&lt;&gt;""),"Employed",
IF(AND(V202&lt;&gt;"",W202="",B202&lt;&gt;""),"Terminated",
IF(AND(V202&lt;&gt;"",W202&lt;&gt;"",B202&lt;&gt;""),IF(W202&lt;Cover!$E$43,"Employed","Furloughed"),
IF(AND(V202="",W202&lt;&gt;"",B202&lt;&gt;""),IF(W202&lt;Cover!$E$43,"Employed","Rehired"))))))</f>
        <v/>
      </c>
      <c r="Q202" s="211"/>
      <c r="R202" s="536"/>
      <c r="S202" s="563"/>
      <c r="T202" s="536"/>
      <c r="U202" s="82">
        <f>IF(Cover!$E$47="Weekly",IF(T202&gt;0,T202,R202*S202),IF(T202&gt;0,T202,R202*S202)/2)</f>
        <v>0</v>
      </c>
      <c r="V202" s="564"/>
      <c r="W202" s="564"/>
      <c r="Y202" s="213" t="str">
        <f>IF($B202="","",IF('Actual Allocation Calc'!$AH$78="A",
IF($P202="Employed",$U202/7*BJ202,
IF(AND($P202="Terminated"),($U202/7*AP202),
IF(AND($P202="Furloughed"),($U202/7*AP202)+($U202/7*AZ202),
IF(AND($P202="Rehired"),($U202/7*AZ202),
IF(AND($P202="Terminated",AP202&gt;0),$U202,
IF($P202="Furloughed",IF(AP202&gt;0,$U202)+IF(AZ202&gt;0,$U202),
IF($P202="Rehired",IF(AZ202&gt;0,$U202)))))))),IF('Actual Allocation Calc'!$AH$78="C",'Actual Allocation Calc'!L202,'Actual Allocation Calc'!U202+IF($P202="Employed",$U202/7*BJ202,
IF(AND($P202="Terminated"),($U202/7*AP202),
IF(AND($P202="Furloughed"),($U202/7*AP202)+($U202/7*AZ202),
IF(AND($P202="Rehired"),($U202/7*AZ202),
IF(AND($P202="Terminated",AP202&gt;0),$U202,
IF($P202="Furloughed",IF(AP202&gt;0,$U202)+IF(AZ202&gt;0,$U202),
IF($P202="Rehired",IF(AZ202&gt;0,$U202))))))))*'Actual Allocation Calc'!$AH$99)))</f>
        <v/>
      </c>
      <c r="Z202" s="210" t="str">
        <f>IF($B202="","",IF('Actual Allocation Calc'!$AI$78="A",
IF($P202="Employed",$U202,
IF(AND($P202="Terminated"),($U202/7*AQ202),
IF(AND($P202="Furloughed"),($U202/7*AQ202)+($U202/7*BA202),
IF(AND($P202="Rehired"),($U202/7*BA202),
IF(AND($P202="Terminated",AQ202&gt;0),$U202,
IF($P202="Furloughed",IF(AQ202&gt;0,$U202)+IF(BA202&gt;0,$U202),
IF($P202="Rehired",IF(BA202&gt;0,$U202)))))))),IF('Actual Allocation Calc'!$AI$78="C",'Actual Allocation Calc'!M202,'Actual Allocation Calc'!V202+IF($P202="Employed",$U202,
IF(AND($P202="Terminated"),($U202/7*AQ202),
IF(AND($P202="Furloughed"),($U202/7*AQ202)+($U202/7*BA202),
IF(AND($P202="Rehired"),($U202/7*BA202),
IF(AND($P202="Terminated",AQ202&gt;0),$U202,
IF($P202="Furloughed",IF(AQ202&gt;0,$U202)+IF(BA202&gt;0,$U202),
IF($P202="Rehired",IF(BA202&gt;0,$U202))))))))*'Actual Allocation Calc'!$AI$99)))</f>
        <v/>
      </c>
      <c r="AA202" s="210" t="str">
        <f>IF($B202="","",IF('Actual Allocation Calc'!$AJ$78="A",
IF($P202="Employed",$U202,
IF(AND($P202="Terminated"),($U202/7*AR202),
IF(AND($P202="Furloughed"),($U202/7*AR202)+($U202/7*BB202),
IF(AND($P202="Rehired"),($U202/7*BB202),
IF(AND($P202="Terminated",AR202&gt;0),$U202,
IF($P202="Furloughed",IF(AR202&gt;0,$U202)+IF(BB202&gt;0,$U202),
IF($P202="Rehired",IF(BB202&gt;0,$U202)))))))),IF('Actual Allocation Calc'!$AJ$78="C",'Actual Allocation Calc'!N202,'Actual Allocation Calc'!W202+IF($P202="Employed",$U202,
IF(AND($P202="Terminated"),($U202/7*AR202),
IF(AND($P202="Furloughed"),($U202/7*AR202)+($U202/7*BB202),
IF(AND($P202="Rehired"),($U202/7*BB202),
IF(AND($P202="Terminated",AR202&gt;0),$U202,
IF($P202="Furloughed",IF(AR202&gt;0,$U202)+IF(BB202&gt;0,$U202),
IF($P202="Rehired",IF(BB202&gt;0,$U202))))))))*'Actual Allocation Calc'!$AJ$99)))</f>
        <v/>
      </c>
      <c r="AB202" s="210" t="str">
        <f>IF($B202="","",IF('Actual Allocation Calc'!$AK$78="A",
IF($P202="Employed",$U202,
IF(AND($P202="Terminated"),($U202/7*AS202),
IF(AND($P202="Furloughed"),($U202/7*AS202)+($U202/7*BC202),
IF(AND($P202="Rehired"),($U202/7*BC202),
IF(AND($P202="Terminated",AS202&gt;0),$U202,
IF($P202="Furloughed",IF(AS202&gt;0,$U202)+IF(BC202&gt;0,$U202),
IF($P202="Rehired",IF(BC202&gt;0,$U202)))))))),IF('Actual Allocation Calc'!$AK$78="C",'Actual Allocation Calc'!O202,'Actual Allocation Calc'!X202+IF($P202="Employed",$U202,
IF(AND($P202="Terminated"),($U202/7*AS202),
IF(AND($P202="Furloughed"),($U202/7*AS202)+($U202/7*BC202),
IF(AND($P202="Rehired"),($U202/7*BC202),
IF(AND($P202="Terminated",AS202&gt;0),$U202,
IF($P202="Furloughed",IF(AS202&gt;0,$U202)+IF(BC202&gt;0,$U202),
IF($P202="Rehired",IF(BC202&gt;0,$U202))))))))*'Actual Allocation Calc'!$AK$99)))</f>
        <v/>
      </c>
      <c r="AC202" s="210" t="str">
        <f>IF($B202="","",IF('Actual Allocation Calc'!$AL$78="A",
IF($P202="Employed",$U202,
IF(AND($P202="Terminated"),($U202/7*AT202),
IF(AND($P202="Furloughed"),($U202/7*AT202)+($U202/7*BD202),
IF(AND($P202="Rehired"),($U202/7*BD202),
IF(AND($P202="Terminated",AT202&gt;0),$U202,
IF($P202="Furloughed",IF(AT202&gt;0,$U202)+IF(BD202&gt;0,$U202),
IF($P202="Rehired",IF(BD202&gt;0,$U202)))))))),IF('Actual Allocation Calc'!$AL$78="C",'Actual Allocation Calc'!P202,'Actual Allocation Calc'!Y202+IF($P202="Employed",$U202,
IF(AND($P202="Terminated"),($U202/7*AT202),
IF(AND($P202="Furloughed"),($U202/7*AT202)+($U202/7*BD202),
IF(AND($P202="Rehired"),($U202/7*BD202),
IF(AND($P202="Terminated",AT202&gt;0),$U202,
IF($P202="Furloughed",IF(AT202&gt;0,$U202)+IF(BD202&gt;0,$U202),
IF($P202="Rehired",IF(BD202&gt;0,$U202))))))))*'Actual Allocation Calc'!$AL$99)))</f>
        <v/>
      </c>
      <c r="AD202" s="210" t="str">
        <f>IF($B202="","",IF('Actual Allocation Calc'!$AM$78="A",
IF($P202="Employed",$U202,
IF(AND($P202="Terminated"),($U202/7*AU202),
IF(AND($P202="Furloughed"),($U202/7*AU202)+($U202/7*BE202),
IF(AND($P202="Rehired"),($U202/7*BE202),
IF(AND($P202="Terminated",AU202&gt;0),$U202,
IF($P202="Furloughed",IF(AU202&gt;0,$U202)+IF(BE202&gt;0,$U202),
IF($P202="Rehired",IF(BE202&gt;0,$U202)))))))),IF('Actual Allocation Calc'!$AM$78="C",'Actual Allocation Calc'!Q202,'Actual Allocation Calc'!Z202+IF($P202="Employed",$U202,
IF(AND($P202="Terminated"),($U202/7*AU202),
IF(AND($P202="Furloughed"),($U202/7*AU202)+($U202/7*BE202),
IF(AND($P202="Rehired"),($U202/7*BE202),
IF(AND($P202="Terminated",AU202&gt;0),$U202,
IF($P202="Furloughed",IF(AU202&gt;0,$U202)+IF(BE202&gt;0,$U202),
IF($P202="Rehired",IF(BE202&gt;0,$U202))))))))*'Actual Allocation Calc'!$AM$99)))</f>
        <v/>
      </c>
      <c r="AE202" s="210" t="str">
        <f>IF($B202="","",IF('Actual Allocation Calc'!$AN$78="A",
IF($P202="Employed",$U202,
IF(AND($P202="Terminated"),($U202/7*AV202),
IF(AND($P202="Furloughed"),($U202/7*AV202)+($U202/7*BF202),
IF(AND($P202="Rehired"),($U202/7*BF202),
IF(AND($P202="Terminated",AV202&gt;0),$U202,
IF($P202="Furloughed",IF(AV202&gt;0,$U202)+IF(BF202&gt;0,$U202),
IF($P202="Rehired",IF(BF202&gt;0,$U202)))))))),IF('Actual Allocation Calc'!$AN$78="C",'Actual Allocation Calc'!R202,'Actual Allocation Calc'!AA202+IF($P202="Employed",$U202,
IF(AND($P202="Terminated"),($U202/7*AV202),
IF(AND($P202="Furloughed"),($U202/7*AV202)+($U202/7*BF202),
IF(AND($P202="Rehired"),($U202/7*BF202),
IF(AND($P202="Terminated",AV202&gt;0),$U202,
IF($P202="Furloughed",IF(AV202&gt;0,$U202)+IF(BF202&gt;0,$U202),
IF($P202="Rehired",IF(BF202&gt;0,$U202))))))))*'Actual Allocation Calc'!$AN$99)))</f>
        <v/>
      </c>
      <c r="AF202" s="210" t="str">
        <f>IF($B202="","",IF('Actual Allocation Calc'!$AO$78="A",
IF($P202="Employed",$U202,
IF(AND($P202="Terminated"),($U202/7*AW202),
IF(AND($P202="Furloughed"),($U202/7*AW202)+($U202/7*BG202),
IF(AND($P202="Rehired"),($U202/7*BG202),
IF(AND($P202="Terminated",AW202&gt;0),$U202,
IF($P202="Furloughed",IF(AW202&gt;0,$U202)+IF(BG202&gt;0,$U202),
IF($P202="Rehired",IF(BG202&gt;0,$U202)))))))),IF('Actual Allocation Calc'!$AO$78="C",'Actual Allocation Calc'!S202,'Actual Allocation Calc'!AB202+IF($P202="Employed",$U202,
IF(AND($P202="Terminated"),($U202/7*AW202),
IF(AND($P202="Furloughed"),($U202/7*AW202)+($U202/7*BG202),
IF(AND($P202="Rehired"),($U202/7*BG202),
IF(AND($P202="Terminated",AW202&gt;0),$U202,
IF($P202="Furloughed",IF(AW202&gt;0,$U202)+IF(BG202&gt;0,$U202),
IF($P202="Rehired",IF(BG202&gt;0,$U202))))))))*'Actual Allocation Calc'!$AO$99)))</f>
        <v/>
      </c>
      <c r="AG202" s="210" t="str">
        <f>IF($B202="","",IF('Actual Allocation Calc'!$AP$78="A",
IF($P202="Employed",$U202/7*BK202,
IF(AND($P202="Terminated"),($U202/7*AX202),
IF(AND($P202="Furloughed"),($U202/7*AX202)+($U202/7*BH202),
IF(AND($P202="Rehired"),($U202/7*BH202),
IF(AND($P202="Terminated",AX202&gt;0),$U202,
IF($P202="Furloughed",IF(AX202&gt;0,$U202)+IF(BH202&gt;0,$U202),
IF($P202="Rehired",IF(BH202&gt;0,$U202)))))))),IF('Actual Allocation Calc'!$AP$78="C",'Actual Allocation Calc'!T202,'Actual Allocation Calc'!AC202+IF($P202="Employed",$U202/7*BK202,
IF(AND($P202="Terminated"),($U202/7*AX202),
IF(AND($P202="Furloughed"),($U202/7*AX202)+($U202/7*BH202),
IF(AND($P202="Rehired"),($U202/7*BH202),
IF(AND($P202="Terminated",AX202&gt;0),$U202,
IF($P202="Furloughed",IF(AX202&gt;0,$U202)+IF(BH202&gt;0,$U202),
IF($P202="Rehired",IF(BH202&gt;0,$U202))))))))*'Actual Allocation Calc'!$AP$99)))</f>
        <v/>
      </c>
      <c r="AH202" s="536"/>
      <c r="AI202" s="82">
        <f t="shared" si="66"/>
        <v>0</v>
      </c>
      <c r="AJ202" s="210">
        <f t="shared" si="48"/>
        <v>0</v>
      </c>
      <c r="AK202" s="397" t="str">
        <f t="shared" si="49"/>
        <v/>
      </c>
      <c r="AM202" s="122"/>
      <c r="AO202" s="214" t="str">
        <f>IFERROR(IF($V202="","",VLOOKUP(V202,'Calendar Calcs'!$B$2:$E1169,4,FALSE)),0)</f>
        <v/>
      </c>
      <c r="AP202" s="69" t="str">
        <f>IF($AO202="","", IF($AO202&lt;AP$23,0,IF($AO202&gt;AP$23,COUNTIFS('Calendar Calcs'!$E$2:$E1169,AP$23),COUNTIFS('Calendar Calcs'!$E$2:$E1169,AP$23,'Calendar Calcs'!$D$2:$D1169,"&lt;="&amp;WEEKDAY($V202)))))</f>
        <v/>
      </c>
      <c r="AQ202" s="69" t="str">
        <f>IF($AO202="","", IF($AO202&lt;AQ$23,0,IF($AO202&gt;AQ$23,COUNTIFS('Calendar Calcs'!$E$2:$E1169,AQ$23),COUNTIFS('Calendar Calcs'!$E$2:$E1169,AQ$23,'Calendar Calcs'!$D$2:$D1169,"&lt;="&amp;WEEKDAY($V202)))))</f>
        <v/>
      </c>
      <c r="AR202" s="69" t="str">
        <f>IF($AO202="","", IF($AO202&lt;AR$23,0,IF($AO202&gt;AR$23,COUNTIFS('Calendar Calcs'!$E$2:$E1169,AR$23),COUNTIFS('Calendar Calcs'!$E$2:$E1169,AR$23,'Calendar Calcs'!$D$2:$D1169,"&lt;="&amp;WEEKDAY($V202)))))</f>
        <v/>
      </c>
      <c r="AS202" s="69" t="str">
        <f>IF($AO202="","", IF($AO202&lt;AS$23,0,IF($AO202&gt;AS$23,COUNTIFS('Calendar Calcs'!$E$2:$E1169,AS$23),COUNTIFS('Calendar Calcs'!$E$2:$E1169,AS$23,'Calendar Calcs'!$D$2:$D1169,"&lt;="&amp;WEEKDAY($V202)))))</f>
        <v/>
      </c>
      <c r="AT202" s="69" t="str">
        <f>IF($AO202="","", IF($AO202&lt;AT$23,0,IF($AO202&gt;AT$23,COUNTIFS('Calendar Calcs'!$E$2:$E1169,AT$23),COUNTIFS('Calendar Calcs'!$E$2:$E1169,AT$23,'Calendar Calcs'!$D$2:$D1169,"&lt;="&amp;WEEKDAY($V202)))))</f>
        <v/>
      </c>
      <c r="AU202" s="69" t="str">
        <f>IF($AO202="","", IF($AO202&lt;AU$23,0,IF($AO202&gt;AU$23,COUNTIFS('Calendar Calcs'!$E$2:$E1169,AU$23),COUNTIFS('Calendar Calcs'!$E$2:$E1169,AU$23,'Calendar Calcs'!$D$2:$D1169,"&lt;="&amp;WEEKDAY($V202)))))</f>
        <v/>
      </c>
      <c r="AV202" s="69" t="str">
        <f>IF($AO202="","", IF($AO202&lt;AV$23,0,IF($AO202&gt;AV$23,COUNTIFS('Calendar Calcs'!$E$2:$E1169,AV$23),COUNTIFS('Calendar Calcs'!$E$2:$E1169,AV$23,'Calendar Calcs'!$D$2:$D1169,"&lt;="&amp;WEEKDAY($V202)))))</f>
        <v/>
      </c>
      <c r="AW202" s="69" t="str">
        <f>IF($AO202="","", IF($AO202&lt;AW$23,0,IF($AO202&gt;AW$23,COUNTIFS('Calendar Calcs'!$E$2:$E1169,AW$23),COUNTIFS('Calendar Calcs'!$E$2:$E1169,AW$23,'Calendar Calcs'!$D$2:$D1169,"&lt;="&amp;WEEKDAY($V202)))))</f>
        <v/>
      </c>
      <c r="AX202" s="69" t="str">
        <f>IF($AO202="","", IF($AO202&lt;AX$23,0,IF($AO202&gt;AX$23,COUNTIFS('Calendar Calcs'!$E$2:$E1169,AX$23),COUNTIFS('Calendar Calcs'!$E$2:$E1169,AX$23,'Calendar Calcs'!$D$2:$D1169,"&lt;="&amp;WEEKDAY($V202)))))</f>
        <v/>
      </c>
      <c r="AY202" s="69" t="str">
        <f>IF($W202="","",VLOOKUP($W202,'Calendar Calcs'!$B$2:$E1169,4,FALSE))</f>
        <v/>
      </c>
      <c r="AZ202" s="69" t="str">
        <f>IF($AY202="","",IF($AY202&gt;AZ$23,0,IF($AY202&lt;AZ$23,COUNTIFS('Calendar Calcs'!$E$2:$E1169,AZ$23),COUNTIFS('Calendar Calcs'!$E$2:$E1169,AZ$23,'Calendar Calcs'!$D$2:$D1169,"&gt;="&amp;WEEKDAY($W202)))))</f>
        <v/>
      </c>
      <c r="BA202" s="69" t="str">
        <f>IF($AY202="","",IF($AY202&gt;BA$23,0,IF($AY202&lt;BA$23,COUNTIFS('Calendar Calcs'!$E$2:$E1169,BA$23),COUNTIFS('Calendar Calcs'!$E$2:$E1169,BA$23,'Calendar Calcs'!$D$2:$D1169,"&gt;="&amp;WEEKDAY($W202)))))</f>
        <v/>
      </c>
      <c r="BB202" s="69" t="str">
        <f>IF($AY202="","",IF($AY202&gt;BB$23,0,IF($AY202&lt;BB$23,COUNTIFS('Calendar Calcs'!$E$2:$E1169,BB$23),COUNTIFS('Calendar Calcs'!$E$2:$E1169,BB$23,'Calendar Calcs'!$D$2:$D1169,"&gt;="&amp;WEEKDAY($W202)))))</f>
        <v/>
      </c>
      <c r="BC202" s="69" t="str">
        <f>IF($AY202="","",IF($AY202&gt;BC$23,0,IF($AY202&lt;BC$23,COUNTIFS('Calendar Calcs'!$E$2:$E1169,BC$23),COUNTIFS('Calendar Calcs'!$E$2:$E1169,BC$23,'Calendar Calcs'!$D$2:$D1169,"&gt;="&amp;WEEKDAY($W202)))))</f>
        <v/>
      </c>
      <c r="BD202" s="69" t="str">
        <f>IF($AY202="","",IF($AY202&gt;BD$23,0,IF($AY202&lt;BD$23,COUNTIFS('Calendar Calcs'!$E$2:$E1169,BD$23),COUNTIFS('Calendar Calcs'!$E$2:$E1169,BD$23,'Calendar Calcs'!$D$2:$D1169,"&gt;="&amp;WEEKDAY($W202)))))</f>
        <v/>
      </c>
      <c r="BE202" s="69" t="str">
        <f>IF($AY202="","",IF($AY202&gt;BE$23,0,IF($AY202&lt;BE$23,COUNTIFS('Calendar Calcs'!$E$2:$E1169,BE$23),COUNTIFS('Calendar Calcs'!$E$2:$E1169,BE$23,'Calendar Calcs'!$D$2:$D1169,"&gt;="&amp;WEEKDAY($W202)))))</f>
        <v/>
      </c>
      <c r="BF202" s="69" t="str">
        <f>IF($AY202="","",IF($AY202&gt;BF$23,0,IF($AY202&lt;BF$23,COUNTIFS('Calendar Calcs'!$E$2:$E1169,BF$23),COUNTIFS('Calendar Calcs'!$E$2:$E1169,BF$23,'Calendar Calcs'!$D$2:$D1169,"&gt;="&amp;WEEKDAY($W202)))))</f>
        <v/>
      </c>
      <c r="BG202" s="69" t="str">
        <f>IF($AY202="","",IF($AY202&gt;BG$23,0,IF($AY202&lt;BG$23,COUNTIFS('Calendar Calcs'!$E$2:$E1169,BG$23),COUNTIFS('Calendar Calcs'!$E$2:$E1169,BG$23,'Calendar Calcs'!$D$2:$D1169,"&gt;="&amp;WEEKDAY($W202)))))</f>
        <v/>
      </c>
      <c r="BH202" s="69">
        <f t="shared" si="50"/>
        <v>6</v>
      </c>
      <c r="BI202" s="69">
        <f>IF(Cover!$E$43="","",VLOOKUP(Cover!$E$43,'Calendar Calcs'!$B$2:$E1169,4,FALSE))</f>
        <v>1</v>
      </c>
      <c r="BJ202" s="69">
        <f>IF($BI202="","", IF($BI202&lt;BJ$23,0,IF($BI202&gt;=BJ$23,COUNTIFS('Calendar Calcs'!$E$2:$E1169,BJ$23),COUNTIFS('Calendar Calcs'!$E$2:$E1169,BJ$23,'Calendar Calcs'!$D$2:$D1169,"&lt;="&amp;WEEKDAY($V202)))))</f>
        <v>1</v>
      </c>
      <c r="BK202" s="69">
        <f t="shared" si="47"/>
        <v>6</v>
      </c>
      <c r="BN202" s="69" t="str">
        <f>IF(T202&gt;0,"FTE",IF(Cover!$E$47="Weekly",IF(S202&gt;29.75,"FTE","PTE"),IF(S202&gt;59.75,"FTE","PTE")))</f>
        <v>PTE</v>
      </c>
      <c r="BO202" s="69">
        <f>IF(BN202="FTE",30,IF(Cover!$E$47="Weekly",'STEP 2 EE Data'!S202,'STEP 2 EE Data'!S202/2))</f>
        <v>0</v>
      </c>
      <c r="BP202" s="209">
        <f t="shared" si="51"/>
        <v>0</v>
      </c>
      <c r="BQ202" s="209">
        <f t="shared" si="52"/>
        <v>0</v>
      </c>
      <c r="BR202" s="209">
        <f t="shared" si="53"/>
        <v>0</v>
      </c>
      <c r="BS202" s="209">
        <f t="shared" si="54"/>
        <v>0</v>
      </c>
      <c r="BT202" s="209">
        <f t="shared" si="55"/>
        <v>0</v>
      </c>
      <c r="BU202" s="209">
        <f t="shared" si="56"/>
        <v>0</v>
      </c>
      <c r="BV202" s="209">
        <f t="shared" si="57"/>
        <v>0</v>
      </c>
      <c r="BW202" s="209">
        <f t="shared" si="58"/>
        <v>0</v>
      </c>
      <c r="BX202" s="209">
        <f t="shared" si="59"/>
        <v>0</v>
      </c>
      <c r="CC202" s="210" t="str">
        <f>IF(B202="","",IF(C202="",IF(Cover!$E$47="Weekly",'STEP 3 EE Comp'!BI207*8,'STEP 3 EE Comp'!BI207*4),IF(Cover!$E$47="Weekly",'STEP 3 EE Comp'!BI207,'STEP 3 EE Comp'!BI207)))</f>
        <v/>
      </c>
      <c r="CD202" s="82" t="str">
        <f t="shared" si="60"/>
        <v/>
      </c>
      <c r="CE202" s="417">
        <f t="shared" si="61"/>
        <v>1</v>
      </c>
      <c r="CF202" s="82" t="str">
        <f t="shared" si="62"/>
        <v>Good</v>
      </c>
      <c r="CG202" s="82">
        <f t="shared" si="63"/>
        <v>0</v>
      </c>
      <c r="CH202" s="234">
        <f t="shared" si="64"/>
        <v>0</v>
      </c>
    </row>
    <row r="203" spans="1:86" s="69" customFormat="1" x14ac:dyDescent="0.3">
      <c r="A203" s="530"/>
      <c r="B203" s="477"/>
      <c r="C203" s="52"/>
      <c r="D203" s="565"/>
      <c r="E203" s="52"/>
      <c r="F203" s="507"/>
      <c r="G203" s="210">
        <f t="shared" si="65"/>
        <v>0</v>
      </c>
      <c r="H203" s="82">
        <f t="shared" si="46"/>
        <v>0</v>
      </c>
      <c r="I203" s="211"/>
      <c r="J203" s="441" t="s">
        <v>21</v>
      </c>
      <c r="K203" s="441" t="s">
        <v>21</v>
      </c>
      <c r="L203" s="441" t="s">
        <v>21</v>
      </c>
      <c r="M203" s="441" t="s">
        <v>21</v>
      </c>
      <c r="N203" s="568" t="s">
        <v>21</v>
      </c>
      <c r="O203" s="211"/>
      <c r="P203" s="212" t="str">
        <f>IF(B203="","",
IF(AND(V203="",W203="",B203&lt;&gt;""),"Employed",
IF(AND(V203&lt;&gt;"",W203="",B203&lt;&gt;""),"Terminated",
IF(AND(V203&lt;&gt;"",W203&lt;&gt;"",B203&lt;&gt;""),IF(W203&lt;Cover!$E$43,"Employed","Furloughed"),
IF(AND(V203="",W203&lt;&gt;"",B203&lt;&gt;""),IF(W203&lt;Cover!$E$43,"Employed","Rehired"))))))</f>
        <v/>
      </c>
      <c r="Q203" s="211"/>
      <c r="R203" s="536"/>
      <c r="S203" s="563"/>
      <c r="T203" s="536"/>
      <c r="U203" s="82">
        <f>IF(Cover!$E$47="Weekly",IF(T203&gt;0,T203,R203*S203),IF(T203&gt;0,T203,R203*S203)/2)</f>
        <v>0</v>
      </c>
      <c r="V203" s="564"/>
      <c r="W203" s="564"/>
      <c r="Y203" s="213" t="str">
        <f>IF($B203="","",IF('Actual Allocation Calc'!$AH$78="A",
IF($P203="Employed",$U203/7*BJ203,
IF(AND($P203="Terminated"),($U203/7*AP203),
IF(AND($P203="Furloughed"),($U203/7*AP203)+($U203/7*AZ203),
IF(AND($P203="Rehired"),($U203/7*AZ203),
IF(AND($P203="Terminated",AP203&gt;0),$U203,
IF($P203="Furloughed",IF(AP203&gt;0,$U203)+IF(AZ203&gt;0,$U203),
IF($P203="Rehired",IF(AZ203&gt;0,$U203)))))))),IF('Actual Allocation Calc'!$AH$78="C",'Actual Allocation Calc'!L203,'Actual Allocation Calc'!U203+IF($P203="Employed",$U203/7*BJ203,
IF(AND($P203="Terminated"),($U203/7*AP203),
IF(AND($P203="Furloughed"),($U203/7*AP203)+($U203/7*AZ203),
IF(AND($P203="Rehired"),($U203/7*AZ203),
IF(AND($P203="Terminated",AP203&gt;0),$U203,
IF($P203="Furloughed",IF(AP203&gt;0,$U203)+IF(AZ203&gt;0,$U203),
IF($P203="Rehired",IF(AZ203&gt;0,$U203))))))))*'Actual Allocation Calc'!$AH$99)))</f>
        <v/>
      </c>
      <c r="Z203" s="210" t="str">
        <f>IF($B203="","",IF('Actual Allocation Calc'!$AI$78="A",
IF($P203="Employed",$U203,
IF(AND($P203="Terminated"),($U203/7*AQ203),
IF(AND($P203="Furloughed"),($U203/7*AQ203)+($U203/7*BA203),
IF(AND($P203="Rehired"),($U203/7*BA203),
IF(AND($P203="Terminated",AQ203&gt;0),$U203,
IF($P203="Furloughed",IF(AQ203&gt;0,$U203)+IF(BA203&gt;0,$U203),
IF($P203="Rehired",IF(BA203&gt;0,$U203)))))))),IF('Actual Allocation Calc'!$AI$78="C",'Actual Allocation Calc'!M203,'Actual Allocation Calc'!V203+IF($P203="Employed",$U203,
IF(AND($P203="Terminated"),($U203/7*AQ203),
IF(AND($P203="Furloughed"),($U203/7*AQ203)+($U203/7*BA203),
IF(AND($P203="Rehired"),($U203/7*BA203),
IF(AND($P203="Terminated",AQ203&gt;0),$U203,
IF($P203="Furloughed",IF(AQ203&gt;0,$U203)+IF(BA203&gt;0,$U203),
IF($P203="Rehired",IF(BA203&gt;0,$U203))))))))*'Actual Allocation Calc'!$AI$99)))</f>
        <v/>
      </c>
      <c r="AA203" s="210" t="str">
        <f>IF($B203="","",IF('Actual Allocation Calc'!$AJ$78="A",
IF($P203="Employed",$U203,
IF(AND($P203="Terminated"),($U203/7*AR203),
IF(AND($P203="Furloughed"),($U203/7*AR203)+($U203/7*BB203),
IF(AND($P203="Rehired"),($U203/7*BB203),
IF(AND($P203="Terminated",AR203&gt;0),$U203,
IF($P203="Furloughed",IF(AR203&gt;0,$U203)+IF(BB203&gt;0,$U203),
IF($P203="Rehired",IF(BB203&gt;0,$U203)))))))),IF('Actual Allocation Calc'!$AJ$78="C",'Actual Allocation Calc'!N203,'Actual Allocation Calc'!W203+IF($P203="Employed",$U203,
IF(AND($P203="Terminated"),($U203/7*AR203),
IF(AND($P203="Furloughed"),($U203/7*AR203)+($U203/7*BB203),
IF(AND($P203="Rehired"),($U203/7*BB203),
IF(AND($P203="Terminated",AR203&gt;0),$U203,
IF($P203="Furloughed",IF(AR203&gt;0,$U203)+IF(BB203&gt;0,$U203),
IF($P203="Rehired",IF(BB203&gt;0,$U203))))))))*'Actual Allocation Calc'!$AJ$99)))</f>
        <v/>
      </c>
      <c r="AB203" s="210" t="str">
        <f>IF($B203="","",IF('Actual Allocation Calc'!$AK$78="A",
IF($P203="Employed",$U203,
IF(AND($P203="Terminated"),($U203/7*AS203),
IF(AND($P203="Furloughed"),($U203/7*AS203)+($U203/7*BC203),
IF(AND($P203="Rehired"),($U203/7*BC203),
IF(AND($P203="Terminated",AS203&gt;0),$U203,
IF($P203="Furloughed",IF(AS203&gt;0,$U203)+IF(BC203&gt;0,$U203),
IF($P203="Rehired",IF(BC203&gt;0,$U203)))))))),IF('Actual Allocation Calc'!$AK$78="C",'Actual Allocation Calc'!O203,'Actual Allocation Calc'!X203+IF($P203="Employed",$U203,
IF(AND($P203="Terminated"),($U203/7*AS203),
IF(AND($P203="Furloughed"),($U203/7*AS203)+($U203/7*BC203),
IF(AND($P203="Rehired"),($U203/7*BC203),
IF(AND($P203="Terminated",AS203&gt;0),$U203,
IF($P203="Furloughed",IF(AS203&gt;0,$U203)+IF(BC203&gt;0,$U203),
IF($P203="Rehired",IF(BC203&gt;0,$U203))))))))*'Actual Allocation Calc'!$AK$99)))</f>
        <v/>
      </c>
      <c r="AC203" s="210" t="str">
        <f>IF($B203="","",IF('Actual Allocation Calc'!$AL$78="A",
IF($P203="Employed",$U203,
IF(AND($P203="Terminated"),($U203/7*AT203),
IF(AND($P203="Furloughed"),($U203/7*AT203)+($U203/7*BD203),
IF(AND($P203="Rehired"),($U203/7*BD203),
IF(AND($P203="Terminated",AT203&gt;0),$U203,
IF($P203="Furloughed",IF(AT203&gt;0,$U203)+IF(BD203&gt;0,$U203),
IF($P203="Rehired",IF(BD203&gt;0,$U203)))))))),IF('Actual Allocation Calc'!$AL$78="C",'Actual Allocation Calc'!P203,'Actual Allocation Calc'!Y203+IF($P203="Employed",$U203,
IF(AND($P203="Terminated"),($U203/7*AT203),
IF(AND($P203="Furloughed"),($U203/7*AT203)+($U203/7*BD203),
IF(AND($P203="Rehired"),($U203/7*BD203),
IF(AND($P203="Terminated",AT203&gt;0),$U203,
IF($P203="Furloughed",IF(AT203&gt;0,$U203)+IF(BD203&gt;0,$U203),
IF($P203="Rehired",IF(BD203&gt;0,$U203))))))))*'Actual Allocation Calc'!$AL$99)))</f>
        <v/>
      </c>
      <c r="AD203" s="210" t="str">
        <f>IF($B203="","",IF('Actual Allocation Calc'!$AM$78="A",
IF($P203="Employed",$U203,
IF(AND($P203="Terminated"),($U203/7*AU203),
IF(AND($P203="Furloughed"),($U203/7*AU203)+($U203/7*BE203),
IF(AND($P203="Rehired"),($U203/7*BE203),
IF(AND($P203="Terminated",AU203&gt;0),$U203,
IF($P203="Furloughed",IF(AU203&gt;0,$U203)+IF(BE203&gt;0,$U203),
IF($P203="Rehired",IF(BE203&gt;0,$U203)))))))),IF('Actual Allocation Calc'!$AM$78="C",'Actual Allocation Calc'!Q203,'Actual Allocation Calc'!Z203+IF($P203="Employed",$U203,
IF(AND($P203="Terminated"),($U203/7*AU203),
IF(AND($P203="Furloughed"),($U203/7*AU203)+($U203/7*BE203),
IF(AND($P203="Rehired"),($U203/7*BE203),
IF(AND($P203="Terminated",AU203&gt;0),$U203,
IF($P203="Furloughed",IF(AU203&gt;0,$U203)+IF(BE203&gt;0,$U203),
IF($P203="Rehired",IF(BE203&gt;0,$U203))))))))*'Actual Allocation Calc'!$AM$99)))</f>
        <v/>
      </c>
      <c r="AE203" s="210" t="str">
        <f>IF($B203="","",IF('Actual Allocation Calc'!$AN$78="A",
IF($P203="Employed",$U203,
IF(AND($P203="Terminated"),($U203/7*AV203),
IF(AND($P203="Furloughed"),($U203/7*AV203)+($U203/7*BF203),
IF(AND($P203="Rehired"),($U203/7*BF203),
IF(AND($P203="Terminated",AV203&gt;0),$U203,
IF($P203="Furloughed",IF(AV203&gt;0,$U203)+IF(BF203&gt;0,$U203),
IF($P203="Rehired",IF(BF203&gt;0,$U203)))))))),IF('Actual Allocation Calc'!$AN$78="C",'Actual Allocation Calc'!R203,'Actual Allocation Calc'!AA203+IF($P203="Employed",$U203,
IF(AND($P203="Terminated"),($U203/7*AV203),
IF(AND($P203="Furloughed"),($U203/7*AV203)+($U203/7*BF203),
IF(AND($P203="Rehired"),($U203/7*BF203),
IF(AND($P203="Terminated",AV203&gt;0),$U203,
IF($P203="Furloughed",IF(AV203&gt;0,$U203)+IF(BF203&gt;0,$U203),
IF($P203="Rehired",IF(BF203&gt;0,$U203))))))))*'Actual Allocation Calc'!$AN$99)))</f>
        <v/>
      </c>
      <c r="AF203" s="210" t="str">
        <f>IF($B203="","",IF('Actual Allocation Calc'!$AO$78="A",
IF($P203="Employed",$U203,
IF(AND($P203="Terminated"),($U203/7*AW203),
IF(AND($P203="Furloughed"),($U203/7*AW203)+($U203/7*BG203),
IF(AND($P203="Rehired"),($U203/7*BG203),
IF(AND($P203="Terminated",AW203&gt;0),$U203,
IF($P203="Furloughed",IF(AW203&gt;0,$U203)+IF(BG203&gt;0,$U203),
IF($P203="Rehired",IF(BG203&gt;0,$U203)))))))),IF('Actual Allocation Calc'!$AO$78="C",'Actual Allocation Calc'!S203,'Actual Allocation Calc'!AB203+IF($P203="Employed",$U203,
IF(AND($P203="Terminated"),($U203/7*AW203),
IF(AND($P203="Furloughed"),($U203/7*AW203)+($U203/7*BG203),
IF(AND($P203="Rehired"),($U203/7*BG203),
IF(AND($P203="Terminated",AW203&gt;0),$U203,
IF($P203="Furloughed",IF(AW203&gt;0,$U203)+IF(BG203&gt;0,$U203),
IF($P203="Rehired",IF(BG203&gt;0,$U203))))))))*'Actual Allocation Calc'!$AO$99)))</f>
        <v/>
      </c>
      <c r="AG203" s="210" t="str">
        <f>IF($B203="","",IF('Actual Allocation Calc'!$AP$78="A",
IF($P203="Employed",$U203/7*BK203,
IF(AND($P203="Terminated"),($U203/7*AX203),
IF(AND($P203="Furloughed"),($U203/7*AX203)+($U203/7*BH203),
IF(AND($P203="Rehired"),($U203/7*BH203),
IF(AND($P203="Terminated",AX203&gt;0),$U203,
IF($P203="Furloughed",IF(AX203&gt;0,$U203)+IF(BH203&gt;0,$U203),
IF($P203="Rehired",IF(BH203&gt;0,$U203)))))))),IF('Actual Allocation Calc'!$AP$78="C",'Actual Allocation Calc'!T203,'Actual Allocation Calc'!AC203+IF($P203="Employed",$U203/7*BK203,
IF(AND($P203="Terminated"),($U203/7*AX203),
IF(AND($P203="Furloughed"),($U203/7*AX203)+($U203/7*BH203),
IF(AND($P203="Rehired"),($U203/7*BH203),
IF(AND($P203="Terminated",AX203&gt;0),$U203,
IF($P203="Furloughed",IF(AX203&gt;0,$U203)+IF(BH203&gt;0,$U203),
IF($P203="Rehired",IF(BH203&gt;0,$U203))))))))*'Actual Allocation Calc'!$AP$99)))</f>
        <v/>
      </c>
      <c r="AH203" s="536"/>
      <c r="AI203" s="82">
        <f t="shared" si="66"/>
        <v>0</v>
      </c>
      <c r="AJ203" s="210">
        <f t="shared" si="48"/>
        <v>0</v>
      </c>
      <c r="AK203" s="397" t="str">
        <f t="shared" si="49"/>
        <v/>
      </c>
      <c r="AM203" s="122"/>
      <c r="AO203" s="214" t="str">
        <f>IFERROR(IF($V203="","",VLOOKUP(V203,'Calendar Calcs'!$B$2:$E1170,4,FALSE)),0)</f>
        <v/>
      </c>
      <c r="AP203" s="69" t="str">
        <f>IF($AO203="","", IF($AO203&lt;AP$23,0,IF($AO203&gt;AP$23,COUNTIFS('Calendar Calcs'!$E$2:$E1170,AP$23),COUNTIFS('Calendar Calcs'!$E$2:$E1170,AP$23,'Calendar Calcs'!$D$2:$D1170,"&lt;="&amp;WEEKDAY($V203)))))</f>
        <v/>
      </c>
      <c r="AQ203" s="69" t="str">
        <f>IF($AO203="","", IF($AO203&lt;AQ$23,0,IF($AO203&gt;AQ$23,COUNTIFS('Calendar Calcs'!$E$2:$E1170,AQ$23),COUNTIFS('Calendar Calcs'!$E$2:$E1170,AQ$23,'Calendar Calcs'!$D$2:$D1170,"&lt;="&amp;WEEKDAY($V203)))))</f>
        <v/>
      </c>
      <c r="AR203" s="69" t="str">
        <f>IF($AO203="","", IF($AO203&lt;AR$23,0,IF($AO203&gt;AR$23,COUNTIFS('Calendar Calcs'!$E$2:$E1170,AR$23),COUNTIFS('Calendar Calcs'!$E$2:$E1170,AR$23,'Calendar Calcs'!$D$2:$D1170,"&lt;="&amp;WEEKDAY($V203)))))</f>
        <v/>
      </c>
      <c r="AS203" s="69" t="str">
        <f>IF($AO203="","", IF($AO203&lt;AS$23,0,IF($AO203&gt;AS$23,COUNTIFS('Calendar Calcs'!$E$2:$E1170,AS$23),COUNTIFS('Calendar Calcs'!$E$2:$E1170,AS$23,'Calendar Calcs'!$D$2:$D1170,"&lt;="&amp;WEEKDAY($V203)))))</f>
        <v/>
      </c>
      <c r="AT203" s="69" t="str">
        <f>IF($AO203="","", IF($AO203&lt;AT$23,0,IF($AO203&gt;AT$23,COUNTIFS('Calendar Calcs'!$E$2:$E1170,AT$23),COUNTIFS('Calendar Calcs'!$E$2:$E1170,AT$23,'Calendar Calcs'!$D$2:$D1170,"&lt;="&amp;WEEKDAY($V203)))))</f>
        <v/>
      </c>
      <c r="AU203" s="69" t="str">
        <f>IF($AO203="","", IF($AO203&lt;AU$23,0,IF($AO203&gt;AU$23,COUNTIFS('Calendar Calcs'!$E$2:$E1170,AU$23),COUNTIFS('Calendar Calcs'!$E$2:$E1170,AU$23,'Calendar Calcs'!$D$2:$D1170,"&lt;="&amp;WEEKDAY($V203)))))</f>
        <v/>
      </c>
      <c r="AV203" s="69" t="str">
        <f>IF($AO203="","", IF($AO203&lt;AV$23,0,IF($AO203&gt;AV$23,COUNTIFS('Calendar Calcs'!$E$2:$E1170,AV$23),COUNTIFS('Calendar Calcs'!$E$2:$E1170,AV$23,'Calendar Calcs'!$D$2:$D1170,"&lt;="&amp;WEEKDAY($V203)))))</f>
        <v/>
      </c>
      <c r="AW203" s="69" t="str">
        <f>IF($AO203="","", IF($AO203&lt;AW$23,0,IF($AO203&gt;AW$23,COUNTIFS('Calendar Calcs'!$E$2:$E1170,AW$23),COUNTIFS('Calendar Calcs'!$E$2:$E1170,AW$23,'Calendar Calcs'!$D$2:$D1170,"&lt;="&amp;WEEKDAY($V203)))))</f>
        <v/>
      </c>
      <c r="AX203" s="69" t="str">
        <f>IF($AO203="","", IF($AO203&lt;AX$23,0,IF($AO203&gt;AX$23,COUNTIFS('Calendar Calcs'!$E$2:$E1170,AX$23),COUNTIFS('Calendar Calcs'!$E$2:$E1170,AX$23,'Calendar Calcs'!$D$2:$D1170,"&lt;="&amp;WEEKDAY($V203)))))</f>
        <v/>
      </c>
      <c r="AY203" s="69" t="str">
        <f>IF($W203="","",VLOOKUP($W203,'Calendar Calcs'!$B$2:$E1170,4,FALSE))</f>
        <v/>
      </c>
      <c r="AZ203" s="69" t="str">
        <f>IF($AY203="","",IF($AY203&gt;AZ$23,0,IF($AY203&lt;AZ$23,COUNTIFS('Calendar Calcs'!$E$2:$E1170,AZ$23),COUNTIFS('Calendar Calcs'!$E$2:$E1170,AZ$23,'Calendar Calcs'!$D$2:$D1170,"&gt;="&amp;WEEKDAY($W203)))))</f>
        <v/>
      </c>
      <c r="BA203" s="69" t="str">
        <f>IF($AY203="","",IF($AY203&gt;BA$23,0,IF($AY203&lt;BA$23,COUNTIFS('Calendar Calcs'!$E$2:$E1170,BA$23),COUNTIFS('Calendar Calcs'!$E$2:$E1170,BA$23,'Calendar Calcs'!$D$2:$D1170,"&gt;="&amp;WEEKDAY($W203)))))</f>
        <v/>
      </c>
      <c r="BB203" s="69" t="str">
        <f>IF($AY203="","",IF($AY203&gt;BB$23,0,IF($AY203&lt;BB$23,COUNTIFS('Calendar Calcs'!$E$2:$E1170,BB$23),COUNTIFS('Calendar Calcs'!$E$2:$E1170,BB$23,'Calendar Calcs'!$D$2:$D1170,"&gt;="&amp;WEEKDAY($W203)))))</f>
        <v/>
      </c>
      <c r="BC203" s="69" t="str">
        <f>IF($AY203="","",IF($AY203&gt;BC$23,0,IF($AY203&lt;BC$23,COUNTIFS('Calendar Calcs'!$E$2:$E1170,BC$23),COUNTIFS('Calendar Calcs'!$E$2:$E1170,BC$23,'Calendar Calcs'!$D$2:$D1170,"&gt;="&amp;WEEKDAY($W203)))))</f>
        <v/>
      </c>
      <c r="BD203" s="69" t="str">
        <f>IF($AY203="","",IF($AY203&gt;BD$23,0,IF($AY203&lt;BD$23,COUNTIFS('Calendar Calcs'!$E$2:$E1170,BD$23),COUNTIFS('Calendar Calcs'!$E$2:$E1170,BD$23,'Calendar Calcs'!$D$2:$D1170,"&gt;="&amp;WEEKDAY($W203)))))</f>
        <v/>
      </c>
      <c r="BE203" s="69" t="str">
        <f>IF($AY203="","",IF($AY203&gt;BE$23,0,IF($AY203&lt;BE$23,COUNTIFS('Calendar Calcs'!$E$2:$E1170,BE$23),COUNTIFS('Calendar Calcs'!$E$2:$E1170,BE$23,'Calendar Calcs'!$D$2:$D1170,"&gt;="&amp;WEEKDAY($W203)))))</f>
        <v/>
      </c>
      <c r="BF203" s="69" t="str">
        <f>IF($AY203="","",IF($AY203&gt;BF$23,0,IF($AY203&lt;BF$23,COUNTIFS('Calendar Calcs'!$E$2:$E1170,BF$23),COUNTIFS('Calendar Calcs'!$E$2:$E1170,BF$23,'Calendar Calcs'!$D$2:$D1170,"&gt;="&amp;WEEKDAY($W203)))))</f>
        <v/>
      </c>
      <c r="BG203" s="69" t="str">
        <f>IF($AY203="","",IF($AY203&gt;BG$23,0,IF($AY203&lt;BG$23,COUNTIFS('Calendar Calcs'!$E$2:$E1170,BG$23),COUNTIFS('Calendar Calcs'!$E$2:$E1170,BG$23,'Calendar Calcs'!$D$2:$D1170,"&gt;="&amp;WEEKDAY($W203)))))</f>
        <v/>
      </c>
      <c r="BH203" s="69">
        <f t="shared" si="50"/>
        <v>6</v>
      </c>
      <c r="BI203" s="69">
        <f>IF(Cover!$E$43="","",VLOOKUP(Cover!$E$43,'Calendar Calcs'!$B$2:$E1170,4,FALSE))</f>
        <v>1</v>
      </c>
      <c r="BJ203" s="69">
        <f>IF($BI203="","", IF($BI203&lt;BJ$23,0,IF($BI203&gt;=BJ$23,COUNTIFS('Calendar Calcs'!$E$2:$E1170,BJ$23),COUNTIFS('Calendar Calcs'!$E$2:$E1170,BJ$23,'Calendar Calcs'!$D$2:$D1170,"&lt;="&amp;WEEKDAY($V203)))))</f>
        <v>1</v>
      </c>
      <c r="BK203" s="69">
        <f t="shared" si="47"/>
        <v>6</v>
      </c>
      <c r="BN203" s="69" t="str">
        <f>IF(T203&gt;0,"FTE",IF(Cover!$E$47="Weekly",IF(S203&gt;29.75,"FTE","PTE"),IF(S203&gt;59.75,"FTE","PTE")))</f>
        <v>PTE</v>
      </c>
      <c r="BO203" s="69">
        <f>IF(BN203="FTE",30,IF(Cover!$E$47="Weekly",'STEP 2 EE Data'!S203,'STEP 2 EE Data'!S203/2))</f>
        <v>0</v>
      </c>
      <c r="BP203" s="209">
        <f t="shared" si="51"/>
        <v>0</v>
      </c>
      <c r="BQ203" s="209">
        <f t="shared" si="52"/>
        <v>0</v>
      </c>
      <c r="BR203" s="209">
        <f t="shared" si="53"/>
        <v>0</v>
      </c>
      <c r="BS203" s="209">
        <f t="shared" si="54"/>
        <v>0</v>
      </c>
      <c r="BT203" s="209">
        <f t="shared" si="55"/>
        <v>0</v>
      </c>
      <c r="BU203" s="209">
        <f t="shared" si="56"/>
        <v>0</v>
      </c>
      <c r="BV203" s="209">
        <f t="shared" si="57"/>
        <v>0</v>
      </c>
      <c r="BW203" s="209">
        <f t="shared" si="58"/>
        <v>0</v>
      </c>
      <c r="BX203" s="209">
        <f t="shared" si="59"/>
        <v>0</v>
      </c>
      <c r="CC203" s="210" t="str">
        <f>IF(B203="","",IF(C203="",IF(Cover!$E$47="Weekly",'STEP 3 EE Comp'!BI208*8,'STEP 3 EE Comp'!BI208*4),IF(Cover!$E$47="Weekly",'STEP 3 EE Comp'!BI208,'STEP 3 EE Comp'!BI208)))</f>
        <v/>
      </c>
      <c r="CD203" s="82" t="str">
        <f t="shared" si="60"/>
        <v/>
      </c>
      <c r="CE203" s="417">
        <f t="shared" si="61"/>
        <v>1</v>
      </c>
      <c r="CF203" s="82" t="str">
        <f t="shared" si="62"/>
        <v>Good</v>
      </c>
      <c r="CG203" s="82">
        <f t="shared" si="63"/>
        <v>0</v>
      </c>
      <c r="CH203" s="234">
        <f t="shared" si="64"/>
        <v>0</v>
      </c>
    </row>
    <row r="204" spans="1:86" s="69" customFormat="1" x14ac:dyDescent="0.3">
      <c r="A204" s="554"/>
      <c r="B204" s="478"/>
      <c r="C204" s="52"/>
      <c r="D204" s="565"/>
      <c r="E204" s="52"/>
      <c r="F204" s="507"/>
      <c r="G204" s="210">
        <f t="shared" si="65"/>
        <v>0</v>
      </c>
      <c r="H204" s="82">
        <f t="shared" si="46"/>
        <v>0</v>
      </c>
      <c r="I204" s="211"/>
      <c r="J204" s="441" t="s">
        <v>21</v>
      </c>
      <c r="K204" s="441" t="s">
        <v>21</v>
      </c>
      <c r="L204" s="441" t="s">
        <v>21</v>
      </c>
      <c r="M204" s="441" t="s">
        <v>21</v>
      </c>
      <c r="N204" s="568" t="s">
        <v>21</v>
      </c>
      <c r="O204" s="211"/>
      <c r="P204" s="212" t="str">
        <f>IF(B204="","",
IF(AND(V204="",W204="",B204&lt;&gt;""),"Employed",
IF(AND(V204&lt;&gt;"",W204="",B204&lt;&gt;""),"Terminated",
IF(AND(V204&lt;&gt;"",W204&lt;&gt;"",B204&lt;&gt;""),IF(W204&lt;Cover!$E$43,"Employed","Furloughed"),
IF(AND(V204="",W204&lt;&gt;"",B204&lt;&gt;""),IF(W204&lt;Cover!$E$43,"Employed","Rehired"))))))</f>
        <v/>
      </c>
      <c r="Q204" s="211"/>
      <c r="R204" s="536"/>
      <c r="S204" s="563"/>
      <c r="T204" s="536"/>
      <c r="U204" s="82">
        <f>IF(Cover!$E$47="Weekly",IF(T204&gt;0,T204,R204*S204),IF(T204&gt;0,T204,R204*S204)/2)</f>
        <v>0</v>
      </c>
      <c r="V204" s="564"/>
      <c r="W204" s="564"/>
      <c r="Y204" s="213" t="str">
        <f>IF($B204="","",IF('Actual Allocation Calc'!$AH$78="A",
IF($P204="Employed",$U204/7*BJ204,
IF(AND($P204="Terminated"),($U204/7*AP204),
IF(AND($P204="Furloughed"),($U204/7*AP204)+($U204/7*AZ204),
IF(AND($P204="Rehired"),($U204/7*AZ204),
IF(AND($P204="Terminated",AP204&gt;0),$U204,
IF($P204="Furloughed",IF(AP204&gt;0,$U204)+IF(AZ204&gt;0,$U204),
IF($P204="Rehired",IF(AZ204&gt;0,$U204)))))))),IF('Actual Allocation Calc'!$AH$78="C",'Actual Allocation Calc'!L204,'Actual Allocation Calc'!U204+IF($P204="Employed",$U204/7*BJ204,
IF(AND($P204="Terminated"),($U204/7*AP204),
IF(AND($P204="Furloughed"),($U204/7*AP204)+($U204/7*AZ204),
IF(AND($P204="Rehired"),($U204/7*AZ204),
IF(AND($P204="Terminated",AP204&gt;0),$U204,
IF($P204="Furloughed",IF(AP204&gt;0,$U204)+IF(AZ204&gt;0,$U204),
IF($P204="Rehired",IF(AZ204&gt;0,$U204))))))))*'Actual Allocation Calc'!$AH$99)))</f>
        <v/>
      </c>
      <c r="Z204" s="210" t="str">
        <f>IF($B204="","",IF('Actual Allocation Calc'!$AI$78="A",
IF($P204="Employed",$U204,
IF(AND($P204="Terminated"),($U204/7*AQ204),
IF(AND($P204="Furloughed"),($U204/7*AQ204)+($U204/7*BA204),
IF(AND($P204="Rehired"),($U204/7*BA204),
IF(AND($P204="Terminated",AQ204&gt;0),$U204,
IF($P204="Furloughed",IF(AQ204&gt;0,$U204)+IF(BA204&gt;0,$U204),
IF($P204="Rehired",IF(BA204&gt;0,$U204)))))))),IF('Actual Allocation Calc'!$AI$78="C",'Actual Allocation Calc'!M204,'Actual Allocation Calc'!V204+IF($P204="Employed",$U204,
IF(AND($P204="Terminated"),($U204/7*AQ204),
IF(AND($P204="Furloughed"),($U204/7*AQ204)+($U204/7*BA204),
IF(AND($P204="Rehired"),($U204/7*BA204),
IF(AND($P204="Terminated",AQ204&gt;0),$U204,
IF($P204="Furloughed",IF(AQ204&gt;0,$U204)+IF(BA204&gt;0,$U204),
IF($P204="Rehired",IF(BA204&gt;0,$U204))))))))*'Actual Allocation Calc'!$AI$99)))</f>
        <v/>
      </c>
      <c r="AA204" s="210" t="str">
        <f>IF($B204="","",IF('Actual Allocation Calc'!$AJ$78="A",
IF($P204="Employed",$U204,
IF(AND($P204="Terminated"),($U204/7*AR204),
IF(AND($P204="Furloughed"),($U204/7*AR204)+($U204/7*BB204),
IF(AND($P204="Rehired"),($U204/7*BB204),
IF(AND($P204="Terminated",AR204&gt;0),$U204,
IF($P204="Furloughed",IF(AR204&gt;0,$U204)+IF(BB204&gt;0,$U204),
IF($P204="Rehired",IF(BB204&gt;0,$U204)))))))),IF('Actual Allocation Calc'!$AJ$78="C",'Actual Allocation Calc'!N204,'Actual Allocation Calc'!W204+IF($P204="Employed",$U204,
IF(AND($P204="Terminated"),($U204/7*AR204),
IF(AND($P204="Furloughed"),($U204/7*AR204)+($U204/7*BB204),
IF(AND($P204="Rehired"),($U204/7*BB204),
IF(AND($P204="Terminated",AR204&gt;0),$U204,
IF($P204="Furloughed",IF(AR204&gt;0,$U204)+IF(BB204&gt;0,$U204),
IF($P204="Rehired",IF(BB204&gt;0,$U204))))))))*'Actual Allocation Calc'!$AJ$99)))</f>
        <v/>
      </c>
      <c r="AB204" s="210" t="str">
        <f>IF($B204="","",IF('Actual Allocation Calc'!$AK$78="A",
IF($P204="Employed",$U204,
IF(AND($P204="Terminated"),($U204/7*AS204),
IF(AND($P204="Furloughed"),($U204/7*AS204)+($U204/7*BC204),
IF(AND($P204="Rehired"),($U204/7*BC204),
IF(AND($P204="Terminated",AS204&gt;0),$U204,
IF($P204="Furloughed",IF(AS204&gt;0,$U204)+IF(BC204&gt;0,$U204),
IF($P204="Rehired",IF(BC204&gt;0,$U204)))))))),IF('Actual Allocation Calc'!$AK$78="C",'Actual Allocation Calc'!O204,'Actual Allocation Calc'!X204+IF($P204="Employed",$U204,
IF(AND($P204="Terminated"),($U204/7*AS204),
IF(AND($P204="Furloughed"),($U204/7*AS204)+($U204/7*BC204),
IF(AND($P204="Rehired"),($U204/7*BC204),
IF(AND($P204="Terminated",AS204&gt;0),$U204,
IF($P204="Furloughed",IF(AS204&gt;0,$U204)+IF(BC204&gt;0,$U204),
IF($P204="Rehired",IF(BC204&gt;0,$U204))))))))*'Actual Allocation Calc'!$AK$99)))</f>
        <v/>
      </c>
      <c r="AC204" s="210" t="str">
        <f>IF($B204="","",IF('Actual Allocation Calc'!$AL$78="A",
IF($P204="Employed",$U204,
IF(AND($P204="Terminated"),($U204/7*AT204),
IF(AND($P204="Furloughed"),($U204/7*AT204)+($U204/7*BD204),
IF(AND($P204="Rehired"),($U204/7*BD204),
IF(AND($P204="Terminated",AT204&gt;0),$U204,
IF($P204="Furloughed",IF(AT204&gt;0,$U204)+IF(BD204&gt;0,$U204),
IF($P204="Rehired",IF(BD204&gt;0,$U204)))))))),IF('Actual Allocation Calc'!$AL$78="C",'Actual Allocation Calc'!P204,'Actual Allocation Calc'!Y204+IF($P204="Employed",$U204,
IF(AND($P204="Terminated"),($U204/7*AT204),
IF(AND($P204="Furloughed"),($U204/7*AT204)+($U204/7*BD204),
IF(AND($P204="Rehired"),($U204/7*BD204),
IF(AND($P204="Terminated",AT204&gt;0),$U204,
IF($P204="Furloughed",IF(AT204&gt;0,$U204)+IF(BD204&gt;0,$U204),
IF($P204="Rehired",IF(BD204&gt;0,$U204))))))))*'Actual Allocation Calc'!$AL$99)))</f>
        <v/>
      </c>
      <c r="AD204" s="210" t="str">
        <f>IF($B204="","",IF('Actual Allocation Calc'!$AM$78="A",
IF($P204="Employed",$U204,
IF(AND($P204="Terminated"),($U204/7*AU204),
IF(AND($P204="Furloughed"),($U204/7*AU204)+($U204/7*BE204),
IF(AND($P204="Rehired"),($U204/7*BE204),
IF(AND($P204="Terminated",AU204&gt;0),$U204,
IF($P204="Furloughed",IF(AU204&gt;0,$U204)+IF(BE204&gt;0,$U204),
IF($P204="Rehired",IF(BE204&gt;0,$U204)))))))),IF('Actual Allocation Calc'!$AM$78="C",'Actual Allocation Calc'!Q204,'Actual Allocation Calc'!Z204+IF($P204="Employed",$U204,
IF(AND($P204="Terminated"),($U204/7*AU204),
IF(AND($P204="Furloughed"),($U204/7*AU204)+($U204/7*BE204),
IF(AND($P204="Rehired"),($U204/7*BE204),
IF(AND($P204="Terminated",AU204&gt;0),$U204,
IF($P204="Furloughed",IF(AU204&gt;0,$U204)+IF(BE204&gt;0,$U204),
IF($P204="Rehired",IF(BE204&gt;0,$U204))))))))*'Actual Allocation Calc'!$AM$99)))</f>
        <v/>
      </c>
      <c r="AE204" s="210" t="str">
        <f>IF($B204="","",IF('Actual Allocation Calc'!$AN$78="A",
IF($P204="Employed",$U204,
IF(AND($P204="Terminated"),($U204/7*AV204),
IF(AND($P204="Furloughed"),($U204/7*AV204)+($U204/7*BF204),
IF(AND($P204="Rehired"),($U204/7*BF204),
IF(AND($P204="Terminated",AV204&gt;0),$U204,
IF($P204="Furloughed",IF(AV204&gt;0,$U204)+IF(BF204&gt;0,$U204),
IF($P204="Rehired",IF(BF204&gt;0,$U204)))))))),IF('Actual Allocation Calc'!$AN$78="C",'Actual Allocation Calc'!R204,'Actual Allocation Calc'!AA204+IF($P204="Employed",$U204,
IF(AND($P204="Terminated"),($U204/7*AV204),
IF(AND($P204="Furloughed"),($U204/7*AV204)+($U204/7*BF204),
IF(AND($P204="Rehired"),($U204/7*BF204),
IF(AND($P204="Terminated",AV204&gt;0),$U204,
IF($P204="Furloughed",IF(AV204&gt;0,$U204)+IF(BF204&gt;0,$U204),
IF($P204="Rehired",IF(BF204&gt;0,$U204))))))))*'Actual Allocation Calc'!$AN$99)))</f>
        <v/>
      </c>
      <c r="AF204" s="210" t="str">
        <f>IF($B204="","",IF('Actual Allocation Calc'!$AO$78="A",
IF($P204="Employed",$U204,
IF(AND($P204="Terminated"),($U204/7*AW204),
IF(AND($P204="Furloughed"),($U204/7*AW204)+($U204/7*BG204),
IF(AND($P204="Rehired"),($U204/7*BG204),
IF(AND($P204="Terminated",AW204&gt;0),$U204,
IF($P204="Furloughed",IF(AW204&gt;0,$U204)+IF(BG204&gt;0,$U204),
IF($P204="Rehired",IF(BG204&gt;0,$U204)))))))),IF('Actual Allocation Calc'!$AO$78="C",'Actual Allocation Calc'!S204,'Actual Allocation Calc'!AB204+IF($P204="Employed",$U204,
IF(AND($P204="Terminated"),($U204/7*AW204),
IF(AND($P204="Furloughed"),($U204/7*AW204)+($U204/7*BG204),
IF(AND($P204="Rehired"),($U204/7*BG204),
IF(AND($P204="Terminated",AW204&gt;0),$U204,
IF($P204="Furloughed",IF(AW204&gt;0,$U204)+IF(BG204&gt;0,$U204),
IF($P204="Rehired",IF(BG204&gt;0,$U204))))))))*'Actual Allocation Calc'!$AO$99)))</f>
        <v/>
      </c>
      <c r="AG204" s="210" t="str">
        <f>IF($B204="","",IF('Actual Allocation Calc'!$AP$78="A",
IF($P204="Employed",$U204/7*BK204,
IF(AND($P204="Terminated"),($U204/7*AX204),
IF(AND($P204="Furloughed"),($U204/7*AX204)+($U204/7*BH204),
IF(AND($P204="Rehired"),($U204/7*BH204),
IF(AND($P204="Terminated",AX204&gt;0),$U204,
IF($P204="Furloughed",IF(AX204&gt;0,$U204)+IF(BH204&gt;0,$U204),
IF($P204="Rehired",IF(BH204&gt;0,$U204)))))))),IF('Actual Allocation Calc'!$AP$78="C",'Actual Allocation Calc'!T204,'Actual Allocation Calc'!AC204+IF($P204="Employed",$U204/7*BK204,
IF(AND($P204="Terminated"),($U204/7*AX204),
IF(AND($P204="Furloughed"),($U204/7*AX204)+($U204/7*BH204),
IF(AND($P204="Rehired"),($U204/7*BH204),
IF(AND($P204="Terminated",AX204&gt;0),$U204,
IF($P204="Furloughed",IF(AX204&gt;0,$U204)+IF(BH204&gt;0,$U204),
IF($P204="Rehired",IF(BH204&gt;0,$U204))))))))*'Actual Allocation Calc'!$AP$99)))</f>
        <v/>
      </c>
      <c r="AH204" s="536"/>
      <c r="AI204" s="82">
        <f t="shared" si="66"/>
        <v>0</v>
      </c>
      <c r="AJ204" s="210">
        <f t="shared" si="48"/>
        <v>0</v>
      </c>
      <c r="AK204" s="397" t="str">
        <f t="shared" si="49"/>
        <v/>
      </c>
      <c r="AM204" s="122"/>
      <c r="AO204" s="214" t="str">
        <f>IFERROR(IF($V204="","",VLOOKUP(V204,'Calendar Calcs'!$B$2:$E1171,4,FALSE)),0)</f>
        <v/>
      </c>
      <c r="AP204" s="69" t="str">
        <f>IF($AO204="","", IF($AO204&lt;AP$23,0,IF($AO204&gt;AP$23,COUNTIFS('Calendar Calcs'!$E$2:$E1171,AP$23),COUNTIFS('Calendar Calcs'!$E$2:$E1171,AP$23,'Calendar Calcs'!$D$2:$D1171,"&lt;="&amp;WEEKDAY($V204)))))</f>
        <v/>
      </c>
      <c r="AQ204" s="69" t="str">
        <f>IF($AO204="","", IF($AO204&lt;AQ$23,0,IF($AO204&gt;AQ$23,COUNTIFS('Calendar Calcs'!$E$2:$E1171,AQ$23),COUNTIFS('Calendar Calcs'!$E$2:$E1171,AQ$23,'Calendar Calcs'!$D$2:$D1171,"&lt;="&amp;WEEKDAY($V204)))))</f>
        <v/>
      </c>
      <c r="AR204" s="69" t="str">
        <f>IF($AO204="","", IF($AO204&lt;AR$23,0,IF($AO204&gt;AR$23,COUNTIFS('Calendar Calcs'!$E$2:$E1171,AR$23),COUNTIFS('Calendar Calcs'!$E$2:$E1171,AR$23,'Calendar Calcs'!$D$2:$D1171,"&lt;="&amp;WEEKDAY($V204)))))</f>
        <v/>
      </c>
      <c r="AS204" s="69" t="str">
        <f>IF($AO204="","", IF($AO204&lt;AS$23,0,IF($AO204&gt;AS$23,COUNTIFS('Calendar Calcs'!$E$2:$E1171,AS$23),COUNTIFS('Calendar Calcs'!$E$2:$E1171,AS$23,'Calendar Calcs'!$D$2:$D1171,"&lt;="&amp;WEEKDAY($V204)))))</f>
        <v/>
      </c>
      <c r="AT204" s="69" t="str">
        <f>IF($AO204="","", IF($AO204&lt;AT$23,0,IF($AO204&gt;AT$23,COUNTIFS('Calendar Calcs'!$E$2:$E1171,AT$23),COUNTIFS('Calendar Calcs'!$E$2:$E1171,AT$23,'Calendar Calcs'!$D$2:$D1171,"&lt;="&amp;WEEKDAY($V204)))))</f>
        <v/>
      </c>
      <c r="AU204" s="69" t="str">
        <f>IF($AO204="","", IF($AO204&lt;AU$23,0,IF($AO204&gt;AU$23,COUNTIFS('Calendar Calcs'!$E$2:$E1171,AU$23),COUNTIFS('Calendar Calcs'!$E$2:$E1171,AU$23,'Calendar Calcs'!$D$2:$D1171,"&lt;="&amp;WEEKDAY($V204)))))</f>
        <v/>
      </c>
      <c r="AV204" s="69" t="str">
        <f>IF($AO204="","", IF($AO204&lt;AV$23,0,IF($AO204&gt;AV$23,COUNTIFS('Calendar Calcs'!$E$2:$E1171,AV$23),COUNTIFS('Calendar Calcs'!$E$2:$E1171,AV$23,'Calendar Calcs'!$D$2:$D1171,"&lt;="&amp;WEEKDAY($V204)))))</f>
        <v/>
      </c>
      <c r="AW204" s="69" t="str">
        <f>IF($AO204="","", IF($AO204&lt;AW$23,0,IF($AO204&gt;AW$23,COUNTIFS('Calendar Calcs'!$E$2:$E1171,AW$23),COUNTIFS('Calendar Calcs'!$E$2:$E1171,AW$23,'Calendar Calcs'!$D$2:$D1171,"&lt;="&amp;WEEKDAY($V204)))))</f>
        <v/>
      </c>
      <c r="AX204" s="69" t="str">
        <f>IF($AO204="","", IF($AO204&lt;AX$23,0,IF($AO204&gt;AX$23,COUNTIFS('Calendar Calcs'!$E$2:$E1171,AX$23),COUNTIFS('Calendar Calcs'!$E$2:$E1171,AX$23,'Calendar Calcs'!$D$2:$D1171,"&lt;="&amp;WEEKDAY($V204)))))</f>
        <v/>
      </c>
      <c r="AY204" s="69" t="str">
        <f>IF($W204="","",VLOOKUP($W204,'Calendar Calcs'!$B$2:$E1171,4,FALSE))</f>
        <v/>
      </c>
      <c r="AZ204" s="69" t="str">
        <f>IF($AY204="","",IF($AY204&gt;AZ$23,0,IF($AY204&lt;AZ$23,COUNTIFS('Calendar Calcs'!$E$2:$E1171,AZ$23),COUNTIFS('Calendar Calcs'!$E$2:$E1171,AZ$23,'Calendar Calcs'!$D$2:$D1171,"&gt;="&amp;WEEKDAY($W204)))))</f>
        <v/>
      </c>
      <c r="BA204" s="69" t="str">
        <f>IF($AY204="","",IF($AY204&gt;BA$23,0,IF($AY204&lt;BA$23,COUNTIFS('Calendar Calcs'!$E$2:$E1171,BA$23),COUNTIFS('Calendar Calcs'!$E$2:$E1171,BA$23,'Calendar Calcs'!$D$2:$D1171,"&gt;="&amp;WEEKDAY($W204)))))</f>
        <v/>
      </c>
      <c r="BB204" s="69" t="str">
        <f>IF($AY204="","",IF($AY204&gt;BB$23,0,IF($AY204&lt;BB$23,COUNTIFS('Calendar Calcs'!$E$2:$E1171,BB$23),COUNTIFS('Calendar Calcs'!$E$2:$E1171,BB$23,'Calendar Calcs'!$D$2:$D1171,"&gt;="&amp;WEEKDAY($W204)))))</f>
        <v/>
      </c>
      <c r="BC204" s="69" t="str">
        <f>IF($AY204="","",IF($AY204&gt;BC$23,0,IF($AY204&lt;BC$23,COUNTIFS('Calendar Calcs'!$E$2:$E1171,BC$23),COUNTIFS('Calendar Calcs'!$E$2:$E1171,BC$23,'Calendar Calcs'!$D$2:$D1171,"&gt;="&amp;WEEKDAY($W204)))))</f>
        <v/>
      </c>
      <c r="BD204" s="69" t="str">
        <f>IF($AY204="","",IF($AY204&gt;BD$23,0,IF($AY204&lt;BD$23,COUNTIFS('Calendar Calcs'!$E$2:$E1171,BD$23),COUNTIFS('Calendar Calcs'!$E$2:$E1171,BD$23,'Calendar Calcs'!$D$2:$D1171,"&gt;="&amp;WEEKDAY($W204)))))</f>
        <v/>
      </c>
      <c r="BE204" s="69" t="str">
        <f>IF($AY204="","",IF($AY204&gt;BE$23,0,IF($AY204&lt;BE$23,COUNTIFS('Calendar Calcs'!$E$2:$E1171,BE$23),COUNTIFS('Calendar Calcs'!$E$2:$E1171,BE$23,'Calendar Calcs'!$D$2:$D1171,"&gt;="&amp;WEEKDAY($W204)))))</f>
        <v/>
      </c>
      <c r="BF204" s="69" t="str">
        <f>IF($AY204="","",IF($AY204&gt;BF$23,0,IF($AY204&lt;BF$23,COUNTIFS('Calendar Calcs'!$E$2:$E1171,BF$23),COUNTIFS('Calendar Calcs'!$E$2:$E1171,BF$23,'Calendar Calcs'!$D$2:$D1171,"&gt;="&amp;WEEKDAY($W204)))))</f>
        <v/>
      </c>
      <c r="BG204" s="69" t="str">
        <f>IF($AY204="","",IF($AY204&gt;BG$23,0,IF($AY204&lt;BG$23,COUNTIFS('Calendar Calcs'!$E$2:$E1171,BG$23),COUNTIFS('Calendar Calcs'!$E$2:$E1171,BG$23,'Calendar Calcs'!$D$2:$D1171,"&gt;="&amp;WEEKDAY($W204)))))</f>
        <v/>
      </c>
      <c r="BH204" s="69">
        <f t="shared" si="50"/>
        <v>6</v>
      </c>
      <c r="BI204" s="69">
        <f>IF(Cover!$E$43="","",VLOOKUP(Cover!$E$43,'Calendar Calcs'!$B$2:$E1171,4,FALSE))</f>
        <v>1</v>
      </c>
      <c r="BJ204" s="69">
        <f>IF($BI204="","", IF($BI204&lt;BJ$23,0,IF($BI204&gt;=BJ$23,COUNTIFS('Calendar Calcs'!$E$2:$E1171,BJ$23),COUNTIFS('Calendar Calcs'!$E$2:$E1171,BJ$23,'Calendar Calcs'!$D$2:$D1171,"&lt;="&amp;WEEKDAY($V204)))))</f>
        <v>1</v>
      </c>
      <c r="BK204" s="69">
        <f t="shared" si="47"/>
        <v>6</v>
      </c>
      <c r="BN204" s="69" t="str">
        <f>IF(T204&gt;0,"FTE",IF(Cover!$E$47="Weekly",IF(S204&gt;29.75,"FTE","PTE"),IF(S204&gt;59.75,"FTE","PTE")))</f>
        <v>PTE</v>
      </c>
      <c r="BO204" s="69">
        <f>IF(BN204="FTE",30,IF(Cover!$E$47="Weekly",'STEP 2 EE Data'!S204,'STEP 2 EE Data'!S204/2))</f>
        <v>0</v>
      </c>
      <c r="BP204" s="209">
        <f t="shared" si="51"/>
        <v>0</v>
      </c>
      <c r="BQ204" s="209">
        <f t="shared" si="52"/>
        <v>0</v>
      </c>
      <c r="BR204" s="209">
        <f t="shared" si="53"/>
        <v>0</v>
      </c>
      <c r="BS204" s="209">
        <f t="shared" si="54"/>
        <v>0</v>
      </c>
      <c r="BT204" s="209">
        <f t="shared" si="55"/>
        <v>0</v>
      </c>
      <c r="BU204" s="209">
        <f t="shared" si="56"/>
        <v>0</v>
      </c>
      <c r="BV204" s="209">
        <f t="shared" si="57"/>
        <v>0</v>
      </c>
      <c r="BW204" s="209">
        <f t="shared" si="58"/>
        <v>0</v>
      </c>
      <c r="BX204" s="209">
        <f t="shared" si="59"/>
        <v>0</v>
      </c>
      <c r="CC204" s="210" t="str">
        <f>IF(B204="","",IF(C204="",IF(Cover!$E$47="Weekly",'STEP 3 EE Comp'!BI209*8,'STEP 3 EE Comp'!BI209*4),IF(Cover!$E$47="Weekly",'STEP 3 EE Comp'!BI209,'STEP 3 EE Comp'!BI209)))</f>
        <v/>
      </c>
      <c r="CD204" s="82" t="str">
        <f t="shared" si="60"/>
        <v/>
      </c>
      <c r="CE204" s="417">
        <f t="shared" si="61"/>
        <v>1</v>
      </c>
      <c r="CF204" s="82" t="str">
        <f t="shared" si="62"/>
        <v>Good</v>
      </c>
      <c r="CG204" s="82">
        <f t="shared" si="63"/>
        <v>0</v>
      </c>
      <c r="CH204" s="234">
        <f t="shared" si="64"/>
        <v>0</v>
      </c>
    </row>
    <row r="205" spans="1:86" s="69" customFormat="1" x14ac:dyDescent="0.3">
      <c r="A205" s="530"/>
      <c r="B205" s="477"/>
      <c r="C205" s="52"/>
      <c r="D205" s="565"/>
      <c r="E205" s="52"/>
      <c r="F205" s="507"/>
      <c r="G205" s="210">
        <f t="shared" si="65"/>
        <v>0</v>
      </c>
      <c r="H205" s="82">
        <f t="shared" si="46"/>
        <v>0</v>
      </c>
      <c r="I205" s="211"/>
      <c r="J205" s="441" t="s">
        <v>21</v>
      </c>
      <c r="K205" s="441" t="s">
        <v>21</v>
      </c>
      <c r="L205" s="441" t="s">
        <v>21</v>
      </c>
      <c r="M205" s="441" t="s">
        <v>21</v>
      </c>
      <c r="N205" s="568" t="s">
        <v>21</v>
      </c>
      <c r="O205" s="211"/>
      <c r="P205" s="212" t="str">
        <f>IF(B205="","",
IF(AND(V205="",W205="",B205&lt;&gt;""),"Employed",
IF(AND(V205&lt;&gt;"",W205="",B205&lt;&gt;""),"Terminated",
IF(AND(V205&lt;&gt;"",W205&lt;&gt;"",B205&lt;&gt;""),IF(W205&lt;Cover!$E$43,"Employed","Furloughed"),
IF(AND(V205="",W205&lt;&gt;"",B205&lt;&gt;""),IF(W205&lt;Cover!$E$43,"Employed","Rehired"))))))</f>
        <v/>
      </c>
      <c r="Q205" s="211"/>
      <c r="R205" s="536"/>
      <c r="S205" s="563"/>
      <c r="T205" s="536"/>
      <c r="U205" s="82">
        <f>IF(Cover!$E$47="Weekly",IF(T205&gt;0,T205,R205*S205),IF(T205&gt;0,T205,R205*S205)/2)</f>
        <v>0</v>
      </c>
      <c r="V205" s="564"/>
      <c r="W205" s="564"/>
      <c r="Y205" s="213" t="str">
        <f>IF($B205="","",IF('Actual Allocation Calc'!$AH$78="A",
IF($P205="Employed",$U205/7*BJ205,
IF(AND($P205="Terminated"),($U205/7*AP205),
IF(AND($P205="Furloughed"),($U205/7*AP205)+($U205/7*AZ205),
IF(AND($P205="Rehired"),($U205/7*AZ205),
IF(AND($P205="Terminated",AP205&gt;0),$U205,
IF($P205="Furloughed",IF(AP205&gt;0,$U205)+IF(AZ205&gt;0,$U205),
IF($P205="Rehired",IF(AZ205&gt;0,$U205)))))))),IF('Actual Allocation Calc'!$AH$78="C",'Actual Allocation Calc'!L205,'Actual Allocation Calc'!U205+IF($P205="Employed",$U205/7*BJ205,
IF(AND($P205="Terminated"),($U205/7*AP205),
IF(AND($P205="Furloughed"),($U205/7*AP205)+($U205/7*AZ205),
IF(AND($P205="Rehired"),($U205/7*AZ205),
IF(AND($P205="Terminated",AP205&gt;0),$U205,
IF($P205="Furloughed",IF(AP205&gt;0,$U205)+IF(AZ205&gt;0,$U205),
IF($P205="Rehired",IF(AZ205&gt;0,$U205))))))))*'Actual Allocation Calc'!$AH$99)))</f>
        <v/>
      </c>
      <c r="Z205" s="210" t="str">
        <f>IF($B205="","",IF('Actual Allocation Calc'!$AI$78="A",
IF($P205="Employed",$U205,
IF(AND($P205="Terminated"),($U205/7*AQ205),
IF(AND($P205="Furloughed"),($U205/7*AQ205)+($U205/7*BA205),
IF(AND($P205="Rehired"),($U205/7*BA205),
IF(AND($P205="Terminated",AQ205&gt;0),$U205,
IF($P205="Furloughed",IF(AQ205&gt;0,$U205)+IF(BA205&gt;0,$U205),
IF($P205="Rehired",IF(BA205&gt;0,$U205)))))))),IF('Actual Allocation Calc'!$AI$78="C",'Actual Allocation Calc'!M205,'Actual Allocation Calc'!V205+IF($P205="Employed",$U205,
IF(AND($P205="Terminated"),($U205/7*AQ205),
IF(AND($P205="Furloughed"),($U205/7*AQ205)+($U205/7*BA205),
IF(AND($P205="Rehired"),($U205/7*BA205),
IF(AND($P205="Terminated",AQ205&gt;0),$U205,
IF($P205="Furloughed",IF(AQ205&gt;0,$U205)+IF(BA205&gt;0,$U205),
IF($P205="Rehired",IF(BA205&gt;0,$U205))))))))*'Actual Allocation Calc'!$AI$99)))</f>
        <v/>
      </c>
      <c r="AA205" s="210" t="str">
        <f>IF($B205="","",IF('Actual Allocation Calc'!$AJ$78="A",
IF($P205="Employed",$U205,
IF(AND($P205="Terminated"),($U205/7*AR205),
IF(AND($P205="Furloughed"),($U205/7*AR205)+($U205/7*BB205),
IF(AND($P205="Rehired"),($U205/7*BB205),
IF(AND($P205="Terminated",AR205&gt;0),$U205,
IF($P205="Furloughed",IF(AR205&gt;0,$U205)+IF(BB205&gt;0,$U205),
IF($P205="Rehired",IF(BB205&gt;0,$U205)))))))),IF('Actual Allocation Calc'!$AJ$78="C",'Actual Allocation Calc'!N205,'Actual Allocation Calc'!W205+IF($P205="Employed",$U205,
IF(AND($P205="Terminated"),($U205/7*AR205),
IF(AND($P205="Furloughed"),($U205/7*AR205)+($U205/7*BB205),
IF(AND($P205="Rehired"),($U205/7*BB205),
IF(AND($P205="Terminated",AR205&gt;0),$U205,
IF($P205="Furloughed",IF(AR205&gt;0,$U205)+IF(BB205&gt;0,$U205),
IF($P205="Rehired",IF(BB205&gt;0,$U205))))))))*'Actual Allocation Calc'!$AJ$99)))</f>
        <v/>
      </c>
      <c r="AB205" s="210" t="str">
        <f>IF($B205="","",IF('Actual Allocation Calc'!$AK$78="A",
IF($P205="Employed",$U205,
IF(AND($P205="Terminated"),($U205/7*AS205),
IF(AND($P205="Furloughed"),($U205/7*AS205)+($U205/7*BC205),
IF(AND($P205="Rehired"),($U205/7*BC205),
IF(AND($P205="Terminated",AS205&gt;0),$U205,
IF($P205="Furloughed",IF(AS205&gt;0,$U205)+IF(BC205&gt;0,$U205),
IF($P205="Rehired",IF(BC205&gt;0,$U205)))))))),IF('Actual Allocation Calc'!$AK$78="C",'Actual Allocation Calc'!O205,'Actual Allocation Calc'!X205+IF($P205="Employed",$U205,
IF(AND($P205="Terminated"),($U205/7*AS205),
IF(AND($P205="Furloughed"),($U205/7*AS205)+($U205/7*BC205),
IF(AND($P205="Rehired"),($U205/7*BC205),
IF(AND($P205="Terminated",AS205&gt;0),$U205,
IF($P205="Furloughed",IF(AS205&gt;0,$U205)+IF(BC205&gt;0,$U205),
IF($P205="Rehired",IF(BC205&gt;0,$U205))))))))*'Actual Allocation Calc'!$AK$99)))</f>
        <v/>
      </c>
      <c r="AC205" s="210" t="str">
        <f>IF($B205="","",IF('Actual Allocation Calc'!$AL$78="A",
IF($P205="Employed",$U205,
IF(AND($P205="Terminated"),($U205/7*AT205),
IF(AND($P205="Furloughed"),($U205/7*AT205)+($U205/7*BD205),
IF(AND($P205="Rehired"),($U205/7*BD205),
IF(AND($P205="Terminated",AT205&gt;0),$U205,
IF($P205="Furloughed",IF(AT205&gt;0,$U205)+IF(BD205&gt;0,$U205),
IF($P205="Rehired",IF(BD205&gt;0,$U205)))))))),IF('Actual Allocation Calc'!$AL$78="C",'Actual Allocation Calc'!P205,'Actual Allocation Calc'!Y205+IF($P205="Employed",$U205,
IF(AND($P205="Terminated"),($U205/7*AT205),
IF(AND($P205="Furloughed"),($U205/7*AT205)+($U205/7*BD205),
IF(AND($P205="Rehired"),($U205/7*BD205),
IF(AND($P205="Terminated",AT205&gt;0),$U205,
IF($P205="Furloughed",IF(AT205&gt;0,$U205)+IF(BD205&gt;0,$U205),
IF($P205="Rehired",IF(BD205&gt;0,$U205))))))))*'Actual Allocation Calc'!$AL$99)))</f>
        <v/>
      </c>
      <c r="AD205" s="210" t="str">
        <f>IF($B205="","",IF('Actual Allocation Calc'!$AM$78="A",
IF($P205="Employed",$U205,
IF(AND($P205="Terminated"),($U205/7*AU205),
IF(AND($P205="Furloughed"),($U205/7*AU205)+($U205/7*BE205),
IF(AND($P205="Rehired"),($U205/7*BE205),
IF(AND($P205="Terminated",AU205&gt;0),$U205,
IF($P205="Furloughed",IF(AU205&gt;0,$U205)+IF(BE205&gt;0,$U205),
IF($P205="Rehired",IF(BE205&gt;0,$U205)))))))),IF('Actual Allocation Calc'!$AM$78="C",'Actual Allocation Calc'!Q205,'Actual Allocation Calc'!Z205+IF($P205="Employed",$U205,
IF(AND($P205="Terminated"),($U205/7*AU205),
IF(AND($P205="Furloughed"),($U205/7*AU205)+($U205/7*BE205),
IF(AND($P205="Rehired"),($U205/7*BE205),
IF(AND($P205="Terminated",AU205&gt;0),$U205,
IF($P205="Furloughed",IF(AU205&gt;0,$U205)+IF(BE205&gt;0,$U205),
IF($P205="Rehired",IF(BE205&gt;0,$U205))))))))*'Actual Allocation Calc'!$AM$99)))</f>
        <v/>
      </c>
      <c r="AE205" s="210" t="str">
        <f>IF($B205="","",IF('Actual Allocation Calc'!$AN$78="A",
IF($P205="Employed",$U205,
IF(AND($P205="Terminated"),($U205/7*AV205),
IF(AND($P205="Furloughed"),($U205/7*AV205)+($U205/7*BF205),
IF(AND($P205="Rehired"),($U205/7*BF205),
IF(AND($P205="Terminated",AV205&gt;0),$U205,
IF($P205="Furloughed",IF(AV205&gt;0,$U205)+IF(BF205&gt;0,$U205),
IF($P205="Rehired",IF(BF205&gt;0,$U205)))))))),IF('Actual Allocation Calc'!$AN$78="C",'Actual Allocation Calc'!R205,'Actual Allocation Calc'!AA205+IF($P205="Employed",$U205,
IF(AND($P205="Terminated"),($U205/7*AV205),
IF(AND($P205="Furloughed"),($U205/7*AV205)+($U205/7*BF205),
IF(AND($P205="Rehired"),($U205/7*BF205),
IF(AND($P205="Terminated",AV205&gt;0),$U205,
IF($P205="Furloughed",IF(AV205&gt;0,$U205)+IF(BF205&gt;0,$U205),
IF($P205="Rehired",IF(BF205&gt;0,$U205))))))))*'Actual Allocation Calc'!$AN$99)))</f>
        <v/>
      </c>
      <c r="AF205" s="210" t="str">
        <f>IF($B205="","",IF('Actual Allocation Calc'!$AO$78="A",
IF($P205="Employed",$U205,
IF(AND($P205="Terminated"),($U205/7*AW205),
IF(AND($P205="Furloughed"),($U205/7*AW205)+($U205/7*BG205),
IF(AND($P205="Rehired"),($U205/7*BG205),
IF(AND($P205="Terminated",AW205&gt;0),$U205,
IF($P205="Furloughed",IF(AW205&gt;0,$U205)+IF(BG205&gt;0,$U205),
IF($P205="Rehired",IF(BG205&gt;0,$U205)))))))),IF('Actual Allocation Calc'!$AO$78="C",'Actual Allocation Calc'!S205,'Actual Allocation Calc'!AB205+IF($P205="Employed",$U205,
IF(AND($P205="Terminated"),($U205/7*AW205),
IF(AND($P205="Furloughed"),($U205/7*AW205)+($U205/7*BG205),
IF(AND($P205="Rehired"),($U205/7*BG205),
IF(AND($P205="Terminated",AW205&gt;0),$U205,
IF($P205="Furloughed",IF(AW205&gt;0,$U205)+IF(BG205&gt;0,$U205),
IF($P205="Rehired",IF(BG205&gt;0,$U205))))))))*'Actual Allocation Calc'!$AO$99)))</f>
        <v/>
      </c>
      <c r="AG205" s="210" t="str">
        <f>IF($B205="","",IF('Actual Allocation Calc'!$AP$78="A",
IF($P205="Employed",$U205/7*BK205,
IF(AND($P205="Terminated"),($U205/7*AX205),
IF(AND($P205="Furloughed"),($U205/7*AX205)+($U205/7*BH205),
IF(AND($P205="Rehired"),($U205/7*BH205),
IF(AND($P205="Terminated",AX205&gt;0),$U205,
IF($P205="Furloughed",IF(AX205&gt;0,$U205)+IF(BH205&gt;0,$U205),
IF($P205="Rehired",IF(BH205&gt;0,$U205)))))))),IF('Actual Allocation Calc'!$AP$78="C",'Actual Allocation Calc'!T205,'Actual Allocation Calc'!AC205+IF($P205="Employed",$U205/7*BK205,
IF(AND($P205="Terminated"),($U205/7*AX205),
IF(AND($P205="Furloughed"),($U205/7*AX205)+($U205/7*BH205),
IF(AND($P205="Rehired"),($U205/7*BH205),
IF(AND($P205="Terminated",AX205&gt;0),$U205,
IF($P205="Furloughed",IF(AX205&gt;0,$U205)+IF(BH205&gt;0,$U205),
IF($P205="Rehired",IF(BH205&gt;0,$U205))))))))*'Actual Allocation Calc'!$AP$99)))</f>
        <v/>
      </c>
      <c r="AH205" s="536"/>
      <c r="AI205" s="82">
        <f t="shared" si="66"/>
        <v>0</v>
      </c>
      <c r="AJ205" s="210">
        <f t="shared" si="48"/>
        <v>0</v>
      </c>
      <c r="AK205" s="397" t="str">
        <f t="shared" si="49"/>
        <v/>
      </c>
      <c r="AM205" s="122"/>
      <c r="AO205" s="214" t="str">
        <f>IFERROR(IF($V205="","",VLOOKUP(V205,'Calendar Calcs'!$B$2:$E1172,4,FALSE)),0)</f>
        <v/>
      </c>
      <c r="AP205" s="69" t="str">
        <f>IF($AO205="","", IF($AO205&lt;AP$23,0,IF($AO205&gt;AP$23,COUNTIFS('Calendar Calcs'!$E$2:$E1172,AP$23),COUNTIFS('Calendar Calcs'!$E$2:$E1172,AP$23,'Calendar Calcs'!$D$2:$D1172,"&lt;="&amp;WEEKDAY($V205)))))</f>
        <v/>
      </c>
      <c r="AQ205" s="69" t="str">
        <f>IF($AO205="","", IF($AO205&lt;AQ$23,0,IF($AO205&gt;AQ$23,COUNTIFS('Calendar Calcs'!$E$2:$E1172,AQ$23),COUNTIFS('Calendar Calcs'!$E$2:$E1172,AQ$23,'Calendar Calcs'!$D$2:$D1172,"&lt;="&amp;WEEKDAY($V205)))))</f>
        <v/>
      </c>
      <c r="AR205" s="69" t="str">
        <f>IF($AO205="","", IF($AO205&lt;AR$23,0,IF($AO205&gt;AR$23,COUNTIFS('Calendar Calcs'!$E$2:$E1172,AR$23),COUNTIFS('Calendar Calcs'!$E$2:$E1172,AR$23,'Calendar Calcs'!$D$2:$D1172,"&lt;="&amp;WEEKDAY($V205)))))</f>
        <v/>
      </c>
      <c r="AS205" s="69" t="str">
        <f>IF($AO205="","", IF($AO205&lt;AS$23,0,IF($AO205&gt;AS$23,COUNTIFS('Calendar Calcs'!$E$2:$E1172,AS$23),COUNTIFS('Calendar Calcs'!$E$2:$E1172,AS$23,'Calendar Calcs'!$D$2:$D1172,"&lt;="&amp;WEEKDAY($V205)))))</f>
        <v/>
      </c>
      <c r="AT205" s="69" t="str">
        <f>IF($AO205="","", IF($AO205&lt;AT$23,0,IF($AO205&gt;AT$23,COUNTIFS('Calendar Calcs'!$E$2:$E1172,AT$23),COUNTIFS('Calendar Calcs'!$E$2:$E1172,AT$23,'Calendar Calcs'!$D$2:$D1172,"&lt;="&amp;WEEKDAY($V205)))))</f>
        <v/>
      </c>
      <c r="AU205" s="69" t="str">
        <f>IF($AO205="","", IF($AO205&lt;AU$23,0,IF($AO205&gt;AU$23,COUNTIFS('Calendar Calcs'!$E$2:$E1172,AU$23),COUNTIFS('Calendar Calcs'!$E$2:$E1172,AU$23,'Calendar Calcs'!$D$2:$D1172,"&lt;="&amp;WEEKDAY($V205)))))</f>
        <v/>
      </c>
      <c r="AV205" s="69" t="str">
        <f>IF($AO205="","", IF($AO205&lt;AV$23,0,IF($AO205&gt;AV$23,COUNTIFS('Calendar Calcs'!$E$2:$E1172,AV$23),COUNTIFS('Calendar Calcs'!$E$2:$E1172,AV$23,'Calendar Calcs'!$D$2:$D1172,"&lt;="&amp;WEEKDAY($V205)))))</f>
        <v/>
      </c>
      <c r="AW205" s="69" t="str">
        <f>IF($AO205="","", IF($AO205&lt;AW$23,0,IF($AO205&gt;AW$23,COUNTIFS('Calendar Calcs'!$E$2:$E1172,AW$23),COUNTIFS('Calendar Calcs'!$E$2:$E1172,AW$23,'Calendar Calcs'!$D$2:$D1172,"&lt;="&amp;WEEKDAY($V205)))))</f>
        <v/>
      </c>
      <c r="AX205" s="69" t="str">
        <f>IF($AO205="","", IF($AO205&lt;AX$23,0,IF($AO205&gt;AX$23,COUNTIFS('Calendar Calcs'!$E$2:$E1172,AX$23),COUNTIFS('Calendar Calcs'!$E$2:$E1172,AX$23,'Calendar Calcs'!$D$2:$D1172,"&lt;="&amp;WEEKDAY($V205)))))</f>
        <v/>
      </c>
      <c r="AY205" s="69" t="str">
        <f>IF($W205="","",VLOOKUP($W205,'Calendar Calcs'!$B$2:$E1172,4,FALSE))</f>
        <v/>
      </c>
      <c r="AZ205" s="69" t="str">
        <f>IF($AY205="","",IF($AY205&gt;AZ$23,0,IF($AY205&lt;AZ$23,COUNTIFS('Calendar Calcs'!$E$2:$E1172,AZ$23),COUNTIFS('Calendar Calcs'!$E$2:$E1172,AZ$23,'Calendar Calcs'!$D$2:$D1172,"&gt;="&amp;WEEKDAY($W205)))))</f>
        <v/>
      </c>
      <c r="BA205" s="69" t="str">
        <f>IF($AY205="","",IF($AY205&gt;BA$23,0,IF($AY205&lt;BA$23,COUNTIFS('Calendar Calcs'!$E$2:$E1172,BA$23),COUNTIFS('Calendar Calcs'!$E$2:$E1172,BA$23,'Calendar Calcs'!$D$2:$D1172,"&gt;="&amp;WEEKDAY($W205)))))</f>
        <v/>
      </c>
      <c r="BB205" s="69" t="str">
        <f>IF($AY205="","",IF($AY205&gt;BB$23,0,IF($AY205&lt;BB$23,COUNTIFS('Calendar Calcs'!$E$2:$E1172,BB$23),COUNTIFS('Calendar Calcs'!$E$2:$E1172,BB$23,'Calendar Calcs'!$D$2:$D1172,"&gt;="&amp;WEEKDAY($W205)))))</f>
        <v/>
      </c>
      <c r="BC205" s="69" t="str">
        <f>IF($AY205="","",IF($AY205&gt;BC$23,0,IF($AY205&lt;BC$23,COUNTIFS('Calendar Calcs'!$E$2:$E1172,BC$23),COUNTIFS('Calendar Calcs'!$E$2:$E1172,BC$23,'Calendar Calcs'!$D$2:$D1172,"&gt;="&amp;WEEKDAY($W205)))))</f>
        <v/>
      </c>
      <c r="BD205" s="69" t="str">
        <f>IF($AY205="","",IF($AY205&gt;BD$23,0,IF($AY205&lt;BD$23,COUNTIFS('Calendar Calcs'!$E$2:$E1172,BD$23),COUNTIFS('Calendar Calcs'!$E$2:$E1172,BD$23,'Calendar Calcs'!$D$2:$D1172,"&gt;="&amp;WEEKDAY($W205)))))</f>
        <v/>
      </c>
      <c r="BE205" s="69" t="str">
        <f>IF($AY205="","",IF($AY205&gt;BE$23,0,IF($AY205&lt;BE$23,COUNTIFS('Calendar Calcs'!$E$2:$E1172,BE$23),COUNTIFS('Calendar Calcs'!$E$2:$E1172,BE$23,'Calendar Calcs'!$D$2:$D1172,"&gt;="&amp;WEEKDAY($W205)))))</f>
        <v/>
      </c>
      <c r="BF205" s="69" t="str">
        <f>IF($AY205="","",IF($AY205&gt;BF$23,0,IF($AY205&lt;BF$23,COUNTIFS('Calendar Calcs'!$E$2:$E1172,BF$23),COUNTIFS('Calendar Calcs'!$E$2:$E1172,BF$23,'Calendar Calcs'!$D$2:$D1172,"&gt;="&amp;WEEKDAY($W205)))))</f>
        <v/>
      </c>
      <c r="BG205" s="69" t="str">
        <f>IF($AY205="","",IF($AY205&gt;BG$23,0,IF($AY205&lt;BG$23,COUNTIFS('Calendar Calcs'!$E$2:$E1172,BG$23),COUNTIFS('Calendar Calcs'!$E$2:$E1172,BG$23,'Calendar Calcs'!$D$2:$D1172,"&gt;="&amp;WEEKDAY($W205)))))</f>
        <v/>
      </c>
      <c r="BH205" s="69">
        <f t="shared" si="50"/>
        <v>6</v>
      </c>
      <c r="BI205" s="69">
        <f>IF(Cover!$E$43="","",VLOOKUP(Cover!$E$43,'Calendar Calcs'!$B$2:$E1172,4,FALSE))</f>
        <v>1</v>
      </c>
      <c r="BJ205" s="69">
        <f>IF($BI205="","", IF($BI205&lt;BJ$23,0,IF($BI205&gt;=BJ$23,COUNTIFS('Calendar Calcs'!$E$2:$E1172,BJ$23),COUNTIFS('Calendar Calcs'!$E$2:$E1172,BJ$23,'Calendar Calcs'!$D$2:$D1172,"&lt;="&amp;WEEKDAY($V205)))))</f>
        <v>1</v>
      </c>
      <c r="BK205" s="69">
        <f t="shared" si="47"/>
        <v>6</v>
      </c>
      <c r="BN205" s="69" t="str">
        <f>IF(T205&gt;0,"FTE",IF(Cover!$E$47="Weekly",IF(S205&gt;29.75,"FTE","PTE"),IF(S205&gt;59.75,"FTE","PTE")))</f>
        <v>PTE</v>
      </c>
      <c r="BO205" s="69">
        <f>IF(BN205="FTE",30,IF(Cover!$E$47="Weekly",'STEP 2 EE Data'!S205,'STEP 2 EE Data'!S205/2))</f>
        <v>0</v>
      </c>
      <c r="BP205" s="209">
        <f t="shared" si="51"/>
        <v>0</v>
      </c>
      <c r="BQ205" s="209">
        <f t="shared" si="52"/>
        <v>0</v>
      </c>
      <c r="BR205" s="209">
        <f t="shared" si="53"/>
        <v>0</v>
      </c>
      <c r="BS205" s="209">
        <f t="shared" si="54"/>
        <v>0</v>
      </c>
      <c r="BT205" s="209">
        <f t="shared" si="55"/>
        <v>0</v>
      </c>
      <c r="BU205" s="209">
        <f t="shared" si="56"/>
        <v>0</v>
      </c>
      <c r="BV205" s="209">
        <f t="shared" si="57"/>
        <v>0</v>
      </c>
      <c r="BW205" s="209">
        <f t="shared" si="58"/>
        <v>0</v>
      </c>
      <c r="BX205" s="209">
        <f t="shared" si="59"/>
        <v>0</v>
      </c>
      <c r="CC205" s="210" t="str">
        <f>IF(B205="","",IF(C205="",IF(Cover!$E$47="Weekly",'STEP 3 EE Comp'!BI210*8,'STEP 3 EE Comp'!BI210*4),IF(Cover!$E$47="Weekly",'STEP 3 EE Comp'!BI210,'STEP 3 EE Comp'!BI210)))</f>
        <v/>
      </c>
      <c r="CD205" s="82" t="str">
        <f t="shared" si="60"/>
        <v/>
      </c>
      <c r="CE205" s="417">
        <f t="shared" si="61"/>
        <v>1</v>
      </c>
      <c r="CF205" s="82" t="str">
        <f t="shared" si="62"/>
        <v>Good</v>
      </c>
      <c r="CG205" s="82">
        <f t="shared" si="63"/>
        <v>0</v>
      </c>
      <c r="CH205" s="234">
        <f t="shared" si="64"/>
        <v>0</v>
      </c>
    </row>
    <row r="206" spans="1:86" s="69" customFormat="1" x14ac:dyDescent="0.3">
      <c r="A206" s="530"/>
      <c r="B206" s="477"/>
      <c r="C206" s="52"/>
      <c r="D206" s="565"/>
      <c r="E206" s="52"/>
      <c r="F206" s="507"/>
      <c r="G206" s="210">
        <f t="shared" si="65"/>
        <v>0</v>
      </c>
      <c r="H206" s="82">
        <f t="shared" si="46"/>
        <v>0</v>
      </c>
      <c r="I206" s="211"/>
      <c r="J206" s="441" t="s">
        <v>21</v>
      </c>
      <c r="K206" s="441" t="s">
        <v>21</v>
      </c>
      <c r="L206" s="441" t="s">
        <v>21</v>
      </c>
      <c r="M206" s="441" t="s">
        <v>21</v>
      </c>
      <c r="N206" s="568" t="s">
        <v>21</v>
      </c>
      <c r="O206" s="211"/>
      <c r="P206" s="212" t="str">
        <f>IF(B206="","",
IF(AND(V206="",W206="",B206&lt;&gt;""),"Employed",
IF(AND(V206&lt;&gt;"",W206="",B206&lt;&gt;""),"Terminated",
IF(AND(V206&lt;&gt;"",W206&lt;&gt;"",B206&lt;&gt;""),IF(W206&lt;Cover!$E$43,"Employed","Furloughed"),
IF(AND(V206="",W206&lt;&gt;"",B206&lt;&gt;""),IF(W206&lt;Cover!$E$43,"Employed","Rehired"))))))</f>
        <v/>
      </c>
      <c r="Q206" s="211"/>
      <c r="R206" s="536"/>
      <c r="S206" s="563"/>
      <c r="T206" s="536"/>
      <c r="U206" s="82">
        <f>IF(Cover!$E$47="Weekly",IF(T206&gt;0,T206,R206*S206),IF(T206&gt;0,T206,R206*S206)/2)</f>
        <v>0</v>
      </c>
      <c r="V206" s="564"/>
      <c r="W206" s="564"/>
      <c r="Y206" s="213" t="str">
        <f>IF($B206="","",IF('Actual Allocation Calc'!$AH$78="A",
IF($P206="Employed",$U206/7*BJ206,
IF(AND($P206="Terminated"),($U206/7*AP206),
IF(AND($P206="Furloughed"),($U206/7*AP206)+($U206/7*AZ206),
IF(AND($P206="Rehired"),($U206/7*AZ206),
IF(AND($P206="Terminated",AP206&gt;0),$U206,
IF($P206="Furloughed",IF(AP206&gt;0,$U206)+IF(AZ206&gt;0,$U206),
IF($P206="Rehired",IF(AZ206&gt;0,$U206)))))))),IF('Actual Allocation Calc'!$AH$78="C",'Actual Allocation Calc'!L206,'Actual Allocation Calc'!U206+IF($P206="Employed",$U206/7*BJ206,
IF(AND($P206="Terminated"),($U206/7*AP206),
IF(AND($P206="Furloughed"),($U206/7*AP206)+($U206/7*AZ206),
IF(AND($P206="Rehired"),($U206/7*AZ206),
IF(AND($P206="Terminated",AP206&gt;0),$U206,
IF($P206="Furloughed",IF(AP206&gt;0,$U206)+IF(AZ206&gt;0,$U206),
IF($P206="Rehired",IF(AZ206&gt;0,$U206))))))))*'Actual Allocation Calc'!$AH$99)))</f>
        <v/>
      </c>
      <c r="Z206" s="210" t="str">
        <f>IF($B206="","",IF('Actual Allocation Calc'!$AI$78="A",
IF($P206="Employed",$U206,
IF(AND($P206="Terminated"),($U206/7*AQ206),
IF(AND($P206="Furloughed"),($U206/7*AQ206)+($U206/7*BA206),
IF(AND($P206="Rehired"),($U206/7*BA206),
IF(AND($P206="Terminated",AQ206&gt;0),$U206,
IF($P206="Furloughed",IF(AQ206&gt;0,$U206)+IF(BA206&gt;0,$U206),
IF($P206="Rehired",IF(BA206&gt;0,$U206)))))))),IF('Actual Allocation Calc'!$AI$78="C",'Actual Allocation Calc'!M206,'Actual Allocation Calc'!V206+IF($P206="Employed",$U206,
IF(AND($P206="Terminated"),($U206/7*AQ206),
IF(AND($P206="Furloughed"),($U206/7*AQ206)+($U206/7*BA206),
IF(AND($P206="Rehired"),($U206/7*BA206),
IF(AND($P206="Terminated",AQ206&gt;0),$U206,
IF($P206="Furloughed",IF(AQ206&gt;0,$U206)+IF(BA206&gt;0,$U206),
IF($P206="Rehired",IF(BA206&gt;0,$U206))))))))*'Actual Allocation Calc'!$AI$99)))</f>
        <v/>
      </c>
      <c r="AA206" s="210" t="str">
        <f>IF($B206="","",IF('Actual Allocation Calc'!$AJ$78="A",
IF($P206="Employed",$U206,
IF(AND($P206="Terminated"),($U206/7*AR206),
IF(AND($P206="Furloughed"),($U206/7*AR206)+($U206/7*BB206),
IF(AND($P206="Rehired"),($U206/7*BB206),
IF(AND($P206="Terminated",AR206&gt;0),$U206,
IF($P206="Furloughed",IF(AR206&gt;0,$U206)+IF(BB206&gt;0,$U206),
IF($P206="Rehired",IF(BB206&gt;0,$U206)))))))),IF('Actual Allocation Calc'!$AJ$78="C",'Actual Allocation Calc'!N206,'Actual Allocation Calc'!W206+IF($P206="Employed",$U206,
IF(AND($P206="Terminated"),($U206/7*AR206),
IF(AND($P206="Furloughed"),($U206/7*AR206)+($U206/7*BB206),
IF(AND($P206="Rehired"),($U206/7*BB206),
IF(AND($P206="Terminated",AR206&gt;0),$U206,
IF($P206="Furloughed",IF(AR206&gt;0,$U206)+IF(BB206&gt;0,$U206),
IF($P206="Rehired",IF(BB206&gt;0,$U206))))))))*'Actual Allocation Calc'!$AJ$99)))</f>
        <v/>
      </c>
      <c r="AB206" s="210" t="str">
        <f>IF($B206="","",IF('Actual Allocation Calc'!$AK$78="A",
IF($P206="Employed",$U206,
IF(AND($P206="Terminated"),($U206/7*AS206),
IF(AND($P206="Furloughed"),($U206/7*AS206)+($U206/7*BC206),
IF(AND($P206="Rehired"),($U206/7*BC206),
IF(AND($P206="Terminated",AS206&gt;0),$U206,
IF($P206="Furloughed",IF(AS206&gt;0,$U206)+IF(BC206&gt;0,$U206),
IF($P206="Rehired",IF(BC206&gt;0,$U206)))))))),IF('Actual Allocation Calc'!$AK$78="C",'Actual Allocation Calc'!O206,'Actual Allocation Calc'!X206+IF($P206="Employed",$U206,
IF(AND($P206="Terminated"),($U206/7*AS206),
IF(AND($P206="Furloughed"),($U206/7*AS206)+($U206/7*BC206),
IF(AND($P206="Rehired"),($U206/7*BC206),
IF(AND($P206="Terminated",AS206&gt;0),$U206,
IF($P206="Furloughed",IF(AS206&gt;0,$U206)+IF(BC206&gt;0,$U206),
IF($P206="Rehired",IF(BC206&gt;0,$U206))))))))*'Actual Allocation Calc'!$AK$99)))</f>
        <v/>
      </c>
      <c r="AC206" s="210" t="str">
        <f>IF($B206="","",IF('Actual Allocation Calc'!$AL$78="A",
IF($P206="Employed",$U206,
IF(AND($P206="Terminated"),($U206/7*AT206),
IF(AND($P206="Furloughed"),($U206/7*AT206)+($U206/7*BD206),
IF(AND($P206="Rehired"),($U206/7*BD206),
IF(AND($P206="Terminated",AT206&gt;0),$U206,
IF($P206="Furloughed",IF(AT206&gt;0,$U206)+IF(BD206&gt;0,$U206),
IF($P206="Rehired",IF(BD206&gt;0,$U206)))))))),IF('Actual Allocation Calc'!$AL$78="C",'Actual Allocation Calc'!P206,'Actual Allocation Calc'!Y206+IF($P206="Employed",$U206,
IF(AND($P206="Terminated"),($U206/7*AT206),
IF(AND($P206="Furloughed"),($U206/7*AT206)+($U206/7*BD206),
IF(AND($P206="Rehired"),($U206/7*BD206),
IF(AND($P206="Terminated",AT206&gt;0),$U206,
IF($P206="Furloughed",IF(AT206&gt;0,$U206)+IF(BD206&gt;0,$U206),
IF($P206="Rehired",IF(BD206&gt;0,$U206))))))))*'Actual Allocation Calc'!$AL$99)))</f>
        <v/>
      </c>
      <c r="AD206" s="210" t="str">
        <f>IF($B206="","",IF('Actual Allocation Calc'!$AM$78="A",
IF($P206="Employed",$U206,
IF(AND($P206="Terminated"),($U206/7*AU206),
IF(AND($P206="Furloughed"),($U206/7*AU206)+($U206/7*BE206),
IF(AND($P206="Rehired"),($U206/7*BE206),
IF(AND($P206="Terminated",AU206&gt;0),$U206,
IF($P206="Furloughed",IF(AU206&gt;0,$U206)+IF(BE206&gt;0,$U206),
IF($P206="Rehired",IF(BE206&gt;0,$U206)))))))),IF('Actual Allocation Calc'!$AM$78="C",'Actual Allocation Calc'!Q206,'Actual Allocation Calc'!Z206+IF($P206="Employed",$U206,
IF(AND($P206="Terminated"),($U206/7*AU206),
IF(AND($P206="Furloughed"),($U206/7*AU206)+($U206/7*BE206),
IF(AND($P206="Rehired"),($U206/7*BE206),
IF(AND($P206="Terminated",AU206&gt;0),$U206,
IF($P206="Furloughed",IF(AU206&gt;0,$U206)+IF(BE206&gt;0,$U206),
IF($P206="Rehired",IF(BE206&gt;0,$U206))))))))*'Actual Allocation Calc'!$AM$99)))</f>
        <v/>
      </c>
      <c r="AE206" s="210" t="str">
        <f>IF($B206="","",IF('Actual Allocation Calc'!$AN$78="A",
IF($P206="Employed",$U206,
IF(AND($P206="Terminated"),($U206/7*AV206),
IF(AND($P206="Furloughed"),($U206/7*AV206)+($U206/7*BF206),
IF(AND($P206="Rehired"),($U206/7*BF206),
IF(AND($P206="Terminated",AV206&gt;0),$U206,
IF($P206="Furloughed",IF(AV206&gt;0,$U206)+IF(BF206&gt;0,$U206),
IF($P206="Rehired",IF(BF206&gt;0,$U206)))))))),IF('Actual Allocation Calc'!$AN$78="C",'Actual Allocation Calc'!R206,'Actual Allocation Calc'!AA206+IF($P206="Employed",$U206,
IF(AND($P206="Terminated"),($U206/7*AV206),
IF(AND($P206="Furloughed"),($U206/7*AV206)+($U206/7*BF206),
IF(AND($P206="Rehired"),($U206/7*BF206),
IF(AND($P206="Terminated",AV206&gt;0),$U206,
IF($P206="Furloughed",IF(AV206&gt;0,$U206)+IF(BF206&gt;0,$U206),
IF($P206="Rehired",IF(BF206&gt;0,$U206))))))))*'Actual Allocation Calc'!$AN$99)))</f>
        <v/>
      </c>
      <c r="AF206" s="210" t="str">
        <f>IF($B206="","",IF('Actual Allocation Calc'!$AO$78="A",
IF($P206="Employed",$U206,
IF(AND($P206="Terminated"),($U206/7*AW206),
IF(AND($P206="Furloughed"),($U206/7*AW206)+($U206/7*BG206),
IF(AND($P206="Rehired"),($U206/7*BG206),
IF(AND($P206="Terminated",AW206&gt;0),$U206,
IF($P206="Furloughed",IF(AW206&gt;0,$U206)+IF(BG206&gt;0,$U206),
IF($P206="Rehired",IF(BG206&gt;0,$U206)))))))),IF('Actual Allocation Calc'!$AO$78="C",'Actual Allocation Calc'!S206,'Actual Allocation Calc'!AB206+IF($P206="Employed",$U206,
IF(AND($P206="Terminated"),($U206/7*AW206),
IF(AND($P206="Furloughed"),($U206/7*AW206)+($U206/7*BG206),
IF(AND($P206="Rehired"),($U206/7*BG206),
IF(AND($P206="Terminated",AW206&gt;0),$U206,
IF($P206="Furloughed",IF(AW206&gt;0,$U206)+IF(BG206&gt;0,$U206),
IF($P206="Rehired",IF(BG206&gt;0,$U206))))))))*'Actual Allocation Calc'!$AO$99)))</f>
        <v/>
      </c>
      <c r="AG206" s="210" t="str">
        <f>IF($B206="","",IF('Actual Allocation Calc'!$AP$78="A",
IF($P206="Employed",$U206/7*BK206,
IF(AND($P206="Terminated"),($U206/7*AX206),
IF(AND($P206="Furloughed"),($U206/7*AX206)+($U206/7*BH206),
IF(AND($P206="Rehired"),($U206/7*BH206),
IF(AND($P206="Terminated",AX206&gt;0),$U206,
IF($P206="Furloughed",IF(AX206&gt;0,$U206)+IF(BH206&gt;0,$U206),
IF($P206="Rehired",IF(BH206&gt;0,$U206)))))))),IF('Actual Allocation Calc'!$AP$78="C",'Actual Allocation Calc'!T206,'Actual Allocation Calc'!AC206+IF($P206="Employed",$U206/7*BK206,
IF(AND($P206="Terminated"),($U206/7*AX206),
IF(AND($P206="Furloughed"),($U206/7*AX206)+($U206/7*BH206),
IF(AND($P206="Rehired"),($U206/7*BH206),
IF(AND($P206="Terminated",AX206&gt;0),$U206,
IF($P206="Furloughed",IF(AX206&gt;0,$U206)+IF(BH206&gt;0,$U206),
IF($P206="Rehired",IF(BH206&gt;0,$U206))))))))*'Actual Allocation Calc'!$AP$99)))</f>
        <v/>
      </c>
      <c r="AH206" s="536"/>
      <c r="AI206" s="82">
        <f t="shared" si="66"/>
        <v>0</v>
      </c>
      <c r="AJ206" s="210">
        <f t="shared" si="48"/>
        <v>0</v>
      </c>
      <c r="AK206" s="397" t="str">
        <f t="shared" si="49"/>
        <v/>
      </c>
      <c r="AM206" s="122"/>
      <c r="AO206" s="214" t="str">
        <f>IFERROR(IF($V206="","",VLOOKUP(V206,'Calendar Calcs'!$B$2:$E1173,4,FALSE)),0)</f>
        <v/>
      </c>
      <c r="AP206" s="69" t="str">
        <f>IF($AO206="","", IF($AO206&lt;AP$23,0,IF($AO206&gt;AP$23,COUNTIFS('Calendar Calcs'!$E$2:$E1173,AP$23),COUNTIFS('Calendar Calcs'!$E$2:$E1173,AP$23,'Calendar Calcs'!$D$2:$D1173,"&lt;="&amp;WEEKDAY($V206)))))</f>
        <v/>
      </c>
      <c r="AQ206" s="69" t="str">
        <f>IF($AO206="","", IF($AO206&lt;AQ$23,0,IF($AO206&gt;AQ$23,COUNTIFS('Calendar Calcs'!$E$2:$E1173,AQ$23),COUNTIFS('Calendar Calcs'!$E$2:$E1173,AQ$23,'Calendar Calcs'!$D$2:$D1173,"&lt;="&amp;WEEKDAY($V206)))))</f>
        <v/>
      </c>
      <c r="AR206" s="69" t="str">
        <f>IF($AO206="","", IF($AO206&lt;AR$23,0,IF($AO206&gt;AR$23,COUNTIFS('Calendar Calcs'!$E$2:$E1173,AR$23),COUNTIFS('Calendar Calcs'!$E$2:$E1173,AR$23,'Calendar Calcs'!$D$2:$D1173,"&lt;="&amp;WEEKDAY($V206)))))</f>
        <v/>
      </c>
      <c r="AS206" s="69" t="str">
        <f>IF($AO206="","", IF($AO206&lt;AS$23,0,IF($AO206&gt;AS$23,COUNTIFS('Calendar Calcs'!$E$2:$E1173,AS$23),COUNTIFS('Calendar Calcs'!$E$2:$E1173,AS$23,'Calendar Calcs'!$D$2:$D1173,"&lt;="&amp;WEEKDAY($V206)))))</f>
        <v/>
      </c>
      <c r="AT206" s="69" t="str">
        <f>IF($AO206="","", IF($AO206&lt;AT$23,0,IF($AO206&gt;AT$23,COUNTIFS('Calendar Calcs'!$E$2:$E1173,AT$23),COUNTIFS('Calendar Calcs'!$E$2:$E1173,AT$23,'Calendar Calcs'!$D$2:$D1173,"&lt;="&amp;WEEKDAY($V206)))))</f>
        <v/>
      </c>
      <c r="AU206" s="69" t="str">
        <f>IF($AO206="","", IF($AO206&lt;AU$23,0,IF($AO206&gt;AU$23,COUNTIFS('Calendar Calcs'!$E$2:$E1173,AU$23),COUNTIFS('Calendar Calcs'!$E$2:$E1173,AU$23,'Calendar Calcs'!$D$2:$D1173,"&lt;="&amp;WEEKDAY($V206)))))</f>
        <v/>
      </c>
      <c r="AV206" s="69" t="str">
        <f>IF($AO206="","", IF($AO206&lt;AV$23,0,IF($AO206&gt;AV$23,COUNTIFS('Calendar Calcs'!$E$2:$E1173,AV$23),COUNTIFS('Calendar Calcs'!$E$2:$E1173,AV$23,'Calendar Calcs'!$D$2:$D1173,"&lt;="&amp;WEEKDAY($V206)))))</f>
        <v/>
      </c>
      <c r="AW206" s="69" t="str">
        <f>IF($AO206="","", IF($AO206&lt;AW$23,0,IF($AO206&gt;AW$23,COUNTIFS('Calendar Calcs'!$E$2:$E1173,AW$23),COUNTIFS('Calendar Calcs'!$E$2:$E1173,AW$23,'Calendar Calcs'!$D$2:$D1173,"&lt;="&amp;WEEKDAY($V206)))))</f>
        <v/>
      </c>
      <c r="AX206" s="69" t="str">
        <f>IF($AO206="","", IF($AO206&lt;AX$23,0,IF($AO206&gt;AX$23,COUNTIFS('Calendar Calcs'!$E$2:$E1173,AX$23),COUNTIFS('Calendar Calcs'!$E$2:$E1173,AX$23,'Calendar Calcs'!$D$2:$D1173,"&lt;="&amp;WEEKDAY($V206)))))</f>
        <v/>
      </c>
      <c r="AY206" s="69" t="str">
        <f>IF($W206="","",VLOOKUP($W206,'Calendar Calcs'!$B$2:$E1173,4,FALSE))</f>
        <v/>
      </c>
      <c r="AZ206" s="69" t="str">
        <f>IF($AY206="","",IF($AY206&gt;AZ$23,0,IF($AY206&lt;AZ$23,COUNTIFS('Calendar Calcs'!$E$2:$E1173,AZ$23),COUNTIFS('Calendar Calcs'!$E$2:$E1173,AZ$23,'Calendar Calcs'!$D$2:$D1173,"&gt;="&amp;WEEKDAY($W206)))))</f>
        <v/>
      </c>
      <c r="BA206" s="69" t="str">
        <f>IF($AY206="","",IF($AY206&gt;BA$23,0,IF($AY206&lt;BA$23,COUNTIFS('Calendar Calcs'!$E$2:$E1173,BA$23),COUNTIFS('Calendar Calcs'!$E$2:$E1173,BA$23,'Calendar Calcs'!$D$2:$D1173,"&gt;="&amp;WEEKDAY($W206)))))</f>
        <v/>
      </c>
      <c r="BB206" s="69" t="str">
        <f>IF($AY206="","",IF($AY206&gt;BB$23,0,IF($AY206&lt;BB$23,COUNTIFS('Calendar Calcs'!$E$2:$E1173,BB$23),COUNTIFS('Calendar Calcs'!$E$2:$E1173,BB$23,'Calendar Calcs'!$D$2:$D1173,"&gt;="&amp;WEEKDAY($W206)))))</f>
        <v/>
      </c>
      <c r="BC206" s="69" t="str">
        <f>IF($AY206="","",IF($AY206&gt;BC$23,0,IF($AY206&lt;BC$23,COUNTIFS('Calendar Calcs'!$E$2:$E1173,BC$23),COUNTIFS('Calendar Calcs'!$E$2:$E1173,BC$23,'Calendar Calcs'!$D$2:$D1173,"&gt;="&amp;WEEKDAY($W206)))))</f>
        <v/>
      </c>
      <c r="BD206" s="69" t="str">
        <f>IF($AY206="","",IF($AY206&gt;BD$23,0,IF($AY206&lt;BD$23,COUNTIFS('Calendar Calcs'!$E$2:$E1173,BD$23),COUNTIFS('Calendar Calcs'!$E$2:$E1173,BD$23,'Calendar Calcs'!$D$2:$D1173,"&gt;="&amp;WEEKDAY($W206)))))</f>
        <v/>
      </c>
      <c r="BE206" s="69" t="str">
        <f>IF($AY206="","",IF($AY206&gt;BE$23,0,IF($AY206&lt;BE$23,COUNTIFS('Calendar Calcs'!$E$2:$E1173,BE$23),COUNTIFS('Calendar Calcs'!$E$2:$E1173,BE$23,'Calendar Calcs'!$D$2:$D1173,"&gt;="&amp;WEEKDAY($W206)))))</f>
        <v/>
      </c>
      <c r="BF206" s="69" t="str">
        <f>IF($AY206="","",IF($AY206&gt;BF$23,0,IF($AY206&lt;BF$23,COUNTIFS('Calendar Calcs'!$E$2:$E1173,BF$23),COUNTIFS('Calendar Calcs'!$E$2:$E1173,BF$23,'Calendar Calcs'!$D$2:$D1173,"&gt;="&amp;WEEKDAY($W206)))))</f>
        <v/>
      </c>
      <c r="BG206" s="69" t="str">
        <f>IF($AY206="","",IF($AY206&gt;BG$23,0,IF($AY206&lt;BG$23,COUNTIFS('Calendar Calcs'!$E$2:$E1173,BG$23),COUNTIFS('Calendar Calcs'!$E$2:$E1173,BG$23,'Calendar Calcs'!$D$2:$D1173,"&gt;="&amp;WEEKDAY($W206)))))</f>
        <v/>
      </c>
      <c r="BH206" s="69">
        <f t="shared" si="50"/>
        <v>6</v>
      </c>
      <c r="BI206" s="69">
        <f>IF(Cover!$E$43="","",VLOOKUP(Cover!$E$43,'Calendar Calcs'!$B$2:$E1173,4,FALSE))</f>
        <v>1</v>
      </c>
      <c r="BJ206" s="69">
        <f>IF($BI206="","", IF($BI206&lt;BJ$23,0,IF($BI206&gt;=BJ$23,COUNTIFS('Calendar Calcs'!$E$2:$E1173,BJ$23),COUNTIFS('Calendar Calcs'!$E$2:$E1173,BJ$23,'Calendar Calcs'!$D$2:$D1173,"&lt;="&amp;WEEKDAY($V206)))))</f>
        <v>1</v>
      </c>
      <c r="BK206" s="69">
        <f t="shared" si="47"/>
        <v>6</v>
      </c>
      <c r="BN206" s="69" t="str">
        <f>IF(T206&gt;0,"FTE",IF(Cover!$E$47="Weekly",IF(S206&gt;29.75,"FTE","PTE"),IF(S206&gt;59.75,"FTE","PTE")))</f>
        <v>PTE</v>
      </c>
      <c r="BO206" s="69">
        <f>IF(BN206="FTE",30,IF(Cover!$E$47="Weekly",'STEP 2 EE Data'!S206,'STEP 2 EE Data'!S206/2))</f>
        <v>0</v>
      </c>
      <c r="BP206" s="209">
        <f t="shared" si="51"/>
        <v>0</v>
      </c>
      <c r="BQ206" s="209">
        <f t="shared" si="52"/>
        <v>0</v>
      </c>
      <c r="BR206" s="209">
        <f t="shared" si="53"/>
        <v>0</v>
      </c>
      <c r="BS206" s="209">
        <f t="shared" si="54"/>
        <v>0</v>
      </c>
      <c r="BT206" s="209">
        <f t="shared" si="55"/>
        <v>0</v>
      </c>
      <c r="BU206" s="209">
        <f t="shared" si="56"/>
        <v>0</v>
      </c>
      <c r="BV206" s="209">
        <f t="shared" si="57"/>
        <v>0</v>
      </c>
      <c r="BW206" s="209">
        <f t="shared" si="58"/>
        <v>0</v>
      </c>
      <c r="BX206" s="209">
        <f t="shared" si="59"/>
        <v>0</v>
      </c>
      <c r="CC206" s="210" t="str">
        <f>IF(B206="","",IF(C206="",IF(Cover!$E$47="Weekly",'STEP 3 EE Comp'!BI211*8,'STEP 3 EE Comp'!BI211*4),IF(Cover!$E$47="Weekly",'STEP 3 EE Comp'!BI211,'STEP 3 EE Comp'!BI211)))</f>
        <v/>
      </c>
      <c r="CD206" s="82" t="str">
        <f t="shared" si="60"/>
        <v/>
      </c>
      <c r="CE206" s="417">
        <f t="shared" si="61"/>
        <v>1</v>
      </c>
      <c r="CF206" s="82" t="str">
        <f t="shared" si="62"/>
        <v>Good</v>
      </c>
      <c r="CG206" s="82">
        <f t="shared" si="63"/>
        <v>0</v>
      </c>
      <c r="CH206" s="234">
        <f t="shared" si="64"/>
        <v>0</v>
      </c>
    </row>
    <row r="207" spans="1:86" s="69" customFormat="1" x14ac:dyDescent="0.3">
      <c r="A207" s="555"/>
      <c r="B207" s="52"/>
      <c r="C207" s="52"/>
      <c r="D207" s="52"/>
      <c r="E207" s="52"/>
      <c r="F207" s="507"/>
      <c r="G207" s="210">
        <f t="shared" si="65"/>
        <v>0</v>
      </c>
      <c r="H207" s="82">
        <f t="shared" si="46"/>
        <v>0</v>
      </c>
      <c r="I207" s="211"/>
      <c r="J207" s="441" t="s">
        <v>21</v>
      </c>
      <c r="K207" s="441" t="s">
        <v>21</v>
      </c>
      <c r="L207" s="441" t="s">
        <v>21</v>
      </c>
      <c r="M207" s="441" t="s">
        <v>21</v>
      </c>
      <c r="N207" s="568" t="s">
        <v>21</v>
      </c>
      <c r="O207" s="211"/>
      <c r="P207" s="212" t="str">
        <f>IF(B207="","",
IF(AND(V207="",W207="",B207&lt;&gt;""),"Employed",
IF(AND(V207&lt;&gt;"",W207="",B207&lt;&gt;""),"Terminated",
IF(AND(V207&lt;&gt;"",W207&lt;&gt;"",B207&lt;&gt;""),IF(W207&lt;Cover!$E$43,"Employed","Furloughed"),
IF(AND(V207="",W207&lt;&gt;"",B207&lt;&gt;""),IF(W207&lt;Cover!$E$43,"Employed","Rehired"))))))</f>
        <v/>
      </c>
      <c r="Q207" s="211"/>
      <c r="R207" s="536"/>
      <c r="S207" s="563"/>
      <c r="T207" s="536"/>
      <c r="U207" s="82">
        <f>IF(Cover!$E$47="Weekly",IF(T207&gt;0,T207,R207*S207),IF(T207&gt;0,T207,R207*S207)/2)</f>
        <v>0</v>
      </c>
      <c r="V207" s="564"/>
      <c r="W207" s="564"/>
      <c r="Y207" s="213" t="str">
        <f>IF($B207="","",IF('Actual Allocation Calc'!$AH$78="A",
IF($P207="Employed",$U207/7*BJ207,
IF(AND($P207="Terminated"),($U207/7*AP207),
IF(AND($P207="Furloughed"),($U207/7*AP207)+($U207/7*AZ207),
IF(AND($P207="Rehired"),($U207/7*AZ207),
IF(AND($P207="Terminated",AP207&gt;0),$U207,
IF($P207="Furloughed",IF(AP207&gt;0,$U207)+IF(AZ207&gt;0,$U207),
IF($P207="Rehired",IF(AZ207&gt;0,$U207)))))))),IF('Actual Allocation Calc'!$AH$78="C",'Actual Allocation Calc'!L207,'Actual Allocation Calc'!U207+IF($P207="Employed",$U207/7*BJ207,
IF(AND($P207="Terminated"),($U207/7*AP207),
IF(AND($P207="Furloughed"),($U207/7*AP207)+($U207/7*AZ207),
IF(AND($P207="Rehired"),($U207/7*AZ207),
IF(AND($P207="Terminated",AP207&gt;0),$U207,
IF($P207="Furloughed",IF(AP207&gt;0,$U207)+IF(AZ207&gt;0,$U207),
IF($P207="Rehired",IF(AZ207&gt;0,$U207))))))))*'Actual Allocation Calc'!$AH$99)))</f>
        <v/>
      </c>
      <c r="Z207" s="210" t="str">
        <f>IF($B207="","",IF('Actual Allocation Calc'!$AI$78="A",
IF($P207="Employed",$U207,
IF(AND($P207="Terminated"),($U207/7*AQ207),
IF(AND($P207="Furloughed"),($U207/7*AQ207)+($U207/7*BA207),
IF(AND($P207="Rehired"),($U207/7*BA207),
IF(AND($P207="Terminated",AQ207&gt;0),$U207,
IF($P207="Furloughed",IF(AQ207&gt;0,$U207)+IF(BA207&gt;0,$U207),
IF($P207="Rehired",IF(BA207&gt;0,$U207)))))))),IF('Actual Allocation Calc'!$AI$78="C",'Actual Allocation Calc'!M207,'Actual Allocation Calc'!V207+IF($P207="Employed",$U207,
IF(AND($P207="Terminated"),($U207/7*AQ207),
IF(AND($P207="Furloughed"),($U207/7*AQ207)+($U207/7*BA207),
IF(AND($P207="Rehired"),($U207/7*BA207),
IF(AND($P207="Terminated",AQ207&gt;0),$U207,
IF($P207="Furloughed",IF(AQ207&gt;0,$U207)+IF(BA207&gt;0,$U207),
IF($P207="Rehired",IF(BA207&gt;0,$U207))))))))*'Actual Allocation Calc'!$AI$99)))</f>
        <v/>
      </c>
      <c r="AA207" s="210" t="str">
        <f>IF($B207="","",IF('Actual Allocation Calc'!$AJ$78="A",
IF($P207="Employed",$U207,
IF(AND($P207="Terminated"),($U207/7*AR207),
IF(AND($P207="Furloughed"),($U207/7*AR207)+($U207/7*BB207),
IF(AND($P207="Rehired"),($U207/7*BB207),
IF(AND($P207="Terminated",AR207&gt;0),$U207,
IF($P207="Furloughed",IF(AR207&gt;0,$U207)+IF(BB207&gt;0,$U207),
IF($P207="Rehired",IF(BB207&gt;0,$U207)))))))),IF('Actual Allocation Calc'!$AJ$78="C",'Actual Allocation Calc'!N207,'Actual Allocation Calc'!W207+IF($P207="Employed",$U207,
IF(AND($P207="Terminated"),($U207/7*AR207),
IF(AND($P207="Furloughed"),($U207/7*AR207)+($U207/7*BB207),
IF(AND($P207="Rehired"),($U207/7*BB207),
IF(AND($P207="Terminated",AR207&gt;0),$U207,
IF($P207="Furloughed",IF(AR207&gt;0,$U207)+IF(BB207&gt;0,$U207),
IF($P207="Rehired",IF(BB207&gt;0,$U207))))))))*'Actual Allocation Calc'!$AJ$99)))</f>
        <v/>
      </c>
      <c r="AB207" s="210" t="str">
        <f>IF($B207="","",IF('Actual Allocation Calc'!$AK$78="A",
IF($P207="Employed",$U207,
IF(AND($P207="Terminated"),($U207/7*AS207),
IF(AND($P207="Furloughed"),($U207/7*AS207)+($U207/7*BC207),
IF(AND($P207="Rehired"),($U207/7*BC207),
IF(AND($P207="Terminated",AS207&gt;0),$U207,
IF($P207="Furloughed",IF(AS207&gt;0,$U207)+IF(BC207&gt;0,$U207),
IF($P207="Rehired",IF(BC207&gt;0,$U207)))))))),IF('Actual Allocation Calc'!$AK$78="C",'Actual Allocation Calc'!O207,'Actual Allocation Calc'!X207+IF($P207="Employed",$U207,
IF(AND($P207="Terminated"),($U207/7*AS207),
IF(AND($P207="Furloughed"),($U207/7*AS207)+($U207/7*BC207),
IF(AND($P207="Rehired"),($U207/7*BC207),
IF(AND($P207="Terminated",AS207&gt;0),$U207,
IF($P207="Furloughed",IF(AS207&gt;0,$U207)+IF(BC207&gt;0,$U207),
IF($P207="Rehired",IF(BC207&gt;0,$U207))))))))*'Actual Allocation Calc'!$AK$99)))</f>
        <v/>
      </c>
      <c r="AC207" s="210" t="str">
        <f>IF($B207="","",IF('Actual Allocation Calc'!$AL$78="A",
IF($P207="Employed",$U207,
IF(AND($P207="Terminated"),($U207/7*AT207),
IF(AND($P207="Furloughed"),($U207/7*AT207)+($U207/7*BD207),
IF(AND($P207="Rehired"),($U207/7*BD207),
IF(AND($P207="Terminated",AT207&gt;0),$U207,
IF($P207="Furloughed",IF(AT207&gt;0,$U207)+IF(BD207&gt;0,$U207),
IF($P207="Rehired",IF(BD207&gt;0,$U207)))))))),IF('Actual Allocation Calc'!$AL$78="C",'Actual Allocation Calc'!P207,'Actual Allocation Calc'!Y207+IF($P207="Employed",$U207,
IF(AND($P207="Terminated"),($U207/7*AT207),
IF(AND($P207="Furloughed"),($U207/7*AT207)+($U207/7*BD207),
IF(AND($P207="Rehired"),($U207/7*BD207),
IF(AND($P207="Terminated",AT207&gt;0),$U207,
IF($P207="Furloughed",IF(AT207&gt;0,$U207)+IF(BD207&gt;0,$U207),
IF($P207="Rehired",IF(BD207&gt;0,$U207))))))))*'Actual Allocation Calc'!$AL$99)))</f>
        <v/>
      </c>
      <c r="AD207" s="210" t="str">
        <f>IF($B207="","",IF('Actual Allocation Calc'!$AM$78="A",
IF($P207="Employed",$U207,
IF(AND($P207="Terminated"),($U207/7*AU207),
IF(AND($P207="Furloughed"),($U207/7*AU207)+($U207/7*BE207),
IF(AND($P207="Rehired"),($U207/7*BE207),
IF(AND($P207="Terminated",AU207&gt;0),$U207,
IF($P207="Furloughed",IF(AU207&gt;0,$U207)+IF(BE207&gt;0,$U207),
IF($P207="Rehired",IF(BE207&gt;0,$U207)))))))),IF('Actual Allocation Calc'!$AM$78="C",'Actual Allocation Calc'!Q207,'Actual Allocation Calc'!Z207+IF($P207="Employed",$U207,
IF(AND($P207="Terminated"),($U207/7*AU207),
IF(AND($P207="Furloughed"),($U207/7*AU207)+($U207/7*BE207),
IF(AND($P207="Rehired"),($U207/7*BE207),
IF(AND($P207="Terminated",AU207&gt;0),$U207,
IF($P207="Furloughed",IF(AU207&gt;0,$U207)+IF(BE207&gt;0,$U207),
IF($P207="Rehired",IF(BE207&gt;0,$U207))))))))*'Actual Allocation Calc'!$AM$99)))</f>
        <v/>
      </c>
      <c r="AE207" s="210" t="str">
        <f>IF($B207="","",IF('Actual Allocation Calc'!$AN$78="A",
IF($P207="Employed",$U207,
IF(AND($P207="Terminated"),($U207/7*AV207),
IF(AND($P207="Furloughed"),($U207/7*AV207)+($U207/7*BF207),
IF(AND($P207="Rehired"),($U207/7*BF207),
IF(AND($P207="Terminated",AV207&gt;0),$U207,
IF($P207="Furloughed",IF(AV207&gt;0,$U207)+IF(BF207&gt;0,$U207),
IF($P207="Rehired",IF(BF207&gt;0,$U207)))))))),IF('Actual Allocation Calc'!$AN$78="C",'Actual Allocation Calc'!R207,'Actual Allocation Calc'!AA207+IF($P207="Employed",$U207,
IF(AND($P207="Terminated"),($U207/7*AV207),
IF(AND($P207="Furloughed"),($U207/7*AV207)+($U207/7*BF207),
IF(AND($P207="Rehired"),($U207/7*BF207),
IF(AND($P207="Terminated",AV207&gt;0),$U207,
IF($P207="Furloughed",IF(AV207&gt;0,$U207)+IF(BF207&gt;0,$U207),
IF($P207="Rehired",IF(BF207&gt;0,$U207))))))))*'Actual Allocation Calc'!$AN$99)))</f>
        <v/>
      </c>
      <c r="AF207" s="210" t="str">
        <f>IF($B207="","",IF('Actual Allocation Calc'!$AO$78="A",
IF($P207="Employed",$U207,
IF(AND($P207="Terminated"),($U207/7*AW207),
IF(AND($P207="Furloughed"),($U207/7*AW207)+($U207/7*BG207),
IF(AND($P207="Rehired"),($U207/7*BG207),
IF(AND($P207="Terminated",AW207&gt;0),$U207,
IF($P207="Furloughed",IF(AW207&gt;0,$U207)+IF(BG207&gt;0,$U207),
IF($P207="Rehired",IF(BG207&gt;0,$U207)))))))),IF('Actual Allocation Calc'!$AO$78="C",'Actual Allocation Calc'!S207,'Actual Allocation Calc'!AB207+IF($P207="Employed",$U207,
IF(AND($P207="Terminated"),($U207/7*AW207),
IF(AND($P207="Furloughed"),($U207/7*AW207)+($U207/7*BG207),
IF(AND($P207="Rehired"),($U207/7*BG207),
IF(AND($P207="Terminated",AW207&gt;0),$U207,
IF($P207="Furloughed",IF(AW207&gt;0,$U207)+IF(BG207&gt;0,$U207),
IF($P207="Rehired",IF(BG207&gt;0,$U207))))))))*'Actual Allocation Calc'!$AO$99)))</f>
        <v/>
      </c>
      <c r="AG207" s="210" t="str">
        <f>IF($B207="","",IF('Actual Allocation Calc'!$AP$78="A",
IF($P207="Employed",$U207/7*BK207,
IF(AND($P207="Terminated"),($U207/7*AX207),
IF(AND($P207="Furloughed"),($U207/7*AX207)+($U207/7*BH207),
IF(AND($P207="Rehired"),($U207/7*BH207),
IF(AND($P207="Terminated",AX207&gt;0),$U207,
IF($P207="Furloughed",IF(AX207&gt;0,$U207)+IF(BH207&gt;0,$U207),
IF($P207="Rehired",IF(BH207&gt;0,$U207)))))))),IF('Actual Allocation Calc'!$AP$78="C",'Actual Allocation Calc'!T207,'Actual Allocation Calc'!AC207+IF($P207="Employed",$U207/7*BK207,
IF(AND($P207="Terminated"),($U207/7*AX207),
IF(AND($P207="Furloughed"),($U207/7*AX207)+($U207/7*BH207),
IF(AND($P207="Rehired"),($U207/7*BH207),
IF(AND($P207="Terminated",AX207&gt;0),$U207,
IF($P207="Furloughed",IF(AX207&gt;0,$U207)+IF(BH207&gt;0,$U207),
IF($P207="Rehired",IF(BH207&gt;0,$U207))))))))*'Actual Allocation Calc'!$AP$99)))</f>
        <v/>
      </c>
      <c r="AH207" s="536"/>
      <c r="AI207" s="82">
        <f t="shared" si="66"/>
        <v>0</v>
      </c>
      <c r="AJ207" s="210">
        <f t="shared" si="48"/>
        <v>0</v>
      </c>
      <c r="AK207" s="397" t="str">
        <f t="shared" si="49"/>
        <v/>
      </c>
      <c r="AM207" s="122"/>
      <c r="AO207" s="214" t="str">
        <f>IFERROR(IF($V207="","",VLOOKUP(V207,'Calendar Calcs'!$B$2:$E1174,4,FALSE)),0)</f>
        <v/>
      </c>
      <c r="AP207" s="69" t="str">
        <f>IF($AO207="","", IF($AO207&lt;AP$23,0,IF($AO207&gt;AP$23,COUNTIFS('Calendar Calcs'!$E$2:$E1174,AP$23),COUNTIFS('Calendar Calcs'!$E$2:$E1174,AP$23,'Calendar Calcs'!$D$2:$D1174,"&lt;="&amp;WEEKDAY($V207)))))</f>
        <v/>
      </c>
      <c r="AQ207" s="69" t="str">
        <f>IF($AO207="","", IF($AO207&lt;AQ$23,0,IF($AO207&gt;AQ$23,COUNTIFS('Calendar Calcs'!$E$2:$E1174,AQ$23),COUNTIFS('Calendar Calcs'!$E$2:$E1174,AQ$23,'Calendar Calcs'!$D$2:$D1174,"&lt;="&amp;WEEKDAY($V207)))))</f>
        <v/>
      </c>
      <c r="AR207" s="69" t="str">
        <f>IF($AO207="","", IF($AO207&lt;AR$23,0,IF($AO207&gt;AR$23,COUNTIFS('Calendar Calcs'!$E$2:$E1174,AR$23),COUNTIFS('Calendar Calcs'!$E$2:$E1174,AR$23,'Calendar Calcs'!$D$2:$D1174,"&lt;="&amp;WEEKDAY($V207)))))</f>
        <v/>
      </c>
      <c r="AS207" s="69" t="str">
        <f>IF($AO207="","", IF($AO207&lt;AS$23,0,IF($AO207&gt;AS$23,COUNTIFS('Calendar Calcs'!$E$2:$E1174,AS$23),COUNTIFS('Calendar Calcs'!$E$2:$E1174,AS$23,'Calendar Calcs'!$D$2:$D1174,"&lt;="&amp;WEEKDAY($V207)))))</f>
        <v/>
      </c>
      <c r="AT207" s="69" t="str">
        <f>IF($AO207="","", IF($AO207&lt;AT$23,0,IF($AO207&gt;AT$23,COUNTIFS('Calendar Calcs'!$E$2:$E1174,AT$23),COUNTIFS('Calendar Calcs'!$E$2:$E1174,AT$23,'Calendar Calcs'!$D$2:$D1174,"&lt;="&amp;WEEKDAY($V207)))))</f>
        <v/>
      </c>
      <c r="AU207" s="69" t="str">
        <f>IF($AO207="","", IF($AO207&lt;AU$23,0,IF($AO207&gt;AU$23,COUNTIFS('Calendar Calcs'!$E$2:$E1174,AU$23),COUNTIFS('Calendar Calcs'!$E$2:$E1174,AU$23,'Calendar Calcs'!$D$2:$D1174,"&lt;="&amp;WEEKDAY($V207)))))</f>
        <v/>
      </c>
      <c r="AV207" s="69" t="str">
        <f>IF($AO207="","", IF($AO207&lt;AV$23,0,IF($AO207&gt;AV$23,COUNTIFS('Calendar Calcs'!$E$2:$E1174,AV$23),COUNTIFS('Calendar Calcs'!$E$2:$E1174,AV$23,'Calendar Calcs'!$D$2:$D1174,"&lt;="&amp;WEEKDAY($V207)))))</f>
        <v/>
      </c>
      <c r="AW207" s="69" t="str">
        <f>IF($AO207="","", IF($AO207&lt;AW$23,0,IF($AO207&gt;AW$23,COUNTIFS('Calendar Calcs'!$E$2:$E1174,AW$23),COUNTIFS('Calendar Calcs'!$E$2:$E1174,AW$23,'Calendar Calcs'!$D$2:$D1174,"&lt;="&amp;WEEKDAY($V207)))))</f>
        <v/>
      </c>
      <c r="AX207" s="69" t="str">
        <f>IF($AO207="","", IF($AO207&lt;AX$23,0,IF($AO207&gt;AX$23,COUNTIFS('Calendar Calcs'!$E$2:$E1174,AX$23),COUNTIFS('Calendar Calcs'!$E$2:$E1174,AX$23,'Calendar Calcs'!$D$2:$D1174,"&lt;="&amp;WEEKDAY($V207)))))</f>
        <v/>
      </c>
      <c r="AY207" s="69" t="str">
        <f>IF($W207="","",VLOOKUP($W207,'Calendar Calcs'!$B$2:$E1174,4,FALSE))</f>
        <v/>
      </c>
      <c r="AZ207" s="69" t="str">
        <f>IF($AY207="","",IF($AY207&gt;AZ$23,0,IF($AY207&lt;AZ$23,COUNTIFS('Calendar Calcs'!$E$2:$E1174,AZ$23),COUNTIFS('Calendar Calcs'!$E$2:$E1174,AZ$23,'Calendar Calcs'!$D$2:$D1174,"&gt;="&amp;WEEKDAY($W207)))))</f>
        <v/>
      </c>
      <c r="BA207" s="69" t="str">
        <f>IF($AY207="","",IF($AY207&gt;BA$23,0,IF($AY207&lt;BA$23,COUNTIFS('Calendar Calcs'!$E$2:$E1174,BA$23),COUNTIFS('Calendar Calcs'!$E$2:$E1174,BA$23,'Calendar Calcs'!$D$2:$D1174,"&gt;="&amp;WEEKDAY($W207)))))</f>
        <v/>
      </c>
      <c r="BB207" s="69" t="str">
        <f>IF($AY207="","",IF($AY207&gt;BB$23,0,IF($AY207&lt;BB$23,COUNTIFS('Calendar Calcs'!$E$2:$E1174,BB$23),COUNTIFS('Calendar Calcs'!$E$2:$E1174,BB$23,'Calendar Calcs'!$D$2:$D1174,"&gt;="&amp;WEEKDAY($W207)))))</f>
        <v/>
      </c>
      <c r="BC207" s="69" t="str">
        <f>IF($AY207="","",IF($AY207&gt;BC$23,0,IF($AY207&lt;BC$23,COUNTIFS('Calendar Calcs'!$E$2:$E1174,BC$23),COUNTIFS('Calendar Calcs'!$E$2:$E1174,BC$23,'Calendar Calcs'!$D$2:$D1174,"&gt;="&amp;WEEKDAY($W207)))))</f>
        <v/>
      </c>
      <c r="BD207" s="69" t="str">
        <f>IF($AY207="","",IF($AY207&gt;BD$23,0,IF($AY207&lt;BD$23,COUNTIFS('Calendar Calcs'!$E$2:$E1174,BD$23),COUNTIFS('Calendar Calcs'!$E$2:$E1174,BD$23,'Calendar Calcs'!$D$2:$D1174,"&gt;="&amp;WEEKDAY($W207)))))</f>
        <v/>
      </c>
      <c r="BE207" s="69" t="str">
        <f>IF($AY207="","",IF($AY207&gt;BE$23,0,IF($AY207&lt;BE$23,COUNTIFS('Calendar Calcs'!$E$2:$E1174,BE$23),COUNTIFS('Calendar Calcs'!$E$2:$E1174,BE$23,'Calendar Calcs'!$D$2:$D1174,"&gt;="&amp;WEEKDAY($W207)))))</f>
        <v/>
      </c>
      <c r="BF207" s="69" t="str">
        <f>IF($AY207="","",IF($AY207&gt;BF$23,0,IF($AY207&lt;BF$23,COUNTIFS('Calendar Calcs'!$E$2:$E1174,BF$23),COUNTIFS('Calendar Calcs'!$E$2:$E1174,BF$23,'Calendar Calcs'!$D$2:$D1174,"&gt;="&amp;WEEKDAY($W207)))))</f>
        <v/>
      </c>
      <c r="BG207" s="69" t="str">
        <f>IF($AY207="","",IF($AY207&gt;BG$23,0,IF($AY207&lt;BG$23,COUNTIFS('Calendar Calcs'!$E$2:$E1174,BG$23),COUNTIFS('Calendar Calcs'!$E$2:$E1174,BG$23,'Calendar Calcs'!$D$2:$D1174,"&gt;="&amp;WEEKDAY($W207)))))</f>
        <v/>
      </c>
      <c r="BH207" s="69">
        <f t="shared" si="50"/>
        <v>6</v>
      </c>
      <c r="BI207" s="69">
        <f>IF(Cover!$E$43="","",VLOOKUP(Cover!$E$43,'Calendar Calcs'!$B$2:$E1174,4,FALSE))</f>
        <v>1</v>
      </c>
      <c r="BJ207" s="69">
        <f>IF($BI207="","", IF($BI207&lt;BJ$23,0,IF($BI207&gt;=BJ$23,COUNTIFS('Calendar Calcs'!$E$2:$E1174,BJ$23),COUNTIFS('Calendar Calcs'!$E$2:$E1174,BJ$23,'Calendar Calcs'!$D$2:$D1174,"&lt;="&amp;WEEKDAY($V207)))))</f>
        <v>1</v>
      </c>
      <c r="BK207" s="69">
        <f t="shared" si="47"/>
        <v>6</v>
      </c>
      <c r="BN207" s="69" t="str">
        <f>IF(T207&gt;0,"FTE",IF(Cover!$E$47="Weekly",IF(S207&gt;29.75,"FTE","PTE"),IF(S207&gt;59.75,"FTE","PTE")))</f>
        <v>PTE</v>
      </c>
      <c r="BO207" s="69">
        <f>IF(BN207="FTE",30,IF(Cover!$E$47="Weekly",'STEP 2 EE Data'!S207,'STEP 2 EE Data'!S207/2))</f>
        <v>0</v>
      </c>
      <c r="BP207" s="209">
        <f t="shared" si="51"/>
        <v>0</v>
      </c>
      <c r="BQ207" s="209">
        <f t="shared" si="52"/>
        <v>0</v>
      </c>
      <c r="BR207" s="209">
        <f t="shared" si="53"/>
        <v>0</v>
      </c>
      <c r="BS207" s="209">
        <f t="shared" si="54"/>
        <v>0</v>
      </c>
      <c r="BT207" s="209">
        <f t="shared" si="55"/>
        <v>0</v>
      </c>
      <c r="BU207" s="209">
        <f t="shared" si="56"/>
        <v>0</v>
      </c>
      <c r="BV207" s="209">
        <f t="shared" si="57"/>
        <v>0</v>
      </c>
      <c r="BW207" s="209">
        <f t="shared" si="58"/>
        <v>0</v>
      </c>
      <c r="BX207" s="209">
        <f t="shared" si="59"/>
        <v>0</v>
      </c>
      <c r="CC207" s="210" t="str">
        <f>IF(B207="","",IF(C207="",IF(Cover!$E$47="Weekly",'STEP 3 EE Comp'!BI212*8,'STEP 3 EE Comp'!BI212*4),IF(Cover!$E$47="Weekly",'STEP 3 EE Comp'!BI212,'STEP 3 EE Comp'!BI212)))</f>
        <v/>
      </c>
      <c r="CD207" s="82" t="str">
        <f t="shared" si="60"/>
        <v/>
      </c>
      <c r="CE207" s="417">
        <f t="shared" si="61"/>
        <v>1</v>
      </c>
      <c r="CF207" s="82" t="str">
        <f t="shared" si="62"/>
        <v>Good</v>
      </c>
      <c r="CG207" s="82">
        <f t="shared" si="63"/>
        <v>0</v>
      </c>
      <c r="CH207" s="234">
        <f t="shared" si="64"/>
        <v>0</v>
      </c>
    </row>
    <row r="208" spans="1:86" s="69" customFormat="1" x14ac:dyDescent="0.3">
      <c r="A208" s="555"/>
      <c r="B208" s="52"/>
      <c r="C208" s="52"/>
      <c r="D208" s="52"/>
      <c r="E208" s="52"/>
      <c r="F208" s="507"/>
      <c r="G208" s="210">
        <f t="shared" si="65"/>
        <v>0</v>
      </c>
      <c r="H208" s="82">
        <f t="shared" si="46"/>
        <v>0</v>
      </c>
      <c r="I208" s="211"/>
      <c r="J208" s="441" t="s">
        <v>21</v>
      </c>
      <c r="K208" s="441" t="s">
        <v>21</v>
      </c>
      <c r="L208" s="441" t="s">
        <v>21</v>
      </c>
      <c r="M208" s="441" t="s">
        <v>21</v>
      </c>
      <c r="N208" s="568" t="s">
        <v>21</v>
      </c>
      <c r="O208" s="211"/>
      <c r="P208" s="212" t="str">
        <f>IF(B208="","",
IF(AND(V208="",W208="",B208&lt;&gt;""),"Employed",
IF(AND(V208&lt;&gt;"",W208="",B208&lt;&gt;""),"Terminated",
IF(AND(V208&lt;&gt;"",W208&lt;&gt;"",B208&lt;&gt;""),IF(W208&lt;Cover!$E$43,"Employed","Furloughed"),
IF(AND(V208="",W208&lt;&gt;"",B208&lt;&gt;""),IF(W208&lt;Cover!$E$43,"Employed","Rehired"))))))</f>
        <v/>
      </c>
      <c r="Q208" s="211"/>
      <c r="R208" s="536"/>
      <c r="S208" s="563"/>
      <c r="T208" s="536"/>
      <c r="U208" s="82">
        <f>IF(Cover!$E$47="Weekly",IF(T208&gt;0,T208,R208*S208),IF(T208&gt;0,T208,R208*S208)/2)</f>
        <v>0</v>
      </c>
      <c r="V208" s="564"/>
      <c r="W208" s="564"/>
      <c r="Y208" s="213" t="str">
        <f>IF($B208="","",IF('Actual Allocation Calc'!$AH$78="A",
IF($P208="Employed",$U208/7*BJ208,
IF(AND($P208="Terminated"),($U208/7*AP208),
IF(AND($P208="Furloughed"),($U208/7*AP208)+($U208/7*AZ208),
IF(AND($P208="Rehired"),($U208/7*AZ208),
IF(AND($P208="Terminated",AP208&gt;0),$U208,
IF($P208="Furloughed",IF(AP208&gt;0,$U208)+IF(AZ208&gt;0,$U208),
IF($P208="Rehired",IF(AZ208&gt;0,$U208)))))))),IF('Actual Allocation Calc'!$AH$78="C",'Actual Allocation Calc'!L208,'Actual Allocation Calc'!U208+IF($P208="Employed",$U208/7*BJ208,
IF(AND($P208="Terminated"),($U208/7*AP208),
IF(AND($P208="Furloughed"),($U208/7*AP208)+($U208/7*AZ208),
IF(AND($P208="Rehired"),($U208/7*AZ208),
IF(AND($P208="Terminated",AP208&gt;0),$U208,
IF($P208="Furloughed",IF(AP208&gt;0,$U208)+IF(AZ208&gt;0,$U208),
IF($P208="Rehired",IF(AZ208&gt;0,$U208))))))))*'Actual Allocation Calc'!$AH$99)))</f>
        <v/>
      </c>
      <c r="Z208" s="210" t="str">
        <f>IF($B208="","",IF('Actual Allocation Calc'!$AI$78="A",
IF($P208="Employed",$U208,
IF(AND($P208="Terminated"),($U208/7*AQ208),
IF(AND($P208="Furloughed"),($U208/7*AQ208)+($U208/7*BA208),
IF(AND($P208="Rehired"),($U208/7*BA208),
IF(AND($P208="Terminated",AQ208&gt;0),$U208,
IF($P208="Furloughed",IF(AQ208&gt;0,$U208)+IF(BA208&gt;0,$U208),
IF($P208="Rehired",IF(BA208&gt;0,$U208)))))))),IF('Actual Allocation Calc'!$AI$78="C",'Actual Allocation Calc'!M208,'Actual Allocation Calc'!V208+IF($P208="Employed",$U208,
IF(AND($P208="Terminated"),($U208/7*AQ208),
IF(AND($P208="Furloughed"),($U208/7*AQ208)+($U208/7*BA208),
IF(AND($P208="Rehired"),($U208/7*BA208),
IF(AND($P208="Terminated",AQ208&gt;0),$U208,
IF($P208="Furloughed",IF(AQ208&gt;0,$U208)+IF(BA208&gt;0,$U208),
IF($P208="Rehired",IF(BA208&gt;0,$U208))))))))*'Actual Allocation Calc'!$AI$99)))</f>
        <v/>
      </c>
      <c r="AA208" s="210" t="str">
        <f>IF($B208="","",IF('Actual Allocation Calc'!$AJ$78="A",
IF($P208="Employed",$U208,
IF(AND($P208="Terminated"),($U208/7*AR208),
IF(AND($P208="Furloughed"),($U208/7*AR208)+($U208/7*BB208),
IF(AND($P208="Rehired"),($U208/7*BB208),
IF(AND($P208="Terminated",AR208&gt;0),$U208,
IF($P208="Furloughed",IF(AR208&gt;0,$U208)+IF(BB208&gt;0,$U208),
IF($P208="Rehired",IF(BB208&gt;0,$U208)))))))),IF('Actual Allocation Calc'!$AJ$78="C",'Actual Allocation Calc'!N208,'Actual Allocation Calc'!W208+IF($P208="Employed",$U208,
IF(AND($P208="Terminated"),($U208/7*AR208),
IF(AND($P208="Furloughed"),($U208/7*AR208)+($U208/7*BB208),
IF(AND($P208="Rehired"),($U208/7*BB208),
IF(AND($P208="Terminated",AR208&gt;0),$U208,
IF($P208="Furloughed",IF(AR208&gt;0,$U208)+IF(BB208&gt;0,$U208),
IF($P208="Rehired",IF(BB208&gt;0,$U208))))))))*'Actual Allocation Calc'!$AJ$99)))</f>
        <v/>
      </c>
      <c r="AB208" s="210" t="str">
        <f>IF($B208="","",IF('Actual Allocation Calc'!$AK$78="A",
IF($P208="Employed",$U208,
IF(AND($P208="Terminated"),($U208/7*AS208),
IF(AND($P208="Furloughed"),($U208/7*AS208)+($U208/7*BC208),
IF(AND($P208="Rehired"),($U208/7*BC208),
IF(AND($P208="Terminated",AS208&gt;0),$U208,
IF($P208="Furloughed",IF(AS208&gt;0,$U208)+IF(BC208&gt;0,$U208),
IF($P208="Rehired",IF(BC208&gt;0,$U208)))))))),IF('Actual Allocation Calc'!$AK$78="C",'Actual Allocation Calc'!O208,'Actual Allocation Calc'!X208+IF($P208="Employed",$U208,
IF(AND($P208="Terminated"),($U208/7*AS208),
IF(AND($P208="Furloughed"),($U208/7*AS208)+($U208/7*BC208),
IF(AND($P208="Rehired"),($U208/7*BC208),
IF(AND($P208="Terminated",AS208&gt;0),$U208,
IF($P208="Furloughed",IF(AS208&gt;0,$U208)+IF(BC208&gt;0,$U208),
IF($P208="Rehired",IF(BC208&gt;0,$U208))))))))*'Actual Allocation Calc'!$AK$99)))</f>
        <v/>
      </c>
      <c r="AC208" s="210" t="str">
        <f>IF($B208="","",IF('Actual Allocation Calc'!$AL$78="A",
IF($P208="Employed",$U208,
IF(AND($P208="Terminated"),($U208/7*AT208),
IF(AND($P208="Furloughed"),($U208/7*AT208)+($U208/7*BD208),
IF(AND($P208="Rehired"),($U208/7*BD208),
IF(AND($P208="Terminated",AT208&gt;0),$U208,
IF($P208="Furloughed",IF(AT208&gt;0,$U208)+IF(BD208&gt;0,$U208),
IF($P208="Rehired",IF(BD208&gt;0,$U208)))))))),IF('Actual Allocation Calc'!$AL$78="C",'Actual Allocation Calc'!P208,'Actual Allocation Calc'!Y208+IF($P208="Employed",$U208,
IF(AND($P208="Terminated"),($U208/7*AT208),
IF(AND($P208="Furloughed"),($U208/7*AT208)+($U208/7*BD208),
IF(AND($P208="Rehired"),($U208/7*BD208),
IF(AND($P208="Terminated",AT208&gt;0),$U208,
IF($P208="Furloughed",IF(AT208&gt;0,$U208)+IF(BD208&gt;0,$U208),
IF($P208="Rehired",IF(BD208&gt;0,$U208))))))))*'Actual Allocation Calc'!$AL$99)))</f>
        <v/>
      </c>
      <c r="AD208" s="210" t="str">
        <f>IF($B208="","",IF('Actual Allocation Calc'!$AM$78="A",
IF($P208="Employed",$U208,
IF(AND($P208="Terminated"),($U208/7*AU208),
IF(AND($P208="Furloughed"),($U208/7*AU208)+($U208/7*BE208),
IF(AND($P208="Rehired"),($U208/7*BE208),
IF(AND($P208="Terminated",AU208&gt;0),$U208,
IF($P208="Furloughed",IF(AU208&gt;0,$U208)+IF(BE208&gt;0,$U208),
IF($P208="Rehired",IF(BE208&gt;0,$U208)))))))),IF('Actual Allocation Calc'!$AM$78="C",'Actual Allocation Calc'!Q208,'Actual Allocation Calc'!Z208+IF($P208="Employed",$U208,
IF(AND($P208="Terminated"),($U208/7*AU208),
IF(AND($P208="Furloughed"),($U208/7*AU208)+($U208/7*BE208),
IF(AND($P208="Rehired"),($U208/7*BE208),
IF(AND($P208="Terminated",AU208&gt;0),$U208,
IF($P208="Furloughed",IF(AU208&gt;0,$U208)+IF(BE208&gt;0,$U208),
IF($P208="Rehired",IF(BE208&gt;0,$U208))))))))*'Actual Allocation Calc'!$AM$99)))</f>
        <v/>
      </c>
      <c r="AE208" s="210" t="str">
        <f>IF($B208="","",IF('Actual Allocation Calc'!$AN$78="A",
IF($P208="Employed",$U208,
IF(AND($P208="Terminated"),($U208/7*AV208),
IF(AND($P208="Furloughed"),($U208/7*AV208)+($U208/7*BF208),
IF(AND($P208="Rehired"),($U208/7*BF208),
IF(AND($P208="Terminated",AV208&gt;0),$U208,
IF($P208="Furloughed",IF(AV208&gt;0,$U208)+IF(BF208&gt;0,$U208),
IF($P208="Rehired",IF(BF208&gt;0,$U208)))))))),IF('Actual Allocation Calc'!$AN$78="C",'Actual Allocation Calc'!R208,'Actual Allocation Calc'!AA208+IF($P208="Employed",$U208,
IF(AND($P208="Terminated"),($U208/7*AV208),
IF(AND($P208="Furloughed"),($U208/7*AV208)+($U208/7*BF208),
IF(AND($P208="Rehired"),($U208/7*BF208),
IF(AND($P208="Terminated",AV208&gt;0),$U208,
IF($P208="Furloughed",IF(AV208&gt;0,$U208)+IF(BF208&gt;0,$U208),
IF($P208="Rehired",IF(BF208&gt;0,$U208))))))))*'Actual Allocation Calc'!$AN$99)))</f>
        <v/>
      </c>
      <c r="AF208" s="210" t="str">
        <f>IF($B208="","",IF('Actual Allocation Calc'!$AO$78="A",
IF($P208="Employed",$U208,
IF(AND($P208="Terminated"),($U208/7*AW208),
IF(AND($P208="Furloughed"),($U208/7*AW208)+($U208/7*BG208),
IF(AND($P208="Rehired"),($U208/7*BG208),
IF(AND($P208="Terminated",AW208&gt;0),$U208,
IF($P208="Furloughed",IF(AW208&gt;0,$U208)+IF(BG208&gt;0,$U208),
IF($P208="Rehired",IF(BG208&gt;0,$U208)))))))),IF('Actual Allocation Calc'!$AO$78="C",'Actual Allocation Calc'!S208,'Actual Allocation Calc'!AB208+IF($P208="Employed",$U208,
IF(AND($P208="Terminated"),($U208/7*AW208),
IF(AND($P208="Furloughed"),($U208/7*AW208)+($U208/7*BG208),
IF(AND($P208="Rehired"),($U208/7*BG208),
IF(AND($P208="Terminated",AW208&gt;0),$U208,
IF($P208="Furloughed",IF(AW208&gt;0,$U208)+IF(BG208&gt;0,$U208),
IF($P208="Rehired",IF(BG208&gt;0,$U208))))))))*'Actual Allocation Calc'!$AO$99)))</f>
        <v/>
      </c>
      <c r="AG208" s="210" t="str">
        <f>IF($B208="","",IF('Actual Allocation Calc'!$AP$78="A",
IF($P208="Employed",$U208/7*BK208,
IF(AND($P208="Terminated"),($U208/7*AX208),
IF(AND($P208="Furloughed"),($U208/7*AX208)+($U208/7*BH208),
IF(AND($P208="Rehired"),($U208/7*BH208),
IF(AND($P208="Terminated",AX208&gt;0),$U208,
IF($P208="Furloughed",IF(AX208&gt;0,$U208)+IF(BH208&gt;0,$U208),
IF($P208="Rehired",IF(BH208&gt;0,$U208)))))))),IF('Actual Allocation Calc'!$AP$78="C",'Actual Allocation Calc'!T208,'Actual Allocation Calc'!AC208+IF($P208="Employed",$U208/7*BK208,
IF(AND($P208="Terminated"),($U208/7*AX208),
IF(AND($P208="Furloughed"),($U208/7*AX208)+($U208/7*BH208),
IF(AND($P208="Rehired"),($U208/7*BH208),
IF(AND($P208="Terminated",AX208&gt;0),$U208,
IF($P208="Furloughed",IF(AX208&gt;0,$U208)+IF(BH208&gt;0,$U208),
IF($P208="Rehired",IF(BH208&gt;0,$U208))))))))*'Actual Allocation Calc'!$AP$99)))</f>
        <v/>
      </c>
      <c r="AH208" s="536"/>
      <c r="AI208" s="82">
        <f t="shared" si="66"/>
        <v>0</v>
      </c>
      <c r="AJ208" s="210">
        <f t="shared" si="48"/>
        <v>0</v>
      </c>
      <c r="AK208" s="397" t="str">
        <f t="shared" si="49"/>
        <v/>
      </c>
      <c r="AM208" s="122"/>
      <c r="AO208" s="214" t="str">
        <f>IFERROR(IF($V208="","",VLOOKUP(V208,'Calendar Calcs'!$B$2:$E1175,4,FALSE)),0)</f>
        <v/>
      </c>
      <c r="AP208" s="69" t="str">
        <f>IF($AO208="","", IF($AO208&lt;AP$23,0,IF($AO208&gt;AP$23,COUNTIFS('Calendar Calcs'!$E$2:$E1175,AP$23),COUNTIFS('Calendar Calcs'!$E$2:$E1175,AP$23,'Calendar Calcs'!$D$2:$D1175,"&lt;="&amp;WEEKDAY($V208)))))</f>
        <v/>
      </c>
      <c r="AQ208" s="69" t="str">
        <f>IF($AO208="","", IF($AO208&lt;AQ$23,0,IF($AO208&gt;AQ$23,COUNTIFS('Calendar Calcs'!$E$2:$E1175,AQ$23),COUNTIFS('Calendar Calcs'!$E$2:$E1175,AQ$23,'Calendar Calcs'!$D$2:$D1175,"&lt;="&amp;WEEKDAY($V208)))))</f>
        <v/>
      </c>
      <c r="AR208" s="69" t="str">
        <f>IF($AO208="","", IF($AO208&lt;AR$23,0,IF($AO208&gt;AR$23,COUNTIFS('Calendar Calcs'!$E$2:$E1175,AR$23),COUNTIFS('Calendar Calcs'!$E$2:$E1175,AR$23,'Calendar Calcs'!$D$2:$D1175,"&lt;="&amp;WEEKDAY($V208)))))</f>
        <v/>
      </c>
      <c r="AS208" s="69" t="str">
        <f>IF($AO208="","", IF($AO208&lt;AS$23,0,IF($AO208&gt;AS$23,COUNTIFS('Calendar Calcs'!$E$2:$E1175,AS$23),COUNTIFS('Calendar Calcs'!$E$2:$E1175,AS$23,'Calendar Calcs'!$D$2:$D1175,"&lt;="&amp;WEEKDAY($V208)))))</f>
        <v/>
      </c>
      <c r="AT208" s="69" t="str">
        <f>IF($AO208="","", IF($AO208&lt;AT$23,0,IF($AO208&gt;AT$23,COUNTIFS('Calendar Calcs'!$E$2:$E1175,AT$23),COUNTIFS('Calendar Calcs'!$E$2:$E1175,AT$23,'Calendar Calcs'!$D$2:$D1175,"&lt;="&amp;WEEKDAY($V208)))))</f>
        <v/>
      </c>
      <c r="AU208" s="69" t="str">
        <f>IF($AO208="","", IF($AO208&lt;AU$23,0,IF($AO208&gt;AU$23,COUNTIFS('Calendar Calcs'!$E$2:$E1175,AU$23),COUNTIFS('Calendar Calcs'!$E$2:$E1175,AU$23,'Calendar Calcs'!$D$2:$D1175,"&lt;="&amp;WEEKDAY($V208)))))</f>
        <v/>
      </c>
      <c r="AV208" s="69" t="str">
        <f>IF($AO208="","", IF($AO208&lt;AV$23,0,IF($AO208&gt;AV$23,COUNTIFS('Calendar Calcs'!$E$2:$E1175,AV$23),COUNTIFS('Calendar Calcs'!$E$2:$E1175,AV$23,'Calendar Calcs'!$D$2:$D1175,"&lt;="&amp;WEEKDAY($V208)))))</f>
        <v/>
      </c>
      <c r="AW208" s="69" t="str">
        <f>IF($AO208="","", IF($AO208&lt;AW$23,0,IF($AO208&gt;AW$23,COUNTIFS('Calendar Calcs'!$E$2:$E1175,AW$23),COUNTIFS('Calendar Calcs'!$E$2:$E1175,AW$23,'Calendar Calcs'!$D$2:$D1175,"&lt;="&amp;WEEKDAY($V208)))))</f>
        <v/>
      </c>
      <c r="AX208" s="69" t="str">
        <f>IF($AO208="","", IF($AO208&lt;AX$23,0,IF($AO208&gt;AX$23,COUNTIFS('Calendar Calcs'!$E$2:$E1175,AX$23),COUNTIFS('Calendar Calcs'!$E$2:$E1175,AX$23,'Calendar Calcs'!$D$2:$D1175,"&lt;="&amp;WEEKDAY($V208)))))</f>
        <v/>
      </c>
      <c r="AY208" s="69" t="str">
        <f>IF($W208="","",VLOOKUP($W208,'Calendar Calcs'!$B$2:$E1175,4,FALSE))</f>
        <v/>
      </c>
      <c r="AZ208" s="69" t="str">
        <f>IF($AY208="","",IF($AY208&gt;AZ$23,0,IF($AY208&lt;AZ$23,COUNTIFS('Calendar Calcs'!$E$2:$E1175,AZ$23),COUNTIFS('Calendar Calcs'!$E$2:$E1175,AZ$23,'Calendar Calcs'!$D$2:$D1175,"&gt;="&amp;WEEKDAY($W208)))))</f>
        <v/>
      </c>
      <c r="BA208" s="69" t="str">
        <f>IF($AY208="","",IF($AY208&gt;BA$23,0,IF($AY208&lt;BA$23,COUNTIFS('Calendar Calcs'!$E$2:$E1175,BA$23),COUNTIFS('Calendar Calcs'!$E$2:$E1175,BA$23,'Calendar Calcs'!$D$2:$D1175,"&gt;="&amp;WEEKDAY($W208)))))</f>
        <v/>
      </c>
      <c r="BB208" s="69" t="str">
        <f>IF($AY208="","",IF($AY208&gt;BB$23,0,IF($AY208&lt;BB$23,COUNTIFS('Calendar Calcs'!$E$2:$E1175,BB$23),COUNTIFS('Calendar Calcs'!$E$2:$E1175,BB$23,'Calendar Calcs'!$D$2:$D1175,"&gt;="&amp;WEEKDAY($W208)))))</f>
        <v/>
      </c>
      <c r="BC208" s="69" t="str">
        <f>IF($AY208="","",IF($AY208&gt;BC$23,0,IF($AY208&lt;BC$23,COUNTIFS('Calendar Calcs'!$E$2:$E1175,BC$23),COUNTIFS('Calendar Calcs'!$E$2:$E1175,BC$23,'Calendar Calcs'!$D$2:$D1175,"&gt;="&amp;WEEKDAY($W208)))))</f>
        <v/>
      </c>
      <c r="BD208" s="69" t="str">
        <f>IF($AY208="","",IF($AY208&gt;BD$23,0,IF($AY208&lt;BD$23,COUNTIFS('Calendar Calcs'!$E$2:$E1175,BD$23),COUNTIFS('Calendar Calcs'!$E$2:$E1175,BD$23,'Calendar Calcs'!$D$2:$D1175,"&gt;="&amp;WEEKDAY($W208)))))</f>
        <v/>
      </c>
      <c r="BE208" s="69" t="str">
        <f>IF($AY208="","",IF($AY208&gt;BE$23,0,IF($AY208&lt;BE$23,COUNTIFS('Calendar Calcs'!$E$2:$E1175,BE$23),COUNTIFS('Calendar Calcs'!$E$2:$E1175,BE$23,'Calendar Calcs'!$D$2:$D1175,"&gt;="&amp;WEEKDAY($W208)))))</f>
        <v/>
      </c>
      <c r="BF208" s="69" t="str">
        <f>IF($AY208="","",IF($AY208&gt;BF$23,0,IF($AY208&lt;BF$23,COUNTIFS('Calendar Calcs'!$E$2:$E1175,BF$23),COUNTIFS('Calendar Calcs'!$E$2:$E1175,BF$23,'Calendar Calcs'!$D$2:$D1175,"&gt;="&amp;WEEKDAY($W208)))))</f>
        <v/>
      </c>
      <c r="BG208" s="69" t="str">
        <f>IF($AY208="","",IF($AY208&gt;BG$23,0,IF($AY208&lt;BG$23,COUNTIFS('Calendar Calcs'!$E$2:$E1175,BG$23),COUNTIFS('Calendar Calcs'!$E$2:$E1175,BG$23,'Calendar Calcs'!$D$2:$D1175,"&gt;="&amp;WEEKDAY($W208)))))</f>
        <v/>
      </c>
      <c r="BH208" s="69">
        <f t="shared" si="50"/>
        <v>6</v>
      </c>
      <c r="BI208" s="69">
        <f>IF(Cover!$E$43="","",VLOOKUP(Cover!$E$43,'Calendar Calcs'!$B$2:$E1175,4,FALSE))</f>
        <v>1</v>
      </c>
      <c r="BJ208" s="69">
        <f>IF($BI208="","", IF($BI208&lt;BJ$23,0,IF($BI208&gt;=BJ$23,COUNTIFS('Calendar Calcs'!$E$2:$E1175,BJ$23),COUNTIFS('Calendar Calcs'!$E$2:$E1175,BJ$23,'Calendar Calcs'!$D$2:$D1175,"&lt;="&amp;WEEKDAY($V208)))))</f>
        <v>1</v>
      </c>
      <c r="BK208" s="69">
        <f t="shared" si="47"/>
        <v>6</v>
      </c>
      <c r="BN208" s="69" t="str">
        <f>IF(T208&gt;0,"FTE",IF(Cover!$E$47="Weekly",IF(S208&gt;29.75,"FTE","PTE"),IF(S208&gt;59.75,"FTE","PTE")))</f>
        <v>PTE</v>
      </c>
      <c r="BO208" s="69">
        <f>IF(BN208="FTE",30,IF(Cover!$E$47="Weekly",'STEP 2 EE Data'!S208,'STEP 2 EE Data'!S208/2))</f>
        <v>0</v>
      </c>
      <c r="BP208" s="209">
        <f t="shared" si="51"/>
        <v>0</v>
      </c>
      <c r="BQ208" s="209">
        <f t="shared" si="52"/>
        <v>0</v>
      </c>
      <c r="BR208" s="209">
        <f t="shared" si="53"/>
        <v>0</v>
      </c>
      <c r="BS208" s="209">
        <f t="shared" si="54"/>
        <v>0</v>
      </c>
      <c r="BT208" s="209">
        <f t="shared" si="55"/>
        <v>0</v>
      </c>
      <c r="BU208" s="209">
        <f t="shared" si="56"/>
        <v>0</v>
      </c>
      <c r="BV208" s="209">
        <f t="shared" si="57"/>
        <v>0</v>
      </c>
      <c r="BW208" s="209">
        <f t="shared" si="58"/>
        <v>0</v>
      </c>
      <c r="BX208" s="209">
        <f t="shared" si="59"/>
        <v>0</v>
      </c>
      <c r="CC208" s="210" t="str">
        <f>IF(B208="","",IF(C208="",IF(Cover!$E$47="Weekly",'STEP 3 EE Comp'!BI213*8,'STEP 3 EE Comp'!BI213*4),IF(Cover!$E$47="Weekly",'STEP 3 EE Comp'!BI213,'STEP 3 EE Comp'!BI213)))</f>
        <v/>
      </c>
      <c r="CD208" s="82" t="str">
        <f t="shared" si="60"/>
        <v/>
      </c>
      <c r="CE208" s="417">
        <f t="shared" si="61"/>
        <v>1</v>
      </c>
      <c r="CF208" s="82" t="str">
        <f t="shared" si="62"/>
        <v>Good</v>
      </c>
      <c r="CG208" s="82">
        <f t="shared" si="63"/>
        <v>0</v>
      </c>
      <c r="CH208" s="234">
        <f t="shared" si="64"/>
        <v>0</v>
      </c>
    </row>
    <row r="209" spans="1:86" s="69" customFormat="1" x14ac:dyDescent="0.3">
      <c r="A209" s="555"/>
      <c r="B209" s="52"/>
      <c r="C209" s="52"/>
      <c r="D209" s="52"/>
      <c r="E209" s="52"/>
      <c r="F209" s="507"/>
      <c r="G209" s="210">
        <f t="shared" si="65"/>
        <v>0</v>
      </c>
      <c r="H209" s="82">
        <f t="shared" si="46"/>
        <v>0</v>
      </c>
      <c r="I209" s="211"/>
      <c r="J209" s="441" t="s">
        <v>21</v>
      </c>
      <c r="K209" s="441" t="s">
        <v>21</v>
      </c>
      <c r="L209" s="441" t="s">
        <v>21</v>
      </c>
      <c r="M209" s="441" t="s">
        <v>21</v>
      </c>
      <c r="N209" s="568" t="s">
        <v>21</v>
      </c>
      <c r="O209" s="211"/>
      <c r="P209" s="212" t="str">
        <f>IF(B209="","",
IF(AND(V209="",W209="",B209&lt;&gt;""),"Employed",
IF(AND(V209&lt;&gt;"",W209="",B209&lt;&gt;""),"Terminated",
IF(AND(V209&lt;&gt;"",W209&lt;&gt;"",B209&lt;&gt;""),IF(W209&lt;Cover!$E$43,"Employed","Furloughed"),
IF(AND(V209="",W209&lt;&gt;"",B209&lt;&gt;""),IF(W209&lt;Cover!$E$43,"Employed","Rehired"))))))</f>
        <v/>
      </c>
      <c r="Q209" s="211"/>
      <c r="R209" s="536"/>
      <c r="S209" s="563"/>
      <c r="T209" s="536"/>
      <c r="U209" s="82">
        <f>IF(Cover!$E$47="Weekly",IF(T209&gt;0,T209,R209*S209),IF(T209&gt;0,T209,R209*S209)/2)</f>
        <v>0</v>
      </c>
      <c r="V209" s="564"/>
      <c r="W209" s="564"/>
      <c r="Y209" s="213" t="str">
        <f>IF($B209="","",IF('Actual Allocation Calc'!$AH$78="A",
IF($P209="Employed",$U209/7*BJ209,
IF(AND($P209="Terminated"),($U209/7*AP209),
IF(AND($P209="Furloughed"),($U209/7*AP209)+($U209/7*AZ209),
IF(AND($P209="Rehired"),($U209/7*AZ209),
IF(AND($P209="Terminated",AP209&gt;0),$U209,
IF($P209="Furloughed",IF(AP209&gt;0,$U209)+IF(AZ209&gt;0,$U209),
IF($P209="Rehired",IF(AZ209&gt;0,$U209)))))))),IF('Actual Allocation Calc'!$AH$78="C",'Actual Allocation Calc'!L209,'Actual Allocation Calc'!U209+IF($P209="Employed",$U209/7*BJ209,
IF(AND($P209="Terminated"),($U209/7*AP209),
IF(AND($P209="Furloughed"),($U209/7*AP209)+($U209/7*AZ209),
IF(AND($P209="Rehired"),($U209/7*AZ209),
IF(AND($P209="Terminated",AP209&gt;0),$U209,
IF($P209="Furloughed",IF(AP209&gt;0,$U209)+IF(AZ209&gt;0,$U209),
IF($P209="Rehired",IF(AZ209&gt;0,$U209))))))))*'Actual Allocation Calc'!$AH$99)))</f>
        <v/>
      </c>
      <c r="Z209" s="210" t="str">
        <f>IF($B209="","",IF('Actual Allocation Calc'!$AI$78="A",
IF($P209="Employed",$U209,
IF(AND($P209="Terminated"),($U209/7*AQ209),
IF(AND($P209="Furloughed"),($U209/7*AQ209)+($U209/7*BA209),
IF(AND($P209="Rehired"),($U209/7*BA209),
IF(AND($P209="Terminated",AQ209&gt;0),$U209,
IF($P209="Furloughed",IF(AQ209&gt;0,$U209)+IF(BA209&gt;0,$U209),
IF($P209="Rehired",IF(BA209&gt;0,$U209)))))))),IF('Actual Allocation Calc'!$AI$78="C",'Actual Allocation Calc'!M209,'Actual Allocation Calc'!V209+IF($P209="Employed",$U209,
IF(AND($P209="Terminated"),($U209/7*AQ209),
IF(AND($P209="Furloughed"),($U209/7*AQ209)+($U209/7*BA209),
IF(AND($P209="Rehired"),($U209/7*BA209),
IF(AND($P209="Terminated",AQ209&gt;0),$U209,
IF($P209="Furloughed",IF(AQ209&gt;0,$U209)+IF(BA209&gt;0,$U209),
IF($P209="Rehired",IF(BA209&gt;0,$U209))))))))*'Actual Allocation Calc'!$AI$99)))</f>
        <v/>
      </c>
      <c r="AA209" s="210" t="str">
        <f>IF($B209="","",IF('Actual Allocation Calc'!$AJ$78="A",
IF($P209="Employed",$U209,
IF(AND($P209="Terminated"),($U209/7*AR209),
IF(AND($P209="Furloughed"),($U209/7*AR209)+($U209/7*BB209),
IF(AND($P209="Rehired"),($U209/7*BB209),
IF(AND($P209="Terminated",AR209&gt;0),$U209,
IF($P209="Furloughed",IF(AR209&gt;0,$U209)+IF(BB209&gt;0,$U209),
IF($P209="Rehired",IF(BB209&gt;0,$U209)))))))),IF('Actual Allocation Calc'!$AJ$78="C",'Actual Allocation Calc'!N209,'Actual Allocation Calc'!W209+IF($P209="Employed",$U209,
IF(AND($P209="Terminated"),($U209/7*AR209),
IF(AND($P209="Furloughed"),($U209/7*AR209)+($U209/7*BB209),
IF(AND($P209="Rehired"),($U209/7*BB209),
IF(AND($P209="Terminated",AR209&gt;0),$U209,
IF($P209="Furloughed",IF(AR209&gt;0,$U209)+IF(BB209&gt;0,$U209),
IF($P209="Rehired",IF(BB209&gt;0,$U209))))))))*'Actual Allocation Calc'!$AJ$99)))</f>
        <v/>
      </c>
      <c r="AB209" s="210" t="str">
        <f>IF($B209="","",IF('Actual Allocation Calc'!$AK$78="A",
IF($P209="Employed",$U209,
IF(AND($P209="Terminated"),($U209/7*AS209),
IF(AND($P209="Furloughed"),($U209/7*AS209)+($U209/7*BC209),
IF(AND($P209="Rehired"),($U209/7*BC209),
IF(AND($P209="Terminated",AS209&gt;0),$U209,
IF($P209="Furloughed",IF(AS209&gt;0,$U209)+IF(BC209&gt;0,$U209),
IF($P209="Rehired",IF(BC209&gt;0,$U209)))))))),IF('Actual Allocation Calc'!$AK$78="C",'Actual Allocation Calc'!O209,'Actual Allocation Calc'!X209+IF($P209="Employed",$U209,
IF(AND($P209="Terminated"),($U209/7*AS209),
IF(AND($P209="Furloughed"),($U209/7*AS209)+($U209/7*BC209),
IF(AND($P209="Rehired"),($U209/7*BC209),
IF(AND($P209="Terminated",AS209&gt;0),$U209,
IF($P209="Furloughed",IF(AS209&gt;0,$U209)+IF(BC209&gt;0,$U209),
IF($P209="Rehired",IF(BC209&gt;0,$U209))))))))*'Actual Allocation Calc'!$AK$99)))</f>
        <v/>
      </c>
      <c r="AC209" s="210" t="str">
        <f>IF($B209="","",IF('Actual Allocation Calc'!$AL$78="A",
IF($P209="Employed",$U209,
IF(AND($P209="Terminated"),($U209/7*AT209),
IF(AND($P209="Furloughed"),($U209/7*AT209)+($U209/7*BD209),
IF(AND($P209="Rehired"),($U209/7*BD209),
IF(AND($P209="Terminated",AT209&gt;0),$U209,
IF($P209="Furloughed",IF(AT209&gt;0,$U209)+IF(BD209&gt;0,$U209),
IF($P209="Rehired",IF(BD209&gt;0,$U209)))))))),IF('Actual Allocation Calc'!$AL$78="C",'Actual Allocation Calc'!P209,'Actual Allocation Calc'!Y209+IF($P209="Employed",$U209,
IF(AND($P209="Terminated"),($U209/7*AT209),
IF(AND($P209="Furloughed"),($U209/7*AT209)+($U209/7*BD209),
IF(AND($P209="Rehired"),($U209/7*BD209),
IF(AND($P209="Terminated",AT209&gt;0),$U209,
IF($P209="Furloughed",IF(AT209&gt;0,$U209)+IF(BD209&gt;0,$U209),
IF($P209="Rehired",IF(BD209&gt;0,$U209))))))))*'Actual Allocation Calc'!$AL$99)))</f>
        <v/>
      </c>
      <c r="AD209" s="210" t="str">
        <f>IF($B209="","",IF('Actual Allocation Calc'!$AM$78="A",
IF($P209="Employed",$U209,
IF(AND($P209="Terminated"),($U209/7*AU209),
IF(AND($P209="Furloughed"),($U209/7*AU209)+($U209/7*BE209),
IF(AND($P209="Rehired"),($U209/7*BE209),
IF(AND($P209="Terminated",AU209&gt;0),$U209,
IF($P209="Furloughed",IF(AU209&gt;0,$U209)+IF(BE209&gt;0,$U209),
IF($P209="Rehired",IF(BE209&gt;0,$U209)))))))),IF('Actual Allocation Calc'!$AM$78="C",'Actual Allocation Calc'!Q209,'Actual Allocation Calc'!Z209+IF($P209="Employed",$U209,
IF(AND($P209="Terminated"),($U209/7*AU209),
IF(AND($P209="Furloughed"),($U209/7*AU209)+($U209/7*BE209),
IF(AND($P209="Rehired"),($U209/7*BE209),
IF(AND($P209="Terminated",AU209&gt;0),$U209,
IF($P209="Furloughed",IF(AU209&gt;0,$U209)+IF(BE209&gt;0,$U209),
IF($P209="Rehired",IF(BE209&gt;0,$U209))))))))*'Actual Allocation Calc'!$AM$99)))</f>
        <v/>
      </c>
      <c r="AE209" s="210" t="str">
        <f>IF($B209="","",IF('Actual Allocation Calc'!$AN$78="A",
IF($P209="Employed",$U209,
IF(AND($P209="Terminated"),($U209/7*AV209),
IF(AND($P209="Furloughed"),($U209/7*AV209)+($U209/7*BF209),
IF(AND($P209="Rehired"),($U209/7*BF209),
IF(AND($P209="Terminated",AV209&gt;0),$U209,
IF($P209="Furloughed",IF(AV209&gt;0,$U209)+IF(BF209&gt;0,$U209),
IF($P209="Rehired",IF(BF209&gt;0,$U209)))))))),IF('Actual Allocation Calc'!$AN$78="C",'Actual Allocation Calc'!R209,'Actual Allocation Calc'!AA209+IF($P209="Employed",$U209,
IF(AND($P209="Terminated"),($U209/7*AV209),
IF(AND($P209="Furloughed"),($U209/7*AV209)+($U209/7*BF209),
IF(AND($P209="Rehired"),($U209/7*BF209),
IF(AND($P209="Terminated",AV209&gt;0),$U209,
IF($P209="Furloughed",IF(AV209&gt;0,$U209)+IF(BF209&gt;0,$U209),
IF($P209="Rehired",IF(BF209&gt;0,$U209))))))))*'Actual Allocation Calc'!$AN$99)))</f>
        <v/>
      </c>
      <c r="AF209" s="210" t="str">
        <f>IF($B209="","",IF('Actual Allocation Calc'!$AO$78="A",
IF($P209="Employed",$U209,
IF(AND($P209="Terminated"),($U209/7*AW209),
IF(AND($P209="Furloughed"),($U209/7*AW209)+($U209/7*BG209),
IF(AND($P209="Rehired"),($U209/7*BG209),
IF(AND($P209="Terminated",AW209&gt;0),$U209,
IF($P209="Furloughed",IF(AW209&gt;0,$U209)+IF(BG209&gt;0,$U209),
IF($P209="Rehired",IF(BG209&gt;0,$U209)))))))),IF('Actual Allocation Calc'!$AO$78="C",'Actual Allocation Calc'!S209,'Actual Allocation Calc'!AB209+IF($P209="Employed",$U209,
IF(AND($P209="Terminated"),($U209/7*AW209),
IF(AND($P209="Furloughed"),($U209/7*AW209)+($U209/7*BG209),
IF(AND($P209="Rehired"),($U209/7*BG209),
IF(AND($P209="Terminated",AW209&gt;0),$U209,
IF($P209="Furloughed",IF(AW209&gt;0,$U209)+IF(BG209&gt;0,$U209),
IF($P209="Rehired",IF(BG209&gt;0,$U209))))))))*'Actual Allocation Calc'!$AO$99)))</f>
        <v/>
      </c>
      <c r="AG209" s="210" t="str">
        <f>IF($B209="","",IF('Actual Allocation Calc'!$AP$78="A",
IF($P209="Employed",$U209/7*BK209,
IF(AND($P209="Terminated"),($U209/7*AX209),
IF(AND($P209="Furloughed"),($U209/7*AX209)+($U209/7*BH209),
IF(AND($P209="Rehired"),($U209/7*BH209),
IF(AND($P209="Terminated",AX209&gt;0),$U209,
IF($P209="Furloughed",IF(AX209&gt;0,$U209)+IF(BH209&gt;0,$U209),
IF($P209="Rehired",IF(BH209&gt;0,$U209)))))))),IF('Actual Allocation Calc'!$AP$78="C",'Actual Allocation Calc'!T209,'Actual Allocation Calc'!AC209+IF($P209="Employed",$U209/7*BK209,
IF(AND($P209="Terminated"),($U209/7*AX209),
IF(AND($P209="Furloughed"),($U209/7*AX209)+($U209/7*BH209),
IF(AND($P209="Rehired"),($U209/7*BH209),
IF(AND($P209="Terminated",AX209&gt;0),$U209,
IF($P209="Furloughed",IF(AX209&gt;0,$U209)+IF(BH209&gt;0,$U209),
IF($P209="Rehired",IF(BH209&gt;0,$U209))))))))*'Actual Allocation Calc'!$AP$99)))</f>
        <v/>
      </c>
      <c r="AH209" s="536"/>
      <c r="AI209" s="82">
        <f t="shared" si="66"/>
        <v>0</v>
      </c>
      <c r="AJ209" s="210">
        <f t="shared" si="48"/>
        <v>0</v>
      </c>
      <c r="AK209" s="397" t="str">
        <f t="shared" si="49"/>
        <v/>
      </c>
      <c r="AM209" s="122"/>
      <c r="AO209" s="214" t="str">
        <f>IFERROR(IF($V209="","",VLOOKUP(V209,'Calendar Calcs'!$B$2:$E1176,4,FALSE)),0)</f>
        <v/>
      </c>
      <c r="AP209" s="69" t="str">
        <f>IF($AO209="","", IF($AO209&lt;AP$23,0,IF($AO209&gt;AP$23,COUNTIFS('Calendar Calcs'!$E$2:$E1176,AP$23),COUNTIFS('Calendar Calcs'!$E$2:$E1176,AP$23,'Calendar Calcs'!$D$2:$D1176,"&lt;="&amp;WEEKDAY($V209)))))</f>
        <v/>
      </c>
      <c r="AQ209" s="69" t="str">
        <f>IF($AO209="","", IF($AO209&lt;AQ$23,0,IF($AO209&gt;AQ$23,COUNTIFS('Calendar Calcs'!$E$2:$E1176,AQ$23),COUNTIFS('Calendar Calcs'!$E$2:$E1176,AQ$23,'Calendar Calcs'!$D$2:$D1176,"&lt;="&amp;WEEKDAY($V209)))))</f>
        <v/>
      </c>
      <c r="AR209" s="69" t="str">
        <f>IF($AO209="","", IF($AO209&lt;AR$23,0,IF($AO209&gt;AR$23,COUNTIFS('Calendar Calcs'!$E$2:$E1176,AR$23),COUNTIFS('Calendar Calcs'!$E$2:$E1176,AR$23,'Calendar Calcs'!$D$2:$D1176,"&lt;="&amp;WEEKDAY($V209)))))</f>
        <v/>
      </c>
      <c r="AS209" s="69" t="str">
        <f>IF($AO209="","", IF($AO209&lt;AS$23,0,IF($AO209&gt;AS$23,COUNTIFS('Calendar Calcs'!$E$2:$E1176,AS$23),COUNTIFS('Calendar Calcs'!$E$2:$E1176,AS$23,'Calendar Calcs'!$D$2:$D1176,"&lt;="&amp;WEEKDAY($V209)))))</f>
        <v/>
      </c>
      <c r="AT209" s="69" t="str">
        <f>IF($AO209="","", IF($AO209&lt;AT$23,0,IF($AO209&gt;AT$23,COUNTIFS('Calendar Calcs'!$E$2:$E1176,AT$23),COUNTIFS('Calendar Calcs'!$E$2:$E1176,AT$23,'Calendar Calcs'!$D$2:$D1176,"&lt;="&amp;WEEKDAY($V209)))))</f>
        <v/>
      </c>
      <c r="AU209" s="69" t="str">
        <f>IF($AO209="","", IF($AO209&lt;AU$23,0,IF($AO209&gt;AU$23,COUNTIFS('Calendar Calcs'!$E$2:$E1176,AU$23),COUNTIFS('Calendar Calcs'!$E$2:$E1176,AU$23,'Calendar Calcs'!$D$2:$D1176,"&lt;="&amp;WEEKDAY($V209)))))</f>
        <v/>
      </c>
      <c r="AV209" s="69" t="str">
        <f>IF($AO209="","", IF($AO209&lt;AV$23,0,IF($AO209&gt;AV$23,COUNTIFS('Calendar Calcs'!$E$2:$E1176,AV$23),COUNTIFS('Calendar Calcs'!$E$2:$E1176,AV$23,'Calendar Calcs'!$D$2:$D1176,"&lt;="&amp;WEEKDAY($V209)))))</f>
        <v/>
      </c>
      <c r="AW209" s="69" t="str">
        <f>IF($AO209="","", IF($AO209&lt;AW$23,0,IF($AO209&gt;AW$23,COUNTIFS('Calendar Calcs'!$E$2:$E1176,AW$23),COUNTIFS('Calendar Calcs'!$E$2:$E1176,AW$23,'Calendar Calcs'!$D$2:$D1176,"&lt;="&amp;WEEKDAY($V209)))))</f>
        <v/>
      </c>
      <c r="AX209" s="69" t="str">
        <f>IF($AO209="","", IF($AO209&lt;AX$23,0,IF($AO209&gt;AX$23,COUNTIFS('Calendar Calcs'!$E$2:$E1176,AX$23),COUNTIFS('Calendar Calcs'!$E$2:$E1176,AX$23,'Calendar Calcs'!$D$2:$D1176,"&lt;="&amp;WEEKDAY($V209)))))</f>
        <v/>
      </c>
      <c r="AY209" s="69" t="str">
        <f>IF($W209="","",VLOOKUP($W209,'Calendar Calcs'!$B$2:$E1176,4,FALSE))</f>
        <v/>
      </c>
      <c r="AZ209" s="69" t="str">
        <f>IF($AY209="","",IF($AY209&gt;AZ$23,0,IF($AY209&lt;AZ$23,COUNTIFS('Calendar Calcs'!$E$2:$E1176,AZ$23),COUNTIFS('Calendar Calcs'!$E$2:$E1176,AZ$23,'Calendar Calcs'!$D$2:$D1176,"&gt;="&amp;WEEKDAY($W209)))))</f>
        <v/>
      </c>
      <c r="BA209" s="69" t="str">
        <f>IF($AY209="","",IF($AY209&gt;BA$23,0,IF($AY209&lt;BA$23,COUNTIFS('Calendar Calcs'!$E$2:$E1176,BA$23),COUNTIFS('Calendar Calcs'!$E$2:$E1176,BA$23,'Calendar Calcs'!$D$2:$D1176,"&gt;="&amp;WEEKDAY($W209)))))</f>
        <v/>
      </c>
      <c r="BB209" s="69" t="str">
        <f>IF($AY209="","",IF($AY209&gt;BB$23,0,IF($AY209&lt;BB$23,COUNTIFS('Calendar Calcs'!$E$2:$E1176,BB$23),COUNTIFS('Calendar Calcs'!$E$2:$E1176,BB$23,'Calendar Calcs'!$D$2:$D1176,"&gt;="&amp;WEEKDAY($W209)))))</f>
        <v/>
      </c>
      <c r="BC209" s="69" t="str">
        <f>IF($AY209="","",IF($AY209&gt;BC$23,0,IF($AY209&lt;BC$23,COUNTIFS('Calendar Calcs'!$E$2:$E1176,BC$23),COUNTIFS('Calendar Calcs'!$E$2:$E1176,BC$23,'Calendar Calcs'!$D$2:$D1176,"&gt;="&amp;WEEKDAY($W209)))))</f>
        <v/>
      </c>
      <c r="BD209" s="69" t="str">
        <f>IF($AY209="","",IF($AY209&gt;BD$23,0,IF($AY209&lt;BD$23,COUNTIFS('Calendar Calcs'!$E$2:$E1176,BD$23),COUNTIFS('Calendar Calcs'!$E$2:$E1176,BD$23,'Calendar Calcs'!$D$2:$D1176,"&gt;="&amp;WEEKDAY($W209)))))</f>
        <v/>
      </c>
      <c r="BE209" s="69" t="str">
        <f>IF($AY209="","",IF($AY209&gt;BE$23,0,IF($AY209&lt;BE$23,COUNTIFS('Calendar Calcs'!$E$2:$E1176,BE$23),COUNTIFS('Calendar Calcs'!$E$2:$E1176,BE$23,'Calendar Calcs'!$D$2:$D1176,"&gt;="&amp;WEEKDAY($W209)))))</f>
        <v/>
      </c>
      <c r="BF209" s="69" t="str">
        <f>IF($AY209="","",IF($AY209&gt;BF$23,0,IF($AY209&lt;BF$23,COUNTIFS('Calendar Calcs'!$E$2:$E1176,BF$23),COUNTIFS('Calendar Calcs'!$E$2:$E1176,BF$23,'Calendar Calcs'!$D$2:$D1176,"&gt;="&amp;WEEKDAY($W209)))))</f>
        <v/>
      </c>
      <c r="BG209" s="69" t="str">
        <f>IF($AY209="","",IF($AY209&gt;BG$23,0,IF($AY209&lt;BG$23,COUNTIFS('Calendar Calcs'!$E$2:$E1176,BG$23),COUNTIFS('Calendar Calcs'!$E$2:$E1176,BG$23,'Calendar Calcs'!$D$2:$D1176,"&gt;="&amp;WEEKDAY($W209)))))</f>
        <v/>
      </c>
      <c r="BH209" s="69">
        <f t="shared" si="50"/>
        <v>6</v>
      </c>
      <c r="BI209" s="69">
        <f>IF(Cover!$E$43="","",VLOOKUP(Cover!$E$43,'Calendar Calcs'!$B$2:$E1176,4,FALSE))</f>
        <v>1</v>
      </c>
      <c r="BJ209" s="69">
        <f>IF($BI209="","", IF($BI209&lt;BJ$23,0,IF($BI209&gt;=BJ$23,COUNTIFS('Calendar Calcs'!$E$2:$E1176,BJ$23),COUNTIFS('Calendar Calcs'!$E$2:$E1176,BJ$23,'Calendar Calcs'!$D$2:$D1176,"&lt;="&amp;WEEKDAY($V209)))))</f>
        <v>1</v>
      </c>
      <c r="BK209" s="69">
        <f t="shared" si="47"/>
        <v>6</v>
      </c>
      <c r="BN209" s="69" t="str">
        <f>IF(T209&gt;0,"FTE",IF(Cover!$E$47="Weekly",IF(S209&gt;29.75,"FTE","PTE"),IF(S209&gt;59.75,"FTE","PTE")))</f>
        <v>PTE</v>
      </c>
      <c r="BO209" s="69">
        <f>IF(BN209="FTE",30,IF(Cover!$E$47="Weekly",'STEP 2 EE Data'!S209,'STEP 2 EE Data'!S209/2))</f>
        <v>0</v>
      </c>
      <c r="BP209" s="209">
        <f t="shared" si="51"/>
        <v>0</v>
      </c>
      <c r="BQ209" s="209">
        <f t="shared" si="52"/>
        <v>0</v>
      </c>
      <c r="BR209" s="209">
        <f t="shared" si="53"/>
        <v>0</v>
      </c>
      <c r="BS209" s="209">
        <f t="shared" si="54"/>
        <v>0</v>
      </c>
      <c r="BT209" s="209">
        <f t="shared" si="55"/>
        <v>0</v>
      </c>
      <c r="BU209" s="209">
        <f t="shared" si="56"/>
        <v>0</v>
      </c>
      <c r="BV209" s="209">
        <f t="shared" si="57"/>
        <v>0</v>
      </c>
      <c r="BW209" s="209">
        <f t="shared" si="58"/>
        <v>0</v>
      </c>
      <c r="BX209" s="209">
        <f t="shared" si="59"/>
        <v>0</v>
      </c>
      <c r="CC209" s="210" t="str">
        <f>IF(B209="","",IF(C209="",IF(Cover!$E$47="Weekly",'STEP 3 EE Comp'!BI214*8,'STEP 3 EE Comp'!BI214*4),IF(Cover!$E$47="Weekly",'STEP 3 EE Comp'!BI214,'STEP 3 EE Comp'!BI214)))</f>
        <v/>
      </c>
      <c r="CD209" s="82" t="str">
        <f t="shared" si="60"/>
        <v/>
      </c>
      <c r="CE209" s="417">
        <f t="shared" si="61"/>
        <v>1</v>
      </c>
      <c r="CF209" s="82" t="str">
        <f t="shared" si="62"/>
        <v>Good</v>
      </c>
      <c r="CG209" s="82">
        <f t="shared" si="63"/>
        <v>0</v>
      </c>
      <c r="CH209" s="234">
        <f t="shared" si="64"/>
        <v>0</v>
      </c>
    </row>
    <row r="210" spans="1:86" s="69" customFormat="1" x14ac:dyDescent="0.3">
      <c r="A210" s="555"/>
      <c r="B210" s="52"/>
      <c r="C210" s="52"/>
      <c r="D210" s="52"/>
      <c r="E210" s="52"/>
      <c r="F210" s="507"/>
      <c r="G210" s="210">
        <f t="shared" si="65"/>
        <v>0</v>
      </c>
      <c r="H210" s="82">
        <f t="shared" si="46"/>
        <v>0</v>
      </c>
      <c r="I210" s="211"/>
      <c r="J210" s="441" t="s">
        <v>21</v>
      </c>
      <c r="K210" s="441" t="s">
        <v>21</v>
      </c>
      <c r="L210" s="441" t="s">
        <v>21</v>
      </c>
      <c r="M210" s="441" t="s">
        <v>21</v>
      </c>
      <c r="N210" s="568" t="s">
        <v>21</v>
      </c>
      <c r="O210" s="211"/>
      <c r="P210" s="212" t="str">
        <f>IF(B210="","",
IF(AND(V210="",W210="",B210&lt;&gt;""),"Employed",
IF(AND(V210&lt;&gt;"",W210="",B210&lt;&gt;""),"Terminated",
IF(AND(V210&lt;&gt;"",W210&lt;&gt;"",B210&lt;&gt;""),IF(W210&lt;Cover!$E$43,"Employed","Furloughed"),
IF(AND(V210="",W210&lt;&gt;"",B210&lt;&gt;""),IF(W210&lt;Cover!$E$43,"Employed","Rehired"))))))</f>
        <v/>
      </c>
      <c r="Q210" s="211"/>
      <c r="R210" s="536"/>
      <c r="S210" s="563"/>
      <c r="T210" s="536"/>
      <c r="U210" s="82">
        <f>IF(Cover!$E$47="Weekly",IF(T210&gt;0,T210,R210*S210),IF(T210&gt;0,T210,R210*S210)/2)</f>
        <v>0</v>
      </c>
      <c r="V210" s="564"/>
      <c r="W210" s="564"/>
      <c r="Y210" s="213" t="str">
        <f>IF($B210="","",IF('Actual Allocation Calc'!$AH$78="A",
IF($P210="Employed",$U210/7*BJ210,
IF(AND($P210="Terminated"),($U210/7*AP210),
IF(AND($P210="Furloughed"),($U210/7*AP210)+($U210/7*AZ210),
IF(AND($P210="Rehired"),($U210/7*AZ210),
IF(AND($P210="Terminated",AP210&gt;0),$U210,
IF($P210="Furloughed",IF(AP210&gt;0,$U210)+IF(AZ210&gt;0,$U210),
IF($P210="Rehired",IF(AZ210&gt;0,$U210)))))))),IF('Actual Allocation Calc'!$AH$78="C",'Actual Allocation Calc'!L210,'Actual Allocation Calc'!U210+IF($P210="Employed",$U210/7*BJ210,
IF(AND($P210="Terminated"),($U210/7*AP210),
IF(AND($P210="Furloughed"),($U210/7*AP210)+($U210/7*AZ210),
IF(AND($P210="Rehired"),($U210/7*AZ210),
IF(AND($P210="Terminated",AP210&gt;0),$U210,
IF($P210="Furloughed",IF(AP210&gt;0,$U210)+IF(AZ210&gt;0,$U210),
IF($P210="Rehired",IF(AZ210&gt;0,$U210))))))))*'Actual Allocation Calc'!$AH$99)))</f>
        <v/>
      </c>
      <c r="Z210" s="210" t="str">
        <f>IF($B210="","",IF('Actual Allocation Calc'!$AI$78="A",
IF($P210="Employed",$U210,
IF(AND($P210="Terminated"),($U210/7*AQ210),
IF(AND($P210="Furloughed"),($U210/7*AQ210)+($U210/7*BA210),
IF(AND($P210="Rehired"),($U210/7*BA210),
IF(AND($P210="Terminated",AQ210&gt;0),$U210,
IF($P210="Furloughed",IF(AQ210&gt;0,$U210)+IF(BA210&gt;0,$U210),
IF($P210="Rehired",IF(BA210&gt;0,$U210)))))))),IF('Actual Allocation Calc'!$AI$78="C",'Actual Allocation Calc'!M210,'Actual Allocation Calc'!V210+IF($P210="Employed",$U210,
IF(AND($P210="Terminated"),($U210/7*AQ210),
IF(AND($P210="Furloughed"),($U210/7*AQ210)+($U210/7*BA210),
IF(AND($P210="Rehired"),($U210/7*BA210),
IF(AND($P210="Terminated",AQ210&gt;0),$U210,
IF($P210="Furloughed",IF(AQ210&gt;0,$U210)+IF(BA210&gt;0,$U210),
IF($P210="Rehired",IF(BA210&gt;0,$U210))))))))*'Actual Allocation Calc'!$AI$99)))</f>
        <v/>
      </c>
      <c r="AA210" s="210" t="str">
        <f>IF($B210="","",IF('Actual Allocation Calc'!$AJ$78="A",
IF($P210="Employed",$U210,
IF(AND($P210="Terminated"),($U210/7*AR210),
IF(AND($P210="Furloughed"),($U210/7*AR210)+($U210/7*BB210),
IF(AND($P210="Rehired"),($U210/7*BB210),
IF(AND($P210="Terminated",AR210&gt;0),$U210,
IF($P210="Furloughed",IF(AR210&gt;0,$U210)+IF(BB210&gt;0,$U210),
IF($P210="Rehired",IF(BB210&gt;0,$U210)))))))),IF('Actual Allocation Calc'!$AJ$78="C",'Actual Allocation Calc'!N210,'Actual Allocation Calc'!W210+IF($P210="Employed",$U210,
IF(AND($P210="Terminated"),($U210/7*AR210),
IF(AND($P210="Furloughed"),($U210/7*AR210)+($U210/7*BB210),
IF(AND($P210="Rehired"),($U210/7*BB210),
IF(AND($P210="Terminated",AR210&gt;0),$U210,
IF($P210="Furloughed",IF(AR210&gt;0,$U210)+IF(BB210&gt;0,$U210),
IF($P210="Rehired",IF(BB210&gt;0,$U210))))))))*'Actual Allocation Calc'!$AJ$99)))</f>
        <v/>
      </c>
      <c r="AB210" s="210" t="str">
        <f>IF($B210="","",IF('Actual Allocation Calc'!$AK$78="A",
IF($P210="Employed",$U210,
IF(AND($P210="Terminated"),($U210/7*AS210),
IF(AND($P210="Furloughed"),($U210/7*AS210)+($U210/7*BC210),
IF(AND($P210="Rehired"),($U210/7*BC210),
IF(AND($P210="Terminated",AS210&gt;0),$U210,
IF($P210="Furloughed",IF(AS210&gt;0,$U210)+IF(BC210&gt;0,$U210),
IF($P210="Rehired",IF(BC210&gt;0,$U210)))))))),IF('Actual Allocation Calc'!$AK$78="C",'Actual Allocation Calc'!O210,'Actual Allocation Calc'!X210+IF($P210="Employed",$U210,
IF(AND($P210="Terminated"),($U210/7*AS210),
IF(AND($P210="Furloughed"),($U210/7*AS210)+($U210/7*BC210),
IF(AND($P210="Rehired"),($U210/7*BC210),
IF(AND($P210="Terminated",AS210&gt;0),$U210,
IF($P210="Furloughed",IF(AS210&gt;0,$U210)+IF(BC210&gt;0,$U210),
IF($P210="Rehired",IF(BC210&gt;0,$U210))))))))*'Actual Allocation Calc'!$AK$99)))</f>
        <v/>
      </c>
      <c r="AC210" s="210" t="str">
        <f>IF($B210="","",IF('Actual Allocation Calc'!$AL$78="A",
IF($P210="Employed",$U210,
IF(AND($P210="Terminated"),($U210/7*AT210),
IF(AND($P210="Furloughed"),($U210/7*AT210)+($U210/7*BD210),
IF(AND($P210="Rehired"),($U210/7*BD210),
IF(AND($P210="Terminated",AT210&gt;0),$U210,
IF($P210="Furloughed",IF(AT210&gt;0,$U210)+IF(BD210&gt;0,$U210),
IF($P210="Rehired",IF(BD210&gt;0,$U210)))))))),IF('Actual Allocation Calc'!$AL$78="C",'Actual Allocation Calc'!P210,'Actual Allocation Calc'!Y210+IF($P210="Employed",$U210,
IF(AND($P210="Terminated"),($U210/7*AT210),
IF(AND($P210="Furloughed"),($U210/7*AT210)+($U210/7*BD210),
IF(AND($P210="Rehired"),($U210/7*BD210),
IF(AND($P210="Terminated",AT210&gt;0),$U210,
IF($P210="Furloughed",IF(AT210&gt;0,$U210)+IF(BD210&gt;0,$U210),
IF($P210="Rehired",IF(BD210&gt;0,$U210))))))))*'Actual Allocation Calc'!$AL$99)))</f>
        <v/>
      </c>
      <c r="AD210" s="210" t="str">
        <f>IF($B210="","",IF('Actual Allocation Calc'!$AM$78="A",
IF($P210="Employed",$U210,
IF(AND($P210="Terminated"),($U210/7*AU210),
IF(AND($P210="Furloughed"),($U210/7*AU210)+($U210/7*BE210),
IF(AND($P210="Rehired"),($U210/7*BE210),
IF(AND($P210="Terminated",AU210&gt;0),$U210,
IF($P210="Furloughed",IF(AU210&gt;0,$U210)+IF(BE210&gt;0,$U210),
IF($P210="Rehired",IF(BE210&gt;0,$U210)))))))),IF('Actual Allocation Calc'!$AM$78="C",'Actual Allocation Calc'!Q210,'Actual Allocation Calc'!Z210+IF($P210="Employed",$U210,
IF(AND($P210="Terminated"),($U210/7*AU210),
IF(AND($P210="Furloughed"),($U210/7*AU210)+($U210/7*BE210),
IF(AND($P210="Rehired"),($U210/7*BE210),
IF(AND($P210="Terminated",AU210&gt;0),$U210,
IF($P210="Furloughed",IF(AU210&gt;0,$U210)+IF(BE210&gt;0,$U210),
IF($P210="Rehired",IF(BE210&gt;0,$U210))))))))*'Actual Allocation Calc'!$AM$99)))</f>
        <v/>
      </c>
      <c r="AE210" s="210" t="str">
        <f>IF($B210="","",IF('Actual Allocation Calc'!$AN$78="A",
IF($P210="Employed",$U210,
IF(AND($P210="Terminated"),($U210/7*AV210),
IF(AND($P210="Furloughed"),($U210/7*AV210)+($U210/7*BF210),
IF(AND($P210="Rehired"),($U210/7*BF210),
IF(AND($P210="Terminated",AV210&gt;0),$U210,
IF($P210="Furloughed",IF(AV210&gt;0,$U210)+IF(BF210&gt;0,$U210),
IF($P210="Rehired",IF(BF210&gt;0,$U210)))))))),IF('Actual Allocation Calc'!$AN$78="C",'Actual Allocation Calc'!R210,'Actual Allocation Calc'!AA210+IF($P210="Employed",$U210,
IF(AND($P210="Terminated"),($U210/7*AV210),
IF(AND($P210="Furloughed"),($U210/7*AV210)+($U210/7*BF210),
IF(AND($P210="Rehired"),($U210/7*BF210),
IF(AND($P210="Terminated",AV210&gt;0),$U210,
IF($P210="Furloughed",IF(AV210&gt;0,$U210)+IF(BF210&gt;0,$U210),
IF($P210="Rehired",IF(BF210&gt;0,$U210))))))))*'Actual Allocation Calc'!$AN$99)))</f>
        <v/>
      </c>
      <c r="AF210" s="210" t="str">
        <f>IF($B210="","",IF('Actual Allocation Calc'!$AO$78="A",
IF($P210="Employed",$U210,
IF(AND($P210="Terminated"),($U210/7*AW210),
IF(AND($P210="Furloughed"),($U210/7*AW210)+($U210/7*BG210),
IF(AND($P210="Rehired"),($U210/7*BG210),
IF(AND($P210="Terminated",AW210&gt;0),$U210,
IF($P210="Furloughed",IF(AW210&gt;0,$U210)+IF(BG210&gt;0,$U210),
IF($P210="Rehired",IF(BG210&gt;0,$U210)))))))),IF('Actual Allocation Calc'!$AO$78="C",'Actual Allocation Calc'!S210,'Actual Allocation Calc'!AB210+IF($P210="Employed",$U210,
IF(AND($P210="Terminated"),($U210/7*AW210),
IF(AND($P210="Furloughed"),($U210/7*AW210)+($U210/7*BG210),
IF(AND($P210="Rehired"),($U210/7*BG210),
IF(AND($P210="Terminated",AW210&gt;0),$U210,
IF($P210="Furloughed",IF(AW210&gt;0,$U210)+IF(BG210&gt;0,$U210),
IF($P210="Rehired",IF(BG210&gt;0,$U210))))))))*'Actual Allocation Calc'!$AO$99)))</f>
        <v/>
      </c>
      <c r="AG210" s="210" t="str">
        <f>IF($B210="","",IF('Actual Allocation Calc'!$AP$78="A",
IF($P210="Employed",$U210/7*BK210,
IF(AND($P210="Terminated"),($U210/7*AX210),
IF(AND($P210="Furloughed"),($U210/7*AX210)+($U210/7*BH210),
IF(AND($P210="Rehired"),($U210/7*BH210),
IF(AND($P210="Terminated",AX210&gt;0),$U210,
IF($P210="Furloughed",IF(AX210&gt;0,$U210)+IF(BH210&gt;0,$U210),
IF($P210="Rehired",IF(BH210&gt;0,$U210)))))))),IF('Actual Allocation Calc'!$AP$78="C",'Actual Allocation Calc'!T210,'Actual Allocation Calc'!AC210+IF($P210="Employed",$U210/7*BK210,
IF(AND($P210="Terminated"),($U210/7*AX210),
IF(AND($P210="Furloughed"),($U210/7*AX210)+($U210/7*BH210),
IF(AND($P210="Rehired"),($U210/7*BH210),
IF(AND($P210="Terminated",AX210&gt;0),$U210,
IF($P210="Furloughed",IF(AX210&gt;0,$U210)+IF(BH210&gt;0,$U210),
IF($P210="Rehired",IF(BH210&gt;0,$U210))))))))*'Actual Allocation Calc'!$AP$99)))</f>
        <v/>
      </c>
      <c r="AH210" s="536"/>
      <c r="AI210" s="82">
        <f t="shared" si="66"/>
        <v>0</v>
      </c>
      <c r="AJ210" s="210">
        <f t="shared" si="48"/>
        <v>0</v>
      </c>
      <c r="AK210" s="397" t="str">
        <f t="shared" si="49"/>
        <v/>
      </c>
      <c r="AM210" s="122"/>
      <c r="AO210" s="214" t="str">
        <f>IFERROR(IF($V210="","",VLOOKUP(V210,'Calendar Calcs'!$B$2:$E1177,4,FALSE)),0)</f>
        <v/>
      </c>
      <c r="AP210" s="69" t="str">
        <f>IF($AO210="","", IF($AO210&lt;AP$23,0,IF($AO210&gt;AP$23,COUNTIFS('Calendar Calcs'!$E$2:$E1177,AP$23),COUNTIFS('Calendar Calcs'!$E$2:$E1177,AP$23,'Calendar Calcs'!$D$2:$D1177,"&lt;="&amp;WEEKDAY($V210)))))</f>
        <v/>
      </c>
      <c r="AQ210" s="69" t="str">
        <f>IF($AO210="","", IF($AO210&lt;AQ$23,0,IF($AO210&gt;AQ$23,COUNTIFS('Calendar Calcs'!$E$2:$E1177,AQ$23),COUNTIFS('Calendar Calcs'!$E$2:$E1177,AQ$23,'Calendar Calcs'!$D$2:$D1177,"&lt;="&amp;WEEKDAY($V210)))))</f>
        <v/>
      </c>
      <c r="AR210" s="69" t="str">
        <f>IF($AO210="","", IF($AO210&lt;AR$23,0,IF($AO210&gt;AR$23,COUNTIFS('Calendar Calcs'!$E$2:$E1177,AR$23),COUNTIFS('Calendar Calcs'!$E$2:$E1177,AR$23,'Calendar Calcs'!$D$2:$D1177,"&lt;="&amp;WEEKDAY($V210)))))</f>
        <v/>
      </c>
      <c r="AS210" s="69" t="str">
        <f>IF($AO210="","", IF($AO210&lt;AS$23,0,IF($AO210&gt;AS$23,COUNTIFS('Calendar Calcs'!$E$2:$E1177,AS$23),COUNTIFS('Calendar Calcs'!$E$2:$E1177,AS$23,'Calendar Calcs'!$D$2:$D1177,"&lt;="&amp;WEEKDAY($V210)))))</f>
        <v/>
      </c>
      <c r="AT210" s="69" t="str">
        <f>IF($AO210="","", IF($AO210&lt;AT$23,0,IF($AO210&gt;AT$23,COUNTIFS('Calendar Calcs'!$E$2:$E1177,AT$23),COUNTIFS('Calendar Calcs'!$E$2:$E1177,AT$23,'Calendar Calcs'!$D$2:$D1177,"&lt;="&amp;WEEKDAY($V210)))))</f>
        <v/>
      </c>
      <c r="AU210" s="69" t="str">
        <f>IF($AO210="","", IF($AO210&lt;AU$23,0,IF($AO210&gt;AU$23,COUNTIFS('Calendar Calcs'!$E$2:$E1177,AU$23),COUNTIFS('Calendar Calcs'!$E$2:$E1177,AU$23,'Calendar Calcs'!$D$2:$D1177,"&lt;="&amp;WEEKDAY($V210)))))</f>
        <v/>
      </c>
      <c r="AV210" s="69" t="str">
        <f>IF($AO210="","", IF($AO210&lt;AV$23,0,IF($AO210&gt;AV$23,COUNTIFS('Calendar Calcs'!$E$2:$E1177,AV$23),COUNTIFS('Calendar Calcs'!$E$2:$E1177,AV$23,'Calendar Calcs'!$D$2:$D1177,"&lt;="&amp;WEEKDAY($V210)))))</f>
        <v/>
      </c>
      <c r="AW210" s="69" t="str">
        <f>IF($AO210="","", IF($AO210&lt;AW$23,0,IF($AO210&gt;AW$23,COUNTIFS('Calendar Calcs'!$E$2:$E1177,AW$23),COUNTIFS('Calendar Calcs'!$E$2:$E1177,AW$23,'Calendar Calcs'!$D$2:$D1177,"&lt;="&amp;WEEKDAY($V210)))))</f>
        <v/>
      </c>
      <c r="AX210" s="69" t="str">
        <f>IF($AO210="","", IF($AO210&lt;AX$23,0,IF($AO210&gt;AX$23,COUNTIFS('Calendar Calcs'!$E$2:$E1177,AX$23),COUNTIFS('Calendar Calcs'!$E$2:$E1177,AX$23,'Calendar Calcs'!$D$2:$D1177,"&lt;="&amp;WEEKDAY($V210)))))</f>
        <v/>
      </c>
      <c r="AY210" s="69" t="str">
        <f>IF($W210="","",VLOOKUP($W210,'Calendar Calcs'!$B$2:$E1177,4,FALSE))</f>
        <v/>
      </c>
      <c r="AZ210" s="69" t="str">
        <f>IF($AY210="","",IF($AY210&gt;AZ$23,0,IF($AY210&lt;AZ$23,COUNTIFS('Calendar Calcs'!$E$2:$E1177,AZ$23),COUNTIFS('Calendar Calcs'!$E$2:$E1177,AZ$23,'Calendar Calcs'!$D$2:$D1177,"&gt;="&amp;WEEKDAY($W210)))))</f>
        <v/>
      </c>
      <c r="BA210" s="69" t="str">
        <f>IF($AY210="","",IF($AY210&gt;BA$23,0,IF($AY210&lt;BA$23,COUNTIFS('Calendar Calcs'!$E$2:$E1177,BA$23),COUNTIFS('Calendar Calcs'!$E$2:$E1177,BA$23,'Calendar Calcs'!$D$2:$D1177,"&gt;="&amp;WEEKDAY($W210)))))</f>
        <v/>
      </c>
      <c r="BB210" s="69" t="str">
        <f>IF($AY210="","",IF($AY210&gt;BB$23,0,IF($AY210&lt;BB$23,COUNTIFS('Calendar Calcs'!$E$2:$E1177,BB$23),COUNTIFS('Calendar Calcs'!$E$2:$E1177,BB$23,'Calendar Calcs'!$D$2:$D1177,"&gt;="&amp;WEEKDAY($W210)))))</f>
        <v/>
      </c>
      <c r="BC210" s="69" t="str">
        <f>IF($AY210="","",IF($AY210&gt;BC$23,0,IF($AY210&lt;BC$23,COUNTIFS('Calendar Calcs'!$E$2:$E1177,BC$23),COUNTIFS('Calendar Calcs'!$E$2:$E1177,BC$23,'Calendar Calcs'!$D$2:$D1177,"&gt;="&amp;WEEKDAY($W210)))))</f>
        <v/>
      </c>
      <c r="BD210" s="69" t="str">
        <f>IF($AY210="","",IF($AY210&gt;BD$23,0,IF($AY210&lt;BD$23,COUNTIFS('Calendar Calcs'!$E$2:$E1177,BD$23),COUNTIFS('Calendar Calcs'!$E$2:$E1177,BD$23,'Calendar Calcs'!$D$2:$D1177,"&gt;="&amp;WEEKDAY($W210)))))</f>
        <v/>
      </c>
      <c r="BE210" s="69" t="str">
        <f>IF($AY210="","",IF($AY210&gt;BE$23,0,IF($AY210&lt;BE$23,COUNTIFS('Calendar Calcs'!$E$2:$E1177,BE$23),COUNTIFS('Calendar Calcs'!$E$2:$E1177,BE$23,'Calendar Calcs'!$D$2:$D1177,"&gt;="&amp;WEEKDAY($W210)))))</f>
        <v/>
      </c>
      <c r="BF210" s="69" t="str">
        <f>IF($AY210="","",IF($AY210&gt;BF$23,0,IF($AY210&lt;BF$23,COUNTIFS('Calendar Calcs'!$E$2:$E1177,BF$23),COUNTIFS('Calendar Calcs'!$E$2:$E1177,BF$23,'Calendar Calcs'!$D$2:$D1177,"&gt;="&amp;WEEKDAY($W210)))))</f>
        <v/>
      </c>
      <c r="BG210" s="69" t="str">
        <f>IF($AY210="","",IF($AY210&gt;BG$23,0,IF($AY210&lt;BG$23,COUNTIFS('Calendar Calcs'!$E$2:$E1177,BG$23),COUNTIFS('Calendar Calcs'!$E$2:$E1177,BG$23,'Calendar Calcs'!$D$2:$D1177,"&gt;="&amp;WEEKDAY($W210)))))</f>
        <v/>
      </c>
      <c r="BH210" s="69">
        <f t="shared" si="50"/>
        <v>6</v>
      </c>
      <c r="BI210" s="69">
        <f>IF(Cover!$E$43="","",VLOOKUP(Cover!$E$43,'Calendar Calcs'!$B$2:$E1177,4,FALSE))</f>
        <v>1</v>
      </c>
      <c r="BJ210" s="69">
        <f>IF($BI210="","", IF($BI210&lt;BJ$23,0,IF($BI210&gt;=BJ$23,COUNTIFS('Calendar Calcs'!$E$2:$E1177,BJ$23),COUNTIFS('Calendar Calcs'!$E$2:$E1177,BJ$23,'Calendar Calcs'!$D$2:$D1177,"&lt;="&amp;WEEKDAY($V210)))))</f>
        <v>1</v>
      </c>
      <c r="BK210" s="69">
        <f t="shared" si="47"/>
        <v>6</v>
      </c>
      <c r="BN210" s="69" t="str">
        <f>IF(T210&gt;0,"FTE",IF(Cover!$E$47="Weekly",IF(S210&gt;29.75,"FTE","PTE"),IF(S210&gt;59.75,"FTE","PTE")))</f>
        <v>PTE</v>
      </c>
      <c r="BO210" s="69">
        <f>IF(BN210="FTE",30,IF(Cover!$E$47="Weekly",'STEP 2 EE Data'!S210,'STEP 2 EE Data'!S210/2))</f>
        <v>0</v>
      </c>
      <c r="BP210" s="209">
        <f t="shared" si="51"/>
        <v>0</v>
      </c>
      <c r="BQ210" s="209">
        <f t="shared" si="52"/>
        <v>0</v>
      </c>
      <c r="BR210" s="209">
        <f t="shared" si="53"/>
        <v>0</v>
      </c>
      <c r="BS210" s="209">
        <f t="shared" si="54"/>
        <v>0</v>
      </c>
      <c r="BT210" s="209">
        <f t="shared" si="55"/>
        <v>0</v>
      </c>
      <c r="BU210" s="209">
        <f t="shared" si="56"/>
        <v>0</v>
      </c>
      <c r="BV210" s="209">
        <f t="shared" si="57"/>
        <v>0</v>
      </c>
      <c r="BW210" s="209">
        <f t="shared" si="58"/>
        <v>0</v>
      </c>
      <c r="BX210" s="209">
        <f t="shared" si="59"/>
        <v>0</v>
      </c>
      <c r="CC210" s="210" t="str">
        <f>IF(B210="","",IF(C210="",IF(Cover!$E$47="Weekly",'STEP 3 EE Comp'!BI215*8,'STEP 3 EE Comp'!BI215*4),IF(Cover!$E$47="Weekly",'STEP 3 EE Comp'!BI215,'STEP 3 EE Comp'!BI215)))</f>
        <v/>
      </c>
      <c r="CD210" s="82" t="str">
        <f t="shared" si="60"/>
        <v/>
      </c>
      <c r="CE210" s="417">
        <f t="shared" si="61"/>
        <v>1</v>
      </c>
      <c r="CF210" s="82" t="str">
        <f t="shared" si="62"/>
        <v>Good</v>
      </c>
      <c r="CG210" s="82">
        <f t="shared" si="63"/>
        <v>0</v>
      </c>
      <c r="CH210" s="234">
        <f t="shared" si="64"/>
        <v>0</v>
      </c>
    </row>
    <row r="211" spans="1:86" s="69" customFormat="1" x14ac:dyDescent="0.3">
      <c r="A211" s="555"/>
      <c r="B211" s="52"/>
      <c r="C211" s="52"/>
      <c r="D211" s="52"/>
      <c r="E211" s="52"/>
      <c r="F211" s="507"/>
      <c r="G211" s="210">
        <f t="shared" si="65"/>
        <v>0</v>
      </c>
      <c r="H211" s="82">
        <f t="shared" si="46"/>
        <v>0</v>
      </c>
      <c r="I211" s="211"/>
      <c r="J211" s="441" t="s">
        <v>21</v>
      </c>
      <c r="K211" s="441" t="s">
        <v>21</v>
      </c>
      <c r="L211" s="441" t="s">
        <v>21</v>
      </c>
      <c r="M211" s="441" t="s">
        <v>21</v>
      </c>
      <c r="N211" s="568" t="s">
        <v>21</v>
      </c>
      <c r="O211" s="211"/>
      <c r="P211" s="212" t="str">
        <f>IF(B211="","",
IF(AND(V211="",W211="",B211&lt;&gt;""),"Employed",
IF(AND(V211&lt;&gt;"",W211="",B211&lt;&gt;""),"Terminated",
IF(AND(V211&lt;&gt;"",W211&lt;&gt;"",B211&lt;&gt;""),IF(W211&lt;Cover!$E$43,"Employed","Furloughed"),
IF(AND(V211="",W211&lt;&gt;"",B211&lt;&gt;""),IF(W211&lt;Cover!$E$43,"Employed","Rehired"))))))</f>
        <v/>
      </c>
      <c r="Q211" s="211"/>
      <c r="R211" s="536"/>
      <c r="S211" s="563"/>
      <c r="T211" s="536"/>
      <c r="U211" s="82">
        <f>IF(Cover!$E$47="Weekly",IF(T211&gt;0,T211,R211*S211),IF(T211&gt;0,T211,R211*S211)/2)</f>
        <v>0</v>
      </c>
      <c r="V211" s="564"/>
      <c r="W211" s="564"/>
      <c r="Y211" s="213" t="str">
        <f>IF($B211="","",IF('Actual Allocation Calc'!$AH$78="A",
IF($P211="Employed",$U211/7*BJ211,
IF(AND($P211="Terminated"),($U211/7*AP211),
IF(AND($P211="Furloughed"),($U211/7*AP211)+($U211/7*AZ211),
IF(AND($P211="Rehired"),($U211/7*AZ211),
IF(AND($P211="Terminated",AP211&gt;0),$U211,
IF($P211="Furloughed",IF(AP211&gt;0,$U211)+IF(AZ211&gt;0,$U211),
IF($P211="Rehired",IF(AZ211&gt;0,$U211)))))))),IF('Actual Allocation Calc'!$AH$78="C",'Actual Allocation Calc'!L211,'Actual Allocation Calc'!U211+IF($P211="Employed",$U211/7*BJ211,
IF(AND($P211="Terminated"),($U211/7*AP211),
IF(AND($P211="Furloughed"),($U211/7*AP211)+($U211/7*AZ211),
IF(AND($P211="Rehired"),($U211/7*AZ211),
IF(AND($P211="Terminated",AP211&gt;0),$U211,
IF($P211="Furloughed",IF(AP211&gt;0,$U211)+IF(AZ211&gt;0,$U211),
IF($P211="Rehired",IF(AZ211&gt;0,$U211))))))))*'Actual Allocation Calc'!$AH$99)))</f>
        <v/>
      </c>
      <c r="Z211" s="210" t="str">
        <f>IF($B211="","",IF('Actual Allocation Calc'!$AI$78="A",
IF($P211="Employed",$U211,
IF(AND($P211="Terminated"),($U211/7*AQ211),
IF(AND($P211="Furloughed"),($U211/7*AQ211)+($U211/7*BA211),
IF(AND($P211="Rehired"),($U211/7*BA211),
IF(AND($P211="Terminated",AQ211&gt;0),$U211,
IF($P211="Furloughed",IF(AQ211&gt;0,$U211)+IF(BA211&gt;0,$U211),
IF($P211="Rehired",IF(BA211&gt;0,$U211)))))))),IF('Actual Allocation Calc'!$AI$78="C",'Actual Allocation Calc'!M211,'Actual Allocation Calc'!V211+IF($P211="Employed",$U211,
IF(AND($P211="Terminated"),($U211/7*AQ211),
IF(AND($P211="Furloughed"),($U211/7*AQ211)+($U211/7*BA211),
IF(AND($P211="Rehired"),($U211/7*BA211),
IF(AND($P211="Terminated",AQ211&gt;0),$U211,
IF($P211="Furloughed",IF(AQ211&gt;0,$U211)+IF(BA211&gt;0,$U211),
IF($P211="Rehired",IF(BA211&gt;0,$U211))))))))*'Actual Allocation Calc'!$AI$99)))</f>
        <v/>
      </c>
      <c r="AA211" s="210" t="str">
        <f>IF($B211="","",IF('Actual Allocation Calc'!$AJ$78="A",
IF($P211="Employed",$U211,
IF(AND($P211="Terminated"),($U211/7*AR211),
IF(AND($P211="Furloughed"),($U211/7*AR211)+($U211/7*BB211),
IF(AND($P211="Rehired"),($U211/7*BB211),
IF(AND($P211="Terminated",AR211&gt;0),$U211,
IF($P211="Furloughed",IF(AR211&gt;0,$U211)+IF(BB211&gt;0,$U211),
IF($P211="Rehired",IF(BB211&gt;0,$U211)))))))),IF('Actual Allocation Calc'!$AJ$78="C",'Actual Allocation Calc'!N211,'Actual Allocation Calc'!W211+IF($P211="Employed",$U211,
IF(AND($P211="Terminated"),($U211/7*AR211),
IF(AND($P211="Furloughed"),($U211/7*AR211)+($U211/7*BB211),
IF(AND($P211="Rehired"),($U211/7*BB211),
IF(AND($P211="Terminated",AR211&gt;0),$U211,
IF($P211="Furloughed",IF(AR211&gt;0,$U211)+IF(BB211&gt;0,$U211),
IF($P211="Rehired",IF(BB211&gt;0,$U211))))))))*'Actual Allocation Calc'!$AJ$99)))</f>
        <v/>
      </c>
      <c r="AB211" s="210" t="str">
        <f>IF($B211="","",IF('Actual Allocation Calc'!$AK$78="A",
IF($P211="Employed",$U211,
IF(AND($P211="Terminated"),($U211/7*AS211),
IF(AND($P211="Furloughed"),($U211/7*AS211)+($U211/7*BC211),
IF(AND($P211="Rehired"),($U211/7*BC211),
IF(AND($P211="Terminated",AS211&gt;0),$U211,
IF($P211="Furloughed",IF(AS211&gt;0,$U211)+IF(BC211&gt;0,$U211),
IF($P211="Rehired",IF(BC211&gt;0,$U211)))))))),IF('Actual Allocation Calc'!$AK$78="C",'Actual Allocation Calc'!O211,'Actual Allocation Calc'!X211+IF($P211="Employed",$U211,
IF(AND($P211="Terminated"),($U211/7*AS211),
IF(AND($P211="Furloughed"),($U211/7*AS211)+($U211/7*BC211),
IF(AND($P211="Rehired"),($U211/7*BC211),
IF(AND($P211="Terminated",AS211&gt;0),$U211,
IF($P211="Furloughed",IF(AS211&gt;0,$U211)+IF(BC211&gt;0,$U211),
IF($P211="Rehired",IF(BC211&gt;0,$U211))))))))*'Actual Allocation Calc'!$AK$99)))</f>
        <v/>
      </c>
      <c r="AC211" s="210" t="str">
        <f>IF($B211="","",IF('Actual Allocation Calc'!$AL$78="A",
IF($P211="Employed",$U211,
IF(AND($P211="Terminated"),($U211/7*AT211),
IF(AND($P211="Furloughed"),($U211/7*AT211)+($U211/7*BD211),
IF(AND($P211="Rehired"),($U211/7*BD211),
IF(AND($P211="Terminated",AT211&gt;0),$U211,
IF($P211="Furloughed",IF(AT211&gt;0,$U211)+IF(BD211&gt;0,$U211),
IF($P211="Rehired",IF(BD211&gt;0,$U211)))))))),IF('Actual Allocation Calc'!$AL$78="C",'Actual Allocation Calc'!P211,'Actual Allocation Calc'!Y211+IF($P211="Employed",$U211,
IF(AND($P211="Terminated"),($U211/7*AT211),
IF(AND($P211="Furloughed"),($U211/7*AT211)+($U211/7*BD211),
IF(AND($P211="Rehired"),($U211/7*BD211),
IF(AND($P211="Terminated",AT211&gt;0),$U211,
IF($P211="Furloughed",IF(AT211&gt;0,$U211)+IF(BD211&gt;0,$U211),
IF($P211="Rehired",IF(BD211&gt;0,$U211))))))))*'Actual Allocation Calc'!$AL$99)))</f>
        <v/>
      </c>
      <c r="AD211" s="210" t="str">
        <f>IF($B211="","",IF('Actual Allocation Calc'!$AM$78="A",
IF($P211="Employed",$U211,
IF(AND($P211="Terminated"),($U211/7*AU211),
IF(AND($P211="Furloughed"),($U211/7*AU211)+($U211/7*BE211),
IF(AND($P211="Rehired"),($U211/7*BE211),
IF(AND($P211="Terminated",AU211&gt;0),$U211,
IF($P211="Furloughed",IF(AU211&gt;0,$U211)+IF(BE211&gt;0,$U211),
IF($P211="Rehired",IF(BE211&gt;0,$U211)))))))),IF('Actual Allocation Calc'!$AM$78="C",'Actual Allocation Calc'!Q211,'Actual Allocation Calc'!Z211+IF($P211="Employed",$U211,
IF(AND($P211="Terminated"),($U211/7*AU211),
IF(AND($P211="Furloughed"),($U211/7*AU211)+($U211/7*BE211),
IF(AND($P211="Rehired"),($U211/7*BE211),
IF(AND($P211="Terminated",AU211&gt;0),$U211,
IF($P211="Furloughed",IF(AU211&gt;0,$U211)+IF(BE211&gt;0,$U211),
IF($P211="Rehired",IF(BE211&gt;0,$U211))))))))*'Actual Allocation Calc'!$AM$99)))</f>
        <v/>
      </c>
      <c r="AE211" s="210" t="str">
        <f>IF($B211="","",IF('Actual Allocation Calc'!$AN$78="A",
IF($P211="Employed",$U211,
IF(AND($P211="Terminated"),($U211/7*AV211),
IF(AND($P211="Furloughed"),($U211/7*AV211)+($U211/7*BF211),
IF(AND($P211="Rehired"),($U211/7*BF211),
IF(AND($P211="Terminated",AV211&gt;0),$U211,
IF($P211="Furloughed",IF(AV211&gt;0,$U211)+IF(BF211&gt;0,$U211),
IF($P211="Rehired",IF(BF211&gt;0,$U211)))))))),IF('Actual Allocation Calc'!$AN$78="C",'Actual Allocation Calc'!R211,'Actual Allocation Calc'!AA211+IF($P211="Employed",$U211,
IF(AND($P211="Terminated"),($U211/7*AV211),
IF(AND($P211="Furloughed"),($U211/7*AV211)+($U211/7*BF211),
IF(AND($P211="Rehired"),($U211/7*BF211),
IF(AND($P211="Terminated",AV211&gt;0),$U211,
IF($P211="Furloughed",IF(AV211&gt;0,$U211)+IF(BF211&gt;0,$U211),
IF($P211="Rehired",IF(BF211&gt;0,$U211))))))))*'Actual Allocation Calc'!$AN$99)))</f>
        <v/>
      </c>
      <c r="AF211" s="210" t="str">
        <f>IF($B211="","",IF('Actual Allocation Calc'!$AO$78="A",
IF($P211="Employed",$U211,
IF(AND($P211="Terminated"),($U211/7*AW211),
IF(AND($P211="Furloughed"),($U211/7*AW211)+($U211/7*BG211),
IF(AND($P211="Rehired"),($U211/7*BG211),
IF(AND($P211="Terminated",AW211&gt;0),$U211,
IF($P211="Furloughed",IF(AW211&gt;0,$U211)+IF(BG211&gt;0,$U211),
IF($P211="Rehired",IF(BG211&gt;0,$U211)))))))),IF('Actual Allocation Calc'!$AO$78="C",'Actual Allocation Calc'!S211,'Actual Allocation Calc'!AB211+IF($P211="Employed",$U211,
IF(AND($P211="Terminated"),($U211/7*AW211),
IF(AND($P211="Furloughed"),($U211/7*AW211)+($U211/7*BG211),
IF(AND($P211="Rehired"),($U211/7*BG211),
IF(AND($P211="Terminated",AW211&gt;0),$U211,
IF($P211="Furloughed",IF(AW211&gt;0,$U211)+IF(BG211&gt;0,$U211),
IF($P211="Rehired",IF(BG211&gt;0,$U211))))))))*'Actual Allocation Calc'!$AO$99)))</f>
        <v/>
      </c>
      <c r="AG211" s="210" t="str">
        <f>IF($B211="","",IF('Actual Allocation Calc'!$AP$78="A",
IF($P211="Employed",$U211/7*BK211,
IF(AND($P211="Terminated"),($U211/7*AX211),
IF(AND($P211="Furloughed"),($U211/7*AX211)+($U211/7*BH211),
IF(AND($P211="Rehired"),($U211/7*BH211),
IF(AND($P211="Terminated",AX211&gt;0),$U211,
IF($P211="Furloughed",IF(AX211&gt;0,$U211)+IF(BH211&gt;0,$U211),
IF($P211="Rehired",IF(BH211&gt;0,$U211)))))))),IF('Actual Allocation Calc'!$AP$78="C",'Actual Allocation Calc'!T211,'Actual Allocation Calc'!AC211+IF($P211="Employed",$U211/7*BK211,
IF(AND($P211="Terminated"),($U211/7*AX211),
IF(AND($P211="Furloughed"),($U211/7*AX211)+($U211/7*BH211),
IF(AND($P211="Rehired"),($U211/7*BH211),
IF(AND($P211="Terminated",AX211&gt;0),$U211,
IF($P211="Furloughed",IF(AX211&gt;0,$U211)+IF(BH211&gt;0,$U211),
IF($P211="Rehired",IF(BH211&gt;0,$U211))))))))*'Actual Allocation Calc'!$AP$99)))</f>
        <v/>
      </c>
      <c r="AH211" s="536"/>
      <c r="AI211" s="82">
        <f t="shared" si="66"/>
        <v>0</v>
      </c>
      <c r="AJ211" s="210">
        <f t="shared" si="48"/>
        <v>0</v>
      </c>
      <c r="AK211" s="397" t="str">
        <f t="shared" si="49"/>
        <v/>
      </c>
      <c r="AM211" s="122"/>
      <c r="AO211" s="214" t="str">
        <f>IFERROR(IF($V211="","",VLOOKUP(V211,'Calendar Calcs'!$B$2:$E1178,4,FALSE)),0)</f>
        <v/>
      </c>
      <c r="AP211" s="69" t="str">
        <f>IF($AO211="","", IF($AO211&lt;AP$23,0,IF($AO211&gt;AP$23,COUNTIFS('Calendar Calcs'!$E$2:$E1178,AP$23),COUNTIFS('Calendar Calcs'!$E$2:$E1178,AP$23,'Calendar Calcs'!$D$2:$D1178,"&lt;="&amp;WEEKDAY($V211)))))</f>
        <v/>
      </c>
      <c r="AQ211" s="69" t="str">
        <f>IF($AO211="","", IF($AO211&lt;AQ$23,0,IF($AO211&gt;AQ$23,COUNTIFS('Calendar Calcs'!$E$2:$E1178,AQ$23),COUNTIFS('Calendar Calcs'!$E$2:$E1178,AQ$23,'Calendar Calcs'!$D$2:$D1178,"&lt;="&amp;WEEKDAY($V211)))))</f>
        <v/>
      </c>
      <c r="AR211" s="69" t="str">
        <f>IF($AO211="","", IF($AO211&lt;AR$23,0,IF($AO211&gt;AR$23,COUNTIFS('Calendar Calcs'!$E$2:$E1178,AR$23),COUNTIFS('Calendar Calcs'!$E$2:$E1178,AR$23,'Calendar Calcs'!$D$2:$D1178,"&lt;="&amp;WEEKDAY($V211)))))</f>
        <v/>
      </c>
      <c r="AS211" s="69" t="str">
        <f>IF($AO211="","", IF($AO211&lt;AS$23,0,IF($AO211&gt;AS$23,COUNTIFS('Calendar Calcs'!$E$2:$E1178,AS$23),COUNTIFS('Calendar Calcs'!$E$2:$E1178,AS$23,'Calendar Calcs'!$D$2:$D1178,"&lt;="&amp;WEEKDAY($V211)))))</f>
        <v/>
      </c>
      <c r="AT211" s="69" t="str">
        <f>IF($AO211="","", IF($AO211&lt;AT$23,0,IF($AO211&gt;AT$23,COUNTIFS('Calendar Calcs'!$E$2:$E1178,AT$23),COUNTIFS('Calendar Calcs'!$E$2:$E1178,AT$23,'Calendar Calcs'!$D$2:$D1178,"&lt;="&amp;WEEKDAY($V211)))))</f>
        <v/>
      </c>
      <c r="AU211" s="69" t="str">
        <f>IF($AO211="","", IF($AO211&lt;AU$23,0,IF($AO211&gt;AU$23,COUNTIFS('Calendar Calcs'!$E$2:$E1178,AU$23),COUNTIFS('Calendar Calcs'!$E$2:$E1178,AU$23,'Calendar Calcs'!$D$2:$D1178,"&lt;="&amp;WEEKDAY($V211)))))</f>
        <v/>
      </c>
      <c r="AV211" s="69" t="str">
        <f>IF($AO211="","", IF($AO211&lt;AV$23,0,IF($AO211&gt;AV$23,COUNTIFS('Calendar Calcs'!$E$2:$E1178,AV$23),COUNTIFS('Calendar Calcs'!$E$2:$E1178,AV$23,'Calendar Calcs'!$D$2:$D1178,"&lt;="&amp;WEEKDAY($V211)))))</f>
        <v/>
      </c>
      <c r="AW211" s="69" t="str">
        <f>IF($AO211="","", IF($AO211&lt;AW$23,0,IF($AO211&gt;AW$23,COUNTIFS('Calendar Calcs'!$E$2:$E1178,AW$23),COUNTIFS('Calendar Calcs'!$E$2:$E1178,AW$23,'Calendar Calcs'!$D$2:$D1178,"&lt;="&amp;WEEKDAY($V211)))))</f>
        <v/>
      </c>
      <c r="AX211" s="69" t="str">
        <f>IF($AO211="","", IF($AO211&lt;AX$23,0,IF($AO211&gt;AX$23,COUNTIFS('Calendar Calcs'!$E$2:$E1178,AX$23),COUNTIFS('Calendar Calcs'!$E$2:$E1178,AX$23,'Calendar Calcs'!$D$2:$D1178,"&lt;="&amp;WEEKDAY($V211)))))</f>
        <v/>
      </c>
      <c r="AY211" s="69" t="str">
        <f>IF($W211="","",VLOOKUP($W211,'Calendar Calcs'!$B$2:$E1178,4,FALSE))</f>
        <v/>
      </c>
      <c r="AZ211" s="69" t="str">
        <f>IF($AY211="","",IF($AY211&gt;AZ$23,0,IF($AY211&lt;AZ$23,COUNTIFS('Calendar Calcs'!$E$2:$E1178,AZ$23),COUNTIFS('Calendar Calcs'!$E$2:$E1178,AZ$23,'Calendar Calcs'!$D$2:$D1178,"&gt;="&amp;WEEKDAY($W211)))))</f>
        <v/>
      </c>
      <c r="BA211" s="69" t="str">
        <f>IF($AY211="","",IF($AY211&gt;BA$23,0,IF($AY211&lt;BA$23,COUNTIFS('Calendar Calcs'!$E$2:$E1178,BA$23),COUNTIFS('Calendar Calcs'!$E$2:$E1178,BA$23,'Calendar Calcs'!$D$2:$D1178,"&gt;="&amp;WEEKDAY($W211)))))</f>
        <v/>
      </c>
      <c r="BB211" s="69" t="str">
        <f>IF($AY211="","",IF($AY211&gt;BB$23,0,IF($AY211&lt;BB$23,COUNTIFS('Calendar Calcs'!$E$2:$E1178,BB$23),COUNTIFS('Calendar Calcs'!$E$2:$E1178,BB$23,'Calendar Calcs'!$D$2:$D1178,"&gt;="&amp;WEEKDAY($W211)))))</f>
        <v/>
      </c>
      <c r="BC211" s="69" t="str">
        <f>IF($AY211="","",IF($AY211&gt;BC$23,0,IF($AY211&lt;BC$23,COUNTIFS('Calendar Calcs'!$E$2:$E1178,BC$23),COUNTIFS('Calendar Calcs'!$E$2:$E1178,BC$23,'Calendar Calcs'!$D$2:$D1178,"&gt;="&amp;WEEKDAY($W211)))))</f>
        <v/>
      </c>
      <c r="BD211" s="69" t="str">
        <f>IF($AY211="","",IF($AY211&gt;BD$23,0,IF($AY211&lt;BD$23,COUNTIFS('Calendar Calcs'!$E$2:$E1178,BD$23),COUNTIFS('Calendar Calcs'!$E$2:$E1178,BD$23,'Calendar Calcs'!$D$2:$D1178,"&gt;="&amp;WEEKDAY($W211)))))</f>
        <v/>
      </c>
      <c r="BE211" s="69" t="str">
        <f>IF($AY211="","",IF($AY211&gt;BE$23,0,IF($AY211&lt;BE$23,COUNTIFS('Calendar Calcs'!$E$2:$E1178,BE$23),COUNTIFS('Calendar Calcs'!$E$2:$E1178,BE$23,'Calendar Calcs'!$D$2:$D1178,"&gt;="&amp;WEEKDAY($W211)))))</f>
        <v/>
      </c>
      <c r="BF211" s="69" t="str">
        <f>IF($AY211="","",IF($AY211&gt;BF$23,0,IF($AY211&lt;BF$23,COUNTIFS('Calendar Calcs'!$E$2:$E1178,BF$23),COUNTIFS('Calendar Calcs'!$E$2:$E1178,BF$23,'Calendar Calcs'!$D$2:$D1178,"&gt;="&amp;WEEKDAY($W211)))))</f>
        <v/>
      </c>
      <c r="BG211" s="69" t="str">
        <f>IF($AY211="","",IF($AY211&gt;BG$23,0,IF($AY211&lt;BG$23,COUNTIFS('Calendar Calcs'!$E$2:$E1178,BG$23),COUNTIFS('Calendar Calcs'!$E$2:$E1178,BG$23,'Calendar Calcs'!$D$2:$D1178,"&gt;="&amp;WEEKDAY($W211)))))</f>
        <v/>
      </c>
      <c r="BH211" s="69">
        <f t="shared" si="50"/>
        <v>6</v>
      </c>
      <c r="BI211" s="69">
        <f>IF(Cover!$E$43="","",VLOOKUP(Cover!$E$43,'Calendar Calcs'!$B$2:$E1178,4,FALSE))</f>
        <v>1</v>
      </c>
      <c r="BJ211" s="69">
        <f>IF($BI211="","", IF($BI211&lt;BJ$23,0,IF($BI211&gt;=BJ$23,COUNTIFS('Calendar Calcs'!$E$2:$E1178,BJ$23),COUNTIFS('Calendar Calcs'!$E$2:$E1178,BJ$23,'Calendar Calcs'!$D$2:$D1178,"&lt;="&amp;WEEKDAY($V211)))))</f>
        <v>1</v>
      </c>
      <c r="BK211" s="69">
        <f t="shared" si="47"/>
        <v>6</v>
      </c>
      <c r="BN211" s="69" t="str">
        <f>IF(T211&gt;0,"FTE",IF(Cover!$E$47="Weekly",IF(S211&gt;29.75,"FTE","PTE"),IF(S211&gt;59.75,"FTE","PTE")))</f>
        <v>PTE</v>
      </c>
      <c r="BO211" s="69">
        <f>IF(BN211="FTE",30,IF(Cover!$E$47="Weekly",'STEP 2 EE Data'!S211,'STEP 2 EE Data'!S211/2))</f>
        <v>0</v>
      </c>
      <c r="BP211" s="209">
        <f t="shared" si="51"/>
        <v>0</v>
      </c>
      <c r="BQ211" s="209">
        <f t="shared" si="52"/>
        <v>0</v>
      </c>
      <c r="BR211" s="209">
        <f t="shared" si="53"/>
        <v>0</v>
      </c>
      <c r="BS211" s="209">
        <f t="shared" si="54"/>
        <v>0</v>
      </c>
      <c r="BT211" s="209">
        <f t="shared" si="55"/>
        <v>0</v>
      </c>
      <c r="BU211" s="209">
        <f t="shared" si="56"/>
        <v>0</v>
      </c>
      <c r="BV211" s="209">
        <f t="shared" si="57"/>
        <v>0</v>
      </c>
      <c r="BW211" s="209">
        <f t="shared" si="58"/>
        <v>0</v>
      </c>
      <c r="BX211" s="209">
        <f t="shared" si="59"/>
        <v>0</v>
      </c>
      <c r="CC211" s="210" t="str">
        <f>IF(B211="","",IF(C211="",IF(Cover!$E$47="Weekly",'STEP 3 EE Comp'!BI216*8,'STEP 3 EE Comp'!BI216*4),IF(Cover!$E$47="Weekly",'STEP 3 EE Comp'!BI216,'STEP 3 EE Comp'!BI216)))</f>
        <v/>
      </c>
      <c r="CD211" s="82" t="str">
        <f t="shared" si="60"/>
        <v/>
      </c>
      <c r="CE211" s="417">
        <f t="shared" si="61"/>
        <v>1</v>
      </c>
      <c r="CF211" s="82" t="str">
        <f t="shared" si="62"/>
        <v>Good</v>
      </c>
      <c r="CG211" s="82">
        <f t="shared" si="63"/>
        <v>0</v>
      </c>
      <c r="CH211" s="234">
        <f t="shared" si="64"/>
        <v>0</v>
      </c>
    </row>
    <row r="212" spans="1:86" s="69" customFormat="1" x14ac:dyDescent="0.3">
      <c r="A212" s="555"/>
      <c r="B212" s="52"/>
      <c r="C212" s="52"/>
      <c r="D212" s="52"/>
      <c r="E212" s="52"/>
      <c r="F212" s="507"/>
      <c r="G212" s="210">
        <f t="shared" si="65"/>
        <v>0</v>
      </c>
      <c r="H212" s="82">
        <f t="shared" si="46"/>
        <v>0</v>
      </c>
      <c r="I212" s="211"/>
      <c r="J212" s="441" t="s">
        <v>21</v>
      </c>
      <c r="K212" s="441" t="s">
        <v>21</v>
      </c>
      <c r="L212" s="441" t="s">
        <v>21</v>
      </c>
      <c r="M212" s="441" t="s">
        <v>21</v>
      </c>
      <c r="N212" s="568" t="s">
        <v>21</v>
      </c>
      <c r="O212" s="211"/>
      <c r="P212" s="212" t="str">
        <f>IF(B212="","",
IF(AND(V212="",W212="",B212&lt;&gt;""),"Employed",
IF(AND(V212&lt;&gt;"",W212="",B212&lt;&gt;""),"Terminated",
IF(AND(V212&lt;&gt;"",W212&lt;&gt;"",B212&lt;&gt;""),IF(W212&lt;Cover!$E$43,"Employed","Furloughed"),
IF(AND(V212="",W212&lt;&gt;"",B212&lt;&gt;""),IF(W212&lt;Cover!$E$43,"Employed","Rehired"))))))</f>
        <v/>
      </c>
      <c r="Q212" s="211"/>
      <c r="R212" s="536"/>
      <c r="S212" s="563"/>
      <c r="T212" s="536"/>
      <c r="U212" s="82">
        <f>IF(Cover!$E$47="Weekly",IF(T212&gt;0,T212,R212*S212),IF(T212&gt;0,T212,R212*S212)/2)</f>
        <v>0</v>
      </c>
      <c r="V212" s="564"/>
      <c r="W212" s="564"/>
      <c r="Y212" s="213" t="str">
        <f>IF($B212="","",IF('Actual Allocation Calc'!$AH$78="A",
IF($P212="Employed",$U212/7*BJ212,
IF(AND($P212="Terminated"),($U212/7*AP212),
IF(AND($P212="Furloughed"),($U212/7*AP212)+($U212/7*AZ212),
IF(AND($P212="Rehired"),($U212/7*AZ212),
IF(AND($P212="Terminated",AP212&gt;0),$U212,
IF($P212="Furloughed",IF(AP212&gt;0,$U212)+IF(AZ212&gt;0,$U212),
IF($P212="Rehired",IF(AZ212&gt;0,$U212)))))))),IF('Actual Allocation Calc'!$AH$78="C",'Actual Allocation Calc'!L212,'Actual Allocation Calc'!U212+IF($P212="Employed",$U212/7*BJ212,
IF(AND($P212="Terminated"),($U212/7*AP212),
IF(AND($P212="Furloughed"),($U212/7*AP212)+($U212/7*AZ212),
IF(AND($P212="Rehired"),($U212/7*AZ212),
IF(AND($P212="Terminated",AP212&gt;0),$U212,
IF($P212="Furloughed",IF(AP212&gt;0,$U212)+IF(AZ212&gt;0,$U212),
IF($P212="Rehired",IF(AZ212&gt;0,$U212))))))))*'Actual Allocation Calc'!$AH$99)))</f>
        <v/>
      </c>
      <c r="Z212" s="210" t="str">
        <f>IF($B212="","",IF('Actual Allocation Calc'!$AI$78="A",
IF($P212="Employed",$U212,
IF(AND($P212="Terminated"),($U212/7*AQ212),
IF(AND($P212="Furloughed"),($U212/7*AQ212)+($U212/7*BA212),
IF(AND($P212="Rehired"),($U212/7*BA212),
IF(AND($P212="Terminated",AQ212&gt;0),$U212,
IF($P212="Furloughed",IF(AQ212&gt;0,$U212)+IF(BA212&gt;0,$U212),
IF($P212="Rehired",IF(BA212&gt;0,$U212)))))))),IF('Actual Allocation Calc'!$AI$78="C",'Actual Allocation Calc'!M212,'Actual Allocation Calc'!V212+IF($P212="Employed",$U212,
IF(AND($P212="Terminated"),($U212/7*AQ212),
IF(AND($P212="Furloughed"),($U212/7*AQ212)+($U212/7*BA212),
IF(AND($P212="Rehired"),($U212/7*BA212),
IF(AND($P212="Terminated",AQ212&gt;0),$U212,
IF($P212="Furloughed",IF(AQ212&gt;0,$U212)+IF(BA212&gt;0,$U212),
IF($P212="Rehired",IF(BA212&gt;0,$U212))))))))*'Actual Allocation Calc'!$AI$99)))</f>
        <v/>
      </c>
      <c r="AA212" s="210" t="str">
        <f>IF($B212="","",IF('Actual Allocation Calc'!$AJ$78="A",
IF($P212="Employed",$U212,
IF(AND($P212="Terminated"),($U212/7*AR212),
IF(AND($P212="Furloughed"),($U212/7*AR212)+($U212/7*BB212),
IF(AND($P212="Rehired"),($U212/7*BB212),
IF(AND($P212="Terminated",AR212&gt;0),$U212,
IF($P212="Furloughed",IF(AR212&gt;0,$U212)+IF(BB212&gt;0,$U212),
IF($P212="Rehired",IF(BB212&gt;0,$U212)))))))),IF('Actual Allocation Calc'!$AJ$78="C",'Actual Allocation Calc'!N212,'Actual Allocation Calc'!W212+IF($P212="Employed",$U212,
IF(AND($P212="Terminated"),($U212/7*AR212),
IF(AND($P212="Furloughed"),($U212/7*AR212)+($U212/7*BB212),
IF(AND($P212="Rehired"),($U212/7*BB212),
IF(AND($P212="Terminated",AR212&gt;0),$U212,
IF($P212="Furloughed",IF(AR212&gt;0,$U212)+IF(BB212&gt;0,$U212),
IF($P212="Rehired",IF(BB212&gt;0,$U212))))))))*'Actual Allocation Calc'!$AJ$99)))</f>
        <v/>
      </c>
      <c r="AB212" s="210" t="str">
        <f>IF($B212="","",IF('Actual Allocation Calc'!$AK$78="A",
IF($P212="Employed",$U212,
IF(AND($P212="Terminated"),($U212/7*AS212),
IF(AND($P212="Furloughed"),($U212/7*AS212)+($U212/7*BC212),
IF(AND($P212="Rehired"),($U212/7*BC212),
IF(AND($P212="Terminated",AS212&gt;0),$U212,
IF($P212="Furloughed",IF(AS212&gt;0,$U212)+IF(BC212&gt;0,$U212),
IF($P212="Rehired",IF(BC212&gt;0,$U212)))))))),IF('Actual Allocation Calc'!$AK$78="C",'Actual Allocation Calc'!O212,'Actual Allocation Calc'!X212+IF($P212="Employed",$U212,
IF(AND($P212="Terminated"),($U212/7*AS212),
IF(AND($P212="Furloughed"),($U212/7*AS212)+($U212/7*BC212),
IF(AND($P212="Rehired"),($U212/7*BC212),
IF(AND($P212="Terminated",AS212&gt;0),$U212,
IF($P212="Furloughed",IF(AS212&gt;0,$U212)+IF(BC212&gt;0,$U212),
IF($P212="Rehired",IF(BC212&gt;0,$U212))))))))*'Actual Allocation Calc'!$AK$99)))</f>
        <v/>
      </c>
      <c r="AC212" s="210" t="str">
        <f>IF($B212="","",IF('Actual Allocation Calc'!$AL$78="A",
IF($P212="Employed",$U212,
IF(AND($P212="Terminated"),($U212/7*AT212),
IF(AND($P212="Furloughed"),($U212/7*AT212)+($U212/7*BD212),
IF(AND($P212="Rehired"),($U212/7*BD212),
IF(AND($P212="Terminated",AT212&gt;0),$U212,
IF($P212="Furloughed",IF(AT212&gt;0,$U212)+IF(BD212&gt;0,$U212),
IF($P212="Rehired",IF(BD212&gt;0,$U212)))))))),IF('Actual Allocation Calc'!$AL$78="C",'Actual Allocation Calc'!P212,'Actual Allocation Calc'!Y212+IF($P212="Employed",$U212,
IF(AND($P212="Terminated"),($U212/7*AT212),
IF(AND($P212="Furloughed"),($U212/7*AT212)+($U212/7*BD212),
IF(AND($P212="Rehired"),($U212/7*BD212),
IF(AND($P212="Terminated",AT212&gt;0),$U212,
IF($P212="Furloughed",IF(AT212&gt;0,$U212)+IF(BD212&gt;0,$U212),
IF($P212="Rehired",IF(BD212&gt;0,$U212))))))))*'Actual Allocation Calc'!$AL$99)))</f>
        <v/>
      </c>
      <c r="AD212" s="210" t="str">
        <f>IF($B212="","",IF('Actual Allocation Calc'!$AM$78="A",
IF($P212="Employed",$U212,
IF(AND($P212="Terminated"),($U212/7*AU212),
IF(AND($P212="Furloughed"),($U212/7*AU212)+($U212/7*BE212),
IF(AND($P212="Rehired"),($U212/7*BE212),
IF(AND($P212="Terminated",AU212&gt;0),$U212,
IF($P212="Furloughed",IF(AU212&gt;0,$U212)+IF(BE212&gt;0,$U212),
IF($P212="Rehired",IF(BE212&gt;0,$U212)))))))),IF('Actual Allocation Calc'!$AM$78="C",'Actual Allocation Calc'!Q212,'Actual Allocation Calc'!Z212+IF($P212="Employed",$U212,
IF(AND($P212="Terminated"),($U212/7*AU212),
IF(AND($P212="Furloughed"),($U212/7*AU212)+($U212/7*BE212),
IF(AND($P212="Rehired"),($U212/7*BE212),
IF(AND($P212="Terminated",AU212&gt;0),$U212,
IF($P212="Furloughed",IF(AU212&gt;0,$U212)+IF(BE212&gt;0,$U212),
IF($P212="Rehired",IF(BE212&gt;0,$U212))))))))*'Actual Allocation Calc'!$AM$99)))</f>
        <v/>
      </c>
      <c r="AE212" s="210" t="str">
        <f>IF($B212="","",IF('Actual Allocation Calc'!$AN$78="A",
IF($P212="Employed",$U212,
IF(AND($P212="Terminated"),($U212/7*AV212),
IF(AND($P212="Furloughed"),($U212/7*AV212)+($U212/7*BF212),
IF(AND($P212="Rehired"),($U212/7*BF212),
IF(AND($P212="Terminated",AV212&gt;0),$U212,
IF($P212="Furloughed",IF(AV212&gt;0,$U212)+IF(BF212&gt;0,$U212),
IF($P212="Rehired",IF(BF212&gt;0,$U212)))))))),IF('Actual Allocation Calc'!$AN$78="C",'Actual Allocation Calc'!R212,'Actual Allocation Calc'!AA212+IF($P212="Employed",$U212,
IF(AND($P212="Terminated"),($U212/7*AV212),
IF(AND($P212="Furloughed"),($U212/7*AV212)+($U212/7*BF212),
IF(AND($P212="Rehired"),($U212/7*BF212),
IF(AND($P212="Terminated",AV212&gt;0),$U212,
IF($P212="Furloughed",IF(AV212&gt;0,$U212)+IF(BF212&gt;0,$U212),
IF($P212="Rehired",IF(BF212&gt;0,$U212))))))))*'Actual Allocation Calc'!$AN$99)))</f>
        <v/>
      </c>
      <c r="AF212" s="210" t="str">
        <f>IF($B212="","",IF('Actual Allocation Calc'!$AO$78="A",
IF($P212="Employed",$U212,
IF(AND($P212="Terminated"),($U212/7*AW212),
IF(AND($P212="Furloughed"),($U212/7*AW212)+($U212/7*BG212),
IF(AND($P212="Rehired"),($U212/7*BG212),
IF(AND($P212="Terminated",AW212&gt;0),$U212,
IF($P212="Furloughed",IF(AW212&gt;0,$U212)+IF(BG212&gt;0,$U212),
IF($P212="Rehired",IF(BG212&gt;0,$U212)))))))),IF('Actual Allocation Calc'!$AO$78="C",'Actual Allocation Calc'!S212,'Actual Allocation Calc'!AB212+IF($P212="Employed",$U212,
IF(AND($P212="Terminated"),($U212/7*AW212),
IF(AND($P212="Furloughed"),($U212/7*AW212)+($U212/7*BG212),
IF(AND($P212="Rehired"),($U212/7*BG212),
IF(AND($P212="Terminated",AW212&gt;0),$U212,
IF($P212="Furloughed",IF(AW212&gt;0,$U212)+IF(BG212&gt;0,$U212),
IF($P212="Rehired",IF(BG212&gt;0,$U212))))))))*'Actual Allocation Calc'!$AO$99)))</f>
        <v/>
      </c>
      <c r="AG212" s="210" t="str">
        <f>IF($B212="","",IF('Actual Allocation Calc'!$AP$78="A",
IF($P212="Employed",$U212/7*BK212,
IF(AND($P212="Terminated"),($U212/7*AX212),
IF(AND($P212="Furloughed"),($U212/7*AX212)+($U212/7*BH212),
IF(AND($P212="Rehired"),($U212/7*BH212),
IF(AND($P212="Terminated",AX212&gt;0),$U212,
IF($P212="Furloughed",IF(AX212&gt;0,$U212)+IF(BH212&gt;0,$U212),
IF($P212="Rehired",IF(BH212&gt;0,$U212)))))))),IF('Actual Allocation Calc'!$AP$78="C",'Actual Allocation Calc'!T212,'Actual Allocation Calc'!AC212+IF($P212="Employed",$U212/7*BK212,
IF(AND($P212="Terminated"),($U212/7*AX212),
IF(AND($P212="Furloughed"),($U212/7*AX212)+($U212/7*BH212),
IF(AND($P212="Rehired"),($U212/7*BH212),
IF(AND($P212="Terminated",AX212&gt;0),$U212,
IF($P212="Furloughed",IF(AX212&gt;0,$U212)+IF(BH212&gt;0,$U212),
IF($P212="Rehired",IF(BH212&gt;0,$U212))))))))*'Actual Allocation Calc'!$AP$99)))</f>
        <v/>
      </c>
      <c r="AH212" s="536"/>
      <c r="AI212" s="82">
        <f t="shared" si="66"/>
        <v>0</v>
      </c>
      <c r="AJ212" s="210">
        <f t="shared" si="48"/>
        <v>0</v>
      </c>
      <c r="AK212" s="397" t="str">
        <f t="shared" si="49"/>
        <v/>
      </c>
      <c r="AM212" s="122"/>
      <c r="AO212" s="214" t="str">
        <f>IFERROR(IF($V212="","",VLOOKUP(V212,'Calendar Calcs'!$B$2:$E1179,4,FALSE)),0)</f>
        <v/>
      </c>
      <c r="AP212" s="69" t="str">
        <f>IF($AO212="","", IF($AO212&lt;AP$23,0,IF($AO212&gt;AP$23,COUNTIFS('Calendar Calcs'!$E$2:$E1179,AP$23),COUNTIFS('Calendar Calcs'!$E$2:$E1179,AP$23,'Calendar Calcs'!$D$2:$D1179,"&lt;="&amp;WEEKDAY($V212)))))</f>
        <v/>
      </c>
      <c r="AQ212" s="69" t="str">
        <f>IF($AO212="","", IF($AO212&lt;AQ$23,0,IF($AO212&gt;AQ$23,COUNTIFS('Calendar Calcs'!$E$2:$E1179,AQ$23),COUNTIFS('Calendar Calcs'!$E$2:$E1179,AQ$23,'Calendar Calcs'!$D$2:$D1179,"&lt;="&amp;WEEKDAY($V212)))))</f>
        <v/>
      </c>
      <c r="AR212" s="69" t="str">
        <f>IF($AO212="","", IF($AO212&lt;AR$23,0,IF($AO212&gt;AR$23,COUNTIFS('Calendar Calcs'!$E$2:$E1179,AR$23),COUNTIFS('Calendar Calcs'!$E$2:$E1179,AR$23,'Calendar Calcs'!$D$2:$D1179,"&lt;="&amp;WEEKDAY($V212)))))</f>
        <v/>
      </c>
      <c r="AS212" s="69" t="str">
        <f>IF($AO212="","", IF($AO212&lt;AS$23,0,IF($AO212&gt;AS$23,COUNTIFS('Calendar Calcs'!$E$2:$E1179,AS$23),COUNTIFS('Calendar Calcs'!$E$2:$E1179,AS$23,'Calendar Calcs'!$D$2:$D1179,"&lt;="&amp;WEEKDAY($V212)))))</f>
        <v/>
      </c>
      <c r="AT212" s="69" t="str">
        <f>IF($AO212="","", IF($AO212&lt;AT$23,0,IF($AO212&gt;AT$23,COUNTIFS('Calendar Calcs'!$E$2:$E1179,AT$23),COUNTIFS('Calendar Calcs'!$E$2:$E1179,AT$23,'Calendar Calcs'!$D$2:$D1179,"&lt;="&amp;WEEKDAY($V212)))))</f>
        <v/>
      </c>
      <c r="AU212" s="69" t="str">
        <f>IF($AO212="","", IF($AO212&lt;AU$23,0,IF($AO212&gt;AU$23,COUNTIFS('Calendar Calcs'!$E$2:$E1179,AU$23),COUNTIFS('Calendar Calcs'!$E$2:$E1179,AU$23,'Calendar Calcs'!$D$2:$D1179,"&lt;="&amp;WEEKDAY($V212)))))</f>
        <v/>
      </c>
      <c r="AV212" s="69" t="str">
        <f>IF($AO212="","", IF($AO212&lt;AV$23,0,IF($AO212&gt;AV$23,COUNTIFS('Calendar Calcs'!$E$2:$E1179,AV$23),COUNTIFS('Calendar Calcs'!$E$2:$E1179,AV$23,'Calendar Calcs'!$D$2:$D1179,"&lt;="&amp;WEEKDAY($V212)))))</f>
        <v/>
      </c>
      <c r="AW212" s="69" t="str">
        <f>IF($AO212="","", IF($AO212&lt;AW$23,0,IF($AO212&gt;AW$23,COUNTIFS('Calendar Calcs'!$E$2:$E1179,AW$23),COUNTIFS('Calendar Calcs'!$E$2:$E1179,AW$23,'Calendar Calcs'!$D$2:$D1179,"&lt;="&amp;WEEKDAY($V212)))))</f>
        <v/>
      </c>
      <c r="AX212" s="69" t="str">
        <f>IF($AO212="","", IF($AO212&lt;AX$23,0,IF($AO212&gt;AX$23,COUNTIFS('Calendar Calcs'!$E$2:$E1179,AX$23),COUNTIFS('Calendar Calcs'!$E$2:$E1179,AX$23,'Calendar Calcs'!$D$2:$D1179,"&lt;="&amp;WEEKDAY($V212)))))</f>
        <v/>
      </c>
      <c r="AY212" s="69" t="str">
        <f>IF($W212="","",VLOOKUP($W212,'Calendar Calcs'!$B$2:$E1179,4,FALSE))</f>
        <v/>
      </c>
      <c r="AZ212" s="69" t="str">
        <f>IF($AY212="","",IF($AY212&gt;AZ$23,0,IF($AY212&lt;AZ$23,COUNTIFS('Calendar Calcs'!$E$2:$E1179,AZ$23),COUNTIFS('Calendar Calcs'!$E$2:$E1179,AZ$23,'Calendar Calcs'!$D$2:$D1179,"&gt;="&amp;WEEKDAY($W212)))))</f>
        <v/>
      </c>
      <c r="BA212" s="69" t="str">
        <f>IF($AY212="","",IF($AY212&gt;BA$23,0,IF($AY212&lt;BA$23,COUNTIFS('Calendar Calcs'!$E$2:$E1179,BA$23),COUNTIFS('Calendar Calcs'!$E$2:$E1179,BA$23,'Calendar Calcs'!$D$2:$D1179,"&gt;="&amp;WEEKDAY($W212)))))</f>
        <v/>
      </c>
      <c r="BB212" s="69" t="str">
        <f>IF($AY212="","",IF($AY212&gt;BB$23,0,IF($AY212&lt;BB$23,COUNTIFS('Calendar Calcs'!$E$2:$E1179,BB$23),COUNTIFS('Calendar Calcs'!$E$2:$E1179,BB$23,'Calendar Calcs'!$D$2:$D1179,"&gt;="&amp;WEEKDAY($W212)))))</f>
        <v/>
      </c>
      <c r="BC212" s="69" t="str">
        <f>IF($AY212="","",IF($AY212&gt;BC$23,0,IF($AY212&lt;BC$23,COUNTIFS('Calendar Calcs'!$E$2:$E1179,BC$23),COUNTIFS('Calendar Calcs'!$E$2:$E1179,BC$23,'Calendar Calcs'!$D$2:$D1179,"&gt;="&amp;WEEKDAY($W212)))))</f>
        <v/>
      </c>
      <c r="BD212" s="69" t="str">
        <f>IF($AY212="","",IF($AY212&gt;BD$23,0,IF($AY212&lt;BD$23,COUNTIFS('Calendar Calcs'!$E$2:$E1179,BD$23),COUNTIFS('Calendar Calcs'!$E$2:$E1179,BD$23,'Calendar Calcs'!$D$2:$D1179,"&gt;="&amp;WEEKDAY($W212)))))</f>
        <v/>
      </c>
      <c r="BE212" s="69" t="str">
        <f>IF($AY212="","",IF($AY212&gt;BE$23,0,IF($AY212&lt;BE$23,COUNTIFS('Calendar Calcs'!$E$2:$E1179,BE$23),COUNTIFS('Calendar Calcs'!$E$2:$E1179,BE$23,'Calendar Calcs'!$D$2:$D1179,"&gt;="&amp;WEEKDAY($W212)))))</f>
        <v/>
      </c>
      <c r="BF212" s="69" t="str">
        <f>IF($AY212="","",IF($AY212&gt;BF$23,0,IF($AY212&lt;BF$23,COUNTIFS('Calendar Calcs'!$E$2:$E1179,BF$23),COUNTIFS('Calendar Calcs'!$E$2:$E1179,BF$23,'Calendar Calcs'!$D$2:$D1179,"&gt;="&amp;WEEKDAY($W212)))))</f>
        <v/>
      </c>
      <c r="BG212" s="69" t="str">
        <f>IF($AY212="","",IF($AY212&gt;BG$23,0,IF($AY212&lt;BG$23,COUNTIFS('Calendar Calcs'!$E$2:$E1179,BG$23),COUNTIFS('Calendar Calcs'!$E$2:$E1179,BG$23,'Calendar Calcs'!$D$2:$D1179,"&gt;="&amp;WEEKDAY($W212)))))</f>
        <v/>
      </c>
      <c r="BH212" s="69">
        <f t="shared" si="50"/>
        <v>6</v>
      </c>
      <c r="BI212" s="69">
        <f>IF(Cover!$E$43="","",VLOOKUP(Cover!$E$43,'Calendar Calcs'!$B$2:$E1179,4,FALSE))</f>
        <v>1</v>
      </c>
      <c r="BJ212" s="69">
        <f>IF($BI212="","", IF($BI212&lt;BJ$23,0,IF($BI212&gt;=BJ$23,COUNTIFS('Calendar Calcs'!$E$2:$E1179,BJ$23),COUNTIFS('Calendar Calcs'!$E$2:$E1179,BJ$23,'Calendar Calcs'!$D$2:$D1179,"&lt;="&amp;WEEKDAY($V212)))))</f>
        <v>1</v>
      </c>
      <c r="BK212" s="69">
        <f t="shared" si="47"/>
        <v>6</v>
      </c>
      <c r="BN212" s="69" t="str">
        <f>IF(T212&gt;0,"FTE",IF(Cover!$E$47="Weekly",IF(S212&gt;29.75,"FTE","PTE"),IF(S212&gt;59.75,"FTE","PTE")))</f>
        <v>PTE</v>
      </c>
      <c r="BO212" s="69">
        <f>IF(BN212="FTE",30,IF(Cover!$E$47="Weekly",'STEP 2 EE Data'!S212,'STEP 2 EE Data'!S212/2))</f>
        <v>0</v>
      </c>
      <c r="BP212" s="209">
        <f t="shared" si="51"/>
        <v>0</v>
      </c>
      <c r="BQ212" s="209">
        <f t="shared" si="52"/>
        <v>0</v>
      </c>
      <c r="BR212" s="209">
        <f t="shared" si="53"/>
        <v>0</v>
      </c>
      <c r="BS212" s="209">
        <f t="shared" si="54"/>
        <v>0</v>
      </c>
      <c r="BT212" s="209">
        <f t="shared" si="55"/>
        <v>0</v>
      </c>
      <c r="BU212" s="209">
        <f t="shared" si="56"/>
        <v>0</v>
      </c>
      <c r="BV212" s="209">
        <f t="shared" si="57"/>
        <v>0</v>
      </c>
      <c r="BW212" s="209">
        <f t="shared" si="58"/>
        <v>0</v>
      </c>
      <c r="BX212" s="209">
        <f t="shared" si="59"/>
        <v>0</v>
      </c>
      <c r="CC212" s="210" t="str">
        <f>IF(B212="","",IF(C212="",IF(Cover!$E$47="Weekly",'STEP 3 EE Comp'!BI217*8,'STEP 3 EE Comp'!BI217*4),IF(Cover!$E$47="Weekly",'STEP 3 EE Comp'!BI217,'STEP 3 EE Comp'!BI217)))</f>
        <v/>
      </c>
      <c r="CD212" s="82" t="str">
        <f t="shared" si="60"/>
        <v/>
      </c>
      <c r="CE212" s="417">
        <f t="shared" si="61"/>
        <v>1</v>
      </c>
      <c r="CF212" s="82" t="str">
        <f t="shared" si="62"/>
        <v>Good</v>
      </c>
      <c r="CG212" s="82">
        <f t="shared" si="63"/>
        <v>0</v>
      </c>
      <c r="CH212" s="234">
        <f t="shared" si="64"/>
        <v>0</v>
      </c>
    </row>
    <row r="213" spans="1:86" s="69" customFormat="1" x14ac:dyDescent="0.3">
      <c r="A213" s="555"/>
      <c r="B213" s="52"/>
      <c r="C213" s="52"/>
      <c r="D213" s="52"/>
      <c r="E213" s="52"/>
      <c r="F213" s="507"/>
      <c r="G213" s="210">
        <f t="shared" si="65"/>
        <v>0</v>
      </c>
      <c r="H213" s="82">
        <f t="shared" si="46"/>
        <v>0</v>
      </c>
      <c r="I213" s="211"/>
      <c r="J213" s="441" t="s">
        <v>21</v>
      </c>
      <c r="K213" s="441" t="s">
        <v>21</v>
      </c>
      <c r="L213" s="441" t="s">
        <v>21</v>
      </c>
      <c r="M213" s="441" t="s">
        <v>21</v>
      </c>
      <c r="N213" s="568" t="s">
        <v>21</v>
      </c>
      <c r="O213" s="211"/>
      <c r="P213" s="212" t="str">
        <f>IF(B213="","",
IF(AND(V213="",W213="",B213&lt;&gt;""),"Employed",
IF(AND(V213&lt;&gt;"",W213="",B213&lt;&gt;""),"Terminated",
IF(AND(V213&lt;&gt;"",W213&lt;&gt;"",B213&lt;&gt;""),IF(W213&lt;Cover!$E$43,"Employed","Furloughed"),
IF(AND(V213="",W213&lt;&gt;"",B213&lt;&gt;""),IF(W213&lt;Cover!$E$43,"Employed","Rehired"))))))</f>
        <v/>
      </c>
      <c r="Q213" s="211"/>
      <c r="R213" s="536"/>
      <c r="S213" s="563"/>
      <c r="T213" s="536"/>
      <c r="U213" s="82">
        <f>IF(Cover!$E$47="Weekly",IF(T213&gt;0,T213,R213*S213),IF(T213&gt;0,T213,R213*S213)/2)</f>
        <v>0</v>
      </c>
      <c r="V213" s="564"/>
      <c r="W213" s="564"/>
      <c r="Y213" s="213" t="str">
        <f>IF($B213="","",IF('Actual Allocation Calc'!$AH$78="A",
IF($P213="Employed",$U213/7*BJ213,
IF(AND($P213="Terminated"),($U213/7*AP213),
IF(AND($P213="Furloughed"),($U213/7*AP213)+($U213/7*AZ213),
IF(AND($P213="Rehired"),($U213/7*AZ213),
IF(AND($P213="Terminated",AP213&gt;0),$U213,
IF($P213="Furloughed",IF(AP213&gt;0,$U213)+IF(AZ213&gt;0,$U213),
IF($P213="Rehired",IF(AZ213&gt;0,$U213)))))))),IF('Actual Allocation Calc'!$AH$78="C",'Actual Allocation Calc'!L213,'Actual Allocation Calc'!U213+IF($P213="Employed",$U213/7*BJ213,
IF(AND($P213="Terminated"),($U213/7*AP213),
IF(AND($P213="Furloughed"),($U213/7*AP213)+($U213/7*AZ213),
IF(AND($P213="Rehired"),($U213/7*AZ213),
IF(AND($P213="Terminated",AP213&gt;0),$U213,
IF($P213="Furloughed",IF(AP213&gt;0,$U213)+IF(AZ213&gt;0,$U213),
IF($P213="Rehired",IF(AZ213&gt;0,$U213))))))))*'Actual Allocation Calc'!$AH$99)))</f>
        <v/>
      </c>
      <c r="Z213" s="210" t="str">
        <f>IF($B213="","",IF('Actual Allocation Calc'!$AI$78="A",
IF($P213="Employed",$U213,
IF(AND($P213="Terminated"),($U213/7*AQ213),
IF(AND($P213="Furloughed"),($U213/7*AQ213)+($U213/7*BA213),
IF(AND($P213="Rehired"),($U213/7*BA213),
IF(AND($P213="Terminated",AQ213&gt;0),$U213,
IF($P213="Furloughed",IF(AQ213&gt;0,$U213)+IF(BA213&gt;0,$U213),
IF($P213="Rehired",IF(BA213&gt;0,$U213)))))))),IF('Actual Allocation Calc'!$AI$78="C",'Actual Allocation Calc'!M213,'Actual Allocation Calc'!V213+IF($P213="Employed",$U213,
IF(AND($P213="Terminated"),($U213/7*AQ213),
IF(AND($P213="Furloughed"),($U213/7*AQ213)+($U213/7*BA213),
IF(AND($P213="Rehired"),($U213/7*BA213),
IF(AND($P213="Terminated",AQ213&gt;0),$U213,
IF($P213="Furloughed",IF(AQ213&gt;0,$U213)+IF(BA213&gt;0,$U213),
IF($P213="Rehired",IF(BA213&gt;0,$U213))))))))*'Actual Allocation Calc'!$AI$99)))</f>
        <v/>
      </c>
      <c r="AA213" s="210" t="str">
        <f>IF($B213="","",IF('Actual Allocation Calc'!$AJ$78="A",
IF($P213="Employed",$U213,
IF(AND($P213="Terminated"),($U213/7*AR213),
IF(AND($P213="Furloughed"),($U213/7*AR213)+($U213/7*BB213),
IF(AND($P213="Rehired"),($U213/7*BB213),
IF(AND($P213="Terminated",AR213&gt;0),$U213,
IF($P213="Furloughed",IF(AR213&gt;0,$U213)+IF(BB213&gt;0,$U213),
IF($P213="Rehired",IF(BB213&gt;0,$U213)))))))),IF('Actual Allocation Calc'!$AJ$78="C",'Actual Allocation Calc'!N213,'Actual Allocation Calc'!W213+IF($P213="Employed",$U213,
IF(AND($P213="Terminated"),($U213/7*AR213),
IF(AND($P213="Furloughed"),($U213/7*AR213)+($U213/7*BB213),
IF(AND($P213="Rehired"),($U213/7*BB213),
IF(AND($P213="Terminated",AR213&gt;0),$U213,
IF($P213="Furloughed",IF(AR213&gt;0,$U213)+IF(BB213&gt;0,$U213),
IF($P213="Rehired",IF(BB213&gt;0,$U213))))))))*'Actual Allocation Calc'!$AJ$99)))</f>
        <v/>
      </c>
      <c r="AB213" s="210" t="str">
        <f>IF($B213="","",IF('Actual Allocation Calc'!$AK$78="A",
IF($P213="Employed",$U213,
IF(AND($P213="Terminated"),($U213/7*AS213),
IF(AND($P213="Furloughed"),($U213/7*AS213)+($U213/7*BC213),
IF(AND($P213="Rehired"),($U213/7*BC213),
IF(AND($P213="Terminated",AS213&gt;0),$U213,
IF($P213="Furloughed",IF(AS213&gt;0,$U213)+IF(BC213&gt;0,$U213),
IF($P213="Rehired",IF(BC213&gt;0,$U213)))))))),IF('Actual Allocation Calc'!$AK$78="C",'Actual Allocation Calc'!O213,'Actual Allocation Calc'!X213+IF($P213="Employed",$U213,
IF(AND($P213="Terminated"),($U213/7*AS213),
IF(AND($P213="Furloughed"),($U213/7*AS213)+($U213/7*BC213),
IF(AND($P213="Rehired"),($U213/7*BC213),
IF(AND($P213="Terminated",AS213&gt;0),$U213,
IF($P213="Furloughed",IF(AS213&gt;0,$U213)+IF(BC213&gt;0,$U213),
IF($P213="Rehired",IF(BC213&gt;0,$U213))))))))*'Actual Allocation Calc'!$AK$99)))</f>
        <v/>
      </c>
      <c r="AC213" s="210" t="str">
        <f>IF($B213="","",IF('Actual Allocation Calc'!$AL$78="A",
IF($P213="Employed",$U213,
IF(AND($P213="Terminated"),($U213/7*AT213),
IF(AND($P213="Furloughed"),($U213/7*AT213)+($U213/7*BD213),
IF(AND($P213="Rehired"),($U213/7*BD213),
IF(AND($P213="Terminated",AT213&gt;0),$U213,
IF($P213="Furloughed",IF(AT213&gt;0,$U213)+IF(BD213&gt;0,$U213),
IF($P213="Rehired",IF(BD213&gt;0,$U213)))))))),IF('Actual Allocation Calc'!$AL$78="C",'Actual Allocation Calc'!P213,'Actual Allocation Calc'!Y213+IF($P213="Employed",$U213,
IF(AND($P213="Terminated"),($U213/7*AT213),
IF(AND($P213="Furloughed"),($U213/7*AT213)+($U213/7*BD213),
IF(AND($P213="Rehired"),($U213/7*BD213),
IF(AND($P213="Terminated",AT213&gt;0),$U213,
IF($P213="Furloughed",IF(AT213&gt;0,$U213)+IF(BD213&gt;0,$U213),
IF($P213="Rehired",IF(BD213&gt;0,$U213))))))))*'Actual Allocation Calc'!$AL$99)))</f>
        <v/>
      </c>
      <c r="AD213" s="210" t="str">
        <f>IF($B213="","",IF('Actual Allocation Calc'!$AM$78="A",
IF($P213="Employed",$U213,
IF(AND($P213="Terminated"),($U213/7*AU213),
IF(AND($P213="Furloughed"),($U213/7*AU213)+($U213/7*BE213),
IF(AND($P213="Rehired"),($U213/7*BE213),
IF(AND($P213="Terminated",AU213&gt;0),$U213,
IF($P213="Furloughed",IF(AU213&gt;0,$U213)+IF(BE213&gt;0,$U213),
IF($P213="Rehired",IF(BE213&gt;0,$U213)))))))),IF('Actual Allocation Calc'!$AM$78="C",'Actual Allocation Calc'!Q213,'Actual Allocation Calc'!Z213+IF($P213="Employed",$U213,
IF(AND($P213="Terminated"),($U213/7*AU213),
IF(AND($P213="Furloughed"),($U213/7*AU213)+($U213/7*BE213),
IF(AND($P213="Rehired"),($U213/7*BE213),
IF(AND($P213="Terminated",AU213&gt;0),$U213,
IF($P213="Furloughed",IF(AU213&gt;0,$U213)+IF(BE213&gt;0,$U213),
IF($P213="Rehired",IF(BE213&gt;0,$U213))))))))*'Actual Allocation Calc'!$AM$99)))</f>
        <v/>
      </c>
      <c r="AE213" s="210" t="str">
        <f>IF($B213="","",IF('Actual Allocation Calc'!$AN$78="A",
IF($P213="Employed",$U213,
IF(AND($P213="Terminated"),($U213/7*AV213),
IF(AND($P213="Furloughed"),($U213/7*AV213)+($U213/7*BF213),
IF(AND($P213="Rehired"),($U213/7*BF213),
IF(AND($P213="Terminated",AV213&gt;0),$U213,
IF($P213="Furloughed",IF(AV213&gt;0,$U213)+IF(BF213&gt;0,$U213),
IF($P213="Rehired",IF(BF213&gt;0,$U213)))))))),IF('Actual Allocation Calc'!$AN$78="C",'Actual Allocation Calc'!R213,'Actual Allocation Calc'!AA213+IF($P213="Employed",$U213,
IF(AND($P213="Terminated"),($U213/7*AV213),
IF(AND($P213="Furloughed"),($U213/7*AV213)+($U213/7*BF213),
IF(AND($P213="Rehired"),($U213/7*BF213),
IF(AND($P213="Terminated",AV213&gt;0),$U213,
IF($P213="Furloughed",IF(AV213&gt;0,$U213)+IF(BF213&gt;0,$U213),
IF($P213="Rehired",IF(BF213&gt;0,$U213))))))))*'Actual Allocation Calc'!$AN$99)))</f>
        <v/>
      </c>
      <c r="AF213" s="210" t="str">
        <f>IF($B213="","",IF('Actual Allocation Calc'!$AO$78="A",
IF($P213="Employed",$U213,
IF(AND($P213="Terminated"),($U213/7*AW213),
IF(AND($P213="Furloughed"),($U213/7*AW213)+($U213/7*BG213),
IF(AND($P213="Rehired"),($U213/7*BG213),
IF(AND($P213="Terminated",AW213&gt;0),$U213,
IF($P213="Furloughed",IF(AW213&gt;0,$U213)+IF(BG213&gt;0,$U213),
IF($P213="Rehired",IF(BG213&gt;0,$U213)))))))),IF('Actual Allocation Calc'!$AO$78="C",'Actual Allocation Calc'!S213,'Actual Allocation Calc'!AB213+IF($P213="Employed",$U213,
IF(AND($P213="Terminated"),($U213/7*AW213),
IF(AND($P213="Furloughed"),($U213/7*AW213)+($U213/7*BG213),
IF(AND($P213="Rehired"),($U213/7*BG213),
IF(AND($P213="Terminated",AW213&gt;0),$U213,
IF($P213="Furloughed",IF(AW213&gt;0,$U213)+IF(BG213&gt;0,$U213),
IF($P213="Rehired",IF(BG213&gt;0,$U213))))))))*'Actual Allocation Calc'!$AO$99)))</f>
        <v/>
      </c>
      <c r="AG213" s="210" t="str">
        <f>IF($B213="","",IF('Actual Allocation Calc'!$AP$78="A",
IF($P213="Employed",$U213/7*BK213,
IF(AND($P213="Terminated"),($U213/7*AX213),
IF(AND($P213="Furloughed"),($U213/7*AX213)+($U213/7*BH213),
IF(AND($P213="Rehired"),($U213/7*BH213),
IF(AND($P213="Terminated",AX213&gt;0),$U213,
IF($P213="Furloughed",IF(AX213&gt;0,$U213)+IF(BH213&gt;0,$U213),
IF($P213="Rehired",IF(BH213&gt;0,$U213)))))))),IF('Actual Allocation Calc'!$AP$78="C",'Actual Allocation Calc'!T213,'Actual Allocation Calc'!AC213+IF($P213="Employed",$U213/7*BK213,
IF(AND($P213="Terminated"),($U213/7*AX213),
IF(AND($P213="Furloughed"),($U213/7*AX213)+($U213/7*BH213),
IF(AND($P213="Rehired"),($U213/7*BH213),
IF(AND($P213="Terminated",AX213&gt;0),$U213,
IF($P213="Furloughed",IF(AX213&gt;0,$U213)+IF(BH213&gt;0,$U213),
IF($P213="Rehired",IF(BH213&gt;0,$U213))))))))*'Actual Allocation Calc'!$AP$99)))</f>
        <v/>
      </c>
      <c r="AH213" s="536"/>
      <c r="AI213" s="82">
        <f t="shared" si="66"/>
        <v>0</v>
      </c>
      <c r="AJ213" s="210">
        <f t="shared" si="48"/>
        <v>0</v>
      </c>
      <c r="AK213" s="397" t="str">
        <f t="shared" si="49"/>
        <v/>
      </c>
      <c r="AM213" s="122"/>
      <c r="AO213" s="214" t="str">
        <f>IFERROR(IF($V213="","",VLOOKUP(V213,'Calendar Calcs'!$B$2:$E1180,4,FALSE)),0)</f>
        <v/>
      </c>
      <c r="AP213" s="69" t="str">
        <f>IF($AO213="","", IF($AO213&lt;AP$23,0,IF($AO213&gt;AP$23,COUNTIFS('Calendar Calcs'!$E$2:$E1180,AP$23),COUNTIFS('Calendar Calcs'!$E$2:$E1180,AP$23,'Calendar Calcs'!$D$2:$D1180,"&lt;="&amp;WEEKDAY($V213)))))</f>
        <v/>
      </c>
      <c r="AQ213" s="69" t="str">
        <f>IF($AO213="","", IF($AO213&lt;AQ$23,0,IF($AO213&gt;AQ$23,COUNTIFS('Calendar Calcs'!$E$2:$E1180,AQ$23),COUNTIFS('Calendar Calcs'!$E$2:$E1180,AQ$23,'Calendar Calcs'!$D$2:$D1180,"&lt;="&amp;WEEKDAY($V213)))))</f>
        <v/>
      </c>
      <c r="AR213" s="69" t="str">
        <f>IF($AO213="","", IF($AO213&lt;AR$23,0,IF($AO213&gt;AR$23,COUNTIFS('Calendar Calcs'!$E$2:$E1180,AR$23),COUNTIFS('Calendar Calcs'!$E$2:$E1180,AR$23,'Calendar Calcs'!$D$2:$D1180,"&lt;="&amp;WEEKDAY($V213)))))</f>
        <v/>
      </c>
      <c r="AS213" s="69" t="str">
        <f>IF($AO213="","", IF($AO213&lt;AS$23,0,IF($AO213&gt;AS$23,COUNTIFS('Calendar Calcs'!$E$2:$E1180,AS$23),COUNTIFS('Calendar Calcs'!$E$2:$E1180,AS$23,'Calendar Calcs'!$D$2:$D1180,"&lt;="&amp;WEEKDAY($V213)))))</f>
        <v/>
      </c>
      <c r="AT213" s="69" t="str">
        <f>IF($AO213="","", IF($AO213&lt;AT$23,0,IF($AO213&gt;AT$23,COUNTIFS('Calendar Calcs'!$E$2:$E1180,AT$23),COUNTIFS('Calendar Calcs'!$E$2:$E1180,AT$23,'Calendar Calcs'!$D$2:$D1180,"&lt;="&amp;WEEKDAY($V213)))))</f>
        <v/>
      </c>
      <c r="AU213" s="69" t="str">
        <f>IF($AO213="","", IF($AO213&lt;AU$23,0,IF($AO213&gt;AU$23,COUNTIFS('Calendar Calcs'!$E$2:$E1180,AU$23),COUNTIFS('Calendar Calcs'!$E$2:$E1180,AU$23,'Calendar Calcs'!$D$2:$D1180,"&lt;="&amp;WEEKDAY($V213)))))</f>
        <v/>
      </c>
      <c r="AV213" s="69" t="str">
        <f>IF($AO213="","", IF($AO213&lt;AV$23,0,IF($AO213&gt;AV$23,COUNTIFS('Calendar Calcs'!$E$2:$E1180,AV$23),COUNTIFS('Calendar Calcs'!$E$2:$E1180,AV$23,'Calendar Calcs'!$D$2:$D1180,"&lt;="&amp;WEEKDAY($V213)))))</f>
        <v/>
      </c>
      <c r="AW213" s="69" t="str">
        <f>IF($AO213="","", IF($AO213&lt;AW$23,0,IF($AO213&gt;AW$23,COUNTIFS('Calendar Calcs'!$E$2:$E1180,AW$23),COUNTIFS('Calendar Calcs'!$E$2:$E1180,AW$23,'Calendar Calcs'!$D$2:$D1180,"&lt;="&amp;WEEKDAY($V213)))))</f>
        <v/>
      </c>
      <c r="AX213" s="69" t="str">
        <f>IF($AO213="","", IF($AO213&lt;AX$23,0,IF($AO213&gt;AX$23,COUNTIFS('Calendar Calcs'!$E$2:$E1180,AX$23),COUNTIFS('Calendar Calcs'!$E$2:$E1180,AX$23,'Calendar Calcs'!$D$2:$D1180,"&lt;="&amp;WEEKDAY($V213)))))</f>
        <v/>
      </c>
      <c r="AY213" s="69" t="str">
        <f>IF($W213="","",VLOOKUP($W213,'Calendar Calcs'!$B$2:$E1180,4,FALSE))</f>
        <v/>
      </c>
      <c r="AZ213" s="69" t="str">
        <f>IF($AY213="","",IF($AY213&gt;AZ$23,0,IF($AY213&lt;AZ$23,COUNTIFS('Calendar Calcs'!$E$2:$E1180,AZ$23),COUNTIFS('Calendar Calcs'!$E$2:$E1180,AZ$23,'Calendar Calcs'!$D$2:$D1180,"&gt;="&amp;WEEKDAY($W213)))))</f>
        <v/>
      </c>
      <c r="BA213" s="69" t="str">
        <f>IF($AY213="","",IF($AY213&gt;BA$23,0,IF($AY213&lt;BA$23,COUNTIFS('Calendar Calcs'!$E$2:$E1180,BA$23),COUNTIFS('Calendar Calcs'!$E$2:$E1180,BA$23,'Calendar Calcs'!$D$2:$D1180,"&gt;="&amp;WEEKDAY($W213)))))</f>
        <v/>
      </c>
      <c r="BB213" s="69" t="str">
        <f>IF($AY213="","",IF($AY213&gt;BB$23,0,IF($AY213&lt;BB$23,COUNTIFS('Calendar Calcs'!$E$2:$E1180,BB$23),COUNTIFS('Calendar Calcs'!$E$2:$E1180,BB$23,'Calendar Calcs'!$D$2:$D1180,"&gt;="&amp;WEEKDAY($W213)))))</f>
        <v/>
      </c>
      <c r="BC213" s="69" t="str">
        <f>IF($AY213="","",IF($AY213&gt;BC$23,0,IF($AY213&lt;BC$23,COUNTIFS('Calendar Calcs'!$E$2:$E1180,BC$23),COUNTIFS('Calendar Calcs'!$E$2:$E1180,BC$23,'Calendar Calcs'!$D$2:$D1180,"&gt;="&amp;WEEKDAY($W213)))))</f>
        <v/>
      </c>
      <c r="BD213" s="69" t="str">
        <f>IF($AY213="","",IF($AY213&gt;BD$23,0,IF($AY213&lt;BD$23,COUNTIFS('Calendar Calcs'!$E$2:$E1180,BD$23),COUNTIFS('Calendar Calcs'!$E$2:$E1180,BD$23,'Calendar Calcs'!$D$2:$D1180,"&gt;="&amp;WEEKDAY($W213)))))</f>
        <v/>
      </c>
      <c r="BE213" s="69" t="str">
        <f>IF($AY213="","",IF($AY213&gt;BE$23,0,IF($AY213&lt;BE$23,COUNTIFS('Calendar Calcs'!$E$2:$E1180,BE$23),COUNTIFS('Calendar Calcs'!$E$2:$E1180,BE$23,'Calendar Calcs'!$D$2:$D1180,"&gt;="&amp;WEEKDAY($W213)))))</f>
        <v/>
      </c>
      <c r="BF213" s="69" t="str">
        <f>IF($AY213="","",IF($AY213&gt;BF$23,0,IF($AY213&lt;BF$23,COUNTIFS('Calendar Calcs'!$E$2:$E1180,BF$23),COUNTIFS('Calendar Calcs'!$E$2:$E1180,BF$23,'Calendar Calcs'!$D$2:$D1180,"&gt;="&amp;WEEKDAY($W213)))))</f>
        <v/>
      </c>
      <c r="BG213" s="69" t="str">
        <f>IF($AY213="","",IF($AY213&gt;BG$23,0,IF($AY213&lt;BG$23,COUNTIFS('Calendar Calcs'!$E$2:$E1180,BG$23),COUNTIFS('Calendar Calcs'!$E$2:$E1180,BG$23,'Calendar Calcs'!$D$2:$D1180,"&gt;="&amp;WEEKDAY($W213)))))</f>
        <v/>
      </c>
      <c r="BH213" s="69">
        <f t="shared" si="50"/>
        <v>6</v>
      </c>
      <c r="BI213" s="69">
        <f>IF(Cover!$E$43="","",VLOOKUP(Cover!$E$43,'Calendar Calcs'!$B$2:$E1180,4,FALSE))</f>
        <v>1</v>
      </c>
      <c r="BJ213" s="69">
        <f>IF($BI213="","", IF($BI213&lt;BJ$23,0,IF($BI213&gt;=BJ$23,COUNTIFS('Calendar Calcs'!$E$2:$E1180,BJ$23),COUNTIFS('Calendar Calcs'!$E$2:$E1180,BJ$23,'Calendar Calcs'!$D$2:$D1180,"&lt;="&amp;WEEKDAY($V213)))))</f>
        <v>1</v>
      </c>
      <c r="BK213" s="69">
        <f t="shared" si="47"/>
        <v>6</v>
      </c>
      <c r="BN213" s="69" t="str">
        <f>IF(T213&gt;0,"FTE",IF(Cover!$E$47="Weekly",IF(S213&gt;29.75,"FTE","PTE"),IF(S213&gt;59.75,"FTE","PTE")))</f>
        <v>PTE</v>
      </c>
      <c r="BO213" s="69">
        <f>IF(BN213="FTE",30,IF(Cover!$E$47="Weekly",'STEP 2 EE Data'!S213,'STEP 2 EE Data'!S213/2))</f>
        <v>0</v>
      </c>
      <c r="BP213" s="209">
        <f t="shared" si="51"/>
        <v>0</v>
      </c>
      <c r="BQ213" s="209">
        <f t="shared" si="52"/>
        <v>0</v>
      </c>
      <c r="BR213" s="209">
        <f t="shared" si="53"/>
        <v>0</v>
      </c>
      <c r="BS213" s="209">
        <f t="shared" si="54"/>
        <v>0</v>
      </c>
      <c r="BT213" s="209">
        <f t="shared" si="55"/>
        <v>0</v>
      </c>
      <c r="BU213" s="209">
        <f t="shared" si="56"/>
        <v>0</v>
      </c>
      <c r="BV213" s="209">
        <f t="shared" si="57"/>
        <v>0</v>
      </c>
      <c r="BW213" s="209">
        <f t="shared" si="58"/>
        <v>0</v>
      </c>
      <c r="BX213" s="209">
        <f t="shared" si="59"/>
        <v>0</v>
      </c>
      <c r="CC213" s="210" t="str">
        <f>IF(B213="","",IF(C213="",IF(Cover!$E$47="Weekly",'STEP 3 EE Comp'!BI218*8,'STEP 3 EE Comp'!BI218*4),IF(Cover!$E$47="Weekly",'STEP 3 EE Comp'!BI218,'STEP 3 EE Comp'!BI218)))</f>
        <v/>
      </c>
      <c r="CD213" s="82" t="str">
        <f t="shared" si="60"/>
        <v/>
      </c>
      <c r="CE213" s="417">
        <f t="shared" si="61"/>
        <v>1</v>
      </c>
      <c r="CF213" s="82" t="str">
        <f t="shared" si="62"/>
        <v>Good</v>
      </c>
      <c r="CG213" s="82">
        <f t="shared" si="63"/>
        <v>0</v>
      </c>
      <c r="CH213" s="234">
        <f t="shared" si="64"/>
        <v>0</v>
      </c>
    </row>
    <row r="214" spans="1:86" s="69" customFormat="1" x14ac:dyDescent="0.3">
      <c r="A214" s="555"/>
      <c r="B214" s="52"/>
      <c r="C214" s="52"/>
      <c r="D214" s="52"/>
      <c r="E214" s="52"/>
      <c r="F214" s="507"/>
      <c r="G214" s="210">
        <f t="shared" si="65"/>
        <v>0</v>
      </c>
      <c r="H214" s="82">
        <f t="shared" si="46"/>
        <v>0</v>
      </c>
      <c r="I214" s="211"/>
      <c r="J214" s="441" t="s">
        <v>21</v>
      </c>
      <c r="K214" s="441" t="s">
        <v>21</v>
      </c>
      <c r="L214" s="441" t="s">
        <v>21</v>
      </c>
      <c r="M214" s="441" t="s">
        <v>21</v>
      </c>
      <c r="N214" s="568" t="s">
        <v>21</v>
      </c>
      <c r="O214" s="211"/>
      <c r="P214" s="212" t="str">
        <f>IF(B214="","",
IF(AND(V214="",W214="",B214&lt;&gt;""),"Employed",
IF(AND(V214&lt;&gt;"",W214="",B214&lt;&gt;""),"Terminated",
IF(AND(V214&lt;&gt;"",W214&lt;&gt;"",B214&lt;&gt;""),IF(W214&lt;Cover!$E$43,"Employed","Furloughed"),
IF(AND(V214="",W214&lt;&gt;"",B214&lt;&gt;""),IF(W214&lt;Cover!$E$43,"Employed","Rehired"))))))</f>
        <v/>
      </c>
      <c r="Q214" s="211"/>
      <c r="R214" s="536"/>
      <c r="S214" s="563"/>
      <c r="T214" s="536"/>
      <c r="U214" s="82">
        <f>IF(Cover!$E$47="Weekly",IF(T214&gt;0,T214,R214*S214),IF(T214&gt;0,T214,R214*S214)/2)</f>
        <v>0</v>
      </c>
      <c r="V214" s="564"/>
      <c r="W214" s="564"/>
      <c r="Y214" s="213" t="str">
        <f>IF($B214="","",IF('Actual Allocation Calc'!$AH$78="A",
IF($P214="Employed",$U214/7*BJ214,
IF(AND($P214="Terminated"),($U214/7*AP214),
IF(AND($P214="Furloughed"),($U214/7*AP214)+($U214/7*AZ214),
IF(AND($P214="Rehired"),($U214/7*AZ214),
IF(AND($P214="Terminated",AP214&gt;0),$U214,
IF($P214="Furloughed",IF(AP214&gt;0,$U214)+IF(AZ214&gt;0,$U214),
IF($P214="Rehired",IF(AZ214&gt;0,$U214)))))))),IF('Actual Allocation Calc'!$AH$78="C",'Actual Allocation Calc'!L214,'Actual Allocation Calc'!U214+IF($P214="Employed",$U214/7*BJ214,
IF(AND($P214="Terminated"),($U214/7*AP214),
IF(AND($P214="Furloughed"),($U214/7*AP214)+($U214/7*AZ214),
IF(AND($P214="Rehired"),($U214/7*AZ214),
IF(AND($P214="Terminated",AP214&gt;0),$U214,
IF($P214="Furloughed",IF(AP214&gt;0,$U214)+IF(AZ214&gt;0,$U214),
IF($P214="Rehired",IF(AZ214&gt;0,$U214))))))))*'Actual Allocation Calc'!$AH$99)))</f>
        <v/>
      </c>
      <c r="Z214" s="210" t="str">
        <f>IF($B214="","",IF('Actual Allocation Calc'!$AI$78="A",
IF($P214="Employed",$U214,
IF(AND($P214="Terminated"),($U214/7*AQ214),
IF(AND($P214="Furloughed"),($U214/7*AQ214)+($U214/7*BA214),
IF(AND($P214="Rehired"),($U214/7*BA214),
IF(AND($P214="Terminated",AQ214&gt;0),$U214,
IF($P214="Furloughed",IF(AQ214&gt;0,$U214)+IF(BA214&gt;0,$U214),
IF($P214="Rehired",IF(BA214&gt;0,$U214)))))))),IF('Actual Allocation Calc'!$AI$78="C",'Actual Allocation Calc'!M214,'Actual Allocation Calc'!V214+IF($P214="Employed",$U214,
IF(AND($P214="Terminated"),($U214/7*AQ214),
IF(AND($P214="Furloughed"),($U214/7*AQ214)+($U214/7*BA214),
IF(AND($P214="Rehired"),($U214/7*BA214),
IF(AND($P214="Terminated",AQ214&gt;0),$U214,
IF($P214="Furloughed",IF(AQ214&gt;0,$U214)+IF(BA214&gt;0,$U214),
IF($P214="Rehired",IF(BA214&gt;0,$U214))))))))*'Actual Allocation Calc'!$AI$99)))</f>
        <v/>
      </c>
      <c r="AA214" s="210" t="str">
        <f>IF($B214="","",IF('Actual Allocation Calc'!$AJ$78="A",
IF($P214="Employed",$U214,
IF(AND($P214="Terminated"),($U214/7*AR214),
IF(AND($P214="Furloughed"),($U214/7*AR214)+($U214/7*BB214),
IF(AND($P214="Rehired"),($U214/7*BB214),
IF(AND($P214="Terminated",AR214&gt;0),$U214,
IF($P214="Furloughed",IF(AR214&gt;0,$U214)+IF(BB214&gt;0,$U214),
IF($P214="Rehired",IF(BB214&gt;0,$U214)))))))),IF('Actual Allocation Calc'!$AJ$78="C",'Actual Allocation Calc'!N214,'Actual Allocation Calc'!W214+IF($P214="Employed",$U214,
IF(AND($P214="Terminated"),($U214/7*AR214),
IF(AND($P214="Furloughed"),($U214/7*AR214)+($U214/7*BB214),
IF(AND($P214="Rehired"),($U214/7*BB214),
IF(AND($P214="Terminated",AR214&gt;0),$U214,
IF($P214="Furloughed",IF(AR214&gt;0,$U214)+IF(BB214&gt;0,$U214),
IF($P214="Rehired",IF(BB214&gt;0,$U214))))))))*'Actual Allocation Calc'!$AJ$99)))</f>
        <v/>
      </c>
      <c r="AB214" s="210" t="str">
        <f>IF($B214="","",IF('Actual Allocation Calc'!$AK$78="A",
IF($P214="Employed",$U214,
IF(AND($P214="Terminated"),($U214/7*AS214),
IF(AND($P214="Furloughed"),($U214/7*AS214)+($U214/7*BC214),
IF(AND($P214="Rehired"),($U214/7*BC214),
IF(AND($P214="Terminated",AS214&gt;0),$U214,
IF($P214="Furloughed",IF(AS214&gt;0,$U214)+IF(BC214&gt;0,$U214),
IF($P214="Rehired",IF(BC214&gt;0,$U214)))))))),IF('Actual Allocation Calc'!$AK$78="C",'Actual Allocation Calc'!O214,'Actual Allocation Calc'!X214+IF($P214="Employed",$U214,
IF(AND($P214="Terminated"),($U214/7*AS214),
IF(AND($P214="Furloughed"),($U214/7*AS214)+($U214/7*BC214),
IF(AND($P214="Rehired"),($U214/7*BC214),
IF(AND($P214="Terminated",AS214&gt;0),$U214,
IF($P214="Furloughed",IF(AS214&gt;0,$U214)+IF(BC214&gt;0,$U214),
IF($P214="Rehired",IF(BC214&gt;0,$U214))))))))*'Actual Allocation Calc'!$AK$99)))</f>
        <v/>
      </c>
      <c r="AC214" s="210" t="str">
        <f>IF($B214="","",IF('Actual Allocation Calc'!$AL$78="A",
IF($P214="Employed",$U214,
IF(AND($P214="Terminated"),($U214/7*AT214),
IF(AND($P214="Furloughed"),($U214/7*AT214)+($U214/7*BD214),
IF(AND($P214="Rehired"),($U214/7*BD214),
IF(AND($P214="Terminated",AT214&gt;0),$U214,
IF($P214="Furloughed",IF(AT214&gt;0,$U214)+IF(BD214&gt;0,$U214),
IF($P214="Rehired",IF(BD214&gt;0,$U214)))))))),IF('Actual Allocation Calc'!$AL$78="C",'Actual Allocation Calc'!P214,'Actual Allocation Calc'!Y214+IF($P214="Employed",$U214,
IF(AND($P214="Terminated"),($U214/7*AT214),
IF(AND($P214="Furloughed"),($U214/7*AT214)+($U214/7*BD214),
IF(AND($P214="Rehired"),($U214/7*BD214),
IF(AND($P214="Terminated",AT214&gt;0),$U214,
IF($P214="Furloughed",IF(AT214&gt;0,$U214)+IF(BD214&gt;0,$U214),
IF($P214="Rehired",IF(BD214&gt;0,$U214))))))))*'Actual Allocation Calc'!$AL$99)))</f>
        <v/>
      </c>
      <c r="AD214" s="210" t="str">
        <f>IF($B214="","",IF('Actual Allocation Calc'!$AM$78="A",
IF($P214="Employed",$U214,
IF(AND($P214="Terminated"),($U214/7*AU214),
IF(AND($P214="Furloughed"),($U214/7*AU214)+($U214/7*BE214),
IF(AND($P214="Rehired"),($U214/7*BE214),
IF(AND($P214="Terminated",AU214&gt;0),$U214,
IF($P214="Furloughed",IF(AU214&gt;0,$U214)+IF(BE214&gt;0,$U214),
IF($P214="Rehired",IF(BE214&gt;0,$U214)))))))),IF('Actual Allocation Calc'!$AM$78="C",'Actual Allocation Calc'!Q214,'Actual Allocation Calc'!Z214+IF($P214="Employed",$U214,
IF(AND($P214="Terminated"),($U214/7*AU214),
IF(AND($P214="Furloughed"),($U214/7*AU214)+($U214/7*BE214),
IF(AND($P214="Rehired"),($U214/7*BE214),
IF(AND($P214="Terminated",AU214&gt;0),$U214,
IF($P214="Furloughed",IF(AU214&gt;0,$U214)+IF(BE214&gt;0,$U214),
IF($P214="Rehired",IF(BE214&gt;0,$U214))))))))*'Actual Allocation Calc'!$AM$99)))</f>
        <v/>
      </c>
      <c r="AE214" s="210" t="str">
        <f>IF($B214="","",IF('Actual Allocation Calc'!$AN$78="A",
IF($P214="Employed",$U214,
IF(AND($P214="Terminated"),($U214/7*AV214),
IF(AND($P214="Furloughed"),($U214/7*AV214)+($U214/7*BF214),
IF(AND($P214="Rehired"),($U214/7*BF214),
IF(AND($P214="Terminated",AV214&gt;0),$U214,
IF($P214="Furloughed",IF(AV214&gt;0,$U214)+IF(BF214&gt;0,$U214),
IF($P214="Rehired",IF(BF214&gt;0,$U214)))))))),IF('Actual Allocation Calc'!$AN$78="C",'Actual Allocation Calc'!R214,'Actual Allocation Calc'!AA214+IF($P214="Employed",$U214,
IF(AND($P214="Terminated"),($U214/7*AV214),
IF(AND($P214="Furloughed"),($U214/7*AV214)+($U214/7*BF214),
IF(AND($P214="Rehired"),($U214/7*BF214),
IF(AND($P214="Terminated",AV214&gt;0),$U214,
IF($P214="Furloughed",IF(AV214&gt;0,$U214)+IF(BF214&gt;0,$U214),
IF($P214="Rehired",IF(BF214&gt;0,$U214))))))))*'Actual Allocation Calc'!$AN$99)))</f>
        <v/>
      </c>
      <c r="AF214" s="210" t="str">
        <f>IF($B214="","",IF('Actual Allocation Calc'!$AO$78="A",
IF($P214="Employed",$U214,
IF(AND($P214="Terminated"),($U214/7*AW214),
IF(AND($P214="Furloughed"),($U214/7*AW214)+($U214/7*BG214),
IF(AND($P214="Rehired"),($U214/7*BG214),
IF(AND($P214="Terminated",AW214&gt;0),$U214,
IF($P214="Furloughed",IF(AW214&gt;0,$U214)+IF(BG214&gt;0,$U214),
IF($P214="Rehired",IF(BG214&gt;0,$U214)))))))),IF('Actual Allocation Calc'!$AO$78="C",'Actual Allocation Calc'!S214,'Actual Allocation Calc'!AB214+IF($P214="Employed",$U214,
IF(AND($P214="Terminated"),($U214/7*AW214),
IF(AND($P214="Furloughed"),($U214/7*AW214)+($U214/7*BG214),
IF(AND($P214="Rehired"),($U214/7*BG214),
IF(AND($P214="Terminated",AW214&gt;0),$U214,
IF($P214="Furloughed",IF(AW214&gt;0,$U214)+IF(BG214&gt;0,$U214),
IF($P214="Rehired",IF(BG214&gt;0,$U214))))))))*'Actual Allocation Calc'!$AO$99)))</f>
        <v/>
      </c>
      <c r="AG214" s="210" t="str">
        <f>IF($B214="","",IF('Actual Allocation Calc'!$AP$78="A",
IF($P214="Employed",$U214/7*BK214,
IF(AND($P214="Terminated"),($U214/7*AX214),
IF(AND($P214="Furloughed"),($U214/7*AX214)+($U214/7*BH214),
IF(AND($P214="Rehired"),($U214/7*BH214),
IF(AND($P214="Terminated",AX214&gt;0),$U214,
IF($P214="Furloughed",IF(AX214&gt;0,$U214)+IF(BH214&gt;0,$U214),
IF($P214="Rehired",IF(BH214&gt;0,$U214)))))))),IF('Actual Allocation Calc'!$AP$78="C",'Actual Allocation Calc'!T214,'Actual Allocation Calc'!AC214+IF($P214="Employed",$U214/7*BK214,
IF(AND($P214="Terminated"),($U214/7*AX214),
IF(AND($P214="Furloughed"),($U214/7*AX214)+($U214/7*BH214),
IF(AND($P214="Rehired"),($U214/7*BH214),
IF(AND($P214="Terminated",AX214&gt;0),$U214,
IF($P214="Furloughed",IF(AX214&gt;0,$U214)+IF(BH214&gt;0,$U214),
IF($P214="Rehired",IF(BH214&gt;0,$U214))))))))*'Actual Allocation Calc'!$AP$99)))</f>
        <v/>
      </c>
      <c r="AH214" s="536"/>
      <c r="AI214" s="82">
        <f t="shared" si="66"/>
        <v>0</v>
      </c>
      <c r="AJ214" s="210">
        <f t="shared" si="48"/>
        <v>0</v>
      </c>
      <c r="AK214" s="397" t="str">
        <f t="shared" si="49"/>
        <v/>
      </c>
      <c r="AM214" s="122"/>
      <c r="AO214" s="214" t="str">
        <f>IFERROR(IF($V214="","",VLOOKUP(V214,'Calendar Calcs'!$B$2:$E1181,4,FALSE)),0)</f>
        <v/>
      </c>
      <c r="AP214" s="69" t="str">
        <f>IF($AO214="","", IF($AO214&lt;AP$23,0,IF($AO214&gt;AP$23,COUNTIFS('Calendar Calcs'!$E$2:$E1181,AP$23),COUNTIFS('Calendar Calcs'!$E$2:$E1181,AP$23,'Calendar Calcs'!$D$2:$D1181,"&lt;="&amp;WEEKDAY($V214)))))</f>
        <v/>
      </c>
      <c r="AQ214" s="69" t="str">
        <f>IF($AO214="","", IF($AO214&lt;AQ$23,0,IF($AO214&gt;AQ$23,COUNTIFS('Calendar Calcs'!$E$2:$E1181,AQ$23),COUNTIFS('Calendar Calcs'!$E$2:$E1181,AQ$23,'Calendar Calcs'!$D$2:$D1181,"&lt;="&amp;WEEKDAY($V214)))))</f>
        <v/>
      </c>
      <c r="AR214" s="69" t="str">
        <f>IF($AO214="","", IF($AO214&lt;AR$23,0,IF($AO214&gt;AR$23,COUNTIFS('Calendar Calcs'!$E$2:$E1181,AR$23),COUNTIFS('Calendar Calcs'!$E$2:$E1181,AR$23,'Calendar Calcs'!$D$2:$D1181,"&lt;="&amp;WEEKDAY($V214)))))</f>
        <v/>
      </c>
      <c r="AS214" s="69" t="str">
        <f>IF($AO214="","", IF($AO214&lt;AS$23,0,IF($AO214&gt;AS$23,COUNTIFS('Calendar Calcs'!$E$2:$E1181,AS$23),COUNTIFS('Calendar Calcs'!$E$2:$E1181,AS$23,'Calendar Calcs'!$D$2:$D1181,"&lt;="&amp;WEEKDAY($V214)))))</f>
        <v/>
      </c>
      <c r="AT214" s="69" t="str">
        <f>IF($AO214="","", IF($AO214&lt;AT$23,0,IF($AO214&gt;AT$23,COUNTIFS('Calendar Calcs'!$E$2:$E1181,AT$23),COUNTIFS('Calendar Calcs'!$E$2:$E1181,AT$23,'Calendar Calcs'!$D$2:$D1181,"&lt;="&amp;WEEKDAY($V214)))))</f>
        <v/>
      </c>
      <c r="AU214" s="69" t="str">
        <f>IF($AO214="","", IF($AO214&lt;AU$23,0,IF($AO214&gt;AU$23,COUNTIFS('Calendar Calcs'!$E$2:$E1181,AU$23),COUNTIFS('Calendar Calcs'!$E$2:$E1181,AU$23,'Calendar Calcs'!$D$2:$D1181,"&lt;="&amp;WEEKDAY($V214)))))</f>
        <v/>
      </c>
      <c r="AV214" s="69" t="str">
        <f>IF($AO214="","", IF($AO214&lt;AV$23,0,IF($AO214&gt;AV$23,COUNTIFS('Calendar Calcs'!$E$2:$E1181,AV$23),COUNTIFS('Calendar Calcs'!$E$2:$E1181,AV$23,'Calendar Calcs'!$D$2:$D1181,"&lt;="&amp;WEEKDAY($V214)))))</f>
        <v/>
      </c>
      <c r="AW214" s="69" t="str">
        <f>IF($AO214="","", IF($AO214&lt;AW$23,0,IF($AO214&gt;AW$23,COUNTIFS('Calendar Calcs'!$E$2:$E1181,AW$23),COUNTIFS('Calendar Calcs'!$E$2:$E1181,AW$23,'Calendar Calcs'!$D$2:$D1181,"&lt;="&amp;WEEKDAY($V214)))))</f>
        <v/>
      </c>
      <c r="AX214" s="69" t="str">
        <f>IF($AO214="","", IF($AO214&lt;AX$23,0,IF($AO214&gt;AX$23,COUNTIFS('Calendar Calcs'!$E$2:$E1181,AX$23),COUNTIFS('Calendar Calcs'!$E$2:$E1181,AX$23,'Calendar Calcs'!$D$2:$D1181,"&lt;="&amp;WEEKDAY($V214)))))</f>
        <v/>
      </c>
      <c r="AY214" s="69" t="str">
        <f>IF($W214="","",VLOOKUP($W214,'Calendar Calcs'!$B$2:$E1181,4,FALSE))</f>
        <v/>
      </c>
      <c r="AZ214" s="69" t="str">
        <f>IF($AY214="","",IF($AY214&gt;AZ$23,0,IF($AY214&lt;AZ$23,COUNTIFS('Calendar Calcs'!$E$2:$E1181,AZ$23),COUNTIFS('Calendar Calcs'!$E$2:$E1181,AZ$23,'Calendar Calcs'!$D$2:$D1181,"&gt;="&amp;WEEKDAY($W214)))))</f>
        <v/>
      </c>
      <c r="BA214" s="69" t="str">
        <f>IF($AY214="","",IF($AY214&gt;BA$23,0,IF($AY214&lt;BA$23,COUNTIFS('Calendar Calcs'!$E$2:$E1181,BA$23),COUNTIFS('Calendar Calcs'!$E$2:$E1181,BA$23,'Calendar Calcs'!$D$2:$D1181,"&gt;="&amp;WEEKDAY($W214)))))</f>
        <v/>
      </c>
      <c r="BB214" s="69" t="str">
        <f>IF($AY214="","",IF($AY214&gt;BB$23,0,IF($AY214&lt;BB$23,COUNTIFS('Calendar Calcs'!$E$2:$E1181,BB$23),COUNTIFS('Calendar Calcs'!$E$2:$E1181,BB$23,'Calendar Calcs'!$D$2:$D1181,"&gt;="&amp;WEEKDAY($W214)))))</f>
        <v/>
      </c>
      <c r="BC214" s="69" t="str">
        <f>IF($AY214="","",IF($AY214&gt;BC$23,0,IF($AY214&lt;BC$23,COUNTIFS('Calendar Calcs'!$E$2:$E1181,BC$23),COUNTIFS('Calendar Calcs'!$E$2:$E1181,BC$23,'Calendar Calcs'!$D$2:$D1181,"&gt;="&amp;WEEKDAY($W214)))))</f>
        <v/>
      </c>
      <c r="BD214" s="69" t="str">
        <f>IF($AY214="","",IF($AY214&gt;BD$23,0,IF($AY214&lt;BD$23,COUNTIFS('Calendar Calcs'!$E$2:$E1181,BD$23),COUNTIFS('Calendar Calcs'!$E$2:$E1181,BD$23,'Calendar Calcs'!$D$2:$D1181,"&gt;="&amp;WEEKDAY($W214)))))</f>
        <v/>
      </c>
      <c r="BE214" s="69" t="str">
        <f>IF($AY214="","",IF($AY214&gt;BE$23,0,IF($AY214&lt;BE$23,COUNTIFS('Calendar Calcs'!$E$2:$E1181,BE$23),COUNTIFS('Calendar Calcs'!$E$2:$E1181,BE$23,'Calendar Calcs'!$D$2:$D1181,"&gt;="&amp;WEEKDAY($W214)))))</f>
        <v/>
      </c>
      <c r="BF214" s="69" t="str">
        <f>IF($AY214="","",IF($AY214&gt;BF$23,0,IF($AY214&lt;BF$23,COUNTIFS('Calendar Calcs'!$E$2:$E1181,BF$23),COUNTIFS('Calendar Calcs'!$E$2:$E1181,BF$23,'Calendar Calcs'!$D$2:$D1181,"&gt;="&amp;WEEKDAY($W214)))))</f>
        <v/>
      </c>
      <c r="BG214" s="69" t="str">
        <f>IF($AY214="","",IF($AY214&gt;BG$23,0,IF($AY214&lt;BG$23,COUNTIFS('Calendar Calcs'!$E$2:$E1181,BG$23),COUNTIFS('Calendar Calcs'!$E$2:$E1181,BG$23,'Calendar Calcs'!$D$2:$D1181,"&gt;="&amp;WEEKDAY($W214)))))</f>
        <v/>
      </c>
      <c r="BH214" s="69">
        <f t="shared" si="50"/>
        <v>6</v>
      </c>
      <c r="BI214" s="69">
        <f>IF(Cover!$E$43="","",VLOOKUP(Cover!$E$43,'Calendar Calcs'!$B$2:$E1181,4,FALSE))</f>
        <v>1</v>
      </c>
      <c r="BJ214" s="69">
        <f>IF($BI214="","", IF($BI214&lt;BJ$23,0,IF($BI214&gt;=BJ$23,COUNTIFS('Calendar Calcs'!$E$2:$E1181,BJ$23),COUNTIFS('Calendar Calcs'!$E$2:$E1181,BJ$23,'Calendar Calcs'!$D$2:$D1181,"&lt;="&amp;WEEKDAY($V214)))))</f>
        <v>1</v>
      </c>
      <c r="BK214" s="69">
        <f t="shared" si="47"/>
        <v>6</v>
      </c>
      <c r="BN214" s="69" t="str">
        <f>IF(T214&gt;0,"FTE",IF(Cover!$E$47="Weekly",IF(S214&gt;29.75,"FTE","PTE"),IF(S214&gt;59.75,"FTE","PTE")))</f>
        <v>PTE</v>
      </c>
      <c r="BO214" s="69">
        <f>IF(BN214="FTE",30,IF(Cover!$E$47="Weekly",'STEP 2 EE Data'!S214,'STEP 2 EE Data'!S214/2))</f>
        <v>0</v>
      </c>
      <c r="BP214" s="209">
        <f t="shared" si="51"/>
        <v>0</v>
      </c>
      <c r="BQ214" s="209">
        <f t="shared" si="52"/>
        <v>0</v>
      </c>
      <c r="BR214" s="209">
        <f t="shared" si="53"/>
        <v>0</v>
      </c>
      <c r="BS214" s="209">
        <f t="shared" si="54"/>
        <v>0</v>
      </c>
      <c r="BT214" s="209">
        <f t="shared" si="55"/>
        <v>0</v>
      </c>
      <c r="BU214" s="209">
        <f t="shared" si="56"/>
        <v>0</v>
      </c>
      <c r="BV214" s="209">
        <f t="shared" si="57"/>
        <v>0</v>
      </c>
      <c r="BW214" s="209">
        <f t="shared" si="58"/>
        <v>0</v>
      </c>
      <c r="BX214" s="209">
        <f t="shared" si="59"/>
        <v>0</v>
      </c>
      <c r="CC214" s="210" t="str">
        <f>IF(B214="","",IF(C214="",IF(Cover!$E$47="Weekly",'STEP 3 EE Comp'!BI219*8,'STEP 3 EE Comp'!BI219*4),IF(Cover!$E$47="Weekly",'STEP 3 EE Comp'!BI219,'STEP 3 EE Comp'!BI219)))</f>
        <v/>
      </c>
      <c r="CD214" s="82" t="str">
        <f t="shared" si="60"/>
        <v/>
      </c>
      <c r="CE214" s="417">
        <f t="shared" si="61"/>
        <v>1</v>
      </c>
      <c r="CF214" s="82" t="str">
        <f t="shared" si="62"/>
        <v>Good</v>
      </c>
      <c r="CG214" s="82">
        <f t="shared" si="63"/>
        <v>0</v>
      </c>
      <c r="CH214" s="234">
        <f t="shared" si="64"/>
        <v>0</v>
      </c>
    </row>
    <row r="215" spans="1:86" s="69" customFormat="1" x14ac:dyDescent="0.3">
      <c r="A215" s="555"/>
      <c r="B215" s="52"/>
      <c r="C215" s="52"/>
      <c r="D215" s="52"/>
      <c r="E215" s="52"/>
      <c r="F215" s="507"/>
      <c r="G215" s="210">
        <f t="shared" si="65"/>
        <v>0</v>
      </c>
      <c r="H215" s="82">
        <f t="shared" si="46"/>
        <v>0</v>
      </c>
      <c r="I215" s="211"/>
      <c r="J215" s="441" t="s">
        <v>21</v>
      </c>
      <c r="K215" s="441" t="s">
        <v>21</v>
      </c>
      <c r="L215" s="441" t="s">
        <v>21</v>
      </c>
      <c r="M215" s="441" t="s">
        <v>21</v>
      </c>
      <c r="N215" s="568" t="s">
        <v>21</v>
      </c>
      <c r="O215" s="211"/>
      <c r="P215" s="212" t="str">
        <f>IF(B215="","",
IF(AND(V215="",W215="",B215&lt;&gt;""),"Employed",
IF(AND(V215&lt;&gt;"",W215="",B215&lt;&gt;""),"Terminated",
IF(AND(V215&lt;&gt;"",W215&lt;&gt;"",B215&lt;&gt;""),IF(W215&lt;Cover!$E$43,"Employed","Furloughed"),
IF(AND(V215="",W215&lt;&gt;"",B215&lt;&gt;""),IF(W215&lt;Cover!$E$43,"Employed","Rehired"))))))</f>
        <v/>
      </c>
      <c r="Q215" s="211"/>
      <c r="R215" s="536"/>
      <c r="S215" s="563"/>
      <c r="T215" s="536"/>
      <c r="U215" s="82">
        <f>IF(Cover!$E$47="Weekly",IF(T215&gt;0,T215,R215*S215),IF(T215&gt;0,T215,R215*S215)/2)</f>
        <v>0</v>
      </c>
      <c r="V215" s="564"/>
      <c r="W215" s="564"/>
      <c r="Y215" s="213" t="str">
        <f>IF($B215="","",IF('Actual Allocation Calc'!$AH$78="A",
IF($P215="Employed",$U215/7*BJ215,
IF(AND($P215="Terminated"),($U215/7*AP215),
IF(AND($P215="Furloughed"),($U215/7*AP215)+($U215/7*AZ215),
IF(AND($P215="Rehired"),($U215/7*AZ215),
IF(AND($P215="Terminated",AP215&gt;0),$U215,
IF($P215="Furloughed",IF(AP215&gt;0,$U215)+IF(AZ215&gt;0,$U215),
IF($P215="Rehired",IF(AZ215&gt;0,$U215)))))))),IF('Actual Allocation Calc'!$AH$78="C",'Actual Allocation Calc'!L215,'Actual Allocation Calc'!U215+IF($P215="Employed",$U215/7*BJ215,
IF(AND($P215="Terminated"),($U215/7*AP215),
IF(AND($P215="Furloughed"),($U215/7*AP215)+($U215/7*AZ215),
IF(AND($P215="Rehired"),($U215/7*AZ215),
IF(AND($P215="Terminated",AP215&gt;0),$U215,
IF($P215="Furloughed",IF(AP215&gt;0,$U215)+IF(AZ215&gt;0,$U215),
IF($P215="Rehired",IF(AZ215&gt;0,$U215))))))))*'Actual Allocation Calc'!$AH$99)))</f>
        <v/>
      </c>
      <c r="Z215" s="210" t="str">
        <f>IF($B215="","",IF('Actual Allocation Calc'!$AI$78="A",
IF($P215="Employed",$U215,
IF(AND($P215="Terminated"),($U215/7*AQ215),
IF(AND($P215="Furloughed"),($U215/7*AQ215)+($U215/7*BA215),
IF(AND($P215="Rehired"),($U215/7*BA215),
IF(AND($P215="Terminated",AQ215&gt;0),$U215,
IF($P215="Furloughed",IF(AQ215&gt;0,$U215)+IF(BA215&gt;0,$U215),
IF($P215="Rehired",IF(BA215&gt;0,$U215)))))))),IF('Actual Allocation Calc'!$AI$78="C",'Actual Allocation Calc'!M215,'Actual Allocation Calc'!V215+IF($P215="Employed",$U215,
IF(AND($P215="Terminated"),($U215/7*AQ215),
IF(AND($P215="Furloughed"),($U215/7*AQ215)+($U215/7*BA215),
IF(AND($P215="Rehired"),($U215/7*BA215),
IF(AND($P215="Terminated",AQ215&gt;0),$U215,
IF($P215="Furloughed",IF(AQ215&gt;0,$U215)+IF(BA215&gt;0,$U215),
IF($P215="Rehired",IF(BA215&gt;0,$U215))))))))*'Actual Allocation Calc'!$AI$99)))</f>
        <v/>
      </c>
      <c r="AA215" s="210" t="str">
        <f>IF($B215="","",IF('Actual Allocation Calc'!$AJ$78="A",
IF($P215="Employed",$U215,
IF(AND($P215="Terminated"),($U215/7*AR215),
IF(AND($P215="Furloughed"),($U215/7*AR215)+($U215/7*BB215),
IF(AND($P215="Rehired"),($U215/7*BB215),
IF(AND($P215="Terminated",AR215&gt;0),$U215,
IF($P215="Furloughed",IF(AR215&gt;0,$U215)+IF(BB215&gt;0,$U215),
IF($P215="Rehired",IF(BB215&gt;0,$U215)))))))),IF('Actual Allocation Calc'!$AJ$78="C",'Actual Allocation Calc'!N215,'Actual Allocation Calc'!W215+IF($P215="Employed",$U215,
IF(AND($P215="Terminated"),($U215/7*AR215),
IF(AND($P215="Furloughed"),($U215/7*AR215)+($U215/7*BB215),
IF(AND($P215="Rehired"),($U215/7*BB215),
IF(AND($P215="Terminated",AR215&gt;0),$U215,
IF($P215="Furloughed",IF(AR215&gt;0,$U215)+IF(BB215&gt;0,$U215),
IF($P215="Rehired",IF(BB215&gt;0,$U215))))))))*'Actual Allocation Calc'!$AJ$99)))</f>
        <v/>
      </c>
      <c r="AB215" s="210" t="str">
        <f>IF($B215="","",IF('Actual Allocation Calc'!$AK$78="A",
IF($P215="Employed",$U215,
IF(AND($P215="Terminated"),($U215/7*AS215),
IF(AND($P215="Furloughed"),($U215/7*AS215)+($U215/7*BC215),
IF(AND($P215="Rehired"),($U215/7*BC215),
IF(AND($P215="Terminated",AS215&gt;0),$U215,
IF($P215="Furloughed",IF(AS215&gt;0,$U215)+IF(BC215&gt;0,$U215),
IF($P215="Rehired",IF(BC215&gt;0,$U215)))))))),IF('Actual Allocation Calc'!$AK$78="C",'Actual Allocation Calc'!O215,'Actual Allocation Calc'!X215+IF($P215="Employed",$U215,
IF(AND($P215="Terminated"),($U215/7*AS215),
IF(AND($P215="Furloughed"),($U215/7*AS215)+($U215/7*BC215),
IF(AND($P215="Rehired"),($U215/7*BC215),
IF(AND($P215="Terminated",AS215&gt;0),$U215,
IF($P215="Furloughed",IF(AS215&gt;0,$U215)+IF(BC215&gt;0,$U215),
IF($P215="Rehired",IF(BC215&gt;0,$U215))))))))*'Actual Allocation Calc'!$AK$99)))</f>
        <v/>
      </c>
      <c r="AC215" s="210" t="str">
        <f>IF($B215="","",IF('Actual Allocation Calc'!$AL$78="A",
IF($P215="Employed",$U215,
IF(AND($P215="Terminated"),($U215/7*AT215),
IF(AND($P215="Furloughed"),($U215/7*AT215)+($U215/7*BD215),
IF(AND($P215="Rehired"),($U215/7*BD215),
IF(AND($P215="Terminated",AT215&gt;0),$U215,
IF($P215="Furloughed",IF(AT215&gt;0,$U215)+IF(BD215&gt;0,$U215),
IF($P215="Rehired",IF(BD215&gt;0,$U215)))))))),IF('Actual Allocation Calc'!$AL$78="C",'Actual Allocation Calc'!P215,'Actual Allocation Calc'!Y215+IF($P215="Employed",$U215,
IF(AND($P215="Terminated"),($U215/7*AT215),
IF(AND($P215="Furloughed"),($U215/7*AT215)+($U215/7*BD215),
IF(AND($P215="Rehired"),($U215/7*BD215),
IF(AND($P215="Terminated",AT215&gt;0),$U215,
IF($P215="Furloughed",IF(AT215&gt;0,$U215)+IF(BD215&gt;0,$U215),
IF($P215="Rehired",IF(BD215&gt;0,$U215))))))))*'Actual Allocation Calc'!$AL$99)))</f>
        <v/>
      </c>
      <c r="AD215" s="210" t="str">
        <f>IF($B215="","",IF('Actual Allocation Calc'!$AM$78="A",
IF($P215="Employed",$U215,
IF(AND($P215="Terminated"),($U215/7*AU215),
IF(AND($P215="Furloughed"),($U215/7*AU215)+($U215/7*BE215),
IF(AND($P215="Rehired"),($U215/7*BE215),
IF(AND($P215="Terminated",AU215&gt;0),$U215,
IF($P215="Furloughed",IF(AU215&gt;0,$U215)+IF(BE215&gt;0,$U215),
IF($P215="Rehired",IF(BE215&gt;0,$U215)))))))),IF('Actual Allocation Calc'!$AM$78="C",'Actual Allocation Calc'!Q215,'Actual Allocation Calc'!Z215+IF($P215="Employed",$U215,
IF(AND($P215="Terminated"),($U215/7*AU215),
IF(AND($P215="Furloughed"),($U215/7*AU215)+($U215/7*BE215),
IF(AND($P215="Rehired"),($U215/7*BE215),
IF(AND($P215="Terminated",AU215&gt;0),$U215,
IF($P215="Furloughed",IF(AU215&gt;0,$U215)+IF(BE215&gt;0,$U215),
IF($P215="Rehired",IF(BE215&gt;0,$U215))))))))*'Actual Allocation Calc'!$AM$99)))</f>
        <v/>
      </c>
      <c r="AE215" s="210" t="str">
        <f>IF($B215="","",IF('Actual Allocation Calc'!$AN$78="A",
IF($P215="Employed",$U215,
IF(AND($P215="Terminated"),($U215/7*AV215),
IF(AND($P215="Furloughed"),($U215/7*AV215)+($U215/7*BF215),
IF(AND($P215="Rehired"),($U215/7*BF215),
IF(AND($P215="Terminated",AV215&gt;0),$U215,
IF($P215="Furloughed",IF(AV215&gt;0,$U215)+IF(BF215&gt;0,$U215),
IF($P215="Rehired",IF(BF215&gt;0,$U215)))))))),IF('Actual Allocation Calc'!$AN$78="C",'Actual Allocation Calc'!R215,'Actual Allocation Calc'!AA215+IF($P215="Employed",$U215,
IF(AND($P215="Terminated"),($U215/7*AV215),
IF(AND($P215="Furloughed"),($U215/7*AV215)+($U215/7*BF215),
IF(AND($P215="Rehired"),($U215/7*BF215),
IF(AND($P215="Terminated",AV215&gt;0),$U215,
IF($P215="Furloughed",IF(AV215&gt;0,$U215)+IF(BF215&gt;0,$U215),
IF($P215="Rehired",IF(BF215&gt;0,$U215))))))))*'Actual Allocation Calc'!$AN$99)))</f>
        <v/>
      </c>
      <c r="AF215" s="210" t="str">
        <f>IF($B215="","",IF('Actual Allocation Calc'!$AO$78="A",
IF($P215="Employed",$U215,
IF(AND($P215="Terminated"),($U215/7*AW215),
IF(AND($P215="Furloughed"),($U215/7*AW215)+($U215/7*BG215),
IF(AND($P215="Rehired"),($U215/7*BG215),
IF(AND($P215="Terminated",AW215&gt;0),$U215,
IF($P215="Furloughed",IF(AW215&gt;0,$U215)+IF(BG215&gt;0,$U215),
IF($P215="Rehired",IF(BG215&gt;0,$U215)))))))),IF('Actual Allocation Calc'!$AO$78="C",'Actual Allocation Calc'!S215,'Actual Allocation Calc'!AB215+IF($P215="Employed",$U215,
IF(AND($P215="Terminated"),($U215/7*AW215),
IF(AND($P215="Furloughed"),($U215/7*AW215)+($U215/7*BG215),
IF(AND($P215="Rehired"),($U215/7*BG215),
IF(AND($P215="Terminated",AW215&gt;0),$U215,
IF($P215="Furloughed",IF(AW215&gt;0,$U215)+IF(BG215&gt;0,$U215),
IF($P215="Rehired",IF(BG215&gt;0,$U215))))))))*'Actual Allocation Calc'!$AO$99)))</f>
        <v/>
      </c>
      <c r="AG215" s="210" t="str">
        <f>IF($B215="","",IF('Actual Allocation Calc'!$AP$78="A",
IF($P215="Employed",$U215/7*BK215,
IF(AND($P215="Terminated"),($U215/7*AX215),
IF(AND($P215="Furloughed"),($U215/7*AX215)+($U215/7*BH215),
IF(AND($P215="Rehired"),($U215/7*BH215),
IF(AND($P215="Terminated",AX215&gt;0),$U215,
IF($P215="Furloughed",IF(AX215&gt;0,$U215)+IF(BH215&gt;0,$U215),
IF($P215="Rehired",IF(BH215&gt;0,$U215)))))))),IF('Actual Allocation Calc'!$AP$78="C",'Actual Allocation Calc'!T215,'Actual Allocation Calc'!AC215+IF($P215="Employed",$U215/7*BK215,
IF(AND($P215="Terminated"),($U215/7*AX215),
IF(AND($P215="Furloughed"),($U215/7*AX215)+($U215/7*BH215),
IF(AND($P215="Rehired"),($U215/7*BH215),
IF(AND($P215="Terminated",AX215&gt;0),$U215,
IF($P215="Furloughed",IF(AX215&gt;0,$U215)+IF(BH215&gt;0,$U215),
IF($P215="Rehired",IF(BH215&gt;0,$U215))))))))*'Actual Allocation Calc'!$AP$99)))</f>
        <v/>
      </c>
      <c r="AH215" s="536"/>
      <c r="AI215" s="82">
        <f t="shared" si="66"/>
        <v>0</v>
      </c>
      <c r="AJ215" s="210">
        <f t="shared" si="48"/>
        <v>0</v>
      </c>
      <c r="AK215" s="397" t="str">
        <f t="shared" si="49"/>
        <v/>
      </c>
      <c r="AM215" s="122"/>
      <c r="AO215" s="214" t="str">
        <f>IFERROR(IF($V215="","",VLOOKUP(V215,'Calendar Calcs'!$B$2:$E1182,4,FALSE)),0)</f>
        <v/>
      </c>
      <c r="AP215" s="69" t="str">
        <f>IF($AO215="","", IF($AO215&lt;AP$23,0,IF($AO215&gt;AP$23,COUNTIFS('Calendar Calcs'!$E$2:$E1182,AP$23),COUNTIFS('Calendar Calcs'!$E$2:$E1182,AP$23,'Calendar Calcs'!$D$2:$D1182,"&lt;="&amp;WEEKDAY($V215)))))</f>
        <v/>
      </c>
      <c r="AQ215" s="69" t="str">
        <f>IF($AO215="","", IF($AO215&lt;AQ$23,0,IF($AO215&gt;AQ$23,COUNTIFS('Calendar Calcs'!$E$2:$E1182,AQ$23),COUNTIFS('Calendar Calcs'!$E$2:$E1182,AQ$23,'Calendar Calcs'!$D$2:$D1182,"&lt;="&amp;WEEKDAY($V215)))))</f>
        <v/>
      </c>
      <c r="AR215" s="69" t="str">
        <f>IF($AO215="","", IF($AO215&lt;AR$23,0,IF($AO215&gt;AR$23,COUNTIFS('Calendar Calcs'!$E$2:$E1182,AR$23),COUNTIFS('Calendar Calcs'!$E$2:$E1182,AR$23,'Calendar Calcs'!$D$2:$D1182,"&lt;="&amp;WEEKDAY($V215)))))</f>
        <v/>
      </c>
      <c r="AS215" s="69" t="str">
        <f>IF($AO215="","", IF($AO215&lt;AS$23,0,IF($AO215&gt;AS$23,COUNTIFS('Calendar Calcs'!$E$2:$E1182,AS$23),COUNTIFS('Calendar Calcs'!$E$2:$E1182,AS$23,'Calendar Calcs'!$D$2:$D1182,"&lt;="&amp;WEEKDAY($V215)))))</f>
        <v/>
      </c>
      <c r="AT215" s="69" t="str">
        <f>IF($AO215="","", IF($AO215&lt;AT$23,0,IF($AO215&gt;AT$23,COUNTIFS('Calendar Calcs'!$E$2:$E1182,AT$23),COUNTIFS('Calendar Calcs'!$E$2:$E1182,AT$23,'Calendar Calcs'!$D$2:$D1182,"&lt;="&amp;WEEKDAY($V215)))))</f>
        <v/>
      </c>
      <c r="AU215" s="69" t="str">
        <f>IF($AO215="","", IF($AO215&lt;AU$23,0,IF($AO215&gt;AU$23,COUNTIFS('Calendar Calcs'!$E$2:$E1182,AU$23),COUNTIFS('Calendar Calcs'!$E$2:$E1182,AU$23,'Calendar Calcs'!$D$2:$D1182,"&lt;="&amp;WEEKDAY($V215)))))</f>
        <v/>
      </c>
      <c r="AV215" s="69" t="str">
        <f>IF($AO215="","", IF($AO215&lt;AV$23,0,IF($AO215&gt;AV$23,COUNTIFS('Calendar Calcs'!$E$2:$E1182,AV$23),COUNTIFS('Calendar Calcs'!$E$2:$E1182,AV$23,'Calendar Calcs'!$D$2:$D1182,"&lt;="&amp;WEEKDAY($V215)))))</f>
        <v/>
      </c>
      <c r="AW215" s="69" t="str">
        <f>IF($AO215="","", IF($AO215&lt;AW$23,0,IF($AO215&gt;AW$23,COUNTIFS('Calendar Calcs'!$E$2:$E1182,AW$23),COUNTIFS('Calendar Calcs'!$E$2:$E1182,AW$23,'Calendar Calcs'!$D$2:$D1182,"&lt;="&amp;WEEKDAY($V215)))))</f>
        <v/>
      </c>
      <c r="AX215" s="69" t="str">
        <f>IF($AO215="","", IF($AO215&lt;AX$23,0,IF($AO215&gt;AX$23,COUNTIFS('Calendar Calcs'!$E$2:$E1182,AX$23),COUNTIFS('Calendar Calcs'!$E$2:$E1182,AX$23,'Calendar Calcs'!$D$2:$D1182,"&lt;="&amp;WEEKDAY($V215)))))</f>
        <v/>
      </c>
      <c r="AY215" s="69" t="str">
        <f>IF($W215="","",VLOOKUP($W215,'Calendar Calcs'!$B$2:$E1182,4,FALSE))</f>
        <v/>
      </c>
      <c r="AZ215" s="69" t="str">
        <f>IF($AY215="","",IF($AY215&gt;AZ$23,0,IF($AY215&lt;AZ$23,COUNTIFS('Calendar Calcs'!$E$2:$E1182,AZ$23),COUNTIFS('Calendar Calcs'!$E$2:$E1182,AZ$23,'Calendar Calcs'!$D$2:$D1182,"&gt;="&amp;WEEKDAY($W215)))))</f>
        <v/>
      </c>
      <c r="BA215" s="69" t="str">
        <f>IF($AY215="","",IF($AY215&gt;BA$23,0,IF($AY215&lt;BA$23,COUNTIFS('Calendar Calcs'!$E$2:$E1182,BA$23),COUNTIFS('Calendar Calcs'!$E$2:$E1182,BA$23,'Calendar Calcs'!$D$2:$D1182,"&gt;="&amp;WEEKDAY($W215)))))</f>
        <v/>
      </c>
      <c r="BB215" s="69" t="str">
        <f>IF($AY215="","",IF($AY215&gt;BB$23,0,IF($AY215&lt;BB$23,COUNTIFS('Calendar Calcs'!$E$2:$E1182,BB$23),COUNTIFS('Calendar Calcs'!$E$2:$E1182,BB$23,'Calendar Calcs'!$D$2:$D1182,"&gt;="&amp;WEEKDAY($W215)))))</f>
        <v/>
      </c>
      <c r="BC215" s="69" t="str">
        <f>IF($AY215="","",IF($AY215&gt;BC$23,0,IF($AY215&lt;BC$23,COUNTIFS('Calendar Calcs'!$E$2:$E1182,BC$23),COUNTIFS('Calendar Calcs'!$E$2:$E1182,BC$23,'Calendar Calcs'!$D$2:$D1182,"&gt;="&amp;WEEKDAY($W215)))))</f>
        <v/>
      </c>
      <c r="BD215" s="69" t="str">
        <f>IF($AY215="","",IF($AY215&gt;BD$23,0,IF($AY215&lt;BD$23,COUNTIFS('Calendar Calcs'!$E$2:$E1182,BD$23),COUNTIFS('Calendar Calcs'!$E$2:$E1182,BD$23,'Calendar Calcs'!$D$2:$D1182,"&gt;="&amp;WEEKDAY($W215)))))</f>
        <v/>
      </c>
      <c r="BE215" s="69" t="str">
        <f>IF($AY215="","",IF($AY215&gt;BE$23,0,IF($AY215&lt;BE$23,COUNTIFS('Calendar Calcs'!$E$2:$E1182,BE$23),COUNTIFS('Calendar Calcs'!$E$2:$E1182,BE$23,'Calendar Calcs'!$D$2:$D1182,"&gt;="&amp;WEEKDAY($W215)))))</f>
        <v/>
      </c>
      <c r="BF215" s="69" t="str">
        <f>IF($AY215="","",IF($AY215&gt;BF$23,0,IF($AY215&lt;BF$23,COUNTIFS('Calendar Calcs'!$E$2:$E1182,BF$23),COUNTIFS('Calendar Calcs'!$E$2:$E1182,BF$23,'Calendar Calcs'!$D$2:$D1182,"&gt;="&amp;WEEKDAY($W215)))))</f>
        <v/>
      </c>
      <c r="BG215" s="69" t="str">
        <f>IF($AY215="","",IF($AY215&gt;BG$23,0,IF($AY215&lt;BG$23,COUNTIFS('Calendar Calcs'!$E$2:$E1182,BG$23),COUNTIFS('Calendar Calcs'!$E$2:$E1182,BG$23,'Calendar Calcs'!$D$2:$D1182,"&gt;="&amp;WEEKDAY($W215)))))</f>
        <v/>
      </c>
      <c r="BH215" s="69">
        <f t="shared" si="50"/>
        <v>6</v>
      </c>
      <c r="BI215" s="69">
        <f>IF(Cover!$E$43="","",VLOOKUP(Cover!$E$43,'Calendar Calcs'!$B$2:$E1182,4,FALSE))</f>
        <v>1</v>
      </c>
      <c r="BJ215" s="69">
        <f>IF($BI215="","", IF($BI215&lt;BJ$23,0,IF($BI215&gt;=BJ$23,COUNTIFS('Calendar Calcs'!$E$2:$E1182,BJ$23),COUNTIFS('Calendar Calcs'!$E$2:$E1182,BJ$23,'Calendar Calcs'!$D$2:$D1182,"&lt;="&amp;WEEKDAY($V215)))))</f>
        <v>1</v>
      </c>
      <c r="BK215" s="69">
        <f t="shared" si="47"/>
        <v>6</v>
      </c>
      <c r="BN215" s="69" t="str">
        <f>IF(T215&gt;0,"FTE",IF(Cover!$E$47="Weekly",IF(S215&gt;29.75,"FTE","PTE"),IF(S215&gt;59.75,"FTE","PTE")))</f>
        <v>PTE</v>
      </c>
      <c r="BO215" s="69">
        <f>IF(BN215="FTE",30,IF(Cover!$E$47="Weekly",'STEP 2 EE Data'!S215,'STEP 2 EE Data'!S215/2))</f>
        <v>0</v>
      </c>
      <c r="BP215" s="209">
        <f t="shared" si="51"/>
        <v>0</v>
      </c>
      <c r="BQ215" s="209">
        <f t="shared" si="52"/>
        <v>0</v>
      </c>
      <c r="BR215" s="209">
        <f t="shared" si="53"/>
        <v>0</v>
      </c>
      <c r="BS215" s="209">
        <f t="shared" si="54"/>
        <v>0</v>
      </c>
      <c r="BT215" s="209">
        <f t="shared" si="55"/>
        <v>0</v>
      </c>
      <c r="BU215" s="209">
        <f t="shared" si="56"/>
        <v>0</v>
      </c>
      <c r="BV215" s="209">
        <f t="shared" si="57"/>
        <v>0</v>
      </c>
      <c r="BW215" s="209">
        <f t="shared" si="58"/>
        <v>0</v>
      </c>
      <c r="BX215" s="209">
        <f t="shared" si="59"/>
        <v>0</v>
      </c>
      <c r="CC215" s="210" t="str">
        <f>IF(B215="","",IF(C215="",IF(Cover!$E$47="Weekly",'STEP 3 EE Comp'!BI220*8,'STEP 3 EE Comp'!BI220*4),IF(Cover!$E$47="Weekly",'STEP 3 EE Comp'!BI220,'STEP 3 EE Comp'!BI220)))</f>
        <v/>
      </c>
      <c r="CD215" s="82" t="str">
        <f t="shared" si="60"/>
        <v/>
      </c>
      <c r="CE215" s="417">
        <f t="shared" si="61"/>
        <v>1</v>
      </c>
      <c r="CF215" s="82" t="str">
        <f t="shared" si="62"/>
        <v>Good</v>
      </c>
      <c r="CG215" s="82">
        <f t="shared" si="63"/>
        <v>0</v>
      </c>
      <c r="CH215" s="234">
        <f t="shared" si="64"/>
        <v>0</v>
      </c>
    </row>
    <row r="216" spans="1:86" s="69" customFormat="1" x14ac:dyDescent="0.3">
      <c r="A216" s="555"/>
      <c r="B216" s="52"/>
      <c r="C216" s="52"/>
      <c r="D216" s="52"/>
      <c r="E216" s="52"/>
      <c r="F216" s="507"/>
      <c r="G216" s="210">
        <f t="shared" si="65"/>
        <v>0</v>
      </c>
      <c r="H216" s="82">
        <f t="shared" ref="H216:H279" si="67">+G216*0.75/52*8</f>
        <v>0</v>
      </c>
      <c r="I216" s="211"/>
      <c r="J216" s="441" t="s">
        <v>21</v>
      </c>
      <c r="K216" s="441" t="s">
        <v>21</v>
      </c>
      <c r="L216" s="441" t="s">
        <v>21</v>
      </c>
      <c r="M216" s="441" t="s">
        <v>21</v>
      </c>
      <c r="N216" s="568" t="s">
        <v>21</v>
      </c>
      <c r="O216" s="211"/>
      <c r="P216" s="212" t="str">
        <f>IF(B216="","",
IF(AND(V216="",W216="",B216&lt;&gt;""),"Employed",
IF(AND(V216&lt;&gt;"",W216="",B216&lt;&gt;""),"Terminated",
IF(AND(V216&lt;&gt;"",W216&lt;&gt;"",B216&lt;&gt;""),IF(W216&lt;Cover!$E$43,"Employed","Furloughed"),
IF(AND(V216="",W216&lt;&gt;"",B216&lt;&gt;""),IF(W216&lt;Cover!$E$43,"Employed","Rehired"))))))</f>
        <v/>
      </c>
      <c r="Q216" s="211"/>
      <c r="R216" s="536"/>
      <c r="S216" s="563"/>
      <c r="T216" s="536"/>
      <c r="U216" s="82">
        <f>IF(Cover!$E$47="Weekly",IF(T216&gt;0,T216,R216*S216),IF(T216&gt;0,T216,R216*S216)/2)</f>
        <v>0</v>
      </c>
      <c r="V216" s="564"/>
      <c r="W216" s="564"/>
      <c r="Y216" s="213" t="str">
        <f>IF($B216="","",IF('Actual Allocation Calc'!$AH$78="A",
IF($P216="Employed",$U216/7*BJ216,
IF(AND($P216="Terminated"),($U216/7*AP216),
IF(AND($P216="Furloughed"),($U216/7*AP216)+($U216/7*AZ216),
IF(AND($P216="Rehired"),($U216/7*AZ216),
IF(AND($P216="Terminated",AP216&gt;0),$U216,
IF($P216="Furloughed",IF(AP216&gt;0,$U216)+IF(AZ216&gt;0,$U216),
IF($P216="Rehired",IF(AZ216&gt;0,$U216)))))))),IF('Actual Allocation Calc'!$AH$78="C",'Actual Allocation Calc'!L216,'Actual Allocation Calc'!U216+IF($P216="Employed",$U216/7*BJ216,
IF(AND($P216="Terminated"),($U216/7*AP216),
IF(AND($P216="Furloughed"),($U216/7*AP216)+($U216/7*AZ216),
IF(AND($P216="Rehired"),($U216/7*AZ216),
IF(AND($P216="Terminated",AP216&gt;0),$U216,
IF($P216="Furloughed",IF(AP216&gt;0,$U216)+IF(AZ216&gt;0,$U216),
IF($P216="Rehired",IF(AZ216&gt;0,$U216))))))))*'Actual Allocation Calc'!$AH$99)))</f>
        <v/>
      </c>
      <c r="Z216" s="210" t="str">
        <f>IF($B216="","",IF('Actual Allocation Calc'!$AI$78="A",
IF($P216="Employed",$U216,
IF(AND($P216="Terminated"),($U216/7*AQ216),
IF(AND($P216="Furloughed"),($U216/7*AQ216)+($U216/7*BA216),
IF(AND($P216="Rehired"),($U216/7*BA216),
IF(AND($P216="Terminated",AQ216&gt;0),$U216,
IF($P216="Furloughed",IF(AQ216&gt;0,$U216)+IF(BA216&gt;0,$U216),
IF($P216="Rehired",IF(BA216&gt;0,$U216)))))))),IF('Actual Allocation Calc'!$AI$78="C",'Actual Allocation Calc'!M216,'Actual Allocation Calc'!V216+IF($P216="Employed",$U216,
IF(AND($P216="Terminated"),($U216/7*AQ216),
IF(AND($P216="Furloughed"),($U216/7*AQ216)+($U216/7*BA216),
IF(AND($P216="Rehired"),($U216/7*BA216),
IF(AND($P216="Terminated",AQ216&gt;0),$U216,
IF($P216="Furloughed",IF(AQ216&gt;0,$U216)+IF(BA216&gt;0,$U216),
IF($P216="Rehired",IF(BA216&gt;0,$U216))))))))*'Actual Allocation Calc'!$AI$99)))</f>
        <v/>
      </c>
      <c r="AA216" s="210" t="str">
        <f>IF($B216="","",IF('Actual Allocation Calc'!$AJ$78="A",
IF($P216="Employed",$U216,
IF(AND($P216="Terminated"),($U216/7*AR216),
IF(AND($P216="Furloughed"),($U216/7*AR216)+($U216/7*BB216),
IF(AND($P216="Rehired"),($U216/7*BB216),
IF(AND($P216="Terminated",AR216&gt;0),$U216,
IF($P216="Furloughed",IF(AR216&gt;0,$U216)+IF(BB216&gt;0,$U216),
IF($P216="Rehired",IF(BB216&gt;0,$U216)))))))),IF('Actual Allocation Calc'!$AJ$78="C",'Actual Allocation Calc'!N216,'Actual Allocation Calc'!W216+IF($P216="Employed",$U216,
IF(AND($P216="Terminated"),($U216/7*AR216),
IF(AND($P216="Furloughed"),($U216/7*AR216)+($U216/7*BB216),
IF(AND($P216="Rehired"),($U216/7*BB216),
IF(AND($P216="Terminated",AR216&gt;0),$U216,
IF($P216="Furloughed",IF(AR216&gt;0,$U216)+IF(BB216&gt;0,$U216),
IF($P216="Rehired",IF(BB216&gt;0,$U216))))))))*'Actual Allocation Calc'!$AJ$99)))</f>
        <v/>
      </c>
      <c r="AB216" s="210" t="str">
        <f>IF($B216="","",IF('Actual Allocation Calc'!$AK$78="A",
IF($P216="Employed",$U216,
IF(AND($P216="Terminated"),($U216/7*AS216),
IF(AND($P216="Furloughed"),($U216/7*AS216)+($U216/7*BC216),
IF(AND($P216="Rehired"),($U216/7*BC216),
IF(AND($P216="Terminated",AS216&gt;0),$U216,
IF($P216="Furloughed",IF(AS216&gt;0,$U216)+IF(BC216&gt;0,$U216),
IF($P216="Rehired",IF(BC216&gt;0,$U216)))))))),IF('Actual Allocation Calc'!$AK$78="C",'Actual Allocation Calc'!O216,'Actual Allocation Calc'!X216+IF($P216="Employed",$U216,
IF(AND($P216="Terminated"),($U216/7*AS216),
IF(AND($P216="Furloughed"),($U216/7*AS216)+($U216/7*BC216),
IF(AND($P216="Rehired"),($U216/7*BC216),
IF(AND($P216="Terminated",AS216&gt;0),$U216,
IF($P216="Furloughed",IF(AS216&gt;0,$U216)+IF(BC216&gt;0,$U216),
IF($P216="Rehired",IF(BC216&gt;0,$U216))))))))*'Actual Allocation Calc'!$AK$99)))</f>
        <v/>
      </c>
      <c r="AC216" s="210" t="str">
        <f>IF($B216="","",IF('Actual Allocation Calc'!$AL$78="A",
IF($P216="Employed",$U216,
IF(AND($P216="Terminated"),($U216/7*AT216),
IF(AND($P216="Furloughed"),($U216/7*AT216)+($U216/7*BD216),
IF(AND($P216="Rehired"),($U216/7*BD216),
IF(AND($P216="Terminated",AT216&gt;0),$U216,
IF($P216="Furloughed",IF(AT216&gt;0,$U216)+IF(BD216&gt;0,$U216),
IF($P216="Rehired",IF(BD216&gt;0,$U216)))))))),IF('Actual Allocation Calc'!$AL$78="C",'Actual Allocation Calc'!P216,'Actual Allocation Calc'!Y216+IF($P216="Employed",$U216,
IF(AND($P216="Terminated"),($U216/7*AT216),
IF(AND($P216="Furloughed"),($U216/7*AT216)+($U216/7*BD216),
IF(AND($P216="Rehired"),($U216/7*BD216),
IF(AND($P216="Terminated",AT216&gt;0),$U216,
IF($P216="Furloughed",IF(AT216&gt;0,$U216)+IF(BD216&gt;0,$U216),
IF($P216="Rehired",IF(BD216&gt;0,$U216))))))))*'Actual Allocation Calc'!$AL$99)))</f>
        <v/>
      </c>
      <c r="AD216" s="210" t="str">
        <f>IF($B216="","",IF('Actual Allocation Calc'!$AM$78="A",
IF($P216="Employed",$U216,
IF(AND($P216="Terminated"),($U216/7*AU216),
IF(AND($P216="Furloughed"),($U216/7*AU216)+($U216/7*BE216),
IF(AND($P216="Rehired"),($U216/7*BE216),
IF(AND($P216="Terminated",AU216&gt;0),$U216,
IF($P216="Furloughed",IF(AU216&gt;0,$U216)+IF(BE216&gt;0,$U216),
IF($P216="Rehired",IF(BE216&gt;0,$U216)))))))),IF('Actual Allocation Calc'!$AM$78="C",'Actual Allocation Calc'!Q216,'Actual Allocation Calc'!Z216+IF($P216="Employed",$U216,
IF(AND($P216="Terminated"),($U216/7*AU216),
IF(AND($P216="Furloughed"),($U216/7*AU216)+($U216/7*BE216),
IF(AND($P216="Rehired"),($U216/7*BE216),
IF(AND($P216="Terminated",AU216&gt;0),$U216,
IF($P216="Furloughed",IF(AU216&gt;0,$U216)+IF(BE216&gt;0,$U216),
IF($P216="Rehired",IF(BE216&gt;0,$U216))))))))*'Actual Allocation Calc'!$AM$99)))</f>
        <v/>
      </c>
      <c r="AE216" s="210" t="str">
        <f>IF($B216="","",IF('Actual Allocation Calc'!$AN$78="A",
IF($P216="Employed",$U216,
IF(AND($P216="Terminated"),($U216/7*AV216),
IF(AND($P216="Furloughed"),($U216/7*AV216)+($U216/7*BF216),
IF(AND($P216="Rehired"),($U216/7*BF216),
IF(AND($P216="Terminated",AV216&gt;0),$U216,
IF($P216="Furloughed",IF(AV216&gt;0,$U216)+IF(BF216&gt;0,$U216),
IF($P216="Rehired",IF(BF216&gt;0,$U216)))))))),IF('Actual Allocation Calc'!$AN$78="C",'Actual Allocation Calc'!R216,'Actual Allocation Calc'!AA216+IF($P216="Employed",$U216,
IF(AND($P216="Terminated"),($U216/7*AV216),
IF(AND($P216="Furloughed"),($U216/7*AV216)+($U216/7*BF216),
IF(AND($P216="Rehired"),($U216/7*BF216),
IF(AND($P216="Terminated",AV216&gt;0),$U216,
IF($P216="Furloughed",IF(AV216&gt;0,$U216)+IF(BF216&gt;0,$U216),
IF($P216="Rehired",IF(BF216&gt;0,$U216))))))))*'Actual Allocation Calc'!$AN$99)))</f>
        <v/>
      </c>
      <c r="AF216" s="210" t="str">
        <f>IF($B216="","",IF('Actual Allocation Calc'!$AO$78="A",
IF($P216="Employed",$U216,
IF(AND($P216="Terminated"),($U216/7*AW216),
IF(AND($P216="Furloughed"),($U216/7*AW216)+($U216/7*BG216),
IF(AND($P216="Rehired"),($U216/7*BG216),
IF(AND($P216="Terminated",AW216&gt;0),$U216,
IF($P216="Furloughed",IF(AW216&gt;0,$U216)+IF(BG216&gt;0,$U216),
IF($P216="Rehired",IF(BG216&gt;0,$U216)))))))),IF('Actual Allocation Calc'!$AO$78="C",'Actual Allocation Calc'!S216,'Actual Allocation Calc'!AB216+IF($P216="Employed",$U216,
IF(AND($P216="Terminated"),($U216/7*AW216),
IF(AND($P216="Furloughed"),($U216/7*AW216)+($U216/7*BG216),
IF(AND($P216="Rehired"),($U216/7*BG216),
IF(AND($P216="Terminated",AW216&gt;0),$U216,
IF($P216="Furloughed",IF(AW216&gt;0,$U216)+IF(BG216&gt;0,$U216),
IF($P216="Rehired",IF(BG216&gt;0,$U216))))))))*'Actual Allocation Calc'!$AO$99)))</f>
        <v/>
      </c>
      <c r="AG216" s="210" t="str">
        <f>IF($B216="","",IF('Actual Allocation Calc'!$AP$78="A",
IF($P216="Employed",$U216/7*BK216,
IF(AND($P216="Terminated"),($U216/7*AX216),
IF(AND($P216="Furloughed"),($U216/7*AX216)+($U216/7*BH216),
IF(AND($P216="Rehired"),($U216/7*BH216),
IF(AND($P216="Terminated",AX216&gt;0),$U216,
IF($P216="Furloughed",IF(AX216&gt;0,$U216)+IF(BH216&gt;0,$U216),
IF($P216="Rehired",IF(BH216&gt;0,$U216)))))))),IF('Actual Allocation Calc'!$AP$78="C",'Actual Allocation Calc'!T216,'Actual Allocation Calc'!AC216+IF($P216="Employed",$U216/7*BK216,
IF(AND($P216="Terminated"),($U216/7*AX216),
IF(AND($P216="Furloughed"),($U216/7*AX216)+($U216/7*BH216),
IF(AND($P216="Rehired"),($U216/7*BH216),
IF(AND($P216="Terminated",AX216&gt;0),$U216,
IF($P216="Furloughed",IF(AX216&gt;0,$U216)+IF(BH216&gt;0,$U216),
IF($P216="Rehired",IF(BH216&gt;0,$U216))))))))*'Actual Allocation Calc'!$AP$99)))</f>
        <v/>
      </c>
      <c r="AH216" s="536"/>
      <c r="AI216" s="82">
        <f t="shared" si="66"/>
        <v>0</v>
      </c>
      <c r="AJ216" s="210">
        <f t="shared" si="48"/>
        <v>0</v>
      </c>
      <c r="AK216" s="397" t="str">
        <f t="shared" si="49"/>
        <v/>
      </c>
      <c r="AM216" s="122"/>
      <c r="AO216" s="214" t="str">
        <f>IFERROR(IF($V216="","",VLOOKUP(V216,'Calendar Calcs'!$B$2:$E1183,4,FALSE)),0)</f>
        <v/>
      </c>
      <c r="AP216" s="69" t="str">
        <f>IF($AO216="","", IF($AO216&lt;AP$23,0,IF($AO216&gt;AP$23,COUNTIFS('Calendar Calcs'!$E$2:$E1183,AP$23),COUNTIFS('Calendar Calcs'!$E$2:$E1183,AP$23,'Calendar Calcs'!$D$2:$D1183,"&lt;="&amp;WEEKDAY($V216)))))</f>
        <v/>
      </c>
      <c r="AQ216" s="69" t="str">
        <f>IF($AO216="","", IF($AO216&lt;AQ$23,0,IF($AO216&gt;AQ$23,COUNTIFS('Calendar Calcs'!$E$2:$E1183,AQ$23),COUNTIFS('Calendar Calcs'!$E$2:$E1183,AQ$23,'Calendar Calcs'!$D$2:$D1183,"&lt;="&amp;WEEKDAY($V216)))))</f>
        <v/>
      </c>
      <c r="AR216" s="69" t="str">
        <f>IF($AO216="","", IF($AO216&lt;AR$23,0,IF($AO216&gt;AR$23,COUNTIFS('Calendar Calcs'!$E$2:$E1183,AR$23),COUNTIFS('Calendar Calcs'!$E$2:$E1183,AR$23,'Calendar Calcs'!$D$2:$D1183,"&lt;="&amp;WEEKDAY($V216)))))</f>
        <v/>
      </c>
      <c r="AS216" s="69" t="str">
        <f>IF($AO216="","", IF($AO216&lt;AS$23,0,IF($AO216&gt;AS$23,COUNTIFS('Calendar Calcs'!$E$2:$E1183,AS$23),COUNTIFS('Calendar Calcs'!$E$2:$E1183,AS$23,'Calendar Calcs'!$D$2:$D1183,"&lt;="&amp;WEEKDAY($V216)))))</f>
        <v/>
      </c>
      <c r="AT216" s="69" t="str">
        <f>IF($AO216="","", IF($AO216&lt;AT$23,0,IF($AO216&gt;AT$23,COUNTIFS('Calendar Calcs'!$E$2:$E1183,AT$23),COUNTIFS('Calendar Calcs'!$E$2:$E1183,AT$23,'Calendar Calcs'!$D$2:$D1183,"&lt;="&amp;WEEKDAY($V216)))))</f>
        <v/>
      </c>
      <c r="AU216" s="69" t="str">
        <f>IF($AO216="","", IF($AO216&lt;AU$23,0,IF($AO216&gt;AU$23,COUNTIFS('Calendar Calcs'!$E$2:$E1183,AU$23),COUNTIFS('Calendar Calcs'!$E$2:$E1183,AU$23,'Calendar Calcs'!$D$2:$D1183,"&lt;="&amp;WEEKDAY($V216)))))</f>
        <v/>
      </c>
      <c r="AV216" s="69" t="str">
        <f>IF($AO216="","", IF($AO216&lt;AV$23,0,IF($AO216&gt;AV$23,COUNTIFS('Calendar Calcs'!$E$2:$E1183,AV$23),COUNTIFS('Calendar Calcs'!$E$2:$E1183,AV$23,'Calendar Calcs'!$D$2:$D1183,"&lt;="&amp;WEEKDAY($V216)))))</f>
        <v/>
      </c>
      <c r="AW216" s="69" t="str">
        <f>IF($AO216="","", IF($AO216&lt;AW$23,0,IF($AO216&gt;AW$23,COUNTIFS('Calendar Calcs'!$E$2:$E1183,AW$23),COUNTIFS('Calendar Calcs'!$E$2:$E1183,AW$23,'Calendar Calcs'!$D$2:$D1183,"&lt;="&amp;WEEKDAY($V216)))))</f>
        <v/>
      </c>
      <c r="AX216" s="69" t="str">
        <f>IF($AO216="","", IF($AO216&lt;AX$23,0,IF($AO216&gt;AX$23,COUNTIFS('Calendar Calcs'!$E$2:$E1183,AX$23),COUNTIFS('Calendar Calcs'!$E$2:$E1183,AX$23,'Calendar Calcs'!$D$2:$D1183,"&lt;="&amp;WEEKDAY($V216)))))</f>
        <v/>
      </c>
      <c r="AY216" s="69" t="str">
        <f>IF($W216="","",VLOOKUP($W216,'Calendar Calcs'!$B$2:$E1183,4,FALSE))</f>
        <v/>
      </c>
      <c r="AZ216" s="69" t="str">
        <f>IF($AY216="","",IF($AY216&gt;AZ$23,0,IF($AY216&lt;AZ$23,COUNTIFS('Calendar Calcs'!$E$2:$E1183,AZ$23),COUNTIFS('Calendar Calcs'!$E$2:$E1183,AZ$23,'Calendar Calcs'!$D$2:$D1183,"&gt;="&amp;WEEKDAY($W216)))))</f>
        <v/>
      </c>
      <c r="BA216" s="69" t="str">
        <f>IF($AY216="","",IF($AY216&gt;BA$23,0,IF($AY216&lt;BA$23,COUNTIFS('Calendar Calcs'!$E$2:$E1183,BA$23),COUNTIFS('Calendar Calcs'!$E$2:$E1183,BA$23,'Calendar Calcs'!$D$2:$D1183,"&gt;="&amp;WEEKDAY($W216)))))</f>
        <v/>
      </c>
      <c r="BB216" s="69" t="str">
        <f>IF($AY216="","",IF($AY216&gt;BB$23,0,IF($AY216&lt;BB$23,COUNTIFS('Calendar Calcs'!$E$2:$E1183,BB$23),COUNTIFS('Calendar Calcs'!$E$2:$E1183,BB$23,'Calendar Calcs'!$D$2:$D1183,"&gt;="&amp;WEEKDAY($W216)))))</f>
        <v/>
      </c>
      <c r="BC216" s="69" t="str">
        <f>IF($AY216="","",IF($AY216&gt;BC$23,0,IF($AY216&lt;BC$23,COUNTIFS('Calendar Calcs'!$E$2:$E1183,BC$23),COUNTIFS('Calendar Calcs'!$E$2:$E1183,BC$23,'Calendar Calcs'!$D$2:$D1183,"&gt;="&amp;WEEKDAY($W216)))))</f>
        <v/>
      </c>
      <c r="BD216" s="69" t="str">
        <f>IF($AY216="","",IF($AY216&gt;BD$23,0,IF($AY216&lt;BD$23,COUNTIFS('Calendar Calcs'!$E$2:$E1183,BD$23),COUNTIFS('Calendar Calcs'!$E$2:$E1183,BD$23,'Calendar Calcs'!$D$2:$D1183,"&gt;="&amp;WEEKDAY($W216)))))</f>
        <v/>
      </c>
      <c r="BE216" s="69" t="str">
        <f>IF($AY216="","",IF($AY216&gt;BE$23,0,IF($AY216&lt;BE$23,COUNTIFS('Calendar Calcs'!$E$2:$E1183,BE$23),COUNTIFS('Calendar Calcs'!$E$2:$E1183,BE$23,'Calendar Calcs'!$D$2:$D1183,"&gt;="&amp;WEEKDAY($W216)))))</f>
        <v/>
      </c>
      <c r="BF216" s="69" t="str">
        <f>IF($AY216="","",IF($AY216&gt;BF$23,0,IF($AY216&lt;BF$23,COUNTIFS('Calendar Calcs'!$E$2:$E1183,BF$23),COUNTIFS('Calendar Calcs'!$E$2:$E1183,BF$23,'Calendar Calcs'!$D$2:$D1183,"&gt;="&amp;WEEKDAY($W216)))))</f>
        <v/>
      </c>
      <c r="BG216" s="69" t="str">
        <f>IF($AY216="","",IF($AY216&gt;BG$23,0,IF($AY216&lt;BG$23,COUNTIFS('Calendar Calcs'!$E$2:$E1183,BG$23),COUNTIFS('Calendar Calcs'!$E$2:$E1183,BG$23,'Calendar Calcs'!$D$2:$D1183,"&gt;="&amp;WEEKDAY($W216)))))</f>
        <v/>
      </c>
      <c r="BH216" s="69">
        <f t="shared" si="50"/>
        <v>6</v>
      </c>
      <c r="BI216" s="69">
        <f>IF(Cover!$E$43="","",VLOOKUP(Cover!$E$43,'Calendar Calcs'!$B$2:$E1183,4,FALSE))</f>
        <v>1</v>
      </c>
      <c r="BJ216" s="69">
        <f>IF($BI216="","", IF($BI216&lt;BJ$23,0,IF($BI216&gt;=BJ$23,COUNTIFS('Calendar Calcs'!$E$2:$E1183,BJ$23),COUNTIFS('Calendar Calcs'!$E$2:$E1183,BJ$23,'Calendar Calcs'!$D$2:$D1183,"&lt;="&amp;WEEKDAY($V216)))))</f>
        <v>1</v>
      </c>
      <c r="BK216" s="69">
        <f t="shared" ref="BK216:BK279" si="68">7-BJ216</f>
        <v>6</v>
      </c>
      <c r="BN216" s="69" t="str">
        <f>IF(T216&gt;0,"FTE",IF(Cover!$E$47="Weekly",IF(S216&gt;29.75,"FTE","PTE"),IF(S216&gt;59.75,"FTE","PTE")))</f>
        <v>PTE</v>
      </c>
      <c r="BO216" s="69">
        <f>IF(BN216="FTE",30,IF(Cover!$E$47="Weekly",'STEP 2 EE Data'!S216,'STEP 2 EE Data'!S216/2))</f>
        <v>0</v>
      </c>
      <c r="BP216" s="209">
        <f t="shared" si="51"/>
        <v>0</v>
      </c>
      <c r="BQ216" s="209">
        <f t="shared" si="52"/>
        <v>0</v>
      </c>
      <c r="BR216" s="209">
        <f t="shared" si="53"/>
        <v>0</v>
      </c>
      <c r="BS216" s="209">
        <f t="shared" si="54"/>
        <v>0</v>
      </c>
      <c r="BT216" s="209">
        <f t="shared" si="55"/>
        <v>0</v>
      </c>
      <c r="BU216" s="209">
        <f t="shared" si="56"/>
        <v>0</v>
      </c>
      <c r="BV216" s="209">
        <f t="shared" si="57"/>
        <v>0</v>
      </c>
      <c r="BW216" s="209">
        <f t="shared" si="58"/>
        <v>0</v>
      </c>
      <c r="BX216" s="209">
        <f t="shared" si="59"/>
        <v>0</v>
      </c>
      <c r="CC216" s="210" t="str">
        <f>IF(B216="","",IF(C216="",IF(Cover!$E$47="Weekly",'STEP 3 EE Comp'!BI221*8,'STEP 3 EE Comp'!BI221*4),IF(Cover!$E$47="Weekly",'STEP 3 EE Comp'!BI221,'STEP 3 EE Comp'!BI221)))</f>
        <v/>
      </c>
      <c r="CD216" s="82" t="str">
        <f t="shared" si="60"/>
        <v/>
      </c>
      <c r="CE216" s="417">
        <f t="shared" si="61"/>
        <v>1</v>
      </c>
      <c r="CF216" s="82" t="str">
        <f t="shared" si="62"/>
        <v>Good</v>
      </c>
      <c r="CG216" s="82">
        <f t="shared" si="63"/>
        <v>0</v>
      </c>
      <c r="CH216" s="234">
        <f t="shared" si="64"/>
        <v>0</v>
      </c>
    </row>
    <row r="217" spans="1:86" s="69" customFormat="1" x14ac:dyDescent="0.3">
      <c r="A217" s="555"/>
      <c r="B217" s="52"/>
      <c r="C217" s="52"/>
      <c r="D217" s="52"/>
      <c r="E217" s="52"/>
      <c r="F217" s="507"/>
      <c r="G217" s="210">
        <f t="shared" si="65"/>
        <v>0</v>
      </c>
      <c r="H217" s="82">
        <f t="shared" si="67"/>
        <v>0</v>
      </c>
      <c r="I217" s="211"/>
      <c r="J217" s="441" t="s">
        <v>21</v>
      </c>
      <c r="K217" s="441" t="s">
        <v>21</v>
      </c>
      <c r="L217" s="441" t="s">
        <v>21</v>
      </c>
      <c r="M217" s="441" t="s">
        <v>21</v>
      </c>
      <c r="N217" s="568" t="s">
        <v>21</v>
      </c>
      <c r="O217" s="211"/>
      <c r="P217" s="212" t="str">
        <f>IF(B217="","",
IF(AND(V217="",W217="",B217&lt;&gt;""),"Employed",
IF(AND(V217&lt;&gt;"",W217="",B217&lt;&gt;""),"Terminated",
IF(AND(V217&lt;&gt;"",W217&lt;&gt;"",B217&lt;&gt;""),IF(W217&lt;Cover!$E$43,"Employed","Furloughed"),
IF(AND(V217="",W217&lt;&gt;"",B217&lt;&gt;""),IF(W217&lt;Cover!$E$43,"Employed","Rehired"))))))</f>
        <v/>
      </c>
      <c r="Q217" s="211"/>
      <c r="R217" s="536"/>
      <c r="S217" s="563"/>
      <c r="T217" s="536"/>
      <c r="U217" s="82">
        <f>IF(Cover!$E$47="Weekly",IF(T217&gt;0,T217,R217*S217),IF(T217&gt;0,T217,R217*S217)/2)</f>
        <v>0</v>
      </c>
      <c r="V217" s="564"/>
      <c r="W217" s="564"/>
      <c r="Y217" s="213" t="str">
        <f>IF($B217="","",IF('Actual Allocation Calc'!$AH$78="A",
IF($P217="Employed",$U217/7*BJ217,
IF(AND($P217="Terminated"),($U217/7*AP217),
IF(AND($P217="Furloughed"),($U217/7*AP217)+($U217/7*AZ217),
IF(AND($P217="Rehired"),($U217/7*AZ217),
IF(AND($P217="Terminated",AP217&gt;0),$U217,
IF($P217="Furloughed",IF(AP217&gt;0,$U217)+IF(AZ217&gt;0,$U217),
IF($P217="Rehired",IF(AZ217&gt;0,$U217)))))))),IF('Actual Allocation Calc'!$AH$78="C",'Actual Allocation Calc'!L217,'Actual Allocation Calc'!U217+IF($P217="Employed",$U217/7*BJ217,
IF(AND($P217="Terminated"),($U217/7*AP217),
IF(AND($P217="Furloughed"),($U217/7*AP217)+($U217/7*AZ217),
IF(AND($P217="Rehired"),($U217/7*AZ217),
IF(AND($P217="Terminated",AP217&gt;0),$U217,
IF($P217="Furloughed",IF(AP217&gt;0,$U217)+IF(AZ217&gt;0,$U217),
IF($P217="Rehired",IF(AZ217&gt;0,$U217))))))))*'Actual Allocation Calc'!$AH$99)))</f>
        <v/>
      </c>
      <c r="Z217" s="210" t="str">
        <f>IF($B217="","",IF('Actual Allocation Calc'!$AI$78="A",
IF($P217="Employed",$U217,
IF(AND($P217="Terminated"),($U217/7*AQ217),
IF(AND($P217="Furloughed"),($U217/7*AQ217)+($U217/7*BA217),
IF(AND($P217="Rehired"),($U217/7*BA217),
IF(AND($P217="Terminated",AQ217&gt;0),$U217,
IF($P217="Furloughed",IF(AQ217&gt;0,$U217)+IF(BA217&gt;0,$U217),
IF($P217="Rehired",IF(BA217&gt;0,$U217)))))))),IF('Actual Allocation Calc'!$AI$78="C",'Actual Allocation Calc'!M217,'Actual Allocation Calc'!V217+IF($P217="Employed",$U217,
IF(AND($P217="Terminated"),($U217/7*AQ217),
IF(AND($P217="Furloughed"),($U217/7*AQ217)+($U217/7*BA217),
IF(AND($P217="Rehired"),($U217/7*BA217),
IF(AND($P217="Terminated",AQ217&gt;0),$U217,
IF($P217="Furloughed",IF(AQ217&gt;0,$U217)+IF(BA217&gt;0,$U217),
IF($P217="Rehired",IF(BA217&gt;0,$U217))))))))*'Actual Allocation Calc'!$AI$99)))</f>
        <v/>
      </c>
      <c r="AA217" s="210" t="str">
        <f>IF($B217="","",IF('Actual Allocation Calc'!$AJ$78="A",
IF($P217="Employed",$U217,
IF(AND($P217="Terminated"),($U217/7*AR217),
IF(AND($P217="Furloughed"),($U217/7*AR217)+($U217/7*BB217),
IF(AND($P217="Rehired"),($U217/7*BB217),
IF(AND($P217="Terminated",AR217&gt;0),$U217,
IF($P217="Furloughed",IF(AR217&gt;0,$U217)+IF(BB217&gt;0,$U217),
IF($P217="Rehired",IF(BB217&gt;0,$U217)))))))),IF('Actual Allocation Calc'!$AJ$78="C",'Actual Allocation Calc'!N217,'Actual Allocation Calc'!W217+IF($P217="Employed",$U217,
IF(AND($P217="Terminated"),($U217/7*AR217),
IF(AND($P217="Furloughed"),($U217/7*AR217)+($U217/7*BB217),
IF(AND($P217="Rehired"),($U217/7*BB217),
IF(AND($P217="Terminated",AR217&gt;0),$U217,
IF($P217="Furloughed",IF(AR217&gt;0,$U217)+IF(BB217&gt;0,$U217),
IF($P217="Rehired",IF(BB217&gt;0,$U217))))))))*'Actual Allocation Calc'!$AJ$99)))</f>
        <v/>
      </c>
      <c r="AB217" s="210" t="str">
        <f>IF($B217="","",IF('Actual Allocation Calc'!$AK$78="A",
IF($P217="Employed",$U217,
IF(AND($P217="Terminated"),($U217/7*AS217),
IF(AND($P217="Furloughed"),($U217/7*AS217)+($U217/7*BC217),
IF(AND($P217="Rehired"),($U217/7*BC217),
IF(AND($P217="Terminated",AS217&gt;0),$U217,
IF($P217="Furloughed",IF(AS217&gt;0,$U217)+IF(BC217&gt;0,$U217),
IF($P217="Rehired",IF(BC217&gt;0,$U217)))))))),IF('Actual Allocation Calc'!$AK$78="C",'Actual Allocation Calc'!O217,'Actual Allocation Calc'!X217+IF($P217="Employed",$U217,
IF(AND($P217="Terminated"),($U217/7*AS217),
IF(AND($P217="Furloughed"),($U217/7*AS217)+($U217/7*BC217),
IF(AND($P217="Rehired"),($U217/7*BC217),
IF(AND($P217="Terminated",AS217&gt;0),$U217,
IF($P217="Furloughed",IF(AS217&gt;0,$U217)+IF(BC217&gt;0,$U217),
IF($P217="Rehired",IF(BC217&gt;0,$U217))))))))*'Actual Allocation Calc'!$AK$99)))</f>
        <v/>
      </c>
      <c r="AC217" s="210" t="str">
        <f>IF($B217="","",IF('Actual Allocation Calc'!$AL$78="A",
IF($P217="Employed",$U217,
IF(AND($P217="Terminated"),($U217/7*AT217),
IF(AND($P217="Furloughed"),($U217/7*AT217)+($U217/7*BD217),
IF(AND($P217="Rehired"),($U217/7*BD217),
IF(AND($P217="Terminated",AT217&gt;0),$U217,
IF($P217="Furloughed",IF(AT217&gt;0,$U217)+IF(BD217&gt;0,$U217),
IF($P217="Rehired",IF(BD217&gt;0,$U217)))))))),IF('Actual Allocation Calc'!$AL$78="C",'Actual Allocation Calc'!P217,'Actual Allocation Calc'!Y217+IF($P217="Employed",$U217,
IF(AND($P217="Terminated"),($U217/7*AT217),
IF(AND($P217="Furloughed"),($U217/7*AT217)+($U217/7*BD217),
IF(AND($P217="Rehired"),($U217/7*BD217),
IF(AND($P217="Terminated",AT217&gt;0),$U217,
IF($P217="Furloughed",IF(AT217&gt;0,$U217)+IF(BD217&gt;0,$U217),
IF($P217="Rehired",IF(BD217&gt;0,$U217))))))))*'Actual Allocation Calc'!$AL$99)))</f>
        <v/>
      </c>
      <c r="AD217" s="210" t="str">
        <f>IF($B217="","",IF('Actual Allocation Calc'!$AM$78="A",
IF($P217="Employed",$U217,
IF(AND($P217="Terminated"),($U217/7*AU217),
IF(AND($P217="Furloughed"),($U217/7*AU217)+($U217/7*BE217),
IF(AND($P217="Rehired"),($U217/7*BE217),
IF(AND($P217="Terminated",AU217&gt;0),$U217,
IF($P217="Furloughed",IF(AU217&gt;0,$U217)+IF(BE217&gt;0,$U217),
IF($P217="Rehired",IF(BE217&gt;0,$U217)))))))),IF('Actual Allocation Calc'!$AM$78="C",'Actual Allocation Calc'!Q217,'Actual Allocation Calc'!Z217+IF($P217="Employed",$U217,
IF(AND($P217="Terminated"),($U217/7*AU217),
IF(AND($P217="Furloughed"),($U217/7*AU217)+($U217/7*BE217),
IF(AND($P217="Rehired"),($U217/7*BE217),
IF(AND($P217="Terminated",AU217&gt;0),$U217,
IF($P217="Furloughed",IF(AU217&gt;0,$U217)+IF(BE217&gt;0,$U217),
IF($P217="Rehired",IF(BE217&gt;0,$U217))))))))*'Actual Allocation Calc'!$AM$99)))</f>
        <v/>
      </c>
      <c r="AE217" s="210" t="str">
        <f>IF($B217="","",IF('Actual Allocation Calc'!$AN$78="A",
IF($P217="Employed",$U217,
IF(AND($P217="Terminated"),($U217/7*AV217),
IF(AND($P217="Furloughed"),($U217/7*AV217)+($U217/7*BF217),
IF(AND($P217="Rehired"),($U217/7*BF217),
IF(AND($P217="Terminated",AV217&gt;0),$U217,
IF($P217="Furloughed",IF(AV217&gt;0,$U217)+IF(BF217&gt;0,$U217),
IF($P217="Rehired",IF(BF217&gt;0,$U217)))))))),IF('Actual Allocation Calc'!$AN$78="C",'Actual Allocation Calc'!R217,'Actual Allocation Calc'!AA217+IF($P217="Employed",$U217,
IF(AND($P217="Terminated"),($U217/7*AV217),
IF(AND($P217="Furloughed"),($U217/7*AV217)+($U217/7*BF217),
IF(AND($P217="Rehired"),($U217/7*BF217),
IF(AND($P217="Terminated",AV217&gt;0),$U217,
IF($P217="Furloughed",IF(AV217&gt;0,$U217)+IF(BF217&gt;0,$U217),
IF($P217="Rehired",IF(BF217&gt;0,$U217))))))))*'Actual Allocation Calc'!$AN$99)))</f>
        <v/>
      </c>
      <c r="AF217" s="210" t="str">
        <f>IF($B217="","",IF('Actual Allocation Calc'!$AO$78="A",
IF($P217="Employed",$U217,
IF(AND($P217="Terminated"),($U217/7*AW217),
IF(AND($P217="Furloughed"),($U217/7*AW217)+($U217/7*BG217),
IF(AND($P217="Rehired"),($U217/7*BG217),
IF(AND($P217="Terminated",AW217&gt;0),$U217,
IF($P217="Furloughed",IF(AW217&gt;0,$U217)+IF(BG217&gt;0,$U217),
IF($P217="Rehired",IF(BG217&gt;0,$U217)))))))),IF('Actual Allocation Calc'!$AO$78="C",'Actual Allocation Calc'!S217,'Actual Allocation Calc'!AB217+IF($P217="Employed",$U217,
IF(AND($P217="Terminated"),($U217/7*AW217),
IF(AND($P217="Furloughed"),($U217/7*AW217)+($U217/7*BG217),
IF(AND($P217="Rehired"),($U217/7*BG217),
IF(AND($P217="Terminated",AW217&gt;0),$U217,
IF($P217="Furloughed",IF(AW217&gt;0,$U217)+IF(BG217&gt;0,$U217),
IF($P217="Rehired",IF(BG217&gt;0,$U217))))))))*'Actual Allocation Calc'!$AO$99)))</f>
        <v/>
      </c>
      <c r="AG217" s="210" t="str">
        <f>IF($B217="","",IF('Actual Allocation Calc'!$AP$78="A",
IF($P217="Employed",$U217/7*BK217,
IF(AND($P217="Terminated"),($U217/7*AX217),
IF(AND($P217="Furloughed"),($U217/7*AX217)+($U217/7*BH217),
IF(AND($P217="Rehired"),($U217/7*BH217),
IF(AND($P217="Terminated",AX217&gt;0),$U217,
IF($P217="Furloughed",IF(AX217&gt;0,$U217)+IF(BH217&gt;0,$U217),
IF($P217="Rehired",IF(BH217&gt;0,$U217)))))))),IF('Actual Allocation Calc'!$AP$78="C",'Actual Allocation Calc'!T217,'Actual Allocation Calc'!AC217+IF($P217="Employed",$U217/7*BK217,
IF(AND($P217="Terminated"),($U217/7*AX217),
IF(AND($P217="Furloughed"),($U217/7*AX217)+($U217/7*BH217),
IF(AND($P217="Rehired"),($U217/7*BH217),
IF(AND($P217="Terminated",AX217&gt;0),$U217,
IF($P217="Furloughed",IF(AX217&gt;0,$U217)+IF(BH217&gt;0,$U217),
IF($P217="Rehired",IF(BH217&gt;0,$U217))))))))*'Actual Allocation Calc'!$AP$99)))</f>
        <v/>
      </c>
      <c r="AH217" s="536"/>
      <c r="AI217" s="82">
        <f t="shared" si="66"/>
        <v>0</v>
      </c>
      <c r="AJ217" s="210">
        <f t="shared" ref="AJ217:AJ280" si="69">+IF(AI217&gt;15385,15385,AI217)</f>
        <v>0</v>
      </c>
      <c r="AK217" s="397" t="str">
        <f t="shared" ref="AK217:AK280" si="70">IF(B217="","",MIN(IF(J217="Yes",0,IF(L217="Yes",0,CH217)),0))</f>
        <v/>
      </c>
      <c r="AM217" s="122"/>
      <c r="AO217" s="214" t="str">
        <f>IFERROR(IF($V217="","",VLOOKUP(V217,'Calendar Calcs'!$B$2:$E1184,4,FALSE)),0)</f>
        <v/>
      </c>
      <c r="AP217" s="69" t="str">
        <f>IF($AO217="","", IF($AO217&lt;AP$23,0,IF($AO217&gt;AP$23,COUNTIFS('Calendar Calcs'!$E$2:$E1184,AP$23),COUNTIFS('Calendar Calcs'!$E$2:$E1184,AP$23,'Calendar Calcs'!$D$2:$D1184,"&lt;="&amp;WEEKDAY($V217)))))</f>
        <v/>
      </c>
      <c r="AQ217" s="69" t="str">
        <f>IF($AO217="","", IF($AO217&lt;AQ$23,0,IF($AO217&gt;AQ$23,COUNTIFS('Calendar Calcs'!$E$2:$E1184,AQ$23),COUNTIFS('Calendar Calcs'!$E$2:$E1184,AQ$23,'Calendar Calcs'!$D$2:$D1184,"&lt;="&amp;WEEKDAY($V217)))))</f>
        <v/>
      </c>
      <c r="AR217" s="69" t="str">
        <f>IF($AO217="","", IF($AO217&lt;AR$23,0,IF($AO217&gt;AR$23,COUNTIFS('Calendar Calcs'!$E$2:$E1184,AR$23),COUNTIFS('Calendar Calcs'!$E$2:$E1184,AR$23,'Calendar Calcs'!$D$2:$D1184,"&lt;="&amp;WEEKDAY($V217)))))</f>
        <v/>
      </c>
      <c r="AS217" s="69" t="str">
        <f>IF($AO217="","", IF($AO217&lt;AS$23,0,IF($AO217&gt;AS$23,COUNTIFS('Calendar Calcs'!$E$2:$E1184,AS$23),COUNTIFS('Calendar Calcs'!$E$2:$E1184,AS$23,'Calendar Calcs'!$D$2:$D1184,"&lt;="&amp;WEEKDAY($V217)))))</f>
        <v/>
      </c>
      <c r="AT217" s="69" t="str">
        <f>IF($AO217="","", IF($AO217&lt;AT$23,0,IF($AO217&gt;AT$23,COUNTIFS('Calendar Calcs'!$E$2:$E1184,AT$23),COUNTIFS('Calendar Calcs'!$E$2:$E1184,AT$23,'Calendar Calcs'!$D$2:$D1184,"&lt;="&amp;WEEKDAY($V217)))))</f>
        <v/>
      </c>
      <c r="AU217" s="69" t="str">
        <f>IF($AO217="","", IF($AO217&lt;AU$23,0,IF($AO217&gt;AU$23,COUNTIFS('Calendar Calcs'!$E$2:$E1184,AU$23),COUNTIFS('Calendar Calcs'!$E$2:$E1184,AU$23,'Calendar Calcs'!$D$2:$D1184,"&lt;="&amp;WEEKDAY($V217)))))</f>
        <v/>
      </c>
      <c r="AV217" s="69" t="str">
        <f>IF($AO217="","", IF($AO217&lt;AV$23,0,IF($AO217&gt;AV$23,COUNTIFS('Calendar Calcs'!$E$2:$E1184,AV$23),COUNTIFS('Calendar Calcs'!$E$2:$E1184,AV$23,'Calendar Calcs'!$D$2:$D1184,"&lt;="&amp;WEEKDAY($V217)))))</f>
        <v/>
      </c>
      <c r="AW217" s="69" t="str">
        <f>IF($AO217="","", IF($AO217&lt;AW$23,0,IF($AO217&gt;AW$23,COUNTIFS('Calendar Calcs'!$E$2:$E1184,AW$23),COUNTIFS('Calendar Calcs'!$E$2:$E1184,AW$23,'Calendar Calcs'!$D$2:$D1184,"&lt;="&amp;WEEKDAY($V217)))))</f>
        <v/>
      </c>
      <c r="AX217" s="69" t="str">
        <f>IF($AO217="","", IF($AO217&lt;AX$23,0,IF($AO217&gt;AX$23,COUNTIFS('Calendar Calcs'!$E$2:$E1184,AX$23),COUNTIFS('Calendar Calcs'!$E$2:$E1184,AX$23,'Calendar Calcs'!$D$2:$D1184,"&lt;="&amp;WEEKDAY($V217)))))</f>
        <v/>
      </c>
      <c r="AY217" s="69" t="str">
        <f>IF($W217="","",VLOOKUP($W217,'Calendar Calcs'!$B$2:$E1184,4,FALSE))</f>
        <v/>
      </c>
      <c r="AZ217" s="69" t="str">
        <f>IF($AY217="","",IF($AY217&gt;AZ$23,0,IF($AY217&lt;AZ$23,COUNTIFS('Calendar Calcs'!$E$2:$E1184,AZ$23),COUNTIFS('Calendar Calcs'!$E$2:$E1184,AZ$23,'Calendar Calcs'!$D$2:$D1184,"&gt;="&amp;WEEKDAY($W217)))))</f>
        <v/>
      </c>
      <c r="BA217" s="69" t="str">
        <f>IF($AY217="","",IF($AY217&gt;BA$23,0,IF($AY217&lt;BA$23,COUNTIFS('Calendar Calcs'!$E$2:$E1184,BA$23),COUNTIFS('Calendar Calcs'!$E$2:$E1184,BA$23,'Calendar Calcs'!$D$2:$D1184,"&gt;="&amp;WEEKDAY($W217)))))</f>
        <v/>
      </c>
      <c r="BB217" s="69" t="str">
        <f>IF($AY217="","",IF($AY217&gt;BB$23,0,IF($AY217&lt;BB$23,COUNTIFS('Calendar Calcs'!$E$2:$E1184,BB$23),COUNTIFS('Calendar Calcs'!$E$2:$E1184,BB$23,'Calendar Calcs'!$D$2:$D1184,"&gt;="&amp;WEEKDAY($W217)))))</f>
        <v/>
      </c>
      <c r="BC217" s="69" t="str">
        <f>IF($AY217="","",IF($AY217&gt;BC$23,0,IF($AY217&lt;BC$23,COUNTIFS('Calendar Calcs'!$E$2:$E1184,BC$23),COUNTIFS('Calendar Calcs'!$E$2:$E1184,BC$23,'Calendar Calcs'!$D$2:$D1184,"&gt;="&amp;WEEKDAY($W217)))))</f>
        <v/>
      </c>
      <c r="BD217" s="69" t="str">
        <f>IF($AY217="","",IF($AY217&gt;BD$23,0,IF($AY217&lt;BD$23,COUNTIFS('Calendar Calcs'!$E$2:$E1184,BD$23),COUNTIFS('Calendar Calcs'!$E$2:$E1184,BD$23,'Calendar Calcs'!$D$2:$D1184,"&gt;="&amp;WEEKDAY($W217)))))</f>
        <v/>
      </c>
      <c r="BE217" s="69" t="str">
        <f>IF($AY217="","",IF($AY217&gt;BE$23,0,IF($AY217&lt;BE$23,COUNTIFS('Calendar Calcs'!$E$2:$E1184,BE$23),COUNTIFS('Calendar Calcs'!$E$2:$E1184,BE$23,'Calendar Calcs'!$D$2:$D1184,"&gt;="&amp;WEEKDAY($W217)))))</f>
        <v/>
      </c>
      <c r="BF217" s="69" t="str">
        <f>IF($AY217="","",IF($AY217&gt;BF$23,0,IF($AY217&lt;BF$23,COUNTIFS('Calendar Calcs'!$E$2:$E1184,BF$23),COUNTIFS('Calendar Calcs'!$E$2:$E1184,BF$23,'Calendar Calcs'!$D$2:$D1184,"&gt;="&amp;WEEKDAY($W217)))))</f>
        <v/>
      </c>
      <c r="BG217" s="69" t="str">
        <f>IF($AY217="","",IF($AY217&gt;BG$23,0,IF($AY217&lt;BG$23,COUNTIFS('Calendar Calcs'!$E$2:$E1184,BG$23),COUNTIFS('Calendar Calcs'!$E$2:$E1184,BG$23,'Calendar Calcs'!$D$2:$D1184,"&gt;="&amp;WEEKDAY($W217)))))</f>
        <v/>
      </c>
      <c r="BH217" s="69">
        <f t="shared" ref="BH217:BH280" si="71">+BK217</f>
        <v>6</v>
      </c>
      <c r="BI217" s="69">
        <f>IF(Cover!$E$43="","",VLOOKUP(Cover!$E$43,'Calendar Calcs'!$B$2:$E1184,4,FALSE))</f>
        <v>1</v>
      </c>
      <c r="BJ217" s="69">
        <f>IF($BI217="","", IF($BI217&lt;BJ$23,0,IF($BI217&gt;=BJ$23,COUNTIFS('Calendar Calcs'!$E$2:$E1184,BJ$23),COUNTIFS('Calendar Calcs'!$E$2:$E1184,BJ$23,'Calendar Calcs'!$D$2:$D1184,"&lt;="&amp;WEEKDAY($V217)))))</f>
        <v>1</v>
      </c>
      <c r="BK217" s="69">
        <f t="shared" si="68"/>
        <v>6</v>
      </c>
      <c r="BN217" s="69" t="str">
        <f>IF(T217&gt;0,"FTE",IF(Cover!$E$47="Weekly",IF(S217&gt;29.75,"FTE","PTE"),IF(S217&gt;59.75,"FTE","PTE")))</f>
        <v>PTE</v>
      </c>
      <c r="BO217" s="69">
        <f>IF(BN217="FTE",30,IF(Cover!$E$47="Weekly",'STEP 2 EE Data'!S217,'STEP 2 EE Data'!S217/2))</f>
        <v>0</v>
      </c>
      <c r="BP217" s="209">
        <f t="shared" ref="BP217:BP280" si="72">IF(BO217=0,0,Y217/U217*BO217)</f>
        <v>0</v>
      </c>
      <c r="BQ217" s="209">
        <f t="shared" ref="BQ217:BQ280" si="73">IF(BO217=0,0,Z217/U217*BO217)</f>
        <v>0</v>
      </c>
      <c r="BR217" s="209">
        <f t="shared" ref="BR217:BR280" si="74">IF(BO217=0,0,AA217/U217*BO217)</f>
        <v>0</v>
      </c>
      <c r="BS217" s="209">
        <f t="shared" ref="BS217:BS280" si="75">IF(BO217=0,0,AB217/U217*BO217)</f>
        <v>0</v>
      </c>
      <c r="BT217" s="209">
        <f t="shared" ref="BT217:BT280" si="76">IF(BO217=0,0,AC217/U217*BO217)</f>
        <v>0</v>
      </c>
      <c r="BU217" s="209">
        <f t="shared" ref="BU217:BU280" si="77">IF(BO217=0,0,AD217/U217*BO217)</f>
        <v>0</v>
      </c>
      <c r="BV217" s="209">
        <f t="shared" ref="BV217:BV280" si="78">IF(BO217=0,0,AF217/U217*BO217)</f>
        <v>0</v>
      </c>
      <c r="BW217" s="209">
        <f t="shared" ref="BW217:BW280" si="79">IF(BO217=0,0,AF217/U217*BO217)</f>
        <v>0</v>
      </c>
      <c r="BX217" s="209">
        <f t="shared" ref="BX217:BX280" si="80">IF(BO217=0,0,AG217/U217*BO217)</f>
        <v>0</v>
      </c>
      <c r="CC217" s="210" t="str">
        <f>IF(B217="","",IF(C217="",IF(Cover!$E$47="Weekly",'STEP 3 EE Comp'!BI222*8,'STEP 3 EE Comp'!BI222*4),IF(Cover!$E$47="Weekly",'STEP 3 EE Comp'!BI222,'STEP 3 EE Comp'!BI222)))</f>
        <v/>
      </c>
      <c r="CD217" s="82" t="str">
        <f t="shared" ref="CD217:CD280" si="81">IF(B217="","",IF(C217="",E217/F217*8,C217))</f>
        <v/>
      </c>
      <c r="CE217" s="417">
        <f t="shared" ref="CE217:CE280" si="82">IF(AI217=0,1,IF(CD217="","",IF(CD217="","",IF(CD217=0,1,CC217/CD217))))</f>
        <v>1</v>
      </c>
      <c r="CF217" s="82" t="str">
        <f t="shared" ref="CF217:CF280" si="83">IF(CE217="","",IF(CE217&gt;=0.75,"Good",IF(M217="Yes","Q2",CC217-(CD217*0.75))))</f>
        <v>Good</v>
      </c>
      <c r="CG217" s="82">
        <f t="shared" ref="CG217:CG280" si="84">IF(CF217="Good",0,IF(CF217="Q2",IF(N217="Yes",0,CC217-(CD217*0.75)),CF217))</f>
        <v>0</v>
      </c>
      <c r="CH217" s="234">
        <f t="shared" ref="CH217:CH280" si="85">IF(C217="",CG217,IF(CG217=0,0,CG217*D217*8))</f>
        <v>0</v>
      </c>
    </row>
    <row r="218" spans="1:86" s="69" customFormat="1" x14ac:dyDescent="0.3">
      <c r="A218" s="555"/>
      <c r="B218" s="52"/>
      <c r="C218" s="52"/>
      <c r="D218" s="52"/>
      <c r="E218" s="52"/>
      <c r="F218" s="507"/>
      <c r="G218" s="210">
        <f t="shared" si="65"/>
        <v>0</v>
      </c>
      <c r="H218" s="82">
        <f t="shared" si="67"/>
        <v>0</v>
      </c>
      <c r="I218" s="211"/>
      <c r="J218" s="441" t="s">
        <v>21</v>
      </c>
      <c r="K218" s="441" t="s">
        <v>21</v>
      </c>
      <c r="L218" s="441" t="s">
        <v>21</v>
      </c>
      <c r="M218" s="441" t="s">
        <v>21</v>
      </c>
      <c r="N218" s="568" t="s">
        <v>21</v>
      </c>
      <c r="O218" s="211"/>
      <c r="P218" s="212" t="str">
        <f>IF(B218="","",
IF(AND(V218="",W218="",B218&lt;&gt;""),"Employed",
IF(AND(V218&lt;&gt;"",W218="",B218&lt;&gt;""),"Terminated",
IF(AND(V218&lt;&gt;"",W218&lt;&gt;"",B218&lt;&gt;""),IF(W218&lt;Cover!$E$43,"Employed","Furloughed"),
IF(AND(V218="",W218&lt;&gt;"",B218&lt;&gt;""),IF(W218&lt;Cover!$E$43,"Employed","Rehired"))))))</f>
        <v/>
      </c>
      <c r="Q218" s="211"/>
      <c r="R218" s="536"/>
      <c r="S218" s="563"/>
      <c r="T218" s="536"/>
      <c r="U218" s="82">
        <f>IF(Cover!$E$47="Weekly",IF(T218&gt;0,T218,R218*S218),IF(T218&gt;0,T218,R218*S218)/2)</f>
        <v>0</v>
      </c>
      <c r="V218" s="564"/>
      <c r="W218" s="564"/>
      <c r="Y218" s="213" t="str">
        <f>IF($B218="","",IF('Actual Allocation Calc'!$AH$78="A",
IF($P218="Employed",$U218/7*BJ218,
IF(AND($P218="Terminated"),($U218/7*AP218),
IF(AND($P218="Furloughed"),($U218/7*AP218)+($U218/7*AZ218),
IF(AND($P218="Rehired"),($U218/7*AZ218),
IF(AND($P218="Terminated",AP218&gt;0),$U218,
IF($P218="Furloughed",IF(AP218&gt;0,$U218)+IF(AZ218&gt;0,$U218),
IF($P218="Rehired",IF(AZ218&gt;0,$U218)))))))),IF('Actual Allocation Calc'!$AH$78="C",'Actual Allocation Calc'!L218,'Actual Allocation Calc'!U218+IF($P218="Employed",$U218/7*BJ218,
IF(AND($P218="Terminated"),($U218/7*AP218),
IF(AND($P218="Furloughed"),($U218/7*AP218)+($U218/7*AZ218),
IF(AND($P218="Rehired"),($U218/7*AZ218),
IF(AND($P218="Terminated",AP218&gt;0),$U218,
IF($P218="Furloughed",IF(AP218&gt;0,$U218)+IF(AZ218&gt;0,$U218),
IF($P218="Rehired",IF(AZ218&gt;0,$U218))))))))*'Actual Allocation Calc'!$AH$99)))</f>
        <v/>
      </c>
      <c r="Z218" s="210" t="str">
        <f>IF($B218="","",IF('Actual Allocation Calc'!$AI$78="A",
IF($P218="Employed",$U218,
IF(AND($P218="Terminated"),($U218/7*AQ218),
IF(AND($P218="Furloughed"),($U218/7*AQ218)+($U218/7*BA218),
IF(AND($P218="Rehired"),($U218/7*BA218),
IF(AND($P218="Terminated",AQ218&gt;0),$U218,
IF($P218="Furloughed",IF(AQ218&gt;0,$U218)+IF(BA218&gt;0,$U218),
IF($P218="Rehired",IF(BA218&gt;0,$U218)))))))),IF('Actual Allocation Calc'!$AI$78="C",'Actual Allocation Calc'!M218,'Actual Allocation Calc'!V218+IF($P218="Employed",$U218,
IF(AND($P218="Terminated"),($U218/7*AQ218),
IF(AND($P218="Furloughed"),($U218/7*AQ218)+($U218/7*BA218),
IF(AND($P218="Rehired"),($U218/7*BA218),
IF(AND($P218="Terminated",AQ218&gt;0),$U218,
IF($P218="Furloughed",IF(AQ218&gt;0,$U218)+IF(BA218&gt;0,$U218),
IF($P218="Rehired",IF(BA218&gt;0,$U218))))))))*'Actual Allocation Calc'!$AI$99)))</f>
        <v/>
      </c>
      <c r="AA218" s="210" t="str">
        <f>IF($B218="","",IF('Actual Allocation Calc'!$AJ$78="A",
IF($P218="Employed",$U218,
IF(AND($P218="Terminated"),($U218/7*AR218),
IF(AND($P218="Furloughed"),($U218/7*AR218)+($U218/7*BB218),
IF(AND($P218="Rehired"),($U218/7*BB218),
IF(AND($P218="Terminated",AR218&gt;0),$U218,
IF($P218="Furloughed",IF(AR218&gt;0,$U218)+IF(BB218&gt;0,$U218),
IF($P218="Rehired",IF(BB218&gt;0,$U218)))))))),IF('Actual Allocation Calc'!$AJ$78="C",'Actual Allocation Calc'!N218,'Actual Allocation Calc'!W218+IF($P218="Employed",$U218,
IF(AND($P218="Terminated"),($U218/7*AR218),
IF(AND($P218="Furloughed"),($U218/7*AR218)+($U218/7*BB218),
IF(AND($P218="Rehired"),($U218/7*BB218),
IF(AND($P218="Terminated",AR218&gt;0),$U218,
IF($P218="Furloughed",IF(AR218&gt;0,$U218)+IF(BB218&gt;0,$U218),
IF($P218="Rehired",IF(BB218&gt;0,$U218))))))))*'Actual Allocation Calc'!$AJ$99)))</f>
        <v/>
      </c>
      <c r="AB218" s="210" t="str">
        <f>IF($B218="","",IF('Actual Allocation Calc'!$AK$78="A",
IF($P218="Employed",$U218,
IF(AND($P218="Terminated"),($U218/7*AS218),
IF(AND($P218="Furloughed"),($U218/7*AS218)+($U218/7*BC218),
IF(AND($P218="Rehired"),($U218/7*BC218),
IF(AND($P218="Terminated",AS218&gt;0),$U218,
IF($P218="Furloughed",IF(AS218&gt;0,$U218)+IF(BC218&gt;0,$U218),
IF($P218="Rehired",IF(BC218&gt;0,$U218)))))))),IF('Actual Allocation Calc'!$AK$78="C",'Actual Allocation Calc'!O218,'Actual Allocation Calc'!X218+IF($P218="Employed",$U218,
IF(AND($P218="Terminated"),($U218/7*AS218),
IF(AND($P218="Furloughed"),($U218/7*AS218)+($U218/7*BC218),
IF(AND($P218="Rehired"),($U218/7*BC218),
IF(AND($P218="Terminated",AS218&gt;0),$U218,
IF($P218="Furloughed",IF(AS218&gt;0,$U218)+IF(BC218&gt;0,$U218),
IF($P218="Rehired",IF(BC218&gt;0,$U218))))))))*'Actual Allocation Calc'!$AK$99)))</f>
        <v/>
      </c>
      <c r="AC218" s="210" t="str">
        <f>IF($B218="","",IF('Actual Allocation Calc'!$AL$78="A",
IF($P218="Employed",$U218,
IF(AND($P218="Terminated"),($U218/7*AT218),
IF(AND($P218="Furloughed"),($U218/7*AT218)+($U218/7*BD218),
IF(AND($P218="Rehired"),($U218/7*BD218),
IF(AND($P218="Terminated",AT218&gt;0),$U218,
IF($P218="Furloughed",IF(AT218&gt;0,$U218)+IF(BD218&gt;0,$U218),
IF($P218="Rehired",IF(BD218&gt;0,$U218)))))))),IF('Actual Allocation Calc'!$AL$78="C",'Actual Allocation Calc'!P218,'Actual Allocation Calc'!Y218+IF($P218="Employed",$U218,
IF(AND($P218="Terminated"),($U218/7*AT218),
IF(AND($P218="Furloughed"),($U218/7*AT218)+($U218/7*BD218),
IF(AND($P218="Rehired"),($U218/7*BD218),
IF(AND($P218="Terminated",AT218&gt;0),$U218,
IF($P218="Furloughed",IF(AT218&gt;0,$U218)+IF(BD218&gt;0,$U218),
IF($P218="Rehired",IF(BD218&gt;0,$U218))))))))*'Actual Allocation Calc'!$AL$99)))</f>
        <v/>
      </c>
      <c r="AD218" s="210" t="str">
        <f>IF($B218="","",IF('Actual Allocation Calc'!$AM$78="A",
IF($P218="Employed",$U218,
IF(AND($P218="Terminated"),($U218/7*AU218),
IF(AND($P218="Furloughed"),($U218/7*AU218)+($U218/7*BE218),
IF(AND($P218="Rehired"),($U218/7*BE218),
IF(AND($P218="Terminated",AU218&gt;0),$U218,
IF($P218="Furloughed",IF(AU218&gt;0,$U218)+IF(BE218&gt;0,$U218),
IF($P218="Rehired",IF(BE218&gt;0,$U218)))))))),IF('Actual Allocation Calc'!$AM$78="C",'Actual Allocation Calc'!Q218,'Actual Allocation Calc'!Z218+IF($P218="Employed",$U218,
IF(AND($P218="Terminated"),($U218/7*AU218),
IF(AND($P218="Furloughed"),($U218/7*AU218)+($U218/7*BE218),
IF(AND($P218="Rehired"),($U218/7*BE218),
IF(AND($P218="Terminated",AU218&gt;0),$U218,
IF($P218="Furloughed",IF(AU218&gt;0,$U218)+IF(BE218&gt;0,$U218),
IF($P218="Rehired",IF(BE218&gt;0,$U218))))))))*'Actual Allocation Calc'!$AM$99)))</f>
        <v/>
      </c>
      <c r="AE218" s="210" t="str">
        <f>IF($B218="","",IF('Actual Allocation Calc'!$AN$78="A",
IF($P218="Employed",$U218,
IF(AND($P218="Terminated"),($U218/7*AV218),
IF(AND($P218="Furloughed"),($U218/7*AV218)+($U218/7*BF218),
IF(AND($P218="Rehired"),($U218/7*BF218),
IF(AND($P218="Terminated",AV218&gt;0),$U218,
IF($P218="Furloughed",IF(AV218&gt;0,$U218)+IF(BF218&gt;0,$U218),
IF($P218="Rehired",IF(BF218&gt;0,$U218)))))))),IF('Actual Allocation Calc'!$AN$78="C",'Actual Allocation Calc'!R218,'Actual Allocation Calc'!AA218+IF($P218="Employed",$U218,
IF(AND($P218="Terminated"),($U218/7*AV218),
IF(AND($P218="Furloughed"),($U218/7*AV218)+($U218/7*BF218),
IF(AND($P218="Rehired"),($U218/7*BF218),
IF(AND($P218="Terminated",AV218&gt;0),$U218,
IF($P218="Furloughed",IF(AV218&gt;0,$U218)+IF(BF218&gt;0,$U218),
IF($P218="Rehired",IF(BF218&gt;0,$U218))))))))*'Actual Allocation Calc'!$AN$99)))</f>
        <v/>
      </c>
      <c r="AF218" s="210" t="str">
        <f>IF($B218="","",IF('Actual Allocation Calc'!$AO$78="A",
IF($P218="Employed",$U218,
IF(AND($P218="Terminated"),($U218/7*AW218),
IF(AND($P218="Furloughed"),($U218/7*AW218)+($U218/7*BG218),
IF(AND($P218="Rehired"),($U218/7*BG218),
IF(AND($P218="Terminated",AW218&gt;0),$U218,
IF($P218="Furloughed",IF(AW218&gt;0,$U218)+IF(BG218&gt;0,$U218),
IF($P218="Rehired",IF(BG218&gt;0,$U218)))))))),IF('Actual Allocation Calc'!$AO$78="C",'Actual Allocation Calc'!S218,'Actual Allocation Calc'!AB218+IF($P218="Employed",$U218,
IF(AND($P218="Terminated"),($U218/7*AW218),
IF(AND($P218="Furloughed"),($U218/7*AW218)+($U218/7*BG218),
IF(AND($P218="Rehired"),($U218/7*BG218),
IF(AND($P218="Terminated",AW218&gt;0),$U218,
IF($P218="Furloughed",IF(AW218&gt;0,$U218)+IF(BG218&gt;0,$U218),
IF($P218="Rehired",IF(BG218&gt;0,$U218))))))))*'Actual Allocation Calc'!$AO$99)))</f>
        <v/>
      </c>
      <c r="AG218" s="210" t="str">
        <f>IF($B218="","",IF('Actual Allocation Calc'!$AP$78="A",
IF($P218="Employed",$U218/7*BK218,
IF(AND($P218="Terminated"),($U218/7*AX218),
IF(AND($P218="Furloughed"),($U218/7*AX218)+($U218/7*BH218),
IF(AND($P218="Rehired"),($U218/7*BH218),
IF(AND($P218="Terminated",AX218&gt;0),$U218,
IF($P218="Furloughed",IF(AX218&gt;0,$U218)+IF(BH218&gt;0,$U218),
IF($P218="Rehired",IF(BH218&gt;0,$U218)))))))),IF('Actual Allocation Calc'!$AP$78="C",'Actual Allocation Calc'!T218,'Actual Allocation Calc'!AC218+IF($P218="Employed",$U218/7*BK218,
IF(AND($P218="Terminated"),($U218/7*AX218),
IF(AND($P218="Furloughed"),($U218/7*AX218)+($U218/7*BH218),
IF(AND($P218="Rehired"),($U218/7*BH218),
IF(AND($P218="Terminated",AX218&gt;0),$U218,
IF($P218="Furloughed",IF(AX218&gt;0,$U218)+IF(BH218&gt;0,$U218),
IF($P218="Rehired",IF(BH218&gt;0,$U218))))))))*'Actual Allocation Calc'!$AP$99)))</f>
        <v/>
      </c>
      <c r="AH218" s="536"/>
      <c r="AI218" s="82">
        <f t="shared" si="66"/>
        <v>0</v>
      </c>
      <c r="AJ218" s="210">
        <f t="shared" si="69"/>
        <v>0</v>
      </c>
      <c r="AK218" s="397" t="str">
        <f t="shared" si="70"/>
        <v/>
      </c>
      <c r="AM218" s="122"/>
      <c r="AO218" s="214" t="str">
        <f>IFERROR(IF($V218="","",VLOOKUP(V218,'Calendar Calcs'!$B$2:$E1185,4,FALSE)),0)</f>
        <v/>
      </c>
      <c r="AP218" s="69" t="str">
        <f>IF($AO218="","", IF($AO218&lt;AP$23,0,IF($AO218&gt;AP$23,COUNTIFS('Calendar Calcs'!$E$2:$E1185,AP$23),COUNTIFS('Calendar Calcs'!$E$2:$E1185,AP$23,'Calendar Calcs'!$D$2:$D1185,"&lt;="&amp;WEEKDAY($V218)))))</f>
        <v/>
      </c>
      <c r="AQ218" s="69" t="str">
        <f>IF($AO218="","", IF($AO218&lt;AQ$23,0,IF($AO218&gt;AQ$23,COUNTIFS('Calendar Calcs'!$E$2:$E1185,AQ$23),COUNTIFS('Calendar Calcs'!$E$2:$E1185,AQ$23,'Calendar Calcs'!$D$2:$D1185,"&lt;="&amp;WEEKDAY($V218)))))</f>
        <v/>
      </c>
      <c r="AR218" s="69" t="str">
        <f>IF($AO218="","", IF($AO218&lt;AR$23,0,IF($AO218&gt;AR$23,COUNTIFS('Calendar Calcs'!$E$2:$E1185,AR$23),COUNTIFS('Calendar Calcs'!$E$2:$E1185,AR$23,'Calendar Calcs'!$D$2:$D1185,"&lt;="&amp;WEEKDAY($V218)))))</f>
        <v/>
      </c>
      <c r="AS218" s="69" t="str">
        <f>IF($AO218="","", IF($AO218&lt;AS$23,0,IF($AO218&gt;AS$23,COUNTIFS('Calendar Calcs'!$E$2:$E1185,AS$23),COUNTIFS('Calendar Calcs'!$E$2:$E1185,AS$23,'Calendar Calcs'!$D$2:$D1185,"&lt;="&amp;WEEKDAY($V218)))))</f>
        <v/>
      </c>
      <c r="AT218" s="69" t="str">
        <f>IF($AO218="","", IF($AO218&lt;AT$23,0,IF($AO218&gt;AT$23,COUNTIFS('Calendar Calcs'!$E$2:$E1185,AT$23),COUNTIFS('Calendar Calcs'!$E$2:$E1185,AT$23,'Calendar Calcs'!$D$2:$D1185,"&lt;="&amp;WEEKDAY($V218)))))</f>
        <v/>
      </c>
      <c r="AU218" s="69" t="str">
        <f>IF($AO218="","", IF($AO218&lt;AU$23,0,IF($AO218&gt;AU$23,COUNTIFS('Calendar Calcs'!$E$2:$E1185,AU$23),COUNTIFS('Calendar Calcs'!$E$2:$E1185,AU$23,'Calendar Calcs'!$D$2:$D1185,"&lt;="&amp;WEEKDAY($V218)))))</f>
        <v/>
      </c>
      <c r="AV218" s="69" t="str">
        <f>IF($AO218="","", IF($AO218&lt;AV$23,0,IF($AO218&gt;AV$23,COUNTIFS('Calendar Calcs'!$E$2:$E1185,AV$23),COUNTIFS('Calendar Calcs'!$E$2:$E1185,AV$23,'Calendar Calcs'!$D$2:$D1185,"&lt;="&amp;WEEKDAY($V218)))))</f>
        <v/>
      </c>
      <c r="AW218" s="69" t="str">
        <f>IF($AO218="","", IF($AO218&lt;AW$23,0,IF($AO218&gt;AW$23,COUNTIFS('Calendar Calcs'!$E$2:$E1185,AW$23),COUNTIFS('Calendar Calcs'!$E$2:$E1185,AW$23,'Calendar Calcs'!$D$2:$D1185,"&lt;="&amp;WEEKDAY($V218)))))</f>
        <v/>
      </c>
      <c r="AX218" s="69" t="str">
        <f>IF($AO218="","", IF($AO218&lt;AX$23,0,IF($AO218&gt;AX$23,COUNTIFS('Calendar Calcs'!$E$2:$E1185,AX$23),COUNTIFS('Calendar Calcs'!$E$2:$E1185,AX$23,'Calendar Calcs'!$D$2:$D1185,"&lt;="&amp;WEEKDAY($V218)))))</f>
        <v/>
      </c>
      <c r="AY218" s="69" t="str">
        <f>IF($W218="","",VLOOKUP($W218,'Calendar Calcs'!$B$2:$E1185,4,FALSE))</f>
        <v/>
      </c>
      <c r="AZ218" s="69" t="str">
        <f>IF($AY218="","",IF($AY218&gt;AZ$23,0,IF($AY218&lt;AZ$23,COUNTIFS('Calendar Calcs'!$E$2:$E1185,AZ$23),COUNTIFS('Calendar Calcs'!$E$2:$E1185,AZ$23,'Calendar Calcs'!$D$2:$D1185,"&gt;="&amp;WEEKDAY($W218)))))</f>
        <v/>
      </c>
      <c r="BA218" s="69" t="str">
        <f>IF($AY218="","",IF($AY218&gt;BA$23,0,IF($AY218&lt;BA$23,COUNTIFS('Calendar Calcs'!$E$2:$E1185,BA$23),COUNTIFS('Calendar Calcs'!$E$2:$E1185,BA$23,'Calendar Calcs'!$D$2:$D1185,"&gt;="&amp;WEEKDAY($W218)))))</f>
        <v/>
      </c>
      <c r="BB218" s="69" t="str">
        <f>IF($AY218="","",IF($AY218&gt;BB$23,0,IF($AY218&lt;BB$23,COUNTIFS('Calendar Calcs'!$E$2:$E1185,BB$23),COUNTIFS('Calendar Calcs'!$E$2:$E1185,BB$23,'Calendar Calcs'!$D$2:$D1185,"&gt;="&amp;WEEKDAY($W218)))))</f>
        <v/>
      </c>
      <c r="BC218" s="69" t="str">
        <f>IF($AY218="","",IF($AY218&gt;BC$23,0,IF($AY218&lt;BC$23,COUNTIFS('Calendar Calcs'!$E$2:$E1185,BC$23),COUNTIFS('Calendar Calcs'!$E$2:$E1185,BC$23,'Calendar Calcs'!$D$2:$D1185,"&gt;="&amp;WEEKDAY($W218)))))</f>
        <v/>
      </c>
      <c r="BD218" s="69" t="str">
        <f>IF($AY218="","",IF($AY218&gt;BD$23,0,IF($AY218&lt;BD$23,COUNTIFS('Calendar Calcs'!$E$2:$E1185,BD$23),COUNTIFS('Calendar Calcs'!$E$2:$E1185,BD$23,'Calendar Calcs'!$D$2:$D1185,"&gt;="&amp;WEEKDAY($W218)))))</f>
        <v/>
      </c>
      <c r="BE218" s="69" t="str">
        <f>IF($AY218="","",IF($AY218&gt;BE$23,0,IF($AY218&lt;BE$23,COUNTIFS('Calendar Calcs'!$E$2:$E1185,BE$23),COUNTIFS('Calendar Calcs'!$E$2:$E1185,BE$23,'Calendar Calcs'!$D$2:$D1185,"&gt;="&amp;WEEKDAY($W218)))))</f>
        <v/>
      </c>
      <c r="BF218" s="69" t="str">
        <f>IF($AY218="","",IF($AY218&gt;BF$23,0,IF($AY218&lt;BF$23,COUNTIFS('Calendar Calcs'!$E$2:$E1185,BF$23),COUNTIFS('Calendar Calcs'!$E$2:$E1185,BF$23,'Calendar Calcs'!$D$2:$D1185,"&gt;="&amp;WEEKDAY($W218)))))</f>
        <v/>
      </c>
      <c r="BG218" s="69" t="str">
        <f>IF($AY218="","",IF($AY218&gt;BG$23,0,IF($AY218&lt;BG$23,COUNTIFS('Calendar Calcs'!$E$2:$E1185,BG$23),COUNTIFS('Calendar Calcs'!$E$2:$E1185,BG$23,'Calendar Calcs'!$D$2:$D1185,"&gt;="&amp;WEEKDAY($W218)))))</f>
        <v/>
      </c>
      <c r="BH218" s="69">
        <f t="shared" si="71"/>
        <v>6</v>
      </c>
      <c r="BI218" s="69">
        <f>IF(Cover!$E$43="","",VLOOKUP(Cover!$E$43,'Calendar Calcs'!$B$2:$E1185,4,FALSE))</f>
        <v>1</v>
      </c>
      <c r="BJ218" s="69">
        <f>IF($BI218="","", IF($BI218&lt;BJ$23,0,IF($BI218&gt;=BJ$23,COUNTIFS('Calendar Calcs'!$E$2:$E1185,BJ$23),COUNTIFS('Calendar Calcs'!$E$2:$E1185,BJ$23,'Calendar Calcs'!$D$2:$D1185,"&lt;="&amp;WEEKDAY($V218)))))</f>
        <v>1</v>
      </c>
      <c r="BK218" s="69">
        <f t="shared" si="68"/>
        <v>6</v>
      </c>
      <c r="BN218" s="69" t="str">
        <f>IF(T218&gt;0,"FTE",IF(Cover!$E$47="Weekly",IF(S218&gt;29.75,"FTE","PTE"),IF(S218&gt;59.75,"FTE","PTE")))</f>
        <v>PTE</v>
      </c>
      <c r="BO218" s="69">
        <f>IF(BN218="FTE",30,IF(Cover!$E$47="Weekly",'STEP 2 EE Data'!S218,'STEP 2 EE Data'!S218/2))</f>
        <v>0</v>
      </c>
      <c r="BP218" s="209">
        <f t="shared" si="72"/>
        <v>0</v>
      </c>
      <c r="BQ218" s="209">
        <f t="shared" si="73"/>
        <v>0</v>
      </c>
      <c r="BR218" s="209">
        <f t="shared" si="74"/>
        <v>0</v>
      </c>
      <c r="BS218" s="209">
        <f t="shared" si="75"/>
        <v>0</v>
      </c>
      <c r="BT218" s="209">
        <f t="shared" si="76"/>
        <v>0</v>
      </c>
      <c r="BU218" s="209">
        <f t="shared" si="77"/>
        <v>0</v>
      </c>
      <c r="BV218" s="209">
        <f t="shared" si="78"/>
        <v>0</v>
      </c>
      <c r="BW218" s="209">
        <f t="shared" si="79"/>
        <v>0</v>
      </c>
      <c r="BX218" s="209">
        <f t="shared" si="80"/>
        <v>0</v>
      </c>
      <c r="CC218" s="210" t="str">
        <f>IF(B218="","",IF(C218="",IF(Cover!$E$47="Weekly",'STEP 3 EE Comp'!BI223*8,'STEP 3 EE Comp'!BI223*4),IF(Cover!$E$47="Weekly",'STEP 3 EE Comp'!BI223,'STEP 3 EE Comp'!BI223)))</f>
        <v/>
      </c>
      <c r="CD218" s="82" t="str">
        <f t="shared" si="81"/>
        <v/>
      </c>
      <c r="CE218" s="417">
        <f t="shared" si="82"/>
        <v>1</v>
      </c>
      <c r="CF218" s="82" t="str">
        <f t="shared" si="83"/>
        <v>Good</v>
      </c>
      <c r="CG218" s="82">
        <f t="shared" si="84"/>
        <v>0</v>
      </c>
      <c r="CH218" s="234">
        <f t="shared" si="85"/>
        <v>0</v>
      </c>
    </row>
    <row r="219" spans="1:86" s="69" customFormat="1" x14ac:dyDescent="0.3">
      <c r="A219" s="555"/>
      <c r="B219" s="52"/>
      <c r="C219" s="52"/>
      <c r="D219" s="52"/>
      <c r="E219" s="52"/>
      <c r="F219" s="507"/>
      <c r="G219" s="210">
        <f t="shared" si="65"/>
        <v>0</v>
      </c>
      <c r="H219" s="82">
        <f t="shared" si="67"/>
        <v>0</v>
      </c>
      <c r="I219" s="211"/>
      <c r="J219" s="441" t="s">
        <v>21</v>
      </c>
      <c r="K219" s="441" t="s">
        <v>21</v>
      </c>
      <c r="L219" s="441" t="s">
        <v>21</v>
      </c>
      <c r="M219" s="441" t="s">
        <v>21</v>
      </c>
      <c r="N219" s="568" t="s">
        <v>21</v>
      </c>
      <c r="O219" s="211"/>
      <c r="P219" s="212" t="str">
        <f>IF(B219="","",
IF(AND(V219="",W219="",B219&lt;&gt;""),"Employed",
IF(AND(V219&lt;&gt;"",W219="",B219&lt;&gt;""),"Terminated",
IF(AND(V219&lt;&gt;"",W219&lt;&gt;"",B219&lt;&gt;""),IF(W219&lt;Cover!$E$43,"Employed","Furloughed"),
IF(AND(V219="",W219&lt;&gt;"",B219&lt;&gt;""),IF(W219&lt;Cover!$E$43,"Employed","Rehired"))))))</f>
        <v/>
      </c>
      <c r="Q219" s="211"/>
      <c r="R219" s="536"/>
      <c r="S219" s="563"/>
      <c r="T219" s="536"/>
      <c r="U219" s="82">
        <f>IF(Cover!$E$47="Weekly",IF(T219&gt;0,T219,R219*S219),IF(T219&gt;0,T219,R219*S219)/2)</f>
        <v>0</v>
      </c>
      <c r="V219" s="564"/>
      <c r="W219" s="564"/>
      <c r="Y219" s="213" t="str">
        <f>IF($B219="","",IF('Actual Allocation Calc'!$AH$78="A",
IF($P219="Employed",$U219/7*BJ219,
IF(AND($P219="Terminated"),($U219/7*AP219),
IF(AND($P219="Furloughed"),($U219/7*AP219)+($U219/7*AZ219),
IF(AND($P219="Rehired"),($U219/7*AZ219),
IF(AND($P219="Terminated",AP219&gt;0),$U219,
IF($P219="Furloughed",IF(AP219&gt;0,$U219)+IF(AZ219&gt;0,$U219),
IF($P219="Rehired",IF(AZ219&gt;0,$U219)))))))),IF('Actual Allocation Calc'!$AH$78="C",'Actual Allocation Calc'!L219,'Actual Allocation Calc'!U219+IF($P219="Employed",$U219/7*BJ219,
IF(AND($P219="Terminated"),($U219/7*AP219),
IF(AND($P219="Furloughed"),($U219/7*AP219)+($U219/7*AZ219),
IF(AND($P219="Rehired"),($U219/7*AZ219),
IF(AND($P219="Terminated",AP219&gt;0),$U219,
IF($P219="Furloughed",IF(AP219&gt;0,$U219)+IF(AZ219&gt;0,$U219),
IF($P219="Rehired",IF(AZ219&gt;0,$U219))))))))*'Actual Allocation Calc'!$AH$99)))</f>
        <v/>
      </c>
      <c r="Z219" s="210" t="str">
        <f>IF($B219="","",IF('Actual Allocation Calc'!$AI$78="A",
IF($P219="Employed",$U219,
IF(AND($P219="Terminated"),($U219/7*AQ219),
IF(AND($P219="Furloughed"),($U219/7*AQ219)+($U219/7*BA219),
IF(AND($P219="Rehired"),($U219/7*BA219),
IF(AND($P219="Terminated",AQ219&gt;0),$U219,
IF($P219="Furloughed",IF(AQ219&gt;0,$U219)+IF(BA219&gt;0,$U219),
IF($P219="Rehired",IF(BA219&gt;0,$U219)))))))),IF('Actual Allocation Calc'!$AI$78="C",'Actual Allocation Calc'!M219,'Actual Allocation Calc'!V219+IF($P219="Employed",$U219,
IF(AND($P219="Terminated"),($U219/7*AQ219),
IF(AND($P219="Furloughed"),($U219/7*AQ219)+($U219/7*BA219),
IF(AND($P219="Rehired"),($U219/7*BA219),
IF(AND($P219="Terminated",AQ219&gt;0),$U219,
IF($P219="Furloughed",IF(AQ219&gt;0,$U219)+IF(BA219&gt;0,$U219),
IF($P219="Rehired",IF(BA219&gt;0,$U219))))))))*'Actual Allocation Calc'!$AI$99)))</f>
        <v/>
      </c>
      <c r="AA219" s="210" t="str">
        <f>IF($B219="","",IF('Actual Allocation Calc'!$AJ$78="A",
IF($P219="Employed",$U219,
IF(AND($P219="Terminated"),($U219/7*AR219),
IF(AND($P219="Furloughed"),($U219/7*AR219)+($U219/7*BB219),
IF(AND($P219="Rehired"),($U219/7*BB219),
IF(AND($P219="Terminated",AR219&gt;0),$U219,
IF($P219="Furloughed",IF(AR219&gt;0,$U219)+IF(BB219&gt;0,$U219),
IF($P219="Rehired",IF(BB219&gt;0,$U219)))))))),IF('Actual Allocation Calc'!$AJ$78="C",'Actual Allocation Calc'!N219,'Actual Allocation Calc'!W219+IF($P219="Employed",$U219,
IF(AND($P219="Terminated"),($U219/7*AR219),
IF(AND($P219="Furloughed"),($U219/7*AR219)+($U219/7*BB219),
IF(AND($P219="Rehired"),($U219/7*BB219),
IF(AND($P219="Terminated",AR219&gt;0),$U219,
IF($P219="Furloughed",IF(AR219&gt;0,$U219)+IF(BB219&gt;0,$U219),
IF($P219="Rehired",IF(BB219&gt;0,$U219))))))))*'Actual Allocation Calc'!$AJ$99)))</f>
        <v/>
      </c>
      <c r="AB219" s="210" t="str">
        <f>IF($B219="","",IF('Actual Allocation Calc'!$AK$78="A",
IF($P219="Employed",$U219,
IF(AND($P219="Terminated"),($U219/7*AS219),
IF(AND($P219="Furloughed"),($U219/7*AS219)+($U219/7*BC219),
IF(AND($P219="Rehired"),($U219/7*BC219),
IF(AND($P219="Terminated",AS219&gt;0),$U219,
IF($P219="Furloughed",IF(AS219&gt;0,$U219)+IF(BC219&gt;0,$U219),
IF($P219="Rehired",IF(BC219&gt;0,$U219)))))))),IF('Actual Allocation Calc'!$AK$78="C",'Actual Allocation Calc'!O219,'Actual Allocation Calc'!X219+IF($P219="Employed",$U219,
IF(AND($P219="Terminated"),($U219/7*AS219),
IF(AND($P219="Furloughed"),($U219/7*AS219)+($U219/7*BC219),
IF(AND($P219="Rehired"),($U219/7*BC219),
IF(AND($P219="Terminated",AS219&gt;0),$U219,
IF($P219="Furloughed",IF(AS219&gt;0,$U219)+IF(BC219&gt;0,$U219),
IF($P219="Rehired",IF(BC219&gt;0,$U219))))))))*'Actual Allocation Calc'!$AK$99)))</f>
        <v/>
      </c>
      <c r="AC219" s="210" t="str">
        <f>IF($B219="","",IF('Actual Allocation Calc'!$AL$78="A",
IF($P219="Employed",$U219,
IF(AND($P219="Terminated"),($U219/7*AT219),
IF(AND($P219="Furloughed"),($U219/7*AT219)+($U219/7*BD219),
IF(AND($P219="Rehired"),($U219/7*BD219),
IF(AND($P219="Terminated",AT219&gt;0),$U219,
IF($P219="Furloughed",IF(AT219&gt;0,$U219)+IF(BD219&gt;0,$U219),
IF($P219="Rehired",IF(BD219&gt;0,$U219)))))))),IF('Actual Allocation Calc'!$AL$78="C",'Actual Allocation Calc'!P219,'Actual Allocation Calc'!Y219+IF($P219="Employed",$U219,
IF(AND($P219="Terminated"),($U219/7*AT219),
IF(AND($P219="Furloughed"),($U219/7*AT219)+($U219/7*BD219),
IF(AND($P219="Rehired"),($U219/7*BD219),
IF(AND($P219="Terminated",AT219&gt;0),$U219,
IF($P219="Furloughed",IF(AT219&gt;0,$U219)+IF(BD219&gt;0,$U219),
IF($P219="Rehired",IF(BD219&gt;0,$U219))))))))*'Actual Allocation Calc'!$AL$99)))</f>
        <v/>
      </c>
      <c r="AD219" s="210" t="str">
        <f>IF($B219="","",IF('Actual Allocation Calc'!$AM$78="A",
IF($P219="Employed",$U219,
IF(AND($P219="Terminated"),($U219/7*AU219),
IF(AND($P219="Furloughed"),($U219/7*AU219)+($U219/7*BE219),
IF(AND($P219="Rehired"),($U219/7*BE219),
IF(AND($P219="Terminated",AU219&gt;0),$U219,
IF($P219="Furloughed",IF(AU219&gt;0,$U219)+IF(BE219&gt;0,$U219),
IF($P219="Rehired",IF(BE219&gt;0,$U219)))))))),IF('Actual Allocation Calc'!$AM$78="C",'Actual Allocation Calc'!Q219,'Actual Allocation Calc'!Z219+IF($P219="Employed",$U219,
IF(AND($P219="Terminated"),($U219/7*AU219),
IF(AND($P219="Furloughed"),($U219/7*AU219)+($U219/7*BE219),
IF(AND($P219="Rehired"),($U219/7*BE219),
IF(AND($P219="Terminated",AU219&gt;0),$U219,
IF($P219="Furloughed",IF(AU219&gt;0,$U219)+IF(BE219&gt;0,$U219),
IF($P219="Rehired",IF(BE219&gt;0,$U219))))))))*'Actual Allocation Calc'!$AM$99)))</f>
        <v/>
      </c>
      <c r="AE219" s="210" t="str">
        <f>IF($B219="","",IF('Actual Allocation Calc'!$AN$78="A",
IF($P219="Employed",$U219,
IF(AND($P219="Terminated"),($U219/7*AV219),
IF(AND($P219="Furloughed"),($U219/7*AV219)+($U219/7*BF219),
IF(AND($P219="Rehired"),($U219/7*BF219),
IF(AND($P219="Terminated",AV219&gt;0),$U219,
IF($P219="Furloughed",IF(AV219&gt;0,$U219)+IF(BF219&gt;0,$U219),
IF($P219="Rehired",IF(BF219&gt;0,$U219)))))))),IF('Actual Allocation Calc'!$AN$78="C",'Actual Allocation Calc'!R219,'Actual Allocation Calc'!AA219+IF($P219="Employed",$U219,
IF(AND($P219="Terminated"),($U219/7*AV219),
IF(AND($P219="Furloughed"),($U219/7*AV219)+($U219/7*BF219),
IF(AND($P219="Rehired"),($U219/7*BF219),
IF(AND($P219="Terminated",AV219&gt;0),$U219,
IF($P219="Furloughed",IF(AV219&gt;0,$U219)+IF(BF219&gt;0,$U219),
IF($P219="Rehired",IF(BF219&gt;0,$U219))))))))*'Actual Allocation Calc'!$AN$99)))</f>
        <v/>
      </c>
      <c r="AF219" s="210" t="str">
        <f>IF($B219="","",IF('Actual Allocation Calc'!$AO$78="A",
IF($P219="Employed",$U219,
IF(AND($P219="Terminated"),($U219/7*AW219),
IF(AND($P219="Furloughed"),($U219/7*AW219)+($U219/7*BG219),
IF(AND($P219="Rehired"),($U219/7*BG219),
IF(AND($P219="Terminated",AW219&gt;0),$U219,
IF($P219="Furloughed",IF(AW219&gt;0,$U219)+IF(BG219&gt;0,$U219),
IF($P219="Rehired",IF(BG219&gt;0,$U219)))))))),IF('Actual Allocation Calc'!$AO$78="C",'Actual Allocation Calc'!S219,'Actual Allocation Calc'!AB219+IF($P219="Employed",$U219,
IF(AND($P219="Terminated"),($U219/7*AW219),
IF(AND($P219="Furloughed"),($U219/7*AW219)+($U219/7*BG219),
IF(AND($P219="Rehired"),($U219/7*BG219),
IF(AND($P219="Terminated",AW219&gt;0),$U219,
IF($P219="Furloughed",IF(AW219&gt;0,$U219)+IF(BG219&gt;0,$U219),
IF($P219="Rehired",IF(BG219&gt;0,$U219))))))))*'Actual Allocation Calc'!$AO$99)))</f>
        <v/>
      </c>
      <c r="AG219" s="210" t="str">
        <f>IF($B219="","",IF('Actual Allocation Calc'!$AP$78="A",
IF($P219="Employed",$U219/7*BK219,
IF(AND($P219="Terminated"),($U219/7*AX219),
IF(AND($P219="Furloughed"),($U219/7*AX219)+($U219/7*BH219),
IF(AND($P219="Rehired"),($U219/7*BH219),
IF(AND($P219="Terminated",AX219&gt;0),$U219,
IF($P219="Furloughed",IF(AX219&gt;0,$U219)+IF(BH219&gt;0,$U219),
IF($P219="Rehired",IF(BH219&gt;0,$U219)))))))),IF('Actual Allocation Calc'!$AP$78="C",'Actual Allocation Calc'!T219,'Actual Allocation Calc'!AC219+IF($P219="Employed",$U219/7*BK219,
IF(AND($P219="Terminated"),($U219/7*AX219),
IF(AND($P219="Furloughed"),($U219/7*AX219)+($U219/7*BH219),
IF(AND($P219="Rehired"),($U219/7*BH219),
IF(AND($P219="Terminated",AX219&gt;0),$U219,
IF($P219="Furloughed",IF(AX219&gt;0,$U219)+IF(BH219&gt;0,$U219),
IF($P219="Rehired",IF(BH219&gt;0,$U219))))))))*'Actual Allocation Calc'!$AP$99)))</f>
        <v/>
      </c>
      <c r="AH219" s="536"/>
      <c r="AI219" s="82">
        <f t="shared" si="66"/>
        <v>0</v>
      </c>
      <c r="AJ219" s="210">
        <f t="shared" si="69"/>
        <v>0</v>
      </c>
      <c r="AK219" s="397" t="str">
        <f t="shared" si="70"/>
        <v/>
      </c>
      <c r="AM219" s="122"/>
      <c r="AO219" s="214" t="str">
        <f>IFERROR(IF($V219="","",VLOOKUP(V219,'Calendar Calcs'!$B$2:$E1186,4,FALSE)),0)</f>
        <v/>
      </c>
      <c r="AP219" s="69" t="str">
        <f>IF($AO219="","", IF($AO219&lt;AP$23,0,IF($AO219&gt;AP$23,COUNTIFS('Calendar Calcs'!$E$2:$E1186,AP$23),COUNTIFS('Calendar Calcs'!$E$2:$E1186,AP$23,'Calendar Calcs'!$D$2:$D1186,"&lt;="&amp;WEEKDAY($V219)))))</f>
        <v/>
      </c>
      <c r="AQ219" s="69" t="str">
        <f>IF($AO219="","", IF($AO219&lt;AQ$23,0,IF($AO219&gt;AQ$23,COUNTIFS('Calendar Calcs'!$E$2:$E1186,AQ$23),COUNTIFS('Calendar Calcs'!$E$2:$E1186,AQ$23,'Calendar Calcs'!$D$2:$D1186,"&lt;="&amp;WEEKDAY($V219)))))</f>
        <v/>
      </c>
      <c r="AR219" s="69" t="str">
        <f>IF($AO219="","", IF($AO219&lt;AR$23,0,IF($AO219&gt;AR$23,COUNTIFS('Calendar Calcs'!$E$2:$E1186,AR$23),COUNTIFS('Calendar Calcs'!$E$2:$E1186,AR$23,'Calendar Calcs'!$D$2:$D1186,"&lt;="&amp;WEEKDAY($V219)))))</f>
        <v/>
      </c>
      <c r="AS219" s="69" t="str">
        <f>IF($AO219="","", IF($AO219&lt;AS$23,0,IF($AO219&gt;AS$23,COUNTIFS('Calendar Calcs'!$E$2:$E1186,AS$23),COUNTIFS('Calendar Calcs'!$E$2:$E1186,AS$23,'Calendar Calcs'!$D$2:$D1186,"&lt;="&amp;WEEKDAY($V219)))))</f>
        <v/>
      </c>
      <c r="AT219" s="69" t="str">
        <f>IF($AO219="","", IF($AO219&lt;AT$23,0,IF($AO219&gt;AT$23,COUNTIFS('Calendar Calcs'!$E$2:$E1186,AT$23),COUNTIFS('Calendar Calcs'!$E$2:$E1186,AT$23,'Calendar Calcs'!$D$2:$D1186,"&lt;="&amp;WEEKDAY($V219)))))</f>
        <v/>
      </c>
      <c r="AU219" s="69" t="str">
        <f>IF($AO219="","", IF($AO219&lt;AU$23,0,IF($AO219&gt;AU$23,COUNTIFS('Calendar Calcs'!$E$2:$E1186,AU$23),COUNTIFS('Calendar Calcs'!$E$2:$E1186,AU$23,'Calendar Calcs'!$D$2:$D1186,"&lt;="&amp;WEEKDAY($V219)))))</f>
        <v/>
      </c>
      <c r="AV219" s="69" t="str">
        <f>IF($AO219="","", IF($AO219&lt;AV$23,0,IF($AO219&gt;AV$23,COUNTIFS('Calendar Calcs'!$E$2:$E1186,AV$23),COUNTIFS('Calendar Calcs'!$E$2:$E1186,AV$23,'Calendar Calcs'!$D$2:$D1186,"&lt;="&amp;WEEKDAY($V219)))))</f>
        <v/>
      </c>
      <c r="AW219" s="69" t="str">
        <f>IF($AO219="","", IF($AO219&lt;AW$23,0,IF($AO219&gt;AW$23,COUNTIFS('Calendar Calcs'!$E$2:$E1186,AW$23),COUNTIFS('Calendar Calcs'!$E$2:$E1186,AW$23,'Calendar Calcs'!$D$2:$D1186,"&lt;="&amp;WEEKDAY($V219)))))</f>
        <v/>
      </c>
      <c r="AX219" s="69" t="str">
        <f>IF($AO219="","", IF($AO219&lt;AX$23,0,IF($AO219&gt;AX$23,COUNTIFS('Calendar Calcs'!$E$2:$E1186,AX$23),COUNTIFS('Calendar Calcs'!$E$2:$E1186,AX$23,'Calendar Calcs'!$D$2:$D1186,"&lt;="&amp;WEEKDAY($V219)))))</f>
        <v/>
      </c>
      <c r="AY219" s="69" t="str">
        <f>IF($W219="","",VLOOKUP($W219,'Calendar Calcs'!$B$2:$E1186,4,FALSE))</f>
        <v/>
      </c>
      <c r="AZ219" s="69" t="str">
        <f>IF($AY219="","",IF($AY219&gt;AZ$23,0,IF($AY219&lt;AZ$23,COUNTIFS('Calendar Calcs'!$E$2:$E1186,AZ$23),COUNTIFS('Calendar Calcs'!$E$2:$E1186,AZ$23,'Calendar Calcs'!$D$2:$D1186,"&gt;="&amp;WEEKDAY($W219)))))</f>
        <v/>
      </c>
      <c r="BA219" s="69" t="str">
        <f>IF($AY219="","",IF($AY219&gt;BA$23,0,IF($AY219&lt;BA$23,COUNTIFS('Calendar Calcs'!$E$2:$E1186,BA$23),COUNTIFS('Calendar Calcs'!$E$2:$E1186,BA$23,'Calendar Calcs'!$D$2:$D1186,"&gt;="&amp;WEEKDAY($W219)))))</f>
        <v/>
      </c>
      <c r="BB219" s="69" t="str">
        <f>IF($AY219="","",IF($AY219&gt;BB$23,0,IF($AY219&lt;BB$23,COUNTIFS('Calendar Calcs'!$E$2:$E1186,BB$23),COUNTIFS('Calendar Calcs'!$E$2:$E1186,BB$23,'Calendar Calcs'!$D$2:$D1186,"&gt;="&amp;WEEKDAY($W219)))))</f>
        <v/>
      </c>
      <c r="BC219" s="69" t="str">
        <f>IF($AY219="","",IF($AY219&gt;BC$23,0,IF($AY219&lt;BC$23,COUNTIFS('Calendar Calcs'!$E$2:$E1186,BC$23),COUNTIFS('Calendar Calcs'!$E$2:$E1186,BC$23,'Calendar Calcs'!$D$2:$D1186,"&gt;="&amp;WEEKDAY($W219)))))</f>
        <v/>
      </c>
      <c r="BD219" s="69" t="str">
        <f>IF($AY219="","",IF($AY219&gt;BD$23,0,IF($AY219&lt;BD$23,COUNTIFS('Calendar Calcs'!$E$2:$E1186,BD$23),COUNTIFS('Calendar Calcs'!$E$2:$E1186,BD$23,'Calendar Calcs'!$D$2:$D1186,"&gt;="&amp;WEEKDAY($W219)))))</f>
        <v/>
      </c>
      <c r="BE219" s="69" t="str">
        <f>IF($AY219="","",IF($AY219&gt;BE$23,0,IF($AY219&lt;BE$23,COUNTIFS('Calendar Calcs'!$E$2:$E1186,BE$23),COUNTIFS('Calendar Calcs'!$E$2:$E1186,BE$23,'Calendar Calcs'!$D$2:$D1186,"&gt;="&amp;WEEKDAY($W219)))))</f>
        <v/>
      </c>
      <c r="BF219" s="69" t="str">
        <f>IF($AY219="","",IF($AY219&gt;BF$23,0,IF($AY219&lt;BF$23,COUNTIFS('Calendar Calcs'!$E$2:$E1186,BF$23),COUNTIFS('Calendar Calcs'!$E$2:$E1186,BF$23,'Calendar Calcs'!$D$2:$D1186,"&gt;="&amp;WEEKDAY($W219)))))</f>
        <v/>
      </c>
      <c r="BG219" s="69" t="str">
        <f>IF($AY219="","",IF($AY219&gt;BG$23,0,IF($AY219&lt;BG$23,COUNTIFS('Calendar Calcs'!$E$2:$E1186,BG$23),COUNTIFS('Calendar Calcs'!$E$2:$E1186,BG$23,'Calendar Calcs'!$D$2:$D1186,"&gt;="&amp;WEEKDAY($W219)))))</f>
        <v/>
      </c>
      <c r="BH219" s="69">
        <f t="shared" si="71"/>
        <v>6</v>
      </c>
      <c r="BI219" s="69">
        <f>IF(Cover!$E$43="","",VLOOKUP(Cover!$E$43,'Calendar Calcs'!$B$2:$E1186,4,FALSE))</f>
        <v>1</v>
      </c>
      <c r="BJ219" s="69">
        <f>IF($BI219="","", IF($BI219&lt;BJ$23,0,IF($BI219&gt;=BJ$23,COUNTIFS('Calendar Calcs'!$E$2:$E1186,BJ$23),COUNTIFS('Calendar Calcs'!$E$2:$E1186,BJ$23,'Calendar Calcs'!$D$2:$D1186,"&lt;="&amp;WEEKDAY($V219)))))</f>
        <v>1</v>
      </c>
      <c r="BK219" s="69">
        <f t="shared" si="68"/>
        <v>6</v>
      </c>
      <c r="BN219" s="69" t="str">
        <f>IF(T219&gt;0,"FTE",IF(Cover!$E$47="Weekly",IF(S219&gt;29.75,"FTE","PTE"),IF(S219&gt;59.75,"FTE","PTE")))</f>
        <v>PTE</v>
      </c>
      <c r="BO219" s="69">
        <f>IF(BN219="FTE",30,IF(Cover!$E$47="Weekly",'STEP 2 EE Data'!S219,'STEP 2 EE Data'!S219/2))</f>
        <v>0</v>
      </c>
      <c r="BP219" s="209">
        <f t="shared" si="72"/>
        <v>0</v>
      </c>
      <c r="BQ219" s="209">
        <f t="shared" si="73"/>
        <v>0</v>
      </c>
      <c r="BR219" s="209">
        <f t="shared" si="74"/>
        <v>0</v>
      </c>
      <c r="BS219" s="209">
        <f t="shared" si="75"/>
        <v>0</v>
      </c>
      <c r="BT219" s="209">
        <f t="shared" si="76"/>
        <v>0</v>
      </c>
      <c r="BU219" s="209">
        <f t="shared" si="77"/>
        <v>0</v>
      </c>
      <c r="BV219" s="209">
        <f t="shared" si="78"/>
        <v>0</v>
      </c>
      <c r="BW219" s="209">
        <f t="shared" si="79"/>
        <v>0</v>
      </c>
      <c r="BX219" s="209">
        <f t="shared" si="80"/>
        <v>0</v>
      </c>
      <c r="CC219" s="210" t="str">
        <f>IF(B219="","",IF(C219="",IF(Cover!$E$47="Weekly",'STEP 3 EE Comp'!BI224*8,'STEP 3 EE Comp'!BI224*4),IF(Cover!$E$47="Weekly",'STEP 3 EE Comp'!BI224,'STEP 3 EE Comp'!BI224)))</f>
        <v/>
      </c>
      <c r="CD219" s="82" t="str">
        <f t="shared" si="81"/>
        <v/>
      </c>
      <c r="CE219" s="417">
        <f t="shared" si="82"/>
        <v>1</v>
      </c>
      <c r="CF219" s="82" t="str">
        <f t="shared" si="83"/>
        <v>Good</v>
      </c>
      <c r="CG219" s="82">
        <f t="shared" si="84"/>
        <v>0</v>
      </c>
      <c r="CH219" s="234">
        <f t="shared" si="85"/>
        <v>0</v>
      </c>
    </row>
    <row r="220" spans="1:86" s="69" customFormat="1" x14ac:dyDescent="0.3">
      <c r="A220" s="555"/>
      <c r="B220" s="52"/>
      <c r="C220" s="52"/>
      <c r="D220" s="52"/>
      <c r="E220" s="52"/>
      <c r="F220" s="507"/>
      <c r="G220" s="210">
        <f t="shared" si="65"/>
        <v>0</v>
      </c>
      <c r="H220" s="82">
        <f t="shared" si="67"/>
        <v>0</v>
      </c>
      <c r="I220" s="211"/>
      <c r="J220" s="441" t="s">
        <v>21</v>
      </c>
      <c r="K220" s="441" t="s">
        <v>21</v>
      </c>
      <c r="L220" s="441" t="s">
        <v>21</v>
      </c>
      <c r="M220" s="441" t="s">
        <v>21</v>
      </c>
      <c r="N220" s="568" t="s">
        <v>21</v>
      </c>
      <c r="O220" s="211"/>
      <c r="P220" s="212" t="str">
        <f>IF(B220="","",
IF(AND(V220="",W220="",B220&lt;&gt;""),"Employed",
IF(AND(V220&lt;&gt;"",W220="",B220&lt;&gt;""),"Terminated",
IF(AND(V220&lt;&gt;"",W220&lt;&gt;"",B220&lt;&gt;""),IF(W220&lt;Cover!$E$43,"Employed","Furloughed"),
IF(AND(V220="",W220&lt;&gt;"",B220&lt;&gt;""),IF(W220&lt;Cover!$E$43,"Employed","Rehired"))))))</f>
        <v/>
      </c>
      <c r="Q220" s="211"/>
      <c r="R220" s="536"/>
      <c r="S220" s="563"/>
      <c r="T220" s="536"/>
      <c r="U220" s="82">
        <f>IF(Cover!$E$47="Weekly",IF(T220&gt;0,T220,R220*S220),IF(T220&gt;0,T220,R220*S220)/2)</f>
        <v>0</v>
      </c>
      <c r="V220" s="564"/>
      <c r="W220" s="564"/>
      <c r="Y220" s="213" t="str">
        <f>IF($B220="","",IF('Actual Allocation Calc'!$AH$78="A",
IF($P220="Employed",$U220/7*BJ220,
IF(AND($P220="Terminated"),($U220/7*AP220),
IF(AND($P220="Furloughed"),($U220/7*AP220)+($U220/7*AZ220),
IF(AND($P220="Rehired"),($U220/7*AZ220),
IF(AND($P220="Terminated",AP220&gt;0),$U220,
IF($P220="Furloughed",IF(AP220&gt;0,$U220)+IF(AZ220&gt;0,$U220),
IF($P220="Rehired",IF(AZ220&gt;0,$U220)))))))),IF('Actual Allocation Calc'!$AH$78="C",'Actual Allocation Calc'!L220,'Actual Allocation Calc'!U220+IF($P220="Employed",$U220/7*BJ220,
IF(AND($P220="Terminated"),($U220/7*AP220),
IF(AND($P220="Furloughed"),($U220/7*AP220)+($U220/7*AZ220),
IF(AND($P220="Rehired"),($U220/7*AZ220),
IF(AND($P220="Terminated",AP220&gt;0),$U220,
IF($P220="Furloughed",IF(AP220&gt;0,$U220)+IF(AZ220&gt;0,$U220),
IF($P220="Rehired",IF(AZ220&gt;0,$U220))))))))*'Actual Allocation Calc'!$AH$99)))</f>
        <v/>
      </c>
      <c r="Z220" s="210" t="str">
        <f>IF($B220="","",IF('Actual Allocation Calc'!$AI$78="A",
IF($P220="Employed",$U220,
IF(AND($P220="Terminated"),($U220/7*AQ220),
IF(AND($P220="Furloughed"),($U220/7*AQ220)+($U220/7*BA220),
IF(AND($P220="Rehired"),($U220/7*BA220),
IF(AND($P220="Terminated",AQ220&gt;0),$U220,
IF($P220="Furloughed",IF(AQ220&gt;0,$U220)+IF(BA220&gt;0,$U220),
IF($P220="Rehired",IF(BA220&gt;0,$U220)))))))),IF('Actual Allocation Calc'!$AI$78="C",'Actual Allocation Calc'!M220,'Actual Allocation Calc'!V220+IF($P220="Employed",$U220,
IF(AND($P220="Terminated"),($U220/7*AQ220),
IF(AND($P220="Furloughed"),($U220/7*AQ220)+($U220/7*BA220),
IF(AND($P220="Rehired"),($U220/7*BA220),
IF(AND($P220="Terminated",AQ220&gt;0),$U220,
IF($P220="Furloughed",IF(AQ220&gt;0,$U220)+IF(BA220&gt;0,$U220),
IF($P220="Rehired",IF(BA220&gt;0,$U220))))))))*'Actual Allocation Calc'!$AI$99)))</f>
        <v/>
      </c>
      <c r="AA220" s="210" t="str">
        <f>IF($B220="","",IF('Actual Allocation Calc'!$AJ$78="A",
IF($P220="Employed",$U220,
IF(AND($P220="Terminated"),($U220/7*AR220),
IF(AND($P220="Furloughed"),($U220/7*AR220)+($U220/7*BB220),
IF(AND($P220="Rehired"),($U220/7*BB220),
IF(AND($P220="Terminated",AR220&gt;0),$U220,
IF($P220="Furloughed",IF(AR220&gt;0,$U220)+IF(BB220&gt;0,$U220),
IF($P220="Rehired",IF(BB220&gt;0,$U220)))))))),IF('Actual Allocation Calc'!$AJ$78="C",'Actual Allocation Calc'!N220,'Actual Allocation Calc'!W220+IF($P220="Employed",$U220,
IF(AND($P220="Terminated"),($U220/7*AR220),
IF(AND($P220="Furloughed"),($U220/7*AR220)+($U220/7*BB220),
IF(AND($P220="Rehired"),($U220/7*BB220),
IF(AND($P220="Terminated",AR220&gt;0),$U220,
IF($P220="Furloughed",IF(AR220&gt;0,$U220)+IF(BB220&gt;0,$U220),
IF($P220="Rehired",IF(BB220&gt;0,$U220))))))))*'Actual Allocation Calc'!$AJ$99)))</f>
        <v/>
      </c>
      <c r="AB220" s="210" t="str">
        <f>IF($B220="","",IF('Actual Allocation Calc'!$AK$78="A",
IF($P220="Employed",$U220,
IF(AND($P220="Terminated"),($U220/7*AS220),
IF(AND($P220="Furloughed"),($U220/7*AS220)+($U220/7*BC220),
IF(AND($P220="Rehired"),($U220/7*BC220),
IF(AND($P220="Terminated",AS220&gt;0),$U220,
IF($P220="Furloughed",IF(AS220&gt;0,$U220)+IF(BC220&gt;0,$U220),
IF($P220="Rehired",IF(BC220&gt;0,$U220)))))))),IF('Actual Allocation Calc'!$AK$78="C",'Actual Allocation Calc'!O220,'Actual Allocation Calc'!X220+IF($P220="Employed",$U220,
IF(AND($P220="Terminated"),($U220/7*AS220),
IF(AND($P220="Furloughed"),($U220/7*AS220)+($U220/7*BC220),
IF(AND($P220="Rehired"),($U220/7*BC220),
IF(AND($P220="Terminated",AS220&gt;0),$U220,
IF($P220="Furloughed",IF(AS220&gt;0,$U220)+IF(BC220&gt;0,$U220),
IF($P220="Rehired",IF(BC220&gt;0,$U220))))))))*'Actual Allocation Calc'!$AK$99)))</f>
        <v/>
      </c>
      <c r="AC220" s="210" t="str">
        <f>IF($B220="","",IF('Actual Allocation Calc'!$AL$78="A",
IF($P220="Employed",$U220,
IF(AND($P220="Terminated"),($U220/7*AT220),
IF(AND($P220="Furloughed"),($U220/7*AT220)+($U220/7*BD220),
IF(AND($P220="Rehired"),($U220/7*BD220),
IF(AND($P220="Terminated",AT220&gt;0),$U220,
IF($P220="Furloughed",IF(AT220&gt;0,$U220)+IF(BD220&gt;0,$U220),
IF($P220="Rehired",IF(BD220&gt;0,$U220)))))))),IF('Actual Allocation Calc'!$AL$78="C",'Actual Allocation Calc'!P220,'Actual Allocation Calc'!Y220+IF($P220="Employed",$U220,
IF(AND($P220="Terminated"),($U220/7*AT220),
IF(AND($P220="Furloughed"),($U220/7*AT220)+($U220/7*BD220),
IF(AND($P220="Rehired"),($U220/7*BD220),
IF(AND($P220="Terminated",AT220&gt;0),$U220,
IF($P220="Furloughed",IF(AT220&gt;0,$U220)+IF(BD220&gt;0,$U220),
IF($P220="Rehired",IF(BD220&gt;0,$U220))))))))*'Actual Allocation Calc'!$AL$99)))</f>
        <v/>
      </c>
      <c r="AD220" s="210" t="str">
        <f>IF($B220="","",IF('Actual Allocation Calc'!$AM$78="A",
IF($P220="Employed",$U220,
IF(AND($P220="Terminated"),($U220/7*AU220),
IF(AND($P220="Furloughed"),($U220/7*AU220)+($U220/7*BE220),
IF(AND($P220="Rehired"),($U220/7*BE220),
IF(AND($P220="Terminated",AU220&gt;0),$U220,
IF($P220="Furloughed",IF(AU220&gt;0,$U220)+IF(BE220&gt;0,$U220),
IF($P220="Rehired",IF(BE220&gt;0,$U220)))))))),IF('Actual Allocation Calc'!$AM$78="C",'Actual Allocation Calc'!Q220,'Actual Allocation Calc'!Z220+IF($P220="Employed",$U220,
IF(AND($P220="Terminated"),($U220/7*AU220),
IF(AND($P220="Furloughed"),($U220/7*AU220)+($U220/7*BE220),
IF(AND($P220="Rehired"),($U220/7*BE220),
IF(AND($P220="Terminated",AU220&gt;0),$U220,
IF($P220="Furloughed",IF(AU220&gt;0,$U220)+IF(BE220&gt;0,$U220),
IF($P220="Rehired",IF(BE220&gt;0,$U220))))))))*'Actual Allocation Calc'!$AM$99)))</f>
        <v/>
      </c>
      <c r="AE220" s="210" t="str">
        <f>IF($B220="","",IF('Actual Allocation Calc'!$AN$78="A",
IF($P220="Employed",$U220,
IF(AND($P220="Terminated"),($U220/7*AV220),
IF(AND($P220="Furloughed"),($U220/7*AV220)+($U220/7*BF220),
IF(AND($P220="Rehired"),($U220/7*BF220),
IF(AND($P220="Terminated",AV220&gt;0),$U220,
IF($P220="Furloughed",IF(AV220&gt;0,$U220)+IF(BF220&gt;0,$U220),
IF($P220="Rehired",IF(BF220&gt;0,$U220)))))))),IF('Actual Allocation Calc'!$AN$78="C",'Actual Allocation Calc'!R220,'Actual Allocation Calc'!AA220+IF($P220="Employed",$U220,
IF(AND($P220="Terminated"),($U220/7*AV220),
IF(AND($P220="Furloughed"),($U220/7*AV220)+($U220/7*BF220),
IF(AND($P220="Rehired"),($U220/7*BF220),
IF(AND($P220="Terminated",AV220&gt;0),$U220,
IF($P220="Furloughed",IF(AV220&gt;0,$U220)+IF(BF220&gt;0,$U220),
IF($P220="Rehired",IF(BF220&gt;0,$U220))))))))*'Actual Allocation Calc'!$AN$99)))</f>
        <v/>
      </c>
      <c r="AF220" s="210" t="str">
        <f>IF($B220="","",IF('Actual Allocation Calc'!$AO$78="A",
IF($P220="Employed",$U220,
IF(AND($P220="Terminated"),($U220/7*AW220),
IF(AND($P220="Furloughed"),($U220/7*AW220)+($U220/7*BG220),
IF(AND($P220="Rehired"),($U220/7*BG220),
IF(AND($P220="Terminated",AW220&gt;0),$U220,
IF($P220="Furloughed",IF(AW220&gt;0,$U220)+IF(BG220&gt;0,$U220),
IF($P220="Rehired",IF(BG220&gt;0,$U220)))))))),IF('Actual Allocation Calc'!$AO$78="C",'Actual Allocation Calc'!S220,'Actual Allocation Calc'!AB220+IF($P220="Employed",$U220,
IF(AND($P220="Terminated"),($U220/7*AW220),
IF(AND($P220="Furloughed"),($U220/7*AW220)+($U220/7*BG220),
IF(AND($P220="Rehired"),($U220/7*BG220),
IF(AND($P220="Terminated",AW220&gt;0),$U220,
IF($P220="Furloughed",IF(AW220&gt;0,$U220)+IF(BG220&gt;0,$U220),
IF($P220="Rehired",IF(BG220&gt;0,$U220))))))))*'Actual Allocation Calc'!$AO$99)))</f>
        <v/>
      </c>
      <c r="AG220" s="210" t="str">
        <f>IF($B220="","",IF('Actual Allocation Calc'!$AP$78="A",
IF($P220="Employed",$U220/7*BK220,
IF(AND($P220="Terminated"),($U220/7*AX220),
IF(AND($P220="Furloughed"),($U220/7*AX220)+($U220/7*BH220),
IF(AND($P220="Rehired"),($U220/7*BH220),
IF(AND($P220="Terminated",AX220&gt;0),$U220,
IF($P220="Furloughed",IF(AX220&gt;0,$U220)+IF(BH220&gt;0,$U220),
IF($P220="Rehired",IF(BH220&gt;0,$U220)))))))),IF('Actual Allocation Calc'!$AP$78="C",'Actual Allocation Calc'!T220,'Actual Allocation Calc'!AC220+IF($P220="Employed",$U220/7*BK220,
IF(AND($P220="Terminated"),($U220/7*AX220),
IF(AND($P220="Furloughed"),($U220/7*AX220)+($U220/7*BH220),
IF(AND($P220="Rehired"),($U220/7*BH220),
IF(AND($P220="Terminated",AX220&gt;0),$U220,
IF($P220="Furloughed",IF(AX220&gt;0,$U220)+IF(BH220&gt;0,$U220),
IF($P220="Rehired",IF(BH220&gt;0,$U220))))))))*'Actual Allocation Calc'!$AP$99)))</f>
        <v/>
      </c>
      <c r="AH220" s="536"/>
      <c r="AI220" s="82">
        <f t="shared" si="66"/>
        <v>0</v>
      </c>
      <c r="AJ220" s="210">
        <f t="shared" si="69"/>
        <v>0</v>
      </c>
      <c r="AK220" s="397" t="str">
        <f t="shared" si="70"/>
        <v/>
      </c>
      <c r="AM220" s="122"/>
      <c r="AO220" s="214" t="str">
        <f>IFERROR(IF($V220="","",VLOOKUP(V220,'Calendar Calcs'!$B$2:$E1187,4,FALSE)),0)</f>
        <v/>
      </c>
      <c r="AP220" s="69" t="str">
        <f>IF($AO220="","", IF($AO220&lt;AP$23,0,IF($AO220&gt;AP$23,COUNTIFS('Calendar Calcs'!$E$2:$E1187,AP$23),COUNTIFS('Calendar Calcs'!$E$2:$E1187,AP$23,'Calendar Calcs'!$D$2:$D1187,"&lt;="&amp;WEEKDAY($V220)))))</f>
        <v/>
      </c>
      <c r="AQ220" s="69" t="str">
        <f>IF($AO220="","", IF($AO220&lt;AQ$23,0,IF($AO220&gt;AQ$23,COUNTIFS('Calendar Calcs'!$E$2:$E1187,AQ$23),COUNTIFS('Calendar Calcs'!$E$2:$E1187,AQ$23,'Calendar Calcs'!$D$2:$D1187,"&lt;="&amp;WEEKDAY($V220)))))</f>
        <v/>
      </c>
      <c r="AR220" s="69" t="str">
        <f>IF($AO220="","", IF($AO220&lt;AR$23,0,IF($AO220&gt;AR$23,COUNTIFS('Calendar Calcs'!$E$2:$E1187,AR$23),COUNTIFS('Calendar Calcs'!$E$2:$E1187,AR$23,'Calendar Calcs'!$D$2:$D1187,"&lt;="&amp;WEEKDAY($V220)))))</f>
        <v/>
      </c>
      <c r="AS220" s="69" t="str">
        <f>IF($AO220="","", IF($AO220&lt;AS$23,0,IF($AO220&gt;AS$23,COUNTIFS('Calendar Calcs'!$E$2:$E1187,AS$23),COUNTIFS('Calendar Calcs'!$E$2:$E1187,AS$23,'Calendar Calcs'!$D$2:$D1187,"&lt;="&amp;WEEKDAY($V220)))))</f>
        <v/>
      </c>
      <c r="AT220" s="69" t="str">
        <f>IF($AO220="","", IF($AO220&lt;AT$23,0,IF($AO220&gt;AT$23,COUNTIFS('Calendar Calcs'!$E$2:$E1187,AT$23),COUNTIFS('Calendar Calcs'!$E$2:$E1187,AT$23,'Calendar Calcs'!$D$2:$D1187,"&lt;="&amp;WEEKDAY($V220)))))</f>
        <v/>
      </c>
      <c r="AU220" s="69" t="str">
        <f>IF($AO220="","", IF($AO220&lt;AU$23,0,IF($AO220&gt;AU$23,COUNTIFS('Calendar Calcs'!$E$2:$E1187,AU$23),COUNTIFS('Calendar Calcs'!$E$2:$E1187,AU$23,'Calendar Calcs'!$D$2:$D1187,"&lt;="&amp;WEEKDAY($V220)))))</f>
        <v/>
      </c>
      <c r="AV220" s="69" t="str">
        <f>IF($AO220="","", IF($AO220&lt;AV$23,0,IF($AO220&gt;AV$23,COUNTIFS('Calendar Calcs'!$E$2:$E1187,AV$23),COUNTIFS('Calendar Calcs'!$E$2:$E1187,AV$23,'Calendar Calcs'!$D$2:$D1187,"&lt;="&amp;WEEKDAY($V220)))))</f>
        <v/>
      </c>
      <c r="AW220" s="69" t="str">
        <f>IF($AO220="","", IF($AO220&lt;AW$23,0,IF($AO220&gt;AW$23,COUNTIFS('Calendar Calcs'!$E$2:$E1187,AW$23),COUNTIFS('Calendar Calcs'!$E$2:$E1187,AW$23,'Calendar Calcs'!$D$2:$D1187,"&lt;="&amp;WEEKDAY($V220)))))</f>
        <v/>
      </c>
      <c r="AX220" s="69" t="str">
        <f>IF($AO220="","", IF($AO220&lt;AX$23,0,IF($AO220&gt;AX$23,COUNTIFS('Calendar Calcs'!$E$2:$E1187,AX$23),COUNTIFS('Calendar Calcs'!$E$2:$E1187,AX$23,'Calendar Calcs'!$D$2:$D1187,"&lt;="&amp;WEEKDAY($V220)))))</f>
        <v/>
      </c>
      <c r="AY220" s="69" t="str">
        <f>IF($W220="","",VLOOKUP($W220,'Calendar Calcs'!$B$2:$E1187,4,FALSE))</f>
        <v/>
      </c>
      <c r="AZ220" s="69" t="str">
        <f>IF($AY220="","",IF($AY220&gt;AZ$23,0,IF($AY220&lt;AZ$23,COUNTIFS('Calendar Calcs'!$E$2:$E1187,AZ$23),COUNTIFS('Calendar Calcs'!$E$2:$E1187,AZ$23,'Calendar Calcs'!$D$2:$D1187,"&gt;="&amp;WEEKDAY($W220)))))</f>
        <v/>
      </c>
      <c r="BA220" s="69" t="str">
        <f>IF($AY220="","",IF($AY220&gt;BA$23,0,IF($AY220&lt;BA$23,COUNTIFS('Calendar Calcs'!$E$2:$E1187,BA$23),COUNTIFS('Calendar Calcs'!$E$2:$E1187,BA$23,'Calendar Calcs'!$D$2:$D1187,"&gt;="&amp;WEEKDAY($W220)))))</f>
        <v/>
      </c>
      <c r="BB220" s="69" t="str">
        <f>IF($AY220="","",IF($AY220&gt;BB$23,0,IF($AY220&lt;BB$23,COUNTIFS('Calendar Calcs'!$E$2:$E1187,BB$23),COUNTIFS('Calendar Calcs'!$E$2:$E1187,BB$23,'Calendar Calcs'!$D$2:$D1187,"&gt;="&amp;WEEKDAY($W220)))))</f>
        <v/>
      </c>
      <c r="BC220" s="69" t="str">
        <f>IF($AY220="","",IF($AY220&gt;BC$23,0,IF($AY220&lt;BC$23,COUNTIFS('Calendar Calcs'!$E$2:$E1187,BC$23),COUNTIFS('Calendar Calcs'!$E$2:$E1187,BC$23,'Calendar Calcs'!$D$2:$D1187,"&gt;="&amp;WEEKDAY($W220)))))</f>
        <v/>
      </c>
      <c r="BD220" s="69" t="str">
        <f>IF($AY220="","",IF($AY220&gt;BD$23,0,IF($AY220&lt;BD$23,COUNTIFS('Calendar Calcs'!$E$2:$E1187,BD$23),COUNTIFS('Calendar Calcs'!$E$2:$E1187,BD$23,'Calendar Calcs'!$D$2:$D1187,"&gt;="&amp;WEEKDAY($W220)))))</f>
        <v/>
      </c>
      <c r="BE220" s="69" t="str">
        <f>IF($AY220="","",IF($AY220&gt;BE$23,0,IF($AY220&lt;BE$23,COUNTIFS('Calendar Calcs'!$E$2:$E1187,BE$23),COUNTIFS('Calendar Calcs'!$E$2:$E1187,BE$23,'Calendar Calcs'!$D$2:$D1187,"&gt;="&amp;WEEKDAY($W220)))))</f>
        <v/>
      </c>
      <c r="BF220" s="69" t="str">
        <f>IF($AY220="","",IF($AY220&gt;BF$23,0,IF($AY220&lt;BF$23,COUNTIFS('Calendar Calcs'!$E$2:$E1187,BF$23),COUNTIFS('Calendar Calcs'!$E$2:$E1187,BF$23,'Calendar Calcs'!$D$2:$D1187,"&gt;="&amp;WEEKDAY($W220)))))</f>
        <v/>
      </c>
      <c r="BG220" s="69" t="str">
        <f>IF($AY220="","",IF($AY220&gt;BG$23,0,IF($AY220&lt;BG$23,COUNTIFS('Calendar Calcs'!$E$2:$E1187,BG$23),COUNTIFS('Calendar Calcs'!$E$2:$E1187,BG$23,'Calendar Calcs'!$D$2:$D1187,"&gt;="&amp;WEEKDAY($W220)))))</f>
        <v/>
      </c>
      <c r="BH220" s="69">
        <f t="shared" si="71"/>
        <v>6</v>
      </c>
      <c r="BI220" s="69">
        <f>IF(Cover!$E$43="","",VLOOKUP(Cover!$E$43,'Calendar Calcs'!$B$2:$E1187,4,FALSE))</f>
        <v>1</v>
      </c>
      <c r="BJ220" s="69">
        <f>IF($BI220="","", IF($BI220&lt;BJ$23,0,IF($BI220&gt;=BJ$23,COUNTIFS('Calendar Calcs'!$E$2:$E1187,BJ$23),COUNTIFS('Calendar Calcs'!$E$2:$E1187,BJ$23,'Calendar Calcs'!$D$2:$D1187,"&lt;="&amp;WEEKDAY($V220)))))</f>
        <v>1</v>
      </c>
      <c r="BK220" s="69">
        <f t="shared" si="68"/>
        <v>6</v>
      </c>
      <c r="BN220" s="69" t="str">
        <f>IF(T220&gt;0,"FTE",IF(Cover!$E$47="Weekly",IF(S220&gt;29.75,"FTE","PTE"),IF(S220&gt;59.75,"FTE","PTE")))</f>
        <v>PTE</v>
      </c>
      <c r="BO220" s="69">
        <f>IF(BN220="FTE",30,IF(Cover!$E$47="Weekly",'STEP 2 EE Data'!S220,'STEP 2 EE Data'!S220/2))</f>
        <v>0</v>
      </c>
      <c r="BP220" s="209">
        <f t="shared" si="72"/>
        <v>0</v>
      </c>
      <c r="BQ220" s="209">
        <f t="shared" si="73"/>
        <v>0</v>
      </c>
      <c r="BR220" s="209">
        <f t="shared" si="74"/>
        <v>0</v>
      </c>
      <c r="BS220" s="209">
        <f t="shared" si="75"/>
        <v>0</v>
      </c>
      <c r="BT220" s="209">
        <f t="shared" si="76"/>
        <v>0</v>
      </c>
      <c r="BU220" s="209">
        <f t="shared" si="77"/>
        <v>0</v>
      </c>
      <c r="BV220" s="209">
        <f t="shared" si="78"/>
        <v>0</v>
      </c>
      <c r="BW220" s="209">
        <f t="shared" si="79"/>
        <v>0</v>
      </c>
      <c r="BX220" s="209">
        <f t="shared" si="80"/>
        <v>0</v>
      </c>
      <c r="CC220" s="210" t="str">
        <f>IF(B220="","",IF(C220="",IF(Cover!$E$47="Weekly",'STEP 3 EE Comp'!BI225*8,'STEP 3 EE Comp'!BI225*4),IF(Cover!$E$47="Weekly",'STEP 3 EE Comp'!BI225,'STEP 3 EE Comp'!BI225)))</f>
        <v/>
      </c>
      <c r="CD220" s="82" t="str">
        <f t="shared" si="81"/>
        <v/>
      </c>
      <c r="CE220" s="417">
        <f t="shared" si="82"/>
        <v>1</v>
      </c>
      <c r="CF220" s="82" t="str">
        <f t="shared" si="83"/>
        <v>Good</v>
      </c>
      <c r="CG220" s="82">
        <f t="shared" si="84"/>
        <v>0</v>
      </c>
      <c r="CH220" s="234">
        <f t="shared" si="85"/>
        <v>0</v>
      </c>
    </row>
    <row r="221" spans="1:86" s="69" customFormat="1" x14ac:dyDescent="0.3">
      <c r="A221" s="555"/>
      <c r="B221" s="52"/>
      <c r="C221" s="52"/>
      <c r="D221" s="52"/>
      <c r="E221" s="52"/>
      <c r="F221" s="507"/>
      <c r="G221" s="210">
        <f t="shared" si="65"/>
        <v>0</v>
      </c>
      <c r="H221" s="82">
        <f t="shared" si="67"/>
        <v>0</v>
      </c>
      <c r="I221" s="211"/>
      <c r="J221" s="441" t="s">
        <v>21</v>
      </c>
      <c r="K221" s="441" t="s">
        <v>21</v>
      </c>
      <c r="L221" s="441" t="s">
        <v>21</v>
      </c>
      <c r="M221" s="441" t="s">
        <v>21</v>
      </c>
      <c r="N221" s="568" t="s">
        <v>21</v>
      </c>
      <c r="O221" s="211"/>
      <c r="P221" s="212" t="str">
        <f>IF(B221="","",
IF(AND(V221="",W221="",B221&lt;&gt;""),"Employed",
IF(AND(V221&lt;&gt;"",W221="",B221&lt;&gt;""),"Terminated",
IF(AND(V221&lt;&gt;"",W221&lt;&gt;"",B221&lt;&gt;""),IF(W221&lt;Cover!$E$43,"Employed","Furloughed"),
IF(AND(V221="",W221&lt;&gt;"",B221&lt;&gt;""),IF(W221&lt;Cover!$E$43,"Employed","Rehired"))))))</f>
        <v/>
      </c>
      <c r="Q221" s="211"/>
      <c r="R221" s="536"/>
      <c r="S221" s="563"/>
      <c r="T221" s="536"/>
      <c r="U221" s="82">
        <f>IF(Cover!$E$47="Weekly",IF(T221&gt;0,T221,R221*S221),IF(T221&gt;0,T221,R221*S221)/2)</f>
        <v>0</v>
      </c>
      <c r="V221" s="564"/>
      <c r="W221" s="564"/>
      <c r="Y221" s="213" t="str">
        <f>IF($B221="","",IF('Actual Allocation Calc'!$AH$78="A",
IF($P221="Employed",$U221/7*BJ221,
IF(AND($P221="Terminated"),($U221/7*AP221),
IF(AND($P221="Furloughed"),($U221/7*AP221)+($U221/7*AZ221),
IF(AND($P221="Rehired"),($U221/7*AZ221),
IF(AND($P221="Terminated",AP221&gt;0),$U221,
IF($P221="Furloughed",IF(AP221&gt;0,$U221)+IF(AZ221&gt;0,$U221),
IF($P221="Rehired",IF(AZ221&gt;0,$U221)))))))),IF('Actual Allocation Calc'!$AH$78="C",'Actual Allocation Calc'!L221,'Actual Allocation Calc'!U221+IF($P221="Employed",$U221/7*BJ221,
IF(AND($P221="Terminated"),($U221/7*AP221),
IF(AND($P221="Furloughed"),($U221/7*AP221)+($U221/7*AZ221),
IF(AND($P221="Rehired"),($U221/7*AZ221),
IF(AND($P221="Terminated",AP221&gt;0),$U221,
IF($P221="Furloughed",IF(AP221&gt;0,$U221)+IF(AZ221&gt;0,$U221),
IF($P221="Rehired",IF(AZ221&gt;0,$U221))))))))*'Actual Allocation Calc'!$AH$99)))</f>
        <v/>
      </c>
      <c r="Z221" s="210" t="str">
        <f>IF($B221="","",IF('Actual Allocation Calc'!$AI$78="A",
IF($P221="Employed",$U221,
IF(AND($P221="Terminated"),($U221/7*AQ221),
IF(AND($P221="Furloughed"),($U221/7*AQ221)+($U221/7*BA221),
IF(AND($P221="Rehired"),($U221/7*BA221),
IF(AND($P221="Terminated",AQ221&gt;0),$U221,
IF($P221="Furloughed",IF(AQ221&gt;0,$U221)+IF(BA221&gt;0,$U221),
IF($P221="Rehired",IF(BA221&gt;0,$U221)))))))),IF('Actual Allocation Calc'!$AI$78="C",'Actual Allocation Calc'!M221,'Actual Allocation Calc'!V221+IF($P221="Employed",$U221,
IF(AND($P221="Terminated"),($U221/7*AQ221),
IF(AND($P221="Furloughed"),($U221/7*AQ221)+($U221/7*BA221),
IF(AND($P221="Rehired"),($U221/7*BA221),
IF(AND($P221="Terminated",AQ221&gt;0),$U221,
IF($P221="Furloughed",IF(AQ221&gt;0,$U221)+IF(BA221&gt;0,$U221),
IF($P221="Rehired",IF(BA221&gt;0,$U221))))))))*'Actual Allocation Calc'!$AI$99)))</f>
        <v/>
      </c>
      <c r="AA221" s="210" t="str">
        <f>IF($B221="","",IF('Actual Allocation Calc'!$AJ$78="A",
IF($P221="Employed",$U221,
IF(AND($P221="Terminated"),($U221/7*AR221),
IF(AND($P221="Furloughed"),($U221/7*AR221)+($U221/7*BB221),
IF(AND($P221="Rehired"),($U221/7*BB221),
IF(AND($P221="Terminated",AR221&gt;0),$U221,
IF($P221="Furloughed",IF(AR221&gt;0,$U221)+IF(BB221&gt;0,$U221),
IF($P221="Rehired",IF(BB221&gt;0,$U221)))))))),IF('Actual Allocation Calc'!$AJ$78="C",'Actual Allocation Calc'!N221,'Actual Allocation Calc'!W221+IF($P221="Employed",$U221,
IF(AND($P221="Terminated"),($U221/7*AR221),
IF(AND($P221="Furloughed"),($U221/7*AR221)+($U221/7*BB221),
IF(AND($P221="Rehired"),($U221/7*BB221),
IF(AND($P221="Terminated",AR221&gt;0),$U221,
IF($P221="Furloughed",IF(AR221&gt;0,$U221)+IF(BB221&gt;0,$U221),
IF($P221="Rehired",IF(BB221&gt;0,$U221))))))))*'Actual Allocation Calc'!$AJ$99)))</f>
        <v/>
      </c>
      <c r="AB221" s="210" t="str">
        <f>IF($B221="","",IF('Actual Allocation Calc'!$AK$78="A",
IF($P221="Employed",$U221,
IF(AND($P221="Terminated"),($U221/7*AS221),
IF(AND($P221="Furloughed"),($U221/7*AS221)+($U221/7*BC221),
IF(AND($P221="Rehired"),($U221/7*BC221),
IF(AND($P221="Terminated",AS221&gt;0),$U221,
IF($P221="Furloughed",IF(AS221&gt;0,$U221)+IF(BC221&gt;0,$U221),
IF($P221="Rehired",IF(BC221&gt;0,$U221)))))))),IF('Actual Allocation Calc'!$AK$78="C",'Actual Allocation Calc'!O221,'Actual Allocation Calc'!X221+IF($P221="Employed",$U221,
IF(AND($P221="Terminated"),($U221/7*AS221),
IF(AND($P221="Furloughed"),($U221/7*AS221)+($U221/7*BC221),
IF(AND($P221="Rehired"),($U221/7*BC221),
IF(AND($P221="Terminated",AS221&gt;0),$U221,
IF($P221="Furloughed",IF(AS221&gt;0,$U221)+IF(BC221&gt;0,$U221),
IF($P221="Rehired",IF(BC221&gt;0,$U221))))))))*'Actual Allocation Calc'!$AK$99)))</f>
        <v/>
      </c>
      <c r="AC221" s="210" t="str">
        <f>IF($B221="","",IF('Actual Allocation Calc'!$AL$78="A",
IF($P221="Employed",$U221,
IF(AND($P221="Terminated"),($U221/7*AT221),
IF(AND($P221="Furloughed"),($U221/7*AT221)+($U221/7*BD221),
IF(AND($P221="Rehired"),($U221/7*BD221),
IF(AND($P221="Terminated",AT221&gt;0),$U221,
IF($P221="Furloughed",IF(AT221&gt;0,$U221)+IF(BD221&gt;0,$U221),
IF($P221="Rehired",IF(BD221&gt;0,$U221)))))))),IF('Actual Allocation Calc'!$AL$78="C",'Actual Allocation Calc'!P221,'Actual Allocation Calc'!Y221+IF($P221="Employed",$U221,
IF(AND($P221="Terminated"),($U221/7*AT221),
IF(AND($P221="Furloughed"),($U221/7*AT221)+($U221/7*BD221),
IF(AND($P221="Rehired"),($U221/7*BD221),
IF(AND($P221="Terminated",AT221&gt;0),$U221,
IF($P221="Furloughed",IF(AT221&gt;0,$U221)+IF(BD221&gt;0,$U221),
IF($P221="Rehired",IF(BD221&gt;0,$U221))))))))*'Actual Allocation Calc'!$AL$99)))</f>
        <v/>
      </c>
      <c r="AD221" s="210" t="str">
        <f>IF($B221="","",IF('Actual Allocation Calc'!$AM$78="A",
IF($P221="Employed",$U221,
IF(AND($P221="Terminated"),($U221/7*AU221),
IF(AND($P221="Furloughed"),($U221/7*AU221)+($U221/7*BE221),
IF(AND($P221="Rehired"),($U221/7*BE221),
IF(AND($P221="Terminated",AU221&gt;0),$U221,
IF($P221="Furloughed",IF(AU221&gt;0,$U221)+IF(BE221&gt;0,$U221),
IF($P221="Rehired",IF(BE221&gt;0,$U221)))))))),IF('Actual Allocation Calc'!$AM$78="C",'Actual Allocation Calc'!Q221,'Actual Allocation Calc'!Z221+IF($P221="Employed",$U221,
IF(AND($P221="Terminated"),($U221/7*AU221),
IF(AND($P221="Furloughed"),($U221/7*AU221)+($U221/7*BE221),
IF(AND($P221="Rehired"),($U221/7*BE221),
IF(AND($P221="Terminated",AU221&gt;0),$U221,
IF($P221="Furloughed",IF(AU221&gt;0,$U221)+IF(BE221&gt;0,$U221),
IF($P221="Rehired",IF(BE221&gt;0,$U221))))))))*'Actual Allocation Calc'!$AM$99)))</f>
        <v/>
      </c>
      <c r="AE221" s="210" t="str">
        <f>IF($B221="","",IF('Actual Allocation Calc'!$AN$78="A",
IF($P221="Employed",$U221,
IF(AND($P221="Terminated"),($U221/7*AV221),
IF(AND($P221="Furloughed"),($U221/7*AV221)+($U221/7*BF221),
IF(AND($P221="Rehired"),($U221/7*BF221),
IF(AND($P221="Terminated",AV221&gt;0),$U221,
IF($P221="Furloughed",IF(AV221&gt;0,$U221)+IF(BF221&gt;0,$U221),
IF($P221="Rehired",IF(BF221&gt;0,$U221)))))))),IF('Actual Allocation Calc'!$AN$78="C",'Actual Allocation Calc'!R221,'Actual Allocation Calc'!AA221+IF($P221="Employed",$U221,
IF(AND($P221="Terminated"),($U221/7*AV221),
IF(AND($P221="Furloughed"),($U221/7*AV221)+($U221/7*BF221),
IF(AND($P221="Rehired"),($U221/7*BF221),
IF(AND($P221="Terminated",AV221&gt;0),$U221,
IF($P221="Furloughed",IF(AV221&gt;0,$U221)+IF(BF221&gt;0,$U221),
IF($P221="Rehired",IF(BF221&gt;0,$U221))))))))*'Actual Allocation Calc'!$AN$99)))</f>
        <v/>
      </c>
      <c r="AF221" s="210" t="str">
        <f>IF($B221="","",IF('Actual Allocation Calc'!$AO$78="A",
IF($P221="Employed",$U221,
IF(AND($P221="Terminated"),($U221/7*AW221),
IF(AND($P221="Furloughed"),($U221/7*AW221)+($U221/7*BG221),
IF(AND($P221="Rehired"),($U221/7*BG221),
IF(AND($P221="Terminated",AW221&gt;0),$U221,
IF($P221="Furloughed",IF(AW221&gt;0,$U221)+IF(BG221&gt;0,$U221),
IF($P221="Rehired",IF(BG221&gt;0,$U221)))))))),IF('Actual Allocation Calc'!$AO$78="C",'Actual Allocation Calc'!S221,'Actual Allocation Calc'!AB221+IF($P221="Employed",$U221,
IF(AND($P221="Terminated"),($U221/7*AW221),
IF(AND($P221="Furloughed"),($U221/7*AW221)+($U221/7*BG221),
IF(AND($P221="Rehired"),($U221/7*BG221),
IF(AND($P221="Terminated",AW221&gt;0),$U221,
IF($P221="Furloughed",IF(AW221&gt;0,$U221)+IF(BG221&gt;0,$U221),
IF($P221="Rehired",IF(BG221&gt;0,$U221))))))))*'Actual Allocation Calc'!$AO$99)))</f>
        <v/>
      </c>
      <c r="AG221" s="210" t="str">
        <f>IF($B221="","",IF('Actual Allocation Calc'!$AP$78="A",
IF($P221="Employed",$U221/7*BK221,
IF(AND($P221="Terminated"),($U221/7*AX221),
IF(AND($P221="Furloughed"),($U221/7*AX221)+($U221/7*BH221),
IF(AND($P221="Rehired"),($U221/7*BH221),
IF(AND($P221="Terminated",AX221&gt;0),$U221,
IF($P221="Furloughed",IF(AX221&gt;0,$U221)+IF(BH221&gt;0,$U221),
IF($P221="Rehired",IF(BH221&gt;0,$U221)))))))),IF('Actual Allocation Calc'!$AP$78="C",'Actual Allocation Calc'!T221,'Actual Allocation Calc'!AC221+IF($P221="Employed",$U221/7*BK221,
IF(AND($P221="Terminated"),($U221/7*AX221),
IF(AND($P221="Furloughed"),($U221/7*AX221)+($U221/7*BH221),
IF(AND($P221="Rehired"),($U221/7*BH221),
IF(AND($P221="Terminated",AX221&gt;0),$U221,
IF($P221="Furloughed",IF(AX221&gt;0,$U221)+IF(BH221&gt;0,$U221),
IF($P221="Rehired",IF(BH221&gt;0,$U221))))))))*'Actual Allocation Calc'!$AP$99)))</f>
        <v/>
      </c>
      <c r="AH221" s="536"/>
      <c r="AI221" s="82">
        <f t="shared" si="66"/>
        <v>0</v>
      </c>
      <c r="AJ221" s="210">
        <f t="shared" si="69"/>
        <v>0</v>
      </c>
      <c r="AK221" s="397" t="str">
        <f t="shared" si="70"/>
        <v/>
      </c>
      <c r="AM221" s="122"/>
      <c r="AO221" s="214" t="str">
        <f>IFERROR(IF($V221="","",VLOOKUP(V221,'Calendar Calcs'!$B$2:$E1188,4,FALSE)),0)</f>
        <v/>
      </c>
      <c r="AP221" s="69" t="str">
        <f>IF($AO221="","", IF($AO221&lt;AP$23,0,IF($AO221&gt;AP$23,COUNTIFS('Calendar Calcs'!$E$2:$E1188,AP$23),COUNTIFS('Calendar Calcs'!$E$2:$E1188,AP$23,'Calendar Calcs'!$D$2:$D1188,"&lt;="&amp;WEEKDAY($V221)))))</f>
        <v/>
      </c>
      <c r="AQ221" s="69" t="str">
        <f>IF($AO221="","", IF($AO221&lt;AQ$23,0,IF($AO221&gt;AQ$23,COUNTIFS('Calendar Calcs'!$E$2:$E1188,AQ$23),COUNTIFS('Calendar Calcs'!$E$2:$E1188,AQ$23,'Calendar Calcs'!$D$2:$D1188,"&lt;="&amp;WEEKDAY($V221)))))</f>
        <v/>
      </c>
      <c r="AR221" s="69" t="str">
        <f>IF($AO221="","", IF($AO221&lt;AR$23,0,IF($AO221&gt;AR$23,COUNTIFS('Calendar Calcs'!$E$2:$E1188,AR$23),COUNTIFS('Calendar Calcs'!$E$2:$E1188,AR$23,'Calendar Calcs'!$D$2:$D1188,"&lt;="&amp;WEEKDAY($V221)))))</f>
        <v/>
      </c>
      <c r="AS221" s="69" t="str">
        <f>IF($AO221="","", IF($AO221&lt;AS$23,0,IF($AO221&gt;AS$23,COUNTIFS('Calendar Calcs'!$E$2:$E1188,AS$23),COUNTIFS('Calendar Calcs'!$E$2:$E1188,AS$23,'Calendar Calcs'!$D$2:$D1188,"&lt;="&amp;WEEKDAY($V221)))))</f>
        <v/>
      </c>
      <c r="AT221" s="69" t="str">
        <f>IF($AO221="","", IF($AO221&lt;AT$23,0,IF($AO221&gt;AT$23,COUNTIFS('Calendar Calcs'!$E$2:$E1188,AT$23),COUNTIFS('Calendar Calcs'!$E$2:$E1188,AT$23,'Calendar Calcs'!$D$2:$D1188,"&lt;="&amp;WEEKDAY($V221)))))</f>
        <v/>
      </c>
      <c r="AU221" s="69" t="str">
        <f>IF($AO221="","", IF($AO221&lt;AU$23,0,IF($AO221&gt;AU$23,COUNTIFS('Calendar Calcs'!$E$2:$E1188,AU$23),COUNTIFS('Calendar Calcs'!$E$2:$E1188,AU$23,'Calendar Calcs'!$D$2:$D1188,"&lt;="&amp;WEEKDAY($V221)))))</f>
        <v/>
      </c>
      <c r="AV221" s="69" t="str">
        <f>IF($AO221="","", IF($AO221&lt;AV$23,0,IF($AO221&gt;AV$23,COUNTIFS('Calendar Calcs'!$E$2:$E1188,AV$23),COUNTIFS('Calendar Calcs'!$E$2:$E1188,AV$23,'Calendar Calcs'!$D$2:$D1188,"&lt;="&amp;WEEKDAY($V221)))))</f>
        <v/>
      </c>
      <c r="AW221" s="69" t="str">
        <f>IF($AO221="","", IF($AO221&lt;AW$23,0,IF($AO221&gt;AW$23,COUNTIFS('Calendar Calcs'!$E$2:$E1188,AW$23),COUNTIFS('Calendar Calcs'!$E$2:$E1188,AW$23,'Calendar Calcs'!$D$2:$D1188,"&lt;="&amp;WEEKDAY($V221)))))</f>
        <v/>
      </c>
      <c r="AX221" s="69" t="str">
        <f>IF($AO221="","", IF($AO221&lt;AX$23,0,IF($AO221&gt;AX$23,COUNTIFS('Calendar Calcs'!$E$2:$E1188,AX$23),COUNTIFS('Calendar Calcs'!$E$2:$E1188,AX$23,'Calendar Calcs'!$D$2:$D1188,"&lt;="&amp;WEEKDAY($V221)))))</f>
        <v/>
      </c>
      <c r="AY221" s="69" t="str">
        <f>IF($W221="","",VLOOKUP($W221,'Calendar Calcs'!$B$2:$E1188,4,FALSE))</f>
        <v/>
      </c>
      <c r="AZ221" s="69" t="str">
        <f>IF($AY221="","",IF($AY221&gt;AZ$23,0,IF($AY221&lt;AZ$23,COUNTIFS('Calendar Calcs'!$E$2:$E1188,AZ$23),COUNTIFS('Calendar Calcs'!$E$2:$E1188,AZ$23,'Calendar Calcs'!$D$2:$D1188,"&gt;="&amp;WEEKDAY($W221)))))</f>
        <v/>
      </c>
      <c r="BA221" s="69" t="str">
        <f>IF($AY221="","",IF($AY221&gt;BA$23,0,IF($AY221&lt;BA$23,COUNTIFS('Calendar Calcs'!$E$2:$E1188,BA$23),COUNTIFS('Calendar Calcs'!$E$2:$E1188,BA$23,'Calendar Calcs'!$D$2:$D1188,"&gt;="&amp;WEEKDAY($W221)))))</f>
        <v/>
      </c>
      <c r="BB221" s="69" t="str">
        <f>IF($AY221="","",IF($AY221&gt;BB$23,0,IF($AY221&lt;BB$23,COUNTIFS('Calendar Calcs'!$E$2:$E1188,BB$23),COUNTIFS('Calendar Calcs'!$E$2:$E1188,BB$23,'Calendar Calcs'!$D$2:$D1188,"&gt;="&amp;WEEKDAY($W221)))))</f>
        <v/>
      </c>
      <c r="BC221" s="69" t="str">
        <f>IF($AY221="","",IF($AY221&gt;BC$23,0,IF($AY221&lt;BC$23,COUNTIFS('Calendar Calcs'!$E$2:$E1188,BC$23),COUNTIFS('Calendar Calcs'!$E$2:$E1188,BC$23,'Calendar Calcs'!$D$2:$D1188,"&gt;="&amp;WEEKDAY($W221)))))</f>
        <v/>
      </c>
      <c r="BD221" s="69" t="str">
        <f>IF($AY221="","",IF($AY221&gt;BD$23,0,IF($AY221&lt;BD$23,COUNTIFS('Calendar Calcs'!$E$2:$E1188,BD$23),COUNTIFS('Calendar Calcs'!$E$2:$E1188,BD$23,'Calendar Calcs'!$D$2:$D1188,"&gt;="&amp;WEEKDAY($W221)))))</f>
        <v/>
      </c>
      <c r="BE221" s="69" t="str">
        <f>IF($AY221="","",IF($AY221&gt;BE$23,0,IF($AY221&lt;BE$23,COUNTIFS('Calendar Calcs'!$E$2:$E1188,BE$23),COUNTIFS('Calendar Calcs'!$E$2:$E1188,BE$23,'Calendar Calcs'!$D$2:$D1188,"&gt;="&amp;WEEKDAY($W221)))))</f>
        <v/>
      </c>
      <c r="BF221" s="69" t="str">
        <f>IF($AY221="","",IF($AY221&gt;BF$23,0,IF($AY221&lt;BF$23,COUNTIFS('Calendar Calcs'!$E$2:$E1188,BF$23),COUNTIFS('Calendar Calcs'!$E$2:$E1188,BF$23,'Calendar Calcs'!$D$2:$D1188,"&gt;="&amp;WEEKDAY($W221)))))</f>
        <v/>
      </c>
      <c r="BG221" s="69" t="str">
        <f>IF($AY221="","",IF($AY221&gt;BG$23,0,IF($AY221&lt;BG$23,COUNTIFS('Calendar Calcs'!$E$2:$E1188,BG$23),COUNTIFS('Calendar Calcs'!$E$2:$E1188,BG$23,'Calendar Calcs'!$D$2:$D1188,"&gt;="&amp;WEEKDAY($W221)))))</f>
        <v/>
      </c>
      <c r="BH221" s="69">
        <f t="shared" si="71"/>
        <v>6</v>
      </c>
      <c r="BI221" s="69">
        <f>IF(Cover!$E$43="","",VLOOKUP(Cover!$E$43,'Calendar Calcs'!$B$2:$E1188,4,FALSE))</f>
        <v>1</v>
      </c>
      <c r="BJ221" s="69">
        <f>IF($BI221="","", IF($BI221&lt;BJ$23,0,IF($BI221&gt;=BJ$23,COUNTIFS('Calendar Calcs'!$E$2:$E1188,BJ$23),COUNTIFS('Calendar Calcs'!$E$2:$E1188,BJ$23,'Calendar Calcs'!$D$2:$D1188,"&lt;="&amp;WEEKDAY($V221)))))</f>
        <v>1</v>
      </c>
      <c r="BK221" s="69">
        <f t="shared" si="68"/>
        <v>6</v>
      </c>
      <c r="BN221" s="69" t="str">
        <f>IF(T221&gt;0,"FTE",IF(Cover!$E$47="Weekly",IF(S221&gt;29.75,"FTE","PTE"),IF(S221&gt;59.75,"FTE","PTE")))</f>
        <v>PTE</v>
      </c>
      <c r="BO221" s="69">
        <f>IF(BN221="FTE",30,IF(Cover!$E$47="Weekly",'STEP 2 EE Data'!S221,'STEP 2 EE Data'!S221/2))</f>
        <v>0</v>
      </c>
      <c r="BP221" s="209">
        <f t="shared" si="72"/>
        <v>0</v>
      </c>
      <c r="BQ221" s="209">
        <f t="shared" si="73"/>
        <v>0</v>
      </c>
      <c r="BR221" s="209">
        <f t="shared" si="74"/>
        <v>0</v>
      </c>
      <c r="BS221" s="209">
        <f t="shared" si="75"/>
        <v>0</v>
      </c>
      <c r="BT221" s="209">
        <f t="shared" si="76"/>
        <v>0</v>
      </c>
      <c r="BU221" s="209">
        <f t="shared" si="77"/>
        <v>0</v>
      </c>
      <c r="BV221" s="209">
        <f t="shared" si="78"/>
        <v>0</v>
      </c>
      <c r="BW221" s="209">
        <f t="shared" si="79"/>
        <v>0</v>
      </c>
      <c r="BX221" s="209">
        <f t="shared" si="80"/>
        <v>0</v>
      </c>
      <c r="CC221" s="210" t="str">
        <f>IF(B221="","",IF(C221="",IF(Cover!$E$47="Weekly",'STEP 3 EE Comp'!BI226*8,'STEP 3 EE Comp'!BI226*4),IF(Cover!$E$47="Weekly",'STEP 3 EE Comp'!BI226,'STEP 3 EE Comp'!BI226)))</f>
        <v/>
      </c>
      <c r="CD221" s="82" t="str">
        <f t="shared" si="81"/>
        <v/>
      </c>
      <c r="CE221" s="417">
        <f t="shared" si="82"/>
        <v>1</v>
      </c>
      <c r="CF221" s="82" t="str">
        <f t="shared" si="83"/>
        <v>Good</v>
      </c>
      <c r="CG221" s="82">
        <f t="shared" si="84"/>
        <v>0</v>
      </c>
      <c r="CH221" s="234">
        <f t="shared" si="85"/>
        <v>0</v>
      </c>
    </row>
    <row r="222" spans="1:86" s="69" customFormat="1" x14ac:dyDescent="0.3">
      <c r="A222" s="555"/>
      <c r="B222" s="52"/>
      <c r="C222" s="52"/>
      <c r="D222" s="52"/>
      <c r="E222" s="52"/>
      <c r="F222" s="507"/>
      <c r="G222" s="210">
        <f t="shared" si="65"/>
        <v>0</v>
      </c>
      <c r="H222" s="82">
        <f t="shared" si="67"/>
        <v>0</v>
      </c>
      <c r="I222" s="211"/>
      <c r="J222" s="441" t="s">
        <v>21</v>
      </c>
      <c r="K222" s="441" t="s">
        <v>21</v>
      </c>
      <c r="L222" s="441" t="s">
        <v>21</v>
      </c>
      <c r="M222" s="441" t="s">
        <v>21</v>
      </c>
      <c r="N222" s="568" t="s">
        <v>21</v>
      </c>
      <c r="O222" s="211"/>
      <c r="P222" s="212" t="str">
        <f>IF(B222="","",
IF(AND(V222="",W222="",B222&lt;&gt;""),"Employed",
IF(AND(V222&lt;&gt;"",W222="",B222&lt;&gt;""),"Terminated",
IF(AND(V222&lt;&gt;"",W222&lt;&gt;"",B222&lt;&gt;""),IF(W222&lt;Cover!$E$43,"Employed","Furloughed"),
IF(AND(V222="",W222&lt;&gt;"",B222&lt;&gt;""),IF(W222&lt;Cover!$E$43,"Employed","Rehired"))))))</f>
        <v/>
      </c>
      <c r="Q222" s="211"/>
      <c r="R222" s="536"/>
      <c r="S222" s="563"/>
      <c r="T222" s="536"/>
      <c r="U222" s="82">
        <f>IF(Cover!$E$47="Weekly",IF(T222&gt;0,T222,R222*S222),IF(T222&gt;0,T222,R222*S222)/2)</f>
        <v>0</v>
      </c>
      <c r="V222" s="564"/>
      <c r="W222" s="564"/>
      <c r="Y222" s="213" t="str">
        <f>IF($B222="","",IF('Actual Allocation Calc'!$AH$78="A",
IF($P222="Employed",$U222/7*BJ222,
IF(AND($P222="Terminated"),($U222/7*AP222),
IF(AND($P222="Furloughed"),($U222/7*AP222)+($U222/7*AZ222),
IF(AND($P222="Rehired"),($U222/7*AZ222),
IF(AND($P222="Terminated",AP222&gt;0),$U222,
IF($P222="Furloughed",IF(AP222&gt;0,$U222)+IF(AZ222&gt;0,$U222),
IF($P222="Rehired",IF(AZ222&gt;0,$U222)))))))),IF('Actual Allocation Calc'!$AH$78="C",'Actual Allocation Calc'!L222,'Actual Allocation Calc'!U222+IF($P222="Employed",$U222/7*BJ222,
IF(AND($P222="Terminated"),($U222/7*AP222),
IF(AND($P222="Furloughed"),($U222/7*AP222)+($U222/7*AZ222),
IF(AND($P222="Rehired"),($U222/7*AZ222),
IF(AND($P222="Terminated",AP222&gt;0),$U222,
IF($P222="Furloughed",IF(AP222&gt;0,$U222)+IF(AZ222&gt;0,$U222),
IF($P222="Rehired",IF(AZ222&gt;0,$U222))))))))*'Actual Allocation Calc'!$AH$99)))</f>
        <v/>
      </c>
      <c r="Z222" s="210" t="str">
        <f>IF($B222="","",IF('Actual Allocation Calc'!$AI$78="A",
IF($P222="Employed",$U222,
IF(AND($P222="Terminated"),($U222/7*AQ222),
IF(AND($P222="Furloughed"),($U222/7*AQ222)+($U222/7*BA222),
IF(AND($P222="Rehired"),($U222/7*BA222),
IF(AND($P222="Terminated",AQ222&gt;0),$U222,
IF($P222="Furloughed",IF(AQ222&gt;0,$U222)+IF(BA222&gt;0,$U222),
IF($P222="Rehired",IF(BA222&gt;0,$U222)))))))),IF('Actual Allocation Calc'!$AI$78="C",'Actual Allocation Calc'!M222,'Actual Allocation Calc'!V222+IF($P222="Employed",$U222,
IF(AND($P222="Terminated"),($U222/7*AQ222),
IF(AND($P222="Furloughed"),($U222/7*AQ222)+($U222/7*BA222),
IF(AND($P222="Rehired"),($U222/7*BA222),
IF(AND($P222="Terminated",AQ222&gt;0),$U222,
IF($P222="Furloughed",IF(AQ222&gt;0,$U222)+IF(BA222&gt;0,$U222),
IF($P222="Rehired",IF(BA222&gt;0,$U222))))))))*'Actual Allocation Calc'!$AI$99)))</f>
        <v/>
      </c>
      <c r="AA222" s="210" t="str">
        <f>IF($B222="","",IF('Actual Allocation Calc'!$AJ$78="A",
IF($P222="Employed",$U222,
IF(AND($P222="Terminated"),($U222/7*AR222),
IF(AND($P222="Furloughed"),($U222/7*AR222)+($U222/7*BB222),
IF(AND($P222="Rehired"),($U222/7*BB222),
IF(AND($P222="Terminated",AR222&gt;0),$U222,
IF($P222="Furloughed",IF(AR222&gt;0,$U222)+IF(BB222&gt;0,$U222),
IF($P222="Rehired",IF(BB222&gt;0,$U222)))))))),IF('Actual Allocation Calc'!$AJ$78="C",'Actual Allocation Calc'!N222,'Actual Allocation Calc'!W222+IF($P222="Employed",$U222,
IF(AND($P222="Terminated"),($U222/7*AR222),
IF(AND($P222="Furloughed"),($U222/7*AR222)+($U222/7*BB222),
IF(AND($P222="Rehired"),($U222/7*BB222),
IF(AND($P222="Terminated",AR222&gt;0),$U222,
IF($P222="Furloughed",IF(AR222&gt;0,$U222)+IF(BB222&gt;0,$U222),
IF($P222="Rehired",IF(BB222&gt;0,$U222))))))))*'Actual Allocation Calc'!$AJ$99)))</f>
        <v/>
      </c>
      <c r="AB222" s="210" t="str">
        <f>IF($B222="","",IF('Actual Allocation Calc'!$AK$78="A",
IF($P222="Employed",$U222,
IF(AND($P222="Terminated"),($U222/7*AS222),
IF(AND($P222="Furloughed"),($U222/7*AS222)+($U222/7*BC222),
IF(AND($P222="Rehired"),($U222/7*BC222),
IF(AND($P222="Terminated",AS222&gt;0),$U222,
IF($P222="Furloughed",IF(AS222&gt;0,$U222)+IF(BC222&gt;0,$U222),
IF($P222="Rehired",IF(BC222&gt;0,$U222)))))))),IF('Actual Allocation Calc'!$AK$78="C",'Actual Allocation Calc'!O222,'Actual Allocation Calc'!X222+IF($P222="Employed",$U222,
IF(AND($P222="Terminated"),($U222/7*AS222),
IF(AND($P222="Furloughed"),($U222/7*AS222)+($U222/7*BC222),
IF(AND($P222="Rehired"),($U222/7*BC222),
IF(AND($P222="Terminated",AS222&gt;0),$U222,
IF($P222="Furloughed",IF(AS222&gt;0,$U222)+IF(BC222&gt;0,$U222),
IF($P222="Rehired",IF(BC222&gt;0,$U222))))))))*'Actual Allocation Calc'!$AK$99)))</f>
        <v/>
      </c>
      <c r="AC222" s="210" t="str">
        <f>IF($B222="","",IF('Actual Allocation Calc'!$AL$78="A",
IF($P222="Employed",$U222,
IF(AND($P222="Terminated"),($U222/7*AT222),
IF(AND($P222="Furloughed"),($U222/7*AT222)+($U222/7*BD222),
IF(AND($P222="Rehired"),($U222/7*BD222),
IF(AND($P222="Terminated",AT222&gt;0),$U222,
IF($P222="Furloughed",IF(AT222&gt;0,$U222)+IF(BD222&gt;0,$U222),
IF($P222="Rehired",IF(BD222&gt;0,$U222)))))))),IF('Actual Allocation Calc'!$AL$78="C",'Actual Allocation Calc'!P222,'Actual Allocation Calc'!Y222+IF($P222="Employed",$U222,
IF(AND($P222="Terminated"),($U222/7*AT222),
IF(AND($P222="Furloughed"),($U222/7*AT222)+($U222/7*BD222),
IF(AND($P222="Rehired"),($U222/7*BD222),
IF(AND($P222="Terminated",AT222&gt;0),$U222,
IF($P222="Furloughed",IF(AT222&gt;0,$U222)+IF(BD222&gt;0,$U222),
IF($P222="Rehired",IF(BD222&gt;0,$U222))))))))*'Actual Allocation Calc'!$AL$99)))</f>
        <v/>
      </c>
      <c r="AD222" s="210" t="str">
        <f>IF($B222="","",IF('Actual Allocation Calc'!$AM$78="A",
IF($P222="Employed",$U222,
IF(AND($P222="Terminated"),($U222/7*AU222),
IF(AND($P222="Furloughed"),($U222/7*AU222)+($U222/7*BE222),
IF(AND($P222="Rehired"),($U222/7*BE222),
IF(AND($P222="Terminated",AU222&gt;0),$U222,
IF($P222="Furloughed",IF(AU222&gt;0,$U222)+IF(BE222&gt;0,$U222),
IF($P222="Rehired",IF(BE222&gt;0,$U222)))))))),IF('Actual Allocation Calc'!$AM$78="C",'Actual Allocation Calc'!Q222,'Actual Allocation Calc'!Z222+IF($P222="Employed",$U222,
IF(AND($P222="Terminated"),($U222/7*AU222),
IF(AND($P222="Furloughed"),($U222/7*AU222)+($U222/7*BE222),
IF(AND($P222="Rehired"),($U222/7*BE222),
IF(AND($P222="Terminated",AU222&gt;0),$U222,
IF($P222="Furloughed",IF(AU222&gt;0,$U222)+IF(BE222&gt;0,$U222),
IF($P222="Rehired",IF(BE222&gt;0,$U222))))))))*'Actual Allocation Calc'!$AM$99)))</f>
        <v/>
      </c>
      <c r="AE222" s="210" t="str">
        <f>IF($B222="","",IF('Actual Allocation Calc'!$AN$78="A",
IF($P222="Employed",$U222,
IF(AND($P222="Terminated"),($U222/7*AV222),
IF(AND($P222="Furloughed"),($U222/7*AV222)+($U222/7*BF222),
IF(AND($P222="Rehired"),($U222/7*BF222),
IF(AND($P222="Terminated",AV222&gt;0),$U222,
IF($P222="Furloughed",IF(AV222&gt;0,$U222)+IF(BF222&gt;0,$U222),
IF($P222="Rehired",IF(BF222&gt;0,$U222)))))))),IF('Actual Allocation Calc'!$AN$78="C",'Actual Allocation Calc'!R222,'Actual Allocation Calc'!AA222+IF($P222="Employed",$U222,
IF(AND($P222="Terminated"),($U222/7*AV222),
IF(AND($P222="Furloughed"),($U222/7*AV222)+($U222/7*BF222),
IF(AND($P222="Rehired"),($U222/7*BF222),
IF(AND($P222="Terminated",AV222&gt;0),$U222,
IF($P222="Furloughed",IF(AV222&gt;0,$U222)+IF(BF222&gt;0,$U222),
IF($P222="Rehired",IF(BF222&gt;0,$U222))))))))*'Actual Allocation Calc'!$AN$99)))</f>
        <v/>
      </c>
      <c r="AF222" s="210" t="str">
        <f>IF($B222="","",IF('Actual Allocation Calc'!$AO$78="A",
IF($P222="Employed",$U222,
IF(AND($P222="Terminated"),($U222/7*AW222),
IF(AND($P222="Furloughed"),($U222/7*AW222)+($U222/7*BG222),
IF(AND($P222="Rehired"),($U222/7*BG222),
IF(AND($P222="Terminated",AW222&gt;0),$U222,
IF($P222="Furloughed",IF(AW222&gt;0,$U222)+IF(BG222&gt;0,$U222),
IF($P222="Rehired",IF(BG222&gt;0,$U222)))))))),IF('Actual Allocation Calc'!$AO$78="C",'Actual Allocation Calc'!S222,'Actual Allocation Calc'!AB222+IF($P222="Employed",$U222,
IF(AND($P222="Terminated"),($U222/7*AW222),
IF(AND($P222="Furloughed"),($U222/7*AW222)+($U222/7*BG222),
IF(AND($P222="Rehired"),($U222/7*BG222),
IF(AND($P222="Terminated",AW222&gt;0),$U222,
IF($P222="Furloughed",IF(AW222&gt;0,$U222)+IF(BG222&gt;0,$U222),
IF($P222="Rehired",IF(BG222&gt;0,$U222))))))))*'Actual Allocation Calc'!$AO$99)))</f>
        <v/>
      </c>
      <c r="AG222" s="210" t="str">
        <f>IF($B222="","",IF('Actual Allocation Calc'!$AP$78="A",
IF($P222="Employed",$U222/7*BK222,
IF(AND($P222="Terminated"),($U222/7*AX222),
IF(AND($P222="Furloughed"),($U222/7*AX222)+($U222/7*BH222),
IF(AND($P222="Rehired"),($U222/7*BH222),
IF(AND($P222="Terminated",AX222&gt;0),$U222,
IF($P222="Furloughed",IF(AX222&gt;0,$U222)+IF(BH222&gt;0,$U222),
IF($P222="Rehired",IF(BH222&gt;0,$U222)))))))),IF('Actual Allocation Calc'!$AP$78="C",'Actual Allocation Calc'!T222,'Actual Allocation Calc'!AC222+IF($P222="Employed",$U222/7*BK222,
IF(AND($P222="Terminated"),($U222/7*AX222),
IF(AND($P222="Furloughed"),($U222/7*AX222)+($U222/7*BH222),
IF(AND($P222="Rehired"),($U222/7*BH222),
IF(AND($P222="Terminated",AX222&gt;0),$U222,
IF($P222="Furloughed",IF(AX222&gt;0,$U222)+IF(BH222&gt;0,$U222),
IF($P222="Rehired",IF(BH222&gt;0,$U222))))))))*'Actual Allocation Calc'!$AP$99)))</f>
        <v/>
      </c>
      <c r="AH222" s="536"/>
      <c r="AI222" s="82">
        <f t="shared" si="66"/>
        <v>0</v>
      </c>
      <c r="AJ222" s="210">
        <f t="shared" si="69"/>
        <v>0</v>
      </c>
      <c r="AK222" s="397" t="str">
        <f t="shared" si="70"/>
        <v/>
      </c>
      <c r="AM222" s="122"/>
      <c r="AO222" s="214" t="str">
        <f>IFERROR(IF($V222="","",VLOOKUP(V222,'Calendar Calcs'!$B$2:$E1189,4,FALSE)),0)</f>
        <v/>
      </c>
      <c r="AP222" s="69" t="str">
        <f>IF($AO222="","", IF($AO222&lt;AP$23,0,IF($AO222&gt;AP$23,COUNTIFS('Calendar Calcs'!$E$2:$E1189,AP$23),COUNTIFS('Calendar Calcs'!$E$2:$E1189,AP$23,'Calendar Calcs'!$D$2:$D1189,"&lt;="&amp;WEEKDAY($V222)))))</f>
        <v/>
      </c>
      <c r="AQ222" s="69" t="str">
        <f>IF($AO222="","", IF($AO222&lt;AQ$23,0,IF($AO222&gt;AQ$23,COUNTIFS('Calendar Calcs'!$E$2:$E1189,AQ$23),COUNTIFS('Calendar Calcs'!$E$2:$E1189,AQ$23,'Calendar Calcs'!$D$2:$D1189,"&lt;="&amp;WEEKDAY($V222)))))</f>
        <v/>
      </c>
      <c r="AR222" s="69" t="str">
        <f>IF($AO222="","", IF($AO222&lt;AR$23,0,IF($AO222&gt;AR$23,COUNTIFS('Calendar Calcs'!$E$2:$E1189,AR$23),COUNTIFS('Calendar Calcs'!$E$2:$E1189,AR$23,'Calendar Calcs'!$D$2:$D1189,"&lt;="&amp;WEEKDAY($V222)))))</f>
        <v/>
      </c>
      <c r="AS222" s="69" t="str">
        <f>IF($AO222="","", IF($AO222&lt;AS$23,0,IF($AO222&gt;AS$23,COUNTIFS('Calendar Calcs'!$E$2:$E1189,AS$23),COUNTIFS('Calendar Calcs'!$E$2:$E1189,AS$23,'Calendar Calcs'!$D$2:$D1189,"&lt;="&amp;WEEKDAY($V222)))))</f>
        <v/>
      </c>
      <c r="AT222" s="69" t="str">
        <f>IF($AO222="","", IF($AO222&lt;AT$23,0,IF($AO222&gt;AT$23,COUNTIFS('Calendar Calcs'!$E$2:$E1189,AT$23),COUNTIFS('Calendar Calcs'!$E$2:$E1189,AT$23,'Calendar Calcs'!$D$2:$D1189,"&lt;="&amp;WEEKDAY($V222)))))</f>
        <v/>
      </c>
      <c r="AU222" s="69" t="str">
        <f>IF($AO222="","", IF($AO222&lt;AU$23,0,IF($AO222&gt;AU$23,COUNTIFS('Calendar Calcs'!$E$2:$E1189,AU$23),COUNTIFS('Calendar Calcs'!$E$2:$E1189,AU$23,'Calendar Calcs'!$D$2:$D1189,"&lt;="&amp;WEEKDAY($V222)))))</f>
        <v/>
      </c>
      <c r="AV222" s="69" t="str">
        <f>IF($AO222="","", IF($AO222&lt;AV$23,0,IF($AO222&gt;AV$23,COUNTIFS('Calendar Calcs'!$E$2:$E1189,AV$23),COUNTIFS('Calendar Calcs'!$E$2:$E1189,AV$23,'Calendar Calcs'!$D$2:$D1189,"&lt;="&amp;WEEKDAY($V222)))))</f>
        <v/>
      </c>
      <c r="AW222" s="69" t="str">
        <f>IF($AO222="","", IF($AO222&lt;AW$23,0,IF($AO222&gt;AW$23,COUNTIFS('Calendar Calcs'!$E$2:$E1189,AW$23),COUNTIFS('Calendar Calcs'!$E$2:$E1189,AW$23,'Calendar Calcs'!$D$2:$D1189,"&lt;="&amp;WEEKDAY($V222)))))</f>
        <v/>
      </c>
      <c r="AX222" s="69" t="str">
        <f>IF($AO222="","", IF($AO222&lt;AX$23,0,IF($AO222&gt;AX$23,COUNTIFS('Calendar Calcs'!$E$2:$E1189,AX$23),COUNTIFS('Calendar Calcs'!$E$2:$E1189,AX$23,'Calendar Calcs'!$D$2:$D1189,"&lt;="&amp;WEEKDAY($V222)))))</f>
        <v/>
      </c>
      <c r="AY222" s="69" t="str">
        <f>IF($W222="","",VLOOKUP($W222,'Calendar Calcs'!$B$2:$E1189,4,FALSE))</f>
        <v/>
      </c>
      <c r="AZ222" s="69" t="str">
        <f>IF($AY222="","",IF($AY222&gt;AZ$23,0,IF($AY222&lt;AZ$23,COUNTIFS('Calendar Calcs'!$E$2:$E1189,AZ$23),COUNTIFS('Calendar Calcs'!$E$2:$E1189,AZ$23,'Calendar Calcs'!$D$2:$D1189,"&gt;="&amp;WEEKDAY($W222)))))</f>
        <v/>
      </c>
      <c r="BA222" s="69" t="str">
        <f>IF($AY222="","",IF($AY222&gt;BA$23,0,IF($AY222&lt;BA$23,COUNTIFS('Calendar Calcs'!$E$2:$E1189,BA$23),COUNTIFS('Calendar Calcs'!$E$2:$E1189,BA$23,'Calendar Calcs'!$D$2:$D1189,"&gt;="&amp;WEEKDAY($W222)))))</f>
        <v/>
      </c>
      <c r="BB222" s="69" t="str">
        <f>IF($AY222="","",IF($AY222&gt;BB$23,0,IF($AY222&lt;BB$23,COUNTIFS('Calendar Calcs'!$E$2:$E1189,BB$23),COUNTIFS('Calendar Calcs'!$E$2:$E1189,BB$23,'Calendar Calcs'!$D$2:$D1189,"&gt;="&amp;WEEKDAY($W222)))))</f>
        <v/>
      </c>
      <c r="BC222" s="69" t="str">
        <f>IF($AY222="","",IF($AY222&gt;BC$23,0,IF($AY222&lt;BC$23,COUNTIFS('Calendar Calcs'!$E$2:$E1189,BC$23),COUNTIFS('Calendar Calcs'!$E$2:$E1189,BC$23,'Calendar Calcs'!$D$2:$D1189,"&gt;="&amp;WEEKDAY($W222)))))</f>
        <v/>
      </c>
      <c r="BD222" s="69" t="str">
        <f>IF($AY222="","",IF($AY222&gt;BD$23,0,IF($AY222&lt;BD$23,COUNTIFS('Calendar Calcs'!$E$2:$E1189,BD$23),COUNTIFS('Calendar Calcs'!$E$2:$E1189,BD$23,'Calendar Calcs'!$D$2:$D1189,"&gt;="&amp;WEEKDAY($W222)))))</f>
        <v/>
      </c>
      <c r="BE222" s="69" t="str">
        <f>IF($AY222="","",IF($AY222&gt;BE$23,0,IF($AY222&lt;BE$23,COUNTIFS('Calendar Calcs'!$E$2:$E1189,BE$23),COUNTIFS('Calendar Calcs'!$E$2:$E1189,BE$23,'Calendar Calcs'!$D$2:$D1189,"&gt;="&amp;WEEKDAY($W222)))))</f>
        <v/>
      </c>
      <c r="BF222" s="69" t="str">
        <f>IF($AY222="","",IF($AY222&gt;BF$23,0,IF($AY222&lt;BF$23,COUNTIFS('Calendar Calcs'!$E$2:$E1189,BF$23),COUNTIFS('Calendar Calcs'!$E$2:$E1189,BF$23,'Calendar Calcs'!$D$2:$D1189,"&gt;="&amp;WEEKDAY($W222)))))</f>
        <v/>
      </c>
      <c r="BG222" s="69" t="str">
        <f>IF($AY222="","",IF($AY222&gt;BG$23,0,IF($AY222&lt;BG$23,COUNTIFS('Calendar Calcs'!$E$2:$E1189,BG$23),COUNTIFS('Calendar Calcs'!$E$2:$E1189,BG$23,'Calendar Calcs'!$D$2:$D1189,"&gt;="&amp;WEEKDAY($W222)))))</f>
        <v/>
      </c>
      <c r="BH222" s="69">
        <f t="shared" si="71"/>
        <v>6</v>
      </c>
      <c r="BI222" s="69">
        <f>IF(Cover!$E$43="","",VLOOKUP(Cover!$E$43,'Calendar Calcs'!$B$2:$E1189,4,FALSE))</f>
        <v>1</v>
      </c>
      <c r="BJ222" s="69">
        <f>IF($BI222="","", IF($BI222&lt;BJ$23,0,IF($BI222&gt;=BJ$23,COUNTIFS('Calendar Calcs'!$E$2:$E1189,BJ$23),COUNTIFS('Calendar Calcs'!$E$2:$E1189,BJ$23,'Calendar Calcs'!$D$2:$D1189,"&lt;="&amp;WEEKDAY($V222)))))</f>
        <v>1</v>
      </c>
      <c r="BK222" s="69">
        <f t="shared" si="68"/>
        <v>6</v>
      </c>
      <c r="BN222" s="69" t="str">
        <f>IF(T222&gt;0,"FTE",IF(Cover!$E$47="Weekly",IF(S222&gt;29.75,"FTE","PTE"),IF(S222&gt;59.75,"FTE","PTE")))</f>
        <v>PTE</v>
      </c>
      <c r="BO222" s="69">
        <f>IF(BN222="FTE",30,IF(Cover!$E$47="Weekly",'STEP 2 EE Data'!S222,'STEP 2 EE Data'!S222/2))</f>
        <v>0</v>
      </c>
      <c r="BP222" s="209">
        <f t="shared" si="72"/>
        <v>0</v>
      </c>
      <c r="BQ222" s="209">
        <f t="shared" si="73"/>
        <v>0</v>
      </c>
      <c r="BR222" s="209">
        <f t="shared" si="74"/>
        <v>0</v>
      </c>
      <c r="BS222" s="209">
        <f t="shared" si="75"/>
        <v>0</v>
      </c>
      <c r="BT222" s="209">
        <f t="shared" si="76"/>
        <v>0</v>
      </c>
      <c r="BU222" s="209">
        <f t="shared" si="77"/>
        <v>0</v>
      </c>
      <c r="BV222" s="209">
        <f t="shared" si="78"/>
        <v>0</v>
      </c>
      <c r="BW222" s="209">
        <f t="shared" si="79"/>
        <v>0</v>
      </c>
      <c r="BX222" s="209">
        <f t="shared" si="80"/>
        <v>0</v>
      </c>
      <c r="CC222" s="210" t="str">
        <f>IF(B222="","",IF(C222="",IF(Cover!$E$47="Weekly",'STEP 3 EE Comp'!BI227*8,'STEP 3 EE Comp'!BI227*4),IF(Cover!$E$47="Weekly",'STEP 3 EE Comp'!BI227,'STEP 3 EE Comp'!BI227)))</f>
        <v/>
      </c>
      <c r="CD222" s="82" t="str">
        <f t="shared" si="81"/>
        <v/>
      </c>
      <c r="CE222" s="417">
        <f t="shared" si="82"/>
        <v>1</v>
      </c>
      <c r="CF222" s="82" t="str">
        <f t="shared" si="83"/>
        <v>Good</v>
      </c>
      <c r="CG222" s="82">
        <f t="shared" si="84"/>
        <v>0</v>
      </c>
      <c r="CH222" s="234">
        <f t="shared" si="85"/>
        <v>0</v>
      </c>
    </row>
    <row r="223" spans="1:86" s="69" customFormat="1" x14ac:dyDescent="0.3">
      <c r="A223" s="555"/>
      <c r="B223" s="52"/>
      <c r="C223" s="52"/>
      <c r="D223" s="52"/>
      <c r="E223" s="52"/>
      <c r="F223" s="507"/>
      <c r="G223" s="210">
        <f t="shared" si="65"/>
        <v>0</v>
      </c>
      <c r="H223" s="82">
        <f t="shared" si="67"/>
        <v>0</v>
      </c>
      <c r="I223" s="211"/>
      <c r="J223" s="441" t="s">
        <v>21</v>
      </c>
      <c r="K223" s="441" t="s">
        <v>21</v>
      </c>
      <c r="L223" s="441" t="s">
        <v>21</v>
      </c>
      <c r="M223" s="441" t="s">
        <v>21</v>
      </c>
      <c r="N223" s="568" t="s">
        <v>21</v>
      </c>
      <c r="O223" s="211"/>
      <c r="P223" s="212" t="str">
        <f>IF(B223="","",
IF(AND(V223="",W223="",B223&lt;&gt;""),"Employed",
IF(AND(V223&lt;&gt;"",W223="",B223&lt;&gt;""),"Terminated",
IF(AND(V223&lt;&gt;"",W223&lt;&gt;"",B223&lt;&gt;""),IF(W223&lt;Cover!$E$43,"Employed","Furloughed"),
IF(AND(V223="",W223&lt;&gt;"",B223&lt;&gt;""),IF(W223&lt;Cover!$E$43,"Employed","Rehired"))))))</f>
        <v/>
      </c>
      <c r="Q223" s="211"/>
      <c r="R223" s="536"/>
      <c r="S223" s="563"/>
      <c r="T223" s="536"/>
      <c r="U223" s="82">
        <f>IF(Cover!$E$47="Weekly",IF(T223&gt;0,T223,R223*S223),IF(T223&gt;0,T223,R223*S223)/2)</f>
        <v>0</v>
      </c>
      <c r="V223" s="564"/>
      <c r="W223" s="564"/>
      <c r="Y223" s="213" t="str">
        <f>IF($B223="","",IF('Actual Allocation Calc'!$AH$78="A",
IF($P223="Employed",$U223/7*BJ223,
IF(AND($P223="Terminated"),($U223/7*AP223),
IF(AND($P223="Furloughed"),($U223/7*AP223)+($U223/7*AZ223),
IF(AND($P223="Rehired"),($U223/7*AZ223),
IF(AND($P223="Terminated",AP223&gt;0),$U223,
IF($P223="Furloughed",IF(AP223&gt;0,$U223)+IF(AZ223&gt;0,$U223),
IF($P223="Rehired",IF(AZ223&gt;0,$U223)))))))),IF('Actual Allocation Calc'!$AH$78="C",'Actual Allocation Calc'!L223,'Actual Allocation Calc'!U223+IF($P223="Employed",$U223/7*BJ223,
IF(AND($P223="Terminated"),($U223/7*AP223),
IF(AND($P223="Furloughed"),($U223/7*AP223)+($U223/7*AZ223),
IF(AND($P223="Rehired"),($U223/7*AZ223),
IF(AND($P223="Terminated",AP223&gt;0),$U223,
IF($P223="Furloughed",IF(AP223&gt;0,$U223)+IF(AZ223&gt;0,$U223),
IF($P223="Rehired",IF(AZ223&gt;0,$U223))))))))*'Actual Allocation Calc'!$AH$99)))</f>
        <v/>
      </c>
      <c r="Z223" s="210" t="str">
        <f>IF($B223="","",IF('Actual Allocation Calc'!$AI$78="A",
IF($P223="Employed",$U223,
IF(AND($P223="Terminated"),($U223/7*AQ223),
IF(AND($P223="Furloughed"),($U223/7*AQ223)+($U223/7*BA223),
IF(AND($P223="Rehired"),($U223/7*BA223),
IF(AND($P223="Terminated",AQ223&gt;0),$U223,
IF($P223="Furloughed",IF(AQ223&gt;0,$U223)+IF(BA223&gt;0,$U223),
IF($P223="Rehired",IF(BA223&gt;0,$U223)))))))),IF('Actual Allocation Calc'!$AI$78="C",'Actual Allocation Calc'!M223,'Actual Allocation Calc'!V223+IF($P223="Employed",$U223,
IF(AND($P223="Terminated"),($U223/7*AQ223),
IF(AND($P223="Furloughed"),($U223/7*AQ223)+($U223/7*BA223),
IF(AND($P223="Rehired"),($U223/7*BA223),
IF(AND($P223="Terminated",AQ223&gt;0),$U223,
IF($P223="Furloughed",IF(AQ223&gt;0,$U223)+IF(BA223&gt;0,$U223),
IF($P223="Rehired",IF(BA223&gt;0,$U223))))))))*'Actual Allocation Calc'!$AI$99)))</f>
        <v/>
      </c>
      <c r="AA223" s="210" t="str">
        <f>IF($B223="","",IF('Actual Allocation Calc'!$AJ$78="A",
IF($P223="Employed",$U223,
IF(AND($P223="Terminated"),($U223/7*AR223),
IF(AND($P223="Furloughed"),($U223/7*AR223)+($U223/7*BB223),
IF(AND($P223="Rehired"),($U223/7*BB223),
IF(AND($P223="Terminated",AR223&gt;0),$U223,
IF($P223="Furloughed",IF(AR223&gt;0,$U223)+IF(BB223&gt;0,$U223),
IF($P223="Rehired",IF(BB223&gt;0,$U223)))))))),IF('Actual Allocation Calc'!$AJ$78="C",'Actual Allocation Calc'!N223,'Actual Allocation Calc'!W223+IF($P223="Employed",$U223,
IF(AND($P223="Terminated"),($U223/7*AR223),
IF(AND($P223="Furloughed"),($U223/7*AR223)+($U223/7*BB223),
IF(AND($P223="Rehired"),($U223/7*BB223),
IF(AND($P223="Terminated",AR223&gt;0),$U223,
IF($P223="Furloughed",IF(AR223&gt;0,$U223)+IF(BB223&gt;0,$U223),
IF($P223="Rehired",IF(BB223&gt;0,$U223))))))))*'Actual Allocation Calc'!$AJ$99)))</f>
        <v/>
      </c>
      <c r="AB223" s="210" t="str">
        <f>IF($B223="","",IF('Actual Allocation Calc'!$AK$78="A",
IF($P223="Employed",$U223,
IF(AND($P223="Terminated"),($U223/7*AS223),
IF(AND($P223="Furloughed"),($U223/7*AS223)+($U223/7*BC223),
IF(AND($P223="Rehired"),($U223/7*BC223),
IF(AND($P223="Terminated",AS223&gt;0),$U223,
IF($P223="Furloughed",IF(AS223&gt;0,$U223)+IF(BC223&gt;0,$U223),
IF($P223="Rehired",IF(BC223&gt;0,$U223)))))))),IF('Actual Allocation Calc'!$AK$78="C",'Actual Allocation Calc'!O223,'Actual Allocation Calc'!X223+IF($P223="Employed",$U223,
IF(AND($P223="Terminated"),($U223/7*AS223),
IF(AND($P223="Furloughed"),($U223/7*AS223)+($U223/7*BC223),
IF(AND($P223="Rehired"),($U223/7*BC223),
IF(AND($P223="Terminated",AS223&gt;0),$U223,
IF($P223="Furloughed",IF(AS223&gt;0,$U223)+IF(BC223&gt;0,$U223),
IF($P223="Rehired",IF(BC223&gt;0,$U223))))))))*'Actual Allocation Calc'!$AK$99)))</f>
        <v/>
      </c>
      <c r="AC223" s="210" t="str">
        <f>IF($B223="","",IF('Actual Allocation Calc'!$AL$78="A",
IF($P223="Employed",$U223,
IF(AND($P223="Terminated"),($U223/7*AT223),
IF(AND($P223="Furloughed"),($U223/7*AT223)+($U223/7*BD223),
IF(AND($P223="Rehired"),($U223/7*BD223),
IF(AND($P223="Terminated",AT223&gt;0),$U223,
IF($P223="Furloughed",IF(AT223&gt;0,$U223)+IF(BD223&gt;0,$U223),
IF($P223="Rehired",IF(BD223&gt;0,$U223)))))))),IF('Actual Allocation Calc'!$AL$78="C",'Actual Allocation Calc'!P223,'Actual Allocation Calc'!Y223+IF($P223="Employed",$U223,
IF(AND($P223="Terminated"),($U223/7*AT223),
IF(AND($P223="Furloughed"),($U223/7*AT223)+($U223/7*BD223),
IF(AND($P223="Rehired"),($U223/7*BD223),
IF(AND($P223="Terminated",AT223&gt;0),$U223,
IF($P223="Furloughed",IF(AT223&gt;0,$U223)+IF(BD223&gt;0,$U223),
IF($P223="Rehired",IF(BD223&gt;0,$U223))))))))*'Actual Allocation Calc'!$AL$99)))</f>
        <v/>
      </c>
      <c r="AD223" s="210" t="str">
        <f>IF($B223="","",IF('Actual Allocation Calc'!$AM$78="A",
IF($P223="Employed",$U223,
IF(AND($P223="Terminated"),($U223/7*AU223),
IF(AND($P223="Furloughed"),($U223/7*AU223)+($U223/7*BE223),
IF(AND($P223="Rehired"),($U223/7*BE223),
IF(AND($P223="Terminated",AU223&gt;0),$U223,
IF($P223="Furloughed",IF(AU223&gt;0,$U223)+IF(BE223&gt;0,$U223),
IF($P223="Rehired",IF(BE223&gt;0,$U223)))))))),IF('Actual Allocation Calc'!$AM$78="C",'Actual Allocation Calc'!Q223,'Actual Allocation Calc'!Z223+IF($P223="Employed",$U223,
IF(AND($P223="Terminated"),($U223/7*AU223),
IF(AND($P223="Furloughed"),($U223/7*AU223)+($U223/7*BE223),
IF(AND($P223="Rehired"),($U223/7*BE223),
IF(AND($P223="Terminated",AU223&gt;0),$U223,
IF($P223="Furloughed",IF(AU223&gt;0,$U223)+IF(BE223&gt;0,$U223),
IF($P223="Rehired",IF(BE223&gt;0,$U223))))))))*'Actual Allocation Calc'!$AM$99)))</f>
        <v/>
      </c>
      <c r="AE223" s="210" t="str">
        <f>IF($B223="","",IF('Actual Allocation Calc'!$AN$78="A",
IF($P223="Employed",$U223,
IF(AND($P223="Terminated"),($U223/7*AV223),
IF(AND($P223="Furloughed"),($U223/7*AV223)+($U223/7*BF223),
IF(AND($P223="Rehired"),($U223/7*BF223),
IF(AND($P223="Terminated",AV223&gt;0),$U223,
IF($P223="Furloughed",IF(AV223&gt;0,$U223)+IF(BF223&gt;0,$U223),
IF($P223="Rehired",IF(BF223&gt;0,$U223)))))))),IF('Actual Allocation Calc'!$AN$78="C",'Actual Allocation Calc'!R223,'Actual Allocation Calc'!AA223+IF($P223="Employed",$U223,
IF(AND($P223="Terminated"),($U223/7*AV223),
IF(AND($P223="Furloughed"),($U223/7*AV223)+($U223/7*BF223),
IF(AND($P223="Rehired"),($U223/7*BF223),
IF(AND($P223="Terminated",AV223&gt;0),$U223,
IF($P223="Furloughed",IF(AV223&gt;0,$U223)+IF(BF223&gt;0,$U223),
IF($P223="Rehired",IF(BF223&gt;0,$U223))))))))*'Actual Allocation Calc'!$AN$99)))</f>
        <v/>
      </c>
      <c r="AF223" s="210" t="str">
        <f>IF($B223="","",IF('Actual Allocation Calc'!$AO$78="A",
IF($P223="Employed",$U223,
IF(AND($P223="Terminated"),($U223/7*AW223),
IF(AND($P223="Furloughed"),($U223/7*AW223)+($U223/7*BG223),
IF(AND($P223="Rehired"),($U223/7*BG223),
IF(AND($P223="Terminated",AW223&gt;0),$U223,
IF($P223="Furloughed",IF(AW223&gt;0,$U223)+IF(BG223&gt;0,$U223),
IF($P223="Rehired",IF(BG223&gt;0,$U223)))))))),IF('Actual Allocation Calc'!$AO$78="C",'Actual Allocation Calc'!S223,'Actual Allocation Calc'!AB223+IF($P223="Employed",$U223,
IF(AND($P223="Terminated"),($U223/7*AW223),
IF(AND($P223="Furloughed"),($U223/7*AW223)+($U223/7*BG223),
IF(AND($P223="Rehired"),($U223/7*BG223),
IF(AND($P223="Terminated",AW223&gt;0),$U223,
IF($P223="Furloughed",IF(AW223&gt;0,$U223)+IF(BG223&gt;0,$U223),
IF($P223="Rehired",IF(BG223&gt;0,$U223))))))))*'Actual Allocation Calc'!$AO$99)))</f>
        <v/>
      </c>
      <c r="AG223" s="210" t="str">
        <f>IF($B223="","",IF('Actual Allocation Calc'!$AP$78="A",
IF($P223="Employed",$U223/7*BK223,
IF(AND($P223="Terminated"),($U223/7*AX223),
IF(AND($P223="Furloughed"),($U223/7*AX223)+($U223/7*BH223),
IF(AND($P223="Rehired"),($U223/7*BH223),
IF(AND($P223="Terminated",AX223&gt;0),$U223,
IF($P223="Furloughed",IF(AX223&gt;0,$U223)+IF(BH223&gt;0,$U223),
IF($P223="Rehired",IF(BH223&gt;0,$U223)))))))),IF('Actual Allocation Calc'!$AP$78="C",'Actual Allocation Calc'!T223,'Actual Allocation Calc'!AC223+IF($P223="Employed",$U223/7*BK223,
IF(AND($P223="Terminated"),($U223/7*AX223),
IF(AND($P223="Furloughed"),($U223/7*AX223)+($U223/7*BH223),
IF(AND($P223="Rehired"),($U223/7*BH223),
IF(AND($P223="Terminated",AX223&gt;0),$U223,
IF($P223="Furloughed",IF(AX223&gt;0,$U223)+IF(BH223&gt;0,$U223),
IF($P223="Rehired",IF(BH223&gt;0,$U223))))))))*'Actual Allocation Calc'!$AP$99)))</f>
        <v/>
      </c>
      <c r="AH223" s="536"/>
      <c r="AI223" s="82">
        <f t="shared" si="66"/>
        <v>0</v>
      </c>
      <c r="AJ223" s="210">
        <f t="shared" si="69"/>
        <v>0</v>
      </c>
      <c r="AK223" s="397" t="str">
        <f t="shared" si="70"/>
        <v/>
      </c>
      <c r="AM223" s="122"/>
      <c r="AO223" s="214" t="str">
        <f>IFERROR(IF($V223="","",VLOOKUP(V223,'Calendar Calcs'!$B$2:$E1190,4,FALSE)),0)</f>
        <v/>
      </c>
      <c r="AP223" s="69" t="str">
        <f>IF($AO223="","", IF($AO223&lt;AP$23,0,IF($AO223&gt;AP$23,COUNTIFS('Calendar Calcs'!$E$2:$E1190,AP$23),COUNTIFS('Calendar Calcs'!$E$2:$E1190,AP$23,'Calendar Calcs'!$D$2:$D1190,"&lt;="&amp;WEEKDAY($V223)))))</f>
        <v/>
      </c>
      <c r="AQ223" s="69" t="str">
        <f>IF($AO223="","", IF($AO223&lt;AQ$23,0,IF($AO223&gt;AQ$23,COUNTIFS('Calendar Calcs'!$E$2:$E1190,AQ$23),COUNTIFS('Calendar Calcs'!$E$2:$E1190,AQ$23,'Calendar Calcs'!$D$2:$D1190,"&lt;="&amp;WEEKDAY($V223)))))</f>
        <v/>
      </c>
      <c r="AR223" s="69" t="str">
        <f>IF($AO223="","", IF($AO223&lt;AR$23,0,IF($AO223&gt;AR$23,COUNTIFS('Calendar Calcs'!$E$2:$E1190,AR$23),COUNTIFS('Calendar Calcs'!$E$2:$E1190,AR$23,'Calendar Calcs'!$D$2:$D1190,"&lt;="&amp;WEEKDAY($V223)))))</f>
        <v/>
      </c>
      <c r="AS223" s="69" t="str">
        <f>IF($AO223="","", IF($AO223&lt;AS$23,0,IF($AO223&gt;AS$23,COUNTIFS('Calendar Calcs'!$E$2:$E1190,AS$23),COUNTIFS('Calendar Calcs'!$E$2:$E1190,AS$23,'Calendar Calcs'!$D$2:$D1190,"&lt;="&amp;WEEKDAY($V223)))))</f>
        <v/>
      </c>
      <c r="AT223" s="69" t="str">
        <f>IF($AO223="","", IF($AO223&lt;AT$23,0,IF($AO223&gt;AT$23,COUNTIFS('Calendar Calcs'!$E$2:$E1190,AT$23),COUNTIFS('Calendar Calcs'!$E$2:$E1190,AT$23,'Calendar Calcs'!$D$2:$D1190,"&lt;="&amp;WEEKDAY($V223)))))</f>
        <v/>
      </c>
      <c r="AU223" s="69" t="str">
        <f>IF($AO223="","", IF($AO223&lt;AU$23,0,IF($AO223&gt;AU$23,COUNTIFS('Calendar Calcs'!$E$2:$E1190,AU$23),COUNTIFS('Calendar Calcs'!$E$2:$E1190,AU$23,'Calendar Calcs'!$D$2:$D1190,"&lt;="&amp;WEEKDAY($V223)))))</f>
        <v/>
      </c>
      <c r="AV223" s="69" t="str">
        <f>IF($AO223="","", IF($AO223&lt;AV$23,0,IF($AO223&gt;AV$23,COUNTIFS('Calendar Calcs'!$E$2:$E1190,AV$23),COUNTIFS('Calendar Calcs'!$E$2:$E1190,AV$23,'Calendar Calcs'!$D$2:$D1190,"&lt;="&amp;WEEKDAY($V223)))))</f>
        <v/>
      </c>
      <c r="AW223" s="69" t="str">
        <f>IF($AO223="","", IF($AO223&lt;AW$23,0,IF($AO223&gt;AW$23,COUNTIFS('Calendar Calcs'!$E$2:$E1190,AW$23),COUNTIFS('Calendar Calcs'!$E$2:$E1190,AW$23,'Calendar Calcs'!$D$2:$D1190,"&lt;="&amp;WEEKDAY($V223)))))</f>
        <v/>
      </c>
      <c r="AX223" s="69" t="str">
        <f>IF($AO223="","", IF($AO223&lt;AX$23,0,IF($AO223&gt;AX$23,COUNTIFS('Calendar Calcs'!$E$2:$E1190,AX$23),COUNTIFS('Calendar Calcs'!$E$2:$E1190,AX$23,'Calendar Calcs'!$D$2:$D1190,"&lt;="&amp;WEEKDAY($V223)))))</f>
        <v/>
      </c>
      <c r="AY223" s="69" t="str">
        <f>IF($W223="","",VLOOKUP($W223,'Calendar Calcs'!$B$2:$E1190,4,FALSE))</f>
        <v/>
      </c>
      <c r="AZ223" s="69" t="str">
        <f>IF($AY223="","",IF($AY223&gt;AZ$23,0,IF($AY223&lt;AZ$23,COUNTIFS('Calendar Calcs'!$E$2:$E1190,AZ$23),COUNTIFS('Calendar Calcs'!$E$2:$E1190,AZ$23,'Calendar Calcs'!$D$2:$D1190,"&gt;="&amp;WEEKDAY($W223)))))</f>
        <v/>
      </c>
      <c r="BA223" s="69" t="str">
        <f>IF($AY223="","",IF($AY223&gt;BA$23,0,IF($AY223&lt;BA$23,COUNTIFS('Calendar Calcs'!$E$2:$E1190,BA$23),COUNTIFS('Calendar Calcs'!$E$2:$E1190,BA$23,'Calendar Calcs'!$D$2:$D1190,"&gt;="&amp;WEEKDAY($W223)))))</f>
        <v/>
      </c>
      <c r="BB223" s="69" t="str">
        <f>IF($AY223="","",IF($AY223&gt;BB$23,0,IF($AY223&lt;BB$23,COUNTIFS('Calendar Calcs'!$E$2:$E1190,BB$23),COUNTIFS('Calendar Calcs'!$E$2:$E1190,BB$23,'Calendar Calcs'!$D$2:$D1190,"&gt;="&amp;WEEKDAY($W223)))))</f>
        <v/>
      </c>
      <c r="BC223" s="69" t="str">
        <f>IF($AY223="","",IF($AY223&gt;BC$23,0,IF($AY223&lt;BC$23,COUNTIFS('Calendar Calcs'!$E$2:$E1190,BC$23),COUNTIFS('Calendar Calcs'!$E$2:$E1190,BC$23,'Calendar Calcs'!$D$2:$D1190,"&gt;="&amp;WEEKDAY($W223)))))</f>
        <v/>
      </c>
      <c r="BD223" s="69" t="str">
        <f>IF($AY223="","",IF($AY223&gt;BD$23,0,IF($AY223&lt;BD$23,COUNTIFS('Calendar Calcs'!$E$2:$E1190,BD$23),COUNTIFS('Calendar Calcs'!$E$2:$E1190,BD$23,'Calendar Calcs'!$D$2:$D1190,"&gt;="&amp;WEEKDAY($W223)))))</f>
        <v/>
      </c>
      <c r="BE223" s="69" t="str">
        <f>IF($AY223="","",IF($AY223&gt;BE$23,0,IF($AY223&lt;BE$23,COUNTIFS('Calendar Calcs'!$E$2:$E1190,BE$23),COUNTIFS('Calendar Calcs'!$E$2:$E1190,BE$23,'Calendar Calcs'!$D$2:$D1190,"&gt;="&amp;WEEKDAY($W223)))))</f>
        <v/>
      </c>
      <c r="BF223" s="69" t="str">
        <f>IF($AY223="","",IF($AY223&gt;BF$23,0,IF($AY223&lt;BF$23,COUNTIFS('Calendar Calcs'!$E$2:$E1190,BF$23),COUNTIFS('Calendar Calcs'!$E$2:$E1190,BF$23,'Calendar Calcs'!$D$2:$D1190,"&gt;="&amp;WEEKDAY($W223)))))</f>
        <v/>
      </c>
      <c r="BG223" s="69" t="str">
        <f>IF($AY223="","",IF($AY223&gt;BG$23,0,IF($AY223&lt;BG$23,COUNTIFS('Calendar Calcs'!$E$2:$E1190,BG$23),COUNTIFS('Calendar Calcs'!$E$2:$E1190,BG$23,'Calendar Calcs'!$D$2:$D1190,"&gt;="&amp;WEEKDAY($W223)))))</f>
        <v/>
      </c>
      <c r="BH223" s="69">
        <f t="shared" si="71"/>
        <v>6</v>
      </c>
      <c r="BI223" s="69">
        <f>IF(Cover!$E$43="","",VLOOKUP(Cover!$E$43,'Calendar Calcs'!$B$2:$E1190,4,FALSE))</f>
        <v>1</v>
      </c>
      <c r="BJ223" s="69">
        <f>IF($BI223="","", IF($BI223&lt;BJ$23,0,IF($BI223&gt;=BJ$23,COUNTIFS('Calendar Calcs'!$E$2:$E1190,BJ$23),COUNTIFS('Calendar Calcs'!$E$2:$E1190,BJ$23,'Calendar Calcs'!$D$2:$D1190,"&lt;="&amp;WEEKDAY($V223)))))</f>
        <v>1</v>
      </c>
      <c r="BK223" s="69">
        <f t="shared" si="68"/>
        <v>6</v>
      </c>
      <c r="BN223" s="69" t="str">
        <f>IF(T223&gt;0,"FTE",IF(Cover!$E$47="Weekly",IF(S223&gt;29.75,"FTE","PTE"),IF(S223&gt;59.75,"FTE","PTE")))</f>
        <v>PTE</v>
      </c>
      <c r="BO223" s="69">
        <f>IF(BN223="FTE",30,IF(Cover!$E$47="Weekly",'STEP 2 EE Data'!S223,'STEP 2 EE Data'!S223/2))</f>
        <v>0</v>
      </c>
      <c r="BP223" s="209">
        <f t="shared" si="72"/>
        <v>0</v>
      </c>
      <c r="BQ223" s="209">
        <f t="shared" si="73"/>
        <v>0</v>
      </c>
      <c r="BR223" s="209">
        <f t="shared" si="74"/>
        <v>0</v>
      </c>
      <c r="BS223" s="209">
        <f t="shared" si="75"/>
        <v>0</v>
      </c>
      <c r="BT223" s="209">
        <f t="shared" si="76"/>
        <v>0</v>
      </c>
      <c r="BU223" s="209">
        <f t="shared" si="77"/>
        <v>0</v>
      </c>
      <c r="BV223" s="209">
        <f t="shared" si="78"/>
        <v>0</v>
      </c>
      <c r="BW223" s="209">
        <f t="shared" si="79"/>
        <v>0</v>
      </c>
      <c r="BX223" s="209">
        <f t="shared" si="80"/>
        <v>0</v>
      </c>
      <c r="CC223" s="210" t="str">
        <f>IF(B223="","",IF(C223="",IF(Cover!$E$47="Weekly",'STEP 3 EE Comp'!BI228*8,'STEP 3 EE Comp'!BI228*4),IF(Cover!$E$47="Weekly",'STEP 3 EE Comp'!BI228,'STEP 3 EE Comp'!BI228)))</f>
        <v/>
      </c>
      <c r="CD223" s="82" t="str">
        <f t="shared" si="81"/>
        <v/>
      </c>
      <c r="CE223" s="417">
        <f t="shared" si="82"/>
        <v>1</v>
      </c>
      <c r="CF223" s="82" t="str">
        <f t="shared" si="83"/>
        <v>Good</v>
      </c>
      <c r="CG223" s="82">
        <f t="shared" si="84"/>
        <v>0</v>
      </c>
      <c r="CH223" s="234">
        <f t="shared" si="85"/>
        <v>0</v>
      </c>
    </row>
    <row r="224" spans="1:86" s="69" customFormat="1" x14ac:dyDescent="0.3">
      <c r="A224" s="555"/>
      <c r="B224" s="52"/>
      <c r="C224" s="52"/>
      <c r="D224" s="52"/>
      <c r="E224" s="52"/>
      <c r="F224" s="507"/>
      <c r="G224" s="210">
        <f t="shared" si="65"/>
        <v>0</v>
      </c>
      <c r="H224" s="82">
        <f t="shared" si="67"/>
        <v>0</v>
      </c>
      <c r="I224" s="211"/>
      <c r="J224" s="441" t="s">
        <v>21</v>
      </c>
      <c r="K224" s="441" t="s">
        <v>21</v>
      </c>
      <c r="L224" s="441" t="s">
        <v>21</v>
      </c>
      <c r="M224" s="441" t="s">
        <v>21</v>
      </c>
      <c r="N224" s="568" t="s">
        <v>21</v>
      </c>
      <c r="O224" s="211"/>
      <c r="P224" s="212" t="str">
        <f>IF(B224="","",
IF(AND(V224="",W224="",B224&lt;&gt;""),"Employed",
IF(AND(V224&lt;&gt;"",W224="",B224&lt;&gt;""),"Terminated",
IF(AND(V224&lt;&gt;"",W224&lt;&gt;"",B224&lt;&gt;""),IF(W224&lt;Cover!$E$43,"Employed","Furloughed"),
IF(AND(V224="",W224&lt;&gt;"",B224&lt;&gt;""),IF(W224&lt;Cover!$E$43,"Employed","Rehired"))))))</f>
        <v/>
      </c>
      <c r="Q224" s="211"/>
      <c r="R224" s="536"/>
      <c r="S224" s="563"/>
      <c r="T224" s="536"/>
      <c r="U224" s="82">
        <f>IF(Cover!$E$47="Weekly",IF(T224&gt;0,T224,R224*S224),IF(T224&gt;0,T224,R224*S224)/2)</f>
        <v>0</v>
      </c>
      <c r="V224" s="564"/>
      <c r="W224" s="564"/>
      <c r="Y224" s="213" t="str">
        <f>IF($B224="","",IF('Actual Allocation Calc'!$AH$78="A",
IF($P224="Employed",$U224/7*BJ224,
IF(AND($P224="Terminated"),($U224/7*AP224),
IF(AND($P224="Furloughed"),($U224/7*AP224)+($U224/7*AZ224),
IF(AND($P224="Rehired"),($U224/7*AZ224),
IF(AND($P224="Terminated",AP224&gt;0),$U224,
IF($P224="Furloughed",IF(AP224&gt;0,$U224)+IF(AZ224&gt;0,$U224),
IF($P224="Rehired",IF(AZ224&gt;0,$U224)))))))),IF('Actual Allocation Calc'!$AH$78="C",'Actual Allocation Calc'!L224,'Actual Allocation Calc'!U224+IF($P224="Employed",$U224/7*BJ224,
IF(AND($P224="Terminated"),($U224/7*AP224),
IF(AND($P224="Furloughed"),($U224/7*AP224)+($U224/7*AZ224),
IF(AND($P224="Rehired"),($U224/7*AZ224),
IF(AND($P224="Terminated",AP224&gt;0),$U224,
IF($P224="Furloughed",IF(AP224&gt;0,$U224)+IF(AZ224&gt;0,$U224),
IF($P224="Rehired",IF(AZ224&gt;0,$U224))))))))*'Actual Allocation Calc'!$AH$99)))</f>
        <v/>
      </c>
      <c r="Z224" s="210" t="str">
        <f>IF($B224="","",IF('Actual Allocation Calc'!$AI$78="A",
IF($P224="Employed",$U224,
IF(AND($P224="Terminated"),($U224/7*AQ224),
IF(AND($P224="Furloughed"),($U224/7*AQ224)+($U224/7*BA224),
IF(AND($P224="Rehired"),($U224/7*BA224),
IF(AND($P224="Terminated",AQ224&gt;0),$U224,
IF($P224="Furloughed",IF(AQ224&gt;0,$U224)+IF(BA224&gt;0,$U224),
IF($P224="Rehired",IF(BA224&gt;0,$U224)))))))),IF('Actual Allocation Calc'!$AI$78="C",'Actual Allocation Calc'!M224,'Actual Allocation Calc'!V224+IF($P224="Employed",$U224,
IF(AND($P224="Terminated"),($U224/7*AQ224),
IF(AND($P224="Furloughed"),($U224/7*AQ224)+($U224/7*BA224),
IF(AND($P224="Rehired"),($U224/7*BA224),
IF(AND($P224="Terminated",AQ224&gt;0),$U224,
IF($P224="Furloughed",IF(AQ224&gt;0,$U224)+IF(BA224&gt;0,$U224),
IF($P224="Rehired",IF(BA224&gt;0,$U224))))))))*'Actual Allocation Calc'!$AI$99)))</f>
        <v/>
      </c>
      <c r="AA224" s="210" t="str">
        <f>IF($B224="","",IF('Actual Allocation Calc'!$AJ$78="A",
IF($P224="Employed",$U224,
IF(AND($P224="Terminated"),($U224/7*AR224),
IF(AND($P224="Furloughed"),($U224/7*AR224)+($U224/7*BB224),
IF(AND($P224="Rehired"),($U224/7*BB224),
IF(AND($P224="Terminated",AR224&gt;0),$U224,
IF($P224="Furloughed",IF(AR224&gt;0,$U224)+IF(BB224&gt;0,$U224),
IF($P224="Rehired",IF(BB224&gt;0,$U224)))))))),IF('Actual Allocation Calc'!$AJ$78="C",'Actual Allocation Calc'!N224,'Actual Allocation Calc'!W224+IF($P224="Employed",$U224,
IF(AND($P224="Terminated"),($U224/7*AR224),
IF(AND($P224="Furloughed"),($U224/7*AR224)+($U224/7*BB224),
IF(AND($P224="Rehired"),($U224/7*BB224),
IF(AND($P224="Terminated",AR224&gt;0),$U224,
IF($P224="Furloughed",IF(AR224&gt;0,$U224)+IF(BB224&gt;0,$U224),
IF($P224="Rehired",IF(BB224&gt;0,$U224))))))))*'Actual Allocation Calc'!$AJ$99)))</f>
        <v/>
      </c>
      <c r="AB224" s="210" t="str">
        <f>IF($B224="","",IF('Actual Allocation Calc'!$AK$78="A",
IF($P224="Employed",$U224,
IF(AND($P224="Terminated"),($U224/7*AS224),
IF(AND($P224="Furloughed"),($U224/7*AS224)+($U224/7*BC224),
IF(AND($P224="Rehired"),($U224/7*BC224),
IF(AND($P224="Terminated",AS224&gt;0),$U224,
IF($P224="Furloughed",IF(AS224&gt;0,$U224)+IF(BC224&gt;0,$U224),
IF($P224="Rehired",IF(BC224&gt;0,$U224)))))))),IF('Actual Allocation Calc'!$AK$78="C",'Actual Allocation Calc'!O224,'Actual Allocation Calc'!X224+IF($P224="Employed",$U224,
IF(AND($P224="Terminated"),($U224/7*AS224),
IF(AND($P224="Furloughed"),($U224/7*AS224)+($U224/7*BC224),
IF(AND($P224="Rehired"),($U224/7*BC224),
IF(AND($P224="Terminated",AS224&gt;0),$U224,
IF($P224="Furloughed",IF(AS224&gt;0,$U224)+IF(BC224&gt;0,$U224),
IF($P224="Rehired",IF(BC224&gt;0,$U224))))))))*'Actual Allocation Calc'!$AK$99)))</f>
        <v/>
      </c>
      <c r="AC224" s="210" t="str">
        <f>IF($B224="","",IF('Actual Allocation Calc'!$AL$78="A",
IF($P224="Employed",$U224,
IF(AND($P224="Terminated"),($U224/7*AT224),
IF(AND($P224="Furloughed"),($U224/7*AT224)+($U224/7*BD224),
IF(AND($P224="Rehired"),($U224/7*BD224),
IF(AND($P224="Terminated",AT224&gt;0),$U224,
IF($P224="Furloughed",IF(AT224&gt;0,$U224)+IF(BD224&gt;0,$U224),
IF($P224="Rehired",IF(BD224&gt;0,$U224)))))))),IF('Actual Allocation Calc'!$AL$78="C",'Actual Allocation Calc'!P224,'Actual Allocation Calc'!Y224+IF($P224="Employed",$U224,
IF(AND($P224="Terminated"),($U224/7*AT224),
IF(AND($P224="Furloughed"),($U224/7*AT224)+($U224/7*BD224),
IF(AND($P224="Rehired"),($U224/7*BD224),
IF(AND($P224="Terminated",AT224&gt;0),$U224,
IF($P224="Furloughed",IF(AT224&gt;0,$U224)+IF(BD224&gt;0,$U224),
IF($P224="Rehired",IF(BD224&gt;0,$U224))))))))*'Actual Allocation Calc'!$AL$99)))</f>
        <v/>
      </c>
      <c r="AD224" s="210" t="str">
        <f>IF($B224="","",IF('Actual Allocation Calc'!$AM$78="A",
IF($P224="Employed",$U224,
IF(AND($P224="Terminated"),($U224/7*AU224),
IF(AND($P224="Furloughed"),($U224/7*AU224)+($U224/7*BE224),
IF(AND($P224="Rehired"),($U224/7*BE224),
IF(AND($P224="Terminated",AU224&gt;0),$U224,
IF($P224="Furloughed",IF(AU224&gt;0,$U224)+IF(BE224&gt;0,$U224),
IF($P224="Rehired",IF(BE224&gt;0,$U224)))))))),IF('Actual Allocation Calc'!$AM$78="C",'Actual Allocation Calc'!Q224,'Actual Allocation Calc'!Z224+IF($P224="Employed",$U224,
IF(AND($P224="Terminated"),($U224/7*AU224),
IF(AND($P224="Furloughed"),($U224/7*AU224)+($U224/7*BE224),
IF(AND($P224="Rehired"),($U224/7*BE224),
IF(AND($P224="Terminated",AU224&gt;0),$U224,
IF($P224="Furloughed",IF(AU224&gt;0,$U224)+IF(BE224&gt;0,$U224),
IF($P224="Rehired",IF(BE224&gt;0,$U224))))))))*'Actual Allocation Calc'!$AM$99)))</f>
        <v/>
      </c>
      <c r="AE224" s="210" t="str">
        <f>IF($B224="","",IF('Actual Allocation Calc'!$AN$78="A",
IF($P224="Employed",$U224,
IF(AND($P224="Terminated"),($U224/7*AV224),
IF(AND($P224="Furloughed"),($U224/7*AV224)+($U224/7*BF224),
IF(AND($P224="Rehired"),($U224/7*BF224),
IF(AND($P224="Terminated",AV224&gt;0),$U224,
IF($P224="Furloughed",IF(AV224&gt;0,$U224)+IF(BF224&gt;0,$U224),
IF($P224="Rehired",IF(BF224&gt;0,$U224)))))))),IF('Actual Allocation Calc'!$AN$78="C",'Actual Allocation Calc'!R224,'Actual Allocation Calc'!AA224+IF($P224="Employed",$U224,
IF(AND($P224="Terminated"),($U224/7*AV224),
IF(AND($P224="Furloughed"),($U224/7*AV224)+($U224/7*BF224),
IF(AND($P224="Rehired"),($U224/7*BF224),
IF(AND($P224="Terminated",AV224&gt;0),$U224,
IF($P224="Furloughed",IF(AV224&gt;0,$U224)+IF(BF224&gt;0,$U224),
IF($P224="Rehired",IF(BF224&gt;0,$U224))))))))*'Actual Allocation Calc'!$AN$99)))</f>
        <v/>
      </c>
      <c r="AF224" s="210" t="str">
        <f>IF($B224="","",IF('Actual Allocation Calc'!$AO$78="A",
IF($P224="Employed",$U224,
IF(AND($P224="Terminated"),($U224/7*AW224),
IF(AND($P224="Furloughed"),($U224/7*AW224)+($U224/7*BG224),
IF(AND($P224="Rehired"),($U224/7*BG224),
IF(AND($P224="Terminated",AW224&gt;0),$U224,
IF($P224="Furloughed",IF(AW224&gt;0,$U224)+IF(BG224&gt;0,$U224),
IF($P224="Rehired",IF(BG224&gt;0,$U224)))))))),IF('Actual Allocation Calc'!$AO$78="C",'Actual Allocation Calc'!S224,'Actual Allocation Calc'!AB224+IF($P224="Employed",$U224,
IF(AND($P224="Terminated"),($U224/7*AW224),
IF(AND($P224="Furloughed"),($U224/7*AW224)+($U224/7*BG224),
IF(AND($P224="Rehired"),($U224/7*BG224),
IF(AND($P224="Terminated",AW224&gt;0),$U224,
IF($P224="Furloughed",IF(AW224&gt;0,$U224)+IF(BG224&gt;0,$U224),
IF($P224="Rehired",IF(BG224&gt;0,$U224))))))))*'Actual Allocation Calc'!$AO$99)))</f>
        <v/>
      </c>
      <c r="AG224" s="210" t="str">
        <f>IF($B224="","",IF('Actual Allocation Calc'!$AP$78="A",
IF($P224="Employed",$U224/7*BK224,
IF(AND($P224="Terminated"),($U224/7*AX224),
IF(AND($P224="Furloughed"),($U224/7*AX224)+($U224/7*BH224),
IF(AND($P224="Rehired"),($U224/7*BH224),
IF(AND($P224="Terminated",AX224&gt;0),$U224,
IF($P224="Furloughed",IF(AX224&gt;0,$U224)+IF(BH224&gt;0,$U224),
IF($P224="Rehired",IF(BH224&gt;0,$U224)))))))),IF('Actual Allocation Calc'!$AP$78="C",'Actual Allocation Calc'!T224,'Actual Allocation Calc'!AC224+IF($P224="Employed",$U224/7*BK224,
IF(AND($P224="Terminated"),($U224/7*AX224),
IF(AND($P224="Furloughed"),($U224/7*AX224)+($U224/7*BH224),
IF(AND($P224="Rehired"),($U224/7*BH224),
IF(AND($P224="Terminated",AX224&gt;0),$U224,
IF($P224="Furloughed",IF(AX224&gt;0,$U224)+IF(BH224&gt;0,$U224),
IF($P224="Rehired",IF(BH224&gt;0,$U224))))))))*'Actual Allocation Calc'!$AP$99)))</f>
        <v/>
      </c>
      <c r="AH224" s="536"/>
      <c r="AI224" s="82">
        <f t="shared" si="66"/>
        <v>0</v>
      </c>
      <c r="AJ224" s="210">
        <f t="shared" si="69"/>
        <v>0</v>
      </c>
      <c r="AK224" s="397" t="str">
        <f t="shared" si="70"/>
        <v/>
      </c>
      <c r="AM224" s="122"/>
      <c r="AO224" s="214" t="str">
        <f>IFERROR(IF($V224="","",VLOOKUP(V224,'Calendar Calcs'!$B$2:$E1191,4,FALSE)),0)</f>
        <v/>
      </c>
      <c r="AP224" s="69" t="str">
        <f>IF($AO224="","", IF($AO224&lt;AP$23,0,IF($AO224&gt;AP$23,COUNTIFS('Calendar Calcs'!$E$2:$E1191,AP$23),COUNTIFS('Calendar Calcs'!$E$2:$E1191,AP$23,'Calendar Calcs'!$D$2:$D1191,"&lt;="&amp;WEEKDAY($V224)))))</f>
        <v/>
      </c>
      <c r="AQ224" s="69" t="str">
        <f>IF($AO224="","", IF($AO224&lt;AQ$23,0,IF($AO224&gt;AQ$23,COUNTIFS('Calendar Calcs'!$E$2:$E1191,AQ$23),COUNTIFS('Calendar Calcs'!$E$2:$E1191,AQ$23,'Calendar Calcs'!$D$2:$D1191,"&lt;="&amp;WEEKDAY($V224)))))</f>
        <v/>
      </c>
      <c r="AR224" s="69" t="str">
        <f>IF($AO224="","", IF($AO224&lt;AR$23,0,IF($AO224&gt;AR$23,COUNTIFS('Calendar Calcs'!$E$2:$E1191,AR$23),COUNTIFS('Calendar Calcs'!$E$2:$E1191,AR$23,'Calendar Calcs'!$D$2:$D1191,"&lt;="&amp;WEEKDAY($V224)))))</f>
        <v/>
      </c>
      <c r="AS224" s="69" t="str">
        <f>IF($AO224="","", IF($AO224&lt;AS$23,0,IF($AO224&gt;AS$23,COUNTIFS('Calendar Calcs'!$E$2:$E1191,AS$23),COUNTIFS('Calendar Calcs'!$E$2:$E1191,AS$23,'Calendar Calcs'!$D$2:$D1191,"&lt;="&amp;WEEKDAY($V224)))))</f>
        <v/>
      </c>
      <c r="AT224" s="69" t="str">
        <f>IF($AO224="","", IF($AO224&lt;AT$23,0,IF($AO224&gt;AT$23,COUNTIFS('Calendar Calcs'!$E$2:$E1191,AT$23),COUNTIFS('Calendar Calcs'!$E$2:$E1191,AT$23,'Calendar Calcs'!$D$2:$D1191,"&lt;="&amp;WEEKDAY($V224)))))</f>
        <v/>
      </c>
      <c r="AU224" s="69" t="str">
        <f>IF($AO224="","", IF($AO224&lt;AU$23,0,IF($AO224&gt;AU$23,COUNTIFS('Calendar Calcs'!$E$2:$E1191,AU$23),COUNTIFS('Calendar Calcs'!$E$2:$E1191,AU$23,'Calendar Calcs'!$D$2:$D1191,"&lt;="&amp;WEEKDAY($V224)))))</f>
        <v/>
      </c>
      <c r="AV224" s="69" t="str">
        <f>IF($AO224="","", IF($AO224&lt;AV$23,0,IF($AO224&gt;AV$23,COUNTIFS('Calendar Calcs'!$E$2:$E1191,AV$23),COUNTIFS('Calendar Calcs'!$E$2:$E1191,AV$23,'Calendar Calcs'!$D$2:$D1191,"&lt;="&amp;WEEKDAY($V224)))))</f>
        <v/>
      </c>
      <c r="AW224" s="69" t="str">
        <f>IF($AO224="","", IF($AO224&lt;AW$23,0,IF($AO224&gt;AW$23,COUNTIFS('Calendar Calcs'!$E$2:$E1191,AW$23),COUNTIFS('Calendar Calcs'!$E$2:$E1191,AW$23,'Calendar Calcs'!$D$2:$D1191,"&lt;="&amp;WEEKDAY($V224)))))</f>
        <v/>
      </c>
      <c r="AX224" s="69" t="str">
        <f>IF($AO224="","", IF($AO224&lt;AX$23,0,IF($AO224&gt;AX$23,COUNTIFS('Calendar Calcs'!$E$2:$E1191,AX$23),COUNTIFS('Calendar Calcs'!$E$2:$E1191,AX$23,'Calendar Calcs'!$D$2:$D1191,"&lt;="&amp;WEEKDAY($V224)))))</f>
        <v/>
      </c>
      <c r="AY224" s="69" t="str">
        <f>IF($W224="","",VLOOKUP($W224,'Calendar Calcs'!$B$2:$E1191,4,FALSE))</f>
        <v/>
      </c>
      <c r="AZ224" s="69" t="str">
        <f>IF($AY224="","",IF($AY224&gt;AZ$23,0,IF($AY224&lt;AZ$23,COUNTIFS('Calendar Calcs'!$E$2:$E1191,AZ$23),COUNTIFS('Calendar Calcs'!$E$2:$E1191,AZ$23,'Calendar Calcs'!$D$2:$D1191,"&gt;="&amp;WEEKDAY($W224)))))</f>
        <v/>
      </c>
      <c r="BA224" s="69" t="str">
        <f>IF($AY224="","",IF($AY224&gt;BA$23,0,IF($AY224&lt;BA$23,COUNTIFS('Calendar Calcs'!$E$2:$E1191,BA$23),COUNTIFS('Calendar Calcs'!$E$2:$E1191,BA$23,'Calendar Calcs'!$D$2:$D1191,"&gt;="&amp;WEEKDAY($W224)))))</f>
        <v/>
      </c>
      <c r="BB224" s="69" t="str">
        <f>IF($AY224="","",IF($AY224&gt;BB$23,0,IF($AY224&lt;BB$23,COUNTIFS('Calendar Calcs'!$E$2:$E1191,BB$23),COUNTIFS('Calendar Calcs'!$E$2:$E1191,BB$23,'Calendar Calcs'!$D$2:$D1191,"&gt;="&amp;WEEKDAY($W224)))))</f>
        <v/>
      </c>
      <c r="BC224" s="69" t="str">
        <f>IF($AY224="","",IF($AY224&gt;BC$23,0,IF($AY224&lt;BC$23,COUNTIFS('Calendar Calcs'!$E$2:$E1191,BC$23),COUNTIFS('Calendar Calcs'!$E$2:$E1191,BC$23,'Calendar Calcs'!$D$2:$D1191,"&gt;="&amp;WEEKDAY($W224)))))</f>
        <v/>
      </c>
      <c r="BD224" s="69" t="str">
        <f>IF($AY224="","",IF($AY224&gt;BD$23,0,IF($AY224&lt;BD$23,COUNTIFS('Calendar Calcs'!$E$2:$E1191,BD$23),COUNTIFS('Calendar Calcs'!$E$2:$E1191,BD$23,'Calendar Calcs'!$D$2:$D1191,"&gt;="&amp;WEEKDAY($W224)))))</f>
        <v/>
      </c>
      <c r="BE224" s="69" t="str">
        <f>IF($AY224="","",IF($AY224&gt;BE$23,0,IF($AY224&lt;BE$23,COUNTIFS('Calendar Calcs'!$E$2:$E1191,BE$23),COUNTIFS('Calendar Calcs'!$E$2:$E1191,BE$23,'Calendar Calcs'!$D$2:$D1191,"&gt;="&amp;WEEKDAY($W224)))))</f>
        <v/>
      </c>
      <c r="BF224" s="69" t="str">
        <f>IF($AY224="","",IF($AY224&gt;BF$23,0,IF($AY224&lt;BF$23,COUNTIFS('Calendar Calcs'!$E$2:$E1191,BF$23),COUNTIFS('Calendar Calcs'!$E$2:$E1191,BF$23,'Calendar Calcs'!$D$2:$D1191,"&gt;="&amp;WEEKDAY($W224)))))</f>
        <v/>
      </c>
      <c r="BG224" s="69" t="str">
        <f>IF($AY224="","",IF($AY224&gt;BG$23,0,IF($AY224&lt;BG$23,COUNTIFS('Calendar Calcs'!$E$2:$E1191,BG$23),COUNTIFS('Calendar Calcs'!$E$2:$E1191,BG$23,'Calendar Calcs'!$D$2:$D1191,"&gt;="&amp;WEEKDAY($W224)))))</f>
        <v/>
      </c>
      <c r="BH224" s="69">
        <f t="shared" si="71"/>
        <v>6</v>
      </c>
      <c r="BI224" s="69">
        <f>IF(Cover!$E$43="","",VLOOKUP(Cover!$E$43,'Calendar Calcs'!$B$2:$E1191,4,FALSE))</f>
        <v>1</v>
      </c>
      <c r="BJ224" s="69">
        <f>IF($BI224="","", IF($BI224&lt;BJ$23,0,IF($BI224&gt;=BJ$23,COUNTIFS('Calendar Calcs'!$E$2:$E1191,BJ$23),COUNTIFS('Calendar Calcs'!$E$2:$E1191,BJ$23,'Calendar Calcs'!$D$2:$D1191,"&lt;="&amp;WEEKDAY($V224)))))</f>
        <v>1</v>
      </c>
      <c r="BK224" s="69">
        <f t="shared" si="68"/>
        <v>6</v>
      </c>
      <c r="BN224" s="69" t="str">
        <f>IF(T224&gt;0,"FTE",IF(Cover!$E$47="Weekly",IF(S224&gt;29.75,"FTE","PTE"),IF(S224&gt;59.75,"FTE","PTE")))</f>
        <v>PTE</v>
      </c>
      <c r="BO224" s="69">
        <f>IF(BN224="FTE",30,IF(Cover!$E$47="Weekly",'STEP 2 EE Data'!S224,'STEP 2 EE Data'!S224/2))</f>
        <v>0</v>
      </c>
      <c r="BP224" s="209">
        <f t="shared" si="72"/>
        <v>0</v>
      </c>
      <c r="BQ224" s="209">
        <f t="shared" si="73"/>
        <v>0</v>
      </c>
      <c r="BR224" s="209">
        <f t="shared" si="74"/>
        <v>0</v>
      </c>
      <c r="BS224" s="209">
        <f t="shared" si="75"/>
        <v>0</v>
      </c>
      <c r="BT224" s="209">
        <f t="shared" si="76"/>
        <v>0</v>
      </c>
      <c r="BU224" s="209">
        <f t="shared" si="77"/>
        <v>0</v>
      </c>
      <c r="BV224" s="209">
        <f t="shared" si="78"/>
        <v>0</v>
      </c>
      <c r="BW224" s="209">
        <f t="shared" si="79"/>
        <v>0</v>
      </c>
      <c r="BX224" s="209">
        <f t="shared" si="80"/>
        <v>0</v>
      </c>
      <c r="CC224" s="210" t="str">
        <f>IF(B224="","",IF(C224="",IF(Cover!$E$47="Weekly",'STEP 3 EE Comp'!BI229*8,'STEP 3 EE Comp'!BI229*4),IF(Cover!$E$47="Weekly",'STEP 3 EE Comp'!BI229,'STEP 3 EE Comp'!BI229)))</f>
        <v/>
      </c>
      <c r="CD224" s="82" t="str">
        <f t="shared" si="81"/>
        <v/>
      </c>
      <c r="CE224" s="417">
        <f t="shared" si="82"/>
        <v>1</v>
      </c>
      <c r="CF224" s="82" t="str">
        <f t="shared" si="83"/>
        <v>Good</v>
      </c>
      <c r="CG224" s="82">
        <f t="shared" si="84"/>
        <v>0</v>
      </c>
      <c r="CH224" s="234">
        <f t="shared" si="85"/>
        <v>0</v>
      </c>
    </row>
    <row r="225" spans="1:86" s="69" customFormat="1" x14ac:dyDescent="0.3">
      <c r="A225" s="555"/>
      <c r="B225" s="52"/>
      <c r="C225" s="52"/>
      <c r="D225" s="52"/>
      <c r="E225" s="52"/>
      <c r="F225" s="507"/>
      <c r="G225" s="210">
        <f t="shared" si="65"/>
        <v>0</v>
      </c>
      <c r="H225" s="82">
        <f t="shared" si="67"/>
        <v>0</v>
      </c>
      <c r="I225" s="211"/>
      <c r="J225" s="441" t="s">
        <v>21</v>
      </c>
      <c r="K225" s="441" t="s">
        <v>21</v>
      </c>
      <c r="L225" s="441" t="s">
        <v>21</v>
      </c>
      <c r="M225" s="441" t="s">
        <v>21</v>
      </c>
      <c r="N225" s="568" t="s">
        <v>21</v>
      </c>
      <c r="O225" s="211"/>
      <c r="P225" s="212" t="str">
        <f>IF(B225="","",
IF(AND(V225="",W225="",B225&lt;&gt;""),"Employed",
IF(AND(V225&lt;&gt;"",W225="",B225&lt;&gt;""),"Terminated",
IF(AND(V225&lt;&gt;"",W225&lt;&gt;"",B225&lt;&gt;""),IF(W225&lt;Cover!$E$43,"Employed","Furloughed"),
IF(AND(V225="",W225&lt;&gt;"",B225&lt;&gt;""),IF(W225&lt;Cover!$E$43,"Employed","Rehired"))))))</f>
        <v/>
      </c>
      <c r="Q225" s="211"/>
      <c r="R225" s="536"/>
      <c r="S225" s="563"/>
      <c r="T225" s="536"/>
      <c r="U225" s="82">
        <f>IF(Cover!$E$47="Weekly",IF(T225&gt;0,T225,R225*S225),IF(T225&gt;0,T225,R225*S225)/2)</f>
        <v>0</v>
      </c>
      <c r="V225" s="564"/>
      <c r="W225" s="564"/>
      <c r="Y225" s="213" t="str">
        <f>IF($B225="","",IF('Actual Allocation Calc'!$AH$78="A",
IF($P225="Employed",$U225/7*BJ225,
IF(AND($P225="Terminated"),($U225/7*AP225),
IF(AND($P225="Furloughed"),($U225/7*AP225)+($U225/7*AZ225),
IF(AND($P225="Rehired"),($U225/7*AZ225),
IF(AND($P225="Terminated",AP225&gt;0),$U225,
IF($P225="Furloughed",IF(AP225&gt;0,$U225)+IF(AZ225&gt;0,$U225),
IF($P225="Rehired",IF(AZ225&gt;0,$U225)))))))),IF('Actual Allocation Calc'!$AH$78="C",'Actual Allocation Calc'!L225,'Actual Allocation Calc'!U225+IF($P225="Employed",$U225/7*BJ225,
IF(AND($P225="Terminated"),($U225/7*AP225),
IF(AND($P225="Furloughed"),($U225/7*AP225)+($U225/7*AZ225),
IF(AND($P225="Rehired"),($U225/7*AZ225),
IF(AND($P225="Terminated",AP225&gt;0),$U225,
IF($P225="Furloughed",IF(AP225&gt;0,$U225)+IF(AZ225&gt;0,$U225),
IF($P225="Rehired",IF(AZ225&gt;0,$U225))))))))*'Actual Allocation Calc'!$AH$99)))</f>
        <v/>
      </c>
      <c r="Z225" s="210" t="str">
        <f>IF($B225="","",IF('Actual Allocation Calc'!$AI$78="A",
IF($P225="Employed",$U225,
IF(AND($P225="Terminated"),($U225/7*AQ225),
IF(AND($P225="Furloughed"),($U225/7*AQ225)+($U225/7*BA225),
IF(AND($P225="Rehired"),($U225/7*BA225),
IF(AND($P225="Terminated",AQ225&gt;0),$U225,
IF($P225="Furloughed",IF(AQ225&gt;0,$U225)+IF(BA225&gt;0,$U225),
IF($P225="Rehired",IF(BA225&gt;0,$U225)))))))),IF('Actual Allocation Calc'!$AI$78="C",'Actual Allocation Calc'!M225,'Actual Allocation Calc'!V225+IF($P225="Employed",$U225,
IF(AND($P225="Terminated"),($U225/7*AQ225),
IF(AND($P225="Furloughed"),($U225/7*AQ225)+($U225/7*BA225),
IF(AND($P225="Rehired"),($U225/7*BA225),
IF(AND($P225="Terminated",AQ225&gt;0),$U225,
IF($P225="Furloughed",IF(AQ225&gt;0,$U225)+IF(BA225&gt;0,$U225),
IF($P225="Rehired",IF(BA225&gt;0,$U225))))))))*'Actual Allocation Calc'!$AI$99)))</f>
        <v/>
      </c>
      <c r="AA225" s="210" t="str">
        <f>IF($B225="","",IF('Actual Allocation Calc'!$AJ$78="A",
IF($P225="Employed",$U225,
IF(AND($P225="Terminated"),($U225/7*AR225),
IF(AND($P225="Furloughed"),($U225/7*AR225)+($U225/7*BB225),
IF(AND($P225="Rehired"),($U225/7*BB225),
IF(AND($P225="Terminated",AR225&gt;0),$U225,
IF($P225="Furloughed",IF(AR225&gt;0,$U225)+IF(BB225&gt;0,$U225),
IF($P225="Rehired",IF(BB225&gt;0,$U225)))))))),IF('Actual Allocation Calc'!$AJ$78="C",'Actual Allocation Calc'!N225,'Actual Allocation Calc'!W225+IF($P225="Employed",$U225,
IF(AND($P225="Terminated"),($U225/7*AR225),
IF(AND($P225="Furloughed"),($U225/7*AR225)+($U225/7*BB225),
IF(AND($P225="Rehired"),($U225/7*BB225),
IF(AND($P225="Terminated",AR225&gt;0),$U225,
IF($P225="Furloughed",IF(AR225&gt;0,$U225)+IF(BB225&gt;0,$U225),
IF($P225="Rehired",IF(BB225&gt;0,$U225))))))))*'Actual Allocation Calc'!$AJ$99)))</f>
        <v/>
      </c>
      <c r="AB225" s="210" t="str">
        <f>IF($B225="","",IF('Actual Allocation Calc'!$AK$78="A",
IF($P225="Employed",$U225,
IF(AND($P225="Terminated"),($U225/7*AS225),
IF(AND($P225="Furloughed"),($U225/7*AS225)+($U225/7*BC225),
IF(AND($P225="Rehired"),($U225/7*BC225),
IF(AND($P225="Terminated",AS225&gt;0),$U225,
IF($P225="Furloughed",IF(AS225&gt;0,$U225)+IF(BC225&gt;0,$U225),
IF($P225="Rehired",IF(BC225&gt;0,$U225)))))))),IF('Actual Allocation Calc'!$AK$78="C",'Actual Allocation Calc'!O225,'Actual Allocation Calc'!X225+IF($P225="Employed",$U225,
IF(AND($P225="Terminated"),($U225/7*AS225),
IF(AND($P225="Furloughed"),($U225/7*AS225)+($U225/7*BC225),
IF(AND($P225="Rehired"),($U225/7*BC225),
IF(AND($P225="Terminated",AS225&gt;0),$U225,
IF($P225="Furloughed",IF(AS225&gt;0,$U225)+IF(BC225&gt;0,$U225),
IF($P225="Rehired",IF(BC225&gt;0,$U225))))))))*'Actual Allocation Calc'!$AK$99)))</f>
        <v/>
      </c>
      <c r="AC225" s="210" t="str">
        <f>IF($B225="","",IF('Actual Allocation Calc'!$AL$78="A",
IF($P225="Employed",$U225,
IF(AND($P225="Terminated"),($U225/7*AT225),
IF(AND($P225="Furloughed"),($U225/7*AT225)+($U225/7*BD225),
IF(AND($P225="Rehired"),($U225/7*BD225),
IF(AND($P225="Terminated",AT225&gt;0),$U225,
IF($P225="Furloughed",IF(AT225&gt;0,$U225)+IF(BD225&gt;0,$U225),
IF($P225="Rehired",IF(BD225&gt;0,$U225)))))))),IF('Actual Allocation Calc'!$AL$78="C",'Actual Allocation Calc'!P225,'Actual Allocation Calc'!Y225+IF($P225="Employed",$U225,
IF(AND($P225="Terminated"),($U225/7*AT225),
IF(AND($P225="Furloughed"),($U225/7*AT225)+($U225/7*BD225),
IF(AND($P225="Rehired"),($U225/7*BD225),
IF(AND($P225="Terminated",AT225&gt;0),$U225,
IF($P225="Furloughed",IF(AT225&gt;0,$U225)+IF(BD225&gt;0,$U225),
IF($P225="Rehired",IF(BD225&gt;0,$U225))))))))*'Actual Allocation Calc'!$AL$99)))</f>
        <v/>
      </c>
      <c r="AD225" s="210" t="str">
        <f>IF($B225="","",IF('Actual Allocation Calc'!$AM$78="A",
IF($P225="Employed",$U225,
IF(AND($P225="Terminated"),($U225/7*AU225),
IF(AND($P225="Furloughed"),($U225/7*AU225)+($U225/7*BE225),
IF(AND($P225="Rehired"),($U225/7*BE225),
IF(AND($P225="Terminated",AU225&gt;0),$U225,
IF($P225="Furloughed",IF(AU225&gt;0,$U225)+IF(BE225&gt;0,$U225),
IF($P225="Rehired",IF(BE225&gt;0,$U225)))))))),IF('Actual Allocation Calc'!$AM$78="C",'Actual Allocation Calc'!Q225,'Actual Allocation Calc'!Z225+IF($P225="Employed",$U225,
IF(AND($P225="Terminated"),($U225/7*AU225),
IF(AND($P225="Furloughed"),($U225/7*AU225)+($U225/7*BE225),
IF(AND($P225="Rehired"),($U225/7*BE225),
IF(AND($P225="Terminated",AU225&gt;0),$U225,
IF($P225="Furloughed",IF(AU225&gt;0,$U225)+IF(BE225&gt;0,$U225),
IF($P225="Rehired",IF(BE225&gt;0,$U225))))))))*'Actual Allocation Calc'!$AM$99)))</f>
        <v/>
      </c>
      <c r="AE225" s="210" t="str">
        <f>IF($B225="","",IF('Actual Allocation Calc'!$AN$78="A",
IF($P225="Employed",$U225,
IF(AND($P225="Terminated"),($U225/7*AV225),
IF(AND($P225="Furloughed"),($U225/7*AV225)+($U225/7*BF225),
IF(AND($P225="Rehired"),($U225/7*BF225),
IF(AND($P225="Terminated",AV225&gt;0),$U225,
IF($P225="Furloughed",IF(AV225&gt;0,$U225)+IF(BF225&gt;0,$U225),
IF($P225="Rehired",IF(BF225&gt;0,$U225)))))))),IF('Actual Allocation Calc'!$AN$78="C",'Actual Allocation Calc'!R225,'Actual Allocation Calc'!AA225+IF($P225="Employed",$U225,
IF(AND($P225="Terminated"),($U225/7*AV225),
IF(AND($P225="Furloughed"),($U225/7*AV225)+($U225/7*BF225),
IF(AND($P225="Rehired"),($U225/7*BF225),
IF(AND($P225="Terminated",AV225&gt;0),$U225,
IF($P225="Furloughed",IF(AV225&gt;0,$U225)+IF(BF225&gt;0,$U225),
IF($P225="Rehired",IF(BF225&gt;0,$U225))))))))*'Actual Allocation Calc'!$AN$99)))</f>
        <v/>
      </c>
      <c r="AF225" s="210" t="str">
        <f>IF($B225="","",IF('Actual Allocation Calc'!$AO$78="A",
IF($P225="Employed",$U225,
IF(AND($P225="Terminated"),($U225/7*AW225),
IF(AND($P225="Furloughed"),($U225/7*AW225)+($U225/7*BG225),
IF(AND($P225="Rehired"),($U225/7*BG225),
IF(AND($P225="Terminated",AW225&gt;0),$U225,
IF($P225="Furloughed",IF(AW225&gt;0,$U225)+IF(BG225&gt;0,$U225),
IF($P225="Rehired",IF(BG225&gt;0,$U225)))))))),IF('Actual Allocation Calc'!$AO$78="C",'Actual Allocation Calc'!S225,'Actual Allocation Calc'!AB225+IF($P225="Employed",$U225,
IF(AND($P225="Terminated"),($U225/7*AW225),
IF(AND($P225="Furloughed"),($U225/7*AW225)+($U225/7*BG225),
IF(AND($P225="Rehired"),($U225/7*BG225),
IF(AND($P225="Terminated",AW225&gt;0),$U225,
IF($P225="Furloughed",IF(AW225&gt;0,$U225)+IF(BG225&gt;0,$U225),
IF($P225="Rehired",IF(BG225&gt;0,$U225))))))))*'Actual Allocation Calc'!$AO$99)))</f>
        <v/>
      </c>
      <c r="AG225" s="210" t="str">
        <f>IF($B225="","",IF('Actual Allocation Calc'!$AP$78="A",
IF($P225="Employed",$U225/7*BK225,
IF(AND($P225="Terminated"),($U225/7*AX225),
IF(AND($P225="Furloughed"),($U225/7*AX225)+($U225/7*BH225),
IF(AND($P225="Rehired"),($U225/7*BH225),
IF(AND($P225="Terminated",AX225&gt;0),$U225,
IF($P225="Furloughed",IF(AX225&gt;0,$U225)+IF(BH225&gt;0,$U225),
IF($P225="Rehired",IF(BH225&gt;0,$U225)))))))),IF('Actual Allocation Calc'!$AP$78="C",'Actual Allocation Calc'!T225,'Actual Allocation Calc'!AC225+IF($P225="Employed",$U225/7*BK225,
IF(AND($P225="Terminated"),($U225/7*AX225),
IF(AND($P225="Furloughed"),($U225/7*AX225)+($U225/7*BH225),
IF(AND($P225="Rehired"),($U225/7*BH225),
IF(AND($P225="Terminated",AX225&gt;0),$U225,
IF($P225="Furloughed",IF(AX225&gt;0,$U225)+IF(BH225&gt;0,$U225),
IF($P225="Rehired",IF(BH225&gt;0,$U225))))))))*'Actual Allocation Calc'!$AP$99)))</f>
        <v/>
      </c>
      <c r="AH225" s="536"/>
      <c r="AI225" s="82">
        <f t="shared" si="66"/>
        <v>0</v>
      </c>
      <c r="AJ225" s="210">
        <f t="shared" si="69"/>
        <v>0</v>
      </c>
      <c r="AK225" s="397" t="str">
        <f t="shared" si="70"/>
        <v/>
      </c>
      <c r="AM225" s="122"/>
      <c r="AO225" s="214" t="str">
        <f>IFERROR(IF($V225="","",VLOOKUP(V225,'Calendar Calcs'!$B$2:$E1192,4,FALSE)),0)</f>
        <v/>
      </c>
      <c r="AP225" s="69" t="str">
        <f>IF($AO225="","", IF($AO225&lt;AP$23,0,IF($AO225&gt;AP$23,COUNTIFS('Calendar Calcs'!$E$2:$E1192,AP$23),COUNTIFS('Calendar Calcs'!$E$2:$E1192,AP$23,'Calendar Calcs'!$D$2:$D1192,"&lt;="&amp;WEEKDAY($V225)))))</f>
        <v/>
      </c>
      <c r="AQ225" s="69" t="str">
        <f>IF($AO225="","", IF($AO225&lt;AQ$23,0,IF($AO225&gt;AQ$23,COUNTIFS('Calendar Calcs'!$E$2:$E1192,AQ$23),COUNTIFS('Calendar Calcs'!$E$2:$E1192,AQ$23,'Calendar Calcs'!$D$2:$D1192,"&lt;="&amp;WEEKDAY($V225)))))</f>
        <v/>
      </c>
      <c r="AR225" s="69" t="str">
        <f>IF($AO225="","", IF($AO225&lt;AR$23,0,IF($AO225&gt;AR$23,COUNTIFS('Calendar Calcs'!$E$2:$E1192,AR$23),COUNTIFS('Calendar Calcs'!$E$2:$E1192,AR$23,'Calendar Calcs'!$D$2:$D1192,"&lt;="&amp;WEEKDAY($V225)))))</f>
        <v/>
      </c>
      <c r="AS225" s="69" t="str">
        <f>IF($AO225="","", IF($AO225&lt;AS$23,0,IF($AO225&gt;AS$23,COUNTIFS('Calendar Calcs'!$E$2:$E1192,AS$23),COUNTIFS('Calendar Calcs'!$E$2:$E1192,AS$23,'Calendar Calcs'!$D$2:$D1192,"&lt;="&amp;WEEKDAY($V225)))))</f>
        <v/>
      </c>
      <c r="AT225" s="69" t="str">
        <f>IF($AO225="","", IF($AO225&lt;AT$23,0,IF($AO225&gt;AT$23,COUNTIFS('Calendar Calcs'!$E$2:$E1192,AT$23),COUNTIFS('Calendar Calcs'!$E$2:$E1192,AT$23,'Calendar Calcs'!$D$2:$D1192,"&lt;="&amp;WEEKDAY($V225)))))</f>
        <v/>
      </c>
      <c r="AU225" s="69" t="str">
        <f>IF($AO225="","", IF($AO225&lt;AU$23,0,IF($AO225&gt;AU$23,COUNTIFS('Calendar Calcs'!$E$2:$E1192,AU$23),COUNTIFS('Calendar Calcs'!$E$2:$E1192,AU$23,'Calendar Calcs'!$D$2:$D1192,"&lt;="&amp;WEEKDAY($V225)))))</f>
        <v/>
      </c>
      <c r="AV225" s="69" t="str">
        <f>IF($AO225="","", IF($AO225&lt;AV$23,0,IF($AO225&gt;AV$23,COUNTIFS('Calendar Calcs'!$E$2:$E1192,AV$23),COUNTIFS('Calendar Calcs'!$E$2:$E1192,AV$23,'Calendar Calcs'!$D$2:$D1192,"&lt;="&amp;WEEKDAY($V225)))))</f>
        <v/>
      </c>
      <c r="AW225" s="69" t="str">
        <f>IF($AO225="","", IF($AO225&lt;AW$23,0,IF($AO225&gt;AW$23,COUNTIFS('Calendar Calcs'!$E$2:$E1192,AW$23),COUNTIFS('Calendar Calcs'!$E$2:$E1192,AW$23,'Calendar Calcs'!$D$2:$D1192,"&lt;="&amp;WEEKDAY($V225)))))</f>
        <v/>
      </c>
      <c r="AX225" s="69" t="str">
        <f>IF($AO225="","", IF($AO225&lt;AX$23,0,IF($AO225&gt;AX$23,COUNTIFS('Calendar Calcs'!$E$2:$E1192,AX$23),COUNTIFS('Calendar Calcs'!$E$2:$E1192,AX$23,'Calendar Calcs'!$D$2:$D1192,"&lt;="&amp;WEEKDAY($V225)))))</f>
        <v/>
      </c>
      <c r="AY225" s="69" t="str">
        <f>IF($W225="","",VLOOKUP($W225,'Calendar Calcs'!$B$2:$E1192,4,FALSE))</f>
        <v/>
      </c>
      <c r="AZ225" s="69" t="str">
        <f>IF($AY225="","",IF($AY225&gt;AZ$23,0,IF($AY225&lt;AZ$23,COUNTIFS('Calendar Calcs'!$E$2:$E1192,AZ$23),COUNTIFS('Calendar Calcs'!$E$2:$E1192,AZ$23,'Calendar Calcs'!$D$2:$D1192,"&gt;="&amp;WEEKDAY($W225)))))</f>
        <v/>
      </c>
      <c r="BA225" s="69" t="str">
        <f>IF($AY225="","",IF($AY225&gt;BA$23,0,IF($AY225&lt;BA$23,COUNTIFS('Calendar Calcs'!$E$2:$E1192,BA$23),COUNTIFS('Calendar Calcs'!$E$2:$E1192,BA$23,'Calendar Calcs'!$D$2:$D1192,"&gt;="&amp;WEEKDAY($W225)))))</f>
        <v/>
      </c>
      <c r="BB225" s="69" t="str">
        <f>IF($AY225="","",IF($AY225&gt;BB$23,0,IF($AY225&lt;BB$23,COUNTIFS('Calendar Calcs'!$E$2:$E1192,BB$23),COUNTIFS('Calendar Calcs'!$E$2:$E1192,BB$23,'Calendar Calcs'!$D$2:$D1192,"&gt;="&amp;WEEKDAY($W225)))))</f>
        <v/>
      </c>
      <c r="BC225" s="69" t="str">
        <f>IF($AY225="","",IF($AY225&gt;BC$23,0,IF($AY225&lt;BC$23,COUNTIFS('Calendar Calcs'!$E$2:$E1192,BC$23),COUNTIFS('Calendar Calcs'!$E$2:$E1192,BC$23,'Calendar Calcs'!$D$2:$D1192,"&gt;="&amp;WEEKDAY($W225)))))</f>
        <v/>
      </c>
      <c r="BD225" s="69" t="str">
        <f>IF($AY225="","",IF($AY225&gt;BD$23,0,IF($AY225&lt;BD$23,COUNTIFS('Calendar Calcs'!$E$2:$E1192,BD$23),COUNTIFS('Calendar Calcs'!$E$2:$E1192,BD$23,'Calendar Calcs'!$D$2:$D1192,"&gt;="&amp;WEEKDAY($W225)))))</f>
        <v/>
      </c>
      <c r="BE225" s="69" t="str">
        <f>IF($AY225="","",IF($AY225&gt;BE$23,0,IF($AY225&lt;BE$23,COUNTIFS('Calendar Calcs'!$E$2:$E1192,BE$23),COUNTIFS('Calendar Calcs'!$E$2:$E1192,BE$23,'Calendar Calcs'!$D$2:$D1192,"&gt;="&amp;WEEKDAY($W225)))))</f>
        <v/>
      </c>
      <c r="BF225" s="69" t="str">
        <f>IF($AY225="","",IF($AY225&gt;BF$23,0,IF($AY225&lt;BF$23,COUNTIFS('Calendar Calcs'!$E$2:$E1192,BF$23),COUNTIFS('Calendar Calcs'!$E$2:$E1192,BF$23,'Calendar Calcs'!$D$2:$D1192,"&gt;="&amp;WEEKDAY($W225)))))</f>
        <v/>
      </c>
      <c r="BG225" s="69" t="str">
        <f>IF($AY225="","",IF($AY225&gt;BG$23,0,IF($AY225&lt;BG$23,COUNTIFS('Calendar Calcs'!$E$2:$E1192,BG$23),COUNTIFS('Calendar Calcs'!$E$2:$E1192,BG$23,'Calendar Calcs'!$D$2:$D1192,"&gt;="&amp;WEEKDAY($W225)))))</f>
        <v/>
      </c>
      <c r="BH225" s="69">
        <f t="shared" si="71"/>
        <v>6</v>
      </c>
      <c r="BI225" s="69">
        <f>IF(Cover!$E$43="","",VLOOKUP(Cover!$E$43,'Calendar Calcs'!$B$2:$E1192,4,FALSE))</f>
        <v>1</v>
      </c>
      <c r="BJ225" s="69">
        <f>IF($BI225="","", IF($BI225&lt;BJ$23,0,IF($BI225&gt;=BJ$23,COUNTIFS('Calendar Calcs'!$E$2:$E1192,BJ$23),COUNTIFS('Calendar Calcs'!$E$2:$E1192,BJ$23,'Calendar Calcs'!$D$2:$D1192,"&lt;="&amp;WEEKDAY($V225)))))</f>
        <v>1</v>
      </c>
      <c r="BK225" s="69">
        <f t="shared" si="68"/>
        <v>6</v>
      </c>
      <c r="BN225" s="69" t="str">
        <f>IF(T225&gt;0,"FTE",IF(Cover!$E$47="Weekly",IF(S225&gt;29.75,"FTE","PTE"),IF(S225&gt;59.75,"FTE","PTE")))</f>
        <v>PTE</v>
      </c>
      <c r="BO225" s="69">
        <f>IF(BN225="FTE",30,IF(Cover!$E$47="Weekly",'STEP 2 EE Data'!S225,'STEP 2 EE Data'!S225/2))</f>
        <v>0</v>
      </c>
      <c r="BP225" s="209">
        <f t="shared" si="72"/>
        <v>0</v>
      </c>
      <c r="BQ225" s="209">
        <f t="shared" si="73"/>
        <v>0</v>
      </c>
      <c r="BR225" s="209">
        <f t="shared" si="74"/>
        <v>0</v>
      </c>
      <c r="BS225" s="209">
        <f t="shared" si="75"/>
        <v>0</v>
      </c>
      <c r="BT225" s="209">
        <f t="shared" si="76"/>
        <v>0</v>
      </c>
      <c r="BU225" s="209">
        <f t="shared" si="77"/>
        <v>0</v>
      </c>
      <c r="BV225" s="209">
        <f t="shared" si="78"/>
        <v>0</v>
      </c>
      <c r="BW225" s="209">
        <f t="shared" si="79"/>
        <v>0</v>
      </c>
      <c r="BX225" s="209">
        <f t="shared" si="80"/>
        <v>0</v>
      </c>
      <c r="CC225" s="210" t="str">
        <f>IF(B225="","",IF(C225="",IF(Cover!$E$47="Weekly",'STEP 3 EE Comp'!BI230*8,'STEP 3 EE Comp'!BI230*4),IF(Cover!$E$47="Weekly",'STEP 3 EE Comp'!BI230,'STEP 3 EE Comp'!BI230)))</f>
        <v/>
      </c>
      <c r="CD225" s="82" t="str">
        <f t="shared" si="81"/>
        <v/>
      </c>
      <c r="CE225" s="417">
        <f t="shared" si="82"/>
        <v>1</v>
      </c>
      <c r="CF225" s="82" t="str">
        <f t="shared" si="83"/>
        <v>Good</v>
      </c>
      <c r="CG225" s="82">
        <f t="shared" si="84"/>
        <v>0</v>
      </c>
      <c r="CH225" s="234">
        <f t="shared" si="85"/>
        <v>0</v>
      </c>
    </row>
    <row r="226" spans="1:86" s="69" customFormat="1" x14ac:dyDescent="0.3">
      <c r="A226" s="555"/>
      <c r="B226" s="52"/>
      <c r="C226" s="52"/>
      <c r="D226" s="52"/>
      <c r="E226" s="52"/>
      <c r="F226" s="507"/>
      <c r="G226" s="210">
        <f t="shared" si="65"/>
        <v>0</v>
      </c>
      <c r="H226" s="82">
        <f t="shared" si="67"/>
        <v>0</v>
      </c>
      <c r="I226" s="211"/>
      <c r="J226" s="441" t="s">
        <v>21</v>
      </c>
      <c r="K226" s="441" t="s">
        <v>21</v>
      </c>
      <c r="L226" s="441" t="s">
        <v>21</v>
      </c>
      <c r="M226" s="441" t="s">
        <v>21</v>
      </c>
      <c r="N226" s="568" t="s">
        <v>21</v>
      </c>
      <c r="O226" s="211"/>
      <c r="P226" s="212" t="str">
        <f>IF(B226="","",
IF(AND(V226="",W226="",B226&lt;&gt;""),"Employed",
IF(AND(V226&lt;&gt;"",W226="",B226&lt;&gt;""),"Terminated",
IF(AND(V226&lt;&gt;"",W226&lt;&gt;"",B226&lt;&gt;""),IF(W226&lt;Cover!$E$43,"Employed","Furloughed"),
IF(AND(V226="",W226&lt;&gt;"",B226&lt;&gt;""),IF(W226&lt;Cover!$E$43,"Employed","Rehired"))))))</f>
        <v/>
      </c>
      <c r="Q226" s="211"/>
      <c r="R226" s="536"/>
      <c r="S226" s="563"/>
      <c r="T226" s="536"/>
      <c r="U226" s="82">
        <f>IF(Cover!$E$47="Weekly",IF(T226&gt;0,T226,R226*S226),IF(T226&gt;0,T226,R226*S226)/2)</f>
        <v>0</v>
      </c>
      <c r="V226" s="564"/>
      <c r="W226" s="564"/>
      <c r="Y226" s="213" t="str">
        <f>IF($B226="","",IF('Actual Allocation Calc'!$AH$78="A",
IF($P226="Employed",$U226/7*BJ226,
IF(AND($P226="Terminated"),($U226/7*AP226),
IF(AND($P226="Furloughed"),($U226/7*AP226)+($U226/7*AZ226),
IF(AND($P226="Rehired"),($U226/7*AZ226),
IF(AND($P226="Terminated",AP226&gt;0),$U226,
IF($P226="Furloughed",IF(AP226&gt;0,$U226)+IF(AZ226&gt;0,$U226),
IF($P226="Rehired",IF(AZ226&gt;0,$U226)))))))),IF('Actual Allocation Calc'!$AH$78="C",'Actual Allocation Calc'!L226,'Actual Allocation Calc'!U226+IF($P226="Employed",$U226/7*BJ226,
IF(AND($P226="Terminated"),($U226/7*AP226),
IF(AND($P226="Furloughed"),($U226/7*AP226)+($U226/7*AZ226),
IF(AND($P226="Rehired"),($U226/7*AZ226),
IF(AND($P226="Terminated",AP226&gt;0),$U226,
IF($P226="Furloughed",IF(AP226&gt;0,$U226)+IF(AZ226&gt;0,$U226),
IF($P226="Rehired",IF(AZ226&gt;0,$U226))))))))*'Actual Allocation Calc'!$AH$99)))</f>
        <v/>
      </c>
      <c r="Z226" s="210" t="str">
        <f>IF($B226="","",IF('Actual Allocation Calc'!$AI$78="A",
IF($P226="Employed",$U226,
IF(AND($P226="Terminated"),($U226/7*AQ226),
IF(AND($P226="Furloughed"),($U226/7*AQ226)+($U226/7*BA226),
IF(AND($P226="Rehired"),($U226/7*BA226),
IF(AND($P226="Terminated",AQ226&gt;0),$U226,
IF($P226="Furloughed",IF(AQ226&gt;0,$U226)+IF(BA226&gt;0,$U226),
IF($P226="Rehired",IF(BA226&gt;0,$U226)))))))),IF('Actual Allocation Calc'!$AI$78="C",'Actual Allocation Calc'!M226,'Actual Allocation Calc'!V226+IF($P226="Employed",$U226,
IF(AND($P226="Terminated"),($U226/7*AQ226),
IF(AND($P226="Furloughed"),($U226/7*AQ226)+($U226/7*BA226),
IF(AND($P226="Rehired"),($U226/7*BA226),
IF(AND($P226="Terminated",AQ226&gt;0),$U226,
IF($P226="Furloughed",IF(AQ226&gt;0,$U226)+IF(BA226&gt;0,$U226),
IF($P226="Rehired",IF(BA226&gt;0,$U226))))))))*'Actual Allocation Calc'!$AI$99)))</f>
        <v/>
      </c>
      <c r="AA226" s="210" t="str">
        <f>IF($B226="","",IF('Actual Allocation Calc'!$AJ$78="A",
IF($P226="Employed",$U226,
IF(AND($P226="Terminated"),($U226/7*AR226),
IF(AND($P226="Furloughed"),($U226/7*AR226)+($U226/7*BB226),
IF(AND($P226="Rehired"),($U226/7*BB226),
IF(AND($P226="Terminated",AR226&gt;0),$U226,
IF($P226="Furloughed",IF(AR226&gt;0,$U226)+IF(BB226&gt;0,$U226),
IF($P226="Rehired",IF(BB226&gt;0,$U226)))))))),IF('Actual Allocation Calc'!$AJ$78="C",'Actual Allocation Calc'!N226,'Actual Allocation Calc'!W226+IF($P226="Employed",$U226,
IF(AND($P226="Terminated"),($U226/7*AR226),
IF(AND($P226="Furloughed"),($U226/7*AR226)+($U226/7*BB226),
IF(AND($P226="Rehired"),($U226/7*BB226),
IF(AND($P226="Terminated",AR226&gt;0),$U226,
IF($P226="Furloughed",IF(AR226&gt;0,$U226)+IF(BB226&gt;0,$U226),
IF($P226="Rehired",IF(BB226&gt;0,$U226))))))))*'Actual Allocation Calc'!$AJ$99)))</f>
        <v/>
      </c>
      <c r="AB226" s="210" t="str">
        <f>IF($B226="","",IF('Actual Allocation Calc'!$AK$78="A",
IF($P226="Employed",$U226,
IF(AND($P226="Terminated"),($U226/7*AS226),
IF(AND($P226="Furloughed"),($U226/7*AS226)+($U226/7*BC226),
IF(AND($P226="Rehired"),($U226/7*BC226),
IF(AND($P226="Terminated",AS226&gt;0),$U226,
IF($P226="Furloughed",IF(AS226&gt;0,$U226)+IF(BC226&gt;0,$U226),
IF($P226="Rehired",IF(BC226&gt;0,$U226)))))))),IF('Actual Allocation Calc'!$AK$78="C",'Actual Allocation Calc'!O226,'Actual Allocation Calc'!X226+IF($P226="Employed",$U226,
IF(AND($P226="Terminated"),($U226/7*AS226),
IF(AND($P226="Furloughed"),($U226/7*AS226)+($U226/7*BC226),
IF(AND($P226="Rehired"),($U226/7*BC226),
IF(AND($P226="Terminated",AS226&gt;0),$U226,
IF($P226="Furloughed",IF(AS226&gt;0,$U226)+IF(BC226&gt;0,$U226),
IF($P226="Rehired",IF(BC226&gt;0,$U226))))))))*'Actual Allocation Calc'!$AK$99)))</f>
        <v/>
      </c>
      <c r="AC226" s="210" t="str">
        <f>IF($B226="","",IF('Actual Allocation Calc'!$AL$78="A",
IF($P226="Employed",$U226,
IF(AND($P226="Terminated"),($U226/7*AT226),
IF(AND($P226="Furloughed"),($U226/7*AT226)+($U226/7*BD226),
IF(AND($P226="Rehired"),($U226/7*BD226),
IF(AND($P226="Terminated",AT226&gt;0),$U226,
IF($P226="Furloughed",IF(AT226&gt;0,$U226)+IF(BD226&gt;0,$U226),
IF($P226="Rehired",IF(BD226&gt;0,$U226)))))))),IF('Actual Allocation Calc'!$AL$78="C",'Actual Allocation Calc'!P226,'Actual Allocation Calc'!Y226+IF($P226="Employed",$U226,
IF(AND($P226="Terminated"),($U226/7*AT226),
IF(AND($P226="Furloughed"),($U226/7*AT226)+($U226/7*BD226),
IF(AND($P226="Rehired"),($U226/7*BD226),
IF(AND($P226="Terminated",AT226&gt;0),$U226,
IF($P226="Furloughed",IF(AT226&gt;0,$U226)+IF(BD226&gt;0,$U226),
IF($P226="Rehired",IF(BD226&gt;0,$U226))))))))*'Actual Allocation Calc'!$AL$99)))</f>
        <v/>
      </c>
      <c r="AD226" s="210" t="str">
        <f>IF($B226="","",IF('Actual Allocation Calc'!$AM$78="A",
IF($P226="Employed",$U226,
IF(AND($P226="Terminated"),($U226/7*AU226),
IF(AND($P226="Furloughed"),($U226/7*AU226)+($U226/7*BE226),
IF(AND($P226="Rehired"),($U226/7*BE226),
IF(AND($P226="Terminated",AU226&gt;0),$U226,
IF($P226="Furloughed",IF(AU226&gt;0,$U226)+IF(BE226&gt;0,$U226),
IF($P226="Rehired",IF(BE226&gt;0,$U226)))))))),IF('Actual Allocation Calc'!$AM$78="C",'Actual Allocation Calc'!Q226,'Actual Allocation Calc'!Z226+IF($P226="Employed",$U226,
IF(AND($P226="Terminated"),($U226/7*AU226),
IF(AND($P226="Furloughed"),($U226/7*AU226)+($U226/7*BE226),
IF(AND($P226="Rehired"),($U226/7*BE226),
IF(AND($P226="Terminated",AU226&gt;0),$U226,
IF($P226="Furloughed",IF(AU226&gt;0,$U226)+IF(BE226&gt;0,$U226),
IF($P226="Rehired",IF(BE226&gt;0,$U226))))))))*'Actual Allocation Calc'!$AM$99)))</f>
        <v/>
      </c>
      <c r="AE226" s="210" t="str">
        <f>IF($B226="","",IF('Actual Allocation Calc'!$AN$78="A",
IF($P226="Employed",$U226,
IF(AND($P226="Terminated"),($U226/7*AV226),
IF(AND($P226="Furloughed"),($U226/7*AV226)+($U226/7*BF226),
IF(AND($P226="Rehired"),($U226/7*BF226),
IF(AND($P226="Terminated",AV226&gt;0),$U226,
IF($P226="Furloughed",IF(AV226&gt;0,$U226)+IF(BF226&gt;0,$U226),
IF($P226="Rehired",IF(BF226&gt;0,$U226)))))))),IF('Actual Allocation Calc'!$AN$78="C",'Actual Allocation Calc'!R226,'Actual Allocation Calc'!AA226+IF($P226="Employed",$U226,
IF(AND($P226="Terminated"),($U226/7*AV226),
IF(AND($P226="Furloughed"),($U226/7*AV226)+($U226/7*BF226),
IF(AND($P226="Rehired"),($U226/7*BF226),
IF(AND($P226="Terminated",AV226&gt;0),$U226,
IF($P226="Furloughed",IF(AV226&gt;0,$U226)+IF(BF226&gt;0,$U226),
IF($P226="Rehired",IF(BF226&gt;0,$U226))))))))*'Actual Allocation Calc'!$AN$99)))</f>
        <v/>
      </c>
      <c r="AF226" s="210" t="str">
        <f>IF($B226="","",IF('Actual Allocation Calc'!$AO$78="A",
IF($P226="Employed",$U226,
IF(AND($P226="Terminated"),($U226/7*AW226),
IF(AND($P226="Furloughed"),($U226/7*AW226)+($U226/7*BG226),
IF(AND($P226="Rehired"),($U226/7*BG226),
IF(AND($P226="Terminated",AW226&gt;0),$U226,
IF($P226="Furloughed",IF(AW226&gt;0,$U226)+IF(BG226&gt;0,$U226),
IF($P226="Rehired",IF(BG226&gt;0,$U226)))))))),IF('Actual Allocation Calc'!$AO$78="C",'Actual Allocation Calc'!S226,'Actual Allocation Calc'!AB226+IF($P226="Employed",$U226,
IF(AND($P226="Terminated"),($U226/7*AW226),
IF(AND($P226="Furloughed"),($U226/7*AW226)+($U226/7*BG226),
IF(AND($P226="Rehired"),($U226/7*BG226),
IF(AND($P226="Terminated",AW226&gt;0),$U226,
IF($P226="Furloughed",IF(AW226&gt;0,$U226)+IF(BG226&gt;0,$U226),
IF($P226="Rehired",IF(BG226&gt;0,$U226))))))))*'Actual Allocation Calc'!$AO$99)))</f>
        <v/>
      </c>
      <c r="AG226" s="210" t="str">
        <f>IF($B226="","",IF('Actual Allocation Calc'!$AP$78="A",
IF($P226="Employed",$U226/7*BK226,
IF(AND($P226="Terminated"),($U226/7*AX226),
IF(AND($P226="Furloughed"),($U226/7*AX226)+($U226/7*BH226),
IF(AND($P226="Rehired"),($U226/7*BH226),
IF(AND($P226="Terminated",AX226&gt;0),$U226,
IF($P226="Furloughed",IF(AX226&gt;0,$U226)+IF(BH226&gt;0,$U226),
IF($P226="Rehired",IF(BH226&gt;0,$U226)))))))),IF('Actual Allocation Calc'!$AP$78="C",'Actual Allocation Calc'!T226,'Actual Allocation Calc'!AC226+IF($P226="Employed",$U226/7*BK226,
IF(AND($P226="Terminated"),($U226/7*AX226),
IF(AND($P226="Furloughed"),($U226/7*AX226)+($U226/7*BH226),
IF(AND($P226="Rehired"),($U226/7*BH226),
IF(AND($P226="Terminated",AX226&gt;0),$U226,
IF($P226="Furloughed",IF(AX226&gt;0,$U226)+IF(BH226&gt;0,$U226),
IF($P226="Rehired",IF(BH226&gt;0,$U226))))))))*'Actual Allocation Calc'!$AP$99)))</f>
        <v/>
      </c>
      <c r="AH226" s="536"/>
      <c r="AI226" s="82">
        <f t="shared" si="66"/>
        <v>0</v>
      </c>
      <c r="AJ226" s="210">
        <f t="shared" si="69"/>
        <v>0</v>
      </c>
      <c r="AK226" s="397" t="str">
        <f t="shared" si="70"/>
        <v/>
      </c>
      <c r="AM226" s="122"/>
      <c r="AO226" s="214" t="str">
        <f>IFERROR(IF($V226="","",VLOOKUP(V226,'Calendar Calcs'!$B$2:$E1193,4,FALSE)),0)</f>
        <v/>
      </c>
      <c r="AP226" s="69" t="str">
        <f>IF($AO226="","", IF($AO226&lt;AP$23,0,IF($AO226&gt;AP$23,COUNTIFS('Calendar Calcs'!$E$2:$E1193,AP$23),COUNTIFS('Calendar Calcs'!$E$2:$E1193,AP$23,'Calendar Calcs'!$D$2:$D1193,"&lt;="&amp;WEEKDAY($V226)))))</f>
        <v/>
      </c>
      <c r="AQ226" s="69" t="str">
        <f>IF($AO226="","", IF($AO226&lt;AQ$23,0,IF($AO226&gt;AQ$23,COUNTIFS('Calendar Calcs'!$E$2:$E1193,AQ$23),COUNTIFS('Calendar Calcs'!$E$2:$E1193,AQ$23,'Calendar Calcs'!$D$2:$D1193,"&lt;="&amp;WEEKDAY($V226)))))</f>
        <v/>
      </c>
      <c r="AR226" s="69" t="str">
        <f>IF($AO226="","", IF($AO226&lt;AR$23,0,IF($AO226&gt;AR$23,COUNTIFS('Calendar Calcs'!$E$2:$E1193,AR$23),COUNTIFS('Calendar Calcs'!$E$2:$E1193,AR$23,'Calendar Calcs'!$D$2:$D1193,"&lt;="&amp;WEEKDAY($V226)))))</f>
        <v/>
      </c>
      <c r="AS226" s="69" t="str">
        <f>IF($AO226="","", IF($AO226&lt;AS$23,0,IF($AO226&gt;AS$23,COUNTIFS('Calendar Calcs'!$E$2:$E1193,AS$23),COUNTIFS('Calendar Calcs'!$E$2:$E1193,AS$23,'Calendar Calcs'!$D$2:$D1193,"&lt;="&amp;WEEKDAY($V226)))))</f>
        <v/>
      </c>
      <c r="AT226" s="69" t="str">
        <f>IF($AO226="","", IF($AO226&lt;AT$23,0,IF($AO226&gt;AT$23,COUNTIFS('Calendar Calcs'!$E$2:$E1193,AT$23),COUNTIFS('Calendar Calcs'!$E$2:$E1193,AT$23,'Calendar Calcs'!$D$2:$D1193,"&lt;="&amp;WEEKDAY($V226)))))</f>
        <v/>
      </c>
      <c r="AU226" s="69" t="str">
        <f>IF($AO226="","", IF($AO226&lt;AU$23,0,IF($AO226&gt;AU$23,COUNTIFS('Calendar Calcs'!$E$2:$E1193,AU$23),COUNTIFS('Calendar Calcs'!$E$2:$E1193,AU$23,'Calendar Calcs'!$D$2:$D1193,"&lt;="&amp;WEEKDAY($V226)))))</f>
        <v/>
      </c>
      <c r="AV226" s="69" t="str">
        <f>IF($AO226="","", IF($AO226&lt;AV$23,0,IF($AO226&gt;AV$23,COUNTIFS('Calendar Calcs'!$E$2:$E1193,AV$23),COUNTIFS('Calendar Calcs'!$E$2:$E1193,AV$23,'Calendar Calcs'!$D$2:$D1193,"&lt;="&amp;WEEKDAY($V226)))))</f>
        <v/>
      </c>
      <c r="AW226" s="69" t="str">
        <f>IF($AO226="","", IF($AO226&lt;AW$23,0,IF($AO226&gt;AW$23,COUNTIFS('Calendar Calcs'!$E$2:$E1193,AW$23),COUNTIFS('Calendar Calcs'!$E$2:$E1193,AW$23,'Calendar Calcs'!$D$2:$D1193,"&lt;="&amp;WEEKDAY($V226)))))</f>
        <v/>
      </c>
      <c r="AX226" s="69" t="str">
        <f>IF($AO226="","", IF($AO226&lt;AX$23,0,IF($AO226&gt;AX$23,COUNTIFS('Calendar Calcs'!$E$2:$E1193,AX$23),COUNTIFS('Calendar Calcs'!$E$2:$E1193,AX$23,'Calendar Calcs'!$D$2:$D1193,"&lt;="&amp;WEEKDAY($V226)))))</f>
        <v/>
      </c>
      <c r="AY226" s="69" t="str">
        <f>IF($W226="","",VLOOKUP($W226,'Calendar Calcs'!$B$2:$E1193,4,FALSE))</f>
        <v/>
      </c>
      <c r="AZ226" s="69" t="str">
        <f>IF($AY226="","",IF($AY226&gt;AZ$23,0,IF($AY226&lt;AZ$23,COUNTIFS('Calendar Calcs'!$E$2:$E1193,AZ$23),COUNTIFS('Calendar Calcs'!$E$2:$E1193,AZ$23,'Calendar Calcs'!$D$2:$D1193,"&gt;="&amp;WEEKDAY($W226)))))</f>
        <v/>
      </c>
      <c r="BA226" s="69" t="str">
        <f>IF($AY226="","",IF($AY226&gt;BA$23,0,IF($AY226&lt;BA$23,COUNTIFS('Calendar Calcs'!$E$2:$E1193,BA$23),COUNTIFS('Calendar Calcs'!$E$2:$E1193,BA$23,'Calendar Calcs'!$D$2:$D1193,"&gt;="&amp;WEEKDAY($W226)))))</f>
        <v/>
      </c>
      <c r="BB226" s="69" t="str">
        <f>IF($AY226="","",IF($AY226&gt;BB$23,0,IF($AY226&lt;BB$23,COUNTIFS('Calendar Calcs'!$E$2:$E1193,BB$23),COUNTIFS('Calendar Calcs'!$E$2:$E1193,BB$23,'Calendar Calcs'!$D$2:$D1193,"&gt;="&amp;WEEKDAY($W226)))))</f>
        <v/>
      </c>
      <c r="BC226" s="69" t="str">
        <f>IF($AY226="","",IF($AY226&gt;BC$23,0,IF($AY226&lt;BC$23,COUNTIFS('Calendar Calcs'!$E$2:$E1193,BC$23),COUNTIFS('Calendar Calcs'!$E$2:$E1193,BC$23,'Calendar Calcs'!$D$2:$D1193,"&gt;="&amp;WEEKDAY($W226)))))</f>
        <v/>
      </c>
      <c r="BD226" s="69" t="str">
        <f>IF($AY226="","",IF($AY226&gt;BD$23,0,IF($AY226&lt;BD$23,COUNTIFS('Calendar Calcs'!$E$2:$E1193,BD$23),COUNTIFS('Calendar Calcs'!$E$2:$E1193,BD$23,'Calendar Calcs'!$D$2:$D1193,"&gt;="&amp;WEEKDAY($W226)))))</f>
        <v/>
      </c>
      <c r="BE226" s="69" t="str">
        <f>IF($AY226="","",IF($AY226&gt;BE$23,0,IF($AY226&lt;BE$23,COUNTIFS('Calendar Calcs'!$E$2:$E1193,BE$23),COUNTIFS('Calendar Calcs'!$E$2:$E1193,BE$23,'Calendar Calcs'!$D$2:$D1193,"&gt;="&amp;WEEKDAY($W226)))))</f>
        <v/>
      </c>
      <c r="BF226" s="69" t="str">
        <f>IF($AY226="","",IF($AY226&gt;BF$23,0,IF($AY226&lt;BF$23,COUNTIFS('Calendar Calcs'!$E$2:$E1193,BF$23),COUNTIFS('Calendar Calcs'!$E$2:$E1193,BF$23,'Calendar Calcs'!$D$2:$D1193,"&gt;="&amp;WEEKDAY($W226)))))</f>
        <v/>
      </c>
      <c r="BG226" s="69" t="str">
        <f>IF($AY226="","",IF($AY226&gt;BG$23,0,IF($AY226&lt;BG$23,COUNTIFS('Calendar Calcs'!$E$2:$E1193,BG$23),COUNTIFS('Calendar Calcs'!$E$2:$E1193,BG$23,'Calendar Calcs'!$D$2:$D1193,"&gt;="&amp;WEEKDAY($W226)))))</f>
        <v/>
      </c>
      <c r="BH226" s="69">
        <f t="shared" si="71"/>
        <v>6</v>
      </c>
      <c r="BI226" s="69">
        <f>IF(Cover!$E$43="","",VLOOKUP(Cover!$E$43,'Calendar Calcs'!$B$2:$E1193,4,FALSE))</f>
        <v>1</v>
      </c>
      <c r="BJ226" s="69">
        <f>IF($BI226="","", IF($BI226&lt;BJ$23,0,IF($BI226&gt;=BJ$23,COUNTIFS('Calendar Calcs'!$E$2:$E1193,BJ$23),COUNTIFS('Calendar Calcs'!$E$2:$E1193,BJ$23,'Calendar Calcs'!$D$2:$D1193,"&lt;="&amp;WEEKDAY($V226)))))</f>
        <v>1</v>
      </c>
      <c r="BK226" s="69">
        <f t="shared" si="68"/>
        <v>6</v>
      </c>
      <c r="BN226" s="69" t="str">
        <f>IF(T226&gt;0,"FTE",IF(Cover!$E$47="Weekly",IF(S226&gt;29.75,"FTE","PTE"),IF(S226&gt;59.75,"FTE","PTE")))</f>
        <v>PTE</v>
      </c>
      <c r="BO226" s="69">
        <f>IF(BN226="FTE",30,IF(Cover!$E$47="Weekly",'STEP 2 EE Data'!S226,'STEP 2 EE Data'!S226/2))</f>
        <v>0</v>
      </c>
      <c r="BP226" s="209">
        <f t="shared" si="72"/>
        <v>0</v>
      </c>
      <c r="BQ226" s="209">
        <f t="shared" si="73"/>
        <v>0</v>
      </c>
      <c r="BR226" s="209">
        <f t="shared" si="74"/>
        <v>0</v>
      </c>
      <c r="BS226" s="209">
        <f t="shared" si="75"/>
        <v>0</v>
      </c>
      <c r="BT226" s="209">
        <f t="shared" si="76"/>
        <v>0</v>
      </c>
      <c r="BU226" s="209">
        <f t="shared" si="77"/>
        <v>0</v>
      </c>
      <c r="BV226" s="209">
        <f t="shared" si="78"/>
        <v>0</v>
      </c>
      <c r="BW226" s="209">
        <f t="shared" si="79"/>
        <v>0</v>
      </c>
      <c r="BX226" s="209">
        <f t="shared" si="80"/>
        <v>0</v>
      </c>
      <c r="CC226" s="210" t="str">
        <f>IF(B226="","",IF(C226="",IF(Cover!$E$47="Weekly",'STEP 3 EE Comp'!BI231*8,'STEP 3 EE Comp'!BI231*4),IF(Cover!$E$47="Weekly",'STEP 3 EE Comp'!BI231,'STEP 3 EE Comp'!BI231)))</f>
        <v/>
      </c>
      <c r="CD226" s="82" t="str">
        <f t="shared" si="81"/>
        <v/>
      </c>
      <c r="CE226" s="417">
        <f t="shared" si="82"/>
        <v>1</v>
      </c>
      <c r="CF226" s="82" t="str">
        <f t="shared" si="83"/>
        <v>Good</v>
      </c>
      <c r="CG226" s="82">
        <f t="shared" si="84"/>
        <v>0</v>
      </c>
      <c r="CH226" s="234">
        <f t="shared" si="85"/>
        <v>0</v>
      </c>
    </row>
    <row r="227" spans="1:86" s="69" customFormat="1" x14ac:dyDescent="0.3">
      <c r="A227" s="555"/>
      <c r="B227" s="52"/>
      <c r="C227" s="52"/>
      <c r="D227" s="52"/>
      <c r="E227" s="52"/>
      <c r="F227" s="507"/>
      <c r="G227" s="210">
        <f t="shared" si="65"/>
        <v>0</v>
      </c>
      <c r="H227" s="82">
        <f t="shared" si="67"/>
        <v>0</v>
      </c>
      <c r="I227" s="211"/>
      <c r="J227" s="441" t="s">
        <v>21</v>
      </c>
      <c r="K227" s="441" t="s">
        <v>21</v>
      </c>
      <c r="L227" s="441" t="s">
        <v>21</v>
      </c>
      <c r="M227" s="441" t="s">
        <v>21</v>
      </c>
      <c r="N227" s="568" t="s">
        <v>21</v>
      </c>
      <c r="O227" s="211"/>
      <c r="P227" s="212" t="str">
        <f>IF(B227="","",
IF(AND(V227="",W227="",B227&lt;&gt;""),"Employed",
IF(AND(V227&lt;&gt;"",W227="",B227&lt;&gt;""),"Terminated",
IF(AND(V227&lt;&gt;"",W227&lt;&gt;"",B227&lt;&gt;""),IF(W227&lt;Cover!$E$43,"Employed","Furloughed"),
IF(AND(V227="",W227&lt;&gt;"",B227&lt;&gt;""),IF(W227&lt;Cover!$E$43,"Employed","Rehired"))))))</f>
        <v/>
      </c>
      <c r="Q227" s="211"/>
      <c r="R227" s="536"/>
      <c r="S227" s="563"/>
      <c r="T227" s="536"/>
      <c r="U227" s="82">
        <f>IF(Cover!$E$47="Weekly",IF(T227&gt;0,T227,R227*S227),IF(T227&gt;0,T227,R227*S227)/2)</f>
        <v>0</v>
      </c>
      <c r="V227" s="564"/>
      <c r="W227" s="564"/>
      <c r="Y227" s="213" t="str">
        <f>IF($B227="","",IF('Actual Allocation Calc'!$AH$78="A",
IF($P227="Employed",$U227/7*BJ227,
IF(AND($P227="Terminated"),($U227/7*AP227),
IF(AND($P227="Furloughed"),($U227/7*AP227)+($U227/7*AZ227),
IF(AND($P227="Rehired"),($U227/7*AZ227),
IF(AND($P227="Terminated",AP227&gt;0),$U227,
IF($P227="Furloughed",IF(AP227&gt;0,$U227)+IF(AZ227&gt;0,$U227),
IF($P227="Rehired",IF(AZ227&gt;0,$U227)))))))),IF('Actual Allocation Calc'!$AH$78="C",'Actual Allocation Calc'!L227,'Actual Allocation Calc'!U227+IF($P227="Employed",$U227/7*BJ227,
IF(AND($P227="Terminated"),($U227/7*AP227),
IF(AND($P227="Furloughed"),($U227/7*AP227)+($U227/7*AZ227),
IF(AND($P227="Rehired"),($U227/7*AZ227),
IF(AND($P227="Terminated",AP227&gt;0),$U227,
IF($P227="Furloughed",IF(AP227&gt;0,$U227)+IF(AZ227&gt;0,$U227),
IF($P227="Rehired",IF(AZ227&gt;0,$U227))))))))*'Actual Allocation Calc'!$AH$99)))</f>
        <v/>
      </c>
      <c r="Z227" s="210" t="str">
        <f>IF($B227="","",IF('Actual Allocation Calc'!$AI$78="A",
IF($P227="Employed",$U227,
IF(AND($P227="Terminated"),($U227/7*AQ227),
IF(AND($P227="Furloughed"),($U227/7*AQ227)+($U227/7*BA227),
IF(AND($P227="Rehired"),($U227/7*BA227),
IF(AND($P227="Terminated",AQ227&gt;0),$U227,
IF($P227="Furloughed",IF(AQ227&gt;0,$U227)+IF(BA227&gt;0,$U227),
IF($P227="Rehired",IF(BA227&gt;0,$U227)))))))),IF('Actual Allocation Calc'!$AI$78="C",'Actual Allocation Calc'!M227,'Actual Allocation Calc'!V227+IF($P227="Employed",$U227,
IF(AND($P227="Terminated"),($U227/7*AQ227),
IF(AND($P227="Furloughed"),($U227/7*AQ227)+($U227/7*BA227),
IF(AND($P227="Rehired"),($U227/7*BA227),
IF(AND($P227="Terminated",AQ227&gt;0),$U227,
IF($P227="Furloughed",IF(AQ227&gt;0,$U227)+IF(BA227&gt;0,$U227),
IF($P227="Rehired",IF(BA227&gt;0,$U227))))))))*'Actual Allocation Calc'!$AI$99)))</f>
        <v/>
      </c>
      <c r="AA227" s="210" t="str">
        <f>IF($B227="","",IF('Actual Allocation Calc'!$AJ$78="A",
IF($P227="Employed",$U227,
IF(AND($P227="Terminated"),($U227/7*AR227),
IF(AND($P227="Furloughed"),($U227/7*AR227)+($U227/7*BB227),
IF(AND($P227="Rehired"),($U227/7*BB227),
IF(AND($P227="Terminated",AR227&gt;0),$U227,
IF($P227="Furloughed",IF(AR227&gt;0,$U227)+IF(BB227&gt;0,$U227),
IF($P227="Rehired",IF(BB227&gt;0,$U227)))))))),IF('Actual Allocation Calc'!$AJ$78="C",'Actual Allocation Calc'!N227,'Actual Allocation Calc'!W227+IF($P227="Employed",$U227,
IF(AND($P227="Terminated"),($U227/7*AR227),
IF(AND($P227="Furloughed"),($U227/7*AR227)+($U227/7*BB227),
IF(AND($P227="Rehired"),($U227/7*BB227),
IF(AND($P227="Terminated",AR227&gt;0),$U227,
IF($P227="Furloughed",IF(AR227&gt;0,$U227)+IF(BB227&gt;0,$U227),
IF($P227="Rehired",IF(BB227&gt;0,$U227))))))))*'Actual Allocation Calc'!$AJ$99)))</f>
        <v/>
      </c>
      <c r="AB227" s="210" t="str">
        <f>IF($B227="","",IF('Actual Allocation Calc'!$AK$78="A",
IF($P227="Employed",$U227,
IF(AND($P227="Terminated"),($U227/7*AS227),
IF(AND($P227="Furloughed"),($U227/7*AS227)+($U227/7*BC227),
IF(AND($P227="Rehired"),($U227/7*BC227),
IF(AND($P227="Terminated",AS227&gt;0),$U227,
IF($P227="Furloughed",IF(AS227&gt;0,$U227)+IF(BC227&gt;0,$U227),
IF($P227="Rehired",IF(BC227&gt;0,$U227)))))))),IF('Actual Allocation Calc'!$AK$78="C",'Actual Allocation Calc'!O227,'Actual Allocation Calc'!X227+IF($P227="Employed",$U227,
IF(AND($P227="Terminated"),($U227/7*AS227),
IF(AND($P227="Furloughed"),($U227/7*AS227)+($U227/7*BC227),
IF(AND($P227="Rehired"),($U227/7*BC227),
IF(AND($P227="Terminated",AS227&gt;0),$U227,
IF($P227="Furloughed",IF(AS227&gt;0,$U227)+IF(BC227&gt;0,$U227),
IF($P227="Rehired",IF(BC227&gt;0,$U227))))))))*'Actual Allocation Calc'!$AK$99)))</f>
        <v/>
      </c>
      <c r="AC227" s="210" t="str">
        <f>IF($B227="","",IF('Actual Allocation Calc'!$AL$78="A",
IF($P227="Employed",$U227,
IF(AND($P227="Terminated"),($U227/7*AT227),
IF(AND($P227="Furloughed"),($U227/7*AT227)+($U227/7*BD227),
IF(AND($P227="Rehired"),($U227/7*BD227),
IF(AND($P227="Terminated",AT227&gt;0),$U227,
IF($P227="Furloughed",IF(AT227&gt;0,$U227)+IF(BD227&gt;0,$U227),
IF($P227="Rehired",IF(BD227&gt;0,$U227)))))))),IF('Actual Allocation Calc'!$AL$78="C",'Actual Allocation Calc'!P227,'Actual Allocation Calc'!Y227+IF($P227="Employed",$U227,
IF(AND($P227="Terminated"),($U227/7*AT227),
IF(AND($P227="Furloughed"),($U227/7*AT227)+($U227/7*BD227),
IF(AND($P227="Rehired"),($U227/7*BD227),
IF(AND($P227="Terminated",AT227&gt;0),$U227,
IF($P227="Furloughed",IF(AT227&gt;0,$U227)+IF(BD227&gt;0,$U227),
IF($P227="Rehired",IF(BD227&gt;0,$U227))))))))*'Actual Allocation Calc'!$AL$99)))</f>
        <v/>
      </c>
      <c r="AD227" s="210" t="str">
        <f>IF($B227="","",IF('Actual Allocation Calc'!$AM$78="A",
IF($P227="Employed",$U227,
IF(AND($P227="Terminated"),($U227/7*AU227),
IF(AND($P227="Furloughed"),($U227/7*AU227)+($U227/7*BE227),
IF(AND($P227="Rehired"),($U227/7*BE227),
IF(AND($P227="Terminated",AU227&gt;0),$U227,
IF($P227="Furloughed",IF(AU227&gt;0,$U227)+IF(BE227&gt;0,$U227),
IF($P227="Rehired",IF(BE227&gt;0,$U227)))))))),IF('Actual Allocation Calc'!$AM$78="C",'Actual Allocation Calc'!Q227,'Actual Allocation Calc'!Z227+IF($P227="Employed",$U227,
IF(AND($P227="Terminated"),($U227/7*AU227),
IF(AND($P227="Furloughed"),($U227/7*AU227)+($U227/7*BE227),
IF(AND($P227="Rehired"),($U227/7*BE227),
IF(AND($P227="Terminated",AU227&gt;0),$U227,
IF($P227="Furloughed",IF(AU227&gt;0,$U227)+IF(BE227&gt;0,$U227),
IF($P227="Rehired",IF(BE227&gt;0,$U227))))))))*'Actual Allocation Calc'!$AM$99)))</f>
        <v/>
      </c>
      <c r="AE227" s="210" t="str">
        <f>IF($B227="","",IF('Actual Allocation Calc'!$AN$78="A",
IF($P227="Employed",$U227,
IF(AND($P227="Terminated"),($U227/7*AV227),
IF(AND($P227="Furloughed"),($U227/7*AV227)+($U227/7*BF227),
IF(AND($P227="Rehired"),($U227/7*BF227),
IF(AND($P227="Terminated",AV227&gt;0),$U227,
IF($P227="Furloughed",IF(AV227&gt;0,$U227)+IF(BF227&gt;0,$U227),
IF($P227="Rehired",IF(BF227&gt;0,$U227)))))))),IF('Actual Allocation Calc'!$AN$78="C",'Actual Allocation Calc'!R227,'Actual Allocation Calc'!AA227+IF($P227="Employed",$U227,
IF(AND($P227="Terminated"),($U227/7*AV227),
IF(AND($P227="Furloughed"),($U227/7*AV227)+($U227/7*BF227),
IF(AND($P227="Rehired"),($U227/7*BF227),
IF(AND($P227="Terminated",AV227&gt;0),$U227,
IF($P227="Furloughed",IF(AV227&gt;0,$U227)+IF(BF227&gt;0,$U227),
IF($P227="Rehired",IF(BF227&gt;0,$U227))))))))*'Actual Allocation Calc'!$AN$99)))</f>
        <v/>
      </c>
      <c r="AF227" s="210" t="str">
        <f>IF($B227="","",IF('Actual Allocation Calc'!$AO$78="A",
IF($P227="Employed",$U227,
IF(AND($P227="Terminated"),($U227/7*AW227),
IF(AND($P227="Furloughed"),($U227/7*AW227)+($U227/7*BG227),
IF(AND($P227="Rehired"),($U227/7*BG227),
IF(AND($P227="Terminated",AW227&gt;0),$U227,
IF($P227="Furloughed",IF(AW227&gt;0,$U227)+IF(BG227&gt;0,$U227),
IF($P227="Rehired",IF(BG227&gt;0,$U227)))))))),IF('Actual Allocation Calc'!$AO$78="C",'Actual Allocation Calc'!S227,'Actual Allocation Calc'!AB227+IF($P227="Employed",$U227,
IF(AND($P227="Terminated"),($U227/7*AW227),
IF(AND($P227="Furloughed"),($U227/7*AW227)+($U227/7*BG227),
IF(AND($P227="Rehired"),($U227/7*BG227),
IF(AND($P227="Terminated",AW227&gt;0),$U227,
IF($P227="Furloughed",IF(AW227&gt;0,$U227)+IF(BG227&gt;0,$U227),
IF($P227="Rehired",IF(BG227&gt;0,$U227))))))))*'Actual Allocation Calc'!$AO$99)))</f>
        <v/>
      </c>
      <c r="AG227" s="210" t="str">
        <f>IF($B227="","",IF('Actual Allocation Calc'!$AP$78="A",
IF($P227="Employed",$U227/7*BK227,
IF(AND($P227="Terminated"),($U227/7*AX227),
IF(AND($P227="Furloughed"),($U227/7*AX227)+($U227/7*BH227),
IF(AND($P227="Rehired"),($U227/7*BH227),
IF(AND($P227="Terminated",AX227&gt;0),$U227,
IF($P227="Furloughed",IF(AX227&gt;0,$U227)+IF(BH227&gt;0,$U227),
IF($P227="Rehired",IF(BH227&gt;0,$U227)))))))),IF('Actual Allocation Calc'!$AP$78="C",'Actual Allocation Calc'!T227,'Actual Allocation Calc'!AC227+IF($P227="Employed",$U227/7*BK227,
IF(AND($P227="Terminated"),($U227/7*AX227),
IF(AND($P227="Furloughed"),($U227/7*AX227)+($U227/7*BH227),
IF(AND($P227="Rehired"),($U227/7*BH227),
IF(AND($P227="Terminated",AX227&gt;0),$U227,
IF($P227="Furloughed",IF(AX227&gt;0,$U227)+IF(BH227&gt;0,$U227),
IF($P227="Rehired",IF(BH227&gt;0,$U227))))))))*'Actual Allocation Calc'!$AP$99)))</f>
        <v/>
      </c>
      <c r="AH227" s="536"/>
      <c r="AI227" s="82">
        <f t="shared" si="66"/>
        <v>0</v>
      </c>
      <c r="AJ227" s="210">
        <f t="shared" si="69"/>
        <v>0</v>
      </c>
      <c r="AK227" s="397" t="str">
        <f t="shared" si="70"/>
        <v/>
      </c>
      <c r="AM227" s="122"/>
      <c r="AO227" s="214" t="str">
        <f>IFERROR(IF($V227="","",VLOOKUP(V227,'Calendar Calcs'!$B$2:$E1194,4,FALSE)),0)</f>
        <v/>
      </c>
      <c r="AP227" s="69" t="str">
        <f>IF($AO227="","", IF($AO227&lt;AP$23,0,IF($AO227&gt;AP$23,COUNTIFS('Calendar Calcs'!$E$2:$E1194,AP$23),COUNTIFS('Calendar Calcs'!$E$2:$E1194,AP$23,'Calendar Calcs'!$D$2:$D1194,"&lt;="&amp;WEEKDAY($V227)))))</f>
        <v/>
      </c>
      <c r="AQ227" s="69" t="str">
        <f>IF($AO227="","", IF($AO227&lt;AQ$23,0,IF($AO227&gt;AQ$23,COUNTIFS('Calendar Calcs'!$E$2:$E1194,AQ$23),COUNTIFS('Calendar Calcs'!$E$2:$E1194,AQ$23,'Calendar Calcs'!$D$2:$D1194,"&lt;="&amp;WEEKDAY($V227)))))</f>
        <v/>
      </c>
      <c r="AR227" s="69" t="str">
        <f>IF($AO227="","", IF($AO227&lt;AR$23,0,IF($AO227&gt;AR$23,COUNTIFS('Calendar Calcs'!$E$2:$E1194,AR$23),COUNTIFS('Calendar Calcs'!$E$2:$E1194,AR$23,'Calendar Calcs'!$D$2:$D1194,"&lt;="&amp;WEEKDAY($V227)))))</f>
        <v/>
      </c>
      <c r="AS227" s="69" t="str">
        <f>IF($AO227="","", IF($AO227&lt;AS$23,0,IF($AO227&gt;AS$23,COUNTIFS('Calendar Calcs'!$E$2:$E1194,AS$23),COUNTIFS('Calendar Calcs'!$E$2:$E1194,AS$23,'Calendar Calcs'!$D$2:$D1194,"&lt;="&amp;WEEKDAY($V227)))))</f>
        <v/>
      </c>
      <c r="AT227" s="69" t="str">
        <f>IF($AO227="","", IF($AO227&lt;AT$23,0,IF($AO227&gt;AT$23,COUNTIFS('Calendar Calcs'!$E$2:$E1194,AT$23),COUNTIFS('Calendar Calcs'!$E$2:$E1194,AT$23,'Calendar Calcs'!$D$2:$D1194,"&lt;="&amp;WEEKDAY($V227)))))</f>
        <v/>
      </c>
      <c r="AU227" s="69" t="str">
        <f>IF($AO227="","", IF($AO227&lt;AU$23,0,IF($AO227&gt;AU$23,COUNTIFS('Calendar Calcs'!$E$2:$E1194,AU$23),COUNTIFS('Calendar Calcs'!$E$2:$E1194,AU$23,'Calendar Calcs'!$D$2:$D1194,"&lt;="&amp;WEEKDAY($V227)))))</f>
        <v/>
      </c>
      <c r="AV227" s="69" t="str">
        <f>IF($AO227="","", IF($AO227&lt;AV$23,0,IF($AO227&gt;AV$23,COUNTIFS('Calendar Calcs'!$E$2:$E1194,AV$23),COUNTIFS('Calendar Calcs'!$E$2:$E1194,AV$23,'Calendar Calcs'!$D$2:$D1194,"&lt;="&amp;WEEKDAY($V227)))))</f>
        <v/>
      </c>
      <c r="AW227" s="69" t="str">
        <f>IF($AO227="","", IF($AO227&lt;AW$23,0,IF($AO227&gt;AW$23,COUNTIFS('Calendar Calcs'!$E$2:$E1194,AW$23),COUNTIFS('Calendar Calcs'!$E$2:$E1194,AW$23,'Calendar Calcs'!$D$2:$D1194,"&lt;="&amp;WEEKDAY($V227)))))</f>
        <v/>
      </c>
      <c r="AX227" s="69" t="str">
        <f>IF($AO227="","", IF($AO227&lt;AX$23,0,IF($AO227&gt;AX$23,COUNTIFS('Calendar Calcs'!$E$2:$E1194,AX$23),COUNTIFS('Calendar Calcs'!$E$2:$E1194,AX$23,'Calendar Calcs'!$D$2:$D1194,"&lt;="&amp;WEEKDAY($V227)))))</f>
        <v/>
      </c>
      <c r="AY227" s="69" t="str">
        <f>IF($W227="","",VLOOKUP($W227,'Calendar Calcs'!$B$2:$E1194,4,FALSE))</f>
        <v/>
      </c>
      <c r="AZ227" s="69" t="str">
        <f>IF($AY227="","",IF($AY227&gt;AZ$23,0,IF($AY227&lt;AZ$23,COUNTIFS('Calendar Calcs'!$E$2:$E1194,AZ$23),COUNTIFS('Calendar Calcs'!$E$2:$E1194,AZ$23,'Calendar Calcs'!$D$2:$D1194,"&gt;="&amp;WEEKDAY($W227)))))</f>
        <v/>
      </c>
      <c r="BA227" s="69" t="str">
        <f>IF($AY227="","",IF($AY227&gt;BA$23,0,IF($AY227&lt;BA$23,COUNTIFS('Calendar Calcs'!$E$2:$E1194,BA$23),COUNTIFS('Calendar Calcs'!$E$2:$E1194,BA$23,'Calendar Calcs'!$D$2:$D1194,"&gt;="&amp;WEEKDAY($W227)))))</f>
        <v/>
      </c>
      <c r="BB227" s="69" t="str">
        <f>IF($AY227="","",IF($AY227&gt;BB$23,0,IF($AY227&lt;BB$23,COUNTIFS('Calendar Calcs'!$E$2:$E1194,BB$23),COUNTIFS('Calendar Calcs'!$E$2:$E1194,BB$23,'Calendar Calcs'!$D$2:$D1194,"&gt;="&amp;WEEKDAY($W227)))))</f>
        <v/>
      </c>
      <c r="BC227" s="69" t="str">
        <f>IF($AY227="","",IF($AY227&gt;BC$23,0,IF($AY227&lt;BC$23,COUNTIFS('Calendar Calcs'!$E$2:$E1194,BC$23),COUNTIFS('Calendar Calcs'!$E$2:$E1194,BC$23,'Calendar Calcs'!$D$2:$D1194,"&gt;="&amp;WEEKDAY($W227)))))</f>
        <v/>
      </c>
      <c r="BD227" s="69" t="str">
        <f>IF($AY227="","",IF($AY227&gt;BD$23,0,IF($AY227&lt;BD$23,COUNTIFS('Calendar Calcs'!$E$2:$E1194,BD$23),COUNTIFS('Calendar Calcs'!$E$2:$E1194,BD$23,'Calendar Calcs'!$D$2:$D1194,"&gt;="&amp;WEEKDAY($W227)))))</f>
        <v/>
      </c>
      <c r="BE227" s="69" t="str">
        <f>IF($AY227="","",IF($AY227&gt;BE$23,0,IF($AY227&lt;BE$23,COUNTIFS('Calendar Calcs'!$E$2:$E1194,BE$23),COUNTIFS('Calendar Calcs'!$E$2:$E1194,BE$23,'Calendar Calcs'!$D$2:$D1194,"&gt;="&amp;WEEKDAY($W227)))))</f>
        <v/>
      </c>
      <c r="BF227" s="69" t="str">
        <f>IF($AY227="","",IF($AY227&gt;BF$23,0,IF($AY227&lt;BF$23,COUNTIFS('Calendar Calcs'!$E$2:$E1194,BF$23),COUNTIFS('Calendar Calcs'!$E$2:$E1194,BF$23,'Calendar Calcs'!$D$2:$D1194,"&gt;="&amp;WEEKDAY($W227)))))</f>
        <v/>
      </c>
      <c r="BG227" s="69" t="str">
        <f>IF($AY227="","",IF($AY227&gt;BG$23,0,IF($AY227&lt;BG$23,COUNTIFS('Calendar Calcs'!$E$2:$E1194,BG$23),COUNTIFS('Calendar Calcs'!$E$2:$E1194,BG$23,'Calendar Calcs'!$D$2:$D1194,"&gt;="&amp;WEEKDAY($W227)))))</f>
        <v/>
      </c>
      <c r="BH227" s="69">
        <f t="shared" si="71"/>
        <v>6</v>
      </c>
      <c r="BI227" s="69">
        <f>IF(Cover!$E$43="","",VLOOKUP(Cover!$E$43,'Calendar Calcs'!$B$2:$E1194,4,FALSE))</f>
        <v>1</v>
      </c>
      <c r="BJ227" s="69">
        <f>IF($BI227="","", IF($BI227&lt;BJ$23,0,IF($BI227&gt;=BJ$23,COUNTIFS('Calendar Calcs'!$E$2:$E1194,BJ$23),COUNTIFS('Calendar Calcs'!$E$2:$E1194,BJ$23,'Calendar Calcs'!$D$2:$D1194,"&lt;="&amp;WEEKDAY($V227)))))</f>
        <v>1</v>
      </c>
      <c r="BK227" s="69">
        <f t="shared" si="68"/>
        <v>6</v>
      </c>
      <c r="BN227" s="69" t="str">
        <f>IF(T227&gt;0,"FTE",IF(Cover!$E$47="Weekly",IF(S227&gt;29.75,"FTE","PTE"),IF(S227&gt;59.75,"FTE","PTE")))</f>
        <v>PTE</v>
      </c>
      <c r="BO227" s="69">
        <f>IF(BN227="FTE",30,IF(Cover!$E$47="Weekly",'STEP 2 EE Data'!S227,'STEP 2 EE Data'!S227/2))</f>
        <v>0</v>
      </c>
      <c r="BP227" s="209">
        <f t="shared" si="72"/>
        <v>0</v>
      </c>
      <c r="BQ227" s="209">
        <f t="shared" si="73"/>
        <v>0</v>
      </c>
      <c r="BR227" s="209">
        <f t="shared" si="74"/>
        <v>0</v>
      </c>
      <c r="BS227" s="209">
        <f t="shared" si="75"/>
        <v>0</v>
      </c>
      <c r="BT227" s="209">
        <f t="shared" si="76"/>
        <v>0</v>
      </c>
      <c r="BU227" s="209">
        <f t="shared" si="77"/>
        <v>0</v>
      </c>
      <c r="BV227" s="209">
        <f t="shared" si="78"/>
        <v>0</v>
      </c>
      <c r="BW227" s="209">
        <f t="shared" si="79"/>
        <v>0</v>
      </c>
      <c r="BX227" s="209">
        <f t="shared" si="80"/>
        <v>0</v>
      </c>
      <c r="CC227" s="210" t="str">
        <f>IF(B227="","",IF(C227="",IF(Cover!$E$47="Weekly",'STEP 3 EE Comp'!BI232*8,'STEP 3 EE Comp'!BI232*4),IF(Cover!$E$47="Weekly",'STEP 3 EE Comp'!BI232,'STEP 3 EE Comp'!BI232)))</f>
        <v/>
      </c>
      <c r="CD227" s="82" t="str">
        <f t="shared" si="81"/>
        <v/>
      </c>
      <c r="CE227" s="417">
        <f t="shared" si="82"/>
        <v>1</v>
      </c>
      <c r="CF227" s="82" t="str">
        <f t="shared" si="83"/>
        <v>Good</v>
      </c>
      <c r="CG227" s="82">
        <f t="shared" si="84"/>
        <v>0</v>
      </c>
      <c r="CH227" s="234">
        <f t="shared" si="85"/>
        <v>0</v>
      </c>
    </row>
    <row r="228" spans="1:86" s="69" customFormat="1" x14ac:dyDescent="0.3">
      <c r="A228" s="555"/>
      <c r="B228" s="52"/>
      <c r="C228" s="52"/>
      <c r="D228" s="52"/>
      <c r="E228" s="52"/>
      <c r="F228" s="507"/>
      <c r="G228" s="210">
        <f t="shared" si="65"/>
        <v>0</v>
      </c>
      <c r="H228" s="82">
        <f t="shared" si="67"/>
        <v>0</v>
      </c>
      <c r="I228" s="211"/>
      <c r="J228" s="441" t="s">
        <v>21</v>
      </c>
      <c r="K228" s="441" t="s">
        <v>21</v>
      </c>
      <c r="L228" s="441" t="s">
        <v>21</v>
      </c>
      <c r="M228" s="441" t="s">
        <v>21</v>
      </c>
      <c r="N228" s="568" t="s">
        <v>21</v>
      </c>
      <c r="O228" s="211"/>
      <c r="P228" s="212" t="str">
        <f>IF(B228="","",
IF(AND(V228="",W228="",B228&lt;&gt;""),"Employed",
IF(AND(V228&lt;&gt;"",W228="",B228&lt;&gt;""),"Terminated",
IF(AND(V228&lt;&gt;"",W228&lt;&gt;"",B228&lt;&gt;""),IF(W228&lt;Cover!$E$43,"Employed","Furloughed"),
IF(AND(V228="",W228&lt;&gt;"",B228&lt;&gt;""),IF(W228&lt;Cover!$E$43,"Employed","Rehired"))))))</f>
        <v/>
      </c>
      <c r="Q228" s="211"/>
      <c r="R228" s="536"/>
      <c r="S228" s="563"/>
      <c r="T228" s="536"/>
      <c r="U228" s="82">
        <f>IF(Cover!$E$47="Weekly",IF(T228&gt;0,T228,R228*S228),IF(T228&gt;0,T228,R228*S228)/2)</f>
        <v>0</v>
      </c>
      <c r="V228" s="564"/>
      <c r="W228" s="564"/>
      <c r="Y228" s="213" t="str">
        <f>IF($B228="","",IF('Actual Allocation Calc'!$AH$78="A",
IF($P228="Employed",$U228/7*BJ228,
IF(AND($P228="Terminated"),($U228/7*AP228),
IF(AND($P228="Furloughed"),($U228/7*AP228)+($U228/7*AZ228),
IF(AND($P228="Rehired"),($U228/7*AZ228),
IF(AND($P228="Terminated",AP228&gt;0),$U228,
IF($P228="Furloughed",IF(AP228&gt;0,$U228)+IF(AZ228&gt;0,$U228),
IF($P228="Rehired",IF(AZ228&gt;0,$U228)))))))),IF('Actual Allocation Calc'!$AH$78="C",'Actual Allocation Calc'!L228,'Actual Allocation Calc'!U228+IF($P228="Employed",$U228/7*BJ228,
IF(AND($P228="Terminated"),($U228/7*AP228),
IF(AND($P228="Furloughed"),($U228/7*AP228)+($U228/7*AZ228),
IF(AND($P228="Rehired"),($U228/7*AZ228),
IF(AND($P228="Terminated",AP228&gt;0),$U228,
IF($P228="Furloughed",IF(AP228&gt;0,$U228)+IF(AZ228&gt;0,$U228),
IF($P228="Rehired",IF(AZ228&gt;0,$U228))))))))*'Actual Allocation Calc'!$AH$99)))</f>
        <v/>
      </c>
      <c r="Z228" s="210" t="str">
        <f>IF($B228="","",IF('Actual Allocation Calc'!$AI$78="A",
IF($P228="Employed",$U228,
IF(AND($P228="Terminated"),($U228/7*AQ228),
IF(AND($P228="Furloughed"),($U228/7*AQ228)+($U228/7*BA228),
IF(AND($P228="Rehired"),($U228/7*BA228),
IF(AND($P228="Terminated",AQ228&gt;0),$U228,
IF($P228="Furloughed",IF(AQ228&gt;0,$U228)+IF(BA228&gt;0,$U228),
IF($P228="Rehired",IF(BA228&gt;0,$U228)))))))),IF('Actual Allocation Calc'!$AI$78="C",'Actual Allocation Calc'!M228,'Actual Allocation Calc'!V228+IF($P228="Employed",$U228,
IF(AND($P228="Terminated"),($U228/7*AQ228),
IF(AND($P228="Furloughed"),($U228/7*AQ228)+($U228/7*BA228),
IF(AND($P228="Rehired"),($U228/7*BA228),
IF(AND($P228="Terminated",AQ228&gt;0),$U228,
IF($P228="Furloughed",IF(AQ228&gt;0,$U228)+IF(BA228&gt;0,$U228),
IF($P228="Rehired",IF(BA228&gt;0,$U228))))))))*'Actual Allocation Calc'!$AI$99)))</f>
        <v/>
      </c>
      <c r="AA228" s="210" t="str">
        <f>IF($B228="","",IF('Actual Allocation Calc'!$AJ$78="A",
IF($P228="Employed",$U228,
IF(AND($P228="Terminated"),($U228/7*AR228),
IF(AND($P228="Furloughed"),($U228/7*AR228)+($U228/7*BB228),
IF(AND($P228="Rehired"),($U228/7*BB228),
IF(AND($P228="Terminated",AR228&gt;0),$U228,
IF($P228="Furloughed",IF(AR228&gt;0,$U228)+IF(BB228&gt;0,$U228),
IF($P228="Rehired",IF(BB228&gt;0,$U228)))))))),IF('Actual Allocation Calc'!$AJ$78="C",'Actual Allocation Calc'!N228,'Actual Allocation Calc'!W228+IF($P228="Employed",$U228,
IF(AND($P228="Terminated"),($U228/7*AR228),
IF(AND($P228="Furloughed"),($U228/7*AR228)+($U228/7*BB228),
IF(AND($P228="Rehired"),($U228/7*BB228),
IF(AND($P228="Terminated",AR228&gt;0),$U228,
IF($P228="Furloughed",IF(AR228&gt;0,$U228)+IF(BB228&gt;0,$U228),
IF($P228="Rehired",IF(BB228&gt;0,$U228))))))))*'Actual Allocation Calc'!$AJ$99)))</f>
        <v/>
      </c>
      <c r="AB228" s="210" t="str">
        <f>IF($B228="","",IF('Actual Allocation Calc'!$AK$78="A",
IF($P228="Employed",$U228,
IF(AND($P228="Terminated"),($U228/7*AS228),
IF(AND($P228="Furloughed"),($U228/7*AS228)+($U228/7*BC228),
IF(AND($P228="Rehired"),($U228/7*BC228),
IF(AND($P228="Terminated",AS228&gt;0),$U228,
IF($P228="Furloughed",IF(AS228&gt;0,$U228)+IF(BC228&gt;0,$U228),
IF($P228="Rehired",IF(BC228&gt;0,$U228)))))))),IF('Actual Allocation Calc'!$AK$78="C",'Actual Allocation Calc'!O228,'Actual Allocation Calc'!X228+IF($P228="Employed",$U228,
IF(AND($P228="Terminated"),($U228/7*AS228),
IF(AND($P228="Furloughed"),($U228/7*AS228)+($U228/7*BC228),
IF(AND($P228="Rehired"),($U228/7*BC228),
IF(AND($P228="Terminated",AS228&gt;0),$U228,
IF($P228="Furloughed",IF(AS228&gt;0,$U228)+IF(BC228&gt;0,$U228),
IF($P228="Rehired",IF(BC228&gt;0,$U228))))))))*'Actual Allocation Calc'!$AK$99)))</f>
        <v/>
      </c>
      <c r="AC228" s="210" t="str">
        <f>IF($B228="","",IF('Actual Allocation Calc'!$AL$78="A",
IF($P228="Employed",$U228,
IF(AND($P228="Terminated"),($U228/7*AT228),
IF(AND($P228="Furloughed"),($U228/7*AT228)+($U228/7*BD228),
IF(AND($P228="Rehired"),($U228/7*BD228),
IF(AND($P228="Terminated",AT228&gt;0),$U228,
IF($P228="Furloughed",IF(AT228&gt;0,$U228)+IF(BD228&gt;0,$U228),
IF($P228="Rehired",IF(BD228&gt;0,$U228)))))))),IF('Actual Allocation Calc'!$AL$78="C",'Actual Allocation Calc'!P228,'Actual Allocation Calc'!Y228+IF($P228="Employed",$U228,
IF(AND($P228="Terminated"),($U228/7*AT228),
IF(AND($P228="Furloughed"),($U228/7*AT228)+($U228/7*BD228),
IF(AND($P228="Rehired"),($U228/7*BD228),
IF(AND($P228="Terminated",AT228&gt;0),$U228,
IF($P228="Furloughed",IF(AT228&gt;0,$U228)+IF(BD228&gt;0,$U228),
IF($P228="Rehired",IF(BD228&gt;0,$U228))))))))*'Actual Allocation Calc'!$AL$99)))</f>
        <v/>
      </c>
      <c r="AD228" s="210" t="str">
        <f>IF($B228="","",IF('Actual Allocation Calc'!$AM$78="A",
IF($P228="Employed",$U228,
IF(AND($P228="Terminated"),($U228/7*AU228),
IF(AND($P228="Furloughed"),($U228/7*AU228)+($U228/7*BE228),
IF(AND($P228="Rehired"),($U228/7*BE228),
IF(AND($P228="Terminated",AU228&gt;0),$U228,
IF($P228="Furloughed",IF(AU228&gt;0,$U228)+IF(BE228&gt;0,$U228),
IF($P228="Rehired",IF(BE228&gt;0,$U228)))))))),IF('Actual Allocation Calc'!$AM$78="C",'Actual Allocation Calc'!Q228,'Actual Allocation Calc'!Z228+IF($P228="Employed",$U228,
IF(AND($P228="Terminated"),($U228/7*AU228),
IF(AND($P228="Furloughed"),($U228/7*AU228)+($U228/7*BE228),
IF(AND($P228="Rehired"),($U228/7*BE228),
IF(AND($P228="Terminated",AU228&gt;0),$U228,
IF($P228="Furloughed",IF(AU228&gt;0,$U228)+IF(BE228&gt;0,$U228),
IF($P228="Rehired",IF(BE228&gt;0,$U228))))))))*'Actual Allocation Calc'!$AM$99)))</f>
        <v/>
      </c>
      <c r="AE228" s="210" t="str">
        <f>IF($B228="","",IF('Actual Allocation Calc'!$AN$78="A",
IF($P228="Employed",$U228,
IF(AND($P228="Terminated"),($U228/7*AV228),
IF(AND($P228="Furloughed"),($U228/7*AV228)+($U228/7*BF228),
IF(AND($P228="Rehired"),($U228/7*BF228),
IF(AND($P228="Terminated",AV228&gt;0),$U228,
IF($P228="Furloughed",IF(AV228&gt;0,$U228)+IF(BF228&gt;0,$U228),
IF($P228="Rehired",IF(BF228&gt;0,$U228)))))))),IF('Actual Allocation Calc'!$AN$78="C",'Actual Allocation Calc'!R228,'Actual Allocation Calc'!AA228+IF($P228="Employed",$U228,
IF(AND($P228="Terminated"),($U228/7*AV228),
IF(AND($P228="Furloughed"),($U228/7*AV228)+($U228/7*BF228),
IF(AND($P228="Rehired"),($U228/7*BF228),
IF(AND($P228="Terminated",AV228&gt;0),$U228,
IF($P228="Furloughed",IF(AV228&gt;0,$U228)+IF(BF228&gt;0,$U228),
IF($P228="Rehired",IF(BF228&gt;0,$U228))))))))*'Actual Allocation Calc'!$AN$99)))</f>
        <v/>
      </c>
      <c r="AF228" s="210" t="str">
        <f>IF($B228="","",IF('Actual Allocation Calc'!$AO$78="A",
IF($P228="Employed",$U228,
IF(AND($P228="Terminated"),($U228/7*AW228),
IF(AND($P228="Furloughed"),($U228/7*AW228)+($U228/7*BG228),
IF(AND($P228="Rehired"),($U228/7*BG228),
IF(AND($P228="Terminated",AW228&gt;0),$U228,
IF($P228="Furloughed",IF(AW228&gt;0,$U228)+IF(BG228&gt;0,$U228),
IF($P228="Rehired",IF(BG228&gt;0,$U228)))))))),IF('Actual Allocation Calc'!$AO$78="C",'Actual Allocation Calc'!S228,'Actual Allocation Calc'!AB228+IF($P228="Employed",$U228,
IF(AND($P228="Terminated"),($U228/7*AW228),
IF(AND($P228="Furloughed"),($U228/7*AW228)+($U228/7*BG228),
IF(AND($P228="Rehired"),($U228/7*BG228),
IF(AND($P228="Terminated",AW228&gt;0),$U228,
IF($P228="Furloughed",IF(AW228&gt;0,$U228)+IF(BG228&gt;0,$U228),
IF($P228="Rehired",IF(BG228&gt;0,$U228))))))))*'Actual Allocation Calc'!$AO$99)))</f>
        <v/>
      </c>
      <c r="AG228" s="210" t="str">
        <f>IF($B228="","",IF('Actual Allocation Calc'!$AP$78="A",
IF($P228="Employed",$U228/7*BK228,
IF(AND($P228="Terminated"),($U228/7*AX228),
IF(AND($P228="Furloughed"),($U228/7*AX228)+($U228/7*BH228),
IF(AND($P228="Rehired"),($U228/7*BH228),
IF(AND($P228="Terminated",AX228&gt;0),$U228,
IF($P228="Furloughed",IF(AX228&gt;0,$U228)+IF(BH228&gt;0,$U228),
IF($P228="Rehired",IF(BH228&gt;0,$U228)))))))),IF('Actual Allocation Calc'!$AP$78="C",'Actual Allocation Calc'!T228,'Actual Allocation Calc'!AC228+IF($P228="Employed",$U228/7*BK228,
IF(AND($P228="Terminated"),($U228/7*AX228),
IF(AND($P228="Furloughed"),($U228/7*AX228)+($U228/7*BH228),
IF(AND($P228="Rehired"),($U228/7*BH228),
IF(AND($P228="Terminated",AX228&gt;0),$U228,
IF($P228="Furloughed",IF(AX228&gt;0,$U228)+IF(BH228&gt;0,$U228),
IF($P228="Rehired",IF(BH228&gt;0,$U228))))))))*'Actual Allocation Calc'!$AP$99)))</f>
        <v/>
      </c>
      <c r="AH228" s="536"/>
      <c r="AI228" s="82">
        <f t="shared" si="66"/>
        <v>0</v>
      </c>
      <c r="AJ228" s="210">
        <f t="shared" si="69"/>
        <v>0</v>
      </c>
      <c r="AK228" s="397" t="str">
        <f t="shared" si="70"/>
        <v/>
      </c>
      <c r="AM228" s="122"/>
      <c r="AO228" s="214" t="str">
        <f>IFERROR(IF($V228="","",VLOOKUP(V228,'Calendar Calcs'!$B$2:$E1195,4,FALSE)),0)</f>
        <v/>
      </c>
      <c r="AP228" s="69" t="str">
        <f>IF($AO228="","", IF($AO228&lt;AP$23,0,IF($AO228&gt;AP$23,COUNTIFS('Calendar Calcs'!$E$2:$E1195,AP$23),COUNTIFS('Calendar Calcs'!$E$2:$E1195,AP$23,'Calendar Calcs'!$D$2:$D1195,"&lt;="&amp;WEEKDAY($V228)))))</f>
        <v/>
      </c>
      <c r="AQ228" s="69" t="str">
        <f>IF($AO228="","", IF($AO228&lt;AQ$23,0,IF($AO228&gt;AQ$23,COUNTIFS('Calendar Calcs'!$E$2:$E1195,AQ$23),COUNTIFS('Calendar Calcs'!$E$2:$E1195,AQ$23,'Calendar Calcs'!$D$2:$D1195,"&lt;="&amp;WEEKDAY($V228)))))</f>
        <v/>
      </c>
      <c r="AR228" s="69" t="str">
        <f>IF($AO228="","", IF($AO228&lt;AR$23,0,IF($AO228&gt;AR$23,COUNTIFS('Calendar Calcs'!$E$2:$E1195,AR$23),COUNTIFS('Calendar Calcs'!$E$2:$E1195,AR$23,'Calendar Calcs'!$D$2:$D1195,"&lt;="&amp;WEEKDAY($V228)))))</f>
        <v/>
      </c>
      <c r="AS228" s="69" t="str">
        <f>IF($AO228="","", IF($AO228&lt;AS$23,0,IF($AO228&gt;AS$23,COUNTIFS('Calendar Calcs'!$E$2:$E1195,AS$23),COUNTIFS('Calendar Calcs'!$E$2:$E1195,AS$23,'Calendar Calcs'!$D$2:$D1195,"&lt;="&amp;WEEKDAY($V228)))))</f>
        <v/>
      </c>
      <c r="AT228" s="69" t="str">
        <f>IF($AO228="","", IF($AO228&lt;AT$23,0,IF($AO228&gt;AT$23,COUNTIFS('Calendar Calcs'!$E$2:$E1195,AT$23),COUNTIFS('Calendar Calcs'!$E$2:$E1195,AT$23,'Calendar Calcs'!$D$2:$D1195,"&lt;="&amp;WEEKDAY($V228)))))</f>
        <v/>
      </c>
      <c r="AU228" s="69" t="str">
        <f>IF($AO228="","", IF($AO228&lt;AU$23,0,IF($AO228&gt;AU$23,COUNTIFS('Calendar Calcs'!$E$2:$E1195,AU$23),COUNTIFS('Calendar Calcs'!$E$2:$E1195,AU$23,'Calendar Calcs'!$D$2:$D1195,"&lt;="&amp;WEEKDAY($V228)))))</f>
        <v/>
      </c>
      <c r="AV228" s="69" t="str">
        <f>IF($AO228="","", IF($AO228&lt;AV$23,0,IF($AO228&gt;AV$23,COUNTIFS('Calendar Calcs'!$E$2:$E1195,AV$23),COUNTIFS('Calendar Calcs'!$E$2:$E1195,AV$23,'Calendar Calcs'!$D$2:$D1195,"&lt;="&amp;WEEKDAY($V228)))))</f>
        <v/>
      </c>
      <c r="AW228" s="69" t="str">
        <f>IF($AO228="","", IF($AO228&lt;AW$23,0,IF($AO228&gt;AW$23,COUNTIFS('Calendar Calcs'!$E$2:$E1195,AW$23),COUNTIFS('Calendar Calcs'!$E$2:$E1195,AW$23,'Calendar Calcs'!$D$2:$D1195,"&lt;="&amp;WEEKDAY($V228)))))</f>
        <v/>
      </c>
      <c r="AX228" s="69" t="str">
        <f>IF($AO228="","", IF($AO228&lt;AX$23,0,IF($AO228&gt;AX$23,COUNTIFS('Calendar Calcs'!$E$2:$E1195,AX$23),COUNTIFS('Calendar Calcs'!$E$2:$E1195,AX$23,'Calendar Calcs'!$D$2:$D1195,"&lt;="&amp;WEEKDAY($V228)))))</f>
        <v/>
      </c>
      <c r="AY228" s="69" t="str">
        <f>IF($W228="","",VLOOKUP($W228,'Calendar Calcs'!$B$2:$E1195,4,FALSE))</f>
        <v/>
      </c>
      <c r="AZ228" s="69" t="str">
        <f>IF($AY228="","",IF($AY228&gt;AZ$23,0,IF($AY228&lt;AZ$23,COUNTIFS('Calendar Calcs'!$E$2:$E1195,AZ$23),COUNTIFS('Calendar Calcs'!$E$2:$E1195,AZ$23,'Calendar Calcs'!$D$2:$D1195,"&gt;="&amp;WEEKDAY($W228)))))</f>
        <v/>
      </c>
      <c r="BA228" s="69" t="str">
        <f>IF($AY228="","",IF($AY228&gt;BA$23,0,IF($AY228&lt;BA$23,COUNTIFS('Calendar Calcs'!$E$2:$E1195,BA$23),COUNTIFS('Calendar Calcs'!$E$2:$E1195,BA$23,'Calendar Calcs'!$D$2:$D1195,"&gt;="&amp;WEEKDAY($W228)))))</f>
        <v/>
      </c>
      <c r="BB228" s="69" t="str">
        <f>IF($AY228="","",IF($AY228&gt;BB$23,0,IF($AY228&lt;BB$23,COUNTIFS('Calendar Calcs'!$E$2:$E1195,BB$23),COUNTIFS('Calendar Calcs'!$E$2:$E1195,BB$23,'Calendar Calcs'!$D$2:$D1195,"&gt;="&amp;WEEKDAY($W228)))))</f>
        <v/>
      </c>
      <c r="BC228" s="69" t="str">
        <f>IF($AY228="","",IF($AY228&gt;BC$23,0,IF($AY228&lt;BC$23,COUNTIFS('Calendar Calcs'!$E$2:$E1195,BC$23),COUNTIFS('Calendar Calcs'!$E$2:$E1195,BC$23,'Calendar Calcs'!$D$2:$D1195,"&gt;="&amp;WEEKDAY($W228)))))</f>
        <v/>
      </c>
      <c r="BD228" s="69" t="str">
        <f>IF($AY228="","",IF($AY228&gt;BD$23,0,IF($AY228&lt;BD$23,COUNTIFS('Calendar Calcs'!$E$2:$E1195,BD$23),COUNTIFS('Calendar Calcs'!$E$2:$E1195,BD$23,'Calendar Calcs'!$D$2:$D1195,"&gt;="&amp;WEEKDAY($W228)))))</f>
        <v/>
      </c>
      <c r="BE228" s="69" t="str">
        <f>IF($AY228="","",IF($AY228&gt;BE$23,0,IF($AY228&lt;BE$23,COUNTIFS('Calendar Calcs'!$E$2:$E1195,BE$23),COUNTIFS('Calendar Calcs'!$E$2:$E1195,BE$23,'Calendar Calcs'!$D$2:$D1195,"&gt;="&amp;WEEKDAY($W228)))))</f>
        <v/>
      </c>
      <c r="BF228" s="69" t="str">
        <f>IF($AY228="","",IF($AY228&gt;BF$23,0,IF($AY228&lt;BF$23,COUNTIFS('Calendar Calcs'!$E$2:$E1195,BF$23),COUNTIFS('Calendar Calcs'!$E$2:$E1195,BF$23,'Calendar Calcs'!$D$2:$D1195,"&gt;="&amp;WEEKDAY($W228)))))</f>
        <v/>
      </c>
      <c r="BG228" s="69" t="str">
        <f>IF($AY228="","",IF($AY228&gt;BG$23,0,IF($AY228&lt;BG$23,COUNTIFS('Calendar Calcs'!$E$2:$E1195,BG$23),COUNTIFS('Calendar Calcs'!$E$2:$E1195,BG$23,'Calendar Calcs'!$D$2:$D1195,"&gt;="&amp;WEEKDAY($W228)))))</f>
        <v/>
      </c>
      <c r="BH228" s="69">
        <f t="shared" si="71"/>
        <v>6</v>
      </c>
      <c r="BI228" s="69">
        <f>IF(Cover!$E$43="","",VLOOKUP(Cover!$E$43,'Calendar Calcs'!$B$2:$E1195,4,FALSE))</f>
        <v>1</v>
      </c>
      <c r="BJ228" s="69">
        <f>IF($BI228="","", IF($BI228&lt;BJ$23,0,IF($BI228&gt;=BJ$23,COUNTIFS('Calendar Calcs'!$E$2:$E1195,BJ$23),COUNTIFS('Calendar Calcs'!$E$2:$E1195,BJ$23,'Calendar Calcs'!$D$2:$D1195,"&lt;="&amp;WEEKDAY($V228)))))</f>
        <v>1</v>
      </c>
      <c r="BK228" s="69">
        <f t="shared" si="68"/>
        <v>6</v>
      </c>
      <c r="BN228" s="69" t="str">
        <f>IF(T228&gt;0,"FTE",IF(Cover!$E$47="Weekly",IF(S228&gt;29.75,"FTE","PTE"),IF(S228&gt;59.75,"FTE","PTE")))</f>
        <v>PTE</v>
      </c>
      <c r="BO228" s="69">
        <f>IF(BN228="FTE",30,IF(Cover!$E$47="Weekly",'STEP 2 EE Data'!S228,'STEP 2 EE Data'!S228/2))</f>
        <v>0</v>
      </c>
      <c r="BP228" s="209">
        <f t="shared" si="72"/>
        <v>0</v>
      </c>
      <c r="BQ228" s="209">
        <f t="shared" si="73"/>
        <v>0</v>
      </c>
      <c r="BR228" s="209">
        <f t="shared" si="74"/>
        <v>0</v>
      </c>
      <c r="BS228" s="209">
        <f t="shared" si="75"/>
        <v>0</v>
      </c>
      <c r="BT228" s="209">
        <f t="shared" si="76"/>
        <v>0</v>
      </c>
      <c r="BU228" s="209">
        <f t="shared" si="77"/>
        <v>0</v>
      </c>
      <c r="BV228" s="209">
        <f t="shared" si="78"/>
        <v>0</v>
      </c>
      <c r="BW228" s="209">
        <f t="shared" si="79"/>
        <v>0</v>
      </c>
      <c r="BX228" s="209">
        <f t="shared" si="80"/>
        <v>0</v>
      </c>
      <c r="CC228" s="210" t="str">
        <f>IF(B228="","",IF(C228="",IF(Cover!$E$47="Weekly",'STEP 3 EE Comp'!BI233*8,'STEP 3 EE Comp'!BI233*4),IF(Cover!$E$47="Weekly",'STEP 3 EE Comp'!BI233,'STEP 3 EE Comp'!BI233)))</f>
        <v/>
      </c>
      <c r="CD228" s="82" t="str">
        <f t="shared" si="81"/>
        <v/>
      </c>
      <c r="CE228" s="417">
        <f t="shared" si="82"/>
        <v>1</v>
      </c>
      <c r="CF228" s="82" t="str">
        <f t="shared" si="83"/>
        <v>Good</v>
      </c>
      <c r="CG228" s="82">
        <f t="shared" si="84"/>
        <v>0</v>
      </c>
      <c r="CH228" s="234">
        <f t="shared" si="85"/>
        <v>0</v>
      </c>
    </row>
    <row r="229" spans="1:86" s="69" customFormat="1" x14ac:dyDescent="0.3">
      <c r="A229" s="555"/>
      <c r="B229" s="52"/>
      <c r="C229" s="52"/>
      <c r="D229" s="52"/>
      <c r="E229" s="52"/>
      <c r="F229" s="507"/>
      <c r="G229" s="210">
        <f t="shared" ref="G229:G292" si="86">+E229/13*52</f>
        <v>0</v>
      </c>
      <c r="H229" s="82">
        <f t="shared" si="67"/>
        <v>0</v>
      </c>
      <c r="I229" s="211"/>
      <c r="J229" s="441" t="s">
        <v>21</v>
      </c>
      <c r="K229" s="441" t="s">
        <v>21</v>
      </c>
      <c r="L229" s="441" t="s">
        <v>21</v>
      </c>
      <c r="M229" s="441" t="s">
        <v>21</v>
      </c>
      <c r="N229" s="568" t="s">
        <v>21</v>
      </c>
      <c r="O229" s="211"/>
      <c r="P229" s="212" t="str">
        <f>IF(B229="","",
IF(AND(V229="",W229="",B229&lt;&gt;""),"Employed",
IF(AND(V229&lt;&gt;"",W229="",B229&lt;&gt;""),"Terminated",
IF(AND(V229&lt;&gt;"",W229&lt;&gt;"",B229&lt;&gt;""),IF(W229&lt;Cover!$E$43,"Employed","Furloughed"),
IF(AND(V229="",W229&lt;&gt;"",B229&lt;&gt;""),IF(W229&lt;Cover!$E$43,"Employed","Rehired"))))))</f>
        <v/>
      </c>
      <c r="Q229" s="211"/>
      <c r="R229" s="536"/>
      <c r="S229" s="563"/>
      <c r="T229" s="536"/>
      <c r="U229" s="82">
        <f>IF(Cover!$E$47="Weekly",IF(T229&gt;0,T229,R229*S229),IF(T229&gt;0,T229,R229*S229)/2)</f>
        <v>0</v>
      </c>
      <c r="V229" s="564"/>
      <c r="W229" s="564"/>
      <c r="Y229" s="213" t="str">
        <f>IF($B229="","",IF('Actual Allocation Calc'!$AH$78="A",
IF($P229="Employed",$U229/7*BJ229,
IF(AND($P229="Terminated"),($U229/7*AP229),
IF(AND($P229="Furloughed"),($U229/7*AP229)+($U229/7*AZ229),
IF(AND($P229="Rehired"),($U229/7*AZ229),
IF(AND($P229="Terminated",AP229&gt;0),$U229,
IF($P229="Furloughed",IF(AP229&gt;0,$U229)+IF(AZ229&gt;0,$U229),
IF($P229="Rehired",IF(AZ229&gt;0,$U229)))))))),IF('Actual Allocation Calc'!$AH$78="C",'Actual Allocation Calc'!L229,'Actual Allocation Calc'!U229+IF($P229="Employed",$U229/7*BJ229,
IF(AND($P229="Terminated"),($U229/7*AP229),
IF(AND($P229="Furloughed"),($U229/7*AP229)+($U229/7*AZ229),
IF(AND($P229="Rehired"),($U229/7*AZ229),
IF(AND($P229="Terminated",AP229&gt;0),$U229,
IF($P229="Furloughed",IF(AP229&gt;0,$U229)+IF(AZ229&gt;0,$U229),
IF($P229="Rehired",IF(AZ229&gt;0,$U229))))))))*'Actual Allocation Calc'!$AH$99)))</f>
        <v/>
      </c>
      <c r="Z229" s="210" t="str">
        <f>IF($B229="","",IF('Actual Allocation Calc'!$AI$78="A",
IF($P229="Employed",$U229,
IF(AND($P229="Terminated"),($U229/7*AQ229),
IF(AND($P229="Furloughed"),($U229/7*AQ229)+($U229/7*BA229),
IF(AND($P229="Rehired"),($U229/7*BA229),
IF(AND($P229="Terminated",AQ229&gt;0),$U229,
IF($P229="Furloughed",IF(AQ229&gt;0,$U229)+IF(BA229&gt;0,$U229),
IF($P229="Rehired",IF(BA229&gt;0,$U229)))))))),IF('Actual Allocation Calc'!$AI$78="C",'Actual Allocation Calc'!M229,'Actual Allocation Calc'!V229+IF($P229="Employed",$U229,
IF(AND($P229="Terminated"),($U229/7*AQ229),
IF(AND($P229="Furloughed"),($U229/7*AQ229)+($U229/7*BA229),
IF(AND($P229="Rehired"),($U229/7*BA229),
IF(AND($P229="Terminated",AQ229&gt;0),$U229,
IF($P229="Furloughed",IF(AQ229&gt;0,$U229)+IF(BA229&gt;0,$U229),
IF($P229="Rehired",IF(BA229&gt;0,$U229))))))))*'Actual Allocation Calc'!$AI$99)))</f>
        <v/>
      </c>
      <c r="AA229" s="210" t="str">
        <f>IF($B229="","",IF('Actual Allocation Calc'!$AJ$78="A",
IF($P229="Employed",$U229,
IF(AND($P229="Terminated"),($U229/7*AR229),
IF(AND($P229="Furloughed"),($U229/7*AR229)+($U229/7*BB229),
IF(AND($P229="Rehired"),($U229/7*BB229),
IF(AND($P229="Terminated",AR229&gt;0),$U229,
IF($P229="Furloughed",IF(AR229&gt;0,$U229)+IF(BB229&gt;0,$U229),
IF($P229="Rehired",IF(BB229&gt;0,$U229)))))))),IF('Actual Allocation Calc'!$AJ$78="C",'Actual Allocation Calc'!N229,'Actual Allocation Calc'!W229+IF($P229="Employed",$U229,
IF(AND($P229="Terminated"),($U229/7*AR229),
IF(AND($P229="Furloughed"),($U229/7*AR229)+($U229/7*BB229),
IF(AND($P229="Rehired"),($U229/7*BB229),
IF(AND($P229="Terminated",AR229&gt;0),$U229,
IF($P229="Furloughed",IF(AR229&gt;0,$U229)+IF(BB229&gt;0,$U229),
IF($P229="Rehired",IF(BB229&gt;0,$U229))))))))*'Actual Allocation Calc'!$AJ$99)))</f>
        <v/>
      </c>
      <c r="AB229" s="210" t="str">
        <f>IF($B229="","",IF('Actual Allocation Calc'!$AK$78="A",
IF($P229="Employed",$U229,
IF(AND($P229="Terminated"),($U229/7*AS229),
IF(AND($P229="Furloughed"),($U229/7*AS229)+($U229/7*BC229),
IF(AND($P229="Rehired"),($U229/7*BC229),
IF(AND($P229="Terminated",AS229&gt;0),$U229,
IF($P229="Furloughed",IF(AS229&gt;0,$U229)+IF(BC229&gt;0,$U229),
IF($P229="Rehired",IF(BC229&gt;0,$U229)))))))),IF('Actual Allocation Calc'!$AK$78="C",'Actual Allocation Calc'!O229,'Actual Allocation Calc'!X229+IF($P229="Employed",$U229,
IF(AND($P229="Terminated"),($U229/7*AS229),
IF(AND($P229="Furloughed"),($U229/7*AS229)+($U229/7*BC229),
IF(AND($P229="Rehired"),($U229/7*BC229),
IF(AND($P229="Terminated",AS229&gt;0),$U229,
IF($P229="Furloughed",IF(AS229&gt;0,$U229)+IF(BC229&gt;0,$U229),
IF($P229="Rehired",IF(BC229&gt;0,$U229))))))))*'Actual Allocation Calc'!$AK$99)))</f>
        <v/>
      </c>
      <c r="AC229" s="210" t="str">
        <f>IF($B229="","",IF('Actual Allocation Calc'!$AL$78="A",
IF($P229="Employed",$U229,
IF(AND($P229="Terminated"),($U229/7*AT229),
IF(AND($P229="Furloughed"),($U229/7*AT229)+($U229/7*BD229),
IF(AND($P229="Rehired"),($U229/7*BD229),
IF(AND($P229="Terminated",AT229&gt;0),$U229,
IF($P229="Furloughed",IF(AT229&gt;0,$U229)+IF(BD229&gt;0,$U229),
IF($P229="Rehired",IF(BD229&gt;0,$U229)))))))),IF('Actual Allocation Calc'!$AL$78="C",'Actual Allocation Calc'!P229,'Actual Allocation Calc'!Y229+IF($P229="Employed",$U229,
IF(AND($P229="Terminated"),($U229/7*AT229),
IF(AND($P229="Furloughed"),($U229/7*AT229)+($U229/7*BD229),
IF(AND($P229="Rehired"),($U229/7*BD229),
IF(AND($P229="Terminated",AT229&gt;0),$U229,
IF($P229="Furloughed",IF(AT229&gt;0,$U229)+IF(BD229&gt;0,$U229),
IF($P229="Rehired",IF(BD229&gt;0,$U229))))))))*'Actual Allocation Calc'!$AL$99)))</f>
        <v/>
      </c>
      <c r="AD229" s="210" t="str">
        <f>IF($B229="","",IF('Actual Allocation Calc'!$AM$78="A",
IF($P229="Employed",$U229,
IF(AND($P229="Terminated"),($U229/7*AU229),
IF(AND($P229="Furloughed"),($U229/7*AU229)+($U229/7*BE229),
IF(AND($P229="Rehired"),($U229/7*BE229),
IF(AND($P229="Terminated",AU229&gt;0),$U229,
IF($P229="Furloughed",IF(AU229&gt;0,$U229)+IF(BE229&gt;0,$U229),
IF($P229="Rehired",IF(BE229&gt;0,$U229)))))))),IF('Actual Allocation Calc'!$AM$78="C",'Actual Allocation Calc'!Q229,'Actual Allocation Calc'!Z229+IF($P229="Employed",$U229,
IF(AND($P229="Terminated"),($U229/7*AU229),
IF(AND($P229="Furloughed"),($U229/7*AU229)+($U229/7*BE229),
IF(AND($P229="Rehired"),($U229/7*BE229),
IF(AND($P229="Terminated",AU229&gt;0),$U229,
IF($P229="Furloughed",IF(AU229&gt;0,$U229)+IF(BE229&gt;0,$U229),
IF($P229="Rehired",IF(BE229&gt;0,$U229))))))))*'Actual Allocation Calc'!$AM$99)))</f>
        <v/>
      </c>
      <c r="AE229" s="210" t="str">
        <f>IF($B229="","",IF('Actual Allocation Calc'!$AN$78="A",
IF($P229="Employed",$U229,
IF(AND($P229="Terminated"),($U229/7*AV229),
IF(AND($P229="Furloughed"),($U229/7*AV229)+($U229/7*BF229),
IF(AND($P229="Rehired"),($U229/7*BF229),
IF(AND($P229="Terminated",AV229&gt;0),$U229,
IF($P229="Furloughed",IF(AV229&gt;0,$U229)+IF(BF229&gt;0,$U229),
IF($P229="Rehired",IF(BF229&gt;0,$U229)))))))),IF('Actual Allocation Calc'!$AN$78="C",'Actual Allocation Calc'!R229,'Actual Allocation Calc'!AA229+IF($P229="Employed",$U229,
IF(AND($P229="Terminated"),($U229/7*AV229),
IF(AND($P229="Furloughed"),($U229/7*AV229)+($U229/7*BF229),
IF(AND($P229="Rehired"),($U229/7*BF229),
IF(AND($P229="Terminated",AV229&gt;0),$U229,
IF($P229="Furloughed",IF(AV229&gt;0,$U229)+IF(BF229&gt;0,$U229),
IF($P229="Rehired",IF(BF229&gt;0,$U229))))))))*'Actual Allocation Calc'!$AN$99)))</f>
        <v/>
      </c>
      <c r="AF229" s="210" t="str">
        <f>IF($B229="","",IF('Actual Allocation Calc'!$AO$78="A",
IF($P229="Employed",$U229,
IF(AND($P229="Terminated"),($U229/7*AW229),
IF(AND($P229="Furloughed"),($U229/7*AW229)+($U229/7*BG229),
IF(AND($P229="Rehired"),($U229/7*BG229),
IF(AND($P229="Terminated",AW229&gt;0),$U229,
IF($P229="Furloughed",IF(AW229&gt;0,$U229)+IF(BG229&gt;0,$U229),
IF($P229="Rehired",IF(BG229&gt;0,$U229)))))))),IF('Actual Allocation Calc'!$AO$78="C",'Actual Allocation Calc'!S229,'Actual Allocation Calc'!AB229+IF($P229="Employed",$U229,
IF(AND($P229="Terminated"),($U229/7*AW229),
IF(AND($P229="Furloughed"),($U229/7*AW229)+($U229/7*BG229),
IF(AND($P229="Rehired"),($U229/7*BG229),
IF(AND($P229="Terminated",AW229&gt;0),$U229,
IF($P229="Furloughed",IF(AW229&gt;0,$U229)+IF(BG229&gt;0,$U229),
IF($P229="Rehired",IF(BG229&gt;0,$U229))))))))*'Actual Allocation Calc'!$AO$99)))</f>
        <v/>
      </c>
      <c r="AG229" s="210" t="str">
        <f>IF($B229="","",IF('Actual Allocation Calc'!$AP$78="A",
IF($P229="Employed",$U229/7*BK229,
IF(AND($P229="Terminated"),($U229/7*AX229),
IF(AND($P229="Furloughed"),($U229/7*AX229)+($U229/7*BH229),
IF(AND($P229="Rehired"),($U229/7*BH229),
IF(AND($P229="Terminated",AX229&gt;0),$U229,
IF($P229="Furloughed",IF(AX229&gt;0,$U229)+IF(BH229&gt;0,$U229),
IF($P229="Rehired",IF(BH229&gt;0,$U229)))))))),IF('Actual Allocation Calc'!$AP$78="C",'Actual Allocation Calc'!T229,'Actual Allocation Calc'!AC229+IF($P229="Employed",$U229/7*BK229,
IF(AND($P229="Terminated"),($U229/7*AX229),
IF(AND($P229="Furloughed"),($U229/7*AX229)+($U229/7*BH229),
IF(AND($P229="Rehired"),($U229/7*BH229),
IF(AND($P229="Terminated",AX229&gt;0),$U229,
IF($P229="Furloughed",IF(AX229&gt;0,$U229)+IF(BH229&gt;0,$U229),
IF($P229="Rehired",IF(BH229&gt;0,$U229))))))))*'Actual Allocation Calc'!$AP$99)))</f>
        <v/>
      </c>
      <c r="AH229" s="536"/>
      <c r="AI229" s="82">
        <f t="shared" ref="AI229:AI292" si="87">SUM(Y229:AH229)</f>
        <v>0</v>
      </c>
      <c r="AJ229" s="210">
        <f t="shared" si="69"/>
        <v>0</v>
      </c>
      <c r="AK229" s="397" t="str">
        <f t="shared" si="70"/>
        <v/>
      </c>
      <c r="AM229" s="122"/>
      <c r="AO229" s="214" t="str">
        <f>IFERROR(IF($V229="","",VLOOKUP(V229,'Calendar Calcs'!$B$2:$E1196,4,FALSE)),0)</f>
        <v/>
      </c>
      <c r="AP229" s="69" t="str">
        <f>IF($AO229="","", IF($AO229&lt;AP$23,0,IF($AO229&gt;AP$23,COUNTIFS('Calendar Calcs'!$E$2:$E1196,AP$23),COUNTIFS('Calendar Calcs'!$E$2:$E1196,AP$23,'Calendar Calcs'!$D$2:$D1196,"&lt;="&amp;WEEKDAY($V229)))))</f>
        <v/>
      </c>
      <c r="AQ229" s="69" t="str">
        <f>IF($AO229="","", IF($AO229&lt;AQ$23,0,IF($AO229&gt;AQ$23,COUNTIFS('Calendar Calcs'!$E$2:$E1196,AQ$23),COUNTIFS('Calendar Calcs'!$E$2:$E1196,AQ$23,'Calendar Calcs'!$D$2:$D1196,"&lt;="&amp;WEEKDAY($V229)))))</f>
        <v/>
      </c>
      <c r="AR229" s="69" t="str">
        <f>IF($AO229="","", IF($AO229&lt;AR$23,0,IF($AO229&gt;AR$23,COUNTIFS('Calendar Calcs'!$E$2:$E1196,AR$23),COUNTIFS('Calendar Calcs'!$E$2:$E1196,AR$23,'Calendar Calcs'!$D$2:$D1196,"&lt;="&amp;WEEKDAY($V229)))))</f>
        <v/>
      </c>
      <c r="AS229" s="69" t="str">
        <f>IF($AO229="","", IF($AO229&lt;AS$23,0,IF($AO229&gt;AS$23,COUNTIFS('Calendar Calcs'!$E$2:$E1196,AS$23),COUNTIFS('Calendar Calcs'!$E$2:$E1196,AS$23,'Calendar Calcs'!$D$2:$D1196,"&lt;="&amp;WEEKDAY($V229)))))</f>
        <v/>
      </c>
      <c r="AT229" s="69" t="str">
        <f>IF($AO229="","", IF($AO229&lt;AT$23,0,IF($AO229&gt;AT$23,COUNTIFS('Calendar Calcs'!$E$2:$E1196,AT$23),COUNTIFS('Calendar Calcs'!$E$2:$E1196,AT$23,'Calendar Calcs'!$D$2:$D1196,"&lt;="&amp;WEEKDAY($V229)))))</f>
        <v/>
      </c>
      <c r="AU229" s="69" t="str">
        <f>IF($AO229="","", IF($AO229&lt;AU$23,0,IF($AO229&gt;AU$23,COUNTIFS('Calendar Calcs'!$E$2:$E1196,AU$23),COUNTIFS('Calendar Calcs'!$E$2:$E1196,AU$23,'Calendar Calcs'!$D$2:$D1196,"&lt;="&amp;WEEKDAY($V229)))))</f>
        <v/>
      </c>
      <c r="AV229" s="69" t="str">
        <f>IF($AO229="","", IF($AO229&lt;AV$23,0,IF($AO229&gt;AV$23,COUNTIFS('Calendar Calcs'!$E$2:$E1196,AV$23),COUNTIFS('Calendar Calcs'!$E$2:$E1196,AV$23,'Calendar Calcs'!$D$2:$D1196,"&lt;="&amp;WEEKDAY($V229)))))</f>
        <v/>
      </c>
      <c r="AW229" s="69" t="str">
        <f>IF($AO229="","", IF($AO229&lt;AW$23,0,IF($AO229&gt;AW$23,COUNTIFS('Calendar Calcs'!$E$2:$E1196,AW$23),COUNTIFS('Calendar Calcs'!$E$2:$E1196,AW$23,'Calendar Calcs'!$D$2:$D1196,"&lt;="&amp;WEEKDAY($V229)))))</f>
        <v/>
      </c>
      <c r="AX229" s="69" t="str">
        <f>IF($AO229="","", IF($AO229&lt;AX$23,0,IF($AO229&gt;AX$23,COUNTIFS('Calendar Calcs'!$E$2:$E1196,AX$23),COUNTIFS('Calendar Calcs'!$E$2:$E1196,AX$23,'Calendar Calcs'!$D$2:$D1196,"&lt;="&amp;WEEKDAY($V229)))))</f>
        <v/>
      </c>
      <c r="AY229" s="69" t="str">
        <f>IF($W229="","",VLOOKUP($W229,'Calendar Calcs'!$B$2:$E1196,4,FALSE))</f>
        <v/>
      </c>
      <c r="AZ229" s="69" t="str">
        <f>IF($AY229="","",IF($AY229&gt;AZ$23,0,IF($AY229&lt;AZ$23,COUNTIFS('Calendar Calcs'!$E$2:$E1196,AZ$23),COUNTIFS('Calendar Calcs'!$E$2:$E1196,AZ$23,'Calendar Calcs'!$D$2:$D1196,"&gt;="&amp;WEEKDAY($W229)))))</f>
        <v/>
      </c>
      <c r="BA229" s="69" t="str">
        <f>IF($AY229="","",IF($AY229&gt;BA$23,0,IF($AY229&lt;BA$23,COUNTIFS('Calendar Calcs'!$E$2:$E1196,BA$23),COUNTIFS('Calendar Calcs'!$E$2:$E1196,BA$23,'Calendar Calcs'!$D$2:$D1196,"&gt;="&amp;WEEKDAY($W229)))))</f>
        <v/>
      </c>
      <c r="BB229" s="69" t="str">
        <f>IF($AY229="","",IF($AY229&gt;BB$23,0,IF($AY229&lt;BB$23,COUNTIFS('Calendar Calcs'!$E$2:$E1196,BB$23),COUNTIFS('Calendar Calcs'!$E$2:$E1196,BB$23,'Calendar Calcs'!$D$2:$D1196,"&gt;="&amp;WEEKDAY($W229)))))</f>
        <v/>
      </c>
      <c r="BC229" s="69" t="str">
        <f>IF($AY229="","",IF($AY229&gt;BC$23,0,IF($AY229&lt;BC$23,COUNTIFS('Calendar Calcs'!$E$2:$E1196,BC$23),COUNTIFS('Calendar Calcs'!$E$2:$E1196,BC$23,'Calendar Calcs'!$D$2:$D1196,"&gt;="&amp;WEEKDAY($W229)))))</f>
        <v/>
      </c>
      <c r="BD229" s="69" t="str">
        <f>IF($AY229="","",IF($AY229&gt;BD$23,0,IF($AY229&lt;BD$23,COUNTIFS('Calendar Calcs'!$E$2:$E1196,BD$23),COUNTIFS('Calendar Calcs'!$E$2:$E1196,BD$23,'Calendar Calcs'!$D$2:$D1196,"&gt;="&amp;WEEKDAY($W229)))))</f>
        <v/>
      </c>
      <c r="BE229" s="69" t="str">
        <f>IF($AY229="","",IF($AY229&gt;BE$23,0,IF($AY229&lt;BE$23,COUNTIFS('Calendar Calcs'!$E$2:$E1196,BE$23),COUNTIFS('Calendar Calcs'!$E$2:$E1196,BE$23,'Calendar Calcs'!$D$2:$D1196,"&gt;="&amp;WEEKDAY($W229)))))</f>
        <v/>
      </c>
      <c r="BF229" s="69" t="str">
        <f>IF($AY229="","",IF($AY229&gt;BF$23,0,IF($AY229&lt;BF$23,COUNTIFS('Calendar Calcs'!$E$2:$E1196,BF$23),COUNTIFS('Calendar Calcs'!$E$2:$E1196,BF$23,'Calendar Calcs'!$D$2:$D1196,"&gt;="&amp;WEEKDAY($W229)))))</f>
        <v/>
      </c>
      <c r="BG229" s="69" t="str">
        <f>IF($AY229="","",IF($AY229&gt;BG$23,0,IF($AY229&lt;BG$23,COUNTIFS('Calendar Calcs'!$E$2:$E1196,BG$23),COUNTIFS('Calendar Calcs'!$E$2:$E1196,BG$23,'Calendar Calcs'!$D$2:$D1196,"&gt;="&amp;WEEKDAY($W229)))))</f>
        <v/>
      </c>
      <c r="BH229" s="69">
        <f t="shared" si="71"/>
        <v>6</v>
      </c>
      <c r="BI229" s="69">
        <f>IF(Cover!$E$43="","",VLOOKUP(Cover!$E$43,'Calendar Calcs'!$B$2:$E1196,4,FALSE))</f>
        <v>1</v>
      </c>
      <c r="BJ229" s="69">
        <f>IF($BI229="","", IF($BI229&lt;BJ$23,0,IF($BI229&gt;=BJ$23,COUNTIFS('Calendar Calcs'!$E$2:$E1196,BJ$23),COUNTIFS('Calendar Calcs'!$E$2:$E1196,BJ$23,'Calendar Calcs'!$D$2:$D1196,"&lt;="&amp;WEEKDAY($V229)))))</f>
        <v>1</v>
      </c>
      <c r="BK229" s="69">
        <f t="shared" si="68"/>
        <v>6</v>
      </c>
      <c r="BN229" s="69" t="str">
        <f>IF(T229&gt;0,"FTE",IF(Cover!$E$47="Weekly",IF(S229&gt;29.75,"FTE","PTE"),IF(S229&gt;59.75,"FTE","PTE")))</f>
        <v>PTE</v>
      </c>
      <c r="BO229" s="69">
        <f>IF(BN229="FTE",30,IF(Cover!$E$47="Weekly",'STEP 2 EE Data'!S229,'STEP 2 EE Data'!S229/2))</f>
        <v>0</v>
      </c>
      <c r="BP229" s="209">
        <f t="shared" si="72"/>
        <v>0</v>
      </c>
      <c r="BQ229" s="209">
        <f t="shared" si="73"/>
        <v>0</v>
      </c>
      <c r="BR229" s="209">
        <f t="shared" si="74"/>
        <v>0</v>
      </c>
      <c r="BS229" s="209">
        <f t="shared" si="75"/>
        <v>0</v>
      </c>
      <c r="BT229" s="209">
        <f t="shared" si="76"/>
        <v>0</v>
      </c>
      <c r="BU229" s="209">
        <f t="shared" si="77"/>
        <v>0</v>
      </c>
      <c r="BV229" s="209">
        <f t="shared" si="78"/>
        <v>0</v>
      </c>
      <c r="BW229" s="209">
        <f t="shared" si="79"/>
        <v>0</v>
      </c>
      <c r="BX229" s="209">
        <f t="shared" si="80"/>
        <v>0</v>
      </c>
      <c r="CC229" s="210" t="str">
        <f>IF(B229="","",IF(C229="",IF(Cover!$E$47="Weekly",'STEP 3 EE Comp'!BI234*8,'STEP 3 EE Comp'!BI234*4),IF(Cover!$E$47="Weekly",'STEP 3 EE Comp'!BI234,'STEP 3 EE Comp'!BI234)))</f>
        <v/>
      </c>
      <c r="CD229" s="82" t="str">
        <f t="shared" si="81"/>
        <v/>
      </c>
      <c r="CE229" s="417">
        <f t="shared" si="82"/>
        <v>1</v>
      </c>
      <c r="CF229" s="82" t="str">
        <f t="shared" si="83"/>
        <v>Good</v>
      </c>
      <c r="CG229" s="82">
        <f t="shared" si="84"/>
        <v>0</v>
      </c>
      <c r="CH229" s="234">
        <f t="shared" si="85"/>
        <v>0</v>
      </c>
    </row>
    <row r="230" spans="1:86" s="69" customFormat="1" x14ac:dyDescent="0.3">
      <c r="A230" s="555"/>
      <c r="B230" s="52"/>
      <c r="C230" s="52"/>
      <c r="D230" s="52"/>
      <c r="E230" s="52"/>
      <c r="F230" s="507"/>
      <c r="G230" s="210">
        <f t="shared" si="86"/>
        <v>0</v>
      </c>
      <c r="H230" s="82">
        <f t="shared" si="67"/>
        <v>0</v>
      </c>
      <c r="I230" s="211"/>
      <c r="J230" s="441" t="s">
        <v>21</v>
      </c>
      <c r="K230" s="441" t="s">
        <v>21</v>
      </c>
      <c r="L230" s="441" t="s">
        <v>21</v>
      </c>
      <c r="M230" s="441" t="s">
        <v>21</v>
      </c>
      <c r="N230" s="568" t="s">
        <v>21</v>
      </c>
      <c r="O230" s="211"/>
      <c r="P230" s="212" t="str">
        <f>IF(B230="","",
IF(AND(V230="",W230="",B230&lt;&gt;""),"Employed",
IF(AND(V230&lt;&gt;"",W230="",B230&lt;&gt;""),"Terminated",
IF(AND(V230&lt;&gt;"",W230&lt;&gt;"",B230&lt;&gt;""),IF(W230&lt;Cover!$E$43,"Employed","Furloughed"),
IF(AND(V230="",W230&lt;&gt;"",B230&lt;&gt;""),IF(W230&lt;Cover!$E$43,"Employed","Rehired"))))))</f>
        <v/>
      </c>
      <c r="Q230" s="211"/>
      <c r="R230" s="536"/>
      <c r="S230" s="563"/>
      <c r="T230" s="536"/>
      <c r="U230" s="82">
        <f>IF(Cover!$E$47="Weekly",IF(T230&gt;0,T230,R230*S230),IF(T230&gt;0,T230,R230*S230)/2)</f>
        <v>0</v>
      </c>
      <c r="V230" s="564"/>
      <c r="W230" s="564"/>
      <c r="Y230" s="213" t="str">
        <f>IF($B230="","",IF('Actual Allocation Calc'!$AH$78="A",
IF($P230="Employed",$U230/7*BJ230,
IF(AND($P230="Terminated"),($U230/7*AP230),
IF(AND($P230="Furloughed"),($U230/7*AP230)+($U230/7*AZ230),
IF(AND($P230="Rehired"),($U230/7*AZ230),
IF(AND($P230="Terminated",AP230&gt;0),$U230,
IF($P230="Furloughed",IF(AP230&gt;0,$U230)+IF(AZ230&gt;0,$U230),
IF($P230="Rehired",IF(AZ230&gt;0,$U230)))))))),IF('Actual Allocation Calc'!$AH$78="C",'Actual Allocation Calc'!L230,'Actual Allocation Calc'!U230+IF($P230="Employed",$U230/7*BJ230,
IF(AND($P230="Terminated"),($U230/7*AP230),
IF(AND($P230="Furloughed"),($U230/7*AP230)+($U230/7*AZ230),
IF(AND($P230="Rehired"),($U230/7*AZ230),
IF(AND($P230="Terminated",AP230&gt;0),$U230,
IF($P230="Furloughed",IF(AP230&gt;0,$U230)+IF(AZ230&gt;0,$U230),
IF($P230="Rehired",IF(AZ230&gt;0,$U230))))))))*'Actual Allocation Calc'!$AH$99)))</f>
        <v/>
      </c>
      <c r="Z230" s="210" t="str">
        <f>IF($B230="","",IF('Actual Allocation Calc'!$AI$78="A",
IF($P230="Employed",$U230,
IF(AND($P230="Terminated"),($U230/7*AQ230),
IF(AND($P230="Furloughed"),($U230/7*AQ230)+($U230/7*BA230),
IF(AND($P230="Rehired"),($U230/7*BA230),
IF(AND($P230="Terminated",AQ230&gt;0),$U230,
IF($P230="Furloughed",IF(AQ230&gt;0,$U230)+IF(BA230&gt;0,$U230),
IF($P230="Rehired",IF(BA230&gt;0,$U230)))))))),IF('Actual Allocation Calc'!$AI$78="C",'Actual Allocation Calc'!M230,'Actual Allocation Calc'!V230+IF($P230="Employed",$U230,
IF(AND($P230="Terminated"),($U230/7*AQ230),
IF(AND($P230="Furloughed"),($U230/7*AQ230)+($U230/7*BA230),
IF(AND($P230="Rehired"),($U230/7*BA230),
IF(AND($P230="Terminated",AQ230&gt;0),$U230,
IF($P230="Furloughed",IF(AQ230&gt;0,$U230)+IF(BA230&gt;0,$U230),
IF($P230="Rehired",IF(BA230&gt;0,$U230))))))))*'Actual Allocation Calc'!$AI$99)))</f>
        <v/>
      </c>
      <c r="AA230" s="210" t="str">
        <f>IF($B230="","",IF('Actual Allocation Calc'!$AJ$78="A",
IF($P230="Employed",$U230,
IF(AND($P230="Terminated"),($U230/7*AR230),
IF(AND($P230="Furloughed"),($U230/7*AR230)+($U230/7*BB230),
IF(AND($P230="Rehired"),($U230/7*BB230),
IF(AND($P230="Terminated",AR230&gt;0),$U230,
IF($P230="Furloughed",IF(AR230&gt;0,$U230)+IF(BB230&gt;0,$U230),
IF($P230="Rehired",IF(BB230&gt;0,$U230)))))))),IF('Actual Allocation Calc'!$AJ$78="C",'Actual Allocation Calc'!N230,'Actual Allocation Calc'!W230+IF($P230="Employed",$U230,
IF(AND($P230="Terminated"),($U230/7*AR230),
IF(AND($P230="Furloughed"),($U230/7*AR230)+($U230/7*BB230),
IF(AND($P230="Rehired"),($U230/7*BB230),
IF(AND($P230="Terminated",AR230&gt;0),$U230,
IF($P230="Furloughed",IF(AR230&gt;0,$U230)+IF(BB230&gt;0,$U230),
IF($P230="Rehired",IF(BB230&gt;0,$U230))))))))*'Actual Allocation Calc'!$AJ$99)))</f>
        <v/>
      </c>
      <c r="AB230" s="210" t="str">
        <f>IF($B230="","",IF('Actual Allocation Calc'!$AK$78="A",
IF($P230="Employed",$U230,
IF(AND($P230="Terminated"),($U230/7*AS230),
IF(AND($P230="Furloughed"),($U230/7*AS230)+($U230/7*BC230),
IF(AND($P230="Rehired"),($U230/7*BC230),
IF(AND($P230="Terminated",AS230&gt;0),$U230,
IF($P230="Furloughed",IF(AS230&gt;0,$U230)+IF(BC230&gt;0,$U230),
IF($P230="Rehired",IF(BC230&gt;0,$U230)))))))),IF('Actual Allocation Calc'!$AK$78="C",'Actual Allocation Calc'!O230,'Actual Allocation Calc'!X230+IF($P230="Employed",$U230,
IF(AND($P230="Terminated"),($U230/7*AS230),
IF(AND($P230="Furloughed"),($U230/7*AS230)+($U230/7*BC230),
IF(AND($P230="Rehired"),($U230/7*BC230),
IF(AND($P230="Terminated",AS230&gt;0),$U230,
IF($P230="Furloughed",IF(AS230&gt;0,$U230)+IF(BC230&gt;0,$U230),
IF($P230="Rehired",IF(BC230&gt;0,$U230))))))))*'Actual Allocation Calc'!$AK$99)))</f>
        <v/>
      </c>
      <c r="AC230" s="210" t="str">
        <f>IF($B230="","",IF('Actual Allocation Calc'!$AL$78="A",
IF($P230="Employed",$U230,
IF(AND($P230="Terminated"),($U230/7*AT230),
IF(AND($P230="Furloughed"),($U230/7*AT230)+($U230/7*BD230),
IF(AND($P230="Rehired"),($U230/7*BD230),
IF(AND($P230="Terminated",AT230&gt;0),$U230,
IF($P230="Furloughed",IF(AT230&gt;0,$U230)+IF(BD230&gt;0,$U230),
IF($P230="Rehired",IF(BD230&gt;0,$U230)))))))),IF('Actual Allocation Calc'!$AL$78="C",'Actual Allocation Calc'!P230,'Actual Allocation Calc'!Y230+IF($P230="Employed",$U230,
IF(AND($P230="Terminated"),($U230/7*AT230),
IF(AND($P230="Furloughed"),($U230/7*AT230)+($U230/7*BD230),
IF(AND($P230="Rehired"),($U230/7*BD230),
IF(AND($P230="Terminated",AT230&gt;0),$U230,
IF($P230="Furloughed",IF(AT230&gt;0,$U230)+IF(BD230&gt;0,$U230),
IF($P230="Rehired",IF(BD230&gt;0,$U230))))))))*'Actual Allocation Calc'!$AL$99)))</f>
        <v/>
      </c>
      <c r="AD230" s="210" t="str">
        <f>IF($B230="","",IF('Actual Allocation Calc'!$AM$78="A",
IF($P230="Employed",$U230,
IF(AND($P230="Terminated"),($U230/7*AU230),
IF(AND($P230="Furloughed"),($U230/7*AU230)+($U230/7*BE230),
IF(AND($P230="Rehired"),($U230/7*BE230),
IF(AND($P230="Terminated",AU230&gt;0),$U230,
IF($P230="Furloughed",IF(AU230&gt;0,$U230)+IF(BE230&gt;0,$U230),
IF($P230="Rehired",IF(BE230&gt;0,$U230)))))))),IF('Actual Allocation Calc'!$AM$78="C",'Actual Allocation Calc'!Q230,'Actual Allocation Calc'!Z230+IF($P230="Employed",$U230,
IF(AND($P230="Terminated"),($U230/7*AU230),
IF(AND($P230="Furloughed"),($U230/7*AU230)+($U230/7*BE230),
IF(AND($P230="Rehired"),($U230/7*BE230),
IF(AND($P230="Terminated",AU230&gt;0),$U230,
IF($P230="Furloughed",IF(AU230&gt;0,$U230)+IF(BE230&gt;0,$U230),
IF($P230="Rehired",IF(BE230&gt;0,$U230))))))))*'Actual Allocation Calc'!$AM$99)))</f>
        <v/>
      </c>
      <c r="AE230" s="210" t="str">
        <f>IF($B230="","",IF('Actual Allocation Calc'!$AN$78="A",
IF($P230="Employed",$U230,
IF(AND($P230="Terminated"),($U230/7*AV230),
IF(AND($P230="Furloughed"),($U230/7*AV230)+($U230/7*BF230),
IF(AND($P230="Rehired"),($U230/7*BF230),
IF(AND($P230="Terminated",AV230&gt;0),$U230,
IF($P230="Furloughed",IF(AV230&gt;0,$U230)+IF(BF230&gt;0,$U230),
IF($P230="Rehired",IF(BF230&gt;0,$U230)))))))),IF('Actual Allocation Calc'!$AN$78="C",'Actual Allocation Calc'!R230,'Actual Allocation Calc'!AA230+IF($P230="Employed",$U230,
IF(AND($P230="Terminated"),($U230/7*AV230),
IF(AND($P230="Furloughed"),($U230/7*AV230)+($U230/7*BF230),
IF(AND($P230="Rehired"),($U230/7*BF230),
IF(AND($P230="Terminated",AV230&gt;0),$U230,
IF($P230="Furloughed",IF(AV230&gt;0,$U230)+IF(BF230&gt;0,$U230),
IF($P230="Rehired",IF(BF230&gt;0,$U230))))))))*'Actual Allocation Calc'!$AN$99)))</f>
        <v/>
      </c>
      <c r="AF230" s="210" t="str">
        <f>IF($B230="","",IF('Actual Allocation Calc'!$AO$78="A",
IF($P230="Employed",$U230,
IF(AND($P230="Terminated"),($U230/7*AW230),
IF(AND($P230="Furloughed"),($U230/7*AW230)+($U230/7*BG230),
IF(AND($P230="Rehired"),($U230/7*BG230),
IF(AND($P230="Terminated",AW230&gt;0),$U230,
IF($P230="Furloughed",IF(AW230&gt;0,$U230)+IF(BG230&gt;0,$U230),
IF($P230="Rehired",IF(BG230&gt;0,$U230)))))))),IF('Actual Allocation Calc'!$AO$78="C",'Actual Allocation Calc'!S230,'Actual Allocation Calc'!AB230+IF($P230="Employed",$U230,
IF(AND($P230="Terminated"),($U230/7*AW230),
IF(AND($P230="Furloughed"),($U230/7*AW230)+($U230/7*BG230),
IF(AND($P230="Rehired"),($U230/7*BG230),
IF(AND($P230="Terminated",AW230&gt;0),$U230,
IF($P230="Furloughed",IF(AW230&gt;0,$U230)+IF(BG230&gt;0,$U230),
IF($P230="Rehired",IF(BG230&gt;0,$U230))))))))*'Actual Allocation Calc'!$AO$99)))</f>
        <v/>
      </c>
      <c r="AG230" s="210" t="str">
        <f>IF($B230="","",IF('Actual Allocation Calc'!$AP$78="A",
IF($P230="Employed",$U230/7*BK230,
IF(AND($P230="Terminated"),($U230/7*AX230),
IF(AND($P230="Furloughed"),($U230/7*AX230)+($U230/7*BH230),
IF(AND($P230="Rehired"),($U230/7*BH230),
IF(AND($P230="Terminated",AX230&gt;0),$U230,
IF($P230="Furloughed",IF(AX230&gt;0,$U230)+IF(BH230&gt;0,$U230),
IF($P230="Rehired",IF(BH230&gt;0,$U230)))))))),IF('Actual Allocation Calc'!$AP$78="C",'Actual Allocation Calc'!T230,'Actual Allocation Calc'!AC230+IF($P230="Employed",$U230/7*BK230,
IF(AND($P230="Terminated"),($U230/7*AX230),
IF(AND($P230="Furloughed"),($U230/7*AX230)+($U230/7*BH230),
IF(AND($P230="Rehired"),($U230/7*BH230),
IF(AND($P230="Terminated",AX230&gt;0),$U230,
IF($P230="Furloughed",IF(AX230&gt;0,$U230)+IF(BH230&gt;0,$U230),
IF($P230="Rehired",IF(BH230&gt;0,$U230))))))))*'Actual Allocation Calc'!$AP$99)))</f>
        <v/>
      </c>
      <c r="AH230" s="536"/>
      <c r="AI230" s="82">
        <f t="shared" si="87"/>
        <v>0</v>
      </c>
      <c r="AJ230" s="210">
        <f t="shared" si="69"/>
        <v>0</v>
      </c>
      <c r="AK230" s="397" t="str">
        <f t="shared" si="70"/>
        <v/>
      </c>
      <c r="AM230" s="122"/>
      <c r="AO230" s="214" t="str">
        <f>IFERROR(IF($V230="","",VLOOKUP(V230,'Calendar Calcs'!$B$2:$E1197,4,FALSE)),0)</f>
        <v/>
      </c>
      <c r="AP230" s="69" t="str">
        <f>IF($AO230="","", IF($AO230&lt;AP$23,0,IF($AO230&gt;AP$23,COUNTIFS('Calendar Calcs'!$E$2:$E1197,AP$23),COUNTIFS('Calendar Calcs'!$E$2:$E1197,AP$23,'Calendar Calcs'!$D$2:$D1197,"&lt;="&amp;WEEKDAY($V230)))))</f>
        <v/>
      </c>
      <c r="AQ230" s="69" t="str">
        <f>IF($AO230="","", IF($AO230&lt;AQ$23,0,IF($AO230&gt;AQ$23,COUNTIFS('Calendar Calcs'!$E$2:$E1197,AQ$23),COUNTIFS('Calendar Calcs'!$E$2:$E1197,AQ$23,'Calendar Calcs'!$D$2:$D1197,"&lt;="&amp;WEEKDAY($V230)))))</f>
        <v/>
      </c>
      <c r="AR230" s="69" t="str">
        <f>IF($AO230="","", IF($AO230&lt;AR$23,0,IF($AO230&gt;AR$23,COUNTIFS('Calendar Calcs'!$E$2:$E1197,AR$23),COUNTIFS('Calendar Calcs'!$E$2:$E1197,AR$23,'Calendar Calcs'!$D$2:$D1197,"&lt;="&amp;WEEKDAY($V230)))))</f>
        <v/>
      </c>
      <c r="AS230" s="69" t="str">
        <f>IF($AO230="","", IF($AO230&lt;AS$23,0,IF($AO230&gt;AS$23,COUNTIFS('Calendar Calcs'!$E$2:$E1197,AS$23),COUNTIFS('Calendar Calcs'!$E$2:$E1197,AS$23,'Calendar Calcs'!$D$2:$D1197,"&lt;="&amp;WEEKDAY($V230)))))</f>
        <v/>
      </c>
      <c r="AT230" s="69" t="str">
        <f>IF($AO230="","", IF($AO230&lt;AT$23,0,IF($AO230&gt;AT$23,COUNTIFS('Calendar Calcs'!$E$2:$E1197,AT$23),COUNTIFS('Calendar Calcs'!$E$2:$E1197,AT$23,'Calendar Calcs'!$D$2:$D1197,"&lt;="&amp;WEEKDAY($V230)))))</f>
        <v/>
      </c>
      <c r="AU230" s="69" t="str">
        <f>IF($AO230="","", IF($AO230&lt;AU$23,0,IF($AO230&gt;AU$23,COUNTIFS('Calendar Calcs'!$E$2:$E1197,AU$23),COUNTIFS('Calendar Calcs'!$E$2:$E1197,AU$23,'Calendar Calcs'!$D$2:$D1197,"&lt;="&amp;WEEKDAY($V230)))))</f>
        <v/>
      </c>
      <c r="AV230" s="69" t="str">
        <f>IF($AO230="","", IF($AO230&lt;AV$23,0,IF($AO230&gt;AV$23,COUNTIFS('Calendar Calcs'!$E$2:$E1197,AV$23),COUNTIFS('Calendar Calcs'!$E$2:$E1197,AV$23,'Calendar Calcs'!$D$2:$D1197,"&lt;="&amp;WEEKDAY($V230)))))</f>
        <v/>
      </c>
      <c r="AW230" s="69" t="str">
        <f>IF($AO230="","", IF($AO230&lt;AW$23,0,IF($AO230&gt;AW$23,COUNTIFS('Calendar Calcs'!$E$2:$E1197,AW$23),COUNTIFS('Calendar Calcs'!$E$2:$E1197,AW$23,'Calendar Calcs'!$D$2:$D1197,"&lt;="&amp;WEEKDAY($V230)))))</f>
        <v/>
      </c>
      <c r="AX230" s="69" t="str">
        <f>IF($AO230="","", IF($AO230&lt;AX$23,0,IF($AO230&gt;AX$23,COUNTIFS('Calendar Calcs'!$E$2:$E1197,AX$23),COUNTIFS('Calendar Calcs'!$E$2:$E1197,AX$23,'Calendar Calcs'!$D$2:$D1197,"&lt;="&amp;WEEKDAY($V230)))))</f>
        <v/>
      </c>
      <c r="AY230" s="69" t="str">
        <f>IF($W230="","",VLOOKUP($W230,'Calendar Calcs'!$B$2:$E1197,4,FALSE))</f>
        <v/>
      </c>
      <c r="AZ230" s="69" t="str">
        <f>IF($AY230="","",IF($AY230&gt;AZ$23,0,IF($AY230&lt;AZ$23,COUNTIFS('Calendar Calcs'!$E$2:$E1197,AZ$23),COUNTIFS('Calendar Calcs'!$E$2:$E1197,AZ$23,'Calendar Calcs'!$D$2:$D1197,"&gt;="&amp;WEEKDAY($W230)))))</f>
        <v/>
      </c>
      <c r="BA230" s="69" t="str">
        <f>IF($AY230="","",IF($AY230&gt;BA$23,0,IF($AY230&lt;BA$23,COUNTIFS('Calendar Calcs'!$E$2:$E1197,BA$23),COUNTIFS('Calendar Calcs'!$E$2:$E1197,BA$23,'Calendar Calcs'!$D$2:$D1197,"&gt;="&amp;WEEKDAY($W230)))))</f>
        <v/>
      </c>
      <c r="BB230" s="69" t="str">
        <f>IF($AY230="","",IF($AY230&gt;BB$23,0,IF($AY230&lt;BB$23,COUNTIFS('Calendar Calcs'!$E$2:$E1197,BB$23),COUNTIFS('Calendar Calcs'!$E$2:$E1197,BB$23,'Calendar Calcs'!$D$2:$D1197,"&gt;="&amp;WEEKDAY($W230)))))</f>
        <v/>
      </c>
      <c r="BC230" s="69" t="str">
        <f>IF($AY230="","",IF($AY230&gt;BC$23,0,IF($AY230&lt;BC$23,COUNTIFS('Calendar Calcs'!$E$2:$E1197,BC$23),COUNTIFS('Calendar Calcs'!$E$2:$E1197,BC$23,'Calendar Calcs'!$D$2:$D1197,"&gt;="&amp;WEEKDAY($W230)))))</f>
        <v/>
      </c>
      <c r="BD230" s="69" t="str">
        <f>IF($AY230="","",IF($AY230&gt;BD$23,0,IF($AY230&lt;BD$23,COUNTIFS('Calendar Calcs'!$E$2:$E1197,BD$23),COUNTIFS('Calendar Calcs'!$E$2:$E1197,BD$23,'Calendar Calcs'!$D$2:$D1197,"&gt;="&amp;WEEKDAY($W230)))))</f>
        <v/>
      </c>
      <c r="BE230" s="69" t="str">
        <f>IF($AY230="","",IF($AY230&gt;BE$23,0,IF($AY230&lt;BE$23,COUNTIFS('Calendar Calcs'!$E$2:$E1197,BE$23),COUNTIFS('Calendar Calcs'!$E$2:$E1197,BE$23,'Calendar Calcs'!$D$2:$D1197,"&gt;="&amp;WEEKDAY($W230)))))</f>
        <v/>
      </c>
      <c r="BF230" s="69" t="str">
        <f>IF($AY230="","",IF($AY230&gt;BF$23,0,IF($AY230&lt;BF$23,COUNTIFS('Calendar Calcs'!$E$2:$E1197,BF$23),COUNTIFS('Calendar Calcs'!$E$2:$E1197,BF$23,'Calendar Calcs'!$D$2:$D1197,"&gt;="&amp;WEEKDAY($W230)))))</f>
        <v/>
      </c>
      <c r="BG230" s="69" t="str">
        <f>IF($AY230="","",IF($AY230&gt;BG$23,0,IF($AY230&lt;BG$23,COUNTIFS('Calendar Calcs'!$E$2:$E1197,BG$23),COUNTIFS('Calendar Calcs'!$E$2:$E1197,BG$23,'Calendar Calcs'!$D$2:$D1197,"&gt;="&amp;WEEKDAY($W230)))))</f>
        <v/>
      </c>
      <c r="BH230" s="69">
        <f t="shared" si="71"/>
        <v>6</v>
      </c>
      <c r="BI230" s="69">
        <f>IF(Cover!$E$43="","",VLOOKUP(Cover!$E$43,'Calendar Calcs'!$B$2:$E1197,4,FALSE))</f>
        <v>1</v>
      </c>
      <c r="BJ230" s="69">
        <f>IF($BI230="","", IF($BI230&lt;BJ$23,0,IF($BI230&gt;=BJ$23,COUNTIFS('Calendar Calcs'!$E$2:$E1197,BJ$23),COUNTIFS('Calendar Calcs'!$E$2:$E1197,BJ$23,'Calendar Calcs'!$D$2:$D1197,"&lt;="&amp;WEEKDAY($V230)))))</f>
        <v>1</v>
      </c>
      <c r="BK230" s="69">
        <f t="shared" si="68"/>
        <v>6</v>
      </c>
      <c r="BN230" s="69" t="str">
        <f>IF(T230&gt;0,"FTE",IF(Cover!$E$47="Weekly",IF(S230&gt;29.75,"FTE","PTE"),IF(S230&gt;59.75,"FTE","PTE")))</f>
        <v>PTE</v>
      </c>
      <c r="BO230" s="69">
        <f>IF(BN230="FTE",30,IF(Cover!$E$47="Weekly",'STEP 2 EE Data'!S230,'STEP 2 EE Data'!S230/2))</f>
        <v>0</v>
      </c>
      <c r="BP230" s="209">
        <f t="shared" si="72"/>
        <v>0</v>
      </c>
      <c r="BQ230" s="209">
        <f t="shared" si="73"/>
        <v>0</v>
      </c>
      <c r="BR230" s="209">
        <f t="shared" si="74"/>
        <v>0</v>
      </c>
      <c r="BS230" s="209">
        <f t="shared" si="75"/>
        <v>0</v>
      </c>
      <c r="BT230" s="209">
        <f t="shared" si="76"/>
        <v>0</v>
      </c>
      <c r="BU230" s="209">
        <f t="shared" si="77"/>
        <v>0</v>
      </c>
      <c r="BV230" s="209">
        <f t="shared" si="78"/>
        <v>0</v>
      </c>
      <c r="BW230" s="209">
        <f t="shared" si="79"/>
        <v>0</v>
      </c>
      <c r="BX230" s="209">
        <f t="shared" si="80"/>
        <v>0</v>
      </c>
      <c r="CC230" s="210" t="str">
        <f>IF(B230="","",IF(C230="",IF(Cover!$E$47="Weekly",'STEP 3 EE Comp'!BI235*8,'STEP 3 EE Comp'!BI235*4),IF(Cover!$E$47="Weekly",'STEP 3 EE Comp'!BI235,'STEP 3 EE Comp'!BI235)))</f>
        <v/>
      </c>
      <c r="CD230" s="82" t="str">
        <f t="shared" si="81"/>
        <v/>
      </c>
      <c r="CE230" s="417">
        <f t="shared" si="82"/>
        <v>1</v>
      </c>
      <c r="CF230" s="82" t="str">
        <f t="shared" si="83"/>
        <v>Good</v>
      </c>
      <c r="CG230" s="82">
        <f t="shared" si="84"/>
        <v>0</v>
      </c>
      <c r="CH230" s="234">
        <f t="shared" si="85"/>
        <v>0</v>
      </c>
    </row>
    <row r="231" spans="1:86" s="69" customFormat="1" x14ac:dyDescent="0.3">
      <c r="A231" s="555"/>
      <c r="B231" s="52"/>
      <c r="C231" s="52"/>
      <c r="D231" s="52"/>
      <c r="E231" s="52"/>
      <c r="F231" s="507"/>
      <c r="G231" s="210">
        <f t="shared" si="86"/>
        <v>0</v>
      </c>
      <c r="H231" s="82">
        <f t="shared" si="67"/>
        <v>0</v>
      </c>
      <c r="I231" s="211"/>
      <c r="J231" s="441" t="s">
        <v>21</v>
      </c>
      <c r="K231" s="441" t="s">
        <v>21</v>
      </c>
      <c r="L231" s="441" t="s">
        <v>21</v>
      </c>
      <c r="M231" s="441" t="s">
        <v>21</v>
      </c>
      <c r="N231" s="568" t="s">
        <v>21</v>
      </c>
      <c r="O231" s="211"/>
      <c r="P231" s="212" t="str">
        <f>IF(B231="","",
IF(AND(V231="",W231="",B231&lt;&gt;""),"Employed",
IF(AND(V231&lt;&gt;"",W231="",B231&lt;&gt;""),"Terminated",
IF(AND(V231&lt;&gt;"",W231&lt;&gt;"",B231&lt;&gt;""),IF(W231&lt;Cover!$E$43,"Employed","Furloughed"),
IF(AND(V231="",W231&lt;&gt;"",B231&lt;&gt;""),IF(W231&lt;Cover!$E$43,"Employed","Rehired"))))))</f>
        <v/>
      </c>
      <c r="Q231" s="211"/>
      <c r="R231" s="536"/>
      <c r="S231" s="563"/>
      <c r="T231" s="536"/>
      <c r="U231" s="82">
        <f>IF(Cover!$E$47="Weekly",IF(T231&gt;0,T231,R231*S231),IF(T231&gt;0,T231,R231*S231)/2)</f>
        <v>0</v>
      </c>
      <c r="V231" s="564"/>
      <c r="W231" s="564"/>
      <c r="Y231" s="213" t="str">
        <f>IF($B231="","",IF('Actual Allocation Calc'!$AH$78="A",
IF($P231="Employed",$U231/7*BJ231,
IF(AND($P231="Terminated"),($U231/7*AP231),
IF(AND($P231="Furloughed"),($U231/7*AP231)+($U231/7*AZ231),
IF(AND($P231="Rehired"),($U231/7*AZ231),
IF(AND($P231="Terminated",AP231&gt;0),$U231,
IF($P231="Furloughed",IF(AP231&gt;0,$U231)+IF(AZ231&gt;0,$U231),
IF($P231="Rehired",IF(AZ231&gt;0,$U231)))))))),IF('Actual Allocation Calc'!$AH$78="C",'Actual Allocation Calc'!L231,'Actual Allocation Calc'!U231+IF($P231="Employed",$U231/7*BJ231,
IF(AND($P231="Terminated"),($U231/7*AP231),
IF(AND($P231="Furloughed"),($U231/7*AP231)+($U231/7*AZ231),
IF(AND($P231="Rehired"),($U231/7*AZ231),
IF(AND($P231="Terminated",AP231&gt;0),$U231,
IF($P231="Furloughed",IF(AP231&gt;0,$U231)+IF(AZ231&gt;0,$U231),
IF($P231="Rehired",IF(AZ231&gt;0,$U231))))))))*'Actual Allocation Calc'!$AH$99)))</f>
        <v/>
      </c>
      <c r="Z231" s="210" t="str">
        <f>IF($B231="","",IF('Actual Allocation Calc'!$AI$78="A",
IF($P231="Employed",$U231,
IF(AND($P231="Terminated"),($U231/7*AQ231),
IF(AND($P231="Furloughed"),($U231/7*AQ231)+($U231/7*BA231),
IF(AND($P231="Rehired"),($U231/7*BA231),
IF(AND($P231="Terminated",AQ231&gt;0),$U231,
IF($P231="Furloughed",IF(AQ231&gt;0,$U231)+IF(BA231&gt;0,$U231),
IF($P231="Rehired",IF(BA231&gt;0,$U231)))))))),IF('Actual Allocation Calc'!$AI$78="C",'Actual Allocation Calc'!M231,'Actual Allocation Calc'!V231+IF($P231="Employed",$U231,
IF(AND($P231="Terminated"),($U231/7*AQ231),
IF(AND($P231="Furloughed"),($U231/7*AQ231)+($U231/7*BA231),
IF(AND($P231="Rehired"),($U231/7*BA231),
IF(AND($P231="Terminated",AQ231&gt;0),$U231,
IF($P231="Furloughed",IF(AQ231&gt;0,$U231)+IF(BA231&gt;0,$U231),
IF($P231="Rehired",IF(BA231&gt;0,$U231))))))))*'Actual Allocation Calc'!$AI$99)))</f>
        <v/>
      </c>
      <c r="AA231" s="210" t="str">
        <f>IF($B231="","",IF('Actual Allocation Calc'!$AJ$78="A",
IF($P231="Employed",$U231,
IF(AND($P231="Terminated"),($U231/7*AR231),
IF(AND($P231="Furloughed"),($U231/7*AR231)+($U231/7*BB231),
IF(AND($P231="Rehired"),($U231/7*BB231),
IF(AND($P231="Terminated",AR231&gt;0),$U231,
IF($P231="Furloughed",IF(AR231&gt;0,$U231)+IF(BB231&gt;0,$U231),
IF($P231="Rehired",IF(BB231&gt;0,$U231)))))))),IF('Actual Allocation Calc'!$AJ$78="C",'Actual Allocation Calc'!N231,'Actual Allocation Calc'!W231+IF($P231="Employed",$U231,
IF(AND($P231="Terminated"),($U231/7*AR231),
IF(AND($P231="Furloughed"),($U231/7*AR231)+($U231/7*BB231),
IF(AND($P231="Rehired"),($U231/7*BB231),
IF(AND($P231="Terminated",AR231&gt;0),$U231,
IF($P231="Furloughed",IF(AR231&gt;0,$U231)+IF(BB231&gt;0,$U231),
IF($P231="Rehired",IF(BB231&gt;0,$U231))))))))*'Actual Allocation Calc'!$AJ$99)))</f>
        <v/>
      </c>
      <c r="AB231" s="210" t="str">
        <f>IF($B231="","",IF('Actual Allocation Calc'!$AK$78="A",
IF($P231="Employed",$U231,
IF(AND($P231="Terminated"),($U231/7*AS231),
IF(AND($P231="Furloughed"),($U231/7*AS231)+($U231/7*BC231),
IF(AND($P231="Rehired"),($U231/7*BC231),
IF(AND($P231="Terminated",AS231&gt;0),$U231,
IF($P231="Furloughed",IF(AS231&gt;0,$U231)+IF(BC231&gt;0,$U231),
IF($P231="Rehired",IF(BC231&gt;0,$U231)))))))),IF('Actual Allocation Calc'!$AK$78="C",'Actual Allocation Calc'!O231,'Actual Allocation Calc'!X231+IF($P231="Employed",$U231,
IF(AND($P231="Terminated"),($U231/7*AS231),
IF(AND($P231="Furloughed"),($U231/7*AS231)+($U231/7*BC231),
IF(AND($P231="Rehired"),($U231/7*BC231),
IF(AND($P231="Terminated",AS231&gt;0),$U231,
IF($P231="Furloughed",IF(AS231&gt;0,$U231)+IF(BC231&gt;0,$U231),
IF($P231="Rehired",IF(BC231&gt;0,$U231))))))))*'Actual Allocation Calc'!$AK$99)))</f>
        <v/>
      </c>
      <c r="AC231" s="210" t="str">
        <f>IF($B231="","",IF('Actual Allocation Calc'!$AL$78="A",
IF($P231="Employed",$U231,
IF(AND($P231="Terminated"),($U231/7*AT231),
IF(AND($P231="Furloughed"),($U231/7*AT231)+($U231/7*BD231),
IF(AND($P231="Rehired"),($U231/7*BD231),
IF(AND($P231="Terminated",AT231&gt;0),$U231,
IF($P231="Furloughed",IF(AT231&gt;0,$U231)+IF(BD231&gt;0,$U231),
IF($P231="Rehired",IF(BD231&gt;0,$U231)))))))),IF('Actual Allocation Calc'!$AL$78="C",'Actual Allocation Calc'!P231,'Actual Allocation Calc'!Y231+IF($P231="Employed",$U231,
IF(AND($P231="Terminated"),($U231/7*AT231),
IF(AND($P231="Furloughed"),($U231/7*AT231)+($U231/7*BD231),
IF(AND($P231="Rehired"),($U231/7*BD231),
IF(AND($P231="Terminated",AT231&gt;0),$U231,
IF($P231="Furloughed",IF(AT231&gt;0,$U231)+IF(BD231&gt;0,$U231),
IF($P231="Rehired",IF(BD231&gt;0,$U231))))))))*'Actual Allocation Calc'!$AL$99)))</f>
        <v/>
      </c>
      <c r="AD231" s="210" t="str">
        <f>IF($B231="","",IF('Actual Allocation Calc'!$AM$78="A",
IF($P231="Employed",$U231,
IF(AND($P231="Terminated"),($U231/7*AU231),
IF(AND($P231="Furloughed"),($U231/7*AU231)+($U231/7*BE231),
IF(AND($P231="Rehired"),($U231/7*BE231),
IF(AND($P231="Terminated",AU231&gt;0),$U231,
IF($P231="Furloughed",IF(AU231&gt;0,$U231)+IF(BE231&gt;0,$U231),
IF($P231="Rehired",IF(BE231&gt;0,$U231)))))))),IF('Actual Allocation Calc'!$AM$78="C",'Actual Allocation Calc'!Q231,'Actual Allocation Calc'!Z231+IF($P231="Employed",$U231,
IF(AND($P231="Terminated"),($U231/7*AU231),
IF(AND($P231="Furloughed"),($U231/7*AU231)+($U231/7*BE231),
IF(AND($P231="Rehired"),($U231/7*BE231),
IF(AND($P231="Terminated",AU231&gt;0),$U231,
IF($P231="Furloughed",IF(AU231&gt;0,$U231)+IF(BE231&gt;0,$U231),
IF($P231="Rehired",IF(BE231&gt;0,$U231))))))))*'Actual Allocation Calc'!$AM$99)))</f>
        <v/>
      </c>
      <c r="AE231" s="210" t="str">
        <f>IF($B231="","",IF('Actual Allocation Calc'!$AN$78="A",
IF($P231="Employed",$U231,
IF(AND($P231="Terminated"),($U231/7*AV231),
IF(AND($P231="Furloughed"),($U231/7*AV231)+($U231/7*BF231),
IF(AND($P231="Rehired"),($U231/7*BF231),
IF(AND($P231="Terminated",AV231&gt;0),$U231,
IF($P231="Furloughed",IF(AV231&gt;0,$U231)+IF(BF231&gt;0,$U231),
IF($P231="Rehired",IF(BF231&gt;0,$U231)))))))),IF('Actual Allocation Calc'!$AN$78="C",'Actual Allocation Calc'!R231,'Actual Allocation Calc'!AA231+IF($P231="Employed",$U231,
IF(AND($P231="Terminated"),($U231/7*AV231),
IF(AND($P231="Furloughed"),($U231/7*AV231)+($U231/7*BF231),
IF(AND($P231="Rehired"),($U231/7*BF231),
IF(AND($P231="Terminated",AV231&gt;0),$U231,
IF($P231="Furloughed",IF(AV231&gt;0,$U231)+IF(BF231&gt;0,$U231),
IF($P231="Rehired",IF(BF231&gt;0,$U231))))))))*'Actual Allocation Calc'!$AN$99)))</f>
        <v/>
      </c>
      <c r="AF231" s="210" t="str">
        <f>IF($B231="","",IF('Actual Allocation Calc'!$AO$78="A",
IF($P231="Employed",$U231,
IF(AND($P231="Terminated"),($U231/7*AW231),
IF(AND($P231="Furloughed"),($U231/7*AW231)+($U231/7*BG231),
IF(AND($P231="Rehired"),($U231/7*BG231),
IF(AND($P231="Terminated",AW231&gt;0),$U231,
IF($P231="Furloughed",IF(AW231&gt;0,$U231)+IF(BG231&gt;0,$U231),
IF($P231="Rehired",IF(BG231&gt;0,$U231)))))))),IF('Actual Allocation Calc'!$AO$78="C",'Actual Allocation Calc'!S231,'Actual Allocation Calc'!AB231+IF($P231="Employed",$U231,
IF(AND($P231="Terminated"),($U231/7*AW231),
IF(AND($P231="Furloughed"),($U231/7*AW231)+($U231/7*BG231),
IF(AND($P231="Rehired"),($U231/7*BG231),
IF(AND($P231="Terminated",AW231&gt;0),$U231,
IF($P231="Furloughed",IF(AW231&gt;0,$U231)+IF(BG231&gt;0,$U231),
IF($P231="Rehired",IF(BG231&gt;0,$U231))))))))*'Actual Allocation Calc'!$AO$99)))</f>
        <v/>
      </c>
      <c r="AG231" s="210" t="str">
        <f>IF($B231="","",IF('Actual Allocation Calc'!$AP$78="A",
IF($P231="Employed",$U231/7*BK231,
IF(AND($P231="Terminated"),($U231/7*AX231),
IF(AND($P231="Furloughed"),($U231/7*AX231)+($U231/7*BH231),
IF(AND($P231="Rehired"),($U231/7*BH231),
IF(AND($P231="Terminated",AX231&gt;0),$U231,
IF($P231="Furloughed",IF(AX231&gt;0,$U231)+IF(BH231&gt;0,$U231),
IF($P231="Rehired",IF(BH231&gt;0,$U231)))))))),IF('Actual Allocation Calc'!$AP$78="C",'Actual Allocation Calc'!T231,'Actual Allocation Calc'!AC231+IF($P231="Employed",$U231/7*BK231,
IF(AND($P231="Terminated"),($U231/7*AX231),
IF(AND($P231="Furloughed"),($U231/7*AX231)+($U231/7*BH231),
IF(AND($P231="Rehired"),($U231/7*BH231),
IF(AND($P231="Terminated",AX231&gt;0),$U231,
IF($P231="Furloughed",IF(AX231&gt;0,$U231)+IF(BH231&gt;0,$U231),
IF($P231="Rehired",IF(BH231&gt;0,$U231))))))))*'Actual Allocation Calc'!$AP$99)))</f>
        <v/>
      </c>
      <c r="AH231" s="536"/>
      <c r="AI231" s="82">
        <f t="shared" si="87"/>
        <v>0</v>
      </c>
      <c r="AJ231" s="210">
        <f t="shared" si="69"/>
        <v>0</v>
      </c>
      <c r="AK231" s="397" t="str">
        <f t="shared" si="70"/>
        <v/>
      </c>
      <c r="AM231" s="122"/>
      <c r="AO231" s="214" t="str">
        <f>IFERROR(IF($V231="","",VLOOKUP(V231,'Calendar Calcs'!$B$2:$E1198,4,FALSE)),0)</f>
        <v/>
      </c>
      <c r="AP231" s="69" t="str">
        <f>IF($AO231="","", IF($AO231&lt;AP$23,0,IF($AO231&gt;AP$23,COUNTIFS('Calendar Calcs'!$E$2:$E1198,AP$23),COUNTIFS('Calendar Calcs'!$E$2:$E1198,AP$23,'Calendar Calcs'!$D$2:$D1198,"&lt;="&amp;WEEKDAY($V231)))))</f>
        <v/>
      </c>
      <c r="AQ231" s="69" t="str">
        <f>IF($AO231="","", IF($AO231&lt;AQ$23,0,IF($AO231&gt;AQ$23,COUNTIFS('Calendar Calcs'!$E$2:$E1198,AQ$23),COUNTIFS('Calendar Calcs'!$E$2:$E1198,AQ$23,'Calendar Calcs'!$D$2:$D1198,"&lt;="&amp;WEEKDAY($V231)))))</f>
        <v/>
      </c>
      <c r="AR231" s="69" t="str">
        <f>IF($AO231="","", IF($AO231&lt;AR$23,0,IF($AO231&gt;AR$23,COUNTIFS('Calendar Calcs'!$E$2:$E1198,AR$23),COUNTIFS('Calendar Calcs'!$E$2:$E1198,AR$23,'Calendar Calcs'!$D$2:$D1198,"&lt;="&amp;WEEKDAY($V231)))))</f>
        <v/>
      </c>
      <c r="AS231" s="69" t="str">
        <f>IF($AO231="","", IF($AO231&lt;AS$23,0,IF($AO231&gt;AS$23,COUNTIFS('Calendar Calcs'!$E$2:$E1198,AS$23),COUNTIFS('Calendar Calcs'!$E$2:$E1198,AS$23,'Calendar Calcs'!$D$2:$D1198,"&lt;="&amp;WEEKDAY($V231)))))</f>
        <v/>
      </c>
      <c r="AT231" s="69" t="str">
        <f>IF($AO231="","", IF($AO231&lt;AT$23,0,IF($AO231&gt;AT$23,COUNTIFS('Calendar Calcs'!$E$2:$E1198,AT$23),COUNTIFS('Calendar Calcs'!$E$2:$E1198,AT$23,'Calendar Calcs'!$D$2:$D1198,"&lt;="&amp;WEEKDAY($V231)))))</f>
        <v/>
      </c>
      <c r="AU231" s="69" t="str">
        <f>IF($AO231="","", IF($AO231&lt;AU$23,0,IF($AO231&gt;AU$23,COUNTIFS('Calendar Calcs'!$E$2:$E1198,AU$23),COUNTIFS('Calendar Calcs'!$E$2:$E1198,AU$23,'Calendar Calcs'!$D$2:$D1198,"&lt;="&amp;WEEKDAY($V231)))))</f>
        <v/>
      </c>
      <c r="AV231" s="69" t="str">
        <f>IF($AO231="","", IF($AO231&lt;AV$23,0,IF($AO231&gt;AV$23,COUNTIFS('Calendar Calcs'!$E$2:$E1198,AV$23),COUNTIFS('Calendar Calcs'!$E$2:$E1198,AV$23,'Calendar Calcs'!$D$2:$D1198,"&lt;="&amp;WEEKDAY($V231)))))</f>
        <v/>
      </c>
      <c r="AW231" s="69" t="str">
        <f>IF($AO231="","", IF($AO231&lt;AW$23,0,IF($AO231&gt;AW$23,COUNTIFS('Calendar Calcs'!$E$2:$E1198,AW$23),COUNTIFS('Calendar Calcs'!$E$2:$E1198,AW$23,'Calendar Calcs'!$D$2:$D1198,"&lt;="&amp;WEEKDAY($V231)))))</f>
        <v/>
      </c>
      <c r="AX231" s="69" t="str">
        <f>IF($AO231="","", IF($AO231&lt;AX$23,0,IF($AO231&gt;AX$23,COUNTIFS('Calendar Calcs'!$E$2:$E1198,AX$23),COUNTIFS('Calendar Calcs'!$E$2:$E1198,AX$23,'Calendar Calcs'!$D$2:$D1198,"&lt;="&amp;WEEKDAY($V231)))))</f>
        <v/>
      </c>
      <c r="AY231" s="69" t="str">
        <f>IF($W231="","",VLOOKUP($W231,'Calendar Calcs'!$B$2:$E1198,4,FALSE))</f>
        <v/>
      </c>
      <c r="AZ231" s="69" t="str">
        <f>IF($AY231="","",IF($AY231&gt;AZ$23,0,IF($AY231&lt;AZ$23,COUNTIFS('Calendar Calcs'!$E$2:$E1198,AZ$23),COUNTIFS('Calendar Calcs'!$E$2:$E1198,AZ$23,'Calendar Calcs'!$D$2:$D1198,"&gt;="&amp;WEEKDAY($W231)))))</f>
        <v/>
      </c>
      <c r="BA231" s="69" t="str">
        <f>IF($AY231="","",IF($AY231&gt;BA$23,0,IF($AY231&lt;BA$23,COUNTIFS('Calendar Calcs'!$E$2:$E1198,BA$23),COUNTIFS('Calendar Calcs'!$E$2:$E1198,BA$23,'Calendar Calcs'!$D$2:$D1198,"&gt;="&amp;WEEKDAY($W231)))))</f>
        <v/>
      </c>
      <c r="BB231" s="69" t="str">
        <f>IF($AY231="","",IF($AY231&gt;BB$23,0,IF($AY231&lt;BB$23,COUNTIFS('Calendar Calcs'!$E$2:$E1198,BB$23),COUNTIFS('Calendar Calcs'!$E$2:$E1198,BB$23,'Calendar Calcs'!$D$2:$D1198,"&gt;="&amp;WEEKDAY($W231)))))</f>
        <v/>
      </c>
      <c r="BC231" s="69" t="str">
        <f>IF($AY231="","",IF($AY231&gt;BC$23,0,IF($AY231&lt;BC$23,COUNTIFS('Calendar Calcs'!$E$2:$E1198,BC$23),COUNTIFS('Calendar Calcs'!$E$2:$E1198,BC$23,'Calendar Calcs'!$D$2:$D1198,"&gt;="&amp;WEEKDAY($W231)))))</f>
        <v/>
      </c>
      <c r="BD231" s="69" t="str">
        <f>IF($AY231="","",IF($AY231&gt;BD$23,0,IF($AY231&lt;BD$23,COUNTIFS('Calendar Calcs'!$E$2:$E1198,BD$23),COUNTIFS('Calendar Calcs'!$E$2:$E1198,BD$23,'Calendar Calcs'!$D$2:$D1198,"&gt;="&amp;WEEKDAY($W231)))))</f>
        <v/>
      </c>
      <c r="BE231" s="69" t="str">
        <f>IF($AY231="","",IF($AY231&gt;BE$23,0,IF($AY231&lt;BE$23,COUNTIFS('Calendar Calcs'!$E$2:$E1198,BE$23),COUNTIFS('Calendar Calcs'!$E$2:$E1198,BE$23,'Calendar Calcs'!$D$2:$D1198,"&gt;="&amp;WEEKDAY($W231)))))</f>
        <v/>
      </c>
      <c r="BF231" s="69" t="str">
        <f>IF($AY231="","",IF($AY231&gt;BF$23,0,IF($AY231&lt;BF$23,COUNTIFS('Calendar Calcs'!$E$2:$E1198,BF$23),COUNTIFS('Calendar Calcs'!$E$2:$E1198,BF$23,'Calendar Calcs'!$D$2:$D1198,"&gt;="&amp;WEEKDAY($W231)))))</f>
        <v/>
      </c>
      <c r="BG231" s="69" t="str">
        <f>IF($AY231="","",IF($AY231&gt;BG$23,0,IF($AY231&lt;BG$23,COUNTIFS('Calendar Calcs'!$E$2:$E1198,BG$23),COUNTIFS('Calendar Calcs'!$E$2:$E1198,BG$23,'Calendar Calcs'!$D$2:$D1198,"&gt;="&amp;WEEKDAY($W231)))))</f>
        <v/>
      </c>
      <c r="BH231" s="69">
        <f t="shared" si="71"/>
        <v>6</v>
      </c>
      <c r="BI231" s="69">
        <f>IF(Cover!$E$43="","",VLOOKUP(Cover!$E$43,'Calendar Calcs'!$B$2:$E1198,4,FALSE))</f>
        <v>1</v>
      </c>
      <c r="BJ231" s="69">
        <f>IF($BI231="","", IF($BI231&lt;BJ$23,0,IF($BI231&gt;=BJ$23,COUNTIFS('Calendar Calcs'!$E$2:$E1198,BJ$23),COUNTIFS('Calendar Calcs'!$E$2:$E1198,BJ$23,'Calendar Calcs'!$D$2:$D1198,"&lt;="&amp;WEEKDAY($V231)))))</f>
        <v>1</v>
      </c>
      <c r="BK231" s="69">
        <f t="shared" si="68"/>
        <v>6</v>
      </c>
      <c r="BN231" s="69" t="str">
        <f>IF(T231&gt;0,"FTE",IF(Cover!$E$47="Weekly",IF(S231&gt;29.75,"FTE","PTE"),IF(S231&gt;59.75,"FTE","PTE")))</f>
        <v>PTE</v>
      </c>
      <c r="BO231" s="69">
        <f>IF(BN231="FTE",30,IF(Cover!$E$47="Weekly",'STEP 2 EE Data'!S231,'STEP 2 EE Data'!S231/2))</f>
        <v>0</v>
      </c>
      <c r="BP231" s="209">
        <f t="shared" si="72"/>
        <v>0</v>
      </c>
      <c r="BQ231" s="209">
        <f t="shared" si="73"/>
        <v>0</v>
      </c>
      <c r="BR231" s="209">
        <f t="shared" si="74"/>
        <v>0</v>
      </c>
      <c r="BS231" s="209">
        <f t="shared" si="75"/>
        <v>0</v>
      </c>
      <c r="BT231" s="209">
        <f t="shared" si="76"/>
        <v>0</v>
      </c>
      <c r="BU231" s="209">
        <f t="shared" si="77"/>
        <v>0</v>
      </c>
      <c r="BV231" s="209">
        <f t="shared" si="78"/>
        <v>0</v>
      </c>
      <c r="BW231" s="209">
        <f t="shared" si="79"/>
        <v>0</v>
      </c>
      <c r="BX231" s="209">
        <f t="shared" si="80"/>
        <v>0</v>
      </c>
      <c r="CC231" s="210" t="str">
        <f>IF(B231="","",IF(C231="",IF(Cover!$E$47="Weekly",'STEP 3 EE Comp'!BI236*8,'STEP 3 EE Comp'!BI236*4),IF(Cover!$E$47="Weekly",'STEP 3 EE Comp'!BI236,'STEP 3 EE Comp'!BI236)))</f>
        <v/>
      </c>
      <c r="CD231" s="82" t="str">
        <f t="shared" si="81"/>
        <v/>
      </c>
      <c r="CE231" s="417">
        <f t="shared" si="82"/>
        <v>1</v>
      </c>
      <c r="CF231" s="82" t="str">
        <f t="shared" si="83"/>
        <v>Good</v>
      </c>
      <c r="CG231" s="82">
        <f t="shared" si="84"/>
        <v>0</v>
      </c>
      <c r="CH231" s="234">
        <f t="shared" si="85"/>
        <v>0</v>
      </c>
    </row>
    <row r="232" spans="1:86" s="69" customFormat="1" x14ac:dyDescent="0.3">
      <c r="A232" s="555"/>
      <c r="B232" s="52"/>
      <c r="C232" s="52"/>
      <c r="D232" s="52"/>
      <c r="E232" s="52"/>
      <c r="F232" s="507"/>
      <c r="G232" s="210">
        <f t="shared" si="86"/>
        <v>0</v>
      </c>
      <c r="H232" s="82">
        <f t="shared" si="67"/>
        <v>0</v>
      </c>
      <c r="I232" s="211"/>
      <c r="J232" s="441" t="s">
        <v>21</v>
      </c>
      <c r="K232" s="441" t="s">
        <v>21</v>
      </c>
      <c r="L232" s="441" t="s">
        <v>21</v>
      </c>
      <c r="M232" s="441" t="s">
        <v>21</v>
      </c>
      <c r="N232" s="568" t="s">
        <v>21</v>
      </c>
      <c r="O232" s="211"/>
      <c r="P232" s="212" t="str">
        <f>IF(B232="","",
IF(AND(V232="",W232="",B232&lt;&gt;""),"Employed",
IF(AND(V232&lt;&gt;"",W232="",B232&lt;&gt;""),"Terminated",
IF(AND(V232&lt;&gt;"",W232&lt;&gt;"",B232&lt;&gt;""),IF(W232&lt;Cover!$E$43,"Employed","Furloughed"),
IF(AND(V232="",W232&lt;&gt;"",B232&lt;&gt;""),IF(W232&lt;Cover!$E$43,"Employed","Rehired"))))))</f>
        <v/>
      </c>
      <c r="Q232" s="211"/>
      <c r="R232" s="536"/>
      <c r="S232" s="563"/>
      <c r="T232" s="536"/>
      <c r="U232" s="82">
        <f>IF(Cover!$E$47="Weekly",IF(T232&gt;0,T232,R232*S232),IF(T232&gt;0,T232,R232*S232)/2)</f>
        <v>0</v>
      </c>
      <c r="V232" s="564"/>
      <c r="W232" s="564"/>
      <c r="Y232" s="213" t="str">
        <f>IF($B232="","",IF('Actual Allocation Calc'!$AH$78="A",
IF($P232="Employed",$U232/7*BJ232,
IF(AND($P232="Terminated"),($U232/7*AP232),
IF(AND($P232="Furloughed"),($U232/7*AP232)+($U232/7*AZ232),
IF(AND($P232="Rehired"),($U232/7*AZ232),
IF(AND($P232="Terminated",AP232&gt;0),$U232,
IF($P232="Furloughed",IF(AP232&gt;0,$U232)+IF(AZ232&gt;0,$U232),
IF($P232="Rehired",IF(AZ232&gt;0,$U232)))))))),IF('Actual Allocation Calc'!$AH$78="C",'Actual Allocation Calc'!L232,'Actual Allocation Calc'!U232+IF($P232="Employed",$U232/7*BJ232,
IF(AND($P232="Terminated"),($U232/7*AP232),
IF(AND($P232="Furloughed"),($U232/7*AP232)+($U232/7*AZ232),
IF(AND($P232="Rehired"),($U232/7*AZ232),
IF(AND($P232="Terminated",AP232&gt;0),$U232,
IF($P232="Furloughed",IF(AP232&gt;0,$U232)+IF(AZ232&gt;0,$U232),
IF($P232="Rehired",IF(AZ232&gt;0,$U232))))))))*'Actual Allocation Calc'!$AH$99)))</f>
        <v/>
      </c>
      <c r="Z232" s="210" t="str">
        <f>IF($B232="","",IF('Actual Allocation Calc'!$AI$78="A",
IF($P232="Employed",$U232,
IF(AND($P232="Terminated"),($U232/7*AQ232),
IF(AND($P232="Furloughed"),($U232/7*AQ232)+($U232/7*BA232),
IF(AND($P232="Rehired"),($U232/7*BA232),
IF(AND($P232="Terminated",AQ232&gt;0),$U232,
IF($P232="Furloughed",IF(AQ232&gt;0,$U232)+IF(BA232&gt;0,$U232),
IF($P232="Rehired",IF(BA232&gt;0,$U232)))))))),IF('Actual Allocation Calc'!$AI$78="C",'Actual Allocation Calc'!M232,'Actual Allocation Calc'!V232+IF($P232="Employed",$U232,
IF(AND($P232="Terminated"),($U232/7*AQ232),
IF(AND($P232="Furloughed"),($U232/7*AQ232)+($U232/7*BA232),
IF(AND($P232="Rehired"),($U232/7*BA232),
IF(AND($P232="Terminated",AQ232&gt;0),$U232,
IF($P232="Furloughed",IF(AQ232&gt;0,$U232)+IF(BA232&gt;0,$U232),
IF($P232="Rehired",IF(BA232&gt;0,$U232))))))))*'Actual Allocation Calc'!$AI$99)))</f>
        <v/>
      </c>
      <c r="AA232" s="210" t="str">
        <f>IF($B232="","",IF('Actual Allocation Calc'!$AJ$78="A",
IF($P232="Employed",$U232,
IF(AND($P232="Terminated"),($U232/7*AR232),
IF(AND($P232="Furloughed"),($U232/7*AR232)+($U232/7*BB232),
IF(AND($P232="Rehired"),($U232/7*BB232),
IF(AND($P232="Terminated",AR232&gt;0),$U232,
IF($P232="Furloughed",IF(AR232&gt;0,$U232)+IF(BB232&gt;0,$U232),
IF($P232="Rehired",IF(BB232&gt;0,$U232)))))))),IF('Actual Allocation Calc'!$AJ$78="C",'Actual Allocation Calc'!N232,'Actual Allocation Calc'!W232+IF($P232="Employed",$U232,
IF(AND($P232="Terminated"),($U232/7*AR232),
IF(AND($P232="Furloughed"),($U232/7*AR232)+($U232/7*BB232),
IF(AND($P232="Rehired"),($U232/7*BB232),
IF(AND($P232="Terminated",AR232&gt;0),$U232,
IF($P232="Furloughed",IF(AR232&gt;0,$U232)+IF(BB232&gt;0,$U232),
IF($P232="Rehired",IF(BB232&gt;0,$U232))))))))*'Actual Allocation Calc'!$AJ$99)))</f>
        <v/>
      </c>
      <c r="AB232" s="210" t="str">
        <f>IF($B232="","",IF('Actual Allocation Calc'!$AK$78="A",
IF($P232="Employed",$U232,
IF(AND($P232="Terminated"),($U232/7*AS232),
IF(AND($P232="Furloughed"),($U232/7*AS232)+($U232/7*BC232),
IF(AND($P232="Rehired"),($U232/7*BC232),
IF(AND($P232="Terminated",AS232&gt;0),$U232,
IF($P232="Furloughed",IF(AS232&gt;0,$U232)+IF(BC232&gt;0,$U232),
IF($P232="Rehired",IF(BC232&gt;0,$U232)))))))),IF('Actual Allocation Calc'!$AK$78="C",'Actual Allocation Calc'!O232,'Actual Allocation Calc'!X232+IF($P232="Employed",$U232,
IF(AND($P232="Terminated"),($U232/7*AS232),
IF(AND($P232="Furloughed"),($U232/7*AS232)+($U232/7*BC232),
IF(AND($P232="Rehired"),($U232/7*BC232),
IF(AND($P232="Terminated",AS232&gt;0),$U232,
IF($P232="Furloughed",IF(AS232&gt;0,$U232)+IF(BC232&gt;0,$U232),
IF($P232="Rehired",IF(BC232&gt;0,$U232))))))))*'Actual Allocation Calc'!$AK$99)))</f>
        <v/>
      </c>
      <c r="AC232" s="210" t="str">
        <f>IF($B232="","",IF('Actual Allocation Calc'!$AL$78="A",
IF($P232="Employed",$U232,
IF(AND($P232="Terminated"),($U232/7*AT232),
IF(AND($P232="Furloughed"),($U232/7*AT232)+($U232/7*BD232),
IF(AND($P232="Rehired"),($U232/7*BD232),
IF(AND($P232="Terminated",AT232&gt;0),$U232,
IF($P232="Furloughed",IF(AT232&gt;0,$U232)+IF(BD232&gt;0,$U232),
IF($P232="Rehired",IF(BD232&gt;0,$U232)))))))),IF('Actual Allocation Calc'!$AL$78="C",'Actual Allocation Calc'!P232,'Actual Allocation Calc'!Y232+IF($P232="Employed",$U232,
IF(AND($P232="Terminated"),($U232/7*AT232),
IF(AND($P232="Furloughed"),($U232/7*AT232)+($U232/7*BD232),
IF(AND($P232="Rehired"),($U232/7*BD232),
IF(AND($P232="Terminated",AT232&gt;0),$U232,
IF($P232="Furloughed",IF(AT232&gt;0,$U232)+IF(BD232&gt;0,$U232),
IF($P232="Rehired",IF(BD232&gt;0,$U232))))))))*'Actual Allocation Calc'!$AL$99)))</f>
        <v/>
      </c>
      <c r="AD232" s="210" t="str">
        <f>IF($B232="","",IF('Actual Allocation Calc'!$AM$78="A",
IF($P232="Employed",$U232,
IF(AND($P232="Terminated"),($U232/7*AU232),
IF(AND($P232="Furloughed"),($U232/7*AU232)+($U232/7*BE232),
IF(AND($P232="Rehired"),($U232/7*BE232),
IF(AND($P232="Terminated",AU232&gt;0),$U232,
IF($P232="Furloughed",IF(AU232&gt;0,$U232)+IF(BE232&gt;0,$U232),
IF($P232="Rehired",IF(BE232&gt;0,$U232)))))))),IF('Actual Allocation Calc'!$AM$78="C",'Actual Allocation Calc'!Q232,'Actual Allocation Calc'!Z232+IF($P232="Employed",$U232,
IF(AND($P232="Terminated"),($U232/7*AU232),
IF(AND($P232="Furloughed"),($U232/7*AU232)+($U232/7*BE232),
IF(AND($P232="Rehired"),($U232/7*BE232),
IF(AND($P232="Terminated",AU232&gt;0),$U232,
IF($P232="Furloughed",IF(AU232&gt;0,$U232)+IF(BE232&gt;0,$U232),
IF($P232="Rehired",IF(BE232&gt;0,$U232))))))))*'Actual Allocation Calc'!$AM$99)))</f>
        <v/>
      </c>
      <c r="AE232" s="210" t="str">
        <f>IF($B232="","",IF('Actual Allocation Calc'!$AN$78="A",
IF($P232="Employed",$U232,
IF(AND($P232="Terminated"),($U232/7*AV232),
IF(AND($P232="Furloughed"),($U232/7*AV232)+($U232/7*BF232),
IF(AND($P232="Rehired"),($U232/7*BF232),
IF(AND($P232="Terminated",AV232&gt;0),$U232,
IF($P232="Furloughed",IF(AV232&gt;0,$U232)+IF(BF232&gt;0,$U232),
IF($P232="Rehired",IF(BF232&gt;0,$U232)))))))),IF('Actual Allocation Calc'!$AN$78="C",'Actual Allocation Calc'!R232,'Actual Allocation Calc'!AA232+IF($P232="Employed",$U232,
IF(AND($P232="Terminated"),($U232/7*AV232),
IF(AND($P232="Furloughed"),($U232/7*AV232)+($U232/7*BF232),
IF(AND($P232="Rehired"),($U232/7*BF232),
IF(AND($P232="Terminated",AV232&gt;0),$U232,
IF($P232="Furloughed",IF(AV232&gt;0,$U232)+IF(BF232&gt;0,$U232),
IF($P232="Rehired",IF(BF232&gt;0,$U232))))))))*'Actual Allocation Calc'!$AN$99)))</f>
        <v/>
      </c>
      <c r="AF232" s="210" t="str">
        <f>IF($B232="","",IF('Actual Allocation Calc'!$AO$78="A",
IF($P232="Employed",$U232,
IF(AND($P232="Terminated"),($U232/7*AW232),
IF(AND($P232="Furloughed"),($U232/7*AW232)+($U232/7*BG232),
IF(AND($P232="Rehired"),($U232/7*BG232),
IF(AND($P232="Terminated",AW232&gt;0),$U232,
IF($P232="Furloughed",IF(AW232&gt;0,$U232)+IF(BG232&gt;0,$U232),
IF($P232="Rehired",IF(BG232&gt;0,$U232)))))))),IF('Actual Allocation Calc'!$AO$78="C",'Actual Allocation Calc'!S232,'Actual Allocation Calc'!AB232+IF($P232="Employed",$U232,
IF(AND($P232="Terminated"),($U232/7*AW232),
IF(AND($P232="Furloughed"),($U232/7*AW232)+($U232/7*BG232),
IF(AND($P232="Rehired"),($U232/7*BG232),
IF(AND($P232="Terminated",AW232&gt;0),$U232,
IF($P232="Furloughed",IF(AW232&gt;0,$U232)+IF(BG232&gt;0,$U232),
IF($P232="Rehired",IF(BG232&gt;0,$U232))))))))*'Actual Allocation Calc'!$AO$99)))</f>
        <v/>
      </c>
      <c r="AG232" s="210" t="str">
        <f>IF($B232="","",IF('Actual Allocation Calc'!$AP$78="A",
IF($P232="Employed",$U232/7*BK232,
IF(AND($P232="Terminated"),($U232/7*AX232),
IF(AND($P232="Furloughed"),($U232/7*AX232)+($U232/7*BH232),
IF(AND($P232="Rehired"),($U232/7*BH232),
IF(AND($P232="Terminated",AX232&gt;0),$U232,
IF($P232="Furloughed",IF(AX232&gt;0,$U232)+IF(BH232&gt;0,$U232),
IF($P232="Rehired",IF(BH232&gt;0,$U232)))))))),IF('Actual Allocation Calc'!$AP$78="C",'Actual Allocation Calc'!T232,'Actual Allocation Calc'!AC232+IF($P232="Employed",$U232/7*BK232,
IF(AND($P232="Terminated"),($U232/7*AX232),
IF(AND($P232="Furloughed"),($U232/7*AX232)+($U232/7*BH232),
IF(AND($P232="Rehired"),($U232/7*BH232),
IF(AND($P232="Terminated",AX232&gt;0),$U232,
IF($P232="Furloughed",IF(AX232&gt;0,$U232)+IF(BH232&gt;0,$U232),
IF($P232="Rehired",IF(BH232&gt;0,$U232))))))))*'Actual Allocation Calc'!$AP$99)))</f>
        <v/>
      </c>
      <c r="AH232" s="536"/>
      <c r="AI232" s="82">
        <f t="shared" si="87"/>
        <v>0</v>
      </c>
      <c r="AJ232" s="210">
        <f t="shared" si="69"/>
        <v>0</v>
      </c>
      <c r="AK232" s="397" t="str">
        <f t="shared" si="70"/>
        <v/>
      </c>
      <c r="AM232" s="122"/>
      <c r="AO232" s="214" t="str">
        <f>IFERROR(IF($V232="","",VLOOKUP(V232,'Calendar Calcs'!$B$2:$E1199,4,FALSE)),0)</f>
        <v/>
      </c>
      <c r="AP232" s="69" t="str">
        <f>IF($AO232="","", IF($AO232&lt;AP$23,0,IF($AO232&gt;AP$23,COUNTIFS('Calendar Calcs'!$E$2:$E1199,AP$23),COUNTIFS('Calendar Calcs'!$E$2:$E1199,AP$23,'Calendar Calcs'!$D$2:$D1199,"&lt;="&amp;WEEKDAY($V232)))))</f>
        <v/>
      </c>
      <c r="AQ232" s="69" t="str">
        <f>IF($AO232="","", IF($AO232&lt;AQ$23,0,IF($AO232&gt;AQ$23,COUNTIFS('Calendar Calcs'!$E$2:$E1199,AQ$23),COUNTIFS('Calendar Calcs'!$E$2:$E1199,AQ$23,'Calendar Calcs'!$D$2:$D1199,"&lt;="&amp;WEEKDAY($V232)))))</f>
        <v/>
      </c>
      <c r="AR232" s="69" t="str">
        <f>IF($AO232="","", IF($AO232&lt;AR$23,0,IF($AO232&gt;AR$23,COUNTIFS('Calendar Calcs'!$E$2:$E1199,AR$23),COUNTIFS('Calendar Calcs'!$E$2:$E1199,AR$23,'Calendar Calcs'!$D$2:$D1199,"&lt;="&amp;WEEKDAY($V232)))))</f>
        <v/>
      </c>
      <c r="AS232" s="69" t="str">
        <f>IF($AO232="","", IF($AO232&lt;AS$23,0,IF($AO232&gt;AS$23,COUNTIFS('Calendar Calcs'!$E$2:$E1199,AS$23),COUNTIFS('Calendar Calcs'!$E$2:$E1199,AS$23,'Calendar Calcs'!$D$2:$D1199,"&lt;="&amp;WEEKDAY($V232)))))</f>
        <v/>
      </c>
      <c r="AT232" s="69" t="str">
        <f>IF($AO232="","", IF($AO232&lt;AT$23,0,IF($AO232&gt;AT$23,COUNTIFS('Calendar Calcs'!$E$2:$E1199,AT$23),COUNTIFS('Calendar Calcs'!$E$2:$E1199,AT$23,'Calendar Calcs'!$D$2:$D1199,"&lt;="&amp;WEEKDAY($V232)))))</f>
        <v/>
      </c>
      <c r="AU232" s="69" t="str">
        <f>IF($AO232="","", IF($AO232&lt;AU$23,0,IF($AO232&gt;AU$23,COUNTIFS('Calendar Calcs'!$E$2:$E1199,AU$23),COUNTIFS('Calendar Calcs'!$E$2:$E1199,AU$23,'Calendar Calcs'!$D$2:$D1199,"&lt;="&amp;WEEKDAY($V232)))))</f>
        <v/>
      </c>
      <c r="AV232" s="69" t="str">
        <f>IF($AO232="","", IF($AO232&lt;AV$23,0,IF($AO232&gt;AV$23,COUNTIFS('Calendar Calcs'!$E$2:$E1199,AV$23),COUNTIFS('Calendar Calcs'!$E$2:$E1199,AV$23,'Calendar Calcs'!$D$2:$D1199,"&lt;="&amp;WEEKDAY($V232)))))</f>
        <v/>
      </c>
      <c r="AW232" s="69" t="str">
        <f>IF($AO232="","", IF($AO232&lt;AW$23,0,IF($AO232&gt;AW$23,COUNTIFS('Calendar Calcs'!$E$2:$E1199,AW$23),COUNTIFS('Calendar Calcs'!$E$2:$E1199,AW$23,'Calendar Calcs'!$D$2:$D1199,"&lt;="&amp;WEEKDAY($V232)))))</f>
        <v/>
      </c>
      <c r="AX232" s="69" t="str">
        <f>IF($AO232="","", IF($AO232&lt;AX$23,0,IF($AO232&gt;AX$23,COUNTIFS('Calendar Calcs'!$E$2:$E1199,AX$23),COUNTIFS('Calendar Calcs'!$E$2:$E1199,AX$23,'Calendar Calcs'!$D$2:$D1199,"&lt;="&amp;WEEKDAY($V232)))))</f>
        <v/>
      </c>
      <c r="AY232" s="69" t="str">
        <f>IF($W232="","",VLOOKUP($W232,'Calendar Calcs'!$B$2:$E1199,4,FALSE))</f>
        <v/>
      </c>
      <c r="AZ232" s="69" t="str">
        <f>IF($AY232="","",IF($AY232&gt;AZ$23,0,IF($AY232&lt;AZ$23,COUNTIFS('Calendar Calcs'!$E$2:$E1199,AZ$23),COUNTIFS('Calendar Calcs'!$E$2:$E1199,AZ$23,'Calendar Calcs'!$D$2:$D1199,"&gt;="&amp;WEEKDAY($W232)))))</f>
        <v/>
      </c>
      <c r="BA232" s="69" t="str">
        <f>IF($AY232="","",IF($AY232&gt;BA$23,0,IF($AY232&lt;BA$23,COUNTIFS('Calendar Calcs'!$E$2:$E1199,BA$23),COUNTIFS('Calendar Calcs'!$E$2:$E1199,BA$23,'Calendar Calcs'!$D$2:$D1199,"&gt;="&amp;WEEKDAY($W232)))))</f>
        <v/>
      </c>
      <c r="BB232" s="69" t="str">
        <f>IF($AY232="","",IF($AY232&gt;BB$23,0,IF($AY232&lt;BB$23,COUNTIFS('Calendar Calcs'!$E$2:$E1199,BB$23),COUNTIFS('Calendar Calcs'!$E$2:$E1199,BB$23,'Calendar Calcs'!$D$2:$D1199,"&gt;="&amp;WEEKDAY($W232)))))</f>
        <v/>
      </c>
      <c r="BC232" s="69" t="str">
        <f>IF($AY232="","",IF($AY232&gt;BC$23,0,IF($AY232&lt;BC$23,COUNTIFS('Calendar Calcs'!$E$2:$E1199,BC$23),COUNTIFS('Calendar Calcs'!$E$2:$E1199,BC$23,'Calendar Calcs'!$D$2:$D1199,"&gt;="&amp;WEEKDAY($W232)))))</f>
        <v/>
      </c>
      <c r="BD232" s="69" t="str">
        <f>IF($AY232="","",IF($AY232&gt;BD$23,0,IF($AY232&lt;BD$23,COUNTIFS('Calendar Calcs'!$E$2:$E1199,BD$23),COUNTIFS('Calendar Calcs'!$E$2:$E1199,BD$23,'Calendar Calcs'!$D$2:$D1199,"&gt;="&amp;WEEKDAY($W232)))))</f>
        <v/>
      </c>
      <c r="BE232" s="69" t="str">
        <f>IF($AY232="","",IF($AY232&gt;BE$23,0,IF($AY232&lt;BE$23,COUNTIFS('Calendar Calcs'!$E$2:$E1199,BE$23),COUNTIFS('Calendar Calcs'!$E$2:$E1199,BE$23,'Calendar Calcs'!$D$2:$D1199,"&gt;="&amp;WEEKDAY($W232)))))</f>
        <v/>
      </c>
      <c r="BF232" s="69" t="str">
        <f>IF($AY232="","",IF($AY232&gt;BF$23,0,IF($AY232&lt;BF$23,COUNTIFS('Calendar Calcs'!$E$2:$E1199,BF$23),COUNTIFS('Calendar Calcs'!$E$2:$E1199,BF$23,'Calendar Calcs'!$D$2:$D1199,"&gt;="&amp;WEEKDAY($W232)))))</f>
        <v/>
      </c>
      <c r="BG232" s="69" t="str">
        <f>IF($AY232="","",IF($AY232&gt;BG$23,0,IF($AY232&lt;BG$23,COUNTIFS('Calendar Calcs'!$E$2:$E1199,BG$23),COUNTIFS('Calendar Calcs'!$E$2:$E1199,BG$23,'Calendar Calcs'!$D$2:$D1199,"&gt;="&amp;WEEKDAY($W232)))))</f>
        <v/>
      </c>
      <c r="BH232" s="69">
        <f t="shared" si="71"/>
        <v>6</v>
      </c>
      <c r="BI232" s="69">
        <f>IF(Cover!$E$43="","",VLOOKUP(Cover!$E$43,'Calendar Calcs'!$B$2:$E1199,4,FALSE))</f>
        <v>1</v>
      </c>
      <c r="BJ232" s="69">
        <f>IF($BI232="","", IF($BI232&lt;BJ$23,0,IF($BI232&gt;=BJ$23,COUNTIFS('Calendar Calcs'!$E$2:$E1199,BJ$23),COUNTIFS('Calendar Calcs'!$E$2:$E1199,BJ$23,'Calendar Calcs'!$D$2:$D1199,"&lt;="&amp;WEEKDAY($V232)))))</f>
        <v>1</v>
      </c>
      <c r="BK232" s="69">
        <f t="shared" si="68"/>
        <v>6</v>
      </c>
      <c r="BN232" s="69" t="str">
        <f>IF(T232&gt;0,"FTE",IF(Cover!$E$47="Weekly",IF(S232&gt;29.75,"FTE","PTE"),IF(S232&gt;59.75,"FTE","PTE")))</f>
        <v>PTE</v>
      </c>
      <c r="BO232" s="69">
        <f>IF(BN232="FTE",30,IF(Cover!$E$47="Weekly",'STEP 2 EE Data'!S232,'STEP 2 EE Data'!S232/2))</f>
        <v>0</v>
      </c>
      <c r="BP232" s="209">
        <f t="shared" si="72"/>
        <v>0</v>
      </c>
      <c r="BQ232" s="209">
        <f t="shared" si="73"/>
        <v>0</v>
      </c>
      <c r="BR232" s="209">
        <f t="shared" si="74"/>
        <v>0</v>
      </c>
      <c r="BS232" s="209">
        <f t="shared" si="75"/>
        <v>0</v>
      </c>
      <c r="BT232" s="209">
        <f t="shared" si="76"/>
        <v>0</v>
      </c>
      <c r="BU232" s="209">
        <f t="shared" si="77"/>
        <v>0</v>
      </c>
      <c r="BV232" s="209">
        <f t="shared" si="78"/>
        <v>0</v>
      </c>
      <c r="BW232" s="209">
        <f t="shared" si="79"/>
        <v>0</v>
      </c>
      <c r="BX232" s="209">
        <f t="shared" si="80"/>
        <v>0</v>
      </c>
      <c r="CC232" s="210" t="str">
        <f>IF(B232="","",IF(C232="",IF(Cover!$E$47="Weekly",'STEP 3 EE Comp'!BI237*8,'STEP 3 EE Comp'!BI237*4),IF(Cover!$E$47="Weekly",'STEP 3 EE Comp'!BI237,'STEP 3 EE Comp'!BI237)))</f>
        <v/>
      </c>
      <c r="CD232" s="82" t="str">
        <f t="shared" si="81"/>
        <v/>
      </c>
      <c r="CE232" s="417">
        <f t="shared" si="82"/>
        <v>1</v>
      </c>
      <c r="CF232" s="82" t="str">
        <f t="shared" si="83"/>
        <v>Good</v>
      </c>
      <c r="CG232" s="82">
        <f t="shared" si="84"/>
        <v>0</v>
      </c>
      <c r="CH232" s="234">
        <f t="shared" si="85"/>
        <v>0</v>
      </c>
    </row>
    <row r="233" spans="1:86" s="69" customFormat="1" x14ac:dyDescent="0.3">
      <c r="A233" s="555"/>
      <c r="B233" s="52"/>
      <c r="C233" s="52"/>
      <c r="D233" s="52"/>
      <c r="E233" s="52"/>
      <c r="F233" s="507"/>
      <c r="G233" s="210">
        <f t="shared" si="86"/>
        <v>0</v>
      </c>
      <c r="H233" s="82">
        <f t="shared" si="67"/>
        <v>0</v>
      </c>
      <c r="I233" s="211"/>
      <c r="J233" s="441" t="s">
        <v>21</v>
      </c>
      <c r="K233" s="441" t="s">
        <v>21</v>
      </c>
      <c r="L233" s="441" t="s">
        <v>21</v>
      </c>
      <c r="M233" s="441" t="s">
        <v>21</v>
      </c>
      <c r="N233" s="568" t="s">
        <v>21</v>
      </c>
      <c r="O233" s="211"/>
      <c r="P233" s="212" t="str">
        <f>IF(B233="","",
IF(AND(V233="",W233="",B233&lt;&gt;""),"Employed",
IF(AND(V233&lt;&gt;"",W233="",B233&lt;&gt;""),"Terminated",
IF(AND(V233&lt;&gt;"",W233&lt;&gt;"",B233&lt;&gt;""),IF(W233&lt;Cover!$E$43,"Employed","Furloughed"),
IF(AND(V233="",W233&lt;&gt;"",B233&lt;&gt;""),IF(W233&lt;Cover!$E$43,"Employed","Rehired"))))))</f>
        <v/>
      </c>
      <c r="Q233" s="211"/>
      <c r="R233" s="536"/>
      <c r="S233" s="563"/>
      <c r="T233" s="536"/>
      <c r="U233" s="82">
        <f>IF(Cover!$E$47="Weekly",IF(T233&gt;0,T233,R233*S233),IF(T233&gt;0,T233,R233*S233)/2)</f>
        <v>0</v>
      </c>
      <c r="V233" s="564"/>
      <c r="W233" s="564"/>
      <c r="Y233" s="213" t="str">
        <f>IF($B233="","",IF('Actual Allocation Calc'!$AH$78="A",
IF($P233="Employed",$U233/7*BJ233,
IF(AND($P233="Terminated"),($U233/7*AP233),
IF(AND($P233="Furloughed"),($U233/7*AP233)+($U233/7*AZ233),
IF(AND($P233="Rehired"),($U233/7*AZ233),
IF(AND($P233="Terminated",AP233&gt;0),$U233,
IF($P233="Furloughed",IF(AP233&gt;0,$U233)+IF(AZ233&gt;0,$U233),
IF($P233="Rehired",IF(AZ233&gt;0,$U233)))))))),IF('Actual Allocation Calc'!$AH$78="C",'Actual Allocation Calc'!L233,'Actual Allocation Calc'!U233+IF($P233="Employed",$U233/7*BJ233,
IF(AND($P233="Terminated"),($U233/7*AP233),
IF(AND($P233="Furloughed"),($U233/7*AP233)+($U233/7*AZ233),
IF(AND($P233="Rehired"),($U233/7*AZ233),
IF(AND($P233="Terminated",AP233&gt;0),$U233,
IF($P233="Furloughed",IF(AP233&gt;0,$U233)+IF(AZ233&gt;0,$U233),
IF($P233="Rehired",IF(AZ233&gt;0,$U233))))))))*'Actual Allocation Calc'!$AH$99)))</f>
        <v/>
      </c>
      <c r="Z233" s="210" t="str">
        <f>IF($B233="","",IF('Actual Allocation Calc'!$AI$78="A",
IF($P233="Employed",$U233,
IF(AND($P233="Terminated"),($U233/7*AQ233),
IF(AND($P233="Furloughed"),($U233/7*AQ233)+($U233/7*BA233),
IF(AND($P233="Rehired"),($U233/7*BA233),
IF(AND($P233="Terminated",AQ233&gt;0),$U233,
IF($P233="Furloughed",IF(AQ233&gt;0,$U233)+IF(BA233&gt;0,$U233),
IF($P233="Rehired",IF(BA233&gt;0,$U233)))))))),IF('Actual Allocation Calc'!$AI$78="C",'Actual Allocation Calc'!M233,'Actual Allocation Calc'!V233+IF($P233="Employed",$U233,
IF(AND($P233="Terminated"),($U233/7*AQ233),
IF(AND($P233="Furloughed"),($U233/7*AQ233)+($U233/7*BA233),
IF(AND($P233="Rehired"),($U233/7*BA233),
IF(AND($P233="Terminated",AQ233&gt;0),$U233,
IF($P233="Furloughed",IF(AQ233&gt;0,$U233)+IF(BA233&gt;0,$U233),
IF($P233="Rehired",IF(BA233&gt;0,$U233))))))))*'Actual Allocation Calc'!$AI$99)))</f>
        <v/>
      </c>
      <c r="AA233" s="210" t="str">
        <f>IF($B233="","",IF('Actual Allocation Calc'!$AJ$78="A",
IF($P233="Employed",$U233,
IF(AND($P233="Terminated"),($U233/7*AR233),
IF(AND($P233="Furloughed"),($U233/7*AR233)+($U233/7*BB233),
IF(AND($P233="Rehired"),($U233/7*BB233),
IF(AND($P233="Terminated",AR233&gt;0),$U233,
IF($P233="Furloughed",IF(AR233&gt;0,$U233)+IF(BB233&gt;0,$U233),
IF($P233="Rehired",IF(BB233&gt;0,$U233)))))))),IF('Actual Allocation Calc'!$AJ$78="C",'Actual Allocation Calc'!N233,'Actual Allocation Calc'!W233+IF($P233="Employed",$U233,
IF(AND($P233="Terminated"),($U233/7*AR233),
IF(AND($P233="Furloughed"),($U233/7*AR233)+($U233/7*BB233),
IF(AND($P233="Rehired"),($U233/7*BB233),
IF(AND($P233="Terminated",AR233&gt;0),$U233,
IF($P233="Furloughed",IF(AR233&gt;0,$U233)+IF(BB233&gt;0,$U233),
IF($P233="Rehired",IF(BB233&gt;0,$U233))))))))*'Actual Allocation Calc'!$AJ$99)))</f>
        <v/>
      </c>
      <c r="AB233" s="210" t="str">
        <f>IF($B233="","",IF('Actual Allocation Calc'!$AK$78="A",
IF($P233="Employed",$U233,
IF(AND($P233="Terminated"),($U233/7*AS233),
IF(AND($P233="Furloughed"),($U233/7*AS233)+($U233/7*BC233),
IF(AND($P233="Rehired"),($U233/7*BC233),
IF(AND($P233="Terminated",AS233&gt;0),$U233,
IF($P233="Furloughed",IF(AS233&gt;0,$U233)+IF(BC233&gt;0,$U233),
IF($P233="Rehired",IF(BC233&gt;0,$U233)))))))),IF('Actual Allocation Calc'!$AK$78="C",'Actual Allocation Calc'!O233,'Actual Allocation Calc'!X233+IF($P233="Employed",$U233,
IF(AND($P233="Terminated"),($U233/7*AS233),
IF(AND($P233="Furloughed"),($U233/7*AS233)+($U233/7*BC233),
IF(AND($P233="Rehired"),($U233/7*BC233),
IF(AND($P233="Terminated",AS233&gt;0),$U233,
IF($P233="Furloughed",IF(AS233&gt;0,$U233)+IF(BC233&gt;0,$U233),
IF($P233="Rehired",IF(BC233&gt;0,$U233))))))))*'Actual Allocation Calc'!$AK$99)))</f>
        <v/>
      </c>
      <c r="AC233" s="210" t="str">
        <f>IF($B233="","",IF('Actual Allocation Calc'!$AL$78="A",
IF($P233="Employed",$U233,
IF(AND($P233="Terminated"),($U233/7*AT233),
IF(AND($P233="Furloughed"),($U233/7*AT233)+($U233/7*BD233),
IF(AND($P233="Rehired"),($U233/7*BD233),
IF(AND($P233="Terminated",AT233&gt;0),$U233,
IF($P233="Furloughed",IF(AT233&gt;0,$U233)+IF(BD233&gt;0,$U233),
IF($P233="Rehired",IF(BD233&gt;0,$U233)))))))),IF('Actual Allocation Calc'!$AL$78="C",'Actual Allocation Calc'!P233,'Actual Allocation Calc'!Y233+IF($P233="Employed",$U233,
IF(AND($P233="Terminated"),($U233/7*AT233),
IF(AND($P233="Furloughed"),($U233/7*AT233)+($U233/7*BD233),
IF(AND($P233="Rehired"),($U233/7*BD233),
IF(AND($P233="Terminated",AT233&gt;0),$U233,
IF($P233="Furloughed",IF(AT233&gt;0,$U233)+IF(BD233&gt;0,$U233),
IF($P233="Rehired",IF(BD233&gt;0,$U233))))))))*'Actual Allocation Calc'!$AL$99)))</f>
        <v/>
      </c>
      <c r="AD233" s="210" t="str">
        <f>IF($B233="","",IF('Actual Allocation Calc'!$AM$78="A",
IF($P233="Employed",$U233,
IF(AND($P233="Terminated"),($U233/7*AU233),
IF(AND($P233="Furloughed"),($U233/7*AU233)+($U233/7*BE233),
IF(AND($P233="Rehired"),($U233/7*BE233),
IF(AND($P233="Terminated",AU233&gt;0),$U233,
IF($P233="Furloughed",IF(AU233&gt;0,$U233)+IF(BE233&gt;0,$U233),
IF($P233="Rehired",IF(BE233&gt;0,$U233)))))))),IF('Actual Allocation Calc'!$AM$78="C",'Actual Allocation Calc'!Q233,'Actual Allocation Calc'!Z233+IF($P233="Employed",$U233,
IF(AND($P233="Terminated"),($U233/7*AU233),
IF(AND($P233="Furloughed"),($U233/7*AU233)+($U233/7*BE233),
IF(AND($P233="Rehired"),($U233/7*BE233),
IF(AND($P233="Terminated",AU233&gt;0),$U233,
IF($P233="Furloughed",IF(AU233&gt;0,$U233)+IF(BE233&gt;0,$U233),
IF($P233="Rehired",IF(BE233&gt;0,$U233))))))))*'Actual Allocation Calc'!$AM$99)))</f>
        <v/>
      </c>
      <c r="AE233" s="210" t="str">
        <f>IF($B233="","",IF('Actual Allocation Calc'!$AN$78="A",
IF($P233="Employed",$U233,
IF(AND($P233="Terminated"),($U233/7*AV233),
IF(AND($P233="Furloughed"),($U233/7*AV233)+($U233/7*BF233),
IF(AND($P233="Rehired"),($U233/7*BF233),
IF(AND($P233="Terminated",AV233&gt;0),$U233,
IF($P233="Furloughed",IF(AV233&gt;0,$U233)+IF(BF233&gt;0,$U233),
IF($P233="Rehired",IF(BF233&gt;0,$U233)))))))),IF('Actual Allocation Calc'!$AN$78="C",'Actual Allocation Calc'!R233,'Actual Allocation Calc'!AA233+IF($P233="Employed",$U233,
IF(AND($P233="Terminated"),($U233/7*AV233),
IF(AND($P233="Furloughed"),($U233/7*AV233)+($U233/7*BF233),
IF(AND($P233="Rehired"),($U233/7*BF233),
IF(AND($P233="Terminated",AV233&gt;0),$U233,
IF($P233="Furloughed",IF(AV233&gt;0,$U233)+IF(BF233&gt;0,$U233),
IF($P233="Rehired",IF(BF233&gt;0,$U233))))))))*'Actual Allocation Calc'!$AN$99)))</f>
        <v/>
      </c>
      <c r="AF233" s="210" t="str">
        <f>IF($B233="","",IF('Actual Allocation Calc'!$AO$78="A",
IF($P233="Employed",$U233,
IF(AND($P233="Terminated"),($U233/7*AW233),
IF(AND($P233="Furloughed"),($U233/7*AW233)+($U233/7*BG233),
IF(AND($P233="Rehired"),($U233/7*BG233),
IF(AND($P233="Terminated",AW233&gt;0),$U233,
IF($P233="Furloughed",IF(AW233&gt;0,$U233)+IF(BG233&gt;0,$U233),
IF($P233="Rehired",IF(BG233&gt;0,$U233)))))))),IF('Actual Allocation Calc'!$AO$78="C",'Actual Allocation Calc'!S233,'Actual Allocation Calc'!AB233+IF($P233="Employed",$U233,
IF(AND($P233="Terminated"),($U233/7*AW233),
IF(AND($P233="Furloughed"),($U233/7*AW233)+($U233/7*BG233),
IF(AND($P233="Rehired"),($U233/7*BG233),
IF(AND($P233="Terminated",AW233&gt;0),$U233,
IF($P233="Furloughed",IF(AW233&gt;0,$U233)+IF(BG233&gt;0,$U233),
IF($P233="Rehired",IF(BG233&gt;0,$U233))))))))*'Actual Allocation Calc'!$AO$99)))</f>
        <v/>
      </c>
      <c r="AG233" s="210" t="str">
        <f>IF($B233="","",IF('Actual Allocation Calc'!$AP$78="A",
IF($P233="Employed",$U233/7*BK233,
IF(AND($P233="Terminated"),($U233/7*AX233),
IF(AND($P233="Furloughed"),($U233/7*AX233)+($U233/7*BH233),
IF(AND($P233="Rehired"),($U233/7*BH233),
IF(AND($P233="Terminated",AX233&gt;0),$U233,
IF($P233="Furloughed",IF(AX233&gt;0,$U233)+IF(BH233&gt;0,$U233),
IF($P233="Rehired",IF(BH233&gt;0,$U233)))))))),IF('Actual Allocation Calc'!$AP$78="C",'Actual Allocation Calc'!T233,'Actual Allocation Calc'!AC233+IF($P233="Employed",$U233/7*BK233,
IF(AND($P233="Terminated"),($U233/7*AX233),
IF(AND($P233="Furloughed"),($U233/7*AX233)+($U233/7*BH233),
IF(AND($P233="Rehired"),($U233/7*BH233),
IF(AND($P233="Terminated",AX233&gt;0),$U233,
IF($P233="Furloughed",IF(AX233&gt;0,$U233)+IF(BH233&gt;0,$U233),
IF($P233="Rehired",IF(BH233&gt;0,$U233))))))))*'Actual Allocation Calc'!$AP$99)))</f>
        <v/>
      </c>
      <c r="AH233" s="536"/>
      <c r="AI233" s="82">
        <f t="shared" si="87"/>
        <v>0</v>
      </c>
      <c r="AJ233" s="210">
        <f t="shared" si="69"/>
        <v>0</v>
      </c>
      <c r="AK233" s="397" t="str">
        <f t="shared" si="70"/>
        <v/>
      </c>
      <c r="AM233" s="122"/>
      <c r="AO233" s="214" t="str">
        <f>IFERROR(IF($V233="","",VLOOKUP(V233,'Calendar Calcs'!$B$2:$E1200,4,FALSE)),0)</f>
        <v/>
      </c>
      <c r="AP233" s="69" t="str">
        <f>IF($AO233="","", IF($AO233&lt;AP$23,0,IF($AO233&gt;AP$23,COUNTIFS('Calendar Calcs'!$E$2:$E1200,AP$23),COUNTIFS('Calendar Calcs'!$E$2:$E1200,AP$23,'Calendar Calcs'!$D$2:$D1200,"&lt;="&amp;WEEKDAY($V233)))))</f>
        <v/>
      </c>
      <c r="AQ233" s="69" t="str">
        <f>IF($AO233="","", IF($AO233&lt;AQ$23,0,IF($AO233&gt;AQ$23,COUNTIFS('Calendar Calcs'!$E$2:$E1200,AQ$23),COUNTIFS('Calendar Calcs'!$E$2:$E1200,AQ$23,'Calendar Calcs'!$D$2:$D1200,"&lt;="&amp;WEEKDAY($V233)))))</f>
        <v/>
      </c>
      <c r="AR233" s="69" t="str">
        <f>IF($AO233="","", IF($AO233&lt;AR$23,0,IF($AO233&gt;AR$23,COUNTIFS('Calendar Calcs'!$E$2:$E1200,AR$23),COUNTIFS('Calendar Calcs'!$E$2:$E1200,AR$23,'Calendar Calcs'!$D$2:$D1200,"&lt;="&amp;WEEKDAY($V233)))))</f>
        <v/>
      </c>
      <c r="AS233" s="69" t="str">
        <f>IF($AO233="","", IF($AO233&lt;AS$23,0,IF($AO233&gt;AS$23,COUNTIFS('Calendar Calcs'!$E$2:$E1200,AS$23),COUNTIFS('Calendar Calcs'!$E$2:$E1200,AS$23,'Calendar Calcs'!$D$2:$D1200,"&lt;="&amp;WEEKDAY($V233)))))</f>
        <v/>
      </c>
      <c r="AT233" s="69" t="str">
        <f>IF($AO233="","", IF($AO233&lt;AT$23,0,IF($AO233&gt;AT$23,COUNTIFS('Calendar Calcs'!$E$2:$E1200,AT$23),COUNTIFS('Calendar Calcs'!$E$2:$E1200,AT$23,'Calendar Calcs'!$D$2:$D1200,"&lt;="&amp;WEEKDAY($V233)))))</f>
        <v/>
      </c>
      <c r="AU233" s="69" t="str">
        <f>IF($AO233="","", IF($AO233&lt;AU$23,0,IF($AO233&gt;AU$23,COUNTIFS('Calendar Calcs'!$E$2:$E1200,AU$23),COUNTIFS('Calendar Calcs'!$E$2:$E1200,AU$23,'Calendar Calcs'!$D$2:$D1200,"&lt;="&amp;WEEKDAY($V233)))))</f>
        <v/>
      </c>
      <c r="AV233" s="69" t="str">
        <f>IF($AO233="","", IF($AO233&lt;AV$23,0,IF($AO233&gt;AV$23,COUNTIFS('Calendar Calcs'!$E$2:$E1200,AV$23),COUNTIFS('Calendar Calcs'!$E$2:$E1200,AV$23,'Calendar Calcs'!$D$2:$D1200,"&lt;="&amp;WEEKDAY($V233)))))</f>
        <v/>
      </c>
      <c r="AW233" s="69" t="str">
        <f>IF($AO233="","", IF($AO233&lt;AW$23,0,IF($AO233&gt;AW$23,COUNTIFS('Calendar Calcs'!$E$2:$E1200,AW$23),COUNTIFS('Calendar Calcs'!$E$2:$E1200,AW$23,'Calendar Calcs'!$D$2:$D1200,"&lt;="&amp;WEEKDAY($V233)))))</f>
        <v/>
      </c>
      <c r="AX233" s="69" t="str">
        <f>IF($AO233="","", IF($AO233&lt;AX$23,0,IF($AO233&gt;AX$23,COUNTIFS('Calendar Calcs'!$E$2:$E1200,AX$23),COUNTIFS('Calendar Calcs'!$E$2:$E1200,AX$23,'Calendar Calcs'!$D$2:$D1200,"&lt;="&amp;WEEKDAY($V233)))))</f>
        <v/>
      </c>
      <c r="AY233" s="69" t="str">
        <f>IF($W233="","",VLOOKUP($W233,'Calendar Calcs'!$B$2:$E1200,4,FALSE))</f>
        <v/>
      </c>
      <c r="AZ233" s="69" t="str">
        <f>IF($AY233="","",IF($AY233&gt;AZ$23,0,IF($AY233&lt;AZ$23,COUNTIFS('Calendar Calcs'!$E$2:$E1200,AZ$23),COUNTIFS('Calendar Calcs'!$E$2:$E1200,AZ$23,'Calendar Calcs'!$D$2:$D1200,"&gt;="&amp;WEEKDAY($W233)))))</f>
        <v/>
      </c>
      <c r="BA233" s="69" t="str">
        <f>IF($AY233="","",IF($AY233&gt;BA$23,0,IF($AY233&lt;BA$23,COUNTIFS('Calendar Calcs'!$E$2:$E1200,BA$23),COUNTIFS('Calendar Calcs'!$E$2:$E1200,BA$23,'Calendar Calcs'!$D$2:$D1200,"&gt;="&amp;WEEKDAY($W233)))))</f>
        <v/>
      </c>
      <c r="BB233" s="69" t="str">
        <f>IF($AY233="","",IF($AY233&gt;BB$23,0,IF($AY233&lt;BB$23,COUNTIFS('Calendar Calcs'!$E$2:$E1200,BB$23),COUNTIFS('Calendar Calcs'!$E$2:$E1200,BB$23,'Calendar Calcs'!$D$2:$D1200,"&gt;="&amp;WEEKDAY($W233)))))</f>
        <v/>
      </c>
      <c r="BC233" s="69" t="str">
        <f>IF($AY233="","",IF($AY233&gt;BC$23,0,IF($AY233&lt;BC$23,COUNTIFS('Calendar Calcs'!$E$2:$E1200,BC$23),COUNTIFS('Calendar Calcs'!$E$2:$E1200,BC$23,'Calendar Calcs'!$D$2:$D1200,"&gt;="&amp;WEEKDAY($W233)))))</f>
        <v/>
      </c>
      <c r="BD233" s="69" t="str">
        <f>IF($AY233="","",IF($AY233&gt;BD$23,0,IF($AY233&lt;BD$23,COUNTIFS('Calendar Calcs'!$E$2:$E1200,BD$23),COUNTIFS('Calendar Calcs'!$E$2:$E1200,BD$23,'Calendar Calcs'!$D$2:$D1200,"&gt;="&amp;WEEKDAY($W233)))))</f>
        <v/>
      </c>
      <c r="BE233" s="69" t="str">
        <f>IF($AY233="","",IF($AY233&gt;BE$23,0,IF($AY233&lt;BE$23,COUNTIFS('Calendar Calcs'!$E$2:$E1200,BE$23),COUNTIFS('Calendar Calcs'!$E$2:$E1200,BE$23,'Calendar Calcs'!$D$2:$D1200,"&gt;="&amp;WEEKDAY($W233)))))</f>
        <v/>
      </c>
      <c r="BF233" s="69" t="str">
        <f>IF($AY233="","",IF($AY233&gt;BF$23,0,IF($AY233&lt;BF$23,COUNTIFS('Calendar Calcs'!$E$2:$E1200,BF$23),COUNTIFS('Calendar Calcs'!$E$2:$E1200,BF$23,'Calendar Calcs'!$D$2:$D1200,"&gt;="&amp;WEEKDAY($W233)))))</f>
        <v/>
      </c>
      <c r="BG233" s="69" t="str">
        <f>IF($AY233="","",IF($AY233&gt;BG$23,0,IF($AY233&lt;BG$23,COUNTIFS('Calendar Calcs'!$E$2:$E1200,BG$23),COUNTIFS('Calendar Calcs'!$E$2:$E1200,BG$23,'Calendar Calcs'!$D$2:$D1200,"&gt;="&amp;WEEKDAY($W233)))))</f>
        <v/>
      </c>
      <c r="BH233" s="69">
        <f t="shared" si="71"/>
        <v>6</v>
      </c>
      <c r="BI233" s="69">
        <f>IF(Cover!$E$43="","",VLOOKUP(Cover!$E$43,'Calendar Calcs'!$B$2:$E1200,4,FALSE))</f>
        <v>1</v>
      </c>
      <c r="BJ233" s="69">
        <f>IF($BI233="","", IF($BI233&lt;BJ$23,0,IF($BI233&gt;=BJ$23,COUNTIFS('Calendar Calcs'!$E$2:$E1200,BJ$23),COUNTIFS('Calendar Calcs'!$E$2:$E1200,BJ$23,'Calendar Calcs'!$D$2:$D1200,"&lt;="&amp;WEEKDAY($V233)))))</f>
        <v>1</v>
      </c>
      <c r="BK233" s="69">
        <f t="shared" si="68"/>
        <v>6</v>
      </c>
      <c r="BN233" s="69" t="str">
        <f>IF(T233&gt;0,"FTE",IF(Cover!$E$47="Weekly",IF(S233&gt;29.75,"FTE","PTE"),IF(S233&gt;59.75,"FTE","PTE")))</f>
        <v>PTE</v>
      </c>
      <c r="BO233" s="69">
        <f>IF(BN233="FTE",30,IF(Cover!$E$47="Weekly",'STEP 2 EE Data'!S233,'STEP 2 EE Data'!S233/2))</f>
        <v>0</v>
      </c>
      <c r="BP233" s="209">
        <f t="shared" si="72"/>
        <v>0</v>
      </c>
      <c r="BQ233" s="209">
        <f t="shared" si="73"/>
        <v>0</v>
      </c>
      <c r="BR233" s="209">
        <f t="shared" si="74"/>
        <v>0</v>
      </c>
      <c r="BS233" s="209">
        <f t="shared" si="75"/>
        <v>0</v>
      </c>
      <c r="BT233" s="209">
        <f t="shared" si="76"/>
        <v>0</v>
      </c>
      <c r="BU233" s="209">
        <f t="shared" si="77"/>
        <v>0</v>
      </c>
      <c r="BV233" s="209">
        <f t="shared" si="78"/>
        <v>0</v>
      </c>
      <c r="BW233" s="209">
        <f t="shared" si="79"/>
        <v>0</v>
      </c>
      <c r="BX233" s="209">
        <f t="shared" si="80"/>
        <v>0</v>
      </c>
      <c r="CC233" s="210" t="str">
        <f>IF(B233="","",IF(C233="",IF(Cover!$E$47="Weekly",'STEP 3 EE Comp'!BI238*8,'STEP 3 EE Comp'!BI238*4),IF(Cover!$E$47="Weekly",'STEP 3 EE Comp'!BI238,'STEP 3 EE Comp'!BI238)))</f>
        <v/>
      </c>
      <c r="CD233" s="82" t="str">
        <f t="shared" si="81"/>
        <v/>
      </c>
      <c r="CE233" s="417">
        <f t="shared" si="82"/>
        <v>1</v>
      </c>
      <c r="CF233" s="82" t="str">
        <f t="shared" si="83"/>
        <v>Good</v>
      </c>
      <c r="CG233" s="82">
        <f t="shared" si="84"/>
        <v>0</v>
      </c>
      <c r="CH233" s="234">
        <f t="shared" si="85"/>
        <v>0</v>
      </c>
    </row>
    <row r="234" spans="1:86" s="69" customFormat="1" x14ac:dyDescent="0.3">
      <c r="A234" s="555"/>
      <c r="B234" s="52"/>
      <c r="C234" s="52"/>
      <c r="D234" s="52"/>
      <c r="E234" s="52"/>
      <c r="F234" s="507"/>
      <c r="G234" s="210">
        <f t="shared" si="86"/>
        <v>0</v>
      </c>
      <c r="H234" s="82">
        <f t="shared" si="67"/>
        <v>0</v>
      </c>
      <c r="I234" s="211"/>
      <c r="J234" s="441" t="s">
        <v>21</v>
      </c>
      <c r="K234" s="441" t="s">
        <v>21</v>
      </c>
      <c r="L234" s="441" t="s">
        <v>21</v>
      </c>
      <c r="M234" s="441" t="s">
        <v>21</v>
      </c>
      <c r="N234" s="568" t="s">
        <v>21</v>
      </c>
      <c r="O234" s="211"/>
      <c r="P234" s="212" t="str">
        <f>IF(B234="","",
IF(AND(V234="",W234="",B234&lt;&gt;""),"Employed",
IF(AND(V234&lt;&gt;"",W234="",B234&lt;&gt;""),"Terminated",
IF(AND(V234&lt;&gt;"",W234&lt;&gt;"",B234&lt;&gt;""),IF(W234&lt;Cover!$E$43,"Employed","Furloughed"),
IF(AND(V234="",W234&lt;&gt;"",B234&lt;&gt;""),IF(W234&lt;Cover!$E$43,"Employed","Rehired"))))))</f>
        <v/>
      </c>
      <c r="Q234" s="211"/>
      <c r="R234" s="536"/>
      <c r="S234" s="563"/>
      <c r="T234" s="536"/>
      <c r="U234" s="82">
        <f>IF(Cover!$E$47="Weekly",IF(T234&gt;0,T234,R234*S234),IF(T234&gt;0,T234,R234*S234)/2)</f>
        <v>0</v>
      </c>
      <c r="V234" s="564"/>
      <c r="W234" s="564"/>
      <c r="Y234" s="213" t="str">
        <f>IF($B234="","",IF('Actual Allocation Calc'!$AH$78="A",
IF($P234="Employed",$U234/7*BJ234,
IF(AND($P234="Terminated"),($U234/7*AP234),
IF(AND($P234="Furloughed"),($U234/7*AP234)+($U234/7*AZ234),
IF(AND($P234="Rehired"),($U234/7*AZ234),
IF(AND($P234="Terminated",AP234&gt;0),$U234,
IF($P234="Furloughed",IF(AP234&gt;0,$U234)+IF(AZ234&gt;0,$U234),
IF($P234="Rehired",IF(AZ234&gt;0,$U234)))))))),IF('Actual Allocation Calc'!$AH$78="C",'Actual Allocation Calc'!L234,'Actual Allocation Calc'!U234+IF($P234="Employed",$U234/7*BJ234,
IF(AND($P234="Terminated"),($U234/7*AP234),
IF(AND($P234="Furloughed"),($U234/7*AP234)+($U234/7*AZ234),
IF(AND($P234="Rehired"),($U234/7*AZ234),
IF(AND($P234="Terminated",AP234&gt;0),$U234,
IF($P234="Furloughed",IF(AP234&gt;0,$U234)+IF(AZ234&gt;0,$U234),
IF($P234="Rehired",IF(AZ234&gt;0,$U234))))))))*'Actual Allocation Calc'!$AH$99)))</f>
        <v/>
      </c>
      <c r="Z234" s="210" t="str">
        <f>IF($B234="","",IF('Actual Allocation Calc'!$AI$78="A",
IF($P234="Employed",$U234,
IF(AND($P234="Terminated"),($U234/7*AQ234),
IF(AND($P234="Furloughed"),($U234/7*AQ234)+($U234/7*BA234),
IF(AND($P234="Rehired"),($U234/7*BA234),
IF(AND($P234="Terminated",AQ234&gt;0),$U234,
IF($P234="Furloughed",IF(AQ234&gt;0,$U234)+IF(BA234&gt;0,$U234),
IF($P234="Rehired",IF(BA234&gt;0,$U234)))))))),IF('Actual Allocation Calc'!$AI$78="C",'Actual Allocation Calc'!M234,'Actual Allocation Calc'!V234+IF($P234="Employed",$U234,
IF(AND($P234="Terminated"),($U234/7*AQ234),
IF(AND($P234="Furloughed"),($U234/7*AQ234)+($U234/7*BA234),
IF(AND($P234="Rehired"),($U234/7*BA234),
IF(AND($P234="Terminated",AQ234&gt;0),$U234,
IF($P234="Furloughed",IF(AQ234&gt;0,$U234)+IF(BA234&gt;0,$U234),
IF($P234="Rehired",IF(BA234&gt;0,$U234))))))))*'Actual Allocation Calc'!$AI$99)))</f>
        <v/>
      </c>
      <c r="AA234" s="210" t="str">
        <f>IF($B234="","",IF('Actual Allocation Calc'!$AJ$78="A",
IF($P234="Employed",$U234,
IF(AND($P234="Terminated"),($U234/7*AR234),
IF(AND($P234="Furloughed"),($U234/7*AR234)+($U234/7*BB234),
IF(AND($P234="Rehired"),($U234/7*BB234),
IF(AND($P234="Terminated",AR234&gt;0),$U234,
IF($P234="Furloughed",IF(AR234&gt;0,$U234)+IF(BB234&gt;0,$U234),
IF($P234="Rehired",IF(BB234&gt;0,$U234)))))))),IF('Actual Allocation Calc'!$AJ$78="C",'Actual Allocation Calc'!N234,'Actual Allocation Calc'!W234+IF($P234="Employed",$U234,
IF(AND($P234="Terminated"),($U234/7*AR234),
IF(AND($P234="Furloughed"),($U234/7*AR234)+($U234/7*BB234),
IF(AND($P234="Rehired"),($U234/7*BB234),
IF(AND($P234="Terminated",AR234&gt;0),$U234,
IF($P234="Furloughed",IF(AR234&gt;0,$U234)+IF(BB234&gt;0,$U234),
IF($P234="Rehired",IF(BB234&gt;0,$U234))))))))*'Actual Allocation Calc'!$AJ$99)))</f>
        <v/>
      </c>
      <c r="AB234" s="210" t="str">
        <f>IF($B234="","",IF('Actual Allocation Calc'!$AK$78="A",
IF($P234="Employed",$U234,
IF(AND($P234="Terminated"),($U234/7*AS234),
IF(AND($P234="Furloughed"),($U234/7*AS234)+($U234/7*BC234),
IF(AND($P234="Rehired"),($U234/7*BC234),
IF(AND($P234="Terminated",AS234&gt;0),$U234,
IF($P234="Furloughed",IF(AS234&gt;0,$U234)+IF(BC234&gt;0,$U234),
IF($P234="Rehired",IF(BC234&gt;0,$U234)))))))),IF('Actual Allocation Calc'!$AK$78="C",'Actual Allocation Calc'!O234,'Actual Allocation Calc'!X234+IF($P234="Employed",$U234,
IF(AND($P234="Terminated"),($U234/7*AS234),
IF(AND($P234="Furloughed"),($U234/7*AS234)+($U234/7*BC234),
IF(AND($P234="Rehired"),($U234/7*BC234),
IF(AND($P234="Terminated",AS234&gt;0),$U234,
IF($P234="Furloughed",IF(AS234&gt;0,$U234)+IF(BC234&gt;0,$U234),
IF($P234="Rehired",IF(BC234&gt;0,$U234))))))))*'Actual Allocation Calc'!$AK$99)))</f>
        <v/>
      </c>
      <c r="AC234" s="210" t="str">
        <f>IF($B234="","",IF('Actual Allocation Calc'!$AL$78="A",
IF($P234="Employed",$U234,
IF(AND($P234="Terminated"),($U234/7*AT234),
IF(AND($P234="Furloughed"),($U234/7*AT234)+($U234/7*BD234),
IF(AND($P234="Rehired"),($U234/7*BD234),
IF(AND($P234="Terminated",AT234&gt;0),$U234,
IF($P234="Furloughed",IF(AT234&gt;0,$U234)+IF(BD234&gt;0,$U234),
IF($P234="Rehired",IF(BD234&gt;0,$U234)))))))),IF('Actual Allocation Calc'!$AL$78="C",'Actual Allocation Calc'!P234,'Actual Allocation Calc'!Y234+IF($P234="Employed",$U234,
IF(AND($P234="Terminated"),($U234/7*AT234),
IF(AND($P234="Furloughed"),($U234/7*AT234)+($U234/7*BD234),
IF(AND($P234="Rehired"),($U234/7*BD234),
IF(AND($P234="Terminated",AT234&gt;0),$U234,
IF($P234="Furloughed",IF(AT234&gt;0,$U234)+IF(BD234&gt;0,$U234),
IF($P234="Rehired",IF(BD234&gt;0,$U234))))))))*'Actual Allocation Calc'!$AL$99)))</f>
        <v/>
      </c>
      <c r="AD234" s="210" t="str">
        <f>IF($B234="","",IF('Actual Allocation Calc'!$AM$78="A",
IF($P234="Employed",$U234,
IF(AND($P234="Terminated"),($U234/7*AU234),
IF(AND($P234="Furloughed"),($U234/7*AU234)+($U234/7*BE234),
IF(AND($P234="Rehired"),($U234/7*BE234),
IF(AND($P234="Terminated",AU234&gt;0),$U234,
IF($P234="Furloughed",IF(AU234&gt;0,$U234)+IF(BE234&gt;0,$U234),
IF($P234="Rehired",IF(BE234&gt;0,$U234)))))))),IF('Actual Allocation Calc'!$AM$78="C",'Actual Allocation Calc'!Q234,'Actual Allocation Calc'!Z234+IF($P234="Employed",$U234,
IF(AND($P234="Terminated"),($U234/7*AU234),
IF(AND($P234="Furloughed"),($U234/7*AU234)+($U234/7*BE234),
IF(AND($P234="Rehired"),($U234/7*BE234),
IF(AND($P234="Terminated",AU234&gt;0),$U234,
IF($P234="Furloughed",IF(AU234&gt;0,$U234)+IF(BE234&gt;0,$U234),
IF($P234="Rehired",IF(BE234&gt;0,$U234))))))))*'Actual Allocation Calc'!$AM$99)))</f>
        <v/>
      </c>
      <c r="AE234" s="210" t="str">
        <f>IF($B234="","",IF('Actual Allocation Calc'!$AN$78="A",
IF($P234="Employed",$U234,
IF(AND($P234="Terminated"),($U234/7*AV234),
IF(AND($P234="Furloughed"),($U234/7*AV234)+($U234/7*BF234),
IF(AND($P234="Rehired"),($U234/7*BF234),
IF(AND($P234="Terminated",AV234&gt;0),$U234,
IF($P234="Furloughed",IF(AV234&gt;0,$U234)+IF(BF234&gt;0,$U234),
IF($P234="Rehired",IF(BF234&gt;0,$U234)))))))),IF('Actual Allocation Calc'!$AN$78="C",'Actual Allocation Calc'!R234,'Actual Allocation Calc'!AA234+IF($P234="Employed",$U234,
IF(AND($P234="Terminated"),($U234/7*AV234),
IF(AND($P234="Furloughed"),($U234/7*AV234)+($U234/7*BF234),
IF(AND($P234="Rehired"),($U234/7*BF234),
IF(AND($P234="Terminated",AV234&gt;0),$U234,
IF($P234="Furloughed",IF(AV234&gt;0,$U234)+IF(BF234&gt;0,$U234),
IF($P234="Rehired",IF(BF234&gt;0,$U234))))))))*'Actual Allocation Calc'!$AN$99)))</f>
        <v/>
      </c>
      <c r="AF234" s="210" t="str">
        <f>IF($B234="","",IF('Actual Allocation Calc'!$AO$78="A",
IF($P234="Employed",$U234,
IF(AND($P234="Terminated"),($U234/7*AW234),
IF(AND($P234="Furloughed"),($U234/7*AW234)+($U234/7*BG234),
IF(AND($P234="Rehired"),($U234/7*BG234),
IF(AND($P234="Terminated",AW234&gt;0),$U234,
IF($P234="Furloughed",IF(AW234&gt;0,$U234)+IF(BG234&gt;0,$U234),
IF($P234="Rehired",IF(BG234&gt;0,$U234)))))))),IF('Actual Allocation Calc'!$AO$78="C",'Actual Allocation Calc'!S234,'Actual Allocation Calc'!AB234+IF($P234="Employed",$U234,
IF(AND($P234="Terminated"),($U234/7*AW234),
IF(AND($P234="Furloughed"),($U234/7*AW234)+($U234/7*BG234),
IF(AND($P234="Rehired"),($U234/7*BG234),
IF(AND($P234="Terminated",AW234&gt;0),$U234,
IF($P234="Furloughed",IF(AW234&gt;0,$U234)+IF(BG234&gt;0,$U234),
IF($P234="Rehired",IF(BG234&gt;0,$U234))))))))*'Actual Allocation Calc'!$AO$99)))</f>
        <v/>
      </c>
      <c r="AG234" s="210" t="str">
        <f>IF($B234="","",IF('Actual Allocation Calc'!$AP$78="A",
IF($P234="Employed",$U234/7*BK234,
IF(AND($P234="Terminated"),($U234/7*AX234),
IF(AND($P234="Furloughed"),($U234/7*AX234)+($U234/7*BH234),
IF(AND($P234="Rehired"),($U234/7*BH234),
IF(AND($P234="Terminated",AX234&gt;0),$U234,
IF($P234="Furloughed",IF(AX234&gt;0,$U234)+IF(BH234&gt;0,$U234),
IF($P234="Rehired",IF(BH234&gt;0,$U234)))))))),IF('Actual Allocation Calc'!$AP$78="C",'Actual Allocation Calc'!T234,'Actual Allocation Calc'!AC234+IF($P234="Employed",$U234/7*BK234,
IF(AND($P234="Terminated"),($U234/7*AX234),
IF(AND($P234="Furloughed"),($U234/7*AX234)+($U234/7*BH234),
IF(AND($P234="Rehired"),($U234/7*BH234),
IF(AND($P234="Terminated",AX234&gt;0),$U234,
IF($P234="Furloughed",IF(AX234&gt;0,$U234)+IF(BH234&gt;0,$U234),
IF($P234="Rehired",IF(BH234&gt;0,$U234))))))))*'Actual Allocation Calc'!$AP$99)))</f>
        <v/>
      </c>
      <c r="AH234" s="536"/>
      <c r="AI234" s="82">
        <f t="shared" si="87"/>
        <v>0</v>
      </c>
      <c r="AJ234" s="210">
        <f t="shared" si="69"/>
        <v>0</v>
      </c>
      <c r="AK234" s="397" t="str">
        <f t="shared" si="70"/>
        <v/>
      </c>
      <c r="AM234" s="122"/>
      <c r="AO234" s="214" t="str">
        <f>IFERROR(IF($V234="","",VLOOKUP(V234,'Calendar Calcs'!$B$2:$E1201,4,FALSE)),0)</f>
        <v/>
      </c>
      <c r="AP234" s="69" t="str">
        <f>IF($AO234="","", IF($AO234&lt;AP$23,0,IF($AO234&gt;AP$23,COUNTIFS('Calendar Calcs'!$E$2:$E1201,AP$23),COUNTIFS('Calendar Calcs'!$E$2:$E1201,AP$23,'Calendar Calcs'!$D$2:$D1201,"&lt;="&amp;WEEKDAY($V234)))))</f>
        <v/>
      </c>
      <c r="AQ234" s="69" t="str">
        <f>IF($AO234="","", IF($AO234&lt;AQ$23,0,IF($AO234&gt;AQ$23,COUNTIFS('Calendar Calcs'!$E$2:$E1201,AQ$23),COUNTIFS('Calendar Calcs'!$E$2:$E1201,AQ$23,'Calendar Calcs'!$D$2:$D1201,"&lt;="&amp;WEEKDAY($V234)))))</f>
        <v/>
      </c>
      <c r="AR234" s="69" t="str">
        <f>IF($AO234="","", IF($AO234&lt;AR$23,0,IF($AO234&gt;AR$23,COUNTIFS('Calendar Calcs'!$E$2:$E1201,AR$23),COUNTIFS('Calendar Calcs'!$E$2:$E1201,AR$23,'Calendar Calcs'!$D$2:$D1201,"&lt;="&amp;WEEKDAY($V234)))))</f>
        <v/>
      </c>
      <c r="AS234" s="69" t="str">
        <f>IF($AO234="","", IF($AO234&lt;AS$23,0,IF($AO234&gt;AS$23,COUNTIFS('Calendar Calcs'!$E$2:$E1201,AS$23),COUNTIFS('Calendar Calcs'!$E$2:$E1201,AS$23,'Calendar Calcs'!$D$2:$D1201,"&lt;="&amp;WEEKDAY($V234)))))</f>
        <v/>
      </c>
      <c r="AT234" s="69" t="str">
        <f>IF($AO234="","", IF($AO234&lt;AT$23,0,IF($AO234&gt;AT$23,COUNTIFS('Calendar Calcs'!$E$2:$E1201,AT$23),COUNTIFS('Calendar Calcs'!$E$2:$E1201,AT$23,'Calendar Calcs'!$D$2:$D1201,"&lt;="&amp;WEEKDAY($V234)))))</f>
        <v/>
      </c>
      <c r="AU234" s="69" t="str">
        <f>IF($AO234="","", IF($AO234&lt;AU$23,0,IF($AO234&gt;AU$23,COUNTIFS('Calendar Calcs'!$E$2:$E1201,AU$23),COUNTIFS('Calendar Calcs'!$E$2:$E1201,AU$23,'Calendar Calcs'!$D$2:$D1201,"&lt;="&amp;WEEKDAY($V234)))))</f>
        <v/>
      </c>
      <c r="AV234" s="69" t="str">
        <f>IF($AO234="","", IF($AO234&lt;AV$23,0,IF($AO234&gt;AV$23,COUNTIFS('Calendar Calcs'!$E$2:$E1201,AV$23),COUNTIFS('Calendar Calcs'!$E$2:$E1201,AV$23,'Calendar Calcs'!$D$2:$D1201,"&lt;="&amp;WEEKDAY($V234)))))</f>
        <v/>
      </c>
      <c r="AW234" s="69" t="str">
        <f>IF($AO234="","", IF($AO234&lt;AW$23,0,IF($AO234&gt;AW$23,COUNTIFS('Calendar Calcs'!$E$2:$E1201,AW$23),COUNTIFS('Calendar Calcs'!$E$2:$E1201,AW$23,'Calendar Calcs'!$D$2:$D1201,"&lt;="&amp;WEEKDAY($V234)))))</f>
        <v/>
      </c>
      <c r="AX234" s="69" t="str">
        <f>IF($AO234="","", IF($AO234&lt;AX$23,0,IF($AO234&gt;AX$23,COUNTIFS('Calendar Calcs'!$E$2:$E1201,AX$23),COUNTIFS('Calendar Calcs'!$E$2:$E1201,AX$23,'Calendar Calcs'!$D$2:$D1201,"&lt;="&amp;WEEKDAY($V234)))))</f>
        <v/>
      </c>
      <c r="AY234" s="69" t="str">
        <f>IF($W234="","",VLOOKUP($W234,'Calendar Calcs'!$B$2:$E1201,4,FALSE))</f>
        <v/>
      </c>
      <c r="AZ234" s="69" t="str">
        <f>IF($AY234="","",IF($AY234&gt;AZ$23,0,IF($AY234&lt;AZ$23,COUNTIFS('Calendar Calcs'!$E$2:$E1201,AZ$23),COUNTIFS('Calendar Calcs'!$E$2:$E1201,AZ$23,'Calendar Calcs'!$D$2:$D1201,"&gt;="&amp;WEEKDAY($W234)))))</f>
        <v/>
      </c>
      <c r="BA234" s="69" t="str">
        <f>IF($AY234="","",IF($AY234&gt;BA$23,0,IF($AY234&lt;BA$23,COUNTIFS('Calendar Calcs'!$E$2:$E1201,BA$23),COUNTIFS('Calendar Calcs'!$E$2:$E1201,BA$23,'Calendar Calcs'!$D$2:$D1201,"&gt;="&amp;WEEKDAY($W234)))))</f>
        <v/>
      </c>
      <c r="BB234" s="69" t="str">
        <f>IF($AY234="","",IF($AY234&gt;BB$23,0,IF($AY234&lt;BB$23,COUNTIFS('Calendar Calcs'!$E$2:$E1201,BB$23),COUNTIFS('Calendar Calcs'!$E$2:$E1201,BB$23,'Calendar Calcs'!$D$2:$D1201,"&gt;="&amp;WEEKDAY($W234)))))</f>
        <v/>
      </c>
      <c r="BC234" s="69" t="str">
        <f>IF($AY234="","",IF($AY234&gt;BC$23,0,IF($AY234&lt;BC$23,COUNTIFS('Calendar Calcs'!$E$2:$E1201,BC$23),COUNTIFS('Calendar Calcs'!$E$2:$E1201,BC$23,'Calendar Calcs'!$D$2:$D1201,"&gt;="&amp;WEEKDAY($W234)))))</f>
        <v/>
      </c>
      <c r="BD234" s="69" t="str">
        <f>IF($AY234="","",IF($AY234&gt;BD$23,0,IF($AY234&lt;BD$23,COUNTIFS('Calendar Calcs'!$E$2:$E1201,BD$23),COUNTIFS('Calendar Calcs'!$E$2:$E1201,BD$23,'Calendar Calcs'!$D$2:$D1201,"&gt;="&amp;WEEKDAY($W234)))))</f>
        <v/>
      </c>
      <c r="BE234" s="69" t="str">
        <f>IF($AY234="","",IF($AY234&gt;BE$23,0,IF($AY234&lt;BE$23,COUNTIFS('Calendar Calcs'!$E$2:$E1201,BE$23),COUNTIFS('Calendar Calcs'!$E$2:$E1201,BE$23,'Calendar Calcs'!$D$2:$D1201,"&gt;="&amp;WEEKDAY($W234)))))</f>
        <v/>
      </c>
      <c r="BF234" s="69" t="str">
        <f>IF($AY234="","",IF($AY234&gt;BF$23,0,IF($AY234&lt;BF$23,COUNTIFS('Calendar Calcs'!$E$2:$E1201,BF$23),COUNTIFS('Calendar Calcs'!$E$2:$E1201,BF$23,'Calendar Calcs'!$D$2:$D1201,"&gt;="&amp;WEEKDAY($W234)))))</f>
        <v/>
      </c>
      <c r="BG234" s="69" t="str">
        <f>IF($AY234="","",IF($AY234&gt;BG$23,0,IF($AY234&lt;BG$23,COUNTIFS('Calendar Calcs'!$E$2:$E1201,BG$23),COUNTIFS('Calendar Calcs'!$E$2:$E1201,BG$23,'Calendar Calcs'!$D$2:$D1201,"&gt;="&amp;WEEKDAY($W234)))))</f>
        <v/>
      </c>
      <c r="BH234" s="69">
        <f t="shared" si="71"/>
        <v>6</v>
      </c>
      <c r="BI234" s="69">
        <f>IF(Cover!$E$43="","",VLOOKUP(Cover!$E$43,'Calendar Calcs'!$B$2:$E1201,4,FALSE))</f>
        <v>1</v>
      </c>
      <c r="BJ234" s="69">
        <f>IF($BI234="","", IF($BI234&lt;BJ$23,0,IF($BI234&gt;=BJ$23,COUNTIFS('Calendar Calcs'!$E$2:$E1201,BJ$23),COUNTIFS('Calendar Calcs'!$E$2:$E1201,BJ$23,'Calendar Calcs'!$D$2:$D1201,"&lt;="&amp;WEEKDAY($V234)))))</f>
        <v>1</v>
      </c>
      <c r="BK234" s="69">
        <f t="shared" si="68"/>
        <v>6</v>
      </c>
      <c r="BN234" s="69" t="str">
        <f>IF(T234&gt;0,"FTE",IF(Cover!$E$47="Weekly",IF(S234&gt;29.75,"FTE","PTE"),IF(S234&gt;59.75,"FTE","PTE")))</f>
        <v>PTE</v>
      </c>
      <c r="BO234" s="69">
        <f>IF(BN234="FTE",30,IF(Cover!$E$47="Weekly",'STEP 2 EE Data'!S234,'STEP 2 EE Data'!S234/2))</f>
        <v>0</v>
      </c>
      <c r="BP234" s="209">
        <f t="shared" si="72"/>
        <v>0</v>
      </c>
      <c r="BQ234" s="209">
        <f t="shared" si="73"/>
        <v>0</v>
      </c>
      <c r="BR234" s="209">
        <f t="shared" si="74"/>
        <v>0</v>
      </c>
      <c r="BS234" s="209">
        <f t="shared" si="75"/>
        <v>0</v>
      </c>
      <c r="BT234" s="209">
        <f t="shared" si="76"/>
        <v>0</v>
      </c>
      <c r="BU234" s="209">
        <f t="shared" si="77"/>
        <v>0</v>
      </c>
      <c r="BV234" s="209">
        <f t="shared" si="78"/>
        <v>0</v>
      </c>
      <c r="BW234" s="209">
        <f t="shared" si="79"/>
        <v>0</v>
      </c>
      <c r="BX234" s="209">
        <f t="shared" si="80"/>
        <v>0</v>
      </c>
      <c r="CC234" s="210" t="str">
        <f>IF(B234="","",IF(C234="",IF(Cover!$E$47="Weekly",'STEP 3 EE Comp'!BI239*8,'STEP 3 EE Comp'!BI239*4),IF(Cover!$E$47="Weekly",'STEP 3 EE Comp'!BI239,'STEP 3 EE Comp'!BI239)))</f>
        <v/>
      </c>
      <c r="CD234" s="82" t="str">
        <f t="shared" si="81"/>
        <v/>
      </c>
      <c r="CE234" s="417">
        <f t="shared" si="82"/>
        <v>1</v>
      </c>
      <c r="CF234" s="82" t="str">
        <f t="shared" si="83"/>
        <v>Good</v>
      </c>
      <c r="CG234" s="82">
        <f t="shared" si="84"/>
        <v>0</v>
      </c>
      <c r="CH234" s="234">
        <f t="shared" si="85"/>
        <v>0</v>
      </c>
    </row>
    <row r="235" spans="1:86" s="69" customFormat="1" x14ac:dyDescent="0.3">
      <c r="A235" s="555"/>
      <c r="B235" s="52"/>
      <c r="C235" s="52"/>
      <c r="D235" s="52"/>
      <c r="E235" s="52"/>
      <c r="F235" s="507"/>
      <c r="G235" s="210">
        <f t="shared" si="86"/>
        <v>0</v>
      </c>
      <c r="H235" s="82">
        <f t="shared" si="67"/>
        <v>0</v>
      </c>
      <c r="I235" s="211"/>
      <c r="J235" s="441" t="s">
        <v>21</v>
      </c>
      <c r="K235" s="441" t="s">
        <v>21</v>
      </c>
      <c r="L235" s="441" t="s">
        <v>21</v>
      </c>
      <c r="M235" s="441" t="s">
        <v>21</v>
      </c>
      <c r="N235" s="568" t="s">
        <v>21</v>
      </c>
      <c r="O235" s="211"/>
      <c r="P235" s="212" t="str">
        <f>IF(B235="","",
IF(AND(V235="",W235="",B235&lt;&gt;""),"Employed",
IF(AND(V235&lt;&gt;"",W235="",B235&lt;&gt;""),"Terminated",
IF(AND(V235&lt;&gt;"",W235&lt;&gt;"",B235&lt;&gt;""),IF(W235&lt;Cover!$E$43,"Employed","Furloughed"),
IF(AND(V235="",W235&lt;&gt;"",B235&lt;&gt;""),IF(W235&lt;Cover!$E$43,"Employed","Rehired"))))))</f>
        <v/>
      </c>
      <c r="Q235" s="211"/>
      <c r="R235" s="536"/>
      <c r="S235" s="563"/>
      <c r="T235" s="536"/>
      <c r="U235" s="82">
        <f>IF(Cover!$E$47="Weekly",IF(T235&gt;0,T235,R235*S235),IF(T235&gt;0,T235,R235*S235)/2)</f>
        <v>0</v>
      </c>
      <c r="V235" s="564"/>
      <c r="W235" s="564"/>
      <c r="Y235" s="213" t="str">
        <f>IF($B235="","",IF('Actual Allocation Calc'!$AH$78="A",
IF($P235="Employed",$U235/7*BJ235,
IF(AND($P235="Terminated"),($U235/7*AP235),
IF(AND($P235="Furloughed"),($U235/7*AP235)+($U235/7*AZ235),
IF(AND($P235="Rehired"),($U235/7*AZ235),
IF(AND($P235="Terminated",AP235&gt;0),$U235,
IF($P235="Furloughed",IF(AP235&gt;0,$U235)+IF(AZ235&gt;0,$U235),
IF($P235="Rehired",IF(AZ235&gt;0,$U235)))))))),IF('Actual Allocation Calc'!$AH$78="C",'Actual Allocation Calc'!L235,'Actual Allocation Calc'!U235+IF($P235="Employed",$U235/7*BJ235,
IF(AND($P235="Terminated"),($U235/7*AP235),
IF(AND($P235="Furloughed"),($U235/7*AP235)+($U235/7*AZ235),
IF(AND($P235="Rehired"),($U235/7*AZ235),
IF(AND($P235="Terminated",AP235&gt;0),$U235,
IF($P235="Furloughed",IF(AP235&gt;0,$U235)+IF(AZ235&gt;0,$U235),
IF($P235="Rehired",IF(AZ235&gt;0,$U235))))))))*'Actual Allocation Calc'!$AH$99)))</f>
        <v/>
      </c>
      <c r="Z235" s="210" t="str">
        <f>IF($B235="","",IF('Actual Allocation Calc'!$AI$78="A",
IF($P235="Employed",$U235,
IF(AND($P235="Terminated"),($U235/7*AQ235),
IF(AND($P235="Furloughed"),($U235/7*AQ235)+($U235/7*BA235),
IF(AND($P235="Rehired"),($U235/7*BA235),
IF(AND($P235="Terminated",AQ235&gt;0),$U235,
IF($P235="Furloughed",IF(AQ235&gt;0,$U235)+IF(BA235&gt;0,$U235),
IF($P235="Rehired",IF(BA235&gt;0,$U235)))))))),IF('Actual Allocation Calc'!$AI$78="C",'Actual Allocation Calc'!M235,'Actual Allocation Calc'!V235+IF($P235="Employed",$U235,
IF(AND($P235="Terminated"),($U235/7*AQ235),
IF(AND($P235="Furloughed"),($U235/7*AQ235)+($U235/7*BA235),
IF(AND($P235="Rehired"),($U235/7*BA235),
IF(AND($P235="Terminated",AQ235&gt;0),$U235,
IF($P235="Furloughed",IF(AQ235&gt;0,$U235)+IF(BA235&gt;0,$U235),
IF($P235="Rehired",IF(BA235&gt;0,$U235))))))))*'Actual Allocation Calc'!$AI$99)))</f>
        <v/>
      </c>
      <c r="AA235" s="210" t="str">
        <f>IF($B235="","",IF('Actual Allocation Calc'!$AJ$78="A",
IF($P235="Employed",$U235,
IF(AND($P235="Terminated"),($U235/7*AR235),
IF(AND($P235="Furloughed"),($U235/7*AR235)+($U235/7*BB235),
IF(AND($P235="Rehired"),($U235/7*BB235),
IF(AND($P235="Terminated",AR235&gt;0),$U235,
IF($P235="Furloughed",IF(AR235&gt;0,$U235)+IF(BB235&gt;0,$U235),
IF($P235="Rehired",IF(BB235&gt;0,$U235)))))))),IF('Actual Allocation Calc'!$AJ$78="C",'Actual Allocation Calc'!N235,'Actual Allocation Calc'!W235+IF($P235="Employed",$U235,
IF(AND($P235="Terminated"),($U235/7*AR235),
IF(AND($P235="Furloughed"),($U235/7*AR235)+($U235/7*BB235),
IF(AND($P235="Rehired"),($U235/7*BB235),
IF(AND($P235="Terminated",AR235&gt;0),$U235,
IF($P235="Furloughed",IF(AR235&gt;0,$U235)+IF(BB235&gt;0,$U235),
IF($P235="Rehired",IF(BB235&gt;0,$U235))))))))*'Actual Allocation Calc'!$AJ$99)))</f>
        <v/>
      </c>
      <c r="AB235" s="210" t="str">
        <f>IF($B235="","",IF('Actual Allocation Calc'!$AK$78="A",
IF($P235="Employed",$U235,
IF(AND($P235="Terminated"),($U235/7*AS235),
IF(AND($P235="Furloughed"),($U235/7*AS235)+($U235/7*BC235),
IF(AND($P235="Rehired"),($U235/7*BC235),
IF(AND($P235="Terminated",AS235&gt;0),$U235,
IF($P235="Furloughed",IF(AS235&gt;0,$U235)+IF(BC235&gt;0,$U235),
IF($P235="Rehired",IF(BC235&gt;0,$U235)))))))),IF('Actual Allocation Calc'!$AK$78="C",'Actual Allocation Calc'!O235,'Actual Allocation Calc'!X235+IF($P235="Employed",$U235,
IF(AND($P235="Terminated"),($U235/7*AS235),
IF(AND($P235="Furloughed"),($U235/7*AS235)+($U235/7*BC235),
IF(AND($P235="Rehired"),($U235/7*BC235),
IF(AND($P235="Terminated",AS235&gt;0),$U235,
IF($P235="Furloughed",IF(AS235&gt;0,$U235)+IF(BC235&gt;0,$U235),
IF($P235="Rehired",IF(BC235&gt;0,$U235))))))))*'Actual Allocation Calc'!$AK$99)))</f>
        <v/>
      </c>
      <c r="AC235" s="210" t="str">
        <f>IF($B235="","",IF('Actual Allocation Calc'!$AL$78="A",
IF($P235="Employed",$U235,
IF(AND($P235="Terminated"),($U235/7*AT235),
IF(AND($P235="Furloughed"),($U235/7*AT235)+($U235/7*BD235),
IF(AND($P235="Rehired"),($U235/7*BD235),
IF(AND($P235="Terminated",AT235&gt;0),$U235,
IF($P235="Furloughed",IF(AT235&gt;0,$U235)+IF(BD235&gt;0,$U235),
IF($P235="Rehired",IF(BD235&gt;0,$U235)))))))),IF('Actual Allocation Calc'!$AL$78="C",'Actual Allocation Calc'!P235,'Actual Allocation Calc'!Y235+IF($P235="Employed",$U235,
IF(AND($P235="Terminated"),($U235/7*AT235),
IF(AND($P235="Furloughed"),($U235/7*AT235)+($U235/7*BD235),
IF(AND($P235="Rehired"),($U235/7*BD235),
IF(AND($P235="Terminated",AT235&gt;0),$U235,
IF($P235="Furloughed",IF(AT235&gt;0,$U235)+IF(BD235&gt;0,$U235),
IF($P235="Rehired",IF(BD235&gt;0,$U235))))))))*'Actual Allocation Calc'!$AL$99)))</f>
        <v/>
      </c>
      <c r="AD235" s="210" t="str">
        <f>IF($B235="","",IF('Actual Allocation Calc'!$AM$78="A",
IF($P235="Employed",$U235,
IF(AND($P235="Terminated"),($U235/7*AU235),
IF(AND($P235="Furloughed"),($U235/7*AU235)+($U235/7*BE235),
IF(AND($P235="Rehired"),($U235/7*BE235),
IF(AND($P235="Terminated",AU235&gt;0),$U235,
IF($P235="Furloughed",IF(AU235&gt;0,$U235)+IF(BE235&gt;0,$U235),
IF($P235="Rehired",IF(BE235&gt;0,$U235)))))))),IF('Actual Allocation Calc'!$AM$78="C",'Actual Allocation Calc'!Q235,'Actual Allocation Calc'!Z235+IF($P235="Employed",$U235,
IF(AND($P235="Terminated"),($U235/7*AU235),
IF(AND($P235="Furloughed"),($U235/7*AU235)+($U235/7*BE235),
IF(AND($P235="Rehired"),($U235/7*BE235),
IF(AND($P235="Terminated",AU235&gt;0),$U235,
IF($P235="Furloughed",IF(AU235&gt;0,$U235)+IF(BE235&gt;0,$U235),
IF($P235="Rehired",IF(BE235&gt;0,$U235))))))))*'Actual Allocation Calc'!$AM$99)))</f>
        <v/>
      </c>
      <c r="AE235" s="210" t="str">
        <f>IF($B235="","",IF('Actual Allocation Calc'!$AN$78="A",
IF($P235="Employed",$U235,
IF(AND($P235="Terminated"),($U235/7*AV235),
IF(AND($P235="Furloughed"),($U235/7*AV235)+($U235/7*BF235),
IF(AND($P235="Rehired"),($U235/7*BF235),
IF(AND($P235="Terminated",AV235&gt;0),$U235,
IF($P235="Furloughed",IF(AV235&gt;0,$U235)+IF(BF235&gt;0,$U235),
IF($P235="Rehired",IF(BF235&gt;0,$U235)))))))),IF('Actual Allocation Calc'!$AN$78="C",'Actual Allocation Calc'!R235,'Actual Allocation Calc'!AA235+IF($P235="Employed",$U235,
IF(AND($P235="Terminated"),($U235/7*AV235),
IF(AND($P235="Furloughed"),($U235/7*AV235)+($U235/7*BF235),
IF(AND($P235="Rehired"),($U235/7*BF235),
IF(AND($P235="Terminated",AV235&gt;0),$U235,
IF($P235="Furloughed",IF(AV235&gt;0,$U235)+IF(BF235&gt;0,$U235),
IF($P235="Rehired",IF(BF235&gt;0,$U235))))))))*'Actual Allocation Calc'!$AN$99)))</f>
        <v/>
      </c>
      <c r="AF235" s="210" t="str">
        <f>IF($B235="","",IF('Actual Allocation Calc'!$AO$78="A",
IF($P235="Employed",$U235,
IF(AND($P235="Terminated"),($U235/7*AW235),
IF(AND($P235="Furloughed"),($U235/7*AW235)+($U235/7*BG235),
IF(AND($P235="Rehired"),($U235/7*BG235),
IF(AND($P235="Terminated",AW235&gt;0),$U235,
IF($P235="Furloughed",IF(AW235&gt;0,$U235)+IF(BG235&gt;0,$U235),
IF($P235="Rehired",IF(BG235&gt;0,$U235)))))))),IF('Actual Allocation Calc'!$AO$78="C",'Actual Allocation Calc'!S235,'Actual Allocation Calc'!AB235+IF($P235="Employed",$U235,
IF(AND($P235="Terminated"),($U235/7*AW235),
IF(AND($P235="Furloughed"),($U235/7*AW235)+($U235/7*BG235),
IF(AND($P235="Rehired"),($U235/7*BG235),
IF(AND($P235="Terminated",AW235&gt;0),$U235,
IF($P235="Furloughed",IF(AW235&gt;0,$U235)+IF(BG235&gt;0,$U235),
IF($P235="Rehired",IF(BG235&gt;0,$U235))))))))*'Actual Allocation Calc'!$AO$99)))</f>
        <v/>
      </c>
      <c r="AG235" s="210" t="str">
        <f>IF($B235="","",IF('Actual Allocation Calc'!$AP$78="A",
IF($P235="Employed",$U235/7*BK235,
IF(AND($P235="Terminated"),($U235/7*AX235),
IF(AND($P235="Furloughed"),($U235/7*AX235)+($U235/7*BH235),
IF(AND($P235="Rehired"),($U235/7*BH235),
IF(AND($P235="Terminated",AX235&gt;0),$U235,
IF($P235="Furloughed",IF(AX235&gt;0,$U235)+IF(BH235&gt;0,$U235),
IF($P235="Rehired",IF(BH235&gt;0,$U235)))))))),IF('Actual Allocation Calc'!$AP$78="C",'Actual Allocation Calc'!T235,'Actual Allocation Calc'!AC235+IF($P235="Employed",$U235/7*BK235,
IF(AND($P235="Terminated"),($U235/7*AX235),
IF(AND($P235="Furloughed"),($U235/7*AX235)+($U235/7*BH235),
IF(AND($P235="Rehired"),($U235/7*BH235),
IF(AND($P235="Terminated",AX235&gt;0),$U235,
IF($P235="Furloughed",IF(AX235&gt;0,$U235)+IF(BH235&gt;0,$U235),
IF($P235="Rehired",IF(BH235&gt;0,$U235))))))))*'Actual Allocation Calc'!$AP$99)))</f>
        <v/>
      </c>
      <c r="AH235" s="536"/>
      <c r="AI235" s="82">
        <f t="shared" si="87"/>
        <v>0</v>
      </c>
      <c r="AJ235" s="210">
        <f t="shared" si="69"/>
        <v>0</v>
      </c>
      <c r="AK235" s="397" t="str">
        <f t="shared" si="70"/>
        <v/>
      </c>
      <c r="AM235" s="122"/>
      <c r="AO235" s="214" t="str">
        <f>IFERROR(IF($V235="","",VLOOKUP(V235,'Calendar Calcs'!$B$2:$E1202,4,FALSE)),0)</f>
        <v/>
      </c>
      <c r="AP235" s="69" t="str">
        <f>IF($AO235="","", IF($AO235&lt;AP$23,0,IF($AO235&gt;AP$23,COUNTIFS('Calendar Calcs'!$E$2:$E1202,AP$23),COUNTIFS('Calendar Calcs'!$E$2:$E1202,AP$23,'Calendar Calcs'!$D$2:$D1202,"&lt;="&amp;WEEKDAY($V235)))))</f>
        <v/>
      </c>
      <c r="AQ235" s="69" t="str">
        <f>IF($AO235="","", IF($AO235&lt;AQ$23,0,IF($AO235&gt;AQ$23,COUNTIFS('Calendar Calcs'!$E$2:$E1202,AQ$23),COUNTIFS('Calendar Calcs'!$E$2:$E1202,AQ$23,'Calendar Calcs'!$D$2:$D1202,"&lt;="&amp;WEEKDAY($V235)))))</f>
        <v/>
      </c>
      <c r="AR235" s="69" t="str">
        <f>IF($AO235="","", IF($AO235&lt;AR$23,0,IF($AO235&gt;AR$23,COUNTIFS('Calendar Calcs'!$E$2:$E1202,AR$23),COUNTIFS('Calendar Calcs'!$E$2:$E1202,AR$23,'Calendar Calcs'!$D$2:$D1202,"&lt;="&amp;WEEKDAY($V235)))))</f>
        <v/>
      </c>
      <c r="AS235" s="69" t="str">
        <f>IF($AO235="","", IF($AO235&lt;AS$23,0,IF($AO235&gt;AS$23,COUNTIFS('Calendar Calcs'!$E$2:$E1202,AS$23),COUNTIFS('Calendar Calcs'!$E$2:$E1202,AS$23,'Calendar Calcs'!$D$2:$D1202,"&lt;="&amp;WEEKDAY($V235)))))</f>
        <v/>
      </c>
      <c r="AT235" s="69" t="str">
        <f>IF($AO235="","", IF($AO235&lt;AT$23,0,IF($AO235&gt;AT$23,COUNTIFS('Calendar Calcs'!$E$2:$E1202,AT$23),COUNTIFS('Calendar Calcs'!$E$2:$E1202,AT$23,'Calendar Calcs'!$D$2:$D1202,"&lt;="&amp;WEEKDAY($V235)))))</f>
        <v/>
      </c>
      <c r="AU235" s="69" t="str">
        <f>IF($AO235="","", IF($AO235&lt;AU$23,0,IF($AO235&gt;AU$23,COUNTIFS('Calendar Calcs'!$E$2:$E1202,AU$23),COUNTIFS('Calendar Calcs'!$E$2:$E1202,AU$23,'Calendar Calcs'!$D$2:$D1202,"&lt;="&amp;WEEKDAY($V235)))))</f>
        <v/>
      </c>
      <c r="AV235" s="69" t="str">
        <f>IF($AO235="","", IF($AO235&lt;AV$23,0,IF($AO235&gt;AV$23,COUNTIFS('Calendar Calcs'!$E$2:$E1202,AV$23),COUNTIFS('Calendar Calcs'!$E$2:$E1202,AV$23,'Calendar Calcs'!$D$2:$D1202,"&lt;="&amp;WEEKDAY($V235)))))</f>
        <v/>
      </c>
      <c r="AW235" s="69" t="str">
        <f>IF($AO235="","", IF($AO235&lt;AW$23,0,IF($AO235&gt;AW$23,COUNTIFS('Calendar Calcs'!$E$2:$E1202,AW$23),COUNTIFS('Calendar Calcs'!$E$2:$E1202,AW$23,'Calendar Calcs'!$D$2:$D1202,"&lt;="&amp;WEEKDAY($V235)))))</f>
        <v/>
      </c>
      <c r="AX235" s="69" t="str">
        <f>IF($AO235="","", IF($AO235&lt;AX$23,0,IF($AO235&gt;AX$23,COUNTIFS('Calendar Calcs'!$E$2:$E1202,AX$23),COUNTIFS('Calendar Calcs'!$E$2:$E1202,AX$23,'Calendar Calcs'!$D$2:$D1202,"&lt;="&amp;WEEKDAY($V235)))))</f>
        <v/>
      </c>
      <c r="AY235" s="69" t="str">
        <f>IF($W235="","",VLOOKUP($W235,'Calendar Calcs'!$B$2:$E1202,4,FALSE))</f>
        <v/>
      </c>
      <c r="AZ235" s="69" t="str">
        <f>IF($AY235="","",IF($AY235&gt;AZ$23,0,IF($AY235&lt;AZ$23,COUNTIFS('Calendar Calcs'!$E$2:$E1202,AZ$23),COUNTIFS('Calendar Calcs'!$E$2:$E1202,AZ$23,'Calendar Calcs'!$D$2:$D1202,"&gt;="&amp;WEEKDAY($W235)))))</f>
        <v/>
      </c>
      <c r="BA235" s="69" t="str">
        <f>IF($AY235="","",IF($AY235&gt;BA$23,0,IF($AY235&lt;BA$23,COUNTIFS('Calendar Calcs'!$E$2:$E1202,BA$23),COUNTIFS('Calendar Calcs'!$E$2:$E1202,BA$23,'Calendar Calcs'!$D$2:$D1202,"&gt;="&amp;WEEKDAY($W235)))))</f>
        <v/>
      </c>
      <c r="BB235" s="69" t="str">
        <f>IF($AY235="","",IF($AY235&gt;BB$23,0,IF($AY235&lt;BB$23,COUNTIFS('Calendar Calcs'!$E$2:$E1202,BB$23),COUNTIFS('Calendar Calcs'!$E$2:$E1202,BB$23,'Calendar Calcs'!$D$2:$D1202,"&gt;="&amp;WEEKDAY($W235)))))</f>
        <v/>
      </c>
      <c r="BC235" s="69" t="str">
        <f>IF($AY235="","",IF($AY235&gt;BC$23,0,IF($AY235&lt;BC$23,COUNTIFS('Calendar Calcs'!$E$2:$E1202,BC$23),COUNTIFS('Calendar Calcs'!$E$2:$E1202,BC$23,'Calendar Calcs'!$D$2:$D1202,"&gt;="&amp;WEEKDAY($W235)))))</f>
        <v/>
      </c>
      <c r="BD235" s="69" t="str">
        <f>IF($AY235="","",IF($AY235&gt;BD$23,0,IF($AY235&lt;BD$23,COUNTIFS('Calendar Calcs'!$E$2:$E1202,BD$23),COUNTIFS('Calendar Calcs'!$E$2:$E1202,BD$23,'Calendar Calcs'!$D$2:$D1202,"&gt;="&amp;WEEKDAY($W235)))))</f>
        <v/>
      </c>
      <c r="BE235" s="69" t="str">
        <f>IF($AY235="","",IF($AY235&gt;BE$23,0,IF($AY235&lt;BE$23,COUNTIFS('Calendar Calcs'!$E$2:$E1202,BE$23),COUNTIFS('Calendar Calcs'!$E$2:$E1202,BE$23,'Calendar Calcs'!$D$2:$D1202,"&gt;="&amp;WEEKDAY($W235)))))</f>
        <v/>
      </c>
      <c r="BF235" s="69" t="str">
        <f>IF($AY235="","",IF($AY235&gt;BF$23,0,IF($AY235&lt;BF$23,COUNTIFS('Calendar Calcs'!$E$2:$E1202,BF$23),COUNTIFS('Calendar Calcs'!$E$2:$E1202,BF$23,'Calendar Calcs'!$D$2:$D1202,"&gt;="&amp;WEEKDAY($W235)))))</f>
        <v/>
      </c>
      <c r="BG235" s="69" t="str">
        <f>IF($AY235="","",IF($AY235&gt;BG$23,0,IF($AY235&lt;BG$23,COUNTIFS('Calendar Calcs'!$E$2:$E1202,BG$23),COUNTIFS('Calendar Calcs'!$E$2:$E1202,BG$23,'Calendar Calcs'!$D$2:$D1202,"&gt;="&amp;WEEKDAY($W235)))))</f>
        <v/>
      </c>
      <c r="BH235" s="69">
        <f t="shared" si="71"/>
        <v>6</v>
      </c>
      <c r="BI235" s="69">
        <f>IF(Cover!$E$43="","",VLOOKUP(Cover!$E$43,'Calendar Calcs'!$B$2:$E1202,4,FALSE))</f>
        <v>1</v>
      </c>
      <c r="BJ235" s="69">
        <f>IF($BI235="","", IF($BI235&lt;BJ$23,0,IF($BI235&gt;=BJ$23,COUNTIFS('Calendar Calcs'!$E$2:$E1202,BJ$23),COUNTIFS('Calendar Calcs'!$E$2:$E1202,BJ$23,'Calendar Calcs'!$D$2:$D1202,"&lt;="&amp;WEEKDAY($V235)))))</f>
        <v>1</v>
      </c>
      <c r="BK235" s="69">
        <f t="shared" si="68"/>
        <v>6</v>
      </c>
      <c r="BN235" s="69" t="str">
        <f>IF(T235&gt;0,"FTE",IF(Cover!$E$47="Weekly",IF(S235&gt;29.75,"FTE","PTE"),IF(S235&gt;59.75,"FTE","PTE")))</f>
        <v>PTE</v>
      </c>
      <c r="BO235" s="69">
        <f>IF(BN235="FTE",30,IF(Cover!$E$47="Weekly",'STEP 2 EE Data'!S235,'STEP 2 EE Data'!S235/2))</f>
        <v>0</v>
      </c>
      <c r="BP235" s="209">
        <f t="shared" si="72"/>
        <v>0</v>
      </c>
      <c r="BQ235" s="209">
        <f t="shared" si="73"/>
        <v>0</v>
      </c>
      <c r="BR235" s="209">
        <f t="shared" si="74"/>
        <v>0</v>
      </c>
      <c r="BS235" s="209">
        <f t="shared" si="75"/>
        <v>0</v>
      </c>
      <c r="BT235" s="209">
        <f t="shared" si="76"/>
        <v>0</v>
      </c>
      <c r="BU235" s="209">
        <f t="shared" si="77"/>
        <v>0</v>
      </c>
      <c r="BV235" s="209">
        <f t="shared" si="78"/>
        <v>0</v>
      </c>
      <c r="BW235" s="209">
        <f t="shared" si="79"/>
        <v>0</v>
      </c>
      <c r="BX235" s="209">
        <f t="shared" si="80"/>
        <v>0</v>
      </c>
      <c r="CC235" s="210" t="str">
        <f>IF(B235="","",IF(C235="",IF(Cover!$E$47="Weekly",'STEP 3 EE Comp'!BI240*8,'STEP 3 EE Comp'!BI240*4),IF(Cover!$E$47="Weekly",'STEP 3 EE Comp'!BI240,'STEP 3 EE Comp'!BI240)))</f>
        <v/>
      </c>
      <c r="CD235" s="82" t="str">
        <f t="shared" si="81"/>
        <v/>
      </c>
      <c r="CE235" s="417">
        <f t="shared" si="82"/>
        <v>1</v>
      </c>
      <c r="CF235" s="82" t="str">
        <f t="shared" si="83"/>
        <v>Good</v>
      </c>
      <c r="CG235" s="82">
        <f t="shared" si="84"/>
        <v>0</v>
      </c>
      <c r="CH235" s="234">
        <f t="shared" si="85"/>
        <v>0</v>
      </c>
    </row>
    <row r="236" spans="1:86" s="69" customFormat="1" x14ac:dyDescent="0.3">
      <c r="A236" s="555"/>
      <c r="B236" s="52"/>
      <c r="C236" s="52"/>
      <c r="D236" s="52"/>
      <c r="E236" s="52"/>
      <c r="F236" s="507"/>
      <c r="G236" s="210">
        <f t="shared" si="86"/>
        <v>0</v>
      </c>
      <c r="H236" s="82">
        <f t="shared" si="67"/>
        <v>0</v>
      </c>
      <c r="I236" s="211"/>
      <c r="J236" s="441" t="s">
        <v>21</v>
      </c>
      <c r="K236" s="441" t="s">
        <v>21</v>
      </c>
      <c r="L236" s="441" t="s">
        <v>21</v>
      </c>
      <c r="M236" s="441" t="s">
        <v>21</v>
      </c>
      <c r="N236" s="568" t="s">
        <v>21</v>
      </c>
      <c r="O236" s="211"/>
      <c r="P236" s="212" t="str">
        <f>IF(B236="","",
IF(AND(V236="",W236="",B236&lt;&gt;""),"Employed",
IF(AND(V236&lt;&gt;"",W236="",B236&lt;&gt;""),"Terminated",
IF(AND(V236&lt;&gt;"",W236&lt;&gt;"",B236&lt;&gt;""),IF(W236&lt;Cover!$E$43,"Employed","Furloughed"),
IF(AND(V236="",W236&lt;&gt;"",B236&lt;&gt;""),IF(W236&lt;Cover!$E$43,"Employed","Rehired"))))))</f>
        <v/>
      </c>
      <c r="Q236" s="211"/>
      <c r="R236" s="536"/>
      <c r="S236" s="563"/>
      <c r="T236" s="536"/>
      <c r="U236" s="82">
        <f>IF(Cover!$E$47="Weekly",IF(T236&gt;0,T236,R236*S236),IF(T236&gt;0,T236,R236*S236)/2)</f>
        <v>0</v>
      </c>
      <c r="V236" s="564"/>
      <c r="W236" s="564"/>
      <c r="Y236" s="213" t="str">
        <f>IF($B236="","",IF('Actual Allocation Calc'!$AH$78="A",
IF($P236="Employed",$U236/7*BJ236,
IF(AND($P236="Terminated"),($U236/7*AP236),
IF(AND($P236="Furloughed"),($U236/7*AP236)+($U236/7*AZ236),
IF(AND($P236="Rehired"),($U236/7*AZ236),
IF(AND($P236="Terminated",AP236&gt;0),$U236,
IF($P236="Furloughed",IF(AP236&gt;0,$U236)+IF(AZ236&gt;0,$U236),
IF($P236="Rehired",IF(AZ236&gt;0,$U236)))))))),IF('Actual Allocation Calc'!$AH$78="C",'Actual Allocation Calc'!L236,'Actual Allocation Calc'!U236+IF($P236="Employed",$U236/7*BJ236,
IF(AND($P236="Terminated"),($U236/7*AP236),
IF(AND($P236="Furloughed"),($U236/7*AP236)+($U236/7*AZ236),
IF(AND($P236="Rehired"),($U236/7*AZ236),
IF(AND($P236="Terminated",AP236&gt;0),$U236,
IF($P236="Furloughed",IF(AP236&gt;0,$U236)+IF(AZ236&gt;0,$U236),
IF($P236="Rehired",IF(AZ236&gt;0,$U236))))))))*'Actual Allocation Calc'!$AH$99)))</f>
        <v/>
      </c>
      <c r="Z236" s="210" t="str">
        <f>IF($B236="","",IF('Actual Allocation Calc'!$AI$78="A",
IF($P236="Employed",$U236,
IF(AND($P236="Terminated"),($U236/7*AQ236),
IF(AND($P236="Furloughed"),($U236/7*AQ236)+($U236/7*BA236),
IF(AND($P236="Rehired"),($U236/7*BA236),
IF(AND($P236="Terminated",AQ236&gt;0),$U236,
IF($P236="Furloughed",IF(AQ236&gt;0,$U236)+IF(BA236&gt;0,$U236),
IF($P236="Rehired",IF(BA236&gt;0,$U236)))))))),IF('Actual Allocation Calc'!$AI$78="C",'Actual Allocation Calc'!M236,'Actual Allocation Calc'!V236+IF($P236="Employed",$U236,
IF(AND($P236="Terminated"),($U236/7*AQ236),
IF(AND($P236="Furloughed"),($U236/7*AQ236)+($U236/7*BA236),
IF(AND($P236="Rehired"),($U236/7*BA236),
IF(AND($P236="Terminated",AQ236&gt;0),$U236,
IF($P236="Furloughed",IF(AQ236&gt;0,$U236)+IF(BA236&gt;0,$U236),
IF($P236="Rehired",IF(BA236&gt;0,$U236))))))))*'Actual Allocation Calc'!$AI$99)))</f>
        <v/>
      </c>
      <c r="AA236" s="210" t="str">
        <f>IF($B236="","",IF('Actual Allocation Calc'!$AJ$78="A",
IF($P236="Employed",$U236,
IF(AND($P236="Terminated"),($U236/7*AR236),
IF(AND($P236="Furloughed"),($U236/7*AR236)+($U236/7*BB236),
IF(AND($P236="Rehired"),($U236/7*BB236),
IF(AND($P236="Terminated",AR236&gt;0),$U236,
IF($P236="Furloughed",IF(AR236&gt;0,$U236)+IF(BB236&gt;0,$U236),
IF($P236="Rehired",IF(BB236&gt;0,$U236)))))))),IF('Actual Allocation Calc'!$AJ$78="C",'Actual Allocation Calc'!N236,'Actual Allocation Calc'!W236+IF($P236="Employed",$U236,
IF(AND($P236="Terminated"),($U236/7*AR236),
IF(AND($P236="Furloughed"),($U236/7*AR236)+($U236/7*BB236),
IF(AND($P236="Rehired"),($U236/7*BB236),
IF(AND($P236="Terminated",AR236&gt;0),$U236,
IF($P236="Furloughed",IF(AR236&gt;0,$U236)+IF(BB236&gt;0,$U236),
IF($P236="Rehired",IF(BB236&gt;0,$U236))))))))*'Actual Allocation Calc'!$AJ$99)))</f>
        <v/>
      </c>
      <c r="AB236" s="210" t="str">
        <f>IF($B236="","",IF('Actual Allocation Calc'!$AK$78="A",
IF($P236="Employed",$U236,
IF(AND($P236="Terminated"),($U236/7*AS236),
IF(AND($P236="Furloughed"),($U236/7*AS236)+($U236/7*BC236),
IF(AND($P236="Rehired"),($U236/7*BC236),
IF(AND($P236="Terminated",AS236&gt;0),$U236,
IF($P236="Furloughed",IF(AS236&gt;0,$U236)+IF(BC236&gt;0,$U236),
IF($P236="Rehired",IF(BC236&gt;0,$U236)))))))),IF('Actual Allocation Calc'!$AK$78="C",'Actual Allocation Calc'!O236,'Actual Allocation Calc'!X236+IF($P236="Employed",$U236,
IF(AND($P236="Terminated"),($U236/7*AS236),
IF(AND($P236="Furloughed"),($U236/7*AS236)+($U236/7*BC236),
IF(AND($P236="Rehired"),($U236/7*BC236),
IF(AND($P236="Terminated",AS236&gt;0),$U236,
IF($P236="Furloughed",IF(AS236&gt;0,$U236)+IF(BC236&gt;0,$U236),
IF($P236="Rehired",IF(BC236&gt;0,$U236))))))))*'Actual Allocation Calc'!$AK$99)))</f>
        <v/>
      </c>
      <c r="AC236" s="210" t="str">
        <f>IF($B236="","",IF('Actual Allocation Calc'!$AL$78="A",
IF($P236="Employed",$U236,
IF(AND($P236="Terminated"),($U236/7*AT236),
IF(AND($P236="Furloughed"),($U236/7*AT236)+($U236/7*BD236),
IF(AND($P236="Rehired"),($U236/7*BD236),
IF(AND($P236="Terminated",AT236&gt;0),$U236,
IF($P236="Furloughed",IF(AT236&gt;0,$U236)+IF(BD236&gt;0,$U236),
IF($P236="Rehired",IF(BD236&gt;0,$U236)))))))),IF('Actual Allocation Calc'!$AL$78="C",'Actual Allocation Calc'!P236,'Actual Allocation Calc'!Y236+IF($P236="Employed",$U236,
IF(AND($P236="Terminated"),($U236/7*AT236),
IF(AND($P236="Furloughed"),($U236/7*AT236)+($U236/7*BD236),
IF(AND($P236="Rehired"),($U236/7*BD236),
IF(AND($P236="Terminated",AT236&gt;0),$U236,
IF($P236="Furloughed",IF(AT236&gt;0,$U236)+IF(BD236&gt;0,$U236),
IF($P236="Rehired",IF(BD236&gt;0,$U236))))))))*'Actual Allocation Calc'!$AL$99)))</f>
        <v/>
      </c>
      <c r="AD236" s="210" t="str">
        <f>IF($B236="","",IF('Actual Allocation Calc'!$AM$78="A",
IF($P236="Employed",$U236,
IF(AND($P236="Terminated"),($U236/7*AU236),
IF(AND($P236="Furloughed"),($U236/7*AU236)+($U236/7*BE236),
IF(AND($P236="Rehired"),($U236/7*BE236),
IF(AND($P236="Terminated",AU236&gt;0),$U236,
IF($P236="Furloughed",IF(AU236&gt;0,$U236)+IF(BE236&gt;0,$U236),
IF($P236="Rehired",IF(BE236&gt;0,$U236)))))))),IF('Actual Allocation Calc'!$AM$78="C",'Actual Allocation Calc'!Q236,'Actual Allocation Calc'!Z236+IF($P236="Employed",$U236,
IF(AND($P236="Terminated"),($U236/7*AU236),
IF(AND($P236="Furloughed"),($U236/7*AU236)+($U236/7*BE236),
IF(AND($P236="Rehired"),($U236/7*BE236),
IF(AND($P236="Terminated",AU236&gt;0),$U236,
IF($P236="Furloughed",IF(AU236&gt;0,$U236)+IF(BE236&gt;0,$U236),
IF($P236="Rehired",IF(BE236&gt;0,$U236))))))))*'Actual Allocation Calc'!$AM$99)))</f>
        <v/>
      </c>
      <c r="AE236" s="210" t="str">
        <f>IF($B236="","",IF('Actual Allocation Calc'!$AN$78="A",
IF($P236="Employed",$U236,
IF(AND($P236="Terminated"),($U236/7*AV236),
IF(AND($P236="Furloughed"),($U236/7*AV236)+($U236/7*BF236),
IF(AND($P236="Rehired"),($U236/7*BF236),
IF(AND($P236="Terminated",AV236&gt;0),$U236,
IF($P236="Furloughed",IF(AV236&gt;0,$U236)+IF(BF236&gt;0,$U236),
IF($P236="Rehired",IF(BF236&gt;0,$U236)))))))),IF('Actual Allocation Calc'!$AN$78="C",'Actual Allocation Calc'!R236,'Actual Allocation Calc'!AA236+IF($P236="Employed",$U236,
IF(AND($P236="Terminated"),($U236/7*AV236),
IF(AND($P236="Furloughed"),($U236/7*AV236)+($U236/7*BF236),
IF(AND($P236="Rehired"),($U236/7*BF236),
IF(AND($P236="Terminated",AV236&gt;0),$U236,
IF($P236="Furloughed",IF(AV236&gt;0,$U236)+IF(BF236&gt;0,$U236),
IF($P236="Rehired",IF(BF236&gt;0,$U236))))))))*'Actual Allocation Calc'!$AN$99)))</f>
        <v/>
      </c>
      <c r="AF236" s="210" t="str">
        <f>IF($B236="","",IF('Actual Allocation Calc'!$AO$78="A",
IF($P236="Employed",$U236,
IF(AND($P236="Terminated"),($U236/7*AW236),
IF(AND($P236="Furloughed"),($U236/7*AW236)+($U236/7*BG236),
IF(AND($P236="Rehired"),($U236/7*BG236),
IF(AND($P236="Terminated",AW236&gt;0),$U236,
IF($P236="Furloughed",IF(AW236&gt;0,$U236)+IF(BG236&gt;0,$U236),
IF($P236="Rehired",IF(BG236&gt;0,$U236)))))))),IF('Actual Allocation Calc'!$AO$78="C",'Actual Allocation Calc'!S236,'Actual Allocation Calc'!AB236+IF($P236="Employed",$U236,
IF(AND($P236="Terminated"),($U236/7*AW236),
IF(AND($P236="Furloughed"),($U236/7*AW236)+($U236/7*BG236),
IF(AND($P236="Rehired"),($U236/7*BG236),
IF(AND($P236="Terminated",AW236&gt;0),$U236,
IF($P236="Furloughed",IF(AW236&gt;0,$U236)+IF(BG236&gt;0,$U236),
IF($P236="Rehired",IF(BG236&gt;0,$U236))))))))*'Actual Allocation Calc'!$AO$99)))</f>
        <v/>
      </c>
      <c r="AG236" s="210" t="str">
        <f>IF($B236="","",IF('Actual Allocation Calc'!$AP$78="A",
IF($P236="Employed",$U236/7*BK236,
IF(AND($P236="Terminated"),($U236/7*AX236),
IF(AND($P236="Furloughed"),($U236/7*AX236)+($U236/7*BH236),
IF(AND($P236="Rehired"),($U236/7*BH236),
IF(AND($P236="Terminated",AX236&gt;0),$U236,
IF($P236="Furloughed",IF(AX236&gt;0,$U236)+IF(BH236&gt;0,$U236),
IF($P236="Rehired",IF(BH236&gt;0,$U236)))))))),IF('Actual Allocation Calc'!$AP$78="C",'Actual Allocation Calc'!T236,'Actual Allocation Calc'!AC236+IF($P236="Employed",$U236/7*BK236,
IF(AND($P236="Terminated"),($U236/7*AX236),
IF(AND($P236="Furloughed"),($U236/7*AX236)+($U236/7*BH236),
IF(AND($P236="Rehired"),($U236/7*BH236),
IF(AND($P236="Terminated",AX236&gt;0),$U236,
IF($P236="Furloughed",IF(AX236&gt;0,$U236)+IF(BH236&gt;0,$U236),
IF($P236="Rehired",IF(BH236&gt;0,$U236))))))))*'Actual Allocation Calc'!$AP$99)))</f>
        <v/>
      </c>
      <c r="AH236" s="536"/>
      <c r="AI236" s="82">
        <f t="shared" si="87"/>
        <v>0</v>
      </c>
      <c r="AJ236" s="210">
        <f t="shared" si="69"/>
        <v>0</v>
      </c>
      <c r="AK236" s="397" t="str">
        <f t="shared" si="70"/>
        <v/>
      </c>
      <c r="AM236" s="122"/>
      <c r="AO236" s="214" t="str">
        <f>IFERROR(IF($V236="","",VLOOKUP(V236,'Calendar Calcs'!$B$2:$E1203,4,FALSE)),0)</f>
        <v/>
      </c>
      <c r="AP236" s="69" t="str">
        <f>IF($AO236="","", IF($AO236&lt;AP$23,0,IF($AO236&gt;AP$23,COUNTIFS('Calendar Calcs'!$E$2:$E1203,AP$23),COUNTIFS('Calendar Calcs'!$E$2:$E1203,AP$23,'Calendar Calcs'!$D$2:$D1203,"&lt;="&amp;WEEKDAY($V236)))))</f>
        <v/>
      </c>
      <c r="AQ236" s="69" t="str">
        <f>IF($AO236="","", IF($AO236&lt;AQ$23,0,IF($AO236&gt;AQ$23,COUNTIFS('Calendar Calcs'!$E$2:$E1203,AQ$23),COUNTIFS('Calendar Calcs'!$E$2:$E1203,AQ$23,'Calendar Calcs'!$D$2:$D1203,"&lt;="&amp;WEEKDAY($V236)))))</f>
        <v/>
      </c>
      <c r="AR236" s="69" t="str">
        <f>IF($AO236="","", IF($AO236&lt;AR$23,0,IF($AO236&gt;AR$23,COUNTIFS('Calendar Calcs'!$E$2:$E1203,AR$23),COUNTIFS('Calendar Calcs'!$E$2:$E1203,AR$23,'Calendar Calcs'!$D$2:$D1203,"&lt;="&amp;WEEKDAY($V236)))))</f>
        <v/>
      </c>
      <c r="AS236" s="69" t="str">
        <f>IF($AO236="","", IF($AO236&lt;AS$23,0,IF($AO236&gt;AS$23,COUNTIFS('Calendar Calcs'!$E$2:$E1203,AS$23),COUNTIFS('Calendar Calcs'!$E$2:$E1203,AS$23,'Calendar Calcs'!$D$2:$D1203,"&lt;="&amp;WEEKDAY($V236)))))</f>
        <v/>
      </c>
      <c r="AT236" s="69" t="str">
        <f>IF($AO236="","", IF($AO236&lt;AT$23,0,IF($AO236&gt;AT$23,COUNTIFS('Calendar Calcs'!$E$2:$E1203,AT$23),COUNTIFS('Calendar Calcs'!$E$2:$E1203,AT$23,'Calendar Calcs'!$D$2:$D1203,"&lt;="&amp;WEEKDAY($V236)))))</f>
        <v/>
      </c>
      <c r="AU236" s="69" t="str">
        <f>IF($AO236="","", IF($AO236&lt;AU$23,0,IF($AO236&gt;AU$23,COUNTIFS('Calendar Calcs'!$E$2:$E1203,AU$23),COUNTIFS('Calendar Calcs'!$E$2:$E1203,AU$23,'Calendar Calcs'!$D$2:$D1203,"&lt;="&amp;WEEKDAY($V236)))))</f>
        <v/>
      </c>
      <c r="AV236" s="69" t="str">
        <f>IF($AO236="","", IF($AO236&lt;AV$23,0,IF($AO236&gt;AV$23,COUNTIFS('Calendar Calcs'!$E$2:$E1203,AV$23),COUNTIFS('Calendar Calcs'!$E$2:$E1203,AV$23,'Calendar Calcs'!$D$2:$D1203,"&lt;="&amp;WEEKDAY($V236)))))</f>
        <v/>
      </c>
      <c r="AW236" s="69" t="str">
        <f>IF($AO236="","", IF($AO236&lt;AW$23,0,IF($AO236&gt;AW$23,COUNTIFS('Calendar Calcs'!$E$2:$E1203,AW$23),COUNTIFS('Calendar Calcs'!$E$2:$E1203,AW$23,'Calendar Calcs'!$D$2:$D1203,"&lt;="&amp;WEEKDAY($V236)))))</f>
        <v/>
      </c>
      <c r="AX236" s="69" t="str">
        <f>IF($AO236="","", IF($AO236&lt;AX$23,0,IF($AO236&gt;AX$23,COUNTIFS('Calendar Calcs'!$E$2:$E1203,AX$23),COUNTIFS('Calendar Calcs'!$E$2:$E1203,AX$23,'Calendar Calcs'!$D$2:$D1203,"&lt;="&amp;WEEKDAY($V236)))))</f>
        <v/>
      </c>
      <c r="AY236" s="69" t="str">
        <f>IF($W236="","",VLOOKUP($W236,'Calendar Calcs'!$B$2:$E1203,4,FALSE))</f>
        <v/>
      </c>
      <c r="AZ236" s="69" t="str">
        <f>IF($AY236="","",IF($AY236&gt;AZ$23,0,IF($AY236&lt;AZ$23,COUNTIFS('Calendar Calcs'!$E$2:$E1203,AZ$23),COUNTIFS('Calendar Calcs'!$E$2:$E1203,AZ$23,'Calendar Calcs'!$D$2:$D1203,"&gt;="&amp;WEEKDAY($W236)))))</f>
        <v/>
      </c>
      <c r="BA236" s="69" t="str">
        <f>IF($AY236="","",IF($AY236&gt;BA$23,0,IF($AY236&lt;BA$23,COUNTIFS('Calendar Calcs'!$E$2:$E1203,BA$23),COUNTIFS('Calendar Calcs'!$E$2:$E1203,BA$23,'Calendar Calcs'!$D$2:$D1203,"&gt;="&amp;WEEKDAY($W236)))))</f>
        <v/>
      </c>
      <c r="BB236" s="69" t="str">
        <f>IF($AY236="","",IF($AY236&gt;BB$23,0,IF($AY236&lt;BB$23,COUNTIFS('Calendar Calcs'!$E$2:$E1203,BB$23),COUNTIFS('Calendar Calcs'!$E$2:$E1203,BB$23,'Calendar Calcs'!$D$2:$D1203,"&gt;="&amp;WEEKDAY($W236)))))</f>
        <v/>
      </c>
      <c r="BC236" s="69" t="str">
        <f>IF($AY236="","",IF($AY236&gt;BC$23,0,IF($AY236&lt;BC$23,COUNTIFS('Calendar Calcs'!$E$2:$E1203,BC$23),COUNTIFS('Calendar Calcs'!$E$2:$E1203,BC$23,'Calendar Calcs'!$D$2:$D1203,"&gt;="&amp;WEEKDAY($W236)))))</f>
        <v/>
      </c>
      <c r="BD236" s="69" t="str">
        <f>IF($AY236="","",IF($AY236&gt;BD$23,0,IF($AY236&lt;BD$23,COUNTIFS('Calendar Calcs'!$E$2:$E1203,BD$23),COUNTIFS('Calendar Calcs'!$E$2:$E1203,BD$23,'Calendar Calcs'!$D$2:$D1203,"&gt;="&amp;WEEKDAY($W236)))))</f>
        <v/>
      </c>
      <c r="BE236" s="69" t="str">
        <f>IF($AY236="","",IF($AY236&gt;BE$23,0,IF($AY236&lt;BE$23,COUNTIFS('Calendar Calcs'!$E$2:$E1203,BE$23),COUNTIFS('Calendar Calcs'!$E$2:$E1203,BE$23,'Calendar Calcs'!$D$2:$D1203,"&gt;="&amp;WEEKDAY($W236)))))</f>
        <v/>
      </c>
      <c r="BF236" s="69" t="str">
        <f>IF($AY236="","",IF($AY236&gt;BF$23,0,IF($AY236&lt;BF$23,COUNTIFS('Calendar Calcs'!$E$2:$E1203,BF$23),COUNTIFS('Calendar Calcs'!$E$2:$E1203,BF$23,'Calendar Calcs'!$D$2:$D1203,"&gt;="&amp;WEEKDAY($W236)))))</f>
        <v/>
      </c>
      <c r="BG236" s="69" t="str">
        <f>IF($AY236="","",IF($AY236&gt;BG$23,0,IF($AY236&lt;BG$23,COUNTIFS('Calendar Calcs'!$E$2:$E1203,BG$23),COUNTIFS('Calendar Calcs'!$E$2:$E1203,BG$23,'Calendar Calcs'!$D$2:$D1203,"&gt;="&amp;WEEKDAY($W236)))))</f>
        <v/>
      </c>
      <c r="BH236" s="69">
        <f t="shared" si="71"/>
        <v>6</v>
      </c>
      <c r="BI236" s="69">
        <f>IF(Cover!$E$43="","",VLOOKUP(Cover!$E$43,'Calendar Calcs'!$B$2:$E1203,4,FALSE))</f>
        <v>1</v>
      </c>
      <c r="BJ236" s="69">
        <f>IF($BI236="","", IF($BI236&lt;BJ$23,0,IF($BI236&gt;=BJ$23,COUNTIFS('Calendar Calcs'!$E$2:$E1203,BJ$23),COUNTIFS('Calendar Calcs'!$E$2:$E1203,BJ$23,'Calendar Calcs'!$D$2:$D1203,"&lt;="&amp;WEEKDAY($V236)))))</f>
        <v>1</v>
      </c>
      <c r="BK236" s="69">
        <f t="shared" si="68"/>
        <v>6</v>
      </c>
      <c r="BN236" s="69" t="str">
        <f>IF(T236&gt;0,"FTE",IF(Cover!$E$47="Weekly",IF(S236&gt;29.75,"FTE","PTE"),IF(S236&gt;59.75,"FTE","PTE")))</f>
        <v>PTE</v>
      </c>
      <c r="BO236" s="69">
        <f>IF(BN236="FTE",30,IF(Cover!$E$47="Weekly",'STEP 2 EE Data'!S236,'STEP 2 EE Data'!S236/2))</f>
        <v>0</v>
      </c>
      <c r="BP236" s="209">
        <f t="shared" si="72"/>
        <v>0</v>
      </c>
      <c r="BQ236" s="209">
        <f t="shared" si="73"/>
        <v>0</v>
      </c>
      <c r="BR236" s="209">
        <f t="shared" si="74"/>
        <v>0</v>
      </c>
      <c r="BS236" s="209">
        <f t="shared" si="75"/>
        <v>0</v>
      </c>
      <c r="BT236" s="209">
        <f t="shared" si="76"/>
        <v>0</v>
      </c>
      <c r="BU236" s="209">
        <f t="shared" si="77"/>
        <v>0</v>
      </c>
      <c r="BV236" s="209">
        <f t="shared" si="78"/>
        <v>0</v>
      </c>
      <c r="BW236" s="209">
        <f t="shared" si="79"/>
        <v>0</v>
      </c>
      <c r="BX236" s="209">
        <f t="shared" si="80"/>
        <v>0</v>
      </c>
      <c r="CC236" s="210" t="str">
        <f>IF(B236="","",IF(C236="",IF(Cover!$E$47="Weekly",'STEP 3 EE Comp'!BI241*8,'STEP 3 EE Comp'!BI241*4),IF(Cover!$E$47="Weekly",'STEP 3 EE Comp'!BI241,'STEP 3 EE Comp'!BI241)))</f>
        <v/>
      </c>
      <c r="CD236" s="82" t="str">
        <f t="shared" si="81"/>
        <v/>
      </c>
      <c r="CE236" s="417">
        <f t="shared" si="82"/>
        <v>1</v>
      </c>
      <c r="CF236" s="82" t="str">
        <f t="shared" si="83"/>
        <v>Good</v>
      </c>
      <c r="CG236" s="82">
        <f t="shared" si="84"/>
        <v>0</v>
      </c>
      <c r="CH236" s="234">
        <f t="shared" si="85"/>
        <v>0</v>
      </c>
    </row>
    <row r="237" spans="1:86" s="69" customFormat="1" x14ac:dyDescent="0.3">
      <c r="A237" s="555"/>
      <c r="B237" s="52"/>
      <c r="C237" s="52"/>
      <c r="D237" s="52"/>
      <c r="E237" s="52"/>
      <c r="F237" s="507"/>
      <c r="G237" s="210">
        <f t="shared" si="86"/>
        <v>0</v>
      </c>
      <c r="H237" s="82">
        <f t="shared" si="67"/>
        <v>0</v>
      </c>
      <c r="I237" s="211"/>
      <c r="J237" s="441" t="s">
        <v>21</v>
      </c>
      <c r="K237" s="441" t="s">
        <v>21</v>
      </c>
      <c r="L237" s="441" t="s">
        <v>21</v>
      </c>
      <c r="M237" s="441" t="s">
        <v>21</v>
      </c>
      <c r="N237" s="568" t="s">
        <v>21</v>
      </c>
      <c r="O237" s="211"/>
      <c r="P237" s="212" t="str">
        <f>IF(B237="","",
IF(AND(V237="",W237="",B237&lt;&gt;""),"Employed",
IF(AND(V237&lt;&gt;"",W237="",B237&lt;&gt;""),"Terminated",
IF(AND(V237&lt;&gt;"",W237&lt;&gt;"",B237&lt;&gt;""),IF(W237&lt;Cover!$E$43,"Employed","Furloughed"),
IF(AND(V237="",W237&lt;&gt;"",B237&lt;&gt;""),IF(W237&lt;Cover!$E$43,"Employed","Rehired"))))))</f>
        <v/>
      </c>
      <c r="Q237" s="211"/>
      <c r="R237" s="536"/>
      <c r="S237" s="563"/>
      <c r="T237" s="536"/>
      <c r="U237" s="82">
        <f>IF(Cover!$E$47="Weekly",IF(T237&gt;0,T237,R237*S237),IF(T237&gt;0,T237,R237*S237)/2)</f>
        <v>0</v>
      </c>
      <c r="V237" s="564"/>
      <c r="W237" s="564"/>
      <c r="Y237" s="213" t="str">
        <f>IF($B237="","",IF('Actual Allocation Calc'!$AH$78="A",
IF($P237="Employed",$U237/7*BJ237,
IF(AND($P237="Terminated"),($U237/7*AP237),
IF(AND($P237="Furloughed"),($U237/7*AP237)+($U237/7*AZ237),
IF(AND($P237="Rehired"),($U237/7*AZ237),
IF(AND($P237="Terminated",AP237&gt;0),$U237,
IF($P237="Furloughed",IF(AP237&gt;0,$U237)+IF(AZ237&gt;0,$U237),
IF($P237="Rehired",IF(AZ237&gt;0,$U237)))))))),IF('Actual Allocation Calc'!$AH$78="C",'Actual Allocation Calc'!L237,'Actual Allocation Calc'!U237+IF($P237="Employed",$U237/7*BJ237,
IF(AND($P237="Terminated"),($U237/7*AP237),
IF(AND($P237="Furloughed"),($U237/7*AP237)+($U237/7*AZ237),
IF(AND($P237="Rehired"),($U237/7*AZ237),
IF(AND($P237="Terminated",AP237&gt;0),$U237,
IF($P237="Furloughed",IF(AP237&gt;0,$U237)+IF(AZ237&gt;0,$U237),
IF($P237="Rehired",IF(AZ237&gt;0,$U237))))))))*'Actual Allocation Calc'!$AH$99)))</f>
        <v/>
      </c>
      <c r="Z237" s="210" t="str">
        <f>IF($B237="","",IF('Actual Allocation Calc'!$AI$78="A",
IF($P237="Employed",$U237,
IF(AND($P237="Terminated"),($U237/7*AQ237),
IF(AND($P237="Furloughed"),($U237/7*AQ237)+($U237/7*BA237),
IF(AND($P237="Rehired"),($U237/7*BA237),
IF(AND($P237="Terminated",AQ237&gt;0),$U237,
IF($P237="Furloughed",IF(AQ237&gt;0,$U237)+IF(BA237&gt;0,$U237),
IF($P237="Rehired",IF(BA237&gt;0,$U237)))))))),IF('Actual Allocation Calc'!$AI$78="C",'Actual Allocation Calc'!M237,'Actual Allocation Calc'!V237+IF($P237="Employed",$U237,
IF(AND($P237="Terminated"),($U237/7*AQ237),
IF(AND($P237="Furloughed"),($U237/7*AQ237)+($U237/7*BA237),
IF(AND($P237="Rehired"),($U237/7*BA237),
IF(AND($P237="Terminated",AQ237&gt;0),$U237,
IF($P237="Furloughed",IF(AQ237&gt;0,$U237)+IF(BA237&gt;0,$U237),
IF($P237="Rehired",IF(BA237&gt;0,$U237))))))))*'Actual Allocation Calc'!$AI$99)))</f>
        <v/>
      </c>
      <c r="AA237" s="210" t="str">
        <f>IF($B237="","",IF('Actual Allocation Calc'!$AJ$78="A",
IF($P237="Employed",$U237,
IF(AND($P237="Terminated"),($U237/7*AR237),
IF(AND($P237="Furloughed"),($U237/7*AR237)+($U237/7*BB237),
IF(AND($P237="Rehired"),($U237/7*BB237),
IF(AND($P237="Terminated",AR237&gt;0),$U237,
IF($P237="Furloughed",IF(AR237&gt;0,$U237)+IF(BB237&gt;0,$U237),
IF($P237="Rehired",IF(BB237&gt;0,$U237)))))))),IF('Actual Allocation Calc'!$AJ$78="C",'Actual Allocation Calc'!N237,'Actual Allocation Calc'!W237+IF($P237="Employed",$U237,
IF(AND($P237="Terminated"),($U237/7*AR237),
IF(AND($P237="Furloughed"),($U237/7*AR237)+($U237/7*BB237),
IF(AND($P237="Rehired"),($U237/7*BB237),
IF(AND($P237="Terminated",AR237&gt;0),$U237,
IF($P237="Furloughed",IF(AR237&gt;0,$U237)+IF(BB237&gt;0,$U237),
IF($P237="Rehired",IF(BB237&gt;0,$U237))))))))*'Actual Allocation Calc'!$AJ$99)))</f>
        <v/>
      </c>
      <c r="AB237" s="210" t="str">
        <f>IF($B237="","",IF('Actual Allocation Calc'!$AK$78="A",
IF($P237="Employed",$U237,
IF(AND($P237="Terminated"),($U237/7*AS237),
IF(AND($P237="Furloughed"),($U237/7*AS237)+($U237/7*BC237),
IF(AND($P237="Rehired"),($U237/7*BC237),
IF(AND($P237="Terminated",AS237&gt;0),$U237,
IF($P237="Furloughed",IF(AS237&gt;0,$U237)+IF(BC237&gt;0,$U237),
IF($P237="Rehired",IF(BC237&gt;0,$U237)))))))),IF('Actual Allocation Calc'!$AK$78="C",'Actual Allocation Calc'!O237,'Actual Allocation Calc'!X237+IF($P237="Employed",$U237,
IF(AND($P237="Terminated"),($U237/7*AS237),
IF(AND($P237="Furloughed"),($U237/7*AS237)+($U237/7*BC237),
IF(AND($P237="Rehired"),($U237/7*BC237),
IF(AND($P237="Terminated",AS237&gt;0),$U237,
IF($P237="Furloughed",IF(AS237&gt;0,$U237)+IF(BC237&gt;0,$U237),
IF($P237="Rehired",IF(BC237&gt;0,$U237))))))))*'Actual Allocation Calc'!$AK$99)))</f>
        <v/>
      </c>
      <c r="AC237" s="210" t="str">
        <f>IF($B237="","",IF('Actual Allocation Calc'!$AL$78="A",
IF($P237="Employed",$U237,
IF(AND($P237="Terminated"),($U237/7*AT237),
IF(AND($P237="Furloughed"),($U237/7*AT237)+($U237/7*BD237),
IF(AND($P237="Rehired"),($U237/7*BD237),
IF(AND($P237="Terminated",AT237&gt;0),$U237,
IF($P237="Furloughed",IF(AT237&gt;0,$U237)+IF(BD237&gt;0,$U237),
IF($P237="Rehired",IF(BD237&gt;0,$U237)))))))),IF('Actual Allocation Calc'!$AL$78="C",'Actual Allocation Calc'!P237,'Actual Allocation Calc'!Y237+IF($P237="Employed",$U237,
IF(AND($P237="Terminated"),($U237/7*AT237),
IF(AND($P237="Furloughed"),($U237/7*AT237)+($U237/7*BD237),
IF(AND($P237="Rehired"),($U237/7*BD237),
IF(AND($P237="Terminated",AT237&gt;0),$U237,
IF($P237="Furloughed",IF(AT237&gt;0,$U237)+IF(BD237&gt;0,$U237),
IF($P237="Rehired",IF(BD237&gt;0,$U237))))))))*'Actual Allocation Calc'!$AL$99)))</f>
        <v/>
      </c>
      <c r="AD237" s="210" t="str">
        <f>IF($B237="","",IF('Actual Allocation Calc'!$AM$78="A",
IF($P237="Employed",$U237,
IF(AND($P237="Terminated"),($U237/7*AU237),
IF(AND($P237="Furloughed"),($U237/7*AU237)+($U237/7*BE237),
IF(AND($P237="Rehired"),($U237/7*BE237),
IF(AND($P237="Terminated",AU237&gt;0),$U237,
IF($P237="Furloughed",IF(AU237&gt;0,$U237)+IF(BE237&gt;0,$U237),
IF($P237="Rehired",IF(BE237&gt;0,$U237)))))))),IF('Actual Allocation Calc'!$AM$78="C",'Actual Allocation Calc'!Q237,'Actual Allocation Calc'!Z237+IF($P237="Employed",$U237,
IF(AND($P237="Terminated"),($U237/7*AU237),
IF(AND($P237="Furloughed"),($U237/7*AU237)+($U237/7*BE237),
IF(AND($P237="Rehired"),($U237/7*BE237),
IF(AND($P237="Terminated",AU237&gt;0),$U237,
IF($P237="Furloughed",IF(AU237&gt;0,$U237)+IF(BE237&gt;0,$U237),
IF($P237="Rehired",IF(BE237&gt;0,$U237))))))))*'Actual Allocation Calc'!$AM$99)))</f>
        <v/>
      </c>
      <c r="AE237" s="210" t="str">
        <f>IF($B237="","",IF('Actual Allocation Calc'!$AN$78="A",
IF($P237="Employed",$U237,
IF(AND($P237="Terminated"),($U237/7*AV237),
IF(AND($P237="Furloughed"),($U237/7*AV237)+($U237/7*BF237),
IF(AND($P237="Rehired"),($U237/7*BF237),
IF(AND($P237="Terminated",AV237&gt;0),$U237,
IF($P237="Furloughed",IF(AV237&gt;0,$U237)+IF(BF237&gt;0,$U237),
IF($P237="Rehired",IF(BF237&gt;0,$U237)))))))),IF('Actual Allocation Calc'!$AN$78="C",'Actual Allocation Calc'!R237,'Actual Allocation Calc'!AA237+IF($P237="Employed",$U237,
IF(AND($P237="Terminated"),($U237/7*AV237),
IF(AND($P237="Furloughed"),($U237/7*AV237)+($U237/7*BF237),
IF(AND($P237="Rehired"),($U237/7*BF237),
IF(AND($P237="Terminated",AV237&gt;0),$U237,
IF($P237="Furloughed",IF(AV237&gt;0,$U237)+IF(BF237&gt;0,$U237),
IF($P237="Rehired",IF(BF237&gt;0,$U237))))))))*'Actual Allocation Calc'!$AN$99)))</f>
        <v/>
      </c>
      <c r="AF237" s="210" t="str">
        <f>IF($B237="","",IF('Actual Allocation Calc'!$AO$78="A",
IF($P237="Employed",$U237,
IF(AND($P237="Terminated"),($U237/7*AW237),
IF(AND($P237="Furloughed"),($U237/7*AW237)+($U237/7*BG237),
IF(AND($P237="Rehired"),($U237/7*BG237),
IF(AND($P237="Terminated",AW237&gt;0),$U237,
IF($P237="Furloughed",IF(AW237&gt;0,$U237)+IF(BG237&gt;0,$U237),
IF($P237="Rehired",IF(BG237&gt;0,$U237)))))))),IF('Actual Allocation Calc'!$AO$78="C",'Actual Allocation Calc'!S237,'Actual Allocation Calc'!AB237+IF($P237="Employed",$U237,
IF(AND($P237="Terminated"),($U237/7*AW237),
IF(AND($P237="Furloughed"),($U237/7*AW237)+($U237/7*BG237),
IF(AND($P237="Rehired"),($U237/7*BG237),
IF(AND($P237="Terminated",AW237&gt;0),$U237,
IF($P237="Furloughed",IF(AW237&gt;0,$U237)+IF(BG237&gt;0,$U237),
IF($P237="Rehired",IF(BG237&gt;0,$U237))))))))*'Actual Allocation Calc'!$AO$99)))</f>
        <v/>
      </c>
      <c r="AG237" s="210" t="str">
        <f>IF($B237="","",IF('Actual Allocation Calc'!$AP$78="A",
IF($P237="Employed",$U237/7*BK237,
IF(AND($P237="Terminated"),($U237/7*AX237),
IF(AND($P237="Furloughed"),($U237/7*AX237)+($U237/7*BH237),
IF(AND($P237="Rehired"),($U237/7*BH237),
IF(AND($P237="Terminated",AX237&gt;0),$U237,
IF($P237="Furloughed",IF(AX237&gt;0,$U237)+IF(BH237&gt;0,$U237),
IF($P237="Rehired",IF(BH237&gt;0,$U237)))))))),IF('Actual Allocation Calc'!$AP$78="C",'Actual Allocation Calc'!T237,'Actual Allocation Calc'!AC237+IF($P237="Employed",$U237/7*BK237,
IF(AND($P237="Terminated"),($U237/7*AX237),
IF(AND($P237="Furloughed"),($U237/7*AX237)+($U237/7*BH237),
IF(AND($P237="Rehired"),($U237/7*BH237),
IF(AND($P237="Terminated",AX237&gt;0),$U237,
IF($P237="Furloughed",IF(AX237&gt;0,$U237)+IF(BH237&gt;0,$U237),
IF($P237="Rehired",IF(BH237&gt;0,$U237))))))))*'Actual Allocation Calc'!$AP$99)))</f>
        <v/>
      </c>
      <c r="AH237" s="536"/>
      <c r="AI237" s="82">
        <f t="shared" si="87"/>
        <v>0</v>
      </c>
      <c r="AJ237" s="210">
        <f t="shared" si="69"/>
        <v>0</v>
      </c>
      <c r="AK237" s="397" t="str">
        <f t="shared" si="70"/>
        <v/>
      </c>
      <c r="AM237" s="122"/>
      <c r="AO237" s="214" t="str">
        <f>IFERROR(IF($V237="","",VLOOKUP(V237,'Calendar Calcs'!$B$2:$E1204,4,FALSE)),0)</f>
        <v/>
      </c>
      <c r="AP237" s="69" t="str">
        <f>IF($AO237="","", IF($AO237&lt;AP$23,0,IF($AO237&gt;AP$23,COUNTIFS('Calendar Calcs'!$E$2:$E1204,AP$23),COUNTIFS('Calendar Calcs'!$E$2:$E1204,AP$23,'Calendar Calcs'!$D$2:$D1204,"&lt;="&amp;WEEKDAY($V237)))))</f>
        <v/>
      </c>
      <c r="AQ237" s="69" t="str">
        <f>IF($AO237="","", IF($AO237&lt;AQ$23,0,IF($AO237&gt;AQ$23,COUNTIFS('Calendar Calcs'!$E$2:$E1204,AQ$23),COUNTIFS('Calendar Calcs'!$E$2:$E1204,AQ$23,'Calendar Calcs'!$D$2:$D1204,"&lt;="&amp;WEEKDAY($V237)))))</f>
        <v/>
      </c>
      <c r="AR237" s="69" t="str">
        <f>IF($AO237="","", IF($AO237&lt;AR$23,0,IF($AO237&gt;AR$23,COUNTIFS('Calendar Calcs'!$E$2:$E1204,AR$23),COUNTIFS('Calendar Calcs'!$E$2:$E1204,AR$23,'Calendar Calcs'!$D$2:$D1204,"&lt;="&amp;WEEKDAY($V237)))))</f>
        <v/>
      </c>
      <c r="AS237" s="69" t="str">
        <f>IF($AO237="","", IF($AO237&lt;AS$23,0,IF($AO237&gt;AS$23,COUNTIFS('Calendar Calcs'!$E$2:$E1204,AS$23),COUNTIFS('Calendar Calcs'!$E$2:$E1204,AS$23,'Calendar Calcs'!$D$2:$D1204,"&lt;="&amp;WEEKDAY($V237)))))</f>
        <v/>
      </c>
      <c r="AT237" s="69" t="str">
        <f>IF($AO237="","", IF($AO237&lt;AT$23,0,IF($AO237&gt;AT$23,COUNTIFS('Calendar Calcs'!$E$2:$E1204,AT$23),COUNTIFS('Calendar Calcs'!$E$2:$E1204,AT$23,'Calendar Calcs'!$D$2:$D1204,"&lt;="&amp;WEEKDAY($V237)))))</f>
        <v/>
      </c>
      <c r="AU237" s="69" t="str">
        <f>IF($AO237="","", IF($AO237&lt;AU$23,0,IF($AO237&gt;AU$23,COUNTIFS('Calendar Calcs'!$E$2:$E1204,AU$23),COUNTIFS('Calendar Calcs'!$E$2:$E1204,AU$23,'Calendar Calcs'!$D$2:$D1204,"&lt;="&amp;WEEKDAY($V237)))))</f>
        <v/>
      </c>
      <c r="AV237" s="69" t="str">
        <f>IF($AO237="","", IF($AO237&lt;AV$23,0,IF($AO237&gt;AV$23,COUNTIFS('Calendar Calcs'!$E$2:$E1204,AV$23),COUNTIFS('Calendar Calcs'!$E$2:$E1204,AV$23,'Calendar Calcs'!$D$2:$D1204,"&lt;="&amp;WEEKDAY($V237)))))</f>
        <v/>
      </c>
      <c r="AW237" s="69" t="str">
        <f>IF($AO237="","", IF($AO237&lt;AW$23,0,IF($AO237&gt;AW$23,COUNTIFS('Calendar Calcs'!$E$2:$E1204,AW$23),COUNTIFS('Calendar Calcs'!$E$2:$E1204,AW$23,'Calendar Calcs'!$D$2:$D1204,"&lt;="&amp;WEEKDAY($V237)))))</f>
        <v/>
      </c>
      <c r="AX237" s="69" t="str">
        <f>IF($AO237="","", IF($AO237&lt;AX$23,0,IF($AO237&gt;AX$23,COUNTIFS('Calendar Calcs'!$E$2:$E1204,AX$23),COUNTIFS('Calendar Calcs'!$E$2:$E1204,AX$23,'Calendar Calcs'!$D$2:$D1204,"&lt;="&amp;WEEKDAY($V237)))))</f>
        <v/>
      </c>
      <c r="AY237" s="69" t="str">
        <f>IF($W237="","",VLOOKUP($W237,'Calendar Calcs'!$B$2:$E1204,4,FALSE))</f>
        <v/>
      </c>
      <c r="AZ237" s="69" t="str">
        <f>IF($AY237="","",IF($AY237&gt;AZ$23,0,IF($AY237&lt;AZ$23,COUNTIFS('Calendar Calcs'!$E$2:$E1204,AZ$23),COUNTIFS('Calendar Calcs'!$E$2:$E1204,AZ$23,'Calendar Calcs'!$D$2:$D1204,"&gt;="&amp;WEEKDAY($W237)))))</f>
        <v/>
      </c>
      <c r="BA237" s="69" t="str">
        <f>IF($AY237="","",IF($AY237&gt;BA$23,0,IF($AY237&lt;BA$23,COUNTIFS('Calendar Calcs'!$E$2:$E1204,BA$23),COUNTIFS('Calendar Calcs'!$E$2:$E1204,BA$23,'Calendar Calcs'!$D$2:$D1204,"&gt;="&amp;WEEKDAY($W237)))))</f>
        <v/>
      </c>
      <c r="BB237" s="69" t="str">
        <f>IF($AY237="","",IF($AY237&gt;BB$23,0,IF($AY237&lt;BB$23,COUNTIFS('Calendar Calcs'!$E$2:$E1204,BB$23),COUNTIFS('Calendar Calcs'!$E$2:$E1204,BB$23,'Calendar Calcs'!$D$2:$D1204,"&gt;="&amp;WEEKDAY($W237)))))</f>
        <v/>
      </c>
      <c r="BC237" s="69" t="str">
        <f>IF($AY237="","",IF($AY237&gt;BC$23,0,IF($AY237&lt;BC$23,COUNTIFS('Calendar Calcs'!$E$2:$E1204,BC$23),COUNTIFS('Calendar Calcs'!$E$2:$E1204,BC$23,'Calendar Calcs'!$D$2:$D1204,"&gt;="&amp;WEEKDAY($W237)))))</f>
        <v/>
      </c>
      <c r="BD237" s="69" t="str">
        <f>IF($AY237="","",IF($AY237&gt;BD$23,0,IF($AY237&lt;BD$23,COUNTIFS('Calendar Calcs'!$E$2:$E1204,BD$23),COUNTIFS('Calendar Calcs'!$E$2:$E1204,BD$23,'Calendar Calcs'!$D$2:$D1204,"&gt;="&amp;WEEKDAY($W237)))))</f>
        <v/>
      </c>
      <c r="BE237" s="69" t="str">
        <f>IF($AY237="","",IF($AY237&gt;BE$23,0,IF($AY237&lt;BE$23,COUNTIFS('Calendar Calcs'!$E$2:$E1204,BE$23),COUNTIFS('Calendar Calcs'!$E$2:$E1204,BE$23,'Calendar Calcs'!$D$2:$D1204,"&gt;="&amp;WEEKDAY($W237)))))</f>
        <v/>
      </c>
      <c r="BF237" s="69" t="str">
        <f>IF($AY237="","",IF($AY237&gt;BF$23,0,IF($AY237&lt;BF$23,COUNTIFS('Calendar Calcs'!$E$2:$E1204,BF$23),COUNTIFS('Calendar Calcs'!$E$2:$E1204,BF$23,'Calendar Calcs'!$D$2:$D1204,"&gt;="&amp;WEEKDAY($W237)))))</f>
        <v/>
      </c>
      <c r="BG237" s="69" t="str">
        <f>IF($AY237="","",IF($AY237&gt;BG$23,0,IF($AY237&lt;BG$23,COUNTIFS('Calendar Calcs'!$E$2:$E1204,BG$23),COUNTIFS('Calendar Calcs'!$E$2:$E1204,BG$23,'Calendar Calcs'!$D$2:$D1204,"&gt;="&amp;WEEKDAY($W237)))))</f>
        <v/>
      </c>
      <c r="BH237" s="69">
        <f t="shared" si="71"/>
        <v>6</v>
      </c>
      <c r="BI237" s="69">
        <f>IF(Cover!$E$43="","",VLOOKUP(Cover!$E$43,'Calendar Calcs'!$B$2:$E1204,4,FALSE))</f>
        <v>1</v>
      </c>
      <c r="BJ237" s="69">
        <f>IF($BI237="","", IF($BI237&lt;BJ$23,0,IF($BI237&gt;=BJ$23,COUNTIFS('Calendar Calcs'!$E$2:$E1204,BJ$23),COUNTIFS('Calendar Calcs'!$E$2:$E1204,BJ$23,'Calendar Calcs'!$D$2:$D1204,"&lt;="&amp;WEEKDAY($V237)))))</f>
        <v>1</v>
      </c>
      <c r="BK237" s="69">
        <f t="shared" si="68"/>
        <v>6</v>
      </c>
      <c r="BN237" s="69" t="str">
        <f>IF(T237&gt;0,"FTE",IF(Cover!$E$47="Weekly",IF(S237&gt;29.75,"FTE","PTE"),IF(S237&gt;59.75,"FTE","PTE")))</f>
        <v>PTE</v>
      </c>
      <c r="BO237" s="69">
        <f>IF(BN237="FTE",30,IF(Cover!$E$47="Weekly",'STEP 2 EE Data'!S237,'STEP 2 EE Data'!S237/2))</f>
        <v>0</v>
      </c>
      <c r="BP237" s="209">
        <f t="shared" si="72"/>
        <v>0</v>
      </c>
      <c r="BQ237" s="209">
        <f t="shared" si="73"/>
        <v>0</v>
      </c>
      <c r="BR237" s="209">
        <f t="shared" si="74"/>
        <v>0</v>
      </c>
      <c r="BS237" s="209">
        <f t="shared" si="75"/>
        <v>0</v>
      </c>
      <c r="BT237" s="209">
        <f t="shared" si="76"/>
        <v>0</v>
      </c>
      <c r="BU237" s="209">
        <f t="shared" si="77"/>
        <v>0</v>
      </c>
      <c r="BV237" s="209">
        <f t="shared" si="78"/>
        <v>0</v>
      </c>
      <c r="BW237" s="209">
        <f t="shared" si="79"/>
        <v>0</v>
      </c>
      <c r="BX237" s="209">
        <f t="shared" si="80"/>
        <v>0</v>
      </c>
      <c r="CC237" s="210" t="str">
        <f>IF(B237="","",IF(C237="",IF(Cover!$E$47="Weekly",'STEP 3 EE Comp'!BI242*8,'STEP 3 EE Comp'!BI242*4),IF(Cover!$E$47="Weekly",'STEP 3 EE Comp'!BI242,'STEP 3 EE Comp'!BI242)))</f>
        <v/>
      </c>
      <c r="CD237" s="82" t="str">
        <f t="shared" si="81"/>
        <v/>
      </c>
      <c r="CE237" s="417">
        <f t="shared" si="82"/>
        <v>1</v>
      </c>
      <c r="CF237" s="82" t="str">
        <f t="shared" si="83"/>
        <v>Good</v>
      </c>
      <c r="CG237" s="82">
        <f t="shared" si="84"/>
        <v>0</v>
      </c>
      <c r="CH237" s="234">
        <f t="shared" si="85"/>
        <v>0</v>
      </c>
    </row>
    <row r="238" spans="1:86" s="69" customFormat="1" x14ac:dyDescent="0.3">
      <c r="A238" s="555"/>
      <c r="B238" s="52"/>
      <c r="C238" s="52"/>
      <c r="D238" s="52"/>
      <c r="E238" s="52"/>
      <c r="F238" s="507"/>
      <c r="G238" s="210">
        <f t="shared" si="86"/>
        <v>0</v>
      </c>
      <c r="H238" s="82">
        <f t="shared" si="67"/>
        <v>0</v>
      </c>
      <c r="I238" s="211"/>
      <c r="J238" s="441" t="s">
        <v>21</v>
      </c>
      <c r="K238" s="441" t="s">
        <v>21</v>
      </c>
      <c r="L238" s="441" t="s">
        <v>21</v>
      </c>
      <c r="M238" s="441" t="s">
        <v>21</v>
      </c>
      <c r="N238" s="568" t="s">
        <v>21</v>
      </c>
      <c r="O238" s="211"/>
      <c r="P238" s="212" t="str">
        <f>IF(B238="","",
IF(AND(V238="",W238="",B238&lt;&gt;""),"Employed",
IF(AND(V238&lt;&gt;"",W238="",B238&lt;&gt;""),"Terminated",
IF(AND(V238&lt;&gt;"",W238&lt;&gt;"",B238&lt;&gt;""),IF(W238&lt;Cover!$E$43,"Employed","Furloughed"),
IF(AND(V238="",W238&lt;&gt;"",B238&lt;&gt;""),IF(W238&lt;Cover!$E$43,"Employed","Rehired"))))))</f>
        <v/>
      </c>
      <c r="Q238" s="211"/>
      <c r="R238" s="536"/>
      <c r="S238" s="563"/>
      <c r="T238" s="536"/>
      <c r="U238" s="82">
        <f>IF(Cover!$E$47="Weekly",IF(T238&gt;0,T238,R238*S238),IF(T238&gt;0,T238,R238*S238)/2)</f>
        <v>0</v>
      </c>
      <c r="V238" s="564"/>
      <c r="W238" s="564"/>
      <c r="Y238" s="213" t="str">
        <f>IF($B238="","",IF('Actual Allocation Calc'!$AH$78="A",
IF($P238="Employed",$U238/7*BJ238,
IF(AND($P238="Terminated"),($U238/7*AP238),
IF(AND($P238="Furloughed"),($U238/7*AP238)+($U238/7*AZ238),
IF(AND($P238="Rehired"),($U238/7*AZ238),
IF(AND($P238="Terminated",AP238&gt;0),$U238,
IF($P238="Furloughed",IF(AP238&gt;0,$U238)+IF(AZ238&gt;0,$U238),
IF($P238="Rehired",IF(AZ238&gt;0,$U238)))))))),IF('Actual Allocation Calc'!$AH$78="C",'Actual Allocation Calc'!L238,'Actual Allocation Calc'!U238+IF($P238="Employed",$U238/7*BJ238,
IF(AND($P238="Terminated"),($U238/7*AP238),
IF(AND($P238="Furloughed"),($U238/7*AP238)+($U238/7*AZ238),
IF(AND($P238="Rehired"),($U238/7*AZ238),
IF(AND($P238="Terminated",AP238&gt;0),$U238,
IF($P238="Furloughed",IF(AP238&gt;0,$U238)+IF(AZ238&gt;0,$U238),
IF($P238="Rehired",IF(AZ238&gt;0,$U238))))))))*'Actual Allocation Calc'!$AH$99)))</f>
        <v/>
      </c>
      <c r="Z238" s="210" t="str">
        <f>IF($B238="","",IF('Actual Allocation Calc'!$AI$78="A",
IF($P238="Employed",$U238,
IF(AND($P238="Terminated"),($U238/7*AQ238),
IF(AND($P238="Furloughed"),($U238/7*AQ238)+($U238/7*BA238),
IF(AND($P238="Rehired"),($U238/7*BA238),
IF(AND($P238="Terminated",AQ238&gt;0),$U238,
IF($P238="Furloughed",IF(AQ238&gt;0,$U238)+IF(BA238&gt;0,$U238),
IF($P238="Rehired",IF(BA238&gt;0,$U238)))))))),IF('Actual Allocation Calc'!$AI$78="C",'Actual Allocation Calc'!M238,'Actual Allocation Calc'!V238+IF($P238="Employed",$U238,
IF(AND($P238="Terminated"),($U238/7*AQ238),
IF(AND($P238="Furloughed"),($U238/7*AQ238)+($U238/7*BA238),
IF(AND($P238="Rehired"),($U238/7*BA238),
IF(AND($P238="Terminated",AQ238&gt;0),$U238,
IF($P238="Furloughed",IF(AQ238&gt;0,$U238)+IF(BA238&gt;0,$U238),
IF($P238="Rehired",IF(BA238&gt;0,$U238))))))))*'Actual Allocation Calc'!$AI$99)))</f>
        <v/>
      </c>
      <c r="AA238" s="210" t="str">
        <f>IF($B238="","",IF('Actual Allocation Calc'!$AJ$78="A",
IF($P238="Employed",$U238,
IF(AND($P238="Terminated"),($U238/7*AR238),
IF(AND($P238="Furloughed"),($U238/7*AR238)+($U238/7*BB238),
IF(AND($P238="Rehired"),($U238/7*BB238),
IF(AND($P238="Terminated",AR238&gt;0),$U238,
IF($P238="Furloughed",IF(AR238&gt;0,$U238)+IF(BB238&gt;0,$U238),
IF($P238="Rehired",IF(BB238&gt;0,$U238)))))))),IF('Actual Allocation Calc'!$AJ$78="C",'Actual Allocation Calc'!N238,'Actual Allocation Calc'!W238+IF($P238="Employed",$U238,
IF(AND($P238="Terminated"),($U238/7*AR238),
IF(AND($P238="Furloughed"),($U238/7*AR238)+($U238/7*BB238),
IF(AND($P238="Rehired"),($U238/7*BB238),
IF(AND($P238="Terminated",AR238&gt;0),$U238,
IF($P238="Furloughed",IF(AR238&gt;0,$U238)+IF(BB238&gt;0,$U238),
IF($P238="Rehired",IF(BB238&gt;0,$U238))))))))*'Actual Allocation Calc'!$AJ$99)))</f>
        <v/>
      </c>
      <c r="AB238" s="210" t="str">
        <f>IF($B238="","",IF('Actual Allocation Calc'!$AK$78="A",
IF($P238="Employed",$U238,
IF(AND($P238="Terminated"),($U238/7*AS238),
IF(AND($P238="Furloughed"),($U238/7*AS238)+($U238/7*BC238),
IF(AND($P238="Rehired"),($U238/7*BC238),
IF(AND($P238="Terminated",AS238&gt;0),$U238,
IF($P238="Furloughed",IF(AS238&gt;0,$U238)+IF(BC238&gt;0,$U238),
IF($P238="Rehired",IF(BC238&gt;0,$U238)))))))),IF('Actual Allocation Calc'!$AK$78="C",'Actual Allocation Calc'!O238,'Actual Allocation Calc'!X238+IF($P238="Employed",$U238,
IF(AND($P238="Terminated"),($U238/7*AS238),
IF(AND($P238="Furloughed"),($U238/7*AS238)+($U238/7*BC238),
IF(AND($P238="Rehired"),($U238/7*BC238),
IF(AND($P238="Terminated",AS238&gt;0),$U238,
IF($P238="Furloughed",IF(AS238&gt;0,$U238)+IF(BC238&gt;0,$U238),
IF($P238="Rehired",IF(BC238&gt;0,$U238))))))))*'Actual Allocation Calc'!$AK$99)))</f>
        <v/>
      </c>
      <c r="AC238" s="210" t="str">
        <f>IF($B238="","",IF('Actual Allocation Calc'!$AL$78="A",
IF($P238="Employed",$U238,
IF(AND($P238="Terminated"),($U238/7*AT238),
IF(AND($P238="Furloughed"),($U238/7*AT238)+($U238/7*BD238),
IF(AND($P238="Rehired"),($U238/7*BD238),
IF(AND($P238="Terminated",AT238&gt;0),$U238,
IF($P238="Furloughed",IF(AT238&gt;0,$U238)+IF(BD238&gt;0,$U238),
IF($P238="Rehired",IF(BD238&gt;0,$U238)))))))),IF('Actual Allocation Calc'!$AL$78="C",'Actual Allocation Calc'!P238,'Actual Allocation Calc'!Y238+IF($P238="Employed",$U238,
IF(AND($P238="Terminated"),($U238/7*AT238),
IF(AND($P238="Furloughed"),($U238/7*AT238)+($U238/7*BD238),
IF(AND($P238="Rehired"),($U238/7*BD238),
IF(AND($P238="Terminated",AT238&gt;0),$U238,
IF($P238="Furloughed",IF(AT238&gt;0,$U238)+IF(BD238&gt;0,$U238),
IF($P238="Rehired",IF(BD238&gt;0,$U238))))))))*'Actual Allocation Calc'!$AL$99)))</f>
        <v/>
      </c>
      <c r="AD238" s="210" t="str">
        <f>IF($B238="","",IF('Actual Allocation Calc'!$AM$78="A",
IF($P238="Employed",$U238,
IF(AND($P238="Terminated"),($U238/7*AU238),
IF(AND($P238="Furloughed"),($U238/7*AU238)+($U238/7*BE238),
IF(AND($P238="Rehired"),($U238/7*BE238),
IF(AND($P238="Terminated",AU238&gt;0),$U238,
IF($P238="Furloughed",IF(AU238&gt;0,$U238)+IF(BE238&gt;0,$U238),
IF($P238="Rehired",IF(BE238&gt;0,$U238)))))))),IF('Actual Allocation Calc'!$AM$78="C",'Actual Allocation Calc'!Q238,'Actual Allocation Calc'!Z238+IF($P238="Employed",$U238,
IF(AND($P238="Terminated"),($U238/7*AU238),
IF(AND($P238="Furloughed"),($U238/7*AU238)+($U238/7*BE238),
IF(AND($P238="Rehired"),($U238/7*BE238),
IF(AND($P238="Terminated",AU238&gt;0),$U238,
IF($P238="Furloughed",IF(AU238&gt;0,$U238)+IF(BE238&gt;0,$U238),
IF($P238="Rehired",IF(BE238&gt;0,$U238))))))))*'Actual Allocation Calc'!$AM$99)))</f>
        <v/>
      </c>
      <c r="AE238" s="210" t="str">
        <f>IF($B238="","",IF('Actual Allocation Calc'!$AN$78="A",
IF($P238="Employed",$U238,
IF(AND($P238="Terminated"),($U238/7*AV238),
IF(AND($P238="Furloughed"),($U238/7*AV238)+($U238/7*BF238),
IF(AND($P238="Rehired"),($U238/7*BF238),
IF(AND($P238="Terminated",AV238&gt;0),$U238,
IF($P238="Furloughed",IF(AV238&gt;0,$U238)+IF(BF238&gt;0,$U238),
IF($P238="Rehired",IF(BF238&gt;0,$U238)))))))),IF('Actual Allocation Calc'!$AN$78="C",'Actual Allocation Calc'!R238,'Actual Allocation Calc'!AA238+IF($P238="Employed",$U238,
IF(AND($P238="Terminated"),($U238/7*AV238),
IF(AND($P238="Furloughed"),($U238/7*AV238)+($U238/7*BF238),
IF(AND($P238="Rehired"),($U238/7*BF238),
IF(AND($P238="Terminated",AV238&gt;0),$U238,
IF($P238="Furloughed",IF(AV238&gt;0,$U238)+IF(BF238&gt;0,$U238),
IF($P238="Rehired",IF(BF238&gt;0,$U238))))))))*'Actual Allocation Calc'!$AN$99)))</f>
        <v/>
      </c>
      <c r="AF238" s="210" t="str">
        <f>IF($B238="","",IF('Actual Allocation Calc'!$AO$78="A",
IF($P238="Employed",$U238,
IF(AND($P238="Terminated"),($U238/7*AW238),
IF(AND($P238="Furloughed"),($U238/7*AW238)+($U238/7*BG238),
IF(AND($P238="Rehired"),($U238/7*BG238),
IF(AND($P238="Terminated",AW238&gt;0),$U238,
IF($P238="Furloughed",IF(AW238&gt;0,$U238)+IF(BG238&gt;0,$U238),
IF($P238="Rehired",IF(BG238&gt;0,$U238)))))))),IF('Actual Allocation Calc'!$AO$78="C",'Actual Allocation Calc'!S238,'Actual Allocation Calc'!AB238+IF($P238="Employed",$U238,
IF(AND($P238="Terminated"),($U238/7*AW238),
IF(AND($P238="Furloughed"),($U238/7*AW238)+($U238/7*BG238),
IF(AND($P238="Rehired"),($U238/7*BG238),
IF(AND($P238="Terminated",AW238&gt;0),$U238,
IF($P238="Furloughed",IF(AW238&gt;0,$U238)+IF(BG238&gt;0,$U238),
IF($P238="Rehired",IF(BG238&gt;0,$U238))))))))*'Actual Allocation Calc'!$AO$99)))</f>
        <v/>
      </c>
      <c r="AG238" s="210" t="str">
        <f>IF($B238="","",IF('Actual Allocation Calc'!$AP$78="A",
IF($P238="Employed",$U238/7*BK238,
IF(AND($P238="Terminated"),($U238/7*AX238),
IF(AND($P238="Furloughed"),($U238/7*AX238)+($U238/7*BH238),
IF(AND($P238="Rehired"),($U238/7*BH238),
IF(AND($P238="Terminated",AX238&gt;0),$U238,
IF($P238="Furloughed",IF(AX238&gt;0,$U238)+IF(BH238&gt;0,$U238),
IF($P238="Rehired",IF(BH238&gt;0,$U238)))))))),IF('Actual Allocation Calc'!$AP$78="C",'Actual Allocation Calc'!T238,'Actual Allocation Calc'!AC238+IF($P238="Employed",$U238/7*BK238,
IF(AND($P238="Terminated"),($U238/7*AX238),
IF(AND($P238="Furloughed"),($U238/7*AX238)+($U238/7*BH238),
IF(AND($P238="Rehired"),($U238/7*BH238),
IF(AND($P238="Terminated",AX238&gt;0),$U238,
IF($P238="Furloughed",IF(AX238&gt;0,$U238)+IF(BH238&gt;0,$U238),
IF($P238="Rehired",IF(BH238&gt;0,$U238))))))))*'Actual Allocation Calc'!$AP$99)))</f>
        <v/>
      </c>
      <c r="AH238" s="536"/>
      <c r="AI238" s="82">
        <f t="shared" si="87"/>
        <v>0</v>
      </c>
      <c r="AJ238" s="210">
        <f t="shared" si="69"/>
        <v>0</v>
      </c>
      <c r="AK238" s="397" t="str">
        <f t="shared" si="70"/>
        <v/>
      </c>
      <c r="AM238" s="122"/>
      <c r="AO238" s="214" t="str">
        <f>IFERROR(IF($V238="","",VLOOKUP(V238,'Calendar Calcs'!$B$2:$E1205,4,FALSE)),0)</f>
        <v/>
      </c>
      <c r="AP238" s="69" t="str">
        <f>IF($AO238="","", IF($AO238&lt;AP$23,0,IF($AO238&gt;AP$23,COUNTIFS('Calendar Calcs'!$E$2:$E1205,AP$23),COUNTIFS('Calendar Calcs'!$E$2:$E1205,AP$23,'Calendar Calcs'!$D$2:$D1205,"&lt;="&amp;WEEKDAY($V238)))))</f>
        <v/>
      </c>
      <c r="AQ238" s="69" t="str">
        <f>IF($AO238="","", IF($AO238&lt;AQ$23,0,IF($AO238&gt;AQ$23,COUNTIFS('Calendar Calcs'!$E$2:$E1205,AQ$23),COUNTIFS('Calendar Calcs'!$E$2:$E1205,AQ$23,'Calendar Calcs'!$D$2:$D1205,"&lt;="&amp;WEEKDAY($V238)))))</f>
        <v/>
      </c>
      <c r="AR238" s="69" t="str">
        <f>IF($AO238="","", IF($AO238&lt;AR$23,0,IF($AO238&gt;AR$23,COUNTIFS('Calendar Calcs'!$E$2:$E1205,AR$23),COUNTIFS('Calendar Calcs'!$E$2:$E1205,AR$23,'Calendar Calcs'!$D$2:$D1205,"&lt;="&amp;WEEKDAY($V238)))))</f>
        <v/>
      </c>
      <c r="AS238" s="69" t="str">
        <f>IF($AO238="","", IF($AO238&lt;AS$23,0,IF($AO238&gt;AS$23,COUNTIFS('Calendar Calcs'!$E$2:$E1205,AS$23),COUNTIFS('Calendar Calcs'!$E$2:$E1205,AS$23,'Calendar Calcs'!$D$2:$D1205,"&lt;="&amp;WEEKDAY($V238)))))</f>
        <v/>
      </c>
      <c r="AT238" s="69" t="str">
        <f>IF($AO238="","", IF($AO238&lt;AT$23,0,IF($AO238&gt;AT$23,COUNTIFS('Calendar Calcs'!$E$2:$E1205,AT$23),COUNTIFS('Calendar Calcs'!$E$2:$E1205,AT$23,'Calendar Calcs'!$D$2:$D1205,"&lt;="&amp;WEEKDAY($V238)))))</f>
        <v/>
      </c>
      <c r="AU238" s="69" t="str">
        <f>IF($AO238="","", IF($AO238&lt;AU$23,0,IF($AO238&gt;AU$23,COUNTIFS('Calendar Calcs'!$E$2:$E1205,AU$23),COUNTIFS('Calendar Calcs'!$E$2:$E1205,AU$23,'Calendar Calcs'!$D$2:$D1205,"&lt;="&amp;WEEKDAY($V238)))))</f>
        <v/>
      </c>
      <c r="AV238" s="69" t="str">
        <f>IF($AO238="","", IF($AO238&lt;AV$23,0,IF($AO238&gt;AV$23,COUNTIFS('Calendar Calcs'!$E$2:$E1205,AV$23),COUNTIFS('Calendar Calcs'!$E$2:$E1205,AV$23,'Calendar Calcs'!$D$2:$D1205,"&lt;="&amp;WEEKDAY($V238)))))</f>
        <v/>
      </c>
      <c r="AW238" s="69" t="str">
        <f>IF($AO238="","", IF($AO238&lt;AW$23,0,IF($AO238&gt;AW$23,COUNTIFS('Calendar Calcs'!$E$2:$E1205,AW$23),COUNTIFS('Calendar Calcs'!$E$2:$E1205,AW$23,'Calendar Calcs'!$D$2:$D1205,"&lt;="&amp;WEEKDAY($V238)))))</f>
        <v/>
      </c>
      <c r="AX238" s="69" t="str">
        <f>IF($AO238="","", IF($AO238&lt;AX$23,0,IF($AO238&gt;AX$23,COUNTIFS('Calendar Calcs'!$E$2:$E1205,AX$23),COUNTIFS('Calendar Calcs'!$E$2:$E1205,AX$23,'Calendar Calcs'!$D$2:$D1205,"&lt;="&amp;WEEKDAY($V238)))))</f>
        <v/>
      </c>
      <c r="AY238" s="69" t="str">
        <f>IF($W238="","",VLOOKUP($W238,'Calendar Calcs'!$B$2:$E1205,4,FALSE))</f>
        <v/>
      </c>
      <c r="AZ238" s="69" t="str">
        <f>IF($AY238="","",IF($AY238&gt;AZ$23,0,IF($AY238&lt;AZ$23,COUNTIFS('Calendar Calcs'!$E$2:$E1205,AZ$23),COUNTIFS('Calendar Calcs'!$E$2:$E1205,AZ$23,'Calendar Calcs'!$D$2:$D1205,"&gt;="&amp;WEEKDAY($W238)))))</f>
        <v/>
      </c>
      <c r="BA238" s="69" t="str">
        <f>IF($AY238="","",IF($AY238&gt;BA$23,0,IF($AY238&lt;BA$23,COUNTIFS('Calendar Calcs'!$E$2:$E1205,BA$23),COUNTIFS('Calendar Calcs'!$E$2:$E1205,BA$23,'Calendar Calcs'!$D$2:$D1205,"&gt;="&amp;WEEKDAY($W238)))))</f>
        <v/>
      </c>
      <c r="BB238" s="69" t="str">
        <f>IF($AY238="","",IF($AY238&gt;BB$23,0,IF($AY238&lt;BB$23,COUNTIFS('Calendar Calcs'!$E$2:$E1205,BB$23),COUNTIFS('Calendar Calcs'!$E$2:$E1205,BB$23,'Calendar Calcs'!$D$2:$D1205,"&gt;="&amp;WEEKDAY($W238)))))</f>
        <v/>
      </c>
      <c r="BC238" s="69" t="str">
        <f>IF($AY238="","",IF($AY238&gt;BC$23,0,IF($AY238&lt;BC$23,COUNTIFS('Calendar Calcs'!$E$2:$E1205,BC$23),COUNTIFS('Calendar Calcs'!$E$2:$E1205,BC$23,'Calendar Calcs'!$D$2:$D1205,"&gt;="&amp;WEEKDAY($W238)))))</f>
        <v/>
      </c>
      <c r="BD238" s="69" t="str">
        <f>IF($AY238="","",IF($AY238&gt;BD$23,0,IF($AY238&lt;BD$23,COUNTIFS('Calendar Calcs'!$E$2:$E1205,BD$23),COUNTIFS('Calendar Calcs'!$E$2:$E1205,BD$23,'Calendar Calcs'!$D$2:$D1205,"&gt;="&amp;WEEKDAY($W238)))))</f>
        <v/>
      </c>
      <c r="BE238" s="69" t="str">
        <f>IF($AY238="","",IF($AY238&gt;BE$23,0,IF($AY238&lt;BE$23,COUNTIFS('Calendar Calcs'!$E$2:$E1205,BE$23),COUNTIFS('Calendar Calcs'!$E$2:$E1205,BE$23,'Calendar Calcs'!$D$2:$D1205,"&gt;="&amp;WEEKDAY($W238)))))</f>
        <v/>
      </c>
      <c r="BF238" s="69" t="str">
        <f>IF($AY238="","",IF($AY238&gt;BF$23,0,IF($AY238&lt;BF$23,COUNTIFS('Calendar Calcs'!$E$2:$E1205,BF$23),COUNTIFS('Calendar Calcs'!$E$2:$E1205,BF$23,'Calendar Calcs'!$D$2:$D1205,"&gt;="&amp;WEEKDAY($W238)))))</f>
        <v/>
      </c>
      <c r="BG238" s="69" t="str">
        <f>IF($AY238="","",IF($AY238&gt;BG$23,0,IF($AY238&lt;BG$23,COUNTIFS('Calendar Calcs'!$E$2:$E1205,BG$23),COUNTIFS('Calendar Calcs'!$E$2:$E1205,BG$23,'Calendar Calcs'!$D$2:$D1205,"&gt;="&amp;WEEKDAY($W238)))))</f>
        <v/>
      </c>
      <c r="BH238" s="69">
        <f t="shared" si="71"/>
        <v>6</v>
      </c>
      <c r="BI238" s="69">
        <f>IF(Cover!$E$43="","",VLOOKUP(Cover!$E$43,'Calendar Calcs'!$B$2:$E1205,4,FALSE))</f>
        <v>1</v>
      </c>
      <c r="BJ238" s="69">
        <f>IF($BI238="","", IF($BI238&lt;BJ$23,0,IF($BI238&gt;=BJ$23,COUNTIFS('Calendar Calcs'!$E$2:$E1205,BJ$23),COUNTIFS('Calendar Calcs'!$E$2:$E1205,BJ$23,'Calendar Calcs'!$D$2:$D1205,"&lt;="&amp;WEEKDAY($V238)))))</f>
        <v>1</v>
      </c>
      <c r="BK238" s="69">
        <f t="shared" si="68"/>
        <v>6</v>
      </c>
      <c r="BN238" s="69" t="str">
        <f>IF(T238&gt;0,"FTE",IF(Cover!$E$47="Weekly",IF(S238&gt;29.75,"FTE","PTE"),IF(S238&gt;59.75,"FTE","PTE")))</f>
        <v>PTE</v>
      </c>
      <c r="BO238" s="69">
        <f>IF(BN238="FTE",30,IF(Cover!$E$47="Weekly",'STEP 2 EE Data'!S238,'STEP 2 EE Data'!S238/2))</f>
        <v>0</v>
      </c>
      <c r="BP238" s="209">
        <f t="shared" si="72"/>
        <v>0</v>
      </c>
      <c r="BQ238" s="209">
        <f t="shared" si="73"/>
        <v>0</v>
      </c>
      <c r="BR238" s="209">
        <f t="shared" si="74"/>
        <v>0</v>
      </c>
      <c r="BS238" s="209">
        <f t="shared" si="75"/>
        <v>0</v>
      </c>
      <c r="BT238" s="209">
        <f t="shared" si="76"/>
        <v>0</v>
      </c>
      <c r="BU238" s="209">
        <f t="shared" si="77"/>
        <v>0</v>
      </c>
      <c r="BV238" s="209">
        <f t="shared" si="78"/>
        <v>0</v>
      </c>
      <c r="BW238" s="209">
        <f t="shared" si="79"/>
        <v>0</v>
      </c>
      <c r="BX238" s="209">
        <f t="shared" si="80"/>
        <v>0</v>
      </c>
      <c r="CC238" s="210" t="str">
        <f>IF(B238="","",IF(C238="",IF(Cover!$E$47="Weekly",'STEP 3 EE Comp'!BI243*8,'STEP 3 EE Comp'!BI243*4),IF(Cover!$E$47="Weekly",'STEP 3 EE Comp'!BI243,'STEP 3 EE Comp'!BI243)))</f>
        <v/>
      </c>
      <c r="CD238" s="82" t="str">
        <f t="shared" si="81"/>
        <v/>
      </c>
      <c r="CE238" s="417">
        <f t="shared" si="82"/>
        <v>1</v>
      </c>
      <c r="CF238" s="82" t="str">
        <f t="shared" si="83"/>
        <v>Good</v>
      </c>
      <c r="CG238" s="82">
        <f t="shared" si="84"/>
        <v>0</v>
      </c>
      <c r="CH238" s="234">
        <f t="shared" si="85"/>
        <v>0</v>
      </c>
    </row>
    <row r="239" spans="1:86" s="69" customFormat="1" x14ac:dyDescent="0.3">
      <c r="A239" s="555"/>
      <c r="B239" s="52"/>
      <c r="C239" s="52"/>
      <c r="D239" s="52"/>
      <c r="E239" s="52"/>
      <c r="F239" s="507"/>
      <c r="G239" s="210">
        <f t="shared" si="86"/>
        <v>0</v>
      </c>
      <c r="H239" s="82">
        <f t="shared" si="67"/>
        <v>0</v>
      </c>
      <c r="I239" s="211"/>
      <c r="J239" s="441" t="s">
        <v>21</v>
      </c>
      <c r="K239" s="441" t="s">
        <v>21</v>
      </c>
      <c r="L239" s="441" t="s">
        <v>21</v>
      </c>
      <c r="M239" s="441" t="s">
        <v>21</v>
      </c>
      <c r="N239" s="568" t="s">
        <v>21</v>
      </c>
      <c r="O239" s="211"/>
      <c r="P239" s="212" t="str">
        <f>IF(B239="","",
IF(AND(V239="",W239="",B239&lt;&gt;""),"Employed",
IF(AND(V239&lt;&gt;"",W239="",B239&lt;&gt;""),"Terminated",
IF(AND(V239&lt;&gt;"",W239&lt;&gt;"",B239&lt;&gt;""),IF(W239&lt;Cover!$E$43,"Employed","Furloughed"),
IF(AND(V239="",W239&lt;&gt;"",B239&lt;&gt;""),IF(W239&lt;Cover!$E$43,"Employed","Rehired"))))))</f>
        <v/>
      </c>
      <c r="Q239" s="211"/>
      <c r="R239" s="536"/>
      <c r="S239" s="563"/>
      <c r="T239" s="536"/>
      <c r="U239" s="82">
        <f>IF(Cover!$E$47="Weekly",IF(T239&gt;0,T239,R239*S239),IF(T239&gt;0,T239,R239*S239)/2)</f>
        <v>0</v>
      </c>
      <c r="V239" s="564"/>
      <c r="W239" s="564"/>
      <c r="Y239" s="213" t="str">
        <f>IF($B239="","",IF('Actual Allocation Calc'!$AH$78="A",
IF($P239="Employed",$U239/7*BJ239,
IF(AND($P239="Terminated"),($U239/7*AP239),
IF(AND($P239="Furloughed"),($U239/7*AP239)+($U239/7*AZ239),
IF(AND($P239="Rehired"),($U239/7*AZ239),
IF(AND($P239="Terminated",AP239&gt;0),$U239,
IF($P239="Furloughed",IF(AP239&gt;0,$U239)+IF(AZ239&gt;0,$U239),
IF($P239="Rehired",IF(AZ239&gt;0,$U239)))))))),IF('Actual Allocation Calc'!$AH$78="C",'Actual Allocation Calc'!L239,'Actual Allocation Calc'!U239+IF($P239="Employed",$U239/7*BJ239,
IF(AND($P239="Terminated"),($U239/7*AP239),
IF(AND($P239="Furloughed"),($U239/7*AP239)+($U239/7*AZ239),
IF(AND($P239="Rehired"),($U239/7*AZ239),
IF(AND($P239="Terminated",AP239&gt;0),$U239,
IF($P239="Furloughed",IF(AP239&gt;0,$U239)+IF(AZ239&gt;0,$U239),
IF($P239="Rehired",IF(AZ239&gt;0,$U239))))))))*'Actual Allocation Calc'!$AH$99)))</f>
        <v/>
      </c>
      <c r="Z239" s="210" t="str">
        <f>IF($B239="","",IF('Actual Allocation Calc'!$AI$78="A",
IF($P239="Employed",$U239,
IF(AND($P239="Terminated"),($U239/7*AQ239),
IF(AND($P239="Furloughed"),($U239/7*AQ239)+($U239/7*BA239),
IF(AND($P239="Rehired"),($U239/7*BA239),
IF(AND($P239="Terminated",AQ239&gt;0),$U239,
IF($P239="Furloughed",IF(AQ239&gt;0,$U239)+IF(BA239&gt;0,$U239),
IF($P239="Rehired",IF(BA239&gt;0,$U239)))))))),IF('Actual Allocation Calc'!$AI$78="C",'Actual Allocation Calc'!M239,'Actual Allocation Calc'!V239+IF($P239="Employed",$U239,
IF(AND($P239="Terminated"),($U239/7*AQ239),
IF(AND($P239="Furloughed"),($U239/7*AQ239)+($U239/7*BA239),
IF(AND($P239="Rehired"),($U239/7*BA239),
IF(AND($P239="Terminated",AQ239&gt;0),$U239,
IF($P239="Furloughed",IF(AQ239&gt;0,$U239)+IF(BA239&gt;0,$U239),
IF($P239="Rehired",IF(BA239&gt;0,$U239))))))))*'Actual Allocation Calc'!$AI$99)))</f>
        <v/>
      </c>
      <c r="AA239" s="210" t="str">
        <f>IF($B239="","",IF('Actual Allocation Calc'!$AJ$78="A",
IF($P239="Employed",$U239,
IF(AND($P239="Terminated"),($U239/7*AR239),
IF(AND($P239="Furloughed"),($U239/7*AR239)+($U239/7*BB239),
IF(AND($P239="Rehired"),($U239/7*BB239),
IF(AND($P239="Terminated",AR239&gt;0),$U239,
IF($P239="Furloughed",IF(AR239&gt;0,$U239)+IF(BB239&gt;0,$U239),
IF($P239="Rehired",IF(BB239&gt;0,$U239)))))))),IF('Actual Allocation Calc'!$AJ$78="C",'Actual Allocation Calc'!N239,'Actual Allocation Calc'!W239+IF($P239="Employed",$U239,
IF(AND($P239="Terminated"),($U239/7*AR239),
IF(AND($P239="Furloughed"),($U239/7*AR239)+($U239/7*BB239),
IF(AND($P239="Rehired"),($U239/7*BB239),
IF(AND($P239="Terminated",AR239&gt;0),$U239,
IF($P239="Furloughed",IF(AR239&gt;0,$U239)+IF(BB239&gt;0,$U239),
IF($P239="Rehired",IF(BB239&gt;0,$U239))))))))*'Actual Allocation Calc'!$AJ$99)))</f>
        <v/>
      </c>
      <c r="AB239" s="210" t="str">
        <f>IF($B239="","",IF('Actual Allocation Calc'!$AK$78="A",
IF($P239="Employed",$U239,
IF(AND($P239="Terminated"),($U239/7*AS239),
IF(AND($P239="Furloughed"),($U239/7*AS239)+($U239/7*BC239),
IF(AND($P239="Rehired"),($U239/7*BC239),
IF(AND($P239="Terminated",AS239&gt;0),$U239,
IF($P239="Furloughed",IF(AS239&gt;0,$U239)+IF(BC239&gt;0,$U239),
IF($P239="Rehired",IF(BC239&gt;0,$U239)))))))),IF('Actual Allocation Calc'!$AK$78="C",'Actual Allocation Calc'!O239,'Actual Allocation Calc'!X239+IF($P239="Employed",$U239,
IF(AND($P239="Terminated"),($U239/7*AS239),
IF(AND($P239="Furloughed"),($U239/7*AS239)+($U239/7*BC239),
IF(AND($P239="Rehired"),($U239/7*BC239),
IF(AND($P239="Terminated",AS239&gt;0),$U239,
IF($P239="Furloughed",IF(AS239&gt;0,$U239)+IF(BC239&gt;0,$U239),
IF($P239="Rehired",IF(BC239&gt;0,$U239))))))))*'Actual Allocation Calc'!$AK$99)))</f>
        <v/>
      </c>
      <c r="AC239" s="210" t="str">
        <f>IF($B239="","",IF('Actual Allocation Calc'!$AL$78="A",
IF($P239="Employed",$U239,
IF(AND($P239="Terminated"),($U239/7*AT239),
IF(AND($P239="Furloughed"),($U239/7*AT239)+($U239/7*BD239),
IF(AND($P239="Rehired"),($U239/7*BD239),
IF(AND($P239="Terminated",AT239&gt;0),$U239,
IF($P239="Furloughed",IF(AT239&gt;0,$U239)+IF(BD239&gt;0,$U239),
IF($P239="Rehired",IF(BD239&gt;0,$U239)))))))),IF('Actual Allocation Calc'!$AL$78="C",'Actual Allocation Calc'!P239,'Actual Allocation Calc'!Y239+IF($P239="Employed",$U239,
IF(AND($P239="Terminated"),($U239/7*AT239),
IF(AND($P239="Furloughed"),($U239/7*AT239)+($U239/7*BD239),
IF(AND($P239="Rehired"),($U239/7*BD239),
IF(AND($P239="Terminated",AT239&gt;0),$U239,
IF($P239="Furloughed",IF(AT239&gt;0,$U239)+IF(BD239&gt;0,$U239),
IF($P239="Rehired",IF(BD239&gt;0,$U239))))))))*'Actual Allocation Calc'!$AL$99)))</f>
        <v/>
      </c>
      <c r="AD239" s="210" t="str">
        <f>IF($B239="","",IF('Actual Allocation Calc'!$AM$78="A",
IF($P239="Employed",$U239,
IF(AND($P239="Terminated"),($U239/7*AU239),
IF(AND($P239="Furloughed"),($U239/7*AU239)+($U239/7*BE239),
IF(AND($P239="Rehired"),($U239/7*BE239),
IF(AND($P239="Terminated",AU239&gt;0),$U239,
IF($P239="Furloughed",IF(AU239&gt;0,$U239)+IF(BE239&gt;0,$U239),
IF($P239="Rehired",IF(BE239&gt;0,$U239)))))))),IF('Actual Allocation Calc'!$AM$78="C",'Actual Allocation Calc'!Q239,'Actual Allocation Calc'!Z239+IF($P239="Employed",$U239,
IF(AND($P239="Terminated"),($U239/7*AU239),
IF(AND($P239="Furloughed"),($U239/7*AU239)+($U239/7*BE239),
IF(AND($P239="Rehired"),($U239/7*BE239),
IF(AND($P239="Terminated",AU239&gt;0),$U239,
IF($P239="Furloughed",IF(AU239&gt;0,$U239)+IF(BE239&gt;0,$U239),
IF($P239="Rehired",IF(BE239&gt;0,$U239))))))))*'Actual Allocation Calc'!$AM$99)))</f>
        <v/>
      </c>
      <c r="AE239" s="210" t="str">
        <f>IF($B239="","",IF('Actual Allocation Calc'!$AN$78="A",
IF($P239="Employed",$U239,
IF(AND($P239="Terminated"),($U239/7*AV239),
IF(AND($P239="Furloughed"),($U239/7*AV239)+($U239/7*BF239),
IF(AND($P239="Rehired"),($U239/7*BF239),
IF(AND($P239="Terminated",AV239&gt;0),$U239,
IF($P239="Furloughed",IF(AV239&gt;0,$U239)+IF(BF239&gt;0,$U239),
IF($P239="Rehired",IF(BF239&gt;0,$U239)))))))),IF('Actual Allocation Calc'!$AN$78="C",'Actual Allocation Calc'!R239,'Actual Allocation Calc'!AA239+IF($P239="Employed",$U239,
IF(AND($P239="Terminated"),($U239/7*AV239),
IF(AND($P239="Furloughed"),($U239/7*AV239)+($U239/7*BF239),
IF(AND($P239="Rehired"),($U239/7*BF239),
IF(AND($P239="Terminated",AV239&gt;0),$U239,
IF($P239="Furloughed",IF(AV239&gt;0,$U239)+IF(BF239&gt;0,$U239),
IF($P239="Rehired",IF(BF239&gt;0,$U239))))))))*'Actual Allocation Calc'!$AN$99)))</f>
        <v/>
      </c>
      <c r="AF239" s="210" t="str">
        <f>IF($B239="","",IF('Actual Allocation Calc'!$AO$78="A",
IF($P239="Employed",$U239,
IF(AND($P239="Terminated"),($U239/7*AW239),
IF(AND($P239="Furloughed"),($U239/7*AW239)+($U239/7*BG239),
IF(AND($P239="Rehired"),($U239/7*BG239),
IF(AND($P239="Terminated",AW239&gt;0),$U239,
IF($P239="Furloughed",IF(AW239&gt;0,$U239)+IF(BG239&gt;0,$U239),
IF($P239="Rehired",IF(BG239&gt;0,$U239)))))))),IF('Actual Allocation Calc'!$AO$78="C",'Actual Allocation Calc'!S239,'Actual Allocation Calc'!AB239+IF($P239="Employed",$U239,
IF(AND($P239="Terminated"),($U239/7*AW239),
IF(AND($P239="Furloughed"),($U239/7*AW239)+($U239/7*BG239),
IF(AND($P239="Rehired"),($U239/7*BG239),
IF(AND($P239="Terminated",AW239&gt;0),$U239,
IF($P239="Furloughed",IF(AW239&gt;0,$U239)+IF(BG239&gt;0,$U239),
IF($P239="Rehired",IF(BG239&gt;0,$U239))))))))*'Actual Allocation Calc'!$AO$99)))</f>
        <v/>
      </c>
      <c r="AG239" s="210" t="str">
        <f>IF($B239="","",IF('Actual Allocation Calc'!$AP$78="A",
IF($P239="Employed",$U239/7*BK239,
IF(AND($P239="Terminated"),($U239/7*AX239),
IF(AND($P239="Furloughed"),($U239/7*AX239)+($U239/7*BH239),
IF(AND($P239="Rehired"),($U239/7*BH239),
IF(AND($P239="Terminated",AX239&gt;0),$U239,
IF($P239="Furloughed",IF(AX239&gt;0,$U239)+IF(BH239&gt;0,$U239),
IF($P239="Rehired",IF(BH239&gt;0,$U239)))))))),IF('Actual Allocation Calc'!$AP$78="C",'Actual Allocation Calc'!T239,'Actual Allocation Calc'!AC239+IF($P239="Employed",$U239/7*BK239,
IF(AND($P239="Terminated"),($U239/7*AX239),
IF(AND($P239="Furloughed"),($U239/7*AX239)+($U239/7*BH239),
IF(AND($P239="Rehired"),($U239/7*BH239),
IF(AND($P239="Terminated",AX239&gt;0),$U239,
IF($P239="Furloughed",IF(AX239&gt;0,$U239)+IF(BH239&gt;0,$U239),
IF($P239="Rehired",IF(BH239&gt;0,$U239))))))))*'Actual Allocation Calc'!$AP$99)))</f>
        <v/>
      </c>
      <c r="AH239" s="536"/>
      <c r="AI239" s="82">
        <f t="shared" si="87"/>
        <v>0</v>
      </c>
      <c r="AJ239" s="210">
        <f t="shared" si="69"/>
        <v>0</v>
      </c>
      <c r="AK239" s="397" t="str">
        <f t="shared" si="70"/>
        <v/>
      </c>
      <c r="AM239" s="122"/>
      <c r="AO239" s="214" t="str">
        <f>IFERROR(IF($V239="","",VLOOKUP(V239,'Calendar Calcs'!$B$2:$E1206,4,FALSE)),0)</f>
        <v/>
      </c>
      <c r="AP239" s="69" t="str">
        <f>IF($AO239="","", IF($AO239&lt;AP$23,0,IF($AO239&gt;AP$23,COUNTIFS('Calendar Calcs'!$E$2:$E1206,AP$23),COUNTIFS('Calendar Calcs'!$E$2:$E1206,AP$23,'Calendar Calcs'!$D$2:$D1206,"&lt;="&amp;WEEKDAY($V239)))))</f>
        <v/>
      </c>
      <c r="AQ239" s="69" t="str">
        <f>IF($AO239="","", IF($AO239&lt;AQ$23,0,IF($AO239&gt;AQ$23,COUNTIFS('Calendar Calcs'!$E$2:$E1206,AQ$23),COUNTIFS('Calendar Calcs'!$E$2:$E1206,AQ$23,'Calendar Calcs'!$D$2:$D1206,"&lt;="&amp;WEEKDAY($V239)))))</f>
        <v/>
      </c>
      <c r="AR239" s="69" t="str">
        <f>IF($AO239="","", IF($AO239&lt;AR$23,0,IF($AO239&gt;AR$23,COUNTIFS('Calendar Calcs'!$E$2:$E1206,AR$23),COUNTIFS('Calendar Calcs'!$E$2:$E1206,AR$23,'Calendar Calcs'!$D$2:$D1206,"&lt;="&amp;WEEKDAY($V239)))))</f>
        <v/>
      </c>
      <c r="AS239" s="69" t="str">
        <f>IF($AO239="","", IF($AO239&lt;AS$23,0,IF($AO239&gt;AS$23,COUNTIFS('Calendar Calcs'!$E$2:$E1206,AS$23),COUNTIFS('Calendar Calcs'!$E$2:$E1206,AS$23,'Calendar Calcs'!$D$2:$D1206,"&lt;="&amp;WEEKDAY($V239)))))</f>
        <v/>
      </c>
      <c r="AT239" s="69" t="str">
        <f>IF($AO239="","", IF($AO239&lt;AT$23,0,IF($AO239&gt;AT$23,COUNTIFS('Calendar Calcs'!$E$2:$E1206,AT$23),COUNTIFS('Calendar Calcs'!$E$2:$E1206,AT$23,'Calendar Calcs'!$D$2:$D1206,"&lt;="&amp;WEEKDAY($V239)))))</f>
        <v/>
      </c>
      <c r="AU239" s="69" t="str">
        <f>IF($AO239="","", IF($AO239&lt;AU$23,0,IF($AO239&gt;AU$23,COUNTIFS('Calendar Calcs'!$E$2:$E1206,AU$23),COUNTIFS('Calendar Calcs'!$E$2:$E1206,AU$23,'Calendar Calcs'!$D$2:$D1206,"&lt;="&amp;WEEKDAY($V239)))))</f>
        <v/>
      </c>
      <c r="AV239" s="69" t="str">
        <f>IF($AO239="","", IF($AO239&lt;AV$23,0,IF($AO239&gt;AV$23,COUNTIFS('Calendar Calcs'!$E$2:$E1206,AV$23),COUNTIFS('Calendar Calcs'!$E$2:$E1206,AV$23,'Calendar Calcs'!$D$2:$D1206,"&lt;="&amp;WEEKDAY($V239)))))</f>
        <v/>
      </c>
      <c r="AW239" s="69" t="str">
        <f>IF($AO239="","", IF($AO239&lt;AW$23,0,IF($AO239&gt;AW$23,COUNTIFS('Calendar Calcs'!$E$2:$E1206,AW$23),COUNTIFS('Calendar Calcs'!$E$2:$E1206,AW$23,'Calendar Calcs'!$D$2:$D1206,"&lt;="&amp;WEEKDAY($V239)))))</f>
        <v/>
      </c>
      <c r="AX239" s="69" t="str">
        <f>IF($AO239="","", IF($AO239&lt;AX$23,0,IF($AO239&gt;AX$23,COUNTIFS('Calendar Calcs'!$E$2:$E1206,AX$23),COUNTIFS('Calendar Calcs'!$E$2:$E1206,AX$23,'Calendar Calcs'!$D$2:$D1206,"&lt;="&amp;WEEKDAY($V239)))))</f>
        <v/>
      </c>
      <c r="AY239" s="69" t="str">
        <f>IF($W239="","",VLOOKUP($W239,'Calendar Calcs'!$B$2:$E1206,4,FALSE))</f>
        <v/>
      </c>
      <c r="AZ239" s="69" t="str">
        <f>IF($AY239="","",IF($AY239&gt;AZ$23,0,IF($AY239&lt;AZ$23,COUNTIFS('Calendar Calcs'!$E$2:$E1206,AZ$23),COUNTIFS('Calendar Calcs'!$E$2:$E1206,AZ$23,'Calendar Calcs'!$D$2:$D1206,"&gt;="&amp;WEEKDAY($W239)))))</f>
        <v/>
      </c>
      <c r="BA239" s="69" t="str">
        <f>IF($AY239="","",IF($AY239&gt;BA$23,0,IF($AY239&lt;BA$23,COUNTIFS('Calendar Calcs'!$E$2:$E1206,BA$23),COUNTIFS('Calendar Calcs'!$E$2:$E1206,BA$23,'Calendar Calcs'!$D$2:$D1206,"&gt;="&amp;WEEKDAY($W239)))))</f>
        <v/>
      </c>
      <c r="BB239" s="69" t="str">
        <f>IF($AY239="","",IF($AY239&gt;BB$23,0,IF($AY239&lt;BB$23,COUNTIFS('Calendar Calcs'!$E$2:$E1206,BB$23),COUNTIFS('Calendar Calcs'!$E$2:$E1206,BB$23,'Calendar Calcs'!$D$2:$D1206,"&gt;="&amp;WEEKDAY($W239)))))</f>
        <v/>
      </c>
      <c r="BC239" s="69" t="str">
        <f>IF($AY239="","",IF($AY239&gt;BC$23,0,IF($AY239&lt;BC$23,COUNTIFS('Calendar Calcs'!$E$2:$E1206,BC$23),COUNTIFS('Calendar Calcs'!$E$2:$E1206,BC$23,'Calendar Calcs'!$D$2:$D1206,"&gt;="&amp;WEEKDAY($W239)))))</f>
        <v/>
      </c>
      <c r="BD239" s="69" t="str">
        <f>IF($AY239="","",IF($AY239&gt;BD$23,0,IF($AY239&lt;BD$23,COUNTIFS('Calendar Calcs'!$E$2:$E1206,BD$23),COUNTIFS('Calendar Calcs'!$E$2:$E1206,BD$23,'Calendar Calcs'!$D$2:$D1206,"&gt;="&amp;WEEKDAY($W239)))))</f>
        <v/>
      </c>
      <c r="BE239" s="69" t="str">
        <f>IF($AY239="","",IF($AY239&gt;BE$23,0,IF($AY239&lt;BE$23,COUNTIFS('Calendar Calcs'!$E$2:$E1206,BE$23),COUNTIFS('Calendar Calcs'!$E$2:$E1206,BE$23,'Calendar Calcs'!$D$2:$D1206,"&gt;="&amp;WEEKDAY($W239)))))</f>
        <v/>
      </c>
      <c r="BF239" s="69" t="str">
        <f>IF($AY239="","",IF($AY239&gt;BF$23,0,IF($AY239&lt;BF$23,COUNTIFS('Calendar Calcs'!$E$2:$E1206,BF$23),COUNTIFS('Calendar Calcs'!$E$2:$E1206,BF$23,'Calendar Calcs'!$D$2:$D1206,"&gt;="&amp;WEEKDAY($W239)))))</f>
        <v/>
      </c>
      <c r="BG239" s="69" t="str">
        <f>IF($AY239="","",IF($AY239&gt;BG$23,0,IF($AY239&lt;BG$23,COUNTIFS('Calendar Calcs'!$E$2:$E1206,BG$23),COUNTIFS('Calendar Calcs'!$E$2:$E1206,BG$23,'Calendar Calcs'!$D$2:$D1206,"&gt;="&amp;WEEKDAY($W239)))))</f>
        <v/>
      </c>
      <c r="BH239" s="69">
        <f t="shared" si="71"/>
        <v>6</v>
      </c>
      <c r="BI239" s="69">
        <f>IF(Cover!$E$43="","",VLOOKUP(Cover!$E$43,'Calendar Calcs'!$B$2:$E1206,4,FALSE))</f>
        <v>1</v>
      </c>
      <c r="BJ239" s="69">
        <f>IF($BI239="","", IF($BI239&lt;BJ$23,0,IF($BI239&gt;=BJ$23,COUNTIFS('Calendar Calcs'!$E$2:$E1206,BJ$23),COUNTIFS('Calendar Calcs'!$E$2:$E1206,BJ$23,'Calendar Calcs'!$D$2:$D1206,"&lt;="&amp;WEEKDAY($V239)))))</f>
        <v>1</v>
      </c>
      <c r="BK239" s="69">
        <f t="shared" si="68"/>
        <v>6</v>
      </c>
      <c r="BN239" s="69" t="str">
        <f>IF(T239&gt;0,"FTE",IF(Cover!$E$47="Weekly",IF(S239&gt;29.75,"FTE","PTE"),IF(S239&gt;59.75,"FTE","PTE")))</f>
        <v>PTE</v>
      </c>
      <c r="BO239" s="69">
        <f>IF(BN239="FTE",30,IF(Cover!$E$47="Weekly",'STEP 2 EE Data'!S239,'STEP 2 EE Data'!S239/2))</f>
        <v>0</v>
      </c>
      <c r="BP239" s="209">
        <f t="shared" si="72"/>
        <v>0</v>
      </c>
      <c r="BQ239" s="209">
        <f t="shared" si="73"/>
        <v>0</v>
      </c>
      <c r="BR239" s="209">
        <f t="shared" si="74"/>
        <v>0</v>
      </c>
      <c r="BS239" s="209">
        <f t="shared" si="75"/>
        <v>0</v>
      </c>
      <c r="BT239" s="209">
        <f t="shared" si="76"/>
        <v>0</v>
      </c>
      <c r="BU239" s="209">
        <f t="shared" si="77"/>
        <v>0</v>
      </c>
      <c r="BV239" s="209">
        <f t="shared" si="78"/>
        <v>0</v>
      </c>
      <c r="BW239" s="209">
        <f t="shared" si="79"/>
        <v>0</v>
      </c>
      <c r="BX239" s="209">
        <f t="shared" si="80"/>
        <v>0</v>
      </c>
      <c r="CC239" s="210" t="str">
        <f>IF(B239="","",IF(C239="",IF(Cover!$E$47="Weekly",'STEP 3 EE Comp'!BI244*8,'STEP 3 EE Comp'!BI244*4),IF(Cover!$E$47="Weekly",'STEP 3 EE Comp'!BI244,'STEP 3 EE Comp'!BI244)))</f>
        <v/>
      </c>
      <c r="CD239" s="82" t="str">
        <f t="shared" si="81"/>
        <v/>
      </c>
      <c r="CE239" s="417">
        <f t="shared" si="82"/>
        <v>1</v>
      </c>
      <c r="CF239" s="82" t="str">
        <f t="shared" si="83"/>
        <v>Good</v>
      </c>
      <c r="CG239" s="82">
        <f t="shared" si="84"/>
        <v>0</v>
      </c>
      <c r="CH239" s="234">
        <f t="shared" si="85"/>
        <v>0</v>
      </c>
    </row>
    <row r="240" spans="1:86" s="69" customFormat="1" x14ac:dyDescent="0.3">
      <c r="A240" s="555"/>
      <c r="B240" s="52"/>
      <c r="C240" s="52"/>
      <c r="D240" s="52"/>
      <c r="E240" s="52"/>
      <c r="F240" s="507"/>
      <c r="G240" s="210">
        <f t="shared" si="86"/>
        <v>0</v>
      </c>
      <c r="H240" s="82">
        <f t="shared" si="67"/>
        <v>0</v>
      </c>
      <c r="I240" s="211"/>
      <c r="J240" s="441" t="s">
        <v>21</v>
      </c>
      <c r="K240" s="441" t="s">
        <v>21</v>
      </c>
      <c r="L240" s="441" t="s">
        <v>21</v>
      </c>
      <c r="M240" s="441" t="s">
        <v>21</v>
      </c>
      <c r="N240" s="568" t="s">
        <v>21</v>
      </c>
      <c r="O240" s="211"/>
      <c r="P240" s="212" t="str">
        <f>IF(B240="","",
IF(AND(V240="",W240="",B240&lt;&gt;""),"Employed",
IF(AND(V240&lt;&gt;"",W240="",B240&lt;&gt;""),"Terminated",
IF(AND(V240&lt;&gt;"",W240&lt;&gt;"",B240&lt;&gt;""),IF(W240&lt;Cover!$E$43,"Employed","Furloughed"),
IF(AND(V240="",W240&lt;&gt;"",B240&lt;&gt;""),IF(W240&lt;Cover!$E$43,"Employed","Rehired"))))))</f>
        <v/>
      </c>
      <c r="Q240" s="211"/>
      <c r="R240" s="536"/>
      <c r="S240" s="563"/>
      <c r="T240" s="536"/>
      <c r="U240" s="82">
        <f>IF(Cover!$E$47="Weekly",IF(T240&gt;0,T240,R240*S240),IF(T240&gt;0,T240,R240*S240)/2)</f>
        <v>0</v>
      </c>
      <c r="V240" s="564"/>
      <c r="W240" s="564"/>
      <c r="Y240" s="213" t="str">
        <f>IF($B240="","",IF('Actual Allocation Calc'!$AH$78="A",
IF($P240="Employed",$U240/7*BJ240,
IF(AND($P240="Terminated"),($U240/7*AP240),
IF(AND($P240="Furloughed"),($U240/7*AP240)+($U240/7*AZ240),
IF(AND($P240="Rehired"),($U240/7*AZ240),
IF(AND($P240="Terminated",AP240&gt;0),$U240,
IF($P240="Furloughed",IF(AP240&gt;0,$U240)+IF(AZ240&gt;0,$U240),
IF($P240="Rehired",IF(AZ240&gt;0,$U240)))))))),IF('Actual Allocation Calc'!$AH$78="C",'Actual Allocation Calc'!L240,'Actual Allocation Calc'!U240+IF($P240="Employed",$U240/7*BJ240,
IF(AND($P240="Terminated"),($U240/7*AP240),
IF(AND($P240="Furloughed"),($U240/7*AP240)+($U240/7*AZ240),
IF(AND($P240="Rehired"),($U240/7*AZ240),
IF(AND($P240="Terminated",AP240&gt;0),$U240,
IF($P240="Furloughed",IF(AP240&gt;0,$U240)+IF(AZ240&gt;0,$U240),
IF($P240="Rehired",IF(AZ240&gt;0,$U240))))))))*'Actual Allocation Calc'!$AH$99)))</f>
        <v/>
      </c>
      <c r="Z240" s="210" t="str">
        <f>IF($B240="","",IF('Actual Allocation Calc'!$AI$78="A",
IF($P240="Employed",$U240,
IF(AND($P240="Terminated"),($U240/7*AQ240),
IF(AND($P240="Furloughed"),($U240/7*AQ240)+($U240/7*BA240),
IF(AND($P240="Rehired"),($U240/7*BA240),
IF(AND($P240="Terminated",AQ240&gt;0),$U240,
IF($P240="Furloughed",IF(AQ240&gt;0,$U240)+IF(BA240&gt;0,$U240),
IF($P240="Rehired",IF(BA240&gt;0,$U240)))))))),IF('Actual Allocation Calc'!$AI$78="C",'Actual Allocation Calc'!M240,'Actual Allocation Calc'!V240+IF($P240="Employed",$U240,
IF(AND($P240="Terminated"),($U240/7*AQ240),
IF(AND($P240="Furloughed"),($U240/7*AQ240)+($U240/7*BA240),
IF(AND($P240="Rehired"),($U240/7*BA240),
IF(AND($P240="Terminated",AQ240&gt;0),$U240,
IF($P240="Furloughed",IF(AQ240&gt;0,$U240)+IF(BA240&gt;0,$U240),
IF($P240="Rehired",IF(BA240&gt;0,$U240))))))))*'Actual Allocation Calc'!$AI$99)))</f>
        <v/>
      </c>
      <c r="AA240" s="210" t="str">
        <f>IF($B240="","",IF('Actual Allocation Calc'!$AJ$78="A",
IF($P240="Employed",$U240,
IF(AND($P240="Terminated"),($U240/7*AR240),
IF(AND($P240="Furloughed"),($U240/7*AR240)+($U240/7*BB240),
IF(AND($P240="Rehired"),($U240/7*BB240),
IF(AND($P240="Terminated",AR240&gt;0),$U240,
IF($P240="Furloughed",IF(AR240&gt;0,$U240)+IF(BB240&gt;0,$U240),
IF($P240="Rehired",IF(BB240&gt;0,$U240)))))))),IF('Actual Allocation Calc'!$AJ$78="C",'Actual Allocation Calc'!N240,'Actual Allocation Calc'!W240+IF($P240="Employed",$U240,
IF(AND($P240="Terminated"),($U240/7*AR240),
IF(AND($P240="Furloughed"),($U240/7*AR240)+($U240/7*BB240),
IF(AND($P240="Rehired"),($U240/7*BB240),
IF(AND($P240="Terminated",AR240&gt;0),$U240,
IF($P240="Furloughed",IF(AR240&gt;0,$U240)+IF(BB240&gt;0,$U240),
IF($P240="Rehired",IF(BB240&gt;0,$U240))))))))*'Actual Allocation Calc'!$AJ$99)))</f>
        <v/>
      </c>
      <c r="AB240" s="210" t="str">
        <f>IF($B240="","",IF('Actual Allocation Calc'!$AK$78="A",
IF($P240="Employed",$U240,
IF(AND($P240="Terminated"),($U240/7*AS240),
IF(AND($P240="Furloughed"),($U240/7*AS240)+($U240/7*BC240),
IF(AND($P240="Rehired"),($U240/7*BC240),
IF(AND($P240="Terminated",AS240&gt;0),$U240,
IF($P240="Furloughed",IF(AS240&gt;0,$U240)+IF(BC240&gt;0,$U240),
IF($P240="Rehired",IF(BC240&gt;0,$U240)))))))),IF('Actual Allocation Calc'!$AK$78="C",'Actual Allocation Calc'!O240,'Actual Allocation Calc'!X240+IF($P240="Employed",$U240,
IF(AND($P240="Terminated"),($U240/7*AS240),
IF(AND($P240="Furloughed"),($U240/7*AS240)+($U240/7*BC240),
IF(AND($P240="Rehired"),($U240/7*BC240),
IF(AND($P240="Terminated",AS240&gt;0),$U240,
IF($P240="Furloughed",IF(AS240&gt;0,$U240)+IF(BC240&gt;0,$U240),
IF($P240="Rehired",IF(BC240&gt;0,$U240))))))))*'Actual Allocation Calc'!$AK$99)))</f>
        <v/>
      </c>
      <c r="AC240" s="210" t="str">
        <f>IF($B240="","",IF('Actual Allocation Calc'!$AL$78="A",
IF($P240="Employed",$U240,
IF(AND($P240="Terminated"),($U240/7*AT240),
IF(AND($P240="Furloughed"),($U240/7*AT240)+($U240/7*BD240),
IF(AND($P240="Rehired"),($U240/7*BD240),
IF(AND($P240="Terminated",AT240&gt;0),$U240,
IF($P240="Furloughed",IF(AT240&gt;0,$U240)+IF(BD240&gt;0,$U240),
IF($P240="Rehired",IF(BD240&gt;0,$U240)))))))),IF('Actual Allocation Calc'!$AL$78="C",'Actual Allocation Calc'!P240,'Actual Allocation Calc'!Y240+IF($P240="Employed",$U240,
IF(AND($P240="Terminated"),($U240/7*AT240),
IF(AND($P240="Furloughed"),($U240/7*AT240)+($U240/7*BD240),
IF(AND($P240="Rehired"),($U240/7*BD240),
IF(AND($P240="Terminated",AT240&gt;0),$U240,
IF($P240="Furloughed",IF(AT240&gt;0,$U240)+IF(BD240&gt;0,$U240),
IF($P240="Rehired",IF(BD240&gt;0,$U240))))))))*'Actual Allocation Calc'!$AL$99)))</f>
        <v/>
      </c>
      <c r="AD240" s="210" t="str">
        <f>IF($B240="","",IF('Actual Allocation Calc'!$AM$78="A",
IF($P240="Employed",$U240,
IF(AND($P240="Terminated"),($U240/7*AU240),
IF(AND($P240="Furloughed"),($U240/7*AU240)+($U240/7*BE240),
IF(AND($P240="Rehired"),($U240/7*BE240),
IF(AND($P240="Terminated",AU240&gt;0),$U240,
IF($P240="Furloughed",IF(AU240&gt;0,$U240)+IF(BE240&gt;0,$U240),
IF($P240="Rehired",IF(BE240&gt;0,$U240)))))))),IF('Actual Allocation Calc'!$AM$78="C",'Actual Allocation Calc'!Q240,'Actual Allocation Calc'!Z240+IF($P240="Employed",$U240,
IF(AND($P240="Terminated"),($U240/7*AU240),
IF(AND($P240="Furloughed"),($U240/7*AU240)+($U240/7*BE240),
IF(AND($P240="Rehired"),($U240/7*BE240),
IF(AND($P240="Terminated",AU240&gt;0),$U240,
IF($P240="Furloughed",IF(AU240&gt;0,$U240)+IF(BE240&gt;0,$U240),
IF($P240="Rehired",IF(BE240&gt;0,$U240))))))))*'Actual Allocation Calc'!$AM$99)))</f>
        <v/>
      </c>
      <c r="AE240" s="210" t="str">
        <f>IF($B240="","",IF('Actual Allocation Calc'!$AN$78="A",
IF($P240="Employed",$U240,
IF(AND($P240="Terminated"),($U240/7*AV240),
IF(AND($P240="Furloughed"),($U240/7*AV240)+($U240/7*BF240),
IF(AND($P240="Rehired"),($U240/7*BF240),
IF(AND($P240="Terminated",AV240&gt;0),$U240,
IF($P240="Furloughed",IF(AV240&gt;0,$U240)+IF(BF240&gt;0,$U240),
IF($P240="Rehired",IF(BF240&gt;0,$U240)))))))),IF('Actual Allocation Calc'!$AN$78="C",'Actual Allocation Calc'!R240,'Actual Allocation Calc'!AA240+IF($P240="Employed",$U240,
IF(AND($P240="Terminated"),($U240/7*AV240),
IF(AND($P240="Furloughed"),($U240/7*AV240)+($U240/7*BF240),
IF(AND($P240="Rehired"),($U240/7*BF240),
IF(AND($P240="Terminated",AV240&gt;0),$U240,
IF($P240="Furloughed",IF(AV240&gt;0,$U240)+IF(BF240&gt;0,$U240),
IF($P240="Rehired",IF(BF240&gt;0,$U240))))))))*'Actual Allocation Calc'!$AN$99)))</f>
        <v/>
      </c>
      <c r="AF240" s="210" t="str">
        <f>IF($B240="","",IF('Actual Allocation Calc'!$AO$78="A",
IF($P240="Employed",$U240,
IF(AND($P240="Terminated"),($U240/7*AW240),
IF(AND($P240="Furloughed"),($U240/7*AW240)+($U240/7*BG240),
IF(AND($P240="Rehired"),($U240/7*BG240),
IF(AND($P240="Terminated",AW240&gt;0),$U240,
IF($P240="Furloughed",IF(AW240&gt;0,$U240)+IF(BG240&gt;0,$U240),
IF($P240="Rehired",IF(BG240&gt;0,$U240)))))))),IF('Actual Allocation Calc'!$AO$78="C",'Actual Allocation Calc'!S240,'Actual Allocation Calc'!AB240+IF($P240="Employed",$U240,
IF(AND($P240="Terminated"),($U240/7*AW240),
IF(AND($P240="Furloughed"),($U240/7*AW240)+($U240/7*BG240),
IF(AND($P240="Rehired"),($U240/7*BG240),
IF(AND($P240="Terminated",AW240&gt;0),$U240,
IF($P240="Furloughed",IF(AW240&gt;0,$U240)+IF(BG240&gt;0,$U240),
IF($P240="Rehired",IF(BG240&gt;0,$U240))))))))*'Actual Allocation Calc'!$AO$99)))</f>
        <v/>
      </c>
      <c r="AG240" s="210" t="str">
        <f>IF($B240="","",IF('Actual Allocation Calc'!$AP$78="A",
IF($P240="Employed",$U240/7*BK240,
IF(AND($P240="Terminated"),($U240/7*AX240),
IF(AND($P240="Furloughed"),($U240/7*AX240)+($U240/7*BH240),
IF(AND($P240="Rehired"),($U240/7*BH240),
IF(AND($P240="Terminated",AX240&gt;0),$U240,
IF($P240="Furloughed",IF(AX240&gt;0,$U240)+IF(BH240&gt;0,$U240),
IF($P240="Rehired",IF(BH240&gt;0,$U240)))))))),IF('Actual Allocation Calc'!$AP$78="C",'Actual Allocation Calc'!T240,'Actual Allocation Calc'!AC240+IF($P240="Employed",$U240/7*BK240,
IF(AND($P240="Terminated"),($U240/7*AX240),
IF(AND($P240="Furloughed"),($U240/7*AX240)+($U240/7*BH240),
IF(AND($P240="Rehired"),($U240/7*BH240),
IF(AND($P240="Terminated",AX240&gt;0),$U240,
IF($P240="Furloughed",IF(AX240&gt;0,$U240)+IF(BH240&gt;0,$U240),
IF($P240="Rehired",IF(BH240&gt;0,$U240))))))))*'Actual Allocation Calc'!$AP$99)))</f>
        <v/>
      </c>
      <c r="AH240" s="536"/>
      <c r="AI240" s="82">
        <f t="shared" si="87"/>
        <v>0</v>
      </c>
      <c r="AJ240" s="210">
        <f t="shared" si="69"/>
        <v>0</v>
      </c>
      <c r="AK240" s="397" t="str">
        <f t="shared" si="70"/>
        <v/>
      </c>
      <c r="AM240" s="122"/>
      <c r="AO240" s="214" t="str">
        <f>IFERROR(IF($V240="","",VLOOKUP(V240,'Calendar Calcs'!$B$2:$E1207,4,FALSE)),0)</f>
        <v/>
      </c>
      <c r="AP240" s="69" t="str">
        <f>IF($AO240="","", IF($AO240&lt;AP$23,0,IF($AO240&gt;AP$23,COUNTIFS('Calendar Calcs'!$E$2:$E1207,AP$23),COUNTIFS('Calendar Calcs'!$E$2:$E1207,AP$23,'Calendar Calcs'!$D$2:$D1207,"&lt;="&amp;WEEKDAY($V240)))))</f>
        <v/>
      </c>
      <c r="AQ240" s="69" t="str">
        <f>IF($AO240="","", IF($AO240&lt;AQ$23,0,IF($AO240&gt;AQ$23,COUNTIFS('Calendar Calcs'!$E$2:$E1207,AQ$23),COUNTIFS('Calendar Calcs'!$E$2:$E1207,AQ$23,'Calendar Calcs'!$D$2:$D1207,"&lt;="&amp;WEEKDAY($V240)))))</f>
        <v/>
      </c>
      <c r="AR240" s="69" t="str">
        <f>IF($AO240="","", IF($AO240&lt;AR$23,0,IF($AO240&gt;AR$23,COUNTIFS('Calendar Calcs'!$E$2:$E1207,AR$23),COUNTIFS('Calendar Calcs'!$E$2:$E1207,AR$23,'Calendar Calcs'!$D$2:$D1207,"&lt;="&amp;WEEKDAY($V240)))))</f>
        <v/>
      </c>
      <c r="AS240" s="69" t="str">
        <f>IF($AO240="","", IF($AO240&lt;AS$23,0,IF($AO240&gt;AS$23,COUNTIFS('Calendar Calcs'!$E$2:$E1207,AS$23),COUNTIFS('Calendar Calcs'!$E$2:$E1207,AS$23,'Calendar Calcs'!$D$2:$D1207,"&lt;="&amp;WEEKDAY($V240)))))</f>
        <v/>
      </c>
      <c r="AT240" s="69" t="str">
        <f>IF($AO240="","", IF($AO240&lt;AT$23,0,IF($AO240&gt;AT$23,COUNTIFS('Calendar Calcs'!$E$2:$E1207,AT$23),COUNTIFS('Calendar Calcs'!$E$2:$E1207,AT$23,'Calendar Calcs'!$D$2:$D1207,"&lt;="&amp;WEEKDAY($V240)))))</f>
        <v/>
      </c>
      <c r="AU240" s="69" t="str">
        <f>IF($AO240="","", IF($AO240&lt;AU$23,0,IF($AO240&gt;AU$23,COUNTIFS('Calendar Calcs'!$E$2:$E1207,AU$23),COUNTIFS('Calendar Calcs'!$E$2:$E1207,AU$23,'Calendar Calcs'!$D$2:$D1207,"&lt;="&amp;WEEKDAY($V240)))))</f>
        <v/>
      </c>
      <c r="AV240" s="69" t="str">
        <f>IF($AO240="","", IF($AO240&lt;AV$23,0,IF($AO240&gt;AV$23,COUNTIFS('Calendar Calcs'!$E$2:$E1207,AV$23),COUNTIFS('Calendar Calcs'!$E$2:$E1207,AV$23,'Calendar Calcs'!$D$2:$D1207,"&lt;="&amp;WEEKDAY($V240)))))</f>
        <v/>
      </c>
      <c r="AW240" s="69" t="str">
        <f>IF($AO240="","", IF($AO240&lt;AW$23,0,IF($AO240&gt;AW$23,COUNTIFS('Calendar Calcs'!$E$2:$E1207,AW$23),COUNTIFS('Calendar Calcs'!$E$2:$E1207,AW$23,'Calendar Calcs'!$D$2:$D1207,"&lt;="&amp;WEEKDAY($V240)))))</f>
        <v/>
      </c>
      <c r="AX240" s="69" t="str">
        <f>IF($AO240="","", IF($AO240&lt;AX$23,0,IF($AO240&gt;AX$23,COUNTIFS('Calendar Calcs'!$E$2:$E1207,AX$23),COUNTIFS('Calendar Calcs'!$E$2:$E1207,AX$23,'Calendar Calcs'!$D$2:$D1207,"&lt;="&amp;WEEKDAY($V240)))))</f>
        <v/>
      </c>
      <c r="AY240" s="69" t="str">
        <f>IF($W240="","",VLOOKUP($W240,'Calendar Calcs'!$B$2:$E1207,4,FALSE))</f>
        <v/>
      </c>
      <c r="AZ240" s="69" t="str">
        <f>IF($AY240="","",IF($AY240&gt;AZ$23,0,IF($AY240&lt;AZ$23,COUNTIFS('Calendar Calcs'!$E$2:$E1207,AZ$23),COUNTIFS('Calendar Calcs'!$E$2:$E1207,AZ$23,'Calendar Calcs'!$D$2:$D1207,"&gt;="&amp;WEEKDAY($W240)))))</f>
        <v/>
      </c>
      <c r="BA240" s="69" t="str">
        <f>IF($AY240="","",IF($AY240&gt;BA$23,0,IF($AY240&lt;BA$23,COUNTIFS('Calendar Calcs'!$E$2:$E1207,BA$23),COUNTIFS('Calendar Calcs'!$E$2:$E1207,BA$23,'Calendar Calcs'!$D$2:$D1207,"&gt;="&amp;WEEKDAY($W240)))))</f>
        <v/>
      </c>
      <c r="BB240" s="69" t="str">
        <f>IF($AY240="","",IF($AY240&gt;BB$23,0,IF($AY240&lt;BB$23,COUNTIFS('Calendar Calcs'!$E$2:$E1207,BB$23),COUNTIFS('Calendar Calcs'!$E$2:$E1207,BB$23,'Calendar Calcs'!$D$2:$D1207,"&gt;="&amp;WEEKDAY($W240)))))</f>
        <v/>
      </c>
      <c r="BC240" s="69" t="str">
        <f>IF($AY240="","",IF($AY240&gt;BC$23,0,IF($AY240&lt;BC$23,COUNTIFS('Calendar Calcs'!$E$2:$E1207,BC$23),COUNTIFS('Calendar Calcs'!$E$2:$E1207,BC$23,'Calendar Calcs'!$D$2:$D1207,"&gt;="&amp;WEEKDAY($W240)))))</f>
        <v/>
      </c>
      <c r="BD240" s="69" t="str">
        <f>IF($AY240="","",IF($AY240&gt;BD$23,0,IF($AY240&lt;BD$23,COUNTIFS('Calendar Calcs'!$E$2:$E1207,BD$23),COUNTIFS('Calendar Calcs'!$E$2:$E1207,BD$23,'Calendar Calcs'!$D$2:$D1207,"&gt;="&amp;WEEKDAY($W240)))))</f>
        <v/>
      </c>
      <c r="BE240" s="69" t="str">
        <f>IF($AY240="","",IF($AY240&gt;BE$23,0,IF($AY240&lt;BE$23,COUNTIFS('Calendar Calcs'!$E$2:$E1207,BE$23),COUNTIFS('Calendar Calcs'!$E$2:$E1207,BE$23,'Calendar Calcs'!$D$2:$D1207,"&gt;="&amp;WEEKDAY($W240)))))</f>
        <v/>
      </c>
      <c r="BF240" s="69" t="str">
        <f>IF($AY240="","",IF($AY240&gt;BF$23,0,IF($AY240&lt;BF$23,COUNTIFS('Calendar Calcs'!$E$2:$E1207,BF$23),COUNTIFS('Calendar Calcs'!$E$2:$E1207,BF$23,'Calendar Calcs'!$D$2:$D1207,"&gt;="&amp;WEEKDAY($W240)))))</f>
        <v/>
      </c>
      <c r="BG240" s="69" t="str">
        <f>IF($AY240="","",IF($AY240&gt;BG$23,0,IF($AY240&lt;BG$23,COUNTIFS('Calendar Calcs'!$E$2:$E1207,BG$23),COUNTIFS('Calendar Calcs'!$E$2:$E1207,BG$23,'Calendar Calcs'!$D$2:$D1207,"&gt;="&amp;WEEKDAY($W240)))))</f>
        <v/>
      </c>
      <c r="BH240" s="69">
        <f t="shared" si="71"/>
        <v>6</v>
      </c>
      <c r="BI240" s="69">
        <f>IF(Cover!$E$43="","",VLOOKUP(Cover!$E$43,'Calendar Calcs'!$B$2:$E1207,4,FALSE))</f>
        <v>1</v>
      </c>
      <c r="BJ240" s="69">
        <f>IF($BI240="","", IF($BI240&lt;BJ$23,0,IF($BI240&gt;=BJ$23,COUNTIFS('Calendar Calcs'!$E$2:$E1207,BJ$23),COUNTIFS('Calendar Calcs'!$E$2:$E1207,BJ$23,'Calendar Calcs'!$D$2:$D1207,"&lt;="&amp;WEEKDAY($V240)))))</f>
        <v>1</v>
      </c>
      <c r="BK240" s="69">
        <f t="shared" si="68"/>
        <v>6</v>
      </c>
      <c r="BN240" s="69" t="str">
        <f>IF(T240&gt;0,"FTE",IF(Cover!$E$47="Weekly",IF(S240&gt;29.75,"FTE","PTE"),IF(S240&gt;59.75,"FTE","PTE")))</f>
        <v>PTE</v>
      </c>
      <c r="BO240" s="69">
        <f>IF(BN240="FTE",30,IF(Cover!$E$47="Weekly",'STEP 2 EE Data'!S240,'STEP 2 EE Data'!S240/2))</f>
        <v>0</v>
      </c>
      <c r="BP240" s="209">
        <f t="shared" si="72"/>
        <v>0</v>
      </c>
      <c r="BQ240" s="209">
        <f t="shared" si="73"/>
        <v>0</v>
      </c>
      <c r="BR240" s="209">
        <f t="shared" si="74"/>
        <v>0</v>
      </c>
      <c r="BS240" s="209">
        <f t="shared" si="75"/>
        <v>0</v>
      </c>
      <c r="BT240" s="209">
        <f t="shared" si="76"/>
        <v>0</v>
      </c>
      <c r="BU240" s="209">
        <f t="shared" si="77"/>
        <v>0</v>
      </c>
      <c r="BV240" s="209">
        <f t="shared" si="78"/>
        <v>0</v>
      </c>
      <c r="BW240" s="209">
        <f t="shared" si="79"/>
        <v>0</v>
      </c>
      <c r="BX240" s="209">
        <f t="shared" si="80"/>
        <v>0</v>
      </c>
      <c r="CC240" s="210" t="str">
        <f>IF(B240="","",IF(C240="",IF(Cover!$E$47="Weekly",'STEP 3 EE Comp'!BI245*8,'STEP 3 EE Comp'!BI245*4),IF(Cover!$E$47="Weekly",'STEP 3 EE Comp'!BI245,'STEP 3 EE Comp'!BI245)))</f>
        <v/>
      </c>
      <c r="CD240" s="82" t="str">
        <f t="shared" si="81"/>
        <v/>
      </c>
      <c r="CE240" s="417">
        <f t="shared" si="82"/>
        <v>1</v>
      </c>
      <c r="CF240" s="82" t="str">
        <f t="shared" si="83"/>
        <v>Good</v>
      </c>
      <c r="CG240" s="82">
        <f t="shared" si="84"/>
        <v>0</v>
      </c>
      <c r="CH240" s="234">
        <f t="shared" si="85"/>
        <v>0</v>
      </c>
    </row>
    <row r="241" spans="1:86" s="69" customFormat="1" x14ac:dyDescent="0.3">
      <c r="A241" s="555"/>
      <c r="B241" s="52"/>
      <c r="C241" s="52"/>
      <c r="D241" s="52"/>
      <c r="E241" s="52"/>
      <c r="F241" s="507"/>
      <c r="G241" s="210">
        <f t="shared" si="86"/>
        <v>0</v>
      </c>
      <c r="H241" s="82">
        <f t="shared" si="67"/>
        <v>0</v>
      </c>
      <c r="I241" s="211"/>
      <c r="J241" s="441" t="s">
        <v>21</v>
      </c>
      <c r="K241" s="441" t="s">
        <v>21</v>
      </c>
      <c r="L241" s="441" t="s">
        <v>21</v>
      </c>
      <c r="M241" s="441" t="s">
        <v>21</v>
      </c>
      <c r="N241" s="568" t="s">
        <v>21</v>
      </c>
      <c r="O241" s="211"/>
      <c r="P241" s="212" t="str">
        <f>IF(B241="","",
IF(AND(V241="",W241="",B241&lt;&gt;""),"Employed",
IF(AND(V241&lt;&gt;"",W241="",B241&lt;&gt;""),"Terminated",
IF(AND(V241&lt;&gt;"",W241&lt;&gt;"",B241&lt;&gt;""),IF(W241&lt;Cover!$E$43,"Employed","Furloughed"),
IF(AND(V241="",W241&lt;&gt;"",B241&lt;&gt;""),IF(W241&lt;Cover!$E$43,"Employed","Rehired"))))))</f>
        <v/>
      </c>
      <c r="Q241" s="211"/>
      <c r="R241" s="536"/>
      <c r="S241" s="563"/>
      <c r="T241" s="536"/>
      <c r="U241" s="82">
        <f>IF(Cover!$E$47="Weekly",IF(T241&gt;0,T241,R241*S241),IF(T241&gt;0,T241,R241*S241)/2)</f>
        <v>0</v>
      </c>
      <c r="V241" s="564"/>
      <c r="W241" s="564"/>
      <c r="Y241" s="213" t="str">
        <f>IF($B241="","",IF('Actual Allocation Calc'!$AH$78="A",
IF($P241="Employed",$U241/7*BJ241,
IF(AND($P241="Terminated"),($U241/7*AP241),
IF(AND($P241="Furloughed"),($U241/7*AP241)+($U241/7*AZ241),
IF(AND($P241="Rehired"),($U241/7*AZ241),
IF(AND($P241="Terminated",AP241&gt;0),$U241,
IF($P241="Furloughed",IF(AP241&gt;0,$U241)+IF(AZ241&gt;0,$U241),
IF($P241="Rehired",IF(AZ241&gt;0,$U241)))))))),IF('Actual Allocation Calc'!$AH$78="C",'Actual Allocation Calc'!L241,'Actual Allocation Calc'!U241+IF($P241="Employed",$U241/7*BJ241,
IF(AND($P241="Terminated"),($U241/7*AP241),
IF(AND($P241="Furloughed"),($U241/7*AP241)+($U241/7*AZ241),
IF(AND($P241="Rehired"),($U241/7*AZ241),
IF(AND($P241="Terminated",AP241&gt;0),$U241,
IF($P241="Furloughed",IF(AP241&gt;0,$U241)+IF(AZ241&gt;0,$U241),
IF($P241="Rehired",IF(AZ241&gt;0,$U241))))))))*'Actual Allocation Calc'!$AH$99)))</f>
        <v/>
      </c>
      <c r="Z241" s="210" t="str">
        <f>IF($B241="","",IF('Actual Allocation Calc'!$AI$78="A",
IF($P241="Employed",$U241,
IF(AND($P241="Terminated"),($U241/7*AQ241),
IF(AND($P241="Furloughed"),($U241/7*AQ241)+($U241/7*BA241),
IF(AND($P241="Rehired"),($U241/7*BA241),
IF(AND($P241="Terminated",AQ241&gt;0),$U241,
IF($P241="Furloughed",IF(AQ241&gt;0,$U241)+IF(BA241&gt;0,$U241),
IF($P241="Rehired",IF(BA241&gt;0,$U241)))))))),IF('Actual Allocation Calc'!$AI$78="C",'Actual Allocation Calc'!M241,'Actual Allocation Calc'!V241+IF($P241="Employed",$U241,
IF(AND($P241="Terminated"),($U241/7*AQ241),
IF(AND($P241="Furloughed"),($U241/7*AQ241)+($U241/7*BA241),
IF(AND($P241="Rehired"),($U241/7*BA241),
IF(AND($P241="Terminated",AQ241&gt;0),$U241,
IF($P241="Furloughed",IF(AQ241&gt;0,$U241)+IF(BA241&gt;0,$U241),
IF($P241="Rehired",IF(BA241&gt;0,$U241))))))))*'Actual Allocation Calc'!$AI$99)))</f>
        <v/>
      </c>
      <c r="AA241" s="210" t="str">
        <f>IF($B241="","",IF('Actual Allocation Calc'!$AJ$78="A",
IF($P241="Employed",$U241,
IF(AND($P241="Terminated"),($U241/7*AR241),
IF(AND($P241="Furloughed"),($U241/7*AR241)+($U241/7*BB241),
IF(AND($P241="Rehired"),($U241/7*BB241),
IF(AND($P241="Terminated",AR241&gt;0),$U241,
IF($P241="Furloughed",IF(AR241&gt;0,$U241)+IF(BB241&gt;0,$U241),
IF($P241="Rehired",IF(BB241&gt;0,$U241)))))))),IF('Actual Allocation Calc'!$AJ$78="C",'Actual Allocation Calc'!N241,'Actual Allocation Calc'!W241+IF($P241="Employed",$U241,
IF(AND($P241="Terminated"),($U241/7*AR241),
IF(AND($P241="Furloughed"),($U241/7*AR241)+($U241/7*BB241),
IF(AND($P241="Rehired"),($U241/7*BB241),
IF(AND($P241="Terminated",AR241&gt;0),$U241,
IF($P241="Furloughed",IF(AR241&gt;0,$U241)+IF(BB241&gt;0,$U241),
IF($P241="Rehired",IF(BB241&gt;0,$U241))))))))*'Actual Allocation Calc'!$AJ$99)))</f>
        <v/>
      </c>
      <c r="AB241" s="210" t="str">
        <f>IF($B241="","",IF('Actual Allocation Calc'!$AK$78="A",
IF($P241="Employed",$U241,
IF(AND($P241="Terminated"),($U241/7*AS241),
IF(AND($P241="Furloughed"),($U241/7*AS241)+($U241/7*BC241),
IF(AND($P241="Rehired"),($U241/7*BC241),
IF(AND($P241="Terminated",AS241&gt;0),$U241,
IF($P241="Furloughed",IF(AS241&gt;0,$U241)+IF(BC241&gt;0,$U241),
IF($P241="Rehired",IF(BC241&gt;0,$U241)))))))),IF('Actual Allocation Calc'!$AK$78="C",'Actual Allocation Calc'!O241,'Actual Allocation Calc'!X241+IF($P241="Employed",$U241,
IF(AND($P241="Terminated"),($U241/7*AS241),
IF(AND($P241="Furloughed"),($U241/7*AS241)+($U241/7*BC241),
IF(AND($P241="Rehired"),($U241/7*BC241),
IF(AND($P241="Terminated",AS241&gt;0),$U241,
IF($P241="Furloughed",IF(AS241&gt;0,$U241)+IF(BC241&gt;0,$U241),
IF($P241="Rehired",IF(BC241&gt;0,$U241))))))))*'Actual Allocation Calc'!$AK$99)))</f>
        <v/>
      </c>
      <c r="AC241" s="210" t="str">
        <f>IF($B241="","",IF('Actual Allocation Calc'!$AL$78="A",
IF($P241="Employed",$U241,
IF(AND($P241="Terminated"),($U241/7*AT241),
IF(AND($P241="Furloughed"),($U241/7*AT241)+($U241/7*BD241),
IF(AND($P241="Rehired"),($U241/7*BD241),
IF(AND($P241="Terminated",AT241&gt;0),$U241,
IF($P241="Furloughed",IF(AT241&gt;0,$U241)+IF(BD241&gt;0,$U241),
IF($P241="Rehired",IF(BD241&gt;0,$U241)))))))),IF('Actual Allocation Calc'!$AL$78="C",'Actual Allocation Calc'!P241,'Actual Allocation Calc'!Y241+IF($P241="Employed",$U241,
IF(AND($P241="Terminated"),($U241/7*AT241),
IF(AND($P241="Furloughed"),($U241/7*AT241)+($U241/7*BD241),
IF(AND($P241="Rehired"),($U241/7*BD241),
IF(AND($P241="Terminated",AT241&gt;0),$U241,
IF($P241="Furloughed",IF(AT241&gt;0,$U241)+IF(BD241&gt;0,$U241),
IF($P241="Rehired",IF(BD241&gt;0,$U241))))))))*'Actual Allocation Calc'!$AL$99)))</f>
        <v/>
      </c>
      <c r="AD241" s="210" t="str">
        <f>IF($B241="","",IF('Actual Allocation Calc'!$AM$78="A",
IF($P241="Employed",$U241,
IF(AND($P241="Terminated"),($U241/7*AU241),
IF(AND($P241="Furloughed"),($U241/7*AU241)+($U241/7*BE241),
IF(AND($P241="Rehired"),($U241/7*BE241),
IF(AND($P241="Terminated",AU241&gt;0),$U241,
IF($P241="Furloughed",IF(AU241&gt;0,$U241)+IF(BE241&gt;0,$U241),
IF($P241="Rehired",IF(BE241&gt;0,$U241)))))))),IF('Actual Allocation Calc'!$AM$78="C",'Actual Allocation Calc'!Q241,'Actual Allocation Calc'!Z241+IF($P241="Employed",$U241,
IF(AND($P241="Terminated"),($U241/7*AU241),
IF(AND($P241="Furloughed"),($U241/7*AU241)+($U241/7*BE241),
IF(AND($P241="Rehired"),($U241/7*BE241),
IF(AND($P241="Terminated",AU241&gt;0),$U241,
IF($P241="Furloughed",IF(AU241&gt;0,$U241)+IF(BE241&gt;0,$U241),
IF($P241="Rehired",IF(BE241&gt;0,$U241))))))))*'Actual Allocation Calc'!$AM$99)))</f>
        <v/>
      </c>
      <c r="AE241" s="210" t="str">
        <f>IF($B241="","",IF('Actual Allocation Calc'!$AN$78="A",
IF($P241="Employed",$U241,
IF(AND($P241="Terminated"),($U241/7*AV241),
IF(AND($P241="Furloughed"),($U241/7*AV241)+($U241/7*BF241),
IF(AND($P241="Rehired"),($U241/7*BF241),
IF(AND($P241="Terminated",AV241&gt;0),$U241,
IF($P241="Furloughed",IF(AV241&gt;0,$U241)+IF(BF241&gt;0,$U241),
IF($P241="Rehired",IF(BF241&gt;0,$U241)))))))),IF('Actual Allocation Calc'!$AN$78="C",'Actual Allocation Calc'!R241,'Actual Allocation Calc'!AA241+IF($P241="Employed",$U241,
IF(AND($P241="Terminated"),($U241/7*AV241),
IF(AND($P241="Furloughed"),($U241/7*AV241)+($U241/7*BF241),
IF(AND($P241="Rehired"),($U241/7*BF241),
IF(AND($P241="Terminated",AV241&gt;0),$U241,
IF($P241="Furloughed",IF(AV241&gt;0,$U241)+IF(BF241&gt;0,$U241),
IF($P241="Rehired",IF(BF241&gt;0,$U241))))))))*'Actual Allocation Calc'!$AN$99)))</f>
        <v/>
      </c>
      <c r="AF241" s="210" t="str">
        <f>IF($B241="","",IF('Actual Allocation Calc'!$AO$78="A",
IF($P241="Employed",$U241,
IF(AND($P241="Terminated"),($U241/7*AW241),
IF(AND($P241="Furloughed"),($U241/7*AW241)+($U241/7*BG241),
IF(AND($P241="Rehired"),($U241/7*BG241),
IF(AND($P241="Terminated",AW241&gt;0),$U241,
IF($P241="Furloughed",IF(AW241&gt;0,$U241)+IF(BG241&gt;0,$U241),
IF($P241="Rehired",IF(BG241&gt;0,$U241)))))))),IF('Actual Allocation Calc'!$AO$78="C",'Actual Allocation Calc'!S241,'Actual Allocation Calc'!AB241+IF($P241="Employed",$U241,
IF(AND($P241="Terminated"),($U241/7*AW241),
IF(AND($P241="Furloughed"),($U241/7*AW241)+($U241/7*BG241),
IF(AND($P241="Rehired"),($U241/7*BG241),
IF(AND($P241="Terminated",AW241&gt;0),$U241,
IF($P241="Furloughed",IF(AW241&gt;0,$U241)+IF(BG241&gt;0,$U241),
IF($P241="Rehired",IF(BG241&gt;0,$U241))))))))*'Actual Allocation Calc'!$AO$99)))</f>
        <v/>
      </c>
      <c r="AG241" s="210" t="str">
        <f>IF($B241="","",IF('Actual Allocation Calc'!$AP$78="A",
IF($P241="Employed",$U241/7*BK241,
IF(AND($P241="Terminated"),($U241/7*AX241),
IF(AND($P241="Furloughed"),($U241/7*AX241)+($U241/7*BH241),
IF(AND($P241="Rehired"),($U241/7*BH241),
IF(AND($P241="Terminated",AX241&gt;0),$U241,
IF($P241="Furloughed",IF(AX241&gt;0,$U241)+IF(BH241&gt;0,$U241),
IF($P241="Rehired",IF(BH241&gt;0,$U241)))))))),IF('Actual Allocation Calc'!$AP$78="C",'Actual Allocation Calc'!T241,'Actual Allocation Calc'!AC241+IF($P241="Employed",$U241/7*BK241,
IF(AND($P241="Terminated"),($U241/7*AX241),
IF(AND($P241="Furloughed"),($U241/7*AX241)+($U241/7*BH241),
IF(AND($P241="Rehired"),($U241/7*BH241),
IF(AND($P241="Terminated",AX241&gt;0),$U241,
IF($P241="Furloughed",IF(AX241&gt;0,$U241)+IF(BH241&gt;0,$U241),
IF($P241="Rehired",IF(BH241&gt;0,$U241))))))))*'Actual Allocation Calc'!$AP$99)))</f>
        <v/>
      </c>
      <c r="AH241" s="536"/>
      <c r="AI241" s="82">
        <f t="shared" si="87"/>
        <v>0</v>
      </c>
      <c r="AJ241" s="210">
        <f t="shared" si="69"/>
        <v>0</v>
      </c>
      <c r="AK241" s="397" t="str">
        <f t="shared" si="70"/>
        <v/>
      </c>
      <c r="AM241" s="122"/>
      <c r="AO241" s="214" t="str">
        <f>IFERROR(IF($V241="","",VLOOKUP(V241,'Calendar Calcs'!$B$2:$E1208,4,FALSE)),0)</f>
        <v/>
      </c>
      <c r="AP241" s="69" t="str">
        <f>IF($AO241="","", IF($AO241&lt;AP$23,0,IF($AO241&gt;AP$23,COUNTIFS('Calendar Calcs'!$E$2:$E1208,AP$23),COUNTIFS('Calendar Calcs'!$E$2:$E1208,AP$23,'Calendar Calcs'!$D$2:$D1208,"&lt;="&amp;WEEKDAY($V241)))))</f>
        <v/>
      </c>
      <c r="AQ241" s="69" t="str">
        <f>IF($AO241="","", IF($AO241&lt;AQ$23,0,IF($AO241&gt;AQ$23,COUNTIFS('Calendar Calcs'!$E$2:$E1208,AQ$23),COUNTIFS('Calendar Calcs'!$E$2:$E1208,AQ$23,'Calendar Calcs'!$D$2:$D1208,"&lt;="&amp;WEEKDAY($V241)))))</f>
        <v/>
      </c>
      <c r="AR241" s="69" t="str">
        <f>IF($AO241="","", IF($AO241&lt;AR$23,0,IF($AO241&gt;AR$23,COUNTIFS('Calendar Calcs'!$E$2:$E1208,AR$23),COUNTIFS('Calendar Calcs'!$E$2:$E1208,AR$23,'Calendar Calcs'!$D$2:$D1208,"&lt;="&amp;WEEKDAY($V241)))))</f>
        <v/>
      </c>
      <c r="AS241" s="69" t="str">
        <f>IF($AO241="","", IF($AO241&lt;AS$23,0,IF($AO241&gt;AS$23,COUNTIFS('Calendar Calcs'!$E$2:$E1208,AS$23),COUNTIFS('Calendar Calcs'!$E$2:$E1208,AS$23,'Calendar Calcs'!$D$2:$D1208,"&lt;="&amp;WEEKDAY($V241)))))</f>
        <v/>
      </c>
      <c r="AT241" s="69" t="str">
        <f>IF($AO241="","", IF($AO241&lt;AT$23,0,IF($AO241&gt;AT$23,COUNTIFS('Calendar Calcs'!$E$2:$E1208,AT$23),COUNTIFS('Calendar Calcs'!$E$2:$E1208,AT$23,'Calendar Calcs'!$D$2:$D1208,"&lt;="&amp;WEEKDAY($V241)))))</f>
        <v/>
      </c>
      <c r="AU241" s="69" t="str">
        <f>IF($AO241="","", IF($AO241&lt;AU$23,0,IF($AO241&gt;AU$23,COUNTIFS('Calendar Calcs'!$E$2:$E1208,AU$23),COUNTIFS('Calendar Calcs'!$E$2:$E1208,AU$23,'Calendar Calcs'!$D$2:$D1208,"&lt;="&amp;WEEKDAY($V241)))))</f>
        <v/>
      </c>
      <c r="AV241" s="69" t="str">
        <f>IF($AO241="","", IF($AO241&lt;AV$23,0,IF($AO241&gt;AV$23,COUNTIFS('Calendar Calcs'!$E$2:$E1208,AV$23),COUNTIFS('Calendar Calcs'!$E$2:$E1208,AV$23,'Calendar Calcs'!$D$2:$D1208,"&lt;="&amp;WEEKDAY($V241)))))</f>
        <v/>
      </c>
      <c r="AW241" s="69" t="str">
        <f>IF($AO241="","", IF($AO241&lt;AW$23,0,IF($AO241&gt;AW$23,COUNTIFS('Calendar Calcs'!$E$2:$E1208,AW$23),COUNTIFS('Calendar Calcs'!$E$2:$E1208,AW$23,'Calendar Calcs'!$D$2:$D1208,"&lt;="&amp;WEEKDAY($V241)))))</f>
        <v/>
      </c>
      <c r="AX241" s="69" t="str">
        <f>IF($AO241="","", IF($AO241&lt;AX$23,0,IF($AO241&gt;AX$23,COUNTIFS('Calendar Calcs'!$E$2:$E1208,AX$23),COUNTIFS('Calendar Calcs'!$E$2:$E1208,AX$23,'Calendar Calcs'!$D$2:$D1208,"&lt;="&amp;WEEKDAY($V241)))))</f>
        <v/>
      </c>
      <c r="AY241" s="69" t="str">
        <f>IF($W241="","",VLOOKUP($W241,'Calendar Calcs'!$B$2:$E1208,4,FALSE))</f>
        <v/>
      </c>
      <c r="AZ241" s="69" t="str">
        <f>IF($AY241="","",IF($AY241&gt;AZ$23,0,IF($AY241&lt;AZ$23,COUNTIFS('Calendar Calcs'!$E$2:$E1208,AZ$23),COUNTIFS('Calendar Calcs'!$E$2:$E1208,AZ$23,'Calendar Calcs'!$D$2:$D1208,"&gt;="&amp;WEEKDAY($W241)))))</f>
        <v/>
      </c>
      <c r="BA241" s="69" t="str">
        <f>IF($AY241="","",IF($AY241&gt;BA$23,0,IF($AY241&lt;BA$23,COUNTIFS('Calendar Calcs'!$E$2:$E1208,BA$23),COUNTIFS('Calendar Calcs'!$E$2:$E1208,BA$23,'Calendar Calcs'!$D$2:$D1208,"&gt;="&amp;WEEKDAY($W241)))))</f>
        <v/>
      </c>
      <c r="BB241" s="69" t="str">
        <f>IF($AY241="","",IF($AY241&gt;BB$23,0,IF($AY241&lt;BB$23,COUNTIFS('Calendar Calcs'!$E$2:$E1208,BB$23),COUNTIFS('Calendar Calcs'!$E$2:$E1208,BB$23,'Calendar Calcs'!$D$2:$D1208,"&gt;="&amp;WEEKDAY($W241)))))</f>
        <v/>
      </c>
      <c r="BC241" s="69" t="str">
        <f>IF($AY241="","",IF($AY241&gt;BC$23,0,IF($AY241&lt;BC$23,COUNTIFS('Calendar Calcs'!$E$2:$E1208,BC$23),COUNTIFS('Calendar Calcs'!$E$2:$E1208,BC$23,'Calendar Calcs'!$D$2:$D1208,"&gt;="&amp;WEEKDAY($W241)))))</f>
        <v/>
      </c>
      <c r="BD241" s="69" t="str">
        <f>IF($AY241="","",IF($AY241&gt;BD$23,0,IF($AY241&lt;BD$23,COUNTIFS('Calendar Calcs'!$E$2:$E1208,BD$23),COUNTIFS('Calendar Calcs'!$E$2:$E1208,BD$23,'Calendar Calcs'!$D$2:$D1208,"&gt;="&amp;WEEKDAY($W241)))))</f>
        <v/>
      </c>
      <c r="BE241" s="69" t="str">
        <f>IF($AY241="","",IF($AY241&gt;BE$23,0,IF($AY241&lt;BE$23,COUNTIFS('Calendar Calcs'!$E$2:$E1208,BE$23),COUNTIFS('Calendar Calcs'!$E$2:$E1208,BE$23,'Calendar Calcs'!$D$2:$D1208,"&gt;="&amp;WEEKDAY($W241)))))</f>
        <v/>
      </c>
      <c r="BF241" s="69" t="str">
        <f>IF($AY241="","",IF($AY241&gt;BF$23,0,IF($AY241&lt;BF$23,COUNTIFS('Calendar Calcs'!$E$2:$E1208,BF$23),COUNTIFS('Calendar Calcs'!$E$2:$E1208,BF$23,'Calendar Calcs'!$D$2:$D1208,"&gt;="&amp;WEEKDAY($W241)))))</f>
        <v/>
      </c>
      <c r="BG241" s="69" t="str">
        <f>IF($AY241="","",IF($AY241&gt;BG$23,0,IF($AY241&lt;BG$23,COUNTIFS('Calendar Calcs'!$E$2:$E1208,BG$23),COUNTIFS('Calendar Calcs'!$E$2:$E1208,BG$23,'Calendar Calcs'!$D$2:$D1208,"&gt;="&amp;WEEKDAY($W241)))))</f>
        <v/>
      </c>
      <c r="BH241" s="69">
        <f t="shared" si="71"/>
        <v>6</v>
      </c>
      <c r="BI241" s="69">
        <f>IF(Cover!$E$43="","",VLOOKUP(Cover!$E$43,'Calendar Calcs'!$B$2:$E1208,4,FALSE))</f>
        <v>1</v>
      </c>
      <c r="BJ241" s="69">
        <f>IF($BI241="","", IF($BI241&lt;BJ$23,0,IF($BI241&gt;=BJ$23,COUNTIFS('Calendar Calcs'!$E$2:$E1208,BJ$23),COUNTIFS('Calendar Calcs'!$E$2:$E1208,BJ$23,'Calendar Calcs'!$D$2:$D1208,"&lt;="&amp;WEEKDAY($V241)))))</f>
        <v>1</v>
      </c>
      <c r="BK241" s="69">
        <f t="shared" si="68"/>
        <v>6</v>
      </c>
      <c r="BN241" s="69" t="str">
        <f>IF(T241&gt;0,"FTE",IF(Cover!$E$47="Weekly",IF(S241&gt;29.75,"FTE","PTE"),IF(S241&gt;59.75,"FTE","PTE")))</f>
        <v>PTE</v>
      </c>
      <c r="BO241" s="69">
        <f>IF(BN241="FTE",30,IF(Cover!$E$47="Weekly",'STEP 2 EE Data'!S241,'STEP 2 EE Data'!S241/2))</f>
        <v>0</v>
      </c>
      <c r="BP241" s="209">
        <f t="shared" si="72"/>
        <v>0</v>
      </c>
      <c r="BQ241" s="209">
        <f t="shared" si="73"/>
        <v>0</v>
      </c>
      <c r="BR241" s="209">
        <f t="shared" si="74"/>
        <v>0</v>
      </c>
      <c r="BS241" s="209">
        <f t="shared" si="75"/>
        <v>0</v>
      </c>
      <c r="BT241" s="209">
        <f t="shared" si="76"/>
        <v>0</v>
      </c>
      <c r="BU241" s="209">
        <f t="shared" si="77"/>
        <v>0</v>
      </c>
      <c r="BV241" s="209">
        <f t="shared" si="78"/>
        <v>0</v>
      </c>
      <c r="BW241" s="209">
        <f t="shared" si="79"/>
        <v>0</v>
      </c>
      <c r="BX241" s="209">
        <f t="shared" si="80"/>
        <v>0</v>
      </c>
      <c r="CC241" s="210" t="str">
        <f>IF(B241="","",IF(C241="",IF(Cover!$E$47="Weekly",'STEP 3 EE Comp'!BI246*8,'STEP 3 EE Comp'!BI246*4),IF(Cover!$E$47="Weekly",'STEP 3 EE Comp'!BI246,'STEP 3 EE Comp'!BI246)))</f>
        <v/>
      </c>
      <c r="CD241" s="82" t="str">
        <f t="shared" si="81"/>
        <v/>
      </c>
      <c r="CE241" s="417">
        <f t="shared" si="82"/>
        <v>1</v>
      </c>
      <c r="CF241" s="82" t="str">
        <f t="shared" si="83"/>
        <v>Good</v>
      </c>
      <c r="CG241" s="82">
        <f t="shared" si="84"/>
        <v>0</v>
      </c>
      <c r="CH241" s="234">
        <f t="shared" si="85"/>
        <v>0</v>
      </c>
    </row>
    <row r="242" spans="1:86" s="69" customFormat="1" x14ac:dyDescent="0.3">
      <c r="A242" s="555"/>
      <c r="B242" s="52"/>
      <c r="C242" s="52"/>
      <c r="D242" s="52"/>
      <c r="E242" s="52"/>
      <c r="F242" s="507"/>
      <c r="G242" s="210">
        <f t="shared" si="86"/>
        <v>0</v>
      </c>
      <c r="H242" s="82">
        <f t="shared" si="67"/>
        <v>0</v>
      </c>
      <c r="I242" s="211"/>
      <c r="J242" s="441" t="s">
        <v>21</v>
      </c>
      <c r="K242" s="441" t="s">
        <v>21</v>
      </c>
      <c r="L242" s="441" t="s">
        <v>21</v>
      </c>
      <c r="M242" s="441" t="s">
        <v>21</v>
      </c>
      <c r="N242" s="568" t="s">
        <v>21</v>
      </c>
      <c r="O242" s="211"/>
      <c r="P242" s="212" t="str">
        <f>IF(B242="","",
IF(AND(V242="",W242="",B242&lt;&gt;""),"Employed",
IF(AND(V242&lt;&gt;"",W242="",B242&lt;&gt;""),"Terminated",
IF(AND(V242&lt;&gt;"",W242&lt;&gt;"",B242&lt;&gt;""),IF(W242&lt;Cover!$E$43,"Employed","Furloughed"),
IF(AND(V242="",W242&lt;&gt;"",B242&lt;&gt;""),IF(W242&lt;Cover!$E$43,"Employed","Rehired"))))))</f>
        <v/>
      </c>
      <c r="Q242" s="211"/>
      <c r="R242" s="536"/>
      <c r="S242" s="563"/>
      <c r="T242" s="536"/>
      <c r="U242" s="82">
        <f>IF(Cover!$E$47="Weekly",IF(T242&gt;0,T242,R242*S242),IF(T242&gt;0,T242,R242*S242)/2)</f>
        <v>0</v>
      </c>
      <c r="V242" s="564"/>
      <c r="W242" s="564"/>
      <c r="Y242" s="213" t="str">
        <f>IF($B242="","",IF('Actual Allocation Calc'!$AH$78="A",
IF($P242="Employed",$U242/7*BJ242,
IF(AND($P242="Terminated"),($U242/7*AP242),
IF(AND($P242="Furloughed"),($U242/7*AP242)+($U242/7*AZ242),
IF(AND($P242="Rehired"),($U242/7*AZ242),
IF(AND($P242="Terminated",AP242&gt;0),$U242,
IF($P242="Furloughed",IF(AP242&gt;0,$U242)+IF(AZ242&gt;0,$U242),
IF($P242="Rehired",IF(AZ242&gt;0,$U242)))))))),IF('Actual Allocation Calc'!$AH$78="C",'Actual Allocation Calc'!L242,'Actual Allocation Calc'!U242+IF($P242="Employed",$U242/7*BJ242,
IF(AND($P242="Terminated"),($U242/7*AP242),
IF(AND($P242="Furloughed"),($U242/7*AP242)+($U242/7*AZ242),
IF(AND($P242="Rehired"),($U242/7*AZ242),
IF(AND($P242="Terminated",AP242&gt;0),$U242,
IF($P242="Furloughed",IF(AP242&gt;0,$U242)+IF(AZ242&gt;0,$U242),
IF($P242="Rehired",IF(AZ242&gt;0,$U242))))))))*'Actual Allocation Calc'!$AH$99)))</f>
        <v/>
      </c>
      <c r="Z242" s="210" t="str">
        <f>IF($B242="","",IF('Actual Allocation Calc'!$AI$78="A",
IF($P242="Employed",$U242,
IF(AND($P242="Terminated"),($U242/7*AQ242),
IF(AND($P242="Furloughed"),($U242/7*AQ242)+($U242/7*BA242),
IF(AND($P242="Rehired"),($U242/7*BA242),
IF(AND($P242="Terminated",AQ242&gt;0),$U242,
IF($P242="Furloughed",IF(AQ242&gt;0,$U242)+IF(BA242&gt;0,$U242),
IF($P242="Rehired",IF(BA242&gt;0,$U242)))))))),IF('Actual Allocation Calc'!$AI$78="C",'Actual Allocation Calc'!M242,'Actual Allocation Calc'!V242+IF($P242="Employed",$U242,
IF(AND($P242="Terminated"),($U242/7*AQ242),
IF(AND($P242="Furloughed"),($U242/7*AQ242)+($U242/7*BA242),
IF(AND($P242="Rehired"),($U242/7*BA242),
IF(AND($P242="Terminated",AQ242&gt;0),$U242,
IF($P242="Furloughed",IF(AQ242&gt;0,$U242)+IF(BA242&gt;0,$U242),
IF($P242="Rehired",IF(BA242&gt;0,$U242))))))))*'Actual Allocation Calc'!$AI$99)))</f>
        <v/>
      </c>
      <c r="AA242" s="210" t="str">
        <f>IF($B242="","",IF('Actual Allocation Calc'!$AJ$78="A",
IF($P242="Employed",$U242,
IF(AND($P242="Terminated"),($U242/7*AR242),
IF(AND($P242="Furloughed"),($U242/7*AR242)+($U242/7*BB242),
IF(AND($P242="Rehired"),($U242/7*BB242),
IF(AND($P242="Terminated",AR242&gt;0),$U242,
IF($P242="Furloughed",IF(AR242&gt;0,$U242)+IF(BB242&gt;0,$U242),
IF($P242="Rehired",IF(BB242&gt;0,$U242)))))))),IF('Actual Allocation Calc'!$AJ$78="C",'Actual Allocation Calc'!N242,'Actual Allocation Calc'!W242+IF($P242="Employed",$U242,
IF(AND($P242="Terminated"),($U242/7*AR242),
IF(AND($P242="Furloughed"),($U242/7*AR242)+($U242/7*BB242),
IF(AND($P242="Rehired"),($U242/7*BB242),
IF(AND($P242="Terminated",AR242&gt;0),$U242,
IF($P242="Furloughed",IF(AR242&gt;0,$U242)+IF(BB242&gt;0,$U242),
IF($P242="Rehired",IF(BB242&gt;0,$U242))))))))*'Actual Allocation Calc'!$AJ$99)))</f>
        <v/>
      </c>
      <c r="AB242" s="210" t="str">
        <f>IF($B242="","",IF('Actual Allocation Calc'!$AK$78="A",
IF($P242="Employed",$U242,
IF(AND($P242="Terminated"),($U242/7*AS242),
IF(AND($P242="Furloughed"),($U242/7*AS242)+($U242/7*BC242),
IF(AND($P242="Rehired"),($U242/7*BC242),
IF(AND($P242="Terminated",AS242&gt;0),$U242,
IF($P242="Furloughed",IF(AS242&gt;0,$U242)+IF(BC242&gt;0,$U242),
IF($P242="Rehired",IF(BC242&gt;0,$U242)))))))),IF('Actual Allocation Calc'!$AK$78="C",'Actual Allocation Calc'!O242,'Actual Allocation Calc'!X242+IF($P242="Employed",$U242,
IF(AND($P242="Terminated"),($U242/7*AS242),
IF(AND($P242="Furloughed"),($U242/7*AS242)+($U242/7*BC242),
IF(AND($P242="Rehired"),($U242/7*BC242),
IF(AND($P242="Terminated",AS242&gt;0),$U242,
IF($P242="Furloughed",IF(AS242&gt;0,$U242)+IF(BC242&gt;0,$U242),
IF($P242="Rehired",IF(BC242&gt;0,$U242))))))))*'Actual Allocation Calc'!$AK$99)))</f>
        <v/>
      </c>
      <c r="AC242" s="210" t="str">
        <f>IF($B242="","",IF('Actual Allocation Calc'!$AL$78="A",
IF($P242="Employed",$U242,
IF(AND($P242="Terminated"),($U242/7*AT242),
IF(AND($P242="Furloughed"),($U242/7*AT242)+($U242/7*BD242),
IF(AND($P242="Rehired"),($U242/7*BD242),
IF(AND($P242="Terminated",AT242&gt;0),$U242,
IF($P242="Furloughed",IF(AT242&gt;0,$U242)+IF(BD242&gt;0,$U242),
IF($P242="Rehired",IF(BD242&gt;0,$U242)))))))),IF('Actual Allocation Calc'!$AL$78="C",'Actual Allocation Calc'!P242,'Actual Allocation Calc'!Y242+IF($P242="Employed",$U242,
IF(AND($P242="Terminated"),($U242/7*AT242),
IF(AND($P242="Furloughed"),($U242/7*AT242)+($U242/7*BD242),
IF(AND($P242="Rehired"),($U242/7*BD242),
IF(AND($P242="Terminated",AT242&gt;0),$U242,
IF($P242="Furloughed",IF(AT242&gt;0,$U242)+IF(BD242&gt;0,$U242),
IF($P242="Rehired",IF(BD242&gt;0,$U242))))))))*'Actual Allocation Calc'!$AL$99)))</f>
        <v/>
      </c>
      <c r="AD242" s="210" t="str">
        <f>IF($B242="","",IF('Actual Allocation Calc'!$AM$78="A",
IF($P242="Employed",$U242,
IF(AND($P242="Terminated"),($U242/7*AU242),
IF(AND($P242="Furloughed"),($U242/7*AU242)+($U242/7*BE242),
IF(AND($P242="Rehired"),($U242/7*BE242),
IF(AND($P242="Terminated",AU242&gt;0),$U242,
IF($P242="Furloughed",IF(AU242&gt;0,$U242)+IF(BE242&gt;0,$U242),
IF($P242="Rehired",IF(BE242&gt;0,$U242)))))))),IF('Actual Allocation Calc'!$AM$78="C",'Actual Allocation Calc'!Q242,'Actual Allocation Calc'!Z242+IF($P242="Employed",$U242,
IF(AND($P242="Terminated"),($U242/7*AU242),
IF(AND($P242="Furloughed"),($U242/7*AU242)+($U242/7*BE242),
IF(AND($P242="Rehired"),($U242/7*BE242),
IF(AND($P242="Terminated",AU242&gt;0),$U242,
IF($P242="Furloughed",IF(AU242&gt;0,$U242)+IF(BE242&gt;0,$U242),
IF($P242="Rehired",IF(BE242&gt;0,$U242))))))))*'Actual Allocation Calc'!$AM$99)))</f>
        <v/>
      </c>
      <c r="AE242" s="210" t="str">
        <f>IF($B242="","",IF('Actual Allocation Calc'!$AN$78="A",
IF($P242="Employed",$U242,
IF(AND($P242="Terminated"),($U242/7*AV242),
IF(AND($P242="Furloughed"),($U242/7*AV242)+($U242/7*BF242),
IF(AND($P242="Rehired"),($U242/7*BF242),
IF(AND($P242="Terminated",AV242&gt;0),$U242,
IF($P242="Furloughed",IF(AV242&gt;0,$U242)+IF(BF242&gt;0,$U242),
IF($P242="Rehired",IF(BF242&gt;0,$U242)))))))),IF('Actual Allocation Calc'!$AN$78="C",'Actual Allocation Calc'!R242,'Actual Allocation Calc'!AA242+IF($P242="Employed",$U242,
IF(AND($P242="Terminated"),($U242/7*AV242),
IF(AND($P242="Furloughed"),($U242/7*AV242)+($U242/7*BF242),
IF(AND($P242="Rehired"),($U242/7*BF242),
IF(AND($P242="Terminated",AV242&gt;0),$U242,
IF($P242="Furloughed",IF(AV242&gt;0,$U242)+IF(BF242&gt;0,$U242),
IF($P242="Rehired",IF(BF242&gt;0,$U242))))))))*'Actual Allocation Calc'!$AN$99)))</f>
        <v/>
      </c>
      <c r="AF242" s="210" t="str">
        <f>IF($B242="","",IF('Actual Allocation Calc'!$AO$78="A",
IF($P242="Employed",$U242,
IF(AND($P242="Terminated"),($U242/7*AW242),
IF(AND($P242="Furloughed"),($U242/7*AW242)+($U242/7*BG242),
IF(AND($P242="Rehired"),($U242/7*BG242),
IF(AND($P242="Terminated",AW242&gt;0),$U242,
IF($P242="Furloughed",IF(AW242&gt;0,$U242)+IF(BG242&gt;0,$U242),
IF($P242="Rehired",IF(BG242&gt;0,$U242)))))))),IF('Actual Allocation Calc'!$AO$78="C",'Actual Allocation Calc'!S242,'Actual Allocation Calc'!AB242+IF($P242="Employed",$U242,
IF(AND($P242="Terminated"),($U242/7*AW242),
IF(AND($P242="Furloughed"),($U242/7*AW242)+($U242/7*BG242),
IF(AND($P242="Rehired"),($U242/7*BG242),
IF(AND($P242="Terminated",AW242&gt;0),$U242,
IF($P242="Furloughed",IF(AW242&gt;0,$U242)+IF(BG242&gt;0,$U242),
IF($P242="Rehired",IF(BG242&gt;0,$U242))))))))*'Actual Allocation Calc'!$AO$99)))</f>
        <v/>
      </c>
      <c r="AG242" s="210" t="str">
        <f>IF($B242="","",IF('Actual Allocation Calc'!$AP$78="A",
IF($P242="Employed",$U242/7*BK242,
IF(AND($P242="Terminated"),($U242/7*AX242),
IF(AND($P242="Furloughed"),($U242/7*AX242)+($U242/7*BH242),
IF(AND($P242="Rehired"),($U242/7*BH242),
IF(AND($P242="Terminated",AX242&gt;0),$U242,
IF($P242="Furloughed",IF(AX242&gt;0,$U242)+IF(BH242&gt;0,$U242),
IF($P242="Rehired",IF(BH242&gt;0,$U242)))))))),IF('Actual Allocation Calc'!$AP$78="C",'Actual Allocation Calc'!T242,'Actual Allocation Calc'!AC242+IF($P242="Employed",$U242/7*BK242,
IF(AND($P242="Terminated"),($U242/7*AX242),
IF(AND($P242="Furloughed"),($U242/7*AX242)+($U242/7*BH242),
IF(AND($P242="Rehired"),($U242/7*BH242),
IF(AND($P242="Terminated",AX242&gt;0),$U242,
IF($P242="Furloughed",IF(AX242&gt;0,$U242)+IF(BH242&gt;0,$U242),
IF($P242="Rehired",IF(BH242&gt;0,$U242))))))))*'Actual Allocation Calc'!$AP$99)))</f>
        <v/>
      </c>
      <c r="AH242" s="536"/>
      <c r="AI242" s="82">
        <f t="shared" si="87"/>
        <v>0</v>
      </c>
      <c r="AJ242" s="210">
        <f t="shared" si="69"/>
        <v>0</v>
      </c>
      <c r="AK242" s="397" t="str">
        <f t="shared" si="70"/>
        <v/>
      </c>
      <c r="AM242" s="122"/>
      <c r="AO242" s="214" t="str">
        <f>IFERROR(IF($V242="","",VLOOKUP(V242,'Calendar Calcs'!$B$2:$E1209,4,FALSE)),0)</f>
        <v/>
      </c>
      <c r="AP242" s="69" t="str">
        <f>IF($AO242="","", IF($AO242&lt;AP$23,0,IF($AO242&gt;AP$23,COUNTIFS('Calendar Calcs'!$E$2:$E1209,AP$23),COUNTIFS('Calendar Calcs'!$E$2:$E1209,AP$23,'Calendar Calcs'!$D$2:$D1209,"&lt;="&amp;WEEKDAY($V242)))))</f>
        <v/>
      </c>
      <c r="AQ242" s="69" t="str">
        <f>IF($AO242="","", IF($AO242&lt;AQ$23,0,IF($AO242&gt;AQ$23,COUNTIFS('Calendar Calcs'!$E$2:$E1209,AQ$23),COUNTIFS('Calendar Calcs'!$E$2:$E1209,AQ$23,'Calendar Calcs'!$D$2:$D1209,"&lt;="&amp;WEEKDAY($V242)))))</f>
        <v/>
      </c>
      <c r="AR242" s="69" t="str">
        <f>IF($AO242="","", IF($AO242&lt;AR$23,0,IF($AO242&gt;AR$23,COUNTIFS('Calendar Calcs'!$E$2:$E1209,AR$23),COUNTIFS('Calendar Calcs'!$E$2:$E1209,AR$23,'Calendar Calcs'!$D$2:$D1209,"&lt;="&amp;WEEKDAY($V242)))))</f>
        <v/>
      </c>
      <c r="AS242" s="69" t="str">
        <f>IF($AO242="","", IF($AO242&lt;AS$23,0,IF($AO242&gt;AS$23,COUNTIFS('Calendar Calcs'!$E$2:$E1209,AS$23),COUNTIFS('Calendar Calcs'!$E$2:$E1209,AS$23,'Calendar Calcs'!$D$2:$D1209,"&lt;="&amp;WEEKDAY($V242)))))</f>
        <v/>
      </c>
      <c r="AT242" s="69" t="str">
        <f>IF($AO242="","", IF($AO242&lt;AT$23,0,IF($AO242&gt;AT$23,COUNTIFS('Calendar Calcs'!$E$2:$E1209,AT$23),COUNTIFS('Calendar Calcs'!$E$2:$E1209,AT$23,'Calendar Calcs'!$D$2:$D1209,"&lt;="&amp;WEEKDAY($V242)))))</f>
        <v/>
      </c>
      <c r="AU242" s="69" t="str">
        <f>IF($AO242="","", IF($AO242&lt;AU$23,0,IF($AO242&gt;AU$23,COUNTIFS('Calendar Calcs'!$E$2:$E1209,AU$23),COUNTIFS('Calendar Calcs'!$E$2:$E1209,AU$23,'Calendar Calcs'!$D$2:$D1209,"&lt;="&amp;WEEKDAY($V242)))))</f>
        <v/>
      </c>
      <c r="AV242" s="69" t="str">
        <f>IF($AO242="","", IF($AO242&lt;AV$23,0,IF($AO242&gt;AV$23,COUNTIFS('Calendar Calcs'!$E$2:$E1209,AV$23),COUNTIFS('Calendar Calcs'!$E$2:$E1209,AV$23,'Calendar Calcs'!$D$2:$D1209,"&lt;="&amp;WEEKDAY($V242)))))</f>
        <v/>
      </c>
      <c r="AW242" s="69" t="str">
        <f>IF($AO242="","", IF($AO242&lt;AW$23,0,IF($AO242&gt;AW$23,COUNTIFS('Calendar Calcs'!$E$2:$E1209,AW$23),COUNTIFS('Calendar Calcs'!$E$2:$E1209,AW$23,'Calendar Calcs'!$D$2:$D1209,"&lt;="&amp;WEEKDAY($V242)))))</f>
        <v/>
      </c>
      <c r="AX242" s="69" t="str">
        <f>IF($AO242="","", IF($AO242&lt;AX$23,0,IF($AO242&gt;AX$23,COUNTIFS('Calendar Calcs'!$E$2:$E1209,AX$23),COUNTIFS('Calendar Calcs'!$E$2:$E1209,AX$23,'Calendar Calcs'!$D$2:$D1209,"&lt;="&amp;WEEKDAY($V242)))))</f>
        <v/>
      </c>
      <c r="AY242" s="69" t="str">
        <f>IF($W242="","",VLOOKUP($W242,'Calendar Calcs'!$B$2:$E1209,4,FALSE))</f>
        <v/>
      </c>
      <c r="AZ242" s="69" t="str">
        <f>IF($AY242="","",IF($AY242&gt;AZ$23,0,IF($AY242&lt;AZ$23,COUNTIFS('Calendar Calcs'!$E$2:$E1209,AZ$23),COUNTIFS('Calendar Calcs'!$E$2:$E1209,AZ$23,'Calendar Calcs'!$D$2:$D1209,"&gt;="&amp;WEEKDAY($W242)))))</f>
        <v/>
      </c>
      <c r="BA242" s="69" t="str">
        <f>IF($AY242="","",IF($AY242&gt;BA$23,0,IF($AY242&lt;BA$23,COUNTIFS('Calendar Calcs'!$E$2:$E1209,BA$23),COUNTIFS('Calendar Calcs'!$E$2:$E1209,BA$23,'Calendar Calcs'!$D$2:$D1209,"&gt;="&amp;WEEKDAY($W242)))))</f>
        <v/>
      </c>
      <c r="BB242" s="69" t="str">
        <f>IF($AY242="","",IF($AY242&gt;BB$23,0,IF($AY242&lt;BB$23,COUNTIFS('Calendar Calcs'!$E$2:$E1209,BB$23),COUNTIFS('Calendar Calcs'!$E$2:$E1209,BB$23,'Calendar Calcs'!$D$2:$D1209,"&gt;="&amp;WEEKDAY($W242)))))</f>
        <v/>
      </c>
      <c r="BC242" s="69" t="str">
        <f>IF($AY242="","",IF($AY242&gt;BC$23,0,IF($AY242&lt;BC$23,COUNTIFS('Calendar Calcs'!$E$2:$E1209,BC$23),COUNTIFS('Calendar Calcs'!$E$2:$E1209,BC$23,'Calendar Calcs'!$D$2:$D1209,"&gt;="&amp;WEEKDAY($W242)))))</f>
        <v/>
      </c>
      <c r="BD242" s="69" t="str">
        <f>IF($AY242="","",IF($AY242&gt;BD$23,0,IF($AY242&lt;BD$23,COUNTIFS('Calendar Calcs'!$E$2:$E1209,BD$23),COUNTIFS('Calendar Calcs'!$E$2:$E1209,BD$23,'Calendar Calcs'!$D$2:$D1209,"&gt;="&amp;WEEKDAY($W242)))))</f>
        <v/>
      </c>
      <c r="BE242" s="69" t="str">
        <f>IF($AY242="","",IF($AY242&gt;BE$23,0,IF($AY242&lt;BE$23,COUNTIFS('Calendar Calcs'!$E$2:$E1209,BE$23),COUNTIFS('Calendar Calcs'!$E$2:$E1209,BE$23,'Calendar Calcs'!$D$2:$D1209,"&gt;="&amp;WEEKDAY($W242)))))</f>
        <v/>
      </c>
      <c r="BF242" s="69" t="str">
        <f>IF($AY242="","",IF($AY242&gt;BF$23,0,IF($AY242&lt;BF$23,COUNTIFS('Calendar Calcs'!$E$2:$E1209,BF$23),COUNTIFS('Calendar Calcs'!$E$2:$E1209,BF$23,'Calendar Calcs'!$D$2:$D1209,"&gt;="&amp;WEEKDAY($W242)))))</f>
        <v/>
      </c>
      <c r="BG242" s="69" t="str">
        <f>IF($AY242="","",IF($AY242&gt;BG$23,0,IF($AY242&lt;BG$23,COUNTIFS('Calendar Calcs'!$E$2:$E1209,BG$23),COUNTIFS('Calendar Calcs'!$E$2:$E1209,BG$23,'Calendar Calcs'!$D$2:$D1209,"&gt;="&amp;WEEKDAY($W242)))))</f>
        <v/>
      </c>
      <c r="BH242" s="69">
        <f t="shared" si="71"/>
        <v>6</v>
      </c>
      <c r="BI242" s="69">
        <f>IF(Cover!$E$43="","",VLOOKUP(Cover!$E$43,'Calendar Calcs'!$B$2:$E1209,4,FALSE))</f>
        <v>1</v>
      </c>
      <c r="BJ242" s="69">
        <f>IF($BI242="","", IF($BI242&lt;BJ$23,0,IF($BI242&gt;=BJ$23,COUNTIFS('Calendar Calcs'!$E$2:$E1209,BJ$23),COUNTIFS('Calendar Calcs'!$E$2:$E1209,BJ$23,'Calendar Calcs'!$D$2:$D1209,"&lt;="&amp;WEEKDAY($V242)))))</f>
        <v>1</v>
      </c>
      <c r="BK242" s="69">
        <f t="shared" si="68"/>
        <v>6</v>
      </c>
      <c r="BN242" s="69" t="str">
        <f>IF(T242&gt;0,"FTE",IF(Cover!$E$47="Weekly",IF(S242&gt;29.75,"FTE","PTE"),IF(S242&gt;59.75,"FTE","PTE")))</f>
        <v>PTE</v>
      </c>
      <c r="BO242" s="69">
        <f>IF(BN242="FTE",30,IF(Cover!$E$47="Weekly",'STEP 2 EE Data'!S242,'STEP 2 EE Data'!S242/2))</f>
        <v>0</v>
      </c>
      <c r="BP242" s="209">
        <f t="shared" si="72"/>
        <v>0</v>
      </c>
      <c r="BQ242" s="209">
        <f t="shared" si="73"/>
        <v>0</v>
      </c>
      <c r="BR242" s="209">
        <f t="shared" si="74"/>
        <v>0</v>
      </c>
      <c r="BS242" s="209">
        <f t="shared" si="75"/>
        <v>0</v>
      </c>
      <c r="BT242" s="209">
        <f t="shared" si="76"/>
        <v>0</v>
      </c>
      <c r="BU242" s="209">
        <f t="shared" si="77"/>
        <v>0</v>
      </c>
      <c r="BV242" s="209">
        <f t="shared" si="78"/>
        <v>0</v>
      </c>
      <c r="BW242" s="209">
        <f t="shared" si="79"/>
        <v>0</v>
      </c>
      <c r="BX242" s="209">
        <f t="shared" si="80"/>
        <v>0</v>
      </c>
      <c r="CC242" s="210" t="str">
        <f>IF(B242="","",IF(C242="",IF(Cover!$E$47="Weekly",'STEP 3 EE Comp'!BI247*8,'STEP 3 EE Comp'!BI247*4),IF(Cover!$E$47="Weekly",'STEP 3 EE Comp'!BI247,'STEP 3 EE Comp'!BI247)))</f>
        <v/>
      </c>
      <c r="CD242" s="82" t="str">
        <f t="shared" si="81"/>
        <v/>
      </c>
      <c r="CE242" s="417">
        <f t="shared" si="82"/>
        <v>1</v>
      </c>
      <c r="CF242" s="82" t="str">
        <f t="shared" si="83"/>
        <v>Good</v>
      </c>
      <c r="CG242" s="82">
        <f t="shared" si="84"/>
        <v>0</v>
      </c>
      <c r="CH242" s="234">
        <f t="shared" si="85"/>
        <v>0</v>
      </c>
    </row>
    <row r="243" spans="1:86" s="69" customFormat="1" x14ac:dyDescent="0.3">
      <c r="A243" s="555"/>
      <c r="B243" s="52"/>
      <c r="C243" s="52"/>
      <c r="D243" s="52"/>
      <c r="E243" s="52"/>
      <c r="F243" s="507"/>
      <c r="G243" s="210">
        <f t="shared" si="86"/>
        <v>0</v>
      </c>
      <c r="H243" s="82">
        <f t="shared" si="67"/>
        <v>0</v>
      </c>
      <c r="I243" s="211"/>
      <c r="J243" s="441" t="s">
        <v>21</v>
      </c>
      <c r="K243" s="441" t="s">
        <v>21</v>
      </c>
      <c r="L243" s="441" t="s">
        <v>21</v>
      </c>
      <c r="M243" s="441" t="s">
        <v>21</v>
      </c>
      <c r="N243" s="568" t="s">
        <v>21</v>
      </c>
      <c r="O243" s="211"/>
      <c r="P243" s="212" t="str">
        <f>IF(B243="","",
IF(AND(V243="",W243="",B243&lt;&gt;""),"Employed",
IF(AND(V243&lt;&gt;"",W243="",B243&lt;&gt;""),"Terminated",
IF(AND(V243&lt;&gt;"",W243&lt;&gt;"",B243&lt;&gt;""),IF(W243&lt;Cover!$E$43,"Employed","Furloughed"),
IF(AND(V243="",W243&lt;&gt;"",B243&lt;&gt;""),IF(W243&lt;Cover!$E$43,"Employed","Rehired"))))))</f>
        <v/>
      </c>
      <c r="Q243" s="211"/>
      <c r="R243" s="536"/>
      <c r="S243" s="563"/>
      <c r="T243" s="536"/>
      <c r="U243" s="82">
        <f>IF(Cover!$E$47="Weekly",IF(T243&gt;0,T243,R243*S243),IF(T243&gt;0,T243,R243*S243)/2)</f>
        <v>0</v>
      </c>
      <c r="V243" s="564"/>
      <c r="W243" s="564"/>
      <c r="Y243" s="213" t="str">
        <f>IF($B243="","",IF('Actual Allocation Calc'!$AH$78="A",
IF($P243="Employed",$U243/7*BJ243,
IF(AND($P243="Terminated"),($U243/7*AP243),
IF(AND($P243="Furloughed"),($U243/7*AP243)+($U243/7*AZ243),
IF(AND($P243="Rehired"),($U243/7*AZ243),
IF(AND($P243="Terminated",AP243&gt;0),$U243,
IF($P243="Furloughed",IF(AP243&gt;0,$U243)+IF(AZ243&gt;0,$U243),
IF($P243="Rehired",IF(AZ243&gt;0,$U243)))))))),IF('Actual Allocation Calc'!$AH$78="C",'Actual Allocation Calc'!L243,'Actual Allocation Calc'!U243+IF($P243="Employed",$U243/7*BJ243,
IF(AND($P243="Terminated"),($U243/7*AP243),
IF(AND($P243="Furloughed"),($U243/7*AP243)+($U243/7*AZ243),
IF(AND($P243="Rehired"),($U243/7*AZ243),
IF(AND($P243="Terminated",AP243&gt;0),$U243,
IF($P243="Furloughed",IF(AP243&gt;0,$U243)+IF(AZ243&gt;0,$U243),
IF($P243="Rehired",IF(AZ243&gt;0,$U243))))))))*'Actual Allocation Calc'!$AH$99)))</f>
        <v/>
      </c>
      <c r="Z243" s="210" t="str">
        <f>IF($B243="","",IF('Actual Allocation Calc'!$AI$78="A",
IF($P243="Employed",$U243,
IF(AND($P243="Terminated"),($U243/7*AQ243),
IF(AND($P243="Furloughed"),($U243/7*AQ243)+($U243/7*BA243),
IF(AND($P243="Rehired"),($U243/7*BA243),
IF(AND($P243="Terminated",AQ243&gt;0),$U243,
IF($P243="Furloughed",IF(AQ243&gt;0,$U243)+IF(BA243&gt;0,$U243),
IF($P243="Rehired",IF(BA243&gt;0,$U243)))))))),IF('Actual Allocation Calc'!$AI$78="C",'Actual Allocation Calc'!M243,'Actual Allocation Calc'!V243+IF($P243="Employed",$U243,
IF(AND($P243="Terminated"),($U243/7*AQ243),
IF(AND($P243="Furloughed"),($U243/7*AQ243)+($U243/7*BA243),
IF(AND($P243="Rehired"),($U243/7*BA243),
IF(AND($P243="Terminated",AQ243&gt;0),$U243,
IF($P243="Furloughed",IF(AQ243&gt;0,$U243)+IF(BA243&gt;0,$U243),
IF($P243="Rehired",IF(BA243&gt;0,$U243))))))))*'Actual Allocation Calc'!$AI$99)))</f>
        <v/>
      </c>
      <c r="AA243" s="210" t="str">
        <f>IF($B243="","",IF('Actual Allocation Calc'!$AJ$78="A",
IF($P243="Employed",$U243,
IF(AND($P243="Terminated"),($U243/7*AR243),
IF(AND($P243="Furloughed"),($U243/7*AR243)+($U243/7*BB243),
IF(AND($P243="Rehired"),($U243/7*BB243),
IF(AND($P243="Terminated",AR243&gt;0),$U243,
IF($P243="Furloughed",IF(AR243&gt;0,$U243)+IF(BB243&gt;0,$U243),
IF($P243="Rehired",IF(BB243&gt;0,$U243)))))))),IF('Actual Allocation Calc'!$AJ$78="C",'Actual Allocation Calc'!N243,'Actual Allocation Calc'!W243+IF($P243="Employed",$U243,
IF(AND($P243="Terminated"),($U243/7*AR243),
IF(AND($P243="Furloughed"),($U243/7*AR243)+($U243/7*BB243),
IF(AND($P243="Rehired"),($U243/7*BB243),
IF(AND($P243="Terminated",AR243&gt;0),$U243,
IF($P243="Furloughed",IF(AR243&gt;0,$U243)+IF(BB243&gt;0,$U243),
IF($P243="Rehired",IF(BB243&gt;0,$U243))))))))*'Actual Allocation Calc'!$AJ$99)))</f>
        <v/>
      </c>
      <c r="AB243" s="210" t="str">
        <f>IF($B243="","",IF('Actual Allocation Calc'!$AK$78="A",
IF($P243="Employed",$U243,
IF(AND($P243="Terminated"),($U243/7*AS243),
IF(AND($P243="Furloughed"),($U243/7*AS243)+($U243/7*BC243),
IF(AND($P243="Rehired"),($U243/7*BC243),
IF(AND($P243="Terminated",AS243&gt;0),$U243,
IF($P243="Furloughed",IF(AS243&gt;0,$U243)+IF(BC243&gt;0,$U243),
IF($P243="Rehired",IF(BC243&gt;0,$U243)))))))),IF('Actual Allocation Calc'!$AK$78="C",'Actual Allocation Calc'!O243,'Actual Allocation Calc'!X243+IF($P243="Employed",$U243,
IF(AND($P243="Terminated"),($U243/7*AS243),
IF(AND($P243="Furloughed"),($U243/7*AS243)+($U243/7*BC243),
IF(AND($P243="Rehired"),($U243/7*BC243),
IF(AND($P243="Terminated",AS243&gt;0),$U243,
IF($P243="Furloughed",IF(AS243&gt;0,$U243)+IF(BC243&gt;0,$U243),
IF($P243="Rehired",IF(BC243&gt;0,$U243))))))))*'Actual Allocation Calc'!$AK$99)))</f>
        <v/>
      </c>
      <c r="AC243" s="210" t="str">
        <f>IF($B243="","",IF('Actual Allocation Calc'!$AL$78="A",
IF($P243="Employed",$U243,
IF(AND($P243="Terminated"),($U243/7*AT243),
IF(AND($P243="Furloughed"),($U243/7*AT243)+($U243/7*BD243),
IF(AND($P243="Rehired"),($U243/7*BD243),
IF(AND($P243="Terminated",AT243&gt;0),$U243,
IF($P243="Furloughed",IF(AT243&gt;0,$U243)+IF(BD243&gt;0,$U243),
IF($P243="Rehired",IF(BD243&gt;0,$U243)))))))),IF('Actual Allocation Calc'!$AL$78="C",'Actual Allocation Calc'!P243,'Actual Allocation Calc'!Y243+IF($P243="Employed",$U243,
IF(AND($P243="Terminated"),($U243/7*AT243),
IF(AND($P243="Furloughed"),($U243/7*AT243)+($U243/7*BD243),
IF(AND($P243="Rehired"),($U243/7*BD243),
IF(AND($P243="Terminated",AT243&gt;0),$U243,
IF($P243="Furloughed",IF(AT243&gt;0,$U243)+IF(BD243&gt;0,$U243),
IF($P243="Rehired",IF(BD243&gt;0,$U243))))))))*'Actual Allocation Calc'!$AL$99)))</f>
        <v/>
      </c>
      <c r="AD243" s="210" t="str">
        <f>IF($B243="","",IF('Actual Allocation Calc'!$AM$78="A",
IF($P243="Employed",$U243,
IF(AND($P243="Terminated"),($U243/7*AU243),
IF(AND($P243="Furloughed"),($U243/7*AU243)+($U243/7*BE243),
IF(AND($P243="Rehired"),($U243/7*BE243),
IF(AND($P243="Terminated",AU243&gt;0),$U243,
IF($P243="Furloughed",IF(AU243&gt;0,$U243)+IF(BE243&gt;0,$U243),
IF($P243="Rehired",IF(BE243&gt;0,$U243)))))))),IF('Actual Allocation Calc'!$AM$78="C",'Actual Allocation Calc'!Q243,'Actual Allocation Calc'!Z243+IF($P243="Employed",$U243,
IF(AND($P243="Terminated"),($U243/7*AU243),
IF(AND($P243="Furloughed"),($U243/7*AU243)+($U243/7*BE243),
IF(AND($P243="Rehired"),($U243/7*BE243),
IF(AND($P243="Terminated",AU243&gt;0),$U243,
IF($P243="Furloughed",IF(AU243&gt;0,$U243)+IF(BE243&gt;0,$U243),
IF($P243="Rehired",IF(BE243&gt;0,$U243))))))))*'Actual Allocation Calc'!$AM$99)))</f>
        <v/>
      </c>
      <c r="AE243" s="210" t="str">
        <f>IF($B243="","",IF('Actual Allocation Calc'!$AN$78="A",
IF($P243="Employed",$U243,
IF(AND($P243="Terminated"),($U243/7*AV243),
IF(AND($P243="Furloughed"),($U243/7*AV243)+($U243/7*BF243),
IF(AND($P243="Rehired"),($U243/7*BF243),
IF(AND($P243="Terminated",AV243&gt;0),$U243,
IF($P243="Furloughed",IF(AV243&gt;0,$U243)+IF(BF243&gt;0,$U243),
IF($P243="Rehired",IF(BF243&gt;0,$U243)))))))),IF('Actual Allocation Calc'!$AN$78="C",'Actual Allocation Calc'!R243,'Actual Allocation Calc'!AA243+IF($P243="Employed",$U243,
IF(AND($P243="Terminated"),($U243/7*AV243),
IF(AND($P243="Furloughed"),($U243/7*AV243)+($U243/7*BF243),
IF(AND($P243="Rehired"),($U243/7*BF243),
IF(AND($P243="Terminated",AV243&gt;0),$U243,
IF($P243="Furloughed",IF(AV243&gt;0,$U243)+IF(BF243&gt;0,$U243),
IF($P243="Rehired",IF(BF243&gt;0,$U243))))))))*'Actual Allocation Calc'!$AN$99)))</f>
        <v/>
      </c>
      <c r="AF243" s="210" t="str">
        <f>IF($B243="","",IF('Actual Allocation Calc'!$AO$78="A",
IF($P243="Employed",$U243,
IF(AND($P243="Terminated"),($U243/7*AW243),
IF(AND($P243="Furloughed"),($U243/7*AW243)+($U243/7*BG243),
IF(AND($P243="Rehired"),($U243/7*BG243),
IF(AND($P243="Terminated",AW243&gt;0),$U243,
IF($P243="Furloughed",IF(AW243&gt;0,$U243)+IF(BG243&gt;0,$U243),
IF($P243="Rehired",IF(BG243&gt;0,$U243)))))))),IF('Actual Allocation Calc'!$AO$78="C",'Actual Allocation Calc'!S243,'Actual Allocation Calc'!AB243+IF($P243="Employed",$U243,
IF(AND($P243="Terminated"),($U243/7*AW243),
IF(AND($P243="Furloughed"),($U243/7*AW243)+($U243/7*BG243),
IF(AND($P243="Rehired"),($U243/7*BG243),
IF(AND($P243="Terminated",AW243&gt;0),$U243,
IF($P243="Furloughed",IF(AW243&gt;0,$U243)+IF(BG243&gt;0,$U243),
IF($P243="Rehired",IF(BG243&gt;0,$U243))))))))*'Actual Allocation Calc'!$AO$99)))</f>
        <v/>
      </c>
      <c r="AG243" s="210" t="str">
        <f>IF($B243="","",IF('Actual Allocation Calc'!$AP$78="A",
IF($P243="Employed",$U243/7*BK243,
IF(AND($P243="Terminated"),($U243/7*AX243),
IF(AND($P243="Furloughed"),($U243/7*AX243)+($U243/7*BH243),
IF(AND($P243="Rehired"),($U243/7*BH243),
IF(AND($P243="Terminated",AX243&gt;0),$U243,
IF($P243="Furloughed",IF(AX243&gt;0,$U243)+IF(BH243&gt;0,$U243),
IF($P243="Rehired",IF(BH243&gt;0,$U243)))))))),IF('Actual Allocation Calc'!$AP$78="C",'Actual Allocation Calc'!T243,'Actual Allocation Calc'!AC243+IF($P243="Employed",$U243/7*BK243,
IF(AND($P243="Terminated"),($U243/7*AX243),
IF(AND($P243="Furloughed"),($U243/7*AX243)+($U243/7*BH243),
IF(AND($P243="Rehired"),($U243/7*BH243),
IF(AND($P243="Terminated",AX243&gt;0),$U243,
IF($P243="Furloughed",IF(AX243&gt;0,$U243)+IF(BH243&gt;0,$U243),
IF($P243="Rehired",IF(BH243&gt;0,$U243))))))))*'Actual Allocation Calc'!$AP$99)))</f>
        <v/>
      </c>
      <c r="AH243" s="536"/>
      <c r="AI243" s="82">
        <f t="shared" si="87"/>
        <v>0</v>
      </c>
      <c r="AJ243" s="210">
        <f t="shared" si="69"/>
        <v>0</v>
      </c>
      <c r="AK243" s="397" t="str">
        <f t="shared" si="70"/>
        <v/>
      </c>
      <c r="AM243" s="122"/>
      <c r="AO243" s="214" t="str">
        <f>IFERROR(IF($V243="","",VLOOKUP(V243,'Calendar Calcs'!$B$2:$E1210,4,FALSE)),0)</f>
        <v/>
      </c>
      <c r="AP243" s="69" t="str">
        <f>IF($AO243="","", IF($AO243&lt;AP$23,0,IF($AO243&gt;AP$23,COUNTIFS('Calendar Calcs'!$E$2:$E1210,AP$23),COUNTIFS('Calendar Calcs'!$E$2:$E1210,AP$23,'Calendar Calcs'!$D$2:$D1210,"&lt;="&amp;WEEKDAY($V243)))))</f>
        <v/>
      </c>
      <c r="AQ243" s="69" t="str">
        <f>IF($AO243="","", IF($AO243&lt;AQ$23,0,IF($AO243&gt;AQ$23,COUNTIFS('Calendar Calcs'!$E$2:$E1210,AQ$23),COUNTIFS('Calendar Calcs'!$E$2:$E1210,AQ$23,'Calendar Calcs'!$D$2:$D1210,"&lt;="&amp;WEEKDAY($V243)))))</f>
        <v/>
      </c>
      <c r="AR243" s="69" t="str">
        <f>IF($AO243="","", IF($AO243&lt;AR$23,0,IF($AO243&gt;AR$23,COUNTIFS('Calendar Calcs'!$E$2:$E1210,AR$23),COUNTIFS('Calendar Calcs'!$E$2:$E1210,AR$23,'Calendar Calcs'!$D$2:$D1210,"&lt;="&amp;WEEKDAY($V243)))))</f>
        <v/>
      </c>
      <c r="AS243" s="69" t="str">
        <f>IF($AO243="","", IF($AO243&lt;AS$23,0,IF($AO243&gt;AS$23,COUNTIFS('Calendar Calcs'!$E$2:$E1210,AS$23),COUNTIFS('Calendar Calcs'!$E$2:$E1210,AS$23,'Calendar Calcs'!$D$2:$D1210,"&lt;="&amp;WEEKDAY($V243)))))</f>
        <v/>
      </c>
      <c r="AT243" s="69" t="str">
        <f>IF($AO243="","", IF($AO243&lt;AT$23,0,IF($AO243&gt;AT$23,COUNTIFS('Calendar Calcs'!$E$2:$E1210,AT$23),COUNTIFS('Calendar Calcs'!$E$2:$E1210,AT$23,'Calendar Calcs'!$D$2:$D1210,"&lt;="&amp;WEEKDAY($V243)))))</f>
        <v/>
      </c>
      <c r="AU243" s="69" t="str">
        <f>IF($AO243="","", IF($AO243&lt;AU$23,0,IF($AO243&gt;AU$23,COUNTIFS('Calendar Calcs'!$E$2:$E1210,AU$23),COUNTIFS('Calendar Calcs'!$E$2:$E1210,AU$23,'Calendar Calcs'!$D$2:$D1210,"&lt;="&amp;WEEKDAY($V243)))))</f>
        <v/>
      </c>
      <c r="AV243" s="69" t="str">
        <f>IF($AO243="","", IF($AO243&lt;AV$23,0,IF($AO243&gt;AV$23,COUNTIFS('Calendar Calcs'!$E$2:$E1210,AV$23),COUNTIFS('Calendar Calcs'!$E$2:$E1210,AV$23,'Calendar Calcs'!$D$2:$D1210,"&lt;="&amp;WEEKDAY($V243)))))</f>
        <v/>
      </c>
      <c r="AW243" s="69" t="str">
        <f>IF($AO243="","", IF($AO243&lt;AW$23,0,IF($AO243&gt;AW$23,COUNTIFS('Calendar Calcs'!$E$2:$E1210,AW$23),COUNTIFS('Calendar Calcs'!$E$2:$E1210,AW$23,'Calendar Calcs'!$D$2:$D1210,"&lt;="&amp;WEEKDAY($V243)))))</f>
        <v/>
      </c>
      <c r="AX243" s="69" t="str">
        <f>IF($AO243="","", IF($AO243&lt;AX$23,0,IF($AO243&gt;AX$23,COUNTIFS('Calendar Calcs'!$E$2:$E1210,AX$23),COUNTIFS('Calendar Calcs'!$E$2:$E1210,AX$23,'Calendar Calcs'!$D$2:$D1210,"&lt;="&amp;WEEKDAY($V243)))))</f>
        <v/>
      </c>
      <c r="AY243" s="69" t="str">
        <f>IF($W243="","",VLOOKUP($W243,'Calendar Calcs'!$B$2:$E1210,4,FALSE))</f>
        <v/>
      </c>
      <c r="AZ243" s="69" t="str">
        <f>IF($AY243="","",IF($AY243&gt;AZ$23,0,IF($AY243&lt;AZ$23,COUNTIFS('Calendar Calcs'!$E$2:$E1210,AZ$23),COUNTIFS('Calendar Calcs'!$E$2:$E1210,AZ$23,'Calendar Calcs'!$D$2:$D1210,"&gt;="&amp;WEEKDAY($W243)))))</f>
        <v/>
      </c>
      <c r="BA243" s="69" t="str">
        <f>IF($AY243="","",IF($AY243&gt;BA$23,0,IF($AY243&lt;BA$23,COUNTIFS('Calendar Calcs'!$E$2:$E1210,BA$23),COUNTIFS('Calendar Calcs'!$E$2:$E1210,BA$23,'Calendar Calcs'!$D$2:$D1210,"&gt;="&amp;WEEKDAY($W243)))))</f>
        <v/>
      </c>
      <c r="BB243" s="69" t="str">
        <f>IF($AY243="","",IF($AY243&gt;BB$23,0,IF($AY243&lt;BB$23,COUNTIFS('Calendar Calcs'!$E$2:$E1210,BB$23),COUNTIFS('Calendar Calcs'!$E$2:$E1210,BB$23,'Calendar Calcs'!$D$2:$D1210,"&gt;="&amp;WEEKDAY($W243)))))</f>
        <v/>
      </c>
      <c r="BC243" s="69" t="str">
        <f>IF($AY243="","",IF($AY243&gt;BC$23,0,IF($AY243&lt;BC$23,COUNTIFS('Calendar Calcs'!$E$2:$E1210,BC$23),COUNTIFS('Calendar Calcs'!$E$2:$E1210,BC$23,'Calendar Calcs'!$D$2:$D1210,"&gt;="&amp;WEEKDAY($W243)))))</f>
        <v/>
      </c>
      <c r="BD243" s="69" t="str">
        <f>IF($AY243="","",IF($AY243&gt;BD$23,0,IF($AY243&lt;BD$23,COUNTIFS('Calendar Calcs'!$E$2:$E1210,BD$23),COUNTIFS('Calendar Calcs'!$E$2:$E1210,BD$23,'Calendar Calcs'!$D$2:$D1210,"&gt;="&amp;WEEKDAY($W243)))))</f>
        <v/>
      </c>
      <c r="BE243" s="69" t="str">
        <f>IF($AY243="","",IF($AY243&gt;BE$23,0,IF($AY243&lt;BE$23,COUNTIFS('Calendar Calcs'!$E$2:$E1210,BE$23),COUNTIFS('Calendar Calcs'!$E$2:$E1210,BE$23,'Calendar Calcs'!$D$2:$D1210,"&gt;="&amp;WEEKDAY($W243)))))</f>
        <v/>
      </c>
      <c r="BF243" s="69" t="str">
        <f>IF($AY243="","",IF($AY243&gt;BF$23,0,IF($AY243&lt;BF$23,COUNTIFS('Calendar Calcs'!$E$2:$E1210,BF$23),COUNTIFS('Calendar Calcs'!$E$2:$E1210,BF$23,'Calendar Calcs'!$D$2:$D1210,"&gt;="&amp;WEEKDAY($W243)))))</f>
        <v/>
      </c>
      <c r="BG243" s="69" t="str">
        <f>IF($AY243="","",IF($AY243&gt;BG$23,0,IF($AY243&lt;BG$23,COUNTIFS('Calendar Calcs'!$E$2:$E1210,BG$23),COUNTIFS('Calendar Calcs'!$E$2:$E1210,BG$23,'Calendar Calcs'!$D$2:$D1210,"&gt;="&amp;WEEKDAY($W243)))))</f>
        <v/>
      </c>
      <c r="BH243" s="69">
        <f t="shared" si="71"/>
        <v>6</v>
      </c>
      <c r="BI243" s="69">
        <f>IF(Cover!$E$43="","",VLOOKUP(Cover!$E$43,'Calendar Calcs'!$B$2:$E1210,4,FALSE))</f>
        <v>1</v>
      </c>
      <c r="BJ243" s="69">
        <f>IF($BI243="","", IF($BI243&lt;BJ$23,0,IF($BI243&gt;=BJ$23,COUNTIFS('Calendar Calcs'!$E$2:$E1210,BJ$23),COUNTIFS('Calendar Calcs'!$E$2:$E1210,BJ$23,'Calendar Calcs'!$D$2:$D1210,"&lt;="&amp;WEEKDAY($V243)))))</f>
        <v>1</v>
      </c>
      <c r="BK243" s="69">
        <f t="shared" si="68"/>
        <v>6</v>
      </c>
      <c r="BN243" s="69" t="str">
        <f>IF(T243&gt;0,"FTE",IF(Cover!$E$47="Weekly",IF(S243&gt;29.75,"FTE","PTE"),IF(S243&gt;59.75,"FTE","PTE")))</f>
        <v>PTE</v>
      </c>
      <c r="BO243" s="69">
        <f>IF(BN243="FTE",30,IF(Cover!$E$47="Weekly",'STEP 2 EE Data'!S243,'STEP 2 EE Data'!S243/2))</f>
        <v>0</v>
      </c>
      <c r="BP243" s="209">
        <f t="shared" si="72"/>
        <v>0</v>
      </c>
      <c r="BQ243" s="209">
        <f t="shared" si="73"/>
        <v>0</v>
      </c>
      <c r="BR243" s="209">
        <f t="shared" si="74"/>
        <v>0</v>
      </c>
      <c r="BS243" s="209">
        <f t="shared" si="75"/>
        <v>0</v>
      </c>
      <c r="BT243" s="209">
        <f t="shared" si="76"/>
        <v>0</v>
      </c>
      <c r="BU243" s="209">
        <f t="shared" si="77"/>
        <v>0</v>
      </c>
      <c r="BV243" s="209">
        <f t="shared" si="78"/>
        <v>0</v>
      </c>
      <c r="BW243" s="209">
        <f t="shared" si="79"/>
        <v>0</v>
      </c>
      <c r="BX243" s="209">
        <f t="shared" si="80"/>
        <v>0</v>
      </c>
      <c r="CC243" s="210" t="str">
        <f>IF(B243="","",IF(C243="",IF(Cover!$E$47="Weekly",'STEP 3 EE Comp'!BI248*8,'STEP 3 EE Comp'!BI248*4),IF(Cover!$E$47="Weekly",'STEP 3 EE Comp'!BI248,'STEP 3 EE Comp'!BI248)))</f>
        <v/>
      </c>
      <c r="CD243" s="82" t="str">
        <f t="shared" si="81"/>
        <v/>
      </c>
      <c r="CE243" s="417">
        <f t="shared" si="82"/>
        <v>1</v>
      </c>
      <c r="CF243" s="82" t="str">
        <f t="shared" si="83"/>
        <v>Good</v>
      </c>
      <c r="CG243" s="82">
        <f t="shared" si="84"/>
        <v>0</v>
      </c>
      <c r="CH243" s="234">
        <f t="shared" si="85"/>
        <v>0</v>
      </c>
    </row>
    <row r="244" spans="1:86" s="69" customFormat="1" x14ac:dyDescent="0.3">
      <c r="A244" s="555"/>
      <c r="B244" s="52"/>
      <c r="C244" s="52"/>
      <c r="D244" s="52"/>
      <c r="E244" s="52"/>
      <c r="F244" s="507"/>
      <c r="G244" s="210">
        <f t="shared" si="86"/>
        <v>0</v>
      </c>
      <c r="H244" s="82">
        <f t="shared" si="67"/>
        <v>0</v>
      </c>
      <c r="I244" s="211"/>
      <c r="J244" s="441" t="s">
        <v>21</v>
      </c>
      <c r="K244" s="441" t="s">
        <v>21</v>
      </c>
      <c r="L244" s="441" t="s">
        <v>21</v>
      </c>
      <c r="M244" s="441" t="s">
        <v>21</v>
      </c>
      <c r="N244" s="568" t="s">
        <v>21</v>
      </c>
      <c r="O244" s="211"/>
      <c r="P244" s="212" t="str">
        <f>IF(B244="","",
IF(AND(V244="",W244="",B244&lt;&gt;""),"Employed",
IF(AND(V244&lt;&gt;"",W244="",B244&lt;&gt;""),"Terminated",
IF(AND(V244&lt;&gt;"",W244&lt;&gt;"",B244&lt;&gt;""),IF(W244&lt;Cover!$E$43,"Employed","Furloughed"),
IF(AND(V244="",W244&lt;&gt;"",B244&lt;&gt;""),IF(W244&lt;Cover!$E$43,"Employed","Rehired"))))))</f>
        <v/>
      </c>
      <c r="Q244" s="211"/>
      <c r="R244" s="536"/>
      <c r="S244" s="563"/>
      <c r="T244" s="536"/>
      <c r="U244" s="82">
        <f>IF(Cover!$E$47="Weekly",IF(T244&gt;0,T244,R244*S244),IF(T244&gt;0,T244,R244*S244)/2)</f>
        <v>0</v>
      </c>
      <c r="V244" s="564"/>
      <c r="W244" s="564"/>
      <c r="Y244" s="213" t="str">
        <f>IF($B244="","",IF('Actual Allocation Calc'!$AH$78="A",
IF($P244="Employed",$U244/7*BJ244,
IF(AND($P244="Terminated"),($U244/7*AP244),
IF(AND($P244="Furloughed"),($U244/7*AP244)+($U244/7*AZ244),
IF(AND($P244="Rehired"),($U244/7*AZ244),
IF(AND($P244="Terminated",AP244&gt;0),$U244,
IF($P244="Furloughed",IF(AP244&gt;0,$U244)+IF(AZ244&gt;0,$U244),
IF($P244="Rehired",IF(AZ244&gt;0,$U244)))))))),IF('Actual Allocation Calc'!$AH$78="C",'Actual Allocation Calc'!L244,'Actual Allocation Calc'!U244+IF($P244="Employed",$U244/7*BJ244,
IF(AND($P244="Terminated"),($U244/7*AP244),
IF(AND($P244="Furloughed"),($U244/7*AP244)+($U244/7*AZ244),
IF(AND($P244="Rehired"),($U244/7*AZ244),
IF(AND($P244="Terminated",AP244&gt;0),$U244,
IF($P244="Furloughed",IF(AP244&gt;0,$U244)+IF(AZ244&gt;0,$U244),
IF($P244="Rehired",IF(AZ244&gt;0,$U244))))))))*'Actual Allocation Calc'!$AH$99)))</f>
        <v/>
      </c>
      <c r="Z244" s="210" t="str">
        <f>IF($B244="","",IF('Actual Allocation Calc'!$AI$78="A",
IF($P244="Employed",$U244,
IF(AND($P244="Terminated"),($U244/7*AQ244),
IF(AND($P244="Furloughed"),($U244/7*AQ244)+($U244/7*BA244),
IF(AND($P244="Rehired"),($U244/7*BA244),
IF(AND($P244="Terminated",AQ244&gt;0),$U244,
IF($P244="Furloughed",IF(AQ244&gt;0,$U244)+IF(BA244&gt;0,$U244),
IF($P244="Rehired",IF(BA244&gt;0,$U244)))))))),IF('Actual Allocation Calc'!$AI$78="C",'Actual Allocation Calc'!M244,'Actual Allocation Calc'!V244+IF($P244="Employed",$U244,
IF(AND($P244="Terminated"),($U244/7*AQ244),
IF(AND($P244="Furloughed"),($U244/7*AQ244)+($U244/7*BA244),
IF(AND($P244="Rehired"),($U244/7*BA244),
IF(AND($P244="Terminated",AQ244&gt;0),$U244,
IF($P244="Furloughed",IF(AQ244&gt;0,$U244)+IF(BA244&gt;0,$U244),
IF($P244="Rehired",IF(BA244&gt;0,$U244))))))))*'Actual Allocation Calc'!$AI$99)))</f>
        <v/>
      </c>
      <c r="AA244" s="210" t="str">
        <f>IF($B244="","",IF('Actual Allocation Calc'!$AJ$78="A",
IF($P244="Employed",$U244,
IF(AND($P244="Terminated"),($U244/7*AR244),
IF(AND($P244="Furloughed"),($U244/7*AR244)+($U244/7*BB244),
IF(AND($P244="Rehired"),($U244/7*BB244),
IF(AND($P244="Terminated",AR244&gt;0),$U244,
IF($P244="Furloughed",IF(AR244&gt;0,$U244)+IF(BB244&gt;0,$U244),
IF($P244="Rehired",IF(BB244&gt;0,$U244)))))))),IF('Actual Allocation Calc'!$AJ$78="C",'Actual Allocation Calc'!N244,'Actual Allocation Calc'!W244+IF($P244="Employed",$U244,
IF(AND($P244="Terminated"),($U244/7*AR244),
IF(AND($P244="Furloughed"),($U244/7*AR244)+($U244/7*BB244),
IF(AND($P244="Rehired"),($U244/7*BB244),
IF(AND($P244="Terminated",AR244&gt;0),$U244,
IF($P244="Furloughed",IF(AR244&gt;0,$U244)+IF(BB244&gt;0,$U244),
IF($P244="Rehired",IF(BB244&gt;0,$U244))))))))*'Actual Allocation Calc'!$AJ$99)))</f>
        <v/>
      </c>
      <c r="AB244" s="210" t="str">
        <f>IF($B244="","",IF('Actual Allocation Calc'!$AK$78="A",
IF($P244="Employed",$U244,
IF(AND($P244="Terminated"),($U244/7*AS244),
IF(AND($P244="Furloughed"),($U244/7*AS244)+($U244/7*BC244),
IF(AND($P244="Rehired"),($U244/7*BC244),
IF(AND($P244="Terminated",AS244&gt;0),$U244,
IF($P244="Furloughed",IF(AS244&gt;0,$U244)+IF(BC244&gt;0,$U244),
IF($P244="Rehired",IF(BC244&gt;0,$U244)))))))),IF('Actual Allocation Calc'!$AK$78="C",'Actual Allocation Calc'!O244,'Actual Allocation Calc'!X244+IF($P244="Employed",$U244,
IF(AND($P244="Terminated"),($U244/7*AS244),
IF(AND($P244="Furloughed"),($U244/7*AS244)+($U244/7*BC244),
IF(AND($P244="Rehired"),($U244/7*BC244),
IF(AND($P244="Terminated",AS244&gt;0),$U244,
IF($P244="Furloughed",IF(AS244&gt;0,$U244)+IF(BC244&gt;0,$U244),
IF($P244="Rehired",IF(BC244&gt;0,$U244))))))))*'Actual Allocation Calc'!$AK$99)))</f>
        <v/>
      </c>
      <c r="AC244" s="210" t="str">
        <f>IF($B244="","",IF('Actual Allocation Calc'!$AL$78="A",
IF($P244="Employed",$U244,
IF(AND($P244="Terminated"),($U244/7*AT244),
IF(AND($P244="Furloughed"),($U244/7*AT244)+($U244/7*BD244),
IF(AND($P244="Rehired"),($U244/7*BD244),
IF(AND($P244="Terminated",AT244&gt;0),$U244,
IF($P244="Furloughed",IF(AT244&gt;0,$U244)+IF(BD244&gt;0,$U244),
IF($P244="Rehired",IF(BD244&gt;0,$U244)))))))),IF('Actual Allocation Calc'!$AL$78="C",'Actual Allocation Calc'!P244,'Actual Allocation Calc'!Y244+IF($P244="Employed",$U244,
IF(AND($P244="Terminated"),($U244/7*AT244),
IF(AND($P244="Furloughed"),($U244/7*AT244)+($U244/7*BD244),
IF(AND($P244="Rehired"),($U244/7*BD244),
IF(AND($P244="Terminated",AT244&gt;0),$U244,
IF($P244="Furloughed",IF(AT244&gt;0,$U244)+IF(BD244&gt;0,$U244),
IF($P244="Rehired",IF(BD244&gt;0,$U244))))))))*'Actual Allocation Calc'!$AL$99)))</f>
        <v/>
      </c>
      <c r="AD244" s="210" t="str">
        <f>IF($B244="","",IF('Actual Allocation Calc'!$AM$78="A",
IF($P244="Employed",$U244,
IF(AND($P244="Terminated"),($U244/7*AU244),
IF(AND($P244="Furloughed"),($U244/7*AU244)+($U244/7*BE244),
IF(AND($P244="Rehired"),($U244/7*BE244),
IF(AND($P244="Terminated",AU244&gt;0),$U244,
IF($P244="Furloughed",IF(AU244&gt;0,$U244)+IF(BE244&gt;0,$U244),
IF($P244="Rehired",IF(BE244&gt;0,$U244)))))))),IF('Actual Allocation Calc'!$AM$78="C",'Actual Allocation Calc'!Q244,'Actual Allocation Calc'!Z244+IF($P244="Employed",$U244,
IF(AND($P244="Terminated"),($U244/7*AU244),
IF(AND($P244="Furloughed"),($U244/7*AU244)+($U244/7*BE244),
IF(AND($P244="Rehired"),($U244/7*BE244),
IF(AND($P244="Terminated",AU244&gt;0),$U244,
IF($P244="Furloughed",IF(AU244&gt;0,$U244)+IF(BE244&gt;0,$U244),
IF($P244="Rehired",IF(BE244&gt;0,$U244))))))))*'Actual Allocation Calc'!$AM$99)))</f>
        <v/>
      </c>
      <c r="AE244" s="210" t="str">
        <f>IF($B244="","",IF('Actual Allocation Calc'!$AN$78="A",
IF($P244="Employed",$U244,
IF(AND($P244="Terminated"),($U244/7*AV244),
IF(AND($P244="Furloughed"),($U244/7*AV244)+($U244/7*BF244),
IF(AND($P244="Rehired"),($U244/7*BF244),
IF(AND($P244="Terminated",AV244&gt;0),$U244,
IF($P244="Furloughed",IF(AV244&gt;0,$U244)+IF(BF244&gt;0,$U244),
IF($P244="Rehired",IF(BF244&gt;0,$U244)))))))),IF('Actual Allocation Calc'!$AN$78="C",'Actual Allocation Calc'!R244,'Actual Allocation Calc'!AA244+IF($P244="Employed",$U244,
IF(AND($P244="Terminated"),($U244/7*AV244),
IF(AND($P244="Furloughed"),($U244/7*AV244)+($U244/7*BF244),
IF(AND($P244="Rehired"),($U244/7*BF244),
IF(AND($P244="Terminated",AV244&gt;0),$U244,
IF($P244="Furloughed",IF(AV244&gt;0,$U244)+IF(BF244&gt;0,$U244),
IF($P244="Rehired",IF(BF244&gt;0,$U244))))))))*'Actual Allocation Calc'!$AN$99)))</f>
        <v/>
      </c>
      <c r="AF244" s="210" t="str">
        <f>IF($B244="","",IF('Actual Allocation Calc'!$AO$78="A",
IF($P244="Employed",$U244,
IF(AND($P244="Terminated"),($U244/7*AW244),
IF(AND($P244="Furloughed"),($U244/7*AW244)+($U244/7*BG244),
IF(AND($P244="Rehired"),($U244/7*BG244),
IF(AND($P244="Terminated",AW244&gt;0),$U244,
IF($P244="Furloughed",IF(AW244&gt;0,$U244)+IF(BG244&gt;0,$U244),
IF($P244="Rehired",IF(BG244&gt;0,$U244)))))))),IF('Actual Allocation Calc'!$AO$78="C",'Actual Allocation Calc'!S244,'Actual Allocation Calc'!AB244+IF($P244="Employed",$U244,
IF(AND($P244="Terminated"),($U244/7*AW244),
IF(AND($P244="Furloughed"),($U244/7*AW244)+($U244/7*BG244),
IF(AND($P244="Rehired"),($U244/7*BG244),
IF(AND($P244="Terminated",AW244&gt;0),$U244,
IF($P244="Furloughed",IF(AW244&gt;0,$U244)+IF(BG244&gt;0,$U244),
IF($P244="Rehired",IF(BG244&gt;0,$U244))))))))*'Actual Allocation Calc'!$AO$99)))</f>
        <v/>
      </c>
      <c r="AG244" s="210" t="str">
        <f>IF($B244="","",IF('Actual Allocation Calc'!$AP$78="A",
IF($P244="Employed",$U244/7*BK244,
IF(AND($P244="Terminated"),($U244/7*AX244),
IF(AND($P244="Furloughed"),($U244/7*AX244)+($U244/7*BH244),
IF(AND($P244="Rehired"),($U244/7*BH244),
IF(AND($P244="Terminated",AX244&gt;0),$U244,
IF($P244="Furloughed",IF(AX244&gt;0,$U244)+IF(BH244&gt;0,$U244),
IF($P244="Rehired",IF(BH244&gt;0,$U244)))))))),IF('Actual Allocation Calc'!$AP$78="C",'Actual Allocation Calc'!T244,'Actual Allocation Calc'!AC244+IF($P244="Employed",$U244/7*BK244,
IF(AND($P244="Terminated"),($U244/7*AX244),
IF(AND($P244="Furloughed"),($U244/7*AX244)+($U244/7*BH244),
IF(AND($P244="Rehired"),($U244/7*BH244),
IF(AND($P244="Terminated",AX244&gt;0),$U244,
IF($P244="Furloughed",IF(AX244&gt;0,$U244)+IF(BH244&gt;0,$U244),
IF($P244="Rehired",IF(BH244&gt;0,$U244))))))))*'Actual Allocation Calc'!$AP$99)))</f>
        <v/>
      </c>
      <c r="AH244" s="536"/>
      <c r="AI244" s="82">
        <f t="shared" si="87"/>
        <v>0</v>
      </c>
      <c r="AJ244" s="210">
        <f t="shared" si="69"/>
        <v>0</v>
      </c>
      <c r="AK244" s="397" t="str">
        <f t="shared" si="70"/>
        <v/>
      </c>
      <c r="AM244" s="122"/>
      <c r="AO244" s="214" t="str">
        <f>IFERROR(IF($V244="","",VLOOKUP(V244,'Calendar Calcs'!$B$2:$E1211,4,FALSE)),0)</f>
        <v/>
      </c>
      <c r="AP244" s="69" t="str">
        <f>IF($AO244="","", IF($AO244&lt;AP$23,0,IF($AO244&gt;AP$23,COUNTIFS('Calendar Calcs'!$E$2:$E1211,AP$23),COUNTIFS('Calendar Calcs'!$E$2:$E1211,AP$23,'Calendar Calcs'!$D$2:$D1211,"&lt;="&amp;WEEKDAY($V244)))))</f>
        <v/>
      </c>
      <c r="AQ244" s="69" t="str">
        <f>IF($AO244="","", IF($AO244&lt;AQ$23,0,IF($AO244&gt;AQ$23,COUNTIFS('Calendar Calcs'!$E$2:$E1211,AQ$23),COUNTIFS('Calendar Calcs'!$E$2:$E1211,AQ$23,'Calendar Calcs'!$D$2:$D1211,"&lt;="&amp;WEEKDAY($V244)))))</f>
        <v/>
      </c>
      <c r="AR244" s="69" t="str">
        <f>IF($AO244="","", IF($AO244&lt;AR$23,0,IF($AO244&gt;AR$23,COUNTIFS('Calendar Calcs'!$E$2:$E1211,AR$23),COUNTIFS('Calendar Calcs'!$E$2:$E1211,AR$23,'Calendar Calcs'!$D$2:$D1211,"&lt;="&amp;WEEKDAY($V244)))))</f>
        <v/>
      </c>
      <c r="AS244" s="69" t="str">
        <f>IF($AO244="","", IF($AO244&lt;AS$23,0,IF($AO244&gt;AS$23,COUNTIFS('Calendar Calcs'!$E$2:$E1211,AS$23),COUNTIFS('Calendar Calcs'!$E$2:$E1211,AS$23,'Calendar Calcs'!$D$2:$D1211,"&lt;="&amp;WEEKDAY($V244)))))</f>
        <v/>
      </c>
      <c r="AT244" s="69" t="str">
        <f>IF($AO244="","", IF($AO244&lt;AT$23,0,IF($AO244&gt;AT$23,COUNTIFS('Calendar Calcs'!$E$2:$E1211,AT$23),COUNTIFS('Calendar Calcs'!$E$2:$E1211,AT$23,'Calendar Calcs'!$D$2:$D1211,"&lt;="&amp;WEEKDAY($V244)))))</f>
        <v/>
      </c>
      <c r="AU244" s="69" t="str">
        <f>IF($AO244="","", IF($AO244&lt;AU$23,0,IF($AO244&gt;AU$23,COUNTIFS('Calendar Calcs'!$E$2:$E1211,AU$23),COUNTIFS('Calendar Calcs'!$E$2:$E1211,AU$23,'Calendar Calcs'!$D$2:$D1211,"&lt;="&amp;WEEKDAY($V244)))))</f>
        <v/>
      </c>
      <c r="AV244" s="69" t="str">
        <f>IF($AO244="","", IF($AO244&lt;AV$23,0,IF($AO244&gt;AV$23,COUNTIFS('Calendar Calcs'!$E$2:$E1211,AV$23),COUNTIFS('Calendar Calcs'!$E$2:$E1211,AV$23,'Calendar Calcs'!$D$2:$D1211,"&lt;="&amp;WEEKDAY($V244)))))</f>
        <v/>
      </c>
      <c r="AW244" s="69" t="str">
        <f>IF($AO244="","", IF($AO244&lt;AW$23,0,IF($AO244&gt;AW$23,COUNTIFS('Calendar Calcs'!$E$2:$E1211,AW$23),COUNTIFS('Calendar Calcs'!$E$2:$E1211,AW$23,'Calendar Calcs'!$D$2:$D1211,"&lt;="&amp;WEEKDAY($V244)))))</f>
        <v/>
      </c>
      <c r="AX244" s="69" t="str">
        <f>IF($AO244="","", IF($AO244&lt;AX$23,0,IF($AO244&gt;AX$23,COUNTIFS('Calendar Calcs'!$E$2:$E1211,AX$23),COUNTIFS('Calendar Calcs'!$E$2:$E1211,AX$23,'Calendar Calcs'!$D$2:$D1211,"&lt;="&amp;WEEKDAY($V244)))))</f>
        <v/>
      </c>
      <c r="AY244" s="69" t="str">
        <f>IF($W244="","",VLOOKUP($W244,'Calendar Calcs'!$B$2:$E1211,4,FALSE))</f>
        <v/>
      </c>
      <c r="AZ244" s="69" t="str">
        <f>IF($AY244="","",IF($AY244&gt;AZ$23,0,IF($AY244&lt;AZ$23,COUNTIFS('Calendar Calcs'!$E$2:$E1211,AZ$23),COUNTIFS('Calendar Calcs'!$E$2:$E1211,AZ$23,'Calendar Calcs'!$D$2:$D1211,"&gt;="&amp;WEEKDAY($W244)))))</f>
        <v/>
      </c>
      <c r="BA244" s="69" t="str">
        <f>IF($AY244="","",IF($AY244&gt;BA$23,0,IF($AY244&lt;BA$23,COUNTIFS('Calendar Calcs'!$E$2:$E1211,BA$23),COUNTIFS('Calendar Calcs'!$E$2:$E1211,BA$23,'Calendar Calcs'!$D$2:$D1211,"&gt;="&amp;WEEKDAY($W244)))))</f>
        <v/>
      </c>
      <c r="BB244" s="69" t="str">
        <f>IF($AY244="","",IF($AY244&gt;BB$23,0,IF($AY244&lt;BB$23,COUNTIFS('Calendar Calcs'!$E$2:$E1211,BB$23),COUNTIFS('Calendar Calcs'!$E$2:$E1211,BB$23,'Calendar Calcs'!$D$2:$D1211,"&gt;="&amp;WEEKDAY($W244)))))</f>
        <v/>
      </c>
      <c r="BC244" s="69" t="str">
        <f>IF($AY244="","",IF($AY244&gt;BC$23,0,IF($AY244&lt;BC$23,COUNTIFS('Calendar Calcs'!$E$2:$E1211,BC$23),COUNTIFS('Calendar Calcs'!$E$2:$E1211,BC$23,'Calendar Calcs'!$D$2:$D1211,"&gt;="&amp;WEEKDAY($W244)))))</f>
        <v/>
      </c>
      <c r="BD244" s="69" t="str">
        <f>IF($AY244="","",IF($AY244&gt;BD$23,0,IF($AY244&lt;BD$23,COUNTIFS('Calendar Calcs'!$E$2:$E1211,BD$23),COUNTIFS('Calendar Calcs'!$E$2:$E1211,BD$23,'Calendar Calcs'!$D$2:$D1211,"&gt;="&amp;WEEKDAY($W244)))))</f>
        <v/>
      </c>
      <c r="BE244" s="69" t="str">
        <f>IF($AY244="","",IF($AY244&gt;BE$23,0,IF($AY244&lt;BE$23,COUNTIFS('Calendar Calcs'!$E$2:$E1211,BE$23),COUNTIFS('Calendar Calcs'!$E$2:$E1211,BE$23,'Calendar Calcs'!$D$2:$D1211,"&gt;="&amp;WEEKDAY($W244)))))</f>
        <v/>
      </c>
      <c r="BF244" s="69" t="str">
        <f>IF($AY244="","",IF($AY244&gt;BF$23,0,IF($AY244&lt;BF$23,COUNTIFS('Calendar Calcs'!$E$2:$E1211,BF$23),COUNTIFS('Calendar Calcs'!$E$2:$E1211,BF$23,'Calendar Calcs'!$D$2:$D1211,"&gt;="&amp;WEEKDAY($W244)))))</f>
        <v/>
      </c>
      <c r="BG244" s="69" t="str">
        <f>IF($AY244="","",IF($AY244&gt;BG$23,0,IF($AY244&lt;BG$23,COUNTIFS('Calendar Calcs'!$E$2:$E1211,BG$23),COUNTIFS('Calendar Calcs'!$E$2:$E1211,BG$23,'Calendar Calcs'!$D$2:$D1211,"&gt;="&amp;WEEKDAY($W244)))))</f>
        <v/>
      </c>
      <c r="BH244" s="69">
        <f t="shared" si="71"/>
        <v>6</v>
      </c>
      <c r="BI244" s="69">
        <f>IF(Cover!$E$43="","",VLOOKUP(Cover!$E$43,'Calendar Calcs'!$B$2:$E1211,4,FALSE))</f>
        <v>1</v>
      </c>
      <c r="BJ244" s="69">
        <f>IF($BI244="","", IF($BI244&lt;BJ$23,0,IF($BI244&gt;=BJ$23,COUNTIFS('Calendar Calcs'!$E$2:$E1211,BJ$23),COUNTIFS('Calendar Calcs'!$E$2:$E1211,BJ$23,'Calendar Calcs'!$D$2:$D1211,"&lt;="&amp;WEEKDAY($V244)))))</f>
        <v>1</v>
      </c>
      <c r="BK244" s="69">
        <f t="shared" si="68"/>
        <v>6</v>
      </c>
      <c r="BN244" s="69" t="str">
        <f>IF(T244&gt;0,"FTE",IF(Cover!$E$47="Weekly",IF(S244&gt;29.75,"FTE","PTE"),IF(S244&gt;59.75,"FTE","PTE")))</f>
        <v>PTE</v>
      </c>
      <c r="BO244" s="69">
        <f>IF(BN244="FTE",30,IF(Cover!$E$47="Weekly",'STEP 2 EE Data'!S244,'STEP 2 EE Data'!S244/2))</f>
        <v>0</v>
      </c>
      <c r="BP244" s="209">
        <f t="shared" si="72"/>
        <v>0</v>
      </c>
      <c r="BQ244" s="209">
        <f t="shared" si="73"/>
        <v>0</v>
      </c>
      <c r="BR244" s="209">
        <f t="shared" si="74"/>
        <v>0</v>
      </c>
      <c r="BS244" s="209">
        <f t="shared" si="75"/>
        <v>0</v>
      </c>
      <c r="BT244" s="209">
        <f t="shared" si="76"/>
        <v>0</v>
      </c>
      <c r="BU244" s="209">
        <f t="shared" si="77"/>
        <v>0</v>
      </c>
      <c r="BV244" s="209">
        <f t="shared" si="78"/>
        <v>0</v>
      </c>
      <c r="BW244" s="209">
        <f t="shared" si="79"/>
        <v>0</v>
      </c>
      <c r="BX244" s="209">
        <f t="shared" si="80"/>
        <v>0</v>
      </c>
      <c r="CC244" s="210" t="str">
        <f>IF(B244="","",IF(C244="",IF(Cover!$E$47="Weekly",'STEP 3 EE Comp'!BI249*8,'STEP 3 EE Comp'!BI249*4),IF(Cover!$E$47="Weekly",'STEP 3 EE Comp'!BI249,'STEP 3 EE Comp'!BI249)))</f>
        <v/>
      </c>
      <c r="CD244" s="82" t="str">
        <f t="shared" si="81"/>
        <v/>
      </c>
      <c r="CE244" s="417">
        <f t="shared" si="82"/>
        <v>1</v>
      </c>
      <c r="CF244" s="82" t="str">
        <f t="shared" si="83"/>
        <v>Good</v>
      </c>
      <c r="CG244" s="82">
        <f t="shared" si="84"/>
        <v>0</v>
      </c>
      <c r="CH244" s="234">
        <f t="shared" si="85"/>
        <v>0</v>
      </c>
    </row>
    <row r="245" spans="1:86" s="69" customFormat="1" x14ac:dyDescent="0.3">
      <c r="A245" s="555"/>
      <c r="B245" s="52"/>
      <c r="C245" s="52"/>
      <c r="D245" s="52"/>
      <c r="E245" s="52"/>
      <c r="F245" s="507"/>
      <c r="G245" s="210">
        <f t="shared" si="86"/>
        <v>0</v>
      </c>
      <c r="H245" s="82">
        <f t="shared" si="67"/>
        <v>0</v>
      </c>
      <c r="I245" s="211"/>
      <c r="J245" s="441" t="s">
        <v>21</v>
      </c>
      <c r="K245" s="441" t="s">
        <v>21</v>
      </c>
      <c r="L245" s="441" t="s">
        <v>21</v>
      </c>
      <c r="M245" s="441" t="s">
        <v>21</v>
      </c>
      <c r="N245" s="568" t="s">
        <v>21</v>
      </c>
      <c r="O245" s="211"/>
      <c r="P245" s="212" t="str">
        <f>IF(B245="","",
IF(AND(V245="",W245="",B245&lt;&gt;""),"Employed",
IF(AND(V245&lt;&gt;"",W245="",B245&lt;&gt;""),"Terminated",
IF(AND(V245&lt;&gt;"",W245&lt;&gt;"",B245&lt;&gt;""),IF(W245&lt;Cover!$E$43,"Employed","Furloughed"),
IF(AND(V245="",W245&lt;&gt;"",B245&lt;&gt;""),IF(W245&lt;Cover!$E$43,"Employed","Rehired"))))))</f>
        <v/>
      </c>
      <c r="Q245" s="211"/>
      <c r="R245" s="536"/>
      <c r="S245" s="563"/>
      <c r="T245" s="536"/>
      <c r="U245" s="82">
        <f>IF(Cover!$E$47="Weekly",IF(T245&gt;0,T245,R245*S245),IF(T245&gt;0,T245,R245*S245)/2)</f>
        <v>0</v>
      </c>
      <c r="V245" s="564"/>
      <c r="W245" s="564"/>
      <c r="Y245" s="213" t="str">
        <f>IF($B245="","",IF('Actual Allocation Calc'!$AH$78="A",
IF($P245="Employed",$U245/7*BJ245,
IF(AND($P245="Terminated"),($U245/7*AP245),
IF(AND($P245="Furloughed"),($U245/7*AP245)+($U245/7*AZ245),
IF(AND($P245="Rehired"),($U245/7*AZ245),
IF(AND($P245="Terminated",AP245&gt;0),$U245,
IF($P245="Furloughed",IF(AP245&gt;0,$U245)+IF(AZ245&gt;0,$U245),
IF($P245="Rehired",IF(AZ245&gt;0,$U245)))))))),IF('Actual Allocation Calc'!$AH$78="C",'Actual Allocation Calc'!L245,'Actual Allocation Calc'!U245+IF($P245="Employed",$U245/7*BJ245,
IF(AND($P245="Terminated"),($U245/7*AP245),
IF(AND($P245="Furloughed"),($U245/7*AP245)+($U245/7*AZ245),
IF(AND($P245="Rehired"),($U245/7*AZ245),
IF(AND($P245="Terminated",AP245&gt;0),$U245,
IF($P245="Furloughed",IF(AP245&gt;0,$U245)+IF(AZ245&gt;0,$U245),
IF($P245="Rehired",IF(AZ245&gt;0,$U245))))))))*'Actual Allocation Calc'!$AH$99)))</f>
        <v/>
      </c>
      <c r="Z245" s="210" t="str">
        <f>IF($B245="","",IF('Actual Allocation Calc'!$AI$78="A",
IF($P245="Employed",$U245,
IF(AND($P245="Terminated"),($U245/7*AQ245),
IF(AND($P245="Furloughed"),($U245/7*AQ245)+($U245/7*BA245),
IF(AND($P245="Rehired"),($U245/7*BA245),
IF(AND($P245="Terminated",AQ245&gt;0),$U245,
IF($P245="Furloughed",IF(AQ245&gt;0,$U245)+IF(BA245&gt;0,$U245),
IF($P245="Rehired",IF(BA245&gt;0,$U245)))))))),IF('Actual Allocation Calc'!$AI$78="C",'Actual Allocation Calc'!M245,'Actual Allocation Calc'!V245+IF($P245="Employed",$U245,
IF(AND($P245="Terminated"),($U245/7*AQ245),
IF(AND($P245="Furloughed"),($U245/7*AQ245)+($U245/7*BA245),
IF(AND($P245="Rehired"),($U245/7*BA245),
IF(AND($P245="Terminated",AQ245&gt;0),$U245,
IF($P245="Furloughed",IF(AQ245&gt;0,$U245)+IF(BA245&gt;0,$U245),
IF($P245="Rehired",IF(BA245&gt;0,$U245))))))))*'Actual Allocation Calc'!$AI$99)))</f>
        <v/>
      </c>
      <c r="AA245" s="210" t="str">
        <f>IF($B245="","",IF('Actual Allocation Calc'!$AJ$78="A",
IF($P245="Employed",$U245,
IF(AND($P245="Terminated"),($U245/7*AR245),
IF(AND($P245="Furloughed"),($U245/7*AR245)+($U245/7*BB245),
IF(AND($P245="Rehired"),($U245/7*BB245),
IF(AND($P245="Terminated",AR245&gt;0),$U245,
IF($P245="Furloughed",IF(AR245&gt;0,$U245)+IF(BB245&gt;0,$U245),
IF($P245="Rehired",IF(BB245&gt;0,$U245)))))))),IF('Actual Allocation Calc'!$AJ$78="C",'Actual Allocation Calc'!N245,'Actual Allocation Calc'!W245+IF($P245="Employed",$U245,
IF(AND($P245="Terminated"),($U245/7*AR245),
IF(AND($P245="Furloughed"),($U245/7*AR245)+($U245/7*BB245),
IF(AND($P245="Rehired"),($U245/7*BB245),
IF(AND($P245="Terminated",AR245&gt;0),$U245,
IF($P245="Furloughed",IF(AR245&gt;0,$U245)+IF(BB245&gt;0,$U245),
IF($P245="Rehired",IF(BB245&gt;0,$U245))))))))*'Actual Allocation Calc'!$AJ$99)))</f>
        <v/>
      </c>
      <c r="AB245" s="210" t="str">
        <f>IF($B245="","",IF('Actual Allocation Calc'!$AK$78="A",
IF($P245="Employed",$U245,
IF(AND($P245="Terminated"),($U245/7*AS245),
IF(AND($P245="Furloughed"),($U245/7*AS245)+($U245/7*BC245),
IF(AND($P245="Rehired"),($U245/7*BC245),
IF(AND($P245="Terminated",AS245&gt;0),$U245,
IF($P245="Furloughed",IF(AS245&gt;0,$U245)+IF(BC245&gt;0,$U245),
IF($P245="Rehired",IF(BC245&gt;0,$U245)))))))),IF('Actual Allocation Calc'!$AK$78="C",'Actual Allocation Calc'!O245,'Actual Allocation Calc'!X245+IF($P245="Employed",$U245,
IF(AND($P245="Terminated"),($U245/7*AS245),
IF(AND($P245="Furloughed"),($U245/7*AS245)+($U245/7*BC245),
IF(AND($P245="Rehired"),($U245/7*BC245),
IF(AND($P245="Terminated",AS245&gt;0),$U245,
IF($P245="Furloughed",IF(AS245&gt;0,$U245)+IF(BC245&gt;0,$U245),
IF($P245="Rehired",IF(BC245&gt;0,$U245))))))))*'Actual Allocation Calc'!$AK$99)))</f>
        <v/>
      </c>
      <c r="AC245" s="210" t="str">
        <f>IF($B245="","",IF('Actual Allocation Calc'!$AL$78="A",
IF($P245="Employed",$U245,
IF(AND($P245="Terminated"),($U245/7*AT245),
IF(AND($P245="Furloughed"),($U245/7*AT245)+($U245/7*BD245),
IF(AND($P245="Rehired"),($U245/7*BD245),
IF(AND($P245="Terminated",AT245&gt;0),$U245,
IF($P245="Furloughed",IF(AT245&gt;0,$U245)+IF(BD245&gt;0,$U245),
IF($P245="Rehired",IF(BD245&gt;0,$U245)))))))),IF('Actual Allocation Calc'!$AL$78="C",'Actual Allocation Calc'!P245,'Actual Allocation Calc'!Y245+IF($P245="Employed",$U245,
IF(AND($P245="Terminated"),($U245/7*AT245),
IF(AND($P245="Furloughed"),($U245/7*AT245)+($U245/7*BD245),
IF(AND($P245="Rehired"),($U245/7*BD245),
IF(AND($P245="Terminated",AT245&gt;0),$U245,
IF($P245="Furloughed",IF(AT245&gt;0,$U245)+IF(BD245&gt;0,$U245),
IF($P245="Rehired",IF(BD245&gt;0,$U245))))))))*'Actual Allocation Calc'!$AL$99)))</f>
        <v/>
      </c>
      <c r="AD245" s="210" t="str">
        <f>IF($B245="","",IF('Actual Allocation Calc'!$AM$78="A",
IF($P245="Employed",$U245,
IF(AND($P245="Terminated"),($U245/7*AU245),
IF(AND($P245="Furloughed"),($U245/7*AU245)+($U245/7*BE245),
IF(AND($P245="Rehired"),($U245/7*BE245),
IF(AND($P245="Terminated",AU245&gt;0),$U245,
IF($P245="Furloughed",IF(AU245&gt;0,$U245)+IF(BE245&gt;0,$U245),
IF($P245="Rehired",IF(BE245&gt;0,$U245)))))))),IF('Actual Allocation Calc'!$AM$78="C",'Actual Allocation Calc'!Q245,'Actual Allocation Calc'!Z245+IF($P245="Employed",$U245,
IF(AND($P245="Terminated"),($U245/7*AU245),
IF(AND($P245="Furloughed"),($U245/7*AU245)+($U245/7*BE245),
IF(AND($P245="Rehired"),($U245/7*BE245),
IF(AND($P245="Terminated",AU245&gt;0),$U245,
IF($P245="Furloughed",IF(AU245&gt;0,$U245)+IF(BE245&gt;0,$U245),
IF($P245="Rehired",IF(BE245&gt;0,$U245))))))))*'Actual Allocation Calc'!$AM$99)))</f>
        <v/>
      </c>
      <c r="AE245" s="210" t="str">
        <f>IF($B245="","",IF('Actual Allocation Calc'!$AN$78="A",
IF($P245="Employed",$U245,
IF(AND($P245="Terminated"),($U245/7*AV245),
IF(AND($P245="Furloughed"),($U245/7*AV245)+($U245/7*BF245),
IF(AND($P245="Rehired"),($U245/7*BF245),
IF(AND($P245="Terminated",AV245&gt;0),$U245,
IF($P245="Furloughed",IF(AV245&gt;0,$U245)+IF(BF245&gt;0,$U245),
IF($P245="Rehired",IF(BF245&gt;0,$U245)))))))),IF('Actual Allocation Calc'!$AN$78="C",'Actual Allocation Calc'!R245,'Actual Allocation Calc'!AA245+IF($P245="Employed",$U245,
IF(AND($P245="Terminated"),($U245/7*AV245),
IF(AND($P245="Furloughed"),($U245/7*AV245)+($U245/7*BF245),
IF(AND($P245="Rehired"),($U245/7*BF245),
IF(AND($P245="Terminated",AV245&gt;0),$U245,
IF($P245="Furloughed",IF(AV245&gt;0,$U245)+IF(BF245&gt;0,$U245),
IF($P245="Rehired",IF(BF245&gt;0,$U245))))))))*'Actual Allocation Calc'!$AN$99)))</f>
        <v/>
      </c>
      <c r="AF245" s="210" t="str">
        <f>IF($B245="","",IF('Actual Allocation Calc'!$AO$78="A",
IF($P245="Employed",$U245,
IF(AND($P245="Terminated"),($U245/7*AW245),
IF(AND($P245="Furloughed"),($U245/7*AW245)+($U245/7*BG245),
IF(AND($P245="Rehired"),($U245/7*BG245),
IF(AND($P245="Terminated",AW245&gt;0),$U245,
IF($P245="Furloughed",IF(AW245&gt;0,$U245)+IF(BG245&gt;0,$U245),
IF($P245="Rehired",IF(BG245&gt;0,$U245)))))))),IF('Actual Allocation Calc'!$AO$78="C",'Actual Allocation Calc'!S245,'Actual Allocation Calc'!AB245+IF($P245="Employed",$U245,
IF(AND($P245="Terminated"),($U245/7*AW245),
IF(AND($P245="Furloughed"),($U245/7*AW245)+($U245/7*BG245),
IF(AND($P245="Rehired"),($U245/7*BG245),
IF(AND($P245="Terminated",AW245&gt;0),$U245,
IF($P245="Furloughed",IF(AW245&gt;0,$U245)+IF(BG245&gt;0,$U245),
IF($P245="Rehired",IF(BG245&gt;0,$U245))))))))*'Actual Allocation Calc'!$AO$99)))</f>
        <v/>
      </c>
      <c r="AG245" s="210" t="str">
        <f>IF($B245="","",IF('Actual Allocation Calc'!$AP$78="A",
IF($P245="Employed",$U245/7*BK245,
IF(AND($P245="Terminated"),($U245/7*AX245),
IF(AND($P245="Furloughed"),($U245/7*AX245)+($U245/7*BH245),
IF(AND($P245="Rehired"),($U245/7*BH245),
IF(AND($P245="Terminated",AX245&gt;0),$U245,
IF($P245="Furloughed",IF(AX245&gt;0,$U245)+IF(BH245&gt;0,$U245),
IF($P245="Rehired",IF(BH245&gt;0,$U245)))))))),IF('Actual Allocation Calc'!$AP$78="C",'Actual Allocation Calc'!T245,'Actual Allocation Calc'!AC245+IF($P245="Employed",$U245/7*BK245,
IF(AND($P245="Terminated"),($U245/7*AX245),
IF(AND($P245="Furloughed"),($U245/7*AX245)+($U245/7*BH245),
IF(AND($P245="Rehired"),($U245/7*BH245),
IF(AND($P245="Terminated",AX245&gt;0),$U245,
IF($P245="Furloughed",IF(AX245&gt;0,$U245)+IF(BH245&gt;0,$U245),
IF($P245="Rehired",IF(BH245&gt;0,$U245))))))))*'Actual Allocation Calc'!$AP$99)))</f>
        <v/>
      </c>
      <c r="AH245" s="536"/>
      <c r="AI245" s="82">
        <f t="shared" si="87"/>
        <v>0</v>
      </c>
      <c r="AJ245" s="210">
        <f t="shared" si="69"/>
        <v>0</v>
      </c>
      <c r="AK245" s="397" t="str">
        <f t="shared" si="70"/>
        <v/>
      </c>
      <c r="AM245" s="122"/>
      <c r="AO245" s="214" t="str">
        <f>IFERROR(IF($V245="","",VLOOKUP(V245,'Calendar Calcs'!$B$2:$E1212,4,FALSE)),0)</f>
        <v/>
      </c>
      <c r="AP245" s="69" t="str">
        <f>IF($AO245="","", IF($AO245&lt;AP$23,0,IF($AO245&gt;AP$23,COUNTIFS('Calendar Calcs'!$E$2:$E1212,AP$23),COUNTIFS('Calendar Calcs'!$E$2:$E1212,AP$23,'Calendar Calcs'!$D$2:$D1212,"&lt;="&amp;WEEKDAY($V245)))))</f>
        <v/>
      </c>
      <c r="AQ245" s="69" t="str">
        <f>IF($AO245="","", IF($AO245&lt;AQ$23,0,IF($AO245&gt;AQ$23,COUNTIFS('Calendar Calcs'!$E$2:$E1212,AQ$23),COUNTIFS('Calendar Calcs'!$E$2:$E1212,AQ$23,'Calendar Calcs'!$D$2:$D1212,"&lt;="&amp;WEEKDAY($V245)))))</f>
        <v/>
      </c>
      <c r="AR245" s="69" t="str">
        <f>IF($AO245="","", IF($AO245&lt;AR$23,0,IF($AO245&gt;AR$23,COUNTIFS('Calendar Calcs'!$E$2:$E1212,AR$23),COUNTIFS('Calendar Calcs'!$E$2:$E1212,AR$23,'Calendar Calcs'!$D$2:$D1212,"&lt;="&amp;WEEKDAY($V245)))))</f>
        <v/>
      </c>
      <c r="AS245" s="69" t="str">
        <f>IF($AO245="","", IF($AO245&lt;AS$23,0,IF($AO245&gt;AS$23,COUNTIFS('Calendar Calcs'!$E$2:$E1212,AS$23),COUNTIFS('Calendar Calcs'!$E$2:$E1212,AS$23,'Calendar Calcs'!$D$2:$D1212,"&lt;="&amp;WEEKDAY($V245)))))</f>
        <v/>
      </c>
      <c r="AT245" s="69" t="str">
        <f>IF($AO245="","", IF($AO245&lt;AT$23,0,IF($AO245&gt;AT$23,COUNTIFS('Calendar Calcs'!$E$2:$E1212,AT$23),COUNTIFS('Calendar Calcs'!$E$2:$E1212,AT$23,'Calendar Calcs'!$D$2:$D1212,"&lt;="&amp;WEEKDAY($V245)))))</f>
        <v/>
      </c>
      <c r="AU245" s="69" t="str">
        <f>IF($AO245="","", IF($AO245&lt;AU$23,0,IF($AO245&gt;AU$23,COUNTIFS('Calendar Calcs'!$E$2:$E1212,AU$23),COUNTIFS('Calendar Calcs'!$E$2:$E1212,AU$23,'Calendar Calcs'!$D$2:$D1212,"&lt;="&amp;WEEKDAY($V245)))))</f>
        <v/>
      </c>
      <c r="AV245" s="69" t="str">
        <f>IF($AO245="","", IF($AO245&lt;AV$23,0,IF($AO245&gt;AV$23,COUNTIFS('Calendar Calcs'!$E$2:$E1212,AV$23),COUNTIFS('Calendar Calcs'!$E$2:$E1212,AV$23,'Calendar Calcs'!$D$2:$D1212,"&lt;="&amp;WEEKDAY($V245)))))</f>
        <v/>
      </c>
      <c r="AW245" s="69" t="str">
        <f>IF($AO245="","", IF($AO245&lt;AW$23,0,IF($AO245&gt;AW$23,COUNTIFS('Calendar Calcs'!$E$2:$E1212,AW$23),COUNTIFS('Calendar Calcs'!$E$2:$E1212,AW$23,'Calendar Calcs'!$D$2:$D1212,"&lt;="&amp;WEEKDAY($V245)))))</f>
        <v/>
      </c>
      <c r="AX245" s="69" t="str">
        <f>IF($AO245="","", IF($AO245&lt;AX$23,0,IF($AO245&gt;AX$23,COUNTIFS('Calendar Calcs'!$E$2:$E1212,AX$23),COUNTIFS('Calendar Calcs'!$E$2:$E1212,AX$23,'Calendar Calcs'!$D$2:$D1212,"&lt;="&amp;WEEKDAY($V245)))))</f>
        <v/>
      </c>
      <c r="AY245" s="69" t="str">
        <f>IF($W245="","",VLOOKUP($W245,'Calendar Calcs'!$B$2:$E1212,4,FALSE))</f>
        <v/>
      </c>
      <c r="AZ245" s="69" t="str">
        <f>IF($AY245="","",IF($AY245&gt;AZ$23,0,IF($AY245&lt;AZ$23,COUNTIFS('Calendar Calcs'!$E$2:$E1212,AZ$23),COUNTIFS('Calendar Calcs'!$E$2:$E1212,AZ$23,'Calendar Calcs'!$D$2:$D1212,"&gt;="&amp;WEEKDAY($W245)))))</f>
        <v/>
      </c>
      <c r="BA245" s="69" t="str">
        <f>IF($AY245="","",IF($AY245&gt;BA$23,0,IF($AY245&lt;BA$23,COUNTIFS('Calendar Calcs'!$E$2:$E1212,BA$23),COUNTIFS('Calendar Calcs'!$E$2:$E1212,BA$23,'Calendar Calcs'!$D$2:$D1212,"&gt;="&amp;WEEKDAY($W245)))))</f>
        <v/>
      </c>
      <c r="BB245" s="69" t="str">
        <f>IF($AY245="","",IF($AY245&gt;BB$23,0,IF($AY245&lt;BB$23,COUNTIFS('Calendar Calcs'!$E$2:$E1212,BB$23),COUNTIFS('Calendar Calcs'!$E$2:$E1212,BB$23,'Calendar Calcs'!$D$2:$D1212,"&gt;="&amp;WEEKDAY($W245)))))</f>
        <v/>
      </c>
      <c r="BC245" s="69" t="str">
        <f>IF($AY245="","",IF($AY245&gt;BC$23,0,IF($AY245&lt;BC$23,COUNTIFS('Calendar Calcs'!$E$2:$E1212,BC$23),COUNTIFS('Calendar Calcs'!$E$2:$E1212,BC$23,'Calendar Calcs'!$D$2:$D1212,"&gt;="&amp;WEEKDAY($W245)))))</f>
        <v/>
      </c>
      <c r="BD245" s="69" t="str">
        <f>IF($AY245="","",IF($AY245&gt;BD$23,0,IF($AY245&lt;BD$23,COUNTIFS('Calendar Calcs'!$E$2:$E1212,BD$23),COUNTIFS('Calendar Calcs'!$E$2:$E1212,BD$23,'Calendar Calcs'!$D$2:$D1212,"&gt;="&amp;WEEKDAY($W245)))))</f>
        <v/>
      </c>
      <c r="BE245" s="69" t="str">
        <f>IF($AY245="","",IF($AY245&gt;BE$23,0,IF($AY245&lt;BE$23,COUNTIFS('Calendar Calcs'!$E$2:$E1212,BE$23),COUNTIFS('Calendar Calcs'!$E$2:$E1212,BE$23,'Calendar Calcs'!$D$2:$D1212,"&gt;="&amp;WEEKDAY($W245)))))</f>
        <v/>
      </c>
      <c r="BF245" s="69" t="str">
        <f>IF($AY245="","",IF($AY245&gt;BF$23,0,IF($AY245&lt;BF$23,COUNTIFS('Calendar Calcs'!$E$2:$E1212,BF$23),COUNTIFS('Calendar Calcs'!$E$2:$E1212,BF$23,'Calendar Calcs'!$D$2:$D1212,"&gt;="&amp;WEEKDAY($W245)))))</f>
        <v/>
      </c>
      <c r="BG245" s="69" t="str">
        <f>IF($AY245="","",IF($AY245&gt;BG$23,0,IF($AY245&lt;BG$23,COUNTIFS('Calendar Calcs'!$E$2:$E1212,BG$23),COUNTIFS('Calendar Calcs'!$E$2:$E1212,BG$23,'Calendar Calcs'!$D$2:$D1212,"&gt;="&amp;WEEKDAY($W245)))))</f>
        <v/>
      </c>
      <c r="BH245" s="69">
        <f t="shared" si="71"/>
        <v>6</v>
      </c>
      <c r="BI245" s="69">
        <f>IF(Cover!$E$43="","",VLOOKUP(Cover!$E$43,'Calendar Calcs'!$B$2:$E1212,4,FALSE))</f>
        <v>1</v>
      </c>
      <c r="BJ245" s="69">
        <f>IF($BI245="","", IF($BI245&lt;BJ$23,0,IF($BI245&gt;=BJ$23,COUNTIFS('Calendar Calcs'!$E$2:$E1212,BJ$23),COUNTIFS('Calendar Calcs'!$E$2:$E1212,BJ$23,'Calendar Calcs'!$D$2:$D1212,"&lt;="&amp;WEEKDAY($V245)))))</f>
        <v>1</v>
      </c>
      <c r="BK245" s="69">
        <f t="shared" si="68"/>
        <v>6</v>
      </c>
      <c r="BN245" s="69" t="str">
        <f>IF(T245&gt;0,"FTE",IF(Cover!$E$47="Weekly",IF(S245&gt;29.75,"FTE","PTE"),IF(S245&gt;59.75,"FTE","PTE")))</f>
        <v>PTE</v>
      </c>
      <c r="BO245" s="69">
        <f>IF(BN245="FTE",30,IF(Cover!$E$47="Weekly",'STEP 2 EE Data'!S245,'STEP 2 EE Data'!S245/2))</f>
        <v>0</v>
      </c>
      <c r="BP245" s="209">
        <f t="shared" si="72"/>
        <v>0</v>
      </c>
      <c r="BQ245" s="209">
        <f t="shared" si="73"/>
        <v>0</v>
      </c>
      <c r="BR245" s="209">
        <f t="shared" si="74"/>
        <v>0</v>
      </c>
      <c r="BS245" s="209">
        <f t="shared" si="75"/>
        <v>0</v>
      </c>
      <c r="BT245" s="209">
        <f t="shared" si="76"/>
        <v>0</v>
      </c>
      <c r="BU245" s="209">
        <f t="shared" si="77"/>
        <v>0</v>
      </c>
      <c r="BV245" s="209">
        <f t="shared" si="78"/>
        <v>0</v>
      </c>
      <c r="BW245" s="209">
        <f t="shared" si="79"/>
        <v>0</v>
      </c>
      <c r="BX245" s="209">
        <f t="shared" si="80"/>
        <v>0</v>
      </c>
      <c r="CC245" s="210" t="str">
        <f>IF(B245="","",IF(C245="",IF(Cover!$E$47="Weekly",'STEP 3 EE Comp'!BI250*8,'STEP 3 EE Comp'!BI250*4),IF(Cover!$E$47="Weekly",'STEP 3 EE Comp'!BI250,'STEP 3 EE Comp'!BI250)))</f>
        <v/>
      </c>
      <c r="CD245" s="82" t="str">
        <f t="shared" si="81"/>
        <v/>
      </c>
      <c r="CE245" s="417">
        <f t="shared" si="82"/>
        <v>1</v>
      </c>
      <c r="CF245" s="82" t="str">
        <f t="shared" si="83"/>
        <v>Good</v>
      </c>
      <c r="CG245" s="82">
        <f t="shared" si="84"/>
        <v>0</v>
      </c>
      <c r="CH245" s="234">
        <f t="shared" si="85"/>
        <v>0</v>
      </c>
    </row>
    <row r="246" spans="1:86" s="69" customFormat="1" x14ac:dyDescent="0.3">
      <c r="A246" s="555"/>
      <c r="B246" s="52"/>
      <c r="C246" s="52"/>
      <c r="D246" s="52"/>
      <c r="E246" s="52"/>
      <c r="F246" s="507"/>
      <c r="G246" s="210">
        <f t="shared" si="86"/>
        <v>0</v>
      </c>
      <c r="H246" s="82">
        <f t="shared" si="67"/>
        <v>0</v>
      </c>
      <c r="I246" s="211"/>
      <c r="J246" s="441" t="s">
        <v>21</v>
      </c>
      <c r="K246" s="441" t="s">
        <v>21</v>
      </c>
      <c r="L246" s="441" t="s">
        <v>21</v>
      </c>
      <c r="M246" s="441" t="s">
        <v>21</v>
      </c>
      <c r="N246" s="568" t="s">
        <v>21</v>
      </c>
      <c r="O246" s="211"/>
      <c r="P246" s="212" t="str">
        <f>IF(B246="","",
IF(AND(V246="",W246="",B246&lt;&gt;""),"Employed",
IF(AND(V246&lt;&gt;"",W246="",B246&lt;&gt;""),"Terminated",
IF(AND(V246&lt;&gt;"",W246&lt;&gt;"",B246&lt;&gt;""),IF(W246&lt;Cover!$E$43,"Employed","Furloughed"),
IF(AND(V246="",W246&lt;&gt;"",B246&lt;&gt;""),IF(W246&lt;Cover!$E$43,"Employed","Rehired"))))))</f>
        <v/>
      </c>
      <c r="Q246" s="211"/>
      <c r="R246" s="536"/>
      <c r="S246" s="563"/>
      <c r="T246" s="536"/>
      <c r="U246" s="82">
        <f>IF(Cover!$E$47="Weekly",IF(T246&gt;0,T246,R246*S246),IF(T246&gt;0,T246,R246*S246)/2)</f>
        <v>0</v>
      </c>
      <c r="V246" s="564"/>
      <c r="W246" s="564"/>
      <c r="Y246" s="213" t="str">
        <f>IF($B246="","",IF('Actual Allocation Calc'!$AH$78="A",
IF($P246="Employed",$U246/7*BJ246,
IF(AND($P246="Terminated"),($U246/7*AP246),
IF(AND($P246="Furloughed"),($U246/7*AP246)+($U246/7*AZ246),
IF(AND($P246="Rehired"),($U246/7*AZ246),
IF(AND($P246="Terminated",AP246&gt;0),$U246,
IF($P246="Furloughed",IF(AP246&gt;0,$U246)+IF(AZ246&gt;0,$U246),
IF($P246="Rehired",IF(AZ246&gt;0,$U246)))))))),IF('Actual Allocation Calc'!$AH$78="C",'Actual Allocation Calc'!L246,'Actual Allocation Calc'!U246+IF($P246="Employed",$U246/7*BJ246,
IF(AND($P246="Terminated"),($U246/7*AP246),
IF(AND($P246="Furloughed"),($U246/7*AP246)+($U246/7*AZ246),
IF(AND($P246="Rehired"),($U246/7*AZ246),
IF(AND($P246="Terminated",AP246&gt;0),$U246,
IF($P246="Furloughed",IF(AP246&gt;0,$U246)+IF(AZ246&gt;0,$U246),
IF($P246="Rehired",IF(AZ246&gt;0,$U246))))))))*'Actual Allocation Calc'!$AH$99)))</f>
        <v/>
      </c>
      <c r="Z246" s="210" t="str">
        <f>IF($B246="","",IF('Actual Allocation Calc'!$AI$78="A",
IF($P246="Employed",$U246,
IF(AND($P246="Terminated"),($U246/7*AQ246),
IF(AND($P246="Furloughed"),($U246/7*AQ246)+($U246/7*BA246),
IF(AND($P246="Rehired"),($U246/7*BA246),
IF(AND($P246="Terminated",AQ246&gt;0),$U246,
IF($P246="Furloughed",IF(AQ246&gt;0,$U246)+IF(BA246&gt;0,$U246),
IF($P246="Rehired",IF(BA246&gt;0,$U246)))))))),IF('Actual Allocation Calc'!$AI$78="C",'Actual Allocation Calc'!M246,'Actual Allocation Calc'!V246+IF($P246="Employed",$U246,
IF(AND($P246="Terminated"),($U246/7*AQ246),
IF(AND($P246="Furloughed"),($U246/7*AQ246)+($U246/7*BA246),
IF(AND($P246="Rehired"),($U246/7*BA246),
IF(AND($P246="Terminated",AQ246&gt;0),$U246,
IF($P246="Furloughed",IF(AQ246&gt;0,$U246)+IF(BA246&gt;0,$U246),
IF($P246="Rehired",IF(BA246&gt;0,$U246))))))))*'Actual Allocation Calc'!$AI$99)))</f>
        <v/>
      </c>
      <c r="AA246" s="210" t="str">
        <f>IF($B246="","",IF('Actual Allocation Calc'!$AJ$78="A",
IF($P246="Employed",$U246,
IF(AND($P246="Terminated"),($U246/7*AR246),
IF(AND($P246="Furloughed"),($U246/7*AR246)+($U246/7*BB246),
IF(AND($P246="Rehired"),($U246/7*BB246),
IF(AND($P246="Terminated",AR246&gt;0),$U246,
IF($P246="Furloughed",IF(AR246&gt;0,$U246)+IF(BB246&gt;0,$U246),
IF($P246="Rehired",IF(BB246&gt;0,$U246)))))))),IF('Actual Allocation Calc'!$AJ$78="C",'Actual Allocation Calc'!N246,'Actual Allocation Calc'!W246+IF($P246="Employed",$U246,
IF(AND($P246="Terminated"),($U246/7*AR246),
IF(AND($P246="Furloughed"),($U246/7*AR246)+($U246/7*BB246),
IF(AND($P246="Rehired"),($U246/7*BB246),
IF(AND($P246="Terminated",AR246&gt;0),$U246,
IF($P246="Furloughed",IF(AR246&gt;0,$U246)+IF(BB246&gt;0,$U246),
IF($P246="Rehired",IF(BB246&gt;0,$U246))))))))*'Actual Allocation Calc'!$AJ$99)))</f>
        <v/>
      </c>
      <c r="AB246" s="210" t="str">
        <f>IF($B246="","",IF('Actual Allocation Calc'!$AK$78="A",
IF($P246="Employed",$U246,
IF(AND($P246="Terminated"),($U246/7*AS246),
IF(AND($P246="Furloughed"),($U246/7*AS246)+($U246/7*BC246),
IF(AND($P246="Rehired"),($U246/7*BC246),
IF(AND($P246="Terminated",AS246&gt;0),$U246,
IF($P246="Furloughed",IF(AS246&gt;0,$U246)+IF(BC246&gt;0,$U246),
IF($P246="Rehired",IF(BC246&gt;0,$U246)))))))),IF('Actual Allocation Calc'!$AK$78="C",'Actual Allocation Calc'!O246,'Actual Allocation Calc'!X246+IF($P246="Employed",$U246,
IF(AND($P246="Terminated"),($U246/7*AS246),
IF(AND($P246="Furloughed"),($U246/7*AS246)+($U246/7*BC246),
IF(AND($P246="Rehired"),($U246/7*BC246),
IF(AND($P246="Terminated",AS246&gt;0),$U246,
IF($P246="Furloughed",IF(AS246&gt;0,$U246)+IF(BC246&gt;0,$U246),
IF($P246="Rehired",IF(BC246&gt;0,$U246))))))))*'Actual Allocation Calc'!$AK$99)))</f>
        <v/>
      </c>
      <c r="AC246" s="210" t="str">
        <f>IF($B246="","",IF('Actual Allocation Calc'!$AL$78="A",
IF($P246="Employed",$U246,
IF(AND($P246="Terminated"),($U246/7*AT246),
IF(AND($P246="Furloughed"),($U246/7*AT246)+($U246/7*BD246),
IF(AND($P246="Rehired"),($U246/7*BD246),
IF(AND($P246="Terminated",AT246&gt;0),$U246,
IF($P246="Furloughed",IF(AT246&gt;0,$U246)+IF(BD246&gt;0,$U246),
IF($P246="Rehired",IF(BD246&gt;0,$U246)))))))),IF('Actual Allocation Calc'!$AL$78="C",'Actual Allocation Calc'!P246,'Actual Allocation Calc'!Y246+IF($P246="Employed",$U246,
IF(AND($P246="Terminated"),($U246/7*AT246),
IF(AND($P246="Furloughed"),($U246/7*AT246)+($U246/7*BD246),
IF(AND($P246="Rehired"),($U246/7*BD246),
IF(AND($P246="Terminated",AT246&gt;0),$U246,
IF($P246="Furloughed",IF(AT246&gt;0,$U246)+IF(BD246&gt;0,$U246),
IF($P246="Rehired",IF(BD246&gt;0,$U246))))))))*'Actual Allocation Calc'!$AL$99)))</f>
        <v/>
      </c>
      <c r="AD246" s="210" t="str">
        <f>IF($B246="","",IF('Actual Allocation Calc'!$AM$78="A",
IF($P246="Employed",$U246,
IF(AND($P246="Terminated"),($U246/7*AU246),
IF(AND($P246="Furloughed"),($U246/7*AU246)+($U246/7*BE246),
IF(AND($P246="Rehired"),($U246/7*BE246),
IF(AND($P246="Terminated",AU246&gt;0),$U246,
IF($P246="Furloughed",IF(AU246&gt;0,$U246)+IF(BE246&gt;0,$U246),
IF($P246="Rehired",IF(BE246&gt;0,$U246)))))))),IF('Actual Allocation Calc'!$AM$78="C",'Actual Allocation Calc'!Q246,'Actual Allocation Calc'!Z246+IF($P246="Employed",$U246,
IF(AND($P246="Terminated"),($U246/7*AU246),
IF(AND($P246="Furloughed"),($U246/7*AU246)+($U246/7*BE246),
IF(AND($P246="Rehired"),($U246/7*BE246),
IF(AND($P246="Terminated",AU246&gt;0),$U246,
IF($P246="Furloughed",IF(AU246&gt;0,$U246)+IF(BE246&gt;0,$U246),
IF($P246="Rehired",IF(BE246&gt;0,$U246))))))))*'Actual Allocation Calc'!$AM$99)))</f>
        <v/>
      </c>
      <c r="AE246" s="210" t="str">
        <f>IF($B246="","",IF('Actual Allocation Calc'!$AN$78="A",
IF($P246="Employed",$U246,
IF(AND($P246="Terminated"),($U246/7*AV246),
IF(AND($P246="Furloughed"),($U246/7*AV246)+($U246/7*BF246),
IF(AND($P246="Rehired"),($U246/7*BF246),
IF(AND($P246="Terminated",AV246&gt;0),$U246,
IF($P246="Furloughed",IF(AV246&gt;0,$U246)+IF(BF246&gt;0,$U246),
IF($P246="Rehired",IF(BF246&gt;0,$U246)))))))),IF('Actual Allocation Calc'!$AN$78="C",'Actual Allocation Calc'!R246,'Actual Allocation Calc'!AA246+IF($P246="Employed",$U246,
IF(AND($P246="Terminated"),($U246/7*AV246),
IF(AND($P246="Furloughed"),($U246/7*AV246)+($U246/7*BF246),
IF(AND($P246="Rehired"),($U246/7*BF246),
IF(AND($P246="Terminated",AV246&gt;0),$U246,
IF($P246="Furloughed",IF(AV246&gt;0,$U246)+IF(BF246&gt;0,$U246),
IF($P246="Rehired",IF(BF246&gt;0,$U246))))))))*'Actual Allocation Calc'!$AN$99)))</f>
        <v/>
      </c>
      <c r="AF246" s="210" t="str">
        <f>IF($B246="","",IF('Actual Allocation Calc'!$AO$78="A",
IF($P246="Employed",$U246,
IF(AND($P246="Terminated"),($U246/7*AW246),
IF(AND($P246="Furloughed"),($U246/7*AW246)+($U246/7*BG246),
IF(AND($P246="Rehired"),($U246/7*BG246),
IF(AND($P246="Terminated",AW246&gt;0),$U246,
IF($P246="Furloughed",IF(AW246&gt;0,$U246)+IF(BG246&gt;0,$U246),
IF($P246="Rehired",IF(BG246&gt;0,$U246)))))))),IF('Actual Allocation Calc'!$AO$78="C",'Actual Allocation Calc'!S246,'Actual Allocation Calc'!AB246+IF($P246="Employed",$U246,
IF(AND($P246="Terminated"),($U246/7*AW246),
IF(AND($P246="Furloughed"),($U246/7*AW246)+($U246/7*BG246),
IF(AND($P246="Rehired"),($U246/7*BG246),
IF(AND($P246="Terminated",AW246&gt;0),$U246,
IF($P246="Furloughed",IF(AW246&gt;0,$U246)+IF(BG246&gt;0,$U246),
IF($P246="Rehired",IF(BG246&gt;0,$U246))))))))*'Actual Allocation Calc'!$AO$99)))</f>
        <v/>
      </c>
      <c r="AG246" s="210" t="str">
        <f>IF($B246="","",IF('Actual Allocation Calc'!$AP$78="A",
IF($P246="Employed",$U246/7*BK246,
IF(AND($P246="Terminated"),($U246/7*AX246),
IF(AND($P246="Furloughed"),($U246/7*AX246)+($U246/7*BH246),
IF(AND($P246="Rehired"),($U246/7*BH246),
IF(AND($P246="Terminated",AX246&gt;0),$U246,
IF($P246="Furloughed",IF(AX246&gt;0,$U246)+IF(BH246&gt;0,$U246),
IF($P246="Rehired",IF(BH246&gt;0,$U246)))))))),IF('Actual Allocation Calc'!$AP$78="C",'Actual Allocation Calc'!T246,'Actual Allocation Calc'!AC246+IF($P246="Employed",$U246/7*BK246,
IF(AND($P246="Terminated"),($U246/7*AX246),
IF(AND($P246="Furloughed"),($U246/7*AX246)+($U246/7*BH246),
IF(AND($P246="Rehired"),($U246/7*BH246),
IF(AND($P246="Terminated",AX246&gt;0),$U246,
IF($P246="Furloughed",IF(AX246&gt;0,$U246)+IF(BH246&gt;0,$U246),
IF($P246="Rehired",IF(BH246&gt;0,$U246))))))))*'Actual Allocation Calc'!$AP$99)))</f>
        <v/>
      </c>
      <c r="AH246" s="536"/>
      <c r="AI246" s="82">
        <f t="shared" si="87"/>
        <v>0</v>
      </c>
      <c r="AJ246" s="210">
        <f t="shared" si="69"/>
        <v>0</v>
      </c>
      <c r="AK246" s="397" t="str">
        <f t="shared" si="70"/>
        <v/>
      </c>
      <c r="AM246" s="122"/>
      <c r="AO246" s="214" t="str">
        <f>IFERROR(IF($V246="","",VLOOKUP(V246,'Calendar Calcs'!$B$2:$E1213,4,FALSE)),0)</f>
        <v/>
      </c>
      <c r="AP246" s="69" t="str">
        <f>IF($AO246="","", IF($AO246&lt;AP$23,0,IF($AO246&gt;AP$23,COUNTIFS('Calendar Calcs'!$E$2:$E1213,AP$23),COUNTIFS('Calendar Calcs'!$E$2:$E1213,AP$23,'Calendar Calcs'!$D$2:$D1213,"&lt;="&amp;WEEKDAY($V246)))))</f>
        <v/>
      </c>
      <c r="AQ246" s="69" t="str">
        <f>IF($AO246="","", IF($AO246&lt;AQ$23,0,IF($AO246&gt;AQ$23,COUNTIFS('Calendar Calcs'!$E$2:$E1213,AQ$23),COUNTIFS('Calendar Calcs'!$E$2:$E1213,AQ$23,'Calendar Calcs'!$D$2:$D1213,"&lt;="&amp;WEEKDAY($V246)))))</f>
        <v/>
      </c>
      <c r="AR246" s="69" t="str">
        <f>IF($AO246="","", IF($AO246&lt;AR$23,0,IF($AO246&gt;AR$23,COUNTIFS('Calendar Calcs'!$E$2:$E1213,AR$23),COUNTIFS('Calendar Calcs'!$E$2:$E1213,AR$23,'Calendar Calcs'!$D$2:$D1213,"&lt;="&amp;WEEKDAY($V246)))))</f>
        <v/>
      </c>
      <c r="AS246" s="69" t="str">
        <f>IF($AO246="","", IF($AO246&lt;AS$23,0,IF($AO246&gt;AS$23,COUNTIFS('Calendar Calcs'!$E$2:$E1213,AS$23),COUNTIFS('Calendar Calcs'!$E$2:$E1213,AS$23,'Calendar Calcs'!$D$2:$D1213,"&lt;="&amp;WEEKDAY($V246)))))</f>
        <v/>
      </c>
      <c r="AT246" s="69" t="str">
        <f>IF($AO246="","", IF($AO246&lt;AT$23,0,IF($AO246&gt;AT$23,COUNTIFS('Calendar Calcs'!$E$2:$E1213,AT$23),COUNTIFS('Calendar Calcs'!$E$2:$E1213,AT$23,'Calendar Calcs'!$D$2:$D1213,"&lt;="&amp;WEEKDAY($V246)))))</f>
        <v/>
      </c>
      <c r="AU246" s="69" t="str">
        <f>IF($AO246="","", IF($AO246&lt;AU$23,0,IF($AO246&gt;AU$23,COUNTIFS('Calendar Calcs'!$E$2:$E1213,AU$23),COUNTIFS('Calendar Calcs'!$E$2:$E1213,AU$23,'Calendar Calcs'!$D$2:$D1213,"&lt;="&amp;WEEKDAY($V246)))))</f>
        <v/>
      </c>
      <c r="AV246" s="69" t="str">
        <f>IF($AO246="","", IF($AO246&lt;AV$23,0,IF($AO246&gt;AV$23,COUNTIFS('Calendar Calcs'!$E$2:$E1213,AV$23),COUNTIFS('Calendar Calcs'!$E$2:$E1213,AV$23,'Calendar Calcs'!$D$2:$D1213,"&lt;="&amp;WEEKDAY($V246)))))</f>
        <v/>
      </c>
      <c r="AW246" s="69" t="str">
        <f>IF($AO246="","", IF($AO246&lt;AW$23,0,IF($AO246&gt;AW$23,COUNTIFS('Calendar Calcs'!$E$2:$E1213,AW$23),COUNTIFS('Calendar Calcs'!$E$2:$E1213,AW$23,'Calendar Calcs'!$D$2:$D1213,"&lt;="&amp;WEEKDAY($V246)))))</f>
        <v/>
      </c>
      <c r="AX246" s="69" t="str">
        <f>IF($AO246="","", IF($AO246&lt;AX$23,0,IF($AO246&gt;AX$23,COUNTIFS('Calendar Calcs'!$E$2:$E1213,AX$23),COUNTIFS('Calendar Calcs'!$E$2:$E1213,AX$23,'Calendar Calcs'!$D$2:$D1213,"&lt;="&amp;WEEKDAY($V246)))))</f>
        <v/>
      </c>
      <c r="AY246" s="69" t="str">
        <f>IF($W246="","",VLOOKUP($W246,'Calendar Calcs'!$B$2:$E1213,4,FALSE))</f>
        <v/>
      </c>
      <c r="AZ246" s="69" t="str">
        <f>IF($AY246="","",IF($AY246&gt;AZ$23,0,IF($AY246&lt;AZ$23,COUNTIFS('Calendar Calcs'!$E$2:$E1213,AZ$23),COUNTIFS('Calendar Calcs'!$E$2:$E1213,AZ$23,'Calendar Calcs'!$D$2:$D1213,"&gt;="&amp;WEEKDAY($W246)))))</f>
        <v/>
      </c>
      <c r="BA246" s="69" t="str">
        <f>IF($AY246="","",IF($AY246&gt;BA$23,0,IF($AY246&lt;BA$23,COUNTIFS('Calendar Calcs'!$E$2:$E1213,BA$23),COUNTIFS('Calendar Calcs'!$E$2:$E1213,BA$23,'Calendar Calcs'!$D$2:$D1213,"&gt;="&amp;WEEKDAY($W246)))))</f>
        <v/>
      </c>
      <c r="BB246" s="69" t="str">
        <f>IF($AY246="","",IF($AY246&gt;BB$23,0,IF($AY246&lt;BB$23,COUNTIFS('Calendar Calcs'!$E$2:$E1213,BB$23),COUNTIFS('Calendar Calcs'!$E$2:$E1213,BB$23,'Calendar Calcs'!$D$2:$D1213,"&gt;="&amp;WEEKDAY($W246)))))</f>
        <v/>
      </c>
      <c r="BC246" s="69" t="str">
        <f>IF($AY246="","",IF($AY246&gt;BC$23,0,IF($AY246&lt;BC$23,COUNTIFS('Calendar Calcs'!$E$2:$E1213,BC$23),COUNTIFS('Calendar Calcs'!$E$2:$E1213,BC$23,'Calendar Calcs'!$D$2:$D1213,"&gt;="&amp;WEEKDAY($W246)))))</f>
        <v/>
      </c>
      <c r="BD246" s="69" t="str">
        <f>IF($AY246="","",IF($AY246&gt;BD$23,0,IF($AY246&lt;BD$23,COUNTIFS('Calendar Calcs'!$E$2:$E1213,BD$23),COUNTIFS('Calendar Calcs'!$E$2:$E1213,BD$23,'Calendar Calcs'!$D$2:$D1213,"&gt;="&amp;WEEKDAY($W246)))))</f>
        <v/>
      </c>
      <c r="BE246" s="69" t="str">
        <f>IF($AY246="","",IF($AY246&gt;BE$23,0,IF($AY246&lt;BE$23,COUNTIFS('Calendar Calcs'!$E$2:$E1213,BE$23),COUNTIFS('Calendar Calcs'!$E$2:$E1213,BE$23,'Calendar Calcs'!$D$2:$D1213,"&gt;="&amp;WEEKDAY($W246)))))</f>
        <v/>
      </c>
      <c r="BF246" s="69" t="str">
        <f>IF($AY246="","",IF($AY246&gt;BF$23,0,IF($AY246&lt;BF$23,COUNTIFS('Calendar Calcs'!$E$2:$E1213,BF$23),COUNTIFS('Calendar Calcs'!$E$2:$E1213,BF$23,'Calendar Calcs'!$D$2:$D1213,"&gt;="&amp;WEEKDAY($W246)))))</f>
        <v/>
      </c>
      <c r="BG246" s="69" t="str">
        <f>IF($AY246="","",IF($AY246&gt;BG$23,0,IF($AY246&lt;BG$23,COUNTIFS('Calendar Calcs'!$E$2:$E1213,BG$23),COUNTIFS('Calendar Calcs'!$E$2:$E1213,BG$23,'Calendar Calcs'!$D$2:$D1213,"&gt;="&amp;WEEKDAY($W246)))))</f>
        <v/>
      </c>
      <c r="BH246" s="69">
        <f t="shared" si="71"/>
        <v>6</v>
      </c>
      <c r="BI246" s="69">
        <f>IF(Cover!$E$43="","",VLOOKUP(Cover!$E$43,'Calendar Calcs'!$B$2:$E1213,4,FALSE))</f>
        <v>1</v>
      </c>
      <c r="BJ246" s="69">
        <f>IF($BI246="","", IF($BI246&lt;BJ$23,0,IF($BI246&gt;=BJ$23,COUNTIFS('Calendar Calcs'!$E$2:$E1213,BJ$23),COUNTIFS('Calendar Calcs'!$E$2:$E1213,BJ$23,'Calendar Calcs'!$D$2:$D1213,"&lt;="&amp;WEEKDAY($V246)))))</f>
        <v>1</v>
      </c>
      <c r="BK246" s="69">
        <f t="shared" si="68"/>
        <v>6</v>
      </c>
      <c r="BN246" s="69" t="str">
        <f>IF(T246&gt;0,"FTE",IF(Cover!$E$47="Weekly",IF(S246&gt;29.75,"FTE","PTE"),IF(S246&gt;59.75,"FTE","PTE")))</f>
        <v>PTE</v>
      </c>
      <c r="BO246" s="69">
        <f>IF(BN246="FTE",30,IF(Cover!$E$47="Weekly",'STEP 2 EE Data'!S246,'STEP 2 EE Data'!S246/2))</f>
        <v>0</v>
      </c>
      <c r="BP246" s="209">
        <f t="shared" si="72"/>
        <v>0</v>
      </c>
      <c r="BQ246" s="209">
        <f t="shared" si="73"/>
        <v>0</v>
      </c>
      <c r="BR246" s="209">
        <f t="shared" si="74"/>
        <v>0</v>
      </c>
      <c r="BS246" s="209">
        <f t="shared" si="75"/>
        <v>0</v>
      </c>
      <c r="BT246" s="209">
        <f t="shared" si="76"/>
        <v>0</v>
      </c>
      <c r="BU246" s="209">
        <f t="shared" si="77"/>
        <v>0</v>
      </c>
      <c r="BV246" s="209">
        <f t="shared" si="78"/>
        <v>0</v>
      </c>
      <c r="BW246" s="209">
        <f t="shared" si="79"/>
        <v>0</v>
      </c>
      <c r="BX246" s="209">
        <f t="shared" si="80"/>
        <v>0</v>
      </c>
      <c r="CC246" s="210" t="str">
        <f>IF(B246="","",IF(C246="",IF(Cover!$E$47="Weekly",'STEP 3 EE Comp'!BI251*8,'STEP 3 EE Comp'!BI251*4),IF(Cover!$E$47="Weekly",'STEP 3 EE Comp'!BI251,'STEP 3 EE Comp'!BI251)))</f>
        <v/>
      </c>
      <c r="CD246" s="82" t="str">
        <f t="shared" si="81"/>
        <v/>
      </c>
      <c r="CE246" s="417">
        <f t="shared" si="82"/>
        <v>1</v>
      </c>
      <c r="CF246" s="82" t="str">
        <f t="shared" si="83"/>
        <v>Good</v>
      </c>
      <c r="CG246" s="82">
        <f t="shared" si="84"/>
        <v>0</v>
      </c>
      <c r="CH246" s="234">
        <f t="shared" si="85"/>
        <v>0</v>
      </c>
    </row>
    <row r="247" spans="1:86" s="69" customFormat="1" x14ac:dyDescent="0.3">
      <c r="A247" s="555"/>
      <c r="B247" s="52"/>
      <c r="C247" s="52"/>
      <c r="D247" s="52"/>
      <c r="E247" s="52"/>
      <c r="F247" s="507"/>
      <c r="G247" s="210">
        <f t="shared" si="86"/>
        <v>0</v>
      </c>
      <c r="H247" s="82">
        <f t="shared" si="67"/>
        <v>0</v>
      </c>
      <c r="I247" s="211"/>
      <c r="J247" s="441" t="s">
        <v>21</v>
      </c>
      <c r="K247" s="441" t="s">
        <v>21</v>
      </c>
      <c r="L247" s="441" t="s">
        <v>21</v>
      </c>
      <c r="M247" s="441" t="s">
        <v>21</v>
      </c>
      <c r="N247" s="568" t="s">
        <v>21</v>
      </c>
      <c r="O247" s="211"/>
      <c r="P247" s="212" t="str">
        <f>IF(B247="","",
IF(AND(V247="",W247="",B247&lt;&gt;""),"Employed",
IF(AND(V247&lt;&gt;"",W247="",B247&lt;&gt;""),"Terminated",
IF(AND(V247&lt;&gt;"",W247&lt;&gt;"",B247&lt;&gt;""),IF(W247&lt;Cover!$E$43,"Employed","Furloughed"),
IF(AND(V247="",W247&lt;&gt;"",B247&lt;&gt;""),IF(W247&lt;Cover!$E$43,"Employed","Rehired"))))))</f>
        <v/>
      </c>
      <c r="Q247" s="211"/>
      <c r="R247" s="536"/>
      <c r="S247" s="563"/>
      <c r="T247" s="536"/>
      <c r="U247" s="82">
        <f>IF(Cover!$E$47="Weekly",IF(T247&gt;0,T247,R247*S247),IF(T247&gt;0,T247,R247*S247)/2)</f>
        <v>0</v>
      </c>
      <c r="V247" s="564"/>
      <c r="W247" s="564"/>
      <c r="Y247" s="213" t="str">
        <f>IF($B247="","",IF('Actual Allocation Calc'!$AH$78="A",
IF($P247="Employed",$U247/7*BJ247,
IF(AND($P247="Terminated"),($U247/7*AP247),
IF(AND($P247="Furloughed"),($U247/7*AP247)+($U247/7*AZ247),
IF(AND($P247="Rehired"),($U247/7*AZ247),
IF(AND($P247="Terminated",AP247&gt;0),$U247,
IF($P247="Furloughed",IF(AP247&gt;0,$U247)+IF(AZ247&gt;0,$U247),
IF($P247="Rehired",IF(AZ247&gt;0,$U247)))))))),IF('Actual Allocation Calc'!$AH$78="C",'Actual Allocation Calc'!L247,'Actual Allocation Calc'!U247+IF($P247="Employed",$U247/7*BJ247,
IF(AND($P247="Terminated"),($U247/7*AP247),
IF(AND($P247="Furloughed"),($U247/7*AP247)+($U247/7*AZ247),
IF(AND($P247="Rehired"),($U247/7*AZ247),
IF(AND($P247="Terminated",AP247&gt;0),$U247,
IF($P247="Furloughed",IF(AP247&gt;0,$U247)+IF(AZ247&gt;0,$U247),
IF($P247="Rehired",IF(AZ247&gt;0,$U247))))))))*'Actual Allocation Calc'!$AH$99)))</f>
        <v/>
      </c>
      <c r="Z247" s="210" t="str">
        <f>IF($B247="","",IF('Actual Allocation Calc'!$AI$78="A",
IF($P247="Employed",$U247,
IF(AND($P247="Terminated"),($U247/7*AQ247),
IF(AND($P247="Furloughed"),($U247/7*AQ247)+($U247/7*BA247),
IF(AND($P247="Rehired"),($U247/7*BA247),
IF(AND($P247="Terminated",AQ247&gt;0),$U247,
IF($P247="Furloughed",IF(AQ247&gt;0,$U247)+IF(BA247&gt;0,$U247),
IF($P247="Rehired",IF(BA247&gt;0,$U247)))))))),IF('Actual Allocation Calc'!$AI$78="C",'Actual Allocation Calc'!M247,'Actual Allocation Calc'!V247+IF($P247="Employed",$U247,
IF(AND($P247="Terminated"),($U247/7*AQ247),
IF(AND($P247="Furloughed"),($U247/7*AQ247)+($U247/7*BA247),
IF(AND($P247="Rehired"),($U247/7*BA247),
IF(AND($P247="Terminated",AQ247&gt;0),$U247,
IF($P247="Furloughed",IF(AQ247&gt;0,$U247)+IF(BA247&gt;0,$U247),
IF($P247="Rehired",IF(BA247&gt;0,$U247))))))))*'Actual Allocation Calc'!$AI$99)))</f>
        <v/>
      </c>
      <c r="AA247" s="210" t="str">
        <f>IF($B247="","",IF('Actual Allocation Calc'!$AJ$78="A",
IF($P247="Employed",$U247,
IF(AND($P247="Terminated"),($U247/7*AR247),
IF(AND($P247="Furloughed"),($U247/7*AR247)+($U247/7*BB247),
IF(AND($P247="Rehired"),($U247/7*BB247),
IF(AND($P247="Terminated",AR247&gt;0),$U247,
IF($P247="Furloughed",IF(AR247&gt;0,$U247)+IF(BB247&gt;0,$U247),
IF($P247="Rehired",IF(BB247&gt;0,$U247)))))))),IF('Actual Allocation Calc'!$AJ$78="C",'Actual Allocation Calc'!N247,'Actual Allocation Calc'!W247+IF($P247="Employed",$U247,
IF(AND($P247="Terminated"),($U247/7*AR247),
IF(AND($P247="Furloughed"),($U247/7*AR247)+($U247/7*BB247),
IF(AND($P247="Rehired"),($U247/7*BB247),
IF(AND($P247="Terminated",AR247&gt;0),$U247,
IF($P247="Furloughed",IF(AR247&gt;0,$U247)+IF(BB247&gt;0,$U247),
IF($P247="Rehired",IF(BB247&gt;0,$U247))))))))*'Actual Allocation Calc'!$AJ$99)))</f>
        <v/>
      </c>
      <c r="AB247" s="210" t="str">
        <f>IF($B247="","",IF('Actual Allocation Calc'!$AK$78="A",
IF($P247="Employed",$U247,
IF(AND($P247="Terminated"),($U247/7*AS247),
IF(AND($P247="Furloughed"),($U247/7*AS247)+($U247/7*BC247),
IF(AND($P247="Rehired"),($U247/7*BC247),
IF(AND($P247="Terminated",AS247&gt;0),$U247,
IF($P247="Furloughed",IF(AS247&gt;0,$U247)+IF(BC247&gt;0,$U247),
IF($P247="Rehired",IF(BC247&gt;0,$U247)))))))),IF('Actual Allocation Calc'!$AK$78="C",'Actual Allocation Calc'!O247,'Actual Allocation Calc'!X247+IF($P247="Employed",$U247,
IF(AND($P247="Terminated"),($U247/7*AS247),
IF(AND($P247="Furloughed"),($U247/7*AS247)+($U247/7*BC247),
IF(AND($P247="Rehired"),($U247/7*BC247),
IF(AND($P247="Terminated",AS247&gt;0),$U247,
IF($P247="Furloughed",IF(AS247&gt;0,$U247)+IF(BC247&gt;0,$U247),
IF($P247="Rehired",IF(BC247&gt;0,$U247))))))))*'Actual Allocation Calc'!$AK$99)))</f>
        <v/>
      </c>
      <c r="AC247" s="210" t="str">
        <f>IF($B247="","",IF('Actual Allocation Calc'!$AL$78="A",
IF($P247="Employed",$U247,
IF(AND($P247="Terminated"),($U247/7*AT247),
IF(AND($P247="Furloughed"),($U247/7*AT247)+($U247/7*BD247),
IF(AND($P247="Rehired"),($U247/7*BD247),
IF(AND($P247="Terminated",AT247&gt;0),$U247,
IF($P247="Furloughed",IF(AT247&gt;0,$U247)+IF(BD247&gt;0,$U247),
IF($P247="Rehired",IF(BD247&gt;0,$U247)))))))),IF('Actual Allocation Calc'!$AL$78="C",'Actual Allocation Calc'!P247,'Actual Allocation Calc'!Y247+IF($P247="Employed",$U247,
IF(AND($P247="Terminated"),($U247/7*AT247),
IF(AND($P247="Furloughed"),($U247/7*AT247)+($U247/7*BD247),
IF(AND($P247="Rehired"),($U247/7*BD247),
IF(AND($P247="Terminated",AT247&gt;0),$U247,
IF($P247="Furloughed",IF(AT247&gt;0,$U247)+IF(BD247&gt;0,$U247),
IF($P247="Rehired",IF(BD247&gt;0,$U247))))))))*'Actual Allocation Calc'!$AL$99)))</f>
        <v/>
      </c>
      <c r="AD247" s="210" t="str">
        <f>IF($B247="","",IF('Actual Allocation Calc'!$AM$78="A",
IF($P247="Employed",$U247,
IF(AND($P247="Terminated"),($U247/7*AU247),
IF(AND($P247="Furloughed"),($U247/7*AU247)+($U247/7*BE247),
IF(AND($P247="Rehired"),($U247/7*BE247),
IF(AND($P247="Terminated",AU247&gt;0),$U247,
IF($P247="Furloughed",IF(AU247&gt;0,$U247)+IF(BE247&gt;0,$U247),
IF($P247="Rehired",IF(BE247&gt;0,$U247)))))))),IF('Actual Allocation Calc'!$AM$78="C",'Actual Allocation Calc'!Q247,'Actual Allocation Calc'!Z247+IF($P247="Employed",$U247,
IF(AND($P247="Terminated"),($U247/7*AU247),
IF(AND($P247="Furloughed"),($U247/7*AU247)+($U247/7*BE247),
IF(AND($P247="Rehired"),($U247/7*BE247),
IF(AND($P247="Terminated",AU247&gt;0),$U247,
IF($P247="Furloughed",IF(AU247&gt;0,$U247)+IF(BE247&gt;0,$U247),
IF($P247="Rehired",IF(BE247&gt;0,$U247))))))))*'Actual Allocation Calc'!$AM$99)))</f>
        <v/>
      </c>
      <c r="AE247" s="210" t="str">
        <f>IF($B247="","",IF('Actual Allocation Calc'!$AN$78="A",
IF($P247="Employed",$U247,
IF(AND($P247="Terminated"),($U247/7*AV247),
IF(AND($P247="Furloughed"),($U247/7*AV247)+($U247/7*BF247),
IF(AND($P247="Rehired"),($U247/7*BF247),
IF(AND($P247="Terminated",AV247&gt;0),$U247,
IF($P247="Furloughed",IF(AV247&gt;0,$U247)+IF(BF247&gt;0,$U247),
IF($P247="Rehired",IF(BF247&gt;0,$U247)))))))),IF('Actual Allocation Calc'!$AN$78="C",'Actual Allocation Calc'!R247,'Actual Allocation Calc'!AA247+IF($P247="Employed",$U247,
IF(AND($P247="Terminated"),($U247/7*AV247),
IF(AND($P247="Furloughed"),($U247/7*AV247)+($U247/7*BF247),
IF(AND($P247="Rehired"),($U247/7*BF247),
IF(AND($P247="Terminated",AV247&gt;0),$U247,
IF($P247="Furloughed",IF(AV247&gt;0,$U247)+IF(BF247&gt;0,$U247),
IF($P247="Rehired",IF(BF247&gt;0,$U247))))))))*'Actual Allocation Calc'!$AN$99)))</f>
        <v/>
      </c>
      <c r="AF247" s="210" t="str">
        <f>IF($B247="","",IF('Actual Allocation Calc'!$AO$78="A",
IF($P247="Employed",$U247,
IF(AND($P247="Terminated"),($U247/7*AW247),
IF(AND($P247="Furloughed"),($U247/7*AW247)+($U247/7*BG247),
IF(AND($P247="Rehired"),($U247/7*BG247),
IF(AND($P247="Terminated",AW247&gt;0),$U247,
IF($P247="Furloughed",IF(AW247&gt;0,$U247)+IF(BG247&gt;0,$U247),
IF($P247="Rehired",IF(BG247&gt;0,$U247)))))))),IF('Actual Allocation Calc'!$AO$78="C",'Actual Allocation Calc'!S247,'Actual Allocation Calc'!AB247+IF($P247="Employed",$U247,
IF(AND($P247="Terminated"),($U247/7*AW247),
IF(AND($P247="Furloughed"),($U247/7*AW247)+($U247/7*BG247),
IF(AND($P247="Rehired"),($U247/7*BG247),
IF(AND($P247="Terminated",AW247&gt;0),$U247,
IF($P247="Furloughed",IF(AW247&gt;0,$U247)+IF(BG247&gt;0,$U247),
IF($P247="Rehired",IF(BG247&gt;0,$U247))))))))*'Actual Allocation Calc'!$AO$99)))</f>
        <v/>
      </c>
      <c r="AG247" s="210" t="str">
        <f>IF($B247="","",IF('Actual Allocation Calc'!$AP$78="A",
IF($P247="Employed",$U247/7*BK247,
IF(AND($P247="Terminated"),($U247/7*AX247),
IF(AND($P247="Furloughed"),($U247/7*AX247)+($U247/7*BH247),
IF(AND($P247="Rehired"),($U247/7*BH247),
IF(AND($P247="Terminated",AX247&gt;0),$U247,
IF($P247="Furloughed",IF(AX247&gt;0,$U247)+IF(BH247&gt;0,$U247),
IF($P247="Rehired",IF(BH247&gt;0,$U247)))))))),IF('Actual Allocation Calc'!$AP$78="C",'Actual Allocation Calc'!T247,'Actual Allocation Calc'!AC247+IF($P247="Employed",$U247/7*BK247,
IF(AND($P247="Terminated"),($U247/7*AX247),
IF(AND($P247="Furloughed"),($U247/7*AX247)+($U247/7*BH247),
IF(AND($P247="Rehired"),($U247/7*BH247),
IF(AND($P247="Terminated",AX247&gt;0),$U247,
IF($P247="Furloughed",IF(AX247&gt;0,$U247)+IF(BH247&gt;0,$U247),
IF($P247="Rehired",IF(BH247&gt;0,$U247))))))))*'Actual Allocation Calc'!$AP$99)))</f>
        <v/>
      </c>
      <c r="AH247" s="536"/>
      <c r="AI247" s="82">
        <f t="shared" si="87"/>
        <v>0</v>
      </c>
      <c r="AJ247" s="210">
        <f t="shared" si="69"/>
        <v>0</v>
      </c>
      <c r="AK247" s="397" t="str">
        <f t="shared" si="70"/>
        <v/>
      </c>
      <c r="AM247" s="122"/>
      <c r="AO247" s="214" t="str">
        <f>IFERROR(IF($V247="","",VLOOKUP(V247,'Calendar Calcs'!$B$2:$E1214,4,FALSE)),0)</f>
        <v/>
      </c>
      <c r="AP247" s="69" t="str">
        <f>IF($AO247="","", IF($AO247&lt;AP$23,0,IF($AO247&gt;AP$23,COUNTIFS('Calendar Calcs'!$E$2:$E1214,AP$23),COUNTIFS('Calendar Calcs'!$E$2:$E1214,AP$23,'Calendar Calcs'!$D$2:$D1214,"&lt;="&amp;WEEKDAY($V247)))))</f>
        <v/>
      </c>
      <c r="AQ247" s="69" t="str">
        <f>IF($AO247="","", IF($AO247&lt;AQ$23,0,IF($AO247&gt;AQ$23,COUNTIFS('Calendar Calcs'!$E$2:$E1214,AQ$23),COUNTIFS('Calendar Calcs'!$E$2:$E1214,AQ$23,'Calendar Calcs'!$D$2:$D1214,"&lt;="&amp;WEEKDAY($V247)))))</f>
        <v/>
      </c>
      <c r="AR247" s="69" t="str">
        <f>IF($AO247="","", IF($AO247&lt;AR$23,0,IF($AO247&gt;AR$23,COUNTIFS('Calendar Calcs'!$E$2:$E1214,AR$23),COUNTIFS('Calendar Calcs'!$E$2:$E1214,AR$23,'Calendar Calcs'!$D$2:$D1214,"&lt;="&amp;WEEKDAY($V247)))))</f>
        <v/>
      </c>
      <c r="AS247" s="69" t="str">
        <f>IF($AO247="","", IF($AO247&lt;AS$23,0,IF($AO247&gt;AS$23,COUNTIFS('Calendar Calcs'!$E$2:$E1214,AS$23),COUNTIFS('Calendar Calcs'!$E$2:$E1214,AS$23,'Calendar Calcs'!$D$2:$D1214,"&lt;="&amp;WEEKDAY($V247)))))</f>
        <v/>
      </c>
      <c r="AT247" s="69" t="str">
        <f>IF($AO247="","", IF($AO247&lt;AT$23,0,IF($AO247&gt;AT$23,COUNTIFS('Calendar Calcs'!$E$2:$E1214,AT$23),COUNTIFS('Calendar Calcs'!$E$2:$E1214,AT$23,'Calendar Calcs'!$D$2:$D1214,"&lt;="&amp;WEEKDAY($V247)))))</f>
        <v/>
      </c>
      <c r="AU247" s="69" t="str">
        <f>IF($AO247="","", IF($AO247&lt;AU$23,0,IF($AO247&gt;AU$23,COUNTIFS('Calendar Calcs'!$E$2:$E1214,AU$23),COUNTIFS('Calendar Calcs'!$E$2:$E1214,AU$23,'Calendar Calcs'!$D$2:$D1214,"&lt;="&amp;WEEKDAY($V247)))))</f>
        <v/>
      </c>
      <c r="AV247" s="69" t="str">
        <f>IF($AO247="","", IF($AO247&lt;AV$23,0,IF($AO247&gt;AV$23,COUNTIFS('Calendar Calcs'!$E$2:$E1214,AV$23),COUNTIFS('Calendar Calcs'!$E$2:$E1214,AV$23,'Calendar Calcs'!$D$2:$D1214,"&lt;="&amp;WEEKDAY($V247)))))</f>
        <v/>
      </c>
      <c r="AW247" s="69" t="str">
        <f>IF($AO247="","", IF($AO247&lt;AW$23,0,IF($AO247&gt;AW$23,COUNTIFS('Calendar Calcs'!$E$2:$E1214,AW$23),COUNTIFS('Calendar Calcs'!$E$2:$E1214,AW$23,'Calendar Calcs'!$D$2:$D1214,"&lt;="&amp;WEEKDAY($V247)))))</f>
        <v/>
      </c>
      <c r="AX247" s="69" t="str">
        <f>IF($AO247="","", IF($AO247&lt;AX$23,0,IF($AO247&gt;AX$23,COUNTIFS('Calendar Calcs'!$E$2:$E1214,AX$23),COUNTIFS('Calendar Calcs'!$E$2:$E1214,AX$23,'Calendar Calcs'!$D$2:$D1214,"&lt;="&amp;WEEKDAY($V247)))))</f>
        <v/>
      </c>
      <c r="AY247" s="69" t="str">
        <f>IF($W247="","",VLOOKUP($W247,'Calendar Calcs'!$B$2:$E1214,4,FALSE))</f>
        <v/>
      </c>
      <c r="AZ247" s="69" t="str">
        <f>IF($AY247="","",IF($AY247&gt;AZ$23,0,IF($AY247&lt;AZ$23,COUNTIFS('Calendar Calcs'!$E$2:$E1214,AZ$23),COUNTIFS('Calendar Calcs'!$E$2:$E1214,AZ$23,'Calendar Calcs'!$D$2:$D1214,"&gt;="&amp;WEEKDAY($W247)))))</f>
        <v/>
      </c>
      <c r="BA247" s="69" t="str">
        <f>IF($AY247="","",IF($AY247&gt;BA$23,0,IF($AY247&lt;BA$23,COUNTIFS('Calendar Calcs'!$E$2:$E1214,BA$23),COUNTIFS('Calendar Calcs'!$E$2:$E1214,BA$23,'Calendar Calcs'!$D$2:$D1214,"&gt;="&amp;WEEKDAY($W247)))))</f>
        <v/>
      </c>
      <c r="BB247" s="69" t="str">
        <f>IF($AY247="","",IF($AY247&gt;BB$23,0,IF($AY247&lt;BB$23,COUNTIFS('Calendar Calcs'!$E$2:$E1214,BB$23),COUNTIFS('Calendar Calcs'!$E$2:$E1214,BB$23,'Calendar Calcs'!$D$2:$D1214,"&gt;="&amp;WEEKDAY($W247)))))</f>
        <v/>
      </c>
      <c r="BC247" s="69" t="str">
        <f>IF($AY247="","",IF($AY247&gt;BC$23,0,IF($AY247&lt;BC$23,COUNTIFS('Calendar Calcs'!$E$2:$E1214,BC$23),COUNTIFS('Calendar Calcs'!$E$2:$E1214,BC$23,'Calendar Calcs'!$D$2:$D1214,"&gt;="&amp;WEEKDAY($W247)))))</f>
        <v/>
      </c>
      <c r="BD247" s="69" t="str">
        <f>IF($AY247="","",IF($AY247&gt;BD$23,0,IF($AY247&lt;BD$23,COUNTIFS('Calendar Calcs'!$E$2:$E1214,BD$23),COUNTIFS('Calendar Calcs'!$E$2:$E1214,BD$23,'Calendar Calcs'!$D$2:$D1214,"&gt;="&amp;WEEKDAY($W247)))))</f>
        <v/>
      </c>
      <c r="BE247" s="69" t="str">
        <f>IF($AY247="","",IF($AY247&gt;BE$23,0,IF($AY247&lt;BE$23,COUNTIFS('Calendar Calcs'!$E$2:$E1214,BE$23),COUNTIFS('Calendar Calcs'!$E$2:$E1214,BE$23,'Calendar Calcs'!$D$2:$D1214,"&gt;="&amp;WEEKDAY($W247)))))</f>
        <v/>
      </c>
      <c r="BF247" s="69" t="str">
        <f>IF($AY247="","",IF($AY247&gt;BF$23,0,IF($AY247&lt;BF$23,COUNTIFS('Calendar Calcs'!$E$2:$E1214,BF$23),COUNTIFS('Calendar Calcs'!$E$2:$E1214,BF$23,'Calendar Calcs'!$D$2:$D1214,"&gt;="&amp;WEEKDAY($W247)))))</f>
        <v/>
      </c>
      <c r="BG247" s="69" t="str">
        <f>IF($AY247="","",IF($AY247&gt;BG$23,0,IF($AY247&lt;BG$23,COUNTIFS('Calendar Calcs'!$E$2:$E1214,BG$23),COUNTIFS('Calendar Calcs'!$E$2:$E1214,BG$23,'Calendar Calcs'!$D$2:$D1214,"&gt;="&amp;WEEKDAY($W247)))))</f>
        <v/>
      </c>
      <c r="BH247" s="69">
        <f t="shared" si="71"/>
        <v>6</v>
      </c>
      <c r="BI247" s="69">
        <f>IF(Cover!$E$43="","",VLOOKUP(Cover!$E$43,'Calendar Calcs'!$B$2:$E1214,4,FALSE))</f>
        <v>1</v>
      </c>
      <c r="BJ247" s="69">
        <f>IF($BI247="","", IF($BI247&lt;BJ$23,0,IF($BI247&gt;=BJ$23,COUNTIFS('Calendar Calcs'!$E$2:$E1214,BJ$23),COUNTIFS('Calendar Calcs'!$E$2:$E1214,BJ$23,'Calendar Calcs'!$D$2:$D1214,"&lt;="&amp;WEEKDAY($V247)))))</f>
        <v>1</v>
      </c>
      <c r="BK247" s="69">
        <f t="shared" si="68"/>
        <v>6</v>
      </c>
      <c r="BN247" s="69" t="str">
        <f>IF(T247&gt;0,"FTE",IF(Cover!$E$47="Weekly",IF(S247&gt;29.75,"FTE","PTE"),IF(S247&gt;59.75,"FTE","PTE")))</f>
        <v>PTE</v>
      </c>
      <c r="BO247" s="69">
        <f>IF(BN247="FTE",30,IF(Cover!$E$47="Weekly",'STEP 2 EE Data'!S247,'STEP 2 EE Data'!S247/2))</f>
        <v>0</v>
      </c>
      <c r="BP247" s="209">
        <f t="shared" si="72"/>
        <v>0</v>
      </c>
      <c r="BQ247" s="209">
        <f t="shared" si="73"/>
        <v>0</v>
      </c>
      <c r="BR247" s="209">
        <f t="shared" si="74"/>
        <v>0</v>
      </c>
      <c r="BS247" s="209">
        <f t="shared" si="75"/>
        <v>0</v>
      </c>
      <c r="BT247" s="209">
        <f t="shared" si="76"/>
        <v>0</v>
      </c>
      <c r="BU247" s="209">
        <f t="shared" si="77"/>
        <v>0</v>
      </c>
      <c r="BV247" s="209">
        <f t="shared" si="78"/>
        <v>0</v>
      </c>
      <c r="BW247" s="209">
        <f t="shared" si="79"/>
        <v>0</v>
      </c>
      <c r="BX247" s="209">
        <f t="shared" si="80"/>
        <v>0</v>
      </c>
      <c r="CC247" s="210" t="str">
        <f>IF(B247="","",IF(C247="",IF(Cover!$E$47="Weekly",'STEP 3 EE Comp'!BI252*8,'STEP 3 EE Comp'!BI252*4),IF(Cover!$E$47="Weekly",'STEP 3 EE Comp'!BI252,'STEP 3 EE Comp'!BI252)))</f>
        <v/>
      </c>
      <c r="CD247" s="82" t="str">
        <f t="shared" si="81"/>
        <v/>
      </c>
      <c r="CE247" s="417">
        <f t="shared" si="82"/>
        <v>1</v>
      </c>
      <c r="CF247" s="82" t="str">
        <f t="shared" si="83"/>
        <v>Good</v>
      </c>
      <c r="CG247" s="82">
        <f t="shared" si="84"/>
        <v>0</v>
      </c>
      <c r="CH247" s="234">
        <f t="shared" si="85"/>
        <v>0</v>
      </c>
    </row>
    <row r="248" spans="1:86" s="69" customFormat="1" x14ac:dyDescent="0.3">
      <c r="A248" s="555"/>
      <c r="B248" s="52"/>
      <c r="C248" s="52"/>
      <c r="D248" s="52"/>
      <c r="E248" s="52"/>
      <c r="F248" s="507"/>
      <c r="G248" s="210">
        <f t="shared" si="86"/>
        <v>0</v>
      </c>
      <c r="H248" s="82">
        <f t="shared" si="67"/>
        <v>0</v>
      </c>
      <c r="I248" s="211"/>
      <c r="J248" s="441" t="s">
        <v>21</v>
      </c>
      <c r="K248" s="441" t="s">
        <v>21</v>
      </c>
      <c r="L248" s="441" t="s">
        <v>21</v>
      </c>
      <c r="M248" s="441" t="s">
        <v>21</v>
      </c>
      <c r="N248" s="568" t="s">
        <v>21</v>
      </c>
      <c r="O248" s="211"/>
      <c r="P248" s="212" t="str">
        <f>IF(B248="","",
IF(AND(V248="",W248="",B248&lt;&gt;""),"Employed",
IF(AND(V248&lt;&gt;"",W248="",B248&lt;&gt;""),"Terminated",
IF(AND(V248&lt;&gt;"",W248&lt;&gt;"",B248&lt;&gt;""),IF(W248&lt;Cover!$E$43,"Employed","Furloughed"),
IF(AND(V248="",W248&lt;&gt;"",B248&lt;&gt;""),IF(W248&lt;Cover!$E$43,"Employed","Rehired"))))))</f>
        <v/>
      </c>
      <c r="Q248" s="211"/>
      <c r="R248" s="536"/>
      <c r="S248" s="563"/>
      <c r="T248" s="536"/>
      <c r="U248" s="82">
        <f>IF(Cover!$E$47="Weekly",IF(T248&gt;0,T248,R248*S248),IF(T248&gt;0,T248,R248*S248)/2)</f>
        <v>0</v>
      </c>
      <c r="V248" s="564"/>
      <c r="W248" s="564"/>
      <c r="Y248" s="213" t="str">
        <f>IF($B248="","",IF('Actual Allocation Calc'!$AH$78="A",
IF($P248="Employed",$U248/7*BJ248,
IF(AND($P248="Terminated"),($U248/7*AP248),
IF(AND($P248="Furloughed"),($U248/7*AP248)+($U248/7*AZ248),
IF(AND($P248="Rehired"),($U248/7*AZ248),
IF(AND($P248="Terminated",AP248&gt;0),$U248,
IF($P248="Furloughed",IF(AP248&gt;0,$U248)+IF(AZ248&gt;0,$U248),
IF($P248="Rehired",IF(AZ248&gt;0,$U248)))))))),IF('Actual Allocation Calc'!$AH$78="C",'Actual Allocation Calc'!L248,'Actual Allocation Calc'!U248+IF($P248="Employed",$U248/7*BJ248,
IF(AND($P248="Terminated"),($U248/7*AP248),
IF(AND($P248="Furloughed"),($U248/7*AP248)+($U248/7*AZ248),
IF(AND($P248="Rehired"),($U248/7*AZ248),
IF(AND($P248="Terminated",AP248&gt;0),$U248,
IF($P248="Furloughed",IF(AP248&gt;0,$U248)+IF(AZ248&gt;0,$U248),
IF($P248="Rehired",IF(AZ248&gt;0,$U248))))))))*'Actual Allocation Calc'!$AH$99)))</f>
        <v/>
      </c>
      <c r="Z248" s="210" t="str">
        <f>IF($B248="","",IF('Actual Allocation Calc'!$AI$78="A",
IF($P248="Employed",$U248,
IF(AND($P248="Terminated"),($U248/7*AQ248),
IF(AND($P248="Furloughed"),($U248/7*AQ248)+($U248/7*BA248),
IF(AND($P248="Rehired"),($U248/7*BA248),
IF(AND($P248="Terminated",AQ248&gt;0),$U248,
IF($P248="Furloughed",IF(AQ248&gt;0,$U248)+IF(BA248&gt;0,$U248),
IF($P248="Rehired",IF(BA248&gt;0,$U248)))))))),IF('Actual Allocation Calc'!$AI$78="C",'Actual Allocation Calc'!M248,'Actual Allocation Calc'!V248+IF($P248="Employed",$U248,
IF(AND($P248="Terminated"),($U248/7*AQ248),
IF(AND($P248="Furloughed"),($U248/7*AQ248)+($U248/7*BA248),
IF(AND($P248="Rehired"),($U248/7*BA248),
IF(AND($P248="Terminated",AQ248&gt;0),$U248,
IF($P248="Furloughed",IF(AQ248&gt;0,$U248)+IF(BA248&gt;0,$U248),
IF($P248="Rehired",IF(BA248&gt;0,$U248))))))))*'Actual Allocation Calc'!$AI$99)))</f>
        <v/>
      </c>
      <c r="AA248" s="210" t="str">
        <f>IF($B248="","",IF('Actual Allocation Calc'!$AJ$78="A",
IF($P248="Employed",$U248,
IF(AND($P248="Terminated"),($U248/7*AR248),
IF(AND($P248="Furloughed"),($U248/7*AR248)+($U248/7*BB248),
IF(AND($P248="Rehired"),($U248/7*BB248),
IF(AND($P248="Terminated",AR248&gt;0),$U248,
IF($P248="Furloughed",IF(AR248&gt;0,$U248)+IF(BB248&gt;0,$U248),
IF($P248="Rehired",IF(BB248&gt;0,$U248)))))))),IF('Actual Allocation Calc'!$AJ$78="C",'Actual Allocation Calc'!N248,'Actual Allocation Calc'!W248+IF($P248="Employed",$U248,
IF(AND($P248="Terminated"),($U248/7*AR248),
IF(AND($P248="Furloughed"),($U248/7*AR248)+($U248/7*BB248),
IF(AND($P248="Rehired"),($U248/7*BB248),
IF(AND($P248="Terminated",AR248&gt;0),$U248,
IF($P248="Furloughed",IF(AR248&gt;0,$U248)+IF(BB248&gt;0,$U248),
IF($P248="Rehired",IF(BB248&gt;0,$U248))))))))*'Actual Allocation Calc'!$AJ$99)))</f>
        <v/>
      </c>
      <c r="AB248" s="210" t="str">
        <f>IF($B248="","",IF('Actual Allocation Calc'!$AK$78="A",
IF($P248="Employed",$U248,
IF(AND($P248="Terminated"),($U248/7*AS248),
IF(AND($P248="Furloughed"),($U248/7*AS248)+($U248/7*BC248),
IF(AND($P248="Rehired"),($U248/7*BC248),
IF(AND($P248="Terminated",AS248&gt;0),$U248,
IF($P248="Furloughed",IF(AS248&gt;0,$U248)+IF(BC248&gt;0,$U248),
IF($P248="Rehired",IF(BC248&gt;0,$U248)))))))),IF('Actual Allocation Calc'!$AK$78="C",'Actual Allocation Calc'!O248,'Actual Allocation Calc'!X248+IF($P248="Employed",$U248,
IF(AND($P248="Terminated"),($U248/7*AS248),
IF(AND($P248="Furloughed"),($U248/7*AS248)+($U248/7*BC248),
IF(AND($P248="Rehired"),($U248/7*BC248),
IF(AND($P248="Terminated",AS248&gt;0),$U248,
IF($P248="Furloughed",IF(AS248&gt;0,$U248)+IF(BC248&gt;0,$U248),
IF($P248="Rehired",IF(BC248&gt;0,$U248))))))))*'Actual Allocation Calc'!$AK$99)))</f>
        <v/>
      </c>
      <c r="AC248" s="210" t="str">
        <f>IF($B248="","",IF('Actual Allocation Calc'!$AL$78="A",
IF($P248="Employed",$U248,
IF(AND($P248="Terminated"),($U248/7*AT248),
IF(AND($P248="Furloughed"),($U248/7*AT248)+($U248/7*BD248),
IF(AND($P248="Rehired"),($U248/7*BD248),
IF(AND($P248="Terminated",AT248&gt;0),$U248,
IF($P248="Furloughed",IF(AT248&gt;0,$U248)+IF(BD248&gt;0,$U248),
IF($P248="Rehired",IF(BD248&gt;0,$U248)))))))),IF('Actual Allocation Calc'!$AL$78="C",'Actual Allocation Calc'!P248,'Actual Allocation Calc'!Y248+IF($P248="Employed",$U248,
IF(AND($P248="Terminated"),($U248/7*AT248),
IF(AND($P248="Furloughed"),($U248/7*AT248)+($U248/7*BD248),
IF(AND($P248="Rehired"),($U248/7*BD248),
IF(AND($P248="Terminated",AT248&gt;0),$U248,
IF($P248="Furloughed",IF(AT248&gt;0,$U248)+IF(BD248&gt;0,$U248),
IF($P248="Rehired",IF(BD248&gt;0,$U248))))))))*'Actual Allocation Calc'!$AL$99)))</f>
        <v/>
      </c>
      <c r="AD248" s="210" t="str">
        <f>IF($B248="","",IF('Actual Allocation Calc'!$AM$78="A",
IF($P248="Employed",$U248,
IF(AND($P248="Terminated"),($U248/7*AU248),
IF(AND($P248="Furloughed"),($U248/7*AU248)+($U248/7*BE248),
IF(AND($P248="Rehired"),($U248/7*BE248),
IF(AND($P248="Terminated",AU248&gt;0),$U248,
IF($P248="Furloughed",IF(AU248&gt;0,$U248)+IF(BE248&gt;0,$U248),
IF($P248="Rehired",IF(BE248&gt;0,$U248)))))))),IF('Actual Allocation Calc'!$AM$78="C",'Actual Allocation Calc'!Q248,'Actual Allocation Calc'!Z248+IF($P248="Employed",$U248,
IF(AND($P248="Terminated"),($U248/7*AU248),
IF(AND($P248="Furloughed"),($U248/7*AU248)+($U248/7*BE248),
IF(AND($P248="Rehired"),($U248/7*BE248),
IF(AND($P248="Terminated",AU248&gt;0),$U248,
IF($P248="Furloughed",IF(AU248&gt;0,$U248)+IF(BE248&gt;0,$U248),
IF($P248="Rehired",IF(BE248&gt;0,$U248))))))))*'Actual Allocation Calc'!$AM$99)))</f>
        <v/>
      </c>
      <c r="AE248" s="210" t="str">
        <f>IF($B248="","",IF('Actual Allocation Calc'!$AN$78="A",
IF($P248="Employed",$U248,
IF(AND($P248="Terminated"),($U248/7*AV248),
IF(AND($P248="Furloughed"),($U248/7*AV248)+($U248/7*BF248),
IF(AND($P248="Rehired"),($U248/7*BF248),
IF(AND($P248="Terminated",AV248&gt;0),$U248,
IF($P248="Furloughed",IF(AV248&gt;0,$U248)+IF(BF248&gt;0,$U248),
IF($P248="Rehired",IF(BF248&gt;0,$U248)))))))),IF('Actual Allocation Calc'!$AN$78="C",'Actual Allocation Calc'!R248,'Actual Allocation Calc'!AA248+IF($P248="Employed",$U248,
IF(AND($P248="Terminated"),($U248/7*AV248),
IF(AND($P248="Furloughed"),($U248/7*AV248)+($U248/7*BF248),
IF(AND($P248="Rehired"),($U248/7*BF248),
IF(AND($P248="Terminated",AV248&gt;0),$U248,
IF($P248="Furloughed",IF(AV248&gt;0,$U248)+IF(BF248&gt;0,$U248),
IF($P248="Rehired",IF(BF248&gt;0,$U248))))))))*'Actual Allocation Calc'!$AN$99)))</f>
        <v/>
      </c>
      <c r="AF248" s="210" t="str">
        <f>IF($B248="","",IF('Actual Allocation Calc'!$AO$78="A",
IF($P248="Employed",$U248,
IF(AND($P248="Terminated"),($U248/7*AW248),
IF(AND($P248="Furloughed"),($U248/7*AW248)+($U248/7*BG248),
IF(AND($P248="Rehired"),($U248/7*BG248),
IF(AND($P248="Terminated",AW248&gt;0),$U248,
IF($P248="Furloughed",IF(AW248&gt;0,$U248)+IF(BG248&gt;0,$U248),
IF($P248="Rehired",IF(BG248&gt;0,$U248)))))))),IF('Actual Allocation Calc'!$AO$78="C",'Actual Allocation Calc'!S248,'Actual Allocation Calc'!AB248+IF($P248="Employed",$U248,
IF(AND($P248="Terminated"),($U248/7*AW248),
IF(AND($P248="Furloughed"),($U248/7*AW248)+($U248/7*BG248),
IF(AND($P248="Rehired"),($U248/7*BG248),
IF(AND($P248="Terminated",AW248&gt;0),$U248,
IF($P248="Furloughed",IF(AW248&gt;0,$U248)+IF(BG248&gt;0,$U248),
IF($P248="Rehired",IF(BG248&gt;0,$U248))))))))*'Actual Allocation Calc'!$AO$99)))</f>
        <v/>
      </c>
      <c r="AG248" s="210" t="str">
        <f>IF($B248="","",IF('Actual Allocation Calc'!$AP$78="A",
IF($P248="Employed",$U248/7*BK248,
IF(AND($P248="Terminated"),($U248/7*AX248),
IF(AND($P248="Furloughed"),($U248/7*AX248)+($U248/7*BH248),
IF(AND($P248="Rehired"),($U248/7*BH248),
IF(AND($P248="Terminated",AX248&gt;0),$U248,
IF($P248="Furloughed",IF(AX248&gt;0,$U248)+IF(BH248&gt;0,$U248),
IF($P248="Rehired",IF(BH248&gt;0,$U248)))))))),IF('Actual Allocation Calc'!$AP$78="C",'Actual Allocation Calc'!T248,'Actual Allocation Calc'!AC248+IF($P248="Employed",$U248/7*BK248,
IF(AND($P248="Terminated"),($U248/7*AX248),
IF(AND($P248="Furloughed"),($U248/7*AX248)+($U248/7*BH248),
IF(AND($P248="Rehired"),($U248/7*BH248),
IF(AND($P248="Terminated",AX248&gt;0),$U248,
IF($P248="Furloughed",IF(AX248&gt;0,$U248)+IF(BH248&gt;0,$U248),
IF($P248="Rehired",IF(BH248&gt;0,$U248))))))))*'Actual Allocation Calc'!$AP$99)))</f>
        <v/>
      </c>
      <c r="AH248" s="536"/>
      <c r="AI248" s="82">
        <f t="shared" si="87"/>
        <v>0</v>
      </c>
      <c r="AJ248" s="210">
        <f t="shared" si="69"/>
        <v>0</v>
      </c>
      <c r="AK248" s="397" t="str">
        <f t="shared" si="70"/>
        <v/>
      </c>
      <c r="AM248" s="122"/>
      <c r="AO248" s="214" t="str">
        <f>IFERROR(IF($V248="","",VLOOKUP(V248,'Calendar Calcs'!$B$2:$E1215,4,FALSE)),0)</f>
        <v/>
      </c>
      <c r="AP248" s="69" t="str">
        <f>IF($AO248="","", IF($AO248&lt;AP$23,0,IF($AO248&gt;AP$23,COUNTIFS('Calendar Calcs'!$E$2:$E1215,AP$23),COUNTIFS('Calendar Calcs'!$E$2:$E1215,AP$23,'Calendar Calcs'!$D$2:$D1215,"&lt;="&amp;WEEKDAY($V248)))))</f>
        <v/>
      </c>
      <c r="AQ248" s="69" t="str">
        <f>IF($AO248="","", IF($AO248&lt;AQ$23,0,IF($AO248&gt;AQ$23,COUNTIFS('Calendar Calcs'!$E$2:$E1215,AQ$23),COUNTIFS('Calendar Calcs'!$E$2:$E1215,AQ$23,'Calendar Calcs'!$D$2:$D1215,"&lt;="&amp;WEEKDAY($V248)))))</f>
        <v/>
      </c>
      <c r="AR248" s="69" t="str">
        <f>IF($AO248="","", IF($AO248&lt;AR$23,0,IF($AO248&gt;AR$23,COUNTIFS('Calendar Calcs'!$E$2:$E1215,AR$23),COUNTIFS('Calendar Calcs'!$E$2:$E1215,AR$23,'Calendar Calcs'!$D$2:$D1215,"&lt;="&amp;WEEKDAY($V248)))))</f>
        <v/>
      </c>
      <c r="AS248" s="69" t="str">
        <f>IF($AO248="","", IF($AO248&lt;AS$23,0,IF($AO248&gt;AS$23,COUNTIFS('Calendar Calcs'!$E$2:$E1215,AS$23),COUNTIFS('Calendar Calcs'!$E$2:$E1215,AS$23,'Calendar Calcs'!$D$2:$D1215,"&lt;="&amp;WEEKDAY($V248)))))</f>
        <v/>
      </c>
      <c r="AT248" s="69" t="str">
        <f>IF($AO248="","", IF($AO248&lt;AT$23,0,IF($AO248&gt;AT$23,COUNTIFS('Calendar Calcs'!$E$2:$E1215,AT$23),COUNTIFS('Calendar Calcs'!$E$2:$E1215,AT$23,'Calendar Calcs'!$D$2:$D1215,"&lt;="&amp;WEEKDAY($V248)))))</f>
        <v/>
      </c>
      <c r="AU248" s="69" t="str">
        <f>IF($AO248="","", IF($AO248&lt;AU$23,0,IF($AO248&gt;AU$23,COUNTIFS('Calendar Calcs'!$E$2:$E1215,AU$23),COUNTIFS('Calendar Calcs'!$E$2:$E1215,AU$23,'Calendar Calcs'!$D$2:$D1215,"&lt;="&amp;WEEKDAY($V248)))))</f>
        <v/>
      </c>
      <c r="AV248" s="69" t="str">
        <f>IF($AO248="","", IF($AO248&lt;AV$23,0,IF($AO248&gt;AV$23,COUNTIFS('Calendar Calcs'!$E$2:$E1215,AV$23),COUNTIFS('Calendar Calcs'!$E$2:$E1215,AV$23,'Calendar Calcs'!$D$2:$D1215,"&lt;="&amp;WEEKDAY($V248)))))</f>
        <v/>
      </c>
      <c r="AW248" s="69" t="str">
        <f>IF($AO248="","", IF($AO248&lt;AW$23,0,IF($AO248&gt;AW$23,COUNTIFS('Calendar Calcs'!$E$2:$E1215,AW$23),COUNTIFS('Calendar Calcs'!$E$2:$E1215,AW$23,'Calendar Calcs'!$D$2:$D1215,"&lt;="&amp;WEEKDAY($V248)))))</f>
        <v/>
      </c>
      <c r="AX248" s="69" t="str">
        <f>IF($AO248="","", IF($AO248&lt;AX$23,0,IF($AO248&gt;AX$23,COUNTIFS('Calendar Calcs'!$E$2:$E1215,AX$23),COUNTIFS('Calendar Calcs'!$E$2:$E1215,AX$23,'Calendar Calcs'!$D$2:$D1215,"&lt;="&amp;WEEKDAY($V248)))))</f>
        <v/>
      </c>
      <c r="AY248" s="69" t="str">
        <f>IF($W248="","",VLOOKUP($W248,'Calendar Calcs'!$B$2:$E1215,4,FALSE))</f>
        <v/>
      </c>
      <c r="AZ248" s="69" t="str">
        <f>IF($AY248="","",IF($AY248&gt;AZ$23,0,IF($AY248&lt;AZ$23,COUNTIFS('Calendar Calcs'!$E$2:$E1215,AZ$23),COUNTIFS('Calendar Calcs'!$E$2:$E1215,AZ$23,'Calendar Calcs'!$D$2:$D1215,"&gt;="&amp;WEEKDAY($W248)))))</f>
        <v/>
      </c>
      <c r="BA248" s="69" t="str">
        <f>IF($AY248="","",IF($AY248&gt;BA$23,0,IF($AY248&lt;BA$23,COUNTIFS('Calendar Calcs'!$E$2:$E1215,BA$23),COUNTIFS('Calendar Calcs'!$E$2:$E1215,BA$23,'Calendar Calcs'!$D$2:$D1215,"&gt;="&amp;WEEKDAY($W248)))))</f>
        <v/>
      </c>
      <c r="BB248" s="69" t="str">
        <f>IF($AY248="","",IF($AY248&gt;BB$23,0,IF($AY248&lt;BB$23,COUNTIFS('Calendar Calcs'!$E$2:$E1215,BB$23),COUNTIFS('Calendar Calcs'!$E$2:$E1215,BB$23,'Calendar Calcs'!$D$2:$D1215,"&gt;="&amp;WEEKDAY($W248)))))</f>
        <v/>
      </c>
      <c r="BC248" s="69" t="str">
        <f>IF($AY248="","",IF($AY248&gt;BC$23,0,IF($AY248&lt;BC$23,COUNTIFS('Calendar Calcs'!$E$2:$E1215,BC$23),COUNTIFS('Calendar Calcs'!$E$2:$E1215,BC$23,'Calendar Calcs'!$D$2:$D1215,"&gt;="&amp;WEEKDAY($W248)))))</f>
        <v/>
      </c>
      <c r="BD248" s="69" t="str">
        <f>IF($AY248="","",IF($AY248&gt;BD$23,0,IF($AY248&lt;BD$23,COUNTIFS('Calendar Calcs'!$E$2:$E1215,BD$23),COUNTIFS('Calendar Calcs'!$E$2:$E1215,BD$23,'Calendar Calcs'!$D$2:$D1215,"&gt;="&amp;WEEKDAY($W248)))))</f>
        <v/>
      </c>
      <c r="BE248" s="69" t="str">
        <f>IF($AY248="","",IF($AY248&gt;BE$23,0,IF($AY248&lt;BE$23,COUNTIFS('Calendar Calcs'!$E$2:$E1215,BE$23),COUNTIFS('Calendar Calcs'!$E$2:$E1215,BE$23,'Calendar Calcs'!$D$2:$D1215,"&gt;="&amp;WEEKDAY($W248)))))</f>
        <v/>
      </c>
      <c r="BF248" s="69" t="str">
        <f>IF($AY248="","",IF($AY248&gt;BF$23,0,IF($AY248&lt;BF$23,COUNTIFS('Calendar Calcs'!$E$2:$E1215,BF$23),COUNTIFS('Calendar Calcs'!$E$2:$E1215,BF$23,'Calendar Calcs'!$D$2:$D1215,"&gt;="&amp;WEEKDAY($W248)))))</f>
        <v/>
      </c>
      <c r="BG248" s="69" t="str">
        <f>IF($AY248="","",IF($AY248&gt;BG$23,0,IF($AY248&lt;BG$23,COUNTIFS('Calendar Calcs'!$E$2:$E1215,BG$23),COUNTIFS('Calendar Calcs'!$E$2:$E1215,BG$23,'Calendar Calcs'!$D$2:$D1215,"&gt;="&amp;WEEKDAY($W248)))))</f>
        <v/>
      </c>
      <c r="BH248" s="69">
        <f t="shared" si="71"/>
        <v>6</v>
      </c>
      <c r="BI248" s="69">
        <f>IF(Cover!$E$43="","",VLOOKUP(Cover!$E$43,'Calendar Calcs'!$B$2:$E1215,4,FALSE))</f>
        <v>1</v>
      </c>
      <c r="BJ248" s="69">
        <f>IF($BI248="","", IF($BI248&lt;BJ$23,0,IF($BI248&gt;=BJ$23,COUNTIFS('Calendar Calcs'!$E$2:$E1215,BJ$23),COUNTIFS('Calendar Calcs'!$E$2:$E1215,BJ$23,'Calendar Calcs'!$D$2:$D1215,"&lt;="&amp;WEEKDAY($V248)))))</f>
        <v>1</v>
      </c>
      <c r="BK248" s="69">
        <f t="shared" si="68"/>
        <v>6</v>
      </c>
      <c r="BN248" s="69" t="str">
        <f>IF(T248&gt;0,"FTE",IF(Cover!$E$47="Weekly",IF(S248&gt;29.75,"FTE","PTE"),IF(S248&gt;59.75,"FTE","PTE")))</f>
        <v>PTE</v>
      </c>
      <c r="BO248" s="69">
        <f>IF(BN248="FTE",30,IF(Cover!$E$47="Weekly",'STEP 2 EE Data'!S248,'STEP 2 EE Data'!S248/2))</f>
        <v>0</v>
      </c>
      <c r="BP248" s="209">
        <f t="shared" si="72"/>
        <v>0</v>
      </c>
      <c r="BQ248" s="209">
        <f t="shared" si="73"/>
        <v>0</v>
      </c>
      <c r="BR248" s="209">
        <f t="shared" si="74"/>
        <v>0</v>
      </c>
      <c r="BS248" s="209">
        <f t="shared" si="75"/>
        <v>0</v>
      </c>
      <c r="BT248" s="209">
        <f t="shared" si="76"/>
        <v>0</v>
      </c>
      <c r="BU248" s="209">
        <f t="shared" si="77"/>
        <v>0</v>
      </c>
      <c r="BV248" s="209">
        <f t="shared" si="78"/>
        <v>0</v>
      </c>
      <c r="BW248" s="209">
        <f t="shared" si="79"/>
        <v>0</v>
      </c>
      <c r="BX248" s="209">
        <f t="shared" si="80"/>
        <v>0</v>
      </c>
      <c r="CC248" s="210" t="str">
        <f>IF(B248="","",IF(C248="",IF(Cover!$E$47="Weekly",'STEP 3 EE Comp'!BI253*8,'STEP 3 EE Comp'!BI253*4),IF(Cover!$E$47="Weekly",'STEP 3 EE Comp'!BI253,'STEP 3 EE Comp'!BI253)))</f>
        <v/>
      </c>
      <c r="CD248" s="82" t="str">
        <f t="shared" si="81"/>
        <v/>
      </c>
      <c r="CE248" s="417">
        <f t="shared" si="82"/>
        <v>1</v>
      </c>
      <c r="CF248" s="82" t="str">
        <f t="shared" si="83"/>
        <v>Good</v>
      </c>
      <c r="CG248" s="82">
        <f t="shared" si="84"/>
        <v>0</v>
      </c>
      <c r="CH248" s="234">
        <f t="shared" si="85"/>
        <v>0</v>
      </c>
    </row>
    <row r="249" spans="1:86" s="69" customFormat="1" x14ac:dyDescent="0.3">
      <c r="A249" s="555"/>
      <c r="B249" s="52"/>
      <c r="C249" s="52"/>
      <c r="D249" s="52"/>
      <c r="E249" s="52"/>
      <c r="F249" s="507"/>
      <c r="G249" s="210">
        <f t="shared" si="86"/>
        <v>0</v>
      </c>
      <c r="H249" s="82">
        <f t="shared" si="67"/>
        <v>0</v>
      </c>
      <c r="I249" s="211"/>
      <c r="J249" s="441" t="s">
        <v>21</v>
      </c>
      <c r="K249" s="441" t="s">
        <v>21</v>
      </c>
      <c r="L249" s="441" t="s">
        <v>21</v>
      </c>
      <c r="M249" s="441" t="s">
        <v>21</v>
      </c>
      <c r="N249" s="568" t="s">
        <v>21</v>
      </c>
      <c r="O249" s="211"/>
      <c r="P249" s="212" t="str">
        <f>IF(B249="","",
IF(AND(V249="",W249="",B249&lt;&gt;""),"Employed",
IF(AND(V249&lt;&gt;"",W249="",B249&lt;&gt;""),"Terminated",
IF(AND(V249&lt;&gt;"",W249&lt;&gt;"",B249&lt;&gt;""),IF(W249&lt;Cover!$E$43,"Employed","Furloughed"),
IF(AND(V249="",W249&lt;&gt;"",B249&lt;&gt;""),IF(W249&lt;Cover!$E$43,"Employed","Rehired"))))))</f>
        <v/>
      </c>
      <c r="Q249" s="211"/>
      <c r="R249" s="536"/>
      <c r="S249" s="563"/>
      <c r="T249" s="536"/>
      <c r="U249" s="82">
        <f>IF(Cover!$E$47="Weekly",IF(T249&gt;0,T249,R249*S249),IF(T249&gt;0,T249,R249*S249)/2)</f>
        <v>0</v>
      </c>
      <c r="V249" s="564"/>
      <c r="W249" s="564"/>
      <c r="Y249" s="213" t="str">
        <f>IF($B249="","",IF('Actual Allocation Calc'!$AH$78="A",
IF($P249="Employed",$U249/7*BJ249,
IF(AND($P249="Terminated"),($U249/7*AP249),
IF(AND($P249="Furloughed"),($U249/7*AP249)+($U249/7*AZ249),
IF(AND($P249="Rehired"),($U249/7*AZ249),
IF(AND($P249="Terminated",AP249&gt;0),$U249,
IF($P249="Furloughed",IF(AP249&gt;0,$U249)+IF(AZ249&gt;0,$U249),
IF($P249="Rehired",IF(AZ249&gt;0,$U249)))))))),IF('Actual Allocation Calc'!$AH$78="C",'Actual Allocation Calc'!L249,'Actual Allocation Calc'!U249+IF($P249="Employed",$U249/7*BJ249,
IF(AND($P249="Terminated"),($U249/7*AP249),
IF(AND($P249="Furloughed"),($U249/7*AP249)+($U249/7*AZ249),
IF(AND($P249="Rehired"),($U249/7*AZ249),
IF(AND($P249="Terminated",AP249&gt;0),$U249,
IF($P249="Furloughed",IF(AP249&gt;0,$U249)+IF(AZ249&gt;0,$U249),
IF($P249="Rehired",IF(AZ249&gt;0,$U249))))))))*'Actual Allocation Calc'!$AH$99)))</f>
        <v/>
      </c>
      <c r="Z249" s="210" t="str">
        <f>IF($B249="","",IF('Actual Allocation Calc'!$AI$78="A",
IF($P249="Employed",$U249,
IF(AND($P249="Terminated"),($U249/7*AQ249),
IF(AND($P249="Furloughed"),($U249/7*AQ249)+($U249/7*BA249),
IF(AND($P249="Rehired"),($U249/7*BA249),
IF(AND($P249="Terminated",AQ249&gt;0),$U249,
IF($P249="Furloughed",IF(AQ249&gt;0,$U249)+IF(BA249&gt;0,$U249),
IF($P249="Rehired",IF(BA249&gt;0,$U249)))))))),IF('Actual Allocation Calc'!$AI$78="C",'Actual Allocation Calc'!M249,'Actual Allocation Calc'!V249+IF($P249="Employed",$U249,
IF(AND($P249="Terminated"),($U249/7*AQ249),
IF(AND($P249="Furloughed"),($U249/7*AQ249)+($U249/7*BA249),
IF(AND($P249="Rehired"),($U249/7*BA249),
IF(AND($P249="Terminated",AQ249&gt;0),$U249,
IF($P249="Furloughed",IF(AQ249&gt;0,$U249)+IF(BA249&gt;0,$U249),
IF($P249="Rehired",IF(BA249&gt;0,$U249))))))))*'Actual Allocation Calc'!$AI$99)))</f>
        <v/>
      </c>
      <c r="AA249" s="210" t="str">
        <f>IF($B249="","",IF('Actual Allocation Calc'!$AJ$78="A",
IF($P249="Employed",$U249,
IF(AND($P249="Terminated"),($U249/7*AR249),
IF(AND($P249="Furloughed"),($U249/7*AR249)+($U249/7*BB249),
IF(AND($P249="Rehired"),($U249/7*BB249),
IF(AND($P249="Terminated",AR249&gt;0),$U249,
IF($P249="Furloughed",IF(AR249&gt;0,$U249)+IF(BB249&gt;0,$U249),
IF($P249="Rehired",IF(BB249&gt;0,$U249)))))))),IF('Actual Allocation Calc'!$AJ$78="C",'Actual Allocation Calc'!N249,'Actual Allocation Calc'!W249+IF($P249="Employed",$U249,
IF(AND($P249="Terminated"),($U249/7*AR249),
IF(AND($P249="Furloughed"),($U249/7*AR249)+($U249/7*BB249),
IF(AND($P249="Rehired"),($U249/7*BB249),
IF(AND($P249="Terminated",AR249&gt;0),$U249,
IF($P249="Furloughed",IF(AR249&gt;0,$U249)+IF(BB249&gt;0,$U249),
IF($P249="Rehired",IF(BB249&gt;0,$U249))))))))*'Actual Allocation Calc'!$AJ$99)))</f>
        <v/>
      </c>
      <c r="AB249" s="210" t="str">
        <f>IF($B249="","",IF('Actual Allocation Calc'!$AK$78="A",
IF($P249="Employed",$U249,
IF(AND($P249="Terminated"),($U249/7*AS249),
IF(AND($P249="Furloughed"),($U249/7*AS249)+($U249/7*BC249),
IF(AND($P249="Rehired"),($U249/7*BC249),
IF(AND($P249="Terminated",AS249&gt;0),$U249,
IF($P249="Furloughed",IF(AS249&gt;0,$U249)+IF(BC249&gt;0,$U249),
IF($P249="Rehired",IF(BC249&gt;0,$U249)))))))),IF('Actual Allocation Calc'!$AK$78="C",'Actual Allocation Calc'!O249,'Actual Allocation Calc'!X249+IF($P249="Employed",$U249,
IF(AND($P249="Terminated"),($U249/7*AS249),
IF(AND($P249="Furloughed"),($U249/7*AS249)+($U249/7*BC249),
IF(AND($P249="Rehired"),($U249/7*BC249),
IF(AND($P249="Terminated",AS249&gt;0),$U249,
IF($P249="Furloughed",IF(AS249&gt;0,$U249)+IF(BC249&gt;0,$U249),
IF($P249="Rehired",IF(BC249&gt;0,$U249))))))))*'Actual Allocation Calc'!$AK$99)))</f>
        <v/>
      </c>
      <c r="AC249" s="210" t="str">
        <f>IF($B249="","",IF('Actual Allocation Calc'!$AL$78="A",
IF($P249="Employed",$U249,
IF(AND($P249="Terminated"),($U249/7*AT249),
IF(AND($P249="Furloughed"),($U249/7*AT249)+($U249/7*BD249),
IF(AND($P249="Rehired"),($U249/7*BD249),
IF(AND($P249="Terminated",AT249&gt;0),$U249,
IF($P249="Furloughed",IF(AT249&gt;0,$U249)+IF(BD249&gt;0,$U249),
IF($P249="Rehired",IF(BD249&gt;0,$U249)))))))),IF('Actual Allocation Calc'!$AL$78="C",'Actual Allocation Calc'!P249,'Actual Allocation Calc'!Y249+IF($P249="Employed",$U249,
IF(AND($P249="Terminated"),($U249/7*AT249),
IF(AND($P249="Furloughed"),($U249/7*AT249)+($U249/7*BD249),
IF(AND($P249="Rehired"),($U249/7*BD249),
IF(AND($P249="Terminated",AT249&gt;0),$U249,
IF($P249="Furloughed",IF(AT249&gt;0,$U249)+IF(BD249&gt;0,$U249),
IF($P249="Rehired",IF(BD249&gt;0,$U249))))))))*'Actual Allocation Calc'!$AL$99)))</f>
        <v/>
      </c>
      <c r="AD249" s="210" t="str">
        <f>IF($B249="","",IF('Actual Allocation Calc'!$AM$78="A",
IF($P249="Employed",$U249,
IF(AND($P249="Terminated"),($U249/7*AU249),
IF(AND($P249="Furloughed"),($U249/7*AU249)+($U249/7*BE249),
IF(AND($P249="Rehired"),($U249/7*BE249),
IF(AND($P249="Terminated",AU249&gt;0),$U249,
IF($P249="Furloughed",IF(AU249&gt;0,$U249)+IF(BE249&gt;0,$U249),
IF($P249="Rehired",IF(BE249&gt;0,$U249)))))))),IF('Actual Allocation Calc'!$AM$78="C",'Actual Allocation Calc'!Q249,'Actual Allocation Calc'!Z249+IF($P249="Employed",$U249,
IF(AND($P249="Terminated"),($U249/7*AU249),
IF(AND($P249="Furloughed"),($U249/7*AU249)+($U249/7*BE249),
IF(AND($P249="Rehired"),($U249/7*BE249),
IF(AND($P249="Terminated",AU249&gt;0),$U249,
IF($P249="Furloughed",IF(AU249&gt;0,$U249)+IF(BE249&gt;0,$U249),
IF($P249="Rehired",IF(BE249&gt;0,$U249))))))))*'Actual Allocation Calc'!$AM$99)))</f>
        <v/>
      </c>
      <c r="AE249" s="210" t="str">
        <f>IF($B249="","",IF('Actual Allocation Calc'!$AN$78="A",
IF($P249="Employed",$U249,
IF(AND($P249="Terminated"),($U249/7*AV249),
IF(AND($P249="Furloughed"),($U249/7*AV249)+($U249/7*BF249),
IF(AND($P249="Rehired"),($U249/7*BF249),
IF(AND($P249="Terminated",AV249&gt;0),$U249,
IF($P249="Furloughed",IF(AV249&gt;0,$U249)+IF(BF249&gt;0,$U249),
IF($P249="Rehired",IF(BF249&gt;0,$U249)))))))),IF('Actual Allocation Calc'!$AN$78="C",'Actual Allocation Calc'!R249,'Actual Allocation Calc'!AA249+IF($P249="Employed",$U249,
IF(AND($P249="Terminated"),($U249/7*AV249),
IF(AND($P249="Furloughed"),($U249/7*AV249)+($U249/7*BF249),
IF(AND($P249="Rehired"),($U249/7*BF249),
IF(AND($P249="Terminated",AV249&gt;0),$U249,
IF($P249="Furloughed",IF(AV249&gt;0,$U249)+IF(BF249&gt;0,$U249),
IF($P249="Rehired",IF(BF249&gt;0,$U249))))))))*'Actual Allocation Calc'!$AN$99)))</f>
        <v/>
      </c>
      <c r="AF249" s="210" t="str">
        <f>IF($B249="","",IF('Actual Allocation Calc'!$AO$78="A",
IF($P249="Employed",$U249,
IF(AND($P249="Terminated"),($U249/7*AW249),
IF(AND($P249="Furloughed"),($U249/7*AW249)+($U249/7*BG249),
IF(AND($P249="Rehired"),($U249/7*BG249),
IF(AND($P249="Terminated",AW249&gt;0),$U249,
IF($P249="Furloughed",IF(AW249&gt;0,$U249)+IF(BG249&gt;0,$U249),
IF($P249="Rehired",IF(BG249&gt;0,$U249)))))))),IF('Actual Allocation Calc'!$AO$78="C",'Actual Allocation Calc'!S249,'Actual Allocation Calc'!AB249+IF($P249="Employed",$U249,
IF(AND($P249="Terminated"),($U249/7*AW249),
IF(AND($P249="Furloughed"),($U249/7*AW249)+($U249/7*BG249),
IF(AND($P249="Rehired"),($U249/7*BG249),
IF(AND($P249="Terminated",AW249&gt;0),$U249,
IF($P249="Furloughed",IF(AW249&gt;0,$U249)+IF(BG249&gt;0,$U249),
IF($P249="Rehired",IF(BG249&gt;0,$U249))))))))*'Actual Allocation Calc'!$AO$99)))</f>
        <v/>
      </c>
      <c r="AG249" s="210" t="str">
        <f>IF($B249="","",IF('Actual Allocation Calc'!$AP$78="A",
IF($P249="Employed",$U249/7*BK249,
IF(AND($P249="Terminated"),($U249/7*AX249),
IF(AND($P249="Furloughed"),($U249/7*AX249)+($U249/7*BH249),
IF(AND($P249="Rehired"),($U249/7*BH249),
IF(AND($P249="Terminated",AX249&gt;0),$U249,
IF($P249="Furloughed",IF(AX249&gt;0,$U249)+IF(BH249&gt;0,$U249),
IF($P249="Rehired",IF(BH249&gt;0,$U249)))))))),IF('Actual Allocation Calc'!$AP$78="C",'Actual Allocation Calc'!T249,'Actual Allocation Calc'!AC249+IF($P249="Employed",$U249/7*BK249,
IF(AND($P249="Terminated"),($U249/7*AX249),
IF(AND($P249="Furloughed"),($U249/7*AX249)+($U249/7*BH249),
IF(AND($P249="Rehired"),($U249/7*BH249),
IF(AND($P249="Terminated",AX249&gt;0),$U249,
IF($P249="Furloughed",IF(AX249&gt;0,$U249)+IF(BH249&gt;0,$U249),
IF($P249="Rehired",IF(BH249&gt;0,$U249))))))))*'Actual Allocation Calc'!$AP$99)))</f>
        <v/>
      </c>
      <c r="AH249" s="536"/>
      <c r="AI249" s="82">
        <f t="shared" si="87"/>
        <v>0</v>
      </c>
      <c r="AJ249" s="210">
        <f t="shared" si="69"/>
        <v>0</v>
      </c>
      <c r="AK249" s="397" t="str">
        <f t="shared" si="70"/>
        <v/>
      </c>
      <c r="AM249" s="122"/>
      <c r="AO249" s="214" t="str">
        <f>IFERROR(IF($V249="","",VLOOKUP(V249,'Calendar Calcs'!$B$2:$E1216,4,FALSE)),0)</f>
        <v/>
      </c>
      <c r="AP249" s="69" t="str">
        <f>IF($AO249="","", IF($AO249&lt;AP$23,0,IF($AO249&gt;AP$23,COUNTIFS('Calendar Calcs'!$E$2:$E1216,AP$23),COUNTIFS('Calendar Calcs'!$E$2:$E1216,AP$23,'Calendar Calcs'!$D$2:$D1216,"&lt;="&amp;WEEKDAY($V249)))))</f>
        <v/>
      </c>
      <c r="AQ249" s="69" t="str">
        <f>IF($AO249="","", IF($AO249&lt;AQ$23,0,IF($AO249&gt;AQ$23,COUNTIFS('Calendar Calcs'!$E$2:$E1216,AQ$23),COUNTIFS('Calendar Calcs'!$E$2:$E1216,AQ$23,'Calendar Calcs'!$D$2:$D1216,"&lt;="&amp;WEEKDAY($V249)))))</f>
        <v/>
      </c>
      <c r="AR249" s="69" t="str">
        <f>IF($AO249="","", IF($AO249&lt;AR$23,0,IF($AO249&gt;AR$23,COUNTIFS('Calendar Calcs'!$E$2:$E1216,AR$23),COUNTIFS('Calendar Calcs'!$E$2:$E1216,AR$23,'Calendar Calcs'!$D$2:$D1216,"&lt;="&amp;WEEKDAY($V249)))))</f>
        <v/>
      </c>
      <c r="AS249" s="69" t="str">
        <f>IF($AO249="","", IF($AO249&lt;AS$23,0,IF($AO249&gt;AS$23,COUNTIFS('Calendar Calcs'!$E$2:$E1216,AS$23),COUNTIFS('Calendar Calcs'!$E$2:$E1216,AS$23,'Calendar Calcs'!$D$2:$D1216,"&lt;="&amp;WEEKDAY($V249)))))</f>
        <v/>
      </c>
      <c r="AT249" s="69" t="str">
        <f>IF($AO249="","", IF($AO249&lt;AT$23,0,IF($AO249&gt;AT$23,COUNTIFS('Calendar Calcs'!$E$2:$E1216,AT$23),COUNTIFS('Calendar Calcs'!$E$2:$E1216,AT$23,'Calendar Calcs'!$D$2:$D1216,"&lt;="&amp;WEEKDAY($V249)))))</f>
        <v/>
      </c>
      <c r="AU249" s="69" t="str">
        <f>IF($AO249="","", IF($AO249&lt;AU$23,0,IF($AO249&gt;AU$23,COUNTIFS('Calendar Calcs'!$E$2:$E1216,AU$23),COUNTIFS('Calendar Calcs'!$E$2:$E1216,AU$23,'Calendar Calcs'!$D$2:$D1216,"&lt;="&amp;WEEKDAY($V249)))))</f>
        <v/>
      </c>
      <c r="AV249" s="69" t="str">
        <f>IF($AO249="","", IF($AO249&lt;AV$23,0,IF($AO249&gt;AV$23,COUNTIFS('Calendar Calcs'!$E$2:$E1216,AV$23),COUNTIFS('Calendar Calcs'!$E$2:$E1216,AV$23,'Calendar Calcs'!$D$2:$D1216,"&lt;="&amp;WEEKDAY($V249)))))</f>
        <v/>
      </c>
      <c r="AW249" s="69" t="str">
        <f>IF($AO249="","", IF($AO249&lt;AW$23,0,IF($AO249&gt;AW$23,COUNTIFS('Calendar Calcs'!$E$2:$E1216,AW$23),COUNTIFS('Calendar Calcs'!$E$2:$E1216,AW$23,'Calendar Calcs'!$D$2:$D1216,"&lt;="&amp;WEEKDAY($V249)))))</f>
        <v/>
      </c>
      <c r="AX249" s="69" t="str">
        <f>IF($AO249="","", IF($AO249&lt;AX$23,0,IF($AO249&gt;AX$23,COUNTIFS('Calendar Calcs'!$E$2:$E1216,AX$23),COUNTIFS('Calendar Calcs'!$E$2:$E1216,AX$23,'Calendar Calcs'!$D$2:$D1216,"&lt;="&amp;WEEKDAY($V249)))))</f>
        <v/>
      </c>
      <c r="AY249" s="69" t="str">
        <f>IF($W249="","",VLOOKUP($W249,'Calendar Calcs'!$B$2:$E1216,4,FALSE))</f>
        <v/>
      </c>
      <c r="AZ249" s="69" t="str">
        <f>IF($AY249="","",IF($AY249&gt;AZ$23,0,IF($AY249&lt;AZ$23,COUNTIFS('Calendar Calcs'!$E$2:$E1216,AZ$23),COUNTIFS('Calendar Calcs'!$E$2:$E1216,AZ$23,'Calendar Calcs'!$D$2:$D1216,"&gt;="&amp;WEEKDAY($W249)))))</f>
        <v/>
      </c>
      <c r="BA249" s="69" t="str">
        <f>IF($AY249="","",IF($AY249&gt;BA$23,0,IF($AY249&lt;BA$23,COUNTIFS('Calendar Calcs'!$E$2:$E1216,BA$23),COUNTIFS('Calendar Calcs'!$E$2:$E1216,BA$23,'Calendar Calcs'!$D$2:$D1216,"&gt;="&amp;WEEKDAY($W249)))))</f>
        <v/>
      </c>
      <c r="BB249" s="69" t="str">
        <f>IF($AY249="","",IF($AY249&gt;BB$23,0,IF($AY249&lt;BB$23,COUNTIFS('Calendar Calcs'!$E$2:$E1216,BB$23),COUNTIFS('Calendar Calcs'!$E$2:$E1216,BB$23,'Calendar Calcs'!$D$2:$D1216,"&gt;="&amp;WEEKDAY($W249)))))</f>
        <v/>
      </c>
      <c r="BC249" s="69" t="str">
        <f>IF($AY249="","",IF($AY249&gt;BC$23,0,IF($AY249&lt;BC$23,COUNTIFS('Calendar Calcs'!$E$2:$E1216,BC$23),COUNTIFS('Calendar Calcs'!$E$2:$E1216,BC$23,'Calendar Calcs'!$D$2:$D1216,"&gt;="&amp;WEEKDAY($W249)))))</f>
        <v/>
      </c>
      <c r="BD249" s="69" t="str">
        <f>IF($AY249="","",IF($AY249&gt;BD$23,0,IF($AY249&lt;BD$23,COUNTIFS('Calendar Calcs'!$E$2:$E1216,BD$23),COUNTIFS('Calendar Calcs'!$E$2:$E1216,BD$23,'Calendar Calcs'!$D$2:$D1216,"&gt;="&amp;WEEKDAY($W249)))))</f>
        <v/>
      </c>
      <c r="BE249" s="69" t="str">
        <f>IF($AY249="","",IF($AY249&gt;BE$23,0,IF($AY249&lt;BE$23,COUNTIFS('Calendar Calcs'!$E$2:$E1216,BE$23),COUNTIFS('Calendar Calcs'!$E$2:$E1216,BE$23,'Calendar Calcs'!$D$2:$D1216,"&gt;="&amp;WEEKDAY($W249)))))</f>
        <v/>
      </c>
      <c r="BF249" s="69" t="str">
        <f>IF($AY249="","",IF($AY249&gt;BF$23,0,IF($AY249&lt;BF$23,COUNTIFS('Calendar Calcs'!$E$2:$E1216,BF$23),COUNTIFS('Calendar Calcs'!$E$2:$E1216,BF$23,'Calendar Calcs'!$D$2:$D1216,"&gt;="&amp;WEEKDAY($W249)))))</f>
        <v/>
      </c>
      <c r="BG249" s="69" t="str">
        <f>IF($AY249="","",IF($AY249&gt;BG$23,0,IF($AY249&lt;BG$23,COUNTIFS('Calendar Calcs'!$E$2:$E1216,BG$23),COUNTIFS('Calendar Calcs'!$E$2:$E1216,BG$23,'Calendar Calcs'!$D$2:$D1216,"&gt;="&amp;WEEKDAY($W249)))))</f>
        <v/>
      </c>
      <c r="BH249" s="69">
        <f t="shared" si="71"/>
        <v>6</v>
      </c>
      <c r="BI249" s="69">
        <f>IF(Cover!$E$43="","",VLOOKUP(Cover!$E$43,'Calendar Calcs'!$B$2:$E1216,4,FALSE))</f>
        <v>1</v>
      </c>
      <c r="BJ249" s="69">
        <f>IF($BI249="","", IF($BI249&lt;BJ$23,0,IF($BI249&gt;=BJ$23,COUNTIFS('Calendar Calcs'!$E$2:$E1216,BJ$23),COUNTIFS('Calendar Calcs'!$E$2:$E1216,BJ$23,'Calendar Calcs'!$D$2:$D1216,"&lt;="&amp;WEEKDAY($V249)))))</f>
        <v>1</v>
      </c>
      <c r="BK249" s="69">
        <f t="shared" si="68"/>
        <v>6</v>
      </c>
      <c r="BN249" s="69" t="str">
        <f>IF(T249&gt;0,"FTE",IF(Cover!$E$47="Weekly",IF(S249&gt;29.75,"FTE","PTE"),IF(S249&gt;59.75,"FTE","PTE")))</f>
        <v>PTE</v>
      </c>
      <c r="BO249" s="69">
        <f>IF(BN249="FTE",30,IF(Cover!$E$47="Weekly",'STEP 2 EE Data'!S249,'STEP 2 EE Data'!S249/2))</f>
        <v>0</v>
      </c>
      <c r="BP249" s="209">
        <f t="shared" si="72"/>
        <v>0</v>
      </c>
      <c r="BQ249" s="209">
        <f t="shared" si="73"/>
        <v>0</v>
      </c>
      <c r="BR249" s="209">
        <f t="shared" si="74"/>
        <v>0</v>
      </c>
      <c r="BS249" s="209">
        <f t="shared" si="75"/>
        <v>0</v>
      </c>
      <c r="BT249" s="209">
        <f t="shared" si="76"/>
        <v>0</v>
      </c>
      <c r="BU249" s="209">
        <f t="shared" si="77"/>
        <v>0</v>
      </c>
      <c r="BV249" s="209">
        <f t="shared" si="78"/>
        <v>0</v>
      </c>
      <c r="BW249" s="209">
        <f t="shared" si="79"/>
        <v>0</v>
      </c>
      <c r="BX249" s="209">
        <f t="shared" si="80"/>
        <v>0</v>
      </c>
      <c r="CC249" s="210" t="str">
        <f>IF(B249="","",IF(C249="",IF(Cover!$E$47="Weekly",'STEP 3 EE Comp'!BI254*8,'STEP 3 EE Comp'!BI254*4),IF(Cover!$E$47="Weekly",'STEP 3 EE Comp'!BI254,'STEP 3 EE Comp'!BI254)))</f>
        <v/>
      </c>
      <c r="CD249" s="82" t="str">
        <f t="shared" si="81"/>
        <v/>
      </c>
      <c r="CE249" s="417">
        <f t="shared" si="82"/>
        <v>1</v>
      </c>
      <c r="CF249" s="82" t="str">
        <f t="shared" si="83"/>
        <v>Good</v>
      </c>
      <c r="CG249" s="82">
        <f t="shared" si="84"/>
        <v>0</v>
      </c>
      <c r="CH249" s="234">
        <f t="shared" si="85"/>
        <v>0</v>
      </c>
    </row>
    <row r="250" spans="1:86" s="69" customFormat="1" x14ac:dyDescent="0.3">
      <c r="A250" s="555"/>
      <c r="B250" s="52"/>
      <c r="C250" s="52"/>
      <c r="D250" s="52"/>
      <c r="E250" s="52"/>
      <c r="F250" s="507"/>
      <c r="G250" s="210">
        <f t="shared" si="86"/>
        <v>0</v>
      </c>
      <c r="H250" s="82">
        <f t="shared" si="67"/>
        <v>0</v>
      </c>
      <c r="I250" s="211"/>
      <c r="J250" s="441" t="s">
        <v>21</v>
      </c>
      <c r="K250" s="441" t="s">
        <v>21</v>
      </c>
      <c r="L250" s="441" t="s">
        <v>21</v>
      </c>
      <c r="M250" s="441" t="s">
        <v>21</v>
      </c>
      <c r="N250" s="568" t="s">
        <v>21</v>
      </c>
      <c r="O250" s="211"/>
      <c r="P250" s="212" t="str">
        <f>IF(B250="","",
IF(AND(V250="",W250="",B250&lt;&gt;""),"Employed",
IF(AND(V250&lt;&gt;"",W250="",B250&lt;&gt;""),"Terminated",
IF(AND(V250&lt;&gt;"",W250&lt;&gt;"",B250&lt;&gt;""),IF(W250&lt;Cover!$E$43,"Employed","Furloughed"),
IF(AND(V250="",W250&lt;&gt;"",B250&lt;&gt;""),IF(W250&lt;Cover!$E$43,"Employed","Rehired"))))))</f>
        <v/>
      </c>
      <c r="Q250" s="211"/>
      <c r="R250" s="536"/>
      <c r="S250" s="563"/>
      <c r="T250" s="536"/>
      <c r="U250" s="82">
        <f>IF(Cover!$E$47="Weekly",IF(T250&gt;0,T250,R250*S250),IF(T250&gt;0,T250,R250*S250)/2)</f>
        <v>0</v>
      </c>
      <c r="V250" s="564"/>
      <c r="W250" s="564"/>
      <c r="Y250" s="213" t="str">
        <f>IF($B250="","",IF('Actual Allocation Calc'!$AH$78="A",
IF($P250="Employed",$U250/7*BJ250,
IF(AND($P250="Terminated"),($U250/7*AP250),
IF(AND($P250="Furloughed"),($U250/7*AP250)+($U250/7*AZ250),
IF(AND($P250="Rehired"),($U250/7*AZ250),
IF(AND($P250="Terminated",AP250&gt;0),$U250,
IF($P250="Furloughed",IF(AP250&gt;0,$U250)+IF(AZ250&gt;0,$U250),
IF($P250="Rehired",IF(AZ250&gt;0,$U250)))))))),IF('Actual Allocation Calc'!$AH$78="C",'Actual Allocation Calc'!L250,'Actual Allocation Calc'!U250+IF($P250="Employed",$U250/7*BJ250,
IF(AND($P250="Terminated"),($U250/7*AP250),
IF(AND($P250="Furloughed"),($U250/7*AP250)+($U250/7*AZ250),
IF(AND($P250="Rehired"),($U250/7*AZ250),
IF(AND($P250="Terminated",AP250&gt;0),$U250,
IF($P250="Furloughed",IF(AP250&gt;0,$U250)+IF(AZ250&gt;0,$U250),
IF($P250="Rehired",IF(AZ250&gt;0,$U250))))))))*'Actual Allocation Calc'!$AH$99)))</f>
        <v/>
      </c>
      <c r="Z250" s="210" t="str">
        <f>IF($B250="","",IF('Actual Allocation Calc'!$AI$78="A",
IF($P250="Employed",$U250,
IF(AND($P250="Terminated"),($U250/7*AQ250),
IF(AND($P250="Furloughed"),($U250/7*AQ250)+($U250/7*BA250),
IF(AND($P250="Rehired"),($U250/7*BA250),
IF(AND($P250="Terminated",AQ250&gt;0),$U250,
IF($P250="Furloughed",IF(AQ250&gt;0,$U250)+IF(BA250&gt;0,$U250),
IF($P250="Rehired",IF(BA250&gt;0,$U250)))))))),IF('Actual Allocation Calc'!$AI$78="C",'Actual Allocation Calc'!M250,'Actual Allocation Calc'!V250+IF($P250="Employed",$U250,
IF(AND($P250="Terminated"),($U250/7*AQ250),
IF(AND($P250="Furloughed"),($U250/7*AQ250)+($U250/7*BA250),
IF(AND($P250="Rehired"),($U250/7*BA250),
IF(AND($P250="Terminated",AQ250&gt;0),$U250,
IF($P250="Furloughed",IF(AQ250&gt;0,$U250)+IF(BA250&gt;0,$U250),
IF($P250="Rehired",IF(BA250&gt;0,$U250))))))))*'Actual Allocation Calc'!$AI$99)))</f>
        <v/>
      </c>
      <c r="AA250" s="210" t="str">
        <f>IF($B250="","",IF('Actual Allocation Calc'!$AJ$78="A",
IF($P250="Employed",$U250,
IF(AND($P250="Terminated"),($U250/7*AR250),
IF(AND($P250="Furloughed"),($U250/7*AR250)+($U250/7*BB250),
IF(AND($P250="Rehired"),($U250/7*BB250),
IF(AND($P250="Terminated",AR250&gt;0),$U250,
IF($P250="Furloughed",IF(AR250&gt;0,$U250)+IF(BB250&gt;0,$U250),
IF($P250="Rehired",IF(BB250&gt;0,$U250)))))))),IF('Actual Allocation Calc'!$AJ$78="C",'Actual Allocation Calc'!N250,'Actual Allocation Calc'!W250+IF($P250="Employed",$U250,
IF(AND($P250="Terminated"),($U250/7*AR250),
IF(AND($P250="Furloughed"),($U250/7*AR250)+($U250/7*BB250),
IF(AND($P250="Rehired"),($U250/7*BB250),
IF(AND($P250="Terminated",AR250&gt;0),$U250,
IF($P250="Furloughed",IF(AR250&gt;0,$U250)+IF(BB250&gt;0,$U250),
IF($P250="Rehired",IF(BB250&gt;0,$U250))))))))*'Actual Allocation Calc'!$AJ$99)))</f>
        <v/>
      </c>
      <c r="AB250" s="210" t="str">
        <f>IF($B250="","",IF('Actual Allocation Calc'!$AK$78="A",
IF($P250="Employed",$U250,
IF(AND($P250="Terminated"),($U250/7*AS250),
IF(AND($P250="Furloughed"),($U250/7*AS250)+($U250/7*BC250),
IF(AND($P250="Rehired"),($U250/7*BC250),
IF(AND($P250="Terminated",AS250&gt;0),$U250,
IF($P250="Furloughed",IF(AS250&gt;0,$U250)+IF(BC250&gt;0,$U250),
IF($P250="Rehired",IF(BC250&gt;0,$U250)))))))),IF('Actual Allocation Calc'!$AK$78="C",'Actual Allocation Calc'!O250,'Actual Allocation Calc'!X250+IF($P250="Employed",$U250,
IF(AND($P250="Terminated"),($U250/7*AS250),
IF(AND($P250="Furloughed"),($U250/7*AS250)+($U250/7*BC250),
IF(AND($P250="Rehired"),($U250/7*BC250),
IF(AND($P250="Terminated",AS250&gt;0),$U250,
IF($P250="Furloughed",IF(AS250&gt;0,$U250)+IF(BC250&gt;0,$U250),
IF($P250="Rehired",IF(BC250&gt;0,$U250))))))))*'Actual Allocation Calc'!$AK$99)))</f>
        <v/>
      </c>
      <c r="AC250" s="210" t="str">
        <f>IF($B250="","",IF('Actual Allocation Calc'!$AL$78="A",
IF($P250="Employed",$U250,
IF(AND($P250="Terminated"),($U250/7*AT250),
IF(AND($P250="Furloughed"),($U250/7*AT250)+($U250/7*BD250),
IF(AND($P250="Rehired"),($U250/7*BD250),
IF(AND($P250="Terminated",AT250&gt;0),$U250,
IF($P250="Furloughed",IF(AT250&gt;0,$U250)+IF(BD250&gt;0,$U250),
IF($P250="Rehired",IF(BD250&gt;0,$U250)))))))),IF('Actual Allocation Calc'!$AL$78="C",'Actual Allocation Calc'!P250,'Actual Allocation Calc'!Y250+IF($P250="Employed",$U250,
IF(AND($P250="Terminated"),($U250/7*AT250),
IF(AND($P250="Furloughed"),($U250/7*AT250)+($U250/7*BD250),
IF(AND($P250="Rehired"),($U250/7*BD250),
IF(AND($P250="Terminated",AT250&gt;0),$U250,
IF($P250="Furloughed",IF(AT250&gt;0,$U250)+IF(BD250&gt;0,$U250),
IF($P250="Rehired",IF(BD250&gt;0,$U250))))))))*'Actual Allocation Calc'!$AL$99)))</f>
        <v/>
      </c>
      <c r="AD250" s="210" t="str">
        <f>IF($B250="","",IF('Actual Allocation Calc'!$AM$78="A",
IF($P250="Employed",$U250,
IF(AND($P250="Terminated"),($U250/7*AU250),
IF(AND($P250="Furloughed"),($U250/7*AU250)+($U250/7*BE250),
IF(AND($P250="Rehired"),($U250/7*BE250),
IF(AND($P250="Terminated",AU250&gt;0),$U250,
IF($P250="Furloughed",IF(AU250&gt;0,$U250)+IF(BE250&gt;0,$U250),
IF($P250="Rehired",IF(BE250&gt;0,$U250)))))))),IF('Actual Allocation Calc'!$AM$78="C",'Actual Allocation Calc'!Q250,'Actual Allocation Calc'!Z250+IF($P250="Employed",$U250,
IF(AND($P250="Terminated"),($U250/7*AU250),
IF(AND($P250="Furloughed"),($U250/7*AU250)+($U250/7*BE250),
IF(AND($P250="Rehired"),($U250/7*BE250),
IF(AND($P250="Terminated",AU250&gt;0),$U250,
IF($P250="Furloughed",IF(AU250&gt;0,$U250)+IF(BE250&gt;0,$U250),
IF($P250="Rehired",IF(BE250&gt;0,$U250))))))))*'Actual Allocation Calc'!$AM$99)))</f>
        <v/>
      </c>
      <c r="AE250" s="210" t="str">
        <f>IF($B250="","",IF('Actual Allocation Calc'!$AN$78="A",
IF($P250="Employed",$U250,
IF(AND($P250="Terminated"),($U250/7*AV250),
IF(AND($P250="Furloughed"),($U250/7*AV250)+($U250/7*BF250),
IF(AND($P250="Rehired"),($U250/7*BF250),
IF(AND($P250="Terminated",AV250&gt;0),$U250,
IF($P250="Furloughed",IF(AV250&gt;0,$U250)+IF(BF250&gt;0,$U250),
IF($P250="Rehired",IF(BF250&gt;0,$U250)))))))),IF('Actual Allocation Calc'!$AN$78="C",'Actual Allocation Calc'!R250,'Actual Allocation Calc'!AA250+IF($P250="Employed",$U250,
IF(AND($P250="Terminated"),($U250/7*AV250),
IF(AND($P250="Furloughed"),($U250/7*AV250)+($U250/7*BF250),
IF(AND($P250="Rehired"),($U250/7*BF250),
IF(AND($P250="Terminated",AV250&gt;0),$U250,
IF($P250="Furloughed",IF(AV250&gt;0,$U250)+IF(BF250&gt;0,$U250),
IF($P250="Rehired",IF(BF250&gt;0,$U250))))))))*'Actual Allocation Calc'!$AN$99)))</f>
        <v/>
      </c>
      <c r="AF250" s="210" t="str">
        <f>IF($B250="","",IF('Actual Allocation Calc'!$AO$78="A",
IF($P250="Employed",$U250,
IF(AND($P250="Terminated"),($U250/7*AW250),
IF(AND($P250="Furloughed"),($U250/7*AW250)+($U250/7*BG250),
IF(AND($P250="Rehired"),($U250/7*BG250),
IF(AND($P250="Terminated",AW250&gt;0),$U250,
IF($P250="Furloughed",IF(AW250&gt;0,$U250)+IF(BG250&gt;0,$U250),
IF($P250="Rehired",IF(BG250&gt;0,$U250)))))))),IF('Actual Allocation Calc'!$AO$78="C",'Actual Allocation Calc'!S250,'Actual Allocation Calc'!AB250+IF($P250="Employed",$U250,
IF(AND($P250="Terminated"),($U250/7*AW250),
IF(AND($P250="Furloughed"),($U250/7*AW250)+($U250/7*BG250),
IF(AND($P250="Rehired"),($U250/7*BG250),
IF(AND($P250="Terminated",AW250&gt;0),$U250,
IF($P250="Furloughed",IF(AW250&gt;0,$U250)+IF(BG250&gt;0,$U250),
IF($P250="Rehired",IF(BG250&gt;0,$U250))))))))*'Actual Allocation Calc'!$AO$99)))</f>
        <v/>
      </c>
      <c r="AG250" s="210" t="str">
        <f>IF($B250="","",IF('Actual Allocation Calc'!$AP$78="A",
IF($P250="Employed",$U250/7*BK250,
IF(AND($P250="Terminated"),($U250/7*AX250),
IF(AND($P250="Furloughed"),($U250/7*AX250)+($U250/7*BH250),
IF(AND($P250="Rehired"),($U250/7*BH250),
IF(AND($P250="Terminated",AX250&gt;0),$U250,
IF($P250="Furloughed",IF(AX250&gt;0,$U250)+IF(BH250&gt;0,$U250),
IF($P250="Rehired",IF(BH250&gt;0,$U250)))))))),IF('Actual Allocation Calc'!$AP$78="C",'Actual Allocation Calc'!T250,'Actual Allocation Calc'!AC250+IF($P250="Employed",$U250/7*BK250,
IF(AND($P250="Terminated"),($U250/7*AX250),
IF(AND($P250="Furloughed"),($U250/7*AX250)+($U250/7*BH250),
IF(AND($P250="Rehired"),($U250/7*BH250),
IF(AND($P250="Terminated",AX250&gt;0),$U250,
IF($P250="Furloughed",IF(AX250&gt;0,$U250)+IF(BH250&gt;0,$U250),
IF($P250="Rehired",IF(BH250&gt;0,$U250))))))))*'Actual Allocation Calc'!$AP$99)))</f>
        <v/>
      </c>
      <c r="AH250" s="536"/>
      <c r="AI250" s="82">
        <f t="shared" si="87"/>
        <v>0</v>
      </c>
      <c r="AJ250" s="210">
        <f t="shared" si="69"/>
        <v>0</v>
      </c>
      <c r="AK250" s="397" t="str">
        <f t="shared" si="70"/>
        <v/>
      </c>
      <c r="AM250" s="122"/>
      <c r="AO250" s="214" t="str">
        <f>IFERROR(IF($V250="","",VLOOKUP(V250,'Calendar Calcs'!$B$2:$E1217,4,FALSE)),0)</f>
        <v/>
      </c>
      <c r="AP250" s="69" t="str">
        <f>IF($AO250="","", IF($AO250&lt;AP$23,0,IF($AO250&gt;AP$23,COUNTIFS('Calendar Calcs'!$E$2:$E1217,AP$23),COUNTIFS('Calendar Calcs'!$E$2:$E1217,AP$23,'Calendar Calcs'!$D$2:$D1217,"&lt;="&amp;WEEKDAY($V250)))))</f>
        <v/>
      </c>
      <c r="AQ250" s="69" t="str">
        <f>IF($AO250="","", IF($AO250&lt;AQ$23,0,IF($AO250&gt;AQ$23,COUNTIFS('Calendar Calcs'!$E$2:$E1217,AQ$23),COUNTIFS('Calendar Calcs'!$E$2:$E1217,AQ$23,'Calendar Calcs'!$D$2:$D1217,"&lt;="&amp;WEEKDAY($V250)))))</f>
        <v/>
      </c>
      <c r="AR250" s="69" t="str">
        <f>IF($AO250="","", IF($AO250&lt;AR$23,0,IF($AO250&gt;AR$23,COUNTIFS('Calendar Calcs'!$E$2:$E1217,AR$23),COUNTIFS('Calendar Calcs'!$E$2:$E1217,AR$23,'Calendar Calcs'!$D$2:$D1217,"&lt;="&amp;WEEKDAY($V250)))))</f>
        <v/>
      </c>
      <c r="AS250" s="69" t="str">
        <f>IF($AO250="","", IF($AO250&lt;AS$23,0,IF($AO250&gt;AS$23,COUNTIFS('Calendar Calcs'!$E$2:$E1217,AS$23),COUNTIFS('Calendar Calcs'!$E$2:$E1217,AS$23,'Calendar Calcs'!$D$2:$D1217,"&lt;="&amp;WEEKDAY($V250)))))</f>
        <v/>
      </c>
      <c r="AT250" s="69" t="str">
        <f>IF($AO250="","", IF($AO250&lt;AT$23,0,IF($AO250&gt;AT$23,COUNTIFS('Calendar Calcs'!$E$2:$E1217,AT$23),COUNTIFS('Calendar Calcs'!$E$2:$E1217,AT$23,'Calendar Calcs'!$D$2:$D1217,"&lt;="&amp;WEEKDAY($V250)))))</f>
        <v/>
      </c>
      <c r="AU250" s="69" t="str">
        <f>IF($AO250="","", IF($AO250&lt;AU$23,0,IF($AO250&gt;AU$23,COUNTIFS('Calendar Calcs'!$E$2:$E1217,AU$23),COUNTIFS('Calendar Calcs'!$E$2:$E1217,AU$23,'Calendar Calcs'!$D$2:$D1217,"&lt;="&amp;WEEKDAY($V250)))))</f>
        <v/>
      </c>
      <c r="AV250" s="69" t="str">
        <f>IF($AO250="","", IF($AO250&lt;AV$23,0,IF($AO250&gt;AV$23,COUNTIFS('Calendar Calcs'!$E$2:$E1217,AV$23),COUNTIFS('Calendar Calcs'!$E$2:$E1217,AV$23,'Calendar Calcs'!$D$2:$D1217,"&lt;="&amp;WEEKDAY($V250)))))</f>
        <v/>
      </c>
      <c r="AW250" s="69" t="str">
        <f>IF($AO250="","", IF($AO250&lt;AW$23,0,IF($AO250&gt;AW$23,COUNTIFS('Calendar Calcs'!$E$2:$E1217,AW$23),COUNTIFS('Calendar Calcs'!$E$2:$E1217,AW$23,'Calendar Calcs'!$D$2:$D1217,"&lt;="&amp;WEEKDAY($V250)))))</f>
        <v/>
      </c>
      <c r="AX250" s="69" t="str">
        <f>IF($AO250="","", IF($AO250&lt;AX$23,0,IF($AO250&gt;AX$23,COUNTIFS('Calendar Calcs'!$E$2:$E1217,AX$23),COUNTIFS('Calendar Calcs'!$E$2:$E1217,AX$23,'Calendar Calcs'!$D$2:$D1217,"&lt;="&amp;WEEKDAY($V250)))))</f>
        <v/>
      </c>
      <c r="AY250" s="69" t="str">
        <f>IF($W250="","",VLOOKUP($W250,'Calendar Calcs'!$B$2:$E1217,4,FALSE))</f>
        <v/>
      </c>
      <c r="AZ250" s="69" t="str">
        <f>IF($AY250="","",IF($AY250&gt;AZ$23,0,IF($AY250&lt;AZ$23,COUNTIFS('Calendar Calcs'!$E$2:$E1217,AZ$23),COUNTIFS('Calendar Calcs'!$E$2:$E1217,AZ$23,'Calendar Calcs'!$D$2:$D1217,"&gt;="&amp;WEEKDAY($W250)))))</f>
        <v/>
      </c>
      <c r="BA250" s="69" t="str">
        <f>IF($AY250="","",IF($AY250&gt;BA$23,0,IF($AY250&lt;BA$23,COUNTIFS('Calendar Calcs'!$E$2:$E1217,BA$23),COUNTIFS('Calendar Calcs'!$E$2:$E1217,BA$23,'Calendar Calcs'!$D$2:$D1217,"&gt;="&amp;WEEKDAY($W250)))))</f>
        <v/>
      </c>
      <c r="BB250" s="69" t="str">
        <f>IF($AY250="","",IF($AY250&gt;BB$23,0,IF($AY250&lt;BB$23,COUNTIFS('Calendar Calcs'!$E$2:$E1217,BB$23),COUNTIFS('Calendar Calcs'!$E$2:$E1217,BB$23,'Calendar Calcs'!$D$2:$D1217,"&gt;="&amp;WEEKDAY($W250)))))</f>
        <v/>
      </c>
      <c r="BC250" s="69" t="str">
        <f>IF($AY250="","",IF($AY250&gt;BC$23,0,IF($AY250&lt;BC$23,COUNTIFS('Calendar Calcs'!$E$2:$E1217,BC$23),COUNTIFS('Calendar Calcs'!$E$2:$E1217,BC$23,'Calendar Calcs'!$D$2:$D1217,"&gt;="&amp;WEEKDAY($W250)))))</f>
        <v/>
      </c>
      <c r="BD250" s="69" t="str">
        <f>IF($AY250="","",IF($AY250&gt;BD$23,0,IF($AY250&lt;BD$23,COUNTIFS('Calendar Calcs'!$E$2:$E1217,BD$23),COUNTIFS('Calendar Calcs'!$E$2:$E1217,BD$23,'Calendar Calcs'!$D$2:$D1217,"&gt;="&amp;WEEKDAY($W250)))))</f>
        <v/>
      </c>
      <c r="BE250" s="69" t="str">
        <f>IF($AY250="","",IF($AY250&gt;BE$23,0,IF($AY250&lt;BE$23,COUNTIFS('Calendar Calcs'!$E$2:$E1217,BE$23),COUNTIFS('Calendar Calcs'!$E$2:$E1217,BE$23,'Calendar Calcs'!$D$2:$D1217,"&gt;="&amp;WEEKDAY($W250)))))</f>
        <v/>
      </c>
      <c r="BF250" s="69" t="str">
        <f>IF($AY250="","",IF($AY250&gt;BF$23,0,IF($AY250&lt;BF$23,COUNTIFS('Calendar Calcs'!$E$2:$E1217,BF$23),COUNTIFS('Calendar Calcs'!$E$2:$E1217,BF$23,'Calendar Calcs'!$D$2:$D1217,"&gt;="&amp;WEEKDAY($W250)))))</f>
        <v/>
      </c>
      <c r="BG250" s="69" t="str">
        <f>IF($AY250="","",IF($AY250&gt;BG$23,0,IF($AY250&lt;BG$23,COUNTIFS('Calendar Calcs'!$E$2:$E1217,BG$23),COUNTIFS('Calendar Calcs'!$E$2:$E1217,BG$23,'Calendar Calcs'!$D$2:$D1217,"&gt;="&amp;WEEKDAY($W250)))))</f>
        <v/>
      </c>
      <c r="BH250" s="69">
        <f t="shared" si="71"/>
        <v>6</v>
      </c>
      <c r="BI250" s="69">
        <f>IF(Cover!$E$43="","",VLOOKUP(Cover!$E$43,'Calendar Calcs'!$B$2:$E1217,4,FALSE))</f>
        <v>1</v>
      </c>
      <c r="BJ250" s="69">
        <f>IF($BI250="","", IF($BI250&lt;BJ$23,0,IF($BI250&gt;=BJ$23,COUNTIFS('Calendar Calcs'!$E$2:$E1217,BJ$23),COUNTIFS('Calendar Calcs'!$E$2:$E1217,BJ$23,'Calendar Calcs'!$D$2:$D1217,"&lt;="&amp;WEEKDAY($V250)))))</f>
        <v>1</v>
      </c>
      <c r="BK250" s="69">
        <f t="shared" si="68"/>
        <v>6</v>
      </c>
      <c r="BN250" s="69" t="str">
        <f>IF(T250&gt;0,"FTE",IF(Cover!$E$47="Weekly",IF(S250&gt;29.75,"FTE","PTE"),IF(S250&gt;59.75,"FTE","PTE")))</f>
        <v>PTE</v>
      </c>
      <c r="BO250" s="69">
        <f>IF(BN250="FTE",30,IF(Cover!$E$47="Weekly",'STEP 2 EE Data'!S250,'STEP 2 EE Data'!S250/2))</f>
        <v>0</v>
      </c>
      <c r="BP250" s="209">
        <f t="shared" si="72"/>
        <v>0</v>
      </c>
      <c r="BQ250" s="209">
        <f t="shared" si="73"/>
        <v>0</v>
      </c>
      <c r="BR250" s="209">
        <f t="shared" si="74"/>
        <v>0</v>
      </c>
      <c r="BS250" s="209">
        <f t="shared" si="75"/>
        <v>0</v>
      </c>
      <c r="BT250" s="209">
        <f t="shared" si="76"/>
        <v>0</v>
      </c>
      <c r="BU250" s="209">
        <f t="shared" si="77"/>
        <v>0</v>
      </c>
      <c r="BV250" s="209">
        <f t="shared" si="78"/>
        <v>0</v>
      </c>
      <c r="BW250" s="209">
        <f t="shared" si="79"/>
        <v>0</v>
      </c>
      <c r="BX250" s="209">
        <f t="shared" si="80"/>
        <v>0</v>
      </c>
      <c r="CC250" s="210" t="str">
        <f>IF(B250="","",IF(C250="",IF(Cover!$E$47="Weekly",'STEP 3 EE Comp'!BI255*8,'STEP 3 EE Comp'!BI255*4),IF(Cover!$E$47="Weekly",'STEP 3 EE Comp'!BI255,'STEP 3 EE Comp'!BI255)))</f>
        <v/>
      </c>
      <c r="CD250" s="82" t="str">
        <f t="shared" si="81"/>
        <v/>
      </c>
      <c r="CE250" s="417">
        <f t="shared" si="82"/>
        <v>1</v>
      </c>
      <c r="CF250" s="82" t="str">
        <f t="shared" si="83"/>
        <v>Good</v>
      </c>
      <c r="CG250" s="82">
        <f t="shared" si="84"/>
        <v>0</v>
      </c>
      <c r="CH250" s="234">
        <f t="shared" si="85"/>
        <v>0</v>
      </c>
    </row>
    <row r="251" spans="1:86" s="69" customFormat="1" x14ac:dyDescent="0.3">
      <c r="A251" s="555"/>
      <c r="B251" s="52"/>
      <c r="C251" s="52"/>
      <c r="D251" s="52"/>
      <c r="E251" s="52"/>
      <c r="F251" s="507"/>
      <c r="G251" s="210">
        <f t="shared" si="86"/>
        <v>0</v>
      </c>
      <c r="H251" s="82">
        <f t="shared" si="67"/>
        <v>0</v>
      </c>
      <c r="I251" s="211"/>
      <c r="J251" s="441" t="s">
        <v>21</v>
      </c>
      <c r="K251" s="441" t="s">
        <v>21</v>
      </c>
      <c r="L251" s="441" t="s">
        <v>21</v>
      </c>
      <c r="M251" s="441" t="s">
        <v>21</v>
      </c>
      <c r="N251" s="568" t="s">
        <v>21</v>
      </c>
      <c r="O251" s="211"/>
      <c r="P251" s="212" t="str">
        <f>IF(B251="","",
IF(AND(V251="",W251="",B251&lt;&gt;""),"Employed",
IF(AND(V251&lt;&gt;"",W251="",B251&lt;&gt;""),"Terminated",
IF(AND(V251&lt;&gt;"",W251&lt;&gt;"",B251&lt;&gt;""),IF(W251&lt;Cover!$E$43,"Employed","Furloughed"),
IF(AND(V251="",W251&lt;&gt;"",B251&lt;&gt;""),IF(W251&lt;Cover!$E$43,"Employed","Rehired"))))))</f>
        <v/>
      </c>
      <c r="Q251" s="211"/>
      <c r="R251" s="536"/>
      <c r="S251" s="563"/>
      <c r="T251" s="536"/>
      <c r="U251" s="82">
        <f>IF(Cover!$E$47="Weekly",IF(T251&gt;0,T251,R251*S251),IF(T251&gt;0,T251,R251*S251)/2)</f>
        <v>0</v>
      </c>
      <c r="V251" s="564"/>
      <c r="W251" s="564"/>
      <c r="Y251" s="213" t="str">
        <f>IF($B251="","",IF('Actual Allocation Calc'!$AH$78="A",
IF($P251="Employed",$U251/7*BJ251,
IF(AND($P251="Terminated"),($U251/7*AP251),
IF(AND($P251="Furloughed"),($U251/7*AP251)+($U251/7*AZ251),
IF(AND($P251="Rehired"),($U251/7*AZ251),
IF(AND($P251="Terminated",AP251&gt;0),$U251,
IF($P251="Furloughed",IF(AP251&gt;0,$U251)+IF(AZ251&gt;0,$U251),
IF($P251="Rehired",IF(AZ251&gt;0,$U251)))))))),IF('Actual Allocation Calc'!$AH$78="C",'Actual Allocation Calc'!L251,'Actual Allocation Calc'!U251+IF($P251="Employed",$U251/7*BJ251,
IF(AND($P251="Terminated"),($U251/7*AP251),
IF(AND($P251="Furloughed"),($U251/7*AP251)+($U251/7*AZ251),
IF(AND($P251="Rehired"),($U251/7*AZ251),
IF(AND($P251="Terminated",AP251&gt;0),$U251,
IF($P251="Furloughed",IF(AP251&gt;0,$U251)+IF(AZ251&gt;0,$U251),
IF($P251="Rehired",IF(AZ251&gt;0,$U251))))))))*'Actual Allocation Calc'!$AH$99)))</f>
        <v/>
      </c>
      <c r="Z251" s="210" t="str">
        <f>IF($B251="","",IF('Actual Allocation Calc'!$AI$78="A",
IF($P251="Employed",$U251,
IF(AND($P251="Terminated"),($U251/7*AQ251),
IF(AND($P251="Furloughed"),($U251/7*AQ251)+($U251/7*BA251),
IF(AND($P251="Rehired"),($U251/7*BA251),
IF(AND($P251="Terminated",AQ251&gt;0),$U251,
IF($P251="Furloughed",IF(AQ251&gt;0,$U251)+IF(BA251&gt;0,$U251),
IF($P251="Rehired",IF(BA251&gt;0,$U251)))))))),IF('Actual Allocation Calc'!$AI$78="C",'Actual Allocation Calc'!M251,'Actual Allocation Calc'!V251+IF($P251="Employed",$U251,
IF(AND($P251="Terminated"),($U251/7*AQ251),
IF(AND($P251="Furloughed"),($U251/7*AQ251)+($U251/7*BA251),
IF(AND($P251="Rehired"),($U251/7*BA251),
IF(AND($P251="Terminated",AQ251&gt;0),$U251,
IF($P251="Furloughed",IF(AQ251&gt;0,$U251)+IF(BA251&gt;0,$U251),
IF($P251="Rehired",IF(BA251&gt;0,$U251))))))))*'Actual Allocation Calc'!$AI$99)))</f>
        <v/>
      </c>
      <c r="AA251" s="210" t="str">
        <f>IF($B251="","",IF('Actual Allocation Calc'!$AJ$78="A",
IF($P251="Employed",$U251,
IF(AND($P251="Terminated"),($U251/7*AR251),
IF(AND($P251="Furloughed"),($U251/7*AR251)+($U251/7*BB251),
IF(AND($P251="Rehired"),($U251/7*BB251),
IF(AND($P251="Terminated",AR251&gt;0),$U251,
IF($P251="Furloughed",IF(AR251&gt;0,$U251)+IF(BB251&gt;0,$U251),
IF($P251="Rehired",IF(BB251&gt;0,$U251)))))))),IF('Actual Allocation Calc'!$AJ$78="C",'Actual Allocation Calc'!N251,'Actual Allocation Calc'!W251+IF($P251="Employed",$U251,
IF(AND($P251="Terminated"),($U251/7*AR251),
IF(AND($P251="Furloughed"),($U251/7*AR251)+($U251/7*BB251),
IF(AND($P251="Rehired"),($U251/7*BB251),
IF(AND($P251="Terminated",AR251&gt;0),$U251,
IF($P251="Furloughed",IF(AR251&gt;0,$U251)+IF(BB251&gt;0,$U251),
IF($P251="Rehired",IF(BB251&gt;0,$U251))))))))*'Actual Allocation Calc'!$AJ$99)))</f>
        <v/>
      </c>
      <c r="AB251" s="210" t="str">
        <f>IF($B251="","",IF('Actual Allocation Calc'!$AK$78="A",
IF($P251="Employed",$U251,
IF(AND($P251="Terminated"),($U251/7*AS251),
IF(AND($P251="Furloughed"),($U251/7*AS251)+($U251/7*BC251),
IF(AND($P251="Rehired"),($U251/7*BC251),
IF(AND($P251="Terminated",AS251&gt;0),$U251,
IF($P251="Furloughed",IF(AS251&gt;0,$U251)+IF(BC251&gt;0,$U251),
IF($P251="Rehired",IF(BC251&gt;0,$U251)))))))),IF('Actual Allocation Calc'!$AK$78="C",'Actual Allocation Calc'!O251,'Actual Allocation Calc'!X251+IF($P251="Employed",$U251,
IF(AND($P251="Terminated"),($U251/7*AS251),
IF(AND($P251="Furloughed"),($U251/7*AS251)+($U251/7*BC251),
IF(AND($P251="Rehired"),($U251/7*BC251),
IF(AND($P251="Terminated",AS251&gt;0),$U251,
IF($P251="Furloughed",IF(AS251&gt;0,$U251)+IF(BC251&gt;0,$U251),
IF($P251="Rehired",IF(BC251&gt;0,$U251))))))))*'Actual Allocation Calc'!$AK$99)))</f>
        <v/>
      </c>
      <c r="AC251" s="210" t="str">
        <f>IF($B251="","",IF('Actual Allocation Calc'!$AL$78="A",
IF($P251="Employed",$U251,
IF(AND($P251="Terminated"),($U251/7*AT251),
IF(AND($P251="Furloughed"),($U251/7*AT251)+($U251/7*BD251),
IF(AND($P251="Rehired"),($U251/7*BD251),
IF(AND($P251="Terminated",AT251&gt;0),$U251,
IF($P251="Furloughed",IF(AT251&gt;0,$U251)+IF(BD251&gt;0,$U251),
IF($P251="Rehired",IF(BD251&gt;0,$U251)))))))),IF('Actual Allocation Calc'!$AL$78="C",'Actual Allocation Calc'!P251,'Actual Allocation Calc'!Y251+IF($P251="Employed",$U251,
IF(AND($P251="Terminated"),($U251/7*AT251),
IF(AND($P251="Furloughed"),($U251/7*AT251)+($U251/7*BD251),
IF(AND($P251="Rehired"),($U251/7*BD251),
IF(AND($P251="Terminated",AT251&gt;0),$U251,
IF($P251="Furloughed",IF(AT251&gt;0,$U251)+IF(BD251&gt;0,$U251),
IF($P251="Rehired",IF(BD251&gt;0,$U251))))))))*'Actual Allocation Calc'!$AL$99)))</f>
        <v/>
      </c>
      <c r="AD251" s="210" t="str">
        <f>IF($B251="","",IF('Actual Allocation Calc'!$AM$78="A",
IF($P251="Employed",$U251,
IF(AND($P251="Terminated"),($U251/7*AU251),
IF(AND($P251="Furloughed"),($U251/7*AU251)+($U251/7*BE251),
IF(AND($P251="Rehired"),($U251/7*BE251),
IF(AND($P251="Terminated",AU251&gt;0),$U251,
IF($P251="Furloughed",IF(AU251&gt;0,$U251)+IF(BE251&gt;0,$U251),
IF($P251="Rehired",IF(BE251&gt;0,$U251)))))))),IF('Actual Allocation Calc'!$AM$78="C",'Actual Allocation Calc'!Q251,'Actual Allocation Calc'!Z251+IF($P251="Employed",$U251,
IF(AND($P251="Terminated"),($U251/7*AU251),
IF(AND($P251="Furloughed"),($U251/7*AU251)+($U251/7*BE251),
IF(AND($P251="Rehired"),($U251/7*BE251),
IF(AND($P251="Terminated",AU251&gt;0),$U251,
IF($P251="Furloughed",IF(AU251&gt;0,$U251)+IF(BE251&gt;0,$U251),
IF($P251="Rehired",IF(BE251&gt;0,$U251))))))))*'Actual Allocation Calc'!$AM$99)))</f>
        <v/>
      </c>
      <c r="AE251" s="210" t="str">
        <f>IF($B251="","",IF('Actual Allocation Calc'!$AN$78="A",
IF($P251="Employed",$U251,
IF(AND($P251="Terminated"),($U251/7*AV251),
IF(AND($P251="Furloughed"),($U251/7*AV251)+($U251/7*BF251),
IF(AND($P251="Rehired"),($U251/7*BF251),
IF(AND($P251="Terminated",AV251&gt;0),$U251,
IF($P251="Furloughed",IF(AV251&gt;0,$U251)+IF(BF251&gt;0,$U251),
IF($P251="Rehired",IF(BF251&gt;0,$U251)))))))),IF('Actual Allocation Calc'!$AN$78="C",'Actual Allocation Calc'!R251,'Actual Allocation Calc'!AA251+IF($P251="Employed",$U251,
IF(AND($P251="Terminated"),($U251/7*AV251),
IF(AND($P251="Furloughed"),($U251/7*AV251)+($U251/7*BF251),
IF(AND($P251="Rehired"),($U251/7*BF251),
IF(AND($P251="Terminated",AV251&gt;0),$U251,
IF($P251="Furloughed",IF(AV251&gt;0,$U251)+IF(BF251&gt;0,$U251),
IF($P251="Rehired",IF(BF251&gt;0,$U251))))))))*'Actual Allocation Calc'!$AN$99)))</f>
        <v/>
      </c>
      <c r="AF251" s="210" t="str">
        <f>IF($B251="","",IF('Actual Allocation Calc'!$AO$78="A",
IF($P251="Employed",$U251,
IF(AND($P251="Terminated"),($U251/7*AW251),
IF(AND($P251="Furloughed"),($U251/7*AW251)+($U251/7*BG251),
IF(AND($P251="Rehired"),($U251/7*BG251),
IF(AND($P251="Terminated",AW251&gt;0),$U251,
IF($P251="Furloughed",IF(AW251&gt;0,$U251)+IF(BG251&gt;0,$U251),
IF($P251="Rehired",IF(BG251&gt;0,$U251)))))))),IF('Actual Allocation Calc'!$AO$78="C",'Actual Allocation Calc'!S251,'Actual Allocation Calc'!AB251+IF($P251="Employed",$U251,
IF(AND($P251="Terminated"),($U251/7*AW251),
IF(AND($P251="Furloughed"),($U251/7*AW251)+($U251/7*BG251),
IF(AND($P251="Rehired"),($U251/7*BG251),
IF(AND($P251="Terminated",AW251&gt;0),$U251,
IF($P251="Furloughed",IF(AW251&gt;0,$U251)+IF(BG251&gt;0,$U251),
IF($P251="Rehired",IF(BG251&gt;0,$U251))))))))*'Actual Allocation Calc'!$AO$99)))</f>
        <v/>
      </c>
      <c r="AG251" s="210" t="str">
        <f>IF($B251="","",IF('Actual Allocation Calc'!$AP$78="A",
IF($P251="Employed",$U251/7*BK251,
IF(AND($P251="Terminated"),($U251/7*AX251),
IF(AND($P251="Furloughed"),($U251/7*AX251)+($U251/7*BH251),
IF(AND($P251="Rehired"),($U251/7*BH251),
IF(AND($P251="Terminated",AX251&gt;0),$U251,
IF($P251="Furloughed",IF(AX251&gt;0,$U251)+IF(BH251&gt;0,$U251),
IF($P251="Rehired",IF(BH251&gt;0,$U251)))))))),IF('Actual Allocation Calc'!$AP$78="C",'Actual Allocation Calc'!T251,'Actual Allocation Calc'!AC251+IF($P251="Employed",$U251/7*BK251,
IF(AND($P251="Terminated"),($U251/7*AX251),
IF(AND($P251="Furloughed"),($U251/7*AX251)+($U251/7*BH251),
IF(AND($P251="Rehired"),($U251/7*BH251),
IF(AND($P251="Terminated",AX251&gt;0),$U251,
IF($P251="Furloughed",IF(AX251&gt;0,$U251)+IF(BH251&gt;0,$U251),
IF($P251="Rehired",IF(BH251&gt;0,$U251))))))))*'Actual Allocation Calc'!$AP$99)))</f>
        <v/>
      </c>
      <c r="AH251" s="536"/>
      <c r="AI251" s="82">
        <f t="shared" si="87"/>
        <v>0</v>
      </c>
      <c r="AJ251" s="210">
        <f t="shared" si="69"/>
        <v>0</v>
      </c>
      <c r="AK251" s="397" t="str">
        <f t="shared" si="70"/>
        <v/>
      </c>
      <c r="AM251" s="122"/>
      <c r="AO251" s="214" t="str">
        <f>IFERROR(IF($V251="","",VLOOKUP(V251,'Calendar Calcs'!$B$2:$E1218,4,FALSE)),0)</f>
        <v/>
      </c>
      <c r="AP251" s="69" t="str">
        <f>IF($AO251="","", IF($AO251&lt;AP$23,0,IF($AO251&gt;AP$23,COUNTIFS('Calendar Calcs'!$E$2:$E1218,AP$23),COUNTIFS('Calendar Calcs'!$E$2:$E1218,AP$23,'Calendar Calcs'!$D$2:$D1218,"&lt;="&amp;WEEKDAY($V251)))))</f>
        <v/>
      </c>
      <c r="AQ251" s="69" t="str">
        <f>IF($AO251="","", IF($AO251&lt;AQ$23,0,IF($AO251&gt;AQ$23,COUNTIFS('Calendar Calcs'!$E$2:$E1218,AQ$23),COUNTIFS('Calendar Calcs'!$E$2:$E1218,AQ$23,'Calendar Calcs'!$D$2:$D1218,"&lt;="&amp;WEEKDAY($V251)))))</f>
        <v/>
      </c>
      <c r="AR251" s="69" t="str">
        <f>IF($AO251="","", IF($AO251&lt;AR$23,0,IF($AO251&gt;AR$23,COUNTIFS('Calendar Calcs'!$E$2:$E1218,AR$23),COUNTIFS('Calendar Calcs'!$E$2:$E1218,AR$23,'Calendar Calcs'!$D$2:$D1218,"&lt;="&amp;WEEKDAY($V251)))))</f>
        <v/>
      </c>
      <c r="AS251" s="69" t="str">
        <f>IF($AO251="","", IF($AO251&lt;AS$23,0,IF($AO251&gt;AS$23,COUNTIFS('Calendar Calcs'!$E$2:$E1218,AS$23),COUNTIFS('Calendar Calcs'!$E$2:$E1218,AS$23,'Calendar Calcs'!$D$2:$D1218,"&lt;="&amp;WEEKDAY($V251)))))</f>
        <v/>
      </c>
      <c r="AT251" s="69" t="str">
        <f>IF($AO251="","", IF($AO251&lt;AT$23,0,IF($AO251&gt;AT$23,COUNTIFS('Calendar Calcs'!$E$2:$E1218,AT$23),COUNTIFS('Calendar Calcs'!$E$2:$E1218,AT$23,'Calendar Calcs'!$D$2:$D1218,"&lt;="&amp;WEEKDAY($V251)))))</f>
        <v/>
      </c>
      <c r="AU251" s="69" t="str">
        <f>IF($AO251="","", IF($AO251&lt;AU$23,0,IF($AO251&gt;AU$23,COUNTIFS('Calendar Calcs'!$E$2:$E1218,AU$23),COUNTIFS('Calendar Calcs'!$E$2:$E1218,AU$23,'Calendar Calcs'!$D$2:$D1218,"&lt;="&amp;WEEKDAY($V251)))))</f>
        <v/>
      </c>
      <c r="AV251" s="69" t="str">
        <f>IF($AO251="","", IF($AO251&lt;AV$23,0,IF($AO251&gt;AV$23,COUNTIFS('Calendar Calcs'!$E$2:$E1218,AV$23),COUNTIFS('Calendar Calcs'!$E$2:$E1218,AV$23,'Calendar Calcs'!$D$2:$D1218,"&lt;="&amp;WEEKDAY($V251)))))</f>
        <v/>
      </c>
      <c r="AW251" s="69" t="str">
        <f>IF($AO251="","", IF($AO251&lt;AW$23,0,IF($AO251&gt;AW$23,COUNTIFS('Calendar Calcs'!$E$2:$E1218,AW$23),COUNTIFS('Calendar Calcs'!$E$2:$E1218,AW$23,'Calendar Calcs'!$D$2:$D1218,"&lt;="&amp;WEEKDAY($V251)))))</f>
        <v/>
      </c>
      <c r="AX251" s="69" t="str">
        <f>IF($AO251="","", IF($AO251&lt;AX$23,0,IF($AO251&gt;AX$23,COUNTIFS('Calendar Calcs'!$E$2:$E1218,AX$23),COUNTIFS('Calendar Calcs'!$E$2:$E1218,AX$23,'Calendar Calcs'!$D$2:$D1218,"&lt;="&amp;WEEKDAY($V251)))))</f>
        <v/>
      </c>
      <c r="AY251" s="69" t="str">
        <f>IF($W251="","",VLOOKUP($W251,'Calendar Calcs'!$B$2:$E1218,4,FALSE))</f>
        <v/>
      </c>
      <c r="AZ251" s="69" t="str">
        <f>IF($AY251="","",IF($AY251&gt;AZ$23,0,IF($AY251&lt;AZ$23,COUNTIFS('Calendar Calcs'!$E$2:$E1218,AZ$23),COUNTIFS('Calendar Calcs'!$E$2:$E1218,AZ$23,'Calendar Calcs'!$D$2:$D1218,"&gt;="&amp;WEEKDAY($W251)))))</f>
        <v/>
      </c>
      <c r="BA251" s="69" t="str">
        <f>IF($AY251="","",IF($AY251&gt;BA$23,0,IF($AY251&lt;BA$23,COUNTIFS('Calendar Calcs'!$E$2:$E1218,BA$23),COUNTIFS('Calendar Calcs'!$E$2:$E1218,BA$23,'Calendar Calcs'!$D$2:$D1218,"&gt;="&amp;WEEKDAY($W251)))))</f>
        <v/>
      </c>
      <c r="BB251" s="69" t="str">
        <f>IF($AY251="","",IF($AY251&gt;BB$23,0,IF($AY251&lt;BB$23,COUNTIFS('Calendar Calcs'!$E$2:$E1218,BB$23),COUNTIFS('Calendar Calcs'!$E$2:$E1218,BB$23,'Calendar Calcs'!$D$2:$D1218,"&gt;="&amp;WEEKDAY($W251)))))</f>
        <v/>
      </c>
      <c r="BC251" s="69" t="str">
        <f>IF($AY251="","",IF($AY251&gt;BC$23,0,IF($AY251&lt;BC$23,COUNTIFS('Calendar Calcs'!$E$2:$E1218,BC$23),COUNTIFS('Calendar Calcs'!$E$2:$E1218,BC$23,'Calendar Calcs'!$D$2:$D1218,"&gt;="&amp;WEEKDAY($W251)))))</f>
        <v/>
      </c>
      <c r="BD251" s="69" t="str">
        <f>IF($AY251="","",IF($AY251&gt;BD$23,0,IF($AY251&lt;BD$23,COUNTIFS('Calendar Calcs'!$E$2:$E1218,BD$23),COUNTIFS('Calendar Calcs'!$E$2:$E1218,BD$23,'Calendar Calcs'!$D$2:$D1218,"&gt;="&amp;WEEKDAY($W251)))))</f>
        <v/>
      </c>
      <c r="BE251" s="69" t="str">
        <f>IF($AY251="","",IF($AY251&gt;BE$23,0,IF($AY251&lt;BE$23,COUNTIFS('Calendar Calcs'!$E$2:$E1218,BE$23),COUNTIFS('Calendar Calcs'!$E$2:$E1218,BE$23,'Calendar Calcs'!$D$2:$D1218,"&gt;="&amp;WEEKDAY($W251)))))</f>
        <v/>
      </c>
      <c r="BF251" s="69" t="str">
        <f>IF($AY251="","",IF($AY251&gt;BF$23,0,IF($AY251&lt;BF$23,COUNTIFS('Calendar Calcs'!$E$2:$E1218,BF$23),COUNTIFS('Calendar Calcs'!$E$2:$E1218,BF$23,'Calendar Calcs'!$D$2:$D1218,"&gt;="&amp;WEEKDAY($W251)))))</f>
        <v/>
      </c>
      <c r="BG251" s="69" t="str">
        <f>IF($AY251="","",IF($AY251&gt;BG$23,0,IF($AY251&lt;BG$23,COUNTIFS('Calendar Calcs'!$E$2:$E1218,BG$23),COUNTIFS('Calendar Calcs'!$E$2:$E1218,BG$23,'Calendar Calcs'!$D$2:$D1218,"&gt;="&amp;WEEKDAY($W251)))))</f>
        <v/>
      </c>
      <c r="BH251" s="69">
        <f t="shared" si="71"/>
        <v>6</v>
      </c>
      <c r="BI251" s="69">
        <f>IF(Cover!$E$43="","",VLOOKUP(Cover!$E$43,'Calendar Calcs'!$B$2:$E1218,4,FALSE))</f>
        <v>1</v>
      </c>
      <c r="BJ251" s="69">
        <f>IF($BI251="","", IF($BI251&lt;BJ$23,0,IF($BI251&gt;=BJ$23,COUNTIFS('Calendar Calcs'!$E$2:$E1218,BJ$23),COUNTIFS('Calendar Calcs'!$E$2:$E1218,BJ$23,'Calendar Calcs'!$D$2:$D1218,"&lt;="&amp;WEEKDAY($V251)))))</f>
        <v>1</v>
      </c>
      <c r="BK251" s="69">
        <f t="shared" si="68"/>
        <v>6</v>
      </c>
      <c r="BN251" s="69" t="str">
        <f>IF(T251&gt;0,"FTE",IF(Cover!$E$47="Weekly",IF(S251&gt;29.75,"FTE","PTE"),IF(S251&gt;59.75,"FTE","PTE")))</f>
        <v>PTE</v>
      </c>
      <c r="BO251" s="69">
        <f>IF(BN251="FTE",30,IF(Cover!$E$47="Weekly",'STEP 2 EE Data'!S251,'STEP 2 EE Data'!S251/2))</f>
        <v>0</v>
      </c>
      <c r="BP251" s="209">
        <f t="shared" si="72"/>
        <v>0</v>
      </c>
      <c r="BQ251" s="209">
        <f t="shared" si="73"/>
        <v>0</v>
      </c>
      <c r="BR251" s="209">
        <f t="shared" si="74"/>
        <v>0</v>
      </c>
      <c r="BS251" s="209">
        <f t="shared" si="75"/>
        <v>0</v>
      </c>
      <c r="BT251" s="209">
        <f t="shared" si="76"/>
        <v>0</v>
      </c>
      <c r="BU251" s="209">
        <f t="shared" si="77"/>
        <v>0</v>
      </c>
      <c r="BV251" s="209">
        <f t="shared" si="78"/>
        <v>0</v>
      </c>
      <c r="BW251" s="209">
        <f t="shared" si="79"/>
        <v>0</v>
      </c>
      <c r="BX251" s="209">
        <f t="shared" si="80"/>
        <v>0</v>
      </c>
      <c r="CC251" s="210" t="str">
        <f>IF(B251="","",IF(C251="",IF(Cover!$E$47="Weekly",'STEP 3 EE Comp'!BI256*8,'STEP 3 EE Comp'!BI256*4),IF(Cover!$E$47="Weekly",'STEP 3 EE Comp'!BI256,'STEP 3 EE Comp'!BI256)))</f>
        <v/>
      </c>
      <c r="CD251" s="82" t="str">
        <f t="shared" si="81"/>
        <v/>
      </c>
      <c r="CE251" s="417">
        <f t="shared" si="82"/>
        <v>1</v>
      </c>
      <c r="CF251" s="82" t="str">
        <f t="shared" si="83"/>
        <v>Good</v>
      </c>
      <c r="CG251" s="82">
        <f t="shared" si="84"/>
        <v>0</v>
      </c>
      <c r="CH251" s="234">
        <f t="shared" si="85"/>
        <v>0</v>
      </c>
    </row>
    <row r="252" spans="1:86" s="69" customFormat="1" x14ac:dyDescent="0.3">
      <c r="A252" s="555"/>
      <c r="B252" s="52"/>
      <c r="C252" s="52"/>
      <c r="D252" s="52"/>
      <c r="E252" s="52"/>
      <c r="F252" s="507"/>
      <c r="G252" s="210">
        <f t="shared" si="86"/>
        <v>0</v>
      </c>
      <c r="H252" s="82">
        <f t="shared" si="67"/>
        <v>0</v>
      </c>
      <c r="I252" s="211"/>
      <c r="J252" s="441" t="s">
        <v>21</v>
      </c>
      <c r="K252" s="441" t="s">
        <v>21</v>
      </c>
      <c r="L252" s="441" t="s">
        <v>21</v>
      </c>
      <c r="M252" s="441" t="s">
        <v>21</v>
      </c>
      <c r="N252" s="568" t="s">
        <v>21</v>
      </c>
      <c r="O252" s="211"/>
      <c r="P252" s="212" t="str">
        <f>IF(B252="","",
IF(AND(V252="",W252="",B252&lt;&gt;""),"Employed",
IF(AND(V252&lt;&gt;"",W252="",B252&lt;&gt;""),"Terminated",
IF(AND(V252&lt;&gt;"",W252&lt;&gt;"",B252&lt;&gt;""),IF(W252&lt;Cover!$E$43,"Employed","Furloughed"),
IF(AND(V252="",W252&lt;&gt;"",B252&lt;&gt;""),IF(W252&lt;Cover!$E$43,"Employed","Rehired"))))))</f>
        <v/>
      </c>
      <c r="Q252" s="211"/>
      <c r="R252" s="536"/>
      <c r="S252" s="563"/>
      <c r="T252" s="536"/>
      <c r="U252" s="82">
        <f>IF(Cover!$E$47="Weekly",IF(T252&gt;0,T252,R252*S252),IF(T252&gt;0,T252,R252*S252)/2)</f>
        <v>0</v>
      </c>
      <c r="V252" s="564"/>
      <c r="W252" s="564"/>
      <c r="Y252" s="213" t="str">
        <f>IF($B252="","",IF('Actual Allocation Calc'!$AH$78="A",
IF($P252="Employed",$U252/7*BJ252,
IF(AND($P252="Terminated"),($U252/7*AP252),
IF(AND($P252="Furloughed"),($U252/7*AP252)+($U252/7*AZ252),
IF(AND($P252="Rehired"),($U252/7*AZ252),
IF(AND($P252="Terminated",AP252&gt;0),$U252,
IF($P252="Furloughed",IF(AP252&gt;0,$U252)+IF(AZ252&gt;0,$U252),
IF($P252="Rehired",IF(AZ252&gt;0,$U252)))))))),IF('Actual Allocation Calc'!$AH$78="C",'Actual Allocation Calc'!L252,'Actual Allocation Calc'!U252+IF($P252="Employed",$U252/7*BJ252,
IF(AND($P252="Terminated"),($U252/7*AP252),
IF(AND($P252="Furloughed"),($U252/7*AP252)+($U252/7*AZ252),
IF(AND($P252="Rehired"),($U252/7*AZ252),
IF(AND($P252="Terminated",AP252&gt;0),$U252,
IF($P252="Furloughed",IF(AP252&gt;0,$U252)+IF(AZ252&gt;0,$U252),
IF($P252="Rehired",IF(AZ252&gt;0,$U252))))))))*'Actual Allocation Calc'!$AH$99)))</f>
        <v/>
      </c>
      <c r="Z252" s="210" t="str">
        <f>IF($B252="","",IF('Actual Allocation Calc'!$AI$78="A",
IF($P252="Employed",$U252,
IF(AND($P252="Terminated"),($U252/7*AQ252),
IF(AND($P252="Furloughed"),($U252/7*AQ252)+($U252/7*BA252),
IF(AND($P252="Rehired"),($U252/7*BA252),
IF(AND($P252="Terminated",AQ252&gt;0),$U252,
IF($P252="Furloughed",IF(AQ252&gt;0,$U252)+IF(BA252&gt;0,$U252),
IF($P252="Rehired",IF(BA252&gt;0,$U252)))))))),IF('Actual Allocation Calc'!$AI$78="C",'Actual Allocation Calc'!M252,'Actual Allocation Calc'!V252+IF($P252="Employed",$U252,
IF(AND($P252="Terminated"),($U252/7*AQ252),
IF(AND($P252="Furloughed"),($U252/7*AQ252)+($U252/7*BA252),
IF(AND($P252="Rehired"),($U252/7*BA252),
IF(AND($P252="Terminated",AQ252&gt;0),$U252,
IF($P252="Furloughed",IF(AQ252&gt;0,$U252)+IF(BA252&gt;0,$U252),
IF($P252="Rehired",IF(BA252&gt;0,$U252))))))))*'Actual Allocation Calc'!$AI$99)))</f>
        <v/>
      </c>
      <c r="AA252" s="210" t="str">
        <f>IF($B252="","",IF('Actual Allocation Calc'!$AJ$78="A",
IF($P252="Employed",$U252,
IF(AND($P252="Terminated"),($U252/7*AR252),
IF(AND($P252="Furloughed"),($U252/7*AR252)+($U252/7*BB252),
IF(AND($P252="Rehired"),($U252/7*BB252),
IF(AND($P252="Terminated",AR252&gt;0),$U252,
IF($P252="Furloughed",IF(AR252&gt;0,$U252)+IF(BB252&gt;0,$U252),
IF($P252="Rehired",IF(BB252&gt;0,$U252)))))))),IF('Actual Allocation Calc'!$AJ$78="C",'Actual Allocation Calc'!N252,'Actual Allocation Calc'!W252+IF($P252="Employed",$U252,
IF(AND($P252="Terminated"),($U252/7*AR252),
IF(AND($P252="Furloughed"),($U252/7*AR252)+($U252/7*BB252),
IF(AND($P252="Rehired"),($U252/7*BB252),
IF(AND($P252="Terminated",AR252&gt;0),$U252,
IF($P252="Furloughed",IF(AR252&gt;0,$U252)+IF(BB252&gt;0,$U252),
IF($P252="Rehired",IF(BB252&gt;0,$U252))))))))*'Actual Allocation Calc'!$AJ$99)))</f>
        <v/>
      </c>
      <c r="AB252" s="210" t="str">
        <f>IF($B252="","",IF('Actual Allocation Calc'!$AK$78="A",
IF($P252="Employed",$U252,
IF(AND($P252="Terminated"),($U252/7*AS252),
IF(AND($P252="Furloughed"),($U252/7*AS252)+($U252/7*BC252),
IF(AND($P252="Rehired"),($U252/7*BC252),
IF(AND($P252="Terminated",AS252&gt;0),$U252,
IF($P252="Furloughed",IF(AS252&gt;0,$U252)+IF(BC252&gt;0,$U252),
IF($P252="Rehired",IF(BC252&gt;0,$U252)))))))),IF('Actual Allocation Calc'!$AK$78="C",'Actual Allocation Calc'!O252,'Actual Allocation Calc'!X252+IF($P252="Employed",$U252,
IF(AND($P252="Terminated"),($U252/7*AS252),
IF(AND($P252="Furloughed"),($U252/7*AS252)+($U252/7*BC252),
IF(AND($P252="Rehired"),($U252/7*BC252),
IF(AND($P252="Terminated",AS252&gt;0),$U252,
IF($P252="Furloughed",IF(AS252&gt;0,$U252)+IF(BC252&gt;0,$U252),
IF($P252="Rehired",IF(BC252&gt;0,$U252))))))))*'Actual Allocation Calc'!$AK$99)))</f>
        <v/>
      </c>
      <c r="AC252" s="210" t="str">
        <f>IF($B252="","",IF('Actual Allocation Calc'!$AL$78="A",
IF($P252="Employed",$U252,
IF(AND($P252="Terminated"),($U252/7*AT252),
IF(AND($P252="Furloughed"),($U252/7*AT252)+($U252/7*BD252),
IF(AND($P252="Rehired"),($U252/7*BD252),
IF(AND($P252="Terminated",AT252&gt;0),$U252,
IF($P252="Furloughed",IF(AT252&gt;0,$U252)+IF(BD252&gt;0,$U252),
IF($P252="Rehired",IF(BD252&gt;0,$U252)))))))),IF('Actual Allocation Calc'!$AL$78="C",'Actual Allocation Calc'!P252,'Actual Allocation Calc'!Y252+IF($P252="Employed",$U252,
IF(AND($P252="Terminated"),($U252/7*AT252),
IF(AND($P252="Furloughed"),($U252/7*AT252)+($U252/7*BD252),
IF(AND($P252="Rehired"),($U252/7*BD252),
IF(AND($P252="Terminated",AT252&gt;0),$U252,
IF($P252="Furloughed",IF(AT252&gt;0,$U252)+IF(BD252&gt;0,$U252),
IF($P252="Rehired",IF(BD252&gt;0,$U252))))))))*'Actual Allocation Calc'!$AL$99)))</f>
        <v/>
      </c>
      <c r="AD252" s="210" t="str">
        <f>IF($B252="","",IF('Actual Allocation Calc'!$AM$78="A",
IF($P252="Employed",$U252,
IF(AND($P252="Terminated"),($U252/7*AU252),
IF(AND($P252="Furloughed"),($U252/7*AU252)+($U252/7*BE252),
IF(AND($P252="Rehired"),($U252/7*BE252),
IF(AND($P252="Terminated",AU252&gt;0),$U252,
IF($P252="Furloughed",IF(AU252&gt;0,$U252)+IF(BE252&gt;0,$U252),
IF($P252="Rehired",IF(BE252&gt;0,$U252)))))))),IF('Actual Allocation Calc'!$AM$78="C",'Actual Allocation Calc'!Q252,'Actual Allocation Calc'!Z252+IF($P252="Employed",$U252,
IF(AND($P252="Terminated"),($U252/7*AU252),
IF(AND($P252="Furloughed"),($U252/7*AU252)+($U252/7*BE252),
IF(AND($P252="Rehired"),($U252/7*BE252),
IF(AND($P252="Terminated",AU252&gt;0),$U252,
IF($P252="Furloughed",IF(AU252&gt;0,$U252)+IF(BE252&gt;0,$U252),
IF($P252="Rehired",IF(BE252&gt;0,$U252))))))))*'Actual Allocation Calc'!$AM$99)))</f>
        <v/>
      </c>
      <c r="AE252" s="210" t="str">
        <f>IF($B252="","",IF('Actual Allocation Calc'!$AN$78="A",
IF($P252="Employed",$U252,
IF(AND($P252="Terminated"),($U252/7*AV252),
IF(AND($P252="Furloughed"),($U252/7*AV252)+($U252/7*BF252),
IF(AND($P252="Rehired"),($U252/7*BF252),
IF(AND($P252="Terminated",AV252&gt;0),$U252,
IF($P252="Furloughed",IF(AV252&gt;0,$U252)+IF(BF252&gt;0,$U252),
IF($P252="Rehired",IF(BF252&gt;0,$U252)))))))),IF('Actual Allocation Calc'!$AN$78="C",'Actual Allocation Calc'!R252,'Actual Allocation Calc'!AA252+IF($P252="Employed",$U252,
IF(AND($P252="Terminated"),($U252/7*AV252),
IF(AND($P252="Furloughed"),($U252/7*AV252)+($U252/7*BF252),
IF(AND($P252="Rehired"),($U252/7*BF252),
IF(AND($P252="Terminated",AV252&gt;0),$U252,
IF($P252="Furloughed",IF(AV252&gt;0,$U252)+IF(BF252&gt;0,$U252),
IF($P252="Rehired",IF(BF252&gt;0,$U252))))))))*'Actual Allocation Calc'!$AN$99)))</f>
        <v/>
      </c>
      <c r="AF252" s="210" t="str">
        <f>IF($B252="","",IF('Actual Allocation Calc'!$AO$78="A",
IF($P252="Employed",$U252,
IF(AND($P252="Terminated"),($U252/7*AW252),
IF(AND($P252="Furloughed"),($U252/7*AW252)+($U252/7*BG252),
IF(AND($P252="Rehired"),($U252/7*BG252),
IF(AND($P252="Terminated",AW252&gt;0),$U252,
IF($P252="Furloughed",IF(AW252&gt;0,$U252)+IF(BG252&gt;0,$U252),
IF($P252="Rehired",IF(BG252&gt;0,$U252)))))))),IF('Actual Allocation Calc'!$AO$78="C",'Actual Allocation Calc'!S252,'Actual Allocation Calc'!AB252+IF($P252="Employed",$U252,
IF(AND($P252="Terminated"),($U252/7*AW252),
IF(AND($P252="Furloughed"),($U252/7*AW252)+($U252/7*BG252),
IF(AND($P252="Rehired"),($U252/7*BG252),
IF(AND($P252="Terminated",AW252&gt;0),$U252,
IF($P252="Furloughed",IF(AW252&gt;0,$U252)+IF(BG252&gt;0,$U252),
IF($P252="Rehired",IF(BG252&gt;0,$U252))))))))*'Actual Allocation Calc'!$AO$99)))</f>
        <v/>
      </c>
      <c r="AG252" s="210" t="str">
        <f>IF($B252="","",IF('Actual Allocation Calc'!$AP$78="A",
IF($P252="Employed",$U252/7*BK252,
IF(AND($P252="Terminated"),($U252/7*AX252),
IF(AND($P252="Furloughed"),($U252/7*AX252)+($U252/7*BH252),
IF(AND($P252="Rehired"),($U252/7*BH252),
IF(AND($P252="Terminated",AX252&gt;0),$U252,
IF($P252="Furloughed",IF(AX252&gt;0,$U252)+IF(BH252&gt;0,$U252),
IF($P252="Rehired",IF(BH252&gt;0,$U252)))))))),IF('Actual Allocation Calc'!$AP$78="C",'Actual Allocation Calc'!T252,'Actual Allocation Calc'!AC252+IF($P252="Employed",$U252/7*BK252,
IF(AND($P252="Terminated"),($U252/7*AX252),
IF(AND($P252="Furloughed"),($U252/7*AX252)+($U252/7*BH252),
IF(AND($P252="Rehired"),($U252/7*BH252),
IF(AND($P252="Terminated",AX252&gt;0),$U252,
IF($P252="Furloughed",IF(AX252&gt;0,$U252)+IF(BH252&gt;0,$U252),
IF($P252="Rehired",IF(BH252&gt;0,$U252))))))))*'Actual Allocation Calc'!$AP$99)))</f>
        <v/>
      </c>
      <c r="AH252" s="536"/>
      <c r="AI252" s="82">
        <f t="shared" si="87"/>
        <v>0</v>
      </c>
      <c r="AJ252" s="210">
        <f t="shared" si="69"/>
        <v>0</v>
      </c>
      <c r="AK252" s="397" t="str">
        <f t="shared" si="70"/>
        <v/>
      </c>
      <c r="AM252" s="122"/>
      <c r="AO252" s="214" t="str">
        <f>IFERROR(IF($V252="","",VLOOKUP(V252,'Calendar Calcs'!$B$2:$E1219,4,FALSE)),0)</f>
        <v/>
      </c>
      <c r="AP252" s="69" t="str">
        <f>IF($AO252="","", IF($AO252&lt;AP$23,0,IF($AO252&gt;AP$23,COUNTIFS('Calendar Calcs'!$E$2:$E1219,AP$23),COUNTIFS('Calendar Calcs'!$E$2:$E1219,AP$23,'Calendar Calcs'!$D$2:$D1219,"&lt;="&amp;WEEKDAY($V252)))))</f>
        <v/>
      </c>
      <c r="AQ252" s="69" t="str">
        <f>IF($AO252="","", IF($AO252&lt;AQ$23,0,IF($AO252&gt;AQ$23,COUNTIFS('Calendar Calcs'!$E$2:$E1219,AQ$23),COUNTIFS('Calendar Calcs'!$E$2:$E1219,AQ$23,'Calendar Calcs'!$D$2:$D1219,"&lt;="&amp;WEEKDAY($V252)))))</f>
        <v/>
      </c>
      <c r="AR252" s="69" t="str">
        <f>IF($AO252="","", IF($AO252&lt;AR$23,0,IF($AO252&gt;AR$23,COUNTIFS('Calendar Calcs'!$E$2:$E1219,AR$23),COUNTIFS('Calendar Calcs'!$E$2:$E1219,AR$23,'Calendar Calcs'!$D$2:$D1219,"&lt;="&amp;WEEKDAY($V252)))))</f>
        <v/>
      </c>
      <c r="AS252" s="69" t="str">
        <f>IF($AO252="","", IF($AO252&lt;AS$23,0,IF($AO252&gt;AS$23,COUNTIFS('Calendar Calcs'!$E$2:$E1219,AS$23),COUNTIFS('Calendar Calcs'!$E$2:$E1219,AS$23,'Calendar Calcs'!$D$2:$D1219,"&lt;="&amp;WEEKDAY($V252)))))</f>
        <v/>
      </c>
      <c r="AT252" s="69" t="str">
        <f>IF($AO252="","", IF($AO252&lt;AT$23,0,IF($AO252&gt;AT$23,COUNTIFS('Calendar Calcs'!$E$2:$E1219,AT$23),COUNTIFS('Calendar Calcs'!$E$2:$E1219,AT$23,'Calendar Calcs'!$D$2:$D1219,"&lt;="&amp;WEEKDAY($V252)))))</f>
        <v/>
      </c>
      <c r="AU252" s="69" t="str">
        <f>IF($AO252="","", IF($AO252&lt;AU$23,0,IF($AO252&gt;AU$23,COUNTIFS('Calendar Calcs'!$E$2:$E1219,AU$23),COUNTIFS('Calendar Calcs'!$E$2:$E1219,AU$23,'Calendar Calcs'!$D$2:$D1219,"&lt;="&amp;WEEKDAY($V252)))))</f>
        <v/>
      </c>
      <c r="AV252" s="69" t="str">
        <f>IF($AO252="","", IF($AO252&lt;AV$23,0,IF($AO252&gt;AV$23,COUNTIFS('Calendar Calcs'!$E$2:$E1219,AV$23),COUNTIFS('Calendar Calcs'!$E$2:$E1219,AV$23,'Calendar Calcs'!$D$2:$D1219,"&lt;="&amp;WEEKDAY($V252)))))</f>
        <v/>
      </c>
      <c r="AW252" s="69" t="str">
        <f>IF($AO252="","", IF($AO252&lt;AW$23,0,IF($AO252&gt;AW$23,COUNTIFS('Calendar Calcs'!$E$2:$E1219,AW$23),COUNTIFS('Calendar Calcs'!$E$2:$E1219,AW$23,'Calendar Calcs'!$D$2:$D1219,"&lt;="&amp;WEEKDAY($V252)))))</f>
        <v/>
      </c>
      <c r="AX252" s="69" t="str">
        <f>IF($AO252="","", IF($AO252&lt;AX$23,0,IF($AO252&gt;AX$23,COUNTIFS('Calendar Calcs'!$E$2:$E1219,AX$23),COUNTIFS('Calendar Calcs'!$E$2:$E1219,AX$23,'Calendar Calcs'!$D$2:$D1219,"&lt;="&amp;WEEKDAY($V252)))))</f>
        <v/>
      </c>
      <c r="AY252" s="69" t="str">
        <f>IF($W252="","",VLOOKUP($W252,'Calendar Calcs'!$B$2:$E1219,4,FALSE))</f>
        <v/>
      </c>
      <c r="AZ252" s="69" t="str">
        <f>IF($AY252="","",IF($AY252&gt;AZ$23,0,IF($AY252&lt;AZ$23,COUNTIFS('Calendar Calcs'!$E$2:$E1219,AZ$23),COUNTIFS('Calendar Calcs'!$E$2:$E1219,AZ$23,'Calendar Calcs'!$D$2:$D1219,"&gt;="&amp;WEEKDAY($W252)))))</f>
        <v/>
      </c>
      <c r="BA252" s="69" t="str">
        <f>IF($AY252="","",IF($AY252&gt;BA$23,0,IF($AY252&lt;BA$23,COUNTIFS('Calendar Calcs'!$E$2:$E1219,BA$23),COUNTIFS('Calendar Calcs'!$E$2:$E1219,BA$23,'Calendar Calcs'!$D$2:$D1219,"&gt;="&amp;WEEKDAY($W252)))))</f>
        <v/>
      </c>
      <c r="BB252" s="69" t="str">
        <f>IF($AY252="","",IF($AY252&gt;BB$23,0,IF($AY252&lt;BB$23,COUNTIFS('Calendar Calcs'!$E$2:$E1219,BB$23),COUNTIFS('Calendar Calcs'!$E$2:$E1219,BB$23,'Calendar Calcs'!$D$2:$D1219,"&gt;="&amp;WEEKDAY($W252)))))</f>
        <v/>
      </c>
      <c r="BC252" s="69" t="str">
        <f>IF($AY252="","",IF($AY252&gt;BC$23,0,IF($AY252&lt;BC$23,COUNTIFS('Calendar Calcs'!$E$2:$E1219,BC$23),COUNTIFS('Calendar Calcs'!$E$2:$E1219,BC$23,'Calendar Calcs'!$D$2:$D1219,"&gt;="&amp;WEEKDAY($W252)))))</f>
        <v/>
      </c>
      <c r="BD252" s="69" t="str">
        <f>IF($AY252="","",IF($AY252&gt;BD$23,0,IF($AY252&lt;BD$23,COUNTIFS('Calendar Calcs'!$E$2:$E1219,BD$23),COUNTIFS('Calendar Calcs'!$E$2:$E1219,BD$23,'Calendar Calcs'!$D$2:$D1219,"&gt;="&amp;WEEKDAY($W252)))))</f>
        <v/>
      </c>
      <c r="BE252" s="69" t="str">
        <f>IF($AY252="","",IF($AY252&gt;BE$23,0,IF($AY252&lt;BE$23,COUNTIFS('Calendar Calcs'!$E$2:$E1219,BE$23),COUNTIFS('Calendar Calcs'!$E$2:$E1219,BE$23,'Calendar Calcs'!$D$2:$D1219,"&gt;="&amp;WEEKDAY($W252)))))</f>
        <v/>
      </c>
      <c r="BF252" s="69" t="str">
        <f>IF($AY252="","",IF($AY252&gt;BF$23,0,IF($AY252&lt;BF$23,COUNTIFS('Calendar Calcs'!$E$2:$E1219,BF$23),COUNTIFS('Calendar Calcs'!$E$2:$E1219,BF$23,'Calendar Calcs'!$D$2:$D1219,"&gt;="&amp;WEEKDAY($W252)))))</f>
        <v/>
      </c>
      <c r="BG252" s="69" t="str">
        <f>IF($AY252="","",IF($AY252&gt;BG$23,0,IF($AY252&lt;BG$23,COUNTIFS('Calendar Calcs'!$E$2:$E1219,BG$23),COUNTIFS('Calendar Calcs'!$E$2:$E1219,BG$23,'Calendar Calcs'!$D$2:$D1219,"&gt;="&amp;WEEKDAY($W252)))))</f>
        <v/>
      </c>
      <c r="BH252" s="69">
        <f t="shared" si="71"/>
        <v>6</v>
      </c>
      <c r="BI252" s="69">
        <f>IF(Cover!$E$43="","",VLOOKUP(Cover!$E$43,'Calendar Calcs'!$B$2:$E1219,4,FALSE))</f>
        <v>1</v>
      </c>
      <c r="BJ252" s="69">
        <f>IF($BI252="","", IF($BI252&lt;BJ$23,0,IF($BI252&gt;=BJ$23,COUNTIFS('Calendar Calcs'!$E$2:$E1219,BJ$23),COUNTIFS('Calendar Calcs'!$E$2:$E1219,BJ$23,'Calendar Calcs'!$D$2:$D1219,"&lt;="&amp;WEEKDAY($V252)))))</f>
        <v>1</v>
      </c>
      <c r="BK252" s="69">
        <f t="shared" si="68"/>
        <v>6</v>
      </c>
      <c r="BN252" s="69" t="str">
        <f>IF(T252&gt;0,"FTE",IF(Cover!$E$47="Weekly",IF(S252&gt;29.75,"FTE","PTE"),IF(S252&gt;59.75,"FTE","PTE")))</f>
        <v>PTE</v>
      </c>
      <c r="BO252" s="69">
        <f>IF(BN252="FTE",30,IF(Cover!$E$47="Weekly",'STEP 2 EE Data'!S252,'STEP 2 EE Data'!S252/2))</f>
        <v>0</v>
      </c>
      <c r="BP252" s="209">
        <f t="shared" si="72"/>
        <v>0</v>
      </c>
      <c r="BQ252" s="209">
        <f t="shared" si="73"/>
        <v>0</v>
      </c>
      <c r="BR252" s="209">
        <f t="shared" si="74"/>
        <v>0</v>
      </c>
      <c r="BS252" s="209">
        <f t="shared" si="75"/>
        <v>0</v>
      </c>
      <c r="BT252" s="209">
        <f t="shared" si="76"/>
        <v>0</v>
      </c>
      <c r="BU252" s="209">
        <f t="shared" si="77"/>
        <v>0</v>
      </c>
      <c r="BV252" s="209">
        <f t="shared" si="78"/>
        <v>0</v>
      </c>
      <c r="BW252" s="209">
        <f t="shared" si="79"/>
        <v>0</v>
      </c>
      <c r="BX252" s="209">
        <f t="shared" si="80"/>
        <v>0</v>
      </c>
      <c r="CC252" s="210" t="str">
        <f>IF(B252="","",IF(C252="",IF(Cover!$E$47="Weekly",'STEP 3 EE Comp'!BI257*8,'STEP 3 EE Comp'!BI257*4),IF(Cover!$E$47="Weekly",'STEP 3 EE Comp'!BI257,'STEP 3 EE Comp'!BI257)))</f>
        <v/>
      </c>
      <c r="CD252" s="82" t="str">
        <f t="shared" si="81"/>
        <v/>
      </c>
      <c r="CE252" s="417">
        <f t="shared" si="82"/>
        <v>1</v>
      </c>
      <c r="CF252" s="82" t="str">
        <f t="shared" si="83"/>
        <v>Good</v>
      </c>
      <c r="CG252" s="82">
        <f t="shared" si="84"/>
        <v>0</v>
      </c>
      <c r="CH252" s="234">
        <f t="shared" si="85"/>
        <v>0</v>
      </c>
    </row>
    <row r="253" spans="1:86" s="69" customFormat="1" x14ac:dyDescent="0.3">
      <c r="A253" s="555"/>
      <c r="B253" s="52"/>
      <c r="C253" s="52"/>
      <c r="D253" s="52"/>
      <c r="E253" s="52"/>
      <c r="F253" s="507"/>
      <c r="G253" s="210">
        <f t="shared" si="86"/>
        <v>0</v>
      </c>
      <c r="H253" s="82">
        <f t="shared" si="67"/>
        <v>0</v>
      </c>
      <c r="I253" s="211"/>
      <c r="J253" s="441" t="s">
        <v>21</v>
      </c>
      <c r="K253" s="441" t="s">
        <v>21</v>
      </c>
      <c r="L253" s="441" t="s">
        <v>21</v>
      </c>
      <c r="M253" s="441" t="s">
        <v>21</v>
      </c>
      <c r="N253" s="568" t="s">
        <v>21</v>
      </c>
      <c r="O253" s="211"/>
      <c r="P253" s="212" t="str">
        <f>IF(B253="","",
IF(AND(V253="",W253="",B253&lt;&gt;""),"Employed",
IF(AND(V253&lt;&gt;"",W253="",B253&lt;&gt;""),"Terminated",
IF(AND(V253&lt;&gt;"",W253&lt;&gt;"",B253&lt;&gt;""),IF(W253&lt;Cover!$E$43,"Employed","Furloughed"),
IF(AND(V253="",W253&lt;&gt;"",B253&lt;&gt;""),IF(W253&lt;Cover!$E$43,"Employed","Rehired"))))))</f>
        <v/>
      </c>
      <c r="Q253" s="211"/>
      <c r="R253" s="536"/>
      <c r="S253" s="563"/>
      <c r="T253" s="536"/>
      <c r="U253" s="82">
        <f>IF(Cover!$E$47="Weekly",IF(T253&gt;0,T253,R253*S253),IF(T253&gt;0,T253,R253*S253)/2)</f>
        <v>0</v>
      </c>
      <c r="V253" s="564"/>
      <c r="W253" s="564"/>
      <c r="Y253" s="213" t="str">
        <f>IF($B253="","",IF('Actual Allocation Calc'!$AH$78="A",
IF($P253="Employed",$U253/7*BJ253,
IF(AND($P253="Terminated"),($U253/7*AP253),
IF(AND($P253="Furloughed"),($U253/7*AP253)+($U253/7*AZ253),
IF(AND($P253="Rehired"),($U253/7*AZ253),
IF(AND($P253="Terminated",AP253&gt;0),$U253,
IF($P253="Furloughed",IF(AP253&gt;0,$U253)+IF(AZ253&gt;0,$U253),
IF($P253="Rehired",IF(AZ253&gt;0,$U253)))))))),IF('Actual Allocation Calc'!$AH$78="C",'Actual Allocation Calc'!L253,'Actual Allocation Calc'!U253+IF($P253="Employed",$U253/7*BJ253,
IF(AND($P253="Terminated"),($U253/7*AP253),
IF(AND($P253="Furloughed"),($U253/7*AP253)+($U253/7*AZ253),
IF(AND($P253="Rehired"),($U253/7*AZ253),
IF(AND($P253="Terminated",AP253&gt;0),$U253,
IF($P253="Furloughed",IF(AP253&gt;0,$U253)+IF(AZ253&gt;0,$U253),
IF($P253="Rehired",IF(AZ253&gt;0,$U253))))))))*'Actual Allocation Calc'!$AH$99)))</f>
        <v/>
      </c>
      <c r="Z253" s="210" t="str">
        <f>IF($B253="","",IF('Actual Allocation Calc'!$AI$78="A",
IF($P253="Employed",$U253,
IF(AND($P253="Terminated"),($U253/7*AQ253),
IF(AND($P253="Furloughed"),($U253/7*AQ253)+($U253/7*BA253),
IF(AND($P253="Rehired"),($U253/7*BA253),
IF(AND($P253="Terminated",AQ253&gt;0),$U253,
IF($P253="Furloughed",IF(AQ253&gt;0,$U253)+IF(BA253&gt;0,$U253),
IF($P253="Rehired",IF(BA253&gt;0,$U253)))))))),IF('Actual Allocation Calc'!$AI$78="C",'Actual Allocation Calc'!M253,'Actual Allocation Calc'!V253+IF($P253="Employed",$U253,
IF(AND($P253="Terminated"),($U253/7*AQ253),
IF(AND($P253="Furloughed"),($U253/7*AQ253)+($U253/7*BA253),
IF(AND($P253="Rehired"),($U253/7*BA253),
IF(AND($P253="Terminated",AQ253&gt;0),$U253,
IF($P253="Furloughed",IF(AQ253&gt;0,$U253)+IF(BA253&gt;0,$U253),
IF($P253="Rehired",IF(BA253&gt;0,$U253))))))))*'Actual Allocation Calc'!$AI$99)))</f>
        <v/>
      </c>
      <c r="AA253" s="210" t="str">
        <f>IF($B253="","",IF('Actual Allocation Calc'!$AJ$78="A",
IF($P253="Employed",$U253,
IF(AND($P253="Terminated"),($U253/7*AR253),
IF(AND($P253="Furloughed"),($U253/7*AR253)+($U253/7*BB253),
IF(AND($P253="Rehired"),($U253/7*BB253),
IF(AND($P253="Terminated",AR253&gt;0),$U253,
IF($P253="Furloughed",IF(AR253&gt;0,$U253)+IF(BB253&gt;0,$U253),
IF($P253="Rehired",IF(BB253&gt;0,$U253)))))))),IF('Actual Allocation Calc'!$AJ$78="C",'Actual Allocation Calc'!N253,'Actual Allocation Calc'!W253+IF($P253="Employed",$U253,
IF(AND($P253="Terminated"),($U253/7*AR253),
IF(AND($P253="Furloughed"),($U253/7*AR253)+($U253/7*BB253),
IF(AND($P253="Rehired"),($U253/7*BB253),
IF(AND($P253="Terminated",AR253&gt;0),$U253,
IF($P253="Furloughed",IF(AR253&gt;0,$U253)+IF(BB253&gt;0,$U253),
IF($P253="Rehired",IF(BB253&gt;0,$U253))))))))*'Actual Allocation Calc'!$AJ$99)))</f>
        <v/>
      </c>
      <c r="AB253" s="210" t="str">
        <f>IF($B253="","",IF('Actual Allocation Calc'!$AK$78="A",
IF($P253="Employed",$U253,
IF(AND($P253="Terminated"),($U253/7*AS253),
IF(AND($P253="Furloughed"),($U253/7*AS253)+($U253/7*BC253),
IF(AND($P253="Rehired"),($U253/7*BC253),
IF(AND($P253="Terminated",AS253&gt;0),$U253,
IF($P253="Furloughed",IF(AS253&gt;0,$U253)+IF(BC253&gt;0,$U253),
IF($P253="Rehired",IF(BC253&gt;0,$U253)))))))),IF('Actual Allocation Calc'!$AK$78="C",'Actual Allocation Calc'!O253,'Actual Allocation Calc'!X253+IF($P253="Employed",$U253,
IF(AND($P253="Terminated"),($U253/7*AS253),
IF(AND($P253="Furloughed"),($U253/7*AS253)+($U253/7*BC253),
IF(AND($P253="Rehired"),($U253/7*BC253),
IF(AND($P253="Terminated",AS253&gt;0),$U253,
IF($P253="Furloughed",IF(AS253&gt;0,$U253)+IF(BC253&gt;0,$U253),
IF($P253="Rehired",IF(BC253&gt;0,$U253))))))))*'Actual Allocation Calc'!$AK$99)))</f>
        <v/>
      </c>
      <c r="AC253" s="210" t="str">
        <f>IF($B253="","",IF('Actual Allocation Calc'!$AL$78="A",
IF($P253="Employed",$U253,
IF(AND($P253="Terminated"),($U253/7*AT253),
IF(AND($P253="Furloughed"),($U253/7*AT253)+($U253/7*BD253),
IF(AND($P253="Rehired"),($U253/7*BD253),
IF(AND($P253="Terminated",AT253&gt;0),$U253,
IF($P253="Furloughed",IF(AT253&gt;0,$U253)+IF(BD253&gt;0,$U253),
IF($P253="Rehired",IF(BD253&gt;0,$U253)))))))),IF('Actual Allocation Calc'!$AL$78="C",'Actual Allocation Calc'!P253,'Actual Allocation Calc'!Y253+IF($P253="Employed",$U253,
IF(AND($P253="Terminated"),($U253/7*AT253),
IF(AND($P253="Furloughed"),($U253/7*AT253)+($U253/7*BD253),
IF(AND($P253="Rehired"),($U253/7*BD253),
IF(AND($P253="Terminated",AT253&gt;0),$U253,
IF($P253="Furloughed",IF(AT253&gt;0,$U253)+IF(BD253&gt;0,$U253),
IF($P253="Rehired",IF(BD253&gt;0,$U253))))))))*'Actual Allocation Calc'!$AL$99)))</f>
        <v/>
      </c>
      <c r="AD253" s="210" t="str">
        <f>IF($B253="","",IF('Actual Allocation Calc'!$AM$78="A",
IF($P253="Employed",$U253,
IF(AND($P253="Terminated"),($U253/7*AU253),
IF(AND($P253="Furloughed"),($U253/7*AU253)+($U253/7*BE253),
IF(AND($P253="Rehired"),($U253/7*BE253),
IF(AND($P253="Terminated",AU253&gt;0),$U253,
IF($P253="Furloughed",IF(AU253&gt;0,$U253)+IF(BE253&gt;0,$U253),
IF($P253="Rehired",IF(BE253&gt;0,$U253)))))))),IF('Actual Allocation Calc'!$AM$78="C",'Actual Allocation Calc'!Q253,'Actual Allocation Calc'!Z253+IF($P253="Employed",$U253,
IF(AND($P253="Terminated"),($U253/7*AU253),
IF(AND($P253="Furloughed"),($U253/7*AU253)+($U253/7*BE253),
IF(AND($P253="Rehired"),($U253/7*BE253),
IF(AND($P253="Terminated",AU253&gt;0),$U253,
IF($P253="Furloughed",IF(AU253&gt;0,$U253)+IF(BE253&gt;0,$U253),
IF($P253="Rehired",IF(BE253&gt;0,$U253))))))))*'Actual Allocation Calc'!$AM$99)))</f>
        <v/>
      </c>
      <c r="AE253" s="210" t="str">
        <f>IF($B253="","",IF('Actual Allocation Calc'!$AN$78="A",
IF($P253="Employed",$U253,
IF(AND($P253="Terminated"),($U253/7*AV253),
IF(AND($P253="Furloughed"),($U253/7*AV253)+($U253/7*BF253),
IF(AND($P253="Rehired"),($U253/7*BF253),
IF(AND($P253="Terminated",AV253&gt;0),$U253,
IF($P253="Furloughed",IF(AV253&gt;0,$U253)+IF(BF253&gt;0,$U253),
IF($P253="Rehired",IF(BF253&gt;0,$U253)))))))),IF('Actual Allocation Calc'!$AN$78="C",'Actual Allocation Calc'!R253,'Actual Allocation Calc'!AA253+IF($P253="Employed",$U253,
IF(AND($P253="Terminated"),($U253/7*AV253),
IF(AND($P253="Furloughed"),($U253/7*AV253)+($U253/7*BF253),
IF(AND($P253="Rehired"),($U253/7*BF253),
IF(AND($P253="Terminated",AV253&gt;0),$U253,
IF($P253="Furloughed",IF(AV253&gt;0,$U253)+IF(BF253&gt;0,$U253),
IF($P253="Rehired",IF(BF253&gt;0,$U253))))))))*'Actual Allocation Calc'!$AN$99)))</f>
        <v/>
      </c>
      <c r="AF253" s="210" t="str">
        <f>IF($B253="","",IF('Actual Allocation Calc'!$AO$78="A",
IF($P253="Employed",$U253,
IF(AND($P253="Terminated"),($U253/7*AW253),
IF(AND($P253="Furloughed"),($U253/7*AW253)+($U253/7*BG253),
IF(AND($P253="Rehired"),($U253/7*BG253),
IF(AND($P253="Terminated",AW253&gt;0),$U253,
IF($P253="Furloughed",IF(AW253&gt;0,$U253)+IF(BG253&gt;0,$U253),
IF($P253="Rehired",IF(BG253&gt;0,$U253)))))))),IF('Actual Allocation Calc'!$AO$78="C",'Actual Allocation Calc'!S253,'Actual Allocation Calc'!AB253+IF($P253="Employed",$U253,
IF(AND($P253="Terminated"),($U253/7*AW253),
IF(AND($P253="Furloughed"),($U253/7*AW253)+($U253/7*BG253),
IF(AND($P253="Rehired"),($U253/7*BG253),
IF(AND($P253="Terminated",AW253&gt;0),$U253,
IF($P253="Furloughed",IF(AW253&gt;0,$U253)+IF(BG253&gt;0,$U253),
IF($P253="Rehired",IF(BG253&gt;0,$U253))))))))*'Actual Allocation Calc'!$AO$99)))</f>
        <v/>
      </c>
      <c r="AG253" s="210" t="str">
        <f>IF($B253="","",IF('Actual Allocation Calc'!$AP$78="A",
IF($P253="Employed",$U253/7*BK253,
IF(AND($P253="Terminated"),($U253/7*AX253),
IF(AND($P253="Furloughed"),($U253/7*AX253)+($U253/7*BH253),
IF(AND($P253="Rehired"),($U253/7*BH253),
IF(AND($P253="Terminated",AX253&gt;0),$U253,
IF($P253="Furloughed",IF(AX253&gt;0,$U253)+IF(BH253&gt;0,$U253),
IF($P253="Rehired",IF(BH253&gt;0,$U253)))))))),IF('Actual Allocation Calc'!$AP$78="C",'Actual Allocation Calc'!T253,'Actual Allocation Calc'!AC253+IF($P253="Employed",$U253/7*BK253,
IF(AND($P253="Terminated"),($U253/7*AX253),
IF(AND($P253="Furloughed"),($U253/7*AX253)+($U253/7*BH253),
IF(AND($P253="Rehired"),($U253/7*BH253),
IF(AND($P253="Terminated",AX253&gt;0),$U253,
IF($P253="Furloughed",IF(AX253&gt;0,$U253)+IF(BH253&gt;0,$U253),
IF($P253="Rehired",IF(BH253&gt;0,$U253))))))))*'Actual Allocation Calc'!$AP$99)))</f>
        <v/>
      </c>
      <c r="AH253" s="536"/>
      <c r="AI253" s="82">
        <f t="shared" si="87"/>
        <v>0</v>
      </c>
      <c r="AJ253" s="210">
        <f t="shared" si="69"/>
        <v>0</v>
      </c>
      <c r="AK253" s="397" t="str">
        <f t="shared" si="70"/>
        <v/>
      </c>
      <c r="AM253" s="122"/>
      <c r="AO253" s="214" t="str">
        <f>IFERROR(IF($V253="","",VLOOKUP(V253,'Calendar Calcs'!$B$2:$E1220,4,FALSE)),0)</f>
        <v/>
      </c>
      <c r="AP253" s="69" t="str">
        <f>IF($AO253="","", IF($AO253&lt;AP$23,0,IF($AO253&gt;AP$23,COUNTIFS('Calendar Calcs'!$E$2:$E1220,AP$23),COUNTIFS('Calendar Calcs'!$E$2:$E1220,AP$23,'Calendar Calcs'!$D$2:$D1220,"&lt;="&amp;WEEKDAY($V253)))))</f>
        <v/>
      </c>
      <c r="AQ253" s="69" t="str">
        <f>IF($AO253="","", IF($AO253&lt;AQ$23,0,IF($AO253&gt;AQ$23,COUNTIFS('Calendar Calcs'!$E$2:$E1220,AQ$23),COUNTIFS('Calendar Calcs'!$E$2:$E1220,AQ$23,'Calendar Calcs'!$D$2:$D1220,"&lt;="&amp;WEEKDAY($V253)))))</f>
        <v/>
      </c>
      <c r="AR253" s="69" t="str">
        <f>IF($AO253="","", IF($AO253&lt;AR$23,0,IF($AO253&gt;AR$23,COUNTIFS('Calendar Calcs'!$E$2:$E1220,AR$23),COUNTIFS('Calendar Calcs'!$E$2:$E1220,AR$23,'Calendar Calcs'!$D$2:$D1220,"&lt;="&amp;WEEKDAY($V253)))))</f>
        <v/>
      </c>
      <c r="AS253" s="69" t="str">
        <f>IF($AO253="","", IF($AO253&lt;AS$23,0,IF($AO253&gt;AS$23,COUNTIFS('Calendar Calcs'!$E$2:$E1220,AS$23),COUNTIFS('Calendar Calcs'!$E$2:$E1220,AS$23,'Calendar Calcs'!$D$2:$D1220,"&lt;="&amp;WEEKDAY($V253)))))</f>
        <v/>
      </c>
      <c r="AT253" s="69" t="str">
        <f>IF($AO253="","", IF($AO253&lt;AT$23,0,IF($AO253&gt;AT$23,COUNTIFS('Calendar Calcs'!$E$2:$E1220,AT$23),COUNTIFS('Calendar Calcs'!$E$2:$E1220,AT$23,'Calendar Calcs'!$D$2:$D1220,"&lt;="&amp;WEEKDAY($V253)))))</f>
        <v/>
      </c>
      <c r="AU253" s="69" t="str">
        <f>IF($AO253="","", IF($AO253&lt;AU$23,0,IF($AO253&gt;AU$23,COUNTIFS('Calendar Calcs'!$E$2:$E1220,AU$23),COUNTIFS('Calendar Calcs'!$E$2:$E1220,AU$23,'Calendar Calcs'!$D$2:$D1220,"&lt;="&amp;WEEKDAY($V253)))))</f>
        <v/>
      </c>
      <c r="AV253" s="69" t="str">
        <f>IF($AO253="","", IF($AO253&lt;AV$23,0,IF($AO253&gt;AV$23,COUNTIFS('Calendar Calcs'!$E$2:$E1220,AV$23),COUNTIFS('Calendar Calcs'!$E$2:$E1220,AV$23,'Calendar Calcs'!$D$2:$D1220,"&lt;="&amp;WEEKDAY($V253)))))</f>
        <v/>
      </c>
      <c r="AW253" s="69" t="str">
        <f>IF($AO253="","", IF($AO253&lt;AW$23,0,IF($AO253&gt;AW$23,COUNTIFS('Calendar Calcs'!$E$2:$E1220,AW$23),COUNTIFS('Calendar Calcs'!$E$2:$E1220,AW$23,'Calendar Calcs'!$D$2:$D1220,"&lt;="&amp;WEEKDAY($V253)))))</f>
        <v/>
      </c>
      <c r="AX253" s="69" t="str">
        <f>IF($AO253="","", IF($AO253&lt;AX$23,0,IF($AO253&gt;AX$23,COUNTIFS('Calendar Calcs'!$E$2:$E1220,AX$23),COUNTIFS('Calendar Calcs'!$E$2:$E1220,AX$23,'Calendar Calcs'!$D$2:$D1220,"&lt;="&amp;WEEKDAY($V253)))))</f>
        <v/>
      </c>
      <c r="AY253" s="69" t="str">
        <f>IF($W253="","",VLOOKUP($W253,'Calendar Calcs'!$B$2:$E1220,4,FALSE))</f>
        <v/>
      </c>
      <c r="AZ253" s="69" t="str">
        <f>IF($AY253="","",IF($AY253&gt;AZ$23,0,IF($AY253&lt;AZ$23,COUNTIFS('Calendar Calcs'!$E$2:$E1220,AZ$23),COUNTIFS('Calendar Calcs'!$E$2:$E1220,AZ$23,'Calendar Calcs'!$D$2:$D1220,"&gt;="&amp;WEEKDAY($W253)))))</f>
        <v/>
      </c>
      <c r="BA253" s="69" t="str">
        <f>IF($AY253="","",IF($AY253&gt;BA$23,0,IF($AY253&lt;BA$23,COUNTIFS('Calendar Calcs'!$E$2:$E1220,BA$23),COUNTIFS('Calendar Calcs'!$E$2:$E1220,BA$23,'Calendar Calcs'!$D$2:$D1220,"&gt;="&amp;WEEKDAY($W253)))))</f>
        <v/>
      </c>
      <c r="BB253" s="69" t="str">
        <f>IF($AY253="","",IF($AY253&gt;BB$23,0,IF($AY253&lt;BB$23,COUNTIFS('Calendar Calcs'!$E$2:$E1220,BB$23),COUNTIFS('Calendar Calcs'!$E$2:$E1220,BB$23,'Calendar Calcs'!$D$2:$D1220,"&gt;="&amp;WEEKDAY($W253)))))</f>
        <v/>
      </c>
      <c r="BC253" s="69" t="str">
        <f>IF($AY253="","",IF($AY253&gt;BC$23,0,IF($AY253&lt;BC$23,COUNTIFS('Calendar Calcs'!$E$2:$E1220,BC$23),COUNTIFS('Calendar Calcs'!$E$2:$E1220,BC$23,'Calendar Calcs'!$D$2:$D1220,"&gt;="&amp;WEEKDAY($W253)))))</f>
        <v/>
      </c>
      <c r="BD253" s="69" t="str">
        <f>IF($AY253="","",IF($AY253&gt;BD$23,0,IF($AY253&lt;BD$23,COUNTIFS('Calendar Calcs'!$E$2:$E1220,BD$23),COUNTIFS('Calendar Calcs'!$E$2:$E1220,BD$23,'Calendar Calcs'!$D$2:$D1220,"&gt;="&amp;WEEKDAY($W253)))))</f>
        <v/>
      </c>
      <c r="BE253" s="69" t="str">
        <f>IF($AY253="","",IF($AY253&gt;BE$23,0,IF($AY253&lt;BE$23,COUNTIFS('Calendar Calcs'!$E$2:$E1220,BE$23),COUNTIFS('Calendar Calcs'!$E$2:$E1220,BE$23,'Calendar Calcs'!$D$2:$D1220,"&gt;="&amp;WEEKDAY($W253)))))</f>
        <v/>
      </c>
      <c r="BF253" s="69" t="str">
        <f>IF($AY253="","",IF($AY253&gt;BF$23,0,IF($AY253&lt;BF$23,COUNTIFS('Calendar Calcs'!$E$2:$E1220,BF$23),COUNTIFS('Calendar Calcs'!$E$2:$E1220,BF$23,'Calendar Calcs'!$D$2:$D1220,"&gt;="&amp;WEEKDAY($W253)))))</f>
        <v/>
      </c>
      <c r="BG253" s="69" t="str">
        <f>IF($AY253="","",IF($AY253&gt;BG$23,0,IF($AY253&lt;BG$23,COUNTIFS('Calendar Calcs'!$E$2:$E1220,BG$23),COUNTIFS('Calendar Calcs'!$E$2:$E1220,BG$23,'Calendar Calcs'!$D$2:$D1220,"&gt;="&amp;WEEKDAY($W253)))))</f>
        <v/>
      </c>
      <c r="BH253" s="69">
        <f t="shared" si="71"/>
        <v>6</v>
      </c>
      <c r="BI253" s="69">
        <f>IF(Cover!$E$43="","",VLOOKUP(Cover!$E$43,'Calendar Calcs'!$B$2:$E1220,4,FALSE))</f>
        <v>1</v>
      </c>
      <c r="BJ253" s="69">
        <f>IF($BI253="","", IF($BI253&lt;BJ$23,0,IF($BI253&gt;=BJ$23,COUNTIFS('Calendar Calcs'!$E$2:$E1220,BJ$23),COUNTIFS('Calendar Calcs'!$E$2:$E1220,BJ$23,'Calendar Calcs'!$D$2:$D1220,"&lt;="&amp;WEEKDAY($V253)))))</f>
        <v>1</v>
      </c>
      <c r="BK253" s="69">
        <f t="shared" si="68"/>
        <v>6</v>
      </c>
      <c r="BN253" s="69" t="str">
        <f>IF(T253&gt;0,"FTE",IF(Cover!$E$47="Weekly",IF(S253&gt;29.75,"FTE","PTE"),IF(S253&gt;59.75,"FTE","PTE")))</f>
        <v>PTE</v>
      </c>
      <c r="BO253" s="69">
        <f>IF(BN253="FTE",30,IF(Cover!$E$47="Weekly",'STEP 2 EE Data'!S253,'STEP 2 EE Data'!S253/2))</f>
        <v>0</v>
      </c>
      <c r="BP253" s="209">
        <f t="shared" si="72"/>
        <v>0</v>
      </c>
      <c r="BQ253" s="209">
        <f t="shared" si="73"/>
        <v>0</v>
      </c>
      <c r="BR253" s="209">
        <f t="shared" si="74"/>
        <v>0</v>
      </c>
      <c r="BS253" s="209">
        <f t="shared" si="75"/>
        <v>0</v>
      </c>
      <c r="BT253" s="209">
        <f t="shared" si="76"/>
        <v>0</v>
      </c>
      <c r="BU253" s="209">
        <f t="shared" si="77"/>
        <v>0</v>
      </c>
      <c r="BV253" s="209">
        <f t="shared" si="78"/>
        <v>0</v>
      </c>
      <c r="BW253" s="209">
        <f t="shared" si="79"/>
        <v>0</v>
      </c>
      <c r="BX253" s="209">
        <f t="shared" si="80"/>
        <v>0</v>
      </c>
      <c r="CC253" s="210" t="str">
        <f>IF(B253="","",IF(C253="",IF(Cover!$E$47="Weekly",'STEP 3 EE Comp'!BI258*8,'STEP 3 EE Comp'!BI258*4),IF(Cover!$E$47="Weekly",'STEP 3 EE Comp'!BI258,'STEP 3 EE Comp'!BI258)))</f>
        <v/>
      </c>
      <c r="CD253" s="82" t="str">
        <f t="shared" si="81"/>
        <v/>
      </c>
      <c r="CE253" s="417">
        <f t="shared" si="82"/>
        <v>1</v>
      </c>
      <c r="CF253" s="82" t="str">
        <f t="shared" si="83"/>
        <v>Good</v>
      </c>
      <c r="CG253" s="82">
        <f t="shared" si="84"/>
        <v>0</v>
      </c>
      <c r="CH253" s="234">
        <f t="shared" si="85"/>
        <v>0</v>
      </c>
    </row>
    <row r="254" spans="1:86" s="69" customFormat="1" x14ac:dyDescent="0.3">
      <c r="A254" s="555"/>
      <c r="B254" s="52"/>
      <c r="C254" s="52"/>
      <c r="D254" s="52"/>
      <c r="E254" s="52"/>
      <c r="F254" s="507"/>
      <c r="G254" s="210">
        <f t="shared" si="86"/>
        <v>0</v>
      </c>
      <c r="H254" s="82">
        <f t="shared" si="67"/>
        <v>0</v>
      </c>
      <c r="I254" s="211"/>
      <c r="J254" s="441" t="s">
        <v>21</v>
      </c>
      <c r="K254" s="441" t="s">
        <v>21</v>
      </c>
      <c r="L254" s="441" t="s">
        <v>21</v>
      </c>
      <c r="M254" s="441" t="s">
        <v>21</v>
      </c>
      <c r="N254" s="568" t="s">
        <v>21</v>
      </c>
      <c r="O254" s="211"/>
      <c r="P254" s="212" t="str">
        <f>IF(B254="","",
IF(AND(V254="",W254="",B254&lt;&gt;""),"Employed",
IF(AND(V254&lt;&gt;"",W254="",B254&lt;&gt;""),"Terminated",
IF(AND(V254&lt;&gt;"",W254&lt;&gt;"",B254&lt;&gt;""),IF(W254&lt;Cover!$E$43,"Employed","Furloughed"),
IF(AND(V254="",W254&lt;&gt;"",B254&lt;&gt;""),IF(W254&lt;Cover!$E$43,"Employed","Rehired"))))))</f>
        <v/>
      </c>
      <c r="Q254" s="211"/>
      <c r="R254" s="536"/>
      <c r="S254" s="563"/>
      <c r="T254" s="536"/>
      <c r="U254" s="82">
        <f>IF(Cover!$E$47="Weekly",IF(T254&gt;0,T254,R254*S254),IF(T254&gt;0,T254,R254*S254)/2)</f>
        <v>0</v>
      </c>
      <c r="V254" s="564"/>
      <c r="W254" s="564"/>
      <c r="Y254" s="213" t="str">
        <f>IF($B254="","",IF('Actual Allocation Calc'!$AH$78="A",
IF($P254="Employed",$U254/7*BJ254,
IF(AND($P254="Terminated"),($U254/7*AP254),
IF(AND($P254="Furloughed"),($U254/7*AP254)+($U254/7*AZ254),
IF(AND($P254="Rehired"),($U254/7*AZ254),
IF(AND($P254="Terminated",AP254&gt;0),$U254,
IF($P254="Furloughed",IF(AP254&gt;0,$U254)+IF(AZ254&gt;0,$U254),
IF($P254="Rehired",IF(AZ254&gt;0,$U254)))))))),IF('Actual Allocation Calc'!$AH$78="C",'Actual Allocation Calc'!L254,'Actual Allocation Calc'!U254+IF($P254="Employed",$U254/7*BJ254,
IF(AND($P254="Terminated"),($U254/7*AP254),
IF(AND($P254="Furloughed"),($U254/7*AP254)+($U254/7*AZ254),
IF(AND($P254="Rehired"),($U254/7*AZ254),
IF(AND($P254="Terminated",AP254&gt;0),$U254,
IF($P254="Furloughed",IF(AP254&gt;0,$U254)+IF(AZ254&gt;0,$U254),
IF($P254="Rehired",IF(AZ254&gt;0,$U254))))))))*'Actual Allocation Calc'!$AH$99)))</f>
        <v/>
      </c>
      <c r="Z254" s="210" t="str">
        <f>IF($B254="","",IF('Actual Allocation Calc'!$AI$78="A",
IF($P254="Employed",$U254,
IF(AND($P254="Terminated"),($U254/7*AQ254),
IF(AND($P254="Furloughed"),($U254/7*AQ254)+($U254/7*BA254),
IF(AND($P254="Rehired"),($U254/7*BA254),
IF(AND($P254="Terminated",AQ254&gt;0),$U254,
IF($P254="Furloughed",IF(AQ254&gt;0,$U254)+IF(BA254&gt;0,$U254),
IF($P254="Rehired",IF(BA254&gt;0,$U254)))))))),IF('Actual Allocation Calc'!$AI$78="C",'Actual Allocation Calc'!M254,'Actual Allocation Calc'!V254+IF($P254="Employed",$U254,
IF(AND($P254="Terminated"),($U254/7*AQ254),
IF(AND($P254="Furloughed"),($U254/7*AQ254)+($U254/7*BA254),
IF(AND($P254="Rehired"),($U254/7*BA254),
IF(AND($P254="Terminated",AQ254&gt;0),$U254,
IF($P254="Furloughed",IF(AQ254&gt;0,$U254)+IF(BA254&gt;0,$U254),
IF($P254="Rehired",IF(BA254&gt;0,$U254))))))))*'Actual Allocation Calc'!$AI$99)))</f>
        <v/>
      </c>
      <c r="AA254" s="210" t="str">
        <f>IF($B254="","",IF('Actual Allocation Calc'!$AJ$78="A",
IF($P254="Employed",$U254,
IF(AND($P254="Terminated"),($U254/7*AR254),
IF(AND($P254="Furloughed"),($U254/7*AR254)+($U254/7*BB254),
IF(AND($P254="Rehired"),($U254/7*BB254),
IF(AND($P254="Terminated",AR254&gt;0),$U254,
IF($P254="Furloughed",IF(AR254&gt;0,$U254)+IF(BB254&gt;0,$U254),
IF($P254="Rehired",IF(BB254&gt;0,$U254)))))))),IF('Actual Allocation Calc'!$AJ$78="C",'Actual Allocation Calc'!N254,'Actual Allocation Calc'!W254+IF($P254="Employed",$U254,
IF(AND($P254="Terminated"),($U254/7*AR254),
IF(AND($P254="Furloughed"),($U254/7*AR254)+($U254/7*BB254),
IF(AND($P254="Rehired"),($U254/7*BB254),
IF(AND($P254="Terminated",AR254&gt;0),$U254,
IF($P254="Furloughed",IF(AR254&gt;0,$U254)+IF(BB254&gt;0,$U254),
IF($P254="Rehired",IF(BB254&gt;0,$U254))))))))*'Actual Allocation Calc'!$AJ$99)))</f>
        <v/>
      </c>
      <c r="AB254" s="210" t="str">
        <f>IF($B254="","",IF('Actual Allocation Calc'!$AK$78="A",
IF($P254="Employed",$U254,
IF(AND($P254="Terminated"),($U254/7*AS254),
IF(AND($P254="Furloughed"),($U254/7*AS254)+($U254/7*BC254),
IF(AND($P254="Rehired"),($U254/7*BC254),
IF(AND($P254="Terminated",AS254&gt;0),$U254,
IF($P254="Furloughed",IF(AS254&gt;0,$U254)+IF(BC254&gt;0,$U254),
IF($P254="Rehired",IF(BC254&gt;0,$U254)))))))),IF('Actual Allocation Calc'!$AK$78="C",'Actual Allocation Calc'!O254,'Actual Allocation Calc'!X254+IF($P254="Employed",$U254,
IF(AND($P254="Terminated"),($U254/7*AS254),
IF(AND($P254="Furloughed"),($U254/7*AS254)+($U254/7*BC254),
IF(AND($P254="Rehired"),($U254/7*BC254),
IF(AND($P254="Terminated",AS254&gt;0),$U254,
IF($P254="Furloughed",IF(AS254&gt;0,$U254)+IF(BC254&gt;0,$U254),
IF($P254="Rehired",IF(BC254&gt;0,$U254))))))))*'Actual Allocation Calc'!$AK$99)))</f>
        <v/>
      </c>
      <c r="AC254" s="210" t="str">
        <f>IF($B254="","",IF('Actual Allocation Calc'!$AL$78="A",
IF($P254="Employed",$U254,
IF(AND($P254="Terminated"),($U254/7*AT254),
IF(AND($P254="Furloughed"),($U254/7*AT254)+($U254/7*BD254),
IF(AND($P254="Rehired"),($U254/7*BD254),
IF(AND($P254="Terminated",AT254&gt;0),$U254,
IF($P254="Furloughed",IF(AT254&gt;0,$U254)+IF(BD254&gt;0,$U254),
IF($P254="Rehired",IF(BD254&gt;0,$U254)))))))),IF('Actual Allocation Calc'!$AL$78="C",'Actual Allocation Calc'!P254,'Actual Allocation Calc'!Y254+IF($P254="Employed",$U254,
IF(AND($P254="Terminated"),($U254/7*AT254),
IF(AND($P254="Furloughed"),($U254/7*AT254)+($U254/7*BD254),
IF(AND($P254="Rehired"),($U254/7*BD254),
IF(AND($P254="Terminated",AT254&gt;0),$U254,
IF($P254="Furloughed",IF(AT254&gt;0,$U254)+IF(BD254&gt;0,$U254),
IF($P254="Rehired",IF(BD254&gt;0,$U254))))))))*'Actual Allocation Calc'!$AL$99)))</f>
        <v/>
      </c>
      <c r="AD254" s="210" t="str">
        <f>IF($B254="","",IF('Actual Allocation Calc'!$AM$78="A",
IF($P254="Employed",$U254,
IF(AND($P254="Terminated"),($U254/7*AU254),
IF(AND($P254="Furloughed"),($U254/7*AU254)+($U254/7*BE254),
IF(AND($P254="Rehired"),($U254/7*BE254),
IF(AND($P254="Terminated",AU254&gt;0),$U254,
IF($P254="Furloughed",IF(AU254&gt;0,$U254)+IF(BE254&gt;0,$U254),
IF($P254="Rehired",IF(BE254&gt;0,$U254)))))))),IF('Actual Allocation Calc'!$AM$78="C",'Actual Allocation Calc'!Q254,'Actual Allocation Calc'!Z254+IF($P254="Employed",$U254,
IF(AND($P254="Terminated"),($U254/7*AU254),
IF(AND($P254="Furloughed"),($U254/7*AU254)+($U254/7*BE254),
IF(AND($P254="Rehired"),($U254/7*BE254),
IF(AND($P254="Terminated",AU254&gt;0),$U254,
IF($P254="Furloughed",IF(AU254&gt;0,$U254)+IF(BE254&gt;0,$U254),
IF($P254="Rehired",IF(BE254&gt;0,$U254))))))))*'Actual Allocation Calc'!$AM$99)))</f>
        <v/>
      </c>
      <c r="AE254" s="210" t="str">
        <f>IF($B254="","",IF('Actual Allocation Calc'!$AN$78="A",
IF($P254="Employed",$U254,
IF(AND($P254="Terminated"),($U254/7*AV254),
IF(AND($P254="Furloughed"),($U254/7*AV254)+($U254/7*BF254),
IF(AND($P254="Rehired"),($U254/7*BF254),
IF(AND($P254="Terminated",AV254&gt;0),$U254,
IF($P254="Furloughed",IF(AV254&gt;0,$U254)+IF(BF254&gt;0,$U254),
IF($P254="Rehired",IF(BF254&gt;0,$U254)))))))),IF('Actual Allocation Calc'!$AN$78="C",'Actual Allocation Calc'!R254,'Actual Allocation Calc'!AA254+IF($P254="Employed",$U254,
IF(AND($P254="Terminated"),($U254/7*AV254),
IF(AND($P254="Furloughed"),($U254/7*AV254)+($U254/7*BF254),
IF(AND($P254="Rehired"),($U254/7*BF254),
IF(AND($P254="Terminated",AV254&gt;0),$U254,
IF($P254="Furloughed",IF(AV254&gt;0,$U254)+IF(BF254&gt;0,$U254),
IF($P254="Rehired",IF(BF254&gt;0,$U254))))))))*'Actual Allocation Calc'!$AN$99)))</f>
        <v/>
      </c>
      <c r="AF254" s="210" t="str">
        <f>IF($B254="","",IF('Actual Allocation Calc'!$AO$78="A",
IF($P254="Employed",$U254,
IF(AND($P254="Terminated"),($U254/7*AW254),
IF(AND($P254="Furloughed"),($U254/7*AW254)+($U254/7*BG254),
IF(AND($P254="Rehired"),($U254/7*BG254),
IF(AND($P254="Terminated",AW254&gt;0),$U254,
IF($P254="Furloughed",IF(AW254&gt;0,$U254)+IF(BG254&gt;0,$U254),
IF($P254="Rehired",IF(BG254&gt;0,$U254)))))))),IF('Actual Allocation Calc'!$AO$78="C",'Actual Allocation Calc'!S254,'Actual Allocation Calc'!AB254+IF($P254="Employed",$U254,
IF(AND($P254="Terminated"),($U254/7*AW254),
IF(AND($P254="Furloughed"),($U254/7*AW254)+($U254/7*BG254),
IF(AND($P254="Rehired"),($U254/7*BG254),
IF(AND($P254="Terminated",AW254&gt;0),$U254,
IF($P254="Furloughed",IF(AW254&gt;0,$U254)+IF(BG254&gt;0,$U254),
IF($P254="Rehired",IF(BG254&gt;0,$U254))))))))*'Actual Allocation Calc'!$AO$99)))</f>
        <v/>
      </c>
      <c r="AG254" s="210" t="str">
        <f>IF($B254="","",IF('Actual Allocation Calc'!$AP$78="A",
IF($P254="Employed",$U254/7*BK254,
IF(AND($P254="Terminated"),($U254/7*AX254),
IF(AND($P254="Furloughed"),($U254/7*AX254)+($U254/7*BH254),
IF(AND($P254="Rehired"),($U254/7*BH254),
IF(AND($P254="Terminated",AX254&gt;0),$U254,
IF($P254="Furloughed",IF(AX254&gt;0,$U254)+IF(BH254&gt;0,$U254),
IF($P254="Rehired",IF(BH254&gt;0,$U254)))))))),IF('Actual Allocation Calc'!$AP$78="C",'Actual Allocation Calc'!T254,'Actual Allocation Calc'!AC254+IF($P254="Employed",$U254/7*BK254,
IF(AND($P254="Terminated"),($U254/7*AX254),
IF(AND($P254="Furloughed"),($U254/7*AX254)+($U254/7*BH254),
IF(AND($P254="Rehired"),($U254/7*BH254),
IF(AND($P254="Terminated",AX254&gt;0),$U254,
IF($P254="Furloughed",IF(AX254&gt;0,$U254)+IF(BH254&gt;0,$U254),
IF($P254="Rehired",IF(BH254&gt;0,$U254))))))))*'Actual Allocation Calc'!$AP$99)))</f>
        <v/>
      </c>
      <c r="AH254" s="536"/>
      <c r="AI254" s="82">
        <f t="shared" si="87"/>
        <v>0</v>
      </c>
      <c r="AJ254" s="210">
        <f t="shared" si="69"/>
        <v>0</v>
      </c>
      <c r="AK254" s="397" t="str">
        <f t="shared" si="70"/>
        <v/>
      </c>
      <c r="AM254" s="122"/>
      <c r="AO254" s="214" t="str">
        <f>IFERROR(IF($V254="","",VLOOKUP(V254,'Calendar Calcs'!$B$2:$E1221,4,FALSE)),0)</f>
        <v/>
      </c>
      <c r="AP254" s="69" t="str">
        <f>IF($AO254="","", IF($AO254&lt;AP$23,0,IF($AO254&gt;AP$23,COUNTIFS('Calendar Calcs'!$E$2:$E1221,AP$23),COUNTIFS('Calendar Calcs'!$E$2:$E1221,AP$23,'Calendar Calcs'!$D$2:$D1221,"&lt;="&amp;WEEKDAY($V254)))))</f>
        <v/>
      </c>
      <c r="AQ254" s="69" t="str">
        <f>IF($AO254="","", IF($AO254&lt;AQ$23,0,IF($AO254&gt;AQ$23,COUNTIFS('Calendar Calcs'!$E$2:$E1221,AQ$23),COUNTIFS('Calendar Calcs'!$E$2:$E1221,AQ$23,'Calendar Calcs'!$D$2:$D1221,"&lt;="&amp;WEEKDAY($V254)))))</f>
        <v/>
      </c>
      <c r="AR254" s="69" t="str">
        <f>IF($AO254="","", IF($AO254&lt;AR$23,0,IF($AO254&gt;AR$23,COUNTIFS('Calendar Calcs'!$E$2:$E1221,AR$23),COUNTIFS('Calendar Calcs'!$E$2:$E1221,AR$23,'Calendar Calcs'!$D$2:$D1221,"&lt;="&amp;WEEKDAY($V254)))))</f>
        <v/>
      </c>
      <c r="AS254" s="69" t="str">
        <f>IF($AO254="","", IF($AO254&lt;AS$23,0,IF($AO254&gt;AS$23,COUNTIFS('Calendar Calcs'!$E$2:$E1221,AS$23),COUNTIFS('Calendar Calcs'!$E$2:$E1221,AS$23,'Calendar Calcs'!$D$2:$D1221,"&lt;="&amp;WEEKDAY($V254)))))</f>
        <v/>
      </c>
      <c r="AT254" s="69" t="str">
        <f>IF($AO254="","", IF($AO254&lt;AT$23,0,IF($AO254&gt;AT$23,COUNTIFS('Calendar Calcs'!$E$2:$E1221,AT$23),COUNTIFS('Calendar Calcs'!$E$2:$E1221,AT$23,'Calendar Calcs'!$D$2:$D1221,"&lt;="&amp;WEEKDAY($V254)))))</f>
        <v/>
      </c>
      <c r="AU254" s="69" t="str">
        <f>IF($AO254="","", IF($AO254&lt;AU$23,0,IF($AO254&gt;AU$23,COUNTIFS('Calendar Calcs'!$E$2:$E1221,AU$23),COUNTIFS('Calendar Calcs'!$E$2:$E1221,AU$23,'Calendar Calcs'!$D$2:$D1221,"&lt;="&amp;WEEKDAY($V254)))))</f>
        <v/>
      </c>
      <c r="AV254" s="69" t="str">
        <f>IF($AO254="","", IF($AO254&lt;AV$23,0,IF($AO254&gt;AV$23,COUNTIFS('Calendar Calcs'!$E$2:$E1221,AV$23),COUNTIFS('Calendar Calcs'!$E$2:$E1221,AV$23,'Calendar Calcs'!$D$2:$D1221,"&lt;="&amp;WEEKDAY($V254)))))</f>
        <v/>
      </c>
      <c r="AW254" s="69" t="str">
        <f>IF($AO254="","", IF($AO254&lt;AW$23,0,IF($AO254&gt;AW$23,COUNTIFS('Calendar Calcs'!$E$2:$E1221,AW$23),COUNTIFS('Calendar Calcs'!$E$2:$E1221,AW$23,'Calendar Calcs'!$D$2:$D1221,"&lt;="&amp;WEEKDAY($V254)))))</f>
        <v/>
      </c>
      <c r="AX254" s="69" t="str">
        <f>IF($AO254="","", IF($AO254&lt;AX$23,0,IF($AO254&gt;AX$23,COUNTIFS('Calendar Calcs'!$E$2:$E1221,AX$23),COUNTIFS('Calendar Calcs'!$E$2:$E1221,AX$23,'Calendar Calcs'!$D$2:$D1221,"&lt;="&amp;WEEKDAY($V254)))))</f>
        <v/>
      </c>
      <c r="AY254" s="69" t="str">
        <f>IF($W254="","",VLOOKUP($W254,'Calendar Calcs'!$B$2:$E1221,4,FALSE))</f>
        <v/>
      </c>
      <c r="AZ254" s="69" t="str">
        <f>IF($AY254="","",IF($AY254&gt;AZ$23,0,IF($AY254&lt;AZ$23,COUNTIFS('Calendar Calcs'!$E$2:$E1221,AZ$23),COUNTIFS('Calendar Calcs'!$E$2:$E1221,AZ$23,'Calendar Calcs'!$D$2:$D1221,"&gt;="&amp;WEEKDAY($W254)))))</f>
        <v/>
      </c>
      <c r="BA254" s="69" t="str">
        <f>IF($AY254="","",IF($AY254&gt;BA$23,0,IF($AY254&lt;BA$23,COUNTIFS('Calendar Calcs'!$E$2:$E1221,BA$23),COUNTIFS('Calendar Calcs'!$E$2:$E1221,BA$23,'Calendar Calcs'!$D$2:$D1221,"&gt;="&amp;WEEKDAY($W254)))))</f>
        <v/>
      </c>
      <c r="BB254" s="69" t="str">
        <f>IF($AY254="","",IF($AY254&gt;BB$23,0,IF($AY254&lt;BB$23,COUNTIFS('Calendar Calcs'!$E$2:$E1221,BB$23),COUNTIFS('Calendar Calcs'!$E$2:$E1221,BB$23,'Calendar Calcs'!$D$2:$D1221,"&gt;="&amp;WEEKDAY($W254)))))</f>
        <v/>
      </c>
      <c r="BC254" s="69" t="str">
        <f>IF($AY254="","",IF($AY254&gt;BC$23,0,IF($AY254&lt;BC$23,COUNTIFS('Calendar Calcs'!$E$2:$E1221,BC$23),COUNTIFS('Calendar Calcs'!$E$2:$E1221,BC$23,'Calendar Calcs'!$D$2:$D1221,"&gt;="&amp;WEEKDAY($W254)))))</f>
        <v/>
      </c>
      <c r="BD254" s="69" t="str">
        <f>IF($AY254="","",IF($AY254&gt;BD$23,0,IF($AY254&lt;BD$23,COUNTIFS('Calendar Calcs'!$E$2:$E1221,BD$23),COUNTIFS('Calendar Calcs'!$E$2:$E1221,BD$23,'Calendar Calcs'!$D$2:$D1221,"&gt;="&amp;WEEKDAY($W254)))))</f>
        <v/>
      </c>
      <c r="BE254" s="69" t="str">
        <f>IF($AY254="","",IF($AY254&gt;BE$23,0,IF($AY254&lt;BE$23,COUNTIFS('Calendar Calcs'!$E$2:$E1221,BE$23),COUNTIFS('Calendar Calcs'!$E$2:$E1221,BE$23,'Calendar Calcs'!$D$2:$D1221,"&gt;="&amp;WEEKDAY($W254)))))</f>
        <v/>
      </c>
      <c r="BF254" s="69" t="str">
        <f>IF($AY254="","",IF($AY254&gt;BF$23,0,IF($AY254&lt;BF$23,COUNTIFS('Calendar Calcs'!$E$2:$E1221,BF$23),COUNTIFS('Calendar Calcs'!$E$2:$E1221,BF$23,'Calendar Calcs'!$D$2:$D1221,"&gt;="&amp;WEEKDAY($W254)))))</f>
        <v/>
      </c>
      <c r="BG254" s="69" t="str">
        <f>IF($AY254="","",IF($AY254&gt;BG$23,0,IF($AY254&lt;BG$23,COUNTIFS('Calendar Calcs'!$E$2:$E1221,BG$23),COUNTIFS('Calendar Calcs'!$E$2:$E1221,BG$23,'Calendar Calcs'!$D$2:$D1221,"&gt;="&amp;WEEKDAY($W254)))))</f>
        <v/>
      </c>
      <c r="BH254" s="69">
        <f t="shared" si="71"/>
        <v>6</v>
      </c>
      <c r="BI254" s="69">
        <f>IF(Cover!$E$43="","",VLOOKUP(Cover!$E$43,'Calendar Calcs'!$B$2:$E1221,4,FALSE))</f>
        <v>1</v>
      </c>
      <c r="BJ254" s="69">
        <f>IF($BI254="","", IF($BI254&lt;BJ$23,0,IF($BI254&gt;=BJ$23,COUNTIFS('Calendar Calcs'!$E$2:$E1221,BJ$23),COUNTIFS('Calendar Calcs'!$E$2:$E1221,BJ$23,'Calendar Calcs'!$D$2:$D1221,"&lt;="&amp;WEEKDAY($V254)))))</f>
        <v>1</v>
      </c>
      <c r="BK254" s="69">
        <f t="shared" si="68"/>
        <v>6</v>
      </c>
      <c r="BN254" s="69" t="str">
        <f>IF(T254&gt;0,"FTE",IF(Cover!$E$47="Weekly",IF(S254&gt;29.75,"FTE","PTE"),IF(S254&gt;59.75,"FTE","PTE")))</f>
        <v>PTE</v>
      </c>
      <c r="BO254" s="69">
        <f>IF(BN254="FTE",30,IF(Cover!$E$47="Weekly",'STEP 2 EE Data'!S254,'STEP 2 EE Data'!S254/2))</f>
        <v>0</v>
      </c>
      <c r="BP254" s="209">
        <f t="shared" si="72"/>
        <v>0</v>
      </c>
      <c r="BQ254" s="209">
        <f t="shared" si="73"/>
        <v>0</v>
      </c>
      <c r="BR254" s="209">
        <f t="shared" si="74"/>
        <v>0</v>
      </c>
      <c r="BS254" s="209">
        <f t="shared" si="75"/>
        <v>0</v>
      </c>
      <c r="BT254" s="209">
        <f t="shared" si="76"/>
        <v>0</v>
      </c>
      <c r="BU254" s="209">
        <f t="shared" si="77"/>
        <v>0</v>
      </c>
      <c r="BV254" s="209">
        <f t="shared" si="78"/>
        <v>0</v>
      </c>
      <c r="BW254" s="209">
        <f t="shared" si="79"/>
        <v>0</v>
      </c>
      <c r="BX254" s="209">
        <f t="shared" si="80"/>
        <v>0</v>
      </c>
      <c r="CC254" s="210" t="str">
        <f>IF(B254="","",IF(C254="",IF(Cover!$E$47="Weekly",'STEP 3 EE Comp'!BI259*8,'STEP 3 EE Comp'!BI259*4),IF(Cover!$E$47="Weekly",'STEP 3 EE Comp'!BI259,'STEP 3 EE Comp'!BI259)))</f>
        <v/>
      </c>
      <c r="CD254" s="82" t="str">
        <f t="shared" si="81"/>
        <v/>
      </c>
      <c r="CE254" s="417">
        <f t="shared" si="82"/>
        <v>1</v>
      </c>
      <c r="CF254" s="82" t="str">
        <f t="shared" si="83"/>
        <v>Good</v>
      </c>
      <c r="CG254" s="82">
        <f t="shared" si="84"/>
        <v>0</v>
      </c>
      <c r="CH254" s="234">
        <f t="shared" si="85"/>
        <v>0</v>
      </c>
    </row>
    <row r="255" spans="1:86" s="69" customFormat="1" x14ac:dyDescent="0.3">
      <c r="A255" s="555"/>
      <c r="B255" s="52"/>
      <c r="C255" s="52"/>
      <c r="D255" s="52"/>
      <c r="E255" s="52"/>
      <c r="F255" s="507"/>
      <c r="G255" s="210">
        <f t="shared" si="86"/>
        <v>0</v>
      </c>
      <c r="H255" s="82">
        <f t="shared" si="67"/>
        <v>0</v>
      </c>
      <c r="I255" s="211"/>
      <c r="J255" s="441" t="s">
        <v>21</v>
      </c>
      <c r="K255" s="441" t="s">
        <v>21</v>
      </c>
      <c r="L255" s="441" t="s">
        <v>21</v>
      </c>
      <c r="M255" s="441" t="s">
        <v>21</v>
      </c>
      <c r="N255" s="568" t="s">
        <v>21</v>
      </c>
      <c r="O255" s="211"/>
      <c r="P255" s="212" t="str">
        <f>IF(B255="","",
IF(AND(V255="",W255="",B255&lt;&gt;""),"Employed",
IF(AND(V255&lt;&gt;"",W255="",B255&lt;&gt;""),"Terminated",
IF(AND(V255&lt;&gt;"",W255&lt;&gt;"",B255&lt;&gt;""),IF(W255&lt;Cover!$E$43,"Employed","Furloughed"),
IF(AND(V255="",W255&lt;&gt;"",B255&lt;&gt;""),IF(W255&lt;Cover!$E$43,"Employed","Rehired"))))))</f>
        <v/>
      </c>
      <c r="Q255" s="211"/>
      <c r="R255" s="536"/>
      <c r="S255" s="563"/>
      <c r="T255" s="536"/>
      <c r="U255" s="82">
        <f>IF(Cover!$E$47="Weekly",IF(T255&gt;0,T255,R255*S255),IF(T255&gt;0,T255,R255*S255)/2)</f>
        <v>0</v>
      </c>
      <c r="V255" s="564"/>
      <c r="W255" s="564"/>
      <c r="Y255" s="213" t="str">
        <f>IF($B255="","",IF('Actual Allocation Calc'!$AH$78="A",
IF($P255="Employed",$U255/7*BJ255,
IF(AND($P255="Terminated"),($U255/7*AP255),
IF(AND($P255="Furloughed"),($U255/7*AP255)+($U255/7*AZ255),
IF(AND($P255="Rehired"),($U255/7*AZ255),
IF(AND($P255="Terminated",AP255&gt;0),$U255,
IF($P255="Furloughed",IF(AP255&gt;0,$U255)+IF(AZ255&gt;0,$U255),
IF($P255="Rehired",IF(AZ255&gt;0,$U255)))))))),IF('Actual Allocation Calc'!$AH$78="C",'Actual Allocation Calc'!L255,'Actual Allocation Calc'!U255+IF($P255="Employed",$U255/7*BJ255,
IF(AND($P255="Terminated"),($U255/7*AP255),
IF(AND($P255="Furloughed"),($U255/7*AP255)+($U255/7*AZ255),
IF(AND($P255="Rehired"),($U255/7*AZ255),
IF(AND($P255="Terminated",AP255&gt;0),$U255,
IF($P255="Furloughed",IF(AP255&gt;0,$U255)+IF(AZ255&gt;0,$U255),
IF($P255="Rehired",IF(AZ255&gt;0,$U255))))))))*'Actual Allocation Calc'!$AH$99)))</f>
        <v/>
      </c>
      <c r="Z255" s="210" t="str">
        <f>IF($B255="","",IF('Actual Allocation Calc'!$AI$78="A",
IF($P255="Employed",$U255,
IF(AND($P255="Terminated"),($U255/7*AQ255),
IF(AND($P255="Furloughed"),($U255/7*AQ255)+($U255/7*BA255),
IF(AND($P255="Rehired"),($U255/7*BA255),
IF(AND($P255="Terminated",AQ255&gt;0),$U255,
IF($P255="Furloughed",IF(AQ255&gt;0,$U255)+IF(BA255&gt;0,$U255),
IF($P255="Rehired",IF(BA255&gt;0,$U255)))))))),IF('Actual Allocation Calc'!$AI$78="C",'Actual Allocation Calc'!M255,'Actual Allocation Calc'!V255+IF($P255="Employed",$U255,
IF(AND($P255="Terminated"),($U255/7*AQ255),
IF(AND($P255="Furloughed"),($U255/7*AQ255)+($U255/7*BA255),
IF(AND($P255="Rehired"),($U255/7*BA255),
IF(AND($P255="Terminated",AQ255&gt;0),$U255,
IF($P255="Furloughed",IF(AQ255&gt;0,$U255)+IF(BA255&gt;0,$U255),
IF($P255="Rehired",IF(BA255&gt;0,$U255))))))))*'Actual Allocation Calc'!$AI$99)))</f>
        <v/>
      </c>
      <c r="AA255" s="210" t="str">
        <f>IF($B255="","",IF('Actual Allocation Calc'!$AJ$78="A",
IF($P255="Employed",$U255,
IF(AND($P255="Terminated"),($U255/7*AR255),
IF(AND($P255="Furloughed"),($U255/7*AR255)+($U255/7*BB255),
IF(AND($P255="Rehired"),($U255/7*BB255),
IF(AND($P255="Terminated",AR255&gt;0),$U255,
IF($P255="Furloughed",IF(AR255&gt;0,$U255)+IF(BB255&gt;0,$U255),
IF($P255="Rehired",IF(BB255&gt;0,$U255)))))))),IF('Actual Allocation Calc'!$AJ$78="C",'Actual Allocation Calc'!N255,'Actual Allocation Calc'!W255+IF($P255="Employed",$U255,
IF(AND($P255="Terminated"),($U255/7*AR255),
IF(AND($P255="Furloughed"),($U255/7*AR255)+($U255/7*BB255),
IF(AND($P255="Rehired"),($U255/7*BB255),
IF(AND($P255="Terminated",AR255&gt;0),$U255,
IF($P255="Furloughed",IF(AR255&gt;0,$U255)+IF(BB255&gt;0,$U255),
IF($P255="Rehired",IF(BB255&gt;0,$U255))))))))*'Actual Allocation Calc'!$AJ$99)))</f>
        <v/>
      </c>
      <c r="AB255" s="210" t="str">
        <f>IF($B255="","",IF('Actual Allocation Calc'!$AK$78="A",
IF($P255="Employed",$U255,
IF(AND($P255="Terminated"),($U255/7*AS255),
IF(AND($P255="Furloughed"),($U255/7*AS255)+($U255/7*BC255),
IF(AND($P255="Rehired"),($U255/7*BC255),
IF(AND($P255="Terminated",AS255&gt;0),$U255,
IF($P255="Furloughed",IF(AS255&gt;0,$U255)+IF(BC255&gt;0,$U255),
IF($P255="Rehired",IF(BC255&gt;0,$U255)))))))),IF('Actual Allocation Calc'!$AK$78="C",'Actual Allocation Calc'!O255,'Actual Allocation Calc'!X255+IF($P255="Employed",$U255,
IF(AND($P255="Terminated"),($U255/7*AS255),
IF(AND($P255="Furloughed"),($U255/7*AS255)+($U255/7*BC255),
IF(AND($P255="Rehired"),($U255/7*BC255),
IF(AND($P255="Terminated",AS255&gt;0),$U255,
IF($P255="Furloughed",IF(AS255&gt;0,$U255)+IF(BC255&gt;0,$U255),
IF($P255="Rehired",IF(BC255&gt;0,$U255))))))))*'Actual Allocation Calc'!$AK$99)))</f>
        <v/>
      </c>
      <c r="AC255" s="210" t="str">
        <f>IF($B255="","",IF('Actual Allocation Calc'!$AL$78="A",
IF($P255="Employed",$U255,
IF(AND($P255="Terminated"),($U255/7*AT255),
IF(AND($P255="Furloughed"),($U255/7*AT255)+($U255/7*BD255),
IF(AND($P255="Rehired"),($U255/7*BD255),
IF(AND($P255="Terminated",AT255&gt;0),$U255,
IF($P255="Furloughed",IF(AT255&gt;0,$U255)+IF(BD255&gt;0,$U255),
IF($P255="Rehired",IF(BD255&gt;0,$U255)))))))),IF('Actual Allocation Calc'!$AL$78="C",'Actual Allocation Calc'!P255,'Actual Allocation Calc'!Y255+IF($P255="Employed",$U255,
IF(AND($P255="Terminated"),($U255/7*AT255),
IF(AND($P255="Furloughed"),($U255/7*AT255)+($U255/7*BD255),
IF(AND($P255="Rehired"),($U255/7*BD255),
IF(AND($P255="Terminated",AT255&gt;0),$U255,
IF($P255="Furloughed",IF(AT255&gt;0,$U255)+IF(BD255&gt;0,$U255),
IF($P255="Rehired",IF(BD255&gt;0,$U255))))))))*'Actual Allocation Calc'!$AL$99)))</f>
        <v/>
      </c>
      <c r="AD255" s="210" t="str">
        <f>IF($B255="","",IF('Actual Allocation Calc'!$AM$78="A",
IF($P255="Employed",$U255,
IF(AND($P255="Terminated"),($U255/7*AU255),
IF(AND($P255="Furloughed"),($U255/7*AU255)+($U255/7*BE255),
IF(AND($P255="Rehired"),($U255/7*BE255),
IF(AND($P255="Terminated",AU255&gt;0),$U255,
IF($P255="Furloughed",IF(AU255&gt;0,$U255)+IF(BE255&gt;0,$U255),
IF($P255="Rehired",IF(BE255&gt;0,$U255)))))))),IF('Actual Allocation Calc'!$AM$78="C",'Actual Allocation Calc'!Q255,'Actual Allocation Calc'!Z255+IF($P255="Employed",$U255,
IF(AND($P255="Terminated"),($U255/7*AU255),
IF(AND($P255="Furloughed"),($U255/7*AU255)+($U255/7*BE255),
IF(AND($P255="Rehired"),($U255/7*BE255),
IF(AND($P255="Terminated",AU255&gt;0),$U255,
IF($P255="Furloughed",IF(AU255&gt;0,$U255)+IF(BE255&gt;0,$U255),
IF($P255="Rehired",IF(BE255&gt;0,$U255))))))))*'Actual Allocation Calc'!$AM$99)))</f>
        <v/>
      </c>
      <c r="AE255" s="210" t="str">
        <f>IF($B255="","",IF('Actual Allocation Calc'!$AN$78="A",
IF($P255="Employed",$U255,
IF(AND($P255="Terminated"),($U255/7*AV255),
IF(AND($P255="Furloughed"),($U255/7*AV255)+($U255/7*BF255),
IF(AND($P255="Rehired"),($U255/7*BF255),
IF(AND($P255="Terminated",AV255&gt;0),$U255,
IF($P255="Furloughed",IF(AV255&gt;0,$U255)+IF(BF255&gt;0,$U255),
IF($P255="Rehired",IF(BF255&gt;0,$U255)))))))),IF('Actual Allocation Calc'!$AN$78="C",'Actual Allocation Calc'!R255,'Actual Allocation Calc'!AA255+IF($P255="Employed",$U255,
IF(AND($P255="Terminated"),($U255/7*AV255),
IF(AND($P255="Furloughed"),($U255/7*AV255)+($U255/7*BF255),
IF(AND($P255="Rehired"),($U255/7*BF255),
IF(AND($P255="Terminated",AV255&gt;0),$U255,
IF($P255="Furloughed",IF(AV255&gt;0,$U255)+IF(BF255&gt;0,$U255),
IF($P255="Rehired",IF(BF255&gt;0,$U255))))))))*'Actual Allocation Calc'!$AN$99)))</f>
        <v/>
      </c>
      <c r="AF255" s="210" t="str">
        <f>IF($B255="","",IF('Actual Allocation Calc'!$AO$78="A",
IF($P255="Employed",$U255,
IF(AND($P255="Terminated"),($U255/7*AW255),
IF(AND($P255="Furloughed"),($U255/7*AW255)+($U255/7*BG255),
IF(AND($P255="Rehired"),($U255/7*BG255),
IF(AND($P255="Terminated",AW255&gt;0),$U255,
IF($P255="Furloughed",IF(AW255&gt;0,$U255)+IF(BG255&gt;0,$U255),
IF($P255="Rehired",IF(BG255&gt;0,$U255)))))))),IF('Actual Allocation Calc'!$AO$78="C",'Actual Allocation Calc'!S255,'Actual Allocation Calc'!AB255+IF($P255="Employed",$U255,
IF(AND($P255="Terminated"),($U255/7*AW255),
IF(AND($P255="Furloughed"),($U255/7*AW255)+($U255/7*BG255),
IF(AND($P255="Rehired"),($U255/7*BG255),
IF(AND($P255="Terminated",AW255&gt;0),$U255,
IF($P255="Furloughed",IF(AW255&gt;0,$U255)+IF(BG255&gt;0,$U255),
IF($P255="Rehired",IF(BG255&gt;0,$U255))))))))*'Actual Allocation Calc'!$AO$99)))</f>
        <v/>
      </c>
      <c r="AG255" s="210" t="str">
        <f>IF($B255="","",IF('Actual Allocation Calc'!$AP$78="A",
IF($P255="Employed",$U255/7*BK255,
IF(AND($P255="Terminated"),($U255/7*AX255),
IF(AND($P255="Furloughed"),($U255/7*AX255)+($U255/7*BH255),
IF(AND($P255="Rehired"),($U255/7*BH255),
IF(AND($P255="Terminated",AX255&gt;0),$U255,
IF($P255="Furloughed",IF(AX255&gt;0,$U255)+IF(BH255&gt;0,$U255),
IF($P255="Rehired",IF(BH255&gt;0,$U255)))))))),IF('Actual Allocation Calc'!$AP$78="C",'Actual Allocation Calc'!T255,'Actual Allocation Calc'!AC255+IF($P255="Employed",$U255/7*BK255,
IF(AND($P255="Terminated"),($U255/7*AX255),
IF(AND($P255="Furloughed"),($U255/7*AX255)+($U255/7*BH255),
IF(AND($P255="Rehired"),($U255/7*BH255),
IF(AND($P255="Terminated",AX255&gt;0),$U255,
IF($P255="Furloughed",IF(AX255&gt;0,$U255)+IF(BH255&gt;0,$U255),
IF($P255="Rehired",IF(BH255&gt;0,$U255))))))))*'Actual Allocation Calc'!$AP$99)))</f>
        <v/>
      </c>
      <c r="AH255" s="536"/>
      <c r="AI255" s="82">
        <f t="shared" si="87"/>
        <v>0</v>
      </c>
      <c r="AJ255" s="210">
        <f t="shared" si="69"/>
        <v>0</v>
      </c>
      <c r="AK255" s="397" t="str">
        <f t="shared" si="70"/>
        <v/>
      </c>
      <c r="AM255" s="122"/>
      <c r="AO255" s="214" t="str">
        <f>IFERROR(IF($V255="","",VLOOKUP(V255,'Calendar Calcs'!$B$2:$E1222,4,FALSE)),0)</f>
        <v/>
      </c>
      <c r="AP255" s="69" t="str">
        <f>IF($AO255="","", IF($AO255&lt;AP$23,0,IF($AO255&gt;AP$23,COUNTIFS('Calendar Calcs'!$E$2:$E1222,AP$23),COUNTIFS('Calendar Calcs'!$E$2:$E1222,AP$23,'Calendar Calcs'!$D$2:$D1222,"&lt;="&amp;WEEKDAY($V255)))))</f>
        <v/>
      </c>
      <c r="AQ255" s="69" t="str">
        <f>IF($AO255="","", IF($AO255&lt;AQ$23,0,IF($AO255&gt;AQ$23,COUNTIFS('Calendar Calcs'!$E$2:$E1222,AQ$23),COUNTIFS('Calendar Calcs'!$E$2:$E1222,AQ$23,'Calendar Calcs'!$D$2:$D1222,"&lt;="&amp;WEEKDAY($V255)))))</f>
        <v/>
      </c>
      <c r="AR255" s="69" t="str">
        <f>IF($AO255="","", IF($AO255&lt;AR$23,0,IF($AO255&gt;AR$23,COUNTIFS('Calendar Calcs'!$E$2:$E1222,AR$23),COUNTIFS('Calendar Calcs'!$E$2:$E1222,AR$23,'Calendar Calcs'!$D$2:$D1222,"&lt;="&amp;WEEKDAY($V255)))))</f>
        <v/>
      </c>
      <c r="AS255" s="69" t="str">
        <f>IF($AO255="","", IF($AO255&lt;AS$23,0,IF($AO255&gt;AS$23,COUNTIFS('Calendar Calcs'!$E$2:$E1222,AS$23),COUNTIFS('Calendar Calcs'!$E$2:$E1222,AS$23,'Calendar Calcs'!$D$2:$D1222,"&lt;="&amp;WEEKDAY($V255)))))</f>
        <v/>
      </c>
      <c r="AT255" s="69" t="str">
        <f>IF($AO255="","", IF($AO255&lt;AT$23,0,IF($AO255&gt;AT$23,COUNTIFS('Calendar Calcs'!$E$2:$E1222,AT$23),COUNTIFS('Calendar Calcs'!$E$2:$E1222,AT$23,'Calendar Calcs'!$D$2:$D1222,"&lt;="&amp;WEEKDAY($V255)))))</f>
        <v/>
      </c>
      <c r="AU255" s="69" t="str">
        <f>IF($AO255="","", IF($AO255&lt;AU$23,0,IF($AO255&gt;AU$23,COUNTIFS('Calendar Calcs'!$E$2:$E1222,AU$23),COUNTIFS('Calendar Calcs'!$E$2:$E1222,AU$23,'Calendar Calcs'!$D$2:$D1222,"&lt;="&amp;WEEKDAY($V255)))))</f>
        <v/>
      </c>
      <c r="AV255" s="69" t="str">
        <f>IF($AO255="","", IF($AO255&lt;AV$23,0,IF($AO255&gt;AV$23,COUNTIFS('Calendar Calcs'!$E$2:$E1222,AV$23),COUNTIFS('Calendar Calcs'!$E$2:$E1222,AV$23,'Calendar Calcs'!$D$2:$D1222,"&lt;="&amp;WEEKDAY($V255)))))</f>
        <v/>
      </c>
      <c r="AW255" s="69" t="str">
        <f>IF($AO255="","", IF($AO255&lt;AW$23,0,IF($AO255&gt;AW$23,COUNTIFS('Calendar Calcs'!$E$2:$E1222,AW$23),COUNTIFS('Calendar Calcs'!$E$2:$E1222,AW$23,'Calendar Calcs'!$D$2:$D1222,"&lt;="&amp;WEEKDAY($V255)))))</f>
        <v/>
      </c>
      <c r="AX255" s="69" t="str">
        <f>IF($AO255="","", IF($AO255&lt;AX$23,0,IF($AO255&gt;AX$23,COUNTIFS('Calendar Calcs'!$E$2:$E1222,AX$23),COUNTIFS('Calendar Calcs'!$E$2:$E1222,AX$23,'Calendar Calcs'!$D$2:$D1222,"&lt;="&amp;WEEKDAY($V255)))))</f>
        <v/>
      </c>
      <c r="AY255" s="69" t="str">
        <f>IF($W255="","",VLOOKUP($W255,'Calendar Calcs'!$B$2:$E1222,4,FALSE))</f>
        <v/>
      </c>
      <c r="AZ255" s="69" t="str">
        <f>IF($AY255="","",IF($AY255&gt;AZ$23,0,IF($AY255&lt;AZ$23,COUNTIFS('Calendar Calcs'!$E$2:$E1222,AZ$23),COUNTIFS('Calendar Calcs'!$E$2:$E1222,AZ$23,'Calendar Calcs'!$D$2:$D1222,"&gt;="&amp;WEEKDAY($W255)))))</f>
        <v/>
      </c>
      <c r="BA255" s="69" t="str">
        <f>IF($AY255="","",IF($AY255&gt;BA$23,0,IF($AY255&lt;BA$23,COUNTIFS('Calendar Calcs'!$E$2:$E1222,BA$23),COUNTIFS('Calendar Calcs'!$E$2:$E1222,BA$23,'Calendar Calcs'!$D$2:$D1222,"&gt;="&amp;WEEKDAY($W255)))))</f>
        <v/>
      </c>
      <c r="BB255" s="69" t="str">
        <f>IF($AY255="","",IF($AY255&gt;BB$23,0,IF($AY255&lt;BB$23,COUNTIFS('Calendar Calcs'!$E$2:$E1222,BB$23),COUNTIFS('Calendar Calcs'!$E$2:$E1222,BB$23,'Calendar Calcs'!$D$2:$D1222,"&gt;="&amp;WEEKDAY($W255)))))</f>
        <v/>
      </c>
      <c r="BC255" s="69" t="str">
        <f>IF($AY255="","",IF($AY255&gt;BC$23,0,IF($AY255&lt;BC$23,COUNTIFS('Calendar Calcs'!$E$2:$E1222,BC$23),COUNTIFS('Calendar Calcs'!$E$2:$E1222,BC$23,'Calendar Calcs'!$D$2:$D1222,"&gt;="&amp;WEEKDAY($W255)))))</f>
        <v/>
      </c>
      <c r="BD255" s="69" t="str">
        <f>IF($AY255="","",IF($AY255&gt;BD$23,0,IF($AY255&lt;BD$23,COUNTIFS('Calendar Calcs'!$E$2:$E1222,BD$23),COUNTIFS('Calendar Calcs'!$E$2:$E1222,BD$23,'Calendar Calcs'!$D$2:$D1222,"&gt;="&amp;WEEKDAY($W255)))))</f>
        <v/>
      </c>
      <c r="BE255" s="69" t="str">
        <f>IF($AY255="","",IF($AY255&gt;BE$23,0,IF($AY255&lt;BE$23,COUNTIFS('Calendar Calcs'!$E$2:$E1222,BE$23),COUNTIFS('Calendar Calcs'!$E$2:$E1222,BE$23,'Calendar Calcs'!$D$2:$D1222,"&gt;="&amp;WEEKDAY($W255)))))</f>
        <v/>
      </c>
      <c r="BF255" s="69" t="str">
        <f>IF($AY255="","",IF($AY255&gt;BF$23,0,IF($AY255&lt;BF$23,COUNTIFS('Calendar Calcs'!$E$2:$E1222,BF$23),COUNTIFS('Calendar Calcs'!$E$2:$E1222,BF$23,'Calendar Calcs'!$D$2:$D1222,"&gt;="&amp;WEEKDAY($W255)))))</f>
        <v/>
      </c>
      <c r="BG255" s="69" t="str">
        <f>IF($AY255="","",IF($AY255&gt;BG$23,0,IF($AY255&lt;BG$23,COUNTIFS('Calendar Calcs'!$E$2:$E1222,BG$23),COUNTIFS('Calendar Calcs'!$E$2:$E1222,BG$23,'Calendar Calcs'!$D$2:$D1222,"&gt;="&amp;WEEKDAY($W255)))))</f>
        <v/>
      </c>
      <c r="BH255" s="69">
        <f t="shared" si="71"/>
        <v>6</v>
      </c>
      <c r="BI255" s="69">
        <f>IF(Cover!$E$43="","",VLOOKUP(Cover!$E$43,'Calendar Calcs'!$B$2:$E1222,4,FALSE))</f>
        <v>1</v>
      </c>
      <c r="BJ255" s="69">
        <f>IF($BI255="","", IF($BI255&lt;BJ$23,0,IF($BI255&gt;=BJ$23,COUNTIFS('Calendar Calcs'!$E$2:$E1222,BJ$23),COUNTIFS('Calendar Calcs'!$E$2:$E1222,BJ$23,'Calendar Calcs'!$D$2:$D1222,"&lt;="&amp;WEEKDAY($V255)))))</f>
        <v>1</v>
      </c>
      <c r="BK255" s="69">
        <f t="shared" si="68"/>
        <v>6</v>
      </c>
      <c r="BN255" s="69" t="str">
        <f>IF(T255&gt;0,"FTE",IF(Cover!$E$47="Weekly",IF(S255&gt;29.75,"FTE","PTE"),IF(S255&gt;59.75,"FTE","PTE")))</f>
        <v>PTE</v>
      </c>
      <c r="BO255" s="69">
        <f>IF(BN255="FTE",30,IF(Cover!$E$47="Weekly",'STEP 2 EE Data'!S255,'STEP 2 EE Data'!S255/2))</f>
        <v>0</v>
      </c>
      <c r="BP255" s="209">
        <f t="shared" si="72"/>
        <v>0</v>
      </c>
      <c r="BQ255" s="209">
        <f t="shared" si="73"/>
        <v>0</v>
      </c>
      <c r="BR255" s="209">
        <f t="shared" si="74"/>
        <v>0</v>
      </c>
      <c r="BS255" s="209">
        <f t="shared" si="75"/>
        <v>0</v>
      </c>
      <c r="BT255" s="209">
        <f t="shared" si="76"/>
        <v>0</v>
      </c>
      <c r="BU255" s="209">
        <f t="shared" si="77"/>
        <v>0</v>
      </c>
      <c r="BV255" s="209">
        <f t="shared" si="78"/>
        <v>0</v>
      </c>
      <c r="BW255" s="209">
        <f t="shared" si="79"/>
        <v>0</v>
      </c>
      <c r="BX255" s="209">
        <f t="shared" si="80"/>
        <v>0</v>
      </c>
      <c r="CC255" s="210" t="str">
        <f>IF(B255="","",IF(C255="",IF(Cover!$E$47="Weekly",'STEP 3 EE Comp'!BI260*8,'STEP 3 EE Comp'!BI260*4),IF(Cover!$E$47="Weekly",'STEP 3 EE Comp'!BI260,'STEP 3 EE Comp'!BI260)))</f>
        <v/>
      </c>
      <c r="CD255" s="82" t="str">
        <f t="shared" si="81"/>
        <v/>
      </c>
      <c r="CE255" s="417">
        <f t="shared" si="82"/>
        <v>1</v>
      </c>
      <c r="CF255" s="82" t="str">
        <f t="shared" si="83"/>
        <v>Good</v>
      </c>
      <c r="CG255" s="82">
        <f t="shared" si="84"/>
        <v>0</v>
      </c>
      <c r="CH255" s="234">
        <f t="shared" si="85"/>
        <v>0</v>
      </c>
    </row>
    <row r="256" spans="1:86" s="69" customFormat="1" x14ac:dyDescent="0.3">
      <c r="A256" s="555"/>
      <c r="B256" s="52"/>
      <c r="C256" s="52"/>
      <c r="D256" s="52"/>
      <c r="E256" s="52"/>
      <c r="F256" s="507"/>
      <c r="G256" s="210">
        <f t="shared" si="86"/>
        <v>0</v>
      </c>
      <c r="H256" s="82">
        <f t="shared" si="67"/>
        <v>0</v>
      </c>
      <c r="I256" s="211"/>
      <c r="J256" s="441" t="s">
        <v>21</v>
      </c>
      <c r="K256" s="441" t="s">
        <v>21</v>
      </c>
      <c r="L256" s="441" t="s">
        <v>21</v>
      </c>
      <c r="M256" s="441" t="s">
        <v>21</v>
      </c>
      <c r="N256" s="568" t="s">
        <v>21</v>
      </c>
      <c r="O256" s="211"/>
      <c r="P256" s="212" t="str">
        <f>IF(B256="","",
IF(AND(V256="",W256="",B256&lt;&gt;""),"Employed",
IF(AND(V256&lt;&gt;"",W256="",B256&lt;&gt;""),"Terminated",
IF(AND(V256&lt;&gt;"",W256&lt;&gt;"",B256&lt;&gt;""),IF(W256&lt;Cover!$E$43,"Employed","Furloughed"),
IF(AND(V256="",W256&lt;&gt;"",B256&lt;&gt;""),IF(W256&lt;Cover!$E$43,"Employed","Rehired"))))))</f>
        <v/>
      </c>
      <c r="Q256" s="211"/>
      <c r="R256" s="536"/>
      <c r="S256" s="563"/>
      <c r="T256" s="536"/>
      <c r="U256" s="82">
        <f>IF(Cover!$E$47="Weekly",IF(T256&gt;0,T256,R256*S256),IF(T256&gt;0,T256,R256*S256)/2)</f>
        <v>0</v>
      </c>
      <c r="V256" s="564"/>
      <c r="W256" s="564"/>
      <c r="Y256" s="213" t="str">
        <f>IF($B256="","",IF('Actual Allocation Calc'!$AH$78="A",
IF($P256="Employed",$U256/7*BJ256,
IF(AND($P256="Terminated"),($U256/7*AP256),
IF(AND($P256="Furloughed"),($U256/7*AP256)+($U256/7*AZ256),
IF(AND($P256="Rehired"),($U256/7*AZ256),
IF(AND($P256="Terminated",AP256&gt;0),$U256,
IF($P256="Furloughed",IF(AP256&gt;0,$U256)+IF(AZ256&gt;0,$U256),
IF($P256="Rehired",IF(AZ256&gt;0,$U256)))))))),IF('Actual Allocation Calc'!$AH$78="C",'Actual Allocation Calc'!L256,'Actual Allocation Calc'!U256+IF($P256="Employed",$U256/7*BJ256,
IF(AND($P256="Terminated"),($U256/7*AP256),
IF(AND($P256="Furloughed"),($U256/7*AP256)+($U256/7*AZ256),
IF(AND($P256="Rehired"),($U256/7*AZ256),
IF(AND($P256="Terminated",AP256&gt;0),$U256,
IF($P256="Furloughed",IF(AP256&gt;0,$U256)+IF(AZ256&gt;0,$U256),
IF($P256="Rehired",IF(AZ256&gt;0,$U256))))))))*'Actual Allocation Calc'!$AH$99)))</f>
        <v/>
      </c>
      <c r="Z256" s="210" t="str">
        <f>IF($B256="","",IF('Actual Allocation Calc'!$AI$78="A",
IF($P256="Employed",$U256,
IF(AND($P256="Terminated"),($U256/7*AQ256),
IF(AND($P256="Furloughed"),($U256/7*AQ256)+($U256/7*BA256),
IF(AND($P256="Rehired"),($U256/7*BA256),
IF(AND($P256="Terminated",AQ256&gt;0),$U256,
IF($P256="Furloughed",IF(AQ256&gt;0,$U256)+IF(BA256&gt;0,$U256),
IF($P256="Rehired",IF(BA256&gt;0,$U256)))))))),IF('Actual Allocation Calc'!$AI$78="C",'Actual Allocation Calc'!M256,'Actual Allocation Calc'!V256+IF($P256="Employed",$U256,
IF(AND($P256="Terminated"),($U256/7*AQ256),
IF(AND($P256="Furloughed"),($U256/7*AQ256)+($U256/7*BA256),
IF(AND($P256="Rehired"),($U256/7*BA256),
IF(AND($P256="Terminated",AQ256&gt;0),$U256,
IF($P256="Furloughed",IF(AQ256&gt;0,$U256)+IF(BA256&gt;0,$U256),
IF($P256="Rehired",IF(BA256&gt;0,$U256))))))))*'Actual Allocation Calc'!$AI$99)))</f>
        <v/>
      </c>
      <c r="AA256" s="210" t="str">
        <f>IF($B256="","",IF('Actual Allocation Calc'!$AJ$78="A",
IF($P256="Employed",$U256,
IF(AND($P256="Terminated"),($U256/7*AR256),
IF(AND($P256="Furloughed"),($U256/7*AR256)+($U256/7*BB256),
IF(AND($P256="Rehired"),($U256/7*BB256),
IF(AND($P256="Terminated",AR256&gt;0),$U256,
IF($P256="Furloughed",IF(AR256&gt;0,$U256)+IF(BB256&gt;0,$U256),
IF($P256="Rehired",IF(BB256&gt;0,$U256)))))))),IF('Actual Allocation Calc'!$AJ$78="C",'Actual Allocation Calc'!N256,'Actual Allocation Calc'!W256+IF($P256="Employed",$U256,
IF(AND($P256="Terminated"),($U256/7*AR256),
IF(AND($P256="Furloughed"),($U256/7*AR256)+($U256/7*BB256),
IF(AND($P256="Rehired"),($U256/7*BB256),
IF(AND($P256="Terminated",AR256&gt;0),$U256,
IF($P256="Furloughed",IF(AR256&gt;0,$U256)+IF(BB256&gt;0,$U256),
IF($P256="Rehired",IF(BB256&gt;0,$U256))))))))*'Actual Allocation Calc'!$AJ$99)))</f>
        <v/>
      </c>
      <c r="AB256" s="210" t="str">
        <f>IF($B256="","",IF('Actual Allocation Calc'!$AK$78="A",
IF($P256="Employed",$U256,
IF(AND($P256="Terminated"),($U256/7*AS256),
IF(AND($P256="Furloughed"),($U256/7*AS256)+($U256/7*BC256),
IF(AND($P256="Rehired"),($U256/7*BC256),
IF(AND($P256="Terminated",AS256&gt;0),$U256,
IF($P256="Furloughed",IF(AS256&gt;0,$U256)+IF(BC256&gt;0,$U256),
IF($P256="Rehired",IF(BC256&gt;0,$U256)))))))),IF('Actual Allocation Calc'!$AK$78="C",'Actual Allocation Calc'!O256,'Actual Allocation Calc'!X256+IF($P256="Employed",$U256,
IF(AND($P256="Terminated"),($U256/7*AS256),
IF(AND($P256="Furloughed"),($U256/7*AS256)+($U256/7*BC256),
IF(AND($P256="Rehired"),($U256/7*BC256),
IF(AND($P256="Terminated",AS256&gt;0),$U256,
IF($P256="Furloughed",IF(AS256&gt;0,$U256)+IF(BC256&gt;0,$U256),
IF($P256="Rehired",IF(BC256&gt;0,$U256))))))))*'Actual Allocation Calc'!$AK$99)))</f>
        <v/>
      </c>
      <c r="AC256" s="210" t="str">
        <f>IF($B256="","",IF('Actual Allocation Calc'!$AL$78="A",
IF($P256="Employed",$U256,
IF(AND($P256="Terminated"),($U256/7*AT256),
IF(AND($P256="Furloughed"),($U256/7*AT256)+($U256/7*BD256),
IF(AND($P256="Rehired"),($U256/7*BD256),
IF(AND($P256="Terminated",AT256&gt;0),$U256,
IF($P256="Furloughed",IF(AT256&gt;0,$U256)+IF(BD256&gt;0,$U256),
IF($P256="Rehired",IF(BD256&gt;0,$U256)))))))),IF('Actual Allocation Calc'!$AL$78="C",'Actual Allocation Calc'!P256,'Actual Allocation Calc'!Y256+IF($P256="Employed",$U256,
IF(AND($P256="Terminated"),($U256/7*AT256),
IF(AND($P256="Furloughed"),($U256/7*AT256)+($U256/7*BD256),
IF(AND($P256="Rehired"),($U256/7*BD256),
IF(AND($P256="Terminated",AT256&gt;0),$U256,
IF($P256="Furloughed",IF(AT256&gt;0,$U256)+IF(BD256&gt;0,$U256),
IF($P256="Rehired",IF(BD256&gt;0,$U256))))))))*'Actual Allocation Calc'!$AL$99)))</f>
        <v/>
      </c>
      <c r="AD256" s="210" t="str">
        <f>IF($B256="","",IF('Actual Allocation Calc'!$AM$78="A",
IF($P256="Employed",$U256,
IF(AND($P256="Terminated"),($U256/7*AU256),
IF(AND($P256="Furloughed"),($U256/7*AU256)+($U256/7*BE256),
IF(AND($P256="Rehired"),($U256/7*BE256),
IF(AND($P256="Terminated",AU256&gt;0),$U256,
IF($P256="Furloughed",IF(AU256&gt;0,$U256)+IF(BE256&gt;0,$U256),
IF($P256="Rehired",IF(BE256&gt;0,$U256)))))))),IF('Actual Allocation Calc'!$AM$78="C",'Actual Allocation Calc'!Q256,'Actual Allocation Calc'!Z256+IF($P256="Employed",$U256,
IF(AND($P256="Terminated"),($U256/7*AU256),
IF(AND($P256="Furloughed"),($U256/7*AU256)+($U256/7*BE256),
IF(AND($P256="Rehired"),($U256/7*BE256),
IF(AND($P256="Terminated",AU256&gt;0),$U256,
IF($P256="Furloughed",IF(AU256&gt;0,$U256)+IF(BE256&gt;0,$U256),
IF($P256="Rehired",IF(BE256&gt;0,$U256))))))))*'Actual Allocation Calc'!$AM$99)))</f>
        <v/>
      </c>
      <c r="AE256" s="210" t="str">
        <f>IF($B256="","",IF('Actual Allocation Calc'!$AN$78="A",
IF($P256="Employed",$U256,
IF(AND($P256="Terminated"),($U256/7*AV256),
IF(AND($P256="Furloughed"),($U256/7*AV256)+($U256/7*BF256),
IF(AND($P256="Rehired"),($U256/7*BF256),
IF(AND($P256="Terminated",AV256&gt;0),$U256,
IF($P256="Furloughed",IF(AV256&gt;0,$U256)+IF(BF256&gt;0,$U256),
IF($P256="Rehired",IF(BF256&gt;0,$U256)))))))),IF('Actual Allocation Calc'!$AN$78="C",'Actual Allocation Calc'!R256,'Actual Allocation Calc'!AA256+IF($P256="Employed",$U256,
IF(AND($P256="Terminated"),($U256/7*AV256),
IF(AND($P256="Furloughed"),($U256/7*AV256)+($U256/7*BF256),
IF(AND($P256="Rehired"),($U256/7*BF256),
IF(AND($P256="Terminated",AV256&gt;0),$U256,
IF($P256="Furloughed",IF(AV256&gt;0,$U256)+IF(BF256&gt;0,$U256),
IF($P256="Rehired",IF(BF256&gt;0,$U256))))))))*'Actual Allocation Calc'!$AN$99)))</f>
        <v/>
      </c>
      <c r="AF256" s="210" t="str">
        <f>IF($B256="","",IF('Actual Allocation Calc'!$AO$78="A",
IF($P256="Employed",$U256,
IF(AND($P256="Terminated"),($U256/7*AW256),
IF(AND($P256="Furloughed"),($U256/7*AW256)+($U256/7*BG256),
IF(AND($P256="Rehired"),($U256/7*BG256),
IF(AND($P256="Terminated",AW256&gt;0),$U256,
IF($P256="Furloughed",IF(AW256&gt;0,$U256)+IF(BG256&gt;0,$U256),
IF($P256="Rehired",IF(BG256&gt;0,$U256)))))))),IF('Actual Allocation Calc'!$AO$78="C",'Actual Allocation Calc'!S256,'Actual Allocation Calc'!AB256+IF($P256="Employed",$U256,
IF(AND($P256="Terminated"),($U256/7*AW256),
IF(AND($P256="Furloughed"),($U256/7*AW256)+($U256/7*BG256),
IF(AND($P256="Rehired"),($U256/7*BG256),
IF(AND($P256="Terminated",AW256&gt;0),$U256,
IF($P256="Furloughed",IF(AW256&gt;0,$U256)+IF(BG256&gt;0,$U256),
IF($P256="Rehired",IF(BG256&gt;0,$U256))))))))*'Actual Allocation Calc'!$AO$99)))</f>
        <v/>
      </c>
      <c r="AG256" s="210" t="str">
        <f>IF($B256="","",IF('Actual Allocation Calc'!$AP$78="A",
IF($P256="Employed",$U256/7*BK256,
IF(AND($P256="Terminated"),($U256/7*AX256),
IF(AND($P256="Furloughed"),($U256/7*AX256)+($U256/7*BH256),
IF(AND($P256="Rehired"),($U256/7*BH256),
IF(AND($P256="Terminated",AX256&gt;0),$U256,
IF($P256="Furloughed",IF(AX256&gt;0,$U256)+IF(BH256&gt;0,$U256),
IF($P256="Rehired",IF(BH256&gt;0,$U256)))))))),IF('Actual Allocation Calc'!$AP$78="C",'Actual Allocation Calc'!T256,'Actual Allocation Calc'!AC256+IF($P256="Employed",$U256/7*BK256,
IF(AND($P256="Terminated"),($U256/7*AX256),
IF(AND($P256="Furloughed"),($U256/7*AX256)+($U256/7*BH256),
IF(AND($P256="Rehired"),($U256/7*BH256),
IF(AND($P256="Terminated",AX256&gt;0),$U256,
IF($P256="Furloughed",IF(AX256&gt;0,$U256)+IF(BH256&gt;0,$U256),
IF($P256="Rehired",IF(BH256&gt;0,$U256))))))))*'Actual Allocation Calc'!$AP$99)))</f>
        <v/>
      </c>
      <c r="AH256" s="536"/>
      <c r="AI256" s="82">
        <f t="shared" si="87"/>
        <v>0</v>
      </c>
      <c r="AJ256" s="210">
        <f t="shared" si="69"/>
        <v>0</v>
      </c>
      <c r="AK256" s="397" t="str">
        <f t="shared" si="70"/>
        <v/>
      </c>
      <c r="AM256" s="122"/>
      <c r="AO256" s="214" t="str">
        <f>IFERROR(IF($V256="","",VLOOKUP(V256,'Calendar Calcs'!$B$2:$E1223,4,FALSE)),0)</f>
        <v/>
      </c>
      <c r="AP256" s="69" t="str">
        <f>IF($AO256="","", IF($AO256&lt;AP$23,0,IF($AO256&gt;AP$23,COUNTIFS('Calendar Calcs'!$E$2:$E1223,AP$23),COUNTIFS('Calendar Calcs'!$E$2:$E1223,AP$23,'Calendar Calcs'!$D$2:$D1223,"&lt;="&amp;WEEKDAY($V256)))))</f>
        <v/>
      </c>
      <c r="AQ256" s="69" t="str">
        <f>IF($AO256="","", IF($AO256&lt;AQ$23,0,IF($AO256&gt;AQ$23,COUNTIFS('Calendar Calcs'!$E$2:$E1223,AQ$23),COUNTIFS('Calendar Calcs'!$E$2:$E1223,AQ$23,'Calendar Calcs'!$D$2:$D1223,"&lt;="&amp;WEEKDAY($V256)))))</f>
        <v/>
      </c>
      <c r="AR256" s="69" t="str">
        <f>IF($AO256="","", IF($AO256&lt;AR$23,0,IF($AO256&gt;AR$23,COUNTIFS('Calendar Calcs'!$E$2:$E1223,AR$23),COUNTIFS('Calendar Calcs'!$E$2:$E1223,AR$23,'Calendar Calcs'!$D$2:$D1223,"&lt;="&amp;WEEKDAY($V256)))))</f>
        <v/>
      </c>
      <c r="AS256" s="69" t="str">
        <f>IF($AO256="","", IF($AO256&lt;AS$23,0,IF($AO256&gt;AS$23,COUNTIFS('Calendar Calcs'!$E$2:$E1223,AS$23),COUNTIFS('Calendar Calcs'!$E$2:$E1223,AS$23,'Calendar Calcs'!$D$2:$D1223,"&lt;="&amp;WEEKDAY($V256)))))</f>
        <v/>
      </c>
      <c r="AT256" s="69" t="str">
        <f>IF($AO256="","", IF($AO256&lt;AT$23,0,IF($AO256&gt;AT$23,COUNTIFS('Calendar Calcs'!$E$2:$E1223,AT$23),COUNTIFS('Calendar Calcs'!$E$2:$E1223,AT$23,'Calendar Calcs'!$D$2:$D1223,"&lt;="&amp;WEEKDAY($V256)))))</f>
        <v/>
      </c>
      <c r="AU256" s="69" t="str">
        <f>IF($AO256="","", IF($AO256&lt;AU$23,0,IF($AO256&gt;AU$23,COUNTIFS('Calendar Calcs'!$E$2:$E1223,AU$23),COUNTIFS('Calendar Calcs'!$E$2:$E1223,AU$23,'Calendar Calcs'!$D$2:$D1223,"&lt;="&amp;WEEKDAY($V256)))))</f>
        <v/>
      </c>
      <c r="AV256" s="69" t="str">
        <f>IF($AO256="","", IF($AO256&lt;AV$23,0,IF($AO256&gt;AV$23,COUNTIFS('Calendar Calcs'!$E$2:$E1223,AV$23),COUNTIFS('Calendar Calcs'!$E$2:$E1223,AV$23,'Calendar Calcs'!$D$2:$D1223,"&lt;="&amp;WEEKDAY($V256)))))</f>
        <v/>
      </c>
      <c r="AW256" s="69" t="str">
        <f>IF($AO256="","", IF($AO256&lt;AW$23,0,IF($AO256&gt;AW$23,COUNTIFS('Calendar Calcs'!$E$2:$E1223,AW$23),COUNTIFS('Calendar Calcs'!$E$2:$E1223,AW$23,'Calendar Calcs'!$D$2:$D1223,"&lt;="&amp;WEEKDAY($V256)))))</f>
        <v/>
      </c>
      <c r="AX256" s="69" t="str">
        <f>IF($AO256="","", IF($AO256&lt;AX$23,0,IF($AO256&gt;AX$23,COUNTIFS('Calendar Calcs'!$E$2:$E1223,AX$23),COUNTIFS('Calendar Calcs'!$E$2:$E1223,AX$23,'Calendar Calcs'!$D$2:$D1223,"&lt;="&amp;WEEKDAY($V256)))))</f>
        <v/>
      </c>
      <c r="AY256" s="69" t="str">
        <f>IF($W256="","",VLOOKUP($W256,'Calendar Calcs'!$B$2:$E1223,4,FALSE))</f>
        <v/>
      </c>
      <c r="AZ256" s="69" t="str">
        <f>IF($AY256="","",IF($AY256&gt;AZ$23,0,IF($AY256&lt;AZ$23,COUNTIFS('Calendar Calcs'!$E$2:$E1223,AZ$23),COUNTIFS('Calendar Calcs'!$E$2:$E1223,AZ$23,'Calendar Calcs'!$D$2:$D1223,"&gt;="&amp;WEEKDAY($W256)))))</f>
        <v/>
      </c>
      <c r="BA256" s="69" t="str">
        <f>IF($AY256="","",IF($AY256&gt;BA$23,0,IF($AY256&lt;BA$23,COUNTIFS('Calendar Calcs'!$E$2:$E1223,BA$23),COUNTIFS('Calendar Calcs'!$E$2:$E1223,BA$23,'Calendar Calcs'!$D$2:$D1223,"&gt;="&amp;WEEKDAY($W256)))))</f>
        <v/>
      </c>
      <c r="BB256" s="69" t="str">
        <f>IF($AY256="","",IF($AY256&gt;BB$23,0,IF($AY256&lt;BB$23,COUNTIFS('Calendar Calcs'!$E$2:$E1223,BB$23),COUNTIFS('Calendar Calcs'!$E$2:$E1223,BB$23,'Calendar Calcs'!$D$2:$D1223,"&gt;="&amp;WEEKDAY($W256)))))</f>
        <v/>
      </c>
      <c r="BC256" s="69" t="str">
        <f>IF($AY256="","",IF($AY256&gt;BC$23,0,IF($AY256&lt;BC$23,COUNTIFS('Calendar Calcs'!$E$2:$E1223,BC$23),COUNTIFS('Calendar Calcs'!$E$2:$E1223,BC$23,'Calendar Calcs'!$D$2:$D1223,"&gt;="&amp;WEEKDAY($W256)))))</f>
        <v/>
      </c>
      <c r="BD256" s="69" t="str">
        <f>IF($AY256="","",IF($AY256&gt;BD$23,0,IF($AY256&lt;BD$23,COUNTIFS('Calendar Calcs'!$E$2:$E1223,BD$23),COUNTIFS('Calendar Calcs'!$E$2:$E1223,BD$23,'Calendar Calcs'!$D$2:$D1223,"&gt;="&amp;WEEKDAY($W256)))))</f>
        <v/>
      </c>
      <c r="BE256" s="69" t="str">
        <f>IF($AY256="","",IF($AY256&gt;BE$23,0,IF($AY256&lt;BE$23,COUNTIFS('Calendar Calcs'!$E$2:$E1223,BE$23),COUNTIFS('Calendar Calcs'!$E$2:$E1223,BE$23,'Calendar Calcs'!$D$2:$D1223,"&gt;="&amp;WEEKDAY($W256)))))</f>
        <v/>
      </c>
      <c r="BF256" s="69" t="str">
        <f>IF($AY256="","",IF($AY256&gt;BF$23,0,IF($AY256&lt;BF$23,COUNTIFS('Calendar Calcs'!$E$2:$E1223,BF$23),COUNTIFS('Calendar Calcs'!$E$2:$E1223,BF$23,'Calendar Calcs'!$D$2:$D1223,"&gt;="&amp;WEEKDAY($W256)))))</f>
        <v/>
      </c>
      <c r="BG256" s="69" t="str">
        <f>IF($AY256="","",IF($AY256&gt;BG$23,0,IF($AY256&lt;BG$23,COUNTIFS('Calendar Calcs'!$E$2:$E1223,BG$23),COUNTIFS('Calendar Calcs'!$E$2:$E1223,BG$23,'Calendar Calcs'!$D$2:$D1223,"&gt;="&amp;WEEKDAY($W256)))))</f>
        <v/>
      </c>
      <c r="BH256" s="69">
        <f t="shared" si="71"/>
        <v>6</v>
      </c>
      <c r="BI256" s="69">
        <f>IF(Cover!$E$43="","",VLOOKUP(Cover!$E$43,'Calendar Calcs'!$B$2:$E1223,4,FALSE))</f>
        <v>1</v>
      </c>
      <c r="BJ256" s="69">
        <f>IF($BI256="","", IF($BI256&lt;BJ$23,0,IF($BI256&gt;=BJ$23,COUNTIFS('Calendar Calcs'!$E$2:$E1223,BJ$23),COUNTIFS('Calendar Calcs'!$E$2:$E1223,BJ$23,'Calendar Calcs'!$D$2:$D1223,"&lt;="&amp;WEEKDAY($V256)))))</f>
        <v>1</v>
      </c>
      <c r="BK256" s="69">
        <f t="shared" si="68"/>
        <v>6</v>
      </c>
      <c r="BN256" s="69" t="str">
        <f>IF(T256&gt;0,"FTE",IF(Cover!$E$47="Weekly",IF(S256&gt;29.75,"FTE","PTE"),IF(S256&gt;59.75,"FTE","PTE")))</f>
        <v>PTE</v>
      </c>
      <c r="BO256" s="69">
        <f>IF(BN256="FTE",30,IF(Cover!$E$47="Weekly",'STEP 2 EE Data'!S256,'STEP 2 EE Data'!S256/2))</f>
        <v>0</v>
      </c>
      <c r="BP256" s="209">
        <f t="shared" si="72"/>
        <v>0</v>
      </c>
      <c r="BQ256" s="209">
        <f t="shared" si="73"/>
        <v>0</v>
      </c>
      <c r="BR256" s="209">
        <f t="shared" si="74"/>
        <v>0</v>
      </c>
      <c r="BS256" s="209">
        <f t="shared" si="75"/>
        <v>0</v>
      </c>
      <c r="BT256" s="209">
        <f t="shared" si="76"/>
        <v>0</v>
      </c>
      <c r="BU256" s="209">
        <f t="shared" si="77"/>
        <v>0</v>
      </c>
      <c r="BV256" s="209">
        <f t="shared" si="78"/>
        <v>0</v>
      </c>
      <c r="BW256" s="209">
        <f t="shared" si="79"/>
        <v>0</v>
      </c>
      <c r="BX256" s="209">
        <f t="shared" si="80"/>
        <v>0</v>
      </c>
      <c r="CC256" s="210" t="str">
        <f>IF(B256="","",IF(C256="",IF(Cover!$E$47="Weekly",'STEP 3 EE Comp'!BI261*8,'STEP 3 EE Comp'!BI261*4),IF(Cover!$E$47="Weekly",'STEP 3 EE Comp'!BI261,'STEP 3 EE Comp'!BI261)))</f>
        <v/>
      </c>
      <c r="CD256" s="82" t="str">
        <f t="shared" si="81"/>
        <v/>
      </c>
      <c r="CE256" s="417">
        <f t="shared" si="82"/>
        <v>1</v>
      </c>
      <c r="CF256" s="82" t="str">
        <f t="shared" si="83"/>
        <v>Good</v>
      </c>
      <c r="CG256" s="82">
        <f t="shared" si="84"/>
        <v>0</v>
      </c>
      <c r="CH256" s="234">
        <f t="shared" si="85"/>
        <v>0</v>
      </c>
    </row>
    <row r="257" spans="1:86" s="69" customFormat="1" x14ac:dyDescent="0.3">
      <c r="A257" s="555"/>
      <c r="B257" s="52"/>
      <c r="C257" s="52"/>
      <c r="D257" s="52"/>
      <c r="E257" s="52"/>
      <c r="F257" s="507"/>
      <c r="G257" s="210">
        <f t="shared" si="86"/>
        <v>0</v>
      </c>
      <c r="H257" s="82">
        <f t="shared" si="67"/>
        <v>0</v>
      </c>
      <c r="I257" s="211"/>
      <c r="J257" s="441" t="s">
        <v>21</v>
      </c>
      <c r="K257" s="441" t="s">
        <v>21</v>
      </c>
      <c r="L257" s="441" t="s">
        <v>21</v>
      </c>
      <c r="M257" s="441" t="s">
        <v>21</v>
      </c>
      <c r="N257" s="568" t="s">
        <v>21</v>
      </c>
      <c r="O257" s="211"/>
      <c r="P257" s="212" t="str">
        <f>IF(B257="","",
IF(AND(V257="",W257="",B257&lt;&gt;""),"Employed",
IF(AND(V257&lt;&gt;"",W257="",B257&lt;&gt;""),"Terminated",
IF(AND(V257&lt;&gt;"",W257&lt;&gt;"",B257&lt;&gt;""),IF(W257&lt;Cover!$E$43,"Employed","Furloughed"),
IF(AND(V257="",W257&lt;&gt;"",B257&lt;&gt;""),IF(W257&lt;Cover!$E$43,"Employed","Rehired"))))))</f>
        <v/>
      </c>
      <c r="Q257" s="211"/>
      <c r="R257" s="536"/>
      <c r="S257" s="563"/>
      <c r="T257" s="536"/>
      <c r="U257" s="82">
        <f>IF(Cover!$E$47="Weekly",IF(T257&gt;0,T257,R257*S257),IF(T257&gt;0,T257,R257*S257)/2)</f>
        <v>0</v>
      </c>
      <c r="V257" s="564"/>
      <c r="W257" s="564"/>
      <c r="Y257" s="213" t="str">
        <f>IF($B257="","",IF('Actual Allocation Calc'!$AH$78="A",
IF($P257="Employed",$U257/7*BJ257,
IF(AND($P257="Terminated"),($U257/7*AP257),
IF(AND($P257="Furloughed"),($U257/7*AP257)+($U257/7*AZ257),
IF(AND($P257="Rehired"),($U257/7*AZ257),
IF(AND($P257="Terminated",AP257&gt;0),$U257,
IF($P257="Furloughed",IF(AP257&gt;0,$U257)+IF(AZ257&gt;0,$U257),
IF($P257="Rehired",IF(AZ257&gt;0,$U257)))))))),IF('Actual Allocation Calc'!$AH$78="C",'Actual Allocation Calc'!L257,'Actual Allocation Calc'!U257+IF($P257="Employed",$U257/7*BJ257,
IF(AND($P257="Terminated"),($U257/7*AP257),
IF(AND($P257="Furloughed"),($U257/7*AP257)+($U257/7*AZ257),
IF(AND($P257="Rehired"),($U257/7*AZ257),
IF(AND($P257="Terminated",AP257&gt;0),$U257,
IF($P257="Furloughed",IF(AP257&gt;0,$U257)+IF(AZ257&gt;0,$U257),
IF($P257="Rehired",IF(AZ257&gt;0,$U257))))))))*'Actual Allocation Calc'!$AH$99)))</f>
        <v/>
      </c>
      <c r="Z257" s="210" t="str">
        <f>IF($B257="","",IF('Actual Allocation Calc'!$AI$78="A",
IF($P257="Employed",$U257,
IF(AND($P257="Terminated"),($U257/7*AQ257),
IF(AND($P257="Furloughed"),($U257/7*AQ257)+($U257/7*BA257),
IF(AND($P257="Rehired"),($U257/7*BA257),
IF(AND($P257="Terminated",AQ257&gt;0),$U257,
IF($P257="Furloughed",IF(AQ257&gt;0,$U257)+IF(BA257&gt;0,$U257),
IF($P257="Rehired",IF(BA257&gt;0,$U257)))))))),IF('Actual Allocation Calc'!$AI$78="C",'Actual Allocation Calc'!M257,'Actual Allocation Calc'!V257+IF($P257="Employed",$U257,
IF(AND($P257="Terminated"),($U257/7*AQ257),
IF(AND($P257="Furloughed"),($U257/7*AQ257)+($U257/7*BA257),
IF(AND($P257="Rehired"),($U257/7*BA257),
IF(AND($P257="Terminated",AQ257&gt;0),$U257,
IF($P257="Furloughed",IF(AQ257&gt;0,$U257)+IF(BA257&gt;0,$U257),
IF($P257="Rehired",IF(BA257&gt;0,$U257))))))))*'Actual Allocation Calc'!$AI$99)))</f>
        <v/>
      </c>
      <c r="AA257" s="210" t="str">
        <f>IF($B257="","",IF('Actual Allocation Calc'!$AJ$78="A",
IF($P257="Employed",$U257,
IF(AND($P257="Terminated"),($U257/7*AR257),
IF(AND($P257="Furloughed"),($U257/7*AR257)+($U257/7*BB257),
IF(AND($P257="Rehired"),($U257/7*BB257),
IF(AND($P257="Terminated",AR257&gt;0),$U257,
IF($P257="Furloughed",IF(AR257&gt;0,$U257)+IF(BB257&gt;0,$U257),
IF($P257="Rehired",IF(BB257&gt;0,$U257)))))))),IF('Actual Allocation Calc'!$AJ$78="C",'Actual Allocation Calc'!N257,'Actual Allocation Calc'!W257+IF($P257="Employed",$U257,
IF(AND($P257="Terminated"),($U257/7*AR257),
IF(AND($P257="Furloughed"),($U257/7*AR257)+($U257/7*BB257),
IF(AND($P257="Rehired"),($U257/7*BB257),
IF(AND($P257="Terminated",AR257&gt;0),$U257,
IF($P257="Furloughed",IF(AR257&gt;0,$U257)+IF(BB257&gt;0,$U257),
IF($P257="Rehired",IF(BB257&gt;0,$U257))))))))*'Actual Allocation Calc'!$AJ$99)))</f>
        <v/>
      </c>
      <c r="AB257" s="210" t="str">
        <f>IF($B257="","",IF('Actual Allocation Calc'!$AK$78="A",
IF($P257="Employed",$U257,
IF(AND($P257="Terminated"),($U257/7*AS257),
IF(AND($P257="Furloughed"),($U257/7*AS257)+($U257/7*BC257),
IF(AND($P257="Rehired"),($U257/7*BC257),
IF(AND($P257="Terminated",AS257&gt;0),$U257,
IF($P257="Furloughed",IF(AS257&gt;0,$U257)+IF(BC257&gt;0,$U257),
IF($P257="Rehired",IF(BC257&gt;0,$U257)))))))),IF('Actual Allocation Calc'!$AK$78="C",'Actual Allocation Calc'!O257,'Actual Allocation Calc'!X257+IF($P257="Employed",$U257,
IF(AND($P257="Terminated"),($U257/7*AS257),
IF(AND($P257="Furloughed"),($U257/7*AS257)+($U257/7*BC257),
IF(AND($P257="Rehired"),($U257/7*BC257),
IF(AND($P257="Terminated",AS257&gt;0),$U257,
IF($P257="Furloughed",IF(AS257&gt;0,$U257)+IF(BC257&gt;0,$U257),
IF($P257="Rehired",IF(BC257&gt;0,$U257))))))))*'Actual Allocation Calc'!$AK$99)))</f>
        <v/>
      </c>
      <c r="AC257" s="210" t="str">
        <f>IF($B257="","",IF('Actual Allocation Calc'!$AL$78="A",
IF($P257="Employed",$U257,
IF(AND($P257="Terminated"),($U257/7*AT257),
IF(AND($P257="Furloughed"),($U257/7*AT257)+($U257/7*BD257),
IF(AND($P257="Rehired"),($U257/7*BD257),
IF(AND($P257="Terminated",AT257&gt;0),$U257,
IF($P257="Furloughed",IF(AT257&gt;0,$U257)+IF(BD257&gt;0,$U257),
IF($P257="Rehired",IF(BD257&gt;0,$U257)))))))),IF('Actual Allocation Calc'!$AL$78="C",'Actual Allocation Calc'!P257,'Actual Allocation Calc'!Y257+IF($P257="Employed",$U257,
IF(AND($P257="Terminated"),($U257/7*AT257),
IF(AND($P257="Furloughed"),($U257/7*AT257)+($U257/7*BD257),
IF(AND($P257="Rehired"),($U257/7*BD257),
IF(AND($P257="Terminated",AT257&gt;0),$U257,
IF($P257="Furloughed",IF(AT257&gt;0,$U257)+IF(BD257&gt;0,$U257),
IF($P257="Rehired",IF(BD257&gt;0,$U257))))))))*'Actual Allocation Calc'!$AL$99)))</f>
        <v/>
      </c>
      <c r="AD257" s="210" t="str">
        <f>IF($B257="","",IF('Actual Allocation Calc'!$AM$78="A",
IF($P257="Employed",$U257,
IF(AND($P257="Terminated"),($U257/7*AU257),
IF(AND($P257="Furloughed"),($U257/7*AU257)+($U257/7*BE257),
IF(AND($P257="Rehired"),($U257/7*BE257),
IF(AND($P257="Terminated",AU257&gt;0),$U257,
IF($P257="Furloughed",IF(AU257&gt;0,$U257)+IF(BE257&gt;0,$U257),
IF($P257="Rehired",IF(BE257&gt;0,$U257)))))))),IF('Actual Allocation Calc'!$AM$78="C",'Actual Allocation Calc'!Q257,'Actual Allocation Calc'!Z257+IF($P257="Employed",$U257,
IF(AND($P257="Terminated"),($U257/7*AU257),
IF(AND($P257="Furloughed"),($U257/7*AU257)+($U257/7*BE257),
IF(AND($P257="Rehired"),($U257/7*BE257),
IF(AND($P257="Terminated",AU257&gt;0),$U257,
IF($P257="Furloughed",IF(AU257&gt;0,$U257)+IF(BE257&gt;0,$U257),
IF($P257="Rehired",IF(BE257&gt;0,$U257))))))))*'Actual Allocation Calc'!$AM$99)))</f>
        <v/>
      </c>
      <c r="AE257" s="210" t="str">
        <f>IF($B257="","",IF('Actual Allocation Calc'!$AN$78="A",
IF($P257="Employed",$U257,
IF(AND($P257="Terminated"),($U257/7*AV257),
IF(AND($P257="Furloughed"),($U257/7*AV257)+($U257/7*BF257),
IF(AND($P257="Rehired"),($U257/7*BF257),
IF(AND($P257="Terminated",AV257&gt;0),$U257,
IF($P257="Furloughed",IF(AV257&gt;0,$U257)+IF(BF257&gt;0,$U257),
IF($P257="Rehired",IF(BF257&gt;0,$U257)))))))),IF('Actual Allocation Calc'!$AN$78="C",'Actual Allocation Calc'!R257,'Actual Allocation Calc'!AA257+IF($P257="Employed",$U257,
IF(AND($P257="Terminated"),($U257/7*AV257),
IF(AND($P257="Furloughed"),($U257/7*AV257)+($U257/7*BF257),
IF(AND($P257="Rehired"),($U257/7*BF257),
IF(AND($P257="Terminated",AV257&gt;0),$U257,
IF($P257="Furloughed",IF(AV257&gt;0,$U257)+IF(BF257&gt;0,$U257),
IF($P257="Rehired",IF(BF257&gt;0,$U257))))))))*'Actual Allocation Calc'!$AN$99)))</f>
        <v/>
      </c>
      <c r="AF257" s="210" t="str">
        <f>IF($B257="","",IF('Actual Allocation Calc'!$AO$78="A",
IF($P257="Employed",$U257,
IF(AND($P257="Terminated"),($U257/7*AW257),
IF(AND($P257="Furloughed"),($U257/7*AW257)+($U257/7*BG257),
IF(AND($P257="Rehired"),($U257/7*BG257),
IF(AND($P257="Terminated",AW257&gt;0),$U257,
IF($P257="Furloughed",IF(AW257&gt;0,$U257)+IF(BG257&gt;0,$U257),
IF($P257="Rehired",IF(BG257&gt;0,$U257)))))))),IF('Actual Allocation Calc'!$AO$78="C",'Actual Allocation Calc'!S257,'Actual Allocation Calc'!AB257+IF($P257="Employed",$U257,
IF(AND($P257="Terminated"),($U257/7*AW257),
IF(AND($P257="Furloughed"),($U257/7*AW257)+($U257/7*BG257),
IF(AND($P257="Rehired"),($U257/7*BG257),
IF(AND($P257="Terminated",AW257&gt;0),$U257,
IF($P257="Furloughed",IF(AW257&gt;0,$U257)+IF(BG257&gt;0,$U257),
IF($P257="Rehired",IF(BG257&gt;0,$U257))))))))*'Actual Allocation Calc'!$AO$99)))</f>
        <v/>
      </c>
      <c r="AG257" s="210" t="str">
        <f>IF($B257="","",IF('Actual Allocation Calc'!$AP$78="A",
IF($P257="Employed",$U257/7*BK257,
IF(AND($P257="Terminated"),($U257/7*AX257),
IF(AND($P257="Furloughed"),($U257/7*AX257)+($U257/7*BH257),
IF(AND($P257="Rehired"),($U257/7*BH257),
IF(AND($P257="Terminated",AX257&gt;0),$U257,
IF($P257="Furloughed",IF(AX257&gt;0,$U257)+IF(BH257&gt;0,$U257),
IF($P257="Rehired",IF(BH257&gt;0,$U257)))))))),IF('Actual Allocation Calc'!$AP$78="C",'Actual Allocation Calc'!T257,'Actual Allocation Calc'!AC257+IF($P257="Employed",$U257/7*BK257,
IF(AND($P257="Terminated"),($U257/7*AX257),
IF(AND($P257="Furloughed"),($U257/7*AX257)+($U257/7*BH257),
IF(AND($P257="Rehired"),($U257/7*BH257),
IF(AND($P257="Terminated",AX257&gt;0),$U257,
IF($P257="Furloughed",IF(AX257&gt;0,$U257)+IF(BH257&gt;0,$U257),
IF($P257="Rehired",IF(BH257&gt;0,$U257))))))))*'Actual Allocation Calc'!$AP$99)))</f>
        <v/>
      </c>
      <c r="AH257" s="536"/>
      <c r="AI257" s="82">
        <f t="shared" si="87"/>
        <v>0</v>
      </c>
      <c r="AJ257" s="210">
        <f t="shared" si="69"/>
        <v>0</v>
      </c>
      <c r="AK257" s="397" t="str">
        <f t="shared" si="70"/>
        <v/>
      </c>
      <c r="AM257" s="122"/>
      <c r="AO257" s="214" t="str">
        <f>IFERROR(IF($V257="","",VLOOKUP(V257,'Calendar Calcs'!$B$2:$E1224,4,FALSE)),0)</f>
        <v/>
      </c>
      <c r="AP257" s="69" t="str">
        <f>IF($AO257="","", IF($AO257&lt;AP$23,0,IF($AO257&gt;AP$23,COUNTIFS('Calendar Calcs'!$E$2:$E1224,AP$23),COUNTIFS('Calendar Calcs'!$E$2:$E1224,AP$23,'Calendar Calcs'!$D$2:$D1224,"&lt;="&amp;WEEKDAY($V257)))))</f>
        <v/>
      </c>
      <c r="AQ257" s="69" t="str">
        <f>IF($AO257="","", IF($AO257&lt;AQ$23,0,IF($AO257&gt;AQ$23,COUNTIFS('Calendar Calcs'!$E$2:$E1224,AQ$23),COUNTIFS('Calendar Calcs'!$E$2:$E1224,AQ$23,'Calendar Calcs'!$D$2:$D1224,"&lt;="&amp;WEEKDAY($V257)))))</f>
        <v/>
      </c>
      <c r="AR257" s="69" t="str">
        <f>IF($AO257="","", IF($AO257&lt;AR$23,0,IF($AO257&gt;AR$23,COUNTIFS('Calendar Calcs'!$E$2:$E1224,AR$23),COUNTIFS('Calendar Calcs'!$E$2:$E1224,AR$23,'Calendar Calcs'!$D$2:$D1224,"&lt;="&amp;WEEKDAY($V257)))))</f>
        <v/>
      </c>
      <c r="AS257" s="69" t="str">
        <f>IF($AO257="","", IF($AO257&lt;AS$23,0,IF($AO257&gt;AS$23,COUNTIFS('Calendar Calcs'!$E$2:$E1224,AS$23),COUNTIFS('Calendar Calcs'!$E$2:$E1224,AS$23,'Calendar Calcs'!$D$2:$D1224,"&lt;="&amp;WEEKDAY($V257)))))</f>
        <v/>
      </c>
      <c r="AT257" s="69" t="str">
        <f>IF($AO257="","", IF($AO257&lt;AT$23,0,IF($AO257&gt;AT$23,COUNTIFS('Calendar Calcs'!$E$2:$E1224,AT$23),COUNTIFS('Calendar Calcs'!$E$2:$E1224,AT$23,'Calendar Calcs'!$D$2:$D1224,"&lt;="&amp;WEEKDAY($V257)))))</f>
        <v/>
      </c>
      <c r="AU257" s="69" t="str">
        <f>IF($AO257="","", IF($AO257&lt;AU$23,0,IF($AO257&gt;AU$23,COUNTIFS('Calendar Calcs'!$E$2:$E1224,AU$23),COUNTIFS('Calendar Calcs'!$E$2:$E1224,AU$23,'Calendar Calcs'!$D$2:$D1224,"&lt;="&amp;WEEKDAY($V257)))))</f>
        <v/>
      </c>
      <c r="AV257" s="69" t="str">
        <f>IF($AO257="","", IF($AO257&lt;AV$23,0,IF($AO257&gt;AV$23,COUNTIFS('Calendar Calcs'!$E$2:$E1224,AV$23),COUNTIFS('Calendar Calcs'!$E$2:$E1224,AV$23,'Calendar Calcs'!$D$2:$D1224,"&lt;="&amp;WEEKDAY($V257)))))</f>
        <v/>
      </c>
      <c r="AW257" s="69" t="str">
        <f>IF($AO257="","", IF($AO257&lt;AW$23,0,IF($AO257&gt;AW$23,COUNTIFS('Calendar Calcs'!$E$2:$E1224,AW$23),COUNTIFS('Calendar Calcs'!$E$2:$E1224,AW$23,'Calendar Calcs'!$D$2:$D1224,"&lt;="&amp;WEEKDAY($V257)))))</f>
        <v/>
      </c>
      <c r="AX257" s="69" t="str">
        <f>IF($AO257="","", IF($AO257&lt;AX$23,0,IF($AO257&gt;AX$23,COUNTIFS('Calendar Calcs'!$E$2:$E1224,AX$23),COUNTIFS('Calendar Calcs'!$E$2:$E1224,AX$23,'Calendar Calcs'!$D$2:$D1224,"&lt;="&amp;WEEKDAY($V257)))))</f>
        <v/>
      </c>
      <c r="AY257" s="69" t="str">
        <f>IF($W257="","",VLOOKUP($W257,'Calendar Calcs'!$B$2:$E1224,4,FALSE))</f>
        <v/>
      </c>
      <c r="AZ257" s="69" t="str">
        <f>IF($AY257="","",IF($AY257&gt;AZ$23,0,IF($AY257&lt;AZ$23,COUNTIFS('Calendar Calcs'!$E$2:$E1224,AZ$23),COUNTIFS('Calendar Calcs'!$E$2:$E1224,AZ$23,'Calendar Calcs'!$D$2:$D1224,"&gt;="&amp;WEEKDAY($W257)))))</f>
        <v/>
      </c>
      <c r="BA257" s="69" t="str">
        <f>IF($AY257="","",IF($AY257&gt;BA$23,0,IF($AY257&lt;BA$23,COUNTIFS('Calendar Calcs'!$E$2:$E1224,BA$23),COUNTIFS('Calendar Calcs'!$E$2:$E1224,BA$23,'Calendar Calcs'!$D$2:$D1224,"&gt;="&amp;WEEKDAY($W257)))))</f>
        <v/>
      </c>
      <c r="BB257" s="69" t="str">
        <f>IF($AY257="","",IF($AY257&gt;BB$23,0,IF($AY257&lt;BB$23,COUNTIFS('Calendar Calcs'!$E$2:$E1224,BB$23),COUNTIFS('Calendar Calcs'!$E$2:$E1224,BB$23,'Calendar Calcs'!$D$2:$D1224,"&gt;="&amp;WEEKDAY($W257)))))</f>
        <v/>
      </c>
      <c r="BC257" s="69" t="str">
        <f>IF($AY257="","",IF($AY257&gt;BC$23,0,IF($AY257&lt;BC$23,COUNTIFS('Calendar Calcs'!$E$2:$E1224,BC$23),COUNTIFS('Calendar Calcs'!$E$2:$E1224,BC$23,'Calendar Calcs'!$D$2:$D1224,"&gt;="&amp;WEEKDAY($W257)))))</f>
        <v/>
      </c>
      <c r="BD257" s="69" t="str">
        <f>IF($AY257="","",IF($AY257&gt;BD$23,0,IF($AY257&lt;BD$23,COUNTIFS('Calendar Calcs'!$E$2:$E1224,BD$23),COUNTIFS('Calendar Calcs'!$E$2:$E1224,BD$23,'Calendar Calcs'!$D$2:$D1224,"&gt;="&amp;WEEKDAY($W257)))))</f>
        <v/>
      </c>
      <c r="BE257" s="69" t="str">
        <f>IF($AY257="","",IF($AY257&gt;BE$23,0,IF($AY257&lt;BE$23,COUNTIFS('Calendar Calcs'!$E$2:$E1224,BE$23),COUNTIFS('Calendar Calcs'!$E$2:$E1224,BE$23,'Calendar Calcs'!$D$2:$D1224,"&gt;="&amp;WEEKDAY($W257)))))</f>
        <v/>
      </c>
      <c r="BF257" s="69" t="str">
        <f>IF($AY257="","",IF($AY257&gt;BF$23,0,IF($AY257&lt;BF$23,COUNTIFS('Calendar Calcs'!$E$2:$E1224,BF$23),COUNTIFS('Calendar Calcs'!$E$2:$E1224,BF$23,'Calendar Calcs'!$D$2:$D1224,"&gt;="&amp;WEEKDAY($W257)))))</f>
        <v/>
      </c>
      <c r="BG257" s="69" t="str">
        <f>IF($AY257="","",IF($AY257&gt;BG$23,0,IF($AY257&lt;BG$23,COUNTIFS('Calendar Calcs'!$E$2:$E1224,BG$23),COUNTIFS('Calendar Calcs'!$E$2:$E1224,BG$23,'Calendar Calcs'!$D$2:$D1224,"&gt;="&amp;WEEKDAY($W257)))))</f>
        <v/>
      </c>
      <c r="BH257" s="69">
        <f t="shared" si="71"/>
        <v>6</v>
      </c>
      <c r="BI257" s="69">
        <f>IF(Cover!$E$43="","",VLOOKUP(Cover!$E$43,'Calendar Calcs'!$B$2:$E1224,4,FALSE))</f>
        <v>1</v>
      </c>
      <c r="BJ257" s="69">
        <f>IF($BI257="","", IF($BI257&lt;BJ$23,0,IF($BI257&gt;=BJ$23,COUNTIFS('Calendar Calcs'!$E$2:$E1224,BJ$23),COUNTIFS('Calendar Calcs'!$E$2:$E1224,BJ$23,'Calendar Calcs'!$D$2:$D1224,"&lt;="&amp;WEEKDAY($V257)))))</f>
        <v>1</v>
      </c>
      <c r="BK257" s="69">
        <f t="shared" si="68"/>
        <v>6</v>
      </c>
      <c r="BN257" s="69" t="str">
        <f>IF(T257&gt;0,"FTE",IF(Cover!$E$47="Weekly",IF(S257&gt;29.75,"FTE","PTE"),IF(S257&gt;59.75,"FTE","PTE")))</f>
        <v>PTE</v>
      </c>
      <c r="BO257" s="69">
        <f>IF(BN257="FTE",30,IF(Cover!$E$47="Weekly",'STEP 2 EE Data'!S257,'STEP 2 EE Data'!S257/2))</f>
        <v>0</v>
      </c>
      <c r="BP257" s="209">
        <f t="shared" si="72"/>
        <v>0</v>
      </c>
      <c r="BQ257" s="209">
        <f t="shared" si="73"/>
        <v>0</v>
      </c>
      <c r="BR257" s="209">
        <f t="shared" si="74"/>
        <v>0</v>
      </c>
      <c r="BS257" s="209">
        <f t="shared" si="75"/>
        <v>0</v>
      </c>
      <c r="BT257" s="209">
        <f t="shared" si="76"/>
        <v>0</v>
      </c>
      <c r="BU257" s="209">
        <f t="shared" si="77"/>
        <v>0</v>
      </c>
      <c r="BV257" s="209">
        <f t="shared" si="78"/>
        <v>0</v>
      </c>
      <c r="BW257" s="209">
        <f t="shared" si="79"/>
        <v>0</v>
      </c>
      <c r="BX257" s="209">
        <f t="shared" si="80"/>
        <v>0</v>
      </c>
      <c r="CC257" s="210" t="str">
        <f>IF(B257="","",IF(C257="",IF(Cover!$E$47="Weekly",'STEP 3 EE Comp'!BI262*8,'STEP 3 EE Comp'!BI262*4),IF(Cover!$E$47="Weekly",'STEP 3 EE Comp'!BI262,'STEP 3 EE Comp'!BI262)))</f>
        <v/>
      </c>
      <c r="CD257" s="82" t="str">
        <f t="shared" si="81"/>
        <v/>
      </c>
      <c r="CE257" s="417">
        <f t="shared" si="82"/>
        <v>1</v>
      </c>
      <c r="CF257" s="82" t="str">
        <f t="shared" si="83"/>
        <v>Good</v>
      </c>
      <c r="CG257" s="82">
        <f t="shared" si="84"/>
        <v>0</v>
      </c>
      <c r="CH257" s="234">
        <f t="shared" si="85"/>
        <v>0</v>
      </c>
    </row>
    <row r="258" spans="1:86" s="69" customFormat="1" x14ac:dyDescent="0.3">
      <c r="A258" s="555"/>
      <c r="B258" s="52"/>
      <c r="C258" s="52"/>
      <c r="D258" s="52"/>
      <c r="E258" s="52"/>
      <c r="F258" s="507"/>
      <c r="G258" s="210">
        <f t="shared" si="86"/>
        <v>0</v>
      </c>
      <c r="H258" s="82">
        <f t="shared" si="67"/>
        <v>0</v>
      </c>
      <c r="I258" s="211"/>
      <c r="J258" s="441" t="s">
        <v>21</v>
      </c>
      <c r="K258" s="441" t="s">
        <v>21</v>
      </c>
      <c r="L258" s="441" t="s">
        <v>21</v>
      </c>
      <c r="M258" s="441" t="s">
        <v>21</v>
      </c>
      <c r="N258" s="568" t="s">
        <v>21</v>
      </c>
      <c r="O258" s="211"/>
      <c r="P258" s="212" t="str">
        <f>IF(B258="","",
IF(AND(V258="",W258="",B258&lt;&gt;""),"Employed",
IF(AND(V258&lt;&gt;"",W258="",B258&lt;&gt;""),"Terminated",
IF(AND(V258&lt;&gt;"",W258&lt;&gt;"",B258&lt;&gt;""),IF(W258&lt;Cover!$E$43,"Employed","Furloughed"),
IF(AND(V258="",W258&lt;&gt;"",B258&lt;&gt;""),IF(W258&lt;Cover!$E$43,"Employed","Rehired"))))))</f>
        <v/>
      </c>
      <c r="Q258" s="211"/>
      <c r="R258" s="536"/>
      <c r="S258" s="563"/>
      <c r="T258" s="536"/>
      <c r="U258" s="82">
        <f>IF(Cover!$E$47="Weekly",IF(T258&gt;0,T258,R258*S258),IF(T258&gt;0,T258,R258*S258)/2)</f>
        <v>0</v>
      </c>
      <c r="V258" s="564"/>
      <c r="W258" s="564"/>
      <c r="Y258" s="213" t="str">
        <f>IF($B258="","",IF('Actual Allocation Calc'!$AH$78="A",
IF($P258="Employed",$U258/7*BJ258,
IF(AND($P258="Terminated"),($U258/7*AP258),
IF(AND($P258="Furloughed"),($U258/7*AP258)+($U258/7*AZ258),
IF(AND($P258="Rehired"),($U258/7*AZ258),
IF(AND($P258="Terminated",AP258&gt;0),$U258,
IF($P258="Furloughed",IF(AP258&gt;0,$U258)+IF(AZ258&gt;0,$U258),
IF($P258="Rehired",IF(AZ258&gt;0,$U258)))))))),IF('Actual Allocation Calc'!$AH$78="C",'Actual Allocation Calc'!L258,'Actual Allocation Calc'!U258+IF($P258="Employed",$U258/7*BJ258,
IF(AND($P258="Terminated"),($U258/7*AP258),
IF(AND($P258="Furloughed"),($U258/7*AP258)+($U258/7*AZ258),
IF(AND($P258="Rehired"),($U258/7*AZ258),
IF(AND($P258="Terminated",AP258&gt;0),$U258,
IF($P258="Furloughed",IF(AP258&gt;0,$U258)+IF(AZ258&gt;0,$U258),
IF($P258="Rehired",IF(AZ258&gt;0,$U258))))))))*'Actual Allocation Calc'!$AH$99)))</f>
        <v/>
      </c>
      <c r="Z258" s="210" t="str">
        <f>IF($B258="","",IF('Actual Allocation Calc'!$AI$78="A",
IF($P258="Employed",$U258,
IF(AND($P258="Terminated"),($U258/7*AQ258),
IF(AND($P258="Furloughed"),($U258/7*AQ258)+($U258/7*BA258),
IF(AND($P258="Rehired"),($U258/7*BA258),
IF(AND($P258="Terminated",AQ258&gt;0),$U258,
IF($P258="Furloughed",IF(AQ258&gt;0,$U258)+IF(BA258&gt;0,$U258),
IF($P258="Rehired",IF(BA258&gt;0,$U258)))))))),IF('Actual Allocation Calc'!$AI$78="C",'Actual Allocation Calc'!M258,'Actual Allocation Calc'!V258+IF($P258="Employed",$U258,
IF(AND($P258="Terminated"),($U258/7*AQ258),
IF(AND($P258="Furloughed"),($U258/7*AQ258)+($U258/7*BA258),
IF(AND($P258="Rehired"),($U258/7*BA258),
IF(AND($P258="Terminated",AQ258&gt;0),$U258,
IF($P258="Furloughed",IF(AQ258&gt;0,$U258)+IF(BA258&gt;0,$U258),
IF($P258="Rehired",IF(BA258&gt;0,$U258))))))))*'Actual Allocation Calc'!$AI$99)))</f>
        <v/>
      </c>
      <c r="AA258" s="210" t="str">
        <f>IF($B258="","",IF('Actual Allocation Calc'!$AJ$78="A",
IF($P258="Employed",$U258,
IF(AND($P258="Terminated"),($U258/7*AR258),
IF(AND($P258="Furloughed"),($U258/7*AR258)+($U258/7*BB258),
IF(AND($P258="Rehired"),($U258/7*BB258),
IF(AND($P258="Terminated",AR258&gt;0),$U258,
IF($P258="Furloughed",IF(AR258&gt;0,$U258)+IF(BB258&gt;0,$U258),
IF($P258="Rehired",IF(BB258&gt;0,$U258)))))))),IF('Actual Allocation Calc'!$AJ$78="C",'Actual Allocation Calc'!N258,'Actual Allocation Calc'!W258+IF($P258="Employed",$U258,
IF(AND($P258="Terminated"),($U258/7*AR258),
IF(AND($P258="Furloughed"),($U258/7*AR258)+($U258/7*BB258),
IF(AND($P258="Rehired"),($U258/7*BB258),
IF(AND($P258="Terminated",AR258&gt;0),$U258,
IF($P258="Furloughed",IF(AR258&gt;0,$U258)+IF(BB258&gt;0,$U258),
IF($P258="Rehired",IF(BB258&gt;0,$U258))))))))*'Actual Allocation Calc'!$AJ$99)))</f>
        <v/>
      </c>
      <c r="AB258" s="210" t="str">
        <f>IF($B258="","",IF('Actual Allocation Calc'!$AK$78="A",
IF($P258="Employed",$U258,
IF(AND($P258="Terminated"),($U258/7*AS258),
IF(AND($P258="Furloughed"),($U258/7*AS258)+($U258/7*BC258),
IF(AND($P258="Rehired"),($U258/7*BC258),
IF(AND($P258="Terminated",AS258&gt;0),$U258,
IF($P258="Furloughed",IF(AS258&gt;0,$U258)+IF(BC258&gt;0,$U258),
IF($P258="Rehired",IF(BC258&gt;0,$U258)))))))),IF('Actual Allocation Calc'!$AK$78="C",'Actual Allocation Calc'!O258,'Actual Allocation Calc'!X258+IF($P258="Employed",$U258,
IF(AND($P258="Terminated"),($U258/7*AS258),
IF(AND($P258="Furloughed"),($U258/7*AS258)+($U258/7*BC258),
IF(AND($P258="Rehired"),($U258/7*BC258),
IF(AND($P258="Terminated",AS258&gt;0),$U258,
IF($P258="Furloughed",IF(AS258&gt;0,$U258)+IF(BC258&gt;0,$U258),
IF($P258="Rehired",IF(BC258&gt;0,$U258))))))))*'Actual Allocation Calc'!$AK$99)))</f>
        <v/>
      </c>
      <c r="AC258" s="210" t="str">
        <f>IF($B258="","",IF('Actual Allocation Calc'!$AL$78="A",
IF($P258="Employed",$U258,
IF(AND($P258="Terminated"),($U258/7*AT258),
IF(AND($P258="Furloughed"),($U258/7*AT258)+($U258/7*BD258),
IF(AND($P258="Rehired"),($U258/7*BD258),
IF(AND($P258="Terminated",AT258&gt;0),$U258,
IF($P258="Furloughed",IF(AT258&gt;0,$U258)+IF(BD258&gt;0,$U258),
IF($P258="Rehired",IF(BD258&gt;0,$U258)))))))),IF('Actual Allocation Calc'!$AL$78="C",'Actual Allocation Calc'!P258,'Actual Allocation Calc'!Y258+IF($P258="Employed",$U258,
IF(AND($P258="Terminated"),($U258/7*AT258),
IF(AND($P258="Furloughed"),($U258/7*AT258)+($U258/7*BD258),
IF(AND($P258="Rehired"),($U258/7*BD258),
IF(AND($P258="Terminated",AT258&gt;0),$U258,
IF($P258="Furloughed",IF(AT258&gt;0,$U258)+IF(BD258&gt;0,$U258),
IF($P258="Rehired",IF(BD258&gt;0,$U258))))))))*'Actual Allocation Calc'!$AL$99)))</f>
        <v/>
      </c>
      <c r="AD258" s="210" t="str">
        <f>IF($B258="","",IF('Actual Allocation Calc'!$AM$78="A",
IF($P258="Employed",$U258,
IF(AND($P258="Terminated"),($U258/7*AU258),
IF(AND($P258="Furloughed"),($U258/7*AU258)+($U258/7*BE258),
IF(AND($P258="Rehired"),($U258/7*BE258),
IF(AND($P258="Terminated",AU258&gt;0),$U258,
IF($P258="Furloughed",IF(AU258&gt;0,$U258)+IF(BE258&gt;0,$U258),
IF($P258="Rehired",IF(BE258&gt;0,$U258)))))))),IF('Actual Allocation Calc'!$AM$78="C",'Actual Allocation Calc'!Q258,'Actual Allocation Calc'!Z258+IF($P258="Employed",$U258,
IF(AND($P258="Terminated"),($U258/7*AU258),
IF(AND($P258="Furloughed"),($U258/7*AU258)+($U258/7*BE258),
IF(AND($P258="Rehired"),($U258/7*BE258),
IF(AND($P258="Terminated",AU258&gt;0),$U258,
IF($P258="Furloughed",IF(AU258&gt;0,$U258)+IF(BE258&gt;0,$U258),
IF($P258="Rehired",IF(BE258&gt;0,$U258))))))))*'Actual Allocation Calc'!$AM$99)))</f>
        <v/>
      </c>
      <c r="AE258" s="210" t="str">
        <f>IF($B258="","",IF('Actual Allocation Calc'!$AN$78="A",
IF($P258="Employed",$U258,
IF(AND($P258="Terminated"),($U258/7*AV258),
IF(AND($P258="Furloughed"),($U258/7*AV258)+($U258/7*BF258),
IF(AND($P258="Rehired"),($U258/7*BF258),
IF(AND($P258="Terminated",AV258&gt;0),$U258,
IF($P258="Furloughed",IF(AV258&gt;0,$U258)+IF(BF258&gt;0,$U258),
IF($P258="Rehired",IF(BF258&gt;0,$U258)))))))),IF('Actual Allocation Calc'!$AN$78="C",'Actual Allocation Calc'!R258,'Actual Allocation Calc'!AA258+IF($P258="Employed",$U258,
IF(AND($P258="Terminated"),($U258/7*AV258),
IF(AND($P258="Furloughed"),($U258/7*AV258)+($U258/7*BF258),
IF(AND($P258="Rehired"),($U258/7*BF258),
IF(AND($P258="Terminated",AV258&gt;0),$U258,
IF($P258="Furloughed",IF(AV258&gt;0,$U258)+IF(BF258&gt;0,$U258),
IF($P258="Rehired",IF(BF258&gt;0,$U258))))))))*'Actual Allocation Calc'!$AN$99)))</f>
        <v/>
      </c>
      <c r="AF258" s="210" t="str">
        <f>IF($B258="","",IF('Actual Allocation Calc'!$AO$78="A",
IF($P258="Employed",$U258,
IF(AND($P258="Terminated"),($U258/7*AW258),
IF(AND($P258="Furloughed"),($U258/7*AW258)+($U258/7*BG258),
IF(AND($P258="Rehired"),($U258/7*BG258),
IF(AND($P258="Terminated",AW258&gt;0),$U258,
IF($P258="Furloughed",IF(AW258&gt;0,$U258)+IF(BG258&gt;0,$U258),
IF($P258="Rehired",IF(BG258&gt;0,$U258)))))))),IF('Actual Allocation Calc'!$AO$78="C",'Actual Allocation Calc'!S258,'Actual Allocation Calc'!AB258+IF($P258="Employed",$U258,
IF(AND($P258="Terminated"),($U258/7*AW258),
IF(AND($P258="Furloughed"),($U258/7*AW258)+($U258/7*BG258),
IF(AND($P258="Rehired"),($U258/7*BG258),
IF(AND($P258="Terminated",AW258&gt;0),$U258,
IF($P258="Furloughed",IF(AW258&gt;0,$U258)+IF(BG258&gt;0,$U258),
IF($P258="Rehired",IF(BG258&gt;0,$U258))))))))*'Actual Allocation Calc'!$AO$99)))</f>
        <v/>
      </c>
      <c r="AG258" s="210" t="str">
        <f>IF($B258="","",IF('Actual Allocation Calc'!$AP$78="A",
IF($P258="Employed",$U258/7*BK258,
IF(AND($P258="Terminated"),($U258/7*AX258),
IF(AND($P258="Furloughed"),($U258/7*AX258)+($U258/7*BH258),
IF(AND($P258="Rehired"),($U258/7*BH258),
IF(AND($P258="Terminated",AX258&gt;0),$U258,
IF($P258="Furloughed",IF(AX258&gt;0,$U258)+IF(BH258&gt;0,$U258),
IF($P258="Rehired",IF(BH258&gt;0,$U258)))))))),IF('Actual Allocation Calc'!$AP$78="C",'Actual Allocation Calc'!T258,'Actual Allocation Calc'!AC258+IF($P258="Employed",$U258/7*BK258,
IF(AND($P258="Terminated"),($U258/7*AX258),
IF(AND($P258="Furloughed"),($U258/7*AX258)+($U258/7*BH258),
IF(AND($P258="Rehired"),($U258/7*BH258),
IF(AND($P258="Terminated",AX258&gt;0),$U258,
IF($P258="Furloughed",IF(AX258&gt;0,$U258)+IF(BH258&gt;0,$U258),
IF($P258="Rehired",IF(BH258&gt;0,$U258))))))))*'Actual Allocation Calc'!$AP$99)))</f>
        <v/>
      </c>
      <c r="AH258" s="536"/>
      <c r="AI258" s="82">
        <f t="shared" si="87"/>
        <v>0</v>
      </c>
      <c r="AJ258" s="210">
        <f t="shared" si="69"/>
        <v>0</v>
      </c>
      <c r="AK258" s="397" t="str">
        <f t="shared" si="70"/>
        <v/>
      </c>
      <c r="AM258" s="122"/>
      <c r="AO258" s="214" t="str">
        <f>IFERROR(IF($V258="","",VLOOKUP(V258,'Calendar Calcs'!$B$2:$E1225,4,FALSE)),0)</f>
        <v/>
      </c>
      <c r="AP258" s="69" t="str">
        <f>IF($AO258="","", IF($AO258&lt;AP$23,0,IF($AO258&gt;AP$23,COUNTIFS('Calendar Calcs'!$E$2:$E1225,AP$23),COUNTIFS('Calendar Calcs'!$E$2:$E1225,AP$23,'Calendar Calcs'!$D$2:$D1225,"&lt;="&amp;WEEKDAY($V258)))))</f>
        <v/>
      </c>
      <c r="AQ258" s="69" t="str">
        <f>IF($AO258="","", IF($AO258&lt;AQ$23,0,IF($AO258&gt;AQ$23,COUNTIFS('Calendar Calcs'!$E$2:$E1225,AQ$23),COUNTIFS('Calendar Calcs'!$E$2:$E1225,AQ$23,'Calendar Calcs'!$D$2:$D1225,"&lt;="&amp;WEEKDAY($V258)))))</f>
        <v/>
      </c>
      <c r="AR258" s="69" t="str">
        <f>IF($AO258="","", IF($AO258&lt;AR$23,0,IF($AO258&gt;AR$23,COUNTIFS('Calendar Calcs'!$E$2:$E1225,AR$23),COUNTIFS('Calendar Calcs'!$E$2:$E1225,AR$23,'Calendar Calcs'!$D$2:$D1225,"&lt;="&amp;WEEKDAY($V258)))))</f>
        <v/>
      </c>
      <c r="AS258" s="69" t="str">
        <f>IF($AO258="","", IF($AO258&lt;AS$23,0,IF($AO258&gt;AS$23,COUNTIFS('Calendar Calcs'!$E$2:$E1225,AS$23),COUNTIFS('Calendar Calcs'!$E$2:$E1225,AS$23,'Calendar Calcs'!$D$2:$D1225,"&lt;="&amp;WEEKDAY($V258)))))</f>
        <v/>
      </c>
      <c r="AT258" s="69" t="str">
        <f>IF($AO258="","", IF($AO258&lt;AT$23,0,IF($AO258&gt;AT$23,COUNTIFS('Calendar Calcs'!$E$2:$E1225,AT$23),COUNTIFS('Calendar Calcs'!$E$2:$E1225,AT$23,'Calendar Calcs'!$D$2:$D1225,"&lt;="&amp;WEEKDAY($V258)))))</f>
        <v/>
      </c>
      <c r="AU258" s="69" t="str">
        <f>IF($AO258="","", IF($AO258&lt;AU$23,0,IF($AO258&gt;AU$23,COUNTIFS('Calendar Calcs'!$E$2:$E1225,AU$23),COUNTIFS('Calendar Calcs'!$E$2:$E1225,AU$23,'Calendar Calcs'!$D$2:$D1225,"&lt;="&amp;WEEKDAY($V258)))))</f>
        <v/>
      </c>
      <c r="AV258" s="69" t="str">
        <f>IF($AO258="","", IF($AO258&lt;AV$23,0,IF($AO258&gt;AV$23,COUNTIFS('Calendar Calcs'!$E$2:$E1225,AV$23),COUNTIFS('Calendar Calcs'!$E$2:$E1225,AV$23,'Calendar Calcs'!$D$2:$D1225,"&lt;="&amp;WEEKDAY($V258)))))</f>
        <v/>
      </c>
      <c r="AW258" s="69" t="str">
        <f>IF($AO258="","", IF($AO258&lt;AW$23,0,IF($AO258&gt;AW$23,COUNTIFS('Calendar Calcs'!$E$2:$E1225,AW$23),COUNTIFS('Calendar Calcs'!$E$2:$E1225,AW$23,'Calendar Calcs'!$D$2:$D1225,"&lt;="&amp;WEEKDAY($V258)))))</f>
        <v/>
      </c>
      <c r="AX258" s="69" t="str">
        <f>IF($AO258="","", IF($AO258&lt;AX$23,0,IF($AO258&gt;AX$23,COUNTIFS('Calendar Calcs'!$E$2:$E1225,AX$23),COUNTIFS('Calendar Calcs'!$E$2:$E1225,AX$23,'Calendar Calcs'!$D$2:$D1225,"&lt;="&amp;WEEKDAY($V258)))))</f>
        <v/>
      </c>
      <c r="AY258" s="69" t="str">
        <f>IF($W258="","",VLOOKUP($W258,'Calendar Calcs'!$B$2:$E1225,4,FALSE))</f>
        <v/>
      </c>
      <c r="AZ258" s="69" t="str">
        <f>IF($AY258="","",IF($AY258&gt;AZ$23,0,IF($AY258&lt;AZ$23,COUNTIFS('Calendar Calcs'!$E$2:$E1225,AZ$23),COUNTIFS('Calendar Calcs'!$E$2:$E1225,AZ$23,'Calendar Calcs'!$D$2:$D1225,"&gt;="&amp;WEEKDAY($W258)))))</f>
        <v/>
      </c>
      <c r="BA258" s="69" t="str">
        <f>IF($AY258="","",IF($AY258&gt;BA$23,0,IF($AY258&lt;BA$23,COUNTIFS('Calendar Calcs'!$E$2:$E1225,BA$23),COUNTIFS('Calendar Calcs'!$E$2:$E1225,BA$23,'Calendar Calcs'!$D$2:$D1225,"&gt;="&amp;WEEKDAY($W258)))))</f>
        <v/>
      </c>
      <c r="BB258" s="69" t="str">
        <f>IF($AY258="","",IF($AY258&gt;BB$23,0,IF($AY258&lt;BB$23,COUNTIFS('Calendar Calcs'!$E$2:$E1225,BB$23),COUNTIFS('Calendar Calcs'!$E$2:$E1225,BB$23,'Calendar Calcs'!$D$2:$D1225,"&gt;="&amp;WEEKDAY($W258)))))</f>
        <v/>
      </c>
      <c r="BC258" s="69" t="str">
        <f>IF($AY258="","",IF($AY258&gt;BC$23,0,IF($AY258&lt;BC$23,COUNTIFS('Calendar Calcs'!$E$2:$E1225,BC$23),COUNTIFS('Calendar Calcs'!$E$2:$E1225,BC$23,'Calendar Calcs'!$D$2:$D1225,"&gt;="&amp;WEEKDAY($W258)))))</f>
        <v/>
      </c>
      <c r="BD258" s="69" t="str">
        <f>IF($AY258="","",IF($AY258&gt;BD$23,0,IF($AY258&lt;BD$23,COUNTIFS('Calendar Calcs'!$E$2:$E1225,BD$23),COUNTIFS('Calendar Calcs'!$E$2:$E1225,BD$23,'Calendar Calcs'!$D$2:$D1225,"&gt;="&amp;WEEKDAY($W258)))))</f>
        <v/>
      </c>
      <c r="BE258" s="69" t="str">
        <f>IF($AY258="","",IF($AY258&gt;BE$23,0,IF($AY258&lt;BE$23,COUNTIFS('Calendar Calcs'!$E$2:$E1225,BE$23),COUNTIFS('Calendar Calcs'!$E$2:$E1225,BE$23,'Calendar Calcs'!$D$2:$D1225,"&gt;="&amp;WEEKDAY($W258)))))</f>
        <v/>
      </c>
      <c r="BF258" s="69" t="str">
        <f>IF($AY258="","",IF($AY258&gt;BF$23,0,IF($AY258&lt;BF$23,COUNTIFS('Calendar Calcs'!$E$2:$E1225,BF$23),COUNTIFS('Calendar Calcs'!$E$2:$E1225,BF$23,'Calendar Calcs'!$D$2:$D1225,"&gt;="&amp;WEEKDAY($W258)))))</f>
        <v/>
      </c>
      <c r="BG258" s="69" t="str">
        <f>IF($AY258="","",IF($AY258&gt;BG$23,0,IF($AY258&lt;BG$23,COUNTIFS('Calendar Calcs'!$E$2:$E1225,BG$23),COUNTIFS('Calendar Calcs'!$E$2:$E1225,BG$23,'Calendar Calcs'!$D$2:$D1225,"&gt;="&amp;WEEKDAY($W258)))))</f>
        <v/>
      </c>
      <c r="BH258" s="69">
        <f t="shared" si="71"/>
        <v>6</v>
      </c>
      <c r="BI258" s="69">
        <f>IF(Cover!$E$43="","",VLOOKUP(Cover!$E$43,'Calendar Calcs'!$B$2:$E1225,4,FALSE))</f>
        <v>1</v>
      </c>
      <c r="BJ258" s="69">
        <f>IF($BI258="","", IF($BI258&lt;BJ$23,0,IF($BI258&gt;=BJ$23,COUNTIFS('Calendar Calcs'!$E$2:$E1225,BJ$23),COUNTIFS('Calendar Calcs'!$E$2:$E1225,BJ$23,'Calendar Calcs'!$D$2:$D1225,"&lt;="&amp;WEEKDAY($V258)))))</f>
        <v>1</v>
      </c>
      <c r="BK258" s="69">
        <f t="shared" si="68"/>
        <v>6</v>
      </c>
      <c r="BN258" s="69" t="str">
        <f>IF(T258&gt;0,"FTE",IF(Cover!$E$47="Weekly",IF(S258&gt;29.75,"FTE","PTE"),IF(S258&gt;59.75,"FTE","PTE")))</f>
        <v>PTE</v>
      </c>
      <c r="BO258" s="69">
        <f>IF(BN258="FTE",30,IF(Cover!$E$47="Weekly",'STEP 2 EE Data'!S258,'STEP 2 EE Data'!S258/2))</f>
        <v>0</v>
      </c>
      <c r="BP258" s="209">
        <f t="shared" si="72"/>
        <v>0</v>
      </c>
      <c r="BQ258" s="209">
        <f t="shared" si="73"/>
        <v>0</v>
      </c>
      <c r="BR258" s="209">
        <f t="shared" si="74"/>
        <v>0</v>
      </c>
      <c r="BS258" s="209">
        <f t="shared" si="75"/>
        <v>0</v>
      </c>
      <c r="BT258" s="209">
        <f t="shared" si="76"/>
        <v>0</v>
      </c>
      <c r="BU258" s="209">
        <f t="shared" si="77"/>
        <v>0</v>
      </c>
      <c r="BV258" s="209">
        <f t="shared" si="78"/>
        <v>0</v>
      </c>
      <c r="BW258" s="209">
        <f t="shared" si="79"/>
        <v>0</v>
      </c>
      <c r="BX258" s="209">
        <f t="shared" si="80"/>
        <v>0</v>
      </c>
      <c r="CC258" s="210" t="str">
        <f>IF(B258="","",IF(C258="",IF(Cover!$E$47="Weekly",'STEP 3 EE Comp'!BI263*8,'STEP 3 EE Comp'!BI263*4),IF(Cover!$E$47="Weekly",'STEP 3 EE Comp'!BI263,'STEP 3 EE Comp'!BI263)))</f>
        <v/>
      </c>
      <c r="CD258" s="82" t="str">
        <f t="shared" si="81"/>
        <v/>
      </c>
      <c r="CE258" s="417">
        <f t="shared" si="82"/>
        <v>1</v>
      </c>
      <c r="CF258" s="82" t="str">
        <f t="shared" si="83"/>
        <v>Good</v>
      </c>
      <c r="CG258" s="82">
        <f t="shared" si="84"/>
        <v>0</v>
      </c>
      <c r="CH258" s="234">
        <f t="shared" si="85"/>
        <v>0</v>
      </c>
    </row>
    <row r="259" spans="1:86" s="69" customFormat="1" x14ac:dyDescent="0.3">
      <c r="A259" s="555"/>
      <c r="B259" s="52"/>
      <c r="C259" s="52"/>
      <c r="D259" s="52"/>
      <c r="E259" s="52"/>
      <c r="F259" s="507"/>
      <c r="G259" s="210">
        <f t="shared" si="86"/>
        <v>0</v>
      </c>
      <c r="H259" s="82">
        <f t="shared" si="67"/>
        <v>0</v>
      </c>
      <c r="I259" s="211"/>
      <c r="J259" s="441" t="s">
        <v>21</v>
      </c>
      <c r="K259" s="441" t="s">
        <v>21</v>
      </c>
      <c r="L259" s="441" t="s">
        <v>21</v>
      </c>
      <c r="M259" s="441" t="s">
        <v>21</v>
      </c>
      <c r="N259" s="568" t="s">
        <v>21</v>
      </c>
      <c r="O259" s="211"/>
      <c r="P259" s="212" t="str">
        <f>IF(B259="","",
IF(AND(V259="",W259="",B259&lt;&gt;""),"Employed",
IF(AND(V259&lt;&gt;"",W259="",B259&lt;&gt;""),"Terminated",
IF(AND(V259&lt;&gt;"",W259&lt;&gt;"",B259&lt;&gt;""),IF(W259&lt;Cover!$E$43,"Employed","Furloughed"),
IF(AND(V259="",W259&lt;&gt;"",B259&lt;&gt;""),IF(W259&lt;Cover!$E$43,"Employed","Rehired"))))))</f>
        <v/>
      </c>
      <c r="Q259" s="211"/>
      <c r="R259" s="536"/>
      <c r="S259" s="563"/>
      <c r="T259" s="536"/>
      <c r="U259" s="82">
        <f>IF(Cover!$E$47="Weekly",IF(T259&gt;0,T259,R259*S259),IF(T259&gt;0,T259,R259*S259)/2)</f>
        <v>0</v>
      </c>
      <c r="V259" s="564"/>
      <c r="W259" s="564"/>
      <c r="Y259" s="213" t="str">
        <f>IF($B259="","",IF('Actual Allocation Calc'!$AH$78="A",
IF($P259="Employed",$U259/7*BJ259,
IF(AND($P259="Terminated"),($U259/7*AP259),
IF(AND($P259="Furloughed"),($U259/7*AP259)+($U259/7*AZ259),
IF(AND($P259="Rehired"),($U259/7*AZ259),
IF(AND($P259="Terminated",AP259&gt;0),$U259,
IF($P259="Furloughed",IF(AP259&gt;0,$U259)+IF(AZ259&gt;0,$U259),
IF($P259="Rehired",IF(AZ259&gt;0,$U259)))))))),IF('Actual Allocation Calc'!$AH$78="C",'Actual Allocation Calc'!L259,'Actual Allocation Calc'!U259+IF($P259="Employed",$U259/7*BJ259,
IF(AND($P259="Terminated"),($U259/7*AP259),
IF(AND($P259="Furloughed"),($U259/7*AP259)+($U259/7*AZ259),
IF(AND($P259="Rehired"),($U259/7*AZ259),
IF(AND($P259="Terminated",AP259&gt;0),$U259,
IF($P259="Furloughed",IF(AP259&gt;0,$U259)+IF(AZ259&gt;0,$U259),
IF($P259="Rehired",IF(AZ259&gt;0,$U259))))))))*'Actual Allocation Calc'!$AH$99)))</f>
        <v/>
      </c>
      <c r="Z259" s="210" t="str">
        <f>IF($B259="","",IF('Actual Allocation Calc'!$AI$78="A",
IF($P259="Employed",$U259,
IF(AND($P259="Terminated"),($U259/7*AQ259),
IF(AND($P259="Furloughed"),($U259/7*AQ259)+($U259/7*BA259),
IF(AND($P259="Rehired"),($U259/7*BA259),
IF(AND($P259="Terminated",AQ259&gt;0),$U259,
IF($P259="Furloughed",IF(AQ259&gt;0,$U259)+IF(BA259&gt;0,$U259),
IF($P259="Rehired",IF(BA259&gt;0,$U259)))))))),IF('Actual Allocation Calc'!$AI$78="C",'Actual Allocation Calc'!M259,'Actual Allocation Calc'!V259+IF($P259="Employed",$U259,
IF(AND($P259="Terminated"),($U259/7*AQ259),
IF(AND($P259="Furloughed"),($U259/7*AQ259)+($U259/7*BA259),
IF(AND($P259="Rehired"),($U259/7*BA259),
IF(AND($P259="Terminated",AQ259&gt;0),$U259,
IF($P259="Furloughed",IF(AQ259&gt;0,$U259)+IF(BA259&gt;0,$U259),
IF($P259="Rehired",IF(BA259&gt;0,$U259))))))))*'Actual Allocation Calc'!$AI$99)))</f>
        <v/>
      </c>
      <c r="AA259" s="210" t="str">
        <f>IF($B259="","",IF('Actual Allocation Calc'!$AJ$78="A",
IF($P259="Employed",$U259,
IF(AND($P259="Terminated"),($U259/7*AR259),
IF(AND($P259="Furloughed"),($U259/7*AR259)+($U259/7*BB259),
IF(AND($P259="Rehired"),($U259/7*BB259),
IF(AND($P259="Terminated",AR259&gt;0),$U259,
IF($P259="Furloughed",IF(AR259&gt;0,$U259)+IF(BB259&gt;0,$U259),
IF($P259="Rehired",IF(BB259&gt;0,$U259)))))))),IF('Actual Allocation Calc'!$AJ$78="C",'Actual Allocation Calc'!N259,'Actual Allocation Calc'!W259+IF($P259="Employed",$U259,
IF(AND($P259="Terminated"),($U259/7*AR259),
IF(AND($P259="Furloughed"),($U259/7*AR259)+($U259/7*BB259),
IF(AND($P259="Rehired"),($U259/7*BB259),
IF(AND($P259="Terminated",AR259&gt;0),$U259,
IF($P259="Furloughed",IF(AR259&gt;0,$U259)+IF(BB259&gt;0,$U259),
IF($P259="Rehired",IF(BB259&gt;0,$U259))))))))*'Actual Allocation Calc'!$AJ$99)))</f>
        <v/>
      </c>
      <c r="AB259" s="210" t="str">
        <f>IF($B259="","",IF('Actual Allocation Calc'!$AK$78="A",
IF($P259="Employed",$U259,
IF(AND($P259="Terminated"),($U259/7*AS259),
IF(AND($P259="Furloughed"),($U259/7*AS259)+($U259/7*BC259),
IF(AND($P259="Rehired"),($U259/7*BC259),
IF(AND($P259="Terminated",AS259&gt;0),$U259,
IF($P259="Furloughed",IF(AS259&gt;0,$U259)+IF(BC259&gt;0,$U259),
IF($P259="Rehired",IF(BC259&gt;0,$U259)))))))),IF('Actual Allocation Calc'!$AK$78="C",'Actual Allocation Calc'!O259,'Actual Allocation Calc'!X259+IF($P259="Employed",$U259,
IF(AND($P259="Terminated"),($U259/7*AS259),
IF(AND($P259="Furloughed"),($U259/7*AS259)+($U259/7*BC259),
IF(AND($P259="Rehired"),($U259/7*BC259),
IF(AND($P259="Terminated",AS259&gt;0),$U259,
IF($P259="Furloughed",IF(AS259&gt;0,$U259)+IF(BC259&gt;0,$U259),
IF($P259="Rehired",IF(BC259&gt;0,$U259))))))))*'Actual Allocation Calc'!$AK$99)))</f>
        <v/>
      </c>
      <c r="AC259" s="210" t="str">
        <f>IF($B259="","",IF('Actual Allocation Calc'!$AL$78="A",
IF($P259="Employed",$U259,
IF(AND($P259="Terminated"),($U259/7*AT259),
IF(AND($P259="Furloughed"),($U259/7*AT259)+($U259/7*BD259),
IF(AND($P259="Rehired"),($U259/7*BD259),
IF(AND($P259="Terminated",AT259&gt;0),$U259,
IF($P259="Furloughed",IF(AT259&gt;0,$U259)+IF(BD259&gt;0,$U259),
IF($P259="Rehired",IF(BD259&gt;0,$U259)))))))),IF('Actual Allocation Calc'!$AL$78="C",'Actual Allocation Calc'!P259,'Actual Allocation Calc'!Y259+IF($P259="Employed",$U259,
IF(AND($P259="Terminated"),($U259/7*AT259),
IF(AND($P259="Furloughed"),($U259/7*AT259)+($U259/7*BD259),
IF(AND($P259="Rehired"),($U259/7*BD259),
IF(AND($P259="Terminated",AT259&gt;0),$U259,
IF($P259="Furloughed",IF(AT259&gt;0,$U259)+IF(BD259&gt;0,$U259),
IF($P259="Rehired",IF(BD259&gt;0,$U259))))))))*'Actual Allocation Calc'!$AL$99)))</f>
        <v/>
      </c>
      <c r="AD259" s="210" t="str">
        <f>IF($B259="","",IF('Actual Allocation Calc'!$AM$78="A",
IF($P259="Employed",$U259,
IF(AND($P259="Terminated"),($U259/7*AU259),
IF(AND($P259="Furloughed"),($U259/7*AU259)+($U259/7*BE259),
IF(AND($P259="Rehired"),($U259/7*BE259),
IF(AND($P259="Terminated",AU259&gt;0),$U259,
IF($P259="Furloughed",IF(AU259&gt;0,$U259)+IF(BE259&gt;0,$U259),
IF($P259="Rehired",IF(BE259&gt;0,$U259)))))))),IF('Actual Allocation Calc'!$AM$78="C",'Actual Allocation Calc'!Q259,'Actual Allocation Calc'!Z259+IF($P259="Employed",$U259,
IF(AND($P259="Terminated"),($U259/7*AU259),
IF(AND($P259="Furloughed"),($U259/7*AU259)+($U259/7*BE259),
IF(AND($P259="Rehired"),($U259/7*BE259),
IF(AND($P259="Terminated",AU259&gt;0),$U259,
IF($P259="Furloughed",IF(AU259&gt;0,$U259)+IF(BE259&gt;0,$U259),
IF($P259="Rehired",IF(BE259&gt;0,$U259))))))))*'Actual Allocation Calc'!$AM$99)))</f>
        <v/>
      </c>
      <c r="AE259" s="210" t="str">
        <f>IF($B259="","",IF('Actual Allocation Calc'!$AN$78="A",
IF($P259="Employed",$U259,
IF(AND($P259="Terminated"),($U259/7*AV259),
IF(AND($P259="Furloughed"),($U259/7*AV259)+($U259/7*BF259),
IF(AND($P259="Rehired"),($U259/7*BF259),
IF(AND($P259="Terminated",AV259&gt;0),$U259,
IF($P259="Furloughed",IF(AV259&gt;0,$U259)+IF(BF259&gt;0,$U259),
IF($P259="Rehired",IF(BF259&gt;0,$U259)))))))),IF('Actual Allocation Calc'!$AN$78="C",'Actual Allocation Calc'!R259,'Actual Allocation Calc'!AA259+IF($P259="Employed",$U259,
IF(AND($P259="Terminated"),($U259/7*AV259),
IF(AND($P259="Furloughed"),($U259/7*AV259)+($U259/7*BF259),
IF(AND($P259="Rehired"),($U259/7*BF259),
IF(AND($P259="Terminated",AV259&gt;0),$U259,
IF($P259="Furloughed",IF(AV259&gt;0,$U259)+IF(BF259&gt;0,$U259),
IF($P259="Rehired",IF(BF259&gt;0,$U259))))))))*'Actual Allocation Calc'!$AN$99)))</f>
        <v/>
      </c>
      <c r="AF259" s="210" t="str">
        <f>IF($B259="","",IF('Actual Allocation Calc'!$AO$78="A",
IF($P259="Employed",$U259,
IF(AND($P259="Terminated"),($U259/7*AW259),
IF(AND($P259="Furloughed"),($U259/7*AW259)+($U259/7*BG259),
IF(AND($P259="Rehired"),($U259/7*BG259),
IF(AND($P259="Terminated",AW259&gt;0),$U259,
IF($P259="Furloughed",IF(AW259&gt;0,$U259)+IF(BG259&gt;0,$U259),
IF($P259="Rehired",IF(BG259&gt;0,$U259)))))))),IF('Actual Allocation Calc'!$AO$78="C",'Actual Allocation Calc'!S259,'Actual Allocation Calc'!AB259+IF($P259="Employed",$U259,
IF(AND($P259="Terminated"),($U259/7*AW259),
IF(AND($P259="Furloughed"),($U259/7*AW259)+($U259/7*BG259),
IF(AND($P259="Rehired"),($U259/7*BG259),
IF(AND($P259="Terminated",AW259&gt;0),$U259,
IF($P259="Furloughed",IF(AW259&gt;0,$U259)+IF(BG259&gt;0,$U259),
IF($P259="Rehired",IF(BG259&gt;0,$U259))))))))*'Actual Allocation Calc'!$AO$99)))</f>
        <v/>
      </c>
      <c r="AG259" s="210" t="str">
        <f>IF($B259="","",IF('Actual Allocation Calc'!$AP$78="A",
IF($P259="Employed",$U259/7*BK259,
IF(AND($P259="Terminated"),($U259/7*AX259),
IF(AND($P259="Furloughed"),($U259/7*AX259)+($U259/7*BH259),
IF(AND($P259="Rehired"),($U259/7*BH259),
IF(AND($P259="Terminated",AX259&gt;0),$U259,
IF($P259="Furloughed",IF(AX259&gt;0,$U259)+IF(BH259&gt;0,$U259),
IF($P259="Rehired",IF(BH259&gt;0,$U259)))))))),IF('Actual Allocation Calc'!$AP$78="C",'Actual Allocation Calc'!T259,'Actual Allocation Calc'!AC259+IF($P259="Employed",$U259/7*BK259,
IF(AND($P259="Terminated"),($U259/7*AX259),
IF(AND($P259="Furloughed"),($U259/7*AX259)+($U259/7*BH259),
IF(AND($P259="Rehired"),($U259/7*BH259),
IF(AND($P259="Terminated",AX259&gt;0),$U259,
IF($P259="Furloughed",IF(AX259&gt;0,$U259)+IF(BH259&gt;0,$U259),
IF($P259="Rehired",IF(BH259&gt;0,$U259))))))))*'Actual Allocation Calc'!$AP$99)))</f>
        <v/>
      </c>
      <c r="AH259" s="536"/>
      <c r="AI259" s="82">
        <f t="shared" si="87"/>
        <v>0</v>
      </c>
      <c r="AJ259" s="210">
        <f t="shared" si="69"/>
        <v>0</v>
      </c>
      <c r="AK259" s="397" t="str">
        <f t="shared" si="70"/>
        <v/>
      </c>
      <c r="AM259" s="122"/>
      <c r="AO259" s="214" t="str">
        <f>IFERROR(IF($V259="","",VLOOKUP(V259,'Calendar Calcs'!$B$2:$E1226,4,FALSE)),0)</f>
        <v/>
      </c>
      <c r="AP259" s="69" t="str">
        <f>IF($AO259="","", IF($AO259&lt;AP$23,0,IF($AO259&gt;AP$23,COUNTIFS('Calendar Calcs'!$E$2:$E1226,AP$23),COUNTIFS('Calendar Calcs'!$E$2:$E1226,AP$23,'Calendar Calcs'!$D$2:$D1226,"&lt;="&amp;WEEKDAY($V259)))))</f>
        <v/>
      </c>
      <c r="AQ259" s="69" t="str">
        <f>IF($AO259="","", IF($AO259&lt;AQ$23,0,IF($AO259&gt;AQ$23,COUNTIFS('Calendar Calcs'!$E$2:$E1226,AQ$23),COUNTIFS('Calendar Calcs'!$E$2:$E1226,AQ$23,'Calendar Calcs'!$D$2:$D1226,"&lt;="&amp;WEEKDAY($V259)))))</f>
        <v/>
      </c>
      <c r="AR259" s="69" t="str">
        <f>IF($AO259="","", IF($AO259&lt;AR$23,0,IF($AO259&gt;AR$23,COUNTIFS('Calendar Calcs'!$E$2:$E1226,AR$23),COUNTIFS('Calendar Calcs'!$E$2:$E1226,AR$23,'Calendar Calcs'!$D$2:$D1226,"&lt;="&amp;WEEKDAY($V259)))))</f>
        <v/>
      </c>
      <c r="AS259" s="69" t="str">
        <f>IF($AO259="","", IF($AO259&lt;AS$23,0,IF($AO259&gt;AS$23,COUNTIFS('Calendar Calcs'!$E$2:$E1226,AS$23),COUNTIFS('Calendar Calcs'!$E$2:$E1226,AS$23,'Calendar Calcs'!$D$2:$D1226,"&lt;="&amp;WEEKDAY($V259)))))</f>
        <v/>
      </c>
      <c r="AT259" s="69" t="str">
        <f>IF($AO259="","", IF($AO259&lt;AT$23,0,IF($AO259&gt;AT$23,COUNTIFS('Calendar Calcs'!$E$2:$E1226,AT$23),COUNTIFS('Calendar Calcs'!$E$2:$E1226,AT$23,'Calendar Calcs'!$D$2:$D1226,"&lt;="&amp;WEEKDAY($V259)))))</f>
        <v/>
      </c>
      <c r="AU259" s="69" t="str">
        <f>IF($AO259="","", IF($AO259&lt;AU$23,0,IF($AO259&gt;AU$23,COUNTIFS('Calendar Calcs'!$E$2:$E1226,AU$23),COUNTIFS('Calendar Calcs'!$E$2:$E1226,AU$23,'Calendar Calcs'!$D$2:$D1226,"&lt;="&amp;WEEKDAY($V259)))))</f>
        <v/>
      </c>
      <c r="AV259" s="69" t="str">
        <f>IF($AO259="","", IF($AO259&lt;AV$23,0,IF($AO259&gt;AV$23,COUNTIFS('Calendar Calcs'!$E$2:$E1226,AV$23),COUNTIFS('Calendar Calcs'!$E$2:$E1226,AV$23,'Calendar Calcs'!$D$2:$D1226,"&lt;="&amp;WEEKDAY($V259)))))</f>
        <v/>
      </c>
      <c r="AW259" s="69" t="str">
        <f>IF($AO259="","", IF($AO259&lt;AW$23,0,IF($AO259&gt;AW$23,COUNTIFS('Calendar Calcs'!$E$2:$E1226,AW$23),COUNTIFS('Calendar Calcs'!$E$2:$E1226,AW$23,'Calendar Calcs'!$D$2:$D1226,"&lt;="&amp;WEEKDAY($V259)))))</f>
        <v/>
      </c>
      <c r="AX259" s="69" t="str">
        <f>IF($AO259="","", IF($AO259&lt;AX$23,0,IF($AO259&gt;AX$23,COUNTIFS('Calendar Calcs'!$E$2:$E1226,AX$23),COUNTIFS('Calendar Calcs'!$E$2:$E1226,AX$23,'Calendar Calcs'!$D$2:$D1226,"&lt;="&amp;WEEKDAY($V259)))))</f>
        <v/>
      </c>
      <c r="AY259" s="69" t="str">
        <f>IF($W259="","",VLOOKUP($W259,'Calendar Calcs'!$B$2:$E1226,4,FALSE))</f>
        <v/>
      </c>
      <c r="AZ259" s="69" t="str">
        <f>IF($AY259="","",IF($AY259&gt;AZ$23,0,IF($AY259&lt;AZ$23,COUNTIFS('Calendar Calcs'!$E$2:$E1226,AZ$23),COUNTIFS('Calendar Calcs'!$E$2:$E1226,AZ$23,'Calendar Calcs'!$D$2:$D1226,"&gt;="&amp;WEEKDAY($W259)))))</f>
        <v/>
      </c>
      <c r="BA259" s="69" t="str">
        <f>IF($AY259="","",IF($AY259&gt;BA$23,0,IF($AY259&lt;BA$23,COUNTIFS('Calendar Calcs'!$E$2:$E1226,BA$23),COUNTIFS('Calendar Calcs'!$E$2:$E1226,BA$23,'Calendar Calcs'!$D$2:$D1226,"&gt;="&amp;WEEKDAY($W259)))))</f>
        <v/>
      </c>
      <c r="BB259" s="69" t="str">
        <f>IF($AY259="","",IF($AY259&gt;BB$23,0,IF($AY259&lt;BB$23,COUNTIFS('Calendar Calcs'!$E$2:$E1226,BB$23),COUNTIFS('Calendar Calcs'!$E$2:$E1226,BB$23,'Calendar Calcs'!$D$2:$D1226,"&gt;="&amp;WEEKDAY($W259)))))</f>
        <v/>
      </c>
      <c r="BC259" s="69" t="str">
        <f>IF($AY259="","",IF($AY259&gt;BC$23,0,IF($AY259&lt;BC$23,COUNTIFS('Calendar Calcs'!$E$2:$E1226,BC$23),COUNTIFS('Calendar Calcs'!$E$2:$E1226,BC$23,'Calendar Calcs'!$D$2:$D1226,"&gt;="&amp;WEEKDAY($W259)))))</f>
        <v/>
      </c>
      <c r="BD259" s="69" t="str">
        <f>IF($AY259="","",IF($AY259&gt;BD$23,0,IF($AY259&lt;BD$23,COUNTIFS('Calendar Calcs'!$E$2:$E1226,BD$23),COUNTIFS('Calendar Calcs'!$E$2:$E1226,BD$23,'Calendar Calcs'!$D$2:$D1226,"&gt;="&amp;WEEKDAY($W259)))))</f>
        <v/>
      </c>
      <c r="BE259" s="69" t="str">
        <f>IF($AY259="","",IF($AY259&gt;BE$23,0,IF($AY259&lt;BE$23,COUNTIFS('Calendar Calcs'!$E$2:$E1226,BE$23),COUNTIFS('Calendar Calcs'!$E$2:$E1226,BE$23,'Calendar Calcs'!$D$2:$D1226,"&gt;="&amp;WEEKDAY($W259)))))</f>
        <v/>
      </c>
      <c r="BF259" s="69" t="str">
        <f>IF($AY259="","",IF($AY259&gt;BF$23,0,IF($AY259&lt;BF$23,COUNTIFS('Calendar Calcs'!$E$2:$E1226,BF$23),COUNTIFS('Calendar Calcs'!$E$2:$E1226,BF$23,'Calendar Calcs'!$D$2:$D1226,"&gt;="&amp;WEEKDAY($W259)))))</f>
        <v/>
      </c>
      <c r="BG259" s="69" t="str">
        <f>IF($AY259="","",IF($AY259&gt;BG$23,0,IF($AY259&lt;BG$23,COUNTIFS('Calendar Calcs'!$E$2:$E1226,BG$23),COUNTIFS('Calendar Calcs'!$E$2:$E1226,BG$23,'Calendar Calcs'!$D$2:$D1226,"&gt;="&amp;WEEKDAY($W259)))))</f>
        <v/>
      </c>
      <c r="BH259" s="69">
        <f t="shared" si="71"/>
        <v>6</v>
      </c>
      <c r="BI259" s="69">
        <f>IF(Cover!$E$43="","",VLOOKUP(Cover!$E$43,'Calendar Calcs'!$B$2:$E1226,4,FALSE))</f>
        <v>1</v>
      </c>
      <c r="BJ259" s="69">
        <f>IF($BI259="","", IF($BI259&lt;BJ$23,0,IF($BI259&gt;=BJ$23,COUNTIFS('Calendar Calcs'!$E$2:$E1226,BJ$23),COUNTIFS('Calendar Calcs'!$E$2:$E1226,BJ$23,'Calendar Calcs'!$D$2:$D1226,"&lt;="&amp;WEEKDAY($V259)))))</f>
        <v>1</v>
      </c>
      <c r="BK259" s="69">
        <f t="shared" si="68"/>
        <v>6</v>
      </c>
      <c r="BN259" s="69" t="str">
        <f>IF(T259&gt;0,"FTE",IF(Cover!$E$47="Weekly",IF(S259&gt;29.75,"FTE","PTE"),IF(S259&gt;59.75,"FTE","PTE")))</f>
        <v>PTE</v>
      </c>
      <c r="BO259" s="69">
        <f>IF(BN259="FTE",30,IF(Cover!$E$47="Weekly",'STEP 2 EE Data'!S259,'STEP 2 EE Data'!S259/2))</f>
        <v>0</v>
      </c>
      <c r="BP259" s="209">
        <f t="shared" si="72"/>
        <v>0</v>
      </c>
      <c r="BQ259" s="209">
        <f t="shared" si="73"/>
        <v>0</v>
      </c>
      <c r="BR259" s="209">
        <f t="shared" si="74"/>
        <v>0</v>
      </c>
      <c r="BS259" s="209">
        <f t="shared" si="75"/>
        <v>0</v>
      </c>
      <c r="BT259" s="209">
        <f t="shared" si="76"/>
        <v>0</v>
      </c>
      <c r="BU259" s="209">
        <f t="shared" si="77"/>
        <v>0</v>
      </c>
      <c r="BV259" s="209">
        <f t="shared" si="78"/>
        <v>0</v>
      </c>
      <c r="BW259" s="209">
        <f t="shared" si="79"/>
        <v>0</v>
      </c>
      <c r="BX259" s="209">
        <f t="shared" si="80"/>
        <v>0</v>
      </c>
      <c r="CC259" s="210" t="str">
        <f>IF(B259="","",IF(C259="",IF(Cover!$E$47="Weekly",'STEP 3 EE Comp'!BI264*8,'STEP 3 EE Comp'!BI264*4),IF(Cover!$E$47="Weekly",'STEP 3 EE Comp'!BI264,'STEP 3 EE Comp'!BI264)))</f>
        <v/>
      </c>
      <c r="CD259" s="82" t="str">
        <f t="shared" si="81"/>
        <v/>
      </c>
      <c r="CE259" s="417">
        <f t="shared" si="82"/>
        <v>1</v>
      </c>
      <c r="CF259" s="82" t="str">
        <f t="shared" si="83"/>
        <v>Good</v>
      </c>
      <c r="CG259" s="82">
        <f t="shared" si="84"/>
        <v>0</v>
      </c>
      <c r="CH259" s="234">
        <f t="shared" si="85"/>
        <v>0</v>
      </c>
    </row>
    <row r="260" spans="1:86" s="69" customFormat="1" x14ac:dyDescent="0.3">
      <c r="A260" s="555"/>
      <c r="B260" s="52"/>
      <c r="C260" s="52"/>
      <c r="D260" s="52"/>
      <c r="E260" s="52"/>
      <c r="F260" s="507"/>
      <c r="G260" s="210">
        <f t="shared" si="86"/>
        <v>0</v>
      </c>
      <c r="H260" s="82">
        <f t="shared" si="67"/>
        <v>0</v>
      </c>
      <c r="I260" s="211"/>
      <c r="J260" s="441" t="s">
        <v>21</v>
      </c>
      <c r="K260" s="441" t="s">
        <v>21</v>
      </c>
      <c r="L260" s="441" t="s">
        <v>21</v>
      </c>
      <c r="M260" s="441" t="s">
        <v>21</v>
      </c>
      <c r="N260" s="568" t="s">
        <v>21</v>
      </c>
      <c r="O260" s="211"/>
      <c r="P260" s="212" t="str">
        <f>IF(B260="","",
IF(AND(V260="",W260="",B260&lt;&gt;""),"Employed",
IF(AND(V260&lt;&gt;"",W260="",B260&lt;&gt;""),"Terminated",
IF(AND(V260&lt;&gt;"",W260&lt;&gt;"",B260&lt;&gt;""),IF(W260&lt;Cover!$E$43,"Employed","Furloughed"),
IF(AND(V260="",W260&lt;&gt;"",B260&lt;&gt;""),IF(W260&lt;Cover!$E$43,"Employed","Rehired"))))))</f>
        <v/>
      </c>
      <c r="Q260" s="211"/>
      <c r="R260" s="536"/>
      <c r="S260" s="563"/>
      <c r="T260" s="536"/>
      <c r="U260" s="82">
        <f>IF(Cover!$E$47="Weekly",IF(T260&gt;0,T260,R260*S260),IF(T260&gt;0,T260,R260*S260)/2)</f>
        <v>0</v>
      </c>
      <c r="V260" s="564"/>
      <c r="W260" s="564"/>
      <c r="Y260" s="213" t="str">
        <f>IF($B260="","",IF('Actual Allocation Calc'!$AH$78="A",
IF($P260="Employed",$U260/7*BJ260,
IF(AND($P260="Terminated"),($U260/7*AP260),
IF(AND($P260="Furloughed"),($U260/7*AP260)+($U260/7*AZ260),
IF(AND($P260="Rehired"),($U260/7*AZ260),
IF(AND($P260="Terminated",AP260&gt;0),$U260,
IF($P260="Furloughed",IF(AP260&gt;0,$U260)+IF(AZ260&gt;0,$U260),
IF($P260="Rehired",IF(AZ260&gt;0,$U260)))))))),IF('Actual Allocation Calc'!$AH$78="C",'Actual Allocation Calc'!L260,'Actual Allocation Calc'!U260+IF($P260="Employed",$U260/7*BJ260,
IF(AND($P260="Terminated"),($U260/7*AP260),
IF(AND($P260="Furloughed"),($U260/7*AP260)+($U260/7*AZ260),
IF(AND($P260="Rehired"),($U260/7*AZ260),
IF(AND($P260="Terminated",AP260&gt;0),$U260,
IF($P260="Furloughed",IF(AP260&gt;0,$U260)+IF(AZ260&gt;0,$U260),
IF($P260="Rehired",IF(AZ260&gt;0,$U260))))))))*'Actual Allocation Calc'!$AH$99)))</f>
        <v/>
      </c>
      <c r="Z260" s="210" t="str">
        <f>IF($B260="","",IF('Actual Allocation Calc'!$AI$78="A",
IF($P260="Employed",$U260,
IF(AND($P260="Terminated"),($U260/7*AQ260),
IF(AND($P260="Furloughed"),($U260/7*AQ260)+($U260/7*BA260),
IF(AND($P260="Rehired"),($U260/7*BA260),
IF(AND($P260="Terminated",AQ260&gt;0),$U260,
IF($P260="Furloughed",IF(AQ260&gt;0,$U260)+IF(BA260&gt;0,$U260),
IF($P260="Rehired",IF(BA260&gt;0,$U260)))))))),IF('Actual Allocation Calc'!$AI$78="C",'Actual Allocation Calc'!M260,'Actual Allocation Calc'!V260+IF($P260="Employed",$U260,
IF(AND($P260="Terminated"),($U260/7*AQ260),
IF(AND($P260="Furloughed"),($U260/7*AQ260)+($U260/7*BA260),
IF(AND($P260="Rehired"),($U260/7*BA260),
IF(AND($P260="Terminated",AQ260&gt;0),$U260,
IF($P260="Furloughed",IF(AQ260&gt;0,$U260)+IF(BA260&gt;0,$U260),
IF($P260="Rehired",IF(BA260&gt;0,$U260))))))))*'Actual Allocation Calc'!$AI$99)))</f>
        <v/>
      </c>
      <c r="AA260" s="210" t="str">
        <f>IF($B260="","",IF('Actual Allocation Calc'!$AJ$78="A",
IF($P260="Employed",$U260,
IF(AND($P260="Terminated"),($U260/7*AR260),
IF(AND($P260="Furloughed"),($U260/7*AR260)+($U260/7*BB260),
IF(AND($P260="Rehired"),($U260/7*BB260),
IF(AND($P260="Terminated",AR260&gt;0),$U260,
IF($P260="Furloughed",IF(AR260&gt;0,$U260)+IF(BB260&gt;0,$U260),
IF($P260="Rehired",IF(BB260&gt;0,$U260)))))))),IF('Actual Allocation Calc'!$AJ$78="C",'Actual Allocation Calc'!N260,'Actual Allocation Calc'!W260+IF($P260="Employed",$U260,
IF(AND($P260="Terminated"),($U260/7*AR260),
IF(AND($P260="Furloughed"),($U260/7*AR260)+($U260/7*BB260),
IF(AND($P260="Rehired"),($U260/7*BB260),
IF(AND($P260="Terminated",AR260&gt;0),$U260,
IF($P260="Furloughed",IF(AR260&gt;0,$U260)+IF(BB260&gt;0,$U260),
IF($P260="Rehired",IF(BB260&gt;0,$U260))))))))*'Actual Allocation Calc'!$AJ$99)))</f>
        <v/>
      </c>
      <c r="AB260" s="210" t="str">
        <f>IF($B260="","",IF('Actual Allocation Calc'!$AK$78="A",
IF($P260="Employed",$U260,
IF(AND($P260="Terminated"),($U260/7*AS260),
IF(AND($P260="Furloughed"),($U260/7*AS260)+($U260/7*BC260),
IF(AND($P260="Rehired"),($U260/7*BC260),
IF(AND($P260="Terminated",AS260&gt;0),$U260,
IF($P260="Furloughed",IF(AS260&gt;0,$U260)+IF(BC260&gt;0,$U260),
IF($P260="Rehired",IF(BC260&gt;0,$U260)))))))),IF('Actual Allocation Calc'!$AK$78="C",'Actual Allocation Calc'!O260,'Actual Allocation Calc'!X260+IF($P260="Employed",$U260,
IF(AND($P260="Terminated"),($U260/7*AS260),
IF(AND($P260="Furloughed"),($U260/7*AS260)+($U260/7*BC260),
IF(AND($P260="Rehired"),($U260/7*BC260),
IF(AND($P260="Terminated",AS260&gt;0),$U260,
IF($P260="Furloughed",IF(AS260&gt;0,$U260)+IF(BC260&gt;0,$U260),
IF($P260="Rehired",IF(BC260&gt;0,$U260))))))))*'Actual Allocation Calc'!$AK$99)))</f>
        <v/>
      </c>
      <c r="AC260" s="210" t="str">
        <f>IF($B260="","",IF('Actual Allocation Calc'!$AL$78="A",
IF($P260="Employed",$U260,
IF(AND($P260="Terminated"),($U260/7*AT260),
IF(AND($P260="Furloughed"),($U260/7*AT260)+($U260/7*BD260),
IF(AND($P260="Rehired"),($U260/7*BD260),
IF(AND($P260="Terminated",AT260&gt;0),$U260,
IF($P260="Furloughed",IF(AT260&gt;0,$U260)+IF(BD260&gt;0,$U260),
IF($P260="Rehired",IF(BD260&gt;0,$U260)))))))),IF('Actual Allocation Calc'!$AL$78="C",'Actual Allocation Calc'!P260,'Actual Allocation Calc'!Y260+IF($P260="Employed",$U260,
IF(AND($P260="Terminated"),($U260/7*AT260),
IF(AND($P260="Furloughed"),($U260/7*AT260)+($U260/7*BD260),
IF(AND($P260="Rehired"),($U260/7*BD260),
IF(AND($P260="Terminated",AT260&gt;0),$U260,
IF($P260="Furloughed",IF(AT260&gt;0,$U260)+IF(BD260&gt;0,$U260),
IF($P260="Rehired",IF(BD260&gt;0,$U260))))))))*'Actual Allocation Calc'!$AL$99)))</f>
        <v/>
      </c>
      <c r="AD260" s="210" t="str">
        <f>IF($B260="","",IF('Actual Allocation Calc'!$AM$78="A",
IF($P260="Employed",$U260,
IF(AND($P260="Terminated"),($U260/7*AU260),
IF(AND($P260="Furloughed"),($U260/7*AU260)+($U260/7*BE260),
IF(AND($P260="Rehired"),($U260/7*BE260),
IF(AND($P260="Terminated",AU260&gt;0),$U260,
IF($P260="Furloughed",IF(AU260&gt;0,$U260)+IF(BE260&gt;0,$U260),
IF($P260="Rehired",IF(BE260&gt;0,$U260)))))))),IF('Actual Allocation Calc'!$AM$78="C",'Actual Allocation Calc'!Q260,'Actual Allocation Calc'!Z260+IF($P260="Employed",$U260,
IF(AND($P260="Terminated"),($U260/7*AU260),
IF(AND($P260="Furloughed"),($U260/7*AU260)+($U260/7*BE260),
IF(AND($P260="Rehired"),($U260/7*BE260),
IF(AND($P260="Terminated",AU260&gt;0),$U260,
IF($P260="Furloughed",IF(AU260&gt;0,$U260)+IF(BE260&gt;0,$U260),
IF($P260="Rehired",IF(BE260&gt;0,$U260))))))))*'Actual Allocation Calc'!$AM$99)))</f>
        <v/>
      </c>
      <c r="AE260" s="210" t="str">
        <f>IF($B260="","",IF('Actual Allocation Calc'!$AN$78="A",
IF($P260="Employed",$U260,
IF(AND($P260="Terminated"),($U260/7*AV260),
IF(AND($P260="Furloughed"),($U260/7*AV260)+($U260/7*BF260),
IF(AND($P260="Rehired"),($U260/7*BF260),
IF(AND($P260="Terminated",AV260&gt;0),$U260,
IF($P260="Furloughed",IF(AV260&gt;0,$U260)+IF(BF260&gt;0,$U260),
IF($P260="Rehired",IF(BF260&gt;0,$U260)))))))),IF('Actual Allocation Calc'!$AN$78="C",'Actual Allocation Calc'!R260,'Actual Allocation Calc'!AA260+IF($P260="Employed",$U260,
IF(AND($P260="Terminated"),($U260/7*AV260),
IF(AND($P260="Furloughed"),($U260/7*AV260)+($U260/7*BF260),
IF(AND($P260="Rehired"),($U260/7*BF260),
IF(AND($P260="Terminated",AV260&gt;0),$U260,
IF($P260="Furloughed",IF(AV260&gt;0,$U260)+IF(BF260&gt;0,$U260),
IF($P260="Rehired",IF(BF260&gt;0,$U260))))))))*'Actual Allocation Calc'!$AN$99)))</f>
        <v/>
      </c>
      <c r="AF260" s="210" t="str">
        <f>IF($B260="","",IF('Actual Allocation Calc'!$AO$78="A",
IF($P260="Employed",$U260,
IF(AND($P260="Terminated"),($U260/7*AW260),
IF(AND($P260="Furloughed"),($U260/7*AW260)+($U260/7*BG260),
IF(AND($P260="Rehired"),($U260/7*BG260),
IF(AND($P260="Terminated",AW260&gt;0),$U260,
IF($P260="Furloughed",IF(AW260&gt;0,$U260)+IF(BG260&gt;0,$U260),
IF($P260="Rehired",IF(BG260&gt;0,$U260)))))))),IF('Actual Allocation Calc'!$AO$78="C",'Actual Allocation Calc'!S260,'Actual Allocation Calc'!AB260+IF($P260="Employed",$U260,
IF(AND($P260="Terminated"),($U260/7*AW260),
IF(AND($P260="Furloughed"),($U260/7*AW260)+($U260/7*BG260),
IF(AND($P260="Rehired"),($U260/7*BG260),
IF(AND($P260="Terminated",AW260&gt;0),$U260,
IF($P260="Furloughed",IF(AW260&gt;0,$U260)+IF(BG260&gt;0,$U260),
IF($P260="Rehired",IF(BG260&gt;0,$U260))))))))*'Actual Allocation Calc'!$AO$99)))</f>
        <v/>
      </c>
      <c r="AG260" s="210" t="str">
        <f>IF($B260="","",IF('Actual Allocation Calc'!$AP$78="A",
IF($P260="Employed",$U260/7*BK260,
IF(AND($P260="Terminated"),($U260/7*AX260),
IF(AND($P260="Furloughed"),($U260/7*AX260)+($U260/7*BH260),
IF(AND($P260="Rehired"),($U260/7*BH260),
IF(AND($P260="Terminated",AX260&gt;0),$U260,
IF($P260="Furloughed",IF(AX260&gt;0,$U260)+IF(BH260&gt;0,$U260),
IF($P260="Rehired",IF(BH260&gt;0,$U260)))))))),IF('Actual Allocation Calc'!$AP$78="C",'Actual Allocation Calc'!T260,'Actual Allocation Calc'!AC260+IF($P260="Employed",$U260/7*BK260,
IF(AND($P260="Terminated"),($U260/7*AX260),
IF(AND($P260="Furloughed"),($U260/7*AX260)+($U260/7*BH260),
IF(AND($P260="Rehired"),($U260/7*BH260),
IF(AND($P260="Terminated",AX260&gt;0),$U260,
IF($P260="Furloughed",IF(AX260&gt;0,$U260)+IF(BH260&gt;0,$U260),
IF($P260="Rehired",IF(BH260&gt;0,$U260))))))))*'Actual Allocation Calc'!$AP$99)))</f>
        <v/>
      </c>
      <c r="AH260" s="536"/>
      <c r="AI260" s="82">
        <f t="shared" si="87"/>
        <v>0</v>
      </c>
      <c r="AJ260" s="210">
        <f t="shared" si="69"/>
        <v>0</v>
      </c>
      <c r="AK260" s="397" t="str">
        <f t="shared" si="70"/>
        <v/>
      </c>
      <c r="AM260" s="122"/>
      <c r="AO260" s="214" t="str">
        <f>IFERROR(IF($V260="","",VLOOKUP(V260,'Calendar Calcs'!$B$2:$E1227,4,FALSE)),0)</f>
        <v/>
      </c>
      <c r="AP260" s="69" t="str">
        <f>IF($AO260="","", IF($AO260&lt;AP$23,0,IF($AO260&gt;AP$23,COUNTIFS('Calendar Calcs'!$E$2:$E1227,AP$23),COUNTIFS('Calendar Calcs'!$E$2:$E1227,AP$23,'Calendar Calcs'!$D$2:$D1227,"&lt;="&amp;WEEKDAY($V260)))))</f>
        <v/>
      </c>
      <c r="AQ260" s="69" t="str">
        <f>IF($AO260="","", IF($AO260&lt;AQ$23,0,IF($AO260&gt;AQ$23,COUNTIFS('Calendar Calcs'!$E$2:$E1227,AQ$23),COUNTIFS('Calendar Calcs'!$E$2:$E1227,AQ$23,'Calendar Calcs'!$D$2:$D1227,"&lt;="&amp;WEEKDAY($V260)))))</f>
        <v/>
      </c>
      <c r="AR260" s="69" t="str">
        <f>IF($AO260="","", IF($AO260&lt;AR$23,0,IF($AO260&gt;AR$23,COUNTIFS('Calendar Calcs'!$E$2:$E1227,AR$23),COUNTIFS('Calendar Calcs'!$E$2:$E1227,AR$23,'Calendar Calcs'!$D$2:$D1227,"&lt;="&amp;WEEKDAY($V260)))))</f>
        <v/>
      </c>
      <c r="AS260" s="69" t="str">
        <f>IF($AO260="","", IF($AO260&lt;AS$23,0,IF($AO260&gt;AS$23,COUNTIFS('Calendar Calcs'!$E$2:$E1227,AS$23),COUNTIFS('Calendar Calcs'!$E$2:$E1227,AS$23,'Calendar Calcs'!$D$2:$D1227,"&lt;="&amp;WEEKDAY($V260)))))</f>
        <v/>
      </c>
      <c r="AT260" s="69" t="str">
        <f>IF($AO260="","", IF($AO260&lt;AT$23,0,IF($AO260&gt;AT$23,COUNTIFS('Calendar Calcs'!$E$2:$E1227,AT$23),COUNTIFS('Calendar Calcs'!$E$2:$E1227,AT$23,'Calendar Calcs'!$D$2:$D1227,"&lt;="&amp;WEEKDAY($V260)))))</f>
        <v/>
      </c>
      <c r="AU260" s="69" t="str">
        <f>IF($AO260="","", IF($AO260&lt;AU$23,0,IF($AO260&gt;AU$23,COUNTIFS('Calendar Calcs'!$E$2:$E1227,AU$23),COUNTIFS('Calendar Calcs'!$E$2:$E1227,AU$23,'Calendar Calcs'!$D$2:$D1227,"&lt;="&amp;WEEKDAY($V260)))))</f>
        <v/>
      </c>
      <c r="AV260" s="69" t="str">
        <f>IF($AO260="","", IF($AO260&lt;AV$23,0,IF($AO260&gt;AV$23,COUNTIFS('Calendar Calcs'!$E$2:$E1227,AV$23),COUNTIFS('Calendar Calcs'!$E$2:$E1227,AV$23,'Calendar Calcs'!$D$2:$D1227,"&lt;="&amp;WEEKDAY($V260)))))</f>
        <v/>
      </c>
      <c r="AW260" s="69" t="str">
        <f>IF($AO260="","", IF($AO260&lt;AW$23,0,IF($AO260&gt;AW$23,COUNTIFS('Calendar Calcs'!$E$2:$E1227,AW$23),COUNTIFS('Calendar Calcs'!$E$2:$E1227,AW$23,'Calendar Calcs'!$D$2:$D1227,"&lt;="&amp;WEEKDAY($V260)))))</f>
        <v/>
      </c>
      <c r="AX260" s="69" t="str">
        <f>IF($AO260="","", IF($AO260&lt;AX$23,0,IF($AO260&gt;AX$23,COUNTIFS('Calendar Calcs'!$E$2:$E1227,AX$23),COUNTIFS('Calendar Calcs'!$E$2:$E1227,AX$23,'Calendar Calcs'!$D$2:$D1227,"&lt;="&amp;WEEKDAY($V260)))))</f>
        <v/>
      </c>
      <c r="AY260" s="69" t="str">
        <f>IF($W260="","",VLOOKUP($W260,'Calendar Calcs'!$B$2:$E1227,4,FALSE))</f>
        <v/>
      </c>
      <c r="AZ260" s="69" t="str">
        <f>IF($AY260="","",IF($AY260&gt;AZ$23,0,IF($AY260&lt;AZ$23,COUNTIFS('Calendar Calcs'!$E$2:$E1227,AZ$23),COUNTIFS('Calendar Calcs'!$E$2:$E1227,AZ$23,'Calendar Calcs'!$D$2:$D1227,"&gt;="&amp;WEEKDAY($W260)))))</f>
        <v/>
      </c>
      <c r="BA260" s="69" t="str">
        <f>IF($AY260="","",IF($AY260&gt;BA$23,0,IF($AY260&lt;BA$23,COUNTIFS('Calendar Calcs'!$E$2:$E1227,BA$23),COUNTIFS('Calendar Calcs'!$E$2:$E1227,BA$23,'Calendar Calcs'!$D$2:$D1227,"&gt;="&amp;WEEKDAY($W260)))))</f>
        <v/>
      </c>
      <c r="BB260" s="69" t="str">
        <f>IF($AY260="","",IF($AY260&gt;BB$23,0,IF($AY260&lt;BB$23,COUNTIFS('Calendar Calcs'!$E$2:$E1227,BB$23),COUNTIFS('Calendar Calcs'!$E$2:$E1227,BB$23,'Calendar Calcs'!$D$2:$D1227,"&gt;="&amp;WEEKDAY($W260)))))</f>
        <v/>
      </c>
      <c r="BC260" s="69" t="str">
        <f>IF($AY260="","",IF($AY260&gt;BC$23,0,IF($AY260&lt;BC$23,COUNTIFS('Calendar Calcs'!$E$2:$E1227,BC$23),COUNTIFS('Calendar Calcs'!$E$2:$E1227,BC$23,'Calendar Calcs'!$D$2:$D1227,"&gt;="&amp;WEEKDAY($W260)))))</f>
        <v/>
      </c>
      <c r="BD260" s="69" t="str">
        <f>IF($AY260="","",IF($AY260&gt;BD$23,0,IF($AY260&lt;BD$23,COUNTIFS('Calendar Calcs'!$E$2:$E1227,BD$23),COUNTIFS('Calendar Calcs'!$E$2:$E1227,BD$23,'Calendar Calcs'!$D$2:$D1227,"&gt;="&amp;WEEKDAY($W260)))))</f>
        <v/>
      </c>
      <c r="BE260" s="69" t="str">
        <f>IF($AY260="","",IF($AY260&gt;BE$23,0,IF($AY260&lt;BE$23,COUNTIFS('Calendar Calcs'!$E$2:$E1227,BE$23),COUNTIFS('Calendar Calcs'!$E$2:$E1227,BE$23,'Calendar Calcs'!$D$2:$D1227,"&gt;="&amp;WEEKDAY($W260)))))</f>
        <v/>
      </c>
      <c r="BF260" s="69" t="str">
        <f>IF($AY260="","",IF($AY260&gt;BF$23,0,IF($AY260&lt;BF$23,COUNTIFS('Calendar Calcs'!$E$2:$E1227,BF$23),COUNTIFS('Calendar Calcs'!$E$2:$E1227,BF$23,'Calendar Calcs'!$D$2:$D1227,"&gt;="&amp;WEEKDAY($W260)))))</f>
        <v/>
      </c>
      <c r="BG260" s="69" t="str">
        <f>IF($AY260="","",IF($AY260&gt;BG$23,0,IF($AY260&lt;BG$23,COUNTIFS('Calendar Calcs'!$E$2:$E1227,BG$23),COUNTIFS('Calendar Calcs'!$E$2:$E1227,BG$23,'Calendar Calcs'!$D$2:$D1227,"&gt;="&amp;WEEKDAY($W260)))))</f>
        <v/>
      </c>
      <c r="BH260" s="69">
        <f t="shared" si="71"/>
        <v>6</v>
      </c>
      <c r="BI260" s="69">
        <f>IF(Cover!$E$43="","",VLOOKUP(Cover!$E$43,'Calendar Calcs'!$B$2:$E1227,4,FALSE))</f>
        <v>1</v>
      </c>
      <c r="BJ260" s="69">
        <f>IF($BI260="","", IF($BI260&lt;BJ$23,0,IF($BI260&gt;=BJ$23,COUNTIFS('Calendar Calcs'!$E$2:$E1227,BJ$23),COUNTIFS('Calendar Calcs'!$E$2:$E1227,BJ$23,'Calendar Calcs'!$D$2:$D1227,"&lt;="&amp;WEEKDAY($V260)))))</f>
        <v>1</v>
      </c>
      <c r="BK260" s="69">
        <f t="shared" si="68"/>
        <v>6</v>
      </c>
      <c r="BN260" s="69" t="str">
        <f>IF(T260&gt;0,"FTE",IF(Cover!$E$47="Weekly",IF(S260&gt;29.75,"FTE","PTE"),IF(S260&gt;59.75,"FTE","PTE")))</f>
        <v>PTE</v>
      </c>
      <c r="BO260" s="69">
        <f>IF(BN260="FTE",30,IF(Cover!$E$47="Weekly",'STEP 2 EE Data'!S260,'STEP 2 EE Data'!S260/2))</f>
        <v>0</v>
      </c>
      <c r="BP260" s="209">
        <f t="shared" si="72"/>
        <v>0</v>
      </c>
      <c r="BQ260" s="209">
        <f t="shared" si="73"/>
        <v>0</v>
      </c>
      <c r="BR260" s="209">
        <f t="shared" si="74"/>
        <v>0</v>
      </c>
      <c r="BS260" s="209">
        <f t="shared" si="75"/>
        <v>0</v>
      </c>
      <c r="BT260" s="209">
        <f t="shared" si="76"/>
        <v>0</v>
      </c>
      <c r="BU260" s="209">
        <f t="shared" si="77"/>
        <v>0</v>
      </c>
      <c r="BV260" s="209">
        <f t="shared" si="78"/>
        <v>0</v>
      </c>
      <c r="BW260" s="209">
        <f t="shared" si="79"/>
        <v>0</v>
      </c>
      <c r="BX260" s="209">
        <f t="shared" si="80"/>
        <v>0</v>
      </c>
      <c r="CC260" s="210" t="str">
        <f>IF(B260="","",IF(C260="",IF(Cover!$E$47="Weekly",'STEP 3 EE Comp'!BI265*8,'STEP 3 EE Comp'!BI265*4),IF(Cover!$E$47="Weekly",'STEP 3 EE Comp'!BI265,'STEP 3 EE Comp'!BI265)))</f>
        <v/>
      </c>
      <c r="CD260" s="82" t="str">
        <f t="shared" si="81"/>
        <v/>
      </c>
      <c r="CE260" s="417">
        <f t="shared" si="82"/>
        <v>1</v>
      </c>
      <c r="CF260" s="82" t="str">
        <f t="shared" si="83"/>
        <v>Good</v>
      </c>
      <c r="CG260" s="82">
        <f t="shared" si="84"/>
        <v>0</v>
      </c>
      <c r="CH260" s="234">
        <f t="shared" si="85"/>
        <v>0</v>
      </c>
    </row>
    <row r="261" spans="1:86" s="69" customFormat="1" x14ac:dyDescent="0.3">
      <c r="A261" s="555"/>
      <c r="B261" s="52"/>
      <c r="C261" s="52"/>
      <c r="D261" s="52"/>
      <c r="E261" s="52"/>
      <c r="F261" s="507"/>
      <c r="G261" s="210">
        <f t="shared" si="86"/>
        <v>0</v>
      </c>
      <c r="H261" s="82">
        <f t="shared" si="67"/>
        <v>0</v>
      </c>
      <c r="I261" s="211"/>
      <c r="J261" s="441" t="s">
        <v>21</v>
      </c>
      <c r="K261" s="441" t="s">
        <v>21</v>
      </c>
      <c r="L261" s="441" t="s">
        <v>21</v>
      </c>
      <c r="M261" s="441" t="s">
        <v>21</v>
      </c>
      <c r="N261" s="568" t="s">
        <v>21</v>
      </c>
      <c r="O261" s="211"/>
      <c r="P261" s="212" t="str">
        <f>IF(B261="","",
IF(AND(V261="",W261="",B261&lt;&gt;""),"Employed",
IF(AND(V261&lt;&gt;"",W261="",B261&lt;&gt;""),"Terminated",
IF(AND(V261&lt;&gt;"",W261&lt;&gt;"",B261&lt;&gt;""),IF(W261&lt;Cover!$E$43,"Employed","Furloughed"),
IF(AND(V261="",W261&lt;&gt;"",B261&lt;&gt;""),IF(W261&lt;Cover!$E$43,"Employed","Rehired"))))))</f>
        <v/>
      </c>
      <c r="Q261" s="211"/>
      <c r="R261" s="536"/>
      <c r="S261" s="563"/>
      <c r="T261" s="536"/>
      <c r="U261" s="82">
        <f>IF(Cover!$E$47="Weekly",IF(T261&gt;0,T261,R261*S261),IF(T261&gt;0,T261,R261*S261)/2)</f>
        <v>0</v>
      </c>
      <c r="V261" s="564"/>
      <c r="W261" s="564"/>
      <c r="Y261" s="213" t="str">
        <f>IF($B261="","",IF('Actual Allocation Calc'!$AH$78="A",
IF($P261="Employed",$U261/7*BJ261,
IF(AND($P261="Terminated"),($U261/7*AP261),
IF(AND($P261="Furloughed"),($U261/7*AP261)+($U261/7*AZ261),
IF(AND($P261="Rehired"),($U261/7*AZ261),
IF(AND($P261="Terminated",AP261&gt;0),$U261,
IF($P261="Furloughed",IF(AP261&gt;0,$U261)+IF(AZ261&gt;0,$U261),
IF($P261="Rehired",IF(AZ261&gt;0,$U261)))))))),IF('Actual Allocation Calc'!$AH$78="C",'Actual Allocation Calc'!L261,'Actual Allocation Calc'!U261+IF($P261="Employed",$U261/7*BJ261,
IF(AND($P261="Terminated"),($U261/7*AP261),
IF(AND($P261="Furloughed"),($U261/7*AP261)+($U261/7*AZ261),
IF(AND($P261="Rehired"),($U261/7*AZ261),
IF(AND($P261="Terminated",AP261&gt;0),$U261,
IF($P261="Furloughed",IF(AP261&gt;0,$U261)+IF(AZ261&gt;0,$U261),
IF($P261="Rehired",IF(AZ261&gt;0,$U261))))))))*'Actual Allocation Calc'!$AH$99)))</f>
        <v/>
      </c>
      <c r="Z261" s="210" t="str">
        <f>IF($B261="","",IF('Actual Allocation Calc'!$AI$78="A",
IF($P261="Employed",$U261,
IF(AND($P261="Terminated"),($U261/7*AQ261),
IF(AND($P261="Furloughed"),($U261/7*AQ261)+($U261/7*BA261),
IF(AND($P261="Rehired"),($U261/7*BA261),
IF(AND($P261="Terminated",AQ261&gt;0),$U261,
IF($P261="Furloughed",IF(AQ261&gt;0,$U261)+IF(BA261&gt;0,$U261),
IF($P261="Rehired",IF(BA261&gt;0,$U261)))))))),IF('Actual Allocation Calc'!$AI$78="C",'Actual Allocation Calc'!M261,'Actual Allocation Calc'!V261+IF($P261="Employed",$U261,
IF(AND($P261="Terminated"),($U261/7*AQ261),
IF(AND($P261="Furloughed"),($U261/7*AQ261)+($U261/7*BA261),
IF(AND($P261="Rehired"),($U261/7*BA261),
IF(AND($P261="Terminated",AQ261&gt;0),$U261,
IF($P261="Furloughed",IF(AQ261&gt;0,$U261)+IF(BA261&gt;0,$U261),
IF($P261="Rehired",IF(BA261&gt;0,$U261))))))))*'Actual Allocation Calc'!$AI$99)))</f>
        <v/>
      </c>
      <c r="AA261" s="210" t="str">
        <f>IF($B261="","",IF('Actual Allocation Calc'!$AJ$78="A",
IF($P261="Employed",$U261,
IF(AND($P261="Terminated"),($U261/7*AR261),
IF(AND($P261="Furloughed"),($U261/7*AR261)+($U261/7*BB261),
IF(AND($P261="Rehired"),($U261/7*BB261),
IF(AND($P261="Terminated",AR261&gt;0),$U261,
IF($P261="Furloughed",IF(AR261&gt;0,$U261)+IF(BB261&gt;0,$U261),
IF($P261="Rehired",IF(BB261&gt;0,$U261)))))))),IF('Actual Allocation Calc'!$AJ$78="C",'Actual Allocation Calc'!N261,'Actual Allocation Calc'!W261+IF($P261="Employed",$U261,
IF(AND($P261="Terminated"),($U261/7*AR261),
IF(AND($P261="Furloughed"),($U261/7*AR261)+($U261/7*BB261),
IF(AND($P261="Rehired"),($U261/7*BB261),
IF(AND($P261="Terminated",AR261&gt;0),$U261,
IF($P261="Furloughed",IF(AR261&gt;0,$U261)+IF(BB261&gt;0,$U261),
IF($P261="Rehired",IF(BB261&gt;0,$U261))))))))*'Actual Allocation Calc'!$AJ$99)))</f>
        <v/>
      </c>
      <c r="AB261" s="210" t="str">
        <f>IF($B261="","",IF('Actual Allocation Calc'!$AK$78="A",
IF($P261="Employed",$U261,
IF(AND($P261="Terminated"),($U261/7*AS261),
IF(AND($P261="Furloughed"),($U261/7*AS261)+($U261/7*BC261),
IF(AND($P261="Rehired"),($U261/7*BC261),
IF(AND($P261="Terminated",AS261&gt;0),$U261,
IF($P261="Furloughed",IF(AS261&gt;0,$U261)+IF(BC261&gt;0,$U261),
IF($P261="Rehired",IF(BC261&gt;0,$U261)))))))),IF('Actual Allocation Calc'!$AK$78="C",'Actual Allocation Calc'!O261,'Actual Allocation Calc'!X261+IF($P261="Employed",$U261,
IF(AND($P261="Terminated"),($U261/7*AS261),
IF(AND($P261="Furloughed"),($U261/7*AS261)+($U261/7*BC261),
IF(AND($P261="Rehired"),($U261/7*BC261),
IF(AND($P261="Terminated",AS261&gt;0),$U261,
IF($P261="Furloughed",IF(AS261&gt;0,$U261)+IF(BC261&gt;0,$U261),
IF($P261="Rehired",IF(BC261&gt;0,$U261))))))))*'Actual Allocation Calc'!$AK$99)))</f>
        <v/>
      </c>
      <c r="AC261" s="210" t="str">
        <f>IF($B261="","",IF('Actual Allocation Calc'!$AL$78="A",
IF($P261="Employed",$U261,
IF(AND($P261="Terminated"),($U261/7*AT261),
IF(AND($P261="Furloughed"),($U261/7*AT261)+($U261/7*BD261),
IF(AND($P261="Rehired"),($U261/7*BD261),
IF(AND($P261="Terminated",AT261&gt;0),$U261,
IF($P261="Furloughed",IF(AT261&gt;0,$U261)+IF(BD261&gt;0,$U261),
IF($P261="Rehired",IF(BD261&gt;0,$U261)))))))),IF('Actual Allocation Calc'!$AL$78="C",'Actual Allocation Calc'!P261,'Actual Allocation Calc'!Y261+IF($P261="Employed",$U261,
IF(AND($P261="Terminated"),($U261/7*AT261),
IF(AND($P261="Furloughed"),($U261/7*AT261)+($U261/7*BD261),
IF(AND($P261="Rehired"),($U261/7*BD261),
IF(AND($P261="Terminated",AT261&gt;0),$U261,
IF($P261="Furloughed",IF(AT261&gt;0,$U261)+IF(BD261&gt;0,$U261),
IF($P261="Rehired",IF(BD261&gt;0,$U261))))))))*'Actual Allocation Calc'!$AL$99)))</f>
        <v/>
      </c>
      <c r="AD261" s="210" t="str">
        <f>IF($B261="","",IF('Actual Allocation Calc'!$AM$78="A",
IF($P261="Employed",$U261,
IF(AND($P261="Terminated"),($U261/7*AU261),
IF(AND($P261="Furloughed"),($U261/7*AU261)+($U261/7*BE261),
IF(AND($P261="Rehired"),($U261/7*BE261),
IF(AND($P261="Terminated",AU261&gt;0),$U261,
IF($P261="Furloughed",IF(AU261&gt;0,$U261)+IF(BE261&gt;0,$U261),
IF($P261="Rehired",IF(BE261&gt;0,$U261)))))))),IF('Actual Allocation Calc'!$AM$78="C",'Actual Allocation Calc'!Q261,'Actual Allocation Calc'!Z261+IF($P261="Employed",$U261,
IF(AND($P261="Terminated"),($U261/7*AU261),
IF(AND($P261="Furloughed"),($U261/7*AU261)+($U261/7*BE261),
IF(AND($P261="Rehired"),($U261/7*BE261),
IF(AND($P261="Terminated",AU261&gt;0),$U261,
IF($P261="Furloughed",IF(AU261&gt;0,$U261)+IF(BE261&gt;0,$U261),
IF($P261="Rehired",IF(BE261&gt;0,$U261))))))))*'Actual Allocation Calc'!$AM$99)))</f>
        <v/>
      </c>
      <c r="AE261" s="210" t="str">
        <f>IF($B261="","",IF('Actual Allocation Calc'!$AN$78="A",
IF($P261="Employed",$U261,
IF(AND($P261="Terminated"),($U261/7*AV261),
IF(AND($P261="Furloughed"),($U261/7*AV261)+($U261/7*BF261),
IF(AND($P261="Rehired"),($U261/7*BF261),
IF(AND($P261="Terminated",AV261&gt;0),$U261,
IF($P261="Furloughed",IF(AV261&gt;0,$U261)+IF(BF261&gt;0,$U261),
IF($P261="Rehired",IF(BF261&gt;0,$U261)))))))),IF('Actual Allocation Calc'!$AN$78="C",'Actual Allocation Calc'!R261,'Actual Allocation Calc'!AA261+IF($P261="Employed",$U261,
IF(AND($P261="Terminated"),($U261/7*AV261),
IF(AND($P261="Furloughed"),($U261/7*AV261)+($U261/7*BF261),
IF(AND($P261="Rehired"),($U261/7*BF261),
IF(AND($P261="Terminated",AV261&gt;0),$U261,
IF($P261="Furloughed",IF(AV261&gt;0,$U261)+IF(BF261&gt;0,$U261),
IF($P261="Rehired",IF(BF261&gt;0,$U261))))))))*'Actual Allocation Calc'!$AN$99)))</f>
        <v/>
      </c>
      <c r="AF261" s="210" t="str">
        <f>IF($B261="","",IF('Actual Allocation Calc'!$AO$78="A",
IF($P261="Employed",$U261,
IF(AND($P261="Terminated"),($U261/7*AW261),
IF(AND($P261="Furloughed"),($U261/7*AW261)+($U261/7*BG261),
IF(AND($P261="Rehired"),($U261/7*BG261),
IF(AND($P261="Terminated",AW261&gt;0),$U261,
IF($P261="Furloughed",IF(AW261&gt;0,$U261)+IF(BG261&gt;0,$U261),
IF($P261="Rehired",IF(BG261&gt;0,$U261)))))))),IF('Actual Allocation Calc'!$AO$78="C",'Actual Allocation Calc'!S261,'Actual Allocation Calc'!AB261+IF($P261="Employed",$U261,
IF(AND($P261="Terminated"),($U261/7*AW261),
IF(AND($P261="Furloughed"),($U261/7*AW261)+($U261/7*BG261),
IF(AND($P261="Rehired"),($U261/7*BG261),
IF(AND($P261="Terminated",AW261&gt;0),$U261,
IF($P261="Furloughed",IF(AW261&gt;0,$U261)+IF(BG261&gt;0,$U261),
IF($P261="Rehired",IF(BG261&gt;0,$U261))))))))*'Actual Allocation Calc'!$AO$99)))</f>
        <v/>
      </c>
      <c r="AG261" s="210" t="str">
        <f>IF($B261="","",IF('Actual Allocation Calc'!$AP$78="A",
IF($P261="Employed",$U261/7*BK261,
IF(AND($P261="Terminated"),($U261/7*AX261),
IF(AND($P261="Furloughed"),($U261/7*AX261)+($U261/7*BH261),
IF(AND($P261="Rehired"),($U261/7*BH261),
IF(AND($P261="Terminated",AX261&gt;0),$U261,
IF($P261="Furloughed",IF(AX261&gt;0,$U261)+IF(BH261&gt;0,$U261),
IF($P261="Rehired",IF(BH261&gt;0,$U261)))))))),IF('Actual Allocation Calc'!$AP$78="C",'Actual Allocation Calc'!T261,'Actual Allocation Calc'!AC261+IF($P261="Employed",$U261/7*BK261,
IF(AND($P261="Terminated"),($U261/7*AX261),
IF(AND($P261="Furloughed"),($U261/7*AX261)+($U261/7*BH261),
IF(AND($P261="Rehired"),($U261/7*BH261),
IF(AND($P261="Terminated",AX261&gt;0),$U261,
IF($P261="Furloughed",IF(AX261&gt;0,$U261)+IF(BH261&gt;0,$U261),
IF($P261="Rehired",IF(BH261&gt;0,$U261))))))))*'Actual Allocation Calc'!$AP$99)))</f>
        <v/>
      </c>
      <c r="AH261" s="536"/>
      <c r="AI261" s="82">
        <f t="shared" si="87"/>
        <v>0</v>
      </c>
      <c r="AJ261" s="210">
        <f t="shared" si="69"/>
        <v>0</v>
      </c>
      <c r="AK261" s="397" t="str">
        <f t="shared" si="70"/>
        <v/>
      </c>
      <c r="AM261" s="122"/>
      <c r="AO261" s="214" t="str">
        <f>IFERROR(IF($V261="","",VLOOKUP(V261,'Calendar Calcs'!$B$2:$E1228,4,FALSE)),0)</f>
        <v/>
      </c>
      <c r="AP261" s="69" t="str">
        <f>IF($AO261="","", IF($AO261&lt;AP$23,0,IF($AO261&gt;AP$23,COUNTIFS('Calendar Calcs'!$E$2:$E1228,AP$23),COUNTIFS('Calendar Calcs'!$E$2:$E1228,AP$23,'Calendar Calcs'!$D$2:$D1228,"&lt;="&amp;WEEKDAY($V261)))))</f>
        <v/>
      </c>
      <c r="AQ261" s="69" t="str">
        <f>IF($AO261="","", IF($AO261&lt;AQ$23,0,IF($AO261&gt;AQ$23,COUNTIFS('Calendar Calcs'!$E$2:$E1228,AQ$23),COUNTIFS('Calendar Calcs'!$E$2:$E1228,AQ$23,'Calendar Calcs'!$D$2:$D1228,"&lt;="&amp;WEEKDAY($V261)))))</f>
        <v/>
      </c>
      <c r="AR261" s="69" t="str">
        <f>IF($AO261="","", IF($AO261&lt;AR$23,0,IF($AO261&gt;AR$23,COUNTIFS('Calendar Calcs'!$E$2:$E1228,AR$23),COUNTIFS('Calendar Calcs'!$E$2:$E1228,AR$23,'Calendar Calcs'!$D$2:$D1228,"&lt;="&amp;WEEKDAY($V261)))))</f>
        <v/>
      </c>
      <c r="AS261" s="69" t="str">
        <f>IF($AO261="","", IF($AO261&lt;AS$23,0,IF($AO261&gt;AS$23,COUNTIFS('Calendar Calcs'!$E$2:$E1228,AS$23),COUNTIFS('Calendar Calcs'!$E$2:$E1228,AS$23,'Calendar Calcs'!$D$2:$D1228,"&lt;="&amp;WEEKDAY($V261)))))</f>
        <v/>
      </c>
      <c r="AT261" s="69" t="str">
        <f>IF($AO261="","", IF($AO261&lt;AT$23,0,IF($AO261&gt;AT$23,COUNTIFS('Calendar Calcs'!$E$2:$E1228,AT$23),COUNTIFS('Calendar Calcs'!$E$2:$E1228,AT$23,'Calendar Calcs'!$D$2:$D1228,"&lt;="&amp;WEEKDAY($V261)))))</f>
        <v/>
      </c>
      <c r="AU261" s="69" t="str">
        <f>IF($AO261="","", IF($AO261&lt;AU$23,0,IF($AO261&gt;AU$23,COUNTIFS('Calendar Calcs'!$E$2:$E1228,AU$23),COUNTIFS('Calendar Calcs'!$E$2:$E1228,AU$23,'Calendar Calcs'!$D$2:$D1228,"&lt;="&amp;WEEKDAY($V261)))))</f>
        <v/>
      </c>
      <c r="AV261" s="69" t="str">
        <f>IF($AO261="","", IF($AO261&lt;AV$23,0,IF($AO261&gt;AV$23,COUNTIFS('Calendar Calcs'!$E$2:$E1228,AV$23),COUNTIFS('Calendar Calcs'!$E$2:$E1228,AV$23,'Calendar Calcs'!$D$2:$D1228,"&lt;="&amp;WEEKDAY($V261)))))</f>
        <v/>
      </c>
      <c r="AW261" s="69" t="str">
        <f>IF($AO261="","", IF($AO261&lt;AW$23,0,IF($AO261&gt;AW$23,COUNTIFS('Calendar Calcs'!$E$2:$E1228,AW$23),COUNTIFS('Calendar Calcs'!$E$2:$E1228,AW$23,'Calendar Calcs'!$D$2:$D1228,"&lt;="&amp;WEEKDAY($V261)))))</f>
        <v/>
      </c>
      <c r="AX261" s="69" t="str">
        <f>IF($AO261="","", IF($AO261&lt;AX$23,0,IF($AO261&gt;AX$23,COUNTIFS('Calendar Calcs'!$E$2:$E1228,AX$23),COUNTIFS('Calendar Calcs'!$E$2:$E1228,AX$23,'Calendar Calcs'!$D$2:$D1228,"&lt;="&amp;WEEKDAY($V261)))))</f>
        <v/>
      </c>
      <c r="AY261" s="69" t="str">
        <f>IF($W261="","",VLOOKUP($W261,'Calendar Calcs'!$B$2:$E1228,4,FALSE))</f>
        <v/>
      </c>
      <c r="AZ261" s="69" t="str">
        <f>IF($AY261="","",IF($AY261&gt;AZ$23,0,IF($AY261&lt;AZ$23,COUNTIFS('Calendar Calcs'!$E$2:$E1228,AZ$23),COUNTIFS('Calendar Calcs'!$E$2:$E1228,AZ$23,'Calendar Calcs'!$D$2:$D1228,"&gt;="&amp;WEEKDAY($W261)))))</f>
        <v/>
      </c>
      <c r="BA261" s="69" t="str">
        <f>IF($AY261="","",IF($AY261&gt;BA$23,0,IF($AY261&lt;BA$23,COUNTIFS('Calendar Calcs'!$E$2:$E1228,BA$23),COUNTIFS('Calendar Calcs'!$E$2:$E1228,BA$23,'Calendar Calcs'!$D$2:$D1228,"&gt;="&amp;WEEKDAY($W261)))))</f>
        <v/>
      </c>
      <c r="BB261" s="69" t="str">
        <f>IF($AY261="","",IF($AY261&gt;BB$23,0,IF($AY261&lt;BB$23,COUNTIFS('Calendar Calcs'!$E$2:$E1228,BB$23),COUNTIFS('Calendar Calcs'!$E$2:$E1228,BB$23,'Calendar Calcs'!$D$2:$D1228,"&gt;="&amp;WEEKDAY($W261)))))</f>
        <v/>
      </c>
      <c r="BC261" s="69" t="str">
        <f>IF($AY261="","",IF($AY261&gt;BC$23,0,IF($AY261&lt;BC$23,COUNTIFS('Calendar Calcs'!$E$2:$E1228,BC$23),COUNTIFS('Calendar Calcs'!$E$2:$E1228,BC$23,'Calendar Calcs'!$D$2:$D1228,"&gt;="&amp;WEEKDAY($W261)))))</f>
        <v/>
      </c>
      <c r="BD261" s="69" t="str">
        <f>IF($AY261="","",IF($AY261&gt;BD$23,0,IF($AY261&lt;BD$23,COUNTIFS('Calendar Calcs'!$E$2:$E1228,BD$23),COUNTIFS('Calendar Calcs'!$E$2:$E1228,BD$23,'Calendar Calcs'!$D$2:$D1228,"&gt;="&amp;WEEKDAY($W261)))))</f>
        <v/>
      </c>
      <c r="BE261" s="69" t="str">
        <f>IF($AY261="","",IF($AY261&gt;BE$23,0,IF($AY261&lt;BE$23,COUNTIFS('Calendar Calcs'!$E$2:$E1228,BE$23),COUNTIFS('Calendar Calcs'!$E$2:$E1228,BE$23,'Calendar Calcs'!$D$2:$D1228,"&gt;="&amp;WEEKDAY($W261)))))</f>
        <v/>
      </c>
      <c r="BF261" s="69" t="str">
        <f>IF($AY261="","",IF($AY261&gt;BF$23,0,IF($AY261&lt;BF$23,COUNTIFS('Calendar Calcs'!$E$2:$E1228,BF$23),COUNTIFS('Calendar Calcs'!$E$2:$E1228,BF$23,'Calendar Calcs'!$D$2:$D1228,"&gt;="&amp;WEEKDAY($W261)))))</f>
        <v/>
      </c>
      <c r="BG261" s="69" t="str">
        <f>IF($AY261="","",IF($AY261&gt;BG$23,0,IF($AY261&lt;BG$23,COUNTIFS('Calendar Calcs'!$E$2:$E1228,BG$23),COUNTIFS('Calendar Calcs'!$E$2:$E1228,BG$23,'Calendar Calcs'!$D$2:$D1228,"&gt;="&amp;WEEKDAY($W261)))))</f>
        <v/>
      </c>
      <c r="BH261" s="69">
        <f t="shared" si="71"/>
        <v>6</v>
      </c>
      <c r="BI261" s="69">
        <f>IF(Cover!$E$43="","",VLOOKUP(Cover!$E$43,'Calendar Calcs'!$B$2:$E1228,4,FALSE))</f>
        <v>1</v>
      </c>
      <c r="BJ261" s="69">
        <f>IF($BI261="","", IF($BI261&lt;BJ$23,0,IF($BI261&gt;=BJ$23,COUNTIFS('Calendar Calcs'!$E$2:$E1228,BJ$23),COUNTIFS('Calendar Calcs'!$E$2:$E1228,BJ$23,'Calendar Calcs'!$D$2:$D1228,"&lt;="&amp;WEEKDAY($V261)))))</f>
        <v>1</v>
      </c>
      <c r="BK261" s="69">
        <f t="shared" si="68"/>
        <v>6</v>
      </c>
      <c r="BN261" s="69" t="str">
        <f>IF(T261&gt;0,"FTE",IF(Cover!$E$47="Weekly",IF(S261&gt;29.75,"FTE","PTE"),IF(S261&gt;59.75,"FTE","PTE")))</f>
        <v>PTE</v>
      </c>
      <c r="BO261" s="69">
        <f>IF(BN261="FTE",30,IF(Cover!$E$47="Weekly",'STEP 2 EE Data'!S261,'STEP 2 EE Data'!S261/2))</f>
        <v>0</v>
      </c>
      <c r="BP261" s="209">
        <f t="shared" si="72"/>
        <v>0</v>
      </c>
      <c r="BQ261" s="209">
        <f t="shared" si="73"/>
        <v>0</v>
      </c>
      <c r="BR261" s="209">
        <f t="shared" si="74"/>
        <v>0</v>
      </c>
      <c r="BS261" s="209">
        <f t="shared" si="75"/>
        <v>0</v>
      </c>
      <c r="BT261" s="209">
        <f t="shared" si="76"/>
        <v>0</v>
      </c>
      <c r="BU261" s="209">
        <f t="shared" si="77"/>
        <v>0</v>
      </c>
      <c r="BV261" s="209">
        <f t="shared" si="78"/>
        <v>0</v>
      </c>
      <c r="BW261" s="209">
        <f t="shared" si="79"/>
        <v>0</v>
      </c>
      <c r="BX261" s="209">
        <f t="shared" si="80"/>
        <v>0</v>
      </c>
      <c r="CC261" s="210" t="str">
        <f>IF(B261="","",IF(C261="",IF(Cover!$E$47="Weekly",'STEP 3 EE Comp'!BI266*8,'STEP 3 EE Comp'!BI266*4),IF(Cover!$E$47="Weekly",'STEP 3 EE Comp'!BI266,'STEP 3 EE Comp'!BI266)))</f>
        <v/>
      </c>
      <c r="CD261" s="82" t="str">
        <f t="shared" si="81"/>
        <v/>
      </c>
      <c r="CE261" s="417">
        <f t="shared" si="82"/>
        <v>1</v>
      </c>
      <c r="CF261" s="82" t="str">
        <f t="shared" si="83"/>
        <v>Good</v>
      </c>
      <c r="CG261" s="82">
        <f t="shared" si="84"/>
        <v>0</v>
      </c>
      <c r="CH261" s="234">
        <f t="shared" si="85"/>
        <v>0</v>
      </c>
    </row>
    <row r="262" spans="1:86" s="69" customFormat="1" x14ac:dyDescent="0.3">
      <c r="A262" s="555"/>
      <c r="B262" s="52"/>
      <c r="C262" s="52"/>
      <c r="D262" s="52"/>
      <c r="E262" s="52"/>
      <c r="F262" s="507"/>
      <c r="G262" s="210">
        <f t="shared" si="86"/>
        <v>0</v>
      </c>
      <c r="H262" s="82">
        <f t="shared" si="67"/>
        <v>0</v>
      </c>
      <c r="I262" s="211"/>
      <c r="J262" s="441" t="s">
        <v>21</v>
      </c>
      <c r="K262" s="441" t="s">
        <v>21</v>
      </c>
      <c r="L262" s="441" t="s">
        <v>21</v>
      </c>
      <c r="M262" s="441" t="s">
        <v>21</v>
      </c>
      <c r="N262" s="568" t="s">
        <v>21</v>
      </c>
      <c r="O262" s="211"/>
      <c r="P262" s="212" t="str">
        <f>IF(B262="","",
IF(AND(V262="",W262="",B262&lt;&gt;""),"Employed",
IF(AND(V262&lt;&gt;"",W262="",B262&lt;&gt;""),"Terminated",
IF(AND(V262&lt;&gt;"",W262&lt;&gt;"",B262&lt;&gt;""),IF(W262&lt;Cover!$E$43,"Employed","Furloughed"),
IF(AND(V262="",W262&lt;&gt;"",B262&lt;&gt;""),IF(W262&lt;Cover!$E$43,"Employed","Rehired"))))))</f>
        <v/>
      </c>
      <c r="Q262" s="211"/>
      <c r="R262" s="536"/>
      <c r="S262" s="563"/>
      <c r="T262" s="536"/>
      <c r="U262" s="82">
        <f>IF(Cover!$E$47="Weekly",IF(T262&gt;0,T262,R262*S262),IF(T262&gt;0,T262,R262*S262)/2)</f>
        <v>0</v>
      </c>
      <c r="V262" s="564"/>
      <c r="W262" s="564"/>
      <c r="Y262" s="213" t="str">
        <f>IF($B262="","",IF('Actual Allocation Calc'!$AH$78="A",
IF($P262="Employed",$U262/7*BJ262,
IF(AND($P262="Terminated"),($U262/7*AP262),
IF(AND($P262="Furloughed"),($U262/7*AP262)+($U262/7*AZ262),
IF(AND($P262="Rehired"),($U262/7*AZ262),
IF(AND($P262="Terminated",AP262&gt;0),$U262,
IF($P262="Furloughed",IF(AP262&gt;0,$U262)+IF(AZ262&gt;0,$U262),
IF($P262="Rehired",IF(AZ262&gt;0,$U262)))))))),IF('Actual Allocation Calc'!$AH$78="C",'Actual Allocation Calc'!L262,'Actual Allocation Calc'!U262+IF($P262="Employed",$U262/7*BJ262,
IF(AND($P262="Terminated"),($U262/7*AP262),
IF(AND($P262="Furloughed"),($U262/7*AP262)+($U262/7*AZ262),
IF(AND($P262="Rehired"),($U262/7*AZ262),
IF(AND($P262="Terminated",AP262&gt;0),$U262,
IF($P262="Furloughed",IF(AP262&gt;0,$U262)+IF(AZ262&gt;0,$U262),
IF($P262="Rehired",IF(AZ262&gt;0,$U262))))))))*'Actual Allocation Calc'!$AH$99)))</f>
        <v/>
      </c>
      <c r="Z262" s="210" t="str">
        <f>IF($B262="","",IF('Actual Allocation Calc'!$AI$78="A",
IF($P262="Employed",$U262,
IF(AND($P262="Terminated"),($U262/7*AQ262),
IF(AND($P262="Furloughed"),($U262/7*AQ262)+($U262/7*BA262),
IF(AND($P262="Rehired"),($U262/7*BA262),
IF(AND($P262="Terminated",AQ262&gt;0),$U262,
IF($P262="Furloughed",IF(AQ262&gt;0,$U262)+IF(BA262&gt;0,$U262),
IF($P262="Rehired",IF(BA262&gt;0,$U262)))))))),IF('Actual Allocation Calc'!$AI$78="C",'Actual Allocation Calc'!M262,'Actual Allocation Calc'!V262+IF($P262="Employed",$U262,
IF(AND($P262="Terminated"),($U262/7*AQ262),
IF(AND($P262="Furloughed"),($U262/7*AQ262)+($U262/7*BA262),
IF(AND($P262="Rehired"),($U262/7*BA262),
IF(AND($P262="Terminated",AQ262&gt;0),$U262,
IF($P262="Furloughed",IF(AQ262&gt;0,$U262)+IF(BA262&gt;0,$U262),
IF($P262="Rehired",IF(BA262&gt;0,$U262))))))))*'Actual Allocation Calc'!$AI$99)))</f>
        <v/>
      </c>
      <c r="AA262" s="210" t="str">
        <f>IF($B262="","",IF('Actual Allocation Calc'!$AJ$78="A",
IF($P262="Employed",$U262,
IF(AND($P262="Terminated"),($U262/7*AR262),
IF(AND($P262="Furloughed"),($U262/7*AR262)+($U262/7*BB262),
IF(AND($P262="Rehired"),($U262/7*BB262),
IF(AND($P262="Terminated",AR262&gt;0),$U262,
IF($P262="Furloughed",IF(AR262&gt;0,$U262)+IF(BB262&gt;0,$U262),
IF($P262="Rehired",IF(BB262&gt;0,$U262)))))))),IF('Actual Allocation Calc'!$AJ$78="C",'Actual Allocation Calc'!N262,'Actual Allocation Calc'!W262+IF($P262="Employed",$U262,
IF(AND($P262="Terminated"),($U262/7*AR262),
IF(AND($P262="Furloughed"),($U262/7*AR262)+($U262/7*BB262),
IF(AND($P262="Rehired"),($U262/7*BB262),
IF(AND($P262="Terminated",AR262&gt;0),$U262,
IF($P262="Furloughed",IF(AR262&gt;0,$U262)+IF(BB262&gt;0,$U262),
IF($P262="Rehired",IF(BB262&gt;0,$U262))))))))*'Actual Allocation Calc'!$AJ$99)))</f>
        <v/>
      </c>
      <c r="AB262" s="210" t="str">
        <f>IF($B262="","",IF('Actual Allocation Calc'!$AK$78="A",
IF($P262="Employed",$U262,
IF(AND($P262="Terminated"),($U262/7*AS262),
IF(AND($P262="Furloughed"),($U262/7*AS262)+($U262/7*BC262),
IF(AND($P262="Rehired"),($U262/7*BC262),
IF(AND($P262="Terminated",AS262&gt;0),$U262,
IF($P262="Furloughed",IF(AS262&gt;0,$U262)+IF(BC262&gt;0,$U262),
IF($P262="Rehired",IF(BC262&gt;0,$U262)))))))),IF('Actual Allocation Calc'!$AK$78="C",'Actual Allocation Calc'!O262,'Actual Allocation Calc'!X262+IF($P262="Employed",$U262,
IF(AND($P262="Terminated"),($U262/7*AS262),
IF(AND($P262="Furloughed"),($U262/7*AS262)+($U262/7*BC262),
IF(AND($P262="Rehired"),($U262/7*BC262),
IF(AND($P262="Terminated",AS262&gt;0),$U262,
IF($P262="Furloughed",IF(AS262&gt;0,$U262)+IF(BC262&gt;0,$U262),
IF($P262="Rehired",IF(BC262&gt;0,$U262))))))))*'Actual Allocation Calc'!$AK$99)))</f>
        <v/>
      </c>
      <c r="AC262" s="210" t="str">
        <f>IF($B262="","",IF('Actual Allocation Calc'!$AL$78="A",
IF($P262="Employed",$U262,
IF(AND($P262="Terminated"),($U262/7*AT262),
IF(AND($P262="Furloughed"),($U262/7*AT262)+($U262/7*BD262),
IF(AND($P262="Rehired"),($U262/7*BD262),
IF(AND($P262="Terminated",AT262&gt;0),$U262,
IF($P262="Furloughed",IF(AT262&gt;0,$U262)+IF(BD262&gt;0,$U262),
IF($P262="Rehired",IF(BD262&gt;0,$U262)))))))),IF('Actual Allocation Calc'!$AL$78="C",'Actual Allocation Calc'!P262,'Actual Allocation Calc'!Y262+IF($P262="Employed",$U262,
IF(AND($P262="Terminated"),($U262/7*AT262),
IF(AND($P262="Furloughed"),($U262/7*AT262)+($U262/7*BD262),
IF(AND($P262="Rehired"),($U262/7*BD262),
IF(AND($P262="Terminated",AT262&gt;0),$U262,
IF($P262="Furloughed",IF(AT262&gt;0,$U262)+IF(BD262&gt;0,$U262),
IF($P262="Rehired",IF(BD262&gt;0,$U262))))))))*'Actual Allocation Calc'!$AL$99)))</f>
        <v/>
      </c>
      <c r="AD262" s="210" t="str">
        <f>IF($B262="","",IF('Actual Allocation Calc'!$AM$78="A",
IF($P262="Employed",$U262,
IF(AND($P262="Terminated"),($U262/7*AU262),
IF(AND($P262="Furloughed"),($U262/7*AU262)+($U262/7*BE262),
IF(AND($P262="Rehired"),($U262/7*BE262),
IF(AND($P262="Terminated",AU262&gt;0),$U262,
IF($P262="Furloughed",IF(AU262&gt;0,$U262)+IF(BE262&gt;0,$U262),
IF($P262="Rehired",IF(BE262&gt;0,$U262)))))))),IF('Actual Allocation Calc'!$AM$78="C",'Actual Allocation Calc'!Q262,'Actual Allocation Calc'!Z262+IF($P262="Employed",$U262,
IF(AND($P262="Terminated"),($U262/7*AU262),
IF(AND($P262="Furloughed"),($U262/7*AU262)+($U262/7*BE262),
IF(AND($P262="Rehired"),($U262/7*BE262),
IF(AND($P262="Terminated",AU262&gt;0),$U262,
IF($P262="Furloughed",IF(AU262&gt;0,$U262)+IF(BE262&gt;0,$U262),
IF($P262="Rehired",IF(BE262&gt;0,$U262))))))))*'Actual Allocation Calc'!$AM$99)))</f>
        <v/>
      </c>
      <c r="AE262" s="210" t="str">
        <f>IF($B262="","",IF('Actual Allocation Calc'!$AN$78="A",
IF($P262="Employed",$U262,
IF(AND($P262="Terminated"),($U262/7*AV262),
IF(AND($P262="Furloughed"),($U262/7*AV262)+($U262/7*BF262),
IF(AND($P262="Rehired"),($U262/7*BF262),
IF(AND($P262="Terminated",AV262&gt;0),$U262,
IF($P262="Furloughed",IF(AV262&gt;0,$U262)+IF(BF262&gt;0,$U262),
IF($P262="Rehired",IF(BF262&gt;0,$U262)))))))),IF('Actual Allocation Calc'!$AN$78="C",'Actual Allocation Calc'!R262,'Actual Allocation Calc'!AA262+IF($P262="Employed",$U262,
IF(AND($P262="Terminated"),($U262/7*AV262),
IF(AND($P262="Furloughed"),($U262/7*AV262)+($U262/7*BF262),
IF(AND($P262="Rehired"),($U262/7*BF262),
IF(AND($P262="Terminated",AV262&gt;0),$U262,
IF($P262="Furloughed",IF(AV262&gt;0,$U262)+IF(BF262&gt;0,$U262),
IF($P262="Rehired",IF(BF262&gt;0,$U262))))))))*'Actual Allocation Calc'!$AN$99)))</f>
        <v/>
      </c>
      <c r="AF262" s="210" t="str">
        <f>IF($B262="","",IF('Actual Allocation Calc'!$AO$78="A",
IF($P262="Employed",$U262,
IF(AND($P262="Terminated"),($U262/7*AW262),
IF(AND($P262="Furloughed"),($U262/7*AW262)+($U262/7*BG262),
IF(AND($P262="Rehired"),($U262/7*BG262),
IF(AND($P262="Terminated",AW262&gt;0),$U262,
IF($P262="Furloughed",IF(AW262&gt;0,$U262)+IF(BG262&gt;0,$U262),
IF($P262="Rehired",IF(BG262&gt;0,$U262)))))))),IF('Actual Allocation Calc'!$AO$78="C",'Actual Allocation Calc'!S262,'Actual Allocation Calc'!AB262+IF($P262="Employed",$U262,
IF(AND($P262="Terminated"),($U262/7*AW262),
IF(AND($P262="Furloughed"),($U262/7*AW262)+($U262/7*BG262),
IF(AND($P262="Rehired"),($U262/7*BG262),
IF(AND($P262="Terminated",AW262&gt;0),$U262,
IF($P262="Furloughed",IF(AW262&gt;0,$U262)+IF(BG262&gt;0,$U262),
IF($P262="Rehired",IF(BG262&gt;0,$U262))))))))*'Actual Allocation Calc'!$AO$99)))</f>
        <v/>
      </c>
      <c r="AG262" s="210" t="str">
        <f>IF($B262="","",IF('Actual Allocation Calc'!$AP$78="A",
IF($P262="Employed",$U262/7*BK262,
IF(AND($P262="Terminated"),($U262/7*AX262),
IF(AND($P262="Furloughed"),($U262/7*AX262)+($U262/7*BH262),
IF(AND($P262="Rehired"),($U262/7*BH262),
IF(AND($P262="Terminated",AX262&gt;0),$U262,
IF($P262="Furloughed",IF(AX262&gt;0,$U262)+IF(BH262&gt;0,$U262),
IF($P262="Rehired",IF(BH262&gt;0,$U262)))))))),IF('Actual Allocation Calc'!$AP$78="C",'Actual Allocation Calc'!T262,'Actual Allocation Calc'!AC262+IF($P262="Employed",$U262/7*BK262,
IF(AND($P262="Terminated"),($U262/7*AX262),
IF(AND($P262="Furloughed"),($U262/7*AX262)+($U262/7*BH262),
IF(AND($P262="Rehired"),($U262/7*BH262),
IF(AND($P262="Terminated",AX262&gt;0),$U262,
IF($P262="Furloughed",IF(AX262&gt;0,$U262)+IF(BH262&gt;0,$U262),
IF($P262="Rehired",IF(BH262&gt;0,$U262))))))))*'Actual Allocation Calc'!$AP$99)))</f>
        <v/>
      </c>
      <c r="AH262" s="536"/>
      <c r="AI262" s="82">
        <f t="shared" si="87"/>
        <v>0</v>
      </c>
      <c r="AJ262" s="210">
        <f t="shared" si="69"/>
        <v>0</v>
      </c>
      <c r="AK262" s="397" t="str">
        <f t="shared" si="70"/>
        <v/>
      </c>
      <c r="AM262" s="122"/>
      <c r="AO262" s="214" t="str">
        <f>IFERROR(IF($V262="","",VLOOKUP(V262,'Calendar Calcs'!$B$2:$E1229,4,FALSE)),0)</f>
        <v/>
      </c>
      <c r="AP262" s="69" t="str">
        <f>IF($AO262="","", IF($AO262&lt;AP$23,0,IF($AO262&gt;AP$23,COUNTIFS('Calendar Calcs'!$E$2:$E1229,AP$23),COUNTIFS('Calendar Calcs'!$E$2:$E1229,AP$23,'Calendar Calcs'!$D$2:$D1229,"&lt;="&amp;WEEKDAY($V262)))))</f>
        <v/>
      </c>
      <c r="AQ262" s="69" t="str">
        <f>IF($AO262="","", IF($AO262&lt;AQ$23,0,IF($AO262&gt;AQ$23,COUNTIFS('Calendar Calcs'!$E$2:$E1229,AQ$23),COUNTIFS('Calendar Calcs'!$E$2:$E1229,AQ$23,'Calendar Calcs'!$D$2:$D1229,"&lt;="&amp;WEEKDAY($V262)))))</f>
        <v/>
      </c>
      <c r="AR262" s="69" t="str">
        <f>IF($AO262="","", IF($AO262&lt;AR$23,0,IF($AO262&gt;AR$23,COUNTIFS('Calendar Calcs'!$E$2:$E1229,AR$23),COUNTIFS('Calendar Calcs'!$E$2:$E1229,AR$23,'Calendar Calcs'!$D$2:$D1229,"&lt;="&amp;WEEKDAY($V262)))))</f>
        <v/>
      </c>
      <c r="AS262" s="69" t="str">
        <f>IF($AO262="","", IF($AO262&lt;AS$23,0,IF($AO262&gt;AS$23,COUNTIFS('Calendar Calcs'!$E$2:$E1229,AS$23),COUNTIFS('Calendar Calcs'!$E$2:$E1229,AS$23,'Calendar Calcs'!$D$2:$D1229,"&lt;="&amp;WEEKDAY($V262)))))</f>
        <v/>
      </c>
      <c r="AT262" s="69" t="str">
        <f>IF($AO262="","", IF($AO262&lt;AT$23,0,IF($AO262&gt;AT$23,COUNTIFS('Calendar Calcs'!$E$2:$E1229,AT$23),COUNTIFS('Calendar Calcs'!$E$2:$E1229,AT$23,'Calendar Calcs'!$D$2:$D1229,"&lt;="&amp;WEEKDAY($V262)))))</f>
        <v/>
      </c>
      <c r="AU262" s="69" t="str">
        <f>IF($AO262="","", IF($AO262&lt;AU$23,0,IF($AO262&gt;AU$23,COUNTIFS('Calendar Calcs'!$E$2:$E1229,AU$23),COUNTIFS('Calendar Calcs'!$E$2:$E1229,AU$23,'Calendar Calcs'!$D$2:$D1229,"&lt;="&amp;WEEKDAY($V262)))))</f>
        <v/>
      </c>
      <c r="AV262" s="69" t="str">
        <f>IF($AO262="","", IF($AO262&lt;AV$23,0,IF($AO262&gt;AV$23,COUNTIFS('Calendar Calcs'!$E$2:$E1229,AV$23),COUNTIFS('Calendar Calcs'!$E$2:$E1229,AV$23,'Calendar Calcs'!$D$2:$D1229,"&lt;="&amp;WEEKDAY($V262)))))</f>
        <v/>
      </c>
      <c r="AW262" s="69" t="str">
        <f>IF($AO262="","", IF($AO262&lt;AW$23,0,IF($AO262&gt;AW$23,COUNTIFS('Calendar Calcs'!$E$2:$E1229,AW$23),COUNTIFS('Calendar Calcs'!$E$2:$E1229,AW$23,'Calendar Calcs'!$D$2:$D1229,"&lt;="&amp;WEEKDAY($V262)))))</f>
        <v/>
      </c>
      <c r="AX262" s="69" t="str">
        <f>IF($AO262="","", IF($AO262&lt;AX$23,0,IF($AO262&gt;AX$23,COUNTIFS('Calendar Calcs'!$E$2:$E1229,AX$23),COUNTIFS('Calendar Calcs'!$E$2:$E1229,AX$23,'Calendar Calcs'!$D$2:$D1229,"&lt;="&amp;WEEKDAY($V262)))))</f>
        <v/>
      </c>
      <c r="AY262" s="69" t="str">
        <f>IF($W262="","",VLOOKUP($W262,'Calendar Calcs'!$B$2:$E1229,4,FALSE))</f>
        <v/>
      </c>
      <c r="AZ262" s="69" t="str">
        <f>IF($AY262="","",IF($AY262&gt;AZ$23,0,IF($AY262&lt;AZ$23,COUNTIFS('Calendar Calcs'!$E$2:$E1229,AZ$23),COUNTIFS('Calendar Calcs'!$E$2:$E1229,AZ$23,'Calendar Calcs'!$D$2:$D1229,"&gt;="&amp;WEEKDAY($W262)))))</f>
        <v/>
      </c>
      <c r="BA262" s="69" t="str">
        <f>IF($AY262="","",IF($AY262&gt;BA$23,0,IF($AY262&lt;BA$23,COUNTIFS('Calendar Calcs'!$E$2:$E1229,BA$23),COUNTIFS('Calendar Calcs'!$E$2:$E1229,BA$23,'Calendar Calcs'!$D$2:$D1229,"&gt;="&amp;WEEKDAY($W262)))))</f>
        <v/>
      </c>
      <c r="BB262" s="69" t="str">
        <f>IF($AY262="","",IF($AY262&gt;BB$23,0,IF($AY262&lt;BB$23,COUNTIFS('Calendar Calcs'!$E$2:$E1229,BB$23),COUNTIFS('Calendar Calcs'!$E$2:$E1229,BB$23,'Calendar Calcs'!$D$2:$D1229,"&gt;="&amp;WEEKDAY($W262)))))</f>
        <v/>
      </c>
      <c r="BC262" s="69" t="str">
        <f>IF($AY262="","",IF($AY262&gt;BC$23,0,IF($AY262&lt;BC$23,COUNTIFS('Calendar Calcs'!$E$2:$E1229,BC$23),COUNTIFS('Calendar Calcs'!$E$2:$E1229,BC$23,'Calendar Calcs'!$D$2:$D1229,"&gt;="&amp;WEEKDAY($W262)))))</f>
        <v/>
      </c>
      <c r="BD262" s="69" t="str">
        <f>IF($AY262="","",IF($AY262&gt;BD$23,0,IF($AY262&lt;BD$23,COUNTIFS('Calendar Calcs'!$E$2:$E1229,BD$23),COUNTIFS('Calendar Calcs'!$E$2:$E1229,BD$23,'Calendar Calcs'!$D$2:$D1229,"&gt;="&amp;WEEKDAY($W262)))))</f>
        <v/>
      </c>
      <c r="BE262" s="69" t="str">
        <f>IF($AY262="","",IF($AY262&gt;BE$23,0,IF($AY262&lt;BE$23,COUNTIFS('Calendar Calcs'!$E$2:$E1229,BE$23),COUNTIFS('Calendar Calcs'!$E$2:$E1229,BE$23,'Calendar Calcs'!$D$2:$D1229,"&gt;="&amp;WEEKDAY($W262)))))</f>
        <v/>
      </c>
      <c r="BF262" s="69" t="str">
        <f>IF($AY262="","",IF($AY262&gt;BF$23,0,IF($AY262&lt;BF$23,COUNTIFS('Calendar Calcs'!$E$2:$E1229,BF$23),COUNTIFS('Calendar Calcs'!$E$2:$E1229,BF$23,'Calendar Calcs'!$D$2:$D1229,"&gt;="&amp;WEEKDAY($W262)))))</f>
        <v/>
      </c>
      <c r="BG262" s="69" t="str">
        <f>IF($AY262="","",IF($AY262&gt;BG$23,0,IF($AY262&lt;BG$23,COUNTIFS('Calendar Calcs'!$E$2:$E1229,BG$23),COUNTIFS('Calendar Calcs'!$E$2:$E1229,BG$23,'Calendar Calcs'!$D$2:$D1229,"&gt;="&amp;WEEKDAY($W262)))))</f>
        <v/>
      </c>
      <c r="BH262" s="69">
        <f t="shared" si="71"/>
        <v>6</v>
      </c>
      <c r="BI262" s="69">
        <f>IF(Cover!$E$43="","",VLOOKUP(Cover!$E$43,'Calendar Calcs'!$B$2:$E1229,4,FALSE))</f>
        <v>1</v>
      </c>
      <c r="BJ262" s="69">
        <f>IF($BI262="","", IF($BI262&lt;BJ$23,0,IF($BI262&gt;=BJ$23,COUNTIFS('Calendar Calcs'!$E$2:$E1229,BJ$23),COUNTIFS('Calendar Calcs'!$E$2:$E1229,BJ$23,'Calendar Calcs'!$D$2:$D1229,"&lt;="&amp;WEEKDAY($V262)))))</f>
        <v>1</v>
      </c>
      <c r="BK262" s="69">
        <f t="shared" si="68"/>
        <v>6</v>
      </c>
      <c r="BN262" s="69" t="str">
        <f>IF(T262&gt;0,"FTE",IF(Cover!$E$47="Weekly",IF(S262&gt;29.75,"FTE","PTE"),IF(S262&gt;59.75,"FTE","PTE")))</f>
        <v>PTE</v>
      </c>
      <c r="BO262" s="69">
        <f>IF(BN262="FTE",30,IF(Cover!$E$47="Weekly",'STEP 2 EE Data'!S262,'STEP 2 EE Data'!S262/2))</f>
        <v>0</v>
      </c>
      <c r="BP262" s="209">
        <f t="shared" si="72"/>
        <v>0</v>
      </c>
      <c r="BQ262" s="209">
        <f t="shared" si="73"/>
        <v>0</v>
      </c>
      <c r="BR262" s="209">
        <f t="shared" si="74"/>
        <v>0</v>
      </c>
      <c r="BS262" s="209">
        <f t="shared" si="75"/>
        <v>0</v>
      </c>
      <c r="BT262" s="209">
        <f t="shared" si="76"/>
        <v>0</v>
      </c>
      <c r="BU262" s="209">
        <f t="shared" si="77"/>
        <v>0</v>
      </c>
      <c r="BV262" s="209">
        <f t="shared" si="78"/>
        <v>0</v>
      </c>
      <c r="BW262" s="209">
        <f t="shared" si="79"/>
        <v>0</v>
      </c>
      <c r="BX262" s="209">
        <f t="shared" si="80"/>
        <v>0</v>
      </c>
      <c r="CC262" s="210" t="str">
        <f>IF(B262="","",IF(C262="",IF(Cover!$E$47="Weekly",'STEP 3 EE Comp'!BI267*8,'STEP 3 EE Comp'!BI267*4),IF(Cover!$E$47="Weekly",'STEP 3 EE Comp'!BI267,'STEP 3 EE Comp'!BI267)))</f>
        <v/>
      </c>
      <c r="CD262" s="82" t="str">
        <f t="shared" si="81"/>
        <v/>
      </c>
      <c r="CE262" s="417">
        <f t="shared" si="82"/>
        <v>1</v>
      </c>
      <c r="CF262" s="82" t="str">
        <f t="shared" si="83"/>
        <v>Good</v>
      </c>
      <c r="CG262" s="82">
        <f t="shared" si="84"/>
        <v>0</v>
      </c>
      <c r="CH262" s="234">
        <f t="shared" si="85"/>
        <v>0</v>
      </c>
    </row>
    <row r="263" spans="1:86" s="69" customFormat="1" x14ac:dyDescent="0.3">
      <c r="A263" s="555"/>
      <c r="B263" s="52"/>
      <c r="C263" s="52"/>
      <c r="D263" s="52"/>
      <c r="E263" s="52"/>
      <c r="F263" s="507"/>
      <c r="G263" s="210">
        <f t="shared" si="86"/>
        <v>0</v>
      </c>
      <c r="H263" s="82">
        <f t="shared" si="67"/>
        <v>0</v>
      </c>
      <c r="I263" s="211"/>
      <c r="J263" s="441" t="s">
        <v>21</v>
      </c>
      <c r="K263" s="441" t="s">
        <v>21</v>
      </c>
      <c r="L263" s="441" t="s">
        <v>21</v>
      </c>
      <c r="M263" s="441" t="s">
        <v>21</v>
      </c>
      <c r="N263" s="568" t="s">
        <v>21</v>
      </c>
      <c r="O263" s="211"/>
      <c r="P263" s="212" t="str">
        <f>IF(B263="","",
IF(AND(V263="",W263="",B263&lt;&gt;""),"Employed",
IF(AND(V263&lt;&gt;"",W263="",B263&lt;&gt;""),"Terminated",
IF(AND(V263&lt;&gt;"",W263&lt;&gt;"",B263&lt;&gt;""),IF(W263&lt;Cover!$E$43,"Employed","Furloughed"),
IF(AND(V263="",W263&lt;&gt;"",B263&lt;&gt;""),IF(W263&lt;Cover!$E$43,"Employed","Rehired"))))))</f>
        <v/>
      </c>
      <c r="Q263" s="211"/>
      <c r="R263" s="536"/>
      <c r="S263" s="563"/>
      <c r="T263" s="536"/>
      <c r="U263" s="82">
        <f>IF(Cover!$E$47="Weekly",IF(T263&gt;0,T263,R263*S263),IF(T263&gt;0,T263,R263*S263)/2)</f>
        <v>0</v>
      </c>
      <c r="V263" s="564"/>
      <c r="W263" s="564"/>
      <c r="Y263" s="213" t="str">
        <f>IF($B263="","",IF('Actual Allocation Calc'!$AH$78="A",
IF($P263="Employed",$U263/7*BJ263,
IF(AND($P263="Terminated"),($U263/7*AP263),
IF(AND($P263="Furloughed"),($U263/7*AP263)+($U263/7*AZ263),
IF(AND($P263="Rehired"),($U263/7*AZ263),
IF(AND($P263="Terminated",AP263&gt;0),$U263,
IF($P263="Furloughed",IF(AP263&gt;0,$U263)+IF(AZ263&gt;0,$U263),
IF($P263="Rehired",IF(AZ263&gt;0,$U263)))))))),IF('Actual Allocation Calc'!$AH$78="C",'Actual Allocation Calc'!L263,'Actual Allocation Calc'!U263+IF($P263="Employed",$U263/7*BJ263,
IF(AND($P263="Terminated"),($U263/7*AP263),
IF(AND($P263="Furloughed"),($U263/7*AP263)+($U263/7*AZ263),
IF(AND($P263="Rehired"),($U263/7*AZ263),
IF(AND($P263="Terminated",AP263&gt;0),$U263,
IF($P263="Furloughed",IF(AP263&gt;0,$U263)+IF(AZ263&gt;0,$U263),
IF($P263="Rehired",IF(AZ263&gt;0,$U263))))))))*'Actual Allocation Calc'!$AH$99)))</f>
        <v/>
      </c>
      <c r="Z263" s="210" t="str">
        <f>IF($B263="","",IF('Actual Allocation Calc'!$AI$78="A",
IF($P263="Employed",$U263,
IF(AND($P263="Terminated"),($U263/7*AQ263),
IF(AND($P263="Furloughed"),($U263/7*AQ263)+($U263/7*BA263),
IF(AND($P263="Rehired"),($U263/7*BA263),
IF(AND($P263="Terminated",AQ263&gt;0),$U263,
IF($P263="Furloughed",IF(AQ263&gt;0,$U263)+IF(BA263&gt;0,$U263),
IF($P263="Rehired",IF(BA263&gt;0,$U263)))))))),IF('Actual Allocation Calc'!$AI$78="C",'Actual Allocation Calc'!M263,'Actual Allocation Calc'!V263+IF($P263="Employed",$U263,
IF(AND($P263="Terminated"),($U263/7*AQ263),
IF(AND($P263="Furloughed"),($U263/7*AQ263)+($U263/7*BA263),
IF(AND($P263="Rehired"),($U263/7*BA263),
IF(AND($P263="Terminated",AQ263&gt;0),$U263,
IF($P263="Furloughed",IF(AQ263&gt;0,$U263)+IF(BA263&gt;0,$U263),
IF($P263="Rehired",IF(BA263&gt;0,$U263))))))))*'Actual Allocation Calc'!$AI$99)))</f>
        <v/>
      </c>
      <c r="AA263" s="210" t="str">
        <f>IF($B263="","",IF('Actual Allocation Calc'!$AJ$78="A",
IF($P263="Employed",$U263,
IF(AND($P263="Terminated"),($U263/7*AR263),
IF(AND($P263="Furloughed"),($U263/7*AR263)+($U263/7*BB263),
IF(AND($P263="Rehired"),($U263/7*BB263),
IF(AND($P263="Terminated",AR263&gt;0),$U263,
IF($P263="Furloughed",IF(AR263&gt;0,$U263)+IF(BB263&gt;0,$U263),
IF($P263="Rehired",IF(BB263&gt;0,$U263)))))))),IF('Actual Allocation Calc'!$AJ$78="C",'Actual Allocation Calc'!N263,'Actual Allocation Calc'!W263+IF($P263="Employed",$U263,
IF(AND($P263="Terminated"),($U263/7*AR263),
IF(AND($P263="Furloughed"),($U263/7*AR263)+($U263/7*BB263),
IF(AND($P263="Rehired"),($U263/7*BB263),
IF(AND($P263="Terminated",AR263&gt;0),$U263,
IF($P263="Furloughed",IF(AR263&gt;0,$U263)+IF(BB263&gt;0,$U263),
IF($P263="Rehired",IF(BB263&gt;0,$U263))))))))*'Actual Allocation Calc'!$AJ$99)))</f>
        <v/>
      </c>
      <c r="AB263" s="210" t="str">
        <f>IF($B263="","",IF('Actual Allocation Calc'!$AK$78="A",
IF($P263="Employed",$U263,
IF(AND($P263="Terminated"),($U263/7*AS263),
IF(AND($P263="Furloughed"),($U263/7*AS263)+($U263/7*BC263),
IF(AND($P263="Rehired"),($U263/7*BC263),
IF(AND($P263="Terminated",AS263&gt;0),$U263,
IF($P263="Furloughed",IF(AS263&gt;0,$U263)+IF(BC263&gt;0,$U263),
IF($P263="Rehired",IF(BC263&gt;0,$U263)))))))),IF('Actual Allocation Calc'!$AK$78="C",'Actual Allocation Calc'!O263,'Actual Allocation Calc'!X263+IF($P263="Employed",$U263,
IF(AND($P263="Terminated"),($U263/7*AS263),
IF(AND($P263="Furloughed"),($U263/7*AS263)+($U263/7*BC263),
IF(AND($P263="Rehired"),($U263/7*BC263),
IF(AND($P263="Terminated",AS263&gt;0),$U263,
IF($P263="Furloughed",IF(AS263&gt;0,$U263)+IF(BC263&gt;0,$U263),
IF($P263="Rehired",IF(BC263&gt;0,$U263))))))))*'Actual Allocation Calc'!$AK$99)))</f>
        <v/>
      </c>
      <c r="AC263" s="210" t="str">
        <f>IF($B263="","",IF('Actual Allocation Calc'!$AL$78="A",
IF($P263="Employed",$U263,
IF(AND($P263="Terminated"),($U263/7*AT263),
IF(AND($P263="Furloughed"),($U263/7*AT263)+($U263/7*BD263),
IF(AND($P263="Rehired"),($U263/7*BD263),
IF(AND($P263="Terminated",AT263&gt;0),$U263,
IF($P263="Furloughed",IF(AT263&gt;0,$U263)+IF(BD263&gt;0,$U263),
IF($P263="Rehired",IF(BD263&gt;0,$U263)))))))),IF('Actual Allocation Calc'!$AL$78="C",'Actual Allocation Calc'!P263,'Actual Allocation Calc'!Y263+IF($P263="Employed",$U263,
IF(AND($P263="Terminated"),($U263/7*AT263),
IF(AND($P263="Furloughed"),($U263/7*AT263)+($U263/7*BD263),
IF(AND($P263="Rehired"),($U263/7*BD263),
IF(AND($P263="Terminated",AT263&gt;0),$U263,
IF($P263="Furloughed",IF(AT263&gt;0,$U263)+IF(BD263&gt;0,$U263),
IF($P263="Rehired",IF(BD263&gt;0,$U263))))))))*'Actual Allocation Calc'!$AL$99)))</f>
        <v/>
      </c>
      <c r="AD263" s="210" t="str">
        <f>IF($B263="","",IF('Actual Allocation Calc'!$AM$78="A",
IF($P263="Employed",$U263,
IF(AND($P263="Terminated"),($U263/7*AU263),
IF(AND($P263="Furloughed"),($U263/7*AU263)+($U263/7*BE263),
IF(AND($P263="Rehired"),($U263/7*BE263),
IF(AND($P263="Terminated",AU263&gt;0),$U263,
IF($P263="Furloughed",IF(AU263&gt;0,$U263)+IF(BE263&gt;0,$U263),
IF($P263="Rehired",IF(BE263&gt;0,$U263)))))))),IF('Actual Allocation Calc'!$AM$78="C",'Actual Allocation Calc'!Q263,'Actual Allocation Calc'!Z263+IF($P263="Employed",$U263,
IF(AND($P263="Terminated"),($U263/7*AU263),
IF(AND($P263="Furloughed"),($U263/7*AU263)+($U263/7*BE263),
IF(AND($P263="Rehired"),($U263/7*BE263),
IF(AND($P263="Terminated",AU263&gt;0),$U263,
IF($P263="Furloughed",IF(AU263&gt;0,$U263)+IF(BE263&gt;0,$U263),
IF($P263="Rehired",IF(BE263&gt;0,$U263))))))))*'Actual Allocation Calc'!$AM$99)))</f>
        <v/>
      </c>
      <c r="AE263" s="210" t="str">
        <f>IF($B263="","",IF('Actual Allocation Calc'!$AN$78="A",
IF($P263="Employed",$U263,
IF(AND($P263="Terminated"),($U263/7*AV263),
IF(AND($P263="Furloughed"),($U263/7*AV263)+($U263/7*BF263),
IF(AND($P263="Rehired"),($U263/7*BF263),
IF(AND($P263="Terminated",AV263&gt;0),$U263,
IF($P263="Furloughed",IF(AV263&gt;0,$U263)+IF(BF263&gt;0,$U263),
IF($P263="Rehired",IF(BF263&gt;0,$U263)))))))),IF('Actual Allocation Calc'!$AN$78="C",'Actual Allocation Calc'!R263,'Actual Allocation Calc'!AA263+IF($P263="Employed",$U263,
IF(AND($P263="Terminated"),($U263/7*AV263),
IF(AND($P263="Furloughed"),($U263/7*AV263)+($U263/7*BF263),
IF(AND($P263="Rehired"),($U263/7*BF263),
IF(AND($P263="Terminated",AV263&gt;0),$U263,
IF($P263="Furloughed",IF(AV263&gt;0,$U263)+IF(BF263&gt;0,$U263),
IF($P263="Rehired",IF(BF263&gt;0,$U263))))))))*'Actual Allocation Calc'!$AN$99)))</f>
        <v/>
      </c>
      <c r="AF263" s="210" t="str">
        <f>IF($B263="","",IF('Actual Allocation Calc'!$AO$78="A",
IF($P263="Employed",$U263,
IF(AND($P263="Terminated"),($U263/7*AW263),
IF(AND($P263="Furloughed"),($U263/7*AW263)+($U263/7*BG263),
IF(AND($P263="Rehired"),($U263/7*BG263),
IF(AND($P263="Terminated",AW263&gt;0),$U263,
IF($P263="Furloughed",IF(AW263&gt;0,$U263)+IF(BG263&gt;0,$U263),
IF($P263="Rehired",IF(BG263&gt;0,$U263)))))))),IF('Actual Allocation Calc'!$AO$78="C",'Actual Allocation Calc'!S263,'Actual Allocation Calc'!AB263+IF($P263="Employed",$U263,
IF(AND($P263="Terminated"),($U263/7*AW263),
IF(AND($P263="Furloughed"),($U263/7*AW263)+($U263/7*BG263),
IF(AND($P263="Rehired"),($U263/7*BG263),
IF(AND($P263="Terminated",AW263&gt;0),$U263,
IF($P263="Furloughed",IF(AW263&gt;0,$U263)+IF(BG263&gt;0,$U263),
IF($P263="Rehired",IF(BG263&gt;0,$U263))))))))*'Actual Allocation Calc'!$AO$99)))</f>
        <v/>
      </c>
      <c r="AG263" s="210" t="str">
        <f>IF($B263="","",IF('Actual Allocation Calc'!$AP$78="A",
IF($P263="Employed",$U263/7*BK263,
IF(AND($P263="Terminated"),($U263/7*AX263),
IF(AND($P263="Furloughed"),($U263/7*AX263)+($U263/7*BH263),
IF(AND($P263="Rehired"),($U263/7*BH263),
IF(AND($P263="Terminated",AX263&gt;0),$U263,
IF($P263="Furloughed",IF(AX263&gt;0,$U263)+IF(BH263&gt;0,$U263),
IF($P263="Rehired",IF(BH263&gt;0,$U263)))))))),IF('Actual Allocation Calc'!$AP$78="C",'Actual Allocation Calc'!T263,'Actual Allocation Calc'!AC263+IF($P263="Employed",$U263/7*BK263,
IF(AND($P263="Terminated"),($U263/7*AX263),
IF(AND($P263="Furloughed"),($U263/7*AX263)+($U263/7*BH263),
IF(AND($P263="Rehired"),($U263/7*BH263),
IF(AND($P263="Terminated",AX263&gt;0),$U263,
IF($P263="Furloughed",IF(AX263&gt;0,$U263)+IF(BH263&gt;0,$U263),
IF($P263="Rehired",IF(BH263&gt;0,$U263))))))))*'Actual Allocation Calc'!$AP$99)))</f>
        <v/>
      </c>
      <c r="AH263" s="536"/>
      <c r="AI263" s="82">
        <f t="shared" si="87"/>
        <v>0</v>
      </c>
      <c r="AJ263" s="210">
        <f t="shared" si="69"/>
        <v>0</v>
      </c>
      <c r="AK263" s="397" t="str">
        <f t="shared" si="70"/>
        <v/>
      </c>
      <c r="AM263" s="122"/>
      <c r="AO263" s="214" t="str">
        <f>IFERROR(IF($V263="","",VLOOKUP(V263,'Calendar Calcs'!$B$2:$E1230,4,FALSE)),0)</f>
        <v/>
      </c>
      <c r="AP263" s="69" t="str">
        <f>IF($AO263="","", IF($AO263&lt;AP$23,0,IF($AO263&gt;AP$23,COUNTIFS('Calendar Calcs'!$E$2:$E1230,AP$23),COUNTIFS('Calendar Calcs'!$E$2:$E1230,AP$23,'Calendar Calcs'!$D$2:$D1230,"&lt;="&amp;WEEKDAY($V263)))))</f>
        <v/>
      </c>
      <c r="AQ263" s="69" t="str">
        <f>IF($AO263="","", IF($AO263&lt;AQ$23,0,IF($AO263&gt;AQ$23,COUNTIFS('Calendar Calcs'!$E$2:$E1230,AQ$23),COUNTIFS('Calendar Calcs'!$E$2:$E1230,AQ$23,'Calendar Calcs'!$D$2:$D1230,"&lt;="&amp;WEEKDAY($V263)))))</f>
        <v/>
      </c>
      <c r="AR263" s="69" t="str">
        <f>IF($AO263="","", IF($AO263&lt;AR$23,0,IF($AO263&gt;AR$23,COUNTIFS('Calendar Calcs'!$E$2:$E1230,AR$23),COUNTIFS('Calendar Calcs'!$E$2:$E1230,AR$23,'Calendar Calcs'!$D$2:$D1230,"&lt;="&amp;WEEKDAY($V263)))))</f>
        <v/>
      </c>
      <c r="AS263" s="69" t="str">
        <f>IF($AO263="","", IF($AO263&lt;AS$23,0,IF($AO263&gt;AS$23,COUNTIFS('Calendar Calcs'!$E$2:$E1230,AS$23),COUNTIFS('Calendar Calcs'!$E$2:$E1230,AS$23,'Calendar Calcs'!$D$2:$D1230,"&lt;="&amp;WEEKDAY($V263)))))</f>
        <v/>
      </c>
      <c r="AT263" s="69" t="str">
        <f>IF($AO263="","", IF($AO263&lt;AT$23,0,IF($AO263&gt;AT$23,COUNTIFS('Calendar Calcs'!$E$2:$E1230,AT$23),COUNTIFS('Calendar Calcs'!$E$2:$E1230,AT$23,'Calendar Calcs'!$D$2:$D1230,"&lt;="&amp;WEEKDAY($V263)))))</f>
        <v/>
      </c>
      <c r="AU263" s="69" t="str">
        <f>IF($AO263="","", IF($AO263&lt;AU$23,0,IF($AO263&gt;AU$23,COUNTIFS('Calendar Calcs'!$E$2:$E1230,AU$23),COUNTIFS('Calendar Calcs'!$E$2:$E1230,AU$23,'Calendar Calcs'!$D$2:$D1230,"&lt;="&amp;WEEKDAY($V263)))))</f>
        <v/>
      </c>
      <c r="AV263" s="69" t="str">
        <f>IF($AO263="","", IF($AO263&lt;AV$23,0,IF($AO263&gt;AV$23,COUNTIFS('Calendar Calcs'!$E$2:$E1230,AV$23),COUNTIFS('Calendar Calcs'!$E$2:$E1230,AV$23,'Calendar Calcs'!$D$2:$D1230,"&lt;="&amp;WEEKDAY($V263)))))</f>
        <v/>
      </c>
      <c r="AW263" s="69" t="str">
        <f>IF($AO263="","", IF($AO263&lt;AW$23,0,IF($AO263&gt;AW$23,COUNTIFS('Calendar Calcs'!$E$2:$E1230,AW$23),COUNTIFS('Calendar Calcs'!$E$2:$E1230,AW$23,'Calendar Calcs'!$D$2:$D1230,"&lt;="&amp;WEEKDAY($V263)))))</f>
        <v/>
      </c>
      <c r="AX263" s="69" t="str">
        <f>IF($AO263="","", IF($AO263&lt;AX$23,0,IF($AO263&gt;AX$23,COUNTIFS('Calendar Calcs'!$E$2:$E1230,AX$23),COUNTIFS('Calendar Calcs'!$E$2:$E1230,AX$23,'Calendar Calcs'!$D$2:$D1230,"&lt;="&amp;WEEKDAY($V263)))))</f>
        <v/>
      </c>
      <c r="AY263" s="69" t="str">
        <f>IF($W263="","",VLOOKUP($W263,'Calendar Calcs'!$B$2:$E1230,4,FALSE))</f>
        <v/>
      </c>
      <c r="AZ263" s="69" t="str">
        <f>IF($AY263="","",IF($AY263&gt;AZ$23,0,IF($AY263&lt;AZ$23,COUNTIFS('Calendar Calcs'!$E$2:$E1230,AZ$23),COUNTIFS('Calendar Calcs'!$E$2:$E1230,AZ$23,'Calendar Calcs'!$D$2:$D1230,"&gt;="&amp;WEEKDAY($W263)))))</f>
        <v/>
      </c>
      <c r="BA263" s="69" t="str">
        <f>IF($AY263="","",IF($AY263&gt;BA$23,0,IF($AY263&lt;BA$23,COUNTIFS('Calendar Calcs'!$E$2:$E1230,BA$23),COUNTIFS('Calendar Calcs'!$E$2:$E1230,BA$23,'Calendar Calcs'!$D$2:$D1230,"&gt;="&amp;WEEKDAY($W263)))))</f>
        <v/>
      </c>
      <c r="BB263" s="69" t="str">
        <f>IF($AY263="","",IF($AY263&gt;BB$23,0,IF($AY263&lt;BB$23,COUNTIFS('Calendar Calcs'!$E$2:$E1230,BB$23),COUNTIFS('Calendar Calcs'!$E$2:$E1230,BB$23,'Calendar Calcs'!$D$2:$D1230,"&gt;="&amp;WEEKDAY($W263)))))</f>
        <v/>
      </c>
      <c r="BC263" s="69" t="str">
        <f>IF($AY263="","",IF($AY263&gt;BC$23,0,IF($AY263&lt;BC$23,COUNTIFS('Calendar Calcs'!$E$2:$E1230,BC$23),COUNTIFS('Calendar Calcs'!$E$2:$E1230,BC$23,'Calendar Calcs'!$D$2:$D1230,"&gt;="&amp;WEEKDAY($W263)))))</f>
        <v/>
      </c>
      <c r="BD263" s="69" t="str">
        <f>IF($AY263="","",IF($AY263&gt;BD$23,0,IF($AY263&lt;BD$23,COUNTIFS('Calendar Calcs'!$E$2:$E1230,BD$23),COUNTIFS('Calendar Calcs'!$E$2:$E1230,BD$23,'Calendar Calcs'!$D$2:$D1230,"&gt;="&amp;WEEKDAY($W263)))))</f>
        <v/>
      </c>
      <c r="BE263" s="69" t="str">
        <f>IF($AY263="","",IF($AY263&gt;BE$23,0,IF($AY263&lt;BE$23,COUNTIFS('Calendar Calcs'!$E$2:$E1230,BE$23),COUNTIFS('Calendar Calcs'!$E$2:$E1230,BE$23,'Calendar Calcs'!$D$2:$D1230,"&gt;="&amp;WEEKDAY($W263)))))</f>
        <v/>
      </c>
      <c r="BF263" s="69" t="str">
        <f>IF($AY263="","",IF($AY263&gt;BF$23,0,IF($AY263&lt;BF$23,COUNTIFS('Calendar Calcs'!$E$2:$E1230,BF$23),COUNTIFS('Calendar Calcs'!$E$2:$E1230,BF$23,'Calendar Calcs'!$D$2:$D1230,"&gt;="&amp;WEEKDAY($W263)))))</f>
        <v/>
      </c>
      <c r="BG263" s="69" t="str">
        <f>IF($AY263="","",IF($AY263&gt;BG$23,0,IF($AY263&lt;BG$23,COUNTIFS('Calendar Calcs'!$E$2:$E1230,BG$23),COUNTIFS('Calendar Calcs'!$E$2:$E1230,BG$23,'Calendar Calcs'!$D$2:$D1230,"&gt;="&amp;WEEKDAY($W263)))))</f>
        <v/>
      </c>
      <c r="BH263" s="69">
        <f t="shared" si="71"/>
        <v>6</v>
      </c>
      <c r="BI263" s="69">
        <f>IF(Cover!$E$43="","",VLOOKUP(Cover!$E$43,'Calendar Calcs'!$B$2:$E1230,4,FALSE))</f>
        <v>1</v>
      </c>
      <c r="BJ263" s="69">
        <f>IF($BI263="","", IF($BI263&lt;BJ$23,0,IF($BI263&gt;=BJ$23,COUNTIFS('Calendar Calcs'!$E$2:$E1230,BJ$23),COUNTIFS('Calendar Calcs'!$E$2:$E1230,BJ$23,'Calendar Calcs'!$D$2:$D1230,"&lt;="&amp;WEEKDAY($V263)))))</f>
        <v>1</v>
      </c>
      <c r="BK263" s="69">
        <f t="shared" si="68"/>
        <v>6</v>
      </c>
      <c r="BN263" s="69" t="str">
        <f>IF(T263&gt;0,"FTE",IF(Cover!$E$47="Weekly",IF(S263&gt;29.75,"FTE","PTE"),IF(S263&gt;59.75,"FTE","PTE")))</f>
        <v>PTE</v>
      </c>
      <c r="BO263" s="69">
        <f>IF(BN263="FTE",30,IF(Cover!$E$47="Weekly",'STEP 2 EE Data'!S263,'STEP 2 EE Data'!S263/2))</f>
        <v>0</v>
      </c>
      <c r="BP263" s="209">
        <f t="shared" si="72"/>
        <v>0</v>
      </c>
      <c r="BQ263" s="209">
        <f t="shared" si="73"/>
        <v>0</v>
      </c>
      <c r="BR263" s="209">
        <f t="shared" si="74"/>
        <v>0</v>
      </c>
      <c r="BS263" s="209">
        <f t="shared" si="75"/>
        <v>0</v>
      </c>
      <c r="BT263" s="209">
        <f t="shared" si="76"/>
        <v>0</v>
      </c>
      <c r="BU263" s="209">
        <f t="shared" si="77"/>
        <v>0</v>
      </c>
      <c r="BV263" s="209">
        <f t="shared" si="78"/>
        <v>0</v>
      </c>
      <c r="BW263" s="209">
        <f t="shared" si="79"/>
        <v>0</v>
      </c>
      <c r="BX263" s="209">
        <f t="shared" si="80"/>
        <v>0</v>
      </c>
      <c r="CC263" s="210" t="str">
        <f>IF(B263="","",IF(C263="",IF(Cover!$E$47="Weekly",'STEP 3 EE Comp'!BI268*8,'STEP 3 EE Comp'!BI268*4),IF(Cover!$E$47="Weekly",'STEP 3 EE Comp'!BI268,'STEP 3 EE Comp'!BI268)))</f>
        <v/>
      </c>
      <c r="CD263" s="82" t="str">
        <f t="shared" si="81"/>
        <v/>
      </c>
      <c r="CE263" s="417">
        <f t="shared" si="82"/>
        <v>1</v>
      </c>
      <c r="CF263" s="82" t="str">
        <f t="shared" si="83"/>
        <v>Good</v>
      </c>
      <c r="CG263" s="82">
        <f t="shared" si="84"/>
        <v>0</v>
      </c>
      <c r="CH263" s="234">
        <f t="shared" si="85"/>
        <v>0</v>
      </c>
    </row>
    <row r="264" spans="1:86" s="69" customFormat="1" x14ac:dyDescent="0.3">
      <c r="A264" s="555"/>
      <c r="B264" s="52"/>
      <c r="C264" s="52"/>
      <c r="D264" s="52"/>
      <c r="E264" s="52"/>
      <c r="F264" s="507"/>
      <c r="G264" s="210">
        <f t="shared" si="86"/>
        <v>0</v>
      </c>
      <c r="H264" s="82">
        <f t="shared" si="67"/>
        <v>0</v>
      </c>
      <c r="I264" s="211"/>
      <c r="J264" s="441" t="s">
        <v>21</v>
      </c>
      <c r="K264" s="441" t="s">
        <v>21</v>
      </c>
      <c r="L264" s="441" t="s">
        <v>21</v>
      </c>
      <c r="M264" s="441" t="s">
        <v>21</v>
      </c>
      <c r="N264" s="568" t="s">
        <v>21</v>
      </c>
      <c r="O264" s="211"/>
      <c r="P264" s="212" t="str">
        <f>IF(B264="","",
IF(AND(V264="",W264="",B264&lt;&gt;""),"Employed",
IF(AND(V264&lt;&gt;"",W264="",B264&lt;&gt;""),"Terminated",
IF(AND(V264&lt;&gt;"",W264&lt;&gt;"",B264&lt;&gt;""),IF(W264&lt;Cover!$E$43,"Employed","Furloughed"),
IF(AND(V264="",W264&lt;&gt;"",B264&lt;&gt;""),IF(W264&lt;Cover!$E$43,"Employed","Rehired"))))))</f>
        <v/>
      </c>
      <c r="Q264" s="211"/>
      <c r="R264" s="536"/>
      <c r="S264" s="563"/>
      <c r="T264" s="536"/>
      <c r="U264" s="82">
        <f>IF(Cover!$E$47="Weekly",IF(T264&gt;0,T264,R264*S264),IF(T264&gt;0,T264,R264*S264)/2)</f>
        <v>0</v>
      </c>
      <c r="V264" s="564"/>
      <c r="W264" s="564"/>
      <c r="Y264" s="213" t="str">
        <f>IF($B264="","",IF('Actual Allocation Calc'!$AH$78="A",
IF($P264="Employed",$U264/7*BJ264,
IF(AND($P264="Terminated"),($U264/7*AP264),
IF(AND($P264="Furloughed"),($U264/7*AP264)+($U264/7*AZ264),
IF(AND($P264="Rehired"),($U264/7*AZ264),
IF(AND($P264="Terminated",AP264&gt;0),$U264,
IF($P264="Furloughed",IF(AP264&gt;0,$U264)+IF(AZ264&gt;0,$U264),
IF($P264="Rehired",IF(AZ264&gt;0,$U264)))))))),IF('Actual Allocation Calc'!$AH$78="C",'Actual Allocation Calc'!L264,'Actual Allocation Calc'!U264+IF($P264="Employed",$U264/7*BJ264,
IF(AND($P264="Terminated"),($U264/7*AP264),
IF(AND($P264="Furloughed"),($U264/7*AP264)+($U264/7*AZ264),
IF(AND($P264="Rehired"),($U264/7*AZ264),
IF(AND($P264="Terminated",AP264&gt;0),$U264,
IF($P264="Furloughed",IF(AP264&gt;0,$U264)+IF(AZ264&gt;0,$U264),
IF($P264="Rehired",IF(AZ264&gt;0,$U264))))))))*'Actual Allocation Calc'!$AH$99)))</f>
        <v/>
      </c>
      <c r="Z264" s="210" t="str">
        <f>IF($B264="","",IF('Actual Allocation Calc'!$AI$78="A",
IF($P264="Employed",$U264,
IF(AND($P264="Terminated"),($U264/7*AQ264),
IF(AND($P264="Furloughed"),($U264/7*AQ264)+($U264/7*BA264),
IF(AND($P264="Rehired"),($U264/7*BA264),
IF(AND($P264="Terminated",AQ264&gt;0),$U264,
IF($P264="Furloughed",IF(AQ264&gt;0,$U264)+IF(BA264&gt;0,$U264),
IF($P264="Rehired",IF(BA264&gt;0,$U264)))))))),IF('Actual Allocation Calc'!$AI$78="C",'Actual Allocation Calc'!M264,'Actual Allocation Calc'!V264+IF($P264="Employed",$U264,
IF(AND($P264="Terminated"),($U264/7*AQ264),
IF(AND($P264="Furloughed"),($U264/7*AQ264)+($U264/7*BA264),
IF(AND($P264="Rehired"),($U264/7*BA264),
IF(AND($P264="Terminated",AQ264&gt;0),$U264,
IF($P264="Furloughed",IF(AQ264&gt;0,$U264)+IF(BA264&gt;0,$U264),
IF($P264="Rehired",IF(BA264&gt;0,$U264))))))))*'Actual Allocation Calc'!$AI$99)))</f>
        <v/>
      </c>
      <c r="AA264" s="210" t="str">
        <f>IF($B264="","",IF('Actual Allocation Calc'!$AJ$78="A",
IF($P264="Employed",$U264,
IF(AND($P264="Terminated"),($U264/7*AR264),
IF(AND($P264="Furloughed"),($U264/7*AR264)+($U264/7*BB264),
IF(AND($P264="Rehired"),($U264/7*BB264),
IF(AND($P264="Terminated",AR264&gt;0),$U264,
IF($P264="Furloughed",IF(AR264&gt;0,$U264)+IF(BB264&gt;0,$U264),
IF($P264="Rehired",IF(BB264&gt;0,$U264)))))))),IF('Actual Allocation Calc'!$AJ$78="C",'Actual Allocation Calc'!N264,'Actual Allocation Calc'!W264+IF($P264="Employed",$U264,
IF(AND($P264="Terminated"),($U264/7*AR264),
IF(AND($P264="Furloughed"),($U264/7*AR264)+($U264/7*BB264),
IF(AND($P264="Rehired"),($U264/7*BB264),
IF(AND($P264="Terminated",AR264&gt;0),$U264,
IF($P264="Furloughed",IF(AR264&gt;0,$U264)+IF(BB264&gt;0,$U264),
IF($P264="Rehired",IF(BB264&gt;0,$U264))))))))*'Actual Allocation Calc'!$AJ$99)))</f>
        <v/>
      </c>
      <c r="AB264" s="210" t="str">
        <f>IF($B264="","",IF('Actual Allocation Calc'!$AK$78="A",
IF($P264="Employed",$U264,
IF(AND($P264="Terminated"),($U264/7*AS264),
IF(AND($P264="Furloughed"),($U264/7*AS264)+($U264/7*BC264),
IF(AND($P264="Rehired"),($U264/7*BC264),
IF(AND($P264="Terminated",AS264&gt;0),$U264,
IF($P264="Furloughed",IF(AS264&gt;0,$U264)+IF(BC264&gt;0,$U264),
IF($P264="Rehired",IF(BC264&gt;0,$U264)))))))),IF('Actual Allocation Calc'!$AK$78="C",'Actual Allocation Calc'!O264,'Actual Allocation Calc'!X264+IF($P264="Employed",$U264,
IF(AND($P264="Terminated"),($U264/7*AS264),
IF(AND($P264="Furloughed"),($U264/7*AS264)+($U264/7*BC264),
IF(AND($P264="Rehired"),($U264/7*BC264),
IF(AND($P264="Terminated",AS264&gt;0),$U264,
IF($P264="Furloughed",IF(AS264&gt;0,$U264)+IF(BC264&gt;0,$U264),
IF($P264="Rehired",IF(BC264&gt;0,$U264))))))))*'Actual Allocation Calc'!$AK$99)))</f>
        <v/>
      </c>
      <c r="AC264" s="210" t="str">
        <f>IF($B264="","",IF('Actual Allocation Calc'!$AL$78="A",
IF($P264="Employed",$U264,
IF(AND($P264="Terminated"),($U264/7*AT264),
IF(AND($P264="Furloughed"),($U264/7*AT264)+($U264/7*BD264),
IF(AND($P264="Rehired"),($U264/7*BD264),
IF(AND($P264="Terminated",AT264&gt;0),$U264,
IF($P264="Furloughed",IF(AT264&gt;0,$U264)+IF(BD264&gt;0,$U264),
IF($P264="Rehired",IF(BD264&gt;0,$U264)))))))),IF('Actual Allocation Calc'!$AL$78="C",'Actual Allocation Calc'!P264,'Actual Allocation Calc'!Y264+IF($P264="Employed",$U264,
IF(AND($P264="Terminated"),($U264/7*AT264),
IF(AND($P264="Furloughed"),($U264/7*AT264)+($U264/7*BD264),
IF(AND($P264="Rehired"),($U264/7*BD264),
IF(AND($P264="Terminated",AT264&gt;0),$U264,
IF($P264="Furloughed",IF(AT264&gt;0,$U264)+IF(BD264&gt;0,$U264),
IF($P264="Rehired",IF(BD264&gt;0,$U264))))))))*'Actual Allocation Calc'!$AL$99)))</f>
        <v/>
      </c>
      <c r="AD264" s="210" t="str">
        <f>IF($B264="","",IF('Actual Allocation Calc'!$AM$78="A",
IF($P264="Employed",$U264,
IF(AND($P264="Terminated"),($U264/7*AU264),
IF(AND($P264="Furloughed"),($U264/7*AU264)+($U264/7*BE264),
IF(AND($P264="Rehired"),($U264/7*BE264),
IF(AND($P264="Terminated",AU264&gt;0),$U264,
IF($P264="Furloughed",IF(AU264&gt;0,$U264)+IF(BE264&gt;0,$U264),
IF($P264="Rehired",IF(BE264&gt;0,$U264)))))))),IF('Actual Allocation Calc'!$AM$78="C",'Actual Allocation Calc'!Q264,'Actual Allocation Calc'!Z264+IF($P264="Employed",$U264,
IF(AND($P264="Terminated"),($U264/7*AU264),
IF(AND($P264="Furloughed"),($U264/7*AU264)+($U264/7*BE264),
IF(AND($P264="Rehired"),($U264/7*BE264),
IF(AND($P264="Terminated",AU264&gt;0),$U264,
IF($P264="Furloughed",IF(AU264&gt;0,$U264)+IF(BE264&gt;0,$U264),
IF($P264="Rehired",IF(BE264&gt;0,$U264))))))))*'Actual Allocation Calc'!$AM$99)))</f>
        <v/>
      </c>
      <c r="AE264" s="210" t="str">
        <f>IF($B264="","",IF('Actual Allocation Calc'!$AN$78="A",
IF($P264="Employed",$U264,
IF(AND($P264="Terminated"),($U264/7*AV264),
IF(AND($P264="Furloughed"),($U264/7*AV264)+($U264/7*BF264),
IF(AND($P264="Rehired"),($U264/7*BF264),
IF(AND($P264="Terminated",AV264&gt;0),$U264,
IF($P264="Furloughed",IF(AV264&gt;0,$U264)+IF(BF264&gt;0,$U264),
IF($P264="Rehired",IF(BF264&gt;0,$U264)))))))),IF('Actual Allocation Calc'!$AN$78="C",'Actual Allocation Calc'!R264,'Actual Allocation Calc'!AA264+IF($P264="Employed",$U264,
IF(AND($P264="Terminated"),($U264/7*AV264),
IF(AND($P264="Furloughed"),($U264/7*AV264)+($U264/7*BF264),
IF(AND($P264="Rehired"),($U264/7*BF264),
IF(AND($P264="Terminated",AV264&gt;0),$U264,
IF($P264="Furloughed",IF(AV264&gt;0,$U264)+IF(BF264&gt;0,$U264),
IF($P264="Rehired",IF(BF264&gt;0,$U264))))))))*'Actual Allocation Calc'!$AN$99)))</f>
        <v/>
      </c>
      <c r="AF264" s="210" t="str">
        <f>IF($B264="","",IF('Actual Allocation Calc'!$AO$78="A",
IF($P264="Employed",$U264,
IF(AND($P264="Terminated"),($U264/7*AW264),
IF(AND($P264="Furloughed"),($U264/7*AW264)+($U264/7*BG264),
IF(AND($P264="Rehired"),($U264/7*BG264),
IF(AND($P264="Terminated",AW264&gt;0),$U264,
IF($P264="Furloughed",IF(AW264&gt;0,$U264)+IF(BG264&gt;0,$U264),
IF($P264="Rehired",IF(BG264&gt;0,$U264)))))))),IF('Actual Allocation Calc'!$AO$78="C",'Actual Allocation Calc'!S264,'Actual Allocation Calc'!AB264+IF($P264="Employed",$U264,
IF(AND($P264="Terminated"),($U264/7*AW264),
IF(AND($P264="Furloughed"),($U264/7*AW264)+($U264/7*BG264),
IF(AND($P264="Rehired"),($U264/7*BG264),
IF(AND($P264="Terminated",AW264&gt;0),$U264,
IF($P264="Furloughed",IF(AW264&gt;0,$U264)+IF(BG264&gt;0,$U264),
IF($P264="Rehired",IF(BG264&gt;0,$U264))))))))*'Actual Allocation Calc'!$AO$99)))</f>
        <v/>
      </c>
      <c r="AG264" s="210" t="str">
        <f>IF($B264="","",IF('Actual Allocation Calc'!$AP$78="A",
IF($P264="Employed",$U264/7*BK264,
IF(AND($P264="Terminated"),($U264/7*AX264),
IF(AND($P264="Furloughed"),($U264/7*AX264)+($U264/7*BH264),
IF(AND($P264="Rehired"),($U264/7*BH264),
IF(AND($P264="Terminated",AX264&gt;0),$U264,
IF($P264="Furloughed",IF(AX264&gt;0,$U264)+IF(BH264&gt;0,$U264),
IF($P264="Rehired",IF(BH264&gt;0,$U264)))))))),IF('Actual Allocation Calc'!$AP$78="C",'Actual Allocation Calc'!T264,'Actual Allocation Calc'!AC264+IF($P264="Employed",$U264/7*BK264,
IF(AND($P264="Terminated"),($U264/7*AX264),
IF(AND($P264="Furloughed"),($U264/7*AX264)+($U264/7*BH264),
IF(AND($P264="Rehired"),($U264/7*BH264),
IF(AND($P264="Terminated",AX264&gt;0),$U264,
IF($P264="Furloughed",IF(AX264&gt;0,$U264)+IF(BH264&gt;0,$U264),
IF($P264="Rehired",IF(BH264&gt;0,$U264))))))))*'Actual Allocation Calc'!$AP$99)))</f>
        <v/>
      </c>
      <c r="AH264" s="536"/>
      <c r="AI264" s="82">
        <f t="shared" si="87"/>
        <v>0</v>
      </c>
      <c r="AJ264" s="210">
        <f t="shared" si="69"/>
        <v>0</v>
      </c>
      <c r="AK264" s="397" t="str">
        <f t="shared" si="70"/>
        <v/>
      </c>
      <c r="AM264" s="122"/>
      <c r="AO264" s="214" t="str">
        <f>IFERROR(IF($V264="","",VLOOKUP(V264,'Calendar Calcs'!$B$2:$E1231,4,FALSE)),0)</f>
        <v/>
      </c>
      <c r="AP264" s="69" t="str">
        <f>IF($AO264="","", IF($AO264&lt;AP$23,0,IF($AO264&gt;AP$23,COUNTIFS('Calendar Calcs'!$E$2:$E1231,AP$23),COUNTIFS('Calendar Calcs'!$E$2:$E1231,AP$23,'Calendar Calcs'!$D$2:$D1231,"&lt;="&amp;WEEKDAY($V264)))))</f>
        <v/>
      </c>
      <c r="AQ264" s="69" t="str">
        <f>IF($AO264="","", IF($AO264&lt;AQ$23,0,IF($AO264&gt;AQ$23,COUNTIFS('Calendar Calcs'!$E$2:$E1231,AQ$23),COUNTIFS('Calendar Calcs'!$E$2:$E1231,AQ$23,'Calendar Calcs'!$D$2:$D1231,"&lt;="&amp;WEEKDAY($V264)))))</f>
        <v/>
      </c>
      <c r="AR264" s="69" t="str">
        <f>IF($AO264="","", IF($AO264&lt;AR$23,0,IF($AO264&gt;AR$23,COUNTIFS('Calendar Calcs'!$E$2:$E1231,AR$23),COUNTIFS('Calendar Calcs'!$E$2:$E1231,AR$23,'Calendar Calcs'!$D$2:$D1231,"&lt;="&amp;WEEKDAY($V264)))))</f>
        <v/>
      </c>
      <c r="AS264" s="69" t="str">
        <f>IF($AO264="","", IF($AO264&lt;AS$23,0,IF($AO264&gt;AS$23,COUNTIFS('Calendar Calcs'!$E$2:$E1231,AS$23),COUNTIFS('Calendar Calcs'!$E$2:$E1231,AS$23,'Calendar Calcs'!$D$2:$D1231,"&lt;="&amp;WEEKDAY($V264)))))</f>
        <v/>
      </c>
      <c r="AT264" s="69" t="str">
        <f>IF($AO264="","", IF($AO264&lt;AT$23,0,IF($AO264&gt;AT$23,COUNTIFS('Calendar Calcs'!$E$2:$E1231,AT$23),COUNTIFS('Calendar Calcs'!$E$2:$E1231,AT$23,'Calendar Calcs'!$D$2:$D1231,"&lt;="&amp;WEEKDAY($V264)))))</f>
        <v/>
      </c>
      <c r="AU264" s="69" t="str">
        <f>IF($AO264="","", IF($AO264&lt;AU$23,0,IF($AO264&gt;AU$23,COUNTIFS('Calendar Calcs'!$E$2:$E1231,AU$23),COUNTIFS('Calendar Calcs'!$E$2:$E1231,AU$23,'Calendar Calcs'!$D$2:$D1231,"&lt;="&amp;WEEKDAY($V264)))))</f>
        <v/>
      </c>
      <c r="AV264" s="69" t="str">
        <f>IF($AO264="","", IF($AO264&lt;AV$23,0,IF($AO264&gt;AV$23,COUNTIFS('Calendar Calcs'!$E$2:$E1231,AV$23),COUNTIFS('Calendar Calcs'!$E$2:$E1231,AV$23,'Calendar Calcs'!$D$2:$D1231,"&lt;="&amp;WEEKDAY($V264)))))</f>
        <v/>
      </c>
      <c r="AW264" s="69" t="str">
        <f>IF($AO264="","", IF($AO264&lt;AW$23,0,IF($AO264&gt;AW$23,COUNTIFS('Calendar Calcs'!$E$2:$E1231,AW$23),COUNTIFS('Calendar Calcs'!$E$2:$E1231,AW$23,'Calendar Calcs'!$D$2:$D1231,"&lt;="&amp;WEEKDAY($V264)))))</f>
        <v/>
      </c>
      <c r="AX264" s="69" t="str">
        <f>IF($AO264="","", IF($AO264&lt;AX$23,0,IF($AO264&gt;AX$23,COUNTIFS('Calendar Calcs'!$E$2:$E1231,AX$23),COUNTIFS('Calendar Calcs'!$E$2:$E1231,AX$23,'Calendar Calcs'!$D$2:$D1231,"&lt;="&amp;WEEKDAY($V264)))))</f>
        <v/>
      </c>
      <c r="AY264" s="69" t="str">
        <f>IF($W264="","",VLOOKUP($W264,'Calendar Calcs'!$B$2:$E1231,4,FALSE))</f>
        <v/>
      </c>
      <c r="AZ264" s="69" t="str">
        <f>IF($AY264="","",IF($AY264&gt;AZ$23,0,IF($AY264&lt;AZ$23,COUNTIFS('Calendar Calcs'!$E$2:$E1231,AZ$23),COUNTIFS('Calendar Calcs'!$E$2:$E1231,AZ$23,'Calendar Calcs'!$D$2:$D1231,"&gt;="&amp;WEEKDAY($W264)))))</f>
        <v/>
      </c>
      <c r="BA264" s="69" t="str">
        <f>IF($AY264="","",IF($AY264&gt;BA$23,0,IF($AY264&lt;BA$23,COUNTIFS('Calendar Calcs'!$E$2:$E1231,BA$23),COUNTIFS('Calendar Calcs'!$E$2:$E1231,BA$23,'Calendar Calcs'!$D$2:$D1231,"&gt;="&amp;WEEKDAY($W264)))))</f>
        <v/>
      </c>
      <c r="BB264" s="69" t="str">
        <f>IF($AY264="","",IF($AY264&gt;BB$23,0,IF($AY264&lt;BB$23,COUNTIFS('Calendar Calcs'!$E$2:$E1231,BB$23),COUNTIFS('Calendar Calcs'!$E$2:$E1231,BB$23,'Calendar Calcs'!$D$2:$D1231,"&gt;="&amp;WEEKDAY($W264)))))</f>
        <v/>
      </c>
      <c r="BC264" s="69" t="str">
        <f>IF($AY264="","",IF($AY264&gt;BC$23,0,IF($AY264&lt;BC$23,COUNTIFS('Calendar Calcs'!$E$2:$E1231,BC$23),COUNTIFS('Calendar Calcs'!$E$2:$E1231,BC$23,'Calendar Calcs'!$D$2:$D1231,"&gt;="&amp;WEEKDAY($W264)))))</f>
        <v/>
      </c>
      <c r="BD264" s="69" t="str">
        <f>IF($AY264="","",IF($AY264&gt;BD$23,0,IF($AY264&lt;BD$23,COUNTIFS('Calendar Calcs'!$E$2:$E1231,BD$23),COUNTIFS('Calendar Calcs'!$E$2:$E1231,BD$23,'Calendar Calcs'!$D$2:$D1231,"&gt;="&amp;WEEKDAY($W264)))))</f>
        <v/>
      </c>
      <c r="BE264" s="69" t="str">
        <f>IF($AY264="","",IF($AY264&gt;BE$23,0,IF($AY264&lt;BE$23,COUNTIFS('Calendar Calcs'!$E$2:$E1231,BE$23),COUNTIFS('Calendar Calcs'!$E$2:$E1231,BE$23,'Calendar Calcs'!$D$2:$D1231,"&gt;="&amp;WEEKDAY($W264)))))</f>
        <v/>
      </c>
      <c r="BF264" s="69" t="str">
        <f>IF($AY264="","",IF($AY264&gt;BF$23,0,IF($AY264&lt;BF$23,COUNTIFS('Calendar Calcs'!$E$2:$E1231,BF$23),COUNTIFS('Calendar Calcs'!$E$2:$E1231,BF$23,'Calendar Calcs'!$D$2:$D1231,"&gt;="&amp;WEEKDAY($W264)))))</f>
        <v/>
      </c>
      <c r="BG264" s="69" t="str">
        <f>IF($AY264="","",IF($AY264&gt;BG$23,0,IF($AY264&lt;BG$23,COUNTIFS('Calendar Calcs'!$E$2:$E1231,BG$23),COUNTIFS('Calendar Calcs'!$E$2:$E1231,BG$23,'Calendar Calcs'!$D$2:$D1231,"&gt;="&amp;WEEKDAY($W264)))))</f>
        <v/>
      </c>
      <c r="BH264" s="69">
        <f t="shared" si="71"/>
        <v>6</v>
      </c>
      <c r="BI264" s="69">
        <f>IF(Cover!$E$43="","",VLOOKUP(Cover!$E$43,'Calendar Calcs'!$B$2:$E1231,4,FALSE))</f>
        <v>1</v>
      </c>
      <c r="BJ264" s="69">
        <f>IF($BI264="","", IF($BI264&lt;BJ$23,0,IF($BI264&gt;=BJ$23,COUNTIFS('Calendar Calcs'!$E$2:$E1231,BJ$23),COUNTIFS('Calendar Calcs'!$E$2:$E1231,BJ$23,'Calendar Calcs'!$D$2:$D1231,"&lt;="&amp;WEEKDAY($V264)))))</f>
        <v>1</v>
      </c>
      <c r="BK264" s="69">
        <f t="shared" si="68"/>
        <v>6</v>
      </c>
      <c r="BN264" s="69" t="str">
        <f>IF(T264&gt;0,"FTE",IF(Cover!$E$47="Weekly",IF(S264&gt;29.75,"FTE","PTE"),IF(S264&gt;59.75,"FTE","PTE")))</f>
        <v>PTE</v>
      </c>
      <c r="BO264" s="69">
        <f>IF(BN264="FTE",30,IF(Cover!$E$47="Weekly",'STEP 2 EE Data'!S264,'STEP 2 EE Data'!S264/2))</f>
        <v>0</v>
      </c>
      <c r="BP264" s="209">
        <f t="shared" si="72"/>
        <v>0</v>
      </c>
      <c r="BQ264" s="209">
        <f t="shared" si="73"/>
        <v>0</v>
      </c>
      <c r="BR264" s="209">
        <f t="shared" si="74"/>
        <v>0</v>
      </c>
      <c r="BS264" s="209">
        <f t="shared" si="75"/>
        <v>0</v>
      </c>
      <c r="BT264" s="209">
        <f t="shared" si="76"/>
        <v>0</v>
      </c>
      <c r="BU264" s="209">
        <f t="shared" si="77"/>
        <v>0</v>
      </c>
      <c r="BV264" s="209">
        <f t="shared" si="78"/>
        <v>0</v>
      </c>
      <c r="BW264" s="209">
        <f t="shared" si="79"/>
        <v>0</v>
      </c>
      <c r="BX264" s="209">
        <f t="shared" si="80"/>
        <v>0</v>
      </c>
      <c r="CC264" s="210" t="str">
        <f>IF(B264="","",IF(C264="",IF(Cover!$E$47="Weekly",'STEP 3 EE Comp'!BI269*8,'STEP 3 EE Comp'!BI269*4),IF(Cover!$E$47="Weekly",'STEP 3 EE Comp'!BI269,'STEP 3 EE Comp'!BI269)))</f>
        <v/>
      </c>
      <c r="CD264" s="82" t="str">
        <f t="shared" si="81"/>
        <v/>
      </c>
      <c r="CE264" s="417">
        <f t="shared" si="82"/>
        <v>1</v>
      </c>
      <c r="CF264" s="82" t="str">
        <f t="shared" si="83"/>
        <v>Good</v>
      </c>
      <c r="CG264" s="82">
        <f t="shared" si="84"/>
        <v>0</v>
      </c>
      <c r="CH264" s="234">
        <f t="shared" si="85"/>
        <v>0</v>
      </c>
    </row>
    <row r="265" spans="1:86" s="69" customFormat="1" x14ac:dyDescent="0.3">
      <c r="A265" s="555"/>
      <c r="B265" s="52"/>
      <c r="C265" s="52"/>
      <c r="D265" s="52"/>
      <c r="E265" s="52"/>
      <c r="F265" s="507"/>
      <c r="G265" s="210">
        <f t="shared" si="86"/>
        <v>0</v>
      </c>
      <c r="H265" s="82">
        <f t="shared" si="67"/>
        <v>0</v>
      </c>
      <c r="I265" s="211"/>
      <c r="J265" s="441" t="s">
        <v>21</v>
      </c>
      <c r="K265" s="441" t="s">
        <v>21</v>
      </c>
      <c r="L265" s="441" t="s">
        <v>21</v>
      </c>
      <c r="M265" s="441" t="s">
        <v>21</v>
      </c>
      <c r="N265" s="568" t="s">
        <v>21</v>
      </c>
      <c r="O265" s="211"/>
      <c r="P265" s="212" t="str">
        <f>IF(B265="","",
IF(AND(V265="",W265="",B265&lt;&gt;""),"Employed",
IF(AND(V265&lt;&gt;"",W265="",B265&lt;&gt;""),"Terminated",
IF(AND(V265&lt;&gt;"",W265&lt;&gt;"",B265&lt;&gt;""),IF(W265&lt;Cover!$E$43,"Employed","Furloughed"),
IF(AND(V265="",W265&lt;&gt;"",B265&lt;&gt;""),IF(W265&lt;Cover!$E$43,"Employed","Rehired"))))))</f>
        <v/>
      </c>
      <c r="Q265" s="211"/>
      <c r="R265" s="536"/>
      <c r="S265" s="563"/>
      <c r="T265" s="536"/>
      <c r="U265" s="82">
        <f>IF(Cover!$E$47="Weekly",IF(T265&gt;0,T265,R265*S265),IF(T265&gt;0,T265,R265*S265)/2)</f>
        <v>0</v>
      </c>
      <c r="V265" s="564"/>
      <c r="W265" s="564"/>
      <c r="Y265" s="213" t="str">
        <f>IF($B265="","",IF('Actual Allocation Calc'!$AH$78="A",
IF($P265="Employed",$U265/7*BJ265,
IF(AND($P265="Terminated"),($U265/7*AP265),
IF(AND($P265="Furloughed"),($U265/7*AP265)+($U265/7*AZ265),
IF(AND($P265="Rehired"),($U265/7*AZ265),
IF(AND($P265="Terminated",AP265&gt;0),$U265,
IF($P265="Furloughed",IF(AP265&gt;0,$U265)+IF(AZ265&gt;0,$U265),
IF($P265="Rehired",IF(AZ265&gt;0,$U265)))))))),IF('Actual Allocation Calc'!$AH$78="C",'Actual Allocation Calc'!L265,'Actual Allocation Calc'!U265+IF($P265="Employed",$U265/7*BJ265,
IF(AND($P265="Terminated"),($U265/7*AP265),
IF(AND($P265="Furloughed"),($U265/7*AP265)+($U265/7*AZ265),
IF(AND($P265="Rehired"),($U265/7*AZ265),
IF(AND($P265="Terminated",AP265&gt;0),$U265,
IF($P265="Furloughed",IF(AP265&gt;0,$U265)+IF(AZ265&gt;0,$U265),
IF($P265="Rehired",IF(AZ265&gt;0,$U265))))))))*'Actual Allocation Calc'!$AH$99)))</f>
        <v/>
      </c>
      <c r="Z265" s="210" t="str">
        <f>IF($B265="","",IF('Actual Allocation Calc'!$AI$78="A",
IF($P265="Employed",$U265,
IF(AND($P265="Terminated"),($U265/7*AQ265),
IF(AND($P265="Furloughed"),($U265/7*AQ265)+($U265/7*BA265),
IF(AND($P265="Rehired"),($U265/7*BA265),
IF(AND($P265="Terminated",AQ265&gt;0),$U265,
IF($P265="Furloughed",IF(AQ265&gt;0,$U265)+IF(BA265&gt;0,$U265),
IF($P265="Rehired",IF(BA265&gt;0,$U265)))))))),IF('Actual Allocation Calc'!$AI$78="C",'Actual Allocation Calc'!M265,'Actual Allocation Calc'!V265+IF($P265="Employed",$U265,
IF(AND($P265="Terminated"),($U265/7*AQ265),
IF(AND($P265="Furloughed"),($U265/7*AQ265)+($U265/7*BA265),
IF(AND($P265="Rehired"),($U265/7*BA265),
IF(AND($P265="Terminated",AQ265&gt;0),$U265,
IF($P265="Furloughed",IF(AQ265&gt;0,$U265)+IF(BA265&gt;0,$U265),
IF($P265="Rehired",IF(BA265&gt;0,$U265))))))))*'Actual Allocation Calc'!$AI$99)))</f>
        <v/>
      </c>
      <c r="AA265" s="210" t="str">
        <f>IF($B265="","",IF('Actual Allocation Calc'!$AJ$78="A",
IF($P265="Employed",$U265,
IF(AND($P265="Terminated"),($U265/7*AR265),
IF(AND($P265="Furloughed"),($U265/7*AR265)+($U265/7*BB265),
IF(AND($P265="Rehired"),($U265/7*BB265),
IF(AND($P265="Terminated",AR265&gt;0),$U265,
IF($P265="Furloughed",IF(AR265&gt;0,$U265)+IF(BB265&gt;0,$U265),
IF($P265="Rehired",IF(BB265&gt;0,$U265)))))))),IF('Actual Allocation Calc'!$AJ$78="C",'Actual Allocation Calc'!N265,'Actual Allocation Calc'!W265+IF($P265="Employed",$U265,
IF(AND($P265="Terminated"),($U265/7*AR265),
IF(AND($P265="Furloughed"),($U265/7*AR265)+($U265/7*BB265),
IF(AND($P265="Rehired"),($U265/7*BB265),
IF(AND($P265="Terminated",AR265&gt;0),$U265,
IF($P265="Furloughed",IF(AR265&gt;0,$U265)+IF(BB265&gt;0,$U265),
IF($P265="Rehired",IF(BB265&gt;0,$U265))))))))*'Actual Allocation Calc'!$AJ$99)))</f>
        <v/>
      </c>
      <c r="AB265" s="210" t="str">
        <f>IF($B265="","",IF('Actual Allocation Calc'!$AK$78="A",
IF($P265="Employed",$U265,
IF(AND($P265="Terminated"),($U265/7*AS265),
IF(AND($P265="Furloughed"),($U265/7*AS265)+($U265/7*BC265),
IF(AND($P265="Rehired"),($U265/7*BC265),
IF(AND($P265="Terminated",AS265&gt;0),$U265,
IF($P265="Furloughed",IF(AS265&gt;0,$U265)+IF(BC265&gt;0,$U265),
IF($P265="Rehired",IF(BC265&gt;0,$U265)))))))),IF('Actual Allocation Calc'!$AK$78="C",'Actual Allocation Calc'!O265,'Actual Allocation Calc'!X265+IF($P265="Employed",$U265,
IF(AND($P265="Terminated"),($U265/7*AS265),
IF(AND($P265="Furloughed"),($U265/7*AS265)+($U265/7*BC265),
IF(AND($P265="Rehired"),($U265/7*BC265),
IF(AND($P265="Terminated",AS265&gt;0),$U265,
IF($P265="Furloughed",IF(AS265&gt;0,$U265)+IF(BC265&gt;0,$U265),
IF($P265="Rehired",IF(BC265&gt;0,$U265))))))))*'Actual Allocation Calc'!$AK$99)))</f>
        <v/>
      </c>
      <c r="AC265" s="210" t="str">
        <f>IF($B265="","",IF('Actual Allocation Calc'!$AL$78="A",
IF($P265="Employed",$U265,
IF(AND($P265="Terminated"),($U265/7*AT265),
IF(AND($P265="Furloughed"),($U265/7*AT265)+($U265/7*BD265),
IF(AND($P265="Rehired"),($U265/7*BD265),
IF(AND($P265="Terminated",AT265&gt;0),$U265,
IF($P265="Furloughed",IF(AT265&gt;0,$U265)+IF(BD265&gt;0,$U265),
IF($P265="Rehired",IF(BD265&gt;0,$U265)))))))),IF('Actual Allocation Calc'!$AL$78="C",'Actual Allocation Calc'!P265,'Actual Allocation Calc'!Y265+IF($P265="Employed",$U265,
IF(AND($P265="Terminated"),($U265/7*AT265),
IF(AND($P265="Furloughed"),($U265/7*AT265)+($U265/7*BD265),
IF(AND($P265="Rehired"),($U265/7*BD265),
IF(AND($P265="Terminated",AT265&gt;0),$U265,
IF($P265="Furloughed",IF(AT265&gt;0,$U265)+IF(BD265&gt;0,$U265),
IF($P265="Rehired",IF(BD265&gt;0,$U265))))))))*'Actual Allocation Calc'!$AL$99)))</f>
        <v/>
      </c>
      <c r="AD265" s="210" t="str">
        <f>IF($B265="","",IF('Actual Allocation Calc'!$AM$78="A",
IF($P265="Employed",$U265,
IF(AND($P265="Terminated"),($U265/7*AU265),
IF(AND($P265="Furloughed"),($U265/7*AU265)+($U265/7*BE265),
IF(AND($P265="Rehired"),($U265/7*BE265),
IF(AND($P265="Terminated",AU265&gt;0),$U265,
IF($P265="Furloughed",IF(AU265&gt;0,$U265)+IF(BE265&gt;0,$U265),
IF($P265="Rehired",IF(BE265&gt;0,$U265)))))))),IF('Actual Allocation Calc'!$AM$78="C",'Actual Allocation Calc'!Q265,'Actual Allocation Calc'!Z265+IF($P265="Employed",$U265,
IF(AND($P265="Terminated"),($U265/7*AU265),
IF(AND($P265="Furloughed"),($U265/7*AU265)+($U265/7*BE265),
IF(AND($P265="Rehired"),($U265/7*BE265),
IF(AND($P265="Terminated",AU265&gt;0),$U265,
IF($P265="Furloughed",IF(AU265&gt;0,$U265)+IF(BE265&gt;0,$U265),
IF($P265="Rehired",IF(BE265&gt;0,$U265))))))))*'Actual Allocation Calc'!$AM$99)))</f>
        <v/>
      </c>
      <c r="AE265" s="210" t="str">
        <f>IF($B265="","",IF('Actual Allocation Calc'!$AN$78="A",
IF($P265="Employed",$U265,
IF(AND($P265="Terminated"),($U265/7*AV265),
IF(AND($P265="Furloughed"),($U265/7*AV265)+($U265/7*BF265),
IF(AND($P265="Rehired"),($U265/7*BF265),
IF(AND($P265="Terminated",AV265&gt;0),$U265,
IF($P265="Furloughed",IF(AV265&gt;0,$U265)+IF(BF265&gt;0,$U265),
IF($P265="Rehired",IF(BF265&gt;0,$U265)))))))),IF('Actual Allocation Calc'!$AN$78="C",'Actual Allocation Calc'!R265,'Actual Allocation Calc'!AA265+IF($P265="Employed",$U265,
IF(AND($P265="Terminated"),($U265/7*AV265),
IF(AND($P265="Furloughed"),($U265/7*AV265)+($U265/7*BF265),
IF(AND($P265="Rehired"),($U265/7*BF265),
IF(AND($P265="Terminated",AV265&gt;0),$U265,
IF($P265="Furloughed",IF(AV265&gt;0,$U265)+IF(BF265&gt;0,$U265),
IF($P265="Rehired",IF(BF265&gt;0,$U265))))))))*'Actual Allocation Calc'!$AN$99)))</f>
        <v/>
      </c>
      <c r="AF265" s="210" t="str">
        <f>IF($B265="","",IF('Actual Allocation Calc'!$AO$78="A",
IF($P265="Employed",$U265,
IF(AND($P265="Terminated"),($U265/7*AW265),
IF(AND($P265="Furloughed"),($U265/7*AW265)+($U265/7*BG265),
IF(AND($P265="Rehired"),($U265/7*BG265),
IF(AND($P265="Terminated",AW265&gt;0),$U265,
IF($P265="Furloughed",IF(AW265&gt;0,$U265)+IF(BG265&gt;0,$U265),
IF($P265="Rehired",IF(BG265&gt;0,$U265)))))))),IF('Actual Allocation Calc'!$AO$78="C",'Actual Allocation Calc'!S265,'Actual Allocation Calc'!AB265+IF($P265="Employed",$U265,
IF(AND($P265="Terminated"),($U265/7*AW265),
IF(AND($P265="Furloughed"),($U265/7*AW265)+($U265/7*BG265),
IF(AND($P265="Rehired"),($U265/7*BG265),
IF(AND($P265="Terminated",AW265&gt;0),$U265,
IF($P265="Furloughed",IF(AW265&gt;0,$U265)+IF(BG265&gt;0,$U265),
IF($P265="Rehired",IF(BG265&gt;0,$U265))))))))*'Actual Allocation Calc'!$AO$99)))</f>
        <v/>
      </c>
      <c r="AG265" s="210" t="str">
        <f>IF($B265="","",IF('Actual Allocation Calc'!$AP$78="A",
IF($P265="Employed",$U265/7*BK265,
IF(AND($P265="Terminated"),($U265/7*AX265),
IF(AND($P265="Furloughed"),($U265/7*AX265)+($U265/7*BH265),
IF(AND($P265="Rehired"),($U265/7*BH265),
IF(AND($P265="Terminated",AX265&gt;0),$U265,
IF($P265="Furloughed",IF(AX265&gt;0,$U265)+IF(BH265&gt;0,$U265),
IF($P265="Rehired",IF(BH265&gt;0,$U265)))))))),IF('Actual Allocation Calc'!$AP$78="C",'Actual Allocation Calc'!T265,'Actual Allocation Calc'!AC265+IF($P265="Employed",$U265/7*BK265,
IF(AND($P265="Terminated"),($U265/7*AX265),
IF(AND($P265="Furloughed"),($U265/7*AX265)+($U265/7*BH265),
IF(AND($P265="Rehired"),($U265/7*BH265),
IF(AND($P265="Terminated",AX265&gt;0),$U265,
IF($P265="Furloughed",IF(AX265&gt;0,$U265)+IF(BH265&gt;0,$U265),
IF($P265="Rehired",IF(BH265&gt;0,$U265))))))))*'Actual Allocation Calc'!$AP$99)))</f>
        <v/>
      </c>
      <c r="AH265" s="536"/>
      <c r="AI265" s="82">
        <f t="shared" si="87"/>
        <v>0</v>
      </c>
      <c r="AJ265" s="210">
        <f t="shared" si="69"/>
        <v>0</v>
      </c>
      <c r="AK265" s="397" t="str">
        <f t="shared" si="70"/>
        <v/>
      </c>
      <c r="AM265" s="122"/>
      <c r="AO265" s="214" t="str">
        <f>IFERROR(IF($V265="","",VLOOKUP(V265,'Calendar Calcs'!$B$2:$E1232,4,FALSE)),0)</f>
        <v/>
      </c>
      <c r="AP265" s="69" t="str">
        <f>IF($AO265="","", IF($AO265&lt;AP$23,0,IF($AO265&gt;AP$23,COUNTIFS('Calendar Calcs'!$E$2:$E1232,AP$23),COUNTIFS('Calendar Calcs'!$E$2:$E1232,AP$23,'Calendar Calcs'!$D$2:$D1232,"&lt;="&amp;WEEKDAY($V265)))))</f>
        <v/>
      </c>
      <c r="AQ265" s="69" t="str">
        <f>IF($AO265="","", IF($AO265&lt;AQ$23,0,IF($AO265&gt;AQ$23,COUNTIFS('Calendar Calcs'!$E$2:$E1232,AQ$23),COUNTIFS('Calendar Calcs'!$E$2:$E1232,AQ$23,'Calendar Calcs'!$D$2:$D1232,"&lt;="&amp;WEEKDAY($V265)))))</f>
        <v/>
      </c>
      <c r="AR265" s="69" t="str">
        <f>IF($AO265="","", IF($AO265&lt;AR$23,0,IF($AO265&gt;AR$23,COUNTIFS('Calendar Calcs'!$E$2:$E1232,AR$23),COUNTIFS('Calendar Calcs'!$E$2:$E1232,AR$23,'Calendar Calcs'!$D$2:$D1232,"&lt;="&amp;WEEKDAY($V265)))))</f>
        <v/>
      </c>
      <c r="AS265" s="69" t="str">
        <f>IF($AO265="","", IF($AO265&lt;AS$23,0,IF($AO265&gt;AS$23,COUNTIFS('Calendar Calcs'!$E$2:$E1232,AS$23),COUNTIFS('Calendar Calcs'!$E$2:$E1232,AS$23,'Calendar Calcs'!$D$2:$D1232,"&lt;="&amp;WEEKDAY($V265)))))</f>
        <v/>
      </c>
      <c r="AT265" s="69" t="str">
        <f>IF($AO265="","", IF($AO265&lt;AT$23,0,IF($AO265&gt;AT$23,COUNTIFS('Calendar Calcs'!$E$2:$E1232,AT$23),COUNTIFS('Calendar Calcs'!$E$2:$E1232,AT$23,'Calendar Calcs'!$D$2:$D1232,"&lt;="&amp;WEEKDAY($V265)))))</f>
        <v/>
      </c>
      <c r="AU265" s="69" t="str">
        <f>IF($AO265="","", IF($AO265&lt;AU$23,0,IF($AO265&gt;AU$23,COUNTIFS('Calendar Calcs'!$E$2:$E1232,AU$23),COUNTIFS('Calendar Calcs'!$E$2:$E1232,AU$23,'Calendar Calcs'!$D$2:$D1232,"&lt;="&amp;WEEKDAY($V265)))))</f>
        <v/>
      </c>
      <c r="AV265" s="69" t="str">
        <f>IF($AO265="","", IF($AO265&lt;AV$23,0,IF($AO265&gt;AV$23,COUNTIFS('Calendar Calcs'!$E$2:$E1232,AV$23),COUNTIFS('Calendar Calcs'!$E$2:$E1232,AV$23,'Calendar Calcs'!$D$2:$D1232,"&lt;="&amp;WEEKDAY($V265)))))</f>
        <v/>
      </c>
      <c r="AW265" s="69" t="str">
        <f>IF($AO265="","", IF($AO265&lt;AW$23,0,IF($AO265&gt;AW$23,COUNTIFS('Calendar Calcs'!$E$2:$E1232,AW$23),COUNTIFS('Calendar Calcs'!$E$2:$E1232,AW$23,'Calendar Calcs'!$D$2:$D1232,"&lt;="&amp;WEEKDAY($V265)))))</f>
        <v/>
      </c>
      <c r="AX265" s="69" t="str">
        <f>IF($AO265="","", IF($AO265&lt;AX$23,0,IF($AO265&gt;AX$23,COUNTIFS('Calendar Calcs'!$E$2:$E1232,AX$23),COUNTIFS('Calendar Calcs'!$E$2:$E1232,AX$23,'Calendar Calcs'!$D$2:$D1232,"&lt;="&amp;WEEKDAY($V265)))))</f>
        <v/>
      </c>
      <c r="AY265" s="69" t="str">
        <f>IF($W265="","",VLOOKUP($W265,'Calendar Calcs'!$B$2:$E1232,4,FALSE))</f>
        <v/>
      </c>
      <c r="AZ265" s="69" t="str">
        <f>IF($AY265="","",IF($AY265&gt;AZ$23,0,IF($AY265&lt;AZ$23,COUNTIFS('Calendar Calcs'!$E$2:$E1232,AZ$23),COUNTIFS('Calendar Calcs'!$E$2:$E1232,AZ$23,'Calendar Calcs'!$D$2:$D1232,"&gt;="&amp;WEEKDAY($W265)))))</f>
        <v/>
      </c>
      <c r="BA265" s="69" t="str">
        <f>IF($AY265="","",IF($AY265&gt;BA$23,0,IF($AY265&lt;BA$23,COUNTIFS('Calendar Calcs'!$E$2:$E1232,BA$23),COUNTIFS('Calendar Calcs'!$E$2:$E1232,BA$23,'Calendar Calcs'!$D$2:$D1232,"&gt;="&amp;WEEKDAY($W265)))))</f>
        <v/>
      </c>
      <c r="BB265" s="69" t="str">
        <f>IF($AY265="","",IF($AY265&gt;BB$23,0,IF($AY265&lt;BB$23,COUNTIFS('Calendar Calcs'!$E$2:$E1232,BB$23),COUNTIFS('Calendar Calcs'!$E$2:$E1232,BB$23,'Calendar Calcs'!$D$2:$D1232,"&gt;="&amp;WEEKDAY($W265)))))</f>
        <v/>
      </c>
      <c r="BC265" s="69" t="str">
        <f>IF($AY265="","",IF($AY265&gt;BC$23,0,IF($AY265&lt;BC$23,COUNTIFS('Calendar Calcs'!$E$2:$E1232,BC$23),COUNTIFS('Calendar Calcs'!$E$2:$E1232,BC$23,'Calendar Calcs'!$D$2:$D1232,"&gt;="&amp;WEEKDAY($W265)))))</f>
        <v/>
      </c>
      <c r="BD265" s="69" t="str">
        <f>IF($AY265="","",IF($AY265&gt;BD$23,0,IF($AY265&lt;BD$23,COUNTIFS('Calendar Calcs'!$E$2:$E1232,BD$23),COUNTIFS('Calendar Calcs'!$E$2:$E1232,BD$23,'Calendar Calcs'!$D$2:$D1232,"&gt;="&amp;WEEKDAY($W265)))))</f>
        <v/>
      </c>
      <c r="BE265" s="69" t="str">
        <f>IF($AY265="","",IF($AY265&gt;BE$23,0,IF($AY265&lt;BE$23,COUNTIFS('Calendar Calcs'!$E$2:$E1232,BE$23),COUNTIFS('Calendar Calcs'!$E$2:$E1232,BE$23,'Calendar Calcs'!$D$2:$D1232,"&gt;="&amp;WEEKDAY($W265)))))</f>
        <v/>
      </c>
      <c r="BF265" s="69" t="str">
        <f>IF($AY265="","",IF($AY265&gt;BF$23,0,IF($AY265&lt;BF$23,COUNTIFS('Calendar Calcs'!$E$2:$E1232,BF$23),COUNTIFS('Calendar Calcs'!$E$2:$E1232,BF$23,'Calendar Calcs'!$D$2:$D1232,"&gt;="&amp;WEEKDAY($W265)))))</f>
        <v/>
      </c>
      <c r="BG265" s="69" t="str">
        <f>IF($AY265="","",IF($AY265&gt;BG$23,0,IF($AY265&lt;BG$23,COUNTIFS('Calendar Calcs'!$E$2:$E1232,BG$23),COUNTIFS('Calendar Calcs'!$E$2:$E1232,BG$23,'Calendar Calcs'!$D$2:$D1232,"&gt;="&amp;WEEKDAY($W265)))))</f>
        <v/>
      </c>
      <c r="BH265" s="69">
        <f t="shared" si="71"/>
        <v>6</v>
      </c>
      <c r="BI265" s="69">
        <f>IF(Cover!$E$43="","",VLOOKUP(Cover!$E$43,'Calendar Calcs'!$B$2:$E1232,4,FALSE))</f>
        <v>1</v>
      </c>
      <c r="BJ265" s="69">
        <f>IF($BI265="","", IF($BI265&lt;BJ$23,0,IF($BI265&gt;=BJ$23,COUNTIFS('Calendar Calcs'!$E$2:$E1232,BJ$23),COUNTIFS('Calendar Calcs'!$E$2:$E1232,BJ$23,'Calendar Calcs'!$D$2:$D1232,"&lt;="&amp;WEEKDAY($V265)))))</f>
        <v>1</v>
      </c>
      <c r="BK265" s="69">
        <f t="shared" si="68"/>
        <v>6</v>
      </c>
      <c r="BN265" s="69" t="str">
        <f>IF(T265&gt;0,"FTE",IF(Cover!$E$47="Weekly",IF(S265&gt;29.75,"FTE","PTE"),IF(S265&gt;59.75,"FTE","PTE")))</f>
        <v>PTE</v>
      </c>
      <c r="BO265" s="69">
        <f>IF(BN265="FTE",30,IF(Cover!$E$47="Weekly",'STEP 2 EE Data'!S265,'STEP 2 EE Data'!S265/2))</f>
        <v>0</v>
      </c>
      <c r="BP265" s="209">
        <f t="shared" si="72"/>
        <v>0</v>
      </c>
      <c r="BQ265" s="209">
        <f t="shared" si="73"/>
        <v>0</v>
      </c>
      <c r="BR265" s="209">
        <f t="shared" si="74"/>
        <v>0</v>
      </c>
      <c r="BS265" s="209">
        <f t="shared" si="75"/>
        <v>0</v>
      </c>
      <c r="BT265" s="209">
        <f t="shared" si="76"/>
        <v>0</v>
      </c>
      <c r="BU265" s="209">
        <f t="shared" si="77"/>
        <v>0</v>
      </c>
      <c r="BV265" s="209">
        <f t="shared" si="78"/>
        <v>0</v>
      </c>
      <c r="BW265" s="209">
        <f t="shared" si="79"/>
        <v>0</v>
      </c>
      <c r="BX265" s="209">
        <f t="shared" si="80"/>
        <v>0</v>
      </c>
      <c r="CC265" s="210" t="str">
        <f>IF(B265="","",IF(C265="",IF(Cover!$E$47="Weekly",'STEP 3 EE Comp'!BI270*8,'STEP 3 EE Comp'!BI270*4),IF(Cover!$E$47="Weekly",'STEP 3 EE Comp'!BI270,'STEP 3 EE Comp'!BI270)))</f>
        <v/>
      </c>
      <c r="CD265" s="82" t="str">
        <f t="shared" si="81"/>
        <v/>
      </c>
      <c r="CE265" s="417">
        <f t="shared" si="82"/>
        <v>1</v>
      </c>
      <c r="CF265" s="82" t="str">
        <f t="shared" si="83"/>
        <v>Good</v>
      </c>
      <c r="CG265" s="82">
        <f t="shared" si="84"/>
        <v>0</v>
      </c>
      <c r="CH265" s="234">
        <f t="shared" si="85"/>
        <v>0</v>
      </c>
    </row>
    <row r="266" spans="1:86" s="69" customFormat="1" x14ac:dyDescent="0.3">
      <c r="A266" s="555"/>
      <c r="B266" s="52"/>
      <c r="C266" s="52"/>
      <c r="D266" s="52"/>
      <c r="E266" s="52"/>
      <c r="F266" s="507"/>
      <c r="G266" s="210">
        <f t="shared" si="86"/>
        <v>0</v>
      </c>
      <c r="H266" s="82">
        <f t="shared" si="67"/>
        <v>0</v>
      </c>
      <c r="I266" s="211"/>
      <c r="J266" s="441" t="s">
        <v>21</v>
      </c>
      <c r="K266" s="441" t="s">
        <v>21</v>
      </c>
      <c r="L266" s="441" t="s">
        <v>21</v>
      </c>
      <c r="M266" s="441" t="s">
        <v>21</v>
      </c>
      <c r="N266" s="568" t="s">
        <v>21</v>
      </c>
      <c r="O266" s="211"/>
      <c r="P266" s="212" t="str">
        <f>IF(B266="","",
IF(AND(V266="",W266="",B266&lt;&gt;""),"Employed",
IF(AND(V266&lt;&gt;"",W266="",B266&lt;&gt;""),"Terminated",
IF(AND(V266&lt;&gt;"",W266&lt;&gt;"",B266&lt;&gt;""),IF(W266&lt;Cover!$E$43,"Employed","Furloughed"),
IF(AND(V266="",W266&lt;&gt;"",B266&lt;&gt;""),IF(W266&lt;Cover!$E$43,"Employed","Rehired"))))))</f>
        <v/>
      </c>
      <c r="Q266" s="211"/>
      <c r="R266" s="536"/>
      <c r="S266" s="563"/>
      <c r="T266" s="536"/>
      <c r="U266" s="82">
        <f>IF(Cover!$E$47="Weekly",IF(T266&gt;0,T266,R266*S266),IF(T266&gt;0,T266,R266*S266)/2)</f>
        <v>0</v>
      </c>
      <c r="V266" s="564"/>
      <c r="W266" s="564"/>
      <c r="Y266" s="213" t="str">
        <f>IF($B266="","",IF('Actual Allocation Calc'!$AH$78="A",
IF($P266="Employed",$U266/7*BJ266,
IF(AND($P266="Terminated"),($U266/7*AP266),
IF(AND($P266="Furloughed"),($U266/7*AP266)+($U266/7*AZ266),
IF(AND($P266="Rehired"),($U266/7*AZ266),
IF(AND($P266="Terminated",AP266&gt;0),$U266,
IF($P266="Furloughed",IF(AP266&gt;0,$U266)+IF(AZ266&gt;0,$U266),
IF($P266="Rehired",IF(AZ266&gt;0,$U266)))))))),IF('Actual Allocation Calc'!$AH$78="C",'Actual Allocation Calc'!L266,'Actual Allocation Calc'!U266+IF($P266="Employed",$U266/7*BJ266,
IF(AND($P266="Terminated"),($U266/7*AP266),
IF(AND($P266="Furloughed"),($U266/7*AP266)+($U266/7*AZ266),
IF(AND($P266="Rehired"),($U266/7*AZ266),
IF(AND($P266="Terminated",AP266&gt;0),$U266,
IF($P266="Furloughed",IF(AP266&gt;0,$U266)+IF(AZ266&gt;0,$U266),
IF($P266="Rehired",IF(AZ266&gt;0,$U266))))))))*'Actual Allocation Calc'!$AH$99)))</f>
        <v/>
      </c>
      <c r="Z266" s="210" t="str">
        <f>IF($B266="","",IF('Actual Allocation Calc'!$AI$78="A",
IF($P266="Employed",$U266,
IF(AND($P266="Terminated"),($U266/7*AQ266),
IF(AND($P266="Furloughed"),($U266/7*AQ266)+($U266/7*BA266),
IF(AND($P266="Rehired"),($U266/7*BA266),
IF(AND($P266="Terminated",AQ266&gt;0),$U266,
IF($P266="Furloughed",IF(AQ266&gt;0,$U266)+IF(BA266&gt;0,$U266),
IF($P266="Rehired",IF(BA266&gt;0,$U266)))))))),IF('Actual Allocation Calc'!$AI$78="C",'Actual Allocation Calc'!M266,'Actual Allocation Calc'!V266+IF($P266="Employed",$U266,
IF(AND($P266="Terminated"),($U266/7*AQ266),
IF(AND($P266="Furloughed"),($U266/7*AQ266)+($U266/7*BA266),
IF(AND($P266="Rehired"),($U266/7*BA266),
IF(AND($P266="Terminated",AQ266&gt;0),$U266,
IF($P266="Furloughed",IF(AQ266&gt;0,$U266)+IF(BA266&gt;0,$U266),
IF($P266="Rehired",IF(BA266&gt;0,$U266))))))))*'Actual Allocation Calc'!$AI$99)))</f>
        <v/>
      </c>
      <c r="AA266" s="210" t="str">
        <f>IF($B266="","",IF('Actual Allocation Calc'!$AJ$78="A",
IF($P266="Employed",$U266,
IF(AND($P266="Terminated"),($U266/7*AR266),
IF(AND($P266="Furloughed"),($U266/7*AR266)+($U266/7*BB266),
IF(AND($P266="Rehired"),($U266/7*BB266),
IF(AND($P266="Terminated",AR266&gt;0),$U266,
IF($P266="Furloughed",IF(AR266&gt;0,$U266)+IF(BB266&gt;0,$U266),
IF($P266="Rehired",IF(BB266&gt;0,$U266)))))))),IF('Actual Allocation Calc'!$AJ$78="C",'Actual Allocation Calc'!N266,'Actual Allocation Calc'!W266+IF($P266="Employed",$U266,
IF(AND($P266="Terminated"),($U266/7*AR266),
IF(AND($P266="Furloughed"),($U266/7*AR266)+($U266/7*BB266),
IF(AND($P266="Rehired"),($U266/7*BB266),
IF(AND($P266="Terminated",AR266&gt;0),$U266,
IF($P266="Furloughed",IF(AR266&gt;0,$U266)+IF(BB266&gt;0,$U266),
IF($P266="Rehired",IF(BB266&gt;0,$U266))))))))*'Actual Allocation Calc'!$AJ$99)))</f>
        <v/>
      </c>
      <c r="AB266" s="210" t="str">
        <f>IF($B266="","",IF('Actual Allocation Calc'!$AK$78="A",
IF($P266="Employed",$U266,
IF(AND($P266="Terminated"),($U266/7*AS266),
IF(AND($P266="Furloughed"),($U266/7*AS266)+($U266/7*BC266),
IF(AND($P266="Rehired"),($U266/7*BC266),
IF(AND($P266="Terminated",AS266&gt;0),$U266,
IF($P266="Furloughed",IF(AS266&gt;0,$U266)+IF(BC266&gt;0,$U266),
IF($P266="Rehired",IF(BC266&gt;0,$U266)))))))),IF('Actual Allocation Calc'!$AK$78="C",'Actual Allocation Calc'!O266,'Actual Allocation Calc'!X266+IF($P266="Employed",$U266,
IF(AND($P266="Terminated"),($U266/7*AS266),
IF(AND($P266="Furloughed"),($U266/7*AS266)+($U266/7*BC266),
IF(AND($P266="Rehired"),($U266/7*BC266),
IF(AND($P266="Terminated",AS266&gt;0),$U266,
IF($P266="Furloughed",IF(AS266&gt;0,$U266)+IF(BC266&gt;0,$U266),
IF($P266="Rehired",IF(BC266&gt;0,$U266))))))))*'Actual Allocation Calc'!$AK$99)))</f>
        <v/>
      </c>
      <c r="AC266" s="210" t="str">
        <f>IF($B266="","",IF('Actual Allocation Calc'!$AL$78="A",
IF($P266="Employed",$U266,
IF(AND($P266="Terminated"),($U266/7*AT266),
IF(AND($P266="Furloughed"),($U266/7*AT266)+($U266/7*BD266),
IF(AND($P266="Rehired"),($U266/7*BD266),
IF(AND($P266="Terminated",AT266&gt;0),$U266,
IF($P266="Furloughed",IF(AT266&gt;0,$U266)+IF(BD266&gt;0,$U266),
IF($P266="Rehired",IF(BD266&gt;0,$U266)))))))),IF('Actual Allocation Calc'!$AL$78="C",'Actual Allocation Calc'!P266,'Actual Allocation Calc'!Y266+IF($P266="Employed",$U266,
IF(AND($P266="Terminated"),($U266/7*AT266),
IF(AND($P266="Furloughed"),($U266/7*AT266)+($U266/7*BD266),
IF(AND($P266="Rehired"),($U266/7*BD266),
IF(AND($P266="Terminated",AT266&gt;0),$U266,
IF($P266="Furloughed",IF(AT266&gt;0,$U266)+IF(BD266&gt;0,$U266),
IF($P266="Rehired",IF(BD266&gt;0,$U266))))))))*'Actual Allocation Calc'!$AL$99)))</f>
        <v/>
      </c>
      <c r="AD266" s="210" t="str">
        <f>IF($B266="","",IF('Actual Allocation Calc'!$AM$78="A",
IF($P266="Employed",$U266,
IF(AND($P266="Terminated"),($U266/7*AU266),
IF(AND($P266="Furloughed"),($U266/7*AU266)+($U266/7*BE266),
IF(AND($P266="Rehired"),($U266/7*BE266),
IF(AND($P266="Terminated",AU266&gt;0),$U266,
IF($P266="Furloughed",IF(AU266&gt;0,$U266)+IF(BE266&gt;0,$U266),
IF($P266="Rehired",IF(BE266&gt;0,$U266)))))))),IF('Actual Allocation Calc'!$AM$78="C",'Actual Allocation Calc'!Q266,'Actual Allocation Calc'!Z266+IF($P266="Employed",$U266,
IF(AND($P266="Terminated"),($U266/7*AU266),
IF(AND($P266="Furloughed"),($U266/7*AU266)+($U266/7*BE266),
IF(AND($P266="Rehired"),($U266/7*BE266),
IF(AND($P266="Terminated",AU266&gt;0),$U266,
IF($P266="Furloughed",IF(AU266&gt;0,$U266)+IF(BE266&gt;0,$U266),
IF($P266="Rehired",IF(BE266&gt;0,$U266))))))))*'Actual Allocation Calc'!$AM$99)))</f>
        <v/>
      </c>
      <c r="AE266" s="210" t="str">
        <f>IF($B266="","",IF('Actual Allocation Calc'!$AN$78="A",
IF($P266="Employed",$U266,
IF(AND($P266="Terminated"),($U266/7*AV266),
IF(AND($P266="Furloughed"),($U266/7*AV266)+($U266/7*BF266),
IF(AND($P266="Rehired"),($U266/7*BF266),
IF(AND($P266="Terminated",AV266&gt;0),$U266,
IF($P266="Furloughed",IF(AV266&gt;0,$U266)+IF(BF266&gt;0,$U266),
IF($P266="Rehired",IF(BF266&gt;0,$U266)))))))),IF('Actual Allocation Calc'!$AN$78="C",'Actual Allocation Calc'!R266,'Actual Allocation Calc'!AA266+IF($P266="Employed",$U266,
IF(AND($P266="Terminated"),($U266/7*AV266),
IF(AND($P266="Furloughed"),($U266/7*AV266)+($U266/7*BF266),
IF(AND($P266="Rehired"),($U266/7*BF266),
IF(AND($P266="Terminated",AV266&gt;0),$U266,
IF($P266="Furloughed",IF(AV266&gt;0,$U266)+IF(BF266&gt;0,$U266),
IF($P266="Rehired",IF(BF266&gt;0,$U266))))))))*'Actual Allocation Calc'!$AN$99)))</f>
        <v/>
      </c>
      <c r="AF266" s="210" t="str">
        <f>IF($B266="","",IF('Actual Allocation Calc'!$AO$78="A",
IF($P266="Employed",$U266,
IF(AND($P266="Terminated"),($U266/7*AW266),
IF(AND($P266="Furloughed"),($U266/7*AW266)+($U266/7*BG266),
IF(AND($P266="Rehired"),($U266/7*BG266),
IF(AND($P266="Terminated",AW266&gt;0),$U266,
IF($P266="Furloughed",IF(AW266&gt;0,$U266)+IF(BG266&gt;0,$U266),
IF($P266="Rehired",IF(BG266&gt;0,$U266)))))))),IF('Actual Allocation Calc'!$AO$78="C",'Actual Allocation Calc'!S266,'Actual Allocation Calc'!AB266+IF($P266="Employed",$U266,
IF(AND($P266="Terminated"),($U266/7*AW266),
IF(AND($P266="Furloughed"),($U266/7*AW266)+($U266/7*BG266),
IF(AND($P266="Rehired"),($U266/7*BG266),
IF(AND($P266="Terminated",AW266&gt;0),$U266,
IF($P266="Furloughed",IF(AW266&gt;0,$U266)+IF(BG266&gt;0,$U266),
IF($P266="Rehired",IF(BG266&gt;0,$U266))))))))*'Actual Allocation Calc'!$AO$99)))</f>
        <v/>
      </c>
      <c r="AG266" s="210" t="str">
        <f>IF($B266="","",IF('Actual Allocation Calc'!$AP$78="A",
IF($P266="Employed",$U266/7*BK266,
IF(AND($P266="Terminated"),($U266/7*AX266),
IF(AND($P266="Furloughed"),($U266/7*AX266)+($U266/7*BH266),
IF(AND($P266="Rehired"),($U266/7*BH266),
IF(AND($P266="Terminated",AX266&gt;0),$U266,
IF($P266="Furloughed",IF(AX266&gt;0,$U266)+IF(BH266&gt;0,$U266),
IF($P266="Rehired",IF(BH266&gt;0,$U266)))))))),IF('Actual Allocation Calc'!$AP$78="C",'Actual Allocation Calc'!T266,'Actual Allocation Calc'!AC266+IF($P266="Employed",$U266/7*BK266,
IF(AND($P266="Terminated"),($U266/7*AX266),
IF(AND($P266="Furloughed"),($U266/7*AX266)+($U266/7*BH266),
IF(AND($P266="Rehired"),($U266/7*BH266),
IF(AND($P266="Terminated",AX266&gt;0),$U266,
IF($P266="Furloughed",IF(AX266&gt;0,$U266)+IF(BH266&gt;0,$U266),
IF($P266="Rehired",IF(BH266&gt;0,$U266))))))))*'Actual Allocation Calc'!$AP$99)))</f>
        <v/>
      </c>
      <c r="AH266" s="536"/>
      <c r="AI266" s="82">
        <f t="shared" si="87"/>
        <v>0</v>
      </c>
      <c r="AJ266" s="210">
        <f t="shared" si="69"/>
        <v>0</v>
      </c>
      <c r="AK266" s="397" t="str">
        <f t="shared" si="70"/>
        <v/>
      </c>
      <c r="AM266" s="122"/>
      <c r="AO266" s="214" t="str">
        <f>IFERROR(IF($V266="","",VLOOKUP(V266,'Calendar Calcs'!$B$2:$E1233,4,FALSE)),0)</f>
        <v/>
      </c>
      <c r="AP266" s="69" t="str">
        <f>IF($AO266="","", IF($AO266&lt;AP$23,0,IF($AO266&gt;AP$23,COUNTIFS('Calendar Calcs'!$E$2:$E1233,AP$23),COUNTIFS('Calendar Calcs'!$E$2:$E1233,AP$23,'Calendar Calcs'!$D$2:$D1233,"&lt;="&amp;WEEKDAY($V266)))))</f>
        <v/>
      </c>
      <c r="AQ266" s="69" t="str">
        <f>IF($AO266="","", IF($AO266&lt;AQ$23,0,IF($AO266&gt;AQ$23,COUNTIFS('Calendar Calcs'!$E$2:$E1233,AQ$23),COUNTIFS('Calendar Calcs'!$E$2:$E1233,AQ$23,'Calendar Calcs'!$D$2:$D1233,"&lt;="&amp;WEEKDAY($V266)))))</f>
        <v/>
      </c>
      <c r="AR266" s="69" t="str">
        <f>IF($AO266="","", IF($AO266&lt;AR$23,0,IF($AO266&gt;AR$23,COUNTIFS('Calendar Calcs'!$E$2:$E1233,AR$23),COUNTIFS('Calendar Calcs'!$E$2:$E1233,AR$23,'Calendar Calcs'!$D$2:$D1233,"&lt;="&amp;WEEKDAY($V266)))))</f>
        <v/>
      </c>
      <c r="AS266" s="69" t="str">
        <f>IF($AO266="","", IF($AO266&lt;AS$23,0,IF($AO266&gt;AS$23,COUNTIFS('Calendar Calcs'!$E$2:$E1233,AS$23),COUNTIFS('Calendar Calcs'!$E$2:$E1233,AS$23,'Calendar Calcs'!$D$2:$D1233,"&lt;="&amp;WEEKDAY($V266)))))</f>
        <v/>
      </c>
      <c r="AT266" s="69" t="str">
        <f>IF($AO266="","", IF($AO266&lt;AT$23,0,IF($AO266&gt;AT$23,COUNTIFS('Calendar Calcs'!$E$2:$E1233,AT$23),COUNTIFS('Calendar Calcs'!$E$2:$E1233,AT$23,'Calendar Calcs'!$D$2:$D1233,"&lt;="&amp;WEEKDAY($V266)))))</f>
        <v/>
      </c>
      <c r="AU266" s="69" t="str">
        <f>IF($AO266="","", IF($AO266&lt;AU$23,0,IF($AO266&gt;AU$23,COUNTIFS('Calendar Calcs'!$E$2:$E1233,AU$23),COUNTIFS('Calendar Calcs'!$E$2:$E1233,AU$23,'Calendar Calcs'!$D$2:$D1233,"&lt;="&amp;WEEKDAY($V266)))))</f>
        <v/>
      </c>
      <c r="AV266" s="69" t="str">
        <f>IF($AO266="","", IF($AO266&lt;AV$23,0,IF($AO266&gt;AV$23,COUNTIFS('Calendar Calcs'!$E$2:$E1233,AV$23),COUNTIFS('Calendar Calcs'!$E$2:$E1233,AV$23,'Calendar Calcs'!$D$2:$D1233,"&lt;="&amp;WEEKDAY($V266)))))</f>
        <v/>
      </c>
      <c r="AW266" s="69" t="str">
        <f>IF($AO266="","", IF($AO266&lt;AW$23,0,IF($AO266&gt;AW$23,COUNTIFS('Calendar Calcs'!$E$2:$E1233,AW$23),COUNTIFS('Calendar Calcs'!$E$2:$E1233,AW$23,'Calendar Calcs'!$D$2:$D1233,"&lt;="&amp;WEEKDAY($V266)))))</f>
        <v/>
      </c>
      <c r="AX266" s="69" t="str">
        <f>IF($AO266="","", IF($AO266&lt;AX$23,0,IF($AO266&gt;AX$23,COUNTIFS('Calendar Calcs'!$E$2:$E1233,AX$23),COUNTIFS('Calendar Calcs'!$E$2:$E1233,AX$23,'Calendar Calcs'!$D$2:$D1233,"&lt;="&amp;WEEKDAY($V266)))))</f>
        <v/>
      </c>
      <c r="AY266" s="69" t="str">
        <f>IF($W266="","",VLOOKUP($W266,'Calendar Calcs'!$B$2:$E1233,4,FALSE))</f>
        <v/>
      </c>
      <c r="AZ266" s="69" t="str">
        <f>IF($AY266="","",IF($AY266&gt;AZ$23,0,IF($AY266&lt;AZ$23,COUNTIFS('Calendar Calcs'!$E$2:$E1233,AZ$23),COUNTIFS('Calendar Calcs'!$E$2:$E1233,AZ$23,'Calendar Calcs'!$D$2:$D1233,"&gt;="&amp;WEEKDAY($W266)))))</f>
        <v/>
      </c>
      <c r="BA266" s="69" t="str">
        <f>IF($AY266="","",IF($AY266&gt;BA$23,0,IF($AY266&lt;BA$23,COUNTIFS('Calendar Calcs'!$E$2:$E1233,BA$23),COUNTIFS('Calendar Calcs'!$E$2:$E1233,BA$23,'Calendar Calcs'!$D$2:$D1233,"&gt;="&amp;WEEKDAY($W266)))))</f>
        <v/>
      </c>
      <c r="BB266" s="69" t="str">
        <f>IF($AY266="","",IF($AY266&gt;BB$23,0,IF($AY266&lt;BB$23,COUNTIFS('Calendar Calcs'!$E$2:$E1233,BB$23),COUNTIFS('Calendar Calcs'!$E$2:$E1233,BB$23,'Calendar Calcs'!$D$2:$D1233,"&gt;="&amp;WEEKDAY($W266)))))</f>
        <v/>
      </c>
      <c r="BC266" s="69" t="str">
        <f>IF($AY266="","",IF($AY266&gt;BC$23,0,IF($AY266&lt;BC$23,COUNTIFS('Calendar Calcs'!$E$2:$E1233,BC$23),COUNTIFS('Calendar Calcs'!$E$2:$E1233,BC$23,'Calendar Calcs'!$D$2:$D1233,"&gt;="&amp;WEEKDAY($W266)))))</f>
        <v/>
      </c>
      <c r="BD266" s="69" t="str">
        <f>IF($AY266="","",IF($AY266&gt;BD$23,0,IF($AY266&lt;BD$23,COUNTIFS('Calendar Calcs'!$E$2:$E1233,BD$23),COUNTIFS('Calendar Calcs'!$E$2:$E1233,BD$23,'Calendar Calcs'!$D$2:$D1233,"&gt;="&amp;WEEKDAY($W266)))))</f>
        <v/>
      </c>
      <c r="BE266" s="69" t="str">
        <f>IF($AY266="","",IF($AY266&gt;BE$23,0,IF($AY266&lt;BE$23,COUNTIFS('Calendar Calcs'!$E$2:$E1233,BE$23),COUNTIFS('Calendar Calcs'!$E$2:$E1233,BE$23,'Calendar Calcs'!$D$2:$D1233,"&gt;="&amp;WEEKDAY($W266)))))</f>
        <v/>
      </c>
      <c r="BF266" s="69" t="str">
        <f>IF($AY266="","",IF($AY266&gt;BF$23,0,IF($AY266&lt;BF$23,COUNTIFS('Calendar Calcs'!$E$2:$E1233,BF$23),COUNTIFS('Calendar Calcs'!$E$2:$E1233,BF$23,'Calendar Calcs'!$D$2:$D1233,"&gt;="&amp;WEEKDAY($W266)))))</f>
        <v/>
      </c>
      <c r="BG266" s="69" t="str">
        <f>IF($AY266="","",IF($AY266&gt;BG$23,0,IF($AY266&lt;BG$23,COUNTIFS('Calendar Calcs'!$E$2:$E1233,BG$23),COUNTIFS('Calendar Calcs'!$E$2:$E1233,BG$23,'Calendar Calcs'!$D$2:$D1233,"&gt;="&amp;WEEKDAY($W266)))))</f>
        <v/>
      </c>
      <c r="BH266" s="69">
        <f t="shared" si="71"/>
        <v>6</v>
      </c>
      <c r="BI266" s="69">
        <f>IF(Cover!$E$43="","",VLOOKUP(Cover!$E$43,'Calendar Calcs'!$B$2:$E1233,4,FALSE))</f>
        <v>1</v>
      </c>
      <c r="BJ266" s="69">
        <f>IF($BI266="","", IF($BI266&lt;BJ$23,0,IF($BI266&gt;=BJ$23,COUNTIFS('Calendar Calcs'!$E$2:$E1233,BJ$23),COUNTIFS('Calendar Calcs'!$E$2:$E1233,BJ$23,'Calendar Calcs'!$D$2:$D1233,"&lt;="&amp;WEEKDAY($V266)))))</f>
        <v>1</v>
      </c>
      <c r="BK266" s="69">
        <f t="shared" si="68"/>
        <v>6</v>
      </c>
      <c r="BN266" s="69" t="str">
        <f>IF(T266&gt;0,"FTE",IF(Cover!$E$47="Weekly",IF(S266&gt;29.75,"FTE","PTE"),IF(S266&gt;59.75,"FTE","PTE")))</f>
        <v>PTE</v>
      </c>
      <c r="BO266" s="69">
        <f>IF(BN266="FTE",30,IF(Cover!$E$47="Weekly",'STEP 2 EE Data'!S266,'STEP 2 EE Data'!S266/2))</f>
        <v>0</v>
      </c>
      <c r="BP266" s="209">
        <f t="shared" si="72"/>
        <v>0</v>
      </c>
      <c r="BQ266" s="209">
        <f t="shared" si="73"/>
        <v>0</v>
      </c>
      <c r="BR266" s="209">
        <f t="shared" si="74"/>
        <v>0</v>
      </c>
      <c r="BS266" s="209">
        <f t="shared" si="75"/>
        <v>0</v>
      </c>
      <c r="BT266" s="209">
        <f t="shared" si="76"/>
        <v>0</v>
      </c>
      <c r="BU266" s="209">
        <f t="shared" si="77"/>
        <v>0</v>
      </c>
      <c r="BV266" s="209">
        <f t="shared" si="78"/>
        <v>0</v>
      </c>
      <c r="BW266" s="209">
        <f t="shared" si="79"/>
        <v>0</v>
      </c>
      <c r="BX266" s="209">
        <f t="shared" si="80"/>
        <v>0</v>
      </c>
      <c r="CC266" s="210" t="str">
        <f>IF(B266="","",IF(C266="",IF(Cover!$E$47="Weekly",'STEP 3 EE Comp'!BI271*8,'STEP 3 EE Comp'!BI271*4),IF(Cover!$E$47="Weekly",'STEP 3 EE Comp'!BI271,'STEP 3 EE Comp'!BI271)))</f>
        <v/>
      </c>
      <c r="CD266" s="82" t="str">
        <f t="shared" si="81"/>
        <v/>
      </c>
      <c r="CE266" s="417">
        <f t="shared" si="82"/>
        <v>1</v>
      </c>
      <c r="CF266" s="82" t="str">
        <f t="shared" si="83"/>
        <v>Good</v>
      </c>
      <c r="CG266" s="82">
        <f t="shared" si="84"/>
        <v>0</v>
      </c>
      <c r="CH266" s="234">
        <f t="shared" si="85"/>
        <v>0</v>
      </c>
    </row>
    <row r="267" spans="1:86" s="69" customFormat="1" x14ac:dyDescent="0.3">
      <c r="A267" s="555"/>
      <c r="B267" s="52"/>
      <c r="C267" s="52"/>
      <c r="D267" s="52"/>
      <c r="E267" s="52"/>
      <c r="F267" s="507"/>
      <c r="G267" s="210">
        <f t="shared" si="86"/>
        <v>0</v>
      </c>
      <c r="H267" s="82">
        <f t="shared" si="67"/>
        <v>0</v>
      </c>
      <c r="I267" s="211"/>
      <c r="J267" s="441" t="s">
        <v>21</v>
      </c>
      <c r="K267" s="441" t="s">
        <v>21</v>
      </c>
      <c r="L267" s="441" t="s">
        <v>21</v>
      </c>
      <c r="M267" s="441" t="s">
        <v>21</v>
      </c>
      <c r="N267" s="568" t="s">
        <v>21</v>
      </c>
      <c r="O267" s="211"/>
      <c r="P267" s="212" t="str">
        <f>IF(B267="","",
IF(AND(V267="",W267="",B267&lt;&gt;""),"Employed",
IF(AND(V267&lt;&gt;"",W267="",B267&lt;&gt;""),"Terminated",
IF(AND(V267&lt;&gt;"",W267&lt;&gt;"",B267&lt;&gt;""),IF(W267&lt;Cover!$E$43,"Employed","Furloughed"),
IF(AND(V267="",W267&lt;&gt;"",B267&lt;&gt;""),IF(W267&lt;Cover!$E$43,"Employed","Rehired"))))))</f>
        <v/>
      </c>
      <c r="Q267" s="211"/>
      <c r="R267" s="536"/>
      <c r="S267" s="563"/>
      <c r="T267" s="536"/>
      <c r="U267" s="82">
        <f>IF(Cover!$E$47="Weekly",IF(T267&gt;0,T267,R267*S267),IF(T267&gt;0,T267,R267*S267)/2)</f>
        <v>0</v>
      </c>
      <c r="V267" s="564"/>
      <c r="W267" s="564"/>
      <c r="Y267" s="213" t="str">
        <f>IF($B267="","",IF('Actual Allocation Calc'!$AH$78="A",
IF($P267="Employed",$U267/7*BJ267,
IF(AND($P267="Terminated"),($U267/7*AP267),
IF(AND($P267="Furloughed"),($U267/7*AP267)+($U267/7*AZ267),
IF(AND($P267="Rehired"),($U267/7*AZ267),
IF(AND($P267="Terminated",AP267&gt;0),$U267,
IF($P267="Furloughed",IF(AP267&gt;0,$U267)+IF(AZ267&gt;0,$U267),
IF($P267="Rehired",IF(AZ267&gt;0,$U267)))))))),IF('Actual Allocation Calc'!$AH$78="C",'Actual Allocation Calc'!L267,'Actual Allocation Calc'!U267+IF($P267="Employed",$U267/7*BJ267,
IF(AND($P267="Terminated"),($U267/7*AP267),
IF(AND($P267="Furloughed"),($U267/7*AP267)+($U267/7*AZ267),
IF(AND($P267="Rehired"),($U267/7*AZ267),
IF(AND($P267="Terminated",AP267&gt;0),$U267,
IF($P267="Furloughed",IF(AP267&gt;0,$U267)+IF(AZ267&gt;0,$U267),
IF($P267="Rehired",IF(AZ267&gt;0,$U267))))))))*'Actual Allocation Calc'!$AH$99)))</f>
        <v/>
      </c>
      <c r="Z267" s="210" t="str">
        <f>IF($B267="","",IF('Actual Allocation Calc'!$AI$78="A",
IF($P267="Employed",$U267,
IF(AND($P267="Terminated"),($U267/7*AQ267),
IF(AND($P267="Furloughed"),($U267/7*AQ267)+($U267/7*BA267),
IF(AND($P267="Rehired"),($U267/7*BA267),
IF(AND($P267="Terminated",AQ267&gt;0),$U267,
IF($P267="Furloughed",IF(AQ267&gt;0,$U267)+IF(BA267&gt;0,$U267),
IF($P267="Rehired",IF(BA267&gt;0,$U267)))))))),IF('Actual Allocation Calc'!$AI$78="C",'Actual Allocation Calc'!M267,'Actual Allocation Calc'!V267+IF($P267="Employed",$U267,
IF(AND($P267="Terminated"),($U267/7*AQ267),
IF(AND($P267="Furloughed"),($U267/7*AQ267)+($U267/7*BA267),
IF(AND($P267="Rehired"),($U267/7*BA267),
IF(AND($P267="Terminated",AQ267&gt;0),$U267,
IF($P267="Furloughed",IF(AQ267&gt;0,$U267)+IF(BA267&gt;0,$U267),
IF($P267="Rehired",IF(BA267&gt;0,$U267))))))))*'Actual Allocation Calc'!$AI$99)))</f>
        <v/>
      </c>
      <c r="AA267" s="210" t="str">
        <f>IF($B267="","",IF('Actual Allocation Calc'!$AJ$78="A",
IF($P267="Employed",$U267,
IF(AND($P267="Terminated"),($U267/7*AR267),
IF(AND($P267="Furloughed"),($U267/7*AR267)+($U267/7*BB267),
IF(AND($P267="Rehired"),($U267/7*BB267),
IF(AND($P267="Terminated",AR267&gt;0),$U267,
IF($P267="Furloughed",IF(AR267&gt;0,$U267)+IF(BB267&gt;0,$U267),
IF($P267="Rehired",IF(BB267&gt;0,$U267)))))))),IF('Actual Allocation Calc'!$AJ$78="C",'Actual Allocation Calc'!N267,'Actual Allocation Calc'!W267+IF($P267="Employed",$U267,
IF(AND($P267="Terminated"),($U267/7*AR267),
IF(AND($P267="Furloughed"),($U267/7*AR267)+($U267/7*BB267),
IF(AND($P267="Rehired"),($U267/7*BB267),
IF(AND($P267="Terminated",AR267&gt;0),$U267,
IF($P267="Furloughed",IF(AR267&gt;0,$U267)+IF(BB267&gt;0,$U267),
IF($P267="Rehired",IF(BB267&gt;0,$U267))))))))*'Actual Allocation Calc'!$AJ$99)))</f>
        <v/>
      </c>
      <c r="AB267" s="210" t="str">
        <f>IF($B267="","",IF('Actual Allocation Calc'!$AK$78="A",
IF($P267="Employed",$U267,
IF(AND($P267="Terminated"),($U267/7*AS267),
IF(AND($P267="Furloughed"),($U267/7*AS267)+($U267/7*BC267),
IF(AND($P267="Rehired"),($U267/7*BC267),
IF(AND($P267="Terminated",AS267&gt;0),$U267,
IF($P267="Furloughed",IF(AS267&gt;0,$U267)+IF(BC267&gt;0,$U267),
IF($P267="Rehired",IF(BC267&gt;0,$U267)))))))),IF('Actual Allocation Calc'!$AK$78="C",'Actual Allocation Calc'!O267,'Actual Allocation Calc'!X267+IF($P267="Employed",$U267,
IF(AND($P267="Terminated"),($U267/7*AS267),
IF(AND($P267="Furloughed"),($U267/7*AS267)+($U267/7*BC267),
IF(AND($P267="Rehired"),($U267/7*BC267),
IF(AND($P267="Terminated",AS267&gt;0),$U267,
IF($P267="Furloughed",IF(AS267&gt;0,$U267)+IF(BC267&gt;0,$U267),
IF($P267="Rehired",IF(BC267&gt;0,$U267))))))))*'Actual Allocation Calc'!$AK$99)))</f>
        <v/>
      </c>
      <c r="AC267" s="210" t="str">
        <f>IF($B267="","",IF('Actual Allocation Calc'!$AL$78="A",
IF($P267="Employed",$U267,
IF(AND($P267="Terminated"),($U267/7*AT267),
IF(AND($P267="Furloughed"),($U267/7*AT267)+($U267/7*BD267),
IF(AND($P267="Rehired"),($U267/7*BD267),
IF(AND($P267="Terminated",AT267&gt;0),$U267,
IF($P267="Furloughed",IF(AT267&gt;0,$U267)+IF(BD267&gt;0,$U267),
IF($P267="Rehired",IF(BD267&gt;0,$U267)))))))),IF('Actual Allocation Calc'!$AL$78="C",'Actual Allocation Calc'!P267,'Actual Allocation Calc'!Y267+IF($P267="Employed",$U267,
IF(AND($P267="Terminated"),($U267/7*AT267),
IF(AND($P267="Furloughed"),($U267/7*AT267)+($U267/7*BD267),
IF(AND($P267="Rehired"),($U267/7*BD267),
IF(AND($P267="Terminated",AT267&gt;0),$U267,
IF($P267="Furloughed",IF(AT267&gt;0,$U267)+IF(BD267&gt;0,$U267),
IF($P267="Rehired",IF(BD267&gt;0,$U267))))))))*'Actual Allocation Calc'!$AL$99)))</f>
        <v/>
      </c>
      <c r="AD267" s="210" t="str">
        <f>IF($B267="","",IF('Actual Allocation Calc'!$AM$78="A",
IF($P267="Employed",$U267,
IF(AND($P267="Terminated"),($U267/7*AU267),
IF(AND($P267="Furloughed"),($U267/7*AU267)+($U267/7*BE267),
IF(AND($P267="Rehired"),($U267/7*BE267),
IF(AND($P267="Terminated",AU267&gt;0),$U267,
IF($P267="Furloughed",IF(AU267&gt;0,$U267)+IF(BE267&gt;0,$U267),
IF($P267="Rehired",IF(BE267&gt;0,$U267)))))))),IF('Actual Allocation Calc'!$AM$78="C",'Actual Allocation Calc'!Q267,'Actual Allocation Calc'!Z267+IF($P267="Employed",$U267,
IF(AND($P267="Terminated"),($U267/7*AU267),
IF(AND($P267="Furloughed"),($U267/7*AU267)+($U267/7*BE267),
IF(AND($P267="Rehired"),($U267/7*BE267),
IF(AND($P267="Terminated",AU267&gt;0),$U267,
IF($P267="Furloughed",IF(AU267&gt;0,$U267)+IF(BE267&gt;0,$U267),
IF($P267="Rehired",IF(BE267&gt;0,$U267))))))))*'Actual Allocation Calc'!$AM$99)))</f>
        <v/>
      </c>
      <c r="AE267" s="210" t="str">
        <f>IF($B267="","",IF('Actual Allocation Calc'!$AN$78="A",
IF($P267="Employed",$U267,
IF(AND($P267="Terminated"),($U267/7*AV267),
IF(AND($P267="Furloughed"),($U267/7*AV267)+($U267/7*BF267),
IF(AND($P267="Rehired"),($U267/7*BF267),
IF(AND($P267="Terminated",AV267&gt;0),$U267,
IF($P267="Furloughed",IF(AV267&gt;0,$U267)+IF(BF267&gt;0,$U267),
IF($P267="Rehired",IF(BF267&gt;0,$U267)))))))),IF('Actual Allocation Calc'!$AN$78="C",'Actual Allocation Calc'!R267,'Actual Allocation Calc'!AA267+IF($P267="Employed",$U267,
IF(AND($P267="Terminated"),($U267/7*AV267),
IF(AND($P267="Furloughed"),($U267/7*AV267)+($U267/7*BF267),
IF(AND($P267="Rehired"),($U267/7*BF267),
IF(AND($P267="Terminated",AV267&gt;0),$U267,
IF($P267="Furloughed",IF(AV267&gt;0,$U267)+IF(BF267&gt;0,$U267),
IF($P267="Rehired",IF(BF267&gt;0,$U267))))))))*'Actual Allocation Calc'!$AN$99)))</f>
        <v/>
      </c>
      <c r="AF267" s="210" t="str">
        <f>IF($B267="","",IF('Actual Allocation Calc'!$AO$78="A",
IF($P267="Employed",$U267,
IF(AND($P267="Terminated"),($U267/7*AW267),
IF(AND($P267="Furloughed"),($U267/7*AW267)+($U267/7*BG267),
IF(AND($P267="Rehired"),($U267/7*BG267),
IF(AND($P267="Terminated",AW267&gt;0),$U267,
IF($P267="Furloughed",IF(AW267&gt;0,$U267)+IF(BG267&gt;0,$U267),
IF($P267="Rehired",IF(BG267&gt;0,$U267)))))))),IF('Actual Allocation Calc'!$AO$78="C",'Actual Allocation Calc'!S267,'Actual Allocation Calc'!AB267+IF($P267="Employed",$U267,
IF(AND($P267="Terminated"),($U267/7*AW267),
IF(AND($P267="Furloughed"),($U267/7*AW267)+($U267/7*BG267),
IF(AND($P267="Rehired"),($U267/7*BG267),
IF(AND($P267="Terminated",AW267&gt;0),$U267,
IF($P267="Furloughed",IF(AW267&gt;0,$U267)+IF(BG267&gt;0,$U267),
IF($P267="Rehired",IF(BG267&gt;0,$U267))))))))*'Actual Allocation Calc'!$AO$99)))</f>
        <v/>
      </c>
      <c r="AG267" s="210" t="str">
        <f>IF($B267="","",IF('Actual Allocation Calc'!$AP$78="A",
IF($P267="Employed",$U267/7*BK267,
IF(AND($P267="Terminated"),($U267/7*AX267),
IF(AND($P267="Furloughed"),($U267/7*AX267)+($U267/7*BH267),
IF(AND($P267="Rehired"),($U267/7*BH267),
IF(AND($P267="Terminated",AX267&gt;0),$U267,
IF($P267="Furloughed",IF(AX267&gt;0,$U267)+IF(BH267&gt;0,$U267),
IF($P267="Rehired",IF(BH267&gt;0,$U267)))))))),IF('Actual Allocation Calc'!$AP$78="C",'Actual Allocation Calc'!T267,'Actual Allocation Calc'!AC267+IF($P267="Employed",$U267/7*BK267,
IF(AND($P267="Terminated"),($U267/7*AX267),
IF(AND($P267="Furloughed"),($U267/7*AX267)+($U267/7*BH267),
IF(AND($P267="Rehired"),($U267/7*BH267),
IF(AND($P267="Terminated",AX267&gt;0),$U267,
IF($P267="Furloughed",IF(AX267&gt;0,$U267)+IF(BH267&gt;0,$U267),
IF($P267="Rehired",IF(BH267&gt;0,$U267))))))))*'Actual Allocation Calc'!$AP$99)))</f>
        <v/>
      </c>
      <c r="AH267" s="536"/>
      <c r="AI267" s="82">
        <f t="shared" si="87"/>
        <v>0</v>
      </c>
      <c r="AJ267" s="210">
        <f t="shared" si="69"/>
        <v>0</v>
      </c>
      <c r="AK267" s="397" t="str">
        <f t="shared" si="70"/>
        <v/>
      </c>
      <c r="AM267" s="122"/>
      <c r="AO267" s="214" t="str">
        <f>IFERROR(IF($V267="","",VLOOKUP(V267,'Calendar Calcs'!$B$2:$E1234,4,FALSE)),0)</f>
        <v/>
      </c>
      <c r="AP267" s="69" t="str">
        <f>IF($AO267="","", IF($AO267&lt;AP$23,0,IF($AO267&gt;AP$23,COUNTIFS('Calendar Calcs'!$E$2:$E1234,AP$23),COUNTIFS('Calendar Calcs'!$E$2:$E1234,AP$23,'Calendar Calcs'!$D$2:$D1234,"&lt;="&amp;WEEKDAY($V267)))))</f>
        <v/>
      </c>
      <c r="AQ267" s="69" t="str">
        <f>IF($AO267="","", IF($AO267&lt;AQ$23,0,IF($AO267&gt;AQ$23,COUNTIFS('Calendar Calcs'!$E$2:$E1234,AQ$23),COUNTIFS('Calendar Calcs'!$E$2:$E1234,AQ$23,'Calendar Calcs'!$D$2:$D1234,"&lt;="&amp;WEEKDAY($V267)))))</f>
        <v/>
      </c>
      <c r="AR267" s="69" t="str">
        <f>IF($AO267="","", IF($AO267&lt;AR$23,0,IF($AO267&gt;AR$23,COUNTIFS('Calendar Calcs'!$E$2:$E1234,AR$23),COUNTIFS('Calendar Calcs'!$E$2:$E1234,AR$23,'Calendar Calcs'!$D$2:$D1234,"&lt;="&amp;WEEKDAY($V267)))))</f>
        <v/>
      </c>
      <c r="AS267" s="69" t="str">
        <f>IF($AO267="","", IF($AO267&lt;AS$23,0,IF($AO267&gt;AS$23,COUNTIFS('Calendar Calcs'!$E$2:$E1234,AS$23),COUNTIFS('Calendar Calcs'!$E$2:$E1234,AS$23,'Calendar Calcs'!$D$2:$D1234,"&lt;="&amp;WEEKDAY($V267)))))</f>
        <v/>
      </c>
      <c r="AT267" s="69" t="str">
        <f>IF($AO267="","", IF($AO267&lt;AT$23,0,IF($AO267&gt;AT$23,COUNTIFS('Calendar Calcs'!$E$2:$E1234,AT$23),COUNTIFS('Calendar Calcs'!$E$2:$E1234,AT$23,'Calendar Calcs'!$D$2:$D1234,"&lt;="&amp;WEEKDAY($V267)))))</f>
        <v/>
      </c>
      <c r="AU267" s="69" t="str">
        <f>IF($AO267="","", IF($AO267&lt;AU$23,0,IF($AO267&gt;AU$23,COUNTIFS('Calendar Calcs'!$E$2:$E1234,AU$23),COUNTIFS('Calendar Calcs'!$E$2:$E1234,AU$23,'Calendar Calcs'!$D$2:$D1234,"&lt;="&amp;WEEKDAY($V267)))))</f>
        <v/>
      </c>
      <c r="AV267" s="69" t="str">
        <f>IF($AO267="","", IF($AO267&lt;AV$23,0,IF($AO267&gt;AV$23,COUNTIFS('Calendar Calcs'!$E$2:$E1234,AV$23),COUNTIFS('Calendar Calcs'!$E$2:$E1234,AV$23,'Calendar Calcs'!$D$2:$D1234,"&lt;="&amp;WEEKDAY($V267)))))</f>
        <v/>
      </c>
      <c r="AW267" s="69" t="str">
        <f>IF($AO267="","", IF($AO267&lt;AW$23,0,IF($AO267&gt;AW$23,COUNTIFS('Calendar Calcs'!$E$2:$E1234,AW$23),COUNTIFS('Calendar Calcs'!$E$2:$E1234,AW$23,'Calendar Calcs'!$D$2:$D1234,"&lt;="&amp;WEEKDAY($V267)))))</f>
        <v/>
      </c>
      <c r="AX267" s="69" t="str">
        <f>IF($AO267="","", IF($AO267&lt;AX$23,0,IF($AO267&gt;AX$23,COUNTIFS('Calendar Calcs'!$E$2:$E1234,AX$23),COUNTIFS('Calendar Calcs'!$E$2:$E1234,AX$23,'Calendar Calcs'!$D$2:$D1234,"&lt;="&amp;WEEKDAY($V267)))))</f>
        <v/>
      </c>
      <c r="AY267" s="69" t="str">
        <f>IF($W267="","",VLOOKUP($W267,'Calendar Calcs'!$B$2:$E1234,4,FALSE))</f>
        <v/>
      </c>
      <c r="AZ267" s="69" t="str">
        <f>IF($AY267="","",IF($AY267&gt;AZ$23,0,IF($AY267&lt;AZ$23,COUNTIFS('Calendar Calcs'!$E$2:$E1234,AZ$23),COUNTIFS('Calendar Calcs'!$E$2:$E1234,AZ$23,'Calendar Calcs'!$D$2:$D1234,"&gt;="&amp;WEEKDAY($W267)))))</f>
        <v/>
      </c>
      <c r="BA267" s="69" t="str">
        <f>IF($AY267="","",IF($AY267&gt;BA$23,0,IF($AY267&lt;BA$23,COUNTIFS('Calendar Calcs'!$E$2:$E1234,BA$23),COUNTIFS('Calendar Calcs'!$E$2:$E1234,BA$23,'Calendar Calcs'!$D$2:$D1234,"&gt;="&amp;WEEKDAY($W267)))))</f>
        <v/>
      </c>
      <c r="BB267" s="69" t="str">
        <f>IF($AY267="","",IF($AY267&gt;BB$23,0,IF($AY267&lt;BB$23,COUNTIFS('Calendar Calcs'!$E$2:$E1234,BB$23),COUNTIFS('Calendar Calcs'!$E$2:$E1234,BB$23,'Calendar Calcs'!$D$2:$D1234,"&gt;="&amp;WEEKDAY($W267)))))</f>
        <v/>
      </c>
      <c r="BC267" s="69" t="str">
        <f>IF($AY267="","",IF($AY267&gt;BC$23,0,IF($AY267&lt;BC$23,COUNTIFS('Calendar Calcs'!$E$2:$E1234,BC$23),COUNTIFS('Calendar Calcs'!$E$2:$E1234,BC$23,'Calendar Calcs'!$D$2:$D1234,"&gt;="&amp;WEEKDAY($W267)))))</f>
        <v/>
      </c>
      <c r="BD267" s="69" t="str">
        <f>IF($AY267="","",IF($AY267&gt;BD$23,0,IF($AY267&lt;BD$23,COUNTIFS('Calendar Calcs'!$E$2:$E1234,BD$23),COUNTIFS('Calendar Calcs'!$E$2:$E1234,BD$23,'Calendar Calcs'!$D$2:$D1234,"&gt;="&amp;WEEKDAY($W267)))))</f>
        <v/>
      </c>
      <c r="BE267" s="69" t="str">
        <f>IF($AY267="","",IF($AY267&gt;BE$23,0,IF($AY267&lt;BE$23,COUNTIFS('Calendar Calcs'!$E$2:$E1234,BE$23),COUNTIFS('Calendar Calcs'!$E$2:$E1234,BE$23,'Calendar Calcs'!$D$2:$D1234,"&gt;="&amp;WEEKDAY($W267)))))</f>
        <v/>
      </c>
      <c r="BF267" s="69" t="str">
        <f>IF($AY267="","",IF($AY267&gt;BF$23,0,IF($AY267&lt;BF$23,COUNTIFS('Calendar Calcs'!$E$2:$E1234,BF$23),COUNTIFS('Calendar Calcs'!$E$2:$E1234,BF$23,'Calendar Calcs'!$D$2:$D1234,"&gt;="&amp;WEEKDAY($W267)))))</f>
        <v/>
      </c>
      <c r="BG267" s="69" t="str">
        <f>IF($AY267="","",IF($AY267&gt;BG$23,0,IF($AY267&lt;BG$23,COUNTIFS('Calendar Calcs'!$E$2:$E1234,BG$23),COUNTIFS('Calendar Calcs'!$E$2:$E1234,BG$23,'Calendar Calcs'!$D$2:$D1234,"&gt;="&amp;WEEKDAY($W267)))))</f>
        <v/>
      </c>
      <c r="BH267" s="69">
        <f t="shared" si="71"/>
        <v>6</v>
      </c>
      <c r="BI267" s="69">
        <f>IF(Cover!$E$43="","",VLOOKUP(Cover!$E$43,'Calendar Calcs'!$B$2:$E1234,4,FALSE))</f>
        <v>1</v>
      </c>
      <c r="BJ267" s="69">
        <f>IF($BI267="","", IF($BI267&lt;BJ$23,0,IF($BI267&gt;=BJ$23,COUNTIFS('Calendar Calcs'!$E$2:$E1234,BJ$23),COUNTIFS('Calendar Calcs'!$E$2:$E1234,BJ$23,'Calendar Calcs'!$D$2:$D1234,"&lt;="&amp;WEEKDAY($V267)))))</f>
        <v>1</v>
      </c>
      <c r="BK267" s="69">
        <f t="shared" si="68"/>
        <v>6</v>
      </c>
      <c r="BN267" s="69" t="str">
        <f>IF(T267&gt;0,"FTE",IF(Cover!$E$47="Weekly",IF(S267&gt;29.75,"FTE","PTE"),IF(S267&gt;59.75,"FTE","PTE")))</f>
        <v>PTE</v>
      </c>
      <c r="BO267" s="69">
        <f>IF(BN267="FTE",30,IF(Cover!$E$47="Weekly",'STEP 2 EE Data'!S267,'STEP 2 EE Data'!S267/2))</f>
        <v>0</v>
      </c>
      <c r="BP267" s="209">
        <f t="shared" si="72"/>
        <v>0</v>
      </c>
      <c r="BQ267" s="209">
        <f t="shared" si="73"/>
        <v>0</v>
      </c>
      <c r="BR267" s="209">
        <f t="shared" si="74"/>
        <v>0</v>
      </c>
      <c r="BS267" s="209">
        <f t="shared" si="75"/>
        <v>0</v>
      </c>
      <c r="BT267" s="209">
        <f t="shared" si="76"/>
        <v>0</v>
      </c>
      <c r="BU267" s="209">
        <f t="shared" si="77"/>
        <v>0</v>
      </c>
      <c r="BV267" s="209">
        <f t="shared" si="78"/>
        <v>0</v>
      </c>
      <c r="BW267" s="209">
        <f t="shared" si="79"/>
        <v>0</v>
      </c>
      <c r="BX267" s="209">
        <f t="shared" si="80"/>
        <v>0</v>
      </c>
      <c r="CC267" s="210" t="str">
        <f>IF(B267="","",IF(C267="",IF(Cover!$E$47="Weekly",'STEP 3 EE Comp'!BI272*8,'STEP 3 EE Comp'!BI272*4),IF(Cover!$E$47="Weekly",'STEP 3 EE Comp'!BI272,'STEP 3 EE Comp'!BI272)))</f>
        <v/>
      </c>
      <c r="CD267" s="82" t="str">
        <f t="shared" si="81"/>
        <v/>
      </c>
      <c r="CE267" s="417">
        <f t="shared" si="82"/>
        <v>1</v>
      </c>
      <c r="CF267" s="82" t="str">
        <f t="shared" si="83"/>
        <v>Good</v>
      </c>
      <c r="CG267" s="82">
        <f t="shared" si="84"/>
        <v>0</v>
      </c>
      <c r="CH267" s="234">
        <f t="shared" si="85"/>
        <v>0</v>
      </c>
    </row>
    <row r="268" spans="1:86" s="69" customFormat="1" x14ac:dyDescent="0.3">
      <c r="A268" s="555"/>
      <c r="B268" s="52"/>
      <c r="C268" s="52"/>
      <c r="D268" s="52"/>
      <c r="E268" s="52"/>
      <c r="F268" s="507"/>
      <c r="G268" s="210">
        <f t="shared" si="86"/>
        <v>0</v>
      </c>
      <c r="H268" s="82">
        <f t="shared" si="67"/>
        <v>0</v>
      </c>
      <c r="I268" s="211"/>
      <c r="J268" s="441" t="s">
        <v>21</v>
      </c>
      <c r="K268" s="441" t="s">
        <v>21</v>
      </c>
      <c r="L268" s="441" t="s">
        <v>21</v>
      </c>
      <c r="M268" s="441" t="s">
        <v>21</v>
      </c>
      <c r="N268" s="568" t="s">
        <v>21</v>
      </c>
      <c r="O268" s="211"/>
      <c r="P268" s="212" t="str">
        <f>IF(B268="","",
IF(AND(V268="",W268="",B268&lt;&gt;""),"Employed",
IF(AND(V268&lt;&gt;"",W268="",B268&lt;&gt;""),"Terminated",
IF(AND(V268&lt;&gt;"",W268&lt;&gt;"",B268&lt;&gt;""),IF(W268&lt;Cover!$E$43,"Employed","Furloughed"),
IF(AND(V268="",W268&lt;&gt;"",B268&lt;&gt;""),IF(W268&lt;Cover!$E$43,"Employed","Rehired"))))))</f>
        <v/>
      </c>
      <c r="Q268" s="211"/>
      <c r="R268" s="536"/>
      <c r="S268" s="563"/>
      <c r="T268" s="536"/>
      <c r="U268" s="82">
        <f>IF(Cover!$E$47="Weekly",IF(T268&gt;0,T268,R268*S268),IF(T268&gt;0,T268,R268*S268)/2)</f>
        <v>0</v>
      </c>
      <c r="V268" s="564"/>
      <c r="W268" s="564"/>
      <c r="Y268" s="213" t="str">
        <f>IF($B268="","",IF('Actual Allocation Calc'!$AH$78="A",
IF($P268="Employed",$U268/7*BJ268,
IF(AND($P268="Terminated"),($U268/7*AP268),
IF(AND($P268="Furloughed"),($U268/7*AP268)+($U268/7*AZ268),
IF(AND($P268="Rehired"),($U268/7*AZ268),
IF(AND($P268="Terminated",AP268&gt;0),$U268,
IF($P268="Furloughed",IF(AP268&gt;0,$U268)+IF(AZ268&gt;0,$U268),
IF($P268="Rehired",IF(AZ268&gt;0,$U268)))))))),IF('Actual Allocation Calc'!$AH$78="C",'Actual Allocation Calc'!L268,'Actual Allocation Calc'!U268+IF($P268="Employed",$U268/7*BJ268,
IF(AND($P268="Terminated"),($U268/7*AP268),
IF(AND($P268="Furloughed"),($U268/7*AP268)+($U268/7*AZ268),
IF(AND($P268="Rehired"),($U268/7*AZ268),
IF(AND($P268="Terminated",AP268&gt;0),$U268,
IF($P268="Furloughed",IF(AP268&gt;0,$U268)+IF(AZ268&gt;0,$U268),
IF($P268="Rehired",IF(AZ268&gt;0,$U268))))))))*'Actual Allocation Calc'!$AH$99)))</f>
        <v/>
      </c>
      <c r="Z268" s="210" t="str">
        <f>IF($B268="","",IF('Actual Allocation Calc'!$AI$78="A",
IF($P268="Employed",$U268,
IF(AND($P268="Terminated"),($U268/7*AQ268),
IF(AND($P268="Furloughed"),($U268/7*AQ268)+($U268/7*BA268),
IF(AND($P268="Rehired"),($U268/7*BA268),
IF(AND($P268="Terminated",AQ268&gt;0),$U268,
IF($P268="Furloughed",IF(AQ268&gt;0,$U268)+IF(BA268&gt;0,$U268),
IF($P268="Rehired",IF(BA268&gt;0,$U268)))))))),IF('Actual Allocation Calc'!$AI$78="C",'Actual Allocation Calc'!M268,'Actual Allocation Calc'!V268+IF($P268="Employed",$U268,
IF(AND($P268="Terminated"),($U268/7*AQ268),
IF(AND($P268="Furloughed"),($U268/7*AQ268)+($U268/7*BA268),
IF(AND($P268="Rehired"),($U268/7*BA268),
IF(AND($P268="Terminated",AQ268&gt;0),$U268,
IF($P268="Furloughed",IF(AQ268&gt;0,$U268)+IF(BA268&gt;0,$U268),
IF($P268="Rehired",IF(BA268&gt;0,$U268))))))))*'Actual Allocation Calc'!$AI$99)))</f>
        <v/>
      </c>
      <c r="AA268" s="210" t="str">
        <f>IF($B268="","",IF('Actual Allocation Calc'!$AJ$78="A",
IF($P268="Employed",$U268,
IF(AND($P268="Terminated"),($U268/7*AR268),
IF(AND($P268="Furloughed"),($U268/7*AR268)+($U268/7*BB268),
IF(AND($P268="Rehired"),($U268/7*BB268),
IF(AND($P268="Terminated",AR268&gt;0),$U268,
IF($P268="Furloughed",IF(AR268&gt;0,$U268)+IF(BB268&gt;0,$U268),
IF($P268="Rehired",IF(BB268&gt;0,$U268)))))))),IF('Actual Allocation Calc'!$AJ$78="C",'Actual Allocation Calc'!N268,'Actual Allocation Calc'!W268+IF($P268="Employed",$U268,
IF(AND($P268="Terminated"),($U268/7*AR268),
IF(AND($P268="Furloughed"),($U268/7*AR268)+($U268/7*BB268),
IF(AND($P268="Rehired"),($U268/7*BB268),
IF(AND($P268="Terminated",AR268&gt;0),$U268,
IF($P268="Furloughed",IF(AR268&gt;0,$U268)+IF(BB268&gt;0,$U268),
IF($P268="Rehired",IF(BB268&gt;0,$U268))))))))*'Actual Allocation Calc'!$AJ$99)))</f>
        <v/>
      </c>
      <c r="AB268" s="210" t="str">
        <f>IF($B268="","",IF('Actual Allocation Calc'!$AK$78="A",
IF($P268="Employed",$U268,
IF(AND($P268="Terminated"),($U268/7*AS268),
IF(AND($P268="Furloughed"),($U268/7*AS268)+($U268/7*BC268),
IF(AND($P268="Rehired"),($U268/7*BC268),
IF(AND($P268="Terminated",AS268&gt;0),$U268,
IF($P268="Furloughed",IF(AS268&gt;0,$U268)+IF(BC268&gt;0,$U268),
IF($P268="Rehired",IF(BC268&gt;0,$U268)))))))),IF('Actual Allocation Calc'!$AK$78="C",'Actual Allocation Calc'!O268,'Actual Allocation Calc'!X268+IF($P268="Employed",$U268,
IF(AND($P268="Terminated"),($U268/7*AS268),
IF(AND($P268="Furloughed"),($U268/7*AS268)+($U268/7*BC268),
IF(AND($P268="Rehired"),($U268/7*BC268),
IF(AND($P268="Terminated",AS268&gt;0),$U268,
IF($P268="Furloughed",IF(AS268&gt;0,$U268)+IF(BC268&gt;0,$U268),
IF($P268="Rehired",IF(BC268&gt;0,$U268))))))))*'Actual Allocation Calc'!$AK$99)))</f>
        <v/>
      </c>
      <c r="AC268" s="210" t="str">
        <f>IF($B268="","",IF('Actual Allocation Calc'!$AL$78="A",
IF($P268="Employed",$U268,
IF(AND($P268="Terminated"),($U268/7*AT268),
IF(AND($P268="Furloughed"),($U268/7*AT268)+($U268/7*BD268),
IF(AND($P268="Rehired"),($U268/7*BD268),
IF(AND($P268="Terminated",AT268&gt;0),$U268,
IF($P268="Furloughed",IF(AT268&gt;0,$U268)+IF(BD268&gt;0,$U268),
IF($P268="Rehired",IF(BD268&gt;0,$U268)))))))),IF('Actual Allocation Calc'!$AL$78="C",'Actual Allocation Calc'!P268,'Actual Allocation Calc'!Y268+IF($P268="Employed",$U268,
IF(AND($P268="Terminated"),($U268/7*AT268),
IF(AND($P268="Furloughed"),($U268/7*AT268)+($U268/7*BD268),
IF(AND($P268="Rehired"),($U268/7*BD268),
IF(AND($P268="Terminated",AT268&gt;0),$U268,
IF($P268="Furloughed",IF(AT268&gt;0,$U268)+IF(BD268&gt;0,$U268),
IF($P268="Rehired",IF(BD268&gt;0,$U268))))))))*'Actual Allocation Calc'!$AL$99)))</f>
        <v/>
      </c>
      <c r="AD268" s="210" t="str">
        <f>IF($B268="","",IF('Actual Allocation Calc'!$AM$78="A",
IF($P268="Employed",$U268,
IF(AND($P268="Terminated"),($U268/7*AU268),
IF(AND($P268="Furloughed"),($U268/7*AU268)+($U268/7*BE268),
IF(AND($P268="Rehired"),($U268/7*BE268),
IF(AND($P268="Terminated",AU268&gt;0),$U268,
IF($P268="Furloughed",IF(AU268&gt;0,$U268)+IF(BE268&gt;0,$U268),
IF($P268="Rehired",IF(BE268&gt;0,$U268)))))))),IF('Actual Allocation Calc'!$AM$78="C",'Actual Allocation Calc'!Q268,'Actual Allocation Calc'!Z268+IF($P268="Employed",$U268,
IF(AND($P268="Terminated"),($U268/7*AU268),
IF(AND($P268="Furloughed"),($U268/7*AU268)+($U268/7*BE268),
IF(AND($P268="Rehired"),($U268/7*BE268),
IF(AND($P268="Terminated",AU268&gt;0),$U268,
IF($P268="Furloughed",IF(AU268&gt;0,$U268)+IF(BE268&gt;0,$U268),
IF($P268="Rehired",IF(BE268&gt;0,$U268))))))))*'Actual Allocation Calc'!$AM$99)))</f>
        <v/>
      </c>
      <c r="AE268" s="210" t="str">
        <f>IF($B268="","",IF('Actual Allocation Calc'!$AN$78="A",
IF($P268="Employed",$U268,
IF(AND($P268="Terminated"),($U268/7*AV268),
IF(AND($P268="Furloughed"),($U268/7*AV268)+($U268/7*BF268),
IF(AND($P268="Rehired"),($U268/7*BF268),
IF(AND($P268="Terminated",AV268&gt;0),$U268,
IF($P268="Furloughed",IF(AV268&gt;0,$U268)+IF(BF268&gt;0,$U268),
IF($P268="Rehired",IF(BF268&gt;0,$U268)))))))),IF('Actual Allocation Calc'!$AN$78="C",'Actual Allocation Calc'!R268,'Actual Allocation Calc'!AA268+IF($P268="Employed",$U268,
IF(AND($P268="Terminated"),($U268/7*AV268),
IF(AND($P268="Furloughed"),($U268/7*AV268)+($U268/7*BF268),
IF(AND($P268="Rehired"),($U268/7*BF268),
IF(AND($P268="Terminated",AV268&gt;0),$U268,
IF($P268="Furloughed",IF(AV268&gt;0,$U268)+IF(BF268&gt;0,$U268),
IF($P268="Rehired",IF(BF268&gt;0,$U268))))))))*'Actual Allocation Calc'!$AN$99)))</f>
        <v/>
      </c>
      <c r="AF268" s="210" t="str">
        <f>IF($B268="","",IF('Actual Allocation Calc'!$AO$78="A",
IF($P268="Employed",$U268,
IF(AND($P268="Terminated"),($U268/7*AW268),
IF(AND($P268="Furloughed"),($U268/7*AW268)+($U268/7*BG268),
IF(AND($P268="Rehired"),($U268/7*BG268),
IF(AND($P268="Terminated",AW268&gt;0),$U268,
IF($P268="Furloughed",IF(AW268&gt;0,$U268)+IF(BG268&gt;0,$U268),
IF($P268="Rehired",IF(BG268&gt;0,$U268)))))))),IF('Actual Allocation Calc'!$AO$78="C",'Actual Allocation Calc'!S268,'Actual Allocation Calc'!AB268+IF($P268="Employed",$U268,
IF(AND($P268="Terminated"),($U268/7*AW268),
IF(AND($P268="Furloughed"),($U268/7*AW268)+($U268/7*BG268),
IF(AND($P268="Rehired"),($U268/7*BG268),
IF(AND($P268="Terminated",AW268&gt;0),$U268,
IF($P268="Furloughed",IF(AW268&gt;0,$U268)+IF(BG268&gt;0,$U268),
IF($P268="Rehired",IF(BG268&gt;0,$U268))))))))*'Actual Allocation Calc'!$AO$99)))</f>
        <v/>
      </c>
      <c r="AG268" s="210" t="str">
        <f>IF($B268="","",IF('Actual Allocation Calc'!$AP$78="A",
IF($P268="Employed",$U268/7*BK268,
IF(AND($P268="Terminated"),($U268/7*AX268),
IF(AND($P268="Furloughed"),($U268/7*AX268)+($U268/7*BH268),
IF(AND($P268="Rehired"),($U268/7*BH268),
IF(AND($P268="Terminated",AX268&gt;0),$U268,
IF($P268="Furloughed",IF(AX268&gt;0,$U268)+IF(BH268&gt;0,$U268),
IF($P268="Rehired",IF(BH268&gt;0,$U268)))))))),IF('Actual Allocation Calc'!$AP$78="C",'Actual Allocation Calc'!T268,'Actual Allocation Calc'!AC268+IF($P268="Employed",$U268/7*BK268,
IF(AND($P268="Terminated"),($U268/7*AX268),
IF(AND($P268="Furloughed"),($U268/7*AX268)+($U268/7*BH268),
IF(AND($P268="Rehired"),($U268/7*BH268),
IF(AND($P268="Terminated",AX268&gt;0),$U268,
IF($P268="Furloughed",IF(AX268&gt;0,$U268)+IF(BH268&gt;0,$U268),
IF($P268="Rehired",IF(BH268&gt;0,$U268))))))))*'Actual Allocation Calc'!$AP$99)))</f>
        <v/>
      </c>
      <c r="AH268" s="536"/>
      <c r="AI268" s="82">
        <f t="shared" si="87"/>
        <v>0</v>
      </c>
      <c r="AJ268" s="210">
        <f t="shared" si="69"/>
        <v>0</v>
      </c>
      <c r="AK268" s="397" t="str">
        <f t="shared" si="70"/>
        <v/>
      </c>
      <c r="AM268" s="122"/>
      <c r="AO268" s="214" t="str">
        <f>IFERROR(IF($V268="","",VLOOKUP(V268,'Calendar Calcs'!$B$2:$E1235,4,FALSE)),0)</f>
        <v/>
      </c>
      <c r="AP268" s="69" t="str">
        <f>IF($AO268="","", IF($AO268&lt;AP$23,0,IF($AO268&gt;AP$23,COUNTIFS('Calendar Calcs'!$E$2:$E1235,AP$23),COUNTIFS('Calendar Calcs'!$E$2:$E1235,AP$23,'Calendar Calcs'!$D$2:$D1235,"&lt;="&amp;WEEKDAY($V268)))))</f>
        <v/>
      </c>
      <c r="AQ268" s="69" t="str">
        <f>IF($AO268="","", IF($AO268&lt;AQ$23,0,IF($AO268&gt;AQ$23,COUNTIFS('Calendar Calcs'!$E$2:$E1235,AQ$23),COUNTIFS('Calendar Calcs'!$E$2:$E1235,AQ$23,'Calendar Calcs'!$D$2:$D1235,"&lt;="&amp;WEEKDAY($V268)))))</f>
        <v/>
      </c>
      <c r="AR268" s="69" t="str">
        <f>IF($AO268="","", IF($AO268&lt;AR$23,0,IF($AO268&gt;AR$23,COUNTIFS('Calendar Calcs'!$E$2:$E1235,AR$23),COUNTIFS('Calendar Calcs'!$E$2:$E1235,AR$23,'Calendar Calcs'!$D$2:$D1235,"&lt;="&amp;WEEKDAY($V268)))))</f>
        <v/>
      </c>
      <c r="AS268" s="69" t="str">
        <f>IF($AO268="","", IF($AO268&lt;AS$23,0,IF($AO268&gt;AS$23,COUNTIFS('Calendar Calcs'!$E$2:$E1235,AS$23),COUNTIFS('Calendar Calcs'!$E$2:$E1235,AS$23,'Calendar Calcs'!$D$2:$D1235,"&lt;="&amp;WEEKDAY($V268)))))</f>
        <v/>
      </c>
      <c r="AT268" s="69" t="str">
        <f>IF($AO268="","", IF($AO268&lt;AT$23,0,IF($AO268&gt;AT$23,COUNTIFS('Calendar Calcs'!$E$2:$E1235,AT$23),COUNTIFS('Calendar Calcs'!$E$2:$E1235,AT$23,'Calendar Calcs'!$D$2:$D1235,"&lt;="&amp;WEEKDAY($V268)))))</f>
        <v/>
      </c>
      <c r="AU268" s="69" t="str">
        <f>IF($AO268="","", IF($AO268&lt;AU$23,0,IF($AO268&gt;AU$23,COUNTIFS('Calendar Calcs'!$E$2:$E1235,AU$23),COUNTIFS('Calendar Calcs'!$E$2:$E1235,AU$23,'Calendar Calcs'!$D$2:$D1235,"&lt;="&amp;WEEKDAY($V268)))))</f>
        <v/>
      </c>
      <c r="AV268" s="69" t="str">
        <f>IF($AO268="","", IF($AO268&lt;AV$23,0,IF($AO268&gt;AV$23,COUNTIFS('Calendar Calcs'!$E$2:$E1235,AV$23),COUNTIFS('Calendar Calcs'!$E$2:$E1235,AV$23,'Calendar Calcs'!$D$2:$D1235,"&lt;="&amp;WEEKDAY($V268)))))</f>
        <v/>
      </c>
      <c r="AW268" s="69" t="str">
        <f>IF($AO268="","", IF($AO268&lt;AW$23,0,IF($AO268&gt;AW$23,COUNTIFS('Calendar Calcs'!$E$2:$E1235,AW$23),COUNTIFS('Calendar Calcs'!$E$2:$E1235,AW$23,'Calendar Calcs'!$D$2:$D1235,"&lt;="&amp;WEEKDAY($V268)))))</f>
        <v/>
      </c>
      <c r="AX268" s="69" t="str">
        <f>IF($AO268="","", IF($AO268&lt;AX$23,0,IF($AO268&gt;AX$23,COUNTIFS('Calendar Calcs'!$E$2:$E1235,AX$23),COUNTIFS('Calendar Calcs'!$E$2:$E1235,AX$23,'Calendar Calcs'!$D$2:$D1235,"&lt;="&amp;WEEKDAY($V268)))))</f>
        <v/>
      </c>
      <c r="AY268" s="69" t="str">
        <f>IF($W268="","",VLOOKUP($W268,'Calendar Calcs'!$B$2:$E1235,4,FALSE))</f>
        <v/>
      </c>
      <c r="AZ268" s="69" t="str">
        <f>IF($AY268="","",IF($AY268&gt;AZ$23,0,IF($AY268&lt;AZ$23,COUNTIFS('Calendar Calcs'!$E$2:$E1235,AZ$23),COUNTIFS('Calendar Calcs'!$E$2:$E1235,AZ$23,'Calendar Calcs'!$D$2:$D1235,"&gt;="&amp;WEEKDAY($W268)))))</f>
        <v/>
      </c>
      <c r="BA268" s="69" t="str">
        <f>IF($AY268="","",IF($AY268&gt;BA$23,0,IF($AY268&lt;BA$23,COUNTIFS('Calendar Calcs'!$E$2:$E1235,BA$23),COUNTIFS('Calendar Calcs'!$E$2:$E1235,BA$23,'Calendar Calcs'!$D$2:$D1235,"&gt;="&amp;WEEKDAY($W268)))))</f>
        <v/>
      </c>
      <c r="BB268" s="69" t="str">
        <f>IF($AY268="","",IF($AY268&gt;BB$23,0,IF($AY268&lt;BB$23,COUNTIFS('Calendar Calcs'!$E$2:$E1235,BB$23),COUNTIFS('Calendar Calcs'!$E$2:$E1235,BB$23,'Calendar Calcs'!$D$2:$D1235,"&gt;="&amp;WEEKDAY($W268)))))</f>
        <v/>
      </c>
      <c r="BC268" s="69" t="str">
        <f>IF($AY268="","",IF($AY268&gt;BC$23,0,IF($AY268&lt;BC$23,COUNTIFS('Calendar Calcs'!$E$2:$E1235,BC$23),COUNTIFS('Calendar Calcs'!$E$2:$E1235,BC$23,'Calendar Calcs'!$D$2:$D1235,"&gt;="&amp;WEEKDAY($W268)))))</f>
        <v/>
      </c>
      <c r="BD268" s="69" t="str">
        <f>IF($AY268="","",IF($AY268&gt;BD$23,0,IF($AY268&lt;BD$23,COUNTIFS('Calendar Calcs'!$E$2:$E1235,BD$23),COUNTIFS('Calendar Calcs'!$E$2:$E1235,BD$23,'Calendar Calcs'!$D$2:$D1235,"&gt;="&amp;WEEKDAY($W268)))))</f>
        <v/>
      </c>
      <c r="BE268" s="69" t="str">
        <f>IF($AY268="","",IF($AY268&gt;BE$23,0,IF($AY268&lt;BE$23,COUNTIFS('Calendar Calcs'!$E$2:$E1235,BE$23),COUNTIFS('Calendar Calcs'!$E$2:$E1235,BE$23,'Calendar Calcs'!$D$2:$D1235,"&gt;="&amp;WEEKDAY($W268)))))</f>
        <v/>
      </c>
      <c r="BF268" s="69" t="str">
        <f>IF($AY268="","",IF($AY268&gt;BF$23,0,IF($AY268&lt;BF$23,COUNTIFS('Calendar Calcs'!$E$2:$E1235,BF$23),COUNTIFS('Calendar Calcs'!$E$2:$E1235,BF$23,'Calendar Calcs'!$D$2:$D1235,"&gt;="&amp;WEEKDAY($W268)))))</f>
        <v/>
      </c>
      <c r="BG268" s="69" t="str">
        <f>IF($AY268="","",IF($AY268&gt;BG$23,0,IF($AY268&lt;BG$23,COUNTIFS('Calendar Calcs'!$E$2:$E1235,BG$23),COUNTIFS('Calendar Calcs'!$E$2:$E1235,BG$23,'Calendar Calcs'!$D$2:$D1235,"&gt;="&amp;WEEKDAY($W268)))))</f>
        <v/>
      </c>
      <c r="BH268" s="69">
        <f t="shared" si="71"/>
        <v>6</v>
      </c>
      <c r="BI268" s="69">
        <f>IF(Cover!$E$43="","",VLOOKUP(Cover!$E$43,'Calendar Calcs'!$B$2:$E1235,4,FALSE))</f>
        <v>1</v>
      </c>
      <c r="BJ268" s="69">
        <f>IF($BI268="","", IF($BI268&lt;BJ$23,0,IF($BI268&gt;=BJ$23,COUNTIFS('Calendar Calcs'!$E$2:$E1235,BJ$23),COUNTIFS('Calendar Calcs'!$E$2:$E1235,BJ$23,'Calendar Calcs'!$D$2:$D1235,"&lt;="&amp;WEEKDAY($V268)))))</f>
        <v>1</v>
      </c>
      <c r="BK268" s="69">
        <f t="shared" si="68"/>
        <v>6</v>
      </c>
      <c r="BN268" s="69" t="str">
        <f>IF(T268&gt;0,"FTE",IF(Cover!$E$47="Weekly",IF(S268&gt;29.75,"FTE","PTE"),IF(S268&gt;59.75,"FTE","PTE")))</f>
        <v>PTE</v>
      </c>
      <c r="BO268" s="69">
        <f>IF(BN268="FTE",30,IF(Cover!$E$47="Weekly",'STEP 2 EE Data'!S268,'STEP 2 EE Data'!S268/2))</f>
        <v>0</v>
      </c>
      <c r="BP268" s="209">
        <f t="shared" si="72"/>
        <v>0</v>
      </c>
      <c r="BQ268" s="209">
        <f t="shared" si="73"/>
        <v>0</v>
      </c>
      <c r="BR268" s="209">
        <f t="shared" si="74"/>
        <v>0</v>
      </c>
      <c r="BS268" s="209">
        <f t="shared" si="75"/>
        <v>0</v>
      </c>
      <c r="BT268" s="209">
        <f t="shared" si="76"/>
        <v>0</v>
      </c>
      <c r="BU268" s="209">
        <f t="shared" si="77"/>
        <v>0</v>
      </c>
      <c r="BV268" s="209">
        <f t="shared" si="78"/>
        <v>0</v>
      </c>
      <c r="BW268" s="209">
        <f t="shared" si="79"/>
        <v>0</v>
      </c>
      <c r="BX268" s="209">
        <f t="shared" si="80"/>
        <v>0</v>
      </c>
      <c r="CC268" s="210" t="str">
        <f>IF(B268="","",IF(C268="",IF(Cover!$E$47="Weekly",'STEP 3 EE Comp'!BI273*8,'STEP 3 EE Comp'!BI273*4),IF(Cover!$E$47="Weekly",'STEP 3 EE Comp'!BI273,'STEP 3 EE Comp'!BI273)))</f>
        <v/>
      </c>
      <c r="CD268" s="82" t="str">
        <f t="shared" si="81"/>
        <v/>
      </c>
      <c r="CE268" s="417">
        <f t="shared" si="82"/>
        <v>1</v>
      </c>
      <c r="CF268" s="82" t="str">
        <f t="shared" si="83"/>
        <v>Good</v>
      </c>
      <c r="CG268" s="82">
        <f t="shared" si="84"/>
        <v>0</v>
      </c>
      <c r="CH268" s="234">
        <f t="shared" si="85"/>
        <v>0</v>
      </c>
    </row>
    <row r="269" spans="1:86" s="69" customFormat="1" x14ac:dyDescent="0.3">
      <c r="A269" s="555"/>
      <c r="B269" s="52"/>
      <c r="C269" s="52"/>
      <c r="D269" s="52"/>
      <c r="E269" s="52"/>
      <c r="F269" s="507"/>
      <c r="G269" s="210">
        <f t="shared" si="86"/>
        <v>0</v>
      </c>
      <c r="H269" s="82">
        <f t="shared" si="67"/>
        <v>0</v>
      </c>
      <c r="I269" s="211"/>
      <c r="J269" s="441" t="s">
        <v>21</v>
      </c>
      <c r="K269" s="441" t="s">
        <v>21</v>
      </c>
      <c r="L269" s="441" t="s">
        <v>21</v>
      </c>
      <c r="M269" s="441" t="s">
        <v>21</v>
      </c>
      <c r="N269" s="568" t="s">
        <v>21</v>
      </c>
      <c r="O269" s="211"/>
      <c r="P269" s="212" t="str">
        <f>IF(B269="","",
IF(AND(V269="",W269="",B269&lt;&gt;""),"Employed",
IF(AND(V269&lt;&gt;"",W269="",B269&lt;&gt;""),"Terminated",
IF(AND(V269&lt;&gt;"",W269&lt;&gt;"",B269&lt;&gt;""),IF(W269&lt;Cover!$E$43,"Employed","Furloughed"),
IF(AND(V269="",W269&lt;&gt;"",B269&lt;&gt;""),IF(W269&lt;Cover!$E$43,"Employed","Rehired"))))))</f>
        <v/>
      </c>
      <c r="Q269" s="211"/>
      <c r="R269" s="536"/>
      <c r="S269" s="563"/>
      <c r="T269" s="536"/>
      <c r="U269" s="82">
        <f>IF(Cover!$E$47="Weekly",IF(T269&gt;0,T269,R269*S269),IF(T269&gt;0,T269,R269*S269)/2)</f>
        <v>0</v>
      </c>
      <c r="V269" s="564"/>
      <c r="W269" s="564"/>
      <c r="Y269" s="213" t="str">
        <f>IF($B269="","",IF('Actual Allocation Calc'!$AH$78="A",
IF($P269="Employed",$U269/7*BJ269,
IF(AND($P269="Terminated"),($U269/7*AP269),
IF(AND($P269="Furloughed"),($U269/7*AP269)+($U269/7*AZ269),
IF(AND($P269="Rehired"),($U269/7*AZ269),
IF(AND($P269="Terminated",AP269&gt;0),$U269,
IF($P269="Furloughed",IF(AP269&gt;0,$U269)+IF(AZ269&gt;0,$U269),
IF($P269="Rehired",IF(AZ269&gt;0,$U269)))))))),IF('Actual Allocation Calc'!$AH$78="C",'Actual Allocation Calc'!L269,'Actual Allocation Calc'!U269+IF($P269="Employed",$U269/7*BJ269,
IF(AND($P269="Terminated"),($U269/7*AP269),
IF(AND($P269="Furloughed"),($U269/7*AP269)+($U269/7*AZ269),
IF(AND($P269="Rehired"),($U269/7*AZ269),
IF(AND($P269="Terminated",AP269&gt;0),$U269,
IF($P269="Furloughed",IF(AP269&gt;0,$U269)+IF(AZ269&gt;0,$U269),
IF($P269="Rehired",IF(AZ269&gt;0,$U269))))))))*'Actual Allocation Calc'!$AH$99)))</f>
        <v/>
      </c>
      <c r="Z269" s="210" t="str">
        <f>IF($B269="","",IF('Actual Allocation Calc'!$AI$78="A",
IF($P269="Employed",$U269,
IF(AND($P269="Terminated"),($U269/7*AQ269),
IF(AND($P269="Furloughed"),($U269/7*AQ269)+($U269/7*BA269),
IF(AND($P269="Rehired"),($U269/7*BA269),
IF(AND($P269="Terminated",AQ269&gt;0),$U269,
IF($P269="Furloughed",IF(AQ269&gt;0,$U269)+IF(BA269&gt;0,$U269),
IF($P269="Rehired",IF(BA269&gt;0,$U269)))))))),IF('Actual Allocation Calc'!$AI$78="C",'Actual Allocation Calc'!M269,'Actual Allocation Calc'!V269+IF($P269="Employed",$U269,
IF(AND($P269="Terminated"),($U269/7*AQ269),
IF(AND($P269="Furloughed"),($U269/7*AQ269)+($U269/7*BA269),
IF(AND($P269="Rehired"),($U269/7*BA269),
IF(AND($P269="Terminated",AQ269&gt;0),$U269,
IF($P269="Furloughed",IF(AQ269&gt;0,$U269)+IF(BA269&gt;0,$U269),
IF($P269="Rehired",IF(BA269&gt;0,$U269))))))))*'Actual Allocation Calc'!$AI$99)))</f>
        <v/>
      </c>
      <c r="AA269" s="210" t="str">
        <f>IF($B269="","",IF('Actual Allocation Calc'!$AJ$78="A",
IF($P269="Employed",$U269,
IF(AND($P269="Terminated"),($U269/7*AR269),
IF(AND($P269="Furloughed"),($U269/7*AR269)+($U269/7*BB269),
IF(AND($P269="Rehired"),($U269/7*BB269),
IF(AND($P269="Terminated",AR269&gt;0),$U269,
IF($P269="Furloughed",IF(AR269&gt;0,$U269)+IF(BB269&gt;0,$U269),
IF($P269="Rehired",IF(BB269&gt;0,$U269)))))))),IF('Actual Allocation Calc'!$AJ$78="C",'Actual Allocation Calc'!N269,'Actual Allocation Calc'!W269+IF($P269="Employed",$U269,
IF(AND($P269="Terminated"),($U269/7*AR269),
IF(AND($P269="Furloughed"),($U269/7*AR269)+($U269/7*BB269),
IF(AND($P269="Rehired"),($U269/7*BB269),
IF(AND($P269="Terminated",AR269&gt;0),$U269,
IF($P269="Furloughed",IF(AR269&gt;0,$U269)+IF(BB269&gt;0,$U269),
IF($P269="Rehired",IF(BB269&gt;0,$U269))))))))*'Actual Allocation Calc'!$AJ$99)))</f>
        <v/>
      </c>
      <c r="AB269" s="210" t="str">
        <f>IF($B269="","",IF('Actual Allocation Calc'!$AK$78="A",
IF($P269="Employed",$U269,
IF(AND($P269="Terminated"),($U269/7*AS269),
IF(AND($P269="Furloughed"),($U269/7*AS269)+($U269/7*BC269),
IF(AND($P269="Rehired"),($U269/7*BC269),
IF(AND($P269="Terminated",AS269&gt;0),$U269,
IF($P269="Furloughed",IF(AS269&gt;0,$U269)+IF(BC269&gt;0,$U269),
IF($P269="Rehired",IF(BC269&gt;0,$U269)))))))),IF('Actual Allocation Calc'!$AK$78="C",'Actual Allocation Calc'!O269,'Actual Allocation Calc'!X269+IF($P269="Employed",$U269,
IF(AND($P269="Terminated"),($U269/7*AS269),
IF(AND($P269="Furloughed"),($U269/7*AS269)+($U269/7*BC269),
IF(AND($P269="Rehired"),($U269/7*BC269),
IF(AND($P269="Terminated",AS269&gt;0),$U269,
IF($P269="Furloughed",IF(AS269&gt;0,$U269)+IF(BC269&gt;0,$U269),
IF($P269="Rehired",IF(BC269&gt;0,$U269))))))))*'Actual Allocation Calc'!$AK$99)))</f>
        <v/>
      </c>
      <c r="AC269" s="210" t="str">
        <f>IF($B269="","",IF('Actual Allocation Calc'!$AL$78="A",
IF($P269="Employed",$U269,
IF(AND($P269="Terminated"),($U269/7*AT269),
IF(AND($P269="Furloughed"),($U269/7*AT269)+($U269/7*BD269),
IF(AND($P269="Rehired"),($U269/7*BD269),
IF(AND($P269="Terminated",AT269&gt;0),$U269,
IF($P269="Furloughed",IF(AT269&gt;0,$U269)+IF(BD269&gt;0,$U269),
IF($P269="Rehired",IF(BD269&gt;0,$U269)))))))),IF('Actual Allocation Calc'!$AL$78="C",'Actual Allocation Calc'!P269,'Actual Allocation Calc'!Y269+IF($P269="Employed",$U269,
IF(AND($P269="Terminated"),($U269/7*AT269),
IF(AND($P269="Furloughed"),($U269/7*AT269)+($U269/7*BD269),
IF(AND($P269="Rehired"),($U269/7*BD269),
IF(AND($P269="Terminated",AT269&gt;0),$U269,
IF($P269="Furloughed",IF(AT269&gt;0,$U269)+IF(BD269&gt;0,$U269),
IF($P269="Rehired",IF(BD269&gt;0,$U269))))))))*'Actual Allocation Calc'!$AL$99)))</f>
        <v/>
      </c>
      <c r="AD269" s="210" t="str">
        <f>IF($B269="","",IF('Actual Allocation Calc'!$AM$78="A",
IF($P269="Employed",$U269,
IF(AND($P269="Terminated"),($U269/7*AU269),
IF(AND($P269="Furloughed"),($U269/7*AU269)+($U269/7*BE269),
IF(AND($P269="Rehired"),($U269/7*BE269),
IF(AND($P269="Terminated",AU269&gt;0),$U269,
IF($P269="Furloughed",IF(AU269&gt;0,$U269)+IF(BE269&gt;0,$U269),
IF($P269="Rehired",IF(BE269&gt;0,$U269)))))))),IF('Actual Allocation Calc'!$AM$78="C",'Actual Allocation Calc'!Q269,'Actual Allocation Calc'!Z269+IF($P269="Employed",$U269,
IF(AND($P269="Terminated"),($U269/7*AU269),
IF(AND($P269="Furloughed"),($U269/7*AU269)+($U269/7*BE269),
IF(AND($P269="Rehired"),($U269/7*BE269),
IF(AND($P269="Terminated",AU269&gt;0),$U269,
IF($P269="Furloughed",IF(AU269&gt;0,$U269)+IF(BE269&gt;0,$U269),
IF($P269="Rehired",IF(BE269&gt;0,$U269))))))))*'Actual Allocation Calc'!$AM$99)))</f>
        <v/>
      </c>
      <c r="AE269" s="210" t="str">
        <f>IF($B269="","",IF('Actual Allocation Calc'!$AN$78="A",
IF($P269="Employed",$U269,
IF(AND($P269="Terminated"),($U269/7*AV269),
IF(AND($P269="Furloughed"),($U269/7*AV269)+($U269/7*BF269),
IF(AND($P269="Rehired"),($U269/7*BF269),
IF(AND($P269="Terminated",AV269&gt;0),$U269,
IF($P269="Furloughed",IF(AV269&gt;0,$U269)+IF(BF269&gt;0,$U269),
IF($P269="Rehired",IF(BF269&gt;0,$U269)))))))),IF('Actual Allocation Calc'!$AN$78="C",'Actual Allocation Calc'!R269,'Actual Allocation Calc'!AA269+IF($P269="Employed",$U269,
IF(AND($P269="Terminated"),($U269/7*AV269),
IF(AND($P269="Furloughed"),($U269/7*AV269)+($U269/7*BF269),
IF(AND($P269="Rehired"),($U269/7*BF269),
IF(AND($P269="Terminated",AV269&gt;0),$U269,
IF($P269="Furloughed",IF(AV269&gt;0,$U269)+IF(BF269&gt;0,$U269),
IF($P269="Rehired",IF(BF269&gt;0,$U269))))))))*'Actual Allocation Calc'!$AN$99)))</f>
        <v/>
      </c>
      <c r="AF269" s="210" t="str">
        <f>IF($B269="","",IF('Actual Allocation Calc'!$AO$78="A",
IF($P269="Employed",$U269,
IF(AND($P269="Terminated"),($U269/7*AW269),
IF(AND($P269="Furloughed"),($U269/7*AW269)+($U269/7*BG269),
IF(AND($P269="Rehired"),($U269/7*BG269),
IF(AND($P269="Terminated",AW269&gt;0),$U269,
IF($P269="Furloughed",IF(AW269&gt;0,$U269)+IF(BG269&gt;0,$U269),
IF($P269="Rehired",IF(BG269&gt;0,$U269)))))))),IF('Actual Allocation Calc'!$AO$78="C",'Actual Allocation Calc'!S269,'Actual Allocation Calc'!AB269+IF($P269="Employed",$U269,
IF(AND($P269="Terminated"),($U269/7*AW269),
IF(AND($P269="Furloughed"),($U269/7*AW269)+($U269/7*BG269),
IF(AND($P269="Rehired"),($U269/7*BG269),
IF(AND($P269="Terminated",AW269&gt;0),$U269,
IF($P269="Furloughed",IF(AW269&gt;0,$U269)+IF(BG269&gt;0,$U269),
IF($P269="Rehired",IF(BG269&gt;0,$U269))))))))*'Actual Allocation Calc'!$AO$99)))</f>
        <v/>
      </c>
      <c r="AG269" s="210" t="str">
        <f>IF($B269="","",IF('Actual Allocation Calc'!$AP$78="A",
IF($P269="Employed",$U269/7*BK269,
IF(AND($P269="Terminated"),($U269/7*AX269),
IF(AND($P269="Furloughed"),($U269/7*AX269)+($U269/7*BH269),
IF(AND($P269="Rehired"),($U269/7*BH269),
IF(AND($P269="Terminated",AX269&gt;0),$U269,
IF($P269="Furloughed",IF(AX269&gt;0,$U269)+IF(BH269&gt;0,$U269),
IF($P269="Rehired",IF(BH269&gt;0,$U269)))))))),IF('Actual Allocation Calc'!$AP$78="C",'Actual Allocation Calc'!T269,'Actual Allocation Calc'!AC269+IF($P269="Employed",$U269/7*BK269,
IF(AND($P269="Terminated"),($U269/7*AX269),
IF(AND($P269="Furloughed"),($U269/7*AX269)+($U269/7*BH269),
IF(AND($P269="Rehired"),($U269/7*BH269),
IF(AND($P269="Terminated",AX269&gt;0),$U269,
IF($P269="Furloughed",IF(AX269&gt;0,$U269)+IF(BH269&gt;0,$U269),
IF($P269="Rehired",IF(BH269&gt;0,$U269))))))))*'Actual Allocation Calc'!$AP$99)))</f>
        <v/>
      </c>
      <c r="AH269" s="536"/>
      <c r="AI269" s="82">
        <f t="shared" si="87"/>
        <v>0</v>
      </c>
      <c r="AJ269" s="210">
        <f t="shared" si="69"/>
        <v>0</v>
      </c>
      <c r="AK269" s="397" t="str">
        <f t="shared" si="70"/>
        <v/>
      </c>
      <c r="AM269" s="122"/>
      <c r="AO269" s="214" t="str">
        <f>IFERROR(IF($V269="","",VLOOKUP(V269,'Calendar Calcs'!$B$2:$E1236,4,FALSE)),0)</f>
        <v/>
      </c>
      <c r="AP269" s="69" t="str">
        <f>IF($AO269="","", IF($AO269&lt;AP$23,0,IF($AO269&gt;AP$23,COUNTIFS('Calendar Calcs'!$E$2:$E1236,AP$23),COUNTIFS('Calendar Calcs'!$E$2:$E1236,AP$23,'Calendar Calcs'!$D$2:$D1236,"&lt;="&amp;WEEKDAY($V269)))))</f>
        <v/>
      </c>
      <c r="AQ269" s="69" t="str">
        <f>IF($AO269="","", IF($AO269&lt;AQ$23,0,IF($AO269&gt;AQ$23,COUNTIFS('Calendar Calcs'!$E$2:$E1236,AQ$23),COUNTIFS('Calendar Calcs'!$E$2:$E1236,AQ$23,'Calendar Calcs'!$D$2:$D1236,"&lt;="&amp;WEEKDAY($V269)))))</f>
        <v/>
      </c>
      <c r="AR269" s="69" t="str">
        <f>IF($AO269="","", IF($AO269&lt;AR$23,0,IF($AO269&gt;AR$23,COUNTIFS('Calendar Calcs'!$E$2:$E1236,AR$23),COUNTIFS('Calendar Calcs'!$E$2:$E1236,AR$23,'Calendar Calcs'!$D$2:$D1236,"&lt;="&amp;WEEKDAY($V269)))))</f>
        <v/>
      </c>
      <c r="AS269" s="69" t="str">
        <f>IF($AO269="","", IF($AO269&lt;AS$23,0,IF($AO269&gt;AS$23,COUNTIFS('Calendar Calcs'!$E$2:$E1236,AS$23),COUNTIFS('Calendar Calcs'!$E$2:$E1236,AS$23,'Calendar Calcs'!$D$2:$D1236,"&lt;="&amp;WEEKDAY($V269)))))</f>
        <v/>
      </c>
      <c r="AT269" s="69" t="str">
        <f>IF($AO269="","", IF($AO269&lt;AT$23,0,IF($AO269&gt;AT$23,COUNTIFS('Calendar Calcs'!$E$2:$E1236,AT$23),COUNTIFS('Calendar Calcs'!$E$2:$E1236,AT$23,'Calendar Calcs'!$D$2:$D1236,"&lt;="&amp;WEEKDAY($V269)))))</f>
        <v/>
      </c>
      <c r="AU269" s="69" t="str">
        <f>IF($AO269="","", IF($AO269&lt;AU$23,0,IF($AO269&gt;AU$23,COUNTIFS('Calendar Calcs'!$E$2:$E1236,AU$23),COUNTIFS('Calendar Calcs'!$E$2:$E1236,AU$23,'Calendar Calcs'!$D$2:$D1236,"&lt;="&amp;WEEKDAY($V269)))))</f>
        <v/>
      </c>
      <c r="AV269" s="69" t="str">
        <f>IF($AO269="","", IF($AO269&lt;AV$23,0,IF($AO269&gt;AV$23,COUNTIFS('Calendar Calcs'!$E$2:$E1236,AV$23),COUNTIFS('Calendar Calcs'!$E$2:$E1236,AV$23,'Calendar Calcs'!$D$2:$D1236,"&lt;="&amp;WEEKDAY($V269)))))</f>
        <v/>
      </c>
      <c r="AW269" s="69" t="str">
        <f>IF($AO269="","", IF($AO269&lt;AW$23,0,IF($AO269&gt;AW$23,COUNTIFS('Calendar Calcs'!$E$2:$E1236,AW$23),COUNTIFS('Calendar Calcs'!$E$2:$E1236,AW$23,'Calendar Calcs'!$D$2:$D1236,"&lt;="&amp;WEEKDAY($V269)))))</f>
        <v/>
      </c>
      <c r="AX269" s="69" t="str">
        <f>IF($AO269="","", IF($AO269&lt;AX$23,0,IF($AO269&gt;AX$23,COUNTIFS('Calendar Calcs'!$E$2:$E1236,AX$23),COUNTIFS('Calendar Calcs'!$E$2:$E1236,AX$23,'Calendar Calcs'!$D$2:$D1236,"&lt;="&amp;WEEKDAY($V269)))))</f>
        <v/>
      </c>
      <c r="AY269" s="69" t="str">
        <f>IF($W269="","",VLOOKUP($W269,'Calendar Calcs'!$B$2:$E1236,4,FALSE))</f>
        <v/>
      </c>
      <c r="AZ269" s="69" t="str">
        <f>IF($AY269="","",IF($AY269&gt;AZ$23,0,IF($AY269&lt;AZ$23,COUNTIFS('Calendar Calcs'!$E$2:$E1236,AZ$23),COUNTIFS('Calendar Calcs'!$E$2:$E1236,AZ$23,'Calendar Calcs'!$D$2:$D1236,"&gt;="&amp;WEEKDAY($W269)))))</f>
        <v/>
      </c>
      <c r="BA269" s="69" t="str">
        <f>IF($AY269="","",IF($AY269&gt;BA$23,0,IF($AY269&lt;BA$23,COUNTIFS('Calendar Calcs'!$E$2:$E1236,BA$23),COUNTIFS('Calendar Calcs'!$E$2:$E1236,BA$23,'Calendar Calcs'!$D$2:$D1236,"&gt;="&amp;WEEKDAY($W269)))))</f>
        <v/>
      </c>
      <c r="BB269" s="69" t="str">
        <f>IF($AY269="","",IF($AY269&gt;BB$23,0,IF($AY269&lt;BB$23,COUNTIFS('Calendar Calcs'!$E$2:$E1236,BB$23),COUNTIFS('Calendar Calcs'!$E$2:$E1236,BB$23,'Calendar Calcs'!$D$2:$D1236,"&gt;="&amp;WEEKDAY($W269)))))</f>
        <v/>
      </c>
      <c r="BC269" s="69" t="str">
        <f>IF($AY269="","",IF($AY269&gt;BC$23,0,IF($AY269&lt;BC$23,COUNTIFS('Calendar Calcs'!$E$2:$E1236,BC$23),COUNTIFS('Calendar Calcs'!$E$2:$E1236,BC$23,'Calendar Calcs'!$D$2:$D1236,"&gt;="&amp;WEEKDAY($W269)))))</f>
        <v/>
      </c>
      <c r="BD269" s="69" t="str">
        <f>IF($AY269="","",IF($AY269&gt;BD$23,0,IF($AY269&lt;BD$23,COUNTIFS('Calendar Calcs'!$E$2:$E1236,BD$23),COUNTIFS('Calendar Calcs'!$E$2:$E1236,BD$23,'Calendar Calcs'!$D$2:$D1236,"&gt;="&amp;WEEKDAY($W269)))))</f>
        <v/>
      </c>
      <c r="BE269" s="69" t="str">
        <f>IF($AY269="","",IF($AY269&gt;BE$23,0,IF($AY269&lt;BE$23,COUNTIFS('Calendar Calcs'!$E$2:$E1236,BE$23),COUNTIFS('Calendar Calcs'!$E$2:$E1236,BE$23,'Calendar Calcs'!$D$2:$D1236,"&gt;="&amp;WEEKDAY($W269)))))</f>
        <v/>
      </c>
      <c r="BF269" s="69" t="str">
        <f>IF($AY269="","",IF($AY269&gt;BF$23,0,IF($AY269&lt;BF$23,COUNTIFS('Calendar Calcs'!$E$2:$E1236,BF$23),COUNTIFS('Calendar Calcs'!$E$2:$E1236,BF$23,'Calendar Calcs'!$D$2:$D1236,"&gt;="&amp;WEEKDAY($W269)))))</f>
        <v/>
      </c>
      <c r="BG269" s="69" t="str">
        <f>IF($AY269="","",IF($AY269&gt;BG$23,0,IF($AY269&lt;BG$23,COUNTIFS('Calendar Calcs'!$E$2:$E1236,BG$23),COUNTIFS('Calendar Calcs'!$E$2:$E1236,BG$23,'Calendar Calcs'!$D$2:$D1236,"&gt;="&amp;WEEKDAY($W269)))))</f>
        <v/>
      </c>
      <c r="BH269" s="69">
        <f t="shared" si="71"/>
        <v>6</v>
      </c>
      <c r="BI269" s="69">
        <f>IF(Cover!$E$43="","",VLOOKUP(Cover!$E$43,'Calendar Calcs'!$B$2:$E1236,4,FALSE))</f>
        <v>1</v>
      </c>
      <c r="BJ269" s="69">
        <f>IF($BI269="","", IF($BI269&lt;BJ$23,0,IF($BI269&gt;=BJ$23,COUNTIFS('Calendar Calcs'!$E$2:$E1236,BJ$23),COUNTIFS('Calendar Calcs'!$E$2:$E1236,BJ$23,'Calendar Calcs'!$D$2:$D1236,"&lt;="&amp;WEEKDAY($V269)))))</f>
        <v>1</v>
      </c>
      <c r="BK269" s="69">
        <f t="shared" si="68"/>
        <v>6</v>
      </c>
      <c r="BN269" s="69" t="str">
        <f>IF(T269&gt;0,"FTE",IF(Cover!$E$47="Weekly",IF(S269&gt;29.75,"FTE","PTE"),IF(S269&gt;59.75,"FTE","PTE")))</f>
        <v>PTE</v>
      </c>
      <c r="BO269" s="69">
        <f>IF(BN269="FTE",30,IF(Cover!$E$47="Weekly",'STEP 2 EE Data'!S269,'STEP 2 EE Data'!S269/2))</f>
        <v>0</v>
      </c>
      <c r="BP269" s="209">
        <f t="shared" si="72"/>
        <v>0</v>
      </c>
      <c r="BQ269" s="209">
        <f t="shared" si="73"/>
        <v>0</v>
      </c>
      <c r="BR269" s="209">
        <f t="shared" si="74"/>
        <v>0</v>
      </c>
      <c r="BS269" s="209">
        <f t="shared" si="75"/>
        <v>0</v>
      </c>
      <c r="BT269" s="209">
        <f t="shared" si="76"/>
        <v>0</v>
      </c>
      <c r="BU269" s="209">
        <f t="shared" si="77"/>
        <v>0</v>
      </c>
      <c r="BV269" s="209">
        <f t="shared" si="78"/>
        <v>0</v>
      </c>
      <c r="BW269" s="209">
        <f t="shared" si="79"/>
        <v>0</v>
      </c>
      <c r="BX269" s="209">
        <f t="shared" si="80"/>
        <v>0</v>
      </c>
      <c r="CC269" s="210" t="str">
        <f>IF(B269="","",IF(C269="",IF(Cover!$E$47="Weekly",'STEP 3 EE Comp'!BI274*8,'STEP 3 EE Comp'!BI274*4),IF(Cover!$E$47="Weekly",'STEP 3 EE Comp'!BI274,'STEP 3 EE Comp'!BI274)))</f>
        <v/>
      </c>
      <c r="CD269" s="82" t="str">
        <f t="shared" si="81"/>
        <v/>
      </c>
      <c r="CE269" s="417">
        <f t="shared" si="82"/>
        <v>1</v>
      </c>
      <c r="CF269" s="82" t="str">
        <f t="shared" si="83"/>
        <v>Good</v>
      </c>
      <c r="CG269" s="82">
        <f t="shared" si="84"/>
        <v>0</v>
      </c>
      <c r="CH269" s="234">
        <f t="shared" si="85"/>
        <v>0</v>
      </c>
    </row>
    <row r="270" spans="1:86" s="69" customFormat="1" x14ac:dyDescent="0.3">
      <c r="A270" s="555"/>
      <c r="B270" s="52"/>
      <c r="C270" s="52"/>
      <c r="D270" s="52"/>
      <c r="E270" s="52"/>
      <c r="F270" s="507"/>
      <c r="G270" s="210">
        <f t="shared" si="86"/>
        <v>0</v>
      </c>
      <c r="H270" s="82">
        <f t="shared" si="67"/>
        <v>0</v>
      </c>
      <c r="I270" s="211"/>
      <c r="J270" s="441" t="s">
        <v>21</v>
      </c>
      <c r="K270" s="441" t="s">
        <v>21</v>
      </c>
      <c r="L270" s="441" t="s">
        <v>21</v>
      </c>
      <c r="M270" s="441" t="s">
        <v>21</v>
      </c>
      <c r="N270" s="568" t="s">
        <v>21</v>
      </c>
      <c r="O270" s="211"/>
      <c r="P270" s="212" t="str">
        <f>IF(B270="","",
IF(AND(V270="",W270="",B270&lt;&gt;""),"Employed",
IF(AND(V270&lt;&gt;"",W270="",B270&lt;&gt;""),"Terminated",
IF(AND(V270&lt;&gt;"",W270&lt;&gt;"",B270&lt;&gt;""),IF(W270&lt;Cover!$E$43,"Employed","Furloughed"),
IF(AND(V270="",W270&lt;&gt;"",B270&lt;&gt;""),IF(W270&lt;Cover!$E$43,"Employed","Rehired"))))))</f>
        <v/>
      </c>
      <c r="Q270" s="211"/>
      <c r="R270" s="536"/>
      <c r="S270" s="563"/>
      <c r="T270" s="536"/>
      <c r="U270" s="82">
        <f>IF(Cover!$E$47="Weekly",IF(T270&gt;0,T270,R270*S270),IF(T270&gt;0,T270,R270*S270)/2)</f>
        <v>0</v>
      </c>
      <c r="V270" s="564"/>
      <c r="W270" s="564"/>
      <c r="Y270" s="213" t="str">
        <f>IF($B270="","",IF('Actual Allocation Calc'!$AH$78="A",
IF($P270="Employed",$U270/7*BJ270,
IF(AND($P270="Terminated"),($U270/7*AP270),
IF(AND($P270="Furloughed"),($U270/7*AP270)+($U270/7*AZ270),
IF(AND($P270="Rehired"),($U270/7*AZ270),
IF(AND($P270="Terminated",AP270&gt;0),$U270,
IF($P270="Furloughed",IF(AP270&gt;0,$U270)+IF(AZ270&gt;0,$U270),
IF($P270="Rehired",IF(AZ270&gt;0,$U270)))))))),IF('Actual Allocation Calc'!$AH$78="C",'Actual Allocation Calc'!L270,'Actual Allocation Calc'!U270+IF($P270="Employed",$U270/7*BJ270,
IF(AND($P270="Terminated"),($U270/7*AP270),
IF(AND($P270="Furloughed"),($U270/7*AP270)+($U270/7*AZ270),
IF(AND($P270="Rehired"),($U270/7*AZ270),
IF(AND($P270="Terminated",AP270&gt;0),$U270,
IF($P270="Furloughed",IF(AP270&gt;0,$U270)+IF(AZ270&gt;0,$U270),
IF($P270="Rehired",IF(AZ270&gt;0,$U270))))))))*'Actual Allocation Calc'!$AH$99)))</f>
        <v/>
      </c>
      <c r="Z270" s="210" t="str">
        <f>IF($B270="","",IF('Actual Allocation Calc'!$AI$78="A",
IF($P270="Employed",$U270,
IF(AND($P270="Terminated"),($U270/7*AQ270),
IF(AND($P270="Furloughed"),($U270/7*AQ270)+($U270/7*BA270),
IF(AND($P270="Rehired"),($U270/7*BA270),
IF(AND($P270="Terminated",AQ270&gt;0),$U270,
IF($P270="Furloughed",IF(AQ270&gt;0,$U270)+IF(BA270&gt;0,$U270),
IF($P270="Rehired",IF(BA270&gt;0,$U270)))))))),IF('Actual Allocation Calc'!$AI$78="C",'Actual Allocation Calc'!M270,'Actual Allocation Calc'!V270+IF($P270="Employed",$U270,
IF(AND($P270="Terminated"),($U270/7*AQ270),
IF(AND($P270="Furloughed"),($U270/7*AQ270)+($U270/7*BA270),
IF(AND($P270="Rehired"),($U270/7*BA270),
IF(AND($P270="Terminated",AQ270&gt;0),$U270,
IF($P270="Furloughed",IF(AQ270&gt;0,$U270)+IF(BA270&gt;0,$U270),
IF($P270="Rehired",IF(BA270&gt;0,$U270))))))))*'Actual Allocation Calc'!$AI$99)))</f>
        <v/>
      </c>
      <c r="AA270" s="210" t="str">
        <f>IF($B270="","",IF('Actual Allocation Calc'!$AJ$78="A",
IF($P270="Employed",$U270,
IF(AND($P270="Terminated"),($U270/7*AR270),
IF(AND($P270="Furloughed"),($U270/7*AR270)+($U270/7*BB270),
IF(AND($P270="Rehired"),($U270/7*BB270),
IF(AND($P270="Terminated",AR270&gt;0),$U270,
IF($P270="Furloughed",IF(AR270&gt;0,$U270)+IF(BB270&gt;0,$U270),
IF($P270="Rehired",IF(BB270&gt;0,$U270)))))))),IF('Actual Allocation Calc'!$AJ$78="C",'Actual Allocation Calc'!N270,'Actual Allocation Calc'!W270+IF($P270="Employed",$U270,
IF(AND($P270="Terminated"),($U270/7*AR270),
IF(AND($P270="Furloughed"),($U270/7*AR270)+($U270/7*BB270),
IF(AND($P270="Rehired"),($U270/7*BB270),
IF(AND($P270="Terminated",AR270&gt;0),$U270,
IF($P270="Furloughed",IF(AR270&gt;0,$U270)+IF(BB270&gt;0,$U270),
IF($P270="Rehired",IF(BB270&gt;0,$U270))))))))*'Actual Allocation Calc'!$AJ$99)))</f>
        <v/>
      </c>
      <c r="AB270" s="210" t="str">
        <f>IF($B270="","",IF('Actual Allocation Calc'!$AK$78="A",
IF($P270="Employed",$U270,
IF(AND($P270="Terminated"),($U270/7*AS270),
IF(AND($P270="Furloughed"),($U270/7*AS270)+($U270/7*BC270),
IF(AND($P270="Rehired"),($U270/7*BC270),
IF(AND($P270="Terminated",AS270&gt;0),$U270,
IF($P270="Furloughed",IF(AS270&gt;0,$U270)+IF(BC270&gt;0,$U270),
IF($P270="Rehired",IF(BC270&gt;0,$U270)))))))),IF('Actual Allocation Calc'!$AK$78="C",'Actual Allocation Calc'!O270,'Actual Allocation Calc'!X270+IF($P270="Employed",$U270,
IF(AND($P270="Terminated"),($U270/7*AS270),
IF(AND($P270="Furloughed"),($U270/7*AS270)+($U270/7*BC270),
IF(AND($P270="Rehired"),($U270/7*BC270),
IF(AND($P270="Terminated",AS270&gt;0),$U270,
IF($P270="Furloughed",IF(AS270&gt;0,$U270)+IF(BC270&gt;0,$U270),
IF($P270="Rehired",IF(BC270&gt;0,$U270))))))))*'Actual Allocation Calc'!$AK$99)))</f>
        <v/>
      </c>
      <c r="AC270" s="210" t="str">
        <f>IF($B270="","",IF('Actual Allocation Calc'!$AL$78="A",
IF($P270="Employed",$U270,
IF(AND($P270="Terminated"),($U270/7*AT270),
IF(AND($P270="Furloughed"),($U270/7*AT270)+($U270/7*BD270),
IF(AND($P270="Rehired"),($U270/7*BD270),
IF(AND($P270="Terminated",AT270&gt;0),$U270,
IF($P270="Furloughed",IF(AT270&gt;0,$U270)+IF(BD270&gt;0,$U270),
IF($P270="Rehired",IF(BD270&gt;0,$U270)))))))),IF('Actual Allocation Calc'!$AL$78="C",'Actual Allocation Calc'!P270,'Actual Allocation Calc'!Y270+IF($P270="Employed",$U270,
IF(AND($P270="Terminated"),($U270/7*AT270),
IF(AND($P270="Furloughed"),($U270/7*AT270)+($U270/7*BD270),
IF(AND($P270="Rehired"),($U270/7*BD270),
IF(AND($P270="Terminated",AT270&gt;0),$U270,
IF($P270="Furloughed",IF(AT270&gt;0,$U270)+IF(BD270&gt;0,$U270),
IF($P270="Rehired",IF(BD270&gt;0,$U270))))))))*'Actual Allocation Calc'!$AL$99)))</f>
        <v/>
      </c>
      <c r="AD270" s="210" t="str">
        <f>IF($B270="","",IF('Actual Allocation Calc'!$AM$78="A",
IF($P270="Employed",$U270,
IF(AND($P270="Terminated"),($U270/7*AU270),
IF(AND($P270="Furloughed"),($U270/7*AU270)+($U270/7*BE270),
IF(AND($P270="Rehired"),($U270/7*BE270),
IF(AND($P270="Terminated",AU270&gt;0),$U270,
IF($P270="Furloughed",IF(AU270&gt;0,$U270)+IF(BE270&gt;0,$U270),
IF($P270="Rehired",IF(BE270&gt;0,$U270)))))))),IF('Actual Allocation Calc'!$AM$78="C",'Actual Allocation Calc'!Q270,'Actual Allocation Calc'!Z270+IF($P270="Employed",$U270,
IF(AND($P270="Terminated"),($U270/7*AU270),
IF(AND($P270="Furloughed"),($U270/7*AU270)+($U270/7*BE270),
IF(AND($P270="Rehired"),($U270/7*BE270),
IF(AND($P270="Terminated",AU270&gt;0),$U270,
IF($P270="Furloughed",IF(AU270&gt;0,$U270)+IF(BE270&gt;0,$U270),
IF($P270="Rehired",IF(BE270&gt;0,$U270))))))))*'Actual Allocation Calc'!$AM$99)))</f>
        <v/>
      </c>
      <c r="AE270" s="210" t="str">
        <f>IF($B270="","",IF('Actual Allocation Calc'!$AN$78="A",
IF($P270="Employed",$U270,
IF(AND($P270="Terminated"),($U270/7*AV270),
IF(AND($P270="Furloughed"),($U270/7*AV270)+($U270/7*BF270),
IF(AND($P270="Rehired"),($U270/7*BF270),
IF(AND($P270="Terminated",AV270&gt;0),$U270,
IF($P270="Furloughed",IF(AV270&gt;0,$U270)+IF(BF270&gt;0,$U270),
IF($P270="Rehired",IF(BF270&gt;0,$U270)))))))),IF('Actual Allocation Calc'!$AN$78="C",'Actual Allocation Calc'!R270,'Actual Allocation Calc'!AA270+IF($P270="Employed",$U270,
IF(AND($P270="Terminated"),($U270/7*AV270),
IF(AND($P270="Furloughed"),($U270/7*AV270)+($U270/7*BF270),
IF(AND($P270="Rehired"),($U270/7*BF270),
IF(AND($P270="Terminated",AV270&gt;0),$U270,
IF($P270="Furloughed",IF(AV270&gt;0,$U270)+IF(BF270&gt;0,$U270),
IF($P270="Rehired",IF(BF270&gt;0,$U270))))))))*'Actual Allocation Calc'!$AN$99)))</f>
        <v/>
      </c>
      <c r="AF270" s="210" t="str">
        <f>IF($B270="","",IF('Actual Allocation Calc'!$AO$78="A",
IF($P270="Employed",$U270,
IF(AND($P270="Terminated"),($U270/7*AW270),
IF(AND($P270="Furloughed"),($U270/7*AW270)+($U270/7*BG270),
IF(AND($P270="Rehired"),($U270/7*BG270),
IF(AND($P270="Terminated",AW270&gt;0),$U270,
IF($P270="Furloughed",IF(AW270&gt;0,$U270)+IF(BG270&gt;0,$U270),
IF($P270="Rehired",IF(BG270&gt;0,$U270)))))))),IF('Actual Allocation Calc'!$AO$78="C",'Actual Allocation Calc'!S270,'Actual Allocation Calc'!AB270+IF($P270="Employed",$U270,
IF(AND($P270="Terminated"),($U270/7*AW270),
IF(AND($P270="Furloughed"),($U270/7*AW270)+($U270/7*BG270),
IF(AND($P270="Rehired"),($U270/7*BG270),
IF(AND($P270="Terminated",AW270&gt;0),$U270,
IF($P270="Furloughed",IF(AW270&gt;0,$U270)+IF(BG270&gt;0,$U270),
IF($P270="Rehired",IF(BG270&gt;0,$U270))))))))*'Actual Allocation Calc'!$AO$99)))</f>
        <v/>
      </c>
      <c r="AG270" s="210" t="str">
        <f>IF($B270="","",IF('Actual Allocation Calc'!$AP$78="A",
IF($P270="Employed",$U270/7*BK270,
IF(AND($P270="Terminated"),($U270/7*AX270),
IF(AND($P270="Furloughed"),($U270/7*AX270)+($U270/7*BH270),
IF(AND($P270="Rehired"),($U270/7*BH270),
IF(AND($P270="Terminated",AX270&gt;0),$U270,
IF($P270="Furloughed",IF(AX270&gt;0,$U270)+IF(BH270&gt;0,$U270),
IF($P270="Rehired",IF(BH270&gt;0,$U270)))))))),IF('Actual Allocation Calc'!$AP$78="C",'Actual Allocation Calc'!T270,'Actual Allocation Calc'!AC270+IF($P270="Employed",$U270/7*BK270,
IF(AND($P270="Terminated"),($U270/7*AX270),
IF(AND($P270="Furloughed"),($U270/7*AX270)+($U270/7*BH270),
IF(AND($P270="Rehired"),($U270/7*BH270),
IF(AND($P270="Terminated",AX270&gt;0),$U270,
IF($P270="Furloughed",IF(AX270&gt;0,$U270)+IF(BH270&gt;0,$U270),
IF($P270="Rehired",IF(BH270&gt;0,$U270))))))))*'Actual Allocation Calc'!$AP$99)))</f>
        <v/>
      </c>
      <c r="AH270" s="536"/>
      <c r="AI270" s="82">
        <f t="shared" si="87"/>
        <v>0</v>
      </c>
      <c r="AJ270" s="210">
        <f t="shared" si="69"/>
        <v>0</v>
      </c>
      <c r="AK270" s="397" t="str">
        <f t="shared" si="70"/>
        <v/>
      </c>
      <c r="AM270" s="122"/>
      <c r="AO270" s="214" t="str">
        <f>IFERROR(IF($V270="","",VLOOKUP(V270,'Calendar Calcs'!$B$2:$E1237,4,FALSE)),0)</f>
        <v/>
      </c>
      <c r="AP270" s="69" t="str">
        <f>IF($AO270="","", IF($AO270&lt;AP$23,0,IF($AO270&gt;AP$23,COUNTIFS('Calendar Calcs'!$E$2:$E1237,AP$23),COUNTIFS('Calendar Calcs'!$E$2:$E1237,AP$23,'Calendar Calcs'!$D$2:$D1237,"&lt;="&amp;WEEKDAY($V270)))))</f>
        <v/>
      </c>
      <c r="AQ270" s="69" t="str">
        <f>IF($AO270="","", IF($AO270&lt;AQ$23,0,IF($AO270&gt;AQ$23,COUNTIFS('Calendar Calcs'!$E$2:$E1237,AQ$23),COUNTIFS('Calendar Calcs'!$E$2:$E1237,AQ$23,'Calendar Calcs'!$D$2:$D1237,"&lt;="&amp;WEEKDAY($V270)))))</f>
        <v/>
      </c>
      <c r="AR270" s="69" t="str">
        <f>IF($AO270="","", IF($AO270&lt;AR$23,0,IF($AO270&gt;AR$23,COUNTIFS('Calendar Calcs'!$E$2:$E1237,AR$23),COUNTIFS('Calendar Calcs'!$E$2:$E1237,AR$23,'Calendar Calcs'!$D$2:$D1237,"&lt;="&amp;WEEKDAY($V270)))))</f>
        <v/>
      </c>
      <c r="AS270" s="69" t="str">
        <f>IF($AO270="","", IF($AO270&lt;AS$23,0,IF($AO270&gt;AS$23,COUNTIFS('Calendar Calcs'!$E$2:$E1237,AS$23),COUNTIFS('Calendar Calcs'!$E$2:$E1237,AS$23,'Calendar Calcs'!$D$2:$D1237,"&lt;="&amp;WEEKDAY($V270)))))</f>
        <v/>
      </c>
      <c r="AT270" s="69" t="str">
        <f>IF($AO270="","", IF($AO270&lt;AT$23,0,IF($AO270&gt;AT$23,COUNTIFS('Calendar Calcs'!$E$2:$E1237,AT$23),COUNTIFS('Calendar Calcs'!$E$2:$E1237,AT$23,'Calendar Calcs'!$D$2:$D1237,"&lt;="&amp;WEEKDAY($V270)))))</f>
        <v/>
      </c>
      <c r="AU270" s="69" t="str">
        <f>IF($AO270="","", IF($AO270&lt;AU$23,0,IF($AO270&gt;AU$23,COUNTIFS('Calendar Calcs'!$E$2:$E1237,AU$23),COUNTIFS('Calendar Calcs'!$E$2:$E1237,AU$23,'Calendar Calcs'!$D$2:$D1237,"&lt;="&amp;WEEKDAY($V270)))))</f>
        <v/>
      </c>
      <c r="AV270" s="69" t="str">
        <f>IF($AO270="","", IF($AO270&lt;AV$23,0,IF($AO270&gt;AV$23,COUNTIFS('Calendar Calcs'!$E$2:$E1237,AV$23),COUNTIFS('Calendar Calcs'!$E$2:$E1237,AV$23,'Calendar Calcs'!$D$2:$D1237,"&lt;="&amp;WEEKDAY($V270)))))</f>
        <v/>
      </c>
      <c r="AW270" s="69" t="str">
        <f>IF($AO270="","", IF($AO270&lt;AW$23,0,IF($AO270&gt;AW$23,COUNTIFS('Calendar Calcs'!$E$2:$E1237,AW$23),COUNTIFS('Calendar Calcs'!$E$2:$E1237,AW$23,'Calendar Calcs'!$D$2:$D1237,"&lt;="&amp;WEEKDAY($V270)))))</f>
        <v/>
      </c>
      <c r="AX270" s="69" t="str">
        <f>IF($AO270="","", IF($AO270&lt;AX$23,0,IF($AO270&gt;AX$23,COUNTIFS('Calendar Calcs'!$E$2:$E1237,AX$23),COUNTIFS('Calendar Calcs'!$E$2:$E1237,AX$23,'Calendar Calcs'!$D$2:$D1237,"&lt;="&amp;WEEKDAY($V270)))))</f>
        <v/>
      </c>
      <c r="AY270" s="69" t="str">
        <f>IF($W270="","",VLOOKUP($W270,'Calendar Calcs'!$B$2:$E1237,4,FALSE))</f>
        <v/>
      </c>
      <c r="AZ270" s="69" t="str">
        <f>IF($AY270="","",IF($AY270&gt;AZ$23,0,IF($AY270&lt;AZ$23,COUNTIFS('Calendar Calcs'!$E$2:$E1237,AZ$23),COUNTIFS('Calendar Calcs'!$E$2:$E1237,AZ$23,'Calendar Calcs'!$D$2:$D1237,"&gt;="&amp;WEEKDAY($W270)))))</f>
        <v/>
      </c>
      <c r="BA270" s="69" t="str">
        <f>IF($AY270="","",IF($AY270&gt;BA$23,0,IF($AY270&lt;BA$23,COUNTIFS('Calendar Calcs'!$E$2:$E1237,BA$23),COUNTIFS('Calendar Calcs'!$E$2:$E1237,BA$23,'Calendar Calcs'!$D$2:$D1237,"&gt;="&amp;WEEKDAY($W270)))))</f>
        <v/>
      </c>
      <c r="BB270" s="69" t="str">
        <f>IF($AY270="","",IF($AY270&gt;BB$23,0,IF($AY270&lt;BB$23,COUNTIFS('Calendar Calcs'!$E$2:$E1237,BB$23),COUNTIFS('Calendar Calcs'!$E$2:$E1237,BB$23,'Calendar Calcs'!$D$2:$D1237,"&gt;="&amp;WEEKDAY($W270)))))</f>
        <v/>
      </c>
      <c r="BC270" s="69" t="str">
        <f>IF($AY270="","",IF($AY270&gt;BC$23,0,IF($AY270&lt;BC$23,COUNTIFS('Calendar Calcs'!$E$2:$E1237,BC$23),COUNTIFS('Calendar Calcs'!$E$2:$E1237,BC$23,'Calendar Calcs'!$D$2:$D1237,"&gt;="&amp;WEEKDAY($W270)))))</f>
        <v/>
      </c>
      <c r="BD270" s="69" t="str">
        <f>IF($AY270="","",IF($AY270&gt;BD$23,0,IF($AY270&lt;BD$23,COUNTIFS('Calendar Calcs'!$E$2:$E1237,BD$23),COUNTIFS('Calendar Calcs'!$E$2:$E1237,BD$23,'Calendar Calcs'!$D$2:$D1237,"&gt;="&amp;WEEKDAY($W270)))))</f>
        <v/>
      </c>
      <c r="BE270" s="69" t="str">
        <f>IF($AY270="","",IF($AY270&gt;BE$23,0,IF($AY270&lt;BE$23,COUNTIFS('Calendar Calcs'!$E$2:$E1237,BE$23),COUNTIFS('Calendar Calcs'!$E$2:$E1237,BE$23,'Calendar Calcs'!$D$2:$D1237,"&gt;="&amp;WEEKDAY($W270)))))</f>
        <v/>
      </c>
      <c r="BF270" s="69" t="str">
        <f>IF($AY270="","",IF($AY270&gt;BF$23,0,IF($AY270&lt;BF$23,COUNTIFS('Calendar Calcs'!$E$2:$E1237,BF$23),COUNTIFS('Calendar Calcs'!$E$2:$E1237,BF$23,'Calendar Calcs'!$D$2:$D1237,"&gt;="&amp;WEEKDAY($W270)))))</f>
        <v/>
      </c>
      <c r="BG270" s="69" t="str">
        <f>IF($AY270="","",IF($AY270&gt;BG$23,0,IF($AY270&lt;BG$23,COUNTIFS('Calendar Calcs'!$E$2:$E1237,BG$23),COUNTIFS('Calendar Calcs'!$E$2:$E1237,BG$23,'Calendar Calcs'!$D$2:$D1237,"&gt;="&amp;WEEKDAY($W270)))))</f>
        <v/>
      </c>
      <c r="BH270" s="69">
        <f t="shared" si="71"/>
        <v>6</v>
      </c>
      <c r="BI270" s="69">
        <f>IF(Cover!$E$43="","",VLOOKUP(Cover!$E$43,'Calendar Calcs'!$B$2:$E1237,4,FALSE))</f>
        <v>1</v>
      </c>
      <c r="BJ270" s="69">
        <f>IF($BI270="","", IF($BI270&lt;BJ$23,0,IF($BI270&gt;=BJ$23,COUNTIFS('Calendar Calcs'!$E$2:$E1237,BJ$23),COUNTIFS('Calendar Calcs'!$E$2:$E1237,BJ$23,'Calendar Calcs'!$D$2:$D1237,"&lt;="&amp;WEEKDAY($V270)))))</f>
        <v>1</v>
      </c>
      <c r="BK270" s="69">
        <f t="shared" si="68"/>
        <v>6</v>
      </c>
      <c r="BN270" s="69" t="str">
        <f>IF(T270&gt;0,"FTE",IF(Cover!$E$47="Weekly",IF(S270&gt;29.75,"FTE","PTE"),IF(S270&gt;59.75,"FTE","PTE")))</f>
        <v>PTE</v>
      </c>
      <c r="BO270" s="69">
        <f>IF(BN270="FTE",30,IF(Cover!$E$47="Weekly",'STEP 2 EE Data'!S270,'STEP 2 EE Data'!S270/2))</f>
        <v>0</v>
      </c>
      <c r="BP270" s="209">
        <f t="shared" si="72"/>
        <v>0</v>
      </c>
      <c r="BQ270" s="209">
        <f t="shared" si="73"/>
        <v>0</v>
      </c>
      <c r="BR270" s="209">
        <f t="shared" si="74"/>
        <v>0</v>
      </c>
      <c r="BS270" s="209">
        <f t="shared" si="75"/>
        <v>0</v>
      </c>
      <c r="BT270" s="209">
        <f t="shared" si="76"/>
        <v>0</v>
      </c>
      <c r="BU270" s="209">
        <f t="shared" si="77"/>
        <v>0</v>
      </c>
      <c r="BV270" s="209">
        <f t="shared" si="78"/>
        <v>0</v>
      </c>
      <c r="BW270" s="209">
        <f t="shared" si="79"/>
        <v>0</v>
      </c>
      <c r="BX270" s="209">
        <f t="shared" si="80"/>
        <v>0</v>
      </c>
      <c r="CC270" s="210" t="str">
        <f>IF(B270="","",IF(C270="",IF(Cover!$E$47="Weekly",'STEP 3 EE Comp'!BI275*8,'STEP 3 EE Comp'!BI275*4),IF(Cover!$E$47="Weekly",'STEP 3 EE Comp'!BI275,'STEP 3 EE Comp'!BI275)))</f>
        <v/>
      </c>
      <c r="CD270" s="82" t="str">
        <f t="shared" si="81"/>
        <v/>
      </c>
      <c r="CE270" s="417">
        <f t="shared" si="82"/>
        <v>1</v>
      </c>
      <c r="CF270" s="82" t="str">
        <f t="shared" si="83"/>
        <v>Good</v>
      </c>
      <c r="CG270" s="82">
        <f t="shared" si="84"/>
        <v>0</v>
      </c>
      <c r="CH270" s="234">
        <f t="shared" si="85"/>
        <v>0</v>
      </c>
    </row>
    <row r="271" spans="1:86" s="69" customFormat="1" x14ac:dyDescent="0.3">
      <c r="A271" s="555"/>
      <c r="B271" s="52"/>
      <c r="C271" s="52"/>
      <c r="D271" s="52"/>
      <c r="E271" s="52"/>
      <c r="F271" s="507"/>
      <c r="G271" s="210">
        <f t="shared" si="86"/>
        <v>0</v>
      </c>
      <c r="H271" s="82">
        <f t="shared" si="67"/>
        <v>0</v>
      </c>
      <c r="I271" s="211"/>
      <c r="J271" s="441" t="s">
        <v>21</v>
      </c>
      <c r="K271" s="441" t="s">
        <v>21</v>
      </c>
      <c r="L271" s="441" t="s">
        <v>21</v>
      </c>
      <c r="M271" s="441" t="s">
        <v>21</v>
      </c>
      <c r="N271" s="568" t="s">
        <v>21</v>
      </c>
      <c r="O271" s="211"/>
      <c r="P271" s="212" t="str">
        <f>IF(B271="","",
IF(AND(V271="",W271="",B271&lt;&gt;""),"Employed",
IF(AND(V271&lt;&gt;"",W271="",B271&lt;&gt;""),"Terminated",
IF(AND(V271&lt;&gt;"",W271&lt;&gt;"",B271&lt;&gt;""),IF(W271&lt;Cover!$E$43,"Employed","Furloughed"),
IF(AND(V271="",W271&lt;&gt;"",B271&lt;&gt;""),IF(W271&lt;Cover!$E$43,"Employed","Rehired"))))))</f>
        <v/>
      </c>
      <c r="Q271" s="211"/>
      <c r="R271" s="536"/>
      <c r="S271" s="563"/>
      <c r="T271" s="536"/>
      <c r="U271" s="82">
        <f>IF(Cover!$E$47="Weekly",IF(T271&gt;0,T271,R271*S271),IF(T271&gt;0,T271,R271*S271)/2)</f>
        <v>0</v>
      </c>
      <c r="V271" s="564"/>
      <c r="W271" s="564"/>
      <c r="Y271" s="213" t="str">
        <f>IF($B271="","",IF('Actual Allocation Calc'!$AH$78="A",
IF($P271="Employed",$U271/7*BJ271,
IF(AND($P271="Terminated"),($U271/7*AP271),
IF(AND($P271="Furloughed"),($U271/7*AP271)+($U271/7*AZ271),
IF(AND($P271="Rehired"),($U271/7*AZ271),
IF(AND($P271="Terminated",AP271&gt;0),$U271,
IF($P271="Furloughed",IF(AP271&gt;0,$U271)+IF(AZ271&gt;0,$U271),
IF($P271="Rehired",IF(AZ271&gt;0,$U271)))))))),IF('Actual Allocation Calc'!$AH$78="C",'Actual Allocation Calc'!L271,'Actual Allocation Calc'!U271+IF($P271="Employed",$U271/7*BJ271,
IF(AND($P271="Terminated"),($U271/7*AP271),
IF(AND($P271="Furloughed"),($U271/7*AP271)+($U271/7*AZ271),
IF(AND($P271="Rehired"),($U271/7*AZ271),
IF(AND($P271="Terminated",AP271&gt;0),$U271,
IF($P271="Furloughed",IF(AP271&gt;0,$U271)+IF(AZ271&gt;0,$U271),
IF($P271="Rehired",IF(AZ271&gt;0,$U271))))))))*'Actual Allocation Calc'!$AH$99)))</f>
        <v/>
      </c>
      <c r="Z271" s="210" t="str">
        <f>IF($B271="","",IF('Actual Allocation Calc'!$AI$78="A",
IF($P271="Employed",$U271,
IF(AND($P271="Terminated"),($U271/7*AQ271),
IF(AND($P271="Furloughed"),($U271/7*AQ271)+($U271/7*BA271),
IF(AND($P271="Rehired"),($U271/7*BA271),
IF(AND($P271="Terminated",AQ271&gt;0),$U271,
IF($P271="Furloughed",IF(AQ271&gt;0,$U271)+IF(BA271&gt;0,$U271),
IF($P271="Rehired",IF(BA271&gt;0,$U271)))))))),IF('Actual Allocation Calc'!$AI$78="C",'Actual Allocation Calc'!M271,'Actual Allocation Calc'!V271+IF($P271="Employed",$U271,
IF(AND($P271="Terminated"),($U271/7*AQ271),
IF(AND($P271="Furloughed"),($U271/7*AQ271)+($U271/7*BA271),
IF(AND($P271="Rehired"),($U271/7*BA271),
IF(AND($P271="Terminated",AQ271&gt;0),$U271,
IF($P271="Furloughed",IF(AQ271&gt;0,$U271)+IF(BA271&gt;0,$U271),
IF($P271="Rehired",IF(BA271&gt;0,$U271))))))))*'Actual Allocation Calc'!$AI$99)))</f>
        <v/>
      </c>
      <c r="AA271" s="210" t="str">
        <f>IF($B271="","",IF('Actual Allocation Calc'!$AJ$78="A",
IF($P271="Employed",$U271,
IF(AND($P271="Terminated"),($U271/7*AR271),
IF(AND($P271="Furloughed"),($U271/7*AR271)+($U271/7*BB271),
IF(AND($P271="Rehired"),($U271/7*BB271),
IF(AND($P271="Terminated",AR271&gt;0),$U271,
IF($P271="Furloughed",IF(AR271&gt;0,$U271)+IF(BB271&gt;0,$U271),
IF($P271="Rehired",IF(BB271&gt;0,$U271)))))))),IF('Actual Allocation Calc'!$AJ$78="C",'Actual Allocation Calc'!N271,'Actual Allocation Calc'!W271+IF($P271="Employed",$U271,
IF(AND($P271="Terminated"),($U271/7*AR271),
IF(AND($P271="Furloughed"),($U271/7*AR271)+($U271/7*BB271),
IF(AND($P271="Rehired"),($U271/7*BB271),
IF(AND($P271="Terminated",AR271&gt;0),$U271,
IF($P271="Furloughed",IF(AR271&gt;0,$U271)+IF(BB271&gt;0,$U271),
IF($P271="Rehired",IF(BB271&gt;0,$U271))))))))*'Actual Allocation Calc'!$AJ$99)))</f>
        <v/>
      </c>
      <c r="AB271" s="210" t="str">
        <f>IF($B271="","",IF('Actual Allocation Calc'!$AK$78="A",
IF($P271="Employed",$U271,
IF(AND($P271="Terminated"),($U271/7*AS271),
IF(AND($P271="Furloughed"),($U271/7*AS271)+($U271/7*BC271),
IF(AND($P271="Rehired"),($U271/7*BC271),
IF(AND($P271="Terminated",AS271&gt;0),$U271,
IF($P271="Furloughed",IF(AS271&gt;0,$U271)+IF(BC271&gt;0,$U271),
IF($P271="Rehired",IF(BC271&gt;0,$U271)))))))),IF('Actual Allocation Calc'!$AK$78="C",'Actual Allocation Calc'!O271,'Actual Allocation Calc'!X271+IF($P271="Employed",$U271,
IF(AND($P271="Terminated"),($U271/7*AS271),
IF(AND($P271="Furloughed"),($U271/7*AS271)+($U271/7*BC271),
IF(AND($P271="Rehired"),($U271/7*BC271),
IF(AND($P271="Terminated",AS271&gt;0),$U271,
IF($P271="Furloughed",IF(AS271&gt;0,$U271)+IF(BC271&gt;0,$U271),
IF($P271="Rehired",IF(BC271&gt;0,$U271))))))))*'Actual Allocation Calc'!$AK$99)))</f>
        <v/>
      </c>
      <c r="AC271" s="210" t="str">
        <f>IF($B271="","",IF('Actual Allocation Calc'!$AL$78="A",
IF($P271="Employed",$U271,
IF(AND($P271="Terminated"),($U271/7*AT271),
IF(AND($P271="Furloughed"),($U271/7*AT271)+($U271/7*BD271),
IF(AND($P271="Rehired"),($U271/7*BD271),
IF(AND($P271="Terminated",AT271&gt;0),$U271,
IF($P271="Furloughed",IF(AT271&gt;0,$U271)+IF(BD271&gt;0,$U271),
IF($P271="Rehired",IF(BD271&gt;0,$U271)))))))),IF('Actual Allocation Calc'!$AL$78="C",'Actual Allocation Calc'!P271,'Actual Allocation Calc'!Y271+IF($P271="Employed",$U271,
IF(AND($P271="Terminated"),($U271/7*AT271),
IF(AND($P271="Furloughed"),($U271/7*AT271)+($U271/7*BD271),
IF(AND($P271="Rehired"),($U271/7*BD271),
IF(AND($P271="Terminated",AT271&gt;0),$U271,
IF($P271="Furloughed",IF(AT271&gt;0,$U271)+IF(BD271&gt;0,$U271),
IF($P271="Rehired",IF(BD271&gt;0,$U271))))))))*'Actual Allocation Calc'!$AL$99)))</f>
        <v/>
      </c>
      <c r="AD271" s="210" t="str">
        <f>IF($B271="","",IF('Actual Allocation Calc'!$AM$78="A",
IF($P271="Employed",$U271,
IF(AND($P271="Terminated"),($U271/7*AU271),
IF(AND($P271="Furloughed"),($U271/7*AU271)+($U271/7*BE271),
IF(AND($P271="Rehired"),($U271/7*BE271),
IF(AND($P271="Terminated",AU271&gt;0),$U271,
IF($P271="Furloughed",IF(AU271&gt;0,$U271)+IF(BE271&gt;0,$U271),
IF($P271="Rehired",IF(BE271&gt;0,$U271)))))))),IF('Actual Allocation Calc'!$AM$78="C",'Actual Allocation Calc'!Q271,'Actual Allocation Calc'!Z271+IF($P271="Employed",$U271,
IF(AND($P271="Terminated"),($U271/7*AU271),
IF(AND($P271="Furloughed"),($U271/7*AU271)+($U271/7*BE271),
IF(AND($P271="Rehired"),($U271/7*BE271),
IF(AND($P271="Terminated",AU271&gt;0),$U271,
IF($P271="Furloughed",IF(AU271&gt;0,$U271)+IF(BE271&gt;0,$U271),
IF($P271="Rehired",IF(BE271&gt;0,$U271))))))))*'Actual Allocation Calc'!$AM$99)))</f>
        <v/>
      </c>
      <c r="AE271" s="210" t="str">
        <f>IF($B271="","",IF('Actual Allocation Calc'!$AN$78="A",
IF($P271="Employed",$U271,
IF(AND($P271="Terminated"),($U271/7*AV271),
IF(AND($P271="Furloughed"),($U271/7*AV271)+($U271/7*BF271),
IF(AND($P271="Rehired"),($U271/7*BF271),
IF(AND($P271="Terminated",AV271&gt;0),$U271,
IF($P271="Furloughed",IF(AV271&gt;0,$U271)+IF(BF271&gt;0,$U271),
IF($P271="Rehired",IF(BF271&gt;0,$U271)))))))),IF('Actual Allocation Calc'!$AN$78="C",'Actual Allocation Calc'!R271,'Actual Allocation Calc'!AA271+IF($P271="Employed",$U271,
IF(AND($P271="Terminated"),($U271/7*AV271),
IF(AND($P271="Furloughed"),($U271/7*AV271)+($U271/7*BF271),
IF(AND($P271="Rehired"),($U271/7*BF271),
IF(AND($P271="Terminated",AV271&gt;0),$U271,
IF($P271="Furloughed",IF(AV271&gt;0,$U271)+IF(BF271&gt;0,$U271),
IF($P271="Rehired",IF(BF271&gt;0,$U271))))))))*'Actual Allocation Calc'!$AN$99)))</f>
        <v/>
      </c>
      <c r="AF271" s="210" t="str">
        <f>IF($B271="","",IF('Actual Allocation Calc'!$AO$78="A",
IF($P271="Employed",$U271,
IF(AND($P271="Terminated"),($U271/7*AW271),
IF(AND($P271="Furloughed"),($U271/7*AW271)+($U271/7*BG271),
IF(AND($P271="Rehired"),($U271/7*BG271),
IF(AND($P271="Terminated",AW271&gt;0),$U271,
IF($P271="Furloughed",IF(AW271&gt;0,$U271)+IF(BG271&gt;0,$U271),
IF($P271="Rehired",IF(BG271&gt;0,$U271)))))))),IF('Actual Allocation Calc'!$AO$78="C",'Actual Allocation Calc'!S271,'Actual Allocation Calc'!AB271+IF($P271="Employed",$U271,
IF(AND($P271="Terminated"),($U271/7*AW271),
IF(AND($P271="Furloughed"),($U271/7*AW271)+($U271/7*BG271),
IF(AND($P271="Rehired"),($U271/7*BG271),
IF(AND($P271="Terminated",AW271&gt;0),$U271,
IF($P271="Furloughed",IF(AW271&gt;0,$U271)+IF(BG271&gt;0,$U271),
IF($P271="Rehired",IF(BG271&gt;0,$U271))))))))*'Actual Allocation Calc'!$AO$99)))</f>
        <v/>
      </c>
      <c r="AG271" s="210" t="str">
        <f>IF($B271="","",IF('Actual Allocation Calc'!$AP$78="A",
IF($P271="Employed",$U271/7*BK271,
IF(AND($P271="Terminated"),($U271/7*AX271),
IF(AND($P271="Furloughed"),($U271/7*AX271)+($U271/7*BH271),
IF(AND($P271="Rehired"),($U271/7*BH271),
IF(AND($P271="Terminated",AX271&gt;0),$U271,
IF($P271="Furloughed",IF(AX271&gt;0,$U271)+IF(BH271&gt;0,$U271),
IF($P271="Rehired",IF(BH271&gt;0,$U271)))))))),IF('Actual Allocation Calc'!$AP$78="C",'Actual Allocation Calc'!T271,'Actual Allocation Calc'!AC271+IF($P271="Employed",$U271/7*BK271,
IF(AND($P271="Terminated"),($U271/7*AX271),
IF(AND($P271="Furloughed"),($U271/7*AX271)+($U271/7*BH271),
IF(AND($P271="Rehired"),($U271/7*BH271),
IF(AND($P271="Terminated",AX271&gt;0),$U271,
IF($P271="Furloughed",IF(AX271&gt;0,$U271)+IF(BH271&gt;0,$U271),
IF($P271="Rehired",IF(BH271&gt;0,$U271))))))))*'Actual Allocation Calc'!$AP$99)))</f>
        <v/>
      </c>
      <c r="AH271" s="536"/>
      <c r="AI271" s="82">
        <f t="shared" si="87"/>
        <v>0</v>
      </c>
      <c r="AJ271" s="210">
        <f t="shared" si="69"/>
        <v>0</v>
      </c>
      <c r="AK271" s="397" t="str">
        <f t="shared" si="70"/>
        <v/>
      </c>
      <c r="AM271" s="122"/>
      <c r="AO271" s="214" t="str">
        <f>IFERROR(IF($V271="","",VLOOKUP(V271,'Calendar Calcs'!$B$2:$E1238,4,FALSE)),0)</f>
        <v/>
      </c>
      <c r="AP271" s="69" t="str">
        <f>IF($AO271="","", IF($AO271&lt;AP$23,0,IF($AO271&gt;AP$23,COUNTIFS('Calendar Calcs'!$E$2:$E1238,AP$23),COUNTIFS('Calendar Calcs'!$E$2:$E1238,AP$23,'Calendar Calcs'!$D$2:$D1238,"&lt;="&amp;WEEKDAY($V271)))))</f>
        <v/>
      </c>
      <c r="AQ271" s="69" t="str">
        <f>IF($AO271="","", IF($AO271&lt;AQ$23,0,IF($AO271&gt;AQ$23,COUNTIFS('Calendar Calcs'!$E$2:$E1238,AQ$23),COUNTIFS('Calendar Calcs'!$E$2:$E1238,AQ$23,'Calendar Calcs'!$D$2:$D1238,"&lt;="&amp;WEEKDAY($V271)))))</f>
        <v/>
      </c>
      <c r="AR271" s="69" t="str">
        <f>IF($AO271="","", IF($AO271&lt;AR$23,0,IF($AO271&gt;AR$23,COUNTIFS('Calendar Calcs'!$E$2:$E1238,AR$23),COUNTIFS('Calendar Calcs'!$E$2:$E1238,AR$23,'Calendar Calcs'!$D$2:$D1238,"&lt;="&amp;WEEKDAY($V271)))))</f>
        <v/>
      </c>
      <c r="AS271" s="69" t="str">
        <f>IF($AO271="","", IF($AO271&lt;AS$23,0,IF($AO271&gt;AS$23,COUNTIFS('Calendar Calcs'!$E$2:$E1238,AS$23),COUNTIFS('Calendar Calcs'!$E$2:$E1238,AS$23,'Calendar Calcs'!$D$2:$D1238,"&lt;="&amp;WEEKDAY($V271)))))</f>
        <v/>
      </c>
      <c r="AT271" s="69" t="str">
        <f>IF($AO271="","", IF($AO271&lt;AT$23,0,IF($AO271&gt;AT$23,COUNTIFS('Calendar Calcs'!$E$2:$E1238,AT$23),COUNTIFS('Calendar Calcs'!$E$2:$E1238,AT$23,'Calendar Calcs'!$D$2:$D1238,"&lt;="&amp;WEEKDAY($V271)))))</f>
        <v/>
      </c>
      <c r="AU271" s="69" t="str">
        <f>IF($AO271="","", IF($AO271&lt;AU$23,0,IF($AO271&gt;AU$23,COUNTIFS('Calendar Calcs'!$E$2:$E1238,AU$23),COUNTIFS('Calendar Calcs'!$E$2:$E1238,AU$23,'Calendar Calcs'!$D$2:$D1238,"&lt;="&amp;WEEKDAY($V271)))))</f>
        <v/>
      </c>
      <c r="AV271" s="69" t="str">
        <f>IF($AO271="","", IF($AO271&lt;AV$23,0,IF($AO271&gt;AV$23,COUNTIFS('Calendar Calcs'!$E$2:$E1238,AV$23),COUNTIFS('Calendar Calcs'!$E$2:$E1238,AV$23,'Calendar Calcs'!$D$2:$D1238,"&lt;="&amp;WEEKDAY($V271)))))</f>
        <v/>
      </c>
      <c r="AW271" s="69" t="str">
        <f>IF($AO271="","", IF($AO271&lt;AW$23,0,IF($AO271&gt;AW$23,COUNTIFS('Calendar Calcs'!$E$2:$E1238,AW$23),COUNTIFS('Calendar Calcs'!$E$2:$E1238,AW$23,'Calendar Calcs'!$D$2:$D1238,"&lt;="&amp;WEEKDAY($V271)))))</f>
        <v/>
      </c>
      <c r="AX271" s="69" t="str">
        <f>IF($AO271="","", IF($AO271&lt;AX$23,0,IF($AO271&gt;AX$23,COUNTIFS('Calendar Calcs'!$E$2:$E1238,AX$23),COUNTIFS('Calendar Calcs'!$E$2:$E1238,AX$23,'Calendar Calcs'!$D$2:$D1238,"&lt;="&amp;WEEKDAY($V271)))))</f>
        <v/>
      </c>
      <c r="AY271" s="69" t="str">
        <f>IF($W271="","",VLOOKUP($W271,'Calendar Calcs'!$B$2:$E1238,4,FALSE))</f>
        <v/>
      </c>
      <c r="AZ271" s="69" t="str">
        <f>IF($AY271="","",IF($AY271&gt;AZ$23,0,IF($AY271&lt;AZ$23,COUNTIFS('Calendar Calcs'!$E$2:$E1238,AZ$23),COUNTIFS('Calendar Calcs'!$E$2:$E1238,AZ$23,'Calendar Calcs'!$D$2:$D1238,"&gt;="&amp;WEEKDAY($W271)))))</f>
        <v/>
      </c>
      <c r="BA271" s="69" t="str">
        <f>IF($AY271="","",IF($AY271&gt;BA$23,0,IF($AY271&lt;BA$23,COUNTIFS('Calendar Calcs'!$E$2:$E1238,BA$23),COUNTIFS('Calendar Calcs'!$E$2:$E1238,BA$23,'Calendar Calcs'!$D$2:$D1238,"&gt;="&amp;WEEKDAY($W271)))))</f>
        <v/>
      </c>
      <c r="BB271" s="69" t="str">
        <f>IF($AY271="","",IF($AY271&gt;BB$23,0,IF($AY271&lt;BB$23,COUNTIFS('Calendar Calcs'!$E$2:$E1238,BB$23),COUNTIFS('Calendar Calcs'!$E$2:$E1238,BB$23,'Calendar Calcs'!$D$2:$D1238,"&gt;="&amp;WEEKDAY($W271)))))</f>
        <v/>
      </c>
      <c r="BC271" s="69" t="str">
        <f>IF($AY271="","",IF($AY271&gt;BC$23,0,IF($AY271&lt;BC$23,COUNTIFS('Calendar Calcs'!$E$2:$E1238,BC$23),COUNTIFS('Calendar Calcs'!$E$2:$E1238,BC$23,'Calendar Calcs'!$D$2:$D1238,"&gt;="&amp;WEEKDAY($W271)))))</f>
        <v/>
      </c>
      <c r="BD271" s="69" t="str">
        <f>IF($AY271="","",IF($AY271&gt;BD$23,0,IF($AY271&lt;BD$23,COUNTIFS('Calendar Calcs'!$E$2:$E1238,BD$23),COUNTIFS('Calendar Calcs'!$E$2:$E1238,BD$23,'Calendar Calcs'!$D$2:$D1238,"&gt;="&amp;WEEKDAY($W271)))))</f>
        <v/>
      </c>
      <c r="BE271" s="69" t="str">
        <f>IF($AY271="","",IF($AY271&gt;BE$23,0,IF($AY271&lt;BE$23,COUNTIFS('Calendar Calcs'!$E$2:$E1238,BE$23),COUNTIFS('Calendar Calcs'!$E$2:$E1238,BE$23,'Calendar Calcs'!$D$2:$D1238,"&gt;="&amp;WEEKDAY($W271)))))</f>
        <v/>
      </c>
      <c r="BF271" s="69" t="str">
        <f>IF($AY271="","",IF($AY271&gt;BF$23,0,IF($AY271&lt;BF$23,COUNTIFS('Calendar Calcs'!$E$2:$E1238,BF$23),COUNTIFS('Calendar Calcs'!$E$2:$E1238,BF$23,'Calendar Calcs'!$D$2:$D1238,"&gt;="&amp;WEEKDAY($W271)))))</f>
        <v/>
      </c>
      <c r="BG271" s="69" t="str">
        <f>IF($AY271="","",IF($AY271&gt;BG$23,0,IF($AY271&lt;BG$23,COUNTIFS('Calendar Calcs'!$E$2:$E1238,BG$23),COUNTIFS('Calendar Calcs'!$E$2:$E1238,BG$23,'Calendar Calcs'!$D$2:$D1238,"&gt;="&amp;WEEKDAY($W271)))))</f>
        <v/>
      </c>
      <c r="BH271" s="69">
        <f t="shared" si="71"/>
        <v>6</v>
      </c>
      <c r="BI271" s="69">
        <f>IF(Cover!$E$43="","",VLOOKUP(Cover!$E$43,'Calendar Calcs'!$B$2:$E1238,4,FALSE))</f>
        <v>1</v>
      </c>
      <c r="BJ271" s="69">
        <f>IF($BI271="","", IF($BI271&lt;BJ$23,0,IF($BI271&gt;=BJ$23,COUNTIFS('Calendar Calcs'!$E$2:$E1238,BJ$23),COUNTIFS('Calendar Calcs'!$E$2:$E1238,BJ$23,'Calendar Calcs'!$D$2:$D1238,"&lt;="&amp;WEEKDAY($V271)))))</f>
        <v>1</v>
      </c>
      <c r="BK271" s="69">
        <f t="shared" si="68"/>
        <v>6</v>
      </c>
      <c r="BN271" s="69" t="str">
        <f>IF(T271&gt;0,"FTE",IF(Cover!$E$47="Weekly",IF(S271&gt;29.75,"FTE","PTE"),IF(S271&gt;59.75,"FTE","PTE")))</f>
        <v>PTE</v>
      </c>
      <c r="BO271" s="69">
        <f>IF(BN271="FTE",30,IF(Cover!$E$47="Weekly",'STEP 2 EE Data'!S271,'STEP 2 EE Data'!S271/2))</f>
        <v>0</v>
      </c>
      <c r="BP271" s="209">
        <f t="shared" si="72"/>
        <v>0</v>
      </c>
      <c r="BQ271" s="209">
        <f t="shared" si="73"/>
        <v>0</v>
      </c>
      <c r="BR271" s="209">
        <f t="shared" si="74"/>
        <v>0</v>
      </c>
      <c r="BS271" s="209">
        <f t="shared" si="75"/>
        <v>0</v>
      </c>
      <c r="BT271" s="209">
        <f t="shared" si="76"/>
        <v>0</v>
      </c>
      <c r="BU271" s="209">
        <f t="shared" si="77"/>
        <v>0</v>
      </c>
      <c r="BV271" s="209">
        <f t="shared" si="78"/>
        <v>0</v>
      </c>
      <c r="BW271" s="209">
        <f t="shared" si="79"/>
        <v>0</v>
      </c>
      <c r="BX271" s="209">
        <f t="shared" si="80"/>
        <v>0</v>
      </c>
      <c r="CC271" s="210" t="str">
        <f>IF(B271="","",IF(C271="",IF(Cover!$E$47="Weekly",'STEP 3 EE Comp'!BI276*8,'STEP 3 EE Comp'!BI276*4),IF(Cover!$E$47="Weekly",'STEP 3 EE Comp'!BI276,'STEP 3 EE Comp'!BI276)))</f>
        <v/>
      </c>
      <c r="CD271" s="82" t="str">
        <f t="shared" si="81"/>
        <v/>
      </c>
      <c r="CE271" s="417">
        <f t="shared" si="82"/>
        <v>1</v>
      </c>
      <c r="CF271" s="82" t="str">
        <f t="shared" si="83"/>
        <v>Good</v>
      </c>
      <c r="CG271" s="82">
        <f t="shared" si="84"/>
        <v>0</v>
      </c>
      <c r="CH271" s="234">
        <f t="shared" si="85"/>
        <v>0</v>
      </c>
    </row>
    <row r="272" spans="1:86" s="69" customFormat="1" x14ac:dyDescent="0.3">
      <c r="A272" s="555"/>
      <c r="B272" s="52"/>
      <c r="C272" s="52"/>
      <c r="D272" s="52"/>
      <c r="E272" s="52"/>
      <c r="F272" s="507"/>
      <c r="G272" s="210">
        <f t="shared" si="86"/>
        <v>0</v>
      </c>
      <c r="H272" s="82">
        <f t="shared" si="67"/>
        <v>0</v>
      </c>
      <c r="I272" s="211"/>
      <c r="J272" s="441" t="s">
        <v>21</v>
      </c>
      <c r="K272" s="441" t="s">
        <v>21</v>
      </c>
      <c r="L272" s="441" t="s">
        <v>21</v>
      </c>
      <c r="M272" s="441" t="s">
        <v>21</v>
      </c>
      <c r="N272" s="568" t="s">
        <v>21</v>
      </c>
      <c r="O272" s="211"/>
      <c r="P272" s="212" t="str">
        <f>IF(B272="","",
IF(AND(V272="",W272="",B272&lt;&gt;""),"Employed",
IF(AND(V272&lt;&gt;"",W272="",B272&lt;&gt;""),"Terminated",
IF(AND(V272&lt;&gt;"",W272&lt;&gt;"",B272&lt;&gt;""),IF(W272&lt;Cover!$E$43,"Employed","Furloughed"),
IF(AND(V272="",W272&lt;&gt;"",B272&lt;&gt;""),IF(W272&lt;Cover!$E$43,"Employed","Rehired"))))))</f>
        <v/>
      </c>
      <c r="Q272" s="211"/>
      <c r="R272" s="536"/>
      <c r="S272" s="563"/>
      <c r="T272" s="536"/>
      <c r="U272" s="82">
        <f>IF(Cover!$E$47="Weekly",IF(T272&gt;0,T272,R272*S272),IF(T272&gt;0,T272,R272*S272)/2)</f>
        <v>0</v>
      </c>
      <c r="V272" s="564"/>
      <c r="W272" s="564"/>
      <c r="Y272" s="213" t="str">
        <f>IF($B272="","",IF('Actual Allocation Calc'!$AH$78="A",
IF($P272="Employed",$U272/7*BJ272,
IF(AND($P272="Terminated"),($U272/7*AP272),
IF(AND($P272="Furloughed"),($U272/7*AP272)+($U272/7*AZ272),
IF(AND($P272="Rehired"),($U272/7*AZ272),
IF(AND($P272="Terminated",AP272&gt;0),$U272,
IF($P272="Furloughed",IF(AP272&gt;0,$U272)+IF(AZ272&gt;0,$U272),
IF($P272="Rehired",IF(AZ272&gt;0,$U272)))))))),IF('Actual Allocation Calc'!$AH$78="C",'Actual Allocation Calc'!L272,'Actual Allocation Calc'!U272+IF($P272="Employed",$U272/7*BJ272,
IF(AND($P272="Terminated"),($U272/7*AP272),
IF(AND($P272="Furloughed"),($U272/7*AP272)+($U272/7*AZ272),
IF(AND($P272="Rehired"),($U272/7*AZ272),
IF(AND($P272="Terminated",AP272&gt;0),$U272,
IF($P272="Furloughed",IF(AP272&gt;0,$U272)+IF(AZ272&gt;0,$U272),
IF($P272="Rehired",IF(AZ272&gt;0,$U272))))))))*'Actual Allocation Calc'!$AH$99)))</f>
        <v/>
      </c>
      <c r="Z272" s="210" t="str">
        <f>IF($B272="","",IF('Actual Allocation Calc'!$AI$78="A",
IF($P272="Employed",$U272,
IF(AND($P272="Terminated"),($U272/7*AQ272),
IF(AND($P272="Furloughed"),($U272/7*AQ272)+($U272/7*BA272),
IF(AND($P272="Rehired"),($U272/7*BA272),
IF(AND($P272="Terminated",AQ272&gt;0),$U272,
IF($P272="Furloughed",IF(AQ272&gt;0,$U272)+IF(BA272&gt;0,$U272),
IF($P272="Rehired",IF(BA272&gt;0,$U272)))))))),IF('Actual Allocation Calc'!$AI$78="C",'Actual Allocation Calc'!M272,'Actual Allocation Calc'!V272+IF($P272="Employed",$U272,
IF(AND($P272="Terminated"),($U272/7*AQ272),
IF(AND($P272="Furloughed"),($U272/7*AQ272)+($U272/7*BA272),
IF(AND($P272="Rehired"),($U272/7*BA272),
IF(AND($P272="Terminated",AQ272&gt;0),$U272,
IF($P272="Furloughed",IF(AQ272&gt;0,$U272)+IF(BA272&gt;0,$U272),
IF($P272="Rehired",IF(BA272&gt;0,$U272))))))))*'Actual Allocation Calc'!$AI$99)))</f>
        <v/>
      </c>
      <c r="AA272" s="210" t="str">
        <f>IF($B272="","",IF('Actual Allocation Calc'!$AJ$78="A",
IF($P272="Employed",$U272,
IF(AND($P272="Terminated"),($U272/7*AR272),
IF(AND($P272="Furloughed"),($U272/7*AR272)+($U272/7*BB272),
IF(AND($P272="Rehired"),($U272/7*BB272),
IF(AND($P272="Terminated",AR272&gt;0),$U272,
IF($P272="Furloughed",IF(AR272&gt;0,$U272)+IF(BB272&gt;0,$U272),
IF($P272="Rehired",IF(BB272&gt;0,$U272)))))))),IF('Actual Allocation Calc'!$AJ$78="C",'Actual Allocation Calc'!N272,'Actual Allocation Calc'!W272+IF($P272="Employed",$U272,
IF(AND($P272="Terminated"),($U272/7*AR272),
IF(AND($P272="Furloughed"),($U272/7*AR272)+($U272/7*BB272),
IF(AND($P272="Rehired"),($U272/7*BB272),
IF(AND($P272="Terminated",AR272&gt;0),$U272,
IF($P272="Furloughed",IF(AR272&gt;0,$U272)+IF(BB272&gt;0,$U272),
IF($P272="Rehired",IF(BB272&gt;0,$U272))))))))*'Actual Allocation Calc'!$AJ$99)))</f>
        <v/>
      </c>
      <c r="AB272" s="210" t="str">
        <f>IF($B272="","",IF('Actual Allocation Calc'!$AK$78="A",
IF($P272="Employed",$U272,
IF(AND($P272="Terminated"),($U272/7*AS272),
IF(AND($P272="Furloughed"),($U272/7*AS272)+($U272/7*BC272),
IF(AND($P272="Rehired"),($U272/7*BC272),
IF(AND($P272="Terminated",AS272&gt;0),$U272,
IF($P272="Furloughed",IF(AS272&gt;0,$U272)+IF(BC272&gt;0,$U272),
IF($P272="Rehired",IF(BC272&gt;0,$U272)))))))),IF('Actual Allocation Calc'!$AK$78="C",'Actual Allocation Calc'!O272,'Actual Allocation Calc'!X272+IF($P272="Employed",$U272,
IF(AND($P272="Terminated"),($U272/7*AS272),
IF(AND($P272="Furloughed"),($U272/7*AS272)+($U272/7*BC272),
IF(AND($P272="Rehired"),($U272/7*BC272),
IF(AND($P272="Terminated",AS272&gt;0),$U272,
IF($P272="Furloughed",IF(AS272&gt;0,$U272)+IF(BC272&gt;0,$U272),
IF($P272="Rehired",IF(BC272&gt;0,$U272))))))))*'Actual Allocation Calc'!$AK$99)))</f>
        <v/>
      </c>
      <c r="AC272" s="210" t="str">
        <f>IF($B272="","",IF('Actual Allocation Calc'!$AL$78="A",
IF($P272="Employed",$U272,
IF(AND($P272="Terminated"),($U272/7*AT272),
IF(AND($P272="Furloughed"),($U272/7*AT272)+($U272/7*BD272),
IF(AND($P272="Rehired"),($U272/7*BD272),
IF(AND($P272="Terminated",AT272&gt;0),$U272,
IF($P272="Furloughed",IF(AT272&gt;0,$U272)+IF(BD272&gt;0,$U272),
IF($P272="Rehired",IF(BD272&gt;0,$U272)))))))),IF('Actual Allocation Calc'!$AL$78="C",'Actual Allocation Calc'!P272,'Actual Allocation Calc'!Y272+IF($P272="Employed",$U272,
IF(AND($P272="Terminated"),($U272/7*AT272),
IF(AND($P272="Furloughed"),($U272/7*AT272)+($U272/7*BD272),
IF(AND($P272="Rehired"),($U272/7*BD272),
IF(AND($P272="Terminated",AT272&gt;0),$U272,
IF($P272="Furloughed",IF(AT272&gt;0,$U272)+IF(BD272&gt;0,$U272),
IF($P272="Rehired",IF(BD272&gt;0,$U272))))))))*'Actual Allocation Calc'!$AL$99)))</f>
        <v/>
      </c>
      <c r="AD272" s="210" t="str">
        <f>IF($B272="","",IF('Actual Allocation Calc'!$AM$78="A",
IF($P272="Employed",$U272,
IF(AND($P272="Terminated"),($U272/7*AU272),
IF(AND($P272="Furloughed"),($U272/7*AU272)+($U272/7*BE272),
IF(AND($P272="Rehired"),($U272/7*BE272),
IF(AND($P272="Terminated",AU272&gt;0),$U272,
IF($P272="Furloughed",IF(AU272&gt;0,$U272)+IF(BE272&gt;0,$U272),
IF($P272="Rehired",IF(BE272&gt;0,$U272)))))))),IF('Actual Allocation Calc'!$AM$78="C",'Actual Allocation Calc'!Q272,'Actual Allocation Calc'!Z272+IF($P272="Employed",$U272,
IF(AND($P272="Terminated"),($U272/7*AU272),
IF(AND($P272="Furloughed"),($U272/7*AU272)+($U272/7*BE272),
IF(AND($P272="Rehired"),($U272/7*BE272),
IF(AND($P272="Terminated",AU272&gt;0),$U272,
IF($P272="Furloughed",IF(AU272&gt;0,$U272)+IF(BE272&gt;0,$U272),
IF($P272="Rehired",IF(BE272&gt;0,$U272))))))))*'Actual Allocation Calc'!$AM$99)))</f>
        <v/>
      </c>
      <c r="AE272" s="210" t="str">
        <f>IF($B272="","",IF('Actual Allocation Calc'!$AN$78="A",
IF($P272="Employed",$U272,
IF(AND($P272="Terminated"),($U272/7*AV272),
IF(AND($P272="Furloughed"),($U272/7*AV272)+($U272/7*BF272),
IF(AND($P272="Rehired"),($U272/7*BF272),
IF(AND($P272="Terminated",AV272&gt;0),$U272,
IF($P272="Furloughed",IF(AV272&gt;0,$U272)+IF(BF272&gt;0,$U272),
IF($P272="Rehired",IF(BF272&gt;0,$U272)))))))),IF('Actual Allocation Calc'!$AN$78="C",'Actual Allocation Calc'!R272,'Actual Allocation Calc'!AA272+IF($P272="Employed",$U272,
IF(AND($P272="Terminated"),($U272/7*AV272),
IF(AND($P272="Furloughed"),($U272/7*AV272)+($U272/7*BF272),
IF(AND($P272="Rehired"),($U272/7*BF272),
IF(AND($P272="Terminated",AV272&gt;0),$U272,
IF($P272="Furloughed",IF(AV272&gt;0,$U272)+IF(BF272&gt;0,$U272),
IF($P272="Rehired",IF(BF272&gt;0,$U272))))))))*'Actual Allocation Calc'!$AN$99)))</f>
        <v/>
      </c>
      <c r="AF272" s="210" t="str">
        <f>IF($B272="","",IF('Actual Allocation Calc'!$AO$78="A",
IF($P272="Employed",$U272,
IF(AND($P272="Terminated"),($U272/7*AW272),
IF(AND($P272="Furloughed"),($U272/7*AW272)+($U272/7*BG272),
IF(AND($P272="Rehired"),($U272/7*BG272),
IF(AND($P272="Terminated",AW272&gt;0),$U272,
IF($P272="Furloughed",IF(AW272&gt;0,$U272)+IF(BG272&gt;0,$U272),
IF($P272="Rehired",IF(BG272&gt;0,$U272)))))))),IF('Actual Allocation Calc'!$AO$78="C",'Actual Allocation Calc'!S272,'Actual Allocation Calc'!AB272+IF($P272="Employed",$U272,
IF(AND($P272="Terminated"),($U272/7*AW272),
IF(AND($P272="Furloughed"),($U272/7*AW272)+($U272/7*BG272),
IF(AND($P272="Rehired"),($U272/7*BG272),
IF(AND($P272="Terminated",AW272&gt;0),$U272,
IF($P272="Furloughed",IF(AW272&gt;0,$U272)+IF(BG272&gt;0,$U272),
IF($P272="Rehired",IF(BG272&gt;0,$U272))))))))*'Actual Allocation Calc'!$AO$99)))</f>
        <v/>
      </c>
      <c r="AG272" s="210" t="str">
        <f>IF($B272="","",IF('Actual Allocation Calc'!$AP$78="A",
IF($P272="Employed",$U272/7*BK272,
IF(AND($P272="Terminated"),($U272/7*AX272),
IF(AND($P272="Furloughed"),($U272/7*AX272)+($U272/7*BH272),
IF(AND($P272="Rehired"),($U272/7*BH272),
IF(AND($P272="Terminated",AX272&gt;0),$U272,
IF($P272="Furloughed",IF(AX272&gt;0,$U272)+IF(BH272&gt;0,$U272),
IF($P272="Rehired",IF(BH272&gt;0,$U272)))))))),IF('Actual Allocation Calc'!$AP$78="C",'Actual Allocation Calc'!T272,'Actual Allocation Calc'!AC272+IF($P272="Employed",$U272/7*BK272,
IF(AND($P272="Terminated"),($U272/7*AX272),
IF(AND($P272="Furloughed"),($U272/7*AX272)+($U272/7*BH272),
IF(AND($P272="Rehired"),($U272/7*BH272),
IF(AND($P272="Terminated",AX272&gt;0),$U272,
IF($P272="Furloughed",IF(AX272&gt;0,$U272)+IF(BH272&gt;0,$U272),
IF($P272="Rehired",IF(BH272&gt;0,$U272))))))))*'Actual Allocation Calc'!$AP$99)))</f>
        <v/>
      </c>
      <c r="AH272" s="536"/>
      <c r="AI272" s="82">
        <f t="shared" si="87"/>
        <v>0</v>
      </c>
      <c r="AJ272" s="210">
        <f t="shared" si="69"/>
        <v>0</v>
      </c>
      <c r="AK272" s="397" t="str">
        <f t="shared" si="70"/>
        <v/>
      </c>
      <c r="AM272" s="122"/>
      <c r="AO272" s="214" t="str">
        <f>IFERROR(IF($V272="","",VLOOKUP(V272,'Calendar Calcs'!$B$2:$E1239,4,FALSE)),0)</f>
        <v/>
      </c>
      <c r="AP272" s="69" t="str">
        <f>IF($AO272="","", IF($AO272&lt;AP$23,0,IF($AO272&gt;AP$23,COUNTIFS('Calendar Calcs'!$E$2:$E1239,AP$23),COUNTIFS('Calendar Calcs'!$E$2:$E1239,AP$23,'Calendar Calcs'!$D$2:$D1239,"&lt;="&amp;WEEKDAY($V272)))))</f>
        <v/>
      </c>
      <c r="AQ272" s="69" t="str">
        <f>IF($AO272="","", IF($AO272&lt;AQ$23,0,IF($AO272&gt;AQ$23,COUNTIFS('Calendar Calcs'!$E$2:$E1239,AQ$23),COUNTIFS('Calendar Calcs'!$E$2:$E1239,AQ$23,'Calendar Calcs'!$D$2:$D1239,"&lt;="&amp;WEEKDAY($V272)))))</f>
        <v/>
      </c>
      <c r="AR272" s="69" t="str">
        <f>IF($AO272="","", IF($AO272&lt;AR$23,0,IF($AO272&gt;AR$23,COUNTIFS('Calendar Calcs'!$E$2:$E1239,AR$23),COUNTIFS('Calendar Calcs'!$E$2:$E1239,AR$23,'Calendar Calcs'!$D$2:$D1239,"&lt;="&amp;WEEKDAY($V272)))))</f>
        <v/>
      </c>
      <c r="AS272" s="69" t="str">
        <f>IF($AO272="","", IF($AO272&lt;AS$23,0,IF($AO272&gt;AS$23,COUNTIFS('Calendar Calcs'!$E$2:$E1239,AS$23),COUNTIFS('Calendar Calcs'!$E$2:$E1239,AS$23,'Calendar Calcs'!$D$2:$D1239,"&lt;="&amp;WEEKDAY($V272)))))</f>
        <v/>
      </c>
      <c r="AT272" s="69" t="str">
        <f>IF($AO272="","", IF($AO272&lt;AT$23,0,IF($AO272&gt;AT$23,COUNTIFS('Calendar Calcs'!$E$2:$E1239,AT$23),COUNTIFS('Calendar Calcs'!$E$2:$E1239,AT$23,'Calendar Calcs'!$D$2:$D1239,"&lt;="&amp;WEEKDAY($V272)))))</f>
        <v/>
      </c>
      <c r="AU272" s="69" t="str">
        <f>IF($AO272="","", IF($AO272&lt;AU$23,0,IF($AO272&gt;AU$23,COUNTIFS('Calendar Calcs'!$E$2:$E1239,AU$23),COUNTIFS('Calendar Calcs'!$E$2:$E1239,AU$23,'Calendar Calcs'!$D$2:$D1239,"&lt;="&amp;WEEKDAY($V272)))))</f>
        <v/>
      </c>
      <c r="AV272" s="69" t="str">
        <f>IF($AO272="","", IF($AO272&lt;AV$23,0,IF($AO272&gt;AV$23,COUNTIFS('Calendar Calcs'!$E$2:$E1239,AV$23),COUNTIFS('Calendar Calcs'!$E$2:$E1239,AV$23,'Calendar Calcs'!$D$2:$D1239,"&lt;="&amp;WEEKDAY($V272)))))</f>
        <v/>
      </c>
      <c r="AW272" s="69" t="str">
        <f>IF($AO272="","", IF($AO272&lt;AW$23,0,IF($AO272&gt;AW$23,COUNTIFS('Calendar Calcs'!$E$2:$E1239,AW$23),COUNTIFS('Calendar Calcs'!$E$2:$E1239,AW$23,'Calendar Calcs'!$D$2:$D1239,"&lt;="&amp;WEEKDAY($V272)))))</f>
        <v/>
      </c>
      <c r="AX272" s="69" t="str">
        <f>IF($AO272="","", IF($AO272&lt;AX$23,0,IF($AO272&gt;AX$23,COUNTIFS('Calendar Calcs'!$E$2:$E1239,AX$23),COUNTIFS('Calendar Calcs'!$E$2:$E1239,AX$23,'Calendar Calcs'!$D$2:$D1239,"&lt;="&amp;WEEKDAY($V272)))))</f>
        <v/>
      </c>
      <c r="AY272" s="69" t="str">
        <f>IF($W272="","",VLOOKUP($W272,'Calendar Calcs'!$B$2:$E1239,4,FALSE))</f>
        <v/>
      </c>
      <c r="AZ272" s="69" t="str">
        <f>IF($AY272="","",IF($AY272&gt;AZ$23,0,IF($AY272&lt;AZ$23,COUNTIFS('Calendar Calcs'!$E$2:$E1239,AZ$23),COUNTIFS('Calendar Calcs'!$E$2:$E1239,AZ$23,'Calendar Calcs'!$D$2:$D1239,"&gt;="&amp;WEEKDAY($W272)))))</f>
        <v/>
      </c>
      <c r="BA272" s="69" t="str">
        <f>IF($AY272="","",IF($AY272&gt;BA$23,0,IF($AY272&lt;BA$23,COUNTIFS('Calendar Calcs'!$E$2:$E1239,BA$23),COUNTIFS('Calendar Calcs'!$E$2:$E1239,BA$23,'Calendar Calcs'!$D$2:$D1239,"&gt;="&amp;WEEKDAY($W272)))))</f>
        <v/>
      </c>
      <c r="BB272" s="69" t="str">
        <f>IF($AY272="","",IF($AY272&gt;BB$23,0,IF($AY272&lt;BB$23,COUNTIFS('Calendar Calcs'!$E$2:$E1239,BB$23),COUNTIFS('Calendar Calcs'!$E$2:$E1239,BB$23,'Calendar Calcs'!$D$2:$D1239,"&gt;="&amp;WEEKDAY($W272)))))</f>
        <v/>
      </c>
      <c r="BC272" s="69" t="str">
        <f>IF($AY272="","",IF($AY272&gt;BC$23,0,IF($AY272&lt;BC$23,COUNTIFS('Calendar Calcs'!$E$2:$E1239,BC$23),COUNTIFS('Calendar Calcs'!$E$2:$E1239,BC$23,'Calendar Calcs'!$D$2:$D1239,"&gt;="&amp;WEEKDAY($W272)))))</f>
        <v/>
      </c>
      <c r="BD272" s="69" t="str">
        <f>IF($AY272="","",IF($AY272&gt;BD$23,0,IF($AY272&lt;BD$23,COUNTIFS('Calendar Calcs'!$E$2:$E1239,BD$23),COUNTIFS('Calendar Calcs'!$E$2:$E1239,BD$23,'Calendar Calcs'!$D$2:$D1239,"&gt;="&amp;WEEKDAY($W272)))))</f>
        <v/>
      </c>
      <c r="BE272" s="69" t="str">
        <f>IF($AY272="","",IF($AY272&gt;BE$23,0,IF($AY272&lt;BE$23,COUNTIFS('Calendar Calcs'!$E$2:$E1239,BE$23),COUNTIFS('Calendar Calcs'!$E$2:$E1239,BE$23,'Calendar Calcs'!$D$2:$D1239,"&gt;="&amp;WEEKDAY($W272)))))</f>
        <v/>
      </c>
      <c r="BF272" s="69" t="str">
        <f>IF($AY272="","",IF($AY272&gt;BF$23,0,IF($AY272&lt;BF$23,COUNTIFS('Calendar Calcs'!$E$2:$E1239,BF$23),COUNTIFS('Calendar Calcs'!$E$2:$E1239,BF$23,'Calendar Calcs'!$D$2:$D1239,"&gt;="&amp;WEEKDAY($W272)))))</f>
        <v/>
      </c>
      <c r="BG272" s="69" t="str">
        <f>IF($AY272="","",IF($AY272&gt;BG$23,0,IF($AY272&lt;BG$23,COUNTIFS('Calendar Calcs'!$E$2:$E1239,BG$23),COUNTIFS('Calendar Calcs'!$E$2:$E1239,BG$23,'Calendar Calcs'!$D$2:$D1239,"&gt;="&amp;WEEKDAY($W272)))))</f>
        <v/>
      </c>
      <c r="BH272" s="69">
        <f t="shared" si="71"/>
        <v>6</v>
      </c>
      <c r="BI272" s="69">
        <f>IF(Cover!$E$43="","",VLOOKUP(Cover!$E$43,'Calendar Calcs'!$B$2:$E1239,4,FALSE))</f>
        <v>1</v>
      </c>
      <c r="BJ272" s="69">
        <f>IF($BI272="","", IF($BI272&lt;BJ$23,0,IF($BI272&gt;=BJ$23,COUNTIFS('Calendar Calcs'!$E$2:$E1239,BJ$23),COUNTIFS('Calendar Calcs'!$E$2:$E1239,BJ$23,'Calendar Calcs'!$D$2:$D1239,"&lt;="&amp;WEEKDAY($V272)))))</f>
        <v>1</v>
      </c>
      <c r="BK272" s="69">
        <f t="shared" si="68"/>
        <v>6</v>
      </c>
      <c r="BN272" s="69" t="str">
        <f>IF(T272&gt;0,"FTE",IF(Cover!$E$47="Weekly",IF(S272&gt;29.75,"FTE","PTE"),IF(S272&gt;59.75,"FTE","PTE")))</f>
        <v>PTE</v>
      </c>
      <c r="BO272" s="69">
        <f>IF(BN272="FTE",30,IF(Cover!$E$47="Weekly",'STEP 2 EE Data'!S272,'STEP 2 EE Data'!S272/2))</f>
        <v>0</v>
      </c>
      <c r="BP272" s="209">
        <f t="shared" si="72"/>
        <v>0</v>
      </c>
      <c r="BQ272" s="209">
        <f t="shared" si="73"/>
        <v>0</v>
      </c>
      <c r="BR272" s="209">
        <f t="shared" si="74"/>
        <v>0</v>
      </c>
      <c r="BS272" s="209">
        <f t="shared" si="75"/>
        <v>0</v>
      </c>
      <c r="BT272" s="209">
        <f t="shared" si="76"/>
        <v>0</v>
      </c>
      <c r="BU272" s="209">
        <f t="shared" si="77"/>
        <v>0</v>
      </c>
      <c r="BV272" s="209">
        <f t="shared" si="78"/>
        <v>0</v>
      </c>
      <c r="BW272" s="209">
        <f t="shared" si="79"/>
        <v>0</v>
      </c>
      <c r="BX272" s="209">
        <f t="shared" si="80"/>
        <v>0</v>
      </c>
      <c r="CC272" s="210" t="str">
        <f>IF(B272="","",IF(C272="",IF(Cover!$E$47="Weekly",'STEP 3 EE Comp'!BI277*8,'STEP 3 EE Comp'!BI277*4),IF(Cover!$E$47="Weekly",'STEP 3 EE Comp'!BI277,'STEP 3 EE Comp'!BI277)))</f>
        <v/>
      </c>
      <c r="CD272" s="82" t="str">
        <f t="shared" si="81"/>
        <v/>
      </c>
      <c r="CE272" s="417">
        <f t="shared" si="82"/>
        <v>1</v>
      </c>
      <c r="CF272" s="82" t="str">
        <f t="shared" si="83"/>
        <v>Good</v>
      </c>
      <c r="CG272" s="82">
        <f t="shared" si="84"/>
        <v>0</v>
      </c>
      <c r="CH272" s="234">
        <f t="shared" si="85"/>
        <v>0</v>
      </c>
    </row>
    <row r="273" spans="1:86" s="69" customFormat="1" x14ac:dyDescent="0.3">
      <c r="A273" s="555"/>
      <c r="B273" s="52"/>
      <c r="C273" s="52"/>
      <c r="D273" s="52"/>
      <c r="E273" s="52"/>
      <c r="F273" s="507"/>
      <c r="G273" s="210">
        <f t="shared" si="86"/>
        <v>0</v>
      </c>
      <c r="H273" s="82">
        <f t="shared" si="67"/>
        <v>0</v>
      </c>
      <c r="I273" s="211"/>
      <c r="J273" s="441" t="s">
        <v>21</v>
      </c>
      <c r="K273" s="441" t="s">
        <v>21</v>
      </c>
      <c r="L273" s="441" t="s">
        <v>21</v>
      </c>
      <c r="M273" s="441" t="s">
        <v>21</v>
      </c>
      <c r="N273" s="568" t="s">
        <v>21</v>
      </c>
      <c r="O273" s="211"/>
      <c r="P273" s="212" t="str">
        <f>IF(B273="","",
IF(AND(V273="",W273="",B273&lt;&gt;""),"Employed",
IF(AND(V273&lt;&gt;"",W273="",B273&lt;&gt;""),"Terminated",
IF(AND(V273&lt;&gt;"",W273&lt;&gt;"",B273&lt;&gt;""),IF(W273&lt;Cover!$E$43,"Employed","Furloughed"),
IF(AND(V273="",W273&lt;&gt;"",B273&lt;&gt;""),IF(W273&lt;Cover!$E$43,"Employed","Rehired"))))))</f>
        <v/>
      </c>
      <c r="Q273" s="211"/>
      <c r="R273" s="536"/>
      <c r="S273" s="563"/>
      <c r="T273" s="536"/>
      <c r="U273" s="82">
        <f>IF(Cover!$E$47="Weekly",IF(T273&gt;0,T273,R273*S273),IF(T273&gt;0,T273,R273*S273)/2)</f>
        <v>0</v>
      </c>
      <c r="V273" s="564"/>
      <c r="W273" s="564"/>
      <c r="Y273" s="213" t="str">
        <f>IF($B273="","",IF('Actual Allocation Calc'!$AH$78="A",
IF($P273="Employed",$U273/7*BJ273,
IF(AND($P273="Terminated"),($U273/7*AP273),
IF(AND($P273="Furloughed"),($U273/7*AP273)+($U273/7*AZ273),
IF(AND($P273="Rehired"),($U273/7*AZ273),
IF(AND($P273="Terminated",AP273&gt;0),$U273,
IF($P273="Furloughed",IF(AP273&gt;0,$U273)+IF(AZ273&gt;0,$U273),
IF($P273="Rehired",IF(AZ273&gt;0,$U273)))))))),IF('Actual Allocation Calc'!$AH$78="C",'Actual Allocation Calc'!L273,'Actual Allocation Calc'!U273+IF($P273="Employed",$U273/7*BJ273,
IF(AND($P273="Terminated"),($U273/7*AP273),
IF(AND($P273="Furloughed"),($U273/7*AP273)+($U273/7*AZ273),
IF(AND($P273="Rehired"),($U273/7*AZ273),
IF(AND($P273="Terminated",AP273&gt;0),$U273,
IF($P273="Furloughed",IF(AP273&gt;0,$U273)+IF(AZ273&gt;0,$U273),
IF($P273="Rehired",IF(AZ273&gt;0,$U273))))))))*'Actual Allocation Calc'!$AH$99)))</f>
        <v/>
      </c>
      <c r="Z273" s="210" t="str">
        <f>IF($B273="","",IF('Actual Allocation Calc'!$AI$78="A",
IF($P273="Employed",$U273,
IF(AND($P273="Terminated"),($U273/7*AQ273),
IF(AND($P273="Furloughed"),($U273/7*AQ273)+($U273/7*BA273),
IF(AND($P273="Rehired"),($U273/7*BA273),
IF(AND($P273="Terminated",AQ273&gt;0),$U273,
IF($P273="Furloughed",IF(AQ273&gt;0,$U273)+IF(BA273&gt;0,$U273),
IF($P273="Rehired",IF(BA273&gt;0,$U273)))))))),IF('Actual Allocation Calc'!$AI$78="C",'Actual Allocation Calc'!M273,'Actual Allocation Calc'!V273+IF($P273="Employed",$U273,
IF(AND($P273="Terminated"),($U273/7*AQ273),
IF(AND($P273="Furloughed"),($U273/7*AQ273)+($U273/7*BA273),
IF(AND($P273="Rehired"),($U273/7*BA273),
IF(AND($P273="Terminated",AQ273&gt;0),$U273,
IF($P273="Furloughed",IF(AQ273&gt;0,$U273)+IF(BA273&gt;0,$U273),
IF($P273="Rehired",IF(BA273&gt;0,$U273))))))))*'Actual Allocation Calc'!$AI$99)))</f>
        <v/>
      </c>
      <c r="AA273" s="210" t="str">
        <f>IF($B273="","",IF('Actual Allocation Calc'!$AJ$78="A",
IF($P273="Employed",$U273,
IF(AND($P273="Terminated"),($U273/7*AR273),
IF(AND($P273="Furloughed"),($U273/7*AR273)+($U273/7*BB273),
IF(AND($P273="Rehired"),($U273/7*BB273),
IF(AND($P273="Terminated",AR273&gt;0),$U273,
IF($P273="Furloughed",IF(AR273&gt;0,$U273)+IF(BB273&gt;0,$U273),
IF($P273="Rehired",IF(BB273&gt;0,$U273)))))))),IF('Actual Allocation Calc'!$AJ$78="C",'Actual Allocation Calc'!N273,'Actual Allocation Calc'!W273+IF($P273="Employed",$U273,
IF(AND($P273="Terminated"),($U273/7*AR273),
IF(AND($P273="Furloughed"),($U273/7*AR273)+($U273/7*BB273),
IF(AND($P273="Rehired"),($U273/7*BB273),
IF(AND($P273="Terminated",AR273&gt;0),$U273,
IF($P273="Furloughed",IF(AR273&gt;0,$U273)+IF(BB273&gt;0,$U273),
IF($P273="Rehired",IF(BB273&gt;0,$U273))))))))*'Actual Allocation Calc'!$AJ$99)))</f>
        <v/>
      </c>
      <c r="AB273" s="210" t="str">
        <f>IF($B273="","",IF('Actual Allocation Calc'!$AK$78="A",
IF($P273="Employed",$U273,
IF(AND($P273="Terminated"),($U273/7*AS273),
IF(AND($P273="Furloughed"),($U273/7*AS273)+($U273/7*BC273),
IF(AND($P273="Rehired"),($U273/7*BC273),
IF(AND($P273="Terminated",AS273&gt;0),$U273,
IF($P273="Furloughed",IF(AS273&gt;0,$U273)+IF(BC273&gt;0,$U273),
IF($P273="Rehired",IF(BC273&gt;0,$U273)))))))),IF('Actual Allocation Calc'!$AK$78="C",'Actual Allocation Calc'!O273,'Actual Allocation Calc'!X273+IF($P273="Employed",$U273,
IF(AND($P273="Terminated"),($U273/7*AS273),
IF(AND($P273="Furloughed"),($U273/7*AS273)+($U273/7*BC273),
IF(AND($P273="Rehired"),($U273/7*BC273),
IF(AND($P273="Terminated",AS273&gt;0),$U273,
IF($P273="Furloughed",IF(AS273&gt;0,$U273)+IF(BC273&gt;0,$U273),
IF($P273="Rehired",IF(BC273&gt;0,$U273))))))))*'Actual Allocation Calc'!$AK$99)))</f>
        <v/>
      </c>
      <c r="AC273" s="210" t="str">
        <f>IF($B273="","",IF('Actual Allocation Calc'!$AL$78="A",
IF($P273="Employed",$U273,
IF(AND($P273="Terminated"),($U273/7*AT273),
IF(AND($P273="Furloughed"),($U273/7*AT273)+($U273/7*BD273),
IF(AND($P273="Rehired"),($U273/7*BD273),
IF(AND($P273="Terminated",AT273&gt;0),$U273,
IF($P273="Furloughed",IF(AT273&gt;0,$U273)+IF(BD273&gt;0,$U273),
IF($P273="Rehired",IF(BD273&gt;0,$U273)))))))),IF('Actual Allocation Calc'!$AL$78="C",'Actual Allocation Calc'!P273,'Actual Allocation Calc'!Y273+IF($P273="Employed",$U273,
IF(AND($P273="Terminated"),($U273/7*AT273),
IF(AND($P273="Furloughed"),($U273/7*AT273)+($U273/7*BD273),
IF(AND($P273="Rehired"),($U273/7*BD273),
IF(AND($P273="Terminated",AT273&gt;0),$U273,
IF($P273="Furloughed",IF(AT273&gt;0,$U273)+IF(BD273&gt;0,$U273),
IF($P273="Rehired",IF(BD273&gt;0,$U273))))))))*'Actual Allocation Calc'!$AL$99)))</f>
        <v/>
      </c>
      <c r="AD273" s="210" t="str">
        <f>IF($B273="","",IF('Actual Allocation Calc'!$AM$78="A",
IF($P273="Employed",$U273,
IF(AND($P273="Terminated"),($U273/7*AU273),
IF(AND($P273="Furloughed"),($U273/7*AU273)+($U273/7*BE273),
IF(AND($P273="Rehired"),($U273/7*BE273),
IF(AND($P273="Terminated",AU273&gt;0),$U273,
IF($P273="Furloughed",IF(AU273&gt;0,$U273)+IF(BE273&gt;0,$U273),
IF($P273="Rehired",IF(BE273&gt;0,$U273)))))))),IF('Actual Allocation Calc'!$AM$78="C",'Actual Allocation Calc'!Q273,'Actual Allocation Calc'!Z273+IF($P273="Employed",$U273,
IF(AND($P273="Terminated"),($U273/7*AU273),
IF(AND($P273="Furloughed"),($U273/7*AU273)+($U273/7*BE273),
IF(AND($P273="Rehired"),($U273/7*BE273),
IF(AND($P273="Terminated",AU273&gt;0),$U273,
IF($P273="Furloughed",IF(AU273&gt;0,$U273)+IF(BE273&gt;0,$U273),
IF($P273="Rehired",IF(BE273&gt;0,$U273))))))))*'Actual Allocation Calc'!$AM$99)))</f>
        <v/>
      </c>
      <c r="AE273" s="210" t="str">
        <f>IF($B273="","",IF('Actual Allocation Calc'!$AN$78="A",
IF($P273="Employed",$U273,
IF(AND($P273="Terminated"),($U273/7*AV273),
IF(AND($P273="Furloughed"),($U273/7*AV273)+($U273/7*BF273),
IF(AND($P273="Rehired"),($U273/7*BF273),
IF(AND($P273="Terminated",AV273&gt;0),$U273,
IF($P273="Furloughed",IF(AV273&gt;0,$U273)+IF(BF273&gt;0,$U273),
IF($P273="Rehired",IF(BF273&gt;0,$U273)))))))),IF('Actual Allocation Calc'!$AN$78="C",'Actual Allocation Calc'!R273,'Actual Allocation Calc'!AA273+IF($P273="Employed",$U273,
IF(AND($P273="Terminated"),($U273/7*AV273),
IF(AND($P273="Furloughed"),($U273/7*AV273)+($U273/7*BF273),
IF(AND($P273="Rehired"),($U273/7*BF273),
IF(AND($P273="Terminated",AV273&gt;0),$U273,
IF($P273="Furloughed",IF(AV273&gt;0,$U273)+IF(BF273&gt;0,$U273),
IF($P273="Rehired",IF(BF273&gt;0,$U273))))))))*'Actual Allocation Calc'!$AN$99)))</f>
        <v/>
      </c>
      <c r="AF273" s="210" t="str">
        <f>IF($B273="","",IF('Actual Allocation Calc'!$AO$78="A",
IF($P273="Employed",$U273,
IF(AND($P273="Terminated"),($U273/7*AW273),
IF(AND($P273="Furloughed"),($U273/7*AW273)+($U273/7*BG273),
IF(AND($P273="Rehired"),($U273/7*BG273),
IF(AND($P273="Terminated",AW273&gt;0),$U273,
IF($P273="Furloughed",IF(AW273&gt;0,$U273)+IF(BG273&gt;0,$U273),
IF($P273="Rehired",IF(BG273&gt;0,$U273)))))))),IF('Actual Allocation Calc'!$AO$78="C",'Actual Allocation Calc'!S273,'Actual Allocation Calc'!AB273+IF($P273="Employed",$U273,
IF(AND($P273="Terminated"),($U273/7*AW273),
IF(AND($P273="Furloughed"),($U273/7*AW273)+($U273/7*BG273),
IF(AND($P273="Rehired"),($U273/7*BG273),
IF(AND($P273="Terminated",AW273&gt;0),$U273,
IF($P273="Furloughed",IF(AW273&gt;0,$U273)+IF(BG273&gt;0,$U273),
IF($P273="Rehired",IF(BG273&gt;0,$U273))))))))*'Actual Allocation Calc'!$AO$99)))</f>
        <v/>
      </c>
      <c r="AG273" s="210" t="str">
        <f>IF($B273="","",IF('Actual Allocation Calc'!$AP$78="A",
IF($P273="Employed",$U273/7*BK273,
IF(AND($P273="Terminated"),($U273/7*AX273),
IF(AND($P273="Furloughed"),($U273/7*AX273)+($U273/7*BH273),
IF(AND($P273="Rehired"),($U273/7*BH273),
IF(AND($P273="Terminated",AX273&gt;0),$U273,
IF($P273="Furloughed",IF(AX273&gt;0,$U273)+IF(BH273&gt;0,$U273),
IF($P273="Rehired",IF(BH273&gt;0,$U273)))))))),IF('Actual Allocation Calc'!$AP$78="C",'Actual Allocation Calc'!T273,'Actual Allocation Calc'!AC273+IF($P273="Employed",$U273/7*BK273,
IF(AND($P273="Terminated"),($U273/7*AX273),
IF(AND($P273="Furloughed"),($U273/7*AX273)+($U273/7*BH273),
IF(AND($P273="Rehired"),($U273/7*BH273),
IF(AND($P273="Terminated",AX273&gt;0),$U273,
IF($P273="Furloughed",IF(AX273&gt;0,$U273)+IF(BH273&gt;0,$U273),
IF($P273="Rehired",IF(BH273&gt;0,$U273))))))))*'Actual Allocation Calc'!$AP$99)))</f>
        <v/>
      </c>
      <c r="AH273" s="536"/>
      <c r="AI273" s="82">
        <f t="shared" si="87"/>
        <v>0</v>
      </c>
      <c r="AJ273" s="210">
        <f t="shared" si="69"/>
        <v>0</v>
      </c>
      <c r="AK273" s="397" t="str">
        <f t="shared" si="70"/>
        <v/>
      </c>
      <c r="AM273" s="122"/>
      <c r="AO273" s="214" t="str">
        <f>IFERROR(IF($V273="","",VLOOKUP(V273,'Calendar Calcs'!$B$2:$E1240,4,FALSE)),0)</f>
        <v/>
      </c>
      <c r="AP273" s="69" t="str">
        <f>IF($AO273="","", IF($AO273&lt;AP$23,0,IF($AO273&gt;AP$23,COUNTIFS('Calendar Calcs'!$E$2:$E1240,AP$23),COUNTIFS('Calendar Calcs'!$E$2:$E1240,AP$23,'Calendar Calcs'!$D$2:$D1240,"&lt;="&amp;WEEKDAY($V273)))))</f>
        <v/>
      </c>
      <c r="AQ273" s="69" t="str">
        <f>IF($AO273="","", IF($AO273&lt;AQ$23,0,IF($AO273&gt;AQ$23,COUNTIFS('Calendar Calcs'!$E$2:$E1240,AQ$23),COUNTIFS('Calendar Calcs'!$E$2:$E1240,AQ$23,'Calendar Calcs'!$D$2:$D1240,"&lt;="&amp;WEEKDAY($V273)))))</f>
        <v/>
      </c>
      <c r="AR273" s="69" t="str">
        <f>IF($AO273="","", IF($AO273&lt;AR$23,0,IF($AO273&gt;AR$23,COUNTIFS('Calendar Calcs'!$E$2:$E1240,AR$23),COUNTIFS('Calendar Calcs'!$E$2:$E1240,AR$23,'Calendar Calcs'!$D$2:$D1240,"&lt;="&amp;WEEKDAY($V273)))))</f>
        <v/>
      </c>
      <c r="AS273" s="69" t="str">
        <f>IF($AO273="","", IF($AO273&lt;AS$23,0,IF($AO273&gt;AS$23,COUNTIFS('Calendar Calcs'!$E$2:$E1240,AS$23),COUNTIFS('Calendar Calcs'!$E$2:$E1240,AS$23,'Calendar Calcs'!$D$2:$D1240,"&lt;="&amp;WEEKDAY($V273)))))</f>
        <v/>
      </c>
      <c r="AT273" s="69" t="str">
        <f>IF($AO273="","", IF($AO273&lt;AT$23,0,IF($AO273&gt;AT$23,COUNTIFS('Calendar Calcs'!$E$2:$E1240,AT$23),COUNTIFS('Calendar Calcs'!$E$2:$E1240,AT$23,'Calendar Calcs'!$D$2:$D1240,"&lt;="&amp;WEEKDAY($V273)))))</f>
        <v/>
      </c>
      <c r="AU273" s="69" t="str">
        <f>IF($AO273="","", IF($AO273&lt;AU$23,0,IF($AO273&gt;AU$23,COUNTIFS('Calendar Calcs'!$E$2:$E1240,AU$23),COUNTIFS('Calendar Calcs'!$E$2:$E1240,AU$23,'Calendar Calcs'!$D$2:$D1240,"&lt;="&amp;WEEKDAY($V273)))))</f>
        <v/>
      </c>
      <c r="AV273" s="69" t="str">
        <f>IF($AO273="","", IF($AO273&lt;AV$23,0,IF($AO273&gt;AV$23,COUNTIFS('Calendar Calcs'!$E$2:$E1240,AV$23),COUNTIFS('Calendar Calcs'!$E$2:$E1240,AV$23,'Calendar Calcs'!$D$2:$D1240,"&lt;="&amp;WEEKDAY($V273)))))</f>
        <v/>
      </c>
      <c r="AW273" s="69" t="str">
        <f>IF($AO273="","", IF($AO273&lt;AW$23,0,IF($AO273&gt;AW$23,COUNTIFS('Calendar Calcs'!$E$2:$E1240,AW$23),COUNTIFS('Calendar Calcs'!$E$2:$E1240,AW$23,'Calendar Calcs'!$D$2:$D1240,"&lt;="&amp;WEEKDAY($V273)))))</f>
        <v/>
      </c>
      <c r="AX273" s="69" t="str">
        <f>IF($AO273="","", IF($AO273&lt;AX$23,0,IF($AO273&gt;AX$23,COUNTIFS('Calendar Calcs'!$E$2:$E1240,AX$23),COUNTIFS('Calendar Calcs'!$E$2:$E1240,AX$23,'Calendar Calcs'!$D$2:$D1240,"&lt;="&amp;WEEKDAY($V273)))))</f>
        <v/>
      </c>
      <c r="AY273" s="69" t="str">
        <f>IF($W273="","",VLOOKUP($W273,'Calendar Calcs'!$B$2:$E1240,4,FALSE))</f>
        <v/>
      </c>
      <c r="AZ273" s="69" t="str">
        <f>IF($AY273="","",IF($AY273&gt;AZ$23,0,IF($AY273&lt;AZ$23,COUNTIFS('Calendar Calcs'!$E$2:$E1240,AZ$23),COUNTIFS('Calendar Calcs'!$E$2:$E1240,AZ$23,'Calendar Calcs'!$D$2:$D1240,"&gt;="&amp;WEEKDAY($W273)))))</f>
        <v/>
      </c>
      <c r="BA273" s="69" t="str">
        <f>IF($AY273="","",IF($AY273&gt;BA$23,0,IF($AY273&lt;BA$23,COUNTIFS('Calendar Calcs'!$E$2:$E1240,BA$23),COUNTIFS('Calendar Calcs'!$E$2:$E1240,BA$23,'Calendar Calcs'!$D$2:$D1240,"&gt;="&amp;WEEKDAY($W273)))))</f>
        <v/>
      </c>
      <c r="BB273" s="69" t="str">
        <f>IF($AY273="","",IF($AY273&gt;BB$23,0,IF($AY273&lt;BB$23,COUNTIFS('Calendar Calcs'!$E$2:$E1240,BB$23),COUNTIFS('Calendar Calcs'!$E$2:$E1240,BB$23,'Calendar Calcs'!$D$2:$D1240,"&gt;="&amp;WEEKDAY($W273)))))</f>
        <v/>
      </c>
      <c r="BC273" s="69" t="str">
        <f>IF($AY273="","",IF($AY273&gt;BC$23,0,IF($AY273&lt;BC$23,COUNTIFS('Calendar Calcs'!$E$2:$E1240,BC$23),COUNTIFS('Calendar Calcs'!$E$2:$E1240,BC$23,'Calendar Calcs'!$D$2:$D1240,"&gt;="&amp;WEEKDAY($W273)))))</f>
        <v/>
      </c>
      <c r="BD273" s="69" t="str">
        <f>IF($AY273="","",IF($AY273&gt;BD$23,0,IF($AY273&lt;BD$23,COUNTIFS('Calendar Calcs'!$E$2:$E1240,BD$23),COUNTIFS('Calendar Calcs'!$E$2:$E1240,BD$23,'Calendar Calcs'!$D$2:$D1240,"&gt;="&amp;WEEKDAY($W273)))))</f>
        <v/>
      </c>
      <c r="BE273" s="69" t="str">
        <f>IF($AY273="","",IF($AY273&gt;BE$23,0,IF($AY273&lt;BE$23,COUNTIFS('Calendar Calcs'!$E$2:$E1240,BE$23),COUNTIFS('Calendar Calcs'!$E$2:$E1240,BE$23,'Calendar Calcs'!$D$2:$D1240,"&gt;="&amp;WEEKDAY($W273)))))</f>
        <v/>
      </c>
      <c r="BF273" s="69" t="str">
        <f>IF($AY273="","",IF($AY273&gt;BF$23,0,IF($AY273&lt;BF$23,COUNTIFS('Calendar Calcs'!$E$2:$E1240,BF$23),COUNTIFS('Calendar Calcs'!$E$2:$E1240,BF$23,'Calendar Calcs'!$D$2:$D1240,"&gt;="&amp;WEEKDAY($W273)))))</f>
        <v/>
      </c>
      <c r="BG273" s="69" t="str">
        <f>IF($AY273="","",IF($AY273&gt;BG$23,0,IF($AY273&lt;BG$23,COUNTIFS('Calendar Calcs'!$E$2:$E1240,BG$23),COUNTIFS('Calendar Calcs'!$E$2:$E1240,BG$23,'Calendar Calcs'!$D$2:$D1240,"&gt;="&amp;WEEKDAY($W273)))))</f>
        <v/>
      </c>
      <c r="BH273" s="69">
        <f t="shared" si="71"/>
        <v>6</v>
      </c>
      <c r="BI273" s="69">
        <f>IF(Cover!$E$43="","",VLOOKUP(Cover!$E$43,'Calendar Calcs'!$B$2:$E1240,4,FALSE))</f>
        <v>1</v>
      </c>
      <c r="BJ273" s="69">
        <f>IF($BI273="","", IF($BI273&lt;BJ$23,0,IF($BI273&gt;=BJ$23,COUNTIFS('Calendar Calcs'!$E$2:$E1240,BJ$23),COUNTIFS('Calendar Calcs'!$E$2:$E1240,BJ$23,'Calendar Calcs'!$D$2:$D1240,"&lt;="&amp;WEEKDAY($V273)))))</f>
        <v>1</v>
      </c>
      <c r="BK273" s="69">
        <f t="shared" si="68"/>
        <v>6</v>
      </c>
      <c r="BN273" s="69" t="str">
        <f>IF(T273&gt;0,"FTE",IF(Cover!$E$47="Weekly",IF(S273&gt;29.75,"FTE","PTE"),IF(S273&gt;59.75,"FTE","PTE")))</f>
        <v>PTE</v>
      </c>
      <c r="BO273" s="69">
        <f>IF(BN273="FTE",30,IF(Cover!$E$47="Weekly",'STEP 2 EE Data'!S273,'STEP 2 EE Data'!S273/2))</f>
        <v>0</v>
      </c>
      <c r="BP273" s="209">
        <f t="shared" si="72"/>
        <v>0</v>
      </c>
      <c r="BQ273" s="209">
        <f t="shared" si="73"/>
        <v>0</v>
      </c>
      <c r="BR273" s="209">
        <f t="shared" si="74"/>
        <v>0</v>
      </c>
      <c r="BS273" s="209">
        <f t="shared" si="75"/>
        <v>0</v>
      </c>
      <c r="BT273" s="209">
        <f t="shared" si="76"/>
        <v>0</v>
      </c>
      <c r="BU273" s="209">
        <f t="shared" si="77"/>
        <v>0</v>
      </c>
      <c r="BV273" s="209">
        <f t="shared" si="78"/>
        <v>0</v>
      </c>
      <c r="BW273" s="209">
        <f t="shared" si="79"/>
        <v>0</v>
      </c>
      <c r="BX273" s="209">
        <f t="shared" si="80"/>
        <v>0</v>
      </c>
      <c r="CC273" s="210" t="str">
        <f>IF(B273="","",IF(C273="",IF(Cover!$E$47="Weekly",'STEP 3 EE Comp'!BI278*8,'STEP 3 EE Comp'!BI278*4),IF(Cover!$E$47="Weekly",'STEP 3 EE Comp'!BI278,'STEP 3 EE Comp'!BI278)))</f>
        <v/>
      </c>
      <c r="CD273" s="82" t="str">
        <f t="shared" si="81"/>
        <v/>
      </c>
      <c r="CE273" s="417">
        <f t="shared" si="82"/>
        <v>1</v>
      </c>
      <c r="CF273" s="82" t="str">
        <f t="shared" si="83"/>
        <v>Good</v>
      </c>
      <c r="CG273" s="82">
        <f t="shared" si="84"/>
        <v>0</v>
      </c>
      <c r="CH273" s="234">
        <f t="shared" si="85"/>
        <v>0</v>
      </c>
    </row>
    <row r="274" spans="1:86" s="69" customFormat="1" x14ac:dyDescent="0.3">
      <c r="A274" s="555"/>
      <c r="B274" s="52"/>
      <c r="C274" s="52"/>
      <c r="D274" s="52"/>
      <c r="E274" s="52"/>
      <c r="F274" s="507"/>
      <c r="G274" s="210">
        <f t="shared" si="86"/>
        <v>0</v>
      </c>
      <c r="H274" s="82">
        <f t="shared" si="67"/>
        <v>0</v>
      </c>
      <c r="I274" s="211"/>
      <c r="J274" s="441" t="s">
        <v>21</v>
      </c>
      <c r="K274" s="441" t="s">
        <v>21</v>
      </c>
      <c r="L274" s="441" t="s">
        <v>21</v>
      </c>
      <c r="M274" s="441" t="s">
        <v>21</v>
      </c>
      <c r="N274" s="568" t="s">
        <v>21</v>
      </c>
      <c r="O274" s="211"/>
      <c r="P274" s="212" t="str">
        <f>IF(B274="","",
IF(AND(V274="",W274="",B274&lt;&gt;""),"Employed",
IF(AND(V274&lt;&gt;"",W274="",B274&lt;&gt;""),"Terminated",
IF(AND(V274&lt;&gt;"",W274&lt;&gt;"",B274&lt;&gt;""),IF(W274&lt;Cover!$E$43,"Employed","Furloughed"),
IF(AND(V274="",W274&lt;&gt;"",B274&lt;&gt;""),IF(W274&lt;Cover!$E$43,"Employed","Rehired"))))))</f>
        <v/>
      </c>
      <c r="Q274" s="211"/>
      <c r="R274" s="536"/>
      <c r="S274" s="563"/>
      <c r="T274" s="536"/>
      <c r="U274" s="82">
        <f>IF(Cover!$E$47="Weekly",IF(T274&gt;0,T274,R274*S274),IF(T274&gt;0,T274,R274*S274)/2)</f>
        <v>0</v>
      </c>
      <c r="V274" s="564"/>
      <c r="W274" s="564"/>
      <c r="Y274" s="213" t="str">
        <f>IF($B274="","",IF('Actual Allocation Calc'!$AH$78="A",
IF($P274="Employed",$U274/7*BJ274,
IF(AND($P274="Terminated"),($U274/7*AP274),
IF(AND($P274="Furloughed"),($U274/7*AP274)+($U274/7*AZ274),
IF(AND($P274="Rehired"),($U274/7*AZ274),
IF(AND($P274="Terminated",AP274&gt;0),$U274,
IF($P274="Furloughed",IF(AP274&gt;0,$U274)+IF(AZ274&gt;0,$U274),
IF($P274="Rehired",IF(AZ274&gt;0,$U274)))))))),IF('Actual Allocation Calc'!$AH$78="C",'Actual Allocation Calc'!L274,'Actual Allocation Calc'!U274+IF($P274="Employed",$U274/7*BJ274,
IF(AND($P274="Terminated"),($U274/7*AP274),
IF(AND($P274="Furloughed"),($U274/7*AP274)+($U274/7*AZ274),
IF(AND($P274="Rehired"),($U274/7*AZ274),
IF(AND($P274="Terminated",AP274&gt;0),$U274,
IF($P274="Furloughed",IF(AP274&gt;0,$U274)+IF(AZ274&gt;0,$U274),
IF($P274="Rehired",IF(AZ274&gt;0,$U274))))))))*'Actual Allocation Calc'!$AH$99)))</f>
        <v/>
      </c>
      <c r="Z274" s="210" t="str">
        <f>IF($B274="","",IF('Actual Allocation Calc'!$AI$78="A",
IF($P274="Employed",$U274,
IF(AND($P274="Terminated"),($U274/7*AQ274),
IF(AND($P274="Furloughed"),($U274/7*AQ274)+($U274/7*BA274),
IF(AND($P274="Rehired"),($U274/7*BA274),
IF(AND($P274="Terminated",AQ274&gt;0),$U274,
IF($P274="Furloughed",IF(AQ274&gt;0,$U274)+IF(BA274&gt;0,$U274),
IF($P274="Rehired",IF(BA274&gt;0,$U274)))))))),IF('Actual Allocation Calc'!$AI$78="C",'Actual Allocation Calc'!M274,'Actual Allocation Calc'!V274+IF($P274="Employed",$U274,
IF(AND($P274="Terminated"),($U274/7*AQ274),
IF(AND($P274="Furloughed"),($U274/7*AQ274)+($U274/7*BA274),
IF(AND($P274="Rehired"),($U274/7*BA274),
IF(AND($P274="Terminated",AQ274&gt;0),$U274,
IF($P274="Furloughed",IF(AQ274&gt;0,$U274)+IF(BA274&gt;0,$U274),
IF($P274="Rehired",IF(BA274&gt;0,$U274))))))))*'Actual Allocation Calc'!$AI$99)))</f>
        <v/>
      </c>
      <c r="AA274" s="210" t="str">
        <f>IF($B274="","",IF('Actual Allocation Calc'!$AJ$78="A",
IF($P274="Employed",$U274,
IF(AND($P274="Terminated"),($U274/7*AR274),
IF(AND($P274="Furloughed"),($U274/7*AR274)+($U274/7*BB274),
IF(AND($P274="Rehired"),($U274/7*BB274),
IF(AND($P274="Terminated",AR274&gt;0),$U274,
IF($P274="Furloughed",IF(AR274&gt;0,$U274)+IF(BB274&gt;0,$U274),
IF($P274="Rehired",IF(BB274&gt;0,$U274)))))))),IF('Actual Allocation Calc'!$AJ$78="C",'Actual Allocation Calc'!N274,'Actual Allocation Calc'!W274+IF($P274="Employed",$U274,
IF(AND($P274="Terminated"),($U274/7*AR274),
IF(AND($P274="Furloughed"),($U274/7*AR274)+($U274/7*BB274),
IF(AND($P274="Rehired"),($U274/7*BB274),
IF(AND($P274="Terminated",AR274&gt;0),$U274,
IF($P274="Furloughed",IF(AR274&gt;0,$U274)+IF(BB274&gt;0,$U274),
IF($P274="Rehired",IF(BB274&gt;0,$U274))))))))*'Actual Allocation Calc'!$AJ$99)))</f>
        <v/>
      </c>
      <c r="AB274" s="210" t="str">
        <f>IF($B274="","",IF('Actual Allocation Calc'!$AK$78="A",
IF($P274="Employed",$U274,
IF(AND($P274="Terminated"),($U274/7*AS274),
IF(AND($P274="Furloughed"),($U274/7*AS274)+($U274/7*BC274),
IF(AND($P274="Rehired"),($U274/7*BC274),
IF(AND($P274="Terminated",AS274&gt;0),$U274,
IF($P274="Furloughed",IF(AS274&gt;0,$U274)+IF(BC274&gt;0,$U274),
IF($P274="Rehired",IF(BC274&gt;0,$U274)))))))),IF('Actual Allocation Calc'!$AK$78="C",'Actual Allocation Calc'!O274,'Actual Allocation Calc'!X274+IF($P274="Employed",$U274,
IF(AND($P274="Terminated"),($U274/7*AS274),
IF(AND($P274="Furloughed"),($U274/7*AS274)+($U274/7*BC274),
IF(AND($P274="Rehired"),($U274/7*BC274),
IF(AND($P274="Terminated",AS274&gt;0),$U274,
IF($P274="Furloughed",IF(AS274&gt;0,$U274)+IF(BC274&gt;0,$U274),
IF($P274="Rehired",IF(BC274&gt;0,$U274))))))))*'Actual Allocation Calc'!$AK$99)))</f>
        <v/>
      </c>
      <c r="AC274" s="210" t="str">
        <f>IF($B274="","",IF('Actual Allocation Calc'!$AL$78="A",
IF($P274="Employed",$U274,
IF(AND($P274="Terminated"),($U274/7*AT274),
IF(AND($P274="Furloughed"),($U274/7*AT274)+($U274/7*BD274),
IF(AND($P274="Rehired"),($U274/7*BD274),
IF(AND($P274="Terminated",AT274&gt;0),$U274,
IF($P274="Furloughed",IF(AT274&gt;0,$U274)+IF(BD274&gt;0,$U274),
IF($P274="Rehired",IF(BD274&gt;0,$U274)))))))),IF('Actual Allocation Calc'!$AL$78="C",'Actual Allocation Calc'!P274,'Actual Allocation Calc'!Y274+IF($P274="Employed",$U274,
IF(AND($P274="Terminated"),($U274/7*AT274),
IF(AND($P274="Furloughed"),($U274/7*AT274)+($U274/7*BD274),
IF(AND($P274="Rehired"),($U274/7*BD274),
IF(AND($P274="Terminated",AT274&gt;0),$U274,
IF($P274="Furloughed",IF(AT274&gt;0,$U274)+IF(BD274&gt;0,$U274),
IF($P274="Rehired",IF(BD274&gt;0,$U274))))))))*'Actual Allocation Calc'!$AL$99)))</f>
        <v/>
      </c>
      <c r="AD274" s="210" t="str">
        <f>IF($B274="","",IF('Actual Allocation Calc'!$AM$78="A",
IF($P274="Employed",$U274,
IF(AND($P274="Terminated"),($U274/7*AU274),
IF(AND($P274="Furloughed"),($U274/7*AU274)+($U274/7*BE274),
IF(AND($P274="Rehired"),($U274/7*BE274),
IF(AND($P274="Terminated",AU274&gt;0),$U274,
IF($P274="Furloughed",IF(AU274&gt;0,$U274)+IF(BE274&gt;0,$U274),
IF($P274="Rehired",IF(BE274&gt;0,$U274)))))))),IF('Actual Allocation Calc'!$AM$78="C",'Actual Allocation Calc'!Q274,'Actual Allocation Calc'!Z274+IF($P274="Employed",$U274,
IF(AND($P274="Terminated"),($U274/7*AU274),
IF(AND($P274="Furloughed"),($U274/7*AU274)+($U274/7*BE274),
IF(AND($P274="Rehired"),($U274/7*BE274),
IF(AND($P274="Terminated",AU274&gt;0),$U274,
IF($P274="Furloughed",IF(AU274&gt;0,$U274)+IF(BE274&gt;0,$U274),
IF($P274="Rehired",IF(BE274&gt;0,$U274))))))))*'Actual Allocation Calc'!$AM$99)))</f>
        <v/>
      </c>
      <c r="AE274" s="210" t="str">
        <f>IF($B274="","",IF('Actual Allocation Calc'!$AN$78="A",
IF($P274="Employed",$U274,
IF(AND($P274="Terminated"),($U274/7*AV274),
IF(AND($P274="Furloughed"),($U274/7*AV274)+($U274/7*BF274),
IF(AND($P274="Rehired"),($U274/7*BF274),
IF(AND($P274="Terminated",AV274&gt;0),$U274,
IF($P274="Furloughed",IF(AV274&gt;0,$U274)+IF(BF274&gt;0,$U274),
IF($P274="Rehired",IF(BF274&gt;0,$U274)))))))),IF('Actual Allocation Calc'!$AN$78="C",'Actual Allocation Calc'!R274,'Actual Allocation Calc'!AA274+IF($P274="Employed",$U274,
IF(AND($P274="Terminated"),($U274/7*AV274),
IF(AND($P274="Furloughed"),($U274/7*AV274)+($U274/7*BF274),
IF(AND($P274="Rehired"),($U274/7*BF274),
IF(AND($P274="Terminated",AV274&gt;0),$U274,
IF($P274="Furloughed",IF(AV274&gt;0,$U274)+IF(BF274&gt;0,$U274),
IF($P274="Rehired",IF(BF274&gt;0,$U274))))))))*'Actual Allocation Calc'!$AN$99)))</f>
        <v/>
      </c>
      <c r="AF274" s="210" t="str">
        <f>IF($B274="","",IF('Actual Allocation Calc'!$AO$78="A",
IF($P274="Employed",$U274,
IF(AND($P274="Terminated"),($U274/7*AW274),
IF(AND($P274="Furloughed"),($U274/7*AW274)+($U274/7*BG274),
IF(AND($P274="Rehired"),($U274/7*BG274),
IF(AND($P274="Terminated",AW274&gt;0),$U274,
IF($P274="Furloughed",IF(AW274&gt;0,$U274)+IF(BG274&gt;0,$U274),
IF($P274="Rehired",IF(BG274&gt;0,$U274)))))))),IF('Actual Allocation Calc'!$AO$78="C",'Actual Allocation Calc'!S274,'Actual Allocation Calc'!AB274+IF($P274="Employed",$U274,
IF(AND($P274="Terminated"),($U274/7*AW274),
IF(AND($P274="Furloughed"),($U274/7*AW274)+($U274/7*BG274),
IF(AND($P274="Rehired"),($U274/7*BG274),
IF(AND($P274="Terminated",AW274&gt;0),$U274,
IF($P274="Furloughed",IF(AW274&gt;0,$U274)+IF(BG274&gt;0,$U274),
IF($P274="Rehired",IF(BG274&gt;0,$U274))))))))*'Actual Allocation Calc'!$AO$99)))</f>
        <v/>
      </c>
      <c r="AG274" s="210" t="str">
        <f>IF($B274="","",IF('Actual Allocation Calc'!$AP$78="A",
IF($P274="Employed",$U274/7*BK274,
IF(AND($P274="Terminated"),($U274/7*AX274),
IF(AND($P274="Furloughed"),($U274/7*AX274)+($U274/7*BH274),
IF(AND($P274="Rehired"),($U274/7*BH274),
IF(AND($P274="Terminated",AX274&gt;0),$U274,
IF($P274="Furloughed",IF(AX274&gt;0,$U274)+IF(BH274&gt;0,$U274),
IF($P274="Rehired",IF(BH274&gt;0,$U274)))))))),IF('Actual Allocation Calc'!$AP$78="C",'Actual Allocation Calc'!T274,'Actual Allocation Calc'!AC274+IF($P274="Employed",$U274/7*BK274,
IF(AND($P274="Terminated"),($U274/7*AX274),
IF(AND($P274="Furloughed"),($U274/7*AX274)+($U274/7*BH274),
IF(AND($P274="Rehired"),($U274/7*BH274),
IF(AND($P274="Terminated",AX274&gt;0),$U274,
IF($P274="Furloughed",IF(AX274&gt;0,$U274)+IF(BH274&gt;0,$U274),
IF($P274="Rehired",IF(BH274&gt;0,$U274))))))))*'Actual Allocation Calc'!$AP$99)))</f>
        <v/>
      </c>
      <c r="AH274" s="536"/>
      <c r="AI274" s="82">
        <f t="shared" si="87"/>
        <v>0</v>
      </c>
      <c r="AJ274" s="210">
        <f t="shared" si="69"/>
        <v>0</v>
      </c>
      <c r="AK274" s="397" t="str">
        <f t="shared" si="70"/>
        <v/>
      </c>
      <c r="AM274" s="122"/>
      <c r="AO274" s="214" t="str">
        <f>IFERROR(IF($V274="","",VLOOKUP(V274,'Calendar Calcs'!$B$2:$E1241,4,FALSE)),0)</f>
        <v/>
      </c>
      <c r="AP274" s="69" t="str">
        <f>IF($AO274="","", IF($AO274&lt;AP$23,0,IF($AO274&gt;AP$23,COUNTIFS('Calendar Calcs'!$E$2:$E1241,AP$23),COUNTIFS('Calendar Calcs'!$E$2:$E1241,AP$23,'Calendar Calcs'!$D$2:$D1241,"&lt;="&amp;WEEKDAY($V274)))))</f>
        <v/>
      </c>
      <c r="AQ274" s="69" t="str">
        <f>IF($AO274="","", IF($AO274&lt;AQ$23,0,IF($AO274&gt;AQ$23,COUNTIFS('Calendar Calcs'!$E$2:$E1241,AQ$23),COUNTIFS('Calendar Calcs'!$E$2:$E1241,AQ$23,'Calendar Calcs'!$D$2:$D1241,"&lt;="&amp;WEEKDAY($V274)))))</f>
        <v/>
      </c>
      <c r="AR274" s="69" t="str">
        <f>IF($AO274="","", IF($AO274&lt;AR$23,0,IF($AO274&gt;AR$23,COUNTIFS('Calendar Calcs'!$E$2:$E1241,AR$23),COUNTIFS('Calendar Calcs'!$E$2:$E1241,AR$23,'Calendar Calcs'!$D$2:$D1241,"&lt;="&amp;WEEKDAY($V274)))))</f>
        <v/>
      </c>
      <c r="AS274" s="69" t="str">
        <f>IF($AO274="","", IF($AO274&lt;AS$23,0,IF($AO274&gt;AS$23,COUNTIFS('Calendar Calcs'!$E$2:$E1241,AS$23),COUNTIFS('Calendar Calcs'!$E$2:$E1241,AS$23,'Calendar Calcs'!$D$2:$D1241,"&lt;="&amp;WEEKDAY($V274)))))</f>
        <v/>
      </c>
      <c r="AT274" s="69" t="str">
        <f>IF($AO274="","", IF($AO274&lt;AT$23,0,IF($AO274&gt;AT$23,COUNTIFS('Calendar Calcs'!$E$2:$E1241,AT$23),COUNTIFS('Calendar Calcs'!$E$2:$E1241,AT$23,'Calendar Calcs'!$D$2:$D1241,"&lt;="&amp;WEEKDAY($V274)))))</f>
        <v/>
      </c>
      <c r="AU274" s="69" t="str">
        <f>IF($AO274="","", IF($AO274&lt;AU$23,0,IF($AO274&gt;AU$23,COUNTIFS('Calendar Calcs'!$E$2:$E1241,AU$23),COUNTIFS('Calendar Calcs'!$E$2:$E1241,AU$23,'Calendar Calcs'!$D$2:$D1241,"&lt;="&amp;WEEKDAY($V274)))))</f>
        <v/>
      </c>
      <c r="AV274" s="69" t="str">
        <f>IF($AO274="","", IF($AO274&lt;AV$23,0,IF($AO274&gt;AV$23,COUNTIFS('Calendar Calcs'!$E$2:$E1241,AV$23),COUNTIFS('Calendar Calcs'!$E$2:$E1241,AV$23,'Calendar Calcs'!$D$2:$D1241,"&lt;="&amp;WEEKDAY($V274)))))</f>
        <v/>
      </c>
      <c r="AW274" s="69" t="str">
        <f>IF($AO274="","", IF($AO274&lt;AW$23,0,IF($AO274&gt;AW$23,COUNTIFS('Calendar Calcs'!$E$2:$E1241,AW$23),COUNTIFS('Calendar Calcs'!$E$2:$E1241,AW$23,'Calendar Calcs'!$D$2:$D1241,"&lt;="&amp;WEEKDAY($V274)))))</f>
        <v/>
      </c>
      <c r="AX274" s="69" t="str">
        <f>IF($AO274="","", IF($AO274&lt;AX$23,0,IF($AO274&gt;AX$23,COUNTIFS('Calendar Calcs'!$E$2:$E1241,AX$23),COUNTIFS('Calendar Calcs'!$E$2:$E1241,AX$23,'Calendar Calcs'!$D$2:$D1241,"&lt;="&amp;WEEKDAY($V274)))))</f>
        <v/>
      </c>
      <c r="AY274" s="69" t="str">
        <f>IF($W274="","",VLOOKUP($W274,'Calendar Calcs'!$B$2:$E1241,4,FALSE))</f>
        <v/>
      </c>
      <c r="AZ274" s="69" t="str">
        <f>IF($AY274="","",IF($AY274&gt;AZ$23,0,IF($AY274&lt;AZ$23,COUNTIFS('Calendar Calcs'!$E$2:$E1241,AZ$23),COUNTIFS('Calendar Calcs'!$E$2:$E1241,AZ$23,'Calendar Calcs'!$D$2:$D1241,"&gt;="&amp;WEEKDAY($W274)))))</f>
        <v/>
      </c>
      <c r="BA274" s="69" t="str">
        <f>IF($AY274="","",IF($AY274&gt;BA$23,0,IF($AY274&lt;BA$23,COUNTIFS('Calendar Calcs'!$E$2:$E1241,BA$23),COUNTIFS('Calendar Calcs'!$E$2:$E1241,BA$23,'Calendar Calcs'!$D$2:$D1241,"&gt;="&amp;WEEKDAY($W274)))))</f>
        <v/>
      </c>
      <c r="BB274" s="69" t="str">
        <f>IF($AY274="","",IF($AY274&gt;BB$23,0,IF($AY274&lt;BB$23,COUNTIFS('Calendar Calcs'!$E$2:$E1241,BB$23),COUNTIFS('Calendar Calcs'!$E$2:$E1241,BB$23,'Calendar Calcs'!$D$2:$D1241,"&gt;="&amp;WEEKDAY($W274)))))</f>
        <v/>
      </c>
      <c r="BC274" s="69" t="str">
        <f>IF($AY274="","",IF($AY274&gt;BC$23,0,IF($AY274&lt;BC$23,COUNTIFS('Calendar Calcs'!$E$2:$E1241,BC$23),COUNTIFS('Calendar Calcs'!$E$2:$E1241,BC$23,'Calendar Calcs'!$D$2:$D1241,"&gt;="&amp;WEEKDAY($W274)))))</f>
        <v/>
      </c>
      <c r="BD274" s="69" t="str">
        <f>IF($AY274="","",IF($AY274&gt;BD$23,0,IF($AY274&lt;BD$23,COUNTIFS('Calendar Calcs'!$E$2:$E1241,BD$23),COUNTIFS('Calendar Calcs'!$E$2:$E1241,BD$23,'Calendar Calcs'!$D$2:$D1241,"&gt;="&amp;WEEKDAY($W274)))))</f>
        <v/>
      </c>
      <c r="BE274" s="69" t="str">
        <f>IF($AY274="","",IF($AY274&gt;BE$23,0,IF($AY274&lt;BE$23,COUNTIFS('Calendar Calcs'!$E$2:$E1241,BE$23),COUNTIFS('Calendar Calcs'!$E$2:$E1241,BE$23,'Calendar Calcs'!$D$2:$D1241,"&gt;="&amp;WEEKDAY($W274)))))</f>
        <v/>
      </c>
      <c r="BF274" s="69" t="str">
        <f>IF($AY274="","",IF($AY274&gt;BF$23,0,IF($AY274&lt;BF$23,COUNTIFS('Calendar Calcs'!$E$2:$E1241,BF$23),COUNTIFS('Calendar Calcs'!$E$2:$E1241,BF$23,'Calendar Calcs'!$D$2:$D1241,"&gt;="&amp;WEEKDAY($W274)))))</f>
        <v/>
      </c>
      <c r="BG274" s="69" t="str">
        <f>IF($AY274="","",IF($AY274&gt;BG$23,0,IF($AY274&lt;BG$23,COUNTIFS('Calendar Calcs'!$E$2:$E1241,BG$23),COUNTIFS('Calendar Calcs'!$E$2:$E1241,BG$23,'Calendar Calcs'!$D$2:$D1241,"&gt;="&amp;WEEKDAY($W274)))))</f>
        <v/>
      </c>
      <c r="BH274" s="69">
        <f t="shared" si="71"/>
        <v>6</v>
      </c>
      <c r="BI274" s="69">
        <f>IF(Cover!$E$43="","",VLOOKUP(Cover!$E$43,'Calendar Calcs'!$B$2:$E1241,4,FALSE))</f>
        <v>1</v>
      </c>
      <c r="BJ274" s="69">
        <f>IF($BI274="","", IF($BI274&lt;BJ$23,0,IF($BI274&gt;=BJ$23,COUNTIFS('Calendar Calcs'!$E$2:$E1241,BJ$23),COUNTIFS('Calendar Calcs'!$E$2:$E1241,BJ$23,'Calendar Calcs'!$D$2:$D1241,"&lt;="&amp;WEEKDAY($V274)))))</f>
        <v>1</v>
      </c>
      <c r="BK274" s="69">
        <f t="shared" si="68"/>
        <v>6</v>
      </c>
      <c r="BN274" s="69" t="str">
        <f>IF(T274&gt;0,"FTE",IF(Cover!$E$47="Weekly",IF(S274&gt;29.75,"FTE","PTE"),IF(S274&gt;59.75,"FTE","PTE")))</f>
        <v>PTE</v>
      </c>
      <c r="BO274" s="69">
        <f>IF(BN274="FTE",30,IF(Cover!$E$47="Weekly",'STEP 2 EE Data'!S274,'STEP 2 EE Data'!S274/2))</f>
        <v>0</v>
      </c>
      <c r="BP274" s="209">
        <f t="shared" si="72"/>
        <v>0</v>
      </c>
      <c r="BQ274" s="209">
        <f t="shared" si="73"/>
        <v>0</v>
      </c>
      <c r="BR274" s="209">
        <f t="shared" si="74"/>
        <v>0</v>
      </c>
      <c r="BS274" s="209">
        <f t="shared" si="75"/>
        <v>0</v>
      </c>
      <c r="BT274" s="209">
        <f t="shared" si="76"/>
        <v>0</v>
      </c>
      <c r="BU274" s="209">
        <f t="shared" si="77"/>
        <v>0</v>
      </c>
      <c r="BV274" s="209">
        <f t="shared" si="78"/>
        <v>0</v>
      </c>
      <c r="BW274" s="209">
        <f t="shared" si="79"/>
        <v>0</v>
      </c>
      <c r="BX274" s="209">
        <f t="shared" si="80"/>
        <v>0</v>
      </c>
      <c r="CC274" s="210" t="str">
        <f>IF(B274="","",IF(C274="",IF(Cover!$E$47="Weekly",'STEP 3 EE Comp'!BI279*8,'STEP 3 EE Comp'!BI279*4),IF(Cover!$E$47="Weekly",'STEP 3 EE Comp'!BI279,'STEP 3 EE Comp'!BI279)))</f>
        <v/>
      </c>
      <c r="CD274" s="82" t="str">
        <f t="shared" si="81"/>
        <v/>
      </c>
      <c r="CE274" s="417">
        <f t="shared" si="82"/>
        <v>1</v>
      </c>
      <c r="CF274" s="82" t="str">
        <f t="shared" si="83"/>
        <v>Good</v>
      </c>
      <c r="CG274" s="82">
        <f t="shared" si="84"/>
        <v>0</v>
      </c>
      <c r="CH274" s="234">
        <f t="shared" si="85"/>
        <v>0</v>
      </c>
    </row>
    <row r="275" spans="1:86" s="69" customFormat="1" x14ac:dyDescent="0.3">
      <c r="A275" s="555"/>
      <c r="B275" s="52"/>
      <c r="C275" s="52"/>
      <c r="D275" s="52"/>
      <c r="E275" s="52"/>
      <c r="F275" s="507"/>
      <c r="G275" s="210">
        <f t="shared" si="86"/>
        <v>0</v>
      </c>
      <c r="H275" s="82">
        <f t="shared" si="67"/>
        <v>0</v>
      </c>
      <c r="I275" s="211"/>
      <c r="J275" s="441" t="s">
        <v>21</v>
      </c>
      <c r="K275" s="441" t="s">
        <v>21</v>
      </c>
      <c r="L275" s="441" t="s">
        <v>21</v>
      </c>
      <c r="M275" s="441" t="s">
        <v>21</v>
      </c>
      <c r="N275" s="568" t="s">
        <v>21</v>
      </c>
      <c r="O275" s="211"/>
      <c r="P275" s="212" t="str">
        <f>IF(B275="","",
IF(AND(V275="",W275="",B275&lt;&gt;""),"Employed",
IF(AND(V275&lt;&gt;"",W275="",B275&lt;&gt;""),"Terminated",
IF(AND(V275&lt;&gt;"",W275&lt;&gt;"",B275&lt;&gt;""),IF(W275&lt;Cover!$E$43,"Employed","Furloughed"),
IF(AND(V275="",W275&lt;&gt;"",B275&lt;&gt;""),IF(W275&lt;Cover!$E$43,"Employed","Rehired"))))))</f>
        <v/>
      </c>
      <c r="Q275" s="211"/>
      <c r="R275" s="536"/>
      <c r="S275" s="563"/>
      <c r="T275" s="536"/>
      <c r="U275" s="82">
        <f>IF(Cover!$E$47="Weekly",IF(T275&gt;0,T275,R275*S275),IF(T275&gt;0,T275,R275*S275)/2)</f>
        <v>0</v>
      </c>
      <c r="V275" s="564"/>
      <c r="W275" s="564"/>
      <c r="Y275" s="213" t="str">
        <f>IF($B275="","",IF('Actual Allocation Calc'!$AH$78="A",
IF($P275="Employed",$U275/7*BJ275,
IF(AND($P275="Terminated"),($U275/7*AP275),
IF(AND($P275="Furloughed"),($U275/7*AP275)+($U275/7*AZ275),
IF(AND($P275="Rehired"),($U275/7*AZ275),
IF(AND($P275="Terminated",AP275&gt;0),$U275,
IF($P275="Furloughed",IF(AP275&gt;0,$U275)+IF(AZ275&gt;0,$U275),
IF($P275="Rehired",IF(AZ275&gt;0,$U275)))))))),IF('Actual Allocation Calc'!$AH$78="C",'Actual Allocation Calc'!L275,'Actual Allocation Calc'!U275+IF($P275="Employed",$U275/7*BJ275,
IF(AND($P275="Terminated"),($U275/7*AP275),
IF(AND($P275="Furloughed"),($U275/7*AP275)+($U275/7*AZ275),
IF(AND($P275="Rehired"),($U275/7*AZ275),
IF(AND($P275="Terminated",AP275&gt;0),$U275,
IF($P275="Furloughed",IF(AP275&gt;0,$U275)+IF(AZ275&gt;0,$U275),
IF($P275="Rehired",IF(AZ275&gt;0,$U275))))))))*'Actual Allocation Calc'!$AH$99)))</f>
        <v/>
      </c>
      <c r="Z275" s="210" t="str">
        <f>IF($B275="","",IF('Actual Allocation Calc'!$AI$78="A",
IF($P275="Employed",$U275,
IF(AND($P275="Terminated"),($U275/7*AQ275),
IF(AND($P275="Furloughed"),($U275/7*AQ275)+($U275/7*BA275),
IF(AND($P275="Rehired"),($U275/7*BA275),
IF(AND($P275="Terminated",AQ275&gt;0),$U275,
IF($P275="Furloughed",IF(AQ275&gt;0,$U275)+IF(BA275&gt;0,$U275),
IF($P275="Rehired",IF(BA275&gt;0,$U275)))))))),IF('Actual Allocation Calc'!$AI$78="C",'Actual Allocation Calc'!M275,'Actual Allocation Calc'!V275+IF($P275="Employed",$U275,
IF(AND($P275="Terminated"),($U275/7*AQ275),
IF(AND($P275="Furloughed"),($U275/7*AQ275)+($U275/7*BA275),
IF(AND($P275="Rehired"),($U275/7*BA275),
IF(AND($P275="Terminated",AQ275&gt;0),$U275,
IF($P275="Furloughed",IF(AQ275&gt;0,$U275)+IF(BA275&gt;0,$U275),
IF($P275="Rehired",IF(BA275&gt;0,$U275))))))))*'Actual Allocation Calc'!$AI$99)))</f>
        <v/>
      </c>
      <c r="AA275" s="210" t="str">
        <f>IF($B275="","",IF('Actual Allocation Calc'!$AJ$78="A",
IF($P275="Employed",$U275,
IF(AND($P275="Terminated"),($U275/7*AR275),
IF(AND($P275="Furloughed"),($U275/7*AR275)+($U275/7*BB275),
IF(AND($P275="Rehired"),($U275/7*BB275),
IF(AND($P275="Terminated",AR275&gt;0),$U275,
IF($P275="Furloughed",IF(AR275&gt;0,$U275)+IF(BB275&gt;0,$U275),
IF($P275="Rehired",IF(BB275&gt;0,$U275)))))))),IF('Actual Allocation Calc'!$AJ$78="C",'Actual Allocation Calc'!N275,'Actual Allocation Calc'!W275+IF($P275="Employed",$U275,
IF(AND($P275="Terminated"),($U275/7*AR275),
IF(AND($P275="Furloughed"),($U275/7*AR275)+($U275/7*BB275),
IF(AND($P275="Rehired"),($U275/7*BB275),
IF(AND($P275="Terminated",AR275&gt;0),$U275,
IF($P275="Furloughed",IF(AR275&gt;0,$U275)+IF(BB275&gt;0,$U275),
IF($P275="Rehired",IF(BB275&gt;0,$U275))))))))*'Actual Allocation Calc'!$AJ$99)))</f>
        <v/>
      </c>
      <c r="AB275" s="210" t="str">
        <f>IF($B275="","",IF('Actual Allocation Calc'!$AK$78="A",
IF($P275="Employed",$U275,
IF(AND($P275="Terminated"),($U275/7*AS275),
IF(AND($P275="Furloughed"),($U275/7*AS275)+($U275/7*BC275),
IF(AND($P275="Rehired"),($U275/7*BC275),
IF(AND($P275="Terminated",AS275&gt;0),$U275,
IF($P275="Furloughed",IF(AS275&gt;0,$U275)+IF(BC275&gt;0,$U275),
IF($P275="Rehired",IF(BC275&gt;0,$U275)))))))),IF('Actual Allocation Calc'!$AK$78="C",'Actual Allocation Calc'!O275,'Actual Allocation Calc'!X275+IF($P275="Employed",$U275,
IF(AND($P275="Terminated"),($U275/7*AS275),
IF(AND($P275="Furloughed"),($U275/7*AS275)+($U275/7*BC275),
IF(AND($P275="Rehired"),($U275/7*BC275),
IF(AND($P275="Terminated",AS275&gt;0),$U275,
IF($P275="Furloughed",IF(AS275&gt;0,$U275)+IF(BC275&gt;0,$U275),
IF($P275="Rehired",IF(BC275&gt;0,$U275))))))))*'Actual Allocation Calc'!$AK$99)))</f>
        <v/>
      </c>
      <c r="AC275" s="210" t="str">
        <f>IF($B275="","",IF('Actual Allocation Calc'!$AL$78="A",
IF($P275="Employed",$U275,
IF(AND($P275="Terminated"),($U275/7*AT275),
IF(AND($P275="Furloughed"),($U275/7*AT275)+($U275/7*BD275),
IF(AND($P275="Rehired"),($U275/7*BD275),
IF(AND($P275="Terminated",AT275&gt;0),$U275,
IF($P275="Furloughed",IF(AT275&gt;0,$U275)+IF(BD275&gt;0,$U275),
IF($P275="Rehired",IF(BD275&gt;0,$U275)))))))),IF('Actual Allocation Calc'!$AL$78="C",'Actual Allocation Calc'!P275,'Actual Allocation Calc'!Y275+IF($P275="Employed",$U275,
IF(AND($P275="Terminated"),($U275/7*AT275),
IF(AND($P275="Furloughed"),($U275/7*AT275)+($U275/7*BD275),
IF(AND($P275="Rehired"),($U275/7*BD275),
IF(AND($P275="Terminated",AT275&gt;0),$U275,
IF($P275="Furloughed",IF(AT275&gt;0,$U275)+IF(BD275&gt;0,$U275),
IF($P275="Rehired",IF(BD275&gt;0,$U275))))))))*'Actual Allocation Calc'!$AL$99)))</f>
        <v/>
      </c>
      <c r="AD275" s="210" t="str">
        <f>IF($B275="","",IF('Actual Allocation Calc'!$AM$78="A",
IF($P275="Employed",$U275,
IF(AND($P275="Terminated"),($U275/7*AU275),
IF(AND($P275="Furloughed"),($U275/7*AU275)+($U275/7*BE275),
IF(AND($P275="Rehired"),($U275/7*BE275),
IF(AND($P275="Terminated",AU275&gt;0),$U275,
IF($P275="Furloughed",IF(AU275&gt;0,$U275)+IF(BE275&gt;0,$U275),
IF($P275="Rehired",IF(BE275&gt;0,$U275)))))))),IF('Actual Allocation Calc'!$AM$78="C",'Actual Allocation Calc'!Q275,'Actual Allocation Calc'!Z275+IF($P275="Employed",$U275,
IF(AND($P275="Terminated"),($U275/7*AU275),
IF(AND($P275="Furloughed"),($U275/7*AU275)+($U275/7*BE275),
IF(AND($P275="Rehired"),($U275/7*BE275),
IF(AND($P275="Terminated",AU275&gt;0),$U275,
IF($P275="Furloughed",IF(AU275&gt;0,$U275)+IF(BE275&gt;0,$U275),
IF($P275="Rehired",IF(BE275&gt;0,$U275))))))))*'Actual Allocation Calc'!$AM$99)))</f>
        <v/>
      </c>
      <c r="AE275" s="210" t="str">
        <f>IF($B275="","",IF('Actual Allocation Calc'!$AN$78="A",
IF($P275="Employed",$U275,
IF(AND($P275="Terminated"),($U275/7*AV275),
IF(AND($P275="Furloughed"),($U275/7*AV275)+($U275/7*BF275),
IF(AND($P275="Rehired"),($U275/7*BF275),
IF(AND($P275="Terminated",AV275&gt;0),$U275,
IF($P275="Furloughed",IF(AV275&gt;0,$U275)+IF(BF275&gt;0,$U275),
IF($P275="Rehired",IF(BF275&gt;0,$U275)))))))),IF('Actual Allocation Calc'!$AN$78="C",'Actual Allocation Calc'!R275,'Actual Allocation Calc'!AA275+IF($P275="Employed",$U275,
IF(AND($P275="Terminated"),($U275/7*AV275),
IF(AND($P275="Furloughed"),($U275/7*AV275)+($U275/7*BF275),
IF(AND($P275="Rehired"),($U275/7*BF275),
IF(AND($P275="Terminated",AV275&gt;0),$U275,
IF($P275="Furloughed",IF(AV275&gt;0,$U275)+IF(BF275&gt;0,$U275),
IF($P275="Rehired",IF(BF275&gt;0,$U275))))))))*'Actual Allocation Calc'!$AN$99)))</f>
        <v/>
      </c>
      <c r="AF275" s="210" t="str">
        <f>IF($B275="","",IF('Actual Allocation Calc'!$AO$78="A",
IF($P275="Employed",$U275,
IF(AND($P275="Terminated"),($U275/7*AW275),
IF(AND($P275="Furloughed"),($U275/7*AW275)+($U275/7*BG275),
IF(AND($P275="Rehired"),($U275/7*BG275),
IF(AND($P275="Terminated",AW275&gt;0),$U275,
IF($P275="Furloughed",IF(AW275&gt;0,$U275)+IF(BG275&gt;0,$U275),
IF($P275="Rehired",IF(BG275&gt;0,$U275)))))))),IF('Actual Allocation Calc'!$AO$78="C",'Actual Allocation Calc'!S275,'Actual Allocation Calc'!AB275+IF($P275="Employed",$U275,
IF(AND($P275="Terminated"),($U275/7*AW275),
IF(AND($P275="Furloughed"),($U275/7*AW275)+($U275/7*BG275),
IF(AND($P275="Rehired"),($U275/7*BG275),
IF(AND($P275="Terminated",AW275&gt;0),$U275,
IF($P275="Furloughed",IF(AW275&gt;0,$U275)+IF(BG275&gt;0,$U275),
IF($P275="Rehired",IF(BG275&gt;0,$U275))))))))*'Actual Allocation Calc'!$AO$99)))</f>
        <v/>
      </c>
      <c r="AG275" s="210" t="str">
        <f>IF($B275="","",IF('Actual Allocation Calc'!$AP$78="A",
IF($P275="Employed",$U275/7*BK275,
IF(AND($P275="Terminated"),($U275/7*AX275),
IF(AND($P275="Furloughed"),($U275/7*AX275)+($U275/7*BH275),
IF(AND($P275="Rehired"),($U275/7*BH275),
IF(AND($P275="Terminated",AX275&gt;0),$U275,
IF($P275="Furloughed",IF(AX275&gt;0,$U275)+IF(BH275&gt;0,$U275),
IF($P275="Rehired",IF(BH275&gt;0,$U275)))))))),IF('Actual Allocation Calc'!$AP$78="C",'Actual Allocation Calc'!T275,'Actual Allocation Calc'!AC275+IF($P275="Employed",$U275/7*BK275,
IF(AND($P275="Terminated"),($U275/7*AX275),
IF(AND($P275="Furloughed"),($U275/7*AX275)+($U275/7*BH275),
IF(AND($P275="Rehired"),($U275/7*BH275),
IF(AND($P275="Terminated",AX275&gt;0),$U275,
IF($P275="Furloughed",IF(AX275&gt;0,$U275)+IF(BH275&gt;0,$U275),
IF($P275="Rehired",IF(BH275&gt;0,$U275))))))))*'Actual Allocation Calc'!$AP$99)))</f>
        <v/>
      </c>
      <c r="AH275" s="536"/>
      <c r="AI275" s="82">
        <f t="shared" si="87"/>
        <v>0</v>
      </c>
      <c r="AJ275" s="210">
        <f t="shared" si="69"/>
        <v>0</v>
      </c>
      <c r="AK275" s="397" t="str">
        <f t="shared" si="70"/>
        <v/>
      </c>
      <c r="AM275" s="122"/>
      <c r="AO275" s="214" t="str">
        <f>IFERROR(IF($V275="","",VLOOKUP(V275,'Calendar Calcs'!$B$2:$E1242,4,FALSE)),0)</f>
        <v/>
      </c>
      <c r="AP275" s="69" t="str">
        <f>IF($AO275="","", IF($AO275&lt;AP$23,0,IF($AO275&gt;AP$23,COUNTIFS('Calendar Calcs'!$E$2:$E1242,AP$23),COUNTIFS('Calendar Calcs'!$E$2:$E1242,AP$23,'Calendar Calcs'!$D$2:$D1242,"&lt;="&amp;WEEKDAY($V275)))))</f>
        <v/>
      </c>
      <c r="AQ275" s="69" t="str">
        <f>IF($AO275="","", IF($AO275&lt;AQ$23,0,IF($AO275&gt;AQ$23,COUNTIFS('Calendar Calcs'!$E$2:$E1242,AQ$23),COUNTIFS('Calendar Calcs'!$E$2:$E1242,AQ$23,'Calendar Calcs'!$D$2:$D1242,"&lt;="&amp;WEEKDAY($V275)))))</f>
        <v/>
      </c>
      <c r="AR275" s="69" t="str">
        <f>IF($AO275="","", IF($AO275&lt;AR$23,0,IF($AO275&gt;AR$23,COUNTIFS('Calendar Calcs'!$E$2:$E1242,AR$23),COUNTIFS('Calendar Calcs'!$E$2:$E1242,AR$23,'Calendar Calcs'!$D$2:$D1242,"&lt;="&amp;WEEKDAY($V275)))))</f>
        <v/>
      </c>
      <c r="AS275" s="69" t="str">
        <f>IF($AO275="","", IF($AO275&lt;AS$23,0,IF($AO275&gt;AS$23,COUNTIFS('Calendar Calcs'!$E$2:$E1242,AS$23),COUNTIFS('Calendar Calcs'!$E$2:$E1242,AS$23,'Calendar Calcs'!$D$2:$D1242,"&lt;="&amp;WEEKDAY($V275)))))</f>
        <v/>
      </c>
      <c r="AT275" s="69" t="str">
        <f>IF($AO275="","", IF($AO275&lt;AT$23,0,IF($AO275&gt;AT$23,COUNTIFS('Calendar Calcs'!$E$2:$E1242,AT$23),COUNTIFS('Calendar Calcs'!$E$2:$E1242,AT$23,'Calendar Calcs'!$D$2:$D1242,"&lt;="&amp;WEEKDAY($V275)))))</f>
        <v/>
      </c>
      <c r="AU275" s="69" t="str">
        <f>IF($AO275="","", IF($AO275&lt;AU$23,0,IF($AO275&gt;AU$23,COUNTIFS('Calendar Calcs'!$E$2:$E1242,AU$23),COUNTIFS('Calendar Calcs'!$E$2:$E1242,AU$23,'Calendar Calcs'!$D$2:$D1242,"&lt;="&amp;WEEKDAY($V275)))))</f>
        <v/>
      </c>
      <c r="AV275" s="69" t="str">
        <f>IF($AO275="","", IF($AO275&lt;AV$23,0,IF($AO275&gt;AV$23,COUNTIFS('Calendar Calcs'!$E$2:$E1242,AV$23),COUNTIFS('Calendar Calcs'!$E$2:$E1242,AV$23,'Calendar Calcs'!$D$2:$D1242,"&lt;="&amp;WEEKDAY($V275)))))</f>
        <v/>
      </c>
      <c r="AW275" s="69" t="str">
        <f>IF($AO275="","", IF($AO275&lt;AW$23,0,IF($AO275&gt;AW$23,COUNTIFS('Calendar Calcs'!$E$2:$E1242,AW$23),COUNTIFS('Calendar Calcs'!$E$2:$E1242,AW$23,'Calendar Calcs'!$D$2:$D1242,"&lt;="&amp;WEEKDAY($V275)))))</f>
        <v/>
      </c>
      <c r="AX275" s="69" t="str">
        <f>IF($AO275="","", IF($AO275&lt;AX$23,0,IF($AO275&gt;AX$23,COUNTIFS('Calendar Calcs'!$E$2:$E1242,AX$23),COUNTIFS('Calendar Calcs'!$E$2:$E1242,AX$23,'Calendar Calcs'!$D$2:$D1242,"&lt;="&amp;WEEKDAY($V275)))))</f>
        <v/>
      </c>
      <c r="AY275" s="69" t="str">
        <f>IF($W275="","",VLOOKUP($W275,'Calendar Calcs'!$B$2:$E1242,4,FALSE))</f>
        <v/>
      </c>
      <c r="AZ275" s="69" t="str">
        <f>IF($AY275="","",IF($AY275&gt;AZ$23,0,IF($AY275&lt;AZ$23,COUNTIFS('Calendar Calcs'!$E$2:$E1242,AZ$23),COUNTIFS('Calendar Calcs'!$E$2:$E1242,AZ$23,'Calendar Calcs'!$D$2:$D1242,"&gt;="&amp;WEEKDAY($W275)))))</f>
        <v/>
      </c>
      <c r="BA275" s="69" t="str">
        <f>IF($AY275="","",IF($AY275&gt;BA$23,0,IF($AY275&lt;BA$23,COUNTIFS('Calendar Calcs'!$E$2:$E1242,BA$23),COUNTIFS('Calendar Calcs'!$E$2:$E1242,BA$23,'Calendar Calcs'!$D$2:$D1242,"&gt;="&amp;WEEKDAY($W275)))))</f>
        <v/>
      </c>
      <c r="BB275" s="69" t="str">
        <f>IF($AY275="","",IF($AY275&gt;BB$23,0,IF($AY275&lt;BB$23,COUNTIFS('Calendar Calcs'!$E$2:$E1242,BB$23),COUNTIFS('Calendar Calcs'!$E$2:$E1242,BB$23,'Calendar Calcs'!$D$2:$D1242,"&gt;="&amp;WEEKDAY($W275)))))</f>
        <v/>
      </c>
      <c r="BC275" s="69" t="str">
        <f>IF($AY275="","",IF($AY275&gt;BC$23,0,IF($AY275&lt;BC$23,COUNTIFS('Calendar Calcs'!$E$2:$E1242,BC$23),COUNTIFS('Calendar Calcs'!$E$2:$E1242,BC$23,'Calendar Calcs'!$D$2:$D1242,"&gt;="&amp;WEEKDAY($W275)))))</f>
        <v/>
      </c>
      <c r="BD275" s="69" t="str">
        <f>IF($AY275="","",IF($AY275&gt;BD$23,0,IF($AY275&lt;BD$23,COUNTIFS('Calendar Calcs'!$E$2:$E1242,BD$23),COUNTIFS('Calendar Calcs'!$E$2:$E1242,BD$23,'Calendar Calcs'!$D$2:$D1242,"&gt;="&amp;WEEKDAY($W275)))))</f>
        <v/>
      </c>
      <c r="BE275" s="69" t="str">
        <f>IF($AY275="","",IF($AY275&gt;BE$23,0,IF($AY275&lt;BE$23,COUNTIFS('Calendar Calcs'!$E$2:$E1242,BE$23),COUNTIFS('Calendar Calcs'!$E$2:$E1242,BE$23,'Calendar Calcs'!$D$2:$D1242,"&gt;="&amp;WEEKDAY($W275)))))</f>
        <v/>
      </c>
      <c r="BF275" s="69" t="str">
        <f>IF($AY275="","",IF($AY275&gt;BF$23,0,IF($AY275&lt;BF$23,COUNTIFS('Calendar Calcs'!$E$2:$E1242,BF$23),COUNTIFS('Calendar Calcs'!$E$2:$E1242,BF$23,'Calendar Calcs'!$D$2:$D1242,"&gt;="&amp;WEEKDAY($W275)))))</f>
        <v/>
      </c>
      <c r="BG275" s="69" t="str">
        <f>IF($AY275="","",IF($AY275&gt;BG$23,0,IF($AY275&lt;BG$23,COUNTIFS('Calendar Calcs'!$E$2:$E1242,BG$23),COUNTIFS('Calendar Calcs'!$E$2:$E1242,BG$23,'Calendar Calcs'!$D$2:$D1242,"&gt;="&amp;WEEKDAY($W275)))))</f>
        <v/>
      </c>
      <c r="BH275" s="69">
        <f t="shared" si="71"/>
        <v>6</v>
      </c>
      <c r="BI275" s="69">
        <f>IF(Cover!$E$43="","",VLOOKUP(Cover!$E$43,'Calendar Calcs'!$B$2:$E1242,4,FALSE))</f>
        <v>1</v>
      </c>
      <c r="BJ275" s="69">
        <f>IF($BI275="","", IF($BI275&lt;BJ$23,0,IF($BI275&gt;=BJ$23,COUNTIFS('Calendar Calcs'!$E$2:$E1242,BJ$23),COUNTIFS('Calendar Calcs'!$E$2:$E1242,BJ$23,'Calendar Calcs'!$D$2:$D1242,"&lt;="&amp;WEEKDAY($V275)))))</f>
        <v>1</v>
      </c>
      <c r="BK275" s="69">
        <f t="shared" si="68"/>
        <v>6</v>
      </c>
      <c r="BN275" s="69" t="str">
        <f>IF(T275&gt;0,"FTE",IF(Cover!$E$47="Weekly",IF(S275&gt;29.75,"FTE","PTE"),IF(S275&gt;59.75,"FTE","PTE")))</f>
        <v>PTE</v>
      </c>
      <c r="BO275" s="69">
        <f>IF(BN275="FTE",30,IF(Cover!$E$47="Weekly",'STEP 2 EE Data'!S275,'STEP 2 EE Data'!S275/2))</f>
        <v>0</v>
      </c>
      <c r="BP275" s="209">
        <f t="shared" si="72"/>
        <v>0</v>
      </c>
      <c r="BQ275" s="209">
        <f t="shared" si="73"/>
        <v>0</v>
      </c>
      <c r="BR275" s="209">
        <f t="shared" si="74"/>
        <v>0</v>
      </c>
      <c r="BS275" s="209">
        <f t="shared" si="75"/>
        <v>0</v>
      </c>
      <c r="BT275" s="209">
        <f t="shared" si="76"/>
        <v>0</v>
      </c>
      <c r="BU275" s="209">
        <f t="shared" si="77"/>
        <v>0</v>
      </c>
      <c r="BV275" s="209">
        <f t="shared" si="78"/>
        <v>0</v>
      </c>
      <c r="BW275" s="209">
        <f t="shared" si="79"/>
        <v>0</v>
      </c>
      <c r="BX275" s="209">
        <f t="shared" si="80"/>
        <v>0</v>
      </c>
      <c r="CC275" s="210" t="str">
        <f>IF(B275="","",IF(C275="",IF(Cover!$E$47="Weekly",'STEP 3 EE Comp'!BI280*8,'STEP 3 EE Comp'!BI280*4),IF(Cover!$E$47="Weekly",'STEP 3 EE Comp'!BI280,'STEP 3 EE Comp'!BI280)))</f>
        <v/>
      </c>
      <c r="CD275" s="82" t="str">
        <f t="shared" si="81"/>
        <v/>
      </c>
      <c r="CE275" s="417">
        <f t="shared" si="82"/>
        <v>1</v>
      </c>
      <c r="CF275" s="82" t="str">
        <f t="shared" si="83"/>
        <v>Good</v>
      </c>
      <c r="CG275" s="82">
        <f t="shared" si="84"/>
        <v>0</v>
      </c>
      <c r="CH275" s="234">
        <f t="shared" si="85"/>
        <v>0</v>
      </c>
    </row>
    <row r="276" spans="1:86" s="69" customFormat="1" x14ac:dyDescent="0.3">
      <c r="A276" s="555"/>
      <c r="B276" s="52"/>
      <c r="C276" s="52"/>
      <c r="D276" s="52"/>
      <c r="E276" s="52"/>
      <c r="F276" s="507"/>
      <c r="G276" s="210">
        <f t="shared" si="86"/>
        <v>0</v>
      </c>
      <c r="H276" s="82">
        <f t="shared" si="67"/>
        <v>0</v>
      </c>
      <c r="I276" s="211"/>
      <c r="J276" s="441" t="s">
        <v>21</v>
      </c>
      <c r="K276" s="441" t="s">
        <v>21</v>
      </c>
      <c r="L276" s="441" t="s">
        <v>21</v>
      </c>
      <c r="M276" s="441" t="s">
        <v>21</v>
      </c>
      <c r="N276" s="568" t="s">
        <v>21</v>
      </c>
      <c r="O276" s="211"/>
      <c r="P276" s="212" t="str">
        <f>IF(B276="","",
IF(AND(V276="",W276="",B276&lt;&gt;""),"Employed",
IF(AND(V276&lt;&gt;"",W276="",B276&lt;&gt;""),"Terminated",
IF(AND(V276&lt;&gt;"",W276&lt;&gt;"",B276&lt;&gt;""),IF(W276&lt;Cover!$E$43,"Employed","Furloughed"),
IF(AND(V276="",W276&lt;&gt;"",B276&lt;&gt;""),IF(W276&lt;Cover!$E$43,"Employed","Rehired"))))))</f>
        <v/>
      </c>
      <c r="Q276" s="211"/>
      <c r="R276" s="536"/>
      <c r="S276" s="563"/>
      <c r="T276" s="536"/>
      <c r="U276" s="82">
        <f>IF(Cover!$E$47="Weekly",IF(T276&gt;0,T276,R276*S276),IF(T276&gt;0,T276,R276*S276)/2)</f>
        <v>0</v>
      </c>
      <c r="V276" s="564"/>
      <c r="W276" s="564"/>
      <c r="Y276" s="213" t="str">
        <f>IF($B276="","",IF('Actual Allocation Calc'!$AH$78="A",
IF($P276="Employed",$U276/7*BJ276,
IF(AND($P276="Terminated"),($U276/7*AP276),
IF(AND($P276="Furloughed"),($U276/7*AP276)+($U276/7*AZ276),
IF(AND($P276="Rehired"),($U276/7*AZ276),
IF(AND($P276="Terminated",AP276&gt;0),$U276,
IF($P276="Furloughed",IF(AP276&gt;0,$U276)+IF(AZ276&gt;0,$U276),
IF($P276="Rehired",IF(AZ276&gt;0,$U276)))))))),IF('Actual Allocation Calc'!$AH$78="C",'Actual Allocation Calc'!L276,'Actual Allocation Calc'!U276+IF($P276="Employed",$U276/7*BJ276,
IF(AND($P276="Terminated"),($U276/7*AP276),
IF(AND($P276="Furloughed"),($U276/7*AP276)+($U276/7*AZ276),
IF(AND($P276="Rehired"),($U276/7*AZ276),
IF(AND($P276="Terminated",AP276&gt;0),$U276,
IF($P276="Furloughed",IF(AP276&gt;0,$U276)+IF(AZ276&gt;0,$U276),
IF($P276="Rehired",IF(AZ276&gt;0,$U276))))))))*'Actual Allocation Calc'!$AH$99)))</f>
        <v/>
      </c>
      <c r="Z276" s="210" t="str">
        <f>IF($B276="","",IF('Actual Allocation Calc'!$AI$78="A",
IF($P276="Employed",$U276,
IF(AND($P276="Terminated"),($U276/7*AQ276),
IF(AND($P276="Furloughed"),($U276/7*AQ276)+($U276/7*BA276),
IF(AND($P276="Rehired"),($U276/7*BA276),
IF(AND($P276="Terminated",AQ276&gt;0),$U276,
IF($P276="Furloughed",IF(AQ276&gt;0,$U276)+IF(BA276&gt;0,$U276),
IF($P276="Rehired",IF(BA276&gt;0,$U276)))))))),IF('Actual Allocation Calc'!$AI$78="C",'Actual Allocation Calc'!M276,'Actual Allocation Calc'!V276+IF($P276="Employed",$U276,
IF(AND($P276="Terminated"),($U276/7*AQ276),
IF(AND($P276="Furloughed"),($U276/7*AQ276)+($U276/7*BA276),
IF(AND($P276="Rehired"),($U276/7*BA276),
IF(AND($P276="Terminated",AQ276&gt;0),$U276,
IF($P276="Furloughed",IF(AQ276&gt;0,$U276)+IF(BA276&gt;0,$U276),
IF($P276="Rehired",IF(BA276&gt;0,$U276))))))))*'Actual Allocation Calc'!$AI$99)))</f>
        <v/>
      </c>
      <c r="AA276" s="210" t="str">
        <f>IF($B276="","",IF('Actual Allocation Calc'!$AJ$78="A",
IF($P276="Employed",$U276,
IF(AND($P276="Terminated"),($U276/7*AR276),
IF(AND($P276="Furloughed"),($U276/7*AR276)+($U276/7*BB276),
IF(AND($P276="Rehired"),($U276/7*BB276),
IF(AND($P276="Terminated",AR276&gt;0),$U276,
IF($P276="Furloughed",IF(AR276&gt;0,$U276)+IF(BB276&gt;0,$U276),
IF($P276="Rehired",IF(BB276&gt;0,$U276)))))))),IF('Actual Allocation Calc'!$AJ$78="C",'Actual Allocation Calc'!N276,'Actual Allocation Calc'!W276+IF($P276="Employed",$U276,
IF(AND($P276="Terminated"),($U276/7*AR276),
IF(AND($P276="Furloughed"),($U276/7*AR276)+($U276/7*BB276),
IF(AND($P276="Rehired"),($U276/7*BB276),
IF(AND($P276="Terminated",AR276&gt;0),$U276,
IF($P276="Furloughed",IF(AR276&gt;0,$U276)+IF(BB276&gt;0,$U276),
IF($P276="Rehired",IF(BB276&gt;0,$U276))))))))*'Actual Allocation Calc'!$AJ$99)))</f>
        <v/>
      </c>
      <c r="AB276" s="210" t="str">
        <f>IF($B276="","",IF('Actual Allocation Calc'!$AK$78="A",
IF($P276="Employed",$U276,
IF(AND($P276="Terminated"),($U276/7*AS276),
IF(AND($P276="Furloughed"),($U276/7*AS276)+($U276/7*BC276),
IF(AND($P276="Rehired"),($U276/7*BC276),
IF(AND($P276="Terminated",AS276&gt;0),$U276,
IF($P276="Furloughed",IF(AS276&gt;0,$U276)+IF(BC276&gt;0,$U276),
IF($P276="Rehired",IF(BC276&gt;0,$U276)))))))),IF('Actual Allocation Calc'!$AK$78="C",'Actual Allocation Calc'!O276,'Actual Allocation Calc'!X276+IF($P276="Employed",$U276,
IF(AND($P276="Terminated"),($U276/7*AS276),
IF(AND($P276="Furloughed"),($U276/7*AS276)+($U276/7*BC276),
IF(AND($P276="Rehired"),($U276/7*BC276),
IF(AND($P276="Terminated",AS276&gt;0),$U276,
IF($P276="Furloughed",IF(AS276&gt;0,$U276)+IF(BC276&gt;0,$U276),
IF($P276="Rehired",IF(BC276&gt;0,$U276))))))))*'Actual Allocation Calc'!$AK$99)))</f>
        <v/>
      </c>
      <c r="AC276" s="210" t="str">
        <f>IF($B276="","",IF('Actual Allocation Calc'!$AL$78="A",
IF($P276="Employed",$U276,
IF(AND($P276="Terminated"),($U276/7*AT276),
IF(AND($P276="Furloughed"),($U276/7*AT276)+($U276/7*BD276),
IF(AND($P276="Rehired"),($U276/7*BD276),
IF(AND($P276="Terminated",AT276&gt;0),$U276,
IF($P276="Furloughed",IF(AT276&gt;0,$U276)+IF(BD276&gt;0,$U276),
IF($P276="Rehired",IF(BD276&gt;0,$U276)))))))),IF('Actual Allocation Calc'!$AL$78="C",'Actual Allocation Calc'!P276,'Actual Allocation Calc'!Y276+IF($P276="Employed",$U276,
IF(AND($P276="Terminated"),($U276/7*AT276),
IF(AND($P276="Furloughed"),($U276/7*AT276)+($U276/7*BD276),
IF(AND($P276="Rehired"),($U276/7*BD276),
IF(AND($P276="Terminated",AT276&gt;0),$U276,
IF($P276="Furloughed",IF(AT276&gt;0,$U276)+IF(BD276&gt;0,$U276),
IF($P276="Rehired",IF(BD276&gt;0,$U276))))))))*'Actual Allocation Calc'!$AL$99)))</f>
        <v/>
      </c>
      <c r="AD276" s="210" t="str">
        <f>IF($B276="","",IF('Actual Allocation Calc'!$AM$78="A",
IF($P276="Employed",$U276,
IF(AND($P276="Terminated"),($U276/7*AU276),
IF(AND($P276="Furloughed"),($U276/7*AU276)+($U276/7*BE276),
IF(AND($P276="Rehired"),($U276/7*BE276),
IF(AND($P276="Terminated",AU276&gt;0),$U276,
IF($P276="Furloughed",IF(AU276&gt;0,$U276)+IF(BE276&gt;0,$U276),
IF($P276="Rehired",IF(BE276&gt;0,$U276)))))))),IF('Actual Allocation Calc'!$AM$78="C",'Actual Allocation Calc'!Q276,'Actual Allocation Calc'!Z276+IF($P276="Employed",$U276,
IF(AND($P276="Terminated"),($U276/7*AU276),
IF(AND($P276="Furloughed"),($U276/7*AU276)+($U276/7*BE276),
IF(AND($P276="Rehired"),($U276/7*BE276),
IF(AND($P276="Terminated",AU276&gt;0),$U276,
IF($P276="Furloughed",IF(AU276&gt;0,$U276)+IF(BE276&gt;0,$U276),
IF($P276="Rehired",IF(BE276&gt;0,$U276))))))))*'Actual Allocation Calc'!$AM$99)))</f>
        <v/>
      </c>
      <c r="AE276" s="210" t="str">
        <f>IF($B276="","",IF('Actual Allocation Calc'!$AN$78="A",
IF($P276="Employed",$U276,
IF(AND($P276="Terminated"),($U276/7*AV276),
IF(AND($P276="Furloughed"),($U276/7*AV276)+($U276/7*BF276),
IF(AND($P276="Rehired"),($U276/7*BF276),
IF(AND($P276="Terminated",AV276&gt;0),$U276,
IF($P276="Furloughed",IF(AV276&gt;0,$U276)+IF(BF276&gt;0,$U276),
IF($P276="Rehired",IF(BF276&gt;0,$U276)))))))),IF('Actual Allocation Calc'!$AN$78="C",'Actual Allocation Calc'!R276,'Actual Allocation Calc'!AA276+IF($P276="Employed",$U276,
IF(AND($P276="Terminated"),($U276/7*AV276),
IF(AND($P276="Furloughed"),($U276/7*AV276)+($U276/7*BF276),
IF(AND($P276="Rehired"),($U276/7*BF276),
IF(AND($P276="Terminated",AV276&gt;0),$U276,
IF($P276="Furloughed",IF(AV276&gt;0,$U276)+IF(BF276&gt;0,$U276),
IF($P276="Rehired",IF(BF276&gt;0,$U276))))))))*'Actual Allocation Calc'!$AN$99)))</f>
        <v/>
      </c>
      <c r="AF276" s="210" t="str">
        <f>IF($B276="","",IF('Actual Allocation Calc'!$AO$78="A",
IF($P276="Employed",$U276,
IF(AND($P276="Terminated"),($U276/7*AW276),
IF(AND($P276="Furloughed"),($U276/7*AW276)+($U276/7*BG276),
IF(AND($P276="Rehired"),($U276/7*BG276),
IF(AND($P276="Terminated",AW276&gt;0),$U276,
IF($P276="Furloughed",IF(AW276&gt;0,$U276)+IF(BG276&gt;0,$U276),
IF($P276="Rehired",IF(BG276&gt;0,$U276)))))))),IF('Actual Allocation Calc'!$AO$78="C",'Actual Allocation Calc'!S276,'Actual Allocation Calc'!AB276+IF($P276="Employed",$U276,
IF(AND($P276="Terminated"),($U276/7*AW276),
IF(AND($P276="Furloughed"),($U276/7*AW276)+($U276/7*BG276),
IF(AND($P276="Rehired"),($U276/7*BG276),
IF(AND($P276="Terminated",AW276&gt;0),$U276,
IF($P276="Furloughed",IF(AW276&gt;0,$U276)+IF(BG276&gt;0,$U276),
IF($P276="Rehired",IF(BG276&gt;0,$U276))))))))*'Actual Allocation Calc'!$AO$99)))</f>
        <v/>
      </c>
      <c r="AG276" s="210" t="str">
        <f>IF($B276="","",IF('Actual Allocation Calc'!$AP$78="A",
IF($P276="Employed",$U276/7*BK276,
IF(AND($P276="Terminated"),($U276/7*AX276),
IF(AND($P276="Furloughed"),($U276/7*AX276)+($U276/7*BH276),
IF(AND($P276="Rehired"),($U276/7*BH276),
IF(AND($P276="Terminated",AX276&gt;0),$U276,
IF($P276="Furloughed",IF(AX276&gt;0,$U276)+IF(BH276&gt;0,$U276),
IF($P276="Rehired",IF(BH276&gt;0,$U276)))))))),IF('Actual Allocation Calc'!$AP$78="C",'Actual Allocation Calc'!T276,'Actual Allocation Calc'!AC276+IF($P276="Employed",$U276/7*BK276,
IF(AND($P276="Terminated"),($U276/7*AX276),
IF(AND($P276="Furloughed"),($U276/7*AX276)+($U276/7*BH276),
IF(AND($P276="Rehired"),($U276/7*BH276),
IF(AND($P276="Terminated",AX276&gt;0),$U276,
IF($P276="Furloughed",IF(AX276&gt;0,$U276)+IF(BH276&gt;0,$U276),
IF($P276="Rehired",IF(BH276&gt;0,$U276))))))))*'Actual Allocation Calc'!$AP$99)))</f>
        <v/>
      </c>
      <c r="AH276" s="536"/>
      <c r="AI276" s="82">
        <f t="shared" si="87"/>
        <v>0</v>
      </c>
      <c r="AJ276" s="210">
        <f t="shared" si="69"/>
        <v>0</v>
      </c>
      <c r="AK276" s="397" t="str">
        <f t="shared" si="70"/>
        <v/>
      </c>
      <c r="AM276" s="122"/>
      <c r="AO276" s="214" t="str">
        <f>IFERROR(IF($V276="","",VLOOKUP(V276,'Calendar Calcs'!$B$2:$E1243,4,FALSE)),0)</f>
        <v/>
      </c>
      <c r="AP276" s="69" t="str">
        <f>IF($AO276="","", IF($AO276&lt;AP$23,0,IF($AO276&gt;AP$23,COUNTIFS('Calendar Calcs'!$E$2:$E1243,AP$23),COUNTIFS('Calendar Calcs'!$E$2:$E1243,AP$23,'Calendar Calcs'!$D$2:$D1243,"&lt;="&amp;WEEKDAY($V276)))))</f>
        <v/>
      </c>
      <c r="AQ276" s="69" t="str">
        <f>IF($AO276="","", IF($AO276&lt;AQ$23,0,IF($AO276&gt;AQ$23,COUNTIFS('Calendar Calcs'!$E$2:$E1243,AQ$23),COUNTIFS('Calendar Calcs'!$E$2:$E1243,AQ$23,'Calendar Calcs'!$D$2:$D1243,"&lt;="&amp;WEEKDAY($V276)))))</f>
        <v/>
      </c>
      <c r="AR276" s="69" t="str">
        <f>IF($AO276="","", IF($AO276&lt;AR$23,0,IF($AO276&gt;AR$23,COUNTIFS('Calendar Calcs'!$E$2:$E1243,AR$23),COUNTIFS('Calendar Calcs'!$E$2:$E1243,AR$23,'Calendar Calcs'!$D$2:$D1243,"&lt;="&amp;WEEKDAY($V276)))))</f>
        <v/>
      </c>
      <c r="AS276" s="69" t="str">
        <f>IF($AO276="","", IF($AO276&lt;AS$23,0,IF($AO276&gt;AS$23,COUNTIFS('Calendar Calcs'!$E$2:$E1243,AS$23),COUNTIFS('Calendar Calcs'!$E$2:$E1243,AS$23,'Calendar Calcs'!$D$2:$D1243,"&lt;="&amp;WEEKDAY($V276)))))</f>
        <v/>
      </c>
      <c r="AT276" s="69" t="str">
        <f>IF($AO276="","", IF($AO276&lt;AT$23,0,IF($AO276&gt;AT$23,COUNTIFS('Calendar Calcs'!$E$2:$E1243,AT$23),COUNTIFS('Calendar Calcs'!$E$2:$E1243,AT$23,'Calendar Calcs'!$D$2:$D1243,"&lt;="&amp;WEEKDAY($V276)))))</f>
        <v/>
      </c>
      <c r="AU276" s="69" t="str">
        <f>IF($AO276="","", IF($AO276&lt;AU$23,0,IF($AO276&gt;AU$23,COUNTIFS('Calendar Calcs'!$E$2:$E1243,AU$23),COUNTIFS('Calendar Calcs'!$E$2:$E1243,AU$23,'Calendar Calcs'!$D$2:$D1243,"&lt;="&amp;WEEKDAY($V276)))))</f>
        <v/>
      </c>
      <c r="AV276" s="69" t="str">
        <f>IF($AO276="","", IF($AO276&lt;AV$23,0,IF($AO276&gt;AV$23,COUNTIFS('Calendar Calcs'!$E$2:$E1243,AV$23),COUNTIFS('Calendar Calcs'!$E$2:$E1243,AV$23,'Calendar Calcs'!$D$2:$D1243,"&lt;="&amp;WEEKDAY($V276)))))</f>
        <v/>
      </c>
      <c r="AW276" s="69" t="str">
        <f>IF($AO276="","", IF($AO276&lt;AW$23,0,IF($AO276&gt;AW$23,COUNTIFS('Calendar Calcs'!$E$2:$E1243,AW$23),COUNTIFS('Calendar Calcs'!$E$2:$E1243,AW$23,'Calendar Calcs'!$D$2:$D1243,"&lt;="&amp;WEEKDAY($V276)))))</f>
        <v/>
      </c>
      <c r="AX276" s="69" t="str">
        <f>IF($AO276="","", IF($AO276&lt;AX$23,0,IF($AO276&gt;AX$23,COUNTIFS('Calendar Calcs'!$E$2:$E1243,AX$23),COUNTIFS('Calendar Calcs'!$E$2:$E1243,AX$23,'Calendar Calcs'!$D$2:$D1243,"&lt;="&amp;WEEKDAY($V276)))))</f>
        <v/>
      </c>
      <c r="AY276" s="69" t="str">
        <f>IF($W276="","",VLOOKUP($W276,'Calendar Calcs'!$B$2:$E1243,4,FALSE))</f>
        <v/>
      </c>
      <c r="AZ276" s="69" t="str">
        <f>IF($AY276="","",IF($AY276&gt;AZ$23,0,IF($AY276&lt;AZ$23,COUNTIFS('Calendar Calcs'!$E$2:$E1243,AZ$23),COUNTIFS('Calendar Calcs'!$E$2:$E1243,AZ$23,'Calendar Calcs'!$D$2:$D1243,"&gt;="&amp;WEEKDAY($W276)))))</f>
        <v/>
      </c>
      <c r="BA276" s="69" t="str">
        <f>IF($AY276="","",IF($AY276&gt;BA$23,0,IF($AY276&lt;BA$23,COUNTIFS('Calendar Calcs'!$E$2:$E1243,BA$23),COUNTIFS('Calendar Calcs'!$E$2:$E1243,BA$23,'Calendar Calcs'!$D$2:$D1243,"&gt;="&amp;WEEKDAY($W276)))))</f>
        <v/>
      </c>
      <c r="BB276" s="69" t="str">
        <f>IF($AY276="","",IF($AY276&gt;BB$23,0,IF($AY276&lt;BB$23,COUNTIFS('Calendar Calcs'!$E$2:$E1243,BB$23),COUNTIFS('Calendar Calcs'!$E$2:$E1243,BB$23,'Calendar Calcs'!$D$2:$D1243,"&gt;="&amp;WEEKDAY($W276)))))</f>
        <v/>
      </c>
      <c r="BC276" s="69" t="str">
        <f>IF($AY276="","",IF($AY276&gt;BC$23,0,IF($AY276&lt;BC$23,COUNTIFS('Calendar Calcs'!$E$2:$E1243,BC$23),COUNTIFS('Calendar Calcs'!$E$2:$E1243,BC$23,'Calendar Calcs'!$D$2:$D1243,"&gt;="&amp;WEEKDAY($W276)))))</f>
        <v/>
      </c>
      <c r="BD276" s="69" t="str">
        <f>IF($AY276="","",IF($AY276&gt;BD$23,0,IF($AY276&lt;BD$23,COUNTIFS('Calendar Calcs'!$E$2:$E1243,BD$23),COUNTIFS('Calendar Calcs'!$E$2:$E1243,BD$23,'Calendar Calcs'!$D$2:$D1243,"&gt;="&amp;WEEKDAY($W276)))))</f>
        <v/>
      </c>
      <c r="BE276" s="69" t="str">
        <f>IF($AY276="","",IF($AY276&gt;BE$23,0,IF($AY276&lt;BE$23,COUNTIFS('Calendar Calcs'!$E$2:$E1243,BE$23),COUNTIFS('Calendar Calcs'!$E$2:$E1243,BE$23,'Calendar Calcs'!$D$2:$D1243,"&gt;="&amp;WEEKDAY($W276)))))</f>
        <v/>
      </c>
      <c r="BF276" s="69" t="str">
        <f>IF($AY276="","",IF($AY276&gt;BF$23,0,IF($AY276&lt;BF$23,COUNTIFS('Calendar Calcs'!$E$2:$E1243,BF$23),COUNTIFS('Calendar Calcs'!$E$2:$E1243,BF$23,'Calendar Calcs'!$D$2:$D1243,"&gt;="&amp;WEEKDAY($W276)))))</f>
        <v/>
      </c>
      <c r="BG276" s="69" t="str">
        <f>IF($AY276="","",IF($AY276&gt;BG$23,0,IF($AY276&lt;BG$23,COUNTIFS('Calendar Calcs'!$E$2:$E1243,BG$23),COUNTIFS('Calendar Calcs'!$E$2:$E1243,BG$23,'Calendar Calcs'!$D$2:$D1243,"&gt;="&amp;WEEKDAY($W276)))))</f>
        <v/>
      </c>
      <c r="BH276" s="69">
        <f t="shared" si="71"/>
        <v>6</v>
      </c>
      <c r="BI276" s="69">
        <f>IF(Cover!$E$43="","",VLOOKUP(Cover!$E$43,'Calendar Calcs'!$B$2:$E1243,4,FALSE))</f>
        <v>1</v>
      </c>
      <c r="BJ276" s="69">
        <f>IF($BI276="","", IF($BI276&lt;BJ$23,0,IF($BI276&gt;=BJ$23,COUNTIFS('Calendar Calcs'!$E$2:$E1243,BJ$23),COUNTIFS('Calendar Calcs'!$E$2:$E1243,BJ$23,'Calendar Calcs'!$D$2:$D1243,"&lt;="&amp;WEEKDAY($V276)))))</f>
        <v>1</v>
      </c>
      <c r="BK276" s="69">
        <f t="shared" si="68"/>
        <v>6</v>
      </c>
      <c r="BN276" s="69" t="str">
        <f>IF(T276&gt;0,"FTE",IF(Cover!$E$47="Weekly",IF(S276&gt;29.75,"FTE","PTE"),IF(S276&gt;59.75,"FTE","PTE")))</f>
        <v>PTE</v>
      </c>
      <c r="BO276" s="69">
        <f>IF(BN276="FTE",30,IF(Cover!$E$47="Weekly",'STEP 2 EE Data'!S276,'STEP 2 EE Data'!S276/2))</f>
        <v>0</v>
      </c>
      <c r="BP276" s="209">
        <f t="shared" si="72"/>
        <v>0</v>
      </c>
      <c r="BQ276" s="209">
        <f t="shared" si="73"/>
        <v>0</v>
      </c>
      <c r="BR276" s="209">
        <f t="shared" si="74"/>
        <v>0</v>
      </c>
      <c r="BS276" s="209">
        <f t="shared" si="75"/>
        <v>0</v>
      </c>
      <c r="BT276" s="209">
        <f t="shared" si="76"/>
        <v>0</v>
      </c>
      <c r="BU276" s="209">
        <f t="shared" si="77"/>
        <v>0</v>
      </c>
      <c r="BV276" s="209">
        <f t="shared" si="78"/>
        <v>0</v>
      </c>
      <c r="BW276" s="209">
        <f t="shared" si="79"/>
        <v>0</v>
      </c>
      <c r="BX276" s="209">
        <f t="shared" si="80"/>
        <v>0</v>
      </c>
      <c r="CC276" s="210" t="str">
        <f>IF(B276="","",IF(C276="",IF(Cover!$E$47="Weekly",'STEP 3 EE Comp'!BI281*8,'STEP 3 EE Comp'!BI281*4),IF(Cover!$E$47="Weekly",'STEP 3 EE Comp'!BI281,'STEP 3 EE Comp'!BI281)))</f>
        <v/>
      </c>
      <c r="CD276" s="82" t="str">
        <f t="shared" si="81"/>
        <v/>
      </c>
      <c r="CE276" s="417">
        <f t="shared" si="82"/>
        <v>1</v>
      </c>
      <c r="CF276" s="82" t="str">
        <f t="shared" si="83"/>
        <v>Good</v>
      </c>
      <c r="CG276" s="82">
        <f t="shared" si="84"/>
        <v>0</v>
      </c>
      <c r="CH276" s="234">
        <f t="shared" si="85"/>
        <v>0</v>
      </c>
    </row>
    <row r="277" spans="1:86" s="69" customFormat="1" x14ac:dyDescent="0.3">
      <c r="A277" s="555"/>
      <c r="B277" s="52"/>
      <c r="C277" s="52"/>
      <c r="D277" s="52"/>
      <c r="E277" s="52"/>
      <c r="F277" s="507"/>
      <c r="G277" s="210">
        <f t="shared" si="86"/>
        <v>0</v>
      </c>
      <c r="H277" s="82">
        <f t="shared" si="67"/>
        <v>0</v>
      </c>
      <c r="I277" s="211"/>
      <c r="J277" s="441" t="s">
        <v>21</v>
      </c>
      <c r="K277" s="441" t="s">
        <v>21</v>
      </c>
      <c r="L277" s="441" t="s">
        <v>21</v>
      </c>
      <c r="M277" s="441" t="s">
        <v>21</v>
      </c>
      <c r="N277" s="568" t="s">
        <v>21</v>
      </c>
      <c r="O277" s="211"/>
      <c r="P277" s="212" t="str">
        <f>IF(B277="","",
IF(AND(V277="",W277="",B277&lt;&gt;""),"Employed",
IF(AND(V277&lt;&gt;"",W277="",B277&lt;&gt;""),"Terminated",
IF(AND(V277&lt;&gt;"",W277&lt;&gt;"",B277&lt;&gt;""),IF(W277&lt;Cover!$E$43,"Employed","Furloughed"),
IF(AND(V277="",W277&lt;&gt;"",B277&lt;&gt;""),IF(W277&lt;Cover!$E$43,"Employed","Rehired"))))))</f>
        <v/>
      </c>
      <c r="Q277" s="211"/>
      <c r="R277" s="536"/>
      <c r="S277" s="563"/>
      <c r="T277" s="536"/>
      <c r="U277" s="82">
        <f>IF(Cover!$E$47="Weekly",IF(T277&gt;0,T277,R277*S277),IF(T277&gt;0,T277,R277*S277)/2)</f>
        <v>0</v>
      </c>
      <c r="V277" s="564"/>
      <c r="W277" s="564"/>
      <c r="Y277" s="213" t="str">
        <f>IF($B277="","",IF('Actual Allocation Calc'!$AH$78="A",
IF($P277="Employed",$U277/7*BJ277,
IF(AND($P277="Terminated"),($U277/7*AP277),
IF(AND($P277="Furloughed"),($U277/7*AP277)+($U277/7*AZ277),
IF(AND($P277="Rehired"),($U277/7*AZ277),
IF(AND($P277="Terminated",AP277&gt;0),$U277,
IF($P277="Furloughed",IF(AP277&gt;0,$U277)+IF(AZ277&gt;0,$U277),
IF($P277="Rehired",IF(AZ277&gt;0,$U277)))))))),IF('Actual Allocation Calc'!$AH$78="C",'Actual Allocation Calc'!L277,'Actual Allocation Calc'!U277+IF($P277="Employed",$U277/7*BJ277,
IF(AND($P277="Terminated"),($U277/7*AP277),
IF(AND($P277="Furloughed"),($U277/7*AP277)+($U277/7*AZ277),
IF(AND($P277="Rehired"),($U277/7*AZ277),
IF(AND($P277="Terminated",AP277&gt;0),$U277,
IF($P277="Furloughed",IF(AP277&gt;0,$U277)+IF(AZ277&gt;0,$U277),
IF($P277="Rehired",IF(AZ277&gt;0,$U277))))))))*'Actual Allocation Calc'!$AH$99)))</f>
        <v/>
      </c>
      <c r="Z277" s="210" t="str">
        <f>IF($B277="","",IF('Actual Allocation Calc'!$AI$78="A",
IF($P277="Employed",$U277,
IF(AND($P277="Terminated"),($U277/7*AQ277),
IF(AND($P277="Furloughed"),($U277/7*AQ277)+($U277/7*BA277),
IF(AND($P277="Rehired"),($U277/7*BA277),
IF(AND($P277="Terminated",AQ277&gt;0),$U277,
IF($P277="Furloughed",IF(AQ277&gt;0,$U277)+IF(BA277&gt;0,$U277),
IF($P277="Rehired",IF(BA277&gt;0,$U277)))))))),IF('Actual Allocation Calc'!$AI$78="C",'Actual Allocation Calc'!M277,'Actual Allocation Calc'!V277+IF($P277="Employed",$U277,
IF(AND($P277="Terminated"),($U277/7*AQ277),
IF(AND($P277="Furloughed"),($U277/7*AQ277)+($U277/7*BA277),
IF(AND($P277="Rehired"),($U277/7*BA277),
IF(AND($P277="Terminated",AQ277&gt;0),$U277,
IF($P277="Furloughed",IF(AQ277&gt;0,$U277)+IF(BA277&gt;0,$U277),
IF($P277="Rehired",IF(BA277&gt;0,$U277))))))))*'Actual Allocation Calc'!$AI$99)))</f>
        <v/>
      </c>
      <c r="AA277" s="210" t="str">
        <f>IF($B277="","",IF('Actual Allocation Calc'!$AJ$78="A",
IF($P277="Employed",$U277,
IF(AND($P277="Terminated"),($U277/7*AR277),
IF(AND($P277="Furloughed"),($U277/7*AR277)+($U277/7*BB277),
IF(AND($P277="Rehired"),($U277/7*BB277),
IF(AND($P277="Terminated",AR277&gt;0),$U277,
IF($P277="Furloughed",IF(AR277&gt;0,$U277)+IF(BB277&gt;0,$U277),
IF($P277="Rehired",IF(BB277&gt;0,$U277)))))))),IF('Actual Allocation Calc'!$AJ$78="C",'Actual Allocation Calc'!N277,'Actual Allocation Calc'!W277+IF($P277="Employed",$U277,
IF(AND($P277="Terminated"),($U277/7*AR277),
IF(AND($P277="Furloughed"),($U277/7*AR277)+($U277/7*BB277),
IF(AND($P277="Rehired"),($U277/7*BB277),
IF(AND($P277="Terminated",AR277&gt;0),$U277,
IF($P277="Furloughed",IF(AR277&gt;0,$U277)+IF(BB277&gt;0,$U277),
IF($P277="Rehired",IF(BB277&gt;0,$U277))))))))*'Actual Allocation Calc'!$AJ$99)))</f>
        <v/>
      </c>
      <c r="AB277" s="210" t="str">
        <f>IF($B277="","",IF('Actual Allocation Calc'!$AK$78="A",
IF($P277="Employed",$U277,
IF(AND($P277="Terminated"),($U277/7*AS277),
IF(AND($P277="Furloughed"),($U277/7*AS277)+($U277/7*BC277),
IF(AND($P277="Rehired"),($U277/7*BC277),
IF(AND($P277="Terminated",AS277&gt;0),$U277,
IF($P277="Furloughed",IF(AS277&gt;0,$U277)+IF(BC277&gt;0,$U277),
IF($P277="Rehired",IF(BC277&gt;0,$U277)))))))),IF('Actual Allocation Calc'!$AK$78="C",'Actual Allocation Calc'!O277,'Actual Allocation Calc'!X277+IF($P277="Employed",$U277,
IF(AND($P277="Terminated"),($U277/7*AS277),
IF(AND($P277="Furloughed"),($U277/7*AS277)+($U277/7*BC277),
IF(AND($P277="Rehired"),($U277/7*BC277),
IF(AND($P277="Terminated",AS277&gt;0),$U277,
IF($P277="Furloughed",IF(AS277&gt;0,$U277)+IF(BC277&gt;0,$U277),
IF($P277="Rehired",IF(BC277&gt;0,$U277))))))))*'Actual Allocation Calc'!$AK$99)))</f>
        <v/>
      </c>
      <c r="AC277" s="210" t="str">
        <f>IF($B277="","",IF('Actual Allocation Calc'!$AL$78="A",
IF($P277="Employed",$U277,
IF(AND($P277="Terminated"),($U277/7*AT277),
IF(AND($P277="Furloughed"),($U277/7*AT277)+($U277/7*BD277),
IF(AND($P277="Rehired"),($U277/7*BD277),
IF(AND($P277="Terminated",AT277&gt;0),$U277,
IF($P277="Furloughed",IF(AT277&gt;0,$U277)+IF(BD277&gt;0,$U277),
IF($P277="Rehired",IF(BD277&gt;0,$U277)))))))),IF('Actual Allocation Calc'!$AL$78="C",'Actual Allocation Calc'!P277,'Actual Allocation Calc'!Y277+IF($P277="Employed",$U277,
IF(AND($P277="Terminated"),($U277/7*AT277),
IF(AND($P277="Furloughed"),($U277/7*AT277)+($U277/7*BD277),
IF(AND($P277="Rehired"),($U277/7*BD277),
IF(AND($P277="Terminated",AT277&gt;0),$U277,
IF($P277="Furloughed",IF(AT277&gt;0,$U277)+IF(BD277&gt;0,$U277),
IF($P277="Rehired",IF(BD277&gt;0,$U277))))))))*'Actual Allocation Calc'!$AL$99)))</f>
        <v/>
      </c>
      <c r="AD277" s="210" t="str">
        <f>IF($B277="","",IF('Actual Allocation Calc'!$AM$78="A",
IF($P277="Employed",$U277,
IF(AND($P277="Terminated"),($U277/7*AU277),
IF(AND($P277="Furloughed"),($U277/7*AU277)+($U277/7*BE277),
IF(AND($P277="Rehired"),($U277/7*BE277),
IF(AND($P277="Terminated",AU277&gt;0),$U277,
IF($P277="Furloughed",IF(AU277&gt;0,$U277)+IF(BE277&gt;0,$U277),
IF($P277="Rehired",IF(BE277&gt;0,$U277)))))))),IF('Actual Allocation Calc'!$AM$78="C",'Actual Allocation Calc'!Q277,'Actual Allocation Calc'!Z277+IF($P277="Employed",$U277,
IF(AND($P277="Terminated"),($U277/7*AU277),
IF(AND($P277="Furloughed"),($U277/7*AU277)+($U277/7*BE277),
IF(AND($P277="Rehired"),($U277/7*BE277),
IF(AND($P277="Terminated",AU277&gt;0),$U277,
IF($P277="Furloughed",IF(AU277&gt;0,$U277)+IF(BE277&gt;0,$U277),
IF($P277="Rehired",IF(BE277&gt;0,$U277))))))))*'Actual Allocation Calc'!$AM$99)))</f>
        <v/>
      </c>
      <c r="AE277" s="210" t="str">
        <f>IF($B277="","",IF('Actual Allocation Calc'!$AN$78="A",
IF($P277="Employed",$U277,
IF(AND($P277="Terminated"),($U277/7*AV277),
IF(AND($P277="Furloughed"),($U277/7*AV277)+($U277/7*BF277),
IF(AND($P277="Rehired"),($U277/7*BF277),
IF(AND($P277="Terminated",AV277&gt;0),$U277,
IF($P277="Furloughed",IF(AV277&gt;0,$U277)+IF(BF277&gt;0,$U277),
IF($P277="Rehired",IF(BF277&gt;0,$U277)))))))),IF('Actual Allocation Calc'!$AN$78="C",'Actual Allocation Calc'!R277,'Actual Allocation Calc'!AA277+IF($P277="Employed",$U277,
IF(AND($P277="Terminated"),($U277/7*AV277),
IF(AND($P277="Furloughed"),($U277/7*AV277)+($U277/7*BF277),
IF(AND($P277="Rehired"),($U277/7*BF277),
IF(AND($P277="Terminated",AV277&gt;0),$U277,
IF($P277="Furloughed",IF(AV277&gt;0,$U277)+IF(BF277&gt;0,$U277),
IF($P277="Rehired",IF(BF277&gt;0,$U277))))))))*'Actual Allocation Calc'!$AN$99)))</f>
        <v/>
      </c>
      <c r="AF277" s="210" t="str">
        <f>IF($B277="","",IF('Actual Allocation Calc'!$AO$78="A",
IF($P277="Employed",$U277,
IF(AND($P277="Terminated"),($U277/7*AW277),
IF(AND($P277="Furloughed"),($U277/7*AW277)+($U277/7*BG277),
IF(AND($P277="Rehired"),($U277/7*BG277),
IF(AND($P277="Terminated",AW277&gt;0),$U277,
IF($P277="Furloughed",IF(AW277&gt;0,$U277)+IF(BG277&gt;0,$U277),
IF($P277="Rehired",IF(BG277&gt;0,$U277)))))))),IF('Actual Allocation Calc'!$AO$78="C",'Actual Allocation Calc'!S277,'Actual Allocation Calc'!AB277+IF($P277="Employed",$U277,
IF(AND($P277="Terminated"),($U277/7*AW277),
IF(AND($P277="Furloughed"),($U277/7*AW277)+($U277/7*BG277),
IF(AND($P277="Rehired"),($U277/7*BG277),
IF(AND($P277="Terminated",AW277&gt;0),$U277,
IF($P277="Furloughed",IF(AW277&gt;0,$U277)+IF(BG277&gt;0,$U277),
IF($P277="Rehired",IF(BG277&gt;0,$U277))))))))*'Actual Allocation Calc'!$AO$99)))</f>
        <v/>
      </c>
      <c r="AG277" s="210" t="str">
        <f>IF($B277="","",IF('Actual Allocation Calc'!$AP$78="A",
IF($P277="Employed",$U277/7*BK277,
IF(AND($P277="Terminated"),($U277/7*AX277),
IF(AND($P277="Furloughed"),($U277/7*AX277)+($U277/7*BH277),
IF(AND($P277="Rehired"),($U277/7*BH277),
IF(AND($P277="Terminated",AX277&gt;0),$U277,
IF($P277="Furloughed",IF(AX277&gt;0,$U277)+IF(BH277&gt;0,$U277),
IF($P277="Rehired",IF(BH277&gt;0,$U277)))))))),IF('Actual Allocation Calc'!$AP$78="C",'Actual Allocation Calc'!T277,'Actual Allocation Calc'!AC277+IF($P277="Employed",$U277/7*BK277,
IF(AND($P277="Terminated"),($U277/7*AX277),
IF(AND($P277="Furloughed"),($U277/7*AX277)+($U277/7*BH277),
IF(AND($P277="Rehired"),($U277/7*BH277),
IF(AND($P277="Terminated",AX277&gt;0),$U277,
IF($P277="Furloughed",IF(AX277&gt;0,$U277)+IF(BH277&gt;0,$U277),
IF($P277="Rehired",IF(BH277&gt;0,$U277))))))))*'Actual Allocation Calc'!$AP$99)))</f>
        <v/>
      </c>
      <c r="AH277" s="536"/>
      <c r="AI277" s="82">
        <f t="shared" si="87"/>
        <v>0</v>
      </c>
      <c r="AJ277" s="210">
        <f t="shared" si="69"/>
        <v>0</v>
      </c>
      <c r="AK277" s="397" t="str">
        <f t="shared" si="70"/>
        <v/>
      </c>
      <c r="AM277" s="122"/>
      <c r="AO277" s="214" t="str">
        <f>IFERROR(IF($V277="","",VLOOKUP(V277,'Calendar Calcs'!$B$2:$E1244,4,FALSE)),0)</f>
        <v/>
      </c>
      <c r="AP277" s="69" t="str">
        <f>IF($AO277="","", IF($AO277&lt;AP$23,0,IF($AO277&gt;AP$23,COUNTIFS('Calendar Calcs'!$E$2:$E1244,AP$23),COUNTIFS('Calendar Calcs'!$E$2:$E1244,AP$23,'Calendar Calcs'!$D$2:$D1244,"&lt;="&amp;WEEKDAY($V277)))))</f>
        <v/>
      </c>
      <c r="AQ277" s="69" t="str">
        <f>IF($AO277="","", IF($AO277&lt;AQ$23,0,IF($AO277&gt;AQ$23,COUNTIFS('Calendar Calcs'!$E$2:$E1244,AQ$23),COUNTIFS('Calendar Calcs'!$E$2:$E1244,AQ$23,'Calendar Calcs'!$D$2:$D1244,"&lt;="&amp;WEEKDAY($V277)))))</f>
        <v/>
      </c>
      <c r="AR277" s="69" t="str">
        <f>IF($AO277="","", IF($AO277&lt;AR$23,0,IF($AO277&gt;AR$23,COUNTIFS('Calendar Calcs'!$E$2:$E1244,AR$23),COUNTIFS('Calendar Calcs'!$E$2:$E1244,AR$23,'Calendar Calcs'!$D$2:$D1244,"&lt;="&amp;WEEKDAY($V277)))))</f>
        <v/>
      </c>
      <c r="AS277" s="69" t="str">
        <f>IF($AO277="","", IF($AO277&lt;AS$23,0,IF($AO277&gt;AS$23,COUNTIFS('Calendar Calcs'!$E$2:$E1244,AS$23),COUNTIFS('Calendar Calcs'!$E$2:$E1244,AS$23,'Calendar Calcs'!$D$2:$D1244,"&lt;="&amp;WEEKDAY($V277)))))</f>
        <v/>
      </c>
      <c r="AT277" s="69" t="str">
        <f>IF($AO277="","", IF($AO277&lt;AT$23,0,IF($AO277&gt;AT$23,COUNTIFS('Calendar Calcs'!$E$2:$E1244,AT$23),COUNTIFS('Calendar Calcs'!$E$2:$E1244,AT$23,'Calendar Calcs'!$D$2:$D1244,"&lt;="&amp;WEEKDAY($V277)))))</f>
        <v/>
      </c>
      <c r="AU277" s="69" t="str">
        <f>IF($AO277="","", IF($AO277&lt;AU$23,0,IF($AO277&gt;AU$23,COUNTIFS('Calendar Calcs'!$E$2:$E1244,AU$23),COUNTIFS('Calendar Calcs'!$E$2:$E1244,AU$23,'Calendar Calcs'!$D$2:$D1244,"&lt;="&amp;WEEKDAY($V277)))))</f>
        <v/>
      </c>
      <c r="AV277" s="69" t="str">
        <f>IF($AO277="","", IF($AO277&lt;AV$23,0,IF($AO277&gt;AV$23,COUNTIFS('Calendar Calcs'!$E$2:$E1244,AV$23),COUNTIFS('Calendar Calcs'!$E$2:$E1244,AV$23,'Calendar Calcs'!$D$2:$D1244,"&lt;="&amp;WEEKDAY($V277)))))</f>
        <v/>
      </c>
      <c r="AW277" s="69" t="str">
        <f>IF($AO277="","", IF($AO277&lt;AW$23,0,IF($AO277&gt;AW$23,COUNTIFS('Calendar Calcs'!$E$2:$E1244,AW$23),COUNTIFS('Calendar Calcs'!$E$2:$E1244,AW$23,'Calendar Calcs'!$D$2:$D1244,"&lt;="&amp;WEEKDAY($V277)))))</f>
        <v/>
      </c>
      <c r="AX277" s="69" t="str">
        <f>IF($AO277="","", IF($AO277&lt;AX$23,0,IF($AO277&gt;AX$23,COUNTIFS('Calendar Calcs'!$E$2:$E1244,AX$23),COUNTIFS('Calendar Calcs'!$E$2:$E1244,AX$23,'Calendar Calcs'!$D$2:$D1244,"&lt;="&amp;WEEKDAY($V277)))))</f>
        <v/>
      </c>
      <c r="AY277" s="69" t="str">
        <f>IF($W277="","",VLOOKUP($W277,'Calendar Calcs'!$B$2:$E1244,4,FALSE))</f>
        <v/>
      </c>
      <c r="AZ277" s="69" t="str">
        <f>IF($AY277="","",IF($AY277&gt;AZ$23,0,IF($AY277&lt;AZ$23,COUNTIFS('Calendar Calcs'!$E$2:$E1244,AZ$23),COUNTIFS('Calendar Calcs'!$E$2:$E1244,AZ$23,'Calendar Calcs'!$D$2:$D1244,"&gt;="&amp;WEEKDAY($W277)))))</f>
        <v/>
      </c>
      <c r="BA277" s="69" t="str">
        <f>IF($AY277="","",IF($AY277&gt;BA$23,0,IF($AY277&lt;BA$23,COUNTIFS('Calendar Calcs'!$E$2:$E1244,BA$23),COUNTIFS('Calendar Calcs'!$E$2:$E1244,BA$23,'Calendar Calcs'!$D$2:$D1244,"&gt;="&amp;WEEKDAY($W277)))))</f>
        <v/>
      </c>
      <c r="BB277" s="69" t="str">
        <f>IF($AY277="","",IF($AY277&gt;BB$23,0,IF($AY277&lt;BB$23,COUNTIFS('Calendar Calcs'!$E$2:$E1244,BB$23),COUNTIFS('Calendar Calcs'!$E$2:$E1244,BB$23,'Calendar Calcs'!$D$2:$D1244,"&gt;="&amp;WEEKDAY($W277)))))</f>
        <v/>
      </c>
      <c r="BC277" s="69" t="str">
        <f>IF($AY277="","",IF($AY277&gt;BC$23,0,IF($AY277&lt;BC$23,COUNTIFS('Calendar Calcs'!$E$2:$E1244,BC$23),COUNTIFS('Calendar Calcs'!$E$2:$E1244,BC$23,'Calendar Calcs'!$D$2:$D1244,"&gt;="&amp;WEEKDAY($W277)))))</f>
        <v/>
      </c>
      <c r="BD277" s="69" t="str">
        <f>IF($AY277="","",IF($AY277&gt;BD$23,0,IF($AY277&lt;BD$23,COUNTIFS('Calendar Calcs'!$E$2:$E1244,BD$23),COUNTIFS('Calendar Calcs'!$E$2:$E1244,BD$23,'Calendar Calcs'!$D$2:$D1244,"&gt;="&amp;WEEKDAY($W277)))))</f>
        <v/>
      </c>
      <c r="BE277" s="69" t="str">
        <f>IF($AY277="","",IF($AY277&gt;BE$23,0,IF($AY277&lt;BE$23,COUNTIFS('Calendar Calcs'!$E$2:$E1244,BE$23),COUNTIFS('Calendar Calcs'!$E$2:$E1244,BE$23,'Calendar Calcs'!$D$2:$D1244,"&gt;="&amp;WEEKDAY($W277)))))</f>
        <v/>
      </c>
      <c r="BF277" s="69" t="str">
        <f>IF($AY277="","",IF($AY277&gt;BF$23,0,IF($AY277&lt;BF$23,COUNTIFS('Calendar Calcs'!$E$2:$E1244,BF$23),COUNTIFS('Calendar Calcs'!$E$2:$E1244,BF$23,'Calendar Calcs'!$D$2:$D1244,"&gt;="&amp;WEEKDAY($W277)))))</f>
        <v/>
      </c>
      <c r="BG277" s="69" t="str">
        <f>IF($AY277="","",IF($AY277&gt;BG$23,0,IF($AY277&lt;BG$23,COUNTIFS('Calendar Calcs'!$E$2:$E1244,BG$23),COUNTIFS('Calendar Calcs'!$E$2:$E1244,BG$23,'Calendar Calcs'!$D$2:$D1244,"&gt;="&amp;WEEKDAY($W277)))))</f>
        <v/>
      </c>
      <c r="BH277" s="69">
        <f t="shared" si="71"/>
        <v>6</v>
      </c>
      <c r="BI277" s="69">
        <f>IF(Cover!$E$43="","",VLOOKUP(Cover!$E$43,'Calendar Calcs'!$B$2:$E1244,4,FALSE))</f>
        <v>1</v>
      </c>
      <c r="BJ277" s="69">
        <f>IF($BI277="","", IF($BI277&lt;BJ$23,0,IF($BI277&gt;=BJ$23,COUNTIFS('Calendar Calcs'!$E$2:$E1244,BJ$23),COUNTIFS('Calendar Calcs'!$E$2:$E1244,BJ$23,'Calendar Calcs'!$D$2:$D1244,"&lt;="&amp;WEEKDAY($V277)))))</f>
        <v>1</v>
      </c>
      <c r="BK277" s="69">
        <f t="shared" si="68"/>
        <v>6</v>
      </c>
      <c r="BN277" s="69" t="str">
        <f>IF(T277&gt;0,"FTE",IF(Cover!$E$47="Weekly",IF(S277&gt;29.75,"FTE","PTE"),IF(S277&gt;59.75,"FTE","PTE")))</f>
        <v>PTE</v>
      </c>
      <c r="BO277" s="69">
        <f>IF(BN277="FTE",30,IF(Cover!$E$47="Weekly",'STEP 2 EE Data'!S277,'STEP 2 EE Data'!S277/2))</f>
        <v>0</v>
      </c>
      <c r="BP277" s="209">
        <f t="shared" si="72"/>
        <v>0</v>
      </c>
      <c r="BQ277" s="209">
        <f t="shared" si="73"/>
        <v>0</v>
      </c>
      <c r="BR277" s="209">
        <f t="shared" si="74"/>
        <v>0</v>
      </c>
      <c r="BS277" s="209">
        <f t="shared" si="75"/>
        <v>0</v>
      </c>
      <c r="BT277" s="209">
        <f t="shared" si="76"/>
        <v>0</v>
      </c>
      <c r="BU277" s="209">
        <f t="shared" si="77"/>
        <v>0</v>
      </c>
      <c r="BV277" s="209">
        <f t="shared" si="78"/>
        <v>0</v>
      </c>
      <c r="BW277" s="209">
        <f t="shared" si="79"/>
        <v>0</v>
      </c>
      <c r="BX277" s="209">
        <f t="shared" si="80"/>
        <v>0</v>
      </c>
      <c r="CC277" s="210" t="str">
        <f>IF(B277="","",IF(C277="",IF(Cover!$E$47="Weekly",'STEP 3 EE Comp'!BI282*8,'STEP 3 EE Comp'!BI282*4),IF(Cover!$E$47="Weekly",'STEP 3 EE Comp'!BI282,'STEP 3 EE Comp'!BI282)))</f>
        <v/>
      </c>
      <c r="CD277" s="82" t="str">
        <f t="shared" si="81"/>
        <v/>
      </c>
      <c r="CE277" s="417">
        <f t="shared" si="82"/>
        <v>1</v>
      </c>
      <c r="CF277" s="82" t="str">
        <f t="shared" si="83"/>
        <v>Good</v>
      </c>
      <c r="CG277" s="82">
        <f t="shared" si="84"/>
        <v>0</v>
      </c>
      <c r="CH277" s="234">
        <f t="shared" si="85"/>
        <v>0</v>
      </c>
    </row>
    <row r="278" spans="1:86" s="69" customFormat="1" x14ac:dyDescent="0.3">
      <c r="A278" s="555"/>
      <c r="B278" s="52"/>
      <c r="C278" s="52"/>
      <c r="D278" s="52"/>
      <c r="E278" s="52"/>
      <c r="F278" s="507"/>
      <c r="G278" s="210">
        <f t="shared" si="86"/>
        <v>0</v>
      </c>
      <c r="H278" s="82">
        <f t="shared" si="67"/>
        <v>0</v>
      </c>
      <c r="I278" s="211"/>
      <c r="J278" s="441" t="s">
        <v>21</v>
      </c>
      <c r="K278" s="441" t="s">
        <v>21</v>
      </c>
      <c r="L278" s="441" t="s">
        <v>21</v>
      </c>
      <c r="M278" s="441" t="s">
        <v>21</v>
      </c>
      <c r="N278" s="568" t="s">
        <v>21</v>
      </c>
      <c r="O278" s="211"/>
      <c r="P278" s="212" t="str">
        <f>IF(B278="","",
IF(AND(V278="",W278="",B278&lt;&gt;""),"Employed",
IF(AND(V278&lt;&gt;"",W278="",B278&lt;&gt;""),"Terminated",
IF(AND(V278&lt;&gt;"",W278&lt;&gt;"",B278&lt;&gt;""),IF(W278&lt;Cover!$E$43,"Employed","Furloughed"),
IF(AND(V278="",W278&lt;&gt;"",B278&lt;&gt;""),IF(W278&lt;Cover!$E$43,"Employed","Rehired"))))))</f>
        <v/>
      </c>
      <c r="Q278" s="211"/>
      <c r="R278" s="536"/>
      <c r="S278" s="563"/>
      <c r="T278" s="536"/>
      <c r="U278" s="82">
        <f>IF(Cover!$E$47="Weekly",IF(T278&gt;0,T278,R278*S278),IF(T278&gt;0,T278,R278*S278)/2)</f>
        <v>0</v>
      </c>
      <c r="V278" s="564"/>
      <c r="W278" s="564"/>
      <c r="Y278" s="213" t="str">
        <f>IF($B278="","",IF('Actual Allocation Calc'!$AH$78="A",
IF($P278="Employed",$U278/7*BJ278,
IF(AND($P278="Terminated"),($U278/7*AP278),
IF(AND($P278="Furloughed"),($U278/7*AP278)+($U278/7*AZ278),
IF(AND($P278="Rehired"),($U278/7*AZ278),
IF(AND($P278="Terminated",AP278&gt;0),$U278,
IF($P278="Furloughed",IF(AP278&gt;0,$U278)+IF(AZ278&gt;0,$U278),
IF($P278="Rehired",IF(AZ278&gt;0,$U278)))))))),IF('Actual Allocation Calc'!$AH$78="C",'Actual Allocation Calc'!L278,'Actual Allocation Calc'!U278+IF($P278="Employed",$U278/7*BJ278,
IF(AND($P278="Terminated"),($U278/7*AP278),
IF(AND($P278="Furloughed"),($U278/7*AP278)+($U278/7*AZ278),
IF(AND($P278="Rehired"),($U278/7*AZ278),
IF(AND($P278="Terminated",AP278&gt;0),$U278,
IF($P278="Furloughed",IF(AP278&gt;0,$U278)+IF(AZ278&gt;0,$U278),
IF($P278="Rehired",IF(AZ278&gt;0,$U278))))))))*'Actual Allocation Calc'!$AH$99)))</f>
        <v/>
      </c>
      <c r="Z278" s="210" t="str">
        <f>IF($B278="","",IF('Actual Allocation Calc'!$AI$78="A",
IF($P278="Employed",$U278,
IF(AND($P278="Terminated"),($U278/7*AQ278),
IF(AND($P278="Furloughed"),($U278/7*AQ278)+($U278/7*BA278),
IF(AND($P278="Rehired"),($U278/7*BA278),
IF(AND($P278="Terminated",AQ278&gt;0),$U278,
IF($P278="Furloughed",IF(AQ278&gt;0,$U278)+IF(BA278&gt;0,$U278),
IF($P278="Rehired",IF(BA278&gt;0,$U278)))))))),IF('Actual Allocation Calc'!$AI$78="C",'Actual Allocation Calc'!M278,'Actual Allocation Calc'!V278+IF($P278="Employed",$U278,
IF(AND($P278="Terminated"),($U278/7*AQ278),
IF(AND($P278="Furloughed"),($U278/7*AQ278)+($U278/7*BA278),
IF(AND($P278="Rehired"),($U278/7*BA278),
IF(AND($P278="Terminated",AQ278&gt;0),$U278,
IF($P278="Furloughed",IF(AQ278&gt;0,$U278)+IF(BA278&gt;0,$U278),
IF($P278="Rehired",IF(BA278&gt;0,$U278))))))))*'Actual Allocation Calc'!$AI$99)))</f>
        <v/>
      </c>
      <c r="AA278" s="210" t="str">
        <f>IF($B278="","",IF('Actual Allocation Calc'!$AJ$78="A",
IF($P278="Employed",$U278,
IF(AND($P278="Terminated"),($U278/7*AR278),
IF(AND($P278="Furloughed"),($U278/7*AR278)+($U278/7*BB278),
IF(AND($P278="Rehired"),($U278/7*BB278),
IF(AND($P278="Terminated",AR278&gt;0),$U278,
IF($P278="Furloughed",IF(AR278&gt;0,$U278)+IF(BB278&gt;0,$U278),
IF($P278="Rehired",IF(BB278&gt;0,$U278)))))))),IF('Actual Allocation Calc'!$AJ$78="C",'Actual Allocation Calc'!N278,'Actual Allocation Calc'!W278+IF($P278="Employed",$U278,
IF(AND($P278="Terminated"),($U278/7*AR278),
IF(AND($P278="Furloughed"),($U278/7*AR278)+($U278/7*BB278),
IF(AND($P278="Rehired"),($U278/7*BB278),
IF(AND($P278="Terminated",AR278&gt;0),$U278,
IF($P278="Furloughed",IF(AR278&gt;0,$U278)+IF(BB278&gt;0,$U278),
IF($P278="Rehired",IF(BB278&gt;0,$U278))))))))*'Actual Allocation Calc'!$AJ$99)))</f>
        <v/>
      </c>
      <c r="AB278" s="210" t="str">
        <f>IF($B278="","",IF('Actual Allocation Calc'!$AK$78="A",
IF($P278="Employed",$U278,
IF(AND($P278="Terminated"),($U278/7*AS278),
IF(AND($P278="Furloughed"),($U278/7*AS278)+($U278/7*BC278),
IF(AND($P278="Rehired"),($U278/7*BC278),
IF(AND($P278="Terminated",AS278&gt;0),$U278,
IF($P278="Furloughed",IF(AS278&gt;0,$U278)+IF(BC278&gt;0,$U278),
IF($P278="Rehired",IF(BC278&gt;0,$U278)))))))),IF('Actual Allocation Calc'!$AK$78="C",'Actual Allocation Calc'!O278,'Actual Allocation Calc'!X278+IF($P278="Employed",$U278,
IF(AND($P278="Terminated"),($U278/7*AS278),
IF(AND($P278="Furloughed"),($U278/7*AS278)+($U278/7*BC278),
IF(AND($P278="Rehired"),($U278/7*BC278),
IF(AND($P278="Terminated",AS278&gt;0),$U278,
IF($P278="Furloughed",IF(AS278&gt;0,$U278)+IF(BC278&gt;0,$U278),
IF($P278="Rehired",IF(BC278&gt;0,$U278))))))))*'Actual Allocation Calc'!$AK$99)))</f>
        <v/>
      </c>
      <c r="AC278" s="210" t="str">
        <f>IF($B278="","",IF('Actual Allocation Calc'!$AL$78="A",
IF($P278="Employed",$U278,
IF(AND($P278="Terminated"),($U278/7*AT278),
IF(AND($P278="Furloughed"),($U278/7*AT278)+($U278/7*BD278),
IF(AND($P278="Rehired"),($U278/7*BD278),
IF(AND($P278="Terminated",AT278&gt;0),$U278,
IF($P278="Furloughed",IF(AT278&gt;0,$U278)+IF(BD278&gt;0,$U278),
IF($P278="Rehired",IF(BD278&gt;0,$U278)))))))),IF('Actual Allocation Calc'!$AL$78="C",'Actual Allocation Calc'!P278,'Actual Allocation Calc'!Y278+IF($P278="Employed",$U278,
IF(AND($P278="Terminated"),($U278/7*AT278),
IF(AND($P278="Furloughed"),($U278/7*AT278)+($U278/7*BD278),
IF(AND($P278="Rehired"),($U278/7*BD278),
IF(AND($P278="Terminated",AT278&gt;0),$U278,
IF($P278="Furloughed",IF(AT278&gt;0,$U278)+IF(BD278&gt;0,$U278),
IF($P278="Rehired",IF(BD278&gt;0,$U278))))))))*'Actual Allocation Calc'!$AL$99)))</f>
        <v/>
      </c>
      <c r="AD278" s="210" t="str">
        <f>IF($B278="","",IF('Actual Allocation Calc'!$AM$78="A",
IF($P278="Employed",$U278,
IF(AND($P278="Terminated"),($U278/7*AU278),
IF(AND($P278="Furloughed"),($U278/7*AU278)+($U278/7*BE278),
IF(AND($P278="Rehired"),($U278/7*BE278),
IF(AND($P278="Terminated",AU278&gt;0),$U278,
IF($P278="Furloughed",IF(AU278&gt;0,$U278)+IF(BE278&gt;0,$U278),
IF($P278="Rehired",IF(BE278&gt;0,$U278)))))))),IF('Actual Allocation Calc'!$AM$78="C",'Actual Allocation Calc'!Q278,'Actual Allocation Calc'!Z278+IF($P278="Employed",$U278,
IF(AND($P278="Terminated"),($U278/7*AU278),
IF(AND($P278="Furloughed"),($U278/7*AU278)+($U278/7*BE278),
IF(AND($P278="Rehired"),($U278/7*BE278),
IF(AND($P278="Terminated",AU278&gt;0),$U278,
IF($P278="Furloughed",IF(AU278&gt;0,$U278)+IF(BE278&gt;0,$U278),
IF($P278="Rehired",IF(BE278&gt;0,$U278))))))))*'Actual Allocation Calc'!$AM$99)))</f>
        <v/>
      </c>
      <c r="AE278" s="210" t="str">
        <f>IF($B278="","",IF('Actual Allocation Calc'!$AN$78="A",
IF($P278="Employed",$U278,
IF(AND($P278="Terminated"),($U278/7*AV278),
IF(AND($P278="Furloughed"),($U278/7*AV278)+($U278/7*BF278),
IF(AND($P278="Rehired"),($U278/7*BF278),
IF(AND($P278="Terminated",AV278&gt;0),$U278,
IF($P278="Furloughed",IF(AV278&gt;0,$U278)+IF(BF278&gt;0,$U278),
IF($P278="Rehired",IF(BF278&gt;0,$U278)))))))),IF('Actual Allocation Calc'!$AN$78="C",'Actual Allocation Calc'!R278,'Actual Allocation Calc'!AA278+IF($P278="Employed",$U278,
IF(AND($P278="Terminated"),($U278/7*AV278),
IF(AND($P278="Furloughed"),($U278/7*AV278)+($U278/7*BF278),
IF(AND($P278="Rehired"),($U278/7*BF278),
IF(AND($P278="Terminated",AV278&gt;0),$U278,
IF($P278="Furloughed",IF(AV278&gt;0,$U278)+IF(BF278&gt;0,$U278),
IF($P278="Rehired",IF(BF278&gt;0,$U278))))))))*'Actual Allocation Calc'!$AN$99)))</f>
        <v/>
      </c>
      <c r="AF278" s="210" t="str">
        <f>IF($B278="","",IF('Actual Allocation Calc'!$AO$78="A",
IF($P278="Employed",$U278,
IF(AND($P278="Terminated"),($U278/7*AW278),
IF(AND($P278="Furloughed"),($U278/7*AW278)+($U278/7*BG278),
IF(AND($P278="Rehired"),($U278/7*BG278),
IF(AND($P278="Terminated",AW278&gt;0),$U278,
IF($P278="Furloughed",IF(AW278&gt;0,$U278)+IF(BG278&gt;0,$U278),
IF($P278="Rehired",IF(BG278&gt;0,$U278)))))))),IF('Actual Allocation Calc'!$AO$78="C",'Actual Allocation Calc'!S278,'Actual Allocation Calc'!AB278+IF($P278="Employed",$U278,
IF(AND($P278="Terminated"),($U278/7*AW278),
IF(AND($P278="Furloughed"),($U278/7*AW278)+($U278/7*BG278),
IF(AND($P278="Rehired"),($U278/7*BG278),
IF(AND($P278="Terminated",AW278&gt;0),$U278,
IF($P278="Furloughed",IF(AW278&gt;0,$U278)+IF(BG278&gt;0,$U278),
IF($P278="Rehired",IF(BG278&gt;0,$U278))))))))*'Actual Allocation Calc'!$AO$99)))</f>
        <v/>
      </c>
      <c r="AG278" s="210" t="str">
        <f>IF($B278="","",IF('Actual Allocation Calc'!$AP$78="A",
IF($P278="Employed",$U278/7*BK278,
IF(AND($P278="Terminated"),($U278/7*AX278),
IF(AND($P278="Furloughed"),($U278/7*AX278)+($U278/7*BH278),
IF(AND($P278="Rehired"),($U278/7*BH278),
IF(AND($P278="Terminated",AX278&gt;0),$U278,
IF($P278="Furloughed",IF(AX278&gt;0,$U278)+IF(BH278&gt;0,$U278),
IF($P278="Rehired",IF(BH278&gt;0,$U278)))))))),IF('Actual Allocation Calc'!$AP$78="C",'Actual Allocation Calc'!T278,'Actual Allocation Calc'!AC278+IF($P278="Employed",$U278/7*BK278,
IF(AND($P278="Terminated"),($U278/7*AX278),
IF(AND($P278="Furloughed"),($U278/7*AX278)+($U278/7*BH278),
IF(AND($P278="Rehired"),($U278/7*BH278),
IF(AND($P278="Terminated",AX278&gt;0),$U278,
IF($P278="Furloughed",IF(AX278&gt;0,$U278)+IF(BH278&gt;0,$U278),
IF($P278="Rehired",IF(BH278&gt;0,$U278))))))))*'Actual Allocation Calc'!$AP$99)))</f>
        <v/>
      </c>
      <c r="AH278" s="536"/>
      <c r="AI278" s="82">
        <f t="shared" si="87"/>
        <v>0</v>
      </c>
      <c r="AJ278" s="210">
        <f t="shared" si="69"/>
        <v>0</v>
      </c>
      <c r="AK278" s="397" t="str">
        <f t="shared" si="70"/>
        <v/>
      </c>
      <c r="AM278" s="122"/>
      <c r="AO278" s="214" t="str">
        <f>IFERROR(IF($V278="","",VLOOKUP(V278,'Calendar Calcs'!$B$2:$E1245,4,FALSE)),0)</f>
        <v/>
      </c>
      <c r="AP278" s="69" t="str">
        <f>IF($AO278="","", IF($AO278&lt;AP$23,0,IF($AO278&gt;AP$23,COUNTIFS('Calendar Calcs'!$E$2:$E1245,AP$23),COUNTIFS('Calendar Calcs'!$E$2:$E1245,AP$23,'Calendar Calcs'!$D$2:$D1245,"&lt;="&amp;WEEKDAY($V278)))))</f>
        <v/>
      </c>
      <c r="AQ278" s="69" t="str">
        <f>IF($AO278="","", IF($AO278&lt;AQ$23,0,IF($AO278&gt;AQ$23,COUNTIFS('Calendar Calcs'!$E$2:$E1245,AQ$23),COUNTIFS('Calendar Calcs'!$E$2:$E1245,AQ$23,'Calendar Calcs'!$D$2:$D1245,"&lt;="&amp;WEEKDAY($V278)))))</f>
        <v/>
      </c>
      <c r="AR278" s="69" t="str">
        <f>IF($AO278="","", IF($AO278&lt;AR$23,0,IF($AO278&gt;AR$23,COUNTIFS('Calendar Calcs'!$E$2:$E1245,AR$23),COUNTIFS('Calendar Calcs'!$E$2:$E1245,AR$23,'Calendar Calcs'!$D$2:$D1245,"&lt;="&amp;WEEKDAY($V278)))))</f>
        <v/>
      </c>
      <c r="AS278" s="69" t="str">
        <f>IF($AO278="","", IF($AO278&lt;AS$23,0,IF($AO278&gt;AS$23,COUNTIFS('Calendar Calcs'!$E$2:$E1245,AS$23),COUNTIFS('Calendar Calcs'!$E$2:$E1245,AS$23,'Calendar Calcs'!$D$2:$D1245,"&lt;="&amp;WEEKDAY($V278)))))</f>
        <v/>
      </c>
      <c r="AT278" s="69" t="str">
        <f>IF($AO278="","", IF($AO278&lt;AT$23,0,IF($AO278&gt;AT$23,COUNTIFS('Calendar Calcs'!$E$2:$E1245,AT$23),COUNTIFS('Calendar Calcs'!$E$2:$E1245,AT$23,'Calendar Calcs'!$D$2:$D1245,"&lt;="&amp;WEEKDAY($V278)))))</f>
        <v/>
      </c>
      <c r="AU278" s="69" t="str">
        <f>IF($AO278="","", IF($AO278&lt;AU$23,0,IF($AO278&gt;AU$23,COUNTIFS('Calendar Calcs'!$E$2:$E1245,AU$23),COUNTIFS('Calendar Calcs'!$E$2:$E1245,AU$23,'Calendar Calcs'!$D$2:$D1245,"&lt;="&amp;WEEKDAY($V278)))))</f>
        <v/>
      </c>
      <c r="AV278" s="69" t="str">
        <f>IF($AO278="","", IF($AO278&lt;AV$23,0,IF($AO278&gt;AV$23,COUNTIFS('Calendar Calcs'!$E$2:$E1245,AV$23),COUNTIFS('Calendar Calcs'!$E$2:$E1245,AV$23,'Calendar Calcs'!$D$2:$D1245,"&lt;="&amp;WEEKDAY($V278)))))</f>
        <v/>
      </c>
      <c r="AW278" s="69" t="str">
        <f>IF($AO278="","", IF($AO278&lt;AW$23,0,IF($AO278&gt;AW$23,COUNTIFS('Calendar Calcs'!$E$2:$E1245,AW$23),COUNTIFS('Calendar Calcs'!$E$2:$E1245,AW$23,'Calendar Calcs'!$D$2:$D1245,"&lt;="&amp;WEEKDAY($V278)))))</f>
        <v/>
      </c>
      <c r="AX278" s="69" t="str">
        <f>IF($AO278="","", IF($AO278&lt;AX$23,0,IF($AO278&gt;AX$23,COUNTIFS('Calendar Calcs'!$E$2:$E1245,AX$23),COUNTIFS('Calendar Calcs'!$E$2:$E1245,AX$23,'Calendar Calcs'!$D$2:$D1245,"&lt;="&amp;WEEKDAY($V278)))))</f>
        <v/>
      </c>
      <c r="AY278" s="69" t="str">
        <f>IF($W278="","",VLOOKUP($W278,'Calendar Calcs'!$B$2:$E1245,4,FALSE))</f>
        <v/>
      </c>
      <c r="AZ278" s="69" t="str">
        <f>IF($AY278="","",IF($AY278&gt;AZ$23,0,IF($AY278&lt;AZ$23,COUNTIFS('Calendar Calcs'!$E$2:$E1245,AZ$23),COUNTIFS('Calendar Calcs'!$E$2:$E1245,AZ$23,'Calendar Calcs'!$D$2:$D1245,"&gt;="&amp;WEEKDAY($W278)))))</f>
        <v/>
      </c>
      <c r="BA278" s="69" t="str">
        <f>IF($AY278="","",IF($AY278&gt;BA$23,0,IF($AY278&lt;BA$23,COUNTIFS('Calendar Calcs'!$E$2:$E1245,BA$23),COUNTIFS('Calendar Calcs'!$E$2:$E1245,BA$23,'Calendar Calcs'!$D$2:$D1245,"&gt;="&amp;WEEKDAY($W278)))))</f>
        <v/>
      </c>
      <c r="BB278" s="69" t="str">
        <f>IF($AY278="","",IF($AY278&gt;BB$23,0,IF($AY278&lt;BB$23,COUNTIFS('Calendar Calcs'!$E$2:$E1245,BB$23),COUNTIFS('Calendar Calcs'!$E$2:$E1245,BB$23,'Calendar Calcs'!$D$2:$D1245,"&gt;="&amp;WEEKDAY($W278)))))</f>
        <v/>
      </c>
      <c r="BC278" s="69" t="str">
        <f>IF($AY278="","",IF($AY278&gt;BC$23,0,IF($AY278&lt;BC$23,COUNTIFS('Calendar Calcs'!$E$2:$E1245,BC$23),COUNTIFS('Calendar Calcs'!$E$2:$E1245,BC$23,'Calendar Calcs'!$D$2:$D1245,"&gt;="&amp;WEEKDAY($W278)))))</f>
        <v/>
      </c>
      <c r="BD278" s="69" t="str">
        <f>IF($AY278="","",IF($AY278&gt;BD$23,0,IF($AY278&lt;BD$23,COUNTIFS('Calendar Calcs'!$E$2:$E1245,BD$23),COUNTIFS('Calendar Calcs'!$E$2:$E1245,BD$23,'Calendar Calcs'!$D$2:$D1245,"&gt;="&amp;WEEKDAY($W278)))))</f>
        <v/>
      </c>
      <c r="BE278" s="69" t="str">
        <f>IF($AY278="","",IF($AY278&gt;BE$23,0,IF($AY278&lt;BE$23,COUNTIFS('Calendar Calcs'!$E$2:$E1245,BE$23),COUNTIFS('Calendar Calcs'!$E$2:$E1245,BE$23,'Calendar Calcs'!$D$2:$D1245,"&gt;="&amp;WEEKDAY($W278)))))</f>
        <v/>
      </c>
      <c r="BF278" s="69" t="str">
        <f>IF($AY278="","",IF($AY278&gt;BF$23,0,IF($AY278&lt;BF$23,COUNTIFS('Calendar Calcs'!$E$2:$E1245,BF$23),COUNTIFS('Calendar Calcs'!$E$2:$E1245,BF$23,'Calendar Calcs'!$D$2:$D1245,"&gt;="&amp;WEEKDAY($W278)))))</f>
        <v/>
      </c>
      <c r="BG278" s="69" t="str">
        <f>IF($AY278="","",IF($AY278&gt;BG$23,0,IF($AY278&lt;BG$23,COUNTIFS('Calendar Calcs'!$E$2:$E1245,BG$23),COUNTIFS('Calendar Calcs'!$E$2:$E1245,BG$23,'Calendar Calcs'!$D$2:$D1245,"&gt;="&amp;WEEKDAY($W278)))))</f>
        <v/>
      </c>
      <c r="BH278" s="69">
        <f t="shared" si="71"/>
        <v>6</v>
      </c>
      <c r="BI278" s="69">
        <f>IF(Cover!$E$43="","",VLOOKUP(Cover!$E$43,'Calendar Calcs'!$B$2:$E1245,4,FALSE))</f>
        <v>1</v>
      </c>
      <c r="BJ278" s="69">
        <f>IF($BI278="","", IF($BI278&lt;BJ$23,0,IF($BI278&gt;=BJ$23,COUNTIFS('Calendar Calcs'!$E$2:$E1245,BJ$23),COUNTIFS('Calendar Calcs'!$E$2:$E1245,BJ$23,'Calendar Calcs'!$D$2:$D1245,"&lt;="&amp;WEEKDAY($V278)))))</f>
        <v>1</v>
      </c>
      <c r="BK278" s="69">
        <f t="shared" si="68"/>
        <v>6</v>
      </c>
      <c r="BN278" s="69" t="str">
        <f>IF(T278&gt;0,"FTE",IF(Cover!$E$47="Weekly",IF(S278&gt;29.75,"FTE","PTE"),IF(S278&gt;59.75,"FTE","PTE")))</f>
        <v>PTE</v>
      </c>
      <c r="BO278" s="69">
        <f>IF(BN278="FTE",30,IF(Cover!$E$47="Weekly",'STEP 2 EE Data'!S278,'STEP 2 EE Data'!S278/2))</f>
        <v>0</v>
      </c>
      <c r="BP278" s="209">
        <f t="shared" si="72"/>
        <v>0</v>
      </c>
      <c r="BQ278" s="209">
        <f t="shared" si="73"/>
        <v>0</v>
      </c>
      <c r="BR278" s="209">
        <f t="shared" si="74"/>
        <v>0</v>
      </c>
      <c r="BS278" s="209">
        <f t="shared" si="75"/>
        <v>0</v>
      </c>
      <c r="BT278" s="209">
        <f t="shared" si="76"/>
        <v>0</v>
      </c>
      <c r="BU278" s="209">
        <f t="shared" si="77"/>
        <v>0</v>
      </c>
      <c r="BV278" s="209">
        <f t="shared" si="78"/>
        <v>0</v>
      </c>
      <c r="BW278" s="209">
        <f t="shared" si="79"/>
        <v>0</v>
      </c>
      <c r="BX278" s="209">
        <f t="shared" si="80"/>
        <v>0</v>
      </c>
      <c r="CC278" s="210" t="str">
        <f>IF(B278="","",IF(C278="",IF(Cover!$E$47="Weekly",'STEP 3 EE Comp'!BI283*8,'STEP 3 EE Comp'!BI283*4),IF(Cover!$E$47="Weekly",'STEP 3 EE Comp'!BI283,'STEP 3 EE Comp'!BI283)))</f>
        <v/>
      </c>
      <c r="CD278" s="82" t="str">
        <f t="shared" si="81"/>
        <v/>
      </c>
      <c r="CE278" s="417">
        <f t="shared" si="82"/>
        <v>1</v>
      </c>
      <c r="CF278" s="82" t="str">
        <f t="shared" si="83"/>
        <v>Good</v>
      </c>
      <c r="CG278" s="82">
        <f t="shared" si="84"/>
        <v>0</v>
      </c>
      <c r="CH278" s="234">
        <f t="shared" si="85"/>
        <v>0</v>
      </c>
    </row>
    <row r="279" spans="1:86" s="69" customFormat="1" x14ac:dyDescent="0.3">
      <c r="A279" s="555"/>
      <c r="B279" s="52"/>
      <c r="C279" s="52"/>
      <c r="D279" s="52"/>
      <c r="E279" s="52"/>
      <c r="F279" s="507"/>
      <c r="G279" s="210">
        <f t="shared" si="86"/>
        <v>0</v>
      </c>
      <c r="H279" s="82">
        <f t="shared" si="67"/>
        <v>0</v>
      </c>
      <c r="I279" s="211"/>
      <c r="J279" s="441" t="s">
        <v>21</v>
      </c>
      <c r="K279" s="441" t="s">
        <v>21</v>
      </c>
      <c r="L279" s="441" t="s">
        <v>21</v>
      </c>
      <c r="M279" s="441" t="s">
        <v>21</v>
      </c>
      <c r="N279" s="568" t="s">
        <v>21</v>
      </c>
      <c r="O279" s="211"/>
      <c r="P279" s="212" t="str">
        <f>IF(B279="","",
IF(AND(V279="",W279="",B279&lt;&gt;""),"Employed",
IF(AND(V279&lt;&gt;"",W279="",B279&lt;&gt;""),"Terminated",
IF(AND(V279&lt;&gt;"",W279&lt;&gt;"",B279&lt;&gt;""),IF(W279&lt;Cover!$E$43,"Employed","Furloughed"),
IF(AND(V279="",W279&lt;&gt;"",B279&lt;&gt;""),IF(W279&lt;Cover!$E$43,"Employed","Rehired"))))))</f>
        <v/>
      </c>
      <c r="Q279" s="211"/>
      <c r="R279" s="536"/>
      <c r="S279" s="563"/>
      <c r="T279" s="536"/>
      <c r="U279" s="82">
        <f>IF(Cover!$E$47="Weekly",IF(T279&gt;0,T279,R279*S279),IF(T279&gt;0,T279,R279*S279)/2)</f>
        <v>0</v>
      </c>
      <c r="V279" s="564"/>
      <c r="W279" s="564"/>
      <c r="Y279" s="213" t="str">
        <f>IF($B279="","",IF('Actual Allocation Calc'!$AH$78="A",
IF($P279="Employed",$U279/7*BJ279,
IF(AND($P279="Terminated"),($U279/7*AP279),
IF(AND($P279="Furloughed"),($U279/7*AP279)+($U279/7*AZ279),
IF(AND($P279="Rehired"),($U279/7*AZ279),
IF(AND($P279="Terminated",AP279&gt;0),$U279,
IF($P279="Furloughed",IF(AP279&gt;0,$U279)+IF(AZ279&gt;0,$U279),
IF($P279="Rehired",IF(AZ279&gt;0,$U279)))))))),IF('Actual Allocation Calc'!$AH$78="C",'Actual Allocation Calc'!L279,'Actual Allocation Calc'!U279+IF($P279="Employed",$U279/7*BJ279,
IF(AND($P279="Terminated"),($U279/7*AP279),
IF(AND($P279="Furloughed"),($U279/7*AP279)+($U279/7*AZ279),
IF(AND($P279="Rehired"),($U279/7*AZ279),
IF(AND($P279="Terminated",AP279&gt;0),$U279,
IF($P279="Furloughed",IF(AP279&gt;0,$U279)+IF(AZ279&gt;0,$U279),
IF($P279="Rehired",IF(AZ279&gt;0,$U279))))))))*'Actual Allocation Calc'!$AH$99)))</f>
        <v/>
      </c>
      <c r="Z279" s="210" t="str">
        <f>IF($B279="","",IF('Actual Allocation Calc'!$AI$78="A",
IF($P279="Employed",$U279,
IF(AND($P279="Terminated"),($U279/7*AQ279),
IF(AND($P279="Furloughed"),($U279/7*AQ279)+($U279/7*BA279),
IF(AND($P279="Rehired"),($U279/7*BA279),
IF(AND($P279="Terminated",AQ279&gt;0),$U279,
IF($P279="Furloughed",IF(AQ279&gt;0,$U279)+IF(BA279&gt;0,$U279),
IF($P279="Rehired",IF(BA279&gt;0,$U279)))))))),IF('Actual Allocation Calc'!$AI$78="C",'Actual Allocation Calc'!M279,'Actual Allocation Calc'!V279+IF($P279="Employed",$U279,
IF(AND($P279="Terminated"),($U279/7*AQ279),
IF(AND($P279="Furloughed"),($U279/7*AQ279)+($U279/7*BA279),
IF(AND($P279="Rehired"),($U279/7*BA279),
IF(AND($P279="Terminated",AQ279&gt;0),$U279,
IF($P279="Furloughed",IF(AQ279&gt;0,$U279)+IF(BA279&gt;0,$U279),
IF($P279="Rehired",IF(BA279&gt;0,$U279))))))))*'Actual Allocation Calc'!$AI$99)))</f>
        <v/>
      </c>
      <c r="AA279" s="210" t="str">
        <f>IF($B279="","",IF('Actual Allocation Calc'!$AJ$78="A",
IF($P279="Employed",$U279,
IF(AND($P279="Terminated"),($U279/7*AR279),
IF(AND($P279="Furloughed"),($U279/7*AR279)+($U279/7*BB279),
IF(AND($P279="Rehired"),($U279/7*BB279),
IF(AND($P279="Terminated",AR279&gt;0),$U279,
IF($P279="Furloughed",IF(AR279&gt;0,$U279)+IF(BB279&gt;0,$U279),
IF($P279="Rehired",IF(BB279&gt;0,$U279)))))))),IF('Actual Allocation Calc'!$AJ$78="C",'Actual Allocation Calc'!N279,'Actual Allocation Calc'!W279+IF($P279="Employed",$U279,
IF(AND($P279="Terminated"),($U279/7*AR279),
IF(AND($P279="Furloughed"),($U279/7*AR279)+($U279/7*BB279),
IF(AND($P279="Rehired"),($U279/7*BB279),
IF(AND($P279="Terminated",AR279&gt;0),$U279,
IF($P279="Furloughed",IF(AR279&gt;0,$U279)+IF(BB279&gt;0,$U279),
IF($P279="Rehired",IF(BB279&gt;0,$U279))))))))*'Actual Allocation Calc'!$AJ$99)))</f>
        <v/>
      </c>
      <c r="AB279" s="210" t="str">
        <f>IF($B279="","",IF('Actual Allocation Calc'!$AK$78="A",
IF($P279="Employed",$U279,
IF(AND($P279="Terminated"),($U279/7*AS279),
IF(AND($P279="Furloughed"),($U279/7*AS279)+($U279/7*BC279),
IF(AND($P279="Rehired"),($U279/7*BC279),
IF(AND($P279="Terminated",AS279&gt;0),$U279,
IF($P279="Furloughed",IF(AS279&gt;0,$U279)+IF(BC279&gt;0,$U279),
IF($P279="Rehired",IF(BC279&gt;0,$U279)))))))),IF('Actual Allocation Calc'!$AK$78="C",'Actual Allocation Calc'!O279,'Actual Allocation Calc'!X279+IF($P279="Employed",$U279,
IF(AND($P279="Terminated"),($U279/7*AS279),
IF(AND($P279="Furloughed"),($U279/7*AS279)+($U279/7*BC279),
IF(AND($P279="Rehired"),($U279/7*BC279),
IF(AND($P279="Terminated",AS279&gt;0),$U279,
IF($P279="Furloughed",IF(AS279&gt;0,$U279)+IF(BC279&gt;0,$U279),
IF($P279="Rehired",IF(BC279&gt;0,$U279))))))))*'Actual Allocation Calc'!$AK$99)))</f>
        <v/>
      </c>
      <c r="AC279" s="210" t="str">
        <f>IF($B279="","",IF('Actual Allocation Calc'!$AL$78="A",
IF($P279="Employed",$U279,
IF(AND($P279="Terminated"),($U279/7*AT279),
IF(AND($P279="Furloughed"),($U279/7*AT279)+($U279/7*BD279),
IF(AND($P279="Rehired"),($U279/7*BD279),
IF(AND($P279="Terminated",AT279&gt;0),$U279,
IF($P279="Furloughed",IF(AT279&gt;0,$U279)+IF(BD279&gt;0,$U279),
IF($P279="Rehired",IF(BD279&gt;0,$U279)))))))),IF('Actual Allocation Calc'!$AL$78="C",'Actual Allocation Calc'!P279,'Actual Allocation Calc'!Y279+IF($P279="Employed",$U279,
IF(AND($P279="Terminated"),($U279/7*AT279),
IF(AND($P279="Furloughed"),($U279/7*AT279)+($U279/7*BD279),
IF(AND($P279="Rehired"),($U279/7*BD279),
IF(AND($P279="Terminated",AT279&gt;0),$U279,
IF($P279="Furloughed",IF(AT279&gt;0,$U279)+IF(BD279&gt;0,$U279),
IF($P279="Rehired",IF(BD279&gt;0,$U279))))))))*'Actual Allocation Calc'!$AL$99)))</f>
        <v/>
      </c>
      <c r="AD279" s="210" t="str">
        <f>IF($B279="","",IF('Actual Allocation Calc'!$AM$78="A",
IF($P279="Employed",$U279,
IF(AND($P279="Terminated"),($U279/7*AU279),
IF(AND($P279="Furloughed"),($U279/7*AU279)+($U279/7*BE279),
IF(AND($P279="Rehired"),($U279/7*BE279),
IF(AND($P279="Terminated",AU279&gt;0),$U279,
IF($P279="Furloughed",IF(AU279&gt;0,$U279)+IF(BE279&gt;0,$U279),
IF($P279="Rehired",IF(BE279&gt;0,$U279)))))))),IF('Actual Allocation Calc'!$AM$78="C",'Actual Allocation Calc'!Q279,'Actual Allocation Calc'!Z279+IF($P279="Employed",$U279,
IF(AND($P279="Terminated"),($U279/7*AU279),
IF(AND($P279="Furloughed"),($U279/7*AU279)+($U279/7*BE279),
IF(AND($P279="Rehired"),($U279/7*BE279),
IF(AND($P279="Terminated",AU279&gt;0),$U279,
IF($P279="Furloughed",IF(AU279&gt;0,$U279)+IF(BE279&gt;0,$U279),
IF($P279="Rehired",IF(BE279&gt;0,$U279))))))))*'Actual Allocation Calc'!$AM$99)))</f>
        <v/>
      </c>
      <c r="AE279" s="210" t="str">
        <f>IF($B279="","",IF('Actual Allocation Calc'!$AN$78="A",
IF($P279="Employed",$U279,
IF(AND($P279="Terminated"),($U279/7*AV279),
IF(AND($P279="Furloughed"),($U279/7*AV279)+($U279/7*BF279),
IF(AND($P279="Rehired"),($U279/7*BF279),
IF(AND($P279="Terminated",AV279&gt;0),$U279,
IF($P279="Furloughed",IF(AV279&gt;0,$U279)+IF(BF279&gt;0,$U279),
IF($P279="Rehired",IF(BF279&gt;0,$U279)))))))),IF('Actual Allocation Calc'!$AN$78="C",'Actual Allocation Calc'!R279,'Actual Allocation Calc'!AA279+IF($P279="Employed",$U279,
IF(AND($P279="Terminated"),($U279/7*AV279),
IF(AND($P279="Furloughed"),($U279/7*AV279)+($U279/7*BF279),
IF(AND($P279="Rehired"),($U279/7*BF279),
IF(AND($P279="Terminated",AV279&gt;0),$U279,
IF($P279="Furloughed",IF(AV279&gt;0,$U279)+IF(BF279&gt;0,$U279),
IF($P279="Rehired",IF(BF279&gt;0,$U279))))))))*'Actual Allocation Calc'!$AN$99)))</f>
        <v/>
      </c>
      <c r="AF279" s="210" t="str">
        <f>IF($B279="","",IF('Actual Allocation Calc'!$AO$78="A",
IF($P279="Employed",$U279,
IF(AND($P279="Terminated"),($U279/7*AW279),
IF(AND($P279="Furloughed"),($U279/7*AW279)+($U279/7*BG279),
IF(AND($P279="Rehired"),($U279/7*BG279),
IF(AND($P279="Terminated",AW279&gt;0),$U279,
IF($P279="Furloughed",IF(AW279&gt;0,$U279)+IF(BG279&gt;0,$U279),
IF($P279="Rehired",IF(BG279&gt;0,$U279)))))))),IF('Actual Allocation Calc'!$AO$78="C",'Actual Allocation Calc'!S279,'Actual Allocation Calc'!AB279+IF($P279="Employed",$U279,
IF(AND($P279="Terminated"),($U279/7*AW279),
IF(AND($P279="Furloughed"),($U279/7*AW279)+($U279/7*BG279),
IF(AND($P279="Rehired"),($U279/7*BG279),
IF(AND($P279="Terminated",AW279&gt;0),$U279,
IF($P279="Furloughed",IF(AW279&gt;0,$U279)+IF(BG279&gt;0,$U279),
IF($P279="Rehired",IF(BG279&gt;0,$U279))))))))*'Actual Allocation Calc'!$AO$99)))</f>
        <v/>
      </c>
      <c r="AG279" s="210" t="str">
        <f>IF($B279="","",IF('Actual Allocation Calc'!$AP$78="A",
IF($P279="Employed",$U279/7*BK279,
IF(AND($P279="Terminated"),($U279/7*AX279),
IF(AND($P279="Furloughed"),($U279/7*AX279)+($U279/7*BH279),
IF(AND($P279="Rehired"),($U279/7*BH279),
IF(AND($P279="Terminated",AX279&gt;0),$U279,
IF($P279="Furloughed",IF(AX279&gt;0,$U279)+IF(BH279&gt;0,$U279),
IF($P279="Rehired",IF(BH279&gt;0,$U279)))))))),IF('Actual Allocation Calc'!$AP$78="C",'Actual Allocation Calc'!T279,'Actual Allocation Calc'!AC279+IF($P279="Employed",$U279/7*BK279,
IF(AND($P279="Terminated"),($U279/7*AX279),
IF(AND($P279="Furloughed"),($U279/7*AX279)+($U279/7*BH279),
IF(AND($P279="Rehired"),($U279/7*BH279),
IF(AND($P279="Terminated",AX279&gt;0),$U279,
IF($P279="Furloughed",IF(AX279&gt;0,$U279)+IF(BH279&gt;0,$U279),
IF($P279="Rehired",IF(BH279&gt;0,$U279))))))))*'Actual Allocation Calc'!$AP$99)))</f>
        <v/>
      </c>
      <c r="AH279" s="536"/>
      <c r="AI279" s="82">
        <f t="shared" si="87"/>
        <v>0</v>
      </c>
      <c r="AJ279" s="210">
        <f t="shared" si="69"/>
        <v>0</v>
      </c>
      <c r="AK279" s="397" t="str">
        <f t="shared" si="70"/>
        <v/>
      </c>
      <c r="AM279" s="122"/>
      <c r="AO279" s="214" t="str">
        <f>IFERROR(IF($V279="","",VLOOKUP(V279,'Calendar Calcs'!$B$2:$E1246,4,FALSE)),0)</f>
        <v/>
      </c>
      <c r="AP279" s="69" t="str">
        <f>IF($AO279="","", IF($AO279&lt;AP$23,0,IF($AO279&gt;AP$23,COUNTIFS('Calendar Calcs'!$E$2:$E1246,AP$23),COUNTIFS('Calendar Calcs'!$E$2:$E1246,AP$23,'Calendar Calcs'!$D$2:$D1246,"&lt;="&amp;WEEKDAY($V279)))))</f>
        <v/>
      </c>
      <c r="AQ279" s="69" t="str">
        <f>IF($AO279="","", IF($AO279&lt;AQ$23,0,IF($AO279&gt;AQ$23,COUNTIFS('Calendar Calcs'!$E$2:$E1246,AQ$23),COUNTIFS('Calendar Calcs'!$E$2:$E1246,AQ$23,'Calendar Calcs'!$D$2:$D1246,"&lt;="&amp;WEEKDAY($V279)))))</f>
        <v/>
      </c>
      <c r="AR279" s="69" t="str">
        <f>IF($AO279="","", IF($AO279&lt;AR$23,0,IF($AO279&gt;AR$23,COUNTIFS('Calendar Calcs'!$E$2:$E1246,AR$23),COUNTIFS('Calendar Calcs'!$E$2:$E1246,AR$23,'Calendar Calcs'!$D$2:$D1246,"&lt;="&amp;WEEKDAY($V279)))))</f>
        <v/>
      </c>
      <c r="AS279" s="69" t="str">
        <f>IF($AO279="","", IF($AO279&lt;AS$23,0,IF($AO279&gt;AS$23,COUNTIFS('Calendar Calcs'!$E$2:$E1246,AS$23),COUNTIFS('Calendar Calcs'!$E$2:$E1246,AS$23,'Calendar Calcs'!$D$2:$D1246,"&lt;="&amp;WEEKDAY($V279)))))</f>
        <v/>
      </c>
      <c r="AT279" s="69" t="str">
        <f>IF($AO279="","", IF($AO279&lt;AT$23,0,IF($AO279&gt;AT$23,COUNTIFS('Calendar Calcs'!$E$2:$E1246,AT$23),COUNTIFS('Calendar Calcs'!$E$2:$E1246,AT$23,'Calendar Calcs'!$D$2:$D1246,"&lt;="&amp;WEEKDAY($V279)))))</f>
        <v/>
      </c>
      <c r="AU279" s="69" t="str">
        <f>IF($AO279="","", IF($AO279&lt;AU$23,0,IF($AO279&gt;AU$23,COUNTIFS('Calendar Calcs'!$E$2:$E1246,AU$23),COUNTIFS('Calendar Calcs'!$E$2:$E1246,AU$23,'Calendar Calcs'!$D$2:$D1246,"&lt;="&amp;WEEKDAY($V279)))))</f>
        <v/>
      </c>
      <c r="AV279" s="69" t="str">
        <f>IF($AO279="","", IF($AO279&lt;AV$23,0,IF($AO279&gt;AV$23,COUNTIFS('Calendar Calcs'!$E$2:$E1246,AV$23),COUNTIFS('Calendar Calcs'!$E$2:$E1246,AV$23,'Calendar Calcs'!$D$2:$D1246,"&lt;="&amp;WEEKDAY($V279)))))</f>
        <v/>
      </c>
      <c r="AW279" s="69" t="str">
        <f>IF($AO279="","", IF($AO279&lt;AW$23,0,IF($AO279&gt;AW$23,COUNTIFS('Calendar Calcs'!$E$2:$E1246,AW$23),COUNTIFS('Calendar Calcs'!$E$2:$E1246,AW$23,'Calendar Calcs'!$D$2:$D1246,"&lt;="&amp;WEEKDAY($V279)))))</f>
        <v/>
      </c>
      <c r="AX279" s="69" t="str">
        <f>IF($AO279="","", IF($AO279&lt;AX$23,0,IF($AO279&gt;AX$23,COUNTIFS('Calendar Calcs'!$E$2:$E1246,AX$23),COUNTIFS('Calendar Calcs'!$E$2:$E1246,AX$23,'Calendar Calcs'!$D$2:$D1246,"&lt;="&amp;WEEKDAY($V279)))))</f>
        <v/>
      </c>
      <c r="AY279" s="69" t="str">
        <f>IF($W279="","",VLOOKUP($W279,'Calendar Calcs'!$B$2:$E1246,4,FALSE))</f>
        <v/>
      </c>
      <c r="AZ279" s="69" t="str">
        <f>IF($AY279="","",IF($AY279&gt;AZ$23,0,IF($AY279&lt;AZ$23,COUNTIFS('Calendar Calcs'!$E$2:$E1246,AZ$23),COUNTIFS('Calendar Calcs'!$E$2:$E1246,AZ$23,'Calendar Calcs'!$D$2:$D1246,"&gt;="&amp;WEEKDAY($W279)))))</f>
        <v/>
      </c>
      <c r="BA279" s="69" t="str">
        <f>IF($AY279="","",IF($AY279&gt;BA$23,0,IF($AY279&lt;BA$23,COUNTIFS('Calendar Calcs'!$E$2:$E1246,BA$23),COUNTIFS('Calendar Calcs'!$E$2:$E1246,BA$23,'Calendar Calcs'!$D$2:$D1246,"&gt;="&amp;WEEKDAY($W279)))))</f>
        <v/>
      </c>
      <c r="BB279" s="69" t="str">
        <f>IF($AY279="","",IF($AY279&gt;BB$23,0,IF($AY279&lt;BB$23,COUNTIFS('Calendar Calcs'!$E$2:$E1246,BB$23),COUNTIFS('Calendar Calcs'!$E$2:$E1246,BB$23,'Calendar Calcs'!$D$2:$D1246,"&gt;="&amp;WEEKDAY($W279)))))</f>
        <v/>
      </c>
      <c r="BC279" s="69" t="str">
        <f>IF($AY279="","",IF($AY279&gt;BC$23,0,IF($AY279&lt;BC$23,COUNTIFS('Calendar Calcs'!$E$2:$E1246,BC$23),COUNTIFS('Calendar Calcs'!$E$2:$E1246,BC$23,'Calendar Calcs'!$D$2:$D1246,"&gt;="&amp;WEEKDAY($W279)))))</f>
        <v/>
      </c>
      <c r="BD279" s="69" t="str">
        <f>IF($AY279="","",IF($AY279&gt;BD$23,0,IF($AY279&lt;BD$23,COUNTIFS('Calendar Calcs'!$E$2:$E1246,BD$23),COUNTIFS('Calendar Calcs'!$E$2:$E1246,BD$23,'Calendar Calcs'!$D$2:$D1246,"&gt;="&amp;WEEKDAY($W279)))))</f>
        <v/>
      </c>
      <c r="BE279" s="69" t="str">
        <f>IF($AY279="","",IF($AY279&gt;BE$23,0,IF($AY279&lt;BE$23,COUNTIFS('Calendar Calcs'!$E$2:$E1246,BE$23),COUNTIFS('Calendar Calcs'!$E$2:$E1246,BE$23,'Calendar Calcs'!$D$2:$D1246,"&gt;="&amp;WEEKDAY($W279)))))</f>
        <v/>
      </c>
      <c r="BF279" s="69" t="str">
        <f>IF($AY279="","",IF($AY279&gt;BF$23,0,IF($AY279&lt;BF$23,COUNTIFS('Calendar Calcs'!$E$2:$E1246,BF$23),COUNTIFS('Calendar Calcs'!$E$2:$E1246,BF$23,'Calendar Calcs'!$D$2:$D1246,"&gt;="&amp;WEEKDAY($W279)))))</f>
        <v/>
      </c>
      <c r="BG279" s="69" t="str">
        <f>IF($AY279="","",IF($AY279&gt;BG$23,0,IF($AY279&lt;BG$23,COUNTIFS('Calendar Calcs'!$E$2:$E1246,BG$23),COUNTIFS('Calendar Calcs'!$E$2:$E1246,BG$23,'Calendar Calcs'!$D$2:$D1246,"&gt;="&amp;WEEKDAY($W279)))))</f>
        <v/>
      </c>
      <c r="BH279" s="69">
        <f t="shared" si="71"/>
        <v>6</v>
      </c>
      <c r="BI279" s="69">
        <f>IF(Cover!$E$43="","",VLOOKUP(Cover!$E$43,'Calendar Calcs'!$B$2:$E1246,4,FALSE))</f>
        <v>1</v>
      </c>
      <c r="BJ279" s="69">
        <f>IF($BI279="","", IF($BI279&lt;BJ$23,0,IF($BI279&gt;=BJ$23,COUNTIFS('Calendar Calcs'!$E$2:$E1246,BJ$23),COUNTIFS('Calendar Calcs'!$E$2:$E1246,BJ$23,'Calendar Calcs'!$D$2:$D1246,"&lt;="&amp;WEEKDAY($V279)))))</f>
        <v>1</v>
      </c>
      <c r="BK279" s="69">
        <f t="shared" si="68"/>
        <v>6</v>
      </c>
      <c r="BN279" s="69" t="str">
        <f>IF(T279&gt;0,"FTE",IF(Cover!$E$47="Weekly",IF(S279&gt;29.75,"FTE","PTE"),IF(S279&gt;59.75,"FTE","PTE")))</f>
        <v>PTE</v>
      </c>
      <c r="BO279" s="69">
        <f>IF(BN279="FTE",30,IF(Cover!$E$47="Weekly",'STEP 2 EE Data'!S279,'STEP 2 EE Data'!S279/2))</f>
        <v>0</v>
      </c>
      <c r="BP279" s="209">
        <f t="shared" si="72"/>
        <v>0</v>
      </c>
      <c r="BQ279" s="209">
        <f t="shared" si="73"/>
        <v>0</v>
      </c>
      <c r="BR279" s="209">
        <f t="shared" si="74"/>
        <v>0</v>
      </c>
      <c r="BS279" s="209">
        <f t="shared" si="75"/>
        <v>0</v>
      </c>
      <c r="BT279" s="209">
        <f t="shared" si="76"/>
        <v>0</v>
      </c>
      <c r="BU279" s="209">
        <f t="shared" si="77"/>
        <v>0</v>
      </c>
      <c r="BV279" s="209">
        <f t="shared" si="78"/>
        <v>0</v>
      </c>
      <c r="BW279" s="209">
        <f t="shared" si="79"/>
        <v>0</v>
      </c>
      <c r="BX279" s="209">
        <f t="shared" si="80"/>
        <v>0</v>
      </c>
      <c r="CC279" s="210" t="str">
        <f>IF(B279="","",IF(C279="",IF(Cover!$E$47="Weekly",'STEP 3 EE Comp'!BI284*8,'STEP 3 EE Comp'!BI284*4),IF(Cover!$E$47="Weekly",'STEP 3 EE Comp'!BI284,'STEP 3 EE Comp'!BI284)))</f>
        <v/>
      </c>
      <c r="CD279" s="82" t="str">
        <f t="shared" si="81"/>
        <v/>
      </c>
      <c r="CE279" s="417">
        <f t="shared" si="82"/>
        <v>1</v>
      </c>
      <c r="CF279" s="82" t="str">
        <f t="shared" si="83"/>
        <v>Good</v>
      </c>
      <c r="CG279" s="82">
        <f t="shared" si="84"/>
        <v>0</v>
      </c>
      <c r="CH279" s="234">
        <f t="shared" si="85"/>
        <v>0</v>
      </c>
    </row>
    <row r="280" spans="1:86" s="69" customFormat="1" x14ac:dyDescent="0.3">
      <c r="A280" s="555"/>
      <c r="B280" s="52"/>
      <c r="C280" s="52"/>
      <c r="D280" s="52"/>
      <c r="E280" s="52"/>
      <c r="F280" s="507"/>
      <c r="G280" s="210">
        <f t="shared" si="86"/>
        <v>0</v>
      </c>
      <c r="H280" s="82">
        <f t="shared" ref="H280:H343" si="88">+G280*0.75/52*8</f>
        <v>0</v>
      </c>
      <c r="I280" s="211"/>
      <c r="J280" s="441" t="s">
        <v>21</v>
      </c>
      <c r="K280" s="441" t="s">
        <v>21</v>
      </c>
      <c r="L280" s="441" t="s">
        <v>21</v>
      </c>
      <c r="M280" s="441" t="s">
        <v>21</v>
      </c>
      <c r="N280" s="568" t="s">
        <v>21</v>
      </c>
      <c r="O280" s="211"/>
      <c r="P280" s="212" t="str">
        <f>IF(B280="","",
IF(AND(V280="",W280="",B280&lt;&gt;""),"Employed",
IF(AND(V280&lt;&gt;"",W280="",B280&lt;&gt;""),"Terminated",
IF(AND(V280&lt;&gt;"",W280&lt;&gt;"",B280&lt;&gt;""),IF(W280&lt;Cover!$E$43,"Employed","Furloughed"),
IF(AND(V280="",W280&lt;&gt;"",B280&lt;&gt;""),IF(W280&lt;Cover!$E$43,"Employed","Rehired"))))))</f>
        <v/>
      </c>
      <c r="Q280" s="211"/>
      <c r="R280" s="536"/>
      <c r="S280" s="563"/>
      <c r="T280" s="536"/>
      <c r="U280" s="82">
        <f>IF(Cover!$E$47="Weekly",IF(T280&gt;0,T280,R280*S280),IF(T280&gt;0,T280,R280*S280)/2)</f>
        <v>0</v>
      </c>
      <c r="V280" s="564"/>
      <c r="W280" s="564"/>
      <c r="Y280" s="213" t="str">
        <f>IF($B280="","",IF('Actual Allocation Calc'!$AH$78="A",
IF($P280="Employed",$U280/7*BJ280,
IF(AND($P280="Terminated"),($U280/7*AP280),
IF(AND($P280="Furloughed"),($U280/7*AP280)+($U280/7*AZ280),
IF(AND($P280="Rehired"),($U280/7*AZ280),
IF(AND($P280="Terminated",AP280&gt;0),$U280,
IF($P280="Furloughed",IF(AP280&gt;0,$U280)+IF(AZ280&gt;0,$U280),
IF($P280="Rehired",IF(AZ280&gt;0,$U280)))))))),IF('Actual Allocation Calc'!$AH$78="C",'Actual Allocation Calc'!L280,'Actual Allocation Calc'!U280+IF($P280="Employed",$U280/7*BJ280,
IF(AND($P280="Terminated"),($U280/7*AP280),
IF(AND($P280="Furloughed"),($U280/7*AP280)+($U280/7*AZ280),
IF(AND($P280="Rehired"),($U280/7*AZ280),
IF(AND($P280="Terminated",AP280&gt;0),$U280,
IF($P280="Furloughed",IF(AP280&gt;0,$U280)+IF(AZ280&gt;0,$U280),
IF($P280="Rehired",IF(AZ280&gt;0,$U280))))))))*'Actual Allocation Calc'!$AH$99)))</f>
        <v/>
      </c>
      <c r="Z280" s="210" t="str">
        <f>IF($B280="","",IF('Actual Allocation Calc'!$AI$78="A",
IF($P280="Employed",$U280,
IF(AND($P280="Terminated"),($U280/7*AQ280),
IF(AND($P280="Furloughed"),($U280/7*AQ280)+($U280/7*BA280),
IF(AND($P280="Rehired"),($U280/7*BA280),
IF(AND($P280="Terminated",AQ280&gt;0),$U280,
IF($P280="Furloughed",IF(AQ280&gt;0,$U280)+IF(BA280&gt;0,$U280),
IF($P280="Rehired",IF(BA280&gt;0,$U280)))))))),IF('Actual Allocation Calc'!$AI$78="C",'Actual Allocation Calc'!M280,'Actual Allocation Calc'!V280+IF($P280="Employed",$U280,
IF(AND($P280="Terminated"),($U280/7*AQ280),
IF(AND($P280="Furloughed"),($U280/7*AQ280)+($U280/7*BA280),
IF(AND($P280="Rehired"),($U280/7*BA280),
IF(AND($P280="Terminated",AQ280&gt;0),$U280,
IF($P280="Furloughed",IF(AQ280&gt;0,$U280)+IF(BA280&gt;0,$U280),
IF($P280="Rehired",IF(BA280&gt;0,$U280))))))))*'Actual Allocation Calc'!$AI$99)))</f>
        <v/>
      </c>
      <c r="AA280" s="210" t="str">
        <f>IF($B280="","",IF('Actual Allocation Calc'!$AJ$78="A",
IF($P280="Employed",$U280,
IF(AND($P280="Terminated"),($U280/7*AR280),
IF(AND($P280="Furloughed"),($U280/7*AR280)+($U280/7*BB280),
IF(AND($P280="Rehired"),($U280/7*BB280),
IF(AND($P280="Terminated",AR280&gt;0),$U280,
IF($P280="Furloughed",IF(AR280&gt;0,$U280)+IF(BB280&gt;0,$U280),
IF($P280="Rehired",IF(BB280&gt;0,$U280)))))))),IF('Actual Allocation Calc'!$AJ$78="C",'Actual Allocation Calc'!N280,'Actual Allocation Calc'!W280+IF($P280="Employed",$U280,
IF(AND($P280="Terminated"),($U280/7*AR280),
IF(AND($P280="Furloughed"),($U280/7*AR280)+($U280/7*BB280),
IF(AND($P280="Rehired"),($U280/7*BB280),
IF(AND($P280="Terminated",AR280&gt;0),$U280,
IF($P280="Furloughed",IF(AR280&gt;0,$U280)+IF(BB280&gt;0,$U280),
IF($P280="Rehired",IF(BB280&gt;0,$U280))))))))*'Actual Allocation Calc'!$AJ$99)))</f>
        <v/>
      </c>
      <c r="AB280" s="210" t="str">
        <f>IF($B280="","",IF('Actual Allocation Calc'!$AK$78="A",
IF($P280="Employed",$U280,
IF(AND($P280="Terminated"),($U280/7*AS280),
IF(AND($P280="Furloughed"),($U280/7*AS280)+($U280/7*BC280),
IF(AND($P280="Rehired"),($U280/7*BC280),
IF(AND($P280="Terminated",AS280&gt;0),$U280,
IF($P280="Furloughed",IF(AS280&gt;0,$U280)+IF(BC280&gt;0,$U280),
IF($P280="Rehired",IF(BC280&gt;0,$U280)))))))),IF('Actual Allocation Calc'!$AK$78="C",'Actual Allocation Calc'!O280,'Actual Allocation Calc'!X280+IF($P280="Employed",$U280,
IF(AND($P280="Terminated"),($U280/7*AS280),
IF(AND($P280="Furloughed"),($U280/7*AS280)+($U280/7*BC280),
IF(AND($P280="Rehired"),($U280/7*BC280),
IF(AND($P280="Terminated",AS280&gt;0),$U280,
IF($P280="Furloughed",IF(AS280&gt;0,$U280)+IF(BC280&gt;0,$U280),
IF($P280="Rehired",IF(BC280&gt;0,$U280))))))))*'Actual Allocation Calc'!$AK$99)))</f>
        <v/>
      </c>
      <c r="AC280" s="210" t="str">
        <f>IF($B280="","",IF('Actual Allocation Calc'!$AL$78="A",
IF($P280="Employed",$U280,
IF(AND($P280="Terminated"),($U280/7*AT280),
IF(AND($P280="Furloughed"),($U280/7*AT280)+($U280/7*BD280),
IF(AND($P280="Rehired"),($U280/7*BD280),
IF(AND($P280="Terminated",AT280&gt;0),$U280,
IF($P280="Furloughed",IF(AT280&gt;0,$U280)+IF(BD280&gt;0,$U280),
IF($P280="Rehired",IF(BD280&gt;0,$U280)))))))),IF('Actual Allocation Calc'!$AL$78="C",'Actual Allocation Calc'!P280,'Actual Allocation Calc'!Y280+IF($P280="Employed",$U280,
IF(AND($P280="Terminated"),($U280/7*AT280),
IF(AND($P280="Furloughed"),($U280/7*AT280)+($U280/7*BD280),
IF(AND($P280="Rehired"),($U280/7*BD280),
IF(AND($P280="Terminated",AT280&gt;0),$U280,
IF($P280="Furloughed",IF(AT280&gt;0,$U280)+IF(BD280&gt;0,$U280),
IF($P280="Rehired",IF(BD280&gt;0,$U280))))))))*'Actual Allocation Calc'!$AL$99)))</f>
        <v/>
      </c>
      <c r="AD280" s="210" t="str">
        <f>IF($B280="","",IF('Actual Allocation Calc'!$AM$78="A",
IF($P280="Employed",$U280,
IF(AND($P280="Terminated"),($U280/7*AU280),
IF(AND($P280="Furloughed"),($U280/7*AU280)+($U280/7*BE280),
IF(AND($P280="Rehired"),($U280/7*BE280),
IF(AND($P280="Terminated",AU280&gt;0),$U280,
IF($P280="Furloughed",IF(AU280&gt;0,$U280)+IF(BE280&gt;0,$U280),
IF($P280="Rehired",IF(BE280&gt;0,$U280)))))))),IF('Actual Allocation Calc'!$AM$78="C",'Actual Allocation Calc'!Q280,'Actual Allocation Calc'!Z280+IF($P280="Employed",$U280,
IF(AND($P280="Terminated"),($U280/7*AU280),
IF(AND($P280="Furloughed"),($U280/7*AU280)+($U280/7*BE280),
IF(AND($P280="Rehired"),($U280/7*BE280),
IF(AND($P280="Terminated",AU280&gt;0),$U280,
IF($P280="Furloughed",IF(AU280&gt;0,$U280)+IF(BE280&gt;0,$U280),
IF($P280="Rehired",IF(BE280&gt;0,$U280))))))))*'Actual Allocation Calc'!$AM$99)))</f>
        <v/>
      </c>
      <c r="AE280" s="210" t="str">
        <f>IF($B280="","",IF('Actual Allocation Calc'!$AN$78="A",
IF($P280="Employed",$U280,
IF(AND($P280="Terminated"),($U280/7*AV280),
IF(AND($P280="Furloughed"),($U280/7*AV280)+($U280/7*BF280),
IF(AND($P280="Rehired"),($U280/7*BF280),
IF(AND($P280="Terminated",AV280&gt;0),$U280,
IF($P280="Furloughed",IF(AV280&gt;0,$U280)+IF(BF280&gt;0,$U280),
IF($P280="Rehired",IF(BF280&gt;0,$U280)))))))),IF('Actual Allocation Calc'!$AN$78="C",'Actual Allocation Calc'!R280,'Actual Allocation Calc'!AA280+IF($P280="Employed",$U280,
IF(AND($P280="Terminated"),($U280/7*AV280),
IF(AND($P280="Furloughed"),($U280/7*AV280)+($U280/7*BF280),
IF(AND($P280="Rehired"),($U280/7*BF280),
IF(AND($P280="Terminated",AV280&gt;0),$U280,
IF($P280="Furloughed",IF(AV280&gt;0,$U280)+IF(BF280&gt;0,$U280),
IF($P280="Rehired",IF(BF280&gt;0,$U280))))))))*'Actual Allocation Calc'!$AN$99)))</f>
        <v/>
      </c>
      <c r="AF280" s="210" t="str">
        <f>IF($B280="","",IF('Actual Allocation Calc'!$AO$78="A",
IF($P280="Employed",$U280,
IF(AND($P280="Terminated"),($U280/7*AW280),
IF(AND($P280="Furloughed"),($U280/7*AW280)+($U280/7*BG280),
IF(AND($P280="Rehired"),($U280/7*BG280),
IF(AND($P280="Terminated",AW280&gt;0),$U280,
IF($P280="Furloughed",IF(AW280&gt;0,$U280)+IF(BG280&gt;0,$U280),
IF($P280="Rehired",IF(BG280&gt;0,$U280)))))))),IF('Actual Allocation Calc'!$AO$78="C",'Actual Allocation Calc'!S280,'Actual Allocation Calc'!AB280+IF($P280="Employed",$U280,
IF(AND($P280="Terminated"),($U280/7*AW280),
IF(AND($P280="Furloughed"),($U280/7*AW280)+($U280/7*BG280),
IF(AND($P280="Rehired"),($U280/7*BG280),
IF(AND($P280="Terminated",AW280&gt;0),$U280,
IF($P280="Furloughed",IF(AW280&gt;0,$U280)+IF(BG280&gt;0,$U280),
IF($P280="Rehired",IF(BG280&gt;0,$U280))))))))*'Actual Allocation Calc'!$AO$99)))</f>
        <v/>
      </c>
      <c r="AG280" s="210" t="str">
        <f>IF($B280="","",IF('Actual Allocation Calc'!$AP$78="A",
IF($P280="Employed",$U280/7*BK280,
IF(AND($P280="Terminated"),($U280/7*AX280),
IF(AND($P280="Furloughed"),($U280/7*AX280)+($U280/7*BH280),
IF(AND($P280="Rehired"),($U280/7*BH280),
IF(AND($P280="Terminated",AX280&gt;0),$U280,
IF($P280="Furloughed",IF(AX280&gt;0,$U280)+IF(BH280&gt;0,$U280),
IF($P280="Rehired",IF(BH280&gt;0,$U280)))))))),IF('Actual Allocation Calc'!$AP$78="C",'Actual Allocation Calc'!T280,'Actual Allocation Calc'!AC280+IF($P280="Employed",$U280/7*BK280,
IF(AND($P280="Terminated"),($U280/7*AX280),
IF(AND($P280="Furloughed"),($U280/7*AX280)+($U280/7*BH280),
IF(AND($P280="Rehired"),($U280/7*BH280),
IF(AND($P280="Terminated",AX280&gt;0),$U280,
IF($P280="Furloughed",IF(AX280&gt;0,$U280)+IF(BH280&gt;0,$U280),
IF($P280="Rehired",IF(BH280&gt;0,$U280))))))))*'Actual Allocation Calc'!$AP$99)))</f>
        <v/>
      </c>
      <c r="AH280" s="536"/>
      <c r="AI280" s="82">
        <f t="shared" si="87"/>
        <v>0</v>
      </c>
      <c r="AJ280" s="210">
        <f t="shared" si="69"/>
        <v>0</v>
      </c>
      <c r="AK280" s="397" t="str">
        <f t="shared" si="70"/>
        <v/>
      </c>
      <c r="AM280" s="122"/>
      <c r="AO280" s="214" t="str">
        <f>IFERROR(IF($V280="","",VLOOKUP(V280,'Calendar Calcs'!$B$2:$E1247,4,FALSE)),0)</f>
        <v/>
      </c>
      <c r="AP280" s="69" t="str">
        <f>IF($AO280="","", IF($AO280&lt;AP$23,0,IF($AO280&gt;AP$23,COUNTIFS('Calendar Calcs'!$E$2:$E1247,AP$23),COUNTIFS('Calendar Calcs'!$E$2:$E1247,AP$23,'Calendar Calcs'!$D$2:$D1247,"&lt;="&amp;WEEKDAY($V280)))))</f>
        <v/>
      </c>
      <c r="AQ280" s="69" t="str">
        <f>IF($AO280="","", IF($AO280&lt;AQ$23,0,IF($AO280&gt;AQ$23,COUNTIFS('Calendar Calcs'!$E$2:$E1247,AQ$23),COUNTIFS('Calendar Calcs'!$E$2:$E1247,AQ$23,'Calendar Calcs'!$D$2:$D1247,"&lt;="&amp;WEEKDAY($V280)))))</f>
        <v/>
      </c>
      <c r="AR280" s="69" t="str">
        <f>IF($AO280="","", IF($AO280&lt;AR$23,0,IF($AO280&gt;AR$23,COUNTIFS('Calendar Calcs'!$E$2:$E1247,AR$23),COUNTIFS('Calendar Calcs'!$E$2:$E1247,AR$23,'Calendar Calcs'!$D$2:$D1247,"&lt;="&amp;WEEKDAY($V280)))))</f>
        <v/>
      </c>
      <c r="AS280" s="69" t="str">
        <f>IF($AO280="","", IF($AO280&lt;AS$23,0,IF($AO280&gt;AS$23,COUNTIFS('Calendar Calcs'!$E$2:$E1247,AS$23),COUNTIFS('Calendar Calcs'!$E$2:$E1247,AS$23,'Calendar Calcs'!$D$2:$D1247,"&lt;="&amp;WEEKDAY($V280)))))</f>
        <v/>
      </c>
      <c r="AT280" s="69" t="str">
        <f>IF($AO280="","", IF($AO280&lt;AT$23,0,IF($AO280&gt;AT$23,COUNTIFS('Calendar Calcs'!$E$2:$E1247,AT$23),COUNTIFS('Calendar Calcs'!$E$2:$E1247,AT$23,'Calendar Calcs'!$D$2:$D1247,"&lt;="&amp;WEEKDAY($V280)))))</f>
        <v/>
      </c>
      <c r="AU280" s="69" t="str">
        <f>IF($AO280="","", IF($AO280&lt;AU$23,0,IF($AO280&gt;AU$23,COUNTIFS('Calendar Calcs'!$E$2:$E1247,AU$23),COUNTIFS('Calendar Calcs'!$E$2:$E1247,AU$23,'Calendar Calcs'!$D$2:$D1247,"&lt;="&amp;WEEKDAY($V280)))))</f>
        <v/>
      </c>
      <c r="AV280" s="69" t="str">
        <f>IF($AO280="","", IF($AO280&lt;AV$23,0,IF($AO280&gt;AV$23,COUNTIFS('Calendar Calcs'!$E$2:$E1247,AV$23),COUNTIFS('Calendar Calcs'!$E$2:$E1247,AV$23,'Calendar Calcs'!$D$2:$D1247,"&lt;="&amp;WEEKDAY($V280)))))</f>
        <v/>
      </c>
      <c r="AW280" s="69" t="str">
        <f>IF($AO280="","", IF($AO280&lt;AW$23,0,IF($AO280&gt;AW$23,COUNTIFS('Calendar Calcs'!$E$2:$E1247,AW$23),COUNTIFS('Calendar Calcs'!$E$2:$E1247,AW$23,'Calendar Calcs'!$D$2:$D1247,"&lt;="&amp;WEEKDAY($V280)))))</f>
        <v/>
      </c>
      <c r="AX280" s="69" t="str">
        <f>IF($AO280="","", IF($AO280&lt;AX$23,0,IF($AO280&gt;AX$23,COUNTIFS('Calendar Calcs'!$E$2:$E1247,AX$23),COUNTIFS('Calendar Calcs'!$E$2:$E1247,AX$23,'Calendar Calcs'!$D$2:$D1247,"&lt;="&amp;WEEKDAY($V280)))))</f>
        <v/>
      </c>
      <c r="AY280" s="69" t="str">
        <f>IF($W280="","",VLOOKUP($W280,'Calendar Calcs'!$B$2:$E1247,4,FALSE))</f>
        <v/>
      </c>
      <c r="AZ280" s="69" t="str">
        <f>IF($AY280="","",IF($AY280&gt;AZ$23,0,IF($AY280&lt;AZ$23,COUNTIFS('Calendar Calcs'!$E$2:$E1247,AZ$23),COUNTIFS('Calendar Calcs'!$E$2:$E1247,AZ$23,'Calendar Calcs'!$D$2:$D1247,"&gt;="&amp;WEEKDAY($W280)))))</f>
        <v/>
      </c>
      <c r="BA280" s="69" t="str">
        <f>IF($AY280="","",IF($AY280&gt;BA$23,0,IF($AY280&lt;BA$23,COUNTIFS('Calendar Calcs'!$E$2:$E1247,BA$23),COUNTIFS('Calendar Calcs'!$E$2:$E1247,BA$23,'Calendar Calcs'!$D$2:$D1247,"&gt;="&amp;WEEKDAY($W280)))))</f>
        <v/>
      </c>
      <c r="BB280" s="69" t="str">
        <f>IF($AY280="","",IF($AY280&gt;BB$23,0,IF($AY280&lt;BB$23,COUNTIFS('Calendar Calcs'!$E$2:$E1247,BB$23),COUNTIFS('Calendar Calcs'!$E$2:$E1247,BB$23,'Calendar Calcs'!$D$2:$D1247,"&gt;="&amp;WEEKDAY($W280)))))</f>
        <v/>
      </c>
      <c r="BC280" s="69" t="str">
        <f>IF($AY280="","",IF($AY280&gt;BC$23,0,IF($AY280&lt;BC$23,COUNTIFS('Calendar Calcs'!$E$2:$E1247,BC$23),COUNTIFS('Calendar Calcs'!$E$2:$E1247,BC$23,'Calendar Calcs'!$D$2:$D1247,"&gt;="&amp;WEEKDAY($W280)))))</f>
        <v/>
      </c>
      <c r="BD280" s="69" t="str">
        <f>IF($AY280="","",IF($AY280&gt;BD$23,0,IF($AY280&lt;BD$23,COUNTIFS('Calendar Calcs'!$E$2:$E1247,BD$23),COUNTIFS('Calendar Calcs'!$E$2:$E1247,BD$23,'Calendar Calcs'!$D$2:$D1247,"&gt;="&amp;WEEKDAY($W280)))))</f>
        <v/>
      </c>
      <c r="BE280" s="69" t="str">
        <f>IF($AY280="","",IF($AY280&gt;BE$23,0,IF($AY280&lt;BE$23,COUNTIFS('Calendar Calcs'!$E$2:$E1247,BE$23),COUNTIFS('Calendar Calcs'!$E$2:$E1247,BE$23,'Calendar Calcs'!$D$2:$D1247,"&gt;="&amp;WEEKDAY($W280)))))</f>
        <v/>
      </c>
      <c r="BF280" s="69" t="str">
        <f>IF($AY280="","",IF($AY280&gt;BF$23,0,IF($AY280&lt;BF$23,COUNTIFS('Calendar Calcs'!$E$2:$E1247,BF$23),COUNTIFS('Calendar Calcs'!$E$2:$E1247,BF$23,'Calendar Calcs'!$D$2:$D1247,"&gt;="&amp;WEEKDAY($W280)))))</f>
        <v/>
      </c>
      <c r="BG280" s="69" t="str">
        <f>IF($AY280="","",IF($AY280&gt;BG$23,0,IF($AY280&lt;BG$23,COUNTIFS('Calendar Calcs'!$E$2:$E1247,BG$23),COUNTIFS('Calendar Calcs'!$E$2:$E1247,BG$23,'Calendar Calcs'!$D$2:$D1247,"&gt;="&amp;WEEKDAY($W280)))))</f>
        <v/>
      </c>
      <c r="BH280" s="69">
        <f t="shared" si="71"/>
        <v>6</v>
      </c>
      <c r="BI280" s="69">
        <f>IF(Cover!$E$43="","",VLOOKUP(Cover!$E$43,'Calendar Calcs'!$B$2:$E1247,4,FALSE))</f>
        <v>1</v>
      </c>
      <c r="BJ280" s="69">
        <f>IF($BI280="","", IF($BI280&lt;BJ$23,0,IF($BI280&gt;=BJ$23,COUNTIFS('Calendar Calcs'!$E$2:$E1247,BJ$23),COUNTIFS('Calendar Calcs'!$E$2:$E1247,BJ$23,'Calendar Calcs'!$D$2:$D1247,"&lt;="&amp;WEEKDAY($V280)))))</f>
        <v>1</v>
      </c>
      <c r="BK280" s="69">
        <f t="shared" ref="BK280:BK343" si="89">7-BJ280</f>
        <v>6</v>
      </c>
      <c r="BN280" s="69" t="str">
        <f>IF(T280&gt;0,"FTE",IF(Cover!$E$47="Weekly",IF(S280&gt;29.75,"FTE","PTE"),IF(S280&gt;59.75,"FTE","PTE")))</f>
        <v>PTE</v>
      </c>
      <c r="BO280" s="69">
        <f>IF(BN280="FTE",30,IF(Cover!$E$47="Weekly",'STEP 2 EE Data'!S280,'STEP 2 EE Data'!S280/2))</f>
        <v>0</v>
      </c>
      <c r="BP280" s="209">
        <f t="shared" si="72"/>
        <v>0</v>
      </c>
      <c r="BQ280" s="209">
        <f t="shared" si="73"/>
        <v>0</v>
      </c>
      <c r="BR280" s="209">
        <f t="shared" si="74"/>
        <v>0</v>
      </c>
      <c r="BS280" s="209">
        <f t="shared" si="75"/>
        <v>0</v>
      </c>
      <c r="BT280" s="209">
        <f t="shared" si="76"/>
        <v>0</v>
      </c>
      <c r="BU280" s="209">
        <f t="shared" si="77"/>
        <v>0</v>
      </c>
      <c r="BV280" s="209">
        <f t="shared" si="78"/>
        <v>0</v>
      </c>
      <c r="BW280" s="209">
        <f t="shared" si="79"/>
        <v>0</v>
      </c>
      <c r="BX280" s="209">
        <f t="shared" si="80"/>
        <v>0</v>
      </c>
      <c r="CC280" s="210" t="str">
        <f>IF(B280="","",IF(C280="",IF(Cover!$E$47="Weekly",'STEP 3 EE Comp'!BI285*8,'STEP 3 EE Comp'!BI285*4),IF(Cover!$E$47="Weekly",'STEP 3 EE Comp'!BI285,'STEP 3 EE Comp'!BI285)))</f>
        <v/>
      </c>
      <c r="CD280" s="82" t="str">
        <f t="shared" si="81"/>
        <v/>
      </c>
      <c r="CE280" s="417">
        <f t="shared" si="82"/>
        <v>1</v>
      </c>
      <c r="CF280" s="82" t="str">
        <f t="shared" si="83"/>
        <v>Good</v>
      </c>
      <c r="CG280" s="82">
        <f t="shared" si="84"/>
        <v>0</v>
      </c>
      <c r="CH280" s="234">
        <f t="shared" si="85"/>
        <v>0</v>
      </c>
    </row>
    <row r="281" spans="1:86" s="69" customFormat="1" x14ac:dyDescent="0.3">
      <c r="A281" s="555"/>
      <c r="B281" s="52"/>
      <c r="C281" s="52"/>
      <c r="D281" s="52"/>
      <c r="E281" s="52"/>
      <c r="F281" s="507"/>
      <c r="G281" s="210">
        <f t="shared" si="86"/>
        <v>0</v>
      </c>
      <c r="H281" s="82">
        <f t="shared" si="88"/>
        <v>0</v>
      </c>
      <c r="I281" s="211"/>
      <c r="J281" s="441" t="s">
        <v>21</v>
      </c>
      <c r="K281" s="441" t="s">
        <v>21</v>
      </c>
      <c r="L281" s="441" t="s">
        <v>21</v>
      </c>
      <c r="M281" s="441" t="s">
        <v>21</v>
      </c>
      <c r="N281" s="568" t="s">
        <v>21</v>
      </c>
      <c r="O281" s="211"/>
      <c r="P281" s="212" t="str">
        <f>IF(B281="","",
IF(AND(V281="",W281="",B281&lt;&gt;""),"Employed",
IF(AND(V281&lt;&gt;"",W281="",B281&lt;&gt;""),"Terminated",
IF(AND(V281&lt;&gt;"",W281&lt;&gt;"",B281&lt;&gt;""),IF(W281&lt;Cover!$E$43,"Employed","Furloughed"),
IF(AND(V281="",W281&lt;&gt;"",B281&lt;&gt;""),IF(W281&lt;Cover!$E$43,"Employed","Rehired"))))))</f>
        <v/>
      </c>
      <c r="Q281" s="211"/>
      <c r="R281" s="536"/>
      <c r="S281" s="563"/>
      <c r="T281" s="536"/>
      <c r="U281" s="82">
        <f>IF(Cover!$E$47="Weekly",IF(T281&gt;0,T281,R281*S281),IF(T281&gt;0,T281,R281*S281)/2)</f>
        <v>0</v>
      </c>
      <c r="V281" s="564"/>
      <c r="W281" s="564"/>
      <c r="Y281" s="213" t="str">
        <f>IF($B281="","",IF('Actual Allocation Calc'!$AH$78="A",
IF($P281="Employed",$U281/7*BJ281,
IF(AND($P281="Terminated"),($U281/7*AP281),
IF(AND($P281="Furloughed"),($U281/7*AP281)+($U281/7*AZ281),
IF(AND($P281="Rehired"),($U281/7*AZ281),
IF(AND($P281="Terminated",AP281&gt;0),$U281,
IF($P281="Furloughed",IF(AP281&gt;0,$U281)+IF(AZ281&gt;0,$U281),
IF($P281="Rehired",IF(AZ281&gt;0,$U281)))))))),IF('Actual Allocation Calc'!$AH$78="C",'Actual Allocation Calc'!L281,'Actual Allocation Calc'!U281+IF($P281="Employed",$U281/7*BJ281,
IF(AND($P281="Terminated"),($U281/7*AP281),
IF(AND($P281="Furloughed"),($U281/7*AP281)+($U281/7*AZ281),
IF(AND($P281="Rehired"),($U281/7*AZ281),
IF(AND($P281="Terminated",AP281&gt;0),$U281,
IF($P281="Furloughed",IF(AP281&gt;0,$U281)+IF(AZ281&gt;0,$U281),
IF($P281="Rehired",IF(AZ281&gt;0,$U281))))))))*'Actual Allocation Calc'!$AH$99)))</f>
        <v/>
      </c>
      <c r="Z281" s="210" t="str">
        <f>IF($B281="","",IF('Actual Allocation Calc'!$AI$78="A",
IF($P281="Employed",$U281,
IF(AND($P281="Terminated"),($U281/7*AQ281),
IF(AND($P281="Furloughed"),($U281/7*AQ281)+($U281/7*BA281),
IF(AND($P281="Rehired"),($U281/7*BA281),
IF(AND($P281="Terminated",AQ281&gt;0),$U281,
IF($P281="Furloughed",IF(AQ281&gt;0,$U281)+IF(BA281&gt;0,$U281),
IF($P281="Rehired",IF(BA281&gt;0,$U281)))))))),IF('Actual Allocation Calc'!$AI$78="C",'Actual Allocation Calc'!M281,'Actual Allocation Calc'!V281+IF($P281="Employed",$U281,
IF(AND($P281="Terminated"),($U281/7*AQ281),
IF(AND($P281="Furloughed"),($U281/7*AQ281)+($U281/7*BA281),
IF(AND($P281="Rehired"),($U281/7*BA281),
IF(AND($P281="Terminated",AQ281&gt;0),$U281,
IF($P281="Furloughed",IF(AQ281&gt;0,$U281)+IF(BA281&gt;0,$U281),
IF($P281="Rehired",IF(BA281&gt;0,$U281))))))))*'Actual Allocation Calc'!$AI$99)))</f>
        <v/>
      </c>
      <c r="AA281" s="210" t="str">
        <f>IF($B281="","",IF('Actual Allocation Calc'!$AJ$78="A",
IF($P281="Employed",$U281,
IF(AND($P281="Terminated"),($U281/7*AR281),
IF(AND($P281="Furloughed"),($U281/7*AR281)+($U281/7*BB281),
IF(AND($P281="Rehired"),($U281/7*BB281),
IF(AND($P281="Terminated",AR281&gt;0),$U281,
IF($P281="Furloughed",IF(AR281&gt;0,$U281)+IF(BB281&gt;0,$U281),
IF($P281="Rehired",IF(BB281&gt;0,$U281)))))))),IF('Actual Allocation Calc'!$AJ$78="C",'Actual Allocation Calc'!N281,'Actual Allocation Calc'!W281+IF($P281="Employed",$U281,
IF(AND($P281="Terminated"),($U281/7*AR281),
IF(AND($P281="Furloughed"),($U281/7*AR281)+($U281/7*BB281),
IF(AND($P281="Rehired"),($U281/7*BB281),
IF(AND($P281="Terminated",AR281&gt;0),$U281,
IF($P281="Furloughed",IF(AR281&gt;0,$U281)+IF(BB281&gt;0,$U281),
IF($P281="Rehired",IF(BB281&gt;0,$U281))))))))*'Actual Allocation Calc'!$AJ$99)))</f>
        <v/>
      </c>
      <c r="AB281" s="210" t="str">
        <f>IF($B281="","",IF('Actual Allocation Calc'!$AK$78="A",
IF($P281="Employed",$U281,
IF(AND($P281="Terminated"),($U281/7*AS281),
IF(AND($P281="Furloughed"),($U281/7*AS281)+($U281/7*BC281),
IF(AND($P281="Rehired"),($U281/7*BC281),
IF(AND($P281="Terminated",AS281&gt;0),$U281,
IF($P281="Furloughed",IF(AS281&gt;0,$U281)+IF(BC281&gt;0,$U281),
IF($P281="Rehired",IF(BC281&gt;0,$U281)))))))),IF('Actual Allocation Calc'!$AK$78="C",'Actual Allocation Calc'!O281,'Actual Allocation Calc'!X281+IF($P281="Employed",$U281,
IF(AND($P281="Terminated"),($U281/7*AS281),
IF(AND($P281="Furloughed"),($U281/7*AS281)+($U281/7*BC281),
IF(AND($P281="Rehired"),($U281/7*BC281),
IF(AND($P281="Terminated",AS281&gt;0),$U281,
IF($P281="Furloughed",IF(AS281&gt;0,$U281)+IF(BC281&gt;0,$U281),
IF($P281="Rehired",IF(BC281&gt;0,$U281))))))))*'Actual Allocation Calc'!$AK$99)))</f>
        <v/>
      </c>
      <c r="AC281" s="210" t="str">
        <f>IF($B281="","",IF('Actual Allocation Calc'!$AL$78="A",
IF($P281="Employed",$U281,
IF(AND($P281="Terminated"),($U281/7*AT281),
IF(AND($P281="Furloughed"),($U281/7*AT281)+($U281/7*BD281),
IF(AND($P281="Rehired"),($U281/7*BD281),
IF(AND($P281="Terminated",AT281&gt;0),$U281,
IF($P281="Furloughed",IF(AT281&gt;0,$U281)+IF(BD281&gt;0,$U281),
IF($P281="Rehired",IF(BD281&gt;0,$U281)))))))),IF('Actual Allocation Calc'!$AL$78="C",'Actual Allocation Calc'!P281,'Actual Allocation Calc'!Y281+IF($P281="Employed",$U281,
IF(AND($P281="Terminated"),($U281/7*AT281),
IF(AND($P281="Furloughed"),($U281/7*AT281)+($U281/7*BD281),
IF(AND($P281="Rehired"),($U281/7*BD281),
IF(AND($P281="Terminated",AT281&gt;0),$U281,
IF($P281="Furloughed",IF(AT281&gt;0,$U281)+IF(BD281&gt;0,$U281),
IF($P281="Rehired",IF(BD281&gt;0,$U281))))))))*'Actual Allocation Calc'!$AL$99)))</f>
        <v/>
      </c>
      <c r="AD281" s="210" t="str">
        <f>IF($B281="","",IF('Actual Allocation Calc'!$AM$78="A",
IF($P281="Employed",$U281,
IF(AND($P281="Terminated"),($U281/7*AU281),
IF(AND($P281="Furloughed"),($U281/7*AU281)+($U281/7*BE281),
IF(AND($P281="Rehired"),($U281/7*BE281),
IF(AND($P281="Terminated",AU281&gt;0),$U281,
IF($P281="Furloughed",IF(AU281&gt;0,$U281)+IF(BE281&gt;0,$U281),
IF($P281="Rehired",IF(BE281&gt;0,$U281)))))))),IF('Actual Allocation Calc'!$AM$78="C",'Actual Allocation Calc'!Q281,'Actual Allocation Calc'!Z281+IF($P281="Employed",$U281,
IF(AND($P281="Terminated"),($U281/7*AU281),
IF(AND($P281="Furloughed"),($U281/7*AU281)+($U281/7*BE281),
IF(AND($P281="Rehired"),($U281/7*BE281),
IF(AND($P281="Terminated",AU281&gt;0),$U281,
IF($P281="Furloughed",IF(AU281&gt;0,$U281)+IF(BE281&gt;0,$U281),
IF($P281="Rehired",IF(BE281&gt;0,$U281))))))))*'Actual Allocation Calc'!$AM$99)))</f>
        <v/>
      </c>
      <c r="AE281" s="210" t="str">
        <f>IF($B281="","",IF('Actual Allocation Calc'!$AN$78="A",
IF($P281="Employed",$U281,
IF(AND($P281="Terminated"),($U281/7*AV281),
IF(AND($P281="Furloughed"),($U281/7*AV281)+($U281/7*BF281),
IF(AND($P281="Rehired"),($U281/7*BF281),
IF(AND($P281="Terminated",AV281&gt;0),$U281,
IF($P281="Furloughed",IF(AV281&gt;0,$U281)+IF(BF281&gt;0,$U281),
IF($P281="Rehired",IF(BF281&gt;0,$U281)))))))),IF('Actual Allocation Calc'!$AN$78="C",'Actual Allocation Calc'!R281,'Actual Allocation Calc'!AA281+IF($P281="Employed",$U281,
IF(AND($P281="Terminated"),($U281/7*AV281),
IF(AND($P281="Furloughed"),($U281/7*AV281)+($U281/7*BF281),
IF(AND($P281="Rehired"),($U281/7*BF281),
IF(AND($P281="Terminated",AV281&gt;0),$U281,
IF($P281="Furloughed",IF(AV281&gt;0,$U281)+IF(BF281&gt;0,$U281),
IF($P281="Rehired",IF(BF281&gt;0,$U281))))))))*'Actual Allocation Calc'!$AN$99)))</f>
        <v/>
      </c>
      <c r="AF281" s="210" t="str">
        <f>IF($B281="","",IF('Actual Allocation Calc'!$AO$78="A",
IF($P281="Employed",$U281,
IF(AND($P281="Terminated"),($U281/7*AW281),
IF(AND($P281="Furloughed"),($U281/7*AW281)+($U281/7*BG281),
IF(AND($P281="Rehired"),($U281/7*BG281),
IF(AND($P281="Terminated",AW281&gt;0),$U281,
IF($P281="Furloughed",IF(AW281&gt;0,$U281)+IF(BG281&gt;0,$U281),
IF($P281="Rehired",IF(BG281&gt;0,$U281)))))))),IF('Actual Allocation Calc'!$AO$78="C",'Actual Allocation Calc'!S281,'Actual Allocation Calc'!AB281+IF($P281="Employed",$U281,
IF(AND($P281="Terminated"),($U281/7*AW281),
IF(AND($P281="Furloughed"),($U281/7*AW281)+($U281/7*BG281),
IF(AND($P281="Rehired"),($U281/7*BG281),
IF(AND($P281="Terminated",AW281&gt;0),$U281,
IF($P281="Furloughed",IF(AW281&gt;0,$U281)+IF(BG281&gt;0,$U281),
IF($P281="Rehired",IF(BG281&gt;0,$U281))))))))*'Actual Allocation Calc'!$AO$99)))</f>
        <v/>
      </c>
      <c r="AG281" s="210" t="str">
        <f>IF($B281="","",IF('Actual Allocation Calc'!$AP$78="A",
IF($P281="Employed",$U281/7*BK281,
IF(AND($P281="Terminated"),($U281/7*AX281),
IF(AND($P281="Furloughed"),($U281/7*AX281)+($U281/7*BH281),
IF(AND($P281="Rehired"),($U281/7*BH281),
IF(AND($P281="Terminated",AX281&gt;0),$U281,
IF($P281="Furloughed",IF(AX281&gt;0,$U281)+IF(BH281&gt;0,$U281),
IF($P281="Rehired",IF(BH281&gt;0,$U281)))))))),IF('Actual Allocation Calc'!$AP$78="C",'Actual Allocation Calc'!T281,'Actual Allocation Calc'!AC281+IF($P281="Employed",$U281/7*BK281,
IF(AND($P281="Terminated"),($U281/7*AX281),
IF(AND($P281="Furloughed"),($U281/7*AX281)+($U281/7*BH281),
IF(AND($P281="Rehired"),($U281/7*BH281),
IF(AND($P281="Terminated",AX281&gt;0),$U281,
IF($P281="Furloughed",IF(AX281&gt;0,$U281)+IF(BH281&gt;0,$U281),
IF($P281="Rehired",IF(BH281&gt;0,$U281))))))))*'Actual Allocation Calc'!$AP$99)))</f>
        <v/>
      </c>
      <c r="AH281" s="536"/>
      <c r="AI281" s="82">
        <f t="shared" si="87"/>
        <v>0</v>
      </c>
      <c r="AJ281" s="210">
        <f t="shared" ref="AJ281:AJ344" si="90">+IF(AI281&gt;15385,15385,AI281)</f>
        <v>0</v>
      </c>
      <c r="AK281" s="397" t="str">
        <f t="shared" ref="AK281:AK344" si="91">IF(B281="","",MIN(IF(J281="Yes",0,IF(L281="Yes",0,CH281)),0))</f>
        <v/>
      </c>
      <c r="AM281" s="122"/>
      <c r="AO281" s="214" t="str">
        <f>IFERROR(IF($V281="","",VLOOKUP(V281,'Calendar Calcs'!$B$2:$E1248,4,FALSE)),0)</f>
        <v/>
      </c>
      <c r="AP281" s="69" t="str">
        <f>IF($AO281="","", IF($AO281&lt;AP$23,0,IF($AO281&gt;AP$23,COUNTIFS('Calendar Calcs'!$E$2:$E1248,AP$23),COUNTIFS('Calendar Calcs'!$E$2:$E1248,AP$23,'Calendar Calcs'!$D$2:$D1248,"&lt;="&amp;WEEKDAY($V281)))))</f>
        <v/>
      </c>
      <c r="AQ281" s="69" t="str">
        <f>IF($AO281="","", IF($AO281&lt;AQ$23,0,IF($AO281&gt;AQ$23,COUNTIFS('Calendar Calcs'!$E$2:$E1248,AQ$23),COUNTIFS('Calendar Calcs'!$E$2:$E1248,AQ$23,'Calendar Calcs'!$D$2:$D1248,"&lt;="&amp;WEEKDAY($V281)))))</f>
        <v/>
      </c>
      <c r="AR281" s="69" t="str">
        <f>IF($AO281="","", IF($AO281&lt;AR$23,0,IF($AO281&gt;AR$23,COUNTIFS('Calendar Calcs'!$E$2:$E1248,AR$23),COUNTIFS('Calendar Calcs'!$E$2:$E1248,AR$23,'Calendar Calcs'!$D$2:$D1248,"&lt;="&amp;WEEKDAY($V281)))))</f>
        <v/>
      </c>
      <c r="AS281" s="69" t="str">
        <f>IF($AO281="","", IF($AO281&lt;AS$23,0,IF($AO281&gt;AS$23,COUNTIFS('Calendar Calcs'!$E$2:$E1248,AS$23),COUNTIFS('Calendar Calcs'!$E$2:$E1248,AS$23,'Calendar Calcs'!$D$2:$D1248,"&lt;="&amp;WEEKDAY($V281)))))</f>
        <v/>
      </c>
      <c r="AT281" s="69" t="str">
        <f>IF($AO281="","", IF($AO281&lt;AT$23,0,IF($AO281&gt;AT$23,COUNTIFS('Calendar Calcs'!$E$2:$E1248,AT$23),COUNTIFS('Calendar Calcs'!$E$2:$E1248,AT$23,'Calendar Calcs'!$D$2:$D1248,"&lt;="&amp;WEEKDAY($V281)))))</f>
        <v/>
      </c>
      <c r="AU281" s="69" t="str">
        <f>IF($AO281="","", IF($AO281&lt;AU$23,0,IF($AO281&gt;AU$23,COUNTIFS('Calendar Calcs'!$E$2:$E1248,AU$23),COUNTIFS('Calendar Calcs'!$E$2:$E1248,AU$23,'Calendar Calcs'!$D$2:$D1248,"&lt;="&amp;WEEKDAY($V281)))))</f>
        <v/>
      </c>
      <c r="AV281" s="69" t="str">
        <f>IF($AO281="","", IF($AO281&lt;AV$23,0,IF($AO281&gt;AV$23,COUNTIFS('Calendar Calcs'!$E$2:$E1248,AV$23),COUNTIFS('Calendar Calcs'!$E$2:$E1248,AV$23,'Calendar Calcs'!$D$2:$D1248,"&lt;="&amp;WEEKDAY($V281)))))</f>
        <v/>
      </c>
      <c r="AW281" s="69" t="str">
        <f>IF($AO281="","", IF($AO281&lt;AW$23,0,IF($AO281&gt;AW$23,COUNTIFS('Calendar Calcs'!$E$2:$E1248,AW$23),COUNTIFS('Calendar Calcs'!$E$2:$E1248,AW$23,'Calendar Calcs'!$D$2:$D1248,"&lt;="&amp;WEEKDAY($V281)))))</f>
        <v/>
      </c>
      <c r="AX281" s="69" t="str">
        <f>IF($AO281="","", IF($AO281&lt;AX$23,0,IF($AO281&gt;AX$23,COUNTIFS('Calendar Calcs'!$E$2:$E1248,AX$23),COUNTIFS('Calendar Calcs'!$E$2:$E1248,AX$23,'Calendar Calcs'!$D$2:$D1248,"&lt;="&amp;WEEKDAY($V281)))))</f>
        <v/>
      </c>
      <c r="AY281" s="69" t="str">
        <f>IF($W281="","",VLOOKUP($W281,'Calendar Calcs'!$B$2:$E1248,4,FALSE))</f>
        <v/>
      </c>
      <c r="AZ281" s="69" t="str">
        <f>IF($AY281="","",IF($AY281&gt;AZ$23,0,IF($AY281&lt;AZ$23,COUNTIFS('Calendar Calcs'!$E$2:$E1248,AZ$23),COUNTIFS('Calendar Calcs'!$E$2:$E1248,AZ$23,'Calendar Calcs'!$D$2:$D1248,"&gt;="&amp;WEEKDAY($W281)))))</f>
        <v/>
      </c>
      <c r="BA281" s="69" t="str">
        <f>IF($AY281="","",IF($AY281&gt;BA$23,0,IF($AY281&lt;BA$23,COUNTIFS('Calendar Calcs'!$E$2:$E1248,BA$23),COUNTIFS('Calendar Calcs'!$E$2:$E1248,BA$23,'Calendar Calcs'!$D$2:$D1248,"&gt;="&amp;WEEKDAY($W281)))))</f>
        <v/>
      </c>
      <c r="BB281" s="69" t="str">
        <f>IF($AY281="","",IF($AY281&gt;BB$23,0,IF($AY281&lt;BB$23,COUNTIFS('Calendar Calcs'!$E$2:$E1248,BB$23),COUNTIFS('Calendar Calcs'!$E$2:$E1248,BB$23,'Calendar Calcs'!$D$2:$D1248,"&gt;="&amp;WEEKDAY($W281)))))</f>
        <v/>
      </c>
      <c r="BC281" s="69" t="str">
        <f>IF($AY281="","",IF($AY281&gt;BC$23,0,IF($AY281&lt;BC$23,COUNTIFS('Calendar Calcs'!$E$2:$E1248,BC$23),COUNTIFS('Calendar Calcs'!$E$2:$E1248,BC$23,'Calendar Calcs'!$D$2:$D1248,"&gt;="&amp;WEEKDAY($W281)))))</f>
        <v/>
      </c>
      <c r="BD281" s="69" t="str">
        <f>IF($AY281="","",IF($AY281&gt;BD$23,0,IF($AY281&lt;BD$23,COUNTIFS('Calendar Calcs'!$E$2:$E1248,BD$23),COUNTIFS('Calendar Calcs'!$E$2:$E1248,BD$23,'Calendar Calcs'!$D$2:$D1248,"&gt;="&amp;WEEKDAY($W281)))))</f>
        <v/>
      </c>
      <c r="BE281" s="69" t="str">
        <f>IF($AY281="","",IF($AY281&gt;BE$23,0,IF($AY281&lt;BE$23,COUNTIFS('Calendar Calcs'!$E$2:$E1248,BE$23),COUNTIFS('Calendar Calcs'!$E$2:$E1248,BE$23,'Calendar Calcs'!$D$2:$D1248,"&gt;="&amp;WEEKDAY($W281)))))</f>
        <v/>
      </c>
      <c r="BF281" s="69" t="str">
        <f>IF($AY281="","",IF($AY281&gt;BF$23,0,IF($AY281&lt;BF$23,COUNTIFS('Calendar Calcs'!$E$2:$E1248,BF$23),COUNTIFS('Calendar Calcs'!$E$2:$E1248,BF$23,'Calendar Calcs'!$D$2:$D1248,"&gt;="&amp;WEEKDAY($W281)))))</f>
        <v/>
      </c>
      <c r="BG281" s="69" t="str">
        <f>IF($AY281="","",IF($AY281&gt;BG$23,0,IF($AY281&lt;BG$23,COUNTIFS('Calendar Calcs'!$E$2:$E1248,BG$23),COUNTIFS('Calendar Calcs'!$E$2:$E1248,BG$23,'Calendar Calcs'!$D$2:$D1248,"&gt;="&amp;WEEKDAY($W281)))))</f>
        <v/>
      </c>
      <c r="BH281" s="69">
        <f t="shared" ref="BH281:BH344" si="92">+BK281</f>
        <v>6</v>
      </c>
      <c r="BI281" s="69">
        <f>IF(Cover!$E$43="","",VLOOKUP(Cover!$E$43,'Calendar Calcs'!$B$2:$E1248,4,FALSE))</f>
        <v>1</v>
      </c>
      <c r="BJ281" s="69">
        <f>IF($BI281="","", IF($BI281&lt;BJ$23,0,IF($BI281&gt;=BJ$23,COUNTIFS('Calendar Calcs'!$E$2:$E1248,BJ$23),COUNTIFS('Calendar Calcs'!$E$2:$E1248,BJ$23,'Calendar Calcs'!$D$2:$D1248,"&lt;="&amp;WEEKDAY($V281)))))</f>
        <v>1</v>
      </c>
      <c r="BK281" s="69">
        <f t="shared" si="89"/>
        <v>6</v>
      </c>
      <c r="BN281" s="69" t="str">
        <f>IF(T281&gt;0,"FTE",IF(Cover!$E$47="Weekly",IF(S281&gt;29.75,"FTE","PTE"),IF(S281&gt;59.75,"FTE","PTE")))</f>
        <v>PTE</v>
      </c>
      <c r="BO281" s="69">
        <f>IF(BN281="FTE",30,IF(Cover!$E$47="Weekly",'STEP 2 EE Data'!S281,'STEP 2 EE Data'!S281/2))</f>
        <v>0</v>
      </c>
      <c r="BP281" s="209">
        <f t="shared" ref="BP281:BP344" si="93">IF(BO281=0,0,Y281/U281*BO281)</f>
        <v>0</v>
      </c>
      <c r="BQ281" s="209">
        <f t="shared" ref="BQ281:BQ344" si="94">IF(BO281=0,0,Z281/U281*BO281)</f>
        <v>0</v>
      </c>
      <c r="BR281" s="209">
        <f t="shared" ref="BR281:BR344" si="95">IF(BO281=0,0,AA281/U281*BO281)</f>
        <v>0</v>
      </c>
      <c r="BS281" s="209">
        <f t="shared" ref="BS281:BS344" si="96">IF(BO281=0,0,AB281/U281*BO281)</f>
        <v>0</v>
      </c>
      <c r="BT281" s="209">
        <f t="shared" ref="BT281:BT344" si="97">IF(BO281=0,0,AC281/U281*BO281)</f>
        <v>0</v>
      </c>
      <c r="BU281" s="209">
        <f t="shared" ref="BU281:BU344" si="98">IF(BO281=0,0,AD281/U281*BO281)</f>
        <v>0</v>
      </c>
      <c r="BV281" s="209">
        <f t="shared" ref="BV281:BV344" si="99">IF(BO281=0,0,AF281/U281*BO281)</f>
        <v>0</v>
      </c>
      <c r="BW281" s="209">
        <f t="shared" ref="BW281:BW344" si="100">IF(BO281=0,0,AF281/U281*BO281)</f>
        <v>0</v>
      </c>
      <c r="BX281" s="209">
        <f t="shared" ref="BX281:BX344" si="101">IF(BO281=0,0,AG281/U281*BO281)</f>
        <v>0</v>
      </c>
      <c r="CC281" s="210" t="str">
        <f>IF(B281="","",IF(C281="",IF(Cover!$E$47="Weekly",'STEP 3 EE Comp'!BI286*8,'STEP 3 EE Comp'!BI286*4),IF(Cover!$E$47="Weekly",'STEP 3 EE Comp'!BI286,'STEP 3 EE Comp'!BI286)))</f>
        <v/>
      </c>
      <c r="CD281" s="82" t="str">
        <f t="shared" ref="CD281:CD344" si="102">IF(B281="","",IF(C281="",E281/F281*8,C281))</f>
        <v/>
      </c>
      <c r="CE281" s="417">
        <f t="shared" ref="CE281:CE344" si="103">IF(AI281=0,1,IF(CD281="","",IF(CD281="","",IF(CD281=0,1,CC281/CD281))))</f>
        <v>1</v>
      </c>
      <c r="CF281" s="82" t="str">
        <f t="shared" ref="CF281:CF344" si="104">IF(CE281="","",IF(CE281&gt;=0.75,"Good",IF(M281="Yes","Q2",CC281-(CD281*0.75))))</f>
        <v>Good</v>
      </c>
      <c r="CG281" s="82">
        <f t="shared" ref="CG281:CG344" si="105">IF(CF281="Good",0,IF(CF281="Q2",IF(N281="Yes",0,CC281-(CD281*0.75)),CF281))</f>
        <v>0</v>
      </c>
      <c r="CH281" s="234">
        <f t="shared" ref="CH281:CH344" si="106">IF(C281="",CG281,IF(CG281=0,0,CG281*D281*8))</f>
        <v>0</v>
      </c>
    </row>
    <row r="282" spans="1:86" s="69" customFormat="1" x14ac:dyDescent="0.3">
      <c r="A282" s="555"/>
      <c r="B282" s="52"/>
      <c r="C282" s="52"/>
      <c r="D282" s="52"/>
      <c r="E282" s="52"/>
      <c r="F282" s="507"/>
      <c r="G282" s="210">
        <f t="shared" si="86"/>
        <v>0</v>
      </c>
      <c r="H282" s="82">
        <f t="shared" si="88"/>
        <v>0</v>
      </c>
      <c r="I282" s="211"/>
      <c r="J282" s="441" t="s">
        <v>21</v>
      </c>
      <c r="K282" s="441" t="s">
        <v>21</v>
      </c>
      <c r="L282" s="441" t="s">
        <v>21</v>
      </c>
      <c r="M282" s="441" t="s">
        <v>21</v>
      </c>
      <c r="N282" s="568" t="s">
        <v>21</v>
      </c>
      <c r="O282" s="211"/>
      <c r="P282" s="212" t="str">
        <f>IF(B282="","",
IF(AND(V282="",W282="",B282&lt;&gt;""),"Employed",
IF(AND(V282&lt;&gt;"",W282="",B282&lt;&gt;""),"Terminated",
IF(AND(V282&lt;&gt;"",W282&lt;&gt;"",B282&lt;&gt;""),IF(W282&lt;Cover!$E$43,"Employed","Furloughed"),
IF(AND(V282="",W282&lt;&gt;"",B282&lt;&gt;""),IF(W282&lt;Cover!$E$43,"Employed","Rehired"))))))</f>
        <v/>
      </c>
      <c r="Q282" s="211"/>
      <c r="R282" s="536"/>
      <c r="S282" s="563"/>
      <c r="T282" s="536"/>
      <c r="U282" s="82">
        <f>IF(Cover!$E$47="Weekly",IF(T282&gt;0,T282,R282*S282),IF(T282&gt;0,T282,R282*S282)/2)</f>
        <v>0</v>
      </c>
      <c r="V282" s="564"/>
      <c r="W282" s="564"/>
      <c r="Y282" s="213" t="str">
        <f>IF($B282="","",IF('Actual Allocation Calc'!$AH$78="A",
IF($P282="Employed",$U282/7*BJ282,
IF(AND($P282="Terminated"),($U282/7*AP282),
IF(AND($P282="Furloughed"),($U282/7*AP282)+($U282/7*AZ282),
IF(AND($P282="Rehired"),($U282/7*AZ282),
IF(AND($P282="Terminated",AP282&gt;0),$U282,
IF($P282="Furloughed",IF(AP282&gt;0,$U282)+IF(AZ282&gt;0,$U282),
IF($P282="Rehired",IF(AZ282&gt;0,$U282)))))))),IF('Actual Allocation Calc'!$AH$78="C",'Actual Allocation Calc'!L282,'Actual Allocation Calc'!U282+IF($P282="Employed",$U282/7*BJ282,
IF(AND($P282="Terminated"),($U282/7*AP282),
IF(AND($P282="Furloughed"),($U282/7*AP282)+($U282/7*AZ282),
IF(AND($P282="Rehired"),($U282/7*AZ282),
IF(AND($P282="Terminated",AP282&gt;0),$U282,
IF($P282="Furloughed",IF(AP282&gt;0,$U282)+IF(AZ282&gt;0,$U282),
IF($P282="Rehired",IF(AZ282&gt;0,$U282))))))))*'Actual Allocation Calc'!$AH$99)))</f>
        <v/>
      </c>
      <c r="Z282" s="210" t="str">
        <f>IF($B282="","",IF('Actual Allocation Calc'!$AI$78="A",
IF($P282="Employed",$U282,
IF(AND($P282="Terminated"),($U282/7*AQ282),
IF(AND($P282="Furloughed"),($U282/7*AQ282)+($U282/7*BA282),
IF(AND($P282="Rehired"),($U282/7*BA282),
IF(AND($P282="Terminated",AQ282&gt;0),$U282,
IF($P282="Furloughed",IF(AQ282&gt;0,$U282)+IF(BA282&gt;0,$U282),
IF($P282="Rehired",IF(BA282&gt;0,$U282)))))))),IF('Actual Allocation Calc'!$AI$78="C",'Actual Allocation Calc'!M282,'Actual Allocation Calc'!V282+IF($P282="Employed",$U282,
IF(AND($P282="Terminated"),($U282/7*AQ282),
IF(AND($P282="Furloughed"),($U282/7*AQ282)+($U282/7*BA282),
IF(AND($P282="Rehired"),($U282/7*BA282),
IF(AND($P282="Terminated",AQ282&gt;0),$U282,
IF($P282="Furloughed",IF(AQ282&gt;0,$U282)+IF(BA282&gt;0,$U282),
IF($P282="Rehired",IF(BA282&gt;0,$U282))))))))*'Actual Allocation Calc'!$AI$99)))</f>
        <v/>
      </c>
      <c r="AA282" s="210" t="str">
        <f>IF($B282="","",IF('Actual Allocation Calc'!$AJ$78="A",
IF($P282="Employed",$U282,
IF(AND($P282="Terminated"),($U282/7*AR282),
IF(AND($P282="Furloughed"),($U282/7*AR282)+($U282/7*BB282),
IF(AND($P282="Rehired"),($U282/7*BB282),
IF(AND($P282="Terminated",AR282&gt;0),$U282,
IF($P282="Furloughed",IF(AR282&gt;0,$U282)+IF(BB282&gt;0,$U282),
IF($P282="Rehired",IF(BB282&gt;0,$U282)))))))),IF('Actual Allocation Calc'!$AJ$78="C",'Actual Allocation Calc'!N282,'Actual Allocation Calc'!W282+IF($P282="Employed",$U282,
IF(AND($P282="Terminated"),($U282/7*AR282),
IF(AND($P282="Furloughed"),($U282/7*AR282)+($U282/7*BB282),
IF(AND($P282="Rehired"),($U282/7*BB282),
IF(AND($P282="Terminated",AR282&gt;0),$U282,
IF($P282="Furloughed",IF(AR282&gt;0,$U282)+IF(BB282&gt;0,$U282),
IF($P282="Rehired",IF(BB282&gt;0,$U282))))))))*'Actual Allocation Calc'!$AJ$99)))</f>
        <v/>
      </c>
      <c r="AB282" s="210" t="str">
        <f>IF($B282="","",IF('Actual Allocation Calc'!$AK$78="A",
IF($P282="Employed",$U282,
IF(AND($P282="Terminated"),($U282/7*AS282),
IF(AND($P282="Furloughed"),($U282/7*AS282)+($U282/7*BC282),
IF(AND($P282="Rehired"),($U282/7*BC282),
IF(AND($P282="Terminated",AS282&gt;0),$U282,
IF($P282="Furloughed",IF(AS282&gt;0,$U282)+IF(BC282&gt;0,$U282),
IF($P282="Rehired",IF(BC282&gt;0,$U282)))))))),IF('Actual Allocation Calc'!$AK$78="C",'Actual Allocation Calc'!O282,'Actual Allocation Calc'!X282+IF($P282="Employed",$U282,
IF(AND($P282="Terminated"),($U282/7*AS282),
IF(AND($P282="Furloughed"),($U282/7*AS282)+($U282/7*BC282),
IF(AND($P282="Rehired"),($U282/7*BC282),
IF(AND($P282="Terminated",AS282&gt;0),$U282,
IF($P282="Furloughed",IF(AS282&gt;0,$U282)+IF(BC282&gt;0,$U282),
IF($P282="Rehired",IF(BC282&gt;0,$U282))))))))*'Actual Allocation Calc'!$AK$99)))</f>
        <v/>
      </c>
      <c r="AC282" s="210" t="str">
        <f>IF($B282="","",IF('Actual Allocation Calc'!$AL$78="A",
IF($P282="Employed",$U282,
IF(AND($P282="Terminated"),($U282/7*AT282),
IF(AND($P282="Furloughed"),($U282/7*AT282)+($U282/7*BD282),
IF(AND($P282="Rehired"),($U282/7*BD282),
IF(AND($P282="Terminated",AT282&gt;0),$U282,
IF($P282="Furloughed",IF(AT282&gt;0,$U282)+IF(BD282&gt;0,$U282),
IF($P282="Rehired",IF(BD282&gt;0,$U282)))))))),IF('Actual Allocation Calc'!$AL$78="C",'Actual Allocation Calc'!P282,'Actual Allocation Calc'!Y282+IF($P282="Employed",$U282,
IF(AND($P282="Terminated"),($U282/7*AT282),
IF(AND($P282="Furloughed"),($U282/7*AT282)+($U282/7*BD282),
IF(AND($P282="Rehired"),($U282/7*BD282),
IF(AND($P282="Terminated",AT282&gt;0),$U282,
IF($P282="Furloughed",IF(AT282&gt;0,$U282)+IF(BD282&gt;0,$U282),
IF($P282="Rehired",IF(BD282&gt;0,$U282))))))))*'Actual Allocation Calc'!$AL$99)))</f>
        <v/>
      </c>
      <c r="AD282" s="210" t="str">
        <f>IF($B282="","",IF('Actual Allocation Calc'!$AM$78="A",
IF($P282="Employed",$U282,
IF(AND($P282="Terminated"),($U282/7*AU282),
IF(AND($P282="Furloughed"),($U282/7*AU282)+($U282/7*BE282),
IF(AND($P282="Rehired"),($U282/7*BE282),
IF(AND($P282="Terminated",AU282&gt;0),$U282,
IF($P282="Furloughed",IF(AU282&gt;0,$U282)+IF(BE282&gt;0,$U282),
IF($P282="Rehired",IF(BE282&gt;0,$U282)))))))),IF('Actual Allocation Calc'!$AM$78="C",'Actual Allocation Calc'!Q282,'Actual Allocation Calc'!Z282+IF($P282="Employed",$U282,
IF(AND($P282="Terminated"),($U282/7*AU282),
IF(AND($P282="Furloughed"),($U282/7*AU282)+($U282/7*BE282),
IF(AND($P282="Rehired"),($U282/7*BE282),
IF(AND($P282="Terminated",AU282&gt;0),$U282,
IF($P282="Furloughed",IF(AU282&gt;0,$U282)+IF(BE282&gt;0,$U282),
IF($P282="Rehired",IF(BE282&gt;0,$U282))))))))*'Actual Allocation Calc'!$AM$99)))</f>
        <v/>
      </c>
      <c r="AE282" s="210" t="str">
        <f>IF($B282="","",IF('Actual Allocation Calc'!$AN$78="A",
IF($P282="Employed",$U282,
IF(AND($P282="Terminated"),($U282/7*AV282),
IF(AND($P282="Furloughed"),($U282/7*AV282)+($U282/7*BF282),
IF(AND($P282="Rehired"),($U282/7*BF282),
IF(AND($P282="Terminated",AV282&gt;0),$U282,
IF($P282="Furloughed",IF(AV282&gt;0,$U282)+IF(BF282&gt;0,$U282),
IF($P282="Rehired",IF(BF282&gt;0,$U282)))))))),IF('Actual Allocation Calc'!$AN$78="C",'Actual Allocation Calc'!R282,'Actual Allocation Calc'!AA282+IF($P282="Employed",$U282,
IF(AND($P282="Terminated"),($U282/7*AV282),
IF(AND($P282="Furloughed"),($U282/7*AV282)+($U282/7*BF282),
IF(AND($P282="Rehired"),($U282/7*BF282),
IF(AND($P282="Terminated",AV282&gt;0),$U282,
IF($P282="Furloughed",IF(AV282&gt;0,$U282)+IF(BF282&gt;0,$U282),
IF($P282="Rehired",IF(BF282&gt;0,$U282))))))))*'Actual Allocation Calc'!$AN$99)))</f>
        <v/>
      </c>
      <c r="AF282" s="210" t="str">
        <f>IF($B282="","",IF('Actual Allocation Calc'!$AO$78="A",
IF($P282="Employed",$U282,
IF(AND($P282="Terminated"),($U282/7*AW282),
IF(AND($P282="Furloughed"),($U282/7*AW282)+($U282/7*BG282),
IF(AND($P282="Rehired"),($U282/7*BG282),
IF(AND($P282="Terminated",AW282&gt;0),$U282,
IF($P282="Furloughed",IF(AW282&gt;0,$U282)+IF(BG282&gt;0,$U282),
IF($P282="Rehired",IF(BG282&gt;0,$U282)))))))),IF('Actual Allocation Calc'!$AO$78="C",'Actual Allocation Calc'!S282,'Actual Allocation Calc'!AB282+IF($P282="Employed",$U282,
IF(AND($P282="Terminated"),($U282/7*AW282),
IF(AND($P282="Furloughed"),($U282/7*AW282)+($U282/7*BG282),
IF(AND($P282="Rehired"),($U282/7*BG282),
IF(AND($P282="Terminated",AW282&gt;0),$U282,
IF($P282="Furloughed",IF(AW282&gt;0,$U282)+IF(BG282&gt;0,$U282),
IF($P282="Rehired",IF(BG282&gt;0,$U282))))))))*'Actual Allocation Calc'!$AO$99)))</f>
        <v/>
      </c>
      <c r="AG282" s="210" t="str">
        <f>IF($B282="","",IF('Actual Allocation Calc'!$AP$78="A",
IF($P282="Employed",$U282/7*BK282,
IF(AND($P282="Terminated"),($U282/7*AX282),
IF(AND($P282="Furloughed"),($U282/7*AX282)+($U282/7*BH282),
IF(AND($P282="Rehired"),($U282/7*BH282),
IF(AND($P282="Terminated",AX282&gt;0),$U282,
IF($P282="Furloughed",IF(AX282&gt;0,$U282)+IF(BH282&gt;0,$U282),
IF($P282="Rehired",IF(BH282&gt;0,$U282)))))))),IF('Actual Allocation Calc'!$AP$78="C",'Actual Allocation Calc'!T282,'Actual Allocation Calc'!AC282+IF($P282="Employed",$U282/7*BK282,
IF(AND($P282="Terminated"),($U282/7*AX282),
IF(AND($P282="Furloughed"),($U282/7*AX282)+($U282/7*BH282),
IF(AND($P282="Rehired"),($U282/7*BH282),
IF(AND($P282="Terminated",AX282&gt;0),$U282,
IF($P282="Furloughed",IF(AX282&gt;0,$U282)+IF(BH282&gt;0,$U282),
IF($P282="Rehired",IF(BH282&gt;0,$U282))))))))*'Actual Allocation Calc'!$AP$99)))</f>
        <v/>
      </c>
      <c r="AH282" s="536"/>
      <c r="AI282" s="82">
        <f t="shared" si="87"/>
        <v>0</v>
      </c>
      <c r="AJ282" s="210">
        <f t="shared" si="90"/>
        <v>0</v>
      </c>
      <c r="AK282" s="397" t="str">
        <f t="shared" si="91"/>
        <v/>
      </c>
      <c r="AM282" s="122"/>
      <c r="AO282" s="214" t="str">
        <f>IFERROR(IF($V282="","",VLOOKUP(V282,'Calendar Calcs'!$B$2:$E1249,4,FALSE)),0)</f>
        <v/>
      </c>
      <c r="AP282" s="69" t="str">
        <f>IF($AO282="","", IF($AO282&lt;AP$23,0,IF($AO282&gt;AP$23,COUNTIFS('Calendar Calcs'!$E$2:$E1249,AP$23),COUNTIFS('Calendar Calcs'!$E$2:$E1249,AP$23,'Calendar Calcs'!$D$2:$D1249,"&lt;="&amp;WEEKDAY($V282)))))</f>
        <v/>
      </c>
      <c r="AQ282" s="69" t="str">
        <f>IF($AO282="","", IF($AO282&lt;AQ$23,0,IF($AO282&gt;AQ$23,COUNTIFS('Calendar Calcs'!$E$2:$E1249,AQ$23),COUNTIFS('Calendar Calcs'!$E$2:$E1249,AQ$23,'Calendar Calcs'!$D$2:$D1249,"&lt;="&amp;WEEKDAY($V282)))))</f>
        <v/>
      </c>
      <c r="AR282" s="69" t="str">
        <f>IF($AO282="","", IF($AO282&lt;AR$23,0,IF($AO282&gt;AR$23,COUNTIFS('Calendar Calcs'!$E$2:$E1249,AR$23),COUNTIFS('Calendar Calcs'!$E$2:$E1249,AR$23,'Calendar Calcs'!$D$2:$D1249,"&lt;="&amp;WEEKDAY($V282)))))</f>
        <v/>
      </c>
      <c r="AS282" s="69" t="str">
        <f>IF($AO282="","", IF($AO282&lt;AS$23,0,IF($AO282&gt;AS$23,COUNTIFS('Calendar Calcs'!$E$2:$E1249,AS$23),COUNTIFS('Calendar Calcs'!$E$2:$E1249,AS$23,'Calendar Calcs'!$D$2:$D1249,"&lt;="&amp;WEEKDAY($V282)))))</f>
        <v/>
      </c>
      <c r="AT282" s="69" t="str">
        <f>IF($AO282="","", IF($AO282&lt;AT$23,0,IF($AO282&gt;AT$23,COUNTIFS('Calendar Calcs'!$E$2:$E1249,AT$23),COUNTIFS('Calendar Calcs'!$E$2:$E1249,AT$23,'Calendar Calcs'!$D$2:$D1249,"&lt;="&amp;WEEKDAY($V282)))))</f>
        <v/>
      </c>
      <c r="AU282" s="69" t="str">
        <f>IF($AO282="","", IF($AO282&lt;AU$23,0,IF($AO282&gt;AU$23,COUNTIFS('Calendar Calcs'!$E$2:$E1249,AU$23),COUNTIFS('Calendar Calcs'!$E$2:$E1249,AU$23,'Calendar Calcs'!$D$2:$D1249,"&lt;="&amp;WEEKDAY($V282)))))</f>
        <v/>
      </c>
      <c r="AV282" s="69" t="str">
        <f>IF($AO282="","", IF($AO282&lt;AV$23,0,IF($AO282&gt;AV$23,COUNTIFS('Calendar Calcs'!$E$2:$E1249,AV$23),COUNTIFS('Calendar Calcs'!$E$2:$E1249,AV$23,'Calendar Calcs'!$D$2:$D1249,"&lt;="&amp;WEEKDAY($V282)))))</f>
        <v/>
      </c>
      <c r="AW282" s="69" t="str">
        <f>IF($AO282="","", IF($AO282&lt;AW$23,0,IF($AO282&gt;AW$23,COUNTIFS('Calendar Calcs'!$E$2:$E1249,AW$23),COUNTIFS('Calendar Calcs'!$E$2:$E1249,AW$23,'Calendar Calcs'!$D$2:$D1249,"&lt;="&amp;WEEKDAY($V282)))))</f>
        <v/>
      </c>
      <c r="AX282" s="69" t="str">
        <f>IF($AO282="","", IF($AO282&lt;AX$23,0,IF($AO282&gt;AX$23,COUNTIFS('Calendar Calcs'!$E$2:$E1249,AX$23),COUNTIFS('Calendar Calcs'!$E$2:$E1249,AX$23,'Calendar Calcs'!$D$2:$D1249,"&lt;="&amp;WEEKDAY($V282)))))</f>
        <v/>
      </c>
      <c r="AY282" s="69" t="str">
        <f>IF($W282="","",VLOOKUP($W282,'Calendar Calcs'!$B$2:$E1249,4,FALSE))</f>
        <v/>
      </c>
      <c r="AZ282" s="69" t="str">
        <f>IF($AY282="","",IF($AY282&gt;AZ$23,0,IF($AY282&lt;AZ$23,COUNTIFS('Calendar Calcs'!$E$2:$E1249,AZ$23),COUNTIFS('Calendar Calcs'!$E$2:$E1249,AZ$23,'Calendar Calcs'!$D$2:$D1249,"&gt;="&amp;WEEKDAY($W282)))))</f>
        <v/>
      </c>
      <c r="BA282" s="69" t="str">
        <f>IF($AY282="","",IF($AY282&gt;BA$23,0,IF($AY282&lt;BA$23,COUNTIFS('Calendar Calcs'!$E$2:$E1249,BA$23),COUNTIFS('Calendar Calcs'!$E$2:$E1249,BA$23,'Calendar Calcs'!$D$2:$D1249,"&gt;="&amp;WEEKDAY($W282)))))</f>
        <v/>
      </c>
      <c r="BB282" s="69" t="str">
        <f>IF($AY282="","",IF($AY282&gt;BB$23,0,IF($AY282&lt;BB$23,COUNTIFS('Calendar Calcs'!$E$2:$E1249,BB$23),COUNTIFS('Calendar Calcs'!$E$2:$E1249,BB$23,'Calendar Calcs'!$D$2:$D1249,"&gt;="&amp;WEEKDAY($W282)))))</f>
        <v/>
      </c>
      <c r="BC282" s="69" t="str">
        <f>IF($AY282="","",IF($AY282&gt;BC$23,0,IF($AY282&lt;BC$23,COUNTIFS('Calendar Calcs'!$E$2:$E1249,BC$23),COUNTIFS('Calendar Calcs'!$E$2:$E1249,BC$23,'Calendar Calcs'!$D$2:$D1249,"&gt;="&amp;WEEKDAY($W282)))))</f>
        <v/>
      </c>
      <c r="BD282" s="69" t="str">
        <f>IF($AY282="","",IF($AY282&gt;BD$23,0,IF($AY282&lt;BD$23,COUNTIFS('Calendar Calcs'!$E$2:$E1249,BD$23),COUNTIFS('Calendar Calcs'!$E$2:$E1249,BD$23,'Calendar Calcs'!$D$2:$D1249,"&gt;="&amp;WEEKDAY($W282)))))</f>
        <v/>
      </c>
      <c r="BE282" s="69" t="str">
        <f>IF($AY282="","",IF($AY282&gt;BE$23,0,IF($AY282&lt;BE$23,COUNTIFS('Calendar Calcs'!$E$2:$E1249,BE$23),COUNTIFS('Calendar Calcs'!$E$2:$E1249,BE$23,'Calendar Calcs'!$D$2:$D1249,"&gt;="&amp;WEEKDAY($W282)))))</f>
        <v/>
      </c>
      <c r="BF282" s="69" t="str">
        <f>IF($AY282="","",IF($AY282&gt;BF$23,0,IF($AY282&lt;BF$23,COUNTIFS('Calendar Calcs'!$E$2:$E1249,BF$23),COUNTIFS('Calendar Calcs'!$E$2:$E1249,BF$23,'Calendar Calcs'!$D$2:$D1249,"&gt;="&amp;WEEKDAY($W282)))))</f>
        <v/>
      </c>
      <c r="BG282" s="69" t="str">
        <f>IF($AY282="","",IF($AY282&gt;BG$23,0,IF($AY282&lt;BG$23,COUNTIFS('Calendar Calcs'!$E$2:$E1249,BG$23),COUNTIFS('Calendar Calcs'!$E$2:$E1249,BG$23,'Calendar Calcs'!$D$2:$D1249,"&gt;="&amp;WEEKDAY($W282)))))</f>
        <v/>
      </c>
      <c r="BH282" s="69">
        <f t="shared" si="92"/>
        <v>6</v>
      </c>
      <c r="BI282" s="69">
        <f>IF(Cover!$E$43="","",VLOOKUP(Cover!$E$43,'Calendar Calcs'!$B$2:$E1249,4,FALSE))</f>
        <v>1</v>
      </c>
      <c r="BJ282" s="69">
        <f>IF($BI282="","", IF($BI282&lt;BJ$23,0,IF($BI282&gt;=BJ$23,COUNTIFS('Calendar Calcs'!$E$2:$E1249,BJ$23),COUNTIFS('Calendar Calcs'!$E$2:$E1249,BJ$23,'Calendar Calcs'!$D$2:$D1249,"&lt;="&amp;WEEKDAY($V282)))))</f>
        <v>1</v>
      </c>
      <c r="BK282" s="69">
        <f t="shared" si="89"/>
        <v>6</v>
      </c>
      <c r="BN282" s="69" t="str">
        <f>IF(T282&gt;0,"FTE",IF(Cover!$E$47="Weekly",IF(S282&gt;29.75,"FTE","PTE"),IF(S282&gt;59.75,"FTE","PTE")))</f>
        <v>PTE</v>
      </c>
      <c r="BO282" s="69">
        <f>IF(BN282="FTE",30,IF(Cover!$E$47="Weekly",'STEP 2 EE Data'!S282,'STEP 2 EE Data'!S282/2))</f>
        <v>0</v>
      </c>
      <c r="BP282" s="209">
        <f t="shared" si="93"/>
        <v>0</v>
      </c>
      <c r="BQ282" s="209">
        <f t="shared" si="94"/>
        <v>0</v>
      </c>
      <c r="BR282" s="209">
        <f t="shared" si="95"/>
        <v>0</v>
      </c>
      <c r="BS282" s="209">
        <f t="shared" si="96"/>
        <v>0</v>
      </c>
      <c r="BT282" s="209">
        <f t="shared" si="97"/>
        <v>0</v>
      </c>
      <c r="BU282" s="209">
        <f t="shared" si="98"/>
        <v>0</v>
      </c>
      <c r="BV282" s="209">
        <f t="shared" si="99"/>
        <v>0</v>
      </c>
      <c r="BW282" s="209">
        <f t="shared" si="100"/>
        <v>0</v>
      </c>
      <c r="BX282" s="209">
        <f t="shared" si="101"/>
        <v>0</v>
      </c>
      <c r="CC282" s="210" t="str">
        <f>IF(B282="","",IF(C282="",IF(Cover!$E$47="Weekly",'STEP 3 EE Comp'!BI287*8,'STEP 3 EE Comp'!BI287*4),IF(Cover!$E$47="Weekly",'STEP 3 EE Comp'!BI287,'STEP 3 EE Comp'!BI287)))</f>
        <v/>
      </c>
      <c r="CD282" s="82" t="str">
        <f t="shared" si="102"/>
        <v/>
      </c>
      <c r="CE282" s="417">
        <f t="shared" si="103"/>
        <v>1</v>
      </c>
      <c r="CF282" s="82" t="str">
        <f t="shared" si="104"/>
        <v>Good</v>
      </c>
      <c r="CG282" s="82">
        <f t="shared" si="105"/>
        <v>0</v>
      </c>
      <c r="CH282" s="234">
        <f t="shared" si="106"/>
        <v>0</v>
      </c>
    </row>
    <row r="283" spans="1:86" s="69" customFormat="1" x14ac:dyDescent="0.3">
      <c r="A283" s="555"/>
      <c r="B283" s="52"/>
      <c r="C283" s="52"/>
      <c r="D283" s="52"/>
      <c r="E283" s="52"/>
      <c r="F283" s="507"/>
      <c r="G283" s="210">
        <f t="shared" si="86"/>
        <v>0</v>
      </c>
      <c r="H283" s="82">
        <f t="shared" si="88"/>
        <v>0</v>
      </c>
      <c r="I283" s="211"/>
      <c r="J283" s="441" t="s">
        <v>21</v>
      </c>
      <c r="K283" s="441" t="s">
        <v>21</v>
      </c>
      <c r="L283" s="441" t="s">
        <v>21</v>
      </c>
      <c r="M283" s="441" t="s">
        <v>21</v>
      </c>
      <c r="N283" s="568" t="s">
        <v>21</v>
      </c>
      <c r="O283" s="211"/>
      <c r="P283" s="212" t="str">
        <f>IF(B283="","",
IF(AND(V283="",W283="",B283&lt;&gt;""),"Employed",
IF(AND(V283&lt;&gt;"",W283="",B283&lt;&gt;""),"Terminated",
IF(AND(V283&lt;&gt;"",W283&lt;&gt;"",B283&lt;&gt;""),IF(W283&lt;Cover!$E$43,"Employed","Furloughed"),
IF(AND(V283="",W283&lt;&gt;"",B283&lt;&gt;""),IF(W283&lt;Cover!$E$43,"Employed","Rehired"))))))</f>
        <v/>
      </c>
      <c r="Q283" s="211"/>
      <c r="R283" s="536"/>
      <c r="S283" s="563"/>
      <c r="T283" s="536"/>
      <c r="U283" s="82">
        <f>IF(Cover!$E$47="Weekly",IF(T283&gt;0,T283,R283*S283),IF(T283&gt;0,T283,R283*S283)/2)</f>
        <v>0</v>
      </c>
      <c r="V283" s="564"/>
      <c r="W283" s="564"/>
      <c r="Y283" s="213" t="str">
        <f>IF($B283="","",IF('Actual Allocation Calc'!$AH$78="A",
IF($P283="Employed",$U283/7*BJ283,
IF(AND($P283="Terminated"),($U283/7*AP283),
IF(AND($P283="Furloughed"),($U283/7*AP283)+($U283/7*AZ283),
IF(AND($P283="Rehired"),($U283/7*AZ283),
IF(AND($P283="Terminated",AP283&gt;0),$U283,
IF($P283="Furloughed",IF(AP283&gt;0,$U283)+IF(AZ283&gt;0,$U283),
IF($P283="Rehired",IF(AZ283&gt;0,$U283)))))))),IF('Actual Allocation Calc'!$AH$78="C",'Actual Allocation Calc'!L283,'Actual Allocation Calc'!U283+IF($P283="Employed",$U283/7*BJ283,
IF(AND($P283="Terminated"),($U283/7*AP283),
IF(AND($P283="Furloughed"),($U283/7*AP283)+($U283/7*AZ283),
IF(AND($P283="Rehired"),($U283/7*AZ283),
IF(AND($P283="Terminated",AP283&gt;0),$U283,
IF($P283="Furloughed",IF(AP283&gt;0,$U283)+IF(AZ283&gt;0,$U283),
IF($P283="Rehired",IF(AZ283&gt;0,$U283))))))))*'Actual Allocation Calc'!$AH$99)))</f>
        <v/>
      </c>
      <c r="Z283" s="210" t="str">
        <f>IF($B283="","",IF('Actual Allocation Calc'!$AI$78="A",
IF($P283="Employed",$U283,
IF(AND($P283="Terminated"),($U283/7*AQ283),
IF(AND($P283="Furloughed"),($U283/7*AQ283)+($U283/7*BA283),
IF(AND($P283="Rehired"),($U283/7*BA283),
IF(AND($P283="Terminated",AQ283&gt;0),$U283,
IF($P283="Furloughed",IF(AQ283&gt;0,$U283)+IF(BA283&gt;0,$U283),
IF($P283="Rehired",IF(BA283&gt;0,$U283)))))))),IF('Actual Allocation Calc'!$AI$78="C",'Actual Allocation Calc'!M283,'Actual Allocation Calc'!V283+IF($P283="Employed",$U283,
IF(AND($P283="Terminated"),($U283/7*AQ283),
IF(AND($P283="Furloughed"),($U283/7*AQ283)+($U283/7*BA283),
IF(AND($P283="Rehired"),($U283/7*BA283),
IF(AND($P283="Terminated",AQ283&gt;0),$U283,
IF($P283="Furloughed",IF(AQ283&gt;0,$U283)+IF(BA283&gt;0,$U283),
IF($P283="Rehired",IF(BA283&gt;0,$U283))))))))*'Actual Allocation Calc'!$AI$99)))</f>
        <v/>
      </c>
      <c r="AA283" s="210" t="str">
        <f>IF($B283="","",IF('Actual Allocation Calc'!$AJ$78="A",
IF($P283="Employed",$U283,
IF(AND($P283="Terminated"),($U283/7*AR283),
IF(AND($P283="Furloughed"),($U283/7*AR283)+($U283/7*BB283),
IF(AND($P283="Rehired"),($U283/7*BB283),
IF(AND($P283="Terminated",AR283&gt;0),$U283,
IF($P283="Furloughed",IF(AR283&gt;0,$U283)+IF(BB283&gt;0,$U283),
IF($P283="Rehired",IF(BB283&gt;0,$U283)))))))),IF('Actual Allocation Calc'!$AJ$78="C",'Actual Allocation Calc'!N283,'Actual Allocation Calc'!W283+IF($P283="Employed",$U283,
IF(AND($P283="Terminated"),($U283/7*AR283),
IF(AND($P283="Furloughed"),($U283/7*AR283)+($U283/7*BB283),
IF(AND($P283="Rehired"),($U283/7*BB283),
IF(AND($P283="Terminated",AR283&gt;0),$U283,
IF($P283="Furloughed",IF(AR283&gt;0,$U283)+IF(BB283&gt;0,$U283),
IF($P283="Rehired",IF(BB283&gt;0,$U283))))))))*'Actual Allocation Calc'!$AJ$99)))</f>
        <v/>
      </c>
      <c r="AB283" s="210" t="str">
        <f>IF($B283="","",IF('Actual Allocation Calc'!$AK$78="A",
IF($P283="Employed",$U283,
IF(AND($P283="Terminated"),($U283/7*AS283),
IF(AND($P283="Furloughed"),($U283/7*AS283)+($U283/7*BC283),
IF(AND($P283="Rehired"),($U283/7*BC283),
IF(AND($P283="Terminated",AS283&gt;0),$U283,
IF($P283="Furloughed",IF(AS283&gt;0,$U283)+IF(BC283&gt;0,$U283),
IF($P283="Rehired",IF(BC283&gt;0,$U283)))))))),IF('Actual Allocation Calc'!$AK$78="C",'Actual Allocation Calc'!O283,'Actual Allocation Calc'!X283+IF($P283="Employed",$U283,
IF(AND($P283="Terminated"),($U283/7*AS283),
IF(AND($P283="Furloughed"),($U283/7*AS283)+($U283/7*BC283),
IF(AND($P283="Rehired"),($U283/7*BC283),
IF(AND($P283="Terminated",AS283&gt;0),$U283,
IF($P283="Furloughed",IF(AS283&gt;0,$U283)+IF(BC283&gt;0,$U283),
IF($P283="Rehired",IF(BC283&gt;0,$U283))))))))*'Actual Allocation Calc'!$AK$99)))</f>
        <v/>
      </c>
      <c r="AC283" s="210" t="str">
        <f>IF($B283="","",IF('Actual Allocation Calc'!$AL$78="A",
IF($P283="Employed",$U283,
IF(AND($P283="Terminated"),($U283/7*AT283),
IF(AND($P283="Furloughed"),($U283/7*AT283)+($U283/7*BD283),
IF(AND($P283="Rehired"),($U283/7*BD283),
IF(AND($P283="Terminated",AT283&gt;0),$U283,
IF($P283="Furloughed",IF(AT283&gt;0,$U283)+IF(BD283&gt;0,$U283),
IF($P283="Rehired",IF(BD283&gt;0,$U283)))))))),IF('Actual Allocation Calc'!$AL$78="C",'Actual Allocation Calc'!P283,'Actual Allocation Calc'!Y283+IF($P283="Employed",$U283,
IF(AND($P283="Terminated"),($U283/7*AT283),
IF(AND($P283="Furloughed"),($U283/7*AT283)+($U283/7*BD283),
IF(AND($P283="Rehired"),($U283/7*BD283),
IF(AND($P283="Terminated",AT283&gt;0),$U283,
IF($P283="Furloughed",IF(AT283&gt;0,$U283)+IF(BD283&gt;0,$U283),
IF($P283="Rehired",IF(BD283&gt;0,$U283))))))))*'Actual Allocation Calc'!$AL$99)))</f>
        <v/>
      </c>
      <c r="AD283" s="210" t="str">
        <f>IF($B283="","",IF('Actual Allocation Calc'!$AM$78="A",
IF($P283="Employed",$U283,
IF(AND($P283="Terminated"),($U283/7*AU283),
IF(AND($P283="Furloughed"),($U283/7*AU283)+($U283/7*BE283),
IF(AND($P283="Rehired"),($U283/7*BE283),
IF(AND($P283="Terminated",AU283&gt;0),$U283,
IF($P283="Furloughed",IF(AU283&gt;0,$U283)+IF(BE283&gt;0,$U283),
IF($P283="Rehired",IF(BE283&gt;0,$U283)))))))),IF('Actual Allocation Calc'!$AM$78="C",'Actual Allocation Calc'!Q283,'Actual Allocation Calc'!Z283+IF($P283="Employed",$U283,
IF(AND($P283="Terminated"),($U283/7*AU283),
IF(AND($P283="Furloughed"),($U283/7*AU283)+($U283/7*BE283),
IF(AND($P283="Rehired"),($U283/7*BE283),
IF(AND($P283="Terminated",AU283&gt;0),$U283,
IF($P283="Furloughed",IF(AU283&gt;0,$U283)+IF(BE283&gt;0,$U283),
IF($P283="Rehired",IF(BE283&gt;0,$U283))))))))*'Actual Allocation Calc'!$AM$99)))</f>
        <v/>
      </c>
      <c r="AE283" s="210" t="str">
        <f>IF($B283="","",IF('Actual Allocation Calc'!$AN$78="A",
IF($P283="Employed",$U283,
IF(AND($P283="Terminated"),($U283/7*AV283),
IF(AND($P283="Furloughed"),($U283/7*AV283)+($U283/7*BF283),
IF(AND($P283="Rehired"),($U283/7*BF283),
IF(AND($P283="Terminated",AV283&gt;0),$U283,
IF($P283="Furloughed",IF(AV283&gt;0,$U283)+IF(BF283&gt;0,$U283),
IF($P283="Rehired",IF(BF283&gt;0,$U283)))))))),IF('Actual Allocation Calc'!$AN$78="C",'Actual Allocation Calc'!R283,'Actual Allocation Calc'!AA283+IF($P283="Employed",$U283,
IF(AND($P283="Terminated"),($U283/7*AV283),
IF(AND($P283="Furloughed"),($U283/7*AV283)+($U283/7*BF283),
IF(AND($P283="Rehired"),($U283/7*BF283),
IF(AND($P283="Terminated",AV283&gt;0),$U283,
IF($P283="Furloughed",IF(AV283&gt;0,$U283)+IF(BF283&gt;0,$U283),
IF($P283="Rehired",IF(BF283&gt;0,$U283))))))))*'Actual Allocation Calc'!$AN$99)))</f>
        <v/>
      </c>
      <c r="AF283" s="210" t="str">
        <f>IF($B283="","",IF('Actual Allocation Calc'!$AO$78="A",
IF($P283="Employed",$U283,
IF(AND($P283="Terminated"),($U283/7*AW283),
IF(AND($P283="Furloughed"),($U283/7*AW283)+($U283/7*BG283),
IF(AND($P283="Rehired"),($U283/7*BG283),
IF(AND($P283="Terminated",AW283&gt;0),$U283,
IF($P283="Furloughed",IF(AW283&gt;0,$U283)+IF(BG283&gt;0,$U283),
IF($P283="Rehired",IF(BG283&gt;0,$U283)))))))),IF('Actual Allocation Calc'!$AO$78="C",'Actual Allocation Calc'!S283,'Actual Allocation Calc'!AB283+IF($P283="Employed",$U283,
IF(AND($P283="Terminated"),($U283/7*AW283),
IF(AND($P283="Furloughed"),($U283/7*AW283)+($U283/7*BG283),
IF(AND($P283="Rehired"),($U283/7*BG283),
IF(AND($P283="Terminated",AW283&gt;0),$U283,
IF($P283="Furloughed",IF(AW283&gt;0,$U283)+IF(BG283&gt;0,$U283),
IF($P283="Rehired",IF(BG283&gt;0,$U283))))))))*'Actual Allocation Calc'!$AO$99)))</f>
        <v/>
      </c>
      <c r="AG283" s="210" t="str">
        <f>IF($B283="","",IF('Actual Allocation Calc'!$AP$78="A",
IF($P283="Employed",$U283/7*BK283,
IF(AND($P283="Terminated"),($U283/7*AX283),
IF(AND($P283="Furloughed"),($U283/7*AX283)+($U283/7*BH283),
IF(AND($P283="Rehired"),($U283/7*BH283),
IF(AND($P283="Terminated",AX283&gt;0),$U283,
IF($P283="Furloughed",IF(AX283&gt;0,$U283)+IF(BH283&gt;0,$U283),
IF($P283="Rehired",IF(BH283&gt;0,$U283)))))))),IF('Actual Allocation Calc'!$AP$78="C",'Actual Allocation Calc'!T283,'Actual Allocation Calc'!AC283+IF($P283="Employed",$U283/7*BK283,
IF(AND($P283="Terminated"),($U283/7*AX283),
IF(AND($P283="Furloughed"),($U283/7*AX283)+($U283/7*BH283),
IF(AND($P283="Rehired"),($U283/7*BH283),
IF(AND($P283="Terminated",AX283&gt;0),$U283,
IF($P283="Furloughed",IF(AX283&gt;0,$U283)+IF(BH283&gt;0,$U283),
IF($P283="Rehired",IF(BH283&gt;0,$U283))))))))*'Actual Allocation Calc'!$AP$99)))</f>
        <v/>
      </c>
      <c r="AH283" s="536"/>
      <c r="AI283" s="82">
        <f t="shared" si="87"/>
        <v>0</v>
      </c>
      <c r="AJ283" s="210">
        <f t="shared" si="90"/>
        <v>0</v>
      </c>
      <c r="AK283" s="397" t="str">
        <f t="shared" si="91"/>
        <v/>
      </c>
      <c r="AM283" s="122"/>
      <c r="AO283" s="214" t="str">
        <f>IFERROR(IF($V283="","",VLOOKUP(V283,'Calendar Calcs'!$B$2:$E1250,4,FALSE)),0)</f>
        <v/>
      </c>
      <c r="AP283" s="69" t="str">
        <f>IF($AO283="","", IF($AO283&lt;AP$23,0,IF($AO283&gt;AP$23,COUNTIFS('Calendar Calcs'!$E$2:$E1250,AP$23),COUNTIFS('Calendar Calcs'!$E$2:$E1250,AP$23,'Calendar Calcs'!$D$2:$D1250,"&lt;="&amp;WEEKDAY($V283)))))</f>
        <v/>
      </c>
      <c r="AQ283" s="69" t="str">
        <f>IF($AO283="","", IF($AO283&lt;AQ$23,0,IF($AO283&gt;AQ$23,COUNTIFS('Calendar Calcs'!$E$2:$E1250,AQ$23),COUNTIFS('Calendar Calcs'!$E$2:$E1250,AQ$23,'Calendar Calcs'!$D$2:$D1250,"&lt;="&amp;WEEKDAY($V283)))))</f>
        <v/>
      </c>
      <c r="AR283" s="69" t="str">
        <f>IF($AO283="","", IF($AO283&lt;AR$23,0,IF($AO283&gt;AR$23,COUNTIFS('Calendar Calcs'!$E$2:$E1250,AR$23),COUNTIFS('Calendar Calcs'!$E$2:$E1250,AR$23,'Calendar Calcs'!$D$2:$D1250,"&lt;="&amp;WEEKDAY($V283)))))</f>
        <v/>
      </c>
      <c r="AS283" s="69" t="str">
        <f>IF($AO283="","", IF($AO283&lt;AS$23,0,IF($AO283&gt;AS$23,COUNTIFS('Calendar Calcs'!$E$2:$E1250,AS$23),COUNTIFS('Calendar Calcs'!$E$2:$E1250,AS$23,'Calendar Calcs'!$D$2:$D1250,"&lt;="&amp;WEEKDAY($V283)))))</f>
        <v/>
      </c>
      <c r="AT283" s="69" t="str">
        <f>IF($AO283="","", IF($AO283&lt;AT$23,0,IF($AO283&gt;AT$23,COUNTIFS('Calendar Calcs'!$E$2:$E1250,AT$23),COUNTIFS('Calendar Calcs'!$E$2:$E1250,AT$23,'Calendar Calcs'!$D$2:$D1250,"&lt;="&amp;WEEKDAY($V283)))))</f>
        <v/>
      </c>
      <c r="AU283" s="69" t="str">
        <f>IF($AO283="","", IF($AO283&lt;AU$23,0,IF($AO283&gt;AU$23,COUNTIFS('Calendar Calcs'!$E$2:$E1250,AU$23),COUNTIFS('Calendar Calcs'!$E$2:$E1250,AU$23,'Calendar Calcs'!$D$2:$D1250,"&lt;="&amp;WEEKDAY($V283)))))</f>
        <v/>
      </c>
      <c r="AV283" s="69" t="str">
        <f>IF($AO283="","", IF($AO283&lt;AV$23,0,IF($AO283&gt;AV$23,COUNTIFS('Calendar Calcs'!$E$2:$E1250,AV$23),COUNTIFS('Calendar Calcs'!$E$2:$E1250,AV$23,'Calendar Calcs'!$D$2:$D1250,"&lt;="&amp;WEEKDAY($V283)))))</f>
        <v/>
      </c>
      <c r="AW283" s="69" t="str">
        <f>IF($AO283="","", IF($AO283&lt;AW$23,0,IF($AO283&gt;AW$23,COUNTIFS('Calendar Calcs'!$E$2:$E1250,AW$23),COUNTIFS('Calendar Calcs'!$E$2:$E1250,AW$23,'Calendar Calcs'!$D$2:$D1250,"&lt;="&amp;WEEKDAY($V283)))))</f>
        <v/>
      </c>
      <c r="AX283" s="69" t="str">
        <f>IF($AO283="","", IF($AO283&lt;AX$23,0,IF($AO283&gt;AX$23,COUNTIFS('Calendar Calcs'!$E$2:$E1250,AX$23),COUNTIFS('Calendar Calcs'!$E$2:$E1250,AX$23,'Calendar Calcs'!$D$2:$D1250,"&lt;="&amp;WEEKDAY($V283)))))</f>
        <v/>
      </c>
      <c r="AY283" s="69" t="str">
        <f>IF($W283="","",VLOOKUP($W283,'Calendar Calcs'!$B$2:$E1250,4,FALSE))</f>
        <v/>
      </c>
      <c r="AZ283" s="69" t="str">
        <f>IF($AY283="","",IF($AY283&gt;AZ$23,0,IF($AY283&lt;AZ$23,COUNTIFS('Calendar Calcs'!$E$2:$E1250,AZ$23),COUNTIFS('Calendar Calcs'!$E$2:$E1250,AZ$23,'Calendar Calcs'!$D$2:$D1250,"&gt;="&amp;WEEKDAY($W283)))))</f>
        <v/>
      </c>
      <c r="BA283" s="69" t="str">
        <f>IF($AY283="","",IF($AY283&gt;BA$23,0,IF($AY283&lt;BA$23,COUNTIFS('Calendar Calcs'!$E$2:$E1250,BA$23),COUNTIFS('Calendar Calcs'!$E$2:$E1250,BA$23,'Calendar Calcs'!$D$2:$D1250,"&gt;="&amp;WEEKDAY($W283)))))</f>
        <v/>
      </c>
      <c r="BB283" s="69" t="str">
        <f>IF($AY283="","",IF($AY283&gt;BB$23,0,IF($AY283&lt;BB$23,COUNTIFS('Calendar Calcs'!$E$2:$E1250,BB$23),COUNTIFS('Calendar Calcs'!$E$2:$E1250,BB$23,'Calendar Calcs'!$D$2:$D1250,"&gt;="&amp;WEEKDAY($W283)))))</f>
        <v/>
      </c>
      <c r="BC283" s="69" t="str">
        <f>IF($AY283="","",IF($AY283&gt;BC$23,0,IF($AY283&lt;BC$23,COUNTIFS('Calendar Calcs'!$E$2:$E1250,BC$23),COUNTIFS('Calendar Calcs'!$E$2:$E1250,BC$23,'Calendar Calcs'!$D$2:$D1250,"&gt;="&amp;WEEKDAY($W283)))))</f>
        <v/>
      </c>
      <c r="BD283" s="69" t="str">
        <f>IF($AY283="","",IF($AY283&gt;BD$23,0,IF($AY283&lt;BD$23,COUNTIFS('Calendar Calcs'!$E$2:$E1250,BD$23),COUNTIFS('Calendar Calcs'!$E$2:$E1250,BD$23,'Calendar Calcs'!$D$2:$D1250,"&gt;="&amp;WEEKDAY($W283)))))</f>
        <v/>
      </c>
      <c r="BE283" s="69" t="str">
        <f>IF($AY283="","",IF($AY283&gt;BE$23,0,IF($AY283&lt;BE$23,COUNTIFS('Calendar Calcs'!$E$2:$E1250,BE$23),COUNTIFS('Calendar Calcs'!$E$2:$E1250,BE$23,'Calendar Calcs'!$D$2:$D1250,"&gt;="&amp;WEEKDAY($W283)))))</f>
        <v/>
      </c>
      <c r="BF283" s="69" t="str">
        <f>IF($AY283="","",IF($AY283&gt;BF$23,0,IF($AY283&lt;BF$23,COUNTIFS('Calendar Calcs'!$E$2:$E1250,BF$23),COUNTIFS('Calendar Calcs'!$E$2:$E1250,BF$23,'Calendar Calcs'!$D$2:$D1250,"&gt;="&amp;WEEKDAY($W283)))))</f>
        <v/>
      </c>
      <c r="BG283" s="69" t="str">
        <f>IF($AY283="","",IF($AY283&gt;BG$23,0,IF($AY283&lt;BG$23,COUNTIFS('Calendar Calcs'!$E$2:$E1250,BG$23),COUNTIFS('Calendar Calcs'!$E$2:$E1250,BG$23,'Calendar Calcs'!$D$2:$D1250,"&gt;="&amp;WEEKDAY($W283)))))</f>
        <v/>
      </c>
      <c r="BH283" s="69">
        <f t="shared" si="92"/>
        <v>6</v>
      </c>
      <c r="BI283" s="69">
        <f>IF(Cover!$E$43="","",VLOOKUP(Cover!$E$43,'Calendar Calcs'!$B$2:$E1250,4,FALSE))</f>
        <v>1</v>
      </c>
      <c r="BJ283" s="69">
        <f>IF($BI283="","", IF($BI283&lt;BJ$23,0,IF($BI283&gt;=BJ$23,COUNTIFS('Calendar Calcs'!$E$2:$E1250,BJ$23),COUNTIFS('Calendar Calcs'!$E$2:$E1250,BJ$23,'Calendar Calcs'!$D$2:$D1250,"&lt;="&amp;WEEKDAY($V283)))))</f>
        <v>1</v>
      </c>
      <c r="BK283" s="69">
        <f t="shared" si="89"/>
        <v>6</v>
      </c>
      <c r="BN283" s="69" t="str">
        <f>IF(T283&gt;0,"FTE",IF(Cover!$E$47="Weekly",IF(S283&gt;29.75,"FTE","PTE"),IF(S283&gt;59.75,"FTE","PTE")))</f>
        <v>PTE</v>
      </c>
      <c r="BO283" s="69">
        <f>IF(BN283="FTE",30,IF(Cover!$E$47="Weekly",'STEP 2 EE Data'!S283,'STEP 2 EE Data'!S283/2))</f>
        <v>0</v>
      </c>
      <c r="BP283" s="209">
        <f t="shared" si="93"/>
        <v>0</v>
      </c>
      <c r="BQ283" s="209">
        <f t="shared" si="94"/>
        <v>0</v>
      </c>
      <c r="BR283" s="209">
        <f t="shared" si="95"/>
        <v>0</v>
      </c>
      <c r="BS283" s="209">
        <f t="shared" si="96"/>
        <v>0</v>
      </c>
      <c r="BT283" s="209">
        <f t="shared" si="97"/>
        <v>0</v>
      </c>
      <c r="BU283" s="209">
        <f t="shared" si="98"/>
        <v>0</v>
      </c>
      <c r="BV283" s="209">
        <f t="shared" si="99"/>
        <v>0</v>
      </c>
      <c r="BW283" s="209">
        <f t="shared" si="100"/>
        <v>0</v>
      </c>
      <c r="BX283" s="209">
        <f t="shared" si="101"/>
        <v>0</v>
      </c>
      <c r="CC283" s="210" t="str">
        <f>IF(B283="","",IF(C283="",IF(Cover!$E$47="Weekly",'STEP 3 EE Comp'!BI288*8,'STEP 3 EE Comp'!BI288*4),IF(Cover!$E$47="Weekly",'STEP 3 EE Comp'!BI288,'STEP 3 EE Comp'!BI288)))</f>
        <v/>
      </c>
      <c r="CD283" s="82" t="str">
        <f t="shared" si="102"/>
        <v/>
      </c>
      <c r="CE283" s="417">
        <f t="shared" si="103"/>
        <v>1</v>
      </c>
      <c r="CF283" s="82" t="str">
        <f t="shared" si="104"/>
        <v>Good</v>
      </c>
      <c r="CG283" s="82">
        <f t="shared" si="105"/>
        <v>0</v>
      </c>
      <c r="CH283" s="234">
        <f t="shared" si="106"/>
        <v>0</v>
      </c>
    </row>
    <row r="284" spans="1:86" s="69" customFormat="1" x14ac:dyDescent="0.3">
      <c r="A284" s="555"/>
      <c r="B284" s="52"/>
      <c r="C284" s="52"/>
      <c r="D284" s="52"/>
      <c r="E284" s="52"/>
      <c r="F284" s="507"/>
      <c r="G284" s="210">
        <f t="shared" si="86"/>
        <v>0</v>
      </c>
      <c r="H284" s="82">
        <f t="shared" si="88"/>
        <v>0</v>
      </c>
      <c r="I284" s="211"/>
      <c r="J284" s="441" t="s">
        <v>21</v>
      </c>
      <c r="K284" s="441" t="s">
        <v>21</v>
      </c>
      <c r="L284" s="441" t="s">
        <v>21</v>
      </c>
      <c r="M284" s="441" t="s">
        <v>21</v>
      </c>
      <c r="N284" s="568" t="s">
        <v>21</v>
      </c>
      <c r="O284" s="211"/>
      <c r="P284" s="212" t="str">
        <f>IF(B284="","",
IF(AND(V284="",W284="",B284&lt;&gt;""),"Employed",
IF(AND(V284&lt;&gt;"",W284="",B284&lt;&gt;""),"Terminated",
IF(AND(V284&lt;&gt;"",W284&lt;&gt;"",B284&lt;&gt;""),IF(W284&lt;Cover!$E$43,"Employed","Furloughed"),
IF(AND(V284="",W284&lt;&gt;"",B284&lt;&gt;""),IF(W284&lt;Cover!$E$43,"Employed","Rehired"))))))</f>
        <v/>
      </c>
      <c r="Q284" s="211"/>
      <c r="R284" s="536"/>
      <c r="S284" s="563"/>
      <c r="T284" s="536"/>
      <c r="U284" s="82">
        <f>IF(Cover!$E$47="Weekly",IF(T284&gt;0,T284,R284*S284),IF(T284&gt;0,T284,R284*S284)/2)</f>
        <v>0</v>
      </c>
      <c r="V284" s="564"/>
      <c r="W284" s="564"/>
      <c r="Y284" s="213" t="str">
        <f>IF($B284="","",IF('Actual Allocation Calc'!$AH$78="A",
IF($P284="Employed",$U284/7*BJ284,
IF(AND($P284="Terminated"),($U284/7*AP284),
IF(AND($P284="Furloughed"),($U284/7*AP284)+($U284/7*AZ284),
IF(AND($P284="Rehired"),($U284/7*AZ284),
IF(AND($P284="Terminated",AP284&gt;0),$U284,
IF($P284="Furloughed",IF(AP284&gt;0,$U284)+IF(AZ284&gt;0,$U284),
IF($P284="Rehired",IF(AZ284&gt;0,$U284)))))))),IF('Actual Allocation Calc'!$AH$78="C",'Actual Allocation Calc'!L284,'Actual Allocation Calc'!U284+IF($P284="Employed",$U284/7*BJ284,
IF(AND($P284="Terminated"),($U284/7*AP284),
IF(AND($P284="Furloughed"),($U284/7*AP284)+($U284/7*AZ284),
IF(AND($P284="Rehired"),($U284/7*AZ284),
IF(AND($P284="Terminated",AP284&gt;0),$U284,
IF($P284="Furloughed",IF(AP284&gt;0,$U284)+IF(AZ284&gt;0,$U284),
IF($P284="Rehired",IF(AZ284&gt;0,$U284))))))))*'Actual Allocation Calc'!$AH$99)))</f>
        <v/>
      </c>
      <c r="Z284" s="210" t="str">
        <f>IF($B284="","",IF('Actual Allocation Calc'!$AI$78="A",
IF($P284="Employed",$U284,
IF(AND($P284="Terminated"),($U284/7*AQ284),
IF(AND($P284="Furloughed"),($U284/7*AQ284)+($U284/7*BA284),
IF(AND($P284="Rehired"),($U284/7*BA284),
IF(AND($P284="Terminated",AQ284&gt;0),$U284,
IF($P284="Furloughed",IF(AQ284&gt;0,$U284)+IF(BA284&gt;0,$U284),
IF($P284="Rehired",IF(BA284&gt;0,$U284)))))))),IF('Actual Allocation Calc'!$AI$78="C",'Actual Allocation Calc'!M284,'Actual Allocation Calc'!V284+IF($P284="Employed",$U284,
IF(AND($P284="Terminated"),($U284/7*AQ284),
IF(AND($P284="Furloughed"),($U284/7*AQ284)+($U284/7*BA284),
IF(AND($P284="Rehired"),($U284/7*BA284),
IF(AND($P284="Terminated",AQ284&gt;0),$U284,
IF($P284="Furloughed",IF(AQ284&gt;0,$U284)+IF(BA284&gt;0,$U284),
IF($P284="Rehired",IF(BA284&gt;0,$U284))))))))*'Actual Allocation Calc'!$AI$99)))</f>
        <v/>
      </c>
      <c r="AA284" s="210" t="str">
        <f>IF($B284="","",IF('Actual Allocation Calc'!$AJ$78="A",
IF($P284="Employed",$U284,
IF(AND($P284="Terminated"),($U284/7*AR284),
IF(AND($P284="Furloughed"),($U284/7*AR284)+($U284/7*BB284),
IF(AND($P284="Rehired"),($U284/7*BB284),
IF(AND($P284="Terminated",AR284&gt;0),$U284,
IF($P284="Furloughed",IF(AR284&gt;0,$U284)+IF(BB284&gt;0,$U284),
IF($P284="Rehired",IF(BB284&gt;0,$U284)))))))),IF('Actual Allocation Calc'!$AJ$78="C",'Actual Allocation Calc'!N284,'Actual Allocation Calc'!W284+IF($P284="Employed",$U284,
IF(AND($P284="Terminated"),($U284/7*AR284),
IF(AND($P284="Furloughed"),($U284/7*AR284)+($U284/7*BB284),
IF(AND($P284="Rehired"),($U284/7*BB284),
IF(AND($P284="Terminated",AR284&gt;0),$U284,
IF($P284="Furloughed",IF(AR284&gt;0,$U284)+IF(BB284&gt;0,$U284),
IF($P284="Rehired",IF(BB284&gt;0,$U284))))))))*'Actual Allocation Calc'!$AJ$99)))</f>
        <v/>
      </c>
      <c r="AB284" s="210" t="str">
        <f>IF($B284="","",IF('Actual Allocation Calc'!$AK$78="A",
IF($P284="Employed",$U284,
IF(AND($P284="Terminated"),($U284/7*AS284),
IF(AND($P284="Furloughed"),($U284/7*AS284)+($U284/7*BC284),
IF(AND($P284="Rehired"),($U284/7*BC284),
IF(AND($P284="Terminated",AS284&gt;0),$U284,
IF($P284="Furloughed",IF(AS284&gt;0,$U284)+IF(BC284&gt;0,$U284),
IF($P284="Rehired",IF(BC284&gt;0,$U284)))))))),IF('Actual Allocation Calc'!$AK$78="C",'Actual Allocation Calc'!O284,'Actual Allocation Calc'!X284+IF($P284="Employed",$U284,
IF(AND($P284="Terminated"),($U284/7*AS284),
IF(AND($P284="Furloughed"),($U284/7*AS284)+($U284/7*BC284),
IF(AND($P284="Rehired"),($U284/7*BC284),
IF(AND($P284="Terminated",AS284&gt;0),$U284,
IF($P284="Furloughed",IF(AS284&gt;0,$U284)+IF(BC284&gt;0,$U284),
IF($P284="Rehired",IF(BC284&gt;0,$U284))))))))*'Actual Allocation Calc'!$AK$99)))</f>
        <v/>
      </c>
      <c r="AC284" s="210" t="str">
        <f>IF($B284="","",IF('Actual Allocation Calc'!$AL$78="A",
IF($P284="Employed",$U284,
IF(AND($P284="Terminated"),($U284/7*AT284),
IF(AND($P284="Furloughed"),($U284/7*AT284)+($U284/7*BD284),
IF(AND($P284="Rehired"),($U284/7*BD284),
IF(AND($P284="Terminated",AT284&gt;0),$U284,
IF($P284="Furloughed",IF(AT284&gt;0,$U284)+IF(BD284&gt;0,$U284),
IF($P284="Rehired",IF(BD284&gt;0,$U284)))))))),IF('Actual Allocation Calc'!$AL$78="C",'Actual Allocation Calc'!P284,'Actual Allocation Calc'!Y284+IF($P284="Employed",$U284,
IF(AND($P284="Terminated"),($U284/7*AT284),
IF(AND($P284="Furloughed"),($U284/7*AT284)+($U284/7*BD284),
IF(AND($P284="Rehired"),($U284/7*BD284),
IF(AND($P284="Terminated",AT284&gt;0),$U284,
IF($P284="Furloughed",IF(AT284&gt;0,$U284)+IF(BD284&gt;0,$U284),
IF($P284="Rehired",IF(BD284&gt;0,$U284))))))))*'Actual Allocation Calc'!$AL$99)))</f>
        <v/>
      </c>
      <c r="AD284" s="210" t="str">
        <f>IF($B284="","",IF('Actual Allocation Calc'!$AM$78="A",
IF($P284="Employed",$U284,
IF(AND($P284="Terminated"),($U284/7*AU284),
IF(AND($P284="Furloughed"),($U284/7*AU284)+($U284/7*BE284),
IF(AND($P284="Rehired"),($U284/7*BE284),
IF(AND($P284="Terminated",AU284&gt;0),$U284,
IF($P284="Furloughed",IF(AU284&gt;0,$U284)+IF(BE284&gt;0,$U284),
IF($P284="Rehired",IF(BE284&gt;0,$U284)))))))),IF('Actual Allocation Calc'!$AM$78="C",'Actual Allocation Calc'!Q284,'Actual Allocation Calc'!Z284+IF($P284="Employed",$U284,
IF(AND($P284="Terminated"),($U284/7*AU284),
IF(AND($P284="Furloughed"),($U284/7*AU284)+($U284/7*BE284),
IF(AND($P284="Rehired"),($U284/7*BE284),
IF(AND($P284="Terminated",AU284&gt;0),$U284,
IF($P284="Furloughed",IF(AU284&gt;0,$U284)+IF(BE284&gt;0,$U284),
IF($P284="Rehired",IF(BE284&gt;0,$U284))))))))*'Actual Allocation Calc'!$AM$99)))</f>
        <v/>
      </c>
      <c r="AE284" s="210" t="str">
        <f>IF($B284="","",IF('Actual Allocation Calc'!$AN$78="A",
IF($P284="Employed",$U284,
IF(AND($P284="Terminated"),($U284/7*AV284),
IF(AND($P284="Furloughed"),($U284/7*AV284)+($U284/7*BF284),
IF(AND($P284="Rehired"),($U284/7*BF284),
IF(AND($P284="Terminated",AV284&gt;0),$U284,
IF($P284="Furloughed",IF(AV284&gt;0,$U284)+IF(BF284&gt;0,$U284),
IF($P284="Rehired",IF(BF284&gt;0,$U284)))))))),IF('Actual Allocation Calc'!$AN$78="C",'Actual Allocation Calc'!R284,'Actual Allocation Calc'!AA284+IF($P284="Employed",$U284,
IF(AND($P284="Terminated"),($U284/7*AV284),
IF(AND($P284="Furloughed"),($U284/7*AV284)+($U284/7*BF284),
IF(AND($P284="Rehired"),($U284/7*BF284),
IF(AND($P284="Terminated",AV284&gt;0),$U284,
IF($P284="Furloughed",IF(AV284&gt;0,$U284)+IF(BF284&gt;0,$U284),
IF($P284="Rehired",IF(BF284&gt;0,$U284))))))))*'Actual Allocation Calc'!$AN$99)))</f>
        <v/>
      </c>
      <c r="AF284" s="210" t="str">
        <f>IF($B284="","",IF('Actual Allocation Calc'!$AO$78="A",
IF($P284="Employed",$U284,
IF(AND($P284="Terminated"),($U284/7*AW284),
IF(AND($P284="Furloughed"),($U284/7*AW284)+($U284/7*BG284),
IF(AND($P284="Rehired"),($U284/7*BG284),
IF(AND($P284="Terminated",AW284&gt;0),$U284,
IF($P284="Furloughed",IF(AW284&gt;0,$U284)+IF(BG284&gt;0,$U284),
IF($P284="Rehired",IF(BG284&gt;0,$U284)))))))),IF('Actual Allocation Calc'!$AO$78="C",'Actual Allocation Calc'!S284,'Actual Allocation Calc'!AB284+IF($P284="Employed",$U284,
IF(AND($P284="Terminated"),($U284/7*AW284),
IF(AND($P284="Furloughed"),($U284/7*AW284)+($U284/7*BG284),
IF(AND($P284="Rehired"),($U284/7*BG284),
IF(AND($P284="Terminated",AW284&gt;0),$U284,
IF($P284="Furloughed",IF(AW284&gt;0,$U284)+IF(BG284&gt;0,$U284),
IF($P284="Rehired",IF(BG284&gt;0,$U284))))))))*'Actual Allocation Calc'!$AO$99)))</f>
        <v/>
      </c>
      <c r="AG284" s="210" t="str">
        <f>IF($B284="","",IF('Actual Allocation Calc'!$AP$78="A",
IF($P284="Employed",$U284/7*BK284,
IF(AND($P284="Terminated"),($U284/7*AX284),
IF(AND($P284="Furloughed"),($U284/7*AX284)+($U284/7*BH284),
IF(AND($P284="Rehired"),($U284/7*BH284),
IF(AND($P284="Terminated",AX284&gt;0),$U284,
IF($P284="Furloughed",IF(AX284&gt;0,$U284)+IF(BH284&gt;0,$U284),
IF($P284="Rehired",IF(BH284&gt;0,$U284)))))))),IF('Actual Allocation Calc'!$AP$78="C",'Actual Allocation Calc'!T284,'Actual Allocation Calc'!AC284+IF($P284="Employed",$U284/7*BK284,
IF(AND($P284="Terminated"),($U284/7*AX284),
IF(AND($P284="Furloughed"),($U284/7*AX284)+($U284/7*BH284),
IF(AND($P284="Rehired"),($U284/7*BH284),
IF(AND($P284="Terminated",AX284&gt;0),$U284,
IF($P284="Furloughed",IF(AX284&gt;0,$U284)+IF(BH284&gt;0,$U284),
IF($P284="Rehired",IF(BH284&gt;0,$U284))))))))*'Actual Allocation Calc'!$AP$99)))</f>
        <v/>
      </c>
      <c r="AH284" s="536"/>
      <c r="AI284" s="82">
        <f t="shared" si="87"/>
        <v>0</v>
      </c>
      <c r="AJ284" s="210">
        <f t="shared" si="90"/>
        <v>0</v>
      </c>
      <c r="AK284" s="397" t="str">
        <f t="shared" si="91"/>
        <v/>
      </c>
      <c r="AM284" s="122"/>
      <c r="AO284" s="214" t="str">
        <f>IFERROR(IF($V284="","",VLOOKUP(V284,'Calendar Calcs'!$B$2:$E1251,4,FALSE)),0)</f>
        <v/>
      </c>
      <c r="AP284" s="69" t="str">
        <f>IF($AO284="","", IF($AO284&lt;AP$23,0,IF($AO284&gt;AP$23,COUNTIFS('Calendar Calcs'!$E$2:$E1251,AP$23),COUNTIFS('Calendar Calcs'!$E$2:$E1251,AP$23,'Calendar Calcs'!$D$2:$D1251,"&lt;="&amp;WEEKDAY($V284)))))</f>
        <v/>
      </c>
      <c r="AQ284" s="69" t="str">
        <f>IF($AO284="","", IF($AO284&lt;AQ$23,0,IF($AO284&gt;AQ$23,COUNTIFS('Calendar Calcs'!$E$2:$E1251,AQ$23),COUNTIFS('Calendar Calcs'!$E$2:$E1251,AQ$23,'Calendar Calcs'!$D$2:$D1251,"&lt;="&amp;WEEKDAY($V284)))))</f>
        <v/>
      </c>
      <c r="AR284" s="69" t="str">
        <f>IF($AO284="","", IF($AO284&lt;AR$23,0,IF($AO284&gt;AR$23,COUNTIFS('Calendar Calcs'!$E$2:$E1251,AR$23),COUNTIFS('Calendar Calcs'!$E$2:$E1251,AR$23,'Calendar Calcs'!$D$2:$D1251,"&lt;="&amp;WEEKDAY($V284)))))</f>
        <v/>
      </c>
      <c r="AS284" s="69" t="str">
        <f>IF($AO284="","", IF($AO284&lt;AS$23,0,IF($AO284&gt;AS$23,COUNTIFS('Calendar Calcs'!$E$2:$E1251,AS$23),COUNTIFS('Calendar Calcs'!$E$2:$E1251,AS$23,'Calendar Calcs'!$D$2:$D1251,"&lt;="&amp;WEEKDAY($V284)))))</f>
        <v/>
      </c>
      <c r="AT284" s="69" t="str">
        <f>IF($AO284="","", IF($AO284&lt;AT$23,0,IF($AO284&gt;AT$23,COUNTIFS('Calendar Calcs'!$E$2:$E1251,AT$23),COUNTIFS('Calendar Calcs'!$E$2:$E1251,AT$23,'Calendar Calcs'!$D$2:$D1251,"&lt;="&amp;WEEKDAY($V284)))))</f>
        <v/>
      </c>
      <c r="AU284" s="69" t="str">
        <f>IF($AO284="","", IF($AO284&lt;AU$23,0,IF($AO284&gt;AU$23,COUNTIFS('Calendar Calcs'!$E$2:$E1251,AU$23),COUNTIFS('Calendar Calcs'!$E$2:$E1251,AU$23,'Calendar Calcs'!$D$2:$D1251,"&lt;="&amp;WEEKDAY($V284)))))</f>
        <v/>
      </c>
      <c r="AV284" s="69" t="str">
        <f>IF($AO284="","", IF($AO284&lt;AV$23,0,IF($AO284&gt;AV$23,COUNTIFS('Calendar Calcs'!$E$2:$E1251,AV$23),COUNTIFS('Calendar Calcs'!$E$2:$E1251,AV$23,'Calendar Calcs'!$D$2:$D1251,"&lt;="&amp;WEEKDAY($V284)))))</f>
        <v/>
      </c>
      <c r="AW284" s="69" t="str">
        <f>IF($AO284="","", IF($AO284&lt;AW$23,0,IF($AO284&gt;AW$23,COUNTIFS('Calendar Calcs'!$E$2:$E1251,AW$23),COUNTIFS('Calendar Calcs'!$E$2:$E1251,AW$23,'Calendar Calcs'!$D$2:$D1251,"&lt;="&amp;WEEKDAY($V284)))))</f>
        <v/>
      </c>
      <c r="AX284" s="69" t="str">
        <f>IF($AO284="","", IF($AO284&lt;AX$23,0,IF($AO284&gt;AX$23,COUNTIFS('Calendar Calcs'!$E$2:$E1251,AX$23),COUNTIFS('Calendar Calcs'!$E$2:$E1251,AX$23,'Calendar Calcs'!$D$2:$D1251,"&lt;="&amp;WEEKDAY($V284)))))</f>
        <v/>
      </c>
      <c r="AY284" s="69" t="str">
        <f>IF($W284="","",VLOOKUP($W284,'Calendar Calcs'!$B$2:$E1251,4,FALSE))</f>
        <v/>
      </c>
      <c r="AZ284" s="69" t="str">
        <f>IF($AY284="","",IF($AY284&gt;AZ$23,0,IF($AY284&lt;AZ$23,COUNTIFS('Calendar Calcs'!$E$2:$E1251,AZ$23),COUNTIFS('Calendar Calcs'!$E$2:$E1251,AZ$23,'Calendar Calcs'!$D$2:$D1251,"&gt;="&amp;WEEKDAY($W284)))))</f>
        <v/>
      </c>
      <c r="BA284" s="69" t="str">
        <f>IF($AY284="","",IF($AY284&gt;BA$23,0,IF($AY284&lt;BA$23,COUNTIFS('Calendar Calcs'!$E$2:$E1251,BA$23),COUNTIFS('Calendar Calcs'!$E$2:$E1251,BA$23,'Calendar Calcs'!$D$2:$D1251,"&gt;="&amp;WEEKDAY($W284)))))</f>
        <v/>
      </c>
      <c r="BB284" s="69" t="str">
        <f>IF($AY284="","",IF($AY284&gt;BB$23,0,IF($AY284&lt;BB$23,COUNTIFS('Calendar Calcs'!$E$2:$E1251,BB$23),COUNTIFS('Calendar Calcs'!$E$2:$E1251,BB$23,'Calendar Calcs'!$D$2:$D1251,"&gt;="&amp;WEEKDAY($W284)))))</f>
        <v/>
      </c>
      <c r="BC284" s="69" t="str">
        <f>IF($AY284="","",IF($AY284&gt;BC$23,0,IF($AY284&lt;BC$23,COUNTIFS('Calendar Calcs'!$E$2:$E1251,BC$23),COUNTIFS('Calendar Calcs'!$E$2:$E1251,BC$23,'Calendar Calcs'!$D$2:$D1251,"&gt;="&amp;WEEKDAY($W284)))))</f>
        <v/>
      </c>
      <c r="BD284" s="69" t="str">
        <f>IF($AY284="","",IF($AY284&gt;BD$23,0,IF($AY284&lt;BD$23,COUNTIFS('Calendar Calcs'!$E$2:$E1251,BD$23),COUNTIFS('Calendar Calcs'!$E$2:$E1251,BD$23,'Calendar Calcs'!$D$2:$D1251,"&gt;="&amp;WEEKDAY($W284)))))</f>
        <v/>
      </c>
      <c r="BE284" s="69" t="str">
        <f>IF($AY284="","",IF($AY284&gt;BE$23,0,IF($AY284&lt;BE$23,COUNTIFS('Calendar Calcs'!$E$2:$E1251,BE$23),COUNTIFS('Calendar Calcs'!$E$2:$E1251,BE$23,'Calendar Calcs'!$D$2:$D1251,"&gt;="&amp;WEEKDAY($W284)))))</f>
        <v/>
      </c>
      <c r="BF284" s="69" t="str">
        <f>IF($AY284="","",IF($AY284&gt;BF$23,0,IF($AY284&lt;BF$23,COUNTIFS('Calendar Calcs'!$E$2:$E1251,BF$23),COUNTIFS('Calendar Calcs'!$E$2:$E1251,BF$23,'Calendar Calcs'!$D$2:$D1251,"&gt;="&amp;WEEKDAY($W284)))))</f>
        <v/>
      </c>
      <c r="BG284" s="69" t="str">
        <f>IF($AY284="","",IF($AY284&gt;BG$23,0,IF($AY284&lt;BG$23,COUNTIFS('Calendar Calcs'!$E$2:$E1251,BG$23),COUNTIFS('Calendar Calcs'!$E$2:$E1251,BG$23,'Calendar Calcs'!$D$2:$D1251,"&gt;="&amp;WEEKDAY($W284)))))</f>
        <v/>
      </c>
      <c r="BH284" s="69">
        <f t="shared" si="92"/>
        <v>6</v>
      </c>
      <c r="BI284" s="69">
        <f>IF(Cover!$E$43="","",VLOOKUP(Cover!$E$43,'Calendar Calcs'!$B$2:$E1251,4,FALSE))</f>
        <v>1</v>
      </c>
      <c r="BJ284" s="69">
        <f>IF($BI284="","", IF($BI284&lt;BJ$23,0,IF($BI284&gt;=BJ$23,COUNTIFS('Calendar Calcs'!$E$2:$E1251,BJ$23),COUNTIFS('Calendar Calcs'!$E$2:$E1251,BJ$23,'Calendar Calcs'!$D$2:$D1251,"&lt;="&amp;WEEKDAY($V284)))))</f>
        <v>1</v>
      </c>
      <c r="BK284" s="69">
        <f t="shared" si="89"/>
        <v>6</v>
      </c>
      <c r="BN284" s="69" t="str">
        <f>IF(T284&gt;0,"FTE",IF(Cover!$E$47="Weekly",IF(S284&gt;29.75,"FTE","PTE"),IF(S284&gt;59.75,"FTE","PTE")))</f>
        <v>PTE</v>
      </c>
      <c r="BO284" s="69">
        <f>IF(BN284="FTE",30,IF(Cover!$E$47="Weekly",'STEP 2 EE Data'!S284,'STEP 2 EE Data'!S284/2))</f>
        <v>0</v>
      </c>
      <c r="BP284" s="209">
        <f t="shared" si="93"/>
        <v>0</v>
      </c>
      <c r="BQ284" s="209">
        <f t="shared" si="94"/>
        <v>0</v>
      </c>
      <c r="BR284" s="209">
        <f t="shared" si="95"/>
        <v>0</v>
      </c>
      <c r="BS284" s="209">
        <f t="shared" si="96"/>
        <v>0</v>
      </c>
      <c r="BT284" s="209">
        <f t="shared" si="97"/>
        <v>0</v>
      </c>
      <c r="BU284" s="209">
        <f t="shared" si="98"/>
        <v>0</v>
      </c>
      <c r="BV284" s="209">
        <f t="shared" si="99"/>
        <v>0</v>
      </c>
      <c r="BW284" s="209">
        <f t="shared" si="100"/>
        <v>0</v>
      </c>
      <c r="BX284" s="209">
        <f t="shared" si="101"/>
        <v>0</v>
      </c>
      <c r="CC284" s="210" t="str">
        <f>IF(B284="","",IF(C284="",IF(Cover!$E$47="Weekly",'STEP 3 EE Comp'!BI289*8,'STEP 3 EE Comp'!BI289*4),IF(Cover!$E$47="Weekly",'STEP 3 EE Comp'!BI289,'STEP 3 EE Comp'!BI289)))</f>
        <v/>
      </c>
      <c r="CD284" s="82" t="str">
        <f t="shared" si="102"/>
        <v/>
      </c>
      <c r="CE284" s="417">
        <f t="shared" si="103"/>
        <v>1</v>
      </c>
      <c r="CF284" s="82" t="str">
        <f t="shared" si="104"/>
        <v>Good</v>
      </c>
      <c r="CG284" s="82">
        <f t="shared" si="105"/>
        <v>0</v>
      </c>
      <c r="CH284" s="234">
        <f t="shared" si="106"/>
        <v>0</v>
      </c>
    </row>
    <row r="285" spans="1:86" s="69" customFormat="1" x14ac:dyDescent="0.3">
      <c r="A285" s="555"/>
      <c r="B285" s="52"/>
      <c r="C285" s="52"/>
      <c r="D285" s="52"/>
      <c r="E285" s="52"/>
      <c r="F285" s="507"/>
      <c r="G285" s="210">
        <f t="shared" si="86"/>
        <v>0</v>
      </c>
      <c r="H285" s="82">
        <f t="shared" si="88"/>
        <v>0</v>
      </c>
      <c r="I285" s="211"/>
      <c r="J285" s="441" t="s">
        <v>21</v>
      </c>
      <c r="K285" s="441" t="s">
        <v>21</v>
      </c>
      <c r="L285" s="441" t="s">
        <v>21</v>
      </c>
      <c r="M285" s="441" t="s">
        <v>21</v>
      </c>
      <c r="N285" s="568" t="s">
        <v>21</v>
      </c>
      <c r="O285" s="211"/>
      <c r="P285" s="212" t="str">
        <f>IF(B285="","",
IF(AND(V285="",W285="",B285&lt;&gt;""),"Employed",
IF(AND(V285&lt;&gt;"",W285="",B285&lt;&gt;""),"Terminated",
IF(AND(V285&lt;&gt;"",W285&lt;&gt;"",B285&lt;&gt;""),IF(W285&lt;Cover!$E$43,"Employed","Furloughed"),
IF(AND(V285="",W285&lt;&gt;"",B285&lt;&gt;""),IF(W285&lt;Cover!$E$43,"Employed","Rehired"))))))</f>
        <v/>
      </c>
      <c r="Q285" s="211"/>
      <c r="R285" s="536"/>
      <c r="S285" s="563"/>
      <c r="T285" s="536"/>
      <c r="U285" s="82">
        <f>IF(Cover!$E$47="Weekly",IF(T285&gt;0,T285,R285*S285),IF(T285&gt;0,T285,R285*S285)/2)</f>
        <v>0</v>
      </c>
      <c r="V285" s="564"/>
      <c r="W285" s="564"/>
      <c r="Y285" s="213" t="str">
        <f>IF($B285="","",IF('Actual Allocation Calc'!$AH$78="A",
IF($P285="Employed",$U285/7*BJ285,
IF(AND($P285="Terminated"),($U285/7*AP285),
IF(AND($P285="Furloughed"),($U285/7*AP285)+($U285/7*AZ285),
IF(AND($P285="Rehired"),($U285/7*AZ285),
IF(AND($P285="Terminated",AP285&gt;0),$U285,
IF($P285="Furloughed",IF(AP285&gt;0,$U285)+IF(AZ285&gt;0,$U285),
IF($P285="Rehired",IF(AZ285&gt;0,$U285)))))))),IF('Actual Allocation Calc'!$AH$78="C",'Actual Allocation Calc'!L285,'Actual Allocation Calc'!U285+IF($P285="Employed",$U285/7*BJ285,
IF(AND($P285="Terminated"),($U285/7*AP285),
IF(AND($P285="Furloughed"),($U285/7*AP285)+($U285/7*AZ285),
IF(AND($P285="Rehired"),($U285/7*AZ285),
IF(AND($P285="Terminated",AP285&gt;0),$U285,
IF($P285="Furloughed",IF(AP285&gt;0,$U285)+IF(AZ285&gt;0,$U285),
IF($P285="Rehired",IF(AZ285&gt;0,$U285))))))))*'Actual Allocation Calc'!$AH$99)))</f>
        <v/>
      </c>
      <c r="Z285" s="210" t="str">
        <f>IF($B285="","",IF('Actual Allocation Calc'!$AI$78="A",
IF($P285="Employed",$U285,
IF(AND($P285="Terminated"),($U285/7*AQ285),
IF(AND($P285="Furloughed"),($U285/7*AQ285)+($U285/7*BA285),
IF(AND($P285="Rehired"),($U285/7*BA285),
IF(AND($P285="Terminated",AQ285&gt;0),$U285,
IF($P285="Furloughed",IF(AQ285&gt;0,$U285)+IF(BA285&gt;0,$U285),
IF($P285="Rehired",IF(BA285&gt;0,$U285)))))))),IF('Actual Allocation Calc'!$AI$78="C",'Actual Allocation Calc'!M285,'Actual Allocation Calc'!V285+IF($P285="Employed",$U285,
IF(AND($P285="Terminated"),($U285/7*AQ285),
IF(AND($P285="Furloughed"),($U285/7*AQ285)+($U285/7*BA285),
IF(AND($P285="Rehired"),($U285/7*BA285),
IF(AND($P285="Terminated",AQ285&gt;0),$U285,
IF($P285="Furloughed",IF(AQ285&gt;0,$U285)+IF(BA285&gt;0,$U285),
IF($P285="Rehired",IF(BA285&gt;0,$U285))))))))*'Actual Allocation Calc'!$AI$99)))</f>
        <v/>
      </c>
      <c r="AA285" s="210" t="str">
        <f>IF($B285="","",IF('Actual Allocation Calc'!$AJ$78="A",
IF($P285="Employed",$U285,
IF(AND($P285="Terminated"),($U285/7*AR285),
IF(AND($P285="Furloughed"),($U285/7*AR285)+($U285/7*BB285),
IF(AND($P285="Rehired"),($U285/7*BB285),
IF(AND($P285="Terminated",AR285&gt;0),$U285,
IF($P285="Furloughed",IF(AR285&gt;0,$U285)+IF(BB285&gt;0,$U285),
IF($P285="Rehired",IF(BB285&gt;0,$U285)))))))),IF('Actual Allocation Calc'!$AJ$78="C",'Actual Allocation Calc'!N285,'Actual Allocation Calc'!W285+IF($P285="Employed",$U285,
IF(AND($P285="Terminated"),($U285/7*AR285),
IF(AND($P285="Furloughed"),($U285/7*AR285)+($U285/7*BB285),
IF(AND($P285="Rehired"),($U285/7*BB285),
IF(AND($P285="Terminated",AR285&gt;0),$U285,
IF($P285="Furloughed",IF(AR285&gt;0,$U285)+IF(BB285&gt;0,$U285),
IF($P285="Rehired",IF(BB285&gt;0,$U285))))))))*'Actual Allocation Calc'!$AJ$99)))</f>
        <v/>
      </c>
      <c r="AB285" s="210" t="str">
        <f>IF($B285="","",IF('Actual Allocation Calc'!$AK$78="A",
IF($P285="Employed",$U285,
IF(AND($P285="Terminated"),($U285/7*AS285),
IF(AND($P285="Furloughed"),($U285/7*AS285)+($U285/7*BC285),
IF(AND($P285="Rehired"),($U285/7*BC285),
IF(AND($P285="Terminated",AS285&gt;0),$U285,
IF($P285="Furloughed",IF(AS285&gt;0,$U285)+IF(BC285&gt;0,$U285),
IF($P285="Rehired",IF(BC285&gt;0,$U285)))))))),IF('Actual Allocation Calc'!$AK$78="C",'Actual Allocation Calc'!O285,'Actual Allocation Calc'!X285+IF($P285="Employed",$U285,
IF(AND($P285="Terminated"),($U285/7*AS285),
IF(AND($P285="Furloughed"),($U285/7*AS285)+($U285/7*BC285),
IF(AND($P285="Rehired"),($U285/7*BC285),
IF(AND($P285="Terminated",AS285&gt;0),$U285,
IF($P285="Furloughed",IF(AS285&gt;0,$U285)+IF(BC285&gt;0,$U285),
IF($P285="Rehired",IF(BC285&gt;0,$U285))))))))*'Actual Allocation Calc'!$AK$99)))</f>
        <v/>
      </c>
      <c r="AC285" s="210" t="str">
        <f>IF($B285="","",IF('Actual Allocation Calc'!$AL$78="A",
IF($P285="Employed",$U285,
IF(AND($P285="Terminated"),($U285/7*AT285),
IF(AND($P285="Furloughed"),($U285/7*AT285)+($U285/7*BD285),
IF(AND($P285="Rehired"),($U285/7*BD285),
IF(AND($P285="Terminated",AT285&gt;0),$U285,
IF($P285="Furloughed",IF(AT285&gt;0,$U285)+IF(BD285&gt;0,$U285),
IF($P285="Rehired",IF(BD285&gt;0,$U285)))))))),IF('Actual Allocation Calc'!$AL$78="C",'Actual Allocation Calc'!P285,'Actual Allocation Calc'!Y285+IF($P285="Employed",$U285,
IF(AND($P285="Terminated"),($U285/7*AT285),
IF(AND($P285="Furloughed"),($U285/7*AT285)+($U285/7*BD285),
IF(AND($P285="Rehired"),($U285/7*BD285),
IF(AND($P285="Terminated",AT285&gt;0),$U285,
IF($P285="Furloughed",IF(AT285&gt;0,$U285)+IF(BD285&gt;0,$U285),
IF($P285="Rehired",IF(BD285&gt;0,$U285))))))))*'Actual Allocation Calc'!$AL$99)))</f>
        <v/>
      </c>
      <c r="AD285" s="210" t="str">
        <f>IF($B285="","",IF('Actual Allocation Calc'!$AM$78="A",
IF($P285="Employed",$U285,
IF(AND($P285="Terminated"),($U285/7*AU285),
IF(AND($P285="Furloughed"),($U285/7*AU285)+($U285/7*BE285),
IF(AND($P285="Rehired"),($U285/7*BE285),
IF(AND($P285="Terminated",AU285&gt;0),$U285,
IF($P285="Furloughed",IF(AU285&gt;0,$U285)+IF(BE285&gt;0,$U285),
IF($P285="Rehired",IF(BE285&gt;0,$U285)))))))),IF('Actual Allocation Calc'!$AM$78="C",'Actual Allocation Calc'!Q285,'Actual Allocation Calc'!Z285+IF($P285="Employed",$U285,
IF(AND($P285="Terminated"),($U285/7*AU285),
IF(AND($P285="Furloughed"),($U285/7*AU285)+($U285/7*BE285),
IF(AND($P285="Rehired"),($U285/7*BE285),
IF(AND($P285="Terminated",AU285&gt;0),$U285,
IF($P285="Furloughed",IF(AU285&gt;0,$U285)+IF(BE285&gt;0,$U285),
IF($P285="Rehired",IF(BE285&gt;0,$U285))))))))*'Actual Allocation Calc'!$AM$99)))</f>
        <v/>
      </c>
      <c r="AE285" s="210" t="str">
        <f>IF($B285="","",IF('Actual Allocation Calc'!$AN$78="A",
IF($P285="Employed",$U285,
IF(AND($P285="Terminated"),($U285/7*AV285),
IF(AND($P285="Furloughed"),($U285/7*AV285)+($U285/7*BF285),
IF(AND($P285="Rehired"),($U285/7*BF285),
IF(AND($P285="Terminated",AV285&gt;0),$U285,
IF($P285="Furloughed",IF(AV285&gt;0,$U285)+IF(BF285&gt;0,$U285),
IF($P285="Rehired",IF(BF285&gt;0,$U285)))))))),IF('Actual Allocation Calc'!$AN$78="C",'Actual Allocation Calc'!R285,'Actual Allocation Calc'!AA285+IF($P285="Employed",$U285,
IF(AND($P285="Terminated"),($U285/7*AV285),
IF(AND($P285="Furloughed"),($U285/7*AV285)+($U285/7*BF285),
IF(AND($P285="Rehired"),($U285/7*BF285),
IF(AND($P285="Terminated",AV285&gt;0),$U285,
IF($P285="Furloughed",IF(AV285&gt;0,$U285)+IF(BF285&gt;0,$U285),
IF($P285="Rehired",IF(BF285&gt;0,$U285))))))))*'Actual Allocation Calc'!$AN$99)))</f>
        <v/>
      </c>
      <c r="AF285" s="210" t="str">
        <f>IF($B285="","",IF('Actual Allocation Calc'!$AO$78="A",
IF($P285="Employed",$U285,
IF(AND($P285="Terminated"),($U285/7*AW285),
IF(AND($P285="Furloughed"),($U285/7*AW285)+($U285/7*BG285),
IF(AND($P285="Rehired"),($U285/7*BG285),
IF(AND($P285="Terminated",AW285&gt;0),$U285,
IF($P285="Furloughed",IF(AW285&gt;0,$U285)+IF(BG285&gt;0,$U285),
IF($P285="Rehired",IF(BG285&gt;0,$U285)))))))),IF('Actual Allocation Calc'!$AO$78="C",'Actual Allocation Calc'!S285,'Actual Allocation Calc'!AB285+IF($P285="Employed",$U285,
IF(AND($P285="Terminated"),($U285/7*AW285),
IF(AND($P285="Furloughed"),($U285/7*AW285)+($U285/7*BG285),
IF(AND($P285="Rehired"),($U285/7*BG285),
IF(AND($P285="Terminated",AW285&gt;0),$U285,
IF($P285="Furloughed",IF(AW285&gt;0,$U285)+IF(BG285&gt;0,$U285),
IF($P285="Rehired",IF(BG285&gt;0,$U285))))))))*'Actual Allocation Calc'!$AO$99)))</f>
        <v/>
      </c>
      <c r="AG285" s="210" t="str">
        <f>IF($B285="","",IF('Actual Allocation Calc'!$AP$78="A",
IF($P285="Employed",$U285/7*BK285,
IF(AND($P285="Terminated"),($U285/7*AX285),
IF(AND($P285="Furloughed"),($U285/7*AX285)+($U285/7*BH285),
IF(AND($P285="Rehired"),($U285/7*BH285),
IF(AND($P285="Terminated",AX285&gt;0),$U285,
IF($P285="Furloughed",IF(AX285&gt;0,$U285)+IF(BH285&gt;0,$U285),
IF($P285="Rehired",IF(BH285&gt;0,$U285)))))))),IF('Actual Allocation Calc'!$AP$78="C",'Actual Allocation Calc'!T285,'Actual Allocation Calc'!AC285+IF($P285="Employed",$U285/7*BK285,
IF(AND($P285="Terminated"),($U285/7*AX285),
IF(AND($P285="Furloughed"),($U285/7*AX285)+($U285/7*BH285),
IF(AND($P285="Rehired"),($U285/7*BH285),
IF(AND($P285="Terminated",AX285&gt;0),$U285,
IF($P285="Furloughed",IF(AX285&gt;0,$U285)+IF(BH285&gt;0,$U285),
IF($P285="Rehired",IF(BH285&gt;0,$U285))))))))*'Actual Allocation Calc'!$AP$99)))</f>
        <v/>
      </c>
      <c r="AH285" s="536"/>
      <c r="AI285" s="82">
        <f t="shared" si="87"/>
        <v>0</v>
      </c>
      <c r="AJ285" s="210">
        <f t="shared" si="90"/>
        <v>0</v>
      </c>
      <c r="AK285" s="397" t="str">
        <f t="shared" si="91"/>
        <v/>
      </c>
      <c r="AM285" s="122"/>
      <c r="AO285" s="214" t="str">
        <f>IFERROR(IF($V285="","",VLOOKUP(V285,'Calendar Calcs'!$B$2:$E1252,4,FALSE)),0)</f>
        <v/>
      </c>
      <c r="AP285" s="69" t="str">
        <f>IF($AO285="","", IF($AO285&lt;AP$23,0,IF($AO285&gt;AP$23,COUNTIFS('Calendar Calcs'!$E$2:$E1252,AP$23),COUNTIFS('Calendar Calcs'!$E$2:$E1252,AP$23,'Calendar Calcs'!$D$2:$D1252,"&lt;="&amp;WEEKDAY($V285)))))</f>
        <v/>
      </c>
      <c r="AQ285" s="69" t="str">
        <f>IF($AO285="","", IF($AO285&lt;AQ$23,0,IF($AO285&gt;AQ$23,COUNTIFS('Calendar Calcs'!$E$2:$E1252,AQ$23),COUNTIFS('Calendar Calcs'!$E$2:$E1252,AQ$23,'Calendar Calcs'!$D$2:$D1252,"&lt;="&amp;WEEKDAY($V285)))))</f>
        <v/>
      </c>
      <c r="AR285" s="69" t="str">
        <f>IF($AO285="","", IF($AO285&lt;AR$23,0,IF($AO285&gt;AR$23,COUNTIFS('Calendar Calcs'!$E$2:$E1252,AR$23),COUNTIFS('Calendar Calcs'!$E$2:$E1252,AR$23,'Calendar Calcs'!$D$2:$D1252,"&lt;="&amp;WEEKDAY($V285)))))</f>
        <v/>
      </c>
      <c r="AS285" s="69" t="str">
        <f>IF($AO285="","", IF($AO285&lt;AS$23,0,IF($AO285&gt;AS$23,COUNTIFS('Calendar Calcs'!$E$2:$E1252,AS$23),COUNTIFS('Calendar Calcs'!$E$2:$E1252,AS$23,'Calendar Calcs'!$D$2:$D1252,"&lt;="&amp;WEEKDAY($V285)))))</f>
        <v/>
      </c>
      <c r="AT285" s="69" t="str">
        <f>IF($AO285="","", IF($AO285&lt;AT$23,0,IF($AO285&gt;AT$23,COUNTIFS('Calendar Calcs'!$E$2:$E1252,AT$23),COUNTIFS('Calendar Calcs'!$E$2:$E1252,AT$23,'Calendar Calcs'!$D$2:$D1252,"&lt;="&amp;WEEKDAY($V285)))))</f>
        <v/>
      </c>
      <c r="AU285" s="69" t="str">
        <f>IF($AO285="","", IF($AO285&lt;AU$23,0,IF($AO285&gt;AU$23,COUNTIFS('Calendar Calcs'!$E$2:$E1252,AU$23),COUNTIFS('Calendar Calcs'!$E$2:$E1252,AU$23,'Calendar Calcs'!$D$2:$D1252,"&lt;="&amp;WEEKDAY($V285)))))</f>
        <v/>
      </c>
      <c r="AV285" s="69" t="str">
        <f>IF($AO285="","", IF($AO285&lt;AV$23,0,IF($AO285&gt;AV$23,COUNTIFS('Calendar Calcs'!$E$2:$E1252,AV$23),COUNTIFS('Calendar Calcs'!$E$2:$E1252,AV$23,'Calendar Calcs'!$D$2:$D1252,"&lt;="&amp;WEEKDAY($V285)))))</f>
        <v/>
      </c>
      <c r="AW285" s="69" t="str">
        <f>IF($AO285="","", IF($AO285&lt;AW$23,0,IF($AO285&gt;AW$23,COUNTIFS('Calendar Calcs'!$E$2:$E1252,AW$23),COUNTIFS('Calendar Calcs'!$E$2:$E1252,AW$23,'Calendar Calcs'!$D$2:$D1252,"&lt;="&amp;WEEKDAY($V285)))))</f>
        <v/>
      </c>
      <c r="AX285" s="69" t="str">
        <f>IF($AO285="","", IF($AO285&lt;AX$23,0,IF($AO285&gt;AX$23,COUNTIFS('Calendar Calcs'!$E$2:$E1252,AX$23),COUNTIFS('Calendar Calcs'!$E$2:$E1252,AX$23,'Calendar Calcs'!$D$2:$D1252,"&lt;="&amp;WEEKDAY($V285)))))</f>
        <v/>
      </c>
      <c r="AY285" s="69" t="str">
        <f>IF($W285="","",VLOOKUP($W285,'Calendar Calcs'!$B$2:$E1252,4,FALSE))</f>
        <v/>
      </c>
      <c r="AZ285" s="69" t="str">
        <f>IF($AY285="","",IF($AY285&gt;AZ$23,0,IF($AY285&lt;AZ$23,COUNTIFS('Calendar Calcs'!$E$2:$E1252,AZ$23),COUNTIFS('Calendar Calcs'!$E$2:$E1252,AZ$23,'Calendar Calcs'!$D$2:$D1252,"&gt;="&amp;WEEKDAY($W285)))))</f>
        <v/>
      </c>
      <c r="BA285" s="69" t="str">
        <f>IF($AY285="","",IF($AY285&gt;BA$23,0,IF($AY285&lt;BA$23,COUNTIFS('Calendar Calcs'!$E$2:$E1252,BA$23),COUNTIFS('Calendar Calcs'!$E$2:$E1252,BA$23,'Calendar Calcs'!$D$2:$D1252,"&gt;="&amp;WEEKDAY($W285)))))</f>
        <v/>
      </c>
      <c r="BB285" s="69" t="str">
        <f>IF($AY285="","",IF($AY285&gt;BB$23,0,IF($AY285&lt;BB$23,COUNTIFS('Calendar Calcs'!$E$2:$E1252,BB$23),COUNTIFS('Calendar Calcs'!$E$2:$E1252,BB$23,'Calendar Calcs'!$D$2:$D1252,"&gt;="&amp;WEEKDAY($W285)))))</f>
        <v/>
      </c>
      <c r="BC285" s="69" t="str">
        <f>IF($AY285="","",IF($AY285&gt;BC$23,0,IF($AY285&lt;BC$23,COUNTIFS('Calendar Calcs'!$E$2:$E1252,BC$23),COUNTIFS('Calendar Calcs'!$E$2:$E1252,BC$23,'Calendar Calcs'!$D$2:$D1252,"&gt;="&amp;WEEKDAY($W285)))))</f>
        <v/>
      </c>
      <c r="BD285" s="69" t="str">
        <f>IF($AY285="","",IF($AY285&gt;BD$23,0,IF($AY285&lt;BD$23,COUNTIFS('Calendar Calcs'!$E$2:$E1252,BD$23),COUNTIFS('Calendar Calcs'!$E$2:$E1252,BD$23,'Calendar Calcs'!$D$2:$D1252,"&gt;="&amp;WEEKDAY($W285)))))</f>
        <v/>
      </c>
      <c r="BE285" s="69" t="str">
        <f>IF($AY285="","",IF($AY285&gt;BE$23,0,IF($AY285&lt;BE$23,COUNTIFS('Calendar Calcs'!$E$2:$E1252,BE$23),COUNTIFS('Calendar Calcs'!$E$2:$E1252,BE$23,'Calendar Calcs'!$D$2:$D1252,"&gt;="&amp;WEEKDAY($W285)))))</f>
        <v/>
      </c>
      <c r="BF285" s="69" t="str">
        <f>IF($AY285="","",IF($AY285&gt;BF$23,0,IF($AY285&lt;BF$23,COUNTIFS('Calendar Calcs'!$E$2:$E1252,BF$23),COUNTIFS('Calendar Calcs'!$E$2:$E1252,BF$23,'Calendar Calcs'!$D$2:$D1252,"&gt;="&amp;WEEKDAY($W285)))))</f>
        <v/>
      </c>
      <c r="BG285" s="69" t="str">
        <f>IF($AY285="","",IF($AY285&gt;BG$23,0,IF($AY285&lt;BG$23,COUNTIFS('Calendar Calcs'!$E$2:$E1252,BG$23),COUNTIFS('Calendar Calcs'!$E$2:$E1252,BG$23,'Calendar Calcs'!$D$2:$D1252,"&gt;="&amp;WEEKDAY($W285)))))</f>
        <v/>
      </c>
      <c r="BH285" s="69">
        <f t="shared" si="92"/>
        <v>6</v>
      </c>
      <c r="BI285" s="69">
        <f>IF(Cover!$E$43="","",VLOOKUP(Cover!$E$43,'Calendar Calcs'!$B$2:$E1252,4,FALSE))</f>
        <v>1</v>
      </c>
      <c r="BJ285" s="69">
        <f>IF($BI285="","", IF($BI285&lt;BJ$23,0,IF($BI285&gt;=BJ$23,COUNTIFS('Calendar Calcs'!$E$2:$E1252,BJ$23),COUNTIFS('Calendar Calcs'!$E$2:$E1252,BJ$23,'Calendar Calcs'!$D$2:$D1252,"&lt;="&amp;WEEKDAY($V285)))))</f>
        <v>1</v>
      </c>
      <c r="BK285" s="69">
        <f t="shared" si="89"/>
        <v>6</v>
      </c>
      <c r="BN285" s="69" t="str">
        <f>IF(T285&gt;0,"FTE",IF(Cover!$E$47="Weekly",IF(S285&gt;29.75,"FTE","PTE"),IF(S285&gt;59.75,"FTE","PTE")))</f>
        <v>PTE</v>
      </c>
      <c r="BO285" s="69">
        <f>IF(BN285="FTE",30,IF(Cover!$E$47="Weekly",'STEP 2 EE Data'!S285,'STEP 2 EE Data'!S285/2))</f>
        <v>0</v>
      </c>
      <c r="BP285" s="209">
        <f t="shared" si="93"/>
        <v>0</v>
      </c>
      <c r="BQ285" s="209">
        <f t="shared" si="94"/>
        <v>0</v>
      </c>
      <c r="BR285" s="209">
        <f t="shared" si="95"/>
        <v>0</v>
      </c>
      <c r="BS285" s="209">
        <f t="shared" si="96"/>
        <v>0</v>
      </c>
      <c r="BT285" s="209">
        <f t="shared" si="97"/>
        <v>0</v>
      </c>
      <c r="BU285" s="209">
        <f t="shared" si="98"/>
        <v>0</v>
      </c>
      <c r="BV285" s="209">
        <f t="shared" si="99"/>
        <v>0</v>
      </c>
      <c r="BW285" s="209">
        <f t="shared" si="100"/>
        <v>0</v>
      </c>
      <c r="BX285" s="209">
        <f t="shared" si="101"/>
        <v>0</v>
      </c>
      <c r="CC285" s="210" t="str">
        <f>IF(B285="","",IF(C285="",IF(Cover!$E$47="Weekly",'STEP 3 EE Comp'!BI290*8,'STEP 3 EE Comp'!BI290*4),IF(Cover!$E$47="Weekly",'STEP 3 EE Comp'!BI290,'STEP 3 EE Comp'!BI290)))</f>
        <v/>
      </c>
      <c r="CD285" s="82" t="str">
        <f t="shared" si="102"/>
        <v/>
      </c>
      <c r="CE285" s="417">
        <f t="shared" si="103"/>
        <v>1</v>
      </c>
      <c r="CF285" s="82" t="str">
        <f t="shared" si="104"/>
        <v>Good</v>
      </c>
      <c r="CG285" s="82">
        <f t="shared" si="105"/>
        <v>0</v>
      </c>
      <c r="CH285" s="234">
        <f t="shared" si="106"/>
        <v>0</v>
      </c>
    </row>
    <row r="286" spans="1:86" s="69" customFormat="1" x14ac:dyDescent="0.3">
      <c r="A286" s="555"/>
      <c r="B286" s="52"/>
      <c r="C286" s="52"/>
      <c r="D286" s="52"/>
      <c r="E286" s="52"/>
      <c r="F286" s="507"/>
      <c r="G286" s="210">
        <f t="shared" si="86"/>
        <v>0</v>
      </c>
      <c r="H286" s="82">
        <f t="shared" si="88"/>
        <v>0</v>
      </c>
      <c r="I286" s="211"/>
      <c r="J286" s="441" t="s">
        <v>21</v>
      </c>
      <c r="K286" s="441" t="s">
        <v>21</v>
      </c>
      <c r="L286" s="441" t="s">
        <v>21</v>
      </c>
      <c r="M286" s="441" t="s">
        <v>21</v>
      </c>
      <c r="N286" s="568" t="s">
        <v>21</v>
      </c>
      <c r="O286" s="211"/>
      <c r="P286" s="212" t="str">
        <f>IF(B286="","",
IF(AND(V286="",W286="",B286&lt;&gt;""),"Employed",
IF(AND(V286&lt;&gt;"",W286="",B286&lt;&gt;""),"Terminated",
IF(AND(V286&lt;&gt;"",W286&lt;&gt;"",B286&lt;&gt;""),IF(W286&lt;Cover!$E$43,"Employed","Furloughed"),
IF(AND(V286="",W286&lt;&gt;"",B286&lt;&gt;""),IF(W286&lt;Cover!$E$43,"Employed","Rehired"))))))</f>
        <v/>
      </c>
      <c r="Q286" s="211"/>
      <c r="R286" s="536"/>
      <c r="S286" s="563"/>
      <c r="T286" s="536"/>
      <c r="U286" s="82">
        <f>IF(Cover!$E$47="Weekly",IF(T286&gt;0,T286,R286*S286),IF(T286&gt;0,T286,R286*S286)/2)</f>
        <v>0</v>
      </c>
      <c r="V286" s="564"/>
      <c r="W286" s="564"/>
      <c r="Y286" s="213" t="str">
        <f>IF($B286="","",IF('Actual Allocation Calc'!$AH$78="A",
IF($P286="Employed",$U286/7*BJ286,
IF(AND($P286="Terminated"),($U286/7*AP286),
IF(AND($P286="Furloughed"),($U286/7*AP286)+($U286/7*AZ286),
IF(AND($P286="Rehired"),($U286/7*AZ286),
IF(AND($P286="Terminated",AP286&gt;0),$U286,
IF($P286="Furloughed",IF(AP286&gt;0,$U286)+IF(AZ286&gt;0,$U286),
IF($P286="Rehired",IF(AZ286&gt;0,$U286)))))))),IF('Actual Allocation Calc'!$AH$78="C",'Actual Allocation Calc'!L286,'Actual Allocation Calc'!U286+IF($P286="Employed",$U286/7*BJ286,
IF(AND($P286="Terminated"),($U286/7*AP286),
IF(AND($P286="Furloughed"),($U286/7*AP286)+($U286/7*AZ286),
IF(AND($P286="Rehired"),($U286/7*AZ286),
IF(AND($P286="Terminated",AP286&gt;0),$U286,
IF($P286="Furloughed",IF(AP286&gt;0,$U286)+IF(AZ286&gt;0,$U286),
IF($P286="Rehired",IF(AZ286&gt;0,$U286))))))))*'Actual Allocation Calc'!$AH$99)))</f>
        <v/>
      </c>
      <c r="Z286" s="210" t="str">
        <f>IF($B286="","",IF('Actual Allocation Calc'!$AI$78="A",
IF($P286="Employed",$U286,
IF(AND($P286="Terminated"),($U286/7*AQ286),
IF(AND($P286="Furloughed"),($U286/7*AQ286)+($U286/7*BA286),
IF(AND($P286="Rehired"),($U286/7*BA286),
IF(AND($P286="Terminated",AQ286&gt;0),$U286,
IF($P286="Furloughed",IF(AQ286&gt;0,$U286)+IF(BA286&gt;0,$U286),
IF($P286="Rehired",IF(BA286&gt;0,$U286)))))))),IF('Actual Allocation Calc'!$AI$78="C",'Actual Allocation Calc'!M286,'Actual Allocation Calc'!V286+IF($P286="Employed",$U286,
IF(AND($P286="Terminated"),($U286/7*AQ286),
IF(AND($P286="Furloughed"),($U286/7*AQ286)+($U286/7*BA286),
IF(AND($P286="Rehired"),($U286/7*BA286),
IF(AND($P286="Terminated",AQ286&gt;0),$U286,
IF($P286="Furloughed",IF(AQ286&gt;0,$U286)+IF(BA286&gt;0,$U286),
IF($P286="Rehired",IF(BA286&gt;0,$U286))))))))*'Actual Allocation Calc'!$AI$99)))</f>
        <v/>
      </c>
      <c r="AA286" s="210" t="str">
        <f>IF($B286="","",IF('Actual Allocation Calc'!$AJ$78="A",
IF($P286="Employed",$U286,
IF(AND($P286="Terminated"),($U286/7*AR286),
IF(AND($P286="Furloughed"),($U286/7*AR286)+($U286/7*BB286),
IF(AND($P286="Rehired"),($U286/7*BB286),
IF(AND($P286="Terminated",AR286&gt;0),$U286,
IF($P286="Furloughed",IF(AR286&gt;0,$U286)+IF(BB286&gt;0,$U286),
IF($P286="Rehired",IF(BB286&gt;0,$U286)))))))),IF('Actual Allocation Calc'!$AJ$78="C",'Actual Allocation Calc'!N286,'Actual Allocation Calc'!W286+IF($P286="Employed",$U286,
IF(AND($P286="Terminated"),($U286/7*AR286),
IF(AND($P286="Furloughed"),($U286/7*AR286)+($U286/7*BB286),
IF(AND($P286="Rehired"),($U286/7*BB286),
IF(AND($P286="Terminated",AR286&gt;0),$U286,
IF($P286="Furloughed",IF(AR286&gt;0,$U286)+IF(BB286&gt;0,$U286),
IF($P286="Rehired",IF(BB286&gt;0,$U286))))))))*'Actual Allocation Calc'!$AJ$99)))</f>
        <v/>
      </c>
      <c r="AB286" s="210" t="str">
        <f>IF($B286="","",IF('Actual Allocation Calc'!$AK$78="A",
IF($P286="Employed",$U286,
IF(AND($P286="Terminated"),($U286/7*AS286),
IF(AND($P286="Furloughed"),($U286/7*AS286)+($U286/7*BC286),
IF(AND($P286="Rehired"),($U286/7*BC286),
IF(AND($P286="Terminated",AS286&gt;0),$U286,
IF($P286="Furloughed",IF(AS286&gt;0,$U286)+IF(BC286&gt;0,$U286),
IF($P286="Rehired",IF(BC286&gt;0,$U286)))))))),IF('Actual Allocation Calc'!$AK$78="C",'Actual Allocation Calc'!O286,'Actual Allocation Calc'!X286+IF($P286="Employed",$U286,
IF(AND($P286="Terminated"),($U286/7*AS286),
IF(AND($P286="Furloughed"),($U286/7*AS286)+($U286/7*BC286),
IF(AND($P286="Rehired"),($U286/7*BC286),
IF(AND($P286="Terminated",AS286&gt;0),$U286,
IF($P286="Furloughed",IF(AS286&gt;0,$U286)+IF(BC286&gt;0,$U286),
IF($P286="Rehired",IF(BC286&gt;0,$U286))))))))*'Actual Allocation Calc'!$AK$99)))</f>
        <v/>
      </c>
      <c r="AC286" s="210" t="str">
        <f>IF($B286="","",IF('Actual Allocation Calc'!$AL$78="A",
IF($P286="Employed",$U286,
IF(AND($P286="Terminated"),($U286/7*AT286),
IF(AND($P286="Furloughed"),($U286/7*AT286)+($U286/7*BD286),
IF(AND($P286="Rehired"),($U286/7*BD286),
IF(AND($P286="Terminated",AT286&gt;0),$U286,
IF($P286="Furloughed",IF(AT286&gt;0,$U286)+IF(BD286&gt;0,$U286),
IF($P286="Rehired",IF(BD286&gt;0,$U286)))))))),IF('Actual Allocation Calc'!$AL$78="C",'Actual Allocation Calc'!P286,'Actual Allocation Calc'!Y286+IF($P286="Employed",$U286,
IF(AND($P286="Terminated"),($U286/7*AT286),
IF(AND($P286="Furloughed"),($U286/7*AT286)+($U286/7*BD286),
IF(AND($P286="Rehired"),($U286/7*BD286),
IF(AND($P286="Terminated",AT286&gt;0),$U286,
IF($P286="Furloughed",IF(AT286&gt;0,$U286)+IF(BD286&gt;0,$U286),
IF($P286="Rehired",IF(BD286&gt;0,$U286))))))))*'Actual Allocation Calc'!$AL$99)))</f>
        <v/>
      </c>
      <c r="AD286" s="210" t="str">
        <f>IF($B286="","",IF('Actual Allocation Calc'!$AM$78="A",
IF($P286="Employed",$U286,
IF(AND($P286="Terminated"),($U286/7*AU286),
IF(AND($P286="Furloughed"),($U286/7*AU286)+($U286/7*BE286),
IF(AND($P286="Rehired"),($U286/7*BE286),
IF(AND($P286="Terminated",AU286&gt;0),$U286,
IF($P286="Furloughed",IF(AU286&gt;0,$U286)+IF(BE286&gt;0,$U286),
IF($P286="Rehired",IF(BE286&gt;0,$U286)))))))),IF('Actual Allocation Calc'!$AM$78="C",'Actual Allocation Calc'!Q286,'Actual Allocation Calc'!Z286+IF($P286="Employed",$U286,
IF(AND($P286="Terminated"),($U286/7*AU286),
IF(AND($P286="Furloughed"),($U286/7*AU286)+($U286/7*BE286),
IF(AND($P286="Rehired"),($U286/7*BE286),
IF(AND($P286="Terminated",AU286&gt;0),$U286,
IF($P286="Furloughed",IF(AU286&gt;0,$U286)+IF(BE286&gt;0,$U286),
IF($P286="Rehired",IF(BE286&gt;0,$U286))))))))*'Actual Allocation Calc'!$AM$99)))</f>
        <v/>
      </c>
      <c r="AE286" s="210" t="str">
        <f>IF($B286="","",IF('Actual Allocation Calc'!$AN$78="A",
IF($P286="Employed",$U286,
IF(AND($P286="Terminated"),($U286/7*AV286),
IF(AND($P286="Furloughed"),($U286/7*AV286)+($U286/7*BF286),
IF(AND($P286="Rehired"),($U286/7*BF286),
IF(AND($P286="Terminated",AV286&gt;0),$U286,
IF($P286="Furloughed",IF(AV286&gt;0,$U286)+IF(BF286&gt;0,$U286),
IF($P286="Rehired",IF(BF286&gt;0,$U286)))))))),IF('Actual Allocation Calc'!$AN$78="C",'Actual Allocation Calc'!R286,'Actual Allocation Calc'!AA286+IF($P286="Employed",$U286,
IF(AND($P286="Terminated"),($U286/7*AV286),
IF(AND($P286="Furloughed"),($U286/7*AV286)+($U286/7*BF286),
IF(AND($P286="Rehired"),($U286/7*BF286),
IF(AND($P286="Terminated",AV286&gt;0),$U286,
IF($P286="Furloughed",IF(AV286&gt;0,$U286)+IF(BF286&gt;0,$U286),
IF($P286="Rehired",IF(BF286&gt;0,$U286))))))))*'Actual Allocation Calc'!$AN$99)))</f>
        <v/>
      </c>
      <c r="AF286" s="210" t="str">
        <f>IF($B286="","",IF('Actual Allocation Calc'!$AO$78="A",
IF($P286="Employed",$U286,
IF(AND($P286="Terminated"),($U286/7*AW286),
IF(AND($P286="Furloughed"),($U286/7*AW286)+($U286/7*BG286),
IF(AND($P286="Rehired"),($U286/7*BG286),
IF(AND($P286="Terminated",AW286&gt;0),$U286,
IF($P286="Furloughed",IF(AW286&gt;0,$U286)+IF(BG286&gt;0,$U286),
IF($P286="Rehired",IF(BG286&gt;0,$U286)))))))),IF('Actual Allocation Calc'!$AO$78="C",'Actual Allocation Calc'!S286,'Actual Allocation Calc'!AB286+IF($P286="Employed",$U286,
IF(AND($P286="Terminated"),($U286/7*AW286),
IF(AND($P286="Furloughed"),($U286/7*AW286)+($U286/7*BG286),
IF(AND($P286="Rehired"),($U286/7*BG286),
IF(AND($P286="Terminated",AW286&gt;0),$U286,
IF($P286="Furloughed",IF(AW286&gt;0,$U286)+IF(BG286&gt;0,$U286),
IF($P286="Rehired",IF(BG286&gt;0,$U286))))))))*'Actual Allocation Calc'!$AO$99)))</f>
        <v/>
      </c>
      <c r="AG286" s="210" t="str">
        <f>IF($B286="","",IF('Actual Allocation Calc'!$AP$78="A",
IF($P286="Employed",$U286/7*BK286,
IF(AND($P286="Terminated"),($U286/7*AX286),
IF(AND($P286="Furloughed"),($U286/7*AX286)+($U286/7*BH286),
IF(AND($P286="Rehired"),($U286/7*BH286),
IF(AND($P286="Terminated",AX286&gt;0),$U286,
IF($P286="Furloughed",IF(AX286&gt;0,$U286)+IF(BH286&gt;0,$U286),
IF($P286="Rehired",IF(BH286&gt;0,$U286)))))))),IF('Actual Allocation Calc'!$AP$78="C",'Actual Allocation Calc'!T286,'Actual Allocation Calc'!AC286+IF($P286="Employed",$U286/7*BK286,
IF(AND($P286="Terminated"),($U286/7*AX286),
IF(AND($P286="Furloughed"),($U286/7*AX286)+($U286/7*BH286),
IF(AND($P286="Rehired"),($U286/7*BH286),
IF(AND($P286="Terminated",AX286&gt;0),$U286,
IF($P286="Furloughed",IF(AX286&gt;0,$U286)+IF(BH286&gt;0,$U286),
IF($P286="Rehired",IF(BH286&gt;0,$U286))))))))*'Actual Allocation Calc'!$AP$99)))</f>
        <v/>
      </c>
      <c r="AH286" s="536"/>
      <c r="AI286" s="82">
        <f t="shared" si="87"/>
        <v>0</v>
      </c>
      <c r="AJ286" s="210">
        <f t="shared" si="90"/>
        <v>0</v>
      </c>
      <c r="AK286" s="397" t="str">
        <f t="shared" si="91"/>
        <v/>
      </c>
      <c r="AM286" s="122"/>
      <c r="AO286" s="214" t="str">
        <f>IFERROR(IF($V286="","",VLOOKUP(V286,'Calendar Calcs'!$B$2:$E1253,4,FALSE)),0)</f>
        <v/>
      </c>
      <c r="AP286" s="69" t="str">
        <f>IF($AO286="","", IF($AO286&lt;AP$23,0,IF($AO286&gt;AP$23,COUNTIFS('Calendar Calcs'!$E$2:$E1253,AP$23),COUNTIFS('Calendar Calcs'!$E$2:$E1253,AP$23,'Calendar Calcs'!$D$2:$D1253,"&lt;="&amp;WEEKDAY($V286)))))</f>
        <v/>
      </c>
      <c r="AQ286" s="69" t="str">
        <f>IF($AO286="","", IF($AO286&lt;AQ$23,0,IF($AO286&gt;AQ$23,COUNTIFS('Calendar Calcs'!$E$2:$E1253,AQ$23),COUNTIFS('Calendar Calcs'!$E$2:$E1253,AQ$23,'Calendar Calcs'!$D$2:$D1253,"&lt;="&amp;WEEKDAY($V286)))))</f>
        <v/>
      </c>
      <c r="AR286" s="69" t="str">
        <f>IF($AO286="","", IF($AO286&lt;AR$23,0,IF($AO286&gt;AR$23,COUNTIFS('Calendar Calcs'!$E$2:$E1253,AR$23),COUNTIFS('Calendar Calcs'!$E$2:$E1253,AR$23,'Calendar Calcs'!$D$2:$D1253,"&lt;="&amp;WEEKDAY($V286)))))</f>
        <v/>
      </c>
      <c r="AS286" s="69" t="str">
        <f>IF($AO286="","", IF($AO286&lt;AS$23,0,IF($AO286&gt;AS$23,COUNTIFS('Calendar Calcs'!$E$2:$E1253,AS$23),COUNTIFS('Calendar Calcs'!$E$2:$E1253,AS$23,'Calendar Calcs'!$D$2:$D1253,"&lt;="&amp;WEEKDAY($V286)))))</f>
        <v/>
      </c>
      <c r="AT286" s="69" t="str">
        <f>IF($AO286="","", IF($AO286&lt;AT$23,0,IF($AO286&gt;AT$23,COUNTIFS('Calendar Calcs'!$E$2:$E1253,AT$23),COUNTIFS('Calendar Calcs'!$E$2:$E1253,AT$23,'Calendar Calcs'!$D$2:$D1253,"&lt;="&amp;WEEKDAY($V286)))))</f>
        <v/>
      </c>
      <c r="AU286" s="69" t="str">
        <f>IF($AO286="","", IF($AO286&lt;AU$23,0,IF($AO286&gt;AU$23,COUNTIFS('Calendar Calcs'!$E$2:$E1253,AU$23),COUNTIFS('Calendar Calcs'!$E$2:$E1253,AU$23,'Calendar Calcs'!$D$2:$D1253,"&lt;="&amp;WEEKDAY($V286)))))</f>
        <v/>
      </c>
      <c r="AV286" s="69" t="str">
        <f>IF($AO286="","", IF($AO286&lt;AV$23,0,IF($AO286&gt;AV$23,COUNTIFS('Calendar Calcs'!$E$2:$E1253,AV$23),COUNTIFS('Calendar Calcs'!$E$2:$E1253,AV$23,'Calendar Calcs'!$D$2:$D1253,"&lt;="&amp;WEEKDAY($V286)))))</f>
        <v/>
      </c>
      <c r="AW286" s="69" t="str">
        <f>IF($AO286="","", IF($AO286&lt;AW$23,0,IF($AO286&gt;AW$23,COUNTIFS('Calendar Calcs'!$E$2:$E1253,AW$23),COUNTIFS('Calendar Calcs'!$E$2:$E1253,AW$23,'Calendar Calcs'!$D$2:$D1253,"&lt;="&amp;WEEKDAY($V286)))))</f>
        <v/>
      </c>
      <c r="AX286" s="69" t="str">
        <f>IF($AO286="","", IF($AO286&lt;AX$23,0,IF($AO286&gt;AX$23,COUNTIFS('Calendar Calcs'!$E$2:$E1253,AX$23),COUNTIFS('Calendar Calcs'!$E$2:$E1253,AX$23,'Calendar Calcs'!$D$2:$D1253,"&lt;="&amp;WEEKDAY($V286)))))</f>
        <v/>
      </c>
      <c r="AY286" s="69" t="str">
        <f>IF($W286="","",VLOOKUP($W286,'Calendar Calcs'!$B$2:$E1253,4,FALSE))</f>
        <v/>
      </c>
      <c r="AZ286" s="69" t="str">
        <f>IF($AY286="","",IF($AY286&gt;AZ$23,0,IF($AY286&lt;AZ$23,COUNTIFS('Calendar Calcs'!$E$2:$E1253,AZ$23),COUNTIFS('Calendar Calcs'!$E$2:$E1253,AZ$23,'Calendar Calcs'!$D$2:$D1253,"&gt;="&amp;WEEKDAY($W286)))))</f>
        <v/>
      </c>
      <c r="BA286" s="69" t="str">
        <f>IF($AY286="","",IF($AY286&gt;BA$23,0,IF($AY286&lt;BA$23,COUNTIFS('Calendar Calcs'!$E$2:$E1253,BA$23),COUNTIFS('Calendar Calcs'!$E$2:$E1253,BA$23,'Calendar Calcs'!$D$2:$D1253,"&gt;="&amp;WEEKDAY($W286)))))</f>
        <v/>
      </c>
      <c r="BB286" s="69" t="str">
        <f>IF($AY286="","",IF($AY286&gt;BB$23,0,IF($AY286&lt;BB$23,COUNTIFS('Calendar Calcs'!$E$2:$E1253,BB$23),COUNTIFS('Calendar Calcs'!$E$2:$E1253,BB$23,'Calendar Calcs'!$D$2:$D1253,"&gt;="&amp;WEEKDAY($W286)))))</f>
        <v/>
      </c>
      <c r="BC286" s="69" t="str">
        <f>IF($AY286="","",IF($AY286&gt;BC$23,0,IF($AY286&lt;BC$23,COUNTIFS('Calendar Calcs'!$E$2:$E1253,BC$23),COUNTIFS('Calendar Calcs'!$E$2:$E1253,BC$23,'Calendar Calcs'!$D$2:$D1253,"&gt;="&amp;WEEKDAY($W286)))))</f>
        <v/>
      </c>
      <c r="BD286" s="69" t="str">
        <f>IF($AY286="","",IF($AY286&gt;BD$23,0,IF($AY286&lt;BD$23,COUNTIFS('Calendar Calcs'!$E$2:$E1253,BD$23),COUNTIFS('Calendar Calcs'!$E$2:$E1253,BD$23,'Calendar Calcs'!$D$2:$D1253,"&gt;="&amp;WEEKDAY($W286)))))</f>
        <v/>
      </c>
      <c r="BE286" s="69" t="str">
        <f>IF($AY286="","",IF($AY286&gt;BE$23,0,IF($AY286&lt;BE$23,COUNTIFS('Calendar Calcs'!$E$2:$E1253,BE$23),COUNTIFS('Calendar Calcs'!$E$2:$E1253,BE$23,'Calendar Calcs'!$D$2:$D1253,"&gt;="&amp;WEEKDAY($W286)))))</f>
        <v/>
      </c>
      <c r="BF286" s="69" t="str">
        <f>IF($AY286="","",IF($AY286&gt;BF$23,0,IF($AY286&lt;BF$23,COUNTIFS('Calendar Calcs'!$E$2:$E1253,BF$23),COUNTIFS('Calendar Calcs'!$E$2:$E1253,BF$23,'Calendar Calcs'!$D$2:$D1253,"&gt;="&amp;WEEKDAY($W286)))))</f>
        <v/>
      </c>
      <c r="BG286" s="69" t="str">
        <f>IF($AY286="","",IF($AY286&gt;BG$23,0,IF($AY286&lt;BG$23,COUNTIFS('Calendar Calcs'!$E$2:$E1253,BG$23),COUNTIFS('Calendar Calcs'!$E$2:$E1253,BG$23,'Calendar Calcs'!$D$2:$D1253,"&gt;="&amp;WEEKDAY($W286)))))</f>
        <v/>
      </c>
      <c r="BH286" s="69">
        <f t="shared" si="92"/>
        <v>6</v>
      </c>
      <c r="BI286" s="69">
        <f>IF(Cover!$E$43="","",VLOOKUP(Cover!$E$43,'Calendar Calcs'!$B$2:$E1253,4,FALSE))</f>
        <v>1</v>
      </c>
      <c r="BJ286" s="69">
        <f>IF($BI286="","", IF($BI286&lt;BJ$23,0,IF($BI286&gt;=BJ$23,COUNTIFS('Calendar Calcs'!$E$2:$E1253,BJ$23),COUNTIFS('Calendar Calcs'!$E$2:$E1253,BJ$23,'Calendar Calcs'!$D$2:$D1253,"&lt;="&amp;WEEKDAY($V286)))))</f>
        <v>1</v>
      </c>
      <c r="BK286" s="69">
        <f t="shared" si="89"/>
        <v>6</v>
      </c>
      <c r="BN286" s="69" t="str">
        <f>IF(T286&gt;0,"FTE",IF(Cover!$E$47="Weekly",IF(S286&gt;29.75,"FTE","PTE"),IF(S286&gt;59.75,"FTE","PTE")))</f>
        <v>PTE</v>
      </c>
      <c r="BO286" s="69">
        <f>IF(BN286="FTE",30,IF(Cover!$E$47="Weekly",'STEP 2 EE Data'!S286,'STEP 2 EE Data'!S286/2))</f>
        <v>0</v>
      </c>
      <c r="BP286" s="209">
        <f t="shared" si="93"/>
        <v>0</v>
      </c>
      <c r="BQ286" s="209">
        <f t="shared" si="94"/>
        <v>0</v>
      </c>
      <c r="BR286" s="209">
        <f t="shared" si="95"/>
        <v>0</v>
      </c>
      <c r="BS286" s="209">
        <f t="shared" si="96"/>
        <v>0</v>
      </c>
      <c r="BT286" s="209">
        <f t="shared" si="97"/>
        <v>0</v>
      </c>
      <c r="BU286" s="209">
        <f t="shared" si="98"/>
        <v>0</v>
      </c>
      <c r="BV286" s="209">
        <f t="shared" si="99"/>
        <v>0</v>
      </c>
      <c r="BW286" s="209">
        <f t="shared" si="100"/>
        <v>0</v>
      </c>
      <c r="BX286" s="209">
        <f t="shared" si="101"/>
        <v>0</v>
      </c>
      <c r="CC286" s="210" t="str">
        <f>IF(B286="","",IF(C286="",IF(Cover!$E$47="Weekly",'STEP 3 EE Comp'!BI291*8,'STEP 3 EE Comp'!BI291*4),IF(Cover!$E$47="Weekly",'STEP 3 EE Comp'!BI291,'STEP 3 EE Comp'!BI291)))</f>
        <v/>
      </c>
      <c r="CD286" s="82" t="str">
        <f t="shared" si="102"/>
        <v/>
      </c>
      <c r="CE286" s="417">
        <f t="shared" si="103"/>
        <v>1</v>
      </c>
      <c r="CF286" s="82" t="str">
        <f t="shared" si="104"/>
        <v>Good</v>
      </c>
      <c r="CG286" s="82">
        <f t="shared" si="105"/>
        <v>0</v>
      </c>
      <c r="CH286" s="234">
        <f t="shared" si="106"/>
        <v>0</v>
      </c>
    </row>
    <row r="287" spans="1:86" s="69" customFormat="1" x14ac:dyDescent="0.3">
      <c r="A287" s="555"/>
      <c r="B287" s="52"/>
      <c r="C287" s="52"/>
      <c r="D287" s="52"/>
      <c r="E287" s="52"/>
      <c r="F287" s="507"/>
      <c r="G287" s="210">
        <f t="shared" si="86"/>
        <v>0</v>
      </c>
      <c r="H287" s="82">
        <f t="shared" si="88"/>
        <v>0</v>
      </c>
      <c r="I287" s="211"/>
      <c r="J287" s="441" t="s">
        <v>21</v>
      </c>
      <c r="K287" s="441" t="s">
        <v>21</v>
      </c>
      <c r="L287" s="441" t="s">
        <v>21</v>
      </c>
      <c r="M287" s="441" t="s">
        <v>21</v>
      </c>
      <c r="N287" s="568" t="s">
        <v>21</v>
      </c>
      <c r="O287" s="211"/>
      <c r="P287" s="212" t="str">
        <f>IF(B287="","",
IF(AND(V287="",W287="",B287&lt;&gt;""),"Employed",
IF(AND(V287&lt;&gt;"",W287="",B287&lt;&gt;""),"Terminated",
IF(AND(V287&lt;&gt;"",W287&lt;&gt;"",B287&lt;&gt;""),IF(W287&lt;Cover!$E$43,"Employed","Furloughed"),
IF(AND(V287="",W287&lt;&gt;"",B287&lt;&gt;""),IF(W287&lt;Cover!$E$43,"Employed","Rehired"))))))</f>
        <v/>
      </c>
      <c r="Q287" s="211"/>
      <c r="R287" s="536"/>
      <c r="S287" s="563"/>
      <c r="T287" s="536"/>
      <c r="U287" s="82">
        <f>IF(Cover!$E$47="Weekly",IF(T287&gt;0,T287,R287*S287),IF(T287&gt;0,T287,R287*S287)/2)</f>
        <v>0</v>
      </c>
      <c r="V287" s="564"/>
      <c r="W287" s="564"/>
      <c r="Y287" s="213" t="str">
        <f>IF($B287="","",IF('Actual Allocation Calc'!$AH$78="A",
IF($P287="Employed",$U287/7*BJ287,
IF(AND($P287="Terminated"),($U287/7*AP287),
IF(AND($P287="Furloughed"),($U287/7*AP287)+($U287/7*AZ287),
IF(AND($P287="Rehired"),($U287/7*AZ287),
IF(AND($P287="Terminated",AP287&gt;0),$U287,
IF($P287="Furloughed",IF(AP287&gt;0,$U287)+IF(AZ287&gt;0,$U287),
IF($P287="Rehired",IF(AZ287&gt;0,$U287)))))))),IF('Actual Allocation Calc'!$AH$78="C",'Actual Allocation Calc'!L287,'Actual Allocation Calc'!U287+IF($P287="Employed",$U287/7*BJ287,
IF(AND($P287="Terminated"),($U287/7*AP287),
IF(AND($P287="Furloughed"),($U287/7*AP287)+($U287/7*AZ287),
IF(AND($P287="Rehired"),($U287/7*AZ287),
IF(AND($P287="Terminated",AP287&gt;0),$U287,
IF($P287="Furloughed",IF(AP287&gt;0,$U287)+IF(AZ287&gt;0,$U287),
IF($P287="Rehired",IF(AZ287&gt;0,$U287))))))))*'Actual Allocation Calc'!$AH$99)))</f>
        <v/>
      </c>
      <c r="Z287" s="210" t="str">
        <f>IF($B287="","",IF('Actual Allocation Calc'!$AI$78="A",
IF($P287="Employed",$U287,
IF(AND($P287="Terminated"),($U287/7*AQ287),
IF(AND($P287="Furloughed"),($U287/7*AQ287)+($U287/7*BA287),
IF(AND($P287="Rehired"),($U287/7*BA287),
IF(AND($P287="Terminated",AQ287&gt;0),$U287,
IF($P287="Furloughed",IF(AQ287&gt;0,$U287)+IF(BA287&gt;0,$U287),
IF($P287="Rehired",IF(BA287&gt;0,$U287)))))))),IF('Actual Allocation Calc'!$AI$78="C",'Actual Allocation Calc'!M287,'Actual Allocation Calc'!V287+IF($P287="Employed",$U287,
IF(AND($P287="Terminated"),($U287/7*AQ287),
IF(AND($P287="Furloughed"),($U287/7*AQ287)+($U287/7*BA287),
IF(AND($P287="Rehired"),($U287/7*BA287),
IF(AND($P287="Terminated",AQ287&gt;0),$U287,
IF($P287="Furloughed",IF(AQ287&gt;0,$U287)+IF(BA287&gt;0,$U287),
IF($P287="Rehired",IF(BA287&gt;0,$U287))))))))*'Actual Allocation Calc'!$AI$99)))</f>
        <v/>
      </c>
      <c r="AA287" s="210" t="str">
        <f>IF($B287="","",IF('Actual Allocation Calc'!$AJ$78="A",
IF($P287="Employed",$U287,
IF(AND($P287="Terminated"),($U287/7*AR287),
IF(AND($P287="Furloughed"),($U287/7*AR287)+($U287/7*BB287),
IF(AND($P287="Rehired"),($U287/7*BB287),
IF(AND($P287="Terminated",AR287&gt;0),$U287,
IF($P287="Furloughed",IF(AR287&gt;0,$U287)+IF(BB287&gt;0,$U287),
IF($P287="Rehired",IF(BB287&gt;0,$U287)))))))),IF('Actual Allocation Calc'!$AJ$78="C",'Actual Allocation Calc'!N287,'Actual Allocation Calc'!W287+IF($P287="Employed",$U287,
IF(AND($P287="Terminated"),($U287/7*AR287),
IF(AND($P287="Furloughed"),($U287/7*AR287)+($U287/7*BB287),
IF(AND($P287="Rehired"),($U287/7*BB287),
IF(AND($P287="Terminated",AR287&gt;0),$U287,
IF($P287="Furloughed",IF(AR287&gt;0,$U287)+IF(BB287&gt;0,$U287),
IF($P287="Rehired",IF(BB287&gt;0,$U287))))))))*'Actual Allocation Calc'!$AJ$99)))</f>
        <v/>
      </c>
      <c r="AB287" s="210" t="str">
        <f>IF($B287="","",IF('Actual Allocation Calc'!$AK$78="A",
IF($P287="Employed",$U287,
IF(AND($P287="Terminated"),($U287/7*AS287),
IF(AND($P287="Furloughed"),($U287/7*AS287)+($U287/7*BC287),
IF(AND($P287="Rehired"),($U287/7*BC287),
IF(AND($P287="Terminated",AS287&gt;0),$U287,
IF($P287="Furloughed",IF(AS287&gt;0,$U287)+IF(BC287&gt;0,$U287),
IF($P287="Rehired",IF(BC287&gt;0,$U287)))))))),IF('Actual Allocation Calc'!$AK$78="C",'Actual Allocation Calc'!O287,'Actual Allocation Calc'!X287+IF($P287="Employed",$U287,
IF(AND($P287="Terminated"),($U287/7*AS287),
IF(AND($P287="Furloughed"),($U287/7*AS287)+($U287/7*BC287),
IF(AND($P287="Rehired"),($U287/7*BC287),
IF(AND($P287="Terminated",AS287&gt;0),$U287,
IF($P287="Furloughed",IF(AS287&gt;0,$U287)+IF(BC287&gt;0,$U287),
IF($P287="Rehired",IF(BC287&gt;0,$U287))))))))*'Actual Allocation Calc'!$AK$99)))</f>
        <v/>
      </c>
      <c r="AC287" s="210" t="str">
        <f>IF($B287="","",IF('Actual Allocation Calc'!$AL$78="A",
IF($P287="Employed",$U287,
IF(AND($P287="Terminated"),($U287/7*AT287),
IF(AND($P287="Furloughed"),($U287/7*AT287)+($U287/7*BD287),
IF(AND($P287="Rehired"),($U287/7*BD287),
IF(AND($P287="Terminated",AT287&gt;0),$U287,
IF($P287="Furloughed",IF(AT287&gt;0,$U287)+IF(BD287&gt;0,$U287),
IF($P287="Rehired",IF(BD287&gt;0,$U287)))))))),IF('Actual Allocation Calc'!$AL$78="C",'Actual Allocation Calc'!P287,'Actual Allocation Calc'!Y287+IF($P287="Employed",$U287,
IF(AND($P287="Terminated"),($U287/7*AT287),
IF(AND($P287="Furloughed"),($U287/7*AT287)+($U287/7*BD287),
IF(AND($P287="Rehired"),($U287/7*BD287),
IF(AND($P287="Terminated",AT287&gt;0),$U287,
IF($P287="Furloughed",IF(AT287&gt;0,$U287)+IF(BD287&gt;0,$U287),
IF($P287="Rehired",IF(BD287&gt;0,$U287))))))))*'Actual Allocation Calc'!$AL$99)))</f>
        <v/>
      </c>
      <c r="AD287" s="210" t="str">
        <f>IF($B287="","",IF('Actual Allocation Calc'!$AM$78="A",
IF($P287="Employed",$U287,
IF(AND($P287="Terminated"),($U287/7*AU287),
IF(AND($P287="Furloughed"),($U287/7*AU287)+($U287/7*BE287),
IF(AND($P287="Rehired"),($U287/7*BE287),
IF(AND($P287="Terminated",AU287&gt;0),$U287,
IF($P287="Furloughed",IF(AU287&gt;0,$U287)+IF(BE287&gt;0,$U287),
IF($P287="Rehired",IF(BE287&gt;0,$U287)))))))),IF('Actual Allocation Calc'!$AM$78="C",'Actual Allocation Calc'!Q287,'Actual Allocation Calc'!Z287+IF($P287="Employed",$U287,
IF(AND($P287="Terminated"),($U287/7*AU287),
IF(AND($P287="Furloughed"),($U287/7*AU287)+($U287/7*BE287),
IF(AND($P287="Rehired"),($U287/7*BE287),
IF(AND($P287="Terminated",AU287&gt;0),$U287,
IF($P287="Furloughed",IF(AU287&gt;0,$U287)+IF(BE287&gt;0,$U287),
IF($P287="Rehired",IF(BE287&gt;0,$U287))))))))*'Actual Allocation Calc'!$AM$99)))</f>
        <v/>
      </c>
      <c r="AE287" s="210" t="str">
        <f>IF($B287="","",IF('Actual Allocation Calc'!$AN$78="A",
IF($P287="Employed",$U287,
IF(AND($P287="Terminated"),($U287/7*AV287),
IF(AND($P287="Furloughed"),($U287/7*AV287)+($U287/7*BF287),
IF(AND($P287="Rehired"),($U287/7*BF287),
IF(AND($P287="Terminated",AV287&gt;0),$U287,
IF($P287="Furloughed",IF(AV287&gt;0,$U287)+IF(BF287&gt;0,$U287),
IF($P287="Rehired",IF(BF287&gt;0,$U287)))))))),IF('Actual Allocation Calc'!$AN$78="C",'Actual Allocation Calc'!R287,'Actual Allocation Calc'!AA287+IF($P287="Employed",$U287,
IF(AND($P287="Terminated"),($U287/7*AV287),
IF(AND($P287="Furloughed"),($U287/7*AV287)+($U287/7*BF287),
IF(AND($P287="Rehired"),($U287/7*BF287),
IF(AND($P287="Terminated",AV287&gt;0),$U287,
IF($P287="Furloughed",IF(AV287&gt;0,$U287)+IF(BF287&gt;0,$U287),
IF($P287="Rehired",IF(BF287&gt;0,$U287))))))))*'Actual Allocation Calc'!$AN$99)))</f>
        <v/>
      </c>
      <c r="AF287" s="210" t="str">
        <f>IF($B287="","",IF('Actual Allocation Calc'!$AO$78="A",
IF($P287="Employed",$U287,
IF(AND($P287="Terminated"),($U287/7*AW287),
IF(AND($P287="Furloughed"),($U287/7*AW287)+($U287/7*BG287),
IF(AND($P287="Rehired"),($U287/7*BG287),
IF(AND($P287="Terminated",AW287&gt;0),$U287,
IF($P287="Furloughed",IF(AW287&gt;0,$U287)+IF(BG287&gt;0,$U287),
IF($P287="Rehired",IF(BG287&gt;0,$U287)))))))),IF('Actual Allocation Calc'!$AO$78="C",'Actual Allocation Calc'!S287,'Actual Allocation Calc'!AB287+IF($P287="Employed",$U287,
IF(AND($P287="Terminated"),($U287/7*AW287),
IF(AND($P287="Furloughed"),($U287/7*AW287)+($U287/7*BG287),
IF(AND($P287="Rehired"),($U287/7*BG287),
IF(AND($P287="Terminated",AW287&gt;0),$U287,
IF($P287="Furloughed",IF(AW287&gt;0,$U287)+IF(BG287&gt;0,$U287),
IF($P287="Rehired",IF(BG287&gt;0,$U287))))))))*'Actual Allocation Calc'!$AO$99)))</f>
        <v/>
      </c>
      <c r="AG287" s="210" t="str">
        <f>IF($B287="","",IF('Actual Allocation Calc'!$AP$78="A",
IF($P287="Employed",$U287/7*BK287,
IF(AND($P287="Terminated"),($U287/7*AX287),
IF(AND($P287="Furloughed"),($U287/7*AX287)+($U287/7*BH287),
IF(AND($P287="Rehired"),($U287/7*BH287),
IF(AND($P287="Terminated",AX287&gt;0),$U287,
IF($P287="Furloughed",IF(AX287&gt;0,$U287)+IF(BH287&gt;0,$U287),
IF($P287="Rehired",IF(BH287&gt;0,$U287)))))))),IF('Actual Allocation Calc'!$AP$78="C",'Actual Allocation Calc'!T287,'Actual Allocation Calc'!AC287+IF($P287="Employed",$U287/7*BK287,
IF(AND($P287="Terminated"),($U287/7*AX287),
IF(AND($P287="Furloughed"),($U287/7*AX287)+($U287/7*BH287),
IF(AND($P287="Rehired"),($U287/7*BH287),
IF(AND($P287="Terminated",AX287&gt;0),$U287,
IF($P287="Furloughed",IF(AX287&gt;0,$U287)+IF(BH287&gt;0,$U287),
IF($P287="Rehired",IF(BH287&gt;0,$U287))))))))*'Actual Allocation Calc'!$AP$99)))</f>
        <v/>
      </c>
      <c r="AH287" s="536"/>
      <c r="AI287" s="82">
        <f t="shared" si="87"/>
        <v>0</v>
      </c>
      <c r="AJ287" s="210">
        <f t="shared" si="90"/>
        <v>0</v>
      </c>
      <c r="AK287" s="397" t="str">
        <f t="shared" si="91"/>
        <v/>
      </c>
      <c r="AM287" s="122"/>
      <c r="AO287" s="214" t="str">
        <f>IFERROR(IF($V287="","",VLOOKUP(V287,'Calendar Calcs'!$B$2:$E1254,4,FALSE)),0)</f>
        <v/>
      </c>
      <c r="AP287" s="69" t="str">
        <f>IF($AO287="","", IF($AO287&lt;AP$23,0,IF($AO287&gt;AP$23,COUNTIFS('Calendar Calcs'!$E$2:$E1254,AP$23),COUNTIFS('Calendar Calcs'!$E$2:$E1254,AP$23,'Calendar Calcs'!$D$2:$D1254,"&lt;="&amp;WEEKDAY($V287)))))</f>
        <v/>
      </c>
      <c r="AQ287" s="69" t="str">
        <f>IF($AO287="","", IF($AO287&lt;AQ$23,0,IF($AO287&gt;AQ$23,COUNTIFS('Calendar Calcs'!$E$2:$E1254,AQ$23),COUNTIFS('Calendar Calcs'!$E$2:$E1254,AQ$23,'Calendar Calcs'!$D$2:$D1254,"&lt;="&amp;WEEKDAY($V287)))))</f>
        <v/>
      </c>
      <c r="AR287" s="69" t="str">
        <f>IF($AO287="","", IF($AO287&lt;AR$23,0,IF($AO287&gt;AR$23,COUNTIFS('Calendar Calcs'!$E$2:$E1254,AR$23),COUNTIFS('Calendar Calcs'!$E$2:$E1254,AR$23,'Calendar Calcs'!$D$2:$D1254,"&lt;="&amp;WEEKDAY($V287)))))</f>
        <v/>
      </c>
      <c r="AS287" s="69" t="str">
        <f>IF($AO287="","", IF($AO287&lt;AS$23,0,IF($AO287&gt;AS$23,COUNTIFS('Calendar Calcs'!$E$2:$E1254,AS$23),COUNTIFS('Calendar Calcs'!$E$2:$E1254,AS$23,'Calendar Calcs'!$D$2:$D1254,"&lt;="&amp;WEEKDAY($V287)))))</f>
        <v/>
      </c>
      <c r="AT287" s="69" t="str">
        <f>IF($AO287="","", IF($AO287&lt;AT$23,0,IF($AO287&gt;AT$23,COUNTIFS('Calendar Calcs'!$E$2:$E1254,AT$23),COUNTIFS('Calendar Calcs'!$E$2:$E1254,AT$23,'Calendar Calcs'!$D$2:$D1254,"&lt;="&amp;WEEKDAY($V287)))))</f>
        <v/>
      </c>
      <c r="AU287" s="69" t="str">
        <f>IF($AO287="","", IF($AO287&lt;AU$23,0,IF($AO287&gt;AU$23,COUNTIFS('Calendar Calcs'!$E$2:$E1254,AU$23),COUNTIFS('Calendar Calcs'!$E$2:$E1254,AU$23,'Calendar Calcs'!$D$2:$D1254,"&lt;="&amp;WEEKDAY($V287)))))</f>
        <v/>
      </c>
      <c r="AV287" s="69" t="str">
        <f>IF($AO287="","", IF($AO287&lt;AV$23,0,IF($AO287&gt;AV$23,COUNTIFS('Calendar Calcs'!$E$2:$E1254,AV$23),COUNTIFS('Calendar Calcs'!$E$2:$E1254,AV$23,'Calendar Calcs'!$D$2:$D1254,"&lt;="&amp;WEEKDAY($V287)))))</f>
        <v/>
      </c>
      <c r="AW287" s="69" t="str">
        <f>IF($AO287="","", IF($AO287&lt;AW$23,0,IF($AO287&gt;AW$23,COUNTIFS('Calendar Calcs'!$E$2:$E1254,AW$23),COUNTIFS('Calendar Calcs'!$E$2:$E1254,AW$23,'Calendar Calcs'!$D$2:$D1254,"&lt;="&amp;WEEKDAY($V287)))))</f>
        <v/>
      </c>
      <c r="AX287" s="69" t="str">
        <f>IF($AO287="","", IF($AO287&lt;AX$23,0,IF($AO287&gt;AX$23,COUNTIFS('Calendar Calcs'!$E$2:$E1254,AX$23),COUNTIFS('Calendar Calcs'!$E$2:$E1254,AX$23,'Calendar Calcs'!$D$2:$D1254,"&lt;="&amp;WEEKDAY($V287)))))</f>
        <v/>
      </c>
      <c r="AY287" s="69" t="str">
        <f>IF($W287="","",VLOOKUP($W287,'Calendar Calcs'!$B$2:$E1254,4,FALSE))</f>
        <v/>
      </c>
      <c r="AZ287" s="69" t="str">
        <f>IF($AY287="","",IF($AY287&gt;AZ$23,0,IF($AY287&lt;AZ$23,COUNTIFS('Calendar Calcs'!$E$2:$E1254,AZ$23),COUNTIFS('Calendar Calcs'!$E$2:$E1254,AZ$23,'Calendar Calcs'!$D$2:$D1254,"&gt;="&amp;WEEKDAY($W287)))))</f>
        <v/>
      </c>
      <c r="BA287" s="69" t="str">
        <f>IF($AY287="","",IF($AY287&gt;BA$23,0,IF($AY287&lt;BA$23,COUNTIFS('Calendar Calcs'!$E$2:$E1254,BA$23),COUNTIFS('Calendar Calcs'!$E$2:$E1254,BA$23,'Calendar Calcs'!$D$2:$D1254,"&gt;="&amp;WEEKDAY($W287)))))</f>
        <v/>
      </c>
      <c r="BB287" s="69" t="str">
        <f>IF($AY287="","",IF($AY287&gt;BB$23,0,IF($AY287&lt;BB$23,COUNTIFS('Calendar Calcs'!$E$2:$E1254,BB$23),COUNTIFS('Calendar Calcs'!$E$2:$E1254,BB$23,'Calendar Calcs'!$D$2:$D1254,"&gt;="&amp;WEEKDAY($W287)))))</f>
        <v/>
      </c>
      <c r="BC287" s="69" t="str">
        <f>IF($AY287="","",IF($AY287&gt;BC$23,0,IF($AY287&lt;BC$23,COUNTIFS('Calendar Calcs'!$E$2:$E1254,BC$23),COUNTIFS('Calendar Calcs'!$E$2:$E1254,BC$23,'Calendar Calcs'!$D$2:$D1254,"&gt;="&amp;WEEKDAY($W287)))))</f>
        <v/>
      </c>
      <c r="BD287" s="69" t="str">
        <f>IF($AY287="","",IF($AY287&gt;BD$23,0,IF($AY287&lt;BD$23,COUNTIFS('Calendar Calcs'!$E$2:$E1254,BD$23),COUNTIFS('Calendar Calcs'!$E$2:$E1254,BD$23,'Calendar Calcs'!$D$2:$D1254,"&gt;="&amp;WEEKDAY($W287)))))</f>
        <v/>
      </c>
      <c r="BE287" s="69" t="str">
        <f>IF($AY287="","",IF($AY287&gt;BE$23,0,IF($AY287&lt;BE$23,COUNTIFS('Calendar Calcs'!$E$2:$E1254,BE$23),COUNTIFS('Calendar Calcs'!$E$2:$E1254,BE$23,'Calendar Calcs'!$D$2:$D1254,"&gt;="&amp;WEEKDAY($W287)))))</f>
        <v/>
      </c>
      <c r="BF287" s="69" t="str">
        <f>IF($AY287="","",IF($AY287&gt;BF$23,0,IF($AY287&lt;BF$23,COUNTIFS('Calendar Calcs'!$E$2:$E1254,BF$23),COUNTIFS('Calendar Calcs'!$E$2:$E1254,BF$23,'Calendar Calcs'!$D$2:$D1254,"&gt;="&amp;WEEKDAY($W287)))))</f>
        <v/>
      </c>
      <c r="BG287" s="69" t="str">
        <f>IF($AY287="","",IF($AY287&gt;BG$23,0,IF($AY287&lt;BG$23,COUNTIFS('Calendar Calcs'!$E$2:$E1254,BG$23),COUNTIFS('Calendar Calcs'!$E$2:$E1254,BG$23,'Calendar Calcs'!$D$2:$D1254,"&gt;="&amp;WEEKDAY($W287)))))</f>
        <v/>
      </c>
      <c r="BH287" s="69">
        <f t="shared" si="92"/>
        <v>6</v>
      </c>
      <c r="BI287" s="69">
        <f>IF(Cover!$E$43="","",VLOOKUP(Cover!$E$43,'Calendar Calcs'!$B$2:$E1254,4,FALSE))</f>
        <v>1</v>
      </c>
      <c r="BJ287" s="69">
        <f>IF($BI287="","", IF($BI287&lt;BJ$23,0,IF($BI287&gt;=BJ$23,COUNTIFS('Calendar Calcs'!$E$2:$E1254,BJ$23),COUNTIFS('Calendar Calcs'!$E$2:$E1254,BJ$23,'Calendar Calcs'!$D$2:$D1254,"&lt;="&amp;WEEKDAY($V287)))))</f>
        <v>1</v>
      </c>
      <c r="BK287" s="69">
        <f t="shared" si="89"/>
        <v>6</v>
      </c>
      <c r="BN287" s="69" t="str">
        <f>IF(T287&gt;0,"FTE",IF(Cover!$E$47="Weekly",IF(S287&gt;29.75,"FTE","PTE"),IF(S287&gt;59.75,"FTE","PTE")))</f>
        <v>PTE</v>
      </c>
      <c r="BO287" s="69">
        <f>IF(BN287="FTE",30,IF(Cover!$E$47="Weekly",'STEP 2 EE Data'!S287,'STEP 2 EE Data'!S287/2))</f>
        <v>0</v>
      </c>
      <c r="BP287" s="209">
        <f t="shared" si="93"/>
        <v>0</v>
      </c>
      <c r="BQ287" s="209">
        <f t="shared" si="94"/>
        <v>0</v>
      </c>
      <c r="BR287" s="209">
        <f t="shared" si="95"/>
        <v>0</v>
      </c>
      <c r="BS287" s="209">
        <f t="shared" si="96"/>
        <v>0</v>
      </c>
      <c r="BT287" s="209">
        <f t="shared" si="97"/>
        <v>0</v>
      </c>
      <c r="BU287" s="209">
        <f t="shared" si="98"/>
        <v>0</v>
      </c>
      <c r="BV287" s="209">
        <f t="shared" si="99"/>
        <v>0</v>
      </c>
      <c r="BW287" s="209">
        <f t="shared" si="100"/>
        <v>0</v>
      </c>
      <c r="BX287" s="209">
        <f t="shared" si="101"/>
        <v>0</v>
      </c>
      <c r="CC287" s="210" t="str">
        <f>IF(B287="","",IF(C287="",IF(Cover!$E$47="Weekly",'STEP 3 EE Comp'!BI292*8,'STEP 3 EE Comp'!BI292*4),IF(Cover!$E$47="Weekly",'STEP 3 EE Comp'!BI292,'STEP 3 EE Comp'!BI292)))</f>
        <v/>
      </c>
      <c r="CD287" s="82" t="str">
        <f t="shared" si="102"/>
        <v/>
      </c>
      <c r="CE287" s="417">
        <f t="shared" si="103"/>
        <v>1</v>
      </c>
      <c r="CF287" s="82" t="str">
        <f t="shared" si="104"/>
        <v>Good</v>
      </c>
      <c r="CG287" s="82">
        <f t="shared" si="105"/>
        <v>0</v>
      </c>
      <c r="CH287" s="234">
        <f t="shared" si="106"/>
        <v>0</v>
      </c>
    </row>
    <row r="288" spans="1:86" s="69" customFormat="1" x14ac:dyDescent="0.3">
      <c r="A288" s="555"/>
      <c r="B288" s="52"/>
      <c r="C288" s="52"/>
      <c r="D288" s="52"/>
      <c r="E288" s="52"/>
      <c r="F288" s="507"/>
      <c r="G288" s="210">
        <f t="shared" si="86"/>
        <v>0</v>
      </c>
      <c r="H288" s="82">
        <f t="shared" si="88"/>
        <v>0</v>
      </c>
      <c r="I288" s="211"/>
      <c r="J288" s="441" t="s">
        <v>21</v>
      </c>
      <c r="K288" s="441" t="s">
        <v>21</v>
      </c>
      <c r="L288" s="441" t="s">
        <v>21</v>
      </c>
      <c r="M288" s="441" t="s">
        <v>21</v>
      </c>
      <c r="N288" s="568" t="s">
        <v>21</v>
      </c>
      <c r="O288" s="211"/>
      <c r="P288" s="212" t="str">
        <f>IF(B288="","",
IF(AND(V288="",W288="",B288&lt;&gt;""),"Employed",
IF(AND(V288&lt;&gt;"",W288="",B288&lt;&gt;""),"Terminated",
IF(AND(V288&lt;&gt;"",W288&lt;&gt;"",B288&lt;&gt;""),IF(W288&lt;Cover!$E$43,"Employed","Furloughed"),
IF(AND(V288="",W288&lt;&gt;"",B288&lt;&gt;""),IF(W288&lt;Cover!$E$43,"Employed","Rehired"))))))</f>
        <v/>
      </c>
      <c r="Q288" s="211"/>
      <c r="R288" s="536"/>
      <c r="S288" s="563"/>
      <c r="T288" s="536"/>
      <c r="U288" s="82">
        <f>IF(Cover!$E$47="Weekly",IF(T288&gt;0,T288,R288*S288),IF(T288&gt;0,T288,R288*S288)/2)</f>
        <v>0</v>
      </c>
      <c r="V288" s="564"/>
      <c r="W288" s="564"/>
      <c r="Y288" s="213" t="str">
        <f>IF($B288="","",IF('Actual Allocation Calc'!$AH$78="A",
IF($P288="Employed",$U288/7*BJ288,
IF(AND($P288="Terminated"),($U288/7*AP288),
IF(AND($P288="Furloughed"),($U288/7*AP288)+($U288/7*AZ288),
IF(AND($P288="Rehired"),($U288/7*AZ288),
IF(AND($P288="Terminated",AP288&gt;0),$U288,
IF($P288="Furloughed",IF(AP288&gt;0,$U288)+IF(AZ288&gt;0,$U288),
IF($P288="Rehired",IF(AZ288&gt;0,$U288)))))))),IF('Actual Allocation Calc'!$AH$78="C",'Actual Allocation Calc'!L288,'Actual Allocation Calc'!U288+IF($P288="Employed",$U288/7*BJ288,
IF(AND($P288="Terminated"),($U288/7*AP288),
IF(AND($P288="Furloughed"),($U288/7*AP288)+($U288/7*AZ288),
IF(AND($P288="Rehired"),($U288/7*AZ288),
IF(AND($P288="Terminated",AP288&gt;0),$U288,
IF($P288="Furloughed",IF(AP288&gt;0,$U288)+IF(AZ288&gt;0,$U288),
IF($P288="Rehired",IF(AZ288&gt;0,$U288))))))))*'Actual Allocation Calc'!$AH$99)))</f>
        <v/>
      </c>
      <c r="Z288" s="210" t="str">
        <f>IF($B288="","",IF('Actual Allocation Calc'!$AI$78="A",
IF($P288="Employed",$U288,
IF(AND($P288="Terminated"),($U288/7*AQ288),
IF(AND($P288="Furloughed"),($U288/7*AQ288)+($U288/7*BA288),
IF(AND($P288="Rehired"),($U288/7*BA288),
IF(AND($P288="Terminated",AQ288&gt;0),$U288,
IF($P288="Furloughed",IF(AQ288&gt;0,$U288)+IF(BA288&gt;0,$U288),
IF($P288="Rehired",IF(BA288&gt;0,$U288)))))))),IF('Actual Allocation Calc'!$AI$78="C",'Actual Allocation Calc'!M288,'Actual Allocation Calc'!V288+IF($P288="Employed",$U288,
IF(AND($P288="Terminated"),($U288/7*AQ288),
IF(AND($P288="Furloughed"),($U288/7*AQ288)+($U288/7*BA288),
IF(AND($P288="Rehired"),($U288/7*BA288),
IF(AND($P288="Terminated",AQ288&gt;0),$U288,
IF($P288="Furloughed",IF(AQ288&gt;0,$U288)+IF(BA288&gt;0,$U288),
IF($P288="Rehired",IF(BA288&gt;0,$U288))))))))*'Actual Allocation Calc'!$AI$99)))</f>
        <v/>
      </c>
      <c r="AA288" s="210" t="str">
        <f>IF($B288="","",IF('Actual Allocation Calc'!$AJ$78="A",
IF($P288="Employed",$U288,
IF(AND($P288="Terminated"),($U288/7*AR288),
IF(AND($P288="Furloughed"),($U288/7*AR288)+($U288/7*BB288),
IF(AND($P288="Rehired"),($U288/7*BB288),
IF(AND($P288="Terminated",AR288&gt;0),$U288,
IF($P288="Furloughed",IF(AR288&gt;0,$U288)+IF(BB288&gt;0,$U288),
IF($P288="Rehired",IF(BB288&gt;0,$U288)))))))),IF('Actual Allocation Calc'!$AJ$78="C",'Actual Allocation Calc'!N288,'Actual Allocation Calc'!W288+IF($P288="Employed",$U288,
IF(AND($P288="Terminated"),($U288/7*AR288),
IF(AND($P288="Furloughed"),($U288/7*AR288)+($U288/7*BB288),
IF(AND($P288="Rehired"),($U288/7*BB288),
IF(AND($P288="Terminated",AR288&gt;0),$U288,
IF($P288="Furloughed",IF(AR288&gt;0,$U288)+IF(BB288&gt;0,$U288),
IF($P288="Rehired",IF(BB288&gt;0,$U288))))))))*'Actual Allocation Calc'!$AJ$99)))</f>
        <v/>
      </c>
      <c r="AB288" s="210" t="str">
        <f>IF($B288="","",IF('Actual Allocation Calc'!$AK$78="A",
IF($P288="Employed",$U288,
IF(AND($P288="Terminated"),($U288/7*AS288),
IF(AND($P288="Furloughed"),($U288/7*AS288)+($U288/7*BC288),
IF(AND($P288="Rehired"),($U288/7*BC288),
IF(AND($P288="Terminated",AS288&gt;0),$U288,
IF($P288="Furloughed",IF(AS288&gt;0,$U288)+IF(BC288&gt;0,$U288),
IF($P288="Rehired",IF(BC288&gt;0,$U288)))))))),IF('Actual Allocation Calc'!$AK$78="C",'Actual Allocation Calc'!O288,'Actual Allocation Calc'!X288+IF($P288="Employed",$U288,
IF(AND($P288="Terminated"),($U288/7*AS288),
IF(AND($P288="Furloughed"),($U288/7*AS288)+($U288/7*BC288),
IF(AND($P288="Rehired"),($U288/7*BC288),
IF(AND($P288="Terminated",AS288&gt;0),$U288,
IF($P288="Furloughed",IF(AS288&gt;0,$U288)+IF(BC288&gt;0,$U288),
IF($P288="Rehired",IF(BC288&gt;0,$U288))))))))*'Actual Allocation Calc'!$AK$99)))</f>
        <v/>
      </c>
      <c r="AC288" s="210" t="str">
        <f>IF($B288="","",IF('Actual Allocation Calc'!$AL$78="A",
IF($P288="Employed",$U288,
IF(AND($P288="Terminated"),($U288/7*AT288),
IF(AND($P288="Furloughed"),($U288/7*AT288)+($U288/7*BD288),
IF(AND($P288="Rehired"),($U288/7*BD288),
IF(AND($P288="Terminated",AT288&gt;0),$U288,
IF($P288="Furloughed",IF(AT288&gt;0,$U288)+IF(BD288&gt;0,$U288),
IF($P288="Rehired",IF(BD288&gt;0,$U288)))))))),IF('Actual Allocation Calc'!$AL$78="C",'Actual Allocation Calc'!P288,'Actual Allocation Calc'!Y288+IF($P288="Employed",$U288,
IF(AND($P288="Terminated"),($U288/7*AT288),
IF(AND($P288="Furloughed"),($U288/7*AT288)+($U288/7*BD288),
IF(AND($P288="Rehired"),($U288/7*BD288),
IF(AND($P288="Terminated",AT288&gt;0),$U288,
IF($P288="Furloughed",IF(AT288&gt;0,$U288)+IF(BD288&gt;0,$U288),
IF($P288="Rehired",IF(BD288&gt;0,$U288))))))))*'Actual Allocation Calc'!$AL$99)))</f>
        <v/>
      </c>
      <c r="AD288" s="210" t="str">
        <f>IF($B288="","",IF('Actual Allocation Calc'!$AM$78="A",
IF($P288="Employed",$U288,
IF(AND($P288="Terminated"),($U288/7*AU288),
IF(AND($P288="Furloughed"),($U288/7*AU288)+($U288/7*BE288),
IF(AND($P288="Rehired"),($U288/7*BE288),
IF(AND($P288="Terminated",AU288&gt;0),$U288,
IF($P288="Furloughed",IF(AU288&gt;0,$U288)+IF(BE288&gt;0,$U288),
IF($P288="Rehired",IF(BE288&gt;0,$U288)))))))),IF('Actual Allocation Calc'!$AM$78="C",'Actual Allocation Calc'!Q288,'Actual Allocation Calc'!Z288+IF($P288="Employed",$U288,
IF(AND($P288="Terminated"),($U288/7*AU288),
IF(AND($P288="Furloughed"),($U288/7*AU288)+($U288/7*BE288),
IF(AND($P288="Rehired"),($U288/7*BE288),
IF(AND($P288="Terminated",AU288&gt;0),$U288,
IF($P288="Furloughed",IF(AU288&gt;0,$U288)+IF(BE288&gt;0,$U288),
IF($P288="Rehired",IF(BE288&gt;0,$U288))))))))*'Actual Allocation Calc'!$AM$99)))</f>
        <v/>
      </c>
      <c r="AE288" s="210" t="str">
        <f>IF($B288="","",IF('Actual Allocation Calc'!$AN$78="A",
IF($P288="Employed",$U288,
IF(AND($P288="Terminated"),($U288/7*AV288),
IF(AND($P288="Furloughed"),($U288/7*AV288)+($U288/7*BF288),
IF(AND($P288="Rehired"),($U288/7*BF288),
IF(AND($P288="Terminated",AV288&gt;0),$U288,
IF($P288="Furloughed",IF(AV288&gt;0,$U288)+IF(BF288&gt;0,$U288),
IF($P288="Rehired",IF(BF288&gt;0,$U288)))))))),IF('Actual Allocation Calc'!$AN$78="C",'Actual Allocation Calc'!R288,'Actual Allocation Calc'!AA288+IF($P288="Employed",$U288,
IF(AND($P288="Terminated"),($U288/7*AV288),
IF(AND($P288="Furloughed"),($U288/7*AV288)+($U288/7*BF288),
IF(AND($P288="Rehired"),($U288/7*BF288),
IF(AND($P288="Terminated",AV288&gt;0),$U288,
IF($P288="Furloughed",IF(AV288&gt;0,$U288)+IF(BF288&gt;0,$U288),
IF($P288="Rehired",IF(BF288&gt;0,$U288))))))))*'Actual Allocation Calc'!$AN$99)))</f>
        <v/>
      </c>
      <c r="AF288" s="210" t="str">
        <f>IF($B288="","",IF('Actual Allocation Calc'!$AO$78="A",
IF($P288="Employed",$U288,
IF(AND($P288="Terminated"),($U288/7*AW288),
IF(AND($P288="Furloughed"),($U288/7*AW288)+($U288/7*BG288),
IF(AND($P288="Rehired"),($U288/7*BG288),
IF(AND($P288="Terminated",AW288&gt;0),$U288,
IF($P288="Furloughed",IF(AW288&gt;0,$U288)+IF(BG288&gt;0,$U288),
IF($P288="Rehired",IF(BG288&gt;0,$U288)))))))),IF('Actual Allocation Calc'!$AO$78="C",'Actual Allocation Calc'!S288,'Actual Allocation Calc'!AB288+IF($P288="Employed",$U288,
IF(AND($P288="Terminated"),($U288/7*AW288),
IF(AND($P288="Furloughed"),($U288/7*AW288)+($U288/7*BG288),
IF(AND($P288="Rehired"),($U288/7*BG288),
IF(AND($P288="Terminated",AW288&gt;0),$U288,
IF($P288="Furloughed",IF(AW288&gt;0,$U288)+IF(BG288&gt;0,$U288),
IF($P288="Rehired",IF(BG288&gt;0,$U288))))))))*'Actual Allocation Calc'!$AO$99)))</f>
        <v/>
      </c>
      <c r="AG288" s="210" t="str">
        <f>IF($B288="","",IF('Actual Allocation Calc'!$AP$78="A",
IF($P288="Employed",$U288/7*BK288,
IF(AND($P288="Terminated"),($U288/7*AX288),
IF(AND($P288="Furloughed"),($U288/7*AX288)+($U288/7*BH288),
IF(AND($P288="Rehired"),($U288/7*BH288),
IF(AND($P288="Terminated",AX288&gt;0),$U288,
IF($P288="Furloughed",IF(AX288&gt;0,$U288)+IF(BH288&gt;0,$U288),
IF($P288="Rehired",IF(BH288&gt;0,$U288)))))))),IF('Actual Allocation Calc'!$AP$78="C",'Actual Allocation Calc'!T288,'Actual Allocation Calc'!AC288+IF($P288="Employed",$U288/7*BK288,
IF(AND($P288="Terminated"),($U288/7*AX288),
IF(AND($P288="Furloughed"),($U288/7*AX288)+($U288/7*BH288),
IF(AND($P288="Rehired"),($U288/7*BH288),
IF(AND($P288="Terminated",AX288&gt;0),$U288,
IF($P288="Furloughed",IF(AX288&gt;0,$U288)+IF(BH288&gt;0,$U288),
IF($P288="Rehired",IF(BH288&gt;0,$U288))))))))*'Actual Allocation Calc'!$AP$99)))</f>
        <v/>
      </c>
      <c r="AH288" s="536"/>
      <c r="AI288" s="82">
        <f t="shared" si="87"/>
        <v>0</v>
      </c>
      <c r="AJ288" s="210">
        <f t="shared" si="90"/>
        <v>0</v>
      </c>
      <c r="AK288" s="397" t="str">
        <f t="shared" si="91"/>
        <v/>
      </c>
      <c r="AM288" s="122"/>
      <c r="AO288" s="214" t="str">
        <f>IFERROR(IF($V288="","",VLOOKUP(V288,'Calendar Calcs'!$B$2:$E1255,4,FALSE)),0)</f>
        <v/>
      </c>
      <c r="AP288" s="69" t="str">
        <f>IF($AO288="","", IF($AO288&lt;AP$23,0,IF($AO288&gt;AP$23,COUNTIFS('Calendar Calcs'!$E$2:$E1255,AP$23),COUNTIFS('Calendar Calcs'!$E$2:$E1255,AP$23,'Calendar Calcs'!$D$2:$D1255,"&lt;="&amp;WEEKDAY($V288)))))</f>
        <v/>
      </c>
      <c r="AQ288" s="69" t="str">
        <f>IF($AO288="","", IF($AO288&lt;AQ$23,0,IF($AO288&gt;AQ$23,COUNTIFS('Calendar Calcs'!$E$2:$E1255,AQ$23),COUNTIFS('Calendar Calcs'!$E$2:$E1255,AQ$23,'Calendar Calcs'!$D$2:$D1255,"&lt;="&amp;WEEKDAY($V288)))))</f>
        <v/>
      </c>
      <c r="AR288" s="69" t="str">
        <f>IF($AO288="","", IF($AO288&lt;AR$23,0,IF($AO288&gt;AR$23,COUNTIFS('Calendar Calcs'!$E$2:$E1255,AR$23),COUNTIFS('Calendar Calcs'!$E$2:$E1255,AR$23,'Calendar Calcs'!$D$2:$D1255,"&lt;="&amp;WEEKDAY($V288)))))</f>
        <v/>
      </c>
      <c r="AS288" s="69" t="str">
        <f>IF($AO288="","", IF($AO288&lt;AS$23,0,IF($AO288&gt;AS$23,COUNTIFS('Calendar Calcs'!$E$2:$E1255,AS$23),COUNTIFS('Calendar Calcs'!$E$2:$E1255,AS$23,'Calendar Calcs'!$D$2:$D1255,"&lt;="&amp;WEEKDAY($V288)))))</f>
        <v/>
      </c>
      <c r="AT288" s="69" t="str">
        <f>IF($AO288="","", IF($AO288&lt;AT$23,0,IF($AO288&gt;AT$23,COUNTIFS('Calendar Calcs'!$E$2:$E1255,AT$23),COUNTIFS('Calendar Calcs'!$E$2:$E1255,AT$23,'Calendar Calcs'!$D$2:$D1255,"&lt;="&amp;WEEKDAY($V288)))))</f>
        <v/>
      </c>
      <c r="AU288" s="69" t="str">
        <f>IF($AO288="","", IF($AO288&lt;AU$23,0,IF($AO288&gt;AU$23,COUNTIFS('Calendar Calcs'!$E$2:$E1255,AU$23),COUNTIFS('Calendar Calcs'!$E$2:$E1255,AU$23,'Calendar Calcs'!$D$2:$D1255,"&lt;="&amp;WEEKDAY($V288)))))</f>
        <v/>
      </c>
      <c r="AV288" s="69" t="str">
        <f>IF($AO288="","", IF($AO288&lt;AV$23,0,IF($AO288&gt;AV$23,COUNTIFS('Calendar Calcs'!$E$2:$E1255,AV$23),COUNTIFS('Calendar Calcs'!$E$2:$E1255,AV$23,'Calendar Calcs'!$D$2:$D1255,"&lt;="&amp;WEEKDAY($V288)))))</f>
        <v/>
      </c>
      <c r="AW288" s="69" t="str">
        <f>IF($AO288="","", IF($AO288&lt;AW$23,0,IF($AO288&gt;AW$23,COUNTIFS('Calendar Calcs'!$E$2:$E1255,AW$23),COUNTIFS('Calendar Calcs'!$E$2:$E1255,AW$23,'Calendar Calcs'!$D$2:$D1255,"&lt;="&amp;WEEKDAY($V288)))))</f>
        <v/>
      </c>
      <c r="AX288" s="69" t="str">
        <f>IF($AO288="","", IF($AO288&lt;AX$23,0,IF($AO288&gt;AX$23,COUNTIFS('Calendar Calcs'!$E$2:$E1255,AX$23),COUNTIFS('Calendar Calcs'!$E$2:$E1255,AX$23,'Calendar Calcs'!$D$2:$D1255,"&lt;="&amp;WEEKDAY($V288)))))</f>
        <v/>
      </c>
      <c r="AY288" s="69" t="str">
        <f>IF($W288="","",VLOOKUP($W288,'Calendar Calcs'!$B$2:$E1255,4,FALSE))</f>
        <v/>
      </c>
      <c r="AZ288" s="69" t="str">
        <f>IF($AY288="","",IF($AY288&gt;AZ$23,0,IF($AY288&lt;AZ$23,COUNTIFS('Calendar Calcs'!$E$2:$E1255,AZ$23),COUNTIFS('Calendar Calcs'!$E$2:$E1255,AZ$23,'Calendar Calcs'!$D$2:$D1255,"&gt;="&amp;WEEKDAY($W288)))))</f>
        <v/>
      </c>
      <c r="BA288" s="69" t="str">
        <f>IF($AY288="","",IF($AY288&gt;BA$23,0,IF($AY288&lt;BA$23,COUNTIFS('Calendar Calcs'!$E$2:$E1255,BA$23),COUNTIFS('Calendar Calcs'!$E$2:$E1255,BA$23,'Calendar Calcs'!$D$2:$D1255,"&gt;="&amp;WEEKDAY($W288)))))</f>
        <v/>
      </c>
      <c r="BB288" s="69" t="str">
        <f>IF($AY288="","",IF($AY288&gt;BB$23,0,IF($AY288&lt;BB$23,COUNTIFS('Calendar Calcs'!$E$2:$E1255,BB$23),COUNTIFS('Calendar Calcs'!$E$2:$E1255,BB$23,'Calendar Calcs'!$D$2:$D1255,"&gt;="&amp;WEEKDAY($W288)))))</f>
        <v/>
      </c>
      <c r="BC288" s="69" t="str">
        <f>IF($AY288="","",IF($AY288&gt;BC$23,0,IF($AY288&lt;BC$23,COUNTIFS('Calendar Calcs'!$E$2:$E1255,BC$23),COUNTIFS('Calendar Calcs'!$E$2:$E1255,BC$23,'Calendar Calcs'!$D$2:$D1255,"&gt;="&amp;WEEKDAY($W288)))))</f>
        <v/>
      </c>
      <c r="BD288" s="69" t="str">
        <f>IF($AY288="","",IF($AY288&gt;BD$23,0,IF($AY288&lt;BD$23,COUNTIFS('Calendar Calcs'!$E$2:$E1255,BD$23),COUNTIFS('Calendar Calcs'!$E$2:$E1255,BD$23,'Calendar Calcs'!$D$2:$D1255,"&gt;="&amp;WEEKDAY($W288)))))</f>
        <v/>
      </c>
      <c r="BE288" s="69" t="str">
        <f>IF($AY288="","",IF($AY288&gt;BE$23,0,IF($AY288&lt;BE$23,COUNTIFS('Calendar Calcs'!$E$2:$E1255,BE$23),COUNTIFS('Calendar Calcs'!$E$2:$E1255,BE$23,'Calendar Calcs'!$D$2:$D1255,"&gt;="&amp;WEEKDAY($W288)))))</f>
        <v/>
      </c>
      <c r="BF288" s="69" t="str">
        <f>IF($AY288="","",IF($AY288&gt;BF$23,0,IF($AY288&lt;BF$23,COUNTIFS('Calendar Calcs'!$E$2:$E1255,BF$23),COUNTIFS('Calendar Calcs'!$E$2:$E1255,BF$23,'Calendar Calcs'!$D$2:$D1255,"&gt;="&amp;WEEKDAY($W288)))))</f>
        <v/>
      </c>
      <c r="BG288" s="69" t="str">
        <f>IF($AY288="","",IF($AY288&gt;BG$23,0,IF($AY288&lt;BG$23,COUNTIFS('Calendar Calcs'!$E$2:$E1255,BG$23),COUNTIFS('Calendar Calcs'!$E$2:$E1255,BG$23,'Calendar Calcs'!$D$2:$D1255,"&gt;="&amp;WEEKDAY($W288)))))</f>
        <v/>
      </c>
      <c r="BH288" s="69">
        <f t="shared" si="92"/>
        <v>6</v>
      </c>
      <c r="BI288" s="69">
        <f>IF(Cover!$E$43="","",VLOOKUP(Cover!$E$43,'Calendar Calcs'!$B$2:$E1255,4,FALSE))</f>
        <v>1</v>
      </c>
      <c r="BJ288" s="69">
        <f>IF($BI288="","", IF($BI288&lt;BJ$23,0,IF($BI288&gt;=BJ$23,COUNTIFS('Calendar Calcs'!$E$2:$E1255,BJ$23),COUNTIFS('Calendar Calcs'!$E$2:$E1255,BJ$23,'Calendar Calcs'!$D$2:$D1255,"&lt;="&amp;WEEKDAY($V288)))))</f>
        <v>1</v>
      </c>
      <c r="BK288" s="69">
        <f t="shared" si="89"/>
        <v>6</v>
      </c>
      <c r="BN288" s="69" t="str">
        <f>IF(T288&gt;0,"FTE",IF(Cover!$E$47="Weekly",IF(S288&gt;29.75,"FTE","PTE"),IF(S288&gt;59.75,"FTE","PTE")))</f>
        <v>PTE</v>
      </c>
      <c r="BO288" s="69">
        <f>IF(BN288="FTE",30,IF(Cover!$E$47="Weekly",'STEP 2 EE Data'!S288,'STEP 2 EE Data'!S288/2))</f>
        <v>0</v>
      </c>
      <c r="BP288" s="209">
        <f t="shared" si="93"/>
        <v>0</v>
      </c>
      <c r="BQ288" s="209">
        <f t="shared" si="94"/>
        <v>0</v>
      </c>
      <c r="BR288" s="209">
        <f t="shared" si="95"/>
        <v>0</v>
      </c>
      <c r="BS288" s="209">
        <f t="shared" si="96"/>
        <v>0</v>
      </c>
      <c r="BT288" s="209">
        <f t="shared" si="97"/>
        <v>0</v>
      </c>
      <c r="BU288" s="209">
        <f t="shared" si="98"/>
        <v>0</v>
      </c>
      <c r="BV288" s="209">
        <f t="shared" si="99"/>
        <v>0</v>
      </c>
      <c r="BW288" s="209">
        <f t="shared" si="100"/>
        <v>0</v>
      </c>
      <c r="BX288" s="209">
        <f t="shared" si="101"/>
        <v>0</v>
      </c>
      <c r="CC288" s="210" t="str">
        <f>IF(B288="","",IF(C288="",IF(Cover!$E$47="Weekly",'STEP 3 EE Comp'!BI293*8,'STEP 3 EE Comp'!BI293*4),IF(Cover!$E$47="Weekly",'STEP 3 EE Comp'!BI293,'STEP 3 EE Comp'!BI293)))</f>
        <v/>
      </c>
      <c r="CD288" s="82" t="str">
        <f t="shared" si="102"/>
        <v/>
      </c>
      <c r="CE288" s="417">
        <f t="shared" si="103"/>
        <v>1</v>
      </c>
      <c r="CF288" s="82" t="str">
        <f t="shared" si="104"/>
        <v>Good</v>
      </c>
      <c r="CG288" s="82">
        <f t="shared" si="105"/>
        <v>0</v>
      </c>
      <c r="CH288" s="234">
        <f t="shared" si="106"/>
        <v>0</v>
      </c>
    </row>
    <row r="289" spans="1:86" s="69" customFormat="1" x14ac:dyDescent="0.3">
      <c r="A289" s="555"/>
      <c r="B289" s="52"/>
      <c r="C289" s="52"/>
      <c r="D289" s="52"/>
      <c r="E289" s="52"/>
      <c r="F289" s="507"/>
      <c r="G289" s="210">
        <f t="shared" si="86"/>
        <v>0</v>
      </c>
      <c r="H289" s="82">
        <f t="shared" si="88"/>
        <v>0</v>
      </c>
      <c r="I289" s="211"/>
      <c r="J289" s="441" t="s">
        <v>21</v>
      </c>
      <c r="K289" s="441" t="s">
        <v>21</v>
      </c>
      <c r="L289" s="441" t="s">
        <v>21</v>
      </c>
      <c r="M289" s="441" t="s">
        <v>21</v>
      </c>
      <c r="N289" s="568" t="s">
        <v>21</v>
      </c>
      <c r="O289" s="211"/>
      <c r="P289" s="212" t="str">
        <f>IF(B289="","",
IF(AND(V289="",W289="",B289&lt;&gt;""),"Employed",
IF(AND(V289&lt;&gt;"",W289="",B289&lt;&gt;""),"Terminated",
IF(AND(V289&lt;&gt;"",W289&lt;&gt;"",B289&lt;&gt;""),IF(W289&lt;Cover!$E$43,"Employed","Furloughed"),
IF(AND(V289="",W289&lt;&gt;"",B289&lt;&gt;""),IF(W289&lt;Cover!$E$43,"Employed","Rehired"))))))</f>
        <v/>
      </c>
      <c r="Q289" s="211"/>
      <c r="R289" s="536"/>
      <c r="S289" s="563"/>
      <c r="T289" s="536"/>
      <c r="U289" s="82">
        <f>IF(Cover!$E$47="Weekly",IF(T289&gt;0,T289,R289*S289),IF(T289&gt;0,T289,R289*S289)/2)</f>
        <v>0</v>
      </c>
      <c r="V289" s="564"/>
      <c r="W289" s="564"/>
      <c r="Y289" s="213" t="str">
        <f>IF($B289="","",IF('Actual Allocation Calc'!$AH$78="A",
IF($P289="Employed",$U289/7*BJ289,
IF(AND($P289="Terminated"),($U289/7*AP289),
IF(AND($P289="Furloughed"),($U289/7*AP289)+($U289/7*AZ289),
IF(AND($P289="Rehired"),($U289/7*AZ289),
IF(AND($P289="Terminated",AP289&gt;0),$U289,
IF($P289="Furloughed",IF(AP289&gt;0,$U289)+IF(AZ289&gt;0,$U289),
IF($P289="Rehired",IF(AZ289&gt;0,$U289)))))))),IF('Actual Allocation Calc'!$AH$78="C",'Actual Allocation Calc'!L289,'Actual Allocation Calc'!U289+IF($P289="Employed",$U289/7*BJ289,
IF(AND($P289="Terminated"),($U289/7*AP289),
IF(AND($P289="Furloughed"),($U289/7*AP289)+($U289/7*AZ289),
IF(AND($P289="Rehired"),($U289/7*AZ289),
IF(AND($P289="Terminated",AP289&gt;0),$U289,
IF($P289="Furloughed",IF(AP289&gt;0,$U289)+IF(AZ289&gt;0,$U289),
IF($P289="Rehired",IF(AZ289&gt;0,$U289))))))))*'Actual Allocation Calc'!$AH$99)))</f>
        <v/>
      </c>
      <c r="Z289" s="210" t="str">
        <f>IF($B289="","",IF('Actual Allocation Calc'!$AI$78="A",
IF($P289="Employed",$U289,
IF(AND($P289="Terminated"),($U289/7*AQ289),
IF(AND($P289="Furloughed"),($U289/7*AQ289)+($U289/7*BA289),
IF(AND($P289="Rehired"),($U289/7*BA289),
IF(AND($P289="Terminated",AQ289&gt;0),$U289,
IF($P289="Furloughed",IF(AQ289&gt;0,$U289)+IF(BA289&gt;0,$U289),
IF($P289="Rehired",IF(BA289&gt;0,$U289)))))))),IF('Actual Allocation Calc'!$AI$78="C",'Actual Allocation Calc'!M289,'Actual Allocation Calc'!V289+IF($P289="Employed",$U289,
IF(AND($P289="Terminated"),($U289/7*AQ289),
IF(AND($P289="Furloughed"),($U289/7*AQ289)+($U289/7*BA289),
IF(AND($P289="Rehired"),($U289/7*BA289),
IF(AND($P289="Terminated",AQ289&gt;0),$U289,
IF($P289="Furloughed",IF(AQ289&gt;0,$U289)+IF(BA289&gt;0,$U289),
IF($P289="Rehired",IF(BA289&gt;0,$U289))))))))*'Actual Allocation Calc'!$AI$99)))</f>
        <v/>
      </c>
      <c r="AA289" s="210" t="str">
        <f>IF($B289="","",IF('Actual Allocation Calc'!$AJ$78="A",
IF($P289="Employed",$U289,
IF(AND($P289="Terminated"),($U289/7*AR289),
IF(AND($P289="Furloughed"),($U289/7*AR289)+($U289/7*BB289),
IF(AND($P289="Rehired"),($U289/7*BB289),
IF(AND($P289="Terminated",AR289&gt;0),$U289,
IF($P289="Furloughed",IF(AR289&gt;0,$U289)+IF(BB289&gt;0,$U289),
IF($P289="Rehired",IF(BB289&gt;0,$U289)))))))),IF('Actual Allocation Calc'!$AJ$78="C",'Actual Allocation Calc'!N289,'Actual Allocation Calc'!W289+IF($P289="Employed",$U289,
IF(AND($P289="Terminated"),($U289/7*AR289),
IF(AND($P289="Furloughed"),($U289/7*AR289)+($U289/7*BB289),
IF(AND($P289="Rehired"),($U289/7*BB289),
IF(AND($P289="Terminated",AR289&gt;0),$U289,
IF($P289="Furloughed",IF(AR289&gt;0,$U289)+IF(BB289&gt;0,$U289),
IF($P289="Rehired",IF(BB289&gt;0,$U289))))))))*'Actual Allocation Calc'!$AJ$99)))</f>
        <v/>
      </c>
      <c r="AB289" s="210" t="str">
        <f>IF($B289="","",IF('Actual Allocation Calc'!$AK$78="A",
IF($P289="Employed",$U289,
IF(AND($P289="Terminated"),($U289/7*AS289),
IF(AND($P289="Furloughed"),($U289/7*AS289)+($U289/7*BC289),
IF(AND($P289="Rehired"),($U289/7*BC289),
IF(AND($P289="Terminated",AS289&gt;0),$U289,
IF($P289="Furloughed",IF(AS289&gt;0,$U289)+IF(BC289&gt;0,$U289),
IF($P289="Rehired",IF(BC289&gt;0,$U289)))))))),IF('Actual Allocation Calc'!$AK$78="C",'Actual Allocation Calc'!O289,'Actual Allocation Calc'!X289+IF($P289="Employed",$U289,
IF(AND($P289="Terminated"),($U289/7*AS289),
IF(AND($P289="Furloughed"),($U289/7*AS289)+($U289/7*BC289),
IF(AND($P289="Rehired"),($U289/7*BC289),
IF(AND($P289="Terminated",AS289&gt;0),$U289,
IF($P289="Furloughed",IF(AS289&gt;0,$U289)+IF(BC289&gt;0,$U289),
IF($P289="Rehired",IF(BC289&gt;0,$U289))))))))*'Actual Allocation Calc'!$AK$99)))</f>
        <v/>
      </c>
      <c r="AC289" s="210" t="str">
        <f>IF($B289="","",IF('Actual Allocation Calc'!$AL$78="A",
IF($P289="Employed",$U289,
IF(AND($P289="Terminated"),($U289/7*AT289),
IF(AND($P289="Furloughed"),($U289/7*AT289)+($U289/7*BD289),
IF(AND($P289="Rehired"),($U289/7*BD289),
IF(AND($P289="Terminated",AT289&gt;0),$U289,
IF($P289="Furloughed",IF(AT289&gt;0,$U289)+IF(BD289&gt;0,$U289),
IF($P289="Rehired",IF(BD289&gt;0,$U289)))))))),IF('Actual Allocation Calc'!$AL$78="C",'Actual Allocation Calc'!P289,'Actual Allocation Calc'!Y289+IF($P289="Employed",$U289,
IF(AND($P289="Terminated"),($U289/7*AT289),
IF(AND($P289="Furloughed"),($U289/7*AT289)+($U289/7*BD289),
IF(AND($P289="Rehired"),($U289/7*BD289),
IF(AND($P289="Terminated",AT289&gt;0),$U289,
IF($P289="Furloughed",IF(AT289&gt;0,$U289)+IF(BD289&gt;0,$U289),
IF($P289="Rehired",IF(BD289&gt;0,$U289))))))))*'Actual Allocation Calc'!$AL$99)))</f>
        <v/>
      </c>
      <c r="AD289" s="210" t="str">
        <f>IF($B289="","",IF('Actual Allocation Calc'!$AM$78="A",
IF($P289="Employed",$U289,
IF(AND($P289="Terminated"),($U289/7*AU289),
IF(AND($P289="Furloughed"),($U289/7*AU289)+($U289/7*BE289),
IF(AND($P289="Rehired"),($U289/7*BE289),
IF(AND($P289="Terminated",AU289&gt;0),$U289,
IF($P289="Furloughed",IF(AU289&gt;0,$U289)+IF(BE289&gt;0,$U289),
IF($P289="Rehired",IF(BE289&gt;0,$U289)))))))),IF('Actual Allocation Calc'!$AM$78="C",'Actual Allocation Calc'!Q289,'Actual Allocation Calc'!Z289+IF($P289="Employed",$U289,
IF(AND($P289="Terminated"),($U289/7*AU289),
IF(AND($P289="Furloughed"),($U289/7*AU289)+($U289/7*BE289),
IF(AND($P289="Rehired"),($U289/7*BE289),
IF(AND($P289="Terminated",AU289&gt;0),$U289,
IF($P289="Furloughed",IF(AU289&gt;0,$U289)+IF(BE289&gt;0,$U289),
IF($P289="Rehired",IF(BE289&gt;0,$U289))))))))*'Actual Allocation Calc'!$AM$99)))</f>
        <v/>
      </c>
      <c r="AE289" s="210" t="str">
        <f>IF($B289="","",IF('Actual Allocation Calc'!$AN$78="A",
IF($P289="Employed",$U289,
IF(AND($P289="Terminated"),($U289/7*AV289),
IF(AND($P289="Furloughed"),($U289/7*AV289)+($U289/7*BF289),
IF(AND($P289="Rehired"),($U289/7*BF289),
IF(AND($P289="Terminated",AV289&gt;0),$U289,
IF($P289="Furloughed",IF(AV289&gt;0,$U289)+IF(BF289&gt;0,$U289),
IF($P289="Rehired",IF(BF289&gt;0,$U289)))))))),IF('Actual Allocation Calc'!$AN$78="C",'Actual Allocation Calc'!R289,'Actual Allocation Calc'!AA289+IF($P289="Employed",$U289,
IF(AND($P289="Terminated"),($U289/7*AV289),
IF(AND($P289="Furloughed"),($U289/7*AV289)+($U289/7*BF289),
IF(AND($P289="Rehired"),($U289/7*BF289),
IF(AND($P289="Terminated",AV289&gt;0),$U289,
IF($P289="Furloughed",IF(AV289&gt;0,$U289)+IF(BF289&gt;0,$U289),
IF($P289="Rehired",IF(BF289&gt;0,$U289))))))))*'Actual Allocation Calc'!$AN$99)))</f>
        <v/>
      </c>
      <c r="AF289" s="210" t="str">
        <f>IF($B289="","",IF('Actual Allocation Calc'!$AO$78="A",
IF($P289="Employed",$U289,
IF(AND($P289="Terminated"),($U289/7*AW289),
IF(AND($P289="Furloughed"),($U289/7*AW289)+($U289/7*BG289),
IF(AND($P289="Rehired"),($U289/7*BG289),
IF(AND($P289="Terminated",AW289&gt;0),$U289,
IF($P289="Furloughed",IF(AW289&gt;0,$U289)+IF(BG289&gt;0,$U289),
IF($P289="Rehired",IF(BG289&gt;0,$U289)))))))),IF('Actual Allocation Calc'!$AO$78="C",'Actual Allocation Calc'!S289,'Actual Allocation Calc'!AB289+IF($P289="Employed",$U289,
IF(AND($P289="Terminated"),($U289/7*AW289),
IF(AND($P289="Furloughed"),($U289/7*AW289)+($U289/7*BG289),
IF(AND($P289="Rehired"),($U289/7*BG289),
IF(AND($P289="Terminated",AW289&gt;0),$U289,
IF($P289="Furloughed",IF(AW289&gt;0,$U289)+IF(BG289&gt;0,$U289),
IF($P289="Rehired",IF(BG289&gt;0,$U289))))))))*'Actual Allocation Calc'!$AO$99)))</f>
        <v/>
      </c>
      <c r="AG289" s="210" t="str">
        <f>IF($B289="","",IF('Actual Allocation Calc'!$AP$78="A",
IF($P289="Employed",$U289/7*BK289,
IF(AND($P289="Terminated"),($U289/7*AX289),
IF(AND($P289="Furloughed"),($U289/7*AX289)+($U289/7*BH289),
IF(AND($P289="Rehired"),($U289/7*BH289),
IF(AND($P289="Terminated",AX289&gt;0),$U289,
IF($P289="Furloughed",IF(AX289&gt;0,$U289)+IF(BH289&gt;0,$U289),
IF($P289="Rehired",IF(BH289&gt;0,$U289)))))))),IF('Actual Allocation Calc'!$AP$78="C",'Actual Allocation Calc'!T289,'Actual Allocation Calc'!AC289+IF($P289="Employed",$U289/7*BK289,
IF(AND($P289="Terminated"),($U289/7*AX289),
IF(AND($P289="Furloughed"),($U289/7*AX289)+($U289/7*BH289),
IF(AND($P289="Rehired"),($U289/7*BH289),
IF(AND($P289="Terminated",AX289&gt;0),$U289,
IF($P289="Furloughed",IF(AX289&gt;0,$U289)+IF(BH289&gt;0,$U289),
IF($P289="Rehired",IF(BH289&gt;0,$U289))))))))*'Actual Allocation Calc'!$AP$99)))</f>
        <v/>
      </c>
      <c r="AH289" s="536"/>
      <c r="AI289" s="82">
        <f t="shared" si="87"/>
        <v>0</v>
      </c>
      <c r="AJ289" s="210">
        <f t="shared" si="90"/>
        <v>0</v>
      </c>
      <c r="AK289" s="397" t="str">
        <f t="shared" si="91"/>
        <v/>
      </c>
      <c r="AM289" s="122"/>
      <c r="AO289" s="214" t="str">
        <f>IFERROR(IF($V289="","",VLOOKUP(V289,'Calendar Calcs'!$B$2:$E1256,4,FALSE)),0)</f>
        <v/>
      </c>
      <c r="AP289" s="69" t="str">
        <f>IF($AO289="","", IF($AO289&lt;AP$23,0,IF($AO289&gt;AP$23,COUNTIFS('Calendar Calcs'!$E$2:$E1256,AP$23),COUNTIFS('Calendar Calcs'!$E$2:$E1256,AP$23,'Calendar Calcs'!$D$2:$D1256,"&lt;="&amp;WEEKDAY($V289)))))</f>
        <v/>
      </c>
      <c r="AQ289" s="69" t="str">
        <f>IF($AO289="","", IF($AO289&lt;AQ$23,0,IF($AO289&gt;AQ$23,COUNTIFS('Calendar Calcs'!$E$2:$E1256,AQ$23),COUNTIFS('Calendar Calcs'!$E$2:$E1256,AQ$23,'Calendar Calcs'!$D$2:$D1256,"&lt;="&amp;WEEKDAY($V289)))))</f>
        <v/>
      </c>
      <c r="AR289" s="69" t="str">
        <f>IF($AO289="","", IF($AO289&lt;AR$23,0,IF($AO289&gt;AR$23,COUNTIFS('Calendar Calcs'!$E$2:$E1256,AR$23),COUNTIFS('Calendar Calcs'!$E$2:$E1256,AR$23,'Calendar Calcs'!$D$2:$D1256,"&lt;="&amp;WEEKDAY($V289)))))</f>
        <v/>
      </c>
      <c r="AS289" s="69" t="str">
        <f>IF($AO289="","", IF($AO289&lt;AS$23,0,IF($AO289&gt;AS$23,COUNTIFS('Calendar Calcs'!$E$2:$E1256,AS$23),COUNTIFS('Calendar Calcs'!$E$2:$E1256,AS$23,'Calendar Calcs'!$D$2:$D1256,"&lt;="&amp;WEEKDAY($V289)))))</f>
        <v/>
      </c>
      <c r="AT289" s="69" t="str">
        <f>IF($AO289="","", IF($AO289&lt;AT$23,0,IF($AO289&gt;AT$23,COUNTIFS('Calendar Calcs'!$E$2:$E1256,AT$23),COUNTIFS('Calendar Calcs'!$E$2:$E1256,AT$23,'Calendar Calcs'!$D$2:$D1256,"&lt;="&amp;WEEKDAY($V289)))))</f>
        <v/>
      </c>
      <c r="AU289" s="69" t="str">
        <f>IF($AO289="","", IF($AO289&lt;AU$23,0,IF($AO289&gt;AU$23,COUNTIFS('Calendar Calcs'!$E$2:$E1256,AU$23),COUNTIFS('Calendar Calcs'!$E$2:$E1256,AU$23,'Calendar Calcs'!$D$2:$D1256,"&lt;="&amp;WEEKDAY($V289)))))</f>
        <v/>
      </c>
      <c r="AV289" s="69" t="str">
        <f>IF($AO289="","", IF($AO289&lt;AV$23,0,IF($AO289&gt;AV$23,COUNTIFS('Calendar Calcs'!$E$2:$E1256,AV$23),COUNTIFS('Calendar Calcs'!$E$2:$E1256,AV$23,'Calendar Calcs'!$D$2:$D1256,"&lt;="&amp;WEEKDAY($V289)))))</f>
        <v/>
      </c>
      <c r="AW289" s="69" t="str">
        <f>IF($AO289="","", IF($AO289&lt;AW$23,0,IF($AO289&gt;AW$23,COUNTIFS('Calendar Calcs'!$E$2:$E1256,AW$23),COUNTIFS('Calendar Calcs'!$E$2:$E1256,AW$23,'Calendar Calcs'!$D$2:$D1256,"&lt;="&amp;WEEKDAY($V289)))))</f>
        <v/>
      </c>
      <c r="AX289" s="69" t="str">
        <f>IF($AO289="","", IF($AO289&lt;AX$23,0,IF($AO289&gt;AX$23,COUNTIFS('Calendar Calcs'!$E$2:$E1256,AX$23),COUNTIFS('Calendar Calcs'!$E$2:$E1256,AX$23,'Calendar Calcs'!$D$2:$D1256,"&lt;="&amp;WEEKDAY($V289)))))</f>
        <v/>
      </c>
      <c r="AY289" s="69" t="str">
        <f>IF($W289="","",VLOOKUP($W289,'Calendar Calcs'!$B$2:$E1256,4,FALSE))</f>
        <v/>
      </c>
      <c r="AZ289" s="69" t="str">
        <f>IF($AY289="","",IF($AY289&gt;AZ$23,0,IF($AY289&lt;AZ$23,COUNTIFS('Calendar Calcs'!$E$2:$E1256,AZ$23),COUNTIFS('Calendar Calcs'!$E$2:$E1256,AZ$23,'Calendar Calcs'!$D$2:$D1256,"&gt;="&amp;WEEKDAY($W289)))))</f>
        <v/>
      </c>
      <c r="BA289" s="69" t="str">
        <f>IF($AY289="","",IF($AY289&gt;BA$23,0,IF($AY289&lt;BA$23,COUNTIFS('Calendar Calcs'!$E$2:$E1256,BA$23),COUNTIFS('Calendar Calcs'!$E$2:$E1256,BA$23,'Calendar Calcs'!$D$2:$D1256,"&gt;="&amp;WEEKDAY($W289)))))</f>
        <v/>
      </c>
      <c r="BB289" s="69" t="str">
        <f>IF($AY289="","",IF($AY289&gt;BB$23,0,IF($AY289&lt;BB$23,COUNTIFS('Calendar Calcs'!$E$2:$E1256,BB$23),COUNTIFS('Calendar Calcs'!$E$2:$E1256,BB$23,'Calendar Calcs'!$D$2:$D1256,"&gt;="&amp;WEEKDAY($W289)))))</f>
        <v/>
      </c>
      <c r="BC289" s="69" t="str">
        <f>IF($AY289="","",IF($AY289&gt;BC$23,0,IF($AY289&lt;BC$23,COUNTIFS('Calendar Calcs'!$E$2:$E1256,BC$23),COUNTIFS('Calendar Calcs'!$E$2:$E1256,BC$23,'Calendar Calcs'!$D$2:$D1256,"&gt;="&amp;WEEKDAY($W289)))))</f>
        <v/>
      </c>
      <c r="BD289" s="69" t="str">
        <f>IF($AY289="","",IF($AY289&gt;BD$23,0,IF($AY289&lt;BD$23,COUNTIFS('Calendar Calcs'!$E$2:$E1256,BD$23),COUNTIFS('Calendar Calcs'!$E$2:$E1256,BD$23,'Calendar Calcs'!$D$2:$D1256,"&gt;="&amp;WEEKDAY($W289)))))</f>
        <v/>
      </c>
      <c r="BE289" s="69" t="str">
        <f>IF($AY289="","",IF($AY289&gt;BE$23,0,IF($AY289&lt;BE$23,COUNTIFS('Calendar Calcs'!$E$2:$E1256,BE$23),COUNTIFS('Calendar Calcs'!$E$2:$E1256,BE$23,'Calendar Calcs'!$D$2:$D1256,"&gt;="&amp;WEEKDAY($W289)))))</f>
        <v/>
      </c>
      <c r="BF289" s="69" t="str">
        <f>IF($AY289="","",IF($AY289&gt;BF$23,0,IF($AY289&lt;BF$23,COUNTIFS('Calendar Calcs'!$E$2:$E1256,BF$23),COUNTIFS('Calendar Calcs'!$E$2:$E1256,BF$23,'Calendar Calcs'!$D$2:$D1256,"&gt;="&amp;WEEKDAY($W289)))))</f>
        <v/>
      </c>
      <c r="BG289" s="69" t="str">
        <f>IF($AY289="","",IF($AY289&gt;BG$23,0,IF($AY289&lt;BG$23,COUNTIFS('Calendar Calcs'!$E$2:$E1256,BG$23),COUNTIFS('Calendar Calcs'!$E$2:$E1256,BG$23,'Calendar Calcs'!$D$2:$D1256,"&gt;="&amp;WEEKDAY($W289)))))</f>
        <v/>
      </c>
      <c r="BH289" s="69">
        <f t="shared" si="92"/>
        <v>6</v>
      </c>
      <c r="BI289" s="69">
        <f>IF(Cover!$E$43="","",VLOOKUP(Cover!$E$43,'Calendar Calcs'!$B$2:$E1256,4,FALSE))</f>
        <v>1</v>
      </c>
      <c r="BJ289" s="69">
        <f>IF($BI289="","", IF($BI289&lt;BJ$23,0,IF($BI289&gt;=BJ$23,COUNTIFS('Calendar Calcs'!$E$2:$E1256,BJ$23),COUNTIFS('Calendar Calcs'!$E$2:$E1256,BJ$23,'Calendar Calcs'!$D$2:$D1256,"&lt;="&amp;WEEKDAY($V289)))))</f>
        <v>1</v>
      </c>
      <c r="BK289" s="69">
        <f t="shared" si="89"/>
        <v>6</v>
      </c>
      <c r="BN289" s="69" t="str">
        <f>IF(T289&gt;0,"FTE",IF(Cover!$E$47="Weekly",IF(S289&gt;29.75,"FTE","PTE"),IF(S289&gt;59.75,"FTE","PTE")))</f>
        <v>PTE</v>
      </c>
      <c r="BO289" s="69">
        <f>IF(BN289="FTE",30,IF(Cover!$E$47="Weekly",'STEP 2 EE Data'!S289,'STEP 2 EE Data'!S289/2))</f>
        <v>0</v>
      </c>
      <c r="BP289" s="209">
        <f t="shared" si="93"/>
        <v>0</v>
      </c>
      <c r="BQ289" s="209">
        <f t="shared" si="94"/>
        <v>0</v>
      </c>
      <c r="BR289" s="209">
        <f t="shared" si="95"/>
        <v>0</v>
      </c>
      <c r="BS289" s="209">
        <f t="shared" si="96"/>
        <v>0</v>
      </c>
      <c r="BT289" s="209">
        <f t="shared" si="97"/>
        <v>0</v>
      </c>
      <c r="BU289" s="209">
        <f t="shared" si="98"/>
        <v>0</v>
      </c>
      <c r="BV289" s="209">
        <f t="shared" si="99"/>
        <v>0</v>
      </c>
      <c r="BW289" s="209">
        <f t="shared" si="100"/>
        <v>0</v>
      </c>
      <c r="BX289" s="209">
        <f t="shared" si="101"/>
        <v>0</v>
      </c>
      <c r="CC289" s="210" t="str">
        <f>IF(B289="","",IF(C289="",IF(Cover!$E$47="Weekly",'STEP 3 EE Comp'!BI294*8,'STEP 3 EE Comp'!BI294*4),IF(Cover!$E$47="Weekly",'STEP 3 EE Comp'!BI294,'STEP 3 EE Comp'!BI294)))</f>
        <v/>
      </c>
      <c r="CD289" s="82" t="str">
        <f t="shared" si="102"/>
        <v/>
      </c>
      <c r="CE289" s="417">
        <f t="shared" si="103"/>
        <v>1</v>
      </c>
      <c r="CF289" s="82" t="str">
        <f t="shared" si="104"/>
        <v>Good</v>
      </c>
      <c r="CG289" s="82">
        <f t="shared" si="105"/>
        <v>0</v>
      </c>
      <c r="CH289" s="234">
        <f t="shared" si="106"/>
        <v>0</v>
      </c>
    </row>
    <row r="290" spans="1:86" s="69" customFormat="1" x14ac:dyDescent="0.3">
      <c r="A290" s="555"/>
      <c r="B290" s="52"/>
      <c r="C290" s="52"/>
      <c r="D290" s="52"/>
      <c r="E290" s="52"/>
      <c r="F290" s="507"/>
      <c r="G290" s="210">
        <f t="shared" si="86"/>
        <v>0</v>
      </c>
      <c r="H290" s="82">
        <f t="shared" si="88"/>
        <v>0</v>
      </c>
      <c r="I290" s="211"/>
      <c r="J290" s="441" t="s">
        <v>21</v>
      </c>
      <c r="K290" s="441" t="s">
        <v>21</v>
      </c>
      <c r="L290" s="441" t="s">
        <v>21</v>
      </c>
      <c r="M290" s="441" t="s">
        <v>21</v>
      </c>
      <c r="N290" s="568" t="s">
        <v>21</v>
      </c>
      <c r="O290" s="211"/>
      <c r="P290" s="212" t="str">
        <f>IF(B290="","",
IF(AND(V290="",W290="",B290&lt;&gt;""),"Employed",
IF(AND(V290&lt;&gt;"",W290="",B290&lt;&gt;""),"Terminated",
IF(AND(V290&lt;&gt;"",W290&lt;&gt;"",B290&lt;&gt;""),IF(W290&lt;Cover!$E$43,"Employed","Furloughed"),
IF(AND(V290="",W290&lt;&gt;"",B290&lt;&gt;""),IF(W290&lt;Cover!$E$43,"Employed","Rehired"))))))</f>
        <v/>
      </c>
      <c r="Q290" s="211"/>
      <c r="R290" s="536"/>
      <c r="S290" s="563"/>
      <c r="T290" s="536"/>
      <c r="U290" s="82">
        <f>IF(Cover!$E$47="Weekly",IF(T290&gt;0,T290,R290*S290),IF(T290&gt;0,T290,R290*S290)/2)</f>
        <v>0</v>
      </c>
      <c r="V290" s="564"/>
      <c r="W290" s="564"/>
      <c r="Y290" s="213" t="str">
        <f>IF($B290="","",IF('Actual Allocation Calc'!$AH$78="A",
IF($P290="Employed",$U290/7*BJ290,
IF(AND($P290="Terminated"),($U290/7*AP290),
IF(AND($P290="Furloughed"),($U290/7*AP290)+($U290/7*AZ290),
IF(AND($P290="Rehired"),($U290/7*AZ290),
IF(AND($P290="Terminated",AP290&gt;0),$U290,
IF($P290="Furloughed",IF(AP290&gt;0,$U290)+IF(AZ290&gt;0,$U290),
IF($P290="Rehired",IF(AZ290&gt;0,$U290)))))))),IF('Actual Allocation Calc'!$AH$78="C",'Actual Allocation Calc'!L290,'Actual Allocation Calc'!U290+IF($P290="Employed",$U290/7*BJ290,
IF(AND($P290="Terminated"),($U290/7*AP290),
IF(AND($P290="Furloughed"),($U290/7*AP290)+($U290/7*AZ290),
IF(AND($P290="Rehired"),($U290/7*AZ290),
IF(AND($P290="Terminated",AP290&gt;0),$U290,
IF($P290="Furloughed",IF(AP290&gt;0,$U290)+IF(AZ290&gt;0,$U290),
IF($P290="Rehired",IF(AZ290&gt;0,$U290))))))))*'Actual Allocation Calc'!$AH$99)))</f>
        <v/>
      </c>
      <c r="Z290" s="210" t="str">
        <f>IF($B290="","",IF('Actual Allocation Calc'!$AI$78="A",
IF($P290="Employed",$U290,
IF(AND($P290="Terminated"),($U290/7*AQ290),
IF(AND($P290="Furloughed"),($U290/7*AQ290)+($U290/7*BA290),
IF(AND($P290="Rehired"),($U290/7*BA290),
IF(AND($P290="Terminated",AQ290&gt;0),$U290,
IF($P290="Furloughed",IF(AQ290&gt;0,$U290)+IF(BA290&gt;0,$U290),
IF($P290="Rehired",IF(BA290&gt;0,$U290)))))))),IF('Actual Allocation Calc'!$AI$78="C",'Actual Allocation Calc'!M290,'Actual Allocation Calc'!V290+IF($P290="Employed",$U290,
IF(AND($P290="Terminated"),($U290/7*AQ290),
IF(AND($P290="Furloughed"),($U290/7*AQ290)+($U290/7*BA290),
IF(AND($P290="Rehired"),($U290/7*BA290),
IF(AND($P290="Terminated",AQ290&gt;0),$U290,
IF($P290="Furloughed",IF(AQ290&gt;0,$U290)+IF(BA290&gt;0,$U290),
IF($P290="Rehired",IF(BA290&gt;0,$U290))))))))*'Actual Allocation Calc'!$AI$99)))</f>
        <v/>
      </c>
      <c r="AA290" s="210" t="str">
        <f>IF($B290="","",IF('Actual Allocation Calc'!$AJ$78="A",
IF($P290="Employed",$U290,
IF(AND($P290="Terminated"),($U290/7*AR290),
IF(AND($P290="Furloughed"),($U290/7*AR290)+($U290/7*BB290),
IF(AND($P290="Rehired"),($U290/7*BB290),
IF(AND($P290="Terminated",AR290&gt;0),$U290,
IF($P290="Furloughed",IF(AR290&gt;0,$U290)+IF(BB290&gt;0,$U290),
IF($P290="Rehired",IF(BB290&gt;0,$U290)))))))),IF('Actual Allocation Calc'!$AJ$78="C",'Actual Allocation Calc'!N290,'Actual Allocation Calc'!W290+IF($P290="Employed",$U290,
IF(AND($P290="Terminated"),($U290/7*AR290),
IF(AND($P290="Furloughed"),($U290/7*AR290)+($U290/7*BB290),
IF(AND($P290="Rehired"),($U290/7*BB290),
IF(AND($P290="Terminated",AR290&gt;0),$U290,
IF($P290="Furloughed",IF(AR290&gt;0,$U290)+IF(BB290&gt;0,$U290),
IF($P290="Rehired",IF(BB290&gt;0,$U290))))))))*'Actual Allocation Calc'!$AJ$99)))</f>
        <v/>
      </c>
      <c r="AB290" s="210" t="str">
        <f>IF($B290="","",IF('Actual Allocation Calc'!$AK$78="A",
IF($P290="Employed",$U290,
IF(AND($P290="Terminated"),($U290/7*AS290),
IF(AND($P290="Furloughed"),($U290/7*AS290)+($U290/7*BC290),
IF(AND($P290="Rehired"),($U290/7*BC290),
IF(AND($P290="Terminated",AS290&gt;0),$U290,
IF($P290="Furloughed",IF(AS290&gt;0,$U290)+IF(BC290&gt;0,$U290),
IF($P290="Rehired",IF(BC290&gt;0,$U290)))))))),IF('Actual Allocation Calc'!$AK$78="C",'Actual Allocation Calc'!O290,'Actual Allocation Calc'!X290+IF($P290="Employed",$U290,
IF(AND($P290="Terminated"),($U290/7*AS290),
IF(AND($P290="Furloughed"),($U290/7*AS290)+($U290/7*BC290),
IF(AND($P290="Rehired"),($U290/7*BC290),
IF(AND($P290="Terminated",AS290&gt;0),$U290,
IF($P290="Furloughed",IF(AS290&gt;0,$U290)+IF(BC290&gt;0,$U290),
IF($P290="Rehired",IF(BC290&gt;0,$U290))))))))*'Actual Allocation Calc'!$AK$99)))</f>
        <v/>
      </c>
      <c r="AC290" s="210" t="str">
        <f>IF($B290="","",IF('Actual Allocation Calc'!$AL$78="A",
IF($P290="Employed",$U290,
IF(AND($P290="Terminated"),($U290/7*AT290),
IF(AND($P290="Furloughed"),($U290/7*AT290)+($U290/7*BD290),
IF(AND($P290="Rehired"),($U290/7*BD290),
IF(AND($P290="Terminated",AT290&gt;0),$U290,
IF($P290="Furloughed",IF(AT290&gt;0,$U290)+IF(BD290&gt;0,$U290),
IF($P290="Rehired",IF(BD290&gt;0,$U290)))))))),IF('Actual Allocation Calc'!$AL$78="C",'Actual Allocation Calc'!P290,'Actual Allocation Calc'!Y290+IF($P290="Employed",$U290,
IF(AND($P290="Terminated"),($U290/7*AT290),
IF(AND($P290="Furloughed"),($U290/7*AT290)+($U290/7*BD290),
IF(AND($P290="Rehired"),($U290/7*BD290),
IF(AND($P290="Terminated",AT290&gt;0),$U290,
IF($P290="Furloughed",IF(AT290&gt;0,$U290)+IF(BD290&gt;0,$U290),
IF($P290="Rehired",IF(BD290&gt;0,$U290))))))))*'Actual Allocation Calc'!$AL$99)))</f>
        <v/>
      </c>
      <c r="AD290" s="210" t="str">
        <f>IF($B290="","",IF('Actual Allocation Calc'!$AM$78="A",
IF($P290="Employed",$U290,
IF(AND($P290="Terminated"),($U290/7*AU290),
IF(AND($P290="Furloughed"),($U290/7*AU290)+($U290/7*BE290),
IF(AND($P290="Rehired"),($U290/7*BE290),
IF(AND($P290="Terminated",AU290&gt;0),$U290,
IF($P290="Furloughed",IF(AU290&gt;0,$U290)+IF(BE290&gt;0,$U290),
IF($P290="Rehired",IF(BE290&gt;0,$U290)))))))),IF('Actual Allocation Calc'!$AM$78="C",'Actual Allocation Calc'!Q290,'Actual Allocation Calc'!Z290+IF($P290="Employed",$U290,
IF(AND($P290="Terminated"),($U290/7*AU290),
IF(AND($P290="Furloughed"),($U290/7*AU290)+($U290/7*BE290),
IF(AND($P290="Rehired"),($U290/7*BE290),
IF(AND($P290="Terminated",AU290&gt;0),$U290,
IF($P290="Furloughed",IF(AU290&gt;0,$U290)+IF(BE290&gt;0,$U290),
IF($P290="Rehired",IF(BE290&gt;0,$U290))))))))*'Actual Allocation Calc'!$AM$99)))</f>
        <v/>
      </c>
      <c r="AE290" s="210" t="str">
        <f>IF($B290="","",IF('Actual Allocation Calc'!$AN$78="A",
IF($P290="Employed",$U290,
IF(AND($P290="Terminated"),($U290/7*AV290),
IF(AND($P290="Furloughed"),($U290/7*AV290)+($U290/7*BF290),
IF(AND($P290="Rehired"),($U290/7*BF290),
IF(AND($P290="Terminated",AV290&gt;0),$U290,
IF($P290="Furloughed",IF(AV290&gt;0,$U290)+IF(BF290&gt;0,$U290),
IF($P290="Rehired",IF(BF290&gt;0,$U290)))))))),IF('Actual Allocation Calc'!$AN$78="C",'Actual Allocation Calc'!R290,'Actual Allocation Calc'!AA290+IF($P290="Employed",$U290,
IF(AND($P290="Terminated"),($U290/7*AV290),
IF(AND($P290="Furloughed"),($U290/7*AV290)+($U290/7*BF290),
IF(AND($P290="Rehired"),($U290/7*BF290),
IF(AND($P290="Terminated",AV290&gt;0),$U290,
IF($P290="Furloughed",IF(AV290&gt;0,$U290)+IF(BF290&gt;0,$U290),
IF($P290="Rehired",IF(BF290&gt;0,$U290))))))))*'Actual Allocation Calc'!$AN$99)))</f>
        <v/>
      </c>
      <c r="AF290" s="210" t="str">
        <f>IF($B290="","",IF('Actual Allocation Calc'!$AO$78="A",
IF($P290="Employed",$U290,
IF(AND($P290="Terminated"),($U290/7*AW290),
IF(AND($P290="Furloughed"),($U290/7*AW290)+($U290/7*BG290),
IF(AND($P290="Rehired"),($U290/7*BG290),
IF(AND($P290="Terminated",AW290&gt;0),$U290,
IF($P290="Furloughed",IF(AW290&gt;0,$U290)+IF(BG290&gt;0,$U290),
IF($P290="Rehired",IF(BG290&gt;0,$U290)))))))),IF('Actual Allocation Calc'!$AO$78="C",'Actual Allocation Calc'!S290,'Actual Allocation Calc'!AB290+IF($P290="Employed",$U290,
IF(AND($P290="Terminated"),($U290/7*AW290),
IF(AND($P290="Furloughed"),($U290/7*AW290)+($U290/7*BG290),
IF(AND($P290="Rehired"),($U290/7*BG290),
IF(AND($P290="Terminated",AW290&gt;0),$U290,
IF($P290="Furloughed",IF(AW290&gt;0,$U290)+IF(BG290&gt;0,$U290),
IF($P290="Rehired",IF(BG290&gt;0,$U290))))))))*'Actual Allocation Calc'!$AO$99)))</f>
        <v/>
      </c>
      <c r="AG290" s="210" t="str">
        <f>IF($B290="","",IF('Actual Allocation Calc'!$AP$78="A",
IF($P290="Employed",$U290/7*BK290,
IF(AND($P290="Terminated"),($U290/7*AX290),
IF(AND($P290="Furloughed"),($U290/7*AX290)+($U290/7*BH290),
IF(AND($P290="Rehired"),($U290/7*BH290),
IF(AND($P290="Terminated",AX290&gt;0),$U290,
IF($P290="Furloughed",IF(AX290&gt;0,$U290)+IF(BH290&gt;0,$U290),
IF($P290="Rehired",IF(BH290&gt;0,$U290)))))))),IF('Actual Allocation Calc'!$AP$78="C",'Actual Allocation Calc'!T290,'Actual Allocation Calc'!AC290+IF($P290="Employed",$U290/7*BK290,
IF(AND($P290="Terminated"),($U290/7*AX290),
IF(AND($P290="Furloughed"),($U290/7*AX290)+($U290/7*BH290),
IF(AND($P290="Rehired"),($U290/7*BH290),
IF(AND($P290="Terminated",AX290&gt;0),$U290,
IF($P290="Furloughed",IF(AX290&gt;0,$U290)+IF(BH290&gt;0,$U290),
IF($P290="Rehired",IF(BH290&gt;0,$U290))))))))*'Actual Allocation Calc'!$AP$99)))</f>
        <v/>
      </c>
      <c r="AH290" s="536"/>
      <c r="AI290" s="82">
        <f t="shared" si="87"/>
        <v>0</v>
      </c>
      <c r="AJ290" s="210">
        <f t="shared" si="90"/>
        <v>0</v>
      </c>
      <c r="AK290" s="397" t="str">
        <f t="shared" si="91"/>
        <v/>
      </c>
      <c r="AM290" s="122"/>
      <c r="AO290" s="214" t="str">
        <f>IFERROR(IF($V290="","",VLOOKUP(V290,'Calendar Calcs'!$B$2:$E1257,4,FALSE)),0)</f>
        <v/>
      </c>
      <c r="AP290" s="69" t="str">
        <f>IF($AO290="","", IF($AO290&lt;AP$23,0,IF($AO290&gt;AP$23,COUNTIFS('Calendar Calcs'!$E$2:$E1257,AP$23),COUNTIFS('Calendar Calcs'!$E$2:$E1257,AP$23,'Calendar Calcs'!$D$2:$D1257,"&lt;="&amp;WEEKDAY($V290)))))</f>
        <v/>
      </c>
      <c r="AQ290" s="69" t="str">
        <f>IF($AO290="","", IF($AO290&lt;AQ$23,0,IF($AO290&gt;AQ$23,COUNTIFS('Calendar Calcs'!$E$2:$E1257,AQ$23),COUNTIFS('Calendar Calcs'!$E$2:$E1257,AQ$23,'Calendar Calcs'!$D$2:$D1257,"&lt;="&amp;WEEKDAY($V290)))))</f>
        <v/>
      </c>
      <c r="AR290" s="69" t="str">
        <f>IF($AO290="","", IF($AO290&lt;AR$23,0,IF($AO290&gt;AR$23,COUNTIFS('Calendar Calcs'!$E$2:$E1257,AR$23),COUNTIFS('Calendar Calcs'!$E$2:$E1257,AR$23,'Calendar Calcs'!$D$2:$D1257,"&lt;="&amp;WEEKDAY($V290)))))</f>
        <v/>
      </c>
      <c r="AS290" s="69" t="str">
        <f>IF($AO290="","", IF($AO290&lt;AS$23,0,IF($AO290&gt;AS$23,COUNTIFS('Calendar Calcs'!$E$2:$E1257,AS$23),COUNTIFS('Calendar Calcs'!$E$2:$E1257,AS$23,'Calendar Calcs'!$D$2:$D1257,"&lt;="&amp;WEEKDAY($V290)))))</f>
        <v/>
      </c>
      <c r="AT290" s="69" t="str">
        <f>IF($AO290="","", IF($AO290&lt;AT$23,0,IF($AO290&gt;AT$23,COUNTIFS('Calendar Calcs'!$E$2:$E1257,AT$23),COUNTIFS('Calendar Calcs'!$E$2:$E1257,AT$23,'Calendar Calcs'!$D$2:$D1257,"&lt;="&amp;WEEKDAY($V290)))))</f>
        <v/>
      </c>
      <c r="AU290" s="69" t="str">
        <f>IF($AO290="","", IF($AO290&lt;AU$23,0,IF($AO290&gt;AU$23,COUNTIFS('Calendar Calcs'!$E$2:$E1257,AU$23),COUNTIFS('Calendar Calcs'!$E$2:$E1257,AU$23,'Calendar Calcs'!$D$2:$D1257,"&lt;="&amp;WEEKDAY($V290)))))</f>
        <v/>
      </c>
      <c r="AV290" s="69" t="str">
        <f>IF($AO290="","", IF($AO290&lt;AV$23,0,IF($AO290&gt;AV$23,COUNTIFS('Calendar Calcs'!$E$2:$E1257,AV$23),COUNTIFS('Calendar Calcs'!$E$2:$E1257,AV$23,'Calendar Calcs'!$D$2:$D1257,"&lt;="&amp;WEEKDAY($V290)))))</f>
        <v/>
      </c>
      <c r="AW290" s="69" t="str">
        <f>IF($AO290="","", IF($AO290&lt;AW$23,0,IF($AO290&gt;AW$23,COUNTIFS('Calendar Calcs'!$E$2:$E1257,AW$23),COUNTIFS('Calendar Calcs'!$E$2:$E1257,AW$23,'Calendar Calcs'!$D$2:$D1257,"&lt;="&amp;WEEKDAY($V290)))))</f>
        <v/>
      </c>
      <c r="AX290" s="69" t="str">
        <f>IF($AO290="","", IF($AO290&lt;AX$23,0,IF($AO290&gt;AX$23,COUNTIFS('Calendar Calcs'!$E$2:$E1257,AX$23),COUNTIFS('Calendar Calcs'!$E$2:$E1257,AX$23,'Calendar Calcs'!$D$2:$D1257,"&lt;="&amp;WEEKDAY($V290)))))</f>
        <v/>
      </c>
      <c r="AY290" s="69" t="str">
        <f>IF($W290="","",VLOOKUP($W290,'Calendar Calcs'!$B$2:$E1257,4,FALSE))</f>
        <v/>
      </c>
      <c r="AZ290" s="69" t="str">
        <f>IF($AY290="","",IF($AY290&gt;AZ$23,0,IF($AY290&lt;AZ$23,COUNTIFS('Calendar Calcs'!$E$2:$E1257,AZ$23),COUNTIFS('Calendar Calcs'!$E$2:$E1257,AZ$23,'Calendar Calcs'!$D$2:$D1257,"&gt;="&amp;WEEKDAY($W290)))))</f>
        <v/>
      </c>
      <c r="BA290" s="69" t="str">
        <f>IF($AY290="","",IF($AY290&gt;BA$23,0,IF($AY290&lt;BA$23,COUNTIFS('Calendar Calcs'!$E$2:$E1257,BA$23),COUNTIFS('Calendar Calcs'!$E$2:$E1257,BA$23,'Calendar Calcs'!$D$2:$D1257,"&gt;="&amp;WEEKDAY($W290)))))</f>
        <v/>
      </c>
      <c r="BB290" s="69" t="str">
        <f>IF($AY290="","",IF($AY290&gt;BB$23,0,IF($AY290&lt;BB$23,COUNTIFS('Calendar Calcs'!$E$2:$E1257,BB$23),COUNTIFS('Calendar Calcs'!$E$2:$E1257,BB$23,'Calendar Calcs'!$D$2:$D1257,"&gt;="&amp;WEEKDAY($W290)))))</f>
        <v/>
      </c>
      <c r="BC290" s="69" t="str">
        <f>IF($AY290="","",IF($AY290&gt;BC$23,0,IF($AY290&lt;BC$23,COUNTIFS('Calendar Calcs'!$E$2:$E1257,BC$23),COUNTIFS('Calendar Calcs'!$E$2:$E1257,BC$23,'Calendar Calcs'!$D$2:$D1257,"&gt;="&amp;WEEKDAY($W290)))))</f>
        <v/>
      </c>
      <c r="BD290" s="69" t="str">
        <f>IF($AY290="","",IF($AY290&gt;BD$23,0,IF($AY290&lt;BD$23,COUNTIFS('Calendar Calcs'!$E$2:$E1257,BD$23),COUNTIFS('Calendar Calcs'!$E$2:$E1257,BD$23,'Calendar Calcs'!$D$2:$D1257,"&gt;="&amp;WEEKDAY($W290)))))</f>
        <v/>
      </c>
      <c r="BE290" s="69" t="str">
        <f>IF($AY290="","",IF($AY290&gt;BE$23,0,IF($AY290&lt;BE$23,COUNTIFS('Calendar Calcs'!$E$2:$E1257,BE$23),COUNTIFS('Calendar Calcs'!$E$2:$E1257,BE$23,'Calendar Calcs'!$D$2:$D1257,"&gt;="&amp;WEEKDAY($W290)))))</f>
        <v/>
      </c>
      <c r="BF290" s="69" t="str">
        <f>IF($AY290="","",IF($AY290&gt;BF$23,0,IF($AY290&lt;BF$23,COUNTIFS('Calendar Calcs'!$E$2:$E1257,BF$23),COUNTIFS('Calendar Calcs'!$E$2:$E1257,BF$23,'Calendar Calcs'!$D$2:$D1257,"&gt;="&amp;WEEKDAY($W290)))))</f>
        <v/>
      </c>
      <c r="BG290" s="69" t="str">
        <f>IF($AY290="","",IF($AY290&gt;BG$23,0,IF($AY290&lt;BG$23,COUNTIFS('Calendar Calcs'!$E$2:$E1257,BG$23),COUNTIFS('Calendar Calcs'!$E$2:$E1257,BG$23,'Calendar Calcs'!$D$2:$D1257,"&gt;="&amp;WEEKDAY($W290)))))</f>
        <v/>
      </c>
      <c r="BH290" s="69">
        <f t="shared" si="92"/>
        <v>6</v>
      </c>
      <c r="BI290" s="69">
        <f>IF(Cover!$E$43="","",VLOOKUP(Cover!$E$43,'Calendar Calcs'!$B$2:$E1257,4,FALSE))</f>
        <v>1</v>
      </c>
      <c r="BJ290" s="69">
        <f>IF($BI290="","", IF($BI290&lt;BJ$23,0,IF($BI290&gt;=BJ$23,COUNTIFS('Calendar Calcs'!$E$2:$E1257,BJ$23),COUNTIFS('Calendar Calcs'!$E$2:$E1257,BJ$23,'Calendar Calcs'!$D$2:$D1257,"&lt;="&amp;WEEKDAY($V290)))))</f>
        <v>1</v>
      </c>
      <c r="BK290" s="69">
        <f t="shared" si="89"/>
        <v>6</v>
      </c>
      <c r="BN290" s="69" t="str">
        <f>IF(T290&gt;0,"FTE",IF(Cover!$E$47="Weekly",IF(S290&gt;29.75,"FTE","PTE"),IF(S290&gt;59.75,"FTE","PTE")))</f>
        <v>PTE</v>
      </c>
      <c r="BO290" s="69">
        <f>IF(BN290="FTE",30,IF(Cover!$E$47="Weekly",'STEP 2 EE Data'!S290,'STEP 2 EE Data'!S290/2))</f>
        <v>0</v>
      </c>
      <c r="BP290" s="209">
        <f t="shared" si="93"/>
        <v>0</v>
      </c>
      <c r="BQ290" s="209">
        <f t="shared" si="94"/>
        <v>0</v>
      </c>
      <c r="BR290" s="209">
        <f t="shared" si="95"/>
        <v>0</v>
      </c>
      <c r="BS290" s="209">
        <f t="shared" si="96"/>
        <v>0</v>
      </c>
      <c r="BT290" s="209">
        <f t="shared" si="97"/>
        <v>0</v>
      </c>
      <c r="BU290" s="209">
        <f t="shared" si="98"/>
        <v>0</v>
      </c>
      <c r="BV290" s="209">
        <f t="shared" si="99"/>
        <v>0</v>
      </c>
      <c r="BW290" s="209">
        <f t="shared" si="100"/>
        <v>0</v>
      </c>
      <c r="BX290" s="209">
        <f t="shared" si="101"/>
        <v>0</v>
      </c>
      <c r="CC290" s="210" t="str">
        <f>IF(B290="","",IF(C290="",IF(Cover!$E$47="Weekly",'STEP 3 EE Comp'!BI295*8,'STEP 3 EE Comp'!BI295*4),IF(Cover!$E$47="Weekly",'STEP 3 EE Comp'!BI295,'STEP 3 EE Comp'!BI295)))</f>
        <v/>
      </c>
      <c r="CD290" s="82" t="str">
        <f t="shared" si="102"/>
        <v/>
      </c>
      <c r="CE290" s="417">
        <f t="shared" si="103"/>
        <v>1</v>
      </c>
      <c r="CF290" s="82" t="str">
        <f t="shared" si="104"/>
        <v>Good</v>
      </c>
      <c r="CG290" s="82">
        <f t="shared" si="105"/>
        <v>0</v>
      </c>
      <c r="CH290" s="234">
        <f t="shared" si="106"/>
        <v>0</v>
      </c>
    </row>
    <row r="291" spans="1:86" s="69" customFormat="1" x14ac:dyDescent="0.3">
      <c r="A291" s="555"/>
      <c r="B291" s="52"/>
      <c r="C291" s="52"/>
      <c r="D291" s="52"/>
      <c r="E291" s="52"/>
      <c r="F291" s="507"/>
      <c r="G291" s="210">
        <f t="shared" si="86"/>
        <v>0</v>
      </c>
      <c r="H291" s="82">
        <f t="shared" si="88"/>
        <v>0</v>
      </c>
      <c r="I291" s="211"/>
      <c r="J291" s="441" t="s">
        <v>21</v>
      </c>
      <c r="K291" s="441" t="s">
        <v>21</v>
      </c>
      <c r="L291" s="441" t="s">
        <v>21</v>
      </c>
      <c r="M291" s="441" t="s">
        <v>21</v>
      </c>
      <c r="N291" s="568" t="s">
        <v>21</v>
      </c>
      <c r="O291" s="211"/>
      <c r="P291" s="212" t="str">
        <f>IF(B291="","",
IF(AND(V291="",W291="",B291&lt;&gt;""),"Employed",
IF(AND(V291&lt;&gt;"",W291="",B291&lt;&gt;""),"Terminated",
IF(AND(V291&lt;&gt;"",W291&lt;&gt;"",B291&lt;&gt;""),IF(W291&lt;Cover!$E$43,"Employed","Furloughed"),
IF(AND(V291="",W291&lt;&gt;"",B291&lt;&gt;""),IF(W291&lt;Cover!$E$43,"Employed","Rehired"))))))</f>
        <v/>
      </c>
      <c r="Q291" s="211"/>
      <c r="R291" s="536"/>
      <c r="S291" s="563"/>
      <c r="T291" s="536"/>
      <c r="U291" s="82">
        <f>IF(Cover!$E$47="Weekly",IF(T291&gt;0,T291,R291*S291),IF(T291&gt;0,T291,R291*S291)/2)</f>
        <v>0</v>
      </c>
      <c r="V291" s="564"/>
      <c r="W291" s="564"/>
      <c r="Y291" s="213" t="str">
        <f>IF($B291="","",IF('Actual Allocation Calc'!$AH$78="A",
IF($P291="Employed",$U291/7*BJ291,
IF(AND($P291="Terminated"),($U291/7*AP291),
IF(AND($P291="Furloughed"),($U291/7*AP291)+($U291/7*AZ291),
IF(AND($P291="Rehired"),($U291/7*AZ291),
IF(AND($P291="Terminated",AP291&gt;0),$U291,
IF($P291="Furloughed",IF(AP291&gt;0,$U291)+IF(AZ291&gt;0,$U291),
IF($P291="Rehired",IF(AZ291&gt;0,$U291)))))))),IF('Actual Allocation Calc'!$AH$78="C",'Actual Allocation Calc'!L291,'Actual Allocation Calc'!U291+IF($P291="Employed",$U291/7*BJ291,
IF(AND($P291="Terminated"),($U291/7*AP291),
IF(AND($P291="Furloughed"),($U291/7*AP291)+($U291/7*AZ291),
IF(AND($P291="Rehired"),($U291/7*AZ291),
IF(AND($P291="Terminated",AP291&gt;0),$U291,
IF($P291="Furloughed",IF(AP291&gt;0,$U291)+IF(AZ291&gt;0,$U291),
IF($P291="Rehired",IF(AZ291&gt;0,$U291))))))))*'Actual Allocation Calc'!$AH$99)))</f>
        <v/>
      </c>
      <c r="Z291" s="210" t="str">
        <f>IF($B291="","",IF('Actual Allocation Calc'!$AI$78="A",
IF($P291="Employed",$U291,
IF(AND($P291="Terminated"),($U291/7*AQ291),
IF(AND($P291="Furloughed"),($U291/7*AQ291)+($U291/7*BA291),
IF(AND($P291="Rehired"),($U291/7*BA291),
IF(AND($P291="Terminated",AQ291&gt;0),$U291,
IF($P291="Furloughed",IF(AQ291&gt;0,$U291)+IF(BA291&gt;0,$U291),
IF($P291="Rehired",IF(BA291&gt;0,$U291)))))))),IF('Actual Allocation Calc'!$AI$78="C",'Actual Allocation Calc'!M291,'Actual Allocation Calc'!V291+IF($P291="Employed",$U291,
IF(AND($P291="Terminated"),($U291/7*AQ291),
IF(AND($P291="Furloughed"),($U291/7*AQ291)+($U291/7*BA291),
IF(AND($P291="Rehired"),($U291/7*BA291),
IF(AND($P291="Terminated",AQ291&gt;0),$U291,
IF($P291="Furloughed",IF(AQ291&gt;0,$U291)+IF(BA291&gt;0,$U291),
IF($P291="Rehired",IF(BA291&gt;0,$U291))))))))*'Actual Allocation Calc'!$AI$99)))</f>
        <v/>
      </c>
      <c r="AA291" s="210" t="str">
        <f>IF($B291="","",IF('Actual Allocation Calc'!$AJ$78="A",
IF($P291="Employed",$U291,
IF(AND($P291="Terminated"),($U291/7*AR291),
IF(AND($P291="Furloughed"),($U291/7*AR291)+($U291/7*BB291),
IF(AND($P291="Rehired"),($U291/7*BB291),
IF(AND($P291="Terminated",AR291&gt;0),$U291,
IF($P291="Furloughed",IF(AR291&gt;0,$U291)+IF(BB291&gt;0,$U291),
IF($P291="Rehired",IF(BB291&gt;0,$U291)))))))),IF('Actual Allocation Calc'!$AJ$78="C",'Actual Allocation Calc'!N291,'Actual Allocation Calc'!W291+IF($P291="Employed",$U291,
IF(AND($P291="Terminated"),($U291/7*AR291),
IF(AND($P291="Furloughed"),($U291/7*AR291)+($U291/7*BB291),
IF(AND($P291="Rehired"),($U291/7*BB291),
IF(AND($P291="Terminated",AR291&gt;0),$U291,
IF($P291="Furloughed",IF(AR291&gt;0,$U291)+IF(BB291&gt;0,$U291),
IF($P291="Rehired",IF(BB291&gt;0,$U291))))))))*'Actual Allocation Calc'!$AJ$99)))</f>
        <v/>
      </c>
      <c r="AB291" s="210" t="str">
        <f>IF($B291="","",IF('Actual Allocation Calc'!$AK$78="A",
IF($P291="Employed",$U291,
IF(AND($P291="Terminated"),($U291/7*AS291),
IF(AND($P291="Furloughed"),($U291/7*AS291)+($U291/7*BC291),
IF(AND($P291="Rehired"),($U291/7*BC291),
IF(AND($P291="Terminated",AS291&gt;0),$U291,
IF($P291="Furloughed",IF(AS291&gt;0,$U291)+IF(BC291&gt;0,$U291),
IF($P291="Rehired",IF(BC291&gt;0,$U291)))))))),IF('Actual Allocation Calc'!$AK$78="C",'Actual Allocation Calc'!O291,'Actual Allocation Calc'!X291+IF($P291="Employed",$U291,
IF(AND($P291="Terminated"),($U291/7*AS291),
IF(AND($P291="Furloughed"),($U291/7*AS291)+($U291/7*BC291),
IF(AND($P291="Rehired"),($U291/7*BC291),
IF(AND($P291="Terminated",AS291&gt;0),$U291,
IF($P291="Furloughed",IF(AS291&gt;0,$U291)+IF(BC291&gt;0,$U291),
IF($P291="Rehired",IF(BC291&gt;0,$U291))))))))*'Actual Allocation Calc'!$AK$99)))</f>
        <v/>
      </c>
      <c r="AC291" s="210" t="str">
        <f>IF($B291="","",IF('Actual Allocation Calc'!$AL$78="A",
IF($P291="Employed",$U291,
IF(AND($P291="Terminated"),($U291/7*AT291),
IF(AND($P291="Furloughed"),($U291/7*AT291)+($U291/7*BD291),
IF(AND($P291="Rehired"),($U291/7*BD291),
IF(AND($P291="Terminated",AT291&gt;0),$U291,
IF($P291="Furloughed",IF(AT291&gt;0,$U291)+IF(BD291&gt;0,$U291),
IF($P291="Rehired",IF(BD291&gt;0,$U291)))))))),IF('Actual Allocation Calc'!$AL$78="C",'Actual Allocation Calc'!P291,'Actual Allocation Calc'!Y291+IF($P291="Employed",$U291,
IF(AND($P291="Terminated"),($U291/7*AT291),
IF(AND($P291="Furloughed"),($U291/7*AT291)+($U291/7*BD291),
IF(AND($P291="Rehired"),($U291/7*BD291),
IF(AND($P291="Terminated",AT291&gt;0),$U291,
IF($P291="Furloughed",IF(AT291&gt;0,$U291)+IF(BD291&gt;0,$U291),
IF($P291="Rehired",IF(BD291&gt;0,$U291))))))))*'Actual Allocation Calc'!$AL$99)))</f>
        <v/>
      </c>
      <c r="AD291" s="210" t="str">
        <f>IF($B291="","",IF('Actual Allocation Calc'!$AM$78="A",
IF($P291="Employed",$U291,
IF(AND($P291="Terminated"),($U291/7*AU291),
IF(AND($P291="Furloughed"),($U291/7*AU291)+($U291/7*BE291),
IF(AND($P291="Rehired"),($U291/7*BE291),
IF(AND($P291="Terminated",AU291&gt;0),$U291,
IF($P291="Furloughed",IF(AU291&gt;0,$U291)+IF(BE291&gt;0,$U291),
IF($P291="Rehired",IF(BE291&gt;0,$U291)))))))),IF('Actual Allocation Calc'!$AM$78="C",'Actual Allocation Calc'!Q291,'Actual Allocation Calc'!Z291+IF($P291="Employed",$U291,
IF(AND($P291="Terminated"),($U291/7*AU291),
IF(AND($P291="Furloughed"),($U291/7*AU291)+($U291/7*BE291),
IF(AND($P291="Rehired"),($U291/7*BE291),
IF(AND($P291="Terminated",AU291&gt;0),$U291,
IF($P291="Furloughed",IF(AU291&gt;0,$U291)+IF(BE291&gt;0,$U291),
IF($P291="Rehired",IF(BE291&gt;0,$U291))))))))*'Actual Allocation Calc'!$AM$99)))</f>
        <v/>
      </c>
      <c r="AE291" s="210" t="str">
        <f>IF($B291="","",IF('Actual Allocation Calc'!$AN$78="A",
IF($P291="Employed",$U291,
IF(AND($P291="Terminated"),($U291/7*AV291),
IF(AND($P291="Furloughed"),($U291/7*AV291)+($U291/7*BF291),
IF(AND($P291="Rehired"),($U291/7*BF291),
IF(AND($P291="Terminated",AV291&gt;0),$U291,
IF($P291="Furloughed",IF(AV291&gt;0,$U291)+IF(BF291&gt;0,$U291),
IF($P291="Rehired",IF(BF291&gt;0,$U291)))))))),IF('Actual Allocation Calc'!$AN$78="C",'Actual Allocation Calc'!R291,'Actual Allocation Calc'!AA291+IF($P291="Employed",$U291,
IF(AND($P291="Terminated"),($U291/7*AV291),
IF(AND($P291="Furloughed"),($U291/7*AV291)+($U291/7*BF291),
IF(AND($P291="Rehired"),($U291/7*BF291),
IF(AND($P291="Terminated",AV291&gt;0),$U291,
IF($P291="Furloughed",IF(AV291&gt;0,$U291)+IF(BF291&gt;0,$U291),
IF($P291="Rehired",IF(BF291&gt;0,$U291))))))))*'Actual Allocation Calc'!$AN$99)))</f>
        <v/>
      </c>
      <c r="AF291" s="210" t="str">
        <f>IF($B291="","",IF('Actual Allocation Calc'!$AO$78="A",
IF($P291="Employed",$U291,
IF(AND($P291="Terminated"),($U291/7*AW291),
IF(AND($P291="Furloughed"),($U291/7*AW291)+($U291/7*BG291),
IF(AND($P291="Rehired"),($U291/7*BG291),
IF(AND($P291="Terminated",AW291&gt;0),$U291,
IF($P291="Furloughed",IF(AW291&gt;0,$U291)+IF(BG291&gt;0,$U291),
IF($P291="Rehired",IF(BG291&gt;0,$U291)))))))),IF('Actual Allocation Calc'!$AO$78="C",'Actual Allocation Calc'!S291,'Actual Allocation Calc'!AB291+IF($P291="Employed",$U291,
IF(AND($P291="Terminated"),($U291/7*AW291),
IF(AND($P291="Furloughed"),($U291/7*AW291)+($U291/7*BG291),
IF(AND($P291="Rehired"),($U291/7*BG291),
IF(AND($P291="Terminated",AW291&gt;0),$U291,
IF($P291="Furloughed",IF(AW291&gt;0,$U291)+IF(BG291&gt;0,$U291),
IF($P291="Rehired",IF(BG291&gt;0,$U291))))))))*'Actual Allocation Calc'!$AO$99)))</f>
        <v/>
      </c>
      <c r="AG291" s="210" t="str">
        <f>IF($B291="","",IF('Actual Allocation Calc'!$AP$78="A",
IF($P291="Employed",$U291/7*BK291,
IF(AND($P291="Terminated"),($U291/7*AX291),
IF(AND($P291="Furloughed"),($U291/7*AX291)+($U291/7*BH291),
IF(AND($P291="Rehired"),($U291/7*BH291),
IF(AND($P291="Terminated",AX291&gt;0),$U291,
IF($P291="Furloughed",IF(AX291&gt;0,$U291)+IF(BH291&gt;0,$U291),
IF($P291="Rehired",IF(BH291&gt;0,$U291)))))))),IF('Actual Allocation Calc'!$AP$78="C",'Actual Allocation Calc'!T291,'Actual Allocation Calc'!AC291+IF($P291="Employed",$U291/7*BK291,
IF(AND($P291="Terminated"),($U291/7*AX291),
IF(AND($P291="Furloughed"),($U291/7*AX291)+($U291/7*BH291),
IF(AND($P291="Rehired"),($U291/7*BH291),
IF(AND($P291="Terminated",AX291&gt;0),$U291,
IF($P291="Furloughed",IF(AX291&gt;0,$U291)+IF(BH291&gt;0,$U291),
IF($P291="Rehired",IF(BH291&gt;0,$U291))))))))*'Actual Allocation Calc'!$AP$99)))</f>
        <v/>
      </c>
      <c r="AH291" s="536"/>
      <c r="AI291" s="82">
        <f t="shared" si="87"/>
        <v>0</v>
      </c>
      <c r="AJ291" s="210">
        <f t="shared" si="90"/>
        <v>0</v>
      </c>
      <c r="AK291" s="397" t="str">
        <f t="shared" si="91"/>
        <v/>
      </c>
      <c r="AM291" s="122"/>
      <c r="AO291" s="214" t="str">
        <f>IFERROR(IF($V291="","",VLOOKUP(V291,'Calendar Calcs'!$B$2:$E1258,4,FALSE)),0)</f>
        <v/>
      </c>
      <c r="AP291" s="69" t="str">
        <f>IF($AO291="","", IF($AO291&lt;AP$23,0,IF($AO291&gt;AP$23,COUNTIFS('Calendar Calcs'!$E$2:$E1258,AP$23),COUNTIFS('Calendar Calcs'!$E$2:$E1258,AP$23,'Calendar Calcs'!$D$2:$D1258,"&lt;="&amp;WEEKDAY($V291)))))</f>
        <v/>
      </c>
      <c r="AQ291" s="69" t="str">
        <f>IF($AO291="","", IF($AO291&lt;AQ$23,0,IF($AO291&gt;AQ$23,COUNTIFS('Calendar Calcs'!$E$2:$E1258,AQ$23),COUNTIFS('Calendar Calcs'!$E$2:$E1258,AQ$23,'Calendar Calcs'!$D$2:$D1258,"&lt;="&amp;WEEKDAY($V291)))))</f>
        <v/>
      </c>
      <c r="AR291" s="69" t="str">
        <f>IF($AO291="","", IF($AO291&lt;AR$23,0,IF($AO291&gt;AR$23,COUNTIFS('Calendar Calcs'!$E$2:$E1258,AR$23),COUNTIFS('Calendar Calcs'!$E$2:$E1258,AR$23,'Calendar Calcs'!$D$2:$D1258,"&lt;="&amp;WEEKDAY($V291)))))</f>
        <v/>
      </c>
      <c r="AS291" s="69" t="str">
        <f>IF($AO291="","", IF($AO291&lt;AS$23,0,IF($AO291&gt;AS$23,COUNTIFS('Calendar Calcs'!$E$2:$E1258,AS$23),COUNTIFS('Calendar Calcs'!$E$2:$E1258,AS$23,'Calendar Calcs'!$D$2:$D1258,"&lt;="&amp;WEEKDAY($V291)))))</f>
        <v/>
      </c>
      <c r="AT291" s="69" t="str">
        <f>IF($AO291="","", IF($AO291&lt;AT$23,0,IF($AO291&gt;AT$23,COUNTIFS('Calendar Calcs'!$E$2:$E1258,AT$23),COUNTIFS('Calendar Calcs'!$E$2:$E1258,AT$23,'Calendar Calcs'!$D$2:$D1258,"&lt;="&amp;WEEKDAY($V291)))))</f>
        <v/>
      </c>
      <c r="AU291" s="69" t="str">
        <f>IF($AO291="","", IF($AO291&lt;AU$23,0,IF($AO291&gt;AU$23,COUNTIFS('Calendar Calcs'!$E$2:$E1258,AU$23),COUNTIFS('Calendar Calcs'!$E$2:$E1258,AU$23,'Calendar Calcs'!$D$2:$D1258,"&lt;="&amp;WEEKDAY($V291)))))</f>
        <v/>
      </c>
      <c r="AV291" s="69" t="str">
        <f>IF($AO291="","", IF($AO291&lt;AV$23,0,IF($AO291&gt;AV$23,COUNTIFS('Calendar Calcs'!$E$2:$E1258,AV$23),COUNTIFS('Calendar Calcs'!$E$2:$E1258,AV$23,'Calendar Calcs'!$D$2:$D1258,"&lt;="&amp;WEEKDAY($V291)))))</f>
        <v/>
      </c>
      <c r="AW291" s="69" t="str">
        <f>IF($AO291="","", IF($AO291&lt;AW$23,0,IF($AO291&gt;AW$23,COUNTIFS('Calendar Calcs'!$E$2:$E1258,AW$23),COUNTIFS('Calendar Calcs'!$E$2:$E1258,AW$23,'Calendar Calcs'!$D$2:$D1258,"&lt;="&amp;WEEKDAY($V291)))))</f>
        <v/>
      </c>
      <c r="AX291" s="69" t="str">
        <f>IF($AO291="","", IF($AO291&lt;AX$23,0,IF($AO291&gt;AX$23,COUNTIFS('Calendar Calcs'!$E$2:$E1258,AX$23),COUNTIFS('Calendar Calcs'!$E$2:$E1258,AX$23,'Calendar Calcs'!$D$2:$D1258,"&lt;="&amp;WEEKDAY($V291)))))</f>
        <v/>
      </c>
      <c r="AY291" s="69" t="str">
        <f>IF($W291="","",VLOOKUP($W291,'Calendar Calcs'!$B$2:$E1258,4,FALSE))</f>
        <v/>
      </c>
      <c r="AZ291" s="69" t="str">
        <f>IF($AY291="","",IF($AY291&gt;AZ$23,0,IF($AY291&lt;AZ$23,COUNTIFS('Calendar Calcs'!$E$2:$E1258,AZ$23),COUNTIFS('Calendar Calcs'!$E$2:$E1258,AZ$23,'Calendar Calcs'!$D$2:$D1258,"&gt;="&amp;WEEKDAY($W291)))))</f>
        <v/>
      </c>
      <c r="BA291" s="69" t="str">
        <f>IF($AY291="","",IF($AY291&gt;BA$23,0,IF($AY291&lt;BA$23,COUNTIFS('Calendar Calcs'!$E$2:$E1258,BA$23),COUNTIFS('Calendar Calcs'!$E$2:$E1258,BA$23,'Calendar Calcs'!$D$2:$D1258,"&gt;="&amp;WEEKDAY($W291)))))</f>
        <v/>
      </c>
      <c r="BB291" s="69" t="str">
        <f>IF($AY291="","",IF($AY291&gt;BB$23,0,IF($AY291&lt;BB$23,COUNTIFS('Calendar Calcs'!$E$2:$E1258,BB$23),COUNTIFS('Calendar Calcs'!$E$2:$E1258,BB$23,'Calendar Calcs'!$D$2:$D1258,"&gt;="&amp;WEEKDAY($W291)))))</f>
        <v/>
      </c>
      <c r="BC291" s="69" t="str">
        <f>IF($AY291="","",IF($AY291&gt;BC$23,0,IF($AY291&lt;BC$23,COUNTIFS('Calendar Calcs'!$E$2:$E1258,BC$23),COUNTIFS('Calendar Calcs'!$E$2:$E1258,BC$23,'Calendar Calcs'!$D$2:$D1258,"&gt;="&amp;WEEKDAY($W291)))))</f>
        <v/>
      </c>
      <c r="BD291" s="69" t="str">
        <f>IF($AY291="","",IF($AY291&gt;BD$23,0,IF($AY291&lt;BD$23,COUNTIFS('Calendar Calcs'!$E$2:$E1258,BD$23),COUNTIFS('Calendar Calcs'!$E$2:$E1258,BD$23,'Calendar Calcs'!$D$2:$D1258,"&gt;="&amp;WEEKDAY($W291)))))</f>
        <v/>
      </c>
      <c r="BE291" s="69" t="str">
        <f>IF($AY291="","",IF($AY291&gt;BE$23,0,IF($AY291&lt;BE$23,COUNTIFS('Calendar Calcs'!$E$2:$E1258,BE$23),COUNTIFS('Calendar Calcs'!$E$2:$E1258,BE$23,'Calendar Calcs'!$D$2:$D1258,"&gt;="&amp;WEEKDAY($W291)))))</f>
        <v/>
      </c>
      <c r="BF291" s="69" t="str">
        <f>IF($AY291="","",IF($AY291&gt;BF$23,0,IF($AY291&lt;BF$23,COUNTIFS('Calendar Calcs'!$E$2:$E1258,BF$23),COUNTIFS('Calendar Calcs'!$E$2:$E1258,BF$23,'Calendar Calcs'!$D$2:$D1258,"&gt;="&amp;WEEKDAY($W291)))))</f>
        <v/>
      </c>
      <c r="BG291" s="69" t="str">
        <f>IF($AY291="","",IF($AY291&gt;BG$23,0,IF($AY291&lt;BG$23,COUNTIFS('Calendar Calcs'!$E$2:$E1258,BG$23),COUNTIFS('Calendar Calcs'!$E$2:$E1258,BG$23,'Calendar Calcs'!$D$2:$D1258,"&gt;="&amp;WEEKDAY($W291)))))</f>
        <v/>
      </c>
      <c r="BH291" s="69">
        <f t="shared" si="92"/>
        <v>6</v>
      </c>
      <c r="BI291" s="69">
        <f>IF(Cover!$E$43="","",VLOOKUP(Cover!$E$43,'Calendar Calcs'!$B$2:$E1258,4,FALSE))</f>
        <v>1</v>
      </c>
      <c r="BJ291" s="69">
        <f>IF($BI291="","", IF($BI291&lt;BJ$23,0,IF($BI291&gt;=BJ$23,COUNTIFS('Calendar Calcs'!$E$2:$E1258,BJ$23),COUNTIFS('Calendar Calcs'!$E$2:$E1258,BJ$23,'Calendar Calcs'!$D$2:$D1258,"&lt;="&amp;WEEKDAY($V291)))))</f>
        <v>1</v>
      </c>
      <c r="BK291" s="69">
        <f t="shared" si="89"/>
        <v>6</v>
      </c>
      <c r="BN291" s="69" t="str">
        <f>IF(T291&gt;0,"FTE",IF(Cover!$E$47="Weekly",IF(S291&gt;29.75,"FTE","PTE"),IF(S291&gt;59.75,"FTE","PTE")))</f>
        <v>PTE</v>
      </c>
      <c r="BO291" s="69">
        <f>IF(BN291="FTE",30,IF(Cover!$E$47="Weekly",'STEP 2 EE Data'!S291,'STEP 2 EE Data'!S291/2))</f>
        <v>0</v>
      </c>
      <c r="BP291" s="209">
        <f t="shared" si="93"/>
        <v>0</v>
      </c>
      <c r="BQ291" s="209">
        <f t="shared" si="94"/>
        <v>0</v>
      </c>
      <c r="BR291" s="209">
        <f t="shared" si="95"/>
        <v>0</v>
      </c>
      <c r="BS291" s="209">
        <f t="shared" si="96"/>
        <v>0</v>
      </c>
      <c r="BT291" s="209">
        <f t="shared" si="97"/>
        <v>0</v>
      </c>
      <c r="BU291" s="209">
        <f t="shared" si="98"/>
        <v>0</v>
      </c>
      <c r="BV291" s="209">
        <f t="shared" si="99"/>
        <v>0</v>
      </c>
      <c r="BW291" s="209">
        <f t="shared" si="100"/>
        <v>0</v>
      </c>
      <c r="BX291" s="209">
        <f t="shared" si="101"/>
        <v>0</v>
      </c>
      <c r="CC291" s="210" t="str">
        <f>IF(B291="","",IF(C291="",IF(Cover!$E$47="Weekly",'STEP 3 EE Comp'!BI296*8,'STEP 3 EE Comp'!BI296*4),IF(Cover!$E$47="Weekly",'STEP 3 EE Comp'!BI296,'STEP 3 EE Comp'!BI296)))</f>
        <v/>
      </c>
      <c r="CD291" s="82" t="str">
        <f t="shared" si="102"/>
        <v/>
      </c>
      <c r="CE291" s="417">
        <f t="shared" si="103"/>
        <v>1</v>
      </c>
      <c r="CF291" s="82" t="str">
        <f t="shared" si="104"/>
        <v>Good</v>
      </c>
      <c r="CG291" s="82">
        <f t="shared" si="105"/>
        <v>0</v>
      </c>
      <c r="CH291" s="234">
        <f t="shared" si="106"/>
        <v>0</v>
      </c>
    </row>
    <row r="292" spans="1:86" s="69" customFormat="1" x14ac:dyDescent="0.3">
      <c r="A292" s="555"/>
      <c r="B292" s="52"/>
      <c r="C292" s="52"/>
      <c r="D292" s="52"/>
      <c r="E292" s="52"/>
      <c r="F292" s="507"/>
      <c r="G292" s="210">
        <f t="shared" si="86"/>
        <v>0</v>
      </c>
      <c r="H292" s="82">
        <f t="shared" si="88"/>
        <v>0</v>
      </c>
      <c r="I292" s="211"/>
      <c r="J292" s="441" t="s">
        <v>21</v>
      </c>
      <c r="K292" s="441" t="s">
        <v>21</v>
      </c>
      <c r="L292" s="441" t="s">
        <v>21</v>
      </c>
      <c r="M292" s="441" t="s">
        <v>21</v>
      </c>
      <c r="N292" s="568" t="s">
        <v>21</v>
      </c>
      <c r="O292" s="211"/>
      <c r="P292" s="212" t="str">
        <f>IF(B292="","",
IF(AND(V292="",W292="",B292&lt;&gt;""),"Employed",
IF(AND(V292&lt;&gt;"",W292="",B292&lt;&gt;""),"Terminated",
IF(AND(V292&lt;&gt;"",W292&lt;&gt;"",B292&lt;&gt;""),IF(W292&lt;Cover!$E$43,"Employed","Furloughed"),
IF(AND(V292="",W292&lt;&gt;"",B292&lt;&gt;""),IF(W292&lt;Cover!$E$43,"Employed","Rehired"))))))</f>
        <v/>
      </c>
      <c r="Q292" s="211"/>
      <c r="R292" s="536"/>
      <c r="S292" s="563"/>
      <c r="T292" s="536"/>
      <c r="U292" s="82">
        <f>IF(Cover!$E$47="Weekly",IF(T292&gt;0,T292,R292*S292),IF(T292&gt;0,T292,R292*S292)/2)</f>
        <v>0</v>
      </c>
      <c r="V292" s="564"/>
      <c r="W292" s="564"/>
      <c r="Y292" s="213" t="str">
        <f>IF($B292="","",IF('Actual Allocation Calc'!$AH$78="A",
IF($P292="Employed",$U292/7*BJ292,
IF(AND($P292="Terminated"),($U292/7*AP292),
IF(AND($P292="Furloughed"),($U292/7*AP292)+($U292/7*AZ292),
IF(AND($P292="Rehired"),($U292/7*AZ292),
IF(AND($P292="Terminated",AP292&gt;0),$U292,
IF($P292="Furloughed",IF(AP292&gt;0,$U292)+IF(AZ292&gt;0,$U292),
IF($P292="Rehired",IF(AZ292&gt;0,$U292)))))))),IF('Actual Allocation Calc'!$AH$78="C",'Actual Allocation Calc'!L292,'Actual Allocation Calc'!U292+IF($P292="Employed",$U292/7*BJ292,
IF(AND($P292="Terminated"),($U292/7*AP292),
IF(AND($P292="Furloughed"),($U292/7*AP292)+($U292/7*AZ292),
IF(AND($P292="Rehired"),($U292/7*AZ292),
IF(AND($P292="Terminated",AP292&gt;0),$U292,
IF($P292="Furloughed",IF(AP292&gt;0,$U292)+IF(AZ292&gt;0,$U292),
IF($P292="Rehired",IF(AZ292&gt;0,$U292))))))))*'Actual Allocation Calc'!$AH$99)))</f>
        <v/>
      </c>
      <c r="Z292" s="210" t="str">
        <f>IF($B292="","",IF('Actual Allocation Calc'!$AI$78="A",
IF($P292="Employed",$U292,
IF(AND($P292="Terminated"),($U292/7*AQ292),
IF(AND($P292="Furloughed"),($U292/7*AQ292)+($U292/7*BA292),
IF(AND($P292="Rehired"),($U292/7*BA292),
IF(AND($P292="Terminated",AQ292&gt;0),$U292,
IF($P292="Furloughed",IF(AQ292&gt;0,$U292)+IF(BA292&gt;0,$U292),
IF($P292="Rehired",IF(BA292&gt;0,$U292)))))))),IF('Actual Allocation Calc'!$AI$78="C",'Actual Allocation Calc'!M292,'Actual Allocation Calc'!V292+IF($P292="Employed",$U292,
IF(AND($P292="Terminated"),($U292/7*AQ292),
IF(AND($P292="Furloughed"),($U292/7*AQ292)+($U292/7*BA292),
IF(AND($P292="Rehired"),($U292/7*BA292),
IF(AND($P292="Terminated",AQ292&gt;0),$U292,
IF($P292="Furloughed",IF(AQ292&gt;0,$U292)+IF(BA292&gt;0,$U292),
IF($P292="Rehired",IF(BA292&gt;0,$U292))))))))*'Actual Allocation Calc'!$AI$99)))</f>
        <v/>
      </c>
      <c r="AA292" s="210" t="str">
        <f>IF($B292="","",IF('Actual Allocation Calc'!$AJ$78="A",
IF($P292="Employed",$U292,
IF(AND($P292="Terminated"),($U292/7*AR292),
IF(AND($P292="Furloughed"),($U292/7*AR292)+($U292/7*BB292),
IF(AND($P292="Rehired"),($U292/7*BB292),
IF(AND($P292="Terminated",AR292&gt;0),$U292,
IF($P292="Furloughed",IF(AR292&gt;0,$U292)+IF(BB292&gt;0,$U292),
IF($P292="Rehired",IF(BB292&gt;0,$U292)))))))),IF('Actual Allocation Calc'!$AJ$78="C",'Actual Allocation Calc'!N292,'Actual Allocation Calc'!W292+IF($P292="Employed",$U292,
IF(AND($P292="Terminated"),($U292/7*AR292),
IF(AND($P292="Furloughed"),($U292/7*AR292)+($U292/7*BB292),
IF(AND($P292="Rehired"),($U292/7*BB292),
IF(AND($P292="Terminated",AR292&gt;0),$U292,
IF($P292="Furloughed",IF(AR292&gt;0,$U292)+IF(BB292&gt;0,$U292),
IF($P292="Rehired",IF(BB292&gt;0,$U292))))))))*'Actual Allocation Calc'!$AJ$99)))</f>
        <v/>
      </c>
      <c r="AB292" s="210" t="str">
        <f>IF($B292="","",IF('Actual Allocation Calc'!$AK$78="A",
IF($P292="Employed",$U292,
IF(AND($P292="Terminated"),($U292/7*AS292),
IF(AND($P292="Furloughed"),($U292/7*AS292)+($U292/7*BC292),
IF(AND($P292="Rehired"),($U292/7*BC292),
IF(AND($P292="Terminated",AS292&gt;0),$U292,
IF($P292="Furloughed",IF(AS292&gt;0,$U292)+IF(BC292&gt;0,$U292),
IF($P292="Rehired",IF(BC292&gt;0,$U292)))))))),IF('Actual Allocation Calc'!$AK$78="C",'Actual Allocation Calc'!O292,'Actual Allocation Calc'!X292+IF($P292="Employed",$U292,
IF(AND($P292="Terminated"),($U292/7*AS292),
IF(AND($P292="Furloughed"),($U292/7*AS292)+($U292/7*BC292),
IF(AND($P292="Rehired"),($U292/7*BC292),
IF(AND($P292="Terminated",AS292&gt;0),$U292,
IF($P292="Furloughed",IF(AS292&gt;0,$U292)+IF(BC292&gt;0,$U292),
IF($P292="Rehired",IF(BC292&gt;0,$U292))))))))*'Actual Allocation Calc'!$AK$99)))</f>
        <v/>
      </c>
      <c r="AC292" s="210" t="str">
        <f>IF($B292="","",IF('Actual Allocation Calc'!$AL$78="A",
IF($P292="Employed",$U292,
IF(AND($P292="Terminated"),($U292/7*AT292),
IF(AND($P292="Furloughed"),($U292/7*AT292)+($U292/7*BD292),
IF(AND($P292="Rehired"),($U292/7*BD292),
IF(AND($P292="Terminated",AT292&gt;0),$U292,
IF($P292="Furloughed",IF(AT292&gt;0,$U292)+IF(BD292&gt;0,$U292),
IF($P292="Rehired",IF(BD292&gt;0,$U292)))))))),IF('Actual Allocation Calc'!$AL$78="C",'Actual Allocation Calc'!P292,'Actual Allocation Calc'!Y292+IF($P292="Employed",$U292,
IF(AND($P292="Terminated"),($U292/7*AT292),
IF(AND($P292="Furloughed"),($U292/7*AT292)+($U292/7*BD292),
IF(AND($P292="Rehired"),($U292/7*BD292),
IF(AND($P292="Terminated",AT292&gt;0),$U292,
IF($P292="Furloughed",IF(AT292&gt;0,$U292)+IF(BD292&gt;0,$U292),
IF($P292="Rehired",IF(BD292&gt;0,$U292))))))))*'Actual Allocation Calc'!$AL$99)))</f>
        <v/>
      </c>
      <c r="AD292" s="210" t="str">
        <f>IF($B292="","",IF('Actual Allocation Calc'!$AM$78="A",
IF($P292="Employed",$U292,
IF(AND($P292="Terminated"),($U292/7*AU292),
IF(AND($P292="Furloughed"),($U292/7*AU292)+($U292/7*BE292),
IF(AND($P292="Rehired"),($U292/7*BE292),
IF(AND($P292="Terminated",AU292&gt;0),$U292,
IF($P292="Furloughed",IF(AU292&gt;0,$U292)+IF(BE292&gt;0,$U292),
IF($P292="Rehired",IF(BE292&gt;0,$U292)))))))),IF('Actual Allocation Calc'!$AM$78="C",'Actual Allocation Calc'!Q292,'Actual Allocation Calc'!Z292+IF($P292="Employed",$U292,
IF(AND($P292="Terminated"),($U292/7*AU292),
IF(AND($P292="Furloughed"),($U292/7*AU292)+($U292/7*BE292),
IF(AND($P292="Rehired"),($U292/7*BE292),
IF(AND($P292="Terminated",AU292&gt;0),$U292,
IF($P292="Furloughed",IF(AU292&gt;0,$U292)+IF(BE292&gt;0,$U292),
IF($P292="Rehired",IF(BE292&gt;0,$U292))))))))*'Actual Allocation Calc'!$AM$99)))</f>
        <v/>
      </c>
      <c r="AE292" s="210" t="str">
        <f>IF($B292="","",IF('Actual Allocation Calc'!$AN$78="A",
IF($P292="Employed",$U292,
IF(AND($P292="Terminated"),($U292/7*AV292),
IF(AND($P292="Furloughed"),($U292/7*AV292)+($U292/7*BF292),
IF(AND($P292="Rehired"),($U292/7*BF292),
IF(AND($P292="Terminated",AV292&gt;0),$U292,
IF($P292="Furloughed",IF(AV292&gt;0,$U292)+IF(BF292&gt;0,$U292),
IF($P292="Rehired",IF(BF292&gt;0,$U292)))))))),IF('Actual Allocation Calc'!$AN$78="C",'Actual Allocation Calc'!R292,'Actual Allocation Calc'!AA292+IF($P292="Employed",$U292,
IF(AND($P292="Terminated"),($U292/7*AV292),
IF(AND($P292="Furloughed"),($U292/7*AV292)+($U292/7*BF292),
IF(AND($P292="Rehired"),($U292/7*BF292),
IF(AND($P292="Terminated",AV292&gt;0),$U292,
IF($P292="Furloughed",IF(AV292&gt;0,$U292)+IF(BF292&gt;0,$U292),
IF($P292="Rehired",IF(BF292&gt;0,$U292))))))))*'Actual Allocation Calc'!$AN$99)))</f>
        <v/>
      </c>
      <c r="AF292" s="210" t="str">
        <f>IF($B292="","",IF('Actual Allocation Calc'!$AO$78="A",
IF($P292="Employed",$U292,
IF(AND($P292="Terminated"),($U292/7*AW292),
IF(AND($P292="Furloughed"),($U292/7*AW292)+($U292/7*BG292),
IF(AND($P292="Rehired"),($U292/7*BG292),
IF(AND($P292="Terminated",AW292&gt;0),$U292,
IF($P292="Furloughed",IF(AW292&gt;0,$U292)+IF(BG292&gt;0,$U292),
IF($P292="Rehired",IF(BG292&gt;0,$U292)))))))),IF('Actual Allocation Calc'!$AO$78="C",'Actual Allocation Calc'!S292,'Actual Allocation Calc'!AB292+IF($P292="Employed",$U292,
IF(AND($P292="Terminated"),($U292/7*AW292),
IF(AND($P292="Furloughed"),($U292/7*AW292)+($U292/7*BG292),
IF(AND($P292="Rehired"),($U292/7*BG292),
IF(AND($P292="Terminated",AW292&gt;0),$U292,
IF($P292="Furloughed",IF(AW292&gt;0,$U292)+IF(BG292&gt;0,$U292),
IF($P292="Rehired",IF(BG292&gt;0,$U292))))))))*'Actual Allocation Calc'!$AO$99)))</f>
        <v/>
      </c>
      <c r="AG292" s="210" t="str">
        <f>IF($B292="","",IF('Actual Allocation Calc'!$AP$78="A",
IF($P292="Employed",$U292/7*BK292,
IF(AND($P292="Terminated"),($U292/7*AX292),
IF(AND($P292="Furloughed"),($U292/7*AX292)+($U292/7*BH292),
IF(AND($P292="Rehired"),($U292/7*BH292),
IF(AND($P292="Terminated",AX292&gt;0),$U292,
IF($P292="Furloughed",IF(AX292&gt;0,$U292)+IF(BH292&gt;0,$U292),
IF($P292="Rehired",IF(BH292&gt;0,$U292)))))))),IF('Actual Allocation Calc'!$AP$78="C",'Actual Allocation Calc'!T292,'Actual Allocation Calc'!AC292+IF($P292="Employed",$U292/7*BK292,
IF(AND($P292="Terminated"),($U292/7*AX292),
IF(AND($P292="Furloughed"),($U292/7*AX292)+($U292/7*BH292),
IF(AND($P292="Rehired"),($U292/7*BH292),
IF(AND($P292="Terminated",AX292&gt;0),$U292,
IF($P292="Furloughed",IF(AX292&gt;0,$U292)+IF(BH292&gt;0,$U292),
IF($P292="Rehired",IF(BH292&gt;0,$U292))))))))*'Actual Allocation Calc'!$AP$99)))</f>
        <v/>
      </c>
      <c r="AH292" s="536"/>
      <c r="AI292" s="82">
        <f t="shared" si="87"/>
        <v>0</v>
      </c>
      <c r="AJ292" s="210">
        <f t="shared" si="90"/>
        <v>0</v>
      </c>
      <c r="AK292" s="397" t="str">
        <f t="shared" si="91"/>
        <v/>
      </c>
      <c r="AM292" s="122"/>
      <c r="AO292" s="214" t="str">
        <f>IFERROR(IF($V292="","",VLOOKUP(V292,'Calendar Calcs'!$B$2:$E1259,4,FALSE)),0)</f>
        <v/>
      </c>
      <c r="AP292" s="69" t="str">
        <f>IF($AO292="","", IF($AO292&lt;AP$23,0,IF($AO292&gt;AP$23,COUNTIFS('Calendar Calcs'!$E$2:$E1259,AP$23),COUNTIFS('Calendar Calcs'!$E$2:$E1259,AP$23,'Calendar Calcs'!$D$2:$D1259,"&lt;="&amp;WEEKDAY($V292)))))</f>
        <v/>
      </c>
      <c r="AQ292" s="69" t="str">
        <f>IF($AO292="","", IF($AO292&lt;AQ$23,0,IF($AO292&gt;AQ$23,COUNTIFS('Calendar Calcs'!$E$2:$E1259,AQ$23),COUNTIFS('Calendar Calcs'!$E$2:$E1259,AQ$23,'Calendar Calcs'!$D$2:$D1259,"&lt;="&amp;WEEKDAY($V292)))))</f>
        <v/>
      </c>
      <c r="AR292" s="69" t="str">
        <f>IF($AO292="","", IF($AO292&lt;AR$23,0,IF($AO292&gt;AR$23,COUNTIFS('Calendar Calcs'!$E$2:$E1259,AR$23),COUNTIFS('Calendar Calcs'!$E$2:$E1259,AR$23,'Calendar Calcs'!$D$2:$D1259,"&lt;="&amp;WEEKDAY($V292)))))</f>
        <v/>
      </c>
      <c r="AS292" s="69" t="str">
        <f>IF($AO292="","", IF($AO292&lt;AS$23,0,IF($AO292&gt;AS$23,COUNTIFS('Calendar Calcs'!$E$2:$E1259,AS$23),COUNTIFS('Calendar Calcs'!$E$2:$E1259,AS$23,'Calendar Calcs'!$D$2:$D1259,"&lt;="&amp;WEEKDAY($V292)))))</f>
        <v/>
      </c>
      <c r="AT292" s="69" t="str">
        <f>IF($AO292="","", IF($AO292&lt;AT$23,0,IF($AO292&gt;AT$23,COUNTIFS('Calendar Calcs'!$E$2:$E1259,AT$23),COUNTIFS('Calendar Calcs'!$E$2:$E1259,AT$23,'Calendar Calcs'!$D$2:$D1259,"&lt;="&amp;WEEKDAY($V292)))))</f>
        <v/>
      </c>
      <c r="AU292" s="69" t="str">
        <f>IF($AO292="","", IF($AO292&lt;AU$23,0,IF($AO292&gt;AU$23,COUNTIFS('Calendar Calcs'!$E$2:$E1259,AU$23),COUNTIFS('Calendar Calcs'!$E$2:$E1259,AU$23,'Calendar Calcs'!$D$2:$D1259,"&lt;="&amp;WEEKDAY($V292)))))</f>
        <v/>
      </c>
      <c r="AV292" s="69" t="str">
        <f>IF($AO292="","", IF($AO292&lt;AV$23,0,IF($AO292&gt;AV$23,COUNTIFS('Calendar Calcs'!$E$2:$E1259,AV$23),COUNTIFS('Calendar Calcs'!$E$2:$E1259,AV$23,'Calendar Calcs'!$D$2:$D1259,"&lt;="&amp;WEEKDAY($V292)))))</f>
        <v/>
      </c>
      <c r="AW292" s="69" t="str">
        <f>IF($AO292="","", IF($AO292&lt;AW$23,0,IF($AO292&gt;AW$23,COUNTIFS('Calendar Calcs'!$E$2:$E1259,AW$23),COUNTIFS('Calendar Calcs'!$E$2:$E1259,AW$23,'Calendar Calcs'!$D$2:$D1259,"&lt;="&amp;WEEKDAY($V292)))))</f>
        <v/>
      </c>
      <c r="AX292" s="69" t="str">
        <f>IF($AO292="","", IF($AO292&lt;AX$23,0,IF($AO292&gt;AX$23,COUNTIFS('Calendar Calcs'!$E$2:$E1259,AX$23),COUNTIFS('Calendar Calcs'!$E$2:$E1259,AX$23,'Calendar Calcs'!$D$2:$D1259,"&lt;="&amp;WEEKDAY($V292)))))</f>
        <v/>
      </c>
      <c r="AY292" s="69" t="str">
        <f>IF($W292="","",VLOOKUP($W292,'Calendar Calcs'!$B$2:$E1259,4,FALSE))</f>
        <v/>
      </c>
      <c r="AZ292" s="69" t="str">
        <f>IF($AY292="","",IF($AY292&gt;AZ$23,0,IF($AY292&lt;AZ$23,COUNTIFS('Calendar Calcs'!$E$2:$E1259,AZ$23),COUNTIFS('Calendar Calcs'!$E$2:$E1259,AZ$23,'Calendar Calcs'!$D$2:$D1259,"&gt;="&amp;WEEKDAY($W292)))))</f>
        <v/>
      </c>
      <c r="BA292" s="69" t="str">
        <f>IF($AY292="","",IF($AY292&gt;BA$23,0,IF($AY292&lt;BA$23,COUNTIFS('Calendar Calcs'!$E$2:$E1259,BA$23),COUNTIFS('Calendar Calcs'!$E$2:$E1259,BA$23,'Calendar Calcs'!$D$2:$D1259,"&gt;="&amp;WEEKDAY($W292)))))</f>
        <v/>
      </c>
      <c r="BB292" s="69" t="str">
        <f>IF($AY292="","",IF($AY292&gt;BB$23,0,IF($AY292&lt;BB$23,COUNTIFS('Calendar Calcs'!$E$2:$E1259,BB$23),COUNTIFS('Calendar Calcs'!$E$2:$E1259,BB$23,'Calendar Calcs'!$D$2:$D1259,"&gt;="&amp;WEEKDAY($W292)))))</f>
        <v/>
      </c>
      <c r="BC292" s="69" t="str">
        <f>IF($AY292="","",IF($AY292&gt;BC$23,0,IF($AY292&lt;BC$23,COUNTIFS('Calendar Calcs'!$E$2:$E1259,BC$23),COUNTIFS('Calendar Calcs'!$E$2:$E1259,BC$23,'Calendar Calcs'!$D$2:$D1259,"&gt;="&amp;WEEKDAY($W292)))))</f>
        <v/>
      </c>
      <c r="BD292" s="69" t="str">
        <f>IF($AY292="","",IF($AY292&gt;BD$23,0,IF($AY292&lt;BD$23,COUNTIFS('Calendar Calcs'!$E$2:$E1259,BD$23),COUNTIFS('Calendar Calcs'!$E$2:$E1259,BD$23,'Calendar Calcs'!$D$2:$D1259,"&gt;="&amp;WEEKDAY($W292)))))</f>
        <v/>
      </c>
      <c r="BE292" s="69" t="str">
        <f>IF($AY292="","",IF($AY292&gt;BE$23,0,IF($AY292&lt;BE$23,COUNTIFS('Calendar Calcs'!$E$2:$E1259,BE$23),COUNTIFS('Calendar Calcs'!$E$2:$E1259,BE$23,'Calendar Calcs'!$D$2:$D1259,"&gt;="&amp;WEEKDAY($W292)))))</f>
        <v/>
      </c>
      <c r="BF292" s="69" t="str">
        <f>IF($AY292="","",IF($AY292&gt;BF$23,0,IF($AY292&lt;BF$23,COUNTIFS('Calendar Calcs'!$E$2:$E1259,BF$23),COUNTIFS('Calendar Calcs'!$E$2:$E1259,BF$23,'Calendar Calcs'!$D$2:$D1259,"&gt;="&amp;WEEKDAY($W292)))))</f>
        <v/>
      </c>
      <c r="BG292" s="69" t="str">
        <f>IF($AY292="","",IF($AY292&gt;BG$23,0,IF($AY292&lt;BG$23,COUNTIFS('Calendar Calcs'!$E$2:$E1259,BG$23),COUNTIFS('Calendar Calcs'!$E$2:$E1259,BG$23,'Calendar Calcs'!$D$2:$D1259,"&gt;="&amp;WEEKDAY($W292)))))</f>
        <v/>
      </c>
      <c r="BH292" s="69">
        <f t="shared" si="92"/>
        <v>6</v>
      </c>
      <c r="BI292" s="69">
        <f>IF(Cover!$E$43="","",VLOOKUP(Cover!$E$43,'Calendar Calcs'!$B$2:$E1259,4,FALSE))</f>
        <v>1</v>
      </c>
      <c r="BJ292" s="69">
        <f>IF($BI292="","", IF($BI292&lt;BJ$23,0,IF($BI292&gt;=BJ$23,COUNTIFS('Calendar Calcs'!$E$2:$E1259,BJ$23),COUNTIFS('Calendar Calcs'!$E$2:$E1259,BJ$23,'Calendar Calcs'!$D$2:$D1259,"&lt;="&amp;WEEKDAY($V292)))))</f>
        <v>1</v>
      </c>
      <c r="BK292" s="69">
        <f t="shared" si="89"/>
        <v>6</v>
      </c>
      <c r="BN292" s="69" t="str">
        <f>IF(T292&gt;0,"FTE",IF(Cover!$E$47="Weekly",IF(S292&gt;29.75,"FTE","PTE"),IF(S292&gt;59.75,"FTE","PTE")))</f>
        <v>PTE</v>
      </c>
      <c r="BO292" s="69">
        <f>IF(BN292="FTE",30,IF(Cover!$E$47="Weekly",'STEP 2 EE Data'!S292,'STEP 2 EE Data'!S292/2))</f>
        <v>0</v>
      </c>
      <c r="BP292" s="209">
        <f t="shared" si="93"/>
        <v>0</v>
      </c>
      <c r="BQ292" s="209">
        <f t="shared" si="94"/>
        <v>0</v>
      </c>
      <c r="BR292" s="209">
        <f t="shared" si="95"/>
        <v>0</v>
      </c>
      <c r="BS292" s="209">
        <f t="shared" si="96"/>
        <v>0</v>
      </c>
      <c r="BT292" s="209">
        <f t="shared" si="97"/>
        <v>0</v>
      </c>
      <c r="BU292" s="209">
        <f t="shared" si="98"/>
        <v>0</v>
      </c>
      <c r="BV292" s="209">
        <f t="shared" si="99"/>
        <v>0</v>
      </c>
      <c r="BW292" s="209">
        <f t="shared" si="100"/>
        <v>0</v>
      </c>
      <c r="BX292" s="209">
        <f t="shared" si="101"/>
        <v>0</v>
      </c>
      <c r="CC292" s="210" t="str">
        <f>IF(B292="","",IF(C292="",IF(Cover!$E$47="Weekly",'STEP 3 EE Comp'!BI297*8,'STEP 3 EE Comp'!BI297*4),IF(Cover!$E$47="Weekly",'STEP 3 EE Comp'!BI297,'STEP 3 EE Comp'!BI297)))</f>
        <v/>
      </c>
      <c r="CD292" s="82" t="str">
        <f t="shared" si="102"/>
        <v/>
      </c>
      <c r="CE292" s="417">
        <f t="shared" si="103"/>
        <v>1</v>
      </c>
      <c r="CF292" s="82" t="str">
        <f t="shared" si="104"/>
        <v>Good</v>
      </c>
      <c r="CG292" s="82">
        <f t="shared" si="105"/>
        <v>0</v>
      </c>
      <c r="CH292" s="234">
        <f t="shared" si="106"/>
        <v>0</v>
      </c>
    </row>
    <row r="293" spans="1:86" s="69" customFormat="1" x14ac:dyDescent="0.3">
      <c r="A293" s="555"/>
      <c r="B293" s="52"/>
      <c r="C293" s="52"/>
      <c r="D293" s="52"/>
      <c r="E293" s="52"/>
      <c r="F293" s="507"/>
      <c r="G293" s="210">
        <f t="shared" ref="G293:G356" si="107">+E293/13*52</f>
        <v>0</v>
      </c>
      <c r="H293" s="82">
        <f t="shared" si="88"/>
        <v>0</v>
      </c>
      <c r="I293" s="211"/>
      <c r="J293" s="441" t="s">
        <v>21</v>
      </c>
      <c r="K293" s="441" t="s">
        <v>21</v>
      </c>
      <c r="L293" s="441" t="s">
        <v>21</v>
      </c>
      <c r="M293" s="441" t="s">
        <v>21</v>
      </c>
      <c r="N293" s="568" t="s">
        <v>21</v>
      </c>
      <c r="O293" s="211"/>
      <c r="P293" s="212" t="str">
        <f>IF(B293="","",
IF(AND(V293="",W293="",B293&lt;&gt;""),"Employed",
IF(AND(V293&lt;&gt;"",W293="",B293&lt;&gt;""),"Terminated",
IF(AND(V293&lt;&gt;"",W293&lt;&gt;"",B293&lt;&gt;""),IF(W293&lt;Cover!$E$43,"Employed","Furloughed"),
IF(AND(V293="",W293&lt;&gt;"",B293&lt;&gt;""),IF(W293&lt;Cover!$E$43,"Employed","Rehired"))))))</f>
        <v/>
      </c>
      <c r="Q293" s="211"/>
      <c r="R293" s="536"/>
      <c r="S293" s="563"/>
      <c r="T293" s="536"/>
      <c r="U293" s="82">
        <f>IF(Cover!$E$47="Weekly",IF(T293&gt;0,T293,R293*S293),IF(T293&gt;0,T293,R293*S293)/2)</f>
        <v>0</v>
      </c>
      <c r="V293" s="564"/>
      <c r="W293" s="564"/>
      <c r="Y293" s="213" t="str">
        <f>IF($B293="","",IF('Actual Allocation Calc'!$AH$78="A",
IF($P293="Employed",$U293/7*BJ293,
IF(AND($P293="Terminated"),($U293/7*AP293),
IF(AND($P293="Furloughed"),($U293/7*AP293)+($U293/7*AZ293),
IF(AND($P293="Rehired"),($U293/7*AZ293),
IF(AND($P293="Terminated",AP293&gt;0),$U293,
IF($P293="Furloughed",IF(AP293&gt;0,$U293)+IF(AZ293&gt;0,$U293),
IF($P293="Rehired",IF(AZ293&gt;0,$U293)))))))),IF('Actual Allocation Calc'!$AH$78="C",'Actual Allocation Calc'!L293,'Actual Allocation Calc'!U293+IF($P293="Employed",$U293/7*BJ293,
IF(AND($P293="Terminated"),($U293/7*AP293),
IF(AND($P293="Furloughed"),($U293/7*AP293)+($U293/7*AZ293),
IF(AND($P293="Rehired"),($U293/7*AZ293),
IF(AND($P293="Terminated",AP293&gt;0),$U293,
IF($P293="Furloughed",IF(AP293&gt;0,$U293)+IF(AZ293&gt;0,$U293),
IF($P293="Rehired",IF(AZ293&gt;0,$U293))))))))*'Actual Allocation Calc'!$AH$99)))</f>
        <v/>
      </c>
      <c r="Z293" s="210" t="str">
        <f>IF($B293="","",IF('Actual Allocation Calc'!$AI$78="A",
IF($P293="Employed",$U293,
IF(AND($P293="Terminated"),($U293/7*AQ293),
IF(AND($P293="Furloughed"),($U293/7*AQ293)+($U293/7*BA293),
IF(AND($P293="Rehired"),($U293/7*BA293),
IF(AND($P293="Terminated",AQ293&gt;0),$U293,
IF($P293="Furloughed",IF(AQ293&gt;0,$U293)+IF(BA293&gt;0,$U293),
IF($P293="Rehired",IF(BA293&gt;0,$U293)))))))),IF('Actual Allocation Calc'!$AI$78="C",'Actual Allocation Calc'!M293,'Actual Allocation Calc'!V293+IF($P293="Employed",$U293,
IF(AND($P293="Terminated"),($U293/7*AQ293),
IF(AND($P293="Furloughed"),($U293/7*AQ293)+($U293/7*BA293),
IF(AND($P293="Rehired"),($U293/7*BA293),
IF(AND($P293="Terminated",AQ293&gt;0),$U293,
IF($P293="Furloughed",IF(AQ293&gt;0,$U293)+IF(BA293&gt;0,$U293),
IF($P293="Rehired",IF(BA293&gt;0,$U293))))))))*'Actual Allocation Calc'!$AI$99)))</f>
        <v/>
      </c>
      <c r="AA293" s="210" t="str">
        <f>IF($B293="","",IF('Actual Allocation Calc'!$AJ$78="A",
IF($P293="Employed",$U293,
IF(AND($P293="Terminated"),($U293/7*AR293),
IF(AND($P293="Furloughed"),($U293/7*AR293)+($U293/7*BB293),
IF(AND($P293="Rehired"),($U293/7*BB293),
IF(AND($P293="Terminated",AR293&gt;0),$U293,
IF($P293="Furloughed",IF(AR293&gt;0,$U293)+IF(BB293&gt;0,$U293),
IF($P293="Rehired",IF(BB293&gt;0,$U293)))))))),IF('Actual Allocation Calc'!$AJ$78="C",'Actual Allocation Calc'!N293,'Actual Allocation Calc'!W293+IF($P293="Employed",$U293,
IF(AND($P293="Terminated"),($U293/7*AR293),
IF(AND($P293="Furloughed"),($U293/7*AR293)+($U293/7*BB293),
IF(AND($P293="Rehired"),($U293/7*BB293),
IF(AND($P293="Terminated",AR293&gt;0),$U293,
IF($P293="Furloughed",IF(AR293&gt;0,$U293)+IF(BB293&gt;0,$U293),
IF($P293="Rehired",IF(BB293&gt;0,$U293))))))))*'Actual Allocation Calc'!$AJ$99)))</f>
        <v/>
      </c>
      <c r="AB293" s="210" t="str">
        <f>IF($B293="","",IF('Actual Allocation Calc'!$AK$78="A",
IF($P293="Employed",$U293,
IF(AND($P293="Terminated"),($U293/7*AS293),
IF(AND($P293="Furloughed"),($U293/7*AS293)+($U293/7*BC293),
IF(AND($P293="Rehired"),($U293/7*BC293),
IF(AND($P293="Terminated",AS293&gt;0),$U293,
IF($P293="Furloughed",IF(AS293&gt;0,$U293)+IF(BC293&gt;0,$U293),
IF($P293="Rehired",IF(BC293&gt;0,$U293)))))))),IF('Actual Allocation Calc'!$AK$78="C",'Actual Allocation Calc'!O293,'Actual Allocation Calc'!X293+IF($P293="Employed",$U293,
IF(AND($P293="Terminated"),($U293/7*AS293),
IF(AND($P293="Furloughed"),($U293/7*AS293)+($U293/7*BC293),
IF(AND($P293="Rehired"),($U293/7*BC293),
IF(AND($P293="Terminated",AS293&gt;0),$U293,
IF($P293="Furloughed",IF(AS293&gt;0,$U293)+IF(BC293&gt;0,$U293),
IF($P293="Rehired",IF(BC293&gt;0,$U293))))))))*'Actual Allocation Calc'!$AK$99)))</f>
        <v/>
      </c>
      <c r="AC293" s="210" t="str">
        <f>IF($B293="","",IF('Actual Allocation Calc'!$AL$78="A",
IF($P293="Employed",$U293,
IF(AND($P293="Terminated"),($U293/7*AT293),
IF(AND($P293="Furloughed"),($U293/7*AT293)+($U293/7*BD293),
IF(AND($P293="Rehired"),($U293/7*BD293),
IF(AND($P293="Terminated",AT293&gt;0),$U293,
IF($P293="Furloughed",IF(AT293&gt;0,$U293)+IF(BD293&gt;0,$U293),
IF($P293="Rehired",IF(BD293&gt;0,$U293)))))))),IF('Actual Allocation Calc'!$AL$78="C",'Actual Allocation Calc'!P293,'Actual Allocation Calc'!Y293+IF($P293="Employed",$U293,
IF(AND($P293="Terminated"),($U293/7*AT293),
IF(AND($P293="Furloughed"),($U293/7*AT293)+($U293/7*BD293),
IF(AND($P293="Rehired"),($U293/7*BD293),
IF(AND($P293="Terminated",AT293&gt;0),$U293,
IF($P293="Furloughed",IF(AT293&gt;0,$U293)+IF(BD293&gt;0,$U293),
IF($P293="Rehired",IF(BD293&gt;0,$U293))))))))*'Actual Allocation Calc'!$AL$99)))</f>
        <v/>
      </c>
      <c r="AD293" s="210" t="str">
        <f>IF($B293="","",IF('Actual Allocation Calc'!$AM$78="A",
IF($P293="Employed",$U293,
IF(AND($P293="Terminated"),($U293/7*AU293),
IF(AND($P293="Furloughed"),($U293/7*AU293)+($U293/7*BE293),
IF(AND($P293="Rehired"),($U293/7*BE293),
IF(AND($P293="Terminated",AU293&gt;0),$U293,
IF($P293="Furloughed",IF(AU293&gt;0,$U293)+IF(BE293&gt;0,$U293),
IF($P293="Rehired",IF(BE293&gt;0,$U293)))))))),IF('Actual Allocation Calc'!$AM$78="C",'Actual Allocation Calc'!Q293,'Actual Allocation Calc'!Z293+IF($P293="Employed",$U293,
IF(AND($P293="Terminated"),($U293/7*AU293),
IF(AND($P293="Furloughed"),($U293/7*AU293)+($U293/7*BE293),
IF(AND($P293="Rehired"),($U293/7*BE293),
IF(AND($P293="Terminated",AU293&gt;0),$U293,
IF($P293="Furloughed",IF(AU293&gt;0,$U293)+IF(BE293&gt;0,$U293),
IF($P293="Rehired",IF(BE293&gt;0,$U293))))))))*'Actual Allocation Calc'!$AM$99)))</f>
        <v/>
      </c>
      <c r="AE293" s="210" t="str">
        <f>IF($B293="","",IF('Actual Allocation Calc'!$AN$78="A",
IF($P293="Employed",$U293,
IF(AND($P293="Terminated"),($U293/7*AV293),
IF(AND($P293="Furloughed"),($U293/7*AV293)+($U293/7*BF293),
IF(AND($P293="Rehired"),($U293/7*BF293),
IF(AND($P293="Terminated",AV293&gt;0),$U293,
IF($P293="Furloughed",IF(AV293&gt;0,$U293)+IF(BF293&gt;0,$U293),
IF($P293="Rehired",IF(BF293&gt;0,$U293)))))))),IF('Actual Allocation Calc'!$AN$78="C",'Actual Allocation Calc'!R293,'Actual Allocation Calc'!AA293+IF($P293="Employed",$U293,
IF(AND($P293="Terminated"),($U293/7*AV293),
IF(AND($P293="Furloughed"),($U293/7*AV293)+($U293/7*BF293),
IF(AND($P293="Rehired"),($U293/7*BF293),
IF(AND($P293="Terminated",AV293&gt;0),$U293,
IF($P293="Furloughed",IF(AV293&gt;0,$U293)+IF(BF293&gt;0,$U293),
IF($P293="Rehired",IF(BF293&gt;0,$U293))))))))*'Actual Allocation Calc'!$AN$99)))</f>
        <v/>
      </c>
      <c r="AF293" s="210" t="str">
        <f>IF($B293="","",IF('Actual Allocation Calc'!$AO$78="A",
IF($P293="Employed",$U293,
IF(AND($P293="Terminated"),($U293/7*AW293),
IF(AND($P293="Furloughed"),($U293/7*AW293)+($U293/7*BG293),
IF(AND($P293="Rehired"),($U293/7*BG293),
IF(AND($P293="Terminated",AW293&gt;0),$U293,
IF($P293="Furloughed",IF(AW293&gt;0,$U293)+IF(BG293&gt;0,$U293),
IF($P293="Rehired",IF(BG293&gt;0,$U293)))))))),IF('Actual Allocation Calc'!$AO$78="C",'Actual Allocation Calc'!S293,'Actual Allocation Calc'!AB293+IF($P293="Employed",$U293,
IF(AND($P293="Terminated"),($U293/7*AW293),
IF(AND($P293="Furloughed"),($U293/7*AW293)+($U293/7*BG293),
IF(AND($P293="Rehired"),($U293/7*BG293),
IF(AND($P293="Terminated",AW293&gt;0),$U293,
IF($P293="Furloughed",IF(AW293&gt;0,$U293)+IF(BG293&gt;0,$U293),
IF($P293="Rehired",IF(BG293&gt;0,$U293))))))))*'Actual Allocation Calc'!$AO$99)))</f>
        <v/>
      </c>
      <c r="AG293" s="210" t="str">
        <f>IF($B293="","",IF('Actual Allocation Calc'!$AP$78="A",
IF($P293="Employed",$U293/7*BK293,
IF(AND($P293="Terminated"),($U293/7*AX293),
IF(AND($P293="Furloughed"),($U293/7*AX293)+($U293/7*BH293),
IF(AND($P293="Rehired"),($U293/7*BH293),
IF(AND($P293="Terminated",AX293&gt;0),$U293,
IF($P293="Furloughed",IF(AX293&gt;0,$U293)+IF(BH293&gt;0,$U293),
IF($P293="Rehired",IF(BH293&gt;0,$U293)))))))),IF('Actual Allocation Calc'!$AP$78="C",'Actual Allocation Calc'!T293,'Actual Allocation Calc'!AC293+IF($P293="Employed",$U293/7*BK293,
IF(AND($P293="Terminated"),($U293/7*AX293),
IF(AND($P293="Furloughed"),($U293/7*AX293)+($U293/7*BH293),
IF(AND($P293="Rehired"),($U293/7*BH293),
IF(AND($P293="Terminated",AX293&gt;0),$U293,
IF($P293="Furloughed",IF(AX293&gt;0,$U293)+IF(BH293&gt;0,$U293),
IF($P293="Rehired",IF(BH293&gt;0,$U293))))))))*'Actual Allocation Calc'!$AP$99)))</f>
        <v/>
      </c>
      <c r="AH293" s="536"/>
      <c r="AI293" s="82">
        <f t="shared" ref="AI293:AI356" si="108">SUM(Y293:AH293)</f>
        <v>0</v>
      </c>
      <c r="AJ293" s="210">
        <f t="shared" si="90"/>
        <v>0</v>
      </c>
      <c r="AK293" s="397" t="str">
        <f t="shared" si="91"/>
        <v/>
      </c>
      <c r="AM293" s="122"/>
      <c r="AO293" s="214" t="str">
        <f>IFERROR(IF($V293="","",VLOOKUP(V293,'Calendar Calcs'!$B$2:$E1260,4,FALSE)),0)</f>
        <v/>
      </c>
      <c r="AP293" s="69" t="str">
        <f>IF($AO293="","", IF($AO293&lt;AP$23,0,IF($AO293&gt;AP$23,COUNTIFS('Calendar Calcs'!$E$2:$E1260,AP$23),COUNTIFS('Calendar Calcs'!$E$2:$E1260,AP$23,'Calendar Calcs'!$D$2:$D1260,"&lt;="&amp;WEEKDAY($V293)))))</f>
        <v/>
      </c>
      <c r="AQ293" s="69" t="str">
        <f>IF($AO293="","", IF($AO293&lt;AQ$23,0,IF($AO293&gt;AQ$23,COUNTIFS('Calendar Calcs'!$E$2:$E1260,AQ$23),COUNTIFS('Calendar Calcs'!$E$2:$E1260,AQ$23,'Calendar Calcs'!$D$2:$D1260,"&lt;="&amp;WEEKDAY($V293)))))</f>
        <v/>
      </c>
      <c r="AR293" s="69" t="str">
        <f>IF($AO293="","", IF($AO293&lt;AR$23,0,IF($AO293&gt;AR$23,COUNTIFS('Calendar Calcs'!$E$2:$E1260,AR$23),COUNTIFS('Calendar Calcs'!$E$2:$E1260,AR$23,'Calendar Calcs'!$D$2:$D1260,"&lt;="&amp;WEEKDAY($V293)))))</f>
        <v/>
      </c>
      <c r="AS293" s="69" t="str">
        <f>IF($AO293="","", IF($AO293&lt;AS$23,0,IF($AO293&gt;AS$23,COUNTIFS('Calendar Calcs'!$E$2:$E1260,AS$23),COUNTIFS('Calendar Calcs'!$E$2:$E1260,AS$23,'Calendar Calcs'!$D$2:$D1260,"&lt;="&amp;WEEKDAY($V293)))))</f>
        <v/>
      </c>
      <c r="AT293" s="69" t="str">
        <f>IF($AO293="","", IF($AO293&lt;AT$23,0,IF($AO293&gt;AT$23,COUNTIFS('Calendar Calcs'!$E$2:$E1260,AT$23),COUNTIFS('Calendar Calcs'!$E$2:$E1260,AT$23,'Calendar Calcs'!$D$2:$D1260,"&lt;="&amp;WEEKDAY($V293)))))</f>
        <v/>
      </c>
      <c r="AU293" s="69" t="str">
        <f>IF($AO293="","", IF($AO293&lt;AU$23,0,IF($AO293&gt;AU$23,COUNTIFS('Calendar Calcs'!$E$2:$E1260,AU$23),COUNTIFS('Calendar Calcs'!$E$2:$E1260,AU$23,'Calendar Calcs'!$D$2:$D1260,"&lt;="&amp;WEEKDAY($V293)))))</f>
        <v/>
      </c>
      <c r="AV293" s="69" t="str">
        <f>IF($AO293="","", IF($AO293&lt;AV$23,0,IF($AO293&gt;AV$23,COUNTIFS('Calendar Calcs'!$E$2:$E1260,AV$23),COUNTIFS('Calendar Calcs'!$E$2:$E1260,AV$23,'Calendar Calcs'!$D$2:$D1260,"&lt;="&amp;WEEKDAY($V293)))))</f>
        <v/>
      </c>
      <c r="AW293" s="69" t="str">
        <f>IF($AO293="","", IF($AO293&lt;AW$23,0,IF($AO293&gt;AW$23,COUNTIFS('Calendar Calcs'!$E$2:$E1260,AW$23),COUNTIFS('Calendar Calcs'!$E$2:$E1260,AW$23,'Calendar Calcs'!$D$2:$D1260,"&lt;="&amp;WEEKDAY($V293)))))</f>
        <v/>
      </c>
      <c r="AX293" s="69" t="str">
        <f>IF($AO293="","", IF($AO293&lt;AX$23,0,IF($AO293&gt;AX$23,COUNTIFS('Calendar Calcs'!$E$2:$E1260,AX$23),COUNTIFS('Calendar Calcs'!$E$2:$E1260,AX$23,'Calendar Calcs'!$D$2:$D1260,"&lt;="&amp;WEEKDAY($V293)))))</f>
        <v/>
      </c>
      <c r="AY293" s="69" t="str">
        <f>IF($W293="","",VLOOKUP($W293,'Calendar Calcs'!$B$2:$E1260,4,FALSE))</f>
        <v/>
      </c>
      <c r="AZ293" s="69" t="str">
        <f>IF($AY293="","",IF($AY293&gt;AZ$23,0,IF($AY293&lt;AZ$23,COUNTIFS('Calendar Calcs'!$E$2:$E1260,AZ$23),COUNTIFS('Calendar Calcs'!$E$2:$E1260,AZ$23,'Calendar Calcs'!$D$2:$D1260,"&gt;="&amp;WEEKDAY($W293)))))</f>
        <v/>
      </c>
      <c r="BA293" s="69" t="str">
        <f>IF($AY293="","",IF($AY293&gt;BA$23,0,IF($AY293&lt;BA$23,COUNTIFS('Calendar Calcs'!$E$2:$E1260,BA$23),COUNTIFS('Calendar Calcs'!$E$2:$E1260,BA$23,'Calendar Calcs'!$D$2:$D1260,"&gt;="&amp;WEEKDAY($W293)))))</f>
        <v/>
      </c>
      <c r="BB293" s="69" t="str">
        <f>IF($AY293="","",IF($AY293&gt;BB$23,0,IF($AY293&lt;BB$23,COUNTIFS('Calendar Calcs'!$E$2:$E1260,BB$23),COUNTIFS('Calendar Calcs'!$E$2:$E1260,BB$23,'Calendar Calcs'!$D$2:$D1260,"&gt;="&amp;WEEKDAY($W293)))))</f>
        <v/>
      </c>
      <c r="BC293" s="69" t="str">
        <f>IF($AY293="","",IF($AY293&gt;BC$23,0,IF($AY293&lt;BC$23,COUNTIFS('Calendar Calcs'!$E$2:$E1260,BC$23),COUNTIFS('Calendar Calcs'!$E$2:$E1260,BC$23,'Calendar Calcs'!$D$2:$D1260,"&gt;="&amp;WEEKDAY($W293)))))</f>
        <v/>
      </c>
      <c r="BD293" s="69" t="str">
        <f>IF($AY293="","",IF($AY293&gt;BD$23,0,IF($AY293&lt;BD$23,COUNTIFS('Calendar Calcs'!$E$2:$E1260,BD$23),COUNTIFS('Calendar Calcs'!$E$2:$E1260,BD$23,'Calendar Calcs'!$D$2:$D1260,"&gt;="&amp;WEEKDAY($W293)))))</f>
        <v/>
      </c>
      <c r="BE293" s="69" t="str">
        <f>IF($AY293="","",IF($AY293&gt;BE$23,0,IF($AY293&lt;BE$23,COUNTIFS('Calendar Calcs'!$E$2:$E1260,BE$23),COUNTIFS('Calendar Calcs'!$E$2:$E1260,BE$23,'Calendar Calcs'!$D$2:$D1260,"&gt;="&amp;WEEKDAY($W293)))))</f>
        <v/>
      </c>
      <c r="BF293" s="69" t="str">
        <f>IF($AY293="","",IF($AY293&gt;BF$23,0,IF($AY293&lt;BF$23,COUNTIFS('Calendar Calcs'!$E$2:$E1260,BF$23),COUNTIFS('Calendar Calcs'!$E$2:$E1260,BF$23,'Calendar Calcs'!$D$2:$D1260,"&gt;="&amp;WEEKDAY($W293)))))</f>
        <v/>
      </c>
      <c r="BG293" s="69" t="str">
        <f>IF($AY293="","",IF($AY293&gt;BG$23,0,IF($AY293&lt;BG$23,COUNTIFS('Calendar Calcs'!$E$2:$E1260,BG$23),COUNTIFS('Calendar Calcs'!$E$2:$E1260,BG$23,'Calendar Calcs'!$D$2:$D1260,"&gt;="&amp;WEEKDAY($W293)))))</f>
        <v/>
      </c>
      <c r="BH293" s="69">
        <f t="shared" si="92"/>
        <v>6</v>
      </c>
      <c r="BI293" s="69">
        <f>IF(Cover!$E$43="","",VLOOKUP(Cover!$E$43,'Calendar Calcs'!$B$2:$E1260,4,FALSE))</f>
        <v>1</v>
      </c>
      <c r="BJ293" s="69">
        <f>IF($BI293="","", IF($BI293&lt;BJ$23,0,IF($BI293&gt;=BJ$23,COUNTIFS('Calendar Calcs'!$E$2:$E1260,BJ$23),COUNTIFS('Calendar Calcs'!$E$2:$E1260,BJ$23,'Calendar Calcs'!$D$2:$D1260,"&lt;="&amp;WEEKDAY($V293)))))</f>
        <v>1</v>
      </c>
      <c r="BK293" s="69">
        <f t="shared" si="89"/>
        <v>6</v>
      </c>
      <c r="BN293" s="69" t="str">
        <f>IF(T293&gt;0,"FTE",IF(Cover!$E$47="Weekly",IF(S293&gt;29.75,"FTE","PTE"),IF(S293&gt;59.75,"FTE","PTE")))</f>
        <v>PTE</v>
      </c>
      <c r="BO293" s="69">
        <f>IF(BN293="FTE",30,IF(Cover!$E$47="Weekly",'STEP 2 EE Data'!S293,'STEP 2 EE Data'!S293/2))</f>
        <v>0</v>
      </c>
      <c r="BP293" s="209">
        <f t="shared" si="93"/>
        <v>0</v>
      </c>
      <c r="BQ293" s="209">
        <f t="shared" si="94"/>
        <v>0</v>
      </c>
      <c r="BR293" s="209">
        <f t="shared" si="95"/>
        <v>0</v>
      </c>
      <c r="BS293" s="209">
        <f t="shared" si="96"/>
        <v>0</v>
      </c>
      <c r="BT293" s="209">
        <f t="shared" si="97"/>
        <v>0</v>
      </c>
      <c r="BU293" s="209">
        <f t="shared" si="98"/>
        <v>0</v>
      </c>
      <c r="BV293" s="209">
        <f t="shared" si="99"/>
        <v>0</v>
      </c>
      <c r="BW293" s="209">
        <f t="shared" si="100"/>
        <v>0</v>
      </c>
      <c r="BX293" s="209">
        <f t="shared" si="101"/>
        <v>0</v>
      </c>
      <c r="CC293" s="210" t="str">
        <f>IF(B293="","",IF(C293="",IF(Cover!$E$47="Weekly",'STEP 3 EE Comp'!BI298*8,'STEP 3 EE Comp'!BI298*4),IF(Cover!$E$47="Weekly",'STEP 3 EE Comp'!BI298,'STEP 3 EE Comp'!BI298)))</f>
        <v/>
      </c>
      <c r="CD293" s="82" t="str">
        <f t="shared" si="102"/>
        <v/>
      </c>
      <c r="CE293" s="417">
        <f t="shared" si="103"/>
        <v>1</v>
      </c>
      <c r="CF293" s="82" t="str">
        <f t="shared" si="104"/>
        <v>Good</v>
      </c>
      <c r="CG293" s="82">
        <f t="shared" si="105"/>
        <v>0</v>
      </c>
      <c r="CH293" s="234">
        <f t="shared" si="106"/>
        <v>0</v>
      </c>
    </row>
    <row r="294" spans="1:86" s="69" customFormat="1" x14ac:dyDescent="0.3">
      <c r="A294" s="555"/>
      <c r="B294" s="52"/>
      <c r="C294" s="52"/>
      <c r="D294" s="52"/>
      <c r="E294" s="52"/>
      <c r="F294" s="507"/>
      <c r="G294" s="210">
        <f t="shared" si="107"/>
        <v>0</v>
      </c>
      <c r="H294" s="82">
        <f t="shared" si="88"/>
        <v>0</v>
      </c>
      <c r="I294" s="211"/>
      <c r="J294" s="441" t="s">
        <v>21</v>
      </c>
      <c r="K294" s="441" t="s">
        <v>21</v>
      </c>
      <c r="L294" s="441" t="s">
        <v>21</v>
      </c>
      <c r="M294" s="441" t="s">
        <v>21</v>
      </c>
      <c r="N294" s="568" t="s">
        <v>21</v>
      </c>
      <c r="O294" s="211"/>
      <c r="P294" s="212" t="str">
        <f>IF(B294="","",
IF(AND(V294="",W294="",B294&lt;&gt;""),"Employed",
IF(AND(V294&lt;&gt;"",W294="",B294&lt;&gt;""),"Terminated",
IF(AND(V294&lt;&gt;"",W294&lt;&gt;"",B294&lt;&gt;""),IF(W294&lt;Cover!$E$43,"Employed","Furloughed"),
IF(AND(V294="",W294&lt;&gt;"",B294&lt;&gt;""),IF(W294&lt;Cover!$E$43,"Employed","Rehired"))))))</f>
        <v/>
      </c>
      <c r="Q294" s="211"/>
      <c r="R294" s="536"/>
      <c r="S294" s="563"/>
      <c r="T294" s="536"/>
      <c r="U294" s="82">
        <f>IF(Cover!$E$47="Weekly",IF(T294&gt;0,T294,R294*S294),IF(T294&gt;0,T294,R294*S294)/2)</f>
        <v>0</v>
      </c>
      <c r="V294" s="564"/>
      <c r="W294" s="564"/>
      <c r="Y294" s="213" t="str">
        <f>IF($B294="","",IF('Actual Allocation Calc'!$AH$78="A",
IF($P294="Employed",$U294/7*BJ294,
IF(AND($P294="Terminated"),($U294/7*AP294),
IF(AND($P294="Furloughed"),($U294/7*AP294)+($U294/7*AZ294),
IF(AND($P294="Rehired"),($U294/7*AZ294),
IF(AND($P294="Terminated",AP294&gt;0),$U294,
IF($P294="Furloughed",IF(AP294&gt;0,$U294)+IF(AZ294&gt;0,$U294),
IF($P294="Rehired",IF(AZ294&gt;0,$U294)))))))),IF('Actual Allocation Calc'!$AH$78="C",'Actual Allocation Calc'!L294,'Actual Allocation Calc'!U294+IF($P294="Employed",$U294/7*BJ294,
IF(AND($P294="Terminated"),($U294/7*AP294),
IF(AND($P294="Furloughed"),($U294/7*AP294)+($U294/7*AZ294),
IF(AND($P294="Rehired"),($U294/7*AZ294),
IF(AND($P294="Terminated",AP294&gt;0),$U294,
IF($P294="Furloughed",IF(AP294&gt;0,$U294)+IF(AZ294&gt;0,$U294),
IF($P294="Rehired",IF(AZ294&gt;0,$U294))))))))*'Actual Allocation Calc'!$AH$99)))</f>
        <v/>
      </c>
      <c r="Z294" s="210" t="str">
        <f>IF($B294="","",IF('Actual Allocation Calc'!$AI$78="A",
IF($P294="Employed",$U294,
IF(AND($P294="Terminated"),($U294/7*AQ294),
IF(AND($P294="Furloughed"),($U294/7*AQ294)+($U294/7*BA294),
IF(AND($P294="Rehired"),($U294/7*BA294),
IF(AND($P294="Terminated",AQ294&gt;0),$U294,
IF($P294="Furloughed",IF(AQ294&gt;0,$U294)+IF(BA294&gt;0,$U294),
IF($P294="Rehired",IF(BA294&gt;0,$U294)))))))),IF('Actual Allocation Calc'!$AI$78="C",'Actual Allocation Calc'!M294,'Actual Allocation Calc'!V294+IF($P294="Employed",$U294,
IF(AND($P294="Terminated"),($U294/7*AQ294),
IF(AND($P294="Furloughed"),($U294/7*AQ294)+($U294/7*BA294),
IF(AND($P294="Rehired"),($U294/7*BA294),
IF(AND($P294="Terminated",AQ294&gt;0),$U294,
IF($P294="Furloughed",IF(AQ294&gt;0,$U294)+IF(BA294&gt;0,$U294),
IF($P294="Rehired",IF(BA294&gt;0,$U294))))))))*'Actual Allocation Calc'!$AI$99)))</f>
        <v/>
      </c>
      <c r="AA294" s="210" t="str">
        <f>IF($B294="","",IF('Actual Allocation Calc'!$AJ$78="A",
IF($P294="Employed",$U294,
IF(AND($P294="Terminated"),($U294/7*AR294),
IF(AND($P294="Furloughed"),($U294/7*AR294)+($U294/7*BB294),
IF(AND($P294="Rehired"),($U294/7*BB294),
IF(AND($P294="Terminated",AR294&gt;0),$U294,
IF($P294="Furloughed",IF(AR294&gt;0,$U294)+IF(BB294&gt;0,$U294),
IF($P294="Rehired",IF(BB294&gt;0,$U294)))))))),IF('Actual Allocation Calc'!$AJ$78="C",'Actual Allocation Calc'!N294,'Actual Allocation Calc'!W294+IF($P294="Employed",$U294,
IF(AND($P294="Terminated"),($U294/7*AR294),
IF(AND($P294="Furloughed"),($U294/7*AR294)+($U294/7*BB294),
IF(AND($P294="Rehired"),($U294/7*BB294),
IF(AND($P294="Terminated",AR294&gt;0),$U294,
IF($P294="Furloughed",IF(AR294&gt;0,$U294)+IF(BB294&gt;0,$U294),
IF($P294="Rehired",IF(BB294&gt;0,$U294))))))))*'Actual Allocation Calc'!$AJ$99)))</f>
        <v/>
      </c>
      <c r="AB294" s="210" t="str">
        <f>IF($B294="","",IF('Actual Allocation Calc'!$AK$78="A",
IF($P294="Employed",$U294,
IF(AND($P294="Terminated"),($U294/7*AS294),
IF(AND($P294="Furloughed"),($U294/7*AS294)+($U294/7*BC294),
IF(AND($P294="Rehired"),($U294/7*BC294),
IF(AND($P294="Terminated",AS294&gt;0),$U294,
IF($P294="Furloughed",IF(AS294&gt;0,$U294)+IF(BC294&gt;0,$U294),
IF($P294="Rehired",IF(BC294&gt;0,$U294)))))))),IF('Actual Allocation Calc'!$AK$78="C",'Actual Allocation Calc'!O294,'Actual Allocation Calc'!X294+IF($P294="Employed",$U294,
IF(AND($P294="Terminated"),($U294/7*AS294),
IF(AND($P294="Furloughed"),($U294/7*AS294)+($U294/7*BC294),
IF(AND($P294="Rehired"),($U294/7*BC294),
IF(AND($P294="Terminated",AS294&gt;0),$U294,
IF($P294="Furloughed",IF(AS294&gt;0,$U294)+IF(BC294&gt;0,$U294),
IF($P294="Rehired",IF(BC294&gt;0,$U294))))))))*'Actual Allocation Calc'!$AK$99)))</f>
        <v/>
      </c>
      <c r="AC294" s="210" t="str">
        <f>IF($B294="","",IF('Actual Allocation Calc'!$AL$78="A",
IF($P294="Employed",$U294,
IF(AND($P294="Terminated"),($U294/7*AT294),
IF(AND($P294="Furloughed"),($U294/7*AT294)+($U294/7*BD294),
IF(AND($P294="Rehired"),($U294/7*BD294),
IF(AND($P294="Terminated",AT294&gt;0),$U294,
IF($P294="Furloughed",IF(AT294&gt;0,$U294)+IF(BD294&gt;0,$U294),
IF($P294="Rehired",IF(BD294&gt;0,$U294)))))))),IF('Actual Allocation Calc'!$AL$78="C",'Actual Allocation Calc'!P294,'Actual Allocation Calc'!Y294+IF($P294="Employed",$U294,
IF(AND($P294="Terminated"),($U294/7*AT294),
IF(AND($P294="Furloughed"),($U294/7*AT294)+($U294/7*BD294),
IF(AND($P294="Rehired"),($U294/7*BD294),
IF(AND($P294="Terminated",AT294&gt;0),$U294,
IF($P294="Furloughed",IF(AT294&gt;0,$U294)+IF(BD294&gt;0,$U294),
IF($P294="Rehired",IF(BD294&gt;0,$U294))))))))*'Actual Allocation Calc'!$AL$99)))</f>
        <v/>
      </c>
      <c r="AD294" s="210" t="str">
        <f>IF($B294="","",IF('Actual Allocation Calc'!$AM$78="A",
IF($P294="Employed",$U294,
IF(AND($P294="Terminated"),($U294/7*AU294),
IF(AND($P294="Furloughed"),($U294/7*AU294)+($U294/7*BE294),
IF(AND($P294="Rehired"),($U294/7*BE294),
IF(AND($P294="Terminated",AU294&gt;0),$U294,
IF($P294="Furloughed",IF(AU294&gt;0,$U294)+IF(BE294&gt;0,$U294),
IF($P294="Rehired",IF(BE294&gt;0,$U294)))))))),IF('Actual Allocation Calc'!$AM$78="C",'Actual Allocation Calc'!Q294,'Actual Allocation Calc'!Z294+IF($P294="Employed",$U294,
IF(AND($P294="Terminated"),($U294/7*AU294),
IF(AND($P294="Furloughed"),($U294/7*AU294)+($U294/7*BE294),
IF(AND($P294="Rehired"),($U294/7*BE294),
IF(AND($P294="Terminated",AU294&gt;0),$U294,
IF($P294="Furloughed",IF(AU294&gt;0,$U294)+IF(BE294&gt;0,$U294),
IF($P294="Rehired",IF(BE294&gt;0,$U294))))))))*'Actual Allocation Calc'!$AM$99)))</f>
        <v/>
      </c>
      <c r="AE294" s="210" t="str">
        <f>IF($B294="","",IF('Actual Allocation Calc'!$AN$78="A",
IF($P294="Employed",$U294,
IF(AND($P294="Terminated"),($U294/7*AV294),
IF(AND($P294="Furloughed"),($U294/7*AV294)+($U294/7*BF294),
IF(AND($P294="Rehired"),($U294/7*BF294),
IF(AND($P294="Terminated",AV294&gt;0),$U294,
IF($P294="Furloughed",IF(AV294&gt;0,$U294)+IF(BF294&gt;0,$U294),
IF($P294="Rehired",IF(BF294&gt;0,$U294)))))))),IF('Actual Allocation Calc'!$AN$78="C",'Actual Allocation Calc'!R294,'Actual Allocation Calc'!AA294+IF($P294="Employed",$U294,
IF(AND($P294="Terminated"),($U294/7*AV294),
IF(AND($P294="Furloughed"),($U294/7*AV294)+($U294/7*BF294),
IF(AND($P294="Rehired"),($U294/7*BF294),
IF(AND($P294="Terminated",AV294&gt;0),$U294,
IF($P294="Furloughed",IF(AV294&gt;0,$U294)+IF(BF294&gt;0,$U294),
IF($P294="Rehired",IF(BF294&gt;0,$U294))))))))*'Actual Allocation Calc'!$AN$99)))</f>
        <v/>
      </c>
      <c r="AF294" s="210" t="str">
        <f>IF($B294="","",IF('Actual Allocation Calc'!$AO$78="A",
IF($P294="Employed",$U294,
IF(AND($P294="Terminated"),($U294/7*AW294),
IF(AND($P294="Furloughed"),($U294/7*AW294)+($U294/7*BG294),
IF(AND($P294="Rehired"),($U294/7*BG294),
IF(AND($P294="Terminated",AW294&gt;0),$U294,
IF($P294="Furloughed",IF(AW294&gt;0,$U294)+IF(BG294&gt;0,$U294),
IF($P294="Rehired",IF(BG294&gt;0,$U294)))))))),IF('Actual Allocation Calc'!$AO$78="C",'Actual Allocation Calc'!S294,'Actual Allocation Calc'!AB294+IF($P294="Employed",$U294,
IF(AND($P294="Terminated"),($U294/7*AW294),
IF(AND($P294="Furloughed"),($U294/7*AW294)+($U294/7*BG294),
IF(AND($P294="Rehired"),($U294/7*BG294),
IF(AND($P294="Terminated",AW294&gt;0),$U294,
IF($P294="Furloughed",IF(AW294&gt;0,$U294)+IF(BG294&gt;0,$U294),
IF($P294="Rehired",IF(BG294&gt;0,$U294))))))))*'Actual Allocation Calc'!$AO$99)))</f>
        <v/>
      </c>
      <c r="AG294" s="210" t="str">
        <f>IF($B294="","",IF('Actual Allocation Calc'!$AP$78="A",
IF($P294="Employed",$U294/7*BK294,
IF(AND($P294="Terminated"),($U294/7*AX294),
IF(AND($P294="Furloughed"),($U294/7*AX294)+($U294/7*BH294),
IF(AND($P294="Rehired"),($U294/7*BH294),
IF(AND($P294="Terminated",AX294&gt;0),$U294,
IF($P294="Furloughed",IF(AX294&gt;0,$U294)+IF(BH294&gt;0,$U294),
IF($P294="Rehired",IF(BH294&gt;0,$U294)))))))),IF('Actual Allocation Calc'!$AP$78="C",'Actual Allocation Calc'!T294,'Actual Allocation Calc'!AC294+IF($P294="Employed",$U294/7*BK294,
IF(AND($P294="Terminated"),($U294/7*AX294),
IF(AND($P294="Furloughed"),($U294/7*AX294)+($U294/7*BH294),
IF(AND($P294="Rehired"),($U294/7*BH294),
IF(AND($P294="Terminated",AX294&gt;0),$U294,
IF($P294="Furloughed",IF(AX294&gt;0,$U294)+IF(BH294&gt;0,$U294),
IF($P294="Rehired",IF(BH294&gt;0,$U294))))))))*'Actual Allocation Calc'!$AP$99)))</f>
        <v/>
      </c>
      <c r="AH294" s="536"/>
      <c r="AI294" s="82">
        <f t="shared" si="108"/>
        <v>0</v>
      </c>
      <c r="AJ294" s="210">
        <f t="shared" si="90"/>
        <v>0</v>
      </c>
      <c r="AK294" s="397" t="str">
        <f t="shared" si="91"/>
        <v/>
      </c>
      <c r="AM294" s="122"/>
      <c r="AO294" s="214" t="str">
        <f>IFERROR(IF($V294="","",VLOOKUP(V294,'Calendar Calcs'!$B$2:$E1261,4,FALSE)),0)</f>
        <v/>
      </c>
      <c r="AP294" s="69" t="str">
        <f>IF($AO294="","", IF($AO294&lt;AP$23,0,IF($AO294&gt;AP$23,COUNTIFS('Calendar Calcs'!$E$2:$E1261,AP$23),COUNTIFS('Calendar Calcs'!$E$2:$E1261,AP$23,'Calendar Calcs'!$D$2:$D1261,"&lt;="&amp;WEEKDAY($V294)))))</f>
        <v/>
      </c>
      <c r="AQ294" s="69" t="str">
        <f>IF($AO294="","", IF($AO294&lt;AQ$23,0,IF($AO294&gt;AQ$23,COUNTIFS('Calendar Calcs'!$E$2:$E1261,AQ$23),COUNTIFS('Calendar Calcs'!$E$2:$E1261,AQ$23,'Calendar Calcs'!$D$2:$D1261,"&lt;="&amp;WEEKDAY($V294)))))</f>
        <v/>
      </c>
      <c r="AR294" s="69" t="str">
        <f>IF($AO294="","", IF($AO294&lt;AR$23,0,IF($AO294&gt;AR$23,COUNTIFS('Calendar Calcs'!$E$2:$E1261,AR$23),COUNTIFS('Calendar Calcs'!$E$2:$E1261,AR$23,'Calendar Calcs'!$D$2:$D1261,"&lt;="&amp;WEEKDAY($V294)))))</f>
        <v/>
      </c>
      <c r="AS294" s="69" t="str">
        <f>IF($AO294="","", IF($AO294&lt;AS$23,0,IF($AO294&gt;AS$23,COUNTIFS('Calendar Calcs'!$E$2:$E1261,AS$23),COUNTIFS('Calendar Calcs'!$E$2:$E1261,AS$23,'Calendar Calcs'!$D$2:$D1261,"&lt;="&amp;WEEKDAY($V294)))))</f>
        <v/>
      </c>
      <c r="AT294" s="69" t="str">
        <f>IF($AO294="","", IF($AO294&lt;AT$23,0,IF($AO294&gt;AT$23,COUNTIFS('Calendar Calcs'!$E$2:$E1261,AT$23),COUNTIFS('Calendar Calcs'!$E$2:$E1261,AT$23,'Calendar Calcs'!$D$2:$D1261,"&lt;="&amp;WEEKDAY($V294)))))</f>
        <v/>
      </c>
      <c r="AU294" s="69" t="str">
        <f>IF($AO294="","", IF($AO294&lt;AU$23,0,IF($AO294&gt;AU$23,COUNTIFS('Calendar Calcs'!$E$2:$E1261,AU$23),COUNTIFS('Calendar Calcs'!$E$2:$E1261,AU$23,'Calendar Calcs'!$D$2:$D1261,"&lt;="&amp;WEEKDAY($V294)))))</f>
        <v/>
      </c>
      <c r="AV294" s="69" t="str">
        <f>IF($AO294="","", IF($AO294&lt;AV$23,0,IF($AO294&gt;AV$23,COUNTIFS('Calendar Calcs'!$E$2:$E1261,AV$23),COUNTIFS('Calendar Calcs'!$E$2:$E1261,AV$23,'Calendar Calcs'!$D$2:$D1261,"&lt;="&amp;WEEKDAY($V294)))))</f>
        <v/>
      </c>
      <c r="AW294" s="69" t="str">
        <f>IF($AO294="","", IF($AO294&lt;AW$23,0,IF($AO294&gt;AW$23,COUNTIFS('Calendar Calcs'!$E$2:$E1261,AW$23),COUNTIFS('Calendar Calcs'!$E$2:$E1261,AW$23,'Calendar Calcs'!$D$2:$D1261,"&lt;="&amp;WEEKDAY($V294)))))</f>
        <v/>
      </c>
      <c r="AX294" s="69" t="str">
        <f>IF($AO294="","", IF($AO294&lt;AX$23,0,IF($AO294&gt;AX$23,COUNTIFS('Calendar Calcs'!$E$2:$E1261,AX$23),COUNTIFS('Calendar Calcs'!$E$2:$E1261,AX$23,'Calendar Calcs'!$D$2:$D1261,"&lt;="&amp;WEEKDAY($V294)))))</f>
        <v/>
      </c>
      <c r="AY294" s="69" t="str">
        <f>IF($W294="","",VLOOKUP($W294,'Calendar Calcs'!$B$2:$E1261,4,FALSE))</f>
        <v/>
      </c>
      <c r="AZ294" s="69" t="str">
        <f>IF($AY294="","",IF($AY294&gt;AZ$23,0,IF($AY294&lt;AZ$23,COUNTIFS('Calendar Calcs'!$E$2:$E1261,AZ$23),COUNTIFS('Calendar Calcs'!$E$2:$E1261,AZ$23,'Calendar Calcs'!$D$2:$D1261,"&gt;="&amp;WEEKDAY($W294)))))</f>
        <v/>
      </c>
      <c r="BA294" s="69" t="str">
        <f>IF($AY294="","",IF($AY294&gt;BA$23,0,IF($AY294&lt;BA$23,COUNTIFS('Calendar Calcs'!$E$2:$E1261,BA$23),COUNTIFS('Calendar Calcs'!$E$2:$E1261,BA$23,'Calendar Calcs'!$D$2:$D1261,"&gt;="&amp;WEEKDAY($W294)))))</f>
        <v/>
      </c>
      <c r="BB294" s="69" t="str">
        <f>IF($AY294="","",IF($AY294&gt;BB$23,0,IF($AY294&lt;BB$23,COUNTIFS('Calendar Calcs'!$E$2:$E1261,BB$23),COUNTIFS('Calendar Calcs'!$E$2:$E1261,BB$23,'Calendar Calcs'!$D$2:$D1261,"&gt;="&amp;WEEKDAY($W294)))))</f>
        <v/>
      </c>
      <c r="BC294" s="69" t="str">
        <f>IF($AY294="","",IF($AY294&gt;BC$23,0,IF($AY294&lt;BC$23,COUNTIFS('Calendar Calcs'!$E$2:$E1261,BC$23),COUNTIFS('Calendar Calcs'!$E$2:$E1261,BC$23,'Calendar Calcs'!$D$2:$D1261,"&gt;="&amp;WEEKDAY($W294)))))</f>
        <v/>
      </c>
      <c r="BD294" s="69" t="str">
        <f>IF($AY294="","",IF($AY294&gt;BD$23,0,IF($AY294&lt;BD$23,COUNTIFS('Calendar Calcs'!$E$2:$E1261,BD$23),COUNTIFS('Calendar Calcs'!$E$2:$E1261,BD$23,'Calendar Calcs'!$D$2:$D1261,"&gt;="&amp;WEEKDAY($W294)))))</f>
        <v/>
      </c>
      <c r="BE294" s="69" t="str">
        <f>IF($AY294="","",IF($AY294&gt;BE$23,0,IF($AY294&lt;BE$23,COUNTIFS('Calendar Calcs'!$E$2:$E1261,BE$23),COUNTIFS('Calendar Calcs'!$E$2:$E1261,BE$23,'Calendar Calcs'!$D$2:$D1261,"&gt;="&amp;WEEKDAY($W294)))))</f>
        <v/>
      </c>
      <c r="BF294" s="69" t="str">
        <f>IF($AY294="","",IF($AY294&gt;BF$23,0,IF($AY294&lt;BF$23,COUNTIFS('Calendar Calcs'!$E$2:$E1261,BF$23),COUNTIFS('Calendar Calcs'!$E$2:$E1261,BF$23,'Calendar Calcs'!$D$2:$D1261,"&gt;="&amp;WEEKDAY($W294)))))</f>
        <v/>
      </c>
      <c r="BG294" s="69" t="str">
        <f>IF($AY294="","",IF($AY294&gt;BG$23,0,IF($AY294&lt;BG$23,COUNTIFS('Calendar Calcs'!$E$2:$E1261,BG$23),COUNTIFS('Calendar Calcs'!$E$2:$E1261,BG$23,'Calendar Calcs'!$D$2:$D1261,"&gt;="&amp;WEEKDAY($W294)))))</f>
        <v/>
      </c>
      <c r="BH294" s="69">
        <f t="shared" si="92"/>
        <v>6</v>
      </c>
      <c r="BI294" s="69">
        <f>IF(Cover!$E$43="","",VLOOKUP(Cover!$E$43,'Calendar Calcs'!$B$2:$E1261,4,FALSE))</f>
        <v>1</v>
      </c>
      <c r="BJ294" s="69">
        <f>IF($BI294="","", IF($BI294&lt;BJ$23,0,IF($BI294&gt;=BJ$23,COUNTIFS('Calendar Calcs'!$E$2:$E1261,BJ$23),COUNTIFS('Calendar Calcs'!$E$2:$E1261,BJ$23,'Calendar Calcs'!$D$2:$D1261,"&lt;="&amp;WEEKDAY($V294)))))</f>
        <v>1</v>
      </c>
      <c r="BK294" s="69">
        <f t="shared" si="89"/>
        <v>6</v>
      </c>
      <c r="BN294" s="69" t="str">
        <f>IF(T294&gt;0,"FTE",IF(Cover!$E$47="Weekly",IF(S294&gt;29.75,"FTE","PTE"),IF(S294&gt;59.75,"FTE","PTE")))</f>
        <v>PTE</v>
      </c>
      <c r="BO294" s="69">
        <f>IF(BN294="FTE",30,IF(Cover!$E$47="Weekly",'STEP 2 EE Data'!S294,'STEP 2 EE Data'!S294/2))</f>
        <v>0</v>
      </c>
      <c r="BP294" s="209">
        <f t="shared" si="93"/>
        <v>0</v>
      </c>
      <c r="BQ294" s="209">
        <f t="shared" si="94"/>
        <v>0</v>
      </c>
      <c r="BR294" s="209">
        <f t="shared" si="95"/>
        <v>0</v>
      </c>
      <c r="BS294" s="209">
        <f t="shared" si="96"/>
        <v>0</v>
      </c>
      <c r="BT294" s="209">
        <f t="shared" si="97"/>
        <v>0</v>
      </c>
      <c r="BU294" s="209">
        <f t="shared" si="98"/>
        <v>0</v>
      </c>
      <c r="BV294" s="209">
        <f t="shared" si="99"/>
        <v>0</v>
      </c>
      <c r="BW294" s="209">
        <f t="shared" si="100"/>
        <v>0</v>
      </c>
      <c r="BX294" s="209">
        <f t="shared" si="101"/>
        <v>0</v>
      </c>
      <c r="CC294" s="210" t="str">
        <f>IF(B294="","",IF(C294="",IF(Cover!$E$47="Weekly",'STEP 3 EE Comp'!BI299*8,'STEP 3 EE Comp'!BI299*4),IF(Cover!$E$47="Weekly",'STEP 3 EE Comp'!BI299,'STEP 3 EE Comp'!BI299)))</f>
        <v/>
      </c>
      <c r="CD294" s="82" t="str">
        <f t="shared" si="102"/>
        <v/>
      </c>
      <c r="CE294" s="417">
        <f t="shared" si="103"/>
        <v>1</v>
      </c>
      <c r="CF294" s="82" t="str">
        <f t="shared" si="104"/>
        <v>Good</v>
      </c>
      <c r="CG294" s="82">
        <f t="shared" si="105"/>
        <v>0</v>
      </c>
      <c r="CH294" s="234">
        <f t="shared" si="106"/>
        <v>0</v>
      </c>
    </row>
    <row r="295" spans="1:86" s="69" customFormat="1" x14ac:dyDescent="0.3">
      <c r="A295" s="555"/>
      <c r="B295" s="52"/>
      <c r="C295" s="52"/>
      <c r="D295" s="52"/>
      <c r="E295" s="52"/>
      <c r="F295" s="507"/>
      <c r="G295" s="210">
        <f t="shared" si="107"/>
        <v>0</v>
      </c>
      <c r="H295" s="82">
        <f t="shared" si="88"/>
        <v>0</v>
      </c>
      <c r="I295" s="211"/>
      <c r="J295" s="441" t="s">
        <v>21</v>
      </c>
      <c r="K295" s="441" t="s">
        <v>21</v>
      </c>
      <c r="L295" s="441" t="s">
        <v>21</v>
      </c>
      <c r="M295" s="441" t="s">
        <v>21</v>
      </c>
      <c r="N295" s="568" t="s">
        <v>21</v>
      </c>
      <c r="O295" s="211"/>
      <c r="P295" s="212" t="str">
        <f>IF(B295="","",
IF(AND(V295="",W295="",B295&lt;&gt;""),"Employed",
IF(AND(V295&lt;&gt;"",W295="",B295&lt;&gt;""),"Terminated",
IF(AND(V295&lt;&gt;"",W295&lt;&gt;"",B295&lt;&gt;""),IF(W295&lt;Cover!$E$43,"Employed","Furloughed"),
IF(AND(V295="",W295&lt;&gt;"",B295&lt;&gt;""),IF(W295&lt;Cover!$E$43,"Employed","Rehired"))))))</f>
        <v/>
      </c>
      <c r="Q295" s="211"/>
      <c r="R295" s="536"/>
      <c r="S295" s="563"/>
      <c r="T295" s="536"/>
      <c r="U295" s="82">
        <f>IF(Cover!$E$47="Weekly",IF(T295&gt;0,T295,R295*S295),IF(T295&gt;0,T295,R295*S295)/2)</f>
        <v>0</v>
      </c>
      <c r="V295" s="564"/>
      <c r="W295" s="564"/>
      <c r="Y295" s="213" t="str">
        <f>IF($B295="","",IF('Actual Allocation Calc'!$AH$78="A",
IF($P295="Employed",$U295/7*BJ295,
IF(AND($P295="Terminated"),($U295/7*AP295),
IF(AND($P295="Furloughed"),($U295/7*AP295)+($U295/7*AZ295),
IF(AND($P295="Rehired"),($U295/7*AZ295),
IF(AND($P295="Terminated",AP295&gt;0),$U295,
IF($P295="Furloughed",IF(AP295&gt;0,$U295)+IF(AZ295&gt;0,$U295),
IF($P295="Rehired",IF(AZ295&gt;0,$U295)))))))),IF('Actual Allocation Calc'!$AH$78="C",'Actual Allocation Calc'!L295,'Actual Allocation Calc'!U295+IF($P295="Employed",$U295/7*BJ295,
IF(AND($P295="Terminated"),($U295/7*AP295),
IF(AND($P295="Furloughed"),($U295/7*AP295)+($U295/7*AZ295),
IF(AND($P295="Rehired"),($U295/7*AZ295),
IF(AND($P295="Terminated",AP295&gt;0),$U295,
IF($P295="Furloughed",IF(AP295&gt;0,$U295)+IF(AZ295&gt;0,$U295),
IF($P295="Rehired",IF(AZ295&gt;0,$U295))))))))*'Actual Allocation Calc'!$AH$99)))</f>
        <v/>
      </c>
      <c r="Z295" s="210" t="str">
        <f>IF($B295="","",IF('Actual Allocation Calc'!$AI$78="A",
IF($P295="Employed",$U295,
IF(AND($P295="Terminated"),($U295/7*AQ295),
IF(AND($P295="Furloughed"),($U295/7*AQ295)+($U295/7*BA295),
IF(AND($P295="Rehired"),($U295/7*BA295),
IF(AND($P295="Terminated",AQ295&gt;0),$U295,
IF($P295="Furloughed",IF(AQ295&gt;0,$U295)+IF(BA295&gt;0,$U295),
IF($P295="Rehired",IF(BA295&gt;0,$U295)))))))),IF('Actual Allocation Calc'!$AI$78="C",'Actual Allocation Calc'!M295,'Actual Allocation Calc'!V295+IF($P295="Employed",$U295,
IF(AND($P295="Terminated"),($U295/7*AQ295),
IF(AND($P295="Furloughed"),($U295/7*AQ295)+($U295/7*BA295),
IF(AND($P295="Rehired"),($U295/7*BA295),
IF(AND($P295="Terminated",AQ295&gt;0),$U295,
IF($P295="Furloughed",IF(AQ295&gt;0,$U295)+IF(BA295&gt;0,$U295),
IF($P295="Rehired",IF(BA295&gt;0,$U295))))))))*'Actual Allocation Calc'!$AI$99)))</f>
        <v/>
      </c>
      <c r="AA295" s="210" t="str">
        <f>IF($B295="","",IF('Actual Allocation Calc'!$AJ$78="A",
IF($P295="Employed",$U295,
IF(AND($P295="Terminated"),($U295/7*AR295),
IF(AND($P295="Furloughed"),($U295/7*AR295)+($U295/7*BB295),
IF(AND($P295="Rehired"),($U295/7*BB295),
IF(AND($P295="Terminated",AR295&gt;0),$U295,
IF($P295="Furloughed",IF(AR295&gt;0,$U295)+IF(BB295&gt;0,$U295),
IF($P295="Rehired",IF(BB295&gt;0,$U295)))))))),IF('Actual Allocation Calc'!$AJ$78="C",'Actual Allocation Calc'!N295,'Actual Allocation Calc'!W295+IF($P295="Employed",$U295,
IF(AND($P295="Terminated"),($U295/7*AR295),
IF(AND($P295="Furloughed"),($U295/7*AR295)+($U295/7*BB295),
IF(AND($P295="Rehired"),($U295/7*BB295),
IF(AND($P295="Terminated",AR295&gt;0),$U295,
IF($P295="Furloughed",IF(AR295&gt;0,$U295)+IF(BB295&gt;0,$U295),
IF($P295="Rehired",IF(BB295&gt;0,$U295))))))))*'Actual Allocation Calc'!$AJ$99)))</f>
        <v/>
      </c>
      <c r="AB295" s="210" t="str">
        <f>IF($B295="","",IF('Actual Allocation Calc'!$AK$78="A",
IF($P295="Employed",$U295,
IF(AND($P295="Terminated"),($U295/7*AS295),
IF(AND($P295="Furloughed"),($U295/7*AS295)+($U295/7*BC295),
IF(AND($P295="Rehired"),($U295/7*BC295),
IF(AND($P295="Terminated",AS295&gt;0),$U295,
IF($P295="Furloughed",IF(AS295&gt;0,$U295)+IF(BC295&gt;0,$U295),
IF($P295="Rehired",IF(BC295&gt;0,$U295)))))))),IF('Actual Allocation Calc'!$AK$78="C",'Actual Allocation Calc'!O295,'Actual Allocation Calc'!X295+IF($P295="Employed",$U295,
IF(AND($P295="Terminated"),($U295/7*AS295),
IF(AND($P295="Furloughed"),($U295/7*AS295)+($U295/7*BC295),
IF(AND($P295="Rehired"),($U295/7*BC295),
IF(AND($P295="Terminated",AS295&gt;0),$U295,
IF($P295="Furloughed",IF(AS295&gt;0,$U295)+IF(BC295&gt;0,$U295),
IF($P295="Rehired",IF(BC295&gt;0,$U295))))))))*'Actual Allocation Calc'!$AK$99)))</f>
        <v/>
      </c>
      <c r="AC295" s="210" t="str">
        <f>IF($B295="","",IF('Actual Allocation Calc'!$AL$78="A",
IF($P295="Employed",$U295,
IF(AND($P295="Terminated"),($U295/7*AT295),
IF(AND($P295="Furloughed"),($U295/7*AT295)+($U295/7*BD295),
IF(AND($P295="Rehired"),($U295/7*BD295),
IF(AND($P295="Terminated",AT295&gt;0),$U295,
IF($P295="Furloughed",IF(AT295&gt;0,$U295)+IF(BD295&gt;0,$U295),
IF($P295="Rehired",IF(BD295&gt;0,$U295)))))))),IF('Actual Allocation Calc'!$AL$78="C",'Actual Allocation Calc'!P295,'Actual Allocation Calc'!Y295+IF($P295="Employed",$U295,
IF(AND($P295="Terminated"),($U295/7*AT295),
IF(AND($P295="Furloughed"),($U295/7*AT295)+($U295/7*BD295),
IF(AND($P295="Rehired"),($U295/7*BD295),
IF(AND($P295="Terminated",AT295&gt;0),$U295,
IF($P295="Furloughed",IF(AT295&gt;0,$U295)+IF(BD295&gt;0,$U295),
IF($P295="Rehired",IF(BD295&gt;0,$U295))))))))*'Actual Allocation Calc'!$AL$99)))</f>
        <v/>
      </c>
      <c r="AD295" s="210" t="str">
        <f>IF($B295="","",IF('Actual Allocation Calc'!$AM$78="A",
IF($P295="Employed",$U295,
IF(AND($P295="Terminated"),($U295/7*AU295),
IF(AND($P295="Furloughed"),($U295/7*AU295)+($U295/7*BE295),
IF(AND($P295="Rehired"),($U295/7*BE295),
IF(AND($P295="Terminated",AU295&gt;0),$U295,
IF($P295="Furloughed",IF(AU295&gt;0,$U295)+IF(BE295&gt;0,$U295),
IF($P295="Rehired",IF(BE295&gt;0,$U295)))))))),IF('Actual Allocation Calc'!$AM$78="C",'Actual Allocation Calc'!Q295,'Actual Allocation Calc'!Z295+IF($P295="Employed",$U295,
IF(AND($P295="Terminated"),($U295/7*AU295),
IF(AND($P295="Furloughed"),($U295/7*AU295)+($U295/7*BE295),
IF(AND($P295="Rehired"),($U295/7*BE295),
IF(AND($P295="Terminated",AU295&gt;0),$U295,
IF($P295="Furloughed",IF(AU295&gt;0,$U295)+IF(BE295&gt;0,$U295),
IF($P295="Rehired",IF(BE295&gt;0,$U295))))))))*'Actual Allocation Calc'!$AM$99)))</f>
        <v/>
      </c>
      <c r="AE295" s="210" t="str">
        <f>IF($B295="","",IF('Actual Allocation Calc'!$AN$78="A",
IF($P295="Employed",$U295,
IF(AND($P295="Terminated"),($U295/7*AV295),
IF(AND($P295="Furloughed"),($U295/7*AV295)+($U295/7*BF295),
IF(AND($P295="Rehired"),($U295/7*BF295),
IF(AND($P295="Terminated",AV295&gt;0),$U295,
IF($P295="Furloughed",IF(AV295&gt;0,$U295)+IF(BF295&gt;0,$U295),
IF($P295="Rehired",IF(BF295&gt;0,$U295)))))))),IF('Actual Allocation Calc'!$AN$78="C",'Actual Allocation Calc'!R295,'Actual Allocation Calc'!AA295+IF($P295="Employed",$U295,
IF(AND($P295="Terminated"),($U295/7*AV295),
IF(AND($P295="Furloughed"),($U295/7*AV295)+($U295/7*BF295),
IF(AND($P295="Rehired"),($U295/7*BF295),
IF(AND($P295="Terminated",AV295&gt;0),$U295,
IF($P295="Furloughed",IF(AV295&gt;0,$U295)+IF(BF295&gt;0,$U295),
IF($P295="Rehired",IF(BF295&gt;0,$U295))))))))*'Actual Allocation Calc'!$AN$99)))</f>
        <v/>
      </c>
      <c r="AF295" s="210" t="str">
        <f>IF($B295="","",IF('Actual Allocation Calc'!$AO$78="A",
IF($P295="Employed",$U295,
IF(AND($P295="Terminated"),($U295/7*AW295),
IF(AND($P295="Furloughed"),($U295/7*AW295)+($U295/7*BG295),
IF(AND($P295="Rehired"),($U295/7*BG295),
IF(AND($P295="Terminated",AW295&gt;0),$U295,
IF($P295="Furloughed",IF(AW295&gt;0,$U295)+IF(BG295&gt;0,$U295),
IF($P295="Rehired",IF(BG295&gt;0,$U295)))))))),IF('Actual Allocation Calc'!$AO$78="C",'Actual Allocation Calc'!S295,'Actual Allocation Calc'!AB295+IF($P295="Employed",$U295,
IF(AND($P295="Terminated"),($U295/7*AW295),
IF(AND($P295="Furloughed"),($U295/7*AW295)+($U295/7*BG295),
IF(AND($P295="Rehired"),($U295/7*BG295),
IF(AND($P295="Terminated",AW295&gt;0),$U295,
IF($P295="Furloughed",IF(AW295&gt;0,$U295)+IF(BG295&gt;0,$U295),
IF($P295="Rehired",IF(BG295&gt;0,$U295))))))))*'Actual Allocation Calc'!$AO$99)))</f>
        <v/>
      </c>
      <c r="AG295" s="210" t="str">
        <f>IF($B295="","",IF('Actual Allocation Calc'!$AP$78="A",
IF($P295="Employed",$U295/7*BK295,
IF(AND($P295="Terminated"),($U295/7*AX295),
IF(AND($P295="Furloughed"),($U295/7*AX295)+($U295/7*BH295),
IF(AND($P295="Rehired"),($U295/7*BH295),
IF(AND($P295="Terminated",AX295&gt;0),$U295,
IF($P295="Furloughed",IF(AX295&gt;0,$U295)+IF(BH295&gt;0,$U295),
IF($P295="Rehired",IF(BH295&gt;0,$U295)))))))),IF('Actual Allocation Calc'!$AP$78="C",'Actual Allocation Calc'!T295,'Actual Allocation Calc'!AC295+IF($P295="Employed",$U295/7*BK295,
IF(AND($P295="Terminated"),($U295/7*AX295),
IF(AND($P295="Furloughed"),($U295/7*AX295)+($U295/7*BH295),
IF(AND($P295="Rehired"),($U295/7*BH295),
IF(AND($P295="Terminated",AX295&gt;0),$U295,
IF($P295="Furloughed",IF(AX295&gt;0,$U295)+IF(BH295&gt;0,$U295),
IF($P295="Rehired",IF(BH295&gt;0,$U295))))))))*'Actual Allocation Calc'!$AP$99)))</f>
        <v/>
      </c>
      <c r="AH295" s="536"/>
      <c r="AI295" s="82">
        <f t="shared" si="108"/>
        <v>0</v>
      </c>
      <c r="AJ295" s="210">
        <f t="shared" si="90"/>
        <v>0</v>
      </c>
      <c r="AK295" s="397" t="str">
        <f t="shared" si="91"/>
        <v/>
      </c>
      <c r="AM295" s="122"/>
      <c r="AO295" s="214" t="str">
        <f>IFERROR(IF($V295="","",VLOOKUP(V295,'Calendar Calcs'!$B$2:$E1262,4,FALSE)),0)</f>
        <v/>
      </c>
      <c r="AP295" s="69" t="str">
        <f>IF($AO295="","", IF($AO295&lt;AP$23,0,IF($AO295&gt;AP$23,COUNTIFS('Calendar Calcs'!$E$2:$E1262,AP$23),COUNTIFS('Calendar Calcs'!$E$2:$E1262,AP$23,'Calendar Calcs'!$D$2:$D1262,"&lt;="&amp;WEEKDAY($V295)))))</f>
        <v/>
      </c>
      <c r="AQ295" s="69" t="str">
        <f>IF($AO295="","", IF($AO295&lt;AQ$23,0,IF($AO295&gt;AQ$23,COUNTIFS('Calendar Calcs'!$E$2:$E1262,AQ$23),COUNTIFS('Calendar Calcs'!$E$2:$E1262,AQ$23,'Calendar Calcs'!$D$2:$D1262,"&lt;="&amp;WEEKDAY($V295)))))</f>
        <v/>
      </c>
      <c r="AR295" s="69" t="str">
        <f>IF($AO295="","", IF($AO295&lt;AR$23,0,IF($AO295&gt;AR$23,COUNTIFS('Calendar Calcs'!$E$2:$E1262,AR$23),COUNTIFS('Calendar Calcs'!$E$2:$E1262,AR$23,'Calendar Calcs'!$D$2:$D1262,"&lt;="&amp;WEEKDAY($V295)))))</f>
        <v/>
      </c>
      <c r="AS295" s="69" t="str">
        <f>IF($AO295="","", IF($AO295&lt;AS$23,0,IF($AO295&gt;AS$23,COUNTIFS('Calendar Calcs'!$E$2:$E1262,AS$23),COUNTIFS('Calendar Calcs'!$E$2:$E1262,AS$23,'Calendar Calcs'!$D$2:$D1262,"&lt;="&amp;WEEKDAY($V295)))))</f>
        <v/>
      </c>
      <c r="AT295" s="69" t="str">
        <f>IF($AO295="","", IF($AO295&lt;AT$23,0,IF($AO295&gt;AT$23,COUNTIFS('Calendar Calcs'!$E$2:$E1262,AT$23),COUNTIFS('Calendar Calcs'!$E$2:$E1262,AT$23,'Calendar Calcs'!$D$2:$D1262,"&lt;="&amp;WEEKDAY($V295)))))</f>
        <v/>
      </c>
      <c r="AU295" s="69" t="str">
        <f>IF($AO295="","", IF($AO295&lt;AU$23,0,IF($AO295&gt;AU$23,COUNTIFS('Calendar Calcs'!$E$2:$E1262,AU$23),COUNTIFS('Calendar Calcs'!$E$2:$E1262,AU$23,'Calendar Calcs'!$D$2:$D1262,"&lt;="&amp;WEEKDAY($V295)))))</f>
        <v/>
      </c>
      <c r="AV295" s="69" t="str">
        <f>IF($AO295="","", IF($AO295&lt;AV$23,0,IF($AO295&gt;AV$23,COUNTIFS('Calendar Calcs'!$E$2:$E1262,AV$23),COUNTIFS('Calendar Calcs'!$E$2:$E1262,AV$23,'Calendar Calcs'!$D$2:$D1262,"&lt;="&amp;WEEKDAY($V295)))))</f>
        <v/>
      </c>
      <c r="AW295" s="69" t="str">
        <f>IF($AO295="","", IF($AO295&lt;AW$23,0,IF($AO295&gt;AW$23,COUNTIFS('Calendar Calcs'!$E$2:$E1262,AW$23),COUNTIFS('Calendar Calcs'!$E$2:$E1262,AW$23,'Calendar Calcs'!$D$2:$D1262,"&lt;="&amp;WEEKDAY($V295)))))</f>
        <v/>
      </c>
      <c r="AX295" s="69" t="str">
        <f>IF($AO295="","", IF($AO295&lt;AX$23,0,IF($AO295&gt;AX$23,COUNTIFS('Calendar Calcs'!$E$2:$E1262,AX$23),COUNTIFS('Calendar Calcs'!$E$2:$E1262,AX$23,'Calendar Calcs'!$D$2:$D1262,"&lt;="&amp;WEEKDAY($V295)))))</f>
        <v/>
      </c>
      <c r="AY295" s="69" t="str">
        <f>IF($W295="","",VLOOKUP($W295,'Calendar Calcs'!$B$2:$E1262,4,FALSE))</f>
        <v/>
      </c>
      <c r="AZ295" s="69" t="str">
        <f>IF($AY295="","",IF($AY295&gt;AZ$23,0,IF($AY295&lt;AZ$23,COUNTIFS('Calendar Calcs'!$E$2:$E1262,AZ$23),COUNTIFS('Calendar Calcs'!$E$2:$E1262,AZ$23,'Calendar Calcs'!$D$2:$D1262,"&gt;="&amp;WEEKDAY($W295)))))</f>
        <v/>
      </c>
      <c r="BA295" s="69" t="str">
        <f>IF($AY295="","",IF($AY295&gt;BA$23,0,IF($AY295&lt;BA$23,COUNTIFS('Calendar Calcs'!$E$2:$E1262,BA$23),COUNTIFS('Calendar Calcs'!$E$2:$E1262,BA$23,'Calendar Calcs'!$D$2:$D1262,"&gt;="&amp;WEEKDAY($W295)))))</f>
        <v/>
      </c>
      <c r="BB295" s="69" t="str">
        <f>IF($AY295="","",IF($AY295&gt;BB$23,0,IF($AY295&lt;BB$23,COUNTIFS('Calendar Calcs'!$E$2:$E1262,BB$23),COUNTIFS('Calendar Calcs'!$E$2:$E1262,BB$23,'Calendar Calcs'!$D$2:$D1262,"&gt;="&amp;WEEKDAY($W295)))))</f>
        <v/>
      </c>
      <c r="BC295" s="69" t="str">
        <f>IF($AY295="","",IF($AY295&gt;BC$23,0,IF($AY295&lt;BC$23,COUNTIFS('Calendar Calcs'!$E$2:$E1262,BC$23),COUNTIFS('Calendar Calcs'!$E$2:$E1262,BC$23,'Calendar Calcs'!$D$2:$D1262,"&gt;="&amp;WEEKDAY($W295)))))</f>
        <v/>
      </c>
      <c r="BD295" s="69" t="str">
        <f>IF($AY295="","",IF($AY295&gt;BD$23,0,IF($AY295&lt;BD$23,COUNTIFS('Calendar Calcs'!$E$2:$E1262,BD$23),COUNTIFS('Calendar Calcs'!$E$2:$E1262,BD$23,'Calendar Calcs'!$D$2:$D1262,"&gt;="&amp;WEEKDAY($W295)))))</f>
        <v/>
      </c>
      <c r="BE295" s="69" t="str">
        <f>IF($AY295="","",IF($AY295&gt;BE$23,0,IF($AY295&lt;BE$23,COUNTIFS('Calendar Calcs'!$E$2:$E1262,BE$23),COUNTIFS('Calendar Calcs'!$E$2:$E1262,BE$23,'Calendar Calcs'!$D$2:$D1262,"&gt;="&amp;WEEKDAY($W295)))))</f>
        <v/>
      </c>
      <c r="BF295" s="69" t="str">
        <f>IF($AY295="","",IF($AY295&gt;BF$23,0,IF($AY295&lt;BF$23,COUNTIFS('Calendar Calcs'!$E$2:$E1262,BF$23),COUNTIFS('Calendar Calcs'!$E$2:$E1262,BF$23,'Calendar Calcs'!$D$2:$D1262,"&gt;="&amp;WEEKDAY($W295)))))</f>
        <v/>
      </c>
      <c r="BG295" s="69" t="str">
        <f>IF($AY295="","",IF($AY295&gt;BG$23,0,IF($AY295&lt;BG$23,COUNTIFS('Calendar Calcs'!$E$2:$E1262,BG$23),COUNTIFS('Calendar Calcs'!$E$2:$E1262,BG$23,'Calendar Calcs'!$D$2:$D1262,"&gt;="&amp;WEEKDAY($W295)))))</f>
        <v/>
      </c>
      <c r="BH295" s="69">
        <f t="shared" si="92"/>
        <v>6</v>
      </c>
      <c r="BI295" s="69">
        <f>IF(Cover!$E$43="","",VLOOKUP(Cover!$E$43,'Calendar Calcs'!$B$2:$E1262,4,FALSE))</f>
        <v>1</v>
      </c>
      <c r="BJ295" s="69">
        <f>IF($BI295="","", IF($BI295&lt;BJ$23,0,IF($BI295&gt;=BJ$23,COUNTIFS('Calendar Calcs'!$E$2:$E1262,BJ$23),COUNTIFS('Calendar Calcs'!$E$2:$E1262,BJ$23,'Calendar Calcs'!$D$2:$D1262,"&lt;="&amp;WEEKDAY($V295)))))</f>
        <v>1</v>
      </c>
      <c r="BK295" s="69">
        <f t="shared" si="89"/>
        <v>6</v>
      </c>
      <c r="BN295" s="69" t="str">
        <f>IF(T295&gt;0,"FTE",IF(Cover!$E$47="Weekly",IF(S295&gt;29.75,"FTE","PTE"),IF(S295&gt;59.75,"FTE","PTE")))</f>
        <v>PTE</v>
      </c>
      <c r="BO295" s="69">
        <f>IF(BN295="FTE",30,IF(Cover!$E$47="Weekly",'STEP 2 EE Data'!S295,'STEP 2 EE Data'!S295/2))</f>
        <v>0</v>
      </c>
      <c r="BP295" s="209">
        <f t="shared" si="93"/>
        <v>0</v>
      </c>
      <c r="BQ295" s="209">
        <f t="shared" si="94"/>
        <v>0</v>
      </c>
      <c r="BR295" s="209">
        <f t="shared" si="95"/>
        <v>0</v>
      </c>
      <c r="BS295" s="209">
        <f t="shared" si="96"/>
        <v>0</v>
      </c>
      <c r="BT295" s="209">
        <f t="shared" si="97"/>
        <v>0</v>
      </c>
      <c r="BU295" s="209">
        <f t="shared" si="98"/>
        <v>0</v>
      </c>
      <c r="BV295" s="209">
        <f t="shared" si="99"/>
        <v>0</v>
      </c>
      <c r="BW295" s="209">
        <f t="shared" si="100"/>
        <v>0</v>
      </c>
      <c r="BX295" s="209">
        <f t="shared" si="101"/>
        <v>0</v>
      </c>
      <c r="CC295" s="210" t="str">
        <f>IF(B295="","",IF(C295="",IF(Cover!$E$47="Weekly",'STEP 3 EE Comp'!BI300*8,'STEP 3 EE Comp'!BI300*4),IF(Cover!$E$47="Weekly",'STEP 3 EE Comp'!BI300,'STEP 3 EE Comp'!BI300)))</f>
        <v/>
      </c>
      <c r="CD295" s="82" t="str">
        <f t="shared" si="102"/>
        <v/>
      </c>
      <c r="CE295" s="417">
        <f t="shared" si="103"/>
        <v>1</v>
      </c>
      <c r="CF295" s="82" t="str">
        <f t="shared" si="104"/>
        <v>Good</v>
      </c>
      <c r="CG295" s="82">
        <f t="shared" si="105"/>
        <v>0</v>
      </c>
      <c r="CH295" s="234">
        <f t="shared" si="106"/>
        <v>0</v>
      </c>
    </row>
    <row r="296" spans="1:86" s="69" customFormat="1" x14ac:dyDescent="0.3">
      <c r="A296" s="555"/>
      <c r="B296" s="52"/>
      <c r="C296" s="52"/>
      <c r="D296" s="52"/>
      <c r="E296" s="52"/>
      <c r="F296" s="507"/>
      <c r="G296" s="210">
        <f t="shared" si="107"/>
        <v>0</v>
      </c>
      <c r="H296" s="82">
        <f t="shared" si="88"/>
        <v>0</v>
      </c>
      <c r="I296" s="211"/>
      <c r="J296" s="441" t="s">
        <v>21</v>
      </c>
      <c r="K296" s="441" t="s">
        <v>21</v>
      </c>
      <c r="L296" s="441" t="s">
        <v>21</v>
      </c>
      <c r="M296" s="441" t="s">
        <v>21</v>
      </c>
      <c r="N296" s="568" t="s">
        <v>21</v>
      </c>
      <c r="O296" s="211"/>
      <c r="P296" s="212" t="str">
        <f>IF(B296="","",
IF(AND(V296="",W296="",B296&lt;&gt;""),"Employed",
IF(AND(V296&lt;&gt;"",W296="",B296&lt;&gt;""),"Terminated",
IF(AND(V296&lt;&gt;"",W296&lt;&gt;"",B296&lt;&gt;""),IF(W296&lt;Cover!$E$43,"Employed","Furloughed"),
IF(AND(V296="",W296&lt;&gt;"",B296&lt;&gt;""),IF(W296&lt;Cover!$E$43,"Employed","Rehired"))))))</f>
        <v/>
      </c>
      <c r="Q296" s="211"/>
      <c r="R296" s="536"/>
      <c r="S296" s="563"/>
      <c r="T296" s="536"/>
      <c r="U296" s="82">
        <f>IF(Cover!$E$47="Weekly",IF(T296&gt;0,T296,R296*S296),IF(T296&gt;0,T296,R296*S296)/2)</f>
        <v>0</v>
      </c>
      <c r="V296" s="564"/>
      <c r="W296" s="564"/>
      <c r="Y296" s="213" t="str">
        <f>IF($B296="","",IF('Actual Allocation Calc'!$AH$78="A",
IF($P296="Employed",$U296/7*BJ296,
IF(AND($P296="Terminated"),($U296/7*AP296),
IF(AND($P296="Furloughed"),($U296/7*AP296)+($U296/7*AZ296),
IF(AND($P296="Rehired"),($U296/7*AZ296),
IF(AND($P296="Terminated",AP296&gt;0),$U296,
IF($P296="Furloughed",IF(AP296&gt;0,$U296)+IF(AZ296&gt;0,$U296),
IF($P296="Rehired",IF(AZ296&gt;0,$U296)))))))),IF('Actual Allocation Calc'!$AH$78="C",'Actual Allocation Calc'!L296,'Actual Allocation Calc'!U296+IF($P296="Employed",$U296/7*BJ296,
IF(AND($P296="Terminated"),($U296/7*AP296),
IF(AND($P296="Furloughed"),($U296/7*AP296)+($U296/7*AZ296),
IF(AND($P296="Rehired"),($U296/7*AZ296),
IF(AND($P296="Terminated",AP296&gt;0),$U296,
IF($P296="Furloughed",IF(AP296&gt;0,$U296)+IF(AZ296&gt;0,$U296),
IF($P296="Rehired",IF(AZ296&gt;0,$U296))))))))*'Actual Allocation Calc'!$AH$99)))</f>
        <v/>
      </c>
      <c r="Z296" s="210" t="str">
        <f>IF($B296="","",IF('Actual Allocation Calc'!$AI$78="A",
IF($P296="Employed",$U296,
IF(AND($P296="Terminated"),($U296/7*AQ296),
IF(AND($P296="Furloughed"),($U296/7*AQ296)+($U296/7*BA296),
IF(AND($P296="Rehired"),($U296/7*BA296),
IF(AND($P296="Terminated",AQ296&gt;0),$U296,
IF($P296="Furloughed",IF(AQ296&gt;0,$U296)+IF(BA296&gt;0,$U296),
IF($P296="Rehired",IF(BA296&gt;0,$U296)))))))),IF('Actual Allocation Calc'!$AI$78="C",'Actual Allocation Calc'!M296,'Actual Allocation Calc'!V296+IF($P296="Employed",$U296,
IF(AND($P296="Terminated"),($U296/7*AQ296),
IF(AND($P296="Furloughed"),($U296/7*AQ296)+($U296/7*BA296),
IF(AND($P296="Rehired"),($U296/7*BA296),
IF(AND($P296="Terminated",AQ296&gt;0),$U296,
IF($P296="Furloughed",IF(AQ296&gt;0,$U296)+IF(BA296&gt;0,$U296),
IF($P296="Rehired",IF(BA296&gt;0,$U296))))))))*'Actual Allocation Calc'!$AI$99)))</f>
        <v/>
      </c>
      <c r="AA296" s="210" t="str">
        <f>IF($B296="","",IF('Actual Allocation Calc'!$AJ$78="A",
IF($P296="Employed",$U296,
IF(AND($P296="Terminated"),($U296/7*AR296),
IF(AND($P296="Furloughed"),($U296/7*AR296)+($U296/7*BB296),
IF(AND($P296="Rehired"),($U296/7*BB296),
IF(AND($P296="Terminated",AR296&gt;0),$U296,
IF($P296="Furloughed",IF(AR296&gt;0,$U296)+IF(BB296&gt;0,$U296),
IF($P296="Rehired",IF(BB296&gt;0,$U296)))))))),IF('Actual Allocation Calc'!$AJ$78="C",'Actual Allocation Calc'!N296,'Actual Allocation Calc'!W296+IF($P296="Employed",$U296,
IF(AND($P296="Terminated"),($U296/7*AR296),
IF(AND($P296="Furloughed"),($U296/7*AR296)+($U296/7*BB296),
IF(AND($P296="Rehired"),($U296/7*BB296),
IF(AND($P296="Terminated",AR296&gt;0),$U296,
IF($P296="Furloughed",IF(AR296&gt;0,$U296)+IF(BB296&gt;0,$U296),
IF($P296="Rehired",IF(BB296&gt;0,$U296))))))))*'Actual Allocation Calc'!$AJ$99)))</f>
        <v/>
      </c>
      <c r="AB296" s="210" t="str">
        <f>IF($B296="","",IF('Actual Allocation Calc'!$AK$78="A",
IF($P296="Employed",$U296,
IF(AND($P296="Terminated"),($U296/7*AS296),
IF(AND($P296="Furloughed"),($U296/7*AS296)+($U296/7*BC296),
IF(AND($P296="Rehired"),($U296/7*BC296),
IF(AND($P296="Terminated",AS296&gt;0),$U296,
IF($P296="Furloughed",IF(AS296&gt;0,$U296)+IF(BC296&gt;0,$U296),
IF($P296="Rehired",IF(BC296&gt;0,$U296)))))))),IF('Actual Allocation Calc'!$AK$78="C",'Actual Allocation Calc'!O296,'Actual Allocation Calc'!X296+IF($P296="Employed",$U296,
IF(AND($P296="Terminated"),($U296/7*AS296),
IF(AND($P296="Furloughed"),($U296/7*AS296)+($U296/7*BC296),
IF(AND($P296="Rehired"),($U296/7*BC296),
IF(AND($P296="Terminated",AS296&gt;0),$U296,
IF($P296="Furloughed",IF(AS296&gt;0,$U296)+IF(BC296&gt;0,$U296),
IF($P296="Rehired",IF(BC296&gt;0,$U296))))))))*'Actual Allocation Calc'!$AK$99)))</f>
        <v/>
      </c>
      <c r="AC296" s="210" t="str">
        <f>IF($B296="","",IF('Actual Allocation Calc'!$AL$78="A",
IF($P296="Employed",$U296,
IF(AND($P296="Terminated"),($U296/7*AT296),
IF(AND($P296="Furloughed"),($U296/7*AT296)+($U296/7*BD296),
IF(AND($P296="Rehired"),($U296/7*BD296),
IF(AND($P296="Terminated",AT296&gt;0),$U296,
IF($P296="Furloughed",IF(AT296&gt;0,$U296)+IF(BD296&gt;0,$U296),
IF($P296="Rehired",IF(BD296&gt;0,$U296)))))))),IF('Actual Allocation Calc'!$AL$78="C",'Actual Allocation Calc'!P296,'Actual Allocation Calc'!Y296+IF($P296="Employed",$U296,
IF(AND($P296="Terminated"),($U296/7*AT296),
IF(AND($P296="Furloughed"),($U296/7*AT296)+($U296/7*BD296),
IF(AND($P296="Rehired"),($U296/7*BD296),
IF(AND($P296="Terminated",AT296&gt;0),$U296,
IF($P296="Furloughed",IF(AT296&gt;0,$U296)+IF(BD296&gt;0,$U296),
IF($P296="Rehired",IF(BD296&gt;0,$U296))))))))*'Actual Allocation Calc'!$AL$99)))</f>
        <v/>
      </c>
      <c r="AD296" s="210" t="str">
        <f>IF($B296="","",IF('Actual Allocation Calc'!$AM$78="A",
IF($P296="Employed",$U296,
IF(AND($P296="Terminated"),($U296/7*AU296),
IF(AND($P296="Furloughed"),($U296/7*AU296)+($U296/7*BE296),
IF(AND($P296="Rehired"),($U296/7*BE296),
IF(AND($P296="Terminated",AU296&gt;0),$U296,
IF($P296="Furloughed",IF(AU296&gt;0,$U296)+IF(BE296&gt;0,$U296),
IF($P296="Rehired",IF(BE296&gt;0,$U296)))))))),IF('Actual Allocation Calc'!$AM$78="C",'Actual Allocation Calc'!Q296,'Actual Allocation Calc'!Z296+IF($P296="Employed",$U296,
IF(AND($P296="Terminated"),($U296/7*AU296),
IF(AND($P296="Furloughed"),($U296/7*AU296)+($U296/7*BE296),
IF(AND($P296="Rehired"),($U296/7*BE296),
IF(AND($P296="Terminated",AU296&gt;0),$U296,
IF($P296="Furloughed",IF(AU296&gt;0,$U296)+IF(BE296&gt;0,$U296),
IF($P296="Rehired",IF(BE296&gt;0,$U296))))))))*'Actual Allocation Calc'!$AM$99)))</f>
        <v/>
      </c>
      <c r="AE296" s="210" t="str">
        <f>IF($B296="","",IF('Actual Allocation Calc'!$AN$78="A",
IF($P296="Employed",$U296,
IF(AND($P296="Terminated"),($U296/7*AV296),
IF(AND($P296="Furloughed"),($U296/7*AV296)+($U296/7*BF296),
IF(AND($P296="Rehired"),($U296/7*BF296),
IF(AND($P296="Terminated",AV296&gt;0),$U296,
IF($P296="Furloughed",IF(AV296&gt;0,$U296)+IF(BF296&gt;0,$U296),
IF($P296="Rehired",IF(BF296&gt;0,$U296)))))))),IF('Actual Allocation Calc'!$AN$78="C",'Actual Allocation Calc'!R296,'Actual Allocation Calc'!AA296+IF($P296="Employed",$U296,
IF(AND($P296="Terminated"),($U296/7*AV296),
IF(AND($P296="Furloughed"),($U296/7*AV296)+($U296/7*BF296),
IF(AND($P296="Rehired"),($U296/7*BF296),
IF(AND($P296="Terminated",AV296&gt;0),$U296,
IF($P296="Furloughed",IF(AV296&gt;0,$U296)+IF(BF296&gt;0,$U296),
IF($P296="Rehired",IF(BF296&gt;0,$U296))))))))*'Actual Allocation Calc'!$AN$99)))</f>
        <v/>
      </c>
      <c r="AF296" s="210" t="str">
        <f>IF($B296="","",IF('Actual Allocation Calc'!$AO$78="A",
IF($P296="Employed",$U296,
IF(AND($P296="Terminated"),($U296/7*AW296),
IF(AND($P296="Furloughed"),($U296/7*AW296)+($U296/7*BG296),
IF(AND($P296="Rehired"),($U296/7*BG296),
IF(AND($P296="Terminated",AW296&gt;0),$U296,
IF($P296="Furloughed",IF(AW296&gt;0,$U296)+IF(BG296&gt;0,$U296),
IF($P296="Rehired",IF(BG296&gt;0,$U296)))))))),IF('Actual Allocation Calc'!$AO$78="C",'Actual Allocation Calc'!S296,'Actual Allocation Calc'!AB296+IF($P296="Employed",$U296,
IF(AND($P296="Terminated"),($U296/7*AW296),
IF(AND($P296="Furloughed"),($U296/7*AW296)+($U296/7*BG296),
IF(AND($P296="Rehired"),($U296/7*BG296),
IF(AND($P296="Terminated",AW296&gt;0),$U296,
IF($P296="Furloughed",IF(AW296&gt;0,$U296)+IF(BG296&gt;0,$U296),
IF($P296="Rehired",IF(BG296&gt;0,$U296))))))))*'Actual Allocation Calc'!$AO$99)))</f>
        <v/>
      </c>
      <c r="AG296" s="210" t="str">
        <f>IF($B296="","",IF('Actual Allocation Calc'!$AP$78="A",
IF($P296="Employed",$U296/7*BK296,
IF(AND($P296="Terminated"),($U296/7*AX296),
IF(AND($P296="Furloughed"),($U296/7*AX296)+($U296/7*BH296),
IF(AND($P296="Rehired"),($U296/7*BH296),
IF(AND($P296="Terminated",AX296&gt;0),$U296,
IF($P296="Furloughed",IF(AX296&gt;0,$U296)+IF(BH296&gt;0,$U296),
IF($P296="Rehired",IF(BH296&gt;0,$U296)))))))),IF('Actual Allocation Calc'!$AP$78="C",'Actual Allocation Calc'!T296,'Actual Allocation Calc'!AC296+IF($P296="Employed",$U296/7*BK296,
IF(AND($P296="Terminated"),($U296/7*AX296),
IF(AND($P296="Furloughed"),($U296/7*AX296)+($U296/7*BH296),
IF(AND($P296="Rehired"),($U296/7*BH296),
IF(AND($P296="Terminated",AX296&gt;0),$U296,
IF($P296="Furloughed",IF(AX296&gt;0,$U296)+IF(BH296&gt;0,$U296),
IF($P296="Rehired",IF(BH296&gt;0,$U296))))))))*'Actual Allocation Calc'!$AP$99)))</f>
        <v/>
      </c>
      <c r="AH296" s="536"/>
      <c r="AI296" s="82">
        <f t="shared" si="108"/>
        <v>0</v>
      </c>
      <c r="AJ296" s="210">
        <f t="shared" si="90"/>
        <v>0</v>
      </c>
      <c r="AK296" s="397" t="str">
        <f t="shared" si="91"/>
        <v/>
      </c>
      <c r="AM296" s="122"/>
      <c r="AO296" s="214" t="str">
        <f>IFERROR(IF($V296="","",VLOOKUP(V296,'Calendar Calcs'!$B$2:$E1263,4,FALSE)),0)</f>
        <v/>
      </c>
      <c r="AP296" s="69" t="str">
        <f>IF($AO296="","", IF($AO296&lt;AP$23,0,IF($AO296&gt;AP$23,COUNTIFS('Calendar Calcs'!$E$2:$E1263,AP$23),COUNTIFS('Calendar Calcs'!$E$2:$E1263,AP$23,'Calendar Calcs'!$D$2:$D1263,"&lt;="&amp;WEEKDAY($V296)))))</f>
        <v/>
      </c>
      <c r="AQ296" s="69" t="str">
        <f>IF($AO296="","", IF($AO296&lt;AQ$23,0,IF($AO296&gt;AQ$23,COUNTIFS('Calendar Calcs'!$E$2:$E1263,AQ$23),COUNTIFS('Calendar Calcs'!$E$2:$E1263,AQ$23,'Calendar Calcs'!$D$2:$D1263,"&lt;="&amp;WEEKDAY($V296)))))</f>
        <v/>
      </c>
      <c r="AR296" s="69" t="str">
        <f>IF($AO296="","", IF($AO296&lt;AR$23,0,IF($AO296&gt;AR$23,COUNTIFS('Calendar Calcs'!$E$2:$E1263,AR$23),COUNTIFS('Calendar Calcs'!$E$2:$E1263,AR$23,'Calendar Calcs'!$D$2:$D1263,"&lt;="&amp;WEEKDAY($V296)))))</f>
        <v/>
      </c>
      <c r="AS296" s="69" t="str">
        <f>IF($AO296="","", IF($AO296&lt;AS$23,0,IF($AO296&gt;AS$23,COUNTIFS('Calendar Calcs'!$E$2:$E1263,AS$23),COUNTIFS('Calendar Calcs'!$E$2:$E1263,AS$23,'Calendar Calcs'!$D$2:$D1263,"&lt;="&amp;WEEKDAY($V296)))))</f>
        <v/>
      </c>
      <c r="AT296" s="69" t="str">
        <f>IF($AO296="","", IF($AO296&lt;AT$23,0,IF($AO296&gt;AT$23,COUNTIFS('Calendar Calcs'!$E$2:$E1263,AT$23),COUNTIFS('Calendar Calcs'!$E$2:$E1263,AT$23,'Calendar Calcs'!$D$2:$D1263,"&lt;="&amp;WEEKDAY($V296)))))</f>
        <v/>
      </c>
      <c r="AU296" s="69" t="str">
        <f>IF($AO296="","", IF($AO296&lt;AU$23,0,IF($AO296&gt;AU$23,COUNTIFS('Calendar Calcs'!$E$2:$E1263,AU$23),COUNTIFS('Calendar Calcs'!$E$2:$E1263,AU$23,'Calendar Calcs'!$D$2:$D1263,"&lt;="&amp;WEEKDAY($V296)))))</f>
        <v/>
      </c>
      <c r="AV296" s="69" t="str">
        <f>IF($AO296="","", IF($AO296&lt;AV$23,0,IF($AO296&gt;AV$23,COUNTIFS('Calendar Calcs'!$E$2:$E1263,AV$23),COUNTIFS('Calendar Calcs'!$E$2:$E1263,AV$23,'Calendar Calcs'!$D$2:$D1263,"&lt;="&amp;WEEKDAY($V296)))))</f>
        <v/>
      </c>
      <c r="AW296" s="69" t="str">
        <f>IF($AO296="","", IF($AO296&lt;AW$23,0,IF($AO296&gt;AW$23,COUNTIFS('Calendar Calcs'!$E$2:$E1263,AW$23),COUNTIFS('Calendar Calcs'!$E$2:$E1263,AW$23,'Calendar Calcs'!$D$2:$D1263,"&lt;="&amp;WEEKDAY($V296)))))</f>
        <v/>
      </c>
      <c r="AX296" s="69" t="str">
        <f>IF($AO296="","", IF($AO296&lt;AX$23,0,IF($AO296&gt;AX$23,COUNTIFS('Calendar Calcs'!$E$2:$E1263,AX$23),COUNTIFS('Calendar Calcs'!$E$2:$E1263,AX$23,'Calendar Calcs'!$D$2:$D1263,"&lt;="&amp;WEEKDAY($V296)))))</f>
        <v/>
      </c>
      <c r="AY296" s="69" t="str">
        <f>IF($W296="","",VLOOKUP($W296,'Calendar Calcs'!$B$2:$E1263,4,FALSE))</f>
        <v/>
      </c>
      <c r="AZ296" s="69" t="str">
        <f>IF($AY296="","",IF($AY296&gt;AZ$23,0,IF($AY296&lt;AZ$23,COUNTIFS('Calendar Calcs'!$E$2:$E1263,AZ$23),COUNTIFS('Calendar Calcs'!$E$2:$E1263,AZ$23,'Calendar Calcs'!$D$2:$D1263,"&gt;="&amp;WEEKDAY($W296)))))</f>
        <v/>
      </c>
      <c r="BA296" s="69" t="str">
        <f>IF($AY296="","",IF($AY296&gt;BA$23,0,IF($AY296&lt;BA$23,COUNTIFS('Calendar Calcs'!$E$2:$E1263,BA$23),COUNTIFS('Calendar Calcs'!$E$2:$E1263,BA$23,'Calendar Calcs'!$D$2:$D1263,"&gt;="&amp;WEEKDAY($W296)))))</f>
        <v/>
      </c>
      <c r="BB296" s="69" t="str">
        <f>IF($AY296="","",IF($AY296&gt;BB$23,0,IF($AY296&lt;BB$23,COUNTIFS('Calendar Calcs'!$E$2:$E1263,BB$23),COUNTIFS('Calendar Calcs'!$E$2:$E1263,BB$23,'Calendar Calcs'!$D$2:$D1263,"&gt;="&amp;WEEKDAY($W296)))))</f>
        <v/>
      </c>
      <c r="BC296" s="69" t="str">
        <f>IF($AY296="","",IF($AY296&gt;BC$23,0,IF($AY296&lt;BC$23,COUNTIFS('Calendar Calcs'!$E$2:$E1263,BC$23),COUNTIFS('Calendar Calcs'!$E$2:$E1263,BC$23,'Calendar Calcs'!$D$2:$D1263,"&gt;="&amp;WEEKDAY($W296)))))</f>
        <v/>
      </c>
      <c r="BD296" s="69" t="str">
        <f>IF($AY296="","",IF($AY296&gt;BD$23,0,IF($AY296&lt;BD$23,COUNTIFS('Calendar Calcs'!$E$2:$E1263,BD$23),COUNTIFS('Calendar Calcs'!$E$2:$E1263,BD$23,'Calendar Calcs'!$D$2:$D1263,"&gt;="&amp;WEEKDAY($W296)))))</f>
        <v/>
      </c>
      <c r="BE296" s="69" t="str">
        <f>IF($AY296="","",IF($AY296&gt;BE$23,0,IF($AY296&lt;BE$23,COUNTIFS('Calendar Calcs'!$E$2:$E1263,BE$23),COUNTIFS('Calendar Calcs'!$E$2:$E1263,BE$23,'Calendar Calcs'!$D$2:$D1263,"&gt;="&amp;WEEKDAY($W296)))))</f>
        <v/>
      </c>
      <c r="BF296" s="69" t="str">
        <f>IF($AY296="","",IF($AY296&gt;BF$23,0,IF($AY296&lt;BF$23,COUNTIFS('Calendar Calcs'!$E$2:$E1263,BF$23),COUNTIFS('Calendar Calcs'!$E$2:$E1263,BF$23,'Calendar Calcs'!$D$2:$D1263,"&gt;="&amp;WEEKDAY($W296)))))</f>
        <v/>
      </c>
      <c r="BG296" s="69" t="str">
        <f>IF($AY296="","",IF($AY296&gt;BG$23,0,IF($AY296&lt;BG$23,COUNTIFS('Calendar Calcs'!$E$2:$E1263,BG$23),COUNTIFS('Calendar Calcs'!$E$2:$E1263,BG$23,'Calendar Calcs'!$D$2:$D1263,"&gt;="&amp;WEEKDAY($W296)))))</f>
        <v/>
      </c>
      <c r="BH296" s="69">
        <f t="shared" si="92"/>
        <v>6</v>
      </c>
      <c r="BI296" s="69">
        <f>IF(Cover!$E$43="","",VLOOKUP(Cover!$E$43,'Calendar Calcs'!$B$2:$E1263,4,FALSE))</f>
        <v>1</v>
      </c>
      <c r="BJ296" s="69">
        <f>IF($BI296="","", IF($BI296&lt;BJ$23,0,IF($BI296&gt;=BJ$23,COUNTIFS('Calendar Calcs'!$E$2:$E1263,BJ$23),COUNTIFS('Calendar Calcs'!$E$2:$E1263,BJ$23,'Calendar Calcs'!$D$2:$D1263,"&lt;="&amp;WEEKDAY($V296)))))</f>
        <v>1</v>
      </c>
      <c r="BK296" s="69">
        <f t="shared" si="89"/>
        <v>6</v>
      </c>
      <c r="BN296" s="69" t="str">
        <f>IF(T296&gt;0,"FTE",IF(Cover!$E$47="Weekly",IF(S296&gt;29.75,"FTE","PTE"),IF(S296&gt;59.75,"FTE","PTE")))</f>
        <v>PTE</v>
      </c>
      <c r="BO296" s="69">
        <f>IF(BN296="FTE",30,IF(Cover!$E$47="Weekly",'STEP 2 EE Data'!S296,'STEP 2 EE Data'!S296/2))</f>
        <v>0</v>
      </c>
      <c r="BP296" s="209">
        <f t="shared" si="93"/>
        <v>0</v>
      </c>
      <c r="BQ296" s="209">
        <f t="shared" si="94"/>
        <v>0</v>
      </c>
      <c r="BR296" s="209">
        <f t="shared" si="95"/>
        <v>0</v>
      </c>
      <c r="BS296" s="209">
        <f t="shared" si="96"/>
        <v>0</v>
      </c>
      <c r="BT296" s="209">
        <f t="shared" si="97"/>
        <v>0</v>
      </c>
      <c r="BU296" s="209">
        <f t="shared" si="98"/>
        <v>0</v>
      </c>
      <c r="BV296" s="209">
        <f t="shared" si="99"/>
        <v>0</v>
      </c>
      <c r="BW296" s="209">
        <f t="shared" si="100"/>
        <v>0</v>
      </c>
      <c r="BX296" s="209">
        <f t="shared" si="101"/>
        <v>0</v>
      </c>
      <c r="CC296" s="210" t="str">
        <f>IF(B296="","",IF(C296="",IF(Cover!$E$47="Weekly",'STEP 3 EE Comp'!BI301*8,'STEP 3 EE Comp'!BI301*4),IF(Cover!$E$47="Weekly",'STEP 3 EE Comp'!BI301,'STEP 3 EE Comp'!BI301)))</f>
        <v/>
      </c>
      <c r="CD296" s="82" t="str">
        <f t="shared" si="102"/>
        <v/>
      </c>
      <c r="CE296" s="417">
        <f t="shared" si="103"/>
        <v>1</v>
      </c>
      <c r="CF296" s="82" t="str">
        <f t="shared" si="104"/>
        <v>Good</v>
      </c>
      <c r="CG296" s="82">
        <f t="shared" si="105"/>
        <v>0</v>
      </c>
      <c r="CH296" s="234">
        <f t="shared" si="106"/>
        <v>0</v>
      </c>
    </row>
    <row r="297" spans="1:86" s="69" customFormat="1" x14ac:dyDescent="0.3">
      <c r="A297" s="555"/>
      <c r="B297" s="52"/>
      <c r="C297" s="52"/>
      <c r="D297" s="52"/>
      <c r="E297" s="52"/>
      <c r="F297" s="507"/>
      <c r="G297" s="210">
        <f t="shared" si="107"/>
        <v>0</v>
      </c>
      <c r="H297" s="82">
        <f t="shared" si="88"/>
        <v>0</v>
      </c>
      <c r="I297" s="211"/>
      <c r="J297" s="441" t="s">
        <v>21</v>
      </c>
      <c r="K297" s="441" t="s">
        <v>21</v>
      </c>
      <c r="L297" s="441" t="s">
        <v>21</v>
      </c>
      <c r="M297" s="441" t="s">
        <v>21</v>
      </c>
      <c r="N297" s="568" t="s">
        <v>21</v>
      </c>
      <c r="O297" s="211"/>
      <c r="P297" s="212" t="str">
        <f>IF(B297="","",
IF(AND(V297="",W297="",B297&lt;&gt;""),"Employed",
IF(AND(V297&lt;&gt;"",W297="",B297&lt;&gt;""),"Terminated",
IF(AND(V297&lt;&gt;"",W297&lt;&gt;"",B297&lt;&gt;""),IF(W297&lt;Cover!$E$43,"Employed","Furloughed"),
IF(AND(V297="",W297&lt;&gt;"",B297&lt;&gt;""),IF(W297&lt;Cover!$E$43,"Employed","Rehired"))))))</f>
        <v/>
      </c>
      <c r="Q297" s="211"/>
      <c r="R297" s="536"/>
      <c r="S297" s="563"/>
      <c r="T297" s="536"/>
      <c r="U297" s="82">
        <f>IF(Cover!$E$47="Weekly",IF(T297&gt;0,T297,R297*S297),IF(T297&gt;0,T297,R297*S297)/2)</f>
        <v>0</v>
      </c>
      <c r="V297" s="564"/>
      <c r="W297" s="564"/>
      <c r="Y297" s="213" t="str">
        <f>IF($B297="","",IF('Actual Allocation Calc'!$AH$78="A",
IF($P297="Employed",$U297/7*BJ297,
IF(AND($P297="Terminated"),($U297/7*AP297),
IF(AND($P297="Furloughed"),($U297/7*AP297)+($U297/7*AZ297),
IF(AND($P297="Rehired"),($U297/7*AZ297),
IF(AND($P297="Terminated",AP297&gt;0),$U297,
IF($P297="Furloughed",IF(AP297&gt;0,$U297)+IF(AZ297&gt;0,$U297),
IF($P297="Rehired",IF(AZ297&gt;0,$U297)))))))),IF('Actual Allocation Calc'!$AH$78="C",'Actual Allocation Calc'!L297,'Actual Allocation Calc'!U297+IF($P297="Employed",$U297/7*BJ297,
IF(AND($P297="Terminated"),($U297/7*AP297),
IF(AND($P297="Furloughed"),($U297/7*AP297)+($U297/7*AZ297),
IF(AND($P297="Rehired"),($U297/7*AZ297),
IF(AND($P297="Terminated",AP297&gt;0),$U297,
IF($P297="Furloughed",IF(AP297&gt;0,$U297)+IF(AZ297&gt;0,$U297),
IF($P297="Rehired",IF(AZ297&gt;0,$U297))))))))*'Actual Allocation Calc'!$AH$99)))</f>
        <v/>
      </c>
      <c r="Z297" s="210" t="str">
        <f>IF($B297="","",IF('Actual Allocation Calc'!$AI$78="A",
IF($P297="Employed",$U297,
IF(AND($P297="Terminated"),($U297/7*AQ297),
IF(AND($P297="Furloughed"),($U297/7*AQ297)+($U297/7*BA297),
IF(AND($P297="Rehired"),($U297/7*BA297),
IF(AND($P297="Terminated",AQ297&gt;0),$U297,
IF($P297="Furloughed",IF(AQ297&gt;0,$U297)+IF(BA297&gt;0,$U297),
IF($P297="Rehired",IF(BA297&gt;0,$U297)))))))),IF('Actual Allocation Calc'!$AI$78="C",'Actual Allocation Calc'!M297,'Actual Allocation Calc'!V297+IF($P297="Employed",$U297,
IF(AND($P297="Terminated"),($U297/7*AQ297),
IF(AND($P297="Furloughed"),($U297/7*AQ297)+($U297/7*BA297),
IF(AND($P297="Rehired"),($U297/7*BA297),
IF(AND($P297="Terminated",AQ297&gt;0),$U297,
IF($P297="Furloughed",IF(AQ297&gt;0,$U297)+IF(BA297&gt;0,$U297),
IF($P297="Rehired",IF(BA297&gt;0,$U297))))))))*'Actual Allocation Calc'!$AI$99)))</f>
        <v/>
      </c>
      <c r="AA297" s="210" t="str">
        <f>IF($B297="","",IF('Actual Allocation Calc'!$AJ$78="A",
IF($P297="Employed",$U297,
IF(AND($P297="Terminated"),($U297/7*AR297),
IF(AND($P297="Furloughed"),($U297/7*AR297)+($U297/7*BB297),
IF(AND($P297="Rehired"),($U297/7*BB297),
IF(AND($P297="Terminated",AR297&gt;0),$U297,
IF($P297="Furloughed",IF(AR297&gt;0,$U297)+IF(BB297&gt;0,$U297),
IF($P297="Rehired",IF(BB297&gt;0,$U297)))))))),IF('Actual Allocation Calc'!$AJ$78="C",'Actual Allocation Calc'!N297,'Actual Allocation Calc'!W297+IF($P297="Employed",$U297,
IF(AND($P297="Terminated"),($U297/7*AR297),
IF(AND($P297="Furloughed"),($U297/7*AR297)+($U297/7*BB297),
IF(AND($P297="Rehired"),($U297/7*BB297),
IF(AND($P297="Terminated",AR297&gt;0),$U297,
IF($P297="Furloughed",IF(AR297&gt;0,$U297)+IF(BB297&gt;0,$U297),
IF($P297="Rehired",IF(BB297&gt;0,$U297))))))))*'Actual Allocation Calc'!$AJ$99)))</f>
        <v/>
      </c>
      <c r="AB297" s="210" t="str">
        <f>IF($B297="","",IF('Actual Allocation Calc'!$AK$78="A",
IF($P297="Employed",$U297,
IF(AND($P297="Terminated"),($U297/7*AS297),
IF(AND($P297="Furloughed"),($U297/7*AS297)+($U297/7*BC297),
IF(AND($P297="Rehired"),($U297/7*BC297),
IF(AND($P297="Terminated",AS297&gt;0),$U297,
IF($P297="Furloughed",IF(AS297&gt;0,$U297)+IF(BC297&gt;0,$U297),
IF($P297="Rehired",IF(BC297&gt;0,$U297)))))))),IF('Actual Allocation Calc'!$AK$78="C",'Actual Allocation Calc'!O297,'Actual Allocation Calc'!X297+IF($P297="Employed",$U297,
IF(AND($P297="Terminated"),($U297/7*AS297),
IF(AND($P297="Furloughed"),($U297/7*AS297)+($U297/7*BC297),
IF(AND($P297="Rehired"),($U297/7*BC297),
IF(AND($P297="Terminated",AS297&gt;0),$U297,
IF($P297="Furloughed",IF(AS297&gt;0,$U297)+IF(BC297&gt;0,$U297),
IF($P297="Rehired",IF(BC297&gt;0,$U297))))))))*'Actual Allocation Calc'!$AK$99)))</f>
        <v/>
      </c>
      <c r="AC297" s="210" t="str">
        <f>IF($B297="","",IF('Actual Allocation Calc'!$AL$78="A",
IF($P297="Employed",$U297,
IF(AND($P297="Terminated"),($U297/7*AT297),
IF(AND($P297="Furloughed"),($U297/7*AT297)+($U297/7*BD297),
IF(AND($P297="Rehired"),($U297/7*BD297),
IF(AND($P297="Terminated",AT297&gt;0),$U297,
IF($P297="Furloughed",IF(AT297&gt;0,$U297)+IF(BD297&gt;0,$U297),
IF($P297="Rehired",IF(BD297&gt;0,$U297)))))))),IF('Actual Allocation Calc'!$AL$78="C",'Actual Allocation Calc'!P297,'Actual Allocation Calc'!Y297+IF($P297="Employed",$U297,
IF(AND($P297="Terminated"),($U297/7*AT297),
IF(AND($P297="Furloughed"),($U297/7*AT297)+($U297/7*BD297),
IF(AND($P297="Rehired"),($U297/7*BD297),
IF(AND($P297="Terminated",AT297&gt;0),$U297,
IF($P297="Furloughed",IF(AT297&gt;0,$U297)+IF(BD297&gt;0,$U297),
IF($P297="Rehired",IF(BD297&gt;0,$U297))))))))*'Actual Allocation Calc'!$AL$99)))</f>
        <v/>
      </c>
      <c r="AD297" s="210" t="str">
        <f>IF($B297="","",IF('Actual Allocation Calc'!$AM$78="A",
IF($P297="Employed",$U297,
IF(AND($P297="Terminated"),($U297/7*AU297),
IF(AND($P297="Furloughed"),($U297/7*AU297)+($U297/7*BE297),
IF(AND($P297="Rehired"),($U297/7*BE297),
IF(AND($P297="Terminated",AU297&gt;0),$U297,
IF($P297="Furloughed",IF(AU297&gt;0,$U297)+IF(BE297&gt;0,$U297),
IF($P297="Rehired",IF(BE297&gt;0,$U297)))))))),IF('Actual Allocation Calc'!$AM$78="C",'Actual Allocation Calc'!Q297,'Actual Allocation Calc'!Z297+IF($P297="Employed",$U297,
IF(AND($P297="Terminated"),($U297/7*AU297),
IF(AND($P297="Furloughed"),($U297/7*AU297)+($U297/7*BE297),
IF(AND($P297="Rehired"),($U297/7*BE297),
IF(AND($P297="Terminated",AU297&gt;0),$U297,
IF($P297="Furloughed",IF(AU297&gt;0,$U297)+IF(BE297&gt;0,$U297),
IF($P297="Rehired",IF(BE297&gt;0,$U297))))))))*'Actual Allocation Calc'!$AM$99)))</f>
        <v/>
      </c>
      <c r="AE297" s="210" t="str">
        <f>IF($B297="","",IF('Actual Allocation Calc'!$AN$78="A",
IF($P297="Employed",$U297,
IF(AND($P297="Terminated"),($U297/7*AV297),
IF(AND($P297="Furloughed"),($U297/7*AV297)+($U297/7*BF297),
IF(AND($P297="Rehired"),($U297/7*BF297),
IF(AND($P297="Terminated",AV297&gt;0),$U297,
IF($P297="Furloughed",IF(AV297&gt;0,$U297)+IF(BF297&gt;0,$U297),
IF($P297="Rehired",IF(BF297&gt;0,$U297)))))))),IF('Actual Allocation Calc'!$AN$78="C",'Actual Allocation Calc'!R297,'Actual Allocation Calc'!AA297+IF($P297="Employed",$U297,
IF(AND($P297="Terminated"),($U297/7*AV297),
IF(AND($P297="Furloughed"),($U297/7*AV297)+($U297/7*BF297),
IF(AND($P297="Rehired"),($U297/7*BF297),
IF(AND($P297="Terminated",AV297&gt;0),$U297,
IF($P297="Furloughed",IF(AV297&gt;0,$U297)+IF(BF297&gt;0,$U297),
IF($P297="Rehired",IF(BF297&gt;0,$U297))))))))*'Actual Allocation Calc'!$AN$99)))</f>
        <v/>
      </c>
      <c r="AF297" s="210" t="str">
        <f>IF($B297="","",IF('Actual Allocation Calc'!$AO$78="A",
IF($P297="Employed",$U297,
IF(AND($P297="Terminated"),($U297/7*AW297),
IF(AND($P297="Furloughed"),($U297/7*AW297)+($U297/7*BG297),
IF(AND($P297="Rehired"),($U297/7*BG297),
IF(AND($P297="Terminated",AW297&gt;0),$U297,
IF($P297="Furloughed",IF(AW297&gt;0,$U297)+IF(BG297&gt;0,$U297),
IF($P297="Rehired",IF(BG297&gt;0,$U297)))))))),IF('Actual Allocation Calc'!$AO$78="C",'Actual Allocation Calc'!S297,'Actual Allocation Calc'!AB297+IF($P297="Employed",$U297,
IF(AND($P297="Terminated"),($U297/7*AW297),
IF(AND($P297="Furloughed"),($U297/7*AW297)+($U297/7*BG297),
IF(AND($P297="Rehired"),($U297/7*BG297),
IF(AND($P297="Terminated",AW297&gt;0),$U297,
IF($P297="Furloughed",IF(AW297&gt;0,$U297)+IF(BG297&gt;0,$U297),
IF($P297="Rehired",IF(BG297&gt;0,$U297))))))))*'Actual Allocation Calc'!$AO$99)))</f>
        <v/>
      </c>
      <c r="AG297" s="210" t="str">
        <f>IF($B297="","",IF('Actual Allocation Calc'!$AP$78="A",
IF($P297="Employed",$U297/7*BK297,
IF(AND($P297="Terminated"),($U297/7*AX297),
IF(AND($P297="Furloughed"),($U297/7*AX297)+($U297/7*BH297),
IF(AND($P297="Rehired"),($U297/7*BH297),
IF(AND($P297="Terminated",AX297&gt;0),$U297,
IF($P297="Furloughed",IF(AX297&gt;0,$U297)+IF(BH297&gt;0,$U297),
IF($P297="Rehired",IF(BH297&gt;0,$U297)))))))),IF('Actual Allocation Calc'!$AP$78="C",'Actual Allocation Calc'!T297,'Actual Allocation Calc'!AC297+IF($P297="Employed",$U297/7*BK297,
IF(AND($P297="Terminated"),($U297/7*AX297),
IF(AND($P297="Furloughed"),($U297/7*AX297)+($U297/7*BH297),
IF(AND($P297="Rehired"),($U297/7*BH297),
IF(AND($P297="Terminated",AX297&gt;0),$U297,
IF($P297="Furloughed",IF(AX297&gt;0,$U297)+IF(BH297&gt;0,$U297),
IF($P297="Rehired",IF(BH297&gt;0,$U297))))))))*'Actual Allocation Calc'!$AP$99)))</f>
        <v/>
      </c>
      <c r="AH297" s="536"/>
      <c r="AI297" s="82">
        <f t="shared" si="108"/>
        <v>0</v>
      </c>
      <c r="AJ297" s="210">
        <f t="shared" si="90"/>
        <v>0</v>
      </c>
      <c r="AK297" s="397" t="str">
        <f t="shared" si="91"/>
        <v/>
      </c>
      <c r="AM297" s="122"/>
      <c r="AO297" s="214" t="str">
        <f>IFERROR(IF($V297="","",VLOOKUP(V297,'Calendar Calcs'!$B$2:$E1264,4,FALSE)),0)</f>
        <v/>
      </c>
      <c r="AP297" s="69" t="str">
        <f>IF($AO297="","", IF($AO297&lt;AP$23,0,IF($AO297&gt;AP$23,COUNTIFS('Calendar Calcs'!$E$2:$E1264,AP$23),COUNTIFS('Calendar Calcs'!$E$2:$E1264,AP$23,'Calendar Calcs'!$D$2:$D1264,"&lt;="&amp;WEEKDAY($V297)))))</f>
        <v/>
      </c>
      <c r="AQ297" s="69" t="str">
        <f>IF($AO297="","", IF($AO297&lt;AQ$23,0,IF($AO297&gt;AQ$23,COUNTIFS('Calendar Calcs'!$E$2:$E1264,AQ$23),COUNTIFS('Calendar Calcs'!$E$2:$E1264,AQ$23,'Calendar Calcs'!$D$2:$D1264,"&lt;="&amp;WEEKDAY($V297)))))</f>
        <v/>
      </c>
      <c r="AR297" s="69" t="str">
        <f>IF($AO297="","", IF($AO297&lt;AR$23,0,IF($AO297&gt;AR$23,COUNTIFS('Calendar Calcs'!$E$2:$E1264,AR$23),COUNTIFS('Calendar Calcs'!$E$2:$E1264,AR$23,'Calendar Calcs'!$D$2:$D1264,"&lt;="&amp;WEEKDAY($V297)))))</f>
        <v/>
      </c>
      <c r="AS297" s="69" t="str">
        <f>IF($AO297="","", IF($AO297&lt;AS$23,0,IF($AO297&gt;AS$23,COUNTIFS('Calendar Calcs'!$E$2:$E1264,AS$23),COUNTIFS('Calendar Calcs'!$E$2:$E1264,AS$23,'Calendar Calcs'!$D$2:$D1264,"&lt;="&amp;WEEKDAY($V297)))))</f>
        <v/>
      </c>
      <c r="AT297" s="69" t="str">
        <f>IF($AO297="","", IF($AO297&lt;AT$23,0,IF($AO297&gt;AT$23,COUNTIFS('Calendar Calcs'!$E$2:$E1264,AT$23),COUNTIFS('Calendar Calcs'!$E$2:$E1264,AT$23,'Calendar Calcs'!$D$2:$D1264,"&lt;="&amp;WEEKDAY($V297)))))</f>
        <v/>
      </c>
      <c r="AU297" s="69" t="str">
        <f>IF($AO297="","", IF($AO297&lt;AU$23,0,IF($AO297&gt;AU$23,COUNTIFS('Calendar Calcs'!$E$2:$E1264,AU$23),COUNTIFS('Calendar Calcs'!$E$2:$E1264,AU$23,'Calendar Calcs'!$D$2:$D1264,"&lt;="&amp;WEEKDAY($V297)))))</f>
        <v/>
      </c>
      <c r="AV297" s="69" t="str">
        <f>IF($AO297="","", IF($AO297&lt;AV$23,0,IF($AO297&gt;AV$23,COUNTIFS('Calendar Calcs'!$E$2:$E1264,AV$23),COUNTIFS('Calendar Calcs'!$E$2:$E1264,AV$23,'Calendar Calcs'!$D$2:$D1264,"&lt;="&amp;WEEKDAY($V297)))))</f>
        <v/>
      </c>
      <c r="AW297" s="69" t="str">
        <f>IF($AO297="","", IF($AO297&lt;AW$23,0,IF($AO297&gt;AW$23,COUNTIFS('Calendar Calcs'!$E$2:$E1264,AW$23),COUNTIFS('Calendar Calcs'!$E$2:$E1264,AW$23,'Calendar Calcs'!$D$2:$D1264,"&lt;="&amp;WEEKDAY($V297)))))</f>
        <v/>
      </c>
      <c r="AX297" s="69" t="str">
        <f>IF($AO297="","", IF($AO297&lt;AX$23,0,IF($AO297&gt;AX$23,COUNTIFS('Calendar Calcs'!$E$2:$E1264,AX$23),COUNTIFS('Calendar Calcs'!$E$2:$E1264,AX$23,'Calendar Calcs'!$D$2:$D1264,"&lt;="&amp;WEEKDAY($V297)))))</f>
        <v/>
      </c>
      <c r="AY297" s="69" t="str">
        <f>IF($W297="","",VLOOKUP($W297,'Calendar Calcs'!$B$2:$E1264,4,FALSE))</f>
        <v/>
      </c>
      <c r="AZ297" s="69" t="str">
        <f>IF($AY297="","",IF($AY297&gt;AZ$23,0,IF($AY297&lt;AZ$23,COUNTIFS('Calendar Calcs'!$E$2:$E1264,AZ$23),COUNTIFS('Calendar Calcs'!$E$2:$E1264,AZ$23,'Calendar Calcs'!$D$2:$D1264,"&gt;="&amp;WEEKDAY($W297)))))</f>
        <v/>
      </c>
      <c r="BA297" s="69" t="str">
        <f>IF($AY297="","",IF($AY297&gt;BA$23,0,IF($AY297&lt;BA$23,COUNTIFS('Calendar Calcs'!$E$2:$E1264,BA$23),COUNTIFS('Calendar Calcs'!$E$2:$E1264,BA$23,'Calendar Calcs'!$D$2:$D1264,"&gt;="&amp;WEEKDAY($W297)))))</f>
        <v/>
      </c>
      <c r="BB297" s="69" t="str">
        <f>IF($AY297="","",IF($AY297&gt;BB$23,0,IF($AY297&lt;BB$23,COUNTIFS('Calendar Calcs'!$E$2:$E1264,BB$23),COUNTIFS('Calendar Calcs'!$E$2:$E1264,BB$23,'Calendar Calcs'!$D$2:$D1264,"&gt;="&amp;WEEKDAY($W297)))))</f>
        <v/>
      </c>
      <c r="BC297" s="69" t="str">
        <f>IF($AY297="","",IF($AY297&gt;BC$23,0,IF($AY297&lt;BC$23,COUNTIFS('Calendar Calcs'!$E$2:$E1264,BC$23),COUNTIFS('Calendar Calcs'!$E$2:$E1264,BC$23,'Calendar Calcs'!$D$2:$D1264,"&gt;="&amp;WEEKDAY($W297)))))</f>
        <v/>
      </c>
      <c r="BD297" s="69" t="str">
        <f>IF($AY297="","",IF($AY297&gt;BD$23,0,IF($AY297&lt;BD$23,COUNTIFS('Calendar Calcs'!$E$2:$E1264,BD$23),COUNTIFS('Calendar Calcs'!$E$2:$E1264,BD$23,'Calendar Calcs'!$D$2:$D1264,"&gt;="&amp;WEEKDAY($W297)))))</f>
        <v/>
      </c>
      <c r="BE297" s="69" t="str">
        <f>IF($AY297="","",IF($AY297&gt;BE$23,0,IF($AY297&lt;BE$23,COUNTIFS('Calendar Calcs'!$E$2:$E1264,BE$23),COUNTIFS('Calendar Calcs'!$E$2:$E1264,BE$23,'Calendar Calcs'!$D$2:$D1264,"&gt;="&amp;WEEKDAY($W297)))))</f>
        <v/>
      </c>
      <c r="BF297" s="69" t="str">
        <f>IF($AY297="","",IF($AY297&gt;BF$23,0,IF($AY297&lt;BF$23,COUNTIFS('Calendar Calcs'!$E$2:$E1264,BF$23),COUNTIFS('Calendar Calcs'!$E$2:$E1264,BF$23,'Calendar Calcs'!$D$2:$D1264,"&gt;="&amp;WEEKDAY($W297)))))</f>
        <v/>
      </c>
      <c r="BG297" s="69" t="str">
        <f>IF($AY297="","",IF($AY297&gt;BG$23,0,IF($AY297&lt;BG$23,COUNTIFS('Calendar Calcs'!$E$2:$E1264,BG$23),COUNTIFS('Calendar Calcs'!$E$2:$E1264,BG$23,'Calendar Calcs'!$D$2:$D1264,"&gt;="&amp;WEEKDAY($W297)))))</f>
        <v/>
      </c>
      <c r="BH297" s="69">
        <f t="shared" si="92"/>
        <v>6</v>
      </c>
      <c r="BI297" s="69">
        <f>IF(Cover!$E$43="","",VLOOKUP(Cover!$E$43,'Calendar Calcs'!$B$2:$E1264,4,FALSE))</f>
        <v>1</v>
      </c>
      <c r="BJ297" s="69">
        <f>IF($BI297="","", IF($BI297&lt;BJ$23,0,IF($BI297&gt;=BJ$23,COUNTIFS('Calendar Calcs'!$E$2:$E1264,BJ$23),COUNTIFS('Calendar Calcs'!$E$2:$E1264,BJ$23,'Calendar Calcs'!$D$2:$D1264,"&lt;="&amp;WEEKDAY($V297)))))</f>
        <v>1</v>
      </c>
      <c r="BK297" s="69">
        <f t="shared" si="89"/>
        <v>6</v>
      </c>
      <c r="BN297" s="69" t="str">
        <f>IF(T297&gt;0,"FTE",IF(Cover!$E$47="Weekly",IF(S297&gt;29.75,"FTE","PTE"),IF(S297&gt;59.75,"FTE","PTE")))</f>
        <v>PTE</v>
      </c>
      <c r="BO297" s="69">
        <f>IF(BN297="FTE",30,IF(Cover!$E$47="Weekly",'STEP 2 EE Data'!S297,'STEP 2 EE Data'!S297/2))</f>
        <v>0</v>
      </c>
      <c r="BP297" s="209">
        <f t="shared" si="93"/>
        <v>0</v>
      </c>
      <c r="BQ297" s="209">
        <f t="shared" si="94"/>
        <v>0</v>
      </c>
      <c r="BR297" s="209">
        <f t="shared" si="95"/>
        <v>0</v>
      </c>
      <c r="BS297" s="209">
        <f t="shared" si="96"/>
        <v>0</v>
      </c>
      <c r="BT297" s="209">
        <f t="shared" si="97"/>
        <v>0</v>
      </c>
      <c r="BU297" s="209">
        <f t="shared" si="98"/>
        <v>0</v>
      </c>
      <c r="BV297" s="209">
        <f t="shared" si="99"/>
        <v>0</v>
      </c>
      <c r="BW297" s="209">
        <f t="shared" si="100"/>
        <v>0</v>
      </c>
      <c r="BX297" s="209">
        <f t="shared" si="101"/>
        <v>0</v>
      </c>
      <c r="CC297" s="210" t="str">
        <f>IF(B297="","",IF(C297="",IF(Cover!$E$47="Weekly",'STEP 3 EE Comp'!BI302*8,'STEP 3 EE Comp'!BI302*4),IF(Cover!$E$47="Weekly",'STEP 3 EE Comp'!BI302,'STEP 3 EE Comp'!BI302)))</f>
        <v/>
      </c>
      <c r="CD297" s="82" t="str">
        <f t="shared" si="102"/>
        <v/>
      </c>
      <c r="CE297" s="417">
        <f t="shared" si="103"/>
        <v>1</v>
      </c>
      <c r="CF297" s="82" t="str">
        <f t="shared" si="104"/>
        <v>Good</v>
      </c>
      <c r="CG297" s="82">
        <f t="shared" si="105"/>
        <v>0</v>
      </c>
      <c r="CH297" s="234">
        <f t="shared" si="106"/>
        <v>0</v>
      </c>
    </row>
    <row r="298" spans="1:86" s="69" customFormat="1" x14ac:dyDescent="0.3">
      <c r="A298" s="555"/>
      <c r="B298" s="52"/>
      <c r="C298" s="52"/>
      <c r="D298" s="52"/>
      <c r="E298" s="52"/>
      <c r="F298" s="507"/>
      <c r="G298" s="210">
        <f t="shared" si="107"/>
        <v>0</v>
      </c>
      <c r="H298" s="82">
        <f t="shared" si="88"/>
        <v>0</v>
      </c>
      <c r="I298" s="211"/>
      <c r="J298" s="441" t="s">
        <v>21</v>
      </c>
      <c r="K298" s="441" t="s">
        <v>21</v>
      </c>
      <c r="L298" s="441" t="s">
        <v>21</v>
      </c>
      <c r="M298" s="441" t="s">
        <v>21</v>
      </c>
      <c r="N298" s="568" t="s">
        <v>21</v>
      </c>
      <c r="O298" s="211"/>
      <c r="P298" s="212" t="str">
        <f>IF(B298="","",
IF(AND(V298="",W298="",B298&lt;&gt;""),"Employed",
IF(AND(V298&lt;&gt;"",W298="",B298&lt;&gt;""),"Terminated",
IF(AND(V298&lt;&gt;"",W298&lt;&gt;"",B298&lt;&gt;""),IF(W298&lt;Cover!$E$43,"Employed","Furloughed"),
IF(AND(V298="",W298&lt;&gt;"",B298&lt;&gt;""),IF(W298&lt;Cover!$E$43,"Employed","Rehired"))))))</f>
        <v/>
      </c>
      <c r="Q298" s="211"/>
      <c r="R298" s="536"/>
      <c r="S298" s="563"/>
      <c r="T298" s="536"/>
      <c r="U298" s="82">
        <f>IF(Cover!$E$47="Weekly",IF(T298&gt;0,T298,R298*S298),IF(T298&gt;0,T298,R298*S298)/2)</f>
        <v>0</v>
      </c>
      <c r="V298" s="564"/>
      <c r="W298" s="564"/>
      <c r="Y298" s="213" t="str">
        <f>IF($B298="","",IF('Actual Allocation Calc'!$AH$78="A",
IF($P298="Employed",$U298/7*BJ298,
IF(AND($P298="Terminated"),($U298/7*AP298),
IF(AND($P298="Furloughed"),($U298/7*AP298)+($U298/7*AZ298),
IF(AND($P298="Rehired"),($U298/7*AZ298),
IF(AND($P298="Terminated",AP298&gt;0),$U298,
IF($P298="Furloughed",IF(AP298&gt;0,$U298)+IF(AZ298&gt;0,$U298),
IF($P298="Rehired",IF(AZ298&gt;0,$U298)))))))),IF('Actual Allocation Calc'!$AH$78="C",'Actual Allocation Calc'!L298,'Actual Allocation Calc'!U298+IF($P298="Employed",$U298/7*BJ298,
IF(AND($P298="Terminated"),($U298/7*AP298),
IF(AND($P298="Furloughed"),($U298/7*AP298)+($U298/7*AZ298),
IF(AND($P298="Rehired"),($U298/7*AZ298),
IF(AND($P298="Terminated",AP298&gt;0),$U298,
IF($P298="Furloughed",IF(AP298&gt;0,$U298)+IF(AZ298&gt;0,$U298),
IF($P298="Rehired",IF(AZ298&gt;0,$U298))))))))*'Actual Allocation Calc'!$AH$99)))</f>
        <v/>
      </c>
      <c r="Z298" s="210" t="str">
        <f>IF($B298="","",IF('Actual Allocation Calc'!$AI$78="A",
IF($P298="Employed",$U298,
IF(AND($P298="Terminated"),($U298/7*AQ298),
IF(AND($P298="Furloughed"),($U298/7*AQ298)+($U298/7*BA298),
IF(AND($P298="Rehired"),($U298/7*BA298),
IF(AND($P298="Terminated",AQ298&gt;0),$U298,
IF($P298="Furloughed",IF(AQ298&gt;0,$U298)+IF(BA298&gt;0,$U298),
IF($P298="Rehired",IF(BA298&gt;0,$U298)))))))),IF('Actual Allocation Calc'!$AI$78="C",'Actual Allocation Calc'!M298,'Actual Allocation Calc'!V298+IF($P298="Employed",$U298,
IF(AND($P298="Terminated"),($U298/7*AQ298),
IF(AND($P298="Furloughed"),($U298/7*AQ298)+($U298/7*BA298),
IF(AND($P298="Rehired"),($U298/7*BA298),
IF(AND($P298="Terminated",AQ298&gt;0),$U298,
IF($P298="Furloughed",IF(AQ298&gt;0,$U298)+IF(BA298&gt;0,$U298),
IF($P298="Rehired",IF(BA298&gt;0,$U298))))))))*'Actual Allocation Calc'!$AI$99)))</f>
        <v/>
      </c>
      <c r="AA298" s="210" t="str">
        <f>IF($B298="","",IF('Actual Allocation Calc'!$AJ$78="A",
IF($P298="Employed",$U298,
IF(AND($P298="Terminated"),($U298/7*AR298),
IF(AND($P298="Furloughed"),($U298/7*AR298)+($U298/7*BB298),
IF(AND($P298="Rehired"),($U298/7*BB298),
IF(AND($P298="Terminated",AR298&gt;0),$U298,
IF($P298="Furloughed",IF(AR298&gt;0,$U298)+IF(BB298&gt;0,$U298),
IF($P298="Rehired",IF(BB298&gt;0,$U298)))))))),IF('Actual Allocation Calc'!$AJ$78="C",'Actual Allocation Calc'!N298,'Actual Allocation Calc'!W298+IF($P298="Employed",$U298,
IF(AND($P298="Terminated"),($U298/7*AR298),
IF(AND($P298="Furloughed"),($U298/7*AR298)+($U298/7*BB298),
IF(AND($P298="Rehired"),($U298/7*BB298),
IF(AND($P298="Terminated",AR298&gt;0),$U298,
IF($P298="Furloughed",IF(AR298&gt;0,$U298)+IF(BB298&gt;0,$U298),
IF($P298="Rehired",IF(BB298&gt;0,$U298))))))))*'Actual Allocation Calc'!$AJ$99)))</f>
        <v/>
      </c>
      <c r="AB298" s="210" t="str">
        <f>IF($B298="","",IF('Actual Allocation Calc'!$AK$78="A",
IF($P298="Employed",$U298,
IF(AND($P298="Terminated"),($U298/7*AS298),
IF(AND($P298="Furloughed"),($U298/7*AS298)+($U298/7*BC298),
IF(AND($P298="Rehired"),($U298/7*BC298),
IF(AND($P298="Terminated",AS298&gt;0),$U298,
IF($P298="Furloughed",IF(AS298&gt;0,$U298)+IF(BC298&gt;0,$U298),
IF($P298="Rehired",IF(BC298&gt;0,$U298)))))))),IF('Actual Allocation Calc'!$AK$78="C",'Actual Allocation Calc'!O298,'Actual Allocation Calc'!X298+IF($P298="Employed",$U298,
IF(AND($P298="Terminated"),($U298/7*AS298),
IF(AND($P298="Furloughed"),($U298/7*AS298)+($U298/7*BC298),
IF(AND($P298="Rehired"),($U298/7*BC298),
IF(AND($P298="Terminated",AS298&gt;0),$U298,
IF($P298="Furloughed",IF(AS298&gt;0,$U298)+IF(BC298&gt;0,$U298),
IF($P298="Rehired",IF(BC298&gt;0,$U298))))))))*'Actual Allocation Calc'!$AK$99)))</f>
        <v/>
      </c>
      <c r="AC298" s="210" t="str">
        <f>IF($B298="","",IF('Actual Allocation Calc'!$AL$78="A",
IF($P298="Employed",$U298,
IF(AND($P298="Terminated"),($U298/7*AT298),
IF(AND($P298="Furloughed"),($U298/7*AT298)+($U298/7*BD298),
IF(AND($P298="Rehired"),($U298/7*BD298),
IF(AND($P298="Terminated",AT298&gt;0),$U298,
IF($P298="Furloughed",IF(AT298&gt;0,$U298)+IF(BD298&gt;0,$U298),
IF($P298="Rehired",IF(BD298&gt;0,$U298)))))))),IF('Actual Allocation Calc'!$AL$78="C",'Actual Allocation Calc'!P298,'Actual Allocation Calc'!Y298+IF($P298="Employed",$U298,
IF(AND($P298="Terminated"),($U298/7*AT298),
IF(AND($P298="Furloughed"),($U298/7*AT298)+($U298/7*BD298),
IF(AND($P298="Rehired"),($U298/7*BD298),
IF(AND($P298="Terminated",AT298&gt;0),$U298,
IF($P298="Furloughed",IF(AT298&gt;0,$U298)+IF(BD298&gt;0,$U298),
IF($P298="Rehired",IF(BD298&gt;0,$U298))))))))*'Actual Allocation Calc'!$AL$99)))</f>
        <v/>
      </c>
      <c r="AD298" s="210" t="str">
        <f>IF($B298="","",IF('Actual Allocation Calc'!$AM$78="A",
IF($P298="Employed",$U298,
IF(AND($P298="Terminated"),($U298/7*AU298),
IF(AND($P298="Furloughed"),($U298/7*AU298)+($U298/7*BE298),
IF(AND($P298="Rehired"),($U298/7*BE298),
IF(AND($P298="Terminated",AU298&gt;0),$U298,
IF($P298="Furloughed",IF(AU298&gt;0,$U298)+IF(BE298&gt;0,$U298),
IF($P298="Rehired",IF(BE298&gt;0,$U298)))))))),IF('Actual Allocation Calc'!$AM$78="C",'Actual Allocation Calc'!Q298,'Actual Allocation Calc'!Z298+IF($P298="Employed",$U298,
IF(AND($P298="Terminated"),($U298/7*AU298),
IF(AND($P298="Furloughed"),($U298/7*AU298)+($U298/7*BE298),
IF(AND($P298="Rehired"),($U298/7*BE298),
IF(AND($P298="Terminated",AU298&gt;0),$U298,
IF($P298="Furloughed",IF(AU298&gt;0,$U298)+IF(BE298&gt;0,$U298),
IF($P298="Rehired",IF(BE298&gt;0,$U298))))))))*'Actual Allocation Calc'!$AM$99)))</f>
        <v/>
      </c>
      <c r="AE298" s="210" t="str">
        <f>IF($B298="","",IF('Actual Allocation Calc'!$AN$78="A",
IF($P298="Employed",$U298,
IF(AND($P298="Terminated"),($U298/7*AV298),
IF(AND($P298="Furloughed"),($U298/7*AV298)+($U298/7*BF298),
IF(AND($P298="Rehired"),($U298/7*BF298),
IF(AND($P298="Terminated",AV298&gt;0),$U298,
IF($P298="Furloughed",IF(AV298&gt;0,$U298)+IF(BF298&gt;0,$U298),
IF($P298="Rehired",IF(BF298&gt;0,$U298)))))))),IF('Actual Allocation Calc'!$AN$78="C",'Actual Allocation Calc'!R298,'Actual Allocation Calc'!AA298+IF($P298="Employed",$U298,
IF(AND($P298="Terminated"),($U298/7*AV298),
IF(AND($P298="Furloughed"),($U298/7*AV298)+($U298/7*BF298),
IF(AND($P298="Rehired"),($U298/7*BF298),
IF(AND($P298="Terminated",AV298&gt;0),$U298,
IF($P298="Furloughed",IF(AV298&gt;0,$U298)+IF(BF298&gt;0,$U298),
IF($P298="Rehired",IF(BF298&gt;0,$U298))))))))*'Actual Allocation Calc'!$AN$99)))</f>
        <v/>
      </c>
      <c r="AF298" s="210" t="str">
        <f>IF($B298="","",IF('Actual Allocation Calc'!$AO$78="A",
IF($P298="Employed",$U298,
IF(AND($P298="Terminated"),($U298/7*AW298),
IF(AND($P298="Furloughed"),($U298/7*AW298)+($U298/7*BG298),
IF(AND($P298="Rehired"),($U298/7*BG298),
IF(AND($P298="Terminated",AW298&gt;0),$U298,
IF($P298="Furloughed",IF(AW298&gt;0,$U298)+IF(BG298&gt;0,$U298),
IF($P298="Rehired",IF(BG298&gt;0,$U298)))))))),IF('Actual Allocation Calc'!$AO$78="C",'Actual Allocation Calc'!S298,'Actual Allocation Calc'!AB298+IF($P298="Employed",$U298,
IF(AND($P298="Terminated"),($U298/7*AW298),
IF(AND($P298="Furloughed"),($U298/7*AW298)+($U298/7*BG298),
IF(AND($P298="Rehired"),($U298/7*BG298),
IF(AND($P298="Terminated",AW298&gt;0),$U298,
IF($P298="Furloughed",IF(AW298&gt;0,$U298)+IF(BG298&gt;0,$U298),
IF($P298="Rehired",IF(BG298&gt;0,$U298))))))))*'Actual Allocation Calc'!$AO$99)))</f>
        <v/>
      </c>
      <c r="AG298" s="210" t="str">
        <f>IF($B298="","",IF('Actual Allocation Calc'!$AP$78="A",
IF($P298="Employed",$U298/7*BK298,
IF(AND($P298="Terminated"),($U298/7*AX298),
IF(AND($P298="Furloughed"),($U298/7*AX298)+($U298/7*BH298),
IF(AND($P298="Rehired"),($U298/7*BH298),
IF(AND($P298="Terminated",AX298&gt;0),$U298,
IF($P298="Furloughed",IF(AX298&gt;0,$U298)+IF(BH298&gt;0,$U298),
IF($P298="Rehired",IF(BH298&gt;0,$U298)))))))),IF('Actual Allocation Calc'!$AP$78="C",'Actual Allocation Calc'!T298,'Actual Allocation Calc'!AC298+IF($P298="Employed",$U298/7*BK298,
IF(AND($P298="Terminated"),($U298/7*AX298),
IF(AND($P298="Furloughed"),($U298/7*AX298)+($U298/7*BH298),
IF(AND($P298="Rehired"),($U298/7*BH298),
IF(AND($P298="Terminated",AX298&gt;0),$U298,
IF($P298="Furloughed",IF(AX298&gt;0,$U298)+IF(BH298&gt;0,$U298),
IF($P298="Rehired",IF(BH298&gt;0,$U298))))))))*'Actual Allocation Calc'!$AP$99)))</f>
        <v/>
      </c>
      <c r="AH298" s="536"/>
      <c r="AI298" s="82">
        <f t="shared" si="108"/>
        <v>0</v>
      </c>
      <c r="AJ298" s="210">
        <f t="shared" si="90"/>
        <v>0</v>
      </c>
      <c r="AK298" s="397" t="str">
        <f t="shared" si="91"/>
        <v/>
      </c>
      <c r="AM298" s="122"/>
      <c r="AO298" s="214" t="str">
        <f>IFERROR(IF($V298="","",VLOOKUP(V298,'Calendar Calcs'!$B$2:$E1265,4,FALSE)),0)</f>
        <v/>
      </c>
      <c r="AP298" s="69" t="str">
        <f>IF($AO298="","", IF($AO298&lt;AP$23,0,IF($AO298&gt;AP$23,COUNTIFS('Calendar Calcs'!$E$2:$E1265,AP$23),COUNTIFS('Calendar Calcs'!$E$2:$E1265,AP$23,'Calendar Calcs'!$D$2:$D1265,"&lt;="&amp;WEEKDAY($V298)))))</f>
        <v/>
      </c>
      <c r="AQ298" s="69" t="str">
        <f>IF($AO298="","", IF($AO298&lt;AQ$23,0,IF($AO298&gt;AQ$23,COUNTIFS('Calendar Calcs'!$E$2:$E1265,AQ$23),COUNTIFS('Calendar Calcs'!$E$2:$E1265,AQ$23,'Calendar Calcs'!$D$2:$D1265,"&lt;="&amp;WEEKDAY($V298)))))</f>
        <v/>
      </c>
      <c r="AR298" s="69" t="str">
        <f>IF($AO298="","", IF($AO298&lt;AR$23,0,IF($AO298&gt;AR$23,COUNTIFS('Calendar Calcs'!$E$2:$E1265,AR$23),COUNTIFS('Calendar Calcs'!$E$2:$E1265,AR$23,'Calendar Calcs'!$D$2:$D1265,"&lt;="&amp;WEEKDAY($V298)))))</f>
        <v/>
      </c>
      <c r="AS298" s="69" t="str">
        <f>IF($AO298="","", IF($AO298&lt;AS$23,0,IF($AO298&gt;AS$23,COUNTIFS('Calendar Calcs'!$E$2:$E1265,AS$23),COUNTIFS('Calendar Calcs'!$E$2:$E1265,AS$23,'Calendar Calcs'!$D$2:$D1265,"&lt;="&amp;WEEKDAY($V298)))))</f>
        <v/>
      </c>
      <c r="AT298" s="69" t="str">
        <f>IF($AO298="","", IF($AO298&lt;AT$23,0,IF($AO298&gt;AT$23,COUNTIFS('Calendar Calcs'!$E$2:$E1265,AT$23),COUNTIFS('Calendar Calcs'!$E$2:$E1265,AT$23,'Calendar Calcs'!$D$2:$D1265,"&lt;="&amp;WEEKDAY($V298)))))</f>
        <v/>
      </c>
      <c r="AU298" s="69" t="str">
        <f>IF($AO298="","", IF($AO298&lt;AU$23,0,IF($AO298&gt;AU$23,COUNTIFS('Calendar Calcs'!$E$2:$E1265,AU$23),COUNTIFS('Calendar Calcs'!$E$2:$E1265,AU$23,'Calendar Calcs'!$D$2:$D1265,"&lt;="&amp;WEEKDAY($V298)))))</f>
        <v/>
      </c>
      <c r="AV298" s="69" t="str">
        <f>IF($AO298="","", IF($AO298&lt;AV$23,0,IF($AO298&gt;AV$23,COUNTIFS('Calendar Calcs'!$E$2:$E1265,AV$23),COUNTIFS('Calendar Calcs'!$E$2:$E1265,AV$23,'Calendar Calcs'!$D$2:$D1265,"&lt;="&amp;WEEKDAY($V298)))))</f>
        <v/>
      </c>
      <c r="AW298" s="69" t="str">
        <f>IF($AO298="","", IF($AO298&lt;AW$23,0,IF($AO298&gt;AW$23,COUNTIFS('Calendar Calcs'!$E$2:$E1265,AW$23),COUNTIFS('Calendar Calcs'!$E$2:$E1265,AW$23,'Calendar Calcs'!$D$2:$D1265,"&lt;="&amp;WEEKDAY($V298)))))</f>
        <v/>
      </c>
      <c r="AX298" s="69" t="str">
        <f>IF($AO298="","", IF($AO298&lt;AX$23,0,IF($AO298&gt;AX$23,COUNTIFS('Calendar Calcs'!$E$2:$E1265,AX$23),COUNTIFS('Calendar Calcs'!$E$2:$E1265,AX$23,'Calendar Calcs'!$D$2:$D1265,"&lt;="&amp;WEEKDAY($V298)))))</f>
        <v/>
      </c>
      <c r="AY298" s="69" t="str">
        <f>IF($W298="","",VLOOKUP($W298,'Calendar Calcs'!$B$2:$E1265,4,FALSE))</f>
        <v/>
      </c>
      <c r="AZ298" s="69" t="str">
        <f>IF($AY298="","",IF($AY298&gt;AZ$23,0,IF($AY298&lt;AZ$23,COUNTIFS('Calendar Calcs'!$E$2:$E1265,AZ$23),COUNTIFS('Calendar Calcs'!$E$2:$E1265,AZ$23,'Calendar Calcs'!$D$2:$D1265,"&gt;="&amp;WEEKDAY($W298)))))</f>
        <v/>
      </c>
      <c r="BA298" s="69" t="str">
        <f>IF($AY298="","",IF($AY298&gt;BA$23,0,IF($AY298&lt;BA$23,COUNTIFS('Calendar Calcs'!$E$2:$E1265,BA$23),COUNTIFS('Calendar Calcs'!$E$2:$E1265,BA$23,'Calendar Calcs'!$D$2:$D1265,"&gt;="&amp;WEEKDAY($W298)))))</f>
        <v/>
      </c>
      <c r="BB298" s="69" t="str">
        <f>IF($AY298="","",IF($AY298&gt;BB$23,0,IF($AY298&lt;BB$23,COUNTIFS('Calendar Calcs'!$E$2:$E1265,BB$23),COUNTIFS('Calendar Calcs'!$E$2:$E1265,BB$23,'Calendar Calcs'!$D$2:$D1265,"&gt;="&amp;WEEKDAY($W298)))))</f>
        <v/>
      </c>
      <c r="BC298" s="69" t="str">
        <f>IF($AY298="","",IF($AY298&gt;BC$23,0,IF($AY298&lt;BC$23,COUNTIFS('Calendar Calcs'!$E$2:$E1265,BC$23),COUNTIFS('Calendar Calcs'!$E$2:$E1265,BC$23,'Calendar Calcs'!$D$2:$D1265,"&gt;="&amp;WEEKDAY($W298)))))</f>
        <v/>
      </c>
      <c r="BD298" s="69" t="str">
        <f>IF($AY298="","",IF($AY298&gt;BD$23,0,IF($AY298&lt;BD$23,COUNTIFS('Calendar Calcs'!$E$2:$E1265,BD$23),COUNTIFS('Calendar Calcs'!$E$2:$E1265,BD$23,'Calendar Calcs'!$D$2:$D1265,"&gt;="&amp;WEEKDAY($W298)))))</f>
        <v/>
      </c>
      <c r="BE298" s="69" t="str">
        <f>IF($AY298="","",IF($AY298&gt;BE$23,0,IF($AY298&lt;BE$23,COUNTIFS('Calendar Calcs'!$E$2:$E1265,BE$23),COUNTIFS('Calendar Calcs'!$E$2:$E1265,BE$23,'Calendar Calcs'!$D$2:$D1265,"&gt;="&amp;WEEKDAY($W298)))))</f>
        <v/>
      </c>
      <c r="BF298" s="69" t="str">
        <f>IF($AY298="","",IF($AY298&gt;BF$23,0,IF($AY298&lt;BF$23,COUNTIFS('Calendar Calcs'!$E$2:$E1265,BF$23),COUNTIFS('Calendar Calcs'!$E$2:$E1265,BF$23,'Calendar Calcs'!$D$2:$D1265,"&gt;="&amp;WEEKDAY($W298)))))</f>
        <v/>
      </c>
      <c r="BG298" s="69" t="str">
        <f>IF($AY298="","",IF($AY298&gt;BG$23,0,IF($AY298&lt;BG$23,COUNTIFS('Calendar Calcs'!$E$2:$E1265,BG$23),COUNTIFS('Calendar Calcs'!$E$2:$E1265,BG$23,'Calendar Calcs'!$D$2:$D1265,"&gt;="&amp;WEEKDAY($W298)))))</f>
        <v/>
      </c>
      <c r="BH298" s="69">
        <f t="shared" si="92"/>
        <v>6</v>
      </c>
      <c r="BI298" s="69">
        <f>IF(Cover!$E$43="","",VLOOKUP(Cover!$E$43,'Calendar Calcs'!$B$2:$E1265,4,FALSE))</f>
        <v>1</v>
      </c>
      <c r="BJ298" s="69">
        <f>IF($BI298="","", IF($BI298&lt;BJ$23,0,IF($BI298&gt;=BJ$23,COUNTIFS('Calendar Calcs'!$E$2:$E1265,BJ$23),COUNTIFS('Calendar Calcs'!$E$2:$E1265,BJ$23,'Calendar Calcs'!$D$2:$D1265,"&lt;="&amp;WEEKDAY($V298)))))</f>
        <v>1</v>
      </c>
      <c r="BK298" s="69">
        <f t="shared" si="89"/>
        <v>6</v>
      </c>
      <c r="BN298" s="69" t="str">
        <f>IF(T298&gt;0,"FTE",IF(Cover!$E$47="Weekly",IF(S298&gt;29.75,"FTE","PTE"),IF(S298&gt;59.75,"FTE","PTE")))</f>
        <v>PTE</v>
      </c>
      <c r="BO298" s="69">
        <f>IF(BN298="FTE",30,IF(Cover!$E$47="Weekly",'STEP 2 EE Data'!S298,'STEP 2 EE Data'!S298/2))</f>
        <v>0</v>
      </c>
      <c r="BP298" s="209">
        <f t="shared" si="93"/>
        <v>0</v>
      </c>
      <c r="BQ298" s="209">
        <f t="shared" si="94"/>
        <v>0</v>
      </c>
      <c r="BR298" s="209">
        <f t="shared" si="95"/>
        <v>0</v>
      </c>
      <c r="BS298" s="209">
        <f t="shared" si="96"/>
        <v>0</v>
      </c>
      <c r="BT298" s="209">
        <f t="shared" si="97"/>
        <v>0</v>
      </c>
      <c r="BU298" s="209">
        <f t="shared" si="98"/>
        <v>0</v>
      </c>
      <c r="BV298" s="209">
        <f t="shared" si="99"/>
        <v>0</v>
      </c>
      <c r="BW298" s="209">
        <f t="shared" si="100"/>
        <v>0</v>
      </c>
      <c r="BX298" s="209">
        <f t="shared" si="101"/>
        <v>0</v>
      </c>
      <c r="CC298" s="210" t="str">
        <f>IF(B298="","",IF(C298="",IF(Cover!$E$47="Weekly",'STEP 3 EE Comp'!BI303*8,'STEP 3 EE Comp'!BI303*4),IF(Cover!$E$47="Weekly",'STEP 3 EE Comp'!BI303,'STEP 3 EE Comp'!BI303)))</f>
        <v/>
      </c>
      <c r="CD298" s="82" t="str">
        <f t="shared" si="102"/>
        <v/>
      </c>
      <c r="CE298" s="417">
        <f t="shared" si="103"/>
        <v>1</v>
      </c>
      <c r="CF298" s="82" t="str">
        <f t="shared" si="104"/>
        <v>Good</v>
      </c>
      <c r="CG298" s="82">
        <f t="shared" si="105"/>
        <v>0</v>
      </c>
      <c r="CH298" s="234">
        <f t="shared" si="106"/>
        <v>0</v>
      </c>
    </row>
    <row r="299" spans="1:86" s="69" customFormat="1" x14ac:dyDescent="0.3">
      <c r="A299" s="555"/>
      <c r="B299" s="52"/>
      <c r="C299" s="52"/>
      <c r="D299" s="52"/>
      <c r="E299" s="52"/>
      <c r="F299" s="507"/>
      <c r="G299" s="210">
        <f t="shared" si="107"/>
        <v>0</v>
      </c>
      <c r="H299" s="82">
        <f t="shared" si="88"/>
        <v>0</v>
      </c>
      <c r="I299" s="211"/>
      <c r="J299" s="441" t="s">
        <v>21</v>
      </c>
      <c r="K299" s="441" t="s">
        <v>21</v>
      </c>
      <c r="L299" s="441" t="s">
        <v>21</v>
      </c>
      <c r="M299" s="441" t="s">
        <v>21</v>
      </c>
      <c r="N299" s="568" t="s">
        <v>21</v>
      </c>
      <c r="O299" s="211"/>
      <c r="P299" s="212" t="str">
        <f>IF(B299="","",
IF(AND(V299="",W299="",B299&lt;&gt;""),"Employed",
IF(AND(V299&lt;&gt;"",W299="",B299&lt;&gt;""),"Terminated",
IF(AND(V299&lt;&gt;"",W299&lt;&gt;"",B299&lt;&gt;""),IF(W299&lt;Cover!$E$43,"Employed","Furloughed"),
IF(AND(V299="",W299&lt;&gt;"",B299&lt;&gt;""),IF(W299&lt;Cover!$E$43,"Employed","Rehired"))))))</f>
        <v/>
      </c>
      <c r="Q299" s="211"/>
      <c r="R299" s="536"/>
      <c r="S299" s="563"/>
      <c r="T299" s="536"/>
      <c r="U299" s="82">
        <f>IF(Cover!$E$47="Weekly",IF(T299&gt;0,T299,R299*S299),IF(T299&gt;0,T299,R299*S299)/2)</f>
        <v>0</v>
      </c>
      <c r="V299" s="564"/>
      <c r="W299" s="564"/>
      <c r="Y299" s="213" t="str">
        <f>IF($B299="","",IF('Actual Allocation Calc'!$AH$78="A",
IF($P299="Employed",$U299/7*BJ299,
IF(AND($P299="Terminated"),($U299/7*AP299),
IF(AND($P299="Furloughed"),($U299/7*AP299)+($U299/7*AZ299),
IF(AND($P299="Rehired"),($U299/7*AZ299),
IF(AND($P299="Terminated",AP299&gt;0),$U299,
IF($P299="Furloughed",IF(AP299&gt;0,$U299)+IF(AZ299&gt;0,$U299),
IF($P299="Rehired",IF(AZ299&gt;0,$U299)))))))),IF('Actual Allocation Calc'!$AH$78="C",'Actual Allocation Calc'!L299,'Actual Allocation Calc'!U299+IF($P299="Employed",$U299/7*BJ299,
IF(AND($P299="Terminated"),($U299/7*AP299),
IF(AND($P299="Furloughed"),($U299/7*AP299)+($U299/7*AZ299),
IF(AND($P299="Rehired"),($U299/7*AZ299),
IF(AND($P299="Terminated",AP299&gt;0),$U299,
IF($P299="Furloughed",IF(AP299&gt;0,$U299)+IF(AZ299&gt;0,$U299),
IF($P299="Rehired",IF(AZ299&gt;0,$U299))))))))*'Actual Allocation Calc'!$AH$99)))</f>
        <v/>
      </c>
      <c r="Z299" s="210" t="str">
        <f>IF($B299="","",IF('Actual Allocation Calc'!$AI$78="A",
IF($P299="Employed",$U299,
IF(AND($P299="Terminated"),($U299/7*AQ299),
IF(AND($P299="Furloughed"),($U299/7*AQ299)+($U299/7*BA299),
IF(AND($P299="Rehired"),($U299/7*BA299),
IF(AND($P299="Terminated",AQ299&gt;0),$U299,
IF($P299="Furloughed",IF(AQ299&gt;0,$U299)+IF(BA299&gt;0,$U299),
IF($P299="Rehired",IF(BA299&gt;0,$U299)))))))),IF('Actual Allocation Calc'!$AI$78="C",'Actual Allocation Calc'!M299,'Actual Allocation Calc'!V299+IF($P299="Employed",$U299,
IF(AND($P299="Terminated"),($U299/7*AQ299),
IF(AND($P299="Furloughed"),($U299/7*AQ299)+($U299/7*BA299),
IF(AND($P299="Rehired"),($U299/7*BA299),
IF(AND($P299="Terminated",AQ299&gt;0),$U299,
IF($P299="Furloughed",IF(AQ299&gt;0,$U299)+IF(BA299&gt;0,$U299),
IF($P299="Rehired",IF(BA299&gt;0,$U299))))))))*'Actual Allocation Calc'!$AI$99)))</f>
        <v/>
      </c>
      <c r="AA299" s="210" t="str">
        <f>IF($B299="","",IF('Actual Allocation Calc'!$AJ$78="A",
IF($P299="Employed",$U299,
IF(AND($P299="Terminated"),($U299/7*AR299),
IF(AND($P299="Furloughed"),($U299/7*AR299)+($U299/7*BB299),
IF(AND($P299="Rehired"),($U299/7*BB299),
IF(AND($P299="Terminated",AR299&gt;0),$U299,
IF($P299="Furloughed",IF(AR299&gt;0,$U299)+IF(BB299&gt;0,$U299),
IF($P299="Rehired",IF(BB299&gt;0,$U299)))))))),IF('Actual Allocation Calc'!$AJ$78="C",'Actual Allocation Calc'!N299,'Actual Allocation Calc'!W299+IF($P299="Employed",$U299,
IF(AND($P299="Terminated"),($U299/7*AR299),
IF(AND($P299="Furloughed"),($U299/7*AR299)+($U299/7*BB299),
IF(AND($P299="Rehired"),($U299/7*BB299),
IF(AND($P299="Terminated",AR299&gt;0),$U299,
IF($P299="Furloughed",IF(AR299&gt;0,$U299)+IF(BB299&gt;0,$U299),
IF($P299="Rehired",IF(BB299&gt;0,$U299))))))))*'Actual Allocation Calc'!$AJ$99)))</f>
        <v/>
      </c>
      <c r="AB299" s="210" t="str">
        <f>IF($B299="","",IF('Actual Allocation Calc'!$AK$78="A",
IF($P299="Employed",$U299,
IF(AND($P299="Terminated"),($U299/7*AS299),
IF(AND($P299="Furloughed"),($U299/7*AS299)+($U299/7*BC299),
IF(AND($P299="Rehired"),($U299/7*BC299),
IF(AND($P299="Terminated",AS299&gt;0),$U299,
IF($P299="Furloughed",IF(AS299&gt;0,$U299)+IF(BC299&gt;0,$U299),
IF($P299="Rehired",IF(BC299&gt;0,$U299)))))))),IF('Actual Allocation Calc'!$AK$78="C",'Actual Allocation Calc'!O299,'Actual Allocation Calc'!X299+IF($P299="Employed",$U299,
IF(AND($P299="Terminated"),($U299/7*AS299),
IF(AND($P299="Furloughed"),($U299/7*AS299)+($U299/7*BC299),
IF(AND($P299="Rehired"),($U299/7*BC299),
IF(AND($P299="Terminated",AS299&gt;0),$U299,
IF($P299="Furloughed",IF(AS299&gt;0,$U299)+IF(BC299&gt;0,$U299),
IF($P299="Rehired",IF(BC299&gt;0,$U299))))))))*'Actual Allocation Calc'!$AK$99)))</f>
        <v/>
      </c>
      <c r="AC299" s="210" t="str">
        <f>IF($B299="","",IF('Actual Allocation Calc'!$AL$78="A",
IF($P299="Employed",$U299,
IF(AND($P299="Terminated"),($U299/7*AT299),
IF(AND($P299="Furloughed"),($U299/7*AT299)+($U299/7*BD299),
IF(AND($P299="Rehired"),($U299/7*BD299),
IF(AND($P299="Terminated",AT299&gt;0),$U299,
IF($P299="Furloughed",IF(AT299&gt;0,$U299)+IF(BD299&gt;0,$U299),
IF($P299="Rehired",IF(BD299&gt;0,$U299)))))))),IF('Actual Allocation Calc'!$AL$78="C",'Actual Allocation Calc'!P299,'Actual Allocation Calc'!Y299+IF($P299="Employed",$U299,
IF(AND($P299="Terminated"),($U299/7*AT299),
IF(AND($P299="Furloughed"),($U299/7*AT299)+($U299/7*BD299),
IF(AND($P299="Rehired"),($U299/7*BD299),
IF(AND($P299="Terminated",AT299&gt;0),$U299,
IF($P299="Furloughed",IF(AT299&gt;0,$U299)+IF(BD299&gt;0,$U299),
IF($P299="Rehired",IF(BD299&gt;0,$U299))))))))*'Actual Allocation Calc'!$AL$99)))</f>
        <v/>
      </c>
      <c r="AD299" s="210" t="str">
        <f>IF($B299="","",IF('Actual Allocation Calc'!$AM$78="A",
IF($P299="Employed",$U299,
IF(AND($P299="Terminated"),($U299/7*AU299),
IF(AND($P299="Furloughed"),($U299/7*AU299)+($U299/7*BE299),
IF(AND($P299="Rehired"),($U299/7*BE299),
IF(AND($P299="Terminated",AU299&gt;0),$U299,
IF($P299="Furloughed",IF(AU299&gt;0,$U299)+IF(BE299&gt;0,$U299),
IF($P299="Rehired",IF(BE299&gt;0,$U299)))))))),IF('Actual Allocation Calc'!$AM$78="C",'Actual Allocation Calc'!Q299,'Actual Allocation Calc'!Z299+IF($P299="Employed",$U299,
IF(AND($P299="Terminated"),($U299/7*AU299),
IF(AND($P299="Furloughed"),($U299/7*AU299)+($U299/7*BE299),
IF(AND($P299="Rehired"),($U299/7*BE299),
IF(AND($P299="Terminated",AU299&gt;0),$U299,
IF($P299="Furloughed",IF(AU299&gt;0,$U299)+IF(BE299&gt;0,$U299),
IF($P299="Rehired",IF(BE299&gt;0,$U299))))))))*'Actual Allocation Calc'!$AM$99)))</f>
        <v/>
      </c>
      <c r="AE299" s="210" t="str">
        <f>IF($B299="","",IF('Actual Allocation Calc'!$AN$78="A",
IF($P299="Employed",$U299,
IF(AND($P299="Terminated"),($U299/7*AV299),
IF(AND($P299="Furloughed"),($U299/7*AV299)+($U299/7*BF299),
IF(AND($P299="Rehired"),($U299/7*BF299),
IF(AND($P299="Terminated",AV299&gt;0),$U299,
IF($P299="Furloughed",IF(AV299&gt;0,$U299)+IF(BF299&gt;0,$U299),
IF($P299="Rehired",IF(BF299&gt;0,$U299)))))))),IF('Actual Allocation Calc'!$AN$78="C",'Actual Allocation Calc'!R299,'Actual Allocation Calc'!AA299+IF($P299="Employed",$U299,
IF(AND($P299="Terminated"),($U299/7*AV299),
IF(AND($P299="Furloughed"),($U299/7*AV299)+($U299/7*BF299),
IF(AND($P299="Rehired"),($U299/7*BF299),
IF(AND($P299="Terminated",AV299&gt;0),$U299,
IF($P299="Furloughed",IF(AV299&gt;0,$U299)+IF(BF299&gt;0,$U299),
IF($P299="Rehired",IF(BF299&gt;0,$U299))))))))*'Actual Allocation Calc'!$AN$99)))</f>
        <v/>
      </c>
      <c r="AF299" s="210" t="str">
        <f>IF($B299="","",IF('Actual Allocation Calc'!$AO$78="A",
IF($P299="Employed",$U299,
IF(AND($P299="Terminated"),($U299/7*AW299),
IF(AND($P299="Furloughed"),($U299/7*AW299)+($U299/7*BG299),
IF(AND($P299="Rehired"),($U299/7*BG299),
IF(AND($P299="Terminated",AW299&gt;0),$U299,
IF($P299="Furloughed",IF(AW299&gt;0,$U299)+IF(BG299&gt;0,$U299),
IF($P299="Rehired",IF(BG299&gt;0,$U299)))))))),IF('Actual Allocation Calc'!$AO$78="C",'Actual Allocation Calc'!S299,'Actual Allocation Calc'!AB299+IF($P299="Employed",$U299,
IF(AND($P299="Terminated"),($U299/7*AW299),
IF(AND($P299="Furloughed"),($U299/7*AW299)+($U299/7*BG299),
IF(AND($P299="Rehired"),($U299/7*BG299),
IF(AND($P299="Terminated",AW299&gt;0),$U299,
IF($P299="Furloughed",IF(AW299&gt;0,$U299)+IF(BG299&gt;0,$U299),
IF($P299="Rehired",IF(BG299&gt;0,$U299))))))))*'Actual Allocation Calc'!$AO$99)))</f>
        <v/>
      </c>
      <c r="AG299" s="210" t="str">
        <f>IF($B299="","",IF('Actual Allocation Calc'!$AP$78="A",
IF($P299="Employed",$U299/7*BK299,
IF(AND($P299="Terminated"),($U299/7*AX299),
IF(AND($P299="Furloughed"),($U299/7*AX299)+($U299/7*BH299),
IF(AND($P299="Rehired"),($U299/7*BH299),
IF(AND($P299="Terminated",AX299&gt;0),$U299,
IF($P299="Furloughed",IF(AX299&gt;0,$U299)+IF(BH299&gt;0,$U299),
IF($P299="Rehired",IF(BH299&gt;0,$U299)))))))),IF('Actual Allocation Calc'!$AP$78="C",'Actual Allocation Calc'!T299,'Actual Allocation Calc'!AC299+IF($P299="Employed",$U299/7*BK299,
IF(AND($P299="Terminated"),($U299/7*AX299),
IF(AND($P299="Furloughed"),($U299/7*AX299)+($U299/7*BH299),
IF(AND($P299="Rehired"),($U299/7*BH299),
IF(AND($P299="Terminated",AX299&gt;0),$U299,
IF($P299="Furloughed",IF(AX299&gt;0,$U299)+IF(BH299&gt;0,$U299),
IF($P299="Rehired",IF(BH299&gt;0,$U299))))))))*'Actual Allocation Calc'!$AP$99)))</f>
        <v/>
      </c>
      <c r="AH299" s="536"/>
      <c r="AI299" s="82">
        <f t="shared" si="108"/>
        <v>0</v>
      </c>
      <c r="AJ299" s="210">
        <f t="shared" si="90"/>
        <v>0</v>
      </c>
      <c r="AK299" s="397" t="str">
        <f t="shared" si="91"/>
        <v/>
      </c>
      <c r="AM299" s="122"/>
      <c r="AO299" s="214" t="str">
        <f>IFERROR(IF($V299="","",VLOOKUP(V299,'Calendar Calcs'!$B$2:$E1266,4,FALSE)),0)</f>
        <v/>
      </c>
      <c r="AP299" s="69" t="str">
        <f>IF($AO299="","", IF($AO299&lt;AP$23,0,IF($AO299&gt;AP$23,COUNTIFS('Calendar Calcs'!$E$2:$E1266,AP$23),COUNTIFS('Calendar Calcs'!$E$2:$E1266,AP$23,'Calendar Calcs'!$D$2:$D1266,"&lt;="&amp;WEEKDAY($V299)))))</f>
        <v/>
      </c>
      <c r="AQ299" s="69" t="str">
        <f>IF($AO299="","", IF($AO299&lt;AQ$23,0,IF($AO299&gt;AQ$23,COUNTIFS('Calendar Calcs'!$E$2:$E1266,AQ$23),COUNTIFS('Calendar Calcs'!$E$2:$E1266,AQ$23,'Calendar Calcs'!$D$2:$D1266,"&lt;="&amp;WEEKDAY($V299)))))</f>
        <v/>
      </c>
      <c r="AR299" s="69" t="str">
        <f>IF($AO299="","", IF($AO299&lt;AR$23,0,IF($AO299&gt;AR$23,COUNTIFS('Calendar Calcs'!$E$2:$E1266,AR$23),COUNTIFS('Calendar Calcs'!$E$2:$E1266,AR$23,'Calendar Calcs'!$D$2:$D1266,"&lt;="&amp;WEEKDAY($V299)))))</f>
        <v/>
      </c>
      <c r="AS299" s="69" t="str">
        <f>IF($AO299="","", IF($AO299&lt;AS$23,0,IF($AO299&gt;AS$23,COUNTIFS('Calendar Calcs'!$E$2:$E1266,AS$23),COUNTIFS('Calendar Calcs'!$E$2:$E1266,AS$23,'Calendar Calcs'!$D$2:$D1266,"&lt;="&amp;WEEKDAY($V299)))))</f>
        <v/>
      </c>
      <c r="AT299" s="69" t="str">
        <f>IF($AO299="","", IF($AO299&lt;AT$23,0,IF($AO299&gt;AT$23,COUNTIFS('Calendar Calcs'!$E$2:$E1266,AT$23),COUNTIFS('Calendar Calcs'!$E$2:$E1266,AT$23,'Calendar Calcs'!$D$2:$D1266,"&lt;="&amp;WEEKDAY($V299)))))</f>
        <v/>
      </c>
      <c r="AU299" s="69" t="str">
        <f>IF($AO299="","", IF($AO299&lt;AU$23,0,IF($AO299&gt;AU$23,COUNTIFS('Calendar Calcs'!$E$2:$E1266,AU$23),COUNTIFS('Calendar Calcs'!$E$2:$E1266,AU$23,'Calendar Calcs'!$D$2:$D1266,"&lt;="&amp;WEEKDAY($V299)))))</f>
        <v/>
      </c>
      <c r="AV299" s="69" t="str">
        <f>IF($AO299="","", IF($AO299&lt;AV$23,0,IF($AO299&gt;AV$23,COUNTIFS('Calendar Calcs'!$E$2:$E1266,AV$23),COUNTIFS('Calendar Calcs'!$E$2:$E1266,AV$23,'Calendar Calcs'!$D$2:$D1266,"&lt;="&amp;WEEKDAY($V299)))))</f>
        <v/>
      </c>
      <c r="AW299" s="69" t="str">
        <f>IF($AO299="","", IF($AO299&lt;AW$23,0,IF($AO299&gt;AW$23,COUNTIFS('Calendar Calcs'!$E$2:$E1266,AW$23),COUNTIFS('Calendar Calcs'!$E$2:$E1266,AW$23,'Calendar Calcs'!$D$2:$D1266,"&lt;="&amp;WEEKDAY($V299)))))</f>
        <v/>
      </c>
      <c r="AX299" s="69" t="str">
        <f>IF($AO299="","", IF($AO299&lt;AX$23,0,IF($AO299&gt;AX$23,COUNTIFS('Calendar Calcs'!$E$2:$E1266,AX$23),COUNTIFS('Calendar Calcs'!$E$2:$E1266,AX$23,'Calendar Calcs'!$D$2:$D1266,"&lt;="&amp;WEEKDAY($V299)))))</f>
        <v/>
      </c>
      <c r="AY299" s="69" t="str">
        <f>IF($W299="","",VLOOKUP($W299,'Calendar Calcs'!$B$2:$E1266,4,FALSE))</f>
        <v/>
      </c>
      <c r="AZ299" s="69" t="str">
        <f>IF($AY299="","",IF($AY299&gt;AZ$23,0,IF($AY299&lt;AZ$23,COUNTIFS('Calendar Calcs'!$E$2:$E1266,AZ$23),COUNTIFS('Calendar Calcs'!$E$2:$E1266,AZ$23,'Calendar Calcs'!$D$2:$D1266,"&gt;="&amp;WEEKDAY($W299)))))</f>
        <v/>
      </c>
      <c r="BA299" s="69" t="str">
        <f>IF($AY299="","",IF($AY299&gt;BA$23,0,IF($AY299&lt;BA$23,COUNTIFS('Calendar Calcs'!$E$2:$E1266,BA$23),COUNTIFS('Calendar Calcs'!$E$2:$E1266,BA$23,'Calendar Calcs'!$D$2:$D1266,"&gt;="&amp;WEEKDAY($W299)))))</f>
        <v/>
      </c>
      <c r="BB299" s="69" t="str">
        <f>IF($AY299="","",IF($AY299&gt;BB$23,0,IF($AY299&lt;BB$23,COUNTIFS('Calendar Calcs'!$E$2:$E1266,BB$23),COUNTIFS('Calendar Calcs'!$E$2:$E1266,BB$23,'Calendar Calcs'!$D$2:$D1266,"&gt;="&amp;WEEKDAY($W299)))))</f>
        <v/>
      </c>
      <c r="BC299" s="69" t="str">
        <f>IF($AY299="","",IF($AY299&gt;BC$23,0,IF($AY299&lt;BC$23,COUNTIFS('Calendar Calcs'!$E$2:$E1266,BC$23),COUNTIFS('Calendar Calcs'!$E$2:$E1266,BC$23,'Calendar Calcs'!$D$2:$D1266,"&gt;="&amp;WEEKDAY($W299)))))</f>
        <v/>
      </c>
      <c r="BD299" s="69" t="str">
        <f>IF($AY299="","",IF($AY299&gt;BD$23,0,IF($AY299&lt;BD$23,COUNTIFS('Calendar Calcs'!$E$2:$E1266,BD$23),COUNTIFS('Calendar Calcs'!$E$2:$E1266,BD$23,'Calendar Calcs'!$D$2:$D1266,"&gt;="&amp;WEEKDAY($W299)))))</f>
        <v/>
      </c>
      <c r="BE299" s="69" t="str">
        <f>IF($AY299="","",IF($AY299&gt;BE$23,0,IF($AY299&lt;BE$23,COUNTIFS('Calendar Calcs'!$E$2:$E1266,BE$23),COUNTIFS('Calendar Calcs'!$E$2:$E1266,BE$23,'Calendar Calcs'!$D$2:$D1266,"&gt;="&amp;WEEKDAY($W299)))))</f>
        <v/>
      </c>
      <c r="BF299" s="69" t="str">
        <f>IF($AY299="","",IF($AY299&gt;BF$23,0,IF($AY299&lt;BF$23,COUNTIFS('Calendar Calcs'!$E$2:$E1266,BF$23),COUNTIFS('Calendar Calcs'!$E$2:$E1266,BF$23,'Calendar Calcs'!$D$2:$D1266,"&gt;="&amp;WEEKDAY($W299)))))</f>
        <v/>
      </c>
      <c r="BG299" s="69" t="str">
        <f>IF($AY299="","",IF($AY299&gt;BG$23,0,IF($AY299&lt;BG$23,COUNTIFS('Calendar Calcs'!$E$2:$E1266,BG$23),COUNTIFS('Calendar Calcs'!$E$2:$E1266,BG$23,'Calendar Calcs'!$D$2:$D1266,"&gt;="&amp;WEEKDAY($W299)))))</f>
        <v/>
      </c>
      <c r="BH299" s="69">
        <f t="shared" si="92"/>
        <v>6</v>
      </c>
      <c r="BI299" s="69">
        <f>IF(Cover!$E$43="","",VLOOKUP(Cover!$E$43,'Calendar Calcs'!$B$2:$E1266,4,FALSE))</f>
        <v>1</v>
      </c>
      <c r="BJ299" s="69">
        <f>IF($BI299="","", IF($BI299&lt;BJ$23,0,IF($BI299&gt;=BJ$23,COUNTIFS('Calendar Calcs'!$E$2:$E1266,BJ$23),COUNTIFS('Calendar Calcs'!$E$2:$E1266,BJ$23,'Calendar Calcs'!$D$2:$D1266,"&lt;="&amp;WEEKDAY($V299)))))</f>
        <v>1</v>
      </c>
      <c r="BK299" s="69">
        <f t="shared" si="89"/>
        <v>6</v>
      </c>
      <c r="BN299" s="69" t="str">
        <f>IF(T299&gt;0,"FTE",IF(Cover!$E$47="Weekly",IF(S299&gt;29.75,"FTE","PTE"),IF(S299&gt;59.75,"FTE","PTE")))</f>
        <v>PTE</v>
      </c>
      <c r="BO299" s="69">
        <f>IF(BN299="FTE",30,IF(Cover!$E$47="Weekly",'STEP 2 EE Data'!S299,'STEP 2 EE Data'!S299/2))</f>
        <v>0</v>
      </c>
      <c r="BP299" s="209">
        <f t="shared" si="93"/>
        <v>0</v>
      </c>
      <c r="BQ299" s="209">
        <f t="shared" si="94"/>
        <v>0</v>
      </c>
      <c r="BR299" s="209">
        <f t="shared" si="95"/>
        <v>0</v>
      </c>
      <c r="BS299" s="209">
        <f t="shared" si="96"/>
        <v>0</v>
      </c>
      <c r="BT299" s="209">
        <f t="shared" si="97"/>
        <v>0</v>
      </c>
      <c r="BU299" s="209">
        <f t="shared" si="98"/>
        <v>0</v>
      </c>
      <c r="BV299" s="209">
        <f t="shared" si="99"/>
        <v>0</v>
      </c>
      <c r="BW299" s="209">
        <f t="shared" si="100"/>
        <v>0</v>
      </c>
      <c r="BX299" s="209">
        <f t="shared" si="101"/>
        <v>0</v>
      </c>
      <c r="CC299" s="210" t="str">
        <f>IF(B299="","",IF(C299="",IF(Cover!$E$47="Weekly",'STEP 3 EE Comp'!BI304*8,'STEP 3 EE Comp'!BI304*4),IF(Cover!$E$47="Weekly",'STEP 3 EE Comp'!BI304,'STEP 3 EE Comp'!BI304)))</f>
        <v/>
      </c>
      <c r="CD299" s="82" t="str">
        <f t="shared" si="102"/>
        <v/>
      </c>
      <c r="CE299" s="417">
        <f t="shared" si="103"/>
        <v>1</v>
      </c>
      <c r="CF299" s="82" t="str">
        <f t="shared" si="104"/>
        <v>Good</v>
      </c>
      <c r="CG299" s="82">
        <f t="shared" si="105"/>
        <v>0</v>
      </c>
      <c r="CH299" s="234">
        <f t="shared" si="106"/>
        <v>0</v>
      </c>
    </row>
    <row r="300" spans="1:86" s="69" customFormat="1" x14ac:dyDescent="0.3">
      <c r="A300" s="555"/>
      <c r="B300" s="52"/>
      <c r="C300" s="52"/>
      <c r="D300" s="52"/>
      <c r="E300" s="52"/>
      <c r="F300" s="507"/>
      <c r="G300" s="210">
        <f t="shared" si="107"/>
        <v>0</v>
      </c>
      <c r="H300" s="82">
        <f t="shared" si="88"/>
        <v>0</v>
      </c>
      <c r="I300" s="211"/>
      <c r="J300" s="441" t="s">
        <v>21</v>
      </c>
      <c r="K300" s="441" t="s">
        <v>21</v>
      </c>
      <c r="L300" s="441" t="s">
        <v>21</v>
      </c>
      <c r="M300" s="441" t="s">
        <v>21</v>
      </c>
      <c r="N300" s="568" t="s">
        <v>21</v>
      </c>
      <c r="O300" s="211"/>
      <c r="P300" s="212" t="str">
        <f>IF(B300="","",
IF(AND(V300="",W300="",B300&lt;&gt;""),"Employed",
IF(AND(V300&lt;&gt;"",W300="",B300&lt;&gt;""),"Terminated",
IF(AND(V300&lt;&gt;"",W300&lt;&gt;"",B300&lt;&gt;""),IF(W300&lt;Cover!$E$43,"Employed","Furloughed"),
IF(AND(V300="",W300&lt;&gt;"",B300&lt;&gt;""),IF(W300&lt;Cover!$E$43,"Employed","Rehired"))))))</f>
        <v/>
      </c>
      <c r="Q300" s="211"/>
      <c r="R300" s="536"/>
      <c r="S300" s="563"/>
      <c r="T300" s="536"/>
      <c r="U300" s="82">
        <f>IF(Cover!$E$47="Weekly",IF(T300&gt;0,T300,R300*S300),IF(T300&gt;0,T300,R300*S300)/2)</f>
        <v>0</v>
      </c>
      <c r="V300" s="564"/>
      <c r="W300" s="564"/>
      <c r="Y300" s="213" t="str">
        <f>IF($B300="","",IF('Actual Allocation Calc'!$AH$78="A",
IF($P300="Employed",$U300/7*BJ300,
IF(AND($P300="Terminated"),($U300/7*AP300),
IF(AND($P300="Furloughed"),($U300/7*AP300)+($U300/7*AZ300),
IF(AND($P300="Rehired"),($U300/7*AZ300),
IF(AND($P300="Terminated",AP300&gt;0),$U300,
IF($P300="Furloughed",IF(AP300&gt;0,$U300)+IF(AZ300&gt;0,$U300),
IF($P300="Rehired",IF(AZ300&gt;0,$U300)))))))),IF('Actual Allocation Calc'!$AH$78="C",'Actual Allocation Calc'!L300,'Actual Allocation Calc'!U300+IF($P300="Employed",$U300/7*BJ300,
IF(AND($P300="Terminated"),($U300/7*AP300),
IF(AND($P300="Furloughed"),($U300/7*AP300)+($U300/7*AZ300),
IF(AND($P300="Rehired"),($U300/7*AZ300),
IF(AND($P300="Terminated",AP300&gt;0),$U300,
IF($P300="Furloughed",IF(AP300&gt;0,$U300)+IF(AZ300&gt;0,$U300),
IF($P300="Rehired",IF(AZ300&gt;0,$U300))))))))*'Actual Allocation Calc'!$AH$99)))</f>
        <v/>
      </c>
      <c r="Z300" s="210" t="str">
        <f>IF($B300="","",IF('Actual Allocation Calc'!$AI$78="A",
IF($P300="Employed",$U300,
IF(AND($P300="Terminated"),($U300/7*AQ300),
IF(AND($P300="Furloughed"),($U300/7*AQ300)+($U300/7*BA300),
IF(AND($P300="Rehired"),($U300/7*BA300),
IF(AND($P300="Terminated",AQ300&gt;0),$U300,
IF($P300="Furloughed",IF(AQ300&gt;0,$U300)+IF(BA300&gt;0,$U300),
IF($P300="Rehired",IF(BA300&gt;0,$U300)))))))),IF('Actual Allocation Calc'!$AI$78="C",'Actual Allocation Calc'!M300,'Actual Allocation Calc'!V300+IF($P300="Employed",$U300,
IF(AND($P300="Terminated"),($U300/7*AQ300),
IF(AND($P300="Furloughed"),($U300/7*AQ300)+($U300/7*BA300),
IF(AND($P300="Rehired"),($U300/7*BA300),
IF(AND($P300="Terminated",AQ300&gt;0),$U300,
IF($P300="Furloughed",IF(AQ300&gt;0,$U300)+IF(BA300&gt;0,$U300),
IF($P300="Rehired",IF(BA300&gt;0,$U300))))))))*'Actual Allocation Calc'!$AI$99)))</f>
        <v/>
      </c>
      <c r="AA300" s="210" t="str">
        <f>IF($B300="","",IF('Actual Allocation Calc'!$AJ$78="A",
IF($P300="Employed",$U300,
IF(AND($P300="Terminated"),($U300/7*AR300),
IF(AND($P300="Furloughed"),($U300/7*AR300)+($U300/7*BB300),
IF(AND($P300="Rehired"),($U300/7*BB300),
IF(AND($P300="Terminated",AR300&gt;0),$U300,
IF($P300="Furloughed",IF(AR300&gt;0,$U300)+IF(BB300&gt;0,$U300),
IF($P300="Rehired",IF(BB300&gt;0,$U300)))))))),IF('Actual Allocation Calc'!$AJ$78="C",'Actual Allocation Calc'!N300,'Actual Allocation Calc'!W300+IF($P300="Employed",$U300,
IF(AND($P300="Terminated"),($U300/7*AR300),
IF(AND($P300="Furloughed"),($U300/7*AR300)+($U300/7*BB300),
IF(AND($P300="Rehired"),($U300/7*BB300),
IF(AND($P300="Terminated",AR300&gt;0),$U300,
IF($P300="Furloughed",IF(AR300&gt;0,$U300)+IF(BB300&gt;0,$U300),
IF($P300="Rehired",IF(BB300&gt;0,$U300))))))))*'Actual Allocation Calc'!$AJ$99)))</f>
        <v/>
      </c>
      <c r="AB300" s="210" t="str">
        <f>IF($B300="","",IF('Actual Allocation Calc'!$AK$78="A",
IF($P300="Employed",$U300,
IF(AND($P300="Terminated"),($U300/7*AS300),
IF(AND($P300="Furloughed"),($U300/7*AS300)+($U300/7*BC300),
IF(AND($P300="Rehired"),($U300/7*BC300),
IF(AND($P300="Terminated",AS300&gt;0),$U300,
IF($P300="Furloughed",IF(AS300&gt;0,$U300)+IF(BC300&gt;0,$U300),
IF($P300="Rehired",IF(BC300&gt;0,$U300)))))))),IF('Actual Allocation Calc'!$AK$78="C",'Actual Allocation Calc'!O300,'Actual Allocation Calc'!X300+IF($P300="Employed",$U300,
IF(AND($P300="Terminated"),($U300/7*AS300),
IF(AND($P300="Furloughed"),($U300/7*AS300)+($U300/7*BC300),
IF(AND($P300="Rehired"),($U300/7*BC300),
IF(AND($P300="Terminated",AS300&gt;0),$U300,
IF($P300="Furloughed",IF(AS300&gt;0,$U300)+IF(BC300&gt;0,$U300),
IF($P300="Rehired",IF(BC300&gt;0,$U300))))))))*'Actual Allocation Calc'!$AK$99)))</f>
        <v/>
      </c>
      <c r="AC300" s="210" t="str">
        <f>IF($B300="","",IF('Actual Allocation Calc'!$AL$78="A",
IF($P300="Employed",$U300,
IF(AND($P300="Terminated"),($U300/7*AT300),
IF(AND($P300="Furloughed"),($U300/7*AT300)+($U300/7*BD300),
IF(AND($P300="Rehired"),($U300/7*BD300),
IF(AND($P300="Terminated",AT300&gt;0),$U300,
IF($P300="Furloughed",IF(AT300&gt;0,$U300)+IF(BD300&gt;0,$U300),
IF($P300="Rehired",IF(BD300&gt;0,$U300)))))))),IF('Actual Allocation Calc'!$AL$78="C",'Actual Allocation Calc'!P300,'Actual Allocation Calc'!Y300+IF($P300="Employed",$U300,
IF(AND($P300="Terminated"),($U300/7*AT300),
IF(AND($P300="Furloughed"),($U300/7*AT300)+($U300/7*BD300),
IF(AND($P300="Rehired"),($U300/7*BD300),
IF(AND($P300="Terminated",AT300&gt;0),$U300,
IF($P300="Furloughed",IF(AT300&gt;0,$U300)+IF(BD300&gt;0,$U300),
IF($P300="Rehired",IF(BD300&gt;0,$U300))))))))*'Actual Allocation Calc'!$AL$99)))</f>
        <v/>
      </c>
      <c r="AD300" s="210" t="str">
        <f>IF($B300="","",IF('Actual Allocation Calc'!$AM$78="A",
IF($P300="Employed",$U300,
IF(AND($P300="Terminated"),($U300/7*AU300),
IF(AND($P300="Furloughed"),($U300/7*AU300)+($U300/7*BE300),
IF(AND($P300="Rehired"),($U300/7*BE300),
IF(AND($P300="Terminated",AU300&gt;0),$U300,
IF($P300="Furloughed",IF(AU300&gt;0,$U300)+IF(BE300&gt;0,$U300),
IF($P300="Rehired",IF(BE300&gt;0,$U300)))))))),IF('Actual Allocation Calc'!$AM$78="C",'Actual Allocation Calc'!Q300,'Actual Allocation Calc'!Z300+IF($P300="Employed",$U300,
IF(AND($P300="Terminated"),($U300/7*AU300),
IF(AND($P300="Furloughed"),($U300/7*AU300)+($U300/7*BE300),
IF(AND($P300="Rehired"),($U300/7*BE300),
IF(AND($P300="Terminated",AU300&gt;0),$U300,
IF($P300="Furloughed",IF(AU300&gt;0,$U300)+IF(BE300&gt;0,$U300),
IF($P300="Rehired",IF(BE300&gt;0,$U300))))))))*'Actual Allocation Calc'!$AM$99)))</f>
        <v/>
      </c>
      <c r="AE300" s="210" t="str">
        <f>IF($B300="","",IF('Actual Allocation Calc'!$AN$78="A",
IF($P300="Employed",$U300,
IF(AND($P300="Terminated"),($U300/7*AV300),
IF(AND($P300="Furloughed"),($U300/7*AV300)+($U300/7*BF300),
IF(AND($P300="Rehired"),($U300/7*BF300),
IF(AND($P300="Terminated",AV300&gt;0),$U300,
IF($P300="Furloughed",IF(AV300&gt;0,$U300)+IF(BF300&gt;0,$U300),
IF($P300="Rehired",IF(BF300&gt;0,$U300)))))))),IF('Actual Allocation Calc'!$AN$78="C",'Actual Allocation Calc'!R300,'Actual Allocation Calc'!AA300+IF($P300="Employed",$U300,
IF(AND($P300="Terminated"),($U300/7*AV300),
IF(AND($P300="Furloughed"),($U300/7*AV300)+($U300/7*BF300),
IF(AND($P300="Rehired"),($U300/7*BF300),
IF(AND($P300="Terminated",AV300&gt;0),$U300,
IF($P300="Furloughed",IF(AV300&gt;0,$U300)+IF(BF300&gt;0,$U300),
IF($P300="Rehired",IF(BF300&gt;0,$U300))))))))*'Actual Allocation Calc'!$AN$99)))</f>
        <v/>
      </c>
      <c r="AF300" s="210" t="str">
        <f>IF($B300="","",IF('Actual Allocation Calc'!$AO$78="A",
IF($P300="Employed",$U300,
IF(AND($P300="Terminated"),($U300/7*AW300),
IF(AND($P300="Furloughed"),($U300/7*AW300)+($U300/7*BG300),
IF(AND($P300="Rehired"),($U300/7*BG300),
IF(AND($P300="Terminated",AW300&gt;0),$U300,
IF($P300="Furloughed",IF(AW300&gt;0,$U300)+IF(BG300&gt;0,$U300),
IF($P300="Rehired",IF(BG300&gt;0,$U300)))))))),IF('Actual Allocation Calc'!$AO$78="C",'Actual Allocation Calc'!S300,'Actual Allocation Calc'!AB300+IF($P300="Employed",$U300,
IF(AND($P300="Terminated"),($U300/7*AW300),
IF(AND($P300="Furloughed"),($U300/7*AW300)+($U300/7*BG300),
IF(AND($P300="Rehired"),($U300/7*BG300),
IF(AND($P300="Terminated",AW300&gt;0),$U300,
IF($P300="Furloughed",IF(AW300&gt;0,$U300)+IF(BG300&gt;0,$U300),
IF($P300="Rehired",IF(BG300&gt;0,$U300))))))))*'Actual Allocation Calc'!$AO$99)))</f>
        <v/>
      </c>
      <c r="AG300" s="210" t="str">
        <f>IF($B300="","",IF('Actual Allocation Calc'!$AP$78="A",
IF($P300="Employed",$U300/7*BK300,
IF(AND($P300="Terminated"),($U300/7*AX300),
IF(AND($P300="Furloughed"),($U300/7*AX300)+($U300/7*BH300),
IF(AND($P300="Rehired"),($U300/7*BH300),
IF(AND($P300="Terminated",AX300&gt;0),$U300,
IF($P300="Furloughed",IF(AX300&gt;0,$U300)+IF(BH300&gt;0,$U300),
IF($P300="Rehired",IF(BH300&gt;0,$U300)))))))),IF('Actual Allocation Calc'!$AP$78="C",'Actual Allocation Calc'!T300,'Actual Allocation Calc'!AC300+IF($P300="Employed",$U300/7*BK300,
IF(AND($P300="Terminated"),($U300/7*AX300),
IF(AND($P300="Furloughed"),($U300/7*AX300)+($U300/7*BH300),
IF(AND($P300="Rehired"),($U300/7*BH300),
IF(AND($P300="Terminated",AX300&gt;0),$U300,
IF($P300="Furloughed",IF(AX300&gt;0,$U300)+IF(BH300&gt;0,$U300),
IF($P300="Rehired",IF(BH300&gt;0,$U300))))))))*'Actual Allocation Calc'!$AP$99)))</f>
        <v/>
      </c>
      <c r="AH300" s="536"/>
      <c r="AI300" s="82">
        <f t="shared" si="108"/>
        <v>0</v>
      </c>
      <c r="AJ300" s="210">
        <f t="shared" si="90"/>
        <v>0</v>
      </c>
      <c r="AK300" s="397" t="str">
        <f t="shared" si="91"/>
        <v/>
      </c>
      <c r="AM300" s="122"/>
      <c r="AO300" s="214" t="str">
        <f>IFERROR(IF($V300="","",VLOOKUP(V300,'Calendar Calcs'!$B$2:$E1267,4,FALSE)),0)</f>
        <v/>
      </c>
      <c r="AP300" s="69" t="str">
        <f>IF($AO300="","", IF($AO300&lt;AP$23,0,IF($AO300&gt;AP$23,COUNTIFS('Calendar Calcs'!$E$2:$E1267,AP$23),COUNTIFS('Calendar Calcs'!$E$2:$E1267,AP$23,'Calendar Calcs'!$D$2:$D1267,"&lt;="&amp;WEEKDAY($V300)))))</f>
        <v/>
      </c>
      <c r="AQ300" s="69" t="str">
        <f>IF($AO300="","", IF($AO300&lt;AQ$23,0,IF($AO300&gt;AQ$23,COUNTIFS('Calendar Calcs'!$E$2:$E1267,AQ$23),COUNTIFS('Calendar Calcs'!$E$2:$E1267,AQ$23,'Calendar Calcs'!$D$2:$D1267,"&lt;="&amp;WEEKDAY($V300)))))</f>
        <v/>
      </c>
      <c r="AR300" s="69" t="str">
        <f>IF($AO300="","", IF($AO300&lt;AR$23,0,IF($AO300&gt;AR$23,COUNTIFS('Calendar Calcs'!$E$2:$E1267,AR$23),COUNTIFS('Calendar Calcs'!$E$2:$E1267,AR$23,'Calendar Calcs'!$D$2:$D1267,"&lt;="&amp;WEEKDAY($V300)))))</f>
        <v/>
      </c>
      <c r="AS300" s="69" t="str">
        <f>IF($AO300="","", IF($AO300&lt;AS$23,0,IF($AO300&gt;AS$23,COUNTIFS('Calendar Calcs'!$E$2:$E1267,AS$23),COUNTIFS('Calendar Calcs'!$E$2:$E1267,AS$23,'Calendar Calcs'!$D$2:$D1267,"&lt;="&amp;WEEKDAY($V300)))))</f>
        <v/>
      </c>
      <c r="AT300" s="69" t="str">
        <f>IF($AO300="","", IF($AO300&lt;AT$23,0,IF($AO300&gt;AT$23,COUNTIFS('Calendar Calcs'!$E$2:$E1267,AT$23),COUNTIFS('Calendar Calcs'!$E$2:$E1267,AT$23,'Calendar Calcs'!$D$2:$D1267,"&lt;="&amp;WEEKDAY($V300)))))</f>
        <v/>
      </c>
      <c r="AU300" s="69" t="str">
        <f>IF($AO300="","", IF($AO300&lt;AU$23,0,IF($AO300&gt;AU$23,COUNTIFS('Calendar Calcs'!$E$2:$E1267,AU$23),COUNTIFS('Calendar Calcs'!$E$2:$E1267,AU$23,'Calendar Calcs'!$D$2:$D1267,"&lt;="&amp;WEEKDAY($V300)))))</f>
        <v/>
      </c>
      <c r="AV300" s="69" t="str">
        <f>IF($AO300="","", IF($AO300&lt;AV$23,0,IF($AO300&gt;AV$23,COUNTIFS('Calendar Calcs'!$E$2:$E1267,AV$23),COUNTIFS('Calendar Calcs'!$E$2:$E1267,AV$23,'Calendar Calcs'!$D$2:$D1267,"&lt;="&amp;WEEKDAY($V300)))))</f>
        <v/>
      </c>
      <c r="AW300" s="69" t="str">
        <f>IF($AO300="","", IF($AO300&lt;AW$23,0,IF($AO300&gt;AW$23,COUNTIFS('Calendar Calcs'!$E$2:$E1267,AW$23),COUNTIFS('Calendar Calcs'!$E$2:$E1267,AW$23,'Calendar Calcs'!$D$2:$D1267,"&lt;="&amp;WEEKDAY($V300)))))</f>
        <v/>
      </c>
      <c r="AX300" s="69" t="str">
        <f>IF($AO300="","", IF($AO300&lt;AX$23,0,IF($AO300&gt;AX$23,COUNTIFS('Calendar Calcs'!$E$2:$E1267,AX$23),COUNTIFS('Calendar Calcs'!$E$2:$E1267,AX$23,'Calendar Calcs'!$D$2:$D1267,"&lt;="&amp;WEEKDAY($V300)))))</f>
        <v/>
      </c>
      <c r="AY300" s="69" t="str">
        <f>IF($W300="","",VLOOKUP($W300,'Calendar Calcs'!$B$2:$E1267,4,FALSE))</f>
        <v/>
      </c>
      <c r="AZ300" s="69" t="str">
        <f>IF($AY300="","",IF($AY300&gt;AZ$23,0,IF($AY300&lt;AZ$23,COUNTIFS('Calendar Calcs'!$E$2:$E1267,AZ$23),COUNTIFS('Calendar Calcs'!$E$2:$E1267,AZ$23,'Calendar Calcs'!$D$2:$D1267,"&gt;="&amp;WEEKDAY($W300)))))</f>
        <v/>
      </c>
      <c r="BA300" s="69" t="str">
        <f>IF($AY300="","",IF($AY300&gt;BA$23,0,IF($AY300&lt;BA$23,COUNTIFS('Calendar Calcs'!$E$2:$E1267,BA$23),COUNTIFS('Calendar Calcs'!$E$2:$E1267,BA$23,'Calendar Calcs'!$D$2:$D1267,"&gt;="&amp;WEEKDAY($W300)))))</f>
        <v/>
      </c>
      <c r="BB300" s="69" t="str">
        <f>IF($AY300="","",IF($AY300&gt;BB$23,0,IF($AY300&lt;BB$23,COUNTIFS('Calendar Calcs'!$E$2:$E1267,BB$23),COUNTIFS('Calendar Calcs'!$E$2:$E1267,BB$23,'Calendar Calcs'!$D$2:$D1267,"&gt;="&amp;WEEKDAY($W300)))))</f>
        <v/>
      </c>
      <c r="BC300" s="69" t="str">
        <f>IF($AY300="","",IF($AY300&gt;BC$23,0,IF($AY300&lt;BC$23,COUNTIFS('Calendar Calcs'!$E$2:$E1267,BC$23),COUNTIFS('Calendar Calcs'!$E$2:$E1267,BC$23,'Calendar Calcs'!$D$2:$D1267,"&gt;="&amp;WEEKDAY($W300)))))</f>
        <v/>
      </c>
      <c r="BD300" s="69" t="str">
        <f>IF($AY300="","",IF($AY300&gt;BD$23,0,IF($AY300&lt;BD$23,COUNTIFS('Calendar Calcs'!$E$2:$E1267,BD$23),COUNTIFS('Calendar Calcs'!$E$2:$E1267,BD$23,'Calendar Calcs'!$D$2:$D1267,"&gt;="&amp;WEEKDAY($W300)))))</f>
        <v/>
      </c>
      <c r="BE300" s="69" t="str">
        <f>IF($AY300="","",IF($AY300&gt;BE$23,0,IF($AY300&lt;BE$23,COUNTIFS('Calendar Calcs'!$E$2:$E1267,BE$23),COUNTIFS('Calendar Calcs'!$E$2:$E1267,BE$23,'Calendar Calcs'!$D$2:$D1267,"&gt;="&amp;WEEKDAY($W300)))))</f>
        <v/>
      </c>
      <c r="BF300" s="69" t="str">
        <f>IF($AY300="","",IF($AY300&gt;BF$23,0,IF($AY300&lt;BF$23,COUNTIFS('Calendar Calcs'!$E$2:$E1267,BF$23),COUNTIFS('Calendar Calcs'!$E$2:$E1267,BF$23,'Calendar Calcs'!$D$2:$D1267,"&gt;="&amp;WEEKDAY($W300)))))</f>
        <v/>
      </c>
      <c r="BG300" s="69" t="str">
        <f>IF($AY300="","",IF($AY300&gt;BG$23,0,IF($AY300&lt;BG$23,COUNTIFS('Calendar Calcs'!$E$2:$E1267,BG$23),COUNTIFS('Calendar Calcs'!$E$2:$E1267,BG$23,'Calendar Calcs'!$D$2:$D1267,"&gt;="&amp;WEEKDAY($W300)))))</f>
        <v/>
      </c>
      <c r="BH300" s="69">
        <f t="shared" si="92"/>
        <v>6</v>
      </c>
      <c r="BI300" s="69">
        <f>IF(Cover!$E$43="","",VLOOKUP(Cover!$E$43,'Calendar Calcs'!$B$2:$E1267,4,FALSE))</f>
        <v>1</v>
      </c>
      <c r="BJ300" s="69">
        <f>IF($BI300="","", IF($BI300&lt;BJ$23,0,IF($BI300&gt;=BJ$23,COUNTIFS('Calendar Calcs'!$E$2:$E1267,BJ$23),COUNTIFS('Calendar Calcs'!$E$2:$E1267,BJ$23,'Calendar Calcs'!$D$2:$D1267,"&lt;="&amp;WEEKDAY($V300)))))</f>
        <v>1</v>
      </c>
      <c r="BK300" s="69">
        <f t="shared" si="89"/>
        <v>6</v>
      </c>
      <c r="BN300" s="69" t="str">
        <f>IF(T300&gt;0,"FTE",IF(Cover!$E$47="Weekly",IF(S300&gt;29.75,"FTE","PTE"),IF(S300&gt;59.75,"FTE","PTE")))</f>
        <v>PTE</v>
      </c>
      <c r="BO300" s="69">
        <f>IF(BN300="FTE",30,IF(Cover!$E$47="Weekly",'STEP 2 EE Data'!S300,'STEP 2 EE Data'!S300/2))</f>
        <v>0</v>
      </c>
      <c r="BP300" s="209">
        <f t="shared" si="93"/>
        <v>0</v>
      </c>
      <c r="BQ300" s="209">
        <f t="shared" si="94"/>
        <v>0</v>
      </c>
      <c r="BR300" s="209">
        <f t="shared" si="95"/>
        <v>0</v>
      </c>
      <c r="BS300" s="209">
        <f t="shared" si="96"/>
        <v>0</v>
      </c>
      <c r="BT300" s="209">
        <f t="shared" si="97"/>
        <v>0</v>
      </c>
      <c r="BU300" s="209">
        <f t="shared" si="98"/>
        <v>0</v>
      </c>
      <c r="BV300" s="209">
        <f t="shared" si="99"/>
        <v>0</v>
      </c>
      <c r="BW300" s="209">
        <f t="shared" si="100"/>
        <v>0</v>
      </c>
      <c r="BX300" s="209">
        <f t="shared" si="101"/>
        <v>0</v>
      </c>
      <c r="CC300" s="210" t="str">
        <f>IF(B300="","",IF(C300="",IF(Cover!$E$47="Weekly",'STEP 3 EE Comp'!BI305*8,'STEP 3 EE Comp'!BI305*4),IF(Cover!$E$47="Weekly",'STEP 3 EE Comp'!BI305,'STEP 3 EE Comp'!BI305)))</f>
        <v/>
      </c>
      <c r="CD300" s="82" t="str">
        <f t="shared" si="102"/>
        <v/>
      </c>
      <c r="CE300" s="417">
        <f t="shared" si="103"/>
        <v>1</v>
      </c>
      <c r="CF300" s="82" t="str">
        <f t="shared" si="104"/>
        <v>Good</v>
      </c>
      <c r="CG300" s="82">
        <f t="shared" si="105"/>
        <v>0</v>
      </c>
      <c r="CH300" s="234">
        <f t="shared" si="106"/>
        <v>0</v>
      </c>
    </row>
    <row r="301" spans="1:86" s="69" customFormat="1" x14ac:dyDescent="0.3">
      <c r="A301" s="555"/>
      <c r="B301" s="52"/>
      <c r="C301" s="52"/>
      <c r="D301" s="52"/>
      <c r="E301" s="52"/>
      <c r="F301" s="507"/>
      <c r="G301" s="210">
        <f t="shared" si="107"/>
        <v>0</v>
      </c>
      <c r="H301" s="82">
        <f t="shared" si="88"/>
        <v>0</v>
      </c>
      <c r="I301" s="211"/>
      <c r="J301" s="441" t="s">
        <v>21</v>
      </c>
      <c r="K301" s="441" t="s">
        <v>21</v>
      </c>
      <c r="L301" s="441" t="s">
        <v>21</v>
      </c>
      <c r="M301" s="441" t="s">
        <v>21</v>
      </c>
      <c r="N301" s="568" t="s">
        <v>21</v>
      </c>
      <c r="O301" s="211"/>
      <c r="P301" s="212" t="str">
        <f>IF(B301="","",
IF(AND(V301="",W301="",B301&lt;&gt;""),"Employed",
IF(AND(V301&lt;&gt;"",W301="",B301&lt;&gt;""),"Terminated",
IF(AND(V301&lt;&gt;"",W301&lt;&gt;"",B301&lt;&gt;""),IF(W301&lt;Cover!$E$43,"Employed","Furloughed"),
IF(AND(V301="",W301&lt;&gt;"",B301&lt;&gt;""),IF(W301&lt;Cover!$E$43,"Employed","Rehired"))))))</f>
        <v/>
      </c>
      <c r="Q301" s="211"/>
      <c r="R301" s="536"/>
      <c r="S301" s="563"/>
      <c r="T301" s="536"/>
      <c r="U301" s="82">
        <f>IF(Cover!$E$47="Weekly",IF(T301&gt;0,T301,R301*S301),IF(T301&gt;0,T301,R301*S301)/2)</f>
        <v>0</v>
      </c>
      <c r="V301" s="564"/>
      <c r="W301" s="564"/>
      <c r="Y301" s="213" t="str">
        <f>IF($B301="","",IF('Actual Allocation Calc'!$AH$78="A",
IF($P301="Employed",$U301/7*BJ301,
IF(AND($P301="Terminated"),($U301/7*AP301),
IF(AND($P301="Furloughed"),($U301/7*AP301)+($U301/7*AZ301),
IF(AND($P301="Rehired"),($U301/7*AZ301),
IF(AND($P301="Terminated",AP301&gt;0),$U301,
IF($P301="Furloughed",IF(AP301&gt;0,$U301)+IF(AZ301&gt;0,$U301),
IF($P301="Rehired",IF(AZ301&gt;0,$U301)))))))),IF('Actual Allocation Calc'!$AH$78="C",'Actual Allocation Calc'!L301,'Actual Allocation Calc'!U301+IF($P301="Employed",$U301/7*BJ301,
IF(AND($P301="Terminated"),($U301/7*AP301),
IF(AND($P301="Furloughed"),($U301/7*AP301)+($U301/7*AZ301),
IF(AND($P301="Rehired"),($U301/7*AZ301),
IF(AND($P301="Terminated",AP301&gt;0),$U301,
IF($P301="Furloughed",IF(AP301&gt;0,$U301)+IF(AZ301&gt;0,$U301),
IF($P301="Rehired",IF(AZ301&gt;0,$U301))))))))*'Actual Allocation Calc'!$AH$99)))</f>
        <v/>
      </c>
      <c r="Z301" s="210" t="str">
        <f>IF($B301="","",IF('Actual Allocation Calc'!$AI$78="A",
IF($P301="Employed",$U301,
IF(AND($P301="Terminated"),($U301/7*AQ301),
IF(AND($P301="Furloughed"),($U301/7*AQ301)+($U301/7*BA301),
IF(AND($P301="Rehired"),($U301/7*BA301),
IF(AND($P301="Terminated",AQ301&gt;0),$U301,
IF($P301="Furloughed",IF(AQ301&gt;0,$U301)+IF(BA301&gt;0,$U301),
IF($P301="Rehired",IF(BA301&gt;0,$U301)))))))),IF('Actual Allocation Calc'!$AI$78="C",'Actual Allocation Calc'!M301,'Actual Allocation Calc'!V301+IF($P301="Employed",$U301,
IF(AND($P301="Terminated"),($U301/7*AQ301),
IF(AND($P301="Furloughed"),($U301/7*AQ301)+($U301/7*BA301),
IF(AND($P301="Rehired"),($U301/7*BA301),
IF(AND($P301="Terminated",AQ301&gt;0),$U301,
IF($P301="Furloughed",IF(AQ301&gt;0,$U301)+IF(BA301&gt;0,$U301),
IF($P301="Rehired",IF(BA301&gt;0,$U301))))))))*'Actual Allocation Calc'!$AI$99)))</f>
        <v/>
      </c>
      <c r="AA301" s="210" t="str">
        <f>IF($B301="","",IF('Actual Allocation Calc'!$AJ$78="A",
IF($P301="Employed",$U301,
IF(AND($P301="Terminated"),($U301/7*AR301),
IF(AND($P301="Furloughed"),($U301/7*AR301)+($U301/7*BB301),
IF(AND($P301="Rehired"),($U301/7*BB301),
IF(AND($P301="Terminated",AR301&gt;0),$U301,
IF($P301="Furloughed",IF(AR301&gt;0,$U301)+IF(BB301&gt;0,$U301),
IF($P301="Rehired",IF(BB301&gt;0,$U301)))))))),IF('Actual Allocation Calc'!$AJ$78="C",'Actual Allocation Calc'!N301,'Actual Allocation Calc'!W301+IF($P301="Employed",$U301,
IF(AND($P301="Terminated"),($U301/7*AR301),
IF(AND($P301="Furloughed"),($U301/7*AR301)+($U301/7*BB301),
IF(AND($P301="Rehired"),($U301/7*BB301),
IF(AND($P301="Terminated",AR301&gt;0),$U301,
IF($P301="Furloughed",IF(AR301&gt;0,$U301)+IF(BB301&gt;0,$U301),
IF($P301="Rehired",IF(BB301&gt;0,$U301))))))))*'Actual Allocation Calc'!$AJ$99)))</f>
        <v/>
      </c>
      <c r="AB301" s="210" t="str">
        <f>IF($B301="","",IF('Actual Allocation Calc'!$AK$78="A",
IF($P301="Employed",$U301,
IF(AND($P301="Terminated"),($U301/7*AS301),
IF(AND($P301="Furloughed"),($U301/7*AS301)+($U301/7*BC301),
IF(AND($P301="Rehired"),($U301/7*BC301),
IF(AND($P301="Terminated",AS301&gt;0),$U301,
IF($P301="Furloughed",IF(AS301&gt;0,$U301)+IF(BC301&gt;0,$U301),
IF($P301="Rehired",IF(BC301&gt;0,$U301)))))))),IF('Actual Allocation Calc'!$AK$78="C",'Actual Allocation Calc'!O301,'Actual Allocation Calc'!X301+IF($P301="Employed",$U301,
IF(AND($P301="Terminated"),($U301/7*AS301),
IF(AND($P301="Furloughed"),($U301/7*AS301)+($U301/7*BC301),
IF(AND($P301="Rehired"),($U301/7*BC301),
IF(AND($P301="Terminated",AS301&gt;0),$U301,
IF($P301="Furloughed",IF(AS301&gt;0,$U301)+IF(BC301&gt;0,$U301),
IF($P301="Rehired",IF(BC301&gt;0,$U301))))))))*'Actual Allocation Calc'!$AK$99)))</f>
        <v/>
      </c>
      <c r="AC301" s="210" t="str">
        <f>IF($B301="","",IF('Actual Allocation Calc'!$AL$78="A",
IF($P301="Employed",$U301,
IF(AND($P301="Terminated"),($U301/7*AT301),
IF(AND($P301="Furloughed"),($U301/7*AT301)+($U301/7*BD301),
IF(AND($P301="Rehired"),($U301/7*BD301),
IF(AND($P301="Terminated",AT301&gt;0),$U301,
IF($P301="Furloughed",IF(AT301&gt;0,$U301)+IF(BD301&gt;0,$U301),
IF($P301="Rehired",IF(BD301&gt;0,$U301)))))))),IF('Actual Allocation Calc'!$AL$78="C",'Actual Allocation Calc'!P301,'Actual Allocation Calc'!Y301+IF($P301="Employed",$U301,
IF(AND($P301="Terminated"),($U301/7*AT301),
IF(AND($P301="Furloughed"),($U301/7*AT301)+($U301/7*BD301),
IF(AND($P301="Rehired"),($U301/7*BD301),
IF(AND($P301="Terminated",AT301&gt;0),$U301,
IF($P301="Furloughed",IF(AT301&gt;0,$U301)+IF(BD301&gt;0,$U301),
IF($P301="Rehired",IF(BD301&gt;0,$U301))))))))*'Actual Allocation Calc'!$AL$99)))</f>
        <v/>
      </c>
      <c r="AD301" s="210" t="str">
        <f>IF($B301="","",IF('Actual Allocation Calc'!$AM$78="A",
IF($P301="Employed",$U301,
IF(AND($P301="Terminated"),($U301/7*AU301),
IF(AND($P301="Furloughed"),($U301/7*AU301)+($U301/7*BE301),
IF(AND($P301="Rehired"),($U301/7*BE301),
IF(AND($P301="Terminated",AU301&gt;0),$U301,
IF($P301="Furloughed",IF(AU301&gt;0,$U301)+IF(BE301&gt;0,$U301),
IF($P301="Rehired",IF(BE301&gt;0,$U301)))))))),IF('Actual Allocation Calc'!$AM$78="C",'Actual Allocation Calc'!Q301,'Actual Allocation Calc'!Z301+IF($P301="Employed",$U301,
IF(AND($P301="Terminated"),($U301/7*AU301),
IF(AND($P301="Furloughed"),($U301/7*AU301)+($U301/7*BE301),
IF(AND($P301="Rehired"),($U301/7*BE301),
IF(AND($P301="Terminated",AU301&gt;0),$U301,
IF($P301="Furloughed",IF(AU301&gt;0,$U301)+IF(BE301&gt;0,$U301),
IF($P301="Rehired",IF(BE301&gt;0,$U301))))))))*'Actual Allocation Calc'!$AM$99)))</f>
        <v/>
      </c>
      <c r="AE301" s="210" t="str">
        <f>IF($B301="","",IF('Actual Allocation Calc'!$AN$78="A",
IF($P301="Employed",$U301,
IF(AND($P301="Terminated"),($U301/7*AV301),
IF(AND($P301="Furloughed"),($U301/7*AV301)+($U301/7*BF301),
IF(AND($P301="Rehired"),($U301/7*BF301),
IF(AND($P301="Terminated",AV301&gt;0),$U301,
IF($P301="Furloughed",IF(AV301&gt;0,$U301)+IF(BF301&gt;0,$U301),
IF($P301="Rehired",IF(BF301&gt;0,$U301)))))))),IF('Actual Allocation Calc'!$AN$78="C",'Actual Allocation Calc'!R301,'Actual Allocation Calc'!AA301+IF($P301="Employed",$U301,
IF(AND($P301="Terminated"),($U301/7*AV301),
IF(AND($P301="Furloughed"),($U301/7*AV301)+($U301/7*BF301),
IF(AND($P301="Rehired"),($U301/7*BF301),
IF(AND($P301="Terminated",AV301&gt;0),$U301,
IF($P301="Furloughed",IF(AV301&gt;0,$U301)+IF(BF301&gt;0,$U301),
IF($P301="Rehired",IF(BF301&gt;0,$U301))))))))*'Actual Allocation Calc'!$AN$99)))</f>
        <v/>
      </c>
      <c r="AF301" s="210" t="str">
        <f>IF($B301="","",IF('Actual Allocation Calc'!$AO$78="A",
IF($P301="Employed",$U301,
IF(AND($P301="Terminated"),($U301/7*AW301),
IF(AND($P301="Furloughed"),($U301/7*AW301)+($U301/7*BG301),
IF(AND($P301="Rehired"),($U301/7*BG301),
IF(AND($P301="Terminated",AW301&gt;0),$U301,
IF($P301="Furloughed",IF(AW301&gt;0,$U301)+IF(BG301&gt;0,$U301),
IF($P301="Rehired",IF(BG301&gt;0,$U301)))))))),IF('Actual Allocation Calc'!$AO$78="C",'Actual Allocation Calc'!S301,'Actual Allocation Calc'!AB301+IF($P301="Employed",$U301,
IF(AND($P301="Terminated"),($U301/7*AW301),
IF(AND($P301="Furloughed"),($U301/7*AW301)+($U301/7*BG301),
IF(AND($P301="Rehired"),($U301/7*BG301),
IF(AND($P301="Terminated",AW301&gt;0),$U301,
IF($P301="Furloughed",IF(AW301&gt;0,$U301)+IF(BG301&gt;0,$U301),
IF($P301="Rehired",IF(BG301&gt;0,$U301))))))))*'Actual Allocation Calc'!$AO$99)))</f>
        <v/>
      </c>
      <c r="AG301" s="210" t="str">
        <f>IF($B301="","",IF('Actual Allocation Calc'!$AP$78="A",
IF($P301="Employed",$U301/7*BK301,
IF(AND($P301="Terminated"),($U301/7*AX301),
IF(AND($P301="Furloughed"),($U301/7*AX301)+($U301/7*BH301),
IF(AND($P301="Rehired"),($U301/7*BH301),
IF(AND($P301="Terminated",AX301&gt;0),$U301,
IF($P301="Furloughed",IF(AX301&gt;0,$U301)+IF(BH301&gt;0,$U301),
IF($P301="Rehired",IF(BH301&gt;0,$U301)))))))),IF('Actual Allocation Calc'!$AP$78="C",'Actual Allocation Calc'!T301,'Actual Allocation Calc'!AC301+IF($P301="Employed",$U301/7*BK301,
IF(AND($P301="Terminated"),($U301/7*AX301),
IF(AND($P301="Furloughed"),($U301/7*AX301)+($U301/7*BH301),
IF(AND($P301="Rehired"),($U301/7*BH301),
IF(AND($P301="Terminated",AX301&gt;0),$U301,
IF($P301="Furloughed",IF(AX301&gt;0,$U301)+IF(BH301&gt;0,$U301),
IF($P301="Rehired",IF(BH301&gt;0,$U301))))))))*'Actual Allocation Calc'!$AP$99)))</f>
        <v/>
      </c>
      <c r="AH301" s="536"/>
      <c r="AI301" s="82">
        <f t="shared" si="108"/>
        <v>0</v>
      </c>
      <c r="AJ301" s="210">
        <f t="shared" si="90"/>
        <v>0</v>
      </c>
      <c r="AK301" s="397" t="str">
        <f t="shared" si="91"/>
        <v/>
      </c>
      <c r="AM301" s="122"/>
      <c r="AO301" s="214" t="str">
        <f>IFERROR(IF($V301="","",VLOOKUP(V301,'Calendar Calcs'!$B$2:$E1268,4,FALSE)),0)</f>
        <v/>
      </c>
      <c r="AP301" s="69" t="str">
        <f>IF($AO301="","", IF($AO301&lt;AP$23,0,IF($AO301&gt;AP$23,COUNTIFS('Calendar Calcs'!$E$2:$E1268,AP$23),COUNTIFS('Calendar Calcs'!$E$2:$E1268,AP$23,'Calendar Calcs'!$D$2:$D1268,"&lt;="&amp;WEEKDAY($V301)))))</f>
        <v/>
      </c>
      <c r="AQ301" s="69" t="str">
        <f>IF($AO301="","", IF($AO301&lt;AQ$23,0,IF($AO301&gt;AQ$23,COUNTIFS('Calendar Calcs'!$E$2:$E1268,AQ$23),COUNTIFS('Calendar Calcs'!$E$2:$E1268,AQ$23,'Calendar Calcs'!$D$2:$D1268,"&lt;="&amp;WEEKDAY($V301)))))</f>
        <v/>
      </c>
      <c r="AR301" s="69" t="str">
        <f>IF($AO301="","", IF($AO301&lt;AR$23,0,IF($AO301&gt;AR$23,COUNTIFS('Calendar Calcs'!$E$2:$E1268,AR$23),COUNTIFS('Calendar Calcs'!$E$2:$E1268,AR$23,'Calendar Calcs'!$D$2:$D1268,"&lt;="&amp;WEEKDAY($V301)))))</f>
        <v/>
      </c>
      <c r="AS301" s="69" t="str">
        <f>IF($AO301="","", IF($AO301&lt;AS$23,0,IF($AO301&gt;AS$23,COUNTIFS('Calendar Calcs'!$E$2:$E1268,AS$23),COUNTIFS('Calendar Calcs'!$E$2:$E1268,AS$23,'Calendar Calcs'!$D$2:$D1268,"&lt;="&amp;WEEKDAY($V301)))))</f>
        <v/>
      </c>
      <c r="AT301" s="69" t="str">
        <f>IF($AO301="","", IF($AO301&lt;AT$23,0,IF($AO301&gt;AT$23,COUNTIFS('Calendar Calcs'!$E$2:$E1268,AT$23),COUNTIFS('Calendar Calcs'!$E$2:$E1268,AT$23,'Calendar Calcs'!$D$2:$D1268,"&lt;="&amp;WEEKDAY($V301)))))</f>
        <v/>
      </c>
      <c r="AU301" s="69" t="str">
        <f>IF($AO301="","", IF($AO301&lt;AU$23,0,IF($AO301&gt;AU$23,COUNTIFS('Calendar Calcs'!$E$2:$E1268,AU$23),COUNTIFS('Calendar Calcs'!$E$2:$E1268,AU$23,'Calendar Calcs'!$D$2:$D1268,"&lt;="&amp;WEEKDAY($V301)))))</f>
        <v/>
      </c>
      <c r="AV301" s="69" t="str">
        <f>IF($AO301="","", IF($AO301&lt;AV$23,0,IF($AO301&gt;AV$23,COUNTIFS('Calendar Calcs'!$E$2:$E1268,AV$23),COUNTIFS('Calendar Calcs'!$E$2:$E1268,AV$23,'Calendar Calcs'!$D$2:$D1268,"&lt;="&amp;WEEKDAY($V301)))))</f>
        <v/>
      </c>
      <c r="AW301" s="69" t="str">
        <f>IF($AO301="","", IF($AO301&lt;AW$23,0,IF($AO301&gt;AW$23,COUNTIFS('Calendar Calcs'!$E$2:$E1268,AW$23),COUNTIFS('Calendar Calcs'!$E$2:$E1268,AW$23,'Calendar Calcs'!$D$2:$D1268,"&lt;="&amp;WEEKDAY($V301)))))</f>
        <v/>
      </c>
      <c r="AX301" s="69" t="str">
        <f>IF($AO301="","", IF($AO301&lt;AX$23,0,IF($AO301&gt;AX$23,COUNTIFS('Calendar Calcs'!$E$2:$E1268,AX$23),COUNTIFS('Calendar Calcs'!$E$2:$E1268,AX$23,'Calendar Calcs'!$D$2:$D1268,"&lt;="&amp;WEEKDAY($V301)))))</f>
        <v/>
      </c>
      <c r="AY301" s="69" t="str">
        <f>IF($W301="","",VLOOKUP($W301,'Calendar Calcs'!$B$2:$E1268,4,FALSE))</f>
        <v/>
      </c>
      <c r="AZ301" s="69" t="str">
        <f>IF($AY301="","",IF($AY301&gt;AZ$23,0,IF($AY301&lt;AZ$23,COUNTIFS('Calendar Calcs'!$E$2:$E1268,AZ$23),COUNTIFS('Calendar Calcs'!$E$2:$E1268,AZ$23,'Calendar Calcs'!$D$2:$D1268,"&gt;="&amp;WEEKDAY($W301)))))</f>
        <v/>
      </c>
      <c r="BA301" s="69" t="str">
        <f>IF($AY301="","",IF($AY301&gt;BA$23,0,IF($AY301&lt;BA$23,COUNTIFS('Calendar Calcs'!$E$2:$E1268,BA$23),COUNTIFS('Calendar Calcs'!$E$2:$E1268,BA$23,'Calendar Calcs'!$D$2:$D1268,"&gt;="&amp;WEEKDAY($W301)))))</f>
        <v/>
      </c>
      <c r="BB301" s="69" t="str">
        <f>IF($AY301="","",IF($AY301&gt;BB$23,0,IF($AY301&lt;BB$23,COUNTIFS('Calendar Calcs'!$E$2:$E1268,BB$23),COUNTIFS('Calendar Calcs'!$E$2:$E1268,BB$23,'Calendar Calcs'!$D$2:$D1268,"&gt;="&amp;WEEKDAY($W301)))))</f>
        <v/>
      </c>
      <c r="BC301" s="69" t="str">
        <f>IF($AY301="","",IF($AY301&gt;BC$23,0,IF($AY301&lt;BC$23,COUNTIFS('Calendar Calcs'!$E$2:$E1268,BC$23),COUNTIFS('Calendar Calcs'!$E$2:$E1268,BC$23,'Calendar Calcs'!$D$2:$D1268,"&gt;="&amp;WEEKDAY($W301)))))</f>
        <v/>
      </c>
      <c r="BD301" s="69" t="str">
        <f>IF($AY301="","",IF($AY301&gt;BD$23,0,IF($AY301&lt;BD$23,COUNTIFS('Calendar Calcs'!$E$2:$E1268,BD$23),COUNTIFS('Calendar Calcs'!$E$2:$E1268,BD$23,'Calendar Calcs'!$D$2:$D1268,"&gt;="&amp;WEEKDAY($W301)))))</f>
        <v/>
      </c>
      <c r="BE301" s="69" t="str">
        <f>IF($AY301="","",IF($AY301&gt;BE$23,0,IF($AY301&lt;BE$23,COUNTIFS('Calendar Calcs'!$E$2:$E1268,BE$23),COUNTIFS('Calendar Calcs'!$E$2:$E1268,BE$23,'Calendar Calcs'!$D$2:$D1268,"&gt;="&amp;WEEKDAY($W301)))))</f>
        <v/>
      </c>
      <c r="BF301" s="69" t="str">
        <f>IF($AY301="","",IF($AY301&gt;BF$23,0,IF($AY301&lt;BF$23,COUNTIFS('Calendar Calcs'!$E$2:$E1268,BF$23),COUNTIFS('Calendar Calcs'!$E$2:$E1268,BF$23,'Calendar Calcs'!$D$2:$D1268,"&gt;="&amp;WEEKDAY($W301)))))</f>
        <v/>
      </c>
      <c r="BG301" s="69" t="str">
        <f>IF($AY301="","",IF($AY301&gt;BG$23,0,IF($AY301&lt;BG$23,COUNTIFS('Calendar Calcs'!$E$2:$E1268,BG$23),COUNTIFS('Calendar Calcs'!$E$2:$E1268,BG$23,'Calendar Calcs'!$D$2:$D1268,"&gt;="&amp;WEEKDAY($W301)))))</f>
        <v/>
      </c>
      <c r="BH301" s="69">
        <f t="shared" si="92"/>
        <v>6</v>
      </c>
      <c r="BI301" s="69">
        <f>IF(Cover!$E$43="","",VLOOKUP(Cover!$E$43,'Calendar Calcs'!$B$2:$E1268,4,FALSE))</f>
        <v>1</v>
      </c>
      <c r="BJ301" s="69">
        <f>IF($BI301="","", IF($BI301&lt;BJ$23,0,IF($BI301&gt;=BJ$23,COUNTIFS('Calendar Calcs'!$E$2:$E1268,BJ$23),COUNTIFS('Calendar Calcs'!$E$2:$E1268,BJ$23,'Calendar Calcs'!$D$2:$D1268,"&lt;="&amp;WEEKDAY($V301)))))</f>
        <v>1</v>
      </c>
      <c r="BK301" s="69">
        <f t="shared" si="89"/>
        <v>6</v>
      </c>
      <c r="BN301" s="69" t="str">
        <f>IF(T301&gt;0,"FTE",IF(Cover!$E$47="Weekly",IF(S301&gt;29.75,"FTE","PTE"),IF(S301&gt;59.75,"FTE","PTE")))</f>
        <v>PTE</v>
      </c>
      <c r="BO301" s="69">
        <f>IF(BN301="FTE",30,IF(Cover!$E$47="Weekly",'STEP 2 EE Data'!S301,'STEP 2 EE Data'!S301/2))</f>
        <v>0</v>
      </c>
      <c r="BP301" s="209">
        <f t="shared" si="93"/>
        <v>0</v>
      </c>
      <c r="BQ301" s="209">
        <f t="shared" si="94"/>
        <v>0</v>
      </c>
      <c r="BR301" s="209">
        <f t="shared" si="95"/>
        <v>0</v>
      </c>
      <c r="BS301" s="209">
        <f t="shared" si="96"/>
        <v>0</v>
      </c>
      <c r="BT301" s="209">
        <f t="shared" si="97"/>
        <v>0</v>
      </c>
      <c r="BU301" s="209">
        <f t="shared" si="98"/>
        <v>0</v>
      </c>
      <c r="BV301" s="209">
        <f t="shared" si="99"/>
        <v>0</v>
      </c>
      <c r="BW301" s="209">
        <f t="shared" si="100"/>
        <v>0</v>
      </c>
      <c r="BX301" s="209">
        <f t="shared" si="101"/>
        <v>0</v>
      </c>
      <c r="CC301" s="210" t="str">
        <f>IF(B301="","",IF(C301="",IF(Cover!$E$47="Weekly",'STEP 3 EE Comp'!BI306*8,'STEP 3 EE Comp'!BI306*4),IF(Cover!$E$47="Weekly",'STEP 3 EE Comp'!BI306,'STEP 3 EE Comp'!BI306)))</f>
        <v/>
      </c>
      <c r="CD301" s="82" t="str">
        <f t="shared" si="102"/>
        <v/>
      </c>
      <c r="CE301" s="417">
        <f t="shared" si="103"/>
        <v>1</v>
      </c>
      <c r="CF301" s="82" t="str">
        <f t="shared" si="104"/>
        <v>Good</v>
      </c>
      <c r="CG301" s="82">
        <f t="shared" si="105"/>
        <v>0</v>
      </c>
      <c r="CH301" s="234">
        <f t="shared" si="106"/>
        <v>0</v>
      </c>
    </row>
    <row r="302" spans="1:86" s="69" customFormat="1" x14ac:dyDescent="0.3">
      <c r="A302" s="555"/>
      <c r="B302" s="52"/>
      <c r="C302" s="52"/>
      <c r="D302" s="52"/>
      <c r="E302" s="52"/>
      <c r="F302" s="507"/>
      <c r="G302" s="210">
        <f t="shared" si="107"/>
        <v>0</v>
      </c>
      <c r="H302" s="82">
        <f t="shared" si="88"/>
        <v>0</v>
      </c>
      <c r="I302" s="211"/>
      <c r="J302" s="441" t="s">
        <v>21</v>
      </c>
      <c r="K302" s="441" t="s">
        <v>21</v>
      </c>
      <c r="L302" s="441" t="s">
        <v>21</v>
      </c>
      <c r="M302" s="441" t="s">
        <v>21</v>
      </c>
      <c r="N302" s="568" t="s">
        <v>21</v>
      </c>
      <c r="O302" s="211"/>
      <c r="P302" s="212" t="str">
        <f>IF(B302="","",
IF(AND(V302="",W302="",B302&lt;&gt;""),"Employed",
IF(AND(V302&lt;&gt;"",W302="",B302&lt;&gt;""),"Terminated",
IF(AND(V302&lt;&gt;"",W302&lt;&gt;"",B302&lt;&gt;""),IF(W302&lt;Cover!$E$43,"Employed","Furloughed"),
IF(AND(V302="",W302&lt;&gt;"",B302&lt;&gt;""),IF(W302&lt;Cover!$E$43,"Employed","Rehired"))))))</f>
        <v/>
      </c>
      <c r="Q302" s="211"/>
      <c r="R302" s="536"/>
      <c r="S302" s="563"/>
      <c r="T302" s="536"/>
      <c r="U302" s="82">
        <f>IF(Cover!$E$47="Weekly",IF(T302&gt;0,T302,R302*S302),IF(T302&gt;0,T302,R302*S302)/2)</f>
        <v>0</v>
      </c>
      <c r="V302" s="564"/>
      <c r="W302" s="564"/>
      <c r="Y302" s="213" t="str">
        <f>IF($B302="","",IF('Actual Allocation Calc'!$AH$78="A",
IF($P302="Employed",$U302/7*BJ302,
IF(AND($P302="Terminated"),($U302/7*AP302),
IF(AND($P302="Furloughed"),($U302/7*AP302)+($U302/7*AZ302),
IF(AND($P302="Rehired"),($U302/7*AZ302),
IF(AND($P302="Terminated",AP302&gt;0),$U302,
IF($P302="Furloughed",IF(AP302&gt;0,$U302)+IF(AZ302&gt;0,$U302),
IF($P302="Rehired",IF(AZ302&gt;0,$U302)))))))),IF('Actual Allocation Calc'!$AH$78="C",'Actual Allocation Calc'!L302,'Actual Allocation Calc'!U302+IF($P302="Employed",$U302/7*BJ302,
IF(AND($P302="Terminated"),($U302/7*AP302),
IF(AND($P302="Furloughed"),($U302/7*AP302)+($U302/7*AZ302),
IF(AND($P302="Rehired"),($U302/7*AZ302),
IF(AND($P302="Terminated",AP302&gt;0),$U302,
IF($P302="Furloughed",IF(AP302&gt;0,$U302)+IF(AZ302&gt;0,$U302),
IF($P302="Rehired",IF(AZ302&gt;0,$U302))))))))*'Actual Allocation Calc'!$AH$99)))</f>
        <v/>
      </c>
      <c r="Z302" s="210" t="str">
        <f>IF($B302="","",IF('Actual Allocation Calc'!$AI$78="A",
IF($P302="Employed",$U302,
IF(AND($P302="Terminated"),($U302/7*AQ302),
IF(AND($P302="Furloughed"),($U302/7*AQ302)+($U302/7*BA302),
IF(AND($P302="Rehired"),($U302/7*BA302),
IF(AND($P302="Terminated",AQ302&gt;0),$U302,
IF($P302="Furloughed",IF(AQ302&gt;0,$U302)+IF(BA302&gt;0,$U302),
IF($P302="Rehired",IF(BA302&gt;0,$U302)))))))),IF('Actual Allocation Calc'!$AI$78="C",'Actual Allocation Calc'!M302,'Actual Allocation Calc'!V302+IF($P302="Employed",$U302,
IF(AND($P302="Terminated"),($U302/7*AQ302),
IF(AND($P302="Furloughed"),($U302/7*AQ302)+($U302/7*BA302),
IF(AND($P302="Rehired"),($U302/7*BA302),
IF(AND($P302="Terminated",AQ302&gt;0),$U302,
IF($P302="Furloughed",IF(AQ302&gt;0,$U302)+IF(BA302&gt;0,$U302),
IF($P302="Rehired",IF(BA302&gt;0,$U302))))))))*'Actual Allocation Calc'!$AI$99)))</f>
        <v/>
      </c>
      <c r="AA302" s="210" t="str">
        <f>IF($B302="","",IF('Actual Allocation Calc'!$AJ$78="A",
IF($P302="Employed",$U302,
IF(AND($P302="Terminated"),($U302/7*AR302),
IF(AND($P302="Furloughed"),($U302/7*AR302)+($U302/7*BB302),
IF(AND($P302="Rehired"),($U302/7*BB302),
IF(AND($P302="Terminated",AR302&gt;0),$U302,
IF($P302="Furloughed",IF(AR302&gt;0,$U302)+IF(BB302&gt;0,$U302),
IF($P302="Rehired",IF(BB302&gt;0,$U302)))))))),IF('Actual Allocation Calc'!$AJ$78="C",'Actual Allocation Calc'!N302,'Actual Allocation Calc'!W302+IF($P302="Employed",$U302,
IF(AND($P302="Terminated"),($U302/7*AR302),
IF(AND($P302="Furloughed"),($U302/7*AR302)+($U302/7*BB302),
IF(AND($P302="Rehired"),($U302/7*BB302),
IF(AND($P302="Terminated",AR302&gt;0),$U302,
IF($P302="Furloughed",IF(AR302&gt;0,$U302)+IF(BB302&gt;0,$U302),
IF($P302="Rehired",IF(BB302&gt;0,$U302))))))))*'Actual Allocation Calc'!$AJ$99)))</f>
        <v/>
      </c>
      <c r="AB302" s="210" t="str">
        <f>IF($B302="","",IF('Actual Allocation Calc'!$AK$78="A",
IF($P302="Employed",$U302,
IF(AND($P302="Terminated"),($U302/7*AS302),
IF(AND($P302="Furloughed"),($U302/7*AS302)+($U302/7*BC302),
IF(AND($P302="Rehired"),($U302/7*BC302),
IF(AND($P302="Terminated",AS302&gt;0),$U302,
IF($P302="Furloughed",IF(AS302&gt;0,$U302)+IF(BC302&gt;0,$U302),
IF($P302="Rehired",IF(BC302&gt;0,$U302)))))))),IF('Actual Allocation Calc'!$AK$78="C",'Actual Allocation Calc'!O302,'Actual Allocation Calc'!X302+IF($P302="Employed",$U302,
IF(AND($P302="Terminated"),($U302/7*AS302),
IF(AND($P302="Furloughed"),($U302/7*AS302)+($U302/7*BC302),
IF(AND($P302="Rehired"),($U302/7*BC302),
IF(AND($P302="Terminated",AS302&gt;0),$U302,
IF($P302="Furloughed",IF(AS302&gt;0,$U302)+IF(BC302&gt;0,$U302),
IF($P302="Rehired",IF(BC302&gt;0,$U302))))))))*'Actual Allocation Calc'!$AK$99)))</f>
        <v/>
      </c>
      <c r="AC302" s="210" t="str">
        <f>IF($B302="","",IF('Actual Allocation Calc'!$AL$78="A",
IF($P302="Employed",$U302,
IF(AND($P302="Terminated"),($U302/7*AT302),
IF(AND($P302="Furloughed"),($U302/7*AT302)+($U302/7*BD302),
IF(AND($P302="Rehired"),($U302/7*BD302),
IF(AND($P302="Terminated",AT302&gt;0),$U302,
IF($P302="Furloughed",IF(AT302&gt;0,$U302)+IF(BD302&gt;0,$U302),
IF($P302="Rehired",IF(BD302&gt;0,$U302)))))))),IF('Actual Allocation Calc'!$AL$78="C",'Actual Allocation Calc'!P302,'Actual Allocation Calc'!Y302+IF($P302="Employed",$U302,
IF(AND($P302="Terminated"),($U302/7*AT302),
IF(AND($P302="Furloughed"),($U302/7*AT302)+($U302/7*BD302),
IF(AND($P302="Rehired"),($U302/7*BD302),
IF(AND($P302="Terminated",AT302&gt;0),$U302,
IF($P302="Furloughed",IF(AT302&gt;0,$U302)+IF(BD302&gt;0,$U302),
IF($P302="Rehired",IF(BD302&gt;0,$U302))))))))*'Actual Allocation Calc'!$AL$99)))</f>
        <v/>
      </c>
      <c r="AD302" s="210" t="str">
        <f>IF($B302="","",IF('Actual Allocation Calc'!$AM$78="A",
IF($P302="Employed",$U302,
IF(AND($P302="Terminated"),($U302/7*AU302),
IF(AND($P302="Furloughed"),($U302/7*AU302)+($U302/7*BE302),
IF(AND($P302="Rehired"),($U302/7*BE302),
IF(AND($P302="Terminated",AU302&gt;0),$U302,
IF($P302="Furloughed",IF(AU302&gt;0,$U302)+IF(BE302&gt;0,$U302),
IF($P302="Rehired",IF(BE302&gt;0,$U302)))))))),IF('Actual Allocation Calc'!$AM$78="C",'Actual Allocation Calc'!Q302,'Actual Allocation Calc'!Z302+IF($P302="Employed",$U302,
IF(AND($P302="Terminated"),($U302/7*AU302),
IF(AND($P302="Furloughed"),($U302/7*AU302)+($U302/7*BE302),
IF(AND($P302="Rehired"),($U302/7*BE302),
IF(AND($P302="Terminated",AU302&gt;0),$U302,
IF($P302="Furloughed",IF(AU302&gt;0,$U302)+IF(BE302&gt;0,$U302),
IF($P302="Rehired",IF(BE302&gt;0,$U302))))))))*'Actual Allocation Calc'!$AM$99)))</f>
        <v/>
      </c>
      <c r="AE302" s="210" t="str">
        <f>IF($B302="","",IF('Actual Allocation Calc'!$AN$78="A",
IF($P302="Employed",$U302,
IF(AND($P302="Terminated"),($U302/7*AV302),
IF(AND($P302="Furloughed"),($U302/7*AV302)+($U302/7*BF302),
IF(AND($P302="Rehired"),($U302/7*BF302),
IF(AND($P302="Terminated",AV302&gt;0),$U302,
IF($P302="Furloughed",IF(AV302&gt;0,$U302)+IF(BF302&gt;0,$U302),
IF($P302="Rehired",IF(BF302&gt;0,$U302)))))))),IF('Actual Allocation Calc'!$AN$78="C",'Actual Allocation Calc'!R302,'Actual Allocation Calc'!AA302+IF($P302="Employed",$U302,
IF(AND($P302="Terminated"),($U302/7*AV302),
IF(AND($P302="Furloughed"),($U302/7*AV302)+($U302/7*BF302),
IF(AND($P302="Rehired"),($U302/7*BF302),
IF(AND($P302="Terminated",AV302&gt;0),$U302,
IF($P302="Furloughed",IF(AV302&gt;0,$U302)+IF(BF302&gt;0,$U302),
IF($P302="Rehired",IF(BF302&gt;0,$U302))))))))*'Actual Allocation Calc'!$AN$99)))</f>
        <v/>
      </c>
      <c r="AF302" s="210" t="str">
        <f>IF($B302="","",IF('Actual Allocation Calc'!$AO$78="A",
IF($P302="Employed",$U302,
IF(AND($P302="Terminated"),($U302/7*AW302),
IF(AND($P302="Furloughed"),($U302/7*AW302)+($U302/7*BG302),
IF(AND($P302="Rehired"),($U302/7*BG302),
IF(AND($P302="Terminated",AW302&gt;0),$U302,
IF($P302="Furloughed",IF(AW302&gt;0,$U302)+IF(BG302&gt;0,$U302),
IF($P302="Rehired",IF(BG302&gt;0,$U302)))))))),IF('Actual Allocation Calc'!$AO$78="C",'Actual Allocation Calc'!S302,'Actual Allocation Calc'!AB302+IF($P302="Employed",$U302,
IF(AND($P302="Terminated"),($U302/7*AW302),
IF(AND($P302="Furloughed"),($U302/7*AW302)+($U302/7*BG302),
IF(AND($P302="Rehired"),($U302/7*BG302),
IF(AND($P302="Terminated",AW302&gt;0),$U302,
IF($P302="Furloughed",IF(AW302&gt;0,$U302)+IF(BG302&gt;0,$U302),
IF($P302="Rehired",IF(BG302&gt;0,$U302))))))))*'Actual Allocation Calc'!$AO$99)))</f>
        <v/>
      </c>
      <c r="AG302" s="210" t="str">
        <f>IF($B302="","",IF('Actual Allocation Calc'!$AP$78="A",
IF($P302="Employed",$U302/7*BK302,
IF(AND($P302="Terminated"),($U302/7*AX302),
IF(AND($P302="Furloughed"),($U302/7*AX302)+($U302/7*BH302),
IF(AND($P302="Rehired"),($U302/7*BH302),
IF(AND($P302="Terminated",AX302&gt;0),$U302,
IF($P302="Furloughed",IF(AX302&gt;0,$U302)+IF(BH302&gt;0,$U302),
IF($P302="Rehired",IF(BH302&gt;0,$U302)))))))),IF('Actual Allocation Calc'!$AP$78="C",'Actual Allocation Calc'!T302,'Actual Allocation Calc'!AC302+IF($P302="Employed",$U302/7*BK302,
IF(AND($P302="Terminated"),($U302/7*AX302),
IF(AND($P302="Furloughed"),($U302/7*AX302)+($U302/7*BH302),
IF(AND($P302="Rehired"),($U302/7*BH302),
IF(AND($P302="Terminated",AX302&gt;0),$U302,
IF($P302="Furloughed",IF(AX302&gt;0,$U302)+IF(BH302&gt;0,$U302),
IF($P302="Rehired",IF(BH302&gt;0,$U302))))))))*'Actual Allocation Calc'!$AP$99)))</f>
        <v/>
      </c>
      <c r="AH302" s="536"/>
      <c r="AI302" s="82">
        <f t="shared" si="108"/>
        <v>0</v>
      </c>
      <c r="AJ302" s="210">
        <f t="shared" si="90"/>
        <v>0</v>
      </c>
      <c r="AK302" s="397" t="str">
        <f t="shared" si="91"/>
        <v/>
      </c>
      <c r="AM302" s="122"/>
      <c r="AO302" s="214" t="str">
        <f>IFERROR(IF($V302="","",VLOOKUP(V302,'Calendar Calcs'!$B$2:$E1269,4,FALSE)),0)</f>
        <v/>
      </c>
      <c r="AP302" s="69" t="str">
        <f>IF($AO302="","", IF($AO302&lt;AP$23,0,IF($AO302&gt;AP$23,COUNTIFS('Calendar Calcs'!$E$2:$E1269,AP$23),COUNTIFS('Calendar Calcs'!$E$2:$E1269,AP$23,'Calendar Calcs'!$D$2:$D1269,"&lt;="&amp;WEEKDAY($V302)))))</f>
        <v/>
      </c>
      <c r="AQ302" s="69" t="str">
        <f>IF($AO302="","", IF($AO302&lt;AQ$23,0,IF($AO302&gt;AQ$23,COUNTIFS('Calendar Calcs'!$E$2:$E1269,AQ$23),COUNTIFS('Calendar Calcs'!$E$2:$E1269,AQ$23,'Calendar Calcs'!$D$2:$D1269,"&lt;="&amp;WEEKDAY($V302)))))</f>
        <v/>
      </c>
      <c r="AR302" s="69" t="str">
        <f>IF($AO302="","", IF($AO302&lt;AR$23,0,IF($AO302&gt;AR$23,COUNTIFS('Calendar Calcs'!$E$2:$E1269,AR$23),COUNTIFS('Calendar Calcs'!$E$2:$E1269,AR$23,'Calendar Calcs'!$D$2:$D1269,"&lt;="&amp;WEEKDAY($V302)))))</f>
        <v/>
      </c>
      <c r="AS302" s="69" t="str">
        <f>IF($AO302="","", IF($AO302&lt;AS$23,0,IF($AO302&gt;AS$23,COUNTIFS('Calendar Calcs'!$E$2:$E1269,AS$23),COUNTIFS('Calendar Calcs'!$E$2:$E1269,AS$23,'Calendar Calcs'!$D$2:$D1269,"&lt;="&amp;WEEKDAY($V302)))))</f>
        <v/>
      </c>
      <c r="AT302" s="69" t="str">
        <f>IF($AO302="","", IF($AO302&lt;AT$23,0,IF($AO302&gt;AT$23,COUNTIFS('Calendar Calcs'!$E$2:$E1269,AT$23),COUNTIFS('Calendar Calcs'!$E$2:$E1269,AT$23,'Calendar Calcs'!$D$2:$D1269,"&lt;="&amp;WEEKDAY($V302)))))</f>
        <v/>
      </c>
      <c r="AU302" s="69" t="str">
        <f>IF($AO302="","", IF($AO302&lt;AU$23,0,IF($AO302&gt;AU$23,COUNTIFS('Calendar Calcs'!$E$2:$E1269,AU$23),COUNTIFS('Calendar Calcs'!$E$2:$E1269,AU$23,'Calendar Calcs'!$D$2:$D1269,"&lt;="&amp;WEEKDAY($V302)))))</f>
        <v/>
      </c>
      <c r="AV302" s="69" t="str">
        <f>IF($AO302="","", IF($AO302&lt;AV$23,0,IF($AO302&gt;AV$23,COUNTIFS('Calendar Calcs'!$E$2:$E1269,AV$23),COUNTIFS('Calendar Calcs'!$E$2:$E1269,AV$23,'Calendar Calcs'!$D$2:$D1269,"&lt;="&amp;WEEKDAY($V302)))))</f>
        <v/>
      </c>
      <c r="AW302" s="69" t="str">
        <f>IF($AO302="","", IF($AO302&lt;AW$23,0,IF($AO302&gt;AW$23,COUNTIFS('Calendar Calcs'!$E$2:$E1269,AW$23),COUNTIFS('Calendar Calcs'!$E$2:$E1269,AW$23,'Calendar Calcs'!$D$2:$D1269,"&lt;="&amp;WEEKDAY($V302)))))</f>
        <v/>
      </c>
      <c r="AX302" s="69" t="str">
        <f>IF($AO302="","", IF($AO302&lt;AX$23,0,IF($AO302&gt;AX$23,COUNTIFS('Calendar Calcs'!$E$2:$E1269,AX$23),COUNTIFS('Calendar Calcs'!$E$2:$E1269,AX$23,'Calendar Calcs'!$D$2:$D1269,"&lt;="&amp;WEEKDAY($V302)))))</f>
        <v/>
      </c>
      <c r="AY302" s="69" t="str">
        <f>IF($W302="","",VLOOKUP($W302,'Calendar Calcs'!$B$2:$E1269,4,FALSE))</f>
        <v/>
      </c>
      <c r="AZ302" s="69" t="str">
        <f>IF($AY302="","",IF($AY302&gt;AZ$23,0,IF($AY302&lt;AZ$23,COUNTIFS('Calendar Calcs'!$E$2:$E1269,AZ$23),COUNTIFS('Calendar Calcs'!$E$2:$E1269,AZ$23,'Calendar Calcs'!$D$2:$D1269,"&gt;="&amp;WEEKDAY($W302)))))</f>
        <v/>
      </c>
      <c r="BA302" s="69" t="str">
        <f>IF($AY302="","",IF($AY302&gt;BA$23,0,IF($AY302&lt;BA$23,COUNTIFS('Calendar Calcs'!$E$2:$E1269,BA$23),COUNTIFS('Calendar Calcs'!$E$2:$E1269,BA$23,'Calendar Calcs'!$D$2:$D1269,"&gt;="&amp;WEEKDAY($W302)))))</f>
        <v/>
      </c>
      <c r="BB302" s="69" t="str">
        <f>IF($AY302="","",IF($AY302&gt;BB$23,0,IF($AY302&lt;BB$23,COUNTIFS('Calendar Calcs'!$E$2:$E1269,BB$23),COUNTIFS('Calendar Calcs'!$E$2:$E1269,BB$23,'Calendar Calcs'!$D$2:$D1269,"&gt;="&amp;WEEKDAY($W302)))))</f>
        <v/>
      </c>
      <c r="BC302" s="69" t="str">
        <f>IF($AY302="","",IF($AY302&gt;BC$23,0,IF($AY302&lt;BC$23,COUNTIFS('Calendar Calcs'!$E$2:$E1269,BC$23),COUNTIFS('Calendar Calcs'!$E$2:$E1269,BC$23,'Calendar Calcs'!$D$2:$D1269,"&gt;="&amp;WEEKDAY($W302)))))</f>
        <v/>
      </c>
      <c r="BD302" s="69" t="str">
        <f>IF($AY302="","",IF($AY302&gt;BD$23,0,IF($AY302&lt;BD$23,COUNTIFS('Calendar Calcs'!$E$2:$E1269,BD$23),COUNTIFS('Calendar Calcs'!$E$2:$E1269,BD$23,'Calendar Calcs'!$D$2:$D1269,"&gt;="&amp;WEEKDAY($W302)))))</f>
        <v/>
      </c>
      <c r="BE302" s="69" t="str">
        <f>IF($AY302="","",IF($AY302&gt;BE$23,0,IF($AY302&lt;BE$23,COUNTIFS('Calendar Calcs'!$E$2:$E1269,BE$23),COUNTIFS('Calendar Calcs'!$E$2:$E1269,BE$23,'Calendar Calcs'!$D$2:$D1269,"&gt;="&amp;WEEKDAY($W302)))))</f>
        <v/>
      </c>
      <c r="BF302" s="69" t="str">
        <f>IF($AY302="","",IF($AY302&gt;BF$23,0,IF($AY302&lt;BF$23,COUNTIFS('Calendar Calcs'!$E$2:$E1269,BF$23),COUNTIFS('Calendar Calcs'!$E$2:$E1269,BF$23,'Calendar Calcs'!$D$2:$D1269,"&gt;="&amp;WEEKDAY($W302)))))</f>
        <v/>
      </c>
      <c r="BG302" s="69" t="str">
        <f>IF($AY302="","",IF($AY302&gt;BG$23,0,IF($AY302&lt;BG$23,COUNTIFS('Calendar Calcs'!$E$2:$E1269,BG$23),COUNTIFS('Calendar Calcs'!$E$2:$E1269,BG$23,'Calendar Calcs'!$D$2:$D1269,"&gt;="&amp;WEEKDAY($W302)))))</f>
        <v/>
      </c>
      <c r="BH302" s="69">
        <f t="shared" si="92"/>
        <v>6</v>
      </c>
      <c r="BI302" s="69">
        <f>IF(Cover!$E$43="","",VLOOKUP(Cover!$E$43,'Calendar Calcs'!$B$2:$E1269,4,FALSE))</f>
        <v>1</v>
      </c>
      <c r="BJ302" s="69">
        <f>IF($BI302="","", IF($BI302&lt;BJ$23,0,IF($BI302&gt;=BJ$23,COUNTIFS('Calendar Calcs'!$E$2:$E1269,BJ$23),COUNTIFS('Calendar Calcs'!$E$2:$E1269,BJ$23,'Calendar Calcs'!$D$2:$D1269,"&lt;="&amp;WEEKDAY($V302)))))</f>
        <v>1</v>
      </c>
      <c r="BK302" s="69">
        <f t="shared" si="89"/>
        <v>6</v>
      </c>
      <c r="BN302" s="69" t="str">
        <f>IF(T302&gt;0,"FTE",IF(Cover!$E$47="Weekly",IF(S302&gt;29.75,"FTE","PTE"),IF(S302&gt;59.75,"FTE","PTE")))</f>
        <v>PTE</v>
      </c>
      <c r="BO302" s="69">
        <f>IF(BN302="FTE",30,IF(Cover!$E$47="Weekly",'STEP 2 EE Data'!S302,'STEP 2 EE Data'!S302/2))</f>
        <v>0</v>
      </c>
      <c r="BP302" s="209">
        <f t="shared" si="93"/>
        <v>0</v>
      </c>
      <c r="BQ302" s="209">
        <f t="shared" si="94"/>
        <v>0</v>
      </c>
      <c r="BR302" s="209">
        <f t="shared" si="95"/>
        <v>0</v>
      </c>
      <c r="BS302" s="209">
        <f t="shared" si="96"/>
        <v>0</v>
      </c>
      <c r="BT302" s="209">
        <f t="shared" si="97"/>
        <v>0</v>
      </c>
      <c r="BU302" s="209">
        <f t="shared" si="98"/>
        <v>0</v>
      </c>
      <c r="BV302" s="209">
        <f t="shared" si="99"/>
        <v>0</v>
      </c>
      <c r="BW302" s="209">
        <f t="shared" si="100"/>
        <v>0</v>
      </c>
      <c r="BX302" s="209">
        <f t="shared" si="101"/>
        <v>0</v>
      </c>
      <c r="CC302" s="210" t="str">
        <f>IF(B302="","",IF(C302="",IF(Cover!$E$47="Weekly",'STEP 3 EE Comp'!BI307*8,'STEP 3 EE Comp'!BI307*4),IF(Cover!$E$47="Weekly",'STEP 3 EE Comp'!BI307,'STEP 3 EE Comp'!BI307)))</f>
        <v/>
      </c>
      <c r="CD302" s="82" t="str">
        <f t="shared" si="102"/>
        <v/>
      </c>
      <c r="CE302" s="417">
        <f t="shared" si="103"/>
        <v>1</v>
      </c>
      <c r="CF302" s="82" t="str">
        <f t="shared" si="104"/>
        <v>Good</v>
      </c>
      <c r="CG302" s="82">
        <f t="shared" si="105"/>
        <v>0</v>
      </c>
      <c r="CH302" s="234">
        <f t="shared" si="106"/>
        <v>0</v>
      </c>
    </row>
    <row r="303" spans="1:86" s="69" customFormat="1" x14ac:dyDescent="0.3">
      <c r="A303" s="555"/>
      <c r="B303" s="52"/>
      <c r="C303" s="52"/>
      <c r="D303" s="52"/>
      <c r="E303" s="52"/>
      <c r="F303" s="507"/>
      <c r="G303" s="210">
        <f t="shared" si="107"/>
        <v>0</v>
      </c>
      <c r="H303" s="82">
        <f t="shared" si="88"/>
        <v>0</v>
      </c>
      <c r="I303" s="211"/>
      <c r="J303" s="441" t="s">
        <v>21</v>
      </c>
      <c r="K303" s="441" t="s">
        <v>21</v>
      </c>
      <c r="L303" s="441" t="s">
        <v>21</v>
      </c>
      <c r="M303" s="441" t="s">
        <v>21</v>
      </c>
      <c r="N303" s="568" t="s">
        <v>21</v>
      </c>
      <c r="O303" s="211"/>
      <c r="P303" s="212" t="str">
        <f>IF(B303="","",
IF(AND(V303="",W303="",B303&lt;&gt;""),"Employed",
IF(AND(V303&lt;&gt;"",W303="",B303&lt;&gt;""),"Terminated",
IF(AND(V303&lt;&gt;"",W303&lt;&gt;"",B303&lt;&gt;""),IF(W303&lt;Cover!$E$43,"Employed","Furloughed"),
IF(AND(V303="",W303&lt;&gt;"",B303&lt;&gt;""),IF(W303&lt;Cover!$E$43,"Employed","Rehired"))))))</f>
        <v/>
      </c>
      <c r="Q303" s="211"/>
      <c r="R303" s="536"/>
      <c r="S303" s="563"/>
      <c r="T303" s="536"/>
      <c r="U303" s="82">
        <f>IF(Cover!$E$47="Weekly",IF(T303&gt;0,T303,R303*S303),IF(T303&gt;0,T303,R303*S303)/2)</f>
        <v>0</v>
      </c>
      <c r="V303" s="564"/>
      <c r="W303" s="564"/>
      <c r="Y303" s="213" t="str">
        <f>IF($B303="","",IF('Actual Allocation Calc'!$AH$78="A",
IF($P303="Employed",$U303/7*BJ303,
IF(AND($P303="Terminated"),($U303/7*AP303),
IF(AND($P303="Furloughed"),($U303/7*AP303)+($U303/7*AZ303),
IF(AND($P303="Rehired"),($U303/7*AZ303),
IF(AND($P303="Terminated",AP303&gt;0),$U303,
IF($P303="Furloughed",IF(AP303&gt;0,$U303)+IF(AZ303&gt;0,$U303),
IF($P303="Rehired",IF(AZ303&gt;0,$U303)))))))),IF('Actual Allocation Calc'!$AH$78="C",'Actual Allocation Calc'!L303,'Actual Allocation Calc'!U303+IF($P303="Employed",$U303/7*BJ303,
IF(AND($P303="Terminated"),($U303/7*AP303),
IF(AND($P303="Furloughed"),($U303/7*AP303)+($U303/7*AZ303),
IF(AND($P303="Rehired"),($U303/7*AZ303),
IF(AND($P303="Terminated",AP303&gt;0),$U303,
IF($P303="Furloughed",IF(AP303&gt;0,$U303)+IF(AZ303&gt;0,$U303),
IF($P303="Rehired",IF(AZ303&gt;0,$U303))))))))*'Actual Allocation Calc'!$AH$99)))</f>
        <v/>
      </c>
      <c r="Z303" s="210" t="str">
        <f>IF($B303="","",IF('Actual Allocation Calc'!$AI$78="A",
IF($P303="Employed",$U303,
IF(AND($P303="Terminated"),($U303/7*AQ303),
IF(AND($P303="Furloughed"),($U303/7*AQ303)+($U303/7*BA303),
IF(AND($P303="Rehired"),($U303/7*BA303),
IF(AND($P303="Terminated",AQ303&gt;0),$U303,
IF($P303="Furloughed",IF(AQ303&gt;0,$U303)+IF(BA303&gt;0,$U303),
IF($P303="Rehired",IF(BA303&gt;0,$U303)))))))),IF('Actual Allocation Calc'!$AI$78="C",'Actual Allocation Calc'!M303,'Actual Allocation Calc'!V303+IF($P303="Employed",$U303,
IF(AND($P303="Terminated"),($U303/7*AQ303),
IF(AND($P303="Furloughed"),($U303/7*AQ303)+($U303/7*BA303),
IF(AND($P303="Rehired"),($U303/7*BA303),
IF(AND($P303="Terminated",AQ303&gt;0),$U303,
IF($P303="Furloughed",IF(AQ303&gt;0,$U303)+IF(BA303&gt;0,$U303),
IF($P303="Rehired",IF(BA303&gt;0,$U303))))))))*'Actual Allocation Calc'!$AI$99)))</f>
        <v/>
      </c>
      <c r="AA303" s="210" t="str">
        <f>IF($B303="","",IF('Actual Allocation Calc'!$AJ$78="A",
IF($P303="Employed",$U303,
IF(AND($P303="Terminated"),($U303/7*AR303),
IF(AND($P303="Furloughed"),($U303/7*AR303)+($U303/7*BB303),
IF(AND($P303="Rehired"),($U303/7*BB303),
IF(AND($P303="Terminated",AR303&gt;0),$U303,
IF($P303="Furloughed",IF(AR303&gt;0,$U303)+IF(BB303&gt;0,$U303),
IF($P303="Rehired",IF(BB303&gt;0,$U303)))))))),IF('Actual Allocation Calc'!$AJ$78="C",'Actual Allocation Calc'!N303,'Actual Allocation Calc'!W303+IF($P303="Employed",$U303,
IF(AND($P303="Terminated"),($U303/7*AR303),
IF(AND($P303="Furloughed"),($U303/7*AR303)+($U303/7*BB303),
IF(AND($P303="Rehired"),($U303/7*BB303),
IF(AND($P303="Terminated",AR303&gt;0),$U303,
IF($P303="Furloughed",IF(AR303&gt;0,$U303)+IF(BB303&gt;0,$U303),
IF($P303="Rehired",IF(BB303&gt;0,$U303))))))))*'Actual Allocation Calc'!$AJ$99)))</f>
        <v/>
      </c>
      <c r="AB303" s="210" t="str">
        <f>IF($B303="","",IF('Actual Allocation Calc'!$AK$78="A",
IF($P303="Employed",$U303,
IF(AND($P303="Terminated"),($U303/7*AS303),
IF(AND($P303="Furloughed"),($U303/7*AS303)+($U303/7*BC303),
IF(AND($P303="Rehired"),($U303/7*BC303),
IF(AND($P303="Terminated",AS303&gt;0),$U303,
IF($P303="Furloughed",IF(AS303&gt;0,$U303)+IF(BC303&gt;0,$U303),
IF($P303="Rehired",IF(BC303&gt;0,$U303)))))))),IF('Actual Allocation Calc'!$AK$78="C",'Actual Allocation Calc'!O303,'Actual Allocation Calc'!X303+IF($P303="Employed",$U303,
IF(AND($P303="Terminated"),($U303/7*AS303),
IF(AND($P303="Furloughed"),($U303/7*AS303)+($U303/7*BC303),
IF(AND($P303="Rehired"),($U303/7*BC303),
IF(AND($P303="Terminated",AS303&gt;0),$U303,
IF($P303="Furloughed",IF(AS303&gt;0,$U303)+IF(BC303&gt;0,$U303),
IF($P303="Rehired",IF(BC303&gt;0,$U303))))))))*'Actual Allocation Calc'!$AK$99)))</f>
        <v/>
      </c>
      <c r="AC303" s="210" t="str">
        <f>IF($B303="","",IF('Actual Allocation Calc'!$AL$78="A",
IF($P303="Employed",$U303,
IF(AND($P303="Terminated"),($U303/7*AT303),
IF(AND($P303="Furloughed"),($U303/7*AT303)+($U303/7*BD303),
IF(AND($P303="Rehired"),($U303/7*BD303),
IF(AND($P303="Terminated",AT303&gt;0),$U303,
IF($P303="Furloughed",IF(AT303&gt;0,$U303)+IF(BD303&gt;0,$U303),
IF($P303="Rehired",IF(BD303&gt;0,$U303)))))))),IF('Actual Allocation Calc'!$AL$78="C",'Actual Allocation Calc'!P303,'Actual Allocation Calc'!Y303+IF($P303="Employed",$U303,
IF(AND($P303="Terminated"),($U303/7*AT303),
IF(AND($P303="Furloughed"),($U303/7*AT303)+($U303/7*BD303),
IF(AND($P303="Rehired"),($U303/7*BD303),
IF(AND($P303="Terminated",AT303&gt;0),$U303,
IF($P303="Furloughed",IF(AT303&gt;0,$U303)+IF(BD303&gt;0,$U303),
IF($P303="Rehired",IF(BD303&gt;0,$U303))))))))*'Actual Allocation Calc'!$AL$99)))</f>
        <v/>
      </c>
      <c r="AD303" s="210" t="str">
        <f>IF($B303="","",IF('Actual Allocation Calc'!$AM$78="A",
IF($P303="Employed",$U303,
IF(AND($P303="Terminated"),($U303/7*AU303),
IF(AND($P303="Furloughed"),($U303/7*AU303)+($U303/7*BE303),
IF(AND($P303="Rehired"),($U303/7*BE303),
IF(AND($P303="Terminated",AU303&gt;0),$U303,
IF($P303="Furloughed",IF(AU303&gt;0,$U303)+IF(BE303&gt;0,$U303),
IF($P303="Rehired",IF(BE303&gt;0,$U303)))))))),IF('Actual Allocation Calc'!$AM$78="C",'Actual Allocation Calc'!Q303,'Actual Allocation Calc'!Z303+IF($P303="Employed",$U303,
IF(AND($P303="Terminated"),($U303/7*AU303),
IF(AND($P303="Furloughed"),($U303/7*AU303)+($U303/7*BE303),
IF(AND($P303="Rehired"),($U303/7*BE303),
IF(AND($P303="Terminated",AU303&gt;0),$U303,
IF($P303="Furloughed",IF(AU303&gt;0,$U303)+IF(BE303&gt;0,$U303),
IF($P303="Rehired",IF(BE303&gt;0,$U303))))))))*'Actual Allocation Calc'!$AM$99)))</f>
        <v/>
      </c>
      <c r="AE303" s="210" t="str">
        <f>IF($B303="","",IF('Actual Allocation Calc'!$AN$78="A",
IF($P303="Employed",$U303,
IF(AND($P303="Terminated"),($U303/7*AV303),
IF(AND($P303="Furloughed"),($U303/7*AV303)+($U303/7*BF303),
IF(AND($P303="Rehired"),($U303/7*BF303),
IF(AND($P303="Terminated",AV303&gt;0),$U303,
IF($P303="Furloughed",IF(AV303&gt;0,$U303)+IF(BF303&gt;0,$U303),
IF($P303="Rehired",IF(BF303&gt;0,$U303)))))))),IF('Actual Allocation Calc'!$AN$78="C",'Actual Allocation Calc'!R303,'Actual Allocation Calc'!AA303+IF($P303="Employed",$U303,
IF(AND($P303="Terminated"),($U303/7*AV303),
IF(AND($P303="Furloughed"),($U303/7*AV303)+($U303/7*BF303),
IF(AND($P303="Rehired"),($U303/7*BF303),
IF(AND($P303="Terminated",AV303&gt;0),$U303,
IF($P303="Furloughed",IF(AV303&gt;0,$U303)+IF(BF303&gt;0,$U303),
IF($P303="Rehired",IF(BF303&gt;0,$U303))))))))*'Actual Allocation Calc'!$AN$99)))</f>
        <v/>
      </c>
      <c r="AF303" s="210" t="str">
        <f>IF($B303="","",IF('Actual Allocation Calc'!$AO$78="A",
IF($P303="Employed",$U303,
IF(AND($P303="Terminated"),($U303/7*AW303),
IF(AND($P303="Furloughed"),($U303/7*AW303)+($U303/7*BG303),
IF(AND($P303="Rehired"),($U303/7*BG303),
IF(AND($P303="Terminated",AW303&gt;0),$U303,
IF($P303="Furloughed",IF(AW303&gt;0,$U303)+IF(BG303&gt;0,$U303),
IF($P303="Rehired",IF(BG303&gt;0,$U303)))))))),IF('Actual Allocation Calc'!$AO$78="C",'Actual Allocation Calc'!S303,'Actual Allocation Calc'!AB303+IF($P303="Employed",$U303,
IF(AND($P303="Terminated"),($U303/7*AW303),
IF(AND($P303="Furloughed"),($U303/7*AW303)+($U303/7*BG303),
IF(AND($P303="Rehired"),($U303/7*BG303),
IF(AND($P303="Terminated",AW303&gt;0),$U303,
IF($P303="Furloughed",IF(AW303&gt;0,$U303)+IF(BG303&gt;0,$U303),
IF($P303="Rehired",IF(BG303&gt;0,$U303))))))))*'Actual Allocation Calc'!$AO$99)))</f>
        <v/>
      </c>
      <c r="AG303" s="210" t="str">
        <f>IF($B303="","",IF('Actual Allocation Calc'!$AP$78="A",
IF($P303="Employed",$U303/7*BK303,
IF(AND($P303="Terminated"),($U303/7*AX303),
IF(AND($P303="Furloughed"),($U303/7*AX303)+($U303/7*BH303),
IF(AND($P303="Rehired"),($U303/7*BH303),
IF(AND($P303="Terminated",AX303&gt;0),$U303,
IF($P303="Furloughed",IF(AX303&gt;0,$U303)+IF(BH303&gt;0,$U303),
IF($P303="Rehired",IF(BH303&gt;0,$U303)))))))),IF('Actual Allocation Calc'!$AP$78="C",'Actual Allocation Calc'!T303,'Actual Allocation Calc'!AC303+IF($P303="Employed",$U303/7*BK303,
IF(AND($P303="Terminated"),($U303/7*AX303),
IF(AND($P303="Furloughed"),($U303/7*AX303)+($U303/7*BH303),
IF(AND($P303="Rehired"),($U303/7*BH303),
IF(AND($P303="Terminated",AX303&gt;0),$U303,
IF($P303="Furloughed",IF(AX303&gt;0,$U303)+IF(BH303&gt;0,$U303),
IF($P303="Rehired",IF(BH303&gt;0,$U303))))))))*'Actual Allocation Calc'!$AP$99)))</f>
        <v/>
      </c>
      <c r="AH303" s="536"/>
      <c r="AI303" s="82">
        <f t="shared" si="108"/>
        <v>0</v>
      </c>
      <c r="AJ303" s="210">
        <f t="shared" si="90"/>
        <v>0</v>
      </c>
      <c r="AK303" s="397" t="str">
        <f t="shared" si="91"/>
        <v/>
      </c>
      <c r="AM303" s="122"/>
      <c r="AO303" s="214" t="str">
        <f>IFERROR(IF($V303="","",VLOOKUP(V303,'Calendar Calcs'!$B$2:$E1270,4,FALSE)),0)</f>
        <v/>
      </c>
      <c r="AP303" s="69" t="str">
        <f>IF($AO303="","", IF($AO303&lt;AP$23,0,IF($AO303&gt;AP$23,COUNTIFS('Calendar Calcs'!$E$2:$E1270,AP$23),COUNTIFS('Calendar Calcs'!$E$2:$E1270,AP$23,'Calendar Calcs'!$D$2:$D1270,"&lt;="&amp;WEEKDAY($V303)))))</f>
        <v/>
      </c>
      <c r="AQ303" s="69" t="str">
        <f>IF($AO303="","", IF($AO303&lt;AQ$23,0,IF($AO303&gt;AQ$23,COUNTIFS('Calendar Calcs'!$E$2:$E1270,AQ$23),COUNTIFS('Calendar Calcs'!$E$2:$E1270,AQ$23,'Calendar Calcs'!$D$2:$D1270,"&lt;="&amp;WEEKDAY($V303)))))</f>
        <v/>
      </c>
      <c r="AR303" s="69" t="str">
        <f>IF($AO303="","", IF($AO303&lt;AR$23,0,IF($AO303&gt;AR$23,COUNTIFS('Calendar Calcs'!$E$2:$E1270,AR$23),COUNTIFS('Calendar Calcs'!$E$2:$E1270,AR$23,'Calendar Calcs'!$D$2:$D1270,"&lt;="&amp;WEEKDAY($V303)))))</f>
        <v/>
      </c>
      <c r="AS303" s="69" t="str">
        <f>IF($AO303="","", IF($AO303&lt;AS$23,0,IF($AO303&gt;AS$23,COUNTIFS('Calendar Calcs'!$E$2:$E1270,AS$23),COUNTIFS('Calendar Calcs'!$E$2:$E1270,AS$23,'Calendar Calcs'!$D$2:$D1270,"&lt;="&amp;WEEKDAY($V303)))))</f>
        <v/>
      </c>
      <c r="AT303" s="69" t="str">
        <f>IF($AO303="","", IF($AO303&lt;AT$23,0,IF($AO303&gt;AT$23,COUNTIFS('Calendar Calcs'!$E$2:$E1270,AT$23),COUNTIFS('Calendar Calcs'!$E$2:$E1270,AT$23,'Calendar Calcs'!$D$2:$D1270,"&lt;="&amp;WEEKDAY($V303)))))</f>
        <v/>
      </c>
      <c r="AU303" s="69" t="str">
        <f>IF($AO303="","", IF($AO303&lt;AU$23,0,IF($AO303&gt;AU$23,COUNTIFS('Calendar Calcs'!$E$2:$E1270,AU$23),COUNTIFS('Calendar Calcs'!$E$2:$E1270,AU$23,'Calendar Calcs'!$D$2:$D1270,"&lt;="&amp;WEEKDAY($V303)))))</f>
        <v/>
      </c>
      <c r="AV303" s="69" t="str">
        <f>IF($AO303="","", IF($AO303&lt;AV$23,0,IF($AO303&gt;AV$23,COUNTIFS('Calendar Calcs'!$E$2:$E1270,AV$23),COUNTIFS('Calendar Calcs'!$E$2:$E1270,AV$23,'Calendar Calcs'!$D$2:$D1270,"&lt;="&amp;WEEKDAY($V303)))))</f>
        <v/>
      </c>
      <c r="AW303" s="69" t="str">
        <f>IF($AO303="","", IF($AO303&lt;AW$23,0,IF($AO303&gt;AW$23,COUNTIFS('Calendar Calcs'!$E$2:$E1270,AW$23),COUNTIFS('Calendar Calcs'!$E$2:$E1270,AW$23,'Calendar Calcs'!$D$2:$D1270,"&lt;="&amp;WEEKDAY($V303)))))</f>
        <v/>
      </c>
      <c r="AX303" s="69" t="str">
        <f>IF($AO303="","", IF($AO303&lt;AX$23,0,IF($AO303&gt;AX$23,COUNTIFS('Calendar Calcs'!$E$2:$E1270,AX$23),COUNTIFS('Calendar Calcs'!$E$2:$E1270,AX$23,'Calendar Calcs'!$D$2:$D1270,"&lt;="&amp;WEEKDAY($V303)))))</f>
        <v/>
      </c>
      <c r="AY303" s="69" t="str">
        <f>IF($W303="","",VLOOKUP($W303,'Calendar Calcs'!$B$2:$E1270,4,FALSE))</f>
        <v/>
      </c>
      <c r="AZ303" s="69" t="str">
        <f>IF($AY303="","",IF($AY303&gt;AZ$23,0,IF($AY303&lt;AZ$23,COUNTIFS('Calendar Calcs'!$E$2:$E1270,AZ$23),COUNTIFS('Calendar Calcs'!$E$2:$E1270,AZ$23,'Calendar Calcs'!$D$2:$D1270,"&gt;="&amp;WEEKDAY($W303)))))</f>
        <v/>
      </c>
      <c r="BA303" s="69" t="str">
        <f>IF($AY303="","",IF($AY303&gt;BA$23,0,IF($AY303&lt;BA$23,COUNTIFS('Calendar Calcs'!$E$2:$E1270,BA$23),COUNTIFS('Calendar Calcs'!$E$2:$E1270,BA$23,'Calendar Calcs'!$D$2:$D1270,"&gt;="&amp;WEEKDAY($W303)))))</f>
        <v/>
      </c>
      <c r="BB303" s="69" t="str">
        <f>IF($AY303="","",IF($AY303&gt;BB$23,0,IF($AY303&lt;BB$23,COUNTIFS('Calendar Calcs'!$E$2:$E1270,BB$23),COUNTIFS('Calendar Calcs'!$E$2:$E1270,BB$23,'Calendar Calcs'!$D$2:$D1270,"&gt;="&amp;WEEKDAY($W303)))))</f>
        <v/>
      </c>
      <c r="BC303" s="69" t="str">
        <f>IF($AY303="","",IF($AY303&gt;BC$23,0,IF($AY303&lt;BC$23,COUNTIFS('Calendar Calcs'!$E$2:$E1270,BC$23),COUNTIFS('Calendar Calcs'!$E$2:$E1270,BC$23,'Calendar Calcs'!$D$2:$D1270,"&gt;="&amp;WEEKDAY($W303)))))</f>
        <v/>
      </c>
      <c r="BD303" s="69" t="str">
        <f>IF($AY303="","",IF($AY303&gt;BD$23,0,IF($AY303&lt;BD$23,COUNTIFS('Calendar Calcs'!$E$2:$E1270,BD$23),COUNTIFS('Calendar Calcs'!$E$2:$E1270,BD$23,'Calendar Calcs'!$D$2:$D1270,"&gt;="&amp;WEEKDAY($W303)))))</f>
        <v/>
      </c>
      <c r="BE303" s="69" t="str">
        <f>IF($AY303="","",IF($AY303&gt;BE$23,0,IF($AY303&lt;BE$23,COUNTIFS('Calendar Calcs'!$E$2:$E1270,BE$23),COUNTIFS('Calendar Calcs'!$E$2:$E1270,BE$23,'Calendar Calcs'!$D$2:$D1270,"&gt;="&amp;WEEKDAY($W303)))))</f>
        <v/>
      </c>
      <c r="BF303" s="69" t="str">
        <f>IF($AY303="","",IF($AY303&gt;BF$23,0,IF($AY303&lt;BF$23,COUNTIFS('Calendar Calcs'!$E$2:$E1270,BF$23),COUNTIFS('Calendar Calcs'!$E$2:$E1270,BF$23,'Calendar Calcs'!$D$2:$D1270,"&gt;="&amp;WEEKDAY($W303)))))</f>
        <v/>
      </c>
      <c r="BG303" s="69" t="str">
        <f>IF($AY303="","",IF($AY303&gt;BG$23,0,IF($AY303&lt;BG$23,COUNTIFS('Calendar Calcs'!$E$2:$E1270,BG$23),COUNTIFS('Calendar Calcs'!$E$2:$E1270,BG$23,'Calendar Calcs'!$D$2:$D1270,"&gt;="&amp;WEEKDAY($W303)))))</f>
        <v/>
      </c>
      <c r="BH303" s="69">
        <f t="shared" si="92"/>
        <v>6</v>
      </c>
      <c r="BI303" s="69">
        <f>IF(Cover!$E$43="","",VLOOKUP(Cover!$E$43,'Calendar Calcs'!$B$2:$E1270,4,FALSE))</f>
        <v>1</v>
      </c>
      <c r="BJ303" s="69">
        <f>IF($BI303="","", IF($BI303&lt;BJ$23,0,IF($BI303&gt;=BJ$23,COUNTIFS('Calendar Calcs'!$E$2:$E1270,BJ$23),COUNTIFS('Calendar Calcs'!$E$2:$E1270,BJ$23,'Calendar Calcs'!$D$2:$D1270,"&lt;="&amp;WEEKDAY($V303)))))</f>
        <v>1</v>
      </c>
      <c r="BK303" s="69">
        <f t="shared" si="89"/>
        <v>6</v>
      </c>
      <c r="BN303" s="69" t="str">
        <f>IF(T303&gt;0,"FTE",IF(Cover!$E$47="Weekly",IF(S303&gt;29.75,"FTE","PTE"),IF(S303&gt;59.75,"FTE","PTE")))</f>
        <v>PTE</v>
      </c>
      <c r="BO303" s="69">
        <f>IF(BN303="FTE",30,IF(Cover!$E$47="Weekly",'STEP 2 EE Data'!S303,'STEP 2 EE Data'!S303/2))</f>
        <v>0</v>
      </c>
      <c r="BP303" s="209">
        <f t="shared" si="93"/>
        <v>0</v>
      </c>
      <c r="BQ303" s="209">
        <f t="shared" si="94"/>
        <v>0</v>
      </c>
      <c r="BR303" s="209">
        <f t="shared" si="95"/>
        <v>0</v>
      </c>
      <c r="BS303" s="209">
        <f t="shared" si="96"/>
        <v>0</v>
      </c>
      <c r="BT303" s="209">
        <f t="shared" si="97"/>
        <v>0</v>
      </c>
      <c r="BU303" s="209">
        <f t="shared" si="98"/>
        <v>0</v>
      </c>
      <c r="BV303" s="209">
        <f t="shared" si="99"/>
        <v>0</v>
      </c>
      <c r="BW303" s="209">
        <f t="shared" si="100"/>
        <v>0</v>
      </c>
      <c r="BX303" s="209">
        <f t="shared" si="101"/>
        <v>0</v>
      </c>
      <c r="CC303" s="210" t="str">
        <f>IF(B303="","",IF(C303="",IF(Cover!$E$47="Weekly",'STEP 3 EE Comp'!BI308*8,'STEP 3 EE Comp'!BI308*4),IF(Cover!$E$47="Weekly",'STEP 3 EE Comp'!BI308,'STEP 3 EE Comp'!BI308)))</f>
        <v/>
      </c>
      <c r="CD303" s="82" t="str">
        <f t="shared" si="102"/>
        <v/>
      </c>
      <c r="CE303" s="417">
        <f t="shared" si="103"/>
        <v>1</v>
      </c>
      <c r="CF303" s="82" t="str">
        <f t="shared" si="104"/>
        <v>Good</v>
      </c>
      <c r="CG303" s="82">
        <f t="shared" si="105"/>
        <v>0</v>
      </c>
      <c r="CH303" s="234">
        <f t="shared" si="106"/>
        <v>0</v>
      </c>
    </row>
    <row r="304" spans="1:86" s="69" customFormat="1" x14ac:dyDescent="0.3">
      <c r="A304" s="555"/>
      <c r="B304" s="52"/>
      <c r="C304" s="52"/>
      <c r="D304" s="52"/>
      <c r="E304" s="52"/>
      <c r="F304" s="507"/>
      <c r="G304" s="210">
        <f t="shared" si="107"/>
        <v>0</v>
      </c>
      <c r="H304" s="82">
        <f t="shared" si="88"/>
        <v>0</v>
      </c>
      <c r="I304" s="211"/>
      <c r="J304" s="441" t="s">
        <v>21</v>
      </c>
      <c r="K304" s="441" t="s">
        <v>21</v>
      </c>
      <c r="L304" s="441" t="s">
        <v>21</v>
      </c>
      <c r="M304" s="441" t="s">
        <v>21</v>
      </c>
      <c r="N304" s="568" t="s">
        <v>21</v>
      </c>
      <c r="O304" s="211"/>
      <c r="P304" s="212" t="str">
        <f>IF(B304="","",
IF(AND(V304="",W304="",B304&lt;&gt;""),"Employed",
IF(AND(V304&lt;&gt;"",W304="",B304&lt;&gt;""),"Terminated",
IF(AND(V304&lt;&gt;"",W304&lt;&gt;"",B304&lt;&gt;""),IF(W304&lt;Cover!$E$43,"Employed","Furloughed"),
IF(AND(V304="",W304&lt;&gt;"",B304&lt;&gt;""),IF(W304&lt;Cover!$E$43,"Employed","Rehired"))))))</f>
        <v/>
      </c>
      <c r="Q304" s="211"/>
      <c r="R304" s="536"/>
      <c r="S304" s="563"/>
      <c r="T304" s="536"/>
      <c r="U304" s="82">
        <f>IF(Cover!$E$47="Weekly",IF(T304&gt;0,T304,R304*S304),IF(T304&gt;0,T304,R304*S304)/2)</f>
        <v>0</v>
      </c>
      <c r="V304" s="564"/>
      <c r="W304" s="564"/>
      <c r="Y304" s="213" t="str">
        <f>IF($B304="","",IF('Actual Allocation Calc'!$AH$78="A",
IF($P304="Employed",$U304/7*BJ304,
IF(AND($P304="Terminated"),($U304/7*AP304),
IF(AND($P304="Furloughed"),($U304/7*AP304)+($U304/7*AZ304),
IF(AND($P304="Rehired"),($U304/7*AZ304),
IF(AND($P304="Terminated",AP304&gt;0),$U304,
IF($P304="Furloughed",IF(AP304&gt;0,$U304)+IF(AZ304&gt;0,$U304),
IF($P304="Rehired",IF(AZ304&gt;0,$U304)))))))),IF('Actual Allocation Calc'!$AH$78="C",'Actual Allocation Calc'!L304,'Actual Allocation Calc'!U304+IF($P304="Employed",$U304/7*BJ304,
IF(AND($P304="Terminated"),($U304/7*AP304),
IF(AND($P304="Furloughed"),($U304/7*AP304)+($U304/7*AZ304),
IF(AND($P304="Rehired"),($U304/7*AZ304),
IF(AND($P304="Terminated",AP304&gt;0),$U304,
IF($P304="Furloughed",IF(AP304&gt;0,$U304)+IF(AZ304&gt;0,$U304),
IF($P304="Rehired",IF(AZ304&gt;0,$U304))))))))*'Actual Allocation Calc'!$AH$99)))</f>
        <v/>
      </c>
      <c r="Z304" s="210" t="str">
        <f>IF($B304="","",IF('Actual Allocation Calc'!$AI$78="A",
IF($P304="Employed",$U304,
IF(AND($P304="Terminated"),($U304/7*AQ304),
IF(AND($P304="Furloughed"),($U304/7*AQ304)+($U304/7*BA304),
IF(AND($P304="Rehired"),($U304/7*BA304),
IF(AND($P304="Terminated",AQ304&gt;0),$U304,
IF($P304="Furloughed",IF(AQ304&gt;0,$U304)+IF(BA304&gt;0,$U304),
IF($P304="Rehired",IF(BA304&gt;0,$U304)))))))),IF('Actual Allocation Calc'!$AI$78="C",'Actual Allocation Calc'!M304,'Actual Allocation Calc'!V304+IF($P304="Employed",$U304,
IF(AND($P304="Terminated"),($U304/7*AQ304),
IF(AND($P304="Furloughed"),($U304/7*AQ304)+($U304/7*BA304),
IF(AND($P304="Rehired"),($U304/7*BA304),
IF(AND($P304="Terminated",AQ304&gt;0),$U304,
IF($P304="Furloughed",IF(AQ304&gt;0,$U304)+IF(BA304&gt;0,$U304),
IF($P304="Rehired",IF(BA304&gt;0,$U304))))))))*'Actual Allocation Calc'!$AI$99)))</f>
        <v/>
      </c>
      <c r="AA304" s="210" t="str">
        <f>IF($B304="","",IF('Actual Allocation Calc'!$AJ$78="A",
IF($P304="Employed",$U304,
IF(AND($P304="Terminated"),($U304/7*AR304),
IF(AND($P304="Furloughed"),($U304/7*AR304)+($U304/7*BB304),
IF(AND($P304="Rehired"),($U304/7*BB304),
IF(AND($P304="Terminated",AR304&gt;0),$U304,
IF($P304="Furloughed",IF(AR304&gt;0,$U304)+IF(BB304&gt;0,$U304),
IF($P304="Rehired",IF(BB304&gt;0,$U304)))))))),IF('Actual Allocation Calc'!$AJ$78="C",'Actual Allocation Calc'!N304,'Actual Allocation Calc'!W304+IF($P304="Employed",$U304,
IF(AND($P304="Terminated"),($U304/7*AR304),
IF(AND($P304="Furloughed"),($U304/7*AR304)+($U304/7*BB304),
IF(AND($P304="Rehired"),($U304/7*BB304),
IF(AND($P304="Terminated",AR304&gt;0),$U304,
IF($P304="Furloughed",IF(AR304&gt;0,$U304)+IF(BB304&gt;0,$U304),
IF($P304="Rehired",IF(BB304&gt;0,$U304))))))))*'Actual Allocation Calc'!$AJ$99)))</f>
        <v/>
      </c>
      <c r="AB304" s="210" t="str">
        <f>IF($B304="","",IF('Actual Allocation Calc'!$AK$78="A",
IF($P304="Employed",$U304,
IF(AND($P304="Terminated"),($U304/7*AS304),
IF(AND($P304="Furloughed"),($U304/7*AS304)+($U304/7*BC304),
IF(AND($P304="Rehired"),($U304/7*BC304),
IF(AND($P304="Terminated",AS304&gt;0),$U304,
IF($P304="Furloughed",IF(AS304&gt;0,$U304)+IF(BC304&gt;0,$U304),
IF($P304="Rehired",IF(BC304&gt;0,$U304)))))))),IF('Actual Allocation Calc'!$AK$78="C",'Actual Allocation Calc'!O304,'Actual Allocation Calc'!X304+IF($P304="Employed",$U304,
IF(AND($P304="Terminated"),($U304/7*AS304),
IF(AND($P304="Furloughed"),($U304/7*AS304)+($U304/7*BC304),
IF(AND($P304="Rehired"),($U304/7*BC304),
IF(AND($P304="Terminated",AS304&gt;0),$U304,
IF($P304="Furloughed",IF(AS304&gt;0,$U304)+IF(BC304&gt;0,$U304),
IF($P304="Rehired",IF(BC304&gt;0,$U304))))))))*'Actual Allocation Calc'!$AK$99)))</f>
        <v/>
      </c>
      <c r="AC304" s="210" t="str">
        <f>IF($B304="","",IF('Actual Allocation Calc'!$AL$78="A",
IF($P304="Employed",$U304,
IF(AND($P304="Terminated"),($U304/7*AT304),
IF(AND($P304="Furloughed"),($U304/7*AT304)+($U304/7*BD304),
IF(AND($P304="Rehired"),($U304/7*BD304),
IF(AND($P304="Terminated",AT304&gt;0),$U304,
IF($P304="Furloughed",IF(AT304&gt;0,$U304)+IF(BD304&gt;0,$U304),
IF($P304="Rehired",IF(BD304&gt;0,$U304)))))))),IF('Actual Allocation Calc'!$AL$78="C",'Actual Allocation Calc'!P304,'Actual Allocation Calc'!Y304+IF($P304="Employed",$U304,
IF(AND($P304="Terminated"),($U304/7*AT304),
IF(AND($P304="Furloughed"),($U304/7*AT304)+($U304/7*BD304),
IF(AND($P304="Rehired"),($U304/7*BD304),
IF(AND($P304="Terminated",AT304&gt;0),$U304,
IF($P304="Furloughed",IF(AT304&gt;0,$U304)+IF(BD304&gt;0,$U304),
IF($P304="Rehired",IF(BD304&gt;0,$U304))))))))*'Actual Allocation Calc'!$AL$99)))</f>
        <v/>
      </c>
      <c r="AD304" s="210" t="str">
        <f>IF($B304="","",IF('Actual Allocation Calc'!$AM$78="A",
IF($P304="Employed",$U304,
IF(AND($P304="Terminated"),($U304/7*AU304),
IF(AND($P304="Furloughed"),($U304/7*AU304)+($U304/7*BE304),
IF(AND($P304="Rehired"),($U304/7*BE304),
IF(AND($P304="Terminated",AU304&gt;0),$U304,
IF($P304="Furloughed",IF(AU304&gt;0,$U304)+IF(BE304&gt;0,$U304),
IF($P304="Rehired",IF(BE304&gt;0,$U304)))))))),IF('Actual Allocation Calc'!$AM$78="C",'Actual Allocation Calc'!Q304,'Actual Allocation Calc'!Z304+IF($P304="Employed",$U304,
IF(AND($P304="Terminated"),($U304/7*AU304),
IF(AND($P304="Furloughed"),($U304/7*AU304)+($U304/7*BE304),
IF(AND($P304="Rehired"),($U304/7*BE304),
IF(AND($P304="Terminated",AU304&gt;0),$U304,
IF($P304="Furloughed",IF(AU304&gt;0,$U304)+IF(BE304&gt;0,$U304),
IF($P304="Rehired",IF(BE304&gt;0,$U304))))))))*'Actual Allocation Calc'!$AM$99)))</f>
        <v/>
      </c>
      <c r="AE304" s="210" t="str">
        <f>IF($B304="","",IF('Actual Allocation Calc'!$AN$78="A",
IF($P304="Employed",$U304,
IF(AND($P304="Terminated"),($U304/7*AV304),
IF(AND($P304="Furloughed"),($U304/7*AV304)+($U304/7*BF304),
IF(AND($P304="Rehired"),($U304/7*BF304),
IF(AND($P304="Terminated",AV304&gt;0),$U304,
IF($P304="Furloughed",IF(AV304&gt;0,$U304)+IF(BF304&gt;0,$U304),
IF($P304="Rehired",IF(BF304&gt;0,$U304)))))))),IF('Actual Allocation Calc'!$AN$78="C",'Actual Allocation Calc'!R304,'Actual Allocation Calc'!AA304+IF($P304="Employed",$U304,
IF(AND($P304="Terminated"),($U304/7*AV304),
IF(AND($P304="Furloughed"),($U304/7*AV304)+($U304/7*BF304),
IF(AND($P304="Rehired"),($U304/7*BF304),
IF(AND($P304="Terminated",AV304&gt;0),$U304,
IF($P304="Furloughed",IF(AV304&gt;0,$U304)+IF(BF304&gt;0,$U304),
IF($P304="Rehired",IF(BF304&gt;0,$U304))))))))*'Actual Allocation Calc'!$AN$99)))</f>
        <v/>
      </c>
      <c r="AF304" s="210" t="str">
        <f>IF($B304="","",IF('Actual Allocation Calc'!$AO$78="A",
IF($P304="Employed",$U304,
IF(AND($P304="Terminated"),($U304/7*AW304),
IF(AND($P304="Furloughed"),($U304/7*AW304)+($U304/7*BG304),
IF(AND($P304="Rehired"),($U304/7*BG304),
IF(AND($P304="Terminated",AW304&gt;0),$U304,
IF($P304="Furloughed",IF(AW304&gt;0,$U304)+IF(BG304&gt;0,$U304),
IF($P304="Rehired",IF(BG304&gt;0,$U304)))))))),IF('Actual Allocation Calc'!$AO$78="C",'Actual Allocation Calc'!S304,'Actual Allocation Calc'!AB304+IF($P304="Employed",$U304,
IF(AND($P304="Terminated"),($U304/7*AW304),
IF(AND($P304="Furloughed"),($U304/7*AW304)+($U304/7*BG304),
IF(AND($P304="Rehired"),($U304/7*BG304),
IF(AND($P304="Terminated",AW304&gt;0),$U304,
IF($P304="Furloughed",IF(AW304&gt;0,$U304)+IF(BG304&gt;0,$U304),
IF($P304="Rehired",IF(BG304&gt;0,$U304))))))))*'Actual Allocation Calc'!$AO$99)))</f>
        <v/>
      </c>
      <c r="AG304" s="210" t="str">
        <f>IF($B304="","",IF('Actual Allocation Calc'!$AP$78="A",
IF($P304="Employed",$U304/7*BK304,
IF(AND($P304="Terminated"),($U304/7*AX304),
IF(AND($P304="Furloughed"),($U304/7*AX304)+($U304/7*BH304),
IF(AND($P304="Rehired"),($U304/7*BH304),
IF(AND($P304="Terminated",AX304&gt;0),$U304,
IF($P304="Furloughed",IF(AX304&gt;0,$U304)+IF(BH304&gt;0,$U304),
IF($P304="Rehired",IF(BH304&gt;0,$U304)))))))),IF('Actual Allocation Calc'!$AP$78="C",'Actual Allocation Calc'!T304,'Actual Allocation Calc'!AC304+IF($P304="Employed",$U304/7*BK304,
IF(AND($P304="Terminated"),($U304/7*AX304),
IF(AND($P304="Furloughed"),($U304/7*AX304)+($U304/7*BH304),
IF(AND($P304="Rehired"),($U304/7*BH304),
IF(AND($P304="Terminated",AX304&gt;0),$U304,
IF($P304="Furloughed",IF(AX304&gt;0,$U304)+IF(BH304&gt;0,$U304),
IF($P304="Rehired",IF(BH304&gt;0,$U304))))))))*'Actual Allocation Calc'!$AP$99)))</f>
        <v/>
      </c>
      <c r="AH304" s="536"/>
      <c r="AI304" s="82">
        <f t="shared" si="108"/>
        <v>0</v>
      </c>
      <c r="AJ304" s="210">
        <f t="shared" si="90"/>
        <v>0</v>
      </c>
      <c r="AK304" s="397" t="str">
        <f t="shared" si="91"/>
        <v/>
      </c>
      <c r="AM304" s="122"/>
      <c r="AO304" s="214" t="str">
        <f>IFERROR(IF($V304="","",VLOOKUP(V304,'Calendar Calcs'!$B$2:$E1271,4,FALSE)),0)</f>
        <v/>
      </c>
      <c r="AP304" s="69" t="str">
        <f>IF($AO304="","", IF($AO304&lt;AP$23,0,IF($AO304&gt;AP$23,COUNTIFS('Calendar Calcs'!$E$2:$E1271,AP$23),COUNTIFS('Calendar Calcs'!$E$2:$E1271,AP$23,'Calendar Calcs'!$D$2:$D1271,"&lt;="&amp;WEEKDAY($V304)))))</f>
        <v/>
      </c>
      <c r="AQ304" s="69" t="str">
        <f>IF($AO304="","", IF($AO304&lt;AQ$23,0,IF($AO304&gt;AQ$23,COUNTIFS('Calendar Calcs'!$E$2:$E1271,AQ$23),COUNTIFS('Calendar Calcs'!$E$2:$E1271,AQ$23,'Calendar Calcs'!$D$2:$D1271,"&lt;="&amp;WEEKDAY($V304)))))</f>
        <v/>
      </c>
      <c r="AR304" s="69" t="str">
        <f>IF($AO304="","", IF($AO304&lt;AR$23,0,IF($AO304&gt;AR$23,COUNTIFS('Calendar Calcs'!$E$2:$E1271,AR$23),COUNTIFS('Calendar Calcs'!$E$2:$E1271,AR$23,'Calendar Calcs'!$D$2:$D1271,"&lt;="&amp;WEEKDAY($V304)))))</f>
        <v/>
      </c>
      <c r="AS304" s="69" t="str">
        <f>IF($AO304="","", IF($AO304&lt;AS$23,0,IF($AO304&gt;AS$23,COUNTIFS('Calendar Calcs'!$E$2:$E1271,AS$23),COUNTIFS('Calendar Calcs'!$E$2:$E1271,AS$23,'Calendar Calcs'!$D$2:$D1271,"&lt;="&amp;WEEKDAY($V304)))))</f>
        <v/>
      </c>
      <c r="AT304" s="69" t="str">
        <f>IF($AO304="","", IF($AO304&lt;AT$23,0,IF($AO304&gt;AT$23,COUNTIFS('Calendar Calcs'!$E$2:$E1271,AT$23),COUNTIFS('Calendar Calcs'!$E$2:$E1271,AT$23,'Calendar Calcs'!$D$2:$D1271,"&lt;="&amp;WEEKDAY($V304)))))</f>
        <v/>
      </c>
      <c r="AU304" s="69" t="str">
        <f>IF($AO304="","", IF($AO304&lt;AU$23,0,IF($AO304&gt;AU$23,COUNTIFS('Calendar Calcs'!$E$2:$E1271,AU$23),COUNTIFS('Calendar Calcs'!$E$2:$E1271,AU$23,'Calendar Calcs'!$D$2:$D1271,"&lt;="&amp;WEEKDAY($V304)))))</f>
        <v/>
      </c>
      <c r="AV304" s="69" t="str">
        <f>IF($AO304="","", IF($AO304&lt;AV$23,0,IF($AO304&gt;AV$23,COUNTIFS('Calendar Calcs'!$E$2:$E1271,AV$23),COUNTIFS('Calendar Calcs'!$E$2:$E1271,AV$23,'Calendar Calcs'!$D$2:$D1271,"&lt;="&amp;WEEKDAY($V304)))))</f>
        <v/>
      </c>
      <c r="AW304" s="69" t="str">
        <f>IF($AO304="","", IF($AO304&lt;AW$23,0,IF($AO304&gt;AW$23,COUNTIFS('Calendar Calcs'!$E$2:$E1271,AW$23),COUNTIFS('Calendar Calcs'!$E$2:$E1271,AW$23,'Calendar Calcs'!$D$2:$D1271,"&lt;="&amp;WEEKDAY($V304)))))</f>
        <v/>
      </c>
      <c r="AX304" s="69" t="str">
        <f>IF($AO304="","", IF($AO304&lt;AX$23,0,IF($AO304&gt;AX$23,COUNTIFS('Calendar Calcs'!$E$2:$E1271,AX$23),COUNTIFS('Calendar Calcs'!$E$2:$E1271,AX$23,'Calendar Calcs'!$D$2:$D1271,"&lt;="&amp;WEEKDAY($V304)))))</f>
        <v/>
      </c>
      <c r="AY304" s="69" t="str">
        <f>IF($W304="","",VLOOKUP($W304,'Calendar Calcs'!$B$2:$E1271,4,FALSE))</f>
        <v/>
      </c>
      <c r="AZ304" s="69" t="str">
        <f>IF($AY304="","",IF($AY304&gt;AZ$23,0,IF($AY304&lt;AZ$23,COUNTIFS('Calendar Calcs'!$E$2:$E1271,AZ$23),COUNTIFS('Calendar Calcs'!$E$2:$E1271,AZ$23,'Calendar Calcs'!$D$2:$D1271,"&gt;="&amp;WEEKDAY($W304)))))</f>
        <v/>
      </c>
      <c r="BA304" s="69" t="str">
        <f>IF($AY304="","",IF($AY304&gt;BA$23,0,IF($AY304&lt;BA$23,COUNTIFS('Calendar Calcs'!$E$2:$E1271,BA$23),COUNTIFS('Calendar Calcs'!$E$2:$E1271,BA$23,'Calendar Calcs'!$D$2:$D1271,"&gt;="&amp;WEEKDAY($W304)))))</f>
        <v/>
      </c>
      <c r="BB304" s="69" t="str">
        <f>IF($AY304="","",IF($AY304&gt;BB$23,0,IF($AY304&lt;BB$23,COUNTIFS('Calendar Calcs'!$E$2:$E1271,BB$23),COUNTIFS('Calendar Calcs'!$E$2:$E1271,BB$23,'Calendar Calcs'!$D$2:$D1271,"&gt;="&amp;WEEKDAY($W304)))))</f>
        <v/>
      </c>
      <c r="BC304" s="69" t="str">
        <f>IF($AY304="","",IF($AY304&gt;BC$23,0,IF($AY304&lt;BC$23,COUNTIFS('Calendar Calcs'!$E$2:$E1271,BC$23),COUNTIFS('Calendar Calcs'!$E$2:$E1271,BC$23,'Calendar Calcs'!$D$2:$D1271,"&gt;="&amp;WEEKDAY($W304)))))</f>
        <v/>
      </c>
      <c r="BD304" s="69" t="str">
        <f>IF($AY304="","",IF($AY304&gt;BD$23,0,IF($AY304&lt;BD$23,COUNTIFS('Calendar Calcs'!$E$2:$E1271,BD$23),COUNTIFS('Calendar Calcs'!$E$2:$E1271,BD$23,'Calendar Calcs'!$D$2:$D1271,"&gt;="&amp;WEEKDAY($W304)))))</f>
        <v/>
      </c>
      <c r="BE304" s="69" t="str">
        <f>IF($AY304="","",IF($AY304&gt;BE$23,0,IF($AY304&lt;BE$23,COUNTIFS('Calendar Calcs'!$E$2:$E1271,BE$23),COUNTIFS('Calendar Calcs'!$E$2:$E1271,BE$23,'Calendar Calcs'!$D$2:$D1271,"&gt;="&amp;WEEKDAY($W304)))))</f>
        <v/>
      </c>
      <c r="BF304" s="69" t="str">
        <f>IF($AY304="","",IF($AY304&gt;BF$23,0,IF($AY304&lt;BF$23,COUNTIFS('Calendar Calcs'!$E$2:$E1271,BF$23),COUNTIFS('Calendar Calcs'!$E$2:$E1271,BF$23,'Calendar Calcs'!$D$2:$D1271,"&gt;="&amp;WEEKDAY($W304)))))</f>
        <v/>
      </c>
      <c r="BG304" s="69" t="str">
        <f>IF($AY304="","",IF($AY304&gt;BG$23,0,IF($AY304&lt;BG$23,COUNTIFS('Calendar Calcs'!$E$2:$E1271,BG$23),COUNTIFS('Calendar Calcs'!$E$2:$E1271,BG$23,'Calendar Calcs'!$D$2:$D1271,"&gt;="&amp;WEEKDAY($W304)))))</f>
        <v/>
      </c>
      <c r="BH304" s="69">
        <f t="shared" si="92"/>
        <v>6</v>
      </c>
      <c r="BI304" s="69">
        <f>IF(Cover!$E$43="","",VLOOKUP(Cover!$E$43,'Calendar Calcs'!$B$2:$E1271,4,FALSE))</f>
        <v>1</v>
      </c>
      <c r="BJ304" s="69">
        <f>IF($BI304="","", IF($BI304&lt;BJ$23,0,IF($BI304&gt;=BJ$23,COUNTIFS('Calendar Calcs'!$E$2:$E1271,BJ$23),COUNTIFS('Calendar Calcs'!$E$2:$E1271,BJ$23,'Calendar Calcs'!$D$2:$D1271,"&lt;="&amp;WEEKDAY($V304)))))</f>
        <v>1</v>
      </c>
      <c r="BK304" s="69">
        <f t="shared" si="89"/>
        <v>6</v>
      </c>
      <c r="BN304" s="69" t="str">
        <f>IF(T304&gt;0,"FTE",IF(Cover!$E$47="Weekly",IF(S304&gt;29.75,"FTE","PTE"),IF(S304&gt;59.75,"FTE","PTE")))</f>
        <v>PTE</v>
      </c>
      <c r="BO304" s="69">
        <f>IF(BN304="FTE",30,IF(Cover!$E$47="Weekly",'STEP 2 EE Data'!S304,'STEP 2 EE Data'!S304/2))</f>
        <v>0</v>
      </c>
      <c r="BP304" s="209">
        <f t="shared" si="93"/>
        <v>0</v>
      </c>
      <c r="BQ304" s="209">
        <f t="shared" si="94"/>
        <v>0</v>
      </c>
      <c r="BR304" s="209">
        <f t="shared" si="95"/>
        <v>0</v>
      </c>
      <c r="BS304" s="209">
        <f t="shared" si="96"/>
        <v>0</v>
      </c>
      <c r="BT304" s="209">
        <f t="shared" si="97"/>
        <v>0</v>
      </c>
      <c r="BU304" s="209">
        <f t="shared" si="98"/>
        <v>0</v>
      </c>
      <c r="BV304" s="209">
        <f t="shared" si="99"/>
        <v>0</v>
      </c>
      <c r="BW304" s="209">
        <f t="shared" si="100"/>
        <v>0</v>
      </c>
      <c r="BX304" s="209">
        <f t="shared" si="101"/>
        <v>0</v>
      </c>
      <c r="CC304" s="210" t="str">
        <f>IF(B304="","",IF(C304="",IF(Cover!$E$47="Weekly",'STEP 3 EE Comp'!BI309*8,'STEP 3 EE Comp'!BI309*4),IF(Cover!$E$47="Weekly",'STEP 3 EE Comp'!BI309,'STEP 3 EE Comp'!BI309)))</f>
        <v/>
      </c>
      <c r="CD304" s="82" t="str">
        <f t="shared" si="102"/>
        <v/>
      </c>
      <c r="CE304" s="417">
        <f t="shared" si="103"/>
        <v>1</v>
      </c>
      <c r="CF304" s="82" t="str">
        <f t="shared" si="104"/>
        <v>Good</v>
      </c>
      <c r="CG304" s="82">
        <f t="shared" si="105"/>
        <v>0</v>
      </c>
      <c r="CH304" s="234">
        <f t="shared" si="106"/>
        <v>0</v>
      </c>
    </row>
    <row r="305" spans="1:86" s="69" customFormat="1" x14ac:dyDescent="0.3">
      <c r="A305" s="555"/>
      <c r="B305" s="52"/>
      <c r="C305" s="52"/>
      <c r="D305" s="52"/>
      <c r="E305" s="52"/>
      <c r="F305" s="507"/>
      <c r="G305" s="210">
        <f t="shared" si="107"/>
        <v>0</v>
      </c>
      <c r="H305" s="82">
        <f t="shared" si="88"/>
        <v>0</v>
      </c>
      <c r="I305" s="211"/>
      <c r="J305" s="441" t="s">
        <v>21</v>
      </c>
      <c r="K305" s="441" t="s">
        <v>21</v>
      </c>
      <c r="L305" s="441" t="s">
        <v>21</v>
      </c>
      <c r="M305" s="441" t="s">
        <v>21</v>
      </c>
      <c r="N305" s="568" t="s">
        <v>21</v>
      </c>
      <c r="O305" s="211"/>
      <c r="P305" s="212" t="str">
        <f>IF(B305="","",
IF(AND(V305="",W305="",B305&lt;&gt;""),"Employed",
IF(AND(V305&lt;&gt;"",W305="",B305&lt;&gt;""),"Terminated",
IF(AND(V305&lt;&gt;"",W305&lt;&gt;"",B305&lt;&gt;""),IF(W305&lt;Cover!$E$43,"Employed","Furloughed"),
IF(AND(V305="",W305&lt;&gt;"",B305&lt;&gt;""),IF(W305&lt;Cover!$E$43,"Employed","Rehired"))))))</f>
        <v/>
      </c>
      <c r="Q305" s="211"/>
      <c r="R305" s="536"/>
      <c r="S305" s="563"/>
      <c r="T305" s="536"/>
      <c r="U305" s="82">
        <f>IF(Cover!$E$47="Weekly",IF(T305&gt;0,T305,R305*S305),IF(T305&gt;0,T305,R305*S305)/2)</f>
        <v>0</v>
      </c>
      <c r="V305" s="564"/>
      <c r="W305" s="564"/>
      <c r="Y305" s="213" t="str">
        <f>IF($B305="","",IF('Actual Allocation Calc'!$AH$78="A",
IF($P305="Employed",$U305/7*BJ305,
IF(AND($P305="Terminated"),($U305/7*AP305),
IF(AND($P305="Furloughed"),($U305/7*AP305)+($U305/7*AZ305),
IF(AND($P305="Rehired"),($U305/7*AZ305),
IF(AND($P305="Terminated",AP305&gt;0),$U305,
IF($P305="Furloughed",IF(AP305&gt;0,$U305)+IF(AZ305&gt;0,$U305),
IF($P305="Rehired",IF(AZ305&gt;0,$U305)))))))),IF('Actual Allocation Calc'!$AH$78="C",'Actual Allocation Calc'!L305,'Actual Allocation Calc'!U305+IF($P305="Employed",$U305/7*BJ305,
IF(AND($P305="Terminated"),($U305/7*AP305),
IF(AND($P305="Furloughed"),($U305/7*AP305)+($U305/7*AZ305),
IF(AND($P305="Rehired"),($U305/7*AZ305),
IF(AND($P305="Terminated",AP305&gt;0),$U305,
IF($P305="Furloughed",IF(AP305&gt;0,$U305)+IF(AZ305&gt;0,$U305),
IF($P305="Rehired",IF(AZ305&gt;0,$U305))))))))*'Actual Allocation Calc'!$AH$99)))</f>
        <v/>
      </c>
      <c r="Z305" s="210" t="str">
        <f>IF($B305="","",IF('Actual Allocation Calc'!$AI$78="A",
IF($P305="Employed",$U305,
IF(AND($P305="Terminated"),($U305/7*AQ305),
IF(AND($P305="Furloughed"),($U305/7*AQ305)+($U305/7*BA305),
IF(AND($P305="Rehired"),($U305/7*BA305),
IF(AND($P305="Terminated",AQ305&gt;0),$U305,
IF($P305="Furloughed",IF(AQ305&gt;0,$U305)+IF(BA305&gt;0,$U305),
IF($P305="Rehired",IF(BA305&gt;0,$U305)))))))),IF('Actual Allocation Calc'!$AI$78="C",'Actual Allocation Calc'!M305,'Actual Allocation Calc'!V305+IF($P305="Employed",$U305,
IF(AND($P305="Terminated"),($U305/7*AQ305),
IF(AND($P305="Furloughed"),($U305/7*AQ305)+($U305/7*BA305),
IF(AND($P305="Rehired"),($U305/7*BA305),
IF(AND($P305="Terminated",AQ305&gt;0),$U305,
IF($P305="Furloughed",IF(AQ305&gt;0,$U305)+IF(BA305&gt;0,$U305),
IF($P305="Rehired",IF(BA305&gt;0,$U305))))))))*'Actual Allocation Calc'!$AI$99)))</f>
        <v/>
      </c>
      <c r="AA305" s="210" t="str">
        <f>IF($B305="","",IF('Actual Allocation Calc'!$AJ$78="A",
IF($P305="Employed",$U305,
IF(AND($P305="Terminated"),($U305/7*AR305),
IF(AND($P305="Furloughed"),($U305/7*AR305)+($U305/7*BB305),
IF(AND($P305="Rehired"),($U305/7*BB305),
IF(AND($P305="Terminated",AR305&gt;0),$U305,
IF($P305="Furloughed",IF(AR305&gt;0,$U305)+IF(BB305&gt;0,$U305),
IF($P305="Rehired",IF(BB305&gt;0,$U305)))))))),IF('Actual Allocation Calc'!$AJ$78="C",'Actual Allocation Calc'!N305,'Actual Allocation Calc'!W305+IF($P305="Employed",$U305,
IF(AND($P305="Terminated"),($U305/7*AR305),
IF(AND($P305="Furloughed"),($U305/7*AR305)+($U305/7*BB305),
IF(AND($P305="Rehired"),($U305/7*BB305),
IF(AND($P305="Terminated",AR305&gt;0),$U305,
IF($P305="Furloughed",IF(AR305&gt;0,$U305)+IF(BB305&gt;0,$U305),
IF($P305="Rehired",IF(BB305&gt;0,$U305))))))))*'Actual Allocation Calc'!$AJ$99)))</f>
        <v/>
      </c>
      <c r="AB305" s="210" t="str">
        <f>IF($B305="","",IF('Actual Allocation Calc'!$AK$78="A",
IF($P305="Employed",$U305,
IF(AND($P305="Terminated"),($U305/7*AS305),
IF(AND($P305="Furloughed"),($U305/7*AS305)+($U305/7*BC305),
IF(AND($P305="Rehired"),($U305/7*BC305),
IF(AND($P305="Terminated",AS305&gt;0),$U305,
IF($P305="Furloughed",IF(AS305&gt;0,$U305)+IF(BC305&gt;0,$U305),
IF($P305="Rehired",IF(BC305&gt;0,$U305)))))))),IF('Actual Allocation Calc'!$AK$78="C",'Actual Allocation Calc'!O305,'Actual Allocation Calc'!X305+IF($P305="Employed",$U305,
IF(AND($P305="Terminated"),($U305/7*AS305),
IF(AND($P305="Furloughed"),($U305/7*AS305)+($U305/7*BC305),
IF(AND($P305="Rehired"),($U305/7*BC305),
IF(AND($P305="Terminated",AS305&gt;0),$U305,
IF($P305="Furloughed",IF(AS305&gt;0,$U305)+IF(BC305&gt;0,$U305),
IF($P305="Rehired",IF(BC305&gt;0,$U305))))))))*'Actual Allocation Calc'!$AK$99)))</f>
        <v/>
      </c>
      <c r="AC305" s="210" t="str">
        <f>IF($B305="","",IF('Actual Allocation Calc'!$AL$78="A",
IF($P305="Employed",$U305,
IF(AND($P305="Terminated"),($U305/7*AT305),
IF(AND($P305="Furloughed"),($U305/7*AT305)+($U305/7*BD305),
IF(AND($P305="Rehired"),($U305/7*BD305),
IF(AND($P305="Terminated",AT305&gt;0),$U305,
IF($P305="Furloughed",IF(AT305&gt;0,$U305)+IF(BD305&gt;0,$U305),
IF($P305="Rehired",IF(BD305&gt;0,$U305)))))))),IF('Actual Allocation Calc'!$AL$78="C",'Actual Allocation Calc'!P305,'Actual Allocation Calc'!Y305+IF($P305="Employed",$U305,
IF(AND($P305="Terminated"),($U305/7*AT305),
IF(AND($P305="Furloughed"),($U305/7*AT305)+($U305/7*BD305),
IF(AND($P305="Rehired"),($U305/7*BD305),
IF(AND($P305="Terminated",AT305&gt;0),$U305,
IF($P305="Furloughed",IF(AT305&gt;0,$U305)+IF(BD305&gt;0,$U305),
IF($P305="Rehired",IF(BD305&gt;0,$U305))))))))*'Actual Allocation Calc'!$AL$99)))</f>
        <v/>
      </c>
      <c r="AD305" s="210" t="str">
        <f>IF($B305="","",IF('Actual Allocation Calc'!$AM$78="A",
IF($P305="Employed",$U305,
IF(AND($P305="Terminated"),($U305/7*AU305),
IF(AND($P305="Furloughed"),($U305/7*AU305)+($U305/7*BE305),
IF(AND($P305="Rehired"),($U305/7*BE305),
IF(AND($P305="Terminated",AU305&gt;0),$U305,
IF($P305="Furloughed",IF(AU305&gt;0,$U305)+IF(BE305&gt;0,$U305),
IF($P305="Rehired",IF(BE305&gt;0,$U305)))))))),IF('Actual Allocation Calc'!$AM$78="C",'Actual Allocation Calc'!Q305,'Actual Allocation Calc'!Z305+IF($P305="Employed",$U305,
IF(AND($P305="Terminated"),($U305/7*AU305),
IF(AND($P305="Furloughed"),($U305/7*AU305)+($U305/7*BE305),
IF(AND($P305="Rehired"),($U305/7*BE305),
IF(AND($P305="Terminated",AU305&gt;0),$U305,
IF($P305="Furloughed",IF(AU305&gt;0,$U305)+IF(BE305&gt;0,$U305),
IF($P305="Rehired",IF(BE305&gt;0,$U305))))))))*'Actual Allocation Calc'!$AM$99)))</f>
        <v/>
      </c>
      <c r="AE305" s="210" t="str">
        <f>IF($B305="","",IF('Actual Allocation Calc'!$AN$78="A",
IF($P305="Employed",$U305,
IF(AND($P305="Terminated"),($U305/7*AV305),
IF(AND($P305="Furloughed"),($U305/7*AV305)+($U305/7*BF305),
IF(AND($P305="Rehired"),($U305/7*BF305),
IF(AND($P305="Terminated",AV305&gt;0),$U305,
IF($P305="Furloughed",IF(AV305&gt;0,$U305)+IF(BF305&gt;0,$U305),
IF($P305="Rehired",IF(BF305&gt;0,$U305)))))))),IF('Actual Allocation Calc'!$AN$78="C",'Actual Allocation Calc'!R305,'Actual Allocation Calc'!AA305+IF($P305="Employed",$U305,
IF(AND($P305="Terminated"),($U305/7*AV305),
IF(AND($P305="Furloughed"),($U305/7*AV305)+($U305/7*BF305),
IF(AND($P305="Rehired"),($U305/7*BF305),
IF(AND($P305="Terminated",AV305&gt;0),$U305,
IF($P305="Furloughed",IF(AV305&gt;0,$U305)+IF(BF305&gt;0,$U305),
IF($P305="Rehired",IF(BF305&gt;0,$U305))))))))*'Actual Allocation Calc'!$AN$99)))</f>
        <v/>
      </c>
      <c r="AF305" s="210" t="str">
        <f>IF($B305="","",IF('Actual Allocation Calc'!$AO$78="A",
IF($P305="Employed",$U305,
IF(AND($P305="Terminated"),($U305/7*AW305),
IF(AND($P305="Furloughed"),($U305/7*AW305)+($U305/7*BG305),
IF(AND($P305="Rehired"),($U305/7*BG305),
IF(AND($P305="Terminated",AW305&gt;0),$U305,
IF($P305="Furloughed",IF(AW305&gt;0,$U305)+IF(BG305&gt;0,$U305),
IF($P305="Rehired",IF(BG305&gt;0,$U305)))))))),IF('Actual Allocation Calc'!$AO$78="C",'Actual Allocation Calc'!S305,'Actual Allocation Calc'!AB305+IF($P305="Employed",$U305,
IF(AND($P305="Terminated"),($U305/7*AW305),
IF(AND($P305="Furloughed"),($U305/7*AW305)+($U305/7*BG305),
IF(AND($P305="Rehired"),($U305/7*BG305),
IF(AND($P305="Terminated",AW305&gt;0),$U305,
IF($P305="Furloughed",IF(AW305&gt;0,$U305)+IF(BG305&gt;0,$U305),
IF($P305="Rehired",IF(BG305&gt;0,$U305))))))))*'Actual Allocation Calc'!$AO$99)))</f>
        <v/>
      </c>
      <c r="AG305" s="210" t="str">
        <f>IF($B305="","",IF('Actual Allocation Calc'!$AP$78="A",
IF($P305="Employed",$U305/7*BK305,
IF(AND($P305="Terminated"),($U305/7*AX305),
IF(AND($P305="Furloughed"),($U305/7*AX305)+($U305/7*BH305),
IF(AND($P305="Rehired"),($U305/7*BH305),
IF(AND($P305="Terminated",AX305&gt;0),$U305,
IF($P305="Furloughed",IF(AX305&gt;0,$U305)+IF(BH305&gt;0,$U305),
IF($P305="Rehired",IF(BH305&gt;0,$U305)))))))),IF('Actual Allocation Calc'!$AP$78="C",'Actual Allocation Calc'!T305,'Actual Allocation Calc'!AC305+IF($P305="Employed",$U305/7*BK305,
IF(AND($P305="Terminated"),($U305/7*AX305),
IF(AND($P305="Furloughed"),($U305/7*AX305)+($U305/7*BH305),
IF(AND($P305="Rehired"),($U305/7*BH305),
IF(AND($P305="Terminated",AX305&gt;0),$U305,
IF($P305="Furloughed",IF(AX305&gt;0,$U305)+IF(BH305&gt;0,$U305),
IF($P305="Rehired",IF(BH305&gt;0,$U305))))))))*'Actual Allocation Calc'!$AP$99)))</f>
        <v/>
      </c>
      <c r="AH305" s="536"/>
      <c r="AI305" s="82">
        <f t="shared" si="108"/>
        <v>0</v>
      </c>
      <c r="AJ305" s="210">
        <f t="shared" si="90"/>
        <v>0</v>
      </c>
      <c r="AK305" s="397" t="str">
        <f t="shared" si="91"/>
        <v/>
      </c>
      <c r="AM305" s="122"/>
      <c r="AO305" s="214" t="str">
        <f>IFERROR(IF($V305="","",VLOOKUP(V305,'Calendar Calcs'!$B$2:$E1272,4,FALSE)),0)</f>
        <v/>
      </c>
      <c r="AP305" s="69" t="str">
        <f>IF($AO305="","", IF($AO305&lt;AP$23,0,IF($AO305&gt;AP$23,COUNTIFS('Calendar Calcs'!$E$2:$E1272,AP$23),COUNTIFS('Calendar Calcs'!$E$2:$E1272,AP$23,'Calendar Calcs'!$D$2:$D1272,"&lt;="&amp;WEEKDAY($V305)))))</f>
        <v/>
      </c>
      <c r="AQ305" s="69" t="str">
        <f>IF($AO305="","", IF($AO305&lt;AQ$23,0,IF($AO305&gt;AQ$23,COUNTIFS('Calendar Calcs'!$E$2:$E1272,AQ$23),COUNTIFS('Calendar Calcs'!$E$2:$E1272,AQ$23,'Calendar Calcs'!$D$2:$D1272,"&lt;="&amp;WEEKDAY($V305)))))</f>
        <v/>
      </c>
      <c r="AR305" s="69" t="str">
        <f>IF($AO305="","", IF($AO305&lt;AR$23,0,IF($AO305&gt;AR$23,COUNTIFS('Calendar Calcs'!$E$2:$E1272,AR$23),COUNTIFS('Calendar Calcs'!$E$2:$E1272,AR$23,'Calendar Calcs'!$D$2:$D1272,"&lt;="&amp;WEEKDAY($V305)))))</f>
        <v/>
      </c>
      <c r="AS305" s="69" t="str">
        <f>IF($AO305="","", IF($AO305&lt;AS$23,0,IF($AO305&gt;AS$23,COUNTIFS('Calendar Calcs'!$E$2:$E1272,AS$23),COUNTIFS('Calendar Calcs'!$E$2:$E1272,AS$23,'Calendar Calcs'!$D$2:$D1272,"&lt;="&amp;WEEKDAY($V305)))))</f>
        <v/>
      </c>
      <c r="AT305" s="69" t="str">
        <f>IF($AO305="","", IF($AO305&lt;AT$23,0,IF($AO305&gt;AT$23,COUNTIFS('Calendar Calcs'!$E$2:$E1272,AT$23),COUNTIFS('Calendar Calcs'!$E$2:$E1272,AT$23,'Calendar Calcs'!$D$2:$D1272,"&lt;="&amp;WEEKDAY($V305)))))</f>
        <v/>
      </c>
      <c r="AU305" s="69" t="str">
        <f>IF($AO305="","", IF($AO305&lt;AU$23,0,IF($AO305&gt;AU$23,COUNTIFS('Calendar Calcs'!$E$2:$E1272,AU$23),COUNTIFS('Calendar Calcs'!$E$2:$E1272,AU$23,'Calendar Calcs'!$D$2:$D1272,"&lt;="&amp;WEEKDAY($V305)))))</f>
        <v/>
      </c>
      <c r="AV305" s="69" t="str">
        <f>IF($AO305="","", IF($AO305&lt;AV$23,0,IF($AO305&gt;AV$23,COUNTIFS('Calendar Calcs'!$E$2:$E1272,AV$23),COUNTIFS('Calendar Calcs'!$E$2:$E1272,AV$23,'Calendar Calcs'!$D$2:$D1272,"&lt;="&amp;WEEKDAY($V305)))))</f>
        <v/>
      </c>
      <c r="AW305" s="69" t="str">
        <f>IF($AO305="","", IF($AO305&lt;AW$23,0,IF($AO305&gt;AW$23,COUNTIFS('Calendar Calcs'!$E$2:$E1272,AW$23),COUNTIFS('Calendar Calcs'!$E$2:$E1272,AW$23,'Calendar Calcs'!$D$2:$D1272,"&lt;="&amp;WEEKDAY($V305)))))</f>
        <v/>
      </c>
      <c r="AX305" s="69" t="str">
        <f>IF($AO305="","", IF($AO305&lt;AX$23,0,IF($AO305&gt;AX$23,COUNTIFS('Calendar Calcs'!$E$2:$E1272,AX$23),COUNTIFS('Calendar Calcs'!$E$2:$E1272,AX$23,'Calendar Calcs'!$D$2:$D1272,"&lt;="&amp;WEEKDAY($V305)))))</f>
        <v/>
      </c>
      <c r="AY305" s="69" t="str">
        <f>IF($W305="","",VLOOKUP($W305,'Calendar Calcs'!$B$2:$E1272,4,FALSE))</f>
        <v/>
      </c>
      <c r="AZ305" s="69" t="str">
        <f>IF($AY305="","",IF($AY305&gt;AZ$23,0,IF($AY305&lt;AZ$23,COUNTIFS('Calendar Calcs'!$E$2:$E1272,AZ$23),COUNTIFS('Calendar Calcs'!$E$2:$E1272,AZ$23,'Calendar Calcs'!$D$2:$D1272,"&gt;="&amp;WEEKDAY($W305)))))</f>
        <v/>
      </c>
      <c r="BA305" s="69" t="str">
        <f>IF($AY305="","",IF($AY305&gt;BA$23,0,IF($AY305&lt;BA$23,COUNTIFS('Calendar Calcs'!$E$2:$E1272,BA$23),COUNTIFS('Calendar Calcs'!$E$2:$E1272,BA$23,'Calendar Calcs'!$D$2:$D1272,"&gt;="&amp;WEEKDAY($W305)))))</f>
        <v/>
      </c>
      <c r="BB305" s="69" t="str">
        <f>IF($AY305="","",IF($AY305&gt;BB$23,0,IF($AY305&lt;BB$23,COUNTIFS('Calendar Calcs'!$E$2:$E1272,BB$23),COUNTIFS('Calendar Calcs'!$E$2:$E1272,BB$23,'Calendar Calcs'!$D$2:$D1272,"&gt;="&amp;WEEKDAY($W305)))))</f>
        <v/>
      </c>
      <c r="BC305" s="69" t="str">
        <f>IF($AY305="","",IF($AY305&gt;BC$23,0,IF($AY305&lt;BC$23,COUNTIFS('Calendar Calcs'!$E$2:$E1272,BC$23),COUNTIFS('Calendar Calcs'!$E$2:$E1272,BC$23,'Calendar Calcs'!$D$2:$D1272,"&gt;="&amp;WEEKDAY($W305)))))</f>
        <v/>
      </c>
      <c r="BD305" s="69" t="str">
        <f>IF($AY305="","",IF($AY305&gt;BD$23,0,IF($AY305&lt;BD$23,COUNTIFS('Calendar Calcs'!$E$2:$E1272,BD$23),COUNTIFS('Calendar Calcs'!$E$2:$E1272,BD$23,'Calendar Calcs'!$D$2:$D1272,"&gt;="&amp;WEEKDAY($W305)))))</f>
        <v/>
      </c>
      <c r="BE305" s="69" t="str">
        <f>IF($AY305="","",IF($AY305&gt;BE$23,0,IF($AY305&lt;BE$23,COUNTIFS('Calendar Calcs'!$E$2:$E1272,BE$23),COUNTIFS('Calendar Calcs'!$E$2:$E1272,BE$23,'Calendar Calcs'!$D$2:$D1272,"&gt;="&amp;WEEKDAY($W305)))))</f>
        <v/>
      </c>
      <c r="BF305" s="69" t="str">
        <f>IF($AY305="","",IF($AY305&gt;BF$23,0,IF($AY305&lt;BF$23,COUNTIFS('Calendar Calcs'!$E$2:$E1272,BF$23),COUNTIFS('Calendar Calcs'!$E$2:$E1272,BF$23,'Calendar Calcs'!$D$2:$D1272,"&gt;="&amp;WEEKDAY($W305)))))</f>
        <v/>
      </c>
      <c r="BG305" s="69" t="str">
        <f>IF($AY305="","",IF($AY305&gt;BG$23,0,IF($AY305&lt;BG$23,COUNTIFS('Calendar Calcs'!$E$2:$E1272,BG$23),COUNTIFS('Calendar Calcs'!$E$2:$E1272,BG$23,'Calendar Calcs'!$D$2:$D1272,"&gt;="&amp;WEEKDAY($W305)))))</f>
        <v/>
      </c>
      <c r="BH305" s="69">
        <f t="shared" si="92"/>
        <v>6</v>
      </c>
      <c r="BI305" s="69">
        <f>IF(Cover!$E$43="","",VLOOKUP(Cover!$E$43,'Calendar Calcs'!$B$2:$E1272,4,FALSE))</f>
        <v>1</v>
      </c>
      <c r="BJ305" s="69">
        <f>IF($BI305="","", IF($BI305&lt;BJ$23,0,IF($BI305&gt;=BJ$23,COUNTIFS('Calendar Calcs'!$E$2:$E1272,BJ$23),COUNTIFS('Calendar Calcs'!$E$2:$E1272,BJ$23,'Calendar Calcs'!$D$2:$D1272,"&lt;="&amp;WEEKDAY($V305)))))</f>
        <v>1</v>
      </c>
      <c r="BK305" s="69">
        <f t="shared" si="89"/>
        <v>6</v>
      </c>
      <c r="BN305" s="69" t="str">
        <f>IF(T305&gt;0,"FTE",IF(Cover!$E$47="Weekly",IF(S305&gt;29.75,"FTE","PTE"),IF(S305&gt;59.75,"FTE","PTE")))</f>
        <v>PTE</v>
      </c>
      <c r="BO305" s="69">
        <f>IF(BN305="FTE",30,IF(Cover!$E$47="Weekly",'STEP 2 EE Data'!S305,'STEP 2 EE Data'!S305/2))</f>
        <v>0</v>
      </c>
      <c r="BP305" s="209">
        <f t="shared" si="93"/>
        <v>0</v>
      </c>
      <c r="BQ305" s="209">
        <f t="shared" si="94"/>
        <v>0</v>
      </c>
      <c r="BR305" s="209">
        <f t="shared" si="95"/>
        <v>0</v>
      </c>
      <c r="BS305" s="209">
        <f t="shared" si="96"/>
        <v>0</v>
      </c>
      <c r="BT305" s="209">
        <f t="shared" si="97"/>
        <v>0</v>
      </c>
      <c r="BU305" s="209">
        <f t="shared" si="98"/>
        <v>0</v>
      </c>
      <c r="BV305" s="209">
        <f t="shared" si="99"/>
        <v>0</v>
      </c>
      <c r="BW305" s="209">
        <f t="shared" si="100"/>
        <v>0</v>
      </c>
      <c r="BX305" s="209">
        <f t="shared" si="101"/>
        <v>0</v>
      </c>
      <c r="CC305" s="210" t="str">
        <f>IF(B305="","",IF(C305="",IF(Cover!$E$47="Weekly",'STEP 3 EE Comp'!BI310*8,'STEP 3 EE Comp'!BI310*4),IF(Cover!$E$47="Weekly",'STEP 3 EE Comp'!BI310,'STEP 3 EE Comp'!BI310)))</f>
        <v/>
      </c>
      <c r="CD305" s="82" t="str">
        <f t="shared" si="102"/>
        <v/>
      </c>
      <c r="CE305" s="417">
        <f t="shared" si="103"/>
        <v>1</v>
      </c>
      <c r="CF305" s="82" t="str">
        <f t="shared" si="104"/>
        <v>Good</v>
      </c>
      <c r="CG305" s="82">
        <f t="shared" si="105"/>
        <v>0</v>
      </c>
      <c r="CH305" s="234">
        <f t="shared" si="106"/>
        <v>0</v>
      </c>
    </row>
    <row r="306" spans="1:86" s="69" customFormat="1" x14ac:dyDescent="0.3">
      <c r="A306" s="555"/>
      <c r="B306" s="52"/>
      <c r="C306" s="52"/>
      <c r="D306" s="52"/>
      <c r="E306" s="52"/>
      <c r="F306" s="507"/>
      <c r="G306" s="210">
        <f t="shared" si="107"/>
        <v>0</v>
      </c>
      <c r="H306" s="82">
        <f t="shared" si="88"/>
        <v>0</v>
      </c>
      <c r="I306" s="211"/>
      <c r="J306" s="441" t="s">
        <v>21</v>
      </c>
      <c r="K306" s="441" t="s">
        <v>21</v>
      </c>
      <c r="L306" s="441" t="s">
        <v>21</v>
      </c>
      <c r="M306" s="441" t="s">
        <v>21</v>
      </c>
      <c r="N306" s="568" t="s">
        <v>21</v>
      </c>
      <c r="O306" s="211"/>
      <c r="P306" s="212" t="str">
        <f>IF(B306="","",
IF(AND(V306="",W306="",B306&lt;&gt;""),"Employed",
IF(AND(V306&lt;&gt;"",W306="",B306&lt;&gt;""),"Terminated",
IF(AND(V306&lt;&gt;"",W306&lt;&gt;"",B306&lt;&gt;""),IF(W306&lt;Cover!$E$43,"Employed","Furloughed"),
IF(AND(V306="",W306&lt;&gt;"",B306&lt;&gt;""),IF(W306&lt;Cover!$E$43,"Employed","Rehired"))))))</f>
        <v/>
      </c>
      <c r="Q306" s="211"/>
      <c r="R306" s="536"/>
      <c r="S306" s="563"/>
      <c r="T306" s="536"/>
      <c r="U306" s="82">
        <f>IF(Cover!$E$47="Weekly",IF(T306&gt;0,T306,R306*S306),IF(T306&gt;0,T306,R306*S306)/2)</f>
        <v>0</v>
      </c>
      <c r="V306" s="564"/>
      <c r="W306" s="564"/>
      <c r="Y306" s="213" t="str">
        <f>IF($B306="","",IF('Actual Allocation Calc'!$AH$78="A",
IF($P306="Employed",$U306/7*BJ306,
IF(AND($P306="Terminated"),($U306/7*AP306),
IF(AND($P306="Furloughed"),($U306/7*AP306)+($U306/7*AZ306),
IF(AND($P306="Rehired"),($U306/7*AZ306),
IF(AND($P306="Terminated",AP306&gt;0),$U306,
IF($P306="Furloughed",IF(AP306&gt;0,$U306)+IF(AZ306&gt;0,$U306),
IF($P306="Rehired",IF(AZ306&gt;0,$U306)))))))),IF('Actual Allocation Calc'!$AH$78="C",'Actual Allocation Calc'!L306,'Actual Allocation Calc'!U306+IF($P306="Employed",$U306/7*BJ306,
IF(AND($P306="Terminated"),($U306/7*AP306),
IF(AND($P306="Furloughed"),($U306/7*AP306)+($U306/7*AZ306),
IF(AND($P306="Rehired"),($U306/7*AZ306),
IF(AND($P306="Terminated",AP306&gt;0),$U306,
IF($P306="Furloughed",IF(AP306&gt;0,$U306)+IF(AZ306&gt;0,$U306),
IF($P306="Rehired",IF(AZ306&gt;0,$U306))))))))*'Actual Allocation Calc'!$AH$99)))</f>
        <v/>
      </c>
      <c r="Z306" s="210" t="str">
        <f>IF($B306="","",IF('Actual Allocation Calc'!$AI$78="A",
IF($P306="Employed",$U306,
IF(AND($P306="Terminated"),($U306/7*AQ306),
IF(AND($P306="Furloughed"),($U306/7*AQ306)+($U306/7*BA306),
IF(AND($P306="Rehired"),($U306/7*BA306),
IF(AND($P306="Terminated",AQ306&gt;0),$U306,
IF($P306="Furloughed",IF(AQ306&gt;0,$U306)+IF(BA306&gt;0,$U306),
IF($P306="Rehired",IF(BA306&gt;0,$U306)))))))),IF('Actual Allocation Calc'!$AI$78="C",'Actual Allocation Calc'!M306,'Actual Allocation Calc'!V306+IF($P306="Employed",$U306,
IF(AND($P306="Terminated"),($U306/7*AQ306),
IF(AND($P306="Furloughed"),($U306/7*AQ306)+($U306/7*BA306),
IF(AND($P306="Rehired"),($U306/7*BA306),
IF(AND($P306="Terminated",AQ306&gt;0),$U306,
IF($P306="Furloughed",IF(AQ306&gt;0,$U306)+IF(BA306&gt;0,$U306),
IF($P306="Rehired",IF(BA306&gt;0,$U306))))))))*'Actual Allocation Calc'!$AI$99)))</f>
        <v/>
      </c>
      <c r="AA306" s="210" t="str">
        <f>IF($B306="","",IF('Actual Allocation Calc'!$AJ$78="A",
IF($P306="Employed",$U306,
IF(AND($P306="Terminated"),($U306/7*AR306),
IF(AND($P306="Furloughed"),($U306/7*AR306)+($U306/7*BB306),
IF(AND($P306="Rehired"),($U306/7*BB306),
IF(AND($P306="Terminated",AR306&gt;0),$U306,
IF($P306="Furloughed",IF(AR306&gt;0,$U306)+IF(BB306&gt;0,$U306),
IF($P306="Rehired",IF(BB306&gt;0,$U306)))))))),IF('Actual Allocation Calc'!$AJ$78="C",'Actual Allocation Calc'!N306,'Actual Allocation Calc'!W306+IF($P306="Employed",$U306,
IF(AND($P306="Terminated"),($U306/7*AR306),
IF(AND($P306="Furloughed"),($U306/7*AR306)+($U306/7*BB306),
IF(AND($P306="Rehired"),($U306/7*BB306),
IF(AND($P306="Terminated",AR306&gt;0),$U306,
IF($P306="Furloughed",IF(AR306&gt;0,$U306)+IF(BB306&gt;0,$U306),
IF($P306="Rehired",IF(BB306&gt;0,$U306))))))))*'Actual Allocation Calc'!$AJ$99)))</f>
        <v/>
      </c>
      <c r="AB306" s="210" t="str">
        <f>IF($B306="","",IF('Actual Allocation Calc'!$AK$78="A",
IF($P306="Employed",$U306,
IF(AND($P306="Terminated"),($U306/7*AS306),
IF(AND($P306="Furloughed"),($U306/7*AS306)+($U306/7*BC306),
IF(AND($P306="Rehired"),($U306/7*BC306),
IF(AND($P306="Terminated",AS306&gt;0),$U306,
IF($P306="Furloughed",IF(AS306&gt;0,$U306)+IF(BC306&gt;0,$U306),
IF($P306="Rehired",IF(BC306&gt;0,$U306)))))))),IF('Actual Allocation Calc'!$AK$78="C",'Actual Allocation Calc'!O306,'Actual Allocation Calc'!X306+IF($P306="Employed",$U306,
IF(AND($P306="Terminated"),($U306/7*AS306),
IF(AND($P306="Furloughed"),($U306/7*AS306)+($U306/7*BC306),
IF(AND($P306="Rehired"),($U306/7*BC306),
IF(AND($P306="Terminated",AS306&gt;0),$U306,
IF($P306="Furloughed",IF(AS306&gt;0,$U306)+IF(BC306&gt;0,$U306),
IF($P306="Rehired",IF(BC306&gt;0,$U306))))))))*'Actual Allocation Calc'!$AK$99)))</f>
        <v/>
      </c>
      <c r="AC306" s="210" t="str">
        <f>IF($B306="","",IF('Actual Allocation Calc'!$AL$78="A",
IF($P306="Employed",$U306,
IF(AND($P306="Terminated"),($U306/7*AT306),
IF(AND($P306="Furloughed"),($U306/7*AT306)+($U306/7*BD306),
IF(AND($P306="Rehired"),($U306/7*BD306),
IF(AND($P306="Terminated",AT306&gt;0),$U306,
IF($P306="Furloughed",IF(AT306&gt;0,$U306)+IF(BD306&gt;0,$U306),
IF($P306="Rehired",IF(BD306&gt;0,$U306)))))))),IF('Actual Allocation Calc'!$AL$78="C",'Actual Allocation Calc'!P306,'Actual Allocation Calc'!Y306+IF($P306="Employed",$U306,
IF(AND($P306="Terminated"),($U306/7*AT306),
IF(AND($P306="Furloughed"),($U306/7*AT306)+($U306/7*BD306),
IF(AND($P306="Rehired"),($U306/7*BD306),
IF(AND($P306="Terminated",AT306&gt;0),$U306,
IF($P306="Furloughed",IF(AT306&gt;0,$U306)+IF(BD306&gt;0,$U306),
IF($P306="Rehired",IF(BD306&gt;0,$U306))))))))*'Actual Allocation Calc'!$AL$99)))</f>
        <v/>
      </c>
      <c r="AD306" s="210" t="str">
        <f>IF($B306="","",IF('Actual Allocation Calc'!$AM$78="A",
IF($P306="Employed",$U306,
IF(AND($P306="Terminated"),($U306/7*AU306),
IF(AND($P306="Furloughed"),($U306/7*AU306)+($U306/7*BE306),
IF(AND($P306="Rehired"),($U306/7*BE306),
IF(AND($P306="Terminated",AU306&gt;0),$U306,
IF($P306="Furloughed",IF(AU306&gt;0,$U306)+IF(BE306&gt;0,$U306),
IF($P306="Rehired",IF(BE306&gt;0,$U306)))))))),IF('Actual Allocation Calc'!$AM$78="C",'Actual Allocation Calc'!Q306,'Actual Allocation Calc'!Z306+IF($P306="Employed",$U306,
IF(AND($P306="Terminated"),($U306/7*AU306),
IF(AND($P306="Furloughed"),($U306/7*AU306)+($U306/7*BE306),
IF(AND($P306="Rehired"),($U306/7*BE306),
IF(AND($P306="Terminated",AU306&gt;0),$U306,
IF($P306="Furloughed",IF(AU306&gt;0,$U306)+IF(BE306&gt;0,$U306),
IF($P306="Rehired",IF(BE306&gt;0,$U306))))))))*'Actual Allocation Calc'!$AM$99)))</f>
        <v/>
      </c>
      <c r="AE306" s="210" t="str">
        <f>IF($B306="","",IF('Actual Allocation Calc'!$AN$78="A",
IF($P306="Employed",$U306,
IF(AND($P306="Terminated"),($U306/7*AV306),
IF(AND($P306="Furloughed"),($U306/7*AV306)+($U306/7*BF306),
IF(AND($P306="Rehired"),($U306/7*BF306),
IF(AND($P306="Terminated",AV306&gt;0),$U306,
IF($P306="Furloughed",IF(AV306&gt;0,$U306)+IF(BF306&gt;0,$U306),
IF($P306="Rehired",IF(BF306&gt;0,$U306)))))))),IF('Actual Allocation Calc'!$AN$78="C",'Actual Allocation Calc'!R306,'Actual Allocation Calc'!AA306+IF($P306="Employed",$U306,
IF(AND($P306="Terminated"),($U306/7*AV306),
IF(AND($P306="Furloughed"),($U306/7*AV306)+($U306/7*BF306),
IF(AND($P306="Rehired"),($U306/7*BF306),
IF(AND($P306="Terminated",AV306&gt;0),$U306,
IF($P306="Furloughed",IF(AV306&gt;0,$U306)+IF(BF306&gt;0,$U306),
IF($P306="Rehired",IF(BF306&gt;0,$U306))))))))*'Actual Allocation Calc'!$AN$99)))</f>
        <v/>
      </c>
      <c r="AF306" s="210" t="str">
        <f>IF($B306="","",IF('Actual Allocation Calc'!$AO$78="A",
IF($P306="Employed",$U306,
IF(AND($P306="Terminated"),($U306/7*AW306),
IF(AND($P306="Furloughed"),($U306/7*AW306)+($U306/7*BG306),
IF(AND($P306="Rehired"),($U306/7*BG306),
IF(AND($P306="Terminated",AW306&gt;0),$U306,
IF($P306="Furloughed",IF(AW306&gt;0,$U306)+IF(BG306&gt;0,$U306),
IF($P306="Rehired",IF(BG306&gt;0,$U306)))))))),IF('Actual Allocation Calc'!$AO$78="C",'Actual Allocation Calc'!S306,'Actual Allocation Calc'!AB306+IF($P306="Employed",$U306,
IF(AND($P306="Terminated"),($U306/7*AW306),
IF(AND($P306="Furloughed"),($U306/7*AW306)+($U306/7*BG306),
IF(AND($P306="Rehired"),($U306/7*BG306),
IF(AND($P306="Terminated",AW306&gt;0),$U306,
IF($P306="Furloughed",IF(AW306&gt;0,$U306)+IF(BG306&gt;0,$U306),
IF($P306="Rehired",IF(BG306&gt;0,$U306))))))))*'Actual Allocation Calc'!$AO$99)))</f>
        <v/>
      </c>
      <c r="AG306" s="210" t="str">
        <f>IF($B306="","",IF('Actual Allocation Calc'!$AP$78="A",
IF($P306="Employed",$U306/7*BK306,
IF(AND($P306="Terminated"),($U306/7*AX306),
IF(AND($P306="Furloughed"),($U306/7*AX306)+($U306/7*BH306),
IF(AND($P306="Rehired"),($U306/7*BH306),
IF(AND($P306="Terminated",AX306&gt;0),$U306,
IF($P306="Furloughed",IF(AX306&gt;0,$U306)+IF(BH306&gt;0,$U306),
IF($P306="Rehired",IF(BH306&gt;0,$U306)))))))),IF('Actual Allocation Calc'!$AP$78="C",'Actual Allocation Calc'!T306,'Actual Allocation Calc'!AC306+IF($P306="Employed",$U306/7*BK306,
IF(AND($P306="Terminated"),($U306/7*AX306),
IF(AND($P306="Furloughed"),($U306/7*AX306)+($U306/7*BH306),
IF(AND($P306="Rehired"),($U306/7*BH306),
IF(AND($P306="Terminated",AX306&gt;0),$U306,
IF($P306="Furloughed",IF(AX306&gt;0,$U306)+IF(BH306&gt;0,$U306),
IF($P306="Rehired",IF(BH306&gt;0,$U306))))))))*'Actual Allocation Calc'!$AP$99)))</f>
        <v/>
      </c>
      <c r="AH306" s="536"/>
      <c r="AI306" s="82">
        <f t="shared" si="108"/>
        <v>0</v>
      </c>
      <c r="AJ306" s="210">
        <f t="shared" si="90"/>
        <v>0</v>
      </c>
      <c r="AK306" s="397" t="str">
        <f t="shared" si="91"/>
        <v/>
      </c>
      <c r="AM306" s="122"/>
      <c r="AO306" s="214" t="str">
        <f>IFERROR(IF($V306="","",VLOOKUP(V306,'Calendar Calcs'!$B$2:$E1273,4,FALSE)),0)</f>
        <v/>
      </c>
      <c r="AP306" s="69" t="str">
        <f>IF($AO306="","", IF($AO306&lt;AP$23,0,IF($AO306&gt;AP$23,COUNTIFS('Calendar Calcs'!$E$2:$E1273,AP$23),COUNTIFS('Calendar Calcs'!$E$2:$E1273,AP$23,'Calendar Calcs'!$D$2:$D1273,"&lt;="&amp;WEEKDAY($V306)))))</f>
        <v/>
      </c>
      <c r="AQ306" s="69" t="str">
        <f>IF($AO306="","", IF($AO306&lt;AQ$23,0,IF($AO306&gt;AQ$23,COUNTIFS('Calendar Calcs'!$E$2:$E1273,AQ$23),COUNTIFS('Calendar Calcs'!$E$2:$E1273,AQ$23,'Calendar Calcs'!$D$2:$D1273,"&lt;="&amp;WEEKDAY($V306)))))</f>
        <v/>
      </c>
      <c r="AR306" s="69" t="str">
        <f>IF($AO306="","", IF($AO306&lt;AR$23,0,IF($AO306&gt;AR$23,COUNTIFS('Calendar Calcs'!$E$2:$E1273,AR$23),COUNTIFS('Calendar Calcs'!$E$2:$E1273,AR$23,'Calendar Calcs'!$D$2:$D1273,"&lt;="&amp;WEEKDAY($V306)))))</f>
        <v/>
      </c>
      <c r="AS306" s="69" t="str">
        <f>IF($AO306="","", IF($AO306&lt;AS$23,0,IF($AO306&gt;AS$23,COUNTIFS('Calendar Calcs'!$E$2:$E1273,AS$23),COUNTIFS('Calendar Calcs'!$E$2:$E1273,AS$23,'Calendar Calcs'!$D$2:$D1273,"&lt;="&amp;WEEKDAY($V306)))))</f>
        <v/>
      </c>
      <c r="AT306" s="69" t="str">
        <f>IF($AO306="","", IF($AO306&lt;AT$23,0,IF($AO306&gt;AT$23,COUNTIFS('Calendar Calcs'!$E$2:$E1273,AT$23),COUNTIFS('Calendar Calcs'!$E$2:$E1273,AT$23,'Calendar Calcs'!$D$2:$D1273,"&lt;="&amp;WEEKDAY($V306)))))</f>
        <v/>
      </c>
      <c r="AU306" s="69" t="str">
        <f>IF($AO306="","", IF($AO306&lt;AU$23,0,IF($AO306&gt;AU$23,COUNTIFS('Calendar Calcs'!$E$2:$E1273,AU$23),COUNTIFS('Calendar Calcs'!$E$2:$E1273,AU$23,'Calendar Calcs'!$D$2:$D1273,"&lt;="&amp;WEEKDAY($V306)))))</f>
        <v/>
      </c>
      <c r="AV306" s="69" t="str">
        <f>IF($AO306="","", IF($AO306&lt;AV$23,0,IF($AO306&gt;AV$23,COUNTIFS('Calendar Calcs'!$E$2:$E1273,AV$23),COUNTIFS('Calendar Calcs'!$E$2:$E1273,AV$23,'Calendar Calcs'!$D$2:$D1273,"&lt;="&amp;WEEKDAY($V306)))))</f>
        <v/>
      </c>
      <c r="AW306" s="69" t="str">
        <f>IF($AO306="","", IF($AO306&lt;AW$23,0,IF($AO306&gt;AW$23,COUNTIFS('Calendar Calcs'!$E$2:$E1273,AW$23),COUNTIFS('Calendar Calcs'!$E$2:$E1273,AW$23,'Calendar Calcs'!$D$2:$D1273,"&lt;="&amp;WEEKDAY($V306)))))</f>
        <v/>
      </c>
      <c r="AX306" s="69" t="str">
        <f>IF($AO306="","", IF($AO306&lt;AX$23,0,IF($AO306&gt;AX$23,COUNTIFS('Calendar Calcs'!$E$2:$E1273,AX$23),COUNTIFS('Calendar Calcs'!$E$2:$E1273,AX$23,'Calendar Calcs'!$D$2:$D1273,"&lt;="&amp;WEEKDAY($V306)))))</f>
        <v/>
      </c>
      <c r="AY306" s="69" t="str">
        <f>IF($W306="","",VLOOKUP($W306,'Calendar Calcs'!$B$2:$E1273,4,FALSE))</f>
        <v/>
      </c>
      <c r="AZ306" s="69" t="str">
        <f>IF($AY306="","",IF($AY306&gt;AZ$23,0,IF($AY306&lt;AZ$23,COUNTIFS('Calendar Calcs'!$E$2:$E1273,AZ$23),COUNTIFS('Calendar Calcs'!$E$2:$E1273,AZ$23,'Calendar Calcs'!$D$2:$D1273,"&gt;="&amp;WEEKDAY($W306)))))</f>
        <v/>
      </c>
      <c r="BA306" s="69" t="str">
        <f>IF($AY306="","",IF($AY306&gt;BA$23,0,IF($AY306&lt;BA$23,COUNTIFS('Calendar Calcs'!$E$2:$E1273,BA$23),COUNTIFS('Calendar Calcs'!$E$2:$E1273,BA$23,'Calendar Calcs'!$D$2:$D1273,"&gt;="&amp;WEEKDAY($W306)))))</f>
        <v/>
      </c>
      <c r="BB306" s="69" t="str">
        <f>IF($AY306="","",IF($AY306&gt;BB$23,0,IF($AY306&lt;BB$23,COUNTIFS('Calendar Calcs'!$E$2:$E1273,BB$23),COUNTIFS('Calendar Calcs'!$E$2:$E1273,BB$23,'Calendar Calcs'!$D$2:$D1273,"&gt;="&amp;WEEKDAY($W306)))))</f>
        <v/>
      </c>
      <c r="BC306" s="69" t="str">
        <f>IF($AY306="","",IF($AY306&gt;BC$23,0,IF($AY306&lt;BC$23,COUNTIFS('Calendar Calcs'!$E$2:$E1273,BC$23),COUNTIFS('Calendar Calcs'!$E$2:$E1273,BC$23,'Calendar Calcs'!$D$2:$D1273,"&gt;="&amp;WEEKDAY($W306)))))</f>
        <v/>
      </c>
      <c r="BD306" s="69" t="str">
        <f>IF($AY306="","",IF($AY306&gt;BD$23,0,IF($AY306&lt;BD$23,COUNTIFS('Calendar Calcs'!$E$2:$E1273,BD$23),COUNTIFS('Calendar Calcs'!$E$2:$E1273,BD$23,'Calendar Calcs'!$D$2:$D1273,"&gt;="&amp;WEEKDAY($W306)))))</f>
        <v/>
      </c>
      <c r="BE306" s="69" t="str">
        <f>IF($AY306="","",IF($AY306&gt;BE$23,0,IF($AY306&lt;BE$23,COUNTIFS('Calendar Calcs'!$E$2:$E1273,BE$23),COUNTIFS('Calendar Calcs'!$E$2:$E1273,BE$23,'Calendar Calcs'!$D$2:$D1273,"&gt;="&amp;WEEKDAY($W306)))))</f>
        <v/>
      </c>
      <c r="BF306" s="69" t="str">
        <f>IF($AY306="","",IF($AY306&gt;BF$23,0,IF($AY306&lt;BF$23,COUNTIFS('Calendar Calcs'!$E$2:$E1273,BF$23),COUNTIFS('Calendar Calcs'!$E$2:$E1273,BF$23,'Calendar Calcs'!$D$2:$D1273,"&gt;="&amp;WEEKDAY($W306)))))</f>
        <v/>
      </c>
      <c r="BG306" s="69" t="str">
        <f>IF($AY306="","",IF($AY306&gt;BG$23,0,IF($AY306&lt;BG$23,COUNTIFS('Calendar Calcs'!$E$2:$E1273,BG$23),COUNTIFS('Calendar Calcs'!$E$2:$E1273,BG$23,'Calendar Calcs'!$D$2:$D1273,"&gt;="&amp;WEEKDAY($W306)))))</f>
        <v/>
      </c>
      <c r="BH306" s="69">
        <f t="shared" si="92"/>
        <v>6</v>
      </c>
      <c r="BI306" s="69">
        <f>IF(Cover!$E$43="","",VLOOKUP(Cover!$E$43,'Calendar Calcs'!$B$2:$E1273,4,FALSE))</f>
        <v>1</v>
      </c>
      <c r="BJ306" s="69">
        <f>IF($BI306="","", IF($BI306&lt;BJ$23,0,IF($BI306&gt;=BJ$23,COUNTIFS('Calendar Calcs'!$E$2:$E1273,BJ$23),COUNTIFS('Calendar Calcs'!$E$2:$E1273,BJ$23,'Calendar Calcs'!$D$2:$D1273,"&lt;="&amp;WEEKDAY($V306)))))</f>
        <v>1</v>
      </c>
      <c r="BK306" s="69">
        <f t="shared" si="89"/>
        <v>6</v>
      </c>
      <c r="BN306" s="69" t="str">
        <f>IF(T306&gt;0,"FTE",IF(Cover!$E$47="Weekly",IF(S306&gt;29.75,"FTE","PTE"),IF(S306&gt;59.75,"FTE","PTE")))</f>
        <v>PTE</v>
      </c>
      <c r="BO306" s="69">
        <f>IF(BN306="FTE",30,IF(Cover!$E$47="Weekly",'STEP 2 EE Data'!S306,'STEP 2 EE Data'!S306/2))</f>
        <v>0</v>
      </c>
      <c r="BP306" s="209">
        <f t="shared" si="93"/>
        <v>0</v>
      </c>
      <c r="BQ306" s="209">
        <f t="shared" si="94"/>
        <v>0</v>
      </c>
      <c r="BR306" s="209">
        <f t="shared" si="95"/>
        <v>0</v>
      </c>
      <c r="BS306" s="209">
        <f t="shared" si="96"/>
        <v>0</v>
      </c>
      <c r="BT306" s="209">
        <f t="shared" si="97"/>
        <v>0</v>
      </c>
      <c r="BU306" s="209">
        <f t="shared" si="98"/>
        <v>0</v>
      </c>
      <c r="BV306" s="209">
        <f t="shared" si="99"/>
        <v>0</v>
      </c>
      <c r="BW306" s="209">
        <f t="shared" si="100"/>
        <v>0</v>
      </c>
      <c r="BX306" s="209">
        <f t="shared" si="101"/>
        <v>0</v>
      </c>
      <c r="CC306" s="210" t="str">
        <f>IF(B306="","",IF(C306="",IF(Cover!$E$47="Weekly",'STEP 3 EE Comp'!BI311*8,'STEP 3 EE Comp'!BI311*4),IF(Cover!$E$47="Weekly",'STEP 3 EE Comp'!BI311,'STEP 3 EE Comp'!BI311)))</f>
        <v/>
      </c>
      <c r="CD306" s="82" t="str">
        <f t="shared" si="102"/>
        <v/>
      </c>
      <c r="CE306" s="417">
        <f t="shared" si="103"/>
        <v>1</v>
      </c>
      <c r="CF306" s="82" t="str">
        <f t="shared" si="104"/>
        <v>Good</v>
      </c>
      <c r="CG306" s="82">
        <f t="shared" si="105"/>
        <v>0</v>
      </c>
      <c r="CH306" s="234">
        <f t="shared" si="106"/>
        <v>0</v>
      </c>
    </row>
    <row r="307" spans="1:86" s="69" customFormat="1" x14ac:dyDescent="0.3">
      <c r="A307" s="555"/>
      <c r="B307" s="52"/>
      <c r="C307" s="52"/>
      <c r="D307" s="52"/>
      <c r="E307" s="52"/>
      <c r="F307" s="507"/>
      <c r="G307" s="210">
        <f t="shared" si="107"/>
        <v>0</v>
      </c>
      <c r="H307" s="82">
        <f t="shared" si="88"/>
        <v>0</v>
      </c>
      <c r="I307" s="211"/>
      <c r="J307" s="441" t="s">
        <v>21</v>
      </c>
      <c r="K307" s="441" t="s">
        <v>21</v>
      </c>
      <c r="L307" s="441" t="s">
        <v>21</v>
      </c>
      <c r="M307" s="441" t="s">
        <v>21</v>
      </c>
      <c r="N307" s="568" t="s">
        <v>21</v>
      </c>
      <c r="O307" s="211"/>
      <c r="P307" s="212" t="str">
        <f>IF(B307="","",
IF(AND(V307="",W307="",B307&lt;&gt;""),"Employed",
IF(AND(V307&lt;&gt;"",W307="",B307&lt;&gt;""),"Terminated",
IF(AND(V307&lt;&gt;"",W307&lt;&gt;"",B307&lt;&gt;""),IF(W307&lt;Cover!$E$43,"Employed","Furloughed"),
IF(AND(V307="",W307&lt;&gt;"",B307&lt;&gt;""),IF(W307&lt;Cover!$E$43,"Employed","Rehired"))))))</f>
        <v/>
      </c>
      <c r="Q307" s="211"/>
      <c r="R307" s="536"/>
      <c r="S307" s="563"/>
      <c r="T307" s="536"/>
      <c r="U307" s="82">
        <f>IF(Cover!$E$47="Weekly",IF(T307&gt;0,T307,R307*S307),IF(T307&gt;0,T307,R307*S307)/2)</f>
        <v>0</v>
      </c>
      <c r="V307" s="564"/>
      <c r="W307" s="564"/>
      <c r="Y307" s="213" t="str">
        <f>IF($B307="","",IF('Actual Allocation Calc'!$AH$78="A",
IF($P307="Employed",$U307/7*BJ307,
IF(AND($P307="Terminated"),($U307/7*AP307),
IF(AND($P307="Furloughed"),($U307/7*AP307)+($U307/7*AZ307),
IF(AND($P307="Rehired"),($U307/7*AZ307),
IF(AND($P307="Terminated",AP307&gt;0),$U307,
IF($P307="Furloughed",IF(AP307&gt;0,$U307)+IF(AZ307&gt;0,$U307),
IF($P307="Rehired",IF(AZ307&gt;0,$U307)))))))),IF('Actual Allocation Calc'!$AH$78="C",'Actual Allocation Calc'!L307,'Actual Allocation Calc'!U307+IF($P307="Employed",$U307/7*BJ307,
IF(AND($P307="Terminated"),($U307/7*AP307),
IF(AND($P307="Furloughed"),($U307/7*AP307)+($U307/7*AZ307),
IF(AND($P307="Rehired"),($U307/7*AZ307),
IF(AND($P307="Terminated",AP307&gt;0),$U307,
IF($P307="Furloughed",IF(AP307&gt;0,$U307)+IF(AZ307&gt;0,$U307),
IF($P307="Rehired",IF(AZ307&gt;0,$U307))))))))*'Actual Allocation Calc'!$AH$99)))</f>
        <v/>
      </c>
      <c r="Z307" s="210" t="str">
        <f>IF($B307="","",IF('Actual Allocation Calc'!$AI$78="A",
IF($P307="Employed",$U307,
IF(AND($P307="Terminated"),($U307/7*AQ307),
IF(AND($P307="Furloughed"),($U307/7*AQ307)+($U307/7*BA307),
IF(AND($P307="Rehired"),($U307/7*BA307),
IF(AND($P307="Terminated",AQ307&gt;0),$U307,
IF($P307="Furloughed",IF(AQ307&gt;0,$U307)+IF(BA307&gt;0,$U307),
IF($P307="Rehired",IF(BA307&gt;0,$U307)))))))),IF('Actual Allocation Calc'!$AI$78="C",'Actual Allocation Calc'!M307,'Actual Allocation Calc'!V307+IF($P307="Employed",$U307,
IF(AND($P307="Terminated"),($U307/7*AQ307),
IF(AND($P307="Furloughed"),($U307/7*AQ307)+($U307/7*BA307),
IF(AND($P307="Rehired"),($U307/7*BA307),
IF(AND($P307="Terminated",AQ307&gt;0),$U307,
IF($P307="Furloughed",IF(AQ307&gt;0,$U307)+IF(BA307&gt;0,$U307),
IF($P307="Rehired",IF(BA307&gt;0,$U307))))))))*'Actual Allocation Calc'!$AI$99)))</f>
        <v/>
      </c>
      <c r="AA307" s="210" t="str">
        <f>IF($B307="","",IF('Actual Allocation Calc'!$AJ$78="A",
IF($P307="Employed",$U307,
IF(AND($P307="Terminated"),($U307/7*AR307),
IF(AND($P307="Furloughed"),($U307/7*AR307)+($U307/7*BB307),
IF(AND($P307="Rehired"),($U307/7*BB307),
IF(AND($P307="Terminated",AR307&gt;0),$U307,
IF($P307="Furloughed",IF(AR307&gt;0,$U307)+IF(BB307&gt;0,$U307),
IF($P307="Rehired",IF(BB307&gt;0,$U307)))))))),IF('Actual Allocation Calc'!$AJ$78="C",'Actual Allocation Calc'!N307,'Actual Allocation Calc'!W307+IF($P307="Employed",$U307,
IF(AND($P307="Terminated"),($U307/7*AR307),
IF(AND($P307="Furloughed"),($U307/7*AR307)+($U307/7*BB307),
IF(AND($P307="Rehired"),($U307/7*BB307),
IF(AND($P307="Terminated",AR307&gt;0),$U307,
IF($P307="Furloughed",IF(AR307&gt;0,$U307)+IF(BB307&gt;0,$U307),
IF($P307="Rehired",IF(BB307&gt;0,$U307))))))))*'Actual Allocation Calc'!$AJ$99)))</f>
        <v/>
      </c>
      <c r="AB307" s="210" t="str">
        <f>IF($B307="","",IF('Actual Allocation Calc'!$AK$78="A",
IF($P307="Employed",$U307,
IF(AND($P307="Terminated"),($U307/7*AS307),
IF(AND($P307="Furloughed"),($U307/7*AS307)+($U307/7*BC307),
IF(AND($P307="Rehired"),($U307/7*BC307),
IF(AND($P307="Terminated",AS307&gt;0),$U307,
IF($P307="Furloughed",IF(AS307&gt;0,$U307)+IF(BC307&gt;0,$U307),
IF($P307="Rehired",IF(BC307&gt;0,$U307)))))))),IF('Actual Allocation Calc'!$AK$78="C",'Actual Allocation Calc'!O307,'Actual Allocation Calc'!X307+IF($P307="Employed",$U307,
IF(AND($P307="Terminated"),($U307/7*AS307),
IF(AND($P307="Furloughed"),($U307/7*AS307)+($U307/7*BC307),
IF(AND($P307="Rehired"),($U307/7*BC307),
IF(AND($P307="Terminated",AS307&gt;0),$U307,
IF($P307="Furloughed",IF(AS307&gt;0,$U307)+IF(BC307&gt;0,$U307),
IF($P307="Rehired",IF(BC307&gt;0,$U307))))))))*'Actual Allocation Calc'!$AK$99)))</f>
        <v/>
      </c>
      <c r="AC307" s="210" t="str">
        <f>IF($B307="","",IF('Actual Allocation Calc'!$AL$78="A",
IF($P307="Employed",$U307,
IF(AND($P307="Terminated"),($U307/7*AT307),
IF(AND($P307="Furloughed"),($U307/7*AT307)+($U307/7*BD307),
IF(AND($P307="Rehired"),($U307/7*BD307),
IF(AND($P307="Terminated",AT307&gt;0),$U307,
IF($P307="Furloughed",IF(AT307&gt;0,$U307)+IF(BD307&gt;0,$U307),
IF($P307="Rehired",IF(BD307&gt;0,$U307)))))))),IF('Actual Allocation Calc'!$AL$78="C",'Actual Allocation Calc'!P307,'Actual Allocation Calc'!Y307+IF($P307="Employed",$U307,
IF(AND($P307="Terminated"),($U307/7*AT307),
IF(AND($P307="Furloughed"),($U307/7*AT307)+($U307/7*BD307),
IF(AND($P307="Rehired"),($U307/7*BD307),
IF(AND($P307="Terminated",AT307&gt;0),$U307,
IF($P307="Furloughed",IF(AT307&gt;0,$U307)+IF(BD307&gt;0,$U307),
IF($P307="Rehired",IF(BD307&gt;0,$U307))))))))*'Actual Allocation Calc'!$AL$99)))</f>
        <v/>
      </c>
      <c r="AD307" s="210" t="str">
        <f>IF($B307="","",IF('Actual Allocation Calc'!$AM$78="A",
IF($P307="Employed",$U307,
IF(AND($P307="Terminated"),($U307/7*AU307),
IF(AND($P307="Furloughed"),($U307/7*AU307)+($U307/7*BE307),
IF(AND($P307="Rehired"),($U307/7*BE307),
IF(AND($P307="Terminated",AU307&gt;0),$U307,
IF($P307="Furloughed",IF(AU307&gt;0,$U307)+IF(BE307&gt;0,$U307),
IF($P307="Rehired",IF(BE307&gt;0,$U307)))))))),IF('Actual Allocation Calc'!$AM$78="C",'Actual Allocation Calc'!Q307,'Actual Allocation Calc'!Z307+IF($P307="Employed",$U307,
IF(AND($P307="Terminated"),($U307/7*AU307),
IF(AND($P307="Furloughed"),($U307/7*AU307)+($U307/7*BE307),
IF(AND($P307="Rehired"),($U307/7*BE307),
IF(AND($P307="Terminated",AU307&gt;0),$U307,
IF($P307="Furloughed",IF(AU307&gt;0,$U307)+IF(BE307&gt;0,$U307),
IF($P307="Rehired",IF(BE307&gt;0,$U307))))))))*'Actual Allocation Calc'!$AM$99)))</f>
        <v/>
      </c>
      <c r="AE307" s="210" t="str">
        <f>IF($B307="","",IF('Actual Allocation Calc'!$AN$78="A",
IF($P307="Employed",$U307,
IF(AND($P307="Terminated"),($U307/7*AV307),
IF(AND($P307="Furloughed"),($U307/7*AV307)+($U307/7*BF307),
IF(AND($P307="Rehired"),($U307/7*BF307),
IF(AND($P307="Terminated",AV307&gt;0),$U307,
IF($P307="Furloughed",IF(AV307&gt;0,$U307)+IF(BF307&gt;0,$U307),
IF($P307="Rehired",IF(BF307&gt;0,$U307)))))))),IF('Actual Allocation Calc'!$AN$78="C",'Actual Allocation Calc'!R307,'Actual Allocation Calc'!AA307+IF($P307="Employed",$U307,
IF(AND($P307="Terminated"),($U307/7*AV307),
IF(AND($P307="Furloughed"),($U307/7*AV307)+($U307/7*BF307),
IF(AND($P307="Rehired"),($U307/7*BF307),
IF(AND($P307="Terminated",AV307&gt;0),$U307,
IF($P307="Furloughed",IF(AV307&gt;0,$U307)+IF(BF307&gt;0,$U307),
IF($P307="Rehired",IF(BF307&gt;0,$U307))))))))*'Actual Allocation Calc'!$AN$99)))</f>
        <v/>
      </c>
      <c r="AF307" s="210" t="str">
        <f>IF($B307="","",IF('Actual Allocation Calc'!$AO$78="A",
IF($P307="Employed",$U307,
IF(AND($P307="Terminated"),($U307/7*AW307),
IF(AND($P307="Furloughed"),($U307/7*AW307)+($U307/7*BG307),
IF(AND($P307="Rehired"),($U307/7*BG307),
IF(AND($P307="Terminated",AW307&gt;0),$U307,
IF($P307="Furloughed",IF(AW307&gt;0,$U307)+IF(BG307&gt;0,$U307),
IF($P307="Rehired",IF(BG307&gt;0,$U307)))))))),IF('Actual Allocation Calc'!$AO$78="C",'Actual Allocation Calc'!S307,'Actual Allocation Calc'!AB307+IF($P307="Employed",$U307,
IF(AND($P307="Terminated"),($U307/7*AW307),
IF(AND($P307="Furloughed"),($U307/7*AW307)+($U307/7*BG307),
IF(AND($P307="Rehired"),($U307/7*BG307),
IF(AND($P307="Terminated",AW307&gt;0),$U307,
IF($P307="Furloughed",IF(AW307&gt;0,$U307)+IF(BG307&gt;0,$U307),
IF($P307="Rehired",IF(BG307&gt;0,$U307))))))))*'Actual Allocation Calc'!$AO$99)))</f>
        <v/>
      </c>
      <c r="AG307" s="210" t="str">
        <f>IF($B307="","",IF('Actual Allocation Calc'!$AP$78="A",
IF($P307="Employed",$U307/7*BK307,
IF(AND($P307="Terminated"),($U307/7*AX307),
IF(AND($P307="Furloughed"),($U307/7*AX307)+($U307/7*BH307),
IF(AND($P307="Rehired"),($U307/7*BH307),
IF(AND($P307="Terminated",AX307&gt;0),$U307,
IF($P307="Furloughed",IF(AX307&gt;0,$U307)+IF(BH307&gt;0,$U307),
IF($P307="Rehired",IF(BH307&gt;0,$U307)))))))),IF('Actual Allocation Calc'!$AP$78="C",'Actual Allocation Calc'!T307,'Actual Allocation Calc'!AC307+IF($P307="Employed",$U307/7*BK307,
IF(AND($P307="Terminated"),($U307/7*AX307),
IF(AND($P307="Furloughed"),($U307/7*AX307)+($U307/7*BH307),
IF(AND($P307="Rehired"),($U307/7*BH307),
IF(AND($P307="Terminated",AX307&gt;0),$U307,
IF($P307="Furloughed",IF(AX307&gt;0,$U307)+IF(BH307&gt;0,$U307),
IF($P307="Rehired",IF(BH307&gt;0,$U307))))))))*'Actual Allocation Calc'!$AP$99)))</f>
        <v/>
      </c>
      <c r="AH307" s="536"/>
      <c r="AI307" s="82">
        <f t="shared" si="108"/>
        <v>0</v>
      </c>
      <c r="AJ307" s="210">
        <f t="shared" si="90"/>
        <v>0</v>
      </c>
      <c r="AK307" s="397" t="str">
        <f t="shared" si="91"/>
        <v/>
      </c>
      <c r="AM307" s="122"/>
      <c r="AO307" s="214" t="str">
        <f>IFERROR(IF($V307="","",VLOOKUP(V307,'Calendar Calcs'!$B$2:$E1274,4,FALSE)),0)</f>
        <v/>
      </c>
      <c r="AP307" s="69" t="str">
        <f>IF($AO307="","", IF($AO307&lt;AP$23,0,IF($AO307&gt;AP$23,COUNTIFS('Calendar Calcs'!$E$2:$E1274,AP$23),COUNTIFS('Calendar Calcs'!$E$2:$E1274,AP$23,'Calendar Calcs'!$D$2:$D1274,"&lt;="&amp;WEEKDAY($V307)))))</f>
        <v/>
      </c>
      <c r="AQ307" s="69" t="str">
        <f>IF($AO307="","", IF($AO307&lt;AQ$23,0,IF($AO307&gt;AQ$23,COUNTIFS('Calendar Calcs'!$E$2:$E1274,AQ$23),COUNTIFS('Calendar Calcs'!$E$2:$E1274,AQ$23,'Calendar Calcs'!$D$2:$D1274,"&lt;="&amp;WEEKDAY($V307)))))</f>
        <v/>
      </c>
      <c r="AR307" s="69" t="str">
        <f>IF($AO307="","", IF($AO307&lt;AR$23,0,IF($AO307&gt;AR$23,COUNTIFS('Calendar Calcs'!$E$2:$E1274,AR$23),COUNTIFS('Calendar Calcs'!$E$2:$E1274,AR$23,'Calendar Calcs'!$D$2:$D1274,"&lt;="&amp;WEEKDAY($V307)))))</f>
        <v/>
      </c>
      <c r="AS307" s="69" t="str">
        <f>IF($AO307="","", IF($AO307&lt;AS$23,0,IF($AO307&gt;AS$23,COUNTIFS('Calendar Calcs'!$E$2:$E1274,AS$23),COUNTIFS('Calendar Calcs'!$E$2:$E1274,AS$23,'Calendar Calcs'!$D$2:$D1274,"&lt;="&amp;WEEKDAY($V307)))))</f>
        <v/>
      </c>
      <c r="AT307" s="69" t="str">
        <f>IF($AO307="","", IF($AO307&lt;AT$23,0,IF($AO307&gt;AT$23,COUNTIFS('Calendar Calcs'!$E$2:$E1274,AT$23),COUNTIFS('Calendar Calcs'!$E$2:$E1274,AT$23,'Calendar Calcs'!$D$2:$D1274,"&lt;="&amp;WEEKDAY($V307)))))</f>
        <v/>
      </c>
      <c r="AU307" s="69" t="str">
        <f>IF($AO307="","", IF($AO307&lt;AU$23,0,IF($AO307&gt;AU$23,COUNTIFS('Calendar Calcs'!$E$2:$E1274,AU$23),COUNTIFS('Calendar Calcs'!$E$2:$E1274,AU$23,'Calendar Calcs'!$D$2:$D1274,"&lt;="&amp;WEEKDAY($V307)))))</f>
        <v/>
      </c>
      <c r="AV307" s="69" t="str">
        <f>IF($AO307="","", IF($AO307&lt;AV$23,0,IF($AO307&gt;AV$23,COUNTIFS('Calendar Calcs'!$E$2:$E1274,AV$23),COUNTIFS('Calendar Calcs'!$E$2:$E1274,AV$23,'Calendar Calcs'!$D$2:$D1274,"&lt;="&amp;WEEKDAY($V307)))))</f>
        <v/>
      </c>
      <c r="AW307" s="69" t="str">
        <f>IF($AO307="","", IF($AO307&lt;AW$23,0,IF($AO307&gt;AW$23,COUNTIFS('Calendar Calcs'!$E$2:$E1274,AW$23),COUNTIFS('Calendar Calcs'!$E$2:$E1274,AW$23,'Calendar Calcs'!$D$2:$D1274,"&lt;="&amp;WEEKDAY($V307)))))</f>
        <v/>
      </c>
      <c r="AX307" s="69" t="str">
        <f>IF($AO307="","", IF($AO307&lt;AX$23,0,IF($AO307&gt;AX$23,COUNTIFS('Calendar Calcs'!$E$2:$E1274,AX$23),COUNTIFS('Calendar Calcs'!$E$2:$E1274,AX$23,'Calendar Calcs'!$D$2:$D1274,"&lt;="&amp;WEEKDAY($V307)))))</f>
        <v/>
      </c>
      <c r="AY307" s="69" t="str">
        <f>IF($W307="","",VLOOKUP($W307,'Calendar Calcs'!$B$2:$E1274,4,FALSE))</f>
        <v/>
      </c>
      <c r="AZ307" s="69" t="str">
        <f>IF($AY307="","",IF($AY307&gt;AZ$23,0,IF($AY307&lt;AZ$23,COUNTIFS('Calendar Calcs'!$E$2:$E1274,AZ$23),COUNTIFS('Calendar Calcs'!$E$2:$E1274,AZ$23,'Calendar Calcs'!$D$2:$D1274,"&gt;="&amp;WEEKDAY($W307)))))</f>
        <v/>
      </c>
      <c r="BA307" s="69" t="str">
        <f>IF($AY307="","",IF($AY307&gt;BA$23,0,IF($AY307&lt;BA$23,COUNTIFS('Calendar Calcs'!$E$2:$E1274,BA$23),COUNTIFS('Calendar Calcs'!$E$2:$E1274,BA$23,'Calendar Calcs'!$D$2:$D1274,"&gt;="&amp;WEEKDAY($W307)))))</f>
        <v/>
      </c>
      <c r="BB307" s="69" t="str">
        <f>IF($AY307="","",IF($AY307&gt;BB$23,0,IF($AY307&lt;BB$23,COUNTIFS('Calendar Calcs'!$E$2:$E1274,BB$23),COUNTIFS('Calendar Calcs'!$E$2:$E1274,BB$23,'Calendar Calcs'!$D$2:$D1274,"&gt;="&amp;WEEKDAY($W307)))))</f>
        <v/>
      </c>
      <c r="BC307" s="69" t="str">
        <f>IF($AY307="","",IF($AY307&gt;BC$23,0,IF($AY307&lt;BC$23,COUNTIFS('Calendar Calcs'!$E$2:$E1274,BC$23),COUNTIFS('Calendar Calcs'!$E$2:$E1274,BC$23,'Calendar Calcs'!$D$2:$D1274,"&gt;="&amp;WEEKDAY($W307)))))</f>
        <v/>
      </c>
      <c r="BD307" s="69" t="str">
        <f>IF($AY307="","",IF($AY307&gt;BD$23,0,IF($AY307&lt;BD$23,COUNTIFS('Calendar Calcs'!$E$2:$E1274,BD$23),COUNTIFS('Calendar Calcs'!$E$2:$E1274,BD$23,'Calendar Calcs'!$D$2:$D1274,"&gt;="&amp;WEEKDAY($W307)))))</f>
        <v/>
      </c>
      <c r="BE307" s="69" t="str">
        <f>IF($AY307="","",IF($AY307&gt;BE$23,0,IF($AY307&lt;BE$23,COUNTIFS('Calendar Calcs'!$E$2:$E1274,BE$23),COUNTIFS('Calendar Calcs'!$E$2:$E1274,BE$23,'Calendar Calcs'!$D$2:$D1274,"&gt;="&amp;WEEKDAY($W307)))))</f>
        <v/>
      </c>
      <c r="BF307" s="69" t="str">
        <f>IF($AY307="","",IF($AY307&gt;BF$23,0,IF($AY307&lt;BF$23,COUNTIFS('Calendar Calcs'!$E$2:$E1274,BF$23),COUNTIFS('Calendar Calcs'!$E$2:$E1274,BF$23,'Calendar Calcs'!$D$2:$D1274,"&gt;="&amp;WEEKDAY($W307)))))</f>
        <v/>
      </c>
      <c r="BG307" s="69" t="str">
        <f>IF($AY307="","",IF($AY307&gt;BG$23,0,IF($AY307&lt;BG$23,COUNTIFS('Calendar Calcs'!$E$2:$E1274,BG$23),COUNTIFS('Calendar Calcs'!$E$2:$E1274,BG$23,'Calendar Calcs'!$D$2:$D1274,"&gt;="&amp;WEEKDAY($W307)))))</f>
        <v/>
      </c>
      <c r="BH307" s="69">
        <f t="shared" si="92"/>
        <v>6</v>
      </c>
      <c r="BI307" s="69">
        <f>IF(Cover!$E$43="","",VLOOKUP(Cover!$E$43,'Calendar Calcs'!$B$2:$E1274,4,FALSE))</f>
        <v>1</v>
      </c>
      <c r="BJ307" s="69">
        <f>IF($BI307="","", IF($BI307&lt;BJ$23,0,IF($BI307&gt;=BJ$23,COUNTIFS('Calendar Calcs'!$E$2:$E1274,BJ$23),COUNTIFS('Calendar Calcs'!$E$2:$E1274,BJ$23,'Calendar Calcs'!$D$2:$D1274,"&lt;="&amp;WEEKDAY($V307)))))</f>
        <v>1</v>
      </c>
      <c r="BK307" s="69">
        <f t="shared" si="89"/>
        <v>6</v>
      </c>
      <c r="BN307" s="69" t="str">
        <f>IF(T307&gt;0,"FTE",IF(Cover!$E$47="Weekly",IF(S307&gt;29.75,"FTE","PTE"),IF(S307&gt;59.75,"FTE","PTE")))</f>
        <v>PTE</v>
      </c>
      <c r="BO307" s="69">
        <f>IF(BN307="FTE",30,IF(Cover!$E$47="Weekly",'STEP 2 EE Data'!S307,'STEP 2 EE Data'!S307/2))</f>
        <v>0</v>
      </c>
      <c r="BP307" s="209">
        <f t="shared" si="93"/>
        <v>0</v>
      </c>
      <c r="BQ307" s="209">
        <f t="shared" si="94"/>
        <v>0</v>
      </c>
      <c r="BR307" s="209">
        <f t="shared" si="95"/>
        <v>0</v>
      </c>
      <c r="BS307" s="209">
        <f t="shared" si="96"/>
        <v>0</v>
      </c>
      <c r="BT307" s="209">
        <f t="shared" si="97"/>
        <v>0</v>
      </c>
      <c r="BU307" s="209">
        <f t="shared" si="98"/>
        <v>0</v>
      </c>
      <c r="BV307" s="209">
        <f t="shared" si="99"/>
        <v>0</v>
      </c>
      <c r="BW307" s="209">
        <f t="shared" si="100"/>
        <v>0</v>
      </c>
      <c r="BX307" s="209">
        <f t="shared" si="101"/>
        <v>0</v>
      </c>
      <c r="CC307" s="210" t="str">
        <f>IF(B307="","",IF(C307="",IF(Cover!$E$47="Weekly",'STEP 3 EE Comp'!BI312*8,'STEP 3 EE Comp'!BI312*4),IF(Cover!$E$47="Weekly",'STEP 3 EE Comp'!BI312,'STEP 3 EE Comp'!BI312)))</f>
        <v/>
      </c>
      <c r="CD307" s="82" t="str">
        <f t="shared" si="102"/>
        <v/>
      </c>
      <c r="CE307" s="417">
        <f t="shared" si="103"/>
        <v>1</v>
      </c>
      <c r="CF307" s="82" t="str">
        <f t="shared" si="104"/>
        <v>Good</v>
      </c>
      <c r="CG307" s="82">
        <f t="shared" si="105"/>
        <v>0</v>
      </c>
      <c r="CH307" s="234">
        <f t="shared" si="106"/>
        <v>0</v>
      </c>
    </row>
    <row r="308" spans="1:86" s="69" customFormat="1" x14ac:dyDescent="0.3">
      <c r="A308" s="555"/>
      <c r="B308" s="52"/>
      <c r="C308" s="52"/>
      <c r="D308" s="52"/>
      <c r="E308" s="52"/>
      <c r="F308" s="507"/>
      <c r="G308" s="210">
        <f t="shared" si="107"/>
        <v>0</v>
      </c>
      <c r="H308" s="82">
        <f t="shared" si="88"/>
        <v>0</v>
      </c>
      <c r="I308" s="211"/>
      <c r="J308" s="441" t="s">
        <v>21</v>
      </c>
      <c r="K308" s="441" t="s">
        <v>21</v>
      </c>
      <c r="L308" s="441" t="s">
        <v>21</v>
      </c>
      <c r="M308" s="441" t="s">
        <v>21</v>
      </c>
      <c r="N308" s="568" t="s">
        <v>21</v>
      </c>
      <c r="O308" s="211"/>
      <c r="P308" s="212" t="str">
        <f>IF(B308="","",
IF(AND(V308="",W308="",B308&lt;&gt;""),"Employed",
IF(AND(V308&lt;&gt;"",W308="",B308&lt;&gt;""),"Terminated",
IF(AND(V308&lt;&gt;"",W308&lt;&gt;"",B308&lt;&gt;""),IF(W308&lt;Cover!$E$43,"Employed","Furloughed"),
IF(AND(V308="",W308&lt;&gt;"",B308&lt;&gt;""),IF(W308&lt;Cover!$E$43,"Employed","Rehired"))))))</f>
        <v/>
      </c>
      <c r="Q308" s="211"/>
      <c r="R308" s="536"/>
      <c r="S308" s="563"/>
      <c r="T308" s="536"/>
      <c r="U308" s="82">
        <f>IF(Cover!$E$47="Weekly",IF(T308&gt;0,T308,R308*S308),IF(T308&gt;0,T308,R308*S308)/2)</f>
        <v>0</v>
      </c>
      <c r="V308" s="564"/>
      <c r="W308" s="564"/>
      <c r="Y308" s="213" t="str">
        <f>IF($B308="","",IF('Actual Allocation Calc'!$AH$78="A",
IF($P308="Employed",$U308/7*BJ308,
IF(AND($P308="Terminated"),($U308/7*AP308),
IF(AND($P308="Furloughed"),($U308/7*AP308)+($U308/7*AZ308),
IF(AND($P308="Rehired"),($U308/7*AZ308),
IF(AND($P308="Terminated",AP308&gt;0),$U308,
IF($P308="Furloughed",IF(AP308&gt;0,$U308)+IF(AZ308&gt;0,$U308),
IF($P308="Rehired",IF(AZ308&gt;0,$U308)))))))),IF('Actual Allocation Calc'!$AH$78="C",'Actual Allocation Calc'!L308,'Actual Allocation Calc'!U308+IF($P308="Employed",$U308/7*BJ308,
IF(AND($P308="Terminated"),($U308/7*AP308),
IF(AND($P308="Furloughed"),($U308/7*AP308)+($U308/7*AZ308),
IF(AND($P308="Rehired"),($U308/7*AZ308),
IF(AND($P308="Terminated",AP308&gt;0),$U308,
IF($P308="Furloughed",IF(AP308&gt;0,$U308)+IF(AZ308&gt;0,$U308),
IF($P308="Rehired",IF(AZ308&gt;0,$U308))))))))*'Actual Allocation Calc'!$AH$99)))</f>
        <v/>
      </c>
      <c r="Z308" s="210" t="str">
        <f>IF($B308="","",IF('Actual Allocation Calc'!$AI$78="A",
IF($P308="Employed",$U308,
IF(AND($P308="Terminated"),($U308/7*AQ308),
IF(AND($P308="Furloughed"),($U308/7*AQ308)+($U308/7*BA308),
IF(AND($P308="Rehired"),($U308/7*BA308),
IF(AND($P308="Terminated",AQ308&gt;0),$U308,
IF($P308="Furloughed",IF(AQ308&gt;0,$U308)+IF(BA308&gt;0,$U308),
IF($P308="Rehired",IF(BA308&gt;0,$U308)))))))),IF('Actual Allocation Calc'!$AI$78="C",'Actual Allocation Calc'!M308,'Actual Allocation Calc'!V308+IF($P308="Employed",$U308,
IF(AND($P308="Terminated"),($U308/7*AQ308),
IF(AND($P308="Furloughed"),($U308/7*AQ308)+($U308/7*BA308),
IF(AND($P308="Rehired"),($U308/7*BA308),
IF(AND($P308="Terminated",AQ308&gt;0),$U308,
IF($P308="Furloughed",IF(AQ308&gt;0,$U308)+IF(BA308&gt;0,$U308),
IF($P308="Rehired",IF(BA308&gt;0,$U308))))))))*'Actual Allocation Calc'!$AI$99)))</f>
        <v/>
      </c>
      <c r="AA308" s="210" t="str">
        <f>IF($B308="","",IF('Actual Allocation Calc'!$AJ$78="A",
IF($P308="Employed",$U308,
IF(AND($P308="Terminated"),($U308/7*AR308),
IF(AND($P308="Furloughed"),($U308/7*AR308)+($U308/7*BB308),
IF(AND($P308="Rehired"),($U308/7*BB308),
IF(AND($P308="Terminated",AR308&gt;0),$U308,
IF($P308="Furloughed",IF(AR308&gt;0,$U308)+IF(BB308&gt;0,$U308),
IF($P308="Rehired",IF(BB308&gt;0,$U308)))))))),IF('Actual Allocation Calc'!$AJ$78="C",'Actual Allocation Calc'!N308,'Actual Allocation Calc'!W308+IF($P308="Employed",$U308,
IF(AND($P308="Terminated"),($U308/7*AR308),
IF(AND($P308="Furloughed"),($U308/7*AR308)+($U308/7*BB308),
IF(AND($P308="Rehired"),($U308/7*BB308),
IF(AND($P308="Terminated",AR308&gt;0),$U308,
IF($P308="Furloughed",IF(AR308&gt;0,$U308)+IF(BB308&gt;0,$U308),
IF($P308="Rehired",IF(BB308&gt;0,$U308))))))))*'Actual Allocation Calc'!$AJ$99)))</f>
        <v/>
      </c>
      <c r="AB308" s="210" t="str">
        <f>IF($B308="","",IF('Actual Allocation Calc'!$AK$78="A",
IF($P308="Employed",$U308,
IF(AND($P308="Terminated"),($U308/7*AS308),
IF(AND($P308="Furloughed"),($U308/7*AS308)+($U308/7*BC308),
IF(AND($P308="Rehired"),($U308/7*BC308),
IF(AND($P308="Terminated",AS308&gt;0),$U308,
IF($P308="Furloughed",IF(AS308&gt;0,$U308)+IF(BC308&gt;0,$U308),
IF($P308="Rehired",IF(BC308&gt;0,$U308)))))))),IF('Actual Allocation Calc'!$AK$78="C",'Actual Allocation Calc'!O308,'Actual Allocation Calc'!X308+IF($P308="Employed",$U308,
IF(AND($P308="Terminated"),($U308/7*AS308),
IF(AND($P308="Furloughed"),($U308/7*AS308)+($U308/7*BC308),
IF(AND($P308="Rehired"),($U308/7*BC308),
IF(AND($P308="Terminated",AS308&gt;0),$U308,
IF($P308="Furloughed",IF(AS308&gt;0,$U308)+IF(BC308&gt;0,$U308),
IF($P308="Rehired",IF(BC308&gt;0,$U308))))))))*'Actual Allocation Calc'!$AK$99)))</f>
        <v/>
      </c>
      <c r="AC308" s="210" t="str">
        <f>IF($B308="","",IF('Actual Allocation Calc'!$AL$78="A",
IF($P308="Employed",$U308,
IF(AND($P308="Terminated"),($U308/7*AT308),
IF(AND($P308="Furloughed"),($U308/7*AT308)+($U308/7*BD308),
IF(AND($P308="Rehired"),($U308/7*BD308),
IF(AND($P308="Terminated",AT308&gt;0),$U308,
IF($P308="Furloughed",IF(AT308&gt;0,$U308)+IF(BD308&gt;0,$U308),
IF($P308="Rehired",IF(BD308&gt;0,$U308)))))))),IF('Actual Allocation Calc'!$AL$78="C",'Actual Allocation Calc'!P308,'Actual Allocation Calc'!Y308+IF($P308="Employed",$U308,
IF(AND($P308="Terminated"),($U308/7*AT308),
IF(AND($P308="Furloughed"),($U308/7*AT308)+($U308/7*BD308),
IF(AND($P308="Rehired"),($U308/7*BD308),
IF(AND($P308="Terminated",AT308&gt;0),$U308,
IF($P308="Furloughed",IF(AT308&gt;0,$U308)+IF(BD308&gt;0,$U308),
IF($P308="Rehired",IF(BD308&gt;0,$U308))))))))*'Actual Allocation Calc'!$AL$99)))</f>
        <v/>
      </c>
      <c r="AD308" s="210" t="str">
        <f>IF($B308="","",IF('Actual Allocation Calc'!$AM$78="A",
IF($P308="Employed",$U308,
IF(AND($P308="Terminated"),($U308/7*AU308),
IF(AND($P308="Furloughed"),($U308/7*AU308)+($U308/7*BE308),
IF(AND($P308="Rehired"),($U308/7*BE308),
IF(AND($P308="Terminated",AU308&gt;0),$U308,
IF($P308="Furloughed",IF(AU308&gt;0,$U308)+IF(BE308&gt;0,$U308),
IF($P308="Rehired",IF(BE308&gt;0,$U308)))))))),IF('Actual Allocation Calc'!$AM$78="C",'Actual Allocation Calc'!Q308,'Actual Allocation Calc'!Z308+IF($P308="Employed",$U308,
IF(AND($P308="Terminated"),($U308/7*AU308),
IF(AND($P308="Furloughed"),($U308/7*AU308)+($U308/7*BE308),
IF(AND($P308="Rehired"),($U308/7*BE308),
IF(AND($P308="Terminated",AU308&gt;0),$U308,
IF($P308="Furloughed",IF(AU308&gt;0,$U308)+IF(BE308&gt;0,$U308),
IF($P308="Rehired",IF(BE308&gt;0,$U308))))))))*'Actual Allocation Calc'!$AM$99)))</f>
        <v/>
      </c>
      <c r="AE308" s="210" t="str">
        <f>IF($B308="","",IF('Actual Allocation Calc'!$AN$78="A",
IF($P308="Employed",$U308,
IF(AND($P308="Terminated"),($U308/7*AV308),
IF(AND($P308="Furloughed"),($U308/7*AV308)+($U308/7*BF308),
IF(AND($P308="Rehired"),($U308/7*BF308),
IF(AND($P308="Terminated",AV308&gt;0),$U308,
IF($P308="Furloughed",IF(AV308&gt;0,$U308)+IF(BF308&gt;0,$U308),
IF($P308="Rehired",IF(BF308&gt;0,$U308)))))))),IF('Actual Allocation Calc'!$AN$78="C",'Actual Allocation Calc'!R308,'Actual Allocation Calc'!AA308+IF($P308="Employed",$U308,
IF(AND($P308="Terminated"),($U308/7*AV308),
IF(AND($P308="Furloughed"),($U308/7*AV308)+($U308/7*BF308),
IF(AND($P308="Rehired"),($U308/7*BF308),
IF(AND($P308="Terminated",AV308&gt;0),$U308,
IF($P308="Furloughed",IF(AV308&gt;0,$U308)+IF(BF308&gt;0,$U308),
IF($P308="Rehired",IF(BF308&gt;0,$U308))))))))*'Actual Allocation Calc'!$AN$99)))</f>
        <v/>
      </c>
      <c r="AF308" s="210" t="str">
        <f>IF($B308="","",IF('Actual Allocation Calc'!$AO$78="A",
IF($P308="Employed",$U308,
IF(AND($P308="Terminated"),($U308/7*AW308),
IF(AND($P308="Furloughed"),($U308/7*AW308)+($U308/7*BG308),
IF(AND($P308="Rehired"),($U308/7*BG308),
IF(AND($P308="Terminated",AW308&gt;0),$U308,
IF($P308="Furloughed",IF(AW308&gt;0,$U308)+IF(BG308&gt;0,$U308),
IF($P308="Rehired",IF(BG308&gt;0,$U308)))))))),IF('Actual Allocation Calc'!$AO$78="C",'Actual Allocation Calc'!S308,'Actual Allocation Calc'!AB308+IF($P308="Employed",$U308,
IF(AND($P308="Terminated"),($U308/7*AW308),
IF(AND($P308="Furloughed"),($U308/7*AW308)+($U308/7*BG308),
IF(AND($P308="Rehired"),($U308/7*BG308),
IF(AND($P308="Terminated",AW308&gt;0),$U308,
IF($P308="Furloughed",IF(AW308&gt;0,$U308)+IF(BG308&gt;0,$U308),
IF($P308="Rehired",IF(BG308&gt;0,$U308))))))))*'Actual Allocation Calc'!$AO$99)))</f>
        <v/>
      </c>
      <c r="AG308" s="210" t="str">
        <f>IF($B308="","",IF('Actual Allocation Calc'!$AP$78="A",
IF($P308="Employed",$U308/7*BK308,
IF(AND($P308="Terminated"),($U308/7*AX308),
IF(AND($P308="Furloughed"),($U308/7*AX308)+($U308/7*BH308),
IF(AND($P308="Rehired"),($U308/7*BH308),
IF(AND($P308="Terminated",AX308&gt;0),$U308,
IF($P308="Furloughed",IF(AX308&gt;0,$U308)+IF(BH308&gt;0,$U308),
IF($P308="Rehired",IF(BH308&gt;0,$U308)))))))),IF('Actual Allocation Calc'!$AP$78="C",'Actual Allocation Calc'!T308,'Actual Allocation Calc'!AC308+IF($P308="Employed",$U308/7*BK308,
IF(AND($P308="Terminated"),($U308/7*AX308),
IF(AND($P308="Furloughed"),($U308/7*AX308)+($U308/7*BH308),
IF(AND($P308="Rehired"),($U308/7*BH308),
IF(AND($P308="Terminated",AX308&gt;0),$U308,
IF($P308="Furloughed",IF(AX308&gt;0,$U308)+IF(BH308&gt;0,$U308),
IF($P308="Rehired",IF(BH308&gt;0,$U308))))))))*'Actual Allocation Calc'!$AP$99)))</f>
        <v/>
      </c>
      <c r="AH308" s="536"/>
      <c r="AI308" s="82">
        <f t="shared" si="108"/>
        <v>0</v>
      </c>
      <c r="AJ308" s="210">
        <f t="shared" si="90"/>
        <v>0</v>
      </c>
      <c r="AK308" s="397" t="str">
        <f t="shared" si="91"/>
        <v/>
      </c>
      <c r="AM308" s="122"/>
      <c r="AO308" s="214" t="str">
        <f>IFERROR(IF($V308="","",VLOOKUP(V308,'Calendar Calcs'!$B$2:$E1275,4,FALSE)),0)</f>
        <v/>
      </c>
      <c r="AP308" s="69" t="str">
        <f>IF($AO308="","", IF($AO308&lt;AP$23,0,IF($AO308&gt;AP$23,COUNTIFS('Calendar Calcs'!$E$2:$E1275,AP$23),COUNTIFS('Calendar Calcs'!$E$2:$E1275,AP$23,'Calendar Calcs'!$D$2:$D1275,"&lt;="&amp;WEEKDAY($V308)))))</f>
        <v/>
      </c>
      <c r="AQ308" s="69" t="str">
        <f>IF($AO308="","", IF($AO308&lt;AQ$23,0,IF($AO308&gt;AQ$23,COUNTIFS('Calendar Calcs'!$E$2:$E1275,AQ$23),COUNTIFS('Calendar Calcs'!$E$2:$E1275,AQ$23,'Calendar Calcs'!$D$2:$D1275,"&lt;="&amp;WEEKDAY($V308)))))</f>
        <v/>
      </c>
      <c r="AR308" s="69" t="str">
        <f>IF($AO308="","", IF($AO308&lt;AR$23,0,IF($AO308&gt;AR$23,COUNTIFS('Calendar Calcs'!$E$2:$E1275,AR$23),COUNTIFS('Calendar Calcs'!$E$2:$E1275,AR$23,'Calendar Calcs'!$D$2:$D1275,"&lt;="&amp;WEEKDAY($V308)))))</f>
        <v/>
      </c>
      <c r="AS308" s="69" t="str">
        <f>IF($AO308="","", IF($AO308&lt;AS$23,0,IF($AO308&gt;AS$23,COUNTIFS('Calendar Calcs'!$E$2:$E1275,AS$23),COUNTIFS('Calendar Calcs'!$E$2:$E1275,AS$23,'Calendar Calcs'!$D$2:$D1275,"&lt;="&amp;WEEKDAY($V308)))))</f>
        <v/>
      </c>
      <c r="AT308" s="69" t="str">
        <f>IF($AO308="","", IF($AO308&lt;AT$23,0,IF($AO308&gt;AT$23,COUNTIFS('Calendar Calcs'!$E$2:$E1275,AT$23),COUNTIFS('Calendar Calcs'!$E$2:$E1275,AT$23,'Calendar Calcs'!$D$2:$D1275,"&lt;="&amp;WEEKDAY($V308)))))</f>
        <v/>
      </c>
      <c r="AU308" s="69" t="str">
        <f>IF($AO308="","", IF($AO308&lt;AU$23,0,IF($AO308&gt;AU$23,COUNTIFS('Calendar Calcs'!$E$2:$E1275,AU$23),COUNTIFS('Calendar Calcs'!$E$2:$E1275,AU$23,'Calendar Calcs'!$D$2:$D1275,"&lt;="&amp;WEEKDAY($V308)))))</f>
        <v/>
      </c>
      <c r="AV308" s="69" t="str">
        <f>IF($AO308="","", IF($AO308&lt;AV$23,0,IF($AO308&gt;AV$23,COUNTIFS('Calendar Calcs'!$E$2:$E1275,AV$23),COUNTIFS('Calendar Calcs'!$E$2:$E1275,AV$23,'Calendar Calcs'!$D$2:$D1275,"&lt;="&amp;WEEKDAY($V308)))))</f>
        <v/>
      </c>
      <c r="AW308" s="69" t="str">
        <f>IF($AO308="","", IF($AO308&lt;AW$23,0,IF($AO308&gt;AW$23,COUNTIFS('Calendar Calcs'!$E$2:$E1275,AW$23),COUNTIFS('Calendar Calcs'!$E$2:$E1275,AW$23,'Calendar Calcs'!$D$2:$D1275,"&lt;="&amp;WEEKDAY($V308)))))</f>
        <v/>
      </c>
      <c r="AX308" s="69" t="str">
        <f>IF($AO308="","", IF($AO308&lt;AX$23,0,IF($AO308&gt;AX$23,COUNTIFS('Calendar Calcs'!$E$2:$E1275,AX$23),COUNTIFS('Calendar Calcs'!$E$2:$E1275,AX$23,'Calendar Calcs'!$D$2:$D1275,"&lt;="&amp;WEEKDAY($V308)))))</f>
        <v/>
      </c>
      <c r="AY308" s="69" t="str">
        <f>IF($W308="","",VLOOKUP($W308,'Calendar Calcs'!$B$2:$E1275,4,FALSE))</f>
        <v/>
      </c>
      <c r="AZ308" s="69" t="str">
        <f>IF($AY308="","",IF($AY308&gt;AZ$23,0,IF($AY308&lt;AZ$23,COUNTIFS('Calendar Calcs'!$E$2:$E1275,AZ$23),COUNTIFS('Calendar Calcs'!$E$2:$E1275,AZ$23,'Calendar Calcs'!$D$2:$D1275,"&gt;="&amp;WEEKDAY($W308)))))</f>
        <v/>
      </c>
      <c r="BA308" s="69" t="str">
        <f>IF($AY308="","",IF($AY308&gt;BA$23,0,IF($AY308&lt;BA$23,COUNTIFS('Calendar Calcs'!$E$2:$E1275,BA$23),COUNTIFS('Calendar Calcs'!$E$2:$E1275,BA$23,'Calendar Calcs'!$D$2:$D1275,"&gt;="&amp;WEEKDAY($W308)))))</f>
        <v/>
      </c>
      <c r="BB308" s="69" t="str">
        <f>IF($AY308="","",IF($AY308&gt;BB$23,0,IF($AY308&lt;BB$23,COUNTIFS('Calendar Calcs'!$E$2:$E1275,BB$23),COUNTIFS('Calendar Calcs'!$E$2:$E1275,BB$23,'Calendar Calcs'!$D$2:$D1275,"&gt;="&amp;WEEKDAY($W308)))))</f>
        <v/>
      </c>
      <c r="BC308" s="69" t="str">
        <f>IF($AY308="","",IF($AY308&gt;BC$23,0,IF($AY308&lt;BC$23,COUNTIFS('Calendar Calcs'!$E$2:$E1275,BC$23),COUNTIFS('Calendar Calcs'!$E$2:$E1275,BC$23,'Calendar Calcs'!$D$2:$D1275,"&gt;="&amp;WEEKDAY($W308)))))</f>
        <v/>
      </c>
      <c r="BD308" s="69" t="str">
        <f>IF($AY308="","",IF($AY308&gt;BD$23,0,IF($AY308&lt;BD$23,COUNTIFS('Calendar Calcs'!$E$2:$E1275,BD$23),COUNTIFS('Calendar Calcs'!$E$2:$E1275,BD$23,'Calendar Calcs'!$D$2:$D1275,"&gt;="&amp;WEEKDAY($W308)))))</f>
        <v/>
      </c>
      <c r="BE308" s="69" t="str">
        <f>IF($AY308="","",IF($AY308&gt;BE$23,0,IF($AY308&lt;BE$23,COUNTIFS('Calendar Calcs'!$E$2:$E1275,BE$23),COUNTIFS('Calendar Calcs'!$E$2:$E1275,BE$23,'Calendar Calcs'!$D$2:$D1275,"&gt;="&amp;WEEKDAY($W308)))))</f>
        <v/>
      </c>
      <c r="BF308" s="69" t="str">
        <f>IF($AY308="","",IF($AY308&gt;BF$23,0,IF($AY308&lt;BF$23,COUNTIFS('Calendar Calcs'!$E$2:$E1275,BF$23),COUNTIFS('Calendar Calcs'!$E$2:$E1275,BF$23,'Calendar Calcs'!$D$2:$D1275,"&gt;="&amp;WEEKDAY($W308)))))</f>
        <v/>
      </c>
      <c r="BG308" s="69" t="str">
        <f>IF($AY308="","",IF($AY308&gt;BG$23,0,IF($AY308&lt;BG$23,COUNTIFS('Calendar Calcs'!$E$2:$E1275,BG$23),COUNTIFS('Calendar Calcs'!$E$2:$E1275,BG$23,'Calendar Calcs'!$D$2:$D1275,"&gt;="&amp;WEEKDAY($W308)))))</f>
        <v/>
      </c>
      <c r="BH308" s="69">
        <f t="shared" si="92"/>
        <v>6</v>
      </c>
      <c r="BI308" s="69">
        <f>IF(Cover!$E$43="","",VLOOKUP(Cover!$E$43,'Calendar Calcs'!$B$2:$E1275,4,FALSE))</f>
        <v>1</v>
      </c>
      <c r="BJ308" s="69">
        <f>IF($BI308="","", IF($BI308&lt;BJ$23,0,IF($BI308&gt;=BJ$23,COUNTIFS('Calendar Calcs'!$E$2:$E1275,BJ$23),COUNTIFS('Calendar Calcs'!$E$2:$E1275,BJ$23,'Calendar Calcs'!$D$2:$D1275,"&lt;="&amp;WEEKDAY($V308)))))</f>
        <v>1</v>
      </c>
      <c r="BK308" s="69">
        <f t="shared" si="89"/>
        <v>6</v>
      </c>
      <c r="BN308" s="69" t="str">
        <f>IF(T308&gt;0,"FTE",IF(Cover!$E$47="Weekly",IF(S308&gt;29.75,"FTE","PTE"),IF(S308&gt;59.75,"FTE","PTE")))</f>
        <v>PTE</v>
      </c>
      <c r="BO308" s="69">
        <f>IF(BN308="FTE",30,IF(Cover!$E$47="Weekly",'STEP 2 EE Data'!S308,'STEP 2 EE Data'!S308/2))</f>
        <v>0</v>
      </c>
      <c r="BP308" s="209">
        <f t="shared" si="93"/>
        <v>0</v>
      </c>
      <c r="BQ308" s="209">
        <f t="shared" si="94"/>
        <v>0</v>
      </c>
      <c r="BR308" s="209">
        <f t="shared" si="95"/>
        <v>0</v>
      </c>
      <c r="BS308" s="209">
        <f t="shared" si="96"/>
        <v>0</v>
      </c>
      <c r="BT308" s="209">
        <f t="shared" si="97"/>
        <v>0</v>
      </c>
      <c r="BU308" s="209">
        <f t="shared" si="98"/>
        <v>0</v>
      </c>
      <c r="BV308" s="209">
        <f t="shared" si="99"/>
        <v>0</v>
      </c>
      <c r="BW308" s="209">
        <f t="shared" si="100"/>
        <v>0</v>
      </c>
      <c r="BX308" s="209">
        <f t="shared" si="101"/>
        <v>0</v>
      </c>
      <c r="CC308" s="210" t="str">
        <f>IF(B308="","",IF(C308="",IF(Cover!$E$47="Weekly",'STEP 3 EE Comp'!BI313*8,'STEP 3 EE Comp'!BI313*4),IF(Cover!$E$47="Weekly",'STEP 3 EE Comp'!BI313,'STEP 3 EE Comp'!BI313)))</f>
        <v/>
      </c>
      <c r="CD308" s="82" t="str">
        <f t="shared" si="102"/>
        <v/>
      </c>
      <c r="CE308" s="417">
        <f t="shared" si="103"/>
        <v>1</v>
      </c>
      <c r="CF308" s="82" t="str">
        <f t="shared" si="104"/>
        <v>Good</v>
      </c>
      <c r="CG308" s="82">
        <f t="shared" si="105"/>
        <v>0</v>
      </c>
      <c r="CH308" s="234">
        <f t="shared" si="106"/>
        <v>0</v>
      </c>
    </row>
    <row r="309" spans="1:86" s="69" customFormat="1" x14ac:dyDescent="0.3">
      <c r="A309" s="555"/>
      <c r="B309" s="52"/>
      <c r="C309" s="52"/>
      <c r="D309" s="52"/>
      <c r="E309" s="52"/>
      <c r="F309" s="507"/>
      <c r="G309" s="210">
        <f t="shared" si="107"/>
        <v>0</v>
      </c>
      <c r="H309" s="82">
        <f t="shared" si="88"/>
        <v>0</v>
      </c>
      <c r="I309" s="211"/>
      <c r="J309" s="441" t="s">
        <v>21</v>
      </c>
      <c r="K309" s="441" t="s">
        <v>21</v>
      </c>
      <c r="L309" s="441" t="s">
        <v>21</v>
      </c>
      <c r="M309" s="441" t="s">
        <v>21</v>
      </c>
      <c r="N309" s="568" t="s">
        <v>21</v>
      </c>
      <c r="O309" s="211"/>
      <c r="P309" s="212" t="str">
        <f>IF(B309="","",
IF(AND(V309="",W309="",B309&lt;&gt;""),"Employed",
IF(AND(V309&lt;&gt;"",W309="",B309&lt;&gt;""),"Terminated",
IF(AND(V309&lt;&gt;"",W309&lt;&gt;"",B309&lt;&gt;""),IF(W309&lt;Cover!$E$43,"Employed","Furloughed"),
IF(AND(V309="",W309&lt;&gt;"",B309&lt;&gt;""),IF(W309&lt;Cover!$E$43,"Employed","Rehired"))))))</f>
        <v/>
      </c>
      <c r="Q309" s="211"/>
      <c r="R309" s="536"/>
      <c r="S309" s="563"/>
      <c r="T309" s="536"/>
      <c r="U309" s="82">
        <f>IF(Cover!$E$47="Weekly",IF(T309&gt;0,T309,R309*S309),IF(T309&gt;0,T309,R309*S309)/2)</f>
        <v>0</v>
      </c>
      <c r="V309" s="564"/>
      <c r="W309" s="564"/>
      <c r="Y309" s="213" t="str">
        <f>IF($B309="","",IF('Actual Allocation Calc'!$AH$78="A",
IF($P309="Employed",$U309/7*BJ309,
IF(AND($P309="Terminated"),($U309/7*AP309),
IF(AND($P309="Furloughed"),($U309/7*AP309)+($U309/7*AZ309),
IF(AND($P309="Rehired"),($U309/7*AZ309),
IF(AND($P309="Terminated",AP309&gt;0),$U309,
IF($P309="Furloughed",IF(AP309&gt;0,$U309)+IF(AZ309&gt;0,$U309),
IF($P309="Rehired",IF(AZ309&gt;0,$U309)))))))),IF('Actual Allocation Calc'!$AH$78="C",'Actual Allocation Calc'!L309,'Actual Allocation Calc'!U309+IF($P309="Employed",$U309/7*BJ309,
IF(AND($P309="Terminated"),($U309/7*AP309),
IF(AND($P309="Furloughed"),($U309/7*AP309)+($U309/7*AZ309),
IF(AND($P309="Rehired"),($U309/7*AZ309),
IF(AND($P309="Terminated",AP309&gt;0),$U309,
IF($P309="Furloughed",IF(AP309&gt;0,$U309)+IF(AZ309&gt;0,$U309),
IF($P309="Rehired",IF(AZ309&gt;0,$U309))))))))*'Actual Allocation Calc'!$AH$99)))</f>
        <v/>
      </c>
      <c r="Z309" s="210" t="str">
        <f>IF($B309="","",IF('Actual Allocation Calc'!$AI$78="A",
IF($P309="Employed",$U309,
IF(AND($P309="Terminated"),($U309/7*AQ309),
IF(AND($P309="Furloughed"),($U309/7*AQ309)+($U309/7*BA309),
IF(AND($P309="Rehired"),($U309/7*BA309),
IF(AND($P309="Terminated",AQ309&gt;0),$U309,
IF($P309="Furloughed",IF(AQ309&gt;0,$U309)+IF(BA309&gt;0,$U309),
IF($P309="Rehired",IF(BA309&gt;0,$U309)))))))),IF('Actual Allocation Calc'!$AI$78="C",'Actual Allocation Calc'!M309,'Actual Allocation Calc'!V309+IF($P309="Employed",$U309,
IF(AND($P309="Terminated"),($U309/7*AQ309),
IF(AND($P309="Furloughed"),($U309/7*AQ309)+($U309/7*BA309),
IF(AND($P309="Rehired"),($U309/7*BA309),
IF(AND($P309="Terminated",AQ309&gt;0),$U309,
IF($P309="Furloughed",IF(AQ309&gt;0,$U309)+IF(BA309&gt;0,$U309),
IF($P309="Rehired",IF(BA309&gt;0,$U309))))))))*'Actual Allocation Calc'!$AI$99)))</f>
        <v/>
      </c>
      <c r="AA309" s="210" t="str">
        <f>IF($B309="","",IF('Actual Allocation Calc'!$AJ$78="A",
IF($P309="Employed",$U309,
IF(AND($P309="Terminated"),($U309/7*AR309),
IF(AND($P309="Furloughed"),($U309/7*AR309)+($U309/7*BB309),
IF(AND($P309="Rehired"),($U309/7*BB309),
IF(AND($P309="Terminated",AR309&gt;0),$U309,
IF($P309="Furloughed",IF(AR309&gt;0,$U309)+IF(BB309&gt;0,$U309),
IF($P309="Rehired",IF(BB309&gt;0,$U309)))))))),IF('Actual Allocation Calc'!$AJ$78="C",'Actual Allocation Calc'!N309,'Actual Allocation Calc'!W309+IF($P309="Employed",$U309,
IF(AND($P309="Terminated"),($U309/7*AR309),
IF(AND($P309="Furloughed"),($U309/7*AR309)+($U309/7*BB309),
IF(AND($P309="Rehired"),($U309/7*BB309),
IF(AND($P309="Terminated",AR309&gt;0),$U309,
IF($P309="Furloughed",IF(AR309&gt;0,$U309)+IF(BB309&gt;0,$U309),
IF($P309="Rehired",IF(BB309&gt;0,$U309))))))))*'Actual Allocation Calc'!$AJ$99)))</f>
        <v/>
      </c>
      <c r="AB309" s="210" t="str">
        <f>IF($B309="","",IF('Actual Allocation Calc'!$AK$78="A",
IF($P309="Employed",$U309,
IF(AND($P309="Terminated"),($U309/7*AS309),
IF(AND($P309="Furloughed"),($U309/7*AS309)+($U309/7*BC309),
IF(AND($P309="Rehired"),($U309/7*BC309),
IF(AND($P309="Terminated",AS309&gt;0),$U309,
IF($P309="Furloughed",IF(AS309&gt;0,$U309)+IF(BC309&gt;0,$U309),
IF($P309="Rehired",IF(BC309&gt;0,$U309)))))))),IF('Actual Allocation Calc'!$AK$78="C",'Actual Allocation Calc'!O309,'Actual Allocation Calc'!X309+IF($P309="Employed",$U309,
IF(AND($P309="Terminated"),($U309/7*AS309),
IF(AND($P309="Furloughed"),($U309/7*AS309)+($U309/7*BC309),
IF(AND($P309="Rehired"),($U309/7*BC309),
IF(AND($P309="Terminated",AS309&gt;0),$U309,
IF($P309="Furloughed",IF(AS309&gt;0,$U309)+IF(BC309&gt;0,$U309),
IF($P309="Rehired",IF(BC309&gt;0,$U309))))))))*'Actual Allocation Calc'!$AK$99)))</f>
        <v/>
      </c>
      <c r="AC309" s="210" t="str">
        <f>IF($B309="","",IF('Actual Allocation Calc'!$AL$78="A",
IF($P309="Employed",$U309,
IF(AND($P309="Terminated"),($U309/7*AT309),
IF(AND($P309="Furloughed"),($U309/7*AT309)+($U309/7*BD309),
IF(AND($P309="Rehired"),($U309/7*BD309),
IF(AND($P309="Terminated",AT309&gt;0),$U309,
IF($P309="Furloughed",IF(AT309&gt;0,$U309)+IF(BD309&gt;0,$U309),
IF($P309="Rehired",IF(BD309&gt;0,$U309)))))))),IF('Actual Allocation Calc'!$AL$78="C",'Actual Allocation Calc'!P309,'Actual Allocation Calc'!Y309+IF($P309="Employed",$U309,
IF(AND($P309="Terminated"),($U309/7*AT309),
IF(AND($P309="Furloughed"),($U309/7*AT309)+($U309/7*BD309),
IF(AND($P309="Rehired"),($U309/7*BD309),
IF(AND($P309="Terminated",AT309&gt;0),$U309,
IF($P309="Furloughed",IF(AT309&gt;0,$U309)+IF(BD309&gt;0,$U309),
IF($P309="Rehired",IF(BD309&gt;0,$U309))))))))*'Actual Allocation Calc'!$AL$99)))</f>
        <v/>
      </c>
      <c r="AD309" s="210" t="str">
        <f>IF($B309="","",IF('Actual Allocation Calc'!$AM$78="A",
IF($P309="Employed",$U309,
IF(AND($P309="Terminated"),($U309/7*AU309),
IF(AND($P309="Furloughed"),($U309/7*AU309)+($U309/7*BE309),
IF(AND($P309="Rehired"),($U309/7*BE309),
IF(AND($P309="Terminated",AU309&gt;0),$U309,
IF($P309="Furloughed",IF(AU309&gt;0,$U309)+IF(BE309&gt;0,$U309),
IF($P309="Rehired",IF(BE309&gt;0,$U309)))))))),IF('Actual Allocation Calc'!$AM$78="C",'Actual Allocation Calc'!Q309,'Actual Allocation Calc'!Z309+IF($P309="Employed",$U309,
IF(AND($P309="Terminated"),($U309/7*AU309),
IF(AND($P309="Furloughed"),($U309/7*AU309)+($U309/7*BE309),
IF(AND($P309="Rehired"),($U309/7*BE309),
IF(AND($P309="Terminated",AU309&gt;0),$U309,
IF($P309="Furloughed",IF(AU309&gt;0,$U309)+IF(BE309&gt;0,$U309),
IF($P309="Rehired",IF(BE309&gt;0,$U309))))))))*'Actual Allocation Calc'!$AM$99)))</f>
        <v/>
      </c>
      <c r="AE309" s="210" t="str">
        <f>IF($B309="","",IF('Actual Allocation Calc'!$AN$78="A",
IF($P309="Employed",$U309,
IF(AND($P309="Terminated"),($U309/7*AV309),
IF(AND($P309="Furloughed"),($U309/7*AV309)+($U309/7*BF309),
IF(AND($P309="Rehired"),($U309/7*BF309),
IF(AND($P309="Terminated",AV309&gt;0),$U309,
IF($P309="Furloughed",IF(AV309&gt;0,$U309)+IF(BF309&gt;0,$U309),
IF($P309="Rehired",IF(BF309&gt;0,$U309)))))))),IF('Actual Allocation Calc'!$AN$78="C",'Actual Allocation Calc'!R309,'Actual Allocation Calc'!AA309+IF($P309="Employed",$U309,
IF(AND($P309="Terminated"),($U309/7*AV309),
IF(AND($P309="Furloughed"),($U309/7*AV309)+($U309/7*BF309),
IF(AND($P309="Rehired"),($U309/7*BF309),
IF(AND($P309="Terminated",AV309&gt;0),$U309,
IF($P309="Furloughed",IF(AV309&gt;0,$U309)+IF(BF309&gt;0,$U309),
IF($P309="Rehired",IF(BF309&gt;0,$U309))))))))*'Actual Allocation Calc'!$AN$99)))</f>
        <v/>
      </c>
      <c r="AF309" s="210" t="str">
        <f>IF($B309="","",IF('Actual Allocation Calc'!$AO$78="A",
IF($P309="Employed",$U309,
IF(AND($P309="Terminated"),($U309/7*AW309),
IF(AND($P309="Furloughed"),($U309/7*AW309)+($U309/7*BG309),
IF(AND($P309="Rehired"),($U309/7*BG309),
IF(AND($P309="Terminated",AW309&gt;0),$U309,
IF($P309="Furloughed",IF(AW309&gt;0,$U309)+IF(BG309&gt;0,$U309),
IF($P309="Rehired",IF(BG309&gt;0,$U309)))))))),IF('Actual Allocation Calc'!$AO$78="C",'Actual Allocation Calc'!S309,'Actual Allocation Calc'!AB309+IF($P309="Employed",$U309,
IF(AND($P309="Terminated"),($U309/7*AW309),
IF(AND($P309="Furloughed"),($U309/7*AW309)+($U309/7*BG309),
IF(AND($P309="Rehired"),($U309/7*BG309),
IF(AND($P309="Terminated",AW309&gt;0),$U309,
IF($P309="Furloughed",IF(AW309&gt;0,$U309)+IF(BG309&gt;0,$U309),
IF($P309="Rehired",IF(BG309&gt;0,$U309))))))))*'Actual Allocation Calc'!$AO$99)))</f>
        <v/>
      </c>
      <c r="AG309" s="210" t="str">
        <f>IF($B309="","",IF('Actual Allocation Calc'!$AP$78="A",
IF($P309="Employed",$U309/7*BK309,
IF(AND($P309="Terminated"),($U309/7*AX309),
IF(AND($P309="Furloughed"),($U309/7*AX309)+($U309/7*BH309),
IF(AND($P309="Rehired"),($U309/7*BH309),
IF(AND($P309="Terminated",AX309&gt;0),$U309,
IF($P309="Furloughed",IF(AX309&gt;0,$U309)+IF(BH309&gt;0,$U309),
IF($P309="Rehired",IF(BH309&gt;0,$U309)))))))),IF('Actual Allocation Calc'!$AP$78="C",'Actual Allocation Calc'!T309,'Actual Allocation Calc'!AC309+IF($P309="Employed",$U309/7*BK309,
IF(AND($P309="Terminated"),($U309/7*AX309),
IF(AND($P309="Furloughed"),($U309/7*AX309)+($U309/7*BH309),
IF(AND($P309="Rehired"),($U309/7*BH309),
IF(AND($P309="Terminated",AX309&gt;0),$U309,
IF($P309="Furloughed",IF(AX309&gt;0,$U309)+IF(BH309&gt;0,$U309),
IF($P309="Rehired",IF(BH309&gt;0,$U309))))))))*'Actual Allocation Calc'!$AP$99)))</f>
        <v/>
      </c>
      <c r="AH309" s="536"/>
      <c r="AI309" s="82">
        <f t="shared" si="108"/>
        <v>0</v>
      </c>
      <c r="AJ309" s="210">
        <f t="shared" si="90"/>
        <v>0</v>
      </c>
      <c r="AK309" s="397" t="str">
        <f t="shared" si="91"/>
        <v/>
      </c>
      <c r="AM309" s="122"/>
      <c r="AO309" s="214" t="str">
        <f>IFERROR(IF($V309="","",VLOOKUP(V309,'Calendar Calcs'!$B$2:$E1276,4,FALSE)),0)</f>
        <v/>
      </c>
      <c r="AP309" s="69" t="str">
        <f>IF($AO309="","", IF($AO309&lt;AP$23,0,IF($AO309&gt;AP$23,COUNTIFS('Calendar Calcs'!$E$2:$E1276,AP$23),COUNTIFS('Calendar Calcs'!$E$2:$E1276,AP$23,'Calendar Calcs'!$D$2:$D1276,"&lt;="&amp;WEEKDAY($V309)))))</f>
        <v/>
      </c>
      <c r="AQ309" s="69" t="str">
        <f>IF($AO309="","", IF($AO309&lt;AQ$23,0,IF($AO309&gt;AQ$23,COUNTIFS('Calendar Calcs'!$E$2:$E1276,AQ$23),COUNTIFS('Calendar Calcs'!$E$2:$E1276,AQ$23,'Calendar Calcs'!$D$2:$D1276,"&lt;="&amp;WEEKDAY($V309)))))</f>
        <v/>
      </c>
      <c r="AR309" s="69" t="str">
        <f>IF($AO309="","", IF($AO309&lt;AR$23,0,IF($AO309&gt;AR$23,COUNTIFS('Calendar Calcs'!$E$2:$E1276,AR$23),COUNTIFS('Calendar Calcs'!$E$2:$E1276,AR$23,'Calendar Calcs'!$D$2:$D1276,"&lt;="&amp;WEEKDAY($V309)))))</f>
        <v/>
      </c>
      <c r="AS309" s="69" t="str">
        <f>IF($AO309="","", IF($AO309&lt;AS$23,0,IF($AO309&gt;AS$23,COUNTIFS('Calendar Calcs'!$E$2:$E1276,AS$23),COUNTIFS('Calendar Calcs'!$E$2:$E1276,AS$23,'Calendar Calcs'!$D$2:$D1276,"&lt;="&amp;WEEKDAY($V309)))))</f>
        <v/>
      </c>
      <c r="AT309" s="69" t="str">
        <f>IF($AO309="","", IF($AO309&lt;AT$23,0,IF($AO309&gt;AT$23,COUNTIFS('Calendar Calcs'!$E$2:$E1276,AT$23),COUNTIFS('Calendar Calcs'!$E$2:$E1276,AT$23,'Calendar Calcs'!$D$2:$D1276,"&lt;="&amp;WEEKDAY($V309)))))</f>
        <v/>
      </c>
      <c r="AU309" s="69" t="str">
        <f>IF($AO309="","", IF($AO309&lt;AU$23,0,IF($AO309&gt;AU$23,COUNTIFS('Calendar Calcs'!$E$2:$E1276,AU$23),COUNTIFS('Calendar Calcs'!$E$2:$E1276,AU$23,'Calendar Calcs'!$D$2:$D1276,"&lt;="&amp;WEEKDAY($V309)))))</f>
        <v/>
      </c>
      <c r="AV309" s="69" t="str">
        <f>IF($AO309="","", IF($AO309&lt;AV$23,0,IF($AO309&gt;AV$23,COUNTIFS('Calendar Calcs'!$E$2:$E1276,AV$23),COUNTIFS('Calendar Calcs'!$E$2:$E1276,AV$23,'Calendar Calcs'!$D$2:$D1276,"&lt;="&amp;WEEKDAY($V309)))))</f>
        <v/>
      </c>
      <c r="AW309" s="69" t="str">
        <f>IF($AO309="","", IF($AO309&lt;AW$23,0,IF($AO309&gt;AW$23,COUNTIFS('Calendar Calcs'!$E$2:$E1276,AW$23),COUNTIFS('Calendar Calcs'!$E$2:$E1276,AW$23,'Calendar Calcs'!$D$2:$D1276,"&lt;="&amp;WEEKDAY($V309)))))</f>
        <v/>
      </c>
      <c r="AX309" s="69" t="str">
        <f>IF($AO309="","", IF($AO309&lt;AX$23,0,IF($AO309&gt;AX$23,COUNTIFS('Calendar Calcs'!$E$2:$E1276,AX$23),COUNTIFS('Calendar Calcs'!$E$2:$E1276,AX$23,'Calendar Calcs'!$D$2:$D1276,"&lt;="&amp;WEEKDAY($V309)))))</f>
        <v/>
      </c>
      <c r="AY309" s="69" t="str">
        <f>IF($W309="","",VLOOKUP($W309,'Calendar Calcs'!$B$2:$E1276,4,FALSE))</f>
        <v/>
      </c>
      <c r="AZ309" s="69" t="str">
        <f>IF($AY309="","",IF($AY309&gt;AZ$23,0,IF($AY309&lt;AZ$23,COUNTIFS('Calendar Calcs'!$E$2:$E1276,AZ$23),COUNTIFS('Calendar Calcs'!$E$2:$E1276,AZ$23,'Calendar Calcs'!$D$2:$D1276,"&gt;="&amp;WEEKDAY($W309)))))</f>
        <v/>
      </c>
      <c r="BA309" s="69" t="str">
        <f>IF($AY309="","",IF($AY309&gt;BA$23,0,IF($AY309&lt;BA$23,COUNTIFS('Calendar Calcs'!$E$2:$E1276,BA$23),COUNTIFS('Calendar Calcs'!$E$2:$E1276,BA$23,'Calendar Calcs'!$D$2:$D1276,"&gt;="&amp;WEEKDAY($W309)))))</f>
        <v/>
      </c>
      <c r="BB309" s="69" t="str">
        <f>IF($AY309="","",IF($AY309&gt;BB$23,0,IF($AY309&lt;BB$23,COUNTIFS('Calendar Calcs'!$E$2:$E1276,BB$23),COUNTIFS('Calendar Calcs'!$E$2:$E1276,BB$23,'Calendar Calcs'!$D$2:$D1276,"&gt;="&amp;WEEKDAY($W309)))))</f>
        <v/>
      </c>
      <c r="BC309" s="69" t="str">
        <f>IF($AY309="","",IF($AY309&gt;BC$23,0,IF($AY309&lt;BC$23,COUNTIFS('Calendar Calcs'!$E$2:$E1276,BC$23),COUNTIFS('Calendar Calcs'!$E$2:$E1276,BC$23,'Calendar Calcs'!$D$2:$D1276,"&gt;="&amp;WEEKDAY($W309)))))</f>
        <v/>
      </c>
      <c r="BD309" s="69" t="str">
        <f>IF($AY309="","",IF($AY309&gt;BD$23,0,IF($AY309&lt;BD$23,COUNTIFS('Calendar Calcs'!$E$2:$E1276,BD$23),COUNTIFS('Calendar Calcs'!$E$2:$E1276,BD$23,'Calendar Calcs'!$D$2:$D1276,"&gt;="&amp;WEEKDAY($W309)))))</f>
        <v/>
      </c>
      <c r="BE309" s="69" t="str">
        <f>IF($AY309="","",IF($AY309&gt;BE$23,0,IF($AY309&lt;BE$23,COUNTIFS('Calendar Calcs'!$E$2:$E1276,BE$23),COUNTIFS('Calendar Calcs'!$E$2:$E1276,BE$23,'Calendar Calcs'!$D$2:$D1276,"&gt;="&amp;WEEKDAY($W309)))))</f>
        <v/>
      </c>
      <c r="BF309" s="69" t="str">
        <f>IF($AY309="","",IF($AY309&gt;BF$23,0,IF($AY309&lt;BF$23,COUNTIFS('Calendar Calcs'!$E$2:$E1276,BF$23),COUNTIFS('Calendar Calcs'!$E$2:$E1276,BF$23,'Calendar Calcs'!$D$2:$D1276,"&gt;="&amp;WEEKDAY($W309)))))</f>
        <v/>
      </c>
      <c r="BG309" s="69" t="str">
        <f>IF($AY309="","",IF($AY309&gt;BG$23,0,IF($AY309&lt;BG$23,COUNTIFS('Calendar Calcs'!$E$2:$E1276,BG$23),COUNTIFS('Calendar Calcs'!$E$2:$E1276,BG$23,'Calendar Calcs'!$D$2:$D1276,"&gt;="&amp;WEEKDAY($W309)))))</f>
        <v/>
      </c>
      <c r="BH309" s="69">
        <f t="shared" si="92"/>
        <v>6</v>
      </c>
      <c r="BI309" s="69">
        <f>IF(Cover!$E$43="","",VLOOKUP(Cover!$E$43,'Calendar Calcs'!$B$2:$E1276,4,FALSE))</f>
        <v>1</v>
      </c>
      <c r="BJ309" s="69">
        <f>IF($BI309="","", IF($BI309&lt;BJ$23,0,IF($BI309&gt;=BJ$23,COUNTIFS('Calendar Calcs'!$E$2:$E1276,BJ$23),COUNTIFS('Calendar Calcs'!$E$2:$E1276,BJ$23,'Calendar Calcs'!$D$2:$D1276,"&lt;="&amp;WEEKDAY($V309)))))</f>
        <v>1</v>
      </c>
      <c r="BK309" s="69">
        <f t="shared" si="89"/>
        <v>6</v>
      </c>
      <c r="BN309" s="69" t="str">
        <f>IF(T309&gt;0,"FTE",IF(Cover!$E$47="Weekly",IF(S309&gt;29.75,"FTE","PTE"),IF(S309&gt;59.75,"FTE","PTE")))</f>
        <v>PTE</v>
      </c>
      <c r="BO309" s="69">
        <f>IF(BN309="FTE",30,IF(Cover!$E$47="Weekly",'STEP 2 EE Data'!S309,'STEP 2 EE Data'!S309/2))</f>
        <v>0</v>
      </c>
      <c r="BP309" s="209">
        <f t="shared" si="93"/>
        <v>0</v>
      </c>
      <c r="BQ309" s="209">
        <f t="shared" si="94"/>
        <v>0</v>
      </c>
      <c r="BR309" s="209">
        <f t="shared" si="95"/>
        <v>0</v>
      </c>
      <c r="BS309" s="209">
        <f t="shared" si="96"/>
        <v>0</v>
      </c>
      <c r="BT309" s="209">
        <f t="shared" si="97"/>
        <v>0</v>
      </c>
      <c r="BU309" s="209">
        <f t="shared" si="98"/>
        <v>0</v>
      </c>
      <c r="BV309" s="209">
        <f t="shared" si="99"/>
        <v>0</v>
      </c>
      <c r="BW309" s="209">
        <f t="shared" si="100"/>
        <v>0</v>
      </c>
      <c r="BX309" s="209">
        <f t="shared" si="101"/>
        <v>0</v>
      </c>
      <c r="CC309" s="210" t="str">
        <f>IF(B309="","",IF(C309="",IF(Cover!$E$47="Weekly",'STEP 3 EE Comp'!BI314*8,'STEP 3 EE Comp'!BI314*4),IF(Cover!$E$47="Weekly",'STEP 3 EE Comp'!BI314,'STEP 3 EE Comp'!BI314)))</f>
        <v/>
      </c>
      <c r="CD309" s="82" t="str">
        <f t="shared" si="102"/>
        <v/>
      </c>
      <c r="CE309" s="417">
        <f t="shared" si="103"/>
        <v>1</v>
      </c>
      <c r="CF309" s="82" t="str">
        <f t="shared" si="104"/>
        <v>Good</v>
      </c>
      <c r="CG309" s="82">
        <f t="shared" si="105"/>
        <v>0</v>
      </c>
      <c r="CH309" s="234">
        <f t="shared" si="106"/>
        <v>0</v>
      </c>
    </row>
    <row r="310" spans="1:86" s="69" customFormat="1" x14ac:dyDescent="0.3">
      <c r="A310" s="555"/>
      <c r="B310" s="52"/>
      <c r="C310" s="52"/>
      <c r="D310" s="52"/>
      <c r="E310" s="52"/>
      <c r="F310" s="507"/>
      <c r="G310" s="210">
        <f t="shared" si="107"/>
        <v>0</v>
      </c>
      <c r="H310" s="82">
        <f t="shared" si="88"/>
        <v>0</v>
      </c>
      <c r="I310" s="211"/>
      <c r="J310" s="441" t="s">
        <v>21</v>
      </c>
      <c r="K310" s="441" t="s">
        <v>21</v>
      </c>
      <c r="L310" s="441" t="s">
        <v>21</v>
      </c>
      <c r="M310" s="441" t="s">
        <v>21</v>
      </c>
      <c r="N310" s="568" t="s">
        <v>21</v>
      </c>
      <c r="O310" s="211"/>
      <c r="P310" s="212" t="str">
        <f>IF(B310="","",
IF(AND(V310="",W310="",B310&lt;&gt;""),"Employed",
IF(AND(V310&lt;&gt;"",W310="",B310&lt;&gt;""),"Terminated",
IF(AND(V310&lt;&gt;"",W310&lt;&gt;"",B310&lt;&gt;""),IF(W310&lt;Cover!$E$43,"Employed","Furloughed"),
IF(AND(V310="",W310&lt;&gt;"",B310&lt;&gt;""),IF(W310&lt;Cover!$E$43,"Employed","Rehired"))))))</f>
        <v/>
      </c>
      <c r="Q310" s="211"/>
      <c r="R310" s="536"/>
      <c r="S310" s="563"/>
      <c r="T310" s="536"/>
      <c r="U310" s="82">
        <f>IF(Cover!$E$47="Weekly",IF(T310&gt;0,T310,R310*S310),IF(T310&gt;0,T310,R310*S310)/2)</f>
        <v>0</v>
      </c>
      <c r="V310" s="564"/>
      <c r="W310" s="564"/>
      <c r="Y310" s="213" t="str">
        <f>IF($B310="","",IF('Actual Allocation Calc'!$AH$78="A",
IF($P310="Employed",$U310/7*BJ310,
IF(AND($P310="Terminated"),($U310/7*AP310),
IF(AND($P310="Furloughed"),($U310/7*AP310)+($U310/7*AZ310),
IF(AND($P310="Rehired"),($U310/7*AZ310),
IF(AND($P310="Terminated",AP310&gt;0),$U310,
IF($P310="Furloughed",IF(AP310&gt;0,$U310)+IF(AZ310&gt;0,$U310),
IF($P310="Rehired",IF(AZ310&gt;0,$U310)))))))),IF('Actual Allocation Calc'!$AH$78="C",'Actual Allocation Calc'!L310,'Actual Allocation Calc'!U310+IF($P310="Employed",$U310/7*BJ310,
IF(AND($P310="Terminated"),($U310/7*AP310),
IF(AND($P310="Furloughed"),($U310/7*AP310)+($U310/7*AZ310),
IF(AND($P310="Rehired"),($U310/7*AZ310),
IF(AND($P310="Terminated",AP310&gt;0),$U310,
IF($P310="Furloughed",IF(AP310&gt;0,$U310)+IF(AZ310&gt;0,$U310),
IF($P310="Rehired",IF(AZ310&gt;0,$U310))))))))*'Actual Allocation Calc'!$AH$99)))</f>
        <v/>
      </c>
      <c r="Z310" s="210" t="str">
        <f>IF($B310="","",IF('Actual Allocation Calc'!$AI$78="A",
IF($P310="Employed",$U310,
IF(AND($P310="Terminated"),($U310/7*AQ310),
IF(AND($P310="Furloughed"),($U310/7*AQ310)+($U310/7*BA310),
IF(AND($P310="Rehired"),($U310/7*BA310),
IF(AND($P310="Terminated",AQ310&gt;0),$U310,
IF($P310="Furloughed",IF(AQ310&gt;0,$U310)+IF(BA310&gt;0,$U310),
IF($P310="Rehired",IF(BA310&gt;0,$U310)))))))),IF('Actual Allocation Calc'!$AI$78="C",'Actual Allocation Calc'!M310,'Actual Allocation Calc'!V310+IF($P310="Employed",$U310,
IF(AND($P310="Terminated"),($U310/7*AQ310),
IF(AND($P310="Furloughed"),($U310/7*AQ310)+($U310/7*BA310),
IF(AND($P310="Rehired"),($U310/7*BA310),
IF(AND($P310="Terminated",AQ310&gt;0),$U310,
IF($P310="Furloughed",IF(AQ310&gt;0,$U310)+IF(BA310&gt;0,$U310),
IF($P310="Rehired",IF(BA310&gt;0,$U310))))))))*'Actual Allocation Calc'!$AI$99)))</f>
        <v/>
      </c>
      <c r="AA310" s="210" t="str">
        <f>IF($B310="","",IF('Actual Allocation Calc'!$AJ$78="A",
IF($P310="Employed",$U310,
IF(AND($P310="Terminated"),($U310/7*AR310),
IF(AND($P310="Furloughed"),($U310/7*AR310)+($U310/7*BB310),
IF(AND($P310="Rehired"),($U310/7*BB310),
IF(AND($P310="Terminated",AR310&gt;0),$U310,
IF($P310="Furloughed",IF(AR310&gt;0,$U310)+IF(BB310&gt;0,$U310),
IF($P310="Rehired",IF(BB310&gt;0,$U310)))))))),IF('Actual Allocation Calc'!$AJ$78="C",'Actual Allocation Calc'!N310,'Actual Allocation Calc'!W310+IF($P310="Employed",$U310,
IF(AND($P310="Terminated"),($U310/7*AR310),
IF(AND($P310="Furloughed"),($U310/7*AR310)+($U310/7*BB310),
IF(AND($P310="Rehired"),($U310/7*BB310),
IF(AND($P310="Terminated",AR310&gt;0),$U310,
IF($P310="Furloughed",IF(AR310&gt;0,$U310)+IF(BB310&gt;0,$U310),
IF($P310="Rehired",IF(BB310&gt;0,$U310))))))))*'Actual Allocation Calc'!$AJ$99)))</f>
        <v/>
      </c>
      <c r="AB310" s="210" t="str">
        <f>IF($B310="","",IF('Actual Allocation Calc'!$AK$78="A",
IF($P310="Employed",$U310,
IF(AND($P310="Terminated"),($U310/7*AS310),
IF(AND($P310="Furloughed"),($U310/7*AS310)+($U310/7*BC310),
IF(AND($P310="Rehired"),($U310/7*BC310),
IF(AND($P310="Terminated",AS310&gt;0),$U310,
IF($P310="Furloughed",IF(AS310&gt;0,$U310)+IF(BC310&gt;0,$U310),
IF($P310="Rehired",IF(BC310&gt;0,$U310)))))))),IF('Actual Allocation Calc'!$AK$78="C",'Actual Allocation Calc'!O310,'Actual Allocation Calc'!X310+IF($P310="Employed",$U310,
IF(AND($P310="Terminated"),($U310/7*AS310),
IF(AND($P310="Furloughed"),($U310/7*AS310)+($U310/7*BC310),
IF(AND($P310="Rehired"),($U310/7*BC310),
IF(AND($P310="Terminated",AS310&gt;0),$U310,
IF($P310="Furloughed",IF(AS310&gt;0,$U310)+IF(BC310&gt;0,$U310),
IF($P310="Rehired",IF(BC310&gt;0,$U310))))))))*'Actual Allocation Calc'!$AK$99)))</f>
        <v/>
      </c>
      <c r="AC310" s="210" t="str">
        <f>IF($B310="","",IF('Actual Allocation Calc'!$AL$78="A",
IF($P310="Employed",$U310,
IF(AND($P310="Terminated"),($U310/7*AT310),
IF(AND($P310="Furloughed"),($U310/7*AT310)+($U310/7*BD310),
IF(AND($P310="Rehired"),($U310/7*BD310),
IF(AND($P310="Terminated",AT310&gt;0),$U310,
IF($P310="Furloughed",IF(AT310&gt;0,$U310)+IF(BD310&gt;0,$U310),
IF($P310="Rehired",IF(BD310&gt;0,$U310)))))))),IF('Actual Allocation Calc'!$AL$78="C",'Actual Allocation Calc'!P310,'Actual Allocation Calc'!Y310+IF($P310="Employed",$U310,
IF(AND($P310="Terminated"),($U310/7*AT310),
IF(AND($P310="Furloughed"),($U310/7*AT310)+($U310/7*BD310),
IF(AND($P310="Rehired"),($U310/7*BD310),
IF(AND($P310="Terminated",AT310&gt;0),$U310,
IF($P310="Furloughed",IF(AT310&gt;0,$U310)+IF(BD310&gt;0,$U310),
IF($P310="Rehired",IF(BD310&gt;0,$U310))))))))*'Actual Allocation Calc'!$AL$99)))</f>
        <v/>
      </c>
      <c r="AD310" s="210" t="str">
        <f>IF($B310="","",IF('Actual Allocation Calc'!$AM$78="A",
IF($P310="Employed",$U310,
IF(AND($P310="Terminated"),($U310/7*AU310),
IF(AND($P310="Furloughed"),($U310/7*AU310)+($U310/7*BE310),
IF(AND($P310="Rehired"),($U310/7*BE310),
IF(AND($P310="Terminated",AU310&gt;0),$U310,
IF($P310="Furloughed",IF(AU310&gt;0,$U310)+IF(BE310&gt;0,$U310),
IF($P310="Rehired",IF(BE310&gt;0,$U310)))))))),IF('Actual Allocation Calc'!$AM$78="C",'Actual Allocation Calc'!Q310,'Actual Allocation Calc'!Z310+IF($P310="Employed",$U310,
IF(AND($P310="Terminated"),($U310/7*AU310),
IF(AND($P310="Furloughed"),($U310/7*AU310)+($U310/7*BE310),
IF(AND($P310="Rehired"),($U310/7*BE310),
IF(AND($P310="Terminated",AU310&gt;0),$U310,
IF($P310="Furloughed",IF(AU310&gt;0,$U310)+IF(BE310&gt;0,$U310),
IF($P310="Rehired",IF(BE310&gt;0,$U310))))))))*'Actual Allocation Calc'!$AM$99)))</f>
        <v/>
      </c>
      <c r="AE310" s="210" t="str">
        <f>IF($B310="","",IF('Actual Allocation Calc'!$AN$78="A",
IF($P310="Employed",$U310,
IF(AND($P310="Terminated"),($U310/7*AV310),
IF(AND($P310="Furloughed"),($U310/7*AV310)+($U310/7*BF310),
IF(AND($P310="Rehired"),($U310/7*BF310),
IF(AND($P310="Terminated",AV310&gt;0),$U310,
IF($P310="Furloughed",IF(AV310&gt;0,$U310)+IF(BF310&gt;0,$U310),
IF($P310="Rehired",IF(BF310&gt;0,$U310)))))))),IF('Actual Allocation Calc'!$AN$78="C",'Actual Allocation Calc'!R310,'Actual Allocation Calc'!AA310+IF($P310="Employed",$U310,
IF(AND($P310="Terminated"),($U310/7*AV310),
IF(AND($P310="Furloughed"),($U310/7*AV310)+($U310/7*BF310),
IF(AND($P310="Rehired"),($U310/7*BF310),
IF(AND($P310="Terminated",AV310&gt;0),$U310,
IF($P310="Furloughed",IF(AV310&gt;0,$U310)+IF(BF310&gt;0,$U310),
IF($P310="Rehired",IF(BF310&gt;0,$U310))))))))*'Actual Allocation Calc'!$AN$99)))</f>
        <v/>
      </c>
      <c r="AF310" s="210" t="str">
        <f>IF($B310="","",IF('Actual Allocation Calc'!$AO$78="A",
IF($P310="Employed",$U310,
IF(AND($P310="Terminated"),($U310/7*AW310),
IF(AND($P310="Furloughed"),($U310/7*AW310)+($U310/7*BG310),
IF(AND($P310="Rehired"),($U310/7*BG310),
IF(AND($P310="Terminated",AW310&gt;0),$U310,
IF($P310="Furloughed",IF(AW310&gt;0,$U310)+IF(BG310&gt;0,$U310),
IF($P310="Rehired",IF(BG310&gt;0,$U310)))))))),IF('Actual Allocation Calc'!$AO$78="C",'Actual Allocation Calc'!S310,'Actual Allocation Calc'!AB310+IF($P310="Employed",$U310,
IF(AND($P310="Terminated"),($U310/7*AW310),
IF(AND($P310="Furloughed"),($U310/7*AW310)+($U310/7*BG310),
IF(AND($P310="Rehired"),($U310/7*BG310),
IF(AND($P310="Terminated",AW310&gt;0),$U310,
IF($P310="Furloughed",IF(AW310&gt;0,$U310)+IF(BG310&gt;0,$U310),
IF($P310="Rehired",IF(BG310&gt;0,$U310))))))))*'Actual Allocation Calc'!$AO$99)))</f>
        <v/>
      </c>
      <c r="AG310" s="210" t="str">
        <f>IF($B310="","",IF('Actual Allocation Calc'!$AP$78="A",
IF($P310="Employed",$U310/7*BK310,
IF(AND($P310="Terminated"),($U310/7*AX310),
IF(AND($P310="Furloughed"),($U310/7*AX310)+($U310/7*BH310),
IF(AND($P310="Rehired"),($U310/7*BH310),
IF(AND($P310="Terminated",AX310&gt;0),$U310,
IF($P310="Furloughed",IF(AX310&gt;0,$U310)+IF(BH310&gt;0,$U310),
IF($P310="Rehired",IF(BH310&gt;0,$U310)))))))),IF('Actual Allocation Calc'!$AP$78="C",'Actual Allocation Calc'!T310,'Actual Allocation Calc'!AC310+IF($P310="Employed",$U310/7*BK310,
IF(AND($P310="Terminated"),($U310/7*AX310),
IF(AND($P310="Furloughed"),($U310/7*AX310)+($U310/7*BH310),
IF(AND($P310="Rehired"),($U310/7*BH310),
IF(AND($P310="Terminated",AX310&gt;0),$U310,
IF($P310="Furloughed",IF(AX310&gt;0,$U310)+IF(BH310&gt;0,$U310),
IF($P310="Rehired",IF(BH310&gt;0,$U310))))))))*'Actual Allocation Calc'!$AP$99)))</f>
        <v/>
      </c>
      <c r="AH310" s="536"/>
      <c r="AI310" s="82">
        <f t="shared" si="108"/>
        <v>0</v>
      </c>
      <c r="AJ310" s="210">
        <f t="shared" si="90"/>
        <v>0</v>
      </c>
      <c r="AK310" s="397" t="str">
        <f t="shared" si="91"/>
        <v/>
      </c>
      <c r="AM310" s="122"/>
      <c r="AO310" s="214" t="str">
        <f>IFERROR(IF($V310="","",VLOOKUP(V310,'Calendar Calcs'!$B$2:$E1277,4,FALSE)),0)</f>
        <v/>
      </c>
      <c r="AP310" s="69" t="str">
        <f>IF($AO310="","", IF($AO310&lt;AP$23,0,IF($AO310&gt;AP$23,COUNTIFS('Calendar Calcs'!$E$2:$E1277,AP$23),COUNTIFS('Calendar Calcs'!$E$2:$E1277,AP$23,'Calendar Calcs'!$D$2:$D1277,"&lt;="&amp;WEEKDAY($V310)))))</f>
        <v/>
      </c>
      <c r="AQ310" s="69" t="str">
        <f>IF($AO310="","", IF($AO310&lt;AQ$23,0,IF($AO310&gt;AQ$23,COUNTIFS('Calendar Calcs'!$E$2:$E1277,AQ$23),COUNTIFS('Calendar Calcs'!$E$2:$E1277,AQ$23,'Calendar Calcs'!$D$2:$D1277,"&lt;="&amp;WEEKDAY($V310)))))</f>
        <v/>
      </c>
      <c r="AR310" s="69" t="str">
        <f>IF($AO310="","", IF($AO310&lt;AR$23,0,IF($AO310&gt;AR$23,COUNTIFS('Calendar Calcs'!$E$2:$E1277,AR$23),COUNTIFS('Calendar Calcs'!$E$2:$E1277,AR$23,'Calendar Calcs'!$D$2:$D1277,"&lt;="&amp;WEEKDAY($V310)))))</f>
        <v/>
      </c>
      <c r="AS310" s="69" t="str">
        <f>IF($AO310="","", IF($AO310&lt;AS$23,0,IF($AO310&gt;AS$23,COUNTIFS('Calendar Calcs'!$E$2:$E1277,AS$23),COUNTIFS('Calendar Calcs'!$E$2:$E1277,AS$23,'Calendar Calcs'!$D$2:$D1277,"&lt;="&amp;WEEKDAY($V310)))))</f>
        <v/>
      </c>
      <c r="AT310" s="69" t="str">
        <f>IF($AO310="","", IF($AO310&lt;AT$23,0,IF($AO310&gt;AT$23,COUNTIFS('Calendar Calcs'!$E$2:$E1277,AT$23),COUNTIFS('Calendar Calcs'!$E$2:$E1277,AT$23,'Calendar Calcs'!$D$2:$D1277,"&lt;="&amp;WEEKDAY($V310)))))</f>
        <v/>
      </c>
      <c r="AU310" s="69" t="str">
        <f>IF($AO310="","", IF($AO310&lt;AU$23,0,IF($AO310&gt;AU$23,COUNTIFS('Calendar Calcs'!$E$2:$E1277,AU$23),COUNTIFS('Calendar Calcs'!$E$2:$E1277,AU$23,'Calendar Calcs'!$D$2:$D1277,"&lt;="&amp;WEEKDAY($V310)))))</f>
        <v/>
      </c>
      <c r="AV310" s="69" t="str">
        <f>IF($AO310="","", IF($AO310&lt;AV$23,0,IF($AO310&gt;AV$23,COUNTIFS('Calendar Calcs'!$E$2:$E1277,AV$23),COUNTIFS('Calendar Calcs'!$E$2:$E1277,AV$23,'Calendar Calcs'!$D$2:$D1277,"&lt;="&amp;WEEKDAY($V310)))))</f>
        <v/>
      </c>
      <c r="AW310" s="69" t="str">
        <f>IF($AO310="","", IF($AO310&lt;AW$23,0,IF($AO310&gt;AW$23,COUNTIFS('Calendar Calcs'!$E$2:$E1277,AW$23),COUNTIFS('Calendar Calcs'!$E$2:$E1277,AW$23,'Calendar Calcs'!$D$2:$D1277,"&lt;="&amp;WEEKDAY($V310)))))</f>
        <v/>
      </c>
      <c r="AX310" s="69" t="str">
        <f>IF($AO310="","", IF($AO310&lt;AX$23,0,IF($AO310&gt;AX$23,COUNTIFS('Calendar Calcs'!$E$2:$E1277,AX$23),COUNTIFS('Calendar Calcs'!$E$2:$E1277,AX$23,'Calendar Calcs'!$D$2:$D1277,"&lt;="&amp;WEEKDAY($V310)))))</f>
        <v/>
      </c>
      <c r="AY310" s="69" t="str">
        <f>IF($W310="","",VLOOKUP($W310,'Calendar Calcs'!$B$2:$E1277,4,FALSE))</f>
        <v/>
      </c>
      <c r="AZ310" s="69" t="str">
        <f>IF($AY310="","",IF($AY310&gt;AZ$23,0,IF($AY310&lt;AZ$23,COUNTIFS('Calendar Calcs'!$E$2:$E1277,AZ$23),COUNTIFS('Calendar Calcs'!$E$2:$E1277,AZ$23,'Calendar Calcs'!$D$2:$D1277,"&gt;="&amp;WEEKDAY($W310)))))</f>
        <v/>
      </c>
      <c r="BA310" s="69" t="str">
        <f>IF($AY310="","",IF($AY310&gt;BA$23,0,IF($AY310&lt;BA$23,COUNTIFS('Calendar Calcs'!$E$2:$E1277,BA$23),COUNTIFS('Calendar Calcs'!$E$2:$E1277,BA$23,'Calendar Calcs'!$D$2:$D1277,"&gt;="&amp;WEEKDAY($W310)))))</f>
        <v/>
      </c>
      <c r="BB310" s="69" t="str">
        <f>IF($AY310="","",IF($AY310&gt;BB$23,0,IF($AY310&lt;BB$23,COUNTIFS('Calendar Calcs'!$E$2:$E1277,BB$23),COUNTIFS('Calendar Calcs'!$E$2:$E1277,BB$23,'Calendar Calcs'!$D$2:$D1277,"&gt;="&amp;WEEKDAY($W310)))))</f>
        <v/>
      </c>
      <c r="BC310" s="69" t="str">
        <f>IF($AY310="","",IF($AY310&gt;BC$23,0,IF($AY310&lt;BC$23,COUNTIFS('Calendar Calcs'!$E$2:$E1277,BC$23),COUNTIFS('Calendar Calcs'!$E$2:$E1277,BC$23,'Calendar Calcs'!$D$2:$D1277,"&gt;="&amp;WEEKDAY($W310)))))</f>
        <v/>
      </c>
      <c r="BD310" s="69" t="str">
        <f>IF($AY310="","",IF($AY310&gt;BD$23,0,IF($AY310&lt;BD$23,COUNTIFS('Calendar Calcs'!$E$2:$E1277,BD$23),COUNTIFS('Calendar Calcs'!$E$2:$E1277,BD$23,'Calendar Calcs'!$D$2:$D1277,"&gt;="&amp;WEEKDAY($W310)))))</f>
        <v/>
      </c>
      <c r="BE310" s="69" t="str">
        <f>IF($AY310="","",IF($AY310&gt;BE$23,0,IF($AY310&lt;BE$23,COUNTIFS('Calendar Calcs'!$E$2:$E1277,BE$23),COUNTIFS('Calendar Calcs'!$E$2:$E1277,BE$23,'Calendar Calcs'!$D$2:$D1277,"&gt;="&amp;WEEKDAY($W310)))))</f>
        <v/>
      </c>
      <c r="BF310" s="69" t="str">
        <f>IF($AY310="","",IF($AY310&gt;BF$23,0,IF($AY310&lt;BF$23,COUNTIFS('Calendar Calcs'!$E$2:$E1277,BF$23),COUNTIFS('Calendar Calcs'!$E$2:$E1277,BF$23,'Calendar Calcs'!$D$2:$D1277,"&gt;="&amp;WEEKDAY($W310)))))</f>
        <v/>
      </c>
      <c r="BG310" s="69" t="str">
        <f>IF($AY310="","",IF($AY310&gt;BG$23,0,IF($AY310&lt;BG$23,COUNTIFS('Calendar Calcs'!$E$2:$E1277,BG$23),COUNTIFS('Calendar Calcs'!$E$2:$E1277,BG$23,'Calendar Calcs'!$D$2:$D1277,"&gt;="&amp;WEEKDAY($W310)))))</f>
        <v/>
      </c>
      <c r="BH310" s="69">
        <f t="shared" si="92"/>
        <v>6</v>
      </c>
      <c r="BI310" s="69">
        <f>IF(Cover!$E$43="","",VLOOKUP(Cover!$E$43,'Calendar Calcs'!$B$2:$E1277,4,FALSE))</f>
        <v>1</v>
      </c>
      <c r="BJ310" s="69">
        <f>IF($BI310="","", IF($BI310&lt;BJ$23,0,IF($BI310&gt;=BJ$23,COUNTIFS('Calendar Calcs'!$E$2:$E1277,BJ$23),COUNTIFS('Calendar Calcs'!$E$2:$E1277,BJ$23,'Calendar Calcs'!$D$2:$D1277,"&lt;="&amp;WEEKDAY($V310)))))</f>
        <v>1</v>
      </c>
      <c r="BK310" s="69">
        <f t="shared" si="89"/>
        <v>6</v>
      </c>
      <c r="BN310" s="69" t="str">
        <f>IF(T310&gt;0,"FTE",IF(Cover!$E$47="Weekly",IF(S310&gt;29.75,"FTE","PTE"),IF(S310&gt;59.75,"FTE","PTE")))</f>
        <v>PTE</v>
      </c>
      <c r="BO310" s="69">
        <f>IF(BN310="FTE",30,IF(Cover!$E$47="Weekly",'STEP 2 EE Data'!S310,'STEP 2 EE Data'!S310/2))</f>
        <v>0</v>
      </c>
      <c r="BP310" s="209">
        <f t="shared" si="93"/>
        <v>0</v>
      </c>
      <c r="BQ310" s="209">
        <f t="shared" si="94"/>
        <v>0</v>
      </c>
      <c r="BR310" s="209">
        <f t="shared" si="95"/>
        <v>0</v>
      </c>
      <c r="BS310" s="209">
        <f t="shared" si="96"/>
        <v>0</v>
      </c>
      <c r="BT310" s="209">
        <f t="shared" si="97"/>
        <v>0</v>
      </c>
      <c r="BU310" s="209">
        <f t="shared" si="98"/>
        <v>0</v>
      </c>
      <c r="BV310" s="209">
        <f t="shared" si="99"/>
        <v>0</v>
      </c>
      <c r="BW310" s="209">
        <f t="shared" si="100"/>
        <v>0</v>
      </c>
      <c r="BX310" s="209">
        <f t="shared" si="101"/>
        <v>0</v>
      </c>
      <c r="CC310" s="210" t="str">
        <f>IF(B310="","",IF(C310="",IF(Cover!$E$47="Weekly",'STEP 3 EE Comp'!BI315*8,'STEP 3 EE Comp'!BI315*4),IF(Cover!$E$47="Weekly",'STEP 3 EE Comp'!BI315,'STEP 3 EE Comp'!BI315)))</f>
        <v/>
      </c>
      <c r="CD310" s="82" t="str">
        <f t="shared" si="102"/>
        <v/>
      </c>
      <c r="CE310" s="417">
        <f t="shared" si="103"/>
        <v>1</v>
      </c>
      <c r="CF310" s="82" t="str">
        <f t="shared" si="104"/>
        <v>Good</v>
      </c>
      <c r="CG310" s="82">
        <f t="shared" si="105"/>
        <v>0</v>
      </c>
      <c r="CH310" s="234">
        <f t="shared" si="106"/>
        <v>0</v>
      </c>
    </row>
    <row r="311" spans="1:86" s="69" customFormat="1" x14ac:dyDescent="0.3">
      <c r="A311" s="555"/>
      <c r="B311" s="52"/>
      <c r="C311" s="52"/>
      <c r="D311" s="52"/>
      <c r="E311" s="52"/>
      <c r="F311" s="507"/>
      <c r="G311" s="210">
        <f t="shared" si="107"/>
        <v>0</v>
      </c>
      <c r="H311" s="82">
        <f t="shared" si="88"/>
        <v>0</v>
      </c>
      <c r="I311" s="211"/>
      <c r="J311" s="441" t="s">
        <v>21</v>
      </c>
      <c r="K311" s="441" t="s">
        <v>21</v>
      </c>
      <c r="L311" s="441" t="s">
        <v>21</v>
      </c>
      <c r="M311" s="441" t="s">
        <v>21</v>
      </c>
      <c r="N311" s="568" t="s">
        <v>21</v>
      </c>
      <c r="O311" s="211"/>
      <c r="P311" s="212" t="str">
        <f>IF(B311="","",
IF(AND(V311="",W311="",B311&lt;&gt;""),"Employed",
IF(AND(V311&lt;&gt;"",W311="",B311&lt;&gt;""),"Terminated",
IF(AND(V311&lt;&gt;"",W311&lt;&gt;"",B311&lt;&gt;""),IF(W311&lt;Cover!$E$43,"Employed","Furloughed"),
IF(AND(V311="",W311&lt;&gt;"",B311&lt;&gt;""),IF(W311&lt;Cover!$E$43,"Employed","Rehired"))))))</f>
        <v/>
      </c>
      <c r="Q311" s="211"/>
      <c r="R311" s="536"/>
      <c r="S311" s="563"/>
      <c r="T311" s="536"/>
      <c r="U311" s="82">
        <f>IF(Cover!$E$47="Weekly",IF(T311&gt;0,T311,R311*S311),IF(T311&gt;0,T311,R311*S311)/2)</f>
        <v>0</v>
      </c>
      <c r="V311" s="564"/>
      <c r="W311" s="564"/>
      <c r="Y311" s="213" t="str">
        <f>IF($B311="","",IF('Actual Allocation Calc'!$AH$78="A",
IF($P311="Employed",$U311/7*BJ311,
IF(AND($P311="Terminated"),($U311/7*AP311),
IF(AND($P311="Furloughed"),($U311/7*AP311)+($U311/7*AZ311),
IF(AND($P311="Rehired"),($U311/7*AZ311),
IF(AND($P311="Terminated",AP311&gt;0),$U311,
IF($P311="Furloughed",IF(AP311&gt;0,$U311)+IF(AZ311&gt;0,$U311),
IF($P311="Rehired",IF(AZ311&gt;0,$U311)))))))),IF('Actual Allocation Calc'!$AH$78="C",'Actual Allocation Calc'!L311,'Actual Allocation Calc'!U311+IF($P311="Employed",$U311/7*BJ311,
IF(AND($P311="Terminated"),($U311/7*AP311),
IF(AND($P311="Furloughed"),($U311/7*AP311)+($U311/7*AZ311),
IF(AND($P311="Rehired"),($U311/7*AZ311),
IF(AND($P311="Terminated",AP311&gt;0),$U311,
IF($P311="Furloughed",IF(AP311&gt;0,$U311)+IF(AZ311&gt;0,$U311),
IF($P311="Rehired",IF(AZ311&gt;0,$U311))))))))*'Actual Allocation Calc'!$AH$99)))</f>
        <v/>
      </c>
      <c r="Z311" s="210" t="str">
        <f>IF($B311="","",IF('Actual Allocation Calc'!$AI$78="A",
IF($P311="Employed",$U311,
IF(AND($P311="Terminated"),($U311/7*AQ311),
IF(AND($P311="Furloughed"),($U311/7*AQ311)+($U311/7*BA311),
IF(AND($P311="Rehired"),($U311/7*BA311),
IF(AND($P311="Terminated",AQ311&gt;0),$U311,
IF($P311="Furloughed",IF(AQ311&gt;0,$U311)+IF(BA311&gt;0,$U311),
IF($P311="Rehired",IF(BA311&gt;0,$U311)))))))),IF('Actual Allocation Calc'!$AI$78="C",'Actual Allocation Calc'!M311,'Actual Allocation Calc'!V311+IF($P311="Employed",$U311,
IF(AND($P311="Terminated"),($U311/7*AQ311),
IF(AND($P311="Furloughed"),($U311/7*AQ311)+($U311/7*BA311),
IF(AND($P311="Rehired"),($U311/7*BA311),
IF(AND($P311="Terminated",AQ311&gt;0),$U311,
IF($P311="Furloughed",IF(AQ311&gt;0,$U311)+IF(BA311&gt;0,$U311),
IF($P311="Rehired",IF(BA311&gt;0,$U311))))))))*'Actual Allocation Calc'!$AI$99)))</f>
        <v/>
      </c>
      <c r="AA311" s="210" t="str">
        <f>IF($B311="","",IF('Actual Allocation Calc'!$AJ$78="A",
IF($P311="Employed",$U311,
IF(AND($P311="Terminated"),($U311/7*AR311),
IF(AND($P311="Furloughed"),($U311/7*AR311)+($U311/7*BB311),
IF(AND($P311="Rehired"),($U311/7*BB311),
IF(AND($P311="Terminated",AR311&gt;0),$U311,
IF($P311="Furloughed",IF(AR311&gt;0,$U311)+IF(BB311&gt;0,$U311),
IF($P311="Rehired",IF(BB311&gt;0,$U311)))))))),IF('Actual Allocation Calc'!$AJ$78="C",'Actual Allocation Calc'!N311,'Actual Allocation Calc'!W311+IF($P311="Employed",$U311,
IF(AND($P311="Terminated"),($U311/7*AR311),
IF(AND($P311="Furloughed"),($U311/7*AR311)+($U311/7*BB311),
IF(AND($P311="Rehired"),($U311/7*BB311),
IF(AND($P311="Terminated",AR311&gt;0),$U311,
IF($P311="Furloughed",IF(AR311&gt;0,$U311)+IF(BB311&gt;0,$U311),
IF($P311="Rehired",IF(BB311&gt;0,$U311))))))))*'Actual Allocation Calc'!$AJ$99)))</f>
        <v/>
      </c>
      <c r="AB311" s="210" t="str">
        <f>IF($B311="","",IF('Actual Allocation Calc'!$AK$78="A",
IF($P311="Employed",$U311,
IF(AND($P311="Terminated"),($U311/7*AS311),
IF(AND($P311="Furloughed"),($U311/7*AS311)+($U311/7*BC311),
IF(AND($P311="Rehired"),($U311/7*BC311),
IF(AND($P311="Terminated",AS311&gt;0),$U311,
IF($P311="Furloughed",IF(AS311&gt;0,$U311)+IF(BC311&gt;0,$U311),
IF($P311="Rehired",IF(BC311&gt;0,$U311)))))))),IF('Actual Allocation Calc'!$AK$78="C",'Actual Allocation Calc'!O311,'Actual Allocation Calc'!X311+IF($P311="Employed",$U311,
IF(AND($P311="Terminated"),($U311/7*AS311),
IF(AND($P311="Furloughed"),($U311/7*AS311)+($U311/7*BC311),
IF(AND($P311="Rehired"),($U311/7*BC311),
IF(AND($P311="Terminated",AS311&gt;0),$U311,
IF($P311="Furloughed",IF(AS311&gt;0,$U311)+IF(BC311&gt;0,$U311),
IF($P311="Rehired",IF(BC311&gt;0,$U311))))))))*'Actual Allocation Calc'!$AK$99)))</f>
        <v/>
      </c>
      <c r="AC311" s="210" t="str">
        <f>IF($B311="","",IF('Actual Allocation Calc'!$AL$78="A",
IF($P311="Employed",$U311,
IF(AND($P311="Terminated"),($U311/7*AT311),
IF(AND($P311="Furloughed"),($U311/7*AT311)+($U311/7*BD311),
IF(AND($P311="Rehired"),($U311/7*BD311),
IF(AND($P311="Terminated",AT311&gt;0),$U311,
IF($P311="Furloughed",IF(AT311&gt;0,$U311)+IF(BD311&gt;0,$U311),
IF($P311="Rehired",IF(BD311&gt;0,$U311)))))))),IF('Actual Allocation Calc'!$AL$78="C",'Actual Allocation Calc'!P311,'Actual Allocation Calc'!Y311+IF($P311="Employed",$U311,
IF(AND($P311="Terminated"),($U311/7*AT311),
IF(AND($P311="Furloughed"),($U311/7*AT311)+($U311/7*BD311),
IF(AND($P311="Rehired"),($U311/7*BD311),
IF(AND($P311="Terminated",AT311&gt;0),$U311,
IF($P311="Furloughed",IF(AT311&gt;0,$U311)+IF(BD311&gt;0,$U311),
IF($P311="Rehired",IF(BD311&gt;0,$U311))))))))*'Actual Allocation Calc'!$AL$99)))</f>
        <v/>
      </c>
      <c r="AD311" s="210" t="str">
        <f>IF($B311="","",IF('Actual Allocation Calc'!$AM$78="A",
IF($P311="Employed",$U311,
IF(AND($P311="Terminated"),($U311/7*AU311),
IF(AND($P311="Furloughed"),($U311/7*AU311)+($U311/7*BE311),
IF(AND($P311="Rehired"),($U311/7*BE311),
IF(AND($P311="Terminated",AU311&gt;0),$U311,
IF($P311="Furloughed",IF(AU311&gt;0,$U311)+IF(BE311&gt;0,$U311),
IF($P311="Rehired",IF(BE311&gt;0,$U311)))))))),IF('Actual Allocation Calc'!$AM$78="C",'Actual Allocation Calc'!Q311,'Actual Allocation Calc'!Z311+IF($P311="Employed",$U311,
IF(AND($P311="Terminated"),($U311/7*AU311),
IF(AND($P311="Furloughed"),($U311/7*AU311)+($U311/7*BE311),
IF(AND($P311="Rehired"),($U311/7*BE311),
IF(AND($P311="Terminated",AU311&gt;0),$U311,
IF($P311="Furloughed",IF(AU311&gt;0,$U311)+IF(BE311&gt;0,$U311),
IF($P311="Rehired",IF(BE311&gt;0,$U311))))))))*'Actual Allocation Calc'!$AM$99)))</f>
        <v/>
      </c>
      <c r="AE311" s="210" t="str">
        <f>IF($B311="","",IF('Actual Allocation Calc'!$AN$78="A",
IF($P311="Employed",$U311,
IF(AND($P311="Terminated"),($U311/7*AV311),
IF(AND($P311="Furloughed"),($U311/7*AV311)+($U311/7*BF311),
IF(AND($P311="Rehired"),($U311/7*BF311),
IF(AND($P311="Terminated",AV311&gt;0),$U311,
IF($P311="Furloughed",IF(AV311&gt;0,$U311)+IF(BF311&gt;0,$U311),
IF($P311="Rehired",IF(BF311&gt;0,$U311)))))))),IF('Actual Allocation Calc'!$AN$78="C",'Actual Allocation Calc'!R311,'Actual Allocation Calc'!AA311+IF($P311="Employed",$U311,
IF(AND($P311="Terminated"),($U311/7*AV311),
IF(AND($P311="Furloughed"),($U311/7*AV311)+($U311/7*BF311),
IF(AND($P311="Rehired"),($U311/7*BF311),
IF(AND($P311="Terminated",AV311&gt;0),$U311,
IF($P311="Furloughed",IF(AV311&gt;0,$U311)+IF(BF311&gt;0,$U311),
IF($P311="Rehired",IF(BF311&gt;0,$U311))))))))*'Actual Allocation Calc'!$AN$99)))</f>
        <v/>
      </c>
      <c r="AF311" s="210" t="str">
        <f>IF($B311="","",IF('Actual Allocation Calc'!$AO$78="A",
IF($P311="Employed",$U311,
IF(AND($P311="Terminated"),($U311/7*AW311),
IF(AND($P311="Furloughed"),($U311/7*AW311)+($U311/7*BG311),
IF(AND($P311="Rehired"),($U311/7*BG311),
IF(AND($P311="Terminated",AW311&gt;0),$U311,
IF($P311="Furloughed",IF(AW311&gt;0,$U311)+IF(BG311&gt;0,$U311),
IF($P311="Rehired",IF(BG311&gt;0,$U311)))))))),IF('Actual Allocation Calc'!$AO$78="C",'Actual Allocation Calc'!S311,'Actual Allocation Calc'!AB311+IF($P311="Employed",$U311,
IF(AND($P311="Terminated"),($U311/7*AW311),
IF(AND($P311="Furloughed"),($U311/7*AW311)+($U311/7*BG311),
IF(AND($P311="Rehired"),($U311/7*BG311),
IF(AND($P311="Terminated",AW311&gt;0),$U311,
IF($P311="Furloughed",IF(AW311&gt;0,$U311)+IF(BG311&gt;0,$U311),
IF($P311="Rehired",IF(BG311&gt;0,$U311))))))))*'Actual Allocation Calc'!$AO$99)))</f>
        <v/>
      </c>
      <c r="AG311" s="210" t="str">
        <f>IF($B311="","",IF('Actual Allocation Calc'!$AP$78="A",
IF($P311="Employed",$U311/7*BK311,
IF(AND($P311="Terminated"),($U311/7*AX311),
IF(AND($P311="Furloughed"),($U311/7*AX311)+($U311/7*BH311),
IF(AND($P311="Rehired"),($U311/7*BH311),
IF(AND($P311="Terminated",AX311&gt;0),$U311,
IF($P311="Furloughed",IF(AX311&gt;0,$U311)+IF(BH311&gt;0,$U311),
IF($P311="Rehired",IF(BH311&gt;0,$U311)))))))),IF('Actual Allocation Calc'!$AP$78="C",'Actual Allocation Calc'!T311,'Actual Allocation Calc'!AC311+IF($P311="Employed",$U311/7*BK311,
IF(AND($P311="Terminated"),($U311/7*AX311),
IF(AND($P311="Furloughed"),($U311/7*AX311)+($U311/7*BH311),
IF(AND($P311="Rehired"),($U311/7*BH311),
IF(AND($P311="Terminated",AX311&gt;0),$U311,
IF($P311="Furloughed",IF(AX311&gt;0,$U311)+IF(BH311&gt;0,$U311),
IF($P311="Rehired",IF(BH311&gt;0,$U311))))))))*'Actual Allocation Calc'!$AP$99)))</f>
        <v/>
      </c>
      <c r="AH311" s="536"/>
      <c r="AI311" s="82">
        <f t="shared" si="108"/>
        <v>0</v>
      </c>
      <c r="AJ311" s="210">
        <f t="shared" si="90"/>
        <v>0</v>
      </c>
      <c r="AK311" s="397" t="str">
        <f t="shared" si="91"/>
        <v/>
      </c>
      <c r="AM311" s="122"/>
      <c r="AO311" s="214" t="str">
        <f>IFERROR(IF($V311="","",VLOOKUP(V311,'Calendar Calcs'!$B$2:$E1278,4,FALSE)),0)</f>
        <v/>
      </c>
      <c r="AP311" s="69" t="str">
        <f>IF($AO311="","", IF($AO311&lt;AP$23,0,IF($AO311&gt;AP$23,COUNTIFS('Calendar Calcs'!$E$2:$E1278,AP$23),COUNTIFS('Calendar Calcs'!$E$2:$E1278,AP$23,'Calendar Calcs'!$D$2:$D1278,"&lt;="&amp;WEEKDAY($V311)))))</f>
        <v/>
      </c>
      <c r="AQ311" s="69" t="str">
        <f>IF($AO311="","", IF($AO311&lt;AQ$23,0,IF($AO311&gt;AQ$23,COUNTIFS('Calendar Calcs'!$E$2:$E1278,AQ$23),COUNTIFS('Calendar Calcs'!$E$2:$E1278,AQ$23,'Calendar Calcs'!$D$2:$D1278,"&lt;="&amp;WEEKDAY($V311)))))</f>
        <v/>
      </c>
      <c r="AR311" s="69" t="str">
        <f>IF($AO311="","", IF($AO311&lt;AR$23,0,IF($AO311&gt;AR$23,COUNTIFS('Calendar Calcs'!$E$2:$E1278,AR$23),COUNTIFS('Calendar Calcs'!$E$2:$E1278,AR$23,'Calendar Calcs'!$D$2:$D1278,"&lt;="&amp;WEEKDAY($V311)))))</f>
        <v/>
      </c>
      <c r="AS311" s="69" t="str">
        <f>IF($AO311="","", IF($AO311&lt;AS$23,0,IF($AO311&gt;AS$23,COUNTIFS('Calendar Calcs'!$E$2:$E1278,AS$23),COUNTIFS('Calendar Calcs'!$E$2:$E1278,AS$23,'Calendar Calcs'!$D$2:$D1278,"&lt;="&amp;WEEKDAY($V311)))))</f>
        <v/>
      </c>
      <c r="AT311" s="69" t="str">
        <f>IF($AO311="","", IF($AO311&lt;AT$23,0,IF($AO311&gt;AT$23,COUNTIFS('Calendar Calcs'!$E$2:$E1278,AT$23),COUNTIFS('Calendar Calcs'!$E$2:$E1278,AT$23,'Calendar Calcs'!$D$2:$D1278,"&lt;="&amp;WEEKDAY($V311)))))</f>
        <v/>
      </c>
      <c r="AU311" s="69" t="str">
        <f>IF($AO311="","", IF($AO311&lt;AU$23,0,IF($AO311&gt;AU$23,COUNTIFS('Calendar Calcs'!$E$2:$E1278,AU$23),COUNTIFS('Calendar Calcs'!$E$2:$E1278,AU$23,'Calendar Calcs'!$D$2:$D1278,"&lt;="&amp;WEEKDAY($V311)))))</f>
        <v/>
      </c>
      <c r="AV311" s="69" t="str">
        <f>IF($AO311="","", IF($AO311&lt;AV$23,0,IF($AO311&gt;AV$23,COUNTIFS('Calendar Calcs'!$E$2:$E1278,AV$23),COUNTIFS('Calendar Calcs'!$E$2:$E1278,AV$23,'Calendar Calcs'!$D$2:$D1278,"&lt;="&amp;WEEKDAY($V311)))))</f>
        <v/>
      </c>
      <c r="AW311" s="69" t="str">
        <f>IF($AO311="","", IF($AO311&lt;AW$23,0,IF($AO311&gt;AW$23,COUNTIFS('Calendar Calcs'!$E$2:$E1278,AW$23),COUNTIFS('Calendar Calcs'!$E$2:$E1278,AW$23,'Calendar Calcs'!$D$2:$D1278,"&lt;="&amp;WEEKDAY($V311)))))</f>
        <v/>
      </c>
      <c r="AX311" s="69" t="str">
        <f>IF($AO311="","", IF($AO311&lt;AX$23,0,IF($AO311&gt;AX$23,COUNTIFS('Calendar Calcs'!$E$2:$E1278,AX$23),COUNTIFS('Calendar Calcs'!$E$2:$E1278,AX$23,'Calendar Calcs'!$D$2:$D1278,"&lt;="&amp;WEEKDAY($V311)))))</f>
        <v/>
      </c>
      <c r="AY311" s="69" t="str">
        <f>IF($W311="","",VLOOKUP($W311,'Calendar Calcs'!$B$2:$E1278,4,FALSE))</f>
        <v/>
      </c>
      <c r="AZ311" s="69" t="str">
        <f>IF($AY311="","",IF($AY311&gt;AZ$23,0,IF($AY311&lt;AZ$23,COUNTIFS('Calendar Calcs'!$E$2:$E1278,AZ$23),COUNTIFS('Calendar Calcs'!$E$2:$E1278,AZ$23,'Calendar Calcs'!$D$2:$D1278,"&gt;="&amp;WEEKDAY($W311)))))</f>
        <v/>
      </c>
      <c r="BA311" s="69" t="str">
        <f>IF($AY311="","",IF($AY311&gt;BA$23,0,IF($AY311&lt;BA$23,COUNTIFS('Calendar Calcs'!$E$2:$E1278,BA$23),COUNTIFS('Calendar Calcs'!$E$2:$E1278,BA$23,'Calendar Calcs'!$D$2:$D1278,"&gt;="&amp;WEEKDAY($W311)))))</f>
        <v/>
      </c>
      <c r="BB311" s="69" t="str">
        <f>IF($AY311="","",IF($AY311&gt;BB$23,0,IF($AY311&lt;BB$23,COUNTIFS('Calendar Calcs'!$E$2:$E1278,BB$23),COUNTIFS('Calendar Calcs'!$E$2:$E1278,BB$23,'Calendar Calcs'!$D$2:$D1278,"&gt;="&amp;WEEKDAY($W311)))))</f>
        <v/>
      </c>
      <c r="BC311" s="69" t="str">
        <f>IF($AY311="","",IF($AY311&gt;BC$23,0,IF($AY311&lt;BC$23,COUNTIFS('Calendar Calcs'!$E$2:$E1278,BC$23),COUNTIFS('Calendar Calcs'!$E$2:$E1278,BC$23,'Calendar Calcs'!$D$2:$D1278,"&gt;="&amp;WEEKDAY($W311)))))</f>
        <v/>
      </c>
      <c r="BD311" s="69" t="str">
        <f>IF($AY311="","",IF($AY311&gt;BD$23,0,IF($AY311&lt;BD$23,COUNTIFS('Calendar Calcs'!$E$2:$E1278,BD$23),COUNTIFS('Calendar Calcs'!$E$2:$E1278,BD$23,'Calendar Calcs'!$D$2:$D1278,"&gt;="&amp;WEEKDAY($W311)))))</f>
        <v/>
      </c>
      <c r="BE311" s="69" t="str">
        <f>IF($AY311="","",IF($AY311&gt;BE$23,0,IF($AY311&lt;BE$23,COUNTIFS('Calendar Calcs'!$E$2:$E1278,BE$23),COUNTIFS('Calendar Calcs'!$E$2:$E1278,BE$23,'Calendar Calcs'!$D$2:$D1278,"&gt;="&amp;WEEKDAY($W311)))))</f>
        <v/>
      </c>
      <c r="BF311" s="69" t="str">
        <f>IF($AY311="","",IF($AY311&gt;BF$23,0,IF($AY311&lt;BF$23,COUNTIFS('Calendar Calcs'!$E$2:$E1278,BF$23),COUNTIFS('Calendar Calcs'!$E$2:$E1278,BF$23,'Calendar Calcs'!$D$2:$D1278,"&gt;="&amp;WEEKDAY($W311)))))</f>
        <v/>
      </c>
      <c r="BG311" s="69" t="str">
        <f>IF($AY311="","",IF($AY311&gt;BG$23,0,IF($AY311&lt;BG$23,COUNTIFS('Calendar Calcs'!$E$2:$E1278,BG$23),COUNTIFS('Calendar Calcs'!$E$2:$E1278,BG$23,'Calendar Calcs'!$D$2:$D1278,"&gt;="&amp;WEEKDAY($W311)))))</f>
        <v/>
      </c>
      <c r="BH311" s="69">
        <f t="shared" si="92"/>
        <v>6</v>
      </c>
      <c r="BI311" s="69">
        <f>IF(Cover!$E$43="","",VLOOKUP(Cover!$E$43,'Calendar Calcs'!$B$2:$E1278,4,FALSE))</f>
        <v>1</v>
      </c>
      <c r="BJ311" s="69">
        <f>IF($BI311="","", IF($BI311&lt;BJ$23,0,IF($BI311&gt;=BJ$23,COUNTIFS('Calendar Calcs'!$E$2:$E1278,BJ$23),COUNTIFS('Calendar Calcs'!$E$2:$E1278,BJ$23,'Calendar Calcs'!$D$2:$D1278,"&lt;="&amp;WEEKDAY($V311)))))</f>
        <v>1</v>
      </c>
      <c r="BK311" s="69">
        <f t="shared" si="89"/>
        <v>6</v>
      </c>
      <c r="BN311" s="69" t="str">
        <f>IF(T311&gt;0,"FTE",IF(Cover!$E$47="Weekly",IF(S311&gt;29.75,"FTE","PTE"),IF(S311&gt;59.75,"FTE","PTE")))</f>
        <v>PTE</v>
      </c>
      <c r="BO311" s="69">
        <f>IF(BN311="FTE",30,IF(Cover!$E$47="Weekly",'STEP 2 EE Data'!S311,'STEP 2 EE Data'!S311/2))</f>
        <v>0</v>
      </c>
      <c r="BP311" s="209">
        <f t="shared" si="93"/>
        <v>0</v>
      </c>
      <c r="BQ311" s="209">
        <f t="shared" si="94"/>
        <v>0</v>
      </c>
      <c r="BR311" s="209">
        <f t="shared" si="95"/>
        <v>0</v>
      </c>
      <c r="BS311" s="209">
        <f t="shared" si="96"/>
        <v>0</v>
      </c>
      <c r="BT311" s="209">
        <f t="shared" si="97"/>
        <v>0</v>
      </c>
      <c r="BU311" s="209">
        <f t="shared" si="98"/>
        <v>0</v>
      </c>
      <c r="BV311" s="209">
        <f t="shared" si="99"/>
        <v>0</v>
      </c>
      <c r="BW311" s="209">
        <f t="shared" si="100"/>
        <v>0</v>
      </c>
      <c r="BX311" s="209">
        <f t="shared" si="101"/>
        <v>0</v>
      </c>
      <c r="CC311" s="210" t="str">
        <f>IF(B311="","",IF(C311="",IF(Cover!$E$47="Weekly",'STEP 3 EE Comp'!BI316*8,'STEP 3 EE Comp'!BI316*4),IF(Cover!$E$47="Weekly",'STEP 3 EE Comp'!BI316,'STEP 3 EE Comp'!BI316)))</f>
        <v/>
      </c>
      <c r="CD311" s="82" t="str">
        <f t="shared" si="102"/>
        <v/>
      </c>
      <c r="CE311" s="417">
        <f t="shared" si="103"/>
        <v>1</v>
      </c>
      <c r="CF311" s="82" t="str">
        <f t="shared" si="104"/>
        <v>Good</v>
      </c>
      <c r="CG311" s="82">
        <f t="shared" si="105"/>
        <v>0</v>
      </c>
      <c r="CH311" s="234">
        <f t="shared" si="106"/>
        <v>0</v>
      </c>
    </row>
    <row r="312" spans="1:86" s="69" customFormat="1" x14ac:dyDescent="0.3">
      <c r="A312" s="555"/>
      <c r="B312" s="52"/>
      <c r="C312" s="52"/>
      <c r="D312" s="52"/>
      <c r="E312" s="52"/>
      <c r="F312" s="507"/>
      <c r="G312" s="210">
        <f t="shared" si="107"/>
        <v>0</v>
      </c>
      <c r="H312" s="82">
        <f t="shared" si="88"/>
        <v>0</v>
      </c>
      <c r="I312" s="211"/>
      <c r="J312" s="441" t="s">
        <v>21</v>
      </c>
      <c r="K312" s="441" t="s">
        <v>21</v>
      </c>
      <c r="L312" s="441" t="s">
        <v>21</v>
      </c>
      <c r="M312" s="441" t="s">
        <v>21</v>
      </c>
      <c r="N312" s="568" t="s">
        <v>21</v>
      </c>
      <c r="O312" s="211"/>
      <c r="P312" s="212" t="str">
        <f>IF(B312="","",
IF(AND(V312="",W312="",B312&lt;&gt;""),"Employed",
IF(AND(V312&lt;&gt;"",W312="",B312&lt;&gt;""),"Terminated",
IF(AND(V312&lt;&gt;"",W312&lt;&gt;"",B312&lt;&gt;""),IF(W312&lt;Cover!$E$43,"Employed","Furloughed"),
IF(AND(V312="",W312&lt;&gt;"",B312&lt;&gt;""),IF(W312&lt;Cover!$E$43,"Employed","Rehired"))))))</f>
        <v/>
      </c>
      <c r="Q312" s="211"/>
      <c r="R312" s="536"/>
      <c r="S312" s="563"/>
      <c r="T312" s="536"/>
      <c r="U312" s="82">
        <f>IF(Cover!$E$47="Weekly",IF(T312&gt;0,T312,R312*S312),IF(T312&gt;0,T312,R312*S312)/2)</f>
        <v>0</v>
      </c>
      <c r="V312" s="564"/>
      <c r="W312" s="564"/>
      <c r="Y312" s="213" t="str">
        <f>IF($B312="","",IF('Actual Allocation Calc'!$AH$78="A",
IF($P312="Employed",$U312/7*BJ312,
IF(AND($P312="Terminated"),($U312/7*AP312),
IF(AND($P312="Furloughed"),($U312/7*AP312)+($U312/7*AZ312),
IF(AND($P312="Rehired"),($U312/7*AZ312),
IF(AND($P312="Terminated",AP312&gt;0),$U312,
IF($P312="Furloughed",IF(AP312&gt;0,$U312)+IF(AZ312&gt;0,$U312),
IF($P312="Rehired",IF(AZ312&gt;0,$U312)))))))),IF('Actual Allocation Calc'!$AH$78="C",'Actual Allocation Calc'!L312,'Actual Allocation Calc'!U312+IF($P312="Employed",$U312/7*BJ312,
IF(AND($P312="Terminated"),($U312/7*AP312),
IF(AND($P312="Furloughed"),($U312/7*AP312)+($U312/7*AZ312),
IF(AND($P312="Rehired"),($U312/7*AZ312),
IF(AND($P312="Terminated",AP312&gt;0),$U312,
IF($P312="Furloughed",IF(AP312&gt;0,$U312)+IF(AZ312&gt;0,$U312),
IF($P312="Rehired",IF(AZ312&gt;0,$U312))))))))*'Actual Allocation Calc'!$AH$99)))</f>
        <v/>
      </c>
      <c r="Z312" s="210" t="str">
        <f>IF($B312="","",IF('Actual Allocation Calc'!$AI$78="A",
IF($P312="Employed",$U312,
IF(AND($P312="Terminated"),($U312/7*AQ312),
IF(AND($P312="Furloughed"),($U312/7*AQ312)+($U312/7*BA312),
IF(AND($P312="Rehired"),($U312/7*BA312),
IF(AND($P312="Terminated",AQ312&gt;0),$U312,
IF($P312="Furloughed",IF(AQ312&gt;0,$U312)+IF(BA312&gt;0,$U312),
IF($P312="Rehired",IF(BA312&gt;0,$U312)))))))),IF('Actual Allocation Calc'!$AI$78="C",'Actual Allocation Calc'!M312,'Actual Allocation Calc'!V312+IF($P312="Employed",$U312,
IF(AND($P312="Terminated"),($U312/7*AQ312),
IF(AND($P312="Furloughed"),($U312/7*AQ312)+($U312/7*BA312),
IF(AND($P312="Rehired"),($U312/7*BA312),
IF(AND($P312="Terminated",AQ312&gt;0),$U312,
IF($P312="Furloughed",IF(AQ312&gt;0,$U312)+IF(BA312&gt;0,$U312),
IF($P312="Rehired",IF(BA312&gt;0,$U312))))))))*'Actual Allocation Calc'!$AI$99)))</f>
        <v/>
      </c>
      <c r="AA312" s="210" t="str">
        <f>IF($B312="","",IF('Actual Allocation Calc'!$AJ$78="A",
IF($P312="Employed",$U312,
IF(AND($P312="Terminated"),($U312/7*AR312),
IF(AND($P312="Furloughed"),($U312/7*AR312)+($U312/7*BB312),
IF(AND($P312="Rehired"),($U312/7*BB312),
IF(AND($P312="Terminated",AR312&gt;0),$U312,
IF($P312="Furloughed",IF(AR312&gt;0,$U312)+IF(BB312&gt;0,$U312),
IF($P312="Rehired",IF(BB312&gt;0,$U312)))))))),IF('Actual Allocation Calc'!$AJ$78="C",'Actual Allocation Calc'!N312,'Actual Allocation Calc'!W312+IF($P312="Employed",$U312,
IF(AND($P312="Terminated"),($U312/7*AR312),
IF(AND($P312="Furloughed"),($U312/7*AR312)+($U312/7*BB312),
IF(AND($P312="Rehired"),($U312/7*BB312),
IF(AND($P312="Terminated",AR312&gt;0),$U312,
IF($P312="Furloughed",IF(AR312&gt;0,$U312)+IF(BB312&gt;0,$U312),
IF($P312="Rehired",IF(BB312&gt;0,$U312))))))))*'Actual Allocation Calc'!$AJ$99)))</f>
        <v/>
      </c>
      <c r="AB312" s="210" t="str">
        <f>IF($B312="","",IF('Actual Allocation Calc'!$AK$78="A",
IF($P312="Employed",$U312,
IF(AND($P312="Terminated"),($U312/7*AS312),
IF(AND($P312="Furloughed"),($U312/7*AS312)+($U312/7*BC312),
IF(AND($P312="Rehired"),($U312/7*BC312),
IF(AND($P312="Terminated",AS312&gt;0),$U312,
IF($P312="Furloughed",IF(AS312&gt;0,$U312)+IF(BC312&gt;0,$U312),
IF($P312="Rehired",IF(BC312&gt;0,$U312)))))))),IF('Actual Allocation Calc'!$AK$78="C",'Actual Allocation Calc'!O312,'Actual Allocation Calc'!X312+IF($P312="Employed",$U312,
IF(AND($P312="Terminated"),($U312/7*AS312),
IF(AND($P312="Furloughed"),($U312/7*AS312)+($U312/7*BC312),
IF(AND($P312="Rehired"),($U312/7*BC312),
IF(AND($P312="Terminated",AS312&gt;0),$U312,
IF($P312="Furloughed",IF(AS312&gt;0,$U312)+IF(BC312&gt;0,$U312),
IF($P312="Rehired",IF(BC312&gt;0,$U312))))))))*'Actual Allocation Calc'!$AK$99)))</f>
        <v/>
      </c>
      <c r="AC312" s="210" t="str">
        <f>IF($B312="","",IF('Actual Allocation Calc'!$AL$78="A",
IF($P312="Employed",$U312,
IF(AND($P312="Terminated"),($U312/7*AT312),
IF(AND($P312="Furloughed"),($U312/7*AT312)+($U312/7*BD312),
IF(AND($P312="Rehired"),($U312/7*BD312),
IF(AND($P312="Terminated",AT312&gt;0),$U312,
IF($P312="Furloughed",IF(AT312&gt;0,$U312)+IF(BD312&gt;0,$U312),
IF($P312="Rehired",IF(BD312&gt;0,$U312)))))))),IF('Actual Allocation Calc'!$AL$78="C",'Actual Allocation Calc'!P312,'Actual Allocation Calc'!Y312+IF($P312="Employed",$U312,
IF(AND($P312="Terminated"),($U312/7*AT312),
IF(AND($P312="Furloughed"),($U312/7*AT312)+($U312/7*BD312),
IF(AND($P312="Rehired"),($U312/7*BD312),
IF(AND($P312="Terminated",AT312&gt;0),$U312,
IF($P312="Furloughed",IF(AT312&gt;0,$U312)+IF(BD312&gt;0,$U312),
IF($P312="Rehired",IF(BD312&gt;0,$U312))))))))*'Actual Allocation Calc'!$AL$99)))</f>
        <v/>
      </c>
      <c r="AD312" s="210" t="str">
        <f>IF($B312="","",IF('Actual Allocation Calc'!$AM$78="A",
IF($P312="Employed",$U312,
IF(AND($P312="Terminated"),($U312/7*AU312),
IF(AND($P312="Furloughed"),($U312/7*AU312)+($U312/7*BE312),
IF(AND($P312="Rehired"),($U312/7*BE312),
IF(AND($P312="Terminated",AU312&gt;0),$U312,
IF($P312="Furloughed",IF(AU312&gt;0,$U312)+IF(BE312&gt;0,$U312),
IF($P312="Rehired",IF(BE312&gt;0,$U312)))))))),IF('Actual Allocation Calc'!$AM$78="C",'Actual Allocation Calc'!Q312,'Actual Allocation Calc'!Z312+IF($P312="Employed",$U312,
IF(AND($P312="Terminated"),($U312/7*AU312),
IF(AND($P312="Furloughed"),($U312/7*AU312)+($U312/7*BE312),
IF(AND($P312="Rehired"),($U312/7*BE312),
IF(AND($P312="Terminated",AU312&gt;0),$U312,
IF($P312="Furloughed",IF(AU312&gt;0,$U312)+IF(BE312&gt;0,$U312),
IF($P312="Rehired",IF(BE312&gt;0,$U312))))))))*'Actual Allocation Calc'!$AM$99)))</f>
        <v/>
      </c>
      <c r="AE312" s="210" t="str">
        <f>IF($B312="","",IF('Actual Allocation Calc'!$AN$78="A",
IF($P312="Employed",$U312,
IF(AND($P312="Terminated"),($U312/7*AV312),
IF(AND($P312="Furloughed"),($U312/7*AV312)+($U312/7*BF312),
IF(AND($P312="Rehired"),($U312/7*BF312),
IF(AND($P312="Terminated",AV312&gt;0),$U312,
IF($P312="Furloughed",IF(AV312&gt;0,$U312)+IF(BF312&gt;0,$U312),
IF($P312="Rehired",IF(BF312&gt;0,$U312)))))))),IF('Actual Allocation Calc'!$AN$78="C",'Actual Allocation Calc'!R312,'Actual Allocation Calc'!AA312+IF($P312="Employed",$U312,
IF(AND($P312="Terminated"),($U312/7*AV312),
IF(AND($P312="Furloughed"),($U312/7*AV312)+($U312/7*BF312),
IF(AND($P312="Rehired"),($U312/7*BF312),
IF(AND($P312="Terminated",AV312&gt;0),$U312,
IF($P312="Furloughed",IF(AV312&gt;0,$U312)+IF(BF312&gt;0,$U312),
IF($P312="Rehired",IF(BF312&gt;0,$U312))))))))*'Actual Allocation Calc'!$AN$99)))</f>
        <v/>
      </c>
      <c r="AF312" s="210" t="str">
        <f>IF($B312="","",IF('Actual Allocation Calc'!$AO$78="A",
IF($P312="Employed",$U312,
IF(AND($P312="Terminated"),($U312/7*AW312),
IF(AND($P312="Furloughed"),($U312/7*AW312)+($U312/7*BG312),
IF(AND($P312="Rehired"),($U312/7*BG312),
IF(AND($P312="Terminated",AW312&gt;0),$U312,
IF($P312="Furloughed",IF(AW312&gt;0,$U312)+IF(BG312&gt;0,$U312),
IF($P312="Rehired",IF(BG312&gt;0,$U312)))))))),IF('Actual Allocation Calc'!$AO$78="C",'Actual Allocation Calc'!S312,'Actual Allocation Calc'!AB312+IF($P312="Employed",$U312,
IF(AND($P312="Terminated"),($U312/7*AW312),
IF(AND($P312="Furloughed"),($U312/7*AW312)+($U312/7*BG312),
IF(AND($P312="Rehired"),($U312/7*BG312),
IF(AND($P312="Terminated",AW312&gt;0),$U312,
IF($P312="Furloughed",IF(AW312&gt;0,$U312)+IF(BG312&gt;0,$U312),
IF($P312="Rehired",IF(BG312&gt;0,$U312))))))))*'Actual Allocation Calc'!$AO$99)))</f>
        <v/>
      </c>
      <c r="AG312" s="210" t="str">
        <f>IF($B312="","",IF('Actual Allocation Calc'!$AP$78="A",
IF($P312="Employed",$U312/7*BK312,
IF(AND($P312="Terminated"),($U312/7*AX312),
IF(AND($P312="Furloughed"),($U312/7*AX312)+($U312/7*BH312),
IF(AND($P312="Rehired"),($U312/7*BH312),
IF(AND($P312="Terminated",AX312&gt;0),$U312,
IF($P312="Furloughed",IF(AX312&gt;0,$U312)+IF(BH312&gt;0,$U312),
IF($P312="Rehired",IF(BH312&gt;0,$U312)))))))),IF('Actual Allocation Calc'!$AP$78="C",'Actual Allocation Calc'!T312,'Actual Allocation Calc'!AC312+IF($P312="Employed",$U312/7*BK312,
IF(AND($P312="Terminated"),($U312/7*AX312),
IF(AND($P312="Furloughed"),($U312/7*AX312)+($U312/7*BH312),
IF(AND($P312="Rehired"),($U312/7*BH312),
IF(AND($P312="Terminated",AX312&gt;0),$U312,
IF($P312="Furloughed",IF(AX312&gt;0,$U312)+IF(BH312&gt;0,$U312),
IF($P312="Rehired",IF(BH312&gt;0,$U312))))))))*'Actual Allocation Calc'!$AP$99)))</f>
        <v/>
      </c>
      <c r="AH312" s="536"/>
      <c r="AI312" s="82">
        <f t="shared" si="108"/>
        <v>0</v>
      </c>
      <c r="AJ312" s="210">
        <f t="shared" si="90"/>
        <v>0</v>
      </c>
      <c r="AK312" s="397" t="str">
        <f t="shared" si="91"/>
        <v/>
      </c>
      <c r="AM312" s="122"/>
      <c r="AO312" s="214" t="str">
        <f>IFERROR(IF($V312="","",VLOOKUP(V312,'Calendar Calcs'!$B$2:$E1279,4,FALSE)),0)</f>
        <v/>
      </c>
      <c r="AP312" s="69" t="str">
        <f>IF($AO312="","", IF($AO312&lt;AP$23,0,IF($AO312&gt;AP$23,COUNTIFS('Calendar Calcs'!$E$2:$E1279,AP$23),COUNTIFS('Calendar Calcs'!$E$2:$E1279,AP$23,'Calendar Calcs'!$D$2:$D1279,"&lt;="&amp;WEEKDAY($V312)))))</f>
        <v/>
      </c>
      <c r="AQ312" s="69" t="str">
        <f>IF($AO312="","", IF($AO312&lt;AQ$23,0,IF($AO312&gt;AQ$23,COUNTIFS('Calendar Calcs'!$E$2:$E1279,AQ$23),COUNTIFS('Calendar Calcs'!$E$2:$E1279,AQ$23,'Calendar Calcs'!$D$2:$D1279,"&lt;="&amp;WEEKDAY($V312)))))</f>
        <v/>
      </c>
      <c r="AR312" s="69" t="str">
        <f>IF($AO312="","", IF($AO312&lt;AR$23,0,IF($AO312&gt;AR$23,COUNTIFS('Calendar Calcs'!$E$2:$E1279,AR$23),COUNTIFS('Calendar Calcs'!$E$2:$E1279,AR$23,'Calendar Calcs'!$D$2:$D1279,"&lt;="&amp;WEEKDAY($V312)))))</f>
        <v/>
      </c>
      <c r="AS312" s="69" t="str">
        <f>IF($AO312="","", IF($AO312&lt;AS$23,0,IF($AO312&gt;AS$23,COUNTIFS('Calendar Calcs'!$E$2:$E1279,AS$23),COUNTIFS('Calendar Calcs'!$E$2:$E1279,AS$23,'Calendar Calcs'!$D$2:$D1279,"&lt;="&amp;WEEKDAY($V312)))))</f>
        <v/>
      </c>
      <c r="AT312" s="69" t="str">
        <f>IF($AO312="","", IF($AO312&lt;AT$23,0,IF($AO312&gt;AT$23,COUNTIFS('Calendar Calcs'!$E$2:$E1279,AT$23),COUNTIFS('Calendar Calcs'!$E$2:$E1279,AT$23,'Calendar Calcs'!$D$2:$D1279,"&lt;="&amp;WEEKDAY($V312)))))</f>
        <v/>
      </c>
      <c r="AU312" s="69" t="str">
        <f>IF($AO312="","", IF($AO312&lt;AU$23,0,IF($AO312&gt;AU$23,COUNTIFS('Calendar Calcs'!$E$2:$E1279,AU$23),COUNTIFS('Calendar Calcs'!$E$2:$E1279,AU$23,'Calendar Calcs'!$D$2:$D1279,"&lt;="&amp;WEEKDAY($V312)))))</f>
        <v/>
      </c>
      <c r="AV312" s="69" t="str">
        <f>IF($AO312="","", IF($AO312&lt;AV$23,0,IF($AO312&gt;AV$23,COUNTIFS('Calendar Calcs'!$E$2:$E1279,AV$23),COUNTIFS('Calendar Calcs'!$E$2:$E1279,AV$23,'Calendar Calcs'!$D$2:$D1279,"&lt;="&amp;WEEKDAY($V312)))))</f>
        <v/>
      </c>
      <c r="AW312" s="69" t="str">
        <f>IF($AO312="","", IF($AO312&lt;AW$23,0,IF($AO312&gt;AW$23,COUNTIFS('Calendar Calcs'!$E$2:$E1279,AW$23),COUNTIFS('Calendar Calcs'!$E$2:$E1279,AW$23,'Calendar Calcs'!$D$2:$D1279,"&lt;="&amp;WEEKDAY($V312)))))</f>
        <v/>
      </c>
      <c r="AX312" s="69" t="str">
        <f>IF($AO312="","", IF($AO312&lt;AX$23,0,IF($AO312&gt;AX$23,COUNTIFS('Calendar Calcs'!$E$2:$E1279,AX$23),COUNTIFS('Calendar Calcs'!$E$2:$E1279,AX$23,'Calendar Calcs'!$D$2:$D1279,"&lt;="&amp;WEEKDAY($V312)))))</f>
        <v/>
      </c>
      <c r="AY312" s="69" t="str">
        <f>IF($W312="","",VLOOKUP($W312,'Calendar Calcs'!$B$2:$E1279,4,FALSE))</f>
        <v/>
      </c>
      <c r="AZ312" s="69" t="str">
        <f>IF($AY312="","",IF($AY312&gt;AZ$23,0,IF($AY312&lt;AZ$23,COUNTIFS('Calendar Calcs'!$E$2:$E1279,AZ$23),COUNTIFS('Calendar Calcs'!$E$2:$E1279,AZ$23,'Calendar Calcs'!$D$2:$D1279,"&gt;="&amp;WEEKDAY($W312)))))</f>
        <v/>
      </c>
      <c r="BA312" s="69" t="str">
        <f>IF($AY312="","",IF($AY312&gt;BA$23,0,IF($AY312&lt;BA$23,COUNTIFS('Calendar Calcs'!$E$2:$E1279,BA$23),COUNTIFS('Calendar Calcs'!$E$2:$E1279,BA$23,'Calendar Calcs'!$D$2:$D1279,"&gt;="&amp;WEEKDAY($W312)))))</f>
        <v/>
      </c>
      <c r="BB312" s="69" t="str">
        <f>IF($AY312="","",IF($AY312&gt;BB$23,0,IF($AY312&lt;BB$23,COUNTIFS('Calendar Calcs'!$E$2:$E1279,BB$23),COUNTIFS('Calendar Calcs'!$E$2:$E1279,BB$23,'Calendar Calcs'!$D$2:$D1279,"&gt;="&amp;WEEKDAY($W312)))))</f>
        <v/>
      </c>
      <c r="BC312" s="69" t="str">
        <f>IF($AY312="","",IF($AY312&gt;BC$23,0,IF($AY312&lt;BC$23,COUNTIFS('Calendar Calcs'!$E$2:$E1279,BC$23),COUNTIFS('Calendar Calcs'!$E$2:$E1279,BC$23,'Calendar Calcs'!$D$2:$D1279,"&gt;="&amp;WEEKDAY($W312)))))</f>
        <v/>
      </c>
      <c r="BD312" s="69" t="str">
        <f>IF($AY312="","",IF($AY312&gt;BD$23,0,IF($AY312&lt;BD$23,COUNTIFS('Calendar Calcs'!$E$2:$E1279,BD$23),COUNTIFS('Calendar Calcs'!$E$2:$E1279,BD$23,'Calendar Calcs'!$D$2:$D1279,"&gt;="&amp;WEEKDAY($W312)))))</f>
        <v/>
      </c>
      <c r="BE312" s="69" t="str">
        <f>IF($AY312="","",IF($AY312&gt;BE$23,0,IF($AY312&lt;BE$23,COUNTIFS('Calendar Calcs'!$E$2:$E1279,BE$23),COUNTIFS('Calendar Calcs'!$E$2:$E1279,BE$23,'Calendar Calcs'!$D$2:$D1279,"&gt;="&amp;WEEKDAY($W312)))))</f>
        <v/>
      </c>
      <c r="BF312" s="69" t="str">
        <f>IF($AY312="","",IF($AY312&gt;BF$23,0,IF($AY312&lt;BF$23,COUNTIFS('Calendar Calcs'!$E$2:$E1279,BF$23),COUNTIFS('Calendar Calcs'!$E$2:$E1279,BF$23,'Calendar Calcs'!$D$2:$D1279,"&gt;="&amp;WEEKDAY($W312)))))</f>
        <v/>
      </c>
      <c r="BG312" s="69" t="str">
        <f>IF($AY312="","",IF($AY312&gt;BG$23,0,IF($AY312&lt;BG$23,COUNTIFS('Calendar Calcs'!$E$2:$E1279,BG$23),COUNTIFS('Calendar Calcs'!$E$2:$E1279,BG$23,'Calendar Calcs'!$D$2:$D1279,"&gt;="&amp;WEEKDAY($W312)))))</f>
        <v/>
      </c>
      <c r="BH312" s="69">
        <f t="shared" si="92"/>
        <v>6</v>
      </c>
      <c r="BI312" s="69">
        <f>IF(Cover!$E$43="","",VLOOKUP(Cover!$E$43,'Calendar Calcs'!$B$2:$E1279,4,FALSE))</f>
        <v>1</v>
      </c>
      <c r="BJ312" s="69">
        <f>IF($BI312="","", IF($BI312&lt;BJ$23,0,IF($BI312&gt;=BJ$23,COUNTIFS('Calendar Calcs'!$E$2:$E1279,BJ$23),COUNTIFS('Calendar Calcs'!$E$2:$E1279,BJ$23,'Calendar Calcs'!$D$2:$D1279,"&lt;="&amp;WEEKDAY($V312)))))</f>
        <v>1</v>
      </c>
      <c r="BK312" s="69">
        <f t="shared" si="89"/>
        <v>6</v>
      </c>
      <c r="BN312" s="69" t="str">
        <f>IF(T312&gt;0,"FTE",IF(Cover!$E$47="Weekly",IF(S312&gt;29.75,"FTE","PTE"),IF(S312&gt;59.75,"FTE","PTE")))</f>
        <v>PTE</v>
      </c>
      <c r="BO312" s="69">
        <f>IF(BN312="FTE",30,IF(Cover!$E$47="Weekly",'STEP 2 EE Data'!S312,'STEP 2 EE Data'!S312/2))</f>
        <v>0</v>
      </c>
      <c r="BP312" s="209">
        <f t="shared" si="93"/>
        <v>0</v>
      </c>
      <c r="BQ312" s="209">
        <f t="shared" si="94"/>
        <v>0</v>
      </c>
      <c r="BR312" s="209">
        <f t="shared" si="95"/>
        <v>0</v>
      </c>
      <c r="BS312" s="209">
        <f t="shared" si="96"/>
        <v>0</v>
      </c>
      <c r="BT312" s="209">
        <f t="shared" si="97"/>
        <v>0</v>
      </c>
      <c r="BU312" s="209">
        <f t="shared" si="98"/>
        <v>0</v>
      </c>
      <c r="BV312" s="209">
        <f t="shared" si="99"/>
        <v>0</v>
      </c>
      <c r="BW312" s="209">
        <f t="shared" si="100"/>
        <v>0</v>
      </c>
      <c r="BX312" s="209">
        <f t="shared" si="101"/>
        <v>0</v>
      </c>
      <c r="CC312" s="210" t="str">
        <f>IF(B312="","",IF(C312="",IF(Cover!$E$47="Weekly",'STEP 3 EE Comp'!BI317*8,'STEP 3 EE Comp'!BI317*4),IF(Cover!$E$47="Weekly",'STEP 3 EE Comp'!BI317,'STEP 3 EE Comp'!BI317)))</f>
        <v/>
      </c>
      <c r="CD312" s="82" t="str">
        <f t="shared" si="102"/>
        <v/>
      </c>
      <c r="CE312" s="417">
        <f t="shared" si="103"/>
        <v>1</v>
      </c>
      <c r="CF312" s="82" t="str">
        <f t="shared" si="104"/>
        <v>Good</v>
      </c>
      <c r="CG312" s="82">
        <f t="shared" si="105"/>
        <v>0</v>
      </c>
      <c r="CH312" s="234">
        <f t="shared" si="106"/>
        <v>0</v>
      </c>
    </row>
    <row r="313" spans="1:86" s="69" customFormat="1" x14ac:dyDescent="0.3">
      <c r="A313" s="555"/>
      <c r="B313" s="52"/>
      <c r="C313" s="52"/>
      <c r="D313" s="52"/>
      <c r="E313" s="52"/>
      <c r="F313" s="507"/>
      <c r="G313" s="210">
        <f t="shared" si="107"/>
        <v>0</v>
      </c>
      <c r="H313" s="82">
        <f t="shared" si="88"/>
        <v>0</v>
      </c>
      <c r="I313" s="211"/>
      <c r="J313" s="441" t="s">
        <v>21</v>
      </c>
      <c r="K313" s="441" t="s">
        <v>21</v>
      </c>
      <c r="L313" s="441" t="s">
        <v>21</v>
      </c>
      <c r="M313" s="441" t="s">
        <v>21</v>
      </c>
      <c r="N313" s="568" t="s">
        <v>21</v>
      </c>
      <c r="O313" s="211"/>
      <c r="P313" s="212" t="str">
        <f>IF(B313="","",
IF(AND(V313="",W313="",B313&lt;&gt;""),"Employed",
IF(AND(V313&lt;&gt;"",W313="",B313&lt;&gt;""),"Terminated",
IF(AND(V313&lt;&gt;"",W313&lt;&gt;"",B313&lt;&gt;""),IF(W313&lt;Cover!$E$43,"Employed","Furloughed"),
IF(AND(V313="",W313&lt;&gt;"",B313&lt;&gt;""),IF(W313&lt;Cover!$E$43,"Employed","Rehired"))))))</f>
        <v/>
      </c>
      <c r="Q313" s="211"/>
      <c r="R313" s="536"/>
      <c r="S313" s="563"/>
      <c r="T313" s="536"/>
      <c r="U313" s="82">
        <f>IF(Cover!$E$47="Weekly",IF(T313&gt;0,T313,R313*S313),IF(T313&gt;0,T313,R313*S313)/2)</f>
        <v>0</v>
      </c>
      <c r="V313" s="564"/>
      <c r="W313" s="564"/>
      <c r="Y313" s="213" t="str">
        <f>IF($B313="","",IF('Actual Allocation Calc'!$AH$78="A",
IF($P313="Employed",$U313/7*BJ313,
IF(AND($P313="Terminated"),($U313/7*AP313),
IF(AND($P313="Furloughed"),($U313/7*AP313)+($U313/7*AZ313),
IF(AND($P313="Rehired"),($U313/7*AZ313),
IF(AND($P313="Terminated",AP313&gt;0),$U313,
IF($P313="Furloughed",IF(AP313&gt;0,$U313)+IF(AZ313&gt;0,$U313),
IF($P313="Rehired",IF(AZ313&gt;0,$U313)))))))),IF('Actual Allocation Calc'!$AH$78="C",'Actual Allocation Calc'!L313,'Actual Allocation Calc'!U313+IF($P313="Employed",$U313/7*BJ313,
IF(AND($P313="Terminated"),($U313/7*AP313),
IF(AND($P313="Furloughed"),($U313/7*AP313)+($U313/7*AZ313),
IF(AND($P313="Rehired"),($U313/7*AZ313),
IF(AND($P313="Terminated",AP313&gt;0),$U313,
IF($P313="Furloughed",IF(AP313&gt;0,$U313)+IF(AZ313&gt;0,$U313),
IF($P313="Rehired",IF(AZ313&gt;0,$U313))))))))*'Actual Allocation Calc'!$AH$99)))</f>
        <v/>
      </c>
      <c r="Z313" s="210" t="str">
        <f>IF($B313="","",IF('Actual Allocation Calc'!$AI$78="A",
IF($P313="Employed",$U313,
IF(AND($P313="Terminated"),($U313/7*AQ313),
IF(AND($P313="Furloughed"),($U313/7*AQ313)+($U313/7*BA313),
IF(AND($P313="Rehired"),($U313/7*BA313),
IF(AND($P313="Terminated",AQ313&gt;0),$U313,
IF($P313="Furloughed",IF(AQ313&gt;0,$U313)+IF(BA313&gt;0,$U313),
IF($P313="Rehired",IF(BA313&gt;0,$U313)))))))),IF('Actual Allocation Calc'!$AI$78="C",'Actual Allocation Calc'!M313,'Actual Allocation Calc'!V313+IF($P313="Employed",$U313,
IF(AND($P313="Terminated"),($U313/7*AQ313),
IF(AND($P313="Furloughed"),($U313/7*AQ313)+($U313/7*BA313),
IF(AND($P313="Rehired"),($U313/7*BA313),
IF(AND($P313="Terminated",AQ313&gt;0),$U313,
IF($P313="Furloughed",IF(AQ313&gt;0,$U313)+IF(BA313&gt;0,$U313),
IF($P313="Rehired",IF(BA313&gt;0,$U313))))))))*'Actual Allocation Calc'!$AI$99)))</f>
        <v/>
      </c>
      <c r="AA313" s="210" t="str">
        <f>IF($B313="","",IF('Actual Allocation Calc'!$AJ$78="A",
IF($P313="Employed",$U313,
IF(AND($P313="Terminated"),($U313/7*AR313),
IF(AND($P313="Furloughed"),($U313/7*AR313)+($U313/7*BB313),
IF(AND($P313="Rehired"),($U313/7*BB313),
IF(AND($P313="Terminated",AR313&gt;0),$U313,
IF($P313="Furloughed",IF(AR313&gt;0,$U313)+IF(BB313&gt;0,$U313),
IF($P313="Rehired",IF(BB313&gt;0,$U313)))))))),IF('Actual Allocation Calc'!$AJ$78="C",'Actual Allocation Calc'!N313,'Actual Allocation Calc'!W313+IF($P313="Employed",$U313,
IF(AND($P313="Terminated"),($U313/7*AR313),
IF(AND($P313="Furloughed"),($U313/7*AR313)+($U313/7*BB313),
IF(AND($P313="Rehired"),($U313/7*BB313),
IF(AND($P313="Terminated",AR313&gt;0),$U313,
IF($P313="Furloughed",IF(AR313&gt;0,$U313)+IF(BB313&gt;0,$U313),
IF($P313="Rehired",IF(BB313&gt;0,$U313))))))))*'Actual Allocation Calc'!$AJ$99)))</f>
        <v/>
      </c>
      <c r="AB313" s="210" t="str">
        <f>IF($B313="","",IF('Actual Allocation Calc'!$AK$78="A",
IF($P313="Employed",$U313,
IF(AND($P313="Terminated"),($U313/7*AS313),
IF(AND($P313="Furloughed"),($U313/7*AS313)+($U313/7*BC313),
IF(AND($P313="Rehired"),($U313/7*BC313),
IF(AND($P313="Terminated",AS313&gt;0),$U313,
IF($P313="Furloughed",IF(AS313&gt;0,$U313)+IF(BC313&gt;0,$U313),
IF($P313="Rehired",IF(BC313&gt;0,$U313)))))))),IF('Actual Allocation Calc'!$AK$78="C",'Actual Allocation Calc'!O313,'Actual Allocation Calc'!X313+IF($P313="Employed",$U313,
IF(AND($P313="Terminated"),($U313/7*AS313),
IF(AND($P313="Furloughed"),($U313/7*AS313)+($U313/7*BC313),
IF(AND($P313="Rehired"),($U313/7*BC313),
IF(AND($P313="Terminated",AS313&gt;0),$U313,
IF($P313="Furloughed",IF(AS313&gt;0,$U313)+IF(BC313&gt;0,$U313),
IF($P313="Rehired",IF(BC313&gt;0,$U313))))))))*'Actual Allocation Calc'!$AK$99)))</f>
        <v/>
      </c>
      <c r="AC313" s="210" t="str">
        <f>IF($B313="","",IF('Actual Allocation Calc'!$AL$78="A",
IF($P313="Employed",$U313,
IF(AND($P313="Terminated"),($U313/7*AT313),
IF(AND($P313="Furloughed"),($U313/7*AT313)+($U313/7*BD313),
IF(AND($P313="Rehired"),($U313/7*BD313),
IF(AND($P313="Terminated",AT313&gt;0),$U313,
IF($P313="Furloughed",IF(AT313&gt;0,$U313)+IF(BD313&gt;0,$U313),
IF($P313="Rehired",IF(BD313&gt;0,$U313)))))))),IF('Actual Allocation Calc'!$AL$78="C",'Actual Allocation Calc'!P313,'Actual Allocation Calc'!Y313+IF($P313="Employed",$U313,
IF(AND($P313="Terminated"),($U313/7*AT313),
IF(AND($P313="Furloughed"),($U313/7*AT313)+($U313/7*BD313),
IF(AND($P313="Rehired"),($U313/7*BD313),
IF(AND($P313="Terminated",AT313&gt;0),$U313,
IF($P313="Furloughed",IF(AT313&gt;0,$U313)+IF(BD313&gt;0,$U313),
IF($P313="Rehired",IF(BD313&gt;0,$U313))))))))*'Actual Allocation Calc'!$AL$99)))</f>
        <v/>
      </c>
      <c r="AD313" s="210" t="str">
        <f>IF($B313="","",IF('Actual Allocation Calc'!$AM$78="A",
IF($P313="Employed",$U313,
IF(AND($P313="Terminated"),($U313/7*AU313),
IF(AND($P313="Furloughed"),($U313/7*AU313)+($U313/7*BE313),
IF(AND($P313="Rehired"),($U313/7*BE313),
IF(AND($P313="Terminated",AU313&gt;0),$U313,
IF($P313="Furloughed",IF(AU313&gt;0,$U313)+IF(BE313&gt;0,$U313),
IF($P313="Rehired",IF(BE313&gt;0,$U313)))))))),IF('Actual Allocation Calc'!$AM$78="C",'Actual Allocation Calc'!Q313,'Actual Allocation Calc'!Z313+IF($P313="Employed",$U313,
IF(AND($P313="Terminated"),($U313/7*AU313),
IF(AND($P313="Furloughed"),($U313/7*AU313)+($U313/7*BE313),
IF(AND($P313="Rehired"),($U313/7*BE313),
IF(AND($P313="Terminated",AU313&gt;0),$U313,
IF($P313="Furloughed",IF(AU313&gt;0,$U313)+IF(BE313&gt;0,$U313),
IF($P313="Rehired",IF(BE313&gt;0,$U313))))))))*'Actual Allocation Calc'!$AM$99)))</f>
        <v/>
      </c>
      <c r="AE313" s="210" t="str">
        <f>IF($B313="","",IF('Actual Allocation Calc'!$AN$78="A",
IF($P313="Employed",$U313,
IF(AND($P313="Terminated"),($U313/7*AV313),
IF(AND($P313="Furloughed"),($U313/7*AV313)+($U313/7*BF313),
IF(AND($P313="Rehired"),($U313/7*BF313),
IF(AND($P313="Terminated",AV313&gt;0),$U313,
IF($P313="Furloughed",IF(AV313&gt;0,$U313)+IF(BF313&gt;0,$U313),
IF($P313="Rehired",IF(BF313&gt;0,$U313)))))))),IF('Actual Allocation Calc'!$AN$78="C",'Actual Allocation Calc'!R313,'Actual Allocation Calc'!AA313+IF($P313="Employed",$U313,
IF(AND($P313="Terminated"),($U313/7*AV313),
IF(AND($P313="Furloughed"),($U313/7*AV313)+($U313/7*BF313),
IF(AND($P313="Rehired"),($U313/7*BF313),
IF(AND($P313="Terminated",AV313&gt;0),$U313,
IF($P313="Furloughed",IF(AV313&gt;0,$U313)+IF(BF313&gt;0,$U313),
IF($P313="Rehired",IF(BF313&gt;0,$U313))))))))*'Actual Allocation Calc'!$AN$99)))</f>
        <v/>
      </c>
      <c r="AF313" s="210" t="str">
        <f>IF($B313="","",IF('Actual Allocation Calc'!$AO$78="A",
IF($P313="Employed",$U313,
IF(AND($P313="Terminated"),($U313/7*AW313),
IF(AND($P313="Furloughed"),($U313/7*AW313)+($U313/7*BG313),
IF(AND($P313="Rehired"),($U313/7*BG313),
IF(AND($P313="Terminated",AW313&gt;0),$U313,
IF($P313="Furloughed",IF(AW313&gt;0,$U313)+IF(BG313&gt;0,$U313),
IF($P313="Rehired",IF(BG313&gt;0,$U313)))))))),IF('Actual Allocation Calc'!$AO$78="C",'Actual Allocation Calc'!S313,'Actual Allocation Calc'!AB313+IF($P313="Employed",$U313,
IF(AND($P313="Terminated"),($U313/7*AW313),
IF(AND($P313="Furloughed"),($U313/7*AW313)+($U313/7*BG313),
IF(AND($P313="Rehired"),($U313/7*BG313),
IF(AND($P313="Terminated",AW313&gt;0),$U313,
IF($P313="Furloughed",IF(AW313&gt;0,$U313)+IF(BG313&gt;0,$U313),
IF($P313="Rehired",IF(BG313&gt;0,$U313))))))))*'Actual Allocation Calc'!$AO$99)))</f>
        <v/>
      </c>
      <c r="AG313" s="210" t="str">
        <f>IF($B313="","",IF('Actual Allocation Calc'!$AP$78="A",
IF($P313="Employed",$U313/7*BK313,
IF(AND($P313="Terminated"),($U313/7*AX313),
IF(AND($P313="Furloughed"),($U313/7*AX313)+($U313/7*BH313),
IF(AND($P313="Rehired"),($U313/7*BH313),
IF(AND($P313="Terminated",AX313&gt;0),$U313,
IF($P313="Furloughed",IF(AX313&gt;0,$U313)+IF(BH313&gt;0,$U313),
IF($P313="Rehired",IF(BH313&gt;0,$U313)))))))),IF('Actual Allocation Calc'!$AP$78="C",'Actual Allocation Calc'!T313,'Actual Allocation Calc'!AC313+IF($P313="Employed",$U313/7*BK313,
IF(AND($P313="Terminated"),($U313/7*AX313),
IF(AND($P313="Furloughed"),($U313/7*AX313)+($U313/7*BH313),
IF(AND($P313="Rehired"),($U313/7*BH313),
IF(AND($P313="Terminated",AX313&gt;0),$U313,
IF($P313="Furloughed",IF(AX313&gt;0,$U313)+IF(BH313&gt;0,$U313),
IF($P313="Rehired",IF(BH313&gt;0,$U313))))))))*'Actual Allocation Calc'!$AP$99)))</f>
        <v/>
      </c>
      <c r="AH313" s="536"/>
      <c r="AI313" s="82">
        <f t="shared" si="108"/>
        <v>0</v>
      </c>
      <c r="AJ313" s="210">
        <f t="shared" si="90"/>
        <v>0</v>
      </c>
      <c r="AK313" s="397" t="str">
        <f t="shared" si="91"/>
        <v/>
      </c>
      <c r="AM313" s="122"/>
      <c r="AO313" s="214" t="str">
        <f>IFERROR(IF($V313="","",VLOOKUP(V313,'Calendar Calcs'!$B$2:$E1280,4,FALSE)),0)</f>
        <v/>
      </c>
      <c r="AP313" s="69" t="str">
        <f>IF($AO313="","", IF($AO313&lt;AP$23,0,IF($AO313&gt;AP$23,COUNTIFS('Calendar Calcs'!$E$2:$E1280,AP$23),COUNTIFS('Calendar Calcs'!$E$2:$E1280,AP$23,'Calendar Calcs'!$D$2:$D1280,"&lt;="&amp;WEEKDAY($V313)))))</f>
        <v/>
      </c>
      <c r="AQ313" s="69" t="str">
        <f>IF($AO313="","", IF($AO313&lt;AQ$23,0,IF($AO313&gt;AQ$23,COUNTIFS('Calendar Calcs'!$E$2:$E1280,AQ$23),COUNTIFS('Calendar Calcs'!$E$2:$E1280,AQ$23,'Calendar Calcs'!$D$2:$D1280,"&lt;="&amp;WEEKDAY($V313)))))</f>
        <v/>
      </c>
      <c r="AR313" s="69" t="str">
        <f>IF($AO313="","", IF($AO313&lt;AR$23,0,IF($AO313&gt;AR$23,COUNTIFS('Calendar Calcs'!$E$2:$E1280,AR$23),COUNTIFS('Calendar Calcs'!$E$2:$E1280,AR$23,'Calendar Calcs'!$D$2:$D1280,"&lt;="&amp;WEEKDAY($V313)))))</f>
        <v/>
      </c>
      <c r="AS313" s="69" t="str">
        <f>IF($AO313="","", IF($AO313&lt;AS$23,0,IF($AO313&gt;AS$23,COUNTIFS('Calendar Calcs'!$E$2:$E1280,AS$23),COUNTIFS('Calendar Calcs'!$E$2:$E1280,AS$23,'Calendar Calcs'!$D$2:$D1280,"&lt;="&amp;WEEKDAY($V313)))))</f>
        <v/>
      </c>
      <c r="AT313" s="69" t="str">
        <f>IF($AO313="","", IF($AO313&lt;AT$23,0,IF($AO313&gt;AT$23,COUNTIFS('Calendar Calcs'!$E$2:$E1280,AT$23),COUNTIFS('Calendar Calcs'!$E$2:$E1280,AT$23,'Calendar Calcs'!$D$2:$D1280,"&lt;="&amp;WEEKDAY($V313)))))</f>
        <v/>
      </c>
      <c r="AU313" s="69" t="str">
        <f>IF($AO313="","", IF($AO313&lt;AU$23,0,IF($AO313&gt;AU$23,COUNTIFS('Calendar Calcs'!$E$2:$E1280,AU$23),COUNTIFS('Calendar Calcs'!$E$2:$E1280,AU$23,'Calendar Calcs'!$D$2:$D1280,"&lt;="&amp;WEEKDAY($V313)))))</f>
        <v/>
      </c>
      <c r="AV313" s="69" t="str">
        <f>IF($AO313="","", IF($AO313&lt;AV$23,0,IF($AO313&gt;AV$23,COUNTIFS('Calendar Calcs'!$E$2:$E1280,AV$23),COUNTIFS('Calendar Calcs'!$E$2:$E1280,AV$23,'Calendar Calcs'!$D$2:$D1280,"&lt;="&amp;WEEKDAY($V313)))))</f>
        <v/>
      </c>
      <c r="AW313" s="69" t="str">
        <f>IF($AO313="","", IF($AO313&lt;AW$23,0,IF($AO313&gt;AW$23,COUNTIFS('Calendar Calcs'!$E$2:$E1280,AW$23),COUNTIFS('Calendar Calcs'!$E$2:$E1280,AW$23,'Calendar Calcs'!$D$2:$D1280,"&lt;="&amp;WEEKDAY($V313)))))</f>
        <v/>
      </c>
      <c r="AX313" s="69" t="str">
        <f>IF($AO313="","", IF($AO313&lt;AX$23,0,IF($AO313&gt;AX$23,COUNTIFS('Calendar Calcs'!$E$2:$E1280,AX$23),COUNTIFS('Calendar Calcs'!$E$2:$E1280,AX$23,'Calendar Calcs'!$D$2:$D1280,"&lt;="&amp;WEEKDAY($V313)))))</f>
        <v/>
      </c>
      <c r="AY313" s="69" t="str">
        <f>IF($W313="","",VLOOKUP($W313,'Calendar Calcs'!$B$2:$E1280,4,FALSE))</f>
        <v/>
      </c>
      <c r="AZ313" s="69" t="str">
        <f>IF($AY313="","",IF($AY313&gt;AZ$23,0,IF($AY313&lt;AZ$23,COUNTIFS('Calendar Calcs'!$E$2:$E1280,AZ$23),COUNTIFS('Calendar Calcs'!$E$2:$E1280,AZ$23,'Calendar Calcs'!$D$2:$D1280,"&gt;="&amp;WEEKDAY($W313)))))</f>
        <v/>
      </c>
      <c r="BA313" s="69" t="str">
        <f>IF($AY313="","",IF($AY313&gt;BA$23,0,IF($AY313&lt;BA$23,COUNTIFS('Calendar Calcs'!$E$2:$E1280,BA$23),COUNTIFS('Calendar Calcs'!$E$2:$E1280,BA$23,'Calendar Calcs'!$D$2:$D1280,"&gt;="&amp;WEEKDAY($W313)))))</f>
        <v/>
      </c>
      <c r="BB313" s="69" t="str">
        <f>IF($AY313="","",IF($AY313&gt;BB$23,0,IF($AY313&lt;BB$23,COUNTIFS('Calendar Calcs'!$E$2:$E1280,BB$23),COUNTIFS('Calendar Calcs'!$E$2:$E1280,BB$23,'Calendar Calcs'!$D$2:$D1280,"&gt;="&amp;WEEKDAY($W313)))))</f>
        <v/>
      </c>
      <c r="BC313" s="69" t="str">
        <f>IF($AY313="","",IF($AY313&gt;BC$23,0,IF($AY313&lt;BC$23,COUNTIFS('Calendar Calcs'!$E$2:$E1280,BC$23),COUNTIFS('Calendar Calcs'!$E$2:$E1280,BC$23,'Calendar Calcs'!$D$2:$D1280,"&gt;="&amp;WEEKDAY($W313)))))</f>
        <v/>
      </c>
      <c r="BD313" s="69" t="str">
        <f>IF($AY313="","",IF($AY313&gt;BD$23,0,IF($AY313&lt;BD$23,COUNTIFS('Calendar Calcs'!$E$2:$E1280,BD$23),COUNTIFS('Calendar Calcs'!$E$2:$E1280,BD$23,'Calendar Calcs'!$D$2:$D1280,"&gt;="&amp;WEEKDAY($W313)))))</f>
        <v/>
      </c>
      <c r="BE313" s="69" t="str">
        <f>IF($AY313="","",IF($AY313&gt;BE$23,0,IF($AY313&lt;BE$23,COUNTIFS('Calendar Calcs'!$E$2:$E1280,BE$23),COUNTIFS('Calendar Calcs'!$E$2:$E1280,BE$23,'Calendar Calcs'!$D$2:$D1280,"&gt;="&amp;WEEKDAY($W313)))))</f>
        <v/>
      </c>
      <c r="BF313" s="69" t="str">
        <f>IF($AY313="","",IF($AY313&gt;BF$23,0,IF($AY313&lt;BF$23,COUNTIFS('Calendar Calcs'!$E$2:$E1280,BF$23),COUNTIFS('Calendar Calcs'!$E$2:$E1280,BF$23,'Calendar Calcs'!$D$2:$D1280,"&gt;="&amp;WEEKDAY($W313)))))</f>
        <v/>
      </c>
      <c r="BG313" s="69" t="str">
        <f>IF($AY313="","",IF($AY313&gt;BG$23,0,IF($AY313&lt;BG$23,COUNTIFS('Calendar Calcs'!$E$2:$E1280,BG$23),COUNTIFS('Calendar Calcs'!$E$2:$E1280,BG$23,'Calendar Calcs'!$D$2:$D1280,"&gt;="&amp;WEEKDAY($W313)))))</f>
        <v/>
      </c>
      <c r="BH313" s="69">
        <f t="shared" si="92"/>
        <v>6</v>
      </c>
      <c r="BI313" s="69">
        <f>IF(Cover!$E$43="","",VLOOKUP(Cover!$E$43,'Calendar Calcs'!$B$2:$E1280,4,FALSE))</f>
        <v>1</v>
      </c>
      <c r="BJ313" s="69">
        <f>IF($BI313="","", IF($BI313&lt;BJ$23,0,IF($BI313&gt;=BJ$23,COUNTIFS('Calendar Calcs'!$E$2:$E1280,BJ$23),COUNTIFS('Calendar Calcs'!$E$2:$E1280,BJ$23,'Calendar Calcs'!$D$2:$D1280,"&lt;="&amp;WEEKDAY($V313)))))</f>
        <v>1</v>
      </c>
      <c r="BK313" s="69">
        <f t="shared" si="89"/>
        <v>6</v>
      </c>
      <c r="BN313" s="69" t="str">
        <f>IF(T313&gt;0,"FTE",IF(Cover!$E$47="Weekly",IF(S313&gt;29.75,"FTE","PTE"),IF(S313&gt;59.75,"FTE","PTE")))</f>
        <v>PTE</v>
      </c>
      <c r="BO313" s="69">
        <f>IF(BN313="FTE",30,IF(Cover!$E$47="Weekly",'STEP 2 EE Data'!S313,'STEP 2 EE Data'!S313/2))</f>
        <v>0</v>
      </c>
      <c r="BP313" s="209">
        <f t="shared" si="93"/>
        <v>0</v>
      </c>
      <c r="BQ313" s="209">
        <f t="shared" si="94"/>
        <v>0</v>
      </c>
      <c r="BR313" s="209">
        <f t="shared" si="95"/>
        <v>0</v>
      </c>
      <c r="BS313" s="209">
        <f t="shared" si="96"/>
        <v>0</v>
      </c>
      <c r="BT313" s="209">
        <f t="shared" si="97"/>
        <v>0</v>
      </c>
      <c r="BU313" s="209">
        <f t="shared" si="98"/>
        <v>0</v>
      </c>
      <c r="BV313" s="209">
        <f t="shared" si="99"/>
        <v>0</v>
      </c>
      <c r="BW313" s="209">
        <f t="shared" si="100"/>
        <v>0</v>
      </c>
      <c r="BX313" s="209">
        <f t="shared" si="101"/>
        <v>0</v>
      </c>
      <c r="CC313" s="210" t="str">
        <f>IF(B313="","",IF(C313="",IF(Cover!$E$47="Weekly",'STEP 3 EE Comp'!BI318*8,'STEP 3 EE Comp'!BI318*4),IF(Cover!$E$47="Weekly",'STEP 3 EE Comp'!BI318,'STEP 3 EE Comp'!BI318)))</f>
        <v/>
      </c>
      <c r="CD313" s="82" t="str">
        <f t="shared" si="102"/>
        <v/>
      </c>
      <c r="CE313" s="417">
        <f t="shared" si="103"/>
        <v>1</v>
      </c>
      <c r="CF313" s="82" t="str">
        <f t="shared" si="104"/>
        <v>Good</v>
      </c>
      <c r="CG313" s="82">
        <f t="shared" si="105"/>
        <v>0</v>
      </c>
      <c r="CH313" s="234">
        <f t="shared" si="106"/>
        <v>0</v>
      </c>
    </row>
    <row r="314" spans="1:86" s="69" customFormat="1" x14ac:dyDescent="0.3">
      <c r="A314" s="555"/>
      <c r="B314" s="52"/>
      <c r="C314" s="52"/>
      <c r="D314" s="52"/>
      <c r="E314" s="52"/>
      <c r="F314" s="507"/>
      <c r="G314" s="210">
        <f t="shared" si="107"/>
        <v>0</v>
      </c>
      <c r="H314" s="82">
        <f t="shared" si="88"/>
        <v>0</v>
      </c>
      <c r="I314" s="211"/>
      <c r="J314" s="441" t="s">
        <v>21</v>
      </c>
      <c r="K314" s="441" t="s">
        <v>21</v>
      </c>
      <c r="L314" s="441" t="s">
        <v>21</v>
      </c>
      <c r="M314" s="441" t="s">
        <v>21</v>
      </c>
      <c r="N314" s="568" t="s">
        <v>21</v>
      </c>
      <c r="O314" s="211"/>
      <c r="P314" s="212" t="str">
        <f>IF(B314="","",
IF(AND(V314="",W314="",B314&lt;&gt;""),"Employed",
IF(AND(V314&lt;&gt;"",W314="",B314&lt;&gt;""),"Terminated",
IF(AND(V314&lt;&gt;"",W314&lt;&gt;"",B314&lt;&gt;""),IF(W314&lt;Cover!$E$43,"Employed","Furloughed"),
IF(AND(V314="",W314&lt;&gt;"",B314&lt;&gt;""),IF(W314&lt;Cover!$E$43,"Employed","Rehired"))))))</f>
        <v/>
      </c>
      <c r="Q314" s="211"/>
      <c r="R314" s="536"/>
      <c r="S314" s="563"/>
      <c r="T314" s="536"/>
      <c r="U314" s="82">
        <f>IF(Cover!$E$47="Weekly",IF(T314&gt;0,T314,R314*S314),IF(T314&gt;0,T314,R314*S314)/2)</f>
        <v>0</v>
      </c>
      <c r="V314" s="564"/>
      <c r="W314" s="564"/>
      <c r="Y314" s="213" t="str">
        <f>IF($B314="","",IF('Actual Allocation Calc'!$AH$78="A",
IF($P314="Employed",$U314/7*BJ314,
IF(AND($P314="Terminated"),($U314/7*AP314),
IF(AND($P314="Furloughed"),($U314/7*AP314)+($U314/7*AZ314),
IF(AND($P314="Rehired"),($U314/7*AZ314),
IF(AND($P314="Terminated",AP314&gt;0),$U314,
IF($P314="Furloughed",IF(AP314&gt;0,$U314)+IF(AZ314&gt;0,$U314),
IF($P314="Rehired",IF(AZ314&gt;0,$U314)))))))),IF('Actual Allocation Calc'!$AH$78="C",'Actual Allocation Calc'!L314,'Actual Allocation Calc'!U314+IF($P314="Employed",$U314/7*BJ314,
IF(AND($P314="Terminated"),($U314/7*AP314),
IF(AND($P314="Furloughed"),($U314/7*AP314)+($U314/7*AZ314),
IF(AND($P314="Rehired"),($U314/7*AZ314),
IF(AND($P314="Terminated",AP314&gt;0),$U314,
IF($P314="Furloughed",IF(AP314&gt;0,$U314)+IF(AZ314&gt;0,$U314),
IF($P314="Rehired",IF(AZ314&gt;0,$U314))))))))*'Actual Allocation Calc'!$AH$99)))</f>
        <v/>
      </c>
      <c r="Z314" s="210" t="str">
        <f>IF($B314="","",IF('Actual Allocation Calc'!$AI$78="A",
IF($P314="Employed",$U314,
IF(AND($P314="Terminated"),($U314/7*AQ314),
IF(AND($P314="Furloughed"),($U314/7*AQ314)+($U314/7*BA314),
IF(AND($P314="Rehired"),($U314/7*BA314),
IF(AND($P314="Terminated",AQ314&gt;0),$U314,
IF($P314="Furloughed",IF(AQ314&gt;0,$U314)+IF(BA314&gt;0,$U314),
IF($P314="Rehired",IF(BA314&gt;0,$U314)))))))),IF('Actual Allocation Calc'!$AI$78="C",'Actual Allocation Calc'!M314,'Actual Allocation Calc'!V314+IF($P314="Employed",$U314,
IF(AND($P314="Terminated"),($U314/7*AQ314),
IF(AND($P314="Furloughed"),($U314/7*AQ314)+($U314/7*BA314),
IF(AND($P314="Rehired"),($U314/7*BA314),
IF(AND($P314="Terminated",AQ314&gt;0),$U314,
IF($P314="Furloughed",IF(AQ314&gt;0,$U314)+IF(BA314&gt;0,$U314),
IF($P314="Rehired",IF(BA314&gt;0,$U314))))))))*'Actual Allocation Calc'!$AI$99)))</f>
        <v/>
      </c>
      <c r="AA314" s="210" t="str">
        <f>IF($B314="","",IF('Actual Allocation Calc'!$AJ$78="A",
IF($P314="Employed",$U314,
IF(AND($P314="Terminated"),($U314/7*AR314),
IF(AND($P314="Furloughed"),($U314/7*AR314)+($U314/7*BB314),
IF(AND($P314="Rehired"),($U314/7*BB314),
IF(AND($P314="Terminated",AR314&gt;0),$U314,
IF($P314="Furloughed",IF(AR314&gt;0,$U314)+IF(BB314&gt;0,$U314),
IF($P314="Rehired",IF(BB314&gt;0,$U314)))))))),IF('Actual Allocation Calc'!$AJ$78="C",'Actual Allocation Calc'!N314,'Actual Allocation Calc'!W314+IF($P314="Employed",$U314,
IF(AND($P314="Terminated"),($U314/7*AR314),
IF(AND($P314="Furloughed"),($U314/7*AR314)+($U314/7*BB314),
IF(AND($P314="Rehired"),($U314/7*BB314),
IF(AND($P314="Terminated",AR314&gt;0),$U314,
IF($P314="Furloughed",IF(AR314&gt;0,$U314)+IF(BB314&gt;0,$U314),
IF($P314="Rehired",IF(BB314&gt;0,$U314))))))))*'Actual Allocation Calc'!$AJ$99)))</f>
        <v/>
      </c>
      <c r="AB314" s="210" t="str">
        <f>IF($B314="","",IF('Actual Allocation Calc'!$AK$78="A",
IF($P314="Employed",$U314,
IF(AND($P314="Terminated"),($U314/7*AS314),
IF(AND($P314="Furloughed"),($U314/7*AS314)+($U314/7*BC314),
IF(AND($P314="Rehired"),($U314/7*BC314),
IF(AND($P314="Terminated",AS314&gt;0),$U314,
IF($P314="Furloughed",IF(AS314&gt;0,$U314)+IF(BC314&gt;0,$U314),
IF($P314="Rehired",IF(BC314&gt;0,$U314)))))))),IF('Actual Allocation Calc'!$AK$78="C",'Actual Allocation Calc'!O314,'Actual Allocation Calc'!X314+IF($P314="Employed",$U314,
IF(AND($P314="Terminated"),($U314/7*AS314),
IF(AND($P314="Furloughed"),($U314/7*AS314)+($U314/7*BC314),
IF(AND($P314="Rehired"),($U314/7*BC314),
IF(AND($P314="Terminated",AS314&gt;0),$U314,
IF($P314="Furloughed",IF(AS314&gt;0,$U314)+IF(BC314&gt;0,$U314),
IF($P314="Rehired",IF(BC314&gt;0,$U314))))))))*'Actual Allocation Calc'!$AK$99)))</f>
        <v/>
      </c>
      <c r="AC314" s="210" t="str">
        <f>IF($B314="","",IF('Actual Allocation Calc'!$AL$78="A",
IF($P314="Employed",$U314,
IF(AND($P314="Terminated"),($U314/7*AT314),
IF(AND($P314="Furloughed"),($U314/7*AT314)+($U314/7*BD314),
IF(AND($P314="Rehired"),($U314/7*BD314),
IF(AND($P314="Terminated",AT314&gt;0),$U314,
IF($P314="Furloughed",IF(AT314&gt;0,$U314)+IF(BD314&gt;0,$U314),
IF($P314="Rehired",IF(BD314&gt;0,$U314)))))))),IF('Actual Allocation Calc'!$AL$78="C",'Actual Allocation Calc'!P314,'Actual Allocation Calc'!Y314+IF($P314="Employed",$U314,
IF(AND($P314="Terminated"),($U314/7*AT314),
IF(AND($P314="Furloughed"),($U314/7*AT314)+($U314/7*BD314),
IF(AND($P314="Rehired"),($U314/7*BD314),
IF(AND($P314="Terminated",AT314&gt;0),$U314,
IF($P314="Furloughed",IF(AT314&gt;0,$U314)+IF(BD314&gt;0,$U314),
IF($P314="Rehired",IF(BD314&gt;0,$U314))))))))*'Actual Allocation Calc'!$AL$99)))</f>
        <v/>
      </c>
      <c r="AD314" s="210" t="str">
        <f>IF($B314="","",IF('Actual Allocation Calc'!$AM$78="A",
IF($P314="Employed",$U314,
IF(AND($P314="Terminated"),($U314/7*AU314),
IF(AND($P314="Furloughed"),($U314/7*AU314)+($U314/7*BE314),
IF(AND($P314="Rehired"),($U314/7*BE314),
IF(AND($P314="Terminated",AU314&gt;0),$U314,
IF($P314="Furloughed",IF(AU314&gt;0,$U314)+IF(BE314&gt;0,$U314),
IF($P314="Rehired",IF(BE314&gt;0,$U314)))))))),IF('Actual Allocation Calc'!$AM$78="C",'Actual Allocation Calc'!Q314,'Actual Allocation Calc'!Z314+IF($P314="Employed",$U314,
IF(AND($P314="Terminated"),($U314/7*AU314),
IF(AND($P314="Furloughed"),($U314/7*AU314)+($U314/7*BE314),
IF(AND($P314="Rehired"),($U314/7*BE314),
IF(AND($P314="Terminated",AU314&gt;0),$U314,
IF($P314="Furloughed",IF(AU314&gt;0,$U314)+IF(BE314&gt;0,$U314),
IF($P314="Rehired",IF(BE314&gt;0,$U314))))))))*'Actual Allocation Calc'!$AM$99)))</f>
        <v/>
      </c>
      <c r="AE314" s="210" t="str">
        <f>IF($B314="","",IF('Actual Allocation Calc'!$AN$78="A",
IF($P314="Employed",$U314,
IF(AND($P314="Terminated"),($U314/7*AV314),
IF(AND($P314="Furloughed"),($U314/7*AV314)+($U314/7*BF314),
IF(AND($P314="Rehired"),($U314/7*BF314),
IF(AND($P314="Terminated",AV314&gt;0),$U314,
IF($P314="Furloughed",IF(AV314&gt;0,$U314)+IF(BF314&gt;0,$U314),
IF($P314="Rehired",IF(BF314&gt;0,$U314)))))))),IF('Actual Allocation Calc'!$AN$78="C",'Actual Allocation Calc'!R314,'Actual Allocation Calc'!AA314+IF($P314="Employed",$U314,
IF(AND($P314="Terminated"),($U314/7*AV314),
IF(AND($P314="Furloughed"),($U314/7*AV314)+($U314/7*BF314),
IF(AND($P314="Rehired"),($U314/7*BF314),
IF(AND($P314="Terminated",AV314&gt;0),$U314,
IF($P314="Furloughed",IF(AV314&gt;0,$U314)+IF(BF314&gt;0,$U314),
IF($P314="Rehired",IF(BF314&gt;0,$U314))))))))*'Actual Allocation Calc'!$AN$99)))</f>
        <v/>
      </c>
      <c r="AF314" s="210" t="str">
        <f>IF($B314="","",IF('Actual Allocation Calc'!$AO$78="A",
IF($P314="Employed",$U314,
IF(AND($P314="Terminated"),($U314/7*AW314),
IF(AND($P314="Furloughed"),($U314/7*AW314)+($U314/7*BG314),
IF(AND($P314="Rehired"),($U314/7*BG314),
IF(AND($P314="Terminated",AW314&gt;0),$U314,
IF($P314="Furloughed",IF(AW314&gt;0,$U314)+IF(BG314&gt;0,$U314),
IF($P314="Rehired",IF(BG314&gt;0,$U314)))))))),IF('Actual Allocation Calc'!$AO$78="C",'Actual Allocation Calc'!S314,'Actual Allocation Calc'!AB314+IF($P314="Employed",$U314,
IF(AND($P314="Terminated"),($U314/7*AW314),
IF(AND($P314="Furloughed"),($U314/7*AW314)+($U314/7*BG314),
IF(AND($P314="Rehired"),($U314/7*BG314),
IF(AND($P314="Terminated",AW314&gt;0),$U314,
IF($P314="Furloughed",IF(AW314&gt;0,$U314)+IF(BG314&gt;0,$U314),
IF($P314="Rehired",IF(BG314&gt;0,$U314))))))))*'Actual Allocation Calc'!$AO$99)))</f>
        <v/>
      </c>
      <c r="AG314" s="210" t="str">
        <f>IF($B314="","",IF('Actual Allocation Calc'!$AP$78="A",
IF($P314="Employed",$U314/7*BK314,
IF(AND($P314="Terminated"),($U314/7*AX314),
IF(AND($P314="Furloughed"),($U314/7*AX314)+($U314/7*BH314),
IF(AND($P314="Rehired"),($U314/7*BH314),
IF(AND($P314="Terminated",AX314&gt;0),$U314,
IF($P314="Furloughed",IF(AX314&gt;0,$U314)+IF(BH314&gt;0,$U314),
IF($P314="Rehired",IF(BH314&gt;0,$U314)))))))),IF('Actual Allocation Calc'!$AP$78="C",'Actual Allocation Calc'!T314,'Actual Allocation Calc'!AC314+IF($P314="Employed",$U314/7*BK314,
IF(AND($P314="Terminated"),($U314/7*AX314),
IF(AND($P314="Furloughed"),($U314/7*AX314)+($U314/7*BH314),
IF(AND($P314="Rehired"),($U314/7*BH314),
IF(AND($P314="Terminated",AX314&gt;0),$U314,
IF($P314="Furloughed",IF(AX314&gt;0,$U314)+IF(BH314&gt;0,$U314),
IF($P314="Rehired",IF(BH314&gt;0,$U314))))))))*'Actual Allocation Calc'!$AP$99)))</f>
        <v/>
      </c>
      <c r="AH314" s="536"/>
      <c r="AI314" s="82">
        <f t="shared" si="108"/>
        <v>0</v>
      </c>
      <c r="AJ314" s="210">
        <f t="shared" si="90"/>
        <v>0</v>
      </c>
      <c r="AK314" s="397" t="str">
        <f t="shared" si="91"/>
        <v/>
      </c>
      <c r="AM314" s="122"/>
      <c r="AO314" s="214" t="str">
        <f>IFERROR(IF($V314="","",VLOOKUP(V314,'Calendar Calcs'!$B$2:$E1281,4,FALSE)),0)</f>
        <v/>
      </c>
      <c r="AP314" s="69" t="str">
        <f>IF($AO314="","", IF($AO314&lt;AP$23,0,IF($AO314&gt;AP$23,COUNTIFS('Calendar Calcs'!$E$2:$E1281,AP$23),COUNTIFS('Calendar Calcs'!$E$2:$E1281,AP$23,'Calendar Calcs'!$D$2:$D1281,"&lt;="&amp;WEEKDAY($V314)))))</f>
        <v/>
      </c>
      <c r="AQ314" s="69" t="str">
        <f>IF($AO314="","", IF($AO314&lt;AQ$23,0,IF($AO314&gt;AQ$23,COUNTIFS('Calendar Calcs'!$E$2:$E1281,AQ$23),COUNTIFS('Calendar Calcs'!$E$2:$E1281,AQ$23,'Calendar Calcs'!$D$2:$D1281,"&lt;="&amp;WEEKDAY($V314)))))</f>
        <v/>
      </c>
      <c r="AR314" s="69" t="str">
        <f>IF($AO314="","", IF($AO314&lt;AR$23,0,IF($AO314&gt;AR$23,COUNTIFS('Calendar Calcs'!$E$2:$E1281,AR$23),COUNTIFS('Calendar Calcs'!$E$2:$E1281,AR$23,'Calendar Calcs'!$D$2:$D1281,"&lt;="&amp;WEEKDAY($V314)))))</f>
        <v/>
      </c>
      <c r="AS314" s="69" t="str">
        <f>IF($AO314="","", IF($AO314&lt;AS$23,0,IF($AO314&gt;AS$23,COUNTIFS('Calendar Calcs'!$E$2:$E1281,AS$23),COUNTIFS('Calendar Calcs'!$E$2:$E1281,AS$23,'Calendar Calcs'!$D$2:$D1281,"&lt;="&amp;WEEKDAY($V314)))))</f>
        <v/>
      </c>
      <c r="AT314" s="69" t="str">
        <f>IF($AO314="","", IF($AO314&lt;AT$23,0,IF($AO314&gt;AT$23,COUNTIFS('Calendar Calcs'!$E$2:$E1281,AT$23),COUNTIFS('Calendar Calcs'!$E$2:$E1281,AT$23,'Calendar Calcs'!$D$2:$D1281,"&lt;="&amp;WEEKDAY($V314)))))</f>
        <v/>
      </c>
      <c r="AU314" s="69" t="str">
        <f>IF($AO314="","", IF($AO314&lt;AU$23,0,IF($AO314&gt;AU$23,COUNTIFS('Calendar Calcs'!$E$2:$E1281,AU$23),COUNTIFS('Calendar Calcs'!$E$2:$E1281,AU$23,'Calendar Calcs'!$D$2:$D1281,"&lt;="&amp;WEEKDAY($V314)))))</f>
        <v/>
      </c>
      <c r="AV314" s="69" t="str">
        <f>IF($AO314="","", IF($AO314&lt;AV$23,0,IF($AO314&gt;AV$23,COUNTIFS('Calendar Calcs'!$E$2:$E1281,AV$23),COUNTIFS('Calendar Calcs'!$E$2:$E1281,AV$23,'Calendar Calcs'!$D$2:$D1281,"&lt;="&amp;WEEKDAY($V314)))))</f>
        <v/>
      </c>
      <c r="AW314" s="69" t="str">
        <f>IF($AO314="","", IF($AO314&lt;AW$23,0,IF($AO314&gt;AW$23,COUNTIFS('Calendar Calcs'!$E$2:$E1281,AW$23),COUNTIFS('Calendar Calcs'!$E$2:$E1281,AW$23,'Calendar Calcs'!$D$2:$D1281,"&lt;="&amp;WEEKDAY($V314)))))</f>
        <v/>
      </c>
      <c r="AX314" s="69" t="str">
        <f>IF($AO314="","", IF($AO314&lt;AX$23,0,IF($AO314&gt;AX$23,COUNTIFS('Calendar Calcs'!$E$2:$E1281,AX$23),COUNTIFS('Calendar Calcs'!$E$2:$E1281,AX$23,'Calendar Calcs'!$D$2:$D1281,"&lt;="&amp;WEEKDAY($V314)))))</f>
        <v/>
      </c>
      <c r="AY314" s="69" t="str">
        <f>IF($W314="","",VLOOKUP($W314,'Calendar Calcs'!$B$2:$E1281,4,FALSE))</f>
        <v/>
      </c>
      <c r="AZ314" s="69" t="str">
        <f>IF($AY314="","",IF($AY314&gt;AZ$23,0,IF($AY314&lt;AZ$23,COUNTIFS('Calendar Calcs'!$E$2:$E1281,AZ$23),COUNTIFS('Calendar Calcs'!$E$2:$E1281,AZ$23,'Calendar Calcs'!$D$2:$D1281,"&gt;="&amp;WEEKDAY($W314)))))</f>
        <v/>
      </c>
      <c r="BA314" s="69" t="str">
        <f>IF($AY314="","",IF($AY314&gt;BA$23,0,IF($AY314&lt;BA$23,COUNTIFS('Calendar Calcs'!$E$2:$E1281,BA$23),COUNTIFS('Calendar Calcs'!$E$2:$E1281,BA$23,'Calendar Calcs'!$D$2:$D1281,"&gt;="&amp;WEEKDAY($W314)))))</f>
        <v/>
      </c>
      <c r="BB314" s="69" t="str">
        <f>IF($AY314="","",IF($AY314&gt;BB$23,0,IF($AY314&lt;BB$23,COUNTIFS('Calendar Calcs'!$E$2:$E1281,BB$23),COUNTIFS('Calendar Calcs'!$E$2:$E1281,BB$23,'Calendar Calcs'!$D$2:$D1281,"&gt;="&amp;WEEKDAY($W314)))))</f>
        <v/>
      </c>
      <c r="BC314" s="69" t="str">
        <f>IF($AY314="","",IF($AY314&gt;BC$23,0,IF($AY314&lt;BC$23,COUNTIFS('Calendar Calcs'!$E$2:$E1281,BC$23),COUNTIFS('Calendar Calcs'!$E$2:$E1281,BC$23,'Calendar Calcs'!$D$2:$D1281,"&gt;="&amp;WEEKDAY($W314)))))</f>
        <v/>
      </c>
      <c r="BD314" s="69" t="str">
        <f>IF($AY314="","",IF($AY314&gt;BD$23,0,IF($AY314&lt;BD$23,COUNTIFS('Calendar Calcs'!$E$2:$E1281,BD$23),COUNTIFS('Calendar Calcs'!$E$2:$E1281,BD$23,'Calendar Calcs'!$D$2:$D1281,"&gt;="&amp;WEEKDAY($W314)))))</f>
        <v/>
      </c>
      <c r="BE314" s="69" t="str">
        <f>IF($AY314="","",IF($AY314&gt;BE$23,0,IF($AY314&lt;BE$23,COUNTIFS('Calendar Calcs'!$E$2:$E1281,BE$23),COUNTIFS('Calendar Calcs'!$E$2:$E1281,BE$23,'Calendar Calcs'!$D$2:$D1281,"&gt;="&amp;WEEKDAY($W314)))))</f>
        <v/>
      </c>
      <c r="BF314" s="69" t="str">
        <f>IF($AY314="","",IF($AY314&gt;BF$23,0,IF($AY314&lt;BF$23,COUNTIFS('Calendar Calcs'!$E$2:$E1281,BF$23),COUNTIFS('Calendar Calcs'!$E$2:$E1281,BF$23,'Calendar Calcs'!$D$2:$D1281,"&gt;="&amp;WEEKDAY($W314)))))</f>
        <v/>
      </c>
      <c r="BG314" s="69" t="str">
        <f>IF($AY314="","",IF($AY314&gt;BG$23,0,IF($AY314&lt;BG$23,COUNTIFS('Calendar Calcs'!$E$2:$E1281,BG$23),COUNTIFS('Calendar Calcs'!$E$2:$E1281,BG$23,'Calendar Calcs'!$D$2:$D1281,"&gt;="&amp;WEEKDAY($W314)))))</f>
        <v/>
      </c>
      <c r="BH314" s="69">
        <f t="shared" si="92"/>
        <v>6</v>
      </c>
      <c r="BI314" s="69">
        <f>IF(Cover!$E$43="","",VLOOKUP(Cover!$E$43,'Calendar Calcs'!$B$2:$E1281,4,FALSE))</f>
        <v>1</v>
      </c>
      <c r="BJ314" s="69">
        <f>IF($BI314="","", IF($BI314&lt;BJ$23,0,IF($BI314&gt;=BJ$23,COUNTIFS('Calendar Calcs'!$E$2:$E1281,BJ$23),COUNTIFS('Calendar Calcs'!$E$2:$E1281,BJ$23,'Calendar Calcs'!$D$2:$D1281,"&lt;="&amp;WEEKDAY($V314)))))</f>
        <v>1</v>
      </c>
      <c r="BK314" s="69">
        <f t="shared" si="89"/>
        <v>6</v>
      </c>
      <c r="BN314" s="69" t="str">
        <f>IF(T314&gt;0,"FTE",IF(Cover!$E$47="Weekly",IF(S314&gt;29.75,"FTE","PTE"),IF(S314&gt;59.75,"FTE","PTE")))</f>
        <v>PTE</v>
      </c>
      <c r="BO314" s="69">
        <f>IF(BN314="FTE",30,IF(Cover!$E$47="Weekly",'STEP 2 EE Data'!S314,'STEP 2 EE Data'!S314/2))</f>
        <v>0</v>
      </c>
      <c r="BP314" s="209">
        <f t="shared" si="93"/>
        <v>0</v>
      </c>
      <c r="BQ314" s="209">
        <f t="shared" si="94"/>
        <v>0</v>
      </c>
      <c r="BR314" s="209">
        <f t="shared" si="95"/>
        <v>0</v>
      </c>
      <c r="BS314" s="209">
        <f t="shared" si="96"/>
        <v>0</v>
      </c>
      <c r="BT314" s="209">
        <f t="shared" si="97"/>
        <v>0</v>
      </c>
      <c r="BU314" s="209">
        <f t="shared" si="98"/>
        <v>0</v>
      </c>
      <c r="BV314" s="209">
        <f t="shared" si="99"/>
        <v>0</v>
      </c>
      <c r="BW314" s="209">
        <f t="shared" si="100"/>
        <v>0</v>
      </c>
      <c r="BX314" s="209">
        <f t="shared" si="101"/>
        <v>0</v>
      </c>
      <c r="CC314" s="210" t="str">
        <f>IF(B314="","",IF(C314="",IF(Cover!$E$47="Weekly",'STEP 3 EE Comp'!BI319*8,'STEP 3 EE Comp'!BI319*4),IF(Cover!$E$47="Weekly",'STEP 3 EE Comp'!BI319,'STEP 3 EE Comp'!BI319)))</f>
        <v/>
      </c>
      <c r="CD314" s="82" t="str">
        <f t="shared" si="102"/>
        <v/>
      </c>
      <c r="CE314" s="417">
        <f t="shared" si="103"/>
        <v>1</v>
      </c>
      <c r="CF314" s="82" t="str">
        <f t="shared" si="104"/>
        <v>Good</v>
      </c>
      <c r="CG314" s="82">
        <f t="shared" si="105"/>
        <v>0</v>
      </c>
      <c r="CH314" s="234">
        <f t="shared" si="106"/>
        <v>0</v>
      </c>
    </row>
    <row r="315" spans="1:86" s="69" customFormat="1" x14ac:dyDescent="0.3">
      <c r="A315" s="555"/>
      <c r="B315" s="52"/>
      <c r="C315" s="52"/>
      <c r="D315" s="52"/>
      <c r="E315" s="52"/>
      <c r="F315" s="507"/>
      <c r="G315" s="210">
        <f t="shared" si="107"/>
        <v>0</v>
      </c>
      <c r="H315" s="82">
        <f t="shared" si="88"/>
        <v>0</v>
      </c>
      <c r="I315" s="211"/>
      <c r="J315" s="441" t="s">
        <v>21</v>
      </c>
      <c r="K315" s="441" t="s">
        <v>21</v>
      </c>
      <c r="L315" s="441" t="s">
        <v>21</v>
      </c>
      <c r="M315" s="441" t="s">
        <v>21</v>
      </c>
      <c r="N315" s="568" t="s">
        <v>21</v>
      </c>
      <c r="O315" s="211"/>
      <c r="P315" s="212" t="str">
        <f>IF(B315="","",
IF(AND(V315="",W315="",B315&lt;&gt;""),"Employed",
IF(AND(V315&lt;&gt;"",W315="",B315&lt;&gt;""),"Terminated",
IF(AND(V315&lt;&gt;"",W315&lt;&gt;"",B315&lt;&gt;""),IF(W315&lt;Cover!$E$43,"Employed","Furloughed"),
IF(AND(V315="",W315&lt;&gt;"",B315&lt;&gt;""),IF(W315&lt;Cover!$E$43,"Employed","Rehired"))))))</f>
        <v/>
      </c>
      <c r="Q315" s="211"/>
      <c r="R315" s="536"/>
      <c r="S315" s="563"/>
      <c r="T315" s="536"/>
      <c r="U315" s="82">
        <f>IF(Cover!$E$47="Weekly",IF(T315&gt;0,T315,R315*S315),IF(T315&gt;0,T315,R315*S315)/2)</f>
        <v>0</v>
      </c>
      <c r="V315" s="564"/>
      <c r="W315" s="564"/>
      <c r="Y315" s="213" t="str">
        <f>IF($B315="","",IF('Actual Allocation Calc'!$AH$78="A",
IF($P315="Employed",$U315/7*BJ315,
IF(AND($P315="Terminated"),($U315/7*AP315),
IF(AND($P315="Furloughed"),($U315/7*AP315)+($U315/7*AZ315),
IF(AND($P315="Rehired"),($U315/7*AZ315),
IF(AND($P315="Terminated",AP315&gt;0),$U315,
IF($P315="Furloughed",IF(AP315&gt;0,$U315)+IF(AZ315&gt;0,$U315),
IF($P315="Rehired",IF(AZ315&gt;0,$U315)))))))),IF('Actual Allocation Calc'!$AH$78="C",'Actual Allocation Calc'!L315,'Actual Allocation Calc'!U315+IF($P315="Employed",$U315/7*BJ315,
IF(AND($P315="Terminated"),($U315/7*AP315),
IF(AND($P315="Furloughed"),($U315/7*AP315)+($U315/7*AZ315),
IF(AND($P315="Rehired"),($U315/7*AZ315),
IF(AND($P315="Terminated",AP315&gt;0),$U315,
IF($P315="Furloughed",IF(AP315&gt;0,$U315)+IF(AZ315&gt;0,$U315),
IF($P315="Rehired",IF(AZ315&gt;0,$U315))))))))*'Actual Allocation Calc'!$AH$99)))</f>
        <v/>
      </c>
      <c r="Z315" s="210" t="str">
        <f>IF($B315="","",IF('Actual Allocation Calc'!$AI$78="A",
IF($P315="Employed",$U315,
IF(AND($P315="Terminated"),($U315/7*AQ315),
IF(AND($P315="Furloughed"),($U315/7*AQ315)+($U315/7*BA315),
IF(AND($P315="Rehired"),($U315/7*BA315),
IF(AND($P315="Terminated",AQ315&gt;0),$U315,
IF($P315="Furloughed",IF(AQ315&gt;0,$U315)+IF(BA315&gt;0,$U315),
IF($P315="Rehired",IF(BA315&gt;0,$U315)))))))),IF('Actual Allocation Calc'!$AI$78="C",'Actual Allocation Calc'!M315,'Actual Allocation Calc'!V315+IF($P315="Employed",$U315,
IF(AND($P315="Terminated"),($U315/7*AQ315),
IF(AND($P315="Furloughed"),($U315/7*AQ315)+($U315/7*BA315),
IF(AND($P315="Rehired"),($U315/7*BA315),
IF(AND($P315="Terminated",AQ315&gt;0),$U315,
IF($P315="Furloughed",IF(AQ315&gt;0,$U315)+IF(BA315&gt;0,$U315),
IF($P315="Rehired",IF(BA315&gt;0,$U315))))))))*'Actual Allocation Calc'!$AI$99)))</f>
        <v/>
      </c>
      <c r="AA315" s="210" t="str">
        <f>IF($B315="","",IF('Actual Allocation Calc'!$AJ$78="A",
IF($P315="Employed",$U315,
IF(AND($P315="Terminated"),($U315/7*AR315),
IF(AND($P315="Furloughed"),($U315/7*AR315)+($U315/7*BB315),
IF(AND($P315="Rehired"),($U315/7*BB315),
IF(AND($P315="Terminated",AR315&gt;0),$U315,
IF($P315="Furloughed",IF(AR315&gt;0,$U315)+IF(BB315&gt;0,$U315),
IF($P315="Rehired",IF(BB315&gt;0,$U315)))))))),IF('Actual Allocation Calc'!$AJ$78="C",'Actual Allocation Calc'!N315,'Actual Allocation Calc'!W315+IF($P315="Employed",$U315,
IF(AND($P315="Terminated"),($U315/7*AR315),
IF(AND($P315="Furloughed"),($U315/7*AR315)+($U315/7*BB315),
IF(AND($P315="Rehired"),($U315/7*BB315),
IF(AND($P315="Terminated",AR315&gt;0),$U315,
IF($P315="Furloughed",IF(AR315&gt;0,$U315)+IF(BB315&gt;0,$U315),
IF($P315="Rehired",IF(BB315&gt;0,$U315))))))))*'Actual Allocation Calc'!$AJ$99)))</f>
        <v/>
      </c>
      <c r="AB315" s="210" t="str">
        <f>IF($B315="","",IF('Actual Allocation Calc'!$AK$78="A",
IF($P315="Employed",$U315,
IF(AND($P315="Terminated"),($U315/7*AS315),
IF(AND($P315="Furloughed"),($U315/7*AS315)+($U315/7*BC315),
IF(AND($P315="Rehired"),($U315/7*BC315),
IF(AND($P315="Terminated",AS315&gt;0),$U315,
IF($P315="Furloughed",IF(AS315&gt;0,$U315)+IF(BC315&gt;0,$U315),
IF($P315="Rehired",IF(BC315&gt;0,$U315)))))))),IF('Actual Allocation Calc'!$AK$78="C",'Actual Allocation Calc'!O315,'Actual Allocation Calc'!X315+IF($P315="Employed",$U315,
IF(AND($P315="Terminated"),($U315/7*AS315),
IF(AND($P315="Furloughed"),($U315/7*AS315)+($U315/7*BC315),
IF(AND($P315="Rehired"),($U315/7*BC315),
IF(AND($P315="Terminated",AS315&gt;0),$U315,
IF($P315="Furloughed",IF(AS315&gt;0,$U315)+IF(BC315&gt;0,$U315),
IF($P315="Rehired",IF(BC315&gt;0,$U315))))))))*'Actual Allocation Calc'!$AK$99)))</f>
        <v/>
      </c>
      <c r="AC315" s="210" t="str">
        <f>IF($B315="","",IF('Actual Allocation Calc'!$AL$78="A",
IF($P315="Employed",$U315,
IF(AND($P315="Terminated"),($U315/7*AT315),
IF(AND($P315="Furloughed"),($U315/7*AT315)+($U315/7*BD315),
IF(AND($P315="Rehired"),($U315/7*BD315),
IF(AND($P315="Terminated",AT315&gt;0),$U315,
IF($P315="Furloughed",IF(AT315&gt;0,$U315)+IF(BD315&gt;0,$U315),
IF($P315="Rehired",IF(BD315&gt;0,$U315)))))))),IF('Actual Allocation Calc'!$AL$78="C",'Actual Allocation Calc'!P315,'Actual Allocation Calc'!Y315+IF($P315="Employed",$U315,
IF(AND($P315="Terminated"),($U315/7*AT315),
IF(AND($P315="Furloughed"),($U315/7*AT315)+($U315/7*BD315),
IF(AND($P315="Rehired"),($U315/7*BD315),
IF(AND($P315="Terminated",AT315&gt;0),$U315,
IF($P315="Furloughed",IF(AT315&gt;0,$U315)+IF(BD315&gt;0,$U315),
IF($P315="Rehired",IF(BD315&gt;0,$U315))))))))*'Actual Allocation Calc'!$AL$99)))</f>
        <v/>
      </c>
      <c r="AD315" s="210" t="str">
        <f>IF($B315="","",IF('Actual Allocation Calc'!$AM$78="A",
IF($P315="Employed",$U315,
IF(AND($P315="Terminated"),($U315/7*AU315),
IF(AND($P315="Furloughed"),($U315/7*AU315)+($U315/7*BE315),
IF(AND($P315="Rehired"),($U315/7*BE315),
IF(AND($P315="Terminated",AU315&gt;0),$U315,
IF($P315="Furloughed",IF(AU315&gt;0,$U315)+IF(BE315&gt;0,$U315),
IF($P315="Rehired",IF(BE315&gt;0,$U315)))))))),IF('Actual Allocation Calc'!$AM$78="C",'Actual Allocation Calc'!Q315,'Actual Allocation Calc'!Z315+IF($P315="Employed",$U315,
IF(AND($P315="Terminated"),($U315/7*AU315),
IF(AND($P315="Furloughed"),($U315/7*AU315)+($U315/7*BE315),
IF(AND($P315="Rehired"),($U315/7*BE315),
IF(AND($P315="Terminated",AU315&gt;0),$U315,
IF($P315="Furloughed",IF(AU315&gt;0,$U315)+IF(BE315&gt;0,$U315),
IF($P315="Rehired",IF(BE315&gt;0,$U315))))))))*'Actual Allocation Calc'!$AM$99)))</f>
        <v/>
      </c>
      <c r="AE315" s="210" t="str">
        <f>IF($B315="","",IF('Actual Allocation Calc'!$AN$78="A",
IF($P315="Employed",$U315,
IF(AND($P315="Terminated"),($U315/7*AV315),
IF(AND($P315="Furloughed"),($U315/7*AV315)+($U315/7*BF315),
IF(AND($P315="Rehired"),($U315/7*BF315),
IF(AND($P315="Terminated",AV315&gt;0),$U315,
IF($P315="Furloughed",IF(AV315&gt;0,$U315)+IF(BF315&gt;0,$U315),
IF($P315="Rehired",IF(BF315&gt;0,$U315)))))))),IF('Actual Allocation Calc'!$AN$78="C",'Actual Allocation Calc'!R315,'Actual Allocation Calc'!AA315+IF($P315="Employed",$U315,
IF(AND($P315="Terminated"),($U315/7*AV315),
IF(AND($P315="Furloughed"),($U315/7*AV315)+($U315/7*BF315),
IF(AND($P315="Rehired"),($U315/7*BF315),
IF(AND($P315="Terminated",AV315&gt;0),$U315,
IF($P315="Furloughed",IF(AV315&gt;0,$U315)+IF(BF315&gt;0,$U315),
IF($P315="Rehired",IF(BF315&gt;0,$U315))))))))*'Actual Allocation Calc'!$AN$99)))</f>
        <v/>
      </c>
      <c r="AF315" s="210" t="str">
        <f>IF($B315="","",IF('Actual Allocation Calc'!$AO$78="A",
IF($P315="Employed",$U315,
IF(AND($P315="Terminated"),($U315/7*AW315),
IF(AND($P315="Furloughed"),($U315/7*AW315)+($U315/7*BG315),
IF(AND($P315="Rehired"),($U315/7*BG315),
IF(AND($P315="Terminated",AW315&gt;0),$U315,
IF($P315="Furloughed",IF(AW315&gt;0,$U315)+IF(BG315&gt;0,$U315),
IF($P315="Rehired",IF(BG315&gt;0,$U315)))))))),IF('Actual Allocation Calc'!$AO$78="C",'Actual Allocation Calc'!S315,'Actual Allocation Calc'!AB315+IF($P315="Employed",$U315,
IF(AND($P315="Terminated"),($U315/7*AW315),
IF(AND($P315="Furloughed"),($U315/7*AW315)+($U315/7*BG315),
IF(AND($P315="Rehired"),($U315/7*BG315),
IF(AND($P315="Terminated",AW315&gt;0),$U315,
IF($P315="Furloughed",IF(AW315&gt;0,$U315)+IF(BG315&gt;0,$U315),
IF($P315="Rehired",IF(BG315&gt;0,$U315))))))))*'Actual Allocation Calc'!$AO$99)))</f>
        <v/>
      </c>
      <c r="AG315" s="210" t="str">
        <f>IF($B315="","",IF('Actual Allocation Calc'!$AP$78="A",
IF($P315="Employed",$U315/7*BK315,
IF(AND($P315="Terminated"),($U315/7*AX315),
IF(AND($P315="Furloughed"),($U315/7*AX315)+($U315/7*BH315),
IF(AND($P315="Rehired"),($U315/7*BH315),
IF(AND($P315="Terminated",AX315&gt;0),$U315,
IF($P315="Furloughed",IF(AX315&gt;0,$U315)+IF(BH315&gt;0,$U315),
IF($P315="Rehired",IF(BH315&gt;0,$U315)))))))),IF('Actual Allocation Calc'!$AP$78="C",'Actual Allocation Calc'!T315,'Actual Allocation Calc'!AC315+IF($P315="Employed",$U315/7*BK315,
IF(AND($P315="Terminated"),($U315/7*AX315),
IF(AND($P315="Furloughed"),($U315/7*AX315)+($U315/7*BH315),
IF(AND($P315="Rehired"),($U315/7*BH315),
IF(AND($P315="Terminated",AX315&gt;0),$U315,
IF($P315="Furloughed",IF(AX315&gt;0,$U315)+IF(BH315&gt;0,$U315),
IF($P315="Rehired",IF(BH315&gt;0,$U315))))))))*'Actual Allocation Calc'!$AP$99)))</f>
        <v/>
      </c>
      <c r="AH315" s="536"/>
      <c r="AI315" s="82">
        <f t="shared" si="108"/>
        <v>0</v>
      </c>
      <c r="AJ315" s="210">
        <f t="shared" si="90"/>
        <v>0</v>
      </c>
      <c r="AK315" s="397" t="str">
        <f t="shared" si="91"/>
        <v/>
      </c>
      <c r="AM315" s="122"/>
      <c r="AO315" s="214" t="str">
        <f>IFERROR(IF($V315="","",VLOOKUP(V315,'Calendar Calcs'!$B$2:$E1282,4,FALSE)),0)</f>
        <v/>
      </c>
      <c r="AP315" s="69" t="str">
        <f>IF($AO315="","", IF($AO315&lt;AP$23,0,IF($AO315&gt;AP$23,COUNTIFS('Calendar Calcs'!$E$2:$E1282,AP$23),COUNTIFS('Calendar Calcs'!$E$2:$E1282,AP$23,'Calendar Calcs'!$D$2:$D1282,"&lt;="&amp;WEEKDAY($V315)))))</f>
        <v/>
      </c>
      <c r="AQ315" s="69" t="str">
        <f>IF($AO315="","", IF($AO315&lt;AQ$23,0,IF($AO315&gt;AQ$23,COUNTIFS('Calendar Calcs'!$E$2:$E1282,AQ$23),COUNTIFS('Calendar Calcs'!$E$2:$E1282,AQ$23,'Calendar Calcs'!$D$2:$D1282,"&lt;="&amp;WEEKDAY($V315)))))</f>
        <v/>
      </c>
      <c r="AR315" s="69" t="str">
        <f>IF($AO315="","", IF($AO315&lt;AR$23,0,IF($AO315&gt;AR$23,COUNTIFS('Calendar Calcs'!$E$2:$E1282,AR$23),COUNTIFS('Calendar Calcs'!$E$2:$E1282,AR$23,'Calendar Calcs'!$D$2:$D1282,"&lt;="&amp;WEEKDAY($V315)))))</f>
        <v/>
      </c>
      <c r="AS315" s="69" t="str">
        <f>IF($AO315="","", IF($AO315&lt;AS$23,0,IF($AO315&gt;AS$23,COUNTIFS('Calendar Calcs'!$E$2:$E1282,AS$23),COUNTIFS('Calendar Calcs'!$E$2:$E1282,AS$23,'Calendar Calcs'!$D$2:$D1282,"&lt;="&amp;WEEKDAY($V315)))))</f>
        <v/>
      </c>
      <c r="AT315" s="69" t="str">
        <f>IF($AO315="","", IF($AO315&lt;AT$23,0,IF($AO315&gt;AT$23,COUNTIFS('Calendar Calcs'!$E$2:$E1282,AT$23),COUNTIFS('Calendar Calcs'!$E$2:$E1282,AT$23,'Calendar Calcs'!$D$2:$D1282,"&lt;="&amp;WEEKDAY($V315)))))</f>
        <v/>
      </c>
      <c r="AU315" s="69" t="str">
        <f>IF($AO315="","", IF($AO315&lt;AU$23,0,IF($AO315&gt;AU$23,COUNTIFS('Calendar Calcs'!$E$2:$E1282,AU$23),COUNTIFS('Calendar Calcs'!$E$2:$E1282,AU$23,'Calendar Calcs'!$D$2:$D1282,"&lt;="&amp;WEEKDAY($V315)))))</f>
        <v/>
      </c>
      <c r="AV315" s="69" t="str">
        <f>IF($AO315="","", IF($AO315&lt;AV$23,0,IF($AO315&gt;AV$23,COUNTIFS('Calendar Calcs'!$E$2:$E1282,AV$23),COUNTIFS('Calendar Calcs'!$E$2:$E1282,AV$23,'Calendar Calcs'!$D$2:$D1282,"&lt;="&amp;WEEKDAY($V315)))))</f>
        <v/>
      </c>
      <c r="AW315" s="69" t="str">
        <f>IF($AO315="","", IF($AO315&lt;AW$23,0,IF($AO315&gt;AW$23,COUNTIFS('Calendar Calcs'!$E$2:$E1282,AW$23),COUNTIFS('Calendar Calcs'!$E$2:$E1282,AW$23,'Calendar Calcs'!$D$2:$D1282,"&lt;="&amp;WEEKDAY($V315)))))</f>
        <v/>
      </c>
      <c r="AX315" s="69" t="str">
        <f>IF($AO315="","", IF($AO315&lt;AX$23,0,IF($AO315&gt;AX$23,COUNTIFS('Calendar Calcs'!$E$2:$E1282,AX$23),COUNTIFS('Calendar Calcs'!$E$2:$E1282,AX$23,'Calendar Calcs'!$D$2:$D1282,"&lt;="&amp;WEEKDAY($V315)))))</f>
        <v/>
      </c>
      <c r="AY315" s="69" t="str">
        <f>IF($W315="","",VLOOKUP($W315,'Calendar Calcs'!$B$2:$E1282,4,FALSE))</f>
        <v/>
      </c>
      <c r="AZ315" s="69" t="str">
        <f>IF($AY315="","",IF($AY315&gt;AZ$23,0,IF($AY315&lt;AZ$23,COUNTIFS('Calendar Calcs'!$E$2:$E1282,AZ$23),COUNTIFS('Calendar Calcs'!$E$2:$E1282,AZ$23,'Calendar Calcs'!$D$2:$D1282,"&gt;="&amp;WEEKDAY($W315)))))</f>
        <v/>
      </c>
      <c r="BA315" s="69" t="str">
        <f>IF($AY315="","",IF($AY315&gt;BA$23,0,IF($AY315&lt;BA$23,COUNTIFS('Calendar Calcs'!$E$2:$E1282,BA$23),COUNTIFS('Calendar Calcs'!$E$2:$E1282,BA$23,'Calendar Calcs'!$D$2:$D1282,"&gt;="&amp;WEEKDAY($W315)))))</f>
        <v/>
      </c>
      <c r="BB315" s="69" t="str">
        <f>IF($AY315="","",IF($AY315&gt;BB$23,0,IF($AY315&lt;BB$23,COUNTIFS('Calendar Calcs'!$E$2:$E1282,BB$23),COUNTIFS('Calendar Calcs'!$E$2:$E1282,BB$23,'Calendar Calcs'!$D$2:$D1282,"&gt;="&amp;WEEKDAY($W315)))))</f>
        <v/>
      </c>
      <c r="BC315" s="69" t="str">
        <f>IF($AY315="","",IF($AY315&gt;BC$23,0,IF($AY315&lt;BC$23,COUNTIFS('Calendar Calcs'!$E$2:$E1282,BC$23),COUNTIFS('Calendar Calcs'!$E$2:$E1282,BC$23,'Calendar Calcs'!$D$2:$D1282,"&gt;="&amp;WEEKDAY($W315)))))</f>
        <v/>
      </c>
      <c r="BD315" s="69" t="str">
        <f>IF($AY315="","",IF($AY315&gt;BD$23,0,IF($AY315&lt;BD$23,COUNTIFS('Calendar Calcs'!$E$2:$E1282,BD$23),COUNTIFS('Calendar Calcs'!$E$2:$E1282,BD$23,'Calendar Calcs'!$D$2:$D1282,"&gt;="&amp;WEEKDAY($W315)))))</f>
        <v/>
      </c>
      <c r="BE315" s="69" t="str">
        <f>IF($AY315="","",IF($AY315&gt;BE$23,0,IF($AY315&lt;BE$23,COUNTIFS('Calendar Calcs'!$E$2:$E1282,BE$23),COUNTIFS('Calendar Calcs'!$E$2:$E1282,BE$23,'Calendar Calcs'!$D$2:$D1282,"&gt;="&amp;WEEKDAY($W315)))))</f>
        <v/>
      </c>
      <c r="BF315" s="69" t="str">
        <f>IF($AY315="","",IF($AY315&gt;BF$23,0,IF($AY315&lt;BF$23,COUNTIFS('Calendar Calcs'!$E$2:$E1282,BF$23),COUNTIFS('Calendar Calcs'!$E$2:$E1282,BF$23,'Calendar Calcs'!$D$2:$D1282,"&gt;="&amp;WEEKDAY($W315)))))</f>
        <v/>
      </c>
      <c r="BG315" s="69" t="str">
        <f>IF($AY315="","",IF($AY315&gt;BG$23,0,IF($AY315&lt;BG$23,COUNTIFS('Calendar Calcs'!$E$2:$E1282,BG$23),COUNTIFS('Calendar Calcs'!$E$2:$E1282,BG$23,'Calendar Calcs'!$D$2:$D1282,"&gt;="&amp;WEEKDAY($W315)))))</f>
        <v/>
      </c>
      <c r="BH315" s="69">
        <f t="shared" si="92"/>
        <v>6</v>
      </c>
      <c r="BI315" s="69">
        <f>IF(Cover!$E$43="","",VLOOKUP(Cover!$E$43,'Calendar Calcs'!$B$2:$E1282,4,FALSE))</f>
        <v>1</v>
      </c>
      <c r="BJ315" s="69">
        <f>IF($BI315="","", IF($BI315&lt;BJ$23,0,IF($BI315&gt;=BJ$23,COUNTIFS('Calendar Calcs'!$E$2:$E1282,BJ$23),COUNTIFS('Calendar Calcs'!$E$2:$E1282,BJ$23,'Calendar Calcs'!$D$2:$D1282,"&lt;="&amp;WEEKDAY($V315)))))</f>
        <v>1</v>
      </c>
      <c r="BK315" s="69">
        <f t="shared" si="89"/>
        <v>6</v>
      </c>
      <c r="BN315" s="69" t="str">
        <f>IF(T315&gt;0,"FTE",IF(Cover!$E$47="Weekly",IF(S315&gt;29.75,"FTE","PTE"),IF(S315&gt;59.75,"FTE","PTE")))</f>
        <v>PTE</v>
      </c>
      <c r="BO315" s="69">
        <f>IF(BN315="FTE",30,IF(Cover!$E$47="Weekly",'STEP 2 EE Data'!S315,'STEP 2 EE Data'!S315/2))</f>
        <v>0</v>
      </c>
      <c r="BP315" s="209">
        <f t="shared" si="93"/>
        <v>0</v>
      </c>
      <c r="BQ315" s="209">
        <f t="shared" si="94"/>
        <v>0</v>
      </c>
      <c r="BR315" s="209">
        <f t="shared" si="95"/>
        <v>0</v>
      </c>
      <c r="BS315" s="209">
        <f t="shared" si="96"/>
        <v>0</v>
      </c>
      <c r="BT315" s="209">
        <f t="shared" si="97"/>
        <v>0</v>
      </c>
      <c r="BU315" s="209">
        <f t="shared" si="98"/>
        <v>0</v>
      </c>
      <c r="BV315" s="209">
        <f t="shared" si="99"/>
        <v>0</v>
      </c>
      <c r="BW315" s="209">
        <f t="shared" si="100"/>
        <v>0</v>
      </c>
      <c r="BX315" s="209">
        <f t="shared" si="101"/>
        <v>0</v>
      </c>
      <c r="CC315" s="210" t="str">
        <f>IF(B315="","",IF(C315="",IF(Cover!$E$47="Weekly",'STEP 3 EE Comp'!BI320*8,'STEP 3 EE Comp'!BI320*4),IF(Cover!$E$47="Weekly",'STEP 3 EE Comp'!BI320,'STEP 3 EE Comp'!BI320)))</f>
        <v/>
      </c>
      <c r="CD315" s="82" t="str">
        <f t="shared" si="102"/>
        <v/>
      </c>
      <c r="CE315" s="417">
        <f t="shared" si="103"/>
        <v>1</v>
      </c>
      <c r="CF315" s="82" t="str">
        <f t="shared" si="104"/>
        <v>Good</v>
      </c>
      <c r="CG315" s="82">
        <f t="shared" si="105"/>
        <v>0</v>
      </c>
      <c r="CH315" s="234">
        <f t="shared" si="106"/>
        <v>0</v>
      </c>
    </row>
    <row r="316" spans="1:86" s="69" customFormat="1" x14ac:dyDescent="0.3">
      <c r="A316" s="555"/>
      <c r="B316" s="52"/>
      <c r="C316" s="52"/>
      <c r="D316" s="52"/>
      <c r="E316" s="52"/>
      <c r="F316" s="507"/>
      <c r="G316" s="210">
        <f t="shared" si="107"/>
        <v>0</v>
      </c>
      <c r="H316" s="82">
        <f t="shared" si="88"/>
        <v>0</v>
      </c>
      <c r="I316" s="211"/>
      <c r="J316" s="441" t="s">
        <v>21</v>
      </c>
      <c r="K316" s="441" t="s">
        <v>21</v>
      </c>
      <c r="L316" s="441" t="s">
        <v>21</v>
      </c>
      <c r="M316" s="441" t="s">
        <v>21</v>
      </c>
      <c r="N316" s="568" t="s">
        <v>21</v>
      </c>
      <c r="O316" s="211"/>
      <c r="P316" s="212" t="str">
        <f>IF(B316="","",
IF(AND(V316="",W316="",B316&lt;&gt;""),"Employed",
IF(AND(V316&lt;&gt;"",W316="",B316&lt;&gt;""),"Terminated",
IF(AND(V316&lt;&gt;"",W316&lt;&gt;"",B316&lt;&gt;""),IF(W316&lt;Cover!$E$43,"Employed","Furloughed"),
IF(AND(V316="",W316&lt;&gt;"",B316&lt;&gt;""),IF(W316&lt;Cover!$E$43,"Employed","Rehired"))))))</f>
        <v/>
      </c>
      <c r="Q316" s="211"/>
      <c r="R316" s="536"/>
      <c r="S316" s="563"/>
      <c r="T316" s="536"/>
      <c r="U316" s="82">
        <f>IF(Cover!$E$47="Weekly",IF(T316&gt;0,T316,R316*S316),IF(T316&gt;0,T316,R316*S316)/2)</f>
        <v>0</v>
      </c>
      <c r="V316" s="564"/>
      <c r="W316" s="564"/>
      <c r="Y316" s="213" t="str">
        <f>IF($B316="","",IF('Actual Allocation Calc'!$AH$78="A",
IF($P316="Employed",$U316/7*BJ316,
IF(AND($P316="Terminated"),($U316/7*AP316),
IF(AND($P316="Furloughed"),($U316/7*AP316)+($U316/7*AZ316),
IF(AND($P316="Rehired"),($U316/7*AZ316),
IF(AND($P316="Terminated",AP316&gt;0),$U316,
IF($P316="Furloughed",IF(AP316&gt;0,$U316)+IF(AZ316&gt;0,$U316),
IF($P316="Rehired",IF(AZ316&gt;0,$U316)))))))),IF('Actual Allocation Calc'!$AH$78="C",'Actual Allocation Calc'!L316,'Actual Allocation Calc'!U316+IF($P316="Employed",$U316/7*BJ316,
IF(AND($P316="Terminated"),($U316/7*AP316),
IF(AND($P316="Furloughed"),($U316/7*AP316)+($U316/7*AZ316),
IF(AND($P316="Rehired"),($U316/7*AZ316),
IF(AND($P316="Terminated",AP316&gt;0),$U316,
IF($P316="Furloughed",IF(AP316&gt;0,$U316)+IF(AZ316&gt;0,$U316),
IF($P316="Rehired",IF(AZ316&gt;0,$U316))))))))*'Actual Allocation Calc'!$AH$99)))</f>
        <v/>
      </c>
      <c r="Z316" s="210" t="str">
        <f>IF($B316="","",IF('Actual Allocation Calc'!$AI$78="A",
IF($P316="Employed",$U316,
IF(AND($P316="Terminated"),($U316/7*AQ316),
IF(AND($P316="Furloughed"),($U316/7*AQ316)+($U316/7*BA316),
IF(AND($P316="Rehired"),($U316/7*BA316),
IF(AND($P316="Terminated",AQ316&gt;0),$U316,
IF($P316="Furloughed",IF(AQ316&gt;0,$U316)+IF(BA316&gt;0,$U316),
IF($P316="Rehired",IF(BA316&gt;0,$U316)))))))),IF('Actual Allocation Calc'!$AI$78="C",'Actual Allocation Calc'!M316,'Actual Allocation Calc'!V316+IF($P316="Employed",$U316,
IF(AND($P316="Terminated"),($U316/7*AQ316),
IF(AND($P316="Furloughed"),($U316/7*AQ316)+($U316/7*BA316),
IF(AND($P316="Rehired"),($U316/7*BA316),
IF(AND($P316="Terminated",AQ316&gt;0),$U316,
IF($P316="Furloughed",IF(AQ316&gt;0,$U316)+IF(BA316&gt;0,$U316),
IF($P316="Rehired",IF(BA316&gt;0,$U316))))))))*'Actual Allocation Calc'!$AI$99)))</f>
        <v/>
      </c>
      <c r="AA316" s="210" t="str">
        <f>IF($B316="","",IF('Actual Allocation Calc'!$AJ$78="A",
IF($P316="Employed",$U316,
IF(AND($P316="Terminated"),($U316/7*AR316),
IF(AND($P316="Furloughed"),($U316/7*AR316)+($U316/7*BB316),
IF(AND($P316="Rehired"),($U316/7*BB316),
IF(AND($P316="Terminated",AR316&gt;0),$U316,
IF($P316="Furloughed",IF(AR316&gt;0,$U316)+IF(BB316&gt;0,$U316),
IF($P316="Rehired",IF(BB316&gt;0,$U316)))))))),IF('Actual Allocation Calc'!$AJ$78="C",'Actual Allocation Calc'!N316,'Actual Allocation Calc'!W316+IF($P316="Employed",$U316,
IF(AND($P316="Terminated"),($U316/7*AR316),
IF(AND($P316="Furloughed"),($U316/7*AR316)+($U316/7*BB316),
IF(AND($P316="Rehired"),($U316/7*BB316),
IF(AND($P316="Terminated",AR316&gt;0),$U316,
IF($P316="Furloughed",IF(AR316&gt;0,$U316)+IF(BB316&gt;0,$U316),
IF($P316="Rehired",IF(BB316&gt;0,$U316))))))))*'Actual Allocation Calc'!$AJ$99)))</f>
        <v/>
      </c>
      <c r="AB316" s="210" t="str">
        <f>IF($B316="","",IF('Actual Allocation Calc'!$AK$78="A",
IF($P316="Employed",$U316,
IF(AND($P316="Terminated"),($U316/7*AS316),
IF(AND($P316="Furloughed"),($U316/7*AS316)+($U316/7*BC316),
IF(AND($P316="Rehired"),($U316/7*BC316),
IF(AND($P316="Terminated",AS316&gt;0),$U316,
IF($P316="Furloughed",IF(AS316&gt;0,$U316)+IF(BC316&gt;0,$U316),
IF($P316="Rehired",IF(BC316&gt;0,$U316)))))))),IF('Actual Allocation Calc'!$AK$78="C",'Actual Allocation Calc'!O316,'Actual Allocation Calc'!X316+IF($P316="Employed",$U316,
IF(AND($P316="Terminated"),($U316/7*AS316),
IF(AND($P316="Furloughed"),($U316/7*AS316)+($U316/7*BC316),
IF(AND($P316="Rehired"),($U316/7*BC316),
IF(AND($P316="Terminated",AS316&gt;0),$U316,
IF($P316="Furloughed",IF(AS316&gt;0,$U316)+IF(BC316&gt;0,$U316),
IF($P316="Rehired",IF(BC316&gt;0,$U316))))))))*'Actual Allocation Calc'!$AK$99)))</f>
        <v/>
      </c>
      <c r="AC316" s="210" t="str">
        <f>IF($B316="","",IF('Actual Allocation Calc'!$AL$78="A",
IF($P316="Employed",$U316,
IF(AND($P316="Terminated"),($U316/7*AT316),
IF(AND($P316="Furloughed"),($U316/7*AT316)+($U316/7*BD316),
IF(AND($P316="Rehired"),($U316/7*BD316),
IF(AND($P316="Terminated",AT316&gt;0),$U316,
IF($P316="Furloughed",IF(AT316&gt;0,$U316)+IF(BD316&gt;0,$U316),
IF($P316="Rehired",IF(BD316&gt;0,$U316)))))))),IF('Actual Allocation Calc'!$AL$78="C",'Actual Allocation Calc'!P316,'Actual Allocation Calc'!Y316+IF($P316="Employed",$U316,
IF(AND($P316="Terminated"),($U316/7*AT316),
IF(AND($P316="Furloughed"),($U316/7*AT316)+($U316/7*BD316),
IF(AND($P316="Rehired"),($U316/7*BD316),
IF(AND($P316="Terminated",AT316&gt;0),$U316,
IF($P316="Furloughed",IF(AT316&gt;0,$U316)+IF(BD316&gt;0,$U316),
IF($P316="Rehired",IF(BD316&gt;0,$U316))))))))*'Actual Allocation Calc'!$AL$99)))</f>
        <v/>
      </c>
      <c r="AD316" s="210" t="str">
        <f>IF($B316="","",IF('Actual Allocation Calc'!$AM$78="A",
IF($P316="Employed",$U316,
IF(AND($P316="Terminated"),($U316/7*AU316),
IF(AND($P316="Furloughed"),($U316/7*AU316)+($U316/7*BE316),
IF(AND($P316="Rehired"),($U316/7*BE316),
IF(AND($P316="Terminated",AU316&gt;0),$U316,
IF($P316="Furloughed",IF(AU316&gt;0,$U316)+IF(BE316&gt;0,$U316),
IF($P316="Rehired",IF(BE316&gt;0,$U316)))))))),IF('Actual Allocation Calc'!$AM$78="C",'Actual Allocation Calc'!Q316,'Actual Allocation Calc'!Z316+IF($P316="Employed",$U316,
IF(AND($P316="Terminated"),($U316/7*AU316),
IF(AND($P316="Furloughed"),($U316/7*AU316)+($U316/7*BE316),
IF(AND($P316="Rehired"),($U316/7*BE316),
IF(AND($P316="Terminated",AU316&gt;0),$U316,
IF($P316="Furloughed",IF(AU316&gt;0,$U316)+IF(BE316&gt;0,$U316),
IF($P316="Rehired",IF(BE316&gt;0,$U316))))))))*'Actual Allocation Calc'!$AM$99)))</f>
        <v/>
      </c>
      <c r="AE316" s="210" t="str">
        <f>IF($B316="","",IF('Actual Allocation Calc'!$AN$78="A",
IF($P316="Employed",$U316,
IF(AND($P316="Terminated"),($U316/7*AV316),
IF(AND($P316="Furloughed"),($U316/7*AV316)+($U316/7*BF316),
IF(AND($P316="Rehired"),($U316/7*BF316),
IF(AND($P316="Terminated",AV316&gt;0),$U316,
IF($P316="Furloughed",IF(AV316&gt;0,$U316)+IF(BF316&gt;0,$U316),
IF($P316="Rehired",IF(BF316&gt;0,$U316)))))))),IF('Actual Allocation Calc'!$AN$78="C",'Actual Allocation Calc'!R316,'Actual Allocation Calc'!AA316+IF($P316="Employed",$U316,
IF(AND($P316="Terminated"),($U316/7*AV316),
IF(AND($P316="Furloughed"),($U316/7*AV316)+($U316/7*BF316),
IF(AND($P316="Rehired"),($U316/7*BF316),
IF(AND($P316="Terminated",AV316&gt;0),$U316,
IF($P316="Furloughed",IF(AV316&gt;0,$U316)+IF(BF316&gt;0,$U316),
IF($P316="Rehired",IF(BF316&gt;0,$U316))))))))*'Actual Allocation Calc'!$AN$99)))</f>
        <v/>
      </c>
      <c r="AF316" s="210" t="str">
        <f>IF($B316="","",IF('Actual Allocation Calc'!$AO$78="A",
IF($P316="Employed",$U316,
IF(AND($P316="Terminated"),($U316/7*AW316),
IF(AND($P316="Furloughed"),($U316/7*AW316)+($U316/7*BG316),
IF(AND($P316="Rehired"),($U316/7*BG316),
IF(AND($P316="Terminated",AW316&gt;0),$U316,
IF($P316="Furloughed",IF(AW316&gt;0,$U316)+IF(BG316&gt;0,$U316),
IF($P316="Rehired",IF(BG316&gt;0,$U316)))))))),IF('Actual Allocation Calc'!$AO$78="C",'Actual Allocation Calc'!S316,'Actual Allocation Calc'!AB316+IF($P316="Employed",$U316,
IF(AND($P316="Terminated"),($U316/7*AW316),
IF(AND($P316="Furloughed"),($U316/7*AW316)+($U316/7*BG316),
IF(AND($P316="Rehired"),($U316/7*BG316),
IF(AND($P316="Terminated",AW316&gt;0),$U316,
IF($P316="Furloughed",IF(AW316&gt;0,$U316)+IF(BG316&gt;0,$U316),
IF($P316="Rehired",IF(BG316&gt;0,$U316))))))))*'Actual Allocation Calc'!$AO$99)))</f>
        <v/>
      </c>
      <c r="AG316" s="210" t="str">
        <f>IF($B316="","",IF('Actual Allocation Calc'!$AP$78="A",
IF($P316="Employed",$U316/7*BK316,
IF(AND($P316="Terminated"),($U316/7*AX316),
IF(AND($P316="Furloughed"),($U316/7*AX316)+($U316/7*BH316),
IF(AND($P316="Rehired"),($U316/7*BH316),
IF(AND($P316="Terminated",AX316&gt;0),$U316,
IF($P316="Furloughed",IF(AX316&gt;0,$U316)+IF(BH316&gt;0,$U316),
IF($P316="Rehired",IF(BH316&gt;0,$U316)))))))),IF('Actual Allocation Calc'!$AP$78="C",'Actual Allocation Calc'!T316,'Actual Allocation Calc'!AC316+IF($P316="Employed",$U316/7*BK316,
IF(AND($P316="Terminated"),($U316/7*AX316),
IF(AND($P316="Furloughed"),($U316/7*AX316)+($U316/7*BH316),
IF(AND($P316="Rehired"),($U316/7*BH316),
IF(AND($P316="Terminated",AX316&gt;0),$U316,
IF($P316="Furloughed",IF(AX316&gt;0,$U316)+IF(BH316&gt;0,$U316),
IF($P316="Rehired",IF(BH316&gt;0,$U316))))))))*'Actual Allocation Calc'!$AP$99)))</f>
        <v/>
      </c>
      <c r="AH316" s="536"/>
      <c r="AI316" s="82">
        <f t="shared" si="108"/>
        <v>0</v>
      </c>
      <c r="AJ316" s="210">
        <f t="shared" si="90"/>
        <v>0</v>
      </c>
      <c r="AK316" s="397" t="str">
        <f t="shared" si="91"/>
        <v/>
      </c>
      <c r="AM316" s="122"/>
      <c r="AO316" s="214" t="str">
        <f>IFERROR(IF($V316="","",VLOOKUP(V316,'Calendar Calcs'!$B$2:$E1283,4,FALSE)),0)</f>
        <v/>
      </c>
      <c r="AP316" s="69" t="str">
        <f>IF($AO316="","", IF($AO316&lt;AP$23,0,IF($AO316&gt;AP$23,COUNTIFS('Calendar Calcs'!$E$2:$E1283,AP$23),COUNTIFS('Calendar Calcs'!$E$2:$E1283,AP$23,'Calendar Calcs'!$D$2:$D1283,"&lt;="&amp;WEEKDAY($V316)))))</f>
        <v/>
      </c>
      <c r="AQ316" s="69" t="str">
        <f>IF($AO316="","", IF($AO316&lt;AQ$23,0,IF($AO316&gt;AQ$23,COUNTIFS('Calendar Calcs'!$E$2:$E1283,AQ$23),COUNTIFS('Calendar Calcs'!$E$2:$E1283,AQ$23,'Calendar Calcs'!$D$2:$D1283,"&lt;="&amp;WEEKDAY($V316)))))</f>
        <v/>
      </c>
      <c r="AR316" s="69" t="str">
        <f>IF($AO316="","", IF($AO316&lt;AR$23,0,IF($AO316&gt;AR$23,COUNTIFS('Calendar Calcs'!$E$2:$E1283,AR$23),COUNTIFS('Calendar Calcs'!$E$2:$E1283,AR$23,'Calendar Calcs'!$D$2:$D1283,"&lt;="&amp;WEEKDAY($V316)))))</f>
        <v/>
      </c>
      <c r="AS316" s="69" t="str">
        <f>IF($AO316="","", IF($AO316&lt;AS$23,0,IF($AO316&gt;AS$23,COUNTIFS('Calendar Calcs'!$E$2:$E1283,AS$23),COUNTIFS('Calendar Calcs'!$E$2:$E1283,AS$23,'Calendar Calcs'!$D$2:$D1283,"&lt;="&amp;WEEKDAY($V316)))))</f>
        <v/>
      </c>
      <c r="AT316" s="69" t="str">
        <f>IF($AO316="","", IF($AO316&lt;AT$23,0,IF($AO316&gt;AT$23,COUNTIFS('Calendar Calcs'!$E$2:$E1283,AT$23),COUNTIFS('Calendar Calcs'!$E$2:$E1283,AT$23,'Calendar Calcs'!$D$2:$D1283,"&lt;="&amp;WEEKDAY($V316)))))</f>
        <v/>
      </c>
      <c r="AU316" s="69" t="str">
        <f>IF($AO316="","", IF($AO316&lt;AU$23,0,IF($AO316&gt;AU$23,COUNTIFS('Calendar Calcs'!$E$2:$E1283,AU$23),COUNTIFS('Calendar Calcs'!$E$2:$E1283,AU$23,'Calendar Calcs'!$D$2:$D1283,"&lt;="&amp;WEEKDAY($V316)))))</f>
        <v/>
      </c>
      <c r="AV316" s="69" t="str">
        <f>IF($AO316="","", IF($AO316&lt;AV$23,0,IF($AO316&gt;AV$23,COUNTIFS('Calendar Calcs'!$E$2:$E1283,AV$23),COUNTIFS('Calendar Calcs'!$E$2:$E1283,AV$23,'Calendar Calcs'!$D$2:$D1283,"&lt;="&amp;WEEKDAY($V316)))))</f>
        <v/>
      </c>
      <c r="AW316" s="69" t="str">
        <f>IF($AO316="","", IF($AO316&lt;AW$23,0,IF($AO316&gt;AW$23,COUNTIFS('Calendar Calcs'!$E$2:$E1283,AW$23),COUNTIFS('Calendar Calcs'!$E$2:$E1283,AW$23,'Calendar Calcs'!$D$2:$D1283,"&lt;="&amp;WEEKDAY($V316)))))</f>
        <v/>
      </c>
      <c r="AX316" s="69" t="str">
        <f>IF($AO316="","", IF($AO316&lt;AX$23,0,IF($AO316&gt;AX$23,COUNTIFS('Calendar Calcs'!$E$2:$E1283,AX$23),COUNTIFS('Calendar Calcs'!$E$2:$E1283,AX$23,'Calendar Calcs'!$D$2:$D1283,"&lt;="&amp;WEEKDAY($V316)))))</f>
        <v/>
      </c>
      <c r="AY316" s="69" t="str">
        <f>IF($W316="","",VLOOKUP($W316,'Calendar Calcs'!$B$2:$E1283,4,FALSE))</f>
        <v/>
      </c>
      <c r="AZ316" s="69" t="str">
        <f>IF($AY316="","",IF($AY316&gt;AZ$23,0,IF($AY316&lt;AZ$23,COUNTIFS('Calendar Calcs'!$E$2:$E1283,AZ$23),COUNTIFS('Calendar Calcs'!$E$2:$E1283,AZ$23,'Calendar Calcs'!$D$2:$D1283,"&gt;="&amp;WEEKDAY($W316)))))</f>
        <v/>
      </c>
      <c r="BA316" s="69" t="str">
        <f>IF($AY316="","",IF($AY316&gt;BA$23,0,IF($AY316&lt;BA$23,COUNTIFS('Calendar Calcs'!$E$2:$E1283,BA$23),COUNTIFS('Calendar Calcs'!$E$2:$E1283,BA$23,'Calendar Calcs'!$D$2:$D1283,"&gt;="&amp;WEEKDAY($W316)))))</f>
        <v/>
      </c>
      <c r="BB316" s="69" t="str">
        <f>IF($AY316="","",IF($AY316&gt;BB$23,0,IF($AY316&lt;BB$23,COUNTIFS('Calendar Calcs'!$E$2:$E1283,BB$23),COUNTIFS('Calendar Calcs'!$E$2:$E1283,BB$23,'Calendar Calcs'!$D$2:$D1283,"&gt;="&amp;WEEKDAY($W316)))))</f>
        <v/>
      </c>
      <c r="BC316" s="69" t="str">
        <f>IF($AY316="","",IF($AY316&gt;BC$23,0,IF($AY316&lt;BC$23,COUNTIFS('Calendar Calcs'!$E$2:$E1283,BC$23),COUNTIFS('Calendar Calcs'!$E$2:$E1283,BC$23,'Calendar Calcs'!$D$2:$D1283,"&gt;="&amp;WEEKDAY($W316)))))</f>
        <v/>
      </c>
      <c r="BD316" s="69" t="str">
        <f>IF($AY316="","",IF($AY316&gt;BD$23,0,IF($AY316&lt;BD$23,COUNTIFS('Calendar Calcs'!$E$2:$E1283,BD$23),COUNTIFS('Calendar Calcs'!$E$2:$E1283,BD$23,'Calendar Calcs'!$D$2:$D1283,"&gt;="&amp;WEEKDAY($W316)))))</f>
        <v/>
      </c>
      <c r="BE316" s="69" t="str">
        <f>IF($AY316="","",IF($AY316&gt;BE$23,0,IF($AY316&lt;BE$23,COUNTIFS('Calendar Calcs'!$E$2:$E1283,BE$23),COUNTIFS('Calendar Calcs'!$E$2:$E1283,BE$23,'Calendar Calcs'!$D$2:$D1283,"&gt;="&amp;WEEKDAY($W316)))))</f>
        <v/>
      </c>
      <c r="BF316" s="69" t="str">
        <f>IF($AY316="","",IF($AY316&gt;BF$23,0,IF($AY316&lt;BF$23,COUNTIFS('Calendar Calcs'!$E$2:$E1283,BF$23),COUNTIFS('Calendar Calcs'!$E$2:$E1283,BF$23,'Calendar Calcs'!$D$2:$D1283,"&gt;="&amp;WEEKDAY($W316)))))</f>
        <v/>
      </c>
      <c r="BG316" s="69" t="str">
        <f>IF($AY316="","",IF($AY316&gt;BG$23,0,IF($AY316&lt;BG$23,COUNTIFS('Calendar Calcs'!$E$2:$E1283,BG$23),COUNTIFS('Calendar Calcs'!$E$2:$E1283,BG$23,'Calendar Calcs'!$D$2:$D1283,"&gt;="&amp;WEEKDAY($W316)))))</f>
        <v/>
      </c>
      <c r="BH316" s="69">
        <f t="shared" si="92"/>
        <v>6</v>
      </c>
      <c r="BI316" s="69">
        <f>IF(Cover!$E$43="","",VLOOKUP(Cover!$E$43,'Calendar Calcs'!$B$2:$E1283,4,FALSE))</f>
        <v>1</v>
      </c>
      <c r="BJ316" s="69">
        <f>IF($BI316="","", IF($BI316&lt;BJ$23,0,IF($BI316&gt;=BJ$23,COUNTIFS('Calendar Calcs'!$E$2:$E1283,BJ$23),COUNTIFS('Calendar Calcs'!$E$2:$E1283,BJ$23,'Calendar Calcs'!$D$2:$D1283,"&lt;="&amp;WEEKDAY($V316)))))</f>
        <v>1</v>
      </c>
      <c r="BK316" s="69">
        <f t="shared" si="89"/>
        <v>6</v>
      </c>
      <c r="BN316" s="69" t="str">
        <f>IF(T316&gt;0,"FTE",IF(Cover!$E$47="Weekly",IF(S316&gt;29.75,"FTE","PTE"),IF(S316&gt;59.75,"FTE","PTE")))</f>
        <v>PTE</v>
      </c>
      <c r="BO316" s="69">
        <f>IF(BN316="FTE",30,IF(Cover!$E$47="Weekly",'STEP 2 EE Data'!S316,'STEP 2 EE Data'!S316/2))</f>
        <v>0</v>
      </c>
      <c r="BP316" s="209">
        <f t="shared" si="93"/>
        <v>0</v>
      </c>
      <c r="BQ316" s="209">
        <f t="shared" si="94"/>
        <v>0</v>
      </c>
      <c r="BR316" s="209">
        <f t="shared" si="95"/>
        <v>0</v>
      </c>
      <c r="BS316" s="209">
        <f t="shared" si="96"/>
        <v>0</v>
      </c>
      <c r="BT316" s="209">
        <f t="shared" si="97"/>
        <v>0</v>
      </c>
      <c r="BU316" s="209">
        <f t="shared" si="98"/>
        <v>0</v>
      </c>
      <c r="BV316" s="209">
        <f t="shared" si="99"/>
        <v>0</v>
      </c>
      <c r="BW316" s="209">
        <f t="shared" si="100"/>
        <v>0</v>
      </c>
      <c r="BX316" s="209">
        <f t="shared" si="101"/>
        <v>0</v>
      </c>
      <c r="CC316" s="210" t="str">
        <f>IF(B316="","",IF(C316="",IF(Cover!$E$47="Weekly",'STEP 3 EE Comp'!BI321*8,'STEP 3 EE Comp'!BI321*4),IF(Cover!$E$47="Weekly",'STEP 3 EE Comp'!BI321,'STEP 3 EE Comp'!BI321)))</f>
        <v/>
      </c>
      <c r="CD316" s="82" t="str">
        <f t="shared" si="102"/>
        <v/>
      </c>
      <c r="CE316" s="417">
        <f t="shared" si="103"/>
        <v>1</v>
      </c>
      <c r="CF316" s="82" t="str">
        <f t="shared" si="104"/>
        <v>Good</v>
      </c>
      <c r="CG316" s="82">
        <f t="shared" si="105"/>
        <v>0</v>
      </c>
      <c r="CH316" s="234">
        <f t="shared" si="106"/>
        <v>0</v>
      </c>
    </row>
    <row r="317" spans="1:86" s="69" customFormat="1" x14ac:dyDescent="0.3">
      <c r="A317" s="555"/>
      <c r="B317" s="52"/>
      <c r="C317" s="52"/>
      <c r="D317" s="52"/>
      <c r="E317" s="52"/>
      <c r="F317" s="507"/>
      <c r="G317" s="210">
        <f t="shared" si="107"/>
        <v>0</v>
      </c>
      <c r="H317" s="82">
        <f t="shared" si="88"/>
        <v>0</v>
      </c>
      <c r="I317" s="211"/>
      <c r="J317" s="441" t="s">
        <v>21</v>
      </c>
      <c r="K317" s="441" t="s">
        <v>21</v>
      </c>
      <c r="L317" s="441" t="s">
        <v>21</v>
      </c>
      <c r="M317" s="441" t="s">
        <v>21</v>
      </c>
      <c r="N317" s="568" t="s">
        <v>21</v>
      </c>
      <c r="O317" s="211"/>
      <c r="P317" s="212" t="str">
        <f>IF(B317="","",
IF(AND(V317="",W317="",B317&lt;&gt;""),"Employed",
IF(AND(V317&lt;&gt;"",W317="",B317&lt;&gt;""),"Terminated",
IF(AND(V317&lt;&gt;"",W317&lt;&gt;"",B317&lt;&gt;""),IF(W317&lt;Cover!$E$43,"Employed","Furloughed"),
IF(AND(V317="",W317&lt;&gt;"",B317&lt;&gt;""),IF(W317&lt;Cover!$E$43,"Employed","Rehired"))))))</f>
        <v/>
      </c>
      <c r="Q317" s="211"/>
      <c r="R317" s="536"/>
      <c r="S317" s="563"/>
      <c r="T317" s="536"/>
      <c r="U317" s="82">
        <f>IF(Cover!$E$47="Weekly",IF(T317&gt;0,T317,R317*S317),IF(T317&gt;0,T317,R317*S317)/2)</f>
        <v>0</v>
      </c>
      <c r="V317" s="564"/>
      <c r="W317" s="564"/>
      <c r="Y317" s="213" t="str">
        <f>IF($B317="","",IF('Actual Allocation Calc'!$AH$78="A",
IF($P317="Employed",$U317/7*BJ317,
IF(AND($P317="Terminated"),($U317/7*AP317),
IF(AND($P317="Furloughed"),($U317/7*AP317)+($U317/7*AZ317),
IF(AND($P317="Rehired"),($U317/7*AZ317),
IF(AND($P317="Terminated",AP317&gt;0),$U317,
IF($P317="Furloughed",IF(AP317&gt;0,$U317)+IF(AZ317&gt;0,$U317),
IF($P317="Rehired",IF(AZ317&gt;0,$U317)))))))),IF('Actual Allocation Calc'!$AH$78="C",'Actual Allocation Calc'!L317,'Actual Allocation Calc'!U317+IF($P317="Employed",$U317/7*BJ317,
IF(AND($P317="Terminated"),($U317/7*AP317),
IF(AND($P317="Furloughed"),($U317/7*AP317)+($U317/7*AZ317),
IF(AND($P317="Rehired"),($U317/7*AZ317),
IF(AND($P317="Terminated",AP317&gt;0),$U317,
IF($P317="Furloughed",IF(AP317&gt;0,$U317)+IF(AZ317&gt;0,$U317),
IF($P317="Rehired",IF(AZ317&gt;0,$U317))))))))*'Actual Allocation Calc'!$AH$99)))</f>
        <v/>
      </c>
      <c r="Z317" s="210" t="str">
        <f>IF($B317="","",IF('Actual Allocation Calc'!$AI$78="A",
IF($P317="Employed",$U317,
IF(AND($P317="Terminated"),($U317/7*AQ317),
IF(AND($P317="Furloughed"),($U317/7*AQ317)+($U317/7*BA317),
IF(AND($P317="Rehired"),($U317/7*BA317),
IF(AND($P317="Terminated",AQ317&gt;0),$U317,
IF($P317="Furloughed",IF(AQ317&gt;0,$U317)+IF(BA317&gt;0,$U317),
IF($P317="Rehired",IF(BA317&gt;0,$U317)))))))),IF('Actual Allocation Calc'!$AI$78="C",'Actual Allocation Calc'!M317,'Actual Allocation Calc'!V317+IF($P317="Employed",$U317,
IF(AND($P317="Terminated"),($U317/7*AQ317),
IF(AND($P317="Furloughed"),($U317/7*AQ317)+($U317/7*BA317),
IF(AND($P317="Rehired"),($U317/7*BA317),
IF(AND($P317="Terminated",AQ317&gt;0),$U317,
IF($P317="Furloughed",IF(AQ317&gt;0,$U317)+IF(BA317&gt;0,$U317),
IF($P317="Rehired",IF(BA317&gt;0,$U317))))))))*'Actual Allocation Calc'!$AI$99)))</f>
        <v/>
      </c>
      <c r="AA317" s="210" t="str">
        <f>IF($B317="","",IF('Actual Allocation Calc'!$AJ$78="A",
IF($P317="Employed",$U317,
IF(AND($P317="Terminated"),($U317/7*AR317),
IF(AND($P317="Furloughed"),($U317/7*AR317)+($U317/7*BB317),
IF(AND($P317="Rehired"),($U317/7*BB317),
IF(AND($P317="Terminated",AR317&gt;0),$U317,
IF($P317="Furloughed",IF(AR317&gt;0,$U317)+IF(BB317&gt;0,$U317),
IF($P317="Rehired",IF(BB317&gt;0,$U317)))))))),IF('Actual Allocation Calc'!$AJ$78="C",'Actual Allocation Calc'!N317,'Actual Allocation Calc'!W317+IF($P317="Employed",$U317,
IF(AND($P317="Terminated"),($U317/7*AR317),
IF(AND($P317="Furloughed"),($U317/7*AR317)+($U317/7*BB317),
IF(AND($P317="Rehired"),($U317/7*BB317),
IF(AND($P317="Terminated",AR317&gt;0),$U317,
IF($P317="Furloughed",IF(AR317&gt;0,$U317)+IF(BB317&gt;0,$U317),
IF($P317="Rehired",IF(BB317&gt;0,$U317))))))))*'Actual Allocation Calc'!$AJ$99)))</f>
        <v/>
      </c>
      <c r="AB317" s="210" t="str">
        <f>IF($B317="","",IF('Actual Allocation Calc'!$AK$78="A",
IF($P317="Employed",$U317,
IF(AND($P317="Terminated"),($U317/7*AS317),
IF(AND($P317="Furloughed"),($U317/7*AS317)+($U317/7*BC317),
IF(AND($P317="Rehired"),($U317/7*BC317),
IF(AND($P317="Terminated",AS317&gt;0),$U317,
IF($P317="Furloughed",IF(AS317&gt;0,$U317)+IF(BC317&gt;0,$U317),
IF($P317="Rehired",IF(BC317&gt;0,$U317)))))))),IF('Actual Allocation Calc'!$AK$78="C",'Actual Allocation Calc'!O317,'Actual Allocation Calc'!X317+IF($P317="Employed",$U317,
IF(AND($P317="Terminated"),($U317/7*AS317),
IF(AND($P317="Furloughed"),($U317/7*AS317)+($U317/7*BC317),
IF(AND($P317="Rehired"),($U317/7*BC317),
IF(AND($P317="Terminated",AS317&gt;0),$U317,
IF($P317="Furloughed",IF(AS317&gt;0,$U317)+IF(BC317&gt;0,$U317),
IF($P317="Rehired",IF(BC317&gt;0,$U317))))))))*'Actual Allocation Calc'!$AK$99)))</f>
        <v/>
      </c>
      <c r="AC317" s="210" t="str">
        <f>IF($B317="","",IF('Actual Allocation Calc'!$AL$78="A",
IF($P317="Employed",$U317,
IF(AND($P317="Terminated"),($U317/7*AT317),
IF(AND($P317="Furloughed"),($U317/7*AT317)+($U317/7*BD317),
IF(AND($P317="Rehired"),($U317/7*BD317),
IF(AND($P317="Terminated",AT317&gt;0),$U317,
IF($P317="Furloughed",IF(AT317&gt;0,$U317)+IF(BD317&gt;0,$U317),
IF($P317="Rehired",IF(BD317&gt;0,$U317)))))))),IF('Actual Allocation Calc'!$AL$78="C",'Actual Allocation Calc'!P317,'Actual Allocation Calc'!Y317+IF($P317="Employed",$U317,
IF(AND($P317="Terminated"),($U317/7*AT317),
IF(AND($P317="Furloughed"),($U317/7*AT317)+($U317/7*BD317),
IF(AND($P317="Rehired"),($U317/7*BD317),
IF(AND($P317="Terminated",AT317&gt;0),$U317,
IF($P317="Furloughed",IF(AT317&gt;0,$U317)+IF(BD317&gt;0,$U317),
IF($P317="Rehired",IF(BD317&gt;0,$U317))))))))*'Actual Allocation Calc'!$AL$99)))</f>
        <v/>
      </c>
      <c r="AD317" s="210" t="str">
        <f>IF($B317="","",IF('Actual Allocation Calc'!$AM$78="A",
IF($P317="Employed",$U317,
IF(AND($P317="Terminated"),($U317/7*AU317),
IF(AND($P317="Furloughed"),($U317/7*AU317)+($U317/7*BE317),
IF(AND($P317="Rehired"),($U317/7*BE317),
IF(AND($P317="Terminated",AU317&gt;0),$U317,
IF($P317="Furloughed",IF(AU317&gt;0,$U317)+IF(BE317&gt;0,$U317),
IF($P317="Rehired",IF(BE317&gt;0,$U317)))))))),IF('Actual Allocation Calc'!$AM$78="C",'Actual Allocation Calc'!Q317,'Actual Allocation Calc'!Z317+IF($P317="Employed",$U317,
IF(AND($P317="Terminated"),($U317/7*AU317),
IF(AND($P317="Furloughed"),($U317/7*AU317)+($U317/7*BE317),
IF(AND($P317="Rehired"),($U317/7*BE317),
IF(AND($P317="Terminated",AU317&gt;0),$U317,
IF($P317="Furloughed",IF(AU317&gt;0,$U317)+IF(BE317&gt;0,$U317),
IF($P317="Rehired",IF(BE317&gt;0,$U317))))))))*'Actual Allocation Calc'!$AM$99)))</f>
        <v/>
      </c>
      <c r="AE317" s="210" t="str">
        <f>IF($B317="","",IF('Actual Allocation Calc'!$AN$78="A",
IF($P317="Employed",$U317,
IF(AND($P317="Terminated"),($U317/7*AV317),
IF(AND($P317="Furloughed"),($U317/7*AV317)+($U317/7*BF317),
IF(AND($P317="Rehired"),($U317/7*BF317),
IF(AND($P317="Terminated",AV317&gt;0),$U317,
IF($P317="Furloughed",IF(AV317&gt;0,$U317)+IF(BF317&gt;0,$U317),
IF($P317="Rehired",IF(BF317&gt;0,$U317)))))))),IF('Actual Allocation Calc'!$AN$78="C",'Actual Allocation Calc'!R317,'Actual Allocation Calc'!AA317+IF($P317="Employed",$U317,
IF(AND($P317="Terminated"),($U317/7*AV317),
IF(AND($P317="Furloughed"),($U317/7*AV317)+($U317/7*BF317),
IF(AND($P317="Rehired"),($U317/7*BF317),
IF(AND($P317="Terminated",AV317&gt;0),$U317,
IF($P317="Furloughed",IF(AV317&gt;0,$U317)+IF(BF317&gt;0,$U317),
IF($P317="Rehired",IF(BF317&gt;0,$U317))))))))*'Actual Allocation Calc'!$AN$99)))</f>
        <v/>
      </c>
      <c r="AF317" s="210" t="str">
        <f>IF($B317="","",IF('Actual Allocation Calc'!$AO$78="A",
IF($P317="Employed",$U317,
IF(AND($P317="Terminated"),($U317/7*AW317),
IF(AND($P317="Furloughed"),($U317/7*AW317)+($U317/7*BG317),
IF(AND($P317="Rehired"),($U317/7*BG317),
IF(AND($P317="Terminated",AW317&gt;0),$U317,
IF($P317="Furloughed",IF(AW317&gt;0,$U317)+IF(BG317&gt;0,$U317),
IF($P317="Rehired",IF(BG317&gt;0,$U317)))))))),IF('Actual Allocation Calc'!$AO$78="C",'Actual Allocation Calc'!S317,'Actual Allocation Calc'!AB317+IF($P317="Employed",$U317,
IF(AND($P317="Terminated"),($U317/7*AW317),
IF(AND($P317="Furloughed"),($U317/7*AW317)+($U317/7*BG317),
IF(AND($P317="Rehired"),($U317/7*BG317),
IF(AND($P317="Terminated",AW317&gt;0),$U317,
IF($P317="Furloughed",IF(AW317&gt;0,$U317)+IF(BG317&gt;0,$U317),
IF($P317="Rehired",IF(BG317&gt;0,$U317))))))))*'Actual Allocation Calc'!$AO$99)))</f>
        <v/>
      </c>
      <c r="AG317" s="210" t="str">
        <f>IF($B317="","",IF('Actual Allocation Calc'!$AP$78="A",
IF($P317="Employed",$U317/7*BK317,
IF(AND($P317="Terminated"),($U317/7*AX317),
IF(AND($P317="Furloughed"),($U317/7*AX317)+($U317/7*BH317),
IF(AND($P317="Rehired"),($U317/7*BH317),
IF(AND($P317="Terminated",AX317&gt;0),$U317,
IF($P317="Furloughed",IF(AX317&gt;0,$U317)+IF(BH317&gt;0,$U317),
IF($P317="Rehired",IF(BH317&gt;0,$U317)))))))),IF('Actual Allocation Calc'!$AP$78="C",'Actual Allocation Calc'!T317,'Actual Allocation Calc'!AC317+IF($P317="Employed",$U317/7*BK317,
IF(AND($P317="Terminated"),($U317/7*AX317),
IF(AND($P317="Furloughed"),($U317/7*AX317)+($U317/7*BH317),
IF(AND($P317="Rehired"),($U317/7*BH317),
IF(AND($P317="Terminated",AX317&gt;0),$U317,
IF($P317="Furloughed",IF(AX317&gt;0,$U317)+IF(BH317&gt;0,$U317),
IF($P317="Rehired",IF(BH317&gt;0,$U317))))))))*'Actual Allocation Calc'!$AP$99)))</f>
        <v/>
      </c>
      <c r="AH317" s="536"/>
      <c r="AI317" s="82">
        <f t="shared" si="108"/>
        <v>0</v>
      </c>
      <c r="AJ317" s="210">
        <f t="shared" si="90"/>
        <v>0</v>
      </c>
      <c r="AK317" s="397" t="str">
        <f t="shared" si="91"/>
        <v/>
      </c>
      <c r="AM317" s="122"/>
      <c r="AO317" s="214" t="str">
        <f>IFERROR(IF($V317="","",VLOOKUP(V317,'Calendar Calcs'!$B$2:$E1284,4,FALSE)),0)</f>
        <v/>
      </c>
      <c r="AP317" s="69" t="str">
        <f>IF($AO317="","", IF($AO317&lt;AP$23,0,IF($AO317&gt;AP$23,COUNTIFS('Calendar Calcs'!$E$2:$E1284,AP$23),COUNTIFS('Calendar Calcs'!$E$2:$E1284,AP$23,'Calendar Calcs'!$D$2:$D1284,"&lt;="&amp;WEEKDAY($V317)))))</f>
        <v/>
      </c>
      <c r="AQ317" s="69" t="str">
        <f>IF($AO317="","", IF($AO317&lt;AQ$23,0,IF($AO317&gt;AQ$23,COUNTIFS('Calendar Calcs'!$E$2:$E1284,AQ$23),COUNTIFS('Calendar Calcs'!$E$2:$E1284,AQ$23,'Calendar Calcs'!$D$2:$D1284,"&lt;="&amp;WEEKDAY($V317)))))</f>
        <v/>
      </c>
      <c r="AR317" s="69" t="str">
        <f>IF($AO317="","", IF($AO317&lt;AR$23,0,IF($AO317&gt;AR$23,COUNTIFS('Calendar Calcs'!$E$2:$E1284,AR$23),COUNTIFS('Calendar Calcs'!$E$2:$E1284,AR$23,'Calendar Calcs'!$D$2:$D1284,"&lt;="&amp;WEEKDAY($V317)))))</f>
        <v/>
      </c>
      <c r="AS317" s="69" t="str">
        <f>IF($AO317="","", IF($AO317&lt;AS$23,0,IF($AO317&gt;AS$23,COUNTIFS('Calendar Calcs'!$E$2:$E1284,AS$23),COUNTIFS('Calendar Calcs'!$E$2:$E1284,AS$23,'Calendar Calcs'!$D$2:$D1284,"&lt;="&amp;WEEKDAY($V317)))))</f>
        <v/>
      </c>
      <c r="AT317" s="69" t="str">
        <f>IF($AO317="","", IF($AO317&lt;AT$23,0,IF($AO317&gt;AT$23,COUNTIFS('Calendar Calcs'!$E$2:$E1284,AT$23),COUNTIFS('Calendar Calcs'!$E$2:$E1284,AT$23,'Calendar Calcs'!$D$2:$D1284,"&lt;="&amp;WEEKDAY($V317)))))</f>
        <v/>
      </c>
      <c r="AU317" s="69" t="str">
        <f>IF($AO317="","", IF($AO317&lt;AU$23,0,IF($AO317&gt;AU$23,COUNTIFS('Calendar Calcs'!$E$2:$E1284,AU$23),COUNTIFS('Calendar Calcs'!$E$2:$E1284,AU$23,'Calendar Calcs'!$D$2:$D1284,"&lt;="&amp;WEEKDAY($V317)))))</f>
        <v/>
      </c>
      <c r="AV317" s="69" t="str">
        <f>IF($AO317="","", IF($AO317&lt;AV$23,0,IF($AO317&gt;AV$23,COUNTIFS('Calendar Calcs'!$E$2:$E1284,AV$23),COUNTIFS('Calendar Calcs'!$E$2:$E1284,AV$23,'Calendar Calcs'!$D$2:$D1284,"&lt;="&amp;WEEKDAY($V317)))))</f>
        <v/>
      </c>
      <c r="AW317" s="69" t="str">
        <f>IF($AO317="","", IF($AO317&lt;AW$23,0,IF($AO317&gt;AW$23,COUNTIFS('Calendar Calcs'!$E$2:$E1284,AW$23),COUNTIFS('Calendar Calcs'!$E$2:$E1284,AW$23,'Calendar Calcs'!$D$2:$D1284,"&lt;="&amp;WEEKDAY($V317)))))</f>
        <v/>
      </c>
      <c r="AX317" s="69" t="str">
        <f>IF($AO317="","", IF($AO317&lt;AX$23,0,IF($AO317&gt;AX$23,COUNTIFS('Calendar Calcs'!$E$2:$E1284,AX$23),COUNTIFS('Calendar Calcs'!$E$2:$E1284,AX$23,'Calendar Calcs'!$D$2:$D1284,"&lt;="&amp;WEEKDAY($V317)))))</f>
        <v/>
      </c>
      <c r="AY317" s="69" t="str">
        <f>IF($W317="","",VLOOKUP($W317,'Calendar Calcs'!$B$2:$E1284,4,FALSE))</f>
        <v/>
      </c>
      <c r="AZ317" s="69" t="str">
        <f>IF($AY317="","",IF($AY317&gt;AZ$23,0,IF($AY317&lt;AZ$23,COUNTIFS('Calendar Calcs'!$E$2:$E1284,AZ$23),COUNTIFS('Calendar Calcs'!$E$2:$E1284,AZ$23,'Calendar Calcs'!$D$2:$D1284,"&gt;="&amp;WEEKDAY($W317)))))</f>
        <v/>
      </c>
      <c r="BA317" s="69" t="str">
        <f>IF($AY317="","",IF($AY317&gt;BA$23,0,IF($AY317&lt;BA$23,COUNTIFS('Calendar Calcs'!$E$2:$E1284,BA$23),COUNTIFS('Calendar Calcs'!$E$2:$E1284,BA$23,'Calendar Calcs'!$D$2:$D1284,"&gt;="&amp;WEEKDAY($W317)))))</f>
        <v/>
      </c>
      <c r="BB317" s="69" t="str">
        <f>IF($AY317="","",IF($AY317&gt;BB$23,0,IF($AY317&lt;BB$23,COUNTIFS('Calendar Calcs'!$E$2:$E1284,BB$23),COUNTIFS('Calendar Calcs'!$E$2:$E1284,BB$23,'Calendar Calcs'!$D$2:$D1284,"&gt;="&amp;WEEKDAY($W317)))))</f>
        <v/>
      </c>
      <c r="BC317" s="69" t="str">
        <f>IF($AY317="","",IF($AY317&gt;BC$23,0,IF($AY317&lt;BC$23,COUNTIFS('Calendar Calcs'!$E$2:$E1284,BC$23),COUNTIFS('Calendar Calcs'!$E$2:$E1284,BC$23,'Calendar Calcs'!$D$2:$D1284,"&gt;="&amp;WEEKDAY($W317)))))</f>
        <v/>
      </c>
      <c r="BD317" s="69" t="str">
        <f>IF($AY317="","",IF($AY317&gt;BD$23,0,IF($AY317&lt;BD$23,COUNTIFS('Calendar Calcs'!$E$2:$E1284,BD$23),COUNTIFS('Calendar Calcs'!$E$2:$E1284,BD$23,'Calendar Calcs'!$D$2:$D1284,"&gt;="&amp;WEEKDAY($W317)))))</f>
        <v/>
      </c>
      <c r="BE317" s="69" t="str">
        <f>IF($AY317="","",IF($AY317&gt;BE$23,0,IF($AY317&lt;BE$23,COUNTIFS('Calendar Calcs'!$E$2:$E1284,BE$23),COUNTIFS('Calendar Calcs'!$E$2:$E1284,BE$23,'Calendar Calcs'!$D$2:$D1284,"&gt;="&amp;WEEKDAY($W317)))))</f>
        <v/>
      </c>
      <c r="BF317" s="69" t="str">
        <f>IF($AY317="","",IF($AY317&gt;BF$23,0,IF($AY317&lt;BF$23,COUNTIFS('Calendar Calcs'!$E$2:$E1284,BF$23),COUNTIFS('Calendar Calcs'!$E$2:$E1284,BF$23,'Calendar Calcs'!$D$2:$D1284,"&gt;="&amp;WEEKDAY($W317)))))</f>
        <v/>
      </c>
      <c r="BG317" s="69" t="str">
        <f>IF($AY317="","",IF($AY317&gt;BG$23,0,IF($AY317&lt;BG$23,COUNTIFS('Calendar Calcs'!$E$2:$E1284,BG$23),COUNTIFS('Calendar Calcs'!$E$2:$E1284,BG$23,'Calendar Calcs'!$D$2:$D1284,"&gt;="&amp;WEEKDAY($W317)))))</f>
        <v/>
      </c>
      <c r="BH317" s="69">
        <f t="shared" si="92"/>
        <v>6</v>
      </c>
      <c r="BI317" s="69">
        <f>IF(Cover!$E$43="","",VLOOKUP(Cover!$E$43,'Calendar Calcs'!$B$2:$E1284,4,FALSE))</f>
        <v>1</v>
      </c>
      <c r="BJ317" s="69">
        <f>IF($BI317="","", IF($BI317&lt;BJ$23,0,IF($BI317&gt;=BJ$23,COUNTIFS('Calendar Calcs'!$E$2:$E1284,BJ$23),COUNTIFS('Calendar Calcs'!$E$2:$E1284,BJ$23,'Calendar Calcs'!$D$2:$D1284,"&lt;="&amp;WEEKDAY($V317)))))</f>
        <v>1</v>
      </c>
      <c r="BK317" s="69">
        <f t="shared" si="89"/>
        <v>6</v>
      </c>
      <c r="BN317" s="69" t="str">
        <f>IF(T317&gt;0,"FTE",IF(Cover!$E$47="Weekly",IF(S317&gt;29.75,"FTE","PTE"),IF(S317&gt;59.75,"FTE","PTE")))</f>
        <v>PTE</v>
      </c>
      <c r="BO317" s="69">
        <f>IF(BN317="FTE",30,IF(Cover!$E$47="Weekly",'STEP 2 EE Data'!S317,'STEP 2 EE Data'!S317/2))</f>
        <v>0</v>
      </c>
      <c r="BP317" s="209">
        <f t="shared" si="93"/>
        <v>0</v>
      </c>
      <c r="BQ317" s="209">
        <f t="shared" si="94"/>
        <v>0</v>
      </c>
      <c r="BR317" s="209">
        <f t="shared" si="95"/>
        <v>0</v>
      </c>
      <c r="BS317" s="209">
        <f t="shared" si="96"/>
        <v>0</v>
      </c>
      <c r="BT317" s="209">
        <f t="shared" si="97"/>
        <v>0</v>
      </c>
      <c r="BU317" s="209">
        <f t="shared" si="98"/>
        <v>0</v>
      </c>
      <c r="BV317" s="209">
        <f t="shared" si="99"/>
        <v>0</v>
      </c>
      <c r="BW317" s="209">
        <f t="shared" si="100"/>
        <v>0</v>
      </c>
      <c r="BX317" s="209">
        <f t="shared" si="101"/>
        <v>0</v>
      </c>
      <c r="CC317" s="210" t="str">
        <f>IF(B317="","",IF(C317="",IF(Cover!$E$47="Weekly",'STEP 3 EE Comp'!BI322*8,'STEP 3 EE Comp'!BI322*4),IF(Cover!$E$47="Weekly",'STEP 3 EE Comp'!BI322,'STEP 3 EE Comp'!BI322)))</f>
        <v/>
      </c>
      <c r="CD317" s="82" t="str">
        <f t="shared" si="102"/>
        <v/>
      </c>
      <c r="CE317" s="417">
        <f t="shared" si="103"/>
        <v>1</v>
      </c>
      <c r="CF317" s="82" t="str">
        <f t="shared" si="104"/>
        <v>Good</v>
      </c>
      <c r="CG317" s="82">
        <f t="shared" si="105"/>
        <v>0</v>
      </c>
      <c r="CH317" s="234">
        <f t="shared" si="106"/>
        <v>0</v>
      </c>
    </row>
    <row r="318" spans="1:86" s="69" customFormat="1" x14ac:dyDescent="0.3">
      <c r="A318" s="555"/>
      <c r="B318" s="52"/>
      <c r="C318" s="52"/>
      <c r="D318" s="52"/>
      <c r="E318" s="52"/>
      <c r="F318" s="507"/>
      <c r="G318" s="210">
        <f t="shared" si="107"/>
        <v>0</v>
      </c>
      <c r="H318" s="82">
        <f t="shared" si="88"/>
        <v>0</v>
      </c>
      <c r="I318" s="211"/>
      <c r="J318" s="441" t="s">
        <v>21</v>
      </c>
      <c r="K318" s="441" t="s">
        <v>21</v>
      </c>
      <c r="L318" s="441" t="s">
        <v>21</v>
      </c>
      <c r="M318" s="441" t="s">
        <v>21</v>
      </c>
      <c r="N318" s="568" t="s">
        <v>21</v>
      </c>
      <c r="O318" s="211"/>
      <c r="P318" s="212" t="str">
        <f>IF(B318="","",
IF(AND(V318="",W318="",B318&lt;&gt;""),"Employed",
IF(AND(V318&lt;&gt;"",W318="",B318&lt;&gt;""),"Terminated",
IF(AND(V318&lt;&gt;"",W318&lt;&gt;"",B318&lt;&gt;""),IF(W318&lt;Cover!$E$43,"Employed","Furloughed"),
IF(AND(V318="",W318&lt;&gt;"",B318&lt;&gt;""),IF(W318&lt;Cover!$E$43,"Employed","Rehired"))))))</f>
        <v/>
      </c>
      <c r="Q318" s="211"/>
      <c r="R318" s="536"/>
      <c r="S318" s="563"/>
      <c r="T318" s="536"/>
      <c r="U318" s="82">
        <f>IF(Cover!$E$47="Weekly",IF(T318&gt;0,T318,R318*S318),IF(T318&gt;0,T318,R318*S318)/2)</f>
        <v>0</v>
      </c>
      <c r="V318" s="564"/>
      <c r="W318" s="564"/>
      <c r="Y318" s="213" t="str">
        <f>IF($B318="","",IF('Actual Allocation Calc'!$AH$78="A",
IF($P318="Employed",$U318/7*BJ318,
IF(AND($P318="Terminated"),($U318/7*AP318),
IF(AND($P318="Furloughed"),($U318/7*AP318)+($U318/7*AZ318),
IF(AND($P318="Rehired"),($U318/7*AZ318),
IF(AND($P318="Terminated",AP318&gt;0),$U318,
IF($P318="Furloughed",IF(AP318&gt;0,$U318)+IF(AZ318&gt;0,$U318),
IF($P318="Rehired",IF(AZ318&gt;0,$U318)))))))),IF('Actual Allocation Calc'!$AH$78="C",'Actual Allocation Calc'!L318,'Actual Allocation Calc'!U318+IF($P318="Employed",$U318/7*BJ318,
IF(AND($P318="Terminated"),($U318/7*AP318),
IF(AND($P318="Furloughed"),($U318/7*AP318)+($U318/7*AZ318),
IF(AND($P318="Rehired"),($U318/7*AZ318),
IF(AND($P318="Terminated",AP318&gt;0),$U318,
IF($P318="Furloughed",IF(AP318&gt;0,$U318)+IF(AZ318&gt;0,$U318),
IF($P318="Rehired",IF(AZ318&gt;0,$U318))))))))*'Actual Allocation Calc'!$AH$99)))</f>
        <v/>
      </c>
      <c r="Z318" s="210" t="str">
        <f>IF($B318="","",IF('Actual Allocation Calc'!$AI$78="A",
IF($P318="Employed",$U318,
IF(AND($P318="Terminated"),($U318/7*AQ318),
IF(AND($P318="Furloughed"),($U318/7*AQ318)+($U318/7*BA318),
IF(AND($P318="Rehired"),($U318/7*BA318),
IF(AND($P318="Terminated",AQ318&gt;0),$U318,
IF($P318="Furloughed",IF(AQ318&gt;0,$U318)+IF(BA318&gt;0,$U318),
IF($P318="Rehired",IF(BA318&gt;0,$U318)))))))),IF('Actual Allocation Calc'!$AI$78="C",'Actual Allocation Calc'!M318,'Actual Allocation Calc'!V318+IF($P318="Employed",$U318,
IF(AND($P318="Terminated"),($U318/7*AQ318),
IF(AND($P318="Furloughed"),($U318/7*AQ318)+($U318/7*BA318),
IF(AND($P318="Rehired"),($U318/7*BA318),
IF(AND($P318="Terminated",AQ318&gt;0),$U318,
IF($P318="Furloughed",IF(AQ318&gt;0,$U318)+IF(BA318&gt;0,$U318),
IF($P318="Rehired",IF(BA318&gt;0,$U318))))))))*'Actual Allocation Calc'!$AI$99)))</f>
        <v/>
      </c>
      <c r="AA318" s="210" t="str">
        <f>IF($B318="","",IF('Actual Allocation Calc'!$AJ$78="A",
IF($P318="Employed",$U318,
IF(AND($P318="Terminated"),($U318/7*AR318),
IF(AND($P318="Furloughed"),($U318/7*AR318)+($U318/7*BB318),
IF(AND($P318="Rehired"),($U318/7*BB318),
IF(AND($P318="Terminated",AR318&gt;0),$U318,
IF($P318="Furloughed",IF(AR318&gt;0,$U318)+IF(BB318&gt;0,$U318),
IF($P318="Rehired",IF(BB318&gt;0,$U318)))))))),IF('Actual Allocation Calc'!$AJ$78="C",'Actual Allocation Calc'!N318,'Actual Allocation Calc'!W318+IF($P318="Employed",$U318,
IF(AND($P318="Terminated"),($U318/7*AR318),
IF(AND($P318="Furloughed"),($U318/7*AR318)+($U318/7*BB318),
IF(AND($P318="Rehired"),($U318/7*BB318),
IF(AND($P318="Terminated",AR318&gt;0),$U318,
IF($P318="Furloughed",IF(AR318&gt;0,$U318)+IF(BB318&gt;0,$U318),
IF($P318="Rehired",IF(BB318&gt;0,$U318))))))))*'Actual Allocation Calc'!$AJ$99)))</f>
        <v/>
      </c>
      <c r="AB318" s="210" t="str">
        <f>IF($B318="","",IF('Actual Allocation Calc'!$AK$78="A",
IF($P318="Employed",$U318,
IF(AND($P318="Terminated"),($U318/7*AS318),
IF(AND($P318="Furloughed"),($U318/7*AS318)+($U318/7*BC318),
IF(AND($P318="Rehired"),($U318/7*BC318),
IF(AND($P318="Terminated",AS318&gt;0),$U318,
IF($P318="Furloughed",IF(AS318&gt;0,$U318)+IF(BC318&gt;0,$U318),
IF($P318="Rehired",IF(BC318&gt;0,$U318)))))))),IF('Actual Allocation Calc'!$AK$78="C",'Actual Allocation Calc'!O318,'Actual Allocation Calc'!X318+IF($P318="Employed",$U318,
IF(AND($P318="Terminated"),($U318/7*AS318),
IF(AND($P318="Furloughed"),($U318/7*AS318)+($U318/7*BC318),
IF(AND($P318="Rehired"),($U318/7*BC318),
IF(AND($P318="Terminated",AS318&gt;0),$U318,
IF($P318="Furloughed",IF(AS318&gt;0,$U318)+IF(BC318&gt;0,$U318),
IF($P318="Rehired",IF(BC318&gt;0,$U318))))))))*'Actual Allocation Calc'!$AK$99)))</f>
        <v/>
      </c>
      <c r="AC318" s="210" t="str">
        <f>IF($B318="","",IF('Actual Allocation Calc'!$AL$78="A",
IF($P318="Employed",$U318,
IF(AND($P318="Terminated"),($U318/7*AT318),
IF(AND($P318="Furloughed"),($U318/7*AT318)+($U318/7*BD318),
IF(AND($P318="Rehired"),($U318/7*BD318),
IF(AND($P318="Terminated",AT318&gt;0),$U318,
IF($P318="Furloughed",IF(AT318&gt;0,$U318)+IF(BD318&gt;0,$U318),
IF($P318="Rehired",IF(BD318&gt;0,$U318)))))))),IF('Actual Allocation Calc'!$AL$78="C",'Actual Allocation Calc'!P318,'Actual Allocation Calc'!Y318+IF($P318="Employed",$U318,
IF(AND($P318="Terminated"),($U318/7*AT318),
IF(AND($P318="Furloughed"),($U318/7*AT318)+($U318/7*BD318),
IF(AND($P318="Rehired"),($U318/7*BD318),
IF(AND($P318="Terminated",AT318&gt;0),$U318,
IF($P318="Furloughed",IF(AT318&gt;0,$U318)+IF(BD318&gt;0,$U318),
IF($P318="Rehired",IF(BD318&gt;0,$U318))))))))*'Actual Allocation Calc'!$AL$99)))</f>
        <v/>
      </c>
      <c r="AD318" s="210" t="str">
        <f>IF($B318="","",IF('Actual Allocation Calc'!$AM$78="A",
IF($P318="Employed",$U318,
IF(AND($P318="Terminated"),($U318/7*AU318),
IF(AND($P318="Furloughed"),($U318/7*AU318)+($U318/7*BE318),
IF(AND($P318="Rehired"),($U318/7*BE318),
IF(AND($P318="Terminated",AU318&gt;0),$U318,
IF($P318="Furloughed",IF(AU318&gt;0,$U318)+IF(BE318&gt;0,$U318),
IF($P318="Rehired",IF(BE318&gt;0,$U318)))))))),IF('Actual Allocation Calc'!$AM$78="C",'Actual Allocation Calc'!Q318,'Actual Allocation Calc'!Z318+IF($P318="Employed",$U318,
IF(AND($P318="Terminated"),($U318/7*AU318),
IF(AND($P318="Furloughed"),($U318/7*AU318)+($U318/7*BE318),
IF(AND($P318="Rehired"),($U318/7*BE318),
IF(AND($P318="Terminated",AU318&gt;0),$U318,
IF($P318="Furloughed",IF(AU318&gt;0,$U318)+IF(BE318&gt;0,$U318),
IF($P318="Rehired",IF(BE318&gt;0,$U318))))))))*'Actual Allocation Calc'!$AM$99)))</f>
        <v/>
      </c>
      <c r="AE318" s="210" t="str">
        <f>IF($B318="","",IF('Actual Allocation Calc'!$AN$78="A",
IF($P318="Employed",$U318,
IF(AND($P318="Terminated"),($U318/7*AV318),
IF(AND($P318="Furloughed"),($U318/7*AV318)+($U318/7*BF318),
IF(AND($P318="Rehired"),($U318/7*BF318),
IF(AND($P318="Terminated",AV318&gt;0),$U318,
IF($P318="Furloughed",IF(AV318&gt;0,$U318)+IF(BF318&gt;0,$U318),
IF($P318="Rehired",IF(BF318&gt;0,$U318)))))))),IF('Actual Allocation Calc'!$AN$78="C",'Actual Allocation Calc'!R318,'Actual Allocation Calc'!AA318+IF($P318="Employed",$U318,
IF(AND($P318="Terminated"),($U318/7*AV318),
IF(AND($P318="Furloughed"),($U318/7*AV318)+($U318/7*BF318),
IF(AND($P318="Rehired"),($U318/7*BF318),
IF(AND($P318="Terminated",AV318&gt;0),$U318,
IF($P318="Furloughed",IF(AV318&gt;0,$U318)+IF(BF318&gt;0,$U318),
IF($P318="Rehired",IF(BF318&gt;0,$U318))))))))*'Actual Allocation Calc'!$AN$99)))</f>
        <v/>
      </c>
      <c r="AF318" s="210" t="str">
        <f>IF($B318="","",IF('Actual Allocation Calc'!$AO$78="A",
IF($P318="Employed",$U318,
IF(AND($P318="Terminated"),($U318/7*AW318),
IF(AND($P318="Furloughed"),($U318/7*AW318)+($U318/7*BG318),
IF(AND($P318="Rehired"),($U318/7*BG318),
IF(AND($P318="Terminated",AW318&gt;0),$U318,
IF($P318="Furloughed",IF(AW318&gt;0,$U318)+IF(BG318&gt;0,$U318),
IF($P318="Rehired",IF(BG318&gt;0,$U318)))))))),IF('Actual Allocation Calc'!$AO$78="C",'Actual Allocation Calc'!S318,'Actual Allocation Calc'!AB318+IF($P318="Employed",$U318,
IF(AND($P318="Terminated"),($U318/7*AW318),
IF(AND($P318="Furloughed"),($U318/7*AW318)+($U318/7*BG318),
IF(AND($P318="Rehired"),($U318/7*BG318),
IF(AND($P318="Terminated",AW318&gt;0),$U318,
IF($P318="Furloughed",IF(AW318&gt;0,$U318)+IF(BG318&gt;0,$U318),
IF($P318="Rehired",IF(BG318&gt;0,$U318))))))))*'Actual Allocation Calc'!$AO$99)))</f>
        <v/>
      </c>
      <c r="AG318" s="210" t="str">
        <f>IF($B318="","",IF('Actual Allocation Calc'!$AP$78="A",
IF($P318="Employed",$U318/7*BK318,
IF(AND($P318="Terminated"),($U318/7*AX318),
IF(AND($P318="Furloughed"),($U318/7*AX318)+($U318/7*BH318),
IF(AND($P318="Rehired"),($U318/7*BH318),
IF(AND($P318="Terminated",AX318&gt;0),$U318,
IF($P318="Furloughed",IF(AX318&gt;0,$U318)+IF(BH318&gt;0,$U318),
IF($P318="Rehired",IF(BH318&gt;0,$U318)))))))),IF('Actual Allocation Calc'!$AP$78="C",'Actual Allocation Calc'!T318,'Actual Allocation Calc'!AC318+IF($P318="Employed",$U318/7*BK318,
IF(AND($P318="Terminated"),($U318/7*AX318),
IF(AND($P318="Furloughed"),($U318/7*AX318)+($U318/7*BH318),
IF(AND($P318="Rehired"),($U318/7*BH318),
IF(AND($P318="Terminated",AX318&gt;0),$U318,
IF($P318="Furloughed",IF(AX318&gt;0,$U318)+IF(BH318&gt;0,$U318),
IF($P318="Rehired",IF(BH318&gt;0,$U318))))))))*'Actual Allocation Calc'!$AP$99)))</f>
        <v/>
      </c>
      <c r="AH318" s="536"/>
      <c r="AI318" s="82">
        <f t="shared" si="108"/>
        <v>0</v>
      </c>
      <c r="AJ318" s="210">
        <f t="shared" si="90"/>
        <v>0</v>
      </c>
      <c r="AK318" s="397" t="str">
        <f t="shared" si="91"/>
        <v/>
      </c>
      <c r="AM318" s="122"/>
      <c r="AO318" s="214" t="str">
        <f>IFERROR(IF($V318="","",VLOOKUP(V318,'Calendar Calcs'!$B$2:$E1285,4,FALSE)),0)</f>
        <v/>
      </c>
      <c r="AP318" s="69" t="str">
        <f>IF($AO318="","", IF($AO318&lt;AP$23,0,IF($AO318&gt;AP$23,COUNTIFS('Calendar Calcs'!$E$2:$E1285,AP$23),COUNTIFS('Calendar Calcs'!$E$2:$E1285,AP$23,'Calendar Calcs'!$D$2:$D1285,"&lt;="&amp;WEEKDAY($V318)))))</f>
        <v/>
      </c>
      <c r="AQ318" s="69" t="str">
        <f>IF($AO318="","", IF($AO318&lt;AQ$23,0,IF($AO318&gt;AQ$23,COUNTIFS('Calendar Calcs'!$E$2:$E1285,AQ$23),COUNTIFS('Calendar Calcs'!$E$2:$E1285,AQ$23,'Calendar Calcs'!$D$2:$D1285,"&lt;="&amp;WEEKDAY($V318)))))</f>
        <v/>
      </c>
      <c r="AR318" s="69" t="str">
        <f>IF($AO318="","", IF($AO318&lt;AR$23,0,IF($AO318&gt;AR$23,COUNTIFS('Calendar Calcs'!$E$2:$E1285,AR$23),COUNTIFS('Calendar Calcs'!$E$2:$E1285,AR$23,'Calendar Calcs'!$D$2:$D1285,"&lt;="&amp;WEEKDAY($V318)))))</f>
        <v/>
      </c>
      <c r="AS318" s="69" t="str">
        <f>IF($AO318="","", IF($AO318&lt;AS$23,0,IF($AO318&gt;AS$23,COUNTIFS('Calendar Calcs'!$E$2:$E1285,AS$23),COUNTIFS('Calendar Calcs'!$E$2:$E1285,AS$23,'Calendar Calcs'!$D$2:$D1285,"&lt;="&amp;WEEKDAY($V318)))))</f>
        <v/>
      </c>
      <c r="AT318" s="69" t="str">
        <f>IF($AO318="","", IF($AO318&lt;AT$23,0,IF($AO318&gt;AT$23,COUNTIFS('Calendar Calcs'!$E$2:$E1285,AT$23),COUNTIFS('Calendar Calcs'!$E$2:$E1285,AT$23,'Calendar Calcs'!$D$2:$D1285,"&lt;="&amp;WEEKDAY($V318)))))</f>
        <v/>
      </c>
      <c r="AU318" s="69" t="str">
        <f>IF($AO318="","", IF($AO318&lt;AU$23,0,IF($AO318&gt;AU$23,COUNTIFS('Calendar Calcs'!$E$2:$E1285,AU$23),COUNTIFS('Calendar Calcs'!$E$2:$E1285,AU$23,'Calendar Calcs'!$D$2:$D1285,"&lt;="&amp;WEEKDAY($V318)))))</f>
        <v/>
      </c>
      <c r="AV318" s="69" t="str">
        <f>IF($AO318="","", IF($AO318&lt;AV$23,0,IF($AO318&gt;AV$23,COUNTIFS('Calendar Calcs'!$E$2:$E1285,AV$23),COUNTIFS('Calendar Calcs'!$E$2:$E1285,AV$23,'Calendar Calcs'!$D$2:$D1285,"&lt;="&amp;WEEKDAY($V318)))))</f>
        <v/>
      </c>
      <c r="AW318" s="69" t="str">
        <f>IF($AO318="","", IF($AO318&lt;AW$23,0,IF($AO318&gt;AW$23,COUNTIFS('Calendar Calcs'!$E$2:$E1285,AW$23),COUNTIFS('Calendar Calcs'!$E$2:$E1285,AW$23,'Calendar Calcs'!$D$2:$D1285,"&lt;="&amp;WEEKDAY($V318)))))</f>
        <v/>
      </c>
      <c r="AX318" s="69" t="str">
        <f>IF($AO318="","", IF($AO318&lt;AX$23,0,IF($AO318&gt;AX$23,COUNTIFS('Calendar Calcs'!$E$2:$E1285,AX$23),COUNTIFS('Calendar Calcs'!$E$2:$E1285,AX$23,'Calendar Calcs'!$D$2:$D1285,"&lt;="&amp;WEEKDAY($V318)))))</f>
        <v/>
      </c>
      <c r="AY318" s="69" t="str">
        <f>IF($W318="","",VLOOKUP($W318,'Calendar Calcs'!$B$2:$E1285,4,FALSE))</f>
        <v/>
      </c>
      <c r="AZ318" s="69" t="str">
        <f>IF($AY318="","",IF($AY318&gt;AZ$23,0,IF($AY318&lt;AZ$23,COUNTIFS('Calendar Calcs'!$E$2:$E1285,AZ$23),COUNTIFS('Calendar Calcs'!$E$2:$E1285,AZ$23,'Calendar Calcs'!$D$2:$D1285,"&gt;="&amp;WEEKDAY($W318)))))</f>
        <v/>
      </c>
      <c r="BA318" s="69" t="str">
        <f>IF($AY318="","",IF($AY318&gt;BA$23,0,IF($AY318&lt;BA$23,COUNTIFS('Calendar Calcs'!$E$2:$E1285,BA$23),COUNTIFS('Calendar Calcs'!$E$2:$E1285,BA$23,'Calendar Calcs'!$D$2:$D1285,"&gt;="&amp;WEEKDAY($W318)))))</f>
        <v/>
      </c>
      <c r="BB318" s="69" t="str">
        <f>IF($AY318="","",IF($AY318&gt;BB$23,0,IF($AY318&lt;BB$23,COUNTIFS('Calendar Calcs'!$E$2:$E1285,BB$23),COUNTIFS('Calendar Calcs'!$E$2:$E1285,BB$23,'Calendar Calcs'!$D$2:$D1285,"&gt;="&amp;WEEKDAY($W318)))))</f>
        <v/>
      </c>
      <c r="BC318" s="69" t="str">
        <f>IF($AY318="","",IF($AY318&gt;BC$23,0,IF($AY318&lt;BC$23,COUNTIFS('Calendar Calcs'!$E$2:$E1285,BC$23),COUNTIFS('Calendar Calcs'!$E$2:$E1285,BC$23,'Calendar Calcs'!$D$2:$D1285,"&gt;="&amp;WEEKDAY($W318)))))</f>
        <v/>
      </c>
      <c r="BD318" s="69" t="str">
        <f>IF($AY318="","",IF($AY318&gt;BD$23,0,IF($AY318&lt;BD$23,COUNTIFS('Calendar Calcs'!$E$2:$E1285,BD$23),COUNTIFS('Calendar Calcs'!$E$2:$E1285,BD$23,'Calendar Calcs'!$D$2:$D1285,"&gt;="&amp;WEEKDAY($W318)))))</f>
        <v/>
      </c>
      <c r="BE318" s="69" t="str">
        <f>IF($AY318="","",IF($AY318&gt;BE$23,0,IF($AY318&lt;BE$23,COUNTIFS('Calendar Calcs'!$E$2:$E1285,BE$23),COUNTIFS('Calendar Calcs'!$E$2:$E1285,BE$23,'Calendar Calcs'!$D$2:$D1285,"&gt;="&amp;WEEKDAY($W318)))))</f>
        <v/>
      </c>
      <c r="BF318" s="69" t="str">
        <f>IF($AY318="","",IF($AY318&gt;BF$23,0,IF($AY318&lt;BF$23,COUNTIFS('Calendar Calcs'!$E$2:$E1285,BF$23),COUNTIFS('Calendar Calcs'!$E$2:$E1285,BF$23,'Calendar Calcs'!$D$2:$D1285,"&gt;="&amp;WEEKDAY($W318)))))</f>
        <v/>
      </c>
      <c r="BG318" s="69" t="str">
        <f>IF($AY318="","",IF($AY318&gt;BG$23,0,IF($AY318&lt;BG$23,COUNTIFS('Calendar Calcs'!$E$2:$E1285,BG$23),COUNTIFS('Calendar Calcs'!$E$2:$E1285,BG$23,'Calendar Calcs'!$D$2:$D1285,"&gt;="&amp;WEEKDAY($W318)))))</f>
        <v/>
      </c>
      <c r="BH318" s="69">
        <f t="shared" si="92"/>
        <v>6</v>
      </c>
      <c r="BI318" s="69">
        <f>IF(Cover!$E$43="","",VLOOKUP(Cover!$E$43,'Calendar Calcs'!$B$2:$E1285,4,FALSE))</f>
        <v>1</v>
      </c>
      <c r="BJ318" s="69">
        <f>IF($BI318="","", IF($BI318&lt;BJ$23,0,IF($BI318&gt;=BJ$23,COUNTIFS('Calendar Calcs'!$E$2:$E1285,BJ$23),COUNTIFS('Calendar Calcs'!$E$2:$E1285,BJ$23,'Calendar Calcs'!$D$2:$D1285,"&lt;="&amp;WEEKDAY($V318)))))</f>
        <v>1</v>
      </c>
      <c r="BK318" s="69">
        <f t="shared" si="89"/>
        <v>6</v>
      </c>
      <c r="BN318" s="69" t="str">
        <f>IF(T318&gt;0,"FTE",IF(Cover!$E$47="Weekly",IF(S318&gt;29.75,"FTE","PTE"),IF(S318&gt;59.75,"FTE","PTE")))</f>
        <v>PTE</v>
      </c>
      <c r="BO318" s="69">
        <f>IF(BN318="FTE",30,IF(Cover!$E$47="Weekly",'STEP 2 EE Data'!S318,'STEP 2 EE Data'!S318/2))</f>
        <v>0</v>
      </c>
      <c r="BP318" s="209">
        <f t="shared" si="93"/>
        <v>0</v>
      </c>
      <c r="BQ318" s="209">
        <f t="shared" si="94"/>
        <v>0</v>
      </c>
      <c r="BR318" s="209">
        <f t="shared" si="95"/>
        <v>0</v>
      </c>
      <c r="BS318" s="209">
        <f t="shared" si="96"/>
        <v>0</v>
      </c>
      <c r="BT318" s="209">
        <f t="shared" si="97"/>
        <v>0</v>
      </c>
      <c r="BU318" s="209">
        <f t="shared" si="98"/>
        <v>0</v>
      </c>
      <c r="BV318" s="209">
        <f t="shared" si="99"/>
        <v>0</v>
      </c>
      <c r="BW318" s="209">
        <f t="shared" si="100"/>
        <v>0</v>
      </c>
      <c r="BX318" s="209">
        <f t="shared" si="101"/>
        <v>0</v>
      </c>
      <c r="CC318" s="210" t="str">
        <f>IF(B318="","",IF(C318="",IF(Cover!$E$47="Weekly",'STEP 3 EE Comp'!BI323*8,'STEP 3 EE Comp'!BI323*4),IF(Cover!$E$47="Weekly",'STEP 3 EE Comp'!BI323,'STEP 3 EE Comp'!BI323)))</f>
        <v/>
      </c>
      <c r="CD318" s="82" t="str">
        <f t="shared" si="102"/>
        <v/>
      </c>
      <c r="CE318" s="417">
        <f t="shared" si="103"/>
        <v>1</v>
      </c>
      <c r="CF318" s="82" t="str">
        <f t="shared" si="104"/>
        <v>Good</v>
      </c>
      <c r="CG318" s="82">
        <f t="shared" si="105"/>
        <v>0</v>
      </c>
      <c r="CH318" s="234">
        <f t="shared" si="106"/>
        <v>0</v>
      </c>
    </row>
    <row r="319" spans="1:86" s="69" customFormat="1" x14ac:dyDescent="0.3">
      <c r="A319" s="555"/>
      <c r="B319" s="52"/>
      <c r="C319" s="52"/>
      <c r="D319" s="52"/>
      <c r="E319" s="52"/>
      <c r="F319" s="507"/>
      <c r="G319" s="210">
        <f t="shared" si="107"/>
        <v>0</v>
      </c>
      <c r="H319" s="82">
        <f t="shared" si="88"/>
        <v>0</v>
      </c>
      <c r="I319" s="211"/>
      <c r="J319" s="441" t="s">
        <v>21</v>
      </c>
      <c r="K319" s="441" t="s">
        <v>21</v>
      </c>
      <c r="L319" s="441" t="s">
        <v>21</v>
      </c>
      <c r="M319" s="441" t="s">
        <v>21</v>
      </c>
      <c r="N319" s="568" t="s">
        <v>21</v>
      </c>
      <c r="O319" s="211"/>
      <c r="P319" s="212" t="str">
        <f>IF(B319="","",
IF(AND(V319="",W319="",B319&lt;&gt;""),"Employed",
IF(AND(V319&lt;&gt;"",W319="",B319&lt;&gt;""),"Terminated",
IF(AND(V319&lt;&gt;"",W319&lt;&gt;"",B319&lt;&gt;""),IF(W319&lt;Cover!$E$43,"Employed","Furloughed"),
IF(AND(V319="",W319&lt;&gt;"",B319&lt;&gt;""),IF(W319&lt;Cover!$E$43,"Employed","Rehired"))))))</f>
        <v/>
      </c>
      <c r="Q319" s="211"/>
      <c r="R319" s="536"/>
      <c r="S319" s="563"/>
      <c r="T319" s="536"/>
      <c r="U319" s="82">
        <f>IF(Cover!$E$47="Weekly",IF(T319&gt;0,T319,R319*S319),IF(T319&gt;0,T319,R319*S319)/2)</f>
        <v>0</v>
      </c>
      <c r="V319" s="564"/>
      <c r="W319" s="564"/>
      <c r="Y319" s="213" t="str">
        <f>IF($B319="","",IF('Actual Allocation Calc'!$AH$78="A",
IF($P319="Employed",$U319/7*BJ319,
IF(AND($P319="Terminated"),($U319/7*AP319),
IF(AND($P319="Furloughed"),($U319/7*AP319)+($U319/7*AZ319),
IF(AND($P319="Rehired"),($U319/7*AZ319),
IF(AND($P319="Terminated",AP319&gt;0),$U319,
IF($P319="Furloughed",IF(AP319&gt;0,$U319)+IF(AZ319&gt;0,$U319),
IF($P319="Rehired",IF(AZ319&gt;0,$U319)))))))),IF('Actual Allocation Calc'!$AH$78="C",'Actual Allocation Calc'!L319,'Actual Allocation Calc'!U319+IF($P319="Employed",$U319/7*BJ319,
IF(AND($P319="Terminated"),($U319/7*AP319),
IF(AND($P319="Furloughed"),($U319/7*AP319)+($U319/7*AZ319),
IF(AND($P319="Rehired"),($U319/7*AZ319),
IF(AND($P319="Terminated",AP319&gt;0),$U319,
IF($P319="Furloughed",IF(AP319&gt;0,$U319)+IF(AZ319&gt;0,$U319),
IF($P319="Rehired",IF(AZ319&gt;0,$U319))))))))*'Actual Allocation Calc'!$AH$99)))</f>
        <v/>
      </c>
      <c r="Z319" s="210" t="str">
        <f>IF($B319="","",IF('Actual Allocation Calc'!$AI$78="A",
IF($P319="Employed",$U319,
IF(AND($P319="Terminated"),($U319/7*AQ319),
IF(AND($P319="Furloughed"),($U319/7*AQ319)+($U319/7*BA319),
IF(AND($P319="Rehired"),($U319/7*BA319),
IF(AND($P319="Terminated",AQ319&gt;0),$U319,
IF($P319="Furloughed",IF(AQ319&gt;0,$U319)+IF(BA319&gt;0,$U319),
IF($P319="Rehired",IF(BA319&gt;0,$U319)))))))),IF('Actual Allocation Calc'!$AI$78="C",'Actual Allocation Calc'!M319,'Actual Allocation Calc'!V319+IF($P319="Employed",$U319,
IF(AND($P319="Terminated"),($U319/7*AQ319),
IF(AND($P319="Furloughed"),($U319/7*AQ319)+($U319/7*BA319),
IF(AND($P319="Rehired"),($U319/7*BA319),
IF(AND($P319="Terminated",AQ319&gt;0),$U319,
IF($P319="Furloughed",IF(AQ319&gt;0,$U319)+IF(BA319&gt;0,$U319),
IF($P319="Rehired",IF(BA319&gt;0,$U319))))))))*'Actual Allocation Calc'!$AI$99)))</f>
        <v/>
      </c>
      <c r="AA319" s="210" t="str">
        <f>IF($B319="","",IF('Actual Allocation Calc'!$AJ$78="A",
IF($P319="Employed",$U319,
IF(AND($P319="Terminated"),($U319/7*AR319),
IF(AND($P319="Furloughed"),($U319/7*AR319)+($U319/7*BB319),
IF(AND($P319="Rehired"),($U319/7*BB319),
IF(AND($P319="Terminated",AR319&gt;0),$U319,
IF($P319="Furloughed",IF(AR319&gt;0,$U319)+IF(BB319&gt;0,$U319),
IF($P319="Rehired",IF(BB319&gt;0,$U319)))))))),IF('Actual Allocation Calc'!$AJ$78="C",'Actual Allocation Calc'!N319,'Actual Allocation Calc'!W319+IF($P319="Employed",$U319,
IF(AND($P319="Terminated"),($U319/7*AR319),
IF(AND($P319="Furloughed"),($U319/7*AR319)+($U319/7*BB319),
IF(AND($P319="Rehired"),($U319/7*BB319),
IF(AND($P319="Terminated",AR319&gt;0),$U319,
IF($P319="Furloughed",IF(AR319&gt;0,$U319)+IF(BB319&gt;0,$U319),
IF($P319="Rehired",IF(BB319&gt;0,$U319))))))))*'Actual Allocation Calc'!$AJ$99)))</f>
        <v/>
      </c>
      <c r="AB319" s="210" t="str">
        <f>IF($B319="","",IF('Actual Allocation Calc'!$AK$78="A",
IF($P319="Employed",$U319,
IF(AND($P319="Terminated"),($U319/7*AS319),
IF(AND($P319="Furloughed"),($U319/7*AS319)+($U319/7*BC319),
IF(AND($P319="Rehired"),($U319/7*BC319),
IF(AND($P319="Terminated",AS319&gt;0),$U319,
IF($P319="Furloughed",IF(AS319&gt;0,$U319)+IF(BC319&gt;0,$U319),
IF($P319="Rehired",IF(BC319&gt;0,$U319)))))))),IF('Actual Allocation Calc'!$AK$78="C",'Actual Allocation Calc'!O319,'Actual Allocation Calc'!X319+IF($P319="Employed",$U319,
IF(AND($P319="Terminated"),($U319/7*AS319),
IF(AND($P319="Furloughed"),($U319/7*AS319)+($U319/7*BC319),
IF(AND($P319="Rehired"),($U319/7*BC319),
IF(AND($P319="Terminated",AS319&gt;0),$U319,
IF($P319="Furloughed",IF(AS319&gt;0,$U319)+IF(BC319&gt;0,$U319),
IF($P319="Rehired",IF(BC319&gt;0,$U319))))))))*'Actual Allocation Calc'!$AK$99)))</f>
        <v/>
      </c>
      <c r="AC319" s="210" t="str">
        <f>IF($B319="","",IF('Actual Allocation Calc'!$AL$78="A",
IF($P319="Employed",$U319,
IF(AND($P319="Terminated"),($U319/7*AT319),
IF(AND($P319="Furloughed"),($U319/7*AT319)+($U319/7*BD319),
IF(AND($P319="Rehired"),($U319/7*BD319),
IF(AND($P319="Terminated",AT319&gt;0),$U319,
IF($P319="Furloughed",IF(AT319&gt;0,$U319)+IF(BD319&gt;0,$U319),
IF($P319="Rehired",IF(BD319&gt;0,$U319)))))))),IF('Actual Allocation Calc'!$AL$78="C",'Actual Allocation Calc'!P319,'Actual Allocation Calc'!Y319+IF($P319="Employed",$U319,
IF(AND($P319="Terminated"),($U319/7*AT319),
IF(AND($P319="Furloughed"),($U319/7*AT319)+($U319/7*BD319),
IF(AND($P319="Rehired"),($U319/7*BD319),
IF(AND($P319="Terminated",AT319&gt;0),$U319,
IF($P319="Furloughed",IF(AT319&gt;0,$U319)+IF(BD319&gt;0,$U319),
IF($P319="Rehired",IF(BD319&gt;0,$U319))))))))*'Actual Allocation Calc'!$AL$99)))</f>
        <v/>
      </c>
      <c r="AD319" s="210" t="str">
        <f>IF($B319="","",IF('Actual Allocation Calc'!$AM$78="A",
IF($P319="Employed",$U319,
IF(AND($P319="Terminated"),($U319/7*AU319),
IF(AND($P319="Furloughed"),($U319/7*AU319)+($U319/7*BE319),
IF(AND($P319="Rehired"),($U319/7*BE319),
IF(AND($P319="Terminated",AU319&gt;0),$U319,
IF($P319="Furloughed",IF(AU319&gt;0,$U319)+IF(BE319&gt;0,$U319),
IF($P319="Rehired",IF(BE319&gt;0,$U319)))))))),IF('Actual Allocation Calc'!$AM$78="C",'Actual Allocation Calc'!Q319,'Actual Allocation Calc'!Z319+IF($P319="Employed",$U319,
IF(AND($P319="Terminated"),($U319/7*AU319),
IF(AND($P319="Furloughed"),($U319/7*AU319)+($U319/7*BE319),
IF(AND($P319="Rehired"),($U319/7*BE319),
IF(AND($P319="Terminated",AU319&gt;0),$U319,
IF($P319="Furloughed",IF(AU319&gt;0,$U319)+IF(BE319&gt;0,$U319),
IF($P319="Rehired",IF(BE319&gt;0,$U319))))))))*'Actual Allocation Calc'!$AM$99)))</f>
        <v/>
      </c>
      <c r="AE319" s="210" t="str">
        <f>IF($B319="","",IF('Actual Allocation Calc'!$AN$78="A",
IF($P319="Employed",$U319,
IF(AND($P319="Terminated"),($U319/7*AV319),
IF(AND($P319="Furloughed"),($U319/7*AV319)+($U319/7*BF319),
IF(AND($P319="Rehired"),($U319/7*BF319),
IF(AND($P319="Terminated",AV319&gt;0),$U319,
IF($P319="Furloughed",IF(AV319&gt;0,$U319)+IF(BF319&gt;0,$U319),
IF($P319="Rehired",IF(BF319&gt;0,$U319)))))))),IF('Actual Allocation Calc'!$AN$78="C",'Actual Allocation Calc'!R319,'Actual Allocation Calc'!AA319+IF($P319="Employed",$U319,
IF(AND($P319="Terminated"),($U319/7*AV319),
IF(AND($P319="Furloughed"),($U319/7*AV319)+($U319/7*BF319),
IF(AND($P319="Rehired"),($U319/7*BF319),
IF(AND($P319="Terminated",AV319&gt;0),$U319,
IF($P319="Furloughed",IF(AV319&gt;0,$U319)+IF(BF319&gt;0,$U319),
IF($P319="Rehired",IF(BF319&gt;0,$U319))))))))*'Actual Allocation Calc'!$AN$99)))</f>
        <v/>
      </c>
      <c r="AF319" s="210" t="str">
        <f>IF($B319="","",IF('Actual Allocation Calc'!$AO$78="A",
IF($P319="Employed",$U319,
IF(AND($P319="Terminated"),($U319/7*AW319),
IF(AND($P319="Furloughed"),($U319/7*AW319)+($U319/7*BG319),
IF(AND($P319="Rehired"),($U319/7*BG319),
IF(AND($P319="Terminated",AW319&gt;0),$U319,
IF($P319="Furloughed",IF(AW319&gt;0,$U319)+IF(BG319&gt;0,$U319),
IF($P319="Rehired",IF(BG319&gt;0,$U319)))))))),IF('Actual Allocation Calc'!$AO$78="C",'Actual Allocation Calc'!S319,'Actual Allocation Calc'!AB319+IF($P319="Employed",$U319,
IF(AND($P319="Terminated"),($U319/7*AW319),
IF(AND($P319="Furloughed"),($U319/7*AW319)+($U319/7*BG319),
IF(AND($P319="Rehired"),($U319/7*BG319),
IF(AND($P319="Terminated",AW319&gt;0),$U319,
IF($P319="Furloughed",IF(AW319&gt;0,$U319)+IF(BG319&gt;0,$U319),
IF($P319="Rehired",IF(BG319&gt;0,$U319))))))))*'Actual Allocation Calc'!$AO$99)))</f>
        <v/>
      </c>
      <c r="AG319" s="210" t="str">
        <f>IF($B319="","",IF('Actual Allocation Calc'!$AP$78="A",
IF($P319="Employed",$U319/7*BK319,
IF(AND($P319="Terminated"),($U319/7*AX319),
IF(AND($P319="Furloughed"),($U319/7*AX319)+($U319/7*BH319),
IF(AND($P319="Rehired"),($U319/7*BH319),
IF(AND($P319="Terminated",AX319&gt;0),$U319,
IF($P319="Furloughed",IF(AX319&gt;0,$U319)+IF(BH319&gt;0,$U319),
IF($P319="Rehired",IF(BH319&gt;0,$U319)))))))),IF('Actual Allocation Calc'!$AP$78="C",'Actual Allocation Calc'!T319,'Actual Allocation Calc'!AC319+IF($P319="Employed",$U319/7*BK319,
IF(AND($P319="Terminated"),($U319/7*AX319),
IF(AND($P319="Furloughed"),($U319/7*AX319)+($U319/7*BH319),
IF(AND($P319="Rehired"),($U319/7*BH319),
IF(AND($P319="Terminated",AX319&gt;0),$U319,
IF($P319="Furloughed",IF(AX319&gt;0,$U319)+IF(BH319&gt;0,$U319),
IF($P319="Rehired",IF(BH319&gt;0,$U319))))))))*'Actual Allocation Calc'!$AP$99)))</f>
        <v/>
      </c>
      <c r="AH319" s="536"/>
      <c r="AI319" s="82">
        <f t="shared" si="108"/>
        <v>0</v>
      </c>
      <c r="AJ319" s="210">
        <f t="shared" si="90"/>
        <v>0</v>
      </c>
      <c r="AK319" s="397" t="str">
        <f t="shared" si="91"/>
        <v/>
      </c>
      <c r="AM319" s="122"/>
      <c r="AO319" s="214" t="str">
        <f>IFERROR(IF($V319="","",VLOOKUP(V319,'Calendar Calcs'!$B$2:$E1286,4,FALSE)),0)</f>
        <v/>
      </c>
      <c r="AP319" s="69" t="str">
        <f>IF($AO319="","", IF($AO319&lt;AP$23,0,IF($AO319&gt;AP$23,COUNTIFS('Calendar Calcs'!$E$2:$E1286,AP$23),COUNTIFS('Calendar Calcs'!$E$2:$E1286,AP$23,'Calendar Calcs'!$D$2:$D1286,"&lt;="&amp;WEEKDAY($V319)))))</f>
        <v/>
      </c>
      <c r="AQ319" s="69" t="str">
        <f>IF($AO319="","", IF($AO319&lt;AQ$23,0,IF($AO319&gt;AQ$23,COUNTIFS('Calendar Calcs'!$E$2:$E1286,AQ$23),COUNTIFS('Calendar Calcs'!$E$2:$E1286,AQ$23,'Calendar Calcs'!$D$2:$D1286,"&lt;="&amp;WEEKDAY($V319)))))</f>
        <v/>
      </c>
      <c r="AR319" s="69" t="str">
        <f>IF($AO319="","", IF($AO319&lt;AR$23,0,IF($AO319&gt;AR$23,COUNTIFS('Calendar Calcs'!$E$2:$E1286,AR$23),COUNTIFS('Calendar Calcs'!$E$2:$E1286,AR$23,'Calendar Calcs'!$D$2:$D1286,"&lt;="&amp;WEEKDAY($V319)))))</f>
        <v/>
      </c>
      <c r="AS319" s="69" t="str">
        <f>IF($AO319="","", IF($AO319&lt;AS$23,0,IF($AO319&gt;AS$23,COUNTIFS('Calendar Calcs'!$E$2:$E1286,AS$23),COUNTIFS('Calendar Calcs'!$E$2:$E1286,AS$23,'Calendar Calcs'!$D$2:$D1286,"&lt;="&amp;WEEKDAY($V319)))))</f>
        <v/>
      </c>
      <c r="AT319" s="69" t="str">
        <f>IF($AO319="","", IF($AO319&lt;AT$23,0,IF($AO319&gt;AT$23,COUNTIFS('Calendar Calcs'!$E$2:$E1286,AT$23),COUNTIFS('Calendar Calcs'!$E$2:$E1286,AT$23,'Calendar Calcs'!$D$2:$D1286,"&lt;="&amp;WEEKDAY($V319)))))</f>
        <v/>
      </c>
      <c r="AU319" s="69" t="str">
        <f>IF($AO319="","", IF($AO319&lt;AU$23,0,IF($AO319&gt;AU$23,COUNTIFS('Calendar Calcs'!$E$2:$E1286,AU$23),COUNTIFS('Calendar Calcs'!$E$2:$E1286,AU$23,'Calendar Calcs'!$D$2:$D1286,"&lt;="&amp;WEEKDAY($V319)))))</f>
        <v/>
      </c>
      <c r="AV319" s="69" t="str">
        <f>IF($AO319="","", IF($AO319&lt;AV$23,0,IF($AO319&gt;AV$23,COUNTIFS('Calendar Calcs'!$E$2:$E1286,AV$23),COUNTIFS('Calendar Calcs'!$E$2:$E1286,AV$23,'Calendar Calcs'!$D$2:$D1286,"&lt;="&amp;WEEKDAY($V319)))))</f>
        <v/>
      </c>
      <c r="AW319" s="69" t="str">
        <f>IF($AO319="","", IF($AO319&lt;AW$23,0,IF($AO319&gt;AW$23,COUNTIFS('Calendar Calcs'!$E$2:$E1286,AW$23),COUNTIFS('Calendar Calcs'!$E$2:$E1286,AW$23,'Calendar Calcs'!$D$2:$D1286,"&lt;="&amp;WEEKDAY($V319)))))</f>
        <v/>
      </c>
      <c r="AX319" s="69" t="str">
        <f>IF($AO319="","", IF($AO319&lt;AX$23,0,IF($AO319&gt;AX$23,COUNTIFS('Calendar Calcs'!$E$2:$E1286,AX$23),COUNTIFS('Calendar Calcs'!$E$2:$E1286,AX$23,'Calendar Calcs'!$D$2:$D1286,"&lt;="&amp;WEEKDAY($V319)))))</f>
        <v/>
      </c>
      <c r="AY319" s="69" t="str">
        <f>IF($W319="","",VLOOKUP($W319,'Calendar Calcs'!$B$2:$E1286,4,FALSE))</f>
        <v/>
      </c>
      <c r="AZ319" s="69" t="str">
        <f>IF($AY319="","",IF($AY319&gt;AZ$23,0,IF($AY319&lt;AZ$23,COUNTIFS('Calendar Calcs'!$E$2:$E1286,AZ$23),COUNTIFS('Calendar Calcs'!$E$2:$E1286,AZ$23,'Calendar Calcs'!$D$2:$D1286,"&gt;="&amp;WEEKDAY($W319)))))</f>
        <v/>
      </c>
      <c r="BA319" s="69" t="str">
        <f>IF($AY319="","",IF($AY319&gt;BA$23,0,IF($AY319&lt;BA$23,COUNTIFS('Calendar Calcs'!$E$2:$E1286,BA$23),COUNTIFS('Calendar Calcs'!$E$2:$E1286,BA$23,'Calendar Calcs'!$D$2:$D1286,"&gt;="&amp;WEEKDAY($W319)))))</f>
        <v/>
      </c>
      <c r="BB319" s="69" t="str">
        <f>IF($AY319="","",IF($AY319&gt;BB$23,0,IF($AY319&lt;BB$23,COUNTIFS('Calendar Calcs'!$E$2:$E1286,BB$23),COUNTIFS('Calendar Calcs'!$E$2:$E1286,BB$23,'Calendar Calcs'!$D$2:$D1286,"&gt;="&amp;WEEKDAY($W319)))))</f>
        <v/>
      </c>
      <c r="BC319" s="69" t="str">
        <f>IF($AY319="","",IF($AY319&gt;BC$23,0,IF($AY319&lt;BC$23,COUNTIFS('Calendar Calcs'!$E$2:$E1286,BC$23),COUNTIFS('Calendar Calcs'!$E$2:$E1286,BC$23,'Calendar Calcs'!$D$2:$D1286,"&gt;="&amp;WEEKDAY($W319)))))</f>
        <v/>
      </c>
      <c r="BD319" s="69" t="str">
        <f>IF($AY319="","",IF($AY319&gt;BD$23,0,IF($AY319&lt;BD$23,COUNTIFS('Calendar Calcs'!$E$2:$E1286,BD$23),COUNTIFS('Calendar Calcs'!$E$2:$E1286,BD$23,'Calendar Calcs'!$D$2:$D1286,"&gt;="&amp;WEEKDAY($W319)))))</f>
        <v/>
      </c>
      <c r="BE319" s="69" t="str">
        <f>IF($AY319="","",IF($AY319&gt;BE$23,0,IF($AY319&lt;BE$23,COUNTIFS('Calendar Calcs'!$E$2:$E1286,BE$23),COUNTIFS('Calendar Calcs'!$E$2:$E1286,BE$23,'Calendar Calcs'!$D$2:$D1286,"&gt;="&amp;WEEKDAY($W319)))))</f>
        <v/>
      </c>
      <c r="BF319" s="69" t="str">
        <f>IF($AY319="","",IF($AY319&gt;BF$23,0,IF($AY319&lt;BF$23,COUNTIFS('Calendar Calcs'!$E$2:$E1286,BF$23),COUNTIFS('Calendar Calcs'!$E$2:$E1286,BF$23,'Calendar Calcs'!$D$2:$D1286,"&gt;="&amp;WEEKDAY($W319)))))</f>
        <v/>
      </c>
      <c r="BG319" s="69" t="str">
        <f>IF($AY319="","",IF($AY319&gt;BG$23,0,IF($AY319&lt;BG$23,COUNTIFS('Calendar Calcs'!$E$2:$E1286,BG$23),COUNTIFS('Calendar Calcs'!$E$2:$E1286,BG$23,'Calendar Calcs'!$D$2:$D1286,"&gt;="&amp;WEEKDAY($W319)))))</f>
        <v/>
      </c>
      <c r="BH319" s="69">
        <f t="shared" si="92"/>
        <v>6</v>
      </c>
      <c r="BI319" s="69">
        <f>IF(Cover!$E$43="","",VLOOKUP(Cover!$E$43,'Calendar Calcs'!$B$2:$E1286,4,FALSE))</f>
        <v>1</v>
      </c>
      <c r="BJ319" s="69">
        <f>IF($BI319="","", IF($BI319&lt;BJ$23,0,IF($BI319&gt;=BJ$23,COUNTIFS('Calendar Calcs'!$E$2:$E1286,BJ$23),COUNTIFS('Calendar Calcs'!$E$2:$E1286,BJ$23,'Calendar Calcs'!$D$2:$D1286,"&lt;="&amp;WEEKDAY($V319)))))</f>
        <v>1</v>
      </c>
      <c r="BK319" s="69">
        <f t="shared" si="89"/>
        <v>6</v>
      </c>
      <c r="BN319" s="69" t="str">
        <f>IF(T319&gt;0,"FTE",IF(Cover!$E$47="Weekly",IF(S319&gt;29.75,"FTE","PTE"),IF(S319&gt;59.75,"FTE","PTE")))</f>
        <v>PTE</v>
      </c>
      <c r="BO319" s="69">
        <f>IF(BN319="FTE",30,IF(Cover!$E$47="Weekly",'STEP 2 EE Data'!S319,'STEP 2 EE Data'!S319/2))</f>
        <v>0</v>
      </c>
      <c r="BP319" s="209">
        <f t="shared" si="93"/>
        <v>0</v>
      </c>
      <c r="BQ319" s="209">
        <f t="shared" si="94"/>
        <v>0</v>
      </c>
      <c r="BR319" s="209">
        <f t="shared" si="95"/>
        <v>0</v>
      </c>
      <c r="BS319" s="209">
        <f t="shared" si="96"/>
        <v>0</v>
      </c>
      <c r="BT319" s="209">
        <f t="shared" si="97"/>
        <v>0</v>
      </c>
      <c r="BU319" s="209">
        <f t="shared" si="98"/>
        <v>0</v>
      </c>
      <c r="BV319" s="209">
        <f t="shared" si="99"/>
        <v>0</v>
      </c>
      <c r="BW319" s="209">
        <f t="shared" si="100"/>
        <v>0</v>
      </c>
      <c r="BX319" s="209">
        <f t="shared" si="101"/>
        <v>0</v>
      </c>
      <c r="CC319" s="210" t="str">
        <f>IF(B319="","",IF(C319="",IF(Cover!$E$47="Weekly",'STEP 3 EE Comp'!BI324*8,'STEP 3 EE Comp'!BI324*4),IF(Cover!$E$47="Weekly",'STEP 3 EE Comp'!BI324,'STEP 3 EE Comp'!BI324)))</f>
        <v/>
      </c>
      <c r="CD319" s="82" t="str">
        <f t="shared" si="102"/>
        <v/>
      </c>
      <c r="CE319" s="417">
        <f t="shared" si="103"/>
        <v>1</v>
      </c>
      <c r="CF319" s="82" t="str">
        <f t="shared" si="104"/>
        <v>Good</v>
      </c>
      <c r="CG319" s="82">
        <f t="shared" si="105"/>
        <v>0</v>
      </c>
      <c r="CH319" s="234">
        <f t="shared" si="106"/>
        <v>0</v>
      </c>
    </row>
    <row r="320" spans="1:86" s="69" customFormat="1" x14ac:dyDescent="0.3">
      <c r="A320" s="555"/>
      <c r="B320" s="52"/>
      <c r="C320" s="52"/>
      <c r="D320" s="52"/>
      <c r="E320" s="52"/>
      <c r="F320" s="507"/>
      <c r="G320" s="210">
        <f t="shared" si="107"/>
        <v>0</v>
      </c>
      <c r="H320" s="82">
        <f t="shared" si="88"/>
        <v>0</v>
      </c>
      <c r="I320" s="211"/>
      <c r="J320" s="441" t="s">
        <v>21</v>
      </c>
      <c r="K320" s="441" t="s">
        <v>21</v>
      </c>
      <c r="L320" s="441" t="s">
        <v>21</v>
      </c>
      <c r="M320" s="441" t="s">
        <v>21</v>
      </c>
      <c r="N320" s="568" t="s">
        <v>21</v>
      </c>
      <c r="O320" s="211"/>
      <c r="P320" s="212" t="str">
        <f>IF(B320="","",
IF(AND(V320="",W320="",B320&lt;&gt;""),"Employed",
IF(AND(V320&lt;&gt;"",W320="",B320&lt;&gt;""),"Terminated",
IF(AND(V320&lt;&gt;"",W320&lt;&gt;"",B320&lt;&gt;""),IF(W320&lt;Cover!$E$43,"Employed","Furloughed"),
IF(AND(V320="",W320&lt;&gt;"",B320&lt;&gt;""),IF(W320&lt;Cover!$E$43,"Employed","Rehired"))))))</f>
        <v/>
      </c>
      <c r="Q320" s="211"/>
      <c r="R320" s="536"/>
      <c r="S320" s="563"/>
      <c r="T320" s="536"/>
      <c r="U320" s="82">
        <f>IF(Cover!$E$47="Weekly",IF(T320&gt;0,T320,R320*S320),IF(T320&gt;0,T320,R320*S320)/2)</f>
        <v>0</v>
      </c>
      <c r="V320" s="564"/>
      <c r="W320" s="564"/>
      <c r="Y320" s="213" t="str">
        <f>IF($B320="","",IF('Actual Allocation Calc'!$AH$78="A",
IF($P320="Employed",$U320/7*BJ320,
IF(AND($P320="Terminated"),($U320/7*AP320),
IF(AND($P320="Furloughed"),($U320/7*AP320)+($U320/7*AZ320),
IF(AND($P320="Rehired"),($U320/7*AZ320),
IF(AND($P320="Terminated",AP320&gt;0),$U320,
IF($P320="Furloughed",IF(AP320&gt;0,$U320)+IF(AZ320&gt;0,$U320),
IF($P320="Rehired",IF(AZ320&gt;0,$U320)))))))),IF('Actual Allocation Calc'!$AH$78="C",'Actual Allocation Calc'!L320,'Actual Allocation Calc'!U320+IF($P320="Employed",$U320/7*BJ320,
IF(AND($P320="Terminated"),($U320/7*AP320),
IF(AND($P320="Furloughed"),($U320/7*AP320)+($U320/7*AZ320),
IF(AND($P320="Rehired"),($U320/7*AZ320),
IF(AND($P320="Terminated",AP320&gt;0),$U320,
IF($P320="Furloughed",IF(AP320&gt;0,$U320)+IF(AZ320&gt;0,$U320),
IF($P320="Rehired",IF(AZ320&gt;0,$U320))))))))*'Actual Allocation Calc'!$AH$99)))</f>
        <v/>
      </c>
      <c r="Z320" s="210" t="str">
        <f>IF($B320="","",IF('Actual Allocation Calc'!$AI$78="A",
IF($P320="Employed",$U320,
IF(AND($P320="Terminated"),($U320/7*AQ320),
IF(AND($P320="Furloughed"),($U320/7*AQ320)+($U320/7*BA320),
IF(AND($P320="Rehired"),($U320/7*BA320),
IF(AND($P320="Terminated",AQ320&gt;0),$U320,
IF($P320="Furloughed",IF(AQ320&gt;0,$U320)+IF(BA320&gt;0,$U320),
IF($P320="Rehired",IF(BA320&gt;0,$U320)))))))),IF('Actual Allocation Calc'!$AI$78="C",'Actual Allocation Calc'!M320,'Actual Allocation Calc'!V320+IF($P320="Employed",$U320,
IF(AND($P320="Terminated"),($U320/7*AQ320),
IF(AND($P320="Furloughed"),($U320/7*AQ320)+($U320/7*BA320),
IF(AND($P320="Rehired"),($U320/7*BA320),
IF(AND($P320="Terminated",AQ320&gt;0),$U320,
IF($P320="Furloughed",IF(AQ320&gt;0,$U320)+IF(BA320&gt;0,$U320),
IF($P320="Rehired",IF(BA320&gt;0,$U320))))))))*'Actual Allocation Calc'!$AI$99)))</f>
        <v/>
      </c>
      <c r="AA320" s="210" t="str">
        <f>IF($B320="","",IF('Actual Allocation Calc'!$AJ$78="A",
IF($P320="Employed",$U320,
IF(AND($P320="Terminated"),($U320/7*AR320),
IF(AND($P320="Furloughed"),($U320/7*AR320)+($U320/7*BB320),
IF(AND($P320="Rehired"),($U320/7*BB320),
IF(AND($P320="Terminated",AR320&gt;0),$U320,
IF($P320="Furloughed",IF(AR320&gt;0,$U320)+IF(BB320&gt;0,$U320),
IF($P320="Rehired",IF(BB320&gt;0,$U320)))))))),IF('Actual Allocation Calc'!$AJ$78="C",'Actual Allocation Calc'!N320,'Actual Allocation Calc'!W320+IF($P320="Employed",$U320,
IF(AND($P320="Terminated"),($U320/7*AR320),
IF(AND($P320="Furloughed"),($U320/7*AR320)+($U320/7*BB320),
IF(AND($P320="Rehired"),($U320/7*BB320),
IF(AND($P320="Terminated",AR320&gt;0),$U320,
IF($P320="Furloughed",IF(AR320&gt;0,$U320)+IF(BB320&gt;0,$U320),
IF($P320="Rehired",IF(BB320&gt;0,$U320))))))))*'Actual Allocation Calc'!$AJ$99)))</f>
        <v/>
      </c>
      <c r="AB320" s="210" t="str">
        <f>IF($B320="","",IF('Actual Allocation Calc'!$AK$78="A",
IF($P320="Employed",$U320,
IF(AND($P320="Terminated"),($U320/7*AS320),
IF(AND($P320="Furloughed"),($U320/7*AS320)+($U320/7*BC320),
IF(AND($P320="Rehired"),($U320/7*BC320),
IF(AND($P320="Terminated",AS320&gt;0),$U320,
IF($P320="Furloughed",IF(AS320&gt;0,$U320)+IF(BC320&gt;0,$U320),
IF($P320="Rehired",IF(BC320&gt;0,$U320)))))))),IF('Actual Allocation Calc'!$AK$78="C",'Actual Allocation Calc'!O320,'Actual Allocation Calc'!X320+IF($P320="Employed",$U320,
IF(AND($P320="Terminated"),($U320/7*AS320),
IF(AND($P320="Furloughed"),($U320/7*AS320)+($U320/7*BC320),
IF(AND($P320="Rehired"),($U320/7*BC320),
IF(AND($P320="Terminated",AS320&gt;0),$U320,
IF($P320="Furloughed",IF(AS320&gt;0,$U320)+IF(BC320&gt;0,$U320),
IF($P320="Rehired",IF(BC320&gt;0,$U320))))))))*'Actual Allocation Calc'!$AK$99)))</f>
        <v/>
      </c>
      <c r="AC320" s="210" t="str">
        <f>IF($B320="","",IF('Actual Allocation Calc'!$AL$78="A",
IF($P320="Employed",$U320,
IF(AND($P320="Terminated"),($U320/7*AT320),
IF(AND($P320="Furloughed"),($U320/7*AT320)+($U320/7*BD320),
IF(AND($P320="Rehired"),($U320/7*BD320),
IF(AND($P320="Terminated",AT320&gt;0),$U320,
IF($P320="Furloughed",IF(AT320&gt;0,$U320)+IF(BD320&gt;0,$U320),
IF($P320="Rehired",IF(BD320&gt;0,$U320)))))))),IF('Actual Allocation Calc'!$AL$78="C",'Actual Allocation Calc'!P320,'Actual Allocation Calc'!Y320+IF($P320="Employed",$U320,
IF(AND($P320="Terminated"),($U320/7*AT320),
IF(AND($P320="Furloughed"),($U320/7*AT320)+($U320/7*BD320),
IF(AND($P320="Rehired"),($U320/7*BD320),
IF(AND($P320="Terminated",AT320&gt;0),$U320,
IF($P320="Furloughed",IF(AT320&gt;0,$U320)+IF(BD320&gt;0,$U320),
IF($P320="Rehired",IF(BD320&gt;0,$U320))))))))*'Actual Allocation Calc'!$AL$99)))</f>
        <v/>
      </c>
      <c r="AD320" s="210" t="str">
        <f>IF($B320="","",IF('Actual Allocation Calc'!$AM$78="A",
IF($P320="Employed",$U320,
IF(AND($P320="Terminated"),($U320/7*AU320),
IF(AND($P320="Furloughed"),($U320/7*AU320)+($U320/7*BE320),
IF(AND($P320="Rehired"),($U320/7*BE320),
IF(AND($P320="Terminated",AU320&gt;0),$U320,
IF($P320="Furloughed",IF(AU320&gt;0,$U320)+IF(BE320&gt;0,$U320),
IF($P320="Rehired",IF(BE320&gt;0,$U320)))))))),IF('Actual Allocation Calc'!$AM$78="C",'Actual Allocation Calc'!Q320,'Actual Allocation Calc'!Z320+IF($P320="Employed",$U320,
IF(AND($P320="Terminated"),($U320/7*AU320),
IF(AND($P320="Furloughed"),($U320/7*AU320)+($U320/7*BE320),
IF(AND($P320="Rehired"),($U320/7*BE320),
IF(AND($P320="Terminated",AU320&gt;0),$U320,
IF($P320="Furloughed",IF(AU320&gt;0,$U320)+IF(BE320&gt;0,$U320),
IF($P320="Rehired",IF(BE320&gt;0,$U320))))))))*'Actual Allocation Calc'!$AM$99)))</f>
        <v/>
      </c>
      <c r="AE320" s="210" t="str">
        <f>IF($B320="","",IF('Actual Allocation Calc'!$AN$78="A",
IF($P320="Employed",$U320,
IF(AND($P320="Terminated"),($U320/7*AV320),
IF(AND($P320="Furloughed"),($U320/7*AV320)+($U320/7*BF320),
IF(AND($P320="Rehired"),($U320/7*BF320),
IF(AND($P320="Terminated",AV320&gt;0),$U320,
IF($P320="Furloughed",IF(AV320&gt;0,$U320)+IF(BF320&gt;0,$U320),
IF($P320="Rehired",IF(BF320&gt;0,$U320)))))))),IF('Actual Allocation Calc'!$AN$78="C",'Actual Allocation Calc'!R320,'Actual Allocation Calc'!AA320+IF($P320="Employed",$U320,
IF(AND($P320="Terminated"),($U320/7*AV320),
IF(AND($P320="Furloughed"),($U320/7*AV320)+($U320/7*BF320),
IF(AND($P320="Rehired"),($U320/7*BF320),
IF(AND($P320="Terminated",AV320&gt;0),$U320,
IF($P320="Furloughed",IF(AV320&gt;0,$U320)+IF(BF320&gt;0,$U320),
IF($P320="Rehired",IF(BF320&gt;0,$U320))))))))*'Actual Allocation Calc'!$AN$99)))</f>
        <v/>
      </c>
      <c r="AF320" s="210" t="str">
        <f>IF($B320="","",IF('Actual Allocation Calc'!$AO$78="A",
IF($P320="Employed",$U320,
IF(AND($P320="Terminated"),($U320/7*AW320),
IF(AND($P320="Furloughed"),($U320/7*AW320)+($U320/7*BG320),
IF(AND($P320="Rehired"),($U320/7*BG320),
IF(AND($P320="Terminated",AW320&gt;0),$U320,
IF($P320="Furloughed",IF(AW320&gt;0,$U320)+IF(BG320&gt;0,$U320),
IF($P320="Rehired",IF(BG320&gt;0,$U320)))))))),IF('Actual Allocation Calc'!$AO$78="C",'Actual Allocation Calc'!S320,'Actual Allocation Calc'!AB320+IF($P320="Employed",$U320,
IF(AND($P320="Terminated"),($U320/7*AW320),
IF(AND($P320="Furloughed"),($U320/7*AW320)+($U320/7*BG320),
IF(AND($P320="Rehired"),($U320/7*BG320),
IF(AND($P320="Terminated",AW320&gt;0),$U320,
IF($P320="Furloughed",IF(AW320&gt;0,$U320)+IF(BG320&gt;0,$U320),
IF($P320="Rehired",IF(BG320&gt;0,$U320))))))))*'Actual Allocation Calc'!$AO$99)))</f>
        <v/>
      </c>
      <c r="AG320" s="210" t="str">
        <f>IF($B320="","",IF('Actual Allocation Calc'!$AP$78="A",
IF($P320="Employed",$U320/7*BK320,
IF(AND($P320="Terminated"),($U320/7*AX320),
IF(AND($P320="Furloughed"),($U320/7*AX320)+($U320/7*BH320),
IF(AND($P320="Rehired"),($U320/7*BH320),
IF(AND($P320="Terminated",AX320&gt;0),$U320,
IF($P320="Furloughed",IF(AX320&gt;0,$U320)+IF(BH320&gt;0,$U320),
IF($P320="Rehired",IF(BH320&gt;0,$U320)))))))),IF('Actual Allocation Calc'!$AP$78="C",'Actual Allocation Calc'!T320,'Actual Allocation Calc'!AC320+IF($P320="Employed",$U320/7*BK320,
IF(AND($P320="Terminated"),($U320/7*AX320),
IF(AND($P320="Furloughed"),($U320/7*AX320)+($U320/7*BH320),
IF(AND($P320="Rehired"),($U320/7*BH320),
IF(AND($P320="Terminated",AX320&gt;0),$U320,
IF($P320="Furloughed",IF(AX320&gt;0,$U320)+IF(BH320&gt;0,$U320),
IF($P320="Rehired",IF(BH320&gt;0,$U320))))))))*'Actual Allocation Calc'!$AP$99)))</f>
        <v/>
      </c>
      <c r="AH320" s="536"/>
      <c r="AI320" s="82">
        <f t="shared" si="108"/>
        <v>0</v>
      </c>
      <c r="AJ320" s="210">
        <f t="shared" si="90"/>
        <v>0</v>
      </c>
      <c r="AK320" s="397" t="str">
        <f t="shared" si="91"/>
        <v/>
      </c>
      <c r="AM320" s="122"/>
      <c r="AO320" s="214" t="str">
        <f>IFERROR(IF($V320="","",VLOOKUP(V320,'Calendar Calcs'!$B$2:$E1287,4,FALSE)),0)</f>
        <v/>
      </c>
      <c r="AP320" s="69" t="str">
        <f>IF($AO320="","", IF($AO320&lt;AP$23,0,IF($AO320&gt;AP$23,COUNTIFS('Calendar Calcs'!$E$2:$E1287,AP$23),COUNTIFS('Calendar Calcs'!$E$2:$E1287,AP$23,'Calendar Calcs'!$D$2:$D1287,"&lt;="&amp;WEEKDAY($V320)))))</f>
        <v/>
      </c>
      <c r="AQ320" s="69" t="str">
        <f>IF($AO320="","", IF($AO320&lt;AQ$23,0,IF($AO320&gt;AQ$23,COUNTIFS('Calendar Calcs'!$E$2:$E1287,AQ$23),COUNTIFS('Calendar Calcs'!$E$2:$E1287,AQ$23,'Calendar Calcs'!$D$2:$D1287,"&lt;="&amp;WEEKDAY($V320)))))</f>
        <v/>
      </c>
      <c r="AR320" s="69" t="str">
        <f>IF($AO320="","", IF($AO320&lt;AR$23,0,IF($AO320&gt;AR$23,COUNTIFS('Calendar Calcs'!$E$2:$E1287,AR$23),COUNTIFS('Calendar Calcs'!$E$2:$E1287,AR$23,'Calendar Calcs'!$D$2:$D1287,"&lt;="&amp;WEEKDAY($V320)))))</f>
        <v/>
      </c>
      <c r="AS320" s="69" t="str">
        <f>IF($AO320="","", IF($AO320&lt;AS$23,0,IF($AO320&gt;AS$23,COUNTIFS('Calendar Calcs'!$E$2:$E1287,AS$23),COUNTIFS('Calendar Calcs'!$E$2:$E1287,AS$23,'Calendar Calcs'!$D$2:$D1287,"&lt;="&amp;WEEKDAY($V320)))))</f>
        <v/>
      </c>
      <c r="AT320" s="69" t="str">
        <f>IF($AO320="","", IF($AO320&lt;AT$23,0,IF($AO320&gt;AT$23,COUNTIFS('Calendar Calcs'!$E$2:$E1287,AT$23),COUNTIFS('Calendar Calcs'!$E$2:$E1287,AT$23,'Calendar Calcs'!$D$2:$D1287,"&lt;="&amp;WEEKDAY($V320)))))</f>
        <v/>
      </c>
      <c r="AU320" s="69" t="str">
        <f>IF($AO320="","", IF($AO320&lt;AU$23,0,IF($AO320&gt;AU$23,COUNTIFS('Calendar Calcs'!$E$2:$E1287,AU$23),COUNTIFS('Calendar Calcs'!$E$2:$E1287,AU$23,'Calendar Calcs'!$D$2:$D1287,"&lt;="&amp;WEEKDAY($V320)))))</f>
        <v/>
      </c>
      <c r="AV320" s="69" t="str">
        <f>IF($AO320="","", IF($AO320&lt;AV$23,0,IF($AO320&gt;AV$23,COUNTIFS('Calendar Calcs'!$E$2:$E1287,AV$23),COUNTIFS('Calendar Calcs'!$E$2:$E1287,AV$23,'Calendar Calcs'!$D$2:$D1287,"&lt;="&amp;WEEKDAY($V320)))))</f>
        <v/>
      </c>
      <c r="AW320" s="69" t="str">
        <f>IF($AO320="","", IF($AO320&lt;AW$23,0,IF($AO320&gt;AW$23,COUNTIFS('Calendar Calcs'!$E$2:$E1287,AW$23),COUNTIFS('Calendar Calcs'!$E$2:$E1287,AW$23,'Calendar Calcs'!$D$2:$D1287,"&lt;="&amp;WEEKDAY($V320)))))</f>
        <v/>
      </c>
      <c r="AX320" s="69" t="str">
        <f>IF($AO320="","", IF($AO320&lt;AX$23,0,IF($AO320&gt;AX$23,COUNTIFS('Calendar Calcs'!$E$2:$E1287,AX$23),COUNTIFS('Calendar Calcs'!$E$2:$E1287,AX$23,'Calendar Calcs'!$D$2:$D1287,"&lt;="&amp;WEEKDAY($V320)))))</f>
        <v/>
      </c>
      <c r="AY320" s="69" t="str">
        <f>IF($W320="","",VLOOKUP($W320,'Calendar Calcs'!$B$2:$E1287,4,FALSE))</f>
        <v/>
      </c>
      <c r="AZ320" s="69" t="str">
        <f>IF($AY320="","",IF($AY320&gt;AZ$23,0,IF($AY320&lt;AZ$23,COUNTIFS('Calendar Calcs'!$E$2:$E1287,AZ$23),COUNTIFS('Calendar Calcs'!$E$2:$E1287,AZ$23,'Calendar Calcs'!$D$2:$D1287,"&gt;="&amp;WEEKDAY($W320)))))</f>
        <v/>
      </c>
      <c r="BA320" s="69" t="str">
        <f>IF($AY320="","",IF($AY320&gt;BA$23,0,IF($AY320&lt;BA$23,COUNTIFS('Calendar Calcs'!$E$2:$E1287,BA$23),COUNTIFS('Calendar Calcs'!$E$2:$E1287,BA$23,'Calendar Calcs'!$D$2:$D1287,"&gt;="&amp;WEEKDAY($W320)))))</f>
        <v/>
      </c>
      <c r="BB320" s="69" t="str">
        <f>IF($AY320="","",IF($AY320&gt;BB$23,0,IF($AY320&lt;BB$23,COUNTIFS('Calendar Calcs'!$E$2:$E1287,BB$23),COUNTIFS('Calendar Calcs'!$E$2:$E1287,BB$23,'Calendar Calcs'!$D$2:$D1287,"&gt;="&amp;WEEKDAY($W320)))))</f>
        <v/>
      </c>
      <c r="BC320" s="69" t="str">
        <f>IF($AY320="","",IF($AY320&gt;BC$23,0,IF($AY320&lt;BC$23,COUNTIFS('Calendar Calcs'!$E$2:$E1287,BC$23),COUNTIFS('Calendar Calcs'!$E$2:$E1287,BC$23,'Calendar Calcs'!$D$2:$D1287,"&gt;="&amp;WEEKDAY($W320)))))</f>
        <v/>
      </c>
      <c r="BD320" s="69" t="str">
        <f>IF($AY320="","",IF($AY320&gt;BD$23,0,IF($AY320&lt;BD$23,COUNTIFS('Calendar Calcs'!$E$2:$E1287,BD$23),COUNTIFS('Calendar Calcs'!$E$2:$E1287,BD$23,'Calendar Calcs'!$D$2:$D1287,"&gt;="&amp;WEEKDAY($W320)))))</f>
        <v/>
      </c>
      <c r="BE320" s="69" t="str">
        <f>IF($AY320="","",IF($AY320&gt;BE$23,0,IF($AY320&lt;BE$23,COUNTIFS('Calendar Calcs'!$E$2:$E1287,BE$23),COUNTIFS('Calendar Calcs'!$E$2:$E1287,BE$23,'Calendar Calcs'!$D$2:$D1287,"&gt;="&amp;WEEKDAY($W320)))))</f>
        <v/>
      </c>
      <c r="BF320" s="69" t="str">
        <f>IF($AY320="","",IF($AY320&gt;BF$23,0,IF($AY320&lt;BF$23,COUNTIFS('Calendar Calcs'!$E$2:$E1287,BF$23),COUNTIFS('Calendar Calcs'!$E$2:$E1287,BF$23,'Calendar Calcs'!$D$2:$D1287,"&gt;="&amp;WEEKDAY($W320)))))</f>
        <v/>
      </c>
      <c r="BG320" s="69" t="str">
        <f>IF($AY320="","",IF($AY320&gt;BG$23,0,IF($AY320&lt;BG$23,COUNTIFS('Calendar Calcs'!$E$2:$E1287,BG$23),COUNTIFS('Calendar Calcs'!$E$2:$E1287,BG$23,'Calendar Calcs'!$D$2:$D1287,"&gt;="&amp;WEEKDAY($W320)))))</f>
        <v/>
      </c>
      <c r="BH320" s="69">
        <f t="shared" si="92"/>
        <v>6</v>
      </c>
      <c r="BI320" s="69">
        <f>IF(Cover!$E$43="","",VLOOKUP(Cover!$E$43,'Calendar Calcs'!$B$2:$E1287,4,FALSE))</f>
        <v>1</v>
      </c>
      <c r="BJ320" s="69">
        <f>IF($BI320="","", IF($BI320&lt;BJ$23,0,IF($BI320&gt;=BJ$23,COUNTIFS('Calendar Calcs'!$E$2:$E1287,BJ$23),COUNTIFS('Calendar Calcs'!$E$2:$E1287,BJ$23,'Calendar Calcs'!$D$2:$D1287,"&lt;="&amp;WEEKDAY($V320)))))</f>
        <v>1</v>
      </c>
      <c r="BK320" s="69">
        <f t="shared" si="89"/>
        <v>6</v>
      </c>
      <c r="BN320" s="69" t="str">
        <f>IF(T320&gt;0,"FTE",IF(Cover!$E$47="Weekly",IF(S320&gt;29.75,"FTE","PTE"),IF(S320&gt;59.75,"FTE","PTE")))</f>
        <v>PTE</v>
      </c>
      <c r="BO320" s="69">
        <f>IF(BN320="FTE",30,IF(Cover!$E$47="Weekly",'STEP 2 EE Data'!S320,'STEP 2 EE Data'!S320/2))</f>
        <v>0</v>
      </c>
      <c r="BP320" s="209">
        <f t="shared" si="93"/>
        <v>0</v>
      </c>
      <c r="BQ320" s="209">
        <f t="shared" si="94"/>
        <v>0</v>
      </c>
      <c r="BR320" s="209">
        <f t="shared" si="95"/>
        <v>0</v>
      </c>
      <c r="BS320" s="209">
        <f t="shared" si="96"/>
        <v>0</v>
      </c>
      <c r="BT320" s="209">
        <f t="shared" si="97"/>
        <v>0</v>
      </c>
      <c r="BU320" s="209">
        <f t="shared" si="98"/>
        <v>0</v>
      </c>
      <c r="BV320" s="209">
        <f t="shared" si="99"/>
        <v>0</v>
      </c>
      <c r="BW320" s="209">
        <f t="shared" si="100"/>
        <v>0</v>
      </c>
      <c r="BX320" s="209">
        <f t="shared" si="101"/>
        <v>0</v>
      </c>
      <c r="CC320" s="210" t="str">
        <f>IF(B320="","",IF(C320="",IF(Cover!$E$47="Weekly",'STEP 3 EE Comp'!BI325*8,'STEP 3 EE Comp'!BI325*4),IF(Cover!$E$47="Weekly",'STEP 3 EE Comp'!BI325,'STEP 3 EE Comp'!BI325)))</f>
        <v/>
      </c>
      <c r="CD320" s="82" t="str">
        <f t="shared" si="102"/>
        <v/>
      </c>
      <c r="CE320" s="417">
        <f t="shared" si="103"/>
        <v>1</v>
      </c>
      <c r="CF320" s="82" t="str">
        <f t="shared" si="104"/>
        <v>Good</v>
      </c>
      <c r="CG320" s="82">
        <f t="shared" si="105"/>
        <v>0</v>
      </c>
      <c r="CH320" s="234">
        <f t="shared" si="106"/>
        <v>0</v>
      </c>
    </row>
    <row r="321" spans="1:86" s="69" customFormat="1" x14ac:dyDescent="0.3">
      <c r="A321" s="555"/>
      <c r="B321" s="52"/>
      <c r="C321" s="52"/>
      <c r="D321" s="52"/>
      <c r="E321" s="52"/>
      <c r="F321" s="507"/>
      <c r="G321" s="210">
        <f t="shared" si="107"/>
        <v>0</v>
      </c>
      <c r="H321" s="82">
        <f t="shared" si="88"/>
        <v>0</v>
      </c>
      <c r="I321" s="211"/>
      <c r="J321" s="441" t="s">
        <v>21</v>
      </c>
      <c r="K321" s="441" t="s">
        <v>21</v>
      </c>
      <c r="L321" s="441" t="s">
        <v>21</v>
      </c>
      <c r="M321" s="441" t="s">
        <v>21</v>
      </c>
      <c r="N321" s="568" t="s">
        <v>21</v>
      </c>
      <c r="O321" s="211"/>
      <c r="P321" s="212" t="str">
        <f>IF(B321="","",
IF(AND(V321="",W321="",B321&lt;&gt;""),"Employed",
IF(AND(V321&lt;&gt;"",W321="",B321&lt;&gt;""),"Terminated",
IF(AND(V321&lt;&gt;"",W321&lt;&gt;"",B321&lt;&gt;""),IF(W321&lt;Cover!$E$43,"Employed","Furloughed"),
IF(AND(V321="",W321&lt;&gt;"",B321&lt;&gt;""),IF(W321&lt;Cover!$E$43,"Employed","Rehired"))))))</f>
        <v/>
      </c>
      <c r="Q321" s="211"/>
      <c r="R321" s="536"/>
      <c r="S321" s="563"/>
      <c r="T321" s="536"/>
      <c r="U321" s="82">
        <f>IF(Cover!$E$47="Weekly",IF(T321&gt;0,T321,R321*S321),IF(T321&gt;0,T321,R321*S321)/2)</f>
        <v>0</v>
      </c>
      <c r="V321" s="564"/>
      <c r="W321" s="564"/>
      <c r="Y321" s="213" t="str">
        <f>IF($B321="","",IF('Actual Allocation Calc'!$AH$78="A",
IF($P321="Employed",$U321/7*BJ321,
IF(AND($P321="Terminated"),($U321/7*AP321),
IF(AND($P321="Furloughed"),($U321/7*AP321)+($U321/7*AZ321),
IF(AND($P321="Rehired"),($U321/7*AZ321),
IF(AND($P321="Terminated",AP321&gt;0),$U321,
IF($P321="Furloughed",IF(AP321&gt;0,$U321)+IF(AZ321&gt;0,$U321),
IF($P321="Rehired",IF(AZ321&gt;0,$U321)))))))),IF('Actual Allocation Calc'!$AH$78="C",'Actual Allocation Calc'!L321,'Actual Allocation Calc'!U321+IF($P321="Employed",$U321/7*BJ321,
IF(AND($P321="Terminated"),($U321/7*AP321),
IF(AND($P321="Furloughed"),($U321/7*AP321)+($U321/7*AZ321),
IF(AND($P321="Rehired"),($U321/7*AZ321),
IF(AND($P321="Terminated",AP321&gt;0),$U321,
IF($P321="Furloughed",IF(AP321&gt;0,$U321)+IF(AZ321&gt;0,$U321),
IF($P321="Rehired",IF(AZ321&gt;0,$U321))))))))*'Actual Allocation Calc'!$AH$99)))</f>
        <v/>
      </c>
      <c r="Z321" s="210" t="str">
        <f>IF($B321="","",IF('Actual Allocation Calc'!$AI$78="A",
IF($P321="Employed",$U321,
IF(AND($P321="Terminated"),($U321/7*AQ321),
IF(AND($P321="Furloughed"),($U321/7*AQ321)+($U321/7*BA321),
IF(AND($P321="Rehired"),($U321/7*BA321),
IF(AND($P321="Terminated",AQ321&gt;0),$U321,
IF($P321="Furloughed",IF(AQ321&gt;0,$U321)+IF(BA321&gt;0,$U321),
IF($P321="Rehired",IF(BA321&gt;0,$U321)))))))),IF('Actual Allocation Calc'!$AI$78="C",'Actual Allocation Calc'!M321,'Actual Allocation Calc'!V321+IF($P321="Employed",$U321,
IF(AND($P321="Terminated"),($U321/7*AQ321),
IF(AND($P321="Furloughed"),($U321/7*AQ321)+($U321/7*BA321),
IF(AND($P321="Rehired"),($U321/7*BA321),
IF(AND($P321="Terminated",AQ321&gt;0),$U321,
IF($P321="Furloughed",IF(AQ321&gt;0,$U321)+IF(BA321&gt;0,$U321),
IF($P321="Rehired",IF(BA321&gt;0,$U321))))))))*'Actual Allocation Calc'!$AI$99)))</f>
        <v/>
      </c>
      <c r="AA321" s="210" t="str">
        <f>IF($B321="","",IF('Actual Allocation Calc'!$AJ$78="A",
IF($P321="Employed",$U321,
IF(AND($P321="Terminated"),($U321/7*AR321),
IF(AND($P321="Furloughed"),($U321/7*AR321)+($U321/7*BB321),
IF(AND($P321="Rehired"),($U321/7*BB321),
IF(AND($P321="Terminated",AR321&gt;0),$U321,
IF($P321="Furloughed",IF(AR321&gt;0,$U321)+IF(BB321&gt;0,$U321),
IF($P321="Rehired",IF(BB321&gt;0,$U321)))))))),IF('Actual Allocation Calc'!$AJ$78="C",'Actual Allocation Calc'!N321,'Actual Allocation Calc'!W321+IF($P321="Employed",$U321,
IF(AND($P321="Terminated"),($U321/7*AR321),
IF(AND($P321="Furloughed"),($U321/7*AR321)+($U321/7*BB321),
IF(AND($P321="Rehired"),($U321/7*BB321),
IF(AND($P321="Terminated",AR321&gt;0),$U321,
IF($P321="Furloughed",IF(AR321&gt;0,$U321)+IF(BB321&gt;0,$U321),
IF($P321="Rehired",IF(BB321&gt;0,$U321))))))))*'Actual Allocation Calc'!$AJ$99)))</f>
        <v/>
      </c>
      <c r="AB321" s="210" t="str">
        <f>IF($B321="","",IF('Actual Allocation Calc'!$AK$78="A",
IF($P321="Employed",$U321,
IF(AND($P321="Terminated"),($U321/7*AS321),
IF(AND($P321="Furloughed"),($U321/7*AS321)+($U321/7*BC321),
IF(AND($P321="Rehired"),($U321/7*BC321),
IF(AND($P321="Terminated",AS321&gt;0),$U321,
IF($P321="Furloughed",IF(AS321&gt;0,$U321)+IF(BC321&gt;0,$U321),
IF($P321="Rehired",IF(BC321&gt;0,$U321)))))))),IF('Actual Allocation Calc'!$AK$78="C",'Actual Allocation Calc'!O321,'Actual Allocation Calc'!X321+IF($P321="Employed",$U321,
IF(AND($P321="Terminated"),($U321/7*AS321),
IF(AND($P321="Furloughed"),($U321/7*AS321)+($U321/7*BC321),
IF(AND($P321="Rehired"),($U321/7*BC321),
IF(AND($P321="Terminated",AS321&gt;0),$U321,
IF($P321="Furloughed",IF(AS321&gt;0,$U321)+IF(BC321&gt;0,$U321),
IF($P321="Rehired",IF(BC321&gt;0,$U321))))))))*'Actual Allocation Calc'!$AK$99)))</f>
        <v/>
      </c>
      <c r="AC321" s="210" t="str">
        <f>IF($B321="","",IF('Actual Allocation Calc'!$AL$78="A",
IF($P321="Employed",$U321,
IF(AND($P321="Terminated"),($U321/7*AT321),
IF(AND($P321="Furloughed"),($U321/7*AT321)+($U321/7*BD321),
IF(AND($P321="Rehired"),($U321/7*BD321),
IF(AND($P321="Terminated",AT321&gt;0),$U321,
IF($P321="Furloughed",IF(AT321&gt;0,$U321)+IF(BD321&gt;0,$U321),
IF($P321="Rehired",IF(BD321&gt;0,$U321)))))))),IF('Actual Allocation Calc'!$AL$78="C",'Actual Allocation Calc'!P321,'Actual Allocation Calc'!Y321+IF($P321="Employed",$U321,
IF(AND($P321="Terminated"),($U321/7*AT321),
IF(AND($P321="Furloughed"),($U321/7*AT321)+($U321/7*BD321),
IF(AND($P321="Rehired"),($U321/7*BD321),
IF(AND($P321="Terminated",AT321&gt;0),$U321,
IF($P321="Furloughed",IF(AT321&gt;0,$U321)+IF(BD321&gt;0,$U321),
IF($P321="Rehired",IF(BD321&gt;0,$U321))))))))*'Actual Allocation Calc'!$AL$99)))</f>
        <v/>
      </c>
      <c r="AD321" s="210" t="str">
        <f>IF($B321="","",IF('Actual Allocation Calc'!$AM$78="A",
IF($P321="Employed",$U321,
IF(AND($P321="Terminated"),($U321/7*AU321),
IF(AND($P321="Furloughed"),($U321/7*AU321)+($U321/7*BE321),
IF(AND($P321="Rehired"),($U321/7*BE321),
IF(AND($P321="Terminated",AU321&gt;0),$U321,
IF($P321="Furloughed",IF(AU321&gt;0,$U321)+IF(BE321&gt;0,$U321),
IF($P321="Rehired",IF(BE321&gt;0,$U321)))))))),IF('Actual Allocation Calc'!$AM$78="C",'Actual Allocation Calc'!Q321,'Actual Allocation Calc'!Z321+IF($P321="Employed",$U321,
IF(AND($P321="Terminated"),($U321/7*AU321),
IF(AND($P321="Furloughed"),($U321/7*AU321)+($U321/7*BE321),
IF(AND($P321="Rehired"),($U321/7*BE321),
IF(AND($P321="Terminated",AU321&gt;0),$U321,
IF($P321="Furloughed",IF(AU321&gt;0,$U321)+IF(BE321&gt;0,$U321),
IF($P321="Rehired",IF(BE321&gt;0,$U321))))))))*'Actual Allocation Calc'!$AM$99)))</f>
        <v/>
      </c>
      <c r="AE321" s="210" t="str">
        <f>IF($B321="","",IF('Actual Allocation Calc'!$AN$78="A",
IF($P321="Employed",$U321,
IF(AND($P321="Terminated"),($U321/7*AV321),
IF(AND($P321="Furloughed"),($U321/7*AV321)+($U321/7*BF321),
IF(AND($P321="Rehired"),($U321/7*BF321),
IF(AND($P321="Terminated",AV321&gt;0),$U321,
IF($P321="Furloughed",IF(AV321&gt;0,$U321)+IF(BF321&gt;0,$U321),
IF($P321="Rehired",IF(BF321&gt;0,$U321)))))))),IF('Actual Allocation Calc'!$AN$78="C",'Actual Allocation Calc'!R321,'Actual Allocation Calc'!AA321+IF($P321="Employed",$U321,
IF(AND($P321="Terminated"),($U321/7*AV321),
IF(AND($P321="Furloughed"),($U321/7*AV321)+($U321/7*BF321),
IF(AND($P321="Rehired"),($U321/7*BF321),
IF(AND($P321="Terminated",AV321&gt;0),$U321,
IF($P321="Furloughed",IF(AV321&gt;0,$U321)+IF(BF321&gt;0,$U321),
IF($P321="Rehired",IF(BF321&gt;0,$U321))))))))*'Actual Allocation Calc'!$AN$99)))</f>
        <v/>
      </c>
      <c r="AF321" s="210" t="str">
        <f>IF($B321="","",IF('Actual Allocation Calc'!$AO$78="A",
IF($P321="Employed",$U321,
IF(AND($P321="Terminated"),($U321/7*AW321),
IF(AND($P321="Furloughed"),($U321/7*AW321)+($U321/7*BG321),
IF(AND($P321="Rehired"),($U321/7*BG321),
IF(AND($P321="Terminated",AW321&gt;0),$U321,
IF($P321="Furloughed",IF(AW321&gt;0,$U321)+IF(BG321&gt;0,$U321),
IF($P321="Rehired",IF(BG321&gt;0,$U321)))))))),IF('Actual Allocation Calc'!$AO$78="C",'Actual Allocation Calc'!S321,'Actual Allocation Calc'!AB321+IF($P321="Employed",$U321,
IF(AND($P321="Terminated"),($U321/7*AW321),
IF(AND($P321="Furloughed"),($U321/7*AW321)+($U321/7*BG321),
IF(AND($P321="Rehired"),($U321/7*BG321),
IF(AND($P321="Terminated",AW321&gt;0),$U321,
IF($P321="Furloughed",IF(AW321&gt;0,$U321)+IF(BG321&gt;0,$U321),
IF($P321="Rehired",IF(BG321&gt;0,$U321))))))))*'Actual Allocation Calc'!$AO$99)))</f>
        <v/>
      </c>
      <c r="AG321" s="210" t="str">
        <f>IF($B321="","",IF('Actual Allocation Calc'!$AP$78="A",
IF($P321="Employed",$U321/7*BK321,
IF(AND($P321="Terminated"),($U321/7*AX321),
IF(AND($P321="Furloughed"),($U321/7*AX321)+($U321/7*BH321),
IF(AND($P321="Rehired"),($U321/7*BH321),
IF(AND($P321="Terminated",AX321&gt;0),$U321,
IF($P321="Furloughed",IF(AX321&gt;0,$U321)+IF(BH321&gt;0,$U321),
IF($P321="Rehired",IF(BH321&gt;0,$U321)))))))),IF('Actual Allocation Calc'!$AP$78="C",'Actual Allocation Calc'!T321,'Actual Allocation Calc'!AC321+IF($P321="Employed",$U321/7*BK321,
IF(AND($P321="Terminated"),($U321/7*AX321),
IF(AND($P321="Furloughed"),($U321/7*AX321)+($U321/7*BH321),
IF(AND($P321="Rehired"),($U321/7*BH321),
IF(AND($P321="Terminated",AX321&gt;0),$U321,
IF($P321="Furloughed",IF(AX321&gt;0,$U321)+IF(BH321&gt;0,$U321),
IF($P321="Rehired",IF(BH321&gt;0,$U321))))))))*'Actual Allocation Calc'!$AP$99)))</f>
        <v/>
      </c>
      <c r="AH321" s="536"/>
      <c r="AI321" s="82">
        <f t="shared" si="108"/>
        <v>0</v>
      </c>
      <c r="AJ321" s="210">
        <f t="shared" si="90"/>
        <v>0</v>
      </c>
      <c r="AK321" s="397" t="str">
        <f t="shared" si="91"/>
        <v/>
      </c>
      <c r="AM321" s="122"/>
      <c r="AO321" s="214" t="str">
        <f>IFERROR(IF($V321="","",VLOOKUP(V321,'Calendar Calcs'!$B$2:$E1288,4,FALSE)),0)</f>
        <v/>
      </c>
      <c r="AP321" s="69" t="str">
        <f>IF($AO321="","", IF($AO321&lt;AP$23,0,IF($AO321&gt;AP$23,COUNTIFS('Calendar Calcs'!$E$2:$E1288,AP$23),COUNTIFS('Calendar Calcs'!$E$2:$E1288,AP$23,'Calendar Calcs'!$D$2:$D1288,"&lt;="&amp;WEEKDAY($V321)))))</f>
        <v/>
      </c>
      <c r="AQ321" s="69" t="str">
        <f>IF($AO321="","", IF($AO321&lt;AQ$23,0,IF($AO321&gt;AQ$23,COUNTIFS('Calendar Calcs'!$E$2:$E1288,AQ$23),COUNTIFS('Calendar Calcs'!$E$2:$E1288,AQ$23,'Calendar Calcs'!$D$2:$D1288,"&lt;="&amp;WEEKDAY($V321)))))</f>
        <v/>
      </c>
      <c r="AR321" s="69" t="str">
        <f>IF($AO321="","", IF($AO321&lt;AR$23,0,IF($AO321&gt;AR$23,COUNTIFS('Calendar Calcs'!$E$2:$E1288,AR$23),COUNTIFS('Calendar Calcs'!$E$2:$E1288,AR$23,'Calendar Calcs'!$D$2:$D1288,"&lt;="&amp;WEEKDAY($V321)))))</f>
        <v/>
      </c>
      <c r="AS321" s="69" t="str">
        <f>IF($AO321="","", IF($AO321&lt;AS$23,0,IF($AO321&gt;AS$23,COUNTIFS('Calendar Calcs'!$E$2:$E1288,AS$23),COUNTIFS('Calendar Calcs'!$E$2:$E1288,AS$23,'Calendar Calcs'!$D$2:$D1288,"&lt;="&amp;WEEKDAY($V321)))))</f>
        <v/>
      </c>
      <c r="AT321" s="69" t="str">
        <f>IF($AO321="","", IF($AO321&lt;AT$23,0,IF($AO321&gt;AT$23,COUNTIFS('Calendar Calcs'!$E$2:$E1288,AT$23),COUNTIFS('Calendar Calcs'!$E$2:$E1288,AT$23,'Calendar Calcs'!$D$2:$D1288,"&lt;="&amp;WEEKDAY($V321)))))</f>
        <v/>
      </c>
      <c r="AU321" s="69" t="str">
        <f>IF($AO321="","", IF($AO321&lt;AU$23,0,IF($AO321&gt;AU$23,COUNTIFS('Calendar Calcs'!$E$2:$E1288,AU$23),COUNTIFS('Calendar Calcs'!$E$2:$E1288,AU$23,'Calendar Calcs'!$D$2:$D1288,"&lt;="&amp;WEEKDAY($V321)))))</f>
        <v/>
      </c>
      <c r="AV321" s="69" t="str">
        <f>IF($AO321="","", IF($AO321&lt;AV$23,0,IF($AO321&gt;AV$23,COUNTIFS('Calendar Calcs'!$E$2:$E1288,AV$23),COUNTIFS('Calendar Calcs'!$E$2:$E1288,AV$23,'Calendar Calcs'!$D$2:$D1288,"&lt;="&amp;WEEKDAY($V321)))))</f>
        <v/>
      </c>
      <c r="AW321" s="69" t="str">
        <f>IF($AO321="","", IF($AO321&lt;AW$23,0,IF($AO321&gt;AW$23,COUNTIFS('Calendar Calcs'!$E$2:$E1288,AW$23),COUNTIFS('Calendar Calcs'!$E$2:$E1288,AW$23,'Calendar Calcs'!$D$2:$D1288,"&lt;="&amp;WEEKDAY($V321)))))</f>
        <v/>
      </c>
      <c r="AX321" s="69" t="str">
        <f>IF($AO321="","", IF($AO321&lt;AX$23,0,IF($AO321&gt;AX$23,COUNTIFS('Calendar Calcs'!$E$2:$E1288,AX$23),COUNTIFS('Calendar Calcs'!$E$2:$E1288,AX$23,'Calendar Calcs'!$D$2:$D1288,"&lt;="&amp;WEEKDAY($V321)))))</f>
        <v/>
      </c>
      <c r="AY321" s="69" t="str">
        <f>IF($W321="","",VLOOKUP($W321,'Calendar Calcs'!$B$2:$E1288,4,FALSE))</f>
        <v/>
      </c>
      <c r="AZ321" s="69" t="str">
        <f>IF($AY321="","",IF($AY321&gt;AZ$23,0,IF($AY321&lt;AZ$23,COUNTIFS('Calendar Calcs'!$E$2:$E1288,AZ$23),COUNTIFS('Calendar Calcs'!$E$2:$E1288,AZ$23,'Calendar Calcs'!$D$2:$D1288,"&gt;="&amp;WEEKDAY($W321)))))</f>
        <v/>
      </c>
      <c r="BA321" s="69" t="str">
        <f>IF($AY321="","",IF($AY321&gt;BA$23,0,IF($AY321&lt;BA$23,COUNTIFS('Calendar Calcs'!$E$2:$E1288,BA$23),COUNTIFS('Calendar Calcs'!$E$2:$E1288,BA$23,'Calendar Calcs'!$D$2:$D1288,"&gt;="&amp;WEEKDAY($W321)))))</f>
        <v/>
      </c>
      <c r="BB321" s="69" t="str">
        <f>IF($AY321="","",IF($AY321&gt;BB$23,0,IF($AY321&lt;BB$23,COUNTIFS('Calendar Calcs'!$E$2:$E1288,BB$23),COUNTIFS('Calendar Calcs'!$E$2:$E1288,BB$23,'Calendar Calcs'!$D$2:$D1288,"&gt;="&amp;WEEKDAY($W321)))))</f>
        <v/>
      </c>
      <c r="BC321" s="69" t="str">
        <f>IF($AY321="","",IF($AY321&gt;BC$23,0,IF($AY321&lt;BC$23,COUNTIFS('Calendar Calcs'!$E$2:$E1288,BC$23),COUNTIFS('Calendar Calcs'!$E$2:$E1288,BC$23,'Calendar Calcs'!$D$2:$D1288,"&gt;="&amp;WEEKDAY($W321)))))</f>
        <v/>
      </c>
      <c r="BD321" s="69" t="str">
        <f>IF($AY321="","",IF($AY321&gt;BD$23,0,IF($AY321&lt;BD$23,COUNTIFS('Calendar Calcs'!$E$2:$E1288,BD$23),COUNTIFS('Calendar Calcs'!$E$2:$E1288,BD$23,'Calendar Calcs'!$D$2:$D1288,"&gt;="&amp;WEEKDAY($W321)))))</f>
        <v/>
      </c>
      <c r="BE321" s="69" t="str">
        <f>IF($AY321="","",IF($AY321&gt;BE$23,0,IF($AY321&lt;BE$23,COUNTIFS('Calendar Calcs'!$E$2:$E1288,BE$23),COUNTIFS('Calendar Calcs'!$E$2:$E1288,BE$23,'Calendar Calcs'!$D$2:$D1288,"&gt;="&amp;WEEKDAY($W321)))))</f>
        <v/>
      </c>
      <c r="BF321" s="69" t="str">
        <f>IF($AY321="","",IF($AY321&gt;BF$23,0,IF($AY321&lt;BF$23,COUNTIFS('Calendar Calcs'!$E$2:$E1288,BF$23),COUNTIFS('Calendar Calcs'!$E$2:$E1288,BF$23,'Calendar Calcs'!$D$2:$D1288,"&gt;="&amp;WEEKDAY($W321)))))</f>
        <v/>
      </c>
      <c r="BG321" s="69" t="str">
        <f>IF($AY321="","",IF($AY321&gt;BG$23,0,IF($AY321&lt;BG$23,COUNTIFS('Calendar Calcs'!$E$2:$E1288,BG$23),COUNTIFS('Calendar Calcs'!$E$2:$E1288,BG$23,'Calendar Calcs'!$D$2:$D1288,"&gt;="&amp;WEEKDAY($W321)))))</f>
        <v/>
      </c>
      <c r="BH321" s="69">
        <f t="shared" si="92"/>
        <v>6</v>
      </c>
      <c r="BI321" s="69">
        <f>IF(Cover!$E$43="","",VLOOKUP(Cover!$E$43,'Calendar Calcs'!$B$2:$E1288,4,FALSE))</f>
        <v>1</v>
      </c>
      <c r="BJ321" s="69">
        <f>IF($BI321="","", IF($BI321&lt;BJ$23,0,IF($BI321&gt;=BJ$23,COUNTIFS('Calendar Calcs'!$E$2:$E1288,BJ$23),COUNTIFS('Calendar Calcs'!$E$2:$E1288,BJ$23,'Calendar Calcs'!$D$2:$D1288,"&lt;="&amp;WEEKDAY($V321)))))</f>
        <v>1</v>
      </c>
      <c r="BK321" s="69">
        <f t="shared" si="89"/>
        <v>6</v>
      </c>
      <c r="BN321" s="69" t="str">
        <f>IF(T321&gt;0,"FTE",IF(Cover!$E$47="Weekly",IF(S321&gt;29.75,"FTE","PTE"),IF(S321&gt;59.75,"FTE","PTE")))</f>
        <v>PTE</v>
      </c>
      <c r="BO321" s="69">
        <f>IF(BN321="FTE",30,IF(Cover!$E$47="Weekly",'STEP 2 EE Data'!S321,'STEP 2 EE Data'!S321/2))</f>
        <v>0</v>
      </c>
      <c r="BP321" s="209">
        <f t="shared" si="93"/>
        <v>0</v>
      </c>
      <c r="BQ321" s="209">
        <f t="shared" si="94"/>
        <v>0</v>
      </c>
      <c r="BR321" s="209">
        <f t="shared" si="95"/>
        <v>0</v>
      </c>
      <c r="BS321" s="209">
        <f t="shared" si="96"/>
        <v>0</v>
      </c>
      <c r="BT321" s="209">
        <f t="shared" si="97"/>
        <v>0</v>
      </c>
      <c r="BU321" s="209">
        <f t="shared" si="98"/>
        <v>0</v>
      </c>
      <c r="BV321" s="209">
        <f t="shared" si="99"/>
        <v>0</v>
      </c>
      <c r="BW321" s="209">
        <f t="shared" si="100"/>
        <v>0</v>
      </c>
      <c r="BX321" s="209">
        <f t="shared" si="101"/>
        <v>0</v>
      </c>
      <c r="CC321" s="210" t="str">
        <f>IF(B321="","",IF(C321="",IF(Cover!$E$47="Weekly",'STEP 3 EE Comp'!BI326*8,'STEP 3 EE Comp'!BI326*4),IF(Cover!$E$47="Weekly",'STEP 3 EE Comp'!BI326,'STEP 3 EE Comp'!BI326)))</f>
        <v/>
      </c>
      <c r="CD321" s="82" t="str">
        <f t="shared" si="102"/>
        <v/>
      </c>
      <c r="CE321" s="417">
        <f t="shared" si="103"/>
        <v>1</v>
      </c>
      <c r="CF321" s="82" t="str">
        <f t="shared" si="104"/>
        <v>Good</v>
      </c>
      <c r="CG321" s="82">
        <f t="shared" si="105"/>
        <v>0</v>
      </c>
      <c r="CH321" s="234">
        <f t="shared" si="106"/>
        <v>0</v>
      </c>
    </row>
    <row r="322" spans="1:86" s="69" customFormat="1" x14ac:dyDescent="0.3">
      <c r="A322" s="555"/>
      <c r="B322" s="52"/>
      <c r="C322" s="52"/>
      <c r="D322" s="52"/>
      <c r="E322" s="52"/>
      <c r="F322" s="507"/>
      <c r="G322" s="210">
        <f t="shared" si="107"/>
        <v>0</v>
      </c>
      <c r="H322" s="82">
        <f t="shared" si="88"/>
        <v>0</v>
      </c>
      <c r="I322" s="211"/>
      <c r="J322" s="441" t="s">
        <v>21</v>
      </c>
      <c r="K322" s="441" t="s">
        <v>21</v>
      </c>
      <c r="L322" s="441" t="s">
        <v>21</v>
      </c>
      <c r="M322" s="441" t="s">
        <v>21</v>
      </c>
      <c r="N322" s="568" t="s">
        <v>21</v>
      </c>
      <c r="O322" s="211"/>
      <c r="P322" s="212" t="str">
        <f>IF(B322="","",
IF(AND(V322="",W322="",B322&lt;&gt;""),"Employed",
IF(AND(V322&lt;&gt;"",W322="",B322&lt;&gt;""),"Terminated",
IF(AND(V322&lt;&gt;"",W322&lt;&gt;"",B322&lt;&gt;""),IF(W322&lt;Cover!$E$43,"Employed","Furloughed"),
IF(AND(V322="",W322&lt;&gt;"",B322&lt;&gt;""),IF(W322&lt;Cover!$E$43,"Employed","Rehired"))))))</f>
        <v/>
      </c>
      <c r="Q322" s="211"/>
      <c r="R322" s="536"/>
      <c r="S322" s="563"/>
      <c r="T322" s="536"/>
      <c r="U322" s="82">
        <f>IF(Cover!$E$47="Weekly",IF(T322&gt;0,T322,R322*S322),IF(T322&gt;0,T322,R322*S322)/2)</f>
        <v>0</v>
      </c>
      <c r="V322" s="564"/>
      <c r="W322" s="564"/>
      <c r="Y322" s="213" t="str">
        <f>IF($B322="","",IF('Actual Allocation Calc'!$AH$78="A",
IF($P322="Employed",$U322/7*BJ322,
IF(AND($P322="Terminated"),($U322/7*AP322),
IF(AND($P322="Furloughed"),($U322/7*AP322)+($U322/7*AZ322),
IF(AND($P322="Rehired"),($U322/7*AZ322),
IF(AND($P322="Terminated",AP322&gt;0),$U322,
IF($P322="Furloughed",IF(AP322&gt;0,$U322)+IF(AZ322&gt;0,$U322),
IF($P322="Rehired",IF(AZ322&gt;0,$U322)))))))),IF('Actual Allocation Calc'!$AH$78="C",'Actual Allocation Calc'!L322,'Actual Allocation Calc'!U322+IF($P322="Employed",$U322/7*BJ322,
IF(AND($P322="Terminated"),($U322/7*AP322),
IF(AND($P322="Furloughed"),($U322/7*AP322)+($U322/7*AZ322),
IF(AND($P322="Rehired"),($U322/7*AZ322),
IF(AND($P322="Terminated",AP322&gt;0),$U322,
IF($P322="Furloughed",IF(AP322&gt;0,$U322)+IF(AZ322&gt;0,$U322),
IF($P322="Rehired",IF(AZ322&gt;0,$U322))))))))*'Actual Allocation Calc'!$AH$99)))</f>
        <v/>
      </c>
      <c r="Z322" s="210" t="str">
        <f>IF($B322="","",IF('Actual Allocation Calc'!$AI$78="A",
IF($P322="Employed",$U322,
IF(AND($P322="Terminated"),($U322/7*AQ322),
IF(AND($P322="Furloughed"),($U322/7*AQ322)+($U322/7*BA322),
IF(AND($P322="Rehired"),($U322/7*BA322),
IF(AND($P322="Terminated",AQ322&gt;0),$U322,
IF($P322="Furloughed",IF(AQ322&gt;0,$U322)+IF(BA322&gt;0,$U322),
IF($P322="Rehired",IF(BA322&gt;0,$U322)))))))),IF('Actual Allocation Calc'!$AI$78="C",'Actual Allocation Calc'!M322,'Actual Allocation Calc'!V322+IF($P322="Employed",$U322,
IF(AND($P322="Terminated"),($U322/7*AQ322),
IF(AND($P322="Furloughed"),($U322/7*AQ322)+($U322/7*BA322),
IF(AND($P322="Rehired"),($U322/7*BA322),
IF(AND($P322="Terminated",AQ322&gt;0),$U322,
IF($P322="Furloughed",IF(AQ322&gt;0,$U322)+IF(BA322&gt;0,$U322),
IF($P322="Rehired",IF(BA322&gt;0,$U322))))))))*'Actual Allocation Calc'!$AI$99)))</f>
        <v/>
      </c>
      <c r="AA322" s="210" t="str">
        <f>IF($B322="","",IF('Actual Allocation Calc'!$AJ$78="A",
IF($P322="Employed",$U322,
IF(AND($P322="Terminated"),($U322/7*AR322),
IF(AND($P322="Furloughed"),($U322/7*AR322)+($U322/7*BB322),
IF(AND($P322="Rehired"),($U322/7*BB322),
IF(AND($P322="Terminated",AR322&gt;0),$U322,
IF($P322="Furloughed",IF(AR322&gt;0,$U322)+IF(BB322&gt;0,$U322),
IF($P322="Rehired",IF(BB322&gt;0,$U322)))))))),IF('Actual Allocation Calc'!$AJ$78="C",'Actual Allocation Calc'!N322,'Actual Allocation Calc'!W322+IF($P322="Employed",$U322,
IF(AND($P322="Terminated"),($U322/7*AR322),
IF(AND($P322="Furloughed"),($U322/7*AR322)+($U322/7*BB322),
IF(AND($P322="Rehired"),($U322/7*BB322),
IF(AND($P322="Terminated",AR322&gt;0),$U322,
IF($P322="Furloughed",IF(AR322&gt;0,$U322)+IF(BB322&gt;0,$U322),
IF($P322="Rehired",IF(BB322&gt;0,$U322))))))))*'Actual Allocation Calc'!$AJ$99)))</f>
        <v/>
      </c>
      <c r="AB322" s="210" t="str">
        <f>IF($B322="","",IF('Actual Allocation Calc'!$AK$78="A",
IF($P322="Employed",$U322,
IF(AND($P322="Terminated"),($U322/7*AS322),
IF(AND($P322="Furloughed"),($U322/7*AS322)+($U322/7*BC322),
IF(AND($P322="Rehired"),($U322/7*BC322),
IF(AND($P322="Terminated",AS322&gt;0),$U322,
IF($P322="Furloughed",IF(AS322&gt;0,$U322)+IF(BC322&gt;0,$U322),
IF($P322="Rehired",IF(BC322&gt;0,$U322)))))))),IF('Actual Allocation Calc'!$AK$78="C",'Actual Allocation Calc'!O322,'Actual Allocation Calc'!X322+IF($P322="Employed",$U322,
IF(AND($P322="Terminated"),($U322/7*AS322),
IF(AND($P322="Furloughed"),($U322/7*AS322)+($U322/7*BC322),
IF(AND($P322="Rehired"),($U322/7*BC322),
IF(AND($P322="Terminated",AS322&gt;0),$U322,
IF($P322="Furloughed",IF(AS322&gt;0,$U322)+IF(BC322&gt;0,$U322),
IF($P322="Rehired",IF(BC322&gt;0,$U322))))))))*'Actual Allocation Calc'!$AK$99)))</f>
        <v/>
      </c>
      <c r="AC322" s="210" t="str">
        <f>IF($B322="","",IF('Actual Allocation Calc'!$AL$78="A",
IF($P322="Employed",$U322,
IF(AND($P322="Terminated"),($U322/7*AT322),
IF(AND($P322="Furloughed"),($U322/7*AT322)+($U322/7*BD322),
IF(AND($P322="Rehired"),($U322/7*BD322),
IF(AND($P322="Terminated",AT322&gt;0),$U322,
IF($P322="Furloughed",IF(AT322&gt;0,$U322)+IF(BD322&gt;0,$U322),
IF($P322="Rehired",IF(BD322&gt;0,$U322)))))))),IF('Actual Allocation Calc'!$AL$78="C",'Actual Allocation Calc'!P322,'Actual Allocation Calc'!Y322+IF($P322="Employed",$U322,
IF(AND($P322="Terminated"),($U322/7*AT322),
IF(AND($P322="Furloughed"),($U322/7*AT322)+($U322/7*BD322),
IF(AND($P322="Rehired"),($U322/7*BD322),
IF(AND($P322="Terminated",AT322&gt;0),$U322,
IF($P322="Furloughed",IF(AT322&gt;0,$U322)+IF(BD322&gt;0,$U322),
IF($P322="Rehired",IF(BD322&gt;0,$U322))))))))*'Actual Allocation Calc'!$AL$99)))</f>
        <v/>
      </c>
      <c r="AD322" s="210" t="str">
        <f>IF($B322="","",IF('Actual Allocation Calc'!$AM$78="A",
IF($P322="Employed",$U322,
IF(AND($P322="Terminated"),($U322/7*AU322),
IF(AND($P322="Furloughed"),($U322/7*AU322)+($U322/7*BE322),
IF(AND($P322="Rehired"),($U322/7*BE322),
IF(AND($P322="Terminated",AU322&gt;0),$U322,
IF($P322="Furloughed",IF(AU322&gt;0,$U322)+IF(BE322&gt;0,$U322),
IF($P322="Rehired",IF(BE322&gt;0,$U322)))))))),IF('Actual Allocation Calc'!$AM$78="C",'Actual Allocation Calc'!Q322,'Actual Allocation Calc'!Z322+IF($P322="Employed",$U322,
IF(AND($P322="Terminated"),($U322/7*AU322),
IF(AND($P322="Furloughed"),($U322/7*AU322)+($U322/7*BE322),
IF(AND($P322="Rehired"),($U322/7*BE322),
IF(AND($P322="Terminated",AU322&gt;0),$U322,
IF($P322="Furloughed",IF(AU322&gt;0,$U322)+IF(BE322&gt;0,$U322),
IF($P322="Rehired",IF(BE322&gt;0,$U322))))))))*'Actual Allocation Calc'!$AM$99)))</f>
        <v/>
      </c>
      <c r="AE322" s="210" t="str">
        <f>IF($B322="","",IF('Actual Allocation Calc'!$AN$78="A",
IF($P322="Employed",$U322,
IF(AND($P322="Terminated"),($U322/7*AV322),
IF(AND($P322="Furloughed"),($U322/7*AV322)+($U322/7*BF322),
IF(AND($P322="Rehired"),($U322/7*BF322),
IF(AND($P322="Terminated",AV322&gt;0),$U322,
IF($P322="Furloughed",IF(AV322&gt;0,$U322)+IF(BF322&gt;0,$U322),
IF($P322="Rehired",IF(BF322&gt;0,$U322)))))))),IF('Actual Allocation Calc'!$AN$78="C",'Actual Allocation Calc'!R322,'Actual Allocation Calc'!AA322+IF($P322="Employed",$U322,
IF(AND($P322="Terminated"),($U322/7*AV322),
IF(AND($P322="Furloughed"),($U322/7*AV322)+($U322/7*BF322),
IF(AND($P322="Rehired"),($U322/7*BF322),
IF(AND($P322="Terminated",AV322&gt;0),$U322,
IF($P322="Furloughed",IF(AV322&gt;0,$U322)+IF(BF322&gt;0,$U322),
IF($P322="Rehired",IF(BF322&gt;0,$U322))))))))*'Actual Allocation Calc'!$AN$99)))</f>
        <v/>
      </c>
      <c r="AF322" s="210" t="str">
        <f>IF($B322="","",IF('Actual Allocation Calc'!$AO$78="A",
IF($P322="Employed",$U322,
IF(AND($P322="Terminated"),($U322/7*AW322),
IF(AND($P322="Furloughed"),($U322/7*AW322)+($U322/7*BG322),
IF(AND($P322="Rehired"),($U322/7*BG322),
IF(AND($P322="Terminated",AW322&gt;0),$U322,
IF($P322="Furloughed",IF(AW322&gt;0,$U322)+IF(BG322&gt;0,$U322),
IF($P322="Rehired",IF(BG322&gt;0,$U322)))))))),IF('Actual Allocation Calc'!$AO$78="C",'Actual Allocation Calc'!S322,'Actual Allocation Calc'!AB322+IF($P322="Employed",$U322,
IF(AND($P322="Terminated"),($U322/7*AW322),
IF(AND($P322="Furloughed"),($U322/7*AW322)+($U322/7*BG322),
IF(AND($P322="Rehired"),($U322/7*BG322),
IF(AND($P322="Terminated",AW322&gt;0),$U322,
IF($P322="Furloughed",IF(AW322&gt;0,$U322)+IF(BG322&gt;0,$U322),
IF($P322="Rehired",IF(BG322&gt;0,$U322))))))))*'Actual Allocation Calc'!$AO$99)))</f>
        <v/>
      </c>
      <c r="AG322" s="210" t="str">
        <f>IF($B322="","",IF('Actual Allocation Calc'!$AP$78="A",
IF($P322="Employed",$U322/7*BK322,
IF(AND($P322="Terminated"),($U322/7*AX322),
IF(AND($P322="Furloughed"),($U322/7*AX322)+($U322/7*BH322),
IF(AND($P322="Rehired"),($U322/7*BH322),
IF(AND($P322="Terminated",AX322&gt;0),$U322,
IF($P322="Furloughed",IF(AX322&gt;0,$U322)+IF(BH322&gt;0,$U322),
IF($P322="Rehired",IF(BH322&gt;0,$U322)))))))),IF('Actual Allocation Calc'!$AP$78="C",'Actual Allocation Calc'!T322,'Actual Allocation Calc'!AC322+IF($P322="Employed",$U322/7*BK322,
IF(AND($P322="Terminated"),($U322/7*AX322),
IF(AND($P322="Furloughed"),($U322/7*AX322)+($U322/7*BH322),
IF(AND($P322="Rehired"),($U322/7*BH322),
IF(AND($P322="Terminated",AX322&gt;0),$U322,
IF($P322="Furloughed",IF(AX322&gt;0,$U322)+IF(BH322&gt;0,$U322),
IF($P322="Rehired",IF(BH322&gt;0,$U322))))))))*'Actual Allocation Calc'!$AP$99)))</f>
        <v/>
      </c>
      <c r="AH322" s="536"/>
      <c r="AI322" s="82">
        <f t="shared" si="108"/>
        <v>0</v>
      </c>
      <c r="AJ322" s="210">
        <f t="shared" si="90"/>
        <v>0</v>
      </c>
      <c r="AK322" s="397" t="str">
        <f t="shared" si="91"/>
        <v/>
      </c>
      <c r="AM322" s="122"/>
      <c r="AO322" s="214" t="str">
        <f>IFERROR(IF($V322="","",VLOOKUP(V322,'Calendar Calcs'!$B$2:$E1289,4,FALSE)),0)</f>
        <v/>
      </c>
      <c r="AP322" s="69" t="str">
        <f>IF($AO322="","", IF($AO322&lt;AP$23,0,IF($AO322&gt;AP$23,COUNTIFS('Calendar Calcs'!$E$2:$E1289,AP$23),COUNTIFS('Calendar Calcs'!$E$2:$E1289,AP$23,'Calendar Calcs'!$D$2:$D1289,"&lt;="&amp;WEEKDAY($V322)))))</f>
        <v/>
      </c>
      <c r="AQ322" s="69" t="str">
        <f>IF($AO322="","", IF($AO322&lt;AQ$23,0,IF($AO322&gt;AQ$23,COUNTIFS('Calendar Calcs'!$E$2:$E1289,AQ$23),COUNTIFS('Calendar Calcs'!$E$2:$E1289,AQ$23,'Calendar Calcs'!$D$2:$D1289,"&lt;="&amp;WEEKDAY($V322)))))</f>
        <v/>
      </c>
      <c r="AR322" s="69" t="str">
        <f>IF($AO322="","", IF($AO322&lt;AR$23,0,IF($AO322&gt;AR$23,COUNTIFS('Calendar Calcs'!$E$2:$E1289,AR$23),COUNTIFS('Calendar Calcs'!$E$2:$E1289,AR$23,'Calendar Calcs'!$D$2:$D1289,"&lt;="&amp;WEEKDAY($V322)))))</f>
        <v/>
      </c>
      <c r="AS322" s="69" t="str">
        <f>IF($AO322="","", IF($AO322&lt;AS$23,0,IF($AO322&gt;AS$23,COUNTIFS('Calendar Calcs'!$E$2:$E1289,AS$23),COUNTIFS('Calendar Calcs'!$E$2:$E1289,AS$23,'Calendar Calcs'!$D$2:$D1289,"&lt;="&amp;WEEKDAY($V322)))))</f>
        <v/>
      </c>
      <c r="AT322" s="69" t="str">
        <f>IF($AO322="","", IF($AO322&lt;AT$23,0,IF($AO322&gt;AT$23,COUNTIFS('Calendar Calcs'!$E$2:$E1289,AT$23),COUNTIFS('Calendar Calcs'!$E$2:$E1289,AT$23,'Calendar Calcs'!$D$2:$D1289,"&lt;="&amp;WEEKDAY($V322)))))</f>
        <v/>
      </c>
      <c r="AU322" s="69" t="str">
        <f>IF($AO322="","", IF($AO322&lt;AU$23,0,IF($AO322&gt;AU$23,COUNTIFS('Calendar Calcs'!$E$2:$E1289,AU$23),COUNTIFS('Calendar Calcs'!$E$2:$E1289,AU$23,'Calendar Calcs'!$D$2:$D1289,"&lt;="&amp;WEEKDAY($V322)))))</f>
        <v/>
      </c>
      <c r="AV322" s="69" t="str">
        <f>IF($AO322="","", IF($AO322&lt;AV$23,0,IF($AO322&gt;AV$23,COUNTIFS('Calendar Calcs'!$E$2:$E1289,AV$23),COUNTIFS('Calendar Calcs'!$E$2:$E1289,AV$23,'Calendar Calcs'!$D$2:$D1289,"&lt;="&amp;WEEKDAY($V322)))))</f>
        <v/>
      </c>
      <c r="AW322" s="69" t="str">
        <f>IF($AO322="","", IF($AO322&lt;AW$23,0,IF($AO322&gt;AW$23,COUNTIFS('Calendar Calcs'!$E$2:$E1289,AW$23),COUNTIFS('Calendar Calcs'!$E$2:$E1289,AW$23,'Calendar Calcs'!$D$2:$D1289,"&lt;="&amp;WEEKDAY($V322)))))</f>
        <v/>
      </c>
      <c r="AX322" s="69" t="str">
        <f>IF($AO322="","", IF($AO322&lt;AX$23,0,IF($AO322&gt;AX$23,COUNTIFS('Calendar Calcs'!$E$2:$E1289,AX$23),COUNTIFS('Calendar Calcs'!$E$2:$E1289,AX$23,'Calendar Calcs'!$D$2:$D1289,"&lt;="&amp;WEEKDAY($V322)))))</f>
        <v/>
      </c>
      <c r="AY322" s="69" t="str">
        <f>IF($W322="","",VLOOKUP($W322,'Calendar Calcs'!$B$2:$E1289,4,FALSE))</f>
        <v/>
      </c>
      <c r="AZ322" s="69" t="str">
        <f>IF($AY322="","",IF($AY322&gt;AZ$23,0,IF($AY322&lt;AZ$23,COUNTIFS('Calendar Calcs'!$E$2:$E1289,AZ$23),COUNTIFS('Calendar Calcs'!$E$2:$E1289,AZ$23,'Calendar Calcs'!$D$2:$D1289,"&gt;="&amp;WEEKDAY($W322)))))</f>
        <v/>
      </c>
      <c r="BA322" s="69" t="str">
        <f>IF($AY322="","",IF($AY322&gt;BA$23,0,IF($AY322&lt;BA$23,COUNTIFS('Calendar Calcs'!$E$2:$E1289,BA$23),COUNTIFS('Calendar Calcs'!$E$2:$E1289,BA$23,'Calendar Calcs'!$D$2:$D1289,"&gt;="&amp;WEEKDAY($W322)))))</f>
        <v/>
      </c>
      <c r="BB322" s="69" t="str">
        <f>IF($AY322="","",IF($AY322&gt;BB$23,0,IF($AY322&lt;BB$23,COUNTIFS('Calendar Calcs'!$E$2:$E1289,BB$23),COUNTIFS('Calendar Calcs'!$E$2:$E1289,BB$23,'Calendar Calcs'!$D$2:$D1289,"&gt;="&amp;WEEKDAY($W322)))))</f>
        <v/>
      </c>
      <c r="BC322" s="69" t="str">
        <f>IF($AY322="","",IF($AY322&gt;BC$23,0,IF($AY322&lt;BC$23,COUNTIFS('Calendar Calcs'!$E$2:$E1289,BC$23),COUNTIFS('Calendar Calcs'!$E$2:$E1289,BC$23,'Calendar Calcs'!$D$2:$D1289,"&gt;="&amp;WEEKDAY($W322)))))</f>
        <v/>
      </c>
      <c r="BD322" s="69" t="str">
        <f>IF($AY322="","",IF($AY322&gt;BD$23,0,IF($AY322&lt;BD$23,COUNTIFS('Calendar Calcs'!$E$2:$E1289,BD$23),COUNTIFS('Calendar Calcs'!$E$2:$E1289,BD$23,'Calendar Calcs'!$D$2:$D1289,"&gt;="&amp;WEEKDAY($W322)))))</f>
        <v/>
      </c>
      <c r="BE322" s="69" t="str">
        <f>IF($AY322="","",IF($AY322&gt;BE$23,0,IF($AY322&lt;BE$23,COUNTIFS('Calendar Calcs'!$E$2:$E1289,BE$23),COUNTIFS('Calendar Calcs'!$E$2:$E1289,BE$23,'Calendar Calcs'!$D$2:$D1289,"&gt;="&amp;WEEKDAY($W322)))))</f>
        <v/>
      </c>
      <c r="BF322" s="69" t="str">
        <f>IF($AY322="","",IF($AY322&gt;BF$23,0,IF($AY322&lt;BF$23,COUNTIFS('Calendar Calcs'!$E$2:$E1289,BF$23),COUNTIFS('Calendar Calcs'!$E$2:$E1289,BF$23,'Calendar Calcs'!$D$2:$D1289,"&gt;="&amp;WEEKDAY($W322)))))</f>
        <v/>
      </c>
      <c r="BG322" s="69" t="str">
        <f>IF($AY322="","",IF($AY322&gt;BG$23,0,IF($AY322&lt;BG$23,COUNTIFS('Calendar Calcs'!$E$2:$E1289,BG$23),COUNTIFS('Calendar Calcs'!$E$2:$E1289,BG$23,'Calendar Calcs'!$D$2:$D1289,"&gt;="&amp;WEEKDAY($W322)))))</f>
        <v/>
      </c>
      <c r="BH322" s="69">
        <f t="shared" si="92"/>
        <v>6</v>
      </c>
      <c r="BI322" s="69">
        <f>IF(Cover!$E$43="","",VLOOKUP(Cover!$E$43,'Calendar Calcs'!$B$2:$E1289,4,FALSE))</f>
        <v>1</v>
      </c>
      <c r="BJ322" s="69">
        <f>IF($BI322="","", IF($BI322&lt;BJ$23,0,IF($BI322&gt;=BJ$23,COUNTIFS('Calendar Calcs'!$E$2:$E1289,BJ$23),COUNTIFS('Calendar Calcs'!$E$2:$E1289,BJ$23,'Calendar Calcs'!$D$2:$D1289,"&lt;="&amp;WEEKDAY($V322)))))</f>
        <v>1</v>
      </c>
      <c r="BK322" s="69">
        <f t="shared" si="89"/>
        <v>6</v>
      </c>
      <c r="BN322" s="69" t="str">
        <f>IF(T322&gt;0,"FTE",IF(Cover!$E$47="Weekly",IF(S322&gt;29.75,"FTE","PTE"),IF(S322&gt;59.75,"FTE","PTE")))</f>
        <v>PTE</v>
      </c>
      <c r="BO322" s="69">
        <f>IF(BN322="FTE",30,IF(Cover!$E$47="Weekly",'STEP 2 EE Data'!S322,'STEP 2 EE Data'!S322/2))</f>
        <v>0</v>
      </c>
      <c r="BP322" s="209">
        <f t="shared" si="93"/>
        <v>0</v>
      </c>
      <c r="BQ322" s="209">
        <f t="shared" si="94"/>
        <v>0</v>
      </c>
      <c r="BR322" s="209">
        <f t="shared" si="95"/>
        <v>0</v>
      </c>
      <c r="BS322" s="209">
        <f t="shared" si="96"/>
        <v>0</v>
      </c>
      <c r="BT322" s="209">
        <f t="shared" si="97"/>
        <v>0</v>
      </c>
      <c r="BU322" s="209">
        <f t="shared" si="98"/>
        <v>0</v>
      </c>
      <c r="BV322" s="209">
        <f t="shared" si="99"/>
        <v>0</v>
      </c>
      <c r="BW322" s="209">
        <f t="shared" si="100"/>
        <v>0</v>
      </c>
      <c r="BX322" s="209">
        <f t="shared" si="101"/>
        <v>0</v>
      </c>
      <c r="CC322" s="210" t="str">
        <f>IF(B322="","",IF(C322="",IF(Cover!$E$47="Weekly",'STEP 3 EE Comp'!BI327*8,'STEP 3 EE Comp'!BI327*4),IF(Cover!$E$47="Weekly",'STEP 3 EE Comp'!BI327,'STEP 3 EE Comp'!BI327)))</f>
        <v/>
      </c>
      <c r="CD322" s="82" t="str">
        <f t="shared" si="102"/>
        <v/>
      </c>
      <c r="CE322" s="417">
        <f t="shared" si="103"/>
        <v>1</v>
      </c>
      <c r="CF322" s="82" t="str">
        <f t="shared" si="104"/>
        <v>Good</v>
      </c>
      <c r="CG322" s="82">
        <f t="shared" si="105"/>
        <v>0</v>
      </c>
      <c r="CH322" s="234">
        <f t="shared" si="106"/>
        <v>0</v>
      </c>
    </row>
    <row r="323" spans="1:86" s="69" customFormat="1" x14ac:dyDescent="0.3">
      <c r="A323" s="555"/>
      <c r="B323" s="52"/>
      <c r="C323" s="52"/>
      <c r="D323" s="52"/>
      <c r="E323" s="52"/>
      <c r="F323" s="507"/>
      <c r="G323" s="210">
        <f t="shared" si="107"/>
        <v>0</v>
      </c>
      <c r="H323" s="82">
        <f t="shared" si="88"/>
        <v>0</v>
      </c>
      <c r="I323" s="211"/>
      <c r="J323" s="441" t="s">
        <v>21</v>
      </c>
      <c r="K323" s="441" t="s">
        <v>21</v>
      </c>
      <c r="L323" s="441" t="s">
        <v>21</v>
      </c>
      <c r="M323" s="441" t="s">
        <v>21</v>
      </c>
      <c r="N323" s="568" t="s">
        <v>21</v>
      </c>
      <c r="O323" s="211"/>
      <c r="P323" s="212" t="str">
        <f>IF(B323="","",
IF(AND(V323="",W323="",B323&lt;&gt;""),"Employed",
IF(AND(V323&lt;&gt;"",W323="",B323&lt;&gt;""),"Terminated",
IF(AND(V323&lt;&gt;"",W323&lt;&gt;"",B323&lt;&gt;""),IF(W323&lt;Cover!$E$43,"Employed","Furloughed"),
IF(AND(V323="",W323&lt;&gt;"",B323&lt;&gt;""),IF(W323&lt;Cover!$E$43,"Employed","Rehired"))))))</f>
        <v/>
      </c>
      <c r="Q323" s="211"/>
      <c r="R323" s="536"/>
      <c r="S323" s="563"/>
      <c r="T323" s="536"/>
      <c r="U323" s="82">
        <f>IF(Cover!$E$47="Weekly",IF(T323&gt;0,T323,R323*S323),IF(T323&gt;0,T323,R323*S323)/2)</f>
        <v>0</v>
      </c>
      <c r="V323" s="564"/>
      <c r="W323" s="564"/>
      <c r="Y323" s="213" t="str">
        <f>IF($B323="","",IF('Actual Allocation Calc'!$AH$78="A",
IF($P323="Employed",$U323/7*BJ323,
IF(AND($P323="Terminated"),($U323/7*AP323),
IF(AND($P323="Furloughed"),($U323/7*AP323)+($U323/7*AZ323),
IF(AND($P323="Rehired"),($U323/7*AZ323),
IF(AND($P323="Terminated",AP323&gt;0),$U323,
IF($P323="Furloughed",IF(AP323&gt;0,$U323)+IF(AZ323&gt;0,$U323),
IF($P323="Rehired",IF(AZ323&gt;0,$U323)))))))),IF('Actual Allocation Calc'!$AH$78="C",'Actual Allocation Calc'!L323,'Actual Allocation Calc'!U323+IF($P323="Employed",$U323/7*BJ323,
IF(AND($P323="Terminated"),($U323/7*AP323),
IF(AND($P323="Furloughed"),($U323/7*AP323)+($U323/7*AZ323),
IF(AND($P323="Rehired"),($U323/7*AZ323),
IF(AND($P323="Terminated",AP323&gt;0),$U323,
IF($P323="Furloughed",IF(AP323&gt;0,$U323)+IF(AZ323&gt;0,$U323),
IF($P323="Rehired",IF(AZ323&gt;0,$U323))))))))*'Actual Allocation Calc'!$AH$99)))</f>
        <v/>
      </c>
      <c r="Z323" s="210" t="str">
        <f>IF($B323="","",IF('Actual Allocation Calc'!$AI$78="A",
IF($P323="Employed",$U323,
IF(AND($P323="Terminated"),($U323/7*AQ323),
IF(AND($P323="Furloughed"),($U323/7*AQ323)+($U323/7*BA323),
IF(AND($P323="Rehired"),($U323/7*BA323),
IF(AND($P323="Terminated",AQ323&gt;0),$U323,
IF($P323="Furloughed",IF(AQ323&gt;0,$U323)+IF(BA323&gt;0,$U323),
IF($P323="Rehired",IF(BA323&gt;0,$U323)))))))),IF('Actual Allocation Calc'!$AI$78="C",'Actual Allocation Calc'!M323,'Actual Allocation Calc'!V323+IF($P323="Employed",$U323,
IF(AND($P323="Terminated"),($U323/7*AQ323),
IF(AND($P323="Furloughed"),($U323/7*AQ323)+($U323/7*BA323),
IF(AND($P323="Rehired"),($U323/7*BA323),
IF(AND($P323="Terminated",AQ323&gt;0),$U323,
IF($P323="Furloughed",IF(AQ323&gt;0,$U323)+IF(BA323&gt;0,$U323),
IF($P323="Rehired",IF(BA323&gt;0,$U323))))))))*'Actual Allocation Calc'!$AI$99)))</f>
        <v/>
      </c>
      <c r="AA323" s="210" t="str">
        <f>IF($B323="","",IF('Actual Allocation Calc'!$AJ$78="A",
IF($P323="Employed",$U323,
IF(AND($P323="Terminated"),($U323/7*AR323),
IF(AND($P323="Furloughed"),($U323/7*AR323)+($U323/7*BB323),
IF(AND($P323="Rehired"),($U323/7*BB323),
IF(AND($P323="Terminated",AR323&gt;0),$U323,
IF($P323="Furloughed",IF(AR323&gt;0,$U323)+IF(BB323&gt;0,$U323),
IF($P323="Rehired",IF(BB323&gt;0,$U323)))))))),IF('Actual Allocation Calc'!$AJ$78="C",'Actual Allocation Calc'!N323,'Actual Allocation Calc'!W323+IF($P323="Employed",$U323,
IF(AND($P323="Terminated"),($U323/7*AR323),
IF(AND($P323="Furloughed"),($U323/7*AR323)+($U323/7*BB323),
IF(AND($P323="Rehired"),($U323/7*BB323),
IF(AND($P323="Terminated",AR323&gt;0),$U323,
IF($P323="Furloughed",IF(AR323&gt;0,$U323)+IF(BB323&gt;0,$U323),
IF($P323="Rehired",IF(BB323&gt;0,$U323))))))))*'Actual Allocation Calc'!$AJ$99)))</f>
        <v/>
      </c>
      <c r="AB323" s="210" t="str">
        <f>IF($B323="","",IF('Actual Allocation Calc'!$AK$78="A",
IF($P323="Employed",$U323,
IF(AND($P323="Terminated"),($U323/7*AS323),
IF(AND($P323="Furloughed"),($U323/7*AS323)+($U323/7*BC323),
IF(AND($P323="Rehired"),($U323/7*BC323),
IF(AND($P323="Terminated",AS323&gt;0),$U323,
IF($P323="Furloughed",IF(AS323&gt;0,$U323)+IF(BC323&gt;0,$U323),
IF($P323="Rehired",IF(BC323&gt;0,$U323)))))))),IF('Actual Allocation Calc'!$AK$78="C",'Actual Allocation Calc'!O323,'Actual Allocation Calc'!X323+IF($P323="Employed",$U323,
IF(AND($P323="Terminated"),($U323/7*AS323),
IF(AND($P323="Furloughed"),($U323/7*AS323)+($U323/7*BC323),
IF(AND($P323="Rehired"),($U323/7*BC323),
IF(AND($P323="Terminated",AS323&gt;0),$U323,
IF($P323="Furloughed",IF(AS323&gt;0,$U323)+IF(BC323&gt;0,$U323),
IF($P323="Rehired",IF(BC323&gt;0,$U323))))))))*'Actual Allocation Calc'!$AK$99)))</f>
        <v/>
      </c>
      <c r="AC323" s="210" t="str">
        <f>IF($B323="","",IF('Actual Allocation Calc'!$AL$78="A",
IF($P323="Employed",$U323,
IF(AND($P323="Terminated"),($U323/7*AT323),
IF(AND($P323="Furloughed"),($U323/7*AT323)+($U323/7*BD323),
IF(AND($P323="Rehired"),($U323/7*BD323),
IF(AND($P323="Terminated",AT323&gt;0),$U323,
IF($P323="Furloughed",IF(AT323&gt;0,$U323)+IF(BD323&gt;0,$U323),
IF($P323="Rehired",IF(BD323&gt;0,$U323)))))))),IF('Actual Allocation Calc'!$AL$78="C",'Actual Allocation Calc'!P323,'Actual Allocation Calc'!Y323+IF($P323="Employed",$U323,
IF(AND($P323="Terminated"),($U323/7*AT323),
IF(AND($P323="Furloughed"),($U323/7*AT323)+($U323/7*BD323),
IF(AND($P323="Rehired"),($U323/7*BD323),
IF(AND($P323="Terminated",AT323&gt;0),$U323,
IF($P323="Furloughed",IF(AT323&gt;0,$U323)+IF(BD323&gt;0,$U323),
IF($P323="Rehired",IF(BD323&gt;0,$U323))))))))*'Actual Allocation Calc'!$AL$99)))</f>
        <v/>
      </c>
      <c r="AD323" s="210" t="str">
        <f>IF($B323="","",IF('Actual Allocation Calc'!$AM$78="A",
IF($P323="Employed",$U323,
IF(AND($P323="Terminated"),($U323/7*AU323),
IF(AND($P323="Furloughed"),($U323/7*AU323)+($U323/7*BE323),
IF(AND($P323="Rehired"),($U323/7*BE323),
IF(AND($P323="Terminated",AU323&gt;0),$U323,
IF($P323="Furloughed",IF(AU323&gt;0,$U323)+IF(BE323&gt;0,$U323),
IF($P323="Rehired",IF(BE323&gt;0,$U323)))))))),IF('Actual Allocation Calc'!$AM$78="C",'Actual Allocation Calc'!Q323,'Actual Allocation Calc'!Z323+IF($P323="Employed",$U323,
IF(AND($P323="Terminated"),($U323/7*AU323),
IF(AND($P323="Furloughed"),($U323/7*AU323)+($U323/7*BE323),
IF(AND($P323="Rehired"),($U323/7*BE323),
IF(AND($P323="Terminated",AU323&gt;0),$U323,
IF($P323="Furloughed",IF(AU323&gt;0,$U323)+IF(BE323&gt;0,$U323),
IF($P323="Rehired",IF(BE323&gt;0,$U323))))))))*'Actual Allocation Calc'!$AM$99)))</f>
        <v/>
      </c>
      <c r="AE323" s="210" t="str">
        <f>IF($B323="","",IF('Actual Allocation Calc'!$AN$78="A",
IF($P323="Employed",$U323,
IF(AND($P323="Terminated"),($U323/7*AV323),
IF(AND($P323="Furloughed"),($U323/7*AV323)+($U323/7*BF323),
IF(AND($P323="Rehired"),($U323/7*BF323),
IF(AND($P323="Terminated",AV323&gt;0),$U323,
IF($P323="Furloughed",IF(AV323&gt;0,$U323)+IF(BF323&gt;0,$U323),
IF($P323="Rehired",IF(BF323&gt;0,$U323)))))))),IF('Actual Allocation Calc'!$AN$78="C",'Actual Allocation Calc'!R323,'Actual Allocation Calc'!AA323+IF($P323="Employed",$U323,
IF(AND($P323="Terminated"),($U323/7*AV323),
IF(AND($P323="Furloughed"),($U323/7*AV323)+($U323/7*BF323),
IF(AND($P323="Rehired"),($U323/7*BF323),
IF(AND($P323="Terminated",AV323&gt;0),$U323,
IF($P323="Furloughed",IF(AV323&gt;0,$U323)+IF(BF323&gt;0,$U323),
IF($P323="Rehired",IF(BF323&gt;0,$U323))))))))*'Actual Allocation Calc'!$AN$99)))</f>
        <v/>
      </c>
      <c r="AF323" s="210" t="str">
        <f>IF($B323="","",IF('Actual Allocation Calc'!$AO$78="A",
IF($P323="Employed",$U323,
IF(AND($P323="Terminated"),($U323/7*AW323),
IF(AND($P323="Furloughed"),($U323/7*AW323)+($U323/7*BG323),
IF(AND($P323="Rehired"),($U323/7*BG323),
IF(AND($P323="Terminated",AW323&gt;0),$U323,
IF($P323="Furloughed",IF(AW323&gt;0,$U323)+IF(BG323&gt;0,$U323),
IF($P323="Rehired",IF(BG323&gt;0,$U323)))))))),IF('Actual Allocation Calc'!$AO$78="C",'Actual Allocation Calc'!S323,'Actual Allocation Calc'!AB323+IF($P323="Employed",$U323,
IF(AND($P323="Terminated"),($U323/7*AW323),
IF(AND($P323="Furloughed"),($U323/7*AW323)+($U323/7*BG323),
IF(AND($P323="Rehired"),($U323/7*BG323),
IF(AND($P323="Terminated",AW323&gt;0),$U323,
IF($P323="Furloughed",IF(AW323&gt;0,$U323)+IF(BG323&gt;0,$U323),
IF($P323="Rehired",IF(BG323&gt;0,$U323))))))))*'Actual Allocation Calc'!$AO$99)))</f>
        <v/>
      </c>
      <c r="AG323" s="210" t="str">
        <f>IF($B323="","",IF('Actual Allocation Calc'!$AP$78="A",
IF($P323="Employed",$U323/7*BK323,
IF(AND($P323="Terminated"),($U323/7*AX323),
IF(AND($P323="Furloughed"),($U323/7*AX323)+($U323/7*BH323),
IF(AND($P323="Rehired"),($U323/7*BH323),
IF(AND($P323="Terminated",AX323&gt;0),$U323,
IF($P323="Furloughed",IF(AX323&gt;0,$U323)+IF(BH323&gt;0,$U323),
IF($P323="Rehired",IF(BH323&gt;0,$U323)))))))),IF('Actual Allocation Calc'!$AP$78="C",'Actual Allocation Calc'!T323,'Actual Allocation Calc'!AC323+IF($P323="Employed",$U323/7*BK323,
IF(AND($P323="Terminated"),($U323/7*AX323),
IF(AND($P323="Furloughed"),($U323/7*AX323)+($U323/7*BH323),
IF(AND($P323="Rehired"),($U323/7*BH323),
IF(AND($P323="Terminated",AX323&gt;0),$U323,
IF($P323="Furloughed",IF(AX323&gt;0,$U323)+IF(BH323&gt;0,$U323),
IF($P323="Rehired",IF(BH323&gt;0,$U323))))))))*'Actual Allocation Calc'!$AP$99)))</f>
        <v/>
      </c>
      <c r="AH323" s="536"/>
      <c r="AI323" s="82">
        <f t="shared" si="108"/>
        <v>0</v>
      </c>
      <c r="AJ323" s="210">
        <f t="shared" si="90"/>
        <v>0</v>
      </c>
      <c r="AK323" s="397" t="str">
        <f t="shared" si="91"/>
        <v/>
      </c>
      <c r="AM323" s="122"/>
      <c r="AO323" s="214" t="str">
        <f>IFERROR(IF($V323="","",VLOOKUP(V323,'Calendar Calcs'!$B$2:$E1290,4,FALSE)),0)</f>
        <v/>
      </c>
      <c r="AP323" s="69" t="str">
        <f>IF($AO323="","", IF($AO323&lt;AP$23,0,IF($AO323&gt;AP$23,COUNTIFS('Calendar Calcs'!$E$2:$E1290,AP$23),COUNTIFS('Calendar Calcs'!$E$2:$E1290,AP$23,'Calendar Calcs'!$D$2:$D1290,"&lt;="&amp;WEEKDAY($V323)))))</f>
        <v/>
      </c>
      <c r="AQ323" s="69" t="str">
        <f>IF($AO323="","", IF($AO323&lt;AQ$23,0,IF($AO323&gt;AQ$23,COUNTIFS('Calendar Calcs'!$E$2:$E1290,AQ$23),COUNTIFS('Calendar Calcs'!$E$2:$E1290,AQ$23,'Calendar Calcs'!$D$2:$D1290,"&lt;="&amp;WEEKDAY($V323)))))</f>
        <v/>
      </c>
      <c r="AR323" s="69" t="str">
        <f>IF($AO323="","", IF($AO323&lt;AR$23,0,IF($AO323&gt;AR$23,COUNTIFS('Calendar Calcs'!$E$2:$E1290,AR$23),COUNTIFS('Calendar Calcs'!$E$2:$E1290,AR$23,'Calendar Calcs'!$D$2:$D1290,"&lt;="&amp;WEEKDAY($V323)))))</f>
        <v/>
      </c>
      <c r="AS323" s="69" t="str">
        <f>IF($AO323="","", IF($AO323&lt;AS$23,0,IF($AO323&gt;AS$23,COUNTIFS('Calendar Calcs'!$E$2:$E1290,AS$23),COUNTIFS('Calendar Calcs'!$E$2:$E1290,AS$23,'Calendar Calcs'!$D$2:$D1290,"&lt;="&amp;WEEKDAY($V323)))))</f>
        <v/>
      </c>
      <c r="AT323" s="69" t="str">
        <f>IF($AO323="","", IF($AO323&lt;AT$23,0,IF($AO323&gt;AT$23,COUNTIFS('Calendar Calcs'!$E$2:$E1290,AT$23),COUNTIFS('Calendar Calcs'!$E$2:$E1290,AT$23,'Calendar Calcs'!$D$2:$D1290,"&lt;="&amp;WEEKDAY($V323)))))</f>
        <v/>
      </c>
      <c r="AU323" s="69" t="str">
        <f>IF($AO323="","", IF($AO323&lt;AU$23,0,IF($AO323&gt;AU$23,COUNTIFS('Calendar Calcs'!$E$2:$E1290,AU$23),COUNTIFS('Calendar Calcs'!$E$2:$E1290,AU$23,'Calendar Calcs'!$D$2:$D1290,"&lt;="&amp;WEEKDAY($V323)))))</f>
        <v/>
      </c>
      <c r="AV323" s="69" t="str">
        <f>IF($AO323="","", IF($AO323&lt;AV$23,0,IF($AO323&gt;AV$23,COUNTIFS('Calendar Calcs'!$E$2:$E1290,AV$23),COUNTIFS('Calendar Calcs'!$E$2:$E1290,AV$23,'Calendar Calcs'!$D$2:$D1290,"&lt;="&amp;WEEKDAY($V323)))))</f>
        <v/>
      </c>
      <c r="AW323" s="69" t="str">
        <f>IF($AO323="","", IF($AO323&lt;AW$23,0,IF($AO323&gt;AW$23,COUNTIFS('Calendar Calcs'!$E$2:$E1290,AW$23),COUNTIFS('Calendar Calcs'!$E$2:$E1290,AW$23,'Calendar Calcs'!$D$2:$D1290,"&lt;="&amp;WEEKDAY($V323)))))</f>
        <v/>
      </c>
      <c r="AX323" s="69" t="str">
        <f>IF($AO323="","", IF($AO323&lt;AX$23,0,IF($AO323&gt;AX$23,COUNTIFS('Calendar Calcs'!$E$2:$E1290,AX$23),COUNTIFS('Calendar Calcs'!$E$2:$E1290,AX$23,'Calendar Calcs'!$D$2:$D1290,"&lt;="&amp;WEEKDAY($V323)))))</f>
        <v/>
      </c>
      <c r="AY323" s="69" t="str">
        <f>IF($W323="","",VLOOKUP($W323,'Calendar Calcs'!$B$2:$E1290,4,FALSE))</f>
        <v/>
      </c>
      <c r="AZ323" s="69" t="str">
        <f>IF($AY323="","",IF($AY323&gt;AZ$23,0,IF($AY323&lt;AZ$23,COUNTIFS('Calendar Calcs'!$E$2:$E1290,AZ$23),COUNTIFS('Calendar Calcs'!$E$2:$E1290,AZ$23,'Calendar Calcs'!$D$2:$D1290,"&gt;="&amp;WEEKDAY($W323)))))</f>
        <v/>
      </c>
      <c r="BA323" s="69" t="str">
        <f>IF($AY323="","",IF($AY323&gt;BA$23,0,IF($AY323&lt;BA$23,COUNTIFS('Calendar Calcs'!$E$2:$E1290,BA$23),COUNTIFS('Calendar Calcs'!$E$2:$E1290,BA$23,'Calendar Calcs'!$D$2:$D1290,"&gt;="&amp;WEEKDAY($W323)))))</f>
        <v/>
      </c>
      <c r="BB323" s="69" t="str">
        <f>IF($AY323="","",IF($AY323&gt;BB$23,0,IF($AY323&lt;BB$23,COUNTIFS('Calendar Calcs'!$E$2:$E1290,BB$23),COUNTIFS('Calendar Calcs'!$E$2:$E1290,BB$23,'Calendar Calcs'!$D$2:$D1290,"&gt;="&amp;WEEKDAY($W323)))))</f>
        <v/>
      </c>
      <c r="BC323" s="69" t="str">
        <f>IF($AY323="","",IF($AY323&gt;BC$23,0,IF($AY323&lt;BC$23,COUNTIFS('Calendar Calcs'!$E$2:$E1290,BC$23),COUNTIFS('Calendar Calcs'!$E$2:$E1290,BC$23,'Calendar Calcs'!$D$2:$D1290,"&gt;="&amp;WEEKDAY($W323)))))</f>
        <v/>
      </c>
      <c r="BD323" s="69" t="str">
        <f>IF($AY323="","",IF($AY323&gt;BD$23,0,IF($AY323&lt;BD$23,COUNTIFS('Calendar Calcs'!$E$2:$E1290,BD$23),COUNTIFS('Calendar Calcs'!$E$2:$E1290,BD$23,'Calendar Calcs'!$D$2:$D1290,"&gt;="&amp;WEEKDAY($W323)))))</f>
        <v/>
      </c>
      <c r="BE323" s="69" t="str">
        <f>IF($AY323="","",IF($AY323&gt;BE$23,0,IF($AY323&lt;BE$23,COUNTIFS('Calendar Calcs'!$E$2:$E1290,BE$23),COUNTIFS('Calendar Calcs'!$E$2:$E1290,BE$23,'Calendar Calcs'!$D$2:$D1290,"&gt;="&amp;WEEKDAY($W323)))))</f>
        <v/>
      </c>
      <c r="BF323" s="69" t="str">
        <f>IF($AY323="","",IF($AY323&gt;BF$23,0,IF($AY323&lt;BF$23,COUNTIFS('Calendar Calcs'!$E$2:$E1290,BF$23),COUNTIFS('Calendar Calcs'!$E$2:$E1290,BF$23,'Calendar Calcs'!$D$2:$D1290,"&gt;="&amp;WEEKDAY($W323)))))</f>
        <v/>
      </c>
      <c r="BG323" s="69" t="str">
        <f>IF($AY323="","",IF($AY323&gt;BG$23,0,IF($AY323&lt;BG$23,COUNTIFS('Calendar Calcs'!$E$2:$E1290,BG$23),COUNTIFS('Calendar Calcs'!$E$2:$E1290,BG$23,'Calendar Calcs'!$D$2:$D1290,"&gt;="&amp;WEEKDAY($W323)))))</f>
        <v/>
      </c>
      <c r="BH323" s="69">
        <f t="shared" si="92"/>
        <v>6</v>
      </c>
      <c r="BI323" s="69">
        <f>IF(Cover!$E$43="","",VLOOKUP(Cover!$E$43,'Calendar Calcs'!$B$2:$E1290,4,FALSE))</f>
        <v>1</v>
      </c>
      <c r="BJ323" s="69">
        <f>IF($BI323="","", IF($BI323&lt;BJ$23,0,IF($BI323&gt;=BJ$23,COUNTIFS('Calendar Calcs'!$E$2:$E1290,BJ$23),COUNTIFS('Calendar Calcs'!$E$2:$E1290,BJ$23,'Calendar Calcs'!$D$2:$D1290,"&lt;="&amp;WEEKDAY($V323)))))</f>
        <v>1</v>
      </c>
      <c r="BK323" s="69">
        <f t="shared" si="89"/>
        <v>6</v>
      </c>
      <c r="BN323" s="69" t="str">
        <f>IF(T323&gt;0,"FTE",IF(Cover!$E$47="Weekly",IF(S323&gt;29.75,"FTE","PTE"),IF(S323&gt;59.75,"FTE","PTE")))</f>
        <v>PTE</v>
      </c>
      <c r="BO323" s="69">
        <f>IF(BN323="FTE",30,IF(Cover!$E$47="Weekly",'STEP 2 EE Data'!S323,'STEP 2 EE Data'!S323/2))</f>
        <v>0</v>
      </c>
      <c r="BP323" s="209">
        <f t="shared" si="93"/>
        <v>0</v>
      </c>
      <c r="BQ323" s="209">
        <f t="shared" si="94"/>
        <v>0</v>
      </c>
      <c r="BR323" s="209">
        <f t="shared" si="95"/>
        <v>0</v>
      </c>
      <c r="BS323" s="209">
        <f t="shared" si="96"/>
        <v>0</v>
      </c>
      <c r="BT323" s="209">
        <f t="shared" si="97"/>
        <v>0</v>
      </c>
      <c r="BU323" s="209">
        <f t="shared" si="98"/>
        <v>0</v>
      </c>
      <c r="BV323" s="209">
        <f t="shared" si="99"/>
        <v>0</v>
      </c>
      <c r="BW323" s="209">
        <f t="shared" si="100"/>
        <v>0</v>
      </c>
      <c r="BX323" s="209">
        <f t="shared" si="101"/>
        <v>0</v>
      </c>
      <c r="CC323" s="210" t="str">
        <f>IF(B323="","",IF(C323="",IF(Cover!$E$47="Weekly",'STEP 3 EE Comp'!BI328*8,'STEP 3 EE Comp'!BI328*4),IF(Cover!$E$47="Weekly",'STEP 3 EE Comp'!BI328,'STEP 3 EE Comp'!BI328)))</f>
        <v/>
      </c>
      <c r="CD323" s="82" t="str">
        <f t="shared" si="102"/>
        <v/>
      </c>
      <c r="CE323" s="417">
        <f t="shared" si="103"/>
        <v>1</v>
      </c>
      <c r="CF323" s="82" t="str">
        <f t="shared" si="104"/>
        <v>Good</v>
      </c>
      <c r="CG323" s="82">
        <f t="shared" si="105"/>
        <v>0</v>
      </c>
      <c r="CH323" s="234">
        <f t="shared" si="106"/>
        <v>0</v>
      </c>
    </row>
    <row r="324" spans="1:86" s="69" customFormat="1" x14ac:dyDescent="0.3">
      <c r="A324" s="555"/>
      <c r="B324" s="52"/>
      <c r="C324" s="52"/>
      <c r="D324" s="52"/>
      <c r="E324" s="52"/>
      <c r="F324" s="507"/>
      <c r="G324" s="210">
        <f t="shared" si="107"/>
        <v>0</v>
      </c>
      <c r="H324" s="82">
        <f t="shared" si="88"/>
        <v>0</v>
      </c>
      <c r="I324" s="211"/>
      <c r="J324" s="441" t="s">
        <v>21</v>
      </c>
      <c r="K324" s="441" t="s">
        <v>21</v>
      </c>
      <c r="L324" s="441" t="s">
        <v>21</v>
      </c>
      <c r="M324" s="441" t="s">
        <v>21</v>
      </c>
      <c r="N324" s="568" t="s">
        <v>21</v>
      </c>
      <c r="O324" s="211"/>
      <c r="P324" s="212" t="str">
        <f>IF(B324="","",
IF(AND(V324="",W324="",B324&lt;&gt;""),"Employed",
IF(AND(V324&lt;&gt;"",W324="",B324&lt;&gt;""),"Terminated",
IF(AND(V324&lt;&gt;"",W324&lt;&gt;"",B324&lt;&gt;""),IF(W324&lt;Cover!$E$43,"Employed","Furloughed"),
IF(AND(V324="",W324&lt;&gt;"",B324&lt;&gt;""),IF(W324&lt;Cover!$E$43,"Employed","Rehired"))))))</f>
        <v/>
      </c>
      <c r="Q324" s="211"/>
      <c r="R324" s="536"/>
      <c r="S324" s="563"/>
      <c r="T324" s="536"/>
      <c r="U324" s="82">
        <f>IF(Cover!$E$47="Weekly",IF(T324&gt;0,T324,R324*S324),IF(T324&gt;0,T324,R324*S324)/2)</f>
        <v>0</v>
      </c>
      <c r="V324" s="564"/>
      <c r="W324" s="564"/>
      <c r="Y324" s="213" t="str">
        <f>IF($B324="","",IF('Actual Allocation Calc'!$AH$78="A",
IF($P324="Employed",$U324/7*BJ324,
IF(AND($P324="Terminated"),($U324/7*AP324),
IF(AND($P324="Furloughed"),($U324/7*AP324)+($U324/7*AZ324),
IF(AND($P324="Rehired"),($U324/7*AZ324),
IF(AND($P324="Terminated",AP324&gt;0),$U324,
IF($P324="Furloughed",IF(AP324&gt;0,$U324)+IF(AZ324&gt;0,$U324),
IF($P324="Rehired",IF(AZ324&gt;0,$U324)))))))),IF('Actual Allocation Calc'!$AH$78="C",'Actual Allocation Calc'!L324,'Actual Allocation Calc'!U324+IF($P324="Employed",$U324/7*BJ324,
IF(AND($P324="Terminated"),($U324/7*AP324),
IF(AND($P324="Furloughed"),($U324/7*AP324)+($U324/7*AZ324),
IF(AND($P324="Rehired"),($U324/7*AZ324),
IF(AND($P324="Terminated",AP324&gt;0),$U324,
IF($P324="Furloughed",IF(AP324&gt;0,$U324)+IF(AZ324&gt;0,$U324),
IF($P324="Rehired",IF(AZ324&gt;0,$U324))))))))*'Actual Allocation Calc'!$AH$99)))</f>
        <v/>
      </c>
      <c r="Z324" s="210" t="str">
        <f>IF($B324="","",IF('Actual Allocation Calc'!$AI$78="A",
IF($P324="Employed",$U324,
IF(AND($P324="Terminated"),($U324/7*AQ324),
IF(AND($P324="Furloughed"),($U324/7*AQ324)+($U324/7*BA324),
IF(AND($P324="Rehired"),($U324/7*BA324),
IF(AND($P324="Terminated",AQ324&gt;0),$U324,
IF($P324="Furloughed",IF(AQ324&gt;0,$U324)+IF(BA324&gt;0,$U324),
IF($P324="Rehired",IF(BA324&gt;0,$U324)))))))),IF('Actual Allocation Calc'!$AI$78="C",'Actual Allocation Calc'!M324,'Actual Allocation Calc'!V324+IF($P324="Employed",$U324,
IF(AND($P324="Terminated"),($U324/7*AQ324),
IF(AND($P324="Furloughed"),($U324/7*AQ324)+($U324/7*BA324),
IF(AND($P324="Rehired"),($U324/7*BA324),
IF(AND($P324="Terminated",AQ324&gt;0),$U324,
IF($P324="Furloughed",IF(AQ324&gt;0,$U324)+IF(BA324&gt;0,$U324),
IF($P324="Rehired",IF(BA324&gt;0,$U324))))))))*'Actual Allocation Calc'!$AI$99)))</f>
        <v/>
      </c>
      <c r="AA324" s="210" t="str">
        <f>IF($B324="","",IF('Actual Allocation Calc'!$AJ$78="A",
IF($P324="Employed",$U324,
IF(AND($P324="Terminated"),($U324/7*AR324),
IF(AND($P324="Furloughed"),($U324/7*AR324)+($U324/7*BB324),
IF(AND($P324="Rehired"),($U324/7*BB324),
IF(AND($P324="Terminated",AR324&gt;0),$U324,
IF($P324="Furloughed",IF(AR324&gt;0,$U324)+IF(BB324&gt;0,$U324),
IF($P324="Rehired",IF(BB324&gt;0,$U324)))))))),IF('Actual Allocation Calc'!$AJ$78="C",'Actual Allocation Calc'!N324,'Actual Allocation Calc'!W324+IF($P324="Employed",$U324,
IF(AND($P324="Terminated"),($U324/7*AR324),
IF(AND($P324="Furloughed"),($U324/7*AR324)+($U324/7*BB324),
IF(AND($P324="Rehired"),($U324/7*BB324),
IF(AND($P324="Terminated",AR324&gt;0),$U324,
IF($P324="Furloughed",IF(AR324&gt;0,$U324)+IF(BB324&gt;0,$U324),
IF($P324="Rehired",IF(BB324&gt;0,$U324))))))))*'Actual Allocation Calc'!$AJ$99)))</f>
        <v/>
      </c>
      <c r="AB324" s="210" t="str">
        <f>IF($B324="","",IF('Actual Allocation Calc'!$AK$78="A",
IF($P324="Employed",$U324,
IF(AND($P324="Terminated"),($U324/7*AS324),
IF(AND($P324="Furloughed"),($U324/7*AS324)+($U324/7*BC324),
IF(AND($P324="Rehired"),($U324/7*BC324),
IF(AND($P324="Terminated",AS324&gt;0),$U324,
IF($P324="Furloughed",IF(AS324&gt;0,$U324)+IF(BC324&gt;0,$U324),
IF($P324="Rehired",IF(BC324&gt;0,$U324)))))))),IF('Actual Allocation Calc'!$AK$78="C",'Actual Allocation Calc'!O324,'Actual Allocation Calc'!X324+IF($P324="Employed",$U324,
IF(AND($P324="Terminated"),($U324/7*AS324),
IF(AND($P324="Furloughed"),($U324/7*AS324)+($U324/7*BC324),
IF(AND($P324="Rehired"),($U324/7*BC324),
IF(AND($P324="Terminated",AS324&gt;0),$U324,
IF($P324="Furloughed",IF(AS324&gt;0,$U324)+IF(BC324&gt;0,$U324),
IF($P324="Rehired",IF(BC324&gt;0,$U324))))))))*'Actual Allocation Calc'!$AK$99)))</f>
        <v/>
      </c>
      <c r="AC324" s="210" t="str">
        <f>IF($B324="","",IF('Actual Allocation Calc'!$AL$78="A",
IF($P324="Employed",$U324,
IF(AND($P324="Terminated"),($U324/7*AT324),
IF(AND($P324="Furloughed"),($U324/7*AT324)+($U324/7*BD324),
IF(AND($P324="Rehired"),($U324/7*BD324),
IF(AND($P324="Terminated",AT324&gt;0),$U324,
IF($P324="Furloughed",IF(AT324&gt;0,$U324)+IF(BD324&gt;0,$U324),
IF($P324="Rehired",IF(BD324&gt;0,$U324)))))))),IF('Actual Allocation Calc'!$AL$78="C",'Actual Allocation Calc'!P324,'Actual Allocation Calc'!Y324+IF($P324="Employed",$U324,
IF(AND($P324="Terminated"),($U324/7*AT324),
IF(AND($P324="Furloughed"),($U324/7*AT324)+($U324/7*BD324),
IF(AND($P324="Rehired"),($U324/7*BD324),
IF(AND($P324="Terminated",AT324&gt;0),$U324,
IF($P324="Furloughed",IF(AT324&gt;0,$U324)+IF(BD324&gt;0,$U324),
IF($P324="Rehired",IF(BD324&gt;0,$U324))))))))*'Actual Allocation Calc'!$AL$99)))</f>
        <v/>
      </c>
      <c r="AD324" s="210" t="str">
        <f>IF($B324="","",IF('Actual Allocation Calc'!$AM$78="A",
IF($P324="Employed",$U324,
IF(AND($P324="Terminated"),($U324/7*AU324),
IF(AND($P324="Furloughed"),($U324/7*AU324)+($U324/7*BE324),
IF(AND($P324="Rehired"),($U324/7*BE324),
IF(AND($P324="Terminated",AU324&gt;0),$U324,
IF($P324="Furloughed",IF(AU324&gt;0,$U324)+IF(BE324&gt;0,$U324),
IF($P324="Rehired",IF(BE324&gt;0,$U324)))))))),IF('Actual Allocation Calc'!$AM$78="C",'Actual Allocation Calc'!Q324,'Actual Allocation Calc'!Z324+IF($P324="Employed",$U324,
IF(AND($P324="Terminated"),($U324/7*AU324),
IF(AND($P324="Furloughed"),($U324/7*AU324)+($U324/7*BE324),
IF(AND($P324="Rehired"),($U324/7*BE324),
IF(AND($P324="Terminated",AU324&gt;0),$U324,
IF($P324="Furloughed",IF(AU324&gt;0,$U324)+IF(BE324&gt;0,$U324),
IF($P324="Rehired",IF(BE324&gt;0,$U324))))))))*'Actual Allocation Calc'!$AM$99)))</f>
        <v/>
      </c>
      <c r="AE324" s="210" t="str">
        <f>IF($B324="","",IF('Actual Allocation Calc'!$AN$78="A",
IF($P324="Employed",$U324,
IF(AND($P324="Terminated"),($U324/7*AV324),
IF(AND($P324="Furloughed"),($U324/7*AV324)+($U324/7*BF324),
IF(AND($P324="Rehired"),($U324/7*BF324),
IF(AND($P324="Terminated",AV324&gt;0),$U324,
IF($P324="Furloughed",IF(AV324&gt;0,$U324)+IF(BF324&gt;0,$U324),
IF($P324="Rehired",IF(BF324&gt;0,$U324)))))))),IF('Actual Allocation Calc'!$AN$78="C",'Actual Allocation Calc'!R324,'Actual Allocation Calc'!AA324+IF($P324="Employed",$U324,
IF(AND($P324="Terminated"),($U324/7*AV324),
IF(AND($P324="Furloughed"),($U324/7*AV324)+($U324/7*BF324),
IF(AND($P324="Rehired"),($U324/7*BF324),
IF(AND($P324="Terminated",AV324&gt;0),$U324,
IF($P324="Furloughed",IF(AV324&gt;0,$U324)+IF(BF324&gt;0,$U324),
IF($P324="Rehired",IF(BF324&gt;0,$U324))))))))*'Actual Allocation Calc'!$AN$99)))</f>
        <v/>
      </c>
      <c r="AF324" s="210" t="str">
        <f>IF($B324="","",IF('Actual Allocation Calc'!$AO$78="A",
IF($P324="Employed",$U324,
IF(AND($P324="Terminated"),($U324/7*AW324),
IF(AND($P324="Furloughed"),($U324/7*AW324)+($U324/7*BG324),
IF(AND($P324="Rehired"),($U324/7*BG324),
IF(AND($P324="Terminated",AW324&gt;0),$U324,
IF($P324="Furloughed",IF(AW324&gt;0,$U324)+IF(BG324&gt;0,$U324),
IF($P324="Rehired",IF(BG324&gt;0,$U324)))))))),IF('Actual Allocation Calc'!$AO$78="C",'Actual Allocation Calc'!S324,'Actual Allocation Calc'!AB324+IF($P324="Employed",$U324,
IF(AND($P324="Terminated"),($U324/7*AW324),
IF(AND($P324="Furloughed"),($U324/7*AW324)+($U324/7*BG324),
IF(AND($P324="Rehired"),($U324/7*BG324),
IF(AND($P324="Terminated",AW324&gt;0),$U324,
IF($P324="Furloughed",IF(AW324&gt;0,$U324)+IF(BG324&gt;0,$U324),
IF($P324="Rehired",IF(BG324&gt;0,$U324))))))))*'Actual Allocation Calc'!$AO$99)))</f>
        <v/>
      </c>
      <c r="AG324" s="210" t="str">
        <f>IF($B324="","",IF('Actual Allocation Calc'!$AP$78="A",
IF($P324="Employed",$U324/7*BK324,
IF(AND($P324="Terminated"),($U324/7*AX324),
IF(AND($P324="Furloughed"),($U324/7*AX324)+($U324/7*BH324),
IF(AND($P324="Rehired"),($U324/7*BH324),
IF(AND($P324="Terminated",AX324&gt;0),$U324,
IF($P324="Furloughed",IF(AX324&gt;0,$U324)+IF(BH324&gt;0,$U324),
IF($P324="Rehired",IF(BH324&gt;0,$U324)))))))),IF('Actual Allocation Calc'!$AP$78="C",'Actual Allocation Calc'!T324,'Actual Allocation Calc'!AC324+IF($P324="Employed",$U324/7*BK324,
IF(AND($P324="Terminated"),($U324/7*AX324),
IF(AND($P324="Furloughed"),($U324/7*AX324)+($U324/7*BH324),
IF(AND($P324="Rehired"),($U324/7*BH324),
IF(AND($P324="Terminated",AX324&gt;0),$U324,
IF($P324="Furloughed",IF(AX324&gt;0,$U324)+IF(BH324&gt;0,$U324),
IF($P324="Rehired",IF(BH324&gt;0,$U324))))))))*'Actual Allocation Calc'!$AP$99)))</f>
        <v/>
      </c>
      <c r="AH324" s="536"/>
      <c r="AI324" s="82">
        <f t="shared" si="108"/>
        <v>0</v>
      </c>
      <c r="AJ324" s="210">
        <f t="shared" si="90"/>
        <v>0</v>
      </c>
      <c r="AK324" s="397" t="str">
        <f t="shared" si="91"/>
        <v/>
      </c>
      <c r="AM324" s="122"/>
      <c r="AO324" s="214" t="str">
        <f>IFERROR(IF($V324="","",VLOOKUP(V324,'Calendar Calcs'!$B$2:$E1291,4,FALSE)),0)</f>
        <v/>
      </c>
      <c r="AP324" s="69" t="str">
        <f>IF($AO324="","", IF($AO324&lt;AP$23,0,IF($AO324&gt;AP$23,COUNTIFS('Calendar Calcs'!$E$2:$E1291,AP$23),COUNTIFS('Calendar Calcs'!$E$2:$E1291,AP$23,'Calendar Calcs'!$D$2:$D1291,"&lt;="&amp;WEEKDAY($V324)))))</f>
        <v/>
      </c>
      <c r="AQ324" s="69" t="str">
        <f>IF($AO324="","", IF($AO324&lt;AQ$23,0,IF($AO324&gt;AQ$23,COUNTIFS('Calendar Calcs'!$E$2:$E1291,AQ$23),COUNTIFS('Calendar Calcs'!$E$2:$E1291,AQ$23,'Calendar Calcs'!$D$2:$D1291,"&lt;="&amp;WEEKDAY($V324)))))</f>
        <v/>
      </c>
      <c r="AR324" s="69" t="str">
        <f>IF($AO324="","", IF($AO324&lt;AR$23,0,IF($AO324&gt;AR$23,COUNTIFS('Calendar Calcs'!$E$2:$E1291,AR$23),COUNTIFS('Calendar Calcs'!$E$2:$E1291,AR$23,'Calendar Calcs'!$D$2:$D1291,"&lt;="&amp;WEEKDAY($V324)))))</f>
        <v/>
      </c>
      <c r="AS324" s="69" t="str">
        <f>IF($AO324="","", IF($AO324&lt;AS$23,0,IF($AO324&gt;AS$23,COUNTIFS('Calendar Calcs'!$E$2:$E1291,AS$23),COUNTIFS('Calendar Calcs'!$E$2:$E1291,AS$23,'Calendar Calcs'!$D$2:$D1291,"&lt;="&amp;WEEKDAY($V324)))))</f>
        <v/>
      </c>
      <c r="AT324" s="69" t="str">
        <f>IF($AO324="","", IF($AO324&lt;AT$23,0,IF($AO324&gt;AT$23,COUNTIFS('Calendar Calcs'!$E$2:$E1291,AT$23),COUNTIFS('Calendar Calcs'!$E$2:$E1291,AT$23,'Calendar Calcs'!$D$2:$D1291,"&lt;="&amp;WEEKDAY($V324)))))</f>
        <v/>
      </c>
      <c r="AU324" s="69" t="str">
        <f>IF($AO324="","", IF($AO324&lt;AU$23,0,IF($AO324&gt;AU$23,COUNTIFS('Calendar Calcs'!$E$2:$E1291,AU$23),COUNTIFS('Calendar Calcs'!$E$2:$E1291,AU$23,'Calendar Calcs'!$D$2:$D1291,"&lt;="&amp;WEEKDAY($V324)))))</f>
        <v/>
      </c>
      <c r="AV324" s="69" t="str">
        <f>IF($AO324="","", IF($AO324&lt;AV$23,0,IF($AO324&gt;AV$23,COUNTIFS('Calendar Calcs'!$E$2:$E1291,AV$23),COUNTIFS('Calendar Calcs'!$E$2:$E1291,AV$23,'Calendar Calcs'!$D$2:$D1291,"&lt;="&amp;WEEKDAY($V324)))))</f>
        <v/>
      </c>
      <c r="AW324" s="69" t="str">
        <f>IF($AO324="","", IF($AO324&lt;AW$23,0,IF($AO324&gt;AW$23,COUNTIFS('Calendar Calcs'!$E$2:$E1291,AW$23),COUNTIFS('Calendar Calcs'!$E$2:$E1291,AW$23,'Calendar Calcs'!$D$2:$D1291,"&lt;="&amp;WEEKDAY($V324)))))</f>
        <v/>
      </c>
      <c r="AX324" s="69" t="str">
        <f>IF($AO324="","", IF($AO324&lt;AX$23,0,IF($AO324&gt;AX$23,COUNTIFS('Calendar Calcs'!$E$2:$E1291,AX$23),COUNTIFS('Calendar Calcs'!$E$2:$E1291,AX$23,'Calendar Calcs'!$D$2:$D1291,"&lt;="&amp;WEEKDAY($V324)))))</f>
        <v/>
      </c>
      <c r="AY324" s="69" t="str">
        <f>IF($W324="","",VLOOKUP($W324,'Calendar Calcs'!$B$2:$E1291,4,FALSE))</f>
        <v/>
      </c>
      <c r="AZ324" s="69" t="str">
        <f>IF($AY324="","",IF($AY324&gt;AZ$23,0,IF($AY324&lt;AZ$23,COUNTIFS('Calendar Calcs'!$E$2:$E1291,AZ$23),COUNTIFS('Calendar Calcs'!$E$2:$E1291,AZ$23,'Calendar Calcs'!$D$2:$D1291,"&gt;="&amp;WEEKDAY($W324)))))</f>
        <v/>
      </c>
      <c r="BA324" s="69" t="str">
        <f>IF($AY324="","",IF($AY324&gt;BA$23,0,IF($AY324&lt;BA$23,COUNTIFS('Calendar Calcs'!$E$2:$E1291,BA$23),COUNTIFS('Calendar Calcs'!$E$2:$E1291,BA$23,'Calendar Calcs'!$D$2:$D1291,"&gt;="&amp;WEEKDAY($W324)))))</f>
        <v/>
      </c>
      <c r="BB324" s="69" t="str">
        <f>IF($AY324="","",IF($AY324&gt;BB$23,0,IF($AY324&lt;BB$23,COUNTIFS('Calendar Calcs'!$E$2:$E1291,BB$23),COUNTIFS('Calendar Calcs'!$E$2:$E1291,BB$23,'Calendar Calcs'!$D$2:$D1291,"&gt;="&amp;WEEKDAY($W324)))))</f>
        <v/>
      </c>
      <c r="BC324" s="69" t="str">
        <f>IF($AY324="","",IF($AY324&gt;BC$23,0,IF($AY324&lt;BC$23,COUNTIFS('Calendar Calcs'!$E$2:$E1291,BC$23),COUNTIFS('Calendar Calcs'!$E$2:$E1291,BC$23,'Calendar Calcs'!$D$2:$D1291,"&gt;="&amp;WEEKDAY($W324)))))</f>
        <v/>
      </c>
      <c r="BD324" s="69" t="str">
        <f>IF($AY324="","",IF($AY324&gt;BD$23,0,IF($AY324&lt;BD$23,COUNTIFS('Calendar Calcs'!$E$2:$E1291,BD$23),COUNTIFS('Calendar Calcs'!$E$2:$E1291,BD$23,'Calendar Calcs'!$D$2:$D1291,"&gt;="&amp;WEEKDAY($W324)))))</f>
        <v/>
      </c>
      <c r="BE324" s="69" t="str">
        <f>IF($AY324="","",IF($AY324&gt;BE$23,0,IF($AY324&lt;BE$23,COUNTIFS('Calendar Calcs'!$E$2:$E1291,BE$23),COUNTIFS('Calendar Calcs'!$E$2:$E1291,BE$23,'Calendar Calcs'!$D$2:$D1291,"&gt;="&amp;WEEKDAY($W324)))))</f>
        <v/>
      </c>
      <c r="BF324" s="69" t="str">
        <f>IF($AY324="","",IF($AY324&gt;BF$23,0,IF($AY324&lt;BF$23,COUNTIFS('Calendar Calcs'!$E$2:$E1291,BF$23),COUNTIFS('Calendar Calcs'!$E$2:$E1291,BF$23,'Calendar Calcs'!$D$2:$D1291,"&gt;="&amp;WEEKDAY($W324)))))</f>
        <v/>
      </c>
      <c r="BG324" s="69" t="str">
        <f>IF($AY324="","",IF($AY324&gt;BG$23,0,IF($AY324&lt;BG$23,COUNTIFS('Calendar Calcs'!$E$2:$E1291,BG$23),COUNTIFS('Calendar Calcs'!$E$2:$E1291,BG$23,'Calendar Calcs'!$D$2:$D1291,"&gt;="&amp;WEEKDAY($W324)))))</f>
        <v/>
      </c>
      <c r="BH324" s="69">
        <f t="shared" si="92"/>
        <v>6</v>
      </c>
      <c r="BI324" s="69">
        <f>IF(Cover!$E$43="","",VLOOKUP(Cover!$E$43,'Calendar Calcs'!$B$2:$E1291,4,FALSE))</f>
        <v>1</v>
      </c>
      <c r="BJ324" s="69">
        <f>IF($BI324="","", IF($BI324&lt;BJ$23,0,IF($BI324&gt;=BJ$23,COUNTIFS('Calendar Calcs'!$E$2:$E1291,BJ$23),COUNTIFS('Calendar Calcs'!$E$2:$E1291,BJ$23,'Calendar Calcs'!$D$2:$D1291,"&lt;="&amp;WEEKDAY($V324)))))</f>
        <v>1</v>
      </c>
      <c r="BK324" s="69">
        <f t="shared" si="89"/>
        <v>6</v>
      </c>
      <c r="BN324" s="69" t="str">
        <f>IF(T324&gt;0,"FTE",IF(Cover!$E$47="Weekly",IF(S324&gt;29.75,"FTE","PTE"),IF(S324&gt;59.75,"FTE","PTE")))</f>
        <v>PTE</v>
      </c>
      <c r="BO324" s="69">
        <f>IF(BN324="FTE",30,IF(Cover!$E$47="Weekly",'STEP 2 EE Data'!S324,'STEP 2 EE Data'!S324/2))</f>
        <v>0</v>
      </c>
      <c r="BP324" s="209">
        <f t="shared" si="93"/>
        <v>0</v>
      </c>
      <c r="BQ324" s="209">
        <f t="shared" si="94"/>
        <v>0</v>
      </c>
      <c r="BR324" s="209">
        <f t="shared" si="95"/>
        <v>0</v>
      </c>
      <c r="BS324" s="209">
        <f t="shared" si="96"/>
        <v>0</v>
      </c>
      <c r="BT324" s="209">
        <f t="shared" si="97"/>
        <v>0</v>
      </c>
      <c r="BU324" s="209">
        <f t="shared" si="98"/>
        <v>0</v>
      </c>
      <c r="BV324" s="209">
        <f t="shared" si="99"/>
        <v>0</v>
      </c>
      <c r="BW324" s="209">
        <f t="shared" si="100"/>
        <v>0</v>
      </c>
      <c r="BX324" s="209">
        <f t="shared" si="101"/>
        <v>0</v>
      </c>
      <c r="CC324" s="210" t="str">
        <f>IF(B324="","",IF(C324="",IF(Cover!$E$47="Weekly",'STEP 3 EE Comp'!BI329*8,'STEP 3 EE Comp'!BI329*4),IF(Cover!$E$47="Weekly",'STEP 3 EE Comp'!BI329,'STEP 3 EE Comp'!BI329)))</f>
        <v/>
      </c>
      <c r="CD324" s="82" t="str">
        <f t="shared" si="102"/>
        <v/>
      </c>
      <c r="CE324" s="417">
        <f t="shared" si="103"/>
        <v>1</v>
      </c>
      <c r="CF324" s="82" t="str">
        <f t="shared" si="104"/>
        <v>Good</v>
      </c>
      <c r="CG324" s="82">
        <f t="shared" si="105"/>
        <v>0</v>
      </c>
      <c r="CH324" s="234">
        <f t="shared" si="106"/>
        <v>0</v>
      </c>
    </row>
    <row r="325" spans="1:86" s="69" customFormat="1" x14ac:dyDescent="0.3">
      <c r="A325" s="555"/>
      <c r="B325" s="52"/>
      <c r="C325" s="52"/>
      <c r="D325" s="52"/>
      <c r="E325" s="52"/>
      <c r="F325" s="507"/>
      <c r="G325" s="210">
        <f t="shared" si="107"/>
        <v>0</v>
      </c>
      <c r="H325" s="82">
        <f t="shared" si="88"/>
        <v>0</v>
      </c>
      <c r="I325" s="211"/>
      <c r="J325" s="441" t="s">
        <v>21</v>
      </c>
      <c r="K325" s="441" t="s">
        <v>21</v>
      </c>
      <c r="L325" s="441" t="s">
        <v>21</v>
      </c>
      <c r="M325" s="441" t="s">
        <v>21</v>
      </c>
      <c r="N325" s="568" t="s">
        <v>21</v>
      </c>
      <c r="O325" s="211"/>
      <c r="P325" s="212" t="str">
        <f>IF(B325="","",
IF(AND(V325="",W325="",B325&lt;&gt;""),"Employed",
IF(AND(V325&lt;&gt;"",W325="",B325&lt;&gt;""),"Terminated",
IF(AND(V325&lt;&gt;"",W325&lt;&gt;"",B325&lt;&gt;""),IF(W325&lt;Cover!$E$43,"Employed","Furloughed"),
IF(AND(V325="",W325&lt;&gt;"",B325&lt;&gt;""),IF(W325&lt;Cover!$E$43,"Employed","Rehired"))))))</f>
        <v/>
      </c>
      <c r="Q325" s="211"/>
      <c r="R325" s="536"/>
      <c r="S325" s="563"/>
      <c r="T325" s="536"/>
      <c r="U325" s="82">
        <f>IF(Cover!$E$47="Weekly",IF(T325&gt;0,T325,R325*S325),IF(T325&gt;0,T325,R325*S325)/2)</f>
        <v>0</v>
      </c>
      <c r="V325" s="564"/>
      <c r="W325" s="564"/>
      <c r="Y325" s="213" t="str">
        <f>IF($B325="","",IF('Actual Allocation Calc'!$AH$78="A",
IF($P325="Employed",$U325/7*BJ325,
IF(AND($P325="Terminated"),($U325/7*AP325),
IF(AND($P325="Furloughed"),($U325/7*AP325)+($U325/7*AZ325),
IF(AND($P325="Rehired"),($U325/7*AZ325),
IF(AND($P325="Terminated",AP325&gt;0),$U325,
IF($P325="Furloughed",IF(AP325&gt;0,$U325)+IF(AZ325&gt;0,$U325),
IF($P325="Rehired",IF(AZ325&gt;0,$U325)))))))),IF('Actual Allocation Calc'!$AH$78="C",'Actual Allocation Calc'!L325,'Actual Allocation Calc'!U325+IF($P325="Employed",$U325/7*BJ325,
IF(AND($P325="Terminated"),($U325/7*AP325),
IF(AND($P325="Furloughed"),($U325/7*AP325)+($U325/7*AZ325),
IF(AND($P325="Rehired"),($U325/7*AZ325),
IF(AND($P325="Terminated",AP325&gt;0),$U325,
IF($P325="Furloughed",IF(AP325&gt;0,$U325)+IF(AZ325&gt;0,$U325),
IF($P325="Rehired",IF(AZ325&gt;0,$U325))))))))*'Actual Allocation Calc'!$AH$99)))</f>
        <v/>
      </c>
      <c r="Z325" s="210" t="str">
        <f>IF($B325="","",IF('Actual Allocation Calc'!$AI$78="A",
IF($P325="Employed",$U325,
IF(AND($P325="Terminated"),($U325/7*AQ325),
IF(AND($P325="Furloughed"),($U325/7*AQ325)+($U325/7*BA325),
IF(AND($P325="Rehired"),($U325/7*BA325),
IF(AND($P325="Terminated",AQ325&gt;0),$U325,
IF($P325="Furloughed",IF(AQ325&gt;0,$U325)+IF(BA325&gt;0,$U325),
IF($P325="Rehired",IF(BA325&gt;0,$U325)))))))),IF('Actual Allocation Calc'!$AI$78="C",'Actual Allocation Calc'!M325,'Actual Allocation Calc'!V325+IF($P325="Employed",$U325,
IF(AND($P325="Terminated"),($U325/7*AQ325),
IF(AND($P325="Furloughed"),($U325/7*AQ325)+($U325/7*BA325),
IF(AND($P325="Rehired"),($U325/7*BA325),
IF(AND($P325="Terminated",AQ325&gt;0),$U325,
IF($P325="Furloughed",IF(AQ325&gt;0,$U325)+IF(BA325&gt;0,$U325),
IF($P325="Rehired",IF(BA325&gt;0,$U325))))))))*'Actual Allocation Calc'!$AI$99)))</f>
        <v/>
      </c>
      <c r="AA325" s="210" t="str">
        <f>IF($B325="","",IF('Actual Allocation Calc'!$AJ$78="A",
IF($P325="Employed",$U325,
IF(AND($P325="Terminated"),($U325/7*AR325),
IF(AND($P325="Furloughed"),($U325/7*AR325)+($U325/7*BB325),
IF(AND($P325="Rehired"),($U325/7*BB325),
IF(AND($P325="Terminated",AR325&gt;0),$U325,
IF($P325="Furloughed",IF(AR325&gt;0,$U325)+IF(BB325&gt;0,$U325),
IF($P325="Rehired",IF(BB325&gt;0,$U325)))))))),IF('Actual Allocation Calc'!$AJ$78="C",'Actual Allocation Calc'!N325,'Actual Allocation Calc'!W325+IF($P325="Employed",$U325,
IF(AND($P325="Terminated"),($U325/7*AR325),
IF(AND($P325="Furloughed"),($U325/7*AR325)+($U325/7*BB325),
IF(AND($P325="Rehired"),($U325/7*BB325),
IF(AND($P325="Terminated",AR325&gt;0),$U325,
IF($P325="Furloughed",IF(AR325&gt;0,$U325)+IF(BB325&gt;0,$U325),
IF($P325="Rehired",IF(BB325&gt;0,$U325))))))))*'Actual Allocation Calc'!$AJ$99)))</f>
        <v/>
      </c>
      <c r="AB325" s="210" t="str">
        <f>IF($B325="","",IF('Actual Allocation Calc'!$AK$78="A",
IF($P325="Employed",$U325,
IF(AND($P325="Terminated"),($U325/7*AS325),
IF(AND($P325="Furloughed"),($U325/7*AS325)+($U325/7*BC325),
IF(AND($P325="Rehired"),($U325/7*BC325),
IF(AND($P325="Terminated",AS325&gt;0),$U325,
IF($P325="Furloughed",IF(AS325&gt;0,$U325)+IF(BC325&gt;0,$U325),
IF($P325="Rehired",IF(BC325&gt;0,$U325)))))))),IF('Actual Allocation Calc'!$AK$78="C",'Actual Allocation Calc'!O325,'Actual Allocation Calc'!X325+IF($P325="Employed",$U325,
IF(AND($P325="Terminated"),($U325/7*AS325),
IF(AND($P325="Furloughed"),($U325/7*AS325)+($U325/7*BC325),
IF(AND($P325="Rehired"),($U325/7*BC325),
IF(AND($P325="Terminated",AS325&gt;0),$U325,
IF($P325="Furloughed",IF(AS325&gt;0,$U325)+IF(BC325&gt;0,$U325),
IF($P325="Rehired",IF(BC325&gt;0,$U325))))))))*'Actual Allocation Calc'!$AK$99)))</f>
        <v/>
      </c>
      <c r="AC325" s="210" t="str">
        <f>IF($B325="","",IF('Actual Allocation Calc'!$AL$78="A",
IF($P325="Employed",$U325,
IF(AND($P325="Terminated"),($U325/7*AT325),
IF(AND($P325="Furloughed"),($U325/7*AT325)+($U325/7*BD325),
IF(AND($P325="Rehired"),($U325/7*BD325),
IF(AND($P325="Terminated",AT325&gt;0),$U325,
IF($P325="Furloughed",IF(AT325&gt;0,$U325)+IF(BD325&gt;0,$U325),
IF($P325="Rehired",IF(BD325&gt;0,$U325)))))))),IF('Actual Allocation Calc'!$AL$78="C",'Actual Allocation Calc'!P325,'Actual Allocation Calc'!Y325+IF($P325="Employed",$U325,
IF(AND($P325="Terminated"),($U325/7*AT325),
IF(AND($P325="Furloughed"),($U325/7*AT325)+($U325/7*BD325),
IF(AND($P325="Rehired"),($U325/7*BD325),
IF(AND($P325="Terminated",AT325&gt;0),$U325,
IF($P325="Furloughed",IF(AT325&gt;0,$U325)+IF(BD325&gt;0,$U325),
IF($P325="Rehired",IF(BD325&gt;0,$U325))))))))*'Actual Allocation Calc'!$AL$99)))</f>
        <v/>
      </c>
      <c r="AD325" s="210" t="str">
        <f>IF($B325="","",IF('Actual Allocation Calc'!$AM$78="A",
IF($P325="Employed",$U325,
IF(AND($P325="Terminated"),($U325/7*AU325),
IF(AND($P325="Furloughed"),($U325/7*AU325)+($U325/7*BE325),
IF(AND($P325="Rehired"),($U325/7*BE325),
IF(AND($P325="Terminated",AU325&gt;0),$U325,
IF($P325="Furloughed",IF(AU325&gt;0,$U325)+IF(BE325&gt;0,$U325),
IF($P325="Rehired",IF(BE325&gt;0,$U325)))))))),IF('Actual Allocation Calc'!$AM$78="C",'Actual Allocation Calc'!Q325,'Actual Allocation Calc'!Z325+IF($P325="Employed",$U325,
IF(AND($P325="Terminated"),($U325/7*AU325),
IF(AND($P325="Furloughed"),($U325/7*AU325)+($U325/7*BE325),
IF(AND($P325="Rehired"),($U325/7*BE325),
IF(AND($P325="Terminated",AU325&gt;0),$U325,
IF($P325="Furloughed",IF(AU325&gt;0,$U325)+IF(BE325&gt;0,$U325),
IF($P325="Rehired",IF(BE325&gt;0,$U325))))))))*'Actual Allocation Calc'!$AM$99)))</f>
        <v/>
      </c>
      <c r="AE325" s="210" t="str">
        <f>IF($B325="","",IF('Actual Allocation Calc'!$AN$78="A",
IF($P325="Employed",$U325,
IF(AND($P325="Terminated"),($U325/7*AV325),
IF(AND($P325="Furloughed"),($U325/7*AV325)+($U325/7*BF325),
IF(AND($P325="Rehired"),($U325/7*BF325),
IF(AND($P325="Terminated",AV325&gt;0),$U325,
IF($P325="Furloughed",IF(AV325&gt;0,$U325)+IF(BF325&gt;0,$U325),
IF($P325="Rehired",IF(BF325&gt;0,$U325)))))))),IF('Actual Allocation Calc'!$AN$78="C",'Actual Allocation Calc'!R325,'Actual Allocation Calc'!AA325+IF($P325="Employed",$U325,
IF(AND($P325="Terminated"),($U325/7*AV325),
IF(AND($P325="Furloughed"),($U325/7*AV325)+($U325/7*BF325),
IF(AND($P325="Rehired"),($U325/7*BF325),
IF(AND($P325="Terminated",AV325&gt;0),$U325,
IF($P325="Furloughed",IF(AV325&gt;0,$U325)+IF(BF325&gt;0,$U325),
IF($P325="Rehired",IF(BF325&gt;0,$U325))))))))*'Actual Allocation Calc'!$AN$99)))</f>
        <v/>
      </c>
      <c r="AF325" s="210" t="str">
        <f>IF($B325="","",IF('Actual Allocation Calc'!$AO$78="A",
IF($P325="Employed",$U325,
IF(AND($P325="Terminated"),($U325/7*AW325),
IF(AND($P325="Furloughed"),($U325/7*AW325)+($U325/7*BG325),
IF(AND($P325="Rehired"),($U325/7*BG325),
IF(AND($P325="Terminated",AW325&gt;0),$U325,
IF($P325="Furloughed",IF(AW325&gt;0,$U325)+IF(BG325&gt;0,$U325),
IF($P325="Rehired",IF(BG325&gt;0,$U325)))))))),IF('Actual Allocation Calc'!$AO$78="C",'Actual Allocation Calc'!S325,'Actual Allocation Calc'!AB325+IF($P325="Employed",$U325,
IF(AND($P325="Terminated"),($U325/7*AW325),
IF(AND($P325="Furloughed"),($U325/7*AW325)+($U325/7*BG325),
IF(AND($P325="Rehired"),($U325/7*BG325),
IF(AND($P325="Terminated",AW325&gt;0),$U325,
IF($P325="Furloughed",IF(AW325&gt;0,$U325)+IF(BG325&gt;0,$U325),
IF($P325="Rehired",IF(BG325&gt;0,$U325))))))))*'Actual Allocation Calc'!$AO$99)))</f>
        <v/>
      </c>
      <c r="AG325" s="210" t="str">
        <f>IF($B325="","",IF('Actual Allocation Calc'!$AP$78="A",
IF($P325="Employed",$U325/7*BK325,
IF(AND($P325="Terminated"),($U325/7*AX325),
IF(AND($P325="Furloughed"),($U325/7*AX325)+($U325/7*BH325),
IF(AND($P325="Rehired"),($U325/7*BH325),
IF(AND($P325="Terminated",AX325&gt;0),$U325,
IF($P325="Furloughed",IF(AX325&gt;0,$U325)+IF(BH325&gt;0,$U325),
IF($P325="Rehired",IF(BH325&gt;0,$U325)))))))),IF('Actual Allocation Calc'!$AP$78="C",'Actual Allocation Calc'!T325,'Actual Allocation Calc'!AC325+IF($P325="Employed",$U325/7*BK325,
IF(AND($P325="Terminated"),($U325/7*AX325),
IF(AND($P325="Furloughed"),($U325/7*AX325)+($U325/7*BH325),
IF(AND($P325="Rehired"),($U325/7*BH325),
IF(AND($P325="Terminated",AX325&gt;0),$U325,
IF($P325="Furloughed",IF(AX325&gt;0,$U325)+IF(BH325&gt;0,$U325),
IF($P325="Rehired",IF(BH325&gt;0,$U325))))))))*'Actual Allocation Calc'!$AP$99)))</f>
        <v/>
      </c>
      <c r="AH325" s="536"/>
      <c r="AI325" s="82">
        <f t="shared" si="108"/>
        <v>0</v>
      </c>
      <c r="AJ325" s="210">
        <f t="shared" si="90"/>
        <v>0</v>
      </c>
      <c r="AK325" s="397" t="str">
        <f t="shared" si="91"/>
        <v/>
      </c>
      <c r="AM325" s="122"/>
      <c r="AO325" s="214" t="str">
        <f>IFERROR(IF($V325="","",VLOOKUP(V325,'Calendar Calcs'!$B$2:$E1292,4,FALSE)),0)</f>
        <v/>
      </c>
      <c r="AP325" s="69" t="str">
        <f>IF($AO325="","", IF($AO325&lt;AP$23,0,IF($AO325&gt;AP$23,COUNTIFS('Calendar Calcs'!$E$2:$E1292,AP$23),COUNTIFS('Calendar Calcs'!$E$2:$E1292,AP$23,'Calendar Calcs'!$D$2:$D1292,"&lt;="&amp;WEEKDAY($V325)))))</f>
        <v/>
      </c>
      <c r="AQ325" s="69" t="str">
        <f>IF($AO325="","", IF($AO325&lt;AQ$23,0,IF($AO325&gt;AQ$23,COUNTIFS('Calendar Calcs'!$E$2:$E1292,AQ$23),COUNTIFS('Calendar Calcs'!$E$2:$E1292,AQ$23,'Calendar Calcs'!$D$2:$D1292,"&lt;="&amp;WEEKDAY($V325)))))</f>
        <v/>
      </c>
      <c r="AR325" s="69" t="str">
        <f>IF($AO325="","", IF($AO325&lt;AR$23,0,IF($AO325&gt;AR$23,COUNTIFS('Calendar Calcs'!$E$2:$E1292,AR$23),COUNTIFS('Calendar Calcs'!$E$2:$E1292,AR$23,'Calendar Calcs'!$D$2:$D1292,"&lt;="&amp;WEEKDAY($V325)))))</f>
        <v/>
      </c>
      <c r="AS325" s="69" t="str">
        <f>IF($AO325="","", IF($AO325&lt;AS$23,0,IF($AO325&gt;AS$23,COUNTIFS('Calendar Calcs'!$E$2:$E1292,AS$23),COUNTIFS('Calendar Calcs'!$E$2:$E1292,AS$23,'Calendar Calcs'!$D$2:$D1292,"&lt;="&amp;WEEKDAY($V325)))))</f>
        <v/>
      </c>
      <c r="AT325" s="69" t="str">
        <f>IF($AO325="","", IF($AO325&lt;AT$23,0,IF($AO325&gt;AT$23,COUNTIFS('Calendar Calcs'!$E$2:$E1292,AT$23),COUNTIFS('Calendar Calcs'!$E$2:$E1292,AT$23,'Calendar Calcs'!$D$2:$D1292,"&lt;="&amp;WEEKDAY($V325)))))</f>
        <v/>
      </c>
      <c r="AU325" s="69" t="str">
        <f>IF($AO325="","", IF($AO325&lt;AU$23,0,IF($AO325&gt;AU$23,COUNTIFS('Calendar Calcs'!$E$2:$E1292,AU$23),COUNTIFS('Calendar Calcs'!$E$2:$E1292,AU$23,'Calendar Calcs'!$D$2:$D1292,"&lt;="&amp;WEEKDAY($V325)))))</f>
        <v/>
      </c>
      <c r="AV325" s="69" t="str">
        <f>IF($AO325="","", IF($AO325&lt;AV$23,0,IF($AO325&gt;AV$23,COUNTIFS('Calendar Calcs'!$E$2:$E1292,AV$23),COUNTIFS('Calendar Calcs'!$E$2:$E1292,AV$23,'Calendar Calcs'!$D$2:$D1292,"&lt;="&amp;WEEKDAY($V325)))))</f>
        <v/>
      </c>
      <c r="AW325" s="69" t="str">
        <f>IF($AO325="","", IF($AO325&lt;AW$23,0,IF($AO325&gt;AW$23,COUNTIFS('Calendar Calcs'!$E$2:$E1292,AW$23),COUNTIFS('Calendar Calcs'!$E$2:$E1292,AW$23,'Calendar Calcs'!$D$2:$D1292,"&lt;="&amp;WEEKDAY($V325)))))</f>
        <v/>
      </c>
      <c r="AX325" s="69" t="str">
        <f>IF($AO325="","", IF($AO325&lt;AX$23,0,IF($AO325&gt;AX$23,COUNTIFS('Calendar Calcs'!$E$2:$E1292,AX$23),COUNTIFS('Calendar Calcs'!$E$2:$E1292,AX$23,'Calendar Calcs'!$D$2:$D1292,"&lt;="&amp;WEEKDAY($V325)))))</f>
        <v/>
      </c>
      <c r="AY325" s="69" t="str">
        <f>IF($W325="","",VLOOKUP($W325,'Calendar Calcs'!$B$2:$E1292,4,FALSE))</f>
        <v/>
      </c>
      <c r="AZ325" s="69" t="str">
        <f>IF($AY325="","",IF($AY325&gt;AZ$23,0,IF($AY325&lt;AZ$23,COUNTIFS('Calendar Calcs'!$E$2:$E1292,AZ$23),COUNTIFS('Calendar Calcs'!$E$2:$E1292,AZ$23,'Calendar Calcs'!$D$2:$D1292,"&gt;="&amp;WEEKDAY($W325)))))</f>
        <v/>
      </c>
      <c r="BA325" s="69" t="str">
        <f>IF($AY325="","",IF($AY325&gt;BA$23,0,IF($AY325&lt;BA$23,COUNTIFS('Calendar Calcs'!$E$2:$E1292,BA$23),COUNTIFS('Calendar Calcs'!$E$2:$E1292,BA$23,'Calendar Calcs'!$D$2:$D1292,"&gt;="&amp;WEEKDAY($W325)))))</f>
        <v/>
      </c>
      <c r="BB325" s="69" t="str">
        <f>IF($AY325="","",IF($AY325&gt;BB$23,0,IF($AY325&lt;BB$23,COUNTIFS('Calendar Calcs'!$E$2:$E1292,BB$23),COUNTIFS('Calendar Calcs'!$E$2:$E1292,BB$23,'Calendar Calcs'!$D$2:$D1292,"&gt;="&amp;WEEKDAY($W325)))))</f>
        <v/>
      </c>
      <c r="BC325" s="69" t="str">
        <f>IF($AY325="","",IF($AY325&gt;BC$23,0,IF($AY325&lt;BC$23,COUNTIFS('Calendar Calcs'!$E$2:$E1292,BC$23),COUNTIFS('Calendar Calcs'!$E$2:$E1292,BC$23,'Calendar Calcs'!$D$2:$D1292,"&gt;="&amp;WEEKDAY($W325)))))</f>
        <v/>
      </c>
      <c r="BD325" s="69" t="str">
        <f>IF($AY325="","",IF($AY325&gt;BD$23,0,IF($AY325&lt;BD$23,COUNTIFS('Calendar Calcs'!$E$2:$E1292,BD$23),COUNTIFS('Calendar Calcs'!$E$2:$E1292,BD$23,'Calendar Calcs'!$D$2:$D1292,"&gt;="&amp;WEEKDAY($W325)))))</f>
        <v/>
      </c>
      <c r="BE325" s="69" t="str">
        <f>IF($AY325="","",IF($AY325&gt;BE$23,0,IF($AY325&lt;BE$23,COUNTIFS('Calendar Calcs'!$E$2:$E1292,BE$23),COUNTIFS('Calendar Calcs'!$E$2:$E1292,BE$23,'Calendar Calcs'!$D$2:$D1292,"&gt;="&amp;WEEKDAY($W325)))))</f>
        <v/>
      </c>
      <c r="BF325" s="69" t="str">
        <f>IF($AY325="","",IF($AY325&gt;BF$23,0,IF($AY325&lt;BF$23,COUNTIFS('Calendar Calcs'!$E$2:$E1292,BF$23),COUNTIFS('Calendar Calcs'!$E$2:$E1292,BF$23,'Calendar Calcs'!$D$2:$D1292,"&gt;="&amp;WEEKDAY($W325)))))</f>
        <v/>
      </c>
      <c r="BG325" s="69" t="str">
        <f>IF($AY325="","",IF($AY325&gt;BG$23,0,IF($AY325&lt;BG$23,COUNTIFS('Calendar Calcs'!$E$2:$E1292,BG$23),COUNTIFS('Calendar Calcs'!$E$2:$E1292,BG$23,'Calendar Calcs'!$D$2:$D1292,"&gt;="&amp;WEEKDAY($W325)))))</f>
        <v/>
      </c>
      <c r="BH325" s="69">
        <f t="shared" si="92"/>
        <v>6</v>
      </c>
      <c r="BI325" s="69">
        <f>IF(Cover!$E$43="","",VLOOKUP(Cover!$E$43,'Calendar Calcs'!$B$2:$E1292,4,FALSE))</f>
        <v>1</v>
      </c>
      <c r="BJ325" s="69">
        <f>IF($BI325="","", IF($BI325&lt;BJ$23,0,IF($BI325&gt;=BJ$23,COUNTIFS('Calendar Calcs'!$E$2:$E1292,BJ$23),COUNTIFS('Calendar Calcs'!$E$2:$E1292,BJ$23,'Calendar Calcs'!$D$2:$D1292,"&lt;="&amp;WEEKDAY($V325)))))</f>
        <v>1</v>
      </c>
      <c r="BK325" s="69">
        <f t="shared" si="89"/>
        <v>6</v>
      </c>
      <c r="BN325" s="69" t="str">
        <f>IF(T325&gt;0,"FTE",IF(Cover!$E$47="Weekly",IF(S325&gt;29.75,"FTE","PTE"),IF(S325&gt;59.75,"FTE","PTE")))</f>
        <v>PTE</v>
      </c>
      <c r="BO325" s="69">
        <f>IF(BN325="FTE",30,IF(Cover!$E$47="Weekly",'STEP 2 EE Data'!S325,'STEP 2 EE Data'!S325/2))</f>
        <v>0</v>
      </c>
      <c r="BP325" s="209">
        <f t="shared" si="93"/>
        <v>0</v>
      </c>
      <c r="BQ325" s="209">
        <f t="shared" si="94"/>
        <v>0</v>
      </c>
      <c r="BR325" s="209">
        <f t="shared" si="95"/>
        <v>0</v>
      </c>
      <c r="BS325" s="209">
        <f t="shared" si="96"/>
        <v>0</v>
      </c>
      <c r="BT325" s="209">
        <f t="shared" si="97"/>
        <v>0</v>
      </c>
      <c r="BU325" s="209">
        <f t="shared" si="98"/>
        <v>0</v>
      </c>
      <c r="BV325" s="209">
        <f t="shared" si="99"/>
        <v>0</v>
      </c>
      <c r="BW325" s="209">
        <f t="shared" si="100"/>
        <v>0</v>
      </c>
      <c r="BX325" s="209">
        <f t="shared" si="101"/>
        <v>0</v>
      </c>
      <c r="CC325" s="210" t="str">
        <f>IF(B325="","",IF(C325="",IF(Cover!$E$47="Weekly",'STEP 3 EE Comp'!BI330*8,'STEP 3 EE Comp'!BI330*4),IF(Cover!$E$47="Weekly",'STEP 3 EE Comp'!BI330,'STEP 3 EE Comp'!BI330)))</f>
        <v/>
      </c>
      <c r="CD325" s="82" t="str">
        <f t="shared" si="102"/>
        <v/>
      </c>
      <c r="CE325" s="417">
        <f t="shared" si="103"/>
        <v>1</v>
      </c>
      <c r="CF325" s="82" t="str">
        <f t="shared" si="104"/>
        <v>Good</v>
      </c>
      <c r="CG325" s="82">
        <f t="shared" si="105"/>
        <v>0</v>
      </c>
      <c r="CH325" s="234">
        <f t="shared" si="106"/>
        <v>0</v>
      </c>
    </row>
    <row r="326" spans="1:86" s="69" customFormat="1" x14ac:dyDescent="0.3">
      <c r="A326" s="555"/>
      <c r="B326" s="52"/>
      <c r="C326" s="52"/>
      <c r="D326" s="52"/>
      <c r="E326" s="52"/>
      <c r="F326" s="507"/>
      <c r="G326" s="210">
        <f t="shared" si="107"/>
        <v>0</v>
      </c>
      <c r="H326" s="82">
        <f t="shared" si="88"/>
        <v>0</v>
      </c>
      <c r="I326" s="211"/>
      <c r="J326" s="441" t="s">
        <v>21</v>
      </c>
      <c r="K326" s="441" t="s">
        <v>21</v>
      </c>
      <c r="L326" s="441" t="s">
        <v>21</v>
      </c>
      <c r="M326" s="441" t="s">
        <v>21</v>
      </c>
      <c r="N326" s="568" t="s">
        <v>21</v>
      </c>
      <c r="O326" s="211"/>
      <c r="P326" s="212" t="str">
        <f>IF(B326="","",
IF(AND(V326="",W326="",B326&lt;&gt;""),"Employed",
IF(AND(V326&lt;&gt;"",W326="",B326&lt;&gt;""),"Terminated",
IF(AND(V326&lt;&gt;"",W326&lt;&gt;"",B326&lt;&gt;""),IF(W326&lt;Cover!$E$43,"Employed","Furloughed"),
IF(AND(V326="",W326&lt;&gt;"",B326&lt;&gt;""),IF(W326&lt;Cover!$E$43,"Employed","Rehired"))))))</f>
        <v/>
      </c>
      <c r="Q326" s="211"/>
      <c r="R326" s="536"/>
      <c r="S326" s="563"/>
      <c r="T326" s="536"/>
      <c r="U326" s="82">
        <f>IF(Cover!$E$47="Weekly",IF(T326&gt;0,T326,R326*S326),IF(T326&gt;0,T326,R326*S326)/2)</f>
        <v>0</v>
      </c>
      <c r="V326" s="564"/>
      <c r="W326" s="564"/>
      <c r="Y326" s="213" t="str">
        <f>IF($B326="","",IF('Actual Allocation Calc'!$AH$78="A",
IF($P326="Employed",$U326/7*BJ326,
IF(AND($P326="Terminated"),($U326/7*AP326),
IF(AND($P326="Furloughed"),($U326/7*AP326)+($U326/7*AZ326),
IF(AND($P326="Rehired"),($U326/7*AZ326),
IF(AND($P326="Terminated",AP326&gt;0),$U326,
IF($P326="Furloughed",IF(AP326&gt;0,$U326)+IF(AZ326&gt;0,$U326),
IF($P326="Rehired",IF(AZ326&gt;0,$U326)))))))),IF('Actual Allocation Calc'!$AH$78="C",'Actual Allocation Calc'!L326,'Actual Allocation Calc'!U326+IF($P326="Employed",$U326/7*BJ326,
IF(AND($P326="Terminated"),($U326/7*AP326),
IF(AND($P326="Furloughed"),($U326/7*AP326)+($U326/7*AZ326),
IF(AND($P326="Rehired"),($U326/7*AZ326),
IF(AND($P326="Terminated",AP326&gt;0),$U326,
IF($P326="Furloughed",IF(AP326&gt;0,$U326)+IF(AZ326&gt;0,$U326),
IF($P326="Rehired",IF(AZ326&gt;0,$U326))))))))*'Actual Allocation Calc'!$AH$99)))</f>
        <v/>
      </c>
      <c r="Z326" s="210" t="str">
        <f>IF($B326="","",IF('Actual Allocation Calc'!$AI$78="A",
IF($P326="Employed",$U326,
IF(AND($P326="Terminated"),($U326/7*AQ326),
IF(AND($P326="Furloughed"),($U326/7*AQ326)+($U326/7*BA326),
IF(AND($P326="Rehired"),($U326/7*BA326),
IF(AND($P326="Terminated",AQ326&gt;0),$U326,
IF($P326="Furloughed",IF(AQ326&gt;0,$U326)+IF(BA326&gt;0,$U326),
IF($P326="Rehired",IF(BA326&gt;0,$U326)))))))),IF('Actual Allocation Calc'!$AI$78="C",'Actual Allocation Calc'!M326,'Actual Allocation Calc'!V326+IF($P326="Employed",$U326,
IF(AND($P326="Terminated"),($U326/7*AQ326),
IF(AND($P326="Furloughed"),($U326/7*AQ326)+($U326/7*BA326),
IF(AND($P326="Rehired"),($U326/7*BA326),
IF(AND($P326="Terminated",AQ326&gt;0),$U326,
IF($P326="Furloughed",IF(AQ326&gt;0,$U326)+IF(BA326&gt;0,$U326),
IF($P326="Rehired",IF(BA326&gt;0,$U326))))))))*'Actual Allocation Calc'!$AI$99)))</f>
        <v/>
      </c>
      <c r="AA326" s="210" t="str">
        <f>IF($B326="","",IF('Actual Allocation Calc'!$AJ$78="A",
IF($P326="Employed",$U326,
IF(AND($P326="Terminated"),($U326/7*AR326),
IF(AND($P326="Furloughed"),($U326/7*AR326)+($U326/7*BB326),
IF(AND($P326="Rehired"),($U326/7*BB326),
IF(AND($P326="Terminated",AR326&gt;0),$U326,
IF($P326="Furloughed",IF(AR326&gt;0,$U326)+IF(BB326&gt;0,$U326),
IF($P326="Rehired",IF(BB326&gt;0,$U326)))))))),IF('Actual Allocation Calc'!$AJ$78="C",'Actual Allocation Calc'!N326,'Actual Allocation Calc'!W326+IF($P326="Employed",$U326,
IF(AND($P326="Terminated"),($U326/7*AR326),
IF(AND($P326="Furloughed"),($U326/7*AR326)+($U326/7*BB326),
IF(AND($P326="Rehired"),($U326/7*BB326),
IF(AND($P326="Terminated",AR326&gt;0),$U326,
IF($P326="Furloughed",IF(AR326&gt;0,$U326)+IF(BB326&gt;0,$U326),
IF($P326="Rehired",IF(BB326&gt;0,$U326))))))))*'Actual Allocation Calc'!$AJ$99)))</f>
        <v/>
      </c>
      <c r="AB326" s="210" t="str">
        <f>IF($B326="","",IF('Actual Allocation Calc'!$AK$78="A",
IF($P326="Employed",$U326,
IF(AND($P326="Terminated"),($U326/7*AS326),
IF(AND($P326="Furloughed"),($U326/7*AS326)+($U326/7*BC326),
IF(AND($P326="Rehired"),($U326/7*BC326),
IF(AND($P326="Terminated",AS326&gt;0),$U326,
IF($P326="Furloughed",IF(AS326&gt;0,$U326)+IF(BC326&gt;0,$U326),
IF($P326="Rehired",IF(BC326&gt;0,$U326)))))))),IF('Actual Allocation Calc'!$AK$78="C",'Actual Allocation Calc'!O326,'Actual Allocation Calc'!X326+IF($P326="Employed",$U326,
IF(AND($P326="Terminated"),($U326/7*AS326),
IF(AND($P326="Furloughed"),($U326/7*AS326)+($U326/7*BC326),
IF(AND($P326="Rehired"),($U326/7*BC326),
IF(AND($P326="Terminated",AS326&gt;0),$U326,
IF($P326="Furloughed",IF(AS326&gt;0,$U326)+IF(BC326&gt;0,$U326),
IF($P326="Rehired",IF(BC326&gt;0,$U326))))))))*'Actual Allocation Calc'!$AK$99)))</f>
        <v/>
      </c>
      <c r="AC326" s="210" t="str">
        <f>IF($B326="","",IF('Actual Allocation Calc'!$AL$78="A",
IF($P326="Employed",$U326,
IF(AND($P326="Terminated"),($U326/7*AT326),
IF(AND($P326="Furloughed"),($U326/7*AT326)+($U326/7*BD326),
IF(AND($P326="Rehired"),($U326/7*BD326),
IF(AND($P326="Terminated",AT326&gt;0),$U326,
IF($P326="Furloughed",IF(AT326&gt;0,$U326)+IF(BD326&gt;0,$U326),
IF($P326="Rehired",IF(BD326&gt;0,$U326)))))))),IF('Actual Allocation Calc'!$AL$78="C",'Actual Allocation Calc'!P326,'Actual Allocation Calc'!Y326+IF($P326="Employed",$U326,
IF(AND($P326="Terminated"),($U326/7*AT326),
IF(AND($P326="Furloughed"),($U326/7*AT326)+($U326/7*BD326),
IF(AND($P326="Rehired"),($U326/7*BD326),
IF(AND($P326="Terminated",AT326&gt;0),$U326,
IF($P326="Furloughed",IF(AT326&gt;0,$U326)+IF(BD326&gt;0,$U326),
IF($P326="Rehired",IF(BD326&gt;0,$U326))))))))*'Actual Allocation Calc'!$AL$99)))</f>
        <v/>
      </c>
      <c r="AD326" s="210" t="str">
        <f>IF($B326="","",IF('Actual Allocation Calc'!$AM$78="A",
IF($P326="Employed",$U326,
IF(AND($P326="Terminated"),($U326/7*AU326),
IF(AND($P326="Furloughed"),($U326/7*AU326)+($U326/7*BE326),
IF(AND($P326="Rehired"),($U326/7*BE326),
IF(AND($P326="Terminated",AU326&gt;0),$U326,
IF($P326="Furloughed",IF(AU326&gt;0,$U326)+IF(BE326&gt;0,$U326),
IF($P326="Rehired",IF(BE326&gt;0,$U326)))))))),IF('Actual Allocation Calc'!$AM$78="C",'Actual Allocation Calc'!Q326,'Actual Allocation Calc'!Z326+IF($P326="Employed",$U326,
IF(AND($P326="Terminated"),($U326/7*AU326),
IF(AND($P326="Furloughed"),($U326/7*AU326)+($U326/7*BE326),
IF(AND($P326="Rehired"),($U326/7*BE326),
IF(AND($P326="Terminated",AU326&gt;0),$U326,
IF($P326="Furloughed",IF(AU326&gt;0,$U326)+IF(BE326&gt;0,$U326),
IF($P326="Rehired",IF(BE326&gt;0,$U326))))))))*'Actual Allocation Calc'!$AM$99)))</f>
        <v/>
      </c>
      <c r="AE326" s="210" t="str">
        <f>IF($B326="","",IF('Actual Allocation Calc'!$AN$78="A",
IF($P326="Employed",$U326,
IF(AND($P326="Terminated"),($U326/7*AV326),
IF(AND($P326="Furloughed"),($U326/7*AV326)+($U326/7*BF326),
IF(AND($P326="Rehired"),($U326/7*BF326),
IF(AND($P326="Terminated",AV326&gt;0),$U326,
IF($P326="Furloughed",IF(AV326&gt;0,$U326)+IF(BF326&gt;0,$U326),
IF($P326="Rehired",IF(BF326&gt;0,$U326)))))))),IF('Actual Allocation Calc'!$AN$78="C",'Actual Allocation Calc'!R326,'Actual Allocation Calc'!AA326+IF($P326="Employed",$U326,
IF(AND($P326="Terminated"),($U326/7*AV326),
IF(AND($P326="Furloughed"),($U326/7*AV326)+($U326/7*BF326),
IF(AND($P326="Rehired"),($U326/7*BF326),
IF(AND($P326="Terminated",AV326&gt;0),$U326,
IF($P326="Furloughed",IF(AV326&gt;0,$U326)+IF(BF326&gt;0,$U326),
IF($P326="Rehired",IF(BF326&gt;0,$U326))))))))*'Actual Allocation Calc'!$AN$99)))</f>
        <v/>
      </c>
      <c r="AF326" s="210" t="str">
        <f>IF($B326="","",IF('Actual Allocation Calc'!$AO$78="A",
IF($P326="Employed",$U326,
IF(AND($P326="Terminated"),($U326/7*AW326),
IF(AND($P326="Furloughed"),($U326/7*AW326)+($U326/7*BG326),
IF(AND($P326="Rehired"),($U326/7*BG326),
IF(AND($P326="Terminated",AW326&gt;0),$U326,
IF($P326="Furloughed",IF(AW326&gt;0,$U326)+IF(BG326&gt;0,$U326),
IF($P326="Rehired",IF(BG326&gt;0,$U326)))))))),IF('Actual Allocation Calc'!$AO$78="C",'Actual Allocation Calc'!S326,'Actual Allocation Calc'!AB326+IF($P326="Employed",$U326,
IF(AND($P326="Terminated"),($U326/7*AW326),
IF(AND($P326="Furloughed"),($U326/7*AW326)+($U326/7*BG326),
IF(AND($P326="Rehired"),($U326/7*BG326),
IF(AND($P326="Terminated",AW326&gt;0),$U326,
IF($P326="Furloughed",IF(AW326&gt;0,$U326)+IF(BG326&gt;0,$U326),
IF($P326="Rehired",IF(BG326&gt;0,$U326))))))))*'Actual Allocation Calc'!$AO$99)))</f>
        <v/>
      </c>
      <c r="AG326" s="210" t="str">
        <f>IF($B326="","",IF('Actual Allocation Calc'!$AP$78="A",
IF($P326="Employed",$U326/7*BK326,
IF(AND($P326="Terminated"),($U326/7*AX326),
IF(AND($P326="Furloughed"),($U326/7*AX326)+($U326/7*BH326),
IF(AND($P326="Rehired"),($U326/7*BH326),
IF(AND($P326="Terminated",AX326&gt;0),$U326,
IF($P326="Furloughed",IF(AX326&gt;0,$U326)+IF(BH326&gt;0,$U326),
IF($P326="Rehired",IF(BH326&gt;0,$U326)))))))),IF('Actual Allocation Calc'!$AP$78="C",'Actual Allocation Calc'!T326,'Actual Allocation Calc'!AC326+IF($P326="Employed",$U326/7*BK326,
IF(AND($P326="Terminated"),($U326/7*AX326),
IF(AND($P326="Furloughed"),($U326/7*AX326)+($U326/7*BH326),
IF(AND($P326="Rehired"),($U326/7*BH326),
IF(AND($P326="Terminated",AX326&gt;0),$U326,
IF($P326="Furloughed",IF(AX326&gt;0,$U326)+IF(BH326&gt;0,$U326),
IF($P326="Rehired",IF(BH326&gt;0,$U326))))))))*'Actual Allocation Calc'!$AP$99)))</f>
        <v/>
      </c>
      <c r="AH326" s="536"/>
      <c r="AI326" s="82">
        <f t="shared" si="108"/>
        <v>0</v>
      </c>
      <c r="AJ326" s="210">
        <f t="shared" si="90"/>
        <v>0</v>
      </c>
      <c r="AK326" s="397" t="str">
        <f t="shared" si="91"/>
        <v/>
      </c>
      <c r="AM326" s="122"/>
      <c r="AO326" s="214" t="str">
        <f>IFERROR(IF($V326="","",VLOOKUP(V326,'Calendar Calcs'!$B$2:$E1293,4,FALSE)),0)</f>
        <v/>
      </c>
      <c r="AP326" s="69" t="str">
        <f>IF($AO326="","", IF($AO326&lt;AP$23,0,IF($AO326&gt;AP$23,COUNTIFS('Calendar Calcs'!$E$2:$E1293,AP$23),COUNTIFS('Calendar Calcs'!$E$2:$E1293,AP$23,'Calendar Calcs'!$D$2:$D1293,"&lt;="&amp;WEEKDAY($V326)))))</f>
        <v/>
      </c>
      <c r="AQ326" s="69" t="str">
        <f>IF($AO326="","", IF($AO326&lt;AQ$23,0,IF($AO326&gt;AQ$23,COUNTIFS('Calendar Calcs'!$E$2:$E1293,AQ$23),COUNTIFS('Calendar Calcs'!$E$2:$E1293,AQ$23,'Calendar Calcs'!$D$2:$D1293,"&lt;="&amp;WEEKDAY($V326)))))</f>
        <v/>
      </c>
      <c r="AR326" s="69" t="str">
        <f>IF($AO326="","", IF($AO326&lt;AR$23,0,IF($AO326&gt;AR$23,COUNTIFS('Calendar Calcs'!$E$2:$E1293,AR$23),COUNTIFS('Calendar Calcs'!$E$2:$E1293,AR$23,'Calendar Calcs'!$D$2:$D1293,"&lt;="&amp;WEEKDAY($V326)))))</f>
        <v/>
      </c>
      <c r="AS326" s="69" t="str">
        <f>IF($AO326="","", IF($AO326&lt;AS$23,0,IF($AO326&gt;AS$23,COUNTIFS('Calendar Calcs'!$E$2:$E1293,AS$23),COUNTIFS('Calendar Calcs'!$E$2:$E1293,AS$23,'Calendar Calcs'!$D$2:$D1293,"&lt;="&amp;WEEKDAY($V326)))))</f>
        <v/>
      </c>
      <c r="AT326" s="69" t="str">
        <f>IF($AO326="","", IF($AO326&lt;AT$23,0,IF($AO326&gt;AT$23,COUNTIFS('Calendar Calcs'!$E$2:$E1293,AT$23),COUNTIFS('Calendar Calcs'!$E$2:$E1293,AT$23,'Calendar Calcs'!$D$2:$D1293,"&lt;="&amp;WEEKDAY($V326)))))</f>
        <v/>
      </c>
      <c r="AU326" s="69" t="str">
        <f>IF($AO326="","", IF($AO326&lt;AU$23,0,IF($AO326&gt;AU$23,COUNTIFS('Calendar Calcs'!$E$2:$E1293,AU$23),COUNTIFS('Calendar Calcs'!$E$2:$E1293,AU$23,'Calendar Calcs'!$D$2:$D1293,"&lt;="&amp;WEEKDAY($V326)))))</f>
        <v/>
      </c>
      <c r="AV326" s="69" t="str">
        <f>IF($AO326="","", IF($AO326&lt;AV$23,0,IF($AO326&gt;AV$23,COUNTIFS('Calendar Calcs'!$E$2:$E1293,AV$23),COUNTIFS('Calendar Calcs'!$E$2:$E1293,AV$23,'Calendar Calcs'!$D$2:$D1293,"&lt;="&amp;WEEKDAY($V326)))))</f>
        <v/>
      </c>
      <c r="AW326" s="69" t="str">
        <f>IF($AO326="","", IF($AO326&lt;AW$23,0,IF($AO326&gt;AW$23,COUNTIFS('Calendar Calcs'!$E$2:$E1293,AW$23),COUNTIFS('Calendar Calcs'!$E$2:$E1293,AW$23,'Calendar Calcs'!$D$2:$D1293,"&lt;="&amp;WEEKDAY($V326)))))</f>
        <v/>
      </c>
      <c r="AX326" s="69" t="str">
        <f>IF($AO326="","", IF($AO326&lt;AX$23,0,IF($AO326&gt;AX$23,COUNTIFS('Calendar Calcs'!$E$2:$E1293,AX$23),COUNTIFS('Calendar Calcs'!$E$2:$E1293,AX$23,'Calendar Calcs'!$D$2:$D1293,"&lt;="&amp;WEEKDAY($V326)))))</f>
        <v/>
      </c>
      <c r="AY326" s="69" t="str">
        <f>IF($W326="","",VLOOKUP($W326,'Calendar Calcs'!$B$2:$E1293,4,FALSE))</f>
        <v/>
      </c>
      <c r="AZ326" s="69" t="str">
        <f>IF($AY326="","",IF($AY326&gt;AZ$23,0,IF($AY326&lt;AZ$23,COUNTIFS('Calendar Calcs'!$E$2:$E1293,AZ$23),COUNTIFS('Calendar Calcs'!$E$2:$E1293,AZ$23,'Calendar Calcs'!$D$2:$D1293,"&gt;="&amp;WEEKDAY($W326)))))</f>
        <v/>
      </c>
      <c r="BA326" s="69" t="str">
        <f>IF($AY326="","",IF($AY326&gt;BA$23,0,IF($AY326&lt;BA$23,COUNTIFS('Calendar Calcs'!$E$2:$E1293,BA$23),COUNTIFS('Calendar Calcs'!$E$2:$E1293,BA$23,'Calendar Calcs'!$D$2:$D1293,"&gt;="&amp;WEEKDAY($W326)))))</f>
        <v/>
      </c>
      <c r="BB326" s="69" t="str">
        <f>IF($AY326="","",IF($AY326&gt;BB$23,0,IF($AY326&lt;BB$23,COUNTIFS('Calendar Calcs'!$E$2:$E1293,BB$23),COUNTIFS('Calendar Calcs'!$E$2:$E1293,BB$23,'Calendar Calcs'!$D$2:$D1293,"&gt;="&amp;WEEKDAY($W326)))))</f>
        <v/>
      </c>
      <c r="BC326" s="69" t="str">
        <f>IF($AY326="","",IF($AY326&gt;BC$23,0,IF($AY326&lt;BC$23,COUNTIFS('Calendar Calcs'!$E$2:$E1293,BC$23),COUNTIFS('Calendar Calcs'!$E$2:$E1293,BC$23,'Calendar Calcs'!$D$2:$D1293,"&gt;="&amp;WEEKDAY($W326)))))</f>
        <v/>
      </c>
      <c r="BD326" s="69" t="str">
        <f>IF($AY326="","",IF($AY326&gt;BD$23,0,IF($AY326&lt;BD$23,COUNTIFS('Calendar Calcs'!$E$2:$E1293,BD$23),COUNTIFS('Calendar Calcs'!$E$2:$E1293,BD$23,'Calendar Calcs'!$D$2:$D1293,"&gt;="&amp;WEEKDAY($W326)))))</f>
        <v/>
      </c>
      <c r="BE326" s="69" t="str">
        <f>IF($AY326="","",IF($AY326&gt;BE$23,0,IF($AY326&lt;BE$23,COUNTIFS('Calendar Calcs'!$E$2:$E1293,BE$23),COUNTIFS('Calendar Calcs'!$E$2:$E1293,BE$23,'Calendar Calcs'!$D$2:$D1293,"&gt;="&amp;WEEKDAY($W326)))))</f>
        <v/>
      </c>
      <c r="BF326" s="69" t="str">
        <f>IF($AY326="","",IF($AY326&gt;BF$23,0,IF($AY326&lt;BF$23,COUNTIFS('Calendar Calcs'!$E$2:$E1293,BF$23),COUNTIFS('Calendar Calcs'!$E$2:$E1293,BF$23,'Calendar Calcs'!$D$2:$D1293,"&gt;="&amp;WEEKDAY($W326)))))</f>
        <v/>
      </c>
      <c r="BG326" s="69" t="str">
        <f>IF($AY326="","",IF($AY326&gt;BG$23,0,IF($AY326&lt;BG$23,COUNTIFS('Calendar Calcs'!$E$2:$E1293,BG$23),COUNTIFS('Calendar Calcs'!$E$2:$E1293,BG$23,'Calendar Calcs'!$D$2:$D1293,"&gt;="&amp;WEEKDAY($W326)))))</f>
        <v/>
      </c>
      <c r="BH326" s="69">
        <f t="shared" si="92"/>
        <v>6</v>
      </c>
      <c r="BI326" s="69">
        <f>IF(Cover!$E$43="","",VLOOKUP(Cover!$E$43,'Calendar Calcs'!$B$2:$E1293,4,FALSE))</f>
        <v>1</v>
      </c>
      <c r="BJ326" s="69">
        <f>IF($BI326="","", IF($BI326&lt;BJ$23,0,IF($BI326&gt;=BJ$23,COUNTIFS('Calendar Calcs'!$E$2:$E1293,BJ$23),COUNTIFS('Calendar Calcs'!$E$2:$E1293,BJ$23,'Calendar Calcs'!$D$2:$D1293,"&lt;="&amp;WEEKDAY($V326)))))</f>
        <v>1</v>
      </c>
      <c r="BK326" s="69">
        <f t="shared" si="89"/>
        <v>6</v>
      </c>
      <c r="BN326" s="69" t="str">
        <f>IF(T326&gt;0,"FTE",IF(Cover!$E$47="Weekly",IF(S326&gt;29.75,"FTE","PTE"),IF(S326&gt;59.75,"FTE","PTE")))</f>
        <v>PTE</v>
      </c>
      <c r="BO326" s="69">
        <f>IF(BN326="FTE",30,IF(Cover!$E$47="Weekly",'STEP 2 EE Data'!S326,'STEP 2 EE Data'!S326/2))</f>
        <v>0</v>
      </c>
      <c r="BP326" s="209">
        <f t="shared" si="93"/>
        <v>0</v>
      </c>
      <c r="BQ326" s="209">
        <f t="shared" si="94"/>
        <v>0</v>
      </c>
      <c r="BR326" s="209">
        <f t="shared" si="95"/>
        <v>0</v>
      </c>
      <c r="BS326" s="209">
        <f t="shared" si="96"/>
        <v>0</v>
      </c>
      <c r="BT326" s="209">
        <f t="shared" si="97"/>
        <v>0</v>
      </c>
      <c r="BU326" s="209">
        <f t="shared" si="98"/>
        <v>0</v>
      </c>
      <c r="BV326" s="209">
        <f t="shared" si="99"/>
        <v>0</v>
      </c>
      <c r="BW326" s="209">
        <f t="shared" si="100"/>
        <v>0</v>
      </c>
      <c r="BX326" s="209">
        <f t="shared" si="101"/>
        <v>0</v>
      </c>
      <c r="CC326" s="210" t="str">
        <f>IF(B326="","",IF(C326="",IF(Cover!$E$47="Weekly",'STEP 3 EE Comp'!BI331*8,'STEP 3 EE Comp'!BI331*4),IF(Cover!$E$47="Weekly",'STEP 3 EE Comp'!BI331,'STEP 3 EE Comp'!BI331)))</f>
        <v/>
      </c>
      <c r="CD326" s="82" t="str">
        <f t="shared" si="102"/>
        <v/>
      </c>
      <c r="CE326" s="417">
        <f t="shared" si="103"/>
        <v>1</v>
      </c>
      <c r="CF326" s="82" t="str">
        <f t="shared" si="104"/>
        <v>Good</v>
      </c>
      <c r="CG326" s="82">
        <f t="shared" si="105"/>
        <v>0</v>
      </c>
      <c r="CH326" s="234">
        <f t="shared" si="106"/>
        <v>0</v>
      </c>
    </row>
    <row r="327" spans="1:86" s="69" customFormat="1" x14ac:dyDescent="0.3">
      <c r="A327" s="555"/>
      <c r="B327" s="52"/>
      <c r="C327" s="52"/>
      <c r="D327" s="52"/>
      <c r="E327" s="52"/>
      <c r="F327" s="507"/>
      <c r="G327" s="210">
        <f t="shared" si="107"/>
        <v>0</v>
      </c>
      <c r="H327" s="82">
        <f t="shared" si="88"/>
        <v>0</v>
      </c>
      <c r="I327" s="211"/>
      <c r="J327" s="441" t="s">
        <v>21</v>
      </c>
      <c r="K327" s="441" t="s">
        <v>21</v>
      </c>
      <c r="L327" s="441" t="s">
        <v>21</v>
      </c>
      <c r="M327" s="441" t="s">
        <v>21</v>
      </c>
      <c r="N327" s="568" t="s">
        <v>21</v>
      </c>
      <c r="O327" s="211"/>
      <c r="P327" s="212" t="str">
        <f>IF(B327="","",
IF(AND(V327="",W327="",B327&lt;&gt;""),"Employed",
IF(AND(V327&lt;&gt;"",W327="",B327&lt;&gt;""),"Terminated",
IF(AND(V327&lt;&gt;"",W327&lt;&gt;"",B327&lt;&gt;""),IF(W327&lt;Cover!$E$43,"Employed","Furloughed"),
IF(AND(V327="",W327&lt;&gt;"",B327&lt;&gt;""),IF(W327&lt;Cover!$E$43,"Employed","Rehired"))))))</f>
        <v/>
      </c>
      <c r="Q327" s="211"/>
      <c r="R327" s="536"/>
      <c r="S327" s="563"/>
      <c r="T327" s="536"/>
      <c r="U327" s="82">
        <f>IF(Cover!$E$47="Weekly",IF(T327&gt;0,T327,R327*S327),IF(T327&gt;0,T327,R327*S327)/2)</f>
        <v>0</v>
      </c>
      <c r="V327" s="564"/>
      <c r="W327" s="564"/>
      <c r="Y327" s="213" t="str">
        <f>IF($B327="","",IF('Actual Allocation Calc'!$AH$78="A",
IF($P327="Employed",$U327/7*BJ327,
IF(AND($P327="Terminated"),($U327/7*AP327),
IF(AND($P327="Furloughed"),($U327/7*AP327)+($U327/7*AZ327),
IF(AND($P327="Rehired"),($U327/7*AZ327),
IF(AND($P327="Terminated",AP327&gt;0),$U327,
IF($P327="Furloughed",IF(AP327&gt;0,$U327)+IF(AZ327&gt;0,$U327),
IF($P327="Rehired",IF(AZ327&gt;0,$U327)))))))),IF('Actual Allocation Calc'!$AH$78="C",'Actual Allocation Calc'!L327,'Actual Allocation Calc'!U327+IF($P327="Employed",$U327/7*BJ327,
IF(AND($P327="Terminated"),($U327/7*AP327),
IF(AND($P327="Furloughed"),($U327/7*AP327)+($U327/7*AZ327),
IF(AND($P327="Rehired"),($U327/7*AZ327),
IF(AND($P327="Terminated",AP327&gt;0),$U327,
IF($P327="Furloughed",IF(AP327&gt;0,$U327)+IF(AZ327&gt;0,$U327),
IF($P327="Rehired",IF(AZ327&gt;0,$U327))))))))*'Actual Allocation Calc'!$AH$99)))</f>
        <v/>
      </c>
      <c r="Z327" s="210" t="str">
        <f>IF($B327="","",IF('Actual Allocation Calc'!$AI$78="A",
IF($P327="Employed",$U327,
IF(AND($P327="Terminated"),($U327/7*AQ327),
IF(AND($P327="Furloughed"),($U327/7*AQ327)+($U327/7*BA327),
IF(AND($P327="Rehired"),($U327/7*BA327),
IF(AND($P327="Terminated",AQ327&gt;0),$U327,
IF($P327="Furloughed",IF(AQ327&gt;0,$U327)+IF(BA327&gt;0,$U327),
IF($P327="Rehired",IF(BA327&gt;0,$U327)))))))),IF('Actual Allocation Calc'!$AI$78="C",'Actual Allocation Calc'!M327,'Actual Allocation Calc'!V327+IF($P327="Employed",$U327,
IF(AND($P327="Terminated"),($U327/7*AQ327),
IF(AND($P327="Furloughed"),($U327/7*AQ327)+($U327/7*BA327),
IF(AND($P327="Rehired"),($U327/7*BA327),
IF(AND($P327="Terminated",AQ327&gt;0),$U327,
IF($P327="Furloughed",IF(AQ327&gt;0,$U327)+IF(BA327&gt;0,$U327),
IF($P327="Rehired",IF(BA327&gt;0,$U327))))))))*'Actual Allocation Calc'!$AI$99)))</f>
        <v/>
      </c>
      <c r="AA327" s="210" t="str">
        <f>IF($B327="","",IF('Actual Allocation Calc'!$AJ$78="A",
IF($P327="Employed",$U327,
IF(AND($P327="Terminated"),($U327/7*AR327),
IF(AND($P327="Furloughed"),($U327/7*AR327)+($U327/7*BB327),
IF(AND($P327="Rehired"),($U327/7*BB327),
IF(AND($P327="Terminated",AR327&gt;0),$U327,
IF($P327="Furloughed",IF(AR327&gt;0,$U327)+IF(BB327&gt;0,$U327),
IF($P327="Rehired",IF(BB327&gt;0,$U327)))))))),IF('Actual Allocation Calc'!$AJ$78="C",'Actual Allocation Calc'!N327,'Actual Allocation Calc'!W327+IF($P327="Employed",$U327,
IF(AND($P327="Terminated"),($U327/7*AR327),
IF(AND($P327="Furloughed"),($U327/7*AR327)+($U327/7*BB327),
IF(AND($P327="Rehired"),($U327/7*BB327),
IF(AND($P327="Terminated",AR327&gt;0),$U327,
IF($P327="Furloughed",IF(AR327&gt;0,$U327)+IF(BB327&gt;0,$U327),
IF($P327="Rehired",IF(BB327&gt;0,$U327))))))))*'Actual Allocation Calc'!$AJ$99)))</f>
        <v/>
      </c>
      <c r="AB327" s="210" t="str">
        <f>IF($B327="","",IF('Actual Allocation Calc'!$AK$78="A",
IF($P327="Employed",$U327,
IF(AND($P327="Terminated"),($U327/7*AS327),
IF(AND($P327="Furloughed"),($U327/7*AS327)+($U327/7*BC327),
IF(AND($P327="Rehired"),($U327/7*BC327),
IF(AND($P327="Terminated",AS327&gt;0),$U327,
IF($P327="Furloughed",IF(AS327&gt;0,$U327)+IF(BC327&gt;0,$U327),
IF($P327="Rehired",IF(BC327&gt;0,$U327)))))))),IF('Actual Allocation Calc'!$AK$78="C",'Actual Allocation Calc'!O327,'Actual Allocation Calc'!X327+IF($P327="Employed",$U327,
IF(AND($P327="Terminated"),($U327/7*AS327),
IF(AND($P327="Furloughed"),($U327/7*AS327)+($U327/7*BC327),
IF(AND($P327="Rehired"),($U327/7*BC327),
IF(AND($P327="Terminated",AS327&gt;0),$U327,
IF($P327="Furloughed",IF(AS327&gt;0,$U327)+IF(BC327&gt;0,$U327),
IF($P327="Rehired",IF(BC327&gt;0,$U327))))))))*'Actual Allocation Calc'!$AK$99)))</f>
        <v/>
      </c>
      <c r="AC327" s="210" t="str">
        <f>IF($B327="","",IF('Actual Allocation Calc'!$AL$78="A",
IF($P327="Employed",$U327,
IF(AND($P327="Terminated"),($U327/7*AT327),
IF(AND($P327="Furloughed"),($U327/7*AT327)+($U327/7*BD327),
IF(AND($P327="Rehired"),($U327/7*BD327),
IF(AND($P327="Terminated",AT327&gt;0),$U327,
IF($P327="Furloughed",IF(AT327&gt;0,$U327)+IF(BD327&gt;0,$U327),
IF($P327="Rehired",IF(BD327&gt;0,$U327)))))))),IF('Actual Allocation Calc'!$AL$78="C",'Actual Allocation Calc'!P327,'Actual Allocation Calc'!Y327+IF($P327="Employed",$U327,
IF(AND($P327="Terminated"),($U327/7*AT327),
IF(AND($P327="Furloughed"),($U327/7*AT327)+($U327/7*BD327),
IF(AND($P327="Rehired"),($U327/7*BD327),
IF(AND($P327="Terminated",AT327&gt;0),$U327,
IF($P327="Furloughed",IF(AT327&gt;0,$U327)+IF(BD327&gt;0,$U327),
IF($P327="Rehired",IF(BD327&gt;0,$U327))))))))*'Actual Allocation Calc'!$AL$99)))</f>
        <v/>
      </c>
      <c r="AD327" s="210" t="str">
        <f>IF($B327="","",IF('Actual Allocation Calc'!$AM$78="A",
IF($P327="Employed",$U327,
IF(AND($P327="Terminated"),($U327/7*AU327),
IF(AND($P327="Furloughed"),($U327/7*AU327)+($U327/7*BE327),
IF(AND($P327="Rehired"),($U327/7*BE327),
IF(AND($P327="Terminated",AU327&gt;0),$U327,
IF($P327="Furloughed",IF(AU327&gt;0,$U327)+IF(BE327&gt;0,$U327),
IF($P327="Rehired",IF(BE327&gt;0,$U327)))))))),IF('Actual Allocation Calc'!$AM$78="C",'Actual Allocation Calc'!Q327,'Actual Allocation Calc'!Z327+IF($P327="Employed",$U327,
IF(AND($P327="Terminated"),($U327/7*AU327),
IF(AND($P327="Furloughed"),($U327/7*AU327)+($U327/7*BE327),
IF(AND($P327="Rehired"),($U327/7*BE327),
IF(AND($P327="Terminated",AU327&gt;0),$U327,
IF($P327="Furloughed",IF(AU327&gt;0,$U327)+IF(BE327&gt;0,$U327),
IF($P327="Rehired",IF(BE327&gt;0,$U327))))))))*'Actual Allocation Calc'!$AM$99)))</f>
        <v/>
      </c>
      <c r="AE327" s="210" t="str">
        <f>IF($B327="","",IF('Actual Allocation Calc'!$AN$78="A",
IF($P327="Employed",$U327,
IF(AND($P327="Terminated"),($U327/7*AV327),
IF(AND($P327="Furloughed"),($U327/7*AV327)+($U327/7*BF327),
IF(AND($P327="Rehired"),($U327/7*BF327),
IF(AND($P327="Terminated",AV327&gt;0),$U327,
IF($P327="Furloughed",IF(AV327&gt;0,$U327)+IF(BF327&gt;0,$U327),
IF($P327="Rehired",IF(BF327&gt;0,$U327)))))))),IF('Actual Allocation Calc'!$AN$78="C",'Actual Allocation Calc'!R327,'Actual Allocation Calc'!AA327+IF($P327="Employed",$U327,
IF(AND($P327="Terminated"),($U327/7*AV327),
IF(AND($P327="Furloughed"),($U327/7*AV327)+($U327/7*BF327),
IF(AND($P327="Rehired"),($U327/7*BF327),
IF(AND($P327="Terminated",AV327&gt;0),$U327,
IF($P327="Furloughed",IF(AV327&gt;0,$U327)+IF(BF327&gt;0,$U327),
IF($P327="Rehired",IF(BF327&gt;0,$U327))))))))*'Actual Allocation Calc'!$AN$99)))</f>
        <v/>
      </c>
      <c r="AF327" s="210" t="str">
        <f>IF($B327="","",IF('Actual Allocation Calc'!$AO$78="A",
IF($P327="Employed",$U327,
IF(AND($P327="Terminated"),($U327/7*AW327),
IF(AND($P327="Furloughed"),($U327/7*AW327)+($U327/7*BG327),
IF(AND($P327="Rehired"),($U327/7*BG327),
IF(AND($P327="Terminated",AW327&gt;0),$U327,
IF($P327="Furloughed",IF(AW327&gt;0,$U327)+IF(BG327&gt;0,$U327),
IF($P327="Rehired",IF(BG327&gt;0,$U327)))))))),IF('Actual Allocation Calc'!$AO$78="C",'Actual Allocation Calc'!S327,'Actual Allocation Calc'!AB327+IF($P327="Employed",$U327,
IF(AND($P327="Terminated"),($U327/7*AW327),
IF(AND($P327="Furloughed"),($U327/7*AW327)+($U327/7*BG327),
IF(AND($P327="Rehired"),($U327/7*BG327),
IF(AND($P327="Terminated",AW327&gt;0),$U327,
IF($P327="Furloughed",IF(AW327&gt;0,$U327)+IF(BG327&gt;0,$U327),
IF($P327="Rehired",IF(BG327&gt;0,$U327))))))))*'Actual Allocation Calc'!$AO$99)))</f>
        <v/>
      </c>
      <c r="AG327" s="210" t="str">
        <f>IF($B327="","",IF('Actual Allocation Calc'!$AP$78="A",
IF($P327="Employed",$U327/7*BK327,
IF(AND($P327="Terminated"),($U327/7*AX327),
IF(AND($P327="Furloughed"),($U327/7*AX327)+($U327/7*BH327),
IF(AND($P327="Rehired"),($U327/7*BH327),
IF(AND($P327="Terminated",AX327&gt;0),$U327,
IF($P327="Furloughed",IF(AX327&gt;0,$U327)+IF(BH327&gt;0,$U327),
IF($P327="Rehired",IF(BH327&gt;0,$U327)))))))),IF('Actual Allocation Calc'!$AP$78="C",'Actual Allocation Calc'!T327,'Actual Allocation Calc'!AC327+IF($P327="Employed",$U327/7*BK327,
IF(AND($P327="Terminated"),($U327/7*AX327),
IF(AND($P327="Furloughed"),($U327/7*AX327)+($U327/7*BH327),
IF(AND($P327="Rehired"),($U327/7*BH327),
IF(AND($P327="Terminated",AX327&gt;0),$U327,
IF($P327="Furloughed",IF(AX327&gt;0,$U327)+IF(BH327&gt;0,$U327),
IF($P327="Rehired",IF(BH327&gt;0,$U327))))))))*'Actual Allocation Calc'!$AP$99)))</f>
        <v/>
      </c>
      <c r="AH327" s="536"/>
      <c r="AI327" s="82">
        <f t="shared" si="108"/>
        <v>0</v>
      </c>
      <c r="AJ327" s="210">
        <f t="shared" si="90"/>
        <v>0</v>
      </c>
      <c r="AK327" s="397" t="str">
        <f t="shared" si="91"/>
        <v/>
      </c>
      <c r="AM327" s="122"/>
      <c r="AO327" s="214" t="str">
        <f>IFERROR(IF($V327="","",VLOOKUP(V327,'Calendar Calcs'!$B$2:$E1294,4,FALSE)),0)</f>
        <v/>
      </c>
      <c r="AP327" s="69" t="str">
        <f>IF($AO327="","", IF($AO327&lt;AP$23,0,IF($AO327&gt;AP$23,COUNTIFS('Calendar Calcs'!$E$2:$E1294,AP$23),COUNTIFS('Calendar Calcs'!$E$2:$E1294,AP$23,'Calendar Calcs'!$D$2:$D1294,"&lt;="&amp;WEEKDAY($V327)))))</f>
        <v/>
      </c>
      <c r="AQ327" s="69" t="str">
        <f>IF($AO327="","", IF($AO327&lt;AQ$23,0,IF($AO327&gt;AQ$23,COUNTIFS('Calendar Calcs'!$E$2:$E1294,AQ$23),COUNTIFS('Calendar Calcs'!$E$2:$E1294,AQ$23,'Calendar Calcs'!$D$2:$D1294,"&lt;="&amp;WEEKDAY($V327)))))</f>
        <v/>
      </c>
      <c r="AR327" s="69" t="str">
        <f>IF($AO327="","", IF($AO327&lt;AR$23,0,IF($AO327&gt;AR$23,COUNTIFS('Calendar Calcs'!$E$2:$E1294,AR$23),COUNTIFS('Calendar Calcs'!$E$2:$E1294,AR$23,'Calendar Calcs'!$D$2:$D1294,"&lt;="&amp;WEEKDAY($V327)))))</f>
        <v/>
      </c>
      <c r="AS327" s="69" t="str">
        <f>IF($AO327="","", IF($AO327&lt;AS$23,0,IF($AO327&gt;AS$23,COUNTIFS('Calendar Calcs'!$E$2:$E1294,AS$23),COUNTIFS('Calendar Calcs'!$E$2:$E1294,AS$23,'Calendar Calcs'!$D$2:$D1294,"&lt;="&amp;WEEKDAY($V327)))))</f>
        <v/>
      </c>
      <c r="AT327" s="69" t="str">
        <f>IF($AO327="","", IF($AO327&lt;AT$23,0,IF($AO327&gt;AT$23,COUNTIFS('Calendar Calcs'!$E$2:$E1294,AT$23),COUNTIFS('Calendar Calcs'!$E$2:$E1294,AT$23,'Calendar Calcs'!$D$2:$D1294,"&lt;="&amp;WEEKDAY($V327)))))</f>
        <v/>
      </c>
      <c r="AU327" s="69" t="str">
        <f>IF($AO327="","", IF($AO327&lt;AU$23,0,IF($AO327&gt;AU$23,COUNTIFS('Calendar Calcs'!$E$2:$E1294,AU$23),COUNTIFS('Calendar Calcs'!$E$2:$E1294,AU$23,'Calendar Calcs'!$D$2:$D1294,"&lt;="&amp;WEEKDAY($V327)))))</f>
        <v/>
      </c>
      <c r="AV327" s="69" t="str">
        <f>IF($AO327="","", IF($AO327&lt;AV$23,0,IF($AO327&gt;AV$23,COUNTIFS('Calendar Calcs'!$E$2:$E1294,AV$23),COUNTIFS('Calendar Calcs'!$E$2:$E1294,AV$23,'Calendar Calcs'!$D$2:$D1294,"&lt;="&amp;WEEKDAY($V327)))))</f>
        <v/>
      </c>
      <c r="AW327" s="69" t="str">
        <f>IF($AO327="","", IF($AO327&lt;AW$23,0,IF($AO327&gt;AW$23,COUNTIFS('Calendar Calcs'!$E$2:$E1294,AW$23),COUNTIFS('Calendar Calcs'!$E$2:$E1294,AW$23,'Calendar Calcs'!$D$2:$D1294,"&lt;="&amp;WEEKDAY($V327)))))</f>
        <v/>
      </c>
      <c r="AX327" s="69" t="str">
        <f>IF($AO327="","", IF($AO327&lt;AX$23,0,IF($AO327&gt;AX$23,COUNTIFS('Calendar Calcs'!$E$2:$E1294,AX$23),COUNTIFS('Calendar Calcs'!$E$2:$E1294,AX$23,'Calendar Calcs'!$D$2:$D1294,"&lt;="&amp;WEEKDAY($V327)))))</f>
        <v/>
      </c>
      <c r="AY327" s="69" t="str">
        <f>IF($W327="","",VLOOKUP($W327,'Calendar Calcs'!$B$2:$E1294,4,FALSE))</f>
        <v/>
      </c>
      <c r="AZ327" s="69" t="str">
        <f>IF($AY327="","",IF($AY327&gt;AZ$23,0,IF($AY327&lt;AZ$23,COUNTIFS('Calendar Calcs'!$E$2:$E1294,AZ$23),COUNTIFS('Calendar Calcs'!$E$2:$E1294,AZ$23,'Calendar Calcs'!$D$2:$D1294,"&gt;="&amp;WEEKDAY($W327)))))</f>
        <v/>
      </c>
      <c r="BA327" s="69" t="str">
        <f>IF($AY327="","",IF($AY327&gt;BA$23,0,IF($AY327&lt;BA$23,COUNTIFS('Calendar Calcs'!$E$2:$E1294,BA$23),COUNTIFS('Calendar Calcs'!$E$2:$E1294,BA$23,'Calendar Calcs'!$D$2:$D1294,"&gt;="&amp;WEEKDAY($W327)))))</f>
        <v/>
      </c>
      <c r="BB327" s="69" t="str">
        <f>IF($AY327="","",IF($AY327&gt;BB$23,0,IF($AY327&lt;BB$23,COUNTIFS('Calendar Calcs'!$E$2:$E1294,BB$23),COUNTIFS('Calendar Calcs'!$E$2:$E1294,BB$23,'Calendar Calcs'!$D$2:$D1294,"&gt;="&amp;WEEKDAY($W327)))))</f>
        <v/>
      </c>
      <c r="BC327" s="69" t="str">
        <f>IF($AY327="","",IF($AY327&gt;BC$23,0,IF($AY327&lt;BC$23,COUNTIFS('Calendar Calcs'!$E$2:$E1294,BC$23),COUNTIFS('Calendar Calcs'!$E$2:$E1294,BC$23,'Calendar Calcs'!$D$2:$D1294,"&gt;="&amp;WEEKDAY($W327)))))</f>
        <v/>
      </c>
      <c r="BD327" s="69" t="str">
        <f>IF($AY327="","",IF($AY327&gt;BD$23,0,IF($AY327&lt;BD$23,COUNTIFS('Calendar Calcs'!$E$2:$E1294,BD$23),COUNTIFS('Calendar Calcs'!$E$2:$E1294,BD$23,'Calendar Calcs'!$D$2:$D1294,"&gt;="&amp;WEEKDAY($W327)))))</f>
        <v/>
      </c>
      <c r="BE327" s="69" t="str">
        <f>IF($AY327="","",IF($AY327&gt;BE$23,0,IF($AY327&lt;BE$23,COUNTIFS('Calendar Calcs'!$E$2:$E1294,BE$23),COUNTIFS('Calendar Calcs'!$E$2:$E1294,BE$23,'Calendar Calcs'!$D$2:$D1294,"&gt;="&amp;WEEKDAY($W327)))))</f>
        <v/>
      </c>
      <c r="BF327" s="69" t="str">
        <f>IF($AY327="","",IF($AY327&gt;BF$23,0,IF($AY327&lt;BF$23,COUNTIFS('Calendar Calcs'!$E$2:$E1294,BF$23),COUNTIFS('Calendar Calcs'!$E$2:$E1294,BF$23,'Calendar Calcs'!$D$2:$D1294,"&gt;="&amp;WEEKDAY($W327)))))</f>
        <v/>
      </c>
      <c r="BG327" s="69" t="str">
        <f>IF($AY327="","",IF($AY327&gt;BG$23,0,IF($AY327&lt;BG$23,COUNTIFS('Calendar Calcs'!$E$2:$E1294,BG$23),COUNTIFS('Calendar Calcs'!$E$2:$E1294,BG$23,'Calendar Calcs'!$D$2:$D1294,"&gt;="&amp;WEEKDAY($W327)))))</f>
        <v/>
      </c>
      <c r="BH327" s="69">
        <f t="shared" si="92"/>
        <v>6</v>
      </c>
      <c r="BI327" s="69">
        <f>IF(Cover!$E$43="","",VLOOKUP(Cover!$E$43,'Calendar Calcs'!$B$2:$E1294,4,FALSE))</f>
        <v>1</v>
      </c>
      <c r="BJ327" s="69">
        <f>IF($BI327="","", IF($BI327&lt;BJ$23,0,IF($BI327&gt;=BJ$23,COUNTIFS('Calendar Calcs'!$E$2:$E1294,BJ$23),COUNTIFS('Calendar Calcs'!$E$2:$E1294,BJ$23,'Calendar Calcs'!$D$2:$D1294,"&lt;="&amp;WEEKDAY($V327)))))</f>
        <v>1</v>
      </c>
      <c r="BK327" s="69">
        <f t="shared" si="89"/>
        <v>6</v>
      </c>
      <c r="BN327" s="69" t="str">
        <f>IF(T327&gt;0,"FTE",IF(Cover!$E$47="Weekly",IF(S327&gt;29.75,"FTE","PTE"),IF(S327&gt;59.75,"FTE","PTE")))</f>
        <v>PTE</v>
      </c>
      <c r="BO327" s="69">
        <f>IF(BN327="FTE",30,IF(Cover!$E$47="Weekly",'STEP 2 EE Data'!S327,'STEP 2 EE Data'!S327/2))</f>
        <v>0</v>
      </c>
      <c r="BP327" s="209">
        <f t="shared" si="93"/>
        <v>0</v>
      </c>
      <c r="BQ327" s="209">
        <f t="shared" si="94"/>
        <v>0</v>
      </c>
      <c r="BR327" s="209">
        <f t="shared" si="95"/>
        <v>0</v>
      </c>
      <c r="BS327" s="209">
        <f t="shared" si="96"/>
        <v>0</v>
      </c>
      <c r="BT327" s="209">
        <f t="shared" si="97"/>
        <v>0</v>
      </c>
      <c r="BU327" s="209">
        <f t="shared" si="98"/>
        <v>0</v>
      </c>
      <c r="BV327" s="209">
        <f t="shared" si="99"/>
        <v>0</v>
      </c>
      <c r="BW327" s="209">
        <f t="shared" si="100"/>
        <v>0</v>
      </c>
      <c r="BX327" s="209">
        <f t="shared" si="101"/>
        <v>0</v>
      </c>
      <c r="CC327" s="210" t="str">
        <f>IF(B327="","",IF(C327="",IF(Cover!$E$47="Weekly",'STEP 3 EE Comp'!BI332*8,'STEP 3 EE Comp'!BI332*4),IF(Cover!$E$47="Weekly",'STEP 3 EE Comp'!BI332,'STEP 3 EE Comp'!BI332)))</f>
        <v/>
      </c>
      <c r="CD327" s="82" t="str">
        <f t="shared" si="102"/>
        <v/>
      </c>
      <c r="CE327" s="417">
        <f t="shared" si="103"/>
        <v>1</v>
      </c>
      <c r="CF327" s="82" t="str">
        <f t="shared" si="104"/>
        <v>Good</v>
      </c>
      <c r="CG327" s="82">
        <f t="shared" si="105"/>
        <v>0</v>
      </c>
      <c r="CH327" s="234">
        <f t="shared" si="106"/>
        <v>0</v>
      </c>
    </row>
    <row r="328" spans="1:86" s="69" customFormat="1" x14ac:dyDescent="0.3">
      <c r="A328" s="555"/>
      <c r="B328" s="52"/>
      <c r="C328" s="52"/>
      <c r="D328" s="52"/>
      <c r="E328" s="52"/>
      <c r="F328" s="507"/>
      <c r="G328" s="210">
        <f t="shared" si="107"/>
        <v>0</v>
      </c>
      <c r="H328" s="82">
        <f t="shared" si="88"/>
        <v>0</v>
      </c>
      <c r="I328" s="211"/>
      <c r="J328" s="441" t="s">
        <v>21</v>
      </c>
      <c r="K328" s="441" t="s">
        <v>21</v>
      </c>
      <c r="L328" s="441" t="s">
        <v>21</v>
      </c>
      <c r="M328" s="441" t="s">
        <v>21</v>
      </c>
      <c r="N328" s="568" t="s">
        <v>21</v>
      </c>
      <c r="O328" s="211"/>
      <c r="P328" s="212" t="str">
        <f>IF(B328="","",
IF(AND(V328="",W328="",B328&lt;&gt;""),"Employed",
IF(AND(V328&lt;&gt;"",W328="",B328&lt;&gt;""),"Terminated",
IF(AND(V328&lt;&gt;"",W328&lt;&gt;"",B328&lt;&gt;""),IF(W328&lt;Cover!$E$43,"Employed","Furloughed"),
IF(AND(V328="",W328&lt;&gt;"",B328&lt;&gt;""),IF(W328&lt;Cover!$E$43,"Employed","Rehired"))))))</f>
        <v/>
      </c>
      <c r="Q328" s="211"/>
      <c r="R328" s="536"/>
      <c r="S328" s="563"/>
      <c r="T328" s="536"/>
      <c r="U328" s="82">
        <f>IF(Cover!$E$47="Weekly",IF(T328&gt;0,T328,R328*S328),IF(T328&gt;0,T328,R328*S328)/2)</f>
        <v>0</v>
      </c>
      <c r="V328" s="564"/>
      <c r="W328" s="564"/>
      <c r="Y328" s="213" t="str">
        <f>IF($B328="","",IF('Actual Allocation Calc'!$AH$78="A",
IF($P328="Employed",$U328/7*BJ328,
IF(AND($P328="Terminated"),($U328/7*AP328),
IF(AND($P328="Furloughed"),($U328/7*AP328)+($U328/7*AZ328),
IF(AND($P328="Rehired"),($U328/7*AZ328),
IF(AND($P328="Terminated",AP328&gt;0),$U328,
IF($P328="Furloughed",IF(AP328&gt;0,$U328)+IF(AZ328&gt;0,$U328),
IF($P328="Rehired",IF(AZ328&gt;0,$U328)))))))),IF('Actual Allocation Calc'!$AH$78="C",'Actual Allocation Calc'!L328,'Actual Allocation Calc'!U328+IF($P328="Employed",$U328/7*BJ328,
IF(AND($P328="Terminated"),($U328/7*AP328),
IF(AND($P328="Furloughed"),($U328/7*AP328)+($U328/7*AZ328),
IF(AND($P328="Rehired"),($U328/7*AZ328),
IF(AND($P328="Terminated",AP328&gt;0),$U328,
IF($P328="Furloughed",IF(AP328&gt;0,$U328)+IF(AZ328&gt;0,$U328),
IF($P328="Rehired",IF(AZ328&gt;0,$U328))))))))*'Actual Allocation Calc'!$AH$99)))</f>
        <v/>
      </c>
      <c r="Z328" s="210" t="str">
        <f>IF($B328="","",IF('Actual Allocation Calc'!$AI$78="A",
IF($P328="Employed",$U328,
IF(AND($P328="Terminated"),($U328/7*AQ328),
IF(AND($P328="Furloughed"),($U328/7*AQ328)+($U328/7*BA328),
IF(AND($P328="Rehired"),($U328/7*BA328),
IF(AND($P328="Terminated",AQ328&gt;0),$U328,
IF($P328="Furloughed",IF(AQ328&gt;0,$U328)+IF(BA328&gt;0,$U328),
IF($P328="Rehired",IF(BA328&gt;0,$U328)))))))),IF('Actual Allocation Calc'!$AI$78="C",'Actual Allocation Calc'!M328,'Actual Allocation Calc'!V328+IF($P328="Employed",$U328,
IF(AND($P328="Terminated"),($U328/7*AQ328),
IF(AND($P328="Furloughed"),($U328/7*AQ328)+($U328/7*BA328),
IF(AND($P328="Rehired"),($U328/7*BA328),
IF(AND($P328="Terminated",AQ328&gt;0),$U328,
IF($P328="Furloughed",IF(AQ328&gt;0,$U328)+IF(BA328&gt;0,$U328),
IF($P328="Rehired",IF(BA328&gt;0,$U328))))))))*'Actual Allocation Calc'!$AI$99)))</f>
        <v/>
      </c>
      <c r="AA328" s="210" t="str">
        <f>IF($B328="","",IF('Actual Allocation Calc'!$AJ$78="A",
IF($P328="Employed",$U328,
IF(AND($P328="Terminated"),($U328/7*AR328),
IF(AND($P328="Furloughed"),($U328/7*AR328)+($U328/7*BB328),
IF(AND($P328="Rehired"),($U328/7*BB328),
IF(AND($P328="Terminated",AR328&gt;0),$U328,
IF($P328="Furloughed",IF(AR328&gt;0,$U328)+IF(BB328&gt;0,$U328),
IF($P328="Rehired",IF(BB328&gt;0,$U328)))))))),IF('Actual Allocation Calc'!$AJ$78="C",'Actual Allocation Calc'!N328,'Actual Allocation Calc'!W328+IF($P328="Employed",$U328,
IF(AND($P328="Terminated"),($U328/7*AR328),
IF(AND($P328="Furloughed"),($U328/7*AR328)+($U328/7*BB328),
IF(AND($P328="Rehired"),($U328/7*BB328),
IF(AND($P328="Terminated",AR328&gt;0),$U328,
IF($P328="Furloughed",IF(AR328&gt;0,$U328)+IF(BB328&gt;0,$U328),
IF($P328="Rehired",IF(BB328&gt;0,$U328))))))))*'Actual Allocation Calc'!$AJ$99)))</f>
        <v/>
      </c>
      <c r="AB328" s="210" t="str">
        <f>IF($B328="","",IF('Actual Allocation Calc'!$AK$78="A",
IF($P328="Employed",$U328,
IF(AND($P328="Terminated"),($U328/7*AS328),
IF(AND($P328="Furloughed"),($U328/7*AS328)+($U328/7*BC328),
IF(AND($P328="Rehired"),($U328/7*BC328),
IF(AND($P328="Terminated",AS328&gt;0),$U328,
IF($P328="Furloughed",IF(AS328&gt;0,$U328)+IF(BC328&gt;0,$U328),
IF($P328="Rehired",IF(BC328&gt;0,$U328)))))))),IF('Actual Allocation Calc'!$AK$78="C",'Actual Allocation Calc'!O328,'Actual Allocation Calc'!X328+IF($P328="Employed",$U328,
IF(AND($P328="Terminated"),($U328/7*AS328),
IF(AND($P328="Furloughed"),($U328/7*AS328)+($U328/7*BC328),
IF(AND($P328="Rehired"),($U328/7*BC328),
IF(AND($P328="Terminated",AS328&gt;0),$U328,
IF($P328="Furloughed",IF(AS328&gt;0,$U328)+IF(BC328&gt;0,$U328),
IF($P328="Rehired",IF(BC328&gt;0,$U328))))))))*'Actual Allocation Calc'!$AK$99)))</f>
        <v/>
      </c>
      <c r="AC328" s="210" t="str">
        <f>IF($B328="","",IF('Actual Allocation Calc'!$AL$78="A",
IF($P328="Employed",$U328,
IF(AND($P328="Terminated"),($U328/7*AT328),
IF(AND($P328="Furloughed"),($U328/7*AT328)+($U328/7*BD328),
IF(AND($P328="Rehired"),($U328/7*BD328),
IF(AND($P328="Terminated",AT328&gt;0),$U328,
IF($P328="Furloughed",IF(AT328&gt;0,$U328)+IF(BD328&gt;0,$U328),
IF($P328="Rehired",IF(BD328&gt;0,$U328)))))))),IF('Actual Allocation Calc'!$AL$78="C",'Actual Allocation Calc'!P328,'Actual Allocation Calc'!Y328+IF($P328="Employed",$U328,
IF(AND($P328="Terminated"),($U328/7*AT328),
IF(AND($P328="Furloughed"),($U328/7*AT328)+($U328/7*BD328),
IF(AND($P328="Rehired"),($U328/7*BD328),
IF(AND($P328="Terminated",AT328&gt;0),$U328,
IF($P328="Furloughed",IF(AT328&gt;0,$U328)+IF(BD328&gt;0,$U328),
IF($P328="Rehired",IF(BD328&gt;0,$U328))))))))*'Actual Allocation Calc'!$AL$99)))</f>
        <v/>
      </c>
      <c r="AD328" s="210" t="str">
        <f>IF($B328="","",IF('Actual Allocation Calc'!$AM$78="A",
IF($P328="Employed",$U328,
IF(AND($P328="Terminated"),($U328/7*AU328),
IF(AND($P328="Furloughed"),($U328/7*AU328)+($U328/7*BE328),
IF(AND($P328="Rehired"),($U328/7*BE328),
IF(AND($P328="Terminated",AU328&gt;0),$U328,
IF($P328="Furloughed",IF(AU328&gt;0,$U328)+IF(BE328&gt;0,$U328),
IF($P328="Rehired",IF(BE328&gt;0,$U328)))))))),IF('Actual Allocation Calc'!$AM$78="C",'Actual Allocation Calc'!Q328,'Actual Allocation Calc'!Z328+IF($P328="Employed",$U328,
IF(AND($P328="Terminated"),($U328/7*AU328),
IF(AND($P328="Furloughed"),($U328/7*AU328)+($U328/7*BE328),
IF(AND($P328="Rehired"),($U328/7*BE328),
IF(AND($P328="Terminated",AU328&gt;0),$U328,
IF($P328="Furloughed",IF(AU328&gt;0,$U328)+IF(BE328&gt;0,$U328),
IF($P328="Rehired",IF(BE328&gt;0,$U328))))))))*'Actual Allocation Calc'!$AM$99)))</f>
        <v/>
      </c>
      <c r="AE328" s="210" t="str">
        <f>IF($B328="","",IF('Actual Allocation Calc'!$AN$78="A",
IF($P328="Employed",$U328,
IF(AND($P328="Terminated"),($U328/7*AV328),
IF(AND($P328="Furloughed"),($U328/7*AV328)+($U328/7*BF328),
IF(AND($P328="Rehired"),($U328/7*BF328),
IF(AND($P328="Terminated",AV328&gt;0),$U328,
IF($P328="Furloughed",IF(AV328&gt;0,$U328)+IF(BF328&gt;0,$U328),
IF($P328="Rehired",IF(BF328&gt;0,$U328)))))))),IF('Actual Allocation Calc'!$AN$78="C",'Actual Allocation Calc'!R328,'Actual Allocation Calc'!AA328+IF($P328="Employed",$U328,
IF(AND($P328="Terminated"),($U328/7*AV328),
IF(AND($P328="Furloughed"),($U328/7*AV328)+($U328/7*BF328),
IF(AND($P328="Rehired"),($U328/7*BF328),
IF(AND($P328="Terminated",AV328&gt;0),$U328,
IF($P328="Furloughed",IF(AV328&gt;0,$U328)+IF(BF328&gt;0,$U328),
IF($P328="Rehired",IF(BF328&gt;0,$U328))))))))*'Actual Allocation Calc'!$AN$99)))</f>
        <v/>
      </c>
      <c r="AF328" s="210" t="str">
        <f>IF($B328="","",IF('Actual Allocation Calc'!$AO$78="A",
IF($P328="Employed",$U328,
IF(AND($P328="Terminated"),($U328/7*AW328),
IF(AND($P328="Furloughed"),($U328/7*AW328)+($U328/7*BG328),
IF(AND($P328="Rehired"),($U328/7*BG328),
IF(AND($P328="Terminated",AW328&gt;0),$U328,
IF($P328="Furloughed",IF(AW328&gt;0,$U328)+IF(BG328&gt;0,$U328),
IF($P328="Rehired",IF(BG328&gt;0,$U328)))))))),IF('Actual Allocation Calc'!$AO$78="C",'Actual Allocation Calc'!S328,'Actual Allocation Calc'!AB328+IF($P328="Employed",$U328,
IF(AND($P328="Terminated"),($U328/7*AW328),
IF(AND($P328="Furloughed"),($U328/7*AW328)+($U328/7*BG328),
IF(AND($P328="Rehired"),($U328/7*BG328),
IF(AND($P328="Terminated",AW328&gt;0),$U328,
IF($P328="Furloughed",IF(AW328&gt;0,$U328)+IF(BG328&gt;0,$U328),
IF($P328="Rehired",IF(BG328&gt;0,$U328))))))))*'Actual Allocation Calc'!$AO$99)))</f>
        <v/>
      </c>
      <c r="AG328" s="210" t="str">
        <f>IF($B328="","",IF('Actual Allocation Calc'!$AP$78="A",
IF($P328="Employed",$U328/7*BK328,
IF(AND($P328="Terminated"),($U328/7*AX328),
IF(AND($P328="Furloughed"),($U328/7*AX328)+($U328/7*BH328),
IF(AND($P328="Rehired"),($U328/7*BH328),
IF(AND($P328="Terminated",AX328&gt;0),$U328,
IF($P328="Furloughed",IF(AX328&gt;0,$U328)+IF(BH328&gt;0,$U328),
IF($P328="Rehired",IF(BH328&gt;0,$U328)))))))),IF('Actual Allocation Calc'!$AP$78="C",'Actual Allocation Calc'!T328,'Actual Allocation Calc'!AC328+IF($P328="Employed",$U328/7*BK328,
IF(AND($P328="Terminated"),($U328/7*AX328),
IF(AND($P328="Furloughed"),($U328/7*AX328)+($U328/7*BH328),
IF(AND($P328="Rehired"),($U328/7*BH328),
IF(AND($P328="Terminated",AX328&gt;0),$U328,
IF($P328="Furloughed",IF(AX328&gt;0,$U328)+IF(BH328&gt;0,$U328),
IF($P328="Rehired",IF(BH328&gt;0,$U328))))))))*'Actual Allocation Calc'!$AP$99)))</f>
        <v/>
      </c>
      <c r="AH328" s="536"/>
      <c r="AI328" s="82">
        <f t="shared" si="108"/>
        <v>0</v>
      </c>
      <c r="AJ328" s="210">
        <f t="shared" si="90"/>
        <v>0</v>
      </c>
      <c r="AK328" s="397" t="str">
        <f t="shared" si="91"/>
        <v/>
      </c>
      <c r="AM328" s="122"/>
      <c r="AO328" s="214" t="str">
        <f>IFERROR(IF($V328="","",VLOOKUP(V328,'Calendar Calcs'!$B$2:$E1295,4,FALSE)),0)</f>
        <v/>
      </c>
      <c r="AP328" s="69" t="str">
        <f>IF($AO328="","", IF($AO328&lt;AP$23,0,IF($AO328&gt;AP$23,COUNTIFS('Calendar Calcs'!$E$2:$E1295,AP$23),COUNTIFS('Calendar Calcs'!$E$2:$E1295,AP$23,'Calendar Calcs'!$D$2:$D1295,"&lt;="&amp;WEEKDAY($V328)))))</f>
        <v/>
      </c>
      <c r="AQ328" s="69" t="str">
        <f>IF($AO328="","", IF($AO328&lt;AQ$23,0,IF($AO328&gt;AQ$23,COUNTIFS('Calendar Calcs'!$E$2:$E1295,AQ$23),COUNTIFS('Calendar Calcs'!$E$2:$E1295,AQ$23,'Calendar Calcs'!$D$2:$D1295,"&lt;="&amp;WEEKDAY($V328)))))</f>
        <v/>
      </c>
      <c r="AR328" s="69" t="str">
        <f>IF($AO328="","", IF($AO328&lt;AR$23,0,IF($AO328&gt;AR$23,COUNTIFS('Calendar Calcs'!$E$2:$E1295,AR$23),COUNTIFS('Calendar Calcs'!$E$2:$E1295,AR$23,'Calendar Calcs'!$D$2:$D1295,"&lt;="&amp;WEEKDAY($V328)))))</f>
        <v/>
      </c>
      <c r="AS328" s="69" t="str">
        <f>IF($AO328="","", IF($AO328&lt;AS$23,0,IF($AO328&gt;AS$23,COUNTIFS('Calendar Calcs'!$E$2:$E1295,AS$23),COUNTIFS('Calendar Calcs'!$E$2:$E1295,AS$23,'Calendar Calcs'!$D$2:$D1295,"&lt;="&amp;WEEKDAY($V328)))))</f>
        <v/>
      </c>
      <c r="AT328" s="69" t="str">
        <f>IF($AO328="","", IF($AO328&lt;AT$23,0,IF($AO328&gt;AT$23,COUNTIFS('Calendar Calcs'!$E$2:$E1295,AT$23),COUNTIFS('Calendar Calcs'!$E$2:$E1295,AT$23,'Calendar Calcs'!$D$2:$D1295,"&lt;="&amp;WEEKDAY($V328)))))</f>
        <v/>
      </c>
      <c r="AU328" s="69" t="str">
        <f>IF($AO328="","", IF($AO328&lt;AU$23,0,IF($AO328&gt;AU$23,COUNTIFS('Calendar Calcs'!$E$2:$E1295,AU$23),COUNTIFS('Calendar Calcs'!$E$2:$E1295,AU$23,'Calendar Calcs'!$D$2:$D1295,"&lt;="&amp;WEEKDAY($V328)))))</f>
        <v/>
      </c>
      <c r="AV328" s="69" t="str">
        <f>IF($AO328="","", IF($AO328&lt;AV$23,0,IF($AO328&gt;AV$23,COUNTIFS('Calendar Calcs'!$E$2:$E1295,AV$23),COUNTIFS('Calendar Calcs'!$E$2:$E1295,AV$23,'Calendar Calcs'!$D$2:$D1295,"&lt;="&amp;WEEKDAY($V328)))))</f>
        <v/>
      </c>
      <c r="AW328" s="69" t="str">
        <f>IF($AO328="","", IF($AO328&lt;AW$23,0,IF($AO328&gt;AW$23,COUNTIFS('Calendar Calcs'!$E$2:$E1295,AW$23),COUNTIFS('Calendar Calcs'!$E$2:$E1295,AW$23,'Calendar Calcs'!$D$2:$D1295,"&lt;="&amp;WEEKDAY($V328)))))</f>
        <v/>
      </c>
      <c r="AX328" s="69" t="str">
        <f>IF($AO328="","", IF($AO328&lt;AX$23,0,IF($AO328&gt;AX$23,COUNTIFS('Calendar Calcs'!$E$2:$E1295,AX$23),COUNTIFS('Calendar Calcs'!$E$2:$E1295,AX$23,'Calendar Calcs'!$D$2:$D1295,"&lt;="&amp;WEEKDAY($V328)))))</f>
        <v/>
      </c>
      <c r="AY328" s="69" t="str">
        <f>IF($W328="","",VLOOKUP($W328,'Calendar Calcs'!$B$2:$E1295,4,FALSE))</f>
        <v/>
      </c>
      <c r="AZ328" s="69" t="str">
        <f>IF($AY328="","",IF($AY328&gt;AZ$23,0,IF($AY328&lt;AZ$23,COUNTIFS('Calendar Calcs'!$E$2:$E1295,AZ$23),COUNTIFS('Calendar Calcs'!$E$2:$E1295,AZ$23,'Calendar Calcs'!$D$2:$D1295,"&gt;="&amp;WEEKDAY($W328)))))</f>
        <v/>
      </c>
      <c r="BA328" s="69" t="str">
        <f>IF($AY328="","",IF($AY328&gt;BA$23,0,IF($AY328&lt;BA$23,COUNTIFS('Calendar Calcs'!$E$2:$E1295,BA$23),COUNTIFS('Calendar Calcs'!$E$2:$E1295,BA$23,'Calendar Calcs'!$D$2:$D1295,"&gt;="&amp;WEEKDAY($W328)))))</f>
        <v/>
      </c>
      <c r="BB328" s="69" t="str">
        <f>IF($AY328="","",IF($AY328&gt;BB$23,0,IF($AY328&lt;BB$23,COUNTIFS('Calendar Calcs'!$E$2:$E1295,BB$23),COUNTIFS('Calendar Calcs'!$E$2:$E1295,BB$23,'Calendar Calcs'!$D$2:$D1295,"&gt;="&amp;WEEKDAY($W328)))))</f>
        <v/>
      </c>
      <c r="BC328" s="69" t="str">
        <f>IF($AY328="","",IF($AY328&gt;BC$23,0,IF($AY328&lt;BC$23,COUNTIFS('Calendar Calcs'!$E$2:$E1295,BC$23),COUNTIFS('Calendar Calcs'!$E$2:$E1295,BC$23,'Calendar Calcs'!$D$2:$D1295,"&gt;="&amp;WEEKDAY($W328)))))</f>
        <v/>
      </c>
      <c r="BD328" s="69" t="str">
        <f>IF($AY328="","",IF($AY328&gt;BD$23,0,IF($AY328&lt;BD$23,COUNTIFS('Calendar Calcs'!$E$2:$E1295,BD$23),COUNTIFS('Calendar Calcs'!$E$2:$E1295,BD$23,'Calendar Calcs'!$D$2:$D1295,"&gt;="&amp;WEEKDAY($W328)))))</f>
        <v/>
      </c>
      <c r="BE328" s="69" t="str">
        <f>IF($AY328="","",IF($AY328&gt;BE$23,0,IF($AY328&lt;BE$23,COUNTIFS('Calendar Calcs'!$E$2:$E1295,BE$23),COUNTIFS('Calendar Calcs'!$E$2:$E1295,BE$23,'Calendar Calcs'!$D$2:$D1295,"&gt;="&amp;WEEKDAY($W328)))))</f>
        <v/>
      </c>
      <c r="BF328" s="69" t="str">
        <f>IF($AY328="","",IF($AY328&gt;BF$23,0,IF($AY328&lt;BF$23,COUNTIFS('Calendar Calcs'!$E$2:$E1295,BF$23),COUNTIFS('Calendar Calcs'!$E$2:$E1295,BF$23,'Calendar Calcs'!$D$2:$D1295,"&gt;="&amp;WEEKDAY($W328)))))</f>
        <v/>
      </c>
      <c r="BG328" s="69" t="str">
        <f>IF($AY328="","",IF($AY328&gt;BG$23,0,IF($AY328&lt;BG$23,COUNTIFS('Calendar Calcs'!$E$2:$E1295,BG$23),COUNTIFS('Calendar Calcs'!$E$2:$E1295,BG$23,'Calendar Calcs'!$D$2:$D1295,"&gt;="&amp;WEEKDAY($W328)))))</f>
        <v/>
      </c>
      <c r="BH328" s="69">
        <f t="shared" si="92"/>
        <v>6</v>
      </c>
      <c r="BI328" s="69">
        <f>IF(Cover!$E$43="","",VLOOKUP(Cover!$E$43,'Calendar Calcs'!$B$2:$E1295,4,FALSE))</f>
        <v>1</v>
      </c>
      <c r="BJ328" s="69">
        <f>IF($BI328="","", IF($BI328&lt;BJ$23,0,IF($BI328&gt;=BJ$23,COUNTIFS('Calendar Calcs'!$E$2:$E1295,BJ$23),COUNTIFS('Calendar Calcs'!$E$2:$E1295,BJ$23,'Calendar Calcs'!$D$2:$D1295,"&lt;="&amp;WEEKDAY($V328)))))</f>
        <v>1</v>
      </c>
      <c r="BK328" s="69">
        <f t="shared" si="89"/>
        <v>6</v>
      </c>
      <c r="BN328" s="69" t="str">
        <f>IF(T328&gt;0,"FTE",IF(Cover!$E$47="Weekly",IF(S328&gt;29.75,"FTE","PTE"),IF(S328&gt;59.75,"FTE","PTE")))</f>
        <v>PTE</v>
      </c>
      <c r="BO328" s="69">
        <f>IF(BN328="FTE",30,IF(Cover!$E$47="Weekly",'STEP 2 EE Data'!S328,'STEP 2 EE Data'!S328/2))</f>
        <v>0</v>
      </c>
      <c r="BP328" s="209">
        <f t="shared" si="93"/>
        <v>0</v>
      </c>
      <c r="BQ328" s="209">
        <f t="shared" si="94"/>
        <v>0</v>
      </c>
      <c r="BR328" s="209">
        <f t="shared" si="95"/>
        <v>0</v>
      </c>
      <c r="BS328" s="209">
        <f t="shared" si="96"/>
        <v>0</v>
      </c>
      <c r="BT328" s="209">
        <f t="shared" si="97"/>
        <v>0</v>
      </c>
      <c r="BU328" s="209">
        <f t="shared" si="98"/>
        <v>0</v>
      </c>
      <c r="BV328" s="209">
        <f t="shared" si="99"/>
        <v>0</v>
      </c>
      <c r="BW328" s="209">
        <f t="shared" si="100"/>
        <v>0</v>
      </c>
      <c r="BX328" s="209">
        <f t="shared" si="101"/>
        <v>0</v>
      </c>
      <c r="CC328" s="210" t="str">
        <f>IF(B328="","",IF(C328="",IF(Cover!$E$47="Weekly",'STEP 3 EE Comp'!BI333*8,'STEP 3 EE Comp'!BI333*4),IF(Cover!$E$47="Weekly",'STEP 3 EE Comp'!BI333,'STEP 3 EE Comp'!BI333)))</f>
        <v/>
      </c>
      <c r="CD328" s="82" t="str">
        <f t="shared" si="102"/>
        <v/>
      </c>
      <c r="CE328" s="417">
        <f t="shared" si="103"/>
        <v>1</v>
      </c>
      <c r="CF328" s="82" t="str">
        <f t="shared" si="104"/>
        <v>Good</v>
      </c>
      <c r="CG328" s="82">
        <f t="shared" si="105"/>
        <v>0</v>
      </c>
      <c r="CH328" s="234">
        <f t="shared" si="106"/>
        <v>0</v>
      </c>
    </row>
    <row r="329" spans="1:86" s="69" customFormat="1" x14ac:dyDescent="0.3">
      <c r="A329" s="555"/>
      <c r="B329" s="52"/>
      <c r="C329" s="52"/>
      <c r="D329" s="52"/>
      <c r="E329" s="52"/>
      <c r="F329" s="507"/>
      <c r="G329" s="210">
        <f t="shared" si="107"/>
        <v>0</v>
      </c>
      <c r="H329" s="82">
        <f t="shared" si="88"/>
        <v>0</v>
      </c>
      <c r="I329" s="211"/>
      <c r="J329" s="441" t="s">
        <v>21</v>
      </c>
      <c r="K329" s="441" t="s">
        <v>21</v>
      </c>
      <c r="L329" s="441" t="s">
        <v>21</v>
      </c>
      <c r="M329" s="441" t="s">
        <v>21</v>
      </c>
      <c r="N329" s="568" t="s">
        <v>21</v>
      </c>
      <c r="O329" s="211"/>
      <c r="P329" s="212" t="str">
        <f>IF(B329="","",
IF(AND(V329="",W329="",B329&lt;&gt;""),"Employed",
IF(AND(V329&lt;&gt;"",W329="",B329&lt;&gt;""),"Terminated",
IF(AND(V329&lt;&gt;"",W329&lt;&gt;"",B329&lt;&gt;""),IF(W329&lt;Cover!$E$43,"Employed","Furloughed"),
IF(AND(V329="",W329&lt;&gt;"",B329&lt;&gt;""),IF(W329&lt;Cover!$E$43,"Employed","Rehired"))))))</f>
        <v/>
      </c>
      <c r="Q329" s="211"/>
      <c r="R329" s="536"/>
      <c r="S329" s="563"/>
      <c r="T329" s="536"/>
      <c r="U329" s="82">
        <f>IF(Cover!$E$47="Weekly",IF(T329&gt;0,T329,R329*S329),IF(T329&gt;0,T329,R329*S329)/2)</f>
        <v>0</v>
      </c>
      <c r="V329" s="564"/>
      <c r="W329" s="564"/>
      <c r="Y329" s="213" t="str">
        <f>IF($B329="","",IF('Actual Allocation Calc'!$AH$78="A",
IF($P329="Employed",$U329/7*BJ329,
IF(AND($P329="Terminated"),($U329/7*AP329),
IF(AND($P329="Furloughed"),($U329/7*AP329)+($U329/7*AZ329),
IF(AND($P329="Rehired"),($U329/7*AZ329),
IF(AND($P329="Terminated",AP329&gt;0),$U329,
IF($P329="Furloughed",IF(AP329&gt;0,$U329)+IF(AZ329&gt;0,$U329),
IF($P329="Rehired",IF(AZ329&gt;0,$U329)))))))),IF('Actual Allocation Calc'!$AH$78="C",'Actual Allocation Calc'!L329,'Actual Allocation Calc'!U329+IF($P329="Employed",$U329/7*BJ329,
IF(AND($P329="Terminated"),($U329/7*AP329),
IF(AND($P329="Furloughed"),($U329/7*AP329)+($U329/7*AZ329),
IF(AND($P329="Rehired"),($U329/7*AZ329),
IF(AND($P329="Terminated",AP329&gt;0),$U329,
IF($P329="Furloughed",IF(AP329&gt;0,$U329)+IF(AZ329&gt;0,$U329),
IF($P329="Rehired",IF(AZ329&gt;0,$U329))))))))*'Actual Allocation Calc'!$AH$99)))</f>
        <v/>
      </c>
      <c r="Z329" s="210" t="str">
        <f>IF($B329="","",IF('Actual Allocation Calc'!$AI$78="A",
IF($P329="Employed",$U329,
IF(AND($P329="Terminated"),($U329/7*AQ329),
IF(AND($P329="Furloughed"),($U329/7*AQ329)+($U329/7*BA329),
IF(AND($P329="Rehired"),($U329/7*BA329),
IF(AND($P329="Terminated",AQ329&gt;0),$U329,
IF($P329="Furloughed",IF(AQ329&gt;0,$U329)+IF(BA329&gt;0,$U329),
IF($P329="Rehired",IF(BA329&gt;0,$U329)))))))),IF('Actual Allocation Calc'!$AI$78="C",'Actual Allocation Calc'!M329,'Actual Allocation Calc'!V329+IF($P329="Employed",$U329,
IF(AND($P329="Terminated"),($U329/7*AQ329),
IF(AND($P329="Furloughed"),($U329/7*AQ329)+($U329/7*BA329),
IF(AND($P329="Rehired"),($U329/7*BA329),
IF(AND($P329="Terminated",AQ329&gt;0),$U329,
IF($P329="Furloughed",IF(AQ329&gt;0,$U329)+IF(BA329&gt;0,$U329),
IF($P329="Rehired",IF(BA329&gt;0,$U329))))))))*'Actual Allocation Calc'!$AI$99)))</f>
        <v/>
      </c>
      <c r="AA329" s="210" t="str">
        <f>IF($B329="","",IF('Actual Allocation Calc'!$AJ$78="A",
IF($P329="Employed",$U329,
IF(AND($P329="Terminated"),($U329/7*AR329),
IF(AND($P329="Furloughed"),($U329/7*AR329)+($U329/7*BB329),
IF(AND($P329="Rehired"),($U329/7*BB329),
IF(AND($P329="Terminated",AR329&gt;0),$U329,
IF($P329="Furloughed",IF(AR329&gt;0,$U329)+IF(BB329&gt;0,$U329),
IF($P329="Rehired",IF(BB329&gt;0,$U329)))))))),IF('Actual Allocation Calc'!$AJ$78="C",'Actual Allocation Calc'!N329,'Actual Allocation Calc'!W329+IF($P329="Employed",$U329,
IF(AND($P329="Terminated"),($U329/7*AR329),
IF(AND($P329="Furloughed"),($U329/7*AR329)+($U329/7*BB329),
IF(AND($P329="Rehired"),($U329/7*BB329),
IF(AND($P329="Terminated",AR329&gt;0),$U329,
IF($P329="Furloughed",IF(AR329&gt;0,$U329)+IF(BB329&gt;0,$U329),
IF($P329="Rehired",IF(BB329&gt;0,$U329))))))))*'Actual Allocation Calc'!$AJ$99)))</f>
        <v/>
      </c>
      <c r="AB329" s="210" t="str">
        <f>IF($B329="","",IF('Actual Allocation Calc'!$AK$78="A",
IF($P329="Employed",$U329,
IF(AND($P329="Terminated"),($U329/7*AS329),
IF(AND($P329="Furloughed"),($U329/7*AS329)+($U329/7*BC329),
IF(AND($P329="Rehired"),($U329/7*BC329),
IF(AND($P329="Terminated",AS329&gt;0),$U329,
IF($P329="Furloughed",IF(AS329&gt;0,$U329)+IF(BC329&gt;0,$U329),
IF($P329="Rehired",IF(BC329&gt;0,$U329)))))))),IF('Actual Allocation Calc'!$AK$78="C",'Actual Allocation Calc'!O329,'Actual Allocation Calc'!X329+IF($P329="Employed",$U329,
IF(AND($P329="Terminated"),($U329/7*AS329),
IF(AND($P329="Furloughed"),($U329/7*AS329)+($U329/7*BC329),
IF(AND($P329="Rehired"),($U329/7*BC329),
IF(AND($P329="Terminated",AS329&gt;0),$U329,
IF($P329="Furloughed",IF(AS329&gt;0,$U329)+IF(BC329&gt;0,$U329),
IF($P329="Rehired",IF(BC329&gt;0,$U329))))))))*'Actual Allocation Calc'!$AK$99)))</f>
        <v/>
      </c>
      <c r="AC329" s="210" t="str">
        <f>IF($B329="","",IF('Actual Allocation Calc'!$AL$78="A",
IF($P329="Employed",$U329,
IF(AND($P329="Terminated"),($U329/7*AT329),
IF(AND($P329="Furloughed"),($U329/7*AT329)+($U329/7*BD329),
IF(AND($P329="Rehired"),($U329/7*BD329),
IF(AND($P329="Terminated",AT329&gt;0),$U329,
IF($P329="Furloughed",IF(AT329&gt;0,$U329)+IF(BD329&gt;0,$U329),
IF($P329="Rehired",IF(BD329&gt;0,$U329)))))))),IF('Actual Allocation Calc'!$AL$78="C",'Actual Allocation Calc'!P329,'Actual Allocation Calc'!Y329+IF($P329="Employed",$U329,
IF(AND($P329="Terminated"),($U329/7*AT329),
IF(AND($P329="Furloughed"),($U329/7*AT329)+($U329/7*BD329),
IF(AND($P329="Rehired"),($U329/7*BD329),
IF(AND($P329="Terminated",AT329&gt;0),$U329,
IF($P329="Furloughed",IF(AT329&gt;0,$U329)+IF(BD329&gt;0,$U329),
IF($P329="Rehired",IF(BD329&gt;0,$U329))))))))*'Actual Allocation Calc'!$AL$99)))</f>
        <v/>
      </c>
      <c r="AD329" s="210" t="str">
        <f>IF($B329="","",IF('Actual Allocation Calc'!$AM$78="A",
IF($P329="Employed",$U329,
IF(AND($P329="Terminated"),($U329/7*AU329),
IF(AND($P329="Furloughed"),($U329/7*AU329)+($U329/7*BE329),
IF(AND($P329="Rehired"),($U329/7*BE329),
IF(AND($P329="Terminated",AU329&gt;0),$U329,
IF($P329="Furloughed",IF(AU329&gt;0,$U329)+IF(BE329&gt;0,$U329),
IF($P329="Rehired",IF(BE329&gt;0,$U329)))))))),IF('Actual Allocation Calc'!$AM$78="C",'Actual Allocation Calc'!Q329,'Actual Allocation Calc'!Z329+IF($P329="Employed",$U329,
IF(AND($P329="Terminated"),($U329/7*AU329),
IF(AND($P329="Furloughed"),($U329/7*AU329)+($U329/7*BE329),
IF(AND($P329="Rehired"),($U329/7*BE329),
IF(AND($P329="Terminated",AU329&gt;0),$U329,
IF($P329="Furloughed",IF(AU329&gt;0,$U329)+IF(BE329&gt;0,$U329),
IF($P329="Rehired",IF(BE329&gt;0,$U329))))))))*'Actual Allocation Calc'!$AM$99)))</f>
        <v/>
      </c>
      <c r="AE329" s="210" t="str">
        <f>IF($B329="","",IF('Actual Allocation Calc'!$AN$78="A",
IF($P329="Employed",$U329,
IF(AND($P329="Terminated"),($U329/7*AV329),
IF(AND($P329="Furloughed"),($U329/7*AV329)+($U329/7*BF329),
IF(AND($P329="Rehired"),($U329/7*BF329),
IF(AND($P329="Terminated",AV329&gt;0),$U329,
IF($P329="Furloughed",IF(AV329&gt;0,$U329)+IF(BF329&gt;0,$U329),
IF($P329="Rehired",IF(BF329&gt;0,$U329)))))))),IF('Actual Allocation Calc'!$AN$78="C",'Actual Allocation Calc'!R329,'Actual Allocation Calc'!AA329+IF($P329="Employed",$U329,
IF(AND($P329="Terminated"),($U329/7*AV329),
IF(AND($P329="Furloughed"),($U329/7*AV329)+($U329/7*BF329),
IF(AND($P329="Rehired"),($U329/7*BF329),
IF(AND($P329="Terminated",AV329&gt;0),$U329,
IF($P329="Furloughed",IF(AV329&gt;0,$U329)+IF(BF329&gt;0,$U329),
IF($P329="Rehired",IF(BF329&gt;0,$U329))))))))*'Actual Allocation Calc'!$AN$99)))</f>
        <v/>
      </c>
      <c r="AF329" s="210" t="str">
        <f>IF($B329="","",IF('Actual Allocation Calc'!$AO$78="A",
IF($P329="Employed",$U329,
IF(AND($P329="Terminated"),($U329/7*AW329),
IF(AND($P329="Furloughed"),($U329/7*AW329)+($U329/7*BG329),
IF(AND($P329="Rehired"),($U329/7*BG329),
IF(AND($P329="Terminated",AW329&gt;0),$U329,
IF($P329="Furloughed",IF(AW329&gt;0,$U329)+IF(BG329&gt;0,$U329),
IF($P329="Rehired",IF(BG329&gt;0,$U329)))))))),IF('Actual Allocation Calc'!$AO$78="C",'Actual Allocation Calc'!S329,'Actual Allocation Calc'!AB329+IF($P329="Employed",$U329,
IF(AND($P329="Terminated"),($U329/7*AW329),
IF(AND($P329="Furloughed"),($U329/7*AW329)+($U329/7*BG329),
IF(AND($P329="Rehired"),($U329/7*BG329),
IF(AND($P329="Terminated",AW329&gt;0),$U329,
IF($P329="Furloughed",IF(AW329&gt;0,$U329)+IF(BG329&gt;0,$U329),
IF($P329="Rehired",IF(BG329&gt;0,$U329))))))))*'Actual Allocation Calc'!$AO$99)))</f>
        <v/>
      </c>
      <c r="AG329" s="210" t="str">
        <f>IF($B329="","",IF('Actual Allocation Calc'!$AP$78="A",
IF($P329="Employed",$U329/7*BK329,
IF(AND($P329="Terminated"),($U329/7*AX329),
IF(AND($P329="Furloughed"),($U329/7*AX329)+($U329/7*BH329),
IF(AND($P329="Rehired"),($U329/7*BH329),
IF(AND($P329="Terminated",AX329&gt;0),$U329,
IF($P329="Furloughed",IF(AX329&gt;0,$U329)+IF(BH329&gt;0,$U329),
IF($P329="Rehired",IF(BH329&gt;0,$U329)))))))),IF('Actual Allocation Calc'!$AP$78="C",'Actual Allocation Calc'!T329,'Actual Allocation Calc'!AC329+IF($P329="Employed",$U329/7*BK329,
IF(AND($P329="Terminated"),($U329/7*AX329),
IF(AND($P329="Furloughed"),($U329/7*AX329)+($U329/7*BH329),
IF(AND($P329="Rehired"),($U329/7*BH329),
IF(AND($P329="Terminated",AX329&gt;0),$U329,
IF($P329="Furloughed",IF(AX329&gt;0,$U329)+IF(BH329&gt;0,$U329),
IF($P329="Rehired",IF(BH329&gt;0,$U329))))))))*'Actual Allocation Calc'!$AP$99)))</f>
        <v/>
      </c>
      <c r="AH329" s="536"/>
      <c r="AI329" s="82">
        <f t="shared" si="108"/>
        <v>0</v>
      </c>
      <c r="AJ329" s="210">
        <f t="shared" si="90"/>
        <v>0</v>
      </c>
      <c r="AK329" s="397" t="str">
        <f t="shared" si="91"/>
        <v/>
      </c>
      <c r="AM329" s="122"/>
      <c r="AO329" s="214" t="str">
        <f>IFERROR(IF($V329="","",VLOOKUP(V329,'Calendar Calcs'!$B$2:$E1296,4,FALSE)),0)</f>
        <v/>
      </c>
      <c r="AP329" s="69" t="str">
        <f>IF($AO329="","", IF($AO329&lt;AP$23,0,IF($AO329&gt;AP$23,COUNTIFS('Calendar Calcs'!$E$2:$E1296,AP$23),COUNTIFS('Calendar Calcs'!$E$2:$E1296,AP$23,'Calendar Calcs'!$D$2:$D1296,"&lt;="&amp;WEEKDAY($V329)))))</f>
        <v/>
      </c>
      <c r="AQ329" s="69" t="str">
        <f>IF($AO329="","", IF($AO329&lt;AQ$23,0,IF($AO329&gt;AQ$23,COUNTIFS('Calendar Calcs'!$E$2:$E1296,AQ$23),COUNTIFS('Calendar Calcs'!$E$2:$E1296,AQ$23,'Calendar Calcs'!$D$2:$D1296,"&lt;="&amp;WEEKDAY($V329)))))</f>
        <v/>
      </c>
      <c r="AR329" s="69" t="str">
        <f>IF($AO329="","", IF($AO329&lt;AR$23,0,IF($AO329&gt;AR$23,COUNTIFS('Calendar Calcs'!$E$2:$E1296,AR$23),COUNTIFS('Calendar Calcs'!$E$2:$E1296,AR$23,'Calendar Calcs'!$D$2:$D1296,"&lt;="&amp;WEEKDAY($V329)))))</f>
        <v/>
      </c>
      <c r="AS329" s="69" t="str">
        <f>IF($AO329="","", IF($AO329&lt;AS$23,0,IF($AO329&gt;AS$23,COUNTIFS('Calendar Calcs'!$E$2:$E1296,AS$23),COUNTIFS('Calendar Calcs'!$E$2:$E1296,AS$23,'Calendar Calcs'!$D$2:$D1296,"&lt;="&amp;WEEKDAY($V329)))))</f>
        <v/>
      </c>
      <c r="AT329" s="69" t="str">
        <f>IF($AO329="","", IF($AO329&lt;AT$23,0,IF($AO329&gt;AT$23,COUNTIFS('Calendar Calcs'!$E$2:$E1296,AT$23),COUNTIFS('Calendar Calcs'!$E$2:$E1296,AT$23,'Calendar Calcs'!$D$2:$D1296,"&lt;="&amp;WEEKDAY($V329)))))</f>
        <v/>
      </c>
      <c r="AU329" s="69" t="str">
        <f>IF($AO329="","", IF($AO329&lt;AU$23,0,IF($AO329&gt;AU$23,COUNTIFS('Calendar Calcs'!$E$2:$E1296,AU$23),COUNTIFS('Calendar Calcs'!$E$2:$E1296,AU$23,'Calendar Calcs'!$D$2:$D1296,"&lt;="&amp;WEEKDAY($V329)))))</f>
        <v/>
      </c>
      <c r="AV329" s="69" t="str">
        <f>IF($AO329="","", IF($AO329&lt;AV$23,0,IF($AO329&gt;AV$23,COUNTIFS('Calendar Calcs'!$E$2:$E1296,AV$23),COUNTIFS('Calendar Calcs'!$E$2:$E1296,AV$23,'Calendar Calcs'!$D$2:$D1296,"&lt;="&amp;WEEKDAY($V329)))))</f>
        <v/>
      </c>
      <c r="AW329" s="69" t="str">
        <f>IF($AO329="","", IF($AO329&lt;AW$23,0,IF($AO329&gt;AW$23,COUNTIFS('Calendar Calcs'!$E$2:$E1296,AW$23),COUNTIFS('Calendar Calcs'!$E$2:$E1296,AW$23,'Calendar Calcs'!$D$2:$D1296,"&lt;="&amp;WEEKDAY($V329)))))</f>
        <v/>
      </c>
      <c r="AX329" s="69" t="str">
        <f>IF($AO329="","", IF($AO329&lt;AX$23,0,IF($AO329&gt;AX$23,COUNTIFS('Calendar Calcs'!$E$2:$E1296,AX$23),COUNTIFS('Calendar Calcs'!$E$2:$E1296,AX$23,'Calendar Calcs'!$D$2:$D1296,"&lt;="&amp;WEEKDAY($V329)))))</f>
        <v/>
      </c>
      <c r="AY329" s="69" t="str">
        <f>IF($W329="","",VLOOKUP($W329,'Calendar Calcs'!$B$2:$E1296,4,FALSE))</f>
        <v/>
      </c>
      <c r="AZ329" s="69" t="str">
        <f>IF($AY329="","",IF($AY329&gt;AZ$23,0,IF($AY329&lt;AZ$23,COUNTIFS('Calendar Calcs'!$E$2:$E1296,AZ$23),COUNTIFS('Calendar Calcs'!$E$2:$E1296,AZ$23,'Calendar Calcs'!$D$2:$D1296,"&gt;="&amp;WEEKDAY($W329)))))</f>
        <v/>
      </c>
      <c r="BA329" s="69" t="str">
        <f>IF($AY329="","",IF($AY329&gt;BA$23,0,IF($AY329&lt;BA$23,COUNTIFS('Calendar Calcs'!$E$2:$E1296,BA$23),COUNTIFS('Calendar Calcs'!$E$2:$E1296,BA$23,'Calendar Calcs'!$D$2:$D1296,"&gt;="&amp;WEEKDAY($W329)))))</f>
        <v/>
      </c>
      <c r="BB329" s="69" t="str">
        <f>IF($AY329="","",IF($AY329&gt;BB$23,0,IF($AY329&lt;BB$23,COUNTIFS('Calendar Calcs'!$E$2:$E1296,BB$23),COUNTIFS('Calendar Calcs'!$E$2:$E1296,BB$23,'Calendar Calcs'!$D$2:$D1296,"&gt;="&amp;WEEKDAY($W329)))))</f>
        <v/>
      </c>
      <c r="BC329" s="69" t="str">
        <f>IF($AY329="","",IF($AY329&gt;BC$23,0,IF($AY329&lt;BC$23,COUNTIFS('Calendar Calcs'!$E$2:$E1296,BC$23),COUNTIFS('Calendar Calcs'!$E$2:$E1296,BC$23,'Calendar Calcs'!$D$2:$D1296,"&gt;="&amp;WEEKDAY($W329)))))</f>
        <v/>
      </c>
      <c r="BD329" s="69" t="str">
        <f>IF($AY329="","",IF($AY329&gt;BD$23,0,IF($AY329&lt;BD$23,COUNTIFS('Calendar Calcs'!$E$2:$E1296,BD$23),COUNTIFS('Calendar Calcs'!$E$2:$E1296,BD$23,'Calendar Calcs'!$D$2:$D1296,"&gt;="&amp;WEEKDAY($W329)))))</f>
        <v/>
      </c>
      <c r="BE329" s="69" t="str">
        <f>IF($AY329="","",IF($AY329&gt;BE$23,0,IF($AY329&lt;BE$23,COUNTIFS('Calendar Calcs'!$E$2:$E1296,BE$23),COUNTIFS('Calendar Calcs'!$E$2:$E1296,BE$23,'Calendar Calcs'!$D$2:$D1296,"&gt;="&amp;WEEKDAY($W329)))))</f>
        <v/>
      </c>
      <c r="BF329" s="69" t="str">
        <f>IF($AY329="","",IF($AY329&gt;BF$23,0,IF($AY329&lt;BF$23,COUNTIFS('Calendar Calcs'!$E$2:$E1296,BF$23),COUNTIFS('Calendar Calcs'!$E$2:$E1296,BF$23,'Calendar Calcs'!$D$2:$D1296,"&gt;="&amp;WEEKDAY($W329)))))</f>
        <v/>
      </c>
      <c r="BG329" s="69" t="str">
        <f>IF($AY329="","",IF($AY329&gt;BG$23,0,IF($AY329&lt;BG$23,COUNTIFS('Calendar Calcs'!$E$2:$E1296,BG$23),COUNTIFS('Calendar Calcs'!$E$2:$E1296,BG$23,'Calendar Calcs'!$D$2:$D1296,"&gt;="&amp;WEEKDAY($W329)))))</f>
        <v/>
      </c>
      <c r="BH329" s="69">
        <f t="shared" si="92"/>
        <v>6</v>
      </c>
      <c r="BI329" s="69">
        <f>IF(Cover!$E$43="","",VLOOKUP(Cover!$E$43,'Calendar Calcs'!$B$2:$E1296,4,FALSE))</f>
        <v>1</v>
      </c>
      <c r="BJ329" s="69">
        <f>IF($BI329="","", IF($BI329&lt;BJ$23,0,IF($BI329&gt;=BJ$23,COUNTIFS('Calendar Calcs'!$E$2:$E1296,BJ$23),COUNTIFS('Calendar Calcs'!$E$2:$E1296,BJ$23,'Calendar Calcs'!$D$2:$D1296,"&lt;="&amp;WEEKDAY($V329)))))</f>
        <v>1</v>
      </c>
      <c r="BK329" s="69">
        <f t="shared" si="89"/>
        <v>6</v>
      </c>
      <c r="BN329" s="69" t="str">
        <f>IF(T329&gt;0,"FTE",IF(Cover!$E$47="Weekly",IF(S329&gt;29.75,"FTE","PTE"),IF(S329&gt;59.75,"FTE","PTE")))</f>
        <v>PTE</v>
      </c>
      <c r="BO329" s="69">
        <f>IF(BN329="FTE",30,IF(Cover!$E$47="Weekly",'STEP 2 EE Data'!S329,'STEP 2 EE Data'!S329/2))</f>
        <v>0</v>
      </c>
      <c r="BP329" s="209">
        <f t="shared" si="93"/>
        <v>0</v>
      </c>
      <c r="BQ329" s="209">
        <f t="shared" si="94"/>
        <v>0</v>
      </c>
      <c r="BR329" s="209">
        <f t="shared" si="95"/>
        <v>0</v>
      </c>
      <c r="BS329" s="209">
        <f t="shared" si="96"/>
        <v>0</v>
      </c>
      <c r="BT329" s="209">
        <f t="shared" si="97"/>
        <v>0</v>
      </c>
      <c r="BU329" s="209">
        <f t="shared" si="98"/>
        <v>0</v>
      </c>
      <c r="BV329" s="209">
        <f t="shared" si="99"/>
        <v>0</v>
      </c>
      <c r="BW329" s="209">
        <f t="shared" si="100"/>
        <v>0</v>
      </c>
      <c r="BX329" s="209">
        <f t="shared" si="101"/>
        <v>0</v>
      </c>
      <c r="CC329" s="210" t="str">
        <f>IF(B329="","",IF(C329="",IF(Cover!$E$47="Weekly",'STEP 3 EE Comp'!BI334*8,'STEP 3 EE Comp'!BI334*4),IF(Cover!$E$47="Weekly",'STEP 3 EE Comp'!BI334,'STEP 3 EE Comp'!BI334)))</f>
        <v/>
      </c>
      <c r="CD329" s="82" t="str">
        <f t="shared" si="102"/>
        <v/>
      </c>
      <c r="CE329" s="417">
        <f t="shared" si="103"/>
        <v>1</v>
      </c>
      <c r="CF329" s="82" t="str">
        <f t="shared" si="104"/>
        <v>Good</v>
      </c>
      <c r="CG329" s="82">
        <f t="shared" si="105"/>
        <v>0</v>
      </c>
      <c r="CH329" s="234">
        <f t="shared" si="106"/>
        <v>0</v>
      </c>
    </row>
    <row r="330" spans="1:86" s="69" customFormat="1" x14ac:dyDescent="0.3">
      <c r="A330" s="555"/>
      <c r="B330" s="52"/>
      <c r="C330" s="52"/>
      <c r="D330" s="52"/>
      <c r="E330" s="52"/>
      <c r="F330" s="507"/>
      <c r="G330" s="210">
        <f t="shared" si="107"/>
        <v>0</v>
      </c>
      <c r="H330" s="82">
        <f t="shared" si="88"/>
        <v>0</v>
      </c>
      <c r="I330" s="211"/>
      <c r="J330" s="441" t="s">
        <v>21</v>
      </c>
      <c r="K330" s="441" t="s">
        <v>21</v>
      </c>
      <c r="L330" s="441" t="s">
        <v>21</v>
      </c>
      <c r="M330" s="441" t="s">
        <v>21</v>
      </c>
      <c r="N330" s="568" t="s">
        <v>21</v>
      </c>
      <c r="O330" s="211"/>
      <c r="P330" s="212" t="str">
        <f>IF(B330="","",
IF(AND(V330="",W330="",B330&lt;&gt;""),"Employed",
IF(AND(V330&lt;&gt;"",W330="",B330&lt;&gt;""),"Terminated",
IF(AND(V330&lt;&gt;"",W330&lt;&gt;"",B330&lt;&gt;""),IF(W330&lt;Cover!$E$43,"Employed","Furloughed"),
IF(AND(V330="",W330&lt;&gt;"",B330&lt;&gt;""),IF(W330&lt;Cover!$E$43,"Employed","Rehired"))))))</f>
        <v/>
      </c>
      <c r="Q330" s="211"/>
      <c r="R330" s="536"/>
      <c r="S330" s="563"/>
      <c r="T330" s="536"/>
      <c r="U330" s="82">
        <f>IF(Cover!$E$47="Weekly",IF(T330&gt;0,T330,R330*S330),IF(T330&gt;0,T330,R330*S330)/2)</f>
        <v>0</v>
      </c>
      <c r="V330" s="564"/>
      <c r="W330" s="564"/>
      <c r="Y330" s="213" t="str">
        <f>IF($B330="","",IF('Actual Allocation Calc'!$AH$78="A",
IF($P330="Employed",$U330/7*BJ330,
IF(AND($P330="Terminated"),($U330/7*AP330),
IF(AND($P330="Furloughed"),($U330/7*AP330)+($U330/7*AZ330),
IF(AND($P330="Rehired"),($U330/7*AZ330),
IF(AND($P330="Terminated",AP330&gt;0),$U330,
IF($P330="Furloughed",IF(AP330&gt;0,$U330)+IF(AZ330&gt;0,$U330),
IF($P330="Rehired",IF(AZ330&gt;0,$U330)))))))),IF('Actual Allocation Calc'!$AH$78="C",'Actual Allocation Calc'!L330,'Actual Allocation Calc'!U330+IF($P330="Employed",$U330/7*BJ330,
IF(AND($P330="Terminated"),($U330/7*AP330),
IF(AND($P330="Furloughed"),($U330/7*AP330)+($U330/7*AZ330),
IF(AND($P330="Rehired"),($U330/7*AZ330),
IF(AND($P330="Terminated",AP330&gt;0),$U330,
IF($P330="Furloughed",IF(AP330&gt;0,$U330)+IF(AZ330&gt;0,$U330),
IF($P330="Rehired",IF(AZ330&gt;0,$U330))))))))*'Actual Allocation Calc'!$AH$99)))</f>
        <v/>
      </c>
      <c r="Z330" s="210" t="str">
        <f>IF($B330="","",IF('Actual Allocation Calc'!$AI$78="A",
IF($P330="Employed",$U330,
IF(AND($P330="Terminated"),($U330/7*AQ330),
IF(AND($P330="Furloughed"),($U330/7*AQ330)+($U330/7*BA330),
IF(AND($P330="Rehired"),($U330/7*BA330),
IF(AND($P330="Terminated",AQ330&gt;0),$U330,
IF($P330="Furloughed",IF(AQ330&gt;0,$U330)+IF(BA330&gt;0,$U330),
IF($P330="Rehired",IF(BA330&gt;0,$U330)))))))),IF('Actual Allocation Calc'!$AI$78="C",'Actual Allocation Calc'!M330,'Actual Allocation Calc'!V330+IF($P330="Employed",$U330,
IF(AND($P330="Terminated"),($U330/7*AQ330),
IF(AND($P330="Furloughed"),($U330/7*AQ330)+($U330/7*BA330),
IF(AND($P330="Rehired"),($U330/7*BA330),
IF(AND($P330="Terminated",AQ330&gt;0),$U330,
IF($P330="Furloughed",IF(AQ330&gt;0,$U330)+IF(BA330&gt;0,$U330),
IF($P330="Rehired",IF(BA330&gt;0,$U330))))))))*'Actual Allocation Calc'!$AI$99)))</f>
        <v/>
      </c>
      <c r="AA330" s="210" t="str">
        <f>IF($B330="","",IF('Actual Allocation Calc'!$AJ$78="A",
IF($P330="Employed",$U330,
IF(AND($P330="Terminated"),($U330/7*AR330),
IF(AND($P330="Furloughed"),($U330/7*AR330)+($U330/7*BB330),
IF(AND($P330="Rehired"),($U330/7*BB330),
IF(AND($P330="Terminated",AR330&gt;0),$U330,
IF($P330="Furloughed",IF(AR330&gt;0,$U330)+IF(BB330&gt;0,$U330),
IF($P330="Rehired",IF(BB330&gt;0,$U330)))))))),IF('Actual Allocation Calc'!$AJ$78="C",'Actual Allocation Calc'!N330,'Actual Allocation Calc'!W330+IF($P330="Employed",$U330,
IF(AND($P330="Terminated"),($U330/7*AR330),
IF(AND($P330="Furloughed"),($U330/7*AR330)+($U330/7*BB330),
IF(AND($P330="Rehired"),($U330/7*BB330),
IF(AND($P330="Terminated",AR330&gt;0),$U330,
IF($P330="Furloughed",IF(AR330&gt;0,$U330)+IF(BB330&gt;0,$U330),
IF($P330="Rehired",IF(BB330&gt;0,$U330))))))))*'Actual Allocation Calc'!$AJ$99)))</f>
        <v/>
      </c>
      <c r="AB330" s="210" t="str">
        <f>IF($B330="","",IF('Actual Allocation Calc'!$AK$78="A",
IF($P330="Employed",$U330,
IF(AND($P330="Terminated"),($U330/7*AS330),
IF(AND($P330="Furloughed"),($U330/7*AS330)+($U330/7*BC330),
IF(AND($P330="Rehired"),($U330/7*BC330),
IF(AND($P330="Terminated",AS330&gt;0),$U330,
IF($P330="Furloughed",IF(AS330&gt;0,$U330)+IF(BC330&gt;0,$U330),
IF($P330="Rehired",IF(BC330&gt;0,$U330)))))))),IF('Actual Allocation Calc'!$AK$78="C",'Actual Allocation Calc'!O330,'Actual Allocation Calc'!X330+IF($P330="Employed",$U330,
IF(AND($P330="Terminated"),($U330/7*AS330),
IF(AND($P330="Furloughed"),($U330/7*AS330)+($U330/7*BC330),
IF(AND($P330="Rehired"),($U330/7*BC330),
IF(AND($P330="Terminated",AS330&gt;0),$U330,
IF($P330="Furloughed",IF(AS330&gt;0,$U330)+IF(BC330&gt;0,$U330),
IF($P330="Rehired",IF(BC330&gt;0,$U330))))))))*'Actual Allocation Calc'!$AK$99)))</f>
        <v/>
      </c>
      <c r="AC330" s="210" t="str">
        <f>IF($B330="","",IF('Actual Allocation Calc'!$AL$78="A",
IF($P330="Employed",$U330,
IF(AND($P330="Terminated"),($U330/7*AT330),
IF(AND($P330="Furloughed"),($U330/7*AT330)+($U330/7*BD330),
IF(AND($P330="Rehired"),($U330/7*BD330),
IF(AND($P330="Terminated",AT330&gt;0),$U330,
IF($P330="Furloughed",IF(AT330&gt;0,$U330)+IF(BD330&gt;0,$U330),
IF($P330="Rehired",IF(BD330&gt;0,$U330)))))))),IF('Actual Allocation Calc'!$AL$78="C",'Actual Allocation Calc'!P330,'Actual Allocation Calc'!Y330+IF($P330="Employed",$U330,
IF(AND($P330="Terminated"),($U330/7*AT330),
IF(AND($P330="Furloughed"),($U330/7*AT330)+($U330/7*BD330),
IF(AND($P330="Rehired"),($U330/7*BD330),
IF(AND($P330="Terminated",AT330&gt;0),$U330,
IF($P330="Furloughed",IF(AT330&gt;0,$U330)+IF(BD330&gt;0,$U330),
IF($P330="Rehired",IF(BD330&gt;0,$U330))))))))*'Actual Allocation Calc'!$AL$99)))</f>
        <v/>
      </c>
      <c r="AD330" s="210" t="str">
        <f>IF($B330="","",IF('Actual Allocation Calc'!$AM$78="A",
IF($P330="Employed",$U330,
IF(AND($P330="Terminated"),($U330/7*AU330),
IF(AND($P330="Furloughed"),($U330/7*AU330)+($U330/7*BE330),
IF(AND($P330="Rehired"),($U330/7*BE330),
IF(AND($P330="Terminated",AU330&gt;0),$U330,
IF($P330="Furloughed",IF(AU330&gt;0,$U330)+IF(BE330&gt;0,$U330),
IF($P330="Rehired",IF(BE330&gt;0,$U330)))))))),IF('Actual Allocation Calc'!$AM$78="C",'Actual Allocation Calc'!Q330,'Actual Allocation Calc'!Z330+IF($P330="Employed",$U330,
IF(AND($P330="Terminated"),($U330/7*AU330),
IF(AND($P330="Furloughed"),($U330/7*AU330)+($U330/7*BE330),
IF(AND($P330="Rehired"),($U330/7*BE330),
IF(AND($P330="Terminated",AU330&gt;0),$U330,
IF($P330="Furloughed",IF(AU330&gt;0,$U330)+IF(BE330&gt;0,$U330),
IF($P330="Rehired",IF(BE330&gt;0,$U330))))))))*'Actual Allocation Calc'!$AM$99)))</f>
        <v/>
      </c>
      <c r="AE330" s="210" t="str">
        <f>IF($B330="","",IF('Actual Allocation Calc'!$AN$78="A",
IF($P330="Employed",$U330,
IF(AND($P330="Terminated"),($U330/7*AV330),
IF(AND($P330="Furloughed"),($U330/7*AV330)+($U330/7*BF330),
IF(AND($P330="Rehired"),($U330/7*BF330),
IF(AND($P330="Terminated",AV330&gt;0),$U330,
IF($P330="Furloughed",IF(AV330&gt;0,$U330)+IF(BF330&gt;0,$U330),
IF($P330="Rehired",IF(BF330&gt;0,$U330)))))))),IF('Actual Allocation Calc'!$AN$78="C",'Actual Allocation Calc'!R330,'Actual Allocation Calc'!AA330+IF($P330="Employed",$U330,
IF(AND($P330="Terminated"),($U330/7*AV330),
IF(AND($P330="Furloughed"),($U330/7*AV330)+($U330/7*BF330),
IF(AND($P330="Rehired"),($U330/7*BF330),
IF(AND($P330="Terminated",AV330&gt;0),$U330,
IF($P330="Furloughed",IF(AV330&gt;0,$U330)+IF(BF330&gt;0,$U330),
IF($P330="Rehired",IF(BF330&gt;0,$U330))))))))*'Actual Allocation Calc'!$AN$99)))</f>
        <v/>
      </c>
      <c r="AF330" s="210" t="str">
        <f>IF($B330="","",IF('Actual Allocation Calc'!$AO$78="A",
IF($P330="Employed",$U330,
IF(AND($P330="Terminated"),($U330/7*AW330),
IF(AND($P330="Furloughed"),($U330/7*AW330)+($U330/7*BG330),
IF(AND($P330="Rehired"),($U330/7*BG330),
IF(AND($P330="Terminated",AW330&gt;0),$U330,
IF($P330="Furloughed",IF(AW330&gt;0,$U330)+IF(BG330&gt;0,$U330),
IF($P330="Rehired",IF(BG330&gt;0,$U330)))))))),IF('Actual Allocation Calc'!$AO$78="C",'Actual Allocation Calc'!S330,'Actual Allocation Calc'!AB330+IF($P330="Employed",$U330,
IF(AND($P330="Terminated"),($U330/7*AW330),
IF(AND($P330="Furloughed"),($U330/7*AW330)+($U330/7*BG330),
IF(AND($P330="Rehired"),($U330/7*BG330),
IF(AND($P330="Terminated",AW330&gt;0),$U330,
IF($P330="Furloughed",IF(AW330&gt;0,$U330)+IF(BG330&gt;0,$U330),
IF($P330="Rehired",IF(BG330&gt;0,$U330))))))))*'Actual Allocation Calc'!$AO$99)))</f>
        <v/>
      </c>
      <c r="AG330" s="210" t="str">
        <f>IF($B330="","",IF('Actual Allocation Calc'!$AP$78="A",
IF($P330="Employed",$U330/7*BK330,
IF(AND($P330="Terminated"),($U330/7*AX330),
IF(AND($P330="Furloughed"),($U330/7*AX330)+($U330/7*BH330),
IF(AND($P330="Rehired"),($U330/7*BH330),
IF(AND($P330="Terminated",AX330&gt;0),$U330,
IF($P330="Furloughed",IF(AX330&gt;0,$U330)+IF(BH330&gt;0,$U330),
IF($P330="Rehired",IF(BH330&gt;0,$U330)))))))),IF('Actual Allocation Calc'!$AP$78="C",'Actual Allocation Calc'!T330,'Actual Allocation Calc'!AC330+IF($P330="Employed",$U330/7*BK330,
IF(AND($P330="Terminated"),($U330/7*AX330),
IF(AND($P330="Furloughed"),($U330/7*AX330)+($U330/7*BH330),
IF(AND($P330="Rehired"),($U330/7*BH330),
IF(AND($P330="Terminated",AX330&gt;0),$U330,
IF($P330="Furloughed",IF(AX330&gt;0,$U330)+IF(BH330&gt;0,$U330),
IF($P330="Rehired",IF(BH330&gt;0,$U330))))))))*'Actual Allocation Calc'!$AP$99)))</f>
        <v/>
      </c>
      <c r="AH330" s="536"/>
      <c r="AI330" s="82">
        <f t="shared" si="108"/>
        <v>0</v>
      </c>
      <c r="AJ330" s="210">
        <f t="shared" si="90"/>
        <v>0</v>
      </c>
      <c r="AK330" s="397" t="str">
        <f t="shared" si="91"/>
        <v/>
      </c>
      <c r="AM330" s="122"/>
      <c r="AO330" s="214" t="str">
        <f>IFERROR(IF($V330="","",VLOOKUP(V330,'Calendar Calcs'!$B$2:$E1297,4,FALSE)),0)</f>
        <v/>
      </c>
      <c r="AP330" s="69" t="str">
        <f>IF($AO330="","", IF($AO330&lt;AP$23,0,IF($AO330&gt;AP$23,COUNTIFS('Calendar Calcs'!$E$2:$E1297,AP$23),COUNTIFS('Calendar Calcs'!$E$2:$E1297,AP$23,'Calendar Calcs'!$D$2:$D1297,"&lt;="&amp;WEEKDAY($V330)))))</f>
        <v/>
      </c>
      <c r="AQ330" s="69" t="str">
        <f>IF($AO330="","", IF($AO330&lt;AQ$23,0,IF($AO330&gt;AQ$23,COUNTIFS('Calendar Calcs'!$E$2:$E1297,AQ$23),COUNTIFS('Calendar Calcs'!$E$2:$E1297,AQ$23,'Calendar Calcs'!$D$2:$D1297,"&lt;="&amp;WEEKDAY($V330)))))</f>
        <v/>
      </c>
      <c r="AR330" s="69" t="str">
        <f>IF($AO330="","", IF($AO330&lt;AR$23,0,IF($AO330&gt;AR$23,COUNTIFS('Calendar Calcs'!$E$2:$E1297,AR$23),COUNTIFS('Calendar Calcs'!$E$2:$E1297,AR$23,'Calendar Calcs'!$D$2:$D1297,"&lt;="&amp;WEEKDAY($V330)))))</f>
        <v/>
      </c>
      <c r="AS330" s="69" t="str">
        <f>IF($AO330="","", IF($AO330&lt;AS$23,0,IF($AO330&gt;AS$23,COUNTIFS('Calendar Calcs'!$E$2:$E1297,AS$23),COUNTIFS('Calendar Calcs'!$E$2:$E1297,AS$23,'Calendar Calcs'!$D$2:$D1297,"&lt;="&amp;WEEKDAY($V330)))))</f>
        <v/>
      </c>
      <c r="AT330" s="69" t="str">
        <f>IF($AO330="","", IF($AO330&lt;AT$23,0,IF($AO330&gt;AT$23,COUNTIFS('Calendar Calcs'!$E$2:$E1297,AT$23),COUNTIFS('Calendar Calcs'!$E$2:$E1297,AT$23,'Calendar Calcs'!$D$2:$D1297,"&lt;="&amp;WEEKDAY($V330)))))</f>
        <v/>
      </c>
      <c r="AU330" s="69" t="str">
        <f>IF($AO330="","", IF($AO330&lt;AU$23,0,IF($AO330&gt;AU$23,COUNTIFS('Calendar Calcs'!$E$2:$E1297,AU$23),COUNTIFS('Calendar Calcs'!$E$2:$E1297,AU$23,'Calendar Calcs'!$D$2:$D1297,"&lt;="&amp;WEEKDAY($V330)))))</f>
        <v/>
      </c>
      <c r="AV330" s="69" t="str">
        <f>IF($AO330="","", IF($AO330&lt;AV$23,0,IF($AO330&gt;AV$23,COUNTIFS('Calendar Calcs'!$E$2:$E1297,AV$23),COUNTIFS('Calendar Calcs'!$E$2:$E1297,AV$23,'Calendar Calcs'!$D$2:$D1297,"&lt;="&amp;WEEKDAY($V330)))))</f>
        <v/>
      </c>
      <c r="AW330" s="69" t="str">
        <f>IF($AO330="","", IF($AO330&lt;AW$23,0,IF($AO330&gt;AW$23,COUNTIFS('Calendar Calcs'!$E$2:$E1297,AW$23),COUNTIFS('Calendar Calcs'!$E$2:$E1297,AW$23,'Calendar Calcs'!$D$2:$D1297,"&lt;="&amp;WEEKDAY($V330)))))</f>
        <v/>
      </c>
      <c r="AX330" s="69" t="str">
        <f>IF($AO330="","", IF($AO330&lt;AX$23,0,IF($AO330&gt;AX$23,COUNTIFS('Calendar Calcs'!$E$2:$E1297,AX$23),COUNTIFS('Calendar Calcs'!$E$2:$E1297,AX$23,'Calendar Calcs'!$D$2:$D1297,"&lt;="&amp;WEEKDAY($V330)))))</f>
        <v/>
      </c>
      <c r="AY330" s="69" t="str">
        <f>IF($W330="","",VLOOKUP($W330,'Calendar Calcs'!$B$2:$E1297,4,FALSE))</f>
        <v/>
      </c>
      <c r="AZ330" s="69" t="str">
        <f>IF($AY330="","",IF($AY330&gt;AZ$23,0,IF($AY330&lt;AZ$23,COUNTIFS('Calendar Calcs'!$E$2:$E1297,AZ$23),COUNTIFS('Calendar Calcs'!$E$2:$E1297,AZ$23,'Calendar Calcs'!$D$2:$D1297,"&gt;="&amp;WEEKDAY($W330)))))</f>
        <v/>
      </c>
      <c r="BA330" s="69" t="str">
        <f>IF($AY330="","",IF($AY330&gt;BA$23,0,IF($AY330&lt;BA$23,COUNTIFS('Calendar Calcs'!$E$2:$E1297,BA$23),COUNTIFS('Calendar Calcs'!$E$2:$E1297,BA$23,'Calendar Calcs'!$D$2:$D1297,"&gt;="&amp;WEEKDAY($W330)))))</f>
        <v/>
      </c>
      <c r="BB330" s="69" t="str">
        <f>IF($AY330="","",IF($AY330&gt;BB$23,0,IF($AY330&lt;BB$23,COUNTIFS('Calendar Calcs'!$E$2:$E1297,BB$23),COUNTIFS('Calendar Calcs'!$E$2:$E1297,BB$23,'Calendar Calcs'!$D$2:$D1297,"&gt;="&amp;WEEKDAY($W330)))))</f>
        <v/>
      </c>
      <c r="BC330" s="69" t="str">
        <f>IF($AY330="","",IF($AY330&gt;BC$23,0,IF($AY330&lt;BC$23,COUNTIFS('Calendar Calcs'!$E$2:$E1297,BC$23),COUNTIFS('Calendar Calcs'!$E$2:$E1297,BC$23,'Calendar Calcs'!$D$2:$D1297,"&gt;="&amp;WEEKDAY($W330)))))</f>
        <v/>
      </c>
      <c r="BD330" s="69" t="str">
        <f>IF($AY330="","",IF($AY330&gt;BD$23,0,IF($AY330&lt;BD$23,COUNTIFS('Calendar Calcs'!$E$2:$E1297,BD$23),COUNTIFS('Calendar Calcs'!$E$2:$E1297,BD$23,'Calendar Calcs'!$D$2:$D1297,"&gt;="&amp;WEEKDAY($W330)))))</f>
        <v/>
      </c>
      <c r="BE330" s="69" t="str">
        <f>IF($AY330="","",IF($AY330&gt;BE$23,0,IF($AY330&lt;BE$23,COUNTIFS('Calendar Calcs'!$E$2:$E1297,BE$23),COUNTIFS('Calendar Calcs'!$E$2:$E1297,BE$23,'Calendar Calcs'!$D$2:$D1297,"&gt;="&amp;WEEKDAY($W330)))))</f>
        <v/>
      </c>
      <c r="BF330" s="69" t="str">
        <f>IF($AY330="","",IF($AY330&gt;BF$23,0,IF($AY330&lt;BF$23,COUNTIFS('Calendar Calcs'!$E$2:$E1297,BF$23),COUNTIFS('Calendar Calcs'!$E$2:$E1297,BF$23,'Calendar Calcs'!$D$2:$D1297,"&gt;="&amp;WEEKDAY($W330)))))</f>
        <v/>
      </c>
      <c r="BG330" s="69" t="str">
        <f>IF($AY330="","",IF($AY330&gt;BG$23,0,IF($AY330&lt;BG$23,COUNTIFS('Calendar Calcs'!$E$2:$E1297,BG$23),COUNTIFS('Calendar Calcs'!$E$2:$E1297,BG$23,'Calendar Calcs'!$D$2:$D1297,"&gt;="&amp;WEEKDAY($W330)))))</f>
        <v/>
      </c>
      <c r="BH330" s="69">
        <f t="shared" si="92"/>
        <v>6</v>
      </c>
      <c r="BI330" s="69">
        <f>IF(Cover!$E$43="","",VLOOKUP(Cover!$E$43,'Calendar Calcs'!$B$2:$E1297,4,FALSE))</f>
        <v>1</v>
      </c>
      <c r="BJ330" s="69">
        <f>IF($BI330="","", IF($BI330&lt;BJ$23,0,IF($BI330&gt;=BJ$23,COUNTIFS('Calendar Calcs'!$E$2:$E1297,BJ$23),COUNTIFS('Calendar Calcs'!$E$2:$E1297,BJ$23,'Calendar Calcs'!$D$2:$D1297,"&lt;="&amp;WEEKDAY($V330)))))</f>
        <v>1</v>
      </c>
      <c r="BK330" s="69">
        <f t="shared" si="89"/>
        <v>6</v>
      </c>
      <c r="BN330" s="69" t="str">
        <f>IF(T330&gt;0,"FTE",IF(Cover!$E$47="Weekly",IF(S330&gt;29.75,"FTE","PTE"),IF(S330&gt;59.75,"FTE","PTE")))</f>
        <v>PTE</v>
      </c>
      <c r="BO330" s="69">
        <f>IF(BN330="FTE",30,IF(Cover!$E$47="Weekly",'STEP 2 EE Data'!S330,'STEP 2 EE Data'!S330/2))</f>
        <v>0</v>
      </c>
      <c r="BP330" s="209">
        <f t="shared" si="93"/>
        <v>0</v>
      </c>
      <c r="BQ330" s="209">
        <f t="shared" si="94"/>
        <v>0</v>
      </c>
      <c r="BR330" s="209">
        <f t="shared" si="95"/>
        <v>0</v>
      </c>
      <c r="BS330" s="209">
        <f t="shared" si="96"/>
        <v>0</v>
      </c>
      <c r="BT330" s="209">
        <f t="shared" si="97"/>
        <v>0</v>
      </c>
      <c r="BU330" s="209">
        <f t="shared" si="98"/>
        <v>0</v>
      </c>
      <c r="BV330" s="209">
        <f t="shared" si="99"/>
        <v>0</v>
      </c>
      <c r="BW330" s="209">
        <f t="shared" si="100"/>
        <v>0</v>
      </c>
      <c r="BX330" s="209">
        <f t="shared" si="101"/>
        <v>0</v>
      </c>
      <c r="CC330" s="210" t="str">
        <f>IF(B330="","",IF(C330="",IF(Cover!$E$47="Weekly",'STEP 3 EE Comp'!BI335*8,'STEP 3 EE Comp'!BI335*4),IF(Cover!$E$47="Weekly",'STEP 3 EE Comp'!BI335,'STEP 3 EE Comp'!BI335)))</f>
        <v/>
      </c>
      <c r="CD330" s="82" t="str">
        <f t="shared" si="102"/>
        <v/>
      </c>
      <c r="CE330" s="417">
        <f t="shared" si="103"/>
        <v>1</v>
      </c>
      <c r="CF330" s="82" t="str">
        <f t="shared" si="104"/>
        <v>Good</v>
      </c>
      <c r="CG330" s="82">
        <f t="shared" si="105"/>
        <v>0</v>
      </c>
      <c r="CH330" s="234">
        <f t="shared" si="106"/>
        <v>0</v>
      </c>
    </row>
    <row r="331" spans="1:86" s="69" customFormat="1" x14ac:dyDescent="0.3">
      <c r="A331" s="555"/>
      <c r="B331" s="52"/>
      <c r="C331" s="52"/>
      <c r="D331" s="52"/>
      <c r="E331" s="52"/>
      <c r="F331" s="507"/>
      <c r="G331" s="210">
        <f t="shared" si="107"/>
        <v>0</v>
      </c>
      <c r="H331" s="82">
        <f t="shared" si="88"/>
        <v>0</v>
      </c>
      <c r="I331" s="211"/>
      <c r="J331" s="441" t="s">
        <v>21</v>
      </c>
      <c r="K331" s="441" t="s">
        <v>21</v>
      </c>
      <c r="L331" s="441" t="s">
        <v>21</v>
      </c>
      <c r="M331" s="441" t="s">
        <v>21</v>
      </c>
      <c r="N331" s="568" t="s">
        <v>21</v>
      </c>
      <c r="O331" s="211"/>
      <c r="P331" s="212" t="str">
        <f>IF(B331="","",
IF(AND(V331="",W331="",B331&lt;&gt;""),"Employed",
IF(AND(V331&lt;&gt;"",W331="",B331&lt;&gt;""),"Terminated",
IF(AND(V331&lt;&gt;"",W331&lt;&gt;"",B331&lt;&gt;""),IF(W331&lt;Cover!$E$43,"Employed","Furloughed"),
IF(AND(V331="",W331&lt;&gt;"",B331&lt;&gt;""),IF(W331&lt;Cover!$E$43,"Employed","Rehired"))))))</f>
        <v/>
      </c>
      <c r="Q331" s="211"/>
      <c r="R331" s="536"/>
      <c r="S331" s="563"/>
      <c r="T331" s="536"/>
      <c r="U331" s="82">
        <f>IF(Cover!$E$47="Weekly",IF(T331&gt;0,T331,R331*S331),IF(T331&gt;0,T331,R331*S331)/2)</f>
        <v>0</v>
      </c>
      <c r="V331" s="564"/>
      <c r="W331" s="564"/>
      <c r="Y331" s="213" t="str">
        <f>IF($B331="","",IF('Actual Allocation Calc'!$AH$78="A",
IF($P331="Employed",$U331/7*BJ331,
IF(AND($P331="Terminated"),($U331/7*AP331),
IF(AND($P331="Furloughed"),($U331/7*AP331)+($U331/7*AZ331),
IF(AND($P331="Rehired"),($U331/7*AZ331),
IF(AND($P331="Terminated",AP331&gt;0),$U331,
IF($P331="Furloughed",IF(AP331&gt;0,$U331)+IF(AZ331&gt;0,$U331),
IF($P331="Rehired",IF(AZ331&gt;0,$U331)))))))),IF('Actual Allocation Calc'!$AH$78="C",'Actual Allocation Calc'!L331,'Actual Allocation Calc'!U331+IF($P331="Employed",$U331/7*BJ331,
IF(AND($P331="Terminated"),($U331/7*AP331),
IF(AND($P331="Furloughed"),($U331/7*AP331)+($U331/7*AZ331),
IF(AND($P331="Rehired"),($U331/7*AZ331),
IF(AND($P331="Terminated",AP331&gt;0),$U331,
IF($P331="Furloughed",IF(AP331&gt;0,$U331)+IF(AZ331&gt;0,$U331),
IF($P331="Rehired",IF(AZ331&gt;0,$U331))))))))*'Actual Allocation Calc'!$AH$99)))</f>
        <v/>
      </c>
      <c r="Z331" s="210" t="str">
        <f>IF($B331="","",IF('Actual Allocation Calc'!$AI$78="A",
IF($P331="Employed",$U331,
IF(AND($P331="Terminated"),($U331/7*AQ331),
IF(AND($P331="Furloughed"),($U331/7*AQ331)+($U331/7*BA331),
IF(AND($P331="Rehired"),($U331/7*BA331),
IF(AND($P331="Terminated",AQ331&gt;0),$U331,
IF($P331="Furloughed",IF(AQ331&gt;0,$U331)+IF(BA331&gt;0,$U331),
IF($P331="Rehired",IF(BA331&gt;0,$U331)))))))),IF('Actual Allocation Calc'!$AI$78="C",'Actual Allocation Calc'!M331,'Actual Allocation Calc'!V331+IF($P331="Employed",$U331,
IF(AND($P331="Terminated"),($U331/7*AQ331),
IF(AND($P331="Furloughed"),($U331/7*AQ331)+($U331/7*BA331),
IF(AND($P331="Rehired"),($U331/7*BA331),
IF(AND($P331="Terminated",AQ331&gt;0),$U331,
IF($P331="Furloughed",IF(AQ331&gt;0,$U331)+IF(BA331&gt;0,$U331),
IF($P331="Rehired",IF(BA331&gt;0,$U331))))))))*'Actual Allocation Calc'!$AI$99)))</f>
        <v/>
      </c>
      <c r="AA331" s="210" t="str">
        <f>IF($B331="","",IF('Actual Allocation Calc'!$AJ$78="A",
IF($P331="Employed",$U331,
IF(AND($P331="Terminated"),($U331/7*AR331),
IF(AND($P331="Furloughed"),($U331/7*AR331)+($U331/7*BB331),
IF(AND($P331="Rehired"),($U331/7*BB331),
IF(AND($P331="Terminated",AR331&gt;0),$U331,
IF($P331="Furloughed",IF(AR331&gt;0,$U331)+IF(BB331&gt;0,$U331),
IF($P331="Rehired",IF(BB331&gt;0,$U331)))))))),IF('Actual Allocation Calc'!$AJ$78="C",'Actual Allocation Calc'!N331,'Actual Allocation Calc'!W331+IF($P331="Employed",$U331,
IF(AND($P331="Terminated"),($U331/7*AR331),
IF(AND($P331="Furloughed"),($U331/7*AR331)+($U331/7*BB331),
IF(AND($P331="Rehired"),($U331/7*BB331),
IF(AND($P331="Terminated",AR331&gt;0),$U331,
IF($P331="Furloughed",IF(AR331&gt;0,$U331)+IF(BB331&gt;0,$U331),
IF($P331="Rehired",IF(BB331&gt;0,$U331))))))))*'Actual Allocation Calc'!$AJ$99)))</f>
        <v/>
      </c>
      <c r="AB331" s="210" t="str">
        <f>IF($B331="","",IF('Actual Allocation Calc'!$AK$78="A",
IF($P331="Employed",$U331,
IF(AND($P331="Terminated"),($U331/7*AS331),
IF(AND($P331="Furloughed"),($U331/7*AS331)+($U331/7*BC331),
IF(AND($P331="Rehired"),($U331/7*BC331),
IF(AND($P331="Terminated",AS331&gt;0),$U331,
IF($P331="Furloughed",IF(AS331&gt;0,$U331)+IF(BC331&gt;0,$U331),
IF($P331="Rehired",IF(BC331&gt;0,$U331)))))))),IF('Actual Allocation Calc'!$AK$78="C",'Actual Allocation Calc'!O331,'Actual Allocation Calc'!X331+IF($P331="Employed",$U331,
IF(AND($P331="Terminated"),($U331/7*AS331),
IF(AND($P331="Furloughed"),($U331/7*AS331)+($U331/7*BC331),
IF(AND($P331="Rehired"),($U331/7*BC331),
IF(AND($P331="Terminated",AS331&gt;0),$U331,
IF($P331="Furloughed",IF(AS331&gt;0,$U331)+IF(BC331&gt;0,$U331),
IF($P331="Rehired",IF(BC331&gt;0,$U331))))))))*'Actual Allocation Calc'!$AK$99)))</f>
        <v/>
      </c>
      <c r="AC331" s="210" t="str">
        <f>IF($B331="","",IF('Actual Allocation Calc'!$AL$78="A",
IF($P331="Employed",$U331,
IF(AND($P331="Terminated"),($U331/7*AT331),
IF(AND($P331="Furloughed"),($U331/7*AT331)+($U331/7*BD331),
IF(AND($P331="Rehired"),($U331/7*BD331),
IF(AND($P331="Terminated",AT331&gt;0),$U331,
IF($P331="Furloughed",IF(AT331&gt;0,$U331)+IF(BD331&gt;0,$U331),
IF($P331="Rehired",IF(BD331&gt;0,$U331)))))))),IF('Actual Allocation Calc'!$AL$78="C",'Actual Allocation Calc'!P331,'Actual Allocation Calc'!Y331+IF($P331="Employed",$U331,
IF(AND($P331="Terminated"),($U331/7*AT331),
IF(AND($P331="Furloughed"),($U331/7*AT331)+($U331/7*BD331),
IF(AND($P331="Rehired"),($U331/7*BD331),
IF(AND($P331="Terminated",AT331&gt;0),$U331,
IF($P331="Furloughed",IF(AT331&gt;0,$U331)+IF(BD331&gt;0,$U331),
IF($P331="Rehired",IF(BD331&gt;0,$U331))))))))*'Actual Allocation Calc'!$AL$99)))</f>
        <v/>
      </c>
      <c r="AD331" s="210" t="str">
        <f>IF($B331="","",IF('Actual Allocation Calc'!$AM$78="A",
IF($P331="Employed",$U331,
IF(AND($P331="Terminated"),($U331/7*AU331),
IF(AND($P331="Furloughed"),($U331/7*AU331)+($U331/7*BE331),
IF(AND($P331="Rehired"),($U331/7*BE331),
IF(AND($P331="Terminated",AU331&gt;0),$U331,
IF($P331="Furloughed",IF(AU331&gt;0,$U331)+IF(BE331&gt;0,$U331),
IF($P331="Rehired",IF(BE331&gt;0,$U331)))))))),IF('Actual Allocation Calc'!$AM$78="C",'Actual Allocation Calc'!Q331,'Actual Allocation Calc'!Z331+IF($P331="Employed",$U331,
IF(AND($P331="Terminated"),($U331/7*AU331),
IF(AND($P331="Furloughed"),($U331/7*AU331)+($U331/7*BE331),
IF(AND($P331="Rehired"),($U331/7*BE331),
IF(AND($P331="Terminated",AU331&gt;0),$U331,
IF($P331="Furloughed",IF(AU331&gt;0,$U331)+IF(BE331&gt;0,$U331),
IF($P331="Rehired",IF(BE331&gt;0,$U331))))))))*'Actual Allocation Calc'!$AM$99)))</f>
        <v/>
      </c>
      <c r="AE331" s="210" t="str">
        <f>IF($B331="","",IF('Actual Allocation Calc'!$AN$78="A",
IF($P331="Employed",$U331,
IF(AND($P331="Terminated"),($U331/7*AV331),
IF(AND($P331="Furloughed"),($U331/7*AV331)+($U331/7*BF331),
IF(AND($P331="Rehired"),($U331/7*BF331),
IF(AND($P331="Terminated",AV331&gt;0),$U331,
IF($P331="Furloughed",IF(AV331&gt;0,$U331)+IF(BF331&gt;0,$U331),
IF($P331="Rehired",IF(BF331&gt;0,$U331)))))))),IF('Actual Allocation Calc'!$AN$78="C",'Actual Allocation Calc'!R331,'Actual Allocation Calc'!AA331+IF($P331="Employed",$U331,
IF(AND($P331="Terminated"),($U331/7*AV331),
IF(AND($P331="Furloughed"),($U331/7*AV331)+($U331/7*BF331),
IF(AND($P331="Rehired"),($U331/7*BF331),
IF(AND($P331="Terminated",AV331&gt;0),$U331,
IF($P331="Furloughed",IF(AV331&gt;0,$U331)+IF(BF331&gt;0,$U331),
IF($P331="Rehired",IF(BF331&gt;0,$U331))))))))*'Actual Allocation Calc'!$AN$99)))</f>
        <v/>
      </c>
      <c r="AF331" s="210" t="str">
        <f>IF($B331="","",IF('Actual Allocation Calc'!$AO$78="A",
IF($P331="Employed",$U331,
IF(AND($P331="Terminated"),($U331/7*AW331),
IF(AND($P331="Furloughed"),($U331/7*AW331)+($U331/7*BG331),
IF(AND($P331="Rehired"),($U331/7*BG331),
IF(AND($P331="Terminated",AW331&gt;0),$U331,
IF($P331="Furloughed",IF(AW331&gt;0,$U331)+IF(BG331&gt;0,$U331),
IF($P331="Rehired",IF(BG331&gt;0,$U331)))))))),IF('Actual Allocation Calc'!$AO$78="C",'Actual Allocation Calc'!S331,'Actual Allocation Calc'!AB331+IF($P331="Employed",$U331,
IF(AND($P331="Terminated"),($U331/7*AW331),
IF(AND($P331="Furloughed"),($U331/7*AW331)+($U331/7*BG331),
IF(AND($P331="Rehired"),($U331/7*BG331),
IF(AND($P331="Terminated",AW331&gt;0),$U331,
IF($P331="Furloughed",IF(AW331&gt;0,$U331)+IF(BG331&gt;0,$U331),
IF($P331="Rehired",IF(BG331&gt;0,$U331))))))))*'Actual Allocation Calc'!$AO$99)))</f>
        <v/>
      </c>
      <c r="AG331" s="210" t="str">
        <f>IF($B331="","",IF('Actual Allocation Calc'!$AP$78="A",
IF($P331="Employed",$U331/7*BK331,
IF(AND($P331="Terminated"),($U331/7*AX331),
IF(AND($P331="Furloughed"),($U331/7*AX331)+($U331/7*BH331),
IF(AND($P331="Rehired"),($U331/7*BH331),
IF(AND($P331="Terminated",AX331&gt;0),$U331,
IF($P331="Furloughed",IF(AX331&gt;0,$U331)+IF(BH331&gt;0,$U331),
IF($P331="Rehired",IF(BH331&gt;0,$U331)))))))),IF('Actual Allocation Calc'!$AP$78="C",'Actual Allocation Calc'!T331,'Actual Allocation Calc'!AC331+IF($P331="Employed",$U331/7*BK331,
IF(AND($P331="Terminated"),($U331/7*AX331),
IF(AND($P331="Furloughed"),($U331/7*AX331)+($U331/7*BH331),
IF(AND($P331="Rehired"),($U331/7*BH331),
IF(AND($P331="Terminated",AX331&gt;0),$U331,
IF($P331="Furloughed",IF(AX331&gt;0,$U331)+IF(BH331&gt;0,$U331),
IF($P331="Rehired",IF(BH331&gt;0,$U331))))))))*'Actual Allocation Calc'!$AP$99)))</f>
        <v/>
      </c>
      <c r="AH331" s="536"/>
      <c r="AI331" s="82">
        <f t="shared" si="108"/>
        <v>0</v>
      </c>
      <c r="AJ331" s="210">
        <f t="shared" si="90"/>
        <v>0</v>
      </c>
      <c r="AK331" s="397" t="str">
        <f t="shared" si="91"/>
        <v/>
      </c>
      <c r="AM331" s="122"/>
      <c r="AO331" s="214" t="str">
        <f>IFERROR(IF($V331="","",VLOOKUP(V331,'Calendar Calcs'!$B$2:$E1298,4,FALSE)),0)</f>
        <v/>
      </c>
      <c r="AP331" s="69" t="str">
        <f>IF($AO331="","", IF($AO331&lt;AP$23,0,IF($AO331&gt;AP$23,COUNTIFS('Calendar Calcs'!$E$2:$E1298,AP$23),COUNTIFS('Calendar Calcs'!$E$2:$E1298,AP$23,'Calendar Calcs'!$D$2:$D1298,"&lt;="&amp;WEEKDAY($V331)))))</f>
        <v/>
      </c>
      <c r="AQ331" s="69" t="str">
        <f>IF($AO331="","", IF($AO331&lt;AQ$23,0,IF($AO331&gt;AQ$23,COUNTIFS('Calendar Calcs'!$E$2:$E1298,AQ$23),COUNTIFS('Calendar Calcs'!$E$2:$E1298,AQ$23,'Calendar Calcs'!$D$2:$D1298,"&lt;="&amp;WEEKDAY($V331)))))</f>
        <v/>
      </c>
      <c r="AR331" s="69" t="str">
        <f>IF($AO331="","", IF($AO331&lt;AR$23,0,IF($AO331&gt;AR$23,COUNTIFS('Calendar Calcs'!$E$2:$E1298,AR$23),COUNTIFS('Calendar Calcs'!$E$2:$E1298,AR$23,'Calendar Calcs'!$D$2:$D1298,"&lt;="&amp;WEEKDAY($V331)))))</f>
        <v/>
      </c>
      <c r="AS331" s="69" t="str">
        <f>IF($AO331="","", IF($AO331&lt;AS$23,0,IF($AO331&gt;AS$23,COUNTIFS('Calendar Calcs'!$E$2:$E1298,AS$23),COUNTIFS('Calendar Calcs'!$E$2:$E1298,AS$23,'Calendar Calcs'!$D$2:$D1298,"&lt;="&amp;WEEKDAY($V331)))))</f>
        <v/>
      </c>
      <c r="AT331" s="69" t="str">
        <f>IF($AO331="","", IF($AO331&lt;AT$23,0,IF($AO331&gt;AT$23,COUNTIFS('Calendar Calcs'!$E$2:$E1298,AT$23),COUNTIFS('Calendar Calcs'!$E$2:$E1298,AT$23,'Calendar Calcs'!$D$2:$D1298,"&lt;="&amp;WEEKDAY($V331)))))</f>
        <v/>
      </c>
      <c r="AU331" s="69" t="str">
        <f>IF($AO331="","", IF($AO331&lt;AU$23,0,IF($AO331&gt;AU$23,COUNTIFS('Calendar Calcs'!$E$2:$E1298,AU$23),COUNTIFS('Calendar Calcs'!$E$2:$E1298,AU$23,'Calendar Calcs'!$D$2:$D1298,"&lt;="&amp;WEEKDAY($V331)))))</f>
        <v/>
      </c>
      <c r="AV331" s="69" t="str">
        <f>IF($AO331="","", IF($AO331&lt;AV$23,0,IF($AO331&gt;AV$23,COUNTIFS('Calendar Calcs'!$E$2:$E1298,AV$23),COUNTIFS('Calendar Calcs'!$E$2:$E1298,AV$23,'Calendar Calcs'!$D$2:$D1298,"&lt;="&amp;WEEKDAY($V331)))))</f>
        <v/>
      </c>
      <c r="AW331" s="69" t="str">
        <f>IF($AO331="","", IF($AO331&lt;AW$23,0,IF($AO331&gt;AW$23,COUNTIFS('Calendar Calcs'!$E$2:$E1298,AW$23),COUNTIFS('Calendar Calcs'!$E$2:$E1298,AW$23,'Calendar Calcs'!$D$2:$D1298,"&lt;="&amp;WEEKDAY($V331)))))</f>
        <v/>
      </c>
      <c r="AX331" s="69" t="str">
        <f>IF($AO331="","", IF($AO331&lt;AX$23,0,IF($AO331&gt;AX$23,COUNTIFS('Calendar Calcs'!$E$2:$E1298,AX$23),COUNTIFS('Calendar Calcs'!$E$2:$E1298,AX$23,'Calendar Calcs'!$D$2:$D1298,"&lt;="&amp;WEEKDAY($V331)))))</f>
        <v/>
      </c>
      <c r="AY331" s="69" t="str">
        <f>IF($W331="","",VLOOKUP($W331,'Calendar Calcs'!$B$2:$E1298,4,FALSE))</f>
        <v/>
      </c>
      <c r="AZ331" s="69" t="str">
        <f>IF($AY331="","",IF($AY331&gt;AZ$23,0,IF($AY331&lt;AZ$23,COUNTIFS('Calendar Calcs'!$E$2:$E1298,AZ$23),COUNTIFS('Calendar Calcs'!$E$2:$E1298,AZ$23,'Calendar Calcs'!$D$2:$D1298,"&gt;="&amp;WEEKDAY($W331)))))</f>
        <v/>
      </c>
      <c r="BA331" s="69" t="str">
        <f>IF($AY331="","",IF($AY331&gt;BA$23,0,IF($AY331&lt;BA$23,COUNTIFS('Calendar Calcs'!$E$2:$E1298,BA$23),COUNTIFS('Calendar Calcs'!$E$2:$E1298,BA$23,'Calendar Calcs'!$D$2:$D1298,"&gt;="&amp;WEEKDAY($W331)))))</f>
        <v/>
      </c>
      <c r="BB331" s="69" t="str">
        <f>IF($AY331="","",IF($AY331&gt;BB$23,0,IF($AY331&lt;BB$23,COUNTIFS('Calendar Calcs'!$E$2:$E1298,BB$23),COUNTIFS('Calendar Calcs'!$E$2:$E1298,BB$23,'Calendar Calcs'!$D$2:$D1298,"&gt;="&amp;WEEKDAY($W331)))))</f>
        <v/>
      </c>
      <c r="BC331" s="69" t="str">
        <f>IF($AY331="","",IF($AY331&gt;BC$23,0,IF($AY331&lt;BC$23,COUNTIFS('Calendar Calcs'!$E$2:$E1298,BC$23),COUNTIFS('Calendar Calcs'!$E$2:$E1298,BC$23,'Calendar Calcs'!$D$2:$D1298,"&gt;="&amp;WEEKDAY($W331)))))</f>
        <v/>
      </c>
      <c r="BD331" s="69" t="str">
        <f>IF($AY331="","",IF($AY331&gt;BD$23,0,IF($AY331&lt;BD$23,COUNTIFS('Calendar Calcs'!$E$2:$E1298,BD$23),COUNTIFS('Calendar Calcs'!$E$2:$E1298,BD$23,'Calendar Calcs'!$D$2:$D1298,"&gt;="&amp;WEEKDAY($W331)))))</f>
        <v/>
      </c>
      <c r="BE331" s="69" t="str">
        <f>IF($AY331="","",IF($AY331&gt;BE$23,0,IF($AY331&lt;BE$23,COUNTIFS('Calendar Calcs'!$E$2:$E1298,BE$23),COUNTIFS('Calendar Calcs'!$E$2:$E1298,BE$23,'Calendar Calcs'!$D$2:$D1298,"&gt;="&amp;WEEKDAY($W331)))))</f>
        <v/>
      </c>
      <c r="BF331" s="69" t="str">
        <f>IF($AY331="","",IF($AY331&gt;BF$23,0,IF($AY331&lt;BF$23,COUNTIFS('Calendar Calcs'!$E$2:$E1298,BF$23),COUNTIFS('Calendar Calcs'!$E$2:$E1298,BF$23,'Calendar Calcs'!$D$2:$D1298,"&gt;="&amp;WEEKDAY($W331)))))</f>
        <v/>
      </c>
      <c r="BG331" s="69" t="str">
        <f>IF($AY331="","",IF($AY331&gt;BG$23,0,IF($AY331&lt;BG$23,COUNTIFS('Calendar Calcs'!$E$2:$E1298,BG$23),COUNTIFS('Calendar Calcs'!$E$2:$E1298,BG$23,'Calendar Calcs'!$D$2:$D1298,"&gt;="&amp;WEEKDAY($W331)))))</f>
        <v/>
      </c>
      <c r="BH331" s="69">
        <f t="shared" si="92"/>
        <v>6</v>
      </c>
      <c r="BI331" s="69">
        <f>IF(Cover!$E$43="","",VLOOKUP(Cover!$E$43,'Calendar Calcs'!$B$2:$E1298,4,FALSE))</f>
        <v>1</v>
      </c>
      <c r="BJ331" s="69">
        <f>IF($BI331="","", IF($BI331&lt;BJ$23,0,IF($BI331&gt;=BJ$23,COUNTIFS('Calendar Calcs'!$E$2:$E1298,BJ$23),COUNTIFS('Calendar Calcs'!$E$2:$E1298,BJ$23,'Calendar Calcs'!$D$2:$D1298,"&lt;="&amp;WEEKDAY($V331)))))</f>
        <v>1</v>
      </c>
      <c r="BK331" s="69">
        <f t="shared" si="89"/>
        <v>6</v>
      </c>
      <c r="BN331" s="69" t="str">
        <f>IF(T331&gt;0,"FTE",IF(Cover!$E$47="Weekly",IF(S331&gt;29.75,"FTE","PTE"),IF(S331&gt;59.75,"FTE","PTE")))</f>
        <v>PTE</v>
      </c>
      <c r="BO331" s="69">
        <f>IF(BN331="FTE",30,IF(Cover!$E$47="Weekly",'STEP 2 EE Data'!S331,'STEP 2 EE Data'!S331/2))</f>
        <v>0</v>
      </c>
      <c r="BP331" s="209">
        <f t="shared" si="93"/>
        <v>0</v>
      </c>
      <c r="BQ331" s="209">
        <f t="shared" si="94"/>
        <v>0</v>
      </c>
      <c r="BR331" s="209">
        <f t="shared" si="95"/>
        <v>0</v>
      </c>
      <c r="BS331" s="209">
        <f t="shared" si="96"/>
        <v>0</v>
      </c>
      <c r="BT331" s="209">
        <f t="shared" si="97"/>
        <v>0</v>
      </c>
      <c r="BU331" s="209">
        <f t="shared" si="98"/>
        <v>0</v>
      </c>
      <c r="BV331" s="209">
        <f t="shared" si="99"/>
        <v>0</v>
      </c>
      <c r="BW331" s="209">
        <f t="shared" si="100"/>
        <v>0</v>
      </c>
      <c r="BX331" s="209">
        <f t="shared" si="101"/>
        <v>0</v>
      </c>
      <c r="CC331" s="210" t="str">
        <f>IF(B331="","",IF(C331="",IF(Cover!$E$47="Weekly",'STEP 3 EE Comp'!BI336*8,'STEP 3 EE Comp'!BI336*4),IF(Cover!$E$47="Weekly",'STEP 3 EE Comp'!BI336,'STEP 3 EE Comp'!BI336)))</f>
        <v/>
      </c>
      <c r="CD331" s="82" t="str">
        <f t="shared" si="102"/>
        <v/>
      </c>
      <c r="CE331" s="417">
        <f t="shared" si="103"/>
        <v>1</v>
      </c>
      <c r="CF331" s="82" t="str">
        <f t="shared" si="104"/>
        <v>Good</v>
      </c>
      <c r="CG331" s="82">
        <f t="shared" si="105"/>
        <v>0</v>
      </c>
      <c r="CH331" s="234">
        <f t="shared" si="106"/>
        <v>0</v>
      </c>
    </row>
    <row r="332" spans="1:86" s="69" customFormat="1" x14ac:dyDescent="0.3">
      <c r="A332" s="555"/>
      <c r="B332" s="52"/>
      <c r="C332" s="52"/>
      <c r="D332" s="52"/>
      <c r="E332" s="52"/>
      <c r="F332" s="507"/>
      <c r="G332" s="210">
        <f t="shared" si="107"/>
        <v>0</v>
      </c>
      <c r="H332" s="82">
        <f t="shared" si="88"/>
        <v>0</v>
      </c>
      <c r="I332" s="211"/>
      <c r="J332" s="441" t="s">
        <v>21</v>
      </c>
      <c r="K332" s="441" t="s">
        <v>21</v>
      </c>
      <c r="L332" s="441" t="s">
        <v>21</v>
      </c>
      <c r="M332" s="441" t="s">
        <v>21</v>
      </c>
      <c r="N332" s="568" t="s">
        <v>21</v>
      </c>
      <c r="O332" s="211"/>
      <c r="P332" s="212" t="str">
        <f>IF(B332="","",
IF(AND(V332="",W332="",B332&lt;&gt;""),"Employed",
IF(AND(V332&lt;&gt;"",W332="",B332&lt;&gt;""),"Terminated",
IF(AND(V332&lt;&gt;"",W332&lt;&gt;"",B332&lt;&gt;""),IF(W332&lt;Cover!$E$43,"Employed","Furloughed"),
IF(AND(V332="",W332&lt;&gt;"",B332&lt;&gt;""),IF(W332&lt;Cover!$E$43,"Employed","Rehired"))))))</f>
        <v/>
      </c>
      <c r="Q332" s="211"/>
      <c r="R332" s="536"/>
      <c r="S332" s="563"/>
      <c r="T332" s="536"/>
      <c r="U332" s="82">
        <f>IF(Cover!$E$47="Weekly",IF(T332&gt;0,T332,R332*S332),IF(T332&gt;0,T332,R332*S332)/2)</f>
        <v>0</v>
      </c>
      <c r="V332" s="564"/>
      <c r="W332" s="564"/>
      <c r="Y332" s="213" t="str">
        <f>IF($B332="","",IF('Actual Allocation Calc'!$AH$78="A",
IF($P332="Employed",$U332/7*BJ332,
IF(AND($P332="Terminated"),($U332/7*AP332),
IF(AND($P332="Furloughed"),($U332/7*AP332)+($U332/7*AZ332),
IF(AND($P332="Rehired"),($U332/7*AZ332),
IF(AND($P332="Terminated",AP332&gt;0),$U332,
IF($P332="Furloughed",IF(AP332&gt;0,$U332)+IF(AZ332&gt;0,$U332),
IF($P332="Rehired",IF(AZ332&gt;0,$U332)))))))),IF('Actual Allocation Calc'!$AH$78="C",'Actual Allocation Calc'!L332,'Actual Allocation Calc'!U332+IF($P332="Employed",$U332/7*BJ332,
IF(AND($P332="Terminated"),($U332/7*AP332),
IF(AND($P332="Furloughed"),($U332/7*AP332)+($U332/7*AZ332),
IF(AND($P332="Rehired"),($U332/7*AZ332),
IF(AND($P332="Terminated",AP332&gt;0),$U332,
IF($P332="Furloughed",IF(AP332&gt;0,$U332)+IF(AZ332&gt;0,$U332),
IF($P332="Rehired",IF(AZ332&gt;0,$U332))))))))*'Actual Allocation Calc'!$AH$99)))</f>
        <v/>
      </c>
      <c r="Z332" s="210" t="str">
        <f>IF($B332="","",IF('Actual Allocation Calc'!$AI$78="A",
IF($P332="Employed",$U332,
IF(AND($P332="Terminated"),($U332/7*AQ332),
IF(AND($P332="Furloughed"),($U332/7*AQ332)+($U332/7*BA332),
IF(AND($P332="Rehired"),($U332/7*BA332),
IF(AND($P332="Terminated",AQ332&gt;0),$U332,
IF($P332="Furloughed",IF(AQ332&gt;0,$U332)+IF(BA332&gt;0,$U332),
IF($P332="Rehired",IF(BA332&gt;0,$U332)))))))),IF('Actual Allocation Calc'!$AI$78="C",'Actual Allocation Calc'!M332,'Actual Allocation Calc'!V332+IF($P332="Employed",$U332,
IF(AND($P332="Terminated"),($U332/7*AQ332),
IF(AND($P332="Furloughed"),($U332/7*AQ332)+($U332/7*BA332),
IF(AND($P332="Rehired"),($U332/7*BA332),
IF(AND($P332="Terminated",AQ332&gt;0),$U332,
IF($P332="Furloughed",IF(AQ332&gt;0,$U332)+IF(BA332&gt;0,$U332),
IF($P332="Rehired",IF(BA332&gt;0,$U332))))))))*'Actual Allocation Calc'!$AI$99)))</f>
        <v/>
      </c>
      <c r="AA332" s="210" t="str">
        <f>IF($B332="","",IF('Actual Allocation Calc'!$AJ$78="A",
IF($P332="Employed",$U332,
IF(AND($P332="Terminated"),($U332/7*AR332),
IF(AND($P332="Furloughed"),($U332/7*AR332)+($U332/7*BB332),
IF(AND($P332="Rehired"),($U332/7*BB332),
IF(AND($P332="Terminated",AR332&gt;0),$U332,
IF($P332="Furloughed",IF(AR332&gt;0,$U332)+IF(BB332&gt;0,$U332),
IF($P332="Rehired",IF(BB332&gt;0,$U332)))))))),IF('Actual Allocation Calc'!$AJ$78="C",'Actual Allocation Calc'!N332,'Actual Allocation Calc'!W332+IF($P332="Employed",$U332,
IF(AND($P332="Terminated"),($U332/7*AR332),
IF(AND($P332="Furloughed"),($U332/7*AR332)+($U332/7*BB332),
IF(AND($P332="Rehired"),($U332/7*BB332),
IF(AND($P332="Terminated",AR332&gt;0),$U332,
IF($P332="Furloughed",IF(AR332&gt;0,$U332)+IF(BB332&gt;0,$U332),
IF($P332="Rehired",IF(BB332&gt;0,$U332))))))))*'Actual Allocation Calc'!$AJ$99)))</f>
        <v/>
      </c>
      <c r="AB332" s="210" t="str">
        <f>IF($B332="","",IF('Actual Allocation Calc'!$AK$78="A",
IF($P332="Employed",$U332,
IF(AND($P332="Terminated"),($U332/7*AS332),
IF(AND($P332="Furloughed"),($U332/7*AS332)+($U332/7*BC332),
IF(AND($P332="Rehired"),($U332/7*BC332),
IF(AND($P332="Terminated",AS332&gt;0),$U332,
IF($P332="Furloughed",IF(AS332&gt;0,$U332)+IF(BC332&gt;0,$U332),
IF($P332="Rehired",IF(BC332&gt;0,$U332)))))))),IF('Actual Allocation Calc'!$AK$78="C",'Actual Allocation Calc'!O332,'Actual Allocation Calc'!X332+IF($P332="Employed",$U332,
IF(AND($P332="Terminated"),($U332/7*AS332),
IF(AND($P332="Furloughed"),($U332/7*AS332)+($U332/7*BC332),
IF(AND($P332="Rehired"),($U332/7*BC332),
IF(AND($P332="Terminated",AS332&gt;0),$U332,
IF($P332="Furloughed",IF(AS332&gt;0,$U332)+IF(BC332&gt;0,$U332),
IF($P332="Rehired",IF(BC332&gt;0,$U332))))))))*'Actual Allocation Calc'!$AK$99)))</f>
        <v/>
      </c>
      <c r="AC332" s="210" t="str">
        <f>IF($B332="","",IF('Actual Allocation Calc'!$AL$78="A",
IF($P332="Employed",$U332,
IF(AND($P332="Terminated"),($U332/7*AT332),
IF(AND($P332="Furloughed"),($U332/7*AT332)+($U332/7*BD332),
IF(AND($P332="Rehired"),($U332/7*BD332),
IF(AND($P332="Terminated",AT332&gt;0),$U332,
IF($P332="Furloughed",IF(AT332&gt;0,$U332)+IF(BD332&gt;0,$U332),
IF($P332="Rehired",IF(BD332&gt;0,$U332)))))))),IF('Actual Allocation Calc'!$AL$78="C",'Actual Allocation Calc'!P332,'Actual Allocation Calc'!Y332+IF($P332="Employed",$U332,
IF(AND($P332="Terminated"),($U332/7*AT332),
IF(AND($P332="Furloughed"),($U332/7*AT332)+($U332/7*BD332),
IF(AND($P332="Rehired"),($U332/7*BD332),
IF(AND($P332="Terminated",AT332&gt;0),$U332,
IF($P332="Furloughed",IF(AT332&gt;0,$U332)+IF(BD332&gt;0,$U332),
IF($P332="Rehired",IF(BD332&gt;0,$U332))))))))*'Actual Allocation Calc'!$AL$99)))</f>
        <v/>
      </c>
      <c r="AD332" s="210" t="str">
        <f>IF($B332="","",IF('Actual Allocation Calc'!$AM$78="A",
IF($P332="Employed",$U332,
IF(AND($P332="Terminated"),($U332/7*AU332),
IF(AND($P332="Furloughed"),($U332/7*AU332)+($U332/7*BE332),
IF(AND($P332="Rehired"),($U332/7*BE332),
IF(AND($P332="Terminated",AU332&gt;0),$U332,
IF($P332="Furloughed",IF(AU332&gt;0,$U332)+IF(BE332&gt;0,$U332),
IF($P332="Rehired",IF(BE332&gt;0,$U332)))))))),IF('Actual Allocation Calc'!$AM$78="C",'Actual Allocation Calc'!Q332,'Actual Allocation Calc'!Z332+IF($P332="Employed",$U332,
IF(AND($P332="Terminated"),($U332/7*AU332),
IF(AND($P332="Furloughed"),($U332/7*AU332)+($U332/7*BE332),
IF(AND($P332="Rehired"),($U332/7*BE332),
IF(AND($P332="Terminated",AU332&gt;0),$U332,
IF($P332="Furloughed",IF(AU332&gt;0,$U332)+IF(BE332&gt;0,$U332),
IF($P332="Rehired",IF(BE332&gt;0,$U332))))))))*'Actual Allocation Calc'!$AM$99)))</f>
        <v/>
      </c>
      <c r="AE332" s="210" t="str">
        <f>IF($B332="","",IF('Actual Allocation Calc'!$AN$78="A",
IF($P332="Employed",$U332,
IF(AND($P332="Terminated"),($U332/7*AV332),
IF(AND($P332="Furloughed"),($U332/7*AV332)+($U332/7*BF332),
IF(AND($P332="Rehired"),($U332/7*BF332),
IF(AND($P332="Terminated",AV332&gt;0),$U332,
IF($P332="Furloughed",IF(AV332&gt;0,$U332)+IF(BF332&gt;0,$U332),
IF($P332="Rehired",IF(BF332&gt;0,$U332)))))))),IF('Actual Allocation Calc'!$AN$78="C",'Actual Allocation Calc'!R332,'Actual Allocation Calc'!AA332+IF($P332="Employed",$U332,
IF(AND($P332="Terminated"),($U332/7*AV332),
IF(AND($P332="Furloughed"),($U332/7*AV332)+($U332/7*BF332),
IF(AND($P332="Rehired"),($U332/7*BF332),
IF(AND($P332="Terminated",AV332&gt;0),$U332,
IF($P332="Furloughed",IF(AV332&gt;0,$U332)+IF(BF332&gt;0,$U332),
IF($P332="Rehired",IF(BF332&gt;0,$U332))))))))*'Actual Allocation Calc'!$AN$99)))</f>
        <v/>
      </c>
      <c r="AF332" s="210" t="str">
        <f>IF($B332="","",IF('Actual Allocation Calc'!$AO$78="A",
IF($P332="Employed",$U332,
IF(AND($P332="Terminated"),($U332/7*AW332),
IF(AND($P332="Furloughed"),($U332/7*AW332)+($U332/7*BG332),
IF(AND($P332="Rehired"),($U332/7*BG332),
IF(AND($P332="Terminated",AW332&gt;0),$U332,
IF($P332="Furloughed",IF(AW332&gt;0,$U332)+IF(BG332&gt;0,$U332),
IF($P332="Rehired",IF(BG332&gt;0,$U332)))))))),IF('Actual Allocation Calc'!$AO$78="C",'Actual Allocation Calc'!S332,'Actual Allocation Calc'!AB332+IF($P332="Employed",$U332,
IF(AND($P332="Terminated"),($U332/7*AW332),
IF(AND($P332="Furloughed"),($U332/7*AW332)+($U332/7*BG332),
IF(AND($P332="Rehired"),($U332/7*BG332),
IF(AND($P332="Terminated",AW332&gt;0),$U332,
IF($P332="Furloughed",IF(AW332&gt;0,$U332)+IF(BG332&gt;0,$U332),
IF($P332="Rehired",IF(BG332&gt;0,$U332))))))))*'Actual Allocation Calc'!$AO$99)))</f>
        <v/>
      </c>
      <c r="AG332" s="210" t="str">
        <f>IF($B332="","",IF('Actual Allocation Calc'!$AP$78="A",
IF($P332="Employed",$U332/7*BK332,
IF(AND($P332="Terminated"),($U332/7*AX332),
IF(AND($P332="Furloughed"),($U332/7*AX332)+($U332/7*BH332),
IF(AND($P332="Rehired"),($U332/7*BH332),
IF(AND($P332="Terminated",AX332&gt;0),$U332,
IF($P332="Furloughed",IF(AX332&gt;0,$U332)+IF(BH332&gt;0,$U332),
IF($P332="Rehired",IF(BH332&gt;0,$U332)))))))),IF('Actual Allocation Calc'!$AP$78="C",'Actual Allocation Calc'!T332,'Actual Allocation Calc'!AC332+IF($P332="Employed",$U332/7*BK332,
IF(AND($P332="Terminated"),($U332/7*AX332),
IF(AND($P332="Furloughed"),($U332/7*AX332)+($U332/7*BH332),
IF(AND($P332="Rehired"),($U332/7*BH332),
IF(AND($P332="Terminated",AX332&gt;0),$U332,
IF($P332="Furloughed",IF(AX332&gt;0,$U332)+IF(BH332&gt;0,$U332),
IF($P332="Rehired",IF(BH332&gt;0,$U332))))))))*'Actual Allocation Calc'!$AP$99)))</f>
        <v/>
      </c>
      <c r="AH332" s="536"/>
      <c r="AI332" s="82">
        <f t="shared" si="108"/>
        <v>0</v>
      </c>
      <c r="AJ332" s="210">
        <f t="shared" si="90"/>
        <v>0</v>
      </c>
      <c r="AK332" s="397" t="str">
        <f t="shared" si="91"/>
        <v/>
      </c>
      <c r="AM332" s="122"/>
      <c r="AO332" s="214" t="str">
        <f>IFERROR(IF($V332="","",VLOOKUP(V332,'Calendar Calcs'!$B$2:$E1299,4,FALSE)),0)</f>
        <v/>
      </c>
      <c r="AP332" s="69" t="str">
        <f>IF($AO332="","", IF($AO332&lt;AP$23,0,IF($AO332&gt;AP$23,COUNTIFS('Calendar Calcs'!$E$2:$E1299,AP$23),COUNTIFS('Calendar Calcs'!$E$2:$E1299,AP$23,'Calendar Calcs'!$D$2:$D1299,"&lt;="&amp;WEEKDAY($V332)))))</f>
        <v/>
      </c>
      <c r="AQ332" s="69" t="str">
        <f>IF($AO332="","", IF($AO332&lt;AQ$23,0,IF($AO332&gt;AQ$23,COUNTIFS('Calendar Calcs'!$E$2:$E1299,AQ$23),COUNTIFS('Calendar Calcs'!$E$2:$E1299,AQ$23,'Calendar Calcs'!$D$2:$D1299,"&lt;="&amp;WEEKDAY($V332)))))</f>
        <v/>
      </c>
      <c r="AR332" s="69" t="str">
        <f>IF($AO332="","", IF($AO332&lt;AR$23,0,IF($AO332&gt;AR$23,COUNTIFS('Calendar Calcs'!$E$2:$E1299,AR$23),COUNTIFS('Calendar Calcs'!$E$2:$E1299,AR$23,'Calendar Calcs'!$D$2:$D1299,"&lt;="&amp;WEEKDAY($V332)))))</f>
        <v/>
      </c>
      <c r="AS332" s="69" t="str">
        <f>IF($AO332="","", IF($AO332&lt;AS$23,0,IF($AO332&gt;AS$23,COUNTIFS('Calendar Calcs'!$E$2:$E1299,AS$23),COUNTIFS('Calendar Calcs'!$E$2:$E1299,AS$23,'Calendar Calcs'!$D$2:$D1299,"&lt;="&amp;WEEKDAY($V332)))))</f>
        <v/>
      </c>
      <c r="AT332" s="69" t="str">
        <f>IF($AO332="","", IF($AO332&lt;AT$23,0,IF($AO332&gt;AT$23,COUNTIFS('Calendar Calcs'!$E$2:$E1299,AT$23),COUNTIFS('Calendar Calcs'!$E$2:$E1299,AT$23,'Calendar Calcs'!$D$2:$D1299,"&lt;="&amp;WEEKDAY($V332)))))</f>
        <v/>
      </c>
      <c r="AU332" s="69" t="str">
        <f>IF($AO332="","", IF($AO332&lt;AU$23,0,IF($AO332&gt;AU$23,COUNTIFS('Calendar Calcs'!$E$2:$E1299,AU$23),COUNTIFS('Calendar Calcs'!$E$2:$E1299,AU$23,'Calendar Calcs'!$D$2:$D1299,"&lt;="&amp;WEEKDAY($V332)))))</f>
        <v/>
      </c>
      <c r="AV332" s="69" t="str">
        <f>IF($AO332="","", IF($AO332&lt;AV$23,0,IF($AO332&gt;AV$23,COUNTIFS('Calendar Calcs'!$E$2:$E1299,AV$23),COUNTIFS('Calendar Calcs'!$E$2:$E1299,AV$23,'Calendar Calcs'!$D$2:$D1299,"&lt;="&amp;WEEKDAY($V332)))))</f>
        <v/>
      </c>
      <c r="AW332" s="69" t="str">
        <f>IF($AO332="","", IF($AO332&lt;AW$23,0,IF($AO332&gt;AW$23,COUNTIFS('Calendar Calcs'!$E$2:$E1299,AW$23),COUNTIFS('Calendar Calcs'!$E$2:$E1299,AW$23,'Calendar Calcs'!$D$2:$D1299,"&lt;="&amp;WEEKDAY($V332)))))</f>
        <v/>
      </c>
      <c r="AX332" s="69" t="str">
        <f>IF($AO332="","", IF($AO332&lt;AX$23,0,IF($AO332&gt;AX$23,COUNTIFS('Calendar Calcs'!$E$2:$E1299,AX$23),COUNTIFS('Calendar Calcs'!$E$2:$E1299,AX$23,'Calendar Calcs'!$D$2:$D1299,"&lt;="&amp;WEEKDAY($V332)))))</f>
        <v/>
      </c>
      <c r="AY332" s="69" t="str">
        <f>IF($W332="","",VLOOKUP($W332,'Calendar Calcs'!$B$2:$E1299,4,FALSE))</f>
        <v/>
      </c>
      <c r="AZ332" s="69" t="str">
        <f>IF($AY332="","",IF($AY332&gt;AZ$23,0,IF($AY332&lt;AZ$23,COUNTIFS('Calendar Calcs'!$E$2:$E1299,AZ$23),COUNTIFS('Calendar Calcs'!$E$2:$E1299,AZ$23,'Calendar Calcs'!$D$2:$D1299,"&gt;="&amp;WEEKDAY($W332)))))</f>
        <v/>
      </c>
      <c r="BA332" s="69" t="str">
        <f>IF($AY332="","",IF($AY332&gt;BA$23,0,IF($AY332&lt;BA$23,COUNTIFS('Calendar Calcs'!$E$2:$E1299,BA$23),COUNTIFS('Calendar Calcs'!$E$2:$E1299,BA$23,'Calendar Calcs'!$D$2:$D1299,"&gt;="&amp;WEEKDAY($W332)))))</f>
        <v/>
      </c>
      <c r="BB332" s="69" t="str">
        <f>IF($AY332="","",IF($AY332&gt;BB$23,0,IF($AY332&lt;BB$23,COUNTIFS('Calendar Calcs'!$E$2:$E1299,BB$23),COUNTIFS('Calendar Calcs'!$E$2:$E1299,BB$23,'Calendar Calcs'!$D$2:$D1299,"&gt;="&amp;WEEKDAY($W332)))))</f>
        <v/>
      </c>
      <c r="BC332" s="69" t="str">
        <f>IF($AY332="","",IF($AY332&gt;BC$23,0,IF($AY332&lt;BC$23,COUNTIFS('Calendar Calcs'!$E$2:$E1299,BC$23),COUNTIFS('Calendar Calcs'!$E$2:$E1299,BC$23,'Calendar Calcs'!$D$2:$D1299,"&gt;="&amp;WEEKDAY($W332)))))</f>
        <v/>
      </c>
      <c r="BD332" s="69" t="str">
        <f>IF($AY332="","",IF($AY332&gt;BD$23,0,IF($AY332&lt;BD$23,COUNTIFS('Calendar Calcs'!$E$2:$E1299,BD$23),COUNTIFS('Calendar Calcs'!$E$2:$E1299,BD$23,'Calendar Calcs'!$D$2:$D1299,"&gt;="&amp;WEEKDAY($W332)))))</f>
        <v/>
      </c>
      <c r="BE332" s="69" t="str">
        <f>IF($AY332="","",IF($AY332&gt;BE$23,0,IF($AY332&lt;BE$23,COUNTIFS('Calendar Calcs'!$E$2:$E1299,BE$23),COUNTIFS('Calendar Calcs'!$E$2:$E1299,BE$23,'Calendar Calcs'!$D$2:$D1299,"&gt;="&amp;WEEKDAY($W332)))))</f>
        <v/>
      </c>
      <c r="BF332" s="69" t="str">
        <f>IF($AY332="","",IF($AY332&gt;BF$23,0,IF($AY332&lt;BF$23,COUNTIFS('Calendar Calcs'!$E$2:$E1299,BF$23),COUNTIFS('Calendar Calcs'!$E$2:$E1299,BF$23,'Calendar Calcs'!$D$2:$D1299,"&gt;="&amp;WEEKDAY($W332)))))</f>
        <v/>
      </c>
      <c r="BG332" s="69" t="str">
        <f>IF($AY332="","",IF($AY332&gt;BG$23,0,IF($AY332&lt;BG$23,COUNTIFS('Calendar Calcs'!$E$2:$E1299,BG$23),COUNTIFS('Calendar Calcs'!$E$2:$E1299,BG$23,'Calendar Calcs'!$D$2:$D1299,"&gt;="&amp;WEEKDAY($W332)))))</f>
        <v/>
      </c>
      <c r="BH332" s="69">
        <f t="shared" si="92"/>
        <v>6</v>
      </c>
      <c r="BI332" s="69">
        <f>IF(Cover!$E$43="","",VLOOKUP(Cover!$E$43,'Calendar Calcs'!$B$2:$E1299,4,FALSE))</f>
        <v>1</v>
      </c>
      <c r="BJ332" s="69">
        <f>IF($BI332="","", IF($BI332&lt;BJ$23,0,IF($BI332&gt;=BJ$23,COUNTIFS('Calendar Calcs'!$E$2:$E1299,BJ$23),COUNTIFS('Calendar Calcs'!$E$2:$E1299,BJ$23,'Calendar Calcs'!$D$2:$D1299,"&lt;="&amp;WEEKDAY($V332)))))</f>
        <v>1</v>
      </c>
      <c r="BK332" s="69">
        <f t="shared" si="89"/>
        <v>6</v>
      </c>
      <c r="BN332" s="69" t="str">
        <f>IF(T332&gt;0,"FTE",IF(Cover!$E$47="Weekly",IF(S332&gt;29.75,"FTE","PTE"),IF(S332&gt;59.75,"FTE","PTE")))</f>
        <v>PTE</v>
      </c>
      <c r="BO332" s="69">
        <f>IF(BN332="FTE",30,IF(Cover!$E$47="Weekly",'STEP 2 EE Data'!S332,'STEP 2 EE Data'!S332/2))</f>
        <v>0</v>
      </c>
      <c r="BP332" s="209">
        <f t="shared" si="93"/>
        <v>0</v>
      </c>
      <c r="BQ332" s="209">
        <f t="shared" si="94"/>
        <v>0</v>
      </c>
      <c r="BR332" s="209">
        <f t="shared" si="95"/>
        <v>0</v>
      </c>
      <c r="BS332" s="209">
        <f t="shared" si="96"/>
        <v>0</v>
      </c>
      <c r="BT332" s="209">
        <f t="shared" si="97"/>
        <v>0</v>
      </c>
      <c r="BU332" s="209">
        <f t="shared" si="98"/>
        <v>0</v>
      </c>
      <c r="BV332" s="209">
        <f t="shared" si="99"/>
        <v>0</v>
      </c>
      <c r="BW332" s="209">
        <f t="shared" si="100"/>
        <v>0</v>
      </c>
      <c r="BX332" s="209">
        <f t="shared" si="101"/>
        <v>0</v>
      </c>
      <c r="CC332" s="210" t="str">
        <f>IF(B332="","",IF(C332="",IF(Cover!$E$47="Weekly",'STEP 3 EE Comp'!BI337*8,'STEP 3 EE Comp'!BI337*4),IF(Cover!$E$47="Weekly",'STEP 3 EE Comp'!BI337,'STEP 3 EE Comp'!BI337)))</f>
        <v/>
      </c>
      <c r="CD332" s="82" t="str">
        <f t="shared" si="102"/>
        <v/>
      </c>
      <c r="CE332" s="417">
        <f t="shared" si="103"/>
        <v>1</v>
      </c>
      <c r="CF332" s="82" t="str">
        <f t="shared" si="104"/>
        <v>Good</v>
      </c>
      <c r="CG332" s="82">
        <f t="shared" si="105"/>
        <v>0</v>
      </c>
      <c r="CH332" s="234">
        <f t="shared" si="106"/>
        <v>0</v>
      </c>
    </row>
    <row r="333" spans="1:86" s="69" customFormat="1" x14ac:dyDescent="0.3">
      <c r="A333" s="555"/>
      <c r="B333" s="52"/>
      <c r="C333" s="52"/>
      <c r="D333" s="52"/>
      <c r="E333" s="52"/>
      <c r="F333" s="507"/>
      <c r="G333" s="210">
        <f t="shared" si="107"/>
        <v>0</v>
      </c>
      <c r="H333" s="82">
        <f t="shared" si="88"/>
        <v>0</v>
      </c>
      <c r="I333" s="211"/>
      <c r="J333" s="441" t="s">
        <v>21</v>
      </c>
      <c r="K333" s="441" t="s">
        <v>21</v>
      </c>
      <c r="L333" s="441" t="s">
        <v>21</v>
      </c>
      <c r="M333" s="441" t="s">
        <v>21</v>
      </c>
      <c r="N333" s="568" t="s">
        <v>21</v>
      </c>
      <c r="O333" s="211"/>
      <c r="P333" s="212" t="str">
        <f>IF(B333="","",
IF(AND(V333="",W333="",B333&lt;&gt;""),"Employed",
IF(AND(V333&lt;&gt;"",W333="",B333&lt;&gt;""),"Terminated",
IF(AND(V333&lt;&gt;"",W333&lt;&gt;"",B333&lt;&gt;""),IF(W333&lt;Cover!$E$43,"Employed","Furloughed"),
IF(AND(V333="",W333&lt;&gt;"",B333&lt;&gt;""),IF(W333&lt;Cover!$E$43,"Employed","Rehired"))))))</f>
        <v/>
      </c>
      <c r="Q333" s="211"/>
      <c r="R333" s="536"/>
      <c r="S333" s="563"/>
      <c r="T333" s="536"/>
      <c r="U333" s="82">
        <f>IF(Cover!$E$47="Weekly",IF(T333&gt;0,T333,R333*S333),IF(T333&gt;0,T333,R333*S333)/2)</f>
        <v>0</v>
      </c>
      <c r="V333" s="564"/>
      <c r="W333" s="564"/>
      <c r="Y333" s="213" t="str">
        <f>IF($B333="","",IF('Actual Allocation Calc'!$AH$78="A",
IF($P333="Employed",$U333/7*BJ333,
IF(AND($P333="Terminated"),($U333/7*AP333),
IF(AND($P333="Furloughed"),($U333/7*AP333)+($U333/7*AZ333),
IF(AND($P333="Rehired"),($U333/7*AZ333),
IF(AND($P333="Terminated",AP333&gt;0),$U333,
IF($P333="Furloughed",IF(AP333&gt;0,$U333)+IF(AZ333&gt;0,$U333),
IF($P333="Rehired",IF(AZ333&gt;0,$U333)))))))),IF('Actual Allocation Calc'!$AH$78="C",'Actual Allocation Calc'!L333,'Actual Allocation Calc'!U333+IF($P333="Employed",$U333/7*BJ333,
IF(AND($P333="Terminated"),($U333/7*AP333),
IF(AND($P333="Furloughed"),($U333/7*AP333)+($U333/7*AZ333),
IF(AND($P333="Rehired"),($U333/7*AZ333),
IF(AND($P333="Terminated",AP333&gt;0),$U333,
IF($P333="Furloughed",IF(AP333&gt;0,$U333)+IF(AZ333&gt;0,$U333),
IF($P333="Rehired",IF(AZ333&gt;0,$U333))))))))*'Actual Allocation Calc'!$AH$99)))</f>
        <v/>
      </c>
      <c r="Z333" s="210" t="str">
        <f>IF($B333="","",IF('Actual Allocation Calc'!$AI$78="A",
IF($P333="Employed",$U333,
IF(AND($P333="Terminated"),($U333/7*AQ333),
IF(AND($P333="Furloughed"),($U333/7*AQ333)+($U333/7*BA333),
IF(AND($P333="Rehired"),($U333/7*BA333),
IF(AND($P333="Terminated",AQ333&gt;0),$U333,
IF($P333="Furloughed",IF(AQ333&gt;0,$U333)+IF(BA333&gt;0,$U333),
IF($P333="Rehired",IF(BA333&gt;0,$U333)))))))),IF('Actual Allocation Calc'!$AI$78="C",'Actual Allocation Calc'!M333,'Actual Allocation Calc'!V333+IF($P333="Employed",$U333,
IF(AND($P333="Terminated"),($U333/7*AQ333),
IF(AND($P333="Furloughed"),($U333/7*AQ333)+($U333/7*BA333),
IF(AND($P333="Rehired"),($U333/7*BA333),
IF(AND($P333="Terminated",AQ333&gt;0),$U333,
IF($P333="Furloughed",IF(AQ333&gt;0,$U333)+IF(BA333&gt;0,$U333),
IF($P333="Rehired",IF(BA333&gt;0,$U333))))))))*'Actual Allocation Calc'!$AI$99)))</f>
        <v/>
      </c>
      <c r="AA333" s="210" t="str">
        <f>IF($B333="","",IF('Actual Allocation Calc'!$AJ$78="A",
IF($P333="Employed",$U333,
IF(AND($P333="Terminated"),($U333/7*AR333),
IF(AND($P333="Furloughed"),($U333/7*AR333)+($U333/7*BB333),
IF(AND($P333="Rehired"),($U333/7*BB333),
IF(AND($P333="Terminated",AR333&gt;0),$U333,
IF($P333="Furloughed",IF(AR333&gt;0,$U333)+IF(BB333&gt;0,$U333),
IF($P333="Rehired",IF(BB333&gt;0,$U333)))))))),IF('Actual Allocation Calc'!$AJ$78="C",'Actual Allocation Calc'!N333,'Actual Allocation Calc'!W333+IF($P333="Employed",$U333,
IF(AND($P333="Terminated"),($U333/7*AR333),
IF(AND($P333="Furloughed"),($U333/7*AR333)+($U333/7*BB333),
IF(AND($P333="Rehired"),($U333/7*BB333),
IF(AND($P333="Terminated",AR333&gt;0),$U333,
IF($P333="Furloughed",IF(AR333&gt;0,$U333)+IF(BB333&gt;0,$U333),
IF($P333="Rehired",IF(BB333&gt;0,$U333))))))))*'Actual Allocation Calc'!$AJ$99)))</f>
        <v/>
      </c>
      <c r="AB333" s="210" t="str">
        <f>IF($B333="","",IF('Actual Allocation Calc'!$AK$78="A",
IF($P333="Employed",$U333,
IF(AND($P333="Terminated"),($U333/7*AS333),
IF(AND($P333="Furloughed"),($U333/7*AS333)+($U333/7*BC333),
IF(AND($P333="Rehired"),($U333/7*BC333),
IF(AND($P333="Terminated",AS333&gt;0),$U333,
IF($P333="Furloughed",IF(AS333&gt;0,$U333)+IF(BC333&gt;0,$U333),
IF($P333="Rehired",IF(BC333&gt;0,$U333)))))))),IF('Actual Allocation Calc'!$AK$78="C",'Actual Allocation Calc'!O333,'Actual Allocation Calc'!X333+IF($P333="Employed",$U333,
IF(AND($P333="Terminated"),($U333/7*AS333),
IF(AND($P333="Furloughed"),($U333/7*AS333)+($U333/7*BC333),
IF(AND($P333="Rehired"),($U333/7*BC333),
IF(AND($P333="Terminated",AS333&gt;0),$U333,
IF($P333="Furloughed",IF(AS333&gt;0,$U333)+IF(BC333&gt;0,$U333),
IF($P333="Rehired",IF(BC333&gt;0,$U333))))))))*'Actual Allocation Calc'!$AK$99)))</f>
        <v/>
      </c>
      <c r="AC333" s="210" t="str">
        <f>IF($B333="","",IF('Actual Allocation Calc'!$AL$78="A",
IF($P333="Employed",$U333,
IF(AND($P333="Terminated"),($U333/7*AT333),
IF(AND($P333="Furloughed"),($U333/7*AT333)+($U333/7*BD333),
IF(AND($P333="Rehired"),($U333/7*BD333),
IF(AND($P333="Terminated",AT333&gt;0),$U333,
IF($P333="Furloughed",IF(AT333&gt;0,$U333)+IF(BD333&gt;0,$U333),
IF($P333="Rehired",IF(BD333&gt;0,$U333)))))))),IF('Actual Allocation Calc'!$AL$78="C",'Actual Allocation Calc'!P333,'Actual Allocation Calc'!Y333+IF($P333="Employed",$U333,
IF(AND($P333="Terminated"),($U333/7*AT333),
IF(AND($P333="Furloughed"),($U333/7*AT333)+($U333/7*BD333),
IF(AND($P333="Rehired"),($U333/7*BD333),
IF(AND($P333="Terminated",AT333&gt;0),$U333,
IF($P333="Furloughed",IF(AT333&gt;0,$U333)+IF(BD333&gt;0,$U333),
IF($P333="Rehired",IF(BD333&gt;0,$U333))))))))*'Actual Allocation Calc'!$AL$99)))</f>
        <v/>
      </c>
      <c r="AD333" s="210" t="str">
        <f>IF($B333="","",IF('Actual Allocation Calc'!$AM$78="A",
IF($P333="Employed",$U333,
IF(AND($P333="Terminated"),($U333/7*AU333),
IF(AND($P333="Furloughed"),($U333/7*AU333)+($U333/7*BE333),
IF(AND($P333="Rehired"),($U333/7*BE333),
IF(AND($P333="Terminated",AU333&gt;0),$U333,
IF($P333="Furloughed",IF(AU333&gt;0,$U333)+IF(BE333&gt;0,$U333),
IF($P333="Rehired",IF(BE333&gt;0,$U333)))))))),IF('Actual Allocation Calc'!$AM$78="C",'Actual Allocation Calc'!Q333,'Actual Allocation Calc'!Z333+IF($P333="Employed",$U333,
IF(AND($P333="Terminated"),($U333/7*AU333),
IF(AND($P333="Furloughed"),($U333/7*AU333)+($U333/7*BE333),
IF(AND($P333="Rehired"),($U333/7*BE333),
IF(AND($P333="Terminated",AU333&gt;0),$U333,
IF($P333="Furloughed",IF(AU333&gt;0,$U333)+IF(BE333&gt;0,$U333),
IF($P333="Rehired",IF(BE333&gt;0,$U333))))))))*'Actual Allocation Calc'!$AM$99)))</f>
        <v/>
      </c>
      <c r="AE333" s="210" t="str">
        <f>IF($B333="","",IF('Actual Allocation Calc'!$AN$78="A",
IF($P333="Employed",$U333,
IF(AND($P333="Terminated"),($U333/7*AV333),
IF(AND($P333="Furloughed"),($U333/7*AV333)+($U333/7*BF333),
IF(AND($P333="Rehired"),($U333/7*BF333),
IF(AND($P333="Terminated",AV333&gt;0),$U333,
IF($P333="Furloughed",IF(AV333&gt;0,$U333)+IF(BF333&gt;0,$U333),
IF($P333="Rehired",IF(BF333&gt;0,$U333)))))))),IF('Actual Allocation Calc'!$AN$78="C",'Actual Allocation Calc'!R333,'Actual Allocation Calc'!AA333+IF($P333="Employed",$U333,
IF(AND($P333="Terminated"),($U333/7*AV333),
IF(AND($P333="Furloughed"),($U333/7*AV333)+($U333/7*BF333),
IF(AND($P333="Rehired"),($U333/7*BF333),
IF(AND($P333="Terminated",AV333&gt;0),$U333,
IF($P333="Furloughed",IF(AV333&gt;0,$U333)+IF(BF333&gt;0,$U333),
IF($P333="Rehired",IF(BF333&gt;0,$U333))))))))*'Actual Allocation Calc'!$AN$99)))</f>
        <v/>
      </c>
      <c r="AF333" s="210" t="str">
        <f>IF($B333="","",IF('Actual Allocation Calc'!$AO$78="A",
IF($P333="Employed",$U333,
IF(AND($P333="Terminated"),($U333/7*AW333),
IF(AND($P333="Furloughed"),($U333/7*AW333)+($U333/7*BG333),
IF(AND($P333="Rehired"),($U333/7*BG333),
IF(AND($P333="Terminated",AW333&gt;0),$U333,
IF($P333="Furloughed",IF(AW333&gt;0,$U333)+IF(BG333&gt;0,$U333),
IF($P333="Rehired",IF(BG333&gt;0,$U333)))))))),IF('Actual Allocation Calc'!$AO$78="C",'Actual Allocation Calc'!S333,'Actual Allocation Calc'!AB333+IF($P333="Employed",$U333,
IF(AND($P333="Terminated"),($U333/7*AW333),
IF(AND($P333="Furloughed"),($U333/7*AW333)+($U333/7*BG333),
IF(AND($P333="Rehired"),($U333/7*BG333),
IF(AND($P333="Terminated",AW333&gt;0),$U333,
IF($P333="Furloughed",IF(AW333&gt;0,$U333)+IF(BG333&gt;0,$U333),
IF($P333="Rehired",IF(BG333&gt;0,$U333))))))))*'Actual Allocation Calc'!$AO$99)))</f>
        <v/>
      </c>
      <c r="AG333" s="210" t="str">
        <f>IF($B333="","",IF('Actual Allocation Calc'!$AP$78="A",
IF($P333="Employed",$U333/7*BK333,
IF(AND($P333="Terminated"),($U333/7*AX333),
IF(AND($P333="Furloughed"),($U333/7*AX333)+($U333/7*BH333),
IF(AND($P333="Rehired"),($U333/7*BH333),
IF(AND($P333="Terminated",AX333&gt;0),$U333,
IF($P333="Furloughed",IF(AX333&gt;0,$U333)+IF(BH333&gt;0,$U333),
IF($P333="Rehired",IF(BH333&gt;0,$U333)))))))),IF('Actual Allocation Calc'!$AP$78="C",'Actual Allocation Calc'!T333,'Actual Allocation Calc'!AC333+IF($P333="Employed",$U333/7*BK333,
IF(AND($P333="Terminated"),($U333/7*AX333),
IF(AND($P333="Furloughed"),($U333/7*AX333)+($U333/7*BH333),
IF(AND($P333="Rehired"),($U333/7*BH333),
IF(AND($P333="Terminated",AX333&gt;0),$U333,
IF($P333="Furloughed",IF(AX333&gt;0,$U333)+IF(BH333&gt;0,$U333),
IF($P333="Rehired",IF(BH333&gt;0,$U333))))))))*'Actual Allocation Calc'!$AP$99)))</f>
        <v/>
      </c>
      <c r="AH333" s="536"/>
      <c r="AI333" s="82">
        <f t="shared" si="108"/>
        <v>0</v>
      </c>
      <c r="AJ333" s="210">
        <f t="shared" si="90"/>
        <v>0</v>
      </c>
      <c r="AK333" s="397" t="str">
        <f t="shared" si="91"/>
        <v/>
      </c>
      <c r="AM333" s="122"/>
      <c r="AO333" s="214" t="str">
        <f>IFERROR(IF($V333="","",VLOOKUP(V333,'Calendar Calcs'!$B$2:$E1300,4,FALSE)),0)</f>
        <v/>
      </c>
      <c r="AP333" s="69" t="str">
        <f>IF($AO333="","", IF($AO333&lt;AP$23,0,IF($AO333&gt;AP$23,COUNTIFS('Calendar Calcs'!$E$2:$E1300,AP$23),COUNTIFS('Calendar Calcs'!$E$2:$E1300,AP$23,'Calendar Calcs'!$D$2:$D1300,"&lt;="&amp;WEEKDAY($V333)))))</f>
        <v/>
      </c>
      <c r="AQ333" s="69" t="str">
        <f>IF($AO333="","", IF($AO333&lt;AQ$23,0,IF($AO333&gt;AQ$23,COUNTIFS('Calendar Calcs'!$E$2:$E1300,AQ$23),COUNTIFS('Calendar Calcs'!$E$2:$E1300,AQ$23,'Calendar Calcs'!$D$2:$D1300,"&lt;="&amp;WEEKDAY($V333)))))</f>
        <v/>
      </c>
      <c r="AR333" s="69" t="str">
        <f>IF($AO333="","", IF($AO333&lt;AR$23,0,IF($AO333&gt;AR$23,COUNTIFS('Calendar Calcs'!$E$2:$E1300,AR$23),COUNTIFS('Calendar Calcs'!$E$2:$E1300,AR$23,'Calendar Calcs'!$D$2:$D1300,"&lt;="&amp;WEEKDAY($V333)))))</f>
        <v/>
      </c>
      <c r="AS333" s="69" t="str">
        <f>IF($AO333="","", IF($AO333&lt;AS$23,0,IF($AO333&gt;AS$23,COUNTIFS('Calendar Calcs'!$E$2:$E1300,AS$23),COUNTIFS('Calendar Calcs'!$E$2:$E1300,AS$23,'Calendar Calcs'!$D$2:$D1300,"&lt;="&amp;WEEKDAY($V333)))))</f>
        <v/>
      </c>
      <c r="AT333" s="69" t="str">
        <f>IF($AO333="","", IF($AO333&lt;AT$23,0,IF($AO333&gt;AT$23,COUNTIFS('Calendar Calcs'!$E$2:$E1300,AT$23),COUNTIFS('Calendar Calcs'!$E$2:$E1300,AT$23,'Calendar Calcs'!$D$2:$D1300,"&lt;="&amp;WEEKDAY($V333)))))</f>
        <v/>
      </c>
      <c r="AU333" s="69" t="str">
        <f>IF($AO333="","", IF($AO333&lt;AU$23,0,IF($AO333&gt;AU$23,COUNTIFS('Calendar Calcs'!$E$2:$E1300,AU$23),COUNTIFS('Calendar Calcs'!$E$2:$E1300,AU$23,'Calendar Calcs'!$D$2:$D1300,"&lt;="&amp;WEEKDAY($V333)))))</f>
        <v/>
      </c>
      <c r="AV333" s="69" t="str">
        <f>IF($AO333="","", IF($AO333&lt;AV$23,0,IF($AO333&gt;AV$23,COUNTIFS('Calendar Calcs'!$E$2:$E1300,AV$23),COUNTIFS('Calendar Calcs'!$E$2:$E1300,AV$23,'Calendar Calcs'!$D$2:$D1300,"&lt;="&amp;WEEKDAY($V333)))))</f>
        <v/>
      </c>
      <c r="AW333" s="69" t="str">
        <f>IF($AO333="","", IF($AO333&lt;AW$23,0,IF($AO333&gt;AW$23,COUNTIFS('Calendar Calcs'!$E$2:$E1300,AW$23),COUNTIFS('Calendar Calcs'!$E$2:$E1300,AW$23,'Calendar Calcs'!$D$2:$D1300,"&lt;="&amp;WEEKDAY($V333)))))</f>
        <v/>
      </c>
      <c r="AX333" s="69" t="str">
        <f>IF($AO333="","", IF($AO333&lt;AX$23,0,IF($AO333&gt;AX$23,COUNTIFS('Calendar Calcs'!$E$2:$E1300,AX$23),COUNTIFS('Calendar Calcs'!$E$2:$E1300,AX$23,'Calendar Calcs'!$D$2:$D1300,"&lt;="&amp;WEEKDAY($V333)))))</f>
        <v/>
      </c>
      <c r="AY333" s="69" t="str">
        <f>IF($W333="","",VLOOKUP($W333,'Calendar Calcs'!$B$2:$E1300,4,FALSE))</f>
        <v/>
      </c>
      <c r="AZ333" s="69" t="str">
        <f>IF($AY333="","",IF($AY333&gt;AZ$23,0,IF($AY333&lt;AZ$23,COUNTIFS('Calendar Calcs'!$E$2:$E1300,AZ$23),COUNTIFS('Calendar Calcs'!$E$2:$E1300,AZ$23,'Calendar Calcs'!$D$2:$D1300,"&gt;="&amp;WEEKDAY($W333)))))</f>
        <v/>
      </c>
      <c r="BA333" s="69" t="str">
        <f>IF($AY333="","",IF($AY333&gt;BA$23,0,IF($AY333&lt;BA$23,COUNTIFS('Calendar Calcs'!$E$2:$E1300,BA$23),COUNTIFS('Calendar Calcs'!$E$2:$E1300,BA$23,'Calendar Calcs'!$D$2:$D1300,"&gt;="&amp;WEEKDAY($W333)))))</f>
        <v/>
      </c>
      <c r="BB333" s="69" t="str">
        <f>IF($AY333="","",IF($AY333&gt;BB$23,0,IF($AY333&lt;BB$23,COUNTIFS('Calendar Calcs'!$E$2:$E1300,BB$23),COUNTIFS('Calendar Calcs'!$E$2:$E1300,BB$23,'Calendar Calcs'!$D$2:$D1300,"&gt;="&amp;WEEKDAY($W333)))))</f>
        <v/>
      </c>
      <c r="BC333" s="69" t="str">
        <f>IF($AY333="","",IF($AY333&gt;BC$23,0,IF($AY333&lt;BC$23,COUNTIFS('Calendar Calcs'!$E$2:$E1300,BC$23),COUNTIFS('Calendar Calcs'!$E$2:$E1300,BC$23,'Calendar Calcs'!$D$2:$D1300,"&gt;="&amp;WEEKDAY($W333)))))</f>
        <v/>
      </c>
      <c r="BD333" s="69" t="str">
        <f>IF($AY333="","",IF($AY333&gt;BD$23,0,IF($AY333&lt;BD$23,COUNTIFS('Calendar Calcs'!$E$2:$E1300,BD$23),COUNTIFS('Calendar Calcs'!$E$2:$E1300,BD$23,'Calendar Calcs'!$D$2:$D1300,"&gt;="&amp;WEEKDAY($W333)))))</f>
        <v/>
      </c>
      <c r="BE333" s="69" t="str">
        <f>IF($AY333="","",IF($AY333&gt;BE$23,0,IF($AY333&lt;BE$23,COUNTIFS('Calendar Calcs'!$E$2:$E1300,BE$23),COUNTIFS('Calendar Calcs'!$E$2:$E1300,BE$23,'Calendar Calcs'!$D$2:$D1300,"&gt;="&amp;WEEKDAY($W333)))))</f>
        <v/>
      </c>
      <c r="BF333" s="69" t="str">
        <f>IF($AY333="","",IF($AY333&gt;BF$23,0,IF($AY333&lt;BF$23,COUNTIFS('Calendar Calcs'!$E$2:$E1300,BF$23),COUNTIFS('Calendar Calcs'!$E$2:$E1300,BF$23,'Calendar Calcs'!$D$2:$D1300,"&gt;="&amp;WEEKDAY($W333)))))</f>
        <v/>
      </c>
      <c r="BG333" s="69" t="str">
        <f>IF($AY333="","",IF($AY333&gt;BG$23,0,IF($AY333&lt;BG$23,COUNTIFS('Calendar Calcs'!$E$2:$E1300,BG$23),COUNTIFS('Calendar Calcs'!$E$2:$E1300,BG$23,'Calendar Calcs'!$D$2:$D1300,"&gt;="&amp;WEEKDAY($W333)))))</f>
        <v/>
      </c>
      <c r="BH333" s="69">
        <f t="shared" si="92"/>
        <v>6</v>
      </c>
      <c r="BI333" s="69">
        <f>IF(Cover!$E$43="","",VLOOKUP(Cover!$E$43,'Calendar Calcs'!$B$2:$E1300,4,FALSE))</f>
        <v>1</v>
      </c>
      <c r="BJ333" s="69">
        <f>IF($BI333="","", IF($BI333&lt;BJ$23,0,IF($BI333&gt;=BJ$23,COUNTIFS('Calendar Calcs'!$E$2:$E1300,BJ$23),COUNTIFS('Calendar Calcs'!$E$2:$E1300,BJ$23,'Calendar Calcs'!$D$2:$D1300,"&lt;="&amp;WEEKDAY($V333)))))</f>
        <v>1</v>
      </c>
      <c r="BK333" s="69">
        <f t="shared" si="89"/>
        <v>6</v>
      </c>
      <c r="BN333" s="69" t="str">
        <f>IF(T333&gt;0,"FTE",IF(Cover!$E$47="Weekly",IF(S333&gt;29.75,"FTE","PTE"),IF(S333&gt;59.75,"FTE","PTE")))</f>
        <v>PTE</v>
      </c>
      <c r="BO333" s="69">
        <f>IF(BN333="FTE",30,IF(Cover!$E$47="Weekly",'STEP 2 EE Data'!S333,'STEP 2 EE Data'!S333/2))</f>
        <v>0</v>
      </c>
      <c r="BP333" s="209">
        <f t="shared" si="93"/>
        <v>0</v>
      </c>
      <c r="BQ333" s="209">
        <f t="shared" si="94"/>
        <v>0</v>
      </c>
      <c r="BR333" s="209">
        <f t="shared" si="95"/>
        <v>0</v>
      </c>
      <c r="BS333" s="209">
        <f t="shared" si="96"/>
        <v>0</v>
      </c>
      <c r="BT333" s="209">
        <f t="shared" si="97"/>
        <v>0</v>
      </c>
      <c r="BU333" s="209">
        <f t="shared" si="98"/>
        <v>0</v>
      </c>
      <c r="BV333" s="209">
        <f t="shared" si="99"/>
        <v>0</v>
      </c>
      <c r="BW333" s="209">
        <f t="shared" si="100"/>
        <v>0</v>
      </c>
      <c r="BX333" s="209">
        <f t="shared" si="101"/>
        <v>0</v>
      </c>
      <c r="CC333" s="210" t="str">
        <f>IF(B333="","",IF(C333="",IF(Cover!$E$47="Weekly",'STEP 3 EE Comp'!BI338*8,'STEP 3 EE Comp'!BI338*4),IF(Cover!$E$47="Weekly",'STEP 3 EE Comp'!BI338,'STEP 3 EE Comp'!BI338)))</f>
        <v/>
      </c>
      <c r="CD333" s="82" t="str">
        <f t="shared" si="102"/>
        <v/>
      </c>
      <c r="CE333" s="417">
        <f t="shared" si="103"/>
        <v>1</v>
      </c>
      <c r="CF333" s="82" t="str">
        <f t="shared" si="104"/>
        <v>Good</v>
      </c>
      <c r="CG333" s="82">
        <f t="shared" si="105"/>
        <v>0</v>
      </c>
      <c r="CH333" s="234">
        <f t="shared" si="106"/>
        <v>0</v>
      </c>
    </row>
    <row r="334" spans="1:86" s="69" customFormat="1" x14ac:dyDescent="0.3">
      <c r="A334" s="555"/>
      <c r="B334" s="52"/>
      <c r="C334" s="52"/>
      <c r="D334" s="52"/>
      <c r="E334" s="52"/>
      <c r="F334" s="507"/>
      <c r="G334" s="210">
        <f t="shared" si="107"/>
        <v>0</v>
      </c>
      <c r="H334" s="82">
        <f t="shared" si="88"/>
        <v>0</v>
      </c>
      <c r="I334" s="211"/>
      <c r="J334" s="441" t="s">
        <v>21</v>
      </c>
      <c r="K334" s="441" t="s">
        <v>21</v>
      </c>
      <c r="L334" s="441" t="s">
        <v>21</v>
      </c>
      <c r="M334" s="441" t="s">
        <v>21</v>
      </c>
      <c r="N334" s="568" t="s">
        <v>21</v>
      </c>
      <c r="O334" s="211"/>
      <c r="P334" s="212" t="str">
        <f>IF(B334="","",
IF(AND(V334="",W334="",B334&lt;&gt;""),"Employed",
IF(AND(V334&lt;&gt;"",W334="",B334&lt;&gt;""),"Terminated",
IF(AND(V334&lt;&gt;"",W334&lt;&gt;"",B334&lt;&gt;""),IF(W334&lt;Cover!$E$43,"Employed","Furloughed"),
IF(AND(V334="",W334&lt;&gt;"",B334&lt;&gt;""),IF(W334&lt;Cover!$E$43,"Employed","Rehired"))))))</f>
        <v/>
      </c>
      <c r="Q334" s="211"/>
      <c r="R334" s="536"/>
      <c r="S334" s="563"/>
      <c r="T334" s="536"/>
      <c r="U334" s="82">
        <f>IF(Cover!$E$47="Weekly",IF(T334&gt;0,T334,R334*S334),IF(T334&gt;0,T334,R334*S334)/2)</f>
        <v>0</v>
      </c>
      <c r="V334" s="564"/>
      <c r="W334" s="564"/>
      <c r="Y334" s="213" t="str">
        <f>IF($B334="","",IF('Actual Allocation Calc'!$AH$78="A",
IF($P334="Employed",$U334/7*BJ334,
IF(AND($P334="Terminated"),($U334/7*AP334),
IF(AND($P334="Furloughed"),($U334/7*AP334)+($U334/7*AZ334),
IF(AND($P334="Rehired"),($U334/7*AZ334),
IF(AND($P334="Terminated",AP334&gt;0),$U334,
IF($P334="Furloughed",IF(AP334&gt;0,$U334)+IF(AZ334&gt;0,$U334),
IF($P334="Rehired",IF(AZ334&gt;0,$U334)))))))),IF('Actual Allocation Calc'!$AH$78="C",'Actual Allocation Calc'!L334,'Actual Allocation Calc'!U334+IF($P334="Employed",$U334/7*BJ334,
IF(AND($P334="Terminated"),($U334/7*AP334),
IF(AND($P334="Furloughed"),($U334/7*AP334)+($U334/7*AZ334),
IF(AND($P334="Rehired"),($U334/7*AZ334),
IF(AND($P334="Terminated",AP334&gt;0),$U334,
IF($P334="Furloughed",IF(AP334&gt;0,$U334)+IF(AZ334&gt;0,$U334),
IF($P334="Rehired",IF(AZ334&gt;0,$U334))))))))*'Actual Allocation Calc'!$AH$99)))</f>
        <v/>
      </c>
      <c r="Z334" s="210" t="str">
        <f>IF($B334="","",IF('Actual Allocation Calc'!$AI$78="A",
IF($P334="Employed",$U334,
IF(AND($P334="Terminated"),($U334/7*AQ334),
IF(AND($P334="Furloughed"),($U334/7*AQ334)+($U334/7*BA334),
IF(AND($P334="Rehired"),($U334/7*BA334),
IF(AND($P334="Terminated",AQ334&gt;0),$U334,
IF($P334="Furloughed",IF(AQ334&gt;0,$U334)+IF(BA334&gt;0,$U334),
IF($P334="Rehired",IF(BA334&gt;0,$U334)))))))),IF('Actual Allocation Calc'!$AI$78="C",'Actual Allocation Calc'!M334,'Actual Allocation Calc'!V334+IF($P334="Employed",$U334,
IF(AND($P334="Terminated"),($U334/7*AQ334),
IF(AND($P334="Furloughed"),($U334/7*AQ334)+($U334/7*BA334),
IF(AND($P334="Rehired"),($U334/7*BA334),
IF(AND($P334="Terminated",AQ334&gt;0),$U334,
IF($P334="Furloughed",IF(AQ334&gt;0,$U334)+IF(BA334&gt;0,$U334),
IF($P334="Rehired",IF(BA334&gt;0,$U334))))))))*'Actual Allocation Calc'!$AI$99)))</f>
        <v/>
      </c>
      <c r="AA334" s="210" t="str">
        <f>IF($B334="","",IF('Actual Allocation Calc'!$AJ$78="A",
IF($P334="Employed",$U334,
IF(AND($P334="Terminated"),($U334/7*AR334),
IF(AND($P334="Furloughed"),($U334/7*AR334)+($U334/7*BB334),
IF(AND($P334="Rehired"),($U334/7*BB334),
IF(AND($P334="Terminated",AR334&gt;0),$U334,
IF($P334="Furloughed",IF(AR334&gt;0,$U334)+IF(BB334&gt;0,$U334),
IF($P334="Rehired",IF(BB334&gt;0,$U334)))))))),IF('Actual Allocation Calc'!$AJ$78="C",'Actual Allocation Calc'!N334,'Actual Allocation Calc'!W334+IF($P334="Employed",$U334,
IF(AND($P334="Terminated"),($U334/7*AR334),
IF(AND($P334="Furloughed"),($U334/7*AR334)+($U334/7*BB334),
IF(AND($P334="Rehired"),($U334/7*BB334),
IF(AND($P334="Terminated",AR334&gt;0),$U334,
IF($P334="Furloughed",IF(AR334&gt;0,$U334)+IF(BB334&gt;0,$U334),
IF($P334="Rehired",IF(BB334&gt;0,$U334))))))))*'Actual Allocation Calc'!$AJ$99)))</f>
        <v/>
      </c>
      <c r="AB334" s="210" t="str">
        <f>IF($B334="","",IF('Actual Allocation Calc'!$AK$78="A",
IF($P334="Employed",$U334,
IF(AND($P334="Terminated"),($U334/7*AS334),
IF(AND($P334="Furloughed"),($U334/7*AS334)+($U334/7*BC334),
IF(AND($P334="Rehired"),($U334/7*BC334),
IF(AND($P334="Terminated",AS334&gt;0),$U334,
IF($P334="Furloughed",IF(AS334&gt;0,$U334)+IF(BC334&gt;0,$U334),
IF($P334="Rehired",IF(BC334&gt;0,$U334)))))))),IF('Actual Allocation Calc'!$AK$78="C",'Actual Allocation Calc'!O334,'Actual Allocation Calc'!X334+IF($P334="Employed",$U334,
IF(AND($P334="Terminated"),($U334/7*AS334),
IF(AND($P334="Furloughed"),($U334/7*AS334)+($U334/7*BC334),
IF(AND($P334="Rehired"),($U334/7*BC334),
IF(AND($P334="Terminated",AS334&gt;0),$U334,
IF($P334="Furloughed",IF(AS334&gt;0,$U334)+IF(BC334&gt;0,$U334),
IF($P334="Rehired",IF(BC334&gt;0,$U334))))))))*'Actual Allocation Calc'!$AK$99)))</f>
        <v/>
      </c>
      <c r="AC334" s="210" t="str">
        <f>IF($B334="","",IF('Actual Allocation Calc'!$AL$78="A",
IF($P334="Employed",$U334,
IF(AND($P334="Terminated"),($U334/7*AT334),
IF(AND($P334="Furloughed"),($U334/7*AT334)+($U334/7*BD334),
IF(AND($P334="Rehired"),($U334/7*BD334),
IF(AND($P334="Terminated",AT334&gt;0),$U334,
IF($P334="Furloughed",IF(AT334&gt;0,$U334)+IF(BD334&gt;0,$U334),
IF($P334="Rehired",IF(BD334&gt;0,$U334)))))))),IF('Actual Allocation Calc'!$AL$78="C",'Actual Allocation Calc'!P334,'Actual Allocation Calc'!Y334+IF($P334="Employed",$U334,
IF(AND($P334="Terminated"),($U334/7*AT334),
IF(AND($P334="Furloughed"),($U334/7*AT334)+($U334/7*BD334),
IF(AND($P334="Rehired"),($U334/7*BD334),
IF(AND($P334="Terminated",AT334&gt;0),$U334,
IF($P334="Furloughed",IF(AT334&gt;0,$U334)+IF(BD334&gt;0,$U334),
IF($P334="Rehired",IF(BD334&gt;0,$U334))))))))*'Actual Allocation Calc'!$AL$99)))</f>
        <v/>
      </c>
      <c r="AD334" s="210" t="str">
        <f>IF($B334="","",IF('Actual Allocation Calc'!$AM$78="A",
IF($P334="Employed",$U334,
IF(AND($P334="Terminated"),($U334/7*AU334),
IF(AND($P334="Furloughed"),($U334/7*AU334)+($U334/7*BE334),
IF(AND($P334="Rehired"),($U334/7*BE334),
IF(AND($P334="Terminated",AU334&gt;0),$U334,
IF($P334="Furloughed",IF(AU334&gt;0,$U334)+IF(BE334&gt;0,$U334),
IF($P334="Rehired",IF(BE334&gt;0,$U334)))))))),IF('Actual Allocation Calc'!$AM$78="C",'Actual Allocation Calc'!Q334,'Actual Allocation Calc'!Z334+IF($P334="Employed",$U334,
IF(AND($P334="Terminated"),($U334/7*AU334),
IF(AND($P334="Furloughed"),($U334/7*AU334)+($U334/7*BE334),
IF(AND($P334="Rehired"),($U334/7*BE334),
IF(AND($P334="Terminated",AU334&gt;0),$U334,
IF($P334="Furloughed",IF(AU334&gt;0,$U334)+IF(BE334&gt;0,$U334),
IF($P334="Rehired",IF(BE334&gt;0,$U334))))))))*'Actual Allocation Calc'!$AM$99)))</f>
        <v/>
      </c>
      <c r="AE334" s="210" t="str">
        <f>IF($B334="","",IF('Actual Allocation Calc'!$AN$78="A",
IF($P334="Employed",$U334,
IF(AND($P334="Terminated"),($U334/7*AV334),
IF(AND($P334="Furloughed"),($U334/7*AV334)+($U334/7*BF334),
IF(AND($P334="Rehired"),($U334/7*BF334),
IF(AND($P334="Terminated",AV334&gt;0),$U334,
IF($P334="Furloughed",IF(AV334&gt;0,$U334)+IF(BF334&gt;0,$U334),
IF($P334="Rehired",IF(BF334&gt;0,$U334)))))))),IF('Actual Allocation Calc'!$AN$78="C",'Actual Allocation Calc'!R334,'Actual Allocation Calc'!AA334+IF($P334="Employed",$U334,
IF(AND($P334="Terminated"),($U334/7*AV334),
IF(AND($P334="Furloughed"),($U334/7*AV334)+($U334/7*BF334),
IF(AND($P334="Rehired"),($U334/7*BF334),
IF(AND($P334="Terminated",AV334&gt;0),$U334,
IF($P334="Furloughed",IF(AV334&gt;0,$U334)+IF(BF334&gt;0,$U334),
IF($P334="Rehired",IF(BF334&gt;0,$U334))))))))*'Actual Allocation Calc'!$AN$99)))</f>
        <v/>
      </c>
      <c r="AF334" s="210" t="str">
        <f>IF($B334="","",IF('Actual Allocation Calc'!$AO$78="A",
IF($P334="Employed",$U334,
IF(AND($P334="Terminated"),($U334/7*AW334),
IF(AND($P334="Furloughed"),($U334/7*AW334)+($U334/7*BG334),
IF(AND($P334="Rehired"),($U334/7*BG334),
IF(AND($P334="Terminated",AW334&gt;0),$U334,
IF($P334="Furloughed",IF(AW334&gt;0,$U334)+IF(BG334&gt;0,$U334),
IF($P334="Rehired",IF(BG334&gt;0,$U334)))))))),IF('Actual Allocation Calc'!$AO$78="C",'Actual Allocation Calc'!S334,'Actual Allocation Calc'!AB334+IF($P334="Employed",$U334,
IF(AND($P334="Terminated"),($U334/7*AW334),
IF(AND($P334="Furloughed"),($U334/7*AW334)+($U334/7*BG334),
IF(AND($P334="Rehired"),($U334/7*BG334),
IF(AND($P334="Terminated",AW334&gt;0),$U334,
IF($P334="Furloughed",IF(AW334&gt;0,$U334)+IF(BG334&gt;0,$U334),
IF($P334="Rehired",IF(BG334&gt;0,$U334))))))))*'Actual Allocation Calc'!$AO$99)))</f>
        <v/>
      </c>
      <c r="AG334" s="210" t="str">
        <f>IF($B334="","",IF('Actual Allocation Calc'!$AP$78="A",
IF($P334="Employed",$U334/7*BK334,
IF(AND($P334="Terminated"),($U334/7*AX334),
IF(AND($P334="Furloughed"),($U334/7*AX334)+($U334/7*BH334),
IF(AND($P334="Rehired"),($U334/7*BH334),
IF(AND($P334="Terminated",AX334&gt;0),$U334,
IF($P334="Furloughed",IF(AX334&gt;0,$U334)+IF(BH334&gt;0,$U334),
IF($P334="Rehired",IF(BH334&gt;0,$U334)))))))),IF('Actual Allocation Calc'!$AP$78="C",'Actual Allocation Calc'!T334,'Actual Allocation Calc'!AC334+IF($P334="Employed",$U334/7*BK334,
IF(AND($P334="Terminated"),($U334/7*AX334),
IF(AND($P334="Furloughed"),($U334/7*AX334)+($U334/7*BH334),
IF(AND($P334="Rehired"),($U334/7*BH334),
IF(AND($P334="Terminated",AX334&gt;0),$U334,
IF($P334="Furloughed",IF(AX334&gt;0,$U334)+IF(BH334&gt;0,$U334),
IF($P334="Rehired",IF(BH334&gt;0,$U334))))))))*'Actual Allocation Calc'!$AP$99)))</f>
        <v/>
      </c>
      <c r="AH334" s="536"/>
      <c r="AI334" s="82">
        <f t="shared" si="108"/>
        <v>0</v>
      </c>
      <c r="AJ334" s="210">
        <f t="shared" si="90"/>
        <v>0</v>
      </c>
      <c r="AK334" s="397" t="str">
        <f t="shared" si="91"/>
        <v/>
      </c>
      <c r="AM334" s="122"/>
      <c r="AO334" s="214" t="str">
        <f>IFERROR(IF($V334="","",VLOOKUP(V334,'Calendar Calcs'!$B$2:$E1301,4,FALSE)),0)</f>
        <v/>
      </c>
      <c r="AP334" s="69" t="str">
        <f>IF($AO334="","", IF($AO334&lt;AP$23,0,IF($AO334&gt;AP$23,COUNTIFS('Calendar Calcs'!$E$2:$E1301,AP$23),COUNTIFS('Calendar Calcs'!$E$2:$E1301,AP$23,'Calendar Calcs'!$D$2:$D1301,"&lt;="&amp;WEEKDAY($V334)))))</f>
        <v/>
      </c>
      <c r="AQ334" s="69" t="str">
        <f>IF($AO334="","", IF($AO334&lt;AQ$23,0,IF($AO334&gt;AQ$23,COUNTIFS('Calendar Calcs'!$E$2:$E1301,AQ$23),COUNTIFS('Calendar Calcs'!$E$2:$E1301,AQ$23,'Calendar Calcs'!$D$2:$D1301,"&lt;="&amp;WEEKDAY($V334)))))</f>
        <v/>
      </c>
      <c r="AR334" s="69" t="str">
        <f>IF($AO334="","", IF($AO334&lt;AR$23,0,IF($AO334&gt;AR$23,COUNTIFS('Calendar Calcs'!$E$2:$E1301,AR$23),COUNTIFS('Calendar Calcs'!$E$2:$E1301,AR$23,'Calendar Calcs'!$D$2:$D1301,"&lt;="&amp;WEEKDAY($V334)))))</f>
        <v/>
      </c>
      <c r="AS334" s="69" t="str">
        <f>IF($AO334="","", IF($AO334&lt;AS$23,0,IF($AO334&gt;AS$23,COUNTIFS('Calendar Calcs'!$E$2:$E1301,AS$23),COUNTIFS('Calendar Calcs'!$E$2:$E1301,AS$23,'Calendar Calcs'!$D$2:$D1301,"&lt;="&amp;WEEKDAY($V334)))))</f>
        <v/>
      </c>
      <c r="AT334" s="69" t="str">
        <f>IF($AO334="","", IF($AO334&lt;AT$23,0,IF($AO334&gt;AT$23,COUNTIFS('Calendar Calcs'!$E$2:$E1301,AT$23),COUNTIFS('Calendar Calcs'!$E$2:$E1301,AT$23,'Calendar Calcs'!$D$2:$D1301,"&lt;="&amp;WEEKDAY($V334)))))</f>
        <v/>
      </c>
      <c r="AU334" s="69" t="str">
        <f>IF($AO334="","", IF($AO334&lt;AU$23,0,IF($AO334&gt;AU$23,COUNTIFS('Calendar Calcs'!$E$2:$E1301,AU$23),COUNTIFS('Calendar Calcs'!$E$2:$E1301,AU$23,'Calendar Calcs'!$D$2:$D1301,"&lt;="&amp;WEEKDAY($V334)))))</f>
        <v/>
      </c>
      <c r="AV334" s="69" t="str">
        <f>IF($AO334="","", IF($AO334&lt;AV$23,0,IF($AO334&gt;AV$23,COUNTIFS('Calendar Calcs'!$E$2:$E1301,AV$23),COUNTIFS('Calendar Calcs'!$E$2:$E1301,AV$23,'Calendar Calcs'!$D$2:$D1301,"&lt;="&amp;WEEKDAY($V334)))))</f>
        <v/>
      </c>
      <c r="AW334" s="69" t="str">
        <f>IF($AO334="","", IF($AO334&lt;AW$23,0,IF($AO334&gt;AW$23,COUNTIFS('Calendar Calcs'!$E$2:$E1301,AW$23),COUNTIFS('Calendar Calcs'!$E$2:$E1301,AW$23,'Calendar Calcs'!$D$2:$D1301,"&lt;="&amp;WEEKDAY($V334)))))</f>
        <v/>
      </c>
      <c r="AX334" s="69" t="str">
        <f>IF($AO334="","", IF($AO334&lt;AX$23,0,IF($AO334&gt;AX$23,COUNTIFS('Calendar Calcs'!$E$2:$E1301,AX$23),COUNTIFS('Calendar Calcs'!$E$2:$E1301,AX$23,'Calendar Calcs'!$D$2:$D1301,"&lt;="&amp;WEEKDAY($V334)))))</f>
        <v/>
      </c>
      <c r="AY334" s="69" t="str">
        <f>IF($W334="","",VLOOKUP($W334,'Calendar Calcs'!$B$2:$E1301,4,FALSE))</f>
        <v/>
      </c>
      <c r="AZ334" s="69" t="str">
        <f>IF($AY334="","",IF($AY334&gt;AZ$23,0,IF($AY334&lt;AZ$23,COUNTIFS('Calendar Calcs'!$E$2:$E1301,AZ$23),COUNTIFS('Calendar Calcs'!$E$2:$E1301,AZ$23,'Calendar Calcs'!$D$2:$D1301,"&gt;="&amp;WEEKDAY($W334)))))</f>
        <v/>
      </c>
      <c r="BA334" s="69" t="str">
        <f>IF($AY334="","",IF($AY334&gt;BA$23,0,IF($AY334&lt;BA$23,COUNTIFS('Calendar Calcs'!$E$2:$E1301,BA$23),COUNTIFS('Calendar Calcs'!$E$2:$E1301,BA$23,'Calendar Calcs'!$D$2:$D1301,"&gt;="&amp;WEEKDAY($W334)))))</f>
        <v/>
      </c>
      <c r="BB334" s="69" t="str">
        <f>IF($AY334="","",IF($AY334&gt;BB$23,0,IF($AY334&lt;BB$23,COUNTIFS('Calendar Calcs'!$E$2:$E1301,BB$23),COUNTIFS('Calendar Calcs'!$E$2:$E1301,BB$23,'Calendar Calcs'!$D$2:$D1301,"&gt;="&amp;WEEKDAY($W334)))))</f>
        <v/>
      </c>
      <c r="BC334" s="69" t="str">
        <f>IF($AY334="","",IF($AY334&gt;BC$23,0,IF($AY334&lt;BC$23,COUNTIFS('Calendar Calcs'!$E$2:$E1301,BC$23),COUNTIFS('Calendar Calcs'!$E$2:$E1301,BC$23,'Calendar Calcs'!$D$2:$D1301,"&gt;="&amp;WEEKDAY($W334)))))</f>
        <v/>
      </c>
      <c r="BD334" s="69" t="str">
        <f>IF($AY334="","",IF($AY334&gt;BD$23,0,IF($AY334&lt;BD$23,COUNTIFS('Calendar Calcs'!$E$2:$E1301,BD$23),COUNTIFS('Calendar Calcs'!$E$2:$E1301,BD$23,'Calendar Calcs'!$D$2:$D1301,"&gt;="&amp;WEEKDAY($W334)))))</f>
        <v/>
      </c>
      <c r="BE334" s="69" t="str">
        <f>IF($AY334="","",IF($AY334&gt;BE$23,0,IF($AY334&lt;BE$23,COUNTIFS('Calendar Calcs'!$E$2:$E1301,BE$23),COUNTIFS('Calendar Calcs'!$E$2:$E1301,BE$23,'Calendar Calcs'!$D$2:$D1301,"&gt;="&amp;WEEKDAY($W334)))))</f>
        <v/>
      </c>
      <c r="BF334" s="69" t="str">
        <f>IF($AY334="","",IF($AY334&gt;BF$23,0,IF($AY334&lt;BF$23,COUNTIFS('Calendar Calcs'!$E$2:$E1301,BF$23),COUNTIFS('Calendar Calcs'!$E$2:$E1301,BF$23,'Calendar Calcs'!$D$2:$D1301,"&gt;="&amp;WEEKDAY($W334)))))</f>
        <v/>
      </c>
      <c r="BG334" s="69" t="str">
        <f>IF($AY334="","",IF($AY334&gt;BG$23,0,IF($AY334&lt;BG$23,COUNTIFS('Calendar Calcs'!$E$2:$E1301,BG$23),COUNTIFS('Calendar Calcs'!$E$2:$E1301,BG$23,'Calendar Calcs'!$D$2:$D1301,"&gt;="&amp;WEEKDAY($W334)))))</f>
        <v/>
      </c>
      <c r="BH334" s="69">
        <f t="shared" si="92"/>
        <v>6</v>
      </c>
      <c r="BI334" s="69">
        <f>IF(Cover!$E$43="","",VLOOKUP(Cover!$E$43,'Calendar Calcs'!$B$2:$E1301,4,FALSE))</f>
        <v>1</v>
      </c>
      <c r="BJ334" s="69">
        <f>IF($BI334="","", IF($BI334&lt;BJ$23,0,IF($BI334&gt;=BJ$23,COUNTIFS('Calendar Calcs'!$E$2:$E1301,BJ$23),COUNTIFS('Calendar Calcs'!$E$2:$E1301,BJ$23,'Calendar Calcs'!$D$2:$D1301,"&lt;="&amp;WEEKDAY($V334)))))</f>
        <v>1</v>
      </c>
      <c r="BK334" s="69">
        <f t="shared" si="89"/>
        <v>6</v>
      </c>
      <c r="BN334" s="69" t="str">
        <f>IF(T334&gt;0,"FTE",IF(Cover!$E$47="Weekly",IF(S334&gt;29.75,"FTE","PTE"),IF(S334&gt;59.75,"FTE","PTE")))</f>
        <v>PTE</v>
      </c>
      <c r="BO334" s="69">
        <f>IF(BN334="FTE",30,IF(Cover!$E$47="Weekly",'STEP 2 EE Data'!S334,'STEP 2 EE Data'!S334/2))</f>
        <v>0</v>
      </c>
      <c r="BP334" s="209">
        <f t="shared" si="93"/>
        <v>0</v>
      </c>
      <c r="BQ334" s="209">
        <f t="shared" si="94"/>
        <v>0</v>
      </c>
      <c r="BR334" s="209">
        <f t="shared" si="95"/>
        <v>0</v>
      </c>
      <c r="BS334" s="209">
        <f t="shared" si="96"/>
        <v>0</v>
      </c>
      <c r="BT334" s="209">
        <f t="shared" si="97"/>
        <v>0</v>
      </c>
      <c r="BU334" s="209">
        <f t="shared" si="98"/>
        <v>0</v>
      </c>
      <c r="BV334" s="209">
        <f t="shared" si="99"/>
        <v>0</v>
      </c>
      <c r="BW334" s="209">
        <f t="shared" si="100"/>
        <v>0</v>
      </c>
      <c r="BX334" s="209">
        <f t="shared" si="101"/>
        <v>0</v>
      </c>
      <c r="CC334" s="210" t="str">
        <f>IF(B334="","",IF(C334="",IF(Cover!$E$47="Weekly",'STEP 3 EE Comp'!BI339*8,'STEP 3 EE Comp'!BI339*4),IF(Cover!$E$47="Weekly",'STEP 3 EE Comp'!BI339,'STEP 3 EE Comp'!BI339)))</f>
        <v/>
      </c>
      <c r="CD334" s="82" t="str">
        <f t="shared" si="102"/>
        <v/>
      </c>
      <c r="CE334" s="417">
        <f t="shared" si="103"/>
        <v>1</v>
      </c>
      <c r="CF334" s="82" t="str">
        <f t="shared" si="104"/>
        <v>Good</v>
      </c>
      <c r="CG334" s="82">
        <f t="shared" si="105"/>
        <v>0</v>
      </c>
      <c r="CH334" s="234">
        <f t="shared" si="106"/>
        <v>0</v>
      </c>
    </row>
    <row r="335" spans="1:86" s="69" customFormat="1" x14ac:dyDescent="0.3">
      <c r="A335" s="555"/>
      <c r="B335" s="52"/>
      <c r="C335" s="52"/>
      <c r="D335" s="52"/>
      <c r="E335" s="52"/>
      <c r="F335" s="507"/>
      <c r="G335" s="210">
        <f t="shared" si="107"/>
        <v>0</v>
      </c>
      <c r="H335" s="82">
        <f t="shared" si="88"/>
        <v>0</v>
      </c>
      <c r="I335" s="211"/>
      <c r="J335" s="441" t="s">
        <v>21</v>
      </c>
      <c r="K335" s="441" t="s">
        <v>21</v>
      </c>
      <c r="L335" s="441" t="s">
        <v>21</v>
      </c>
      <c r="M335" s="441" t="s">
        <v>21</v>
      </c>
      <c r="N335" s="568" t="s">
        <v>21</v>
      </c>
      <c r="O335" s="211"/>
      <c r="P335" s="212" t="str">
        <f>IF(B335="","",
IF(AND(V335="",W335="",B335&lt;&gt;""),"Employed",
IF(AND(V335&lt;&gt;"",W335="",B335&lt;&gt;""),"Terminated",
IF(AND(V335&lt;&gt;"",W335&lt;&gt;"",B335&lt;&gt;""),IF(W335&lt;Cover!$E$43,"Employed","Furloughed"),
IF(AND(V335="",W335&lt;&gt;"",B335&lt;&gt;""),IF(W335&lt;Cover!$E$43,"Employed","Rehired"))))))</f>
        <v/>
      </c>
      <c r="Q335" s="211"/>
      <c r="R335" s="536"/>
      <c r="S335" s="563"/>
      <c r="T335" s="536"/>
      <c r="U335" s="82">
        <f>IF(Cover!$E$47="Weekly",IF(T335&gt;0,T335,R335*S335),IF(T335&gt;0,T335,R335*S335)/2)</f>
        <v>0</v>
      </c>
      <c r="V335" s="564"/>
      <c r="W335" s="564"/>
      <c r="Y335" s="213" t="str">
        <f>IF($B335="","",IF('Actual Allocation Calc'!$AH$78="A",
IF($P335="Employed",$U335/7*BJ335,
IF(AND($P335="Terminated"),($U335/7*AP335),
IF(AND($P335="Furloughed"),($U335/7*AP335)+($U335/7*AZ335),
IF(AND($P335="Rehired"),($U335/7*AZ335),
IF(AND($P335="Terminated",AP335&gt;0),$U335,
IF($P335="Furloughed",IF(AP335&gt;0,$U335)+IF(AZ335&gt;0,$U335),
IF($P335="Rehired",IF(AZ335&gt;0,$U335)))))))),IF('Actual Allocation Calc'!$AH$78="C",'Actual Allocation Calc'!L335,'Actual Allocation Calc'!U335+IF($P335="Employed",$U335/7*BJ335,
IF(AND($P335="Terminated"),($U335/7*AP335),
IF(AND($P335="Furloughed"),($U335/7*AP335)+($U335/7*AZ335),
IF(AND($P335="Rehired"),($U335/7*AZ335),
IF(AND($P335="Terminated",AP335&gt;0),$U335,
IF($P335="Furloughed",IF(AP335&gt;0,$U335)+IF(AZ335&gt;0,$U335),
IF($P335="Rehired",IF(AZ335&gt;0,$U335))))))))*'Actual Allocation Calc'!$AH$99)))</f>
        <v/>
      </c>
      <c r="Z335" s="210" t="str">
        <f>IF($B335="","",IF('Actual Allocation Calc'!$AI$78="A",
IF($P335="Employed",$U335,
IF(AND($P335="Terminated"),($U335/7*AQ335),
IF(AND($P335="Furloughed"),($U335/7*AQ335)+($U335/7*BA335),
IF(AND($P335="Rehired"),($U335/7*BA335),
IF(AND($P335="Terminated",AQ335&gt;0),$U335,
IF($P335="Furloughed",IF(AQ335&gt;0,$U335)+IF(BA335&gt;0,$U335),
IF($P335="Rehired",IF(BA335&gt;0,$U335)))))))),IF('Actual Allocation Calc'!$AI$78="C",'Actual Allocation Calc'!M335,'Actual Allocation Calc'!V335+IF($P335="Employed",$U335,
IF(AND($P335="Terminated"),($U335/7*AQ335),
IF(AND($P335="Furloughed"),($U335/7*AQ335)+($U335/7*BA335),
IF(AND($P335="Rehired"),($U335/7*BA335),
IF(AND($P335="Terminated",AQ335&gt;0),$U335,
IF($P335="Furloughed",IF(AQ335&gt;0,$U335)+IF(BA335&gt;0,$U335),
IF($P335="Rehired",IF(BA335&gt;0,$U335))))))))*'Actual Allocation Calc'!$AI$99)))</f>
        <v/>
      </c>
      <c r="AA335" s="210" t="str">
        <f>IF($B335="","",IF('Actual Allocation Calc'!$AJ$78="A",
IF($P335="Employed",$U335,
IF(AND($P335="Terminated"),($U335/7*AR335),
IF(AND($P335="Furloughed"),($U335/7*AR335)+($U335/7*BB335),
IF(AND($P335="Rehired"),($U335/7*BB335),
IF(AND($P335="Terminated",AR335&gt;0),$U335,
IF($P335="Furloughed",IF(AR335&gt;0,$U335)+IF(BB335&gt;0,$U335),
IF($P335="Rehired",IF(BB335&gt;0,$U335)))))))),IF('Actual Allocation Calc'!$AJ$78="C",'Actual Allocation Calc'!N335,'Actual Allocation Calc'!W335+IF($P335="Employed",$U335,
IF(AND($P335="Terminated"),($U335/7*AR335),
IF(AND($P335="Furloughed"),($U335/7*AR335)+($U335/7*BB335),
IF(AND($P335="Rehired"),($U335/7*BB335),
IF(AND($P335="Terminated",AR335&gt;0),$U335,
IF($P335="Furloughed",IF(AR335&gt;0,$U335)+IF(BB335&gt;0,$U335),
IF($P335="Rehired",IF(BB335&gt;0,$U335))))))))*'Actual Allocation Calc'!$AJ$99)))</f>
        <v/>
      </c>
      <c r="AB335" s="210" t="str">
        <f>IF($B335="","",IF('Actual Allocation Calc'!$AK$78="A",
IF($P335="Employed",$U335,
IF(AND($P335="Terminated"),($U335/7*AS335),
IF(AND($P335="Furloughed"),($U335/7*AS335)+($U335/7*BC335),
IF(AND($P335="Rehired"),($U335/7*BC335),
IF(AND($P335="Terminated",AS335&gt;0),$U335,
IF($P335="Furloughed",IF(AS335&gt;0,$U335)+IF(BC335&gt;0,$U335),
IF($P335="Rehired",IF(BC335&gt;0,$U335)))))))),IF('Actual Allocation Calc'!$AK$78="C",'Actual Allocation Calc'!O335,'Actual Allocation Calc'!X335+IF($P335="Employed",$U335,
IF(AND($P335="Terminated"),($U335/7*AS335),
IF(AND($P335="Furloughed"),($U335/7*AS335)+($U335/7*BC335),
IF(AND($P335="Rehired"),($U335/7*BC335),
IF(AND($P335="Terminated",AS335&gt;0),$U335,
IF($P335="Furloughed",IF(AS335&gt;0,$U335)+IF(BC335&gt;0,$U335),
IF($P335="Rehired",IF(BC335&gt;0,$U335))))))))*'Actual Allocation Calc'!$AK$99)))</f>
        <v/>
      </c>
      <c r="AC335" s="210" t="str">
        <f>IF($B335="","",IF('Actual Allocation Calc'!$AL$78="A",
IF($P335="Employed",$U335,
IF(AND($P335="Terminated"),($U335/7*AT335),
IF(AND($P335="Furloughed"),($U335/7*AT335)+($U335/7*BD335),
IF(AND($P335="Rehired"),($U335/7*BD335),
IF(AND($P335="Terminated",AT335&gt;0),$U335,
IF($P335="Furloughed",IF(AT335&gt;0,$U335)+IF(BD335&gt;0,$U335),
IF($P335="Rehired",IF(BD335&gt;0,$U335)))))))),IF('Actual Allocation Calc'!$AL$78="C",'Actual Allocation Calc'!P335,'Actual Allocation Calc'!Y335+IF($P335="Employed",$U335,
IF(AND($P335="Terminated"),($U335/7*AT335),
IF(AND($P335="Furloughed"),($U335/7*AT335)+($U335/7*BD335),
IF(AND($P335="Rehired"),($U335/7*BD335),
IF(AND($P335="Terminated",AT335&gt;0),$U335,
IF($P335="Furloughed",IF(AT335&gt;0,$U335)+IF(BD335&gt;0,$U335),
IF($P335="Rehired",IF(BD335&gt;0,$U335))))))))*'Actual Allocation Calc'!$AL$99)))</f>
        <v/>
      </c>
      <c r="AD335" s="210" t="str">
        <f>IF($B335="","",IF('Actual Allocation Calc'!$AM$78="A",
IF($P335="Employed",$U335,
IF(AND($P335="Terminated"),($U335/7*AU335),
IF(AND($P335="Furloughed"),($U335/7*AU335)+($U335/7*BE335),
IF(AND($P335="Rehired"),($U335/7*BE335),
IF(AND($P335="Terminated",AU335&gt;0),$U335,
IF($P335="Furloughed",IF(AU335&gt;0,$U335)+IF(BE335&gt;0,$U335),
IF($P335="Rehired",IF(BE335&gt;0,$U335)))))))),IF('Actual Allocation Calc'!$AM$78="C",'Actual Allocation Calc'!Q335,'Actual Allocation Calc'!Z335+IF($P335="Employed",$U335,
IF(AND($P335="Terminated"),($U335/7*AU335),
IF(AND($P335="Furloughed"),($U335/7*AU335)+($U335/7*BE335),
IF(AND($P335="Rehired"),($U335/7*BE335),
IF(AND($P335="Terminated",AU335&gt;0),$U335,
IF($P335="Furloughed",IF(AU335&gt;0,$U335)+IF(BE335&gt;0,$U335),
IF($P335="Rehired",IF(BE335&gt;0,$U335))))))))*'Actual Allocation Calc'!$AM$99)))</f>
        <v/>
      </c>
      <c r="AE335" s="210" t="str">
        <f>IF($B335="","",IF('Actual Allocation Calc'!$AN$78="A",
IF($P335="Employed",$U335,
IF(AND($P335="Terminated"),($U335/7*AV335),
IF(AND($P335="Furloughed"),($U335/7*AV335)+($U335/7*BF335),
IF(AND($P335="Rehired"),($U335/7*BF335),
IF(AND($P335="Terminated",AV335&gt;0),$U335,
IF($P335="Furloughed",IF(AV335&gt;0,$U335)+IF(BF335&gt;0,$U335),
IF($P335="Rehired",IF(BF335&gt;0,$U335)))))))),IF('Actual Allocation Calc'!$AN$78="C",'Actual Allocation Calc'!R335,'Actual Allocation Calc'!AA335+IF($P335="Employed",$U335,
IF(AND($P335="Terminated"),($U335/7*AV335),
IF(AND($P335="Furloughed"),($U335/7*AV335)+($U335/7*BF335),
IF(AND($P335="Rehired"),($U335/7*BF335),
IF(AND($P335="Terminated",AV335&gt;0),$U335,
IF($P335="Furloughed",IF(AV335&gt;0,$U335)+IF(BF335&gt;0,$U335),
IF($P335="Rehired",IF(BF335&gt;0,$U335))))))))*'Actual Allocation Calc'!$AN$99)))</f>
        <v/>
      </c>
      <c r="AF335" s="210" t="str">
        <f>IF($B335="","",IF('Actual Allocation Calc'!$AO$78="A",
IF($P335="Employed",$U335,
IF(AND($P335="Terminated"),($U335/7*AW335),
IF(AND($P335="Furloughed"),($U335/7*AW335)+($U335/7*BG335),
IF(AND($P335="Rehired"),($U335/7*BG335),
IF(AND($P335="Terminated",AW335&gt;0),$U335,
IF($P335="Furloughed",IF(AW335&gt;0,$U335)+IF(BG335&gt;0,$U335),
IF($P335="Rehired",IF(BG335&gt;0,$U335)))))))),IF('Actual Allocation Calc'!$AO$78="C",'Actual Allocation Calc'!S335,'Actual Allocation Calc'!AB335+IF($P335="Employed",$U335,
IF(AND($P335="Terminated"),($U335/7*AW335),
IF(AND($P335="Furloughed"),($U335/7*AW335)+($U335/7*BG335),
IF(AND($P335="Rehired"),($U335/7*BG335),
IF(AND($P335="Terminated",AW335&gt;0),$U335,
IF($P335="Furloughed",IF(AW335&gt;0,$U335)+IF(BG335&gt;0,$U335),
IF($P335="Rehired",IF(BG335&gt;0,$U335))))))))*'Actual Allocation Calc'!$AO$99)))</f>
        <v/>
      </c>
      <c r="AG335" s="210" t="str">
        <f>IF($B335="","",IF('Actual Allocation Calc'!$AP$78="A",
IF($P335="Employed",$U335/7*BK335,
IF(AND($P335="Terminated"),($U335/7*AX335),
IF(AND($P335="Furloughed"),($U335/7*AX335)+($U335/7*BH335),
IF(AND($P335="Rehired"),($U335/7*BH335),
IF(AND($P335="Terminated",AX335&gt;0),$U335,
IF($P335="Furloughed",IF(AX335&gt;0,$U335)+IF(BH335&gt;0,$U335),
IF($P335="Rehired",IF(BH335&gt;0,$U335)))))))),IF('Actual Allocation Calc'!$AP$78="C",'Actual Allocation Calc'!T335,'Actual Allocation Calc'!AC335+IF($P335="Employed",$U335/7*BK335,
IF(AND($P335="Terminated"),($U335/7*AX335),
IF(AND($P335="Furloughed"),($U335/7*AX335)+($U335/7*BH335),
IF(AND($P335="Rehired"),($U335/7*BH335),
IF(AND($P335="Terminated",AX335&gt;0),$U335,
IF($P335="Furloughed",IF(AX335&gt;0,$U335)+IF(BH335&gt;0,$U335),
IF($P335="Rehired",IF(BH335&gt;0,$U335))))))))*'Actual Allocation Calc'!$AP$99)))</f>
        <v/>
      </c>
      <c r="AH335" s="536"/>
      <c r="AI335" s="82">
        <f t="shared" si="108"/>
        <v>0</v>
      </c>
      <c r="AJ335" s="210">
        <f t="shared" si="90"/>
        <v>0</v>
      </c>
      <c r="AK335" s="397" t="str">
        <f t="shared" si="91"/>
        <v/>
      </c>
      <c r="AM335" s="122"/>
      <c r="AO335" s="214" t="str">
        <f>IFERROR(IF($V335="","",VLOOKUP(V335,'Calendar Calcs'!$B$2:$E1302,4,FALSE)),0)</f>
        <v/>
      </c>
      <c r="AP335" s="69" t="str">
        <f>IF($AO335="","", IF($AO335&lt;AP$23,0,IF($AO335&gt;AP$23,COUNTIFS('Calendar Calcs'!$E$2:$E1302,AP$23),COUNTIFS('Calendar Calcs'!$E$2:$E1302,AP$23,'Calendar Calcs'!$D$2:$D1302,"&lt;="&amp;WEEKDAY($V335)))))</f>
        <v/>
      </c>
      <c r="AQ335" s="69" t="str">
        <f>IF($AO335="","", IF($AO335&lt;AQ$23,0,IF($AO335&gt;AQ$23,COUNTIFS('Calendar Calcs'!$E$2:$E1302,AQ$23),COUNTIFS('Calendar Calcs'!$E$2:$E1302,AQ$23,'Calendar Calcs'!$D$2:$D1302,"&lt;="&amp;WEEKDAY($V335)))))</f>
        <v/>
      </c>
      <c r="AR335" s="69" t="str">
        <f>IF($AO335="","", IF($AO335&lt;AR$23,0,IF($AO335&gt;AR$23,COUNTIFS('Calendar Calcs'!$E$2:$E1302,AR$23),COUNTIFS('Calendar Calcs'!$E$2:$E1302,AR$23,'Calendar Calcs'!$D$2:$D1302,"&lt;="&amp;WEEKDAY($V335)))))</f>
        <v/>
      </c>
      <c r="AS335" s="69" t="str">
        <f>IF($AO335="","", IF($AO335&lt;AS$23,0,IF($AO335&gt;AS$23,COUNTIFS('Calendar Calcs'!$E$2:$E1302,AS$23),COUNTIFS('Calendar Calcs'!$E$2:$E1302,AS$23,'Calendar Calcs'!$D$2:$D1302,"&lt;="&amp;WEEKDAY($V335)))))</f>
        <v/>
      </c>
      <c r="AT335" s="69" t="str">
        <f>IF($AO335="","", IF($AO335&lt;AT$23,0,IF($AO335&gt;AT$23,COUNTIFS('Calendar Calcs'!$E$2:$E1302,AT$23),COUNTIFS('Calendar Calcs'!$E$2:$E1302,AT$23,'Calendar Calcs'!$D$2:$D1302,"&lt;="&amp;WEEKDAY($V335)))))</f>
        <v/>
      </c>
      <c r="AU335" s="69" t="str">
        <f>IF($AO335="","", IF($AO335&lt;AU$23,0,IF($AO335&gt;AU$23,COUNTIFS('Calendar Calcs'!$E$2:$E1302,AU$23),COUNTIFS('Calendar Calcs'!$E$2:$E1302,AU$23,'Calendar Calcs'!$D$2:$D1302,"&lt;="&amp;WEEKDAY($V335)))))</f>
        <v/>
      </c>
      <c r="AV335" s="69" t="str">
        <f>IF($AO335="","", IF($AO335&lt;AV$23,0,IF($AO335&gt;AV$23,COUNTIFS('Calendar Calcs'!$E$2:$E1302,AV$23),COUNTIFS('Calendar Calcs'!$E$2:$E1302,AV$23,'Calendar Calcs'!$D$2:$D1302,"&lt;="&amp;WEEKDAY($V335)))))</f>
        <v/>
      </c>
      <c r="AW335" s="69" t="str">
        <f>IF($AO335="","", IF($AO335&lt;AW$23,0,IF($AO335&gt;AW$23,COUNTIFS('Calendar Calcs'!$E$2:$E1302,AW$23),COUNTIFS('Calendar Calcs'!$E$2:$E1302,AW$23,'Calendar Calcs'!$D$2:$D1302,"&lt;="&amp;WEEKDAY($V335)))))</f>
        <v/>
      </c>
      <c r="AX335" s="69" t="str">
        <f>IF($AO335="","", IF($AO335&lt;AX$23,0,IF($AO335&gt;AX$23,COUNTIFS('Calendar Calcs'!$E$2:$E1302,AX$23),COUNTIFS('Calendar Calcs'!$E$2:$E1302,AX$23,'Calendar Calcs'!$D$2:$D1302,"&lt;="&amp;WEEKDAY($V335)))))</f>
        <v/>
      </c>
      <c r="AY335" s="69" t="str">
        <f>IF($W335="","",VLOOKUP($W335,'Calendar Calcs'!$B$2:$E1302,4,FALSE))</f>
        <v/>
      </c>
      <c r="AZ335" s="69" t="str">
        <f>IF($AY335="","",IF($AY335&gt;AZ$23,0,IF($AY335&lt;AZ$23,COUNTIFS('Calendar Calcs'!$E$2:$E1302,AZ$23),COUNTIFS('Calendar Calcs'!$E$2:$E1302,AZ$23,'Calendar Calcs'!$D$2:$D1302,"&gt;="&amp;WEEKDAY($W335)))))</f>
        <v/>
      </c>
      <c r="BA335" s="69" t="str">
        <f>IF($AY335="","",IF($AY335&gt;BA$23,0,IF($AY335&lt;BA$23,COUNTIFS('Calendar Calcs'!$E$2:$E1302,BA$23),COUNTIFS('Calendar Calcs'!$E$2:$E1302,BA$23,'Calendar Calcs'!$D$2:$D1302,"&gt;="&amp;WEEKDAY($W335)))))</f>
        <v/>
      </c>
      <c r="BB335" s="69" t="str">
        <f>IF($AY335="","",IF($AY335&gt;BB$23,0,IF($AY335&lt;BB$23,COUNTIFS('Calendar Calcs'!$E$2:$E1302,BB$23),COUNTIFS('Calendar Calcs'!$E$2:$E1302,BB$23,'Calendar Calcs'!$D$2:$D1302,"&gt;="&amp;WEEKDAY($W335)))))</f>
        <v/>
      </c>
      <c r="BC335" s="69" t="str">
        <f>IF($AY335="","",IF($AY335&gt;BC$23,0,IF($AY335&lt;BC$23,COUNTIFS('Calendar Calcs'!$E$2:$E1302,BC$23),COUNTIFS('Calendar Calcs'!$E$2:$E1302,BC$23,'Calendar Calcs'!$D$2:$D1302,"&gt;="&amp;WEEKDAY($W335)))))</f>
        <v/>
      </c>
      <c r="BD335" s="69" t="str">
        <f>IF($AY335="","",IF($AY335&gt;BD$23,0,IF($AY335&lt;BD$23,COUNTIFS('Calendar Calcs'!$E$2:$E1302,BD$23),COUNTIFS('Calendar Calcs'!$E$2:$E1302,BD$23,'Calendar Calcs'!$D$2:$D1302,"&gt;="&amp;WEEKDAY($W335)))))</f>
        <v/>
      </c>
      <c r="BE335" s="69" t="str">
        <f>IF($AY335="","",IF($AY335&gt;BE$23,0,IF($AY335&lt;BE$23,COUNTIFS('Calendar Calcs'!$E$2:$E1302,BE$23),COUNTIFS('Calendar Calcs'!$E$2:$E1302,BE$23,'Calendar Calcs'!$D$2:$D1302,"&gt;="&amp;WEEKDAY($W335)))))</f>
        <v/>
      </c>
      <c r="BF335" s="69" t="str">
        <f>IF($AY335="","",IF($AY335&gt;BF$23,0,IF($AY335&lt;BF$23,COUNTIFS('Calendar Calcs'!$E$2:$E1302,BF$23),COUNTIFS('Calendar Calcs'!$E$2:$E1302,BF$23,'Calendar Calcs'!$D$2:$D1302,"&gt;="&amp;WEEKDAY($W335)))))</f>
        <v/>
      </c>
      <c r="BG335" s="69" t="str">
        <f>IF($AY335="","",IF($AY335&gt;BG$23,0,IF($AY335&lt;BG$23,COUNTIFS('Calendar Calcs'!$E$2:$E1302,BG$23),COUNTIFS('Calendar Calcs'!$E$2:$E1302,BG$23,'Calendar Calcs'!$D$2:$D1302,"&gt;="&amp;WEEKDAY($W335)))))</f>
        <v/>
      </c>
      <c r="BH335" s="69">
        <f t="shared" si="92"/>
        <v>6</v>
      </c>
      <c r="BI335" s="69">
        <f>IF(Cover!$E$43="","",VLOOKUP(Cover!$E$43,'Calendar Calcs'!$B$2:$E1302,4,FALSE))</f>
        <v>1</v>
      </c>
      <c r="BJ335" s="69">
        <f>IF($BI335="","", IF($BI335&lt;BJ$23,0,IF($BI335&gt;=BJ$23,COUNTIFS('Calendar Calcs'!$E$2:$E1302,BJ$23),COUNTIFS('Calendar Calcs'!$E$2:$E1302,BJ$23,'Calendar Calcs'!$D$2:$D1302,"&lt;="&amp;WEEKDAY($V335)))))</f>
        <v>1</v>
      </c>
      <c r="BK335" s="69">
        <f t="shared" si="89"/>
        <v>6</v>
      </c>
      <c r="BN335" s="69" t="str">
        <f>IF(T335&gt;0,"FTE",IF(Cover!$E$47="Weekly",IF(S335&gt;29.75,"FTE","PTE"),IF(S335&gt;59.75,"FTE","PTE")))</f>
        <v>PTE</v>
      </c>
      <c r="BO335" s="69">
        <f>IF(BN335="FTE",30,IF(Cover!$E$47="Weekly",'STEP 2 EE Data'!S335,'STEP 2 EE Data'!S335/2))</f>
        <v>0</v>
      </c>
      <c r="BP335" s="209">
        <f t="shared" si="93"/>
        <v>0</v>
      </c>
      <c r="BQ335" s="209">
        <f t="shared" si="94"/>
        <v>0</v>
      </c>
      <c r="BR335" s="209">
        <f t="shared" si="95"/>
        <v>0</v>
      </c>
      <c r="BS335" s="209">
        <f t="shared" si="96"/>
        <v>0</v>
      </c>
      <c r="BT335" s="209">
        <f t="shared" si="97"/>
        <v>0</v>
      </c>
      <c r="BU335" s="209">
        <f t="shared" si="98"/>
        <v>0</v>
      </c>
      <c r="BV335" s="209">
        <f t="shared" si="99"/>
        <v>0</v>
      </c>
      <c r="BW335" s="209">
        <f t="shared" si="100"/>
        <v>0</v>
      </c>
      <c r="BX335" s="209">
        <f t="shared" si="101"/>
        <v>0</v>
      </c>
      <c r="CC335" s="210" t="str">
        <f>IF(B335="","",IF(C335="",IF(Cover!$E$47="Weekly",'STEP 3 EE Comp'!BI340*8,'STEP 3 EE Comp'!BI340*4),IF(Cover!$E$47="Weekly",'STEP 3 EE Comp'!BI340,'STEP 3 EE Comp'!BI340)))</f>
        <v/>
      </c>
      <c r="CD335" s="82" t="str">
        <f t="shared" si="102"/>
        <v/>
      </c>
      <c r="CE335" s="417">
        <f t="shared" si="103"/>
        <v>1</v>
      </c>
      <c r="CF335" s="82" t="str">
        <f t="shared" si="104"/>
        <v>Good</v>
      </c>
      <c r="CG335" s="82">
        <f t="shared" si="105"/>
        <v>0</v>
      </c>
      <c r="CH335" s="234">
        <f t="shared" si="106"/>
        <v>0</v>
      </c>
    </row>
    <row r="336" spans="1:86" s="69" customFormat="1" x14ac:dyDescent="0.3">
      <c r="A336" s="555"/>
      <c r="B336" s="52"/>
      <c r="C336" s="52"/>
      <c r="D336" s="52"/>
      <c r="E336" s="52"/>
      <c r="F336" s="507"/>
      <c r="G336" s="210">
        <f t="shared" si="107"/>
        <v>0</v>
      </c>
      <c r="H336" s="82">
        <f t="shared" si="88"/>
        <v>0</v>
      </c>
      <c r="I336" s="211"/>
      <c r="J336" s="441" t="s">
        <v>21</v>
      </c>
      <c r="K336" s="441" t="s">
        <v>21</v>
      </c>
      <c r="L336" s="441" t="s">
        <v>21</v>
      </c>
      <c r="M336" s="441" t="s">
        <v>21</v>
      </c>
      <c r="N336" s="568" t="s">
        <v>21</v>
      </c>
      <c r="O336" s="211"/>
      <c r="P336" s="212" t="str">
        <f>IF(B336="","",
IF(AND(V336="",W336="",B336&lt;&gt;""),"Employed",
IF(AND(V336&lt;&gt;"",W336="",B336&lt;&gt;""),"Terminated",
IF(AND(V336&lt;&gt;"",W336&lt;&gt;"",B336&lt;&gt;""),IF(W336&lt;Cover!$E$43,"Employed","Furloughed"),
IF(AND(V336="",W336&lt;&gt;"",B336&lt;&gt;""),IF(W336&lt;Cover!$E$43,"Employed","Rehired"))))))</f>
        <v/>
      </c>
      <c r="Q336" s="211"/>
      <c r="R336" s="536"/>
      <c r="S336" s="563"/>
      <c r="T336" s="536"/>
      <c r="U336" s="82">
        <f>IF(Cover!$E$47="Weekly",IF(T336&gt;0,T336,R336*S336),IF(T336&gt;0,T336,R336*S336)/2)</f>
        <v>0</v>
      </c>
      <c r="V336" s="564"/>
      <c r="W336" s="564"/>
      <c r="Y336" s="213" t="str">
        <f>IF($B336="","",IF('Actual Allocation Calc'!$AH$78="A",
IF($P336="Employed",$U336/7*BJ336,
IF(AND($P336="Terminated"),($U336/7*AP336),
IF(AND($P336="Furloughed"),($U336/7*AP336)+($U336/7*AZ336),
IF(AND($P336="Rehired"),($U336/7*AZ336),
IF(AND($P336="Terminated",AP336&gt;0),$U336,
IF($P336="Furloughed",IF(AP336&gt;0,$U336)+IF(AZ336&gt;0,$U336),
IF($P336="Rehired",IF(AZ336&gt;0,$U336)))))))),IF('Actual Allocation Calc'!$AH$78="C",'Actual Allocation Calc'!L336,'Actual Allocation Calc'!U336+IF($P336="Employed",$U336/7*BJ336,
IF(AND($P336="Terminated"),($U336/7*AP336),
IF(AND($P336="Furloughed"),($U336/7*AP336)+($U336/7*AZ336),
IF(AND($P336="Rehired"),($U336/7*AZ336),
IF(AND($P336="Terminated",AP336&gt;0),$U336,
IF($P336="Furloughed",IF(AP336&gt;0,$U336)+IF(AZ336&gt;0,$U336),
IF($P336="Rehired",IF(AZ336&gt;0,$U336))))))))*'Actual Allocation Calc'!$AH$99)))</f>
        <v/>
      </c>
      <c r="Z336" s="210" t="str">
        <f>IF($B336="","",IF('Actual Allocation Calc'!$AI$78="A",
IF($P336="Employed",$U336,
IF(AND($P336="Terminated"),($U336/7*AQ336),
IF(AND($P336="Furloughed"),($U336/7*AQ336)+($U336/7*BA336),
IF(AND($P336="Rehired"),($U336/7*BA336),
IF(AND($P336="Terminated",AQ336&gt;0),$U336,
IF($P336="Furloughed",IF(AQ336&gt;0,$U336)+IF(BA336&gt;0,$U336),
IF($P336="Rehired",IF(BA336&gt;0,$U336)))))))),IF('Actual Allocation Calc'!$AI$78="C",'Actual Allocation Calc'!M336,'Actual Allocation Calc'!V336+IF($P336="Employed",$U336,
IF(AND($P336="Terminated"),($U336/7*AQ336),
IF(AND($P336="Furloughed"),($U336/7*AQ336)+($U336/7*BA336),
IF(AND($P336="Rehired"),($U336/7*BA336),
IF(AND($P336="Terminated",AQ336&gt;0),$U336,
IF($P336="Furloughed",IF(AQ336&gt;0,$U336)+IF(BA336&gt;0,$U336),
IF($P336="Rehired",IF(BA336&gt;0,$U336))))))))*'Actual Allocation Calc'!$AI$99)))</f>
        <v/>
      </c>
      <c r="AA336" s="210" t="str">
        <f>IF($B336="","",IF('Actual Allocation Calc'!$AJ$78="A",
IF($P336="Employed",$U336,
IF(AND($P336="Terminated"),($U336/7*AR336),
IF(AND($P336="Furloughed"),($U336/7*AR336)+($U336/7*BB336),
IF(AND($P336="Rehired"),($U336/7*BB336),
IF(AND($P336="Terminated",AR336&gt;0),$U336,
IF($P336="Furloughed",IF(AR336&gt;0,$U336)+IF(BB336&gt;0,$U336),
IF($P336="Rehired",IF(BB336&gt;0,$U336)))))))),IF('Actual Allocation Calc'!$AJ$78="C",'Actual Allocation Calc'!N336,'Actual Allocation Calc'!W336+IF($P336="Employed",$U336,
IF(AND($P336="Terminated"),($U336/7*AR336),
IF(AND($P336="Furloughed"),($U336/7*AR336)+($U336/7*BB336),
IF(AND($P336="Rehired"),($U336/7*BB336),
IF(AND($P336="Terminated",AR336&gt;0),$U336,
IF($P336="Furloughed",IF(AR336&gt;0,$U336)+IF(BB336&gt;0,$U336),
IF($P336="Rehired",IF(BB336&gt;0,$U336))))))))*'Actual Allocation Calc'!$AJ$99)))</f>
        <v/>
      </c>
      <c r="AB336" s="210" t="str">
        <f>IF($B336="","",IF('Actual Allocation Calc'!$AK$78="A",
IF($P336="Employed",$U336,
IF(AND($P336="Terminated"),($U336/7*AS336),
IF(AND($P336="Furloughed"),($U336/7*AS336)+($U336/7*BC336),
IF(AND($P336="Rehired"),($U336/7*BC336),
IF(AND($P336="Terminated",AS336&gt;0),$U336,
IF($P336="Furloughed",IF(AS336&gt;0,$U336)+IF(BC336&gt;0,$U336),
IF($P336="Rehired",IF(BC336&gt;0,$U336)))))))),IF('Actual Allocation Calc'!$AK$78="C",'Actual Allocation Calc'!O336,'Actual Allocation Calc'!X336+IF($P336="Employed",$U336,
IF(AND($P336="Terminated"),($U336/7*AS336),
IF(AND($P336="Furloughed"),($U336/7*AS336)+($U336/7*BC336),
IF(AND($P336="Rehired"),($U336/7*BC336),
IF(AND($P336="Terminated",AS336&gt;0),$U336,
IF($P336="Furloughed",IF(AS336&gt;0,$U336)+IF(BC336&gt;0,$U336),
IF($P336="Rehired",IF(BC336&gt;0,$U336))))))))*'Actual Allocation Calc'!$AK$99)))</f>
        <v/>
      </c>
      <c r="AC336" s="210" t="str">
        <f>IF($B336="","",IF('Actual Allocation Calc'!$AL$78="A",
IF($P336="Employed",$U336,
IF(AND($P336="Terminated"),($U336/7*AT336),
IF(AND($P336="Furloughed"),($U336/7*AT336)+($U336/7*BD336),
IF(AND($P336="Rehired"),($U336/7*BD336),
IF(AND($P336="Terminated",AT336&gt;0),$U336,
IF($P336="Furloughed",IF(AT336&gt;0,$U336)+IF(BD336&gt;0,$U336),
IF($P336="Rehired",IF(BD336&gt;0,$U336)))))))),IF('Actual Allocation Calc'!$AL$78="C",'Actual Allocation Calc'!P336,'Actual Allocation Calc'!Y336+IF($P336="Employed",$U336,
IF(AND($P336="Terminated"),($U336/7*AT336),
IF(AND($P336="Furloughed"),($U336/7*AT336)+($U336/7*BD336),
IF(AND($P336="Rehired"),($U336/7*BD336),
IF(AND($P336="Terminated",AT336&gt;0),$U336,
IF($P336="Furloughed",IF(AT336&gt;0,$U336)+IF(BD336&gt;0,$U336),
IF($P336="Rehired",IF(BD336&gt;0,$U336))))))))*'Actual Allocation Calc'!$AL$99)))</f>
        <v/>
      </c>
      <c r="AD336" s="210" t="str">
        <f>IF($B336="","",IF('Actual Allocation Calc'!$AM$78="A",
IF($P336="Employed",$U336,
IF(AND($P336="Terminated"),($U336/7*AU336),
IF(AND($P336="Furloughed"),($U336/7*AU336)+($U336/7*BE336),
IF(AND($P336="Rehired"),($U336/7*BE336),
IF(AND($P336="Terminated",AU336&gt;0),$U336,
IF($P336="Furloughed",IF(AU336&gt;0,$U336)+IF(BE336&gt;0,$U336),
IF($P336="Rehired",IF(BE336&gt;0,$U336)))))))),IF('Actual Allocation Calc'!$AM$78="C",'Actual Allocation Calc'!Q336,'Actual Allocation Calc'!Z336+IF($P336="Employed",$U336,
IF(AND($P336="Terminated"),($U336/7*AU336),
IF(AND($P336="Furloughed"),($U336/7*AU336)+($U336/7*BE336),
IF(AND($P336="Rehired"),($U336/7*BE336),
IF(AND($P336="Terminated",AU336&gt;0),$U336,
IF($P336="Furloughed",IF(AU336&gt;0,$U336)+IF(BE336&gt;0,$U336),
IF($P336="Rehired",IF(BE336&gt;0,$U336))))))))*'Actual Allocation Calc'!$AM$99)))</f>
        <v/>
      </c>
      <c r="AE336" s="210" t="str">
        <f>IF($B336="","",IF('Actual Allocation Calc'!$AN$78="A",
IF($P336="Employed",$U336,
IF(AND($P336="Terminated"),($U336/7*AV336),
IF(AND($P336="Furloughed"),($U336/7*AV336)+($U336/7*BF336),
IF(AND($P336="Rehired"),($U336/7*BF336),
IF(AND($P336="Terminated",AV336&gt;0),$U336,
IF($P336="Furloughed",IF(AV336&gt;0,$U336)+IF(BF336&gt;0,$U336),
IF($P336="Rehired",IF(BF336&gt;0,$U336)))))))),IF('Actual Allocation Calc'!$AN$78="C",'Actual Allocation Calc'!R336,'Actual Allocation Calc'!AA336+IF($P336="Employed",$U336,
IF(AND($P336="Terminated"),($U336/7*AV336),
IF(AND($P336="Furloughed"),($U336/7*AV336)+($U336/7*BF336),
IF(AND($P336="Rehired"),($U336/7*BF336),
IF(AND($P336="Terminated",AV336&gt;0),$U336,
IF($P336="Furloughed",IF(AV336&gt;0,$U336)+IF(BF336&gt;0,$U336),
IF($P336="Rehired",IF(BF336&gt;0,$U336))))))))*'Actual Allocation Calc'!$AN$99)))</f>
        <v/>
      </c>
      <c r="AF336" s="210" t="str">
        <f>IF($B336="","",IF('Actual Allocation Calc'!$AO$78="A",
IF($P336="Employed",$U336,
IF(AND($P336="Terminated"),($U336/7*AW336),
IF(AND($P336="Furloughed"),($U336/7*AW336)+($U336/7*BG336),
IF(AND($P336="Rehired"),($U336/7*BG336),
IF(AND($P336="Terminated",AW336&gt;0),$U336,
IF($P336="Furloughed",IF(AW336&gt;0,$U336)+IF(BG336&gt;0,$U336),
IF($P336="Rehired",IF(BG336&gt;0,$U336)))))))),IF('Actual Allocation Calc'!$AO$78="C",'Actual Allocation Calc'!S336,'Actual Allocation Calc'!AB336+IF($P336="Employed",$U336,
IF(AND($P336="Terminated"),($U336/7*AW336),
IF(AND($P336="Furloughed"),($U336/7*AW336)+($U336/7*BG336),
IF(AND($P336="Rehired"),($U336/7*BG336),
IF(AND($P336="Terminated",AW336&gt;0),$U336,
IF($P336="Furloughed",IF(AW336&gt;0,$U336)+IF(BG336&gt;0,$U336),
IF($P336="Rehired",IF(BG336&gt;0,$U336))))))))*'Actual Allocation Calc'!$AO$99)))</f>
        <v/>
      </c>
      <c r="AG336" s="210" t="str">
        <f>IF($B336="","",IF('Actual Allocation Calc'!$AP$78="A",
IF($P336="Employed",$U336/7*BK336,
IF(AND($P336="Terminated"),($U336/7*AX336),
IF(AND($P336="Furloughed"),($U336/7*AX336)+($U336/7*BH336),
IF(AND($P336="Rehired"),($U336/7*BH336),
IF(AND($P336="Terminated",AX336&gt;0),$U336,
IF($P336="Furloughed",IF(AX336&gt;0,$U336)+IF(BH336&gt;0,$U336),
IF($P336="Rehired",IF(BH336&gt;0,$U336)))))))),IF('Actual Allocation Calc'!$AP$78="C",'Actual Allocation Calc'!T336,'Actual Allocation Calc'!AC336+IF($P336="Employed",$U336/7*BK336,
IF(AND($P336="Terminated"),($U336/7*AX336),
IF(AND($P336="Furloughed"),($U336/7*AX336)+($U336/7*BH336),
IF(AND($P336="Rehired"),($U336/7*BH336),
IF(AND($P336="Terminated",AX336&gt;0),$U336,
IF($P336="Furloughed",IF(AX336&gt;0,$U336)+IF(BH336&gt;0,$U336),
IF($P336="Rehired",IF(BH336&gt;0,$U336))))))))*'Actual Allocation Calc'!$AP$99)))</f>
        <v/>
      </c>
      <c r="AH336" s="536"/>
      <c r="AI336" s="82">
        <f t="shared" si="108"/>
        <v>0</v>
      </c>
      <c r="AJ336" s="210">
        <f t="shared" si="90"/>
        <v>0</v>
      </c>
      <c r="AK336" s="397" t="str">
        <f t="shared" si="91"/>
        <v/>
      </c>
      <c r="AM336" s="122"/>
      <c r="AO336" s="214" t="str">
        <f>IFERROR(IF($V336="","",VLOOKUP(V336,'Calendar Calcs'!$B$2:$E1303,4,FALSE)),0)</f>
        <v/>
      </c>
      <c r="AP336" s="69" t="str">
        <f>IF($AO336="","", IF($AO336&lt;AP$23,0,IF($AO336&gt;AP$23,COUNTIFS('Calendar Calcs'!$E$2:$E1303,AP$23),COUNTIFS('Calendar Calcs'!$E$2:$E1303,AP$23,'Calendar Calcs'!$D$2:$D1303,"&lt;="&amp;WEEKDAY($V336)))))</f>
        <v/>
      </c>
      <c r="AQ336" s="69" t="str">
        <f>IF($AO336="","", IF($AO336&lt;AQ$23,0,IF($AO336&gt;AQ$23,COUNTIFS('Calendar Calcs'!$E$2:$E1303,AQ$23),COUNTIFS('Calendar Calcs'!$E$2:$E1303,AQ$23,'Calendar Calcs'!$D$2:$D1303,"&lt;="&amp;WEEKDAY($V336)))))</f>
        <v/>
      </c>
      <c r="AR336" s="69" t="str">
        <f>IF($AO336="","", IF($AO336&lt;AR$23,0,IF($AO336&gt;AR$23,COUNTIFS('Calendar Calcs'!$E$2:$E1303,AR$23),COUNTIFS('Calendar Calcs'!$E$2:$E1303,AR$23,'Calendar Calcs'!$D$2:$D1303,"&lt;="&amp;WEEKDAY($V336)))))</f>
        <v/>
      </c>
      <c r="AS336" s="69" t="str">
        <f>IF($AO336="","", IF($AO336&lt;AS$23,0,IF($AO336&gt;AS$23,COUNTIFS('Calendar Calcs'!$E$2:$E1303,AS$23),COUNTIFS('Calendar Calcs'!$E$2:$E1303,AS$23,'Calendar Calcs'!$D$2:$D1303,"&lt;="&amp;WEEKDAY($V336)))))</f>
        <v/>
      </c>
      <c r="AT336" s="69" t="str">
        <f>IF($AO336="","", IF($AO336&lt;AT$23,0,IF($AO336&gt;AT$23,COUNTIFS('Calendar Calcs'!$E$2:$E1303,AT$23),COUNTIFS('Calendar Calcs'!$E$2:$E1303,AT$23,'Calendar Calcs'!$D$2:$D1303,"&lt;="&amp;WEEKDAY($V336)))))</f>
        <v/>
      </c>
      <c r="AU336" s="69" t="str">
        <f>IF($AO336="","", IF($AO336&lt;AU$23,0,IF($AO336&gt;AU$23,COUNTIFS('Calendar Calcs'!$E$2:$E1303,AU$23),COUNTIFS('Calendar Calcs'!$E$2:$E1303,AU$23,'Calendar Calcs'!$D$2:$D1303,"&lt;="&amp;WEEKDAY($V336)))))</f>
        <v/>
      </c>
      <c r="AV336" s="69" t="str">
        <f>IF($AO336="","", IF($AO336&lt;AV$23,0,IF($AO336&gt;AV$23,COUNTIFS('Calendar Calcs'!$E$2:$E1303,AV$23),COUNTIFS('Calendar Calcs'!$E$2:$E1303,AV$23,'Calendar Calcs'!$D$2:$D1303,"&lt;="&amp;WEEKDAY($V336)))))</f>
        <v/>
      </c>
      <c r="AW336" s="69" t="str">
        <f>IF($AO336="","", IF($AO336&lt;AW$23,0,IF($AO336&gt;AW$23,COUNTIFS('Calendar Calcs'!$E$2:$E1303,AW$23),COUNTIFS('Calendar Calcs'!$E$2:$E1303,AW$23,'Calendar Calcs'!$D$2:$D1303,"&lt;="&amp;WEEKDAY($V336)))))</f>
        <v/>
      </c>
      <c r="AX336" s="69" t="str">
        <f>IF($AO336="","", IF($AO336&lt;AX$23,0,IF($AO336&gt;AX$23,COUNTIFS('Calendar Calcs'!$E$2:$E1303,AX$23),COUNTIFS('Calendar Calcs'!$E$2:$E1303,AX$23,'Calendar Calcs'!$D$2:$D1303,"&lt;="&amp;WEEKDAY($V336)))))</f>
        <v/>
      </c>
      <c r="AY336" s="69" t="str">
        <f>IF($W336="","",VLOOKUP($W336,'Calendar Calcs'!$B$2:$E1303,4,FALSE))</f>
        <v/>
      </c>
      <c r="AZ336" s="69" t="str">
        <f>IF($AY336="","",IF($AY336&gt;AZ$23,0,IF($AY336&lt;AZ$23,COUNTIFS('Calendar Calcs'!$E$2:$E1303,AZ$23),COUNTIFS('Calendar Calcs'!$E$2:$E1303,AZ$23,'Calendar Calcs'!$D$2:$D1303,"&gt;="&amp;WEEKDAY($W336)))))</f>
        <v/>
      </c>
      <c r="BA336" s="69" t="str">
        <f>IF($AY336="","",IF($AY336&gt;BA$23,0,IF($AY336&lt;BA$23,COUNTIFS('Calendar Calcs'!$E$2:$E1303,BA$23),COUNTIFS('Calendar Calcs'!$E$2:$E1303,BA$23,'Calendar Calcs'!$D$2:$D1303,"&gt;="&amp;WEEKDAY($W336)))))</f>
        <v/>
      </c>
      <c r="BB336" s="69" t="str">
        <f>IF($AY336="","",IF($AY336&gt;BB$23,0,IF($AY336&lt;BB$23,COUNTIFS('Calendar Calcs'!$E$2:$E1303,BB$23),COUNTIFS('Calendar Calcs'!$E$2:$E1303,BB$23,'Calendar Calcs'!$D$2:$D1303,"&gt;="&amp;WEEKDAY($W336)))))</f>
        <v/>
      </c>
      <c r="BC336" s="69" t="str">
        <f>IF($AY336="","",IF($AY336&gt;BC$23,0,IF($AY336&lt;BC$23,COUNTIFS('Calendar Calcs'!$E$2:$E1303,BC$23),COUNTIFS('Calendar Calcs'!$E$2:$E1303,BC$23,'Calendar Calcs'!$D$2:$D1303,"&gt;="&amp;WEEKDAY($W336)))))</f>
        <v/>
      </c>
      <c r="BD336" s="69" t="str">
        <f>IF($AY336="","",IF($AY336&gt;BD$23,0,IF($AY336&lt;BD$23,COUNTIFS('Calendar Calcs'!$E$2:$E1303,BD$23),COUNTIFS('Calendar Calcs'!$E$2:$E1303,BD$23,'Calendar Calcs'!$D$2:$D1303,"&gt;="&amp;WEEKDAY($W336)))))</f>
        <v/>
      </c>
      <c r="BE336" s="69" t="str">
        <f>IF($AY336="","",IF($AY336&gt;BE$23,0,IF($AY336&lt;BE$23,COUNTIFS('Calendar Calcs'!$E$2:$E1303,BE$23),COUNTIFS('Calendar Calcs'!$E$2:$E1303,BE$23,'Calendar Calcs'!$D$2:$D1303,"&gt;="&amp;WEEKDAY($W336)))))</f>
        <v/>
      </c>
      <c r="BF336" s="69" t="str">
        <f>IF($AY336="","",IF($AY336&gt;BF$23,0,IF($AY336&lt;BF$23,COUNTIFS('Calendar Calcs'!$E$2:$E1303,BF$23),COUNTIFS('Calendar Calcs'!$E$2:$E1303,BF$23,'Calendar Calcs'!$D$2:$D1303,"&gt;="&amp;WEEKDAY($W336)))))</f>
        <v/>
      </c>
      <c r="BG336" s="69" t="str">
        <f>IF($AY336="","",IF($AY336&gt;BG$23,0,IF($AY336&lt;BG$23,COUNTIFS('Calendar Calcs'!$E$2:$E1303,BG$23),COUNTIFS('Calendar Calcs'!$E$2:$E1303,BG$23,'Calendar Calcs'!$D$2:$D1303,"&gt;="&amp;WEEKDAY($W336)))))</f>
        <v/>
      </c>
      <c r="BH336" s="69">
        <f t="shared" si="92"/>
        <v>6</v>
      </c>
      <c r="BI336" s="69">
        <f>IF(Cover!$E$43="","",VLOOKUP(Cover!$E$43,'Calendar Calcs'!$B$2:$E1303,4,FALSE))</f>
        <v>1</v>
      </c>
      <c r="BJ336" s="69">
        <f>IF($BI336="","", IF($BI336&lt;BJ$23,0,IF($BI336&gt;=BJ$23,COUNTIFS('Calendar Calcs'!$E$2:$E1303,BJ$23),COUNTIFS('Calendar Calcs'!$E$2:$E1303,BJ$23,'Calendar Calcs'!$D$2:$D1303,"&lt;="&amp;WEEKDAY($V336)))))</f>
        <v>1</v>
      </c>
      <c r="BK336" s="69">
        <f t="shared" si="89"/>
        <v>6</v>
      </c>
      <c r="BN336" s="69" t="str">
        <f>IF(T336&gt;0,"FTE",IF(Cover!$E$47="Weekly",IF(S336&gt;29.75,"FTE","PTE"),IF(S336&gt;59.75,"FTE","PTE")))</f>
        <v>PTE</v>
      </c>
      <c r="BO336" s="69">
        <f>IF(BN336="FTE",30,IF(Cover!$E$47="Weekly",'STEP 2 EE Data'!S336,'STEP 2 EE Data'!S336/2))</f>
        <v>0</v>
      </c>
      <c r="BP336" s="209">
        <f t="shared" si="93"/>
        <v>0</v>
      </c>
      <c r="BQ336" s="209">
        <f t="shared" si="94"/>
        <v>0</v>
      </c>
      <c r="BR336" s="209">
        <f t="shared" si="95"/>
        <v>0</v>
      </c>
      <c r="BS336" s="209">
        <f t="shared" si="96"/>
        <v>0</v>
      </c>
      <c r="BT336" s="209">
        <f t="shared" si="97"/>
        <v>0</v>
      </c>
      <c r="BU336" s="209">
        <f t="shared" si="98"/>
        <v>0</v>
      </c>
      <c r="BV336" s="209">
        <f t="shared" si="99"/>
        <v>0</v>
      </c>
      <c r="BW336" s="209">
        <f t="shared" si="100"/>
        <v>0</v>
      </c>
      <c r="BX336" s="209">
        <f t="shared" si="101"/>
        <v>0</v>
      </c>
      <c r="CC336" s="210" t="str">
        <f>IF(B336="","",IF(C336="",IF(Cover!$E$47="Weekly",'STEP 3 EE Comp'!BI341*8,'STEP 3 EE Comp'!BI341*4),IF(Cover!$E$47="Weekly",'STEP 3 EE Comp'!BI341,'STEP 3 EE Comp'!BI341)))</f>
        <v/>
      </c>
      <c r="CD336" s="82" t="str">
        <f t="shared" si="102"/>
        <v/>
      </c>
      <c r="CE336" s="417">
        <f t="shared" si="103"/>
        <v>1</v>
      </c>
      <c r="CF336" s="82" t="str">
        <f t="shared" si="104"/>
        <v>Good</v>
      </c>
      <c r="CG336" s="82">
        <f t="shared" si="105"/>
        <v>0</v>
      </c>
      <c r="CH336" s="234">
        <f t="shared" si="106"/>
        <v>0</v>
      </c>
    </row>
    <row r="337" spans="1:86" s="69" customFormat="1" x14ac:dyDescent="0.3">
      <c r="A337" s="555"/>
      <c r="B337" s="52"/>
      <c r="C337" s="52"/>
      <c r="D337" s="52"/>
      <c r="E337" s="52"/>
      <c r="F337" s="507"/>
      <c r="G337" s="210">
        <f t="shared" si="107"/>
        <v>0</v>
      </c>
      <c r="H337" s="82">
        <f t="shared" si="88"/>
        <v>0</v>
      </c>
      <c r="I337" s="211"/>
      <c r="J337" s="441" t="s">
        <v>21</v>
      </c>
      <c r="K337" s="441" t="s">
        <v>21</v>
      </c>
      <c r="L337" s="441" t="s">
        <v>21</v>
      </c>
      <c r="M337" s="441" t="s">
        <v>21</v>
      </c>
      <c r="N337" s="568" t="s">
        <v>21</v>
      </c>
      <c r="O337" s="211"/>
      <c r="P337" s="212" t="str">
        <f>IF(B337="","",
IF(AND(V337="",W337="",B337&lt;&gt;""),"Employed",
IF(AND(V337&lt;&gt;"",W337="",B337&lt;&gt;""),"Terminated",
IF(AND(V337&lt;&gt;"",W337&lt;&gt;"",B337&lt;&gt;""),IF(W337&lt;Cover!$E$43,"Employed","Furloughed"),
IF(AND(V337="",W337&lt;&gt;"",B337&lt;&gt;""),IF(W337&lt;Cover!$E$43,"Employed","Rehired"))))))</f>
        <v/>
      </c>
      <c r="Q337" s="211"/>
      <c r="R337" s="536"/>
      <c r="S337" s="563"/>
      <c r="T337" s="536"/>
      <c r="U337" s="82">
        <f>IF(Cover!$E$47="Weekly",IF(T337&gt;0,T337,R337*S337),IF(T337&gt;0,T337,R337*S337)/2)</f>
        <v>0</v>
      </c>
      <c r="V337" s="564"/>
      <c r="W337" s="564"/>
      <c r="Y337" s="213" t="str">
        <f>IF($B337="","",IF('Actual Allocation Calc'!$AH$78="A",
IF($P337="Employed",$U337/7*BJ337,
IF(AND($P337="Terminated"),($U337/7*AP337),
IF(AND($P337="Furloughed"),($U337/7*AP337)+($U337/7*AZ337),
IF(AND($P337="Rehired"),($U337/7*AZ337),
IF(AND($P337="Terminated",AP337&gt;0),$U337,
IF($P337="Furloughed",IF(AP337&gt;0,$U337)+IF(AZ337&gt;0,$U337),
IF($P337="Rehired",IF(AZ337&gt;0,$U337)))))))),IF('Actual Allocation Calc'!$AH$78="C",'Actual Allocation Calc'!L337,'Actual Allocation Calc'!U337+IF($P337="Employed",$U337/7*BJ337,
IF(AND($P337="Terminated"),($U337/7*AP337),
IF(AND($P337="Furloughed"),($U337/7*AP337)+($U337/7*AZ337),
IF(AND($P337="Rehired"),($U337/7*AZ337),
IF(AND($P337="Terminated",AP337&gt;0),$U337,
IF($P337="Furloughed",IF(AP337&gt;0,$U337)+IF(AZ337&gt;0,$U337),
IF($P337="Rehired",IF(AZ337&gt;0,$U337))))))))*'Actual Allocation Calc'!$AH$99)))</f>
        <v/>
      </c>
      <c r="Z337" s="210" t="str">
        <f>IF($B337="","",IF('Actual Allocation Calc'!$AI$78="A",
IF($P337="Employed",$U337,
IF(AND($P337="Terminated"),($U337/7*AQ337),
IF(AND($P337="Furloughed"),($U337/7*AQ337)+($U337/7*BA337),
IF(AND($P337="Rehired"),($U337/7*BA337),
IF(AND($P337="Terminated",AQ337&gt;0),$U337,
IF($P337="Furloughed",IF(AQ337&gt;0,$U337)+IF(BA337&gt;0,$U337),
IF($P337="Rehired",IF(BA337&gt;0,$U337)))))))),IF('Actual Allocation Calc'!$AI$78="C",'Actual Allocation Calc'!M337,'Actual Allocation Calc'!V337+IF($P337="Employed",$U337,
IF(AND($P337="Terminated"),($U337/7*AQ337),
IF(AND($P337="Furloughed"),($U337/7*AQ337)+($U337/7*BA337),
IF(AND($P337="Rehired"),($U337/7*BA337),
IF(AND($P337="Terminated",AQ337&gt;0),$U337,
IF($P337="Furloughed",IF(AQ337&gt;0,$U337)+IF(BA337&gt;0,$U337),
IF($P337="Rehired",IF(BA337&gt;0,$U337))))))))*'Actual Allocation Calc'!$AI$99)))</f>
        <v/>
      </c>
      <c r="AA337" s="210" t="str">
        <f>IF($B337="","",IF('Actual Allocation Calc'!$AJ$78="A",
IF($P337="Employed",$U337,
IF(AND($P337="Terminated"),($U337/7*AR337),
IF(AND($P337="Furloughed"),($U337/7*AR337)+($U337/7*BB337),
IF(AND($P337="Rehired"),($U337/7*BB337),
IF(AND($P337="Terminated",AR337&gt;0),$U337,
IF($P337="Furloughed",IF(AR337&gt;0,$U337)+IF(BB337&gt;0,$U337),
IF($P337="Rehired",IF(BB337&gt;0,$U337)))))))),IF('Actual Allocation Calc'!$AJ$78="C",'Actual Allocation Calc'!N337,'Actual Allocation Calc'!W337+IF($P337="Employed",$U337,
IF(AND($P337="Terminated"),($U337/7*AR337),
IF(AND($P337="Furloughed"),($U337/7*AR337)+($U337/7*BB337),
IF(AND($P337="Rehired"),($U337/7*BB337),
IF(AND($P337="Terminated",AR337&gt;0),$U337,
IF($P337="Furloughed",IF(AR337&gt;0,$U337)+IF(BB337&gt;0,$U337),
IF($P337="Rehired",IF(BB337&gt;0,$U337))))))))*'Actual Allocation Calc'!$AJ$99)))</f>
        <v/>
      </c>
      <c r="AB337" s="210" t="str">
        <f>IF($B337="","",IF('Actual Allocation Calc'!$AK$78="A",
IF($P337="Employed",$U337,
IF(AND($P337="Terminated"),($U337/7*AS337),
IF(AND($P337="Furloughed"),($U337/7*AS337)+($U337/7*BC337),
IF(AND($P337="Rehired"),($U337/7*BC337),
IF(AND($P337="Terminated",AS337&gt;0),$U337,
IF($P337="Furloughed",IF(AS337&gt;0,$U337)+IF(BC337&gt;0,$U337),
IF($P337="Rehired",IF(BC337&gt;0,$U337)))))))),IF('Actual Allocation Calc'!$AK$78="C",'Actual Allocation Calc'!O337,'Actual Allocation Calc'!X337+IF($P337="Employed",$U337,
IF(AND($P337="Terminated"),($U337/7*AS337),
IF(AND($P337="Furloughed"),($U337/7*AS337)+($U337/7*BC337),
IF(AND($P337="Rehired"),($U337/7*BC337),
IF(AND($P337="Terminated",AS337&gt;0),$U337,
IF($P337="Furloughed",IF(AS337&gt;0,$U337)+IF(BC337&gt;0,$U337),
IF($P337="Rehired",IF(BC337&gt;0,$U337))))))))*'Actual Allocation Calc'!$AK$99)))</f>
        <v/>
      </c>
      <c r="AC337" s="210" t="str">
        <f>IF($B337="","",IF('Actual Allocation Calc'!$AL$78="A",
IF($P337="Employed",$U337,
IF(AND($P337="Terminated"),($U337/7*AT337),
IF(AND($P337="Furloughed"),($U337/7*AT337)+($U337/7*BD337),
IF(AND($P337="Rehired"),($U337/7*BD337),
IF(AND($P337="Terminated",AT337&gt;0),$U337,
IF($P337="Furloughed",IF(AT337&gt;0,$U337)+IF(BD337&gt;0,$U337),
IF($P337="Rehired",IF(BD337&gt;0,$U337)))))))),IF('Actual Allocation Calc'!$AL$78="C",'Actual Allocation Calc'!P337,'Actual Allocation Calc'!Y337+IF($P337="Employed",$U337,
IF(AND($P337="Terminated"),($U337/7*AT337),
IF(AND($P337="Furloughed"),($U337/7*AT337)+($U337/7*BD337),
IF(AND($P337="Rehired"),($U337/7*BD337),
IF(AND($P337="Terminated",AT337&gt;0),$U337,
IF($P337="Furloughed",IF(AT337&gt;0,$U337)+IF(BD337&gt;0,$U337),
IF($P337="Rehired",IF(BD337&gt;0,$U337))))))))*'Actual Allocation Calc'!$AL$99)))</f>
        <v/>
      </c>
      <c r="AD337" s="210" t="str">
        <f>IF($B337="","",IF('Actual Allocation Calc'!$AM$78="A",
IF($P337="Employed",$U337,
IF(AND($P337="Terminated"),($U337/7*AU337),
IF(AND($P337="Furloughed"),($U337/7*AU337)+($U337/7*BE337),
IF(AND($P337="Rehired"),($U337/7*BE337),
IF(AND($P337="Terminated",AU337&gt;0),$U337,
IF($P337="Furloughed",IF(AU337&gt;0,$U337)+IF(BE337&gt;0,$U337),
IF($P337="Rehired",IF(BE337&gt;0,$U337)))))))),IF('Actual Allocation Calc'!$AM$78="C",'Actual Allocation Calc'!Q337,'Actual Allocation Calc'!Z337+IF($P337="Employed",$U337,
IF(AND($P337="Terminated"),($U337/7*AU337),
IF(AND($P337="Furloughed"),($U337/7*AU337)+($U337/7*BE337),
IF(AND($P337="Rehired"),($U337/7*BE337),
IF(AND($P337="Terminated",AU337&gt;0),$U337,
IF($P337="Furloughed",IF(AU337&gt;0,$U337)+IF(BE337&gt;0,$U337),
IF($P337="Rehired",IF(BE337&gt;0,$U337))))))))*'Actual Allocation Calc'!$AM$99)))</f>
        <v/>
      </c>
      <c r="AE337" s="210" t="str">
        <f>IF($B337="","",IF('Actual Allocation Calc'!$AN$78="A",
IF($P337="Employed",$U337,
IF(AND($P337="Terminated"),($U337/7*AV337),
IF(AND($P337="Furloughed"),($U337/7*AV337)+($U337/7*BF337),
IF(AND($P337="Rehired"),($U337/7*BF337),
IF(AND($P337="Terminated",AV337&gt;0),$U337,
IF($P337="Furloughed",IF(AV337&gt;0,$U337)+IF(BF337&gt;0,$U337),
IF($P337="Rehired",IF(BF337&gt;0,$U337)))))))),IF('Actual Allocation Calc'!$AN$78="C",'Actual Allocation Calc'!R337,'Actual Allocation Calc'!AA337+IF($P337="Employed",$U337,
IF(AND($P337="Terminated"),($U337/7*AV337),
IF(AND($P337="Furloughed"),($U337/7*AV337)+($U337/7*BF337),
IF(AND($P337="Rehired"),($U337/7*BF337),
IF(AND($P337="Terminated",AV337&gt;0),$U337,
IF($P337="Furloughed",IF(AV337&gt;0,$U337)+IF(BF337&gt;0,$U337),
IF($P337="Rehired",IF(BF337&gt;0,$U337))))))))*'Actual Allocation Calc'!$AN$99)))</f>
        <v/>
      </c>
      <c r="AF337" s="210" t="str">
        <f>IF($B337="","",IF('Actual Allocation Calc'!$AO$78="A",
IF($P337="Employed",$U337,
IF(AND($P337="Terminated"),($U337/7*AW337),
IF(AND($P337="Furloughed"),($U337/7*AW337)+($U337/7*BG337),
IF(AND($P337="Rehired"),($U337/7*BG337),
IF(AND($P337="Terminated",AW337&gt;0),$U337,
IF($P337="Furloughed",IF(AW337&gt;0,$U337)+IF(BG337&gt;0,$U337),
IF($P337="Rehired",IF(BG337&gt;0,$U337)))))))),IF('Actual Allocation Calc'!$AO$78="C",'Actual Allocation Calc'!S337,'Actual Allocation Calc'!AB337+IF($P337="Employed",$U337,
IF(AND($P337="Terminated"),($U337/7*AW337),
IF(AND($P337="Furloughed"),($U337/7*AW337)+($U337/7*BG337),
IF(AND($P337="Rehired"),($U337/7*BG337),
IF(AND($P337="Terminated",AW337&gt;0),$U337,
IF($P337="Furloughed",IF(AW337&gt;0,$U337)+IF(BG337&gt;0,$U337),
IF($P337="Rehired",IF(BG337&gt;0,$U337))))))))*'Actual Allocation Calc'!$AO$99)))</f>
        <v/>
      </c>
      <c r="AG337" s="210" t="str">
        <f>IF($B337="","",IF('Actual Allocation Calc'!$AP$78="A",
IF($P337="Employed",$U337/7*BK337,
IF(AND($P337="Terminated"),($U337/7*AX337),
IF(AND($P337="Furloughed"),($U337/7*AX337)+($U337/7*BH337),
IF(AND($P337="Rehired"),($U337/7*BH337),
IF(AND($P337="Terminated",AX337&gt;0),$U337,
IF($P337="Furloughed",IF(AX337&gt;0,$U337)+IF(BH337&gt;0,$U337),
IF($P337="Rehired",IF(BH337&gt;0,$U337)))))))),IF('Actual Allocation Calc'!$AP$78="C",'Actual Allocation Calc'!T337,'Actual Allocation Calc'!AC337+IF($P337="Employed",$U337/7*BK337,
IF(AND($P337="Terminated"),($U337/7*AX337),
IF(AND($P337="Furloughed"),($U337/7*AX337)+($U337/7*BH337),
IF(AND($P337="Rehired"),($U337/7*BH337),
IF(AND($P337="Terminated",AX337&gt;0),$U337,
IF($P337="Furloughed",IF(AX337&gt;0,$U337)+IF(BH337&gt;0,$U337),
IF($P337="Rehired",IF(BH337&gt;0,$U337))))))))*'Actual Allocation Calc'!$AP$99)))</f>
        <v/>
      </c>
      <c r="AH337" s="536"/>
      <c r="AI337" s="82">
        <f t="shared" si="108"/>
        <v>0</v>
      </c>
      <c r="AJ337" s="210">
        <f t="shared" si="90"/>
        <v>0</v>
      </c>
      <c r="AK337" s="397" t="str">
        <f t="shared" si="91"/>
        <v/>
      </c>
      <c r="AM337" s="122"/>
      <c r="AO337" s="214" t="str">
        <f>IFERROR(IF($V337="","",VLOOKUP(V337,'Calendar Calcs'!$B$2:$E1304,4,FALSE)),0)</f>
        <v/>
      </c>
      <c r="AP337" s="69" t="str">
        <f>IF($AO337="","", IF($AO337&lt;AP$23,0,IF($AO337&gt;AP$23,COUNTIFS('Calendar Calcs'!$E$2:$E1304,AP$23),COUNTIFS('Calendar Calcs'!$E$2:$E1304,AP$23,'Calendar Calcs'!$D$2:$D1304,"&lt;="&amp;WEEKDAY($V337)))))</f>
        <v/>
      </c>
      <c r="AQ337" s="69" t="str">
        <f>IF($AO337="","", IF($AO337&lt;AQ$23,0,IF($AO337&gt;AQ$23,COUNTIFS('Calendar Calcs'!$E$2:$E1304,AQ$23),COUNTIFS('Calendar Calcs'!$E$2:$E1304,AQ$23,'Calendar Calcs'!$D$2:$D1304,"&lt;="&amp;WEEKDAY($V337)))))</f>
        <v/>
      </c>
      <c r="AR337" s="69" t="str">
        <f>IF($AO337="","", IF($AO337&lt;AR$23,0,IF($AO337&gt;AR$23,COUNTIFS('Calendar Calcs'!$E$2:$E1304,AR$23),COUNTIFS('Calendar Calcs'!$E$2:$E1304,AR$23,'Calendar Calcs'!$D$2:$D1304,"&lt;="&amp;WEEKDAY($V337)))))</f>
        <v/>
      </c>
      <c r="AS337" s="69" t="str">
        <f>IF($AO337="","", IF($AO337&lt;AS$23,0,IF($AO337&gt;AS$23,COUNTIFS('Calendar Calcs'!$E$2:$E1304,AS$23),COUNTIFS('Calendar Calcs'!$E$2:$E1304,AS$23,'Calendar Calcs'!$D$2:$D1304,"&lt;="&amp;WEEKDAY($V337)))))</f>
        <v/>
      </c>
      <c r="AT337" s="69" t="str">
        <f>IF($AO337="","", IF($AO337&lt;AT$23,0,IF($AO337&gt;AT$23,COUNTIFS('Calendar Calcs'!$E$2:$E1304,AT$23),COUNTIFS('Calendar Calcs'!$E$2:$E1304,AT$23,'Calendar Calcs'!$D$2:$D1304,"&lt;="&amp;WEEKDAY($V337)))))</f>
        <v/>
      </c>
      <c r="AU337" s="69" t="str">
        <f>IF($AO337="","", IF($AO337&lt;AU$23,0,IF($AO337&gt;AU$23,COUNTIFS('Calendar Calcs'!$E$2:$E1304,AU$23),COUNTIFS('Calendar Calcs'!$E$2:$E1304,AU$23,'Calendar Calcs'!$D$2:$D1304,"&lt;="&amp;WEEKDAY($V337)))))</f>
        <v/>
      </c>
      <c r="AV337" s="69" t="str">
        <f>IF($AO337="","", IF($AO337&lt;AV$23,0,IF($AO337&gt;AV$23,COUNTIFS('Calendar Calcs'!$E$2:$E1304,AV$23),COUNTIFS('Calendar Calcs'!$E$2:$E1304,AV$23,'Calendar Calcs'!$D$2:$D1304,"&lt;="&amp;WEEKDAY($V337)))))</f>
        <v/>
      </c>
      <c r="AW337" s="69" t="str">
        <f>IF($AO337="","", IF($AO337&lt;AW$23,0,IF($AO337&gt;AW$23,COUNTIFS('Calendar Calcs'!$E$2:$E1304,AW$23),COUNTIFS('Calendar Calcs'!$E$2:$E1304,AW$23,'Calendar Calcs'!$D$2:$D1304,"&lt;="&amp;WEEKDAY($V337)))))</f>
        <v/>
      </c>
      <c r="AX337" s="69" t="str">
        <f>IF($AO337="","", IF($AO337&lt;AX$23,0,IF($AO337&gt;AX$23,COUNTIFS('Calendar Calcs'!$E$2:$E1304,AX$23),COUNTIFS('Calendar Calcs'!$E$2:$E1304,AX$23,'Calendar Calcs'!$D$2:$D1304,"&lt;="&amp;WEEKDAY($V337)))))</f>
        <v/>
      </c>
      <c r="AY337" s="69" t="str">
        <f>IF($W337="","",VLOOKUP($W337,'Calendar Calcs'!$B$2:$E1304,4,FALSE))</f>
        <v/>
      </c>
      <c r="AZ337" s="69" t="str">
        <f>IF($AY337="","",IF($AY337&gt;AZ$23,0,IF($AY337&lt;AZ$23,COUNTIFS('Calendar Calcs'!$E$2:$E1304,AZ$23),COUNTIFS('Calendar Calcs'!$E$2:$E1304,AZ$23,'Calendar Calcs'!$D$2:$D1304,"&gt;="&amp;WEEKDAY($W337)))))</f>
        <v/>
      </c>
      <c r="BA337" s="69" t="str">
        <f>IF($AY337="","",IF($AY337&gt;BA$23,0,IF($AY337&lt;BA$23,COUNTIFS('Calendar Calcs'!$E$2:$E1304,BA$23),COUNTIFS('Calendar Calcs'!$E$2:$E1304,BA$23,'Calendar Calcs'!$D$2:$D1304,"&gt;="&amp;WEEKDAY($W337)))))</f>
        <v/>
      </c>
      <c r="BB337" s="69" t="str">
        <f>IF($AY337="","",IF($AY337&gt;BB$23,0,IF($AY337&lt;BB$23,COUNTIFS('Calendar Calcs'!$E$2:$E1304,BB$23),COUNTIFS('Calendar Calcs'!$E$2:$E1304,BB$23,'Calendar Calcs'!$D$2:$D1304,"&gt;="&amp;WEEKDAY($W337)))))</f>
        <v/>
      </c>
      <c r="BC337" s="69" t="str">
        <f>IF($AY337="","",IF($AY337&gt;BC$23,0,IF($AY337&lt;BC$23,COUNTIFS('Calendar Calcs'!$E$2:$E1304,BC$23),COUNTIFS('Calendar Calcs'!$E$2:$E1304,BC$23,'Calendar Calcs'!$D$2:$D1304,"&gt;="&amp;WEEKDAY($W337)))))</f>
        <v/>
      </c>
      <c r="BD337" s="69" t="str">
        <f>IF($AY337="","",IF($AY337&gt;BD$23,0,IF($AY337&lt;BD$23,COUNTIFS('Calendar Calcs'!$E$2:$E1304,BD$23),COUNTIFS('Calendar Calcs'!$E$2:$E1304,BD$23,'Calendar Calcs'!$D$2:$D1304,"&gt;="&amp;WEEKDAY($W337)))))</f>
        <v/>
      </c>
      <c r="BE337" s="69" t="str">
        <f>IF($AY337="","",IF($AY337&gt;BE$23,0,IF($AY337&lt;BE$23,COUNTIFS('Calendar Calcs'!$E$2:$E1304,BE$23),COUNTIFS('Calendar Calcs'!$E$2:$E1304,BE$23,'Calendar Calcs'!$D$2:$D1304,"&gt;="&amp;WEEKDAY($W337)))))</f>
        <v/>
      </c>
      <c r="BF337" s="69" t="str">
        <f>IF($AY337="","",IF($AY337&gt;BF$23,0,IF($AY337&lt;BF$23,COUNTIFS('Calendar Calcs'!$E$2:$E1304,BF$23),COUNTIFS('Calendar Calcs'!$E$2:$E1304,BF$23,'Calendar Calcs'!$D$2:$D1304,"&gt;="&amp;WEEKDAY($W337)))))</f>
        <v/>
      </c>
      <c r="BG337" s="69" t="str">
        <f>IF($AY337="","",IF($AY337&gt;BG$23,0,IF($AY337&lt;BG$23,COUNTIFS('Calendar Calcs'!$E$2:$E1304,BG$23),COUNTIFS('Calendar Calcs'!$E$2:$E1304,BG$23,'Calendar Calcs'!$D$2:$D1304,"&gt;="&amp;WEEKDAY($W337)))))</f>
        <v/>
      </c>
      <c r="BH337" s="69">
        <f t="shared" si="92"/>
        <v>6</v>
      </c>
      <c r="BI337" s="69">
        <f>IF(Cover!$E$43="","",VLOOKUP(Cover!$E$43,'Calendar Calcs'!$B$2:$E1304,4,FALSE))</f>
        <v>1</v>
      </c>
      <c r="BJ337" s="69">
        <f>IF($BI337="","", IF($BI337&lt;BJ$23,0,IF($BI337&gt;=BJ$23,COUNTIFS('Calendar Calcs'!$E$2:$E1304,BJ$23),COUNTIFS('Calendar Calcs'!$E$2:$E1304,BJ$23,'Calendar Calcs'!$D$2:$D1304,"&lt;="&amp;WEEKDAY($V337)))))</f>
        <v>1</v>
      </c>
      <c r="BK337" s="69">
        <f t="shared" si="89"/>
        <v>6</v>
      </c>
      <c r="BN337" s="69" t="str">
        <f>IF(T337&gt;0,"FTE",IF(Cover!$E$47="Weekly",IF(S337&gt;29.75,"FTE","PTE"),IF(S337&gt;59.75,"FTE","PTE")))</f>
        <v>PTE</v>
      </c>
      <c r="BO337" s="69">
        <f>IF(BN337="FTE",30,IF(Cover!$E$47="Weekly",'STEP 2 EE Data'!S337,'STEP 2 EE Data'!S337/2))</f>
        <v>0</v>
      </c>
      <c r="BP337" s="209">
        <f t="shared" si="93"/>
        <v>0</v>
      </c>
      <c r="BQ337" s="209">
        <f t="shared" si="94"/>
        <v>0</v>
      </c>
      <c r="BR337" s="209">
        <f t="shared" si="95"/>
        <v>0</v>
      </c>
      <c r="BS337" s="209">
        <f t="shared" si="96"/>
        <v>0</v>
      </c>
      <c r="BT337" s="209">
        <f t="shared" si="97"/>
        <v>0</v>
      </c>
      <c r="BU337" s="209">
        <f t="shared" si="98"/>
        <v>0</v>
      </c>
      <c r="BV337" s="209">
        <f t="shared" si="99"/>
        <v>0</v>
      </c>
      <c r="BW337" s="209">
        <f t="shared" si="100"/>
        <v>0</v>
      </c>
      <c r="BX337" s="209">
        <f t="shared" si="101"/>
        <v>0</v>
      </c>
      <c r="CC337" s="210" t="str">
        <f>IF(B337="","",IF(C337="",IF(Cover!$E$47="Weekly",'STEP 3 EE Comp'!BI342*8,'STEP 3 EE Comp'!BI342*4),IF(Cover!$E$47="Weekly",'STEP 3 EE Comp'!BI342,'STEP 3 EE Comp'!BI342)))</f>
        <v/>
      </c>
      <c r="CD337" s="82" t="str">
        <f t="shared" si="102"/>
        <v/>
      </c>
      <c r="CE337" s="417">
        <f t="shared" si="103"/>
        <v>1</v>
      </c>
      <c r="CF337" s="82" t="str">
        <f t="shared" si="104"/>
        <v>Good</v>
      </c>
      <c r="CG337" s="82">
        <f t="shared" si="105"/>
        <v>0</v>
      </c>
      <c r="CH337" s="234">
        <f t="shared" si="106"/>
        <v>0</v>
      </c>
    </row>
    <row r="338" spans="1:86" s="69" customFormat="1" x14ac:dyDescent="0.3">
      <c r="A338" s="555"/>
      <c r="B338" s="52"/>
      <c r="C338" s="52"/>
      <c r="D338" s="52"/>
      <c r="E338" s="52"/>
      <c r="F338" s="507"/>
      <c r="G338" s="210">
        <f t="shared" si="107"/>
        <v>0</v>
      </c>
      <c r="H338" s="82">
        <f t="shared" si="88"/>
        <v>0</v>
      </c>
      <c r="I338" s="211"/>
      <c r="J338" s="441" t="s">
        <v>21</v>
      </c>
      <c r="K338" s="441" t="s">
        <v>21</v>
      </c>
      <c r="L338" s="441" t="s">
        <v>21</v>
      </c>
      <c r="M338" s="441" t="s">
        <v>21</v>
      </c>
      <c r="N338" s="568" t="s">
        <v>21</v>
      </c>
      <c r="O338" s="211"/>
      <c r="P338" s="212" t="str">
        <f>IF(B338="","",
IF(AND(V338="",W338="",B338&lt;&gt;""),"Employed",
IF(AND(V338&lt;&gt;"",W338="",B338&lt;&gt;""),"Terminated",
IF(AND(V338&lt;&gt;"",W338&lt;&gt;"",B338&lt;&gt;""),IF(W338&lt;Cover!$E$43,"Employed","Furloughed"),
IF(AND(V338="",W338&lt;&gt;"",B338&lt;&gt;""),IF(W338&lt;Cover!$E$43,"Employed","Rehired"))))))</f>
        <v/>
      </c>
      <c r="Q338" s="211"/>
      <c r="R338" s="536"/>
      <c r="S338" s="563"/>
      <c r="T338" s="536"/>
      <c r="U338" s="82">
        <f>IF(Cover!$E$47="Weekly",IF(T338&gt;0,T338,R338*S338),IF(T338&gt;0,T338,R338*S338)/2)</f>
        <v>0</v>
      </c>
      <c r="V338" s="564"/>
      <c r="W338" s="564"/>
      <c r="Y338" s="213" t="str">
        <f>IF($B338="","",IF('Actual Allocation Calc'!$AH$78="A",
IF($P338="Employed",$U338/7*BJ338,
IF(AND($P338="Terminated"),($U338/7*AP338),
IF(AND($P338="Furloughed"),($U338/7*AP338)+($U338/7*AZ338),
IF(AND($P338="Rehired"),($U338/7*AZ338),
IF(AND($P338="Terminated",AP338&gt;0),$U338,
IF($P338="Furloughed",IF(AP338&gt;0,$U338)+IF(AZ338&gt;0,$U338),
IF($P338="Rehired",IF(AZ338&gt;0,$U338)))))))),IF('Actual Allocation Calc'!$AH$78="C",'Actual Allocation Calc'!L338,'Actual Allocation Calc'!U338+IF($P338="Employed",$U338/7*BJ338,
IF(AND($P338="Terminated"),($U338/7*AP338),
IF(AND($P338="Furloughed"),($U338/7*AP338)+($U338/7*AZ338),
IF(AND($P338="Rehired"),($U338/7*AZ338),
IF(AND($P338="Terminated",AP338&gt;0),$U338,
IF($P338="Furloughed",IF(AP338&gt;0,$U338)+IF(AZ338&gt;0,$U338),
IF($P338="Rehired",IF(AZ338&gt;0,$U338))))))))*'Actual Allocation Calc'!$AH$99)))</f>
        <v/>
      </c>
      <c r="Z338" s="210" t="str">
        <f>IF($B338="","",IF('Actual Allocation Calc'!$AI$78="A",
IF($P338="Employed",$U338,
IF(AND($P338="Terminated"),($U338/7*AQ338),
IF(AND($P338="Furloughed"),($U338/7*AQ338)+($U338/7*BA338),
IF(AND($P338="Rehired"),($U338/7*BA338),
IF(AND($P338="Terminated",AQ338&gt;0),$U338,
IF($P338="Furloughed",IF(AQ338&gt;0,$U338)+IF(BA338&gt;0,$U338),
IF($P338="Rehired",IF(BA338&gt;0,$U338)))))))),IF('Actual Allocation Calc'!$AI$78="C",'Actual Allocation Calc'!M338,'Actual Allocation Calc'!V338+IF($P338="Employed",$U338,
IF(AND($P338="Terminated"),($U338/7*AQ338),
IF(AND($P338="Furloughed"),($U338/7*AQ338)+($U338/7*BA338),
IF(AND($P338="Rehired"),($U338/7*BA338),
IF(AND($P338="Terminated",AQ338&gt;0),$U338,
IF($P338="Furloughed",IF(AQ338&gt;0,$U338)+IF(BA338&gt;0,$U338),
IF($P338="Rehired",IF(BA338&gt;0,$U338))))))))*'Actual Allocation Calc'!$AI$99)))</f>
        <v/>
      </c>
      <c r="AA338" s="210" t="str">
        <f>IF($B338="","",IF('Actual Allocation Calc'!$AJ$78="A",
IF($P338="Employed",$U338,
IF(AND($P338="Terminated"),($U338/7*AR338),
IF(AND($P338="Furloughed"),($U338/7*AR338)+($U338/7*BB338),
IF(AND($P338="Rehired"),($U338/7*BB338),
IF(AND($P338="Terminated",AR338&gt;0),$U338,
IF($P338="Furloughed",IF(AR338&gt;0,$U338)+IF(BB338&gt;0,$U338),
IF($P338="Rehired",IF(BB338&gt;0,$U338)))))))),IF('Actual Allocation Calc'!$AJ$78="C",'Actual Allocation Calc'!N338,'Actual Allocation Calc'!W338+IF($P338="Employed",$U338,
IF(AND($P338="Terminated"),($U338/7*AR338),
IF(AND($P338="Furloughed"),($U338/7*AR338)+($U338/7*BB338),
IF(AND($P338="Rehired"),($U338/7*BB338),
IF(AND($P338="Terminated",AR338&gt;0),$U338,
IF($P338="Furloughed",IF(AR338&gt;0,$U338)+IF(BB338&gt;0,$U338),
IF($P338="Rehired",IF(BB338&gt;0,$U338))))))))*'Actual Allocation Calc'!$AJ$99)))</f>
        <v/>
      </c>
      <c r="AB338" s="210" t="str">
        <f>IF($B338="","",IF('Actual Allocation Calc'!$AK$78="A",
IF($P338="Employed",$U338,
IF(AND($P338="Terminated"),($U338/7*AS338),
IF(AND($P338="Furloughed"),($U338/7*AS338)+($U338/7*BC338),
IF(AND($P338="Rehired"),($U338/7*BC338),
IF(AND($P338="Terminated",AS338&gt;0),$U338,
IF($P338="Furloughed",IF(AS338&gt;0,$U338)+IF(BC338&gt;0,$U338),
IF($P338="Rehired",IF(BC338&gt;0,$U338)))))))),IF('Actual Allocation Calc'!$AK$78="C",'Actual Allocation Calc'!O338,'Actual Allocation Calc'!X338+IF($P338="Employed",$U338,
IF(AND($P338="Terminated"),($U338/7*AS338),
IF(AND($P338="Furloughed"),($U338/7*AS338)+($U338/7*BC338),
IF(AND($P338="Rehired"),($U338/7*BC338),
IF(AND($P338="Terminated",AS338&gt;0),$U338,
IF($P338="Furloughed",IF(AS338&gt;0,$U338)+IF(BC338&gt;0,$U338),
IF($P338="Rehired",IF(BC338&gt;0,$U338))))))))*'Actual Allocation Calc'!$AK$99)))</f>
        <v/>
      </c>
      <c r="AC338" s="210" t="str">
        <f>IF($B338="","",IF('Actual Allocation Calc'!$AL$78="A",
IF($P338="Employed",$U338,
IF(AND($P338="Terminated"),($U338/7*AT338),
IF(AND($P338="Furloughed"),($U338/7*AT338)+($U338/7*BD338),
IF(AND($P338="Rehired"),($U338/7*BD338),
IF(AND($P338="Terminated",AT338&gt;0),$U338,
IF($P338="Furloughed",IF(AT338&gt;0,$U338)+IF(BD338&gt;0,$U338),
IF($P338="Rehired",IF(BD338&gt;0,$U338)))))))),IF('Actual Allocation Calc'!$AL$78="C",'Actual Allocation Calc'!P338,'Actual Allocation Calc'!Y338+IF($P338="Employed",$U338,
IF(AND($P338="Terminated"),($U338/7*AT338),
IF(AND($P338="Furloughed"),($U338/7*AT338)+($U338/7*BD338),
IF(AND($P338="Rehired"),($U338/7*BD338),
IF(AND($P338="Terminated",AT338&gt;0),$U338,
IF($P338="Furloughed",IF(AT338&gt;0,$U338)+IF(BD338&gt;0,$U338),
IF($P338="Rehired",IF(BD338&gt;0,$U338))))))))*'Actual Allocation Calc'!$AL$99)))</f>
        <v/>
      </c>
      <c r="AD338" s="210" t="str">
        <f>IF($B338="","",IF('Actual Allocation Calc'!$AM$78="A",
IF($P338="Employed",$U338,
IF(AND($P338="Terminated"),($U338/7*AU338),
IF(AND($P338="Furloughed"),($U338/7*AU338)+($U338/7*BE338),
IF(AND($P338="Rehired"),($U338/7*BE338),
IF(AND($P338="Terminated",AU338&gt;0),$U338,
IF($P338="Furloughed",IF(AU338&gt;0,$U338)+IF(BE338&gt;0,$U338),
IF($P338="Rehired",IF(BE338&gt;0,$U338)))))))),IF('Actual Allocation Calc'!$AM$78="C",'Actual Allocation Calc'!Q338,'Actual Allocation Calc'!Z338+IF($P338="Employed",$U338,
IF(AND($P338="Terminated"),($U338/7*AU338),
IF(AND($P338="Furloughed"),($U338/7*AU338)+($U338/7*BE338),
IF(AND($P338="Rehired"),($U338/7*BE338),
IF(AND($P338="Terminated",AU338&gt;0),$U338,
IF($P338="Furloughed",IF(AU338&gt;0,$U338)+IF(BE338&gt;0,$U338),
IF($P338="Rehired",IF(BE338&gt;0,$U338))))))))*'Actual Allocation Calc'!$AM$99)))</f>
        <v/>
      </c>
      <c r="AE338" s="210" t="str">
        <f>IF($B338="","",IF('Actual Allocation Calc'!$AN$78="A",
IF($P338="Employed",$U338,
IF(AND($P338="Terminated"),($U338/7*AV338),
IF(AND($P338="Furloughed"),($U338/7*AV338)+($U338/7*BF338),
IF(AND($P338="Rehired"),($U338/7*BF338),
IF(AND($P338="Terminated",AV338&gt;0),$U338,
IF($P338="Furloughed",IF(AV338&gt;0,$U338)+IF(BF338&gt;0,$U338),
IF($P338="Rehired",IF(BF338&gt;0,$U338)))))))),IF('Actual Allocation Calc'!$AN$78="C",'Actual Allocation Calc'!R338,'Actual Allocation Calc'!AA338+IF($P338="Employed",$U338,
IF(AND($P338="Terminated"),($U338/7*AV338),
IF(AND($P338="Furloughed"),($U338/7*AV338)+($U338/7*BF338),
IF(AND($P338="Rehired"),($U338/7*BF338),
IF(AND($P338="Terminated",AV338&gt;0),$U338,
IF($P338="Furloughed",IF(AV338&gt;0,$U338)+IF(BF338&gt;0,$U338),
IF($P338="Rehired",IF(BF338&gt;0,$U338))))))))*'Actual Allocation Calc'!$AN$99)))</f>
        <v/>
      </c>
      <c r="AF338" s="210" t="str">
        <f>IF($B338="","",IF('Actual Allocation Calc'!$AO$78="A",
IF($P338="Employed",$U338,
IF(AND($P338="Terminated"),($U338/7*AW338),
IF(AND($P338="Furloughed"),($U338/7*AW338)+($U338/7*BG338),
IF(AND($P338="Rehired"),($U338/7*BG338),
IF(AND($P338="Terminated",AW338&gt;0),$U338,
IF($P338="Furloughed",IF(AW338&gt;0,$U338)+IF(BG338&gt;0,$U338),
IF($P338="Rehired",IF(BG338&gt;0,$U338)))))))),IF('Actual Allocation Calc'!$AO$78="C",'Actual Allocation Calc'!S338,'Actual Allocation Calc'!AB338+IF($P338="Employed",$U338,
IF(AND($P338="Terminated"),($U338/7*AW338),
IF(AND($P338="Furloughed"),($U338/7*AW338)+($U338/7*BG338),
IF(AND($P338="Rehired"),($U338/7*BG338),
IF(AND($P338="Terminated",AW338&gt;0),$U338,
IF($P338="Furloughed",IF(AW338&gt;0,$U338)+IF(BG338&gt;0,$U338),
IF($P338="Rehired",IF(BG338&gt;0,$U338))))))))*'Actual Allocation Calc'!$AO$99)))</f>
        <v/>
      </c>
      <c r="AG338" s="210" t="str">
        <f>IF($B338="","",IF('Actual Allocation Calc'!$AP$78="A",
IF($P338="Employed",$U338/7*BK338,
IF(AND($P338="Terminated"),($U338/7*AX338),
IF(AND($P338="Furloughed"),($U338/7*AX338)+($U338/7*BH338),
IF(AND($P338="Rehired"),($U338/7*BH338),
IF(AND($P338="Terminated",AX338&gt;0),$U338,
IF($P338="Furloughed",IF(AX338&gt;0,$U338)+IF(BH338&gt;0,$U338),
IF($P338="Rehired",IF(BH338&gt;0,$U338)))))))),IF('Actual Allocation Calc'!$AP$78="C",'Actual Allocation Calc'!T338,'Actual Allocation Calc'!AC338+IF($P338="Employed",$U338/7*BK338,
IF(AND($P338="Terminated"),($U338/7*AX338),
IF(AND($P338="Furloughed"),($U338/7*AX338)+($U338/7*BH338),
IF(AND($P338="Rehired"),($U338/7*BH338),
IF(AND($P338="Terminated",AX338&gt;0),$U338,
IF($P338="Furloughed",IF(AX338&gt;0,$U338)+IF(BH338&gt;0,$U338),
IF($P338="Rehired",IF(BH338&gt;0,$U338))))))))*'Actual Allocation Calc'!$AP$99)))</f>
        <v/>
      </c>
      <c r="AH338" s="536"/>
      <c r="AI338" s="82">
        <f t="shared" si="108"/>
        <v>0</v>
      </c>
      <c r="AJ338" s="210">
        <f t="shared" si="90"/>
        <v>0</v>
      </c>
      <c r="AK338" s="397" t="str">
        <f t="shared" si="91"/>
        <v/>
      </c>
      <c r="AM338" s="122"/>
      <c r="AO338" s="214" t="str">
        <f>IFERROR(IF($V338="","",VLOOKUP(V338,'Calendar Calcs'!$B$2:$E1305,4,FALSE)),0)</f>
        <v/>
      </c>
      <c r="AP338" s="69" t="str">
        <f>IF($AO338="","", IF($AO338&lt;AP$23,0,IF($AO338&gt;AP$23,COUNTIFS('Calendar Calcs'!$E$2:$E1305,AP$23),COUNTIFS('Calendar Calcs'!$E$2:$E1305,AP$23,'Calendar Calcs'!$D$2:$D1305,"&lt;="&amp;WEEKDAY($V338)))))</f>
        <v/>
      </c>
      <c r="AQ338" s="69" t="str">
        <f>IF($AO338="","", IF($AO338&lt;AQ$23,0,IF($AO338&gt;AQ$23,COUNTIFS('Calendar Calcs'!$E$2:$E1305,AQ$23),COUNTIFS('Calendar Calcs'!$E$2:$E1305,AQ$23,'Calendar Calcs'!$D$2:$D1305,"&lt;="&amp;WEEKDAY($V338)))))</f>
        <v/>
      </c>
      <c r="AR338" s="69" t="str">
        <f>IF($AO338="","", IF($AO338&lt;AR$23,0,IF($AO338&gt;AR$23,COUNTIFS('Calendar Calcs'!$E$2:$E1305,AR$23),COUNTIFS('Calendar Calcs'!$E$2:$E1305,AR$23,'Calendar Calcs'!$D$2:$D1305,"&lt;="&amp;WEEKDAY($V338)))))</f>
        <v/>
      </c>
      <c r="AS338" s="69" t="str">
        <f>IF($AO338="","", IF($AO338&lt;AS$23,0,IF($AO338&gt;AS$23,COUNTIFS('Calendar Calcs'!$E$2:$E1305,AS$23),COUNTIFS('Calendar Calcs'!$E$2:$E1305,AS$23,'Calendar Calcs'!$D$2:$D1305,"&lt;="&amp;WEEKDAY($V338)))))</f>
        <v/>
      </c>
      <c r="AT338" s="69" t="str">
        <f>IF($AO338="","", IF($AO338&lt;AT$23,0,IF($AO338&gt;AT$23,COUNTIFS('Calendar Calcs'!$E$2:$E1305,AT$23),COUNTIFS('Calendar Calcs'!$E$2:$E1305,AT$23,'Calendar Calcs'!$D$2:$D1305,"&lt;="&amp;WEEKDAY($V338)))))</f>
        <v/>
      </c>
      <c r="AU338" s="69" t="str">
        <f>IF($AO338="","", IF($AO338&lt;AU$23,0,IF($AO338&gt;AU$23,COUNTIFS('Calendar Calcs'!$E$2:$E1305,AU$23),COUNTIFS('Calendar Calcs'!$E$2:$E1305,AU$23,'Calendar Calcs'!$D$2:$D1305,"&lt;="&amp;WEEKDAY($V338)))))</f>
        <v/>
      </c>
      <c r="AV338" s="69" t="str">
        <f>IF($AO338="","", IF($AO338&lt;AV$23,0,IF($AO338&gt;AV$23,COUNTIFS('Calendar Calcs'!$E$2:$E1305,AV$23),COUNTIFS('Calendar Calcs'!$E$2:$E1305,AV$23,'Calendar Calcs'!$D$2:$D1305,"&lt;="&amp;WEEKDAY($V338)))))</f>
        <v/>
      </c>
      <c r="AW338" s="69" t="str">
        <f>IF($AO338="","", IF($AO338&lt;AW$23,0,IF($AO338&gt;AW$23,COUNTIFS('Calendar Calcs'!$E$2:$E1305,AW$23),COUNTIFS('Calendar Calcs'!$E$2:$E1305,AW$23,'Calendar Calcs'!$D$2:$D1305,"&lt;="&amp;WEEKDAY($V338)))))</f>
        <v/>
      </c>
      <c r="AX338" s="69" t="str">
        <f>IF($AO338="","", IF($AO338&lt;AX$23,0,IF($AO338&gt;AX$23,COUNTIFS('Calendar Calcs'!$E$2:$E1305,AX$23),COUNTIFS('Calendar Calcs'!$E$2:$E1305,AX$23,'Calendar Calcs'!$D$2:$D1305,"&lt;="&amp;WEEKDAY($V338)))))</f>
        <v/>
      </c>
      <c r="AY338" s="69" t="str">
        <f>IF($W338="","",VLOOKUP($W338,'Calendar Calcs'!$B$2:$E1305,4,FALSE))</f>
        <v/>
      </c>
      <c r="AZ338" s="69" t="str">
        <f>IF($AY338="","",IF($AY338&gt;AZ$23,0,IF($AY338&lt;AZ$23,COUNTIFS('Calendar Calcs'!$E$2:$E1305,AZ$23),COUNTIFS('Calendar Calcs'!$E$2:$E1305,AZ$23,'Calendar Calcs'!$D$2:$D1305,"&gt;="&amp;WEEKDAY($W338)))))</f>
        <v/>
      </c>
      <c r="BA338" s="69" t="str">
        <f>IF($AY338="","",IF($AY338&gt;BA$23,0,IF($AY338&lt;BA$23,COUNTIFS('Calendar Calcs'!$E$2:$E1305,BA$23),COUNTIFS('Calendar Calcs'!$E$2:$E1305,BA$23,'Calendar Calcs'!$D$2:$D1305,"&gt;="&amp;WEEKDAY($W338)))))</f>
        <v/>
      </c>
      <c r="BB338" s="69" t="str">
        <f>IF($AY338="","",IF($AY338&gt;BB$23,0,IF($AY338&lt;BB$23,COUNTIFS('Calendar Calcs'!$E$2:$E1305,BB$23),COUNTIFS('Calendar Calcs'!$E$2:$E1305,BB$23,'Calendar Calcs'!$D$2:$D1305,"&gt;="&amp;WEEKDAY($W338)))))</f>
        <v/>
      </c>
      <c r="BC338" s="69" t="str">
        <f>IF($AY338="","",IF($AY338&gt;BC$23,0,IF($AY338&lt;BC$23,COUNTIFS('Calendar Calcs'!$E$2:$E1305,BC$23),COUNTIFS('Calendar Calcs'!$E$2:$E1305,BC$23,'Calendar Calcs'!$D$2:$D1305,"&gt;="&amp;WEEKDAY($W338)))))</f>
        <v/>
      </c>
      <c r="BD338" s="69" t="str">
        <f>IF($AY338="","",IF($AY338&gt;BD$23,0,IF($AY338&lt;BD$23,COUNTIFS('Calendar Calcs'!$E$2:$E1305,BD$23),COUNTIFS('Calendar Calcs'!$E$2:$E1305,BD$23,'Calendar Calcs'!$D$2:$D1305,"&gt;="&amp;WEEKDAY($W338)))))</f>
        <v/>
      </c>
      <c r="BE338" s="69" t="str">
        <f>IF($AY338="","",IF($AY338&gt;BE$23,0,IF($AY338&lt;BE$23,COUNTIFS('Calendar Calcs'!$E$2:$E1305,BE$23),COUNTIFS('Calendar Calcs'!$E$2:$E1305,BE$23,'Calendar Calcs'!$D$2:$D1305,"&gt;="&amp;WEEKDAY($W338)))))</f>
        <v/>
      </c>
      <c r="BF338" s="69" t="str">
        <f>IF($AY338="","",IF($AY338&gt;BF$23,0,IF($AY338&lt;BF$23,COUNTIFS('Calendar Calcs'!$E$2:$E1305,BF$23),COUNTIFS('Calendar Calcs'!$E$2:$E1305,BF$23,'Calendar Calcs'!$D$2:$D1305,"&gt;="&amp;WEEKDAY($W338)))))</f>
        <v/>
      </c>
      <c r="BG338" s="69" t="str">
        <f>IF($AY338="","",IF($AY338&gt;BG$23,0,IF($AY338&lt;BG$23,COUNTIFS('Calendar Calcs'!$E$2:$E1305,BG$23),COUNTIFS('Calendar Calcs'!$E$2:$E1305,BG$23,'Calendar Calcs'!$D$2:$D1305,"&gt;="&amp;WEEKDAY($W338)))))</f>
        <v/>
      </c>
      <c r="BH338" s="69">
        <f t="shared" si="92"/>
        <v>6</v>
      </c>
      <c r="BI338" s="69">
        <f>IF(Cover!$E$43="","",VLOOKUP(Cover!$E$43,'Calendar Calcs'!$B$2:$E1305,4,FALSE))</f>
        <v>1</v>
      </c>
      <c r="BJ338" s="69">
        <f>IF($BI338="","", IF($BI338&lt;BJ$23,0,IF($BI338&gt;=BJ$23,COUNTIFS('Calendar Calcs'!$E$2:$E1305,BJ$23),COUNTIFS('Calendar Calcs'!$E$2:$E1305,BJ$23,'Calendar Calcs'!$D$2:$D1305,"&lt;="&amp;WEEKDAY($V338)))))</f>
        <v>1</v>
      </c>
      <c r="BK338" s="69">
        <f t="shared" si="89"/>
        <v>6</v>
      </c>
      <c r="BN338" s="69" t="str">
        <f>IF(T338&gt;0,"FTE",IF(Cover!$E$47="Weekly",IF(S338&gt;29.75,"FTE","PTE"),IF(S338&gt;59.75,"FTE","PTE")))</f>
        <v>PTE</v>
      </c>
      <c r="BO338" s="69">
        <f>IF(BN338="FTE",30,IF(Cover!$E$47="Weekly",'STEP 2 EE Data'!S338,'STEP 2 EE Data'!S338/2))</f>
        <v>0</v>
      </c>
      <c r="BP338" s="209">
        <f t="shared" si="93"/>
        <v>0</v>
      </c>
      <c r="BQ338" s="209">
        <f t="shared" si="94"/>
        <v>0</v>
      </c>
      <c r="BR338" s="209">
        <f t="shared" si="95"/>
        <v>0</v>
      </c>
      <c r="BS338" s="209">
        <f t="shared" si="96"/>
        <v>0</v>
      </c>
      <c r="BT338" s="209">
        <f t="shared" si="97"/>
        <v>0</v>
      </c>
      <c r="BU338" s="209">
        <f t="shared" si="98"/>
        <v>0</v>
      </c>
      <c r="BV338" s="209">
        <f t="shared" si="99"/>
        <v>0</v>
      </c>
      <c r="BW338" s="209">
        <f t="shared" si="100"/>
        <v>0</v>
      </c>
      <c r="BX338" s="209">
        <f t="shared" si="101"/>
        <v>0</v>
      </c>
      <c r="CC338" s="210" t="str">
        <f>IF(B338="","",IF(C338="",IF(Cover!$E$47="Weekly",'STEP 3 EE Comp'!BI343*8,'STEP 3 EE Comp'!BI343*4),IF(Cover!$E$47="Weekly",'STEP 3 EE Comp'!BI343,'STEP 3 EE Comp'!BI343)))</f>
        <v/>
      </c>
      <c r="CD338" s="82" t="str">
        <f t="shared" si="102"/>
        <v/>
      </c>
      <c r="CE338" s="417">
        <f t="shared" si="103"/>
        <v>1</v>
      </c>
      <c r="CF338" s="82" t="str">
        <f t="shared" si="104"/>
        <v>Good</v>
      </c>
      <c r="CG338" s="82">
        <f t="shared" si="105"/>
        <v>0</v>
      </c>
      <c r="CH338" s="234">
        <f t="shared" si="106"/>
        <v>0</v>
      </c>
    </row>
    <row r="339" spans="1:86" s="69" customFormat="1" x14ac:dyDescent="0.3">
      <c r="A339" s="555"/>
      <c r="B339" s="52"/>
      <c r="C339" s="52"/>
      <c r="D339" s="52"/>
      <c r="E339" s="52"/>
      <c r="F339" s="507"/>
      <c r="G339" s="210">
        <f t="shared" si="107"/>
        <v>0</v>
      </c>
      <c r="H339" s="82">
        <f t="shared" si="88"/>
        <v>0</v>
      </c>
      <c r="I339" s="211"/>
      <c r="J339" s="441" t="s">
        <v>21</v>
      </c>
      <c r="K339" s="441" t="s">
        <v>21</v>
      </c>
      <c r="L339" s="441" t="s">
        <v>21</v>
      </c>
      <c r="M339" s="441" t="s">
        <v>21</v>
      </c>
      <c r="N339" s="568" t="s">
        <v>21</v>
      </c>
      <c r="O339" s="211"/>
      <c r="P339" s="212" t="str">
        <f>IF(B339="","",
IF(AND(V339="",W339="",B339&lt;&gt;""),"Employed",
IF(AND(V339&lt;&gt;"",W339="",B339&lt;&gt;""),"Terminated",
IF(AND(V339&lt;&gt;"",W339&lt;&gt;"",B339&lt;&gt;""),IF(W339&lt;Cover!$E$43,"Employed","Furloughed"),
IF(AND(V339="",W339&lt;&gt;"",B339&lt;&gt;""),IF(W339&lt;Cover!$E$43,"Employed","Rehired"))))))</f>
        <v/>
      </c>
      <c r="Q339" s="211"/>
      <c r="R339" s="536"/>
      <c r="S339" s="563"/>
      <c r="T339" s="536"/>
      <c r="U339" s="82">
        <f>IF(Cover!$E$47="Weekly",IF(T339&gt;0,T339,R339*S339),IF(T339&gt;0,T339,R339*S339)/2)</f>
        <v>0</v>
      </c>
      <c r="V339" s="564"/>
      <c r="W339" s="564"/>
      <c r="Y339" s="213" t="str">
        <f>IF($B339="","",IF('Actual Allocation Calc'!$AH$78="A",
IF($P339="Employed",$U339/7*BJ339,
IF(AND($P339="Terminated"),($U339/7*AP339),
IF(AND($P339="Furloughed"),($U339/7*AP339)+($U339/7*AZ339),
IF(AND($P339="Rehired"),($U339/7*AZ339),
IF(AND($P339="Terminated",AP339&gt;0),$U339,
IF($P339="Furloughed",IF(AP339&gt;0,$U339)+IF(AZ339&gt;0,$U339),
IF($P339="Rehired",IF(AZ339&gt;0,$U339)))))))),IF('Actual Allocation Calc'!$AH$78="C",'Actual Allocation Calc'!L339,'Actual Allocation Calc'!U339+IF($P339="Employed",$U339/7*BJ339,
IF(AND($P339="Terminated"),($U339/7*AP339),
IF(AND($P339="Furloughed"),($U339/7*AP339)+($U339/7*AZ339),
IF(AND($P339="Rehired"),($U339/7*AZ339),
IF(AND($P339="Terminated",AP339&gt;0),$U339,
IF($P339="Furloughed",IF(AP339&gt;0,$U339)+IF(AZ339&gt;0,$U339),
IF($P339="Rehired",IF(AZ339&gt;0,$U339))))))))*'Actual Allocation Calc'!$AH$99)))</f>
        <v/>
      </c>
      <c r="Z339" s="210" t="str">
        <f>IF($B339="","",IF('Actual Allocation Calc'!$AI$78="A",
IF($P339="Employed",$U339,
IF(AND($P339="Terminated"),($U339/7*AQ339),
IF(AND($P339="Furloughed"),($U339/7*AQ339)+($U339/7*BA339),
IF(AND($P339="Rehired"),($U339/7*BA339),
IF(AND($P339="Terminated",AQ339&gt;0),$U339,
IF($P339="Furloughed",IF(AQ339&gt;0,$U339)+IF(BA339&gt;0,$U339),
IF($P339="Rehired",IF(BA339&gt;0,$U339)))))))),IF('Actual Allocation Calc'!$AI$78="C",'Actual Allocation Calc'!M339,'Actual Allocation Calc'!V339+IF($P339="Employed",$U339,
IF(AND($P339="Terminated"),($U339/7*AQ339),
IF(AND($P339="Furloughed"),($U339/7*AQ339)+($U339/7*BA339),
IF(AND($P339="Rehired"),($U339/7*BA339),
IF(AND($P339="Terminated",AQ339&gt;0),$U339,
IF($P339="Furloughed",IF(AQ339&gt;0,$U339)+IF(BA339&gt;0,$U339),
IF($P339="Rehired",IF(BA339&gt;0,$U339))))))))*'Actual Allocation Calc'!$AI$99)))</f>
        <v/>
      </c>
      <c r="AA339" s="210" t="str">
        <f>IF($B339="","",IF('Actual Allocation Calc'!$AJ$78="A",
IF($P339="Employed",$U339,
IF(AND($P339="Terminated"),($U339/7*AR339),
IF(AND($P339="Furloughed"),($U339/7*AR339)+($U339/7*BB339),
IF(AND($P339="Rehired"),($U339/7*BB339),
IF(AND($P339="Terminated",AR339&gt;0),$U339,
IF($P339="Furloughed",IF(AR339&gt;0,$U339)+IF(BB339&gt;0,$U339),
IF($P339="Rehired",IF(BB339&gt;0,$U339)))))))),IF('Actual Allocation Calc'!$AJ$78="C",'Actual Allocation Calc'!N339,'Actual Allocation Calc'!W339+IF($P339="Employed",$U339,
IF(AND($P339="Terminated"),($U339/7*AR339),
IF(AND($P339="Furloughed"),($U339/7*AR339)+($U339/7*BB339),
IF(AND($P339="Rehired"),($U339/7*BB339),
IF(AND($P339="Terminated",AR339&gt;0),$U339,
IF($P339="Furloughed",IF(AR339&gt;0,$U339)+IF(BB339&gt;0,$U339),
IF($P339="Rehired",IF(BB339&gt;0,$U339))))))))*'Actual Allocation Calc'!$AJ$99)))</f>
        <v/>
      </c>
      <c r="AB339" s="210" t="str">
        <f>IF($B339="","",IF('Actual Allocation Calc'!$AK$78="A",
IF($P339="Employed",$U339,
IF(AND($P339="Terminated"),($U339/7*AS339),
IF(AND($P339="Furloughed"),($U339/7*AS339)+($U339/7*BC339),
IF(AND($P339="Rehired"),($U339/7*BC339),
IF(AND($P339="Terminated",AS339&gt;0),$U339,
IF($P339="Furloughed",IF(AS339&gt;0,$U339)+IF(BC339&gt;0,$U339),
IF($P339="Rehired",IF(BC339&gt;0,$U339)))))))),IF('Actual Allocation Calc'!$AK$78="C",'Actual Allocation Calc'!O339,'Actual Allocation Calc'!X339+IF($P339="Employed",$U339,
IF(AND($P339="Terminated"),($U339/7*AS339),
IF(AND($P339="Furloughed"),($U339/7*AS339)+($U339/7*BC339),
IF(AND($P339="Rehired"),($U339/7*BC339),
IF(AND($P339="Terminated",AS339&gt;0),$U339,
IF($P339="Furloughed",IF(AS339&gt;0,$U339)+IF(BC339&gt;0,$U339),
IF($P339="Rehired",IF(BC339&gt;0,$U339))))))))*'Actual Allocation Calc'!$AK$99)))</f>
        <v/>
      </c>
      <c r="AC339" s="210" t="str">
        <f>IF($B339="","",IF('Actual Allocation Calc'!$AL$78="A",
IF($P339="Employed",$U339,
IF(AND($P339="Terminated"),($U339/7*AT339),
IF(AND($P339="Furloughed"),($U339/7*AT339)+($U339/7*BD339),
IF(AND($P339="Rehired"),($U339/7*BD339),
IF(AND($P339="Terminated",AT339&gt;0),$U339,
IF($P339="Furloughed",IF(AT339&gt;0,$U339)+IF(BD339&gt;0,$U339),
IF($P339="Rehired",IF(BD339&gt;0,$U339)))))))),IF('Actual Allocation Calc'!$AL$78="C",'Actual Allocation Calc'!P339,'Actual Allocation Calc'!Y339+IF($P339="Employed",$U339,
IF(AND($P339="Terminated"),($U339/7*AT339),
IF(AND($P339="Furloughed"),($U339/7*AT339)+($U339/7*BD339),
IF(AND($P339="Rehired"),($U339/7*BD339),
IF(AND($P339="Terminated",AT339&gt;0),$U339,
IF($P339="Furloughed",IF(AT339&gt;0,$U339)+IF(BD339&gt;0,$U339),
IF($P339="Rehired",IF(BD339&gt;0,$U339))))))))*'Actual Allocation Calc'!$AL$99)))</f>
        <v/>
      </c>
      <c r="AD339" s="210" t="str">
        <f>IF($B339="","",IF('Actual Allocation Calc'!$AM$78="A",
IF($P339="Employed",$U339,
IF(AND($P339="Terminated"),($U339/7*AU339),
IF(AND($P339="Furloughed"),($U339/7*AU339)+($U339/7*BE339),
IF(AND($P339="Rehired"),($U339/7*BE339),
IF(AND($P339="Terminated",AU339&gt;0),$U339,
IF($P339="Furloughed",IF(AU339&gt;0,$U339)+IF(BE339&gt;0,$U339),
IF($P339="Rehired",IF(BE339&gt;0,$U339)))))))),IF('Actual Allocation Calc'!$AM$78="C",'Actual Allocation Calc'!Q339,'Actual Allocation Calc'!Z339+IF($P339="Employed",$U339,
IF(AND($P339="Terminated"),($U339/7*AU339),
IF(AND($P339="Furloughed"),($U339/7*AU339)+($U339/7*BE339),
IF(AND($P339="Rehired"),($U339/7*BE339),
IF(AND($P339="Terminated",AU339&gt;0),$U339,
IF($P339="Furloughed",IF(AU339&gt;0,$U339)+IF(BE339&gt;0,$U339),
IF($P339="Rehired",IF(BE339&gt;0,$U339))))))))*'Actual Allocation Calc'!$AM$99)))</f>
        <v/>
      </c>
      <c r="AE339" s="210" t="str">
        <f>IF($B339="","",IF('Actual Allocation Calc'!$AN$78="A",
IF($P339="Employed",$U339,
IF(AND($P339="Terminated"),($U339/7*AV339),
IF(AND($P339="Furloughed"),($U339/7*AV339)+($U339/7*BF339),
IF(AND($P339="Rehired"),($U339/7*BF339),
IF(AND($P339="Terminated",AV339&gt;0),$U339,
IF($P339="Furloughed",IF(AV339&gt;0,$U339)+IF(BF339&gt;0,$U339),
IF($P339="Rehired",IF(BF339&gt;0,$U339)))))))),IF('Actual Allocation Calc'!$AN$78="C",'Actual Allocation Calc'!R339,'Actual Allocation Calc'!AA339+IF($P339="Employed",$U339,
IF(AND($P339="Terminated"),($U339/7*AV339),
IF(AND($P339="Furloughed"),($U339/7*AV339)+($U339/7*BF339),
IF(AND($P339="Rehired"),($U339/7*BF339),
IF(AND($P339="Terminated",AV339&gt;0),$U339,
IF($P339="Furloughed",IF(AV339&gt;0,$U339)+IF(BF339&gt;0,$U339),
IF($P339="Rehired",IF(BF339&gt;0,$U339))))))))*'Actual Allocation Calc'!$AN$99)))</f>
        <v/>
      </c>
      <c r="AF339" s="210" t="str">
        <f>IF($B339="","",IF('Actual Allocation Calc'!$AO$78="A",
IF($P339="Employed",$U339,
IF(AND($P339="Terminated"),($U339/7*AW339),
IF(AND($P339="Furloughed"),($U339/7*AW339)+($U339/7*BG339),
IF(AND($P339="Rehired"),($U339/7*BG339),
IF(AND($P339="Terminated",AW339&gt;0),$U339,
IF($P339="Furloughed",IF(AW339&gt;0,$U339)+IF(BG339&gt;0,$U339),
IF($P339="Rehired",IF(BG339&gt;0,$U339)))))))),IF('Actual Allocation Calc'!$AO$78="C",'Actual Allocation Calc'!S339,'Actual Allocation Calc'!AB339+IF($P339="Employed",$U339,
IF(AND($P339="Terminated"),($U339/7*AW339),
IF(AND($P339="Furloughed"),($U339/7*AW339)+($U339/7*BG339),
IF(AND($P339="Rehired"),($U339/7*BG339),
IF(AND($P339="Terminated",AW339&gt;0),$U339,
IF($P339="Furloughed",IF(AW339&gt;0,$U339)+IF(BG339&gt;0,$U339),
IF($P339="Rehired",IF(BG339&gt;0,$U339))))))))*'Actual Allocation Calc'!$AO$99)))</f>
        <v/>
      </c>
      <c r="AG339" s="210" t="str">
        <f>IF($B339="","",IF('Actual Allocation Calc'!$AP$78="A",
IF($P339="Employed",$U339/7*BK339,
IF(AND($P339="Terminated"),($U339/7*AX339),
IF(AND($P339="Furloughed"),($U339/7*AX339)+($U339/7*BH339),
IF(AND($P339="Rehired"),($U339/7*BH339),
IF(AND($P339="Terminated",AX339&gt;0),$U339,
IF($P339="Furloughed",IF(AX339&gt;0,$U339)+IF(BH339&gt;0,$U339),
IF($P339="Rehired",IF(BH339&gt;0,$U339)))))))),IF('Actual Allocation Calc'!$AP$78="C",'Actual Allocation Calc'!T339,'Actual Allocation Calc'!AC339+IF($P339="Employed",$U339/7*BK339,
IF(AND($P339="Terminated"),($U339/7*AX339),
IF(AND($P339="Furloughed"),($U339/7*AX339)+($U339/7*BH339),
IF(AND($P339="Rehired"),($U339/7*BH339),
IF(AND($P339="Terminated",AX339&gt;0),$U339,
IF($P339="Furloughed",IF(AX339&gt;0,$U339)+IF(BH339&gt;0,$U339),
IF($P339="Rehired",IF(BH339&gt;0,$U339))))))))*'Actual Allocation Calc'!$AP$99)))</f>
        <v/>
      </c>
      <c r="AH339" s="536"/>
      <c r="AI339" s="82">
        <f t="shared" si="108"/>
        <v>0</v>
      </c>
      <c r="AJ339" s="210">
        <f t="shared" si="90"/>
        <v>0</v>
      </c>
      <c r="AK339" s="397" t="str">
        <f t="shared" si="91"/>
        <v/>
      </c>
      <c r="AM339" s="122"/>
      <c r="AO339" s="214" t="str">
        <f>IFERROR(IF($V339="","",VLOOKUP(V339,'Calendar Calcs'!$B$2:$E1306,4,FALSE)),0)</f>
        <v/>
      </c>
      <c r="AP339" s="69" t="str">
        <f>IF($AO339="","", IF($AO339&lt;AP$23,0,IF($AO339&gt;AP$23,COUNTIFS('Calendar Calcs'!$E$2:$E1306,AP$23),COUNTIFS('Calendar Calcs'!$E$2:$E1306,AP$23,'Calendar Calcs'!$D$2:$D1306,"&lt;="&amp;WEEKDAY($V339)))))</f>
        <v/>
      </c>
      <c r="AQ339" s="69" t="str">
        <f>IF($AO339="","", IF($AO339&lt;AQ$23,0,IF($AO339&gt;AQ$23,COUNTIFS('Calendar Calcs'!$E$2:$E1306,AQ$23),COUNTIFS('Calendar Calcs'!$E$2:$E1306,AQ$23,'Calendar Calcs'!$D$2:$D1306,"&lt;="&amp;WEEKDAY($V339)))))</f>
        <v/>
      </c>
      <c r="AR339" s="69" t="str">
        <f>IF($AO339="","", IF($AO339&lt;AR$23,0,IF($AO339&gt;AR$23,COUNTIFS('Calendar Calcs'!$E$2:$E1306,AR$23),COUNTIFS('Calendar Calcs'!$E$2:$E1306,AR$23,'Calendar Calcs'!$D$2:$D1306,"&lt;="&amp;WEEKDAY($V339)))))</f>
        <v/>
      </c>
      <c r="AS339" s="69" t="str">
        <f>IF($AO339="","", IF($AO339&lt;AS$23,0,IF($AO339&gt;AS$23,COUNTIFS('Calendar Calcs'!$E$2:$E1306,AS$23),COUNTIFS('Calendar Calcs'!$E$2:$E1306,AS$23,'Calendar Calcs'!$D$2:$D1306,"&lt;="&amp;WEEKDAY($V339)))))</f>
        <v/>
      </c>
      <c r="AT339" s="69" t="str">
        <f>IF($AO339="","", IF($AO339&lt;AT$23,0,IF($AO339&gt;AT$23,COUNTIFS('Calendar Calcs'!$E$2:$E1306,AT$23),COUNTIFS('Calendar Calcs'!$E$2:$E1306,AT$23,'Calendar Calcs'!$D$2:$D1306,"&lt;="&amp;WEEKDAY($V339)))))</f>
        <v/>
      </c>
      <c r="AU339" s="69" t="str">
        <f>IF($AO339="","", IF($AO339&lt;AU$23,0,IF($AO339&gt;AU$23,COUNTIFS('Calendar Calcs'!$E$2:$E1306,AU$23),COUNTIFS('Calendar Calcs'!$E$2:$E1306,AU$23,'Calendar Calcs'!$D$2:$D1306,"&lt;="&amp;WEEKDAY($V339)))))</f>
        <v/>
      </c>
      <c r="AV339" s="69" t="str">
        <f>IF($AO339="","", IF($AO339&lt;AV$23,0,IF($AO339&gt;AV$23,COUNTIFS('Calendar Calcs'!$E$2:$E1306,AV$23),COUNTIFS('Calendar Calcs'!$E$2:$E1306,AV$23,'Calendar Calcs'!$D$2:$D1306,"&lt;="&amp;WEEKDAY($V339)))))</f>
        <v/>
      </c>
      <c r="AW339" s="69" t="str">
        <f>IF($AO339="","", IF($AO339&lt;AW$23,0,IF($AO339&gt;AW$23,COUNTIFS('Calendar Calcs'!$E$2:$E1306,AW$23),COUNTIFS('Calendar Calcs'!$E$2:$E1306,AW$23,'Calendar Calcs'!$D$2:$D1306,"&lt;="&amp;WEEKDAY($V339)))))</f>
        <v/>
      </c>
      <c r="AX339" s="69" t="str">
        <f>IF($AO339="","", IF($AO339&lt;AX$23,0,IF($AO339&gt;AX$23,COUNTIFS('Calendar Calcs'!$E$2:$E1306,AX$23),COUNTIFS('Calendar Calcs'!$E$2:$E1306,AX$23,'Calendar Calcs'!$D$2:$D1306,"&lt;="&amp;WEEKDAY($V339)))))</f>
        <v/>
      </c>
      <c r="AY339" s="69" t="str">
        <f>IF($W339="","",VLOOKUP($W339,'Calendar Calcs'!$B$2:$E1306,4,FALSE))</f>
        <v/>
      </c>
      <c r="AZ339" s="69" t="str">
        <f>IF($AY339="","",IF($AY339&gt;AZ$23,0,IF($AY339&lt;AZ$23,COUNTIFS('Calendar Calcs'!$E$2:$E1306,AZ$23),COUNTIFS('Calendar Calcs'!$E$2:$E1306,AZ$23,'Calendar Calcs'!$D$2:$D1306,"&gt;="&amp;WEEKDAY($W339)))))</f>
        <v/>
      </c>
      <c r="BA339" s="69" t="str">
        <f>IF($AY339="","",IF($AY339&gt;BA$23,0,IF($AY339&lt;BA$23,COUNTIFS('Calendar Calcs'!$E$2:$E1306,BA$23),COUNTIFS('Calendar Calcs'!$E$2:$E1306,BA$23,'Calendar Calcs'!$D$2:$D1306,"&gt;="&amp;WEEKDAY($W339)))))</f>
        <v/>
      </c>
      <c r="BB339" s="69" t="str">
        <f>IF($AY339="","",IF($AY339&gt;BB$23,0,IF($AY339&lt;BB$23,COUNTIFS('Calendar Calcs'!$E$2:$E1306,BB$23),COUNTIFS('Calendar Calcs'!$E$2:$E1306,BB$23,'Calendar Calcs'!$D$2:$D1306,"&gt;="&amp;WEEKDAY($W339)))))</f>
        <v/>
      </c>
      <c r="BC339" s="69" t="str">
        <f>IF($AY339="","",IF($AY339&gt;BC$23,0,IF($AY339&lt;BC$23,COUNTIFS('Calendar Calcs'!$E$2:$E1306,BC$23),COUNTIFS('Calendar Calcs'!$E$2:$E1306,BC$23,'Calendar Calcs'!$D$2:$D1306,"&gt;="&amp;WEEKDAY($W339)))))</f>
        <v/>
      </c>
      <c r="BD339" s="69" t="str">
        <f>IF($AY339="","",IF($AY339&gt;BD$23,0,IF($AY339&lt;BD$23,COUNTIFS('Calendar Calcs'!$E$2:$E1306,BD$23),COUNTIFS('Calendar Calcs'!$E$2:$E1306,BD$23,'Calendar Calcs'!$D$2:$D1306,"&gt;="&amp;WEEKDAY($W339)))))</f>
        <v/>
      </c>
      <c r="BE339" s="69" t="str">
        <f>IF($AY339="","",IF($AY339&gt;BE$23,0,IF($AY339&lt;BE$23,COUNTIFS('Calendar Calcs'!$E$2:$E1306,BE$23),COUNTIFS('Calendar Calcs'!$E$2:$E1306,BE$23,'Calendar Calcs'!$D$2:$D1306,"&gt;="&amp;WEEKDAY($W339)))))</f>
        <v/>
      </c>
      <c r="BF339" s="69" t="str">
        <f>IF($AY339="","",IF($AY339&gt;BF$23,0,IF($AY339&lt;BF$23,COUNTIFS('Calendar Calcs'!$E$2:$E1306,BF$23),COUNTIFS('Calendar Calcs'!$E$2:$E1306,BF$23,'Calendar Calcs'!$D$2:$D1306,"&gt;="&amp;WEEKDAY($W339)))))</f>
        <v/>
      </c>
      <c r="BG339" s="69" t="str">
        <f>IF($AY339="","",IF($AY339&gt;BG$23,0,IF($AY339&lt;BG$23,COUNTIFS('Calendar Calcs'!$E$2:$E1306,BG$23),COUNTIFS('Calendar Calcs'!$E$2:$E1306,BG$23,'Calendar Calcs'!$D$2:$D1306,"&gt;="&amp;WEEKDAY($W339)))))</f>
        <v/>
      </c>
      <c r="BH339" s="69">
        <f t="shared" si="92"/>
        <v>6</v>
      </c>
      <c r="BI339" s="69">
        <f>IF(Cover!$E$43="","",VLOOKUP(Cover!$E$43,'Calendar Calcs'!$B$2:$E1306,4,FALSE))</f>
        <v>1</v>
      </c>
      <c r="BJ339" s="69">
        <f>IF($BI339="","", IF($BI339&lt;BJ$23,0,IF($BI339&gt;=BJ$23,COUNTIFS('Calendar Calcs'!$E$2:$E1306,BJ$23),COUNTIFS('Calendar Calcs'!$E$2:$E1306,BJ$23,'Calendar Calcs'!$D$2:$D1306,"&lt;="&amp;WEEKDAY($V339)))))</f>
        <v>1</v>
      </c>
      <c r="BK339" s="69">
        <f t="shared" si="89"/>
        <v>6</v>
      </c>
      <c r="BN339" s="69" t="str">
        <f>IF(T339&gt;0,"FTE",IF(Cover!$E$47="Weekly",IF(S339&gt;29.75,"FTE","PTE"),IF(S339&gt;59.75,"FTE","PTE")))</f>
        <v>PTE</v>
      </c>
      <c r="BO339" s="69">
        <f>IF(BN339="FTE",30,IF(Cover!$E$47="Weekly",'STEP 2 EE Data'!S339,'STEP 2 EE Data'!S339/2))</f>
        <v>0</v>
      </c>
      <c r="BP339" s="209">
        <f t="shared" si="93"/>
        <v>0</v>
      </c>
      <c r="BQ339" s="209">
        <f t="shared" si="94"/>
        <v>0</v>
      </c>
      <c r="BR339" s="209">
        <f t="shared" si="95"/>
        <v>0</v>
      </c>
      <c r="BS339" s="209">
        <f t="shared" si="96"/>
        <v>0</v>
      </c>
      <c r="BT339" s="209">
        <f t="shared" si="97"/>
        <v>0</v>
      </c>
      <c r="BU339" s="209">
        <f t="shared" si="98"/>
        <v>0</v>
      </c>
      <c r="BV339" s="209">
        <f t="shared" si="99"/>
        <v>0</v>
      </c>
      <c r="BW339" s="209">
        <f t="shared" si="100"/>
        <v>0</v>
      </c>
      <c r="BX339" s="209">
        <f t="shared" si="101"/>
        <v>0</v>
      </c>
      <c r="CC339" s="210" t="str">
        <f>IF(B339="","",IF(C339="",IF(Cover!$E$47="Weekly",'STEP 3 EE Comp'!BI344*8,'STEP 3 EE Comp'!BI344*4),IF(Cover!$E$47="Weekly",'STEP 3 EE Comp'!BI344,'STEP 3 EE Comp'!BI344)))</f>
        <v/>
      </c>
      <c r="CD339" s="82" t="str">
        <f t="shared" si="102"/>
        <v/>
      </c>
      <c r="CE339" s="417">
        <f t="shared" si="103"/>
        <v>1</v>
      </c>
      <c r="CF339" s="82" t="str">
        <f t="shared" si="104"/>
        <v>Good</v>
      </c>
      <c r="CG339" s="82">
        <f t="shared" si="105"/>
        <v>0</v>
      </c>
      <c r="CH339" s="234">
        <f t="shared" si="106"/>
        <v>0</v>
      </c>
    </row>
    <row r="340" spans="1:86" s="69" customFormat="1" x14ac:dyDescent="0.3">
      <c r="A340" s="555"/>
      <c r="B340" s="52"/>
      <c r="C340" s="52"/>
      <c r="D340" s="52"/>
      <c r="E340" s="52"/>
      <c r="F340" s="507"/>
      <c r="G340" s="210">
        <f t="shared" si="107"/>
        <v>0</v>
      </c>
      <c r="H340" s="82">
        <f t="shared" si="88"/>
        <v>0</v>
      </c>
      <c r="I340" s="211"/>
      <c r="J340" s="441" t="s">
        <v>21</v>
      </c>
      <c r="K340" s="441" t="s">
        <v>21</v>
      </c>
      <c r="L340" s="441" t="s">
        <v>21</v>
      </c>
      <c r="M340" s="441" t="s">
        <v>21</v>
      </c>
      <c r="N340" s="568" t="s">
        <v>21</v>
      </c>
      <c r="O340" s="211"/>
      <c r="P340" s="212" t="str">
        <f>IF(B340="","",
IF(AND(V340="",W340="",B340&lt;&gt;""),"Employed",
IF(AND(V340&lt;&gt;"",W340="",B340&lt;&gt;""),"Terminated",
IF(AND(V340&lt;&gt;"",W340&lt;&gt;"",B340&lt;&gt;""),IF(W340&lt;Cover!$E$43,"Employed","Furloughed"),
IF(AND(V340="",W340&lt;&gt;"",B340&lt;&gt;""),IF(W340&lt;Cover!$E$43,"Employed","Rehired"))))))</f>
        <v/>
      </c>
      <c r="Q340" s="211"/>
      <c r="R340" s="536"/>
      <c r="S340" s="563"/>
      <c r="T340" s="536"/>
      <c r="U340" s="82">
        <f>IF(Cover!$E$47="Weekly",IF(T340&gt;0,T340,R340*S340),IF(T340&gt;0,T340,R340*S340)/2)</f>
        <v>0</v>
      </c>
      <c r="V340" s="564"/>
      <c r="W340" s="564"/>
      <c r="Y340" s="213" t="str">
        <f>IF($B340="","",IF('Actual Allocation Calc'!$AH$78="A",
IF($P340="Employed",$U340/7*BJ340,
IF(AND($P340="Terminated"),($U340/7*AP340),
IF(AND($P340="Furloughed"),($U340/7*AP340)+($U340/7*AZ340),
IF(AND($P340="Rehired"),($U340/7*AZ340),
IF(AND($P340="Terminated",AP340&gt;0),$U340,
IF($P340="Furloughed",IF(AP340&gt;0,$U340)+IF(AZ340&gt;0,$U340),
IF($P340="Rehired",IF(AZ340&gt;0,$U340)))))))),IF('Actual Allocation Calc'!$AH$78="C",'Actual Allocation Calc'!L340,'Actual Allocation Calc'!U340+IF($P340="Employed",$U340/7*BJ340,
IF(AND($P340="Terminated"),($U340/7*AP340),
IF(AND($P340="Furloughed"),($U340/7*AP340)+($U340/7*AZ340),
IF(AND($P340="Rehired"),($U340/7*AZ340),
IF(AND($P340="Terminated",AP340&gt;0),$U340,
IF($P340="Furloughed",IF(AP340&gt;0,$U340)+IF(AZ340&gt;0,$U340),
IF($P340="Rehired",IF(AZ340&gt;0,$U340))))))))*'Actual Allocation Calc'!$AH$99)))</f>
        <v/>
      </c>
      <c r="Z340" s="210" t="str">
        <f>IF($B340="","",IF('Actual Allocation Calc'!$AI$78="A",
IF($P340="Employed",$U340,
IF(AND($P340="Terminated"),($U340/7*AQ340),
IF(AND($P340="Furloughed"),($U340/7*AQ340)+($U340/7*BA340),
IF(AND($P340="Rehired"),($U340/7*BA340),
IF(AND($P340="Terminated",AQ340&gt;0),$U340,
IF($P340="Furloughed",IF(AQ340&gt;0,$U340)+IF(BA340&gt;0,$U340),
IF($P340="Rehired",IF(BA340&gt;0,$U340)))))))),IF('Actual Allocation Calc'!$AI$78="C",'Actual Allocation Calc'!M340,'Actual Allocation Calc'!V340+IF($P340="Employed",$U340,
IF(AND($P340="Terminated"),($U340/7*AQ340),
IF(AND($P340="Furloughed"),($U340/7*AQ340)+($U340/7*BA340),
IF(AND($P340="Rehired"),($U340/7*BA340),
IF(AND($P340="Terminated",AQ340&gt;0),$U340,
IF($P340="Furloughed",IF(AQ340&gt;0,$U340)+IF(BA340&gt;0,$U340),
IF($P340="Rehired",IF(BA340&gt;0,$U340))))))))*'Actual Allocation Calc'!$AI$99)))</f>
        <v/>
      </c>
      <c r="AA340" s="210" t="str">
        <f>IF($B340="","",IF('Actual Allocation Calc'!$AJ$78="A",
IF($P340="Employed",$U340,
IF(AND($P340="Terminated"),($U340/7*AR340),
IF(AND($P340="Furloughed"),($U340/7*AR340)+($U340/7*BB340),
IF(AND($P340="Rehired"),($U340/7*BB340),
IF(AND($P340="Terminated",AR340&gt;0),$U340,
IF($P340="Furloughed",IF(AR340&gt;0,$U340)+IF(BB340&gt;0,$U340),
IF($P340="Rehired",IF(BB340&gt;0,$U340)))))))),IF('Actual Allocation Calc'!$AJ$78="C",'Actual Allocation Calc'!N340,'Actual Allocation Calc'!W340+IF($P340="Employed",$U340,
IF(AND($P340="Terminated"),($U340/7*AR340),
IF(AND($P340="Furloughed"),($U340/7*AR340)+($U340/7*BB340),
IF(AND($P340="Rehired"),($U340/7*BB340),
IF(AND($P340="Terminated",AR340&gt;0),$U340,
IF($P340="Furloughed",IF(AR340&gt;0,$U340)+IF(BB340&gt;0,$U340),
IF($P340="Rehired",IF(BB340&gt;0,$U340))))))))*'Actual Allocation Calc'!$AJ$99)))</f>
        <v/>
      </c>
      <c r="AB340" s="210" t="str">
        <f>IF($B340="","",IF('Actual Allocation Calc'!$AK$78="A",
IF($P340="Employed",$U340,
IF(AND($P340="Terminated"),($U340/7*AS340),
IF(AND($P340="Furloughed"),($U340/7*AS340)+($U340/7*BC340),
IF(AND($P340="Rehired"),($U340/7*BC340),
IF(AND($P340="Terminated",AS340&gt;0),$U340,
IF($P340="Furloughed",IF(AS340&gt;0,$U340)+IF(BC340&gt;0,$U340),
IF($P340="Rehired",IF(BC340&gt;0,$U340)))))))),IF('Actual Allocation Calc'!$AK$78="C",'Actual Allocation Calc'!O340,'Actual Allocation Calc'!X340+IF($P340="Employed",$U340,
IF(AND($P340="Terminated"),($U340/7*AS340),
IF(AND($P340="Furloughed"),($U340/7*AS340)+($U340/7*BC340),
IF(AND($P340="Rehired"),($U340/7*BC340),
IF(AND($P340="Terminated",AS340&gt;0),$U340,
IF($P340="Furloughed",IF(AS340&gt;0,$U340)+IF(BC340&gt;0,$U340),
IF($P340="Rehired",IF(BC340&gt;0,$U340))))))))*'Actual Allocation Calc'!$AK$99)))</f>
        <v/>
      </c>
      <c r="AC340" s="210" t="str">
        <f>IF($B340="","",IF('Actual Allocation Calc'!$AL$78="A",
IF($P340="Employed",$U340,
IF(AND($P340="Terminated"),($U340/7*AT340),
IF(AND($P340="Furloughed"),($U340/7*AT340)+($U340/7*BD340),
IF(AND($P340="Rehired"),($U340/7*BD340),
IF(AND($P340="Terminated",AT340&gt;0),$U340,
IF($P340="Furloughed",IF(AT340&gt;0,$U340)+IF(BD340&gt;0,$U340),
IF($P340="Rehired",IF(BD340&gt;0,$U340)))))))),IF('Actual Allocation Calc'!$AL$78="C",'Actual Allocation Calc'!P340,'Actual Allocation Calc'!Y340+IF($P340="Employed",$U340,
IF(AND($P340="Terminated"),($U340/7*AT340),
IF(AND($P340="Furloughed"),($U340/7*AT340)+($U340/7*BD340),
IF(AND($P340="Rehired"),($U340/7*BD340),
IF(AND($P340="Terminated",AT340&gt;0),$U340,
IF($P340="Furloughed",IF(AT340&gt;0,$U340)+IF(BD340&gt;0,$U340),
IF($P340="Rehired",IF(BD340&gt;0,$U340))))))))*'Actual Allocation Calc'!$AL$99)))</f>
        <v/>
      </c>
      <c r="AD340" s="210" t="str">
        <f>IF($B340="","",IF('Actual Allocation Calc'!$AM$78="A",
IF($P340="Employed",$U340,
IF(AND($P340="Terminated"),($U340/7*AU340),
IF(AND($P340="Furloughed"),($U340/7*AU340)+($U340/7*BE340),
IF(AND($P340="Rehired"),($U340/7*BE340),
IF(AND($P340="Terminated",AU340&gt;0),$U340,
IF($P340="Furloughed",IF(AU340&gt;0,$U340)+IF(BE340&gt;0,$U340),
IF($P340="Rehired",IF(BE340&gt;0,$U340)))))))),IF('Actual Allocation Calc'!$AM$78="C",'Actual Allocation Calc'!Q340,'Actual Allocation Calc'!Z340+IF($P340="Employed",$U340,
IF(AND($P340="Terminated"),($U340/7*AU340),
IF(AND($P340="Furloughed"),($U340/7*AU340)+($U340/7*BE340),
IF(AND($P340="Rehired"),($U340/7*BE340),
IF(AND($P340="Terminated",AU340&gt;0),$U340,
IF($P340="Furloughed",IF(AU340&gt;0,$U340)+IF(BE340&gt;0,$U340),
IF($P340="Rehired",IF(BE340&gt;0,$U340))))))))*'Actual Allocation Calc'!$AM$99)))</f>
        <v/>
      </c>
      <c r="AE340" s="210" t="str">
        <f>IF($B340="","",IF('Actual Allocation Calc'!$AN$78="A",
IF($P340="Employed",$U340,
IF(AND($P340="Terminated"),($U340/7*AV340),
IF(AND($P340="Furloughed"),($U340/7*AV340)+($U340/7*BF340),
IF(AND($P340="Rehired"),($U340/7*BF340),
IF(AND($P340="Terminated",AV340&gt;0),$U340,
IF($P340="Furloughed",IF(AV340&gt;0,$U340)+IF(BF340&gt;0,$U340),
IF($P340="Rehired",IF(BF340&gt;0,$U340)))))))),IF('Actual Allocation Calc'!$AN$78="C",'Actual Allocation Calc'!R340,'Actual Allocation Calc'!AA340+IF($P340="Employed",$U340,
IF(AND($P340="Terminated"),($U340/7*AV340),
IF(AND($P340="Furloughed"),($U340/7*AV340)+($U340/7*BF340),
IF(AND($P340="Rehired"),($U340/7*BF340),
IF(AND($P340="Terminated",AV340&gt;0),$U340,
IF($P340="Furloughed",IF(AV340&gt;0,$U340)+IF(BF340&gt;0,$U340),
IF($P340="Rehired",IF(BF340&gt;0,$U340))))))))*'Actual Allocation Calc'!$AN$99)))</f>
        <v/>
      </c>
      <c r="AF340" s="210" t="str">
        <f>IF($B340="","",IF('Actual Allocation Calc'!$AO$78="A",
IF($P340="Employed",$U340,
IF(AND($P340="Terminated"),($U340/7*AW340),
IF(AND($P340="Furloughed"),($U340/7*AW340)+($U340/7*BG340),
IF(AND($P340="Rehired"),($U340/7*BG340),
IF(AND($P340="Terminated",AW340&gt;0),$U340,
IF($P340="Furloughed",IF(AW340&gt;0,$U340)+IF(BG340&gt;0,$U340),
IF($P340="Rehired",IF(BG340&gt;0,$U340)))))))),IF('Actual Allocation Calc'!$AO$78="C",'Actual Allocation Calc'!S340,'Actual Allocation Calc'!AB340+IF($P340="Employed",$U340,
IF(AND($P340="Terminated"),($U340/7*AW340),
IF(AND($P340="Furloughed"),($U340/7*AW340)+($U340/7*BG340),
IF(AND($P340="Rehired"),($U340/7*BG340),
IF(AND($P340="Terminated",AW340&gt;0),$U340,
IF($P340="Furloughed",IF(AW340&gt;0,$U340)+IF(BG340&gt;0,$U340),
IF($P340="Rehired",IF(BG340&gt;0,$U340))))))))*'Actual Allocation Calc'!$AO$99)))</f>
        <v/>
      </c>
      <c r="AG340" s="210" t="str">
        <f>IF($B340="","",IF('Actual Allocation Calc'!$AP$78="A",
IF($P340="Employed",$U340/7*BK340,
IF(AND($P340="Terminated"),($U340/7*AX340),
IF(AND($P340="Furloughed"),($U340/7*AX340)+($U340/7*BH340),
IF(AND($P340="Rehired"),($U340/7*BH340),
IF(AND($P340="Terminated",AX340&gt;0),$U340,
IF($P340="Furloughed",IF(AX340&gt;0,$U340)+IF(BH340&gt;0,$U340),
IF($P340="Rehired",IF(BH340&gt;0,$U340)))))))),IF('Actual Allocation Calc'!$AP$78="C",'Actual Allocation Calc'!T340,'Actual Allocation Calc'!AC340+IF($P340="Employed",$U340/7*BK340,
IF(AND($P340="Terminated"),($U340/7*AX340),
IF(AND($P340="Furloughed"),($U340/7*AX340)+($U340/7*BH340),
IF(AND($P340="Rehired"),($U340/7*BH340),
IF(AND($P340="Terminated",AX340&gt;0),$U340,
IF($P340="Furloughed",IF(AX340&gt;0,$U340)+IF(BH340&gt;0,$U340),
IF($P340="Rehired",IF(BH340&gt;0,$U340))))))))*'Actual Allocation Calc'!$AP$99)))</f>
        <v/>
      </c>
      <c r="AH340" s="536"/>
      <c r="AI340" s="82">
        <f t="shared" si="108"/>
        <v>0</v>
      </c>
      <c r="AJ340" s="210">
        <f t="shared" si="90"/>
        <v>0</v>
      </c>
      <c r="AK340" s="397" t="str">
        <f t="shared" si="91"/>
        <v/>
      </c>
      <c r="AM340" s="122"/>
      <c r="AO340" s="214" t="str">
        <f>IFERROR(IF($V340="","",VLOOKUP(V340,'Calendar Calcs'!$B$2:$E1307,4,FALSE)),0)</f>
        <v/>
      </c>
      <c r="AP340" s="69" t="str">
        <f>IF($AO340="","", IF($AO340&lt;AP$23,0,IF($AO340&gt;AP$23,COUNTIFS('Calendar Calcs'!$E$2:$E1307,AP$23),COUNTIFS('Calendar Calcs'!$E$2:$E1307,AP$23,'Calendar Calcs'!$D$2:$D1307,"&lt;="&amp;WEEKDAY($V340)))))</f>
        <v/>
      </c>
      <c r="AQ340" s="69" t="str">
        <f>IF($AO340="","", IF($AO340&lt;AQ$23,0,IF($AO340&gt;AQ$23,COUNTIFS('Calendar Calcs'!$E$2:$E1307,AQ$23),COUNTIFS('Calendar Calcs'!$E$2:$E1307,AQ$23,'Calendar Calcs'!$D$2:$D1307,"&lt;="&amp;WEEKDAY($V340)))))</f>
        <v/>
      </c>
      <c r="AR340" s="69" t="str">
        <f>IF($AO340="","", IF($AO340&lt;AR$23,0,IF($AO340&gt;AR$23,COUNTIFS('Calendar Calcs'!$E$2:$E1307,AR$23),COUNTIFS('Calendar Calcs'!$E$2:$E1307,AR$23,'Calendar Calcs'!$D$2:$D1307,"&lt;="&amp;WEEKDAY($V340)))))</f>
        <v/>
      </c>
      <c r="AS340" s="69" t="str">
        <f>IF($AO340="","", IF($AO340&lt;AS$23,0,IF($AO340&gt;AS$23,COUNTIFS('Calendar Calcs'!$E$2:$E1307,AS$23),COUNTIFS('Calendar Calcs'!$E$2:$E1307,AS$23,'Calendar Calcs'!$D$2:$D1307,"&lt;="&amp;WEEKDAY($V340)))))</f>
        <v/>
      </c>
      <c r="AT340" s="69" t="str">
        <f>IF($AO340="","", IF($AO340&lt;AT$23,0,IF($AO340&gt;AT$23,COUNTIFS('Calendar Calcs'!$E$2:$E1307,AT$23),COUNTIFS('Calendar Calcs'!$E$2:$E1307,AT$23,'Calendar Calcs'!$D$2:$D1307,"&lt;="&amp;WEEKDAY($V340)))))</f>
        <v/>
      </c>
      <c r="AU340" s="69" t="str">
        <f>IF($AO340="","", IF($AO340&lt;AU$23,0,IF($AO340&gt;AU$23,COUNTIFS('Calendar Calcs'!$E$2:$E1307,AU$23),COUNTIFS('Calendar Calcs'!$E$2:$E1307,AU$23,'Calendar Calcs'!$D$2:$D1307,"&lt;="&amp;WEEKDAY($V340)))))</f>
        <v/>
      </c>
      <c r="AV340" s="69" t="str">
        <f>IF($AO340="","", IF($AO340&lt;AV$23,0,IF($AO340&gt;AV$23,COUNTIFS('Calendar Calcs'!$E$2:$E1307,AV$23),COUNTIFS('Calendar Calcs'!$E$2:$E1307,AV$23,'Calendar Calcs'!$D$2:$D1307,"&lt;="&amp;WEEKDAY($V340)))))</f>
        <v/>
      </c>
      <c r="AW340" s="69" t="str">
        <f>IF($AO340="","", IF($AO340&lt;AW$23,0,IF($AO340&gt;AW$23,COUNTIFS('Calendar Calcs'!$E$2:$E1307,AW$23),COUNTIFS('Calendar Calcs'!$E$2:$E1307,AW$23,'Calendar Calcs'!$D$2:$D1307,"&lt;="&amp;WEEKDAY($V340)))))</f>
        <v/>
      </c>
      <c r="AX340" s="69" t="str">
        <f>IF($AO340="","", IF($AO340&lt;AX$23,0,IF($AO340&gt;AX$23,COUNTIFS('Calendar Calcs'!$E$2:$E1307,AX$23),COUNTIFS('Calendar Calcs'!$E$2:$E1307,AX$23,'Calendar Calcs'!$D$2:$D1307,"&lt;="&amp;WEEKDAY($V340)))))</f>
        <v/>
      </c>
      <c r="AY340" s="69" t="str">
        <f>IF($W340="","",VLOOKUP($W340,'Calendar Calcs'!$B$2:$E1307,4,FALSE))</f>
        <v/>
      </c>
      <c r="AZ340" s="69" t="str">
        <f>IF($AY340="","",IF($AY340&gt;AZ$23,0,IF($AY340&lt;AZ$23,COUNTIFS('Calendar Calcs'!$E$2:$E1307,AZ$23),COUNTIFS('Calendar Calcs'!$E$2:$E1307,AZ$23,'Calendar Calcs'!$D$2:$D1307,"&gt;="&amp;WEEKDAY($W340)))))</f>
        <v/>
      </c>
      <c r="BA340" s="69" t="str">
        <f>IF($AY340="","",IF($AY340&gt;BA$23,0,IF($AY340&lt;BA$23,COUNTIFS('Calendar Calcs'!$E$2:$E1307,BA$23),COUNTIFS('Calendar Calcs'!$E$2:$E1307,BA$23,'Calendar Calcs'!$D$2:$D1307,"&gt;="&amp;WEEKDAY($W340)))))</f>
        <v/>
      </c>
      <c r="BB340" s="69" t="str">
        <f>IF($AY340="","",IF($AY340&gt;BB$23,0,IF($AY340&lt;BB$23,COUNTIFS('Calendar Calcs'!$E$2:$E1307,BB$23),COUNTIFS('Calendar Calcs'!$E$2:$E1307,BB$23,'Calendar Calcs'!$D$2:$D1307,"&gt;="&amp;WEEKDAY($W340)))))</f>
        <v/>
      </c>
      <c r="BC340" s="69" t="str">
        <f>IF($AY340="","",IF($AY340&gt;BC$23,0,IF($AY340&lt;BC$23,COUNTIFS('Calendar Calcs'!$E$2:$E1307,BC$23),COUNTIFS('Calendar Calcs'!$E$2:$E1307,BC$23,'Calendar Calcs'!$D$2:$D1307,"&gt;="&amp;WEEKDAY($W340)))))</f>
        <v/>
      </c>
      <c r="BD340" s="69" t="str">
        <f>IF($AY340="","",IF($AY340&gt;BD$23,0,IF($AY340&lt;BD$23,COUNTIFS('Calendar Calcs'!$E$2:$E1307,BD$23),COUNTIFS('Calendar Calcs'!$E$2:$E1307,BD$23,'Calendar Calcs'!$D$2:$D1307,"&gt;="&amp;WEEKDAY($W340)))))</f>
        <v/>
      </c>
      <c r="BE340" s="69" t="str">
        <f>IF($AY340="","",IF($AY340&gt;BE$23,0,IF($AY340&lt;BE$23,COUNTIFS('Calendar Calcs'!$E$2:$E1307,BE$23),COUNTIFS('Calendar Calcs'!$E$2:$E1307,BE$23,'Calendar Calcs'!$D$2:$D1307,"&gt;="&amp;WEEKDAY($W340)))))</f>
        <v/>
      </c>
      <c r="BF340" s="69" t="str">
        <f>IF($AY340="","",IF($AY340&gt;BF$23,0,IF($AY340&lt;BF$23,COUNTIFS('Calendar Calcs'!$E$2:$E1307,BF$23),COUNTIFS('Calendar Calcs'!$E$2:$E1307,BF$23,'Calendar Calcs'!$D$2:$D1307,"&gt;="&amp;WEEKDAY($W340)))))</f>
        <v/>
      </c>
      <c r="BG340" s="69" t="str">
        <f>IF($AY340="","",IF($AY340&gt;BG$23,0,IF($AY340&lt;BG$23,COUNTIFS('Calendar Calcs'!$E$2:$E1307,BG$23),COUNTIFS('Calendar Calcs'!$E$2:$E1307,BG$23,'Calendar Calcs'!$D$2:$D1307,"&gt;="&amp;WEEKDAY($W340)))))</f>
        <v/>
      </c>
      <c r="BH340" s="69">
        <f t="shared" si="92"/>
        <v>6</v>
      </c>
      <c r="BI340" s="69">
        <f>IF(Cover!$E$43="","",VLOOKUP(Cover!$E$43,'Calendar Calcs'!$B$2:$E1307,4,FALSE))</f>
        <v>1</v>
      </c>
      <c r="BJ340" s="69">
        <f>IF($BI340="","", IF($BI340&lt;BJ$23,0,IF($BI340&gt;=BJ$23,COUNTIFS('Calendar Calcs'!$E$2:$E1307,BJ$23),COUNTIFS('Calendar Calcs'!$E$2:$E1307,BJ$23,'Calendar Calcs'!$D$2:$D1307,"&lt;="&amp;WEEKDAY($V340)))))</f>
        <v>1</v>
      </c>
      <c r="BK340" s="69">
        <f t="shared" si="89"/>
        <v>6</v>
      </c>
      <c r="BN340" s="69" t="str">
        <f>IF(T340&gt;0,"FTE",IF(Cover!$E$47="Weekly",IF(S340&gt;29.75,"FTE","PTE"),IF(S340&gt;59.75,"FTE","PTE")))</f>
        <v>PTE</v>
      </c>
      <c r="BO340" s="69">
        <f>IF(BN340="FTE",30,IF(Cover!$E$47="Weekly",'STEP 2 EE Data'!S340,'STEP 2 EE Data'!S340/2))</f>
        <v>0</v>
      </c>
      <c r="BP340" s="209">
        <f t="shared" si="93"/>
        <v>0</v>
      </c>
      <c r="BQ340" s="209">
        <f t="shared" si="94"/>
        <v>0</v>
      </c>
      <c r="BR340" s="209">
        <f t="shared" si="95"/>
        <v>0</v>
      </c>
      <c r="BS340" s="209">
        <f t="shared" si="96"/>
        <v>0</v>
      </c>
      <c r="BT340" s="209">
        <f t="shared" si="97"/>
        <v>0</v>
      </c>
      <c r="BU340" s="209">
        <f t="shared" si="98"/>
        <v>0</v>
      </c>
      <c r="BV340" s="209">
        <f t="shared" si="99"/>
        <v>0</v>
      </c>
      <c r="BW340" s="209">
        <f t="shared" si="100"/>
        <v>0</v>
      </c>
      <c r="BX340" s="209">
        <f t="shared" si="101"/>
        <v>0</v>
      </c>
      <c r="CC340" s="210" t="str">
        <f>IF(B340="","",IF(C340="",IF(Cover!$E$47="Weekly",'STEP 3 EE Comp'!BI345*8,'STEP 3 EE Comp'!BI345*4),IF(Cover!$E$47="Weekly",'STEP 3 EE Comp'!BI345,'STEP 3 EE Comp'!BI345)))</f>
        <v/>
      </c>
      <c r="CD340" s="82" t="str">
        <f t="shared" si="102"/>
        <v/>
      </c>
      <c r="CE340" s="417">
        <f t="shared" si="103"/>
        <v>1</v>
      </c>
      <c r="CF340" s="82" t="str">
        <f t="shared" si="104"/>
        <v>Good</v>
      </c>
      <c r="CG340" s="82">
        <f t="shared" si="105"/>
        <v>0</v>
      </c>
      <c r="CH340" s="234">
        <f t="shared" si="106"/>
        <v>0</v>
      </c>
    </row>
    <row r="341" spans="1:86" s="69" customFormat="1" x14ac:dyDescent="0.3">
      <c r="A341" s="555"/>
      <c r="B341" s="52"/>
      <c r="C341" s="52"/>
      <c r="D341" s="52"/>
      <c r="E341" s="52"/>
      <c r="F341" s="507"/>
      <c r="G341" s="210">
        <f t="shared" si="107"/>
        <v>0</v>
      </c>
      <c r="H341" s="82">
        <f t="shared" si="88"/>
        <v>0</v>
      </c>
      <c r="I341" s="211"/>
      <c r="J341" s="441" t="s">
        <v>21</v>
      </c>
      <c r="K341" s="441" t="s">
        <v>21</v>
      </c>
      <c r="L341" s="441" t="s">
        <v>21</v>
      </c>
      <c r="M341" s="441" t="s">
        <v>21</v>
      </c>
      <c r="N341" s="568" t="s">
        <v>21</v>
      </c>
      <c r="O341" s="211"/>
      <c r="P341" s="212" t="str">
        <f>IF(B341="","",
IF(AND(V341="",W341="",B341&lt;&gt;""),"Employed",
IF(AND(V341&lt;&gt;"",W341="",B341&lt;&gt;""),"Terminated",
IF(AND(V341&lt;&gt;"",W341&lt;&gt;"",B341&lt;&gt;""),IF(W341&lt;Cover!$E$43,"Employed","Furloughed"),
IF(AND(V341="",W341&lt;&gt;"",B341&lt;&gt;""),IF(W341&lt;Cover!$E$43,"Employed","Rehired"))))))</f>
        <v/>
      </c>
      <c r="Q341" s="211"/>
      <c r="R341" s="536"/>
      <c r="S341" s="563"/>
      <c r="T341" s="536"/>
      <c r="U341" s="82">
        <f>IF(Cover!$E$47="Weekly",IF(T341&gt;0,T341,R341*S341),IF(T341&gt;0,T341,R341*S341)/2)</f>
        <v>0</v>
      </c>
      <c r="V341" s="564"/>
      <c r="W341" s="564"/>
      <c r="Y341" s="213" t="str">
        <f>IF($B341="","",IF('Actual Allocation Calc'!$AH$78="A",
IF($P341="Employed",$U341/7*BJ341,
IF(AND($P341="Terminated"),($U341/7*AP341),
IF(AND($P341="Furloughed"),($U341/7*AP341)+($U341/7*AZ341),
IF(AND($P341="Rehired"),($U341/7*AZ341),
IF(AND($P341="Terminated",AP341&gt;0),$U341,
IF($P341="Furloughed",IF(AP341&gt;0,$U341)+IF(AZ341&gt;0,$U341),
IF($P341="Rehired",IF(AZ341&gt;0,$U341)))))))),IF('Actual Allocation Calc'!$AH$78="C",'Actual Allocation Calc'!L341,'Actual Allocation Calc'!U341+IF($P341="Employed",$U341/7*BJ341,
IF(AND($P341="Terminated"),($U341/7*AP341),
IF(AND($P341="Furloughed"),($U341/7*AP341)+($U341/7*AZ341),
IF(AND($P341="Rehired"),($U341/7*AZ341),
IF(AND($P341="Terminated",AP341&gt;0),$U341,
IF($P341="Furloughed",IF(AP341&gt;0,$U341)+IF(AZ341&gt;0,$U341),
IF($P341="Rehired",IF(AZ341&gt;0,$U341))))))))*'Actual Allocation Calc'!$AH$99)))</f>
        <v/>
      </c>
      <c r="Z341" s="210" t="str">
        <f>IF($B341="","",IF('Actual Allocation Calc'!$AI$78="A",
IF($P341="Employed",$U341,
IF(AND($P341="Terminated"),($U341/7*AQ341),
IF(AND($P341="Furloughed"),($U341/7*AQ341)+($U341/7*BA341),
IF(AND($P341="Rehired"),($U341/7*BA341),
IF(AND($P341="Terminated",AQ341&gt;0),$U341,
IF($P341="Furloughed",IF(AQ341&gt;0,$U341)+IF(BA341&gt;0,$U341),
IF($P341="Rehired",IF(BA341&gt;0,$U341)))))))),IF('Actual Allocation Calc'!$AI$78="C",'Actual Allocation Calc'!M341,'Actual Allocation Calc'!V341+IF($P341="Employed",$U341,
IF(AND($P341="Terminated"),($U341/7*AQ341),
IF(AND($P341="Furloughed"),($U341/7*AQ341)+($U341/7*BA341),
IF(AND($P341="Rehired"),($U341/7*BA341),
IF(AND($P341="Terminated",AQ341&gt;0),$U341,
IF($P341="Furloughed",IF(AQ341&gt;0,$U341)+IF(BA341&gt;0,$U341),
IF($P341="Rehired",IF(BA341&gt;0,$U341))))))))*'Actual Allocation Calc'!$AI$99)))</f>
        <v/>
      </c>
      <c r="AA341" s="210" t="str">
        <f>IF($B341="","",IF('Actual Allocation Calc'!$AJ$78="A",
IF($P341="Employed",$U341,
IF(AND($P341="Terminated"),($U341/7*AR341),
IF(AND($P341="Furloughed"),($U341/7*AR341)+($U341/7*BB341),
IF(AND($P341="Rehired"),($U341/7*BB341),
IF(AND($P341="Terminated",AR341&gt;0),$U341,
IF($P341="Furloughed",IF(AR341&gt;0,$U341)+IF(BB341&gt;0,$U341),
IF($P341="Rehired",IF(BB341&gt;0,$U341)))))))),IF('Actual Allocation Calc'!$AJ$78="C",'Actual Allocation Calc'!N341,'Actual Allocation Calc'!W341+IF($P341="Employed",$U341,
IF(AND($P341="Terminated"),($U341/7*AR341),
IF(AND($P341="Furloughed"),($U341/7*AR341)+($U341/7*BB341),
IF(AND($P341="Rehired"),($U341/7*BB341),
IF(AND($P341="Terminated",AR341&gt;0),$U341,
IF($P341="Furloughed",IF(AR341&gt;0,$U341)+IF(BB341&gt;0,$U341),
IF($P341="Rehired",IF(BB341&gt;0,$U341))))))))*'Actual Allocation Calc'!$AJ$99)))</f>
        <v/>
      </c>
      <c r="AB341" s="210" t="str">
        <f>IF($B341="","",IF('Actual Allocation Calc'!$AK$78="A",
IF($P341="Employed",$U341,
IF(AND($P341="Terminated"),($U341/7*AS341),
IF(AND($P341="Furloughed"),($U341/7*AS341)+($U341/7*BC341),
IF(AND($P341="Rehired"),($U341/7*BC341),
IF(AND($P341="Terminated",AS341&gt;0),$U341,
IF($P341="Furloughed",IF(AS341&gt;0,$U341)+IF(BC341&gt;0,$U341),
IF($P341="Rehired",IF(BC341&gt;0,$U341)))))))),IF('Actual Allocation Calc'!$AK$78="C",'Actual Allocation Calc'!O341,'Actual Allocation Calc'!X341+IF($P341="Employed",$U341,
IF(AND($P341="Terminated"),($U341/7*AS341),
IF(AND($P341="Furloughed"),($U341/7*AS341)+($U341/7*BC341),
IF(AND($P341="Rehired"),($U341/7*BC341),
IF(AND($P341="Terminated",AS341&gt;0),$U341,
IF($P341="Furloughed",IF(AS341&gt;0,$U341)+IF(BC341&gt;0,$U341),
IF($P341="Rehired",IF(BC341&gt;0,$U341))))))))*'Actual Allocation Calc'!$AK$99)))</f>
        <v/>
      </c>
      <c r="AC341" s="210" t="str">
        <f>IF($B341="","",IF('Actual Allocation Calc'!$AL$78="A",
IF($P341="Employed",$U341,
IF(AND($P341="Terminated"),($U341/7*AT341),
IF(AND($P341="Furloughed"),($U341/7*AT341)+($U341/7*BD341),
IF(AND($P341="Rehired"),($U341/7*BD341),
IF(AND($P341="Terminated",AT341&gt;0),$U341,
IF($P341="Furloughed",IF(AT341&gt;0,$U341)+IF(BD341&gt;0,$U341),
IF($P341="Rehired",IF(BD341&gt;0,$U341)))))))),IF('Actual Allocation Calc'!$AL$78="C",'Actual Allocation Calc'!P341,'Actual Allocation Calc'!Y341+IF($P341="Employed",$U341,
IF(AND($P341="Terminated"),($U341/7*AT341),
IF(AND($P341="Furloughed"),($U341/7*AT341)+($U341/7*BD341),
IF(AND($P341="Rehired"),($U341/7*BD341),
IF(AND($P341="Terminated",AT341&gt;0),$U341,
IF($P341="Furloughed",IF(AT341&gt;0,$U341)+IF(BD341&gt;0,$U341),
IF($P341="Rehired",IF(BD341&gt;0,$U341))))))))*'Actual Allocation Calc'!$AL$99)))</f>
        <v/>
      </c>
      <c r="AD341" s="210" t="str">
        <f>IF($B341="","",IF('Actual Allocation Calc'!$AM$78="A",
IF($P341="Employed",$U341,
IF(AND($P341="Terminated"),($U341/7*AU341),
IF(AND($P341="Furloughed"),($U341/7*AU341)+($U341/7*BE341),
IF(AND($P341="Rehired"),($U341/7*BE341),
IF(AND($P341="Terminated",AU341&gt;0),$U341,
IF($P341="Furloughed",IF(AU341&gt;0,$U341)+IF(BE341&gt;0,$U341),
IF($P341="Rehired",IF(BE341&gt;0,$U341)))))))),IF('Actual Allocation Calc'!$AM$78="C",'Actual Allocation Calc'!Q341,'Actual Allocation Calc'!Z341+IF($P341="Employed",$U341,
IF(AND($P341="Terminated"),($U341/7*AU341),
IF(AND($P341="Furloughed"),($U341/7*AU341)+($U341/7*BE341),
IF(AND($P341="Rehired"),($U341/7*BE341),
IF(AND($P341="Terminated",AU341&gt;0),$U341,
IF($P341="Furloughed",IF(AU341&gt;0,$U341)+IF(BE341&gt;0,$U341),
IF($P341="Rehired",IF(BE341&gt;0,$U341))))))))*'Actual Allocation Calc'!$AM$99)))</f>
        <v/>
      </c>
      <c r="AE341" s="210" t="str">
        <f>IF($B341="","",IF('Actual Allocation Calc'!$AN$78="A",
IF($P341="Employed",$U341,
IF(AND($P341="Terminated"),($U341/7*AV341),
IF(AND($P341="Furloughed"),($U341/7*AV341)+($U341/7*BF341),
IF(AND($P341="Rehired"),($U341/7*BF341),
IF(AND($P341="Terminated",AV341&gt;0),$U341,
IF($P341="Furloughed",IF(AV341&gt;0,$U341)+IF(BF341&gt;0,$U341),
IF($P341="Rehired",IF(BF341&gt;0,$U341)))))))),IF('Actual Allocation Calc'!$AN$78="C",'Actual Allocation Calc'!R341,'Actual Allocation Calc'!AA341+IF($P341="Employed",$U341,
IF(AND($P341="Terminated"),($U341/7*AV341),
IF(AND($P341="Furloughed"),($U341/7*AV341)+($U341/7*BF341),
IF(AND($P341="Rehired"),($U341/7*BF341),
IF(AND($P341="Terminated",AV341&gt;0),$U341,
IF($P341="Furloughed",IF(AV341&gt;0,$U341)+IF(BF341&gt;0,$U341),
IF($P341="Rehired",IF(BF341&gt;0,$U341))))))))*'Actual Allocation Calc'!$AN$99)))</f>
        <v/>
      </c>
      <c r="AF341" s="210" t="str">
        <f>IF($B341="","",IF('Actual Allocation Calc'!$AO$78="A",
IF($P341="Employed",$U341,
IF(AND($P341="Terminated"),($U341/7*AW341),
IF(AND($P341="Furloughed"),($U341/7*AW341)+($U341/7*BG341),
IF(AND($P341="Rehired"),($U341/7*BG341),
IF(AND($P341="Terminated",AW341&gt;0),$U341,
IF($P341="Furloughed",IF(AW341&gt;0,$U341)+IF(BG341&gt;0,$U341),
IF($P341="Rehired",IF(BG341&gt;0,$U341)))))))),IF('Actual Allocation Calc'!$AO$78="C",'Actual Allocation Calc'!S341,'Actual Allocation Calc'!AB341+IF($P341="Employed",$U341,
IF(AND($P341="Terminated"),($U341/7*AW341),
IF(AND($P341="Furloughed"),($U341/7*AW341)+($U341/7*BG341),
IF(AND($P341="Rehired"),($U341/7*BG341),
IF(AND($P341="Terminated",AW341&gt;0),$U341,
IF($P341="Furloughed",IF(AW341&gt;0,$U341)+IF(BG341&gt;0,$U341),
IF($P341="Rehired",IF(BG341&gt;0,$U341))))))))*'Actual Allocation Calc'!$AO$99)))</f>
        <v/>
      </c>
      <c r="AG341" s="210" t="str">
        <f>IF($B341="","",IF('Actual Allocation Calc'!$AP$78="A",
IF($P341="Employed",$U341/7*BK341,
IF(AND($P341="Terminated"),($U341/7*AX341),
IF(AND($P341="Furloughed"),($U341/7*AX341)+($U341/7*BH341),
IF(AND($P341="Rehired"),($U341/7*BH341),
IF(AND($P341="Terminated",AX341&gt;0),$U341,
IF($P341="Furloughed",IF(AX341&gt;0,$U341)+IF(BH341&gt;0,$U341),
IF($P341="Rehired",IF(BH341&gt;0,$U341)))))))),IF('Actual Allocation Calc'!$AP$78="C",'Actual Allocation Calc'!T341,'Actual Allocation Calc'!AC341+IF($P341="Employed",$U341/7*BK341,
IF(AND($P341="Terminated"),($U341/7*AX341),
IF(AND($P341="Furloughed"),($U341/7*AX341)+($U341/7*BH341),
IF(AND($P341="Rehired"),($U341/7*BH341),
IF(AND($P341="Terminated",AX341&gt;0),$U341,
IF($P341="Furloughed",IF(AX341&gt;0,$U341)+IF(BH341&gt;0,$U341),
IF($P341="Rehired",IF(BH341&gt;0,$U341))))))))*'Actual Allocation Calc'!$AP$99)))</f>
        <v/>
      </c>
      <c r="AH341" s="536"/>
      <c r="AI341" s="82">
        <f t="shared" si="108"/>
        <v>0</v>
      </c>
      <c r="AJ341" s="210">
        <f t="shared" si="90"/>
        <v>0</v>
      </c>
      <c r="AK341" s="397" t="str">
        <f t="shared" si="91"/>
        <v/>
      </c>
      <c r="AM341" s="122"/>
      <c r="AO341" s="214" t="str">
        <f>IFERROR(IF($V341="","",VLOOKUP(V341,'Calendar Calcs'!$B$2:$E1308,4,FALSE)),0)</f>
        <v/>
      </c>
      <c r="AP341" s="69" t="str">
        <f>IF($AO341="","", IF($AO341&lt;AP$23,0,IF($AO341&gt;AP$23,COUNTIFS('Calendar Calcs'!$E$2:$E1308,AP$23),COUNTIFS('Calendar Calcs'!$E$2:$E1308,AP$23,'Calendar Calcs'!$D$2:$D1308,"&lt;="&amp;WEEKDAY($V341)))))</f>
        <v/>
      </c>
      <c r="AQ341" s="69" t="str">
        <f>IF($AO341="","", IF($AO341&lt;AQ$23,0,IF($AO341&gt;AQ$23,COUNTIFS('Calendar Calcs'!$E$2:$E1308,AQ$23),COUNTIFS('Calendar Calcs'!$E$2:$E1308,AQ$23,'Calendar Calcs'!$D$2:$D1308,"&lt;="&amp;WEEKDAY($V341)))))</f>
        <v/>
      </c>
      <c r="AR341" s="69" t="str">
        <f>IF($AO341="","", IF($AO341&lt;AR$23,0,IF($AO341&gt;AR$23,COUNTIFS('Calendar Calcs'!$E$2:$E1308,AR$23),COUNTIFS('Calendar Calcs'!$E$2:$E1308,AR$23,'Calendar Calcs'!$D$2:$D1308,"&lt;="&amp;WEEKDAY($V341)))))</f>
        <v/>
      </c>
      <c r="AS341" s="69" t="str">
        <f>IF($AO341="","", IF($AO341&lt;AS$23,0,IF($AO341&gt;AS$23,COUNTIFS('Calendar Calcs'!$E$2:$E1308,AS$23),COUNTIFS('Calendar Calcs'!$E$2:$E1308,AS$23,'Calendar Calcs'!$D$2:$D1308,"&lt;="&amp;WEEKDAY($V341)))))</f>
        <v/>
      </c>
      <c r="AT341" s="69" t="str">
        <f>IF($AO341="","", IF($AO341&lt;AT$23,0,IF($AO341&gt;AT$23,COUNTIFS('Calendar Calcs'!$E$2:$E1308,AT$23),COUNTIFS('Calendar Calcs'!$E$2:$E1308,AT$23,'Calendar Calcs'!$D$2:$D1308,"&lt;="&amp;WEEKDAY($V341)))))</f>
        <v/>
      </c>
      <c r="AU341" s="69" t="str">
        <f>IF($AO341="","", IF($AO341&lt;AU$23,0,IF($AO341&gt;AU$23,COUNTIFS('Calendar Calcs'!$E$2:$E1308,AU$23),COUNTIFS('Calendar Calcs'!$E$2:$E1308,AU$23,'Calendar Calcs'!$D$2:$D1308,"&lt;="&amp;WEEKDAY($V341)))))</f>
        <v/>
      </c>
      <c r="AV341" s="69" t="str">
        <f>IF($AO341="","", IF($AO341&lt;AV$23,0,IF($AO341&gt;AV$23,COUNTIFS('Calendar Calcs'!$E$2:$E1308,AV$23),COUNTIFS('Calendar Calcs'!$E$2:$E1308,AV$23,'Calendar Calcs'!$D$2:$D1308,"&lt;="&amp;WEEKDAY($V341)))))</f>
        <v/>
      </c>
      <c r="AW341" s="69" t="str">
        <f>IF($AO341="","", IF($AO341&lt;AW$23,0,IF($AO341&gt;AW$23,COUNTIFS('Calendar Calcs'!$E$2:$E1308,AW$23),COUNTIFS('Calendar Calcs'!$E$2:$E1308,AW$23,'Calendar Calcs'!$D$2:$D1308,"&lt;="&amp;WEEKDAY($V341)))))</f>
        <v/>
      </c>
      <c r="AX341" s="69" t="str">
        <f>IF($AO341="","", IF($AO341&lt;AX$23,0,IF($AO341&gt;AX$23,COUNTIFS('Calendar Calcs'!$E$2:$E1308,AX$23),COUNTIFS('Calendar Calcs'!$E$2:$E1308,AX$23,'Calendar Calcs'!$D$2:$D1308,"&lt;="&amp;WEEKDAY($V341)))))</f>
        <v/>
      </c>
      <c r="AY341" s="69" t="str">
        <f>IF($W341="","",VLOOKUP($W341,'Calendar Calcs'!$B$2:$E1308,4,FALSE))</f>
        <v/>
      </c>
      <c r="AZ341" s="69" t="str">
        <f>IF($AY341="","",IF($AY341&gt;AZ$23,0,IF($AY341&lt;AZ$23,COUNTIFS('Calendar Calcs'!$E$2:$E1308,AZ$23),COUNTIFS('Calendar Calcs'!$E$2:$E1308,AZ$23,'Calendar Calcs'!$D$2:$D1308,"&gt;="&amp;WEEKDAY($W341)))))</f>
        <v/>
      </c>
      <c r="BA341" s="69" t="str">
        <f>IF($AY341="","",IF($AY341&gt;BA$23,0,IF($AY341&lt;BA$23,COUNTIFS('Calendar Calcs'!$E$2:$E1308,BA$23),COUNTIFS('Calendar Calcs'!$E$2:$E1308,BA$23,'Calendar Calcs'!$D$2:$D1308,"&gt;="&amp;WEEKDAY($W341)))))</f>
        <v/>
      </c>
      <c r="BB341" s="69" t="str">
        <f>IF($AY341="","",IF($AY341&gt;BB$23,0,IF($AY341&lt;BB$23,COUNTIFS('Calendar Calcs'!$E$2:$E1308,BB$23),COUNTIFS('Calendar Calcs'!$E$2:$E1308,BB$23,'Calendar Calcs'!$D$2:$D1308,"&gt;="&amp;WEEKDAY($W341)))))</f>
        <v/>
      </c>
      <c r="BC341" s="69" t="str">
        <f>IF($AY341="","",IF($AY341&gt;BC$23,0,IF($AY341&lt;BC$23,COUNTIFS('Calendar Calcs'!$E$2:$E1308,BC$23),COUNTIFS('Calendar Calcs'!$E$2:$E1308,BC$23,'Calendar Calcs'!$D$2:$D1308,"&gt;="&amp;WEEKDAY($W341)))))</f>
        <v/>
      </c>
      <c r="BD341" s="69" t="str">
        <f>IF($AY341="","",IF($AY341&gt;BD$23,0,IF($AY341&lt;BD$23,COUNTIFS('Calendar Calcs'!$E$2:$E1308,BD$23),COUNTIFS('Calendar Calcs'!$E$2:$E1308,BD$23,'Calendar Calcs'!$D$2:$D1308,"&gt;="&amp;WEEKDAY($W341)))))</f>
        <v/>
      </c>
      <c r="BE341" s="69" t="str">
        <f>IF($AY341="","",IF($AY341&gt;BE$23,0,IF($AY341&lt;BE$23,COUNTIFS('Calendar Calcs'!$E$2:$E1308,BE$23),COUNTIFS('Calendar Calcs'!$E$2:$E1308,BE$23,'Calendar Calcs'!$D$2:$D1308,"&gt;="&amp;WEEKDAY($W341)))))</f>
        <v/>
      </c>
      <c r="BF341" s="69" t="str">
        <f>IF($AY341="","",IF($AY341&gt;BF$23,0,IF($AY341&lt;BF$23,COUNTIFS('Calendar Calcs'!$E$2:$E1308,BF$23),COUNTIFS('Calendar Calcs'!$E$2:$E1308,BF$23,'Calendar Calcs'!$D$2:$D1308,"&gt;="&amp;WEEKDAY($W341)))))</f>
        <v/>
      </c>
      <c r="BG341" s="69" t="str">
        <f>IF($AY341="","",IF($AY341&gt;BG$23,0,IF($AY341&lt;BG$23,COUNTIFS('Calendar Calcs'!$E$2:$E1308,BG$23),COUNTIFS('Calendar Calcs'!$E$2:$E1308,BG$23,'Calendar Calcs'!$D$2:$D1308,"&gt;="&amp;WEEKDAY($W341)))))</f>
        <v/>
      </c>
      <c r="BH341" s="69">
        <f t="shared" si="92"/>
        <v>6</v>
      </c>
      <c r="BI341" s="69">
        <f>IF(Cover!$E$43="","",VLOOKUP(Cover!$E$43,'Calendar Calcs'!$B$2:$E1308,4,FALSE))</f>
        <v>1</v>
      </c>
      <c r="BJ341" s="69">
        <f>IF($BI341="","", IF($BI341&lt;BJ$23,0,IF($BI341&gt;=BJ$23,COUNTIFS('Calendar Calcs'!$E$2:$E1308,BJ$23),COUNTIFS('Calendar Calcs'!$E$2:$E1308,BJ$23,'Calendar Calcs'!$D$2:$D1308,"&lt;="&amp;WEEKDAY($V341)))))</f>
        <v>1</v>
      </c>
      <c r="BK341" s="69">
        <f t="shared" si="89"/>
        <v>6</v>
      </c>
      <c r="BN341" s="69" t="str">
        <f>IF(T341&gt;0,"FTE",IF(Cover!$E$47="Weekly",IF(S341&gt;29.75,"FTE","PTE"),IF(S341&gt;59.75,"FTE","PTE")))</f>
        <v>PTE</v>
      </c>
      <c r="BO341" s="69">
        <f>IF(BN341="FTE",30,IF(Cover!$E$47="Weekly",'STEP 2 EE Data'!S341,'STEP 2 EE Data'!S341/2))</f>
        <v>0</v>
      </c>
      <c r="BP341" s="209">
        <f t="shared" si="93"/>
        <v>0</v>
      </c>
      <c r="BQ341" s="209">
        <f t="shared" si="94"/>
        <v>0</v>
      </c>
      <c r="BR341" s="209">
        <f t="shared" si="95"/>
        <v>0</v>
      </c>
      <c r="BS341" s="209">
        <f t="shared" si="96"/>
        <v>0</v>
      </c>
      <c r="BT341" s="209">
        <f t="shared" si="97"/>
        <v>0</v>
      </c>
      <c r="BU341" s="209">
        <f t="shared" si="98"/>
        <v>0</v>
      </c>
      <c r="BV341" s="209">
        <f t="shared" si="99"/>
        <v>0</v>
      </c>
      <c r="BW341" s="209">
        <f t="shared" si="100"/>
        <v>0</v>
      </c>
      <c r="BX341" s="209">
        <f t="shared" si="101"/>
        <v>0</v>
      </c>
      <c r="CC341" s="210" t="str">
        <f>IF(B341="","",IF(C341="",IF(Cover!$E$47="Weekly",'STEP 3 EE Comp'!BI346*8,'STEP 3 EE Comp'!BI346*4),IF(Cover!$E$47="Weekly",'STEP 3 EE Comp'!BI346,'STEP 3 EE Comp'!BI346)))</f>
        <v/>
      </c>
      <c r="CD341" s="82" t="str">
        <f t="shared" si="102"/>
        <v/>
      </c>
      <c r="CE341" s="417">
        <f t="shared" si="103"/>
        <v>1</v>
      </c>
      <c r="CF341" s="82" t="str">
        <f t="shared" si="104"/>
        <v>Good</v>
      </c>
      <c r="CG341" s="82">
        <f t="shared" si="105"/>
        <v>0</v>
      </c>
      <c r="CH341" s="234">
        <f t="shared" si="106"/>
        <v>0</v>
      </c>
    </row>
    <row r="342" spans="1:86" s="69" customFormat="1" x14ac:dyDescent="0.3">
      <c r="A342" s="555"/>
      <c r="B342" s="52"/>
      <c r="C342" s="52"/>
      <c r="D342" s="52"/>
      <c r="E342" s="52"/>
      <c r="F342" s="507"/>
      <c r="G342" s="210">
        <f t="shared" si="107"/>
        <v>0</v>
      </c>
      <c r="H342" s="82">
        <f t="shared" si="88"/>
        <v>0</v>
      </c>
      <c r="I342" s="211"/>
      <c r="J342" s="441" t="s">
        <v>21</v>
      </c>
      <c r="K342" s="441" t="s">
        <v>21</v>
      </c>
      <c r="L342" s="441" t="s">
        <v>21</v>
      </c>
      <c r="M342" s="441" t="s">
        <v>21</v>
      </c>
      <c r="N342" s="568" t="s">
        <v>21</v>
      </c>
      <c r="O342" s="211"/>
      <c r="P342" s="212" t="str">
        <f>IF(B342="","",
IF(AND(V342="",W342="",B342&lt;&gt;""),"Employed",
IF(AND(V342&lt;&gt;"",W342="",B342&lt;&gt;""),"Terminated",
IF(AND(V342&lt;&gt;"",W342&lt;&gt;"",B342&lt;&gt;""),IF(W342&lt;Cover!$E$43,"Employed","Furloughed"),
IF(AND(V342="",W342&lt;&gt;"",B342&lt;&gt;""),IF(W342&lt;Cover!$E$43,"Employed","Rehired"))))))</f>
        <v/>
      </c>
      <c r="Q342" s="211"/>
      <c r="R342" s="536"/>
      <c r="S342" s="563"/>
      <c r="T342" s="536"/>
      <c r="U342" s="82">
        <f>IF(Cover!$E$47="Weekly",IF(T342&gt;0,T342,R342*S342),IF(T342&gt;0,T342,R342*S342)/2)</f>
        <v>0</v>
      </c>
      <c r="V342" s="564"/>
      <c r="W342" s="564"/>
      <c r="Y342" s="213" t="str">
        <f>IF($B342="","",IF('Actual Allocation Calc'!$AH$78="A",
IF($P342="Employed",$U342/7*BJ342,
IF(AND($P342="Terminated"),($U342/7*AP342),
IF(AND($P342="Furloughed"),($U342/7*AP342)+($U342/7*AZ342),
IF(AND($P342="Rehired"),($U342/7*AZ342),
IF(AND($P342="Terminated",AP342&gt;0),$U342,
IF($P342="Furloughed",IF(AP342&gt;0,$U342)+IF(AZ342&gt;0,$U342),
IF($P342="Rehired",IF(AZ342&gt;0,$U342)))))))),IF('Actual Allocation Calc'!$AH$78="C",'Actual Allocation Calc'!L342,'Actual Allocation Calc'!U342+IF($P342="Employed",$U342/7*BJ342,
IF(AND($P342="Terminated"),($U342/7*AP342),
IF(AND($P342="Furloughed"),($U342/7*AP342)+($U342/7*AZ342),
IF(AND($P342="Rehired"),($U342/7*AZ342),
IF(AND($P342="Terminated",AP342&gt;0),$U342,
IF($P342="Furloughed",IF(AP342&gt;0,$U342)+IF(AZ342&gt;0,$U342),
IF($P342="Rehired",IF(AZ342&gt;0,$U342))))))))*'Actual Allocation Calc'!$AH$99)))</f>
        <v/>
      </c>
      <c r="Z342" s="210" t="str">
        <f>IF($B342="","",IF('Actual Allocation Calc'!$AI$78="A",
IF($P342="Employed",$U342,
IF(AND($P342="Terminated"),($U342/7*AQ342),
IF(AND($P342="Furloughed"),($U342/7*AQ342)+($U342/7*BA342),
IF(AND($P342="Rehired"),($U342/7*BA342),
IF(AND($P342="Terminated",AQ342&gt;0),$U342,
IF($P342="Furloughed",IF(AQ342&gt;0,$U342)+IF(BA342&gt;0,$U342),
IF($P342="Rehired",IF(BA342&gt;0,$U342)))))))),IF('Actual Allocation Calc'!$AI$78="C",'Actual Allocation Calc'!M342,'Actual Allocation Calc'!V342+IF($P342="Employed",$U342,
IF(AND($P342="Terminated"),($U342/7*AQ342),
IF(AND($P342="Furloughed"),($U342/7*AQ342)+($U342/7*BA342),
IF(AND($P342="Rehired"),($U342/7*BA342),
IF(AND($P342="Terminated",AQ342&gt;0),$U342,
IF($P342="Furloughed",IF(AQ342&gt;0,$U342)+IF(BA342&gt;0,$U342),
IF($P342="Rehired",IF(BA342&gt;0,$U342))))))))*'Actual Allocation Calc'!$AI$99)))</f>
        <v/>
      </c>
      <c r="AA342" s="210" t="str">
        <f>IF($B342="","",IF('Actual Allocation Calc'!$AJ$78="A",
IF($P342="Employed",$U342,
IF(AND($P342="Terminated"),($U342/7*AR342),
IF(AND($P342="Furloughed"),($U342/7*AR342)+($U342/7*BB342),
IF(AND($P342="Rehired"),($U342/7*BB342),
IF(AND($P342="Terminated",AR342&gt;0),$U342,
IF($P342="Furloughed",IF(AR342&gt;0,$U342)+IF(BB342&gt;0,$U342),
IF($P342="Rehired",IF(BB342&gt;0,$U342)))))))),IF('Actual Allocation Calc'!$AJ$78="C",'Actual Allocation Calc'!N342,'Actual Allocation Calc'!W342+IF($P342="Employed",$U342,
IF(AND($P342="Terminated"),($U342/7*AR342),
IF(AND($P342="Furloughed"),($U342/7*AR342)+($U342/7*BB342),
IF(AND($P342="Rehired"),($U342/7*BB342),
IF(AND($P342="Terminated",AR342&gt;0),$U342,
IF($P342="Furloughed",IF(AR342&gt;0,$U342)+IF(BB342&gt;0,$U342),
IF($P342="Rehired",IF(BB342&gt;0,$U342))))))))*'Actual Allocation Calc'!$AJ$99)))</f>
        <v/>
      </c>
      <c r="AB342" s="210" t="str">
        <f>IF($B342="","",IF('Actual Allocation Calc'!$AK$78="A",
IF($P342="Employed",$U342,
IF(AND($P342="Terminated"),($U342/7*AS342),
IF(AND($P342="Furloughed"),($U342/7*AS342)+($U342/7*BC342),
IF(AND($P342="Rehired"),($U342/7*BC342),
IF(AND($P342="Terminated",AS342&gt;0),$U342,
IF($P342="Furloughed",IF(AS342&gt;0,$U342)+IF(BC342&gt;0,$U342),
IF($P342="Rehired",IF(BC342&gt;0,$U342)))))))),IF('Actual Allocation Calc'!$AK$78="C",'Actual Allocation Calc'!O342,'Actual Allocation Calc'!X342+IF($P342="Employed",$U342,
IF(AND($P342="Terminated"),($U342/7*AS342),
IF(AND($P342="Furloughed"),($U342/7*AS342)+($U342/7*BC342),
IF(AND($P342="Rehired"),($U342/7*BC342),
IF(AND($P342="Terminated",AS342&gt;0),$U342,
IF($P342="Furloughed",IF(AS342&gt;0,$U342)+IF(BC342&gt;0,$U342),
IF($P342="Rehired",IF(BC342&gt;0,$U342))))))))*'Actual Allocation Calc'!$AK$99)))</f>
        <v/>
      </c>
      <c r="AC342" s="210" t="str">
        <f>IF($B342="","",IF('Actual Allocation Calc'!$AL$78="A",
IF($P342="Employed",$U342,
IF(AND($P342="Terminated"),($U342/7*AT342),
IF(AND($P342="Furloughed"),($U342/7*AT342)+($U342/7*BD342),
IF(AND($P342="Rehired"),($U342/7*BD342),
IF(AND($P342="Terminated",AT342&gt;0),$U342,
IF($P342="Furloughed",IF(AT342&gt;0,$U342)+IF(BD342&gt;0,$U342),
IF($P342="Rehired",IF(BD342&gt;0,$U342)))))))),IF('Actual Allocation Calc'!$AL$78="C",'Actual Allocation Calc'!P342,'Actual Allocation Calc'!Y342+IF($P342="Employed",$U342,
IF(AND($P342="Terminated"),($U342/7*AT342),
IF(AND($P342="Furloughed"),($U342/7*AT342)+($U342/7*BD342),
IF(AND($P342="Rehired"),($U342/7*BD342),
IF(AND($P342="Terminated",AT342&gt;0),$U342,
IF($P342="Furloughed",IF(AT342&gt;0,$U342)+IF(BD342&gt;0,$U342),
IF($P342="Rehired",IF(BD342&gt;0,$U342))))))))*'Actual Allocation Calc'!$AL$99)))</f>
        <v/>
      </c>
      <c r="AD342" s="210" t="str">
        <f>IF($B342="","",IF('Actual Allocation Calc'!$AM$78="A",
IF($P342="Employed",$U342,
IF(AND($P342="Terminated"),($U342/7*AU342),
IF(AND($P342="Furloughed"),($U342/7*AU342)+($U342/7*BE342),
IF(AND($P342="Rehired"),($U342/7*BE342),
IF(AND($P342="Terminated",AU342&gt;0),$U342,
IF($P342="Furloughed",IF(AU342&gt;0,$U342)+IF(BE342&gt;0,$U342),
IF($P342="Rehired",IF(BE342&gt;0,$U342)))))))),IF('Actual Allocation Calc'!$AM$78="C",'Actual Allocation Calc'!Q342,'Actual Allocation Calc'!Z342+IF($P342="Employed",$U342,
IF(AND($P342="Terminated"),($U342/7*AU342),
IF(AND($P342="Furloughed"),($U342/7*AU342)+($U342/7*BE342),
IF(AND($P342="Rehired"),($U342/7*BE342),
IF(AND($P342="Terminated",AU342&gt;0),$U342,
IF($P342="Furloughed",IF(AU342&gt;0,$U342)+IF(BE342&gt;0,$U342),
IF($P342="Rehired",IF(BE342&gt;0,$U342))))))))*'Actual Allocation Calc'!$AM$99)))</f>
        <v/>
      </c>
      <c r="AE342" s="210" t="str">
        <f>IF($B342="","",IF('Actual Allocation Calc'!$AN$78="A",
IF($P342="Employed",$U342,
IF(AND($P342="Terminated"),($U342/7*AV342),
IF(AND($P342="Furloughed"),($U342/7*AV342)+($U342/7*BF342),
IF(AND($P342="Rehired"),($U342/7*BF342),
IF(AND($P342="Terminated",AV342&gt;0),$U342,
IF($P342="Furloughed",IF(AV342&gt;0,$U342)+IF(BF342&gt;0,$U342),
IF($P342="Rehired",IF(BF342&gt;0,$U342)))))))),IF('Actual Allocation Calc'!$AN$78="C",'Actual Allocation Calc'!R342,'Actual Allocation Calc'!AA342+IF($P342="Employed",$U342,
IF(AND($P342="Terminated"),($U342/7*AV342),
IF(AND($P342="Furloughed"),($U342/7*AV342)+($U342/7*BF342),
IF(AND($P342="Rehired"),($U342/7*BF342),
IF(AND($P342="Terminated",AV342&gt;0),$U342,
IF($P342="Furloughed",IF(AV342&gt;0,$U342)+IF(BF342&gt;0,$U342),
IF($P342="Rehired",IF(BF342&gt;0,$U342))))))))*'Actual Allocation Calc'!$AN$99)))</f>
        <v/>
      </c>
      <c r="AF342" s="210" t="str">
        <f>IF($B342="","",IF('Actual Allocation Calc'!$AO$78="A",
IF($P342="Employed",$U342,
IF(AND($P342="Terminated"),($U342/7*AW342),
IF(AND($P342="Furloughed"),($U342/7*AW342)+($U342/7*BG342),
IF(AND($P342="Rehired"),($U342/7*BG342),
IF(AND($P342="Terminated",AW342&gt;0),$U342,
IF($P342="Furloughed",IF(AW342&gt;0,$U342)+IF(BG342&gt;0,$U342),
IF($P342="Rehired",IF(BG342&gt;0,$U342)))))))),IF('Actual Allocation Calc'!$AO$78="C",'Actual Allocation Calc'!S342,'Actual Allocation Calc'!AB342+IF($P342="Employed",$U342,
IF(AND($P342="Terminated"),($U342/7*AW342),
IF(AND($P342="Furloughed"),($U342/7*AW342)+($U342/7*BG342),
IF(AND($P342="Rehired"),($U342/7*BG342),
IF(AND($P342="Terminated",AW342&gt;0),$U342,
IF($P342="Furloughed",IF(AW342&gt;0,$U342)+IF(BG342&gt;0,$U342),
IF($P342="Rehired",IF(BG342&gt;0,$U342))))))))*'Actual Allocation Calc'!$AO$99)))</f>
        <v/>
      </c>
      <c r="AG342" s="210" t="str">
        <f>IF($B342="","",IF('Actual Allocation Calc'!$AP$78="A",
IF($P342="Employed",$U342/7*BK342,
IF(AND($P342="Terminated"),($U342/7*AX342),
IF(AND($P342="Furloughed"),($U342/7*AX342)+($U342/7*BH342),
IF(AND($P342="Rehired"),($U342/7*BH342),
IF(AND($P342="Terminated",AX342&gt;0),$U342,
IF($P342="Furloughed",IF(AX342&gt;0,$U342)+IF(BH342&gt;0,$U342),
IF($P342="Rehired",IF(BH342&gt;0,$U342)))))))),IF('Actual Allocation Calc'!$AP$78="C",'Actual Allocation Calc'!T342,'Actual Allocation Calc'!AC342+IF($P342="Employed",$U342/7*BK342,
IF(AND($P342="Terminated"),($U342/7*AX342),
IF(AND($P342="Furloughed"),($U342/7*AX342)+($U342/7*BH342),
IF(AND($P342="Rehired"),($U342/7*BH342),
IF(AND($P342="Terminated",AX342&gt;0),$U342,
IF($P342="Furloughed",IF(AX342&gt;0,$U342)+IF(BH342&gt;0,$U342),
IF($P342="Rehired",IF(BH342&gt;0,$U342))))))))*'Actual Allocation Calc'!$AP$99)))</f>
        <v/>
      </c>
      <c r="AH342" s="536"/>
      <c r="AI342" s="82">
        <f t="shared" si="108"/>
        <v>0</v>
      </c>
      <c r="AJ342" s="210">
        <f t="shared" si="90"/>
        <v>0</v>
      </c>
      <c r="AK342" s="397" t="str">
        <f t="shared" si="91"/>
        <v/>
      </c>
      <c r="AM342" s="122"/>
      <c r="AO342" s="214" t="str">
        <f>IFERROR(IF($V342="","",VLOOKUP(V342,'Calendar Calcs'!$B$2:$E1309,4,FALSE)),0)</f>
        <v/>
      </c>
      <c r="AP342" s="69" t="str">
        <f>IF($AO342="","", IF($AO342&lt;AP$23,0,IF($AO342&gt;AP$23,COUNTIFS('Calendar Calcs'!$E$2:$E1309,AP$23),COUNTIFS('Calendar Calcs'!$E$2:$E1309,AP$23,'Calendar Calcs'!$D$2:$D1309,"&lt;="&amp;WEEKDAY($V342)))))</f>
        <v/>
      </c>
      <c r="AQ342" s="69" t="str">
        <f>IF($AO342="","", IF($AO342&lt;AQ$23,0,IF($AO342&gt;AQ$23,COUNTIFS('Calendar Calcs'!$E$2:$E1309,AQ$23),COUNTIFS('Calendar Calcs'!$E$2:$E1309,AQ$23,'Calendar Calcs'!$D$2:$D1309,"&lt;="&amp;WEEKDAY($V342)))))</f>
        <v/>
      </c>
      <c r="AR342" s="69" t="str">
        <f>IF($AO342="","", IF($AO342&lt;AR$23,0,IF($AO342&gt;AR$23,COUNTIFS('Calendar Calcs'!$E$2:$E1309,AR$23),COUNTIFS('Calendar Calcs'!$E$2:$E1309,AR$23,'Calendar Calcs'!$D$2:$D1309,"&lt;="&amp;WEEKDAY($V342)))))</f>
        <v/>
      </c>
      <c r="AS342" s="69" t="str">
        <f>IF($AO342="","", IF($AO342&lt;AS$23,0,IF($AO342&gt;AS$23,COUNTIFS('Calendar Calcs'!$E$2:$E1309,AS$23),COUNTIFS('Calendar Calcs'!$E$2:$E1309,AS$23,'Calendar Calcs'!$D$2:$D1309,"&lt;="&amp;WEEKDAY($V342)))))</f>
        <v/>
      </c>
      <c r="AT342" s="69" t="str">
        <f>IF($AO342="","", IF($AO342&lt;AT$23,0,IF($AO342&gt;AT$23,COUNTIFS('Calendar Calcs'!$E$2:$E1309,AT$23),COUNTIFS('Calendar Calcs'!$E$2:$E1309,AT$23,'Calendar Calcs'!$D$2:$D1309,"&lt;="&amp;WEEKDAY($V342)))))</f>
        <v/>
      </c>
      <c r="AU342" s="69" t="str">
        <f>IF($AO342="","", IF($AO342&lt;AU$23,0,IF($AO342&gt;AU$23,COUNTIFS('Calendar Calcs'!$E$2:$E1309,AU$23),COUNTIFS('Calendar Calcs'!$E$2:$E1309,AU$23,'Calendar Calcs'!$D$2:$D1309,"&lt;="&amp;WEEKDAY($V342)))))</f>
        <v/>
      </c>
      <c r="AV342" s="69" t="str">
        <f>IF($AO342="","", IF($AO342&lt;AV$23,0,IF($AO342&gt;AV$23,COUNTIFS('Calendar Calcs'!$E$2:$E1309,AV$23),COUNTIFS('Calendar Calcs'!$E$2:$E1309,AV$23,'Calendar Calcs'!$D$2:$D1309,"&lt;="&amp;WEEKDAY($V342)))))</f>
        <v/>
      </c>
      <c r="AW342" s="69" t="str">
        <f>IF($AO342="","", IF($AO342&lt;AW$23,0,IF($AO342&gt;AW$23,COUNTIFS('Calendar Calcs'!$E$2:$E1309,AW$23),COUNTIFS('Calendar Calcs'!$E$2:$E1309,AW$23,'Calendar Calcs'!$D$2:$D1309,"&lt;="&amp;WEEKDAY($V342)))))</f>
        <v/>
      </c>
      <c r="AX342" s="69" t="str">
        <f>IF($AO342="","", IF($AO342&lt;AX$23,0,IF($AO342&gt;AX$23,COUNTIFS('Calendar Calcs'!$E$2:$E1309,AX$23),COUNTIFS('Calendar Calcs'!$E$2:$E1309,AX$23,'Calendar Calcs'!$D$2:$D1309,"&lt;="&amp;WEEKDAY($V342)))))</f>
        <v/>
      </c>
      <c r="AY342" s="69" t="str">
        <f>IF($W342="","",VLOOKUP($W342,'Calendar Calcs'!$B$2:$E1309,4,FALSE))</f>
        <v/>
      </c>
      <c r="AZ342" s="69" t="str">
        <f>IF($AY342="","",IF($AY342&gt;AZ$23,0,IF($AY342&lt;AZ$23,COUNTIFS('Calendar Calcs'!$E$2:$E1309,AZ$23),COUNTIFS('Calendar Calcs'!$E$2:$E1309,AZ$23,'Calendar Calcs'!$D$2:$D1309,"&gt;="&amp;WEEKDAY($W342)))))</f>
        <v/>
      </c>
      <c r="BA342" s="69" t="str">
        <f>IF($AY342="","",IF($AY342&gt;BA$23,0,IF($AY342&lt;BA$23,COUNTIFS('Calendar Calcs'!$E$2:$E1309,BA$23),COUNTIFS('Calendar Calcs'!$E$2:$E1309,BA$23,'Calendar Calcs'!$D$2:$D1309,"&gt;="&amp;WEEKDAY($W342)))))</f>
        <v/>
      </c>
      <c r="BB342" s="69" t="str">
        <f>IF($AY342="","",IF($AY342&gt;BB$23,0,IF($AY342&lt;BB$23,COUNTIFS('Calendar Calcs'!$E$2:$E1309,BB$23),COUNTIFS('Calendar Calcs'!$E$2:$E1309,BB$23,'Calendar Calcs'!$D$2:$D1309,"&gt;="&amp;WEEKDAY($W342)))))</f>
        <v/>
      </c>
      <c r="BC342" s="69" t="str">
        <f>IF($AY342="","",IF($AY342&gt;BC$23,0,IF($AY342&lt;BC$23,COUNTIFS('Calendar Calcs'!$E$2:$E1309,BC$23),COUNTIFS('Calendar Calcs'!$E$2:$E1309,BC$23,'Calendar Calcs'!$D$2:$D1309,"&gt;="&amp;WEEKDAY($W342)))))</f>
        <v/>
      </c>
      <c r="BD342" s="69" t="str">
        <f>IF($AY342="","",IF($AY342&gt;BD$23,0,IF($AY342&lt;BD$23,COUNTIFS('Calendar Calcs'!$E$2:$E1309,BD$23),COUNTIFS('Calendar Calcs'!$E$2:$E1309,BD$23,'Calendar Calcs'!$D$2:$D1309,"&gt;="&amp;WEEKDAY($W342)))))</f>
        <v/>
      </c>
      <c r="BE342" s="69" t="str">
        <f>IF($AY342="","",IF($AY342&gt;BE$23,0,IF($AY342&lt;BE$23,COUNTIFS('Calendar Calcs'!$E$2:$E1309,BE$23),COUNTIFS('Calendar Calcs'!$E$2:$E1309,BE$23,'Calendar Calcs'!$D$2:$D1309,"&gt;="&amp;WEEKDAY($W342)))))</f>
        <v/>
      </c>
      <c r="BF342" s="69" t="str">
        <f>IF($AY342="","",IF($AY342&gt;BF$23,0,IF($AY342&lt;BF$23,COUNTIFS('Calendar Calcs'!$E$2:$E1309,BF$23),COUNTIFS('Calendar Calcs'!$E$2:$E1309,BF$23,'Calendar Calcs'!$D$2:$D1309,"&gt;="&amp;WEEKDAY($W342)))))</f>
        <v/>
      </c>
      <c r="BG342" s="69" t="str">
        <f>IF($AY342="","",IF($AY342&gt;BG$23,0,IF($AY342&lt;BG$23,COUNTIFS('Calendar Calcs'!$E$2:$E1309,BG$23),COUNTIFS('Calendar Calcs'!$E$2:$E1309,BG$23,'Calendar Calcs'!$D$2:$D1309,"&gt;="&amp;WEEKDAY($W342)))))</f>
        <v/>
      </c>
      <c r="BH342" s="69">
        <f t="shared" si="92"/>
        <v>6</v>
      </c>
      <c r="BI342" s="69">
        <f>IF(Cover!$E$43="","",VLOOKUP(Cover!$E$43,'Calendar Calcs'!$B$2:$E1309,4,FALSE))</f>
        <v>1</v>
      </c>
      <c r="BJ342" s="69">
        <f>IF($BI342="","", IF($BI342&lt;BJ$23,0,IF($BI342&gt;=BJ$23,COUNTIFS('Calendar Calcs'!$E$2:$E1309,BJ$23),COUNTIFS('Calendar Calcs'!$E$2:$E1309,BJ$23,'Calendar Calcs'!$D$2:$D1309,"&lt;="&amp;WEEKDAY($V342)))))</f>
        <v>1</v>
      </c>
      <c r="BK342" s="69">
        <f t="shared" si="89"/>
        <v>6</v>
      </c>
      <c r="BN342" s="69" t="str">
        <f>IF(T342&gt;0,"FTE",IF(Cover!$E$47="Weekly",IF(S342&gt;29.75,"FTE","PTE"),IF(S342&gt;59.75,"FTE","PTE")))</f>
        <v>PTE</v>
      </c>
      <c r="BO342" s="69">
        <f>IF(BN342="FTE",30,IF(Cover!$E$47="Weekly",'STEP 2 EE Data'!S342,'STEP 2 EE Data'!S342/2))</f>
        <v>0</v>
      </c>
      <c r="BP342" s="209">
        <f t="shared" si="93"/>
        <v>0</v>
      </c>
      <c r="BQ342" s="209">
        <f t="shared" si="94"/>
        <v>0</v>
      </c>
      <c r="BR342" s="209">
        <f t="shared" si="95"/>
        <v>0</v>
      </c>
      <c r="BS342" s="209">
        <f t="shared" si="96"/>
        <v>0</v>
      </c>
      <c r="BT342" s="209">
        <f t="shared" si="97"/>
        <v>0</v>
      </c>
      <c r="BU342" s="209">
        <f t="shared" si="98"/>
        <v>0</v>
      </c>
      <c r="BV342" s="209">
        <f t="shared" si="99"/>
        <v>0</v>
      </c>
      <c r="BW342" s="209">
        <f t="shared" si="100"/>
        <v>0</v>
      </c>
      <c r="BX342" s="209">
        <f t="shared" si="101"/>
        <v>0</v>
      </c>
      <c r="CC342" s="210" t="str">
        <f>IF(B342="","",IF(C342="",IF(Cover!$E$47="Weekly",'STEP 3 EE Comp'!BI347*8,'STEP 3 EE Comp'!BI347*4),IF(Cover!$E$47="Weekly",'STEP 3 EE Comp'!BI347,'STEP 3 EE Comp'!BI347)))</f>
        <v/>
      </c>
      <c r="CD342" s="82" t="str">
        <f t="shared" si="102"/>
        <v/>
      </c>
      <c r="CE342" s="417">
        <f t="shared" si="103"/>
        <v>1</v>
      </c>
      <c r="CF342" s="82" t="str">
        <f t="shared" si="104"/>
        <v>Good</v>
      </c>
      <c r="CG342" s="82">
        <f t="shared" si="105"/>
        <v>0</v>
      </c>
      <c r="CH342" s="234">
        <f t="shared" si="106"/>
        <v>0</v>
      </c>
    </row>
    <row r="343" spans="1:86" s="69" customFormat="1" x14ac:dyDescent="0.3">
      <c r="A343" s="555"/>
      <c r="B343" s="52"/>
      <c r="C343" s="52"/>
      <c r="D343" s="52"/>
      <c r="E343" s="52"/>
      <c r="F343" s="507"/>
      <c r="G343" s="210">
        <f t="shared" si="107"/>
        <v>0</v>
      </c>
      <c r="H343" s="82">
        <f t="shared" si="88"/>
        <v>0</v>
      </c>
      <c r="I343" s="211"/>
      <c r="J343" s="441" t="s">
        <v>21</v>
      </c>
      <c r="K343" s="441" t="s">
        <v>21</v>
      </c>
      <c r="L343" s="441" t="s">
        <v>21</v>
      </c>
      <c r="M343" s="441" t="s">
        <v>21</v>
      </c>
      <c r="N343" s="568" t="s">
        <v>21</v>
      </c>
      <c r="O343" s="211"/>
      <c r="P343" s="212" t="str">
        <f>IF(B343="","",
IF(AND(V343="",W343="",B343&lt;&gt;""),"Employed",
IF(AND(V343&lt;&gt;"",W343="",B343&lt;&gt;""),"Terminated",
IF(AND(V343&lt;&gt;"",W343&lt;&gt;"",B343&lt;&gt;""),IF(W343&lt;Cover!$E$43,"Employed","Furloughed"),
IF(AND(V343="",W343&lt;&gt;"",B343&lt;&gt;""),IF(W343&lt;Cover!$E$43,"Employed","Rehired"))))))</f>
        <v/>
      </c>
      <c r="Q343" s="211"/>
      <c r="R343" s="536"/>
      <c r="S343" s="563"/>
      <c r="T343" s="536"/>
      <c r="U343" s="82">
        <f>IF(Cover!$E$47="Weekly",IF(T343&gt;0,T343,R343*S343),IF(T343&gt;0,T343,R343*S343)/2)</f>
        <v>0</v>
      </c>
      <c r="V343" s="564"/>
      <c r="W343" s="564"/>
      <c r="Y343" s="213" t="str">
        <f>IF($B343="","",IF('Actual Allocation Calc'!$AH$78="A",
IF($P343="Employed",$U343/7*BJ343,
IF(AND($P343="Terminated"),($U343/7*AP343),
IF(AND($P343="Furloughed"),($U343/7*AP343)+($U343/7*AZ343),
IF(AND($P343="Rehired"),($U343/7*AZ343),
IF(AND($P343="Terminated",AP343&gt;0),$U343,
IF($P343="Furloughed",IF(AP343&gt;0,$U343)+IF(AZ343&gt;0,$U343),
IF($P343="Rehired",IF(AZ343&gt;0,$U343)))))))),IF('Actual Allocation Calc'!$AH$78="C",'Actual Allocation Calc'!L343,'Actual Allocation Calc'!U343+IF($P343="Employed",$U343/7*BJ343,
IF(AND($P343="Terminated"),($U343/7*AP343),
IF(AND($P343="Furloughed"),($U343/7*AP343)+($U343/7*AZ343),
IF(AND($P343="Rehired"),($U343/7*AZ343),
IF(AND($P343="Terminated",AP343&gt;0),$U343,
IF($P343="Furloughed",IF(AP343&gt;0,$U343)+IF(AZ343&gt;0,$U343),
IF($P343="Rehired",IF(AZ343&gt;0,$U343))))))))*'Actual Allocation Calc'!$AH$99)))</f>
        <v/>
      </c>
      <c r="Z343" s="210" t="str">
        <f>IF($B343="","",IF('Actual Allocation Calc'!$AI$78="A",
IF($P343="Employed",$U343,
IF(AND($P343="Terminated"),($U343/7*AQ343),
IF(AND($P343="Furloughed"),($U343/7*AQ343)+($U343/7*BA343),
IF(AND($P343="Rehired"),($U343/7*BA343),
IF(AND($P343="Terminated",AQ343&gt;0),$U343,
IF($P343="Furloughed",IF(AQ343&gt;0,$U343)+IF(BA343&gt;0,$U343),
IF($P343="Rehired",IF(BA343&gt;0,$U343)))))))),IF('Actual Allocation Calc'!$AI$78="C",'Actual Allocation Calc'!M343,'Actual Allocation Calc'!V343+IF($P343="Employed",$U343,
IF(AND($P343="Terminated"),($U343/7*AQ343),
IF(AND($P343="Furloughed"),($U343/7*AQ343)+($U343/7*BA343),
IF(AND($P343="Rehired"),($U343/7*BA343),
IF(AND($P343="Terminated",AQ343&gt;0),$U343,
IF($P343="Furloughed",IF(AQ343&gt;0,$U343)+IF(BA343&gt;0,$U343),
IF($P343="Rehired",IF(BA343&gt;0,$U343))))))))*'Actual Allocation Calc'!$AI$99)))</f>
        <v/>
      </c>
      <c r="AA343" s="210" t="str">
        <f>IF($B343="","",IF('Actual Allocation Calc'!$AJ$78="A",
IF($P343="Employed",$U343,
IF(AND($P343="Terminated"),($U343/7*AR343),
IF(AND($P343="Furloughed"),($U343/7*AR343)+($U343/7*BB343),
IF(AND($P343="Rehired"),($U343/7*BB343),
IF(AND($P343="Terminated",AR343&gt;0),$U343,
IF($P343="Furloughed",IF(AR343&gt;0,$U343)+IF(BB343&gt;0,$U343),
IF($P343="Rehired",IF(BB343&gt;0,$U343)))))))),IF('Actual Allocation Calc'!$AJ$78="C",'Actual Allocation Calc'!N343,'Actual Allocation Calc'!W343+IF($P343="Employed",$U343,
IF(AND($P343="Terminated"),($U343/7*AR343),
IF(AND($P343="Furloughed"),($U343/7*AR343)+($U343/7*BB343),
IF(AND($P343="Rehired"),($U343/7*BB343),
IF(AND($P343="Terminated",AR343&gt;0),$U343,
IF($P343="Furloughed",IF(AR343&gt;0,$U343)+IF(BB343&gt;0,$U343),
IF($P343="Rehired",IF(BB343&gt;0,$U343))))))))*'Actual Allocation Calc'!$AJ$99)))</f>
        <v/>
      </c>
      <c r="AB343" s="210" t="str">
        <f>IF($B343="","",IF('Actual Allocation Calc'!$AK$78="A",
IF($P343="Employed",$U343,
IF(AND($P343="Terminated"),($U343/7*AS343),
IF(AND($P343="Furloughed"),($U343/7*AS343)+($U343/7*BC343),
IF(AND($P343="Rehired"),($U343/7*BC343),
IF(AND($P343="Terminated",AS343&gt;0),$U343,
IF($P343="Furloughed",IF(AS343&gt;0,$U343)+IF(BC343&gt;0,$U343),
IF($P343="Rehired",IF(BC343&gt;0,$U343)))))))),IF('Actual Allocation Calc'!$AK$78="C",'Actual Allocation Calc'!O343,'Actual Allocation Calc'!X343+IF($P343="Employed",$U343,
IF(AND($P343="Terminated"),($U343/7*AS343),
IF(AND($P343="Furloughed"),($U343/7*AS343)+($U343/7*BC343),
IF(AND($P343="Rehired"),($U343/7*BC343),
IF(AND($P343="Terminated",AS343&gt;0),$U343,
IF($P343="Furloughed",IF(AS343&gt;0,$U343)+IF(BC343&gt;0,$U343),
IF($P343="Rehired",IF(BC343&gt;0,$U343))))))))*'Actual Allocation Calc'!$AK$99)))</f>
        <v/>
      </c>
      <c r="AC343" s="210" t="str">
        <f>IF($B343="","",IF('Actual Allocation Calc'!$AL$78="A",
IF($P343="Employed",$U343,
IF(AND($P343="Terminated"),($U343/7*AT343),
IF(AND($P343="Furloughed"),($U343/7*AT343)+($U343/7*BD343),
IF(AND($P343="Rehired"),($U343/7*BD343),
IF(AND($P343="Terminated",AT343&gt;0),$U343,
IF($P343="Furloughed",IF(AT343&gt;0,$U343)+IF(BD343&gt;0,$U343),
IF($P343="Rehired",IF(BD343&gt;0,$U343)))))))),IF('Actual Allocation Calc'!$AL$78="C",'Actual Allocation Calc'!P343,'Actual Allocation Calc'!Y343+IF($P343="Employed",$U343,
IF(AND($P343="Terminated"),($U343/7*AT343),
IF(AND($P343="Furloughed"),($U343/7*AT343)+($U343/7*BD343),
IF(AND($P343="Rehired"),($U343/7*BD343),
IF(AND($P343="Terminated",AT343&gt;0),$U343,
IF($P343="Furloughed",IF(AT343&gt;0,$U343)+IF(BD343&gt;0,$U343),
IF($P343="Rehired",IF(BD343&gt;0,$U343))))))))*'Actual Allocation Calc'!$AL$99)))</f>
        <v/>
      </c>
      <c r="AD343" s="210" t="str">
        <f>IF($B343="","",IF('Actual Allocation Calc'!$AM$78="A",
IF($P343="Employed",$U343,
IF(AND($P343="Terminated"),($U343/7*AU343),
IF(AND($P343="Furloughed"),($U343/7*AU343)+($U343/7*BE343),
IF(AND($P343="Rehired"),($U343/7*BE343),
IF(AND($P343="Terminated",AU343&gt;0),$U343,
IF($P343="Furloughed",IF(AU343&gt;0,$U343)+IF(BE343&gt;0,$U343),
IF($P343="Rehired",IF(BE343&gt;0,$U343)))))))),IF('Actual Allocation Calc'!$AM$78="C",'Actual Allocation Calc'!Q343,'Actual Allocation Calc'!Z343+IF($P343="Employed",$U343,
IF(AND($P343="Terminated"),($U343/7*AU343),
IF(AND($P343="Furloughed"),($U343/7*AU343)+($U343/7*BE343),
IF(AND($P343="Rehired"),($U343/7*BE343),
IF(AND($P343="Terminated",AU343&gt;0),$U343,
IF($P343="Furloughed",IF(AU343&gt;0,$U343)+IF(BE343&gt;0,$U343),
IF($P343="Rehired",IF(BE343&gt;0,$U343))))))))*'Actual Allocation Calc'!$AM$99)))</f>
        <v/>
      </c>
      <c r="AE343" s="210" t="str">
        <f>IF($B343="","",IF('Actual Allocation Calc'!$AN$78="A",
IF($P343="Employed",$U343,
IF(AND($P343="Terminated"),($U343/7*AV343),
IF(AND($P343="Furloughed"),($U343/7*AV343)+($U343/7*BF343),
IF(AND($P343="Rehired"),($U343/7*BF343),
IF(AND($P343="Terminated",AV343&gt;0),$U343,
IF($P343="Furloughed",IF(AV343&gt;0,$U343)+IF(BF343&gt;0,$U343),
IF($P343="Rehired",IF(BF343&gt;0,$U343)))))))),IF('Actual Allocation Calc'!$AN$78="C",'Actual Allocation Calc'!R343,'Actual Allocation Calc'!AA343+IF($P343="Employed",$U343,
IF(AND($P343="Terminated"),($U343/7*AV343),
IF(AND($P343="Furloughed"),($U343/7*AV343)+($U343/7*BF343),
IF(AND($P343="Rehired"),($U343/7*BF343),
IF(AND($P343="Terminated",AV343&gt;0),$U343,
IF($P343="Furloughed",IF(AV343&gt;0,$U343)+IF(BF343&gt;0,$U343),
IF($P343="Rehired",IF(BF343&gt;0,$U343))))))))*'Actual Allocation Calc'!$AN$99)))</f>
        <v/>
      </c>
      <c r="AF343" s="210" t="str">
        <f>IF($B343="","",IF('Actual Allocation Calc'!$AO$78="A",
IF($P343="Employed",$U343,
IF(AND($P343="Terminated"),($U343/7*AW343),
IF(AND($P343="Furloughed"),($U343/7*AW343)+($U343/7*BG343),
IF(AND($P343="Rehired"),($U343/7*BG343),
IF(AND($P343="Terminated",AW343&gt;0),$U343,
IF($P343="Furloughed",IF(AW343&gt;0,$U343)+IF(BG343&gt;0,$U343),
IF($P343="Rehired",IF(BG343&gt;0,$U343)))))))),IF('Actual Allocation Calc'!$AO$78="C",'Actual Allocation Calc'!S343,'Actual Allocation Calc'!AB343+IF($P343="Employed",$U343,
IF(AND($P343="Terminated"),($U343/7*AW343),
IF(AND($P343="Furloughed"),($U343/7*AW343)+($U343/7*BG343),
IF(AND($P343="Rehired"),($U343/7*BG343),
IF(AND($P343="Terminated",AW343&gt;0),$U343,
IF($P343="Furloughed",IF(AW343&gt;0,$U343)+IF(BG343&gt;0,$U343),
IF($P343="Rehired",IF(BG343&gt;0,$U343))))))))*'Actual Allocation Calc'!$AO$99)))</f>
        <v/>
      </c>
      <c r="AG343" s="210" t="str">
        <f>IF($B343="","",IF('Actual Allocation Calc'!$AP$78="A",
IF($P343="Employed",$U343/7*BK343,
IF(AND($P343="Terminated"),($U343/7*AX343),
IF(AND($P343="Furloughed"),($U343/7*AX343)+($U343/7*BH343),
IF(AND($P343="Rehired"),($U343/7*BH343),
IF(AND($P343="Terminated",AX343&gt;0),$U343,
IF($P343="Furloughed",IF(AX343&gt;0,$U343)+IF(BH343&gt;0,$U343),
IF($P343="Rehired",IF(BH343&gt;0,$U343)))))))),IF('Actual Allocation Calc'!$AP$78="C",'Actual Allocation Calc'!T343,'Actual Allocation Calc'!AC343+IF($P343="Employed",$U343/7*BK343,
IF(AND($P343="Terminated"),($U343/7*AX343),
IF(AND($P343="Furloughed"),($U343/7*AX343)+($U343/7*BH343),
IF(AND($P343="Rehired"),($U343/7*BH343),
IF(AND($P343="Terminated",AX343&gt;0),$U343,
IF($P343="Furloughed",IF(AX343&gt;0,$U343)+IF(BH343&gt;0,$U343),
IF($P343="Rehired",IF(BH343&gt;0,$U343))))))))*'Actual Allocation Calc'!$AP$99)))</f>
        <v/>
      </c>
      <c r="AH343" s="536"/>
      <c r="AI343" s="82">
        <f t="shared" si="108"/>
        <v>0</v>
      </c>
      <c r="AJ343" s="210">
        <f t="shared" si="90"/>
        <v>0</v>
      </c>
      <c r="AK343" s="397" t="str">
        <f t="shared" si="91"/>
        <v/>
      </c>
      <c r="AM343" s="122"/>
      <c r="AO343" s="214" t="str">
        <f>IFERROR(IF($V343="","",VLOOKUP(V343,'Calendar Calcs'!$B$2:$E1310,4,FALSE)),0)</f>
        <v/>
      </c>
      <c r="AP343" s="69" t="str">
        <f>IF($AO343="","", IF($AO343&lt;AP$23,0,IF($AO343&gt;AP$23,COUNTIFS('Calendar Calcs'!$E$2:$E1310,AP$23),COUNTIFS('Calendar Calcs'!$E$2:$E1310,AP$23,'Calendar Calcs'!$D$2:$D1310,"&lt;="&amp;WEEKDAY($V343)))))</f>
        <v/>
      </c>
      <c r="AQ343" s="69" t="str">
        <f>IF($AO343="","", IF($AO343&lt;AQ$23,0,IF($AO343&gt;AQ$23,COUNTIFS('Calendar Calcs'!$E$2:$E1310,AQ$23),COUNTIFS('Calendar Calcs'!$E$2:$E1310,AQ$23,'Calendar Calcs'!$D$2:$D1310,"&lt;="&amp;WEEKDAY($V343)))))</f>
        <v/>
      </c>
      <c r="AR343" s="69" t="str">
        <f>IF($AO343="","", IF($AO343&lt;AR$23,0,IF($AO343&gt;AR$23,COUNTIFS('Calendar Calcs'!$E$2:$E1310,AR$23),COUNTIFS('Calendar Calcs'!$E$2:$E1310,AR$23,'Calendar Calcs'!$D$2:$D1310,"&lt;="&amp;WEEKDAY($V343)))))</f>
        <v/>
      </c>
      <c r="AS343" s="69" t="str">
        <f>IF($AO343="","", IF($AO343&lt;AS$23,0,IF($AO343&gt;AS$23,COUNTIFS('Calendar Calcs'!$E$2:$E1310,AS$23),COUNTIFS('Calendar Calcs'!$E$2:$E1310,AS$23,'Calendar Calcs'!$D$2:$D1310,"&lt;="&amp;WEEKDAY($V343)))))</f>
        <v/>
      </c>
      <c r="AT343" s="69" t="str">
        <f>IF($AO343="","", IF($AO343&lt;AT$23,0,IF($AO343&gt;AT$23,COUNTIFS('Calendar Calcs'!$E$2:$E1310,AT$23),COUNTIFS('Calendar Calcs'!$E$2:$E1310,AT$23,'Calendar Calcs'!$D$2:$D1310,"&lt;="&amp;WEEKDAY($V343)))))</f>
        <v/>
      </c>
      <c r="AU343" s="69" t="str">
        <f>IF($AO343="","", IF($AO343&lt;AU$23,0,IF($AO343&gt;AU$23,COUNTIFS('Calendar Calcs'!$E$2:$E1310,AU$23),COUNTIFS('Calendar Calcs'!$E$2:$E1310,AU$23,'Calendar Calcs'!$D$2:$D1310,"&lt;="&amp;WEEKDAY($V343)))))</f>
        <v/>
      </c>
      <c r="AV343" s="69" t="str">
        <f>IF($AO343="","", IF($AO343&lt;AV$23,0,IF($AO343&gt;AV$23,COUNTIFS('Calendar Calcs'!$E$2:$E1310,AV$23),COUNTIFS('Calendar Calcs'!$E$2:$E1310,AV$23,'Calendar Calcs'!$D$2:$D1310,"&lt;="&amp;WEEKDAY($V343)))))</f>
        <v/>
      </c>
      <c r="AW343" s="69" t="str">
        <f>IF($AO343="","", IF($AO343&lt;AW$23,0,IF($AO343&gt;AW$23,COUNTIFS('Calendar Calcs'!$E$2:$E1310,AW$23),COUNTIFS('Calendar Calcs'!$E$2:$E1310,AW$23,'Calendar Calcs'!$D$2:$D1310,"&lt;="&amp;WEEKDAY($V343)))))</f>
        <v/>
      </c>
      <c r="AX343" s="69" t="str">
        <f>IF($AO343="","", IF($AO343&lt;AX$23,0,IF($AO343&gt;AX$23,COUNTIFS('Calendar Calcs'!$E$2:$E1310,AX$23),COUNTIFS('Calendar Calcs'!$E$2:$E1310,AX$23,'Calendar Calcs'!$D$2:$D1310,"&lt;="&amp;WEEKDAY($V343)))))</f>
        <v/>
      </c>
      <c r="AY343" s="69" t="str">
        <f>IF($W343="","",VLOOKUP($W343,'Calendar Calcs'!$B$2:$E1310,4,FALSE))</f>
        <v/>
      </c>
      <c r="AZ343" s="69" t="str">
        <f>IF($AY343="","",IF($AY343&gt;AZ$23,0,IF($AY343&lt;AZ$23,COUNTIFS('Calendar Calcs'!$E$2:$E1310,AZ$23),COUNTIFS('Calendar Calcs'!$E$2:$E1310,AZ$23,'Calendar Calcs'!$D$2:$D1310,"&gt;="&amp;WEEKDAY($W343)))))</f>
        <v/>
      </c>
      <c r="BA343" s="69" t="str">
        <f>IF($AY343="","",IF($AY343&gt;BA$23,0,IF($AY343&lt;BA$23,COUNTIFS('Calendar Calcs'!$E$2:$E1310,BA$23),COUNTIFS('Calendar Calcs'!$E$2:$E1310,BA$23,'Calendar Calcs'!$D$2:$D1310,"&gt;="&amp;WEEKDAY($W343)))))</f>
        <v/>
      </c>
      <c r="BB343" s="69" t="str">
        <f>IF($AY343="","",IF($AY343&gt;BB$23,0,IF($AY343&lt;BB$23,COUNTIFS('Calendar Calcs'!$E$2:$E1310,BB$23),COUNTIFS('Calendar Calcs'!$E$2:$E1310,BB$23,'Calendar Calcs'!$D$2:$D1310,"&gt;="&amp;WEEKDAY($W343)))))</f>
        <v/>
      </c>
      <c r="BC343" s="69" t="str">
        <f>IF($AY343="","",IF($AY343&gt;BC$23,0,IF($AY343&lt;BC$23,COUNTIFS('Calendar Calcs'!$E$2:$E1310,BC$23),COUNTIFS('Calendar Calcs'!$E$2:$E1310,BC$23,'Calendar Calcs'!$D$2:$D1310,"&gt;="&amp;WEEKDAY($W343)))))</f>
        <v/>
      </c>
      <c r="BD343" s="69" t="str">
        <f>IF($AY343="","",IF($AY343&gt;BD$23,0,IF($AY343&lt;BD$23,COUNTIFS('Calendar Calcs'!$E$2:$E1310,BD$23),COUNTIFS('Calendar Calcs'!$E$2:$E1310,BD$23,'Calendar Calcs'!$D$2:$D1310,"&gt;="&amp;WEEKDAY($W343)))))</f>
        <v/>
      </c>
      <c r="BE343" s="69" t="str">
        <f>IF($AY343="","",IF($AY343&gt;BE$23,0,IF($AY343&lt;BE$23,COUNTIFS('Calendar Calcs'!$E$2:$E1310,BE$23),COUNTIFS('Calendar Calcs'!$E$2:$E1310,BE$23,'Calendar Calcs'!$D$2:$D1310,"&gt;="&amp;WEEKDAY($W343)))))</f>
        <v/>
      </c>
      <c r="BF343" s="69" t="str">
        <f>IF($AY343="","",IF($AY343&gt;BF$23,0,IF($AY343&lt;BF$23,COUNTIFS('Calendar Calcs'!$E$2:$E1310,BF$23),COUNTIFS('Calendar Calcs'!$E$2:$E1310,BF$23,'Calendar Calcs'!$D$2:$D1310,"&gt;="&amp;WEEKDAY($W343)))))</f>
        <v/>
      </c>
      <c r="BG343" s="69" t="str">
        <f>IF($AY343="","",IF($AY343&gt;BG$23,0,IF($AY343&lt;BG$23,COUNTIFS('Calendar Calcs'!$E$2:$E1310,BG$23),COUNTIFS('Calendar Calcs'!$E$2:$E1310,BG$23,'Calendar Calcs'!$D$2:$D1310,"&gt;="&amp;WEEKDAY($W343)))))</f>
        <v/>
      </c>
      <c r="BH343" s="69">
        <f t="shared" si="92"/>
        <v>6</v>
      </c>
      <c r="BI343" s="69">
        <f>IF(Cover!$E$43="","",VLOOKUP(Cover!$E$43,'Calendar Calcs'!$B$2:$E1310,4,FALSE))</f>
        <v>1</v>
      </c>
      <c r="BJ343" s="69">
        <f>IF($BI343="","", IF($BI343&lt;BJ$23,0,IF($BI343&gt;=BJ$23,COUNTIFS('Calendar Calcs'!$E$2:$E1310,BJ$23),COUNTIFS('Calendar Calcs'!$E$2:$E1310,BJ$23,'Calendar Calcs'!$D$2:$D1310,"&lt;="&amp;WEEKDAY($V343)))))</f>
        <v>1</v>
      </c>
      <c r="BK343" s="69">
        <f t="shared" si="89"/>
        <v>6</v>
      </c>
      <c r="BN343" s="69" t="str">
        <f>IF(T343&gt;0,"FTE",IF(Cover!$E$47="Weekly",IF(S343&gt;29.75,"FTE","PTE"),IF(S343&gt;59.75,"FTE","PTE")))</f>
        <v>PTE</v>
      </c>
      <c r="BO343" s="69">
        <f>IF(BN343="FTE",30,IF(Cover!$E$47="Weekly",'STEP 2 EE Data'!S343,'STEP 2 EE Data'!S343/2))</f>
        <v>0</v>
      </c>
      <c r="BP343" s="209">
        <f t="shared" si="93"/>
        <v>0</v>
      </c>
      <c r="BQ343" s="209">
        <f t="shared" si="94"/>
        <v>0</v>
      </c>
      <c r="BR343" s="209">
        <f t="shared" si="95"/>
        <v>0</v>
      </c>
      <c r="BS343" s="209">
        <f t="shared" si="96"/>
        <v>0</v>
      </c>
      <c r="BT343" s="209">
        <f t="shared" si="97"/>
        <v>0</v>
      </c>
      <c r="BU343" s="209">
        <f t="shared" si="98"/>
        <v>0</v>
      </c>
      <c r="BV343" s="209">
        <f t="shared" si="99"/>
        <v>0</v>
      </c>
      <c r="BW343" s="209">
        <f t="shared" si="100"/>
        <v>0</v>
      </c>
      <c r="BX343" s="209">
        <f t="shared" si="101"/>
        <v>0</v>
      </c>
      <c r="CC343" s="210" t="str">
        <f>IF(B343="","",IF(C343="",IF(Cover!$E$47="Weekly",'STEP 3 EE Comp'!BI348*8,'STEP 3 EE Comp'!BI348*4),IF(Cover!$E$47="Weekly",'STEP 3 EE Comp'!BI348,'STEP 3 EE Comp'!BI348)))</f>
        <v/>
      </c>
      <c r="CD343" s="82" t="str">
        <f t="shared" si="102"/>
        <v/>
      </c>
      <c r="CE343" s="417">
        <f t="shared" si="103"/>
        <v>1</v>
      </c>
      <c r="CF343" s="82" t="str">
        <f t="shared" si="104"/>
        <v>Good</v>
      </c>
      <c r="CG343" s="82">
        <f t="shared" si="105"/>
        <v>0</v>
      </c>
      <c r="CH343" s="234">
        <f t="shared" si="106"/>
        <v>0</v>
      </c>
    </row>
    <row r="344" spans="1:86" s="69" customFormat="1" x14ac:dyDescent="0.3">
      <c r="A344" s="555"/>
      <c r="B344" s="52"/>
      <c r="C344" s="52"/>
      <c r="D344" s="52"/>
      <c r="E344" s="52"/>
      <c r="F344" s="507"/>
      <c r="G344" s="210">
        <f t="shared" si="107"/>
        <v>0</v>
      </c>
      <c r="H344" s="82">
        <f t="shared" ref="H344:H407" si="109">+G344*0.75/52*8</f>
        <v>0</v>
      </c>
      <c r="I344" s="211"/>
      <c r="J344" s="441" t="s">
        <v>21</v>
      </c>
      <c r="K344" s="441" t="s">
        <v>21</v>
      </c>
      <c r="L344" s="441" t="s">
        <v>21</v>
      </c>
      <c r="M344" s="441" t="s">
        <v>21</v>
      </c>
      <c r="N344" s="568" t="s">
        <v>21</v>
      </c>
      <c r="O344" s="211"/>
      <c r="P344" s="212" t="str">
        <f>IF(B344="","",
IF(AND(V344="",W344="",B344&lt;&gt;""),"Employed",
IF(AND(V344&lt;&gt;"",W344="",B344&lt;&gt;""),"Terminated",
IF(AND(V344&lt;&gt;"",W344&lt;&gt;"",B344&lt;&gt;""),IF(W344&lt;Cover!$E$43,"Employed","Furloughed"),
IF(AND(V344="",W344&lt;&gt;"",B344&lt;&gt;""),IF(W344&lt;Cover!$E$43,"Employed","Rehired"))))))</f>
        <v/>
      </c>
      <c r="Q344" s="211"/>
      <c r="R344" s="536"/>
      <c r="S344" s="563"/>
      <c r="T344" s="536"/>
      <c r="U344" s="82">
        <f>IF(Cover!$E$47="Weekly",IF(T344&gt;0,T344,R344*S344),IF(T344&gt;0,T344,R344*S344)/2)</f>
        <v>0</v>
      </c>
      <c r="V344" s="564"/>
      <c r="W344" s="564"/>
      <c r="Y344" s="213" t="str">
        <f>IF($B344="","",IF('Actual Allocation Calc'!$AH$78="A",
IF($P344="Employed",$U344/7*BJ344,
IF(AND($P344="Terminated"),($U344/7*AP344),
IF(AND($P344="Furloughed"),($U344/7*AP344)+($U344/7*AZ344),
IF(AND($P344="Rehired"),($U344/7*AZ344),
IF(AND($P344="Terminated",AP344&gt;0),$U344,
IF($P344="Furloughed",IF(AP344&gt;0,$U344)+IF(AZ344&gt;0,$U344),
IF($P344="Rehired",IF(AZ344&gt;0,$U344)))))))),IF('Actual Allocation Calc'!$AH$78="C",'Actual Allocation Calc'!L344,'Actual Allocation Calc'!U344+IF($P344="Employed",$U344/7*BJ344,
IF(AND($P344="Terminated"),($U344/7*AP344),
IF(AND($P344="Furloughed"),($U344/7*AP344)+($U344/7*AZ344),
IF(AND($P344="Rehired"),($U344/7*AZ344),
IF(AND($P344="Terminated",AP344&gt;0),$U344,
IF($P344="Furloughed",IF(AP344&gt;0,$U344)+IF(AZ344&gt;0,$U344),
IF($P344="Rehired",IF(AZ344&gt;0,$U344))))))))*'Actual Allocation Calc'!$AH$99)))</f>
        <v/>
      </c>
      <c r="Z344" s="210" t="str">
        <f>IF($B344="","",IF('Actual Allocation Calc'!$AI$78="A",
IF($P344="Employed",$U344,
IF(AND($P344="Terminated"),($U344/7*AQ344),
IF(AND($P344="Furloughed"),($U344/7*AQ344)+($U344/7*BA344),
IF(AND($P344="Rehired"),($U344/7*BA344),
IF(AND($P344="Terminated",AQ344&gt;0),$U344,
IF($P344="Furloughed",IF(AQ344&gt;0,$U344)+IF(BA344&gt;0,$U344),
IF($P344="Rehired",IF(BA344&gt;0,$U344)))))))),IF('Actual Allocation Calc'!$AI$78="C",'Actual Allocation Calc'!M344,'Actual Allocation Calc'!V344+IF($P344="Employed",$U344,
IF(AND($P344="Terminated"),($U344/7*AQ344),
IF(AND($P344="Furloughed"),($U344/7*AQ344)+($U344/7*BA344),
IF(AND($P344="Rehired"),($U344/7*BA344),
IF(AND($P344="Terminated",AQ344&gt;0),$U344,
IF($P344="Furloughed",IF(AQ344&gt;0,$U344)+IF(BA344&gt;0,$U344),
IF($P344="Rehired",IF(BA344&gt;0,$U344))))))))*'Actual Allocation Calc'!$AI$99)))</f>
        <v/>
      </c>
      <c r="AA344" s="210" t="str">
        <f>IF($B344="","",IF('Actual Allocation Calc'!$AJ$78="A",
IF($P344="Employed",$U344,
IF(AND($P344="Terminated"),($U344/7*AR344),
IF(AND($P344="Furloughed"),($U344/7*AR344)+($U344/7*BB344),
IF(AND($P344="Rehired"),($U344/7*BB344),
IF(AND($P344="Terminated",AR344&gt;0),$U344,
IF($P344="Furloughed",IF(AR344&gt;0,$U344)+IF(BB344&gt;0,$U344),
IF($P344="Rehired",IF(BB344&gt;0,$U344)))))))),IF('Actual Allocation Calc'!$AJ$78="C",'Actual Allocation Calc'!N344,'Actual Allocation Calc'!W344+IF($P344="Employed",$U344,
IF(AND($P344="Terminated"),($U344/7*AR344),
IF(AND($P344="Furloughed"),($U344/7*AR344)+($U344/7*BB344),
IF(AND($P344="Rehired"),($U344/7*BB344),
IF(AND($P344="Terminated",AR344&gt;0),$U344,
IF($P344="Furloughed",IF(AR344&gt;0,$U344)+IF(BB344&gt;0,$U344),
IF($P344="Rehired",IF(BB344&gt;0,$U344))))))))*'Actual Allocation Calc'!$AJ$99)))</f>
        <v/>
      </c>
      <c r="AB344" s="210" t="str">
        <f>IF($B344="","",IF('Actual Allocation Calc'!$AK$78="A",
IF($P344="Employed",$U344,
IF(AND($P344="Terminated"),($U344/7*AS344),
IF(AND($P344="Furloughed"),($U344/7*AS344)+($U344/7*BC344),
IF(AND($P344="Rehired"),($U344/7*BC344),
IF(AND($P344="Terminated",AS344&gt;0),$U344,
IF($P344="Furloughed",IF(AS344&gt;0,$U344)+IF(BC344&gt;0,$U344),
IF($P344="Rehired",IF(BC344&gt;0,$U344)))))))),IF('Actual Allocation Calc'!$AK$78="C",'Actual Allocation Calc'!O344,'Actual Allocation Calc'!X344+IF($P344="Employed",$U344,
IF(AND($P344="Terminated"),($U344/7*AS344),
IF(AND($P344="Furloughed"),($U344/7*AS344)+($U344/7*BC344),
IF(AND($P344="Rehired"),($U344/7*BC344),
IF(AND($P344="Terminated",AS344&gt;0),$U344,
IF($P344="Furloughed",IF(AS344&gt;0,$U344)+IF(BC344&gt;0,$U344),
IF($P344="Rehired",IF(BC344&gt;0,$U344))))))))*'Actual Allocation Calc'!$AK$99)))</f>
        <v/>
      </c>
      <c r="AC344" s="210" t="str">
        <f>IF($B344="","",IF('Actual Allocation Calc'!$AL$78="A",
IF($P344="Employed",$U344,
IF(AND($P344="Terminated"),($U344/7*AT344),
IF(AND($P344="Furloughed"),($U344/7*AT344)+($U344/7*BD344),
IF(AND($P344="Rehired"),($U344/7*BD344),
IF(AND($P344="Terminated",AT344&gt;0),$U344,
IF($P344="Furloughed",IF(AT344&gt;0,$U344)+IF(BD344&gt;0,$U344),
IF($P344="Rehired",IF(BD344&gt;0,$U344)))))))),IF('Actual Allocation Calc'!$AL$78="C",'Actual Allocation Calc'!P344,'Actual Allocation Calc'!Y344+IF($P344="Employed",$U344,
IF(AND($P344="Terminated"),($U344/7*AT344),
IF(AND($P344="Furloughed"),($U344/7*AT344)+($U344/7*BD344),
IF(AND($P344="Rehired"),($U344/7*BD344),
IF(AND($P344="Terminated",AT344&gt;0),$U344,
IF($P344="Furloughed",IF(AT344&gt;0,$U344)+IF(BD344&gt;0,$U344),
IF($P344="Rehired",IF(BD344&gt;0,$U344))))))))*'Actual Allocation Calc'!$AL$99)))</f>
        <v/>
      </c>
      <c r="AD344" s="210" t="str">
        <f>IF($B344="","",IF('Actual Allocation Calc'!$AM$78="A",
IF($P344="Employed",$U344,
IF(AND($P344="Terminated"),($U344/7*AU344),
IF(AND($P344="Furloughed"),($U344/7*AU344)+($U344/7*BE344),
IF(AND($P344="Rehired"),($U344/7*BE344),
IF(AND($P344="Terminated",AU344&gt;0),$U344,
IF($P344="Furloughed",IF(AU344&gt;0,$U344)+IF(BE344&gt;0,$U344),
IF($P344="Rehired",IF(BE344&gt;0,$U344)))))))),IF('Actual Allocation Calc'!$AM$78="C",'Actual Allocation Calc'!Q344,'Actual Allocation Calc'!Z344+IF($P344="Employed",$U344,
IF(AND($P344="Terminated"),($U344/7*AU344),
IF(AND($P344="Furloughed"),($U344/7*AU344)+($U344/7*BE344),
IF(AND($P344="Rehired"),($U344/7*BE344),
IF(AND($P344="Terminated",AU344&gt;0),$U344,
IF($P344="Furloughed",IF(AU344&gt;0,$U344)+IF(BE344&gt;0,$U344),
IF($P344="Rehired",IF(BE344&gt;0,$U344))))))))*'Actual Allocation Calc'!$AM$99)))</f>
        <v/>
      </c>
      <c r="AE344" s="210" t="str">
        <f>IF($B344="","",IF('Actual Allocation Calc'!$AN$78="A",
IF($P344="Employed",$U344,
IF(AND($P344="Terminated"),($U344/7*AV344),
IF(AND($P344="Furloughed"),($U344/7*AV344)+($U344/7*BF344),
IF(AND($P344="Rehired"),($U344/7*BF344),
IF(AND($P344="Terminated",AV344&gt;0),$U344,
IF($P344="Furloughed",IF(AV344&gt;0,$U344)+IF(BF344&gt;0,$U344),
IF($P344="Rehired",IF(BF344&gt;0,$U344)))))))),IF('Actual Allocation Calc'!$AN$78="C",'Actual Allocation Calc'!R344,'Actual Allocation Calc'!AA344+IF($P344="Employed",$U344,
IF(AND($P344="Terminated"),($U344/7*AV344),
IF(AND($P344="Furloughed"),($U344/7*AV344)+($U344/7*BF344),
IF(AND($P344="Rehired"),($U344/7*BF344),
IF(AND($P344="Terminated",AV344&gt;0),$U344,
IF($P344="Furloughed",IF(AV344&gt;0,$U344)+IF(BF344&gt;0,$U344),
IF($P344="Rehired",IF(BF344&gt;0,$U344))))))))*'Actual Allocation Calc'!$AN$99)))</f>
        <v/>
      </c>
      <c r="AF344" s="210" t="str">
        <f>IF($B344="","",IF('Actual Allocation Calc'!$AO$78="A",
IF($P344="Employed",$U344,
IF(AND($P344="Terminated"),($U344/7*AW344),
IF(AND($P344="Furloughed"),($U344/7*AW344)+($U344/7*BG344),
IF(AND($P344="Rehired"),($U344/7*BG344),
IF(AND($P344="Terminated",AW344&gt;0),$U344,
IF($P344="Furloughed",IF(AW344&gt;0,$U344)+IF(BG344&gt;0,$U344),
IF($P344="Rehired",IF(BG344&gt;0,$U344)))))))),IF('Actual Allocation Calc'!$AO$78="C",'Actual Allocation Calc'!S344,'Actual Allocation Calc'!AB344+IF($P344="Employed",$U344,
IF(AND($P344="Terminated"),($U344/7*AW344),
IF(AND($P344="Furloughed"),($U344/7*AW344)+($U344/7*BG344),
IF(AND($P344="Rehired"),($U344/7*BG344),
IF(AND($P344="Terminated",AW344&gt;0),$U344,
IF($P344="Furloughed",IF(AW344&gt;0,$U344)+IF(BG344&gt;0,$U344),
IF($P344="Rehired",IF(BG344&gt;0,$U344))))))))*'Actual Allocation Calc'!$AO$99)))</f>
        <v/>
      </c>
      <c r="AG344" s="210" t="str">
        <f>IF($B344="","",IF('Actual Allocation Calc'!$AP$78="A",
IF($P344="Employed",$U344/7*BK344,
IF(AND($P344="Terminated"),($U344/7*AX344),
IF(AND($P344="Furloughed"),($U344/7*AX344)+($U344/7*BH344),
IF(AND($P344="Rehired"),($U344/7*BH344),
IF(AND($P344="Terminated",AX344&gt;0),$U344,
IF($P344="Furloughed",IF(AX344&gt;0,$U344)+IF(BH344&gt;0,$U344),
IF($P344="Rehired",IF(BH344&gt;0,$U344)))))))),IF('Actual Allocation Calc'!$AP$78="C",'Actual Allocation Calc'!T344,'Actual Allocation Calc'!AC344+IF($P344="Employed",$U344/7*BK344,
IF(AND($P344="Terminated"),($U344/7*AX344),
IF(AND($P344="Furloughed"),($U344/7*AX344)+($U344/7*BH344),
IF(AND($P344="Rehired"),($U344/7*BH344),
IF(AND($P344="Terminated",AX344&gt;0),$U344,
IF($P344="Furloughed",IF(AX344&gt;0,$U344)+IF(BH344&gt;0,$U344),
IF($P344="Rehired",IF(BH344&gt;0,$U344))))))))*'Actual Allocation Calc'!$AP$99)))</f>
        <v/>
      </c>
      <c r="AH344" s="536"/>
      <c r="AI344" s="82">
        <f t="shared" si="108"/>
        <v>0</v>
      </c>
      <c r="AJ344" s="210">
        <f t="shared" si="90"/>
        <v>0</v>
      </c>
      <c r="AK344" s="397" t="str">
        <f t="shared" si="91"/>
        <v/>
      </c>
      <c r="AM344" s="122"/>
      <c r="AO344" s="214" t="str">
        <f>IFERROR(IF($V344="","",VLOOKUP(V344,'Calendar Calcs'!$B$2:$E1311,4,FALSE)),0)</f>
        <v/>
      </c>
      <c r="AP344" s="69" t="str">
        <f>IF($AO344="","", IF($AO344&lt;AP$23,0,IF($AO344&gt;AP$23,COUNTIFS('Calendar Calcs'!$E$2:$E1311,AP$23),COUNTIFS('Calendar Calcs'!$E$2:$E1311,AP$23,'Calendar Calcs'!$D$2:$D1311,"&lt;="&amp;WEEKDAY($V344)))))</f>
        <v/>
      </c>
      <c r="AQ344" s="69" t="str">
        <f>IF($AO344="","", IF($AO344&lt;AQ$23,0,IF($AO344&gt;AQ$23,COUNTIFS('Calendar Calcs'!$E$2:$E1311,AQ$23),COUNTIFS('Calendar Calcs'!$E$2:$E1311,AQ$23,'Calendar Calcs'!$D$2:$D1311,"&lt;="&amp;WEEKDAY($V344)))))</f>
        <v/>
      </c>
      <c r="AR344" s="69" t="str">
        <f>IF($AO344="","", IF($AO344&lt;AR$23,0,IF($AO344&gt;AR$23,COUNTIFS('Calendar Calcs'!$E$2:$E1311,AR$23),COUNTIFS('Calendar Calcs'!$E$2:$E1311,AR$23,'Calendar Calcs'!$D$2:$D1311,"&lt;="&amp;WEEKDAY($V344)))))</f>
        <v/>
      </c>
      <c r="AS344" s="69" t="str">
        <f>IF($AO344="","", IF($AO344&lt;AS$23,0,IF($AO344&gt;AS$23,COUNTIFS('Calendar Calcs'!$E$2:$E1311,AS$23),COUNTIFS('Calendar Calcs'!$E$2:$E1311,AS$23,'Calendar Calcs'!$D$2:$D1311,"&lt;="&amp;WEEKDAY($V344)))))</f>
        <v/>
      </c>
      <c r="AT344" s="69" t="str">
        <f>IF($AO344="","", IF($AO344&lt;AT$23,0,IF($AO344&gt;AT$23,COUNTIFS('Calendar Calcs'!$E$2:$E1311,AT$23),COUNTIFS('Calendar Calcs'!$E$2:$E1311,AT$23,'Calendar Calcs'!$D$2:$D1311,"&lt;="&amp;WEEKDAY($V344)))))</f>
        <v/>
      </c>
      <c r="AU344" s="69" t="str">
        <f>IF($AO344="","", IF($AO344&lt;AU$23,0,IF($AO344&gt;AU$23,COUNTIFS('Calendar Calcs'!$E$2:$E1311,AU$23),COUNTIFS('Calendar Calcs'!$E$2:$E1311,AU$23,'Calendar Calcs'!$D$2:$D1311,"&lt;="&amp;WEEKDAY($V344)))))</f>
        <v/>
      </c>
      <c r="AV344" s="69" t="str">
        <f>IF($AO344="","", IF($AO344&lt;AV$23,0,IF($AO344&gt;AV$23,COUNTIFS('Calendar Calcs'!$E$2:$E1311,AV$23),COUNTIFS('Calendar Calcs'!$E$2:$E1311,AV$23,'Calendar Calcs'!$D$2:$D1311,"&lt;="&amp;WEEKDAY($V344)))))</f>
        <v/>
      </c>
      <c r="AW344" s="69" t="str">
        <f>IF($AO344="","", IF($AO344&lt;AW$23,0,IF($AO344&gt;AW$23,COUNTIFS('Calendar Calcs'!$E$2:$E1311,AW$23),COUNTIFS('Calendar Calcs'!$E$2:$E1311,AW$23,'Calendar Calcs'!$D$2:$D1311,"&lt;="&amp;WEEKDAY($V344)))))</f>
        <v/>
      </c>
      <c r="AX344" s="69" t="str">
        <f>IF($AO344="","", IF($AO344&lt;AX$23,0,IF($AO344&gt;AX$23,COUNTIFS('Calendar Calcs'!$E$2:$E1311,AX$23),COUNTIFS('Calendar Calcs'!$E$2:$E1311,AX$23,'Calendar Calcs'!$D$2:$D1311,"&lt;="&amp;WEEKDAY($V344)))))</f>
        <v/>
      </c>
      <c r="AY344" s="69" t="str">
        <f>IF($W344="","",VLOOKUP($W344,'Calendar Calcs'!$B$2:$E1311,4,FALSE))</f>
        <v/>
      </c>
      <c r="AZ344" s="69" t="str">
        <f>IF($AY344="","",IF($AY344&gt;AZ$23,0,IF($AY344&lt;AZ$23,COUNTIFS('Calendar Calcs'!$E$2:$E1311,AZ$23),COUNTIFS('Calendar Calcs'!$E$2:$E1311,AZ$23,'Calendar Calcs'!$D$2:$D1311,"&gt;="&amp;WEEKDAY($W344)))))</f>
        <v/>
      </c>
      <c r="BA344" s="69" t="str">
        <f>IF($AY344="","",IF($AY344&gt;BA$23,0,IF($AY344&lt;BA$23,COUNTIFS('Calendar Calcs'!$E$2:$E1311,BA$23),COUNTIFS('Calendar Calcs'!$E$2:$E1311,BA$23,'Calendar Calcs'!$D$2:$D1311,"&gt;="&amp;WEEKDAY($W344)))))</f>
        <v/>
      </c>
      <c r="BB344" s="69" t="str">
        <f>IF($AY344="","",IF($AY344&gt;BB$23,0,IF($AY344&lt;BB$23,COUNTIFS('Calendar Calcs'!$E$2:$E1311,BB$23),COUNTIFS('Calendar Calcs'!$E$2:$E1311,BB$23,'Calendar Calcs'!$D$2:$D1311,"&gt;="&amp;WEEKDAY($W344)))))</f>
        <v/>
      </c>
      <c r="BC344" s="69" t="str">
        <f>IF($AY344="","",IF($AY344&gt;BC$23,0,IF($AY344&lt;BC$23,COUNTIFS('Calendar Calcs'!$E$2:$E1311,BC$23),COUNTIFS('Calendar Calcs'!$E$2:$E1311,BC$23,'Calendar Calcs'!$D$2:$D1311,"&gt;="&amp;WEEKDAY($W344)))))</f>
        <v/>
      </c>
      <c r="BD344" s="69" t="str">
        <f>IF($AY344="","",IF($AY344&gt;BD$23,0,IF($AY344&lt;BD$23,COUNTIFS('Calendar Calcs'!$E$2:$E1311,BD$23),COUNTIFS('Calendar Calcs'!$E$2:$E1311,BD$23,'Calendar Calcs'!$D$2:$D1311,"&gt;="&amp;WEEKDAY($W344)))))</f>
        <v/>
      </c>
      <c r="BE344" s="69" t="str">
        <f>IF($AY344="","",IF($AY344&gt;BE$23,0,IF($AY344&lt;BE$23,COUNTIFS('Calendar Calcs'!$E$2:$E1311,BE$23),COUNTIFS('Calendar Calcs'!$E$2:$E1311,BE$23,'Calendar Calcs'!$D$2:$D1311,"&gt;="&amp;WEEKDAY($W344)))))</f>
        <v/>
      </c>
      <c r="BF344" s="69" t="str">
        <f>IF($AY344="","",IF($AY344&gt;BF$23,0,IF($AY344&lt;BF$23,COUNTIFS('Calendar Calcs'!$E$2:$E1311,BF$23),COUNTIFS('Calendar Calcs'!$E$2:$E1311,BF$23,'Calendar Calcs'!$D$2:$D1311,"&gt;="&amp;WEEKDAY($W344)))))</f>
        <v/>
      </c>
      <c r="BG344" s="69" t="str">
        <f>IF($AY344="","",IF($AY344&gt;BG$23,0,IF($AY344&lt;BG$23,COUNTIFS('Calendar Calcs'!$E$2:$E1311,BG$23),COUNTIFS('Calendar Calcs'!$E$2:$E1311,BG$23,'Calendar Calcs'!$D$2:$D1311,"&gt;="&amp;WEEKDAY($W344)))))</f>
        <v/>
      </c>
      <c r="BH344" s="69">
        <f t="shared" si="92"/>
        <v>6</v>
      </c>
      <c r="BI344" s="69">
        <f>IF(Cover!$E$43="","",VLOOKUP(Cover!$E$43,'Calendar Calcs'!$B$2:$E1311,4,FALSE))</f>
        <v>1</v>
      </c>
      <c r="BJ344" s="69">
        <f>IF($BI344="","", IF($BI344&lt;BJ$23,0,IF($BI344&gt;=BJ$23,COUNTIFS('Calendar Calcs'!$E$2:$E1311,BJ$23),COUNTIFS('Calendar Calcs'!$E$2:$E1311,BJ$23,'Calendar Calcs'!$D$2:$D1311,"&lt;="&amp;WEEKDAY($V344)))))</f>
        <v>1</v>
      </c>
      <c r="BK344" s="69">
        <f t="shared" ref="BK344:BK407" si="110">7-BJ344</f>
        <v>6</v>
      </c>
      <c r="BN344" s="69" t="str">
        <f>IF(T344&gt;0,"FTE",IF(Cover!$E$47="Weekly",IF(S344&gt;29.75,"FTE","PTE"),IF(S344&gt;59.75,"FTE","PTE")))</f>
        <v>PTE</v>
      </c>
      <c r="BO344" s="69">
        <f>IF(BN344="FTE",30,IF(Cover!$E$47="Weekly",'STEP 2 EE Data'!S344,'STEP 2 EE Data'!S344/2))</f>
        <v>0</v>
      </c>
      <c r="BP344" s="209">
        <f t="shared" si="93"/>
        <v>0</v>
      </c>
      <c r="BQ344" s="209">
        <f t="shared" si="94"/>
        <v>0</v>
      </c>
      <c r="BR344" s="209">
        <f t="shared" si="95"/>
        <v>0</v>
      </c>
      <c r="BS344" s="209">
        <f t="shared" si="96"/>
        <v>0</v>
      </c>
      <c r="BT344" s="209">
        <f t="shared" si="97"/>
        <v>0</v>
      </c>
      <c r="BU344" s="209">
        <f t="shared" si="98"/>
        <v>0</v>
      </c>
      <c r="BV344" s="209">
        <f t="shared" si="99"/>
        <v>0</v>
      </c>
      <c r="BW344" s="209">
        <f t="shared" si="100"/>
        <v>0</v>
      </c>
      <c r="BX344" s="209">
        <f t="shared" si="101"/>
        <v>0</v>
      </c>
      <c r="CC344" s="210" t="str">
        <f>IF(B344="","",IF(C344="",IF(Cover!$E$47="Weekly",'STEP 3 EE Comp'!BI349*8,'STEP 3 EE Comp'!BI349*4),IF(Cover!$E$47="Weekly",'STEP 3 EE Comp'!BI349,'STEP 3 EE Comp'!BI349)))</f>
        <v/>
      </c>
      <c r="CD344" s="82" t="str">
        <f t="shared" si="102"/>
        <v/>
      </c>
      <c r="CE344" s="417">
        <f t="shared" si="103"/>
        <v>1</v>
      </c>
      <c r="CF344" s="82" t="str">
        <f t="shared" si="104"/>
        <v>Good</v>
      </c>
      <c r="CG344" s="82">
        <f t="shared" si="105"/>
        <v>0</v>
      </c>
      <c r="CH344" s="234">
        <f t="shared" si="106"/>
        <v>0</v>
      </c>
    </row>
    <row r="345" spans="1:86" s="69" customFormat="1" x14ac:dyDescent="0.3">
      <c r="A345" s="555"/>
      <c r="B345" s="52"/>
      <c r="C345" s="52"/>
      <c r="D345" s="52"/>
      <c r="E345" s="52"/>
      <c r="F345" s="507"/>
      <c r="G345" s="210">
        <f t="shared" si="107"/>
        <v>0</v>
      </c>
      <c r="H345" s="82">
        <f t="shared" si="109"/>
        <v>0</v>
      </c>
      <c r="I345" s="211"/>
      <c r="J345" s="441" t="s">
        <v>21</v>
      </c>
      <c r="K345" s="441" t="s">
        <v>21</v>
      </c>
      <c r="L345" s="441" t="s">
        <v>21</v>
      </c>
      <c r="M345" s="441" t="s">
        <v>21</v>
      </c>
      <c r="N345" s="568" t="s">
        <v>21</v>
      </c>
      <c r="O345" s="211"/>
      <c r="P345" s="212" t="str">
        <f>IF(B345="","",
IF(AND(V345="",W345="",B345&lt;&gt;""),"Employed",
IF(AND(V345&lt;&gt;"",W345="",B345&lt;&gt;""),"Terminated",
IF(AND(V345&lt;&gt;"",W345&lt;&gt;"",B345&lt;&gt;""),IF(W345&lt;Cover!$E$43,"Employed","Furloughed"),
IF(AND(V345="",W345&lt;&gt;"",B345&lt;&gt;""),IF(W345&lt;Cover!$E$43,"Employed","Rehired"))))))</f>
        <v/>
      </c>
      <c r="Q345" s="211"/>
      <c r="R345" s="536"/>
      <c r="S345" s="563"/>
      <c r="T345" s="536"/>
      <c r="U345" s="82">
        <f>IF(Cover!$E$47="Weekly",IF(T345&gt;0,T345,R345*S345),IF(T345&gt;0,T345,R345*S345)/2)</f>
        <v>0</v>
      </c>
      <c r="V345" s="564"/>
      <c r="W345" s="564"/>
      <c r="Y345" s="213" t="str">
        <f>IF($B345="","",IF('Actual Allocation Calc'!$AH$78="A",
IF($P345="Employed",$U345/7*BJ345,
IF(AND($P345="Terminated"),($U345/7*AP345),
IF(AND($P345="Furloughed"),($U345/7*AP345)+($U345/7*AZ345),
IF(AND($P345="Rehired"),($U345/7*AZ345),
IF(AND($P345="Terminated",AP345&gt;0),$U345,
IF($P345="Furloughed",IF(AP345&gt;0,$U345)+IF(AZ345&gt;0,$U345),
IF($P345="Rehired",IF(AZ345&gt;0,$U345)))))))),IF('Actual Allocation Calc'!$AH$78="C",'Actual Allocation Calc'!L345,'Actual Allocation Calc'!U345+IF($P345="Employed",$U345/7*BJ345,
IF(AND($P345="Terminated"),($U345/7*AP345),
IF(AND($P345="Furloughed"),($U345/7*AP345)+($U345/7*AZ345),
IF(AND($P345="Rehired"),($U345/7*AZ345),
IF(AND($P345="Terminated",AP345&gt;0),$U345,
IF($P345="Furloughed",IF(AP345&gt;0,$U345)+IF(AZ345&gt;0,$U345),
IF($P345="Rehired",IF(AZ345&gt;0,$U345))))))))*'Actual Allocation Calc'!$AH$99)))</f>
        <v/>
      </c>
      <c r="Z345" s="210" t="str">
        <f>IF($B345="","",IF('Actual Allocation Calc'!$AI$78="A",
IF($P345="Employed",$U345,
IF(AND($P345="Terminated"),($U345/7*AQ345),
IF(AND($P345="Furloughed"),($U345/7*AQ345)+($U345/7*BA345),
IF(AND($P345="Rehired"),($U345/7*BA345),
IF(AND($P345="Terminated",AQ345&gt;0),$U345,
IF($P345="Furloughed",IF(AQ345&gt;0,$U345)+IF(BA345&gt;0,$U345),
IF($P345="Rehired",IF(BA345&gt;0,$U345)))))))),IF('Actual Allocation Calc'!$AI$78="C",'Actual Allocation Calc'!M345,'Actual Allocation Calc'!V345+IF($P345="Employed",$U345,
IF(AND($P345="Terminated"),($U345/7*AQ345),
IF(AND($P345="Furloughed"),($U345/7*AQ345)+($U345/7*BA345),
IF(AND($P345="Rehired"),($U345/7*BA345),
IF(AND($P345="Terminated",AQ345&gt;0),$U345,
IF($P345="Furloughed",IF(AQ345&gt;0,$U345)+IF(BA345&gt;0,$U345),
IF($P345="Rehired",IF(BA345&gt;0,$U345))))))))*'Actual Allocation Calc'!$AI$99)))</f>
        <v/>
      </c>
      <c r="AA345" s="210" t="str">
        <f>IF($B345="","",IF('Actual Allocation Calc'!$AJ$78="A",
IF($P345="Employed",$U345,
IF(AND($P345="Terminated"),($U345/7*AR345),
IF(AND($P345="Furloughed"),($U345/7*AR345)+($U345/7*BB345),
IF(AND($P345="Rehired"),($U345/7*BB345),
IF(AND($P345="Terminated",AR345&gt;0),$U345,
IF($P345="Furloughed",IF(AR345&gt;0,$U345)+IF(BB345&gt;0,$U345),
IF($P345="Rehired",IF(BB345&gt;0,$U345)))))))),IF('Actual Allocation Calc'!$AJ$78="C",'Actual Allocation Calc'!N345,'Actual Allocation Calc'!W345+IF($P345="Employed",$U345,
IF(AND($P345="Terminated"),($U345/7*AR345),
IF(AND($P345="Furloughed"),($U345/7*AR345)+($U345/7*BB345),
IF(AND($P345="Rehired"),($U345/7*BB345),
IF(AND($P345="Terminated",AR345&gt;0),$U345,
IF($P345="Furloughed",IF(AR345&gt;0,$U345)+IF(BB345&gt;0,$U345),
IF($P345="Rehired",IF(BB345&gt;0,$U345))))))))*'Actual Allocation Calc'!$AJ$99)))</f>
        <v/>
      </c>
      <c r="AB345" s="210" t="str">
        <f>IF($B345="","",IF('Actual Allocation Calc'!$AK$78="A",
IF($P345="Employed",$U345,
IF(AND($P345="Terminated"),($U345/7*AS345),
IF(AND($P345="Furloughed"),($U345/7*AS345)+($U345/7*BC345),
IF(AND($P345="Rehired"),($U345/7*BC345),
IF(AND($P345="Terminated",AS345&gt;0),$U345,
IF($P345="Furloughed",IF(AS345&gt;0,$U345)+IF(BC345&gt;0,$U345),
IF($P345="Rehired",IF(BC345&gt;0,$U345)))))))),IF('Actual Allocation Calc'!$AK$78="C",'Actual Allocation Calc'!O345,'Actual Allocation Calc'!X345+IF($P345="Employed",$U345,
IF(AND($P345="Terminated"),($U345/7*AS345),
IF(AND($P345="Furloughed"),($U345/7*AS345)+($U345/7*BC345),
IF(AND($P345="Rehired"),($U345/7*BC345),
IF(AND($P345="Terminated",AS345&gt;0),$U345,
IF($P345="Furloughed",IF(AS345&gt;0,$U345)+IF(BC345&gt;0,$U345),
IF($P345="Rehired",IF(BC345&gt;0,$U345))))))))*'Actual Allocation Calc'!$AK$99)))</f>
        <v/>
      </c>
      <c r="AC345" s="210" t="str">
        <f>IF($B345="","",IF('Actual Allocation Calc'!$AL$78="A",
IF($P345="Employed",$U345,
IF(AND($P345="Terminated"),($U345/7*AT345),
IF(AND($P345="Furloughed"),($U345/7*AT345)+($U345/7*BD345),
IF(AND($P345="Rehired"),($U345/7*BD345),
IF(AND($P345="Terminated",AT345&gt;0),$U345,
IF($P345="Furloughed",IF(AT345&gt;0,$U345)+IF(BD345&gt;0,$U345),
IF($P345="Rehired",IF(BD345&gt;0,$U345)))))))),IF('Actual Allocation Calc'!$AL$78="C",'Actual Allocation Calc'!P345,'Actual Allocation Calc'!Y345+IF($P345="Employed",$U345,
IF(AND($P345="Terminated"),($U345/7*AT345),
IF(AND($P345="Furloughed"),($U345/7*AT345)+($U345/7*BD345),
IF(AND($P345="Rehired"),($U345/7*BD345),
IF(AND($P345="Terminated",AT345&gt;0),$U345,
IF($P345="Furloughed",IF(AT345&gt;0,$U345)+IF(BD345&gt;0,$U345),
IF($P345="Rehired",IF(BD345&gt;0,$U345))))))))*'Actual Allocation Calc'!$AL$99)))</f>
        <v/>
      </c>
      <c r="AD345" s="210" t="str">
        <f>IF($B345="","",IF('Actual Allocation Calc'!$AM$78="A",
IF($P345="Employed",$U345,
IF(AND($P345="Terminated"),($U345/7*AU345),
IF(AND($P345="Furloughed"),($U345/7*AU345)+($U345/7*BE345),
IF(AND($P345="Rehired"),($U345/7*BE345),
IF(AND($P345="Terminated",AU345&gt;0),$U345,
IF($P345="Furloughed",IF(AU345&gt;0,$U345)+IF(BE345&gt;0,$U345),
IF($P345="Rehired",IF(BE345&gt;0,$U345)))))))),IF('Actual Allocation Calc'!$AM$78="C",'Actual Allocation Calc'!Q345,'Actual Allocation Calc'!Z345+IF($P345="Employed",$U345,
IF(AND($P345="Terminated"),($U345/7*AU345),
IF(AND($P345="Furloughed"),($U345/7*AU345)+($U345/7*BE345),
IF(AND($P345="Rehired"),($U345/7*BE345),
IF(AND($P345="Terminated",AU345&gt;0),$U345,
IF($P345="Furloughed",IF(AU345&gt;0,$U345)+IF(BE345&gt;0,$U345),
IF($P345="Rehired",IF(BE345&gt;0,$U345))))))))*'Actual Allocation Calc'!$AM$99)))</f>
        <v/>
      </c>
      <c r="AE345" s="210" t="str">
        <f>IF($B345="","",IF('Actual Allocation Calc'!$AN$78="A",
IF($P345="Employed",$U345,
IF(AND($P345="Terminated"),($U345/7*AV345),
IF(AND($P345="Furloughed"),($U345/7*AV345)+($U345/7*BF345),
IF(AND($P345="Rehired"),($U345/7*BF345),
IF(AND($P345="Terminated",AV345&gt;0),$U345,
IF($P345="Furloughed",IF(AV345&gt;0,$U345)+IF(BF345&gt;0,$U345),
IF($P345="Rehired",IF(BF345&gt;0,$U345)))))))),IF('Actual Allocation Calc'!$AN$78="C",'Actual Allocation Calc'!R345,'Actual Allocation Calc'!AA345+IF($P345="Employed",$U345,
IF(AND($P345="Terminated"),($U345/7*AV345),
IF(AND($P345="Furloughed"),($U345/7*AV345)+($U345/7*BF345),
IF(AND($P345="Rehired"),($U345/7*BF345),
IF(AND($P345="Terminated",AV345&gt;0),$U345,
IF($P345="Furloughed",IF(AV345&gt;0,$U345)+IF(BF345&gt;0,$U345),
IF($P345="Rehired",IF(BF345&gt;0,$U345))))))))*'Actual Allocation Calc'!$AN$99)))</f>
        <v/>
      </c>
      <c r="AF345" s="210" t="str">
        <f>IF($B345="","",IF('Actual Allocation Calc'!$AO$78="A",
IF($P345="Employed",$U345,
IF(AND($P345="Terminated"),($U345/7*AW345),
IF(AND($P345="Furloughed"),($U345/7*AW345)+($U345/7*BG345),
IF(AND($P345="Rehired"),($U345/7*BG345),
IF(AND($P345="Terminated",AW345&gt;0),$U345,
IF($P345="Furloughed",IF(AW345&gt;0,$U345)+IF(BG345&gt;0,$U345),
IF($P345="Rehired",IF(BG345&gt;0,$U345)))))))),IF('Actual Allocation Calc'!$AO$78="C",'Actual Allocation Calc'!S345,'Actual Allocation Calc'!AB345+IF($P345="Employed",$U345,
IF(AND($P345="Terminated"),($U345/7*AW345),
IF(AND($P345="Furloughed"),($U345/7*AW345)+($U345/7*BG345),
IF(AND($P345="Rehired"),($U345/7*BG345),
IF(AND($P345="Terminated",AW345&gt;0),$U345,
IF($P345="Furloughed",IF(AW345&gt;0,$U345)+IF(BG345&gt;0,$U345),
IF($P345="Rehired",IF(BG345&gt;0,$U345))))))))*'Actual Allocation Calc'!$AO$99)))</f>
        <v/>
      </c>
      <c r="AG345" s="210" t="str">
        <f>IF($B345="","",IF('Actual Allocation Calc'!$AP$78="A",
IF($P345="Employed",$U345/7*BK345,
IF(AND($P345="Terminated"),($U345/7*AX345),
IF(AND($P345="Furloughed"),($U345/7*AX345)+($U345/7*BH345),
IF(AND($P345="Rehired"),($U345/7*BH345),
IF(AND($P345="Terminated",AX345&gt;0),$U345,
IF($P345="Furloughed",IF(AX345&gt;0,$U345)+IF(BH345&gt;0,$U345),
IF($P345="Rehired",IF(BH345&gt;0,$U345)))))))),IF('Actual Allocation Calc'!$AP$78="C",'Actual Allocation Calc'!T345,'Actual Allocation Calc'!AC345+IF($P345="Employed",$U345/7*BK345,
IF(AND($P345="Terminated"),($U345/7*AX345),
IF(AND($P345="Furloughed"),($U345/7*AX345)+($U345/7*BH345),
IF(AND($P345="Rehired"),($U345/7*BH345),
IF(AND($P345="Terminated",AX345&gt;0),$U345,
IF($P345="Furloughed",IF(AX345&gt;0,$U345)+IF(BH345&gt;0,$U345),
IF($P345="Rehired",IF(BH345&gt;0,$U345))))))))*'Actual Allocation Calc'!$AP$99)))</f>
        <v/>
      </c>
      <c r="AH345" s="536"/>
      <c r="AI345" s="82">
        <f t="shared" si="108"/>
        <v>0</v>
      </c>
      <c r="AJ345" s="210">
        <f t="shared" ref="AJ345:AJ408" si="111">+IF(AI345&gt;15385,15385,AI345)</f>
        <v>0</v>
      </c>
      <c r="AK345" s="397" t="str">
        <f t="shared" ref="AK345:AK408" si="112">IF(B345="","",MIN(IF(J345="Yes",0,IF(L345="Yes",0,CH345)),0))</f>
        <v/>
      </c>
      <c r="AM345" s="122"/>
      <c r="AO345" s="214" t="str">
        <f>IFERROR(IF($V345="","",VLOOKUP(V345,'Calendar Calcs'!$B$2:$E1312,4,FALSE)),0)</f>
        <v/>
      </c>
      <c r="AP345" s="69" t="str">
        <f>IF($AO345="","", IF($AO345&lt;AP$23,0,IF($AO345&gt;AP$23,COUNTIFS('Calendar Calcs'!$E$2:$E1312,AP$23),COUNTIFS('Calendar Calcs'!$E$2:$E1312,AP$23,'Calendar Calcs'!$D$2:$D1312,"&lt;="&amp;WEEKDAY($V345)))))</f>
        <v/>
      </c>
      <c r="AQ345" s="69" t="str">
        <f>IF($AO345="","", IF($AO345&lt;AQ$23,0,IF($AO345&gt;AQ$23,COUNTIFS('Calendar Calcs'!$E$2:$E1312,AQ$23),COUNTIFS('Calendar Calcs'!$E$2:$E1312,AQ$23,'Calendar Calcs'!$D$2:$D1312,"&lt;="&amp;WEEKDAY($V345)))))</f>
        <v/>
      </c>
      <c r="AR345" s="69" t="str">
        <f>IF($AO345="","", IF($AO345&lt;AR$23,0,IF($AO345&gt;AR$23,COUNTIFS('Calendar Calcs'!$E$2:$E1312,AR$23),COUNTIFS('Calendar Calcs'!$E$2:$E1312,AR$23,'Calendar Calcs'!$D$2:$D1312,"&lt;="&amp;WEEKDAY($V345)))))</f>
        <v/>
      </c>
      <c r="AS345" s="69" t="str">
        <f>IF($AO345="","", IF($AO345&lt;AS$23,0,IF($AO345&gt;AS$23,COUNTIFS('Calendar Calcs'!$E$2:$E1312,AS$23),COUNTIFS('Calendar Calcs'!$E$2:$E1312,AS$23,'Calendar Calcs'!$D$2:$D1312,"&lt;="&amp;WEEKDAY($V345)))))</f>
        <v/>
      </c>
      <c r="AT345" s="69" t="str">
        <f>IF($AO345="","", IF($AO345&lt;AT$23,0,IF($AO345&gt;AT$23,COUNTIFS('Calendar Calcs'!$E$2:$E1312,AT$23),COUNTIFS('Calendar Calcs'!$E$2:$E1312,AT$23,'Calendar Calcs'!$D$2:$D1312,"&lt;="&amp;WEEKDAY($V345)))))</f>
        <v/>
      </c>
      <c r="AU345" s="69" t="str">
        <f>IF($AO345="","", IF($AO345&lt;AU$23,0,IF($AO345&gt;AU$23,COUNTIFS('Calendar Calcs'!$E$2:$E1312,AU$23),COUNTIFS('Calendar Calcs'!$E$2:$E1312,AU$23,'Calendar Calcs'!$D$2:$D1312,"&lt;="&amp;WEEKDAY($V345)))))</f>
        <v/>
      </c>
      <c r="AV345" s="69" t="str">
        <f>IF($AO345="","", IF($AO345&lt;AV$23,0,IF($AO345&gt;AV$23,COUNTIFS('Calendar Calcs'!$E$2:$E1312,AV$23),COUNTIFS('Calendar Calcs'!$E$2:$E1312,AV$23,'Calendar Calcs'!$D$2:$D1312,"&lt;="&amp;WEEKDAY($V345)))))</f>
        <v/>
      </c>
      <c r="AW345" s="69" t="str">
        <f>IF($AO345="","", IF($AO345&lt;AW$23,0,IF($AO345&gt;AW$23,COUNTIFS('Calendar Calcs'!$E$2:$E1312,AW$23),COUNTIFS('Calendar Calcs'!$E$2:$E1312,AW$23,'Calendar Calcs'!$D$2:$D1312,"&lt;="&amp;WEEKDAY($V345)))))</f>
        <v/>
      </c>
      <c r="AX345" s="69" t="str">
        <f>IF($AO345="","", IF($AO345&lt;AX$23,0,IF($AO345&gt;AX$23,COUNTIFS('Calendar Calcs'!$E$2:$E1312,AX$23),COUNTIFS('Calendar Calcs'!$E$2:$E1312,AX$23,'Calendar Calcs'!$D$2:$D1312,"&lt;="&amp;WEEKDAY($V345)))))</f>
        <v/>
      </c>
      <c r="AY345" s="69" t="str">
        <f>IF($W345="","",VLOOKUP($W345,'Calendar Calcs'!$B$2:$E1312,4,FALSE))</f>
        <v/>
      </c>
      <c r="AZ345" s="69" t="str">
        <f>IF($AY345="","",IF($AY345&gt;AZ$23,0,IF($AY345&lt;AZ$23,COUNTIFS('Calendar Calcs'!$E$2:$E1312,AZ$23),COUNTIFS('Calendar Calcs'!$E$2:$E1312,AZ$23,'Calendar Calcs'!$D$2:$D1312,"&gt;="&amp;WEEKDAY($W345)))))</f>
        <v/>
      </c>
      <c r="BA345" s="69" t="str">
        <f>IF($AY345="","",IF($AY345&gt;BA$23,0,IF($AY345&lt;BA$23,COUNTIFS('Calendar Calcs'!$E$2:$E1312,BA$23),COUNTIFS('Calendar Calcs'!$E$2:$E1312,BA$23,'Calendar Calcs'!$D$2:$D1312,"&gt;="&amp;WEEKDAY($W345)))))</f>
        <v/>
      </c>
      <c r="BB345" s="69" t="str">
        <f>IF($AY345="","",IF($AY345&gt;BB$23,0,IF($AY345&lt;BB$23,COUNTIFS('Calendar Calcs'!$E$2:$E1312,BB$23),COUNTIFS('Calendar Calcs'!$E$2:$E1312,BB$23,'Calendar Calcs'!$D$2:$D1312,"&gt;="&amp;WEEKDAY($W345)))))</f>
        <v/>
      </c>
      <c r="BC345" s="69" t="str">
        <f>IF($AY345="","",IF($AY345&gt;BC$23,0,IF($AY345&lt;BC$23,COUNTIFS('Calendar Calcs'!$E$2:$E1312,BC$23),COUNTIFS('Calendar Calcs'!$E$2:$E1312,BC$23,'Calendar Calcs'!$D$2:$D1312,"&gt;="&amp;WEEKDAY($W345)))))</f>
        <v/>
      </c>
      <c r="BD345" s="69" t="str">
        <f>IF($AY345="","",IF($AY345&gt;BD$23,0,IF($AY345&lt;BD$23,COUNTIFS('Calendar Calcs'!$E$2:$E1312,BD$23),COUNTIFS('Calendar Calcs'!$E$2:$E1312,BD$23,'Calendar Calcs'!$D$2:$D1312,"&gt;="&amp;WEEKDAY($W345)))))</f>
        <v/>
      </c>
      <c r="BE345" s="69" t="str">
        <f>IF($AY345="","",IF($AY345&gt;BE$23,0,IF($AY345&lt;BE$23,COUNTIFS('Calendar Calcs'!$E$2:$E1312,BE$23),COUNTIFS('Calendar Calcs'!$E$2:$E1312,BE$23,'Calendar Calcs'!$D$2:$D1312,"&gt;="&amp;WEEKDAY($W345)))))</f>
        <v/>
      </c>
      <c r="BF345" s="69" t="str">
        <f>IF($AY345="","",IF($AY345&gt;BF$23,0,IF($AY345&lt;BF$23,COUNTIFS('Calendar Calcs'!$E$2:$E1312,BF$23),COUNTIFS('Calendar Calcs'!$E$2:$E1312,BF$23,'Calendar Calcs'!$D$2:$D1312,"&gt;="&amp;WEEKDAY($W345)))))</f>
        <v/>
      </c>
      <c r="BG345" s="69" t="str">
        <f>IF($AY345="","",IF($AY345&gt;BG$23,0,IF($AY345&lt;BG$23,COUNTIFS('Calendar Calcs'!$E$2:$E1312,BG$23),COUNTIFS('Calendar Calcs'!$E$2:$E1312,BG$23,'Calendar Calcs'!$D$2:$D1312,"&gt;="&amp;WEEKDAY($W345)))))</f>
        <v/>
      </c>
      <c r="BH345" s="69">
        <f t="shared" ref="BH345:BH408" si="113">+BK345</f>
        <v>6</v>
      </c>
      <c r="BI345" s="69">
        <f>IF(Cover!$E$43="","",VLOOKUP(Cover!$E$43,'Calendar Calcs'!$B$2:$E1312,4,FALSE))</f>
        <v>1</v>
      </c>
      <c r="BJ345" s="69">
        <f>IF($BI345="","", IF($BI345&lt;BJ$23,0,IF($BI345&gt;=BJ$23,COUNTIFS('Calendar Calcs'!$E$2:$E1312,BJ$23),COUNTIFS('Calendar Calcs'!$E$2:$E1312,BJ$23,'Calendar Calcs'!$D$2:$D1312,"&lt;="&amp;WEEKDAY($V345)))))</f>
        <v>1</v>
      </c>
      <c r="BK345" s="69">
        <f t="shared" si="110"/>
        <v>6</v>
      </c>
      <c r="BN345" s="69" t="str">
        <f>IF(T345&gt;0,"FTE",IF(Cover!$E$47="Weekly",IF(S345&gt;29.75,"FTE","PTE"),IF(S345&gt;59.75,"FTE","PTE")))</f>
        <v>PTE</v>
      </c>
      <c r="BO345" s="69">
        <f>IF(BN345="FTE",30,IF(Cover!$E$47="Weekly",'STEP 2 EE Data'!S345,'STEP 2 EE Data'!S345/2))</f>
        <v>0</v>
      </c>
      <c r="BP345" s="209">
        <f t="shared" ref="BP345:BP408" si="114">IF(BO345=0,0,Y345/U345*BO345)</f>
        <v>0</v>
      </c>
      <c r="BQ345" s="209">
        <f t="shared" ref="BQ345:BQ408" si="115">IF(BO345=0,0,Z345/U345*BO345)</f>
        <v>0</v>
      </c>
      <c r="BR345" s="209">
        <f t="shared" ref="BR345:BR408" si="116">IF(BO345=0,0,AA345/U345*BO345)</f>
        <v>0</v>
      </c>
      <c r="BS345" s="209">
        <f t="shared" ref="BS345:BS408" si="117">IF(BO345=0,0,AB345/U345*BO345)</f>
        <v>0</v>
      </c>
      <c r="BT345" s="209">
        <f t="shared" ref="BT345:BT408" si="118">IF(BO345=0,0,AC345/U345*BO345)</f>
        <v>0</v>
      </c>
      <c r="BU345" s="209">
        <f t="shared" ref="BU345:BU408" si="119">IF(BO345=0,0,AD345/U345*BO345)</f>
        <v>0</v>
      </c>
      <c r="BV345" s="209">
        <f t="shared" ref="BV345:BV408" si="120">IF(BO345=0,0,AF345/U345*BO345)</f>
        <v>0</v>
      </c>
      <c r="BW345" s="209">
        <f t="shared" ref="BW345:BW408" si="121">IF(BO345=0,0,AF345/U345*BO345)</f>
        <v>0</v>
      </c>
      <c r="BX345" s="209">
        <f t="shared" ref="BX345:BX408" si="122">IF(BO345=0,0,AG345/U345*BO345)</f>
        <v>0</v>
      </c>
      <c r="CC345" s="210" t="str">
        <f>IF(B345="","",IF(C345="",IF(Cover!$E$47="Weekly",'STEP 3 EE Comp'!BI350*8,'STEP 3 EE Comp'!BI350*4),IF(Cover!$E$47="Weekly",'STEP 3 EE Comp'!BI350,'STEP 3 EE Comp'!BI350)))</f>
        <v/>
      </c>
      <c r="CD345" s="82" t="str">
        <f t="shared" ref="CD345:CD408" si="123">IF(B345="","",IF(C345="",E345/F345*8,C345))</f>
        <v/>
      </c>
      <c r="CE345" s="417">
        <f t="shared" ref="CE345:CE408" si="124">IF(AI345=0,1,IF(CD345="","",IF(CD345="","",IF(CD345=0,1,CC345/CD345))))</f>
        <v>1</v>
      </c>
      <c r="CF345" s="82" t="str">
        <f t="shared" ref="CF345:CF408" si="125">IF(CE345="","",IF(CE345&gt;=0.75,"Good",IF(M345="Yes","Q2",CC345-(CD345*0.75))))</f>
        <v>Good</v>
      </c>
      <c r="CG345" s="82">
        <f t="shared" ref="CG345:CG408" si="126">IF(CF345="Good",0,IF(CF345="Q2",IF(N345="Yes",0,CC345-(CD345*0.75)),CF345))</f>
        <v>0</v>
      </c>
      <c r="CH345" s="234">
        <f t="shared" ref="CH345:CH408" si="127">IF(C345="",CG345,IF(CG345=0,0,CG345*D345*8))</f>
        <v>0</v>
      </c>
    </row>
    <row r="346" spans="1:86" s="69" customFormat="1" x14ac:dyDescent="0.3">
      <c r="A346" s="555"/>
      <c r="B346" s="52"/>
      <c r="C346" s="52"/>
      <c r="D346" s="52"/>
      <c r="E346" s="52"/>
      <c r="F346" s="507"/>
      <c r="G346" s="210">
        <f t="shared" si="107"/>
        <v>0</v>
      </c>
      <c r="H346" s="82">
        <f t="shared" si="109"/>
        <v>0</v>
      </c>
      <c r="I346" s="211"/>
      <c r="J346" s="441" t="s">
        <v>21</v>
      </c>
      <c r="K346" s="441" t="s">
        <v>21</v>
      </c>
      <c r="L346" s="441" t="s">
        <v>21</v>
      </c>
      <c r="M346" s="441" t="s">
        <v>21</v>
      </c>
      <c r="N346" s="568" t="s">
        <v>21</v>
      </c>
      <c r="O346" s="211"/>
      <c r="P346" s="212" t="str">
        <f>IF(B346="","",
IF(AND(V346="",W346="",B346&lt;&gt;""),"Employed",
IF(AND(V346&lt;&gt;"",W346="",B346&lt;&gt;""),"Terminated",
IF(AND(V346&lt;&gt;"",W346&lt;&gt;"",B346&lt;&gt;""),IF(W346&lt;Cover!$E$43,"Employed","Furloughed"),
IF(AND(V346="",W346&lt;&gt;"",B346&lt;&gt;""),IF(W346&lt;Cover!$E$43,"Employed","Rehired"))))))</f>
        <v/>
      </c>
      <c r="Q346" s="211"/>
      <c r="R346" s="536"/>
      <c r="S346" s="563"/>
      <c r="T346" s="536"/>
      <c r="U346" s="82">
        <f>IF(Cover!$E$47="Weekly",IF(T346&gt;0,T346,R346*S346),IF(T346&gt;0,T346,R346*S346)/2)</f>
        <v>0</v>
      </c>
      <c r="V346" s="564"/>
      <c r="W346" s="564"/>
      <c r="Y346" s="213" t="str">
        <f>IF($B346="","",IF('Actual Allocation Calc'!$AH$78="A",
IF($P346="Employed",$U346/7*BJ346,
IF(AND($P346="Terminated"),($U346/7*AP346),
IF(AND($P346="Furloughed"),($U346/7*AP346)+($U346/7*AZ346),
IF(AND($P346="Rehired"),($U346/7*AZ346),
IF(AND($P346="Terminated",AP346&gt;0),$U346,
IF($P346="Furloughed",IF(AP346&gt;0,$U346)+IF(AZ346&gt;0,$U346),
IF($P346="Rehired",IF(AZ346&gt;0,$U346)))))))),IF('Actual Allocation Calc'!$AH$78="C",'Actual Allocation Calc'!L346,'Actual Allocation Calc'!U346+IF($P346="Employed",$U346/7*BJ346,
IF(AND($P346="Terminated"),($U346/7*AP346),
IF(AND($P346="Furloughed"),($U346/7*AP346)+($U346/7*AZ346),
IF(AND($P346="Rehired"),($U346/7*AZ346),
IF(AND($P346="Terminated",AP346&gt;0),$U346,
IF($P346="Furloughed",IF(AP346&gt;0,$U346)+IF(AZ346&gt;0,$U346),
IF($P346="Rehired",IF(AZ346&gt;0,$U346))))))))*'Actual Allocation Calc'!$AH$99)))</f>
        <v/>
      </c>
      <c r="Z346" s="210" t="str">
        <f>IF($B346="","",IF('Actual Allocation Calc'!$AI$78="A",
IF($P346="Employed",$U346,
IF(AND($P346="Terminated"),($U346/7*AQ346),
IF(AND($P346="Furloughed"),($U346/7*AQ346)+($U346/7*BA346),
IF(AND($P346="Rehired"),($U346/7*BA346),
IF(AND($P346="Terminated",AQ346&gt;0),$U346,
IF($P346="Furloughed",IF(AQ346&gt;0,$U346)+IF(BA346&gt;0,$U346),
IF($P346="Rehired",IF(BA346&gt;0,$U346)))))))),IF('Actual Allocation Calc'!$AI$78="C",'Actual Allocation Calc'!M346,'Actual Allocation Calc'!V346+IF($P346="Employed",$U346,
IF(AND($P346="Terminated"),($U346/7*AQ346),
IF(AND($P346="Furloughed"),($U346/7*AQ346)+($U346/7*BA346),
IF(AND($P346="Rehired"),($U346/7*BA346),
IF(AND($P346="Terminated",AQ346&gt;0),$U346,
IF($P346="Furloughed",IF(AQ346&gt;0,$U346)+IF(BA346&gt;0,$U346),
IF($P346="Rehired",IF(BA346&gt;0,$U346))))))))*'Actual Allocation Calc'!$AI$99)))</f>
        <v/>
      </c>
      <c r="AA346" s="210" t="str">
        <f>IF($B346="","",IF('Actual Allocation Calc'!$AJ$78="A",
IF($P346="Employed",$U346,
IF(AND($P346="Terminated"),($U346/7*AR346),
IF(AND($P346="Furloughed"),($U346/7*AR346)+($U346/7*BB346),
IF(AND($P346="Rehired"),($U346/7*BB346),
IF(AND($P346="Terminated",AR346&gt;0),$U346,
IF($P346="Furloughed",IF(AR346&gt;0,$U346)+IF(BB346&gt;0,$U346),
IF($P346="Rehired",IF(BB346&gt;0,$U346)))))))),IF('Actual Allocation Calc'!$AJ$78="C",'Actual Allocation Calc'!N346,'Actual Allocation Calc'!W346+IF($P346="Employed",$U346,
IF(AND($P346="Terminated"),($U346/7*AR346),
IF(AND($P346="Furloughed"),($U346/7*AR346)+($U346/7*BB346),
IF(AND($P346="Rehired"),($U346/7*BB346),
IF(AND($P346="Terminated",AR346&gt;0),$U346,
IF($P346="Furloughed",IF(AR346&gt;0,$U346)+IF(BB346&gt;0,$U346),
IF($P346="Rehired",IF(BB346&gt;0,$U346))))))))*'Actual Allocation Calc'!$AJ$99)))</f>
        <v/>
      </c>
      <c r="AB346" s="210" t="str">
        <f>IF($B346="","",IF('Actual Allocation Calc'!$AK$78="A",
IF($P346="Employed",$U346,
IF(AND($P346="Terminated"),($U346/7*AS346),
IF(AND($P346="Furloughed"),($U346/7*AS346)+($U346/7*BC346),
IF(AND($P346="Rehired"),($U346/7*BC346),
IF(AND($P346="Terminated",AS346&gt;0),$U346,
IF($P346="Furloughed",IF(AS346&gt;0,$U346)+IF(BC346&gt;0,$U346),
IF($P346="Rehired",IF(BC346&gt;0,$U346)))))))),IF('Actual Allocation Calc'!$AK$78="C",'Actual Allocation Calc'!O346,'Actual Allocation Calc'!X346+IF($P346="Employed",$U346,
IF(AND($P346="Terminated"),($U346/7*AS346),
IF(AND($P346="Furloughed"),($U346/7*AS346)+($U346/7*BC346),
IF(AND($P346="Rehired"),($U346/7*BC346),
IF(AND($P346="Terminated",AS346&gt;0),$U346,
IF($P346="Furloughed",IF(AS346&gt;0,$U346)+IF(BC346&gt;0,$U346),
IF($P346="Rehired",IF(BC346&gt;0,$U346))))))))*'Actual Allocation Calc'!$AK$99)))</f>
        <v/>
      </c>
      <c r="AC346" s="210" t="str">
        <f>IF($B346="","",IF('Actual Allocation Calc'!$AL$78="A",
IF($P346="Employed",$U346,
IF(AND($P346="Terminated"),($U346/7*AT346),
IF(AND($P346="Furloughed"),($U346/7*AT346)+($U346/7*BD346),
IF(AND($P346="Rehired"),($U346/7*BD346),
IF(AND($P346="Terminated",AT346&gt;0),$U346,
IF($P346="Furloughed",IF(AT346&gt;0,$U346)+IF(BD346&gt;0,$U346),
IF($P346="Rehired",IF(BD346&gt;0,$U346)))))))),IF('Actual Allocation Calc'!$AL$78="C",'Actual Allocation Calc'!P346,'Actual Allocation Calc'!Y346+IF($P346="Employed",$U346,
IF(AND($P346="Terminated"),($U346/7*AT346),
IF(AND($P346="Furloughed"),($U346/7*AT346)+($U346/7*BD346),
IF(AND($P346="Rehired"),($U346/7*BD346),
IF(AND($P346="Terminated",AT346&gt;0),$U346,
IF($P346="Furloughed",IF(AT346&gt;0,$U346)+IF(BD346&gt;0,$U346),
IF($P346="Rehired",IF(BD346&gt;0,$U346))))))))*'Actual Allocation Calc'!$AL$99)))</f>
        <v/>
      </c>
      <c r="AD346" s="210" t="str">
        <f>IF($B346="","",IF('Actual Allocation Calc'!$AM$78="A",
IF($P346="Employed",$U346,
IF(AND($P346="Terminated"),($U346/7*AU346),
IF(AND($P346="Furloughed"),($U346/7*AU346)+($U346/7*BE346),
IF(AND($P346="Rehired"),($U346/7*BE346),
IF(AND($P346="Terminated",AU346&gt;0),$U346,
IF($P346="Furloughed",IF(AU346&gt;0,$U346)+IF(BE346&gt;0,$U346),
IF($P346="Rehired",IF(BE346&gt;0,$U346)))))))),IF('Actual Allocation Calc'!$AM$78="C",'Actual Allocation Calc'!Q346,'Actual Allocation Calc'!Z346+IF($P346="Employed",$U346,
IF(AND($P346="Terminated"),($U346/7*AU346),
IF(AND($P346="Furloughed"),($U346/7*AU346)+($U346/7*BE346),
IF(AND($P346="Rehired"),($U346/7*BE346),
IF(AND($P346="Terminated",AU346&gt;0),$U346,
IF($P346="Furloughed",IF(AU346&gt;0,$U346)+IF(BE346&gt;0,$U346),
IF($P346="Rehired",IF(BE346&gt;0,$U346))))))))*'Actual Allocation Calc'!$AM$99)))</f>
        <v/>
      </c>
      <c r="AE346" s="210" t="str">
        <f>IF($B346="","",IF('Actual Allocation Calc'!$AN$78="A",
IF($P346="Employed",$U346,
IF(AND($P346="Terminated"),($U346/7*AV346),
IF(AND($P346="Furloughed"),($U346/7*AV346)+($U346/7*BF346),
IF(AND($P346="Rehired"),($U346/7*BF346),
IF(AND($P346="Terminated",AV346&gt;0),$U346,
IF($P346="Furloughed",IF(AV346&gt;0,$U346)+IF(BF346&gt;0,$U346),
IF($P346="Rehired",IF(BF346&gt;0,$U346)))))))),IF('Actual Allocation Calc'!$AN$78="C",'Actual Allocation Calc'!R346,'Actual Allocation Calc'!AA346+IF($P346="Employed",$U346,
IF(AND($P346="Terminated"),($U346/7*AV346),
IF(AND($P346="Furloughed"),($U346/7*AV346)+($U346/7*BF346),
IF(AND($P346="Rehired"),($U346/7*BF346),
IF(AND($P346="Terminated",AV346&gt;0),$U346,
IF($P346="Furloughed",IF(AV346&gt;0,$U346)+IF(BF346&gt;0,$U346),
IF($P346="Rehired",IF(BF346&gt;0,$U346))))))))*'Actual Allocation Calc'!$AN$99)))</f>
        <v/>
      </c>
      <c r="AF346" s="210" t="str">
        <f>IF($B346="","",IF('Actual Allocation Calc'!$AO$78="A",
IF($P346="Employed",$U346,
IF(AND($P346="Terminated"),($U346/7*AW346),
IF(AND($P346="Furloughed"),($U346/7*AW346)+($U346/7*BG346),
IF(AND($P346="Rehired"),($U346/7*BG346),
IF(AND($P346="Terminated",AW346&gt;0),$U346,
IF($P346="Furloughed",IF(AW346&gt;0,$U346)+IF(BG346&gt;0,$U346),
IF($P346="Rehired",IF(BG346&gt;0,$U346)))))))),IF('Actual Allocation Calc'!$AO$78="C",'Actual Allocation Calc'!S346,'Actual Allocation Calc'!AB346+IF($P346="Employed",$U346,
IF(AND($P346="Terminated"),($U346/7*AW346),
IF(AND($P346="Furloughed"),($U346/7*AW346)+($U346/7*BG346),
IF(AND($P346="Rehired"),($U346/7*BG346),
IF(AND($P346="Terminated",AW346&gt;0),$U346,
IF($P346="Furloughed",IF(AW346&gt;0,$U346)+IF(BG346&gt;0,$U346),
IF($P346="Rehired",IF(BG346&gt;0,$U346))))))))*'Actual Allocation Calc'!$AO$99)))</f>
        <v/>
      </c>
      <c r="AG346" s="210" t="str">
        <f>IF($B346="","",IF('Actual Allocation Calc'!$AP$78="A",
IF($P346="Employed",$U346/7*BK346,
IF(AND($P346="Terminated"),($U346/7*AX346),
IF(AND($P346="Furloughed"),($U346/7*AX346)+($U346/7*BH346),
IF(AND($P346="Rehired"),($U346/7*BH346),
IF(AND($P346="Terminated",AX346&gt;0),$U346,
IF($P346="Furloughed",IF(AX346&gt;0,$U346)+IF(BH346&gt;0,$U346),
IF($P346="Rehired",IF(BH346&gt;0,$U346)))))))),IF('Actual Allocation Calc'!$AP$78="C",'Actual Allocation Calc'!T346,'Actual Allocation Calc'!AC346+IF($P346="Employed",$U346/7*BK346,
IF(AND($P346="Terminated"),($U346/7*AX346),
IF(AND($P346="Furloughed"),($U346/7*AX346)+($U346/7*BH346),
IF(AND($P346="Rehired"),($U346/7*BH346),
IF(AND($P346="Terminated",AX346&gt;0),$U346,
IF($P346="Furloughed",IF(AX346&gt;0,$U346)+IF(BH346&gt;0,$U346),
IF($P346="Rehired",IF(BH346&gt;0,$U346))))))))*'Actual Allocation Calc'!$AP$99)))</f>
        <v/>
      </c>
      <c r="AH346" s="536"/>
      <c r="AI346" s="82">
        <f t="shared" si="108"/>
        <v>0</v>
      </c>
      <c r="AJ346" s="210">
        <f t="shared" si="111"/>
        <v>0</v>
      </c>
      <c r="AK346" s="397" t="str">
        <f t="shared" si="112"/>
        <v/>
      </c>
      <c r="AM346" s="122"/>
      <c r="AO346" s="214" t="str">
        <f>IFERROR(IF($V346="","",VLOOKUP(V346,'Calendar Calcs'!$B$2:$E1313,4,FALSE)),0)</f>
        <v/>
      </c>
      <c r="AP346" s="69" t="str">
        <f>IF($AO346="","", IF($AO346&lt;AP$23,0,IF($AO346&gt;AP$23,COUNTIFS('Calendar Calcs'!$E$2:$E1313,AP$23),COUNTIFS('Calendar Calcs'!$E$2:$E1313,AP$23,'Calendar Calcs'!$D$2:$D1313,"&lt;="&amp;WEEKDAY($V346)))))</f>
        <v/>
      </c>
      <c r="AQ346" s="69" t="str">
        <f>IF($AO346="","", IF($AO346&lt;AQ$23,0,IF($AO346&gt;AQ$23,COUNTIFS('Calendar Calcs'!$E$2:$E1313,AQ$23),COUNTIFS('Calendar Calcs'!$E$2:$E1313,AQ$23,'Calendar Calcs'!$D$2:$D1313,"&lt;="&amp;WEEKDAY($V346)))))</f>
        <v/>
      </c>
      <c r="AR346" s="69" t="str">
        <f>IF($AO346="","", IF($AO346&lt;AR$23,0,IF($AO346&gt;AR$23,COUNTIFS('Calendar Calcs'!$E$2:$E1313,AR$23),COUNTIFS('Calendar Calcs'!$E$2:$E1313,AR$23,'Calendar Calcs'!$D$2:$D1313,"&lt;="&amp;WEEKDAY($V346)))))</f>
        <v/>
      </c>
      <c r="AS346" s="69" t="str">
        <f>IF($AO346="","", IF($AO346&lt;AS$23,0,IF($AO346&gt;AS$23,COUNTIFS('Calendar Calcs'!$E$2:$E1313,AS$23),COUNTIFS('Calendar Calcs'!$E$2:$E1313,AS$23,'Calendar Calcs'!$D$2:$D1313,"&lt;="&amp;WEEKDAY($V346)))))</f>
        <v/>
      </c>
      <c r="AT346" s="69" t="str">
        <f>IF($AO346="","", IF($AO346&lt;AT$23,0,IF($AO346&gt;AT$23,COUNTIFS('Calendar Calcs'!$E$2:$E1313,AT$23),COUNTIFS('Calendar Calcs'!$E$2:$E1313,AT$23,'Calendar Calcs'!$D$2:$D1313,"&lt;="&amp;WEEKDAY($V346)))))</f>
        <v/>
      </c>
      <c r="AU346" s="69" t="str">
        <f>IF($AO346="","", IF($AO346&lt;AU$23,0,IF($AO346&gt;AU$23,COUNTIFS('Calendar Calcs'!$E$2:$E1313,AU$23),COUNTIFS('Calendar Calcs'!$E$2:$E1313,AU$23,'Calendar Calcs'!$D$2:$D1313,"&lt;="&amp;WEEKDAY($V346)))))</f>
        <v/>
      </c>
      <c r="AV346" s="69" t="str">
        <f>IF($AO346="","", IF($AO346&lt;AV$23,0,IF($AO346&gt;AV$23,COUNTIFS('Calendar Calcs'!$E$2:$E1313,AV$23),COUNTIFS('Calendar Calcs'!$E$2:$E1313,AV$23,'Calendar Calcs'!$D$2:$D1313,"&lt;="&amp;WEEKDAY($V346)))))</f>
        <v/>
      </c>
      <c r="AW346" s="69" t="str">
        <f>IF($AO346="","", IF($AO346&lt;AW$23,0,IF($AO346&gt;AW$23,COUNTIFS('Calendar Calcs'!$E$2:$E1313,AW$23),COUNTIFS('Calendar Calcs'!$E$2:$E1313,AW$23,'Calendar Calcs'!$D$2:$D1313,"&lt;="&amp;WEEKDAY($V346)))))</f>
        <v/>
      </c>
      <c r="AX346" s="69" t="str">
        <f>IF($AO346="","", IF($AO346&lt;AX$23,0,IF($AO346&gt;AX$23,COUNTIFS('Calendar Calcs'!$E$2:$E1313,AX$23),COUNTIFS('Calendar Calcs'!$E$2:$E1313,AX$23,'Calendar Calcs'!$D$2:$D1313,"&lt;="&amp;WEEKDAY($V346)))))</f>
        <v/>
      </c>
      <c r="AY346" s="69" t="str">
        <f>IF($W346="","",VLOOKUP($W346,'Calendar Calcs'!$B$2:$E1313,4,FALSE))</f>
        <v/>
      </c>
      <c r="AZ346" s="69" t="str">
        <f>IF($AY346="","",IF($AY346&gt;AZ$23,0,IF($AY346&lt;AZ$23,COUNTIFS('Calendar Calcs'!$E$2:$E1313,AZ$23),COUNTIFS('Calendar Calcs'!$E$2:$E1313,AZ$23,'Calendar Calcs'!$D$2:$D1313,"&gt;="&amp;WEEKDAY($W346)))))</f>
        <v/>
      </c>
      <c r="BA346" s="69" t="str">
        <f>IF($AY346="","",IF($AY346&gt;BA$23,0,IF($AY346&lt;BA$23,COUNTIFS('Calendar Calcs'!$E$2:$E1313,BA$23),COUNTIFS('Calendar Calcs'!$E$2:$E1313,BA$23,'Calendar Calcs'!$D$2:$D1313,"&gt;="&amp;WEEKDAY($W346)))))</f>
        <v/>
      </c>
      <c r="BB346" s="69" t="str">
        <f>IF($AY346="","",IF($AY346&gt;BB$23,0,IF($AY346&lt;BB$23,COUNTIFS('Calendar Calcs'!$E$2:$E1313,BB$23),COUNTIFS('Calendar Calcs'!$E$2:$E1313,BB$23,'Calendar Calcs'!$D$2:$D1313,"&gt;="&amp;WEEKDAY($W346)))))</f>
        <v/>
      </c>
      <c r="BC346" s="69" t="str">
        <f>IF($AY346="","",IF($AY346&gt;BC$23,0,IF($AY346&lt;BC$23,COUNTIFS('Calendar Calcs'!$E$2:$E1313,BC$23),COUNTIFS('Calendar Calcs'!$E$2:$E1313,BC$23,'Calendar Calcs'!$D$2:$D1313,"&gt;="&amp;WEEKDAY($W346)))))</f>
        <v/>
      </c>
      <c r="BD346" s="69" t="str">
        <f>IF($AY346="","",IF($AY346&gt;BD$23,0,IF($AY346&lt;BD$23,COUNTIFS('Calendar Calcs'!$E$2:$E1313,BD$23),COUNTIFS('Calendar Calcs'!$E$2:$E1313,BD$23,'Calendar Calcs'!$D$2:$D1313,"&gt;="&amp;WEEKDAY($W346)))))</f>
        <v/>
      </c>
      <c r="BE346" s="69" t="str">
        <f>IF($AY346="","",IF($AY346&gt;BE$23,0,IF($AY346&lt;BE$23,COUNTIFS('Calendar Calcs'!$E$2:$E1313,BE$23),COUNTIFS('Calendar Calcs'!$E$2:$E1313,BE$23,'Calendar Calcs'!$D$2:$D1313,"&gt;="&amp;WEEKDAY($W346)))))</f>
        <v/>
      </c>
      <c r="BF346" s="69" t="str">
        <f>IF($AY346="","",IF($AY346&gt;BF$23,0,IF($AY346&lt;BF$23,COUNTIFS('Calendar Calcs'!$E$2:$E1313,BF$23),COUNTIFS('Calendar Calcs'!$E$2:$E1313,BF$23,'Calendar Calcs'!$D$2:$D1313,"&gt;="&amp;WEEKDAY($W346)))))</f>
        <v/>
      </c>
      <c r="BG346" s="69" t="str">
        <f>IF($AY346="","",IF($AY346&gt;BG$23,0,IF($AY346&lt;BG$23,COUNTIFS('Calendar Calcs'!$E$2:$E1313,BG$23),COUNTIFS('Calendar Calcs'!$E$2:$E1313,BG$23,'Calendar Calcs'!$D$2:$D1313,"&gt;="&amp;WEEKDAY($W346)))))</f>
        <v/>
      </c>
      <c r="BH346" s="69">
        <f t="shared" si="113"/>
        <v>6</v>
      </c>
      <c r="BI346" s="69">
        <f>IF(Cover!$E$43="","",VLOOKUP(Cover!$E$43,'Calendar Calcs'!$B$2:$E1313,4,FALSE))</f>
        <v>1</v>
      </c>
      <c r="BJ346" s="69">
        <f>IF($BI346="","", IF($BI346&lt;BJ$23,0,IF($BI346&gt;=BJ$23,COUNTIFS('Calendar Calcs'!$E$2:$E1313,BJ$23),COUNTIFS('Calendar Calcs'!$E$2:$E1313,BJ$23,'Calendar Calcs'!$D$2:$D1313,"&lt;="&amp;WEEKDAY($V346)))))</f>
        <v>1</v>
      </c>
      <c r="BK346" s="69">
        <f t="shared" si="110"/>
        <v>6</v>
      </c>
      <c r="BN346" s="69" t="str">
        <f>IF(T346&gt;0,"FTE",IF(Cover!$E$47="Weekly",IF(S346&gt;29.75,"FTE","PTE"),IF(S346&gt;59.75,"FTE","PTE")))</f>
        <v>PTE</v>
      </c>
      <c r="BO346" s="69">
        <f>IF(BN346="FTE",30,IF(Cover!$E$47="Weekly",'STEP 2 EE Data'!S346,'STEP 2 EE Data'!S346/2))</f>
        <v>0</v>
      </c>
      <c r="BP346" s="209">
        <f t="shared" si="114"/>
        <v>0</v>
      </c>
      <c r="BQ346" s="209">
        <f t="shared" si="115"/>
        <v>0</v>
      </c>
      <c r="BR346" s="209">
        <f t="shared" si="116"/>
        <v>0</v>
      </c>
      <c r="BS346" s="209">
        <f t="shared" si="117"/>
        <v>0</v>
      </c>
      <c r="BT346" s="209">
        <f t="shared" si="118"/>
        <v>0</v>
      </c>
      <c r="BU346" s="209">
        <f t="shared" si="119"/>
        <v>0</v>
      </c>
      <c r="BV346" s="209">
        <f t="shared" si="120"/>
        <v>0</v>
      </c>
      <c r="BW346" s="209">
        <f t="shared" si="121"/>
        <v>0</v>
      </c>
      <c r="BX346" s="209">
        <f t="shared" si="122"/>
        <v>0</v>
      </c>
      <c r="CC346" s="210" t="str">
        <f>IF(B346="","",IF(C346="",IF(Cover!$E$47="Weekly",'STEP 3 EE Comp'!BI351*8,'STEP 3 EE Comp'!BI351*4),IF(Cover!$E$47="Weekly",'STEP 3 EE Comp'!BI351,'STEP 3 EE Comp'!BI351)))</f>
        <v/>
      </c>
      <c r="CD346" s="82" t="str">
        <f t="shared" si="123"/>
        <v/>
      </c>
      <c r="CE346" s="417">
        <f t="shared" si="124"/>
        <v>1</v>
      </c>
      <c r="CF346" s="82" t="str">
        <f t="shared" si="125"/>
        <v>Good</v>
      </c>
      <c r="CG346" s="82">
        <f t="shared" si="126"/>
        <v>0</v>
      </c>
      <c r="CH346" s="234">
        <f t="shared" si="127"/>
        <v>0</v>
      </c>
    </row>
    <row r="347" spans="1:86" s="69" customFormat="1" x14ac:dyDescent="0.3">
      <c r="A347" s="555"/>
      <c r="B347" s="52"/>
      <c r="C347" s="52"/>
      <c r="D347" s="52"/>
      <c r="E347" s="52"/>
      <c r="F347" s="507"/>
      <c r="G347" s="210">
        <f t="shared" si="107"/>
        <v>0</v>
      </c>
      <c r="H347" s="82">
        <f t="shared" si="109"/>
        <v>0</v>
      </c>
      <c r="I347" s="211"/>
      <c r="J347" s="441" t="s">
        <v>21</v>
      </c>
      <c r="K347" s="441" t="s">
        <v>21</v>
      </c>
      <c r="L347" s="441" t="s">
        <v>21</v>
      </c>
      <c r="M347" s="441" t="s">
        <v>21</v>
      </c>
      <c r="N347" s="568" t="s">
        <v>21</v>
      </c>
      <c r="O347" s="211"/>
      <c r="P347" s="212" t="str">
        <f>IF(B347="","",
IF(AND(V347="",W347="",B347&lt;&gt;""),"Employed",
IF(AND(V347&lt;&gt;"",W347="",B347&lt;&gt;""),"Terminated",
IF(AND(V347&lt;&gt;"",W347&lt;&gt;"",B347&lt;&gt;""),IF(W347&lt;Cover!$E$43,"Employed","Furloughed"),
IF(AND(V347="",W347&lt;&gt;"",B347&lt;&gt;""),IF(W347&lt;Cover!$E$43,"Employed","Rehired"))))))</f>
        <v/>
      </c>
      <c r="Q347" s="211"/>
      <c r="R347" s="536"/>
      <c r="S347" s="563"/>
      <c r="T347" s="536"/>
      <c r="U347" s="82">
        <f>IF(Cover!$E$47="Weekly",IF(T347&gt;0,T347,R347*S347),IF(T347&gt;0,T347,R347*S347)/2)</f>
        <v>0</v>
      </c>
      <c r="V347" s="564"/>
      <c r="W347" s="564"/>
      <c r="Y347" s="213" t="str">
        <f>IF($B347="","",IF('Actual Allocation Calc'!$AH$78="A",
IF($P347="Employed",$U347/7*BJ347,
IF(AND($P347="Terminated"),($U347/7*AP347),
IF(AND($P347="Furloughed"),($U347/7*AP347)+($U347/7*AZ347),
IF(AND($P347="Rehired"),($U347/7*AZ347),
IF(AND($P347="Terminated",AP347&gt;0),$U347,
IF($P347="Furloughed",IF(AP347&gt;0,$U347)+IF(AZ347&gt;0,$U347),
IF($P347="Rehired",IF(AZ347&gt;0,$U347)))))))),IF('Actual Allocation Calc'!$AH$78="C",'Actual Allocation Calc'!L347,'Actual Allocation Calc'!U347+IF($P347="Employed",$U347/7*BJ347,
IF(AND($P347="Terminated"),($U347/7*AP347),
IF(AND($P347="Furloughed"),($U347/7*AP347)+($U347/7*AZ347),
IF(AND($P347="Rehired"),($U347/7*AZ347),
IF(AND($P347="Terminated",AP347&gt;0),$U347,
IF($P347="Furloughed",IF(AP347&gt;0,$U347)+IF(AZ347&gt;0,$U347),
IF($P347="Rehired",IF(AZ347&gt;0,$U347))))))))*'Actual Allocation Calc'!$AH$99)))</f>
        <v/>
      </c>
      <c r="Z347" s="210" t="str">
        <f>IF($B347="","",IF('Actual Allocation Calc'!$AI$78="A",
IF($P347="Employed",$U347,
IF(AND($P347="Terminated"),($U347/7*AQ347),
IF(AND($P347="Furloughed"),($U347/7*AQ347)+($U347/7*BA347),
IF(AND($P347="Rehired"),($U347/7*BA347),
IF(AND($P347="Terminated",AQ347&gt;0),$U347,
IF($P347="Furloughed",IF(AQ347&gt;0,$U347)+IF(BA347&gt;0,$U347),
IF($P347="Rehired",IF(BA347&gt;0,$U347)))))))),IF('Actual Allocation Calc'!$AI$78="C",'Actual Allocation Calc'!M347,'Actual Allocation Calc'!V347+IF($P347="Employed",$U347,
IF(AND($P347="Terminated"),($U347/7*AQ347),
IF(AND($P347="Furloughed"),($U347/7*AQ347)+($U347/7*BA347),
IF(AND($P347="Rehired"),($U347/7*BA347),
IF(AND($P347="Terminated",AQ347&gt;0),$U347,
IF($P347="Furloughed",IF(AQ347&gt;0,$U347)+IF(BA347&gt;0,$U347),
IF($P347="Rehired",IF(BA347&gt;0,$U347))))))))*'Actual Allocation Calc'!$AI$99)))</f>
        <v/>
      </c>
      <c r="AA347" s="210" t="str">
        <f>IF($B347="","",IF('Actual Allocation Calc'!$AJ$78="A",
IF($P347="Employed",$U347,
IF(AND($P347="Terminated"),($U347/7*AR347),
IF(AND($P347="Furloughed"),($U347/7*AR347)+($U347/7*BB347),
IF(AND($P347="Rehired"),($U347/7*BB347),
IF(AND($P347="Terminated",AR347&gt;0),$U347,
IF($P347="Furloughed",IF(AR347&gt;0,$U347)+IF(BB347&gt;0,$U347),
IF($P347="Rehired",IF(BB347&gt;0,$U347)))))))),IF('Actual Allocation Calc'!$AJ$78="C",'Actual Allocation Calc'!N347,'Actual Allocation Calc'!W347+IF($P347="Employed",$U347,
IF(AND($P347="Terminated"),($U347/7*AR347),
IF(AND($P347="Furloughed"),($U347/7*AR347)+($U347/7*BB347),
IF(AND($P347="Rehired"),($U347/7*BB347),
IF(AND($P347="Terminated",AR347&gt;0),$U347,
IF($P347="Furloughed",IF(AR347&gt;0,$U347)+IF(BB347&gt;0,$U347),
IF($P347="Rehired",IF(BB347&gt;0,$U347))))))))*'Actual Allocation Calc'!$AJ$99)))</f>
        <v/>
      </c>
      <c r="AB347" s="210" t="str">
        <f>IF($B347="","",IF('Actual Allocation Calc'!$AK$78="A",
IF($P347="Employed",$U347,
IF(AND($P347="Terminated"),($U347/7*AS347),
IF(AND($P347="Furloughed"),($U347/7*AS347)+($U347/7*BC347),
IF(AND($P347="Rehired"),($U347/7*BC347),
IF(AND($P347="Terminated",AS347&gt;0),$U347,
IF($P347="Furloughed",IF(AS347&gt;0,$U347)+IF(BC347&gt;0,$U347),
IF($P347="Rehired",IF(BC347&gt;0,$U347)))))))),IF('Actual Allocation Calc'!$AK$78="C",'Actual Allocation Calc'!O347,'Actual Allocation Calc'!X347+IF($P347="Employed",$U347,
IF(AND($P347="Terminated"),($U347/7*AS347),
IF(AND($P347="Furloughed"),($U347/7*AS347)+($U347/7*BC347),
IF(AND($P347="Rehired"),($U347/7*BC347),
IF(AND($P347="Terminated",AS347&gt;0),$U347,
IF($P347="Furloughed",IF(AS347&gt;0,$U347)+IF(BC347&gt;0,$U347),
IF($P347="Rehired",IF(BC347&gt;0,$U347))))))))*'Actual Allocation Calc'!$AK$99)))</f>
        <v/>
      </c>
      <c r="AC347" s="210" t="str">
        <f>IF($B347="","",IF('Actual Allocation Calc'!$AL$78="A",
IF($P347="Employed",$U347,
IF(AND($P347="Terminated"),($U347/7*AT347),
IF(AND($P347="Furloughed"),($U347/7*AT347)+($U347/7*BD347),
IF(AND($P347="Rehired"),($U347/7*BD347),
IF(AND($P347="Terminated",AT347&gt;0),$U347,
IF($P347="Furloughed",IF(AT347&gt;0,$U347)+IF(BD347&gt;0,$U347),
IF($P347="Rehired",IF(BD347&gt;0,$U347)))))))),IF('Actual Allocation Calc'!$AL$78="C",'Actual Allocation Calc'!P347,'Actual Allocation Calc'!Y347+IF($P347="Employed",$U347,
IF(AND($P347="Terminated"),($U347/7*AT347),
IF(AND($P347="Furloughed"),($U347/7*AT347)+($U347/7*BD347),
IF(AND($P347="Rehired"),($U347/7*BD347),
IF(AND($P347="Terminated",AT347&gt;0),$U347,
IF($P347="Furloughed",IF(AT347&gt;0,$U347)+IF(BD347&gt;0,$U347),
IF($P347="Rehired",IF(BD347&gt;0,$U347))))))))*'Actual Allocation Calc'!$AL$99)))</f>
        <v/>
      </c>
      <c r="AD347" s="210" t="str">
        <f>IF($B347="","",IF('Actual Allocation Calc'!$AM$78="A",
IF($P347="Employed",$U347,
IF(AND($P347="Terminated"),($U347/7*AU347),
IF(AND($P347="Furloughed"),($U347/7*AU347)+($U347/7*BE347),
IF(AND($P347="Rehired"),($U347/7*BE347),
IF(AND($P347="Terminated",AU347&gt;0),$U347,
IF($P347="Furloughed",IF(AU347&gt;0,$U347)+IF(BE347&gt;0,$U347),
IF($P347="Rehired",IF(BE347&gt;0,$U347)))))))),IF('Actual Allocation Calc'!$AM$78="C",'Actual Allocation Calc'!Q347,'Actual Allocation Calc'!Z347+IF($P347="Employed",$U347,
IF(AND($P347="Terminated"),($U347/7*AU347),
IF(AND($P347="Furloughed"),($U347/7*AU347)+($U347/7*BE347),
IF(AND($P347="Rehired"),($U347/7*BE347),
IF(AND($P347="Terminated",AU347&gt;0),$U347,
IF($P347="Furloughed",IF(AU347&gt;0,$U347)+IF(BE347&gt;0,$U347),
IF($P347="Rehired",IF(BE347&gt;0,$U347))))))))*'Actual Allocation Calc'!$AM$99)))</f>
        <v/>
      </c>
      <c r="AE347" s="210" t="str">
        <f>IF($B347="","",IF('Actual Allocation Calc'!$AN$78="A",
IF($P347="Employed",$U347,
IF(AND($P347="Terminated"),($U347/7*AV347),
IF(AND($P347="Furloughed"),($U347/7*AV347)+($U347/7*BF347),
IF(AND($P347="Rehired"),($U347/7*BF347),
IF(AND($P347="Terminated",AV347&gt;0),$U347,
IF($P347="Furloughed",IF(AV347&gt;0,$U347)+IF(BF347&gt;0,$U347),
IF($P347="Rehired",IF(BF347&gt;0,$U347)))))))),IF('Actual Allocation Calc'!$AN$78="C",'Actual Allocation Calc'!R347,'Actual Allocation Calc'!AA347+IF($P347="Employed",$U347,
IF(AND($P347="Terminated"),($U347/7*AV347),
IF(AND($P347="Furloughed"),($U347/7*AV347)+($U347/7*BF347),
IF(AND($P347="Rehired"),($U347/7*BF347),
IF(AND($P347="Terminated",AV347&gt;0),$U347,
IF($P347="Furloughed",IF(AV347&gt;0,$U347)+IF(BF347&gt;0,$U347),
IF($P347="Rehired",IF(BF347&gt;0,$U347))))))))*'Actual Allocation Calc'!$AN$99)))</f>
        <v/>
      </c>
      <c r="AF347" s="210" t="str">
        <f>IF($B347="","",IF('Actual Allocation Calc'!$AO$78="A",
IF($P347="Employed",$U347,
IF(AND($P347="Terminated"),($U347/7*AW347),
IF(AND($P347="Furloughed"),($U347/7*AW347)+($U347/7*BG347),
IF(AND($P347="Rehired"),($U347/7*BG347),
IF(AND($P347="Terminated",AW347&gt;0),$U347,
IF($P347="Furloughed",IF(AW347&gt;0,$U347)+IF(BG347&gt;0,$U347),
IF($P347="Rehired",IF(BG347&gt;0,$U347)))))))),IF('Actual Allocation Calc'!$AO$78="C",'Actual Allocation Calc'!S347,'Actual Allocation Calc'!AB347+IF($P347="Employed",$U347,
IF(AND($P347="Terminated"),($U347/7*AW347),
IF(AND($P347="Furloughed"),($U347/7*AW347)+($U347/7*BG347),
IF(AND($P347="Rehired"),($U347/7*BG347),
IF(AND($P347="Terminated",AW347&gt;0),$U347,
IF($P347="Furloughed",IF(AW347&gt;0,$U347)+IF(BG347&gt;0,$U347),
IF($P347="Rehired",IF(BG347&gt;0,$U347))))))))*'Actual Allocation Calc'!$AO$99)))</f>
        <v/>
      </c>
      <c r="AG347" s="210" t="str">
        <f>IF($B347="","",IF('Actual Allocation Calc'!$AP$78="A",
IF($P347="Employed",$U347/7*BK347,
IF(AND($P347="Terminated"),($U347/7*AX347),
IF(AND($P347="Furloughed"),($U347/7*AX347)+($U347/7*BH347),
IF(AND($P347="Rehired"),($U347/7*BH347),
IF(AND($P347="Terminated",AX347&gt;0),$U347,
IF($P347="Furloughed",IF(AX347&gt;0,$U347)+IF(BH347&gt;0,$U347),
IF($P347="Rehired",IF(BH347&gt;0,$U347)))))))),IF('Actual Allocation Calc'!$AP$78="C",'Actual Allocation Calc'!T347,'Actual Allocation Calc'!AC347+IF($P347="Employed",$U347/7*BK347,
IF(AND($P347="Terminated"),($U347/7*AX347),
IF(AND($P347="Furloughed"),($U347/7*AX347)+($U347/7*BH347),
IF(AND($P347="Rehired"),($U347/7*BH347),
IF(AND($P347="Terminated",AX347&gt;0),$U347,
IF($P347="Furloughed",IF(AX347&gt;0,$U347)+IF(BH347&gt;0,$U347),
IF($P347="Rehired",IF(BH347&gt;0,$U347))))))))*'Actual Allocation Calc'!$AP$99)))</f>
        <v/>
      </c>
      <c r="AH347" s="536"/>
      <c r="AI347" s="82">
        <f t="shared" si="108"/>
        <v>0</v>
      </c>
      <c r="AJ347" s="210">
        <f t="shared" si="111"/>
        <v>0</v>
      </c>
      <c r="AK347" s="397" t="str">
        <f t="shared" si="112"/>
        <v/>
      </c>
      <c r="AM347" s="122"/>
      <c r="AO347" s="214" t="str">
        <f>IFERROR(IF($V347="","",VLOOKUP(V347,'Calendar Calcs'!$B$2:$E1314,4,FALSE)),0)</f>
        <v/>
      </c>
      <c r="AP347" s="69" t="str">
        <f>IF($AO347="","", IF($AO347&lt;AP$23,0,IF($AO347&gt;AP$23,COUNTIFS('Calendar Calcs'!$E$2:$E1314,AP$23),COUNTIFS('Calendar Calcs'!$E$2:$E1314,AP$23,'Calendar Calcs'!$D$2:$D1314,"&lt;="&amp;WEEKDAY($V347)))))</f>
        <v/>
      </c>
      <c r="AQ347" s="69" t="str">
        <f>IF($AO347="","", IF($AO347&lt;AQ$23,0,IF($AO347&gt;AQ$23,COUNTIFS('Calendar Calcs'!$E$2:$E1314,AQ$23),COUNTIFS('Calendar Calcs'!$E$2:$E1314,AQ$23,'Calendar Calcs'!$D$2:$D1314,"&lt;="&amp;WEEKDAY($V347)))))</f>
        <v/>
      </c>
      <c r="AR347" s="69" t="str">
        <f>IF($AO347="","", IF($AO347&lt;AR$23,0,IF($AO347&gt;AR$23,COUNTIFS('Calendar Calcs'!$E$2:$E1314,AR$23),COUNTIFS('Calendar Calcs'!$E$2:$E1314,AR$23,'Calendar Calcs'!$D$2:$D1314,"&lt;="&amp;WEEKDAY($V347)))))</f>
        <v/>
      </c>
      <c r="AS347" s="69" t="str">
        <f>IF($AO347="","", IF($AO347&lt;AS$23,0,IF($AO347&gt;AS$23,COUNTIFS('Calendar Calcs'!$E$2:$E1314,AS$23),COUNTIFS('Calendar Calcs'!$E$2:$E1314,AS$23,'Calendar Calcs'!$D$2:$D1314,"&lt;="&amp;WEEKDAY($V347)))))</f>
        <v/>
      </c>
      <c r="AT347" s="69" t="str">
        <f>IF($AO347="","", IF($AO347&lt;AT$23,0,IF($AO347&gt;AT$23,COUNTIFS('Calendar Calcs'!$E$2:$E1314,AT$23),COUNTIFS('Calendar Calcs'!$E$2:$E1314,AT$23,'Calendar Calcs'!$D$2:$D1314,"&lt;="&amp;WEEKDAY($V347)))))</f>
        <v/>
      </c>
      <c r="AU347" s="69" t="str">
        <f>IF($AO347="","", IF($AO347&lt;AU$23,0,IF($AO347&gt;AU$23,COUNTIFS('Calendar Calcs'!$E$2:$E1314,AU$23),COUNTIFS('Calendar Calcs'!$E$2:$E1314,AU$23,'Calendar Calcs'!$D$2:$D1314,"&lt;="&amp;WEEKDAY($V347)))))</f>
        <v/>
      </c>
      <c r="AV347" s="69" t="str">
        <f>IF($AO347="","", IF($AO347&lt;AV$23,0,IF($AO347&gt;AV$23,COUNTIFS('Calendar Calcs'!$E$2:$E1314,AV$23),COUNTIFS('Calendar Calcs'!$E$2:$E1314,AV$23,'Calendar Calcs'!$D$2:$D1314,"&lt;="&amp;WEEKDAY($V347)))))</f>
        <v/>
      </c>
      <c r="AW347" s="69" t="str">
        <f>IF($AO347="","", IF($AO347&lt;AW$23,0,IF($AO347&gt;AW$23,COUNTIFS('Calendar Calcs'!$E$2:$E1314,AW$23),COUNTIFS('Calendar Calcs'!$E$2:$E1314,AW$23,'Calendar Calcs'!$D$2:$D1314,"&lt;="&amp;WEEKDAY($V347)))))</f>
        <v/>
      </c>
      <c r="AX347" s="69" t="str">
        <f>IF($AO347="","", IF($AO347&lt;AX$23,0,IF($AO347&gt;AX$23,COUNTIFS('Calendar Calcs'!$E$2:$E1314,AX$23),COUNTIFS('Calendar Calcs'!$E$2:$E1314,AX$23,'Calendar Calcs'!$D$2:$D1314,"&lt;="&amp;WEEKDAY($V347)))))</f>
        <v/>
      </c>
      <c r="AY347" s="69" t="str">
        <f>IF($W347="","",VLOOKUP($W347,'Calendar Calcs'!$B$2:$E1314,4,FALSE))</f>
        <v/>
      </c>
      <c r="AZ347" s="69" t="str">
        <f>IF($AY347="","",IF($AY347&gt;AZ$23,0,IF($AY347&lt;AZ$23,COUNTIFS('Calendar Calcs'!$E$2:$E1314,AZ$23),COUNTIFS('Calendar Calcs'!$E$2:$E1314,AZ$23,'Calendar Calcs'!$D$2:$D1314,"&gt;="&amp;WEEKDAY($W347)))))</f>
        <v/>
      </c>
      <c r="BA347" s="69" t="str">
        <f>IF($AY347="","",IF($AY347&gt;BA$23,0,IF($AY347&lt;BA$23,COUNTIFS('Calendar Calcs'!$E$2:$E1314,BA$23),COUNTIFS('Calendar Calcs'!$E$2:$E1314,BA$23,'Calendar Calcs'!$D$2:$D1314,"&gt;="&amp;WEEKDAY($W347)))))</f>
        <v/>
      </c>
      <c r="BB347" s="69" t="str">
        <f>IF($AY347="","",IF($AY347&gt;BB$23,0,IF($AY347&lt;BB$23,COUNTIFS('Calendar Calcs'!$E$2:$E1314,BB$23),COUNTIFS('Calendar Calcs'!$E$2:$E1314,BB$23,'Calendar Calcs'!$D$2:$D1314,"&gt;="&amp;WEEKDAY($W347)))))</f>
        <v/>
      </c>
      <c r="BC347" s="69" t="str">
        <f>IF($AY347="","",IF($AY347&gt;BC$23,0,IF($AY347&lt;BC$23,COUNTIFS('Calendar Calcs'!$E$2:$E1314,BC$23),COUNTIFS('Calendar Calcs'!$E$2:$E1314,BC$23,'Calendar Calcs'!$D$2:$D1314,"&gt;="&amp;WEEKDAY($W347)))))</f>
        <v/>
      </c>
      <c r="BD347" s="69" t="str">
        <f>IF($AY347="","",IF($AY347&gt;BD$23,0,IF($AY347&lt;BD$23,COUNTIFS('Calendar Calcs'!$E$2:$E1314,BD$23),COUNTIFS('Calendar Calcs'!$E$2:$E1314,BD$23,'Calendar Calcs'!$D$2:$D1314,"&gt;="&amp;WEEKDAY($W347)))))</f>
        <v/>
      </c>
      <c r="BE347" s="69" t="str">
        <f>IF($AY347="","",IF($AY347&gt;BE$23,0,IF($AY347&lt;BE$23,COUNTIFS('Calendar Calcs'!$E$2:$E1314,BE$23),COUNTIFS('Calendar Calcs'!$E$2:$E1314,BE$23,'Calendar Calcs'!$D$2:$D1314,"&gt;="&amp;WEEKDAY($W347)))))</f>
        <v/>
      </c>
      <c r="BF347" s="69" t="str">
        <f>IF($AY347="","",IF($AY347&gt;BF$23,0,IF($AY347&lt;BF$23,COUNTIFS('Calendar Calcs'!$E$2:$E1314,BF$23),COUNTIFS('Calendar Calcs'!$E$2:$E1314,BF$23,'Calendar Calcs'!$D$2:$D1314,"&gt;="&amp;WEEKDAY($W347)))))</f>
        <v/>
      </c>
      <c r="BG347" s="69" t="str">
        <f>IF($AY347="","",IF($AY347&gt;BG$23,0,IF($AY347&lt;BG$23,COUNTIFS('Calendar Calcs'!$E$2:$E1314,BG$23),COUNTIFS('Calendar Calcs'!$E$2:$E1314,BG$23,'Calendar Calcs'!$D$2:$D1314,"&gt;="&amp;WEEKDAY($W347)))))</f>
        <v/>
      </c>
      <c r="BH347" s="69">
        <f t="shared" si="113"/>
        <v>6</v>
      </c>
      <c r="BI347" s="69">
        <f>IF(Cover!$E$43="","",VLOOKUP(Cover!$E$43,'Calendar Calcs'!$B$2:$E1314,4,FALSE))</f>
        <v>1</v>
      </c>
      <c r="BJ347" s="69">
        <f>IF($BI347="","", IF($BI347&lt;BJ$23,0,IF($BI347&gt;=BJ$23,COUNTIFS('Calendar Calcs'!$E$2:$E1314,BJ$23),COUNTIFS('Calendar Calcs'!$E$2:$E1314,BJ$23,'Calendar Calcs'!$D$2:$D1314,"&lt;="&amp;WEEKDAY($V347)))))</f>
        <v>1</v>
      </c>
      <c r="BK347" s="69">
        <f t="shared" si="110"/>
        <v>6</v>
      </c>
      <c r="BN347" s="69" t="str">
        <f>IF(T347&gt;0,"FTE",IF(Cover!$E$47="Weekly",IF(S347&gt;29.75,"FTE","PTE"),IF(S347&gt;59.75,"FTE","PTE")))</f>
        <v>PTE</v>
      </c>
      <c r="BO347" s="69">
        <f>IF(BN347="FTE",30,IF(Cover!$E$47="Weekly",'STEP 2 EE Data'!S347,'STEP 2 EE Data'!S347/2))</f>
        <v>0</v>
      </c>
      <c r="BP347" s="209">
        <f t="shared" si="114"/>
        <v>0</v>
      </c>
      <c r="BQ347" s="209">
        <f t="shared" si="115"/>
        <v>0</v>
      </c>
      <c r="BR347" s="209">
        <f t="shared" si="116"/>
        <v>0</v>
      </c>
      <c r="BS347" s="209">
        <f t="shared" si="117"/>
        <v>0</v>
      </c>
      <c r="BT347" s="209">
        <f t="shared" si="118"/>
        <v>0</v>
      </c>
      <c r="BU347" s="209">
        <f t="shared" si="119"/>
        <v>0</v>
      </c>
      <c r="BV347" s="209">
        <f t="shared" si="120"/>
        <v>0</v>
      </c>
      <c r="BW347" s="209">
        <f t="shared" si="121"/>
        <v>0</v>
      </c>
      <c r="BX347" s="209">
        <f t="shared" si="122"/>
        <v>0</v>
      </c>
      <c r="CC347" s="210" t="str">
        <f>IF(B347="","",IF(C347="",IF(Cover!$E$47="Weekly",'STEP 3 EE Comp'!BI352*8,'STEP 3 EE Comp'!BI352*4),IF(Cover!$E$47="Weekly",'STEP 3 EE Comp'!BI352,'STEP 3 EE Comp'!BI352)))</f>
        <v/>
      </c>
      <c r="CD347" s="82" t="str">
        <f t="shared" si="123"/>
        <v/>
      </c>
      <c r="CE347" s="417">
        <f t="shared" si="124"/>
        <v>1</v>
      </c>
      <c r="CF347" s="82" t="str">
        <f t="shared" si="125"/>
        <v>Good</v>
      </c>
      <c r="CG347" s="82">
        <f t="shared" si="126"/>
        <v>0</v>
      </c>
      <c r="CH347" s="234">
        <f t="shared" si="127"/>
        <v>0</v>
      </c>
    </row>
    <row r="348" spans="1:86" s="69" customFormat="1" x14ac:dyDescent="0.3">
      <c r="A348" s="555"/>
      <c r="B348" s="52"/>
      <c r="C348" s="52"/>
      <c r="D348" s="52"/>
      <c r="E348" s="52"/>
      <c r="F348" s="507"/>
      <c r="G348" s="210">
        <f t="shared" si="107"/>
        <v>0</v>
      </c>
      <c r="H348" s="82">
        <f t="shared" si="109"/>
        <v>0</v>
      </c>
      <c r="I348" s="211"/>
      <c r="J348" s="441" t="s">
        <v>21</v>
      </c>
      <c r="K348" s="441" t="s">
        <v>21</v>
      </c>
      <c r="L348" s="441" t="s">
        <v>21</v>
      </c>
      <c r="M348" s="441" t="s">
        <v>21</v>
      </c>
      <c r="N348" s="568" t="s">
        <v>21</v>
      </c>
      <c r="O348" s="211"/>
      <c r="P348" s="212" t="str">
        <f>IF(B348="","",
IF(AND(V348="",W348="",B348&lt;&gt;""),"Employed",
IF(AND(V348&lt;&gt;"",W348="",B348&lt;&gt;""),"Terminated",
IF(AND(V348&lt;&gt;"",W348&lt;&gt;"",B348&lt;&gt;""),IF(W348&lt;Cover!$E$43,"Employed","Furloughed"),
IF(AND(V348="",W348&lt;&gt;"",B348&lt;&gt;""),IF(W348&lt;Cover!$E$43,"Employed","Rehired"))))))</f>
        <v/>
      </c>
      <c r="Q348" s="211"/>
      <c r="R348" s="536"/>
      <c r="S348" s="563"/>
      <c r="T348" s="536"/>
      <c r="U348" s="82">
        <f>IF(Cover!$E$47="Weekly",IF(T348&gt;0,T348,R348*S348),IF(T348&gt;0,T348,R348*S348)/2)</f>
        <v>0</v>
      </c>
      <c r="V348" s="564"/>
      <c r="W348" s="564"/>
      <c r="Y348" s="213" t="str">
        <f>IF($B348="","",IF('Actual Allocation Calc'!$AH$78="A",
IF($P348="Employed",$U348/7*BJ348,
IF(AND($P348="Terminated"),($U348/7*AP348),
IF(AND($P348="Furloughed"),($U348/7*AP348)+($U348/7*AZ348),
IF(AND($P348="Rehired"),($U348/7*AZ348),
IF(AND($P348="Terminated",AP348&gt;0),$U348,
IF($P348="Furloughed",IF(AP348&gt;0,$U348)+IF(AZ348&gt;0,$U348),
IF($P348="Rehired",IF(AZ348&gt;0,$U348)))))))),IF('Actual Allocation Calc'!$AH$78="C",'Actual Allocation Calc'!L348,'Actual Allocation Calc'!U348+IF($P348="Employed",$U348/7*BJ348,
IF(AND($P348="Terminated"),($U348/7*AP348),
IF(AND($P348="Furloughed"),($U348/7*AP348)+($U348/7*AZ348),
IF(AND($P348="Rehired"),($U348/7*AZ348),
IF(AND($P348="Terminated",AP348&gt;0),$U348,
IF($P348="Furloughed",IF(AP348&gt;0,$U348)+IF(AZ348&gt;0,$U348),
IF($P348="Rehired",IF(AZ348&gt;0,$U348))))))))*'Actual Allocation Calc'!$AH$99)))</f>
        <v/>
      </c>
      <c r="Z348" s="210" t="str">
        <f>IF($B348="","",IF('Actual Allocation Calc'!$AI$78="A",
IF($P348="Employed",$U348,
IF(AND($P348="Terminated"),($U348/7*AQ348),
IF(AND($P348="Furloughed"),($U348/7*AQ348)+($U348/7*BA348),
IF(AND($P348="Rehired"),($U348/7*BA348),
IF(AND($P348="Terminated",AQ348&gt;0),$U348,
IF($P348="Furloughed",IF(AQ348&gt;0,$U348)+IF(BA348&gt;0,$U348),
IF($P348="Rehired",IF(BA348&gt;0,$U348)))))))),IF('Actual Allocation Calc'!$AI$78="C",'Actual Allocation Calc'!M348,'Actual Allocation Calc'!V348+IF($P348="Employed",$U348,
IF(AND($P348="Terminated"),($U348/7*AQ348),
IF(AND($P348="Furloughed"),($U348/7*AQ348)+($U348/7*BA348),
IF(AND($P348="Rehired"),($U348/7*BA348),
IF(AND($P348="Terminated",AQ348&gt;0),$U348,
IF($P348="Furloughed",IF(AQ348&gt;0,$U348)+IF(BA348&gt;0,$U348),
IF($P348="Rehired",IF(BA348&gt;0,$U348))))))))*'Actual Allocation Calc'!$AI$99)))</f>
        <v/>
      </c>
      <c r="AA348" s="210" t="str">
        <f>IF($B348="","",IF('Actual Allocation Calc'!$AJ$78="A",
IF($P348="Employed",$U348,
IF(AND($P348="Terminated"),($U348/7*AR348),
IF(AND($P348="Furloughed"),($U348/7*AR348)+($U348/7*BB348),
IF(AND($P348="Rehired"),($U348/7*BB348),
IF(AND($P348="Terminated",AR348&gt;0),$U348,
IF($P348="Furloughed",IF(AR348&gt;0,$U348)+IF(BB348&gt;0,$U348),
IF($P348="Rehired",IF(BB348&gt;0,$U348)))))))),IF('Actual Allocation Calc'!$AJ$78="C",'Actual Allocation Calc'!N348,'Actual Allocation Calc'!W348+IF($P348="Employed",$U348,
IF(AND($P348="Terminated"),($U348/7*AR348),
IF(AND($P348="Furloughed"),($U348/7*AR348)+($U348/7*BB348),
IF(AND($P348="Rehired"),($U348/7*BB348),
IF(AND($P348="Terminated",AR348&gt;0),$U348,
IF($P348="Furloughed",IF(AR348&gt;0,$U348)+IF(BB348&gt;0,$U348),
IF($P348="Rehired",IF(BB348&gt;0,$U348))))))))*'Actual Allocation Calc'!$AJ$99)))</f>
        <v/>
      </c>
      <c r="AB348" s="210" t="str">
        <f>IF($B348="","",IF('Actual Allocation Calc'!$AK$78="A",
IF($P348="Employed",$U348,
IF(AND($P348="Terminated"),($U348/7*AS348),
IF(AND($P348="Furloughed"),($U348/7*AS348)+($U348/7*BC348),
IF(AND($P348="Rehired"),($U348/7*BC348),
IF(AND($P348="Terminated",AS348&gt;0),$U348,
IF($P348="Furloughed",IF(AS348&gt;0,$U348)+IF(BC348&gt;0,$U348),
IF($P348="Rehired",IF(BC348&gt;0,$U348)))))))),IF('Actual Allocation Calc'!$AK$78="C",'Actual Allocation Calc'!O348,'Actual Allocation Calc'!X348+IF($P348="Employed",$U348,
IF(AND($P348="Terminated"),($U348/7*AS348),
IF(AND($P348="Furloughed"),($U348/7*AS348)+($U348/7*BC348),
IF(AND($P348="Rehired"),($U348/7*BC348),
IF(AND($P348="Terminated",AS348&gt;0),$U348,
IF($P348="Furloughed",IF(AS348&gt;0,$U348)+IF(BC348&gt;0,$U348),
IF($P348="Rehired",IF(BC348&gt;0,$U348))))))))*'Actual Allocation Calc'!$AK$99)))</f>
        <v/>
      </c>
      <c r="AC348" s="210" t="str">
        <f>IF($B348="","",IF('Actual Allocation Calc'!$AL$78="A",
IF($P348="Employed",$U348,
IF(AND($P348="Terminated"),($U348/7*AT348),
IF(AND($P348="Furloughed"),($U348/7*AT348)+($U348/7*BD348),
IF(AND($P348="Rehired"),($U348/7*BD348),
IF(AND($P348="Terminated",AT348&gt;0),$U348,
IF($P348="Furloughed",IF(AT348&gt;0,$U348)+IF(BD348&gt;0,$U348),
IF($P348="Rehired",IF(BD348&gt;0,$U348)))))))),IF('Actual Allocation Calc'!$AL$78="C",'Actual Allocation Calc'!P348,'Actual Allocation Calc'!Y348+IF($P348="Employed",$U348,
IF(AND($P348="Terminated"),($U348/7*AT348),
IF(AND($P348="Furloughed"),($U348/7*AT348)+($U348/7*BD348),
IF(AND($P348="Rehired"),($U348/7*BD348),
IF(AND($P348="Terminated",AT348&gt;0),$U348,
IF($P348="Furloughed",IF(AT348&gt;0,$U348)+IF(BD348&gt;0,$U348),
IF($P348="Rehired",IF(BD348&gt;0,$U348))))))))*'Actual Allocation Calc'!$AL$99)))</f>
        <v/>
      </c>
      <c r="AD348" s="210" t="str">
        <f>IF($B348="","",IF('Actual Allocation Calc'!$AM$78="A",
IF($P348="Employed",$U348,
IF(AND($P348="Terminated"),($U348/7*AU348),
IF(AND($P348="Furloughed"),($U348/7*AU348)+($U348/7*BE348),
IF(AND($P348="Rehired"),($U348/7*BE348),
IF(AND($P348="Terminated",AU348&gt;0),$U348,
IF($P348="Furloughed",IF(AU348&gt;0,$U348)+IF(BE348&gt;0,$U348),
IF($P348="Rehired",IF(BE348&gt;0,$U348)))))))),IF('Actual Allocation Calc'!$AM$78="C",'Actual Allocation Calc'!Q348,'Actual Allocation Calc'!Z348+IF($P348="Employed",$U348,
IF(AND($P348="Terminated"),($U348/7*AU348),
IF(AND($P348="Furloughed"),($U348/7*AU348)+($U348/7*BE348),
IF(AND($P348="Rehired"),($U348/7*BE348),
IF(AND($P348="Terminated",AU348&gt;0),$U348,
IF($P348="Furloughed",IF(AU348&gt;0,$U348)+IF(BE348&gt;0,$U348),
IF($P348="Rehired",IF(BE348&gt;0,$U348))))))))*'Actual Allocation Calc'!$AM$99)))</f>
        <v/>
      </c>
      <c r="AE348" s="210" t="str">
        <f>IF($B348="","",IF('Actual Allocation Calc'!$AN$78="A",
IF($P348="Employed",$U348,
IF(AND($P348="Terminated"),($U348/7*AV348),
IF(AND($P348="Furloughed"),($U348/7*AV348)+($U348/7*BF348),
IF(AND($P348="Rehired"),($U348/7*BF348),
IF(AND($P348="Terminated",AV348&gt;0),$U348,
IF($P348="Furloughed",IF(AV348&gt;0,$U348)+IF(BF348&gt;0,$U348),
IF($P348="Rehired",IF(BF348&gt;0,$U348)))))))),IF('Actual Allocation Calc'!$AN$78="C",'Actual Allocation Calc'!R348,'Actual Allocation Calc'!AA348+IF($P348="Employed",$U348,
IF(AND($P348="Terminated"),($U348/7*AV348),
IF(AND($P348="Furloughed"),($U348/7*AV348)+($U348/7*BF348),
IF(AND($P348="Rehired"),($U348/7*BF348),
IF(AND($P348="Terminated",AV348&gt;0),$U348,
IF($P348="Furloughed",IF(AV348&gt;0,$U348)+IF(BF348&gt;0,$U348),
IF($P348="Rehired",IF(BF348&gt;0,$U348))))))))*'Actual Allocation Calc'!$AN$99)))</f>
        <v/>
      </c>
      <c r="AF348" s="210" t="str">
        <f>IF($B348="","",IF('Actual Allocation Calc'!$AO$78="A",
IF($P348="Employed",$U348,
IF(AND($P348="Terminated"),($U348/7*AW348),
IF(AND($P348="Furloughed"),($U348/7*AW348)+($U348/7*BG348),
IF(AND($P348="Rehired"),($U348/7*BG348),
IF(AND($P348="Terminated",AW348&gt;0),$U348,
IF($P348="Furloughed",IF(AW348&gt;0,$U348)+IF(BG348&gt;0,$U348),
IF($P348="Rehired",IF(BG348&gt;0,$U348)))))))),IF('Actual Allocation Calc'!$AO$78="C",'Actual Allocation Calc'!S348,'Actual Allocation Calc'!AB348+IF($P348="Employed",$U348,
IF(AND($P348="Terminated"),($U348/7*AW348),
IF(AND($P348="Furloughed"),($U348/7*AW348)+($U348/7*BG348),
IF(AND($P348="Rehired"),($U348/7*BG348),
IF(AND($P348="Terminated",AW348&gt;0),$U348,
IF($P348="Furloughed",IF(AW348&gt;0,$U348)+IF(BG348&gt;0,$U348),
IF($P348="Rehired",IF(BG348&gt;0,$U348))))))))*'Actual Allocation Calc'!$AO$99)))</f>
        <v/>
      </c>
      <c r="AG348" s="210" t="str">
        <f>IF($B348="","",IF('Actual Allocation Calc'!$AP$78="A",
IF($P348="Employed",$U348/7*BK348,
IF(AND($P348="Terminated"),($U348/7*AX348),
IF(AND($P348="Furloughed"),($U348/7*AX348)+($U348/7*BH348),
IF(AND($P348="Rehired"),($U348/7*BH348),
IF(AND($P348="Terminated",AX348&gt;0),$U348,
IF($P348="Furloughed",IF(AX348&gt;0,$U348)+IF(BH348&gt;0,$U348),
IF($P348="Rehired",IF(BH348&gt;0,$U348)))))))),IF('Actual Allocation Calc'!$AP$78="C",'Actual Allocation Calc'!T348,'Actual Allocation Calc'!AC348+IF($P348="Employed",$U348/7*BK348,
IF(AND($P348="Terminated"),($U348/7*AX348),
IF(AND($P348="Furloughed"),($U348/7*AX348)+($U348/7*BH348),
IF(AND($P348="Rehired"),($U348/7*BH348),
IF(AND($P348="Terminated",AX348&gt;0),$U348,
IF($P348="Furloughed",IF(AX348&gt;0,$U348)+IF(BH348&gt;0,$U348),
IF($P348="Rehired",IF(BH348&gt;0,$U348))))))))*'Actual Allocation Calc'!$AP$99)))</f>
        <v/>
      </c>
      <c r="AH348" s="536"/>
      <c r="AI348" s="82">
        <f t="shared" si="108"/>
        <v>0</v>
      </c>
      <c r="AJ348" s="210">
        <f t="shared" si="111"/>
        <v>0</v>
      </c>
      <c r="AK348" s="397" t="str">
        <f t="shared" si="112"/>
        <v/>
      </c>
      <c r="AM348" s="122"/>
      <c r="AO348" s="214" t="str">
        <f>IFERROR(IF($V348="","",VLOOKUP(V348,'Calendar Calcs'!$B$2:$E1315,4,FALSE)),0)</f>
        <v/>
      </c>
      <c r="AP348" s="69" t="str">
        <f>IF($AO348="","", IF($AO348&lt;AP$23,0,IF($AO348&gt;AP$23,COUNTIFS('Calendar Calcs'!$E$2:$E1315,AP$23),COUNTIFS('Calendar Calcs'!$E$2:$E1315,AP$23,'Calendar Calcs'!$D$2:$D1315,"&lt;="&amp;WEEKDAY($V348)))))</f>
        <v/>
      </c>
      <c r="AQ348" s="69" t="str">
        <f>IF($AO348="","", IF($AO348&lt;AQ$23,0,IF($AO348&gt;AQ$23,COUNTIFS('Calendar Calcs'!$E$2:$E1315,AQ$23),COUNTIFS('Calendar Calcs'!$E$2:$E1315,AQ$23,'Calendar Calcs'!$D$2:$D1315,"&lt;="&amp;WEEKDAY($V348)))))</f>
        <v/>
      </c>
      <c r="AR348" s="69" t="str">
        <f>IF($AO348="","", IF($AO348&lt;AR$23,0,IF($AO348&gt;AR$23,COUNTIFS('Calendar Calcs'!$E$2:$E1315,AR$23),COUNTIFS('Calendar Calcs'!$E$2:$E1315,AR$23,'Calendar Calcs'!$D$2:$D1315,"&lt;="&amp;WEEKDAY($V348)))))</f>
        <v/>
      </c>
      <c r="AS348" s="69" t="str">
        <f>IF($AO348="","", IF($AO348&lt;AS$23,0,IF($AO348&gt;AS$23,COUNTIFS('Calendar Calcs'!$E$2:$E1315,AS$23),COUNTIFS('Calendar Calcs'!$E$2:$E1315,AS$23,'Calendar Calcs'!$D$2:$D1315,"&lt;="&amp;WEEKDAY($V348)))))</f>
        <v/>
      </c>
      <c r="AT348" s="69" t="str">
        <f>IF($AO348="","", IF($AO348&lt;AT$23,0,IF($AO348&gt;AT$23,COUNTIFS('Calendar Calcs'!$E$2:$E1315,AT$23),COUNTIFS('Calendar Calcs'!$E$2:$E1315,AT$23,'Calendar Calcs'!$D$2:$D1315,"&lt;="&amp;WEEKDAY($V348)))))</f>
        <v/>
      </c>
      <c r="AU348" s="69" t="str">
        <f>IF($AO348="","", IF($AO348&lt;AU$23,0,IF($AO348&gt;AU$23,COUNTIFS('Calendar Calcs'!$E$2:$E1315,AU$23),COUNTIFS('Calendar Calcs'!$E$2:$E1315,AU$23,'Calendar Calcs'!$D$2:$D1315,"&lt;="&amp;WEEKDAY($V348)))))</f>
        <v/>
      </c>
      <c r="AV348" s="69" t="str">
        <f>IF($AO348="","", IF($AO348&lt;AV$23,0,IF($AO348&gt;AV$23,COUNTIFS('Calendar Calcs'!$E$2:$E1315,AV$23),COUNTIFS('Calendar Calcs'!$E$2:$E1315,AV$23,'Calendar Calcs'!$D$2:$D1315,"&lt;="&amp;WEEKDAY($V348)))))</f>
        <v/>
      </c>
      <c r="AW348" s="69" t="str">
        <f>IF($AO348="","", IF($AO348&lt;AW$23,0,IF($AO348&gt;AW$23,COUNTIFS('Calendar Calcs'!$E$2:$E1315,AW$23),COUNTIFS('Calendar Calcs'!$E$2:$E1315,AW$23,'Calendar Calcs'!$D$2:$D1315,"&lt;="&amp;WEEKDAY($V348)))))</f>
        <v/>
      </c>
      <c r="AX348" s="69" t="str">
        <f>IF($AO348="","", IF($AO348&lt;AX$23,0,IF($AO348&gt;AX$23,COUNTIFS('Calendar Calcs'!$E$2:$E1315,AX$23),COUNTIFS('Calendar Calcs'!$E$2:$E1315,AX$23,'Calendar Calcs'!$D$2:$D1315,"&lt;="&amp;WEEKDAY($V348)))))</f>
        <v/>
      </c>
      <c r="AY348" s="69" t="str">
        <f>IF($W348="","",VLOOKUP($W348,'Calendar Calcs'!$B$2:$E1315,4,FALSE))</f>
        <v/>
      </c>
      <c r="AZ348" s="69" t="str">
        <f>IF($AY348="","",IF($AY348&gt;AZ$23,0,IF($AY348&lt;AZ$23,COUNTIFS('Calendar Calcs'!$E$2:$E1315,AZ$23),COUNTIFS('Calendar Calcs'!$E$2:$E1315,AZ$23,'Calendar Calcs'!$D$2:$D1315,"&gt;="&amp;WEEKDAY($W348)))))</f>
        <v/>
      </c>
      <c r="BA348" s="69" t="str">
        <f>IF($AY348="","",IF($AY348&gt;BA$23,0,IF($AY348&lt;BA$23,COUNTIFS('Calendar Calcs'!$E$2:$E1315,BA$23),COUNTIFS('Calendar Calcs'!$E$2:$E1315,BA$23,'Calendar Calcs'!$D$2:$D1315,"&gt;="&amp;WEEKDAY($W348)))))</f>
        <v/>
      </c>
      <c r="BB348" s="69" t="str">
        <f>IF($AY348="","",IF($AY348&gt;BB$23,0,IF($AY348&lt;BB$23,COUNTIFS('Calendar Calcs'!$E$2:$E1315,BB$23),COUNTIFS('Calendar Calcs'!$E$2:$E1315,BB$23,'Calendar Calcs'!$D$2:$D1315,"&gt;="&amp;WEEKDAY($W348)))))</f>
        <v/>
      </c>
      <c r="BC348" s="69" t="str">
        <f>IF($AY348="","",IF($AY348&gt;BC$23,0,IF($AY348&lt;BC$23,COUNTIFS('Calendar Calcs'!$E$2:$E1315,BC$23),COUNTIFS('Calendar Calcs'!$E$2:$E1315,BC$23,'Calendar Calcs'!$D$2:$D1315,"&gt;="&amp;WEEKDAY($W348)))))</f>
        <v/>
      </c>
      <c r="BD348" s="69" t="str">
        <f>IF($AY348="","",IF($AY348&gt;BD$23,0,IF($AY348&lt;BD$23,COUNTIFS('Calendar Calcs'!$E$2:$E1315,BD$23),COUNTIFS('Calendar Calcs'!$E$2:$E1315,BD$23,'Calendar Calcs'!$D$2:$D1315,"&gt;="&amp;WEEKDAY($W348)))))</f>
        <v/>
      </c>
      <c r="BE348" s="69" t="str">
        <f>IF($AY348="","",IF($AY348&gt;BE$23,0,IF($AY348&lt;BE$23,COUNTIFS('Calendar Calcs'!$E$2:$E1315,BE$23),COUNTIFS('Calendar Calcs'!$E$2:$E1315,BE$23,'Calendar Calcs'!$D$2:$D1315,"&gt;="&amp;WEEKDAY($W348)))))</f>
        <v/>
      </c>
      <c r="BF348" s="69" t="str">
        <f>IF($AY348="","",IF($AY348&gt;BF$23,0,IF($AY348&lt;BF$23,COUNTIFS('Calendar Calcs'!$E$2:$E1315,BF$23),COUNTIFS('Calendar Calcs'!$E$2:$E1315,BF$23,'Calendar Calcs'!$D$2:$D1315,"&gt;="&amp;WEEKDAY($W348)))))</f>
        <v/>
      </c>
      <c r="BG348" s="69" t="str">
        <f>IF($AY348="","",IF($AY348&gt;BG$23,0,IF($AY348&lt;BG$23,COUNTIFS('Calendar Calcs'!$E$2:$E1315,BG$23),COUNTIFS('Calendar Calcs'!$E$2:$E1315,BG$23,'Calendar Calcs'!$D$2:$D1315,"&gt;="&amp;WEEKDAY($W348)))))</f>
        <v/>
      </c>
      <c r="BH348" s="69">
        <f t="shared" si="113"/>
        <v>6</v>
      </c>
      <c r="BI348" s="69">
        <f>IF(Cover!$E$43="","",VLOOKUP(Cover!$E$43,'Calendar Calcs'!$B$2:$E1315,4,FALSE))</f>
        <v>1</v>
      </c>
      <c r="BJ348" s="69">
        <f>IF($BI348="","", IF($BI348&lt;BJ$23,0,IF($BI348&gt;=BJ$23,COUNTIFS('Calendar Calcs'!$E$2:$E1315,BJ$23),COUNTIFS('Calendar Calcs'!$E$2:$E1315,BJ$23,'Calendar Calcs'!$D$2:$D1315,"&lt;="&amp;WEEKDAY($V348)))))</f>
        <v>1</v>
      </c>
      <c r="BK348" s="69">
        <f t="shared" si="110"/>
        <v>6</v>
      </c>
      <c r="BN348" s="69" t="str">
        <f>IF(T348&gt;0,"FTE",IF(Cover!$E$47="Weekly",IF(S348&gt;29.75,"FTE","PTE"),IF(S348&gt;59.75,"FTE","PTE")))</f>
        <v>PTE</v>
      </c>
      <c r="BO348" s="69">
        <f>IF(BN348="FTE",30,IF(Cover!$E$47="Weekly",'STEP 2 EE Data'!S348,'STEP 2 EE Data'!S348/2))</f>
        <v>0</v>
      </c>
      <c r="BP348" s="209">
        <f t="shared" si="114"/>
        <v>0</v>
      </c>
      <c r="BQ348" s="209">
        <f t="shared" si="115"/>
        <v>0</v>
      </c>
      <c r="BR348" s="209">
        <f t="shared" si="116"/>
        <v>0</v>
      </c>
      <c r="BS348" s="209">
        <f t="shared" si="117"/>
        <v>0</v>
      </c>
      <c r="BT348" s="209">
        <f t="shared" si="118"/>
        <v>0</v>
      </c>
      <c r="BU348" s="209">
        <f t="shared" si="119"/>
        <v>0</v>
      </c>
      <c r="BV348" s="209">
        <f t="shared" si="120"/>
        <v>0</v>
      </c>
      <c r="BW348" s="209">
        <f t="shared" si="121"/>
        <v>0</v>
      </c>
      <c r="BX348" s="209">
        <f t="shared" si="122"/>
        <v>0</v>
      </c>
      <c r="CC348" s="210" t="str">
        <f>IF(B348="","",IF(C348="",IF(Cover!$E$47="Weekly",'STEP 3 EE Comp'!BI353*8,'STEP 3 EE Comp'!BI353*4),IF(Cover!$E$47="Weekly",'STEP 3 EE Comp'!BI353,'STEP 3 EE Comp'!BI353)))</f>
        <v/>
      </c>
      <c r="CD348" s="82" t="str">
        <f t="shared" si="123"/>
        <v/>
      </c>
      <c r="CE348" s="417">
        <f t="shared" si="124"/>
        <v>1</v>
      </c>
      <c r="CF348" s="82" t="str">
        <f t="shared" si="125"/>
        <v>Good</v>
      </c>
      <c r="CG348" s="82">
        <f t="shared" si="126"/>
        <v>0</v>
      </c>
      <c r="CH348" s="234">
        <f t="shared" si="127"/>
        <v>0</v>
      </c>
    </row>
    <row r="349" spans="1:86" s="69" customFormat="1" x14ac:dyDescent="0.3">
      <c r="A349" s="555"/>
      <c r="B349" s="52"/>
      <c r="C349" s="52"/>
      <c r="D349" s="52"/>
      <c r="E349" s="52"/>
      <c r="F349" s="507"/>
      <c r="G349" s="210">
        <f t="shared" si="107"/>
        <v>0</v>
      </c>
      <c r="H349" s="82">
        <f t="shared" si="109"/>
        <v>0</v>
      </c>
      <c r="I349" s="211"/>
      <c r="J349" s="441" t="s">
        <v>21</v>
      </c>
      <c r="K349" s="441" t="s">
        <v>21</v>
      </c>
      <c r="L349" s="441" t="s">
        <v>21</v>
      </c>
      <c r="M349" s="441" t="s">
        <v>21</v>
      </c>
      <c r="N349" s="568" t="s">
        <v>21</v>
      </c>
      <c r="O349" s="211"/>
      <c r="P349" s="212" t="str">
        <f>IF(B349="","",
IF(AND(V349="",W349="",B349&lt;&gt;""),"Employed",
IF(AND(V349&lt;&gt;"",W349="",B349&lt;&gt;""),"Terminated",
IF(AND(V349&lt;&gt;"",W349&lt;&gt;"",B349&lt;&gt;""),IF(W349&lt;Cover!$E$43,"Employed","Furloughed"),
IF(AND(V349="",W349&lt;&gt;"",B349&lt;&gt;""),IF(W349&lt;Cover!$E$43,"Employed","Rehired"))))))</f>
        <v/>
      </c>
      <c r="Q349" s="211"/>
      <c r="R349" s="536"/>
      <c r="S349" s="563"/>
      <c r="T349" s="536"/>
      <c r="U349" s="82">
        <f>IF(Cover!$E$47="Weekly",IF(T349&gt;0,T349,R349*S349),IF(T349&gt;0,T349,R349*S349)/2)</f>
        <v>0</v>
      </c>
      <c r="V349" s="564"/>
      <c r="W349" s="564"/>
      <c r="Y349" s="213" t="str">
        <f>IF($B349="","",IF('Actual Allocation Calc'!$AH$78="A",
IF($P349="Employed",$U349/7*BJ349,
IF(AND($P349="Terminated"),($U349/7*AP349),
IF(AND($P349="Furloughed"),($U349/7*AP349)+($U349/7*AZ349),
IF(AND($P349="Rehired"),($U349/7*AZ349),
IF(AND($P349="Terminated",AP349&gt;0),$U349,
IF($P349="Furloughed",IF(AP349&gt;0,$U349)+IF(AZ349&gt;0,$U349),
IF($P349="Rehired",IF(AZ349&gt;0,$U349)))))))),IF('Actual Allocation Calc'!$AH$78="C",'Actual Allocation Calc'!L349,'Actual Allocation Calc'!U349+IF($P349="Employed",$U349/7*BJ349,
IF(AND($P349="Terminated"),($U349/7*AP349),
IF(AND($P349="Furloughed"),($U349/7*AP349)+($U349/7*AZ349),
IF(AND($P349="Rehired"),($U349/7*AZ349),
IF(AND($P349="Terminated",AP349&gt;0),$U349,
IF($P349="Furloughed",IF(AP349&gt;0,$U349)+IF(AZ349&gt;0,$U349),
IF($P349="Rehired",IF(AZ349&gt;0,$U349))))))))*'Actual Allocation Calc'!$AH$99)))</f>
        <v/>
      </c>
      <c r="Z349" s="210" t="str">
        <f>IF($B349="","",IF('Actual Allocation Calc'!$AI$78="A",
IF($P349="Employed",$U349,
IF(AND($P349="Terminated"),($U349/7*AQ349),
IF(AND($P349="Furloughed"),($U349/7*AQ349)+($U349/7*BA349),
IF(AND($P349="Rehired"),($U349/7*BA349),
IF(AND($P349="Terminated",AQ349&gt;0),$U349,
IF($P349="Furloughed",IF(AQ349&gt;0,$U349)+IF(BA349&gt;0,$U349),
IF($P349="Rehired",IF(BA349&gt;0,$U349)))))))),IF('Actual Allocation Calc'!$AI$78="C",'Actual Allocation Calc'!M349,'Actual Allocation Calc'!V349+IF($P349="Employed",$U349,
IF(AND($P349="Terminated"),($U349/7*AQ349),
IF(AND($P349="Furloughed"),($U349/7*AQ349)+($U349/7*BA349),
IF(AND($P349="Rehired"),($U349/7*BA349),
IF(AND($P349="Terminated",AQ349&gt;0),$U349,
IF($P349="Furloughed",IF(AQ349&gt;0,$U349)+IF(BA349&gt;0,$U349),
IF($P349="Rehired",IF(BA349&gt;0,$U349))))))))*'Actual Allocation Calc'!$AI$99)))</f>
        <v/>
      </c>
      <c r="AA349" s="210" t="str">
        <f>IF($B349="","",IF('Actual Allocation Calc'!$AJ$78="A",
IF($P349="Employed",$U349,
IF(AND($P349="Terminated"),($U349/7*AR349),
IF(AND($P349="Furloughed"),($U349/7*AR349)+($U349/7*BB349),
IF(AND($P349="Rehired"),($U349/7*BB349),
IF(AND($P349="Terminated",AR349&gt;0),$U349,
IF($P349="Furloughed",IF(AR349&gt;0,$U349)+IF(BB349&gt;0,$U349),
IF($P349="Rehired",IF(BB349&gt;0,$U349)))))))),IF('Actual Allocation Calc'!$AJ$78="C",'Actual Allocation Calc'!N349,'Actual Allocation Calc'!W349+IF($P349="Employed",$U349,
IF(AND($P349="Terminated"),($U349/7*AR349),
IF(AND($P349="Furloughed"),($U349/7*AR349)+($U349/7*BB349),
IF(AND($P349="Rehired"),($U349/7*BB349),
IF(AND($P349="Terminated",AR349&gt;0),$U349,
IF($P349="Furloughed",IF(AR349&gt;0,$U349)+IF(BB349&gt;0,$U349),
IF($P349="Rehired",IF(BB349&gt;0,$U349))))))))*'Actual Allocation Calc'!$AJ$99)))</f>
        <v/>
      </c>
      <c r="AB349" s="210" t="str">
        <f>IF($B349="","",IF('Actual Allocation Calc'!$AK$78="A",
IF($P349="Employed",$U349,
IF(AND($P349="Terminated"),($U349/7*AS349),
IF(AND($P349="Furloughed"),($U349/7*AS349)+($U349/7*BC349),
IF(AND($P349="Rehired"),($U349/7*BC349),
IF(AND($P349="Terminated",AS349&gt;0),$U349,
IF($P349="Furloughed",IF(AS349&gt;0,$U349)+IF(BC349&gt;0,$U349),
IF($P349="Rehired",IF(BC349&gt;0,$U349)))))))),IF('Actual Allocation Calc'!$AK$78="C",'Actual Allocation Calc'!O349,'Actual Allocation Calc'!X349+IF($P349="Employed",$U349,
IF(AND($P349="Terminated"),($U349/7*AS349),
IF(AND($P349="Furloughed"),($U349/7*AS349)+($U349/7*BC349),
IF(AND($P349="Rehired"),($U349/7*BC349),
IF(AND($P349="Terminated",AS349&gt;0),$U349,
IF($P349="Furloughed",IF(AS349&gt;0,$U349)+IF(BC349&gt;0,$U349),
IF($P349="Rehired",IF(BC349&gt;0,$U349))))))))*'Actual Allocation Calc'!$AK$99)))</f>
        <v/>
      </c>
      <c r="AC349" s="210" t="str">
        <f>IF($B349="","",IF('Actual Allocation Calc'!$AL$78="A",
IF($P349="Employed",$U349,
IF(AND($P349="Terminated"),($U349/7*AT349),
IF(AND($P349="Furloughed"),($U349/7*AT349)+($U349/7*BD349),
IF(AND($P349="Rehired"),($U349/7*BD349),
IF(AND($P349="Terminated",AT349&gt;0),$U349,
IF($P349="Furloughed",IF(AT349&gt;0,$U349)+IF(BD349&gt;0,$U349),
IF($P349="Rehired",IF(BD349&gt;0,$U349)))))))),IF('Actual Allocation Calc'!$AL$78="C",'Actual Allocation Calc'!P349,'Actual Allocation Calc'!Y349+IF($P349="Employed",$U349,
IF(AND($P349="Terminated"),($U349/7*AT349),
IF(AND($P349="Furloughed"),($U349/7*AT349)+($U349/7*BD349),
IF(AND($P349="Rehired"),($U349/7*BD349),
IF(AND($P349="Terminated",AT349&gt;0),$U349,
IF($P349="Furloughed",IF(AT349&gt;0,$U349)+IF(BD349&gt;0,$U349),
IF($P349="Rehired",IF(BD349&gt;0,$U349))))))))*'Actual Allocation Calc'!$AL$99)))</f>
        <v/>
      </c>
      <c r="AD349" s="210" t="str">
        <f>IF($B349="","",IF('Actual Allocation Calc'!$AM$78="A",
IF($P349="Employed",$U349,
IF(AND($P349="Terminated"),($U349/7*AU349),
IF(AND($P349="Furloughed"),($U349/7*AU349)+($U349/7*BE349),
IF(AND($P349="Rehired"),($U349/7*BE349),
IF(AND($P349="Terminated",AU349&gt;0),$U349,
IF($P349="Furloughed",IF(AU349&gt;0,$U349)+IF(BE349&gt;0,$U349),
IF($P349="Rehired",IF(BE349&gt;0,$U349)))))))),IF('Actual Allocation Calc'!$AM$78="C",'Actual Allocation Calc'!Q349,'Actual Allocation Calc'!Z349+IF($P349="Employed",$U349,
IF(AND($P349="Terminated"),($U349/7*AU349),
IF(AND($P349="Furloughed"),($U349/7*AU349)+($U349/7*BE349),
IF(AND($P349="Rehired"),($U349/7*BE349),
IF(AND($P349="Terminated",AU349&gt;0),$U349,
IF($P349="Furloughed",IF(AU349&gt;0,$U349)+IF(BE349&gt;0,$U349),
IF($P349="Rehired",IF(BE349&gt;0,$U349))))))))*'Actual Allocation Calc'!$AM$99)))</f>
        <v/>
      </c>
      <c r="AE349" s="210" t="str">
        <f>IF($B349="","",IF('Actual Allocation Calc'!$AN$78="A",
IF($P349="Employed",$U349,
IF(AND($P349="Terminated"),($U349/7*AV349),
IF(AND($P349="Furloughed"),($U349/7*AV349)+($U349/7*BF349),
IF(AND($P349="Rehired"),($U349/7*BF349),
IF(AND($P349="Terminated",AV349&gt;0),$U349,
IF($P349="Furloughed",IF(AV349&gt;0,$U349)+IF(BF349&gt;0,$U349),
IF($P349="Rehired",IF(BF349&gt;0,$U349)))))))),IF('Actual Allocation Calc'!$AN$78="C",'Actual Allocation Calc'!R349,'Actual Allocation Calc'!AA349+IF($P349="Employed",$U349,
IF(AND($P349="Terminated"),($U349/7*AV349),
IF(AND($P349="Furloughed"),($U349/7*AV349)+($U349/7*BF349),
IF(AND($P349="Rehired"),($U349/7*BF349),
IF(AND($P349="Terminated",AV349&gt;0),$U349,
IF($P349="Furloughed",IF(AV349&gt;0,$U349)+IF(BF349&gt;0,$U349),
IF($P349="Rehired",IF(BF349&gt;0,$U349))))))))*'Actual Allocation Calc'!$AN$99)))</f>
        <v/>
      </c>
      <c r="AF349" s="210" t="str">
        <f>IF($B349="","",IF('Actual Allocation Calc'!$AO$78="A",
IF($P349="Employed",$U349,
IF(AND($P349="Terminated"),($U349/7*AW349),
IF(AND($P349="Furloughed"),($U349/7*AW349)+($U349/7*BG349),
IF(AND($P349="Rehired"),($U349/7*BG349),
IF(AND($P349="Terminated",AW349&gt;0),$U349,
IF($P349="Furloughed",IF(AW349&gt;0,$U349)+IF(BG349&gt;0,$U349),
IF($P349="Rehired",IF(BG349&gt;0,$U349)))))))),IF('Actual Allocation Calc'!$AO$78="C",'Actual Allocation Calc'!S349,'Actual Allocation Calc'!AB349+IF($P349="Employed",$U349,
IF(AND($P349="Terminated"),($U349/7*AW349),
IF(AND($P349="Furloughed"),($U349/7*AW349)+($U349/7*BG349),
IF(AND($P349="Rehired"),($U349/7*BG349),
IF(AND($P349="Terminated",AW349&gt;0),$U349,
IF($P349="Furloughed",IF(AW349&gt;0,$U349)+IF(BG349&gt;0,$U349),
IF($P349="Rehired",IF(BG349&gt;0,$U349))))))))*'Actual Allocation Calc'!$AO$99)))</f>
        <v/>
      </c>
      <c r="AG349" s="210" t="str">
        <f>IF($B349="","",IF('Actual Allocation Calc'!$AP$78="A",
IF($P349="Employed",$U349/7*BK349,
IF(AND($P349="Terminated"),($U349/7*AX349),
IF(AND($P349="Furloughed"),($U349/7*AX349)+($U349/7*BH349),
IF(AND($P349="Rehired"),($U349/7*BH349),
IF(AND($P349="Terminated",AX349&gt;0),$U349,
IF($P349="Furloughed",IF(AX349&gt;0,$U349)+IF(BH349&gt;0,$U349),
IF($P349="Rehired",IF(BH349&gt;0,$U349)))))))),IF('Actual Allocation Calc'!$AP$78="C",'Actual Allocation Calc'!T349,'Actual Allocation Calc'!AC349+IF($P349="Employed",$U349/7*BK349,
IF(AND($P349="Terminated"),($U349/7*AX349),
IF(AND($P349="Furloughed"),($U349/7*AX349)+($U349/7*BH349),
IF(AND($P349="Rehired"),($U349/7*BH349),
IF(AND($P349="Terminated",AX349&gt;0),$U349,
IF($P349="Furloughed",IF(AX349&gt;0,$U349)+IF(BH349&gt;0,$U349),
IF($P349="Rehired",IF(BH349&gt;0,$U349))))))))*'Actual Allocation Calc'!$AP$99)))</f>
        <v/>
      </c>
      <c r="AH349" s="536"/>
      <c r="AI349" s="82">
        <f t="shared" si="108"/>
        <v>0</v>
      </c>
      <c r="AJ349" s="210">
        <f t="shared" si="111"/>
        <v>0</v>
      </c>
      <c r="AK349" s="397" t="str">
        <f t="shared" si="112"/>
        <v/>
      </c>
      <c r="AM349" s="122"/>
      <c r="AO349" s="214" t="str">
        <f>IFERROR(IF($V349="","",VLOOKUP(V349,'Calendar Calcs'!$B$2:$E1316,4,FALSE)),0)</f>
        <v/>
      </c>
      <c r="AP349" s="69" t="str">
        <f>IF($AO349="","", IF($AO349&lt;AP$23,0,IF($AO349&gt;AP$23,COUNTIFS('Calendar Calcs'!$E$2:$E1316,AP$23),COUNTIFS('Calendar Calcs'!$E$2:$E1316,AP$23,'Calendar Calcs'!$D$2:$D1316,"&lt;="&amp;WEEKDAY($V349)))))</f>
        <v/>
      </c>
      <c r="AQ349" s="69" t="str">
        <f>IF($AO349="","", IF($AO349&lt;AQ$23,0,IF($AO349&gt;AQ$23,COUNTIFS('Calendar Calcs'!$E$2:$E1316,AQ$23),COUNTIFS('Calendar Calcs'!$E$2:$E1316,AQ$23,'Calendar Calcs'!$D$2:$D1316,"&lt;="&amp;WEEKDAY($V349)))))</f>
        <v/>
      </c>
      <c r="AR349" s="69" t="str">
        <f>IF($AO349="","", IF($AO349&lt;AR$23,0,IF($AO349&gt;AR$23,COUNTIFS('Calendar Calcs'!$E$2:$E1316,AR$23),COUNTIFS('Calendar Calcs'!$E$2:$E1316,AR$23,'Calendar Calcs'!$D$2:$D1316,"&lt;="&amp;WEEKDAY($V349)))))</f>
        <v/>
      </c>
      <c r="AS349" s="69" t="str">
        <f>IF($AO349="","", IF($AO349&lt;AS$23,0,IF($AO349&gt;AS$23,COUNTIFS('Calendar Calcs'!$E$2:$E1316,AS$23),COUNTIFS('Calendar Calcs'!$E$2:$E1316,AS$23,'Calendar Calcs'!$D$2:$D1316,"&lt;="&amp;WEEKDAY($V349)))))</f>
        <v/>
      </c>
      <c r="AT349" s="69" t="str">
        <f>IF($AO349="","", IF($AO349&lt;AT$23,0,IF($AO349&gt;AT$23,COUNTIFS('Calendar Calcs'!$E$2:$E1316,AT$23),COUNTIFS('Calendar Calcs'!$E$2:$E1316,AT$23,'Calendar Calcs'!$D$2:$D1316,"&lt;="&amp;WEEKDAY($V349)))))</f>
        <v/>
      </c>
      <c r="AU349" s="69" t="str">
        <f>IF($AO349="","", IF($AO349&lt;AU$23,0,IF($AO349&gt;AU$23,COUNTIFS('Calendar Calcs'!$E$2:$E1316,AU$23),COUNTIFS('Calendar Calcs'!$E$2:$E1316,AU$23,'Calendar Calcs'!$D$2:$D1316,"&lt;="&amp;WEEKDAY($V349)))))</f>
        <v/>
      </c>
      <c r="AV349" s="69" t="str">
        <f>IF($AO349="","", IF($AO349&lt;AV$23,0,IF($AO349&gt;AV$23,COUNTIFS('Calendar Calcs'!$E$2:$E1316,AV$23),COUNTIFS('Calendar Calcs'!$E$2:$E1316,AV$23,'Calendar Calcs'!$D$2:$D1316,"&lt;="&amp;WEEKDAY($V349)))))</f>
        <v/>
      </c>
      <c r="AW349" s="69" t="str">
        <f>IF($AO349="","", IF($AO349&lt;AW$23,0,IF($AO349&gt;AW$23,COUNTIFS('Calendar Calcs'!$E$2:$E1316,AW$23),COUNTIFS('Calendar Calcs'!$E$2:$E1316,AW$23,'Calendar Calcs'!$D$2:$D1316,"&lt;="&amp;WEEKDAY($V349)))))</f>
        <v/>
      </c>
      <c r="AX349" s="69" t="str">
        <f>IF($AO349="","", IF($AO349&lt;AX$23,0,IF($AO349&gt;AX$23,COUNTIFS('Calendar Calcs'!$E$2:$E1316,AX$23),COUNTIFS('Calendar Calcs'!$E$2:$E1316,AX$23,'Calendar Calcs'!$D$2:$D1316,"&lt;="&amp;WEEKDAY($V349)))))</f>
        <v/>
      </c>
      <c r="AY349" s="69" t="str">
        <f>IF($W349="","",VLOOKUP($W349,'Calendar Calcs'!$B$2:$E1316,4,FALSE))</f>
        <v/>
      </c>
      <c r="AZ349" s="69" t="str">
        <f>IF($AY349="","",IF($AY349&gt;AZ$23,0,IF($AY349&lt;AZ$23,COUNTIFS('Calendar Calcs'!$E$2:$E1316,AZ$23),COUNTIFS('Calendar Calcs'!$E$2:$E1316,AZ$23,'Calendar Calcs'!$D$2:$D1316,"&gt;="&amp;WEEKDAY($W349)))))</f>
        <v/>
      </c>
      <c r="BA349" s="69" t="str">
        <f>IF($AY349="","",IF($AY349&gt;BA$23,0,IF($AY349&lt;BA$23,COUNTIFS('Calendar Calcs'!$E$2:$E1316,BA$23),COUNTIFS('Calendar Calcs'!$E$2:$E1316,BA$23,'Calendar Calcs'!$D$2:$D1316,"&gt;="&amp;WEEKDAY($W349)))))</f>
        <v/>
      </c>
      <c r="BB349" s="69" t="str">
        <f>IF($AY349="","",IF($AY349&gt;BB$23,0,IF($AY349&lt;BB$23,COUNTIFS('Calendar Calcs'!$E$2:$E1316,BB$23),COUNTIFS('Calendar Calcs'!$E$2:$E1316,BB$23,'Calendar Calcs'!$D$2:$D1316,"&gt;="&amp;WEEKDAY($W349)))))</f>
        <v/>
      </c>
      <c r="BC349" s="69" t="str">
        <f>IF($AY349="","",IF($AY349&gt;BC$23,0,IF($AY349&lt;BC$23,COUNTIFS('Calendar Calcs'!$E$2:$E1316,BC$23),COUNTIFS('Calendar Calcs'!$E$2:$E1316,BC$23,'Calendar Calcs'!$D$2:$D1316,"&gt;="&amp;WEEKDAY($W349)))))</f>
        <v/>
      </c>
      <c r="BD349" s="69" t="str">
        <f>IF($AY349="","",IF($AY349&gt;BD$23,0,IF($AY349&lt;BD$23,COUNTIFS('Calendar Calcs'!$E$2:$E1316,BD$23),COUNTIFS('Calendar Calcs'!$E$2:$E1316,BD$23,'Calendar Calcs'!$D$2:$D1316,"&gt;="&amp;WEEKDAY($W349)))))</f>
        <v/>
      </c>
      <c r="BE349" s="69" t="str">
        <f>IF($AY349="","",IF($AY349&gt;BE$23,0,IF($AY349&lt;BE$23,COUNTIFS('Calendar Calcs'!$E$2:$E1316,BE$23),COUNTIFS('Calendar Calcs'!$E$2:$E1316,BE$23,'Calendar Calcs'!$D$2:$D1316,"&gt;="&amp;WEEKDAY($W349)))))</f>
        <v/>
      </c>
      <c r="BF349" s="69" t="str">
        <f>IF($AY349="","",IF($AY349&gt;BF$23,0,IF($AY349&lt;BF$23,COUNTIFS('Calendar Calcs'!$E$2:$E1316,BF$23),COUNTIFS('Calendar Calcs'!$E$2:$E1316,BF$23,'Calendar Calcs'!$D$2:$D1316,"&gt;="&amp;WEEKDAY($W349)))))</f>
        <v/>
      </c>
      <c r="BG349" s="69" t="str">
        <f>IF($AY349="","",IF($AY349&gt;BG$23,0,IF($AY349&lt;BG$23,COUNTIFS('Calendar Calcs'!$E$2:$E1316,BG$23),COUNTIFS('Calendar Calcs'!$E$2:$E1316,BG$23,'Calendar Calcs'!$D$2:$D1316,"&gt;="&amp;WEEKDAY($W349)))))</f>
        <v/>
      </c>
      <c r="BH349" s="69">
        <f t="shared" si="113"/>
        <v>6</v>
      </c>
      <c r="BI349" s="69">
        <f>IF(Cover!$E$43="","",VLOOKUP(Cover!$E$43,'Calendar Calcs'!$B$2:$E1316,4,FALSE))</f>
        <v>1</v>
      </c>
      <c r="BJ349" s="69">
        <f>IF($BI349="","", IF($BI349&lt;BJ$23,0,IF($BI349&gt;=BJ$23,COUNTIFS('Calendar Calcs'!$E$2:$E1316,BJ$23),COUNTIFS('Calendar Calcs'!$E$2:$E1316,BJ$23,'Calendar Calcs'!$D$2:$D1316,"&lt;="&amp;WEEKDAY($V349)))))</f>
        <v>1</v>
      </c>
      <c r="BK349" s="69">
        <f t="shared" si="110"/>
        <v>6</v>
      </c>
      <c r="BN349" s="69" t="str">
        <f>IF(T349&gt;0,"FTE",IF(Cover!$E$47="Weekly",IF(S349&gt;29.75,"FTE","PTE"),IF(S349&gt;59.75,"FTE","PTE")))</f>
        <v>PTE</v>
      </c>
      <c r="BO349" s="69">
        <f>IF(BN349="FTE",30,IF(Cover!$E$47="Weekly",'STEP 2 EE Data'!S349,'STEP 2 EE Data'!S349/2))</f>
        <v>0</v>
      </c>
      <c r="BP349" s="209">
        <f t="shared" si="114"/>
        <v>0</v>
      </c>
      <c r="BQ349" s="209">
        <f t="shared" si="115"/>
        <v>0</v>
      </c>
      <c r="BR349" s="209">
        <f t="shared" si="116"/>
        <v>0</v>
      </c>
      <c r="BS349" s="209">
        <f t="shared" si="117"/>
        <v>0</v>
      </c>
      <c r="BT349" s="209">
        <f t="shared" si="118"/>
        <v>0</v>
      </c>
      <c r="BU349" s="209">
        <f t="shared" si="119"/>
        <v>0</v>
      </c>
      <c r="BV349" s="209">
        <f t="shared" si="120"/>
        <v>0</v>
      </c>
      <c r="BW349" s="209">
        <f t="shared" si="121"/>
        <v>0</v>
      </c>
      <c r="BX349" s="209">
        <f t="shared" si="122"/>
        <v>0</v>
      </c>
      <c r="CC349" s="210" t="str">
        <f>IF(B349="","",IF(C349="",IF(Cover!$E$47="Weekly",'STEP 3 EE Comp'!BI354*8,'STEP 3 EE Comp'!BI354*4),IF(Cover!$E$47="Weekly",'STEP 3 EE Comp'!BI354,'STEP 3 EE Comp'!BI354)))</f>
        <v/>
      </c>
      <c r="CD349" s="82" t="str">
        <f t="shared" si="123"/>
        <v/>
      </c>
      <c r="CE349" s="417">
        <f t="shared" si="124"/>
        <v>1</v>
      </c>
      <c r="CF349" s="82" t="str">
        <f t="shared" si="125"/>
        <v>Good</v>
      </c>
      <c r="CG349" s="82">
        <f t="shared" si="126"/>
        <v>0</v>
      </c>
      <c r="CH349" s="234">
        <f t="shared" si="127"/>
        <v>0</v>
      </c>
    </row>
    <row r="350" spans="1:86" s="69" customFormat="1" x14ac:dyDescent="0.3">
      <c r="A350" s="555"/>
      <c r="B350" s="52"/>
      <c r="C350" s="52"/>
      <c r="D350" s="52"/>
      <c r="E350" s="52"/>
      <c r="F350" s="507"/>
      <c r="G350" s="210">
        <f t="shared" si="107"/>
        <v>0</v>
      </c>
      <c r="H350" s="82">
        <f t="shared" si="109"/>
        <v>0</v>
      </c>
      <c r="I350" s="211"/>
      <c r="J350" s="441" t="s">
        <v>21</v>
      </c>
      <c r="K350" s="441" t="s">
        <v>21</v>
      </c>
      <c r="L350" s="441" t="s">
        <v>21</v>
      </c>
      <c r="M350" s="441" t="s">
        <v>21</v>
      </c>
      <c r="N350" s="568" t="s">
        <v>21</v>
      </c>
      <c r="O350" s="211"/>
      <c r="P350" s="212" t="str">
        <f>IF(B350="","",
IF(AND(V350="",W350="",B350&lt;&gt;""),"Employed",
IF(AND(V350&lt;&gt;"",W350="",B350&lt;&gt;""),"Terminated",
IF(AND(V350&lt;&gt;"",W350&lt;&gt;"",B350&lt;&gt;""),IF(W350&lt;Cover!$E$43,"Employed","Furloughed"),
IF(AND(V350="",W350&lt;&gt;"",B350&lt;&gt;""),IF(W350&lt;Cover!$E$43,"Employed","Rehired"))))))</f>
        <v/>
      </c>
      <c r="Q350" s="211"/>
      <c r="R350" s="536"/>
      <c r="S350" s="563"/>
      <c r="T350" s="536"/>
      <c r="U350" s="82">
        <f>IF(Cover!$E$47="Weekly",IF(T350&gt;0,T350,R350*S350),IF(T350&gt;0,T350,R350*S350)/2)</f>
        <v>0</v>
      </c>
      <c r="V350" s="564"/>
      <c r="W350" s="564"/>
      <c r="Y350" s="213" t="str">
        <f>IF($B350="","",IF('Actual Allocation Calc'!$AH$78="A",
IF($P350="Employed",$U350/7*BJ350,
IF(AND($P350="Terminated"),($U350/7*AP350),
IF(AND($P350="Furloughed"),($U350/7*AP350)+($U350/7*AZ350),
IF(AND($P350="Rehired"),($U350/7*AZ350),
IF(AND($P350="Terminated",AP350&gt;0),$U350,
IF($P350="Furloughed",IF(AP350&gt;0,$U350)+IF(AZ350&gt;0,$U350),
IF($P350="Rehired",IF(AZ350&gt;0,$U350)))))))),IF('Actual Allocation Calc'!$AH$78="C",'Actual Allocation Calc'!L350,'Actual Allocation Calc'!U350+IF($P350="Employed",$U350/7*BJ350,
IF(AND($P350="Terminated"),($U350/7*AP350),
IF(AND($P350="Furloughed"),($U350/7*AP350)+($U350/7*AZ350),
IF(AND($P350="Rehired"),($U350/7*AZ350),
IF(AND($P350="Terminated",AP350&gt;0),$U350,
IF($P350="Furloughed",IF(AP350&gt;0,$U350)+IF(AZ350&gt;0,$U350),
IF($P350="Rehired",IF(AZ350&gt;0,$U350))))))))*'Actual Allocation Calc'!$AH$99)))</f>
        <v/>
      </c>
      <c r="Z350" s="210" t="str">
        <f>IF($B350="","",IF('Actual Allocation Calc'!$AI$78="A",
IF($P350="Employed",$U350,
IF(AND($P350="Terminated"),($U350/7*AQ350),
IF(AND($P350="Furloughed"),($U350/7*AQ350)+($U350/7*BA350),
IF(AND($P350="Rehired"),($U350/7*BA350),
IF(AND($P350="Terminated",AQ350&gt;0),$U350,
IF($P350="Furloughed",IF(AQ350&gt;0,$U350)+IF(BA350&gt;0,$U350),
IF($P350="Rehired",IF(BA350&gt;0,$U350)))))))),IF('Actual Allocation Calc'!$AI$78="C",'Actual Allocation Calc'!M350,'Actual Allocation Calc'!V350+IF($P350="Employed",$U350,
IF(AND($P350="Terminated"),($U350/7*AQ350),
IF(AND($P350="Furloughed"),($U350/7*AQ350)+($U350/7*BA350),
IF(AND($P350="Rehired"),($U350/7*BA350),
IF(AND($P350="Terminated",AQ350&gt;0),$U350,
IF($P350="Furloughed",IF(AQ350&gt;0,$U350)+IF(BA350&gt;0,$U350),
IF($P350="Rehired",IF(BA350&gt;0,$U350))))))))*'Actual Allocation Calc'!$AI$99)))</f>
        <v/>
      </c>
      <c r="AA350" s="210" t="str">
        <f>IF($B350="","",IF('Actual Allocation Calc'!$AJ$78="A",
IF($P350="Employed",$U350,
IF(AND($P350="Terminated"),($U350/7*AR350),
IF(AND($P350="Furloughed"),($U350/7*AR350)+($U350/7*BB350),
IF(AND($P350="Rehired"),($U350/7*BB350),
IF(AND($P350="Terminated",AR350&gt;0),$U350,
IF($P350="Furloughed",IF(AR350&gt;0,$U350)+IF(BB350&gt;0,$U350),
IF($P350="Rehired",IF(BB350&gt;0,$U350)))))))),IF('Actual Allocation Calc'!$AJ$78="C",'Actual Allocation Calc'!N350,'Actual Allocation Calc'!W350+IF($P350="Employed",$U350,
IF(AND($P350="Terminated"),($U350/7*AR350),
IF(AND($P350="Furloughed"),($U350/7*AR350)+($U350/7*BB350),
IF(AND($P350="Rehired"),($U350/7*BB350),
IF(AND($P350="Terminated",AR350&gt;0),$U350,
IF($P350="Furloughed",IF(AR350&gt;0,$U350)+IF(BB350&gt;0,$U350),
IF($P350="Rehired",IF(BB350&gt;0,$U350))))))))*'Actual Allocation Calc'!$AJ$99)))</f>
        <v/>
      </c>
      <c r="AB350" s="210" t="str">
        <f>IF($B350="","",IF('Actual Allocation Calc'!$AK$78="A",
IF($P350="Employed",$U350,
IF(AND($P350="Terminated"),($U350/7*AS350),
IF(AND($P350="Furloughed"),($U350/7*AS350)+($U350/7*BC350),
IF(AND($P350="Rehired"),($U350/7*BC350),
IF(AND($P350="Terminated",AS350&gt;0),$U350,
IF($P350="Furloughed",IF(AS350&gt;0,$U350)+IF(BC350&gt;0,$U350),
IF($P350="Rehired",IF(BC350&gt;0,$U350)))))))),IF('Actual Allocation Calc'!$AK$78="C",'Actual Allocation Calc'!O350,'Actual Allocation Calc'!X350+IF($P350="Employed",$U350,
IF(AND($P350="Terminated"),($U350/7*AS350),
IF(AND($P350="Furloughed"),($U350/7*AS350)+($U350/7*BC350),
IF(AND($P350="Rehired"),($U350/7*BC350),
IF(AND($P350="Terminated",AS350&gt;0),$U350,
IF($P350="Furloughed",IF(AS350&gt;0,$U350)+IF(BC350&gt;0,$U350),
IF($P350="Rehired",IF(BC350&gt;0,$U350))))))))*'Actual Allocation Calc'!$AK$99)))</f>
        <v/>
      </c>
      <c r="AC350" s="210" t="str">
        <f>IF($B350="","",IF('Actual Allocation Calc'!$AL$78="A",
IF($P350="Employed",$U350,
IF(AND($P350="Terminated"),($U350/7*AT350),
IF(AND($P350="Furloughed"),($U350/7*AT350)+($U350/7*BD350),
IF(AND($P350="Rehired"),($U350/7*BD350),
IF(AND($P350="Terminated",AT350&gt;0),$U350,
IF($P350="Furloughed",IF(AT350&gt;0,$U350)+IF(BD350&gt;0,$U350),
IF($P350="Rehired",IF(BD350&gt;0,$U350)))))))),IF('Actual Allocation Calc'!$AL$78="C",'Actual Allocation Calc'!P350,'Actual Allocation Calc'!Y350+IF($P350="Employed",$U350,
IF(AND($P350="Terminated"),($U350/7*AT350),
IF(AND($P350="Furloughed"),($U350/7*AT350)+($U350/7*BD350),
IF(AND($P350="Rehired"),($U350/7*BD350),
IF(AND($P350="Terminated",AT350&gt;0),$U350,
IF($P350="Furloughed",IF(AT350&gt;0,$U350)+IF(BD350&gt;0,$U350),
IF($P350="Rehired",IF(BD350&gt;0,$U350))))))))*'Actual Allocation Calc'!$AL$99)))</f>
        <v/>
      </c>
      <c r="AD350" s="210" t="str">
        <f>IF($B350="","",IF('Actual Allocation Calc'!$AM$78="A",
IF($P350="Employed",$U350,
IF(AND($P350="Terminated"),($U350/7*AU350),
IF(AND($P350="Furloughed"),($U350/7*AU350)+($U350/7*BE350),
IF(AND($P350="Rehired"),($U350/7*BE350),
IF(AND($P350="Terminated",AU350&gt;0),$U350,
IF($P350="Furloughed",IF(AU350&gt;0,$U350)+IF(BE350&gt;0,$U350),
IF($P350="Rehired",IF(BE350&gt;0,$U350)))))))),IF('Actual Allocation Calc'!$AM$78="C",'Actual Allocation Calc'!Q350,'Actual Allocation Calc'!Z350+IF($P350="Employed",$U350,
IF(AND($P350="Terminated"),($U350/7*AU350),
IF(AND($P350="Furloughed"),($U350/7*AU350)+($U350/7*BE350),
IF(AND($P350="Rehired"),($U350/7*BE350),
IF(AND($P350="Terminated",AU350&gt;0),$U350,
IF($P350="Furloughed",IF(AU350&gt;0,$U350)+IF(BE350&gt;0,$U350),
IF($P350="Rehired",IF(BE350&gt;0,$U350))))))))*'Actual Allocation Calc'!$AM$99)))</f>
        <v/>
      </c>
      <c r="AE350" s="210" t="str">
        <f>IF($B350="","",IF('Actual Allocation Calc'!$AN$78="A",
IF($P350="Employed",$U350,
IF(AND($P350="Terminated"),($U350/7*AV350),
IF(AND($P350="Furloughed"),($U350/7*AV350)+($U350/7*BF350),
IF(AND($P350="Rehired"),($U350/7*BF350),
IF(AND($P350="Terminated",AV350&gt;0),$U350,
IF($P350="Furloughed",IF(AV350&gt;0,$U350)+IF(BF350&gt;0,$U350),
IF($P350="Rehired",IF(BF350&gt;0,$U350)))))))),IF('Actual Allocation Calc'!$AN$78="C",'Actual Allocation Calc'!R350,'Actual Allocation Calc'!AA350+IF($P350="Employed",$U350,
IF(AND($P350="Terminated"),($U350/7*AV350),
IF(AND($P350="Furloughed"),($U350/7*AV350)+($U350/7*BF350),
IF(AND($P350="Rehired"),($U350/7*BF350),
IF(AND($P350="Terminated",AV350&gt;0),$U350,
IF($P350="Furloughed",IF(AV350&gt;0,$U350)+IF(BF350&gt;0,$U350),
IF($P350="Rehired",IF(BF350&gt;0,$U350))))))))*'Actual Allocation Calc'!$AN$99)))</f>
        <v/>
      </c>
      <c r="AF350" s="210" t="str">
        <f>IF($B350="","",IF('Actual Allocation Calc'!$AO$78="A",
IF($P350="Employed",$U350,
IF(AND($P350="Terminated"),($U350/7*AW350),
IF(AND($P350="Furloughed"),($U350/7*AW350)+($U350/7*BG350),
IF(AND($P350="Rehired"),($U350/7*BG350),
IF(AND($P350="Terminated",AW350&gt;0),$U350,
IF($P350="Furloughed",IF(AW350&gt;0,$U350)+IF(BG350&gt;0,$U350),
IF($P350="Rehired",IF(BG350&gt;0,$U350)))))))),IF('Actual Allocation Calc'!$AO$78="C",'Actual Allocation Calc'!S350,'Actual Allocation Calc'!AB350+IF($P350="Employed",$U350,
IF(AND($P350="Terminated"),($U350/7*AW350),
IF(AND($P350="Furloughed"),($U350/7*AW350)+($U350/7*BG350),
IF(AND($P350="Rehired"),($U350/7*BG350),
IF(AND($P350="Terminated",AW350&gt;0),$U350,
IF($P350="Furloughed",IF(AW350&gt;0,$U350)+IF(BG350&gt;0,$U350),
IF($P350="Rehired",IF(BG350&gt;0,$U350))))))))*'Actual Allocation Calc'!$AO$99)))</f>
        <v/>
      </c>
      <c r="AG350" s="210" t="str">
        <f>IF($B350="","",IF('Actual Allocation Calc'!$AP$78="A",
IF($P350="Employed",$U350/7*BK350,
IF(AND($P350="Terminated"),($U350/7*AX350),
IF(AND($P350="Furloughed"),($U350/7*AX350)+($U350/7*BH350),
IF(AND($P350="Rehired"),($U350/7*BH350),
IF(AND($P350="Terminated",AX350&gt;0),$U350,
IF($P350="Furloughed",IF(AX350&gt;0,$U350)+IF(BH350&gt;0,$U350),
IF($P350="Rehired",IF(BH350&gt;0,$U350)))))))),IF('Actual Allocation Calc'!$AP$78="C",'Actual Allocation Calc'!T350,'Actual Allocation Calc'!AC350+IF($P350="Employed",$U350/7*BK350,
IF(AND($P350="Terminated"),($U350/7*AX350),
IF(AND($P350="Furloughed"),($U350/7*AX350)+($U350/7*BH350),
IF(AND($P350="Rehired"),($U350/7*BH350),
IF(AND($P350="Terminated",AX350&gt;0),$U350,
IF($P350="Furloughed",IF(AX350&gt;0,$U350)+IF(BH350&gt;0,$U350),
IF($P350="Rehired",IF(BH350&gt;0,$U350))))))))*'Actual Allocation Calc'!$AP$99)))</f>
        <v/>
      </c>
      <c r="AH350" s="536"/>
      <c r="AI350" s="82">
        <f t="shared" si="108"/>
        <v>0</v>
      </c>
      <c r="AJ350" s="210">
        <f t="shared" si="111"/>
        <v>0</v>
      </c>
      <c r="AK350" s="397" t="str">
        <f t="shared" si="112"/>
        <v/>
      </c>
      <c r="AM350" s="122"/>
      <c r="AO350" s="214" t="str">
        <f>IFERROR(IF($V350="","",VLOOKUP(V350,'Calendar Calcs'!$B$2:$E1317,4,FALSE)),0)</f>
        <v/>
      </c>
      <c r="AP350" s="69" t="str">
        <f>IF($AO350="","", IF($AO350&lt;AP$23,0,IF($AO350&gt;AP$23,COUNTIFS('Calendar Calcs'!$E$2:$E1317,AP$23),COUNTIFS('Calendar Calcs'!$E$2:$E1317,AP$23,'Calendar Calcs'!$D$2:$D1317,"&lt;="&amp;WEEKDAY($V350)))))</f>
        <v/>
      </c>
      <c r="AQ350" s="69" t="str">
        <f>IF($AO350="","", IF($AO350&lt;AQ$23,0,IF($AO350&gt;AQ$23,COUNTIFS('Calendar Calcs'!$E$2:$E1317,AQ$23),COUNTIFS('Calendar Calcs'!$E$2:$E1317,AQ$23,'Calendar Calcs'!$D$2:$D1317,"&lt;="&amp;WEEKDAY($V350)))))</f>
        <v/>
      </c>
      <c r="AR350" s="69" t="str">
        <f>IF($AO350="","", IF($AO350&lt;AR$23,0,IF($AO350&gt;AR$23,COUNTIFS('Calendar Calcs'!$E$2:$E1317,AR$23),COUNTIFS('Calendar Calcs'!$E$2:$E1317,AR$23,'Calendar Calcs'!$D$2:$D1317,"&lt;="&amp;WEEKDAY($V350)))))</f>
        <v/>
      </c>
      <c r="AS350" s="69" t="str">
        <f>IF($AO350="","", IF($AO350&lt;AS$23,0,IF($AO350&gt;AS$23,COUNTIFS('Calendar Calcs'!$E$2:$E1317,AS$23),COUNTIFS('Calendar Calcs'!$E$2:$E1317,AS$23,'Calendar Calcs'!$D$2:$D1317,"&lt;="&amp;WEEKDAY($V350)))))</f>
        <v/>
      </c>
      <c r="AT350" s="69" t="str">
        <f>IF($AO350="","", IF($AO350&lt;AT$23,0,IF($AO350&gt;AT$23,COUNTIFS('Calendar Calcs'!$E$2:$E1317,AT$23),COUNTIFS('Calendar Calcs'!$E$2:$E1317,AT$23,'Calendar Calcs'!$D$2:$D1317,"&lt;="&amp;WEEKDAY($V350)))))</f>
        <v/>
      </c>
      <c r="AU350" s="69" t="str">
        <f>IF($AO350="","", IF($AO350&lt;AU$23,0,IF($AO350&gt;AU$23,COUNTIFS('Calendar Calcs'!$E$2:$E1317,AU$23),COUNTIFS('Calendar Calcs'!$E$2:$E1317,AU$23,'Calendar Calcs'!$D$2:$D1317,"&lt;="&amp;WEEKDAY($V350)))))</f>
        <v/>
      </c>
      <c r="AV350" s="69" t="str">
        <f>IF($AO350="","", IF($AO350&lt;AV$23,0,IF($AO350&gt;AV$23,COUNTIFS('Calendar Calcs'!$E$2:$E1317,AV$23),COUNTIFS('Calendar Calcs'!$E$2:$E1317,AV$23,'Calendar Calcs'!$D$2:$D1317,"&lt;="&amp;WEEKDAY($V350)))))</f>
        <v/>
      </c>
      <c r="AW350" s="69" t="str">
        <f>IF($AO350="","", IF($AO350&lt;AW$23,0,IF($AO350&gt;AW$23,COUNTIFS('Calendar Calcs'!$E$2:$E1317,AW$23),COUNTIFS('Calendar Calcs'!$E$2:$E1317,AW$23,'Calendar Calcs'!$D$2:$D1317,"&lt;="&amp;WEEKDAY($V350)))))</f>
        <v/>
      </c>
      <c r="AX350" s="69" t="str">
        <f>IF($AO350="","", IF($AO350&lt;AX$23,0,IF($AO350&gt;AX$23,COUNTIFS('Calendar Calcs'!$E$2:$E1317,AX$23),COUNTIFS('Calendar Calcs'!$E$2:$E1317,AX$23,'Calendar Calcs'!$D$2:$D1317,"&lt;="&amp;WEEKDAY($V350)))))</f>
        <v/>
      </c>
      <c r="AY350" s="69" t="str">
        <f>IF($W350="","",VLOOKUP($W350,'Calendar Calcs'!$B$2:$E1317,4,FALSE))</f>
        <v/>
      </c>
      <c r="AZ350" s="69" t="str">
        <f>IF($AY350="","",IF($AY350&gt;AZ$23,0,IF($AY350&lt;AZ$23,COUNTIFS('Calendar Calcs'!$E$2:$E1317,AZ$23),COUNTIFS('Calendar Calcs'!$E$2:$E1317,AZ$23,'Calendar Calcs'!$D$2:$D1317,"&gt;="&amp;WEEKDAY($W350)))))</f>
        <v/>
      </c>
      <c r="BA350" s="69" t="str">
        <f>IF($AY350="","",IF($AY350&gt;BA$23,0,IF($AY350&lt;BA$23,COUNTIFS('Calendar Calcs'!$E$2:$E1317,BA$23),COUNTIFS('Calendar Calcs'!$E$2:$E1317,BA$23,'Calendar Calcs'!$D$2:$D1317,"&gt;="&amp;WEEKDAY($W350)))))</f>
        <v/>
      </c>
      <c r="BB350" s="69" t="str">
        <f>IF($AY350="","",IF($AY350&gt;BB$23,0,IF($AY350&lt;BB$23,COUNTIFS('Calendar Calcs'!$E$2:$E1317,BB$23),COUNTIFS('Calendar Calcs'!$E$2:$E1317,BB$23,'Calendar Calcs'!$D$2:$D1317,"&gt;="&amp;WEEKDAY($W350)))))</f>
        <v/>
      </c>
      <c r="BC350" s="69" t="str">
        <f>IF($AY350="","",IF($AY350&gt;BC$23,0,IF($AY350&lt;BC$23,COUNTIFS('Calendar Calcs'!$E$2:$E1317,BC$23),COUNTIFS('Calendar Calcs'!$E$2:$E1317,BC$23,'Calendar Calcs'!$D$2:$D1317,"&gt;="&amp;WEEKDAY($W350)))))</f>
        <v/>
      </c>
      <c r="BD350" s="69" t="str">
        <f>IF($AY350="","",IF($AY350&gt;BD$23,0,IF($AY350&lt;BD$23,COUNTIFS('Calendar Calcs'!$E$2:$E1317,BD$23),COUNTIFS('Calendar Calcs'!$E$2:$E1317,BD$23,'Calendar Calcs'!$D$2:$D1317,"&gt;="&amp;WEEKDAY($W350)))))</f>
        <v/>
      </c>
      <c r="BE350" s="69" t="str">
        <f>IF($AY350="","",IF($AY350&gt;BE$23,0,IF($AY350&lt;BE$23,COUNTIFS('Calendar Calcs'!$E$2:$E1317,BE$23),COUNTIFS('Calendar Calcs'!$E$2:$E1317,BE$23,'Calendar Calcs'!$D$2:$D1317,"&gt;="&amp;WEEKDAY($W350)))))</f>
        <v/>
      </c>
      <c r="BF350" s="69" t="str">
        <f>IF($AY350="","",IF($AY350&gt;BF$23,0,IF($AY350&lt;BF$23,COUNTIFS('Calendar Calcs'!$E$2:$E1317,BF$23),COUNTIFS('Calendar Calcs'!$E$2:$E1317,BF$23,'Calendar Calcs'!$D$2:$D1317,"&gt;="&amp;WEEKDAY($W350)))))</f>
        <v/>
      </c>
      <c r="BG350" s="69" t="str">
        <f>IF($AY350="","",IF($AY350&gt;BG$23,0,IF($AY350&lt;BG$23,COUNTIFS('Calendar Calcs'!$E$2:$E1317,BG$23),COUNTIFS('Calendar Calcs'!$E$2:$E1317,BG$23,'Calendar Calcs'!$D$2:$D1317,"&gt;="&amp;WEEKDAY($W350)))))</f>
        <v/>
      </c>
      <c r="BH350" s="69">
        <f t="shared" si="113"/>
        <v>6</v>
      </c>
      <c r="BI350" s="69">
        <f>IF(Cover!$E$43="","",VLOOKUP(Cover!$E$43,'Calendar Calcs'!$B$2:$E1317,4,FALSE))</f>
        <v>1</v>
      </c>
      <c r="BJ350" s="69">
        <f>IF($BI350="","", IF($BI350&lt;BJ$23,0,IF($BI350&gt;=BJ$23,COUNTIFS('Calendar Calcs'!$E$2:$E1317,BJ$23),COUNTIFS('Calendar Calcs'!$E$2:$E1317,BJ$23,'Calendar Calcs'!$D$2:$D1317,"&lt;="&amp;WEEKDAY($V350)))))</f>
        <v>1</v>
      </c>
      <c r="BK350" s="69">
        <f t="shared" si="110"/>
        <v>6</v>
      </c>
      <c r="BN350" s="69" t="str">
        <f>IF(T350&gt;0,"FTE",IF(Cover!$E$47="Weekly",IF(S350&gt;29.75,"FTE","PTE"),IF(S350&gt;59.75,"FTE","PTE")))</f>
        <v>PTE</v>
      </c>
      <c r="BO350" s="69">
        <f>IF(BN350="FTE",30,IF(Cover!$E$47="Weekly",'STEP 2 EE Data'!S350,'STEP 2 EE Data'!S350/2))</f>
        <v>0</v>
      </c>
      <c r="BP350" s="209">
        <f t="shared" si="114"/>
        <v>0</v>
      </c>
      <c r="BQ350" s="209">
        <f t="shared" si="115"/>
        <v>0</v>
      </c>
      <c r="BR350" s="209">
        <f t="shared" si="116"/>
        <v>0</v>
      </c>
      <c r="BS350" s="209">
        <f t="shared" si="117"/>
        <v>0</v>
      </c>
      <c r="BT350" s="209">
        <f t="shared" si="118"/>
        <v>0</v>
      </c>
      <c r="BU350" s="209">
        <f t="shared" si="119"/>
        <v>0</v>
      </c>
      <c r="BV350" s="209">
        <f t="shared" si="120"/>
        <v>0</v>
      </c>
      <c r="BW350" s="209">
        <f t="shared" si="121"/>
        <v>0</v>
      </c>
      <c r="BX350" s="209">
        <f t="shared" si="122"/>
        <v>0</v>
      </c>
      <c r="CC350" s="210" t="str">
        <f>IF(B350="","",IF(C350="",IF(Cover!$E$47="Weekly",'STEP 3 EE Comp'!BI355*8,'STEP 3 EE Comp'!BI355*4),IF(Cover!$E$47="Weekly",'STEP 3 EE Comp'!BI355,'STEP 3 EE Comp'!BI355)))</f>
        <v/>
      </c>
      <c r="CD350" s="82" t="str">
        <f t="shared" si="123"/>
        <v/>
      </c>
      <c r="CE350" s="417">
        <f t="shared" si="124"/>
        <v>1</v>
      </c>
      <c r="CF350" s="82" t="str">
        <f t="shared" si="125"/>
        <v>Good</v>
      </c>
      <c r="CG350" s="82">
        <f t="shared" si="126"/>
        <v>0</v>
      </c>
      <c r="CH350" s="234">
        <f t="shared" si="127"/>
        <v>0</v>
      </c>
    </row>
    <row r="351" spans="1:86" s="69" customFormat="1" x14ac:dyDescent="0.3">
      <c r="A351" s="555"/>
      <c r="B351" s="52"/>
      <c r="C351" s="52"/>
      <c r="D351" s="52"/>
      <c r="E351" s="52"/>
      <c r="F351" s="507"/>
      <c r="G351" s="210">
        <f t="shared" si="107"/>
        <v>0</v>
      </c>
      <c r="H351" s="82">
        <f t="shared" si="109"/>
        <v>0</v>
      </c>
      <c r="I351" s="211"/>
      <c r="J351" s="441" t="s">
        <v>21</v>
      </c>
      <c r="K351" s="441" t="s">
        <v>21</v>
      </c>
      <c r="L351" s="441" t="s">
        <v>21</v>
      </c>
      <c r="M351" s="441" t="s">
        <v>21</v>
      </c>
      <c r="N351" s="568" t="s">
        <v>21</v>
      </c>
      <c r="O351" s="211"/>
      <c r="P351" s="212" t="str">
        <f>IF(B351="","",
IF(AND(V351="",W351="",B351&lt;&gt;""),"Employed",
IF(AND(V351&lt;&gt;"",W351="",B351&lt;&gt;""),"Terminated",
IF(AND(V351&lt;&gt;"",W351&lt;&gt;"",B351&lt;&gt;""),IF(W351&lt;Cover!$E$43,"Employed","Furloughed"),
IF(AND(V351="",W351&lt;&gt;"",B351&lt;&gt;""),IF(W351&lt;Cover!$E$43,"Employed","Rehired"))))))</f>
        <v/>
      </c>
      <c r="Q351" s="211"/>
      <c r="R351" s="536"/>
      <c r="S351" s="563"/>
      <c r="T351" s="536"/>
      <c r="U351" s="82">
        <f>IF(Cover!$E$47="Weekly",IF(T351&gt;0,T351,R351*S351),IF(T351&gt;0,T351,R351*S351)/2)</f>
        <v>0</v>
      </c>
      <c r="V351" s="564"/>
      <c r="W351" s="564"/>
      <c r="Y351" s="213" t="str">
        <f>IF($B351="","",IF('Actual Allocation Calc'!$AH$78="A",
IF($P351="Employed",$U351/7*BJ351,
IF(AND($P351="Terminated"),($U351/7*AP351),
IF(AND($P351="Furloughed"),($U351/7*AP351)+($U351/7*AZ351),
IF(AND($P351="Rehired"),($U351/7*AZ351),
IF(AND($P351="Terminated",AP351&gt;0),$U351,
IF($P351="Furloughed",IF(AP351&gt;0,$U351)+IF(AZ351&gt;0,$U351),
IF($P351="Rehired",IF(AZ351&gt;0,$U351)))))))),IF('Actual Allocation Calc'!$AH$78="C",'Actual Allocation Calc'!L351,'Actual Allocation Calc'!U351+IF($P351="Employed",$U351/7*BJ351,
IF(AND($P351="Terminated"),($U351/7*AP351),
IF(AND($P351="Furloughed"),($U351/7*AP351)+($U351/7*AZ351),
IF(AND($P351="Rehired"),($U351/7*AZ351),
IF(AND($P351="Terminated",AP351&gt;0),$U351,
IF($P351="Furloughed",IF(AP351&gt;0,$U351)+IF(AZ351&gt;0,$U351),
IF($P351="Rehired",IF(AZ351&gt;0,$U351))))))))*'Actual Allocation Calc'!$AH$99)))</f>
        <v/>
      </c>
      <c r="Z351" s="210" t="str">
        <f>IF($B351="","",IF('Actual Allocation Calc'!$AI$78="A",
IF($P351="Employed",$U351,
IF(AND($P351="Terminated"),($U351/7*AQ351),
IF(AND($P351="Furloughed"),($U351/7*AQ351)+($U351/7*BA351),
IF(AND($P351="Rehired"),($U351/7*BA351),
IF(AND($P351="Terminated",AQ351&gt;0),$U351,
IF($P351="Furloughed",IF(AQ351&gt;0,$U351)+IF(BA351&gt;0,$U351),
IF($P351="Rehired",IF(BA351&gt;0,$U351)))))))),IF('Actual Allocation Calc'!$AI$78="C",'Actual Allocation Calc'!M351,'Actual Allocation Calc'!V351+IF($P351="Employed",$U351,
IF(AND($P351="Terminated"),($U351/7*AQ351),
IF(AND($P351="Furloughed"),($U351/7*AQ351)+($U351/7*BA351),
IF(AND($P351="Rehired"),($U351/7*BA351),
IF(AND($P351="Terminated",AQ351&gt;0),$U351,
IF($P351="Furloughed",IF(AQ351&gt;0,$U351)+IF(BA351&gt;0,$U351),
IF($P351="Rehired",IF(BA351&gt;0,$U351))))))))*'Actual Allocation Calc'!$AI$99)))</f>
        <v/>
      </c>
      <c r="AA351" s="210" t="str">
        <f>IF($B351="","",IF('Actual Allocation Calc'!$AJ$78="A",
IF($P351="Employed",$U351,
IF(AND($P351="Terminated"),($U351/7*AR351),
IF(AND($P351="Furloughed"),($U351/7*AR351)+($U351/7*BB351),
IF(AND($P351="Rehired"),($U351/7*BB351),
IF(AND($P351="Terminated",AR351&gt;0),$U351,
IF($P351="Furloughed",IF(AR351&gt;0,$U351)+IF(BB351&gt;0,$U351),
IF($P351="Rehired",IF(BB351&gt;0,$U351)))))))),IF('Actual Allocation Calc'!$AJ$78="C",'Actual Allocation Calc'!N351,'Actual Allocation Calc'!W351+IF($P351="Employed",$U351,
IF(AND($P351="Terminated"),($U351/7*AR351),
IF(AND($P351="Furloughed"),($U351/7*AR351)+($U351/7*BB351),
IF(AND($P351="Rehired"),($U351/7*BB351),
IF(AND($P351="Terminated",AR351&gt;0),$U351,
IF($P351="Furloughed",IF(AR351&gt;0,$U351)+IF(BB351&gt;0,$U351),
IF($P351="Rehired",IF(BB351&gt;0,$U351))))))))*'Actual Allocation Calc'!$AJ$99)))</f>
        <v/>
      </c>
      <c r="AB351" s="210" t="str">
        <f>IF($B351="","",IF('Actual Allocation Calc'!$AK$78="A",
IF($P351="Employed",$U351,
IF(AND($P351="Terminated"),($U351/7*AS351),
IF(AND($P351="Furloughed"),($U351/7*AS351)+($U351/7*BC351),
IF(AND($P351="Rehired"),($U351/7*BC351),
IF(AND($P351="Terminated",AS351&gt;0),$U351,
IF($P351="Furloughed",IF(AS351&gt;0,$U351)+IF(BC351&gt;0,$U351),
IF($P351="Rehired",IF(BC351&gt;0,$U351)))))))),IF('Actual Allocation Calc'!$AK$78="C",'Actual Allocation Calc'!O351,'Actual Allocation Calc'!X351+IF($P351="Employed",$U351,
IF(AND($P351="Terminated"),($U351/7*AS351),
IF(AND($P351="Furloughed"),($U351/7*AS351)+($U351/7*BC351),
IF(AND($P351="Rehired"),($U351/7*BC351),
IF(AND($P351="Terminated",AS351&gt;0),$U351,
IF($P351="Furloughed",IF(AS351&gt;0,$U351)+IF(BC351&gt;0,$U351),
IF($P351="Rehired",IF(BC351&gt;0,$U351))))))))*'Actual Allocation Calc'!$AK$99)))</f>
        <v/>
      </c>
      <c r="AC351" s="210" t="str">
        <f>IF($B351="","",IF('Actual Allocation Calc'!$AL$78="A",
IF($P351="Employed",$U351,
IF(AND($P351="Terminated"),($U351/7*AT351),
IF(AND($P351="Furloughed"),($U351/7*AT351)+($U351/7*BD351),
IF(AND($P351="Rehired"),($U351/7*BD351),
IF(AND($P351="Terminated",AT351&gt;0),$U351,
IF($P351="Furloughed",IF(AT351&gt;0,$U351)+IF(BD351&gt;0,$U351),
IF($P351="Rehired",IF(BD351&gt;0,$U351)))))))),IF('Actual Allocation Calc'!$AL$78="C",'Actual Allocation Calc'!P351,'Actual Allocation Calc'!Y351+IF($P351="Employed",$U351,
IF(AND($P351="Terminated"),($U351/7*AT351),
IF(AND($P351="Furloughed"),($U351/7*AT351)+($U351/7*BD351),
IF(AND($P351="Rehired"),($U351/7*BD351),
IF(AND($P351="Terminated",AT351&gt;0),$U351,
IF($P351="Furloughed",IF(AT351&gt;0,$U351)+IF(BD351&gt;0,$U351),
IF($P351="Rehired",IF(BD351&gt;0,$U351))))))))*'Actual Allocation Calc'!$AL$99)))</f>
        <v/>
      </c>
      <c r="AD351" s="210" t="str">
        <f>IF($B351="","",IF('Actual Allocation Calc'!$AM$78="A",
IF($P351="Employed",$U351,
IF(AND($P351="Terminated"),($U351/7*AU351),
IF(AND($P351="Furloughed"),($U351/7*AU351)+($U351/7*BE351),
IF(AND($P351="Rehired"),($U351/7*BE351),
IF(AND($P351="Terminated",AU351&gt;0),$U351,
IF($P351="Furloughed",IF(AU351&gt;0,$U351)+IF(BE351&gt;0,$U351),
IF($P351="Rehired",IF(BE351&gt;0,$U351)))))))),IF('Actual Allocation Calc'!$AM$78="C",'Actual Allocation Calc'!Q351,'Actual Allocation Calc'!Z351+IF($P351="Employed",$U351,
IF(AND($P351="Terminated"),($U351/7*AU351),
IF(AND($P351="Furloughed"),($U351/7*AU351)+($U351/7*BE351),
IF(AND($P351="Rehired"),($U351/7*BE351),
IF(AND($P351="Terminated",AU351&gt;0),$U351,
IF($P351="Furloughed",IF(AU351&gt;0,$U351)+IF(BE351&gt;0,$U351),
IF($P351="Rehired",IF(BE351&gt;0,$U351))))))))*'Actual Allocation Calc'!$AM$99)))</f>
        <v/>
      </c>
      <c r="AE351" s="210" t="str">
        <f>IF($B351="","",IF('Actual Allocation Calc'!$AN$78="A",
IF($P351="Employed",$U351,
IF(AND($P351="Terminated"),($U351/7*AV351),
IF(AND($P351="Furloughed"),($U351/7*AV351)+($U351/7*BF351),
IF(AND($P351="Rehired"),($U351/7*BF351),
IF(AND($P351="Terminated",AV351&gt;0),$U351,
IF($P351="Furloughed",IF(AV351&gt;0,$U351)+IF(BF351&gt;0,$U351),
IF($P351="Rehired",IF(BF351&gt;0,$U351)))))))),IF('Actual Allocation Calc'!$AN$78="C",'Actual Allocation Calc'!R351,'Actual Allocation Calc'!AA351+IF($P351="Employed",$U351,
IF(AND($P351="Terminated"),($U351/7*AV351),
IF(AND($P351="Furloughed"),($U351/7*AV351)+($U351/7*BF351),
IF(AND($P351="Rehired"),($U351/7*BF351),
IF(AND($P351="Terminated",AV351&gt;0),$U351,
IF($P351="Furloughed",IF(AV351&gt;0,$U351)+IF(BF351&gt;0,$U351),
IF($P351="Rehired",IF(BF351&gt;0,$U351))))))))*'Actual Allocation Calc'!$AN$99)))</f>
        <v/>
      </c>
      <c r="AF351" s="210" t="str">
        <f>IF($B351="","",IF('Actual Allocation Calc'!$AO$78="A",
IF($P351="Employed",$U351,
IF(AND($P351="Terminated"),($U351/7*AW351),
IF(AND($P351="Furloughed"),($U351/7*AW351)+($U351/7*BG351),
IF(AND($P351="Rehired"),($U351/7*BG351),
IF(AND($P351="Terminated",AW351&gt;0),$U351,
IF($P351="Furloughed",IF(AW351&gt;0,$U351)+IF(BG351&gt;0,$U351),
IF($P351="Rehired",IF(BG351&gt;0,$U351)))))))),IF('Actual Allocation Calc'!$AO$78="C",'Actual Allocation Calc'!S351,'Actual Allocation Calc'!AB351+IF($P351="Employed",$U351,
IF(AND($P351="Terminated"),($U351/7*AW351),
IF(AND($P351="Furloughed"),($U351/7*AW351)+($U351/7*BG351),
IF(AND($P351="Rehired"),($U351/7*BG351),
IF(AND($P351="Terminated",AW351&gt;0),$U351,
IF($P351="Furloughed",IF(AW351&gt;0,$U351)+IF(BG351&gt;0,$U351),
IF($P351="Rehired",IF(BG351&gt;0,$U351))))))))*'Actual Allocation Calc'!$AO$99)))</f>
        <v/>
      </c>
      <c r="AG351" s="210" t="str">
        <f>IF($B351="","",IF('Actual Allocation Calc'!$AP$78="A",
IF($P351="Employed",$U351/7*BK351,
IF(AND($P351="Terminated"),($U351/7*AX351),
IF(AND($P351="Furloughed"),($U351/7*AX351)+($U351/7*BH351),
IF(AND($P351="Rehired"),($U351/7*BH351),
IF(AND($P351="Terminated",AX351&gt;0),$U351,
IF($P351="Furloughed",IF(AX351&gt;0,$U351)+IF(BH351&gt;0,$U351),
IF($P351="Rehired",IF(BH351&gt;0,$U351)))))))),IF('Actual Allocation Calc'!$AP$78="C",'Actual Allocation Calc'!T351,'Actual Allocation Calc'!AC351+IF($P351="Employed",$U351/7*BK351,
IF(AND($P351="Terminated"),($U351/7*AX351),
IF(AND($P351="Furloughed"),($U351/7*AX351)+($U351/7*BH351),
IF(AND($P351="Rehired"),($U351/7*BH351),
IF(AND($P351="Terminated",AX351&gt;0),$U351,
IF($P351="Furloughed",IF(AX351&gt;0,$U351)+IF(BH351&gt;0,$U351),
IF($P351="Rehired",IF(BH351&gt;0,$U351))))))))*'Actual Allocation Calc'!$AP$99)))</f>
        <v/>
      </c>
      <c r="AH351" s="536"/>
      <c r="AI351" s="82">
        <f t="shared" si="108"/>
        <v>0</v>
      </c>
      <c r="AJ351" s="210">
        <f t="shared" si="111"/>
        <v>0</v>
      </c>
      <c r="AK351" s="397" t="str">
        <f t="shared" si="112"/>
        <v/>
      </c>
      <c r="AM351" s="122"/>
      <c r="AO351" s="214" t="str">
        <f>IFERROR(IF($V351="","",VLOOKUP(V351,'Calendar Calcs'!$B$2:$E1318,4,FALSE)),0)</f>
        <v/>
      </c>
      <c r="AP351" s="69" t="str">
        <f>IF($AO351="","", IF($AO351&lt;AP$23,0,IF($AO351&gt;AP$23,COUNTIFS('Calendar Calcs'!$E$2:$E1318,AP$23),COUNTIFS('Calendar Calcs'!$E$2:$E1318,AP$23,'Calendar Calcs'!$D$2:$D1318,"&lt;="&amp;WEEKDAY($V351)))))</f>
        <v/>
      </c>
      <c r="AQ351" s="69" t="str">
        <f>IF($AO351="","", IF($AO351&lt;AQ$23,0,IF($AO351&gt;AQ$23,COUNTIFS('Calendar Calcs'!$E$2:$E1318,AQ$23),COUNTIFS('Calendar Calcs'!$E$2:$E1318,AQ$23,'Calendar Calcs'!$D$2:$D1318,"&lt;="&amp;WEEKDAY($V351)))))</f>
        <v/>
      </c>
      <c r="AR351" s="69" t="str">
        <f>IF($AO351="","", IF($AO351&lt;AR$23,0,IF($AO351&gt;AR$23,COUNTIFS('Calendar Calcs'!$E$2:$E1318,AR$23),COUNTIFS('Calendar Calcs'!$E$2:$E1318,AR$23,'Calendar Calcs'!$D$2:$D1318,"&lt;="&amp;WEEKDAY($V351)))))</f>
        <v/>
      </c>
      <c r="AS351" s="69" t="str">
        <f>IF($AO351="","", IF($AO351&lt;AS$23,0,IF($AO351&gt;AS$23,COUNTIFS('Calendar Calcs'!$E$2:$E1318,AS$23),COUNTIFS('Calendar Calcs'!$E$2:$E1318,AS$23,'Calendar Calcs'!$D$2:$D1318,"&lt;="&amp;WEEKDAY($V351)))))</f>
        <v/>
      </c>
      <c r="AT351" s="69" t="str">
        <f>IF($AO351="","", IF($AO351&lt;AT$23,0,IF($AO351&gt;AT$23,COUNTIFS('Calendar Calcs'!$E$2:$E1318,AT$23),COUNTIFS('Calendar Calcs'!$E$2:$E1318,AT$23,'Calendar Calcs'!$D$2:$D1318,"&lt;="&amp;WEEKDAY($V351)))))</f>
        <v/>
      </c>
      <c r="AU351" s="69" t="str">
        <f>IF($AO351="","", IF($AO351&lt;AU$23,0,IF($AO351&gt;AU$23,COUNTIFS('Calendar Calcs'!$E$2:$E1318,AU$23),COUNTIFS('Calendar Calcs'!$E$2:$E1318,AU$23,'Calendar Calcs'!$D$2:$D1318,"&lt;="&amp;WEEKDAY($V351)))))</f>
        <v/>
      </c>
      <c r="AV351" s="69" t="str">
        <f>IF($AO351="","", IF($AO351&lt;AV$23,0,IF($AO351&gt;AV$23,COUNTIFS('Calendar Calcs'!$E$2:$E1318,AV$23),COUNTIFS('Calendar Calcs'!$E$2:$E1318,AV$23,'Calendar Calcs'!$D$2:$D1318,"&lt;="&amp;WEEKDAY($V351)))))</f>
        <v/>
      </c>
      <c r="AW351" s="69" t="str">
        <f>IF($AO351="","", IF($AO351&lt;AW$23,0,IF($AO351&gt;AW$23,COUNTIFS('Calendar Calcs'!$E$2:$E1318,AW$23),COUNTIFS('Calendar Calcs'!$E$2:$E1318,AW$23,'Calendar Calcs'!$D$2:$D1318,"&lt;="&amp;WEEKDAY($V351)))))</f>
        <v/>
      </c>
      <c r="AX351" s="69" t="str">
        <f>IF($AO351="","", IF($AO351&lt;AX$23,0,IF($AO351&gt;AX$23,COUNTIFS('Calendar Calcs'!$E$2:$E1318,AX$23),COUNTIFS('Calendar Calcs'!$E$2:$E1318,AX$23,'Calendar Calcs'!$D$2:$D1318,"&lt;="&amp;WEEKDAY($V351)))))</f>
        <v/>
      </c>
      <c r="AY351" s="69" t="str">
        <f>IF($W351="","",VLOOKUP($W351,'Calendar Calcs'!$B$2:$E1318,4,FALSE))</f>
        <v/>
      </c>
      <c r="AZ351" s="69" t="str">
        <f>IF($AY351="","",IF($AY351&gt;AZ$23,0,IF($AY351&lt;AZ$23,COUNTIFS('Calendar Calcs'!$E$2:$E1318,AZ$23),COUNTIFS('Calendar Calcs'!$E$2:$E1318,AZ$23,'Calendar Calcs'!$D$2:$D1318,"&gt;="&amp;WEEKDAY($W351)))))</f>
        <v/>
      </c>
      <c r="BA351" s="69" t="str">
        <f>IF($AY351="","",IF($AY351&gt;BA$23,0,IF($AY351&lt;BA$23,COUNTIFS('Calendar Calcs'!$E$2:$E1318,BA$23),COUNTIFS('Calendar Calcs'!$E$2:$E1318,BA$23,'Calendar Calcs'!$D$2:$D1318,"&gt;="&amp;WEEKDAY($W351)))))</f>
        <v/>
      </c>
      <c r="BB351" s="69" t="str">
        <f>IF($AY351="","",IF($AY351&gt;BB$23,0,IF($AY351&lt;BB$23,COUNTIFS('Calendar Calcs'!$E$2:$E1318,BB$23),COUNTIFS('Calendar Calcs'!$E$2:$E1318,BB$23,'Calendar Calcs'!$D$2:$D1318,"&gt;="&amp;WEEKDAY($W351)))))</f>
        <v/>
      </c>
      <c r="BC351" s="69" t="str">
        <f>IF($AY351="","",IF($AY351&gt;BC$23,0,IF($AY351&lt;BC$23,COUNTIFS('Calendar Calcs'!$E$2:$E1318,BC$23),COUNTIFS('Calendar Calcs'!$E$2:$E1318,BC$23,'Calendar Calcs'!$D$2:$D1318,"&gt;="&amp;WEEKDAY($W351)))))</f>
        <v/>
      </c>
      <c r="BD351" s="69" t="str">
        <f>IF($AY351="","",IF($AY351&gt;BD$23,0,IF($AY351&lt;BD$23,COUNTIFS('Calendar Calcs'!$E$2:$E1318,BD$23),COUNTIFS('Calendar Calcs'!$E$2:$E1318,BD$23,'Calendar Calcs'!$D$2:$D1318,"&gt;="&amp;WEEKDAY($W351)))))</f>
        <v/>
      </c>
      <c r="BE351" s="69" t="str">
        <f>IF($AY351="","",IF($AY351&gt;BE$23,0,IF($AY351&lt;BE$23,COUNTIFS('Calendar Calcs'!$E$2:$E1318,BE$23),COUNTIFS('Calendar Calcs'!$E$2:$E1318,BE$23,'Calendar Calcs'!$D$2:$D1318,"&gt;="&amp;WEEKDAY($W351)))))</f>
        <v/>
      </c>
      <c r="BF351" s="69" t="str">
        <f>IF($AY351="","",IF($AY351&gt;BF$23,0,IF($AY351&lt;BF$23,COUNTIFS('Calendar Calcs'!$E$2:$E1318,BF$23),COUNTIFS('Calendar Calcs'!$E$2:$E1318,BF$23,'Calendar Calcs'!$D$2:$D1318,"&gt;="&amp;WEEKDAY($W351)))))</f>
        <v/>
      </c>
      <c r="BG351" s="69" t="str">
        <f>IF($AY351="","",IF($AY351&gt;BG$23,0,IF($AY351&lt;BG$23,COUNTIFS('Calendar Calcs'!$E$2:$E1318,BG$23),COUNTIFS('Calendar Calcs'!$E$2:$E1318,BG$23,'Calendar Calcs'!$D$2:$D1318,"&gt;="&amp;WEEKDAY($W351)))))</f>
        <v/>
      </c>
      <c r="BH351" s="69">
        <f t="shared" si="113"/>
        <v>6</v>
      </c>
      <c r="BI351" s="69">
        <f>IF(Cover!$E$43="","",VLOOKUP(Cover!$E$43,'Calendar Calcs'!$B$2:$E1318,4,FALSE))</f>
        <v>1</v>
      </c>
      <c r="BJ351" s="69">
        <f>IF($BI351="","", IF($BI351&lt;BJ$23,0,IF($BI351&gt;=BJ$23,COUNTIFS('Calendar Calcs'!$E$2:$E1318,BJ$23),COUNTIFS('Calendar Calcs'!$E$2:$E1318,BJ$23,'Calendar Calcs'!$D$2:$D1318,"&lt;="&amp;WEEKDAY($V351)))))</f>
        <v>1</v>
      </c>
      <c r="BK351" s="69">
        <f t="shared" si="110"/>
        <v>6</v>
      </c>
      <c r="BN351" s="69" t="str">
        <f>IF(T351&gt;0,"FTE",IF(Cover!$E$47="Weekly",IF(S351&gt;29.75,"FTE","PTE"),IF(S351&gt;59.75,"FTE","PTE")))</f>
        <v>PTE</v>
      </c>
      <c r="BO351" s="69">
        <f>IF(BN351="FTE",30,IF(Cover!$E$47="Weekly",'STEP 2 EE Data'!S351,'STEP 2 EE Data'!S351/2))</f>
        <v>0</v>
      </c>
      <c r="BP351" s="209">
        <f t="shared" si="114"/>
        <v>0</v>
      </c>
      <c r="BQ351" s="209">
        <f t="shared" si="115"/>
        <v>0</v>
      </c>
      <c r="BR351" s="209">
        <f t="shared" si="116"/>
        <v>0</v>
      </c>
      <c r="BS351" s="209">
        <f t="shared" si="117"/>
        <v>0</v>
      </c>
      <c r="BT351" s="209">
        <f t="shared" si="118"/>
        <v>0</v>
      </c>
      <c r="BU351" s="209">
        <f t="shared" si="119"/>
        <v>0</v>
      </c>
      <c r="BV351" s="209">
        <f t="shared" si="120"/>
        <v>0</v>
      </c>
      <c r="BW351" s="209">
        <f t="shared" si="121"/>
        <v>0</v>
      </c>
      <c r="BX351" s="209">
        <f t="shared" si="122"/>
        <v>0</v>
      </c>
      <c r="CC351" s="210" t="str">
        <f>IF(B351="","",IF(C351="",IF(Cover!$E$47="Weekly",'STEP 3 EE Comp'!BI356*8,'STEP 3 EE Comp'!BI356*4),IF(Cover!$E$47="Weekly",'STEP 3 EE Comp'!BI356,'STEP 3 EE Comp'!BI356)))</f>
        <v/>
      </c>
      <c r="CD351" s="82" t="str">
        <f t="shared" si="123"/>
        <v/>
      </c>
      <c r="CE351" s="417">
        <f t="shared" si="124"/>
        <v>1</v>
      </c>
      <c r="CF351" s="82" t="str">
        <f t="shared" si="125"/>
        <v>Good</v>
      </c>
      <c r="CG351" s="82">
        <f t="shared" si="126"/>
        <v>0</v>
      </c>
      <c r="CH351" s="234">
        <f t="shared" si="127"/>
        <v>0</v>
      </c>
    </row>
    <row r="352" spans="1:86" s="69" customFormat="1" x14ac:dyDescent="0.3">
      <c r="A352" s="555"/>
      <c r="B352" s="52"/>
      <c r="C352" s="52"/>
      <c r="D352" s="52"/>
      <c r="E352" s="52"/>
      <c r="F352" s="507"/>
      <c r="G352" s="210">
        <f t="shared" si="107"/>
        <v>0</v>
      </c>
      <c r="H352" s="82">
        <f t="shared" si="109"/>
        <v>0</v>
      </c>
      <c r="I352" s="211"/>
      <c r="J352" s="441" t="s">
        <v>21</v>
      </c>
      <c r="K352" s="441" t="s">
        <v>21</v>
      </c>
      <c r="L352" s="441" t="s">
        <v>21</v>
      </c>
      <c r="M352" s="441" t="s">
        <v>21</v>
      </c>
      <c r="N352" s="568" t="s">
        <v>21</v>
      </c>
      <c r="O352" s="211"/>
      <c r="P352" s="212" t="str">
        <f>IF(B352="","",
IF(AND(V352="",W352="",B352&lt;&gt;""),"Employed",
IF(AND(V352&lt;&gt;"",W352="",B352&lt;&gt;""),"Terminated",
IF(AND(V352&lt;&gt;"",W352&lt;&gt;"",B352&lt;&gt;""),IF(W352&lt;Cover!$E$43,"Employed","Furloughed"),
IF(AND(V352="",W352&lt;&gt;"",B352&lt;&gt;""),IF(W352&lt;Cover!$E$43,"Employed","Rehired"))))))</f>
        <v/>
      </c>
      <c r="Q352" s="211"/>
      <c r="R352" s="536"/>
      <c r="S352" s="563"/>
      <c r="T352" s="536"/>
      <c r="U352" s="82">
        <f>IF(Cover!$E$47="Weekly",IF(T352&gt;0,T352,R352*S352),IF(T352&gt;0,T352,R352*S352)/2)</f>
        <v>0</v>
      </c>
      <c r="V352" s="564"/>
      <c r="W352" s="564"/>
      <c r="Y352" s="213" t="str">
        <f>IF($B352="","",IF('Actual Allocation Calc'!$AH$78="A",
IF($P352="Employed",$U352/7*BJ352,
IF(AND($P352="Terminated"),($U352/7*AP352),
IF(AND($P352="Furloughed"),($U352/7*AP352)+($U352/7*AZ352),
IF(AND($P352="Rehired"),($U352/7*AZ352),
IF(AND($P352="Terminated",AP352&gt;0),$U352,
IF($P352="Furloughed",IF(AP352&gt;0,$U352)+IF(AZ352&gt;0,$U352),
IF($P352="Rehired",IF(AZ352&gt;0,$U352)))))))),IF('Actual Allocation Calc'!$AH$78="C",'Actual Allocation Calc'!L352,'Actual Allocation Calc'!U352+IF($P352="Employed",$U352/7*BJ352,
IF(AND($P352="Terminated"),($U352/7*AP352),
IF(AND($P352="Furloughed"),($U352/7*AP352)+($U352/7*AZ352),
IF(AND($P352="Rehired"),($U352/7*AZ352),
IF(AND($P352="Terminated",AP352&gt;0),$U352,
IF($P352="Furloughed",IF(AP352&gt;0,$U352)+IF(AZ352&gt;0,$U352),
IF($P352="Rehired",IF(AZ352&gt;0,$U352))))))))*'Actual Allocation Calc'!$AH$99)))</f>
        <v/>
      </c>
      <c r="Z352" s="210" t="str">
        <f>IF($B352="","",IF('Actual Allocation Calc'!$AI$78="A",
IF($P352="Employed",$U352,
IF(AND($P352="Terminated"),($U352/7*AQ352),
IF(AND($P352="Furloughed"),($U352/7*AQ352)+($U352/7*BA352),
IF(AND($P352="Rehired"),($U352/7*BA352),
IF(AND($P352="Terminated",AQ352&gt;0),$U352,
IF($P352="Furloughed",IF(AQ352&gt;0,$U352)+IF(BA352&gt;0,$U352),
IF($P352="Rehired",IF(BA352&gt;0,$U352)))))))),IF('Actual Allocation Calc'!$AI$78="C",'Actual Allocation Calc'!M352,'Actual Allocation Calc'!V352+IF($P352="Employed",$U352,
IF(AND($P352="Terminated"),($U352/7*AQ352),
IF(AND($P352="Furloughed"),($U352/7*AQ352)+($U352/7*BA352),
IF(AND($P352="Rehired"),($U352/7*BA352),
IF(AND($P352="Terminated",AQ352&gt;0),$U352,
IF($P352="Furloughed",IF(AQ352&gt;0,$U352)+IF(BA352&gt;0,$U352),
IF($P352="Rehired",IF(BA352&gt;0,$U352))))))))*'Actual Allocation Calc'!$AI$99)))</f>
        <v/>
      </c>
      <c r="AA352" s="210" t="str">
        <f>IF($B352="","",IF('Actual Allocation Calc'!$AJ$78="A",
IF($P352="Employed",$U352,
IF(AND($P352="Terminated"),($U352/7*AR352),
IF(AND($P352="Furloughed"),($U352/7*AR352)+($U352/7*BB352),
IF(AND($P352="Rehired"),($U352/7*BB352),
IF(AND($P352="Terminated",AR352&gt;0),$U352,
IF($P352="Furloughed",IF(AR352&gt;0,$U352)+IF(BB352&gt;0,$U352),
IF($P352="Rehired",IF(BB352&gt;0,$U352)))))))),IF('Actual Allocation Calc'!$AJ$78="C",'Actual Allocation Calc'!N352,'Actual Allocation Calc'!W352+IF($P352="Employed",$U352,
IF(AND($P352="Terminated"),($U352/7*AR352),
IF(AND($P352="Furloughed"),($U352/7*AR352)+($U352/7*BB352),
IF(AND($P352="Rehired"),($U352/7*BB352),
IF(AND($P352="Terminated",AR352&gt;0),$U352,
IF($P352="Furloughed",IF(AR352&gt;0,$U352)+IF(BB352&gt;0,$U352),
IF($P352="Rehired",IF(BB352&gt;0,$U352))))))))*'Actual Allocation Calc'!$AJ$99)))</f>
        <v/>
      </c>
      <c r="AB352" s="210" t="str">
        <f>IF($B352="","",IF('Actual Allocation Calc'!$AK$78="A",
IF($P352="Employed",$U352,
IF(AND($P352="Terminated"),($U352/7*AS352),
IF(AND($P352="Furloughed"),($U352/7*AS352)+($U352/7*BC352),
IF(AND($P352="Rehired"),($U352/7*BC352),
IF(AND($P352="Terminated",AS352&gt;0),$U352,
IF($P352="Furloughed",IF(AS352&gt;0,$U352)+IF(BC352&gt;0,$U352),
IF($P352="Rehired",IF(BC352&gt;0,$U352)))))))),IF('Actual Allocation Calc'!$AK$78="C",'Actual Allocation Calc'!O352,'Actual Allocation Calc'!X352+IF($P352="Employed",$U352,
IF(AND($P352="Terminated"),($U352/7*AS352),
IF(AND($P352="Furloughed"),($U352/7*AS352)+($U352/7*BC352),
IF(AND($P352="Rehired"),($U352/7*BC352),
IF(AND($P352="Terminated",AS352&gt;0),$U352,
IF($P352="Furloughed",IF(AS352&gt;0,$U352)+IF(BC352&gt;0,$U352),
IF($P352="Rehired",IF(BC352&gt;0,$U352))))))))*'Actual Allocation Calc'!$AK$99)))</f>
        <v/>
      </c>
      <c r="AC352" s="210" t="str">
        <f>IF($B352="","",IF('Actual Allocation Calc'!$AL$78="A",
IF($P352="Employed",$U352,
IF(AND($P352="Terminated"),($U352/7*AT352),
IF(AND($P352="Furloughed"),($U352/7*AT352)+($U352/7*BD352),
IF(AND($P352="Rehired"),($U352/7*BD352),
IF(AND($P352="Terminated",AT352&gt;0),$U352,
IF($P352="Furloughed",IF(AT352&gt;0,$U352)+IF(BD352&gt;0,$U352),
IF($P352="Rehired",IF(BD352&gt;0,$U352)))))))),IF('Actual Allocation Calc'!$AL$78="C",'Actual Allocation Calc'!P352,'Actual Allocation Calc'!Y352+IF($P352="Employed",$U352,
IF(AND($P352="Terminated"),($U352/7*AT352),
IF(AND($P352="Furloughed"),($U352/7*AT352)+($U352/7*BD352),
IF(AND($P352="Rehired"),($U352/7*BD352),
IF(AND($P352="Terminated",AT352&gt;0),$U352,
IF($P352="Furloughed",IF(AT352&gt;0,$U352)+IF(BD352&gt;0,$U352),
IF($P352="Rehired",IF(BD352&gt;0,$U352))))))))*'Actual Allocation Calc'!$AL$99)))</f>
        <v/>
      </c>
      <c r="AD352" s="210" t="str">
        <f>IF($B352="","",IF('Actual Allocation Calc'!$AM$78="A",
IF($P352="Employed",$U352,
IF(AND($P352="Terminated"),($U352/7*AU352),
IF(AND($P352="Furloughed"),($U352/7*AU352)+($U352/7*BE352),
IF(AND($P352="Rehired"),($U352/7*BE352),
IF(AND($P352="Terminated",AU352&gt;0),$U352,
IF($P352="Furloughed",IF(AU352&gt;0,$U352)+IF(BE352&gt;0,$U352),
IF($P352="Rehired",IF(BE352&gt;0,$U352)))))))),IF('Actual Allocation Calc'!$AM$78="C",'Actual Allocation Calc'!Q352,'Actual Allocation Calc'!Z352+IF($P352="Employed",$U352,
IF(AND($P352="Terminated"),($U352/7*AU352),
IF(AND($P352="Furloughed"),($U352/7*AU352)+($U352/7*BE352),
IF(AND($P352="Rehired"),($U352/7*BE352),
IF(AND($P352="Terminated",AU352&gt;0),$U352,
IF($P352="Furloughed",IF(AU352&gt;0,$U352)+IF(BE352&gt;0,$U352),
IF($P352="Rehired",IF(BE352&gt;0,$U352))))))))*'Actual Allocation Calc'!$AM$99)))</f>
        <v/>
      </c>
      <c r="AE352" s="210" t="str">
        <f>IF($B352="","",IF('Actual Allocation Calc'!$AN$78="A",
IF($P352="Employed",$U352,
IF(AND($P352="Terminated"),($U352/7*AV352),
IF(AND($P352="Furloughed"),($U352/7*AV352)+($U352/7*BF352),
IF(AND($P352="Rehired"),($U352/7*BF352),
IF(AND($P352="Terminated",AV352&gt;0),$U352,
IF($P352="Furloughed",IF(AV352&gt;0,$U352)+IF(BF352&gt;0,$U352),
IF($P352="Rehired",IF(BF352&gt;0,$U352)))))))),IF('Actual Allocation Calc'!$AN$78="C",'Actual Allocation Calc'!R352,'Actual Allocation Calc'!AA352+IF($P352="Employed",$U352,
IF(AND($P352="Terminated"),($U352/7*AV352),
IF(AND($P352="Furloughed"),($U352/7*AV352)+($U352/7*BF352),
IF(AND($P352="Rehired"),($U352/7*BF352),
IF(AND($P352="Terminated",AV352&gt;0),$U352,
IF($P352="Furloughed",IF(AV352&gt;0,$U352)+IF(BF352&gt;0,$U352),
IF($P352="Rehired",IF(BF352&gt;0,$U352))))))))*'Actual Allocation Calc'!$AN$99)))</f>
        <v/>
      </c>
      <c r="AF352" s="210" t="str">
        <f>IF($B352="","",IF('Actual Allocation Calc'!$AO$78="A",
IF($P352="Employed",$U352,
IF(AND($P352="Terminated"),($U352/7*AW352),
IF(AND($P352="Furloughed"),($U352/7*AW352)+($U352/7*BG352),
IF(AND($P352="Rehired"),($U352/7*BG352),
IF(AND($P352="Terminated",AW352&gt;0),$U352,
IF($P352="Furloughed",IF(AW352&gt;0,$U352)+IF(BG352&gt;0,$U352),
IF($P352="Rehired",IF(BG352&gt;0,$U352)))))))),IF('Actual Allocation Calc'!$AO$78="C",'Actual Allocation Calc'!S352,'Actual Allocation Calc'!AB352+IF($P352="Employed",$U352,
IF(AND($P352="Terminated"),($U352/7*AW352),
IF(AND($P352="Furloughed"),($U352/7*AW352)+($U352/7*BG352),
IF(AND($P352="Rehired"),($U352/7*BG352),
IF(AND($P352="Terminated",AW352&gt;0),$U352,
IF($P352="Furloughed",IF(AW352&gt;0,$U352)+IF(BG352&gt;0,$U352),
IF($P352="Rehired",IF(BG352&gt;0,$U352))))))))*'Actual Allocation Calc'!$AO$99)))</f>
        <v/>
      </c>
      <c r="AG352" s="210" t="str">
        <f>IF($B352="","",IF('Actual Allocation Calc'!$AP$78="A",
IF($P352="Employed",$U352/7*BK352,
IF(AND($P352="Terminated"),($U352/7*AX352),
IF(AND($P352="Furloughed"),($U352/7*AX352)+($U352/7*BH352),
IF(AND($P352="Rehired"),($U352/7*BH352),
IF(AND($P352="Terminated",AX352&gt;0),$U352,
IF($P352="Furloughed",IF(AX352&gt;0,$U352)+IF(BH352&gt;0,$U352),
IF($P352="Rehired",IF(BH352&gt;0,$U352)))))))),IF('Actual Allocation Calc'!$AP$78="C",'Actual Allocation Calc'!T352,'Actual Allocation Calc'!AC352+IF($P352="Employed",$U352/7*BK352,
IF(AND($P352="Terminated"),($U352/7*AX352),
IF(AND($P352="Furloughed"),($U352/7*AX352)+($U352/7*BH352),
IF(AND($P352="Rehired"),($U352/7*BH352),
IF(AND($P352="Terminated",AX352&gt;0),$U352,
IF($P352="Furloughed",IF(AX352&gt;0,$U352)+IF(BH352&gt;0,$U352),
IF($P352="Rehired",IF(BH352&gt;0,$U352))))))))*'Actual Allocation Calc'!$AP$99)))</f>
        <v/>
      </c>
      <c r="AH352" s="536"/>
      <c r="AI352" s="82">
        <f t="shared" si="108"/>
        <v>0</v>
      </c>
      <c r="AJ352" s="210">
        <f t="shared" si="111"/>
        <v>0</v>
      </c>
      <c r="AK352" s="397" t="str">
        <f t="shared" si="112"/>
        <v/>
      </c>
      <c r="AM352" s="122"/>
      <c r="AO352" s="214" t="str">
        <f>IFERROR(IF($V352="","",VLOOKUP(V352,'Calendar Calcs'!$B$2:$E1319,4,FALSE)),0)</f>
        <v/>
      </c>
      <c r="AP352" s="69" t="str">
        <f>IF($AO352="","", IF($AO352&lt;AP$23,0,IF($AO352&gt;AP$23,COUNTIFS('Calendar Calcs'!$E$2:$E1319,AP$23),COUNTIFS('Calendar Calcs'!$E$2:$E1319,AP$23,'Calendar Calcs'!$D$2:$D1319,"&lt;="&amp;WEEKDAY($V352)))))</f>
        <v/>
      </c>
      <c r="AQ352" s="69" t="str">
        <f>IF($AO352="","", IF($AO352&lt;AQ$23,0,IF($AO352&gt;AQ$23,COUNTIFS('Calendar Calcs'!$E$2:$E1319,AQ$23),COUNTIFS('Calendar Calcs'!$E$2:$E1319,AQ$23,'Calendar Calcs'!$D$2:$D1319,"&lt;="&amp;WEEKDAY($V352)))))</f>
        <v/>
      </c>
      <c r="AR352" s="69" t="str">
        <f>IF($AO352="","", IF($AO352&lt;AR$23,0,IF($AO352&gt;AR$23,COUNTIFS('Calendar Calcs'!$E$2:$E1319,AR$23),COUNTIFS('Calendar Calcs'!$E$2:$E1319,AR$23,'Calendar Calcs'!$D$2:$D1319,"&lt;="&amp;WEEKDAY($V352)))))</f>
        <v/>
      </c>
      <c r="AS352" s="69" t="str">
        <f>IF($AO352="","", IF($AO352&lt;AS$23,0,IF($AO352&gt;AS$23,COUNTIFS('Calendar Calcs'!$E$2:$E1319,AS$23),COUNTIFS('Calendar Calcs'!$E$2:$E1319,AS$23,'Calendar Calcs'!$D$2:$D1319,"&lt;="&amp;WEEKDAY($V352)))))</f>
        <v/>
      </c>
      <c r="AT352" s="69" t="str">
        <f>IF($AO352="","", IF($AO352&lt;AT$23,0,IF($AO352&gt;AT$23,COUNTIFS('Calendar Calcs'!$E$2:$E1319,AT$23),COUNTIFS('Calendar Calcs'!$E$2:$E1319,AT$23,'Calendar Calcs'!$D$2:$D1319,"&lt;="&amp;WEEKDAY($V352)))))</f>
        <v/>
      </c>
      <c r="AU352" s="69" t="str">
        <f>IF($AO352="","", IF($AO352&lt;AU$23,0,IF($AO352&gt;AU$23,COUNTIFS('Calendar Calcs'!$E$2:$E1319,AU$23),COUNTIFS('Calendar Calcs'!$E$2:$E1319,AU$23,'Calendar Calcs'!$D$2:$D1319,"&lt;="&amp;WEEKDAY($V352)))))</f>
        <v/>
      </c>
      <c r="AV352" s="69" t="str">
        <f>IF($AO352="","", IF($AO352&lt;AV$23,0,IF($AO352&gt;AV$23,COUNTIFS('Calendar Calcs'!$E$2:$E1319,AV$23),COUNTIFS('Calendar Calcs'!$E$2:$E1319,AV$23,'Calendar Calcs'!$D$2:$D1319,"&lt;="&amp;WEEKDAY($V352)))))</f>
        <v/>
      </c>
      <c r="AW352" s="69" t="str">
        <f>IF($AO352="","", IF($AO352&lt;AW$23,0,IF($AO352&gt;AW$23,COUNTIFS('Calendar Calcs'!$E$2:$E1319,AW$23),COUNTIFS('Calendar Calcs'!$E$2:$E1319,AW$23,'Calendar Calcs'!$D$2:$D1319,"&lt;="&amp;WEEKDAY($V352)))))</f>
        <v/>
      </c>
      <c r="AX352" s="69" t="str">
        <f>IF($AO352="","", IF($AO352&lt;AX$23,0,IF($AO352&gt;AX$23,COUNTIFS('Calendar Calcs'!$E$2:$E1319,AX$23),COUNTIFS('Calendar Calcs'!$E$2:$E1319,AX$23,'Calendar Calcs'!$D$2:$D1319,"&lt;="&amp;WEEKDAY($V352)))))</f>
        <v/>
      </c>
      <c r="AY352" s="69" t="str">
        <f>IF($W352="","",VLOOKUP($W352,'Calendar Calcs'!$B$2:$E1319,4,FALSE))</f>
        <v/>
      </c>
      <c r="AZ352" s="69" t="str">
        <f>IF($AY352="","",IF($AY352&gt;AZ$23,0,IF($AY352&lt;AZ$23,COUNTIFS('Calendar Calcs'!$E$2:$E1319,AZ$23),COUNTIFS('Calendar Calcs'!$E$2:$E1319,AZ$23,'Calendar Calcs'!$D$2:$D1319,"&gt;="&amp;WEEKDAY($W352)))))</f>
        <v/>
      </c>
      <c r="BA352" s="69" t="str">
        <f>IF($AY352="","",IF($AY352&gt;BA$23,0,IF($AY352&lt;BA$23,COUNTIFS('Calendar Calcs'!$E$2:$E1319,BA$23),COUNTIFS('Calendar Calcs'!$E$2:$E1319,BA$23,'Calendar Calcs'!$D$2:$D1319,"&gt;="&amp;WEEKDAY($W352)))))</f>
        <v/>
      </c>
      <c r="BB352" s="69" t="str">
        <f>IF($AY352="","",IF($AY352&gt;BB$23,0,IF($AY352&lt;BB$23,COUNTIFS('Calendar Calcs'!$E$2:$E1319,BB$23),COUNTIFS('Calendar Calcs'!$E$2:$E1319,BB$23,'Calendar Calcs'!$D$2:$D1319,"&gt;="&amp;WEEKDAY($W352)))))</f>
        <v/>
      </c>
      <c r="BC352" s="69" t="str">
        <f>IF($AY352="","",IF($AY352&gt;BC$23,0,IF($AY352&lt;BC$23,COUNTIFS('Calendar Calcs'!$E$2:$E1319,BC$23),COUNTIFS('Calendar Calcs'!$E$2:$E1319,BC$23,'Calendar Calcs'!$D$2:$D1319,"&gt;="&amp;WEEKDAY($W352)))))</f>
        <v/>
      </c>
      <c r="BD352" s="69" t="str">
        <f>IF($AY352="","",IF($AY352&gt;BD$23,0,IF($AY352&lt;BD$23,COUNTIFS('Calendar Calcs'!$E$2:$E1319,BD$23),COUNTIFS('Calendar Calcs'!$E$2:$E1319,BD$23,'Calendar Calcs'!$D$2:$D1319,"&gt;="&amp;WEEKDAY($W352)))))</f>
        <v/>
      </c>
      <c r="BE352" s="69" t="str">
        <f>IF($AY352="","",IF($AY352&gt;BE$23,0,IF($AY352&lt;BE$23,COUNTIFS('Calendar Calcs'!$E$2:$E1319,BE$23),COUNTIFS('Calendar Calcs'!$E$2:$E1319,BE$23,'Calendar Calcs'!$D$2:$D1319,"&gt;="&amp;WEEKDAY($W352)))))</f>
        <v/>
      </c>
      <c r="BF352" s="69" t="str">
        <f>IF($AY352="","",IF($AY352&gt;BF$23,0,IF($AY352&lt;BF$23,COUNTIFS('Calendar Calcs'!$E$2:$E1319,BF$23),COUNTIFS('Calendar Calcs'!$E$2:$E1319,BF$23,'Calendar Calcs'!$D$2:$D1319,"&gt;="&amp;WEEKDAY($W352)))))</f>
        <v/>
      </c>
      <c r="BG352" s="69" t="str">
        <f>IF($AY352="","",IF($AY352&gt;BG$23,0,IF($AY352&lt;BG$23,COUNTIFS('Calendar Calcs'!$E$2:$E1319,BG$23),COUNTIFS('Calendar Calcs'!$E$2:$E1319,BG$23,'Calendar Calcs'!$D$2:$D1319,"&gt;="&amp;WEEKDAY($W352)))))</f>
        <v/>
      </c>
      <c r="BH352" s="69">
        <f t="shared" si="113"/>
        <v>6</v>
      </c>
      <c r="BI352" s="69">
        <f>IF(Cover!$E$43="","",VLOOKUP(Cover!$E$43,'Calendar Calcs'!$B$2:$E1319,4,FALSE))</f>
        <v>1</v>
      </c>
      <c r="BJ352" s="69">
        <f>IF($BI352="","", IF($BI352&lt;BJ$23,0,IF($BI352&gt;=BJ$23,COUNTIFS('Calendar Calcs'!$E$2:$E1319,BJ$23),COUNTIFS('Calendar Calcs'!$E$2:$E1319,BJ$23,'Calendar Calcs'!$D$2:$D1319,"&lt;="&amp;WEEKDAY($V352)))))</f>
        <v>1</v>
      </c>
      <c r="BK352" s="69">
        <f t="shared" si="110"/>
        <v>6</v>
      </c>
      <c r="BN352" s="69" t="str">
        <f>IF(T352&gt;0,"FTE",IF(Cover!$E$47="Weekly",IF(S352&gt;29.75,"FTE","PTE"),IF(S352&gt;59.75,"FTE","PTE")))</f>
        <v>PTE</v>
      </c>
      <c r="BO352" s="69">
        <f>IF(BN352="FTE",30,IF(Cover!$E$47="Weekly",'STEP 2 EE Data'!S352,'STEP 2 EE Data'!S352/2))</f>
        <v>0</v>
      </c>
      <c r="BP352" s="209">
        <f t="shared" si="114"/>
        <v>0</v>
      </c>
      <c r="BQ352" s="209">
        <f t="shared" si="115"/>
        <v>0</v>
      </c>
      <c r="BR352" s="209">
        <f t="shared" si="116"/>
        <v>0</v>
      </c>
      <c r="BS352" s="209">
        <f t="shared" si="117"/>
        <v>0</v>
      </c>
      <c r="BT352" s="209">
        <f t="shared" si="118"/>
        <v>0</v>
      </c>
      <c r="BU352" s="209">
        <f t="shared" si="119"/>
        <v>0</v>
      </c>
      <c r="BV352" s="209">
        <f t="shared" si="120"/>
        <v>0</v>
      </c>
      <c r="BW352" s="209">
        <f t="shared" si="121"/>
        <v>0</v>
      </c>
      <c r="BX352" s="209">
        <f t="shared" si="122"/>
        <v>0</v>
      </c>
      <c r="CC352" s="210" t="str">
        <f>IF(B352="","",IF(C352="",IF(Cover!$E$47="Weekly",'STEP 3 EE Comp'!BI357*8,'STEP 3 EE Comp'!BI357*4),IF(Cover!$E$47="Weekly",'STEP 3 EE Comp'!BI357,'STEP 3 EE Comp'!BI357)))</f>
        <v/>
      </c>
      <c r="CD352" s="82" t="str">
        <f t="shared" si="123"/>
        <v/>
      </c>
      <c r="CE352" s="417">
        <f t="shared" si="124"/>
        <v>1</v>
      </c>
      <c r="CF352" s="82" t="str">
        <f t="shared" si="125"/>
        <v>Good</v>
      </c>
      <c r="CG352" s="82">
        <f t="shared" si="126"/>
        <v>0</v>
      </c>
      <c r="CH352" s="234">
        <f t="shared" si="127"/>
        <v>0</v>
      </c>
    </row>
    <row r="353" spans="1:86" s="69" customFormat="1" x14ac:dyDescent="0.3">
      <c r="A353" s="555"/>
      <c r="B353" s="52"/>
      <c r="C353" s="52"/>
      <c r="D353" s="52"/>
      <c r="E353" s="52"/>
      <c r="F353" s="507"/>
      <c r="G353" s="210">
        <f t="shared" si="107"/>
        <v>0</v>
      </c>
      <c r="H353" s="82">
        <f t="shared" si="109"/>
        <v>0</v>
      </c>
      <c r="I353" s="211"/>
      <c r="J353" s="441" t="s">
        <v>21</v>
      </c>
      <c r="K353" s="441" t="s">
        <v>21</v>
      </c>
      <c r="L353" s="441" t="s">
        <v>21</v>
      </c>
      <c r="M353" s="441" t="s">
        <v>21</v>
      </c>
      <c r="N353" s="568" t="s">
        <v>21</v>
      </c>
      <c r="O353" s="211"/>
      <c r="P353" s="212" t="str">
        <f>IF(B353="","",
IF(AND(V353="",W353="",B353&lt;&gt;""),"Employed",
IF(AND(V353&lt;&gt;"",W353="",B353&lt;&gt;""),"Terminated",
IF(AND(V353&lt;&gt;"",W353&lt;&gt;"",B353&lt;&gt;""),IF(W353&lt;Cover!$E$43,"Employed","Furloughed"),
IF(AND(V353="",W353&lt;&gt;"",B353&lt;&gt;""),IF(W353&lt;Cover!$E$43,"Employed","Rehired"))))))</f>
        <v/>
      </c>
      <c r="Q353" s="211"/>
      <c r="R353" s="536"/>
      <c r="S353" s="563"/>
      <c r="T353" s="536"/>
      <c r="U353" s="82">
        <f>IF(Cover!$E$47="Weekly",IF(T353&gt;0,T353,R353*S353),IF(T353&gt;0,T353,R353*S353)/2)</f>
        <v>0</v>
      </c>
      <c r="V353" s="564"/>
      <c r="W353" s="564"/>
      <c r="Y353" s="213" t="str">
        <f>IF($B353="","",IF('Actual Allocation Calc'!$AH$78="A",
IF($P353="Employed",$U353/7*BJ353,
IF(AND($P353="Terminated"),($U353/7*AP353),
IF(AND($P353="Furloughed"),($U353/7*AP353)+($U353/7*AZ353),
IF(AND($P353="Rehired"),($U353/7*AZ353),
IF(AND($P353="Terminated",AP353&gt;0),$U353,
IF($P353="Furloughed",IF(AP353&gt;0,$U353)+IF(AZ353&gt;0,$U353),
IF($P353="Rehired",IF(AZ353&gt;0,$U353)))))))),IF('Actual Allocation Calc'!$AH$78="C",'Actual Allocation Calc'!L353,'Actual Allocation Calc'!U353+IF($P353="Employed",$U353/7*BJ353,
IF(AND($P353="Terminated"),($U353/7*AP353),
IF(AND($P353="Furloughed"),($U353/7*AP353)+($U353/7*AZ353),
IF(AND($P353="Rehired"),($U353/7*AZ353),
IF(AND($P353="Terminated",AP353&gt;0),$U353,
IF($P353="Furloughed",IF(AP353&gt;0,$U353)+IF(AZ353&gt;0,$U353),
IF($P353="Rehired",IF(AZ353&gt;0,$U353))))))))*'Actual Allocation Calc'!$AH$99)))</f>
        <v/>
      </c>
      <c r="Z353" s="210" t="str">
        <f>IF($B353="","",IF('Actual Allocation Calc'!$AI$78="A",
IF($P353="Employed",$U353,
IF(AND($P353="Terminated"),($U353/7*AQ353),
IF(AND($P353="Furloughed"),($U353/7*AQ353)+($U353/7*BA353),
IF(AND($P353="Rehired"),($U353/7*BA353),
IF(AND($P353="Terminated",AQ353&gt;0),$U353,
IF($P353="Furloughed",IF(AQ353&gt;0,$U353)+IF(BA353&gt;0,$U353),
IF($P353="Rehired",IF(BA353&gt;0,$U353)))))))),IF('Actual Allocation Calc'!$AI$78="C",'Actual Allocation Calc'!M353,'Actual Allocation Calc'!V353+IF($P353="Employed",$U353,
IF(AND($P353="Terminated"),($U353/7*AQ353),
IF(AND($P353="Furloughed"),($U353/7*AQ353)+($U353/7*BA353),
IF(AND($P353="Rehired"),($U353/7*BA353),
IF(AND($P353="Terminated",AQ353&gt;0),$U353,
IF($P353="Furloughed",IF(AQ353&gt;0,$U353)+IF(BA353&gt;0,$U353),
IF($P353="Rehired",IF(BA353&gt;0,$U353))))))))*'Actual Allocation Calc'!$AI$99)))</f>
        <v/>
      </c>
      <c r="AA353" s="210" t="str">
        <f>IF($B353="","",IF('Actual Allocation Calc'!$AJ$78="A",
IF($P353="Employed",$U353,
IF(AND($P353="Terminated"),($U353/7*AR353),
IF(AND($P353="Furloughed"),($U353/7*AR353)+($U353/7*BB353),
IF(AND($P353="Rehired"),($U353/7*BB353),
IF(AND($P353="Terminated",AR353&gt;0),$U353,
IF($P353="Furloughed",IF(AR353&gt;0,$U353)+IF(BB353&gt;0,$U353),
IF($P353="Rehired",IF(BB353&gt;0,$U353)))))))),IF('Actual Allocation Calc'!$AJ$78="C",'Actual Allocation Calc'!N353,'Actual Allocation Calc'!W353+IF($P353="Employed",$U353,
IF(AND($P353="Terminated"),($U353/7*AR353),
IF(AND($P353="Furloughed"),($U353/7*AR353)+($U353/7*BB353),
IF(AND($P353="Rehired"),($U353/7*BB353),
IF(AND($P353="Terminated",AR353&gt;0),$U353,
IF($P353="Furloughed",IF(AR353&gt;0,$U353)+IF(BB353&gt;0,$U353),
IF($P353="Rehired",IF(BB353&gt;0,$U353))))))))*'Actual Allocation Calc'!$AJ$99)))</f>
        <v/>
      </c>
      <c r="AB353" s="210" t="str">
        <f>IF($B353="","",IF('Actual Allocation Calc'!$AK$78="A",
IF($P353="Employed",$U353,
IF(AND($P353="Terminated"),($U353/7*AS353),
IF(AND($P353="Furloughed"),($U353/7*AS353)+($U353/7*BC353),
IF(AND($P353="Rehired"),($U353/7*BC353),
IF(AND($P353="Terminated",AS353&gt;0),$U353,
IF($P353="Furloughed",IF(AS353&gt;0,$U353)+IF(BC353&gt;0,$U353),
IF($P353="Rehired",IF(BC353&gt;0,$U353)))))))),IF('Actual Allocation Calc'!$AK$78="C",'Actual Allocation Calc'!O353,'Actual Allocation Calc'!X353+IF($P353="Employed",$U353,
IF(AND($P353="Terminated"),($U353/7*AS353),
IF(AND($P353="Furloughed"),($U353/7*AS353)+($U353/7*BC353),
IF(AND($P353="Rehired"),($U353/7*BC353),
IF(AND($P353="Terminated",AS353&gt;0),$U353,
IF($P353="Furloughed",IF(AS353&gt;0,$U353)+IF(BC353&gt;0,$U353),
IF($P353="Rehired",IF(BC353&gt;0,$U353))))))))*'Actual Allocation Calc'!$AK$99)))</f>
        <v/>
      </c>
      <c r="AC353" s="210" t="str">
        <f>IF($B353="","",IF('Actual Allocation Calc'!$AL$78="A",
IF($P353="Employed",$U353,
IF(AND($P353="Terminated"),($U353/7*AT353),
IF(AND($P353="Furloughed"),($U353/7*AT353)+($U353/7*BD353),
IF(AND($P353="Rehired"),($U353/7*BD353),
IF(AND($P353="Terminated",AT353&gt;0),$U353,
IF($P353="Furloughed",IF(AT353&gt;0,$U353)+IF(BD353&gt;0,$U353),
IF($P353="Rehired",IF(BD353&gt;0,$U353)))))))),IF('Actual Allocation Calc'!$AL$78="C",'Actual Allocation Calc'!P353,'Actual Allocation Calc'!Y353+IF($P353="Employed",$U353,
IF(AND($P353="Terminated"),($U353/7*AT353),
IF(AND($P353="Furloughed"),($U353/7*AT353)+($U353/7*BD353),
IF(AND($P353="Rehired"),($U353/7*BD353),
IF(AND($P353="Terminated",AT353&gt;0),$U353,
IF($P353="Furloughed",IF(AT353&gt;0,$U353)+IF(BD353&gt;0,$U353),
IF($P353="Rehired",IF(BD353&gt;0,$U353))))))))*'Actual Allocation Calc'!$AL$99)))</f>
        <v/>
      </c>
      <c r="AD353" s="210" t="str">
        <f>IF($B353="","",IF('Actual Allocation Calc'!$AM$78="A",
IF($P353="Employed",$U353,
IF(AND($P353="Terminated"),($U353/7*AU353),
IF(AND($P353="Furloughed"),($U353/7*AU353)+($U353/7*BE353),
IF(AND($P353="Rehired"),($U353/7*BE353),
IF(AND($P353="Terminated",AU353&gt;0),$U353,
IF($P353="Furloughed",IF(AU353&gt;0,$U353)+IF(BE353&gt;0,$U353),
IF($P353="Rehired",IF(BE353&gt;0,$U353)))))))),IF('Actual Allocation Calc'!$AM$78="C",'Actual Allocation Calc'!Q353,'Actual Allocation Calc'!Z353+IF($P353="Employed",$U353,
IF(AND($P353="Terminated"),($U353/7*AU353),
IF(AND($P353="Furloughed"),($U353/7*AU353)+($U353/7*BE353),
IF(AND($P353="Rehired"),($U353/7*BE353),
IF(AND($P353="Terminated",AU353&gt;0),$U353,
IF($P353="Furloughed",IF(AU353&gt;0,$U353)+IF(BE353&gt;0,$U353),
IF($P353="Rehired",IF(BE353&gt;0,$U353))))))))*'Actual Allocation Calc'!$AM$99)))</f>
        <v/>
      </c>
      <c r="AE353" s="210" t="str">
        <f>IF($B353="","",IF('Actual Allocation Calc'!$AN$78="A",
IF($P353="Employed",$U353,
IF(AND($P353="Terminated"),($U353/7*AV353),
IF(AND($P353="Furloughed"),($U353/7*AV353)+($U353/7*BF353),
IF(AND($P353="Rehired"),($U353/7*BF353),
IF(AND($P353="Terminated",AV353&gt;0),$U353,
IF($P353="Furloughed",IF(AV353&gt;0,$U353)+IF(BF353&gt;0,$U353),
IF($P353="Rehired",IF(BF353&gt;0,$U353)))))))),IF('Actual Allocation Calc'!$AN$78="C",'Actual Allocation Calc'!R353,'Actual Allocation Calc'!AA353+IF($P353="Employed",$U353,
IF(AND($P353="Terminated"),($U353/7*AV353),
IF(AND($P353="Furloughed"),($U353/7*AV353)+($U353/7*BF353),
IF(AND($P353="Rehired"),($U353/7*BF353),
IF(AND($P353="Terminated",AV353&gt;0),$U353,
IF($P353="Furloughed",IF(AV353&gt;0,$U353)+IF(BF353&gt;0,$U353),
IF($P353="Rehired",IF(BF353&gt;0,$U353))))))))*'Actual Allocation Calc'!$AN$99)))</f>
        <v/>
      </c>
      <c r="AF353" s="210" t="str">
        <f>IF($B353="","",IF('Actual Allocation Calc'!$AO$78="A",
IF($P353="Employed",$U353,
IF(AND($P353="Terminated"),($U353/7*AW353),
IF(AND($P353="Furloughed"),($U353/7*AW353)+($U353/7*BG353),
IF(AND($P353="Rehired"),($U353/7*BG353),
IF(AND($P353="Terminated",AW353&gt;0),$U353,
IF($P353="Furloughed",IF(AW353&gt;0,$U353)+IF(BG353&gt;0,$U353),
IF($P353="Rehired",IF(BG353&gt;0,$U353)))))))),IF('Actual Allocation Calc'!$AO$78="C",'Actual Allocation Calc'!S353,'Actual Allocation Calc'!AB353+IF($P353="Employed",$U353,
IF(AND($P353="Terminated"),($U353/7*AW353),
IF(AND($P353="Furloughed"),($U353/7*AW353)+($U353/7*BG353),
IF(AND($P353="Rehired"),($U353/7*BG353),
IF(AND($P353="Terminated",AW353&gt;0),$U353,
IF($P353="Furloughed",IF(AW353&gt;0,$U353)+IF(BG353&gt;0,$U353),
IF($P353="Rehired",IF(BG353&gt;0,$U353))))))))*'Actual Allocation Calc'!$AO$99)))</f>
        <v/>
      </c>
      <c r="AG353" s="210" t="str">
        <f>IF($B353="","",IF('Actual Allocation Calc'!$AP$78="A",
IF($P353="Employed",$U353/7*BK353,
IF(AND($P353="Terminated"),($U353/7*AX353),
IF(AND($P353="Furloughed"),($U353/7*AX353)+($U353/7*BH353),
IF(AND($P353="Rehired"),($U353/7*BH353),
IF(AND($P353="Terminated",AX353&gt;0),$U353,
IF($P353="Furloughed",IF(AX353&gt;0,$U353)+IF(BH353&gt;0,$U353),
IF($P353="Rehired",IF(BH353&gt;0,$U353)))))))),IF('Actual Allocation Calc'!$AP$78="C",'Actual Allocation Calc'!T353,'Actual Allocation Calc'!AC353+IF($P353="Employed",$U353/7*BK353,
IF(AND($P353="Terminated"),($U353/7*AX353),
IF(AND($P353="Furloughed"),($U353/7*AX353)+($U353/7*BH353),
IF(AND($P353="Rehired"),($U353/7*BH353),
IF(AND($P353="Terminated",AX353&gt;0),$U353,
IF($P353="Furloughed",IF(AX353&gt;0,$U353)+IF(BH353&gt;0,$U353),
IF($P353="Rehired",IF(BH353&gt;0,$U353))))))))*'Actual Allocation Calc'!$AP$99)))</f>
        <v/>
      </c>
      <c r="AH353" s="536"/>
      <c r="AI353" s="82">
        <f t="shared" si="108"/>
        <v>0</v>
      </c>
      <c r="AJ353" s="210">
        <f t="shared" si="111"/>
        <v>0</v>
      </c>
      <c r="AK353" s="397" t="str">
        <f t="shared" si="112"/>
        <v/>
      </c>
      <c r="AM353" s="122"/>
      <c r="AO353" s="214" t="str">
        <f>IFERROR(IF($V353="","",VLOOKUP(V353,'Calendar Calcs'!$B$2:$E1320,4,FALSE)),0)</f>
        <v/>
      </c>
      <c r="AP353" s="69" t="str">
        <f>IF($AO353="","", IF($AO353&lt;AP$23,0,IF($AO353&gt;AP$23,COUNTIFS('Calendar Calcs'!$E$2:$E1320,AP$23),COUNTIFS('Calendar Calcs'!$E$2:$E1320,AP$23,'Calendar Calcs'!$D$2:$D1320,"&lt;="&amp;WEEKDAY($V353)))))</f>
        <v/>
      </c>
      <c r="AQ353" s="69" t="str">
        <f>IF($AO353="","", IF($AO353&lt;AQ$23,0,IF($AO353&gt;AQ$23,COUNTIFS('Calendar Calcs'!$E$2:$E1320,AQ$23),COUNTIFS('Calendar Calcs'!$E$2:$E1320,AQ$23,'Calendar Calcs'!$D$2:$D1320,"&lt;="&amp;WEEKDAY($V353)))))</f>
        <v/>
      </c>
      <c r="AR353" s="69" t="str">
        <f>IF($AO353="","", IF($AO353&lt;AR$23,0,IF($AO353&gt;AR$23,COUNTIFS('Calendar Calcs'!$E$2:$E1320,AR$23),COUNTIFS('Calendar Calcs'!$E$2:$E1320,AR$23,'Calendar Calcs'!$D$2:$D1320,"&lt;="&amp;WEEKDAY($V353)))))</f>
        <v/>
      </c>
      <c r="AS353" s="69" t="str">
        <f>IF($AO353="","", IF($AO353&lt;AS$23,0,IF($AO353&gt;AS$23,COUNTIFS('Calendar Calcs'!$E$2:$E1320,AS$23),COUNTIFS('Calendar Calcs'!$E$2:$E1320,AS$23,'Calendar Calcs'!$D$2:$D1320,"&lt;="&amp;WEEKDAY($V353)))))</f>
        <v/>
      </c>
      <c r="AT353" s="69" t="str">
        <f>IF($AO353="","", IF($AO353&lt;AT$23,0,IF($AO353&gt;AT$23,COUNTIFS('Calendar Calcs'!$E$2:$E1320,AT$23),COUNTIFS('Calendar Calcs'!$E$2:$E1320,AT$23,'Calendar Calcs'!$D$2:$D1320,"&lt;="&amp;WEEKDAY($V353)))))</f>
        <v/>
      </c>
      <c r="AU353" s="69" t="str">
        <f>IF($AO353="","", IF($AO353&lt;AU$23,0,IF($AO353&gt;AU$23,COUNTIFS('Calendar Calcs'!$E$2:$E1320,AU$23),COUNTIFS('Calendar Calcs'!$E$2:$E1320,AU$23,'Calendar Calcs'!$D$2:$D1320,"&lt;="&amp;WEEKDAY($V353)))))</f>
        <v/>
      </c>
      <c r="AV353" s="69" t="str">
        <f>IF($AO353="","", IF($AO353&lt;AV$23,0,IF($AO353&gt;AV$23,COUNTIFS('Calendar Calcs'!$E$2:$E1320,AV$23),COUNTIFS('Calendar Calcs'!$E$2:$E1320,AV$23,'Calendar Calcs'!$D$2:$D1320,"&lt;="&amp;WEEKDAY($V353)))))</f>
        <v/>
      </c>
      <c r="AW353" s="69" t="str">
        <f>IF($AO353="","", IF($AO353&lt;AW$23,0,IF($AO353&gt;AW$23,COUNTIFS('Calendar Calcs'!$E$2:$E1320,AW$23),COUNTIFS('Calendar Calcs'!$E$2:$E1320,AW$23,'Calendar Calcs'!$D$2:$D1320,"&lt;="&amp;WEEKDAY($V353)))))</f>
        <v/>
      </c>
      <c r="AX353" s="69" t="str">
        <f>IF($AO353="","", IF($AO353&lt;AX$23,0,IF($AO353&gt;AX$23,COUNTIFS('Calendar Calcs'!$E$2:$E1320,AX$23),COUNTIFS('Calendar Calcs'!$E$2:$E1320,AX$23,'Calendar Calcs'!$D$2:$D1320,"&lt;="&amp;WEEKDAY($V353)))))</f>
        <v/>
      </c>
      <c r="AY353" s="69" t="str">
        <f>IF($W353="","",VLOOKUP($W353,'Calendar Calcs'!$B$2:$E1320,4,FALSE))</f>
        <v/>
      </c>
      <c r="AZ353" s="69" t="str">
        <f>IF($AY353="","",IF($AY353&gt;AZ$23,0,IF($AY353&lt;AZ$23,COUNTIFS('Calendar Calcs'!$E$2:$E1320,AZ$23),COUNTIFS('Calendar Calcs'!$E$2:$E1320,AZ$23,'Calendar Calcs'!$D$2:$D1320,"&gt;="&amp;WEEKDAY($W353)))))</f>
        <v/>
      </c>
      <c r="BA353" s="69" t="str">
        <f>IF($AY353="","",IF($AY353&gt;BA$23,0,IF($AY353&lt;BA$23,COUNTIFS('Calendar Calcs'!$E$2:$E1320,BA$23),COUNTIFS('Calendar Calcs'!$E$2:$E1320,BA$23,'Calendar Calcs'!$D$2:$D1320,"&gt;="&amp;WEEKDAY($W353)))))</f>
        <v/>
      </c>
      <c r="BB353" s="69" t="str">
        <f>IF($AY353="","",IF($AY353&gt;BB$23,0,IF($AY353&lt;BB$23,COUNTIFS('Calendar Calcs'!$E$2:$E1320,BB$23),COUNTIFS('Calendar Calcs'!$E$2:$E1320,BB$23,'Calendar Calcs'!$D$2:$D1320,"&gt;="&amp;WEEKDAY($W353)))))</f>
        <v/>
      </c>
      <c r="BC353" s="69" t="str">
        <f>IF($AY353="","",IF($AY353&gt;BC$23,0,IF($AY353&lt;BC$23,COUNTIFS('Calendar Calcs'!$E$2:$E1320,BC$23),COUNTIFS('Calendar Calcs'!$E$2:$E1320,BC$23,'Calendar Calcs'!$D$2:$D1320,"&gt;="&amp;WEEKDAY($W353)))))</f>
        <v/>
      </c>
      <c r="BD353" s="69" t="str">
        <f>IF($AY353="","",IF($AY353&gt;BD$23,0,IF($AY353&lt;BD$23,COUNTIFS('Calendar Calcs'!$E$2:$E1320,BD$23),COUNTIFS('Calendar Calcs'!$E$2:$E1320,BD$23,'Calendar Calcs'!$D$2:$D1320,"&gt;="&amp;WEEKDAY($W353)))))</f>
        <v/>
      </c>
      <c r="BE353" s="69" t="str">
        <f>IF($AY353="","",IF($AY353&gt;BE$23,0,IF($AY353&lt;BE$23,COUNTIFS('Calendar Calcs'!$E$2:$E1320,BE$23),COUNTIFS('Calendar Calcs'!$E$2:$E1320,BE$23,'Calendar Calcs'!$D$2:$D1320,"&gt;="&amp;WEEKDAY($W353)))))</f>
        <v/>
      </c>
      <c r="BF353" s="69" t="str">
        <f>IF($AY353="","",IF($AY353&gt;BF$23,0,IF($AY353&lt;BF$23,COUNTIFS('Calendar Calcs'!$E$2:$E1320,BF$23),COUNTIFS('Calendar Calcs'!$E$2:$E1320,BF$23,'Calendar Calcs'!$D$2:$D1320,"&gt;="&amp;WEEKDAY($W353)))))</f>
        <v/>
      </c>
      <c r="BG353" s="69" t="str">
        <f>IF($AY353="","",IF($AY353&gt;BG$23,0,IF($AY353&lt;BG$23,COUNTIFS('Calendar Calcs'!$E$2:$E1320,BG$23),COUNTIFS('Calendar Calcs'!$E$2:$E1320,BG$23,'Calendar Calcs'!$D$2:$D1320,"&gt;="&amp;WEEKDAY($W353)))))</f>
        <v/>
      </c>
      <c r="BH353" s="69">
        <f t="shared" si="113"/>
        <v>6</v>
      </c>
      <c r="BI353" s="69">
        <f>IF(Cover!$E$43="","",VLOOKUP(Cover!$E$43,'Calendar Calcs'!$B$2:$E1320,4,FALSE))</f>
        <v>1</v>
      </c>
      <c r="BJ353" s="69">
        <f>IF($BI353="","", IF($BI353&lt;BJ$23,0,IF($BI353&gt;=BJ$23,COUNTIFS('Calendar Calcs'!$E$2:$E1320,BJ$23),COUNTIFS('Calendar Calcs'!$E$2:$E1320,BJ$23,'Calendar Calcs'!$D$2:$D1320,"&lt;="&amp;WEEKDAY($V353)))))</f>
        <v>1</v>
      </c>
      <c r="BK353" s="69">
        <f t="shared" si="110"/>
        <v>6</v>
      </c>
      <c r="BN353" s="69" t="str">
        <f>IF(T353&gt;0,"FTE",IF(Cover!$E$47="Weekly",IF(S353&gt;29.75,"FTE","PTE"),IF(S353&gt;59.75,"FTE","PTE")))</f>
        <v>PTE</v>
      </c>
      <c r="BO353" s="69">
        <f>IF(BN353="FTE",30,IF(Cover!$E$47="Weekly",'STEP 2 EE Data'!S353,'STEP 2 EE Data'!S353/2))</f>
        <v>0</v>
      </c>
      <c r="BP353" s="209">
        <f t="shared" si="114"/>
        <v>0</v>
      </c>
      <c r="BQ353" s="209">
        <f t="shared" si="115"/>
        <v>0</v>
      </c>
      <c r="BR353" s="209">
        <f t="shared" si="116"/>
        <v>0</v>
      </c>
      <c r="BS353" s="209">
        <f t="shared" si="117"/>
        <v>0</v>
      </c>
      <c r="BT353" s="209">
        <f t="shared" si="118"/>
        <v>0</v>
      </c>
      <c r="BU353" s="209">
        <f t="shared" si="119"/>
        <v>0</v>
      </c>
      <c r="BV353" s="209">
        <f t="shared" si="120"/>
        <v>0</v>
      </c>
      <c r="BW353" s="209">
        <f t="shared" si="121"/>
        <v>0</v>
      </c>
      <c r="BX353" s="209">
        <f t="shared" si="122"/>
        <v>0</v>
      </c>
      <c r="CC353" s="210" t="str">
        <f>IF(B353="","",IF(C353="",IF(Cover!$E$47="Weekly",'STEP 3 EE Comp'!BI358*8,'STEP 3 EE Comp'!BI358*4),IF(Cover!$E$47="Weekly",'STEP 3 EE Comp'!BI358,'STEP 3 EE Comp'!BI358)))</f>
        <v/>
      </c>
      <c r="CD353" s="82" t="str">
        <f t="shared" si="123"/>
        <v/>
      </c>
      <c r="CE353" s="417">
        <f t="shared" si="124"/>
        <v>1</v>
      </c>
      <c r="CF353" s="82" t="str">
        <f t="shared" si="125"/>
        <v>Good</v>
      </c>
      <c r="CG353" s="82">
        <f t="shared" si="126"/>
        <v>0</v>
      </c>
      <c r="CH353" s="234">
        <f t="shared" si="127"/>
        <v>0</v>
      </c>
    </row>
    <row r="354" spans="1:86" s="69" customFormat="1" x14ac:dyDescent="0.3">
      <c r="A354" s="555"/>
      <c r="B354" s="52"/>
      <c r="C354" s="52"/>
      <c r="D354" s="52"/>
      <c r="E354" s="52"/>
      <c r="F354" s="507"/>
      <c r="G354" s="210">
        <f t="shared" si="107"/>
        <v>0</v>
      </c>
      <c r="H354" s="82">
        <f t="shared" si="109"/>
        <v>0</v>
      </c>
      <c r="I354" s="211"/>
      <c r="J354" s="441" t="s">
        <v>21</v>
      </c>
      <c r="K354" s="441" t="s">
        <v>21</v>
      </c>
      <c r="L354" s="441" t="s">
        <v>21</v>
      </c>
      <c r="M354" s="441" t="s">
        <v>21</v>
      </c>
      <c r="N354" s="568" t="s">
        <v>21</v>
      </c>
      <c r="O354" s="211"/>
      <c r="P354" s="212" t="str">
        <f>IF(B354="","",
IF(AND(V354="",W354="",B354&lt;&gt;""),"Employed",
IF(AND(V354&lt;&gt;"",W354="",B354&lt;&gt;""),"Terminated",
IF(AND(V354&lt;&gt;"",W354&lt;&gt;"",B354&lt;&gt;""),IF(W354&lt;Cover!$E$43,"Employed","Furloughed"),
IF(AND(V354="",W354&lt;&gt;"",B354&lt;&gt;""),IF(W354&lt;Cover!$E$43,"Employed","Rehired"))))))</f>
        <v/>
      </c>
      <c r="Q354" s="211"/>
      <c r="R354" s="536"/>
      <c r="S354" s="563"/>
      <c r="T354" s="536"/>
      <c r="U354" s="82">
        <f>IF(Cover!$E$47="Weekly",IF(T354&gt;0,T354,R354*S354),IF(T354&gt;0,T354,R354*S354)/2)</f>
        <v>0</v>
      </c>
      <c r="V354" s="564"/>
      <c r="W354" s="564"/>
      <c r="Y354" s="213" t="str">
        <f>IF($B354="","",IF('Actual Allocation Calc'!$AH$78="A",
IF($P354="Employed",$U354/7*BJ354,
IF(AND($P354="Terminated"),($U354/7*AP354),
IF(AND($P354="Furloughed"),($U354/7*AP354)+($U354/7*AZ354),
IF(AND($P354="Rehired"),($U354/7*AZ354),
IF(AND($P354="Terminated",AP354&gt;0),$U354,
IF($P354="Furloughed",IF(AP354&gt;0,$U354)+IF(AZ354&gt;0,$U354),
IF($P354="Rehired",IF(AZ354&gt;0,$U354)))))))),IF('Actual Allocation Calc'!$AH$78="C",'Actual Allocation Calc'!L354,'Actual Allocation Calc'!U354+IF($P354="Employed",$U354/7*BJ354,
IF(AND($P354="Terminated"),($U354/7*AP354),
IF(AND($P354="Furloughed"),($U354/7*AP354)+($U354/7*AZ354),
IF(AND($P354="Rehired"),($U354/7*AZ354),
IF(AND($P354="Terminated",AP354&gt;0),$U354,
IF($P354="Furloughed",IF(AP354&gt;0,$U354)+IF(AZ354&gt;0,$U354),
IF($P354="Rehired",IF(AZ354&gt;0,$U354))))))))*'Actual Allocation Calc'!$AH$99)))</f>
        <v/>
      </c>
      <c r="Z354" s="210" t="str">
        <f>IF($B354="","",IF('Actual Allocation Calc'!$AI$78="A",
IF($P354="Employed",$U354,
IF(AND($P354="Terminated"),($U354/7*AQ354),
IF(AND($P354="Furloughed"),($U354/7*AQ354)+($U354/7*BA354),
IF(AND($P354="Rehired"),($U354/7*BA354),
IF(AND($P354="Terminated",AQ354&gt;0),$U354,
IF($P354="Furloughed",IF(AQ354&gt;0,$U354)+IF(BA354&gt;0,$U354),
IF($P354="Rehired",IF(BA354&gt;0,$U354)))))))),IF('Actual Allocation Calc'!$AI$78="C",'Actual Allocation Calc'!M354,'Actual Allocation Calc'!V354+IF($P354="Employed",$U354,
IF(AND($P354="Terminated"),($U354/7*AQ354),
IF(AND($P354="Furloughed"),($U354/7*AQ354)+($U354/7*BA354),
IF(AND($P354="Rehired"),($U354/7*BA354),
IF(AND($P354="Terminated",AQ354&gt;0),$U354,
IF($P354="Furloughed",IF(AQ354&gt;0,$U354)+IF(BA354&gt;0,$U354),
IF($P354="Rehired",IF(BA354&gt;0,$U354))))))))*'Actual Allocation Calc'!$AI$99)))</f>
        <v/>
      </c>
      <c r="AA354" s="210" t="str">
        <f>IF($B354="","",IF('Actual Allocation Calc'!$AJ$78="A",
IF($P354="Employed",$U354,
IF(AND($P354="Terminated"),($U354/7*AR354),
IF(AND($P354="Furloughed"),($U354/7*AR354)+($U354/7*BB354),
IF(AND($P354="Rehired"),($U354/7*BB354),
IF(AND($P354="Terminated",AR354&gt;0),$U354,
IF($P354="Furloughed",IF(AR354&gt;0,$U354)+IF(BB354&gt;0,$U354),
IF($P354="Rehired",IF(BB354&gt;0,$U354)))))))),IF('Actual Allocation Calc'!$AJ$78="C",'Actual Allocation Calc'!N354,'Actual Allocation Calc'!W354+IF($P354="Employed",$U354,
IF(AND($P354="Terminated"),($U354/7*AR354),
IF(AND($P354="Furloughed"),($U354/7*AR354)+($U354/7*BB354),
IF(AND($P354="Rehired"),($U354/7*BB354),
IF(AND($P354="Terminated",AR354&gt;0),$U354,
IF($P354="Furloughed",IF(AR354&gt;0,$U354)+IF(BB354&gt;0,$U354),
IF($P354="Rehired",IF(BB354&gt;0,$U354))))))))*'Actual Allocation Calc'!$AJ$99)))</f>
        <v/>
      </c>
      <c r="AB354" s="210" t="str">
        <f>IF($B354="","",IF('Actual Allocation Calc'!$AK$78="A",
IF($P354="Employed",$U354,
IF(AND($P354="Terminated"),($U354/7*AS354),
IF(AND($P354="Furloughed"),($U354/7*AS354)+($U354/7*BC354),
IF(AND($P354="Rehired"),($U354/7*BC354),
IF(AND($P354="Terminated",AS354&gt;0),$U354,
IF($P354="Furloughed",IF(AS354&gt;0,$U354)+IF(BC354&gt;0,$U354),
IF($P354="Rehired",IF(BC354&gt;0,$U354)))))))),IF('Actual Allocation Calc'!$AK$78="C",'Actual Allocation Calc'!O354,'Actual Allocation Calc'!X354+IF($P354="Employed",$U354,
IF(AND($P354="Terminated"),($U354/7*AS354),
IF(AND($P354="Furloughed"),($U354/7*AS354)+($U354/7*BC354),
IF(AND($P354="Rehired"),($U354/7*BC354),
IF(AND($P354="Terminated",AS354&gt;0),$U354,
IF($P354="Furloughed",IF(AS354&gt;0,$U354)+IF(BC354&gt;0,$U354),
IF($P354="Rehired",IF(BC354&gt;0,$U354))))))))*'Actual Allocation Calc'!$AK$99)))</f>
        <v/>
      </c>
      <c r="AC354" s="210" t="str">
        <f>IF($B354="","",IF('Actual Allocation Calc'!$AL$78="A",
IF($P354="Employed",$U354,
IF(AND($P354="Terminated"),($U354/7*AT354),
IF(AND($P354="Furloughed"),($U354/7*AT354)+($U354/7*BD354),
IF(AND($P354="Rehired"),($U354/7*BD354),
IF(AND($P354="Terminated",AT354&gt;0),$U354,
IF($P354="Furloughed",IF(AT354&gt;0,$U354)+IF(BD354&gt;0,$U354),
IF($P354="Rehired",IF(BD354&gt;0,$U354)))))))),IF('Actual Allocation Calc'!$AL$78="C",'Actual Allocation Calc'!P354,'Actual Allocation Calc'!Y354+IF($P354="Employed",$U354,
IF(AND($P354="Terminated"),($U354/7*AT354),
IF(AND($P354="Furloughed"),($U354/7*AT354)+($U354/7*BD354),
IF(AND($P354="Rehired"),($U354/7*BD354),
IF(AND($P354="Terminated",AT354&gt;0),$U354,
IF($P354="Furloughed",IF(AT354&gt;0,$U354)+IF(BD354&gt;0,$U354),
IF($P354="Rehired",IF(BD354&gt;0,$U354))))))))*'Actual Allocation Calc'!$AL$99)))</f>
        <v/>
      </c>
      <c r="AD354" s="210" t="str">
        <f>IF($B354="","",IF('Actual Allocation Calc'!$AM$78="A",
IF($P354="Employed",$U354,
IF(AND($P354="Terminated"),($U354/7*AU354),
IF(AND($P354="Furloughed"),($U354/7*AU354)+($U354/7*BE354),
IF(AND($P354="Rehired"),($U354/7*BE354),
IF(AND($P354="Terminated",AU354&gt;0),$U354,
IF($P354="Furloughed",IF(AU354&gt;0,$U354)+IF(BE354&gt;0,$U354),
IF($P354="Rehired",IF(BE354&gt;0,$U354)))))))),IF('Actual Allocation Calc'!$AM$78="C",'Actual Allocation Calc'!Q354,'Actual Allocation Calc'!Z354+IF($P354="Employed",$U354,
IF(AND($P354="Terminated"),($U354/7*AU354),
IF(AND($P354="Furloughed"),($U354/7*AU354)+($U354/7*BE354),
IF(AND($P354="Rehired"),($U354/7*BE354),
IF(AND($P354="Terminated",AU354&gt;0),$U354,
IF($P354="Furloughed",IF(AU354&gt;0,$U354)+IF(BE354&gt;0,$U354),
IF($P354="Rehired",IF(BE354&gt;0,$U354))))))))*'Actual Allocation Calc'!$AM$99)))</f>
        <v/>
      </c>
      <c r="AE354" s="210" t="str">
        <f>IF($B354="","",IF('Actual Allocation Calc'!$AN$78="A",
IF($P354="Employed",$U354,
IF(AND($P354="Terminated"),($U354/7*AV354),
IF(AND($P354="Furloughed"),($U354/7*AV354)+($U354/7*BF354),
IF(AND($P354="Rehired"),($U354/7*BF354),
IF(AND($P354="Terminated",AV354&gt;0),$U354,
IF($P354="Furloughed",IF(AV354&gt;0,$U354)+IF(BF354&gt;0,$U354),
IF($P354="Rehired",IF(BF354&gt;0,$U354)))))))),IF('Actual Allocation Calc'!$AN$78="C",'Actual Allocation Calc'!R354,'Actual Allocation Calc'!AA354+IF($P354="Employed",$U354,
IF(AND($P354="Terminated"),($U354/7*AV354),
IF(AND($P354="Furloughed"),($U354/7*AV354)+($U354/7*BF354),
IF(AND($P354="Rehired"),($U354/7*BF354),
IF(AND($P354="Terminated",AV354&gt;0),$U354,
IF($P354="Furloughed",IF(AV354&gt;0,$U354)+IF(BF354&gt;0,$U354),
IF($P354="Rehired",IF(BF354&gt;0,$U354))))))))*'Actual Allocation Calc'!$AN$99)))</f>
        <v/>
      </c>
      <c r="AF354" s="210" t="str">
        <f>IF($B354="","",IF('Actual Allocation Calc'!$AO$78="A",
IF($P354="Employed",$U354,
IF(AND($P354="Terminated"),($U354/7*AW354),
IF(AND($P354="Furloughed"),($U354/7*AW354)+($U354/7*BG354),
IF(AND($P354="Rehired"),($U354/7*BG354),
IF(AND($P354="Terminated",AW354&gt;0),$U354,
IF($P354="Furloughed",IF(AW354&gt;0,$U354)+IF(BG354&gt;0,$U354),
IF($P354="Rehired",IF(BG354&gt;0,$U354)))))))),IF('Actual Allocation Calc'!$AO$78="C",'Actual Allocation Calc'!S354,'Actual Allocation Calc'!AB354+IF($P354="Employed",$U354,
IF(AND($P354="Terminated"),($U354/7*AW354),
IF(AND($P354="Furloughed"),($U354/7*AW354)+($U354/7*BG354),
IF(AND($P354="Rehired"),($U354/7*BG354),
IF(AND($P354="Terminated",AW354&gt;0),$U354,
IF($P354="Furloughed",IF(AW354&gt;0,$U354)+IF(BG354&gt;0,$U354),
IF($P354="Rehired",IF(BG354&gt;0,$U354))))))))*'Actual Allocation Calc'!$AO$99)))</f>
        <v/>
      </c>
      <c r="AG354" s="210" t="str">
        <f>IF($B354="","",IF('Actual Allocation Calc'!$AP$78="A",
IF($P354="Employed",$U354/7*BK354,
IF(AND($P354="Terminated"),($U354/7*AX354),
IF(AND($P354="Furloughed"),($U354/7*AX354)+($U354/7*BH354),
IF(AND($P354="Rehired"),($U354/7*BH354),
IF(AND($P354="Terminated",AX354&gt;0),$U354,
IF($P354="Furloughed",IF(AX354&gt;0,$U354)+IF(BH354&gt;0,$U354),
IF($P354="Rehired",IF(BH354&gt;0,$U354)))))))),IF('Actual Allocation Calc'!$AP$78="C",'Actual Allocation Calc'!T354,'Actual Allocation Calc'!AC354+IF($P354="Employed",$U354/7*BK354,
IF(AND($P354="Terminated"),($U354/7*AX354),
IF(AND($P354="Furloughed"),($U354/7*AX354)+($U354/7*BH354),
IF(AND($P354="Rehired"),($U354/7*BH354),
IF(AND($P354="Terminated",AX354&gt;0),$U354,
IF($P354="Furloughed",IF(AX354&gt;0,$U354)+IF(BH354&gt;0,$U354),
IF($P354="Rehired",IF(BH354&gt;0,$U354))))))))*'Actual Allocation Calc'!$AP$99)))</f>
        <v/>
      </c>
      <c r="AH354" s="536"/>
      <c r="AI354" s="82">
        <f t="shared" si="108"/>
        <v>0</v>
      </c>
      <c r="AJ354" s="210">
        <f t="shared" si="111"/>
        <v>0</v>
      </c>
      <c r="AK354" s="397" t="str">
        <f t="shared" si="112"/>
        <v/>
      </c>
      <c r="AM354" s="122"/>
      <c r="AO354" s="214" t="str">
        <f>IFERROR(IF($V354="","",VLOOKUP(V354,'Calendar Calcs'!$B$2:$E1321,4,FALSE)),0)</f>
        <v/>
      </c>
      <c r="AP354" s="69" t="str">
        <f>IF($AO354="","", IF($AO354&lt;AP$23,0,IF($AO354&gt;AP$23,COUNTIFS('Calendar Calcs'!$E$2:$E1321,AP$23),COUNTIFS('Calendar Calcs'!$E$2:$E1321,AP$23,'Calendar Calcs'!$D$2:$D1321,"&lt;="&amp;WEEKDAY($V354)))))</f>
        <v/>
      </c>
      <c r="AQ354" s="69" t="str">
        <f>IF($AO354="","", IF($AO354&lt;AQ$23,0,IF($AO354&gt;AQ$23,COUNTIFS('Calendar Calcs'!$E$2:$E1321,AQ$23),COUNTIFS('Calendar Calcs'!$E$2:$E1321,AQ$23,'Calendar Calcs'!$D$2:$D1321,"&lt;="&amp;WEEKDAY($V354)))))</f>
        <v/>
      </c>
      <c r="AR354" s="69" t="str">
        <f>IF($AO354="","", IF($AO354&lt;AR$23,0,IF($AO354&gt;AR$23,COUNTIFS('Calendar Calcs'!$E$2:$E1321,AR$23),COUNTIFS('Calendar Calcs'!$E$2:$E1321,AR$23,'Calendar Calcs'!$D$2:$D1321,"&lt;="&amp;WEEKDAY($V354)))))</f>
        <v/>
      </c>
      <c r="AS354" s="69" t="str">
        <f>IF($AO354="","", IF($AO354&lt;AS$23,0,IF($AO354&gt;AS$23,COUNTIFS('Calendar Calcs'!$E$2:$E1321,AS$23),COUNTIFS('Calendar Calcs'!$E$2:$E1321,AS$23,'Calendar Calcs'!$D$2:$D1321,"&lt;="&amp;WEEKDAY($V354)))))</f>
        <v/>
      </c>
      <c r="AT354" s="69" t="str">
        <f>IF($AO354="","", IF($AO354&lt;AT$23,0,IF($AO354&gt;AT$23,COUNTIFS('Calendar Calcs'!$E$2:$E1321,AT$23),COUNTIFS('Calendar Calcs'!$E$2:$E1321,AT$23,'Calendar Calcs'!$D$2:$D1321,"&lt;="&amp;WEEKDAY($V354)))))</f>
        <v/>
      </c>
      <c r="AU354" s="69" t="str">
        <f>IF($AO354="","", IF($AO354&lt;AU$23,0,IF($AO354&gt;AU$23,COUNTIFS('Calendar Calcs'!$E$2:$E1321,AU$23),COUNTIFS('Calendar Calcs'!$E$2:$E1321,AU$23,'Calendar Calcs'!$D$2:$D1321,"&lt;="&amp;WEEKDAY($V354)))))</f>
        <v/>
      </c>
      <c r="AV354" s="69" t="str">
        <f>IF($AO354="","", IF($AO354&lt;AV$23,0,IF($AO354&gt;AV$23,COUNTIFS('Calendar Calcs'!$E$2:$E1321,AV$23),COUNTIFS('Calendar Calcs'!$E$2:$E1321,AV$23,'Calendar Calcs'!$D$2:$D1321,"&lt;="&amp;WEEKDAY($V354)))))</f>
        <v/>
      </c>
      <c r="AW354" s="69" t="str">
        <f>IF($AO354="","", IF($AO354&lt;AW$23,0,IF($AO354&gt;AW$23,COUNTIFS('Calendar Calcs'!$E$2:$E1321,AW$23),COUNTIFS('Calendar Calcs'!$E$2:$E1321,AW$23,'Calendar Calcs'!$D$2:$D1321,"&lt;="&amp;WEEKDAY($V354)))))</f>
        <v/>
      </c>
      <c r="AX354" s="69" t="str">
        <f>IF($AO354="","", IF($AO354&lt;AX$23,0,IF($AO354&gt;AX$23,COUNTIFS('Calendar Calcs'!$E$2:$E1321,AX$23),COUNTIFS('Calendar Calcs'!$E$2:$E1321,AX$23,'Calendar Calcs'!$D$2:$D1321,"&lt;="&amp;WEEKDAY($V354)))))</f>
        <v/>
      </c>
      <c r="AY354" s="69" t="str">
        <f>IF($W354="","",VLOOKUP($W354,'Calendar Calcs'!$B$2:$E1321,4,FALSE))</f>
        <v/>
      </c>
      <c r="AZ354" s="69" t="str">
        <f>IF($AY354="","",IF($AY354&gt;AZ$23,0,IF($AY354&lt;AZ$23,COUNTIFS('Calendar Calcs'!$E$2:$E1321,AZ$23),COUNTIFS('Calendar Calcs'!$E$2:$E1321,AZ$23,'Calendar Calcs'!$D$2:$D1321,"&gt;="&amp;WEEKDAY($W354)))))</f>
        <v/>
      </c>
      <c r="BA354" s="69" t="str">
        <f>IF($AY354="","",IF($AY354&gt;BA$23,0,IF($AY354&lt;BA$23,COUNTIFS('Calendar Calcs'!$E$2:$E1321,BA$23),COUNTIFS('Calendar Calcs'!$E$2:$E1321,BA$23,'Calendar Calcs'!$D$2:$D1321,"&gt;="&amp;WEEKDAY($W354)))))</f>
        <v/>
      </c>
      <c r="BB354" s="69" t="str">
        <f>IF($AY354="","",IF($AY354&gt;BB$23,0,IF($AY354&lt;BB$23,COUNTIFS('Calendar Calcs'!$E$2:$E1321,BB$23),COUNTIFS('Calendar Calcs'!$E$2:$E1321,BB$23,'Calendar Calcs'!$D$2:$D1321,"&gt;="&amp;WEEKDAY($W354)))))</f>
        <v/>
      </c>
      <c r="BC354" s="69" t="str">
        <f>IF($AY354="","",IF($AY354&gt;BC$23,0,IF($AY354&lt;BC$23,COUNTIFS('Calendar Calcs'!$E$2:$E1321,BC$23),COUNTIFS('Calendar Calcs'!$E$2:$E1321,BC$23,'Calendar Calcs'!$D$2:$D1321,"&gt;="&amp;WEEKDAY($W354)))))</f>
        <v/>
      </c>
      <c r="BD354" s="69" t="str">
        <f>IF($AY354="","",IF($AY354&gt;BD$23,0,IF($AY354&lt;BD$23,COUNTIFS('Calendar Calcs'!$E$2:$E1321,BD$23),COUNTIFS('Calendar Calcs'!$E$2:$E1321,BD$23,'Calendar Calcs'!$D$2:$D1321,"&gt;="&amp;WEEKDAY($W354)))))</f>
        <v/>
      </c>
      <c r="BE354" s="69" t="str">
        <f>IF($AY354="","",IF($AY354&gt;BE$23,0,IF($AY354&lt;BE$23,COUNTIFS('Calendar Calcs'!$E$2:$E1321,BE$23),COUNTIFS('Calendar Calcs'!$E$2:$E1321,BE$23,'Calendar Calcs'!$D$2:$D1321,"&gt;="&amp;WEEKDAY($W354)))))</f>
        <v/>
      </c>
      <c r="BF354" s="69" t="str">
        <f>IF($AY354="","",IF($AY354&gt;BF$23,0,IF($AY354&lt;BF$23,COUNTIFS('Calendar Calcs'!$E$2:$E1321,BF$23),COUNTIFS('Calendar Calcs'!$E$2:$E1321,BF$23,'Calendar Calcs'!$D$2:$D1321,"&gt;="&amp;WEEKDAY($W354)))))</f>
        <v/>
      </c>
      <c r="BG354" s="69" t="str">
        <f>IF($AY354="","",IF($AY354&gt;BG$23,0,IF($AY354&lt;BG$23,COUNTIFS('Calendar Calcs'!$E$2:$E1321,BG$23),COUNTIFS('Calendar Calcs'!$E$2:$E1321,BG$23,'Calendar Calcs'!$D$2:$D1321,"&gt;="&amp;WEEKDAY($W354)))))</f>
        <v/>
      </c>
      <c r="BH354" s="69">
        <f t="shared" si="113"/>
        <v>6</v>
      </c>
      <c r="BI354" s="69">
        <f>IF(Cover!$E$43="","",VLOOKUP(Cover!$E$43,'Calendar Calcs'!$B$2:$E1321,4,FALSE))</f>
        <v>1</v>
      </c>
      <c r="BJ354" s="69">
        <f>IF($BI354="","", IF($BI354&lt;BJ$23,0,IF($BI354&gt;=BJ$23,COUNTIFS('Calendar Calcs'!$E$2:$E1321,BJ$23),COUNTIFS('Calendar Calcs'!$E$2:$E1321,BJ$23,'Calendar Calcs'!$D$2:$D1321,"&lt;="&amp;WEEKDAY($V354)))))</f>
        <v>1</v>
      </c>
      <c r="BK354" s="69">
        <f t="shared" si="110"/>
        <v>6</v>
      </c>
      <c r="BN354" s="69" t="str">
        <f>IF(T354&gt;0,"FTE",IF(Cover!$E$47="Weekly",IF(S354&gt;29.75,"FTE","PTE"),IF(S354&gt;59.75,"FTE","PTE")))</f>
        <v>PTE</v>
      </c>
      <c r="BO354" s="69">
        <f>IF(BN354="FTE",30,IF(Cover!$E$47="Weekly",'STEP 2 EE Data'!S354,'STEP 2 EE Data'!S354/2))</f>
        <v>0</v>
      </c>
      <c r="BP354" s="209">
        <f t="shared" si="114"/>
        <v>0</v>
      </c>
      <c r="BQ354" s="209">
        <f t="shared" si="115"/>
        <v>0</v>
      </c>
      <c r="BR354" s="209">
        <f t="shared" si="116"/>
        <v>0</v>
      </c>
      <c r="BS354" s="209">
        <f t="shared" si="117"/>
        <v>0</v>
      </c>
      <c r="BT354" s="209">
        <f t="shared" si="118"/>
        <v>0</v>
      </c>
      <c r="BU354" s="209">
        <f t="shared" si="119"/>
        <v>0</v>
      </c>
      <c r="BV354" s="209">
        <f t="shared" si="120"/>
        <v>0</v>
      </c>
      <c r="BW354" s="209">
        <f t="shared" si="121"/>
        <v>0</v>
      </c>
      <c r="BX354" s="209">
        <f t="shared" si="122"/>
        <v>0</v>
      </c>
      <c r="CC354" s="210" t="str">
        <f>IF(B354="","",IF(C354="",IF(Cover!$E$47="Weekly",'STEP 3 EE Comp'!BI359*8,'STEP 3 EE Comp'!BI359*4),IF(Cover!$E$47="Weekly",'STEP 3 EE Comp'!BI359,'STEP 3 EE Comp'!BI359)))</f>
        <v/>
      </c>
      <c r="CD354" s="82" t="str">
        <f t="shared" si="123"/>
        <v/>
      </c>
      <c r="CE354" s="417">
        <f t="shared" si="124"/>
        <v>1</v>
      </c>
      <c r="CF354" s="82" t="str">
        <f t="shared" si="125"/>
        <v>Good</v>
      </c>
      <c r="CG354" s="82">
        <f t="shared" si="126"/>
        <v>0</v>
      </c>
      <c r="CH354" s="234">
        <f t="shared" si="127"/>
        <v>0</v>
      </c>
    </row>
    <row r="355" spans="1:86" s="69" customFormat="1" x14ac:dyDescent="0.3">
      <c r="A355" s="555"/>
      <c r="B355" s="52"/>
      <c r="C355" s="52"/>
      <c r="D355" s="52"/>
      <c r="E355" s="52"/>
      <c r="F355" s="507"/>
      <c r="G355" s="210">
        <f t="shared" si="107"/>
        <v>0</v>
      </c>
      <c r="H355" s="82">
        <f t="shared" si="109"/>
        <v>0</v>
      </c>
      <c r="I355" s="211"/>
      <c r="J355" s="441" t="s">
        <v>21</v>
      </c>
      <c r="K355" s="441" t="s">
        <v>21</v>
      </c>
      <c r="L355" s="441" t="s">
        <v>21</v>
      </c>
      <c r="M355" s="441" t="s">
        <v>21</v>
      </c>
      <c r="N355" s="568" t="s">
        <v>21</v>
      </c>
      <c r="O355" s="211"/>
      <c r="P355" s="212" t="str">
        <f>IF(B355="","",
IF(AND(V355="",W355="",B355&lt;&gt;""),"Employed",
IF(AND(V355&lt;&gt;"",W355="",B355&lt;&gt;""),"Terminated",
IF(AND(V355&lt;&gt;"",W355&lt;&gt;"",B355&lt;&gt;""),IF(W355&lt;Cover!$E$43,"Employed","Furloughed"),
IF(AND(V355="",W355&lt;&gt;"",B355&lt;&gt;""),IF(W355&lt;Cover!$E$43,"Employed","Rehired"))))))</f>
        <v/>
      </c>
      <c r="Q355" s="211"/>
      <c r="R355" s="536"/>
      <c r="S355" s="563"/>
      <c r="T355" s="536"/>
      <c r="U355" s="82">
        <f>IF(Cover!$E$47="Weekly",IF(T355&gt;0,T355,R355*S355),IF(T355&gt;0,T355,R355*S355)/2)</f>
        <v>0</v>
      </c>
      <c r="V355" s="564"/>
      <c r="W355" s="564"/>
      <c r="Y355" s="213" t="str">
        <f>IF($B355="","",IF('Actual Allocation Calc'!$AH$78="A",
IF($P355="Employed",$U355/7*BJ355,
IF(AND($P355="Terminated"),($U355/7*AP355),
IF(AND($P355="Furloughed"),($U355/7*AP355)+($U355/7*AZ355),
IF(AND($P355="Rehired"),($U355/7*AZ355),
IF(AND($P355="Terminated",AP355&gt;0),$U355,
IF($P355="Furloughed",IF(AP355&gt;0,$U355)+IF(AZ355&gt;0,$U355),
IF($P355="Rehired",IF(AZ355&gt;0,$U355)))))))),IF('Actual Allocation Calc'!$AH$78="C",'Actual Allocation Calc'!L355,'Actual Allocation Calc'!U355+IF($P355="Employed",$U355/7*BJ355,
IF(AND($P355="Terminated"),($U355/7*AP355),
IF(AND($P355="Furloughed"),($U355/7*AP355)+($U355/7*AZ355),
IF(AND($P355="Rehired"),($U355/7*AZ355),
IF(AND($P355="Terminated",AP355&gt;0),$U355,
IF($P355="Furloughed",IF(AP355&gt;0,$U355)+IF(AZ355&gt;0,$U355),
IF($P355="Rehired",IF(AZ355&gt;0,$U355))))))))*'Actual Allocation Calc'!$AH$99)))</f>
        <v/>
      </c>
      <c r="Z355" s="210" t="str">
        <f>IF($B355="","",IF('Actual Allocation Calc'!$AI$78="A",
IF($P355="Employed",$U355,
IF(AND($P355="Terminated"),($U355/7*AQ355),
IF(AND($P355="Furloughed"),($U355/7*AQ355)+($U355/7*BA355),
IF(AND($P355="Rehired"),($U355/7*BA355),
IF(AND($P355="Terminated",AQ355&gt;0),$U355,
IF($P355="Furloughed",IF(AQ355&gt;0,$U355)+IF(BA355&gt;0,$U355),
IF($P355="Rehired",IF(BA355&gt;0,$U355)))))))),IF('Actual Allocation Calc'!$AI$78="C",'Actual Allocation Calc'!M355,'Actual Allocation Calc'!V355+IF($P355="Employed",$U355,
IF(AND($P355="Terminated"),($U355/7*AQ355),
IF(AND($P355="Furloughed"),($U355/7*AQ355)+($U355/7*BA355),
IF(AND($P355="Rehired"),($U355/7*BA355),
IF(AND($P355="Terminated",AQ355&gt;0),$U355,
IF($P355="Furloughed",IF(AQ355&gt;0,$U355)+IF(BA355&gt;0,$U355),
IF($P355="Rehired",IF(BA355&gt;0,$U355))))))))*'Actual Allocation Calc'!$AI$99)))</f>
        <v/>
      </c>
      <c r="AA355" s="210" t="str">
        <f>IF($B355="","",IF('Actual Allocation Calc'!$AJ$78="A",
IF($P355="Employed",$U355,
IF(AND($P355="Terminated"),($U355/7*AR355),
IF(AND($P355="Furloughed"),($U355/7*AR355)+($U355/7*BB355),
IF(AND($P355="Rehired"),($U355/7*BB355),
IF(AND($P355="Terminated",AR355&gt;0),$U355,
IF($P355="Furloughed",IF(AR355&gt;0,$U355)+IF(BB355&gt;0,$U355),
IF($P355="Rehired",IF(BB355&gt;0,$U355)))))))),IF('Actual Allocation Calc'!$AJ$78="C",'Actual Allocation Calc'!N355,'Actual Allocation Calc'!W355+IF($P355="Employed",$U355,
IF(AND($P355="Terminated"),($U355/7*AR355),
IF(AND($P355="Furloughed"),($U355/7*AR355)+($U355/7*BB355),
IF(AND($P355="Rehired"),($U355/7*BB355),
IF(AND($P355="Terminated",AR355&gt;0),$U355,
IF($P355="Furloughed",IF(AR355&gt;0,$U355)+IF(BB355&gt;0,$U355),
IF($P355="Rehired",IF(BB355&gt;0,$U355))))))))*'Actual Allocation Calc'!$AJ$99)))</f>
        <v/>
      </c>
      <c r="AB355" s="210" t="str">
        <f>IF($B355="","",IF('Actual Allocation Calc'!$AK$78="A",
IF($P355="Employed",$U355,
IF(AND($P355="Terminated"),($U355/7*AS355),
IF(AND($P355="Furloughed"),($U355/7*AS355)+($U355/7*BC355),
IF(AND($P355="Rehired"),($U355/7*BC355),
IF(AND($P355="Terminated",AS355&gt;0),$U355,
IF($P355="Furloughed",IF(AS355&gt;0,$U355)+IF(BC355&gt;0,$U355),
IF($P355="Rehired",IF(BC355&gt;0,$U355)))))))),IF('Actual Allocation Calc'!$AK$78="C",'Actual Allocation Calc'!O355,'Actual Allocation Calc'!X355+IF($P355="Employed",$U355,
IF(AND($P355="Terminated"),($U355/7*AS355),
IF(AND($P355="Furloughed"),($U355/7*AS355)+($U355/7*BC355),
IF(AND($P355="Rehired"),($U355/7*BC355),
IF(AND($P355="Terminated",AS355&gt;0),$U355,
IF($P355="Furloughed",IF(AS355&gt;0,$U355)+IF(BC355&gt;0,$U355),
IF($P355="Rehired",IF(BC355&gt;0,$U355))))))))*'Actual Allocation Calc'!$AK$99)))</f>
        <v/>
      </c>
      <c r="AC355" s="210" t="str">
        <f>IF($B355="","",IF('Actual Allocation Calc'!$AL$78="A",
IF($P355="Employed",$U355,
IF(AND($P355="Terminated"),($U355/7*AT355),
IF(AND($P355="Furloughed"),($U355/7*AT355)+($U355/7*BD355),
IF(AND($P355="Rehired"),($U355/7*BD355),
IF(AND($P355="Terminated",AT355&gt;0),$U355,
IF($P355="Furloughed",IF(AT355&gt;0,$U355)+IF(BD355&gt;0,$U355),
IF($P355="Rehired",IF(BD355&gt;0,$U355)))))))),IF('Actual Allocation Calc'!$AL$78="C",'Actual Allocation Calc'!P355,'Actual Allocation Calc'!Y355+IF($P355="Employed",$U355,
IF(AND($P355="Terminated"),($U355/7*AT355),
IF(AND($P355="Furloughed"),($U355/7*AT355)+($U355/7*BD355),
IF(AND($P355="Rehired"),($U355/7*BD355),
IF(AND($P355="Terminated",AT355&gt;0),$U355,
IF($P355="Furloughed",IF(AT355&gt;0,$U355)+IF(BD355&gt;0,$U355),
IF($P355="Rehired",IF(BD355&gt;0,$U355))))))))*'Actual Allocation Calc'!$AL$99)))</f>
        <v/>
      </c>
      <c r="AD355" s="210" t="str">
        <f>IF($B355="","",IF('Actual Allocation Calc'!$AM$78="A",
IF($P355="Employed",$U355,
IF(AND($P355="Terminated"),($U355/7*AU355),
IF(AND($P355="Furloughed"),($U355/7*AU355)+($U355/7*BE355),
IF(AND($P355="Rehired"),($U355/7*BE355),
IF(AND($P355="Terminated",AU355&gt;0),$U355,
IF($P355="Furloughed",IF(AU355&gt;0,$U355)+IF(BE355&gt;0,$U355),
IF($P355="Rehired",IF(BE355&gt;0,$U355)))))))),IF('Actual Allocation Calc'!$AM$78="C",'Actual Allocation Calc'!Q355,'Actual Allocation Calc'!Z355+IF($P355="Employed",$U355,
IF(AND($P355="Terminated"),($U355/7*AU355),
IF(AND($P355="Furloughed"),($U355/7*AU355)+($U355/7*BE355),
IF(AND($P355="Rehired"),($U355/7*BE355),
IF(AND($P355="Terminated",AU355&gt;0),$U355,
IF($P355="Furloughed",IF(AU355&gt;0,$U355)+IF(BE355&gt;0,$U355),
IF($P355="Rehired",IF(BE355&gt;0,$U355))))))))*'Actual Allocation Calc'!$AM$99)))</f>
        <v/>
      </c>
      <c r="AE355" s="210" t="str">
        <f>IF($B355="","",IF('Actual Allocation Calc'!$AN$78="A",
IF($P355="Employed",$U355,
IF(AND($P355="Terminated"),($U355/7*AV355),
IF(AND($P355="Furloughed"),($U355/7*AV355)+($U355/7*BF355),
IF(AND($P355="Rehired"),($U355/7*BF355),
IF(AND($P355="Terminated",AV355&gt;0),$U355,
IF($P355="Furloughed",IF(AV355&gt;0,$U355)+IF(BF355&gt;0,$U355),
IF($P355="Rehired",IF(BF355&gt;0,$U355)))))))),IF('Actual Allocation Calc'!$AN$78="C",'Actual Allocation Calc'!R355,'Actual Allocation Calc'!AA355+IF($P355="Employed",$U355,
IF(AND($P355="Terminated"),($U355/7*AV355),
IF(AND($P355="Furloughed"),($U355/7*AV355)+($U355/7*BF355),
IF(AND($P355="Rehired"),($U355/7*BF355),
IF(AND($P355="Terminated",AV355&gt;0),$U355,
IF($P355="Furloughed",IF(AV355&gt;0,$U355)+IF(BF355&gt;0,$U355),
IF($P355="Rehired",IF(BF355&gt;0,$U355))))))))*'Actual Allocation Calc'!$AN$99)))</f>
        <v/>
      </c>
      <c r="AF355" s="210" t="str">
        <f>IF($B355="","",IF('Actual Allocation Calc'!$AO$78="A",
IF($P355="Employed",$U355,
IF(AND($P355="Terminated"),($U355/7*AW355),
IF(AND($P355="Furloughed"),($U355/7*AW355)+($U355/7*BG355),
IF(AND($P355="Rehired"),($U355/7*BG355),
IF(AND($P355="Terminated",AW355&gt;0),$U355,
IF($P355="Furloughed",IF(AW355&gt;0,$U355)+IF(BG355&gt;0,$U355),
IF($P355="Rehired",IF(BG355&gt;0,$U355)))))))),IF('Actual Allocation Calc'!$AO$78="C",'Actual Allocation Calc'!S355,'Actual Allocation Calc'!AB355+IF($P355="Employed",$U355,
IF(AND($P355="Terminated"),($U355/7*AW355),
IF(AND($P355="Furloughed"),($U355/7*AW355)+($U355/7*BG355),
IF(AND($P355="Rehired"),($U355/7*BG355),
IF(AND($P355="Terminated",AW355&gt;0),$U355,
IF($P355="Furloughed",IF(AW355&gt;0,$U355)+IF(BG355&gt;0,$U355),
IF($P355="Rehired",IF(BG355&gt;0,$U355))))))))*'Actual Allocation Calc'!$AO$99)))</f>
        <v/>
      </c>
      <c r="AG355" s="210" t="str">
        <f>IF($B355="","",IF('Actual Allocation Calc'!$AP$78="A",
IF($P355="Employed",$U355/7*BK355,
IF(AND($P355="Terminated"),($U355/7*AX355),
IF(AND($P355="Furloughed"),($U355/7*AX355)+($U355/7*BH355),
IF(AND($P355="Rehired"),($U355/7*BH355),
IF(AND($P355="Terminated",AX355&gt;0),$U355,
IF($P355="Furloughed",IF(AX355&gt;0,$U355)+IF(BH355&gt;0,$U355),
IF($P355="Rehired",IF(BH355&gt;0,$U355)))))))),IF('Actual Allocation Calc'!$AP$78="C",'Actual Allocation Calc'!T355,'Actual Allocation Calc'!AC355+IF($P355="Employed",$U355/7*BK355,
IF(AND($P355="Terminated"),($U355/7*AX355),
IF(AND($P355="Furloughed"),($U355/7*AX355)+($U355/7*BH355),
IF(AND($P355="Rehired"),($U355/7*BH355),
IF(AND($P355="Terminated",AX355&gt;0),$U355,
IF($P355="Furloughed",IF(AX355&gt;0,$U355)+IF(BH355&gt;0,$U355),
IF($P355="Rehired",IF(BH355&gt;0,$U355))))))))*'Actual Allocation Calc'!$AP$99)))</f>
        <v/>
      </c>
      <c r="AH355" s="536"/>
      <c r="AI355" s="82">
        <f t="shared" si="108"/>
        <v>0</v>
      </c>
      <c r="AJ355" s="210">
        <f t="shared" si="111"/>
        <v>0</v>
      </c>
      <c r="AK355" s="397" t="str">
        <f t="shared" si="112"/>
        <v/>
      </c>
      <c r="AM355" s="122"/>
      <c r="AO355" s="214" t="str">
        <f>IFERROR(IF($V355="","",VLOOKUP(V355,'Calendar Calcs'!$B$2:$E1322,4,FALSE)),0)</f>
        <v/>
      </c>
      <c r="AP355" s="69" t="str">
        <f>IF($AO355="","", IF($AO355&lt;AP$23,0,IF($AO355&gt;AP$23,COUNTIFS('Calendar Calcs'!$E$2:$E1322,AP$23),COUNTIFS('Calendar Calcs'!$E$2:$E1322,AP$23,'Calendar Calcs'!$D$2:$D1322,"&lt;="&amp;WEEKDAY($V355)))))</f>
        <v/>
      </c>
      <c r="AQ355" s="69" t="str">
        <f>IF($AO355="","", IF($AO355&lt;AQ$23,0,IF($AO355&gt;AQ$23,COUNTIFS('Calendar Calcs'!$E$2:$E1322,AQ$23),COUNTIFS('Calendar Calcs'!$E$2:$E1322,AQ$23,'Calendar Calcs'!$D$2:$D1322,"&lt;="&amp;WEEKDAY($V355)))))</f>
        <v/>
      </c>
      <c r="AR355" s="69" t="str">
        <f>IF($AO355="","", IF($AO355&lt;AR$23,0,IF($AO355&gt;AR$23,COUNTIFS('Calendar Calcs'!$E$2:$E1322,AR$23),COUNTIFS('Calendar Calcs'!$E$2:$E1322,AR$23,'Calendar Calcs'!$D$2:$D1322,"&lt;="&amp;WEEKDAY($V355)))))</f>
        <v/>
      </c>
      <c r="AS355" s="69" t="str">
        <f>IF($AO355="","", IF($AO355&lt;AS$23,0,IF($AO355&gt;AS$23,COUNTIFS('Calendar Calcs'!$E$2:$E1322,AS$23),COUNTIFS('Calendar Calcs'!$E$2:$E1322,AS$23,'Calendar Calcs'!$D$2:$D1322,"&lt;="&amp;WEEKDAY($V355)))))</f>
        <v/>
      </c>
      <c r="AT355" s="69" t="str">
        <f>IF($AO355="","", IF($AO355&lt;AT$23,0,IF($AO355&gt;AT$23,COUNTIFS('Calendar Calcs'!$E$2:$E1322,AT$23),COUNTIFS('Calendar Calcs'!$E$2:$E1322,AT$23,'Calendar Calcs'!$D$2:$D1322,"&lt;="&amp;WEEKDAY($V355)))))</f>
        <v/>
      </c>
      <c r="AU355" s="69" t="str">
        <f>IF($AO355="","", IF($AO355&lt;AU$23,0,IF($AO355&gt;AU$23,COUNTIFS('Calendar Calcs'!$E$2:$E1322,AU$23),COUNTIFS('Calendar Calcs'!$E$2:$E1322,AU$23,'Calendar Calcs'!$D$2:$D1322,"&lt;="&amp;WEEKDAY($V355)))))</f>
        <v/>
      </c>
      <c r="AV355" s="69" t="str">
        <f>IF($AO355="","", IF($AO355&lt;AV$23,0,IF($AO355&gt;AV$23,COUNTIFS('Calendar Calcs'!$E$2:$E1322,AV$23),COUNTIFS('Calendar Calcs'!$E$2:$E1322,AV$23,'Calendar Calcs'!$D$2:$D1322,"&lt;="&amp;WEEKDAY($V355)))))</f>
        <v/>
      </c>
      <c r="AW355" s="69" t="str">
        <f>IF($AO355="","", IF($AO355&lt;AW$23,0,IF($AO355&gt;AW$23,COUNTIFS('Calendar Calcs'!$E$2:$E1322,AW$23),COUNTIFS('Calendar Calcs'!$E$2:$E1322,AW$23,'Calendar Calcs'!$D$2:$D1322,"&lt;="&amp;WEEKDAY($V355)))))</f>
        <v/>
      </c>
      <c r="AX355" s="69" t="str">
        <f>IF($AO355="","", IF($AO355&lt;AX$23,0,IF($AO355&gt;AX$23,COUNTIFS('Calendar Calcs'!$E$2:$E1322,AX$23),COUNTIFS('Calendar Calcs'!$E$2:$E1322,AX$23,'Calendar Calcs'!$D$2:$D1322,"&lt;="&amp;WEEKDAY($V355)))))</f>
        <v/>
      </c>
      <c r="AY355" s="69" t="str">
        <f>IF($W355="","",VLOOKUP($W355,'Calendar Calcs'!$B$2:$E1322,4,FALSE))</f>
        <v/>
      </c>
      <c r="AZ355" s="69" t="str">
        <f>IF($AY355="","",IF($AY355&gt;AZ$23,0,IF($AY355&lt;AZ$23,COUNTIFS('Calendar Calcs'!$E$2:$E1322,AZ$23),COUNTIFS('Calendar Calcs'!$E$2:$E1322,AZ$23,'Calendar Calcs'!$D$2:$D1322,"&gt;="&amp;WEEKDAY($W355)))))</f>
        <v/>
      </c>
      <c r="BA355" s="69" t="str">
        <f>IF($AY355="","",IF($AY355&gt;BA$23,0,IF($AY355&lt;BA$23,COUNTIFS('Calendar Calcs'!$E$2:$E1322,BA$23),COUNTIFS('Calendar Calcs'!$E$2:$E1322,BA$23,'Calendar Calcs'!$D$2:$D1322,"&gt;="&amp;WEEKDAY($W355)))))</f>
        <v/>
      </c>
      <c r="BB355" s="69" t="str">
        <f>IF($AY355="","",IF($AY355&gt;BB$23,0,IF($AY355&lt;BB$23,COUNTIFS('Calendar Calcs'!$E$2:$E1322,BB$23),COUNTIFS('Calendar Calcs'!$E$2:$E1322,BB$23,'Calendar Calcs'!$D$2:$D1322,"&gt;="&amp;WEEKDAY($W355)))))</f>
        <v/>
      </c>
      <c r="BC355" s="69" t="str">
        <f>IF($AY355="","",IF($AY355&gt;BC$23,0,IF($AY355&lt;BC$23,COUNTIFS('Calendar Calcs'!$E$2:$E1322,BC$23),COUNTIFS('Calendar Calcs'!$E$2:$E1322,BC$23,'Calendar Calcs'!$D$2:$D1322,"&gt;="&amp;WEEKDAY($W355)))))</f>
        <v/>
      </c>
      <c r="BD355" s="69" t="str">
        <f>IF($AY355="","",IF($AY355&gt;BD$23,0,IF($AY355&lt;BD$23,COUNTIFS('Calendar Calcs'!$E$2:$E1322,BD$23),COUNTIFS('Calendar Calcs'!$E$2:$E1322,BD$23,'Calendar Calcs'!$D$2:$D1322,"&gt;="&amp;WEEKDAY($W355)))))</f>
        <v/>
      </c>
      <c r="BE355" s="69" t="str">
        <f>IF($AY355="","",IF($AY355&gt;BE$23,0,IF($AY355&lt;BE$23,COUNTIFS('Calendar Calcs'!$E$2:$E1322,BE$23),COUNTIFS('Calendar Calcs'!$E$2:$E1322,BE$23,'Calendar Calcs'!$D$2:$D1322,"&gt;="&amp;WEEKDAY($W355)))))</f>
        <v/>
      </c>
      <c r="BF355" s="69" t="str">
        <f>IF($AY355="","",IF($AY355&gt;BF$23,0,IF($AY355&lt;BF$23,COUNTIFS('Calendar Calcs'!$E$2:$E1322,BF$23),COUNTIFS('Calendar Calcs'!$E$2:$E1322,BF$23,'Calendar Calcs'!$D$2:$D1322,"&gt;="&amp;WEEKDAY($W355)))))</f>
        <v/>
      </c>
      <c r="BG355" s="69" t="str">
        <f>IF($AY355="","",IF($AY355&gt;BG$23,0,IF($AY355&lt;BG$23,COUNTIFS('Calendar Calcs'!$E$2:$E1322,BG$23),COUNTIFS('Calendar Calcs'!$E$2:$E1322,BG$23,'Calendar Calcs'!$D$2:$D1322,"&gt;="&amp;WEEKDAY($W355)))))</f>
        <v/>
      </c>
      <c r="BH355" s="69">
        <f t="shared" si="113"/>
        <v>6</v>
      </c>
      <c r="BI355" s="69">
        <f>IF(Cover!$E$43="","",VLOOKUP(Cover!$E$43,'Calendar Calcs'!$B$2:$E1322,4,FALSE))</f>
        <v>1</v>
      </c>
      <c r="BJ355" s="69">
        <f>IF($BI355="","", IF($BI355&lt;BJ$23,0,IF($BI355&gt;=BJ$23,COUNTIFS('Calendar Calcs'!$E$2:$E1322,BJ$23),COUNTIFS('Calendar Calcs'!$E$2:$E1322,BJ$23,'Calendar Calcs'!$D$2:$D1322,"&lt;="&amp;WEEKDAY($V355)))))</f>
        <v>1</v>
      </c>
      <c r="BK355" s="69">
        <f t="shared" si="110"/>
        <v>6</v>
      </c>
      <c r="BN355" s="69" t="str">
        <f>IF(T355&gt;0,"FTE",IF(Cover!$E$47="Weekly",IF(S355&gt;29.75,"FTE","PTE"),IF(S355&gt;59.75,"FTE","PTE")))</f>
        <v>PTE</v>
      </c>
      <c r="BO355" s="69">
        <f>IF(BN355="FTE",30,IF(Cover!$E$47="Weekly",'STEP 2 EE Data'!S355,'STEP 2 EE Data'!S355/2))</f>
        <v>0</v>
      </c>
      <c r="BP355" s="209">
        <f t="shared" si="114"/>
        <v>0</v>
      </c>
      <c r="BQ355" s="209">
        <f t="shared" si="115"/>
        <v>0</v>
      </c>
      <c r="BR355" s="209">
        <f t="shared" si="116"/>
        <v>0</v>
      </c>
      <c r="BS355" s="209">
        <f t="shared" si="117"/>
        <v>0</v>
      </c>
      <c r="BT355" s="209">
        <f t="shared" si="118"/>
        <v>0</v>
      </c>
      <c r="BU355" s="209">
        <f t="shared" si="119"/>
        <v>0</v>
      </c>
      <c r="BV355" s="209">
        <f t="shared" si="120"/>
        <v>0</v>
      </c>
      <c r="BW355" s="209">
        <f t="shared" si="121"/>
        <v>0</v>
      </c>
      <c r="BX355" s="209">
        <f t="shared" si="122"/>
        <v>0</v>
      </c>
      <c r="CC355" s="210" t="str">
        <f>IF(B355="","",IF(C355="",IF(Cover!$E$47="Weekly",'STEP 3 EE Comp'!BI360*8,'STEP 3 EE Comp'!BI360*4),IF(Cover!$E$47="Weekly",'STEP 3 EE Comp'!BI360,'STEP 3 EE Comp'!BI360)))</f>
        <v/>
      </c>
      <c r="CD355" s="82" t="str">
        <f t="shared" si="123"/>
        <v/>
      </c>
      <c r="CE355" s="417">
        <f t="shared" si="124"/>
        <v>1</v>
      </c>
      <c r="CF355" s="82" t="str">
        <f t="shared" si="125"/>
        <v>Good</v>
      </c>
      <c r="CG355" s="82">
        <f t="shared" si="126"/>
        <v>0</v>
      </c>
      <c r="CH355" s="234">
        <f t="shared" si="127"/>
        <v>0</v>
      </c>
    </row>
    <row r="356" spans="1:86" s="69" customFormat="1" x14ac:dyDescent="0.3">
      <c r="A356" s="555"/>
      <c r="B356" s="52"/>
      <c r="C356" s="52"/>
      <c r="D356" s="52"/>
      <c r="E356" s="52"/>
      <c r="F356" s="507"/>
      <c r="G356" s="210">
        <f t="shared" si="107"/>
        <v>0</v>
      </c>
      <c r="H356" s="82">
        <f t="shared" si="109"/>
        <v>0</v>
      </c>
      <c r="I356" s="211"/>
      <c r="J356" s="441" t="s">
        <v>21</v>
      </c>
      <c r="K356" s="441" t="s">
        <v>21</v>
      </c>
      <c r="L356" s="441" t="s">
        <v>21</v>
      </c>
      <c r="M356" s="441" t="s">
        <v>21</v>
      </c>
      <c r="N356" s="568" t="s">
        <v>21</v>
      </c>
      <c r="O356" s="211"/>
      <c r="P356" s="212" t="str">
        <f>IF(B356="","",
IF(AND(V356="",W356="",B356&lt;&gt;""),"Employed",
IF(AND(V356&lt;&gt;"",W356="",B356&lt;&gt;""),"Terminated",
IF(AND(V356&lt;&gt;"",W356&lt;&gt;"",B356&lt;&gt;""),IF(W356&lt;Cover!$E$43,"Employed","Furloughed"),
IF(AND(V356="",W356&lt;&gt;"",B356&lt;&gt;""),IF(W356&lt;Cover!$E$43,"Employed","Rehired"))))))</f>
        <v/>
      </c>
      <c r="Q356" s="211"/>
      <c r="R356" s="536"/>
      <c r="S356" s="563"/>
      <c r="T356" s="536"/>
      <c r="U356" s="82">
        <f>IF(Cover!$E$47="Weekly",IF(T356&gt;0,T356,R356*S356),IF(T356&gt;0,T356,R356*S356)/2)</f>
        <v>0</v>
      </c>
      <c r="V356" s="564"/>
      <c r="W356" s="564"/>
      <c r="Y356" s="213" t="str">
        <f>IF($B356="","",IF('Actual Allocation Calc'!$AH$78="A",
IF($P356="Employed",$U356/7*BJ356,
IF(AND($P356="Terminated"),($U356/7*AP356),
IF(AND($P356="Furloughed"),($U356/7*AP356)+($U356/7*AZ356),
IF(AND($P356="Rehired"),($U356/7*AZ356),
IF(AND($P356="Terminated",AP356&gt;0),$U356,
IF($P356="Furloughed",IF(AP356&gt;0,$U356)+IF(AZ356&gt;0,$U356),
IF($P356="Rehired",IF(AZ356&gt;0,$U356)))))))),IF('Actual Allocation Calc'!$AH$78="C",'Actual Allocation Calc'!L356,'Actual Allocation Calc'!U356+IF($P356="Employed",$U356/7*BJ356,
IF(AND($P356="Terminated"),($U356/7*AP356),
IF(AND($P356="Furloughed"),($U356/7*AP356)+($U356/7*AZ356),
IF(AND($P356="Rehired"),($U356/7*AZ356),
IF(AND($P356="Terminated",AP356&gt;0),$U356,
IF($P356="Furloughed",IF(AP356&gt;0,$U356)+IF(AZ356&gt;0,$U356),
IF($P356="Rehired",IF(AZ356&gt;0,$U356))))))))*'Actual Allocation Calc'!$AH$99)))</f>
        <v/>
      </c>
      <c r="Z356" s="210" t="str">
        <f>IF($B356="","",IF('Actual Allocation Calc'!$AI$78="A",
IF($P356="Employed",$U356,
IF(AND($P356="Terminated"),($U356/7*AQ356),
IF(AND($P356="Furloughed"),($U356/7*AQ356)+($U356/7*BA356),
IF(AND($P356="Rehired"),($U356/7*BA356),
IF(AND($P356="Terminated",AQ356&gt;0),$U356,
IF($P356="Furloughed",IF(AQ356&gt;0,$U356)+IF(BA356&gt;0,$U356),
IF($P356="Rehired",IF(BA356&gt;0,$U356)))))))),IF('Actual Allocation Calc'!$AI$78="C",'Actual Allocation Calc'!M356,'Actual Allocation Calc'!V356+IF($P356="Employed",$U356,
IF(AND($P356="Terminated"),($U356/7*AQ356),
IF(AND($P356="Furloughed"),($U356/7*AQ356)+($U356/7*BA356),
IF(AND($P356="Rehired"),($U356/7*BA356),
IF(AND($P356="Terminated",AQ356&gt;0),$U356,
IF($P356="Furloughed",IF(AQ356&gt;0,$U356)+IF(BA356&gt;0,$U356),
IF($P356="Rehired",IF(BA356&gt;0,$U356))))))))*'Actual Allocation Calc'!$AI$99)))</f>
        <v/>
      </c>
      <c r="AA356" s="210" t="str">
        <f>IF($B356="","",IF('Actual Allocation Calc'!$AJ$78="A",
IF($P356="Employed",$U356,
IF(AND($P356="Terminated"),($U356/7*AR356),
IF(AND($P356="Furloughed"),($U356/7*AR356)+($U356/7*BB356),
IF(AND($P356="Rehired"),($U356/7*BB356),
IF(AND($P356="Terminated",AR356&gt;0),$U356,
IF($P356="Furloughed",IF(AR356&gt;0,$U356)+IF(BB356&gt;0,$U356),
IF($P356="Rehired",IF(BB356&gt;0,$U356)))))))),IF('Actual Allocation Calc'!$AJ$78="C",'Actual Allocation Calc'!N356,'Actual Allocation Calc'!W356+IF($P356="Employed",$U356,
IF(AND($P356="Terminated"),($U356/7*AR356),
IF(AND($P356="Furloughed"),($U356/7*AR356)+($U356/7*BB356),
IF(AND($P356="Rehired"),($U356/7*BB356),
IF(AND($P356="Terminated",AR356&gt;0),$U356,
IF($P356="Furloughed",IF(AR356&gt;0,$U356)+IF(BB356&gt;0,$U356),
IF($P356="Rehired",IF(BB356&gt;0,$U356))))))))*'Actual Allocation Calc'!$AJ$99)))</f>
        <v/>
      </c>
      <c r="AB356" s="210" t="str">
        <f>IF($B356="","",IF('Actual Allocation Calc'!$AK$78="A",
IF($P356="Employed",$U356,
IF(AND($P356="Terminated"),($U356/7*AS356),
IF(AND($P356="Furloughed"),($U356/7*AS356)+($U356/7*BC356),
IF(AND($P356="Rehired"),($U356/7*BC356),
IF(AND($P356="Terminated",AS356&gt;0),$U356,
IF($P356="Furloughed",IF(AS356&gt;0,$U356)+IF(BC356&gt;0,$U356),
IF($P356="Rehired",IF(BC356&gt;0,$U356)))))))),IF('Actual Allocation Calc'!$AK$78="C",'Actual Allocation Calc'!O356,'Actual Allocation Calc'!X356+IF($P356="Employed",$U356,
IF(AND($P356="Terminated"),($U356/7*AS356),
IF(AND($P356="Furloughed"),($U356/7*AS356)+($U356/7*BC356),
IF(AND($P356="Rehired"),($U356/7*BC356),
IF(AND($P356="Terminated",AS356&gt;0),$U356,
IF($P356="Furloughed",IF(AS356&gt;0,$U356)+IF(BC356&gt;0,$U356),
IF($P356="Rehired",IF(BC356&gt;0,$U356))))))))*'Actual Allocation Calc'!$AK$99)))</f>
        <v/>
      </c>
      <c r="AC356" s="210" t="str">
        <f>IF($B356="","",IF('Actual Allocation Calc'!$AL$78="A",
IF($P356="Employed",$U356,
IF(AND($P356="Terminated"),($U356/7*AT356),
IF(AND($P356="Furloughed"),($U356/7*AT356)+($U356/7*BD356),
IF(AND($P356="Rehired"),($U356/7*BD356),
IF(AND($P356="Terminated",AT356&gt;0),$U356,
IF($P356="Furloughed",IF(AT356&gt;0,$U356)+IF(BD356&gt;0,$U356),
IF($P356="Rehired",IF(BD356&gt;0,$U356)))))))),IF('Actual Allocation Calc'!$AL$78="C",'Actual Allocation Calc'!P356,'Actual Allocation Calc'!Y356+IF($P356="Employed",$U356,
IF(AND($P356="Terminated"),($U356/7*AT356),
IF(AND($P356="Furloughed"),($U356/7*AT356)+($U356/7*BD356),
IF(AND($P356="Rehired"),($U356/7*BD356),
IF(AND($P356="Terminated",AT356&gt;0),$U356,
IF($P356="Furloughed",IF(AT356&gt;0,$U356)+IF(BD356&gt;0,$U356),
IF($P356="Rehired",IF(BD356&gt;0,$U356))))))))*'Actual Allocation Calc'!$AL$99)))</f>
        <v/>
      </c>
      <c r="AD356" s="210" t="str">
        <f>IF($B356="","",IF('Actual Allocation Calc'!$AM$78="A",
IF($P356="Employed",$U356,
IF(AND($P356="Terminated"),($U356/7*AU356),
IF(AND($P356="Furloughed"),($U356/7*AU356)+($U356/7*BE356),
IF(AND($P356="Rehired"),($U356/7*BE356),
IF(AND($P356="Terminated",AU356&gt;0),$U356,
IF($P356="Furloughed",IF(AU356&gt;0,$U356)+IF(BE356&gt;0,$U356),
IF($P356="Rehired",IF(BE356&gt;0,$U356)))))))),IF('Actual Allocation Calc'!$AM$78="C",'Actual Allocation Calc'!Q356,'Actual Allocation Calc'!Z356+IF($P356="Employed",$U356,
IF(AND($P356="Terminated"),($U356/7*AU356),
IF(AND($P356="Furloughed"),($U356/7*AU356)+($U356/7*BE356),
IF(AND($P356="Rehired"),($U356/7*BE356),
IF(AND($P356="Terminated",AU356&gt;0),$U356,
IF($P356="Furloughed",IF(AU356&gt;0,$U356)+IF(BE356&gt;0,$U356),
IF($P356="Rehired",IF(BE356&gt;0,$U356))))))))*'Actual Allocation Calc'!$AM$99)))</f>
        <v/>
      </c>
      <c r="AE356" s="210" t="str">
        <f>IF($B356="","",IF('Actual Allocation Calc'!$AN$78="A",
IF($P356="Employed",$U356,
IF(AND($P356="Terminated"),($U356/7*AV356),
IF(AND($P356="Furloughed"),($U356/7*AV356)+($U356/7*BF356),
IF(AND($P356="Rehired"),($U356/7*BF356),
IF(AND($P356="Terminated",AV356&gt;0),$U356,
IF($P356="Furloughed",IF(AV356&gt;0,$U356)+IF(BF356&gt;0,$U356),
IF($P356="Rehired",IF(BF356&gt;0,$U356)))))))),IF('Actual Allocation Calc'!$AN$78="C",'Actual Allocation Calc'!R356,'Actual Allocation Calc'!AA356+IF($P356="Employed",$U356,
IF(AND($P356="Terminated"),($U356/7*AV356),
IF(AND($P356="Furloughed"),($U356/7*AV356)+($U356/7*BF356),
IF(AND($P356="Rehired"),($U356/7*BF356),
IF(AND($P356="Terminated",AV356&gt;0),$U356,
IF($P356="Furloughed",IF(AV356&gt;0,$U356)+IF(BF356&gt;0,$U356),
IF($P356="Rehired",IF(BF356&gt;0,$U356))))))))*'Actual Allocation Calc'!$AN$99)))</f>
        <v/>
      </c>
      <c r="AF356" s="210" t="str">
        <f>IF($B356="","",IF('Actual Allocation Calc'!$AO$78="A",
IF($P356="Employed",$U356,
IF(AND($P356="Terminated"),($U356/7*AW356),
IF(AND($P356="Furloughed"),($U356/7*AW356)+($U356/7*BG356),
IF(AND($P356="Rehired"),($U356/7*BG356),
IF(AND($P356="Terminated",AW356&gt;0),$U356,
IF($P356="Furloughed",IF(AW356&gt;0,$U356)+IF(BG356&gt;0,$U356),
IF($P356="Rehired",IF(BG356&gt;0,$U356)))))))),IF('Actual Allocation Calc'!$AO$78="C",'Actual Allocation Calc'!S356,'Actual Allocation Calc'!AB356+IF($P356="Employed",$U356,
IF(AND($P356="Terminated"),($U356/7*AW356),
IF(AND($P356="Furloughed"),($U356/7*AW356)+($U356/7*BG356),
IF(AND($P356="Rehired"),($U356/7*BG356),
IF(AND($P356="Terminated",AW356&gt;0),$U356,
IF($P356="Furloughed",IF(AW356&gt;0,$U356)+IF(BG356&gt;0,$U356),
IF($P356="Rehired",IF(BG356&gt;0,$U356))))))))*'Actual Allocation Calc'!$AO$99)))</f>
        <v/>
      </c>
      <c r="AG356" s="210" t="str">
        <f>IF($B356="","",IF('Actual Allocation Calc'!$AP$78="A",
IF($P356="Employed",$U356/7*BK356,
IF(AND($P356="Terminated"),($U356/7*AX356),
IF(AND($P356="Furloughed"),($U356/7*AX356)+($U356/7*BH356),
IF(AND($P356="Rehired"),($U356/7*BH356),
IF(AND($P356="Terminated",AX356&gt;0),$U356,
IF($P356="Furloughed",IF(AX356&gt;0,$U356)+IF(BH356&gt;0,$U356),
IF($P356="Rehired",IF(BH356&gt;0,$U356)))))))),IF('Actual Allocation Calc'!$AP$78="C",'Actual Allocation Calc'!T356,'Actual Allocation Calc'!AC356+IF($P356="Employed",$U356/7*BK356,
IF(AND($P356="Terminated"),($U356/7*AX356),
IF(AND($P356="Furloughed"),($U356/7*AX356)+($U356/7*BH356),
IF(AND($P356="Rehired"),($U356/7*BH356),
IF(AND($P356="Terminated",AX356&gt;0),$U356,
IF($P356="Furloughed",IF(AX356&gt;0,$U356)+IF(BH356&gt;0,$U356),
IF($P356="Rehired",IF(BH356&gt;0,$U356))))))))*'Actual Allocation Calc'!$AP$99)))</f>
        <v/>
      </c>
      <c r="AH356" s="536"/>
      <c r="AI356" s="82">
        <f t="shared" si="108"/>
        <v>0</v>
      </c>
      <c r="AJ356" s="210">
        <f t="shared" si="111"/>
        <v>0</v>
      </c>
      <c r="AK356" s="397" t="str">
        <f t="shared" si="112"/>
        <v/>
      </c>
      <c r="AM356" s="122"/>
      <c r="AO356" s="214" t="str">
        <f>IFERROR(IF($V356="","",VLOOKUP(V356,'Calendar Calcs'!$B$2:$E1323,4,FALSE)),0)</f>
        <v/>
      </c>
      <c r="AP356" s="69" t="str">
        <f>IF($AO356="","", IF($AO356&lt;AP$23,0,IF($AO356&gt;AP$23,COUNTIFS('Calendar Calcs'!$E$2:$E1323,AP$23),COUNTIFS('Calendar Calcs'!$E$2:$E1323,AP$23,'Calendar Calcs'!$D$2:$D1323,"&lt;="&amp;WEEKDAY($V356)))))</f>
        <v/>
      </c>
      <c r="AQ356" s="69" t="str">
        <f>IF($AO356="","", IF($AO356&lt;AQ$23,0,IF($AO356&gt;AQ$23,COUNTIFS('Calendar Calcs'!$E$2:$E1323,AQ$23),COUNTIFS('Calendar Calcs'!$E$2:$E1323,AQ$23,'Calendar Calcs'!$D$2:$D1323,"&lt;="&amp;WEEKDAY($V356)))))</f>
        <v/>
      </c>
      <c r="AR356" s="69" t="str">
        <f>IF($AO356="","", IF($AO356&lt;AR$23,0,IF($AO356&gt;AR$23,COUNTIFS('Calendar Calcs'!$E$2:$E1323,AR$23),COUNTIFS('Calendar Calcs'!$E$2:$E1323,AR$23,'Calendar Calcs'!$D$2:$D1323,"&lt;="&amp;WEEKDAY($V356)))))</f>
        <v/>
      </c>
      <c r="AS356" s="69" t="str">
        <f>IF($AO356="","", IF($AO356&lt;AS$23,0,IF($AO356&gt;AS$23,COUNTIFS('Calendar Calcs'!$E$2:$E1323,AS$23),COUNTIFS('Calendar Calcs'!$E$2:$E1323,AS$23,'Calendar Calcs'!$D$2:$D1323,"&lt;="&amp;WEEKDAY($V356)))))</f>
        <v/>
      </c>
      <c r="AT356" s="69" t="str">
        <f>IF($AO356="","", IF($AO356&lt;AT$23,0,IF($AO356&gt;AT$23,COUNTIFS('Calendar Calcs'!$E$2:$E1323,AT$23),COUNTIFS('Calendar Calcs'!$E$2:$E1323,AT$23,'Calendar Calcs'!$D$2:$D1323,"&lt;="&amp;WEEKDAY($V356)))))</f>
        <v/>
      </c>
      <c r="AU356" s="69" t="str">
        <f>IF($AO356="","", IF($AO356&lt;AU$23,0,IF($AO356&gt;AU$23,COUNTIFS('Calendar Calcs'!$E$2:$E1323,AU$23),COUNTIFS('Calendar Calcs'!$E$2:$E1323,AU$23,'Calendar Calcs'!$D$2:$D1323,"&lt;="&amp;WEEKDAY($V356)))))</f>
        <v/>
      </c>
      <c r="AV356" s="69" t="str">
        <f>IF($AO356="","", IF($AO356&lt;AV$23,0,IF($AO356&gt;AV$23,COUNTIFS('Calendar Calcs'!$E$2:$E1323,AV$23),COUNTIFS('Calendar Calcs'!$E$2:$E1323,AV$23,'Calendar Calcs'!$D$2:$D1323,"&lt;="&amp;WEEKDAY($V356)))))</f>
        <v/>
      </c>
      <c r="AW356" s="69" t="str">
        <f>IF($AO356="","", IF($AO356&lt;AW$23,0,IF($AO356&gt;AW$23,COUNTIFS('Calendar Calcs'!$E$2:$E1323,AW$23),COUNTIFS('Calendar Calcs'!$E$2:$E1323,AW$23,'Calendar Calcs'!$D$2:$D1323,"&lt;="&amp;WEEKDAY($V356)))))</f>
        <v/>
      </c>
      <c r="AX356" s="69" t="str">
        <f>IF($AO356="","", IF($AO356&lt;AX$23,0,IF($AO356&gt;AX$23,COUNTIFS('Calendar Calcs'!$E$2:$E1323,AX$23),COUNTIFS('Calendar Calcs'!$E$2:$E1323,AX$23,'Calendar Calcs'!$D$2:$D1323,"&lt;="&amp;WEEKDAY($V356)))))</f>
        <v/>
      </c>
      <c r="AY356" s="69" t="str">
        <f>IF($W356="","",VLOOKUP($W356,'Calendar Calcs'!$B$2:$E1323,4,FALSE))</f>
        <v/>
      </c>
      <c r="AZ356" s="69" t="str">
        <f>IF($AY356="","",IF($AY356&gt;AZ$23,0,IF($AY356&lt;AZ$23,COUNTIFS('Calendar Calcs'!$E$2:$E1323,AZ$23),COUNTIFS('Calendar Calcs'!$E$2:$E1323,AZ$23,'Calendar Calcs'!$D$2:$D1323,"&gt;="&amp;WEEKDAY($W356)))))</f>
        <v/>
      </c>
      <c r="BA356" s="69" t="str">
        <f>IF($AY356="","",IF($AY356&gt;BA$23,0,IF($AY356&lt;BA$23,COUNTIFS('Calendar Calcs'!$E$2:$E1323,BA$23),COUNTIFS('Calendar Calcs'!$E$2:$E1323,BA$23,'Calendar Calcs'!$D$2:$D1323,"&gt;="&amp;WEEKDAY($W356)))))</f>
        <v/>
      </c>
      <c r="BB356" s="69" t="str">
        <f>IF($AY356="","",IF($AY356&gt;BB$23,0,IF($AY356&lt;BB$23,COUNTIFS('Calendar Calcs'!$E$2:$E1323,BB$23),COUNTIFS('Calendar Calcs'!$E$2:$E1323,BB$23,'Calendar Calcs'!$D$2:$D1323,"&gt;="&amp;WEEKDAY($W356)))))</f>
        <v/>
      </c>
      <c r="BC356" s="69" t="str">
        <f>IF($AY356="","",IF($AY356&gt;BC$23,0,IF($AY356&lt;BC$23,COUNTIFS('Calendar Calcs'!$E$2:$E1323,BC$23),COUNTIFS('Calendar Calcs'!$E$2:$E1323,BC$23,'Calendar Calcs'!$D$2:$D1323,"&gt;="&amp;WEEKDAY($W356)))))</f>
        <v/>
      </c>
      <c r="BD356" s="69" t="str">
        <f>IF($AY356="","",IF($AY356&gt;BD$23,0,IF($AY356&lt;BD$23,COUNTIFS('Calendar Calcs'!$E$2:$E1323,BD$23),COUNTIFS('Calendar Calcs'!$E$2:$E1323,BD$23,'Calendar Calcs'!$D$2:$D1323,"&gt;="&amp;WEEKDAY($W356)))))</f>
        <v/>
      </c>
      <c r="BE356" s="69" t="str">
        <f>IF($AY356="","",IF($AY356&gt;BE$23,0,IF($AY356&lt;BE$23,COUNTIFS('Calendar Calcs'!$E$2:$E1323,BE$23),COUNTIFS('Calendar Calcs'!$E$2:$E1323,BE$23,'Calendar Calcs'!$D$2:$D1323,"&gt;="&amp;WEEKDAY($W356)))))</f>
        <v/>
      </c>
      <c r="BF356" s="69" t="str">
        <f>IF($AY356="","",IF($AY356&gt;BF$23,0,IF($AY356&lt;BF$23,COUNTIFS('Calendar Calcs'!$E$2:$E1323,BF$23),COUNTIFS('Calendar Calcs'!$E$2:$E1323,BF$23,'Calendar Calcs'!$D$2:$D1323,"&gt;="&amp;WEEKDAY($W356)))))</f>
        <v/>
      </c>
      <c r="BG356" s="69" t="str">
        <f>IF($AY356="","",IF($AY356&gt;BG$23,0,IF($AY356&lt;BG$23,COUNTIFS('Calendar Calcs'!$E$2:$E1323,BG$23),COUNTIFS('Calendar Calcs'!$E$2:$E1323,BG$23,'Calendar Calcs'!$D$2:$D1323,"&gt;="&amp;WEEKDAY($W356)))))</f>
        <v/>
      </c>
      <c r="BH356" s="69">
        <f t="shared" si="113"/>
        <v>6</v>
      </c>
      <c r="BI356" s="69">
        <f>IF(Cover!$E$43="","",VLOOKUP(Cover!$E$43,'Calendar Calcs'!$B$2:$E1323,4,FALSE))</f>
        <v>1</v>
      </c>
      <c r="BJ356" s="69">
        <f>IF($BI356="","", IF($BI356&lt;BJ$23,0,IF($BI356&gt;=BJ$23,COUNTIFS('Calendar Calcs'!$E$2:$E1323,BJ$23),COUNTIFS('Calendar Calcs'!$E$2:$E1323,BJ$23,'Calendar Calcs'!$D$2:$D1323,"&lt;="&amp;WEEKDAY($V356)))))</f>
        <v>1</v>
      </c>
      <c r="BK356" s="69">
        <f t="shared" si="110"/>
        <v>6</v>
      </c>
      <c r="BN356" s="69" t="str">
        <f>IF(T356&gt;0,"FTE",IF(Cover!$E$47="Weekly",IF(S356&gt;29.75,"FTE","PTE"),IF(S356&gt;59.75,"FTE","PTE")))</f>
        <v>PTE</v>
      </c>
      <c r="BO356" s="69">
        <f>IF(BN356="FTE",30,IF(Cover!$E$47="Weekly",'STEP 2 EE Data'!S356,'STEP 2 EE Data'!S356/2))</f>
        <v>0</v>
      </c>
      <c r="BP356" s="209">
        <f t="shared" si="114"/>
        <v>0</v>
      </c>
      <c r="BQ356" s="209">
        <f t="shared" si="115"/>
        <v>0</v>
      </c>
      <c r="BR356" s="209">
        <f t="shared" si="116"/>
        <v>0</v>
      </c>
      <c r="BS356" s="209">
        <f t="shared" si="117"/>
        <v>0</v>
      </c>
      <c r="BT356" s="209">
        <f t="shared" si="118"/>
        <v>0</v>
      </c>
      <c r="BU356" s="209">
        <f t="shared" si="119"/>
        <v>0</v>
      </c>
      <c r="BV356" s="209">
        <f t="shared" si="120"/>
        <v>0</v>
      </c>
      <c r="BW356" s="209">
        <f t="shared" si="121"/>
        <v>0</v>
      </c>
      <c r="BX356" s="209">
        <f t="shared" si="122"/>
        <v>0</v>
      </c>
      <c r="CC356" s="210" t="str">
        <f>IF(B356="","",IF(C356="",IF(Cover!$E$47="Weekly",'STEP 3 EE Comp'!BI361*8,'STEP 3 EE Comp'!BI361*4),IF(Cover!$E$47="Weekly",'STEP 3 EE Comp'!BI361,'STEP 3 EE Comp'!BI361)))</f>
        <v/>
      </c>
      <c r="CD356" s="82" t="str">
        <f t="shared" si="123"/>
        <v/>
      </c>
      <c r="CE356" s="417">
        <f t="shared" si="124"/>
        <v>1</v>
      </c>
      <c r="CF356" s="82" t="str">
        <f t="shared" si="125"/>
        <v>Good</v>
      </c>
      <c r="CG356" s="82">
        <f t="shared" si="126"/>
        <v>0</v>
      </c>
      <c r="CH356" s="234">
        <f t="shared" si="127"/>
        <v>0</v>
      </c>
    </row>
    <row r="357" spans="1:86" s="69" customFormat="1" x14ac:dyDescent="0.3">
      <c r="A357" s="555"/>
      <c r="B357" s="52"/>
      <c r="C357" s="52"/>
      <c r="D357" s="52"/>
      <c r="E357" s="52"/>
      <c r="F357" s="507"/>
      <c r="G357" s="210">
        <f t="shared" ref="G357:G420" si="128">+E357/13*52</f>
        <v>0</v>
      </c>
      <c r="H357" s="82">
        <f t="shared" si="109"/>
        <v>0</v>
      </c>
      <c r="I357" s="211"/>
      <c r="J357" s="441" t="s">
        <v>21</v>
      </c>
      <c r="K357" s="441" t="s">
        <v>21</v>
      </c>
      <c r="L357" s="441" t="s">
        <v>21</v>
      </c>
      <c r="M357" s="441" t="s">
        <v>21</v>
      </c>
      <c r="N357" s="568" t="s">
        <v>21</v>
      </c>
      <c r="O357" s="211"/>
      <c r="P357" s="212" t="str">
        <f>IF(B357="","",
IF(AND(V357="",W357="",B357&lt;&gt;""),"Employed",
IF(AND(V357&lt;&gt;"",W357="",B357&lt;&gt;""),"Terminated",
IF(AND(V357&lt;&gt;"",W357&lt;&gt;"",B357&lt;&gt;""),IF(W357&lt;Cover!$E$43,"Employed","Furloughed"),
IF(AND(V357="",W357&lt;&gt;"",B357&lt;&gt;""),IF(W357&lt;Cover!$E$43,"Employed","Rehired"))))))</f>
        <v/>
      </c>
      <c r="Q357" s="211"/>
      <c r="R357" s="536"/>
      <c r="S357" s="563"/>
      <c r="T357" s="536"/>
      <c r="U357" s="82">
        <f>IF(Cover!$E$47="Weekly",IF(T357&gt;0,T357,R357*S357),IF(T357&gt;0,T357,R357*S357)/2)</f>
        <v>0</v>
      </c>
      <c r="V357" s="564"/>
      <c r="W357" s="564"/>
      <c r="Y357" s="213" t="str">
        <f>IF($B357="","",IF('Actual Allocation Calc'!$AH$78="A",
IF($P357="Employed",$U357/7*BJ357,
IF(AND($P357="Terminated"),($U357/7*AP357),
IF(AND($P357="Furloughed"),($U357/7*AP357)+($U357/7*AZ357),
IF(AND($P357="Rehired"),($U357/7*AZ357),
IF(AND($P357="Terminated",AP357&gt;0),$U357,
IF($P357="Furloughed",IF(AP357&gt;0,$U357)+IF(AZ357&gt;0,$U357),
IF($P357="Rehired",IF(AZ357&gt;0,$U357)))))))),IF('Actual Allocation Calc'!$AH$78="C",'Actual Allocation Calc'!L357,'Actual Allocation Calc'!U357+IF($P357="Employed",$U357/7*BJ357,
IF(AND($P357="Terminated"),($U357/7*AP357),
IF(AND($P357="Furloughed"),($U357/7*AP357)+($U357/7*AZ357),
IF(AND($P357="Rehired"),($U357/7*AZ357),
IF(AND($P357="Terminated",AP357&gt;0),$U357,
IF($P357="Furloughed",IF(AP357&gt;0,$U357)+IF(AZ357&gt;0,$U357),
IF($P357="Rehired",IF(AZ357&gt;0,$U357))))))))*'Actual Allocation Calc'!$AH$99)))</f>
        <v/>
      </c>
      <c r="Z357" s="210" t="str">
        <f>IF($B357="","",IF('Actual Allocation Calc'!$AI$78="A",
IF($P357="Employed",$U357,
IF(AND($P357="Terminated"),($U357/7*AQ357),
IF(AND($P357="Furloughed"),($U357/7*AQ357)+($U357/7*BA357),
IF(AND($P357="Rehired"),($U357/7*BA357),
IF(AND($P357="Terminated",AQ357&gt;0),$U357,
IF($P357="Furloughed",IF(AQ357&gt;0,$U357)+IF(BA357&gt;0,$U357),
IF($P357="Rehired",IF(BA357&gt;0,$U357)))))))),IF('Actual Allocation Calc'!$AI$78="C",'Actual Allocation Calc'!M357,'Actual Allocation Calc'!V357+IF($P357="Employed",$U357,
IF(AND($P357="Terminated"),($U357/7*AQ357),
IF(AND($P357="Furloughed"),($U357/7*AQ357)+($U357/7*BA357),
IF(AND($P357="Rehired"),($U357/7*BA357),
IF(AND($P357="Terminated",AQ357&gt;0),$U357,
IF($P357="Furloughed",IF(AQ357&gt;0,$U357)+IF(BA357&gt;0,$U357),
IF($P357="Rehired",IF(BA357&gt;0,$U357))))))))*'Actual Allocation Calc'!$AI$99)))</f>
        <v/>
      </c>
      <c r="AA357" s="210" t="str">
        <f>IF($B357="","",IF('Actual Allocation Calc'!$AJ$78="A",
IF($P357="Employed",$U357,
IF(AND($P357="Terminated"),($U357/7*AR357),
IF(AND($P357="Furloughed"),($U357/7*AR357)+($U357/7*BB357),
IF(AND($P357="Rehired"),($U357/7*BB357),
IF(AND($P357="Terminated",AR357&gt;0),$U357,
IF($P357="Furloughed",IF(AR357&gt;0,$U357)+IF(BB357&gt;0,$U357),
IF($P357="Rehired",IF(BB357&gt;0,$U357)))))))),IF('Actual Allocation Calc'!$AJ$78="C",'Actual Allocation Calc'!N357,'Actual Allocation Calc'!W357+IF($P357="Employed",$U357,
IF(AND($P357="Terminated"),($U357/7*AR357),
IF(AND($P357="Furloughed"),($U357/7*AR357)+($U357/7*BB357),
IF(AND($P357="Rehired"),($U357/7*BB357),
IF(AND($P357="Terminated",AR357&gt;0),$U357,
IF($P357="Furloughed",IF(AR357&gt;0,$U357)+IF(BB357&gt;0,$U357),
IF($P357="Rehired",IF(BB357&gt;0,$U357))))))))*'Actual Allocation Calc'!$AJ$99)))</f>
        <v/>
      </c>
      <c r="AB357" s="210" t="str">
        <f>IF($B357="","",IF('Actual Allocation Calc'!$AK$78="A",
IF($P357="Employed",$U357,
IF(AND($P357="Terminated"),($U357/7*AS357),
IF(AND($P357="Furloughed"),($U357/7*AS357)+($U357/7*BC357),
IF(AND($P357="Rehired"),($U357/7*BC357),
IF(AND($P357="Terminated",AS357&gt;0),$U357,
IF($P357="Furloughed",IF(AS357&gt;0,$U357)+IF(BC357&gt;0,$U357),
IF($P357="Rehired",IF(BC357&gt;0,$U357)))))))),IF('Actual Allocation Calc'!$AK$78="C",'Actual Allocation Calc'!O357,'Actual Allocation Calc'!X357+IF($P357="Employed",$U357,
IF(AND($P357="Terminated"),($U357/7*AS357),
IF(AND($P357="Furloughed"),($U357/7*AS357)+($U357/7*BC357),
IF(AND($P357="Rehired"),($U357/7*BC357),
IF(AND($P357="Terminated",AS357&gt;0),$U357,
IF($P357="Furloughed",IF(AS357&gt;0,$U357)+IF(BC357&gt;0,$U357),
IF($P357="Rehired",IF(BC357&gt;0,$U357))))))))*'Actual Allocation Calc'!$AK$99)))</f>
        <v/>
      </c>
      <c r="AC357" s="210" t="str">
        <f>IF($B357="","",IF('Actual Allocation Calc'!$AL$78="A",
IF($P357="Employed",$U357,
IF(AND($P357="Terminated"),($U357/7*AT357),
IF(AND($P357="Furloughed"),($U357/7*AT357)+($U357/7*BD357),
IF(AND($P357="Rehired"),($U357/7*BD357),
IF(AND($P357="Terminated",AT357&gt;0),$U357,
IF($P357="Furloughed",IF(AT357&gt;0,$U357)+IF(BD357&gt;0,$U357),
IF($P357="Rehired",IF(BD357&gt;0,$U357)))))))),IF('Actual Allocation Calc'!$AL$78="C",'Actual Allocation Calc'!P357,'Actual Allocation Calc'!Y357+IF($P357="Employed",$U357,
IF(AND($P357="Terminated"),($U357/7*AT357),
IF(AND($P357="Furloughed"),($U357/7*AT357)+($U357/7*BD357),
IF(AND($P357="Rehired"),($U357/7*BD357),
IF(AND($P357="Terminated",AT357&gt;0),$U357,
IF($P357="Furloughed",IF(AT357&gt;0,$U357)+IF(BD357&gt;0,$U357),
IF($P357="Rehired",IF(BD357&gt;0,$U357))))))))*'Actual Allocation Calc'!$AL$99)))</f>
        <v/>
      </c>
      <c r="AD357" s="210" t="str">
        <f>IF($B357="","",IF('Actual Allocation Calc'!$AM$78="A",
IF($P357="Employed",$U357,
IF(AND($P357="Terminated"),($U357/7*AU357),
IF(AND($P357="Furloughed"),($U357/7*AU357)+($U357/7*BE357),
IF(AND($P357="Rehired"),($U357/7*BE357),
IF(AND($P357="Terminated",AU357&gt;0),$U357,
IF($P357="Furloughed",IF(AU357&gt;0,$U357)+IF(BE357&gt;0,$U357),
IF($P357="Rehired",IF(BE357&gt;0,$U357)))))))),IF('Actual Allocation Calc'!$AM$78="C",'Actual Allocation Calc'!Q357,'Actual Allocation Calc'!Z357+IF($P357="Employed",$U357,
IF(AND($P357="Terminated"),($U357/7*AU357),
IF(AND($P357="Furloughed"),($U357/7*AU357)+($U357/7*BE357),
IF(AND($P357="Rehired"),($U357/7*BE357),
IF(AND($P357="Terminated",AU357&gt;0),$U357,
IF($P357="Furloughed",IF(AU357&gt;0,$U357)+IF(BE357&gt;0,$U357),
IF($P357="Rehired",IF(BE357&gt;0,$U357))))))))*'Actual Allocation Calc'!$AM$99)))</f>
        <v/>
      </c>
      <c r="AE357" s="210" t="str">
        <f>IF($B357="","",IF('Actual Allocation Calc'!$AN$78="A",
IF($P357="Employed",$U357,
IF(AND($P357="Terminated"),($U357/7*AV357),
IF(AND($P357="Furloughed"),($U357/7*AV357)+($U357/7*BF357),
IF(AND($P357="Rehired"),($U357/7*BF357),
IF(AND($P357="Terminated",AV357&gt;0),$U357,
IF($P357="Furloughed",IF(AV357&gt;0,$U357)+IF(BF357&gt;0,$U357),
IF($P357="Rehired",IF(BF357&gt;0,$U357)))))))),IF('Actual Allocation Calc'!$AN$78="C",'Actual Allocation Calc'!R357,'Actual Allocation Calc'!AA357+IF($P357="Employed",$U357,
IF(AND($P357="Terminated"),($U357/7*AV357),
IF(AND($P357="Furloughed"),($U357/7*AV357)+($U357/7*BF357),
IF(AND($P357="Rehired"),($U357/7*BF357),
IF(AND($P357="Terminated",AV357&gt;0),$U357,
IF($P357="Furloughed",IF(AV357&gt;0,$U357)+IF(BF357&gt;0,$U357),
IF($P357="Rehired",IF(BF357&gt;0,$U357))))))))*'Actual Allocation Calc'!$AN$99)))</f>
        <v/>
      </c>
      <c r="AF357" s="210" t="str">
        <f>IF($B357="","",IF('Actual Allocation Calc'!$AO$78="A",
IF($P357="Employed",$U357,
IF(AND($P357="Terminated"),($U357/7*AW357),
IF(AND($P357="Furloughed"),($U357/7*AW357)+($U357/7*BG357),
IF(AND($P357="Rehired"),($U357/7*BG357),
IF(AND($P357="Terminated",AW357&gt;0),$U357,
IF($P357="Furloughed",IF(AW357&gt;0,$U357)+IF(BG357&gt;0,$U357),
IF($P357="Rehired",IF(BG357&gt;0,$U357)))))))),IF('Actual Allocation Calc'!$AO$78="C",'Actual Allocation Calc'!S357,'Actual Allocation Calc'!AB357+IF($P357="Employed",$U357,
IF(AND($P357="Terminated"),($U357/7*AW357),
IF(AND($P357="Furloughed"),($U357/7*AW357)+($U357/7*BG357),
IF(AND($P357="Rehired"),($U357/7*BG357),
IF(AND($P357="Terminated",AW357&gt;0),$U357,
IF($P357="Furloughed",IF(AW357&gt;0,$U357)+IF(BG357&gt;0,$U357),
IF($P357="Rehired",IF(BG357&gt;0,$U357))))))))*'Actual Allocation Calc'!$AO$99)))</f>
        <v/>
      </c>
      <c r="AG357" s="210" t="str">
        <f>IF($B357="","",IF('Actual Allocation Calc'!$AP$78="A",
IF($P357="Employed",$U357/7*BK357,
IF(AND($P357="Terminated"),($U357/7*AX357),
IF(AND($P357="Furloughed"),($U357/7*AX357)+($U357/7*BH357),
IF(AND($P357="Rehired"),($U357/7*BH357),
IF(AND($P357="Terminated",AX357&gt;0),$U357,
IF($P357="Furloughed",IF(AX357&gt;0,$U357)+IF(BH357&gt;0,$U357),
IF($P357="Rehired",IF(BH357&gt;0,$U357)))))))),IF('Actual Allocation Calc'!$AP$78="C",'Actual Allocation Calc'!T357,'Actual Allocation Calc'!AC357+IF($P357="Employed",$U357/7*BK357,
IF(AND($P357="Terminated"),($U357/7*AX357),
IF(AND($P357="Furloughed"),($U357/7*AX357)+($U357/7*BH357),
IF(AND($P357="Rehired"),($U357/7*BH357),
IF(AND($P357="Terminated",AX357&gt;0),$U357,
IF($P357="Furloughed",IF(AX357&gt;0,$U357)+IF(BH357&gt;0,$U357),
IF($P357="Rehired",IF(BH357&gt;0,$U357))))))))*'Actual Allocation Calc'!$AP$99)))</f>
        <v/>
      </c>
      <c r="AH357" s="536"/>
      <c r="AI357" s="82">
        <f t="shared" ref="AI357:AI420" si="129">SUM(Y357:AH357)</f>
        <v>0</v>
      </c>
      <c r="AJ357" s="210">
        <f t="shared" si="111"/>
        <v>0</v>
      </c>
      <c r="AK357" s="397" t="str">
        <f t="shared" si="112"/>
        <v/>
      </c>
      <c r="AM357" s="122"/>
      <c r="AO357" s="214" t="str">
        <f>IFERROR(IF($V357="","",VLOOKUP(V357,'Calendar Calcs'!$B$2:$E1324,4,FALSE)),0)</f>
        <v/>
      </c>
      <c r="AP357" s="69" t="str">
        <f>IF($AO357="","", IF($AO357&lt;AP$23,0,IF($AO357&gt;AP$23,COUNTIFS('Calendar Calcs'!$E$2:$E1324,AP$23),COUNTIFS('Calendar Calcs'!$E$2:$E1324,AP$23,'Calendar Calcs'!$D$2:$D1324,"&lt;="&amp;WEEKDAY($V357)))))</f>
        <v/>
      </c>
      <c r="AQ357" s="69" t="str">
        <f>IF($AO357="","", IF($AO357&lt;AQ$23,0,IF($AO357&gt;AQ$23,COUNTIFS('Calendar Calcs'!$E$2:$E1324,AQ$23),COUNTIFS('Calendar Calcs'!$E$2:$E1324,AQ$23,'Calendar Calcs'!$D$2:$D1324,"&lt;="&amp;WEEKDAY($V357)))))</f>
        <v/>
      </c>
      <c r="AR357" s="69" t="str">
        <f>IF($AO357="","", IF($AO357&lt;AR$23,0,IF($AO357&gt;AR$23,COUNTIFS('Calendar Calcs'!$E$2:$E1324,AR$23),COUNTIFS('Calendar Calcs'!$E$2:$E1324,AR$23,'Calendar Calcs'!$D$2:$D1324,"&lt;="&amp;WEEKDAY($V357)))))</f>
        <v/>
      </c>
      <c r="AS357" s="69" t="str">
        <f>IF($AO357="","", IF($AO357&lt;AS$23,0,IF($AO357&gt;AS$23,COUNTIFS('Calendar Calcs'!$E$2:$E1324,AS$23),COUNTIFS('Calendar Calcs'!$E$2:$E1324,AS$23,'Calendar Calcs'!$D$2:$D1324,"&lt;="&amp;WEEKDAY($V357)))))</f>
        <v/>
      </c>
      <c r="AT357" s="69" t="str">
        <f>IF($AO357="","", IF($AO357&lt;AT$23,0,IF($AO357&gt;AT$23,COUNTIFS('Calendar Calcs'!$E$2:$E1324,AT$23),COUNTIFS('Calendar Calcs'!$E$2:$E1324,AT$23,'Calendar Calcs'!$D$2:$D1324,"&lt;="&amp;WEEKDAY($V357)))))</f>
        <v/>
      </c>
      <c r="AU357" s="69" t="str">
        <f>IF($AO357="","", IF($AO357&lt;AU$23,0,IF($AO357&gt;AU$23,COUNTIFS('Calendar Calcs'!$E$2:$E1324,AU$23),COUNTIFS('Calendar Calcs'!$E$2:$E1324,AU$23,'Calendar Calcs'!$D$2:$D1324,"&lt;="&amp;WEEKDAY($V357)))))</f>
        <v/>
      </c>
      <c r="AV357" s="69" t="str">
        <f>IF($AO357="","", IF($AO357&lt;AV$23,0,IF($AO357&gt;AV$23,COUNTIFS('Calendar Calcs'!$E$2:$E1324,AV$23),COUNTIFS('Calendar Calcs'!$E$2:$E1324,AV$23,'Calendar Calcs'!$D$2:$D1324,"&lt;="&amp;WEEKDAY($V357)))))</f>
        <v/>
      </c>
      <c r="AW357" s="69" t="str">
        <f>IF($AO357="","", IF($AO357&lt;AW$23,0,IF($AO357&gt;AW$23,COUNTIFS('Calendar Calcs'!$E$2:$E1324,AW$23),COUNTIFS('Calendar Calcs'!$E$2:$E1324,AW$23,'Calendar Calcs'!$D$2:$D1324,"&lt;="&amp;WEEKDAY($V357)))))</f>
        <v/>
      </c>
      <c r="AX357" s="69" t="str">
        <f>IF($AO357="","", IF($AO357&lt;AX$23,0,IF($AO357&gt;AX$23,COUNTIFS('Calendar Calcs'!$E$2:$E1324,AX$23),COUNTIFS('Calendar Calcs'!$E$2:$E1324,AX$23,'Calendar Calcs'!$D$2:$D1324,"&lt;="&amp;WEEKDAY($V357)))))</f>
        <v/>
      </c>
      <c r="AY357" s="69" t="str">
        <f>IF($W357="","",VLOOKUP($W357,'Calendar Calcs'!$B$2:$E1324,4,FALSE))</f>
        <v/>
      </c>
      <c r="AZ357" s="69" t="str">
        <f>IF($AY357="","",IF($AY357&gt;AZ$23,0,IF($AY357&lt;AZ$23,COUNTIFS('Calendar Calcs'!$E$2:$E1324,AZ$23),COUNTIFS('Calendar Calcs'!$E$2:$E1324,AZ$23,'Calendar Calcs'!$D$2:$D1324,"&gt;="&amp;WEEKDAY($W357)))))</f>
        <v/>
      </c>
      <c r="BA357" s="69" t="str">
        <f>IF($AY357="","",IF($AY357&gt;BA$23,0,IF($AY357&lt;BA$23,COUNTIFS('Calendar Calcs'!$E$2:$E1324,BA$23),COUNTIFS('Calendar Calcs'!$E$2:$E1324,BA$23,'Calendar Calcs'!$D$2:$D1324,"&gt;="&amp;WEEKDAY($W357)))))</f>
        <v/>
      </c>
      <c r="BB357" s="69" t="str">
        <f>IF($AY357="","",IF($AY357&gt;BB$23,0,IF($AY357&lt;BB$23,COUNTIFS('Calendar Calcs'!$E$2:$E1324,BB$23),COUNTIFS('Calendar Calcs'!$E$2:$E1324,BB$23,'Calendar Calcs'!$D$2:$D1324,"&gt;="&amp;WEEKDAY($W357)))))</f>
        <v/>
      </c>
      <c r="BC357" s="69" t="str">
        <f>IF($AY357="","",IF($AY357&gt;BC$23,0,IF($AY357&lt;BC$23,COUNTIFS('Calendar Calcs'!$E$2:$E1324,BC$23),COUNTIFS('Calendar Calcs'!$E$2:$E1324,BC$23,'Calendar Calcs'!$D$2:$D1324,"&gt;="&amp;WEEKDAY($W357)))))</f>
        <v/>
      </c>
      <c r="BD357" s="69" t="str">
        <f>IF($AY357="","",IF($AY357&gt;BD$23,0,IF($AY357&lt;BD$23,COUNTIFS('Calendar Calcs'!$E$2:$E1324,BD$23),COUNTIFS('Calendar Calcs'!$E$2:$E1324,BD$23,'Calendar Calcs'!$D$2:$D1324,"&gt;="&amp;WEEKDAY($W357)))))</f>
        <v/>
      </c>
      <c r="BE357" s="69" t="str">
        <f>IF($AY357="","",IF($AY357&gt;BE$23,0,IF($AY357&lt;BE$23,COUNTIFS('Calendar Calcs'!$E$2:$E1324,BE$23),COUNTIFS('Calendar Calcs'!$E$2:$E1324,BE$23,'Calendar Calcs'!$D$2:$D1324,"&gt;="&amp;WEEKDAY($W357)))))</f>
        <v/>
      </c>
      <c r="BF357" s="69" t="str">
        <f>IF($AY357="","",IF($AY357&gt;BF$23,0,IF($AY357&lt;BF$23,COUNTIFS('Calendar Calcs'!$E$2:$E1324,BF$23),COUNTIFS('Calendar Calcs'!$E$2:$E1324,BF$23,'Calendar Calcs'!$D$2:$D1324,"&gt;="&amp;WEEKDAY($W357)))))</f>
        <v/>
      </c>
      <c r="BG357" s="69" t="str">
        <f>IF($AY357="","",IF($AY357&gt;BG$23,0,IF($AY357&lt;BG$23,COUNTIFS('Calendar Calcs'!$E$2:$E1324,BG$23),COUNTIFS('Calendar Calcs'!$E$2:$E1324,BG$23,'Calendar Calcs'!$D$2:$D1324,"&gt;="&amp;WEEKDAY($W357)))))</f>
        <v/>
      </c>
      <c r="BH357" s="69">
        <f t="shared" si="113"/>
        <v>6</v>
      </c>
      <c r="BI357" s="69">
        <f>IF(Cover!$E$43="","",VLOOKUP(Cover!$E$43,'Calendar Calcs'!$B$2:$E1324,4,FALSE))</f>
        <v>1</v>
      </c>
      <c r="BJ357" s="69">
        <f>IF($BI357="","", IF($BI357&lt;BJ$23,0,IF($BI357&gt;=BJ$23,COUNTIFS('Calendar Calcs'!$E$2:$E1324,BJ$23),COUNTIFS('Calendar Calcs'!$E$2:$E1324,BJ$23,'Calendar Calcs'!$D$2:$D1324,"&lt;="&amp;WEEKDAY($V357)))))</f>
        <v>1</v>
      </c>
      <c r="BK357" s="69">
        <f t="shared" si="110"/>
        <v>6</v>
      </c>
      <c r="BN357" s="69" t="str">
        <f>IF(T357&gt;0,"FTE",IF(Cover!$E$47="Weekly",IF(S357&gt;29.75,"FTE","PTE"),IF(S357&gt;59.75,"FTE","PTE")))</f>
        <v>PTE</v>
      </c>
      <c r="BO357" s="69">
        <f>IF(BN357="FTE",30,IF(Cover!$E$47="Weekly",'STEP 2 EE Data'!S357,'STEP 2 EE Data'!S357/2))</f>
        <v>0</v>
      </c>
      <c r="BP357" s="209">
        <f t="shared" si="114"/>
        <v>0</v>
      </c>
      <c r="BQ357" s="209">
        <f t="shared" si="115"/>
        <v>0</v>
      </c>
      <c r="BR357" s="209">
        <f t="shared" si="116"/>
        <v>0</v>
      </c>
      <c r="BS357" s="209">
        <f t="shared" si="117"/>
        <v>0</v>
      </c>
      <c r="BT357" s="209">
        <f t="shared" si="118"/>
        <v>0</v>
      </c>
      <c r="BU357" s="209">
        <f t="shared" si="119"/>
        <v>0</v>
      </c>
      <c r="BV357" s="209">
        <f t="shared" si="120"/>
        <v>0</v>
      </c>
      <c r="BW357" s="209">
        <f t="shared" si="121"/>
        <v>0</v>
      </c>
      <c r="BX357" s="209">
        <f t="shared" si="122"/>
        <v>0</v>
      </c>
      <c r="CC357" s="210" t="str">
        <f>IF(B357="","",IF(C357="",IF(Cover!$E$47="Weekly",'STEP 3 EE Comp'!BI362*8,'STEP 3 EE Comp'!BI362*4),IF(Cover!$E$47="Weekly",'STEP 3 EE Comp'!BI362,'STEP 3 EE Comp'!BI362)))</f>
        <v/>
      </c>
      <c r="CD357" s="82" t="str">
        <f t="shared" si="123"/>
        <v/>
      </c>
      <c r="CE357" s="417">
        <f t="shared" si="124"/>
        <v>1</v>
      </c>
      <c r="CF357" s="82" t="str">
        <f t="shared" si="125"/>
        <v>Good</v>
      </c>
      <c r="CG357" s="82">
        <f t="shared" si="126"/>
        <v>0</v>
      </c>
      <c r="CH357" s="234">
        <f t="shared" si="127"/>
        <v>0</v>
      </c>
    </row>
    <row r="358" spans="1:86" s="69" customFormat="1" x14ac:dyDescent="0.3">
      <c r="A358" s="555"/>
      <c r="B358" s="52"/>
      <c r="C358" s="52"/>
      <c r="D358" s="52"/>
      <c r="E358" s="52"/>
      <c r="F358" s="507"/>
      <c r="G358" s="210">
        <f t="shared" si="128"/>
        <v>0</v>
      </c>
      <c r="H358" s="82">
        <f t="shared" si="109"/>
        <v>0</v>
      </c>
      <c r="I358" s="211"/>
      <c r="J358" s="441" t="s">
        <v>21</v>
      </c>
      <c r="K358" s="441" t="s">
        <v>21</v>
      </c>
      <c r="L358" s="441" t="s">
        <v>21</v>
      </c>
      <c r="M358" s="441" t="s">
        <v>21</v>
      </c>
      <c r="N358" s="568" t="s">
        <v>21</v>
      </c>
      <c r="O358" s="211"/>
      <c r="P358" s="212" t="str">
        <f>IF(B358="","",
IF(AND(V358="",W358="",B358&lt;&gt;""),"Employed",
IF(AND(V358&lt;&gt;"",W358="",B358&lt;&gt;""),"Terminated",
IF(AND(V358&lt;&gt;"",W358&lt;&gt;"",B358&lt;&gt;""),IF(W358&lt;Cover!$E$43,"Employed","Furloughed"),
IF(AND(V358="",W358&lt;&gt;"",B358&lt;&gt;""),IF(W358&lt;Cover!$E$43,"Employed","Rehired"))))))</f>
        <v/>
      </c>
      <c r="Q358" s="211"/>
      <c r="R358" s="536"/>
      <c r="S358" s="563"/>
      <c r="T358" s="536"/>
      <c r="U358" s="82">
        <f>IF(Cover!$E$47="Weekly",IF(T358&gt;0,T358,R358*S358),IF(T358&gt;0,T358,R358*S358)/2)</f>
        <v>0</v>
      </c>
      <c r="V358" s="564"/>
      <c r="W358" s="564"/>
      <c r="Y358" s="213" t="str">
        <f>IF($B358="","",IF('Actual Allocation Calc'!$AH$78="A",
IF($P358="Employed",$U358/7*BJ358,
IF(AND($P358="Terminated"),($U358/7*AP358),
IF(AND($P358="Furloughed"),($U358/7*AP358)+($U358/7*AZ358),
IF(AND($P358="Rehired"),($U358/7*AZ358),
IF(AND($P358="Terminated",AP358&gt;0),$U358,
IF($P358="Furloughed",IF(AP358&gt;0,$U358)+IF(AZ358&gt;0,$U358),
IF($P358="Rehired",IF(AZ358&gt;0,$U358)))))))),IF('Actual Allocation Calc'!$AH$78="C",'Actual Allocation Calc'!L358,'Actual Allocation Calc'!U358+IF($P358="Employed",$U358/7*BJ358,
IF(AND($P358="Terminated"),($U358/7*AP358),
IF(AND($P358="Furloughed"),($U358/7*AP358)+($U358/7*AZ358),
IF(AND($P358="Rehired"),($U358/7*AZ358),
IF(AND($P358="Terminated",AP358&gt;0),$U358,
IF($P358="Furloughed",IF(AP358&gt;0,$U358)+IF(AZ358&gt;0,$U358),
IF($P358="Rehired",IF(AZ358&gt;0,$U358))))))))*'Actual Allocation Calc'!$AH$99)))</f>
        <v/>
      </c>
      <c r="Z358" s="210" t="str">
        <f>IF($B358="","",IF('Actual Allocation Calc'!$AI$78="A",
IF($P358="Employed",$U358,
IF(AND($P358="Terminated"),($U358/7*AQ358),
IF(AND($P358="Furloughed"),($U358/7*AQ358)+($U358/7*BA358),
IF(AND($P358="Rehired"),($U358/7*BA358),
IF(AND($P358="Terminated",AQ358&gt;0),$U358,
IF($P358="Furloughed",IF(AQ358&gt;0,$U358)+IF(BA358&gt;0,$U358),
IF($P358="Rehired",IF(BA358&gt;0,$U358)))))))),IF('Actual Allocation Calc'!$AI$78="C",'Actual Allocation Calc'!M358,'Actual Allocation Calc'!V358+IF($P358="Employed",$U358,
IF(AND($P358="Terminated"),($U358/7*AQ358),
IF(AND($P358="Furloughed"),($U358/7*AQ358)+($U358/7*BA358),
IF(AND($P358="Rehired"),($U358/7*BA358),
IF(AND($P358="Terminated",AQ358&gt;0),$U358,
IF($P358="Furloughed",IF(AQ358&gt;0,$U358)+IF(BA358&gt;0,$U358),
IF($P358="Rehired",IF(BA358&gt;0,$U358))))))))*'Actual Allocation Calc'!$AI$99)))</f>
        <v/>
      </c>
      <c r="AA358" s="210" t="str">
        <f>IF($B358="","",IF('Actual Allocation Calc'!$AJ$78="A",
IF($P358="Employed",$U358,
IF(AND($P358="Terminated"),($U358/7*AR358),
IF(AND($P358="Furloughed"),($U358/7*AR358)+($U358/7*BB358),
IF(AND($P358="Rehired"),($U358/7*BB358),
IF(AND($P358="Terminated",AR358&gt;0),$U358,
IF($P358="Furloughed",IF(AR358&gt;0,$U358)+IF(BB358&gt;0,$U358),
IF($P358="Rehired",IF(BB358&gt;0,$U358)))))))),IF('Actual Allocation Calc'!$AJ$78="C",'Actual Allocation Calc'!N358,'Actual Allocation Calc'!W358+IF($P358="Employed",$U358,
IF(AND($P358="Terminated"),($U358/7*AR358),
IF(AND($P358="Furloughed"),($U358/7*AR358)+($U358/7*BB358),
IF(AND($P358="Rehired"),($U358/7*BB358),
IF(AND($P358="Terminated",AR358&gt;0),$U358,
IF($P358="Furloughed",IF(AR358&gt;0,$U358)+IF(BB358&gt;0,$U358),
IF($P358="Rehired",IF(BB358&gt;0,$U358))))))))*'Actual Allocation Calc'!$AJ$99)))</f>
        <v/>
      </c>
      <c r="AB358" s="210" t="str">
        <f>IF($B358="","",IF('Actual Allocation Calc'!$AK$78="A",
IF($P358="Employed",$U358,
IF(AND($P358="Terminated"),($U358/7*AS358),
IF(AND($P358="Furloughed"),($U358/7*AS358)+($U358/7*BC358),
IF(AND($P358="Rehired"),($U358/7*BC358),
IF(AND($P358="Terminated",AS358&gt;0),$U358,
IF($P358="Furloughed",IF(AS358&gt;0,$U358)+IF(BC358&gt;0,$U358),
IF($P358="Rehired",IF(BC358&gt;0,$U358)))))))),IF('Actual Allocation Calc'!$AK$78="C",'Actual Allocation Calc'!O358,'Actual Allocation Calc'!X358+IF($P358="Employed",$U358,
IF(AND($P358="Terminated"),($U358/7*AS358),
IF(AND($P358="Furloughed"),($U358/7*AS358)+($U358/7*BC358),
IF(AND($P358="Rehired"),($U358/7*BC358),
IF(AND($P358="Terminated",AS358&gt;0),$U358,
IF($P358="Furloughed",IF(AS358&gt;0,$U358)+IF(BC358&gt;0,$U358),
IF($P358="Rehired",IF(BC358&gt;0,$U358))))))))*'Actual Allocation Calc'!$AK$99)))</f>
        <v/>
      </c>
      <c r="AC358" s="210" t="str">
        <f>IF($B358="","",IF('Actual Allocation Calc'!$AL$78="A",
IF($P358="Employed",$U358,
IF(AND($P358="Terminated"),($U358/7*AT358),
IF(AND($P358="Furloughed"),($U358/7*AT358)+($U358/7*BD358),
IF(AND($P358="Rehired"),($U358/7*BD358),
IF(AND($P358="Terminated",AT358&gt;0),$U358,
IF($P358="Furloughed",IF(AT358&gt;0,$U358)+IF(BD358&gt;0,$U358),
IF($P358="Rehired",IF(BD358&gt;0,$U358)))))))),IF('Actual Allocation Calc'!$AL$78="C",'Actual Allocation Calc'!P358,'Actual Allocation Calc'!Y358+IF($P358="Employed",$U358,
IF(AND($P358="Terminated"),($U358/7*AT358),
IF(AND($P358="Furloughed"),($U358/7*AT358)+($U358/7*BD358),
IF(AND($P358="Rehired"),($U358/7*BD358),
IF(AND($P358="Terminated",AT358&gt;0),$U358,
IF($P358="Furloughed",IF(AT358&gt;0,$U358)+IF(BD358&gt;0,$U358),
IF($P358="Rehired",IF(BD358&gt;0,$U358))))))))*'Actual Allocation Calc'!$AL$99)))</f>
        <v/>
      </c>
      <c r="AD358" s="210" t="str">
        <f>IF($B358="","",IF('Actual Allocation Calc'!$AM$78="A",
IF($P358="Employed",$U358,
IF(AND($P358="Terminated"),($U358/7*AU358),
IF(AND($P358="Furloughed"),($U358/7*AU358)+($U358/7*BE358),
IF(AND($P358="Rehired"),($U358/7*BE358),
IF(AND($P358="Terminated",AU358&gt;0),$U358,
IF($P358="Furloughed",IF(AU358&gt;0,$U358)+IF(BE358&gt;0,$U358),
IF($P358="Rehired",IF(BE358&gt;0,$U358)))))))),IF('Actual Allocation Calc'!$AM$78="C",'Actual Allocation Calc'!Q358,'Actual Allocation Calc'!Z358+IF($P358="Employed",$U358,
IF(AND($P358="Terminated"),($U358/7*AU358),
IF(AND($P358="Furloughed"),($U358/7*AU358)+($U358/7*BE358),
IF(AND($P358="Rehired"),($U358/7*BE358),
IF(AND($P358="Terminated",AU358&gt;0),$U358,
IF($P358="Furloughed",IF(AU358&gt;0,$U358)+IF(BE358&gt;0,$U358),
IF($P358="Rehired",IF(BE358&gt;0,$U358))))))))*'Actual Allocation Calc'!$AM$99)))</f>
        <v/>
      </c>
      <c r="AE358" s="210" t="str">
        <f>IF($B358="","",IF('Actual Allocation Calc'!$AN$78="A",
IF($P358="Employed",$U358,
IF(AND($P358="Terminated"),($U358/7*AV358),
IF(AND($P358="Furloughed"),($U358/7*AV358)+($U358/7*BF358),
IF(AND($P358="Rehired"),($U358/7*BF358),
IF(AND($P358="Terminated",AV358&gt;0),$U358,
IF($P358="Furloughed",IF(AV358&gt;0,$U358)+IF(BF358&gt;0,$U358),
IF($P358="Rehired",IF(BF358&gt;0,$U358)))))))),IF('Actual Allocation Calc'!$AN$78="C",'Actual Allocation Calc'!R358,'Actual Allocation Calc'!AA358+IF($P358="Employed",$U358,
IF(AND($P358="Terminated"),($U358/7*AV358),
IF(AND($P358="Furloughed"),($U358/7*AV358)+($U358/7*BF358),
IF(AND($P358="Rehired"),($U358/7*BF358),
IF(AND($P358="Terminated",AV358&gt;0),$U358,
IF($P358="Furloughed",IF(AV358&gt;0,$U358)+IF(BF358&gt;0,$U358),
IF($P358="Rehired",IF(BF358&gt;0,$U358))))))))*'Actual Allocation Calc'!$AN$99)))</f>
        <v/>
      </c>
      <c r="AF358" s="210" t="str">
        <f>IF($B358="","",IF('Actual Allocation Calc'!$AO$78="A",
IF($P358="Employed",$U358,
IF(AND($P358="Terminated"),($U358/7*AW358),
IF(AND($P358="Furloughed"),($U358/7*AW358)+($U358/7*BG358),
IF(AND($P358="Rehired"),($U358/7*BG358),
IF(AND($P358="Terminated",AW358&gt;0),$U358,
IF($P358="Furloughed",IF(AW358&gt;0,$U358)+IF(BG358&gt;0,$U358),
IF($P358="Rehired",IF(BG358&gt;0,$U358)))))))),IF('Actual Allocation Calc'!$AO$78="C",'Actual Allocation Calc'!S358,'Actual Allocation Calc'!AB358+IF($P358="Employed",$U358,
IF(AND($P358="Terminated"),($U358/7*AW358),
IF(AND($P358="Furloughed"),($U358/7*AW358)+($U358/7*BG358),
IF(AND($P358="Rehired"),($U358/7*BG358),
IF(AND($P358="Terminated",AW358&gt;0),$U358,
IF($P358="Furloughed",IF(AW358&gt;0,$U358)+IF(BG358&gt;0,$U358),
IF($P358="Rehired",IF(BG358&gt;0,$U358))))))))*'Actual Allocation Calc'!$AO$99)))</f>
        <v/>
      </c>
      <c r="AG358" s="210" t="str">
        <f>IF($B358="","",IF('Actual Allocation Calc'!$AP$78="A",
IF($P358="Employed",$U358/7*BK358,
IF(AND($P358="Terminated"),($U358/7*AX358),
IF(AND($P358="Furloughed"),($U358/7*AX358)+($U358/7*BH358),
IF(AND($P358="Rehired"),($U358/7*BH358),
IF(AND($P358="Terminated",AX358&gt;0),$U358,
IF($P358="Furloughed",IF(AX358&gt;0,$U358)+IF(BH358&gt;0,$U358),
IF($P358="Rehired",IF(BH358&gt;0,$U358)))))))),IF('Actual Allocation Calc'!$AP$78="C",'Actual Allocation Calc'!T358,'Actual Allocation Calc'!AC358+IF($P358="Employed",$U358/7*BK358,
IF(AND($P358="Terminated"),($U358/7*AX358),
IF(AND($P358="Furloughed"),($U358/7*AX358)+($U358/7*BH358),
IF(AND($P358="Rehired"),($U358/7*BH358),
IF(AND($P358="Terminated",AX358&gt;0),$U358,
IF($P358="Furloughed",IF(AX358&gt;0,$U358)+IF(BH358&gt;0,$U358),
IF($P358="Rehired",IF(BH358&gt;0,$U358))))))))*'Actual Allocation Calc'!$AP$99)))</f>
        <v/>
      </c>
      <c r="AH358" s="536"/>
      <c r="AI358" s="82">
        <f t="shared" si="129"/>
        <v>0</v>
      </c>
      <c r="AJ358" s="210">
        <f t="shared" si="111"/>
        <v>0</v>
      </c>
      <c r="AK358" s="397" t="str">
        <f t="shared" si="112"/>
        <v/>
      </c>
      <c r="AM358" s="122"/>
      <c r="AO358" s="214" t="str">
        <f>IFERROR(IF($V358="","",VLOOKUP(V358,'Calendar Calcs'!$B$2:$E1325,4,FALSE)),0)</f>
        <v/>
      </c>
      <c r="AP358" s="69" t="str">
        <f>IF($AO358="","", IF($AO358&lt;AP$23,0,IF($AO358&gt;AP$23,COUNTIFS('Calendar Calcs'!$E$2:$E1325,AP$23),COUNTIFS('Calendar Calcs'!$E$2:$E1325,AP$23,'Calendar Calcs'!$D$2:$D1325,"&lt;="&amp;WEEKDAY($V358)))))</f>
        <v/>
      </c>
      <c r="AQ358" s="69" t="str">
        <f>IF($AO358="","", IF($AO358&lt;AQ$23,0,IF($AO358&gt;AQ$23,COUNTIFS('Calendar Calcs'!$E$2:$E1325,AQ$23),COUNTIFS('Calendar Calcs'!$E$2:$E1325,AQ$23,'Calendar Calcs'!$D$2:$D1325,"&lt;="&amp;WEEKDAY($V358)))))</f>
        <v/>
      </c>
      <c r="AR358" s="69" t="str">
        <f>IF($AO358="","", IF($AO358&lt;AR$23,0,IF($AO358&gt;AR$23,COUNTIFS('Calendar Calcs'!$E$2:$E1325,AR$23),COUNTIFS('Calendar Calcs'!$E$2:$E1325,AR$23,'Calendar Calcs'!$D$2:$D1325,"&lt;="&amp;WEEKDAY($V358)))))</f>
        <v/>
      </c>
      <c r="AS358" s="69" t="str">
        <f>IF($AO358="","", IF($AO358&lt;AS$23,0,IF($AO358&gt;AS$23,COUNTIFS('Calendar Calcs'!$E$2:$E1325,AS$23),COUNTIFS('Calendar Calcs'!$E$2:$E1325,AS$23,'Calendar Calcs'!$D$2:$D1325,"&lt;="&amp;WEEKDAY($V358)))))</f>
        <v/>
      </c>
      <c r="AT358" s="69" t="str">
        <f>IF($AO358="","", IF($AO358&lt;AT$23,0,IF($AO358&gt;AT$23,COUNTIFS('Calendar Calcs'!$E$2:$E1325,AT$23),COUNTIFS('Calendar Calcs'!$E$2:$E1325,AT$23,'Calendar Calcs'!$D$2:$D1325,"&lt;="&amp;WEEKDAY($V358)))))</f>
        <v/>
      </c>
      <c r="AU358" s="69" t="str">
        <f>IF($AO358="","", IF($AO358&lt;AU$23,0,IF($AO358&gt;AU$23,COUNTIFS('Calendar Calcs'!$E$2:$E1325,AU$23),COUNTIFS('Calendar Calcs'!$E$2:$E1325,AU$23,'Calendar Calcs'!$D$2:$D1325,"&lt;="&amp;WEEKDAY($V358)))))</f>
        <v/>
      </c>
      <c r="AV358" s="69" t="str">
        <f>IF($AO358="","", IF($AO358&lt;AV$23,0,IF($AO358&gt;AV$23,COUNTIFS('Calendar Calcs'!$E$2:$E1325,AV$23),COUNTIFS('Calendar Calcs'!$E$2:$E1325,AV$23,'Calendar Calcs'!$D$2:$D1325,"&lt;="&amp;WEEKDAY($V358)))))</f>
        <v/>
      </c>
      <c r="AW358" s="69" t="str">
        <f>IF($AO358="","", IF($AO358&lt;AW$23,0,IF($AO358&gt;AW$23,COUNTIFS('Calendar Calcs'!$E$2:$E1325,AW$23),COUNTIFS('Calendar Calcs'!$E$2:$E1325,AW$23,'Calendar Calcs'!$D$2:$D1325,"&lt;="&amp;WEEKDAY($V358)))))</f>
        <v/>
      </c>
      <c r="AX358" s="69" t="str">
        <f>IF($AO358="","", IF($AO358&lt;AX$23,0,IF($AO358&gt;AX$23,COUNTIFS('Calendar Calcs'!$E$2:$E1325,AX$23),COUNTIFS('Calendar Calcs'!$E$2:$E1325,AX$23,'Calendar Calcs'!$D$2:$D1325,"&lt;="&amp;WEEKDAY($V358)))))</f>
        <v/>
      </c>
      <c r="AY358" s="69" t="str">
        <f>IF($W358="","",VLOOKUP($W358,'Calendar Calcs'!$B$2:$E1325,4,FALSE))</f>
        <v/>
      </c>
      <c r="AZ358" s="69" t="str">
        <f>IF($AY358="","",IF($AY358&gt;AZ$23,0,IF($AY358&lt;AZ$23,COUNTIFS('Calendar Calcs'!$E$2:$E1325,AZ$23),COUNTIFS('Calendar Calcs'!$E$2:$E1325,AZ$23,'Calendar Calcs'!$D$2:$D1325,"&gt;="&amp;WEEKDAY($W358)))))</f>
        <v/>
      </c>
      <c r="BA358" s="69" t="str">
        <f>IF($AY358="","",IF($AY358&gt;BA$23,0,IF($AY358&lt;BA$23,COUNTIFS('Calendar Calcs'!$E$2:$E1325,BA$23),COUNTIFS('Calendar Calcs'!$E$2:$E1325,BA$23,'Calendar Calcs'!$D$2:$D1325,"&gt;="&amp;WEEKDAY($W358)))))</f>
        <v/>
      </c>
      <c r="BB358" s="69" t="str">
        <f>IF($AY358="","",IF($AY358&gt;BB$23,0,IF($AY358&lt;BB$23,COUNTIFS('Calendar Calcs'!$E$2:$E1325,BB$23),COUNTIFS('Calendar Calcs'!$E$2:$E1325,BB$23,'Calendar Calcs'!$D$2:$D1325,"&gt;="&amp;WEEKDAY($W358)))))</f>
        <v/>
      </c>
      <c r="BC358" s="69" t="str">
        <f>IF($AY358="","",IF($AY358&gt;BC$23,0,IF($AY358&lt;BC$23,COUNTIFS('Calendar Calcs'!$E$2:$E1325,BC$23),COUNTIFS('Calendar Calcs'!$E$2:$E1325,BC$23,'Calendar Calcs'!$D$2:$D1325,"&gt;="&amp;WEEKDAY($W358)))))</f>
        <v/>
      </c>
      <c r="BD358" s="69" t="str">
        <f>IF($AY358="","",IF($AY358&gt;BD$23,0,IF($AY358&lt;BD$23,COUNTIFS('Calendar Calcs'!$E$2:$E1325,BD$23),COUNTIFS('Calendar Calcs'!$E$2:$E1325,BD$23,'Calendar Calcs'!$D$2:$D1325,"&gt;="&amp;WEEKDAY($W358)))))</f>
        <v/>
      </c>
      <c r="BE358" s="69" t="str">
        <f>IF($AY358="","",IF($AY358&gt;BE$23,0,IF($AY358&lt;BE$23,COUNTIFS('Calendar Calcs'!$E$2:$E1325,BE$23),COUNTIFS('Calendar Calcs'!$E$2:$E1325,BE$23,'Calendar Calcs'!$D$2:$D1325,"&gt;="&amp;WEEKDAY($W358)))))</f>
        <v/>
      </c>
      <c r="BF358" s="69" t="str">
        <f>IF($AY358="","",IF($AY358&gt;BF$23,0,IF($AY358&lt;BF$23,COUNTIFS('Calendar Calcs'!$E$2:$E1325,BF$23),COUNTIFS('Calendar Calcs'!$E$2:$E1325,BF$23,'Calendar Calcs'!$D$2:$D1325,"&gt;="&amp;WEEKDAY($W358)))))</f>
        <v/>
      </c>
      <c r="BG358" s="69" t="str">
        <f>IF($AY358="","",IF($AY358&gt;BG$23,0,IF($AY358&lt;BG$23,COUNTIFS('Calendar Calcs'!$E$2:$E1325,BG$23),COUNTIFS('Calendar Calcs'!$E$2:$E1325,BG$23,'Calendar Calcs'!$D$2:$D1325,"&gt;="&amp;WEEKDAY($W358)))))</f>
        <v/>
      </c>
      <c r="BH358" s="69">
        <f t="shared" si="113"/>
        <v>6</v>
      </c>
      <c r="BI358" s="69">
        <f>IF(Cover!$E$43="","",VLOOKUP(Cover!$E$43,'Calendar Calcs'!$B$2:$E1325,4,FALSE))</f>
        <v>1</v>
      </c>
      <c r="BJ358" s="69">
        <f>IF($BI358="","", IF($BI358&lt;BJ$23,0,IF($BI358&gt;=BJ$23,COUNTIFS('Calendar Calcs'!$E$2:$E1325,BJ$23),COUNTIFS('Calendar Calcs'!$E$2:$E1325,BJ$23,'Calendar Calcs'!$D$2:$D1325,"&lt;="&amp;WEEKDAY($V358)))))</f>
        <v>1</v>
      </c>
      <c r="BK358" s="69">
        <f t="shared" si="110"/>
        <v>6</v>
      </c>
      <c r="BN358" s="69" t="str">
        <f>IF(T358&gt;0,"FTE",IF(Cover!$E$47="Weekly",IF(S358&gt;29.75,"FTE","PTE"),IF(S358&gt;59.75,"FTE","PTE")))</f>
        <v>PTE</v>
      </c>
      <c r="BO358" s="69">
        <f>IF(BN358="FTE",30,IF(Cover!$E$47="Weekly",'STEP 2 EE Data'!S358,'STEP 2 EE Data'!S358/2))</f>
        <v>0</v>
      </c>
      <c r="BP358" s="209">
        <f t="shared" si="114"/>
        <v>0</v>
      </c>
      <c r="BQ358" s="209">
        <f t="shared" si="115"/>
        <v>0</v>
      </c>
      <c r="BR358" s="209">
        <f t="shared" si="116"/>
        <v>0</v>
      </c>
      <c r="BS358" s="209">
        <f t="shared" si="117"/>
        <v>0</v>
      </c>
      <c r="BT358" s="209">
        <f t="shared" si="118"/>
        <v>0</v>
      </c>
      <c r="BU358" s="209">
        <f t="shared" si="119"/>
        <v>0</v>
      </c>
      <c r="BV358" s="209">
        <f t="shared" si="120"/>
        <v>0</v>
      </c>
      <c r="BW358" s="209">
        <f t="shared" si="121"/>
        <v>0</v>
      </c>
      <c r="BX358" s="209">
        <f t="shared" si="122"/>
        <v>0</v>
      </c>
      <c r="CC358" s="210" t="str">
        <f>IF(B358="","",IF(C358="",IF(Cover!$E$47="Weekly",'STEP 3 EE Comp'!BI363*8,'STEP 3 EE Comp'!BI363*4),IF(Cover!$E$47="Weekly",'STEP 3 EE Comp'!BI363,'STEP 3 EE Comp'!BI363)))</f>
        <v/>
      </c>
      <c r="CD358" s="82" t="str">
        <f t="shared" si="123"/>
        <v/>
      </c>
      <c r="CE358" s="417">
        <f t="shared" si="124"/>
        <v>1</v>
      </c>
      <c r="CF358" s="82" t="str">
        <f t="shared" si="125"/>
        <v>Good</v>
      </c>
      <c r="CG358" s="82">
        <f t="shared" si="126"/>
        <v>0</v>
      </c>
      <c r="CH358" s="234">
        <f t="shared" si="127"/>
        <v>0</v>
      </c>
    </row>
    <row r="359" spans="1:86" s="69" customFormat="1" x14ac:dyDescent="0.3">
      <c r="A359" s="555"/>
      <c r="B359" s="52"/>
      <c r="C359" s="52"/>
      <c r="D359" s="52"/>
      <c r="E359" s="52"/>
      <c r="F359" s="507"/>
      <c r="G359" s="210">
        <f t="shared" si="128"/>
        <v>0</v>
      </c>
      <c r="H359" s="82">
        <f t="shared" si="109"/>
        <v>0</v>
      </c>
      <c r="I359" s="211"/>
      <c r="J359" s="441" t="s">
        <v>21</v>
      </c>
      <c r="K359" s="441" t="s">
        <v>21</v>
      </c>
      <c r="L359" s="441" t="s">
        <v>21</v>
      </c>
      <c r="M359" s="441" t="s">
        <v>21</v>
      </c>
      <c r="N359" s="568" t="s">
        <v>21</v>
      </c>
      <c r="O359" s="211"/>
      <c r="P359" s="212" t="str">
        <f>IF(B359="","",
IF(AND(V359="",W359="",B359&lt;&gt;""),"Employed",
IF(AND(V359&lt;&gt;"",W359="",B359&lt;&gt;""),"Terminated",
IF(AND(V359&lt;&gt;"",W359&lt;&gt;"",B359&lt;&gt;""),IF(W359&lt;Cover!$E$43,"Employed","Furloughed"),
IF(AND(V359="",W359&lt;&gt;"",B359&lt;&gt;""),IF(W359&lt;Cover!$E$43,"Employed","Rehired"))))))</f>
        <v/>
      </c>
      <c r="Q359" s="211"/>
      <c r="R359" s="536"/>
      <c r="S359" s="563"/>
      <c r="T359" s="536"/>
      <c r="U359" s="82">
        <f>IF(Cover!$E$47="Weekly",IF(T359&gt;0,T359,R359*S359),IF(T359&gt;0,T359,R359*S359)/2)</f>
        <v>0</v>
      </c>
      <c r="V359" s="564"/>
      <c r="W359" s="564"/>
      <c r="Y359" s="213" t="str">
        <f>IF($B359="","",IF('Actual Allocation Calc'!$AH$78="A",
IF($P359="Employed",$U359/7*BJ359,
IF(AND($P359="Terminated"),($U359/7*AP359),
IF(AND($P359="Furloughed"),($U359/7*AP359)+($U359/7*AZ359),
IF(AND($P359="Rehired"),($U359/7*AZ359),
IF(AND($P359="Terminated",AP359&gt;0),$U359,
IF($P359="Furloughed",IF(AP359&gt;0,$U359)+IF(AZ359&gt;0,$U359),
IF($P359="Rehired",IF(AZ359&gt;0,$U359)))))))),IF('Actual Allocation Calc'!$AH$78="C",'Actual Allocation Calc'!L359,'Actual Allocation Calc'!U359+IF($P359="Employed",$U359/7*BJ359,
IF(AND($P359="Terminated"),($U359/7*AP359),
IF(AND($P359="Furloughed"),($U359/7*AP359)+($U359/7*AZ359),
IF(AND($P359="Rehired"),($U359/7*AZ359),
IF(AND($P359="Terminated",AP359&gt;0),$U359,
IF($P359="Furloughed",IF(AP359&gt;0,$U359)+IF(AZ359&gt;0,$U359),
IF($P359="Rehired",IF(AZ359&gt;0,$U359))))))))*'Actual Allocation Calc'!$AH$99)))</f>
        <v/>
      </c>
      <c r="Z359" s="210" t="str">
        <f>IF($B359="","",IF('Actual Allocation Calc'!$AI$78="A",
IF($P359="Employed",$U359,
IF(AND($P359="Terminated"),($U359/7*AQ359),
IF(AND($P359="Furloughed"),($U359/7*AQ359)+($U359/7*BA359),
IF(AND($P359="Rehired"),($U359/7*BA359),
IF(AND($P359="Terminated",AQ359&gt;0),$U359,
IF($P359="Furloughed",IF(AQ359&gt;0,$U359)+IF(BA359&gt;0,$U359),
IF($P359="Rehired",IF(BA359&gt;0,$U359)))))))),IF('Actual Allocation Calc'!$AI$78="C",'Actual Allocation Calc'!M359,'Actual Allocation Calc'!V359+IF($P359="Employed",$U359,
IF(AND($P359="Terminated"),($U359/7*AQ359),
IF(AND($P359="Furloughed"),($U359/7*AQ359)+($U359/7*BA359),
IF(AND($P359="Rehired"),($U359/7*BA359),
IF(AND($P359="Terminated",AQ359&gt;0),$U359,
IF($P359="Furloughed",IF(AQ359&gt;0,$U359)+IF(BA359&gt;0,$U359),
IF($P359="Rehired",IF(BA359&gt;0,$U359))))))))*'Actual Allocation Calc'!$AI$99)))</f>
        <v/>
      </c>
      <c r="AA359" s="210" t="str">
        <f>IF($B359="","",IF('Actual Allocation Calc'!$AJ$78="A",
IF($P359="Employed",$U359,
IF(AND($P359="Terminated"),($U359/7*AR359),
IF(AND($P359="Furloughed"),($U359/7*AR359)+($U359/7*BB359),
IF(AND($P359="Rehired"),($U359/7*BB359),
IF(AND($P359="Terminated",AR359&gt;0),$U359,
IF($P359="Furloughed",IF(AR359&gt;0,$U359)+IF(BB359&gt;0,$U359),
IF($P359="Rehired",IF(BB359&gt;0,$U359)))))))),IF('Actual Allocation Calc'!$AJ$78="C",'Actual Allocation Calc'!N359,'Actual Allocation Calc'!W359+IF($P359="Employed",$U359,
IF(AND($P359="Terminated"),($U359/7*AR359),
IF(AND($P359="Furloughed"),($U359/7*AR359)+($U359/7*BB359),
IF(AND($P359="Rehired"),($U359/7*BB359),
IF(AND($P359="Terminated",AR359&gt;0),$U359,
IF($P359="Furloughed",IF(AR359&gt;0,$U359)+IF(BB359&gt;0,$U359),
IF($P359="Rehired",IF(BB359&gt;0,$U359))))))))*'Actual Allocation Calc'!$AJ$99)))</f>
        <v/>
      </c>
      <c r="AB359" s="210" t="str">
        <f>IF($B359="","",IF('Actual Allocation Calc'!$AK$78="A",
IF($P359="Employed",$U359,
IF(AND($P359="Terminated"),($U359/7*AS359),
IF(AND($P359="Furloughed"),($U359/7*AS359)+($U359/7*BC359),
IF(AND($P359="Rehired"),($U359/7*BC359),
IF(AND($P359="Terminated",AS359&gt;0),$U359,
IF($P359="Furloughed",IF(AS359&gt;0,$U359)+IF(BC359&gt;0,$U359),
IF($P359="Rehired",IF(BC359&gt;0,$U359)))))))),IF('Actual Allocation Calc'!$AK$78="C",'Actual Allocation Calc'!O359,'Actual Allocation Calc'!X359+IF($P359="Employed",$U359,
IF(AND($P359="Terminated"),($U359/7*AS359),
IF(AND($P359="Furloughed"),($U359/7*AS359)+($U359/7*BC359),
IF(AND($P359="Rehired"),($U359/7*BC359),
IF(AND($P359="Terminated",AS359&gt;0),$U359,
IF($P359="Furloughed",IF(AS359&gt;0,$U359)+IF(BC359&gt;0,$U359),
IF($P359="Rehired",IF(BC359&gt;0,$U359))))))))*'Actual Allocation Calc'!$AK$99)))</f>
        <v/>
      </c>
      <c r="AC359" s="210" t="str">
        <f>IF($B359="","",IF('Actual Allocation Calc'!$AL$78="A",
IF($P359="Employed",$U359,
IF(AND($P359="Terminated"),($U359/7*AT359),
IF(AND($P359="Furloughed"),($U359/7*AT359)+($U359/7*BD359),
IF(AND($P359="Rehired"),($U359/7*BD359),
IF(AND($P359="Terminated",AT359&gt;0),$U359,
IF($P359="Furloughed",IF(AT359&gt;0,$U359)+IF(BD359&gt;0,$U359),
IF($P359="Rehired",IF(BD359&gt;0,$U359)))))))),IF('Actual Allocation Calc'!$AL$78="C",'Actual Allocation Calc'!P359,'Actual Allocation Calc'!Y359+IF($P359="Employed",$U359,
IF(AND($P359="Terminated"),($U359/7*AT359),
IF(AND($P359="Furloughed"),($U359/7*AT359)+($U359/7*BD359),
IF(AND($P359="Rehired"),($U359/7*BD359),
IF(AND($P359="Terminated",AT359&gt;0),$U359,
IF($P359="Furloughed",IF(AT359&gt;0,$U359)+IF(BD359&gt;0,$U359),
IF($P359="Rehired",IF(BD359&gt;0,$U359))))))))*'Actual Allocation Calc'!$AL$99)))</f>
        <v/>
      </c>
      <c r="AD359" s="210" t="str">
        <f>IF($B359="","",IF('Actual Allocation Calc'!$AM$78="A",
IF($P359="Employed",$U359,
IF(AND($P359="Terminated"),($U359/7*AU359),
IF(AND($P359="Furloughed"),($U359/7*AU359)+($U359/7*BE359),
IF(AND($P359="Rehired"),($U359/7*BE359),
IF(AND($P359="Terminated",AU359&gt;0),$U359,
IF($P359="Furloughed",IF(AU359&gt;0,$U359)+IF(BE359&gt;0,$U359),
IF($P359="Rehired",IF(BE359&gt;0,$U359)))))))),IF('Actual Allocation Calc'!$AM$78="C",'Actual Allocation Calc'!Q359,'Actual Allocation Calc'!Z359+IF($P359="Employed",$U359,
IF(AND($P359="Terminated"),($U359/7*AU359),
IF(AND($P359="Furloughed"),($U359/7*AU359)+($U359/7*BE359),
IF(AND($P359="Rehired"),($U359/7*BE359),
IF(AND($P359="Terminated",AU359&gt;0),$U359,
IF($P359="Furloughed",IF(AU359&gt;0,$U359)+IF(BE359&gt;0,$U359),
IF($P359="Rehired",IF(BE359&gt;0,$U359))))))))*'Actual Allocation Calc'!$AM$99)))</f>
        <v/>
      </c>
      <c r="AE359" s="210" t="str">
        <f>IF($B359="","",IF('Actual Allocation Calc'!$AN$78="A",
IF($P359="Employed",$U359,
IF(AND($P359="Terminated"),($U359/7*AV359),
IF(AND($P359="Furloughed"),($U359/7*AV359)+($U359/7*BF359),
IF(AND($P359="Rehired"),($U359/7*BF359),
IF(AND($P359="Terminated",AV359&gt;0),$U359,
IF($P359="Furloughed",IF(AV359&gt;0,$U359)+IF(BF359&gt;0,$U359),
IF($P359="Rehired",IF(BF359&gt;0,$U359)))))))),IF('Actual Allocation Calc'!$AN$78="C",'Actual Allocation Calc'!R359,'Actual Allocation Calc'!AA359+IF($P359="Employed",$U359,
IF(AND($P359="Terminated"),($U359/7*AV359),
IF(AND($P359="Furloughed"),($U359/7*AV359)+($U359/7*BF359),
IF(AND($P359="Rehired"),($U359/7*BF359),
IF(AND($P359="Terminated",AV359&gt;0),$U359,
IF($P359="Furloughed",IF(AV359&gt;0,$U359)+IF(BF359&gt;0,$U359),
IF($P359="Rehired",IF(BF359&gt;0,$U359))))))))*'Actual Allocation Calc'!$AN$99)))</f>
        <v/>
      </c>
      <c r="AF359" s="210" t="str">
        <f>IF($B359="","",IF('Actual Allocation Calc'!$AO$78="A",
IF($P359="Employed",$U359,
IF(AND($P359="Terminated"),($U359/7*AW359),
IF(AND($P359="Furloughed"),($U359/7*AW359)+($U359/7*BG359),
IF(AND($P359="Rehired"),($U359/7*BG359),
IF(AND($P359="Terminated",AW359&gt;0),$U359,
IF($P359="Furloughed",IF(AW359&gt;0,$U359)+IF(BG359&gt;0,$U359),
IF($P359="Rehired",IF(BG359&gt;0,$U359)))))))),IF('Actual Allocation Calc'!$AO$78="C",'Actual Allocation Calc'!S359,'Actual Allocation Calc'!AB359+IF($P359="Employed",$U359,
IF(AND($P359="Terminated"),($U359/7*AW359),
IF(AND($P359="Furloughed"),($U359/7*AW359)+($U359/7*BG359),
IF(AND($P359="Rehired"),($U359/7*BG359),
IF(AND($P359="Terminated",AW359&gt;0),$U359,
IF($P359="Furloughed",IF(AW359&gt;0,$U359)+IF(BG359&gt;0,$U359),
IF($P359="Rehired",IF(BG359&gt;0,$U359))))))))*'Actual Allocation Calc'!$AO$99)))</f>
        <v/>
      </c>
      <c r="AG359" s="210" t="str">
        <f>IF($B359="","",IF('Actual Allocation Calc'!$AP$78="A",
IF($P359="Employed",$U359/7*BK359,
IF(AND($P359="Terminated"),($U359/7*AX359),
IF(AND($P359="Furloughed"),($U359/7*AX359)+($U359/7*BH359),
IF(AND($P359="Rehired"),($U359/7*BH359),
IF(AND($P359="Terminated",AX359&gt;0),$U359,
IF($P359="Furloughed",IF(AX359&gt;0,$U359)+IF(BH359&gt;0,$U359),
IF($P359="Rehired",IF(BH359&gt;0,$U359)))))))),IF('Actual Allocation Calc'!$AP$78="C",'Actual Allocation Calc'!T359,'Actual Allocation Calc'!AC359+IF($P359="Employed",$U359/7*BK359,
IF(AND($P359="Terminated"),($U359/7*AX359),
IF(AND($P359="Furloughed"),($U359/7*AX359)+($U359/7*BH359),
IF(AND($P359="Rehired"),($U359/7*BH359),
IF(AND($P359="Terminated",AX359&gt;0),$U359,
IF($P359="Furloughed",IF(AX359&gt;0,$U359)+IF(BH359&gt;0,$U359),
IF($P359="Rehired",IF(BH359&gt;0,$U359))))))))*'Actual Allocation Calc'!$AP$99)))</f>
        <v/>
      </c>
      <c r="AH359" s="536"/>
      <c r="AI359" s="82">
        <f t="shared" si="129"/>
        <v>0</v>
      </c>
      <c r="AJ359" s="210">
        <f t="shared" si="111"/>
        <v>0</v>
      </c>
      <c r="AK359" s="397" t="str">
        <f t="shared" si="112"/>
        <v/>
      </c>
      <c r="AM359" s="122"/>
      <c r="AO359" s="214" t="str">
        <f>IFERROR(IF($V359="","",VLOOKUP(V359,'Calendar Calcs'!$B$2:$E1326,4,FALSE)),0)</f>
        <v/>
      </c>
      <c r="AP359" s="69" t="str">
        <f>IF($AO359="","", IF($AO359&lt;AP$23,0,IF($AO359&gt;AP$23,COUNTIFS('Calendar Calcs'!$E$2:$E1326,AP$23),COUNTIFS('Calendar Calcs'!$E$2:$E1326,AP$23,'Calendar Calcs'!$D$2:$D1326,"&lt;="&amp;WEEKDAY($V359)))))</f>
        <v/>
      </c>
      <c r="AQ359" s="69" t="str">
        <f>IF($AO359="","", IF($AO359&lt;AQ$23,0,IF($AO359&gt;AQ$23,COUNTIFS('Calendar Calcs'!$E$2:$E1326,AQ$23),COUNTIFS('Calendar Calcs'!$E$2:$E1326,AQ$23,'Calendar Calcs'!$D$2:$D1326,"&lt;="&amp;WEEKDAY($V359)))))</f>
        <v/>
      </c>
      <c r="AR359" s="69" t="str">
        <f>IF($AO359="","", IF($AO359&lt;AR$23,0,IF($AO359&gt;AR$23,COUNTIFS('Calendar Calcs'!$E$2:$E1326,AR$23),COUNTIFS('Calendar Calcs'!$E$2:$E1326,AR$23,'Calendar Calcs'!$D$2:$D1326,"&lt;="&amp;WEEKDAY($V359)))))</f>
        <v/>
      </c>
      <c r="AS359" s="69" t="str">
        <f>IF($AO359="","", IF($AO359&lt;AS$23,0,IF($AO359&gt;AS$23,COUNTIFS('Calendar Calcs'!$E$2:$E1326,AS$23),COUNTIFS('Calendar Calcs'!$E$2:$E1326,AS$23,'Calendar Calcs'!$D$2:$D1326,"&lt;="&amp;WEEKDAY($V359)))))</f>
        <v/>
      </c>
      <c r="AT359" s="69" t="str">
        <f>IF($AO359="","", IF($AO359&lt;AT$23,0,IF($AO359&gt;AT$23,COUNTIFS('Calendar Calcs'!$E$2:$E1326,AT$23),COUNTIFS('Calendar Calcs'!$E$2:$E1326,AT$23,'Calendar Calcs'!$D$2:$D1326,"&lt;="&amp;WEEKDAY($V359)))))</f>
        <v/>
      </c>
      <c r="AU359" s="69" t="str">
        <f>IF($AO359="","", IF($AO359&lt;AU$23,0,IF($AO359&gt;AU$23,COUNTIFS('Calendar Calcs'!$E$2:$E1326,AU$23),COUNTIFS('Calendar Calcs'!$E$2:$E1326,AU$23,'Calendar Calcs'!$D$2:$D1326,"&lt;="&amp;WEEKDAY($V359)))))</f>
        <v/>
      </c>
      <c r="AV359" s="69" t="str">
        <f>IF($AO359="","", IF($AO359&lt;AV$23,0,IF($AO359&gt;AV$23,COUNTIFS('Calendar Calcs'!$E$2:$E1326,AV$23),COUNTIFS('Calendar Calcs'!$E$2:$E1326,AV$23,'Calendar Calcs'!$D$2:$D1326,"&lt;="&amp;WEEKDAY($V359)))))</f>
        <v/>
      </c>
      <c r="AW359" s="69" t="str">
        <f>IF($AO359="","", IF($AO359&lt;AW$23,0,IF($AO359&gt;AW$23,COUNTIFS('Calendar Calcs'!$E$2:$E1326,AW$23),COUNTIFS('Calendar Calcs'!$E$2:$E1326,AW$23,'Calendar Calcs'!$D$2:$D1326,"&lt;="&amp;WEEKDAY($V359)))))</f>
        <v/>
      </c>
      <c r="AX359" s="69" t="str">
        <f>IF($AO359="","", IF($AO359&lt;AX$23,0,IF($AO359&gt;AX$23,COUNTIFS('Calendar Calcs'!$E$2:$E1326,AX$23),COUNTIFS('Calendar Calcs'!$E$2:$E1326,AX$23,'Calendar Calcs'!$D$2:$D1326,"&lt;="&amp;WEEKDAY($V359)))))</f>
        <v/>
      </c>
      <c r="AY359" s="69" t="str">
        <f>IF($W359="","",VLOOKUP($W359,'Calendar Calcs'!$B$2:$E1326,4,FALSE))</f>
        <v/>
      </c>
      <c r="AZ359" s="69" t="str">
        <f>IF($AY359="","",IF($AY359&gt;AZ$23,0,IF($AY359&lt;AZ$23,COUNTIFS('Calendar Calcs'!$E$2:$E1326,AZ$23),COUNTIFS('Calendar Calcs'!$E$2:$E1326,AZ$23,'Calendar Calcs'!$D$2:$D1326,"&gt;="&amp;WEEKDAY($W359)))))</f>
        <v/>
      </c>
      <c r="BA359" s="69" t="str">
        <f>IF($AY359="","",IF($AY359&gt;BA$23,0,IF($AY359&lt;BA$23,COUNTIFS('Calendar Calcs'!$E$2:$E1326,BA$23),COUNTIFS('Calendar Calcs'!$E$2:$E1326,BA$23,'Calendar Calcs'!$D$2:$D1326,"&gt;="&amp;WEEKDAY($W359)))))</f>
        <v/>
      </c>
      <c r="BB359" s="69" t="str">
        <f>IF($AY359="","",IF($AY359&gt;BB$23,0,IF($AY359&lt;BB$23,COUNTIFS('Calendar Calcs'!$E$2:$E1326,BB$23),COUNTIFS('Calendar Calcs'!$E$2:$E1326,BB$23,'Calendar Calcs'!$D$2:$D1326,"&gt;="&amp;WEEKDAY($W359)))))</f>
        <v/>
      </c>
      <c r="BC359" s="69" t="str">
        <f>IF($AY359="","",IF($AY359&gt;BC$23,0,IF($AY359&lt;BC$23,COUNTIFS('Calendar Calcs'!$E$2:$E1326,BC$23),COUNTIFS('Calendar Calcs'!$E$2:$E1326,BC$23,'Calendar Calcs'!$D$2:$D1326,"&gt;="&amp;WEEKDAY($W359)))))</f>
        <v/>
      </c>
      <c r="BD359" s="69" t="str">
        <f>IF($AY359="","",IF($AY359&gt;BD$23,0,IF($AY359&lt;BD$23,COUNTIFS('Calendar Calcs'!$E$2:$E1326,BD$23),COUNTIFS('Calendar Calcs'!$E$2:$E1326,BD$23,'Calendar Calcs'!$D$2:$D1326,"&gt;="&amp;WEEKDAY($W359)))))</f>
        <v/>
      </c>
      <c r="BE359" s="69" t="str">
        <f>IF($AY359="","",IF($AY359&gt;BE$23,0,IF($AY359&lt;BE$23,COUNTIFS('Calendar Calcs'!$E$2:$E1326,BE$23),COUNTIFS('Calendar Calcs'!$E$2:$E1326,BE$23,'Calendar Calcs'!$D$2:$D1326,"&gt;="&amp;WEEKDAY($W359)))))</f>
        <v/>
      </c>
      <c r="BF359" s="69" t="str">
        <f>IF($AY359="","",IF($AY359&gt;BF$23,0,IF($AY359&lt;BF$23,COUNTIFS('Calendar Calcs'!$E$2:$E1326,BF$23),COUNTIFS('Calendar Calcs'!$E$2:$E1326,BF$23,'Calendar Calcs'!$D$2:$D1326,"&gt;="&amp;WEEKDAY($W359)))))</f>
        <v/>
      </c>
      <c r="BG359" s="69" t="str">
        <f>IF($AY359="","",IF($AY359&gt;BG$23,0,IF($AY359&lt;BG$23,COUNTIFS('Calendar Calcs'!$E$2:$E1326,BG$23),COUNTIFS('Calendar Calcs'!$E$2:$E1326,BG$23,'Calendar Calcs'!$D$2:$D1326,"&gt;="&amp;WEEKDAY($W359)))))</f>
        <v/>
      </c>
      <c r="BH359" s="69">
        <f t="shared" si="113"/>
        <v>6</v>
      </c>
      <c r="BI359" s="69">
        <f>IF(Cover!$E$43="","",VLOOKUP(Cover!$E$43,'Calendar Calcs'!$B$2:$E1326,4,FALSE))</f>
        <v>1</v>
      </c>
      <c r="BJ359" s="69">
        <f>IF($BI359="","", IF($BI359&lt;BJ$23,0,IF($BI359&gt;=BJ$23,COUNTIFS('Calendar Calcs'!$E$2:$E1326,BJ$23),COUNTIFS('Calendar Calcs'!$E$2:$E1326,BJ$23,'Calendar Calcs'!$D$2:$D1326,"&lt;="&amp;WEEKDAY($V359)))))</f>
        <v>1</v>
      </c>
      <c r="BK359" s="69">
        <f t="shared" si="110"/>
        <v>6</v>
      </c>
      <c r="BN359" s="69" t="str">
        <f>IF(T359&gt;0,"FTE",IF(Cover!$E$47="Weekly",IF(S359&gt;29.75,"FTE","PTE"),IF(S359&gt;59.75,"FTE","PTE")))</f>
        <v>PTE</v>
      </c>
      <c r="BO359" s="69">
        <f>IF(BN359="FTE",30,IF(Cover!$E$47="Weekly",'STEP 2 EE Data'!S359,'STEP 2 EE Data'!S359/2))</f>
        <v>0</v>
      </c>
      <c r="BP359" s="209">
        <f t="shared" si="114"/>
        <v>0</v>
      </c>
      <c r="BQ359" s="209">
        <f t="shared" si="115"/>
        <v>0</v>
      </c>
      <c r="BR359" s="209">
        <f t="shared" si="116"/>
        <v>0</v>
      </c>
      <c r="BS359" s="209">
        <f t="shared" si="117"/>
        <v>0</v>
      </c>
      <c r="BT359" s="209">
        <f t="shared" si="118"/>
        <v>0</v>
      </c>
      <c r="BU359" s="209">
        <f t="shared" si="119"/>
        <v>0</v>
      </c>
      <c r="BV359" s="209">
        <f t="shared" si="120"/>
        <v>0</v>
      </c>
      <c r="BW359" s="209">
        <f t="shared" si="121"/>
        <v>0</v>
      </c>
      <c r="BX359" s="209">
        <f t="shared" si="122"/>
        <v>0</v>
      </c>
      <c r="CC359" s="210" t="str">
        <f>IF(B359="","",IF(C359="",IF(Cover!$E$47="Weekly",'STEP 3 EE Comp'!BI364*8,'STEP 3 EE Comp'!BI364*4),IF(Cover!$E$47="Weekly",'STEP 3 EE Comp'!BI364,'STEP 3 EE Comp'!BI364)))</f>
        <v/>
      </c>
      <c r="CD359" s="82" t="str">
        <f t="shared" si="123"/>
        <v/>
      </c>
      <c r="CE359" s="417">
        <f t="shared" si="124"/>
        <v>1</v>
      </c>
      <c r="CF359" s="82" t="str">
        <f t="shared" si="125"/>
        <v>Good</v>
      </c>
      <c r="CG359" s="82">
        <f t="shared" si="126"/>
        <v>0</v>
      </c>
      <c r="CH359" s="234">
        <f t="shared" si="127"/>
        <v>0</v>
      </c>
    </row>
    <row r="360" spans="1:86" s="69" customFormat="1" x14ac:dyDescent="0.3">
      <c r="A360" s="555"/>
      <c r="B360" s="52"/>
      <c r="C360" s="52"/>
      <c r="D360" s="52"/>
      <c r="E360" s="52"/>
      <c r="F360" s="507"/>
      <c r="G360" s="210">
        <f t="shared" si="128"/>
        <v>0</v>
      </c>
      <c r="H360" s="82">
        <f t="shared" si="109"/>
        <v>0</v>
      </c>
      <c r="I360" s="211"/>
      <c r="J360" s="441" t="s">
        <v>21</v>
      </c>
      <c r="K360" s="441" t="s">
        <v>21</v>
      </c>
      <c r="L360" s="441" t="s">
        <v>21</v>
      </c>
      <c r="M360" s="441" t="s">
        <v>21</v>
      </c>
      <c r="N360" s="568" t="s">
        <v>21</v>
      </c>
      <c r="O360" s="211"/>
      <c r="P360" s="212" t="str">
        <f>IF(B360="","",
IF(AND(V360="",W360="",B360&lt;&gt;""),"Employed",
IF(AND(V360&lt;&gt;"",W360="",B360&lt;&gt;""),"Terminated",
IF(AND(V360&lt;&gt;"",W360&lt;&gt;"",B360&lt;&gt;""),IF(W360&lt;Cover!$E$43,"Employed","Furloughed"),
IF(AND(V360="",W360&lt;&gt;"",B360&lt;&gt;""),IF(W360&lt;Cover!$E$43,"Employed","Rehired"))))))</f>
        <v/>
      </c>
      <c r="Q360" s="211"/>
      <c r="R360" s="536"/>
      <c r="S360" s="563"/>
      <c r="T360" s="536"/>
      <c r="U360" s="82">
        <f>IF(Cover!$E$47="Weekly",IF(T360&gt;0,T360,R360*S360),IF(T360&gt;0,T360,R360*S360)/2)</f>
        <v>0</v>
      </c>
      <c r="V360" s="564"/>
      <c r="W360" s="564"/>
      <c r="Y360" s="213" t="str">
        <f>IF($B360="","",IF('Actual Allocation Calc'!$AH$78="A",
IF($P360="Employed",$U360/7*BJ360,
IF(AND($P360="Terminated"),($U360/7*AP360),
IF(AND($P360="Furloughed"),($U360/7*AP360)+($U360/7*AZ360),
IF(AND($P360="Rehired"),($U360/7*AZ360),
IF(AND($P360="Terminated",AP360&gt;0),$U360,
IF($P360="Furloughed",IF(AP360&gt;0,$U360)+IF(AZ360&gt;0,$U360),
IF($P360="Rehired",IF(AZ360&gt;0,$U360)))))))),IF('Actual Allocation Calc'!$AH$78="C",'Actual Allocation Calc'!L360,'Actual Allocation Calc'!U360+IF($P360="Employed",$U360/7*BJ360,
IF(AND($P360="Terminated"),($U360/7*AP360),
IF(AND($P360="Furloughed"),($U360/7*AP360)+($U360/7*AZ360),
IF(AND($P360="Rehired"),($U360/7*AZ360),
IF(AND($P360="Terminated",AP360&gt;0),$U360,
IF($P360="Furloughed",IF(AP360&gt;0,$U360)+IF(AZ360&gt;0,$U360),
IF($P360="Rehired",IF(AZ360&gt;0,$U360))))))))*'Actual Allocation Calc'!$AH$99)))</f>
        <v/>
      </c>
      <c r="Z360" s="210" t="str">
        <f>IF($B360="","",IF('Actual Allocation Calc'!$AI$78="A",
IF($P360="Employed",$U360,
IF(AND($P360="Terminated"),($U360/7*AQ360),
IF(AND($P360="Furloughed"),($U360/7*AQ360)+($U360/7*BA360),
IF(AND($P360="Rehired"),($U360/7*BA360),
IF(AND($P360="Terminated",AQ360&gt;0),$U360,
IF($P360="Furloughed",IF(AQ360&gt;0,$U360)+IF(BA360&gt;0,$U360),
IF($P360="Rehired",IF(BA360&gt;0,$U360)))))))),IF('Actual Allocation Calc'!$AI$78="C",'Actual Allocation Calc'!M360,'Actual Allocation Calc'!V360+IF($P360="Employed",$U360,
IF(AND($P360="Terminated"),($U360/7*AQ360),
IF(AND($P360="Furloughed"),($U360/7*AQ360)+($U360/7*BA360),
IF(AND($P360="Rehired"),($U360/7*BA360),
IF(AND($P360="Terminated",AQ360&gt;0),$U360,
IF($P360="Furloughed",IF(AQ360&gt;0,$U360)+IF(BA360&gt;0,$U360),
IF($P360="Rehired",IF(BA360&gt;0,$U360))))))))*'Actual Allocation Calc'!$AI$99)))</f>
        <v/>
      </c>
      <c r="AA360" s="210" t="str">
        <f>IF($B360="","",IF('Actual Allocation Calc'!$AJ$78="A",
IF($P360="Employed",$U360,
IF(AND($P360="Terminated"),($U360/7*AR360),
IF(AND($P360="Furloughed"),($U360/7*AR360)+($U360/7*BB360),
IF(AND($P360="Rehired"),($U360/7*BB360),
IF(AND($P360="Terminated",AR360&gt;0),$U360,
IF($P360="Furloughed",IF(AR360&gt;0,$U360)+IF(BB360&gt;0,$U360),
IF($P360="Rehired",IF(BB360&gt;0,$U360)))))))),IF('Actual Allocation Calc'!$AJ$78="C",'Actual Allocation Calc'!N360,'Actual Allocation Calc'!W360+IF($P360="Employed",$U360,
IF(AND($P360="Terminated"),($U360/7*AR360),
IF(AND($P360="Furloughed"),($U360/7*AR360)+($U360/7*BB360),
IF(AND($P360="Rehired"),($U360/7*BB360),
IF(AND($P360="Terminated",AR360&gt;0),$U360,
IF($P360="Furloughed",IF(AR360&gt;0,$U360)+IF(BB360&gt;0,$U360),
IF($P360="Rehired",IF(BB360&gt;0,$U360))))))))*'Actual Allocation Calc'!$AJ$99)))</f>
        <v/>
      </c>
      <c r="AB360" s="210" t="str">
        <f>IF($B360="","",IF('Actual Allocation Calc'!$AK$78="A",
IF($P360="Employed",$U360,
IF(AND($P360="Terminated"),($U360/7*AS360),
IF(AND($P360="Furloughed"),($U360/7*AS360)+($U360/7*BC360),
IF(AND($P360="Rehired"),($U360/7*BC360),
IF(AND($P360="Terminated",AS360&gt;0),$U360,
IF($P360="Furloughed",IF(AS360&gt;0,$U360)+IF(BC360&gt;0,$U360),
IF($P360="Rehired",IF(BC360&gt;0,$U360)))))))),IF('Actual Allocation Calc'!$AK$78="C",'Actual Allocation Calc'!O360,'Actual Allocation Calc'!X360+IF($P360="Employed",$U360,
IF(AND($P360="Terminated"),($U360/7*AS360),
IF(AND($P360="Furloughed"),($U360/7*AS360)+($U360/7*BC360),
IF(AND($P360="Rehired"),($U360/7*BC360),
IF(AND($P360="Terminated",AS360&gt;0),$U360,
IF($P360="Furloughed",IF(AS360&gt;0,$U360)+IF(BC360&gt;0,$U360),
IF($P360="Rehired",IF(BC360&gt;0,$U360))))))))*'Actual Allocation Calc'!$AK$99)))</f>
        <v/>
      </c>
      <c r="AC360" s="210" t="str">
        <f>IF($B360="","",IF('Actual Allocation Calc'!$AL$78="A",
IF($P360="Employed",$U360,
IF(AND($P360="Terminated"),($U360/7*AT360),
IF(AND($P360="Furloughed"),($U360/7*AT360)+($U360/7*BD360),
IF(AND($P360="Rehired"),($U360/7*BD360),
IF(AND($P360="Terminated",AT360&gt;0),$U360,
IF($P360="Furloughed",IF(AT360&gt;0,$U360)+IF(BD360&gt;0,$U360),
IF($P360="Rehired",IF(BD360&gt;0,$U360)))))))),IF('Actual Allocation Calc'!$AL$78="C",'Actual Allocation Calc'!P360,'Actual Allocation Calc'!Y360+IF($P360="Employed",$U360,
IF(AND($P360="Terminated"),($U360/7*AT360),
IF(AND($P360="Furloughed"),($U360/7*AT360)+($U360/7*BD360),
IF(AND($P360="Rehired"),($U360/7*BD360),
IF(AND($P360="Terminated",AT360&gt;0),$U360,
IF($P360="Furloughed",IF(AT360&gt;0,$U360)+IF(BD360&gt;0,$U360),
IF($P360="Rehired",IF(BD360&gt;0,$U360))))))))*'Actual Allocation Calc'!$AL$99)))</f>
        <v/>
      </c>
      <c r="AD360" s="210" t="str">
        <f>IF($B360="","",IF('Actual Allocation Calc'!$AM$78="A",
IF($P360="Employed",$U360,
IF(AND($P360="Terminated"),($U360/7*AU360),
IF(AND($P360="Furloughed"),($U360/7*AU360)+($U360/7*BE360),
IF(AND($P360="Rehired"),($U360/7*BE360),
IF(AND($P360="Terminated",AU360&gt;0),$U360,
IF($P360="Furloughed",IF(AU360&gt;0,$U360)+IF(BE360&gt;0,$U360),
IF($P360="Rehired",IF(BE360&gt;0,$U360)))))))),IF('Actual Allocation Calc'!$AM$78="C",'Actual Allocation Calc'!Q360,'Actual Allocation Calc'!Z360+IF($P360="Employed",$U360,
IF(AND($P360="Terminated"),($U360/7*AU360),
IF(AND($P360="Furloughed"),($U360/7*AU360)+($U360/7*BE360),
IF(AND($P360="Rehired"),($U360/7*BE360),
IF(AND($P360="Terminated",AU360&gt;0),$U360,
IF($P360="Furloughed",IF(AU360&gt;0,$U360)+IF(BE360&gt;0,$U360),
IF($P360="Rehired",IF(BE360&gt;0,$U360))))))))*'Actual Allocation Calc'!$AM$99)))</f>
        <v/>
      </c>
      <c r="AE360" s="210" t="str">
        <f>IF($B360="","",IF('Actual Allocation Calc'!$AN$78="A",
IF($P360="Employed",$U360,
IF(AND($P360="Terminated"),($U360/7*AV360),
IF(AND($P360="Furloughed"),($U360/7*AV360)+($U360/7*BF360),
IF(AND($P360="Rehired"),($U360/7*BF360),
IF(AND($P360="Terminated",AV360&gt;0),$U360,
IF($P360="Furloughed",IF(AV360&gt;0,$U360)+IF(BF360&gt;0,$U360),
IF($P360="Rehired",IF(BF360&gt;0,$U360)))))))),IF('Actual Allocation Calc'!$AN$78="C",'Actual Allocation Calc'!R360,'Actual Allocation Calc'!AA360+IF($P360="Employed",$U360,
IF(AND($P360="Terminated"),($U360/7*AV360),
IF(AND($P360="Furloughed"),($U360/7*AV360)+($U360/7*BF360),
IF(AND($P360="Rehired"),($U360/7*BF360),
IF(AND($P360="Terminated",AV360&gt;0),$U360,
IF($P360="Furloughed",IF(AV360&gt;0,$U360)+IF(BF360&gt;0,$U360),
IF($P360="Rehired",IF(BF360&gt;0,$U360))))))))*'Actual Allocation Calc'!$AN$99)))</f>
        <v/>
      </c>
      <c r="AF360" s="210" t="str">
        <f>IF($B360="","",IF('Actual Allocation Calc'!$AO$78="A",
IF($P360="Employed",$U360,
IF(AND($P360="Terminated"),($U360/7*AW360),
IF(AND($P360="Furloughed"),($U360/7*AW360)+($U360/7*BG360),
IF(AND($P360="Rehired"),($U360/7*BG360),
IF(AND($P360="Terminated",AW360&gt;0),$U360,
IF($P360="Furloughed",IF(AW360&gt;0,$U360)+IF(BG360&gt;0,$U360),
IF($P360="Rehired",IF(BG360&gt;0,$U360)))))))),IF('Actual Allocation Calc'!$AO$78="C",'Actual Allocation Calc'!S360,'Actual Allocation Calc'!AB360+IF($P360="Employed",$U360,
IF(AND($P360="Terminated"),($U360/7*AW360),
IF(AND($P360="Furloughed"),($U360/7*AW360)+($U360/7*BG360),
IF(AND($P360="Rehired"),($U360/7*BG360),
IF(AND($P360="Terminated",AW360&gt;0),$U360,
IF($P360="Furloughed",IF(AW360&gt;0,$U360)+IF(BG360&gt;0,$U360),
IF($P360="Rehired",IF(BG360&gt;0,$U360))))))))*'Actual Allocation Calc'!$AO$99)))</f>
        <v/>
      </c>
      <c r="AG360" s="210" t="str">
        <f>IF($B360="","",IF('Actual Allocation Calc'!$AP$78="A",
IF($P360="Employed",$U360/7*BK360,
IF(AND($P360="Terminated"),($U360/7*AX360),
IF(AND($P360="Furloughed"),($U360/7*AX360)+($U360/7*BH360),
IF(AND($P360="Rehired"),($U360/7*BH360),
IF(AND($P360="Terminated",AX360&gt;0),$U360,
IF($P360="Furloughed",IF(AX360&gt;0,$U360)+IF(BH360&gt;0,$U360),
IF($P360="Rehired",IF(BH360&gt;0,$U360)))))))),IF('Actual Allocation Calc'!$AP$78="C",'Actual Allocation Calc'!T360,'Actual Allocation Calc'!AC360+IF($P360="Employed",$U360/7*BK360,
IF(AND($P360="Terminated"),($U360/7*AX360),
IF(AND($P360="Furloughed"),($U360/7*AX360)+($U360/7*BH360),
IF(AND($P360="Rehired"),($U360/7*BH360),
IF(AND($P360="Terminated",AX360&gt;0),$U360,
IF($P360="Furloughed",IF(AX360&gt;0,$U360)+IF(BH360&gt;0,$U360),
IF($P360="Rehired",IF(BH360&gt;0,$U360))))))))*'Actual Allocation Calc'!$AP$99)))</f>
        <v/>
      </c>
      <c r="AH360" s="536"/>
      <c r="AI360" s="82">
        <f t="shared" si="129"/>
        <v>0</v>
      </c>
      <c r="AJ360" s="210">
        <f t="shared" si="111"/>
        <v>0</v>
      </c>
      <c r="AK360" s="397" t="str">
        <f t="shared" si="112"/>
        <v/>
      </c>
      <c r="AM360" s="122"/>
      <c r="AO360" s="214" t="str">
        <f>IFERROR(IF($V360="","",VLOOKUP(V360,'Calendar Calcs'!$B$2:$E1327,4,FALSE)),0)</f>
        <v/>
      </c>
      <c r="AP360" s="69" t="str">
        <f>IF($AO360="","", IF($AO360&lt;AP$23,0,IF($AO360&gt;AP$23,COUNTIFS('Calendar Calcs'!$E$2:$E1327,AP$23),COUNTIFS('Calendar Calcs'!$E$2:$E1327,AP$23,'Calendar Calcs'!$D$2:$D1327,"&lt;="&amp;WEEKDAY($V360)))))</f>
        <v/>
      </c>
      <c r="AQ360" s="69" t="str">
        <f>IF($AO360="","", IF($AO360&lt;AQ$23,0,IF($AO360&gt;AQ$23,COUNTIFS('Calendar Calcs'!$E$2:$E1327,AQ$23),COUNTIFS('Calendar Calcs'!$E$2:$E1327,AQ$23,'Calendar Calcs'!$D$2:$D1327,"&lt;="&amp;WEEKDAY($V360)))))</f>
        <v/>
      </c>
      <c r="AR360" s="69" t="str">
        <f>IF($AO360="","", IF($AO360&lt;AR$23,0,IF($AO360&gt;AR$23,COUNTIFS('Calendar Calcs'!$E$2:$E1327,AR$23),COUNTIFS('Calendar Calcs'!$E$2:$E1327,AR$23,'Calendar Calcs'!$D$2:$D1327,"&lt;="&amp;WEEKDAY($V360)))))</f>
        <v/>
      </c>
      <c r="AS360" s="69" t="str">
        <f>IF($AO360="","", IF($AO360&lt;AS$23,0,IF($AO360&gt;AS$23,COUNTIFS('Calendar Calcs'!$E$2:$E1327,AS$23),COUNTIFS('Calendar Calcs'!$E$2:$E1327,AS$23,'Calendar Calcs'!$D$2:$D1327,"&lt;="&amp;WEEKDAY($V360)))))</f>
        <v/>
      </c>
      <c r="AT360" s="69" t="str">
        <f>IF($AO360="","", IF($AO360&lt;AT$23,0,IF($AO360&gt;AT$23,COUNTIFS('Calendar Calcs'!$E$2:$E1327,AT$23),COUNTIFS('Calendar Calcs'!$E$2:$E1327,AT$23,'Calendar Calcs'!$D$2:$D1327,"&lt;="&amp;WEEKDAY($V360)))))</f>
        <v/>
      </c>
      <c r="AU360" s="69" t="str">
        <f>IF($AO360="","", IF($AO360&lt;AU$23,0,IF($AO360&gt;AU$23,COUNTIFS('Calendar Calcs'!$E$2:$E1327,AU$23),COUNTIFS('Calendar Calcs'!$E$2:$E1327,AU$23,'Calendar Calcs'!$D$2:$D1327,"&lt;="&amp;WEEKDAY($V360)))))</f>
        <v/>
      </c>
      <c r="AV360" s="69" t="str">
        <f>IF($AO360="","", IF($AO360&lt;AV$23,0,IF($AO360&gt;AV$23,COUNTIFS('Calendar Calcs'!$E$2:$E1327,AV$23),COUNTIFS('Calendar Calcs'!$E$2:$E1327,AV$23,'Calendar Calcs'!$D$2:$D1327,"&lt;="&amp;WEEKDAY($V360)))))</f>
        <v/>
      </c>
      <c r="AW360" s="69" t="str">
        <f>IF($AO360="","", IF($AO360&lt;AW$23,0,IF($AO360&gt;AW$23,COUNTIFS('Calendar Calcs'!$E$2:$E1327,AW$23),COUNTIFS('Calendar Calcs'!$E$2:$E1327,AW$23,'Calendar Calcs'!$D$2:$D1327,"&lt;="&amp;WEEKDAY($V360)))))</f>
        <v/>
      </c>
      <c r="AX360" s="69" t="str">
        <f>IF($AO360="","", IF($AO360&lt;AX$23,0,IF($AO360&gt;AX$23,COUNTIFS('Calendar Calcs'!$E$2:$E1327,AX$23),COUNTIFS('Calendar Calcs'!$E$2:$E1327,AX$23,'Calendar Calcs'!$D$2:$D1327,"&lt;="&amp;WEEKDAY($V360)))))</f>
        <v/>
      </c>
      <c r="AY360" s="69" t="str">
        <f>IF($W360="","",VLOOKUP($W360,'Calendar Calcs'!$B$2:$E1327,4,FALSE))</f>
        <v/>
      </c>
      <c r="AZ360" s="69" t="str">
        <f>IF($AY360="","",IF($AY360&gt;AZ$23,0,IF($AY360&lt;AZ$23,COUNTIFS('Calendar Calcs'!$E$2:$E1327,AZ$23),COUNTIFS('Calendar Calcs'!$E$2:$E1327,AZ$23,'Calendar Calcs'!$D$2:$D1327,"&gt;="&amp;WEEKDAY($W360)))))</f>
        <v/>
      </c>
      <c r="BA360" s="69" t="str">
        <f>IF($AY360="","",IF($AY360&gt;BA$23,0,IF($AY360&lt;BA$23,COUNTIFS('Calendar Calcs'!$E$2:$E1327,BA$23),COUNTIFS('Calendar Calcs'!$E$2:$E1327,BA$23,'Calendar Calcs'!$D$2:$D1327,"&gt;="&amp;WEEKDAY($W360)))))</f>
        <v/>
      </c>
      <c r="BB360" s="69" t="str">
        <f>IF($AY360="","",IF($AY360&gt;BB$23,0,IF($AY360&lt;BB$23,COUNTIFS('Calendar Calcs'!$E$2:$E1327,BB$23),COUNTIFS('Calendar Calcs'!$E$2:$E1327,BB$23,'Calendar Calcs'!$D$2:$D1327,"&gt;="&amp;WEEKDAY($W360)))))</f>
        <v/>
      </c>
      <c r="BC360" s="69" t="str">
        <f>IF($AY360="","",IF($AY360&gt;BC$23,0,IF($AY360&lt;BC$23,COUNTIFS('Calendar Calcs'!$E$2:$E1327,BC$23),COUNTIFS('Calendar Calcs'!$E$2:$E1327,BC$23,'Calendar Calcs'!$D$2:$D1327,"&gt;="&amp;WEEKDAY($W360)))))</f>
        <v/>
      </c>
      <c r="BD360" s="69" t="str">
        <f>IF($AY360="","",IF($AY360&gt;BD$23,0,IF($AY360&lt;BD$23,COUNTIFS('Calendar Calcs'!$E$2:$E1327,BD$23),COUNTIFS('Calendar Calcs'!$E$2:$E1327,BD$23,'Calendar Calcs'!$D$2:$D1327,"&gt;="&amp;WEEKDAY($W360)))))</f>
        <v/>
      </c>
      <c r="BE360" s="69" t="str">
        <f>IF($AY360="","",IF($AY360&gt;BE$23,0,IF($AY360&lt;BE$23,COUNTIFS('Calendar Calcs'!$E$2:$E1327,BE$23),COUNTIFS('Calendar Calcs'!$E$2:$E1327,BE$23,'Calendar Calcs'!$D$2:$D1327,"&gt;="&amp;WEEKDAY($W360)))))</f>
        <v/>
      </c>
      <c r="BF360" s="69" t="str">
        <f>IF($AY360="","",IF($AY360&gt;BF$23,0,IF($AY360&lt;BF$23,COUNTIFS('Calendar Calcs'!$E$2:$E1327,BF$23),COUNTIFS('Calendar Calcs'!$E$2:$E1327,BF$23,'Calendar Calcs'!$D$2:$D1327,"&gt;="&amp;WEEKDAY($W360)))))</f>
        <v/>
      </c>
      <c r="BG360" s="69" t="str">
        <f>IF($AY360="","",IF($AY360&gt;BG$23,0,IF($AY360&lt;BG$23,COUNTIFS('Calendar Calcs'!$E$2:$E1327,BG$23),COUNTIFS('Calendar Calcs'!$E$2:$E1327,BG$23,'Calendar Calcs'!$D$2:$D1327,"&gt;="&amp;WEEKDAY($W360)))))</f>
        <v/>
      </c>
      <c r="BH360" s="69">
        <f t="shared" si="113"/>
        <v>6</v>
      </c>
      <c r="BI360" s="69">
        <f>IF(Cover!$E$43="","",VLOOKUP(Cover!$E$43,'Calendar Calcs'!$B$2:$E1327,4,FALSE))</f>
        <v>1</v>
      </c>
      <c r="BJ360" s="69">
        <f>IF($BI360="","", IF($BI360&lt;BJ$23,0,IF($BI360&gt;=BJ$23,COUNTIFS('Calendar Calcs'!$E$2:$E1327,BJ$23),COUNTIFS('Calendar Calcs'!$E$2:$E1327,BJ$23,'Calendar Calcs'!$D$2:$D1327,"&lt;="&amp;WEEKDAY($V360)))))</f>
        <v>1</v>
      </c>
      <c r="BK360" s="69">
        <f t="shared" si="110"/>
        <v>6</v>
      </c>
      <c r="BN360" s="69" t="str">
        <f>IF(T360&gt;0,"FTE",IF(Cover!$E$47="Weekly",IF(S360&gt;29.75,"FTE","PTE"),IF(S360&gt;59.75,"FTE","PTE")))</f>
        <v>PTE</v>
      </c>
      <c r="BO360" s="69">
        <f>IF(BN360="FTE",30,IF(Cover!$E$47="Weekly",'STEP 2 EE Data'!S360,'STEP 2 EE Data'!S360/2))</f>
        <v>0</v>
      </c>
      <c r="BP360" s="209">
        <f t="shared" si="114"/>
        <v>0</v>
      </c>
      <c r="BQ360" s="209">
        <f t="shared" si="115"/>
        <v>0</v>
      </c>
      <c r="BR360" s="209">
        <f t="shared" si="116"/>
        <v>0</v>
      </c>
      <c r="BS360" s="209">
        <f t="shared" si="117"/>
        <v>0</v>
      </c>
      <c r="BT360" s="209">
        <f t="shared" si="118"/>
        <v>0</v>
      </c>
      <c r="BU360" s="209">
        <f t="shared" si="119"/>
        <v>0</v>
      </c>
      <c r="BV360" s="209">
        <f t="shared" si="120"/>
        <v>0</v>
      </c>
      <c r="BW360" s="209">
        <f t="shared" si="121"/>
        <v>0</v>
      </c>
      <c r="BX360" s="209">
        <f t="shared" si="122"/>
        <v>0</v>
      </c>
      <c r="CC360" s="210" t="str">
        <f>IF(B360="","",IF(C360="",IF(Cover!$E$47="Weekly",'STEP 3 EE Comp'!BI365*8,'STEP 3 EE Comp'!BI365*4),IF(Cover!$E$47="Weekly",'STEP 3 EE Comp'!BI365,'STEP 3 EE Comp'!BI365)))</f>
        <v/>
      </c>
      <c r="CD360" s="82" t="str">
        <f t="shared" si="123"/>
        <v/>
      </c>
      <c r="CE360" s="417">
        <f t="shared" si="124"/>
        <v>1</v>
      </c>
      <c r="CF360" s="82" t="str">
        <f t="shared" si="125"/>
        <v>Good</v>
      </c>
      <c r="CG360" s="82">
        <f t="shared" si="126"/>
        <v>0</v>
      </c>
      <c r="CH360" s="234">
        <f t="shared" si="127"/>
        <v>0</v>
      </c>
    </row>
    <row r="361" spans="1:86" s="69" customFormat="1" x14ac:dyDescent="0.3">
      <c r="A361" s="555"/>
      <c r="B361" s="52"/>
      <c r="C361" s="52"/>
      <c r="D361" s="52"/>
      <c r="E361" s="52"/>
      <c r="F361" s="507"/>
      <c r="G361" s="210">
        <f t="shared" si="128"/>
        <v>0</v>
      </c>
      <c r="H361" s="82">
        <f t="shared" si="109"/>
        <v>0</v>
      </c>
      <c r="I361" s="211"/>
      <c r="J361" s="441" t="s">
        <v>21</v>
      </c>
      <c r="K361" s="441" t="s">
        <v>21</v>
      </c>
      <c r="L361" s="441" t="s">
        <v>21</v>
      </c>
      <c r="M361" s="441" t="s">
        <v>21</v>
      </c>
      <c r="N361" s="568" t="s">
        <v>21</v>
      </c>
      <c r="O361" s="211"/>
      <c r="P361" s="212" t="str">
        <f>IF(B361="","",
IF(AND(V361="",W361="",B361&lt;&gt;""),"Employed",
IF(AND(V361&lt;&gt;"",W361="",B361&lt;&gt;""),"Terminated",
IF(AND(V361&lt;&gt;"",W361&lt;&gt;"",B361&lt;&gt;""),IF(W361&lt;Cover!$E$43,"Employed","Furloughed"),
IF(AND(V361="",W361&lt;&gt;"",B361&lt;&gt;""),IF(W361&lt;Cover!$E$43,"Employed","Rehired"))))))</f>
        <v/>
      </c>
      <c r="Q361" s="211"/>
      <c r="R361" s="536"/>
      <c r="S361" s="563"/>
      <c r="T361" s="536"/>
      <c r="U361" s="82">
        <f>IF(Cover!$E$47="Weekly",IF(T361&gt;0,T361,R361*S361),IF(T361&gt;0,T361,R361*S361)/2)</f>
        <v>0</v>
      </c>
      <c r="V361" s="564"/>
      <c r="W361" s="564"/>
      <c r="Y361" s="213" t="str">
        <f>IF($B361="","",IF('Actual Allocation Calc'!$AH$78="A",
IF($P361="Employed",$U361/7*BJ361,
IF(AND($P361="Terminated"),($U361/7*AP361),
IF(AND($P361="Furloughed"),($U361/7*AP361)+($U361/7*AZ361),
IF(AND($P361="Rehired"),($U361/7*AZ361),
IF(AND($P361="Terminated",AP361&gt;0),$U361,
IF($P361="Furloughed",IF(AP361&gt;0,$U361)+IF(AZ361&gt;0,$U361),
IF($P361="Rehired",IF(AZ361&gt;0,$U361)))))))),IF('Actual Allocation Calc'!$AH$78="C",'Actual Allocation Calc'!L361,'Actual Allocation Calc'!U361+IF($P361="Employed",$U361/7*BJ361,
IF(AND($P361="Terminated"),($U361/7*AP361),
IF(AND($P361="Furloughed"),($U361/7*AP361)+($U361/7*AZ361),
IF(AND($P361="Rehired"),($U361/7*AZ361),
IF(AND($P361="Terminated",AP361&gt;0),$U361,
IF($P361="Furloughed",IF(AP361&gt;0,$U361)+IF(AZ361&gt;0,$U361),
IF($P361="Rehired",IF(AZ361&gt;0,$U361))))))))*'Actual Allocation Calc'!$AH$99)))</f>
        <v/>
      </c>
      <c r="Z361" s="210" t="str">
        <f>IF($B361="","",IF('Actual Allocation Calc'!$AI$78="A",
IF($P361="Employed",$U361,
IF(AND($P361="Terminated"),($U361/7*AQ361),
IF(AND($P361="Furloughed"),($U361/7*AQ361)+($U361/7*BA361),
IF(AND($P361="Rehired"),($U361/7*BA361),
IF(AND($P361="Terminated",AQ361&gt;0),$U361,
IF($P361="Furloughed",IF(AQ361&gt;0,$U361)+IF(BA361&gt;0,$U361),
IF($P361="Rehired",IF(BA361&gt;0,$U361)))))))),IF('Actual Allocation Calc'!$AI$78="C",'Actual Allocation Calc'!M361,'Actual Allocation Calc'!V361+IF($P361="Employed",$U361,
IF(AND($P361="Terminated"),($U361/7*AQ361),
IF(AND($P361="Furloughed"),($U361/7*AQ361)+($U361/7*BA361),
IF(AND($P361="Rehired"),($U361/7*BA361),
IF(AND($P361="Terminated",AQ361&gt;0),$U361,
IF($P361="Furloughed",IF(AQ361&gt;0,$U361)+IF(BA361&gt;0,$U361),
IF($P361="Rehired",IF(BA361&gt;0,$U361))))))))*'Actual Allocation Calc'!$AI$99)))</f>
        <v/>
      </c>
      <c r="AA361" s="210" t="str">
        <f>IF($B361="","",IF('Actual Allocation Calc'!$AJ$78="A",
IF($P361="Employed",$U361,
IF(AND($P361="Terminated"),($U361/7*AR361),
IF(AND($P361="Furloughed"),($U361/7*AR361)+($U361/7*BB361),
IF(AND($P361="Rehired"),($U361/7*BB361),
IF(AND($P361="Terminated",AR361&gt;0),$U361,
IF($P361="Furloughed",IF(AR361&gt;0,$U361)+IF(BB361&gt;0,$U361),
IF($P361="Rehired",IF(BB361&gt;0,$U361)))))))),IF('Actual Allocation Calc'!$AJ$78="C",'Actual Allocation Calc'!N361,'Actual Allocation Calc'!W361+IF($P361="Employed",$U361,
IF(AND($P361="Terminated"),($U361/7*AR361),
IF(AND($P361="Furloughed"),($U361/7*AR361)+($U361/7*BB361),
IF(AND($P361="Rehired"),($U361/7*BB361),
IF(AND($P361="Terminated",AR361&gt;0),$U361,
IF($P361="Furloughed",IF(AR361&gt;0,$U361)+IF(BB361&gt;0,$U361),
IF($P361="Rehired",IF(BB361&gt;0,$U361))))))))*'Actual Allocation Calc'!$AJ$99)))</f>
        <v/>
      </c>
      <c r="AB361" s="210" t="str">
        <f>IF($B361="","",IF('Actual Allocation Calc'!$AK$78="A",
IF($P361="Employed",$U361,
IF(AND($P361="Terminated"),($U361/7*AS361),
IF(AND($P361="Furloughed"),($U361/7*AS361)+($U361/7*BC361),
IF(AND($P361="Rehired"),($U361/7*BC361),
IF(AND($P361="Terminated",AS361&gt;0),$U361,
IF($P361="Furloughed",IF(AS361&gt;0,$U361)+IF(BC361&gt;0,$U361),
IF($P361="Rehired",IF(BC361&gt;0,$U361)))))))),IF('Actual Allocation Calc'!$AK$78="C",'Actual Allocation Calc'!O361,'Actual Allocation Calc'!X361+IF($P361="Employed",$U361,
IF(AND($P361="Terminated"),($U361/7*AS361),
IF(AND($P361="Furloughed"),($U361/7*AS361)+($U361/7*BC361),
IF(AND($P361="Rehired"),($U361/7*BC361),
IF(AND($P361="Terminated",AS361&gt;0),$U361,
IF($P361="Furloughed",IF(AS361&gt;0,$U361)+IF(BC361&gt;0,$U361),
IF($P361="Rehired",IF(BC361&gt;0,$U361))))))))*'Actual Allocation Calc'!$AK$99)))</f>
        <v/>
      </c>
      <c r="AC361" s="210" t="str">
        <f>IF($B361="","",IF('Actual Allocation Calc'!$AL$78="A",
IF($P361="Employed",$U361,
IF(AND($P361="Terminated"),($U361/7*AT361),
IF(AND($P361="Furloughed"),($U361/7*AT361)+($U361/7*BD361),
IF(AND($P361="Rehired"),($U361/7*BD361),
IF(AND($P361="Terminated",AT361&gt;0),$U361,
IF($P361="Furloughed",IF(AT361&gt;0,$U361)+IF(BD361&gt;0,$U361),
IF($P361="Rehired",IF(BD361&gt;0,$U361)))))))),IF('Actual Allocation Calc'!$AL$78="C",'Actual Allocation Calc'!P361,'Actual Allocation Calc'!Y361+IF($P361="Employed",$U361,
IF(AND($P361="Terminated"),($U361/7*AT361),
IF(AND($P361="Furloughed"),($U361/7*AT361)+($U361/7*BD361),
IF(AND($P361="Rehired"),($U361/7*BD361),
IF(AND($P361="Terminated",AT361&gt;0),$U361,
IF($P361="Furloughed",IF(AT361&gt;0,$U361)+IF(BD361&gt;0,$U361),
IF($P361="Rehired",IF(BD361&gt;0,$U361))))))))*'Actual Allocation Calc'!$AL$99)))</f>
        <v/>
      </c>
      <c r="AD361" s="210" t="str">
        <f>IF($B361="","",IF('Actual Allocation Calc'!$AM$78="A",
IF($P361="Employed",$U361,
IF(AND($P361="Terminated"),($U361/7*AU361),
IF(AND($P361="Furloughed"),($U361/7*AU361)+($U361/7*BE361),
IF(AND($P361="Rehired"),($U361/7*BE361),
IF(AND($P361="Terminated",AU361&gt;0),$U361,
IF($P361="Furloughed",IF(AU361&gt;0,$U361)+IF(BE361&gt;0,$U361),
IF($P361="Rehired",IF(BE361&gt;0,$U361)))))))),IF('Actual Allocation Calc'!$AM$78="C",'Actual Allocation Calc'!Q361,'Actual Allocation Calc'!Z361+IF($P361="Employed",$U361,
IF(AND($P361="Terminated"),($U361/7*AU361),
IF(AND($P361="Furloughed"),($U361/7*AU361)+($U361/7*BE361),
IF(AND($P361="Rehired"),($U361/7*BE361),
IF(AND($P361="Terminated",AU361&gt;0),$U361,
IF($P361="Furloughed",IF(AU361&gt;0,$U361)+IF(BE361&gt;0,$U361),
IF($P361="Rehired",IF(BE361&gt;0,$U361))))))))*'Actual Allocation Calc'!$AM$99)))</f>
        <v/>
      </c>
      <c r="AE361" s="210" t="str">
        <f>IF($B361="","",IF('Actual Allocation Calc'!$AN$78="A",
IF($P361="Employed",$U361,
IF(AND($P361="Terminated"),($U361/7*AV361),
IF(AND($P361="Furloughed"),($U361/7*AV361)+($U361/7*BF361),
IF(AND($P361="Rehired"),($U361/7*BF361),
IF(AND($P361="Terminated",AV361&gt;0),$U361,
IF($P361="Furloughed",IF(AV361&gt;0,$U361)+IF(BF361&gt;0,$U361),
IF($P361="Rehired",IF(BF361&gt;0,$U361)))))))),IF('Actual Allocation Calc'!$AN$78="C",'Actual Allocation Calc'!R361,'Actual Allocation Calc'!AA361+IF($P361="Employed",$U361,
IF(AND($P361="Terminated"),($U361/7*AV361),
IF(AND($P361="Furloughed"),($U361/7*AV361)+($U361/7*BF361),
IF(AND($P361="Rehired"),($U361/7*BF361),
IF(AND($P361="Terminated",AV361&gt;0),$U361,
IF($P361="Furloughed",IF(AV361&gt;0,$U361)+IF(BF361&gt;0,$U361),
IF($P361="Rehired",IF(BF361&gt;0,$U361))))))))*'Actual Allocation Calc'!$AN$99)))</f>
        <v/>
      </c>
      <c r="AF361" s="210" t="str">
        <f>IF($B361="","",IF('Actual Allocation Calc'!$AO$78="A",
IF($P361="Employed",$U361,
IF(AND($P361="Terminated"),($U361/7*AW361),
IF(AND($P361="Furloughed"),($U361/7*AW361)+($U361/7*BG361),
IF(AND($P361="Rehired"),($U361/7*BG361),
IF(AND($P361="Terminated",AW361&gt;0),$U361,
IF($P361="Furloughed",IF(AW361&gt;0,$U361)+IF(BG361&gt;0,$U361),
IF($P361="Rehired",IF(BG361&gt;0,$U361)))))))),IF('Actual Allocation Calc'!$AO$78="C",'Actual Allocation Calc'!S361,'Actual Allocation Calc'!AB361+IF($P361="Employed",$U361,
IF(AND($P361="Terminated"),($U361/7*AW361),
IF(AND($P361="Furloughed"),($U361/7*AW361)+($U361/7*BG361),
IF(AND($P361="Rehired"),($U361/7*BG361),
IF(AND($P361="Terminated",AW361&gt;0),$U361,
IF($P361="Furloughed",IF(AW361&gt;0,$U361)+IF(BG361&gt;0,$U361),
IF($P361="Rehired",IF(BG361&gt;0,$U361))))))))*'Actual Allocation Calc'!$AO$99)))</f>
        <v/>
      </c>
      <c r="AG361" s="210" t="str">
        <f>IF($B361="","",IF('Actual Allocation Calc'!$AP$78="A",
IF($P361="Employed",$U361/7*BK361,
IF(AND($P361="Terminated"),($U361/7*AX361),
IF(AND($P361="Furloughed"),($U361/7*AX361)+($U361/7*BH361),
IF(AND($P361="Rehired"),($U361/7*BH361),
IF(AND($P361="Terminated",AX361&gt;0),$U361,
IF($P361="Furloughed",IF(AX361&gt;0,$U361)+IF(BH361&gt;0,$U361),
IF($P361="Rehired",IF(BH361&gt;0,$U361)))))))),IF('Actual Allocation Calc'!$AP$78="C",'Actual Allocation Calc'!T361,'Actual Allocation Calc'!AC361+IF($P361="Employed",$U361/7*BK361,
IF(AND($P361="Terminated"),($U361/7*AX361),
IF(AND($P361="Furloughed"),($U361/7*AX361)+($U361/7*BH361),
IF(AND($P361="Rehired"),($U361/7*BH361),
IF(AND($P361="Terminated",AX361&gt;0),$U361,
IF($P361="Furloughed",IF(AX361&gt;0,$U361)+IF(BH361&gt;0,$U361),
IF($P361="Rehired",IF(BH361&gt;0,$U361))))))))*'Actual Allocation Calc'!$AP$99)))</f>
        <v/>
      </c>
      <c r="AH361" s="536"/>
      <c r="AI361" s="82">
        <f t="shared" si="129"/>
        <v>0</v>
      </c>
      <c r="AJ361" s="210">
        <f t="shared" si="111"/>
        <v>0</v>
      </c>
      <c r="AK361" s="397" t="str">
        <f t="shared" si="112"/>
        <v/>
      </c>
      <c r="AM361" s="122"/>
      <c r="AO361" s="214" t="str">
        <f>IFERROR(IF($V361="","",VLOOKUP(V361,'Calendar Calcs'!$B$2:$E1328,4,FALSE)),0)</f>
        <v/>
      </c>
      <c r="AP361" s="69" t="str">
        <f>IF($AO361="","", IF($AO361&lt;AP$23,0,IF($AO361&gt;AP$23,COUNTIFS('Calendar Calcs'!$E$2:$E1328,AP$23),COUNTIFS('Calendar Calcs'!$E$2:$E1328,AP$23,'Calendar Calcs'!$D$2:$D1328,"&lt;="&amp;WEEKDAY($V361)))))</f>
        <v/>
      </c>
      <c r="AQ361" s="69" t="str">
        <f>IF($AO361="","", IF($AO361&lt;AQ$23,0,IF($AO361&gt;AQ$23,COUNTIFS('Calendar Calcs'!$E$2:$E1328,AQ$23),COUNTIFS('Calendar Calcs'!$E$2:$E1328,AQ$23,'Calendar Calcs'!$D$2:$D1328,"&lt;="&amp;WEEKDAY($V361)))))</f>
        <v/>
      </c>
      <c r="AR361" s="69" t="str">
        <f>IF($AO361="","", IF($AO361&lt;AR$23,0,IF($AO361&gt;AR$23,COUNTIFS('Calendar Calcs'!$E$2:$E1328,AR$23),COUNTIFS('Calendar Calcs'!$E$2:$E1328,AR$23,'Calendar Calcs'!$D$2:$D1328,"&lt;="&amp;WEEKDAY($V361)))))</f>
        <v/>
      </c>
      <c r="AS361" s="69" t="str">
        <f>IF($AO361="","", IF($AO361&lt;AS$23,0,IF($AO361&gt;AS$23,COUNTIFS('Calendar Calcs'!$E$2:$E1328,AS$23),COUNTIFS('Calendar Calcs'!$E$2:$E1328,AS$23,'Calendar Calcs'!$D$2:$D1328,"&lt;="&amp;WEEKDAY($V361)))))</f>
        <v/>
      </c>
      <c r="AT361" s="69" t="str">
        <f>IF($AO361="","", IF($AO361&lt;AT$23,0,IF($AO361&gt;AT$23,COUNTIFS('Calendar Calcs'!$E$2:$E1328,AT$23),COUNTIFS('Calendar Calcs'!$E$2:$E1328,AT$23,'Calendar Calcs'!$D$2:$D1328,"&lt;="&amp;WEEKDAY($V361)))))</f>
        <v/>
      </c>
      <c r="AU361" s="69" t="str">
        <f>IF($AO361="","", IF($AO361&lt;AU$23,0,IF($AO361&gt;AU$23,COUNTIFS('Calendar Calcs'!$E$2:$E1328,AU$23),COUNTIFS('Calendar Calcs'!$E$2:$E1328,AU$23,'Calendar Calcs'!$D$2:$D1328,"&lt;="&amp;WEEKDAY($V361)))))</f>
        <v/>
      </c>
      <c r="AV361" s="69" t="str">
        <f>IF($AO361="","", IF($AO361&lt;AV$23,0,IF($AO361&gt;AV$23,COUNTIFS('Calendar Calcs'!$E$2:$E1328,AV$23),COUNTIFS('Calendar Calcs'!$E$2:$E1328,AV$23,'Calendar Calcs'!$D$2:$D1328,"&lt;="&amp;WEEKDAY($V361)))))</f>
        <v/>
      </c>
      <c r="AW361" s="69" t="str">
        <f>IF($AO361="","", IF($AO361&lt;AW$23,0,IF($AO361&gt;AW$23,COUNTIFS('Calendar Calcs'!$E$2:$E1328,AW$23),COUNTIFS('Calendar Calcs'!$E$2:$E1328,AW$23,'Calendar Calcs'!$D$2:$D1328,"&lt;="&amp;WEEKDAY($V361)))))</f>
        <v/>
      </c>
      <c r="AX361" s="69" t="str">
        <f>IF($AO361="","", IF($AO361&lt;AX$23,0,IF($AO361&gt;AX$23,COUNTIFS('Calendar Calcs'!$E$2:$E1328,AX$23),COUNTIFS('Calendar Calcs'!$E$2:$E1328,AX$23,'Calendar Calcs'!$D$2:$D1328,"&lt;="&amp;WEEKDAY($V361)))))</f>
        <v/>
      </c>
      <c r="AY361" s="69" t="str">
        <f>IF($W361="","",VLOOKUP($W361,'Calendar Calcs'!$B$2:$E1328,4,FALSE))</f>
        <v/>
      </c>
      <c r="AZ361" s="69" t="str">
        <f>IF($AY361="","",IF($AY361&gt;AZ$23,0,IF($AY361&lt;AZ$23,COUNTIFS('Calendar Calcs'!$E$2:$E1328,AZ$23),COUNTIFS('Calendar Calcs'!$E$2:$E1328,AZ$23,'Calendar Calcs'!$D$2:$D1328,"&gt;="&amp;WEEKDAY($W361)))))</f>
        <v/>
      </c>
      <c r="BA361" s="69" t="str">
        <f>IF($AY361="","",IF($AY361&gt;BA$23,0,IF($AY361&lt;BA$23,COUNTIFS('Calendar Calcs'!$E$2:$E1328,BA$23),COUNTIFS('Calendar Calcs'!$E$2:$E1328,BA$23,'Calendar Calcs'!$D$2:$D1328,"&gt;="&amp;WEEKDAY($W361)))))</f>
        <v/>
      </c>
      <c r="BB361" s="69" t="str">
        <f>IF($AY361="","",IF($AY361&gt;BB$23,0,IF($AY361&lt;BB$23,COUNTIFS('Calendar Calcs'!$E$2:$E1328,BB$23),COUNTIFS('Calendar Calcs'!$E$2:$E1328,BB$23,'Calendar Calcs'!$D$2:$D1328,"&gt;="&amp;WEEKDAY($W361)))))</f>
        <v/>
      </c>
      <c r="BC361" s="69" t="str">
        <f>IF($AY361="","",IF($AY361&gt;BC$23,0,IF($AY361&lt;BC$23,COUNTIFS('Calendar Calcs'!$E$2:$E1328,BC$23),COUNTIFS('Calendar Calcs'!$E$2:$E1328,BC$23,'Calendar Calcs'!$D$2:$D1328,"&gt;="&amp;WEEKDAY($W361)))))</f>
        <v/>
      </c>
      <c r="BD361" s="69" t="str">
        <f>IF($AY361="","",IF($AY361&gt;BD$23,0,IF($AY361&lt;BD$23,COUNTIFS('Calendar Calcs'!$E$2:$E1328,BD$23),COUNTIFS('Calendar Calcs'!$E$2:$E1328,BD$23,'Calendar Calcs'!$D$2:$D1328,"&gt;="&amp;WEEKDAY($W361)))))</f>
        <v/>
      </c>
      <c r="BE361" s="69" t="str">
        <f>IF($AY361="","",IF($AY361&gt;BE$23,0,IF($AY361&lt;BE$23,COUNTIFS('Calendar Calcs'!$E$2:$E1328,BE$23),COUNTIFS('Calendar Calcs'!$E$2:$E1328,BE$23,'Calendar Calcs'!$D$2:$D1328,"&gt;="&amp;WEEKDAY($W361)))))</f>
        <v/>
      </c>
      <c r="BF361" s="69" t="str">
        <f>IF($AY361="","",IF($AY361&gt;BF$23,0,IF($AY361&lt;BF$23,COUNTIFS('Calendar Calcs'!$E$2:$E1328,BF$23),COUNTIFS('Calendar Calcs'!$E$2:$E1328,BF$23,'Calendar Calcs'!$D$2:$D1328,"&gt;="&amp;WEEKDAY($W361)))))</f>
        <v/>
      </c>
      <c r="BG361" s="69" t="str">
        <f>IF($AY361="","",IF($AY361&gt;BG$23,0,IF($AY361&lt;BG$23,COUNTIFS('Calendar Calcs'!$E$2:$E1328,BG$23),COUNTIFS('Calendar Calcs'!$E$2:$E1328,BG$23,'Calendar Calcs'!$D$2:$D1328,"&gt;="&amp;WEEKDAY($W361)))))</f>
        <v/>
      </c>
      <c r="BH361" s="69">
        <f t="shared" si="113"/>
        <v>6</v>
      </c>
      <c r="BI361" s="69">
        <f>IF(Cover!$E$43="","",VLOOKUP(Cover!$E$43,'Calendar Calcs'!$B$2:$E1328,4,FALSE))</f>
        <v>1</v>
      </c>
      <c r="BJ361" s="69">
        <f>IF($BI361="","", IF($BI361&lt;BJ$23,0,IF($BI361&gt;=BJ$23,COUNTIFS('Calendar Calcs'!$E$2:$E1328,BJ$23),COUNTIFS('Calendar Calcs'!$E$2:$E1328,BJ$23,'Calendar Calcs'!$D$2:$D1328,"&lt;="&amp;WEEKDAY($V361)))))</f>
        <v>1</v>
      </c>
      <c r="BK361" s="69">
        <f t="shared" si="110"/>
        <v>6</v>
      </c>
      <c r="BN361" s="69" t="str">
        <f>IF(T361&gt;0,"FTE",IF(Cover!$E$47="Weekly",IF(S361&gt;29.75,"FTE","PTE"),IF(S361&gt;59.75,"FTE","PTE")))</f>
        <v>PTE</v>
      </c>
      <c r="BO361" s="69">
        <f>IF(BN361="FTE",30,IF(Cover!$E$47="Weekly",'STEP 2 EE Data'!S361,'STEP 2 EE Data'!S361/2))</f>
        <v>0</v>
      </c>
      <c r="BP361" s="209">
        <f t="shared" si="114"/>
        <v>0</v>
      </c>
      <c r="BQ361" s="209">
        <f t="shared" si="115"/>
        <v>0</v>
      </c>
      <c r="BR361" s="209">
        <f t="shared" si="116"/>
        <v>0</v>
      </c>
      <c r="BS361" s="209">
        <f t="shared" si="117"/>
        <v>0</v>
      </c>
      <c r="BT361" s="209">
        <f t="shared" si="118"/>
        <v>0</v>
      </c>
      <c r="BU361" s="209">
        <f t="shared" si="119"/>
        <v>0</v>
      </c>
      <c r="BV361" s="209">
        <f t="shared" si="120"/>
        <v>0</v>
      </c>
      <c r="BW361" s="209">
        <f t="shared" si="121"/>
        <v>0</v>
      </c>
      <c r="BX361" s="209">
        <f t="shared" si="122"/>
        <v>0</v>
      </c>
      <c r="CC361" s="210" t="str">
        <f>IF(B361="","",IF(C361="",IF(Cover!$E$47="Weekly",'STEP 3 EE Comp'!BI366*8,'STEP 3 EE Comp'!BI366*4),IF(Cover!$E$47="Weekly",'STEP 3 EE Comp'!BI366,'STEP 3 EE Comp'!BI366)))</f>
        <v/>
      </c>
      <c r="CD361" s="82" t="str">
        <f t="shared" si="123"/>
        <v/>
      </c>
      <c r="CE361" s="417">
        <f t="shared" si="124"/>
        <v>1</v>
      </c>
      <c r="CF361" s="82" t="str">
        <f t="shared" si="125"/>
        <v>Good</v>
      </c>
      <c r="CG361" s="82">
        <f t="shared" si="126"/>
        <v>0</v>
      </c>
      <c r="CH361" s="234">
        <f t="shared" si="127"/>
        <v>0</v>
      </c>
    </row>
    <row r="362" spans="1:86" s="69" customFormat="1" x14ac:dyDescent="0.3">
      <c r="A362" s="555"/>
      <c r="B362" s="52"/>
      <c r="C362" s="52"/>
      <c r="D362" s="52"/>
      <c r="E362" s="52"/>
      <c r="F362" s="507"/>
      <c r="G362" s="210">
        <f t="shared" si="128"/>
        <v>0</v>
      </c>
      <c r="H362" s="82">
        <f t="shared" si="109"/>
        <v>0</v>
      </c>
      <c r="I362" s="211"/>
      <c r="J362" s="441" t="s">
        <v>21</v>
      </c>
      <c r="K362" s="441" t="s">
        <v>21</v>
      </c>
      <c r="L362" s="441" t="s">
        <v>21</v>
      </c>
      <c r="M362" s="441" t="s">
        <v>21</v>
      </c>
      <c r="N362" s="568" t="s">
        <v>21</v>
      </c>
      <c r="O362" s="211"/>
      <c r="P362" s="212" t="str">
        <f>IF(B362="","",
IF(AND(V362="",W362="",B362&lt;&gt;""),"Employed",
IF(AND(V362&lt;&gt;"",W362="",B362&lt;&gt;""),"Terminated",
IF(AND(V362&lt;&gt;"",W362&lt;&gt;"",B362&lt;&gt;""),IF(W362&lt;Cover!$E$43,"Employed","Furloughed"),
IF(AND(V362="",W362&lt;&gt;"",B362&lt;&gt;""),IF(W362&lt;Cover!$E$43,"Employed","Rehired"))))))</f>
        <v/>
      </c>
      <c r="Q362" s="211"/>
      <c r="R362" s="536"/>
      <c r="S362" s="563"/>
      <c r="T362" s="536"/>
      <c r="U362" s="82">
        <f>IF(Cover!$E$47="Weekly",IF(T362&gt;0,T362,R362*S362),IF(T362&gt;0,T362,R362*S362)/2)</f>
        <v>0</v>
      </c>
      <c r="V362" s="564"/>
      <c r="W362" s="564"/>
      <c r="Y362" s="213" t="str">
        <f>IF($B362="","",IF('Actual Allocation Calc'!$AH$78="A",
IF($P362="Employed",$U362/7*BJ362,
IF(AND($P362="Terminated"),($U362/7*AP362),
IF(AND($P362="Furloughed"),($U362/7*AP362)+($U362/7*AZ362),
IF(AND($P362="Rehired"),($U362/7*AZ362),
IF(AND($P362="Terminated",AP362&gt;0),$U362,
IF($P362="Furloughed",IF(AP362&gt;0,$U362)+IF(AZ362&gt;0,$U362),
IF($P362="Rehired",IF(AZ362&gt;0,$U362)))))))),IF('Actual Allocation Calc'!$AH$78="C",'Actual Allocation Calc'!L362,'Actual Allocation Calc'!U362+IF($P362="Employed",$U362/7*BJ362,
IF(AND($P362="Terminated"),($U362/7*AP362),
IF(AND($P362="Furloughed"),($U362/7*AP362)+($U362/7*AZ362),
IF(AND($P362="Rehired"),($U362/7*AZ362),
IF(AND($P362="Terminated",AP362&gt;0),$U362,
IF($P362="Furloughed",IF(AP362&gt;0,$U362)+IF(AZ362&gt;0,$U362),
IF($P362="Rehired",IF(AZ362&gt;0,$U362))))))))*'Actual Allocation Calc'!$AH$99)))</f>
        <v/>
      </c>
      <c r="Z362" s="210" t="str">
        <f>IF($B362="","",IF('Actual Allocation Calc'!$AI$78="A",
IF($P362="Employed",$U362,
IF(AND($P362="Terminated"),($U362/7*AQ362),
IF(AND($P362="Furloughed"),($U362/7*AQ362)+($U362/7*BA362),
IF(AND($P362="Rehired"),($U362/7*BA362),
IF(AND($P362="Terminated",AQ362&gt;0),$U362,
IF($P362="Furloughed",IF(AQ362&gt;0,$U362)+IF(BA362&gt;0,$U362),
IF($P362="Rehired",IF(BA362&gt;0,$U362)))))))),IF('Actual Allocation Calc'!$AI$78="C",'Actual Allocation Calc'!M362,'Actual Allocation Calc'!V362+IF($P362="Employed",$U362,
IF(AND($P362="Terminated"),($U362/7*AQ362),
IF(AND($P362="Furloughed"),($U362/7*AQ362)+($U362/7*BA362),
IF(AND($P362="Rehired"),($U362/7*BA362),
IF(AND($P362="Terminated",AQ362&gt;0),$U362,
IF($P362="Furloughed",IF(AQ362&gt;0,$U362)+IF(BA362&gt;0,$U362),
IF($P362="Rehired",IF(BA362&gt;0,$U362))))))))*'Actual Allocation Calc'!$AI$99)))</f>
        <v/>
      </c>
      <c r="AA362" s="210" t="str">
        <f>IF($B362="","",IF('Actual Allocation Calc'!$AJ$78="A",
IF($P362="Employed",$U362,
IF(AND($P362="Terminated"),($U362/7*AR362),
IF(AND($P362="Furloughed"),($U362/7*AR362)+($U362/7*BB362),
IF(AND($P362="Rehired"),($U362/7*BB362),
IF(AND($P362="Terminated",AR362&gt;0),$U362,
IF($P362="Furloughed",IF(AR362&gt;0,$U362)+IF(BB362&gt;0,$U362),
IF($P362="Rehired",IF(BB362&gt;0,$U362)))))))),IF('Actual Allocation Calc'!$AJ$78="C",'Actual Allocation Calc'!N362,'Actual Allocation Calc'!W362+IF($P362="Employed",$U362,
IF(AND($P362="Terminated"),($U362/7*AR362),
IF(AND($P362="Furloughed"),($U362/7*AR362)+($U362/7*BB362),
IF(AND($P362="Rehired"),($U362/7*BB362),
IF(AND($P362="Terminated",AR362&gt;0),$U362,
IF($P362="Furloughed",IF(AR362&gt;0,$U362)+IF(BB362&gt;0,$U362),
IF($P362="Rehired",IF(BB362&gt;0,$U362))))))))*'Actual Allocation Calc'!$AJ$99)))</f>
        <v/>
      </c>
      <c r="AB362" s="210" t="str">
        <f>IF($B362="","",IF('Actual Allocation Calc'!$AK$78="A",
IF($P362="Employed",$U362,
IF(AND($P362="Terminated"),($U362/7*AS362),
IF(AND($P362="Furloughed"),($U362/7*AS362)+($U362/7*BC362),
IF(AND($P362="Rehired"),($U362/7*BC362),
IF(AND($P362="Terminated",AS362&gt;0),$U362,
IF($P362="Furloughed",IF(AS362&gt;0,$U362)+IF(BC362&gt;0,$U362),
IF($P362="Rehired",IF(BC362&gt;0,$U362)))))))),IF('Actual Allocation Calc'!$AK$78="C",'Actual Allocation Calc'!O362,'Actual Allocation Calc'!X362+IF($P362="Employed",$U362,
IF(AND($P362="Terminated"),($U362/7*AS362),
IF(AND($P362="Furloughed"),($U362/7*AS362)+($U362/7*BC362),
IF(AND($P362="Rehired"),($U362/7*BC362),
IF(AND($P362="Terminated",AS362&gt;0),$U362,
IF($P362="Furloughed",IF(AS362&gt;0,$U362)+IF(BC362&gt;0,$U362),
IF($P362="Rehired",IF(BC362&gt;0,$U362))))))))*'Actual Allocation Calc'!$AK$99)))</f>
        <v/>
      </c>
      <c r="AC362" s="210" t="str">
        <f>IF($B362="","",IF('Actual Allocation Calc'!$AL$78="A",
IF($P362="Employed",$U362,
IF(AND($P362="Terminated"),($U362/7*AT362),
IF(AND($P362="Furloughed"),($U362/7*AT362)+($U362/7*BD362),
IF(AND($P362="Rehired"),($U362/7*BD362),
IF(AND($P362="Terminated",AT362&gt;0),$U362,
IF($P362="Furloughed",IF(AT362&gt;0,$U362)+IF(BD362&gt;0,$U362),
IF($P362="Rehired",IF(BD362&gt;0,$U362)))))))),IF('Actual Allocation Calc'!$AL$78="C",'Actual Allocation Calc'!P362,'Actual Allocation Calc'!Y362+IF($P362="Employed",$U362,
IF(AND($P362="Terminated"),($U362/7*AT362),
IF(AND($P362="Furloughed"),($U362/7*AT362)+($U362/7*BD362),
IF(AND($P362="Rehired"),($U362/7*BD362),
IF(AND($P362="Terminated",AT362&gt;0),$U362,
IF($P362="Furloughed",IF(AT362&gt;0,$U362)+IF(BD362&gt;0,$U362),
IF($P362="Rehired",IF(BD362&gt;0,$U362))))))))*'Actual Allocation Calc'!$AL$99)))</f>
        <v/>
      </c>
      <c r="AD362" s="210" t="str">
        <f>IF($B362="","",IF('Actual Allocation Calc'!$AM$78="A",
IF($P362="Employed",$U362,
IF(AND($P362="Terminated"),($U362/7*AU362),
IF(AND($P362="Furloughed"),($U362/7*AU362)+($U362/7*BE362),
IF(AND($P362="Rehired"),($U362/7*BE362),
IF(AND($P362="Terminated",AU362&gt;0),$U362,
IF($P362="Furloughed",IF(AU362&gt;0,$U362)+IF(BE362&gt;0,$U362),
IF($P362="Rehired",IF(BE362&gt;0,$U362)))))))),IF('Actual Allocation Calc'!$AM$78="C",'Actual Allocation Calc'!Q362,'Actual Allocation Calc'!Z362+IF($P362="Employed",$U362,
IF(AND($P362="Terminated"),($U362/7*AU362),
IF(AND($P362="Furloughed"),($U362/7*AU362)+($U362/7*BE362),
IF(AND($P362="Rehired"),($U362/7*BE362),
IF(AND($P362="Terminated",AU362&gt;0),$U362,
IF($P362="Furloughed",IF(AU362&gt;0,$U362)+IF(BE362&gt;0,$U362),
IF($P362="Rehired",IF(BE362&gt;0,$U362))))))))*'Actual Allocation Calc'!$AM$99)))</f>
        <v/>
      </c>
      <c r="AE362" s="210" t="str">
        <f>IF($B362="","",IF('Actual Allocation Calc'!$AN$78="A",
IF($P362="Employed",$U362,
IF(AND($P362="Terminated"),($U362/7*AV362),
IF(AND($P362="Furloughed"),($U362/7*AV362)+($U362/7*BF362),
IF(AND($P362="Rehired"),($U362/7*BF362),
IF(AND($P362="Terminated",AV362&gt;0),$U362,
IF($P362="Furloughed",IF(AV362&gt;0,$U362)+IF(BF362&gt;0,$U362),
IF($P362="Rehired",IF(BF362&gt;0,$U362)))))))),IF('Actual Allocation Calc'!$AN$78="C",'Actual Allocation Calc'!R362,'Actual Allocation Calc'!AA362+IF($P362="Employed",$U362,
IF(AND($P362="Terminated"),($U362/7*AV362),
IF(AND($P362="Furloughed"),($U362/7*AV362)+($U362/7*BF362),
IF(AND($P362="Rehired"),($U362/7*BF362),
IF(AND($P362="Terminated",AV362&gt;0),$U362,
IF($P362="Furloughed",IF(AV362&gt;0,$U362)+IF(BF362&gt;0,$U362),
IF($P362="Rehired",IF(BF362&gt;0,$U362))))))))*'Actual Allocation Calc'!$AN$99)))</f>
        <v/>
      </c>
      <c r="AF362" s="210" t="str">
        <f>IF($B362="","",IF('Actual Allocation Calc'!$AO$78="A",
IF($P362="Employed",$U362,
IF(AND($P362="Terminated"),($U362/7*AW362),
IF(AND($P362="Furloughed"),($U362/7*AW362)+($U362/7*BG362),
IF(AND($P362="Rehired"),($U362/7*BG362),
IF(AND($P362="Terminated",AW362&gt;0),$U362,
IF($P362="Furloughed",IF(AW362&gt;0,$U362)+IF(BG362&gt;0,$U362),
IF($P362="Rehired",IF(BG362&gt;0,$U362)))))))),IF('Actual Allocation Calc'!$AO$78="C",'Actual Allocation Calc'!S362,'Actual Allocation Calc'!AB362+IF($P362="Employed",$U362,
IF(AND($P362="Terminated"),($U362/7*AW362),
IF(AND($P362="Furloughed"),($U362/7*AW362)+($U362/7*BG362),
IF(AND($P362="Rehired"),($U362/7*BG362),
IF(AND($P362="Terminated",AW362&gt;0),$U362,
IF($P362="Furloughed",IF(AW362&gt;0,$U362)+IF(BG362&gt;0,$U362),
IF($P362="Rehired",IF(BG362&gt;0,$U362))))))))*'Actual Allocation Calc'!$AO$99)))</f>
        <v/>
      </c>
      <c r="AG362" s="210" t="str">
        <f>IF($B362="","",IF('Actual Allocation Calc'!$AP$78="A",
IF($P362="Employed",$U362/7*BK362,
IF(AND($P362="Terminated"),($U362/7*AX362),
IF(AND($P362="Furloughed"),($U362/7*AX362)+($U362/7*BH362),
IF(AND($P362="Rehired"),($U362/7*BH362),
IF(AND($P362="Terminated",AX362&gt;0),$U362,
IF($P362="Furloughed",IF(AX362&gt;0,$U362)+IF(BH362&gt;0,$U362),
IF($P362="Rehired",IF(BH362&gt;0,$U362)))))))),IF('Actual Allocation Calc'!$AP$78="C",'Actual Allocation Calc'!T362,'Actual Allocation Calc'!AC362+IF($P362="Employed",$U362/7*BK362,
IF(AND($P362="Terminated"),($U362/7*AX362),
IF(AND($P362="Furloughed"),($U362/7*AX362)+($U362/7*BH362),
IF(AND($P362="Rehired"),($U362/7*BH362),
IF(AND($P362="Terminated",AX362&gt;0),$U362,
IF($P362="Furloughed",IF(AX362&gt;0,$U362)+IF(BH362&gt;0,$U362),
IF($P362="Rehired",IF(BH362&gt;0,$U362))))))))*'Actual Allocation Calc'!$AP$99)))</f>
        <v/>
      </c>
      <c r="AH362" s="536"/>
      <c r="AI362" s="82">
        <f t="shared" si="129"/>
        <v>0</v>
      </c>
      <c r="AJ362" s="210">
        <f t="shared" si="111"/>
        <v>0</v>
      </c>
      <c r="AK362" s="397" t="str">
        <f t="shared" si="112"/>
        <v/>
      </c>
      <c r="AM362" s="122"/>
      <c r="AO362" s="214" t="str">
        <f>IFERROR(IF($V362="","",VLOOKUP(V362,'Calendar Calcs'!$B$2:$E1329,4,FALSE)),0)</f>
        <v/>
      </c>
      <c r="AP362" s="69" t="str">
        <f>IF($AO362="","", IF($AO362&lt;AP$23,0,IF($AO362&gt;AP$23,COUNTIFS('Calendar Calcs'!$E$2:$E1329,AP$23),COUNTIFS('Calendar Calcs'!$E$2:$E1329,AP$23,'Calendar Calcs'!$D$2:$D1329,"&lt;="&amp;WEEKDAY($V362)))))</f>
        <v/>
      </c>
      <c r="AQ362" s="69" t="str">
        <f>IF($AO362="","", IF($AO362&lt;AQ$23,0,IF($AO362&gt;AQ$23,COUNTIFS('Calendar Calcs'!$E$2:$E1329,AQ$23),COUNTIFS('Calendar Calcs'!$E$2:$E1329,AQ$23,'Calendar Calcs'!$D$2:$D1329,"&lt;="&amp;WEEKDAY($V362)))))</f>
        <v/>
      </c>
      <c r="AR362" s="69" t="str">
        <f>IF($AO362="","", IF($AO362&lt;AR$23,0,IF($AO362&gt;AR$23,COUNTIFS('Calendar Calcs'!$E$2:$E1329,AR$23),COUNTIFS('Calendar Calcs'!$E$2:$E1329,AR$23,'Calendar Calcs'!$D$2:$D1329,"&lt;="&amp;WEEKDAY($V362)))))</f>
        <v/>
      </c>
      <c r="AS362" s="69" t="str">
        <f>IF($AO362="","", IF($AO362&lt;AS$23,0,IF($AO362&gt;AS$23,COUNTIFS('Calendar Calcs'!$E$2:$E1329,AS$23),COUNTIFS('Calendar Calcs'!$E$2:$E1329,AS$23,'Calendar Calcs'!$D$2:$D1329,"&lt;="&amp;WEEKDAY($V362)))))</f>
        <v/>
      </c>
      <c r="AT362" s="69" t="str">
        <f>IF($AO362="","", IF($AO362&lt;AT$23,0,IF($AO362&gt;AT$23,COUNTIFS('Calendar Calcs'!$E$2:$E1329,AT$23),COUNTIFS('Calendar Calcs'!$E$2:$E1329,AT$23,'Calendar Calcs'!$D$2:$D1329,"&lt;="&amp;WEEKDAY($V362)))))</f>
        <v/>
      </c>
      <c r="AU362" s="69" t="str">
        <f>IF($AO362="","", IF($AO362&lt;AU$23,0,IF($AO362&gt;AU$23,COUNTIFS('Calendar Calcs'!$E$2:$E1329,AU$23),COUNTIFS('Calendar Calcs'!$E$2:$E1329,AU$23,'Calendar Calcs'!$D$2:$D1329,"&lt;="&amp;WEEKDAY($V362)))))</f>
        <v/>
      </c>
      <c r="AV362" s="69" t="str">
        <f>IF($AO362="","", IF($AO362&lt;AV$23,0,IF($AO362&gt;AV$23,COUNTIFS('Calendar Calcs'!$E$2:$E1329,AV$23),COUNTIFS('Calendar Calcs'!$E$2:$E1329,AV$23,'Calendar Calcs'!$D$2:$D1329,"&lt;="&amp;WEEKDAY($V362)))))</f>
        <v/>
      </c>
      <c r="AW362" s="69" t="str">
        <f>IF($AO362="","", IF($AO362&lt;AW$23,0,IF($AO362&gt;AW$23,COUNTIFS('Calendar Calcs'!$E$2:$E1329,AW$23),COUNTIFS('Calendar Calcs'!$E$2:$E1329,AW$23,'Calendar Calcs'!$D$2:$D1329,"&lt;="&amp;WEEKDAY($V362)))))</f>
        <v/>
      </c>
      <c r="AX362" s="69" t="str">
        <f>IF($AO362="","", IF($AO362&lt;AX$23,0,IF($AO362&gt;AX$23,COUNTIFS('Calendar Calcs'!$E$2:$E1329,AX$23),COUNTIFS('Calendar Calcs'!$E$2:$E1329,AX$23,'Calendar Calcs'!$D$2:$D1329,"&lt;="&amp;WEEKDAY($V362)))))</f>
        <v/>
      </c>
      <c r="AY362" s="69" t="str">
        <f>IF($W362="","",VLOOKUP($W362,'Calendar Calcs'!$B$2:$E1329,4,FALSE))</f>
        <v/>
      </c>
      <c r="AZ362" s="69" t="str">
        <f>IF($AY362="","",IF($AY362&gt;AZ$23,0,IF($AY362&lt;AZ$23,COUNTIFS('Calendar Calcs'!$E$2:$E1329,AZ$23),COUNTIFS('Calendar Calcs'!$E$2:$E1329,AZ$23,'Calendar Calcs'!$D$2:$D1329,"&gt;="&amp;WEEKDAY($W362)))))</f>
        <v/>
      </c>
      <c r="BA362" s="69" t="str">
        <f>IF($AY362="","",IF($AY362&gt;BA$23,0,IF($AY362&lt;BA$23,COUNTIFS('Calendar Calcs'!$E$2:$E1329,BA$23),COUNTIFS('Calendar Calcs'!$E$2:$E1329,BA$23,'Calendar Calcs'!$D$2:$D1329,"&gt;="&amp;WEEKDAY($W362)))))</f>
        <v/>
      </c>
      <c r="BB362" s="69" t="str">
        <f>IF($AY362="","",IF($AY362&gt;BB$23,0,IF($AY362&lt;BB$23,COUNTIFS('Calendar Calcs'!$E$2:$E1329,BB$23),COUNTIFS('Calendar Calcs'!$E$2:$E1329,BB$23,'Calendar Calcs'!$D$2:$D1329,"&gt;="&amp;WEEKDAY($W362)))))</f>
        <v/>
      </c>
      <c r="BC362" s="69" t="str">
        <f>IF($AY362="","",IF($AY362&gt;BC$23,0,IF($AY362&lt;BC$23,COUNTIFS('Calendar Calcs'!$E$2:$E1329,BC$23),COUNTIFS('Calendar Calcs'!$E$2:$E1329,BC$23,'Calendar Calcs'!$D$2:$D1329,"&gt;="&amp;WEEKDAY($W362)))))</f>
        <v/>
      </c>
      <c r="BD362" s="69" t="str">
        <f>IF($AY362="","",IF($AY362&gt;BD$23,0,IF($AY362&lt;BD$23,COUNTIFS('Calendar Calcs'!$E$2:$E1329,BD$23),COUNTIFS('Calendar Calcs'!$E$2:$E1329,BD$23,'Calendar Calcs'!$D$2:$D1329,"&gt;="&amp;WEEKDAY($W362)))))</f>
        <v/>
      </c>
      <c r="BE362" s="69" t="str">
        <f>IF($AY362="","",IF($AY362&gt;BE$23,0,IF($AY362&lt;BE$23,COUNTIFS('Calendar Calcs'!$E$2:$E1329,BE$23),COUNTIFS('Calendar Calcs'!$E$2:$E1329,BE$23,'Calendar Calcs'!$D$2:$D1329,"&gt;="&amp;WEEKDAY($W362)))))</f>
        <v/>
      </c>
      <c r="BF362" s="69" t="str">
        <f>IF($AY362="","",IF($AY362&gt;BF$23,0,IF($AY362&lt;BF$23,COUNTIFS('Calendar Calcs'!$E$2:$E1329,BF$23),COUNTIFS('Calendar Calcs'!$E$2:$E1329,BF$23,'Calendar Calcs'!$D$2:$D1329,"&gt;="&amp;WEEKDAY($W362)))))</f>
        <v/>
      </c>
      <c r="BG362" s="69" t="str">
        <f>IF($AY362="","",IF($AY362&gt;BG$23,0,IF($AY362&lt;BG$23,COUNTIFS('Calendar Calcs'!$E$2:$E1329,BG$23),COUNTIFS('Calendar Calcs'!$E$2:$E1329,BG$23,'Calendar Calcs'!$D$2:$D1329,"&gt;="&amp;WEEKDAY($W362)))))</f>
        <v/>
      </c>
      <c r="BH362" s="69">
        <f t="shared" si="113"/>
        <v>6</v>
      </c>
      <c r="BI362" s="69">
        <f>IF(Cover!$E$43="","",VLOOKUP(Cover!$E$43,'Calendar Calcs'!$B$2:$E1329,4,FALSE))</f>
        <v>1</v>
      </c>
      <c r="BJ362" s="69">
        <f>IF($BI362="","", IF($BI362&lt;BJ$23,0,IF($BI362&gt;=BJ$23,COUNTIFS('Calendar Calcs'!$E$2:$E1329,BJ$23),COUNTIFS('Calendar Calcs'!$E$2:$E1329,BJ$23,'Calendar Calcs'!$D$2:$D1329,"&lt;="&amp;WEEKDAY($V362)))))</f>
        <v>1</v>
      </c>
      <c r="BK362" s="69">
        <f t="shared" si="110"/>
        <v>6</v>
      </c>
      <c r="BN362" s="69" t="str">
        <f>IF(T362&gt;0,"FTE",IF(Cover!$E$47="Weekly",IF(S362&gt;29.75,"FTE","PTE"),IF(S362&gt;59.75,"FTE","PTE")))</f>
        <v>PTE</v>
      </c>
      <c r="BO362" s="69">
        <f>IF(BN362="FTE",30,IF(Cover!$E$47="Weekly",'STEP 2 EE Data'!S362,'STEP 2 EE Data'!S362/2))</f>
        <v>0</v>
      </c>
      <c r="BP362" s="209">
        <f t="shared" si="114"/>
        <v>0</v>
      </c>
      <c r="BQ362" s="209">
        <f t="shared" si="115"/>
        <v>0</v>
      </c>
      <c r="BR362" s="209">
        <f t="shared" si="116"/>
        <v>0</v>
      </c>
      <c r="BS362" s="209">
        <f t="shared" si="117"/>
        <v>0</v>
      </c>
      <c r="BT362" s="209">
        <f t="shared" si="118"/>
        <v>0</v>
      </c>
      <c r="BU362" s="209">
        <f t="shared" si="119"/>
        <v>0</v>
      </c>
      <c r="BV362" s="209">
        <f t="shared" si="120"/>
        <v>0</v>
      </c>
      <c r="BW362" s="209">
        <f t="shared" si="121"/>
        <v>0</v>
      </c>
      <c r="BX362" s="209">
        <f t="shared" si="122"/>
        <v>0</v>
      </c>
      <c r="CC362" s="210" t="str">
        <f>IF(B362="","",IF(C362="",IF(Cover!$E$47="Weekly",'STEP 3 EE Comp'!BI367*8,'STEP 3 EE Comp'!BI367*4),IF(Cover!$E$47="Weekly",'STEP 3 EE Comp'!BI367,'STEP 3 EE Comp'!BI367)))</f>
        <v/>
      </c>
      <c r="CD362" s="82" t="str">
        <f t="shared" si="123"/>
        <v/>
      </c>
      <c r="CE362" s="417">
        <f t="shared" si="124"/>
        <v>1</v>
      </c>
      <c r="CF362" s="82" t="str">
        <f t="shared" si="125"/>
        <v>Good</v>
      </c>
      <c r="CG362" s="82">
        <f t="shared" si="126"/>
        <v>0</v>
      </c>
      <c r="CH362" s="234">
        <f t="shared" si="127"/>
        <v>0</v>
      </c>
    </row>
    <row r="363" spans="1:86" s="69" customFormat="1" x14ac:dyDescent="0.3">
      <c r="A363" s="555"/>
      <c r="B363" s="52"/>
      <c r="C363" s="52"/>
      <c r="D363" s="52"/>
      <c r="E363" s="52"/>
      <c r="F363" s="507"/>
      <c r="G363" s="210">
        <f t="shared" si="128"/>
        <v>0</v>
      </c>
      <c r="H363" s="82">
        <f t="shared" si="109"/>
        <v>0</v>
      </c>
      <c r="I363" s="211"/>
      <c r="J363" s="441" t="s">
        <v>21</v>
      </c>
      <c r="K363" s="441" t="s">
        <v>21</v>
      </c>
      <c r="L363" s="441" t="s">
        <v>21</v>
      </c>
      <c r="M363" s="441" t="s">
        <v>21</v>
      </c>
      <c r="N363" s="568" t="s">
        <v>21</v>
      </c>
      <c r="O363" s="211"/>
      <c r="P363" s="212" t="str">
        <f>IF(B363="","",
IF(AND(V363="",W363="",B363&lt;&gt;""),"Employed",
IF(AND(V363&lt;&gt;"",W363="",B363&lt;&gt;""),"Terminated",
IF(AND(V363&lt;&gt;"",W363&lt;&gt;"",B363&lt;&gt;""),IF(W363&lt;Cover!$E$43,"Employed","Furloughed"),
IF(AND(V363="",W363&lt;&gt;"",B363&lt;&gt;""),IF(W363&lt;Cover!$E$43,"Employed","Rehired"))))))</f>
        <v/>
      </c>
      <c r="Q363" s="211"/>
      <c r="R363" s="536"/>
      <c r="S363" s="563"/>
      <c r="T363" s="536"/>
      <c r="U363" s="82">
        <f>IF(Cover!$E$47="Weekly",IF(T363&gt;0,T363,R363*S363),IF(T363&gt;0,T363,R363*S363)/2)</f>
        <v>0</v>
      </c>
      <c r="V363" s="564"/>
      <c r="W363" s="564"/>
      <c r="Y363" s="213" t="str">
        <f>IF($B363="","",IF('Actual Allocation Calc'!$AH$78="A",
IF($P363="Employed",$U363/7*BJ363,
IF(AND($P363="Terminated"),($U363/7*AP363),
IF(AND($P363="Furloughed"),($U363/7*AP363)+($U363/7*AZ363),
IF(AND($P363="Rehired"),($U363/7*AZ363),
IF(AND($P363="Terminated",AP363&gt;0),$U363,
IF($P363="Furloughed",IF(AP363&gt;0,$U363)+IF(AZ363&gt;0,$U363),
IF($P363="Rehired",IF(AZ363&gt;0,$U363)))))))),IF('Actual Allocation Calc'!$AH$78="C",'Actual Allocation Calc'!L363,'Actual Allocation Calc'!U363+IF($P363="Employed",$U363/7*BJ363,
IF(AND($P363="Terminated"),($U363/7*AP363),
IF(AND($P363="Furloughed"),($U363/7*AP363)+($U363/7*AZ363),
IF(AND($P363="Rehired"),($U363/7*AZ363),
IF(AND($P363="Terminated",AP363&gt;0),$U363,
IF($P363="Furloughed",IF(AP363&gt;0,$U363)+IF(AZ363&gt;0,$U363),
IF($P363="Rehired",IF(AZ363&gt;0,$U363))))))))*'Actual Allocation Calc'!$AH$99)))</f>
        <v/>
      </c>
      <c r="Z363" s="210" t="str">
        <f>IF($B363="","",IF('Actual Allocation Calc'!$AI$78="A",
IF($P363="Employed",$U363,
IF(AND($P363="Terminated"),($U363/7*AQ363),
IF(AND($P363="Furloughed"),($U363/7*AQ363)+($U363/7*BA363),
IF(AND($P363="Rehired"),($U363/7*BA363),
IF(AND($P363="Terminated",AQ363&gt;0),$U363,
IF($P363="Furloughed",IF(AQ363&gt;0,$U363)+IF(BA363&gt;0,$U363),
IF($P363="Rehired",IF(BA363&gt;0,$U363)))))))),IF('Actual Allocation Calc'!$AI$78="C",'Actual Allocation Calc'!M363,'Actual Allocation Calc'!V363+IF($P363="Employed",$U363,
IF(AND($P363="Terminated"),($U363/7*AQ363),
IF(AND($P363="Furloughed"),($U363/7*AQ363)+($U363/7*BA363),
IF(AND($P363="Rehired"),($U363/7*BA363),
IF(AND($P363="Terminated",AQ363&gt;0),$U363,
IF($P363="Furloughed",IF(AQ363&gt;0,$U363)+IF(BA363&gt;0,$U363),
IF($P363="Rehired",IF(BA363&gt;0,$U363))))))))*'Actual Allocation Calc'!$AI$99)))</f>
        <v/>
      </c>
      <c r="AA363" s="210" t="str">
        <f>IF($B363="","",IF('Actual Allocation Calc'!$AJ$78="A",
IF($P363="Employed",$U363,
IF(AND($P363="Terminated"),($U363/7*AR363),
IF(AND($P363="Furloughed"),($U363/7*AR363)+($U363/7*BB363),
IF(AND($P363="Rehired"),($U363/7*BB363),
IF(AND($P363="Terminated",AR363&gt;0),$U363,
IF($P363="Furloughed",IF(AR363&gt;0,$U363)+IF(BB363&gt;0,$U363),
IF($P363="Rehired",IF(BB363&gt;0,$U363)))))))),IF('Actual Allocation Calc'!$AJ$78="C",'Actual Allocation Calc'!N363,'Actual Allocation Calc'!W363+IF($P363="Employed",$U363,
IF(AND($P363="Terminated"),($U363/7*AR363),
IF(AND($P363="Furloughed"),($U363/7*AR363)+($U363/7*BB363),
IF(AND($P363="Rehired"),($U363/7*BB363),
IF(AND($P363="Terminated",AR363&gt;0),$U363,
IF($P363="Furloughed",IF(AR363&gt;0,$U363)+IF(BB363&gt;0,$U363),
IF($P363="Rehired",IF(BB363&gt;0,$U363))))))))*'Actual Allocation Calc'!$AJ$99)))</f>
        <v/>
      </c>
      <c r="AB363" s="210" t="str">
        <f>IF($B363="","",IF('Actual Allocation Calc'!$AK$78="A",
IF($P363="Employed",$U363,
IF(AND($P363="Terminated"),($U363/7*AS363),
IF(AND($P363="Furloughed"),($U363/7*AS363)+($U363/7*BC363),
IF(AND($P363="Rehired"),($U363/7*BC363),
IF(AND($P363="Terminated",AS363&gt;0),$U363,
IF($P363="Furloughed",IF(AS363&gt;0,$U363)+IF(BC363&gt;0,$U363),
IF($P363="Rehired",IF(BC363&gt;0,$U363)))))))),IF('Actual Allocation Calc'!$AK$78="C",'Actual Allocation Calc'!O363,'Actual Allocation Calc'!X363+IF($P363="Employed",$U363,
IF(AND($P363="Terminated"),($U363/7*AS363),
IF(AND($P363="Furloughed"),($U363/7*AS363)+($U363/7*BC363),
IF(AND($P363="Rehired"),($U363/7*BC363),
IF(AND($P363="Terminated",AS363&gt;0),$U363,
IF($P363="Furloughed",IF(AS363&gt;0,$U363)+IF(BC363&gt;0,$U363),
IF($P363="Rehired",IF(BC363&gt;0,$U363))))))))*'Actual Allocation Calc'!$AK$99)))</f>
        <v/>
      </c>
      <c r="AC363" s="210" t="str">
        <f>IF($B363="","",IF('Actual Allocation Calc'!$AL$78="A",
IF($P363="Employed",$U363,
IF(AND($P363="Terminated"),($U363/7*AT363),
IF(AND($P363="Furloughed"),($U363/7*AT363)+($U363/7*BD363),
IF(AND($P363="Rehired"),($U363/7*BD363),
IF(AND($P363="Terminated",AT363&gt;0),$U363,
IF($P363="Furloughed",IF(AT363&gt;0,$U363)+IF(BD363&gt;0,$U363),
IF($P363="Rehired",IF(BD363&gt;0,$U363)))))))),IF('Actual Allocation Calc'!$AL$78="C",'Actual Allocation Calc'!P363,'Actual Allocation Calc'!Y363+IF($P363="Employed",$U363,
IF(AND($P363="Terminated"),($U363/7*AT363),
IF(AND($P363="Furloughed"),($U363/7*AT363)+($U363/7*BD363),
IF(AND($P363="Rehired"),($U363/7*BD363),
IF(AND($P363="Terminated",AT363&gt;0),$U363,
IF($P363="Furloughed",IF(AT363&gt;0,$U363)+IF(BD363&gt;0,$U363),
IF($P363="Rehired",IF(BD363&gt;0,$U363))))))))*'Actual Allocation Calc'!$AL$99)))</f>
        <v/>
      </c>
      <c r="AD363" s="210" t="str">
        <f>IF($B363="","",IF('Actual Allocation Calc'!$AM$78="A",
IF($P363="Employed",$U363,
IF(AND($P363="Terminated"),($U363/7*AU363),
IF(AND($P363="Furloughed"),($U363/7*AU363)+($U363/7*BE363),
IF(AND($P363="Rehired"),($U363/7*BE363),
IF(AND($P363="Terminated",AU363&gt;0),$U363,
IF($P363="Furloughed",IF(AU363&gt;0,$U363)+IF(BE363&gt;0,$U363),
IF($P363="Rehired",IF(BE363&gt;0,$U363)))))))),IF('Actual Allocation Calc'!$AM$78="C",'Actual Allocation Calc'!Q363,'Actual Allocation Calc'!Z363+IF($P363="Employed",$U363,
IF(AND($P363="Terminated"),($U363/7*AU363),
IF(AND($P363="Furloughed"),($U363/7*AU363)+($U363/7*BE363),
IF(AND($P363="Rehired"),($U363/7*BE363),
IF(AND($P363="Terminated",AU363&gt;0),$U363,
IF($P363="Furloughed",IF(AU363&gt;0,$U363)+IF(BE363&gt;0,$U363),
IF($P363="Rehired",IF(BE363&gt;0,$U363))))))))*'Actual Allocation Calc'!$AM$99)))</f>
        <v/>
      </c>
      <c r="AE363" s="210" t="str">
        <f>IF($B363="","",IF('Actual Allocation Calc'!$AN$78="A",
IF($P363="Employed",$U363,
IF(AND($P363="Terminated"),($U363/7*AV363),
IF(AND($P363="Furloughed"),($U363/7*AV363)+($U363/7*BF363),
IF(AND($P363="Rehired"),($U363/7*BF363),
IF(AND($P363="Terminated",AV363&gt;0),$U363,
IF($P363="Furloughed",IF(AV363&gt;0,$U363)+IF(BF363&gt;0,$U363),
IF($P363="Rehired",IF(BF363&gt;0,$U363)))))))),IF('Actual Allocation Calc'!$AN$78="C",'Actual Allocation Calc'!R363,'Actual Allocation Calc'!AA363+IF($P363="Employed",$U363,
IF(AND($P363="Terminated"),($U363/7*AV363),
IF(AND($P363="Furloughed"),($U363/7*AV363)+($U363/7*BF363),
IF(AND($P363="Rehired"),($U363/7*BF363),
IF(AND($P363="Terminated",AV363&gt;0),$U363,
IF($P363="Furloughed",IF(AV363&gt;0,$U363)+IF(BF363&gt;0,$U363),
IF($P363="Rehired",IF(BF363&gt;0,$U363))))))))*'Actual Allocation Calc'!$AN$99)))</f>
        <v/>
      </c>
      <c r="AF363" s="210" t="str">
        <f>IF($B363="","",IF('Actual Allocation Calc'!$AO$78="A",
IF($P363="Employed",$U363,
IF(AND($P363="Terminated"),($U363/7*AW363),
IF(AND($P363="Furloughed"),($U363/7*AW363)+($U363/7*BG363),
IF(AND($P363="Rehired"),($U363/7*BG363),
IF(AND($P363="Terminated",AW363&gt;0),$U363,
IF($P363="Furloughed",IF(AW363&gt;0,$U363)+IF(BG363&gt;0,$U363),
IF($P363="Rehired",IF(BG363&gt;0,$U363)))))))),IF('Actual Allocation Calc'!$AO$78="C",'Actual Allocation Calc'!S363,'Actual Allocation Calc'!AB363+IF($P363="Employed",$U363,
IF(AND($P363="Terminated"),($U363/7*AW363),
IF(AND($P363="Furloughed"),($U363/7*AW363)+($U363/7*BG363),
IF(AND($P363="Rehired"),($U363/7*BG363),
IF(AND($P363="Terminated",AW363&gt;0),$U363,
IF($P363="Furloughed",IF(AW363&gt;0,$U363)+IF(BG363&gt;0,$U363),
IF($P363="Rehired",IF(BG363&gt;0,$U363))))))))*'Actual Allocation Calc'!$AO$99)))</f>
        <v/>
      </c>
      <c r="AG363" s="210" t="str">
        <f>IF($B363="","",IF('Actual Allocation Calc'!$AP$78="A",
IF($P363="Employed",$U363/7*BK363,
IF(AND($P363="Terminated"),($U363/7*AX363),
IF(AND($P363="Furloughed"),($U363/7*AX363)+($U363/7*BH363),
IF(AND($P363="Rehired"),($U363/7*BH363),
IF(AND($P363="Terminated",AX363&gt;0),$U363,
IF($P363="Furloughed",IF(AX363&gt;0,$U363)+IF(BH363&gt;0,$U363),
IF($P363="Rehired",IF(BH363&gt;0,$U363)))))))),IF('Actual Allocation Calc'!$AP$78="C",'Actual Allocation Calc'!T363,'Actual Allocation Calc'!AC363+IF($P363="Employed",$U363/7*BK363,
IF(AND($P363="Terminated"),($U363/7*AX363),
IF(AND($P363="Furloughed"),($U363/7*AX363)+($U363/7*BH363),
IF(AND($P363="Rehired"),($U363/7*BH363),
IF(AND($P363="Terminated",AX363&gt;0),$U363,
IF($P363="Furloughed",IF(AX363&gt;0,$U363)+IF(BH363&gt;0,$U363),
IF($P363="Rehired",IF(BH363&gt;0,$U363))))))))*'Actual Allocation Calc'!$AP$99)))</f>
        <v/>
      </c>
      <c r="AH363" s="536"/>
      <c r="AI363" s="82">
        <f t="shared" si="129"/>
        <v>0</v>
      </c>
      <c r="AJ363" s="210">
        <f t="shared" si="111"/>
        <v>0</v>
      </c>
      <c r="AK363" s="397" t="str">
        <f t="shared" si="112"/>
        <v/>
      </c>
      <c r="AM363" s="122"/>
      <c r="AO363" s="214" t="str">
        <f>IFERROR(IF($V363="","",VLOOKUP(V363,'Calendar Calcs'!$B$2:$E1330,4,FALSE)),0)</f>
        <v/>
      </c>
      <c r="AP363" s="69" t="str">
        <f>IF($AO363="","", IF($AO363&lt;AP$23,0,IF($AO363&gt;AP$23,COUNTIFS('Calendar Calcs'!$E$2:$E1330,AP$23),COUNTIFS('Calendar Calcs'!$E$2:$E1330,AP$23,'Calendar Calcs'!$D$2:$D1330,"&lt;="&amp;WEEKDAY($V363)))))</f>
        <v/>
      </c>
      <c r="AQ363" s="69" t="str">
        <f>IF($AO363="","", IF($AO363&lt;AQ$23,0,IF($AO363&gt;AQ$23,COUNTIFS('Calendar Calcs'!$E$2:$E1330,AQ$23),COUNTIFS('Calendar Calcs'!$E$2:$E1330,AQ$23,'Calendar Calcs'!$D$2:$D1330,"&lt;="&amp;WEEKDAY($V363)))))</f>
        <v/>
      </c>
      <c r="AR363" s="69" t="str">
        <f>IF($AO363="","", IF($AO363&lt;AR$23,0,IF($AO363&gt;AR$23,COUNTIFS('Calendar Calcs'!$E$2:$E1330,AR$23),COUNTIFS('Calendar Calcs'!$E$2:$E1330,AR$23,'Calendar Calcs'!$D$2:$D1330,"&lt;="&amp;WEEKDAY($V363)))))</f>
        <v/>
      </c>
      <c r="AS363" s="69" t="str">
        <f>IF($AO363="","", IF($AO363&lt;AS$23,0,IF($AO363&gt;AS$23,COUNTIFS('Calendar Calcs'!$E$2:$E1330,AS$23),COUNTIFS('Calendar Calcs'!$E$2:$E1330,AS$23,'Calendar Calcs'!$D$2:$D1330,"&lt;="&amp;WEEKDAY($V363)))))</f>
        <v/>
      </c>
      <c r="AT363" s="69" t="str">
        <f>IF($AO363="","", IF($AO363&lt;AT$23,0,IF($AO363&gt;AT$23,COUNTIFS('Calendar Calcs'!$E$2:$E1330,AT$23),COUNTIFS('Calendar Calcs'!$E$2:$E1330,AT$23,'Calendar Calcs'!$D$2:$D1330,"&lt;="&amp;WEEKDAY($V363)))))</f>
        <v/>
      </c>
      <c r="AU363" s="69" t="str">
        <f>IF($AO363="","", IF($AO363&lt;AU$23,0,IF($AO363&gt;AU$23,COUNTIFS('Calendar Calcs'!$E$2:$E1330,AU$23),COUNTIFS('Calendar Calcs'!$E$2:$E1330,AU$23,'Calendar Calcs'!$D$2:$D1330,"&lt;="&amp;WEEKDAY($V363)))))</f>
        <v/>
      </c>
      <c r="AV363" s="69" t="str">
        <f>IF($AO363="","", IF($AO363&lt;AV$23,0,IF($AO363&gt;AV$23,COUNTIFS('Calendar Calcs'!$E$2:$E1330,AV$23),COUNTIFS('Calendar Calcs'!$E$2:$E1330,AV$23,'Calendar Calcs'!$D$2:$D1330,"&lt;="&amp;WEEKDAY($V363)))))</f>
        <v/>
      </c>
      <c r="AW363" s="69" t="str">
        <f>IF($AO363="","", IF($AO363&lt;AW$23,0,IF($AO363&gt;AW$23,COUNTIFS('Calendar Calcs'!$E$2:$E1330,AW$23),COUNTIFS('Calendar Calcs'!$E$2:$E1330,AW$23,'Calendar Calcs'!$D$2:$D1330,"&lt;="&amp;WEEKDAY($V363)))))</f>
        <v/>
      </c>
      <c r="AX363" s="69" t="str">
        <f>IF($AO363="","", IF($AO363&lt;AX$23,0,IF($AO363&gt;AX$23,COUNTIFS('Calendar Calcs'!$E$2:$E1330,AX$23),COUNTIFS('Calendar Calcs'!$E$2:$E1330,AX$23,'Calendar Calcs'!$D$2:$D1330,"&lt;="&amp;WEEKDAY($V363)))))</f>
        <v/>
      </c>
      <c r="AY363" s="69" t="str">
        <f>IF($W363="","",VLOOKUP($W363,'Calendar Calcs'!$B$2:$E1330,4,FALSE))</f>
        <v/>
      </c>
      <c r="AZ363" s="69" t="str">
        <f>IF($AY363="","",IF($AY363&gt;AZ$23,0,IF($AY363&lt;AZ$23,COUNTIFS('Calendar Calcs'!$E$2:$E1330,AZ$23),COUNTIFS('Calendar Calcs'!$E$2:$E1330,AZ$23,'Calendar Calcs'!$D$2:$D1330,"&gt;="&amp;WEEKDAY($W363)))))</f>
        <v/>
      </c>
      <c r="BA363" s="69" t="str">
        <f>IF($AY363="","",IF($AY363&gt;BA$23,0,IF($AY363&lt;BA$23,COUNTIFS('Calendar Calcs'!$E$2:$E1330,BA$23),COUNTIFS('Calendar Calcs'!$E$2:$E1330,BA$23,'Calendar Calcs'!$D$2:$D1330,"&gt;="&amp;WEEKDAY($W363)))))</f>
        <v/>
      </c>
      <c r="BB363" s="69" t="str">
        <f>IF($AY363="","",IF($AY363&gt;BB$23,0,IF($AY363&lt;BB$23,COUNTIFS('Calendar Calcs'!$E$2:$E1330,BB$23),COUNTIFS('Calendar Calcs'!$E$2:$E1330,BB$23,'Calendar Calcs'!$D$2:$D1330,"&gt;="&amp;WEEKDAY($W363)))))</f>
        <v/>
      </c>
      <c r="BC363" s="69" t="str">
        <f>IF($AY363="","",IF($AY363&gt;BC$23,0,IF($AY363&lt;BC$23,COUNTIFS('Calendar Calcs'!$E$2:$E1330,BC$23),COUNTIFS('Calendar Calcs'!$E$2:$E1330,BC$23,'Calendar Calcs'!$D$2:$D1330,"&gt;="&amp;WEEKDAY($W363)))))</f>
        <v/>
      </c>
      <c r="BD363" s="69" t="str">
        <f>IF($AY363="","",IF($AY363&gt;BD$23,0,IF($AY363&lt;BD$23,COUNTIFS('Calendar Calcs'!$E$2:$E1330,BD$23),COUNTIFS('Calendar Calcs'!$E$2:$E1330,BD$23,'Calendar Calcs'!$D$2:$D1330,"&gt;="&amp;WEEKDAY($W363)))))</f>
        <v/>
      </c>
      <c r="BE363" s="69" t="str">
        <f>IF($AY363="","",IF($AY363&gt;BE$23,0,IF($AY363&lt;BE$23,COUNTIFS('Calendar Calcs'!$E$2:$E1330,BE$23),COUNTIFS('Calendar Calcs'!$E$2:$E1330,BE$23,'Calendar Calcs'!$D$2:$D1330,"&gt;="&amp;WEEKDAY($W363)))))</f>
        <v/>
      </c>
      <c r="BF363" s="69" t="str">
        <f>IF($AY363="","",IF($AY363&gt;BF$23,0,IF($AY363&lt;BF$23,COUNTIFS('Calendar Calcs'!$E$2:$E1330,BF$23),COUNTIFS('Calendar Calcs'!$E$2:$E1330,BF$23,'Calendar Calcs'!$D$2:$D1330,"&gt;="&amp;WEEKDAY($W363)))))</f>
        <v/>
      </c>
      <c r="BG363" s="69" t="str">
        <f>IF($AY363="","",IF($AY363&gt;BG$23,0,IF($AY363&lt;BG$23,COUNTIFS('Calendar Calcs'!$E$2:$E1330,BG$23),COUNTIFS('Calendar Calcs'!$E$2:$E1330,BG$23,'Calendar Calcs'!$D$2:$D1330,"&gt;="&amp;WEEKDAY($W363)))))</f>
        <v/>
      </c>
      <c r="BH363" s="69">
        <f t="shared" si="113"/>
        <v>6</v>
      </c>
      <c r="BI363" s="69">
        <f>IF(Cover!$E$43="","",VLOOKUP(Cover!$E$43,'Calendar Calcs'!$B$2:$E1330,4,FALSE))</f>
        <v>1</v>
      </c>
      <c r="BJ363" s="69">
        <f>IF($BI363="","", IF($BI363&lt;BJ$23,0,IF($BI363&gt;=BJ$23,COUNTIFS('Calendar Calcs'!$E$2:$E1330,BJ$23),COUNTIFS('Calendar Calcs'!$E$2:$E1330,BJ$23,'Calendar Calcs'!$D$2:$D1330,"&lt;="&amp;WEEKDAY($V363)))))</f>
        <v>1</v>
      </c>
      <c r="BK363" s="69">
        <f t="shared" si="110"/>
        <v>6</v>
      </c>
      <c r="BN363" s="69" t="str">
        <f>IF(T363&gt;0,"FTE",IF(Cover!$E$47="Weekly",IF(S363&gt;29.75,"FTE","PTE"),IF(S363&gt;59.75,"FTE","PTE")))</f>
        <v>PTE</v>
      </c>
      <c r="BO363" s="69">
        <f>IF(BN363="FTE",30,IF(Cover!$E$47="Weekly",'STEP 2 EE Data'!S363,'STEP 2 EE Data'!S363/2))</f>
        <v>0</v>
      </c>
      <c r="BP363" s="209">
        <f t="shared" si="114"/>
        <v>0</v>
      </c>
      <c r="BQ363" s="209">
        <f t="shared" si="115"/>
        <v>0</v>
      </c>
      <c r="BR363" s="209">
        <f t="shared" si="116"/>
        <v>0</v>
      </c>
      <c r="BS363" s="209">
        <f t="shared" si="117"/>
        <v>0</v>
      </c>
      <c r="BT363" s="209">
        <f t="shared" si="118"/>
        <v>0</v>
      </c>
      <c r="BU363" s="209">
        <f t="shared" si="119"/>
        <v>0</v>
      </c>
      <c r="BV363" s="209">
        <f t="shared" si="120"/>
        <v>0</v>
      </c>
      <c r="BW363" s="209">
        <f t="shared" si="121"/>
        <v>0</v>
      </c>
      <c r="BX363" s="209">
        <f t="shared" si="122"/>
        <v>0</v>
      </c>
      <c r="CC363" s="210" t="str">
        <f>IF(B363="","",IF(C363="",IF(Cover!$E$47="Weekly",'STEP 3 EE Comp'!BI368*8,'STEP 3 EE Comp'!BI368*4),IF(Cover!$E$47="Weekly",'STEP 3 EE Comp'!BI368,'STEP 3 EE Comp'!BI368)))</f>
        <v/>
      </c>
      <c r="CD363" s="82" t="str">
        <f t="shared" si="123"/>
        <v/>
      </c>
      <c r="CE363" s="417">
        <f t="shared" si="124"/>
        <v>1</v>
      </c>
      <c r="CF363" s="82" t="str">
        <f t="shared" si="125"/>
        <v>Good</v>
      </c>
      <c r="CG363" s="82">
        <f t="shared" si="126"/>
        <v>0</v>
      </c>
      <c r="CH363" s="234">
        <f t="shared" si="127"/>
        <v>0</v>
      </c>
    </row>
    <row r="364" spans="1:86" s="69" customFormat="1" x14ac:dyDescent="0.3">
      <c r="A364" s="555"/>
      <c r="B364" s="52"/>
      <c r="C364" s="52"/>
      <c r="D364" s="52"/>
      <c r="E364" s="52"/>
      <c r="F364" s="507"/>
      <c r="G364" s="210">
        <f t="shared" si="128"/>
        <v>0</v>
      </c>
      <c r="H364" s="82">
        <f t="shared" si="109"/>
        <v>0</v>
      </c>
      <c r="I364" s="211"/>
      <c r="J364" s="441" t="s">
        <v>21</v>
      </c>
      <c r="K364" s="441" t="s">
        <v>21</v>
      </c>
      <c r="L364" s="441" t="s">
        <v>21</v>
      </c>
      <c r="M364" s="441" t="s">
        <v>21</v>
      </c>
      <c r="N364" s="568" t="s">
        <v>21</v>
      </c>
      <c r="O364" s="211"/>
      <c r="P364" s="212" t="str">
        <f>IF(B364="","",
IF(AND(V364="",W364="",B364&lt;&gt;""),"Employed",
IF(AND(V364&lt;&gt;"",W364="",B364&lt;&gt;""),"Terminated",
IF(AND(V364&lt;&gt;"",W364&lt;&gt;"",B364&lt;&gt;""),IF(W364&lt;Cover!$E$43,"Employed","Furloughed"),
IF(AND(V364="",W364&lt;&gt;"",B364&lt;&gt;""),IF(W364&lt;Cover!$E$43,"Employed","Rehired"))))))</f>
        <v/>
      </c>
      <c r="Q364" s="211"/>
      <c r="R364" s="536"/>
      <c r="S364" s="563"/>
      <c r="T364" s="536"/>
      <c r="U364" s="82">
        <f>IF(Cover!$E$47="Weekly",IF(T364&gt;0,T364,R364*S364),IF(T364&gt;0,T364,R364*S364)/2)</f>
        <v>0</v>
      </c>
      <c r="V364" s="564"/>
      <c r="W364" s="564"/>
      <c r="Y364" s="213" t="str">
        <f>IF($B364="","",IF('Actual Allocation Calc'!$AH$78="A",
IF($P364="Employed",$U364/7*BJ364,
IF(AND($P364="Terminated"),($U364/7*AP364),
IF(AND($P364="Furloughed"),($U364/7*AP364)+($U364/7*AZ364),
IF(AND($P364="Rehired"),($U364/7*AZ364),
IF(AND($P364="Terminated",AP364&gt;0),$U364,
IF($P364="Furloughed",IF(AP364&gt;0,$U364)+IF(AZ364&gt;0,$U364),
IF($P364="Rehired",IF(AZ364&gt;0,$U364)))))))),IF('Actual Allocation Calc'!$AH$78="C",'Actual Allocation Calc'!L364,'Actual Allocation Calc'!U364+IF($P364="Employed",$U364/7*BJ364,
IF(AND($P364="Terminated"),($U364/7*AP364),
IF(AND($P364="Furloughed"),($U364/7*AP364)+($U364/7*AZ364),
IF(AND($P364="Rehired"),($U364/7*AZ364),
IF(AND($P364="Terminated",AP364&gt;0),$U364,
IF($P364="Furloughed",IF(AP364&gt;0,$U364)+IF(AZ364&gt;0,$U364),
IF($P364="Rehired",IF(AZ364&gt;0,$U364))))))))*'Actual Allocation Calc'!$AH$99)))</f>
        <v/>
      </c>
      <c r="Z364" s="210" t="str">
        <f>IF($B364="","",IF('Actual Allocation Calc'!$AI$78="A",
IF($P364="Employed",$U364,
IF(AND($P364="Terminated"),($U364/7*AQ364),
IF(AND($P364="Furloughed"),($U364/7*AQ364)+($U364/7*BA364),
IF(AND($P364="Rehired"),($U364/7*BA364),
IF(AND($P364="Terminated",AQ364&gt;0),$U364,
IF($P364="Furloughed",IF(AQ364&gt;0,$U364)+IF(BA364&gt;0,$U364),
IF($P364="Rehired",IF(BA364&gt;0,$U364)))))))),IF('Actual Allocation Calc'!$AI$78="C",'Actual Allocation Calc'!M364,'Actual Allocation Calc'!V364+IF($P364="Employed",$U364,
IF(AND($P364="Terminated"),($U364/7*AQ364),
IF(AND($P364="Furloughed"),($U364/7*AQ364)+($U364/7*BA364),
IF(AND($P364="Rehired"),($U364/7*BA364),
IF(AND($P364="Terminated",AQ364&gt;0),$U364,
IF($P364="Furloughed",IF(AQ364&gt;0,$U364)+IF(BA364&gt;0,$U364),
IF($P364="Rehired",IF(BA364&gt;0,$U364))))))))*'Actual Allocation Calc'!$AI$99)))</f>
        <v/>
      </c>
      <c r="AA364" s="210" t="str">
        <f>IF($B364="","",IF('Actual Allocation Calc'!$AJ$78="A",
IF($P364="Employed",$U364,
IF(AND($P364="Terminated"),($U364/7*AR364),
IF(AND($P364="Furloughed"),($U364/7*AR364)+($U364/7*BB364),
IF(AND($P364="Rehired"),($U364/7*BB364),
IF(AND($P364="Terminated",AR364&gt;0),$U364,
IF($P364="Furloughed",IF(AR364&gt;0,$U364)+IF(BB364&gt;0,$U364),
IF($P364="Rehired",IF(BB364&gt;0,$U364)))))))),IF('Actual Allocation Calc'!$AJ$78="C",'Actual Allocation Calc'!N364,'Actual Allocation Calc'!W364+IF($P364="Employed",$U364,
IF(AND($P364="Terminated"),($U364/7*AR364),
IF(AND($P364="Furloughed"),($U364/7*AR364)+($U364/7*BB364),
IF(AND($P364="Rehired"),($U364/7*BB364),
IF(AND($P364="Terminated",AR364&gt;0),$U364,
IF($P364="Furloughed",IF(AR364&gt;0,$U364)+IF(BB364&gt;0,$U364),
IF($P364="Rehired",IF(BB364&gt;0,$U364))))))))*'Actual Allocation Calc'!$AJ$99)))</f>
        <v/>
      </c>
      <c r="AB364" s="210" t="str">
        <f>IF($B364="","",IF('Actual Allocation Calc'!$AK$78="A",
IF($P364="Employed",$U364,
IF(AND($P364="Terminated"),($U364/7*AS364),
IF(AND($P364="Furloughed"),($U364/7*AS364)+($U364/7*BC364),
IF(AND($P364="Rehired"),($U364/7*BC364),
IF(AND($P364="Terminated",AS364&gt;0),$U364,
IF($P364="Furloughed",IF(AS364&gt;0,$U364)+IF(BC364&gt;0,$U364),
IF($P364="Rehired",IF(BC364&gt;0,$U364)))))))),IF('Actual Allocation Calc'!$AK$78="C",'Actual Allocation Calc'!O364,'Actual Allocation Calc'!X364+IF($P364="Employed",$U364,
IF(AND($P364="Terminated"),($U364/7*AS364),
IF(AND($P364="Furloughed"),($U364/7*AS364)+($U364/7*BC364),
IF(AND($P364="Rehired"),($U364/7*BC364),
IF(AND($P364="Terminated",AS364&gt;0),$U364,
IF($P364="Furloughed",IF(AS364&gt;0,$U364)+IF(BC364&gt;0,$U364),
IF($P364="Rehired",IF(BC364&gt;0,$U364))))))))*'Actual Allocation Calc'!$AK$99)))</f>
        <v/>
      </c>
      <c r="AC364" s="210" t="str">
        <f>IF($B364="","",IF('Actual Allocation Calc'!$AL$78="A",
IF($P364="Employed",$U364,
IF(AND($P364="Terminated"),($U364/7*AT364),
IF(AND($P364="Furloughed"),($U364/7*AT364)+($U364/7*BD364),
IF(AND($P364="Rehired"),($U364/7*BD364),
IF(AND($P364="Terminated",AT364&gt;0),$U364,
IF($P364="Furloughed",IF(AT364&gt;0,$U364)+IF(BD364&gt;0,$U364),
IF($P364="Rehired",IF(BD364&gt;0,$U364)))))))),IF('Actual Allocation Calc'!$AL$78="C",'Actual Allocation Calc'!P364,'Actual Allocation Calc'!Y364+IF($P364="Employed",$U364,
IF(AND($P364="Terminated"),($U364/7*AT364),
IF(AND($P364="Furloughed"),($U364/7*AT364)+($U364/7*BD364),
IF(AND($P364="Rehired"),($U364/7*BD364),
IF(AND($P364="Terminated",AT364&gt;0),$U364,
IF($P364="Furloughed",IF(AT364&gt;0,$U364)+IF(BD364&gt;0,$U364),
IF($P364="Rehired",IF(BD364&gt;0,$U364))))))))*'Actual Allocation Calc'!$AL$99)))</f>
        <v/>
      </c>
      <c r="AD364" s="210" t="str">
        <f>IF($B364="","",IF('Actual Allocation Calc'!$AM$78="A",
IF($P364="Employed",$U364,
IF(AND($P364="Terminated"),($U364/7*AU364),
IF(AND($P364="Furloughed"),($U364/7*AU364)+($U364/7*BE364),
IF(AND($P364="Rehired"),($U364/7*BE364),
IF(AND($P364="Terminated",AU364&gt;0),$U364,
IF($P364="Furloughed",IF(AU364&gt;0,$U364)+IF(BE364&gt;0,$U364),
IF($P364="Rehired",IF(BE364&gt;0,$U364)))))))),IF('Actual Allocation Calc'!$AM$78="C",'Actual Allocation Calc'!Q364,'Actual Allocation Calc'!Z364+IF($P364="Employed",$U364,
IF(AND($P364="Terminated"),($U364/7*AU364),
IF(AND($P364="Furloughed"),($U364/7*AU364)+($U364/7*BE364),
IF(AND($P364="Rehired"),($U364/7*BE364),
IF(AND($P364="Terminated",AU364&gt;0),$U364,
IF($P364="Furloughed",IF(AU364&gt;0,$U364)+IF(BE364&gt;0,$U364),
IF($P364="Rehired",IF(BE364&gt;0,$U364))))))))*'Actual Allocation Calc'!$AM$99)))</f>
        <v/>
      </c>
      <c r="AE364" s="210" t="str">
        <f>IF($B364="","",IF('Actual Allocation Calc'!$AN$78="A",
IF($P364="Employed",$U364,
IF(AND($P364="Terminated"),($U364/7*AV364),
IF(AND($P364="Furloughed"),($U364/7*AV364)+($U364/7*BF364),
IF(AND($P364="Rehired"),($U364/7*BF364),
IF(AND($P364="Terminated",AV364&gt;0),$U364,
IF($P364="Furloughed",IF(AV364&gt;0,$U364)+IF(BF364&gt;0,$U364),
IF($P364="Rehired",IF(BF364&gt;0,$U364)))))))),IF('Actual Allocation Calc'!$AN$78="C",'Actual Allocation Calc'!R364,'Actual Allocation Calc'!AA364+IF($P364="Employed",$U364,
IF(AND($P364="Terminated"),($U364/7*AV364),
IF(AND($P364="Furloughed"),($U364/7*AV364)+($U364/7*BF364),
IF(AND($P364="Rehired"),($U364/7*BF364),
IF(AND($P364="Terminated",AV364&gt;0),$U364,
IF($P364="Furloughed",IF(AV364&gt;0,$U364)+IF(BF364&gt;0,$U364),
IF($P364="Rehired",IF(BF364&gt;0,$U364))))))))*'Actual Allocation Calc'!$AN$99)))</f>
        <v/>
      </c>
      <c r="AF364" s="210" t="str">
        <f>IF($B364="","",IF('Actual Allocation Calc'!$AO$78="A",
IF($P364="Employed",$U364,
IF(AND($P364="Terminated"),($U364/7*AW364),
IF(AND($P364="Furloughed"),($U364/7*AW364)+($U364/7*BG364),
IF(AND($P364="Rehired"),($U364/7*BG364),
IF(AND($P364="Terminated",AW364&gt;0),$U364,
IF($P364="Furloughed",IF(AW364&gt;0,$U364)+IF(BG364&gt;0,$U364),
IF($P364="Rehired",IF(BG364&gt;0,$U364)))))))),IF('Actual Allocation Calc'!$AO$78="C",'Actual Allocation Calc'!S364,'Actual Allocation Calc'!AB364+IF($P364="Employed",$U364,
IF(AND($P364="Terminated"),($U364/7*AW364),
IF(AND($P364="Furloughed"),($U364/7*AW364)+($U364/7*BG364),
IF(AND($P364="Rehired"),($U364/7*BG364),
IF(AND($P364="Terminated",AW364&gt;0),$U364,
IF($P364="Furloughed",IF(AW364&gt;0,$U364)+IF(BG364&gt;0,$U364),
IF($P364="Rehired",IF(BG364&gt;0,$U364))))))))*'Actual Allocation Calc'!$AO$99)))</f>
        <v/>
      </c>
      <c r="AG364" s="210" t="str">
        <f>IF($B364="","",IF('Actual Allocation Calc'!$AP$78="A",
IF($P364="Employed",$U364/7*BK364,
IF(AND($P364="Terminated"),($U364/7*AX364),
IF(AND($P364="Furloughed"),($U364/7*AX364)+($U364/7*BH364),
IF(AND($P364="Rehired"),($U364/7*BH364),
IF(AND($P364="Terminated",AX364&gt;0),$U364,
IF($P364="Furloughed",IF(AX364&gt;0,$U364)+IF(BH364&gt;0,$U364),
IF($P364="Rehired",IF(BH364&gt;0,$U364)))))))),IF('Actual Allocation Calc'!$AP$78="C",'Actual Allocation Calc'!T364,'Actual Allocation Calc'!AC364+IF($P364="Employed",$U364/7*BK364,
IF(AND($P364="Terminated"),($U364/7*AX364),
IF(AND($P364="Furloughed"),($U364/7*AX364)+($U364/7*BH364),
IF(AND($P364="Rehired"),($U364/7*BH364),
IF(AND($P364="Terminated",AX364&gt;0),$U364,
IF($P364="Furloughed",IF(AX364&gt;0,$U364)+IF(BH364&gt;0,$U364),
IF($P364="Rehired",IF(BH364&gt;0,$U364))))))))*'Actual Allocation Calc'!$AP$99)))</f>
        <v/>
      </c>
      <c r="AH364" s="536"/>
      <c r="AI364" s="82">
        <f t="shared" si="129"/>
        <v>0</v>
      </c>
      <c r="AJ364" s="210">
        <f t="shared" si="111"/>
        <v>0</v>
      </c>
      <c r="AK364" s="397" t="str">
        <f t="shared" si="112"/>
        <v/>
      </c>
      <c r="AM364" s="122"/>
      <c r="AO364" s="214" t="str">
        <f>IFERROR(IF($V364="","",VLOOKUP(V364,'Calendar Calcs'!$B$2:$E1331,4,FALSE)),0)</f>
        <v/>
      </c>
      <c r="AP364" s="69" t="str">
        <f>IF($AO364="","", IF($AO364&lt;AP$23,0,IF($AO364&gt;AP$23,COUNTIFS('Calendar Calcs'!$E$2:$E1331,AP$23),COUNTIFS('Calendar Calcs'!$E$2:$E1331,AP$23,'Calendar Calcs'!$D$2:$D1331,"&lt;="&amp;WEEKDAY($V364)))))</f>
        <v/>
      </c>
      <c r="AQ364" s="69" t="str">
        <f>IF($AO364="","", IF($AO364&lt;AQ$23,0,IF($AO364&gt;AQ$23,COUNTIFS('Calendar Calcs'!$E$2:$E1331,AQ$23),COUNTIFS('Calendar Calcs'!$E$2:$E1331,AQ$23,'Calendar Calcs'!$D$2:$D1331,"&lt;="&amp;WEEKDAY($V364)))))</f>
        <v/>
      </c>
      <c r="AR364" s="69" t="str">
        <f>IF($AO364="","", IF($AO364&lt;AR$23,0,IF($AO364&gt;AR$23,COUNTIFS('Calendar Calcs'!$E$2:$E1331,AR$23),COUNTIFS('Calendar Calcs'!$E$2:$E1331,AR$23,'Calendar Calcs'!$D$2:$D1331,"&lt;="&amp;WEEKDAY($V364)))))</f>
        <v/>
      </c>
      <c r="AS364" s="69" t="str">
        <f>IF($AO364="","", IF($AO364&lt;AS$23,0,IF($AO364&gt;AS$23,COUNTIFS('Calendar Calcs'!$E$2:$E1331,AS$23),COUNTIFS('Calendar Calcs'!$E$2:$E1331,AS$23,'Calendar Calcs'!$D$2:$D1331,"&lt;="&amp;WEEKDAY($V364)))))</f>
        <v/>
      </c>
      <c r="AT364" s="69" t="str">
        <f>IF($AO364="","", IF($AO364&lt;AT$23,0,IF($AO364&gt;AT$23,COUNTIFS('Calendar Calcs'!$E$2:$E1331,AT$23),COUNTIFS('Calendar Calcs'!$E$2:$E1331,AT$23,'Calendar Calcs'!$D$2:$D1331,"&lt;="&amp;WEEKDAY($V364)))))</f>
        <v/>
      </c>
      <c r="AU364" s="69" t="str">
        <f>IF($AO364="","", IF($AO364&lt;AU$23,0,IF($AO364&gt;AU$23,COUNTIFS('Calendar Calcs'!$E$2:$E1331,AU$23),COUNTIFS('Calendar Calcs'!$E$2:$E1331,AU$23,'Calendar Calcs'!$D$2:$D1331,"&lt;="&amp;WEEKDAY($V364)))))</f>
        <v/>
      </c>
      <c r="AV364" s="69" t="str">
        <f>IF($AO364="","", IF($AO364&lt;AV$23,0,IF($AO364&gt;AV$23,COUNTIFS('Calendar Calcs'!$E$2:$E1331,AV$23),COUNTIFS('Calendar Calcs'!$E$2:$E1331,AV$23,'Calendar Calcs'!$D$2:$D1331,"&lt;="&amp;WEEKDAY($V364)))))</f>
        <v/>
      </c>
      <c r="AW364" s="69" t="str">
        <f>IF($AO364="","", IF($AO364&lt;AW$23,0,IF($AO364&gt;AW$23,COUNTIFS('Calendar Calcs'!$E$2:$E1331,AW$23),COUNTIFS('Calendar Calcs'!$E$2:$E1331,AW$23,'Calendar Calcs'!$D$2:$D1331,"&lt;="&amp;WEEKDAY($V364)))))</f>
        <v/>
      </c>
      <c r="AX364" s="69" t="str">
        <f>IF($AO364="","", IF($AO364&lt;AX$23,0,IF($AO364&gt;AX$23,COUNTIFS('Calendar Calcs'!$E$2:$E1331,AX$23),COUNTIFS('Calendar Calcs'!$E$2:$E1331,AX$23,'Calendar Calcs'!$D$2:$D1331,"&lt;="&amp;WEEKDAY($V364)))))</f>
        <v/>
      </c>
      <c r="AY364" s="69" t="str">
        <f>IF($W364="","",VLOOKUP($W364,'Calendar Calcs'!$B$2:$E1331,4,FALSE))</f>
        <v/>
      </c>
      <c r="AZ364" s="69" t="str">
        <f>IF($AY364="","",IF($AY364&gt;AZ$23,0,IF($AY364&lt;AZ$23,COUNTIFS('Calendar Calcs'!$E$2:$E1331,AZ$23),COUNTIFS('Calendar Calcs'!$E$2:$E1331,AZ$23,'Calendar Calcs'!$D$2:$D1331,"&gt;="&amp;WEEKDAY($W364)))))</f>
        <v/>
      </c>
      <c r="BA364" s="69" t="str">
        <f>IF($AY364="","",IF($AY364&gt;BA$23,0,IF($AY364&lt;BA$23,COUNTIFS('Calendar Calcs'!$E$2:$E1331,BA$23),COUNTIFS('Calendar Calcs'!$E$2:$E1331,BA$23,'Calendar Calcs'!$D$2:$D1331,"&gt;="&amp;WEEKDAY($W364)))))</f>
        <v/>
      </c>
      <c r="BB364" s="69" t="str">
        <f>IF($AY364="","",IF($AY364&gt;BB$23,0,IF($AY364&lt;BB$23,COUNTIFS('Calendar Calcs'!$E$2:$E1331,BB$23),COUNTIFS('Calendar Calcs'!$E$2:$E1331,BB$23,'Calendar Calcs'!$D$2:$D1331,"&gt;="&amp;WEEKDAY($W364)))))</f>
        <v/>
      </c>
      <c r="BC364" s="69" t="str">
        <f>IF($AY364="","",IF($AY364&gt;BC$23,0,IF($AY364&lt;BC$23,COUNTIFS('Calendar Calcs'!$E$2:$E1331,BC$23),COUNTIFS('Calendar Calcs'!$E$2:$E1331,BC$23,'Calendar Calcs'!$D$2:$D1331,"&gt;="&amp;WEEKDAY($W364)))))</f>
        <v/>
      </c>
      <c r="BD364" s="69" t="str">
        <f>IF($AY364="","",IF($AY364&gt;BD$23,0,IF($AY364&lt;BD$23,COUNTIFS('Calendar Calcs'!$E$2:$E1331,BD$23),COUNTIFS('Calendar Calcs'!$E$2:$E1331,BD$23,'Calendar Calcs'!$D$2:$D1331,"&gt;="&amp;WEEKDAY($W364)))))</f>
        <v/>
      </c>
      <c r="BE364" s="69" t="str">
        <f>IF($AY364="","",IF($AY364&gt;BE$23,0,IF($AY364&lt;BE$23,COUNTIFS('Calendar Calcs'!$E$2:$E1331,BE$23),COUNTIFS('Calendar Calcs'!$E$2:$E1331,BE$23,'Calendar Calcs'!$D$2:$D1331,"&gt;="&amp;WEEKDAY($W364)))))</f>
        <v/>
      </c>
      <c r="BF364" s="69" t="str">
        <f>IF($AY364="","",IF($AY364&gt;BF$23,0,IF($AY364&lt;BF$23,COUNTIFS('Calendar Calcs'!$E$2:$E1331,BF$23),COUNTIFS('Calendar Calcs'!$E$2:$E1331,BF$23,'Calendar Calcs'!$D$2:$D1331,"&gt;="&amp;WEEKDAY($W364)))))</f>
        <v/>
      </c>
      <c r="BG364" s="69" t="str">
        <f>IF($AY364="","",IF($AY364&gt;BG$23,0,IF($AY364&lt;BG$23,COUNTIFS('Calendar Calcs'!$E$2:$E1331,BG$23),COUNTIFS('Calendar Calcs'!$E$2:$E1331,BG$23,'Calendar Calcs'!$D$2:$D1331,"&gt;="&amp;WEEKDAY($W364)))))</f>
        <v/>
      </c>
      <c r="BH364" s="69">
        <f t="shared" si="113"/>
        <v>6</v>
      </c>
      <c r="BI364" s="69">
        <f>IF(Cover!$E$43="","",VLOOKUP(Cover!$E$43,'Calendar Calcs'!$B$2:$E1331,4,FALSE))</f>
        <v>1</v>
      </c>
      <c r="BJ364" s="69">
        <f>IF($BI364="","", IF($BI364&lt;BJ$23,0,IF($BI364&gt;=BJ$23,COUNTIFS('Calendar Calcs'!$E$2:$E1331,BJ$23),COUNTIFS('Calendar Calcs'!$E$2:$E1331,BJ$23,'Calendar Calcs'!$D$2:$D1331,"&lt;="&amp;WEEKDAY($V364)))))</f>
        <v>1</v>
      </c>
      <c r="BK364" s="69">
        <f t="shared" si="110"/>
        <v>6</v>
      </c>
      <c r="BN364" s="69" t="str">
        <f>IF(T364&gt;0,"FTE",IF(Cover!$E$47="Weekly",IF(S364&gt;29.75,"FTE","PTE"),IF(S364&gt;59.75,"FTE","PTE")))</f>
        <v>PTE</v>
      </c>
      <c r="BO364" s="69">
        <f>IF(BN364="FTE",30,IF(Cover!$E$47="Weekly",'STEP 2 EE Data'!S364,'STEP 2 EE Data'!S364/2))</f>
        <v>0</v>
      </c>
      <c r="BP364" s="209">
        <f t="shared" si="114"/>
        <v>0</v>
      </c>
      <c r="BQ364" s="209">
        <f t="shared" si="115"/>
        <v>0</v>
      </c>
      <c r="BR364" s="209">
        <f t="shared" si="116"/>
        <v>0</v>
      </c>
      <c r="BS364" s="209">
        <f t="shared" si="117"/>
        <v>0</v>
      </c>
      <c r="BT364" s="209">
        <f t="shared" si="118"/>
        <v>0</v>
      </c>
      <c r="BU364" s="209">
        <f t="shared" si="119"/>
        <v>0</v>
      </c>
      <c r="BV364" s="209">
        <f t="shared" si="120"/>
        <v>0</v>
      </c>
      <c r="BW364" s="209">
        <f t="shared" si="121"/>
        <v>0</v>
      </c>
      <c r="BX364" s="209">
        <f t="shared" si="122"/>
        <v>0</v>
      </c>
      <c r="CC364" s="210" t="str">
        <f>IF(B364="","",IF(C364="",IF(Cover!$E$47="Weekly",'STEP 3 EE Comp'!BI369*8,'STEP 3 EE Comp'!BI369*4),IF(Cover!$E$47="Weekly",'STEP 3 EE Comp'!BI369,'STEP 3 EE Comp'!BI369)))</f>
        <v/>
      </c>
      <c r="CD364" s="82" t="str">
        <f t="shared" si="123"/>
        <v/>
      </c>
      <c r="CE364" s="417">
        <f t="shared" si="124"/>
        <v>1</v>
      </c>
      <c r="CF364" s="82" t="str">
        <f t="shared" si="125"/>
        <v>Good</v>
      </c>
      <c r="CG364" s="82">
        <f t="shared" si="126"/>
        <v>0</v>
      </c>
      <c r="CH364" s="234">
        <f t="shared" si="127"/>
        <v>0</v>
      </c>
    </row>
    <row r="365" spans="1:86" s="69" customFormat="1" x14ac:dyDescent="0.3">
      <c r="A365" s="555"/>
      <c r="B365" s="52"/>
      <c r="C365" s="52"/>
      <c r="D365" s="52"/>
      <c r="E365" s="52"/>
      <c r="F365" s="507"/>
      <c r="G365" s="210">
        <f t="shared" si="128"/>
        <v>0</v>
      </c>
      <c r="H365" s="82">
        <f t="shared" si="109"/>
        <v>0</v>
      </c>
      <c r="I365" s="211"/>
      <c r="J365" s="441" t="s">
        <v>21</v>
      </c>
      <c r="K365" s="441" t="s">
        <v>21</v>
      </c>
      <c r="L365" s="441" t="s">
        <v>21</v>
      </c>
      <c r="M365" s="441" t="s">
        <v>21</v>
      </c>
      <c r="N365" s="568" t="s">
        <v>21</v>
      </c>
      <c r="O365" s="211"/>
      <c r="P365" s="212" t="str">
        <f>IF(B365="","",
IF(AND(V365="",W365="",B365&lt;&gt;""),"Employed",
IF(AND(V365&lt;&gt;"",W365="",B365&lt;&gt;""),"Terminated",
IF(AND(V365&lt;&gt;"",W365&lt;&gt;"",B365&lt;&gt;""),IF(W365&lt;Cover!$E$43,"Employed","Furloughed"),
IF(AND(V365="",W365&lt;&gt;"",B365&lt;&gt;""),IF(W365&lt;Cover!$E$43,"Employed","Rehired"))))))</f>
        <v/>
      </c>
      <c r="Q365" s="211"/>
      <c r="R365" s="536"/>
      <c r="S365" s="563"/>
      <c r="T365" s="536"/>
      <c r="U365" s="82">
        <f>IF(Cover!$E$47="Weekly",IF(T365&gt;0,T365,R365*S365),IF(T365&gt;0,T365,R365*S365)/2)</f>
        <v>0</v>
      </c>
      <c r="V365" s="564"/>
      <c r="W365" s="564"/>
      <c r="Y365" s="213" t="str">
        <f>IF($B365="","",IF('Actual Allocation Calc'!$AH$78="A",
IF($P365="Employed",$U365/7*BJ365,
IF(AND($P365="Terminated"),($U365/7*AP365),
IF(AND($P365="Furloughed"),($U365/7*AP365)+($U365/7*AZ365),
IF(AND($P365="Rehired"),($U365/7*AZ365),
IF(AND($P365="Terminated",AP365&gt;0),$U365,
IF($P365="Furloughed",IF(AP365&gt;0,$U365)+IF(AZ365&gt;0,$U365),
IF($P365="Rehired",IF(AZ365&gt;0,$U365)))))))),IF('Actual Allocation Calc'!$AH$78="C",'Actual Allocation Calc'!L365,'Actual Allocation Calc'!U365+IF($P365="Employed",$U365/7*BJ365,
IF(AND($P365="Terminated"),($U365/7*AP365),
IF(AND($P365="Furloughed"),($U365/7*AP365)+($U365/7*AZ365),
IF(AND($P365="Rehired"),($U365/7*AZ365),
IF(AND($P365="Terminated",AP365&gt;0),$U365,
IF($P365="Furloughed",IF(AP365&gt;0,$U365)+IF(AZ365&gt;0,$U365),
IF($P365="Rehired",IF(AZ365&gt;0,$U365))))))))*'Actual Allocation Calc'!$AH$99)))</f>
        <v/>
      </c>
      <c r="Z365" s="210" t="str">
        <f>IF($B365="","",IF('Actual Allocation Calc'!$AI$78="A",
IF($P365="Employed",$U365,
IF(AND($P365="Terminated"),($U365/7*AQ365),
IF(AND($P365="Furloughed"),($U365/7*AQ365)+($U365/7*BA365),
IF(AND($P365="Rehired"),($U365/7*BA365),
IF(AND($P365="Terminated",AQ365&gt;0),$U365,
IF($P365="Furloughed",IF(AQ365&gt;0,$U365)+IF(BA365&gt;0,$U365),
IF($P365="Rehired",IF(BA365&gt;0,$U365)))))))),IF('Actual Allocation Calc'!$AI$78="C",'Actual Allocation Calc'!M365,'Actual Allocation Calc'!V365+IF($P365="Employed",$U365,
IF(AND($P365="Terminated"),($U365/7*AQ365),
IF(AND($P365="Furloughed"),($U365/7*AQ365)+($U365/7*BA365),
IF(AND($P365="Rehired"),($U365/7*BA365),
IF(AND($P365="Terminated",AQ365&gt;0),$U365,
IF($P365="Furloughed",IF(AQ365&gt;0,$U365)+IF(BA365&gt;0,$U365),
IF($P365="Rehired",IF(BA365&gt;0,$U365))))))))*'Actual Allocation Calc'!$AI$99)))</f>
        <v/>
      </c>
      <c r="AA365" s="210" t="str">
        <f>IF($B365="","",IF('Actual Allocation Calc'!$AJ$78="A",
IF($P365="Employed",$U365,
IF(AND($P365="Terminated"),($U365/7*AR365),
IF(AND($P365="Furloughed"),($U365/7*AR365)+($U365/7*BB365),
IF(AND($P365="Rehired"),($U365/7*BB365),
IF(AND($P365="Terminated",AR365&gt;0),$U365,
IF($P365="Furloughed",IF(AR365&gt;0,$U365)+IF(BB365&gt;0,$U365),
IF($P365="Rehired",IF(BB365&gt;0,$U365)))))))),IF('Actual Allocation Calc'!$AJ$78="C",'Actual Allocation Calc'!N365,'Actual Allocation Calc'!W365+IF($P365="Employed",$U365,
IF(AND($P365="Terminated"),($U365/7*AR365),
IF(AND($P365="Furloughed"),($U365/7*AR365)+($U365/7*BB365),
IF(AND($P365="Rehired"),($U365/7*BB365),
IF(AND($P365="Terminated",AR365&gt;0),$U365,
IF($P365="Furloughed",IF(AR365&gt;0,$U365)+IF(BB365&gt;0,$U365),
IF($P365="Rehired",IF(BB365&gt;0,$U365))))))))*'Actual Allocation Calc'!$AJ$99)))</f>
        <v/>
      </c>
      <c r="AB365" s="210" t="str">
        <f>IF($B365="","",IF('Actual Allocation Calc'!$AK$78="A",
IF($P365="Employed",$U365,
IF(AND($P365="Terminated"),($U365/7*AS365),
IF(AND($P365="Furloughed"),($U365/7*AS365)+($U365/7*BC365),
IF(AND($P365="Rehired"),($U365/7*BC365),
IF(AND($P365="Terminated",AS365&gt;0),$U365,
IF($P365="Furloughed",IF(AS365&gt;0,$U365)+IF(BC365&gt;0,$U365),
IF($P365="Rehired",IF(BC365&gt;0,$U365)))))))),IF('Actual Allocation Calc'!$AK$78="C",'Actual Allocation Calc'!O365,'Actual Allocation Calc'!X365+IF($P365="Employed",$U365,
IF(AND($P365="Terminated"),($U365/7*AS365),
IF(AND($P365="Furloughed"),($U365/7*AS365)+($U365/7*BC365),
IF(AND($P365="Rehired"),($U365/7*BC365),
IF(AND($P365="Terminated",AS365&gt;0),$U365,
IF($P365="Furloughed",IF(AS365&gt;0,$U365)+IF(BC365&gt;0,$U365),
IF($P365="Rehired",IF(BC365&gt;0,$U365))))))))*'Actual Allocation Calc'!$AK$99)))</f>
        <v/>
      </c>
      <c r="AC365" s="210" t="str">
        <f>IF($B365="","",IF('Actual Allocation Calc'!$AL$78="A",
IF($P365="Employed",$U365,
IF(AND($P365="Terminated"),($U365/7*AT365),
IF(AND($P365="Furloughed"),($U365/7*AT365)+($U365/7*BD365),
IF(AND($P365="Rehired"),($U365/7*BD365),
IF(AND($P365="Terminated",AT365&gt;0),$U365,
IF($P365="Furloughed",IF(AT365&gt;0,$U365)+IF(BD365&gt;0,$U365),
IF($P365="Rehired",IF(BD365&gt;0,$U365)))))))),IF('Actual Allocation Calc'!$AL$78="C",'Actual Allocation Calc'!P365,'Actual Allocation Calc'!Y365+IF($P365="Employed",$U365,
IF(AND($P365="Terminated"),($U365/7*AT365),
IF(AND($P365="Furloughed"),($U365/7*AT365)+($U365/7*BD365),
IF(AND($P365="Rehired"),($U365/7*BD365),
IF(AND($P365="Terminated",AT365&gt;0),$U365,
IF($P365="Furloughed",IF(AT365&gt;0,$U365)+IF(BD365&gt;0,$U365),
IF($P365="Rehired",IF(BD365&gt;0,$U365))))))))*'Actual Allocation Calc'!$AL$99)))</f>
        <v/>
      </c>
      <c r="AD365" s="210" t="str">
        <f>IF($B365="","",IF('Actual Allocation Calc'!$AM$78="A",
IF($P365="Employed",$U365,
IF(AND($P365="Terminated"),($U365/7*AU365),
IF(AND($P365="Furloughed"),($U365/7*AU365)+($U365/7*BE365),
IF(AND($P365="Rehired"),($U365/7*BE365),
IF(AND($P365="Terminated",AU365&gt;0),$U365,
IF($P365="Furloughed",IF(AU365&gt;0,$U365)+IF(BE365&gt;0,$U365),
IF($P365="Rehired",IF(BE365&gt;0,$U365)))))))),IF('Actual Allocation Calc'!$AM$78="C",'Actual Allocation Calc'!Q365,'Actual Allocation Calc'!Z365+IF($P365="Employed",$U365,
IF(AND($P365="Terminated"),($U365/7*AU365),
IF(AND($P365="Furloughed"),($U365/7*AU365)+($U365/7*BE365),
IF(AND($P365="Rehired"),($U365/7*BE365),
IF(AND($P365="Terminated",AU365&gt;0),$U365,
IF($P365="Furloughed",IF(AU365&gt;0,$U365)+IF(BE365&gt;0,$U365),
IF($P365="Rehired",IF(BE365&gt;0,$U365))))))))*'Actual Allocation Calc'!$AM$99)))</f>
        <v/>
      </c>
      <c r="AE365" s="210" t="str">
        <f>IF($B365="","",IF('Actual Allocation Calc'!$AN$78="A",
IF($P365="Employed",$U365,
IF(AND($P365="Terminated"),($U365/7*AV365),
IF(AND($P365="Furloughed"),($U365/7*AV365)+($U365/7*BF365),
IF(AND($P365="Rehired"),($U365/7*BF365),
IF(AND($P365="Terminated",AV365&gt;0),$U365,
IF($P365="Furloughed",IF(AV365&gt;0,$U365)+IF(BF365&gt;0,$U365),
IF($P365="Rehired",IF(BF365&gt;0,$U365)))))))),IF('Actual Allocation Calc'!$AN$78="C",'Actual Allocation Calc'!R365,'Actual Allocation Calc'!AA365+IF($P365="Employed",$U365,
IF(AND($P365="Terminated"),($U365/7*AV365),
IF(AND($P365="Furloughed"),($U365/7*AV365)+($U365/7*BF365),
IF(AND($P365="Rehired"),($U365/7*BF365),
IF(AND($P365="Terminated",AV365&gt;0),$U365,
IF($P365="Furloughed",IF(AV365&gt;0,$U365)+IF(BF365&gt;0,$U365),
IF($P365="Rehired",IF(BF365&gt;0,$U365))))))))*'Actual Allocation Calc'!$AN$99)))</f>
        <v/>
      </c>
      <c r="AF365" s="210" t="str">
        <f>IF($B365="","",IF('Actual Allocation Calc'!$AO$78="A",
IF($P365="Employed",$U365,
IF(AND($P365="Terminated"),($U365/7*AW365),
IF(AND($P365="Furloughed"),($U365/7*AW365)+($U365/7*BG365),
IF(AND($P365="Rehired"),($U365/7*BG365),
IF(AND($P365="Terminated",AW365&gt;0),$U365,
IF($P365="Furloughed",IF(AW365&gt;0,$U365)+IF(BG365&gt;0,$U365),
IF($P365="Rehired",IF(BG365&gt;0,$U365)))))))),IF('Actual Allocation Calc'!$AO$78="C",'Actual Allocation Calc'!S365,'Actual Allocation Calc'!AB365+IF($P365="Employed",$U365,
IF(AND($P365="Terminated"),($U365/7*AW365),
IF(AND($P365="Furloughed"),($U365/7*AW365)+($U365/7*BG365),
IF(AND($P365="Rehired"),($U365/7*BG365),
IF(AND($P365="Terminated",AW365&gt;0),$U365,
IF($P365="Furloughed",IF(AW365&gt;0,$U365)+IF(BG365&gt;0,$U365),
IF($P365="Rehired",IF(BG365&gt;0,$U365))))))))*'Actual Allocation Calc'!$AO$99)))</f>
        <v/>
      </c>
      <c r="AG365" s="210" t="str">
        <f>IF($B365="","",IF('Actual Allocation Calc'!$AP$78="A",
IF($P365="Employed",$U365/7*BK365,
IF(AND($P365="Terminated"),($U365/7*AX365),
IF(AND($P365="Furloughed"),($U365/7*AX365)+($U365/7*BH365),
IF(AND($P365="Rehired"),($U365/7*BH365),
IF(AND($P365="Terminated",AX365&gt;0),$U365,
IF($P365="Furloughed",IF(AX365&gt;0,$U365)+IF(BH365&gt;0,$U365),
IF($P365="Rehired",IF(BH365&gt;0,$U365)))))))),IF('Actual Allocation Calc'!$AP$78="C",'Actual Allocation Calc'!T365,'Actual Allocation Calc'!AC365+IF($P365="Employed",$U365/7*BK365,
IF(AND($P365="Terminated"),($U365/7*AX365),
IF(AND($P365="Furloughed"),($U365/7*AX365)+($U365/7*BH365),
IF(AND($P365="Rehired"),($U365/7*BH365),
IF(AND($P365="Terminated",AX365&gt;0),$U365,
IF($P365="Furloughed",IF(AX365&gt;0,$U365)+IF(BH365&gt;0,$U365),
IF($P365="Rehired",IF(BH365&gt;0,$U365))))))))*'Actual Allocation Calc'!$AP$99)))</f>
        <v/>
      </c>
      <c r="AH365" s="536"/>
      <c r="AI365" s="82">
        <f t="shared" si="129"/>
        <v>0</v>
      </c>
      <c r="AJ365" s="210">
        <f t="shared" si="111"/>
        <v>0</v>
      </c>
      <c r="AK365" s="397" t="str">
        <f t="shared" si="112"/>
        <v/>
      </c>
      <c r="AM365" s="122"/>
      <c r="AO365" s="214" t="str">
        <f>IFERROR(IF($V365="","",VLOOKUP(V365,'Calendar Calcs'!$B$2:$E1332,4,FALSE)),0)</f>
        <v/>
      </c>
      <c r="AP365" s="69" t="str">
        <f>IF($AO365="","", IF($AO365&lt;AP$23,0,IF($AO365&gt;AP$23,COUNTIFS('Calendar Calcs'!$E$2:$E1332,AP$23),COUNTIFS('Calendar Calcs'!$E$2:$E1332,AP$23,'Calendar Calcs'!$D$2:$D1332,"&lt;="&amp;WEEKDAY($V365)))))</f>
        <v/>
      </c>
      <c r="AQ365" s="69" t="str">
        <f>IF($AO365="","", IF($AO365&lt;AQ$23,0,IF($AO365&gt;AQ$23,COUNTIFS('Calendar Calcs'!$E$2:$E1332,AQ$23),COUNTIFS('Calendar Calcs'!$E$2:$E1332,AQ$23,'Calendar Calcs'!$D$2:$D1332,"&lt;="&amp;WEEKDAY($V365)))))</f>
        <v/>
      </c>
      <c r="AR365" s="69" t="str">
        <f>IF($AO365="","", IF($AO365&lt;AR$23,0,IF($AO365&gt;AR$23,COUNTIFS('Calendar Calcs'!$E$2:$E1332,AR$23),COUNTIFS('Calendar Calcs'!$E$2:$E1332,AR$23,'Calendar Calcs'!$D$2:$D1332,"&lt;="&amp;WEEKDAY($V365)))))</f>
        <v/>
      </c>
      <c r="AS365" s="69" t="str">
        <f>IF($AO365="","", IF($AO365&lt;AS$23,0,IF($AO365&gt;AS$23,COUNTIFS('Calendar Calcs'!$E$2:$E1332,AS$23),COUNTIFS('Calendar Calcs'!$E$2:$E1332,AS$23,'Calendar Calcs'!$D$2:$D1332,"&lt;="&amp;WEEKDAY($V365)))))</f>
        <v/>
      </c>
      <c r="AT365" s="69" t="str">
        <f>IF($AO365="","", IF($AO365&lt;AT$23,0,IF($AO365&gt;AT$23,COUNTIFS('Calendar Calcs'!$E$2:$E1332,AT$23),COUNTIFS('Calendar Calcs'!$E$2:$E1332,AT$23,'Calendar Calcs'!$D$2:$D1332,"&lt;="&amp;WEEKDAY($V365)))))</f>
        <v/>
      </c>
      <c r="AU365" s="69" t="str">
        <f>IF($AO365="","", IF($AO365&lt;AU$23,0,IF($AO365&gt;AU$23,COUNTIFS('Calendar Calcs'!$E$2:$E1332,AU$23),COUNTIFS('Calendar Calcs'!$E$2:$E1332,AU$23,'Calendar Calcs'!$D$2:$D1332,"&lt;="&amp;WEEKDAY($V365)))))</f>
        <v/>
      </c>
      <c r="AV365" s="69" t="str">
        <f>IF($AO365="","", IF($AO365&lt;AV$23,0,IF($AO365&gt;AV$23,COUNTIFS('Calendar Calcs'!$E$2:$E1332,AV$23),COUNTIFS('Calendar Calcs'!$E$2:$E1332,AV$23,'Calendar Calcs'!$D$2:$D1332,"&lt;="&amp;WEEKDAY($V365)))))</f>
        <v/>
      </c>
      <c r="AW365" s="69" t="str">
        <f>IF($AO365="","", IF($AO365&lt;AW$23,0,IF($AO365&gt;AW$23,COUNTIFS('Calendar Calcs'!$E$2:$E1332,AW$23),COUNTIFS('Calendar Calcs'!$E$2:$E1332,AW$23,'Calendar Calcs'!$D$2:$D1332,"&lt;="&amp;WEEKDAY($V365)))))</f>
        <v/>
      </c>
      <c r="AX365" s="69" t="str">
        <f>IF($AO365="","", IF($AO365&lt;AX$23,0,IF($AO365&gt;AX$23,COUNTIFS('Calendar Calcs'!$E$2:$E1332,AX$23),COUNTIFS('Calendar Calcs'!$E$2:$E1332,AX$23,'Calendar Calcs'!$D$2:$D1332,"&lt;="&amp;WEEKDAY($V365)))))</f>
        <v/>
      </c>
      <c r="AY365" s="69" t="str">
        <f>IF($W365="","",VLOOKUP($W365,'Calendar Calcs'!$B$2:$E1332,4,FALSE))</f>
        <v/>
      </c>
      <c r="AZ365" s="69" t="str">
        <f>IF($AY365="","",IF($AY365&gt;AZ$23,0,IF($AY365&lt;AZ$23,COUNTIFS('Calendar Calcs'!$E$2:$E1332,AZ$23),COUNTIFS('Calendar Calcs'!$E$2:$E1332,AZ$23,'Calendar Calcs'!$D$2:$D1332,"&gt;="&amp;WEEKDAY($W365)))))</f>
        <v/>
      </c>
      <c r="BA365" s="69" t="str">
        <f>IF($AY365="","",IF($AY365&gt;BA$23,0,IF($AY365&lt;BA$23,COUNTIFS('Calendar Calcs'!$E$2:$E1332,BA$23),COUNTIFS('Calendar Calcs'!$E$2:$E1332,BA$23,'Calendar Calcs'!$D$2:$D1332,"&gt;="&amp;WEEKDAY($W365)))))</f>
        <v/>
      </c>
      <c r="BB365" s="69" t="str">
        <f>IF($AY365="","",IF($AY365&gt;BB$23,0,IF($AY365&lt;BB$23,COUNTIFS('Calendar Calcs'!$E$2:$E1332,BB$23),COUNTIFS('Calendar Calcs'!$E$2:$E1332,BB$23,'Calendar Calcs'!$D$2:$D1332,"&gt;="&amp;WEEKDAY($W365)))))</f>
        <v/>
      </c>
      <c r="BC365" s="69" t="str">
        <f>IF($AY365="","",IF($AY365&gt;BC$23,0,IF($AY365&lt;BC$23,COUNTIFS('Calendar Calcs'!$E$2:$E1332,BC$23),COUNTIFS('Calendar Calcs'!$E$2:$E1332,BC$23,'Calendar Calcs'!$D$2:$D1332,"&gt;="&amp;WEEKDAY($W365)))))</f>
        <v/>
      </c>
      <c r="BD365" s="69" t="str">
        <f>IF($AY365="","",IF($AY365&gt;BD$23,0,IF($AY365&lt;BD$23,COUNTIFS('Calendar Calcs'!$E$2:$E1332,BD$23),COUNTIFS('Calendar Calcs'!$E$2:$E1332,BD$23,'Calendar Calcs'!$D$2:$D1332,"&gt;="&amp;WEEKDAY($W365)))))</f>
        <v/>
      </c>
      <c r="BE365" s="69" t="str">
        <f>IF($AY365="","",IF($AY365&gt;BE$23,0,IF($AY365&lt;BE$23,COUNTIFS('Calendar Calcs'!$E$2:$E1332,BE$23),COUNTIFS('Calendar Calcs'!$E$2:$E1332,BE$23,'Calendar Calcs'!$D$2:$D1332,"&gt;="&amp;WEEKDAY($W365)))))</f>
        <v/>
      </c>
      <c r="BF365" s="69" t="str">
        <f>IF($AY365="","",IF($AY365&gt;BF$23,0,IF($AY365&lt;BF$23,COUNTIFS('Calendar Calcs'!$E$2:$E1332,BF$23),COUNTIFS('Calendar Calcs'!$E$2:$E1332,BF$23,'Calendar Calcs'!$D$2:$D1332,"&gt;="&amp;WEEKDAY($W365)))))</f>
        <v/>
      </c>
      <c r="BG365" s="69" t="str">
        <f>IF($AY365="","",IF($AY365&gt;BG$23,0,IF($AY365&lt;BG$23,COUNTIFS('Calendar Calcs'!$E$2:$E1332,BG$23),COUNTIFS('Calendar Calcs'!$E$2:$E1332,BG$23,'Calendar Calcs'!$D$2:$D1332,"&gt;="&amp;WEEKDAY($W365)))))</f>
        <v/>
      </c>
      <c r="BH365" s="69">
        <f t="shared" si="113"/>
        <v>6</v>
      </c>
      <c r="BI365" s="69">
        <f>IF(Cover!$E$43="","",VLOOKUP(Cover!$E$43,'Calendar Calcs'!$B$2:$E1332,4,FALSE))</f>
        <v>1</v>
      </c>
      <c r="BJ365" s="69">
        <f>IF($BI365="","", IF($BI365&lt;BJ$23,0,IF($BI365&gt;=BJ$23,COUNTIFS('Calendar Calcs'!$E$2:$E1332,BJ$23),COUNTIFS('Calendar Calcs'!$E$2:$E1332,BJ$23,'Calendar Calcs'!$D$2:$D1332,"&lt;="&amp;WEEKDAY($V365)))))</f>
        <v>1</v>
      </c>
      <c r="BK365" s="69">
        <f t="shared" si="110"/>
        <v>6</v>
      </c>
      <c r="BN365" s="69" t="str">
        <f>IF(T365&gt;0,"FTE",IF(Cover!$E$47="Weekly",IF(S365&gt;29.75,"FTE","PTE"),IF(S365&gt;59.75,"FTE","PTE")))</f>
        <v>PTE</v>
      </c>
      <c r="BO365" s="69">
        <f>IF(BN365="FTE",30,IF(Cover!$E$47="Weekly",'STEP 2 EE Data'!S365,'STEP 2 EE Data'!S365/2))</f>
        <v>0</v>
      </c>
      <c r="BP365" s="209">
        <f t="shared" si="114"/>
        <v>0</v>
      </c>
      <c r="BQ365" s="209">
        <f t="shared" si="115"/>
        <v>0</v>
      </c>
      <c r="BR365" s="209">
        <f t="shared" si="116"/>
        <v>0</v>
      </c>
      <c r="BS365" s="209">
        <f t="shared" si="117"/>
        <v>0</v>
      </c>
      <c r="BT365" s="209">
        <f t="shared" si="118"/>
        <v>0</v>
      </c>
      <c r="BU365" s="209">
        <f t="shared" si="119"/>
        <v>0</v>
      </c>
      <c r="BV365" s="209">
        <f t="shared" si="120"/>
        <v>0</v>
      </c>
      <c r="BW365" s="209">
        <f t="shared" si="121"/>
        <v>0</v>
      </c>
      <c r="BX365" s="209">
        <f t="shared" si="122"/>
        <v>0</v>
      </c>
      <c r="CC365" s="210" t="str">
        <f>IF(B365="","",IF(C365="",IF(Cover!$E$47="Weekly",'STEP 3 EE Comp'!BI370*8,'STEP 3 EE Comp'!BI370*4),IF(Cover!$E$47="Weekly",'STEP 3 EE Comp'!BI370,'STEP 3 EE Comp'!BI370)))</f>
        <v/>
      </c>
      <c r="CD365" s="82" t="str">
        <f t="shared" si="123"/>
        <v/>
      </c>
      <c r="CE365" s="417">
        <f t="shared" si="124"/>
        <v>1</v>
      </c>
      <c r="CF365" s="82" t="str">
        <f t="shared" si="125"/>
        <v>Good</v>
      </c>
      <c r="CG365" s="82">
        <f t="shared" si="126"/>
        <v>0</v>
      </c>
      <c r="CH365" s="234">
        <f t="shared" si="127"/>
        <v>0</v>
      </c>
    </row>
    <row r="366" spans="1:86" s="69" customFormat="1" x14ac:dyDescent="0.3">
      <c r="A366" s="555"/>
      <c r="B366" s="52"/>
      <c r="C366" s="52"/>
      <c r="D366" s="52"/>
      <c r="E366" s="52"/>
      <c r="F366" s="507"/>
      <c r="G366" s="210">
        <f t="shared" si="128"/>
        <v>0</v>
      </c>
      <c r="H366" s="82">
        <f t="shared" si="109"/>
        <v>0</v>
      </c>
      <c r="I366" s="211"/>
      <c r="J366" s="441" t="s">
        <v>21</v>
      </c>
      <c r="K366" s="441" t="s">
        <v>21</v>
      </c>
      <c r="L366" s="441" t="s">
        <v>21</v>
      </c>
      <c r="M366" s="441" t="s">
        <v>21</v>
      </c>
      <c r="N366" s="568" t="s">
        <v>21</v>
      </c>
      <c r="O366" s="211"/>
      <c r="P366" s="212" t="str">
        <f>IF(B366="","",
IF(AND(V366="",W366="",B366&lt;&gt;""),"Employed",
IF(AND(V366&lt;&gt;"",W366="",B366&lt;&gt;""),"Terminated",
IF(AND(V366&lt;&gt;"",W366&lt;&gt;"",B366&lt;&gt;""),IF(W366&lt;Cover!$E$43,"Employed","Furloughed"),
IF(AND(V366="",W366&lt;&gt;"",B366&lt;&gt;""),IF(W366&lt;Cover!$E$43,"Employed","Rehired"))))))</f>
        <v/>
      </c>
      <c r="Q366" s="211"/>
      <c r="R366" s="536"/>
      <c r="S366" s="563"/>
      <c r="T366" s="536"/>
      <c r="U366" s="82">
        <f>IF(Cover!$E$47="Weekly",IF(T366&gt;0,T366,R366*S366),IF(T366&gt;0,T366,R366*S366)/2)</f>
        <v>0</v>
      </c>
      <c r="V366" s="564"/>
      <c r="W366" s="564"/>
      <c r="Y366" s="213" t="str">
        <f>IF($B366="","",IF('Actual Allocation Calc'!$AH$78="A",
IF($P366="Employed",$U366/7*BJ366,
IF(AND($P366="Terminated"),($U366/7*AP366),
IF(AND($P366="Furloughed"),($U366/7*AP366)+($U366/7*AZ366),
IF(AND($P366="Rehired"),($U366/7*AZ366),
IF(AND($P366="Terminated",AP366&gt;0),$U366,
IF($P366="Furloughed",IF(AP366&gt;0,$U366)+IF(AZ366&gt;0,$U366),
IF($P366="Rehired",IF(AZ366&gt;0,$U366)))))))),IF('Actual Allocation Calc'!$AH$78="C",'Actual Allocation Calc'!L366,'Actual Allocation Calc'!U366+IF($P366="Employed",$U366/7*BJ366,
IF(AND($P366="Terminated"),($U366/7*AP366),
IF(AND($P366="Furloughed"),($U366/7*AP366)+($U366/7*AZ366),
IF(AND($P366="Rehired"),($U366/7*AZ366),
IF(AND($P366="Terminated",AP366&gt;0),$U366,
IF($P366="Furloughed",IF(AP366&gt;0,$U366)+IF(AZ366&gt;0,$U366),
IF($P366="Rehired",IF(AZ366&gt;0,$U366))))))))*'Actual Allocation Calc'!$AH$99)))</f>
        <v/>
      </c>
      <c r="Z366" s="210" t="str">
        <f>IF($B366="","",IF('Actual Allocation Calc'!$AI$78="A",
IF($P366="Employed",$U366,
IF(AND($P366="Terminated"),($U366/7*AQ366),
IF(AND($P366="Furloughed"),($U366/7*AQ366)+($U366/7*BA366),
IF(AND($P366="Rehired"),($U366/7*BA366),
IF(AND($P366="Terminated",AQ366&gt;0),$U366,
IF($P366="Furloughed",IF(AQ366&gt;0,$U366)+IF(BA366&gt;0,$U366),
IF($P366="Rehired",IF(BA366&gt;0,$U366)))))))),IF('Actual Allocation Calc'!$AI$78="C",'Actual Allocation Calc'!M366,'Actual Allocation Calc'!V366+IF($P366="Employed",$U366,
IF(AND($P366="Terminated"),($U366/7*AQ366),
IF(AND($P366="Furloughed"),($U366/7*AQ366)+($U366/7*BA366),
IF(AND($P366="Rehired"),($U366/7*BA366),
IF(AND($P366="Terminated",AQ366&gt;0),$U366,
IF($P366="Furloughed",IF(AQ366&gt;0,$U366)+IF(BA366&gt;0,$U366),
IF($P366="Rehired",IF(BA366&gt;0,$U366))))))))*'Actual Allocation Calc'!$AI$99)))</f>
        <v/>
      </c>
      <c r="AA366" s="210" t="str">
        <f>IF($B366="","",IF('Actual Allocation Calc'!$AJ$78="A",
IF($P366="Employed",$U366,
IF(AND($P366="Terminated"),($U366/7*AR366),
IF(AND($P366="Furloughed"),($U366/7*AR366)+($U366/7*BB366),
IF(AND($P366="Rehired"),($U366/7*BB366),
IF(AND($P366="Terminated",AR366&gt;0),$U366,
IF($P366="Furloughed",IF(AR366&gt;0,$U366)+IF(BB366&gt;0,$U366),
IF($P366="Rehired",IF(BB366&gt;0,$U366)))))))),IF('Actual Allocation Calc'!$AJ$78="C",'Actual Allocation Calc'!N366,'Actual Allocation Calc'!W366+IF($P366="Employed",$U366,
IF(AND($P366="Terminated"),($U366/7*AR366),
IF(AND($P366="Furloughed"),($U366/7*AR366)+($U366/7*BB366),
IF(AND($P366="Rehired"),($U366/7*BB366),
IF(AND($P366="Terminated",AR366&gt;0),$U366,
IF($P366="Furloughed",IF(AR366&gt;0,$U366)+IF(BB366&gt;0,$U366),
IF($P366="Rehired",IF(BB366&gt;0,$U366))))))))*'Actual Allocation Calc'!$AJ$99)))</f>
        <v/>
      </c>
      <c r="AB366" s="210" t="str">
        <f>IF($B366="","",IF('Actual Allocation Calc'!$AK$78="A",
IF($P366="Employed",$U366,
IF(AND($P366="Terminated"),($U366/7*AS366),
IF(AND($P366="Furloughed"),($U366/7*AS366)+($U366/7*BC366),
IF(AND($P366="Rehired"),($U366/7*BC366),
IF(AND($P366="Terminated",AS366&gt;0),$U366,
IF($P366="Furloughed",IF(AS366&gt;0,$U366)+IF(BC366&gt;0,$U366),
IF($P366="Rehired",IF(BC366&gt;0,$U366)))))))),IF('Actual Allocation Calc'!$AK$78="C",'Actual Allocation Calc'!O366,'Actual Allocation Calc'!X366+IF($P366="Employed",$U366,
IF(AND($P366="Terminated"),($U366/7*AS366),
IF(AND($P366="Furloughed"),($U366/7*AS366)+($U366/7*BC366),
IF(AND($P366="Rehired"),($U366/7*BC366),
IF(AND($P366="Terminated",AS366&gt;0),$U366,
IF($P366="Furloughed",IF(AS366&gt;0,$U366)+IF(BC366&gt;0,$U366),
IF($P366="Rehired",IF(BC366&gt;0,$U366))))))))*'Actual Allocation Calc'!$AK$99)))</f>
        <v/>
      </c>
      <c r="AC366" s="210" t="str">
        <f>IF($B366="","",IF('Actual Allocation Calc'!$AL$78="A",
IF($P366="Employed",$U366,
IF(AND($P366="Terminated"),($U366/7*AT366),
IF(AND($P366="Furloughed"),($U366/7*AT366)+($U366/7*BD366),
IF(AND($P366="Rehired"),($U366/7*BD366),
IF(AND($P366="Terminated",AT366&gt;0),$U366,
IF($P366="Furloughed",IF(AT366&gt;0,$U366)+IF(BD366&gt;0,$U366),
IF($P366="Rehired",IF(BD366&gt;0,$U366)))))))),IF('Actual Allocation Calc'!$AL$78="C",'Actual Allocation Calc'!P366,'Actual Allocation Calc'!Y366+IF($P366="Employed",$U366,
IF(AND($P366="Terminated"),($U366/7*AT366),
IF(AND($P366="Furloughed"),($U366/7*AT366)+($U366/7*BD366),
IF(AND($P366="Rehired"),($U366/7*BD366),
IF(AND($P366="Terminated",AT366&gt;0),$U366,
IF($P366="Furloughed",IF(AT366&gt;0,$U366)+IF(BD366&gt;0,$U366),
IF($P366="Rehired",IF(BD366&gt;0,$U366))))))))*'Actual Allocation Calc'!$AL$99)))</f>
        <v/>
      </c>
      <c r="AD366" s="210" t="str">
        <f>IF($B366="","",IF('Actual Allocation Calc'!$AM$78="A",
IF($P366="Employed",$U366,
IF(AND($P366="Terminated"),($U366/7*AU366),
IF(AND($P366="Furloughed"),($U366/7*AU366)+($U366/7*BE366),
IF(AND($P366="Rehired"),($U366/7*BE366),
IF(AND($P366="Terminated",AU366&gt;0),$U366,
IF($P366="Furloughed",IF(AU366&gt;0,$U366)+IF(BE366&gt;0,$U366),
IF($P366="Rehired",IF(BE366&gt;0,$U366)))))))),IF('Actual Allocation Calc'!$AM$78="C",'Actual Allocation Calc'!Q366,'Actual Allocation Calc'!Z366+IF($P366="Employed",$U366,
IF(AND($P366="Terminated"),($U366/7*AU366),
IF(AND($P366="Furloughed"),($U366/7*AU366)+($U366/7*BE366),
IF(AND($P366="Rehired"),($U366/7*BE366),
IF(AND($P366="Terminated",AU366&gt;0),$U366,
IF($P366="Furloughed",IF(AU366&gt;0,$U366)+IF(BE366&gt;0,$U366),
IF($P366="Rehired",IF(BE366&gt;0,$U366))))))))*'Actual Allocation Calc'!$AM$99)))</f>
        <v/>
      </c>
      <c r="AE366" s="210" t="str">
        <f>IF($B366="","",IF('Actual Allocation Calc'!$AN$78="A",
IF($P366="Employed",$U366,
IF(AND($P366="Terminated"),($U366/7*AV366),
IF(AND($P366="Furloughed"),($U366/7*AV366)+($U366/7*BF366),
IF(AND($P366="Rehired"),($U366/7*BF366),
IF(AND($P366="Terminated",AV366&gt;0),$U366,
IF($P366="Furloughed",IF(AV366&gt;0,$U366)+IF(BF366&gt;0,$U366),
IF($P366="Rehired",IF(BF366&gt;0,$U366)))))))),IF('Actual Allocation Calc'!$AN$78="C",'Actual Allocation Calc'!R366,'Actual Allocation Calc'!AA366+IF($P366="Employed",$U366,
IF(AND($P366="Terminated"),($U366/7*AV366),
IF(AND($P366="Furloughed"),($U366/7*AV366)+($U366/7*BF366),
IF(AND($P366="Rehired"),($U366/7*BF366),
IF(AND($P366="Terminated",AV366&gt;0),$U366,
IF($P366="Furloughed",IF(AV366&gt;0,$U366)+IF(BF366&gt;0,$U366),
IF($P366="Rehired",IF(BF366&gt;0,$U366))))))))*'Actual Allocation Calc'!$AN$99)))</f>
        <v/>
      </c>
      <c r="AF366" s="210" t="str">
        <f>IF($B366="","",IF('Actual Allocation Calc'!$AO$78="A",
IF($P366="Employed",$U366,
IF(AND($P366="Terminated"),($U366/7*AW366),
IF(AND($P366="Furloughed"),($U366/7*AW366)+($U366/7*BG366),
IF(AND($P366="Rehired"),($U366/7*BG366),
IF(AND($P366="Terminated",AW366&gt;0),$U366,
IF($P366="Furloughed",IF(AW366&gt;0,$U366)+IF(BG366&gt;0,$U366),
IF($P366="Rehired",IF(BG366&gt;0,$U366)))))))),IF('Actual Allocation Calc'!$AO$78="C",'Actual Allocation Calc'!S366,'Actual Allocation Calc'!AB366+IF($P366="Employed",$U366,
IF(AND($P366="Terminated"),($U366/7*AW366),
IF(AND($P366="Furloughed"),($U366/7*AW366)+($U366/7*BG366),
IF(AND($P366="Rehired"),($U366/7*BG366),
IF(AND($P366="Terminated",AW366&gt;0),$U366,
IF($P366="Furloughed",IF(AW366&gt;0,$U366)+IF(BG366&gt;0,$U366),
IF($P366="Rehired",IF(BG366&gt;0,$U366))))))))*'Actual Allocation Calc'!$AO$99)))</f>
        <v/>
      </c>
      <c r="AG366" s="210" t="str">
        <f>IF($B366="","",IF('Actual Allocation Calc'!$AP$78="A",
IF($P366="Employed",$U366/7*BK366,
IF(AND($P366="Terminated"),($U366/7*AX366),
IF(AND($P366="Furloughed"),($U366/7*AX366)+($U366/7*BH366),
IF(AND($P366="Rehired"),($U366/7*BH366),
IF(AND($P366="Terminated",AX366&gt;0),$U366,
IF($P366="Furloughed",IF(AX366&gt;0,$U366)+IF(BH366&gt;0,$U366),
IF($P366="Rehired",IF(BH366&gt;0,$U366)))))))),IF('Actual Allocation Calc'!$AP$78="C",'Actual Allocation Calc'!T366,'Actual Allocation Calc'!AC366+IF($P366="Employed",$U366/7*BK366,
IF(AND($P366="Terminated"),($U366/7*AX366),
IF(AND($P366="Furloughed"),($U366/7*AX366)+($U366/7*BH366),
IF(AND($P366="Rehired"),($U366/7*BH366),
IF(AND($P366="Terminated",AX366&gt;0),$U366,
IF($P366="Furloughed",IF(AX366&gt;0,$U366)+IF(BH366&gt;0,$U366),
IF($P366="Rehired",IF(BH366&gt;0,$U366))))))))*'Actual Allocation Calc'!$AP$99)))</f>
        <v/>
      </c>
      <c r="AH366" s="536"/>
      <c r="AI366" s="82">
        <f t="shared" si="129"/>
        <v>0</v>
      </c>
      <c r="AJ366" s="210">
        <f t="shared" si="111"/>
        <v>0</v>
      </c>
      <c r="AK366" s="397" t="str">
        <f t="shared" si="112"/>
        <v/>
      </c>
      <c r="AM366" s="122"/>
      <c r="AO366" s="214" t="str">
        <f>IFERROR(IF($V366="","",VLOOKUP(V366,'Calendar Calcs'!$B$2:$E1333,4,FALSE)),0)</f>
        <v/>
      </c>
      <c r="AP366" s="69" t="str">
        <f>IF($AO366="","", IF($AO366&lt;AP$23,0,IF($AO366&gt;AP$23,COUNTIFS('Calendar Calcs'!$E$2:$E1333,AP$23),COUNTIFS('Calendar Calcs'!$E$2:$E1333,AP$23,'Calendar Calcs'!$D$2:$D1333,"&lt;="&amp;WEEKDAY($V366)))))</f>
        <v/>
      </c>
      <c r="AQ366" s="69" t="str">
        <f>IF($AO366="","", IF($AO366&lt;AQ$23,0,IF($AO366&gt;AQ$23,COUNTIFS('Calendar Calcs'!$E$2:$E1333,AQ$23),COUNTIFS('Calendar Calcs'!$E$2:$E1333,AQ$23,'Calendar Calcs'!$D$2:$D1333,"&lt;="&amp;WEEKDAY($V366)))))</f>
        <v/>
      </c>
      <c r="AR366" s="69" t="str">
        <f>IF($AO366="","", IF($AO366&lt;AR$23,0,IF($AO366&gt;AR$23,COUNTIFS('Calendar Calcs'!$E$2:$E1333,AR$23),COUNTIFS('Calendar Calcs'!$E$2:$E1333,AR$23,'Calendar Calcs'!$D$2:$D1333,"&lt;="&amp;WEEKDAY($V366)))))</f>
        <v/>
      </c>
      <c r="AS366" s="69" t="str">
        <f>IF($AO366="","", IF($AO366&lt;AS$23,0,IF($AO366&gt;AS$23,COUNTIFS('Calendar Calcs'!$E$2:$E1333,AS$23),COUNTIFS('Calendar Calcs'!$E$2:$E1333,AS$23,'Calendar Calcs'!$D$2:$D1333,"&lt;="&amp;WEEKDAY($V366)))))</f>
        <v/>
      </c>
      <c r="AT366" s="69" t="str">
        <f>IF($AO366="","", IF($AO366&lt;AT$23,0,IF($AO366&gt;AT$23,COUNTIFS('Calendar Calcs'!$E$2:$E1333,AT$23),COUNTIFS('Calendar Calcs'!$E$2:$E1333,AT$23,'Calendar Calcs'!$D$2:$D1333,"&lt;="&amp;WEEKDAY($V366)))))</f>
        <v/>
      </c>
      <c r="AU366" s="69" t="str">
        <f>IF($AO366="","", IF($AO366&lt;AU$23,0,IF($AO366&gt;AU$23,COUNTIFS('Calendar Calcs'!$E$2:$E1333,AU$23),COUNTIFS('Calendar Calcs'!$E$2:$E1333,AU$23,'Calendar Calcs'!$D$2:$D1333,"&lt;="&amp;WEEKDAY($V366)))))</f>
        <v/>
      </c>
      <c r="AV366" s="69" t="str">
        <f>IF($AO366="","", IF($AO366&lt;AV$23,0,IF($AO366&gt;AV$23,COUNTIFS('Calendar Calcs'!$E$2:$E1333,AV$23),COUNTIFS('Calendar Calcs'!$E$2:$E1333,AV$23,'Calendar Calcs'!$D$2:$D1333,"&lt;="&amp;WEEKDAY($V366)))))</f>
        <v/>
      </c>
      <c r="AW366" s="69" t="str">
        <f>IF($AO366="","", IF($AO366&lt;AW$23,0,IF($AO366&gt;AW$23,COUNTIFS('Calendar Calcs'!$E$2:$E1333,AW$23),COUNTIFS('Calendar Calcs'!$E$2:$E1333,AW$23,'Calendar Calcs'!$D$2:$D1333,"&lt;="&amp;WEEKDAY($V366)))))</f>
        <v/>
      </c>
      <c r="AX366" s="69" t="str">
        <f>IF($AO366="","", IF($AO366&lt;AX$23,0,IF($AO366&gt;AX$23,COUNTIFS('Calendar Calcs'!$E$2:$E1333,AX$23),COUNTIFS('Calendar Calcs'!$E$2:$E1333,AX$23,'Calendar Calcs'!$D$2:$D1333,"&lt;="&amp;WEEKDAY($V366)))))</f>
        <v/>
      </c>
      <c r="AY366" s="69" t="str">
        <f>IF($W366="","",VLOOKUP($W366,'Calendar Calcs'!$B$2:$E1333,4,FALSE))</f>
        <v/>
      </c>
      <c r="AZ366" s="69" t="str">
        <f>IF($AY366="","",IF($AY366&gt;AZ$23,0,IF($AY366&lt;AZ$23,COUNTIFS('Calendar Calcs'!$E$2:$E1333,AZ$23),COUNTIFS('Calendar Calcs'!$E$2:$E1333,AZ$23,'Calendar Calcs'!$D$2:$D1333,"&gt;="&amp;WEEKDAY($W366)))))</f>
        <v/>
      </c>
      <c r="BA366" s="69" t="str">
        <f>IF($AY366="","",IF($AY366&gt;BA$23,0,IF($AY366&lt;BA$23,COUNTIFS('Calendar Calcs'!$E$2:$E1333,BA$23),COUNTIFS('Calendar Calcs'!$E$2:$E1333,BA$23,'Calendar Calcs'!$D$2:$D1333,"&gt;="&amp;WEEKDAY($W366)))))</f>
        <v/>
      </c>
      <c r="BB366" s="69" t="str">
        <f>IF($AY366="","",IF($AY366&gt;BB$23,0,IF($AY366&lt;BB$23,COUNTIFS('Calendar Calcs'!$E$2:$E1333,BB$23),COUNTIFS('Calendar Calcs'!$E$2:$E1333,BB$23,'Calendar Calcs'!$D$2:$D1333,"&gt;="&amp;WEEKDAY($W366)))))</f>
        <v/>
      </c>
      <c r="BC366" s="69" t="str">
        <f>IF($AY366="","",IF($AY366&gt;BC$23,0,IF($AY366&lt;BC$23,COUNTIFS('Calendar Calcs'!$E$2:$E1333,BC$23),COUNTIFS('Calendar Calcs'!$E$2:$E1333,BC$23,'Calendar Calcs'!$D$2:$D1333,"&gt;="&amp;WEEKDAY($W366)))))</f>
        <v/>
      </c>
      <c r="BD366" s="69" t="str">
        <f>IF($AY366="","",IF($AY366&gt;BD$23,0,IF($AY366&lt;BD$23,COUNTIFS('Calendar Calcs'!$E$2:$E1333,BD$23),COUNTIFS('Calendar Calcs'!$E$2:$E1333,BD$23,'Calendar Calcs'!$D$2:$D1333,"&gt;="&amp;WEEKDAY($W366)))))</f>
        <v/>
      </c>
      <c r="BE366" s="69" t="str">
        <f>IF($AY366="","",IF($AY366&gt;BE$23,0,IF($AY366&lt;BE$23,COUNTIFS('Calendar Calcs'!$E$2:$E1333,BE$23),COUNTIFS('Calendar Calcs'!$E$2:$E1333,BE$23,'Calendar Calcs'!$D$2:$D1333,"&gt;="&amp;WEEKDAY($W366)))))</f>
        <v/>
      </c>
      <c r="BF366" s="69" t="str">
        <f>IF($AY366="","",IF($AY366&gt;BF$23,0,IF($AY366&lt;BF$23,COUNTIFS('Calendar Calcs'!$E$2:$E1333,BF$23),COUNTIFS('Calendar Calcs'!$E$2:$E1333,BF$23,'Calendar Calcs'!$D$2:$D1333,"&gt;="&amp;WEEKDAY($W366)))))</f>
        <v/>
      </c>
      <c r="BG366" s="69" t="str">
        <f>IF($AY366="","",IF($AY366&gt;BG$23,0,IF($AY366&lt;BG$23,COUNTIFS('Calendar Calcs'!$E$2:$E1333,BG$23),COUNTIFS('Calendar Calcs'!$E$2:$E1333,BG$23,'Calendar Calcs'!$D$2:$D1333,"&gt;="&amp;WEEKDAY($W366)))))</f>
        <v/>
      </c>
      <c r="BH366" s="69">
        <f t="shared" si="113"/>
        <v>6</v>
      </c>
      <c r="BI366" s="69">
        <f>IF(Cover!$E$43="","",VLOOKUP(Cover!$E$43,'Calendar Calcs'!$B$2:$E1333,4,FALSE))</f>
        <v>1</v>
      </c>
      <c r="BJ366" s="69">
        <f>IF($BI366="","", IF($BI366&lt;BJ$23,0,IF($BI366&gt;=BJ$23,COUNTIFS('Calendar Calcs'!$E$2:$E1333,BJ$23),COUNTIFS('Calendar Calcs'!$E$2:$E1333,BJ$23,'Calendar Calcs'!$D$2:$D1333,"&lt;="&amp;WEEKDAY($V366)))))</f>
        <v>1</v>
      </c>
      <c r="BK366" s="69">
        <f t="shared" si="110"/>
        <v>6</v>
      </c>
      <c r="BN366" s="69" t="str">
        <f>IF(T366&gt;0,"FTE",IF(Cover!$E$47="Weekly",IF(S366&gt;29.75,"FTE","PTE"),IF(S366&gt;59.75,"FTE","PTE")))</f>
        <v>PTE</v>
      </c>
      <c r="BO366" s="69">
        <f>IF(BN366="FTE",30,IF(Cover!$E$47="Weekly",'STEP 2 EE Data'!S366,'STEP 2 EE Data'!S366/2))</f>
        <v>0</v>
      </c>
      <c r="BP366" s="209">
        <f t="shared" si="114"/>
        <v>0</v>
      </c>
      <c r="BQ366" s="209">
        <f t="shared" si="115"/>
        <v>0</v>
      </c>
      <c r="BR366" s="209">
        <f t="shared" si="116"/>
        <v>0</v>
      </c>
      <c r="BS366" s="209">
        <f t="shared" si="117"/>
        <v>0</v>
      </c>
      <c r="BT366" s="209">
        <f t="shared" si="118"/>
        <v>0</v>
      </c>
      <c r="BU366" s="209">
        <f t="shared" si="119"/>
        <v>0</v>
      </c>
      <c r="BV366" s="209">
        <f t="shared" si="120"/>
        <v>0</v>
      </c>
      <c r="BW366" s="209">
        <f t="shared" si="121"/>
        <v>0</v>
      </c>
      <c r="BX366" s="209">
        <f t="shared" si="122"/>
        <v>0</v>
      </c>
      <c r="CC366" s="210" t="str">
        <f>IF(B366="","",IF(C366="",IF(Cover!$E$47="Weekly",'STEP 3 EE Comp'!BI371*8,'STEP 3 EE Comp'!BI371*4),IF(Cover!$E$47="Weekly",'STEP 3 EE Comp'!BI371,'STEP 3 EE Comp'!BI371)))</f>
        <v/>
      </c>
      <c r="CD366" s="82" t="str">
        <f t="shared" si="123"/>
        <v/>
      </c>
      <c r="CE366" s="417">
        <f t="shared" si="124"/>
        <v>1</v>
      </c>
      <c r="CF366" s="82" t="str">
        <f t="shared" si="125"/>
        <v>Good</v>
      </c>
      <c r="CG366" s="82">
        <f t="shared" si="126"/>
        <v>0</v>
      </c>
      <c r="CH366" s="234">
        <f t="shared" si="127"/>
        <v>0</v>
      </c>
    </row>
    <row r="367" spans="1:86" s="69" customFormat="1" x14ac:dyDescent="0.3">
      <c r="A367" s="555"/>
      <c r="B367" s="52"/>
      <c r="C367" s="52"/>
      <c r="D367" s="52"/>
      <c r="E367" s="52"/>
      <c r="F367" s="507"/>
      <c r="G367" s="210">
        <f t="shared" si="128"/>
        <v>0</v>
      </c>
      <c r="H367" s="82">
        <f t="shared" si="109"/>
        <v>0</v>
      </c>
      <c r="I367" s="211"/>
      <c r="J367" s="441" t="s">
        <v>21</v>
      </c>
      <c r="K367" s="441" t="s">
        <v>21</v>
      </c>
      <c r="L367" s="441" t="s">
        <v>21</v>
      </c>
      <c r="M367" s="441" t="s">
        <v>21</v>
      </c>
      <c r="N367" s="568" t="s">
        <v>21</v>
      </c>
      <c r="O367" s="211"/>
      <c r="P367" s="212" t="str">
        <f>IF(B367="","",
IF(AND(V367="",W367="",B367&lt;&gt;""),"Employed",
IF(AND(V367&lt;&gt;"",W367="",B367&lt;&gt;""),"Terminated",
IF(AND(V367&lt;&gt;"",W367&lt;&gt;"",B367&lt;&gt;""),IF(W367&lt;Cover!$E$43,"Employed","Furloughed"),
IF(AND(V367="",W367&lt;&gt;"",B367&lt;&gt;""),IF(W367&lt;Cover!$E$43,"Employed","Rehired"))))))</f>
        <v/>
      </c>
      <c r="Q367" s="211"/>
      <c r="R367" s="536"/>
      <c r="S367" s="563"/>
      <c r="T367" s="536"/>
      <c r="U367" s="82">
        <f>IF(Cover!$E$47="Weekly",IF(T367&gt;0,T367,R367*S367),IF(T367&gt;0,T367,R367*S367)/2)</f>
        <v>0</v>
      </c>
      <c r="V367" s="564"/>
      <c r="W367" s="564"/>
      <c r="Y367" s="213" t="str">
        <f>IF($B367="","",IF('Actual Allocation Calc'!$AH$78="A",
IF($P367="Employed",$U367/7*BJ367,
IF(AND($P367="Terminated"),($U367/7*AP367),
IF(AND($P367="Furloughed"),($U367/7*AP367)+($U367/7*AZ367),
IF(AND($P367="Rehired"),($U367/7*AZ367),
IF(AND($P367="Terminated",AP367&gt;0),$U367,
IF($P367="Furloughed",IF(AP367&gt;0,$U367)+IF(AZ367&gt;0,$U367),
IF($P367="Rehired",IF(AZ367&gt;0,$U367)))))))),IF('Actual Allocation Calc'!$AH$78="C",'Actual Allocation Calc'!L367,'Actual Allocation Calc'!U367+IF($P367="Employed",$U367/7*BJ367,
IF(AND($P367="Terminated"),($U367/7*AP367),
IF(AND($P367="Furloughed"),($U367/7*AP367)+($U367/7*AZ367),
IF(AND($P367="Rehired"),($U367/7*AZ367),
IF(AND($P367="Terminated",AP367&gt;0),$U367,
IF($P367="Furloughed",IF(AP367&gt;0,$U367)+IF(AZ367&gt;0,$U367),
IF($P367="Rehired",IF(AZ367&gt;0,$U367))))))))*'Actual Allocation Calc'!$AH$99)))</f>
        <v/>
      </c>
      <c r="Z367" s="210" t="str">
        <f>IF($B367="","",IF('Actual Allocation Calc'!$AI$78="A",
IF($P367="Employed",$U367,
IF(AND($P367="Terminated"),($U367/7*AQ367),
IF(AND($P367="Furloughed"),($U367/7*AQ367)+($U367/7*BA367),
IF(AND($P367="Rehired"),($U367/7*BA367),
IF(AND($P367="Terminated",AQ367&gt;0),$U367,
IF($P367="Furloughed",IF(AQ367&gt;0,$U367)+IF(BA367&gt;0,$U367),
IF($P367="Rehired",IF(BA367&gt;0,$U367)))))))),IF('Actual Allocation Calc'!$AI$78="C",'Actual Allocation Calc'!M367,'Actual Allocation Calc'!V367+IF($P367="Employed",$U367,
IF(AND($P367="Terminated"),($U367/7*AQ367),
IF(AND($P367="Furloughed"),($U367/7*AQ367)+($U367/7*BA367),
IF(AND($P367="Rehired"),($U367/7*BA367),
IF(AND($P367="Terminated",AQ367&gt;0),$U367,
IF($P367="Furloughed",IF(AQ367&gt;0,$U367)+IF(BA367&gt;0,$U367),
IF($P367="Rehired",IF(BA367&gt;0,$U367))))))))*'Actual Allocation Calc'!$AI$99)))</f>
        <v/>
      </c>
      <c r="AA367" s="210" t="str">
        <f>IF($B367="","",IF('Actual Allocation Calc'!$AJ$78="A",
IF($P367="Employed",$U367,
IF(AND($P367="Terminated"),($U367/7*AR367),
IF(AND($P367="Furloughed"),($U367/7*AR367)+($U367/7*BB367),
IF(AND($P367="Rehired"),($U367/7*BB367),
IF(AND($P367="Terminated",AR367&gt;0),$U367,
IF($P367="Furloughed",IF(AR367&gt;0,$U367)+IF(BB367&gt;0,$U367),
IF($P367="Rehired",IF(BB367&gt;0,$U367)))))))),IF('Actual Allocation Calc'!$AJ$78="C",'Actual Allocation Calc'!N367,'Actual Allocation Calc'!W367+IF($P367="Employed",$U367,
IF(AND($P367="Terminated"),($U367/7*AR367),
IF(AND($P367="Furloughed"),($U367/7*AR367)+($U367/7*BB367),
IF(AND($P367="Rehired"),($U367/7*BB367),
IF(AND($P367="Terminated",AR367&gt;0),$U367,
IF($P367="Furloughed",IF(AR367&gt;0,$U367)+IF(BB367&gt;0,$U367),
IF($P367="Rehired",IF(BB367&gt;0,$U367))))))))*'Actual Allocation Calc'!$AJ$99)))</f>
        <v/>
      </c>
      <c r="AB367" s="210" t="str">
        <f>IF($B367="","",IF('Actual Allocation Calc'!$AK$78="A",
IF($P367="Employed",$U367,
IF(AND($P367="Terminated"),($U367/7*AS367),
IF(AND($P367="Furloughed"),($U367/7*AS367)+($U367/7*BC367),
IF(AND($P367="Rehired"),($U367/7*BC367),
IF(AND($P367="Terminated",AS367&gt;0),$U367,
IF($P367="Furloughed",IF(AS367&gt;0,$U367)+IF(BC367&gt;0,$U367),
IF($P367="Rehired",IF(BC367&gt;0,$U367)))))))),IF('Actual Allocation Calc'!$AK$78="C",'Actual Allocation Calc'!O367,'Actual Allocation Calc'!X367+IF($P367="Employed",$U367,
IF(AND($P367="Terminated"),($U367/7*AS367),
IF(AND($P367="Furloughed"),($U367/7*AS367)+($U367/7*BC367),
IF(AND($P367="Rehired"),($U367/7*BC367),
IF(AND($P367="Terminated",AS367&gt;0),$U367,
IF($P367="Furloughed",IF(AS367&gt;0,$U367)+IF(BC367&gt;0,$U367),
IF($P367="Rehired",IF(BC367&gt;0,$U367))))))))*'Actual Allocation Calc'!$AK$99)))</f>
        <v/>
      </c>
      <c r="AC367" s="210" t="str">
        <f>IF($B367="","",IF('Actual Allocation Calc'!$AL$78="A",
IF($P367="Employed",$U367,
IF(AND($P367="Terminated"),($U367/7*AT367),
IF(AND($P367="Furloughed"),($U367/7*AT367)+($U367/7*BD367),
IF(AND($P367="Rehired"),($U367/7*BD367),
IF(AND($P367="Terminated",AT367&gt;0),$U367,
IF($P367="Furloughed",IF(AT367&gt;0,$U367)+IF(BD367&gt;0,$U367),
IF($P367="Rehired",IF(BD367&gt;0,$U367)))))))),IF('Actual Allocation Calc'!$AL$78="C",'Actual Allocation Calc'!P367,'Actual Allocation Calc'!Y367+IF($P367="Employed",$U367,
IF(AND($P367="Terminated"),($U367/7*AT367),
IF(AND($P367="Furloughed"),($U367/7*AT367)+($U367/7*BD367),
IF(AND($P367="Rehired"),($U367/7*BD367),
IF(AND($P367="Terminated",AT367&gt;0),$U367,
IF($P367="Furloughed",IF(AT367&gt;0,$U367)+IF(BD367&gt;0,$U367),
IF($P367="Rehired",IF(BD367&gt;0,$U367))))))))*'Actual Allocation Calc'!$AL$99)))</f>
        <v/>
      </c>
      <c r="AD367" s="210" t="str">
        <f>IF($B367="","",IF('Actual Allocation Calc'!$AM$78="A",
IF($P367="Employed",$U367,
IF(AND($P367="Terminated"),($U367/7*AU367),
IF(AND($P367="Furloughed"),($U367/7*AU367)+($U367/7*BE367),
IF(AND($P367="Rehired"),($U367/7*BE367),
IF(AND($P367="Terminated",AU367&gt;0),$U367,
IF($P367="Furloughed",IF(AU367&gt;0,$U367)+IF(BE367&gt;0,$U367),
IF($P367="Rehired",IF(BE367&gt;0,$U367)))))))),IF('Actual Allocation Calc'!$AM$78="C",'Actual Allocation Calc'!Q367,'Actual Allocation Calc'!Z367+IF($P367="Employed",$U367,
IF(AND($P367="Terminated"),($U367/7*AU367),
IF(AND($P367="Furloughed"),($U367/7*AU367)+($U367/7*BE367),
IF(AND($P367="Rehired"),($U367/7*BE367),
IF(AND($P367="Terminated",AU367&gt;0),$U367,
IF($P367="Furloughed",IF(AU367&gt;0,$U367)+IF(BE367&gt;0,$U367),
IF($P367="Rehired",IF(BE367&gt;0,$U367))))))))*'Actual Allocation Calc'!$AM$99)))</f>
        <v/>
      </c>
      <c r="AE367" s="210" t="str">
        <f>IF($B367="","",IF('Actual Allocation Calc'!$AN$78="A",
IF($P367="Employed",$U367,
IF(AND($P367="Terminated"),($U367/7*AV367),
IF(AND($P367="Furloughed"),($U367/7*AV367)+($U367/7*BF367),
IF(AND($P367="Rehired"),($U367/7*BF367),
IF(AND($P367="Terminated",AV367&gt;0),$U367,
IF($P367="Furloughed",IF(AV367&gt;0,$U367)+IF(BF367&gt;0,$U367),
IF($P367="Rehired",IF(BF367&gt;0,$U367)))))))),IF('Actual Allocation Calc'!$AN$78="C",'Actual Allocation Calc'!R367,'Actual Allocation Calc'!AA367+IF($P367="Employed",$U367,
IF(AND($P367="Terminated"),($U367/7*AV367),
IF(AND($P367="Furloughed"),($U367/7*AV367)+($U367/7*BF367),
IF(AND($P367="Rehired"),($U367/7*BF367),
IF(AND($P367="Terminated",AV367&gt;0),$U367,
IF($P367="Furloughed",IF(AV367&gt;0,$U367)+IF(BF367&gt;0,$U367),
IF($P367="Rehired",IF(BF367&gt;0,$U367))))))))*'Actual Allocation Calc'!$AN$99)))</f>
        <v/>
      </c>
      <c r="AF367" s="210" t="str">
        <f>IF($B367="","",IF('Actual Allocation Calc'!$AO$78="A",
IF($P367="Employed",$U367,
IF(AND($P367="Terminated"),($U367/7*AW367),
IF(AND($P367="Furloughed"),($U367/7*AW367)+($U367/7*BG367),
IF(AND($P367="Rehired"),($U367/7*BG367),
IF(AND($P367="Terminated",AW367&gt;0),$U367,
IF($P367="Furloughed",IF(AW367&gt;0,$U367)+IF(BG367&gt;0,$U367),
IF($P367="Rehired",IF(BG367&gt;0,$U367)))))))),IF('Actual Allocation Calc'!$AO$78="C",'Actual Allocation Calc'!S367,'Actual Allocation Calc'!AB367+IF($P367="Employed",$U367,
IF(AND($P367="Terminated"),($U367/7*AW367),
IF(AND($P367="Furloughed"),($U367/7*AW367)+($U367/7*BG367),
IF(AND($P367="Rehired"),($U367/7*BG367),
IF(AND($P367="Terminated",AW367&gt;0),$U367,
IF($P367="Furloughed",IF(AW367&gt;0,$U367)+IF(BG367&gt;0,$U367),
IF($P367="Rehired",IF(BG367&gt;0,$U367))))))))*'Actual Allocation Calc'!$AO$99)))</f>
        <v/>
      </c>
      <c r="AG367" s="210" t="str">
        <f>IF($B367="","",IF('Actual Allocation Calc'!$AP$78="A",
IF($P367="Employed",$U367/7*BK367,
IF(AND($P367="Terminated"),($U367/7*AX367),
IF(AND($P367="Furloughed"),($U367/7*AX367)+($U367/7*BH367),
IF(AND($P367="Rehired"),($U367/7*BH367),
IF(AND($P367="Terminated",AX367&gt;0),$U367,
IF($P367="Furloughed",IF(AX367&gt;0,$U367)+IF(BH367&gt;0,$U367),
IF($P367="Rehired",IF(BH367&gt;0,$U367)))))))),IF('Actual Allocation Calc'!$AP$78="C",'Actual Allocation Calc'!T367,'Actual Allocation Calc'!AC367+IF($P367="Employed",$U367/7*BK367,
IF(AND($P367="Terminated"),($U367/7*AX367),
IF(AND($P367="Furloughed"),($U367/7*AX367)+($U367/7*BH367),
IF(AND($P367="Rehired"),($U367/7*BH367),
IF(AND($P367="Terminated",AX367&gt;0),$U367,
IF($P367="Furloughed",IF(AX367&gt;0,$U367)+IF(BH367&gt;0,$U367),
IF($P367="Rehired",IF(BH367&gt;0,$U367))))))))*'Actual Allocation Calc'!$AP$99)))</f>
        <v/>
      </c>
      <c r="AH367" s="536"/>
      <c r="AI367" s="82">
        <f t="shared" si="129"/>
        <v>0</v>
      </c>
      <c r="AJ367" s="210">
        <f t="shared" si="111"/>
        <v>0</v>
      </c>
      <c r="AK367" s="397" t="str">
        <f t="shared" si="112"/>
        <v/>
      </c>
      <c r="AM367" s="122"/>
      <c r="AO367" s="214" t="str">
        <f>IFERROR(IF($V367="","",VLOOKUP(V367,'Calendar Calcs'!$B$2:$E1334,4,FALSE)),0)</f>
        <v/>
      </c>
      <c r="AP367" s="69" t="str">
        <f>IF($AO367="","", IF($AO367&lt;AP$23,0,IF($AO367&gt;AP$23,COUNTIFS('Calendar Calcs'!$E$2:$E1334,AP$23),COUNTIFS('Calendar Calcs'!$E$2:$E1334,AP$23,'Calendar Calcs'!$D$2:$D1334,"&lt;="&amp;WEEKDAY($V367)))))</f>
        <v/>
      </c>
      <c r="AQ367" s="69" t="str">
        <f>IF($AO367="","", IF($AO367&lt;AQ$23,0,IF($AO367&gt;AQ$23,COUNTIFS('Calendar Calcs'!$E$2:$E1334,AQ$23),COUNTIFS('Calendar Calcs'!$E$2:$E1334,AQ$23,'Calendar Calcs'!$D$2:$D1334,"&lt;="&amp;WEEKDAY($V367)))))</f>
        <v/>
      </c>
      <c r="AR367" s="69" t="str">
        <f>IF($AO367="","", IF($AO367&lt;AR$23,0,IF($AO367&gt;AR$23,COUNTIFS('Calendar Calcs'!$E$2:$E1334,AR$23),COUNTIFS('Calendar Calcs'!$E$2:$E1334,AR$23,'Calendar Calcs'!$D$2:$D1334,"&lt;="&amp;WEEKDAY($V367)))))</f>
        <v/>
      </c>
      <c r="AS367" s="69" t="str">
        <f>IF($AO367="","", IF($AO367&lt;AS$23,0,IF($AO367&gt;AS$23,COUNTIFS('Calendar Calcs'!$E$2:$E1334,AS$23),COUNTIFS('Calendar Calcs'!$E$2:$E1334,AS$23,'Calendar Calcs'!$D$2:$D1334,"&lt;="&amp;WEEKDAY($V367)))))</f>
        <v/>
      </c>
      <c r="AT367" s="69" t="str">
        <f>IF($AO367="","", IF($AO367&lt;AT$23,0,IF($AO367&gt;AT$23,COUNTIFS('Calendar Calcs'!$E$2:$E1334,AT$23),COUNTIFS('Calendar Calcs'!$E$2:$E1334,AT$23,'Calendar Calcs'!$D$2:$D1334,"&lt;="&amp;WEEKDAY($V367)))))</f>
        <v/>
      </c>
      <c r="AU367" s="69" t="str">
        <f>IF($AO367="","", IF($AO367&lt;AU$23,0,IF($AO367&gt;AU$23,COUNTIFS('Calendar Calcs'!$E$2:$E1334,AU$23),COUNTIFS('Calendar Calcs'!$E$2:$E1334,AU$23,'Calendar Calcs'!$D$2:$D1334,"&lt;="&amp;WEEKDAY($V367)))))</f>
        <v/>
      </c>
      <c r="AV367" s="69" t="str">
        <f>IF($AO367="","", IF($AO367&lt;AV$23,0,IF($AO367&gt;AV$23,COUNTIFS('Calendar Calcs'!$E$2:$E1334,AV$23),COUNTIFS('Calendar Calcs'!$E$2:$E1334,AV$23,'Calendar Calcs'!$D$2:$D1334,"&lt;="&amp;WEEKDAY($V367)))))</f>
        <v/>
      </c>
      <c r="AW367" s="69" t="str">
        <f>IF($AO367="","", IF($AO367&lt;AW$23,0,IF($AO367&gt;AW$23,COUNTIFS('Calendar Calcs'!$E$2:$E1334,AW$23),COUNTIFS('Calendar Calcs'!$E$2:$E1334,AW$23,'Calendar Calcs'!$D$2:$D1334,"&lt;="&amp;WEEKDAY($V367)))))</f>
        <v/>
      </c>
      <c r="AX367" s="69" t="str">
        <f>IF($AO367="","", IF($AO367&lt;AX$23,0,IF($AO367&gt;AX$23,COUNTIFS('Calendar Calcs'!$E$2:$E1334,AX$23),COUNTIFS('Calendar Calcs'!$E$2:$E1334,AX$23,'Calendar Calcs'!$D$2:$D1334,"&lt;="&amp;WEEKDAY($V367)))))</f>
        <v/>
      </c>
      <c r="AY367" s="69" t="str">
        <f>IF($W367="","",VLOOKUP($W367,'Calendar Calcs'!$B$2:$E1334,4,FALSE))</f>
        <v/>
      </c>
      <c r="AZ367" s="69" t="str">
        <f>IF($AY367="","",IF($AY367&gt;AZ$23,0,IF($AY367&lt;AZ$23,COUNTIFS('Calendar Calcs'!$E$2:$E1334,AZ$23),COUNTIFS('Calendar Calcs'!$E$2:$E1334,AZ$23,'Calendar Calcs'!$D$2:$D1334,"&gt;="&amp;WEEKDAY($W367)))))</f>
        <v/>
      </c>
      <c r="BA367" s="69" t="str">
        <f>IF($AY367="","",IF($AY367&gt;BA$23,0,IF($AY367&lt;BA$23,COUNTIFS('Calendar Calcs'!$E$2:$E1334,BA$23),COUNTIFS('Calendar Calcs'!$E$2:$E1334,BA$23,'Calendar Calcs'!$D$2:$D1334,"&gt;="&amp;WEEKDAY($W367)))))</f>
        <v/>
      </c>
      <c r="BB367" s="69" t="str">
        <f>IF($AY367="","",IF($AY367&gt;BB$23,0,IF($AY367&lt;BB$23,COUNTIFS('Calendar Calcs'!$E$2:$E1334,BB$23),COUNTIFS('Calendar Calcs'!$E$2:$E1334,BB$23,'Calendar Calcs'!$D$2:$D1334,"&gt;="&amp;WEEKDAY($W367)))))</f>
        <v/>
      </c>
      <c r="BC367" s="69" t="str">
        <f>IF($AY367="","",IF($AY367&gt;BC$23,0,IF($AY367&lt;BC$23,COUNTIFS('Calendar Calcs'!$E$2:$E1334,BC$23),COUNTIFS('Calendar Calcs'!$E$2:$E1334,BC$23,'Calendar Calcs'!$D$2:$D1334,"&gt;="&amp;WEEKDAY($W367)))))</f>
        <v/>
      </c>
      <c r="BD367" s="69" t="str">
        <f>IF($AY367="","",IF($AY367&gt;BD$23,0,IF($AY367&lt;BD$23,COUNTIFS('Calendar Calcs'!$E$2:$E1334,BD$23),COUNTIFS('Calendar Calcs'!$E$2:$E1334,BD$23,'Calendar Calcs'!$D$2:$D1334,"&gt;="&amp;WEEKDAY($W367)))))</f>
        <v/>
      </c>
      <c r="BE367" s="69" t="str">
        <f>IF($AY367="","",IF($AY367&gt;BE$23,0,IF($AY367&lt;BE$23,COUNTIFS('Calendar Calcs'!$E$2:$E1334,BE$23),COUNTIFS('Calendar Calcs'!$E$2:$E1334,BE$23,'Calendar Calcs'!$D$2:$D1334,"&gt;="&amp;WEEKDAY($W367)))))</f>
        <v/>
      </c>
      <c r="BF367" s="69" t="str">
        <f>IF($AY367="","",IF($AY367&gt;BF$23,0,IF($AY367&lt;BF$23,COUNTIFS('Calendar Calcs'!$E$2:$E1334,BF$23),COUNTIFS('Calendar Calcs'!$E$2:$E1334,BF$23,'Calendar Calcs'!$D$2:$D1334,"&gt;="&amp;WEEKDAY($W367)))))</f>
        <v/>
      </c>
      <c r="BG367" s="69" t="str">
        <f>IF($AY367="","",IF($AY367&gt;BG$23,0,IF($AY367&lt;BG$23,COUNTIFS('Calendar Calcs'!$E$2:$E1334,BG$23),COUNTIFS('Calendar Calcs'!$E$2:$E1334,BG$23,'Calendar Calcs'!$D$2:$D1334,"&gt;="&amp;WEEKDAY($W367)))))</f>
        <v/>
      </c>
      <c r="BH367" s="69">
        <f t="shared" si="113"/>
        <v>6</v>
      </c>
      <c r="BI367" s="69">
        <f>IF(Cover!$E$43="","",VLOOKUP(Cover!$E$43,'Calendar Calcs'!$B$2:$E1334,4,FALSE))</f>
        <v>1</v>
      </c>
      <c r="BJ367" s="69">
        <f>IF($BI367="","", IF($BI367&lt;BJ$23,0,IF($BI367&gt;=BJ$23,COUNTIFS('Calendar Calcs'!$E$2:$E1334,BJ$23),COUNTIFS('Calendar Calcs'!$E$2:$E1334,BJ$23,'Calendar Calcs'!$D$2:$D1334,"&lt;="&amp;WEEKDAY($V367)))))</f>
        <v>1</v>
      </c>
      <c r="BK367" s="69">
        <f t="shared" si="110"/>
        <v>6</v>
      </c>
      <c r="BN367" s="69" t="str">
        <f>IF(T367&gt;0,"FTE",IF(Cover!$E$47="Weekly",IF(S367&gt;29.75,"FTE","PTE"),IF(S367&gt;59.75,"FTE","PTE")))</f>
        <v>PTE</v>
      </c>
      <c r="BO367" s="69">
        <f>IF(BN367="FTE",30,IF(Cover!$E$47="Weekly",'STEP 2 EE Data'!S367,'STEP 2 EE Data'!S367/2))</f>
        <v>0</v>
      </c>
      <c r="BP367" s="209">
        <f t="shared" si="114"/>
        <v>0</v>
      </c>
      <c r="BQ367" s="209">
        <f t="shared" si="115"/>
        <v>0</v>
      </c>
      <c r="BR367" s="209">
        <f t="shared" si="116"/>
        <v>0</v>
      </c>
      <c r="BS367" s="209">
        <f t="shared" si="117"/>
        <v>0</v>
      </c>
      <c r="BT367" s="209">
        <f t="shared" si="118"/>
        <v>0</v>
      </c>
      <c r="BU367" s="209">
        <f t="shared" si="119"/>
        <v>0</v>
      </c>
      <c r="BV367" s="209">
        <f t="shared" si="120"/>
        <v>0</v>
      </c>
      <c r="BW367" s="209">
        <f t="shared" si="121"/>
        <v>0</v>
      </c>
      <c r="BX367" s="209">
        <f t="shared" si="122"/>
        <v>0</v>
      </c>
      <c r="CC367" s="210" t="str">
        <f>IF(B367="","",IF(C367="",IF(Cover!$E$47="Weekly",'STEP 3 EE Comp'!BI372*8,'STEP 3 EE Comp'!BI372*4),IF(Cover!$E$47="Weekly",'STEP 3 EE Comp'!BI372,'STEP 3 EE Comp'!BI372)))</f>
        <v/>
      </c>
      <c r="CD367" s="82" t="str">
        <f t="shared" si="123"/>
        <v/>
      </c>
      <c r="CE367" s="417">
        <f t="shared" si="124"/>
        <v>1</v>
      </c>
      <c r="CF367" s="82" t="str">
        <f t="shared" si="125"/>
        <v>Good</v>
      </c>
      <c r="CG367" s="82">
        <f t="shared" si="126"/>
        <v>0</v>
      </c>
      <c r="CH367" s="234">
        <f t="shared" si="127"/>
        <v>0</v>
      </c>
    </row>
    <row r="368" spans="1:86" s="69" customFormat="1" x14ac:dyDescent="0.3">
      <c r="A368" s="555"/>
      <c r="B368" s="52"/>
      <c r="C368" s="52"/>
      <c r="D368" s="52"/>
      <c r="E368" s="52"/>
      <c r="F368" s="507"/>
      <c r="G368" s="210">
        <f t="shared" si="128"/>
        <v>0</v>
      </c>
      <c r="H368" s="82">
        <f t="shared" si="109"/>
        <v>0</v>
      </c>
      <c r="I368" s="211"/>
      <c r="J368" s="441" t="s">
        <v>21</v>
      </c>
      <c r="K368" s="441" t="s">
        <v>21</v>
      </c>
      <c r="L368" s="441" t="s">
        <v>21</v>
      </c>
      <c r="M368" s="441" t="s">
        <v>21</v>
      </c>
      <c r="N368" s="568" t="s">
        <v>21</v>
      </c>
      <c r="O368" s="211"/>
      <c r="P368" s="212" t="str">
        <f>IF(B368="","",
IF(AND(V368="",W368="",B368&lt;&gt;""),"Employed",
IF(AND(V368&lt;&gt;"",W368="",B368&lt;&gt;""),"Terminated",
IF(AND(V368&lt;&gt;"",W368&lt;&gt;"",B368&lt;&gt;""),IF(W368&lt;Cover!$E$43,"Employed","Furloughed"),
IF(AND(V368="",W368&lt;&gt;"",B368&lt;&gt;""),IF(W368&lt;Cover!$E$43,"Employed","Rehired"))))))</f>
        <v/>
      </c>
      <c r="Q368" s="211"/>
      <c r="R368" s="536"/>
      <c r="S368" s="563"/>
      <c r="T368" s="536"/>
      <c r="U368" s="82">
        <f>IF(Cover!$E$47="Weekly",IF(T368&gt;0,T368,R368*S368),IF(T368&gt;0,T368,R368*S368)/2)</f>
        <v>0</v>
      </c>
      <c r="V368" s="564"/>
      <c r="W368" s="564"/>
      <c r="Y368" s="213" t="str">
        <f>IF($B368="","",IF('Actual Allocation Calc'!$AH$78="A",
IF($P368="Employed",$U368/7*BJ368,
IF(AND($P368="Terminated"),($U368/7*AP368),
IF(AND($P368="Furloughed"),($U368/7*AP368)+($U368/7*AZ368),
IF(AND($P368="Rehired"),($U368/7*AZ368),
IF(AND($P368="Terminated",AP368&gt;0),$U368,
IF($P368="Furloughed",IF(AP368&gt;0,$U368)+IF(AZ368&gt;0,$U368),
IF($P368="Rehired",IF(AZ368&gt;0,$U368)))))))),IF('Actual Allocation Calc'!$AH$78="C",'Actual Allocation Calc'!L368,'Actual Allocation Calc'!U368+IF($P368="Employed",$U368/7*BJ368,
IF(AND($P368="Terminated"),($U368/7*AP368),
IF(AND($P368="Furloughed"),($U368/7*AP368)+($U368/7*AZ368),
IF(AND($P368="Rehired"),($U368/7*AZ368),
IF(AND($P368="Terminated",AP368&gt;0),$U368,
IF($P368="Furloughed",IF(AP368&gt;0,$U368)+IF(AZ368&gt;0,$U368),
IF($P368="Rehired",IF(AZ368&gt;0,$U368))))))))*'Actual Allocation Calc'!$AH$99)))</f>
        <v/>
      </c>
      <c r="Z368" s="210" t="str">
        <f>IF($B368="","",IF('Actual Allocation Calc'!$AI$78="A",
IF($P368="Employed",$U368,
IF(AND($P368="Terminated"),($U368/7*AQ368),
IF(AND($P368="Furloughed"),($U368/7*AQ368)+($U368/7*BA368),
IF(AND($P368="Rehired"),($U368/7*BA368),
IF(AND($P368="Terminated",AQ368&gt;0),$U368,
IF($P368="Furloughed",IF(AQ368&gt;0,$U368)+IF(BA368&gt;0,$U368),
IF($P368="Rehired",IF(BA368&gt;0,$U368)))))))),IF('Actual Allocation Calc'!$AI$78="C",'Actual Allocation Calc'!M368,'Actual Allocation Calc'!V368+IF($P368="Employed",$U368,
IF(AND($P368="Terminated"),($U368/7*AQ368),
IF(AND($P368="Furloughed"),($U368/7*AQ368)+($U368/7*BA368),
IF(AND($P368="Rehired"),($U368/7*BA368),
IF(AND($P368="Terminated",AQ368&gt;0),$U368,
IF($P368="Furloughed",IF(AQ368&gt;0,$U368)+IF(BA368&gt;0,$U368),
IF($P368="Rehired",IF(BA368&gt;0,$U368))))))))*'Actual Allocation Calc'!$AI$99)))</f>
        <v/>
      </c>
      <c r="AA368" s="210" t="str">
        <f>IF($B368="","",IF('Actual Allocation Calc'!$AJ$78="A",
IF($P368="Employed",$U368,
IF(AND($P368="Terminated"),($U368/7*AR368),
IF(AND($P368="Furloughed"),($U368/7*AR368)+($U368/7*BB368),
IF(AND($P368="Rehired"),($U368/7*BB368),
IF(AND($P368="Terminated",AR368&gt;0),$U368,
IF($P368="Furloughed",IF(AR368&gt;0,$U368)+IF(BB368&gt;0,$U368),
IF($P368="Rehired",IF(BB368&gt;0,$U368)))))))),IF('Actual Allocation Calc'!$AJ$78="C",'Actual Allocation Calc'!N368,'Actual Allocation Calc'!W368+IF($P368="Employed",$U368,
IF(AND($P368="Terminated"),($U368/7*AR368),
IF(AND($P368="Furloughed"),($U368/7*AR368)+($U368/7*BB368),
IF(AND($P368="Rehired"),($U368/7*BB368),
IF(AND($P368="Terminated",AR368&gt;0),$U368,
IF($P368="Furloughed",IF(AR368&gt;0,$U368)+IF(BB368&gt;0,$U368),
IF($P368="Rehired",IF(BB368&gt;0,$U368))))))))*'Actual Allocation Calc'!$AJ$99)))</f>
        <v/>
      </c>
      <c r="AB368" s="210" t="str">
        <f>IF($B368="","",IF('Actual Allocation Calc'!$AK$78="A",
IF($P368="Employed",$U368,
IF(AND($P368="Terminated"),($U368/7*AS368),
IF(AND($P368="Furloughed"),($U368/7*AS368)+($U368/7*BC368),
IF(AND($P368="Rehired"),($U368/7*BC368),
IF(AND($P368="Terminated",AS368&gt;0),$U368,
IF($P368="Furloughed",IF(AS368&gt;0,$U368)+IF(BC368&gt;0,$U368),
IF($P368="Rehired",IF(BC368&gt;0,$U368)))))))),IF('Actual Allocation Calc'!$AK$78="C",'Actual Allocation Calc'!O368,'Actual Allocation Calc'!X368+IF($P368="Employed",$U368,
IF(AND($P368="Terminated"),($U368/7*AS368),
IF(AND($P368="Furloughed"),($U368/7*AS368)+($U368/7*BC368),
IF(AND($P368="Rehired"),($U368/7*BC368),
IF(AND($P368="Terminated",AS368&gt;0),$U368,
IF($P368="Furloughed",IF(AS368&gt;0,$U368)+IF(BC368&gt;0,$U368),
IF($P368="Rehired",IF(BC368&gt;0,$U368))))))))*'Actual Allocation Calc'!$AK$99)))</f>
        <v/>
      </c>
      <c r="AC368" s="210" t="str">
        <f>IF($B368="","",IF('Actual Allocation Calc'!$AL$78="A",
IF($P368="Employed",$U368,
IF(AND($P368="Terminated"),($U368/7*AT368),
IF(AND($P368="Furloughed"),($U368/7*AT368)+($U368/7*BD368),
IF(AND($P368="Rehired"),($U368/7*BD368),
IF(AND($P368="Terminated",AT368&gt;0),$U368,
IF($P368="Furloughed",IF(AT368&gt;0,$U368)+IF(BD368&gt;0,$U368),
IF($P368="Rehired",IF(BD368&gt;0,$U368)))))))),IF('Actual Allocation Calc'!$AL$78="C",'Actual Allocation Calc'!P368,'Actual Allocation Calc'!Y368+IF($P368="Employed",$U368,
IF(AND($P368="Terminated"),($U368/7*AT368),
IF(AND($P368="Furloughed"),($U368/7*AT368)+($U368/7*BD368),
IF(AND($P368="Rehired"),($U368/7*BD368),
IF(AND($P368="Terminated",AT368&gt;0),$U368,
IF($P368="Furloughed",IF(AT368&gt;0,$U368)+IF(BD368&gt;0,$U368),
IF($P368="Rehired",IF(BD368&gt;0,$U368))))))))*'Actual Allocation Calc'!$AL$99)))</f>
        <v/>
      </c>
      <c r="AD368" s="210" t="str">
        <f>IF($B368="","",IF('Actual Allocation Calc'!$AM$78="A",
IF($P368="Employed",$U368,
IF(AND($P368="Terminated"),($U368/7*AU368),
IF(AND($P368="Furloughed"),($U368/7*AU368)+($U368/7*BE368),
IF(AND($P368="Rehired"),($U368/7*BE368),
IF(AND($P368="Terminated",AU368&gt;0),$U368,
IF($P368="Furloughed",IF(AU368&gt;0,$U368)+IF(BE368&gt;0,$U368),
IF($P368="Rehired",IF(BE368&gt;0,$U368)))))))),IF('Actual Allocation Calc'!$AM$78="C",'Actual Allocation Calc'!Q368,'Actual Allocation Calc'!Z368+IF($P368="Employed",$U368,
IF(AND($P368="Terminated"),($U368/7*AU368),
IF(AND($P368="Furloughed"),($U368/7*AU368)+($U368/7*BE368),
IF(AND($P368="Rehired"),($U368/7*BE368),
IF(AND($P368="Terminated",AU368&gt;0),$U368,
IF($P368="Furloughed",IF(AU368&gt;0,$U368)+IF(BE368&gt;0,$U368),
IF($P368="Rehired",IF(BE368&gt;0,$U368))))))))*'Actual Allocation Calc'!$AM$99)))</f>
        <v/>
      </c>
      <c r="AE368" s="210" t="str">
        <f>IF($B368="","",IF('Actual Allocation Calc'!$AN$78="A",
IF($P368="Employed",$U368,
IF(AND($P368="Terminated"),($U368/7*AV368),
IF(AND($P368="Furloughed"),($U368/7*AV368)+($U368/7*BF368),
IF(AND($P368="Rehired"),($U368/7*BF368),
IF(AND($P368="Terminated",AV368&gt;0),$U368,
IF($P368="Furloughed",IF(AV368&gt;0,$U368)+IF(BF368&gt;0,$U368),
IF($P368="Rehired",IF(BF368&gt;0,$U368)))))))),IF('Actual Allocation Calc'!$AN$78="C",'Actual Allocation Calc'!R368,'Actual Allocation Calc'!AA368+IF($P368="Employed",$U368,
IF(AND($P368="Terminated"),($U368/7*AV368),
IF(AND($P368="Furloughed"),($U368/7*AV368)+($U368/7*BF368),
IF(AND($P368="Rehired"),($U368/7*BF368),
IF(AND($P368="Terminated",AV368&gt;0),$U368,
IF($P368="Furloughed",IF(AV368&gt;0,$U368)+IF(BF368&gt;0,$U368),
IF($P368="Rehired",IF(BF368&gt;0,$U368))))))))*'Actual Allocation Calc'!$AN$99)))</f>
        <v/>
      </c>
      <c r="AF368" s="210" t="str">
        <f>IF($B368="","",IF('Actual Allocation Calc'!$AO$78="A",
IF($P368="Employed",$U368,
IF(AND($P368="Terminated"),($U368/7*AW368),
IF(AND($P368="Furloughed"),($U368/7*AW368)+($U368/7*BG368),
IF(AND($P368="Rehired"),($U368/7*BG368),
IF(AND($P368="Terminated",AW368&gt;0),$U368,
IF($P368="Furloughed",IF(AW368&gt;0,$U368)+IF(BG368&gt;0,$U368),
IF($P368="Rehired",IF(BG368&gt;0,$U368)))))))),IF('Actual Allocation Calc'!$AO$78="C",'Actual Allocation Calc'!S368,'Actual Allocation Calc'!AB368+IF($P368="Employed",$U368,
IF(AND($P368="Terminated"),($U368/7*AW368),
IF(AND($P368="Furloughed"),($U368/7*AW368)+($U368/7*BG368),
IF(AND($P368="Rehired"),($U368/7*BG368),
IF(AND($P368="Terminated",AW368&gt;0),$U368,
IF($P368="Furloughed",IF(AW368&gt;0,$U368)+IF(BG368&gt;0,$U368),
IF($P368="Rehired",IF(BG368&gt;0,$U368))))))))*'Actual Allocation Calc'!$AO$99)))</f>
        <v/>
      </c>
      <c r="AG368" s="210" t="str">
        <f>IF($B368="","",IF('Actual Allocation Calc'!$AP$78="A",
IF($P368="Employed",$U368/7*BK368,
IF(AND($P368="Terminated"),($U368/7*AX368),
IF(AND($P368="Furloughed"),($U368/7*AX368)+($U368/7*BH368),
IF(AND($P368="Rehired"),($U368/7*BH368),
IF(AND($P368="Terminated",AX368&gt;0),$U368,
IF($P368="Furloughed",IF(AX368&gt;0,$U368)+IF(BH368&gt;0,$U368),
IF($P368="Rehired",IF(BH368&gt;0,$U368)))))))),IF('Actual Allocation Calc'!$AP$78="C",'Actual Allocation Calc'!T368,'Actual Allocation Calc'!AC368+IF($P368="Employed",$U368/7*BK368,
IF(AND($P368="Terminated"),($U368/7*AX368),
IF(AND($P368="Furloughed"),($U368/7*AX368)+($U368/7*BH368),
IF(AND($P368="Rehired"),($U368/7*BH368),
IF(AND($P368="Terminated",AX368&gt;0),$U368,
IF($P368="Furloughed",IF(AX368&gt;0,$U368)+IF(BH368&gt;0,$U368),
IF($P368="Rehired",IF(BH368&gt;0,$U368))))))))*'Actual Allocation Calc'!$AP$99)))</f>
        <v/>
      </c>
      <c r="AH368" s="536"/>
      <c r="AI368" s="82">
        <f t="shared" si="129"/>
        <v>0</v>
      </c>
      <c r="AJ368" s="210">
        <f t="shared" si="111"/>
        <v>0</v>
      </c>
      <c r="AK368" s="397" t="str">
        <f t="shared" si="112"/>
        <v/>
      </c>
      <c r="AM368" s="122"/>
      <c r="AO368" s="214" t="str">
        <f>IFERROR(IF($V368="","",VLOOKUP(V368,'Calendar Calcs'!$B$2:$E1335,4,FALSE)),0)</f>
        <v/>
      </c>
      <c r="AP368" s="69" t="str">
        <f>IF($AO368="","", IF($AO368&lt;AP$23,0,IF($AO368&gt;AP$23,COUNTIFS('Calendar Calcs'!$E$2:$E1335,AP$23),COUNTIFS('Calendar Calcs'!$E$2:$E1335,AP$23,'Calendar Calcs'!$D$2:$D1335,"&lt;="&amp;WEEKDAY($V368)))))</f>
        <v/>
      </c>
      <c r="AQ368" s="69" t="str">
        <f>IF($AO368="","", IF($AO368&lt;AQ$23,0,IF($AO368&gt;AQ$23,COUNTIFS('Calendar Calcs'!$E$2:$E1335,AQ$23),COUNTIFS('Calendar Calcs'!$E$2:$E1335,AQ$23,'Calendar Calcs'!$D$2:$D1335,"&lt;="&amp;WEEKDAY($V368)))))</f>
        <v/>
      </c>
      <c r="AR368" s="69" t="str">
        <f>IF($AO368="","", IF($AO368&lt;AR$23,0,IF($AO368&gt;AR$23,COUNTIFS('Calendar Calcs'!$E$2:$E1335,AR$23),COUNTIFS('Calendar Calcs'!$E$2:$E1335,AR$23,'Calendar Calcs'!$D$2:$D1335,"&lt;="&amp;WEEKDAY($V368)))))</f>
        <v/>
      </c>
      <c r="AS368" s="69" t="str">
        <f>IF($AO368="","", IF($AO368&lt;AS$23,0,IF($AO368&gt;AS$23,COUNTIFS('Calendar Calcs'!$E$2:$E1335,AS$23),COUNTIFS('Calendar Calcs'!$E$2:$E1335,AS$23,'Calendar Calcs'!$D$2:$D1335,"&lt;="&amp;WEEKDAY($V368)))))</f>
        <v/>
      </c>
      <c r="AT368" s="69" t="str">
        <f>IF($AO368="","", IF($AO368&lt;AT$23,0,IF($AO368&gt;AT$23,COUNTIFS('Calendar Calcs'!$E$2:$E1335,AT$23),COUNTIFS('Calendar Calcs'!$E$2:$E1335,AT$23,'Calendar Calcs'!$D$2:$D1335,"&lt;="&amp;WEEKDAY($V368)))))</f>
        <v/>
      </c>
      <c r="AU368" s="69" t="str">
        <f>IF($AO368="","", IF($AO368&lt;AU$23,0,IF($AO368&gt;AU$23,COUNTIFS('Calendar Calcs'!$E$2:$E1335,AU$23),COUNTIFS('Calendar Calcs'!$E$2:$E1335,AU$23,'Calendar Calcs'!$D$2:$D1335,"&lt;="&amp;WEEKDAY($V368)))))</f>
        <v/>
      </c>
      <c r="AV368" s="69" t="str">
        <f>IF($AO368="","", IF($AO368&lt;AV$23,0,IF($AO368&gt;AV$23,COUNTIFS('Calendar Calcs'!$E$2:$E1335,AV$23),COUNTIFS('Calendar Calcs'!$E$2:$E1335,AV$23,'Calendar Calcs'!$D$2:$D1335,"&lt;="&amp;WEEKDAY($V368)))))</f>
        <v/>
      </c>
      <c r="AW368" s="69" t="str">
        <f>IF($AO368="","", IF($AO368&lt;AW$23,0,IF($AO368&gt;AW$23,COUNTIFS('Calendar Calcs'!$E$2:$E1335,AW$23),COUNTIFS('Calendar Calcs'!$E$2:$E1335,AW$23,'Calendar Calcs'!$D$2:$D1335,"&lt;="&amp;WEEKDAY($V368)))))</f>
        <v/>
      </c>
      <c r="AX368" s="69" t="str">
        <f>IF($AO368="","", IF($AO368&lt;AX$23,0,IF($AO368&gt;AX$23,COUNTIFS('Calendar Calcs'!$E$2:$E1335,AX$23),COUNTIFS('Calendar Calcs'!$E$2:$E1335,AX$23,'Calendar Calcs'!$D$2:$D1335,"&lt;="&amp;WEEKDAY($V368)))))</f>
        <v/>
      </c>
      <c r="AY368" s="69" t="str">
        <f>IF($W368="","",VLOOKUP($W368,'Calendar Calcs'!$B$2:$E1335,4,FALSE))</f>
        <v/>
      </c>
      <c r="AZ368" s="69" t="str">
        <f>IF($AY368="","",IF($AY368&gt;AZ$23,0,IF($AY368&lt;AZ$23,COUNTIFS('Calendar Calcs'!$E$2:$E1335,AZ$23),COUNTIFS('Calendar Calcs'!$E$2:$E1335,AZ$23,'Calendar Calcs'!$D$2:$D1335,"&gt;="&amp;WEEKDAY($W368)))))</f>
        <v/>
      </c>
      <c r="BA368" s="69" t="str">
        <f>IF($AY368="","",IF($AY368&gt;BA$23,0,IF($AY368&lt;BA$23,COUNTIFS('Calendar Calcs'!$E$2:$E1335,BA$23),COUNTIFS('Calendar Calcs'!$E$2:$E1335,BA$23,'Calendar Calcs'!$D$2:$D1335,"&gt;="&amp;WEEKDAY($W368)))))</f>
        <v/>
      </c>
      <c r="BB368" s="69" t="str">
        <f>IF($AY368="","",IF($AY368&gt;BB$23,0,IF($AY368&lt;BB$23,COUNTIFS('Calendar Calcs'!$E$2:$E1335,BB$23),COUNTIFS('Calendar Calcs'!$E$2:$E1335,BB$23,'Calendar Calcs'!$D$2:$D1335,"&gt;="&amp;WEEKDAY($W368)))))</f>
        <v/>
      </c>
      <c r="BC368" s="69" t="str">
        <f>IF($AY368="","",IF($AY368&gt;BC$23,0,IF($AY368&lt;BC$23,COUNTIFS('Calendar Calcs'!$E$2:$E1335,BC$23),COUNTIFS('Calendar Calcs'!$E$2:$E1335,BC$23,'Calendar Calcs'!$D$2:$D1335,"&gt;="&amp;WEEKDAY($W368)))))</f>
        <v/>
      </c>
      <c r="BD368" s="69" t="str">
        <f>IF($AY368="","",IF($AY368&gt;BD$23,0,IF($AY368&lt;BD$23,COUNTIFS('Calendar Calcs'!$E$2:$E1335,BD$23),COUNTIFS('Calendar Calcs'!$E$2:$E1335,BD$23,'Calendar Calcs'!$D$2:$D1335,"&gt;="&amp;WEEKDAY($W368)))))</f>
        <v/>
      </c>
      <c r="BE368" s="69" t="str">
        <f>IF($AY368="","",IF($AY368&gt;BE$23,0,IF($AY368&lt;BE$23,COUNTIFS('Calendar Calcs'!$E$2:$E1335,BE$23),COUNTIFS('Calendar Calcs'!$E$2:$E1335,BE$23,'Calendar Calcs'!$D$2:$D1335,"&gt;="&amp;WEEKDAY($W368)))))</f>
        <v/>
      </c>
      <c r="BF368" s="69" t="str">
        <f>IF($AY368="","",IF($AY368&gt;BF$23,0,IF($AY368&lt;BF$23,COUNTIFS('Calendar Calcs'!$E$2:$E1335,BF$23),COUNTIFS('Calendar Calcs'!$E$2:$E1335,BF$23,'Calendar Calcs'!$D$2:$D1335,"&gt;="&amp;WEEKDAY($W368)))))</f>
        <v/>
      </c>
      <c r="BG368" s="69" t="str">
        <f>IF($AY368="","",IF($AY368&gt;BG$23,0,IF($AY368&lt;BG$23,COUNTIFS('Calendar Calcs'!$E$2:$E1335,BG$23),COUNTIFS('Calendar Calcs'!$E$2:$E1335,BG$23,'Calendar Calcs'!$D$2:$D1335,"&gt;="&amp;WEEKDAY($W368)))))</f>
        <v/>
      </c>
      <c r="BH368" s="69">
        <f t="shared" si="113"/>
        <v>6</v>
      </c>
      <c r="BI368" s="69">
        <f>IF(Cover!$E$43="","",VLOOKUP(Cover!$E$43,'Calendar Calcs'!$B$2:$E1335,4,FALSE))</f>
        <v>1</v>
      </c>
      <c r="BJ368" s="69">
        <f>IF($BI368="","", IF($BI368&lt;BJ$23,0,IF($BI368&gt;=BJ$23,COUNTIFS('Calendar Calcs'!$E$2:$E1335,BJ$23),COUNTIFS('Calendar Calcs'!$E$2:$E1335,BJ$23,'Calendar Calcs'!$D$2:$D1335,"&lt;="&amp;WEEKDAY($V368)))))</f>
        <v>1</v>
      </c>
      <c r="BK368" s="69">
        <f t="shared" si="110"/>
        <v>6</v>
      </c>
      <c r="BN368" s="69" t="str">
        <f>IF(T368&gt;0,"FTE",IF(Cover!$E$47="Weekly",IF(S368&gt;29.75,"FTE","PTE"),IF(S368&gt;59.75,"FTE","PTE")))</f>
        <v>PTE</v>
      </c>
      <c r="BO368" s="69">
        <f>IF(BN368="FTE",30,IF(Cover!$E$47="Weekly",'STEP 2 EE Data'!S368,'STEP 2 EE Data'!S368/2))</f>
        <v>0</v>
      </c>
      <c r="BP368" s="209">
        <f t="shared" si="114"/>
        <v>0</v>
      </c>
      <c r="BQ368" s="209">
        <f t="shared" si="115"/>
        <v>0</v>
      </c>
      <c r="BR368" s="209">
        <f t="shared" si="116"/>
        <v>0</v>
      </c>
      <c r="BS368" s="209">
        <f t="shared" si="117"/>
        <v>0</v>
      </c>
      <c r="BT368" s="209">
        <f t="shared" si="118"/>
        <v>0</v>
      </c>
      <c r="BU368" s="209">
        <f t="shared" si="119"/>
        <v>0</v>
      </c>
      <c r="BV368" s="209">
        <f t="shared" si="120"/>
        <v>0</v>
      </c>
      <c r="BW368" s="209">
        <f t="shared" si="121"/>
        <v>0</v>
      </c>
      <c r="BX368" s="209">
        <f t="shared" si="122"/>
        <v>0</v>
      </c>
      <c r="CC368" s="210" t="str">
        <f>IF(B368="","",IF(C368="",IF(Cover!$E$47="Weekly",'STEP 3 EE Comp'!BI373*8,'STEP 3 EE Comp'!BI373*4),IF(Cover!$E$47="Weekly",'STEP 3 EE Comp'!BI373,'STEP 3 EE Comp'!BI373)))</f>
        <v/>
      </c>
      <c r="CD368" s="82" t="str">
        <f t="shared" si="123"/>
        <v/>
      </c>
      <c r="CE368" s="417">
        <f t="shared" si="124"/>
        <v>1</v>
      </c>
      <c r="CF368" s="82" t="str">
        <f t="shared" si="125"/>
        <v>Good</v>
      </c>
      <c r="CG368" s="82">
        <f t="shared" si="126"/>
        <v>0</v>
      </c>
      <c r="CH368" s="234">
        <f t="shared" si="127"/>
        <v>0</v>
      </c>
    </row>
    <row r="369" spans="1:86" s="69" customFormat="1" x14ac:dyDescent="0.3">
      <c r="A369" s="555"/>
      <c r="B369" s="52"/>
      <c r="C369" s="52"/>
      <c r="D369" s="52"/>
      <c r="E369" s="52"/>
      <c r="F369" s="507"/>
      <c r="G369" s="210">
        <f t="shared" si="128"/>
        <v>0</v>
      </c>
      <c r="H369" s="82">
        <f t="shared" si="109"/>
        <v>0</v>
      </c>
      <c r="I369" s="211"/>
      <c r="J369" s="441" t="s">
        <v>21</v>
      </c>
      <c r="K369" s="441" t="s">
        <v>21</v>
      </c>
      <c r="L369" s="441" t="s">
        <v>21</v>
      </c>
      <c r="M369" s="441" t="s">
        <v>21</v>
      </c>
      <c r="N369" s="568" t="s">
        <v>21</v>
      </c>
      <c r="O369" s="211"/>
      <c r="P369" s="212" t="str">
        <f>IF(B369="","",
IF(AND(V369="",W369="",B369&lt;&gt;""),"Employed",
IF(AND(V369&lt;&gt;"",W369="",B369&lt;&gt;""),"Terminated",
IF(AND(V369&lt;&gt;"",W369&lt;&gt;"",B369&lt;&gt;""),IF(W369&lt;Cover!$E$43,"Employed","Furloughed"),
IF(AND(V369="",W369&lt;&gt;"",B369&lt;&gt;""),IF(W369&lt;Cover!$E$43,"Employed","Rehired"))))))</f>
        <v/>
      </c>
      <c r="Q369" s="211"/>
      <c r="R369" s="536"/>
      <c r="S369" s="563"/>
      <c r="T369" s="536"/>
      <c r="U369" s="82">
        <f>IF(Cover!$E$47="Weekly",IF(T369&gt;0,T369,R369*S369),IF(T369&gt;0,T369,R369*S369)/2)</f>
        <v>0</v>
      </c>
      <c r="V369" s="564"/>
      <c r="W369" s="564"/>
      <c r="Y369" s="213" t="str">
        <f>IF($B369="","",IF('Actual Allocation Calc'!$AH$78="A",
IF($P369="Employed",$U369/7*BJ369,
IF(AND($P369="Terminated"),($U369/7*AP369),
IF(AND($P369="Furloughed"),($U369/7*AP369)+($U369/7*AZ369),
IF(AND($P369="Rehired"),($U369/7*AZ369),
IF(AND($P369="Terminated",AP369&gt;0),$U369,
IF($P369="Furloughed",IF(AP369&gt;0,$U369)+IF(AZ369&gt;0,$U369),
IF($P369="Rehired",IF(AZ369&gt;0,$U369)))))))),IF('Actual Allocation Calc'!$AH$78="C",'Actual Allocation Calc'!L369,'Actual Allocation Calc'!U369+IF($P369="Employed",$U369/7*BJ369,
IF(AND($P369="Terminated"),($U369/7*AP369),
IF(AND($P369="Furloughed"),($U369/7*AP369)+($U369/7*AZ369),
IF(AND($P369="Rehired"),($U369/7*AZ369),
IF(AND($P369="Terminated",AP369&gt;0),$U369,
IF($P369="Furloughed",IF(AP369&gt;0,$U369)+IF(AZ369&gt;0,$U369),
IF($P369="Rehired",IF(AZ369&gt;0,$U369))))))))*'Actual Allocation Calc'!$AH$99)))</f>
        <v/>
      </c>
      <c r="Z369" s="210" t="str">
        <f>IF($B369="","",IF('Actual Allocation Calc'!$AI$78="A",
IF($P369="Employed",$U369,
IF(AND($P369="Terminated"),($U369/7*AQ369),
IF(AND($P369="Furloughed"),($U369/7*AQ369)+($U369/7*BA369),
IF(AND($P369="Rehired"),($U369/7*BA369),
IF(AND($P369="Terminated",AQ369&gt;0),$U369,
IF($P369="Furloughed",IF(AQ369&gt;0,$U369)+IF(BA369&gt;0,$U369),
IF($P369="Rehired",IF(BA369&gt;0,$U369)))))))),IF('Actual Allocation Calc'!$AI$78="C",'Actual Allocation Calc'!M369,'Actual Allocation Calc'!V369+IF($P369="Employed",$U369,
IF(AND($P369="Terminated"),($U369/7*AQ369),
IF(AND($P369="Furloughed"),($U369/7*AQ369)+($U369/7*BA369),
IF(AND($P369="Rehired"),($U369/7*BA369),
IF(AND($P369="Terminated",AQ369&gt;0),$U369,
IF($P369="Furloughed",IF(AQ369&gt;0,$U369)+IF(BA369&gt;0,$U369),
IF($P369="Rehired",IF(BA369&gt;0,$U369))))))))*'Actual Allocation Calc'!$AI$99)))</f>
        <v/>
      </c>
      <c r="AA369" s="210" t="str">
        <f>IF($B369="","",IF('Actual Allocation Calc'!$AJ$78="A",
IF($P369="Employed",$U369,
IF(AND($P369="Terminated"),($U369/7*AR369),
IF(AND($P369="Furloughed"),($U369/7*AR369)+($U369/7*BB369),
IF(AND($P369="Rehired"),($U369/7*BB369),
IF(AND($P369="Terminated",AR369&gt;0),$U369,
IF($P369="Furloughed",IF(AR369&gt;0,$U369)+IF(BB369&gt;0,$U369),
IF($P369="Rehired",IF(BB369&gt;0,$U369)))))))),IF('Actual Allocation Calc'!$AJ$78="C",'Actual Allocation Calc'!N369,'Actual Allocation Calc'!W369+IF($P369="Employed",$U369,
IF(AND($P369="Terminated"),($U369/7*AR369),
IF(AND($P369="Furloughed"),($U369/7*AR369)+($U369/7*BB369),
IF(AND($P369="Rehired"),($U369/7*BB369),
IF(AND($P369="Terminated",AR369&gt;0),$U369,
IF($P369="Furloughed",IF(AR369&gt;0,$U369)+IF(BB369&gt;0,$U369),
IF($P369="Rehired",IF(BB369&gt;0,$U369))))))))*'Actual Allocation Calc'!$AJ$99)))</f>
        <v/>
      </c>
      <c r="AB369" s="210" t="str">
        <f>IF($B369="","",IF('Actual Allocation Calc'!$AK$78="A",
IF($P369="Employed",$U369,
IF(AND($P369="Terminated"),($U369/7*AS369),
IF(AND($P369="Furloughed"),($U369/7*AS369)+($U369/7*BC369),
IF(AND($P369="Rehired"),($U369/7*BC369),
IF(AND($P369="Terminated",AS369&gt;0),$U369,
IF($P369="Furloughed",IF(AS369&gt;0,$U369)+IF(BC369&gt;0,$U369),
IF($P369="Rehired",IF(BC369&gt;0,$U369)))))))),IF('Actual Allocation Calc'!$AK$78="C",'Actual Allocation Calc'!O369,'Actual Allocation Calc'!X369+IF($P369="Employed",$U369,
IF(AND($P369="Terminated"),($U369/7*AS369),
IF(AND($P369="Furloughed"),($U369/7*AS369)+($U369/7*BC369),
IF(AND($P369="Rehired"),($U369/7*BC369),
IF(AND($P369="Terminated",AS369&gt;0),$U369,
IF($P369="Furloughed",IF(AS369&gt;0,$U369)+IF(BC369&gt;0,$U369),
IF($P369="Rehired",IF(BC369&gt;0,$U369))))))))*'Actual Allocation Calc'!$AK$99)))</f>
        <v/>
      </c>
      <c r="AC369" s="210" t="str">
        <f>IF($B369="","",IF('Actual Allocation Calc'!$AL$78="A",
IF($P369="Employed",$U369,
IF(AND($P369="Terminated"),($U369/7*AT369),
IF(AND($P369="Furloughed"),($U369/7*AT369)+($U369/7*BD369),
IF(AND($P369="Rehired"),($U369/7*BD369),
IF(AND($P369="Terminated",AT369&gt;0),$U369,
IF($P369="Furloughed",IF(AT369&gt;0,$U369)+IF(BD369&gt;0,$U369),
IF($P369="Rehired",IF(BD369&gt;0,$U369)))))))),IF('Actual Allocation Calc'!$AL$78="C",'Actual Allocation Calc'!P369,'Actual Allocation Calc'!Y369+IF($P369="Employed",$U369,
IF(AND($P369="Terminated"),($U369/7*AT369),
IF(AND($P369="Furloughed"),($U369/7*AT369)+($U369/7*BD369),
IF(AND($P369="Rehired"),($U369/7*BD369),
IF(AND($P369="Terminated",AT369&gt;0),$U369,
IF($P369="Furloughed",IF(AT369&gt;0,$U369)+IF(BD369&gt;0,$U369),
IF($P369="Rehired",IF(BD369&gt;0,$U369))))))))*'Actual Allocation Calc'!$AL$99)))</f>
        <v/>
      </c>
      <c r="AD369" s="210" t="str">
        <f>IF($B369="","",IF('Actual Allocation Calc'!$AM$78="A",
IF($P369="Employed",$U369,
IF(AND($P369="Terminated"),($U369/7*AU369),
IF(AND($P369="Furloughed"),($U369/7*AU369)+($U369/7*BE369),
IF(AND($P369="Rehired"),($U369/7*BE369),
IF(AND($P369="Terminated",AU369&gt;0),$U369,
IF($P369="Furloughed",IF(AU369&gt;0,$U369)+IF(BE369&gt;0,$U369),
IF($P369="Rehired",IF(BE369&gt;0,$U369)))))))),IF('Actual Allocation Calc'!$AM$78="C",'Actual Allocation Calc'!Q369,'Actual Allocation Calc'!Z369+IF($P369="Employed",$U369,
IF(AND($P369="Terminated"),($U369/7*AU369),
IF(AND($P369="Furloughed"),($U369/7*AU369)+($U369/7*BE369),
IF(AND($P369="Rehired"),($U369/7*BE369),
IF(AND($P369="Terminated",AU369&gt;0),$U369,
IF($P369="Furloughed",IF(AU369&gt;0,$U369)+IF(BE369&gt;0,$U369),
IF($P369="Rehired",IF(BE369&gt;0,$U369))))))))*'Actual Allocation Calc'!$AM$99)))</f>
        <v/>
      </c>
      <c r="AE369" s="210" t="str">
        <f>IF($B369="","",IF('Actual Allocation Calc'!$AN$78="A",
IF($P369="Employed",$U369,
IF(AND($P369="Terminated"),($U369/7*AV369),
IF(AND($P369="Furloughed"),($U369/7*AV369)+($U369/7*BF369),
IF(AND($P369="Rehired"),($U369/7*BF369),
IF(AND($P369="Terminated",AV369&gt;0),$U369,
IF($P369="Furloughed",IF(AV369&gt;0,$U369)+IF(BF369&gt;0,$U369),
IF($P369="Rehired",IF(BF369&gt;0,$U369)))))))),IF('Actual Allocation Calc'!$AN$78="C",'Actual Allocation Calc'!R369,'Actual Allocation Calc'!AA369+IF($P369="Employed",$U369,
IF(AND($P369="Terminated"),($U369/7*AV369),
IF(AND($P369="Furloughed"),($U369/7*AV369)+($U369/7*BF369),
IF(AND($P369="Rehired"),($U369/7*BF369),
IF(AND($P369="Terminated",AV369&gt;0),$U369,
IF($P369="Furloughed",IF(AV369&gt;0,$U369)+IF(BF369&gt;0,$U369),
IF($P369="Rehired",IF(BF369&gt;0,$U369))))))))*'Actual Allocation Calc'!$AN$99)))</f>
        <v/>
      </c>
      <c r="AF369" s="210" t="str">
        <f>IF($B369="","",IF('Actual Allocation Calc'!$AO$78="A",
IF($P369="Employed",$U369,
IF(AND($P369="Terminated"),($U369/7*AW369),
IF(AND($P369="Furloughed"),($U369/7*AW369)+($U369/7*BG369),
IF(AND($P369="Rehired"),($U369/7*BG369),
IF(AND($P369="Terminated",AW369&gt;0),$U369,
IF($P369="Furloughed",IF(AW369&gt;0,$U369)+IF(BG369&gt;0,$U369),
IF($P369="Rehired",IF(BG369&gt;0,$U369)))))))),IF('Actual Allocation Calc'!$AO$78="C",'Actual Allocation Calc'!S369,'Actual Allocation Calc'!AB369+IF($P369="Employed",$U369,
IF(AND($P369="Terminated"),($U369/7*AW369),
IF(AND($P369="Furloughed"),($U369/7*AW369)+($U369/7*BG369),
IF(AND($P369="Rehired"),($U369/7*BG369),
IF(AND($P369="Terminated",AW369&gt;0),$U369,
IF($P369="Furloughed",IF(AW369&gt;0,$U369)+IF(BG369&gt;0,$U369),
IF($P369="Rehired",IF(BG369&gt;0,$U369))))))))*'Actual Allocation Calc'!$AO$99)))</f>
        <v/>
      </c>
      <c r="AG369" s="210" t="str">
        <f>IF($B369="","",IF('Actual Allocation Calc'!$AP$78="A",
IF($P369="Employed",$U369/7*BK369,
IF(AND($P369="Terminated"),($U369/7*AX369),
IF(AND($P369="Furloughed"),($U369/7*AX369)+($U369/7*BH369),
IF(AND($P369="Rehired"),($U369/7*BH369),
IF(AND($P369="Terminated",AX369&gt;0),$U369,
IF($P369="Furloughed",IF(AX369&gt;0,$U369)+IF(BH369&gt;0,$U369),
IF($P369="Rehired",IF(BH369&gt;0,$U369)))))))),IF('Actual Allocation Calc'!$AP$78="C",'Actual Allocation Calc'!T369,'Actual Allocation Calc'!AC369+IF($P369="Employed",$U369/7*BK369,
IF(AND($P369="Terminated"),($U369/7*AX369),
IF(AND($P369="Furloughed"),($U369/7*AX369)+($U369/7*BH369),
IF(AND($P369="Rehired"),($U369/7*BH369),
IF(AND($P369="Terminated",AX369&gt;0),$U369,
IF($P369="Furloughed",IF(AX369&gt;0,$U369)+IF(BH369&gt;0,$U369),
IF($P369="Rehired",IF(BH369&gt;0,$U369))))))))*'Actual Allocation Calc'!$AP$99)))</f>
        <v/>
      </c>
      <c r="AH369" s="536"/>
      <c r="AI369" s="82">
        <f t="shared" si="129"/>
        <v>0</v>
      </c>
      <c r="AJ369" s="210">
        <f t="shared" si="111"/>
        <v>0</v>
      </c>
      <c r="AK369" s="397" t="str">
        <f t="shared" si="112"/>
        <v/>
      </c>
      <c r="AM369" s="122"/>
      <c r="AO369" s="214" t="str">
        <f>IFERROR(IF($V369="","",VLOOKUP(V369,'Calendar Calcs'!$B$2:$E1336,4,FALSE)),0)</f>
        <v/>
      </c>
      <c r="AP369" s="69" t="str">
        <f>IF($AO369="","", IF($AO369&lt;AP$23,0,IF($AO369&gt;AP$23,COUNTIFS('Calendar Calcs'!$E$2:$E1336,AP$23),COUNTIFS('Calendar Calcs'!$E$2:$E1336,AP$23,'Calendar Calcs'!$D$2:$D1336,"&lt;="&amp;WEEKDAY($V369)))))</f>
        <v/>
      </c>
      <c r="AQ369" s="69" t="str">
        <f>IF($AO369="","", IF($AO369&lt;AQ$23,0,IF($AO369&gt;AQ$23,COUNTIFS('Calendar Calcs'!$E$2:$E1336,AQ$23),COUNTIFS('Calendar Calcs'!$E$2:$E1336,AQ$23,'Calendar Calcs'!$D$2:$D1336,"&lt;="&amp;WEEKDAY($V369)))))</f>
        <v/>
      </c>
      <c r="AR369" s="69" t="str">
        <f>IF($AO369="","", IF($AO369&lt;AR$23,0,IF($AO369&gt;AR$23,COUNTIFS('Calendar Calcs'!$E$2:$E1336,AR$23),COUNTIFS('Calendar Calcs'!$E$2:$E1336,AR$23,'Calendar Calcs'!$D$2:$D1336,"&lt;="&amp;WEEKDAY($V369)))))</f>
        <v/>
      </c>
      <c r="AS369" s="69" t="str">
        <f>IF($AO369="","", IF($AO369&lt;AS$23,0,IF($AO369&gt;AS$23,COUNTIFS('Calendar Calcs'!$E$2:$E1336,AS$23),COUNTIFS('Calendar Calcs'!$E$2:$E1336,AS$23,'Calendar Calcs'!$D$2:$D1336,"&lt;="&amp;WEEKDAY($V369)))))</f>
        <v/>
      </c>
      <c r="AT369" s="69" t="str">
        <f>IF($AO369="","", IF($AO369&lt;AT$23,0,IF($AO369&gt;AT$23,COUNTIFS('Calendar Calcs'!$E$2:$E1336,AT$23),COUNTIFS('Calendar Calcs'!$E$2:$E1336,AT$23,'Calendar Calcs'!$D$2:$D1336,"&lt;="&amp;WEEKDAY($V369)))))</f>
        <v/>
      </c>
      <c r="AU369" s="69" t="str">
        <f>IF($AO369="","", IF($AO369&lt;AU$23,0,IF($AO369&gt;AU$23,COUNTIFS('Calendar Calcs'!$E$2:$E1336,AU$23),COUNTIFS('Calendar Calcs'!$E$2:$E1336,AU$23,'Calendar Calcs'!$D$2:$D1336,"&lt;="&amp;WEEKDAY($V369)))))</f>
        <v/>
      </c>
      <c r="AV369" s="69" t="str">
        <f>IF($AO369="","", IF($AO369&lt;AV$23,0,IF($AO369&gt;AV$23,COUNTIFS('Calendar Calcs'!$E$2:$E1336,AV$23),COUNTIFS('Calendar Calcs'!$E$2:$E1336,AV$23,'Calendar Calcs'!$D$2:$D1336,"&lt;="&amp;WEEKDAY($V369)))))</f>
        <v/>
      </c>
      <c r="AW369" s="69" t="str">
        <f>IF($AO369="","", IF($AO369&lt;AW$23,0,IF($AO369&gt;AW$23,COUNTIFS('Calendar Calcs'!$E$2:$E1336,AW$23),COUNTIFS('Calendar Calcs'!$E$2:$E1336,AW$23,'Calendar Calcs'!$D$2:$D1336,"&lt;="&amp;WEEKDAY($V369)))))</f>
        <v/>
      </c>
      <c r="AX369" s="69" t="str">
        <f>IF($AO369="","", IF($AO369&lt;AX$23,0,IF($AO369&gt;AX$23,COUNTIFS('Calendar Calcs'!$E$2:$E1336,AX$23),COUNTIFS('Calendar Calcs'!$E$2:$E1336,AX$23,'Calendar Calcs'!$D$2:$D1336,"&lt;="&amp;WEEKDAY($V369)))))</f>
        <v/>
      </c>
      <c r="AY369" s="69" t="str">
        <f>IF($W369="","",VLOOKUP($W369,'Calendar Calcs'!$B$2:$E1336,4,FALSE))</f>
        <v/>
      </c>
      <c r="AZ369" s="69" t="str">
        <f>IF($AY369="","",IF($AY369&gt;AZ$23,0,IF($AY369&lt;AZ$23,COUNTIFS('Calendar Calcs'!$E$2:$E1336,AZ$23),COUNTIFS('Calendar Calcs'!$E$2:$E1336,AZ$23,'Calendar Calcs'!$D$2:$D1336,"&gt;="&amp;WEEKDAY($W369)))))</f>
        <v/>
      </c>
      <c r="BA369" s="69" t="str">
        <f>IF($AY369="","",IF($AY369&gt;BA$23,0,IF($AY369&lt;BA$23,COUNTIFS('Calendar Calcs'!$E$2:$E1336,BA$23),COUNTIFS('Calendar Calcs'!$E$2:$E1336,BA$23,'Calendar Calcs'!$D$2:$D1336,"&gt;="&amp;WEEKDAY($W369)))))</f>
        <v/>
      </c>
      <c r="BB369" s="69" t="str">
        <f>IF($AY369="","",IF($AY369&gt;BB$23,0,IF($AY369&lt;BB$23,COUNTIFS('Calendar Calcs'!$E$2:$E1336,BB$23),COUNTIFS('Calendar Calcs'!$E$2:$E1336,BB$23,'Calendar Calcs'!$D$2:$D1336,"&gt;="&amp;WEEKDAY($W369)))))</f>
        <v/>
      </c>
      <c r="BC369" s="69" t="str">
        <f>IF($AY369="","",IF($AY369&gt;BC$23,0,IF($AY369&lt;BC$23,COUNTIFS('Calendar Calcs'!$E$2:$E1336,BC$23),COUNTIFS('Calendar Calcs'!$E$2:$E1336,BC$23,'Calendar Calcs'!$D$2:$D1336,"&gt;="&amp;WEEKDAY($W369)))))</f>
        <v/>
      </c>
      <c r="BD369" s="69" t="str">
        <f>IF($AY369="","",IF($AY369&gt;BD$23,0,IF($AY369&lt;BD$23,COUNTIFS('Calendar Calcs'!$E$2:$E1336,BD$23),COUNTIFS('Calendar Calcs'!$E$2:$E1336,BD$23,'Calendar Calcs'!$D$2:$D1336,"&gt;="&amp;WEEKDAY($W369)))))</f>
        <v/>
      </c>
      <c r="BE369" s="69" t="str">
        <f>IF($AY369="","",IF($AY369&gt;BE$23,0,IF($AY369&lt;BE$23,COUNTIFS('Calendar Calcs'!$E$2:$E1336,BE$23),COUNTIFS('Calendar Calcs'!$E$2:$E1336,BE$23,'Calendar Calcs'!$D$2:$D1336,"&gt;="&amp;WEEKDAY($W369)))))</f>
        <v/>
      </c>
      <c r="BF369" s="69" t="str">
        <f>IF($AY369="","",IF($AY369&gt;BF$23,0,IF($AY369&lt;BF$23,COUNTIFS('Calendar Calcs'!$E$2:$E1336,BF$23),COUNTIFS('Calendar Calcs'!$E$2:$E1336,BF$23,'Calendar Calcs'!$D$2:$D1336,"&gt;="&amp;WEEKDAY($W369)))))</f>
        <v/>
      </c>
      <c r="BG369" s="69" t="str">
        <f>IF($AY369="","",IF($AY369&gt;BG$23,0,IF($AY369&lt;BG$23,COUNTIFS('Calendar Calcs'!$E$2:$E1336,BG$23),COUNTIFS('Calendar Calcs'!$E$2:$E1336,BG$23,'Calendar Calcs'!$D$2:$D1336,"&gt;="&amp;WEEKDAY($W369)))))</f>
        <v/>
      </c>
      <c r="BH369" s="69">
        <f t="shared" si="113"/>
        <v>6</v>
      </c>
      <c r="BI369" s="69">
        <f>IF(Cover!$E$43="","",VLOOKUP(Cover!$E$43,'Calendar Calcs'!$B$2:$E1336,4,FALSE))</f>
        <v>1</v>
      </c>
      <c r="BJ369" s="69">
        <f>IF($BI369="","", IF($BI369&lt;BJ$23,0,IF($BI369&gt;=BJ$23,COUNTIFS('Calendar Calcs'!$E$2:$E1336,BJ$23),COUNTIFS('Calendar Calcs'!$E$2:$E1336,BJ$23,'Calendar Calcs'!$D$2:$D1336,"&lt;="&amp;WEEKDAY($V369)))))</f>
        <v>1</v>
      </c>
      <c r="BK369" s="69">
        <f t="shared" si="110"/>
        <v>6</v>
      </c>
      <c r="BN369" s="69" t="str">
        <f>IF(T369&gt;0,"FTE",IF(Cover!$E$47="Weekly",IF(S369&gt;29.75,"FTE","PTE"),IF(S369&gt;59.75,"FTE","PTE")))</f>
        <v>PTE</v>
      </c>
      <c r="BO369" s="69">
        <f>IF(BN369="FTE",30,IF(Cover!$E$47="Weekly",'STEP 2 EE Data'!S369,'STEP 2 EE Data'!S369/2))</f>
        <v>0</v>
      </c>
      <c r="BP369" s="209">
        <f t="shared" si="114"/>
        <v>0</v>
      </c>
      <c r="BQ369" s="209">
        <f t="shared" si="115"/>
        <v>0</v>
      </c>
      <c r="BR369" s="209">
        <f t="shared" si="116"/>
        <v>0</v>
      </c>
      <c r="BS369" s="209">
        <f t="shared" si="117"/>
        <v>0</v>
      </c>
      <c r="BT369" s="209">
        <f t="shared" si="118"/>
        <v>0</v>
      </c>
      <c r="BU369" s="209">
        <f t="shared" si="119"/>
        <v>0</v>
      </c>
      <c r="BV369" s="209">
        <f t="shared" si="120"/>
        <v>0</v>
      </c>
      <c r="BW369" s="209">
        <f t="shared" si="121"/>
        <v>0</v>
      </c>
      <c r="BX369" s="209">
        <f t="shared" si="122"/>
        <v>0</v>
      </c>
      <c r="CC369" s="210" t="str">
        <f>IF(B369="","",IF(C369="",IF(Cover!$E$47="Weekly",'STEP 3 EE Comp'!BI374*8,'STEP 3 EE Comp'!BI374*4),IF(Cover!$E$47="Weekly",'STEP 3 EE Comp'!BI374,'STEP 3 EE Comp'!BI374)))</f>
        <v/>
      </c>
      <c r="CD369" s="82" t="str">
        <f t="shared" si="123"/>
        <v/>
      </c>
      <c r="CE369" s="417">
        <f t="shared" si="124"/>
        <v>1</v>
      </c>
      <c r="CF369" s="82" t="str">
        <f t="shared" si="125"/>
        <v>Good</v>
      </c>
      <c r="CG369" s="82">
        <f t="shared" si="126"/>
        <v>0</v>
      </c>
      <c r="CH369" s="234">
        <f t="shared" si="127"/>
        <v>0</v>
      </c>
    </row>
    <row r="370" spans="1:86" s="69" customFormat="1" x14ac:dyDescent="0.3">
      <c r="A370" s="555"/>
      <c r="B370" s="52"/>
      <c r="C370" s="52"/>
      <c r="D370" s="52"/>
      <c r="E370" s="52"/>
      <c r="F370" s="507"/>
      <c r="G370" s="210">
        <f t="shared" si="128"/>
        <v>0</v>
      </c>
      <c r="H370" s="82">
        <f t="shared" si="109"/>
        <v>0</v>
      </c>
      <c r="I370" s="211"/>
      <c r="J370" s="441" t="s">
        <v>21</v>
      </c>
      <c r="K370" s="441" t="s">
        <v>21</v>
      </c>
      <c r="L370" s="441" t="s">
        <v>21</v>
      </c>
      <c r="M370" s="441" t="s">
        <v>21</v>
      </c>
      <c r="N370" s="568" t="s">
        <v>21</v>
      </c>
      <c r="O370" s="211"/>
      <c r="P370" s="212" t="str">
        <f>IF(B370="","",
IF(AND(V370="",W370="",B370&lt;&gt;""),"Employed",
IF(AND(V370&lt;&gt;"",W370="",B370&lt;&gt;""),"Terminated",
IF(AND(V370&lt;&gt;"",W370&lt;&gt;"",B370&lt;&gt;""),IF(W370&lt;Cover!$E$43,"Employed","Furloughed"),
IF(AND(V370="",W370&lt;&gt;"",B370&lt;&gt;""),IF(W370&lt;Cover!$E$43,"Employed","Rehired"))))))</f>
        <v/>
      </c>
      <c r="Q370" s="211"/>
      <c r="R370" s="536"/>
      <c r="S370" s="563"/>
      <c r="T370" s="536"/>
      <c r="U370" s="82">
        <f>IF(Cover!$E$47="Weekly",IF(T370&gt;0,T370,R370*S370),IF(T370&gt;0,T370,R370*S370)/2)</f>
        <v>0</v>
      </c>
      <c r="V370" s="564"/>
      <c r="W370" s="564"/>
      <c r="Y370" s="213" t="str">
        <f>IF($B370="","",IF('Actual Allocation Calc'!$AH$78="A",
IF($P370="Employed",$U370/7*BJ370,
IF(AND($P370="Terminated"),($U370/7*AP370),
IF(AND($P370="Furloughed"),($U370/7*AP370)+($U370/7*AZ370),
IF(AND($P370="Rehired"),($U370/7*AZ370),
IF(AND($P370="Terminated",AP370&gt;0),$U370,
IF($P370="Furloughed",IF(AP370&gt;0,$U370)+IF(AZ370&gt;0,$U370),
IF($P370="Rehired",IF(AZ370&gt;0,$U370)))))))),IF('Actual Allocation Calc'!$AH$78="C",'Actual Allocation Calc'!L370,'Actual Allocation Calc'!U370+IF($P370="Employed",$U370/7*BJ370,
IF(AND($P370="Terminated"),($U370/7*AP370),
IF(AND($P370="Furloughed"),($U370/7*AP370)+($U370/7*AZ370),
IF(AND($P370="Rehired"),($U370/7*AZ370),
IF(AND($P370="Terminated",AP370&gt;0),$U370,
IF($P370="Furloughed",IF(AP370&gt;0,$U370)+IF(AZ370&gt;0,$U370),
IF($P370="Rehired",IF(AZ370&gt;0,$U370))))))))*'Actual Allocation Calc'!$AH$99)))</f>
        <v/>
      </c>
      <c r="Z370" s="210" t="str">
        <f>IF($B370="","",IF('Actual Allocation Calc'!$AI$78="A",
IF($P370="Employed",$U370,
IF(AND($P370="Terminated"),($U370/7*AQ370),
IF(AND($P370="Furloughed"),($U370/7*AQ370)+($U370/7*BA370),
IF(AND($P370="Rehired"),($U370/7*BA370),
IF(AND($P370="Terminated",AQ370&gt;0),$U370,
IF($P370="Furloughed",IF(AQ370&gt;0,$U370)+IF(BA370&gt;0,$U370),
IF($P370="Rehired",IF(BA370&gt;0,$U370)))))))),IF('Actual Allocation Calc'!$AI$78="C",'Actual Allocation Calc'!M370,'Actual Allocation Calc'!V370+IF($P370="Employed",$U370,
IF(AND($P370="Terminated"),($U370/7*AQ370),
IF(AND($P370="Furloughed"),($U370/7*AQ370)+($U370/7*BA370),
IF(AND($P370="Rehired"),($U370/7*BA370),
IF(AND($P370="Terminated",AQ370&gt;0),$U370,
IF($P370="Furloughed",IF(AQ370&gt;0,$U370)+IF(BA370&gt;0,$U370),
IF($P370="Rehired",IF(BA370&gt;0,$U370))))))))*'Actual Allocation Calc'!$AI$99)))</f>
        <v/>
      </c>
      <c r="AA370" s="210" t="str">
        <f>IF($B370="","",IF('Actual Allocation Calc'!$AJ$78="A",
IF($P370="Employed",$U370,
IF(AND($P370="Terminated"),($U370/7*AR370),
IF(AND($P370="Furloughed"),($U370/7*AR370)+($U370/7*BB370),
IF(AND($P370="Rehired"),($U370/7*BB370),
IF(AND($P370="Terminated",AR370&gt;0),$U370,
IF($P370="Furloughed",IF(AR370&gt;0,$U370)+IF(BB370&gt;0,$U370),
IF($P370="Rehired",IF(BB370&gt;0,$U370)))))))),IF('Actual Allocation Calc'!$AJ$78="C",'Actual Allocation Calc'!N370,'Actual Allocation Calc'!W370+IF($P370="Employed",$U370,
IF(AND($P370="Terminated"),($U370/7*AR370),
IF(AND($P370="Furloughed"),($U370/7*AR370)+($U370/7*BB370),
IF(AND($P370="Rehired"),($U370/7*BB370),
IF(AND($P370="Terminated",AR370&gt;0),$U370,
IF($P370="Furloughed",IF(AR370&gt;0,$U370)+IF(BB370&gt;0,$U370),
IF($P370="Rehired",IF(BB370&gt;0,$U370))))))))*'Actual Allocation Calc'!$AJ$99)))</f>
        <v/>
      </c>
      <c r="AB370" s="210" t="str">
        <f>IF($B370="","",IF('Actual Allocation Calc'!$AK$78="A",
IF($P370="Employed",$U370,
IF(AND($P370="Terminated"),($U370/7*AS370),
IF(AND($P370="Furloughed"),($U370/7*AS370)+($U370/7*BC370),
IF(AND($P370="Rehired"),($U370/7*BC370),
IF(AND($P370="Terminated",AS370&gt;0),$U370,
IF($P370="Furloughed",IF(AS370&gt;0,$U370)+IF(BC370&gt;0,$U370),
IF($P370="Rehired",IF(BC370&gt;0,$U370)))))))),IF('Actual Allocation Calc'!$AK$78="C",'Actual Allocation Calc'!O370,'Actual Allocation Calc'!X370+IF($P370="Employed",$U370,
IF(AND($P370="Terminated"),($U370/7*AS370),
IF(AND($P370="Furloughed"),($U370/7*AS370)+($U370/7*BC370),
IF(AND($P370="Rehired"),($U370/7*BC370),
IF(AND($P370="Terminated",AS370&gt;0),$U370,
IF($P370="Furloughed",IF(AS370&gt;0,$U370)+IF(BC370&gt;0,$U370),
IF($P370="Rehired",IF(BC370&gt;0,$U370))))))))*'Actual Allocation Calc'!$AK$99)))</f>
        <v/>
      </c>
      <c r="AC370" s="210" t="str">
        <f>IF($B370="","",IF('Actual Allocation Calc'!$AL$78="A",
IF($P370="Employed",$U370,
IF(AND($P370="Terminated"),($U370/7*AT370),
IF(AND($P370="Furloughed"),($U370/7*AT370)+($U370/7*BD370),
IF(AND($P370="Rehired"),($U370/7*BD370),
IF(AND($P370="Terminated",AT370&gt;0),$U370,
IF($P370="Furloughed",IF(AT370&gt;0,$U370)+IF(BD370&gt;0,$U370),
IF($P370="Rehired",IF(BD370&gt;0,$U370)))))))),IF('Actual Allocation Calc'!$AL$78="C",'Actual Allocation Calc'!P370,'Actual Allocation Calc'!Y370+IF($P370="Employed",$U370,
IF(AND($P370="Terminated"),($U370/7*AT370),
IF(AND($P370="Furloughed"),($U370/7*AT370)+($U370/7*BD370),
IF(AND($P370="Rehired"),($U370/7*BD370),
IF(AND($P370="Terminated",AT370&gt;0),$U370,
IF($P370="Furloughed",IF(AT370&gt;0,$U370)+IF(BD370&gt;0,$U370),
IF($P370="Rehired",IF(BD370&gt;0,$U370))))))))*'Actual Allocation Calc'!$AL$99)))</f>
        <v/>
      </c>
      <c r="AD370" s="210" t="str">
        <f>IF($B370="","",IF('Actual Allocation Calc'!$AM$78="A",
IF($P370="Employed",$U370,
IF(AND($P370="Terminated"),($U370/7*AU370),
IF(AND($P370="Furloughed"),($U370/7*AU370)+($U370/7*BE370),
IF(AND($P370="Rehired"),($U370/7*BE370),
IF(AND($P370="Terminated",AU370&gt;0),$U370,
IF($P370="Furloughed",IF(AU370&gt;0,$U370)+IF(BE370&gt;0,$U370),
IF($P370="Rehired",IF(BE370&gt;0,$U370)))))))),IF('Actual Allocation Calc'!$AM$78="C",'Actual Allocation Calc'!Q370,'Actual Allocation Calc'!Z370+IF($P370="Employed",$U370,
IF(AND($P370="Terminated"),($U370/7*AU370),
IF(AND($P370="Furloughed"),($U370/7*AU370)+($U370/7*BE370),
IF(AND($P370="Rehired"),($U370/7*BE370),
IF(AND($P370="Terminated",AU370&gt;0),$U370,
IF($P370="Furloughed",IF(AU370&gt;0,$U370)+IF(BE370&gt;0,$U370),
IF($P370="Rehired",IF(BE370&gt;0,$U370))))))))*'Actual Allocation Calc'!$AM$99)))</f>
        <v/>
      </c>
      <c r="AE370" s="210" t="str">
        <f>IF($B370="","",IF('Actual Allocation Calc'!$AN$78="A",
IF($P370="Employed",$U370,
IF(AND($P370="Terminated"),($U370/7*AV370),
IF(AND($P370="Furloughed"),($U370/7*AV370)+($U370/7*BF370),
IF(AND($P370="Rehired"),($U370/7*BF370),
IF(AND($P370="Terminated",AV370&gt;0),$U370,
IF($P370="Furloughed",IF(AV370&gt;0,$U370)+IF(BF370&gt;0,$U370),
IF($P370="Rehired",IF(BF370&gt;0,$U370)))))))),IF('Actual Allocation Calc'!$AN$78="C",'Actual Allocation Calc'!R370,'Actual Allocation Calc'!AA370+IF($P370="Employed",$U370,
IF(AND($P370="Terminated"),($U370/7*AV370),
IF(AND($P370="Furloughed"),($U370/7*AV370)+($U370/7*BF370),
IF(AND($P370="Rehired"),($U370/7*BF370),
IF(AND($P370="Terminated",AV370&gt;0),$U370,
IF($P370="Furloughed",IF(AV370&gt;0,$U370)+IF(BF370&gt;0,$U370),
IF($P370="Rehired",IF(BF370&gt;0,$U370))))))))*'Actual Allocation Calc'!$AN$99)))</f>
        <v/>
      </c>
      <c r="AF370" s="210" t="str">
        <f>IF($B370="","",IF('Actual Allocation Calc'!$AO$78="A",
IF($P370="Employed",$U370,
IF(AND($P370="Terminated"),($U370/7*AW370),
IF(AND($P370="Furloughed"),($U370/7*AW370)+($U370/7*BG370),
IF(AND($P370="Rehired"),($U370/7*BG370),
IF(AND($P370="Terminated",AW370&gt;0),$U370,
IF($P370="Furloughed",IF(AW370&gt;0,$U370)+IF(BG370&gt;0,$U370),
IF($P370="Rehired",IF(BG370&gt;0,$U370)))))))),IF('Actual Allocation Calc'!$AO$78="C",'Actual Allocation Calc'!S370,'Actual Allocation Calc'!AB370+IF($P370="Employed",$U370,
IF(AND($P370="Terminated"),($U370/7*AW370),
IF(AND($P370="Furloughed"),($U370/7*AW370)+($U370/7*BG370),
IF(AND($P370="Rehired"),($U370/7*BG370),
IF(AND($P370="Terminated",AW370&gt;0),$U370,
IF($P370="Furloughed",IF(AW370&gt;0,$U370)+IF(BG370&gt;0,$U370),
IF($P370="Rehired",IF(BG370&gt;0,$U370))))))))*'Actual Allocation Calc'!$AO$99)))</f>
        <v/>
      </c>
      <c r="AG370" s="210" t="str">
        <f>IF($B370="","",IF('Actual Allocation Calc'!$AP$78="A",
IF($P370="Employed",$U370/7*BK370,
IF(AND($P370="Terminated"),($U370/7*AX370),
IF(AND($P370="Furloughed"),($U370/7*AX370)+($U370/7*BH370),
IF(AND($P370="Rehired"),($U370/7*BH370),
IF(AND($P370="Terminated",AX370&gt;0),$U370,
IF($P370="Furloughed",IF(AX370&gt;0,$U370)+IF(BH370&gt;0,$U370),
IF($P370="Rehired",IF(BH370&gt;0,$U370)))))))),IF('Actual Allocation Calc'!$AP$78="C",'Actual Allocation Calc'!T370,'Actual Allocation Calc'!AC370+IF($P370="Employed",$U370/7*BK370,
IF(AND($P370="Terminated"),($U370/7*AX370),
IF(AND($P370="Furloughed"),($U370/7*AX370)+($U370/7*BH370),
IF(AND($P370="Rehired"),($U370/7*BH370),
IF(AND($P370="Terminated",AX370&gt;0),$U370,
IF($P370="Furloughed",IF(AX370&gt;0,$U370)+IF(BH370&gt;0,$U370),
IF($P370="Rehired",IF(BH370&gt;0,$U370))))))))*'Actual Allocation Calc'!$AP$99)))</f>
        <v/>
      </c>
      <c r="AH370" s="536"/>
      <c r="AI370" s="82">
        <f t="shared" si="129"/>
        <v>0</v>
      </c>
      <c r="AJ370" s="210">
        <f t="shared" si="111"/>
        <v>0</v>
      </c>
      <c r="AK370" s="397" t="str">
        <f t="shared" si="112"/>
        <v/>
      </c>
      <c r="AM370" s="122"/>
      <c r="AO370" s="214" t="str">
        <f>IFERROR(IF($V370="","",VLOOKUP(V370,'Calendar Calcs'!$B$2:$E1337,4,FALSE)),0)</f>
        <v/>
      </c>
      <c r="AP370" s="69" t="str">
        <f>IF($AO370="","", IF($AO370&lt;AP$23,0,IF($AO370&gt;AP$23,COUNTIFS('Calendar Calcs'!$E$2:$E1337,AP$23),COUNTIFS('Calendar Calcs'!$E$2:$E1337,AP$23,'Calendar Calcs'!$D$2:$D1337,"&lt;="&amp;WEEKDAY($V370)))))</f>
        <v/>
      </c>
      <c r="AQ370" s="69" t="str">
        <f>IF($AO370="","", IF($AO370&lt;AQ$23,0,IF($AO370&gt;AQ$23,COUNTIFS('Calendar Calcs'!$E$2:$E1337,AQ$23),COUNTIFS('Calendar Calcs'!$E$2:$E1337,AQ$23,'Calendar Calcs'!$D$2:$D1337,"&lt;="&amp;WEEKDAY($V370)))))</f>
        <v/>
      </c>
      <c r="AR370" s="69" t="str">
        <f>IF($AO370="","", IF($AO370&lt;AR$23,0,IF($AO370&gt;AR$23,COUNTIFS('Calendar Calcs'!$E$2:$E1337,AR$23),COUNTIFS('Calendar Calcs'!$E$2:$E1337,AR$23,'Calendar Calcs'!$D$2:$D1337,"&lt;="&amp;WEEKDAY($V370)))))</f>
        <v/>
      </c>
      <c r="AS370" s="69" t="str">
        <f>IF($AO370="","", IF($AO370&lt;AS$23,0,IF($AO370&gt;AS$23,COUNTIFS('Calendar Calcs'!$E$2:$E1337,AS$23),COUNTIFS('Calendar Calcs'!$E$2:$E1337,AS$23,'Calendar Calcs'!$D$2:$D1337,"&lt;="&amp;WEEKDAY($V370)))))</f>
        <v/>
      </c>
      <c r="AT370" s="69" t="str">
        <f>IF($AO370="","", IF($AO370&lt;AT$23,0,IF($AO370&gt;AT$23,COUNTIFS('Calendar Calcs'!$E$2:$E1337,AT$23),COUNTIFS('Calendar Calcs'!$E$2:$E1337,AT$23,'Calendar Calcs'!$D$2:$D1337,"&lt;="&amp;WEEKDAY($V370)))))</f>
        <v/>
      </c>
      <c r="AU370" s="69" t="str">
        <f>IF($AO370="","", IF($AO370&lt;AU$23,0,IF($AO370&gt;AU$23,COUNTIFS('Calendar Calcs'!$E$2:$E1337,AU$23),COUNTIFS('Calendar Calcs'!$E$2:$E1337,AU$23,'Calendar Calcs'!$D$2:$D1337,"&lt;="&amp;WEEKDAY($V370)))))</f>
        <v/>
      </c>
      <c r="AV370" s="69" t="str">
        <f>IF($AO370="","", IF($AO370&lt;AV$23,0,IF($AO370&gt;AV$23,COUNTIFS('Calendar Calcs'!$E$2:$E1337,AV$23),COUNTIFS('Calendar Calcs'!$E$2:$E1337,AV$23,'Calendar Calcs'!$D$2:$D1337,"&lt;="&amp;WEEKDAY($V370)))))</f>
        <v/>
      </c>
      <c r="AW370" s="69" t="str">
        <f>IF($AO370="","", IF($AO370&lt;AW$23,0,IF($AO370&gt;AW$23,COUNTIFS('Calendar Calcs'!$E$2:$E1337,AW$23),COUNTIFS('Calendar Calcs'!$E$2:$E1337,AW$23,'Calendar Calcs'!$D$2:$D1337,"&lt;="&amp;WEEKDAY($V370)))))</f>
        <v/>
      </c>
      <c r="AX370" s="69" t="str">
        <f>IF($AO370="","", IF($AO370&lt;AX$23,0,IF($AO370&gt;AX$23,COUNTIFS('Calendar Calcs'!$E$2:$E1337,AX$23),COUNTIFS('Calendar Calcs'!$E$2:$E1337,AX$23,'Calendar Calcs'!$D$2:$D1337,"&lt;="&amp;WEEKDAY($V370)))))</f>
        <v/>
      </c>
      <c r="AY370" s="69" t="str">
        <f>IF($W370="","",VLOOKUP($W370,'Calendar Calcs'!$B$2:$E1337,4,FALSE))</f>
        <v/>
      </c>
      <c r="AZ370" s="69" t="str">
        <f>IF($AY370="","",IF($AY370&gt;AZ$23,0,IF($AY370&lt;AZ$23,COUNTIFS('Calendar Calcs'!$E$2:$E1337,AZ$23),COUNTIFS('Calendar Calcs'!$E$2:$E1337,AZ$23,'Calendar Calcs'!$D$2:$D1337,"&gt;="&amp;WEEKDAY($W370)))))</f>
        <v/>
      </c>
      <c r="BA370" s="69" t="str">
        <f>IF($AY370="","",IF($AY370&gt;BA$23,0,IF($AY370&lt;BA$23,COUNTIFS('Calendar Calcs'!$E$2:$E1337,BA$23),COUNTIFS('Calendar Calcs'!$E$2:$E1337,BA$23,'Calendar Calcs'!$D$2:$D1337,"&gt;="&amp;WEEKDAY($W370)))))</f>
        <v/>
      </c>
      <c r="BB370" s="69" t="str">
        <f>IF($AY370="","",IF($AY370&gt;BB$23,0,IF($AY370&lt;BB$23,COUNTIFS('Calendar Calcs'!$E$2:$E1337,BB$23),COUNTIFS('Calendar Calcs'!$E$2:$E1337,BB$23,'Calendar Calcs'!$D$2:$D1337,"&gt;="&amp;WEEKDAY($W370)))))</f>
        <v/>
      </c>
      <c r="BC370" s="69" t="str">
        <f>IF($AY370="","",IF($AY370&gt;BC$23,0,IF($AY370&lt;BC$23,COUNTIFS('Calendar Calcs'!$E$2:$E1337,BC$23),COUNTIFS('Calendar Calcs'!$E$2:$E1337,BC$23,'Calendar Calcs'!$D$2:$D1337,"&gt;="&amp;WEEKDAY($W370)))))</f>
        <v/>
      </c>
      <c r="BD370" s="69" t="str">
        <f>IF($AY370="","",IF($AY370&gt;BD$23,0,IF($AY370&lt;BD$23,COUNTIFS('Calendar Calcs'!$E$2:$E1337,BD$23),COUNTIFS('Calendar Calcs'!$E$2:$E1337,BD$23,'Calendar Calcs'!$D$2:$D1337,"&gt;="&amp;WEEKDAY($W370)))))</f>
        <v/>
      </c>
      <c r="BE370" s="69" t="str">
        <f>IF($AY370="","",IF($AY370&gt;BE$23,0,IF($AY370&lt;BE$23,COUNTIFS('Calendar Calcs'!$E$2:$E1337,BE$23),COUNTIFS('Calendar Calcs'!$E$2:$E1337,BE$23,'Calendar Calcs'!$D$2:$D1337,"&gt;="&amp;WEEKDAY($W370)))))</f>
        <v/>
      </c>
      <c r="BF370" s="69" t="str">
        <f>IF($AY370="","",IF($AY370&gt;BF$23,0,IF($AY370&lt;BF$23,COUNTIFS('Calendar Calcs'!$E$2:$E1337,BF$23),COUNTIFS('Calendar Calcs'!$E$2:$E1337,BF$23,'Calendar Calcs'!$D$2:$D1337,"&gt;="&amp;WEEKDAY($W370)))))</f>
        <v/>
      </c>
      <c r="BG370" s="69" t="str">
        <f>IF($AY370="","",IF($AY370&gt;BG$23,0,IF($AY370&lt;BG$23,COUNTIFS('Calendar Calcs'!$E$2:$E1337,BG$23),COUNTIFS('Calendar Calcs'!$E$2:$E1337,BG$23,'Calendar Calcs'!$D$2:$D1337,"&gt;="&amp;WEEKDAY($W370)))))</f>
        <v/>
      </c>
      <c r="BH370" s="69">
        <f t="shared" si="113"/>
        <v>6</v>
      </c>
      <c r="BI370" s="69">
        <f>IF(Cover!$E$43="","",VLOOKUP(Cover!$E$43,'Calendar Calcs'!$B$2:$E1337,4,FALSE))</f>
        <v>1</v>
      </c>
      <c r="BJ370" s="69">
        <f>IF($BI370="","", IF($BI370&lt;BJ$23,0,IF($BI370&gt;=BJ$23,COUNTIFS('Calendar Calcs'!$E$2:$E1337,BJ$23),COUNTIFS('Calendar Calcs'!$E$2:$E1337,BJ$23,'Calendar Calcs'!$D$2:$D1337,"&lt;="&amp;WEEKDAY($V370)))))</f>
        <v>1</v>
      </c>
      <c r="BK370" s="69">
        <f t="shared" si="110"/>
        <v>6</v>
      </c>
      <c r="BN370" s="69" t="str">
        <f>IF(T370&gt;0,"FTE",IF(Cover!$E$47="Weekly",IF(S370&gt;29.75,"FTE","PTE"),IF(S370&gt;59.75,"FTE","PTE")))</f>
        <v>PTE</v>
      </c>
      <c r="BO370" s="69">
        <f>IF(BN370="FTE",30,IF(Cover!$E$47="Weekly",'STEP 2 EE Data'!S370,'STEP 2 EE Data'!S370/2))</f>
        <v>0</v>
      </c>
      <c r="BP370" s="209">
        <f t="shared" si="114"/>
        <v>0</v>
      </c>
      <c r="BQ370" s="209">
        <f t="shared" si="115"/>
        <v>0</v>
      </c>
      <c r="BR370" s="209">
        <f t="shared" si="116"/>
        <v>0</v>
      </c>
      <c r="BS370" s="209">
        <f t="shared" si="117"/>
        <v>0</v>
      </c>
      <c r="BT370" s="209">
        <f t="shared" si="118"/>
        <v>0</v>
      </c>
      <c r="BU370" s="209">
        <f t="shared" si="119"/>
        <v>0</v>
      </c>
      <c r="BV370" s="209">
        <f t="shared" si="120"/>
        <v>0</v>
      </c>
      <c r="BW370" s="209">
        <f t="shared" si="121"/>
        <v>0</v>
      </c>
      <c r="BX370" s="209">
        <f t="shared" si="122"/>
        <v>0</v>
      </c>
      <c r="CC370" s="210" t="str">
        <f>IF(B370="","",IF(C370="",IF(Cover!$E$47="Weekly",'STEP 3 EE Comp'!BI375*8,'STEP 3 EE Comp'!BI375*4),IF(Cover!$E$47="Weekly",'STEP 3 EE Comp'!BI375,'STEP 3 EE Comp'!BI375)))</f>
        <v/>
      </c>
      <c r="CD370" s="82" t="str">
        <f t="shared" si="123"/>
        <v/>
      </c>
      <c r="CE370" s="417">
        <f t="shared" si="124"/>
        <v>1</v>
      </c>
      <c r="CF370" s="82" t="str">
        <f t="shared" si="125"/>
        <v>Good</v>
      </c>
      <c r="CG370" s="82">
        <f t="shared" si="126"/>
        <v>0</v>
      </c>
      <c r="CH370" s="234">
        <f t="shared" si="127"/>
        <v>0</v>
      </c>
    </row>
    <row r="371" spans="1:86" s="69" customFormat="1" x14ac:dyDescent="0.3">
      <c r="A371" s="555"/>
      <c r="B371" s="52"/>
      <c r="C371" s="52"/>
      <c r="D371" s="52"/>
      <c r="E371" s="52"/>
      <c r="F371" s="507"/>
      <c r="G371" s="210">
        <f t="shared" si="128"/>
        <v>0</v>
      </c>
      <c r="H371" s="82">
        <f t="shared" si="109"/>
        <v>0</v>
      </c>
      <c r="I371" s="211"/>
      <c r="J371" s="441" t="s">
        <v>21</v>
      </c>
      <c r="K371" s="441" t="s">
        <v>21</v>
      </c>
      <c r="L371" s="441" t="s">
        <v>21</v>
      </c>
      <c r="M371" s="441" t="s">
        <v>21</v>
      </c>
      <c r="N371" s="568" t="s">
        <v>21</v>
      </c>
      <c r="O371" s="211"/>
      <c r="P371" s="212" t="str">
        <f>IF(B371="","",
IF(AND(V371="",W371="",B371&lt;&gt;""),"Employed",
IF(AND(V371&lt;&gt;"",W371="",B371&lt;&gt;""),"Terminated",
IF(AND(V371&lt;&gt;"",W371&lt;&gt;"",B371&lt;&gt;""),IF(W371&lt;Cover!$E$43,"Employed","Furloughed"),
IF(AND(V371="",W371&lt;&gt;"",B371&lt;&gt;""),IF(W371&lt;Cover!$E$43,"Employed","Rehired"))))))</f>
        <v/>
      </c>
      <c r="Q371" s="211"/>
      <c r="R371" s="536"/>
      <c r="S371" s="563"/>
      <c r="T371" s="536"/>
      <c r="U371" s="82">
        <f>IF(Cover!$E$47="Weekly",IF(T371&gt;0,T371,R371*S371),IF(T371&gt;0,T371,R371*S371)/2)</f>
        <v>0</v>
      </c>
      <c r="V371" s="564"/>
      <c r="W371" s="564"/>
      <c r="Y371" s="213" t="str">
        <f>IF($B371="","",IF('Actual Allocation Calc'!$AH$78="A",
IF($P371="Employed",$U371/7*BJ371,
IF(AND($P371="Terminated"),($U371/7*AP371),
IF(AND($P371="Furloughed"),($U371/7*AP371)+($U371/7*AZ371),
IF(AND($P371="Rehired"),($U371/7*AZ371),
IF(AND($P371="Terminated",AP371&gt;0),$U371,
IF($P371="Furloughed",IF(AP371&gt;0,$U371)+IF(AZ371&gt;0,$U371),
IF($P371="Rehired",IF(AZ371&gt;0,$U371)))))))),IF('Actual Allocation Calc'!$AH$78="C",'Actual Allocation Calc'!L371,'Actual Allocation Calc'!U371+IF($P371="Employed",$U371/7*BJ371,
IF(AND($P371="Terminated"),($U371/7*AP371),
IF(AND($P371="Furloughed"),($U371/7*AP371)+($U371/7*AZ371),
IF(AND($P371="Rehired"),($U371/7*AZ371),
IF(AND($P371="Terminated",AP371&gt;0),$U371,
IF($P371="Furloughed",IF(AP371&gt;0,$U371)+IF(AZ371&gt;0,$U371),
IF($P371="Rehired",IF(AZ371&gt;0,$U371))))))))*'Actual Allocation Calc'!$AH$99)))</f>
        <v/>
      </c>
      <c r="Z371" s="210" t="str">
        <f>IF($B371="","",IF('Actual Allocation Calc'!$AI$78="A",
IF($P371="Employed",$U371,
IF(AND($P371="Terminated"),($U371/7*AQ371),
IF(AND($P371="Furloughed"),($U371/7*AQ371)+($U371/7*BA371),
IF(AND($P371="Rehired"),($U371/7*BA371),
IF(AND($P371="Terminated",AQ371&gt;0),$U371,
IF($P371="Furloughed",IF(AQ371&gt;0,$U371)+IF(BA371&gt;0,$U371),
IF($P371="Rehired",IF(BA371&gt;0,$U371)))))))),IF('Actual Allocation Calc'!$AI$78="C",'Actual Allocation Calc'!M371,'Actual Allocation Calc'!V371+IF($P371="Employed",$U371,
IF(AND($P371="Terminated"),($U371/7*AQ371),
IF(AND($P371="Furloughed"),($U371/7*AQ371)+($U371/7*BA371),
IF(AND($P371="Rehired"),($U371/7*BA371),
IF(AND($P371="Terminated",AQ371&gt;0),$U371,
IF($P371="Furloughed",IF(AQ371&gt;0,$U371)+IF(BA371&gt;0,$U371),
IF($P371="Rehired",IF(BA371&gt;0,$U371))))))))*'Actual Allocation Calc'!$AI$99)))</f>
        <v/>
      </c>
      <c r="AA371" s="210" t="str">
        <f>IF($B371="","",IF('Actual Allocation Calc'!$AJ$78="A",
IF($P371="Employed",$U371,
IF(AND($P371="Terminated"),($U371/7*AR371),
IF(AND($P371="Furloughed"),($U371/7*AR371)+($U371/7*BB371),
IF(AND($P371="Rehired"),($U371/7*BB371),
IF(AND($P371="Terminated",AR371&gt;0),$U371,
IF($P371="Furloughed",IF(AR371&gt;0,$U371)+IF(BB371&gt;0,$U371),
IF($P371="Rehired",IF(BB371&gt;0,$U371)))))))),IF('Actual Allocation Calc'!$AJ$78="C",'Actual Allocation Calc'!N371,'Actual Allocation Calc'!W371+IF($P371="Employed",$U371,
IF(AND($P371="Terminated"),($U371/7*AR371),
IF(AND($P371="Furloughed"),($U371/7*AR371)+($U371/7*BB371),
IF(AND($P371="Rehired"),($U371/7*BB371),
IF(AND($P371="Terminated",AR371&gt;0),$U371,
IF($P371="Furloughed",IF(AR371&gt;0,$U371)+IF(BB371&gt;0,$U371),
IF($P371="Rehired",IF(BB371&gt;0,$U371))))))))*'Actual Allocation Calc'!$AJ$99)))</f>
        <v/>
      </c>
      <c r="AB371" s="210" t="str">
        <f>IF($B371="","",IF('Actual Allocation Calc'!$AK$78="A",
IF($P371="Employed",$U371,
IF(AND($P371="Terminated"),($U371/7*AS371),
IF(AND($P371="Furloughed"),($U371/7*AS371)+($U371/7*BC371),
IF(AND($P371="Rehired"),($U371/7*BC371),
IF(AND($P371="Terminated",AS371&gt;0),$U371,
IF($P371="Furloughed",IF(AS371&gt;0,$U371)+IF(BC371&gt;0,$U371),
IF($P371="Rehired",IF(BC371&gt;0,$U371)))))))),IF('Actual Allocation Calc'!$AK$78="C",'Actual Allocation Calc'!O371,'Actual Allocation Calc'!X371+IF($P371="Employed",$U371,
IF(AND($P371="Terminated"),($U371/7*AS371),
IF(AND($P371="Furloughed"),($U371/7*AS371)+($U371/7*BC371),
IF(AND($P371="Rehired"),($U371/7*BC371),
IF(AND($P371="Terminated",AS371&gt;0),$U371,
IF($P371="Furloughed",IF(AS371&gt;0,$U371)+IF(BC371&gt;0,$U371),
IF($P371="Rehired",IF(BC371&gt;0,$U371))))))))*'Actual Allocation Calc'!$AK$99)))</f>
        <v/>
      </c>
      <c r="AC371" s="210" t="str">
        <f>IF($B371="","",IF('Actual Allocation Calc'!$AL$78="A",
IF($P371="Employed",$U371,
IF(AND($P371="Terminated"),($U371/7*AT371),
IF(AND($P371="Furloughed"),($U371/7*AT371)+($U371/7*BD371),
IF(AND($P371="Rehired"),($U371/7*BD371),
IF(AND($P371="Terminated",AT371&gt;0),$U371,
IF($P371="Furloughed",IF(AT371&gt;0,$U371)+IF(BD371&gt;0,$U371),
IF($P371="Rehired",IF(BD371&gt;0,$U371)))))))),IF('Actual Allocation Calc'!$AL$78="C",'Actual Allocation Calc'!P371,'Actual Allocation Calc'!Y371+IF($P371="Employed",$U371,
IF(AND($P371="Terminated"),($U371/7*AT371),
IF(AND($P371="Furloughed"),($U371/7*AT371)+($U371/7*BD371),
IF(AND($P371="Rehired"),($U371/7*BD371),
IF(AND($P371="Terminated",AT371&gt;0),$U371,
IF($P371="Furloughed",IF(AT371&gt;0,$U371)+IF(BD371&gt;0,$U371),
IF($P371="Rehired",IF(BD371&gt;0,$U371))))))))*'Actual Allocation Calc'!$AL$99)))</f>
        <v/>
      </c>
      <c r="AD371" s="210" t="str">
        <f>IF($B371="","",IF('Actual Allocation Calc'!$AM$78="A",
IF($P371="Employed",$U371,
IF(AND($P371="Terminated"),($U371/7*AU371),
IF(AND($P371="Furloughed"),($U371/7*AU371)+($U371/7*BE371),
IF(AND($P371="Rehired"),($U371/7*BE371),
IF(AND($P371="Terminated",AU371&gt;0),$U371,
IF($P371="Furloughed",IF(AU371&gt;0,$U371)+IF(BE371&gt;0,$U371),
IF($P371="Rehired",IF(BE371&gt;0,$U371)))))))),IF('Actual Allocation Calc'!$AM$78="C",'Actual Allocation Calc'!Q371,'Actual Allocation Calc'!Z371+IF($P371="Employed",$U371,
IF(AND($P371="Terminated"),($U371/7*AU371),
IF(AND($P371="Furloughed"),($U371/7*AU371)+($U371/7*BE371),
IF(AND($P371="Rehired"),($U371/7*BE371),
IF(AND($P371="Terminated",AU371&gt;0),$U371,
IF($P371="Furloughed",IF(AU371&gt;0,$U371)+IF(BE371&gt;0,$U371),
IF($P371="Rehired",IF(BE371&gt;0,$U371))))))))*'Actual Allocation Calc'!$AM$99)))</f>
        <v/>
      </c>
      <c r="AE371" s="210" t="str">
        <f>IF($B371="","",IF('Actual Allocation Calc'!$AN$78="A",
IF($P371="Employed",$U371,
IF(AND($P371="Terminated"),($U371/7*AV371),
IF(AND($P371="Furloughed"),($U371/7*AV371)+($U371/7*BF371),
IF(AND($P371="Rehired"),($U371/7*BF371),
IF(AND($P371="Terminated",AV371&gt;0),$U371,
IF($P371="Furloughed",IF(AV371&gt;0,$U371)+IF(BF371&gt;0,$U371),
IF($P371="Rehired",IF(BF371&gt;0,$U371)))))))),IF('Actual Allocation Calc'!$AN$78="C",'Actual Allocation Calc'!R371,'Actual Allocation Calc'!AA371+IF($P371="Employed",$U371,
IF(AND($P371="Terminated"),($U371/7*AV371),
IF(AND($P371="Furloughed"),($U371/7*AV371)+($U371/7*BF371),
IF(AND($P371="Rehired"),($U371/7*BF371),
IF(AND($P371="Terminated",AV371&gt;0),$U371,
IF($P371="Furloughed",IF(AV371&gt;0,$U371)+IF(BF371&gt;0,$U371),
IF($P371="Rehired",IF(BF371&gt;0,$U371))))))))*'Actual Allocation Calc'!$AN$99)))</f>
        <v/>
      </c>
      <c r="AF371" s="210" t="str">
        <f>IF($B371="","",IF('Actual Allocation Calc'!$AO$78="A",
IF($P371="Employed",$U371,
IF(AND($P371="Terminated"),($U371/7*AW371),
IF(AND($P371="Furloughed"),($U371/7*AW371)+($U371/7*BG371),
IF(AND($P371="Rehired"),($U371/7*BG371),
IF(AND($P371="Terminated",AW371&gt;0),$U371,
IF($P371="Furloughed",IF(AW371&gt;0,$U371)+IF(BG371&gt;0,$U371),
IF($P371="Rehired",IF(BG371&gt;0,$U371)))))))),IF('Actual Allocation Calc'!$AO$78="C",'Actual Allocation Calc'!S371,'Actual Allocation Calc'!AB371+IF($P371="Employed",$U371,
IF(AND($P371="Terminated"),($U371/7*AW371),
IF(AND($P371="Furloughed"),($U371/7*AW371)+($U371/7*BG371),
IF(AND($P371="Rehired"),($U371/7*BG371),
IF(AND($P371="Terminated",AW371&gt;0),$U371,
IF($P371="Furloughed",IF(AW371&gt;0,$U371)+IF(BG371&gt;0,$U371),
IF($P371="Rehired",IF(BG371&gt;0,$U371))))))))*'Actual Allocation Calc'!$AO$99)))</f>
        <v/>
      </c>
      <c r="AG371" s="210" t="str">
        <f>IF($B371="","",IF('Actual Allocation Calc'!$AP$78="A",
IF($P371="Employed",$U371/7*BK371,
IF(AND($P371="Terminated"),($U371/7*AX371),
IF(AND($P371="Furloughed"),($U371/7*AX371)+($U371/7*BH371),
IF(AND($P371="Rehired"),($U371/7*BH371),
IF(AND($P371="Terminated",AX371&gt;0),$U371,
IF($P371="Furloughed",IF(AX371&gt;0,$U371)+IF(BH371&gt;0,$U371),
IF($P371="Rehired",IF(BH371&gt;0,$U371)))))))),IF('Actual Allocation Calc'!$AP$78="C",'Actual Allocation Calc'!T371,'Actual Allocation Calc'!AC371+IF($P371="Employed",$U371/7*BK371,
IF(AND($P371="Terminated"),($U371/7*AX371),
IF(AND($P371="Furloughed"),($U371/7*AX371)+($U371/7*BH371),
IF(AND($P371="Rehired"),($U371/7*BH371),
IF(AND($P371="Terminated",AX371&gt;0),$U371,
IF($P371="Furloughed",IF(AX371&gt;0,$U371)+IF(BH371&gt;0,$U371),
IF($P371="Rehired",IF(BH371&gt;0,$U371))))))))*'Actual Allocation Calc'!$AP$99)))</f>
        <v/>
      </c>
      <c r="AH371" s="536"/>
      <c r="AI371" s="82">
        <f t="shared" si="129"/>
        <v>0</v>
      </c>
      <c r="AJ371" s="210">
        <f t="shared" si="111"/>
        <v>0</v>
      </c>
      <c r="AK371" s="397" t="str">
        <f t="shared" si="112"/>
        <v/>
      </c>
      <c r="AM371" s="122"/>
      <c r="AO371" s="214" t="str">
        <f>IFERROR(IF($V371="","",VLOOKUP(V371,'Calendar Calcs'!$B$2:$E1338,4,FALSE)),0)</f>
        <v/>
      </c>
      <c r="AP371" s="69" t="str">
        <f>IF($AO371="","", IF($AO371&lt;AP$23,0,IF($AO371&gt;AP$23,COUNTIFS('Calendar Calcs'!$E$2:$E1338,AP$23),COUNTIFS('Calendar Calcs'!$E$2:$E1338,AP$23,'Calendar Calcs'!$D$2:$D1338,"&lt;="&amp;WEEKDAY($V371)))))</f>
        <v/>
      </c>
      <c r="AQ371" s="69" t="str">
        <f>IF($AO371="","", IF($AO371&lt;AQ$23,0,IF($AO371&gt;AQ$23,COUNTIFS('Calendar Calcs'!$E$2:$E1338,AQ$23),COUNTIFS('Calendar Calcs'!$E$2:$E1338,AQ$23,'Calendar Calcs'!$D$2:$D1338,"&lt;="&amp;WEEKDAY($V371)))))</f>
        <v/>
      </c>
      <c r="AR371" s="69" t="str">
        <f>IF($AO371="","", IF($AO371&lt;AR$23,0,IF($AO371&gt;AR$23,COUNTIFS('Calendar Calcs'!$E$2:$E1338,AR$23),COUNTIFS('Calendar Calcs'!$E$2:$E1338,AR$23,'Calendar Calcs'!$D$2:$D1338,"&lt;="&amp;WEEKDAY($V371)))))</f>
        <v/>
      </c>
      <c r="AS371" s="69" t="str">
        <f>IF($AO371="","", IF($AO371&lt;AS$23,0,IF($AO371&gt;AS$23,COUNTIFS('Calendar Calcs'!$E$2:$E1338,AS$23),COUNTIFS('Calendar Calcs'!$E$2:$E1338,AS$23,'Calendar Calcs'!$D$2:$D1338,"&lt;="&amp;WEEKDAY($V371)))))</f>
        <v/>
      </c>
      <c r="AT371" s="69" t="str">
        <f>IF($AO371="","", IF($AO371&lt;AT$23,0,IF($AO371&gt;AT$23,COUNTIFS('Calendar Calcs'!$E$2:$E1338,AT$23),COUNTIFS('Calendar Calcs'!$E$2:$E1338,AT$23,'Calendar Calcs'!$D$2:$D1338,"&lt;="&amp;WEEKDAY($V371)))))</f>
        <v/>
      </c>
      <c r="AU371" s="69" t="str">
        <f>IF($AO371="","", IF($AO371&lt;AU$23,0,IF($AO371&gt;AU$23,COUNTIFS('Calendar Calcs'!$E$2:$E1338,AU$23),COUNTIFS('Calendar Calcs'!$E$2:$E1338,AU$23,'Calendar Calcs'!$D$2:$D1338,"&lt;="&amp;WEEKDAY($V371)))))</f>
        <v/>
      </c>
      <c r="AV371" s="69" t="str">
        <f>IF($AO371="","", IF($AO371&lt;AV$23,0,IF($AO371&gt;AV$23,COUNTIFS('Calendar Calcs'!$E$2:$E1338,AV$23),COUNTIFS('Calendar Calcs'!$E$2:$E1338,AV$23,'Calendar Calcs'!$D$2:$D1338,"&lt;="&amp;WEEKDAY($V371)))))</f>
        <v/>
      </c>
      <c r="AW371" s="69" t="str">
        <f>IF($AO371="","", IF($AO371&lt;AW$23,0,IF($AO371&gt;AW$23,COUNTIFS('Calendar Calcs'!$E$2:$E1338,AW$23),COUNTIFS('Calendar Calcs'!$E$2:$E1338,AW$23,'Calendar Calcs'!$D$2:$D1338,"&lt;="&amp;WEEKDAY($V371)))))</f>
        <v/>
      </c>
      <c r="AX371" s="69" t="str">
        <f>IF($AO371="","", IF($AO371&lt;AX$23,0,IF($AO371&gt;AX$23,COUNTIFS('Calendar Calcs'!$E$2:$E1338,AX$23),COUNTIFS('Calendar Calcs'!$E$2:$E1338,AX$23,'Calendar Calcs'!$D$2:$D1338,"&lt;="&amp;WEEKDAY($V371)))))</f>
        <v/>
      </c>
      <c r="AY371" s="69" t="str">
        <f>IF($W371="","",VLOOKUP($W371,'Calendar Calcs'!$B$2:$E1338,4,FALSE))</f>
        <v/>
      </c>
      <c r="AZ371" s="69" t="str">
        <f>IF($AY371="","",IF($AY371&gt;AZ$23,0,IF($AY371&lt;AZ$23,COUNTIFS('Calendar Calcs'!$E$2:$E1338,AZ$23),COUNTIFS('Calendar Calcs'!$E$2:$E1338,AZ$23,'Calendar Calcs'!$D$2:$D1338,"&gt;="&amp;WEEKDAY($W371)))))</f>
        <v/>
      </c>
      <c r="BA371" s="69" t="str">
        <f>IF($AY371="","",IF($AY371&gt;BA$23,0,IF($AY371&lt;BA$23,COUNTIFS('Calendar Calcs'!$E$2:$E1338,BA$23),COUNTIFS('Calendar Calcs'!$E$2:$E1338,BA$23,'Calendar Calcs'!$D$2:$D1338,"&gt;="&amp;WEEKDAY($W371)))))</f>
        <v/>
      </c>
      <c r="BB371" s="69" t="str">
        <f>IF($AY371="","",IF($AY371&gt;BB$23,0,IF($AY371&lt;BB$23,COUNTIFS('Calendar Calcs'!$E$2:$E1338,BB$23),COUNTIFS('Calendar Calcs'!$E$2:$E1338,BB$23,'Calendar Calcs'!$D$2:$D1338,"&gt;="&amp;WEEKDAY($W371)))))</f>
        <v/>
      </c>
      <c r="BC371" s="69" t="str">
        <f>IF($AY371="","",IF($AY371&gt;BC$23,0,IF($AY371&lt;BC$23,COUNTIFS('Calendar Calcs'!$E$2:$E1338,BC$23),COUNTIFS('Calendar Calcs'!$E$2:$E1338,BC$23,'Calendar Calcs'!$D$2:$D1338,"&gt;="&amp;WEEKDAY($W371)))))</f>
        <v/>
      </c>
      <c r="BD371" s="69" t="str">
        <f>IF($AY371="","",IF($AY371&gt;BD$23,0,IF($AY371&lt;BD$23,COUNTIFS('Calendar Calcs'!$E$2:$E1338,BD$23),COUNTIFS('Calendar Calcs'!$E$2:$E1338,BD$23,'Calendar Calcs'!$D$2:$D1338,"&gt;="&amp;WEEKDAY($W371)))))</f>
        <v/>
      </c>
      <c r="BE371" s="69" t="str">
        <f>IF($AY371="","",IF($AY371&gt;BE$23,0,IF($AY371&lt;BE$23,COUNTIFS('Calendar Calcs'!$E$2:$E1338,BE$23),COUNTIFS('Calendar Calcs'!$E$2:$E1338,BE$23,'Calendar Calcs'!$D$2:$D1338,"&gt;="&amp;WEEKDAY($W371)))))</f>
        <v/>
      </c>
      <c r="BF371" s="69" t="str">
        <f>IF($AY371="","",IF($AY371&gt;BF$23,0,IF($AY371&lt;BF$23,COUNTIFS('Calendar Calcs'!$E$2:$E1338,BF$23),COUNTIFS('Calendar Calcs'!$E$2:$E1338,BF$23,'Calendar Calcs'!$D$2:$D1338,"&gt;="&amp;WEEKDAY($W371)))))</f>
        <v/>
      </c>
      <c r="BG371" s="69" t="str">
        <f>IF($AY371="","",IF($AY371&gt;BG$23,0,IF($AY371&lt;BG$23,COUNTIFS('Calendar Calcs'!$E$2:$E1338,BG$23),COUNTIFS('Calendar Calcs'!$E$2:$E1338,BG$23,'Calendar Calcs'!$D$2:$D1338,"&gt;="&amp;WEEKDAY($W371)))))</f>
        <v/>
      </c>
      <c r="BH371" s="69">
        <f t="shared" si="113"/>
        <v>6</v>
      </c>
      <c r="BI371" s="69">
        <f>IF(Cover!$E$43="","",VLOOKUP(Cover!$E$43,'Calendar Calcs'!$B$2:$E1338,4,FALSE))</f>
        <v>1</v>
      </c>
      <c r="BJ371" s="69">
        <f>IF($BI371="","", IF($BI371&lt;BJ$23,0,IF($BI371&gt;=BJ$23,COUNTIFS('Calendar Calcs'!$E$2:$E1338,BJ$23),COUNTIFS('Calendar Calcs'!$E$2:$E1338,BJ$23,'Calendar Calcs'!$D$2:$D1338,"&lt;="&amp;WEEKDAY($V371)))))</f>
        <v>1</v>
      </c>
      <c r="BK371" s="69">
        <f t="shared" si="110"/>
        <v>6</v>
      </c>
      <c r="BN371" s="69" t="str">
        <f>IF(T371&gt;0,"FTE",IF(Cover!$E$47="Weekly",IF(S371&gt;29.75,"FTE","PTE"),IF(S371&gt;59.75,"FTE","PTE")))</f>
        <v>PTE</v>
      </c>
      <c r="BO371" s="69">
        <f>IF(BN371="FTE",30,IF(Cover!$E$47="Weekly",'STEP 2 EE Data'!S371,'STEP 2 EE Data'!S371/2))</f>
        <v>0</v>
      </c>
      <c r="BP371" s="209">
        <f t="shared" si="114"/>
        <v>0</v>
      </c>
      <c r="BQ371" s="209">
        <f t="shared" si="115"/>
        <v>0</v>
      </c>
      <c r="BR371" s="209">
        <f t="shared" si="116"/>
        <v>0</v>
      </c>
      <c r="BS371" s="209">
        <f t="shared" si="117"/>
        <v>0</v>
      </c>
      <c r="BT371" s="209">
        <f t="shared" si="118"/>
        <v>0</v>
      </c>
      <c r="BU371" s="209">
        <f t="shared" si="119"/>
        <v>0</v>
      </c>
      <c r="BV371" s="209">
        <f t="shared" si="120"/>
        <v>0</v>
      </c>
      <c r="BW371" s="209">
        <f t="shared" si="121"/>
        <v>0</v>
      </c>
      <c r="BX371" s="209">
        <f t="shared" si="122"/>
        <v>0</v>
      </c>
      <c r="CC371" s="210" t="str">
        <f>IF(B371="","",IF(C371="",IF(Cover!$E$47="Weekly",'STEP 3 EE Comp'!BI376*8,'STEP 3 EE Comp'!BI376*4),IF(Cover!$E$47="Weekly",'STEP 3 EE Comp'!BI376,'STEP 3 EE Comp'!BI376)))</f>
        <v/>
      </c>
      <c r="CD371" s="82" t="str">
        <f t="shared" si="123"/>
        <v/>
      </c>
      <c r="CE371" s="417">
        <f t="shared" si="124"/>
        <v>1</v>
      </c>
      <c r="CF371" s="82" t="str">
        <f t="shared" si="125"/>
        <v>Good</v>
      </c>
      <c r="CG371" s="82">
        <f t="shared" si="126"/>
        <v>0</v>
      </c>
      <c r="CH371" s="234">
        <f t="shared" si="127"/>
        <v>0</v>
      </c>
    </row>
    <row r="372" spans="1:86" s="69" customFormat="1" x14ac:dyDescent="0.3">
      <c r="A372" s="555"/>
      <c r="B372" s="52"/>
      <c r="C372" s="52"/>
      <c r="D372" s="52"/>
      <c r="E372" s="52"/>
      <c r="F372" s="507"/>
      <c r="G372" s="210">
        <f t="shared" si="128"/>
        <v>0</v>
      </c>
      <c r="H372" s="82">
        <f t="shared" si="109"/>
        <v>0</v>
      </c>
      <c r="I372" s="211"/>
      <c r="J372" s="441" t="s">
        <v>21</v>
      </c>
      <c r="K372" s="441" t="s">
        <v>21</v>
      </c>
      <c r="L372" s="441" t="s">
        <v>21</v>
      </c>
      <c r="M372" s="441" t="s">
        <v>21</v>
      </c>
      <c r="N372" s="568" t="s">
        <v>21</v>
      </c>
      <c r="O372" s="211"/>
      <c r="P372" s="212" t="str">
        <f>IF(B372="","",
IF(AND(V372="",W372="",B372&lt;&gt;""),"Employed",
IF(AND(V372&lt;&gt;"",W372="",B372&lt;&gt;""),"Terminated",
IF(AND(V372&lt;&gt;"",W372&lt;&gt;"",B372&lt;&gt;""),IF(W372&lt;Cover!$E$43,"Employed","Furloughed"),
IF(AND(V372="",W372&lt;&gt;"",B372&lt;&gt;""),IF(W372&lt;Cover!$E$43,"Employed","Rehired"))))))</f>
        <v/>
      </c>
      <c r="Q372" s="211"/>
      <c r="R372" s="536"/>
      <c r="S372" s="563"/>
      <c r="T372" s="536"/>
      <c r="U372" s="82">
        <f>IF(Cover!$E$47="Weekly",IF(T372&gt;0,T372,R372*S372),IF(T372&gt;0,T372,R372*S372)/2)</f>
        <v>0</v>
      </c>
      <c r="V372" s="564"/>
      <c r="W372" s="564"/>
      <c r="Y372" s="213" t="str">
        <f>IF($B372="","",IF('Actual Allocation Calc'!$AH$78="A",
IF($P372="Employed",$U372/7*BJ372,
IF(AND($P372="Terminated"),($U372/7*AP372),
IF(AND($P372="Furloughed"),($U372/7*AP372)+($U372/7*AZ372),
IF(AND($P372="Rehired"),($U372/7*AZ372),
IF(AND($P372="Terminated",AP372&gt;0),$U372,
IF($P372="Furloughed",IF(AP372&gt;0,$U372)+IF(AZ372&gt;0,$U372),
IF($P372="Rehired",IF(AZ372&gt;0,$U372)))))))),IF('Actual Allocation Calc'!$AH$78="C",'Actual Allocation Calc'!L372,'Actual Allocation Calc'!U372+IF($P372="Employed",$U372/7*BJ372,
IF(AND($P372="Terminated"),($U372/7*AP372),
IF(AND($P372="Furloughed"),($U372/7*AP372)+($U372/7*AZ372),
IF(AND($P372="Rehired"),($U372/7*AZ372),
IF(AND($P372="Terminated",AP372&gt;0),$U372,
IF($P372="Furloughed",IF(AP372&gt;0,$U372)+IF(AZ372&gt;0,$U372),
IF($P372="Rehired",IF(AZ372&gt;0,$U372))))))))*'Actual Allocation Calc'!$AH$99)))</f>
        <v/>
      </c>
      <c r="Z372" s="210" t="str">
        <f>IF($B372="","",IF('Actual Allocation Calc'!$AI$78="A",
IF($P372="Employed",$U372,
IF(AND($P372="Terminated"),($U372/7*AQ372),
IF(AND($P372="Furloughed"),($U372/7*AQ372)+($U372/7*BA372),
IF(AND($P372="Rehired"),($U372/7*BA372),
IF(AND($P372="Terminated",AQ372&gt;0),$U372,
IF($P372="Furloughed",IF(AQ372&gt;0,$U372)+IF(BA372&gt;0,$U372),
IF($P372="Rehired",IF(BA372&gt;0,$U372)))))))),IF('Actual Allocation Calc'!$AI$78="C",'Actual Allocation Calc'!M372,'Actual Allocation Calc'!V372+IF($P372="Employed",$U372,
IF(AND($P372="Terminated"),($U372/7*AQ372),
IF(AND($P372="Furloughed"),($U372/7*AQ372)+($U372/7*BA372),
IF(AND($P372="Rehired"),($U372/7*BA372),
IF(AND($P372="Terminated",AQ372&gt;0),$U372,
IF($P372="Furloughed",IF(AQ372&gt;0,$U372)+IF(BA372&gt;0,$U372),
IF($P372="Rehired",IF(BA372&gt;0,$U372))))))))*'Actual Allocation Calc'!$AI$99)))</f>
        <v/>
      </c>
      <c r="AA372" s="210" t="str">
        <f>IF($B372="","",IF('Actual Allocation Calc'!$AJ$78="A",
IF($P372="Employed",$U372,
IF(AND($P372="Terminated"),($U372/7*AR372),
IF(AND($P372="Furloughed"),($U372/7*AR372)+($U372/7*BB372),
IF(AND($P372="Rehired"),($U372/7*BB372),
IF(AND($P372="Terminated",AR372&gt;0),$U372,
IF($P372="Furloughed",IF(AR372&gt;0,$U372)+IF(BB372&gt;0,$U372),
IF($P372="Rehired",IF(BB372&gt;0,$U372)))))))),IF('Actual Allocation Calc'!$AJ$78="C",'Actual Allocation Calc'!N372,'Actual Allocation Calc'!W372+IF($P372="Employed",$U372,
IF(AND($P372="Terminated"),($U372/7*AR372),
IF(AND($P372="Furloughed"),($U372/7*AR372)+($U372/7*BB372),
IF(AND($P372="Rehired"),($U372/7*BB372),
IF(AND($P372="Terminated",AR372&gt;0),$U372,
IF($P372="Furloughed",IF(AR372&gt;0,$U372)+IF(BB372&gt;0,$U372),
IF($P372="Rehired",IF(BB372&gt;0,$U372))))))))*'Actual Allocation Calc'!$AJ$99)))</f>
        <v/>
      </c>
      <c r="AB372" s="210" t="str">
        <f>IF($B372="","",IF('Actual Allocation Calc'!$AK$78="A",
IF($P372="Employed",$U372,
IF(AND($P372="Terminated"),($U372/7*AS372),
IF(AND($P372="Furloughed"),($U372/7*AS372)+($U372/7*BC372),
IF(AND($P372="Rehired"),($U372/7*BC372),
IF(AND($P372="Terminated",AS372&gt;0),$U372,
IF($P372="Furloughed",IF(AS372&gt;0,$U372)+IF(BC372&gt;0,$U372),
IF($P372="Rehired",IF(BC372&gt;0,$U372)))))))),IF('Actual Allocation Calc'!$AK$78="C",'Actual Allocation Calc'!O372,'Actual Allocation Calc'!X372+IF($P372="Employed",$U372,
IF(AND($P372="Terminated"),($U372/7*AS372),
IF(AND($P372="Furloughed"),($U372/7*AS372)+($U372/7*BC372),
IF(AND($P372="Rehired"),($U372/7*BC372),
IF(AND($P372="Terminated",AS372&gt;0),$U372,
IF($P372="Furloughed",IF(AS372&gt;0,$U372)+IF(BC372&gt;0,$U372),
IF($P372="Rehired",IF(BC372&gt;0,$U372))))))))*'Actual Allocation Calc'!$AK$99)))</f>
        <v/>
      </c>
      <c r="AC372" s="210" t="str">
        <f>IF($B372="","",IF('Actual Allocation Calc'!$AL$78="A",
IF($P372="Employed",$U372,
IF(AND($P372="Terminated"),($U372/7*AT372),
IF(AND($P372="Furloughed"),($U372/7*AT372)+($U372/7*BD372),
IF(AND($P372="Rehired"),($U372/7*BD372),
IF(AND($P372="Terminated",AT372&gt;0),$U372,
IF($P372="Furloughed",IF(AT372&gt;0,$U372)+IF(BD372&gt;0,$U372),
IF($P372="Rehired",IF(BD372&gt;0,$U372)))))))),IF('Actual Allocation Calc'!$AL$78="C",'Actual Allocation Calc'!P372,'Actual Allocation Calc'!Y372+IF($P372="Employed",$U372,
IF(AND($P372="Terminated"),($U372/7*AT372),
IF(AND($P372="Furloughed"),($U372/7*AT372)+($U372/7*BD372),
IF(AND($P372="Rehired"),($U372/7*BD372),
IF(AND($P372="Terminated",AT372&gt;0),$U372,
IF($P372="Furloughed",IF(AT372&gt;0,$U372)+IF(BD372&gt;0,$U372),
IF($P372="Rehired",IF(BD372&gt;0,$U372))))))))*'Actual Allocation Calc'!$AL$99)))</f>
        <v/>
      </c>
      <c r="AD372" s="210" t="str">
        <f>IF($B372="","",IF('Actual Allocation Calc'!$AM$78="A",
IF($P372="Employed",$U372,
IF(AND($P372="Terminated"),($U372/7*AU372),
IF(AND($P372="Furloughed"),($U372/7*AU372)+($U372/7*BE372),
IF(AND($P372="Rehired"),($U372/7*BE372),
IF(AND($P372="Terminated",AU372&gt;0),$U372,
IF($P372="Furloughed",IF(AU372&gt;0,$U372)+IF(BE372&gt;0,$U372),
IF($P372="Rehired",IF(BE372&gt;0,$U372)))))))),IF('Actual Allocation Calc'!$AM$78="C",'Actual Allocation Calc'!Q372,'Actual Allocation Calc'!Z372+IF($P372="Employed",$U372,
IF(AND($P372="Terminated"),($U372/7*AU372),
IF(AND($P372="Furloughed"),($U372/7*AU372)+($U372/7*BE372),
IF(AND($P372="Rehired"),($U372/7*BE372),
IF(AND($P372="Terminated",AU372&gt;0),$U372,
IF($P372="Furloughed",IF(AU372&gt;0,$U372)+IF(BE372&gt;0,$U372),
IF($P372="Rehired",IF(BE372&gt;0,$U372))))))))*'Actual Allocation Calc'!$AM$99)))</f>
        <v/>
      </c>
      <c r="AE372" s="210" t="str">
        <f>IF($B372="","",IF('Actual Allocation Calc'!$AN$78="A",
IF($P372="Employed",$U372,
IF(AND($P372="Terminated"),($U372/7*AV372),
IF(AND($P372="Furloughed"),($U372/7*AV372)+($U372/7*BF372),
IF(AND($P372="Rehired"),($U372/7*BF372),
IF(AND($P372="Terminated",AV372&gt;0),$U372,
IF($P372="Furloughed",IF(AV372&gt;0,$U372)+IF(BF372&gt;0,$U372),
IF($P372="Rehired",IF(BF372&gt;0,$U372)))))))),IF('Actual Allocation Calc'!$AN$78="C",'Actual Allocation Calc'!R372,'Actual Allocation Calc'!AA372+IF($P372="Employed",$U372,
IF(AND($P372="Terminated"),($U372/7*AV372),
IF(AND($P372="Furloughed"),($U372/7*AV372)+($U372/7*BF372),
IF(AND($P372="Rehired"),($U372/7*BF372),
IF(AND($P372="Terminated",AV372&gt;0),$U372,
IF($P372="Furloughed",IF(AV372&gt;0,$U372)+IF(BF372&gt;0,$U372),
IF($P372="Rehired",IF(BF372&gt;0,$U372))))))))*'Actual Allocation Calc'!$AN$99)))</f>
        <v/>
      </c>
      <c r="AF372" s="210" t="str">
        <f>IF($B372="","",IF('Actual Allocation Calc'!$AO$78="A",
IF($P372="Employed",$U372,
IF(AND($P372="Terminated"),($U372/7*AW372),
IF(AND($P372="Furloughed"),($U372/7*AW372)+($U372/7*BG372),
IF(AND($P372="Rehired"),($U372/7*BG372),
IF(AND($P372="Terminated",AW372&gt;0),$U372,
IF($P372="Furloughed",IF(AW372&gt;0,$U372)+IF(BG372&gt;0,$U372),
IF($P372="Rehired",IF(BG372&gt;0,$U372)))))))),IF('Actual Allocation Calc'!$AO$78="C",'Actual Allocation Calc'!S372,'Actual Allocation Calc'!AB372+IF($P372="Employed",$U372,
IF(AND($P372="Terminated"),($U372/7*AW372),
IF(AND($P372="Furloughed"),($U372/7*AW372)+($U372/7*BG372),
IF(AND($P372="Rehired"),($U372/7*BG372),
IF(AND($P372="Terminated",AW372&gt;0),$U372,
IF($P372="Furloughed",IF(AW372&gt;0,$U372)+IF(BG372&gt;0,$U372),
IF($P372="Rehired",IF(BG372&gt;0,$U372))))))))*'Actual Allocation Calc'!$AO$99)))</f>
        <v/>
      </c>
      <c r="AG372" s="210" t="str">
        <f>IF($B372="","",IF('Actual Allocation Calc'!$AP$78="A",
IF($P372="Employed",$U372/7*BK372,
IF(AND($P372="Terminated"),($U372/7*AX372),
IF(AND($P372="Furloughed"),($U372/7*AX372)+($U372/7*BH372),
IF(AND($P372="Rehired"),($U372/7*BH372),
IF(AND($P372="Terminated",AX372&gt;0),$U372,
IF($P372="Furloughed",IF(AX372&gt;0,$U372)+IF(BH372&gt;0,$U372),
IF($P372="Rehired",IF(BH372&gt;0,$U372)))))))),IF('Actual Allocation Calc'!$AP$78="C",'Actual Allocation Calc'!T372,'Actual Allocation Calc'!AC372+IF($P372="Employed",$U372/7*BK372,
IF(AND($P372="Terminated"),($U372/7*AX372),
IF(AND($P372="Furloughed"),($U372/7*AX372)+($U372/7*BH372),
IF(AND($P372="Rehired"),($U372/7*BH372),
IF(AND($P372="Terminated",AX372&gt;0),$U372,
IF($P372="Furloughed",IF(AX372&gt;0,$U372)+IF(BH372&gt;0,$U372),
IF($P372="Rehired",IF(BH372&gt;0,$U372))))))))*'Actual Allocation Calc'!$AP$99)))</f>
        <v/>
      </c>
      <c r="AH372" s="536"/>
      <c r="AI372" s="82">
        <f t="shared" si="129"/>
        <v>0</v>
      </c>
      <c r="AJ372" s="210">
        <f t="shared" si="111"/>
        <v>0</v>
      </c>
      <c r="AK372" s="397" t="str">
        <f t="shared" si="112"/>
        <v/>
      </c>
      <c r="AM372" s="122"/>
      <c r="AO372" s="214" t="str">
        <f>IFERROR(IF($V372="","",VLOOKUP(V372,'Calendar Calcs'!$B$2:$E1339,4,FALSE)),0)</f>
        <v/>
      </c>
      <c r="AP372" s="69" t="str">
        <f>IF($AO372="","", IF($AO372&lt;AP$23,0,IF($AO372&gt;AP$23,COUNTIFS('Calendar Calcs'!$E$2:$E1339,AP$23),COUNTIFS('Calendar Calcs'!$E$2:$E1339,AP$23,'Calendar Calcs'!$D$2:$D1339,"&lt;="&amp;WEEKDAY($V372)))))</f>
        <v/>
      </c>
      <c r="AQ372" s="69" t="str">
        <f>IF($AO372="","", IF($AO372&lt;AQ$23,0,IF($AO372&gt;AQ$23,COUNTIFS('Calendar Calcs'!$E$2:$E1339,AQ$23),COUNTIFS('Calendar Calcs'!$E$2:$E1339,AQ$23,'Calendar Calcs'!$D$2:$D1339,"&lt;="&amp;WEEKDAY($V372)))))</f>
        <v/>
      </c>
      <c r="AR372" s="69" t="str">
        <f>IF($AO372="","", IF($AO372&lt;AR$23,0,IF($AO372&gt;AR$23,COUNTIFS('Calendar Calcs'!$E$2:$E1339,AR$23),COUNTIFS('Calendar Calcs'!$E$2:$E1339,AR$23,'Calendar Calcs'!$D$2:$D1339,"&lt;="&amp;WEEKDAY($V372)))))</f>
        <v/>
      </c>
      <c r="AS372" s="69" t="str">
        <f>IF($AO372="","", IF($AO372&lt;AS$23,0,IF($AO372&gt;AS$23,COUNTIFS('Calendar Calcs'!$E$2:$E1339,AS$23),COUNTIFS('Calendar Calcs'!$E$2:$E1339,AS$23,'Calendar Calcs'!$D$2:$D1339,"&lt;="&amp;WEEKDAY($V372)))))</f>
        <v/>
      </c>
      <c r="AT372" s="69" t="str">
        <f>IF($AO372="","", IF($AO372&lt;AT$23,0,IF($AO372&gt;AT$23,COUNTIFS('Calendar Calcs'!$E$2:$E1339,AT$23),COUNTIFS('Calendar Calcs'!$E$2:$E1339,AT$23,'Calendar Calcs'!$D$2:$D1339,"&lt;="&amp;WEEKDAY($V372)))))</f>
        <v/>
      </c>
      <c r="AU372" s="69" t="str">
        <f>IF($AO372="","", IF($AO372&lt;AU$23,0,IF($AO372&gt;AU$23,COUNTIFS('Calendar Calcs'!$E$2:$E1339,AU$23),COUNTIFS('Calendar Calcs'!$E$2:$E1339,AU$23,'Calendar Calcs'!$D$2:$D1339,"&lt;="&amp;WEEKDAY($V372)))))</f>
        <v/>
      </c>
      <c r="AV372" s="69" t="str">
        <f>IF($AO372="","", IF($AO372&lt;AV$23,0,IF($AO372&gt;AV$23,COUNTIFS('Calendar Calcs'!$E$2:$E1339,AV$23),COUNTIFS('Calendar Calcs'!$E$2:$E1339,AV$23,'Calendar Calcs'!$D$2:$D1339,"&lt;="&amp;WEEKDAY($V372)))))</f>
        <v/>
      </c>
      <c r="AW372" s="69" t="str">
        <f>IF($AO372="","", IF($AO372&lt;AW$23,0,IF($AO372&gt;AW$23,COUNTIFS('Calendar Calcs'!$E$2:$E1339,AW$23),COUNTIFS('Calendar Calcs'!$E$2:$E1339,AW$23,'Calendar Calcs'!$D$2:$D1339,"&lt;="&amp;WEEKDAY($V372)))))</f>
        <v/>
      </c>
      <c r="AX372" s="69" t="str">
        <f>IF($AO372="","", IF($AO372&lt;AX$23,0,IF($AO372&gt;AX$23,COUNTIFS('Calendar Calcs'!$E$2:$E1339,AX$23),COUNTIFS('Calendar Calcs'!$E$2:$E1339,AX$23,'Calendar Calcs'!$D$2:$D1339,"&lt;="&amp;WEEKDAY($V372)))))</f>
        <v/>
      </c>
      <c r="AY372" s="69" t="str">
        <f>IF($W372="","",VLOOKUP($W372,'Calendar Calcs'!$B$2:$E1339,4,FALSE))</f>
        <v/>
      </c>
      <c r="AZ372" s="69" t="str">
        <f>IF($AY372="","",IF($AY372&gt;AZ$23,0,IF($AY372&lt;AZ$23,COUNTIFS('Calendar Calcs'!$E$2:$E1339,AZ$23),COUNTIFS('Calendar Calcs'!$E$2:$E1339,AZ$23,'Calendar Calcs'!$D$2:$D1339,"&gt;="&amp;WEEKDAY($W372)))))</f>
        <v/>
      </c>
      <c r="BA372" s="69" t="str">
        <f>IF($AY372="","",IF($AY372&gt;BA$23,0,IF($AY372&lt;BA$23,COUNTIFS('Calendar Calcs'!$E$2:$E1339,BA$23),COUNTIFS('Calendar Calcs'!$E$2:$E1339,BA$23,'Calendar Calcs'!$D$2:$D1339,"&gt;="&amp;WEEKDAY($W372)))))</f>
        <v/>
      </c>
      <c r="BB372" s="69" t="str">
        <f>IF($AY372="","",IF($AY372&gt;BB$23,0,IF($AY372&lt;BB$23,COUNTIFS('Calendar Calcs'!$E$2:$E1339,BB$23),COUNTIFS('Calendar Calcs'!$E$2:$E1339,BB$23,'Calendar Calcs'!$D$2:$D1339,"&gt;="&amp;WEEKDAY($W372)))))</f>
        <v/>
      </c>
      <c r="BC372" s="69" t="str">
        <f>IF($AY372="","",IF($AY372&gt;BC$23,0,IF($AY372&lt;BC$23,COUNTIFS('Calendar Calcs'!$E$2:$E1339,BC$23),COUNTIFS('Calendar Calcs'!$E$2:$E1339,BC$23,'Calendar Calcs'!$D$2:$D1339,"&gt;="&amp;WEEKDAY($W372)))))</f>
        <v/>
      </c>
      <c r="BD372" s="69" t="str">
        <f>IF($AY372="","",IF($AY372&gt;BD$23,0,IF($AY372&lt;BD$23,COUNTIFS('Calendar Calcs'!$E$2:$E1339,BD$23),COUNTIFS('Calendar Calcs'!$E$2:$E1339,BD$23,'Calendar Calcs'!$D$2:$D1339,"&gt;="&amp;WEEKDAY($W372)))))</f>
        <v/>
      </c>
      <c r="BE372" s="69" t="str">
        <f>IF($AY372="","",IF($AY372&gt;BE$23,0,IF($AY372&lt;BE$23,COUNTIFS('Calendar Calcs'!$E$2:$E1339,BE$23),COUNTIFS('Calendar Calcs'!$E$2:$E1339,BE$23,'Calendar Calcs'!$D$2:$D1339,"&gt;="&amp;WEEKDAY($W372)))))</f>
        <v/>
      </c>
      <c r="BF372" s="69" t="str">
        <f>IF($AY372="","",IF($AY372&gt;BF$23,0,IF($AY372&lt;BF$23,COUNTIFS('Calendar Calcs'!$E$2:$E1339,BF$23),COUNTIFS('Calendar Calcs'!$E$2:$E1339,BF$23,'Calendar Calcs'!$D$2:$D1339,"&gt;="&amp;WEEKDAY($W372)))))</f>
        <v/>
      </c>
      <c r="BG372" s="69" t="str">
        <f>IF($AY372="","",IF($AY372&gt;BG$23,0,IF($AY372&lt;BG$23,COUNTIFS('Calendar Calcs'!$E$2:$E1339,BG$23),COUNTIFS('Calendar Calcs'!$E$2:$E1339,BG$23,'Calendar Calcs'!$D$2:$D1339,"&gt;="&amp;WEEKDAY($W372)))))</f>
        <v/>
      </c>
      <c r="BH372" s="69">
        <f t="shared" si="113"/>
        <v>6</v>
      </c>
      <c r="BI372" s="69">
        <f>IF(Cover!$E$43="","",VLOOKUP(Cover!$E$43,'Calendar Calcs'!$B$2:$E1339,4,FALSE))</f>
        <v>1</v>
      </c>
      <c r="BJ372" s="69">
        <f>IF($BI372="","", IF($BI372&lt;BJ$23,0,IF($BI372&gt;=BJ$23,COUNTIFS('Calendar Calcs'!$E$2:$E1339,BJ$23),COUNTIFS('Calendar Calcs'!$E$2:$E1339,BJ$23,'Calendar Calcs'!$D$2:$D1339,"&lt;="&amp;WEEKDAY($V372)))))</f>
        <v>1</v>
      </c>
      <c r="BK372" s="69">
        <f t="shared" si="110"/>
        <v>6</v>
      </c>
      <c r="BN372" s="69" t="str">
        <f>IF(T372&gt;0,"FTE",IF(Cover!$E$47="Weekly",IF(S372&gt;29.75,"FTE","PTE"),IF(S372&gt;59.75,"FTE","PTE")))</f>
        <v>PTE</v>
      </c>
      <c r="BO372" s="69">
        <f>IF(BN372="FTE",30,IF(Cover!$E$47="Weekly",'STEP 2 EE Data'!S372,'STEP 2 EE Data'!S372/2))</f>
        <v>0</v>
      </c>
      <c r="BP372" s="209">
        <f t="shared" si="114"/>
        <v>0</v>
      </c>
      <c r="BQ372" s="209">
        <f t="shared" si="115"/>
        <v>0</v>
      </c>
      <c r="BR372" s="209">
        <f t="shared" si="116"/>
        <v>0</v>
      </c>
      <c r="BS372" s="209">
        <f t="shared" si="117"/>
        <v>0</v>
      </c>
      <c r="BT372" s="209">
        <f t="shared" si="118"/>
        <v>0</v>
      </c>
      <c r="BU372" s="209">
        <f t="shared" si="119"/>
        <v>0</v>
      </c>
      <c r="BV372" s="209">
        <f t="shared" si="120"/>
        <v>0</v>
      </c>
      <c r="BW372" s="209">
        <f t="shared" si="121"/>
        <v>0</v>
      </c>
      <c r="BX372" s="209">
        <f t="shared" si="122"/>
        <v>0</v>
      </c>
      <c r="CC372" s="210" t="str">
        <f>IF(B372="","",IF(C372="",IF(Cover!$E$47="Weekly",'STEP 3 EE Comp'!BI377*8,'STEP 3 EE Comp'!BI377*4),IF(Cover!$E$47="Weekly",'STEP 3 EE Comp'!BI377,'STEP 3 EE Comp'!BI377)))</f>
        <v/>
      </c>
      <c r="CD372" s="82" t="str">
        <f t="shared" si="123"/>
        <v/>
      </c>
      <c r="CE372" s="417">
        <f t="shared" si="124"/>
        <v>1</v>
      </c>
      <c r="CF372" s="82" t="str">
        <f t="shared" si="125"/>
        <v>Good</v>
      </c>
      <c r="CG372" s="82">
        <f t="shared" si="126"/>
        <v>0</v>
      </c>
      <c r="CH372" s="234">
        <f t="shared" si="127"/>
        <v>0</v>
      </c>
    </row>
    <row r="373" spans="1:86" s="69" customFormat="1" x14ac:dyDescent="0.3">
      <c r="A373" s="555"/>
      <c r="B373" s="52"/>
      <c r="C373" s="52"/>
      <c r="D373" s="52"/>
      <c r="E373" s="52"/>
      <c r="F373" s="507"/>
      <c r="G373" s="210">
        <f t="shared" si="128"/>
        <v>0</v>
      </c>
      <c r="H373" s="82">
        <f t="shared" si="109"/>
        <v>0</v>
      </c>
      <c r="I373" s="211"/>
      <c r="J373" s="441" t="s">
        <v>21</v>
      </c>
      <c r="K373" s="441" t="s">
        <v>21</v>
      </c>
      <c r="L373" s="441" t="s">
        <v>21</v>
      </c>
      <c r="M373" s="441" t="s">
        <v>21</v>
      </c>
      <c r="N373" s="568" t="s">
        <v>21</v>
      </c>
      <c r="O373" s="211"/>
      <c r="P373" s="212" t="str">
        <f>IF(B373="","",
IF(AND(V373="",W373="",B373&lt;&gt;""),"Employed",
IF(AND(V373&lt;&gt;"",W373="",B373&lt;&gt;""),"Terminated",
IF(AND(V373&lt;&gt;"",W373&lt;&gt;"",B373&lt;&gt;""),IF(W373&lt;Cover!$E$43,"Employed","Furloughed"),
IF(AND(V373="",W373&lt;&gt;"",B373&lt;&gt;""),IF(W373&lt;Cover!$E$43,"Employed","Rehired"))))))</f>
        <v/>
      </c>
      <c r="Q373" s="211"/>
      <c r="R373" s="536"/>
      <c r="S373" s="563"/>
      <c r="T373" s="536"/>
      <c r="U373" s="82">
        <f>IF(Cover!$E$47="Weekly",IF(T373&gt;0,T373,R373*S373),IF(T373&gt;0,T373,R373*S373)/2)</f>
        <v>0</v>
      </c>
      <c r="V373" s="564"/>
      <c r="W373" s="564"/>
      <c r="Y373" s="213" t="str">
        <f>IF($B373="","",IF('Actual Allocation Calc'!$AH$78="A",
IF($P373="Employed",$U373/7*BJ373,
IF(AND($P373="Terminated"),($U373/7*AP373),
IF(AND($P373="Furloughed"),($U373/7*AP373)+($U373/7*AZ373),
IF(AND($P373="Rehired"),($U373/7*AZ373),
IF(AND($P373="Terminated",AP373&gt;0),$U373,
IF($P373="Furloughed",IF(AP373&gt;0,$U373)+IF(AZ373&gt;0,$U373),
IF($P373="Rehired",IF(AZ373&gt;0,$U373)))))))),IF('Actual Allocation Calc'!$AH$78="C",'Actual Allocation Calc'!L373,'Actual Allocation Calc'!U373+IF($P373="Employed",$U373/7*BJ373,
IF(AND($P373="Terminated"),($U373/7*AP373),
IF(AND($P373="Furloughed"),($U373/7*AP373)+($U373/7*AZ373),
IF(AND($P373="Rehired"),($U373/7*AZ373),
IF(AND($P373="Terminated",AP373&gt;0),$U373,
IF($P373="Furloughed",IF(AP373&gt;0,$U373)+IF(AZ373&gt;0,$U373),
IF($P373="Rehired",IF(AZ373&gt;0,$U373))))))))*'Actual Allocation Calc'!$AH$99)))</f>
        <v/>
      </c>
      <c r="Z373" s="210" t="str">
        <f>IF($B373="","",IF('Actual Allocation Calc'!$AI$78="A",
IF($P373="Employed",$U373,
IF(AND($P373="Terminated"),($U373/7*AQ373),
IF(AND($P373="Furloughed"),($U373/7*AQ373)+($U373/7*BA373),
IF(AND($P373="Rehired"),($U373/7*BA373),
IF(AND($P373="Terminated",AQ373&gt;0),$U373,
IF($P373="Furloughed",IF(AQ373&gt;0,$U373)+IF(BA373&gt;0,$U373),
IF($P373="Rehired",IF(BA373&gt;0,$U373)))))))),IF('Actual Allocation Calc'!$AI$78="C",'Actual Allocation Calc'!M373,'Actual Allocation Calc'!V373+IF($P373="Employed",$U373,
IF(AND($P373="Terminated"),($U373/7*AQ373),
IF(AND($P373="Furloughed"),($U373/7*AQ373)+($U373/7*BA373),
IF(AND($P373="Rehired"),($U373/7*BA373),
IF(AND($P373="Terminated",AQ373&gt;0),$U373,
IF($P373="Furloughed",IF(AQ373&gt;0,$U373)+IF(BA373&gt;0,$U373),
IF($P373="Rehired",IF(BA373&gt;0,$U373))))))))*'Actual Allocation Calc'!$AI$99)))</f>
        <v/>
      </c>
      <c r="AA373" s="210" t="str">
        <f>IF($B373="","",IF('Actual Allocation Calc'!$AJ$78="A",
IF($P373="Employed",$U373,
IF(AND($P373="Terminated"),($U373/7*AR373),
IF(AND($P373="Furloughed"),($U373/7*AR373)+($U373/7*BB373),
IF(AND($P373="Rehired"),($U373/7*BB373),
IF(AND($P373="Terminated",AR373&gt;0),$U373,
IF($P373="Furloughed",IF(AR373&gt;0,$U373)+IF(BB373&gt;0,$U373),
IF($P373="Rehired",IF(BB373&gt;0,$U373)))))))),IF('Actual Allocation Calc'!$AJ$78="C",'Actual Allocation Calc'!N373,'Actual Allocation Calc'!W373+IF($P373="Employed",$U373,
IF(AND($P373="Terminated"),($U373/7*AR373),
IF(AND($P373="Furloughed"),($U373/7*AR373)+($U373/7*BB373),
IF(AND($P373="Rehired"),($U373/7*BB373),
IF(AND($P373="Terminated",AR373&gt;0),$U373,
IF($P373="Furloughed",IF(AR373&gt;0,$U373)+IF(BB373&gt;0,$U373),
IF($P373="Rehired",IF(BB373&gt;0,$U373))))))))*'Actual Allocation Calc'!$AJ$99)))</f>
        <v/>
      </c>
      <c r="AB373" s="210" t="str">
        <f>IF($B373="","",IF('Actual Allocation Calc'!$AK$78="A",
IF($P373="Employed",$U373,
IF(AND($P373="Terminated"),($U373/7*AS373),
IF(AND($P373="Furloughed"),($U373/7*AS373)+($U373/7*BC373),
IF(AND($P373="Rehired"),($U373/7*BC373),
IF(AND($P373="Terminated",AS373&gt;0),$U373,
IF($P373="Furloughed",IF(AS373&gt;0,$U373)+IF(BC373&gt;0,$U373),
IF($P373="Rehired",IF(BC373&gt;0,$U373)))))))),IF('Actual Allocation Calc'!$AK$78="C",'Actual Allocation Calc'!O373,'Actual Allocation Calc'!X373+IF($P373="Employed",$U373,
IF(AND($P373="Terminated"),($U373/7*AS373),
IF(AND($P373="Furloughed"),($U373/7*AS373)+($U373/7*BC373),
IF(AND($P373="Rehired"),($U373/7*BC373),
IF(AND($P373="Terminated",AS373&gt;0),$U373,
IF($P373="Furloughed",IF(AS373&gt;0,$U373)+IF(BC373&gt;0,$U373),
IF($P373="Rehired",IF(BC373&gt;0,$U373))))))))*'Actual Allocation Calc'!$AK$99)))</f>
        <v/>
      </c>
      <c r="AC373" s="210" t="str">
        <f>IF($B373="","",IF('Actual Allocation Calc'!$AL$78="A",
IF($P373="Employed",$U373,
IF(AND($P373="Terminated"),($U373/7*AT373),
IF(AND($P373="Furloughed"),($U373/7*AT373)+($U373/7*BD373),
IF(AND($P373="Rehired"),($U373/7*BD373),
IF(AND($P373="Terminated",AT373&gt;0),$U373,
IF($P373="Furloughed",IF(AT373&gt;0,$U373)+IF(BD373&gt;0,$U373),
IF($P373="Rehired",IF(BD373&gt;0,$U373)))))))),IF('Actual Allocation Calc'!$AL$78="C",'Actual Allocation Calc'!P373,'Actual Allocation Calc'!Y373+IF($P373="Employed",$U373,
IF(AND($P373="Terminated"),($U373/7*AT373),
IF(AND($P373="Furloughed"),($U373/7*AT373)+($U373/7*BD373),
IF(AND($P373="Rehired"),($U373/7*BD373),
IF(AND($P373="Terminated",AT373&gt;0),$U373,
IF($P373="Furloughed",IF(AT373&gt;0,$U373)+IF(BD373&gt;0,$U373),
IF($P373="Rehired",IF(BD373&gt;0,$U373))))))))*'Actual Allocation Calc'!$AL$99)))</f>
        <v/>
      </c>
      <c r="AD373" s="210" t="str">
        <f>IF($B373="","",IF('Actual Allocation Calc'!$AM$78="A",
IF($P373="Employed",$U373,
IF(AND($P373="Terminated"),($U373/7*AU373),
IF(AND($P373="Furloughed"),($U373/7*AU373)+($U373/7*BE373),
IF(AND($P373="Rehired"),($U373/7*BE373),
IF(AND($P373="Terminated",AU373&gt;0),$U373,
IF($P373="Furloughed",IF(AU373&gt;0,$U373)+IF(BE373&gt;0,$U373),
IF($P373="Rehired",IF(BE373&gt;0,$U373)))))))),IF('Actual Allocation Calc'!$AM$78="C",'Actual Allocation Calc'!Q373,'Actual Allocation Calc'!Z373+IF($P373="Employed",$U373,
IF(AND($P373="Terminated"),($U373/7*AU373),
IF(AND($P373="Furloughed"),($U373/7*AU373)+($U373/7*BE373),
IF(AND($P373="Rehired"),($U373/7*BE373),
IF(AND($P373="Terminated",AU373&gt;0),$U373,
IF($P373="Furloughed",IF(AU373&gt;0,$U373)+IF(BE373&gt;0,$U373),
IF($P373="Rehired",IF(BE373&gt;0,$U373))))))))*'Actual Allocation Calc'!$AM$99)))</f>
        <v/>
      </c>
      <c r="AE373" s="210" t="str">
        <f>IF($B373="","",IF('Actual Allocation Calc'!$AN$78="A",
IF($P373="Employed",$U373,
IF(AND($P373="Terminated"),($U373/7*AV373),
IF(AND($P373="Furloughed"),($U373/7*AV373)+($U373/7*BF373),
IF(AND($P373="Rehired"),($U373/7*BF373),
IF(AND($P373="Terminated",AV373&gt;0),$U373,
IF($P373="Furloughed",IF(AV373&gt;0,$U373)+IF(BF373&gt;0,$U373),
IF($P373="Rehired",IF(BF373&gt;0,$U373)))))))),IF('Actual Allocation Calc'!$AN$78="C",'Actual Allocation Calc'!R373,'Actual Allocation Calc'!AA373+IF($P373="Employed",$U373,
IF(AND($P373="Terminated"),($U373/7*AV373),
IF(AND($P373="Furloughed"),($U373/7*AV373)+($U373/7*BF373),
IF(AND($P373="Rehired"),($U373/7*BF373),
IF(AND($P373="Terminated",AV373&gt;0),$U373,
IF($P373="Furloughed",IF(AV373&gt;0,$U373)+IF(BF373&gt;0,$U373),
IF($P373="Rehired",IF(BF373&gt;0,$U373))))))))*'Actual Allocation Calc'!$AN$99)))</f>
        <v/>
      </c>
      <c r="AF373" s="210" t="str">
        <f>IF($B373="","",IF('Actual Allocation Calc'!$AO$78="A",
IF($P373="Employed",$U373,
IF(AND($P373="Terminated"),($U373/7*AW373),
IF(AND($P373="Furloughed"),($U373/7*AW373)+($U373/7*BG373),
IF(AND($P373="Rehired"),($U373/7*BG373),
IF(AND($P373="Terminated",AW373&gt;0),$U373,
IF($P373="Furloughed",IF(AW373&gt;0,$U373)+IF(BG373&gt;0,$U373),
IF($P373="Rehired",IF(BG373&gt;0,$U373)))))))),IF('Actual Allocation Calc'!$AO$78="C",'Actual Allocation Calc'!S373,'Actual Allocation Calc'!AB373+IF($P373="Employed",$U373,
IF(AND($P373="Terminated"),($U373/7*AW373),
IF(AND($P373="Furloughed"),($U373/7*AW373)+($U373/7*BG373),
IF(AND($P373="Rehired"),($U373/7*BG373),
IF(AND($P373="Terminated",AW373&gt;0),$U373,
IF($P373="Furloughed",IF(AW373&gt;0,$U373)+IF(BG373&gt;0,$U373),
IF($P373="Rehired",IF(BG373&gt;0,$U373))))))))*'Actual Allocation Calc'!$AO$99)))</f>
        <v/>
      </c>
      <c r="AG373" s="210" t="str">
        <f>IF($B373="","",IF('Actual Allocation Calc'!$AP$78="A",
IF($P373="Employed",$U373/7*BK373,
IF(AND($P373="Terminated"),($U373/7*AX373),
IF(AND($P373="Furloughed"),($U373/7*AX373)+($U373/7*BH373),
IF(AND($P373="Rehired"),($U373/7*BH373),
IF(AND($P373="Terminated",AX373&gt;0),$U373,
IF($P373="Furloughed",IF(AX373&gt;0,$U373)+IF(BH373&gt;0,$U373),
IF($P373="Rehired",IF(BH373&gt;0,$U373)))))))),IF('Actual Allocation Calc'!$AP$78="C",'Actual Allocation Calc'!T373,'Actual Allocation Calc'!AC373+IF($P373="Employed",$U373/7*BK373,
IF(AND($P373="Terminated"),($U373/7*AX373),
IF(AND($P373="Furloughed"),($U373/7*AX373)+($U373/7*BH373),
IF(AND($P373="Rehired"),($U373/7*BH373),
IF(AND($P373="Terminated",AX373&gt;0),$U373,
IF($P373="Furloughed",IF(AX373&gt;0,$U373)+IF(BH373&gt;0,$U373),
IF($P373="Rehired",IF(BH373&gt;0,$U373))))))))*'Actual Allocation Calc'!$AP$99)))</f>
        <v/>
      </c>
      <c r="AH373" s="536"/>
      <c r="AI373" s="82">
        <f t="shared" si="129"/>
        <v>0</v>
      </c>
      <c r="AJ373" s="210">
        <f t="shared" si="111"/>
        <v>0</v>
      </c>
      <c r="AK373" s="397" t="str">
        <f t="shared" si="112"/>
        <v/>
      </c>
      <c r="AM373" s="122"/>
      <c r="AO373" s="214" t="str">
        <f>IFERROR(IF($V373="","",VLOOKUP(V373,'Calendar Calcs'!$B$2:$E1340,4,FALSE)),0)</f>
        <v/>
      </c>
      <c r="AP373" s="69" t="str">
        <f>IF($AO373="","", IF($AO373&lt;AP$23,0,IF($AO373&gt;AP$23,COUNTIFS('Calendar Calcs'!$E$2:$E1340,AP$23),COUNTIFS('Calendar Calcs'!$E$2:$E1340,AP$23,'Calendar Calcs'!$D$2:$D1340,"&lt;="&amp;WEEKDAY($V373)))))</f>
        <v/>
      </c>
      <c r="AQ373" s="69" t="str">
        <f>IF($AO373="","", IF($AO373&lt;AQ$23,0,IF($AO373&gt;AQ$23,COUNTIFS('Calendar Calcs'!$E$2:$E1340,AQ$23),COUNTIFS('Calendar Calcs'!$E$2:$E1340,AQ$23,'Calendar Calcs'!$D$2:$D1340,"&lt;="&amp;WEEKDAY($V373)))))</f>
        <v/>
      </c>
      <c r="AR373" s="69" t="str">
        <f>IF($AO373="","", IF($AO373&lt;AR$23,0,IF($AO373&gt;AR$23,COUNTIFS('Calendar Calcs'!$E$2:$E1340,AR$23),COUNTIFS('Calendar Calcs'!$E$2:$E1340,AR$23,'Calendar Calcs'!$D$2:$D1340,"&lt;="&amp;WEEKDAY($V373)))))</f>
        <v/>
      </c>
      <c r="AS373" s="69" t="str">
        <f>IF($AO373="","", IF($AO373&lt;AS$23,0,IF($AO373&gt;AS$23,COUNTIFS('Calendar Calcs'!$E$2:$E1340,AS$23),COUNTIFS('Calendar Calcs'!$E$2:$E1340,AS$23,'Calendar Calcs'!$D$2:$D1340,"&lt;="&amp;WEEKDAY($V373)))))</f>
        <v/>
      </c>
      <c r="AT373" s="69" t="str">
        <f>IF($AO373="","", IF($AO373&lt;AT$23,0,IF($AO373&gt;AT$23,COUNTIFS('Calendar Calcs'!$E$2:$E1340,AT$23),COUNTIFS('Calendar Calcs'!$E$2:$E1340,AT$23,'Calendar Calcs'!$D$2:$D1340,"&lt;="&amp;WEEKDAY($V373)))))</f>
        <v/>
      </c>
      <c r="AU373" s="69" t="str">
        <f>IF($AO373="","", IF($AO373&lt;AU$23,0,IF($AO373&gt;AU$23,COUNTIFS('Calendar Calcs'!$E$2:$E1340,AU$23),COUNTIFS('Calendar Calcs'!$E$2:$E1340,AU$23,'Calendar Calcs'!$D$2:$D1340,"&lt;="&amp;WEEKDAY($V373)))))</f>
        <v/>
      </c>
      <c r="AV373" s="69" t="str">
        <f>IF($AO373="","", IF($AO373&lt;AV$23,0,IF($AO373&gt;AV$23,COUNTIFS('Calendar Calcs'!$E$2:$E1340,AV$23),COUNTIFS('Calendar Calcs'!$E$2:$E1340,AV$23,'Calendar Calcs'!$D$2:$D1340,"&lt;="&amp;WEEKDAY($V373)))))</f>
        <v/>
      </c>
      <c r="AW373" s="69" t="str">
        <f>IF($AO373="","", IF($AO373&lt;AW$23,0,IF($AO373&gt;AW$23,COUNTIFS('Calendar Calcs'!$E$2:$E1340,AW$23),COUNTIFS('Calendar Calcs'!$E$2:$E1340,AW$23,'Calendar Calcs'!$D$2:$D1340,"&lt;="&amp;WEEKDAY($V373)))))</f>
        <v/>
      </c>
      <c r="AX373" s="69" t="str">
        <f>IF($AO373="","", IF($AO373&lt;AX$23,0,IF($AO373&gt;AX$23,COUNTIFS('Calendar Calcs'!$E$2:$E1340,AX$23),COUNTIFS('Calendar Calcs'!$E$2:$E1340,AX$23,'Calendar Calcs'!$D$2:$D1340,"&lt;="&amp;WEEKDAY($V373)))))</f>
        <v/>
      </c>
      <c r="AY373" s="69" t="str">
        <f>IF($W373="","",VLOOKUP($W373,'Calendar Calcs'!$B$2:$E1340,4,FALSE))</f>
        <v/>
      </c>
      <c r="AZ373" s="69" t="str">
        <f>IF($AY373="","",IF($AY373&gt;AZ$23,0,IF($AY373&lt;AZ$23,COUNTIFS('Calendar Calcs'!$E$2:$E1340,AZ$23),COUNTIFS('Calendar Calcs'!$E$2:$E1340,AZ$23,'Calendar Calcs'!$D$2:$D1340,"&gt;="&amp;WEEKDAY($W373)))))</f>
        <v/>
      </c>
      <c r="BA373" s="69" t="str">
        <f>IF($AY373="","",IF($AY373&gt;BA$23,0,IF($AY373&lt;BA$23,COUNTIFS('Calendar Calcs'!$E$2:$E1340,BA$23),COUNTIFS('Calendar Calcs'!$E$2:$E1340,BA$23,'Calendar Calcs'!$D$2:$D1340,"&gt;="&amp;WEEKDAY($W373)))))</f>
        <v/>
      </c>
      <c r="BB373" s="69" t="str">
        <f>IF($AY373="","",IF($AY373&gt;BB$23,0,IF($AY373&lt;BB$23,COUNTIFS('Calendar Calcs'!$E$2:$E1340,BB$23),COUNTIFS('Calendar Calcs'!$E$2:$E1340,BB$23,'Calendar Calcs'!$D$2:$D1340,"&gt;="&amp;WEEKDAY($W373)))))</f>
        <v/>
      </c>
      <c r="BC373" s="69" t="str">
        <f>IF($AY373="","",IF($AY373&gt;BC$23,0,IF($AY373&lt;BC$23,COUNTIFS('Calendar Calcs'!$E$2:$E1340,BC$23),COUNTIFS('Calendar Calcs'!$E$2:$E1340,BC$23,'Calendar Calcs'!$D$2:$D1340,"&gt;="&amp;WEEKDAY($W373)))))</f>
        <v/>
      </c>
      <c r="BD373" s="69" t="str">
        <f>IF($AY373="","",IF($AY373&gt;BD$23,0,IF($AY373&lt;BD$23,COUNTIFS('Calendar Calcs'!$E$2:$E1340,BD$23),COUNTIFS('Calendar Calcs'!$E$2:$E1340,BD$23,'Calendar Calcs'!$D$2:$D1340,"&gt;="&amp;WEEKDAY($W373)))))</f>
        <v/>
      </c>
      <c r="BE373" s="69" t="str">
        <f>IF($AY373="","",IF($AY373&gt;BE$23,0,IF($AY373&lt;BE$23,COUNTIFS('Calendar Calcs'!$E$2:$E1340,BE$23),COUNTIFS('Calendar Calcs'!$E$2:$E1340,BE$23,'Calendar Calcs'!$D$2:$D1340,"&gt;="&amp;WEEKDAY($W373)))))</f>
        <v/>
      </c>
      <c r="BF373" s="69" t="str">
        <f>IF($AY373="","",IF($AY373&gt;BF$23,0,IF($AY373&lt;BF$23,COUNTIFS('Calendar Calcs'!$E$2:$E1340,BF$23),COUNTIFS('Calendar Calcs'!$E$2:$E1340,BF$23,'Calendar Calcs'!$D$2:$D1340,"&gt;="&amp;WEEKDAY($W373)))))</f>
        <v/>
      </c>
      <c r="BG373" s="69" t="str">
        <f>IF($AY373="","",IF($AY373&gt;BG$23,0,IF($AY373&lt;BG$23,COUNTIFS('Calendar Calcs'!$E$2:$E1340,BG$23),COUNTIFS('Calendar Calcs'!$E$2:$E1340,BG$23,'Calendar Calcs'!$D$2:$D1340,"&gt;="&amp;WEEKDAY($W373)))))</f>
        <v/>
      </c>
      <c r="BH373" s="69">
        <f t="shared" si="113"/>
        <v>6</v>
      </c>
      <c r="BI373" s="69">
        <f>IF(Cover!$E$43="","",VLOOKUP(Cover!$E$43,'Calendar Calcs'!$B$2:$E1340,4,FALSE))</f>
        <v>1</v>
      </c>
      <c r="BJ373" s="69">
        <f>IF($BI373="","", IF($BI373&lt;BJ$23,0,IF($BI373&gt;=BJ$23,COUNTIFS('Calendar Calcs'!$E$2:$E1340,BJ$23),COUNTIFS('Calendar Calcs'!$E$2:$E1340,BJ$23,'Calendar Calcs'!$D$2:$D1340,"&lt;="&amp;WEEKDAY($V373)))))</f>
        <v>1</v>
      </c>
      <c r="BK373" s="69">
        <f t="shared" si="110"/>
        <v>6</v>
      </c>
      <c r="BN373" s="69" t="str">
        <f>IF(T373&gt;0,"FTE",IF(Cover!$E$47="Weekly",IF(S373&gt;29.75,"FTE","PTE"),IF(S373&gt;59.75,"FTE","PTE")))</f>
        <v>PTE</v>
      </c>
      <c r="BO373" s="69">
        <f>IF(BN373="FTE",30,IF(Cover!$E$47="Weekly",'STEP 2 EE Data'!S373,'STEP 2 EE Data'!S373/2))</f>
        <v>0</v>
      </c>
      <c r="BP373" s="209">
        <f t="shared" si="114"/>
        <v>0</v>
      </c>
      <c r="BQ373" s="209">
        <f t="shared" si="115"/>
        <v>0</v>
      </c>
      <c r="BR373" s="209">
        <f t="shared" si="116"/>
        <v>0</v>
      </c>
      <c r="BS373" s="209">
        <f t="shared" si="117"/>
        <v>0</v>
      </c>
      <c r="BT373" s="209">
        <f t="shared" si="118"/>
        <v>0</v>
      </c>
      <c r="BU373" s="209">
        <f t="shared" si="119"/>
        <v>0</v>
      </c>
      <c r="BV373" s="209">
        <f t="shared" si="120"/>
        <v>0</v>
      </c>
      <c r="BW373" s="209">
        <f t="shared" si="121"/>
        <v>0</v>
      </c>
      <c r="BX373" s="209">
        <f t="shared" si="122"/>
        <v>0</v>
      </c>
      <c r="CC373" s="210" t="str">
        <f>IF(B373="","",IF(C373="",IF(Cover!$E$47="Weekly",'STEP 3 EE Comp'!BI378*8,'STEP 3 EE Comp'!BI378*4),IF(Cover!$E$47="Weekly",'STEP 3 EE Comp'!BI378,'STEP 3 EE Comp'!BI378)))</f>
        <v/>
      </c>
      <c r="CD373" s="82" t="str">
        <f t="shared" si="123"/>
        <v/>
      </c>
      <c r="CE373" s="417">
        <f t="shared" si="124"/>
        <v>1</v>
      </c>
      <c r="CF373" s="82" t="str">
        <f t="shared" si="125"/>
        <v>Good</v>
      </c>
      <c r="CG373" s="82">
        <f t="shared" si="126"/>
        <v>0</v>
      </c>
      <c r="CH373" s="234">
        <f t="shared" si="127"/>
        <v>0</v>
      </c>
    </row>
    <row r="374" spans="1:86" s="69" customFormat="1" x14ac:dyDescent="0.3">
      <c r="A374" s="555"/>
      <c r="B374" s="52"/>
      <c r="C374" s="52"/>
      <c r="D374" s="52"/>
      <c r="E374" s="52"/>
      <c r="F374" s="507"/>
      <c r="G374" s="210">
        <f t="shared" si="128"/>
        <v>0</v>
      </c>
      <c r="H374" s="82">
        <f t="shared" si="109"/>
        <v>0</v>
      </c>
      <c r="I374" s="211"/>
      <c r="J374" s="441" t="s">
        <v>21</v>
      </c>
      <c r="K374" s="441" t="s">
        <v>21</v>
      </c>
      <c r="L374" s="441" t="s">
        <v>21</v>
      </c>
      <c r="M374" s="441" t="s">
        <v>21</v>
      </c>
      <c r="N374" s="568" t="s">
        <v>21</v>
      </c>
      <c r="O374" s="211"/>
      <c r="P374" s="212" t="str">
        <f>IF(B374="","",
IF(AND(V374="",W374="",B374&lt;&gt;""),"Employed",
IF(AND(V374&lt;&gt;"",W374="",B374&lt;&gt;""),"Terminated",
IF(AND(V374&lt;&gt;"",W374&lt;&gt;"",B374&lt;&gt;""),IF(W374&lt;Cover!$E$43,"Employed","Furloughed"),
IF(AND(V374="",W374&lt;&gt;"",B374&lt;&gt;""),IF(W374&lt;Cover!$E$43,"Employed","Rehired"))))))</f>
        <v/>
      </c>
      <c r="Q374" s="211"/>
      <c r="R374" s="536"/>
      <c r="S374" s="563"/>
      <c r="T374" s="536"/>
      <c r="U374" s="82">
        <f>IF(Cover!$E$47="Weekly",IF(T374&gt;0,T374,R374*S374),IF(T374&gt;0,T374,R374*S374)/2)</f>
        <v>0</v>
      </c>
      <c r="V374" s="564"/>
      <c r="W374" s="564"/>
      <c r="Y374" s="213" t="str">
        <f>IF($B374="","",IF('Actual Allocation Calc'!$AH$78="A",
IF($P374="Employed",$U374/7*BJ374,
IF(AND($P374="Terminated"),($U374/7*AP374),
IF(AND($P374="Furloughed"),($U374/7*AP374)+($U374/7*AZ374),
IF(AND($P374="Rehired"),($U374/7*AZ374),
IF(AND($P374="Terminated",AP374&gt;0),$U374,
IF($P374="Furloughed",IF(AP374&gt;0,$U374)+IF(AZ374&gt;0,$U374),
IF($P374="Rehired",IF(AZ374&gt;0,$U374)))))))),IF('Actual Allocation Calc'!$AH$78="C",'Actual Allocation Calc'!L374,'Actual Allocation Calc'!U374+IF($P374="Employed",$U374/7*BJ374,
IF(AND($P374="Terminated"),($U374/7*AP374),
IF(AND($P374="Furloughed"),($U374/7*AP374)+($U374/7*AZ374),
IF(AND($P374="Rehired"),($U374/7*AZ374),
IF(AND($P374="Terminated",AP374&gt;0),$U374,
IF($P374="Furloughed",IF(AP374&gt;0,$U374)+IF(AZ374&gt;0,$U374),
IF($P374="Rehired",IF(AZ374&gt;0,$U374))))))))*'Actual Allocation Calc'!$AH$99)))</f>
        <v/>
      </c>
      <c r="Z374" s="210" t="str">
        <f>IF($B374="","",IF('Actual Allocation Calc'!$AI$78="A",
IF($P374="Employed",$U374,
IF(AND($P374="Terminated"),($U374/7*AQ374),
IF(AND($P374="Furloughed"),($U374/7*AQ374)+($U374/7*BA374),
IF(AND($P374="Rehired"),($U374/7*BA374),
IF(AND($P374="Terminated",AQ374&gt;0),$U374,
IF($P374="Furloughed",IF(AQ374&gt;0,$U374)+IF(BA374&gt;0,$U374),
IF($P374="Rehired",IF(BA374&gt;0,$U374)))))))),IF('Actual Allocation Calc'!$AI$78="C",'Actual Allocation Calc'!M374,'Actual Allocation Calc'!V374+IF($P374="Employed",$U374,
IF(AND($P374="Terminated"),($U374/7*AQ374),
IF(AND($P374="Furloughed"),($U374/7*AQ374)+($U374/7*BA374),
IF(AND($P374="Rehired"),($U374/7*BA374),
IF(AND($P374="Terminated",AQ374&gt;0),$U374,
IF($P374="Furloughed",IF(AQ374&gt;0,$U374)+IF(BA374&gt;0,$U374),
IF($P374="Rehired",IF(BA374&gt;0,$U374))))))))*'Actual Allocation Calc'!$AI$99)))</f>
        <v/>
      </c>
      <c r="AA374" s="210" t="str">
        <f>IF($B374="","",IF('Actual Allocation Calc'!$AJ$78="A",
IF($P374="Employed",$U374,
IF(AND($P374="Terminated"),($U374/7*AR374),
IF(AND($P374="Furloughed"),($U374/7*AR374)+($U374/7*BB374),
IF(AND($P374="Rehired"),($U374/7*BB374),
IF(AND($P374="Terminated",AR374&gt;0),$U374,
IF($P374="Furloughed",IF(AR374&gt;0,$U374)+IF(BB374&gt;0,$U374),
IF($P374="Rehired",IF(BB374&gt;0,$U374)))))))),IF('Actual Allocation Calc'!$AJ$78="C",'Actual Allocation Calc'!N374,'Actual Allocation Calc'!W374+IF($P374="Employed",$U374,
IF(AND($P374="Terminated"),($U374/7*AR374),
IF(AND($P374="Furloughed"),($U374/7*AR374)+($U374/7*BB374),
IF(AND($P374="Rehired"),($U374/7*BB374),
IF(AND($P374="Terminated",AR374&gt;0),$U374,
IF($P374="Furloughed",IF(AR374&gt;0,$U374)+IF(BB374&gt;0,$U374),
IF($P374="Rehired",IF(BB374&gt;0,$U374))))))))*'Actual Allocation Calc'!$AJ$99)))</f>
        <v/>
      </c>
      <c r="AB374" s="210" t="str">
        <f>IF($B374="","",IF('Actual Allocation Calc'!$AK$78="A",
IF($P374="Employed",$U374,
IF(AND($P374="Terminated"),($U374/7*AS374),
IF(AND($P374="Furloughed"),($U374/7*AS374)+($U374/7*BC374),
IF(AND($P374="Rehired"),($U374/7*BC374),
IF(AND($P374="Terminated",AS374&gt;0),$U374,
IF($P374="Furloughed",IF(AS374&gt;0,$U374)+IF(BC374&gt;0,$U374),
IF($P374="Rehired",IF(BC374&gt;0,$U374)))))))),IF('Actual Allocation Calc'!$AK$78="C",'Actual Allocation Calc'!O374,'Actual Allocation Calc'!X374+IF($P374="Employed",$U374,
IF(AND($P374="Terminated"),($U374/7*AS374),
IF(AND($P374="Furloughed"),($U374/7*AS374)+($U374/7*BC374),
IF(AND($P374="Rehired"),($U374/7*BC374),
IF(AND($P374="Terminated",AS374&gt;0),$U374,
IF($P374="Furloughed",IF(AS374&gt;0,$U374)+IF(BC374&gt;0,$U374),
IF($P374="Rehired",IF(BC374&gt;0,$U374))))))))*'Actual Allocation Calc'!$AK$99)))</f>
        <v/>
      </c>
      <c r="AC374" s="210" t="str">
        <f>IF($B374="","",IF('Actual Allocation Calc'!$AL$78="A",
IF($P374="Employed",$U374,
IF(AND($P374="Terminated"),($U374/7*AT374),
IF(AND($P374="Furloughed"),($U374/7*AT374)+($U374/7*BD374),
IF(AND($P374="Rehired"),($U374/7*BD374),
IF(AND($P374="Terminated",AT374&gt;0),$U374,
IF($P374="Furloughed",IF(AT374&gt;0,$U374)+IF(BD374&gt;0,$U374),
IF($P374="Rehired",IF(BD374&gt;0,$U374)))))))),IF('Actual Allocation Calc'!$AL$78="C",'Actual Allocation Calc'!P374,'Actual Allocation Calc'!Y374+IF($P374="Employed",$U374,
IF(AND($P374="Terminated"),($U374/7*AT374),
IF(AND($P374="Furloughed"),($U374/7*AT374)+($U374/7*BD374),
IF(AND($P374="Rehired"),($U374/7*BD374),
IF(AND($P374="Terminated",AT374&gt;0),$U374,
IF($P374="Furloughed",IF(AT374&gt;0,$U374)+IF(BD374&gt;0,$U374),
IF($P374="Rehired",IF(BD374&gt;0,$U374))))))))*'Actual Allocation Calc'!$AL$99)))</f>
        <v/>
      </c>
      <c r="AD374" s="210" t="str">
        <f>IF($B374="","",IF('Actual Allocation Calc'!$AM$78="A",
IF($P374="Employed",$U374,
IF(AND($P374="Terminated"),($U374/7*AU374),
IF(AND($P374="Furloughed"),($U374/7*AU374)+($U374/7*BE374),
IF(AND($P374="Rehired"),($U374/7*BE374),
IF(AND($P374="Terminated",AU374&gt;0),$U374,
IF($P374="Furloughed",IF(AU374&gt;0,$U374)+IF(BE374&gt;0,$U374),
IF($P374="Rehired",IF(BE374&gt;0,$U374)))))))),IF('Actual Allocation Calc'!$AM$78="C",'Actual Allocation Calc'!Q374,'Actual Allocation Calc'!Z374+IF($P374="Employed",$U374,
IF(AND($P374="Terminated"),($U374/7*AU374),
IF(AND($P374="Furloughed"),($U374/7*AU374)+($U374/7*BE374),
IF(AND($P374="Rehired"),($U374/7*BE374),
IF(AND($P374="Terminated",AU374&gt;0),$U374,
IF($P374="Furloughed",IF(AU374&gt;0,$U374)+IF(BE374&gt;0,$U374),
IF($P374="Rehired",IF(BE374&gt;0,$U374))))))))*'Actual Allocation Calc'!$AM$99)))</f>
        <v/>
      </c>
      <c r="AE374" s="210" t="str">
        <f>IF($B374="","",IF('Actual Allocation Calc'!$AN$78="A",
IF($P374="Employed",$U374,
IF(AND($P374="Terminated"),($U374/7*AV374),
IF(AND($P374="Furloughed"),($U374/7*AV374)+($U374/7*BF374),
IF(AND($P374="Rehired"),($U374/7*BF374),
IF(AND($P374="Terminated",AV374&gt;0),$U374,
IF($P374="Furloughed",IF(AV374&gt;0,$U374)+IF(BF374&gt;0,$U374),
IF($P374="Rehired",IF(BF374&gt;0,$U374)))))))),IF('Actual Allocation Calc'!$AN$78="C",'Actual Allocation Calc'!R374,'Actual Allocation Calc'!AA374+IF($P374="Employed",$U374,
IF(AND($P374="Terminated"),($U374/7*AV374),
IF(AND($P374="Furloughed"),($U374/7*AV374)+($U374/7*BF374),
IF(AND($P374="Rehired"),($U374/7*BF374),
IF(AND($P374="Terminated",AV374&gt;0),$U374,
IF($P374="Furloughed",IF(AV374&gt;0,$U374)+IF(BF374&gt;0,$U374),
IF($P374="Rehired",IF(BF374&gt;0,$U374))))))))*'Actual Allocation Calc'!$AN$99)))</f>
        <v/>
      </c>
      <c r="AF374" s="210" t="str">
        <f>IF($B374="","",IF('Actual Allocation Calc'!$AO$78="A",
IF($P374="Employed",$U374,
IF(AND($P374="Terminated"),($U374/7*AW374),
IF(AND($P374="Furloughed"),($U374/7*AW374)+($U374/7*BG374),
IF(AND($P374="Rehired"),($U374/7*BG374),
IF(AND($P374="Terminated",AW374&gt;0),$U374,
IF($P374="Furloughed",IF(AW374&gt;0,$U374)+IF(BG374&gt;0,$U374),
IF($P374="Rehired",IF(BG374&gt;0,$U374)))))))),IF('Actual Allocation Calc'!$AO$78="C",'Actual Allocation Calc'!S374,'Actual Allocation Calc'!AB374+IF($P374="Employed",$U374,
IF(AND($P374="Terminated"),($U374/7*AW374),
IF(AND($P374="Furloughed"),($U374/7*AW374)+($U374/7*BG374),
IF(AND($P374="Rehired"),($U374/7*BG374),
IF(AND($P374="Terminated",AW374&gt;0),$U374,
IF($P374="Furloughed",IF(AW374&gt;0,$U374)+IF(BG374&gt;0,$U374),
IF($P374="Rehired",IF(BG374&gt;0,$U374))))))))*'Actual Allocation Calc'!$AO$99)))</f>
        <v/>
      </c>
      <c r="AG374" s="210" t="str">
        <f>IF($B374="","",IF('Actual Allocation Calc'!$AP$78="A",
IF($P374="Employed",$U374/7*BK374,
IF(AND($P374="Terminated"),($U374/7*AX374),
IF(AND($P374="Furloughed"),($U374/7*AX374)+($U374/7*BH374),
IF(AND($P374="Rehired"),($U374/7*BH374),
IF(AND($P374="Terminated",AX374&gt;0),$U374,
IF($P374="Furloughed",IF(AX374&gt;0,$U374)+IF(BH374&gt;0,$U374),
IF($P374="Rehired",IF(BH374&gt;0,$U374)))))))),IF('Actual Allocation Calc'!$AP$78="C",'Actual Allocation Calc'!T374,'Actual Allocation Calc'!AC374+IF($P374="Employed",$U374/7*BK374,
IF(AND($P374="Terminated"),($U374/7*AX374),
IF(AND($P374="Furloughed"),($U374/7*AX374)+($U374/7*BH374),
IF(AND($P374="Rehired"),($U374/7*BH374),
IF(AND($P374="Terminated",AX374&gt;0),$U374,
IF($P374="Furloughed",IF(AX374&gt;0,$U374)+IF(BH374&gt;0,$U374),
IF($P374="Rehired",IF(BH374&gt;0,$U374))))))))*'Actual Allocation Calc'!$AP$99)))</f>
        <v/>
      </c>
      <c r="AH374" s="536"/>
      <c r="AI374" s="82">
        <f t="shared" si="129"/>
        <v>0</v>
      </c>
      <c r="AJ374" s="210">
        <f t="shared" si="111"/>
        <v>0</v>
      </c>
      <c r="AK374" s="397" t="str">
        <f t="shared" si="112"/>
        <v/>
      </c>
      <c r="AM374" s="122"/>
      <c r="AO374" s="214" t="str">
        <f>IFERROR(IF($V374="","",VLOOKUP(V374,'Calendar Calcs'!$B$2:$E1341,4,FALSE)),0)</f>
        <v/>
      </c>
      <c r="AP374" s="69" t="str">
        <f>IF($AO374="","", IF($AO374&lt;AP$23,0,IF($AO374&gt;AP$23,COUNTIFS('Calendar Calcs'!$E$2:$E1341,AP$23),COUNTIFS('Calendar Calcs'!$E$2:$E1341,AP$23,'Calendar Calcs'!$D$2:$D1341,"&lt;="&amp;WEEKDAY($V374)))))</f>
        <v/>
      </c>
      <c r="AQ374" s="69" t="str">
        <f>IF($AO374="","", IF($AO374&lt;AQ$23,0,IF($AO374&gt;AQ$23,COUNTIFS('Calendar Calcs'!$E$2:$E1341,AQ$23),COUNTIFS('Calendar Calcs'!$E$2:$E1341,AQ$23,'Calendar Calcs'!$D$2:$D1341,"&lt;="&amp;WEEKDAY($V374)))))</f>
        <v/>
      </c>
      <c r="AR374" s="69" t="str">
        <f>IF($AO374="","", IF($AO374&lt;AR$23,0,IF($AO374&gt;AR$23,COUNTIFS('Calendar Calcs'!$E$2:$E1341,AR$23),COUNTIFS('Calendar Calcs'!$E$2:$E1341,AR$23,'Calendar Calcs'!$D$2:$D1341,"&lt;="&amp;WEEKDAY($V374)))))</f>
        <v/>
      </c>
      <c r="AS374" s="69" t="str">
        <f>IF($AO374="","", IF($AO374&lt;AS$23,0,IF($AO374&gt;AS$23,COUNTIFS('Calendar Calcs'!$E$2:$E1341,AS$23),COUNTIFS('Calendar Calcs'!$E$2:$E1341,AS$23,'Calendar Calcs'!$D$2:$D1341,"&lt;="&amp;WEEKDAY($V374)))))</f>
        <v/>
      </c>
      <c r="AT374" s="69" t="str">
        <f>IF($AO374="","", IF($AO374&lt;AT$23,0,IF($AO374&gt;AT$23,COUNTIFS('Calendar Calcs'!$E$2:$E1341,AT$23),COUNTIFS('Calendar Calcs'!$E$2:$E1341,AT$23,'Calendar Calcs'!$D$2:$D1341,"&lt;="&amp;WEEKDAY($V374)))))</f>
        <v/>
      </c>
      <c r="AU374" s="69" t="str">
        <f>IF($AO374="","", IF($AO374&lt;AU$23,0,IF($AO374&gt;AU$23,COUNTIFS('Calendar Calcs'!$E$2:$E1341,AU$23),COUNTIFS('Calendar Calcs'!$E$2:$E1341,AU$23,'Calendar Calcs'!$D$2:$D1341,"&lt;="&amp;WEEKDAY($V374)))))</f>
        <v/>
      </c>
      <c r="AV374" s="69" t="str">
        <f>IF($AO374="","", IF($AO374&lt;AV$23,0,IF($AO374&gt;AV$23,COUNTIFS('Calendar Calcs'!$E$2:$E1341,AV$23),COUNTIFS('Calendar Calcs'!$E$2:$E1341,AV$23,'Calendar Calcs'!$D$2:$D1341,"&lt;="&amp;WEEKDAY($V374)))))</f>
        <v/>
      </c>
      <c r="AW374" s="69" t="str">
        <f>IF($AO374="","", IF($AO374&lt;AW$23,0,IF($AO374&gt;AW$23,COUNTIFS('Calendar Calcs'!$E$2:$E1341,AW$23),COUNTIFS('Calendar Calcs'!$E$2:$E1341,AW$23,'Calendar Calcs'!$D$2:$D1341,"&lt;="&amp;WEEKDAY($V374)))))</f>
        <v/>
      </c>
      <c r="AX374" s="69" t="str">
        <f>IF($AO374="","", IF($AO374&lt;AX$23,0,IF($AO374&gt;AX$23,COUNTIFS('Calendar Calcs'!$E$2:$E1341,AX$23),COUNTIFS('Calendar Calcs'!$E$2:$E1341,AX$23,'Calendar Calcs'!$D$2:$D1341,"&lt;="&amp;WEEKDAY($V374)))))</f>
        <v/>
      </c>
      <c r="AY374" s="69" t="str">
        <f>IF($W374="","",VLOOKUP($W374,'Calendar Calcs'!$B$2:$E1341,4,FALSE))</f>
        <v/>
      </c>
      <c r="AZ374" s="69" t="str">
        <f>IF($AY374="","",IF($AY374&gt;AZ$23,0,IF($AY374&lt;AZ$23,COUNTIFS('Calendar Calcs'!$E$2:$E1341,AZ$23),COUNTIFS('Calendar Calcs'!$E$2:$E1341,AZ$23,'Calendar Calcs'!$D$2:$D1341,"&gt;="&amp;WEEKDAY($W374)))))</f>
        <v/>
      </c>
      <c r="BA374" s="69" t="str">
        <f>IF($AY374="","",IF($AY374&gt;BA$23,0,IF($AY374&lt;BA$23,COUNTIFS('Calendar Calcs'!$E$2:$E1341,BA$23),COUNTIFS('Calendar Calcs'!$E$2:$E1341,BA$23,'Calendar Calcs'!$D$2:$D1341,"&gt;="&amp;WEEKDAY($W374)))))</f>
        <v/>
      </c>
      <c r="BB374" s="69" t="str">
        <f>IF($AY374="","",IF($AY374&gt;BB$23,0,IF($AY374&lt;BB$23,COUNTIFS('Calendar Calcs'!$E$2:$E1341,BB$23),COUNTIFS('Calendar Calcs'!$E$2:$E1341,BB$23,'Calendar Calcs'!$D$2:$D1341,"&gt;="&amp;WEEKDAY($W374)))))</f>
        <v/>
      </c>
      <c r="BC374" s="69" t="str">
        <f>IF($AY374="","",IF($AY374&gt;BC$23,0,IF($AY374&lt;BC$23,COUNTIFS('Calendar Calcs'!$E$2:$E1341,BC$23),COUNTIFS('Calendar Calcs'!$E$2:$E1341,BC$23,'Calendar Calcs'!$D$2:$D1341,"&gt;="&amp;WEEKDAY($W374)))))</f>
        <v/>
      </c>
      <c r="BD374" s="69" t="str">
        <f>IF($AY374="","",IF($AY374&gt;BD$23,0,IF($AY374&lt;BD$23,COUNTIFS('Calendar Calcs'!$E$2:$E1341,BD$23),COUNTIFS('Calendar Calcs'!$E$2:$E1341,BD$23,'Calendar Calcs'!$D$2:$D1341,"&gt;="&amp;WEEKDAY($W374)))))</f>
        <v/>
      </c>
      <c r="BE374" s="69" t="str">
        <f>IF($AY374="","",IF($AY374&gt;BE$23,0,IF($AY374&lt;BE$23,COUNTIFS('Calendar Calcs'!$E$2:$E1341,BE$23),COUNTIFS('Calendar Calcs'!$E$2:$E1341,BE$23,'Calendar Calcs'!$D$2:$D1341,"&gt;="&amp;WEEKDAY($W374)))))</f>
        <v/>
      </c>
      <c r="BF374" s="69" t="str">
        <f>IF($AY374="","",IF($AY374&gt;BF$23,0,IF($AY374&lt;BF$23,COUNTIFS('Calendar Calcs'!$E$2:$E1341,BF$23),COUNTIFS('Calendar Calcs'!$E$2:$E1341,BF$23,'Calendar Calcs'!$D$2:$D1341,"&gt;="&amp;WEEKDAY($W374)))))</f>
        <v/>
      </c>
      <c r="BG374" s="69" t="str">
        <f>IF($AY374="","",IF($AY374&gt;BG$23,0,IF($AY374&lt;BG$23,COUNTIFS('Calendar Calcs'!$E$2:$E1341,BG$23),COUNTIFS('Calendar Calcs'!$E$2:$E1341,BG$23,'Calendar Calcs'!$D$2:$D1341,"&gt;="&amp;WEEKDAY($W374)))))</f>
        <v/>
      </c>
      <c r="BH374" s="69">
        <f t="shared" si="113"/>
        <v>6</v>
      </c>
      <c r="BI374" s="69">
        <f>IF(Cover!$E$43="","",VLOOKUP(Cover!$E$43,'Calendar Calcs'!$B$2:$E1341,4,FALSE))</f>
        <v>1</v>
      </c>
      <c r="BJ374" s="69">
        <f>IF($BI374="","", IF($BI374&lt;BJ$23,0,IF($BI374&gt;=BJ$23,COUNTIFS('Calendar Calcs'!$E$2:$E1341,BJ$23),COUNTIFS('Calendar Calcs'!$E$2:$E1341,BJ$23,'Calendar Calcs'!$D$2:$D1341,"&lt;="&amp;WEEKDAY($V374)))))</f>
        <v>1</v>
      </c>
      <c r="BK374" s="69">
        <f t="shared" si="110"/>
        <v>6</v>
      </c>
      <c r="BN374" s="69" t="str">
        <f>IF(T374&gt;0,"FTE",IF(Cover!$E$47="Weekly",IF(S374&gt;29.75,"FTE","PTE"),IF(S374&gt;59.75,"FTE","PTE")))</f>
        <v>PTE</v>
      </c>
      <c r="BO374" s="69">
        <f>IF(BN374="FTE",30,IF(Cover!$E$47="Weekly",'STEP 2 EE Data'!S374,'STEP 2 EE Data'!S374/2))</f>
        <v>0</v>
      </c>
      <c r="BP374" s="209">
        <f t="shared" si="114"/>
        <v>0</v>
      </c>
      <c r="BQ374" s="209">
        <f t="shared" si="115"/>
        <v>0</v>
      </c>
      <c r="BR374" s="209">
        <f t="shared" si="116"/>
        <v>0</v>
      </c>
      <c r="BS374" s="209">
        <f t="shared" si="117"/>
        <v>0</v>
      </c>
      <c r="BT374" s="209">
        <f t="shared" si="118"/>
        <v>0</v>
      </c>
      <c r="BU374" s="209">
        <f t="shared" si="119"/>
        <v>0</v>
      </c>
      <c r="BV374" s="209">
        <f t="shared" si="120"/>
        <v>0</v>
      </c>
      <c r="BW374" s="209">
        <f t="shared" si="121"/>
        <v>0</v>
      </c>
      <c r="BX374" s="209">
        <f t="shared" si="122"/>
        <v>0</v>
      </c>
      <c r="CC374" s="210" t="str">
        <f>IF(B374="","",IF(C374="",IF(Cover!$E$47="Weekly",'STEP 3 EE Comp'!BI379*8,'STEP 3 EE Comp'!BI379*4),IF(Cover!$E$47="Weekly",'STEP 3 EE Comp'!BI379,'STEP 3 EE Comp'!BI379)))</f>
        <v/>
      </c>
      <c r="CD374" s="82" t="str">
        <f t="shared" si="123"/>
        <v/>
      </c>
      <c r="CE374" s="417">
        <f t="shared" si="124"/>
        <v>1</v>
      </c>
      <c r="CF374" s="82" t="str">
        <f t="shared" si="125"/>
        <v>Good</v>
      </c>
      <c r="CG374" s="82">
        <f t="shared" si="126"/>
        <v>0</v>
      </c>
      <c r="CH374" s="234">
        <f t="shared" si="127"/>
        <v>0</v>
      </c>
    </row>
    <row r="375" spans="1:86" s="69" customFormat="1" x14ac:dyDescent="0.3">
      <c r="A375" s="555"/>
      <c r="B375" s="52"/>
      <c r="C375" s="52"/>
      <c r="D375" s="52"/>
      <c r="E375" s="52"/>
      <c r="F375" s="507"/>
      <c r="G375" s="210">
        <f t="shared" si="128"/>
        <v>0</v>
      </c>
      <c r="H375" s="82">
        <f t="shared" si="109"/>
        <v>0</v>
      </c>
      <c r="I375" s="211"/>
      <c r="J375" s="441" t="s">
        <v>21</v>
      </c>
      <c r="K375" s="441" t="s">
        <v>21</v>
      </c>
      <c r="L375" s="441" t="s">
        <v>21</v>
      </c>
      <c r="M375" s="441" t="s">
        <v>21</v>
      </c>
      <c r="N375" s="568" t="s">
        <v>21</v>
      </c>
      <c r="O375" s="211"/>
      <c r="P375" s="212" t="str">
        <f>IF(B375="","",
IF(AND(V375="",W375="",B375&lt;&gt;""),"Employed",
IF(AND(V375&lt;&gt;"",W375="",B375&lt;&gt;""),"Terminated",
IF(AND(V375&lt;&gt;"",W375&lt;&gt;"",B375&lt;&gt;""),IF(W375&lt;Cover!$E$43,"Employed","Furloughed"),
IF(AND(V375="",W375&lt;&gt;"",B375&lt;&gt;""),IF(W375&lt;Cover!$E$43,"Employed","Rehired"))))))</f>
        <v/>
      </c>
      <c r="Q375" s="211"/>
      <c r="R375" s="536"/>
      <c r="S375" s="563"/>
      <c r="T375" s="536"/>
      <c r="U375" s="82">
        <f>IF(Cover!$E$47="Weekly",IF(T375&gt;0,T375,R375*S375),IF(T375&gt;0,T375,R375*S375)/2)</f>
        <v>0</v>
      </c>
      <c r="V375" s="564"/>
      <c r="W375" s="564"/>
      <c r="Y375" s="213" t="str">
        <f>IF($B375="","",IF('Actual Allocation Calc'!$AH$78="A",
IF($P375="Employed",$U375/7*BJ375,
IF(AND($P375="Terminated"),($U375/7*AP375),
IF(AND($P375="Furloughed"),($U375/7*AP375)+($U375/7*AZ375),
IF(AND($P375="Rehired"),($U375/7*AZ375),
IF(AND($P375="Terminated",AP375&gt;0),$U375,
IF($P375="Furloughed",IF(AP375&gt;0,$U375)+IF(AZ375&gt;0,$U375),
IF($P375="Rehired",IF(AZ375&gt;0,$U375)))))))),IF('Actual Allocation Calc'!$AH$78="C",'Actual Allocation Calc'!L375,'Actual Allocation Calc'!U375+IF($P375="Employed",$U375/7*BJ375,
IF(AND($P375="Terminated"),($U375/7*AP375),
IF(AND($P375="Furloughed"),($U375/7*AP375)+($U375/7*AZ375),
IF(AND($P375="Rehired"),($U375/7*AZ375),
IF(AND($P375="Terminated",AP375&gt;0),$U375,
IF($P375="Furloughed",IF(AP375&gt;0,$U375)+IF(AZ375&gt;0,$U375),
IF($P375="Rehired",IF(AZ375&gt;0,$U375))))))))*'Actual Allocation Calc'!$AH$99)))</f>
        <v/>
      </c>
      <c r="Z375" s="210" t="str">
        <f>IF($B375="","",IF('Actual Allocation Calc'!$AI$78="A",
IF($P375="Employed",$U375,
IF(AND($P375="Terminated"),($U375/7*AQ375),
IF(AND($P375="Furloughed"),($U375/7*AQ375)+($U375/7*BA375),
IF(AND($P375="Rehired"),($U375/7*BA375),
IF(AND($P375="Terminated",AQ375&gt;0),$U375,
IF($P375="Furloughed",IF(AQ375&gt;0,$U375)+IF(BA375&gt;0,$U375),
IF($P375="Rehired",IF(BA375&gt;0,$U375)))))))),IF('Actual Allocation Calc'!$AI$78="C",'Actual Allocation Calc'!M375,'Actual Allocation Calc'!V375+IF($P375="Employed",$U375,
IF(AND($P375="Terminated"),($U375/7*AQ375),
IF(AND($P375="Furloughed"),($U375/7*AQ375)+($U375/7*BA375),
IF(AND($P375="Rehired"),($U375/7*BA375),
IF(AND($P375="Terminated",AQ375&gt;0),$U375,
IF($P375="Furloughed",IF(AQ375&gt;0,$U375)+IF(BA375&gt;0,$U375),
IF($P375="Rehired",IF(BA375&gt;0,$U375))))))))*'Actual Allocation Calc'!$AI$99)))</f>
        <v/>
      </c>
      <c r="AA375" s="210" t="str">
        <f>IF($B375="","",IF('Actual Allocation Calc'!$AJ$78="A",
IF($P375="Employed",$U375,
IF(AND($P375="Terminated"),($U375/7*AR375),
IF(AND($P375="Furloughed"),($U375/7*AR375)+($U375/7*BB375),
IF(AND($P375="Rehired"),($U375/7*BB375),
IF(AND($P375="Terminated",AR375&gt;0),$U375,
IF($P375="Furloughed",IF(AR375&gt;0,$U375)+IF(BB375&gt;0,$U375),
IF($P375="Rehired",IF(BB375&gt;0,$U375)))))))),IF('Actual Allocation Calc'!$AJ$78="C",'Actual Allocation Calc'!N375,'Actual Allocation Calc'!W375+IF($P375="Employed",$U375,
IF(AND($P375="Terminated"),($U375/7*AR375),
IF(AND($P375="Furloughed"),($U375/7*AR375)+($U375/7*BB375),
IF(AND($P375="Rehired"),($U375/7*BB375),
IF(AND($P375="Terminated",AR375&gt;0),$U375,
IF($P375="Furloughed",IF(AR375&gt;0,$U375)+IF(BB375&gt;0,$U375),
IF($P375="Rehired",IF(BB375&gt;0,$U375))))))))*'Actual Allocation Calc'!$AJ$99)))</f>
        <v/>
      </c>
      <c r="AB375" s="210" t="str">
        <f>IF($B375="","",IF('Actual Allocation Calc'!$AK$78="A",
IF($P375="Employed",$U375,
IF(AND($P375="Terminated"),($U375/7*AS375),
IF(AND($P375="Furloughed"),($U375/7*AS375)+($U375/7*BC375),
IF(AND($P375="Rehired"),($U375/7*BC375),
IF(AND($P375="Terminated",AS375&gt;0),$U375,
IF($P375="Furloughed",IF(AS375&gt;0,$U375)+IF(BC375&gt;0,$U375),
IF($P375="Rehired",IF(BC375&gt;0,$U375)))))))),IF('Actual Allocation Calc'!$AK$78="C",'Actual Allocation Calc'!O375,'Actual Allocation Calc'!X375+IF($P375="Employed",$U375,
IF(AND($P375="Terminated"),($U375/7*AS375),
IF(AND($P375="Furloughed"),($U375/7*AS375)+($U375/7*BC375),
IF(AND($P375="Rehired"),($U375/7*BC375),
IF(AND($P375="Terminated",AS375&gt;0),$U375,
IF($P375="Furloughed",IF(AS375&gt;0,$U375)+IF(BC375&gt;0,$U375),
IF($P375="Rehired",IF(BC375&gt;0,$U375))))))))*'Actual Allocation Calc'!$AK$99)))</f>
        <v/>
      </c>
      <c r="AC375" s="210" t="str">
        <f>IF($B375="","",IF('Actual Allocation Calc'!$AL$78="A",
IF($P375="Employed",$U375,
IF(AND($P375="Terminated"),($U375/7*AT375),
IF(AND($P375="Furloughed"),($U375/7*AT375)+($U375/7*BD375),
IF(AND($P375="Rehired"),($U375/7*BD375),
IF(AND($P375="Terminated",AT375&gt;0),$U375,
IF($P375="Furloughed",IF(AT375&gt;0,$U375)+IF(BD375&gt;0,$U375),
IF($P375="Rehired",IF(BD375&gt;0,$U375)))))))),IF('Actual Allocation Calc'!$AL$78="C",'Actual Allocation Calc'!P375,'Actual Allocation Calc'!Y375+IF($P375="Employed",$U375,
IF(AND($P375="Terminated"),($U375/7*AT375),
IF(AND($P375="Furloughed"),($U375/7*AT375)+($U375/7*BD375),
IF(AND($P375="Rehired"),($U375/7*BD375),
IF(AND($P375="Terminated",AT375&gt;0),$U375,
IF($P375="Furloughed",IF(AT375&gt;0,$U375)+IF(BD375&gt;0,$U375),
IF($P375="Rehired",IF(BD375&gt;0,$U375))))))))*'Actual Allocation Calc'!$AL$99)))</f>
        <v/>
      </c>
      <c r="AD375" s="210" t="str">
        <f>IF($B375="","",IF('Actual Allocation Calc'!$AM$78="A",
IF($P375="Employed",$U375,
IF(AND($P375="Terminated"),($U375/7*AU375),
IF(AND($P375="Furloughed"),($U375/7*AU375)+($U375/7*BE375),
IF(AND($P375="Rehired"),($U375/7*BE375),
IF(AND($P375="Terminated",AU375&gt;0),$U375,
IF($P375="Furloughed",IF(AU375&gt;0,$U375)+IF(BE375&gt;0,$U375),
IF($P375="Rehired",IF(BE375&gt;0,$U375)))))))),IF('Actual Allocation Calc'!$AM$78="C",'Actual Allocation Calc'!Q375,'Actual Allocation Calc'!Z375+IF($P375="Employed",$U375,
IF(AND($P375="Terminated"),($U375/7*AU375),
IF(AND($P375="Furloughed"),($U375/7*AU375)+($U375/7*BE375),
IF(AND($P375="Rehired"),($U375/7*BE375),
IF(AND($P375="Terminated",AU375&gt;0),$U375,
IF($P375="Furloughed",IF(AU375&gt;0,$U375)+IF(BE375&gt;0,$U375),
IF($P375="Rehired",IF(BE375&gt;0,$U375))))))))*'Actual Allocation Calc'!$AM$99)))</f>
        <v/>
      </c>
      <c r="AE375" s="210" t="str">
        <f>IF($B375="","",IF('Actual Allocation Calc'!$AN$78="A",
IF($P375="Employed",$U375,
IF(AND($P375="Terminated"),($U375/7*AV375),
IF(AND($P375="Furloughed"),($U375/7*AV375)+($U375/7*BF375),
IF(AND($P375="Rehired"),($U375/7*BF375),
IF(AND($P375="Terminated",AV375&gt;0),$U375,
IF($P375="Furloughed",IF(AV375&gt;0,$U375)+IF(BF375&gt;0,$U375),
IF($P375="Rehired",IF(BF375&gt;0,$U375)))))))),IF('Actual Allocation Calc'!$AN$78="C",'Actual Allocation Calc'!R375,'Actual Allocation Calc'!AA375+IF($P375="Employed",$U375,
IF(AND($P375="Terminated"),($U375/7*AV375),
IF(AND($P375="Furloughed"),($U375/7*AV375)+($U375/7*BF375),
IF(AND($P375="Rehired"),($U375/7*BF375),
IF(AND($P375="Terminated",AV375&gt;0),$U375,
IF($P375="Furloughed",IF(AV375&gt;0,$U375)+IF(BF375&gt;0,$U375),
IF($P375="Rehired",IF(BF375&gt;0,$U375))))))))*'Actual Allocation Calc'!$AN$99)))</f>
        <v/>
      </c>
      <c r="AF375" s="210" t="str">
        <f>IF($B375="","",IF('Actual Allocation Calc'!$AO$78="A",
IF($P375="Employed",$U375,
IF(AND($P375="Terminated"),($U375/7*AW375),
IF(AND($P375="Furloughed"),($U375/7*AW375)+($U375/7*BG375),
IF(AND($P375="Rehired"),($U375/7*BG375),
IF(AND($P375="Terminated",AW375&gt;0),$U375,
IF($P375="Furloughed",IF(AW375&gt;0,$U375)+IF(BG375&gt;0,$U375),
IF($P375="Rehired",IF(BG375&gt;0,$U375)))))))),IF('Actual Allocation Calc'!$AO$78="C",'Actual Allocation Calc'!S375,'Actual Allocation Calc'!AB375+IF($P375="Employed",$U375,
IF(AND($P375="Terminated"),($U375/7*AW375),
IF(AND($P375="Furloughed"),($U375/7*AW375)+($U375/7*BG375),
IF(AND($P375="Rehired"),($U375/7*BG375),
IF(AND($P375="Terminated",AW375&gt;0),$U375,
IF($P375="Furloughed",IF(AW375&gt;0,$U375)+IF(BG375&gt;0,$U375),
IF($P375="Rehired",IF(BG375&gt;0,$U375))))))))*'Actual Allocation Calc'!$AO$99)))</f>
        <v/>
      </c>
      <c r="AG375" s="210" t="str">
        <f>IF($B375="","",IF('Actual Allocation Calc'!$AP$78="A",
IF($P375="Employed",$U375/7*BK375,
IF(AND($P375="Terminated"),($U375/7*AX375),
IF(AND($P375="Furloughed"),($U375/7*AX375)+($U375/7*BH375),
IF(AND($P375="Rehired"),($U375/7*BH375),
IF(AND($P375="Terminated",AX375&gt;0),$U375,
IF($P375="Furloughed",IF(AX375&gt;0,$U375)+IF(BH375&gt;0,$U375),
IF($P375="Rehired",IF(BH375&gt;0,$U375)))))))),IF('Actual Allocation Calc'!$AP$78="C",'Actual Allocation Calc'!T375,'Actual Allocation Calc'!AC375+IF($P375="Employed",$U375/7*BK375,
IF(AND($P375="Terminated"),($U375/7*AX375),
IF(AND($P375="Furloughed"),($U375/7*AX375)+($U375/7*BH375),
IF(AND($P375="Rehired"),($U375/7*BH375),
IF(AND($P375="Terminated",AX375&gt;0),$U375,
IF($P375="Furloughed",IF(AX375&gt;0,$U375)+IF(BH375&gt;0,$U375),
IF($P375="Rehired",IF(BH375&gt;0,$U375))))))))*'Actual Allocation Calc'!$AP$99)))</f>
        <v/>
      </c>
      <c r="AH375" s="536"/>
      <c r="AI375" s="82">
        <f t="shared" si="129"/>
        <v>0</v>
      </c>
      <c r="AJ375" s="210">
        <f t="shared" si="111"/>
        <v>0</v>
      </c>
      <c r="AK375" s="397" t="str">
        <f t="shared" si="112"/>
        <v/>
      </c>
      <c r="AM375" s="122"/>
      <c r="AO375" s="214" t="str">
        <f>IFERROR(IF($V375="","",VLOOKUP(V375,'Calendar Calcs'!$B$2:$E1342,4,FALSE)),0)</f>
        <v/>
      </c>
      <c r="AP375" s="69" t="str">
        <f>IF($AO375="","", IF($AO375&lt;AP$23,0,IF($AO375&gt;AP$23,COUNTIFS('Calendar Calcs'!$E$2:$E1342,AP$23),COUNTIFS('Calendar Calcs'!$E$2:$E1342,AP$23,'Calendar Calcs'!$D$2:$D1342,"&lt;="&amp;WEEKDAY($V375)))))</f>
        <v/>
      </c>
      <c r="AQ375" s="69" t="str">
        <f>IF($AO375="","", IF($AO375&lt;AQ$23,0,IF($AO375&gt;AQ$23,COUNTIFS('Calendar Calcs'!$E$2:$E1342,AQ$23),COUNTIFS('Calendar Calcs'!$E$2:$E1342,AQ$23,'Calendar Calcs'!$D$2:$D1342,"&lt;="&amp;WEEKDAY($V375)))))</f>
        <v/>
      </c>
      <c r="AR375" s="69" t="str">
        <f>IF($AO375="","", IF($AO375&lt;AR$23,0,IF($AO375&gt;AR$23,COUNTIFS('Calendar Calcs'!$E$2:$E1342,AR$23),COUNTIFS('Calendar Calcs'!$E$2:$E1342,AR$23,'Calendar Calcs'!$D$2:$D1342,"&lt;="&amp;WEEKDAY($V375)))))</f>
        <v/>
      </c>
      <c r="AS375" s="69" t="str">
        <f>IF($AO375="","", IF($AO375&lt;AS$23,0,IF($AO375&gt;AS$23,COUNTIFS('Calendar Calcs'!$E$2:$E1342,AS$23),COUNTIFS('Calendar Calcs'!$E$2:$E1342,AS$23,'Calendar Calcs'!$D$2:$D1342,"&lt;="&amp;WEEKDAY($V375)))))</f>
        <v/>
      </c>
      <c r="AT375" s="69" t="str">
        <f>IF($AO375="","", IF($AO375&lt;AT$23,0,IF($AO375&gt;AT$23,COUNTIFS('Calendar Calcs'!$E$2:$E1342,AT$23),COUNTIFS('Calendar Calcs'!$E$2:$E1342,AT$23,'Calendar Calcs'!$D$2:$D1342,"&lt;="&amp;WEEKDAY($V375)))))</f>
        <v/>
      </c>
      <c r="AU375" s="69" t="str">
        <f>IF($AO375="","", IF($AO375&lt;AU$23,0,IF($AO375&gt;AU$23,COUNTIFS('Calendar Calcs'!$E$2:$E1342,AU$23),COUNTIFS('Calendar Calcs'!$E$2:$E1342,AU$23,'Calendar Calcs'!$D$2:$D1342,"&lt;="&amp;WEEKDAY($V375)))))</f>
        <v/>
      </c>
      <c r="AV375" s="69" t="str">
        <f>IF($AO375="","", IF($AO375&lt;AV$23,0,IF($AO375&gt;AV$23,COUNTIFS('Calendar Calcs'!$E$2:$E1342,AV$23),COUNTIFS('Calendar Calcs'!$E$2:$E1342,AV$23,'Calendar Calcs'!$D$2:$D1342,"&lt;="&amp;WEEKDAY($V375)))))</f>
        <v/>
      </c>
      <c r="AW375" s="69" t="str">
        <f>IF($AO375="","", IF($AO375&lt;AW$23,0,IF($AO375&gt;AW$23,COUNTIFS('Calendar Calcs'!$E$2:$E1342,AW$23),COUNTIFS('Calendar Calcs'!$E$2:$E1342,AW$23,'Calendar Calcs'!$D$2:$D1342,"&lt;="&amp;WEEKDAY($V375)))))</f>
        <v/>
      </c>
      <c r="AX375" s="69" t="str">
        <f>IF($AO375="","", IF($AO375&lt;AX$23,0,IF($AO375&gt;AX$23,COUNTIFS('Calendar Calcs'!$E$2:$E1342,AX$23),COUNTIFS('Calendar Calcs'!$E$2:$E1342,AX$23,'Calendar Calcs'!$D$2:$D1342,"&lt;="&amp;WEEKDAY($V375)))))</f>
        <v/>
      </c>
      <c r="AY375" s="69" t="str">
        <f>IF($W375="","",VLOOKUP($W375,'Calendar Calcs'!$B$2:$E1342,4,FALSE))</f>
        <v/>
      </c>
      <c r="AZ375" s="69" t="str">
        <f>IF($AY375="","",IF($AY375&gt;AZ$23,0,IF($AY375&lt;AZ$23,COUNTIFS('Calendar Calcs'!$E$2:$E1342,AZ$23),COUNTIFS('Calendar Calcs'!$E$2:$E1342,AZ$23,'Calendar Calcs'!$D$2:$D1342,"&gt;="&amp;WEEKDAY($W375)))))</f>
        <v/>
      </c>
      <c r="BA375" s="69" t="str">
        <f>IF($AY375="","",IF($AY375&gt;BA$23,0,IF($AY375&lt;BA$23,COUNTIFS('Calendar Calcs'!$E$2:$E1342,BA$23),COUNTIFS('Calendar Calcs'!$E$2:$E1342,BA$23,'Calendar Calcs'!$D$2:$D1342,"&gt;="&amp;WEEKDAY($W375)))))</f>
        <v/>
      </c>
      <c r="BB375" s="69" t="str">
        <f>IF($AY375="","",IF($AY375&gt;BB$23,0,IF($AY375&lt;BB$23,COUNTIFS('Calendar Calcs'!$E$2:$E1342,BB$23),COUNTIFS('Calendar Calcs'!$E$2:$E1342,BB$23,'Calendar Calcs'!$D$2:$D1342,"&gt;="&amp;WEEKDAY($W375)))))</f>
        <v/>
      </c>
      <c r="BC375" s="69" t="str">
        <f>IF($AY375="","",IF($AY375&gt;BC$23,0,IF($AY375&lt;BC$23,COUNTIFS('Calendar Calcs'!$E$2:$E1342,BC$23),COUNTIFS('Calendar Calcs'!$E$2:$E1342,BC$23,'Calendar Calcs'!$D$2:$D1342,"&gt;="&amp;WEEKDAY($W375)))))</f>
        <v/>
      </c>
      <c r="BD375" s="69" t="str">
        <f>IF($AY375="","",IF($AY375&gt;BD$23,0,IF($AY375&lt;BD$23,COUNTIFS('Calendar Calcs'!$E$2:$E1342,BD$23),COUNTIFS('Calendar Calcs'!$E$2:$E1342,BD$23,'Calendar Calcs'!$D$2:$D1342,"&gt;="&amp;WEEKDAY($W375)))))</f>
        <v/>
      </c>
      <c r="BE375" s="69" t="str">
        <f>IF($AY375="","",IF($AY375&gt;BE$23,0,IF($AY375&lt;BE$23,COUNTIFS('Calendar Calcs'!$E$2:$E1342,BE$23),COUNTIFS('Calendar Calcs'!$E$2:$E1342,BE$23,'Calendar Calcs'!$D$2:$D1342,"&gt;="&amp;WEEKDAY($W375)))))</f>
        <v/>
      </c>
      <c r="BF375" s="69" t="str">
        <f>IF($AY375="","",IF($AY375&gt;BF$23,0,IF($AY375&lt;BF$23,COUNTIFS('Calendar Calcs'!$E$2:$E1342,BF$23),COUNTIFS('Calendar Calcs'!$E$2:$E1342,BF$23,'Calendar Calcs'!$D$2:$D1342,"&gt;="&amp;WEEKDAY($W375)))))</f>
        <v/>
      </c>
      <c r="BG375" s="69" t="str">
        <f>IF($AY375="","",IF($AY375&gt;BG$23,0,IF($AY375&lt;BG$23,COUNTIFS('Calendar Calcs'!$E$2:$E1342,BG$23),COUNTIFS('Calendar Calcs'!$E$2:$E1342,BG$23,'Calendar Calcs'!$D$2:$D1342,"&gt;="&amp;WEEKDAY($W375)))))</f>
        <v/>
      </c>
      <c r="BH375" s="69">
        <f t="shared" si="113"/>
        <v>6</v>
      </c>
      <c r="BI375" s="69">
        <f>IF(Cover!$E$43="","",VLOOKUP(Cover!$E$43,'Calendar Calcs'!$B$2:$E1342,4,FALSE))</f>
        <v>1</v>
      </c>
      <c r="BJ375" s="69">
        <f>IF($BI375="","", IF($BI375&lt;BJ$23,0,IF($BI375&gt;=BJ$23,COUNTIFS('Calendar Calcs'!$E$2:$E1342,BJ$23),COUNTIFS('Calendar Calcs'!$E$2:$E1342,BJ$23,'Calendar Calcs'!$D$2:$D1342,"&lt;="&amp;WEEKDAY($V375)))))</f>
        <v>1</v>
      </c>
      <c r="BK375" s="69">
        <f t="shared" si="110"/>
        <v>6</v>
      </c>
      <c r="BN375" s="69" t="str">
        <f>IF(T375&gt;0,"FTE",IF(Cover!$E$47="Weekly",IF(S375&gt;29.75,"FTE","PTE"),IF(S375&gt;59.75,"FTE","PTE")))</f>
        <v>PTE</v>
      </c>
      <c r="BO375" s="69">
        <f>IF(BN375="FTE",30,IF(Cover!$E$47="Weekly",'STEP 2 EE Data'!S375,'STEP 2 EE Data'!S375/2))</f>
        <v>0</v>
      </c>
      <c r="BP375" s="209">
        <f t="shared" si="114"/>
        <v>0</v>
      </c>
      <c r="BQ375" s="209">
        <f t="shared" si="115"/>
        <v>0</v>
      </c>
      <c r="BR375" s="209">
        <f t="shared" si="116"/>
        <v>0</v>
      </c>
      <c r="BS375" s="209">
        <f t="shared" si="117"/>
        <v>0</v>
      </c>
      <c r="BT375" s="209">
        <f t="shared" si="118"/>
        <v>0</v>
      </c>
      <c r="BU375" s="209">
        <f t="shared" si="119"/>
        <v>0</v>
      </c>
      <c r="BV375" s="209">
        <f t="shared" si="120"/>
        <v>0</v>
      </c>
      <c r="BW375" s="209">
        <f t="shared" si="121"/>
        <v>0</v>
      </c>
      <c r="BX375" s="209">
        <f t="shared" si="122"/>
        <v>0</v>
      </c>
      <c r="CC375" s="210" t="str">
        <f>IF(B375="","",IF(C375="",IF(Cover!$E$47="Weekly",'STEP 3 EE Comp'!BI380*8,'STEP 3 EE Comp'!BI380*4),IF(Cover!$E$47="Weekly",'STEP 3 EE Comp'!BI380,'STEP 3 EE Comp'!BI380)))</f>
        <v/>
      </c>
      <c r="CD375" s="82" t="str">
        <f t="shared" si="123"/>
        <v/>
      </c>
      <c r="CE375" s="417">
        <f t="shared" si="124"/>
        <v>1</v>
      </c>
      <c r="CF375" s="82" t="str">
        <f t="shared" si="125"/>
        <v>Good</v>
      </c>
      <c r="CG375" s="82">
        <f t="shared" si="126"/>
        <v>0</v>
      </c>
      <c r="CH375" s="234">
        <f t="shared" si="127"/>
        <v>0</v>
      </c>
    </row>
    <row r="376" spans="1:86" s="69" customFormat="1" x14ac:dyDescent="0.3">
      <c r="A376" s="555"/>
      <c r="B376" s="52"/>
      <c r="C376" s="52"/>
      <c r="D376" s="52"/>
      <c r="E376" s="52"/>
      <c r="F376" s="507"/>
      <c r="G376" s="210">
        <f t="shared" si="128"/>
        <v>0</v>
      </c>
      <c r="H376" s="82">
        <f t="shared" si="109"/>
        <v>0</v>
      </c>
      <c r="I376" s="211"/>
      <c r="J376" s="441" t="s">
        <v>21</v>
      </c>
      <c r="K376" s="441" t="s">
        <v>21</v>
      </c>
      <c r="L376" s="441" t="s">
        <v>21</v>
      </c>
      <c r="M376" s="441" t="s">
        <v>21</v>
      </c>
      <c r="N376" s="568" t="s">
        <v>21</v>
      </c>
      <c r="O376" s="211"/>
      <c r="P376" s="212" t="str">
        <f>IF(B376="","",
IF(AND(V376="",W376="",B376&lt;&gt;""),"Employed",
IF(AND(V376&lt;&gt;"",W376="",B376&lt;&gt;""),"Terminated",
IF(AND(V376&lt;&gt;"",W376&lt;&gt;"",B376&lt;&gt;""),IF(W376&lt;Cover!$E$43,"Employed","Furloughed"),
IF(AND(V376="",W376&lt;&gt;"",B376&lt;&gt;""),IF(W376&lt;Cover!$E$43,"Employed","Rehired"))))))</f>
        <v/>
      </c>
      <c r="Q376" s="211"/>
      <c r="R376" s="536"/>
      <c r="S376" s="563"/>
      <c r="T376" s="536"/>
      <c r="U376" s="82">
        <f>IF(Cover!$E$47="Weekly",IF(T376&gt;0,T376,R376*S376),IF(T376&gt;0,T376,R376*S376)/2)</f>
        <v>0</v>
      </c>
      <c r="V376" s="564"/>
      <c r="W376" s="564"/>
      <c r="Y376" s="213" t="str">
        <f>IF($B376="","",IF('Actual Allocation Calc'!$AH$78="A",
IF($P376="Employed",$U376/7*BJ376,
IF(AND($P376="Terminated"),($U376/7*AP376),
IF(AND($P376="Furloughed"),($U376/7*AP376)+($U376/7*AZ376),
IF(AND($P376="Rehired"),($U376/7*AZ376),
IF(AND($P376="Terminated",AP376&gt;0),$U376,
IF($P376="Furloughed",IF(AP376&gt;0,$U376)+IF(AZ376&gt;0,$U376),
IF($P376="Rehired",IF(AZ376&gt;0,$U376)))))))),IF('Actual Allocation Calc'!$AH$78="C",'Actual Allocation Calc'!L376,'Actual Allocation Calc'!U376+IF($P376="Employed",$U376/7*BJ376,
IF(AND($P376="Terminated"),($U376/7*AP376),
IF(AND($P376="Furloughed"),($U376/7*AP376)+($U376/7*AZ376),
IF(AND($P376="Rehired"),($U376/7*AZ376),
IF(AND($P376="Terminated",AP376&gt;0),$U376,
IF($P376="Furloughed",IF(AP376&gt;0,$U376)+IF(AZ376&gt;0,$U376),
IF($P376="Rehired",IF(AZ376&gt;0,$U376))))))))*'Actual Allocation Calc'!$AH$99)))</f>
        <v/>
      </c>
      <c r="Z376" s="210" t="str">
        <f>IF($B376="","",IF('Actual Allocation Calc'!$AI$78="A",
IF($P376="Employed",$U376,
IF(AND($P376="Terminated"),($U376/7*AQ376),
IF(AND($P376="Furloughed"),($U376/7*AQ376)+($U376/7*BA376),
IF(AND($P376="Rehired"),($U376/7*BA376),
IF(AND($P376="Terminated",AQ376&gt;0),$U376,
IF($P376="Furloughed",IF(AQ376&gt;0,$U376)+IF(BA376&gt;0,$U376),
IF($P376="Rehired",IF(BA376&gt;0,$U376)))))))),IF('Actual Allocation Calc'!$AI$78="C",'Actual Allocation Calc'!M376,'Actual Allocation Calc'!V376+IF($P376="Employed",$U376,
IF(AND($P376="Terminated"),($U376/7*AQ376),
IF(AND($P376="Furloughed"),($U376/7*AQ376)+($U376/7*BA376),
IF(AND($P376="Rehired"),($U376/7*BA376),
IF(AND($P376="Terminated",AQ376&gt;0),$U376,
IF($P376="Furloughed",IF(AQ376&gt;0,$U376)+IF(BA376&gt;0,$U376),
IF($P376="Rehired",IF(BA376&gt;0,$U376))))))))*'Actual Allocation Calc'!$AI$99)))</f>
        <v/>
      </c>
      <c r="AA376" s="210" t="str">
        <f>IF($B376="","",IF('Actual Allocation Calc'!$AJ$78="A",
IF($P376="Employed",$U376,
IF(AND($P376="Terminated"),($U376/7*AR376),
IF(AND($P376="Furloughed"),($U376/7*AR376)+($U376/7*BB376),
IF(AND($P376="Rehired"),($U376/7*BB376),
IF(AND($P376="Terminated",AR376&gt;0),$U376,
IF($P376="Furloughed",IF(AR376&gt;0,$U376)+IF(BB376&gt;0,$U376),
IF($P376="Rehired",IF(BB376&gt;0,$U376)))))))),IF('Actual Allocation Calc'!$AJ$78="C",'Actual Allocation Calc'!N376,'Actual Allocation Calc'!W376+IF($P376="Employed",$U376,
IF(AND($P376="Terminated"),($U376/7*AR376),
IF(AND($P376="Furloughed"),($U376/7*AR376)+($U376/7*BB376),
IF(AND($P376="Rehired"),($U376/7*BB376),
IF(AND($P376="Terminated",AR376&gt;0),$U376,
IF($P376="Furloughed",IF(AR376&gt;0,$U376)+IF(BB376&gt;0,$U376),
IF($P376="Rehired",IF(BB376&gt;0,$U376))))))))*'Actual Allocation Calc'!$AJ$99)))</f>
        <v/>
      </c>
      <c r="AB376" s="210" t="str">
        <f>IF($B376="","",IF('Actual Allocation Calc'!$AK$78="A",
IF($P376="Employed",$U376,
IF(AND($P376="Terminated"),($U376/7*AS376),
IF(AND($P376="Furloughed"),($U376/7*AS376)+($U376/7*BC376),
IF(AND($P376="Rehired"),($U376/7*BC376),
IF(AND($P376="Terminated",AS376&gt;0),$U376,
IF($P376="Furloughed",IF(AS376&gt;0,$U376)+IF(BC376&gt;0,$U376),
IF($P376="Rehired",IF(BC376&gt;0,$U376)))))))),IF('Actual Allocation Calc'!$AK$78="C",'Actual Allocation Calc'!O376,'Actual Allocation Calc'!X376+IF($P376="Employed",$U376,
IF(AND($P376="Terminated"),($U376/7*AS376),
IF(AND($P376="Furloughed"),($U376/7*AS376)+($U376/7*BC376),
IF(AND($P376="Rehired"),($U376/7*BC376),
IF(AND($P376="Terminated",AS376&gt;0),$U376,
IF($P376="Furloughed",IF(AS376&gt;0,$U376)+IF(BC376&gt;0,$U376),
IF($P376="Rehired",IF(BC376&gt;0,$U376))))))))*'Actual Allocation Calc'!$AK$99)))</f>
        <v/>
      </c>
      <c r="AC376" s="210" t="str">
        <f>IF($B376="","",IF('Actual Allocation Calc'!$AL$78="A",
IF($P376="Employed",$U376,
IF(AND($P376="Terminated"),($U376/7*AT376),
IF(AND($P376="Furloughed"),($U376/7*AT376)+($U376/7*BD376),
IF(AND($P376="Rehired"),($U376/7*BD376),
IF(AND($P376="Terminated",AT376&gt;0),$U376,
IF($P376="Furloughed",IF(AT376&gt;0,$U376)+IF(BD376&gt;0,$U376),
IF($P376="Rehired",IF(BD376&gt;0,$U376)))))))),IF('Actual Allocation Calc'!$AL$78="C",'Actual Allocation Calc'!P376,'Actual Allocation Calc'!Y376+IF($P376="Employed",$U376,
IF(AND($P376="Terminated"),($U376/7*AT376),
IF(AND($P376="Furloughed"),($U376/7*AT376)+($U376/7*BD376),
IF(AND($P376="Rehired"),($U376/7*BD376),
IF(AND($P376="Terminated",AT376&gt;0),$U376,
IF($P376="Furloughed",IF(AT376&gt;0,$U376)+IF(BD376&gt;0,$U376),
IF($P376="Rehired",IF(BD376&gt;0,$U376))))))))*'Actual Allocation Calc'!$AL$99)))</f>
        <v/>
      </c>
      <c r="AD376" s="210" t="str">
        <f>IF($B376="","",IF('Actual Allocation Calc'!$AM$78="A",
IF($P376="Employed",$U376,
IF(AND($P376="Terminated"),($U376/7*AU376),
IF(AND($P376="Furloughed"),($U376/7*AU376)+($U376/7*BE376),
IF(AND($P376="Rehired"),($U376/7*BE376),
IF(AND($P376="Terminated",AU376&gt;0),$U376,
IF($P376="Furloughed",IF(AU376&gt;0,$U376)+IF(BE376&gt;0,$U376),
IF($P376="Rehired",IF(BE376&gt;0,$U376)))))))),IF('Actual Allocation Calc'!$AM$78="C",'Actual Allocation Calc'!Q376,'Actual Allocation Calc'!Z376+IF($P376="Employed",$U376,
IF(AND($P376="Terminated"),($U376/7*AU376),
IF(AND($P376="Furloughed"),($U376/7*AU376)+($U376/7*BE376),
IF(AND($P376="Rehired"),($U376/7*BE376),
IF(AND($P376="Terminated",AU376&gt;0),$U376,
IF($P376="Furloughed",IF(AU376&gt;0,$U376)+IF(BE376&gt;0,$U376),
IF($P376="Rehired",IF(BE376&gt;0,$U376))))))))*'Actual Allocation Calc'!$AM$99)))</f>
        <v/>
      </c>
      <c r="AE376" s="210" t="str">
        <f>IF($B376="","",IF('Actual Allocation Calc'!$AN$78="A",
IF($P376="Employed",$U376,
IF(AND($P376="Terminated"),($U376/7*AV376),
IF(AND($P376="Furloughed"),($U376/7*AV376)+($U376/7*BF376),
IF(AND($P376="Rehired"),($U376/7*BF376),
IF(AND($P376="Terminated",AV376&gt;0),$U376,
IF($P376="Furloughed",IF(AV376&gt;0,$U376)+IF(BF376&gt;0,$U376),
IF($P376="Rehired",IF(BF376&gt;0,$U376)))))))),IF('Actual Allocation Calc'!$AN$78="C",'Actual Allocation Calc'!R376,'Actual Allocation Calc'!AA376+IF($P376="Employed",$U376,
IF(AND($P376="Terminated"),($U376/7*AV376),
IF(AND($P376="Furloughed"),($U376/7*AV376)+($U376/7*BF376),
IF(AND($P376="Rehired"),($U376/7*BF376),
IF(AND($P376="Terminated",AV376&gt;0),$U376,
IF($P376="Furloughed",IF(AV376&gt;0,$U376)+IF(BF376&gt;0,$U376),
IF($P376="Rehired",IF(BF376&gt;0,$U376))))))))*'Actual Allocation Calc'!$AN$99)))</f>
        <v/>
      </c>
      <c r="AF376" s="210" t="str">
        <f>IF($B376="","",IF('Actual Allocation Calc'!$AO$78="A",
IF($P376="Employed",$U376,
IF(AND($P376="Terminated"),($U376/7*AW376),
IF(AND($P376="Furloughed"),($U376/7*AW376)+($U376/7*BG376),
IF(AND($P376="Rehired"),($U376/7*BG376),
IF(AND($P376="Terminated",AW376&gt;0),$U376,
IF($P376="Furloughed",IF(AW376&gt;0,$U376)+IF(BG376&gt;0,$U376),
IF($P376="Rehired",IF(BG376&gt;0,$U376)))))))),IF('Actual Allocation Calc'!$AO$78="C",'Actual Allocation Calc'!S376,'Actual Allocation Calc'!AB376+IF($P376="Employed",$U376,
IF(AND($P376="Terminated"),($U376/7*AW376),
IF(AND($P376="Furloughed"),($U376/7*AW376)+($U376/7*BG376),
IF(AND($P376="Rehired"),($U376/7*BG376),
IF(AND($P376="Terminated",AW376&gt;0),$U376,
IF($P376="Furloughed",IF(AW376&gt;0,$U376)+IF(BG376&gt;0,$U376),
IF($P376="Rehired",IF(BG376&gt;0,$U376))))))))*'Actual Allocation Calc'!$AO$99)))</f>
        <v/>
      </c>
      <c r="AG376" s="210" t="str">
        <f>IF($B376="","",IF('Actual Allocation Calc'!$AP$78="A",
IF($P376="Employed",$U376/7*BK376,
IF(AND($P376="Terminated"),($U376/7*AX376),
IF(AND($P376="Furloughed"),($U376/7*AX376)+($U376/7*BH376),
IF(AND($P376="Rehired"),($U376/7*BH376),
IF(AND($P376="Terminated",AX376&gt;0),$U376,
IF($P376="Furloughed",IF(AX376&gt;0,$U376)+IF(BH376&gt;0,$U376),
IF($P376="Rehired",IF(BH376&gt;0,$U376)))))))),IF('Actual Allocation Calc'!$AP$78="C",'Actual Allocation Calc'!T376,'Actual Allocation Calc'!AC376+IF($P376="Employed",$U376/7*BK376,
IF(AND($P376="Terminated"),($U376/7*AX376),
IF(AND($P376="Furloughed"),($U376/7*AX376)+($U376/7*BH376),
IF(AND($P376="Rehired"),($U376/7*BH376),
IF(AND($P376="Terminated",AX376&gt;0),$U376,
IF($P376="Furloughed",IF(AX376&gt;0,$U376)+IF(BH376&gt;0,$U376),
IF($P376="Rehired",IF(BH376&gt;0,$U376))))))))*'Actual Allocation Calc'!$AP$99)))</f>
        <v/>
      </c>
      <c r="AH376" s="536"/>
      <c r="AI376" s="82">
        <f t="shared" si="129"/>
        <v>0</v>
      </c>
      <c r="AJ376" s="210">
        <f t="shared" si="111"/>
        <v>0</v>
      </c>
      <c r="AK376" s="397" t="str">
        <f t="shared" si="112"/>
        <v/>
      </c>
      <c r="AM376" s="122"/>
      <c r="AO376" s="214" t="str">
        <f>IFERROR(IF($V376="","",VLOOKUP(V376,'Calendar Calcs'!$B$2:$E1343,4,FALSE)),0)</f>
        <v/>
      </c>
      <c r="AP376" s="69" t="str">
        <f>IF($AO376="","", IF($AO376&lt;AP$23,0,IF($AO376&gt;AP$23,COUNTIFS('Calendar Calcs'!$E$2:$E1343,AP$23),COUNTIFS('Calendar Calcs'!$E$2:$E1343,AP$23,'Calendar Calcs'!$D$2:$D1343,"&lt;="&amp;WEEKDAY($V376)))))</f>
        <v/>
      </c>
      <c r="AQ376" s="69" t="str">
        <f>IF($AO376="","", IF($AO376&lt;AQ$23,0,IF($AO376&gt;AQ$23,COUNTIFS('Calendar Calcs'!$E$2:$E1343,AQ$23),COUNTIFS('Calendar Calcs'!$E$2:$E1343,AQ$23,'Calendar Calcs'!$D$2:$D1343,"&lt;="&amp;WEEKDAY($V376)))))</f>
        <v/>
      </c>
      <c r="AR376" s="69" t="str">
        <f>IF($AO376="","", IF($AO376&lt;AR$23,0,IF($AO376&gt;AR$23,COUNTIFS('Calendar Calcs'!$E$2:$E1343,AR$23),COUNTIFS('Calendar Calcs'!$E$2:$E1343,AR$23,'Calendar Calcs'!$D$2:$D1343,"&lt;="&amp;WEEKDAY($V376)))))</f>
        <v/>
      </c>
      <c r="AS376" s="69" t="str">
        <f>IF($AO376="","", IF($AO376&lt;AS$23,0,IF($AO376&gt;AS$23,COUNTIFS('Calendar Calcs'!$E$2:$E1343,AS$23),COUNTIFS('Calendar Calcs'!$E$2:$E1343,AS$23,'Calendar Calcs'!$D$2:$D1343,"&lt;="&amp;WEEKDAY($V376)))))</f>
        <v/>
      </c>
      <c r="AT376" s="69" t="str">
        <f>IF($AO376="","", IF($AO376&lt;AT$23,0,IF($AO376&gt;AT$23,COUNTIFS('Calendar Calcs'!$E$2:$E1343,AT$23),COUNTIFS('Calendar Calcs'!$E$2:$E1343,AT$23,'Calendar Calcs'!$D$2:$D1343,"&lt;="&amp;WEEKDAY($V376)))))</f>
        <v/>
      </c>
      <c r="AU376" s="69" t="str">
        <f>IF($AO376="","", IF($AO376&lt;AU$23,0,IF($AO376&gt;AU$23,COUNTIFS('Calendar Calcs'!$E$2:$E1343,AU$23),COUNTIFS('Calendar Calcs'!$E$2:$E1343,AU$23,'Calendar Calcs'!$D$2:$D1343,"&lt;="&amp;WEEKDAY($V376)))))</f>
        <v/>
      </c>
      <c r="AV376" s="69" t="str">
        <f>IF($AO376="","", IF($AO376&lt;AV$23,0,IF($AO376&gt;AV$23,COUNTIFS('Calendar Calcs'!$E$2:$E1343,AV$23),COUNTIFS('Calendar Calcs'!$E$2:$E1343,AV$23,'Calendar Calcs'!$D$2:$D1343,"&lt;="&amp;WEEKDAY($V376)))))</f>
        <v/>
      </c>
      <c r="AW376" s="69" t="str">
        <f>IF($AO376="","", IF($AO376&lt;AW$23,0,IF($AO376&gt;AW$23,COUNTIFS('Calendar Calcs'!$E$2:$E1343,AW$23),COUNTIFS('Calendar Calcs'!$E$2:$E1343,AW$23,'Calendar Calcs'!$D$2:$D1343,"&lt;="&amp;WEEKDAY($V376)))))</f>
        <v/>
      </c>
      <c r="AX376" s="69" t="str">
        <f>IF($AO376="","", IF($AO376&lt;AX$23,0,IF($AO376&gt;AX$23,COUNTIFS('Calendar Calcs'!$E$2:$E1343,AX$23),COUNTIFS('Calendar Calcs'!$E$2:$E1343,AX$23,'Calendar Calcs'!$D$2:$D1343,"&lt;="&amp;WEEKDAY($V376)))))</f>
        <v/>
      </c>
      <c r="AY376" s="69" t="str">
        <f>IF($W376="","",VLOOKUP($W376,'Calendar Calcs'!$B$2:$E1343,4,FALSE))</f>
        <v/>
      </c>
      <c r="AZ376" s="69" t="str">
        <f>IF($AY376="","",IF($AY376&gt;AZ$23,0,IF($AY376&lt;AZ$23,COUNTIFS('Calendar Calcs'!$E$2:$E1343,AZ$23),COUNTIFS('Calendar Calcs'!$E$2:$E1343,AZ$23,'Calendar Calcs'!$D$2:$D1343,"&gt;="&amp;WEEKDAY($W376)))))</f>
        <v/>
      </c>
      <c r="BA376" s="69" t="str">
        <f>IF($AY376="","",IF($AY376&gt;BA$23,0,IF($AY376&lt;BA$23,COUNTIFS('Calendar Calcs'!$E$2:$E1343,BA$23),COUNTIFS('Calendar Calcs'!$E$2:$E1343,BA$23,'Calendar Calcs'!$D$2:$D1343,"&gt;="&amp;WEEKDAY($W376)))))</f>
        <v/>
      </c>
      <c r="BB376" s="69" t="str">
        <f>IF($AY376="","",IF($AY376&gt;BB$23,0,IF($AY376&lt;BB$23,COUNTIFS('Calendar Calcs'!$E$2:$E1343,BB$23),COUNTIFS('Calendar Calcs'!$E$2:$E1343,BB$23,'Calendar Calcs'!$D$2:$D1343,"&gt;="&amp;WEEKDAY($W376)))))</f>
        <v/>
      </c>
      <c r="BC376" s="69" t="str">
        <f>IF($AY376="","",IF($AY376&gt;BC$23,0,IF($AY376&lt;BC$23,COUNTIFS('Calendar Calcs'!$E$2:$E1343,BC$23),COUNTIFS('Calendar Calcs'!$E$2:$E1343,BC$23,'Calendar Calcs'!$D$2:$D1343,"&gt;="&amp;WEEKDAY($W376)))))</f>
        <v/>
      </c>
      <c r="BD376" s="69" t="str">
        <f>IF($AY376="","",IF($AY376&gt;BD$23,0,IF($AY376&lt;BD$23,COUNTIFS('Calendar Calcs'!$E$2:$E1343,BD$23),COUNTIFS('Calendar Calcs'!$E$2:$E1343,BD$23,'Calendar Calcs'!$D$2:$D1343,"&gt;="&amp;WEEKDAY($W376)))))</f>
        <v/>
      </c>
      <c r="BE376" s="69" t="str">
        <f>IF($AY376="","",IF($AY376&gt;BE$23,0,IF($AY376&lt;BE$23,COUNTIFS('Calendar Calcs'!$E$2:$E1343,BE$23),COUNTIFS('Calendar Calcs'!$E$2:$E1343,BE$23,'Calendar Calcs'!$D$2:$D1343,"&gt;="&amp;WEEKDAY($W376)))))</f>
        <v/>
      </c>
      <c r="BF376" s="69" t="str">
        <f>IF($AY376="","",IF($AY376&gt;BF$23,0,IF($AY376&lt;BF$23,COUNTIFS('Calendar Calcs'!$E$2:$E1343,BF$23),COUNTIFS('Calendar Calcs'!$E$2:$E1343,BF$23,'Calendar Calcs'!$D$2:$D1343,"&gt;="&amp;WEEKDAY($W376)))))</f>
        <v/>
      </c>
      <c r="BG376" s="69" t="str">
        <f>IF($AY376="","",IF($AY376&gt;BG$23,0,IF($AY376&lt;BG$23,COUNTIFS('Calendar Calcs'!$E$2:$E1343,BG$23),COUNTIFS('Calendar Calcs'!$E$2:$E1343,BG$23,'Calendar Calcs'!$D$2:$D1343,"&gt;="&amp;WEEKDAY($W376)))))</f>
        <v/>
      </c>
      <c r="BH376" s="69">
        <f t="shared" si="113"/>
        <v>6</v>
      </c>
      <c r="BI376" s="69">
        <f>IF(Cover!$E$43="","",VLOOKUP(Cover!$E$43,'Calendar Calcs'!$B$2:$E1343,4,FALSE))</f>
        <v>1</v>
      </c>
      <c r="BJ376" s="69">
        <f>IF($BI376="","", IF($BI376&lt;BJ$23,0,IF($BI376&gt;=BJ$23,COUNTIFS('Calendar Calcs'!$E$2:$E1343,BJ$23),COUNTIFS('Calendar Calcs'!$E$2:$E1343,BJ$23,'Calendar Calcs'!$D$2:$D1343,"&lt;="&amp;WEEKDAY($V376)))))</f>
        <v>1</v>
      </c>
      <c r="BK376" s="69">
        <f t="shared" si="110"/>
        <v>6</v>
      </c>
      <c r="BN376" s="69" t="str">
        <f>IF(T376&gt;0,"FTE",IF(Cover!$E$47="Weekly",IF(S376&gt;29.75,"FTE","PTE"),IF(S376&gt;59.75,"FTE","PTE")))</f>
        <v>PTE</v>
      </c>
      <c r="BO376" s="69">
        <f>IF(BN376="FTE",30,IF(Cover!$E$47="Weekly",'STEP 2 EE Data'!S376,'STEP 2 EE Data'!S376/2))</f>
        <v>0</v>
      </c>
      <c r="BP376" s="209">
        <f t="shared" si="114"/>
        <v>0</v>
      </c>
      <c r="BQ376" s="209">
        <f t="shared" si="115"/>
        <v>0</v>
      </c>
      <c r="BR376" s="209">
        <f t="shared" si="116"/>
        <v>0</v>
      </c>
      <c r="BS376" s="209">
        <f t="shared" si="117"/>
        <v>0</v>
      </c>
      <c r="BT376" s="209">
        <f t="shared" si="118"/>
        <v>0</v>
      </c>
      <c r="BU376" s="209">
        <f t="shared" si="119"/>
        <v>0</v>
      </c>
      <c r="BV376" s="209">
        <f t="shared" si="120"/>
        <v>0</v>
      </c>
      <c r="BW376" s="209">
        <f t="shared" si="121"/>
        <v>0</v>
      </c>
      <c r="BX376" s="209">
        <f t="shared" si="122"/>
        <v>0</v>
      </c>
      <c r="CC376" s="210" t="str">
        <f>IF(B376="","",IF(C376="",IF(Cover!$E$47="Weekly",'STEP 3 EE Comp'!BI381*8,'STEP 3 EE Comp'!BI381*4),IF(Cover!$E$47="Weekly",'STEP 3 EE Comp'!BI381,'STEP 3 EE Comp'!BI381)))</f>
        <v/>
      </c>
      <c r="CD376" s="82" t="str">
        <f t="shared" si="123"/>
        <v/>
      </c>
      <c r="CE376" s="417">
        <f t="shared" si="124"/>
        <v>1</v>
      </c>
      <c r="CF376" s="82" t="str">
        <f t="shared" si="125"/>
        <v>Good</v>
      </c>
      <c r="CG376" s="82">
        <f t="shared" si="126"/>
        <v>0</v>
      </c>
      <c r="CH376" s="234">
        <f t="shared" si="127"/>
        <v>0</v>
      </c>
    </row>
    <row r="377" spans="1:86" s="69" customFormat="1" x14ac:dyDescent="0.3">
      <c r="A377" s="555"/>
      <c r="B377" s="52"/>
      <c r="C377" s="52"/>
      <c r="D377" s="52"/>
      <c r="E377" s="52"/>
      <c r="F377" s="507"/>
      <c r="G377" s="210">
        <f t="shared" si="128"/>
        <v>0</v>
      </c>
      <c r="H377" s="82">
        <f t="shared" si="109"/>
        <v>0</v>
      </c>
      <c r="I377" s="211"/>
      <c r="J377" s="441" t="s">
        <v>21</v>
      </c>
      <c r="K377" s="441" t="s">
        <v>21</v>
      </c>
      <c r="L377" s="441" t="s">
        <v>21</v>
      </c>
      <c r="M377" s="441" t="s">
        <v>21</v>
      </c>
      <c r="N377" s="568" t="s">
        <v>21</v>
      </c>
      <c r="O377" s="211"/>
      <c r="P377" s="212" t="str">
        <f>IF(B377="","",
IF(AND(V377="",W377="",B377&lt;&gt;""),"Employed",
IF(AND(V377&lt;&gt;"",W377="",B377&lt;&gt;""),"Terminated",
IF(AND(V377&lt;&gt;"",W377&lt;&gt;"",B377&lt;&gt;""),IF(W377&lt;Cover!$E$43,"Employed","Furloughed"),
IF(AND(V377="",W377&lt;&gt;"",B377&lt;&gt;""),IF(W377&lt;Cover!$E$43,"Employed","Rehired"))))))</f>
        <v/>
      </c>
      <c r="Q377" s="211"/>
      <c r="R377" s="536"/>
      <c r="S377" s="563"/>
      <c r="T377" s="536"/>
      <c r="U377" s="82">
        <f>IF(Cover!$E$47="Weekly",IF(T377&gt;0,T377,R377*S377),IF(T377&gt;0,T377,R377*S377)/2)</f>
        <v>0</v>
      </c>
      <c r="V377" s="564"/>
      <c r="W377" s="564"/>
      <c r="Y377" s="213" t="str">
        <f>IF($B377="","",IF('Actual Allocation Calc'!$AH$78="A",
IF($P377="Employed",$U377/7*BJ377,
IF(AND($P377="Terminated"),($U377/7*AP377),
IF(AND($P377="Furloughed"),($U377/7*AP377)+($U377/7*AZ377),
IF(AND($P377="Rehired"),($U377/7*AZ377),
IF(AND($P377="Terminated",AP377&gt;0),$U377,
IF($P377="Furloughed",IF(AP377&gt;0,$U377)+IF(AZ377&gt;0,$U377),
IF($P377="Rehired",IF(AZ377&gt;0,$U377)))))))),IF('Actual Allocation Calc'!$AH$78="C",'Actual Allocation Calc'!L377,'Actual Allocation Calc'!U377+IF($P377="Employed",$U377/7*BJ377,
IF(AND($P377="Terminated"),($U377/7*AP377),
IF(AND($P377="Furloughed"),($U377/7*AP377)+($U377/7*AZ377),
IF(AND($P377="Rehired"),($U377/7*AZ377),
IF(AND($P377="Terminated",AP377&gt;0),$U377,
IF($P377="Furloughed",IF(AP377&gt;0,$U377)+IF(AZ377&gt;0,$U377),
IF($P377="Rehired",IF(AZ377&gt;0,$U377))))))))*'Actual Allocation Calc'!$AH$99)))</f>
        <v/>
      </c>
      <c r="Z377" s="210" t="str">
        <f>IF($B377="","",IF('Actual Allocation Calc'!$AI$78="A",
IF($P377="Employed",$U377,
IF(AND($P377="Terminated"),($U377/7*AQ377),
IF(AND($P377="Furloughed"),($U377/7*AQ377)+($U377/7*BA377),
IF(AND($P377="Rehired"),($U377/7*BA377),
IF(AND($P377="Terminated",AQ377&gt;0),$U377,
IF($P377="Furloughed",IF(AQ377&gt;0,$U377)+IF(BA377&gt;0,$U377),
IF($P377="Rehired",IF(BA377&gt;0,$U377)))))))),IF('Actual Allocation Calc'!$AI$78="C",'Actual Allocation Calc'!M377,'Actual Allocation Calc'!V377+IF($P377="Employed",$U377,
IF(AND($P377="Terminated"),($U377/7*AQ377),
IF(AND($P377="Furloughed"),($U377/7*AQ377)+($U377/7*BA377),
IF(AND($P377="Rehired"),($U377/7*BA377),
IF(AND($P377="Terminated",AQ377&gt;0),$U377,
IF($P377="Furloughed",IF(AQ377&gt;0,$U377)+IF(BA377&gt;0,$U377),
IF($P377="Rehired",IF(BA377&gt;0,$U377))))))))*'Actual Allocation Calc'!$AI$99)))</f>
        <v/>
      </c>
      <c r="AA377" s="210" t="str">
        <f>IF($B377="","",IF('Actual Allocation Calc'!$AJ$78="A",
IF($P377="Employed",$U377,
IF(AND($P377="Terminated"),($U377/7*AR377),
IF(AND($P377="Furloughed"),($U377/7*AR377)+($U377/7*BB377),
IF(AND($P377="Rehired"),($U377/7*BB377),
IF(AND($P377="Terminated",AR377&gt;0),$U377,
IF($P377="Furloughed",IF(AR377&gt;0,$U377)+IF(BB377&gt;0,$U377),
IF($P377="Rehired",IF(BB377&gt;0,$U377)))))))),IF('Actual Allocation Calc'!$AJ$78="C",'Actual Allocation Calc'!N377,'Actual Allocation Calc'!W377+IF($P377="Employed",$U377,
IF(AND($P377="Terminated"),($U377/7*AR377),
IF(AND($P377="Furloughed"),($U377/7*AR377)+($U377/7*BB377),
IF(AND($P377="Rehired"),($U377/7*BB377),
IF(AND($P377="Terminated",AR377&gt;0),$U377,
IF($P377="Furloughed",IF(AR377&gt;0,$U377)+IF(BB377&gt;0,$U377),
IF($P377="Rehired",IF(BB377&gt;0,$U377))))))))*'Actual Allocation Calc'!$AJ$99)))</f>
        <v/>
      </c>
      <c r="AB377" s="210" t="str">
        <f>IF($B377="","",IF('Actual Allocation Calc'!$AK$78="A",
IF($P377="Employed",$U377,
IF(AND($P377="Terminated"),($U377/7*AS377),
IF(AND($P377="Furloughed"),($U377/7*AS377)+($U377/7*BC377),
IF(AND($P377="Rehired"),($U377/7*BC377),
IF(AND($P377="Terminated",AS377&gt;0),$U377,
IF($P377="Furloughed",IF(AS377&gt;0,$U377)+IF(BC377&gt;0,$U377),
IF($P377="Rehired",IF(BC377&gt;0,$U377)))))))),IF('Actual Allocation Calc'!$AK$78="C",'Actual Allocation Calc'!O377,'Actual Allocation Calc'!X377+IF($P377="Employed",$U377,
IF(AND($P377="Terminated"),($U377/7*AS377),
IF(AND($P377="Furloughed"),($U377/7*AS377)+($U377/7*BC377),
IF(AND($P377="Rehired"),($U377/7*BC377),
IF(AND($P377="Terminated",AS377&gt;0),$U377,
IF($P377="Furloughed",IF(AS377&gt;0,$U377)+IF(BC377&gt;0,$U377),
IF($P377="Rehired",IF(BC377&gt;0,$U377))))))))*'Actual Allocation Calc'!$AK$99)))</f>
        <v/>
      </c>
      <c r="AC377" s="210" t="str">
        <f>IF($B377="","",IF('Actual Allocation Calc'!$AL$78="A",
IF($P377="Employed",$U377,
IF(AND($P377="Terminated"),($U377/7*AT377),
IF(AND($P377="Furloughed"),($U377/7*AT377)+($U377/7*BD377),
IF(AND($P377="Rehired"),($U377/7*BD377),
IF(AND($P377="Terminated",AT377&gt;0),$U377,
IF($P377="Furloughed",IF(AT377&gt;0,$U377)+IF(BD377&gt;0,$U377),
IF($P377="Rehired",IF(BD377&gt;0,$U377)))))))),IF('Actual Allocation Calc'!$AL$78="C",'Actual Allocation Calc'!P377,'Actual Allocation Calc'!Y377+IF($P377="Employed",$U377,
IF(AND($P377="Terminated"),($U377/7*AT377),
IF(AND($P377="Furloughed"),($U377/7*AT377)+($U377/7*BD377),
IF(AND($P377="Rehired"),($U377/7*BD377),
IF(AND($P377="Terminated",AT377&gt;0),$U377,
IF($P377="Furloughed",IF(AT377&gt;0,$U377)+IF(BD377&gt;0,$U377),
IF($P377="Rehired",IF(BD377&gt;0,$U377))))))))*'Actual Allocation Calc'!$AL$99)))</f>
        <v/>
      </c>
      <c r="AD377" s="210" t="str">
        <f>IF($B377="","",IF('Actual Allocation Calc'!$AM$78="A",
IF($P377="Employed",$U377,
IF(AND($P377="Terminated"),($U377/7*AU377),
IF(AND($P377="Furloughed"),($U377/7*AU377)+($U377/7*BE377),
IF(AND($P377="Rehired"),($U377/7*BE377),
IF(AND($P377="Terminated",AU377&gt;0),$U377,
IF($P377="Furloughed",IF(AU377&gt;0,$U377)+IF(BE377&gt;0,$U377),
IF($P377="Rehired",IF(BE377&gt;0,$U377)))))))),IF('Actual Allocation Calc'!$AM$78="C",'Actual Allocation Calc'!Q377,'Actual Allocation Calc'!Z377+IF($P377="Employed",$U377,
IF(AND($P377="Terminated"),($U377/7*AU377),
IF(AND($P377="Furloughed"),($U377/7*AU377)+($U377/7*BE377),
IF(AND($P377="Rehired"),($U377/7*BE377),
IF(AND($P377="Terminated",AU377&gt;0),$U377,
IF($P377="Furloughed",IF(AU377&gt;0,$U377)+IF(BE377&gt;0,$U377),
IF($P377="Rehired",IF(BE377&gt;0,$U377))))))))*'Actual Allocation Calc'!$AM$99)))</f>
        <v/>
      </c>
      <c r="AE377" s="210" t="str">
        <f>IF($B377="","",IF('Actual Allocation Calc'!$AN$78="A",
IF($P377="Employed",$U377,
IF(AND($P377="Terminated"),($U377/7*AV377),
IF(AND($P377="Furloughed"),($U377/7*AV377)+($U377/7*BF377),
IF(AND($P377="Rehired"),($U377/7*BF377),
IF(AND($P377="Terminated",AV377&gt;0),$U377,
IF($P377="Furloughed",IF(AV377&gt;0,$U377)+IF(BF377&gt;0,$U377),
IF($P377="Rehired",IF(BF377&gt;0,$U377)))))))),IF('Actual Allocation Calc'!$AN$78="C",'Actual Allocation Calc'!R377,'Actual Allocation Calc'!AA377+IF($P377="Employed",$U377,
IF(AND($P377="Terminated"),($U377/7*AV377),
IF(AND($P377="Furloughed"),($U377/7*AV377)+($U377/7*BF377),
IF(AND($P377="Rehired"),($U377/7*BF377),
IF(AND($P377="Terminated",AV377&gt;0),$U377,
IF($P377="Furloughed",IF(AV377&gt;0,$U377)+IF(BF377&gt;0,$U377),
IF($P377="Rehired",IF(BF377&gt;0,$U377))))))))*'Actual Allocation Calc'!$AN$99)))</f>
        <v/>
      </c>
      <c r="AF377" s="210" t="str">
        <f>IF($B377="","",IF('Actual Allocation Calc'!$AO$78="A",
IF($P377="Employed",$U377,
IF(AND($P377="Terminated"),($U377/7*AW377),
IF(AND($P377="Furloughed"),($U377/7*AW377)+($U377/7*BG377),
IF(AND($P377="Rehired"),($U377/7*BG377),
IF(AND($P377="Terminated",AW377&gt;0),$U377,
IF($P377="Furloughed",IF(AW377&gt;0,$U377)+IF(BG377&gt;0,$U377),
IF($P377="Rehired",IF(BG377&gt;0,$U377)))))))),IF('Actual Allocation Calc'!$AO$78="C",'Actual Allocation Calc'!S377,'Actual Allocation Calc'!AB377+IF($P377="Employed",$U377,
IF(AND($P377="Terminated"),($U377/7*AW377),
IF(AND($P377="Furloughed"),($U377/7*AW377)+($U377/7*BG377),
IF(AND($P377="Rehired"),($U377/7*BG377),
IF(AND($P377="Terminated",AW377&gt;0),$U377,
IF($P377="Furloughed",IF(AW377&gt;0,$U377)+IF(BG377&gt;0,$U377),
IF($P377="Rehired",IF(BG377&gt;0,$U377))))))))*'Actual Allocation Calc'!$AO$99)))</f>
        <v/>
      </c>
      <c r="AG377" s="210" t="str">
        <f>IF($B377="","",IF('Actual Allocation Calc'!$AP$78="A",
IF($P377="Employed",$U377/7*BK377,
IF(AND($P377="Terminated"),($U377/7*AX377),
IF(AND($P377="Furloughed"),($U377/7*AX377)+($U377/7*BH377),
IF(AND($P377="Rehired"),($U377/7*BH377),
IF(AND($P377="Terminated",AX377&gt;0),$U377,
IF($P377="Furloughed",IF(AX377&gt;0,$U377)+IF(BH377&gt;0,$U377),
IF($P377="Rehired",IF(BH377&gt;0,$U377)))))))),IF('Actual Allocation Calc'!$AP$78="C",'Actual Allocation Calc'!T377,'Actual Allocation Calc'!AC377+IF($P377="Employed",$U377/7*BK377,
IF(AND($P377="Terminated"),($U377/7*AX377),
IF(AND($P377="Furloughed"),($U377/7*AX377)+($U377/7*BH377),
IF(AND($P377="Rehired"),($U377/7*BH377),
IF(AND($P377="Terminated",AX377&gt;0),$U377,
IF($P377="Furloughed",IF(AX377&gt;0,$U377)+IF(BH377&gt;0,$U377),
IF($P377="Rehired",IF(BH377&gt;0,$U377))))))))*'Actual Allocation Calc'!$AP$99)))</f>
        <v/>
      </c>
      <c r="AH377" s="536"/>
      <c r="AI377" s="82">
        <f t="shared" si="129"/>
        <v>0</v>
      </c>
      <c r="AJ377" s="210">
        <f t="shared" si="111"/>
        <v>0</v>
      </c>
      <c r="AK377" s="397" t="str">
        <f t="shared" si="112"/>
        <v/>
      </c>
      <c r="AM377" s="122"/>
      <c r="AO377" s="214" t="str">
        <f>IFERROR(IF($V377="","",VLOOKUP(V377,'Calendar Calcs'!$B$2:$E1344,4,FALSE)),0)</f>
        <v/>
      </c>
      <c r="AP377" s="69" t="str">
        <f>IF($AO377="","", IF($AO377&lt;AP$23,0,IF($AO377&gt;AP$23,COUNTIFS('Calendar Calcs'!$E$2:$E1344,AP$23),COUNTIFS('Calendar Calcs'!$E$2:$E1344,AP$23,'Calendar Calcs'!$D$2:$D1344,"&lt;="&amp;WEEKDAY($V377)))))</f>
        <v/>
      </c>
      <c r="AQ377" s="69" t="str">
        <f>IF($AO377="","", IF($AO377&lt;AQ$23,0,IF($AO377&gt;AQ$23,COUNTIFS('Calendar Calcs'!$E$2:$E1344,AQ$23),COUNTIFS('Calendar Calcs'!$E$2:$E1344,AQ$23,'Calendar Calcs'!$D$2:$D1344,"&lt;="&amp;WEEKDAY($V377)))))</f>
        <v/>
      </c>
      <c r="AR377" s="69" t="str">
        <f>IF($AO377="","", IF($AO377&lt;AR$23,0,IF($AO377&gt;AR$23,COUNTIFS('Calendar Calcs'!$E$2:$E1344,AR$23),COUNTIFS('Calendar Calcs'!$E$2:$E1344,AR$23,'Calendar Calcs'!$D$2:$D1344,"&lt;="&amp;WEEKDAY($V377)))))</f>
        <v/>
      </c>
      <c r="AS377" s="69" t="str">
        <f>IF($AO377="","", IF($AO377&lt;AS$23,0,IF($AO377&gt;AS$23,COUNTIFS('Calendar Calcs'!$E$2:$E1344,AS$23),COUNTIFS('Calendar Calcs'!$E$2:$E1344,AS$23,'Calendar Calcs'!$D$2:$D1344,"&lt;="&amp;WEEKDAY($V377)))))</f>
        <v/>
      </c>
      <c r="AT377" s="69" t="str">
        <f>IF($AO377="","", IF($AO377&lt;AT$23,0,IF($AO377&gt;AT$23,COUNTIFS('Calendar Calcs'!$E$2:$E1344,AT$23),COUNTIFS('Calendar Calcs'!$E$2:$E1344,AT$23,'Calendar Calcs'!$D$2:$D1344,"&lt;="&amp;WEEKDAY($V377)))))</f>
        <v/>
      </c>
      <c r="AU377" s="69" t="str">
        <f>IF($AO377="","", IF($AO377&lt;AU$23,0,IF($AO377&gt;AU$23,COUNTIFS('Calendar Calcs'!$E$2:$E1344,AU$23),COUNTIFS('Calendar Calcs'!$E$2:$E1344,AU$23,'Calendar Calcs'!$D$2:$D1344,"&lt;="&amp;WEEKDAY($V377)))))</f>
        <v/>
      </c>
      <c r="AV377" s="69" t="str">
        <f>IF($AO377="","", IF($AO377&lt;AV$23,0,IF($AO377&gt;AV$23,COUNTIFS('Calendar Calcs'!$E$2:$E1344,AV$23),COUNTIFS('Calendar Calcs'!$E$2:$E1344,AV$23,'Calendar Calcs'!$D$2:$D1344,"&lt;="&amp;WEEKDAY($V377)))))</f>
        <v/>
      </c>
      <c r="AW377" s="69" t="str">
        <f>IF($AO377="","", IF($AO377&lt;AW$23,0,IF($AO377&gt;AW$23,COUNTIFS('Calendar Calcs'!$E$2:$E1344,AW$23),COUNTIFS('Calendar Calcs'!$E$2:$E1344,AW$23,'Calendar Calcs'!$D$2:$D1344,"&lt;="&amp;WEEKDAY($V377)))))</f>
        <v/>
      </c>
      <c r="AX377" s="69" t="str">
        <f>IF($AO377="","", IF($AO377&lt;AX$23,0,IF($AO377&gt;AX$23,COUNTIFS('Calendar Calcs'!$E$2:$E1344,AX$23),COUNTIFS('Calendar Calcs'!$E$2:$E1344,AX$23,'Calendar Calcs'!$D$2:$D1344,"&lt;="&amp;WEEKDAY($V377)))))</f>
        <v/>
      </c>
      <c r="AY377" s="69" t="str">
        <f>IF($W377="","",VLOOKUP($W377,'Calendar Calcs'!$B$2:$E1344,4,FALSE))</f>
        <v/>
      </c>
      <c r="AZ377" s="69" t="str">
        <f>IF($AY377="","",IF($AY377&gt;AZ$23,0,IF($AY377&lt;AZ$23,COUNTIFS('Calendar Calcs'!$E$2:$E1344,AZ$23),COUNTIFS('Calendar Calcs'!$E$2:$E1344,AZ$23,'Calendar Calcs'!$D$2:$D1344,"&gt;="&amp;WEEKDAY($W377)))))</f>
        <v/>
      </c>
      <c r="BA377" s="69" t="str">
        <f>IF($AY377="","",IF($AY377&gt;BA$23,0,IF($AY377&lt;BA$23,COUNTIFS('Calendar Calcs'!$E$2:$E1344,BA$23),COUNTIFS('Calendar Calcs'!$E$2:$E1344,BA$23,'Calendar Calcs'!$D$2:$D1344,"&gt;="&amp;WEEKDAY($W377)))))</f>
        <v/>
      </c>
      <c r="BB377" s="69" t="str">
        <f>IF($AY377="","",IF($AY377&gt;BB$23,0,IF($AY377&lt;BB$23,COUNTIFS('Calendar Calcs'!$E$2:$E1344,BB$23),COUNTIFS('Calendar Calcs'!$E$2:$E1344,BB$23,'Calendar Calcs'!$D$2:$D1344,"&gt;="&amp;WEEKDAY($W377)))))</f>
        <v/>
      </c>
      <c r="BC377" s="69" t="str">
        <f>IF($AY377="","",IF($AY377&gt;BC$23,0,IF($AY377&lt;BC$23,COUNTIFS('Calendar Calcs'!$E$2:$E1344,BC$23),COUNTIFS('Calendar Calcs'!$E$2:$E1344,BC$23,'Calendar Calcs'!$D$2:$D1344,"&gt;="&amp;WEEKDAY($W377)))))</f>
        <v/>
      </c>
      <c r="BD377" s="69" t="str">
        <f>IF($AY377="","",IF($AY377&gt;BD$23,0,IF($AY377&lt;BD$23,COUNTIFS('Calendar Calcs'!$E$2:$E1344,BD$23),COUNTIFS('Calendar Calcs'!$E$2:$E1344,BD$23,'Calendar Calcs'!$D$2:$D1344,"&gt;="&amp;WEEKDAY($W377)))))</f>
        <v/>
      </c>
      <c r="BE377" s="69" t="str">
        <f>IF($AY377="","",IF($AY377&gt;BE$23,0,IF($AY377&lt;BE$23,COUNTIFS('Calendar Calcs'!$E$2:$E1344,BE$23),COUNTIFS('Calendar Calcs'!$E$2:$E1344,BE$23,'Calendar Calcs'!$D$2:$D1344,"&gt;="&amp;WEEKDAY($W377)))))</f>
        <v/>
      </c>
      <c r="BF377" s="69" t="str">
        <f>IF($AY377="","",IF($AY377&gt;BF$23,0,IF($AY377&lt;BF$23,COUNTIFS('Calendar Calcs'!$E$2:$E1344,BF$23),COUNTIFS('Calendar Calcs'!$E$2:$E1344,BF$23,'Calendar Calcs'!$D$2:$D1344,"&gt;="&amp;WEEKDAY($W377)))))</f>
        <v/>
      </c>
      <c r="BG377" s="69" t="str">
        <f>IF($AY377="","",IF($AY377&gt;BG$23,0,IF($AY377&lt;BG$23,COUNTIFS('Calendar Calcs'!$E$2:$E1344,BG$23),COUNTIFS('Calendar Calcs'!$E$2:$E1344,BG$23,'Calendar Calcs'!$D$2:$D1344,"&gt;="&amp;WEEKDAY($W377)))))</f>
        <v/>
      </c>
      <c r="BH377" s="69">
        <f t="shared" si="113"/>
        <v>6</v>
      </c>
      <c r="BI377" s="69">
        <f>IF(Cover!$E$43="","",VLOOKUP(Cover!$E$43,'Calendar Calcs'!$B$2:$E1344,4,FALSE))</f>
        <v>1</v>
      </c>
      <c r="BJ377" s="69">
        <f>IF($BI377="","", IF($BI377&lt;BJ$23,0,IF($BI377&gt;=BJ$23,COUNTIFS('Calendar Calcs'!$E$2:$E1344,BJ$23),COUNTIFS('Calendar Calcs'!$E$2:$E1344,BJ$23,'Calendar Calcs'!$D$2:$D1344,"&lt;="&amp;WEEKDAY($V377)))))</f>
        <v>1</v>
      </c>
      <c r="BK377" s="69">
        <f t="shared" si="110"/>
        <v>6</v>
      </c>
      <c r="BN377" s="69" t="str">
        <f>IF(T377&gt;0,"FTE",IF(Cover!$E$47="Weekly",IF(S377&gt;29.75,"FTE","PTE"),IF(S377&gt;59.75,"FTE","PTE")))</f>
        <v>PTE</v>
      </c>
      <c r="BO377" s="69">
        <f>IF(BN377="FTE",30,IF(Cover!$E$47="Weekly",'STEP 2 EE Data'!S377,'STEP 2 EE Data'!S377/2))</f>
        <v>0</v>
      </c>
      <c r="BP377" s="209">
        <f t="shared" si="114"/>
        <v>0</v>
      </c>
      <c r="BQ377" s="209">
        <f t="shared" si="115"/>
        <v>0</v>
      </c>
      <c r="BR377" s="209">
        <f t="shared" si="116"/>
        <v>0</v>
      </c>
      <c r="BS377" s="209">
        <f t="shared" si="117"/>
        <v>0</v>
      </c>
      <c r="BT377" s="209">
        <f t="shared" si="118"/>
        <v>0</v>
      </c>
      <c r="BU377" s="209">
        <f t="shared" si="119"/>
        <v>0</v>
      </c>
      <c r="BV377" s="209">
        <f t="shared" si="120"/>
        <v>0</v>
      </c>
      <c r="BW377" s="209">
        <f t="shared" si="121"/>
        <v>0</v>
      </c>
      <c r="BX377" s="209">
        <f t="shared" si="122"/>
        <v>0</v>
      </c>
      <c r="CC377" s="210" t="str">
        <f>IF(B377="","",IF(C377="",IF(Cover!$E$47="Weekly",'STEP 3 EE Comp'!BI382*8,'STEP 3 EE Comp'!BI382*4),IF(Cover!$E$47="Weekly",'STEP 3 EE Comp'!BI382,'STEP 3 EE Comp'!BI382)))</f>
        <v/>
      </c>
      <c r="CD377" s="82" t="str">
        <f t="shared" si="123"/>
        <v/>
      </c>
      <c r="CE377" s="417">
        <f t="shared" si="124"/>
        <v>1</v>
      </c>
      <c r="CF377" s="82" t="str">
        <f t="shared" si="125"/>
        <v>Good</v>
      </c>
      <c r="CG377" s="82">
        <f t="shared" si="126"/>
        <v>0</v>
      </c>
      <c r="CH377" s="234">
        <f t="shared" si="127"/>
        <v>0</v>
      </c>
    </row>
    <row r="378" spans="1:86" s="69" customFormat="1" x14ac:dyDescent="0.3">
      <c r="A378" s="555"/>
      <c r="B378" s="52"/>
      <c r="C378" s="52"/>
      <c r="D378" s="52"/>
      <c r="E378" s="52"/>
      <c r="F378" s="507"/>
      <c r="G378" s="210">
        <f t="shared" si="128"/>
        <v>0</v>
      </c>
      <c r="H378" s="82">
        <f t="shared" si="109"/>
        <v>0</v>
      </c>
      <c r="I378" s="211"/>
      <c r="J378" s="441" t="s">
        <v>21</v>
      </c>
      <c r="K378" s="441" t="s">
        <v>21</v>
      </c>
      <c r="L378" s="441" t="s">
        <v>21</v>
      </c>
      <c r="M378" s="441" t="s">
        <v>21</v>
      </c>
      <c r="N378" s="568" t="s">
        <v>21</v>
      </c>
      <c r="O378" s="211"/>
      <c r="P378" s="212" t="str">
        <f>IF(B378="","",
IF(AND(V378="",W378="",B378&lt;&gt;""),"Employed",
IF(AND(V378&lt;&gt;"",W378="",B378&lt;&gt;""),"Terminated",
IF(AND(V378&lt;&gt;"",W378&lt;&gt;"",B378&lt;&gt;""),IF(W378&lt;Cover!$E$43,"Employed","Furloughed"),
IF(AND(V378="",W378&lt;&gt;"",B378&lt;&gt;""),IF(W378&lt;Cover!$E$43,"Employed","Rehired"))))))</f>
        <v/>
      </c>
      <c r="Q378" s="211"/>
      <c r="R378" s="536"/>
      <c r="S378" s="563"/>
      <c r="T378" s="536"/>
      <c r="U378" s="82">
        <f>IF(Cover!$E$47="Weekly",IF(T378&gt;0,T378,R378*S378),IF(T378&gt;0,T378,R378*S378)/2)</f>
        <v>0</v>
      </c>
      <c r="V378" s="564"/>
      <c r="W378" s="564"/>
      <c r="Y378" s="213" t="str">
        <f>IF($B378="","",IF('Actual Allocation Calc'!$AH$78="A",
IF($P378="Employed",$U378/7*BJ378,
IF(AND($P378="Terminated"),($U378/7*AP378),
IF(AND($P378="Furloughed"),($U378/7*AP378)+($U378/7*AZ378),
IF(AND($P378="Rehired"),($U378/7*AZ378),
IF(AND($P378="Terminated",AP378&gt;0),$U378,
IF($P378="Furloughed",IF(AP378&gt;0,$U378)+IF(AZ378&gt;0,$U378),
IF($P378="Rehired",IF(AZ378&gt;0,$U378)))))))),IF('Actual Allocation Calc'!$AH$78="C",'Actual Allocation Calc'!L378,'Actual Allocation Calc'!U378+IF($P378="Employed",$U378/7*BJ378,
IF(AND($P378="Terminated"),($U378/7*AP378),
IF(AND($P378="Furloughed"),($U378/7*AP378)+($U378/7*AZ378),
IF(AND($P378="Rehired"),($U378/7*AZ378),
IF(AND($P378="Terminated",AP378&gt;0),$U378,
IF($P378="Furloughed",IF(AP378&gt;0,$U378)+IF(AZ378&gt;0,$U378),
IF($P378="Rehired",IF(AZ378&gt;0,$U378))))))))*'Actual Allocation Calc'!$AH$99)))</f>
        <v/>
      </c>
      <c r="Z378" s="210" t="str">
        <f>IF($B378="","",IF('Actual Allocation Calc'!$AI$78="A",
IF($P378="Employed",$U378,
IF(AND($P378="Terminated"),($U378/7*AQ378),
IF(AND($P378="Furloughed"),($U378/7*AQ378)+($U378/7*BA378),
IF(AND($P378="Rehired"),($U378/7*BA378),
IF(AND($P378="Terminated",AQ378&gt;0),$U378,
IF($P378="Furloughed",IF(AQ378&gt;0,$U378)+IF(BA378&gt;0,$U378),
IF($P378="Rehired",IF(BA378&gt;0,$U378)))))))),IF('Actual Allocation Calc'!$AI$78="C",'Actual Allocation Calc'!M378,'Actual Allocation Calc'!V378+IF($P378="Employed",$U378,
IF(AND($P378="Terminated"),($U378/7*AQ378),
IF(AND($P378="Furloughed"),($U378/7*AQ378)+($U378/7*BA378),
IF(AND($P378="Rehired"),($U378/7*BA378),
IF(AND($P378="Terminated",AQ378&gt;0),$U378,
IF($P378="Furloughed",IF(AQ378&gt;0,$U378)+IF(BA378&gt;0,$U378),
IF($P378="Rehired",IF(BA378&gt;0,$U378))))))))*'Actual Allocation Calc'!$AI$99)))</f>
        <v/>
      </c>
      <c r="AA378" s="210" t="str">
        <f>IF($B378="","",IF('Actual Allocation Calc'!$AJ$78="A",
IF($P378="Employed",$U378,
IF(AND($P378="Terminated"),($U378/7*AR378),
IF(AND($P378="Furloughed"),($U378/7*AR378)+($U378/7*BB378),
IF(AND($P378="Rehired"),($U378/7*BB378),
IF(AND($P378="Terminated",AR378&gt;0),$U378,
IF($P378="Furloughed",IF(AR378&gt;0,$U378)+IF(BB378&gt;0,$U378),
IF($P378="Rehired",IF(BB378&gt;0,$U378)))))))),IF('Actual Allocation Calc'!$AJ$78="C",'Actual Allocation Calc'!N378,'Actual Allocation Calc'!W378+IF($P378="Employed",$U378,
IF(AND($P378="Terminated"),($U378/7*AR378),
IF(AND($P378="Furloughed"),($U378/7*AR378)+($U378/7*BB378),
IF(AND($P378="Rehired"),($U378/7*BB378),
IF(AND($P378="Terminated",AR378&gt;0),$U378,
IF($P378="Furloughed",IF(AR378&gt;0,$U378)+IF(BB378&gt;0,$U378),
IF($P378="Rehired",IF(BB378&gt;0,$U378))))))))*'Actual Allocation Calc'!$AJ$99)))</f>
        <v/>
      </c>
      <c r="AB378" s="210" t="str">
        <f>IF($B378="","",IF('Actual Allocation Calc'!$AK$78="A",
IF($P378="Employed",$U378,
IF(AND($P378="Terminated"),($U378/7*AS378),
IF(AND($P378="Furloughed"),($U378/7*AS378)+($U378/7*BC378),
IF(AND($P378="Rehired"),($U378/7*BC378),
IF(AND($P378="Terminated",AS378&gt;0),$U378,
IF($P378="Furloughed",IF(AS378&gt;0,$U378)+IF(BC378&gt;0,$U378),
IF($P378="Rehired",IF(BC378&gt;0,$U378)))))))),IF('Actual Allocation Calc'!$AK$78="C",'Actual Allocation Calc'!O378,'Actual Allocation Calc'!X378+IF($P378="Employed",$U378,
IF(AND($P378="Terminated"),($U378/7*AS378),
IF(AND($P378="Furloughed"),($U378/7*AS378)+($U378/7*BC378),
IF(AND($P378="Rehired"),($U378/7*BC378),
IF(AND($P378="Terminated",AS378&gt;0),$U378,
IF($P378="Furloughed",IF(AS378&gt;0,$U378)+IF(BC378&gt;0,$U378),
IF($P378="Rehired",IF(BC378&gt;0,$U378))))))))*'Actual Allocation Calc'!$AK$99)))</f>
        <v/>
      </c>
      <c r="AC378" s="210" t="str">
        <f>IF($B378="","",IF('Actual Allocation Calc'!$AL$78="A",
IF($P378="Employed",$U378,
IF(AND($P378="Terminated"),($U378/7*AT378),
IF(AND($P378="Furloughed"),($U378/7*AT378)+($U378/7*BD378),
IF(AND($P378="Rehired"),($U378/7*BD378),
IF(AND($P378="Terminated",AT378&gt;0),$U378,
IF($P378="Furloughed",IF(AT378&gt;0,$U378)+IF(BD378&gt;0,$U378),
IF($P378="Rehired",IF(BD378&gt;0,$U378)))))))),IF('Actual Allocation Calc'!$AL$78="C",'Actual Allocation Calc'!P378,'Actual Allocation Calc'!Y378+IF($P378="Employed",$U378,
IF(AND($P378="Terminated"),($U378/7*AT378),
IF(AND($P378="Furloughed"),($U378/7*AT378)+($U378/7*BD378),
IF(AND($P378="Rehired"),($U378/7*BD378),
IF(AND($P378="Terminated",AT378&gt;0),$U378,
IF($P378="Furloughed",IF(AT378&gt;0,$U378)+IF(BD378&gt;0,$U378),
IF($P378="Rehired",IF(BD378&gt;0,$U378))))))))*'Actual Allocation Calc'!$AL$99)))</f>
        <v/>
      </c>
      <c r="AD378" s="210" t="str">
        <f>IF($B378="","",IF('Actual Allocation Calc'!$AM$78="A",
IF($P378="Employed",$U378,
IF(AND($P378="Terminated"),($U378/7*AU378),
IF(AND($P378="Furloughed"),($U378/7*AU378)+($U378/7*BE378),
IF(AND($P378="Rehired"),($U378/7*BE378),
IF(AND($P378="Terminated",AU378&gt;0),$U378,
IF($P378="Furloughed",IF(AU378&gt;0,$U378)+IF(BE378&gt;0,$U378),
IF($P378="Rehired",IF(BE378&gt;0,$U378)))))))),IF('Actual Allocation Calc'!$AM$78="C",'Actual Allocation Calc'!Q378,'Actual Allocation Calc'!Z378+IF($P378="Employed",$U378,
IF(AND($P378="Terminated"),($U378/7*AU378),
IF(AND($P378="Furloughed"),($U378/7*AU378)+($U378/7*BE378),
IF(AND($P378="Rehired"),($U378/7*BE378),
IF(AND($P378="Terminated",AU378&gt;0),$U378,
IF($P378="Furloughed",IF(AU378&gt;0,$U378)+IF(BE378&gt;0,$U378),
IF($P378="Rehired",IF(BE378&gt;0,$U378))))))))*'Actual Allocation Calc'!$AM$99)))</f>
        <v/>
      </c>
      <c r="AE378" s="210" t="str">
        <f>IF($B378="","",IF('Actual Allocation Calc'!$AN$78="A",
IF($P378="Employed",$U378,
IF(AND($P378="Terminated"),($U378/7*AV378),
IF(AND($P378="Furloughed"),($U378/7*AV378)+($U378/7*BF378),
IF(AND($P378="Rehired"),($U378/7*BF378),
IF(AND($P378="Terminated",AV378&gt;0),$U378,
IF($P378="Furloughed",IF(AV378&gt;0,$U378)+IF(BF378&gt;0,$U378),
IF($P378="Rehired",IF(BF378&gt;0,$U378)))))))),IF('Actual Allocation Calc'!$AN$78="C",'Actual Allocation Calc'!R378,'Actual Allocation Calc'!AA378+IF($P378="Employed",$U378,
IF(AND($P378="Terminated"),($U378/7*AV378),
IF(AND($P378="Furloughed"),($U378/7*AV378)+($U378/7*BF378),
IF(AND($P378="Rehired"),($U378/7*BF378),
IF(AND($P378="Terminated",AV378&gt;0),$U378,
IF($P378="Furloughed",IF(AV378&gt;0,$U378)+IF(BF378&gt;0,$U378),
IF($P378="Rehired",IF(BF378&gt;0,$U378))))))))*'Actual Allocation Calc'!$AN$99)))</f>
        <v/>
      </c>
      <c r="AF378" s="210" t="str">
        <f>IF($B378="","",IF('Actual Allocation Calc'!$AO$78="A",
IF($P378="Employed",$U378,
IF(AND($P378="Terminated"),($U378/7*AW378),
IF(AND($P378="Furloughed"),($U378/7*AW378)+($U378/7*BG378),
IF(AND($P378="Rehired"),($U378/7*BG378),
IF(AND($P378="Terminated",AW378&gt;0),$U378,
IF($P378="Furloughed",IF(AW378&gt;0,$U378)+IF(BG378&gt;0,$U378),
IF($P378="Rehired",IF(BG378&gt;0,$U378)))))))),IF('Actual Allocation Calc'!$AO$78="C",'Actual Allocation Calc'!S378,'Actual Allocation Calc'!AB378+IF($P378="Employed",$U378,
IF(AND($P378="Terminated"),($U378/7*AW378),
IF(AND($P378="Furloughed"),($U378/7*AW378)+($U378/7*BG378),
IF(AND($P378="Rehired"),($U378/7*BG378),
IF(AND($P378="Terminated",AW378&gt;0),$U378,
IF($P378="Furloughed",IF(AW378&gt;0,$U378)+IF(BG378&gt;0,$U378),
IF($P378="Rehired",IF(BG378&gt;0,$U378))))))))*'Actual Allocation Calc'!$AO$99)))</f>
        <v/>
      </c>
      <c r="AG378" s="210" t="str">
        <f>IF($B378="","",IF('Actual Allocation Calc'!$AP$78="A",
IF($P378="Employed",$U378/7*BK378,
IF(AND($P378="Terminated"),($U378/7*AX378),
IF(AND($P378="Furloughed"),($U378/7*AX378)+($U378/7*BH378),
IF(AND($P378="Rehired"),($U378/7*BH378),
IF(AND($P378="Terminated",AX378&gt;0),$U378,
IF($P378="Furloughed",IF(AX378&gt;0,$U378)+IF(BH378&gt;0,$U378),
IF($P378="Rehired",IF(BH378&gt;0,$U378)))))))),IF('Actual Allocation Calc'!$AP$78="C",'Actual Allocation Calc'!T378,'Actual Allocation Calc'!AC378+IF($P378="Employed",$U378/7*BK378,
IF(AND($P378="Terminated"),($U378/7*AX378),
IF(AND($P378="Furloughed"),($U378/7*AX378)+($U378/7*BH378),
IF(AND($P378="Rehired"),($U378/7*BH378),
IF(AND($P378="Terminated",AX378&gt;0),$U378,
IF($P378="Furloughed",IF(AX378&gt;0,$U378)+IF(BH378&gt;0,$U378),
IF($P378="Rehired",IF(BH378&gt;0,$U378))))))))*'Actual Allocation Calc'!$AP$99)))</f>
        <v/>
      </c>
      <c r="AH378" s="536"/>
      <c r="AI378" s="82">
        <f t="shared" si="129"/>
        <v>0</v>
      </c>
      <c r="AJ378" s="210">
        <f t="shared" si="111"/>
        <v>0</v>
      </c>
      <c r="AK378" s="397" t="str">
        <f t="shared" si="112"/>
        <v/>
      </c>
      <c r="AM378" s="122"/>
      <c r="AO378" s="214" t="str">
        <f>IFERROR(IF($V378="","",VLOOKUP(V378,'Calendar Calcs'!$B$2:$E1345,4,FALSE)),0)</f>
        <v/>
      </c>
      <c r="AP378" s="69" t="str">
        <f>IF($AO378="","", IF($AO378&lt;AP$23,0,IF($AO378&gt;AP$23,COUNTIFS('Calendar Calcs'!$E$2:$E1345,AP$23),COUNTIFS('Calendar Calcs'!$E$2:$E1345,AP$23,'Calendar Calcs'!$D$2:$D1345,"&lt;="&amp;WEEKDAY($V378)))))</f>
        <v/>
      </c>
      <c r="AQ378" s="69" t="str">
        <f>IF($AO378="","", IF($AO378&lt;AQ$23,0,IF($AO378&gt;AQ$23,COUNTIFS('Calendar Calcs'!$E$2:$E1345,AQ$23),COUNTIFS('Calendar Calcs'!$E$2:$E1345,AQ$23,'Calendar Calcs'!$D$2:$D1345,"&lt;="&amp;WEEKDAY($V378)))))</f>
        <v/>
      </c>
      <c r="AR378" s="69" t="str">
        <f>IF($AO378="","", IF($AO378&lt;AR$23,0,IF($AO378&gt;AR$23,COUNTIFS('Calendar Calcs'!$E$2:$E1345,AR$23),COUNTIFS('Calendar Calcs'!$E$2:$E1345,AR$23,'Calendar Calcs'!$D$2:$D1345,"&lt;="&amp;WEEKDAY($V378)))))</f>
        <v/>
      </c>
      <c r="AS378" s="69" t="str">
        <f>IF($AO378="","", IF($AO378&lt;AS$23,0,IF($AO378&gt;AS$23,COUNTIFS('Calendar Calcs'!$E$2:$E1345,AS$23),COUNTIFS('Calendar Calcs'!$E$2:$E1345,AS$23,'Calendar Calcs'!$D$2:$D1345,"&lt;="&amp;WEEKDAY($V378)))))</f>
        <v/>
      </c>
      <c r="AT378" s="69" t="str">
        <f>IF($AO378="","", IF($AO378&lt;AT$23,0,IF($AO378&gt;AT$23,COUNTIFS('Calendar Calcs'!$E$2:$E1345,AT$23),COUNTIFS('Calendar Calcs'!$E$2:$E1345,AT$23,'Calendar Calcs'!$D$2:$D1345,"&lt;="&amp;WEEKDAY($V378)))))</f>
        <v/>
      </c>
      <c r="AU378" s="69" t="str">
        <f>IF($AO378="","", IF($AO378&lt;AU$23,0,IF($AO378&gt;AU$23,COUNTIFS('Calendar Calcs'!$E$2:$E1345,AU$23),COUNTIFS('Calendar Calcs'!$E$2:$E1345,AU$23,'Calendar Calcs'!$D$2:$D1345,"&lt;="&amp;WEEKDAY($V378)))))</f>
        <v/>
      </c>
      <c r="AV378" s="69" t="str">
        <f>IF($AO378="","", IF($AO378&lt;AV$23,0,IF($AO378&gt;AV$23,COUNTIFS('Calendar Calcs'!$E$2:$E1345,AV$23),COUNTIFS('Calendar Calcs'!$E$2:$E1345,AV$23,'Calendar Calcs'!$D$2:$D1345,"&lt;="&amp;WEEKDAY($V378)))))</f>
        <v/>
      </c>
      <c r="AW378" s="69" t="str">
        <f>IF($AO378="","", IF($AO378&lt;AW$23,0,IF($AO378&gt;AW$23,COUNTIFS('Calendar Calcs'!$E$2:$E1345,AW$23),COUNTIFS('Calendar Calcs'!$E$2:$E1345,AW$23,'Calendar Calcs'!$D$2:$D1345,"&lt;="&amp;WEEKDAY($V378)))))</f>
        <v/>
      </c>
      <c r="AX378" s="69" t="str">
        <f>IF($AO378="","", IF($AO378&lt;AX$23,0,IF($AO378&gt;AX$23,COUNTIFS('Calendar Calcs'!$E$2:$E1345,AX$23),COUNTIFS('Calendar Calcs'!$E$2:$E1345,AX$23,'Calendar Calcs'!$D$2:$D1345,"&lt;="&amp;WEEKDAY($V378)))))</f>
        <v/>
      </c>
      <c r="AY378" s="69" t="str">
        <f>IF($W378="","",VLOOKUP($W378,'Calendar Calcs'!$B$2:$E1345,4,FALSE))</f>
        <v/>
      </c>
      <c r="AZ378" s="69" t="str">
        <f>IF($AY378="","",IF($AY378&gt;AZ$23,0,IF($AY378&lt;AZ$23,COUNTIFS('Calendar Calcs'!$E$2:$E1345,AZ$23),COUNTIFS('Calendar Calcs'!$E$2:$E1345,AZ$23,'Calendar Calcs'!$D$2:$D1345,"&gt;="&amp;WEEKDAY($W378)))))</f>
        <v/>
      </c>
      <c r="BA378" s="69" t="str">
        <f>IF($AY378="","",IF($AY378&gt;BA$23,0,IF($AY378&lt;BA$23,COUNTIFS('Calendar Calcs'!$E$2:$E1345,BA$23),COUNTIFS('Calendar Calcs'!$E$2:$E1345,BA$23,'Calendar Calcs'!$D$2:$D1345,"&gt;="&amp;WEEKDAY($W378)))))</f>
        <v/>
      </c>
      <c r="BB378" s="69" t="str">
        <f>IF($AY378="","",IF($AY378&gt;BB$23,0,IF($AY378&lt;BB$23,COUNTIFS('Calendar Calcs'!$E$2:$E1345,BB$23),COUNTIFS('Calendar Calcs'!$E$2:$E1345,BB$23,'Calendar Calcs'!$D$2:$D1345,"&gt;="&amp;WEEKDAY($W378)))))</f>
        <v/>
      </c>
      <c r="BC378" s="69" t="str">
        <f>IF($AY378="","",IF($AY378&gt;BC$23,0,IF($AY378&lt;BC$23,COUNTIFS('Calendar Calcs'!$E$2:$E1345,BC$23),COUNTIFS('Calendar Calcs'!$E$2:$E1345,BC$23,'Calendar Calcs'!$D$2:$D1345,"&gt;="&amp;WEEKDAY($W378)))))</f>
        <v/>
      </c>
      <c r="BD378" s="69" t="str">
        <f>IF($AY378="","",IF($AY378&gt;BD$23,0,IF($AY378&lt;BD$23,COUNTIFS('Calendar Calcs'!$E$2:$E1345,BD$23),COUNTIFS('Calendar Calcs'!$E$2:$E1345,BD$23,'Calendar Calcs'!$D$2:$D1345,"&gt;="&amp;WEEKDAY($W378)))))</f>
        <v/>
      </c>
      <c r="BE378" s="69" t="str">
        <f>IF($AY378="","",IF($AY378&gt;BE$23,0,IF($AY378&lt;BE$23,COUNTIFS('Calendar Calcs'!$E$2:$E1345,BE$23),COUNTIFS('Calendar Calcs'!$E$2:$E1345,BE$23,'Calendar Calcs'!$D$2:$D1345,"&gt;="&amp;WEEKDAY($W378)))))</f>
        <v/>
      </c>
      <c r="BF378" s="69" t="str">
        <f>IF($AY378="","",IF($AY378&gt;BF$23,0,IF($AY378&lt;BF$23,COUNTIFS('Calendar Calcs'!$E$2:$E1345,BF$23),COUNTIFS('Calendar Calcs'!$E$2:$E1345,BF$23,'Calendar Calcs'!$D$2:$D1345,"&gt;="&amp;WEEKDAY($W378)))))</f>
        <v/>
      </c>
      <c r="BG378" s="69" t="str">
        <f>IF($AY378="","",IF($AY378&gt;BG$23,0,IF($AY378&lt;BG$23,COUNTIFS('Calendar Calcs'!$E$2:$E1345,BG$23),COUNTIFS('Calendar Calcs'!$E$2:$E1345,BG$23,'Calendar Calcs'!$D$2:$D1345,"&gt;="&amp;WEEKDAY($W378)))))</f>
        <v/>
      </c>
      <c r="BH378" s="69">
        <f t="shared" si="113"/>
        <v>6</v>
      </c>
      <c r="BI378" s="69">
        <f>IF(Cover!$E$43="","",VLOOKUP(Cover!$E$43,'Calendar Calcs'!$B$2:$E1345,4,FALSE))</f>
        <v>1</v>
      </c>
      <c r="BJ378" s="69">
        <f>IF($BI378="","", IF($BI378&lt;BJ$23,0,IF($BI378&gt;=BJ$23,COUNTIFS('Calendar Calcs'!$E$2:$E1345,BJ$23),COUNTIFS('Calendar Calcs'!$E$2:$E1345,BJ$23,'Calendar Calcs'!$D$2:$D1345,"&lt;="&amp;WEEKDAY($V378)))))</f>
        <v>1</v>
      </c>
      <c r="BK378" s="69">
        <f t="shared" si="110"/>
        <v>6</v>
      </c>
      <c r="BN378" s="69" t="str">
        <f>IF(T378&gt;0,"FTE",IF(Cover!$E$47="Weekly",IF(S378&gt;29.75,"FTE","PTE"),IF(S378&gt;59.75,"FTE","PTE")))</f>
        <v>PTE</v>
      </c>
      <c r="BO378" s="69">
        <f>IF(BN378="FTE",30,IF(Cover!$E$47="Weekly",'STEP 2 EE Data'!S378,'STEP 2 EE Data'!S378/2))</f>
        <v>0</v>
      </c>
      <c r="BP378" s="209">
        <f t="shared" si="114"/>
        <v>0</v>
      </c>
      <c r="BQ378" s="209">
        <f t="shared" si="115"/>
        <v>0</v>
      </c>
      <c r="BR378" s="209">
        <f t="shared" si="116"/>
        <v>0</v>
      </c>
      <c r="BS378" s="209">
        <f t="shared" si="117"/>
        <v>0</v>
      </c>
      <c r="BT378" s="209">
        <f t="shared" si="118"/>
        <v>0</v>
      </c>
      <c r="BU378" s="209">
        <f t="shared" si="119"/>
        <v>0</v>
      </c>
      <c r="BV378" s="209">
        <f t="shared" si="120"/>
        <v>0</v>
      </c>
      <c r="BW378" s="209">
        <f t="shared" si="121"/>
        <v>0</v>
      </c>
      <c r="BX378" s="209">
        <f t="shared" si="122"/>
        <v>0</v>
      </c>
      <c r="CC378" s="210" t="str">
        <f>IF(B378="","",IF(C378="",IF(Cover!$E$47="Weekly",'STEP 3 EE Comp'!BI383*8,'STEP 3 EE Comp'!BI383*4),IF(Cover!$E$47="Weekly",'STEP 3 EE Comp'!BI383,'STEP 3 EE Comp'!BI383)))</f>
        <v/>
      </c>
      <c r="CD378" s="82" t="str">
        <f t="shared" si="123"/>
        <v/>
      </c>
      <c r="CE378" s="417">
        <f t="shared" si="124"/>
        <v>1</v>
      </c>
      <c r="CF378" s="82" t="str">
        <f t="shared" si="125"/>
        <v>Good</v>
      </c>
      <c r="CG378" s="82">
        <f t="shared" si="126"/>
        <v>0</v>
      </c>
      <c r="CH378" s="234">
        <f t="shared" si="127"/>
        <v>0</v>
      </c>
    </row>
    <row r="379" spans="1:86" s="69" customFormat="1" x14ac:dyDescent="0.3">
      <c r="A379" s="555"/>
      <c r="B379" s="52"/>
      <c r="C379" s="52"/>
      <c r="D379" s="52"/>
      <c r="E379" s="52"/>
      <c r="F379" s="507"/>
      <c r="G379" s="210">
        <f t="shared" si="128"/>
        <v>0</v>
      </c>
      <c r="H379" s="82">
        <f t="shared" si="109"/>
        <v>0</v>
      </c>
      <c r="I379" s="211"/>
      <c r="J379" s="441" t="s">
        <v>21</v>
      </c>
      <c r="K379" s="441" t="s">
        <v>21</v>
      </c>
      <c r="L379" s="441" t="s">
        <v>21</v>
      </c>
      <c r="M379" s="441" t="s">
        <v>21</v>
      </c>
      <c r="N379" s="568" t="s">
        <v>21</v>
      </c>
      <c r="O379" s="211"/>
      <c r="P379" s="212" t="str">
        <f>IF(B379="","",
IF(AND(V379="",W379="",B379&lt;&gt;""),"Employed",
IF(AND(V379&lt;&gt;"",W379="",B379&lt;&gt;""),"Terminated",
IF(AND(V379&lt;&gt;"",W379&lt;&gt;"",B379&lt;&gt;""),IF(W379&lt;Cover!$E$43,"Employed","Furloughed"),
IF(AND(V379="",W379&lt;&gt;"",B379&lt;&gt;""),IF(W379&lt;Cover!$E$43,"Employed","Rehired"))))))</f>
        <v/>
      </c>
      <c r="Q379" s="211"/>
      <c r="R379" s="536"/>
      <c r="S379" s="563"/>
      <c r="T379" s="536"/>
      <c r="U379" s="82">
        <f>IF(Cover!$E$47="Weekly",IF(T379&gt;0,T379,R379*S379),IF(T379&gt;0,T379,R379*S379)/2)</f>
        <v>0</v>
      </c>
      <c r="V379" s="564"/>
      <c r="W379" s="564"/>
      <c r="Y379" s="213" t="str">
        <f>IF($B379="","",IF('Actual Allocation Calc'!$AH$78="A",
IF($P379="Employed",$U379/7*BJ379,
IF(AND($P379="Terminated"),($U379/7*AP379),
IF(AND($P379="Furloughed"),($U379/7*AP379)+($U379/7*AZ379),
IF(AND($P379="Rehired"),($U379/7*AZ379),
IF(AND($P379="Terminated",AP379&gt;0),$U379,
IF($P379="Furloughed",IF(AP379&gt;0,$U379)+IF(AZ379&gt;0,$U379),
IF($P379="Rehired",IF(AZ379&gt;0,$U379)))))))),IF('Actual Allocation Calc'!$AH$78="C",'Actual Allocation Calc'!L379,'Actual Allocation Calc'!U379+IF($P379="Employed",$U379/7*BJ379,
IF(AND($P379="Terminated"),($U379/7*AP379),
IF(AND($P379="Furloughed"),($U379/7*AP379)+($U379/7*AZ379),
IF(AND($P379="Rehired"),($U379/7*AZ379),
IF(AND($P379="Terminated",AP379&gt;0),$U379,
IF($P379="Furloughed",IF(AP379&gt;0,$U379)+IF(AZ379&gt;0,$U379),
IF($P379="Rehired",IF(AZ379&gt;0,$U379))))))))*'Actual Allocation Calc'!$AH$99)))</f>
        <v/>
      </c>
      <c r="Z379" s="210" t="str">
        <f>IF($B379="","",IF('Actual Allocation Calc'!$AI$78="A",
IF($P379="Employed",$U379,
IF(AND($P379="Terminated"),($U379/7*AQ379),
IF(AND($P379="Furloughed"),($U379/7*AQ379)+($U379/7*BA379),
IF(AND($P379="Rehired"),($U379/7*BA379),
IF(AND($P379="Terminated",AQ379&gt;0),$U379,
IF($P379="Furloughed",IF(AQ379&gt;0,$U379)+IF(BA379&gt;0,$U379),
IF($P379="Rehired",IF(BA379&gt;0,$U379)))))))),IF('Actual Allocation Calc'!$AI$78="C",'Actual Allocation Calc'!M379,'Actual Allocation Calc'!V379+IF($P379="Employed",$U379,
IF(AND($P379="Terminated"),($U379/7*AQ379),
IF(AND($P379="Furloughed"),($U379/7*AQ379)+($U379/7*BA379),
IF(AND($P379="Rehired"),($U379/7*BA379),
IF(AND($P379="Terminated",AQ379&gt;0),$U379,
IF($P379="Furloughed",IF(AQ379&gt;0,$U379)+IF(BA379&gt;0,$U379),
IF($P379="Rehired",IF(BA379&gt;0,$U379))))))))*'Actual Allocation Calc'!$AI$99)))</f>
        <v/>
      </c>
      <c r="AA379" s="210" t="str">
        <f>IF($B379="","",IF('Actual Allocation Calc'!$AJ$78="A",
IF($P379="Employed",$U379,
IF(AND($P379="Terminated"),($U379/7*AR379),
IF(AND($P379="Furloughed"),($U379/7*AR379)+($U379/7*BB379),
IF(AND($P379="Rehired"),($U379/7*BB379),
IF(AND($P379="Terminated",AR379&gt;0),$U379,
IF($P379="Furloughed",IF(AR379&gt;0,$U379)+IF(BB379&gt;0,$U379),
IF($P379="Rehired",IF(BB379&gt;0,$U379)))))))),IF('Actual Allocation Calc'!$AJ$78="C",'Actual Allocation Calc'!N379,'Actual Allocation Calc'!W379+IF($P379="Employed",$U379,
IF(AND($P379="Terminated"),($U379/7*AR379),
IF(AND($P379="Furloughed"),($U379/7*AR379)+($U379/7*BB379),
IF(AND($P379="Rehired"),($U379/7*BB379),
IF(AND($P379="Terminated",AR379&gt;0),$U379,
IF($P379="Furloughed",IF(AR379&gt;0,$U379)+IF(BB379&gt;0,$U379),
IF($P379="Rehired",IF(BB379&gt;0,$U379))))))))*'Actual Allocation Calc'!$AJ$99)))</f>
        <v/>
      </c>
      <c r="AB379" s="210" t="str">
        <f>IF($B379="","",IF('Actual Allocation Calc'!$AK$78="A",
IF($P379="Employed",$U379,
IF(AND($P379="Terminated"),($U379/7*AS379),
IF(AND($P379="Furloughed"),($U379/7*AS379)+($U379/7*BC379),
IF(AND($P379="Rehired"),($U379/7*BC379),
IF(AND($P379="Terminated",AS379&gt;0),$U379,
IF($P379="Furloughed",IF(AS379&gt;0,$U379)+IF(BC379&gt;0,$U379),
IF($P379="Rehired",IF(BC379&gt;0,$U379)))))))),IF('Actual Allocation Calc'!$AK$78="C",'Actual Allocation Calc'!O379,'Actual Allocation Calc'!X379+IF($P379="Employed",$U379,
IF(AND($P379="Terminated"),($U379/7*AS379),
IF(AND($P379="Furloughed"),($U379/7*AS379)+($U379/7*BC379),
IF(AND($P379="Rehired"),($U379/7*BC379),
IF(AND($P379="Terminated",AS379&gt;0),$U379,
IF($P379="Furloughed",IF(AS379&gt;0,$U379)+IF(BC379&gt;0,$U379),
IF($P379="Rehired",IF(BC379&gt;0,$U379))))))))*'Actual Allocation Calc'!$AK$99)))</f>
        <v/>
      </c>
      <c r="AC379" s="210" t="str">
        <f>IF($B379="","",IF('Actual Allocation Calc'!$AL$78="A",
IF($P379="Employed",$U379,
IF(AND($P379="Terminated"),($U379/7*AT379),
IF(AND($P379="Furloughed"),($U379/7*AT379)+($U379/7*BD379),
IF(AND($P379="Rehired"),($U379/7*BD379),
IF(AND($P379="Terminated",AT379&gt;0),$U379,
IF($P379="Furloughed",IF(AT379&gt;0,$U379)+IF(BD379&gt;0,$U379),
IF($P379="Rehired",IF(BD379&gt;0,$U379)))))))),IF('Actual Allocation Calc'!$AL$78="C",'Actual Allocation Calc'!P379,'Actual Allocation Calc'!Y379+IF($P379="Employed",$U379,
IF(AND($P379="Terminated"),($U379/7*AT379),
IF(AND($P379="Furloughed"),($U379/7*AT379)+($U379/7*BD379),
IF(AND($P379="Rehired"),($U379/7*BD379),
IF(AND($P379="Terminated",AT379&gt;0),$U379,
IF($P379="Furloughed",IF(AT379&gt;0,$U379)+IF(BD379&gt;0,$U379),
IF($P379="Rehired",IF(BD379&gt;0,$U379))))))))*'Actual Allocation Calc'!$AL$99)))</f>
        <v/>
      </c>
      <c r="AD379" s="210" t="str">
        <f>IF($B379="","",IF('Actual Allocation Calc'!$AM$78="A",
IF($P379="Employed",$U379,
IF(AND($P379="Terminated"),($U379/7*AU379),
IF(AND($P379="Furloughed"),($U379/7*AU379)+($U379/7*BE379),
IF(AND($P379="Rehired"),($U379/7*BE379),
IF(AND($P379="Terminated",AU379&gt;0),$U379,
IF($P379="Furloughed",IF(AU379&gt;0,$U379)+IF(BE379&gt;0,$U379),
IF($P379="Rehired",IF(BE379&gt;0,$U379)))))))),IF('Actual Allocation Calc'!$AM$78="C",'Actual Allocation Calc'!Q379,'Actual Allocation Calc'!Z379+IF($P379="Employed",$U379,
IF(AND($P379="Terminated"),($U379/7*AU379),
IF(AND($P379="Furloughed"),($U379/7*AU379)+($U379/7*BE379),
IF(AND($P379="Rehired"),($U379/7*BE379),
IF(AND($P379="Terminated",AU379&gt;0),$U379,
IF($P379="Furloughed",IF(AU379&gt;0,$U379)+IF(BE379&gt;0,$U379),
IF($P379="Rehired",IF(BE379&gt;0,$U379))))))))*'Actual Allocation Calc'!$AM$99)))</f>
        <v/>
      </c>
      <c r="AE379" s="210" t="str">
        <f>IF($B379="","",IF('Actual Allocation Calc'!$AN$78="A",
IF($P379="Employed",$U379,
IF(AND($P379="Terminated"),($U379/7*AV379),
IF(AND($P379="Furloughed"),($U379/7*AV379)+($U379/7*BF379),
IF(AND($P379="Rehired"),($U379/7*BF379),
IF(AND($P379="Terminated",AV379&gt;0),$U379,
IF($P379="Furloughed",IF(AV379&gt;0,$U379)+IF(BF379&gt;0,$U379),
IF($P379="Rehired",IF(BF379&gt;0,$U379)))))))),IF('Actual Allocation Calc'!$AN$78="C",'Actual Allocation Calc'!R379,'Actual Allocation Calc'!AA379+IF($P379="Employed",$U379,
IF(AND($P379="Terminated"),($U379/7*AV379),
IF(AND($P379="Furloughed"),($U379/7*AV379)+($U379/7*BF379),
IF(AND($P379="Rehired"),($U379/7*BF379),
IF(AND($P379="Terminated",AV379&gt;0),$U379,
IF($P379="Furloughed",IF(AV379&gt;0,$U379)+IF(BF379&gt;0,$U379),
IF($P379="Rehired",IF(BF379&gt;0,$U379))))))))*'Actual Allocation Calc'!$AN$99)))</f>
        <v/>
      </c>
      <c r="AF379" s="210" t="str">
        <f>IF($B379="","",IF('Actual Allocation Calc'!$AO$78="A",
IF($P379="Employed",$U379,
IF(AND($P379="Terminated"),($U379/7*AW379),
IF(AND($P379="Furloughed"),($U379/7*AW379)+($U379/7*BG379),
IF(AND($P379="Rehired"),($U379/7*BG379),
IF(AND($P379="Terminated",AW379&gt;0),$U379,
IF($P379="Furloughed",IF(AW379&gt;0,$U379)+IF(BG379&gt;0,$U379),
IF($P379="Rehired",IF(BG379&gt;0,$U379)))))))),IF('Actual Allocation Calc'!$AO$78="C",'Actual Allocation Calc'!S379,'Actual Allocation Calc'!AB379+IF($P379="Employed",$U379,
IF(AND($P379="Terminated"),($U379/7*AW379),
IF(AND($P379="Furloughed"),($U379/7*AW379)+($U379/7*BG379),
IF(AND($P379="Rehired"),($U379/7*BG379),
IF(AND($P379="Terminated",AW379&gt;0),$U379,
IF($P379="Furloughed",IF(AW379&gt;0,$U379)+IF(BG379&gt;0,$U379),
IF($P379="Rehired",IF(BG379&gt;0,$U379))))))))*'Actual Allocation Calc'!$AO$99)))</f>
        <v/>
      </c>
      <c r="AG379" s="210" t="str">
        <f>IF($B379="","",IF('Actual Allocation Calc'!$AP$78="A",
IF($P379="Employed",$U379/7*BK379,
IF(AND($P379="Terminated"),($U379/7*AX379),
IF(AND($P379="Furloughed"),($U379/7*AX379)+($U379/7*BH379),
IF(AND($P379="Rehired"),($U379/7*BH379),
IF(AND($P379="Terminated",AX379&gt;0),$U379,
IF($P379="Furloughed",IF(AX379&gt;0,$U379)+IF(BH379&gt;0,$U379),
IF($P379="Rehired",IF(BH379&gt;0,$U379)))))))),IF('Actual Allocation Calc'!$AP$78="C",'Actual Allocation Calc'!T379,'Actual Allocation Calc'!AC379+IF($P379="Employed",$U379/7*BK379,
IF(AND($P379="Terminated"),($U379/7*AX379),
IF(AND($P379="Furloughed"),($U379/7*AX379)+($U379/7*BH379),
IF(AND($P379="Rehired"),($U379/7*BH379),
IF(AND($P379="Terminated",AX379&gt;0),$U379,
IF($P379="Furloughed",IF(AX379&gt;0,$U379)+IF(BH379&gt;0,$U379),
IF($P379="Rehired",IF(BH379&gt;0,$U379))))))))*'Actual Allocation Calc'!$AP$99)))</f>
        <v/>
      </c>
      <c r="AH379" s="536"/>
      <c r="AI379" s="82">
        <f t="shared" si="129"/>
        <v>0</v>
      </c>
      <c r="AJ379" s="210">
        <f t="shared" si="111"/>
        <v>0</v>
      </c>
      <c r="AK379" s="397" t="str">
        <f t="shared" si="112"/>
        <v/>
      </c>
      <c r="AM379" s="122"/>
      <c r="AO379" s="214" t="str">
        <f>IFERROR(IF($V379="","",VLOOKUP(V379,'Calendar Calcs'!$B$2:$E1346,4,FALSE)),0)</f>
        <v/>
      </c>
      <c r="AP379" s="69" t="str">
        <f>IF($AO379="","", IF($AO379&lt;AP$23,0,IF($AO379&gt;AP$23,COUNTIFS('Calendar Calcs'!$E$2:$E1346,AP$23),COUNTIFS('Calendar Calcs'!$E$2:$E1346,AP$23,'Calendar Calcs'!$D$2:$D1346,"&lt;="&amp;WEEKDAY($V379)))))</f>
        <v/>
      </c>
      <c r="AQ379" s="69" t="str">
        <f>IF($AO379="","", IF($AO379&lt;AQ$23,0,IF($AO379&gt;AQ$23,COUNTIFS('Calendar Calcs'!$E$2:$E1346,AQ$23),COUNTIFS('Calendar Calcs'!$E$2:$E1346,AQ$23,'Calendar Calcs'!$D$2:$D1346,"&lt;="&amp;WEEKDAY($V379)))))</f>
        <v/>
      </c>
      <c r="AR379" s="69" t="str">
        <f>IF($AO379="","", IF($AO379&lt;AR$23,0,IF($AO379&gt;AR$23,COUNTIFS('Calendar Calcs'!$E$2:$E1346,AR$23),COUNTIFS('Calendar Calcs'!$E$2:$E1346,AR$23,'Calendar Calcs'!$D$2:$D1346,"&lt;="&amp;WEEKDAY($V379)))))</f>
        <v/>
      </c>
      <c r="AS379" s="69" t="str">
        <f>IF($AO379="","", IF($AO379&lt;AS$23,0,IF($AO379&gt;AS$23,COUNTIFS('Calendar Calcs'!$E$2:$E1346,AS$23),COUNTIFS('Calendar Calcs'!$E$2:$E1346,AS$23,'Calendar Calcs'!$D$2:$D1346,"&lt;="&amp;WEEKDAY($V379)))))</f>
        <v/>
      </c>
      <c r="AT379" s="69" t="str">
        <f>IF($AO379="","", IF($AO379&lt;AT$23,0,IF($AO379&gt;AT$23,COUNTIFS('Calendar Calcs'!$E$2:$E1346,AT$23),COUNTIFS('Calendar Calcs'!$E$2:$E1346,AT$23,'Calendar Calcs'!$D$2:$D1346,"&lt;="&amp;WEEKDAY($V379)))))</f>
        <v/>
      </c>
      <c r="AU379" s="69" t="str">
        <f>IF($AO379="","", IF($AO379&lt;AU$23,0,IF($AO379&gt;AU$23,COUNTIFS('Calendar Calcs'!$E$2:$E1346,AU$23),COUNTIFS('Calendar Calcs'!$E$2:$E1346,AU$23,'Calendar Calcs'!$D$2:$D1346,"&lt;="&amp;WEEKDAY($V379)))))</f>
        <v/>
      </c>
      <c r="AV379" s="69" t="str">
        <f>IF($AO379="","", IF($AO379&lt;AV$23,0,IF($AO379&gt;AV$23,COUNTIFS('Calendar Calcs'!$E$2:$E1346,AV$23),COUNTIFS('Calendar Calcs'!$E$2:$E1346,AV$23,'Calendar Calcs'!$D$2:$D1346,"&lt;="&amp;WEEKDAY($V379)))))</f>
        <v/>
      </c>
      <c r="AW379" s="69" t="str">
        <f>IF($AO379="","", IF($AO379&lt;AW$23,0,IF($AO379&gt;AW$23,COUNTIFS('Calendar Calcs'!$E$2:$E1346,AW$23),COUNTIFS('Calendar Calcs'!$E$2:$E1346,AW$23,'Calendar Calcs'!$D$2:$D1346,"&lt;="&amp;WEEKDAY($V379)))))</f>
        <v/>
      </c>
      <c r="AX379" s="69" t="str">
        <f>IF($AO379="","", IF($AO379&lt;AX$23,0,IF($AO379&gt;AX$23,COUNTIFS('Calendar Calcs'!$E$2:$E1346,AX$23),COUNTIFS('Calendar Calcs'!$E$2:$E1346,AX$23,'Calendar Calcs'!$D$2:$D1346,"&lt;="&amp;WEEKDAY($V379)))))</f>
        <v/>
      </c>
      <c r="AY379" s="69" t="str">
        <f>IF($W379="","",VLOOKUP($W379,'Calendar Calcs'!$B$2:$E1346,4,FALSE))</f>
        <v/>
      </c>
      <c r="AZ379" s="69" t="str">
        <f>IF($AY379="","",IF($AY379&gt;AZ$23,0,IF($AY379&lt;AZ$23,COUNTIFS('Calendar Calcs'!$E$2:$E1346,AZ$23),COUNTIFS('Calendar Calcs'!$E$2:$E1346,AZ$23,'Calendar Calcs'!$D$2:$D1346,"&gt;="&amp;WEEKDAY($W379)))))</f>
        <v/>
      </c>
      <c r="BA379" s="69" t="str">
        <f>IF($AY379="","",IF($AY379&gt;BA$23,0,IF($AY379&lt;BA$23,COUNTIFS('Calendar Calcs'!$E$2:$E1346,BA$23),COUNTIFS('Calendar Calcs'!$E$2:$E1346,BA$23,'Calendar Calcs'!$D$2:$D1346,"&gt;="&amp;WEEKDAY($W379)))))</f>
        <v/>
      </c>
      <c r="BB379" s="69" t="str">
        <f>IF($AY379="","",IF($AY379&gt;BB$23,0,IF($AY379&lt;BB$23,COUNTIFS('Calendar Calcs'!$E$2:$E1346,BB$23),COUNTIFS('Calendar Calcs'!$E$2:$E1346,BB$23,'Calendar Calcs'!$D$2:$D1346,"&gt;="&amp;WEEKDAY($W379)))))</f>
        <v/>
      </c>
      <c r="BC379" s="69" t="str">
        <f>IF($AY379="","",IF($AY379&gt;BC$23,0,IF($AY379&lt;BC$23,COUNTIFS('Calendar Calcs'!$E$2:$E1346,BC$23),COUNTIFS('Calendar Calcs'!$E$2:$E1346,BC$23,'Calendar Calcs'!$D$2:$D1346,"&gt;="&amp;WEEKDAY($W379)))))</f>
        <v/>
      </c>
      <c r="BD379" s="69" t="str">
        <f>IF($AY379="","",IF($AY379&gt;BD$23,0,IF($AY379&lt;BD$23,COUNTIFS('Calendar Calcs'!$E$2:$E1346,BD$23),COUNTIFS('Calendar Calcs'!$E$2:$E1346,BD$23,'Calendar Calcs'!$D$2:$D1346,"&gt;="&amp;WEEKDAY($W379)))))</f>
        <v/>
      </c>
      <c r="BE379" s="69" t="str">
        <f>IF($AY379="","",IF($AY379&gt;BE$23,0,IF($AY379&lt;BE$23,COUNTIFS('Calendar Calcs'!$E$2:$E1346,BE$23),COUNTIFS('Calendar Calcs'!$E$2:$E1346,BE$23,'Calendar Calcs'!$D$2:$D1346,"&gt;="&amp;WEEKDAY($W379)))))</f>
        <v/>
      </c>
      <c r="BF379" s="69" t="str">
        <f>IF($AY379="","",IF($AY379&gt;BF$23,0,IF($AY379&lt;BF$23,COUNTIFS('Calendar Calcs'!$E$2:$E1346,BF$23),COUNTIFS('Calendar Calcs'!$E$2:$E1346,BF$23,'Calendar Calcs'!$D$2:$D1346,"&gt;="&amp;WEEKDAY($W379)))))</f>
        <v/>
      </c>
      <c r="BG379" s="69" t="str">
        <f>IF($AY379="","",IF($AY379&gt;BG$23,0,IF($AY379&lt;BG$23,COUNTIFS('Calendar Calcs'!$E$2:$E1346,BG$23),COUNTIFS('Calendar Calcs'!$E$2:$E1346,BG$23,'Calendar Calcs'!$D$2:$D1346,"&gt;="&amp;WEEKDAY($W379)))))</f>
        <v/>
      </c>
      <c r="BH379" s="69">
        <f t="shared" si="113"/>
        <v>6</v>
      </c>
      <c r="BI379" s="69">
        <f>IF(Cover!$E$43="","",VLOOKUP(Cover!$E$43,'Calendar Calcs'!$B$2:$E1346,4,FALSE))</f>
        <v>1</v>
      </c>
      <c r="BJ379" s="69">
        <f>IF($BI379="","", IF($BI379&lt;BJ$23,0,IF($BI379&gt;=BJ$23,COUNTIFS('Calendar Calcs'!$E$2:$E1346,BJ$23),COUNTIFS('Calendar Calcs'!$E$2:$E1346,BJ$23,'Calendar Calcs'!$D$2:$D1346,"&lt;="&amp;WEEKDAY($V379)))))</f>
        <v>1</v>
      </c>
      <c r="BK379" s="69">
        <f t="shared" si="110"/>
        <v>6</v>
      </c>
      <c r="BN379" s="69" t="str">
        <f>IF(T379&gt;0,"FTE",IF(Cover!$E$47="Weekly",IF(S379&gt;29.75,"FTE","PTE"),IF(S379&gt;59.75,"FTE","PTE")))</f>
        <v>PTE</v>
      </c>
      <c r="BO379" s="69">
        <f>IF(BN379="FTE",30,IF(Cover!$E$47="Weekly",'STEP 2 EE Data'!S379,'STEP 2 EE Data'!S379/2))</f>
        <v>0</v>
      </c>
      <c r="BP379" s="209">
        <f t="shared" si="114"/>
        <v>0</v>
      </c>
      <c r="BQ379" s="209">
        <f t="shared" si="115"/>
        <v>0</v>
      </c>
      <c r="BR379" s="209">
        <f t="shared" si="116"/>
        <v>0</v>
      </c>
      <c r="BS379" s="209">
        <f t="shared" si="117"/>
        <v>0</v>
      </c>
      <c r="BT379" s="209">
        <f t="shared" si="118"/>
        <v>0</v>
      </c>
      <c r="BU379" s="209">
        <f t="shared" si="119"/>
        <v>0</v>
      </c>
      <c r="BV379" s="209">
        <f t="shared" si="120"/>
        <v>0</v>
      </c>
      <c r="BW379" s="209">
        <f t="shared" si="121"/>
        <v>0</v>
      </c>
      <c r="BX379" s="209">
        <f t="shared" si="122"/>
        <v>0</v>
      </c>
      <c r="CC379" s="210" t="str">
        <f>IF(B379="","",IF(C379="",IF(Cover!$E$47="Weekly",'STEP 3 EE Comp'!BI384*8,'STEP 3 EE Comp'!BI384*4),IF(Cover!$E$47="Weekly",'STEP 3 EE Comp'!BI384,'STEP 3 EE Comp'!BI384)))</f>
        <v/>
      </c>
      <c r="CD379" s="82" t="str">
        <f t="shared" si="123"/>
        <v/>
      </c>
      <c r="CE379" s="417">
        <f t="shared" si="124"/>
        <v>1</v>
      </c>
      <c r="CF379" s="82" t="str">
        <f t="shared" si="125"/>
        <v>Good</v>
      </c>
      <c r="CG379" s="82">
        <f t="shared" si="126"/>
        <v>0</v>
      </c>
      <c r="CH379" s="234">
        <f t="shared" si="127"/>
        <v>0</v>
      </c>
    </row>
    <row r="380" spans="1:86" s="69" customFormat="1" x14ac:dyDescent="0.3">
      <c r="A380" s="555"/>
      <c r="B380" s="52"/>
      <c r="C380" s="52"/>
      <c r="D380" s="52"/>
      <c r="E380" s="52"/>
      <c r="F380" s="507"/>
      <c r="G380" s="210">
        <f t="shared" si="128"/>
        <v>0</v>
      </c>
      <c r="H380" s="82">
        <f t="shared" si="109"/>
        <v>0</v>
      </c>
      <c r="I380" s="211"/>
      <c r="J380" s="441" t="s">
        <v>21</v>
      </c>
      <c r="K380" s="441" t="s">
        <v>21</v>
      </c>
      <c r="L380" s="441" t="s">
        <v>21</v>
      </c>
      <c r="M380" s="441" t="s">
        <v>21</v>
      </c>
      <c r="N380" s="568" t="s">
        <v>21</v>
      </c>
      <c r="O380" s="211"/>
      <c r="P380" s="212" t="str">
        <f>IF(B380="","",
IF(AND(V380="",W380="",B380&lt;&gt;""),"Employed",
IF(AND(V380&lt;&gt;"",W380="",B380&lt;&gt;""),"Terminated",
IF(AND(V380&lt;&gt;"",W380&lt;&gt;"",B380&lt;&gt;""),IF(W380&lt;Cover!$E$43,"Employed","Furloughed"),
IF(AND(V380="",W380&lt;&gt;"",B380&lt;&gt;""),IF(W380&lt;Cover!$E$43,"Employed","Rehired"))))))</f>
        <v/>
      </c>
      <c r="Q380" s="211"/>
      <c r="R380" s="536"/>
      <c r="S380" s="563"/>
      <c r="T380" s="536"/>
      <c r="U380" s="82">
        <f>IF(Cover!$E$47="Weekly",IF(T380&gt;0,T380,R380*S380),IF(T380&gt;0,T380,R380*S380)/2)</f>
        <v>0</v>
      </c>
      <c r="V380" s="564"/>
      <c r="W380" s="564"/>
      <c r="Y380" s="213" t="str">
        <f>IF($B380="","",IF('Actual Allocation Calc'!$AH$78="A",
IF($P380="Employed",$U380/7*BJ380,
IF(AND($P380="Terminated"),($U380/7*AP380),
IF(AND($P380="Furloughed"),($U380/7*AP380)+($U380/7*AZ380),
IF(AND($P380="Rehired"),($U380/7*AZ380),
IF(AND($P380="Terminated",AP380&gt;0),$U380,
IF($P380="Furloughed",IF(AP380&gt;0,$U380)+IF(AZ380&gt;0,$U380),
IF($P380="Rehired",IF(AZ380&gt;0,$U380)))))))),IF('Actual Allocation Calc'!$AH$78="C",'Actual Allocation Calc'!L380,'Actual Allocation Calc'!U380+IF($P380="Employed",$U380/7*BJ380,
IF(AND($P380="Terminated"),($U380/7*AP380),
IF(AND($P380="Furloughed"),($U380/7*AP380)+($U380/7*AZ380),
IF(AND($P380="Rehired"),($U380/7*AZ380),
IF(AND($P380="Terminated",AP380&gt;0),$U380,
IF($P380="Furloughed",IF(AP380&gt;0,$U380)+IF(AZ380&gt;0,$U380),
IF($P380="Rehired",IF(AZ380&gt;0,$U380))))))))*'Actual Allocation Calc'!$AH$99)))</f>
        <v/>
      </c>
      <c r="Z380" s="210" t="str">
        <f>IF($B380="","",IF('Actual Allocation Calc'!$AI$78="A",
IF($P380="Employed",$U380,
IF(AND($P380="Terminated"),($U380/7*AQ380),
IF(AND($P380="Furloughed"),($U380/7*AQ380)+($U380/7*BA380),
IF(AND($P380="Rehired"),($U380/7*BA380),
IF(AND($P380="Terminated",AQ380&gt;0),$U380,
IF($P380="Furloughed",IF(AQ380&gt;0,$U380)+IF(BA380&gt;0,$U380),
IF($P380="Rehired",IF(BA380&gt;0,$U380)))))))),IF('Actual Allocation Calc'!$AI$78="C",'Actual Allocation Calc'!M380,'Actual Allocation Calc'!V380+IF($P380="Employed",$U380,
IF(AND($P380="Terminated"),($U380/7*AQ380),
IF(AND($P380="Furloughed"),($U380/7*AQ380)+($U380/7*BA380),
IF(AND($P380="Rehired"),($U380/7*BA380),
IF(AND($P380="Terminated",AQ380&gt;0),$U380,
IF($P380="Furloughed",IF(AQ380&gt;0,$U380)+IF(BA380&gt;0,$U380),
IF($P380="Rehired",IF(BA380&gt;0,$U380))))))))*'Actual Allocation Calc'!$AI$99)))</f>
        <v/>
      </c>
      <c r="AA380" s="210" t="str">
        <f>IF($B380="","",IF('Actual Allocation Calc'!$AJ$78="A",
IF($P380="Employed",$U380,
IF(AND($P380="Terminated"),($U380/7*AR380),
IF(AND($P380="Furloughed"),($U380/7*AR380)+($U380/7*BB380),
IF(AND($P380="Rehired"),($U380/7*BB380),
IF(AND($P380="Terminated",AR380&gt;0),$U380,
IF($P380="Furloughed",IF(AR380&gt;0,$U380)+IF(BB380&gt;0,$U380),
IF($P380="Rehired",IF(BB380&gt;0,$U380)))))))),IF('Actual Allocation Calc'!$AJ$78="C",'Actual Allocation Calc'!N380,'Actual Allocation Calc'!W380+IF($P380="Employed",$U380,
IF(AND($P380="Terminated"),($U380/7*AR380),
IF(AND($P380="Furloughed"),($U380/7*AR380)+($U380/7*BB380),
IF(AND($P380="Rehired"),($U380/7*BB380),
IF(AND($P380="Terminated",AR380&gt;0),$U380,
IF($P380="Furloughed",IF(AR380&gt;0,$U380)+IF(BB380&gt;0,$U380),
IF($P380="Rehired",IF(BB380&gt;0,$U380))))))))*'Actual Allocation Calc'!$AJ$99)))</f>
        <v/>
      </c>
      <c r="AB380" s="210" t="str">
        <f>IF($B380="","",IF('Actual Allocation Calc'!$AK$78="A",
IF($P380="Employed",$U380,
IF(AND($P380="Terminated"),($U380/7*AS380),
IF(AND($P380="Furloughed"),($U380/7*AS380)+($U380/7*BC380),
IF(AND($P380="Rehired"),($U380/7*BC380),
IF(AND($P380="Terminated",AS380&gt;0),$U380,
IF($P380="Furloughed",IF(AS380&gt;0,$U380)+IF(BC380&gt;0,$U380),
IF($P380="Rehired",IF(BC380&gt;0,$U380)))))))),IF('Actual Allocation Calc'!$AK$78="C",'Actual Allocation Calc'!O380,'Actual Allocation Calc'!X380+IF($P380="Employed",$U380,
IF(AND($P380="Terminated"),($U380/7*AS380),
IF(AND($P380="Furloughed"),($U380/7*AS380)+($U380/7*BC380),
IF(AND($P380="Rehired"),($U380/7*BC380),
IF(AND($P380="Terminated",AS380&gt;0),$U380,
IF($P380="Furloughed",IF(AS380&gt;0,$U380)+IF(BC380&gt;0,$U380),
IF($P380="Rehired",IF(BC380&gt;0,$U380))))))))*'Actual Allocation Calc'!$AK$99)))</f>
        <v/>
      </c>
      <c r="AC380" s="210" t="str">
        <f>IF($B380="","",IF('Actual Allocation Calc'!$AL$78="A",
IF($P380="Employed",$U380,
IF(AND($P380="Terminated"),($U380/7*AT380),
IF(AND($P380="Furloughed"),($U380/7*AT380)+($U380/7*BD380),
IF(AND($P380="Rehired"),($U380/7*BD380),
IF(AND($P380="Terminated",AT380&gt;0),$U380,
IF($P380="Furloughed",IF(AT380&gt;0,$U380)+IF(BD380&gt;0,$U380),
IF($P380="Rehired",IF(BD380&gt;0,$U380)))))))),IF('Actual Allocation Calc'!$AL$78="C",'Actual Allocation Calc'!P380,'Actual Allocation Calc'!Y380+IF($P380="Employed",$U380,
IF(AND($P380="Terminated"),($U380/7*AT380),
IF(AND($P380="Furloughed"),($U380/7*AT380)+($U380/7*BD380),
IF(AND($P380="Rehired"),($U380/7*BD380),
IF(AND($P380="Terminated",AT380&gt;0),$U380,
IF($P380="Furloughed",IF(AT380&gt;0,$U380)+IF(BD380&gt;0,$U380),
IF($P380="Rehired",IF(BD380&gt;0,$U380))))))))*'Actual Allocation Calc'!$AL$99)))</f>
        <v/>
      </c>
      <c r="AD380" s="210" t="str">
        <f>IF($B380="","",IF('Actual Allocation Calc'!$AM$78="A",
IF($P380="Employed",$U380,
IF(AND($P380="Terminated"),($U380/7*AU380),
IF(AND($P380="Furloughed"),($U380/7*AU380)+($U380/7*BE380),
IF(AND($P380="Rehired"),($U380/7*BE380),
IF(AND($P380="Terminated",AU380&gt;0),$U380,
IF($P380="Furloughed",IF(AU380&gt;0,$U380)+IF(BE380&gt;0,$U380),
IF($P380="Rehired",IF(BE380&gt;0,$U380)))))))),IF('Actual Allocation Calc'!$AM$78="C",'Actual Allocation Calc'!Q380,'Actual Allocation Calc'!Z380+IF($P380="Employed",$U380,
IF(AND($P380="Terminated"),($U380/7*AU380),
IF(AND($P380="Furloughed"),($U380/7*AU380)+($U380/7*BE380),
IF(AND($P380="Rehired"),($U380/7*BE380),
IF(AND($P380="Terminated",AU380&gt;0),$U380,
IF($P380="Furloughed",IF(AU380&gt;0,$U380)+IF(BE380&gt;0,$U380),
IF($P380="Rehired",IF(BE380&gt;0,$U380))))))))*'Actual Allocation Calc'!$AM$99)))</f>
        <v/>
      </c>
      <c r="AE380" s="210" t="str">
        <f>IF($B380="","",IF('Actual Allocation Calc'!$AN$78="A",
IF($P380="Employed",$U380,
IF(AND($P380="Terminated"),($U380/7*AV380),
IF(AND($P380="Furloughed"),($U380/7*AV380)+($U380/7*BF380),
IF(AND($P380="Rehired"),($U380/7*BF380),
IF(AND($P380="Terminated",AV380&gt;0),$U380,
IF($P380="Furloughed",IF(AV380&gt;0,$U380)+IF(BF380&gt;0,$U380),
IF($P380="Rehired",IF(BF380&gt;0,$U380)))))))),IF('Actual Allocation Calc'!$AN$78="C",'Actual Allocation Calc'!R380,'Actual Allocation Calc'!AA380+IF($P380="Employed",$U380,
IF(AND($P380="Terminated"),($U380/7*AV380),
IF(AND($P380="Furloughed"),($U380/7*AV380)+($U380/7*BF380),
IF(AND($P380="Rehired"),($U380/7*BF380),
IF(AND($P380="Terminated",AV380&gt;0),$U380,
IF($P380="Furloughed",IF(AV380&gt;0,$U380)+IF(BF380&gt;0,$U380),
IF($P380="Rehired",IF(BF380&gt;0,$U380))))))))*'Actual Allocation Calc'!$AN$99)))</f>
        <v/>
      </c>
      <c r="AF380" s="210" t="str">
        <f>IF($B380="","",IF('Actual Allocation Calc'!$AO$78="A",
IF($P380="Employed",$U380,
IF(AND($P380="Terminated"),($U380/7*AW380),
IF(AND($P380="Furloughed"),($U380/7*AW380)+($U380/7*BG380),
IF(AND($P380="Rehired"),($U380/7*BG380),
IF(AND($P380="Terminated",AW380&gt;0),$U380,
IF($P380="Furloughed",IF(AW380&gt;0,$U380)+IF(BG380&gt;0,$U380),
IF($P380="Rehired",IF(BG380&gt;0,$U380)))))))),IF('Actual Allocation Calc'!$AO$78="C",'Actual Allocation Calc'!S380,'Actual Allocation Calc'!AB380+IF($P380="Employed",$U380,
IF(AND($P380="Terminated"),($U380/7*AW380),
IF(AND($P380="Furloughed"),($U380/7*AW380)+($U380/7*BG380),
IF(AND($P380="Rehired"),($U380/7*BG380),
IF(AND($P380="Terminated",AW380&gt;0),$U380,
IF($P380="Furloughed",IF(AW380&gt;0,$U380)+IF(BG380&gt;0,$U380),
IF($P380="Rehired",IF(BG380&gt;0,$U380))))))))*'Actual Allocation Calc'!$AO$99)))</f>
        <v/>
      </c>
      <c r="AG380" s="210" t="str">
        <f>IF($B380="","",IF('Actual Allocation Calc'!$AP$78="A",
IF($P380="Employed",$U380/7*BK380,
IF(AND($P380="Terminated"),($U380/7*AX380),
IF(AND($P380="Furloughed"),($U380/7*AX380)+($U380/7*BH380),
IF(AND($P380="Rehired"),($U380/7*BH380),
IF(AND($P380="Terminated",AX380&gt;0),$U380,
IF($P380="Furloughed",IF(AX380&gt;0,$U380)+IF(BH380&gt;0,$U380),
IF($P380="Rehired",IF(BH380&gt;0,$U380)))))))),IF('Actual Allocation Calc'!$AP$78="C",'Actual Allocation Calc'!T380,'Actual Allocation Calc'!AC380+IF($P380="Employed",$U380/7*BK380,
IF(AND($P380="Terminated"),($U380/7*AX380),
IF(AND($P380="Furloughed"),($U380/7*AX380)+($U380/7*BH380),
IF(AND($P380="Rehired"),($U380/7*BH380),
IF(AND($P380="Terminated",AX380&gt;0),$U380,
IF($P380="Furloughed",IF(AX380&gt;0,$U380)+IF(BH380&gt;0,$U380),
IF($P380="Rehired",IF(BH380&gt;0,$U380))))))))*'Actual Allocation Calc'!$AP$99)))</f>
        <v/>
      </c>
      <c r="AH380" s="536"/>
      <c r="AI380" s="82">
        <f t="shared" si="129"/>
        <v>0</v>
      </c>
      <c r="AJ380" s="210">
        <f t="shared" si="111"/>
        <v>0</v>
      </c>
      <c r="AK380" s="397" t="str">
        <f t="shared" si="112"/>
        <v/>
      </c>
      <c r="AM380" s="122"/>
      <c r="AO380" s="214" t="str">
        <f>IFERROR(IF($V380="","",VLOOKUP(V380,'Calendar Calcs'!$B$2:$E1347,4,FALSE)),0)</f>
        <v/>
      </c>
      <c r="AP380" s="69" t="str">
        <f>IF($AO380="","", IF($AO380&lt;AP$23,0,IF($AO380&gt;AP$23,COUNTIFS('Calendar Calcs'!$E$2:$E1347,AP$23),COUNTIFS('Calendar Calcs'!$E$2:$E1347,AP$23,'Calendar Calcs'!$D$2:$D1347,"&lt;="&amp;WEEKDAY($V380)))))</f>
        <v/>
      </c>
      <c r="AQ380" s="69" t="str">
        <f>IF($AO380="","", IF($AO380&lt;AQ$23,0,IF($AO380&gt;AQ$23,COUNTIFS('Calendar Calcs'!$E$2:$E1347,AQ$23),COUNTIFS('Calendar Calcs'!$E$2:$E1347,AQ$23,'Calendar Calcs'!$D$2:$D1347,"&lt;="&amp;WEEKDAY($V380)))))</f>
        <v/>
      </c>
      <c r="AR380" s="69" t="str">
        <f>IF($AO380="","", IF($AO380&lt;AR$23,0,IF($AO380&gt;AR$23,COUNTIFS('Calendar Calcs'!$E$2:$E1347,AR$23),COUNTIFS('Calendar Calcs'!$E$2:$E1347,AR$23,'Calendar Calcs'!$D$2:$D1347,"&lt;="&amp;WEEKDAY($V380)))))</f>
        <v/>
      </c>
      <c r="AS380" s="69" t="str">
        <f>IF($AO380="","", IF($AO380&lt;AS$23,0,IF($AO380&gt;AS$23,COUNTIFS('Calendar Calcs'!$E$2:$E1347,AS$23),COUNTIFS('Calendar Calcs'!$E$2:$E1347,AS$23,'Calendar Calcs'!$D$2:$D1347,"&lt;="&amp;WEEKDAY($V380)))))</f>
        <v/>
      </c>
      <c r="AT380" s="69" t="str">
        <f>IF($AO380="","", IF($AO380&lt;AT$23,0,IF($AO380&gt;AT$23,COUNTIFS('Calendar Calcs'!$E$2:$E1347,AT$23),COUNTIFS('Calendar Calcs'!$E$2:$E1347,AT$23,'Calendar Calcs'!$D$2:$D1347,"&lt;="&amp;WEEKDAY($V380)))))</f>
        <v/>
      </c>
      <c r="AU380" s="69" t="str">
        <f>IF($AO380="","", IF($AO380&lt;AU$23,0,IF($AO380&gt;AU$23,COUNTIFS('Calendar Calcs'!$E$2:$E1347,AU$23),COUNTIFS('Calendar Calcs'!$E$2:$E1347,AU$23,'Calendar Calcs'!$D$2:$D1347,"&lt;="&amp;WEEKDAY($V380)))))</f>
        <v/>
      </c>
      <c r="AV380" s="69" t="str">
        <f>IF($AO380="","", IF($AO380&lt;AV$23,0,IF($AO380&gt;AV$23,COUNTIFS('Calendar Calcs'!$E$2:$E1347,AV$23),COUNTIFS('Calendar Calcs'!$E$2:$E1347,AV$23,'Calendar Calcs'!$D$2:$D1347,"&lt;="&amp;WEEKDAY($V380)))))</f>
        <v/>
      </c>
      <c r="AW380" s="69" t="str">
        <f>IF($AO380="","", IF($AO380&lt;AW$23,0,IF($AO380&gt;AW$23,COUNTIFS('Calendar Calcs'!$E$2:$E1347,AW$23),COUNTIFS('Calendar Calcs'!$E$2:$E1347,AW$23,'Calendar Calcs'!$D$2:$D1347,"&lt;="&amp;WEEKDAY($V380)))))</f>
        <v/>
      </c>
      <c r="AX380" s="69" t="str">
        <f>IF($AO380="","", IF($AO380&lt;AX$23,0,IF($AO380&gt;AX$23,COUNTIFS('Calendar Calcs'!$E$2:$E1347,AX$23),COUNTIFS('Calendar Calcs'!$E$2:$E1347,AX$23,'Calendar Calcs'!$D$2:$D1347,"&lt;="&amp;WEEKDAY($V380)))))</f>
        <v/>
      </c>
      <c r="AY380" s="69" t="str">
        <f>IF($W380="","",VLOOKUP($W380,'Calendar Calcs'!$B$2:$E1347,4,FALSE))</f>
        <v/>
      </c>
      <c r="AZ380" s="69" t="str">
        <f>IF($AY380="","",IF($AY380&gt;AZ$23,0,IF($AY380&lt;AZ$23,COUNTIFS('Calendar Calcs'!$E$2:$E1347,AZ$23),COUNTIFS('Calendar Calcs'!$E$2:$E1347,AZ$23,'Calendar Calcs'!$D$2:$D1347,"&gt;="&amp;WEEKDAY($W380)))))</f>
        <v/>
      </c>
      <c r="BA380" s="69" t="str">
        <f>IF($AY380="","",IF($AY380&gt;BA$23,0,IF($AY380&lt;BA$23,COUNTIFS('Calendar Calcs'!$E$2:$E1347,BA$23),COUNTIFS('Calendar Calcs'!$E$2:$E1347,BA$23,'Calendar Calcs'!$D$2:$D1347,"&gt;="&amp;WEEKDAY($W380)))))</f>
        <v/>
      </c>
      <c r="BB380" s="69" t="str">
        <f>IF($AY380="","",IF($AY380&gt;BB$23,0,IF($AY380&lt;BB$23,COUNTIFS('Calendar Calcs'!$E$2:$E1347,BB$23),COUNTIFS('Calendar Calcs'!$E$2:$E1347,BB$23,'Calendar Calcs'!$D$2:$D1347,"&gt;="&amp;WEEKDAY($W380)))))</f>
        <v/>
      </c>
      <c r="BC380" s="69" t="str">
        <f>IF($AY380="","",IF($AY380&gt;BC$23,0,IF($AY380&lt;BC$23,COUNTIFS('Calendar Calcs'!$E$2:$E1347,BC$23),COUNTIFS('Calendar Calcs'!$E$2:$E1347,BC$23,'Calendar Calcs'!$D$2:$D1347,"&gt;="&amp;WEEKDAY($W380)))))</f>
        <v/>
      </c>
      <c r="BD380" s="69" t="str">
        <f>IF($AY380="","",IF($AY380&gt;BD$23,0,IF($AY380&lt;BD$23,COUNTIFS('Calendar Calcs'!$E$2:$E1347,BD$23),COUNTIFS('Calendar Calcs'!$E$2:$E1347,BD$23,'Calendar Calcs'!$D$2:$D1347,"&gt;="&amp;WEEKDAY($W380)))))</f>
        <v/>
      </c>
      <c r="BE380" s="69" t="str">
        <f>IF($AY380="","",IF($AY380&gt;BE$23,0,IF($AY380&lt;BE$23,COUNTIFS('Calendar Calcs'!$E$2:$E1347,BE$23),COUNTIFS('Calendar Calcs'!$E$2:$E1347,BE$23,'Calendar Calcs'!$D$2:$D1347,"&gt;="&amp;WEEKDAY($W380)))))</f>
        <v/>
      </c>
      <c r="BF380" s="69" t="str">
        <f>IF($AY380="","",IF($AY380&gt;BF$23,0,IF($AY380&lt;BF$23,COUNTIFS('Calendar Calcs'!$E$2:$E1347,BF$23),COUNTIFS('Calendar Calcs'!$E$2:$E1347,BF$23,'Calendar Calcs'!$D$2:$D1347,"&gt;="&amp;WEEKDAY($W380)))))</f>
        <v/>
      </c>
      <c r="BG380" s="69" t="str">
        <f>IF($AY380="","",IF($AY380&gt;BG$23,0,IF($AY380&lt;BG$23,COUNTIFS('Calendar Calcs'!$E$2:$E1347,BG$23),COUNTIFS('Calendar Calcs'!$E$2:$E1347,BG$23,'Calendar Calcs'!$D$2:$D1347,"&gt;="&amp;WEEKDAY($W380)))))</f>
        <v/>
      </c>
      <c r="BH380" s="69">
        <f t="shared" si="113"/>
        <v>6</v>
      </c>
      <c r="BI380" s="69">
        <f>IF(Cover!$E$43="","",VLOOKUP(Cover!$E$43,'Calendar Calcs'!$B$2:$E1347,4,FALSE))</f>
        <v>1</v>
      </c>
      <c r="BJ380" s="69">
        <f>IF($BI380="","", IF($BI380&lt;BJ$23,0,IF($BI380&gt;=BJ$23,COUNTIFS('Calendar Calcs'!$E$2:$E1347,BJ$23),COUNTIFS('Calendar Calcs'!$E$2:$E1347,BJ$23,'Calendar Calcs'!$D$2:$D1347,"&lt;="&amp;WEEKDAY($V380)))))</f>
        <v>1</v>
      </c>
      <c r="BK380" s="69">
        <f t="shared" si="110"/>
        <v>6</v>
      </c>
      <c r="BN380" s="69" t="str">
        <f>IF(T380&gt;0,"FTE",IF(Cover!$E$47="Weekly",IF(S380&gt;29.75,"FTE","PTE"),IF(S380&gt;59.75,"FTE","PTE")))</f>
        <v>PTE</v>
      </c>
      <c r="BO380" s="69">
        <f>IF(BN380="FTE",30,IF(Cover!$E$47="Weekly",'STEP 2 EE Data'!S380,'STEP 2 EE Data'!S380/2))</f>
        <v>0</v>
      </c>
      <c r="BP380" s="209">
        <f t="shared" si="114"/>
        <v>0</v>
      </c>
      <c r="BQ380" s="209">
        <f t="shared" si="115"/>
        <v>0</v>
      </c>
      <c r="BR380" s="209">
        <f t="shared" si="116"/>
        <v>0</v>
      </c>
      <c r="BS380" s="209">
        <f t="shared" si="117"/>
        <v>0</v>
      </c>
      <c r="BT380" s="209">
        <f t="shared" si="118"/>
        <v>0</v>
      </c>
      <c r="BU380" s="209">
        <f t="shared" si="119"/>
        <v>0</v>
      </c>
      <c r="BV380" s="209">
        <f t="shared" si="120"/>
        <v>0</v>
      </c>
      <c r="BW380" s="209">
        <f t="shared" si="121"/>
        <v>0</v>
      </c>
      <c r="BX380" s="209">
        <f t="shared" si="122"/>
        <v>0</v>
      </c>
      <c r="CC380" s="210" t="str">
        <f>IF(B380="","",IF(C380="",IF(Cover!$E$47="Weekly",'STEP 3 EE Comp'!BI385*8,'STEP 3 EE Comp'!BI385*4),IF(Cover!$E$47="Weekly",'STEP 3 EE Comp'!BI385,'STEP 3 EE Comp'!BI385)))</f>
        <v/>
      </c>
      <c r="CD380" s="82" t="str">
        <f t="shared" si="123"/>
        <v/>
      </c>
      <c r="CE380" s="417">
        <f t="shared" si="124"/>
        <v>1</v>
      </c>
      <c r="CF380" s="82" t="str">
        <f t="shared" si="125"/>
        <v>Good</v>
      </c>
      <c r="CG380" s="82">
        <f t="shared" si="126"/>
        <v>0</v>
      </c>
      <c r="CH380" s="234">
        <f t="shared" si="127"/>
        <v>0</v>
      </c>
    </row>
    <row r="381" spans="1:86" s="69" customFormat="1" x14ac:dyDescent="0.3">
      <c r="A381" s="555"/>
      <c r="B381" s="52"/>
      <c r="C381" s="52"/>
      <c r="D381" s="52"/>
      <c r="E381" s="52"/>
      <c r="F381" s="507"/>
      <c r="G381" s="210">
        <f t="shared" si="128"/>
        <v>0</v>
      </c>
      <c r="H381" s="82">
        <f t="shared" si="109"/>
        <v>0</v>
      </c>
      <c r="I381" s="211"/>
      <c r="J381" s="441" t="s">
        <v>21</v>
      </c>
      <c r="K381" s="441" t="s">
        <v>21</v>
      </c>
      <c r="L381" s="441" t="s">
        <v>21</v>
      </c>
      <c r="M381" s="441" t="s">
        <v>21</v>
      </c>
      <c r="N381" s="568" t="s">
        <v>21</v>
      </c>
      <c r="O381" s="211"/>
      <c r="P381" s="212" t="str">
        <f>IF(B381="","",
IF(AND(V381="",W381="",B381&lt;&gt;""),"Employed",
IF(AND(V381&lt;&gt;"",W381="",B381&lt;&gt;""),"Terminated",
IF(AND(V381&lt;&gt;"",W381&lt;&gt;"",B381&lt;&gt;""),IF(W381&lt;Cover!$E$43,"Employed","Furloughed"),
IF(AND(V381="",W381&lt;&gt;"",B381&lt;&gt;""),IF(W381&lt;Cover!$E$43,"Employed","Rehired"))))))</f>
        <v/>
      </c>
      <c r="Q381" s="211"/>
      <c r="R381" s="536"/>
      <c r="S381" s="563"/>
      <c r="T381" s="536"/>
      <c r="U381" s="82">
        <f>IF(Cover!$E$47="Weekly",IF(T381&gt;0,T381,R381*S381),IF(T381&gt;0,T381,R381*S381)/2)</f>
        <v>0</v>
      </c>
      <c r="V381" s="564"/>
      <c r="W381" s="564"/>
      <c r="Y381" s="213" t="str">
        <f>IF($B381="","",IF('Actual Allocation Calc'!$AH$78="A",
IF($P381="Employed",$U381/7*BJ381,
IF(AND($P381="Terminated"),($U381/7*AP381),
IF(AND($P381="Furloughed"),($U381/7*AP381)+($U381/7*AZ381),
IF(AND($P381="Rehired"),($U381/7*AZ381),
IF(AND($P381="Terminated",AP381&gt;0),$U381,
IF($P381="Furloughed",IF(AP381&gt;0,$U381)+IF(AZ381&gt;0,$U381),
IF($P381="Rehired",IF(AZ381&gt;0,$U381)))))))),IF('Actual Allocation Calc'!$AH$78="C",'Actual Allocation Calc'!L381,'Actual Allocation Calc'!U381+IF($P381="Employed",$U381/7*BJ381,
IF(AND($P381="Terminated"),($U381/7*AP381),
IF(AND($P381="Furloughed"),($U381/7*AP381)+($U381/7*AZ381),
IF(AND($P381="Rehired"),($U381/7*AZ381),
IF(AND($P381="Terminated",AP381&gt;0),$U381,
IF($P381="Furloughed",IF(AP381&gt;0,$U381)+IF(AZ381&gt;0,$U381),
IF($P381="Rehired",IF(AZ381&gt;0,$U381))))))))*'Actual Allocation Calc'!$AH$99)))</f>
        <v/>
      </c>
      <c r="Z381" s="210" t="str">
        <f>IF($B381="","",IF('Actual Allocation Calc'!$AI$78="A",
IF($P381="Employed",$U381,
IF(AND($P381="Terminated"),($U381/7*AQ381),
IF(AND($P381="Furloughed"),($U381/7*AQ381)+($U381/7*BA381),
IF(AND($P381="Rehired"),($U381/7*BA381),
IF(AND($P381="Terminated",AQ381&gt;0),$U381,
IF($P381="Furloughed",IF(AQ381&gt;0,$U381)+IF(BA381&gt;0,$U381),
IF($P381="Rehired",IF(BA381&gt;0,$U381)))))))),IF('Actual Allocation Calc'!$AI$78="C",'Actual Allocation Calc'!M381,'Actual Allocation Calc'!V381+IF($P381="Employed",$U381,
IF(AND($P381="Terminated"),($U381/7*AQ381),
IF(AND($P381="Furloughed"),($U381/7*AQ381)+($U381/7*BA381),
IF(AND($P381="Rehired"),($U381/7*BA381),
IF(AND($P381="Terminated",AQ381&gt;0),$U381,
IF($P381="Furloughed",IF(AQ381&gt;0,$U381)+IF(BA381&gt;0,$U381),
IF($P381="Rehired",IF(BA381&gt;0,$U381))))))))*'Actual Allocation Calc'!$AI$99)))</f>
        <v/>
      </c>
      <c r="AA381" s="210" t="str">
        <f>IF($B381="","",IF('Actual Allocation Calc'!$AJ$78="A",
IF($P381="Employed",$U381,
IF(AND($P381="Terminated"),($U381/7*AR381),
IF(AND($P381="Furloughed"),($U381/7*AR381)+($U381/7*BB381),
IF(AND($P381="Rehired"),($U381/7*BB381),
IF(AND($P381="Terminated",AR381&gt;0),$U381,
IF($P381="Furloughed",IF(AR381&gt;0,$U381)+IF(BB381&gt;0,$U381),
IF($P381="Rehired",IF(BB381&gt;0,$U381)))))))),IF('Actual Allocation Calc'!$AJ$78="C",'Actual Allocation Calc'!N381,'Actual Allocation Calc'!W381+IF($P381="Employed",$U381,
IF(AND($P381="Terminated"),($U381/7*AR381),
IF(AND($P381="Furloughed"),($U381/7*AR381)+($U381/7*BB381),
IF(AND($P381="Rehired"),($U381/7*BB381),
IF(AND($P381="Terminated",AR381&gt;0),$U381,
IF($P381="Furloughed",IF(AR381&gt;0,$U381)+IF(BB381&gt;0,$U381),
IF($P381="Rehired",IF(BB381&gt;0,$U381))))))))*'Actual Allocation Calc'!$AJ$99)))</f>
        <v/>
      </c>
      <c r="AB381" s="210" t="str">
        <f>IF($B381="","",IF('Actual Allocation Calc'!$AK$78="A",
IF($P381="Employed",$U381,
IF(AND($P381="Terminated"),($U381/7*AS381),
IF(AND($P381="Furloughed"),($U381/7*AS381)+($U381/7*BC381),
IF(AND($P381="Rehired"),($U381/7*BC381),
IF(AND($P381="Terminated",AS381&gt;0),$U381,
IF($P381="Furloughed",IF(AS381&gt;0,$U381)+IF(BC381&gt;0,$U381),
IF($P381="Rehired",IF(BC381&gt;0,$U381)))))))),IF('Actual Allocation Calc'!$AK$78="C",'Actual Allocation Calc'!O381,'Actual Allocation Calc'!X381+IF($P381="Employed",$U381,
IF(AND($P381="Terminated"),($U381/7*AS381),
IF(AND($P381="Furloughed"),($U381/7*AS381)+($U381/7*BC381),
IF(AND($P381="Rehired"),($U381/7*BC381),
IF(AND($P381="Terminated",AS381&gt;0),$U381,
IF($P381="Furloughed",IF(AS381&gt;0,$U381)+IF(BC381&gt;0,$U381),
IF($P381="Rehired",IF(BC381&gt;0,$U381))))))))*'Actual Allocation Calc'!$AK$99)))</f>
        <v/>
      </c>
      <c r="AC381" s="210" t="str">
        <f>IF($B381="","",IF('Actual Allocation Calc'!$AL$78="A",
IF($P381="Employed",$U381,
IF(AND($P381="Terminated"),($U381/7*AT381),
IF(AND($P381="Furloughed"),($U381/7*AT381)+($U381/7*BD381),
IF(AND($P381="Rehired"),($U381/7*BD381),
IF(AND($P381="Terminated",AT381&gt;0),$U381,
IF($P381="Furloughed",IF(AT381&gt;0,$U381)+IF(BD381&gt;0,$U381),
IF($P381="Rehired",IF(BD381&gt;0,$U381)))))))),IF('Actual Allocation Calc'!$AL$78="C",'Actual Allocation Calc'!P381,'Actual Allocation Calc'!Y381+IF($P381="Employed",$U381,
IF(AND($P381="Terminated"),($U381/7*AT381),
IF(AND($P381="Furloughed"),($U381/7*AT381)+($U381/7*BD381),
IF(AND($P381="Rehired"),($U381/7*BD381),
IF(AND($P381="Terminated",AT381&gt;0),$U381,
IF($P381="Furloughed",IF(AT381&gt;0,$U381)+IF(BD381&gt;0,$U381),
IF($P381="Rehired",IF(BD381&gt;0,$U381))))))))*'Actual Allocation Calc'!$AL$99)))</f>
        <v/>
      </c>
      <c r="AD381" s="210" t="str">
        <f>IF($B381="","",IF('Actual Allocation Calc'!$AM$78="A",
IF($P381="Employed",$U381,
IF(AND($P381="Terminated"),($U381/7*AU381),
IF(AND($P381="Furloughed"),($U381/7*AU381)+($U381/7*BE381),
IF(AND($P381="Rehired"),($U381/7*BE381),
IF(AND($P381="Terminated",AU381&gt;0),$U381,
IF($P381="Furloughed",IF(AU381&gt;0,$U381)+IF(BE381&gt;0,$U381),
IF($P381="Rehired",IF(BE381&gt;0,$U381)))))))),IF('Actual Allocation Calc'!$AM$78="C",'Actual Allocation Calc'!Q381,'Actual Allocation Calc'!Z381+IF($P381="Employed",$U381,
IF(AND($P381="Terminated"),($U381/7*AU381),
IF(AND($P381="Furloughed"),($U381/7*AU381)+($U381/7*BE381),
IF(AND($P381="Rehired"),($U381/7*BE381),
IF(AND($P381="Terminated",AU381&gt;0),$U381,
IF($P381="Furloughed",IF(AU381&gt;0,$U381)+IF(BE381&gt;0,$U381),
IF($P381="Rehired",IF(BE381&gt;0,$U381))))))))*'Actual Allocation Calc'!$AM$99)))</f>
        <v/>
      </c>
      <c r="AE381" s="210" t="str">
        <f>IF($B381="","",IF('Actual Allocation Calc'!$AN$78="A",
IF($P381="Employed",$U381,
IF(AND($P381="Terminated"),($U381/7*AV381),
IF(AND($P381="Furloughed"),($U381/7*AV381)+($U381/7*BF381),
IF(AND($P381="Rehired"),($U381/7*BF381),
IF(AND($P381="Terminated",AV381&gt;0),$U381,
IF($P381="Furloughed",IF(AV381&gt;0,$U381)+IF(BF381&gt;0,$U381),
IF($P381="Rehired",IF(BF381&gt;0,$U381)))))))),IF('Actual Allocation Calc'!$AN$78="C",'Actual Allocation Calc'!R381,'Actual Allocation Calc'!AA381+IF($P381="Employed",$U381,
IF(AND($P381="Terminated"),($U381/7*AV381),
IF(AND($P381="Furloughed"),($U381/7*AV381)+($U381/7*BF381),
IF(AND($P381="Rehired"),($U381/7*BF381),
IF(AND($P381="Terminated",AV381&gt;0),$U381,
IF($P381="Furloughed",IF(AV381&gt;0,$U381)+IF(BF381&gt;0,$U381),
IF($P381="Rehired",IF(BF381&gt;0,$U381))))))))*'Actual Allocation Calc'!$AN$99)))</f>
        <v/>
      </c>
      <c r="AF381" s="210" t="str">
        <f>IF($B381="","",IF('Actual Allocation Calc'!$AO$78="A",
IF($P381="Employed",$U381,
IF(AND($P381="Terminated"),($U381/7*AW381),
IF(AND($P381="Furloughed"),($U381/7*AW381)+($U381/7*BG381),
IF(AND($P381="Rehired"),($U381/7*BG381),
IF(AND($P381="Terminated",AW381&gt;0),$U381,
IF($P381="Furloughed",IF(AW381&gt;0,$U381)+IF(BG381&gt;0,$U381),
IF($P381="Rehired",IF(BG381&gt;0,$U381)))))))),IF('Actual Allocation Calc'!$AO$78="C",'Actual Allocation Calc'!S381,'Actual Allocation Calc'!AB381+IF($P381="Employed",$U381,
IF(AND($P381="Terminated"),($U381/7*AW381),
IF(AND($P381="Furloughed"),($U381/7*AW381)+($U381/7*BG381),
IF(AND($P381="Rehired"),($U381/7*BG381),
IF(AND($P381="Terminated",AW381&gt;0),$U381,
IF($P381="Furloughed",IF(AW381&gt;0,$U381)+IF(BG381&gt;0,$U381),
IF($P381="Rehired",IF(BG381&gt;0,$U381))))))))*'Actual Allocation Calc'!$AO$99)))</f>
        <v/>
      </c>
      <c r="AG381" s="210" t="str">
        <f>IF($B381="","",IF('Actual Allocation Calc'!$AP$78="A",
IF($P381="Employed",$U381/7*BK381,
IF(AND($P381="Terminated"),($U381/7*AX381),
IF(AND($P381="Furloughed"),($U381/7*AX381)+($U381/7*BH381),
IF(AND($P381="Rehired"),($U381/7*BH381),
IF(AND($P381="Terminated",AX381&gt;0),$U381,
IF($P381="Furloughed",IF(AX381&gt;0,$U381)+IF(BH381&gt;0,$U381),
IF($P381="Rehired",IF(BH381&gt;0,$U381)))))))),IF('Actual Allocation Calc'!$AP$78="C",'Actual Allocation Calc'!T381,'Actual Allocation Calc'!AC381+IF($P381="Employed",$U381/7*BK381,
IF(AND($P381="Terminated"),($U381/7*AX381),
IF(AND($P381="Furloughed"),($U381/7*AX381)+($U381/7*BH381),
IF(AND($P381="Rehired"),($U381/7*BH381),
IF(AND($P381="Terminated",AX381&gt;0),$U381,
IF($P381="Furloughed",IF(AX381&gt;0,$U381)+IF(BH381&gt;0,$U381),
IF($P381="Rehired",IF(BH381&gt;0,$U381))))))))*'Actual Allocation Calc'!$AP$99)))</f>
        <v/>
      </c>
      <c r="AH381" s="536"/>
      <c r="AI381" s="82">
        <f t="shared" si="129"/>
        <v>0</v>
      </c>
      <c r="AJ381" s="210">
        <f t="shared" si="111"/>
        <v>0</v>
      </c>
      <c r="AK381" s="397" t="str">
        <f t="shared" si="112"/>
        <v/>
      </c>
      <c r="AM381" s="122"/>
      <c r="AO381" s="214" t="str">
        <f>IFERROR(IF($V381="","",VLOOKUP(V381,'Calendar Calcs'!$B$2:$E1348,4,FALSE)),0)</f>
        <v/>
      </c>
      <c r="AP381" s="69" t="str">
        <f>IF($AO381="","", IF($AO381&lt;AP$23,0,IF($AO381&gt;AP$23,COUNTIFS('Calendar Calcs'!$E$2:$E1348,AP$23),COUNTIFS('Calendar Calcs'!$E$2:$E1348,AP$23,'Calendar Calcs'!$D$2:$D1348,"&lt;="&amp;WEEKDAY($V381)))))</f>
        <v/>
      </c>
      <c r="AQ381" s="69" t="str">
        <f>IF($AO381="","", IF($AO381&lt;AQ$23,0,IF($AO381&gt;AQ$23,COUNTIFS('Calendar Calcs'!$E$2:$E1348,AQ$23),COUNTIFS('Calendar Calcs'!$E$2:$E1348,AQ$23,'Calendar Calcs'!$D$2:$D1348,"&lt;="&amp;WEEKDAY($V381)))))</f>
        <v/>
      </c>
      <c r="AR381" s="69" t="str">
        <f>IF($AO381="","", IF($AO381&lt;AR$23,0,IF($AO381&gt;AR$23,COUNTIFS('Calendar Calcs'!$E$2:$E1348,AR$23),COUNTIFS('Calendar Calcs'!$E$2:$E1348,AR$23,'Calendar Calcs'!$D$2:$D1348,"&lt;="&amp;WEEKDAY($V381)))))</f>
        <v/>
      </c>
      <c r="AS381" s="69" t="str">
        <f>IF($AO381="","", IF($AO381&lt;AS$23,0,IF($AO381&gt;AS$23,COUNTIFS('Calendar Calcs'!$E$2:$E1348,AS$23),COUNTIFS('Calendar Calcs'!$E$2:$E1348,AS$23,'Calendar Calcs'!$D$2:$D1348,"&lt;="&amp;WEEKDAY($V381)))))</f>
        <v/>
      </c>
      <c r="AT381" s="69" t="str">
        <f>IF($AO381="","", IF($AO381&lt;AT$23,0,IF($AO381&gt;AT$23,COUNTIFS('Calendar Calcs'!$E$2:$E1348,AT$23),COUNTIFS('Calendar Calcs'!$E$2:$E1348,AT$23,'Calendar Calcs'!$D$2:$D1348,"&lt;="&amp;WEEKDAY($V381)))))</f>
        <v/>
      </c>
      <c r="AU381" s="69" t="str">
        <f>IF($AO381="","", IF($AO381&lt;AU$23,0,IF($AO381&gt;AU$23,COUNTIFS('Calendar Calcs'!$E$2:$E1348,AU$23),COUNTIFS('Calendar Calcs'!$E$2:$E1348,AU$23,'Calendar Calcs'!$D$2:$D1348,"&lt;="&amp;WEEKDAY($V381)))))</f>
        <v/>
      </c>
      <c r="AV381" s="69" t="str">
        <f>IF($AO381="","", IF($AO381&lt;AV$23,0,IF($AO381&gt;AV$23,COUNTIFS('Calendar Calcs'!$E$2:$E1348,AV$23),COUNTIFS('Calendar Calcs'!$E$2:$E1348,AV$23,'Calendar Calcs'!$D$2:$D1348,"&lt;="&amp;WEEKDAY($V381)))))</f>
        <v/>
      </c>
      <c r="AW381" s="69" t="str">
        <f>IF($AO381="","", IF($AO381&lt;AW$23,0,IF($AO381&gt;AW$23,COUNTIFS('Calendar Calcs'!$E$2:$E1348,AW$23),COUNTIFS('Calendar Calcs'!$E$2:$E1348,AW$23,'Calendar Calcs'!$D$2:$D1348,"&lt;="&amp;WEEKDAY($V381)))))</f>
        <v/>
      </c>
      <c r="AX381" s="69" t="str">
        <f>IF($AO381="","", IF($AO381&lt;AX$23,0,IF($AO381&gt;AX$23,COUNTIFS('Calendar Calcs'!$E$2:$E1348,AX$23),COUNTIFS('Calendar Calcs'!$E$2:$E1348,AX$23,'Calendar Calcs'!$D$2:$D1348,"&lt;="&amp;WEEKDAY($V381)))))</f>
        <v/>
      </c>
      <c r="AY381" s="69" t="str">
        <f>IF($W381="","",VLOOKUP($W381,'Calendar Calcs'!$B$2:$E1348,4,FALSE))</f>
        <v/>
      </c>
      <c r="AZ381" s="69" t="str">
        <f>IF($AY381="","",IF($AY381&gt;AZ$23,0,IF($AY381&lt;AZ$23,COUNTIFS('Calendar Calcs'!$E$2:$E1348,AZ$23),COUNTIFS('Calendar Calcs'!$E$2:$E1348,AZ$23,'Calendar Calcs'!$D$2:$D1348,"&gt;="&amp;WEEKDAY($W381)))))</f>
        <v/>
      </c>
      <c r="BA381" s="69" t="str">
        <f>IF($AY381="","",IF($AY381&gt;BA$23,0,IF($AY381&lt;BA$23,COUNTIFS('Calendar Calcs'!$E$2:$E1348,BA$23),COUNTIFS('Calendar Calcs'!$E$2:$E1348,BA$23,'Calendar Calcs'!$D$2:$D1348,"&gt;="&amp;WEEKDAY($W381)))))</f>
        <v/>
      </c>
      <c r="BB381" s="69" t="str">
        <f>IF($AY381="","",IF($AY381&gt;BB$23,0,IF($AY381&lt;BB$23,COUNTIFS('Calendar Calcs'!$E$2:$E1348,BB$23),COUNTIFS('Calendar Calcs'!$E$2:$E1348,BB$23,'Calendar Calcs'!$D$2:$D1348,"&gt;="&amp;WEEKDAY($W381)))))</f>
        <v/>
      </c>
      <c r="BC381" s="69" t="str">
        <f>IF($AY381="","",IF($AY381&gt;BC$23,0,IF($AY381&lt;BC$23,COUNTIFS('Calendar Calcs'!$E$2:$E1348,BC$23),COUNTIFS('Calendar Calcs'!$E$2:$E1348,BC$23,'Calendar Calcs'!$D$2:$D1348,"&gt;="&amp;WEEKDAY($W381)))))</f>
        <v/>
      </c>
      <c r="BD381" s="69" t="str">
        <f>IF($AY381="","",IF($AY381&gt;BD$23,0,IF($AY381&lt;BD$23,COUNTIFS('Calendar Calcs'!$E$2:$E1348,BD$23),COUNTIFS('Calendar Calcs'!$E$2:$E1348,BD$23,'Calendar Calcs'!$D$2:$D1348,"&gt;="&amp;WEEKDAY($W381)))))</f>
        <v/>
      </c>
      <c r="BE381" s="69" t="str">
        <f>IF($AY381="","",IF($AY381&gt;BE$23,0,IF($AY381&lt;BE$23,COUNTIFS('Calendar Calcs'!$E$2:$E1348,BE$23),COUNTIFS('Calendar Calcs'!$E$2:$E1348,BE$23,'Calendar Calcs'!$D$2:$D1348,"&gt;="&amp;WEEKDAY($W381)))))</f>
        <v/>
      </c>
      <c r="BF381" s="69" t="str">
        <f>IF($AY381="","",IF($AY381&gt;BF$23,0,IF($AY381&lt;BF$23,COUNTIFS('Calendar Calcs'!$E$2:$E1348,BF$23),COUNTIFS('Calendar Calcs'!$E$2:$E1348,BF$23,'Calendar Calcs'!$D$2:$D1348,"&gt;="&amp;WEEKDAY($W381)))))</f>
        <v/>
      </c>
      <c r="BG381" s="69" t="str">
        <f>IF($AY381="","",IF($AY381&gt;BG$23,0,IF($AY381&lt;BG$23,COUNTIFS('Calendar Calcs'!$E$2:$E1348,BG$23),COUNTIFS('Calendar Calcs'!$E$2:$E1348,BG$23,'Calendar Calcs'!$D$2:$D1348,"&gt;="&amp;WEEKDAY($W381)))))</f>
        <v/>
      </c>
      <c r="BH381" s="69">
        <f t="shared" si="113"/>
        <v>6</v>
      </c>
      <c r="BI381" s="69">
        <f>IF(Cover!$E$43="","",VLOOKUP(Cover!$E$43,'Calendar Calcs'!$B$2:$E1348,4,FALSE))</f>
        <v>1</v>
      </c>
      <c r="BJ381" s="69">
        <f>IF($BI381="","", IF($BI381&lt;BJ$23,0,IF($BI381&gt;=BJ$23,COUNTIFS('Calendar Calcs'!$E$2:$E1348,BJ$23),COUNTIFS('Calendar Calcs'!$E$2:$E1348,BJ$23,'Calendar Calcs'!$D$2:$D1348,"&lt;="&amp;WEEKDAY($V381)))))</f>
        <v>1</v>
      </c>
      <c r="BK381" s="69">
        <f t="shared" si="110"/>
        <v>6</v>
      </c>
      <c r="BN381" s="69" t="str">
        <f>IF(T381&gt;0,"FTE",IF(Cover!$E$47="Weekly",IF(S381&gt;29.75,"FTE","PTE"),IF(S381&gt;59.75,"FTE","PTE")))</f>
        <v>PTE</v>
      </c>
      <c r="BO381" s="69">
        <f>IF(BN381="FTE",30,IF(Cover!$E$47="Weekly",'STEP 2 EE Data'!S381,'STEP 2 EE Data'!S381/2))</f>
        <v>0</v>
      </c>
      <c r="BP381" s="209">
        <f t="shared" si="114"/>
        <v>0</v>
      </c>
      <c r="BQ381" s="209">
        <f t="shared" si="115"/>
        <v>0</v>
      </c>
      <c r="BR381" s="209">
        <f t="shared" si="116"/>
        <v>0</v>
      </c>
      <c r="BS381" s="209">
        <f t="shared" si="117"/>
        <v>0</v>
      </c>
      <c r="BT381" s="209">
        <f t="shared" si="118"/>
        <v>0</v>
      </c>
      <c r="BU381" s="209">
        <f t="shared" si="119"/>
        <v>0</v>
      </c>
      <c r="BV381" s="209">
        <f t="shared" si="120"/>
        <v>0</v>
      </c>
      <c r="BW381" s="209">
        <f t="shared" si="121"/>
        <v>0</v>
      </c>
      <c r="BX381" s="209">
        <f t="shared" si="122"/>
        <v>0</v>
      </c>
      <c r="CC381" s="210" t="str">
        <f>IF(B381="","",IF(C381="",IF(Cover!$E$47="Weekly",'STEP 3 EE Comp'!BI386*8,'STEP 3 EE Comp'!BI386*4),IF(Cover!$E$47="Weekly",'STEP 3 EE Comp'!BI386,'STEP 3 EE Comp'!BI386)))</f>
        <v/>
      </c>
      <c r="CD381" s="82" t="str">
        <f t="shared" si="123"/>
        <v/>
      </c>
      <c r="CE381" s="417">
        <f t="shared" si="124"/>
        <v>1</v>
      </c>
      <c r="CF381" s="82" t="str">
        <f t="shared" si="125"/>
        <v>Good</v>
      </c>
      <c r="CG381" s="82">
        <f t="shared" si="126"/>
        <v>0</v>
      </c>
      <c r="CH381" s="234">
        <f t="shared" si="127"/>
        <v>0</v>
      </c>
    </row>
    <row r="382" spans="1:86" s="69" customFormat="1" x14ac:dyDescent="0.3">
      <c r="A382" s="555"/>
      <c r="B382" s="52"/>
      <c r="C382" s="52"/>
      <c r="D382" s="52"/>
      <c r="E382" s="52"/>
      <c r="F382" s="507"/>
      <c r="G382" s="210">
        <f t="shared" si="128"/>
        <v>0</v>
      </c>
      <c r="H382" s="82">
        <f t="shared" si="109"/>
        <v>0</v>
      </c>
      <c r="I382" s="211"/>
      <c r="J382" s="441" t="s">
        <v>21</v>
      </c>
      <c r="K382" s="441" t="s">
        <v>21</v>
      </c>
      <c r="L382" s="441" t="s">
        <v>21</v>
      </c>
      <c r="M382" s="441" t="s">
        <v>21</v>
      </c>
      <c r="N382" s="568" t="s">
        <v>21</v>
      </c>
      <c r="O382" s="211"/>
      <c r="P382" s="212" t="str">
        <f>IF(B382="","",
IF(AND(V382="",W382="",B382&lt;&gt;""),"Employed",
IF(AND(V382&lt;&gt;"",W382="",B382&lt;&gt;""),"Terminated",
IF(AND(V382&lt;&gt;"",W382&lt;&gt;"",B382&lt;&gt;""),IF(W382&lt;Cover!$E$43,"Employed","Furloughed"),
IF(AND(V382="",W382&lt;&gt;"",B382&lt;&gt;""),IF(W382&lt;Cover!$E$43,"Employed","Rehired"))))))</f>
        <v/>
      </c>
      <c r="Q382" s="211"/>
      <c r="R382" s="536"/>
      <c r="S382" s="563"/>
      <c r="T382" s="536"/>
      <c r="U382" s="82">
        <f>IF(Cover!$E$47="Weekly",IF(T382&gt;0,T382,R382*S382),IF(T382&gt;0,T382,R382*S382)/2)</f>
        <v>0</v>
      </c>
      <c r="V382" s="564"/>
      <c r="W382" s="564"/>
      <c r="Y382" s="213" t="str">
        <f>IF($B382="","",IF('Actual Allocation Calc'!$AH$78="A",
IF($P382="Employed",$U382/7*BJ382,
IF(AND($P382="Terminated"),($U382/7*AP382),
IF(AND($P382="Furloughed"),($U382/7*AP382)+($U382/7*AZ382),
IF(AND($P382="Rehired"),($U382/7*AZ382),
IF(AND($P382="Terminated",AP382&gt;0),$U382,
IF($P382="Furloughed",IF(AP382&gt;0,$U382)+IF(AZ382&gt;0,$U382),
IF($P382="Rehired",IF(AZ382&gt;0,$U382)))))))),IF('Actual Allocation Calc'!$AH$78="C",'Actual Allocation Calc'!L382,'Actual Allocation Calc'!U382+IF($P382="Employed",$U382/7*BJ382,
IF(AND($P382="Terminated"),($U382/7*AP382),
IF(AND($P382="Furloughed"),($U382/7*AP382)+($U382/7*AZ382),
IF(AND($P382="Rehired"),($U382/7*AZ382),
IF(AND($P382="Terminated",AP382&gt;0),$U382,
IF($P382="Furloughed",IF(AP382&gt;0,$U382)+IF(AZ382&gt;0,$U382),
IF($P382="Rehired",IF(AZ382&gt;0,$U382))))))))*'Actual Allocation Calc'!$AH$99)))</f>
        <v/>
      </c>
      <c r="Z382" s="210" t="str">
        <f>IF($B382="","",IF('Actual Allocation Calc'!$AI$78="A",
IF($P382="Employed",$U382,
IF(AND($P382="Terminated"),($U382/7*AQ382),
IF(AND($P382="Furloughed"),($U382/7*AQ382)+($U382/7*BA382),
IF(AND($P382="Rehired"),($U382/7*BA382),
IF(AND($P382="Terminated",AQ382&gt;0),$U382,
IF($P382="Furloughed",IF(AQ382&gt;0,$U382)+IF(BA382&gt;0,$U382),
IF($P382="Rehired",IF(BA382&gt;0,$U382)))))))),IF('Actual Allocation Calc'!$AI$78="C",'Actual Allocation Calc'!M382,'Actual Allocation Calc'!V382+IF($P382="Employed",$U382,
IF(AND($P382="Terminated"),($U382/7*AQ382),
IF(AND($P382="Furloughed"),($U382/7*AQ382)+($U382/7*BA382),
IF(AND($P382="Rehired"),($U382/7*BA382),
IF(AND($P382="Terminated",AQ382&gt;0),$U382,
IF($P382="Furloughed",IF(AQ382&gt;0,$U382)+IF(BA382&gt;0,$U382),
IF($P382="Rehired",IF(BA382&gt;0,$U382))))))))*'Actual Allocation Calc'!$AI$99)))</f>
        <v/>
      </c>
      <c r="AA382" s="210" t="str">
        <f>IF($B382="","",IF('Actual Allocation Calc'!$AJ$78="A",
IF($P382="Employed",$U382,
IF(AND($P382="Terminated"),($U382/7*AR382),
IF(AND($P382="Furloughed"),($U382/7*AR382)+($U382/7*BB382),
IF(AND($P382="Rehired"),($U382/7*BB382),
IF(AND($P382="Terminated",AR382&gt;0),$U382,
IF($P382="Furloughed",IF(AR382&gt;0,$U382)+IF(BB382&gt;0,$U382),
IF($P382="Rehired",IF(BB382&gt;0,$U382)))))))),IF('Actual Allocation Calc'!$AJ$78="C",'Actual Allocation Calc'!N382,'Actual Allocation Calc'!W382+IF($P382="Employed",$U382,
IF(AND($P382="Terminated"),($U382/7*AR382),
IF(AND($P382="Furloughed"),($U382/7*AR382)+($U382/7*BB382),
IF(AND($P382="Rehired"),($U382/7*BB382),
IF(AND($P382="Terminated",AR382&gt;0),$U382,
IF($P382="Furloughed",IF(AR382&gt;0,$U382)+IF(BB382&gt;0,$U382),
IF($P382="Rehired",IF(BB382&gt;0,$U382))))))))*'Actual Allocation Calc'!$AJ$99)))</f>
        <v/>
      </c>
      <c r="AB382" s="210" t="str">
        <f>IF($B382="","",IF('Actual Allocation Calc'!$AK$78="A",
IF($P382="Employed",$U382,
IF(AND($P382="Terminated"),($U382/7*AS382),
IF(AND($P382="Furloughed"),($U382/7*AS382)+($U382/7*BC382),
IF(AND($P382="Rehired"),($U382/7*BC382),
IF(AND($P382="Terminated",AS382&gt;0),$U382,
IF($P382="Furloughed",IF(AS382&gt;0,$U382)+IF(BC382&gt;0,$U382),
IF($P382="Rehired",IF(BC382&gt;0,$U382)))))))),IF('Actual Allocation Calc'!$AK$78="C",'Actual Allocation Calc'!O382,'Actual Allocation Calc'!X382+IF($P382="Employed",$U382,
IF(AND($P382="Terminated"),($U382/7*AS382),
IF(AND($P382="Furloughed"),($U382/7*AS382)+($U382/7*BC382),
IF(AND($P382="Rehired"),($U382/7*BC382),
IF(AND($P382="Terminated",AS382&gt;0),$U382,
IF($P382="Furloughed",IF(AS382&gt;0,$U382)+IF(BC382&gt;0,$U382),
IF($P382="Rehired",IF(BC382&gt;0,$U382))))))))*'Actual Allocation Calc'!$AK$99)))</f>
        <v/>
      </c>
      <c r="AC382" s="210" t="str">
        <f>IF($B382="","",IF('Actual Allocation Calc'!$AL$78="A",
IF($P382="Employed",$U382,
IF(AND($P382="Terminated"),($U382/7*AT382),
IF(AND($P382="Furloughed"),($U382/7*AT382)+($U382/7*BD382),
IF(AND($P382="Rehired"),($U382/7*BD382),
IF(AND($P382="Terminated",AT382&gt;0),$U382,
IF($P382="Furloughed",IF(AT382&gt;0,$U382)+IF(BD382&gt;0,$U382),
IF($P382="Rehired",IF(BD382&gt;0,$U382)))))))),IF('Actual Allocation Calc'!$AL$78="C",'Actual Allocation Calc'!P382,'Actual Allocation Calc'!Y382+IF($P382="Employed",$U382,
IF(AND($P382="Terminated"),($U382/7*AT382),
IF(AND($P382="Furloughed"),($U382/7*AT382)+($U382/7*BD382),
IF(AND($P382="Rehired"),($U382/7*BD382),
IF(AND($P382="Terminated",AT382&gt;0),$U382,
IF($P382="Furloughed",IF(AT382&gt;0,$U382)+IF(BD382&gt;0,$U382),
IF($P382="Rehired",IF(BD382&gt;0,$U382))))))))*'Actual Allocation Calc'!$AL$99)))</f>
        <v/>
      </c>
      <c r="AD382" s="210" t="str">
        <f>IF($B382="","",IF('Actual Allocation Calc'!$AM$78="A",
IF($P382="Employed",$U382,
IF(AND($P382="Terminated"),($U382/7*AU382),
IF(AND($P382="Furloughed"),($U382/7*AU382)+($U382/7*BE382),
IF(AND($P382="Rehired"),($U382/7*BE382),
IF(AND($P382="Terminated",AU382&gt;0),$U382,
IF($P382="Furloughed",IF(AU382&gt;0,$U382)+IF(BE382&gt;0,$U382),
IF($P382="Rehired",IF(BE382&gt;0,$U382)))))))),IF('Actual Allocation Calc'!$AM$78="C",'Actual Allocation Calc'!Q382,'Actual Allocation Calc'!Z382+IF($P382="Employed",$U382,
IF(AND($P382="Terminated"),($U382/7*AU382),
IF(AND($P382="Furloughed"),($U382/7*AU382)+($U382/7*BE382),
IF(AND($P382="Rehired"),($U382/7*BE382),
IF(AND($P382="Terminated",AU382&gt;0),$U382,
IF($P382="Furloughed",IF(AU382&gt;0,$U382)+IF(BE382&gt;0,$U382),
IF($P382="Rehired",IF(BE382&gt;0,$U382))))))))*'Actual Allocation Calc'!$AM$99)))</f>
        <v/>
      </c>
      <c r="AE382" s="210" t="str">
        <f>IF($B382="","",IF('Actual Allocation Calc'!$AN$78="A",
IF($P382="Employed",$U382,
IF(AND($P382="Terminated"),($U382/7*AV382),
IF(AND($P382="Furloughed"),($U382/7*AV382)+($U382/7*BF382),
IF(AND($P382="Rehired"),($U382/7*BF382),
IF(AND($P382="Terminated",AV382&gt;0),$U382,
IF($P382="Furloughed",IF(AV382&gt;0,$U382)+IF(BF382&gt;0,$U382),
IF($P382="Rehired",IF(BF382&gt;0,$U382)))))))),IF('Actual Allocation Calc'!$AN$78="C",'Actual Allocation Calc'!R382,'Actual Allocation Calc'!AA382+IF($P382="Employed",$U382,
IF(AND($P382="Terminated"),($U382/7*AV382),
IF(AND($P382="Furloughed"),($U382/7*AV382)+($U382/7*BF382),
IF(AND($P382="Rehired"),($U382/7*BF382),
IF(AND($P382="Terminated",AV382&gt;0),$U382,
IF($P382="Furloughed",IF(AV382&gt;0,$U382)+IF(BF382&gt;0,$U382),
IF($P382="Rehired",IF(BF382&gt;0,$U382))))))))*'Actual Allocation Calc'!$AN$99)))</f>
        <v/>
      </c>
      <c r="AF382" s="210" t="str">
        <f>IF($B382="","",IF('Actual Allocation Calc'!$AO$78="A",
IF($P382="Employed",$U382,
IF(AND($P382="Terminated"),($U382/7*AW382),
IF(AND($P382="Furloughed"),($U382/7*AW382)+($U382/7*BG382),
IF(AND($P382="Rehired"),($U382/7*BG382),
IF(AND($P382="Terminated",AW382&gt;0),$U382,
IF($P382="Furloughed",IF(AW382&gt;0,$U382)+IF(BG382&gt;0,$U382),
IF($P382="Rehired",IF(BG382&gt;0,$U382)))))))),IF('Actual Allocation Calc'!$AO$78="C",'Actual Allocation Calc'!S382,'Actual Allocation Calc'!AB382+IF($P382="Employed",$U382,
IF(AND($P382="Terminated"),($U382/7*AW382),
IF(AND($P382="Furloughed"),($U382/7*AW382)+($U382/7*BG382),
IF(AND($P382="Rehired"),($U382/7*BG382),
IF(AND($P382="Terminated",AW382&gt;0),$U382,
IF($P382="Furloughed",IF(AW382&gt;0,$U382)+IF(BG382&gt;0,$U382),
IF($P382="Rehired",IF(BG382&gt;0,$U382))))))))*'Actual Allocation Calc'!$AO$99)))</f>
        <v/>
      </c>
      <c r="AG382" s="210" t="str">
        <f>IF($B382="","",IF('Actual Allocation Calc'!$AP$78="A",
IF($P382="Employed",$U382/7*BK382,
IF(AND($P382="Terminated"),($U382/7*AX382),
IF(AND($P382="Furloughed"),($U382/7*AX382)+($U382/7*BH382),
IF(AND($P382="Rehired"),($U382/7*BH382),
IF(AND($P382="Terminated",AX382&gt;0),$U382,
IF($P382="Furloughed",IF(AX382&gt;0,$U382)+IF(BH382&gt;0,$U382),
IF($P382="Rehired",IF(BH382&gt;0,$U382)))))))),IF('Actual Allocation Calc'!$AP$78="C",'Actual Allocation Calc'!T382,'Actual Allocation Calc'!AC382+IF($P382="Employed",$U382/7*BK382,
IF(AND($P382="Terminated"),($U382/7*AX382),
IF(AND($P382="Furloughed"),($U382/7*AX382)+($U382/7*BH382),
IF(AND($P382="Rehired"),($U382/7*BH382),
IF(AND($P382="Terminated",AX382&gt;0),$U382,
IF($P382="Furloughed",IF(AX382&gt;0,$U382)+IF(BH382&gt;0,$U382),
IF($P382="Rehired",IF(BH382&gt;0,$U382))))))))*'Actual Allocation Calc'!$AP$99)))</f>
        <v/>
      </c>
      <c r="AH382" s="536"/>
      <c r="AI382" s="82">
        <f t="shared" si="129"/>
        <v>0</v>
      </c>
      <c r="AJ382" s="210">
        <f t="shared" si="111"/>
        <v>0</v>
      </c>
      <c r="AK382" s="397" t="str">
        <f t="shared" si="112"/>
        <v/>
      </c>
      <c r="AM382" s="122"/>
      <c r="AO382" s="214" t="str">
        <f>IFERROR(IF($V382="","",VLOOKUP(V382,'Calendar Calcs'!$B$2:$E1349,4,FALSE)),0)</f>
        <v/>
      </c>
      <c r="AP382" s="69" t="str">
        <f>IF($AO382="","", IF($AO382&lt;AP$23,0,IF($AO382&gt;AP$23,COUNTIFS('Calendar Calcs'!$E$2:$E1349,AP$23),COUNTIFS('Calendar Calcs'!$E$2:$E1349,AP$23,'Calendar Calcs'!$D$2:$D1349,"&lt;="&amp;WEEKDAY($V382)))))</f>
        <v/>
      </c>
      <c r="AQ382" s="69" t="str">
        <f>IF($AO382="","", IF($AO382&lt;AQ$23,0,IF($AO382&gt;AQ$23,COUNTIFS('Calendar Calcs'!$E$2:$E1349,AQ$23),COUNTIFS('Calendar Calcs'!$E$2:$E1349,AQ$23,'Calendar Calcs'!$D$2:$D1349,"&lt;="&amp;WEEKDAY($V382)))))</f>
        <v/>
      </c>
      <c r="AR382" s="69" t="str">
        <f>IF($AO382="","", IF($AO382&lt;AR$23,0,IF($AO382&gt;AR$23,COUNTIFS('Calendar Calcs'!$E$2:$E1349,AR$23),COUNTIFS('Calendar Calcs'!$E$2:$E1349,AR$23,'Calendar Calcs'!$D$2:$D1349,"&lt;="&amp;WEEKDAY($V382)))))</f>
        <v/>
      </c>
      <c r="AS382" s="69" t="str">
        <f>IF($AO382="","", IF($AO382&lt;AS$23,0,IF($AO382&gt;AS$23,COUNTIFS('Calendar Calcs'!$E$2:$E1349,AS$23),COUNTIFS('Calendar Calcs'!$E$2:$E1349,AS$23,'Calendar Calcs'!$D$2:$D1349,"&lt;="&amp;WEEKDAY($V382)))))</f>
        <v/>
      </c>
      <c r="AT382" s="69" t="str">
        <f>IF($AO382="","", IF($AO382&lt;AT$23,0,IF($AO382&gt;AT$23,COUNTIFS('Calendar Calcs'!$E$2:$E1349,AT$23),COUNTIFS('Calendar Calcs'!$E$2:$E1349,AT$23,'Calendar Calcs'!$D$2:$D1349,"&lt;="&amp;WEEKDAY($V382)))))</f>
        <v/>
      </c>
      <c r="AU382" s="69" t="str">
        <f>IF($AO382="","", IF($AO382&lt;AU$23,0,IF($AO382&gt;AU$23,COUNTIFS('Calendar Calcs'!$E$2:$E1349,AU$23),COUNTIFS('Calendar Calcs'!$E$2:$E1349,AU$23,'Calendar Calcs'!$D$2:$D1349,"&lt;="&amp;WEEKDAY($V382)))))</f>
        <v/>
      </c>
      <c r="AV382" s="69" t="str">
        <f>IF($AO382="","", IF($AO382&lt;AV$23,0,IF($AO382&gt;AV$23,COUNTIFS('Calendar Calcs'!$E$2:$E1349,AV$23),COUNTIFS('Calendar Calcs'!$E$2:$E1349,AV$23,'Calendar Calcs'!$D$2:$D1349,"&lt;="&amp;WEEKDAY($V382)))))</f>
        <v/>
      </c>
      <c r="AW382" s="69" t="str">
        <f>IF($AO382="","", IF($AO382&lt;AW$23,0,IF($AO382&gt;AW$23,COUNTIFS('Calendar Calcs'!$E$2:$E1349,AW$23),COUNTIFS('Calendar Calcs'!$E$2:$E1349,AW$23,'Calendar Calcs'!$D$2:$D1349,"&lt;="&amp;WEEKDAY($V382)))))</f>
        <v/>
      </c>
      <c r="AX382" s="69" t="str">
        <f>IF($AO382="","", IF($AO382&lt;AX$23,0,IF($AO382&gt;AX$23,COUNTIFS('Calendar Calcs'!$E$2:$E1349,AX$23),COUNTIFS('Calendar Calcs'!$E$2:$E1349,AX$23,'Calendar Calcs'!$D$2:$D1349,"&lt;="&amp;WEEKDAY($V382)))))</f>
        <v/>
      </c>
      <c r="AY382" s="69" t="str">
        <f>IF($W382="","",VLOOKUP($W382,'Calendar Calcs'!$B$2:$E1349,4,FALSE))</f>
        <v/>
      </c>
      <c r="AZ382" s="69" t="str">
        <f>IF($AY382="","",IF($AY382&gt;AZ$23,0,IF($AY382&lt;AZ$23,COUNTIFS('Calendar Calcs'!$E$2:$E1349,AZ$23),COUNTIFS('Calendar Calcs'!$E$2:$E1349,AZ$23,'Calendar Calcs'!$D$2:$D1349,"&gt;="&amp;WEEKDAY($W382)))))</f>
        <v/>
      </c>
      <c r="BA382" s="69" t="str">
        <f>IF($AY382="","",IF($AY382&gt;BA$23,0,IF($AY382&lt;BA$23,COUNTIFS('Calendar Calcs'!$E$2:$E1349,BA$23),COUNTIFS('Calendar Calcs'!$E$2:$E1349,BA$23,'Calendar Calcs'!$D$2:$D1349,"&gt;="&amp;WEEKDAY($W382)))))</f>
        <v/>
      </c>
      <c r="BB382" s="69" t="str">
        <f>IF($AY382="","",IF($AY382&gt;BB$23,0,IF($AY382&lt;BB$23,COUNTIFS('Calendar Calcs'!$E$2:$E1349,BB$23),COUNTIFS('Calendar Calcs'!$E$2:$E1349,BB$23,'Calendar Calcs'!$D$2:$D1349,"&gt;="&amp;WEEKDAY($W382)))))</f>
        <v/>
      </c>
      <c r="BC382" s="69" t="str">
        <f>IF($AY382="","",IF($AY382&gt;BC$23,0,IF($AY382&lt;BC$23,COUNTIFS('Calendar Calcs'!$E$2:$E1349,BC$23),COUNTIFS('Calendar Calcs'!$E$2:$E1349,BC$23,'Calendar Calcs'!$D$2:$D1349,"&gt;="&amp;WEEKDAY($W382)))))</f>
        <v/>
      </c>
      <c r="BD382" s="69" t="str">
        <f>IF($AY382="","",IF($AY382&gt;BD$23,0,IF($AY382&lt;BD$23,COUNTIFS('Calendar Calcs'!$E$2:$E1349,BD$23),COUNTIFS('Calendar Calcs'!$E$2:$E1349,BD$23,'Calendar Calcs'!$D$2:$D1349,"&gt;="&amp;WEEKDAY($W382)))))</f>
        <v/>
      </c>
      <c r="BE382" s="69" t="str">
        <f>IF($AY382="","",IF($AY382&gt;BE$23,0,IF($AY382&lt;BE$23,COUNTIFS('Calendar Calcs'!$E$2:$E1349,BE$23),COUNTIFS('Calendar Calcs'!$E$2:$E1349,BE$23,'Calendar Calcs'!$D$2:$D1349,"&gt;="&amp;WEEKDAY($W382)))))</f>
        <v/>
      </c>
      <c r="BF382" s="69" t="str">
        <f>IF($AY382="","",IF($AY382&gt;BF$23,0,IF($AY382&lt;BF$23,COUNTIFS('Calendar Calcs'!$E$2:$E1349,BF$23),COUNTIFS('Calendar Calcs'!$E$2:$E1349,BF$23,'Calendar Calcs'!$D$2:$D1349,"&gt;="&amp;WEEKDAY($W382)))))</f>
        <v/>
      </c>
      <c r="BG382" s="69" t="str">
        <f>IF($AY382="","",IF($AY382&gt;BG$23,0,IF($AY382&lt;BG$23,COUNTIFS('Calendar Calcs'!$E$2:$E1349,BG$23),COUNTIFS('Calendar Calcs'!$E$2:$E1349,BG$23,'Calendar Calcs'!$D$2:$D1349,"&gt;="&amp;WEEKDAY($W382)))))</f>
        <v/>
      </c>
      <c r="BH382" s="69">
        <f t="shared" si="113"/>
        <v>6</v>
      </c>
      <c r="BI382" s="69">
        <f>IF(Cover!$E$43="","",VLOOKUP(Cover!$E$43,'Calendar Calcs'!$B$2:$E1349,4,FALSE))</f>
        <v>1</v>
      </c>
      <c r="BJ382" s="69">
        <f>IF($BI382="","", IF($BI382&lt;BJ$23,0,IF($BI382&gt;=BJ$23,COUNTIFS('Calendar Calcs'!$E$2:$E1349,BJ$23),COUNTIFS('Calendar Calcs'!$E$2:$E1349,BJ$23,'Calendar Calcs'!$D$2:$D1349,"&lt;="&amp;WEEKDAY($V382)))))</f>
        <v>1</v>
      </c>
      <c r="BK382" s="69">
        <f t="shared" si="110"/>
        <v>6</v>
      </c>
      <c r="BN382" s="69" t="str">
        <f>IF(T382&gt;0,"FTE",IF(Cover!$E$47="Weekly",IF(S382&gt;29.75,"FTE","PTE"),IF(S382&gt;59.75,"FTE","PTE")))</f>
        <v>PTE</v>
      </c>
      <c r="BO382" s="69">
        <f>IF(BN382="FTE",30,IF(Cover!$E$47="Weekly",'STEP 2 EE Data'!S382,'STEP 2 EE Data'!S382/2))</f>
        <v>0</v>
      </c>
      <c r="BP382" s="209">
        <f t="shared" si="114"/>
        <v>0</v>
      </c>
      <c r="BQ382" s="209">
        <f t="shared" si="115"/>
        <v>0</v>
      </c>
      <c r="BR382" s="209">
        <f t="shared" si="116"/>
        <v>0</v>
      </c>
      <c r="BS382" s="209">
        <f t="shared" si="117"/>
        <v>0</v>
      </c>
      <c r="BT382" s="209">
        <f t="shared" si="118"/>
        <v>0</v>
      </c>
      <c r="BU382" s="209">
        <f t="shared" si="119"/>
        <v>0</v>
      </c>
      <c r="BV382" s="209">
        <f t="shared" si="120"/>
        <v>0</v>
      </c>
      <c r="BW382" s="209">
        <f t="shared" si="121"/>
        <v>0</v>
      </c>
      <c r="BX382" s="209">
        <f t="shared" si="122"/>
        <v>0</v>
      </c>
      <c r="CC382" s="210" t="str">
        <f>IF(B382="","",IF(C382="",IF(Cover!$E$47="Weekly",'STEP 3 EE Comp'!BI387*8,'STEP 3 EE Comp'!BI387*4),IF(Cover!$E$47="Weekly",'STEP 3 EE Comp'!BI387,'STEP 3 EE Comp'!BI387)))</f>
        <v/>
      </c>
      <c r="CD382" s="82" t="str">
        <f t="shared" si="123"/>
        <v/>
      </c>
      <c r="CE382" s="417">
        <f t="shared" si="124"/>
        <v>1</v>
      </c>
      <c r="CF382" s="82" t="str">
        <f t="shared" si="125"/>
        <v>Good</v>
      </c>
      <c r="CG382" s="82">
        <f t="shared" si="126"/>
        <v>0</v>
      </c>
      <c r="CH382" s="234">
        <f t="shared" si="127"/>
        <v>0</v>
      </c>
    </row>
    <row r="383" spans="1:86" s="69" customFormat="1" x14ac:dyDescent="0.3">
      <c r="A383" s="555"/>
      <c r="B383" s="52"/>
      <c r="C383" s="52"/>
      <c r="D383" s="52"/>
      <c r="E383" s="52"/>
      <c r="F383" s="507"/>
      <c r="G383" s="210">
        <f t="shared" si="128"/>
        <v>0</v>
      </c>
      <c r="H383" s="82">
        <f t="shared" si="109"/>
        <v>0</v>
      </c>
      <c r="I383" s="211"/>
      <c r="J383" s="441" t="s">
        <v>21</v>
      </c>
      <c r="K383" s="441" t="s">
        <v>21</v>
      </c>
      <c r="L383" s="441" t="s">
        <v>21</v>
      </c>
      <c r="M383" s="441" t="s">
        <v>21</v>
      </c>
      <c r="N383" s="568" t="s">
        <v>21</v>
      </c>
      <c r="O383" s="211"/>
      <c r="P383" s="212" t="str">
        <f>IF(B383="","",
IF(AND(V383="",W383="",B383&lt;&gt;""),"Employed",
IF(AND(V383&lt;&gt;"",W383="",B383&lt;&gt;""),"Terminated",
IF(AND(V383&lt;&gt;"",W383&lt;&gt;"",B383&lt;&gt;""),IF(W383&lt;Cover!$E$43,"Employed","Furloughed"),
IF(AND(V383="",W383&lt;&gt;"",B383&lt;&gt;""),IF(W383&lt;Cover!$E$43,"Employed","Rehired"))))))</f>
        <v/>
      </c>
      <c r="Q383" s="211"/>
      <c r="R383" s="536"/>
      <c r="S383" s="563"/>
      <c r="T383" s="536"/>
      <c r="U383" s="82">
        <f>IF(Cover!$E$47="Weekly",IF(T383&gt;0,T383,R383*S383),IF(T383&gt;0,T383,R383*S383)/2)</f>
        <v>0</v>
      </c>
      <c r="V383" s="564"/>
      <c r="W383" s="564"/>
      <c r="Y383" s="213" t="str">
        <f>IF($B383="","",IF('Actual Allocation Calc'!$AH$78="A",
IF($P383="Employed",$U383/7*BJ383,
IF(AND($P383="Terminated"),($U383/7*AP383),
IF(AND($P383="Furloughed"),($U383/7*AP383)+($U383/7*AZ383),
IF(AND($P383="Rehired"),($U383/7*AZ383),
IF(AND($P383="Terminated",AP383&gt;0),$U383,
IF($P383="Furloughed",IF(AP383&gt;0,$U383)+IF(AZ383&gt;0,$U383),
IF($P383="Rehired",IF(AZ383&gt;0,$U383)))))))),IF('Actual Allocation Calc'!$AH$78="C",'Actual Allocation Calc'!L383,'Actual Allocation Calc'!U383+IF($P383="Employed",$U383/7*BJ383,
IF(AND($P383="Terminated"),($U383/7*AP383),
IF(AND($P383="Furloughed"),($U383/7*AP383)+($U383/7*AZ383),
IF(AND($P383="Rehired"),($U383/7*AZ383),
IF(AND($P383="Terminated",AP383&gt;0),$U383,
IF($P383="Furloughed",IF(AP383&gt;0,$U383)+IF(AZ383&gt;0,$U383),
IF($P383="Rehired",IF(AZ383&gt;0,$U383))))))))*'Actual Allocation Calc'!$AH$99)))</f>
        <v/>
      </c>
      <c r="Z383" s="210" t="str">
        <f>IF($B383="","",IF('Actual Allocation Calc'!$AI$78="A",
IF($P383="Employed",$U383,
IF(AND($P383="Terminated"),($U383/7*AQ383),
IF(AND($P383="Furloughed"),($U383/7*AQ383)+($U383/7*BA383),
IF(AND($P383="Rehired"),($U383/7*BA383),
IF(AND($P383="Terminated",AQ383&gt;0),$U383,
IF($P383="Furloughed",IF(AQ383&gt;0,$U383)+IF(BA383&gt;0,$U383),
IF($P383="Rehired",IF(BA383&gt;0,$U383)))))))),IF('Actual Allocation Calc'!$AI$78="C",'Actual Allocation Calc'!M383,'Actual Allocation Calc'!V383+IF($P383="Employed",$U383,
IF(AND($P383="Terminated"),($U383/7*AQ383),
IF(AND($P383="Furloughed"),($U383/7*AQ383)+($U383/7*BA383),
IF(AND($P383="Rehired"),($U383/7*BA383),
IF(AND($P383="Terminated",AQ383&gt;0),$U383,
IF($P383="Furloughed",IF(AQ383&gt;0,$U383)+IF(BA383&gt;0,$U383),
IF($P383="Rehired",IF(BA383&gt;0,$U383))))))))*'Actual Allocation Calc'!$AI$99)))</f>
        <v/>
      </c>
      <c r="AA383" s="210" t="str">
        <f>IF($B383="","",IF('Actual Allocation Calc'!$AJ$78="A",
IF($P383="Employed",$U383,
IF(AND($P383="Terminated"),($U383/7*AR383),
IF(AND($P383="Furloughed"),($U383/7*AR383)+($U383/7*BB383),
IF(AND($P383="Rehired"),($U383/7*BB383),
IF(AND($P383="Terminated",AR383&gt;0),$U383,
IF($P383="Furloughed",IF(AR383&gt;0,$U383)+IF(BB383&gt;0,$U383),
IF($P383="Rehired",IF(BB383&gt;0,$U383)))))))),IF('Actual Allocation Calc'!$AJ$78="C",'Actual Allocation Calc'!N383,'Actual Allocation Calc'!W383+IF($P383="Employed",$U383,
IF(AND($P383="Terminated"),($U383/7*AR383),
IF(AND($P383="Furloughed"),($U383/7*AR383)+($U383/7*BB383),
IF(AND($P383="Rehired"),($U383/7*BB383),
IF(AND($P383="Terminated",AR383&gt;0),$U383,
IF($P383="Furloughed",IF(AR383&gt;0,$U383)+IF(BB383&gt;0,$U383),
IF($P383="Rehired",IF(BB383&gt;0,$U383))))))))*'Actual Allocation Calc'!$AJ$99)))</f>
        <v/>
      </c>
      <c r="AB383" s="210" t="str">
        <f>IF($B383="","",IF('Actual Allocation Calc'!$AK$78="A",
IF($P383="Employed",$U383,
IF(AND($P383="Terminated"),($U383/7*AS383),
IF(AND($P383="Furloughed"),($U383/7*AS383)+($U383/7*BC383),
IF(AND($P383="Rehired"),($U383/7*BC383),
IF(AND($P383="Terminated",AS383&gt;0),$U383,
IF($P383="Furloughed",IF(AS383&gt;0,$U383)+IF(BC383&gt;0,$U383),
IF($P383="Rehired",IF(BC383&gt;0,$U383)))))))),IF('Actual Allocation Calc'!$AK$78="C",'Actual Allocation Calc'!O383,'Actual Allocation Calc'!X383+IF($P383="Employed",$U383,
IF(AND($P383="Terminated"),($U383/7*AS383),
IF(AND($P383="Furloughed"),($U383/7*AS383)+($U383/7*BC383),
IF(AND($P383="Rehired"),($U383/7*BC383),
IF(AND($P383="Terminated",AS383&gt;0),$U383,
IF($P383="Furloughed",IF(AS383&gt;0,$U383)+IF(BC383&gt;0,$U383),
IF($P383="Rehired",IF(BC383&gt;0,$U383))))))))*'Actual Allocation Calc'!$AK$99)))</f>
        <v/>
      </c>
      <c r="AC383" s="210" t="str">
        <f>IF($B383="","",IF('Actual Allocation Calc'!$AL$78="A",
IF($P383="Employed",$U383,
IF(AND($P383="Terminated"),($U383/7*AT383),
IF(AND($P383="Furloughed"),($U383/7*AT383)+($U383/7*BD383),
IF(AND($P383="Rehired"),($U383/7*BD383),
IF(AND($P383="Terminated",AT383&gt;0),$U383,
IF($P383="Furloughed",IF(AT383&gt;0,$U383)+IF(BD383&gt;0,$U383),
IF($P383="Rehired",IF(BD383&gt;0,$U383)))))))),IF('Actual Allocation Calc'!$AL$78="C",'Actual Allocation Calc'!P383,'Actual Allocation Calc'!Y383+IF($P383="Employed",$U383,
IF(AND($P383="Terminated"),($U383/7*AT383),
IF(AND($P383="Furloughed"),($U383/7*AT383)+($U383/7*BD383),
IF(AND($P383="Rehired"),($U383/7*BD383),
IF(AND($P383="Terminated",AT383&gt;0),$U383,
IF($P383="Furloughed",IF(AT383&gt;0,$U383)+IF(BD383&gt;0,$U383),
IF($P383="Rehired",IF(BD383&gt;0,$U383))))))))*'Actual Allocation Calc'!$AL$99)))</f>
        <v/>
      </c>
      <c r="AD383" s="210" t="str">
        <f>IF($B383="","",IF('Actual Allocation Calc'!$AM$78="A",
IF($P383="Employed",$U383,
IF(AND($P383="Terminated"),($U383/7*AU383),
IF(AND($P383="Furloughed"),($U383/7*AU383)+($U383/7*BE383),
IF(AND($P383="Rehired"),($U383/7*BE383),
IF(AND($P383="Terminated",AU383&gt;0),$U383,
IF($P383="Furloughed",IF(AU383&gt;0,$U383)+IF(BE383&gt;0,$U383),
IF($P383="Rehired",IF(BE383&gt;0,$U383)))))))),IF('Actual Allocation Calc'!$AM$78="C",'Actual Allocation Calc'!Q383,'Actual Allocation Calc'!Z383+IF($P383="Employed",$U383,
IF(AND($P383="Terminated"),($U383/7*AU383),
IF(AND($P383="Furloughed"),($U383/7*AU383)+($U383/7*BE383),
IF(AND($P383="Rehired"),($U383/7*BE383),
IF(AND($P383="Terminated",AU383&gt;0),$U383,
IF($P383="Furloughed",IF(AU383&gt;0,$U383)+IF(BE383&gt;0,$U383),
IF($P383="Rehired",IF(BE383&gt;0,$U383))))))))*'Actual Allocation Calc'!$AM$99)))</f>
        <v/>
      </c>
      <c r="AE383" s="210" t="str">
        <f>IF($B383="","",IF('Actual Allocation Calc'!$AN$78="A",
IF($P383="Employed",$U383,
IF(AND($P383="Terminated"),($U383/7*AV383),
IF(AND($P383="Furloughed"),($U383/7*AV383)+($U383/7*BF383),
IF(AND($P383="Rehired"),($U383/7*BF383),
IF(AND($P383="Terminated",AV383&gt;0),$U383,
IF($P383="Furloughed",IF(AV383&gt;0,$U383)+IF(BF383&gt;0,$U383),
IF($P383="Rehired",IF(BF383&gt;0,$U383)))))))),IF('Actual Allocation Calc'!$AN$78="C",'Actual Allocation Calc'!R383,'Actual Allocation Calc'!AA383+IF($P383="Employed",$U383,
IF(AND($P383="Terminated"),($U383/7*AV383),
IF(AND($P383="Furloughed"),($U383/7*AV383)+($U383/7*BF383),
IF(AND($P383="Rehired"),($U383/7*BF383),
IF(AND($P383="Terminated",AV383&gt;0),$U383,
IF($P383="Furloughed",IF(AV383&gt;0,$U383)+IF(BF383&gt;0,$U383),
IF($P383="Rehired",IF(BF383&gt;0,$U383))))))))*'Actual Allocation Calc'!$AN$99)))</f>
        <v/>
      </c>
      <c r="AF383" s="210" t="str">
        <f>IF($B383="","",IF('Actual Allocation Calc'!$AO$78="A",
IF($P383="Employed",$U383,
IF(AND($P383="Terminated"),($U383/7*AW383),
IF(AND($P383="Furloughed"),($U383/7*AW383)+($U383/7*BG383),
IF(AND($P383="Rehired"),($U383/7*BG383),
IF(AND($P383="Terminated",AW383&gt;0),$U383,
IF($P383="Furloughed",IF(AW383&gt;0,$U383)+IF(BG383&gt;0,$U383),
IF($P383="Rehired",IF(BG383&gt;0,$U383)))))))),IF('Actual Allocation Calc'!$AO$78="C",'Actual Allocation Calc'!S383,'Actual Allocation Calc'!AB383+IF($P383="Employed",$U383,
IF(AND($P383="Terminated"),($U383/7*AW383),
IF(AND($P383="Furloughed"),($U383/7*AW383)+($U383/7*BG383),
IF(AND($P383="Rehired"),($U383/7*BG383),
IF(AND($P383="Terminated",AW383&gt;0),$U383,
IF($P383="Furloughed",IF(AW383&gt;0,$U383)+IF(BG383&gt;0,$U383),
IF($P383="Rehired",IF(BG383&gt;0,$U383))))))))*'Actual Allocation Calc'!$AO$99)))</f>
        <v/>
      </c>
      <c r="AG383" s="210" t="str">
        <f>IF($B383="","",IF('Actual Allocation Calc'!$AP$78="A",
IF($P383="Employed",$U383/7*BK383,
IF(AND($P383="Terminated"),($U383/7*AX383),
IF(AND($P383="Furloughed"),($U383/7*AX383)+($U383/7*BH383),
IF(AND($P383="Rehired"),($U383/7*BH383),
IF(AND($P383="Terminated",AX383&gt;0),$U383,
IF($P383="Furloughed",IF(AX383&gt;0,$U383)+IF(BH383&gt;0,$U383),
IF($P383="Rehired",IF(BH383&gt;0,$U383)))))))),IF('Actual Allocation Calc'!$AP$78="C",'Actual Allocation Calc'!T383,'Actual Allocation Calc'!AC383+IF($P383="Employed",$U383/7*BK383,
IF(AND($P383="Terminated"),($U383/7*AX383),
IF(AND($P383="Furloughed"),($U383/7*AX383)+($U383/7*BH383),
IF(AND($P383="Rehired"),($U383/7*BH383),
IF(AND($P383="Terminated",AX383&gt;0),$U383,
IF($P383="Furloughed",IF(AX383&gt;0,$U383)+IF(BH383&gt;0,$U383),
IF($P383="Rehired",IF(BH383&gt;0,$U383))))))))*'Actual Allocation Calc'!$AP$99)))</f>
        <v/>
      </c>
      <c r="AH383" s="536"/>
      <c r="AI383" s="82">
        <f t="shared" si="129"/>
        <v>0</v>
      </c>
      <c r="AJ383" s="210">
        <f t="shared" si="111"/>
        <v>0</v>
      </c>
      <c r="AK383" s="397" t="str">
        <f t="shared" si="112"/>
        <v/>
      </c>
      <c r="AM383" s="122"/>
      <c r="AO383" s="214" t="str">
        <f>IFERROR(IF($V383="","",VLOOKUP(V383,'Calendar Calcs'!$B$2:$E1350,4,FALSE)),0)</f>
        <v/>
      </c>
      <c r="AP383" s="69" t="str">
        <f>IF($AO383="","", IF($AO383&lt;AP$23,0,IF($AO383&gt;AP$23,COUNTIFS('Calendar Calcs'!$E$2:$E1350,AP$23),COUNTIFS('Calendar Calcs'!$E$2:$E1350,AP$23,'Calendar Calcs'!$D$2:$D1350,"&lt;="&amp;WEEKDAY($V383)))))</f>
        <v/>
      </c>
      <c r="AQ383" s="69" t="str">
        <f>IF($AO383="","", IF($AO383&lt;AQ$23,0,IF($AO383&gt;AQ$23,COUNTIFS('Calendar Calcs'!$E$2:$E1350,AQ$23),COUNTIFS('Calendar Calcs'!$E$2:$E1350,AQ$23,'Calendar Calcs'!$D$2:$D1350,"&lt;="&amp;WEEKDAY($V383)))))</f>
        <v/>
      </c>
      <c r="AR383" s="69" t="str">
        <f>IF($AO383="","", IF($AO383&lt;AR$23,0,IF($AO383&gt;AR$23,COUNTIFS('Calendar Calcs'!$E$2:$E1350,AR$23),COUNTIFS('Calendar Calcs'!$E$2:$E1350,AR$23,'Calendar Calcs'!$D$2:$D1350,"&lt;="&amp;WEEKDAY($V383)))))</f>
        <v/>
      </c>
      <c r="AS383" s="69" t="str">
        <f>IF($AO383="","", IF($AO383&lt;AS$23,0,IF($AO383&gt;AS$23,COUNTIFS('Calendar Calcs'!$E$2:$E1350,AS$23),COUNTIFS('Calendar Calcs'!$E$2:$E1350,AS$23,'Calendar Calcs'!$D$2:$D1350,"&lt;="&amp;WEEKDAY($V383)))))</f>
        <v/>
      </c>
      <c r="AT383" s="69" t="str">
        <f>IF($AO383="","", IF($AO383&lt;AT$23,0,IF($AO383&gt;AT$23,COUNTIFS('Calendar Calcs'!$E$2:$E1350,AT$23),COUNTIFS('Calendar Calcs'!$E$2:$E1350,AT$23,'Calendar Calcs'!$D$2:$D1350,"&lt;="&amp;WEEKDAY($V383)))))</f>
        <v/>
      </c>
      <c r="AU383" s="69" t="str">
        <f>IF($AO383="","", IF($AO383&lt;AU$23,0,IF($AO383&gt;AU$23,COUNTIFS('Calendar Calcs'!$E$2:$E1350,AU$23),COUNTIFS('Calendar Calcs'!$E$2:$E1350,AU$23,'Calendar Calcs'!$D$2:$D1350,"&lt;="&amp;WEEKDAY($V383)))))</f>
        <v/>
      </c>
      <c r="AV383" s="69" t="str">
        <f>IF($AO383="","", IF($AO383&lt;AV$23,0,IF($AO383&gt;AV$23,COUNTIFS('Calendar Calcs'!$E$2:$E1350,AV$23),COUNTIFS('Calendar Calcs'!$E$2:$E1350,AV$23,'Calendar Calcs'!$D$2:$D1350,"&lt;="&amp;WEEKDAY($V383)))))</f>
        <v/>
      </c>
      <c r="AW383" s="69" t="str">
        <f>IF($AO383="","", IF($AO383&lt;AW$23,0,IF($AO383&gt;AW$23,COUNTIFS('Calendar Calcs'!$E$2:$E1350,AW$23),COUNTIFS('Calendar Calcs'!$E$2:$E1350,AW$23,'Calendar Calcs'!$D$2:$D1350,"&lt;="&amp;WEEKDAY($V383)))))</f>
        <v/>
      </c>
      <c r="AX383" s="69" t="str">
        <f>IF($AO383="","", IF($AO383&lt;AX$23,0,IF($AO383&gt;AX$23,COUNTIFS('Calendar Calcs'!$E$2:$E1350,AX$23),COUNTIFS('Calendar Calcs'!$E$2:$E1350,AX$23,'Calendar Calcs'!$D$2:$D1350,"&lt;="&amp;WEEKDAY($V383)))))</f>
        <v/>
      </c>
      <c r="AY383" s="69" t="str">
        <f>IF($W383="","",VLOOKUP($W383,'Calendar Calcs'!$B$2:$E1350,4,FALSE))</f>
        <v/>
      </c>
      <c r="AZ383" s="69" t="str">
        <f>IF($AY383="","",IF($AY383&gt;AZ$23,0,IF($AY383&lt;AZ$23,COUNTIFS('Calendar Calcs'!$E$2:$E1350,AZ$23),COUNTIFS('Calendar Calcs'!$E$2:$E1350,AZ$23,'Calendar Calcs'!$D$2:$D1350,"&gt;="&amp;WEEKDAY($W383)))))</f>
        <v/>
      </c>
      <c r="BA383" s="69" t="str">
        <f>IF($AY383="","",IF($AY383&gt;BA$23,0,IF($AY383&lt;BA$23,COUNTIFS('Calendar Calcs'!$E$2:$E1350,BA$23),COUNTIFS('Calendar Calcs'!$E$2:$E1350,BA$23,'Calendar Calcs'!$D$2:$D1350,"&gt;="&amp;WEEKDAY($W383)))))</f>
        <v/>
      </c>
      <c r="BB383" s="69" t="str">
        <f>IF($AY383="","",IF($AY383&gt;BB$23,0,IF($AY383&lt;BB$23,COUNTIFS('Calendar Calcs'!$E$2:$E1350,BB$23),COUNTIFS('Calendar Calcs'!$E$2:$E1350,BB$23,'Calendar Calcs'!$D$2:$D1350,"&gt;="&amp;WEEKDAY($W383)))))</f>
        <v/>
      </c>
      <c r="BC383" s="69" t="str">
        <f>IF($AY383="","",IF($AY383&gt;BC$23,0,IF($AY383&lt;BC$23,COUNTIFS('Calendar Calcs'!$E$2:$E1350,BC$23),COUNTIFS('Calendar Calcs'!$E$2:$E1350,BC$23,'Calendar Calcs'!$D$2:$D1350,"&gt;="&amp;WEEKDAY($W383)))))</f>
        <v/>
      </c>
      <c r="BD383" s="69" t="str">
        <f>IF($AY383="","",IF($AY383&gt;BD$23,0,IF($AY383&lt;BD$23,COUNTIFS('Calendar Calcs'!$E$2:$E1350,BD$23),COUNTIFS('Calendar Calcs'!$E$2:$E1350,BD$23,'Calendar Calcs'!$D$2:$D1350,"&gt;="&amp;WEEKDAY($W383)))))</f>
        <v/>
      </c>
      <c r="BE383" s="69" t="str">
        <f>IF($AY383="","",IF($AY383&gt;BE$23,0,IF($AY383&lt;BE$23,COUNTIFS('Calendar Calcs'!$E$2:$E1350,BE$23),COUNTIFS('Calendar Calcs'!$E$2:$E1350,BE$23,'Calendar Calcs'!$D$2:$D1350,"&gt;="&amp;WEEKDAY($W383)))))</f>
        <v/>
      </c>
      <c r="BF383" s="69" t="str">
        <f>IF($AY383="","",IF($AY383&gt;BF$23,0,IF($AY383&lt;BF$23,COUNTIFS('Calendar Calcs'!$E$2:$E1350,BF$23),COUNTIFS('Calendar Calcs'!$E$2:$E1350,BF$23,'Calendar Calcs'!$D$2:$D1350,"&gt;="&amp;WEEKDAY($W383)))))</f>
        <v/>
      </c>
      <c r="BG383" s="69" t="str">
        <f>IF($AY383="","",IF($AY383&gt;BG$23,0,IF($AY383&lt;BG$23,COUNTIFS('Calendar Calcs'!$E$2:$E1350,BG$23),COUNTIFS('Calendar Calcs'!$E$2:$E1350,BG$23,'Calendar Calcs'!$D$2:$D1350,"&gt;="&amp;WEEKDAY($W383)))))</f>
        <v/>
      </c>
      <c r="BH383" s="69">
        <f t="shared" si="113"/>
        <v>6</v>
      </c>
      <c r="BI383" s="69">
        <f>IF(Cover!$E$43="","",VLOOKUP(Cover!$E$43,'Calendar Calcs'!$B$2:$E1350,4,FALSE))</f>
        <v>1</v>
      </c>
      <c r="BJ383" s="69">
        <f>IF($BI383="","", IF($BI383&lt;BJ$23,0,IF($BI383&gt;=BJ$23,COUNTIFS('Calendar Calcs'!$E$2:$E1350,BJ$23),COUNTIFS('Calendar Calcs'!$E$2:$E1350,BJ$23,'Calendar Calcs'!$D$2:$D1350,"&lt;="&amp;WEEKDAY($V383)))))</f>
        <v>1</v>
      </c>
      <c r="BK383" s="69">
        <f t="shared" si="110"/>
        <v>6</v>
      </c>
      <c r="BN383" s="69" t="str">
        <f>IF(T383&gt;0,"FTE",IF(Cover!$E$47="Weekly",IF(S383&gt;29.75,"FTE","PTE"),IF(S383&gt;59.75,"FTE","PTE")))</f>
        <v>PTE</v>
      </c>
      <c r="BO383" s="69">
        <f>IF(BN383="FTE",30,IF(Cover!$E$47="Weekly",'STEP 2 EE Data'!S383,'STEP 2 EE Data'!S383/2))</f>
        <v>0</v>
      </c>
      <c r="BP383" s="209">
        <f t="shared" si="114"/>
        <v>0</v>
      </c>
      <c r="BQ383" s="209">
        <f t="shared" si="115"/>
        <v>0</v>
      </c>
      <c r="BR383" s="209">
        <f t="shared" si="116"/>
        <v>0</v>
      </c>
      <c r="BS383" s="209">
        <f t="shared" si="117"/>
        <v>0</v>
      </c>
      <c r="BT383" s="209">
        <f t="shared" si="118"/>
        <v>0</v>
      </c>
      <c r="BU383" s="209">
        <f t="shared" si="119"/>
        <v>0</v>
      </c>
      <c r="BV383" s="209">
        <f t="shared" si="120"/>
        <v>0</v>
      </c>
      <c r="BW383" s="209">
        <f t="shared" si="121"/>
        <v>0</v>
      </c>
      <c r="BX383" s="209">
        <f t="shared" si="122"/>
        <v>0</v>
      </c>
      <c r="CC383" s="210" t="str">
        <f>IF(B383="","",IF(C383="",IF(Cover!$E$47="Weekly",'STEP 3 EE Comp'!BI388*8,'STEP 3 EE Comp'!BI388*4),IF(Cover!$E$47="Weekly",'STEP 3 EE Comp'!BI388,'STEP 3 EE Comp'!BI388)))</f>
        <v/>
      </c>
      <c r="CD383" s="82" t="str">
        <f t="shared" si="123"/>
        <v/>
      </c>
      <c r="CE383" s="417">
        <f t="shared" si="124"/>
        <v>1</v>
      </c>
      <c r="CF383" s="82" t="str">
        <f t="shared" si="125"/>
        <v>Good</v>
      </c>
      <c r="CG383" s="82">
        <f t="shared" si="126"/>
        <v>0</v>
      </c>
      <c r="CH383" s="234">
        <f t="shared" si="127"/>
        <v>0</v>
      </c>
    </row>
    <row r="384" spans="1:86" s="69" customFormat="1" x14ac:dyDescent="0.3">
      <c r="A384" s="555"/>
      <c r="B384" s="52"/>
      <c r="C384" s="52"/>
      <c r="D384" s="52"/>
      <c r="E384" s="52"/>
      <c r="F384" s="507"/>
      <c r="G384" s="210">
        <f t="shared" si="128"/>
        <v>0</v>
      </c>
      <c r="H384" s="82">
        <f t="shared" si="109"/>
        <v>0</v>
      </c>
      <c r="I384" s="211"/>
      <c r="J384" s="441" t="s">
        <v>21</v>
      </c>
      <c r="K384" s="441" t="s">
        <v>21</v>
      </c>
      <c r="L384" s="441" t="s">
        <v>21</v>
      </c>
      <c r="M384" s="441" t="s">
        <v>21</v>
      </c>
      <c r="N384" s="568" t="s">
        <v>21</v>
      </c>
      <c r="O384" s="211"/>
      <c r="P384" s="212" t="str">
        <f>IF(B384="","",
IF(AND(V384="",W384="",B384&lt;&gt;""),"Employed",
IF(AND(V384&lt;&gt;"",W384="",B384&lt;&gt;""),"Terminated",
IF(AND(V384&lt;&gt;"",W384&lt;&gt;"",B384&lt;&gt;""),IF(W384&lt;Cover!$E$43,"Employed","Furloughed"),
IF(AND(V384="",W384&lt;&gt;"",B384&lt;&gt;""),IF(W384&lt;Cover!$E$43,"Employed","Rehired"))))))</f>
        <v/>
      </c>
      <c r="Q384" s="211"/>
      <c r="R384" s="536"/>
      <c r="S384" s="563"/>
      <c r="T384" s="536"/>
      <c r="U384" s="82">
        <f>IF(Cover!$E$47="Weekly",IF(T384&gt;0,T384,R384*S384),IF(T384&gt;0,T384,R384*S384)/2)</f>
        <v>0</v>
      </c>
      <c r="V384" s="564"/>
      <c r="W384" s="564"/>
      <c r="Y384" s="213" t="str">
        <f>IF($B384="","",IF('Actual Allocation Calc'!$AH$78="A",
IF($P384="Employed",$U384/7*BJ384,
IF(AND($P384="Terminated"),($U384/7*AP384),
IF(AND($P384="Furloughed"),($U384/7*AP384)+($U384/7*AZ384),
IF(AND($P384="Rehired"),($U384/7*AZ384),
IF(AND($P384="Terminated",AP384&gt;0),$U384,
IF($P384="Furloughed",IF(AP384&gt;0,$U384)+IF(AZ384&gt;0,$U384),
IF($P384="Rehired",IF(AZ384&gt;0,$U384)))))))),IF('Actual Allocation Calc'!$AH$78="C",'Actual Allocation Calc'!L384,'Actual Allocation Calc'!U384+IF($P384="Employed",$U384/7*BJ384,
IF(AND($P384="Terminated"),($U384/7*AP384),
IF(AND($P384="Furloughed"),($U384/7*AP384)+($U384/7*AZ384),
IF(AND($P384="Rehired"),($U384/7*AZ384),
IF(AND($P384="Terminated",AP384&gt;0),$U384,
IF($P384="Furloughed",IF(AP384&gt;0,$U384)+IF(AZ384&gt;0,$U384),
IF($P384="Rehired",IF(AZ384&gt;0,$U384))))))))*'Actual Allocation Calc'!$AH$99)))</f>
        <v/>
      </c>
      <c r="Z384" s="210" t="str">
        <f>IF($B384="","",IF('Actual Allocation Calc'!$AI$78="A",
IF($P384="Employed",$U384,
IF(AND($P384="Terminated"),($U384/7*AQ384),
IF(AND($P384="Furloughed"),($U384/7*AQ384)+($U384/7*BA384),
IF(AND($P384="Rehired"),($U384/7*BA384),
IF(AND($P384="Terminated",AQ384&gt;0),$U384,
IF($P384="Furloughed",IF(AQ384&gt;0,$U384)+IF(BA384&gt;0,$U384),
IF($P384="Rehired",IF(BA384&gt;0,$U384)))))))),IF('Actual Allocation Calc'!$AI$78="C",'Actual Allocation Calc'!M384,'Actual Allocation Calc'!V384+IF($P384="Employed",$U384,
IF(AND($P384="Terminated"),($U384/7*AQ384),
IF(AND($P384="Furloughed"),($U384/7*AQ384)+($U384/7*BA384),
IF(AND($P384="Rehired"),($U384/7*BA384),
IF(AND($P384="Terminated",AQ384&gt;0),$U384,
IF($P384="Furloughed",IF(AQ384&gt;0,$U384)+IF(BA384&gt;0,$U384),
IF($P384="Rehired",IF(BA384&gt;0,$U384))))))))*'Actual Allocation Calc'!$AI$99)))</f>
        <v/>
      </c>
      <c r="AA384" s="210" t="str">
        <f>IF($B384="","",IF('Actual Allocation Calc'!$AJ$78="A",
IF($P384="Employed",$U384,
IF(AND($P384="Terminated"),($U384/7*AR384),
IF(AND($P384="Furloughed"),($U384/7*AR384)+($U384/7*BB384),
IF(AND($P384="Rehired"),($U384/7*BB384),
IF(AND($P384="Terminated",AR384&gt;0),$U384,
IF($P384="Furloughed",IF(AR384&gt;0,$U384)+IF(BB384&gt;0,$U384),
IF($P384="Rehired",IF(BB384&gt;0,$U384)))))))),IF('Actual Allocation Calc'!$AJ$78="C",'Actual Allocation Calc'!N384,'Actual Allocation Calc'!W384+IF($P384="Employed",$U384,
IF(AND($P384="Terminated"),($U384/7*AR384),
IF(AND($P384="Furloughed"),($U384/7*AR384)+($U384/7*BB384),
IF(AND($P384="Rehired"),($U384/7*BB384),
IF(AND($P384="Terminated",AR384&gt;0),$U384,
IF($P384="Furloughed",IF(AR384&gt;0,$U384)+IF(BB384&gt;0,$U384),
IF($P384="Rehired",IF(BB384&gt;0,$U384))))))))*'Actual Allocation Calc'!$AJ$99)))</f>
        <v/>
      </c>
      <c r="AB384" s="210" t="str">
        <f>IF($B384="","",IF('Actual Allocation Calc'!$AK$78="A",
IF($P384="Employed",$U384,
IF(AND($P384="Terminated"),($U384/7*AS384),
IF(AND($P384="Furloughed"),($U384/7*AS384)+($U384/7*BC384),
IF(AND($P384="Rehired"),($U384/7*BC384),
IF(AND($P384="Terminated",AS384&gt;0),$U384,
IF($P384="Furloughed",IF(AS384&gt;0,$U384)+IF(BC384&gt;0,$U384),
IF($P384="Rehired",IF(BC384&gt;0,$U384)))))))),IF('Actual Allocation Calc'!$AK$78="C",'Actual Allocation Calc'!O384,'Actual Allocation Calc'!X384+IF($P384="Employed",$U384,
IF(AND($P384="Terminated"),($U384/7*AS384),
IF(AND($P384="Furloughed"),($U384/7*AS384)+($U384/7*BC384),
IF(AND($P384="Rehired"),($U384/7*BC384),
IF(AND($P384="Terminated",AS384&gt;0),$U384,
IF($P384="Furloughed",IF(AS384&gt;0,$U384)+IF(BC384&gt;0,$U384),
IF($P384="Rehired",IF(BC384&gt;0,$U384))))))))*'Actual Allocation Calc'!$AK$99)))</f>
        <v/>
      </c>
      <c r="AC384" s="210" t="str">
        <f>IF($B384="","",IF('Actual Allocation Calc'!$AL$78="A",
IF($P384="Employed",$U384,
IF(AND($P384="Terminated"),($U384/7*AT384),
IF(AND($P384="Furloughed"),($U384/7*AT384)+($U384/7*BD384),
IF(AND($P384="Rehired"),($U384/7*BD384),
IF(AND($P384="Terminated",AT384&gt;0),$U384,
IF($P384="Furloughed",IF(AT384&gt;0,$U384)+IF(BD384&gt;0,$U384),
IF($P384="Rehired",IF(BD384&gt;0,$U384)))))))),IF('Actual Allocation Calc'!$AL$78="C",'Actual Allocation Calc'!P384,'Actual Allocation Calc'!Y384+IF($P384="Employed",$U384,
IF(AND($P384="Terminated"),($U384/7*AT384),
IF(AND($P384="Furloughed"),($U384/7*AT384)+($U384/7*BD384),
IF(AND($P384="Rehired"),($U384/7*BD384),
IF(AND($P384="Terminated",AT384&gt;0),$U384,
IF($P384="Furloughed",IF(AT384&gt;0,$U384)+IF(BD384&gt;0,$U384),
IF($P384="Rehired",IF(BD384&gt;0,$U384))))))))*'Actual Allocation Calc'!$AL$99)))</f>
        <v/>
      </c>
      <c r="AD384" s="210" t="str">
        <f>IF($B384="","",IF('Actual Allocation Calc'!$AM$78="A",
IF($P384="Employed",$U384,
IF(AND($P384="Terminated"),($U384/7*AU384),
IF(AND($P384="Furloughed"),($U384/7*AU384)+($U384/7*BE384),
IF(AND($P384="Rehired"),($U384/7*BE384),
IF(AND($P384="Terminated",AU384&gt;0),$U384,
IF($P384="Furloughed",IF(AU384&gt;0,$U384)+IF(BE384&gt;0,$U384),
IF($P384="Rehired",IF(BE384&gt;0,$U384)))))))),IF('Actual Allocation Calc'!$AM$78="C",'Actual Allocation Calc'!Q384,'Actual Allocation Calc'!Z384+IF($P384="Employed",$U384,
IF(AND($P384="Terminated"),($U384/7*AU384),
IF(AND($P384="Furloughed"),($U384/7*AU384)+($U384/7*BE384),
IF(AND($P384="Rehired"),($U384/7*BE384),
IF(AND($P384="Terminated",AU384&gt;0),$U384,
IF($P384="Furloughed",IF(AU384&gt;0,$U384)+IF(BE384&gt;0,$U384),
IF($P384="Rehired",IF(BE384&gt;0,$U384))))))))*'Actual Allocation Calc'!$AM$99)))</f>
        <v/>
      </c>
      <c r="AE384" s="210" t="str">
        <f>IF($B384="","",IF('Actual Allocation Calc'!$AN$78="A",
IF($P384="Employed",$U384,
IF(AND($P384="Terminated"),($U384/7*AV384),
IF(AND($P384="Furloughed"),($U384/7*AV384)+($U384/7*BF384),
IF(AND($P384="Rehired"),($U384/7*BF384),
IF(AND($P384="Terminated",AV384&gt;0),$U384,
IF($P384="Furloughed",IF(AV384&gt;0,$U384)+IF(BF384&gt;0,$U384),
IF($P384="Rehired",IF(BF384&gt;0,$U384)))))))),IF('Actual Allocation Calc'!$AN$78="C",'Actual Allocation Calc'!R384,'Actual Allocation Calc'!AA384+IF($P384="Employed",$U384,
IF(AND($P384="Terminated"),($U384/7*AV384),
IF(AND($P384="Furloughed"),($U384/7*AV384)+($U384/7*BF384),
IF(AND($P384="Rehired"),($U384/7*BF384),
IF(AND($P384="Terminated",AV384&gt;0),$U384,
IF($P384="Furloughed",IF(AV384&gt;0,$U384)+IF(BF384&gt;0,$U384),
IF($P384="Rehired",IF(BF384&gt;0,$U384))))))))*'Actual Allocation Calc'!$AN$99)))</f>
        <v/>
      </c>
      <c r="AF384" s="210" t="str">
        <f>IF($B384="","",IF('Actual Allocation Calc'!$AO$78="A",
IF($P384="Employed",$U384,
IF(AND($P384="Terminated"),($U384/7*AW384),
IF(AND($P384="Furloughed"),($U384/7*AW384)+($U384/7*BG384),
IF(AND($P384="Rehired"),($U384/7*BG384),
IF(AND($P384="Terminated",AW384&gt;0),$U384,
IF($P384="Furloughed",IF(AW384&gt;0,$U384)+IF(BG384&gt;0,$U384),
IF($P384="Rehired",IF(BG384&gt;0,$U384)))))))),IF('Actual Allocation Calc'!$AO$78="C",'Actual Allocation Calc'!S384,'Actual Allocation Calc'!AB384+IF($P384="Employed",$U384,
IF(AND($P384="Terminated"),($U384/7*AW384),
IF(AND($P384="Furloughed"),($U384/7*AW384)+($U384/7*BG384),
IF(AND($P384="Rehired"),($U384/7*BG384),
IF(AND($P384="Terminated",AW384&gt;0),$U384,
IF($P384="Furloughed",IF(AW384&gt;0,$U384)+IF(BG384&gt;0,$U384),
IF($P384="Rehired",IF(BG384&gt;0,$U384))))))))*'Actual Allocation Calc'!$AO$99)))</f>
        <v/>
      </c>
      <c r="AG384" s="210" t="str">
        <f>IF($B384="","",IF('Actual Allocation Calc'!$AP$78="A",
IF($P384="Employed",$U384/7*BK384,
IF(AND($P384="Terminated"),($U384/7*AX384),
IF(AND($P384="Furloughed"),($U384/7*AX384)+($U384/7*BH384),
IF(AND($P384="Rehired"),($U384/7*BH384),
IF(AND($P384="Terminated",AX384&gt;0),$U384,
IF($P384="Furloughed",IF(AX384&gt;0,$U384)+IF(BH384&gt;0,$U384),
IF($P384="Rehired",IF(BH384&gt;0,$U384)))))))),IF('Actual Allocation Calc'!$AP$78="C",'Actual Allocation Calc'!T384,'Actual Allocation Calc'!AC384+IF($P384="Employed",$U384/7*BK384,
IF(AND($P384="Terminated"),($U384/7*AX384),
IF(AND($P384="Furloughed"),($U384/7*AX384)+($U384/7*BH384),
IF(AND($P384="Rehired"),($U384/7*BH384),
IF(AND($P384="Terminated",AX384&gt;0),$U384,
IF($P384="Furloughed",IF(AX384&gt;0,$U384)+IF(BH384&gt;0,$U384),
IF($P384="Rehired",IF(BH384&gt;0,$U384))))))))*'Actual Allocation Calc'!$AP$99)))</f>
        <v/>
      </c>
      <c r="AH384" s="536"/>
      <c r="AI384" s="82">
        <f t="shared" si="129"/>
        <v>0</v>
      </c>
      <c r="AJ384" s="210">
        <f t="shared" si="111"/>
        <v>0</v>
      </c>
      <c r="AK384" s="397" t="str">
        <f t="shared" si="112"/>
        <v/>
      </c>
      <c r="AM384" s="122"/>
      <c r="AO384" s="214" t="str">
        <f>IFERROR(IF($V384="","",VLOOKUP(V384,'Calendar Calcs'!$B$2:$E1351,4,FALSE)),0)</f>
        <v/>
      </c>
      <c r="AP384" s="69" t="str">
        <f>IF($AO384="","", IF($AO384&lt;AP$23,0,IF($AO384&gt;AP$23,COUNTIFS('Calendar Calcs'!$E$2:$E1351,AP$23),COUNTIFS('Calendar Calcs'!$E$2:$E1351,AP$23,'Calendar Calcs'!$D$2:$D1351,"&lt;="&amp;WEEKDAY($V384)))))</f>
        <v/>
      </c>
      <c r="AQ384" s="69" t="str">
        <f>IF($AO384="","", IF($AO384&lt;AQ$23,0,IF($AO384&gt;AQ$23,COUNTIFS('Calendar Calcs'!$E$2:$E1351,AQ$23),COUNTIFS('Calendar Calcs'!$E$2:$E1351,AQ$23,'Calendar Calcs'!$D$2:$D1351,"&lt;="&amp;WEEKDAY($V384)))))</f>
        <v/>
      </c>
      <c r="AR384" s="69" t="str">
        <f>IF($AO384="","", IF($AO384&lt;AR$23,0,IF($AO384&gt;AR$23,COUNTIFS('Calendar Calcs'!$E$2:$E1351,AR$23),COUNTIFS('Calendar Calcs'!$E$2:$E1351,AR$23,'Calendar Calcs'!$D$2:$D1351,"&lt;="&amp;WEEKDAY($V384)))))</f>
        <v/>
      </c>
      <c r="AS384" s="69" t="str">
        <f>IF($AO384="","", IF($AO384&lt;AS$23,0,IF($AO384&gt;AS$23,COUNTIFS('Calendar Calcs'!$E$2:$E1351,AS$23),COUNTIFS('Calendar Calcs'!$E$2:$E1351,AS$23,'Calendar Calcs'!$D$2:$D1351,"&lt;="&amp;WEEKDAY($V384)))))</f>
        <v/>
      </c>
      <c r="AT384" s="69" t="str">
        <f>IF($AO384="","", IF($AO384&lt;AT$23,0,IF($AO384&gt;AT$23,COUNTIFS('Calendar Calcs'!$E$2:$E1351,AT$23),COUNTIFS('Calendar Calcs'!$E$2:$E1351,AT$23,'Calendar Calcs'!$D$2:$D1351,"&lt;="&amp;WEEKDAY($V384)))))</f>
        <v/>
      </c>
      <c r="AU384" s="69" t="str">
        <f>IF($AO384="","", IF($AO384&lt;AU$23,0,IF($AO384&gt;AU$23,COUNTIFS('Calendar Calcs'!$E$2:$E1351,AU$23),COUNTIFS('Calendar Calcs'!$E$2:$E1351,AU$23,'Calendar Calcs'!$D$2:$D1351,"&lt;="&amp;WEEKDAY($V384)))))</f>
        <v/>
      </c>
      <c r="AV384" s="69" t="str">
        <f>IF($AO384="","", IF($AO384&lt;AV$23,0,IF($AO384&gt;AV$23,COUNTIFS('Calendar Calcs'!$E$2:$E1351,AV$23),COUNTIFS('Calendar Calcs'!$E$2:$E1351,AV$23,'Calendar Calcs'!$D$2:$D1351,"&lt;="&amp;WEEKDAY($V384)))))</f>
        <v/>
      </c>
      <c r="AW384" s="69" t="str">
        <f>IF($AO384="","", IF($AO384&lt;AW$23,0,IF($AO384&gt;AW$23,COUNTIFS('Calendar Calcs'!$E$2:$E1351,AW$23),COUNTIFS('Calendar Calcs'!$E$2:$E1351,AW$23,'Calendar Calcs'!$D$2:$D1351,"&lt;="&amp;WEEKDAY($V384)))))</f>
        <v/>
      </c>
      <c r="AX384" s="69" t="str">
        <f>IF($AO384="","", IF($AO384&lt;AX$23,0,IF($AO384&gt;AX$23,COUNTIFS('Calendar Calcs'!$E$2:$E1351,AX$23),COUNTIFS('Calendar Calcs'!$E$2:$E1351,AX$23,'Calendar Calcs'!$D$2:$D1351,"&lt;="&amp;WEEKDAY($V384)))))</f>
        <v/>
      </c>
      <c r="AY384" s="69" t="str">
        <f>IF($W384="","",VLOOKUP($W384,'Calendar Calcs'!$B$2:$E1351,4,FALSE))</f>
        <v/>
      </c>
      <c r="AZ384" s="69" t="str">
        <f>IF($AY384="","",IF($AY384&gt;AZ$23,0,IF($AY384&lt;AZ$23,COUNTIFS('Calendar Calcs'!$E$2:$E1351,AZ$23),COUNTIFS('Calendar Calcs'!$E$2:$E1351,AZ$23,'Calendar Calcs'!$D$2:$D1351,"&gt;="&amp;WEEKDAY($W384)))))</f>
        <v/>
      </c>
      <c r="BA384" s="69" t="str">
        <f>IF($AY384="","",IF($AY384&gt;BA$23,0,IF($AY384&lt;BA$23,COUNTIFS('Calendar Calcs'!$E$2:$E1351,BA$23),COUNTIFS('Calendar Calcs'!$E$2:$E1351,BA$23,'Calendar Calcs'!$D$2:$D1351,"&gt;="&amp;WEEKDAY($W384)))))</f>
        <v/>
      </c>
      <c r="BB384" s="69" t="str">
        <f>IF($AY384="","",IF($AY384&gt;BB$23,0,IF($AY384&lt;BB$23,COUNTIFS('Calendar Calcs'!$E$2:$E1351,BB$23),COUNTIFS('Calendar Calcs'!$E$2:$E1351,BB$23,'Calendar Calcs'!$D$2:$D1351,"&gt;="&amp;WEEKDAY($W384)))))</f>
        <v/>
      </c>
      <c r="BC384" s="69" t="str">
        <f>IF($AY384="","",IF($AY384&gt;BC$23,0,IF($AY384&lt;BC$23,COUNTIFS('Calendar Calcs'!$E$2:$E1351,BC$23),COUNTIFS('Calendar Calcs'!$E$2:$E1351,BC$23,'Calendar Calcs'!$D$2:$D1351,"&gt;="&amp;WEEKDAY($W384)))))</f>
        <v/>
      </c>
      <c r="BD384" s="69" t="str">
        <f>IF($AY384="","",IF($AY384&gt;BD$23,0,IF($AY384&lt;BD$23,COUNTIFS('Calendar Calcs'!$E$2:$E1351,BD$23),COUNTIFS('Calendar Calcs'!$E$2:$E1351,BD$23,'Calendar Calcs'!$D$2:$D1351,"&gt;="&amp;WEEKDAY($W384)))))</f>
        <v/>
      </c>
      <c r="BE384" s="69" t="str">
        <f>IF($AY384="","",IF($AY384&gt;BE$23,0,IF($AY384&lt;BE$23,COUNTIFS('Calendar Calcs'!$E$2:$E1351,BE$23),COUNTIFS('Calendar Calcs'!$E$2:$E1351,BE$23,'Calendar Calcs'!$D$2:$D1351,"&gt;="&amp;WEEKDAY($W384)))))</f>
        <v/>
      </c>
      <c r="BF384" s="69" t="str">
        <f>IF($AY384="","",IF($AY384&gt;BF$23,0,IF($AY384&lt;BF$23,COUNTIFS('Calendar Calcs'!$E$2:$E1351,BF$23),COUNTIFS('Calendar Calcs'!$E$2:$E1351,BF$23,'Calendar Calcs'!$D$2:$D1351,"&gt;="&amp;WEEKDAY($W384)))))</f>
        <v/>
      </c>
      <c r="BG384" s="69" t="str">
        <f>IF($AY384="","",IF($AY384&gt;BG$23,0,IF($AY384&lt;BG$23,COUNTIFS('Calendar Calcs'!$E$2:$E1351,BG$23),COUNTIFS('Calendar Calcs'!$E$2:$E1351,BG$23,'Calendar Calcs'!$D$2:$D1351,"&gt;="&amp;WEEKDAY($W384)))))</f>
        <v/>
      </c>
      <c r="BH384" s="69">
        <f t="shared" si="113"/>
        <v>6</v>
      </c>
      <c r="BI384" s="69">
        <f>IF(Cover!$E$43="","",VLOOKUP(Cover!$E$43,'Calendar Calcs'!$B$2:$E1351,4,FALSE))</f>
        <v>1</v>
      </c>
      <c r="BJ384" s="69">
        <f>IF($BI384="","", IF($BI384&lt;BJ$23,0,IF($BI384&gt;=BJ$23,COUNTIFS('Calendar Calcs'!$E$2:$E1351,BJ$23),COUNTIFS('Calendar Calcs'!$E$2:$E1351,BJ$23,'Calendar Calcs'!$D$2:$D1351,"&lt;="&amp;WEEKDAY($V384)))))</f>
        <v>1</v>
      </c>
      <c r="BK384" s="69">
        <f t="shared" si="110"/>
        <v>6</v>
      </c>
      <c r="BN384" s="69" t="str">
        <f>IF(T384&gt;0,"FTE",IF(Cover!$E$47="Weekly",IF(S384&gt;29.75,"FTE","PTE"),IF(S384&gt;59.75,"FTE","PTE")))</f>
        <v>PTE</v>
      </c>
      <c r="BO384" s="69">
        <f>IF(BN384="FTE",30,IF(Cover!$E$47="Weekly",'STEP 2 EE Data'!S384,'STEP 2 EE Data'!S384/2))</f>
        <v>0</v>
      </c>
      <c r="BP384" s="209">
        <f t="shared" si="114"/>
        <v>0</v>
      </c>
      <c r="BQ384" s="209">
        <f t="shared" si="115"/>
        <v>0</v>
      </c>
      <c r="BR384" s="209">
        <f t="shared" si="116"/>
        <v>0</v>
      </c>
      <c r="BS384" s="209">
        <f t="shared" si="117"/>
        <v>0</v>
      </c>
      <c r="BT384" s="209">
        <f t="shared" si="118"/>
        <v>0</v>
      </c>
      <c r="BU384" s="209">
        <f t="shared" si="119"/>
        <v>0</v>
      </c>
      <c r="BV384" s="209">
        <f t="shared" si="120"/>
        <v>0</v>
      </c>
      <c r="BW384" s="209">
        <f t="shared" si="121"/>
        <v>0</v>
      </c>
      <c r="BX384" s="209">
        <f t="shared" si="122"/>
        <v>0</v>
      </c>
      <c r="CC384" s="210" t="str">
        <f>IF(B384="","",IF(C384="",IF(Cover!$E$47="Weekly",'STEP 3 EE Comp'!BI389*8,'STEP 3 EE Comp'!BI389*4),IF(Cover!$E$47="Weekly",'STEP 3 EE Comp'!BI389,'STEP 3 EE Comp'!BI389)))</f>
        <v/>
      </c>
      <c r="CD384" s="82" t="str">
        <f t="shared" si="123"/>
        <v/>
      </c>
      <c r="CE384" s="417">
        <f t="shared" si="124"/>
        <v>1</v>
      </c>
      <c r="CF384" s="82" t="str">
        <f t="shared" si="125"/>
        <v>Good</v>
      </c>
      <c r="CG384" s="82">
        <f t="shared" si="126"/>
        <v>0</v>
      </c>
      <c r="CH384" s="234">
        <f t="shared" si="127"/>
        <v>0</v>
      </c>
    </row>
    <row r="385" spans="1:86" s="69" customFormat="1" x14ac:dyDescent="0.3">
      <c r="A385" s="555"/>
      <c r="B385" s="52"/>
      <c r="C385" s="52"/>
      <c r="D385" s="52"/>
      <c r="E385" s="52"/>
      <c r="F385" s="507"/>
      <c r="G385" s="210">
        <f t="shared" si="128"/>
        <v>0</v>
      </c>
      <c r="H385" s="82">
        <f t="shared" si="109"/>
        <v>0</v>
      </c>
      <c r="I385" s="211"/>
      <c r="J385" s="441" t="s">
        <v>21</v>
      </c>
      <c r="K385" s="441" t="s">
        <v>21</v>
      </c>
      <c r="L385" s="441" t="s">
        <v>21</v>
      </c>
      <c r="M385" s="441" t="s">
        <v>21</v>
      </c>
      <c r="N385" s="568" t="s">
        <v>21</v>
      </c>
      <c r="O385" s="211"/>
      <c r="P385" s="212" t="str">
        <f>IF(B385="","",
IF(AND(V385="",W385="",B385&lt;&gt;""),"Employed",
IF(AND(V385&lt;&gt;"",W385="",B385&lt;&gt;""),"Terminated",
IF(AND(V385&lt;&gt;"",W385&lt;&gt;"",B385&lt;&gt;""),IF(W385&lt;Cover!$E$43,"Employed","Furloughed"),
IF(AND(V385="",W385&lt;&gt;"",B385&lt;&gt;""),IF(W385&lt;Cover!$E$43,"Employed","Rehired"))))))</f>
        <v/>
      </c>
      <c r="Q385" s="211"/>
      <c r="R385" s="536"/>
      <c r="S385" s="563"/>
      <c r="T385" s="536"/>
      <c r="U385" s="82">
        <f>IF(Cover!$E$47="Weekly",IF(T385&gt;0,T385,R385*S385),IF(T385&gt;0,T385,R385*S385)/2)</f>
        <v>0</v>
      </c>
      <c r="V385" s="564"/>
      <c r="W385" s="564"/>
      <c r="Y385" s="213" t="str">
        <f>IF($B385="","",IF('Actual Allocation Calc'!$AH$78="A",
IF($P385="Employed",$U385/7*BJ385,
IF(AND($P385="Terminated"),($U385/7*AP385),
IF(AND($P385="Furloughed"),($U385/7*AP385)+($U385/7*AZ385),
IF(AND($P385="Rehired"),($U385/7*AZ385),
IF(AND($P385="Terminated",AP385&gt;0),$U385,
IF($P385="Furloughed",IF(AP385&gt;0,$U385)+IF(AZ385&gt;0,$U385),
IF($P385="Rehired",IF(AZ385&gt;0,$U385)))))))),IF('Actual Allocation Calc'!$AH$78="C",'Actual Allocation Calc'!L385,'Actual Allocation Calc'!U385+IF($P385="Employed",$U385/7*BJ385,
IF(AND($P385="Terminated"),($U385/7*AP385),
IF(AND($P385="Furloughed"),($U385/7*AP385)+($U385/7*AZ385),
IF(AND($P385="Rehired"),($U385/7*AZ385),
IF(AND($P385="Terminated",AP385&gt;0),$U385,
IF($P385="Furloughed",IF(AP385&gt;0,$U385)+IF(AZ385&gt;0,$U385),
IF($P385="Rehired",IF(AZ385&gt;0,$U385))))))))*'Actual Allocation Calc'!$AH$99)))</f>
        <v/>
      </c>
      <c r="Z385" s="210" t="str">
        <f>IF($B385="","",IF('Actual Allocation Calc'!$AI$78="A",
IF($P385="Employed",$U385,
IF(AND($P385="Terminated"),($U385/7*AQ385),
IF(AND($P385="Furloughed"),($U385/7*AQ385)+($U385/7*BA385),
IF(AND($P385="Rehired"),($U385/7*BA385),
IF(AND($P385="Terminated",AQ385&gt;0),$U385,
IF($P385="Furloughed",IF(AQ385&gt;0,$U385)+IF(BA385&gt;0,$U385),
IF($P385="Rehired",IF(BA385&gt;0,$U385)))))))),IF('Actual Allocation Calc'!$AI$78="C",'Actual Allocation Calc'!M385,'Actual Allocation Calc'!V385+IF($P385="Employed",$U385,
IF(AND($P385="Terminated"),($U385/7*AQ385),
IF(AND($P385="Furloughed"),($U385/7*AQ385)+($U385/7*BA385),
IF(AND($P385="Rehired"),($U385/7*BA385),
IF(AND($P385="Terminated",AQ385&gt;0),$U385,
IF($P385="Furloughed",IF(AQ385&gt;0,$U385)+IF(BA385&gt;0,$U385),
IF($P385="Rehired",IF(BA385&gt;0,$U385))))))))*'Actual Allocation Calc'!$AI$99)))</f>
        <v/>
      </c>
      <c r="AA385" s="210" t="str">
        <f>IF($B385="","",IF('Actual Allocation Calc'!$AJ$78="A",
IF($P385="Employed",$U385,
IF(AND($P385="Terminated"),($U385/7*AR385),
IF(AND($P385="Furloughed"),($U385/7*AR385)+($U385/7*BB385),
IF(AND($P385="Rehired"),($U385/7*BB385),
IF(AND($P385="Terminated",AR385&gt;0),$U385,
IF($P385="Furloughed",IF(AR385&gt;0,$U385)+IF(BB385&gt;0,$U385),
IF($P385="Rehired",IF(BB385&gt;0,$U385)))))))),IF('Actual Allocation Calc'!$AJ$78="C",'Actual Allocation Calc'!N385,'Actual Allocation Calc'!W385+IF($P385="Employed",$U385,
IF(AND($P385="Terminated"),($U385/7*AR385),
IF(AND($P385="Furloughed"),($U385/7*AR385)+($U385/7*BB385),
IF(AND($P385="Rehired"),($U385/7*BB385),
IF(AND($P385="Terminated",AR385&gt;0),$U385,
IF($P385="Furloughed",IF(AR385&gt;0,$U385)+IF(BB385&gt;0,$U385),
IF($P385="Rehired",IF(BB385&gt;0,$U385))))))))*'Actual Allocation Calc'!$AJ$99)))</f>
        <v/>
      </c>
      <c r="AB385" s="210" t="str">
        <f>IF($B385="","",IF('Actual Allocation Calc'!$AK$78="A",
IF($P385="Employed",$U385,
IF(AND($P385="Terminated"),($U385/7*AS385),
IF(AND($P385="Furloughed"),($U385/7*AS385)+($U385/7*BC385),
IF(AND($P385="Rehired"),($U385/7*BC385),
IF(AND($P385="Terminated",AS385&gt;0),$U385,
IF($P385="Furloughed",IF(AS385&gt;0,$U385)+IF(BC385&gt;0,$U385),
IF($P385="Rehired",IF(BC385&gt;0,$U385)))))))),IF('Actual Allocation Calc'!$AK$78="C",'Actual Allocation Calc'!O385,'Actual Allocation Calc'!X385+IF($P385="Employed",$U385,
IF(AND($P385="Terminated"),($U385/7*AS385),
IF(AND($P385="Furloughed"),($U385/7*AS385)+($U385/7*BC385),
IF(AND($P385="Rehired"),($U385/7*BC385),
IF(AND($P385="Terminated",AS385&gt;0),$U385,
IF($P385="Furloughed",IF(AS385&gt;0,$U385)+IF(BC385&gt;0,$U385),
IF($P385="Rehired",IF(BC385&gt;0,$U385))))))))*'Actual Allocation Calc'!$AK$99)))</f>
        <v/>
      </c>
      <c r="AC385" s="210" t="str">
        <f>IF($B385="","",IF('Actual Allocation Calc'!$AL$78="A",
IF($P385="Employed",$U385,
IF(AND($P385="Terminated"),($U385/7*AT385),
IF(AND($P385="Furloughed"),($U385/7*AT385)+($U385/7*BD385),
IF(AND($P385="Rehired"),($U385/7*BD385),
IF(AND($P385="Terminated",AT385&gt;0),$U385,
IF($P385="Furloughed",IF(AT385&gt;0,$U385)+IF(BD385&gt;0,$U385),
IF($P385="Rehired",IF(BD385&gt;0,$U385)))))))),IF('Actual Allocation Calc'!$AL$78="C",'Actual Allocation Calc'!P385,'Actual Allocation Calc'!Y385+IF($P385="Employed",$U385,
IF(AND($P385="Terminated"),($U385/7*AT385),
IF(AND($P385="Furloughed"),($U385/7*AT385)+($U385/7*BD385),
IF(AND($P385="Rehired"),($U385/7*BD385),
IF(AND($P385="Terminated",AT385&gt;0),$U385,
IF($P385="Furloughed",IF(AT385&gt;0,$U385)+IF(BD385&gt;0,$U385),
IF($P385="Rehired",IF(BD385&gt;0,$U385))))))))*'Actual Allocation Calc'!$AL$99)))</f>
        <v/>
      </c>
      <c r="AD385" s="210" t="str">
        <f>IF($B385="","",IF('Actual Allocation Calc'!$AM$78="A",
IF($P385="Employed",$U385,
IF(AND($P385="Terminated"),($U385/7*AU385),
IF(AND($P385="Furloughed"),($U385/7*AU385)+($U385/7*BE385),
IF(AND($P385="Rehired"),($U385/7*BE385),
IF(AND($P385="Terminated",AU385&gt;0),$U385,
IF($P385="Furloughed",IF(AU385&gt;0,$U385)+IF(BE385&gt;0,$U385),
IF($P385="Rehired",IF(BE385&gt;0,$U385)))))))),IF('Actual Allocation Calc'!$AM$78="C",'Actual Allocation Calc'!Q385,'Actual Allocation Calc'!Z385+IF($P385="Employed",$U385,
IF(AND($P385="Terminated"),($U385/7*AU385),
IF(AND($P385="Furloughed"),($U385/7*AU385)+($U385/7*BE385),
IF(AND($P385="Rehired"),($U385/7*BE385),
IF(AND($P385="Terminated",AU385&gt;0),$U385,
IF($P385="Furloughed",IF(AU385&gt;0,$U385)+IF(BE385&gt;0,$U385),
IF($P385="Rehired",IF(BE385&gt;0,$U385))))))))*'Actual Allocation Calc'!$AM$99)))</f>
        <v/>
      </c>
      <c r="AE385" s="210" t="str">
        <f>IF($B385="","",IF('Actual Allocation Calc'!$AN$78="A",
IF($P385="Employed",$U385,
IF(AND($P385="Terminated"),($U385/7*AV385),
IF(AND($P385="Furloughed"),($U385/7*AV385)+($U385/7*BF385),
IF(AND($P385="Rehired"),($U385/7*BF385),
IF(AND($P385="Terminated",AV385&gt;0),$U385,
IF($P385="Furloughed",IF(AV385&gt;0,$U385)+IF(BF385&gt;0,$U385),
IF($P385="Rehired",IF(BF385&gt;0,$U385)))))))),IF('Actual Allocation Calc'!$AN$78="C",'Actual Allocation Calc'!R385,'Actual Allocation Calc'!AA385+IF($P385="Employed",$U385,
IF(AND($P385="Terminated"),($U385/7*AV385),
IF(AND($P385="Furloughed"),($U385/7*AV385)+($U385/7*BF385),
IF(AND($P385="Rehired"),($U385/7*BF385),
IF(AND($P385="Terminated",AV385&gt;0),$U385,
IF($P385="Furloughed",IF(AV385&gt;0,$U385)+IF(BF385&gt;0,$U385),
IF($P385="Rehired",IF(BF385&gt;0,$U385))))))))*'Actual Allocation Calc'!$AN$99)))</f>
        <v/>
      </c>
      <c r="AF385" s="210" t="str">
        <f>IF($B385="","",IF('Actual Allocation Calc'!$AO$78="A",
IF($P385="Employed",$U385,
IF(AND($P385="Terminated"),($U385/7*AW385),
IF(AND($P385="Furloughed"),($U385/7*AW385)+($U385/7*BG385),
IF(AND($P385="Rehired"),($U385/7*BG385),
IF(AND($P385="Terminated",AW385&gt;0),$U385,
IF($P385="Furloughed",IF(AW385&gt;0,$U385)+IF(BG385&gt;0,$U385),
IF($P385="Rehired",IF(BG385&gt;0,$U385)))))))),IF('Actual Allocation Calc'!$AO$78="C",'Actual Allocation Calc'!S385,'Actual Allocation Calc'!AB385+IF($P385="Employed",$U385,
IF(AND($P385="Terminated"),($U385/7*AW385),
IF(AND($P385="Furloughed"),($U385/7*AW385)+($U385/7*BG385),
IF(AND($P385="Rehired"),($U385/7*BG385),
IF(AND($P385="Terminated",AW385&gt;0),$U385,
IF($P385="Furloughed",IF(AW385&gt;0,$U385)+IF(BG385&gt;0,$U385),
IF($P385="Rehired",IF(BG385&gt;0,$U385))))))))*'Actual Allocation Calc'!$AO$99)))</f>
        <v/>
      </c>
      <c r="AG385" s="210" t="str">
        <f>IF($B385="","",IF('Actual Allocation Calc'!$AP$78="A",
IF($P385="Employed",$U385/7*BK385,
IF(AND($P385="Terminated"),($U385/7*AX385),
IF(AND($P385="Furloughed"),($U385/7*AX385)+($U385/7*BH385),
IF(AND($P385="Rehired"),($U385/7*BH385),
IF(AND($P385="Terminated",AX385&gt;0),$U385,
IF($P385="Furloughed",IF(AX385&gt;0,$U385)+IF(BH385&gt;0,$U385),
IF($P385="Rehired",IF(BH385&gt;0,$U385)))))))),IF('Actual Allocation Calc'!$AP$78="C",'Actual Allocation Calc'!T385,'Actual Allocation Calc'!AC385+IF($P385="Employed",$U385/7*BK385,
IF(AND($P385="Terminated"),($U385/7*AX385),
IF(AND($P385="Furloughed"),($U385/7*AX385)+($U385/7*BH385),
IF(AND($P385="Rehired"),($U385/7*BH385),
IF(AND($P385="Terminated",AX385&gt;0),$U385,
IF($P385="Furloughed",IF(AX385&gt;0,$U385)+IF(BH385&gt;0,$U385),
IF($P385="Rehired",IF(BH385&gt;0,$U385))))))))*'Actual Allocation Calc'!$AP$99)))</f>
        <v/>
      </c>
      <c r="AH385" s="536"/>
      <c r="AI385" s="82">
        <f t="shared" si="129"/>
        <v>0</v>
      </c>
      <c r="AJ385" s="210">
        <f t="shared" si="111"/>
        <v>0</v>
      </c>
      <c r="AK385" s="397" t="str">
        <f t="shared" si="112"/>
        <v/>
      </c>
      <c r="AM385" s="122"/>
      <c r="AO385" s="214" t="str">
        <f>IFERROR(IF($V385="","",VLOOKUP(V385,'Calendar Calcs'!$B$2:$E1352,4,FALSE)),0)</f>
        <v/>
      </c>
      <c r="AP385" s="69" t="str">
        <f>IF($AO385="","", IF($AO385&lt;AP$23,0,IF($AO385&gt;AP$23,COUNTIFS('Calendar Calcs'!$E$2:$E1352,AP$23),COUNTIFS('Calendar Calcs'!$E$2:$E1352,AP$23,'Calendar Calcs'!$D$2:$D1352,"&lt;="&amp;WEEKDAY($V385)))))</f>
        <v/>
      </c>
      <c r="AQ385" s="69" t="str">
        <f>IF($AO385="","", IF($AO385&lt;AQ$23,0,IF($AO385&gt;AQ$23,COUNTIFS('Calendar Calcs'!$E$2:$E1352,AQ$23),COUNTIFS('Calendar Calcs'!$E$2:$E1352,AQ$23,'Calendar Calcs'!$D$2:$D1352,"&lt;="&amp;WEEKDAY($V385)))))</f>
        <v/>
      </c>
      <c r="AR385" s="69" t="str">
        <f>IF($AO385="","", IF($AO385&lt;AR$23,0,IF($AO385&gt;AR$23,COUNTIFS('Calendar Calcs'!$E$2:$E1352,AR$23),COUNTIFS('Calendar Calcs'!$E$2:$E1352,AR$23,'Calendar Calcs'!$D$2:$D1352,"&lt;="&amp;WEEKDAY($V385)))))</f>
        <v/>
      </c>
      <c r="AS385" s="69" t="str">
        <f>IF($AO385="","", IF($AO385&lt;AS$23,0,IF($AO385&gt;AS$23,COUNTIFS('Calendar Calcs'!$E$2:$E1352,AS$23),COUNTIFS('Calendar Calcs'!$E$2:$E1352,AS$23,'Calendar Calcs'!$D$2:$D1352,"&lt;="&amp;WEEKDAY($V385)))))</f>
        <v/>
      </c>
      <c r="AT385" s="69" t="str">
        <f>IF($AO385="","", IF($AO385&lt;AT$23,0,IF($AO385&gt;AT$23,COUNTIFS('Calendar Calcs'!$E$2:$E1352,AT$23),COUNTIFS('Calendar Calcs'!$E$2:$E1352,AT$23,'Calendar Calcs'!$D$2:$D1352,"&lt;="&amp;WEEKDAY($V385)))))</f>
        <v/>
      </c>
      <c r="AU385" s="69" t="str">
        <f>IF($AO385="","", IF($AO385&lt;AU$23,0,IF($AO385&gt;AU$23,COUNTIFS('Calendar Calcs'!$E$2:$E1352,AU$23),COUNTIFS('Calendar Calcs'!$E$2:$E1352,AU$23,'Calendar Calcs'!$D$2:$D1352,"&lt;="&amp;WEEKDAY($V385)))))</f>
        <v/>
      </c>
      <c r="AV385" s="69" t="str">
        <f>IF($AO385="","", IF($AO385&lt;AV$23,0,IF($AO385&gt;AV$23,COUNTIFS('Calendar Calcs'!$E$2:$E1352,AV$23),COUNTIFS('Calendar Calcs'!$E$2:$E1352,AV$23,'Calendar Calcs'!$D$2:$D1352,"&lt;="&amp;WEEKDAY($V385)))))</f>
        <v/>
      </c>
      <c r="AW385" s="69" t="str">
        <f>IF($AO385="","", IF($AO385&lt;AW$23,0,IF($AO385&gt;AW$23,COUNTIFS('Calendar Calcs'!$E$2:$E1352,AW$23),COUNTIFS('Calendar Calcs'!$E$2:$E1352,AW$23,'Calendar Calcs'!$D$2:$D1352,"&lt;="&amp;WEEKDAY($V385)))))</f>
        <v/>
      </c>
      <c r="AX385" s="69" t="str">
        <f>IF($AO385="","", IF($AO385&lt;AX$23,0,IF($AO385&gt;AX$23,COUNTIFS('Calendar Calcs'!$E$2:$E1352,AX$23),COUNTIFS('Calendar Calcs'!$E$2:$E1352,AX$23,'Calendar Calcs'!$D$2:$D1352,"&lt;="&amp;WEEKDAY($V385)))))</f>
        <v/>
      </c>
      <c r="AY385" s="69" t="str">
        <f>IF($W385="","",VLOOKUP($W385,'Calendar Calcs'!$B$2:$E1352,4,FALSE))</f>
        <v/>
      </c>
      <c r="AZ385" s="69" t="str">
        <f>IF($AY385="","",IF($AY385&gt;AZ$23,0,IF($AY385&lt;AZ$23,COUNTIFS('Calendar Calcs'!$E$2:$E1352,AZ$23),COUNTIFS('Calendar Calcs'!$E$2:$E1352,AZ$23,'Calendar Calcs'!$D$2:$D1352,"&gt;="&amp;WEEKDAY($W385)))))</f>
        <v/>
      </c>
      <c r="BA385" s="69" t="str">
        <f>IF($AY385="","",IF($AY385&gt;BA$23,0,IF($AY385&lt;BA$23,COUNTIFS('Calendar Calcs'!$E$2:$E1352,BA$23),COUNTIFS('Calendar Calcs'!$E$2:$E1352,BA$23,'Calendar Calcs'!$D$2:$D1352,"&gt;="&amp;WEEKDAY($W385)))))</f>
        <v/>
      </c>
      <c r="BB385" s="69" t="str">
        <f>IF($AY385="","",IF($AY385&gt;BB$23,0,IF($AY385&lt;BB$23,COUNTIFS('Calendar Calcs'!$E$2:$E1352,BB$23),COUNTIFS('Calendar Calcs'!$E$2:$E1352,BB$23,'Calendar Calcs'!$D$2:$D1352,"&gt;="&amp;WEEKDAY($W385)))))</f>
        <v/>
      </c>
      <c r="BC385" s="69" t="str">
        <f>IF($AY385="","",IF($AY385&gt;BC$23,0,IF($AY385&lt;BC$23,COUNTIFS('Calendar Calcs'!$E$2:$E1352,BC$23),COUNTIFS('Calendar Calcs'!$E$2:$E1352,BC$23,'Calendar Calcs'!$D$2:$D1352,"&gt;="&amp;WEEKDAY($W385)))))</f>
        <v/>
      </c>
      <c r="BD385" s="69" t="str">
        <f>IF($AY385="","",IF($AY385&gt;BD$23,0,IF($AY385&lt;BD$23,COUNTIFS('Calendar Calcs'!$E$2:$E1352,BD$23),COUNTIFS('Calendar Calcs'!$E$2:$E1352,BD$23,'Calendar Calcs'!$D$2:$D1352,"&gt;="&amp;WEEKDAY($W385)))))</f>
        <v/>
      </c>
      <c r="BE385" s="69" t="str">
        <f>IF($AY385="","",IF($AY385&gt;BE$23,0,IF($AY385&lt;BE$23,COUNTIFS('Calendar Calcs'!$E$2:$E1352,BE$23),COUNTIFS('Calendar Calcs'!$E$2:$E1352,BE$23,'Calendar Calcs'!$D$2:$D1352,"&gt;="&amp;WEEKDAY($W385)))))</f>
        <v/>
      </c>
      <c r="BF385" s="69" t="str">
        <f>IF($AY385="","",IF($AY385&gt;BF$23,0,IF($AY385&lt;BF$23,COUNTIFS('Calendar Calcs'!$E$2:$E1352,BF$23),COUNTIFS('Calendar Calcs'!$E$2:$E1352,BF$23,'Calendar Calcs'!$D$2:$D1352,"&gt;="&amp;WEEKDAY($W385)))))</f>
        <v/>
      </c>
      <c r="BG385" s="69" t="str">
        <f>IF($AY385="","",IF($AY385&gt;BG$23,0,IF($AY385&lt;BG$23,COUNTIFS('Calendar Calcs'!$E$2:$E1352,BG$23),COUNTIFS('Calendar Calcs'!$E$2:$E1352,BG$23,'Calendar Calcs'!$D$2:$D1352,"&gt;="&amp;WEEKDAY($W385)))))</f>
        <v/>
      </c>
      <c r="BH385" s="69">
        <f t="shared" si="113"/>
        <v>6</v>
      </c>
      <c r="BI385" s="69">
        <f>IF(Cover!$E$43="","",VLOOKUP(Cover!$E$43,'Calendar Calcs'!$B$2:$E1352,4,FALSE))</f>
        <v>1</v>
      </c>
      <c r="BJ385" s="69">
        <f>IF($BI385="","", IF($BI385&lt;BJ$23,0,IF($BI385&gt;=BJ$23,COUNTIFS('Calendar Calcs'!$E$2:$E1352,BJ$23),COUNTIFS('Calendar Calcs'!$E$2:$E1352,BJ$23,'Calendar Calcs'!$D$2:$D1352,"&lt;="&amp;WEEKDAY($V385)))))</f>
        <v>1</v>
      </c>
      <c r="BK385" s="69">
        <f t="shared" si="110"/>
        <v>6</v>
      </c>
      <c r="BN385" s="69" t="str">
        <f>IF(T385&gt;0,"FTE",IF(Cover!$E$47="Weekly",IF(S385&gt;29.75,"FTE","PTE"),IF(S385&gt;59.75,"FTE","PTE")))</f>
        <v>PTE</v>
      </c>
      <c r="BO385" s="69">
        <f>IF(BN385="FTE",30,IF(Cover!$E$47="Weekly",'STEP 2 EE Data'!S385,'STEP 2 EE Data'!S385/2))</f>
        <v>0</v>
      </c>
      <c r="BP385" s="209">
        <f t="shared" si="114"/>
        <v>0</v>
      </c>
      <c r="BQ385" s="209">
        <f t="shared" si="115"/>
        <v>0</v>
      </c>
      <c r="BR385" s="209">
        <f t="shared" si="116"/>
        <v>0</v>
      </c>
      <c r="BS385" s="209">
        <f t="shared" si="117"/>
        <v>0</v>
      </c>
      <c r="BT385" s="209">
        <f t="shared" si="118"/>
        <v>0</v>
      </c>
      <c r="BU385" s="209">
        <f t="shared" si="119"/>
        <v>0</v>
      </c>
      <c r="BV385" s="209">
        <f t="shared" si="120"/>
        <v>0</v>
      </c>
      <c r="BW385" s="209">
        <f t="shared" si="121"/>
        <v>0</v>
      </c>
      <c r="BX385" s="209">
        <f t="shared" si="122"/>
        <v>0</v>
      </c>
      <c r="CC385" s="210" t="str">
        <f>IF(B385="","",IF(C385="",IF(Cover!$E$47="Weekly",'STEP 3 EE Comp'!BI390*8,'STEP 3 EE Comp'!BI390*4),IF(Cover!$E$47="Weekly",'STEP 3 EE Comp'!BI390,'STEP 3 EE Comp'!BI390)))</f>
        <v/>
      </c>
      <c r="CD385" s="82" t="str">
        <f t="shared" si="123"/>
        <v/>
      </c>
      <c r="CE385" s="417">
        <f t="shared" si="124"/>
        <v>1</v>
      </c>
      <c r="CF385" s="82" t="str">
        <f t="shared" si="125"/>
        <v>Good</v>
      </c>
      <c r="CG385" s="82">
        <f t="shared" si="126"/>
        <v>0</v>
      </c>
      <c r="CH385" s="234">
        <f t="shared" si="127"/>
        <v>0</v>
      </c>
    </row>
    <row r="386" spans="1:86" s="69" customFormat="1" x14ac:dyDescent="0.3">
      <c r="A386" s="555"/>
      <c r="B386" s="52"/>
      <c r="C386" s="52"/>
      <c r="D386" s="52"/>
      <c r="E386" s="52"/>
      <c r="F386" s="507"/>
      <c r="G386" s="210">
        <f t="shared" si="128"/>
        <v>0</v>
      </c>
      <c r="H386" s="82">
        <f t="shared" si="109"/>
        <v>0</v>
      </c>
      <c r="I386" s="211"/>
      <c r="J386" s="441" t="s">
        <v>21</v>
      </c>
      <c r="K386" s="441" t="s">
        <v>21</v>
      </c>
      <c r="L386" s="441" t="s">
        <v>21</v>
      </c>
      <c r="M386" s="441" t="s">
        <v>21</v>
      </c>
      <c r="N386" s="568" t="s">
        <v>21</v>
      </c>
      <c r="O386" s="211"/>
      <c r="P386" s="212" t="str">
        <f>IF(B386="","",
IF(AND(V386="",W386="",B386&lt;&gt;""),"Employed",
IF(AND(V386&lt;&gt;"",W386="",B386&lt;&gt;""),"Terminated",
IF(AND(V386&lt;&gt;"",W386&lt;&gt;"",B386&lt;&gt;""),IF(W386&lt;Cover!$E$43,"Employed","Furloughed"),
IF(AND(V386="",W386&lt;&gt;"",B386&lt;&gt;""),IF(W386&lt;Cover!$E$43,"Employed","Rehired"))))))</f>
        <v/>
      </c>
      <c r="Q386" s="211"/>
      <c r="R386" s="536"/>
      <c r="S386" s="563"/>
      <c r="T386" s="536"/>
      <c r="U386" s="82">
        <f>IF(Cover!$E$47="Weekly",IF(T386&gt;0,T386,R386*S386),IF(T386&gt;0,T386,R386*S386)/2)</f>
        <v>0</v>
      </c>
      <c r="V386" s="564"/>
      <c r="W386" s="564"/>
      <c r="Y386" s="213" t="str">
        <f>IF($B386="","",IF('Actual Allocation Calc'!$AH$78="A",
IF($P386="Employed",$U386/7*BJ386,
IF(AND($P386="Terminated"),($U386/7*AP386),
IF(AND($P386="Furloughed"),($U386/7*AP386)+($U386/7*AZ386),
IF(AND($P386="Rehired"),($U386/7*AZ386),
IF(AND($P386="Terminated",AP386&gt;0),$U386,
IF($P386="Furloughed",IF(AP386&gt;0,$U386)+IF(AZ386&gt;0,$U386),
IF($P386="Rehired",IF(AZ386&gt;0,$U386)))))))),IF('Actual Allocation Calc'!$AH$78="C",'Actual Allocation Calc'!L386,'Actual Allocation Calc'!U386+IF($P386="Employed",$U386/7*BJ386,
IF(AND($P386="Terminated"),($U386/7*AP386),
IF(AND($P386="Furloughed"),($U386/7*AP386)+($U386/7*AZ386),
IF(AND($P386="Rehired"),($U386/7*AZ386),
IF(AND($P386="Terminated",AP386&gt;0),$U386,
IF($P386="Furloughed",IF(AP386&gt;0,$U386)+IF(AZ386&gt;0,$U386),
IF($P386="Rehired",IF(AZ386&gt;0,$U386))))))))*'Actual Allocation Calc'!$AH$99)))</f>
        <v/>
      </c>
      <c r="Z386" s="210" t="str">
        <f>IF($B386="","",IF('Actual Allocation Calc'!$AI$78="A",
IF($P386="Employed",$U386,
IF(AND($P386="Terminated"),($U386/7*AQ386),
IF(AND($P386="Furloughed"),($U386/7*AQ386)+($U386/7*BA386),
IF(AND($P386="Rehired"),($U386/7*BA386),
IF(AND($P386="Terminated",AQ386&gt;0),$U386,
IF($P386="Furloughed",IF(AQ386&gt;0,$U386)+IF(BA386&gt;0,$U386),
IF($P386="Rehired",IF(BA386&gt;0,$U386)))))))),IF('Actual Allocation Calc'!$AI$78="C",'Actual Allocation Calc'!M386,'Actual Allocation Calc'!V386+IF($P386="Employed",$U386,
IF(AND($P386="Terminated"),($U386/7*AQ386),
IF(AND($P386="Furloughed"),($U386/7*AQ386)+($U386/7*BA386),
IF(AND($P386="Rehired"),($U386/7*BA386),
IF(AND($P386="Terminated",AQ386&gt;0),$U386,
IF($P386="Furloughed",IF(AQ386&gt;0,$U386)+IF(BA386&gt;0,$U386),
IF($P386="Rehired",IF(BA386&gt;0,$U386))))))))*'Actual Allocation Calc'!$AI$99)))</f>
        <v/>
      </c>
      <c r="AA386" s="210" t="str">
        <f>IF($B386="","",IF('Actual Allocation Calc'!$AJ$78="A",
IF($P386="Employed",$U386,
IF(AND($P386="Terminated"),($U386/7*AR386),
IF(AND($P386="Furloughed"),($U386/7*AR386)+($U386/7*BB386),
IF(AND($P386="Rehired"),($U386/7*BB386),
IF(AND($P386="Terminated",AR386&gt;0),$U386,
IF($P386="Furloughed",IF(AR386&gt;0,$U386)+IF(BB386&gt;0,$U386),
IF($P386="Rehired",IF(BB386&gt;0,$U386)))))))),IF('Actual Allocation Calc'!$AJ$78="C",'Actual Allocation Calc'!N386,'Actual Allocation Calc'!W386+IF($P386="Employed",$U386,
IF(AND($P386="Terminated"),($U386/7*AR386),
IF(AND($P386="Furloughed"),($U386/7*AR386)+($U386/7*BB386),
IF(AND($P386="Rehired"),($U386/7*BB386),
IF(AND($P386="Terminated",AR386&gt;0),$U386,
IF($P386="Furloughed",IF(AR386&gt;0,$U386)+IF(BB386&gt;0,$U386),
IF($P386="Rehired",IF(BB386&gt;0,$U386))))))))*'Actual Allocation Calc'!$AJ$99)))</f>
        <v/>
      </c>
      <c r="AB386" s="210" t="str">
        <f>IF($B386="","",IF('Actual Allocation Calc'!$AK$78="A",
IF($P386="Employed",$U386,
IF(AND($P386="Terminated"),($U386/7*AS386),
IF(AND($P386="Furloughed"),($U386/7*AS386)+($U386/7*BC386),
IF(AND($P386="Rehired"),($U386/7*BC386),
IF(AND($P386="Terminated",AS386&gt;0),$U386,
IF($P386="Furloughed",IF(AS386&gt;0,$U386)+IF(BC386&gt;0,$U386),
IF($P386="Rehired",IF(BC386&gt;0,$U386)))))))),IF('Actual Allocation Calc'!$AK$78="C",'Actual Allocation Calc'!O386,'Actual Allocation Calc'!X386+IF($P386="Employed",$U386,
IF(AND($P386="Terminated"),($U386/7*AS386),
IF(AND($P386="Furloughed"),($U386/7*AS386)+($U386/7*BC386),
IF(AND($P386="Rehired"),($U386/7*BC386),
IF(AND($P386="Terminated",AS386&gt;0),$U386,
IF($P386="Furloughed",IF(AS386&gt;0,$U386)+IF(BC386&gt;0,$U386),
IF($P386="Rehired",IF(BC386&gt;0,$U386))))))))*'Actual Allocation Calc'!$AK$99)))</f>
        <v/>
      </c>
      <c r="AC386" s="210" t="str">
        <f>IF($B386="","",IF('Actual Allocation Calc'!$AL$78="A",
IF($P386="Employed",$U386,
IF(AND($P386="Terminated"),($U386/7*AT386),
IF(AND($P386="Furloughed"),($U386/7*AT386)+($U386/7*BD386),
IF(AND($P386="Rehired"),($U386/7*BD386),
IF(AND($P386="Terminated",AT386&gt;0),$U386,
IF($P386="Furloughed",IF(AT386&gt;0,$U386)+IF(BD386&gt;0,$U386),
IF($P386="Rehired",IF(BD386&gt;0,$U386)))))))),IF('Actual Allocation Calc'!$AL$78="C",'Actual Allocation Calc'!P386,'Actual Allocation Calc'!Y386+IF($P386="Employed",$U386,
IF(AND($P386="Terminated"),($U386/7*AT386),
IF(AND($P386="Furloughed"),($U386/7*AT386)+($U386/7*BD386),
IF(AND($P386="Rehired"),($U386/7*BD386),
IF(AND($P386="Terminated",AT386&gt;0),$U386,
IF($P386="Furloughed",IF(AT386&gt;0,$U386)+IF(BD386&gt;0,$U386),
IF($P386="Rehired",IF(BD386&gt;0,$U386))))))))*'Actual Allocation Calc'!$AL$99)))</f>
        <v/>
      </c>
      <c r="AD386" s="210" t="str">
        <f>IF($B386="","",IF('Actual Allocation Calc'!$AM$78="A",
IF($P386="Employed",$U386,
IF(AND($P386="Terminated"),($U386/7*AU386),
IF(AND($P386="Furloughed"),($U386/7*AU386)+($U386/7*BE386),
IF(AND($P386="Rehired"),($U386/7*BE386),
IF(AND($P386="Terminated",AU386&gt;0),$U386,
IF($P386="Furloughed",IF(AU386&gt;0,$U386)+IF(BE386&gt;0,$U386),
IF($P386="Rehired",IF(BE386&gt;0,$U386)))))))),IF('Actual Allocation Calc'!$AM$78="C",'Actual Allocation Calc'!Q386,'Actual Allocation Calc'!Z386+IF($P386="Employed",$U386,
IF(AND($P386="Terminated"),($U386/7*AU386),
IF(AND($P386="Furloughed"),($U386/7*AU386)+($U386/7*BE386),
IF(AND($P386="Rehired"),($U386/7*BE386),
IF(AND($P386="Terminated",AU386&gt;0),$U386,
IF($P386="Furloughed",IF(AU386&gt;0,$U386)+IF(BE386&gt;0,$U386),
IF($P386="Rehired",IF(BE386&gt;0,$U386))))))))*'Actual Allocation Calc'!$AM$99)))</f>
        <v/>
      </c>
      <c r="AE386" s="210" t="str">
        <f>IF($B386="","",IF('Actual Allocation Calc'!$AN$78="A",
IF($P386="Employed",$U386,
IF(AND($P386="Terminated"),($U386/7*AV386),
IF(AND($P386="Furloughed"),($U386/7*AV386)+($U386/7*BF386),
IF(AND($P386="Rehired"),($U386/7*BF386),
IF(AND($P386="Terminated",AV386&gt;0),$U386,
IF($P386="Furloughed",IF(AV386&gt;0,$U386)+IF(BF386&gt;0,$U386),
IF($P386="Rehired",IF(BF386&gt;0,$U386)))))))),IF('Actual Allocation Calc'!$AN$78="C",'Actual Allocation Calc'!R386,'Actual Allocation Calc'!AA386+IF($P386="Employed",$U386,
IF(AND($P386="Terminated"),($U386/7*AV386),
IF(AND($P386="Furloughed"),($U386/7*AV386)+($U386/7*BF386),
IF(AND($P386="Rehired"),($U386/7*BF386),
IF(AND($P386="Terminated",AV386&gt;0),$U386,
IF($P386="Furloughed",IF(AV386&gt;0,$U386)+IF(BF386&gt;0,$U386),
IF($P386="Rehired",IF(BF386&gt;0,$U386))))))))*'Actual Allocation Calc'!$AN$99)))</f>
        <v/>
      </c>
      <c r="AF386" s="210" t="str">
        <f>IF($B386="","",IF('Actual Allocation Calc'!$AO$78="A",
IF($P386="Employed",$U386,
IF(AND($P386="Terminated"),($U386/7*AW386),
IF(AND($P386="Furloughed"),($U386/7*AW386)+($U386/7*BG386),
IF(AND($P386="Rehired"),($U386/7*BG386),
IF(AND($P386="Terminated",AW386&gt;0),$U386,
IF($P386="Furloughed",IF(AW386&gt;0,$U386)+IF(BG386&gt;0,$U386),
IF($P386="Rehired",IF(BG386&gt;0,$U386)))))))),IF('Actual Allocation Calc'!$AO$78="C",'Actual Allocation Calc'!S386,'Actual Allocation Calc'!AB386+IF($P386="Employed",$U386,
IF(AND($P386="Terminated"),($U386/7*AW386),
IF(AND($P386="Furloughed"),($U386/7*AW386)+($U386/7*BG386),
IF(AND($P386="Rehired"),($U386/7*BG386),
IF(AND($P386="Terminated",AW386&gt;0),$U386,
IF($P386="Furloughed",IF(AW386&gt;0,$U386)+IF(BG386&gt;0,$U386),
IF($P386="Rehired",IF(BG386&gt;0,$U386))))))))*'Actual Allocation Calc'!$AO$99)))</f>
        <v/>
      </c>
      <c r="AG386" s="210" t="str">
        <f>IF($B386="","",IF('Actual Allocation Calc'!$AP$78="A",
IF($P386="Employed",$U386/7*BK386,
IF(AND($P386="Terminated"),($U386/7*AX386),
IF(AND($P386="Furloughed"),($U386/7*AX386)+($U386/7*BH386),
IF(AND($P386="Rehired"),($U386/7*BH386),
IF(AND($P386="Terminated",AX386&gt;0),$U386,
IF($P386="Furloughed",IF(AX386&gt;0,$U386)+IF(BH386&gt;0,$U386),
IF($P386="Rehired",IF(BH386&gt;0,$U386)))))))),IF('Actual Allocation Calc'!$AP$78="C",'Actual Allocation Calc'!T386,'Actual Allocation Calc'!AC386+IF($P386="Employed",$U386/7*BK386,
IF(AND($P386="Terminated"),($U386/7*AX386),
IF(AND($P386="Furloughed"),($U386/7*AX386)+($U386/7*BH386),
IF(AND($P386="Rehired"),($U386/7*BH386),
IF(AND($P386="Terminated",AX386&gt;0),$U386,
IF($P386="Furloughed",IF(AX386&gt;0,$U386)+IF(BH386&gt;0,$U386),
IF($P386="Rehired",IF(BH386&gt;0,$U386))))))))*'Actual Allocation Calc'!$AP$99)))</f>
        <v/>
      </c>
      <c r="AH386" s="536"/>
      <c r="AI386" s="82">
        <f t="shared" si="129"/>
        <v>0</v>
      </c>
      <c r="AJ386" s="210">
        <f t="shared" si="111"/>
        <v>0</v>
      </c>
      <c r="AK386" s="397" t="str">
        <f t="shared" si="112"/>
        <v/>
      </c>
      <c r="AM386" s="122"/>
      <c r="AO386" s="214" t="str">
        <f>IFERROR(IF($V386="","",VLOOKUP(V386,'Calendar Calcs'!$B$2:$E1353,4,FALSE)),0)</f>
        <v/>
      </c>
      <c r="AP386" s="69" t="str">
        <f>IF($AO386="","", IF($AO386&lt;AP$23,0,IF($AO386&gt;AP$23,COUNTIFS('Calendar Calcs'!$E$2:$E1353,AP$23),COUNTIFS('Calendar Calcs'!$E$2:$E1353,AP$23,'Calendar Calcs'!$D$2:$D1353,"&lt;="&amp;WEEKDAY($V386)))))</f>
        <v/>
      </c>
      <c r="AQ386" s="69" t="str">
        <f>IF($AO386="","", IF($AO386&lt;AQ$23,0,IF($AO386&gt;AQ$23,COUNTIFS('Calendar Calcs'!$E$2:$E1353,AQ$23),COUNTIFS('Calendar Calcs'!$E$2:$E1353,AQ$23,'Calendar Calcs'!$D$2:$D1353,"&lt;="&amp;WEEKDAY($V386)))))</f>
        <v/>
      </c>
      <c r="AR386" s="69" t="str">
        <f>IF($AO386="","", IF($AO386&lt;AR$23,0,IF($AO386&gt;AR$23,COUNTIFS('Calendar Calcs'!$E$2:$E1353,AR$23),COUNTIFS('Calendar Calcs'!$E$2:$E1353,AR$23,'Calendar Calcs'!$D$2:$D1353,"&lt;="&amp;WEEKDAY($V386)))))</f>
        <v/>
      </c>
      <c r="AS386" s="69" t="str">
        <f>IF($AO386="","", IF($AO386&lt;AS$23,0,IF($AO386&gt;AS$23,COUNTIFS('Calendar Calcs'!$E$2:$E1353,AS$23),COUNTIFS('Calendar Calcs'!$E$2:$E1353,AS$23,'Calendar Calcs'!$D$2:$D1353,"&lt;="&amp;WEEKDAY($V386)))))</f>
        <v/>
      </c>
      <c r="AT386" s="69" t="str">
        <f>IF($AO386="","", IF($AO386&lt;AT$23,0,IF($AO386&gt;AT$23,COUNTIFS('Calendar Calcs'!$E$2:$E1353,AT$23),COUNTIFS('Calendar Calcs'!$E$2:$E1353,AT$23,'Calendar Calcs'!$D$2:$D1353,"&lt;="&amp;WEEKDAY($V386)))))</f>
        <v/>
      </c>
      <c r="AU386" s="69" t="str">
        <f>IF($AO386="","", IF($AO386&lt;AU$23,0,IF($AO386&gt;AU$23,COUNTIFS('Calendar Calcs'!$E$2:$E1353,AU$23),COUNTIFS('Calendar Calcs'!$E$2:$E1353,AU$23,'Calendar Calcs'!$D$2:$D1353,"&lt;="&amp;WEEKDAY($V386)))))</f>
        <v/>
      </c>
      <c r="AV386" s="69" t="str">
        <f>IF($AO386="","", IF($AO386&lt;AV$23,0,IF($AO386&gt;AV$23,COUNTIFS('Calendar Calcs'!$E$2:$E1353,AV$23),COUNTIFS('Calendar Calcs'!$E$2:$E1353,AV$23,'Calendar Calcs'!$D$2:$D1353,"&lt;="&amp;WEEKDAY($V386)))))</f>
        <v/>
      </c>
      <c r="AW386" s="69" t="str">
        <f>IF($AO386="","", IF($AO386&lt;AW$23,0,IF($AO386&gt;AW$23,COUNTIFS('Calendar Calcs'!$E$2:$E1353,AW$23),COUNTIFS('Calendar Calcs'!$E$2:$E1353,AW$23,'Calendar Calcs'!$D$2:$D1353,"&lt;="&amp;WEEKDAY($V386)))))</f>
        <v/>
      </c>
      <c r="AX386" s="69" t="str">
        <f>IF($AO386="","", IF($AO386&lt;AX$23,0,IF($AO386&gt;AX$23,COUNTIFS('Calendar Calcs'!$E$2:$E1353,AX$23),COUNTIFS('Calendar Calcs'!$E$2:$E1353,AX$23,'Calendar Calcs'!$D$2:$D1353,"&lt;="&amp;WEEKDAY($V386)))))</f>
        <v/>
      </c>
      <c r="AY386" s="69" t="str">
        <f>IF($W386="","",VLOOKUP($W386,'Calendar Calcs'!$B$2:$E1353,4,FALSE))</f>
        <v/>
      </c>
      <c r="AZ386" s="69" t="str">
        <f>IF($AY386="","",IF($AY386&gt;AZ$23,0,IF($AY386&lt;AZ$23,COUNTIFS('Calendar Calcs'!$E$2:$E1353,AZ$23),COUNTIFS('Calendar Calcs'!$E$2:$E1353,AZ$23,'Calendar Calcs'!$D$2:$D1353,"&gt;="&amp;WEEKDAY($W386)))))</f>
        <v/>
      </c>
      <c r="BA386" s="69" t="str">
        <f>IF($AY386="","",IF($AY386&gt;BA$23,0,IF($AY386&lt;BA$23,COUNTIFS('Calendar Calcs'!$E$2:$E1353,BA$23),COUNTIFS('Calendar Calcs'!$E$2:$E1353,BA$23,'Calendar Calcs'!$D$2:$D1353,"&gt;="&amp;WEEKDAY($W386)))))</f>
        <v/>
      </c>
      <c r="BB386" s="69" t="str">
        <f>IF($AY386="","",IF($AY386&gt;BB$23,0,IF($AY386&lt;BB$23,COUNTIFS('Calendar Calcs'!$E$2:$E1353,BB$23),COUNTIFS('Calendar Calcs'!$E$2:$E1353,BB$23,'Calendar Calcs'!$D$2:$D1353,"&gt;="&amp;WEEKDAY($W386)))))</f>
        <v/>
      </c>
      <c r="BC386" s="69" t="str">
        <f>IF($AY386="","",IF($AY386&gt;BC$23,0,IF($AY386&lt;BC$23,COUNTIFS('Calendar Calcs'!$E$2:$E1353,BC$23),COUNTIFS('Calendar Calcs'!$E$2:$E1353,BC$23,'Calendar Calcs'!$D$2:$D1353,"&gt;="&amp;WEEKDAY($W386)))))</f>
        <v/>
      </c>
      <c r="BD386" s="69" t="str">
        <f>IF($AY386="","",IF($AY386&gt;BD$23,0,IF($AY386&lt;BD$23,COUNTIFS('Calendar Calcs'!$E$2:$E1353,BD$23),COUNTIFS('Calendar Calcs'!$E$2:$E1353,BD$23,'Calendar Calcs'!$D$2:$D1353,"&gt;="&amp;WEEKDAY($W386)))))</f>
        <v/>
      </c>
      <c r="BE386" s="69" t="str">
        <f>IF($AY386="","",IF($AY386&gt;BE$23,0,IF($AY386&lt;BE$23,COUNTIFS('Calendar Calcs'!$E$2:$E1353,BE$23),COUNTIFS('Calendar Calcs'!$E$2:$E1353,BE$23,'Calendar Calcs'!$D$2:$D1353,"&gt;="&amp;WEEKDAY($W386)))))</f>
        <v/>
      </c>
      <c r="BF386" s="69" t="str">
        <f>IF($AY386="","",IF($AY386&gt;BF$23,0,IF($AY386&lt;BF$23,COUNTIFS('Calendar Calcs'!$E$2:$E1353,BF$23),COUNTIFS('Calendar Calcs'!$E$2:$E1353,BF$23,'Calendar Calcs'!$D$2:$D1353,"&gt;="&amp;WEEKDAY($W386)))))</f>
        <v/>
      </c>
      <c r="BG386" s="69" t="str">
        <f>IF($AY386="","",IF($AY386&gt;BG$23,0,IF($AY386&lt;BG$23,COUNTIFS('Calendar Calcs'!$E$2:$E1353,BG$23),COUNTIFS('Calendar Calcs'!$E$2:$E1353,BG$23,'Calendar Calcs'!$D$2:$D1353,"&gt;="&amp;WEEKDAY($W386)))))</f>
        <v/>
      </c>
      <c r="BH386" s="69">
        <f t="shared" si="113"/>
        <v>6</v>
      </c>
      <c r="BI386" s="69">
        <f>IF(Cover!$E$43="","",VLOOKUP(Cover!$E$43,'Calendar Calcs'!$B$2:$E1353,4,FALSE))</f>
        <v>1</v>
      </c>
      <c r="BJ386" s="69">
        <f>IF($BI386="","", IF($BI386&lt;BJ$23,0,IF($BI386&gt;=BJ$23,COUNTIFS('Calendar Calcs'!$E$2:$E1353,BJ$23),COUNTIFS('Calendar Calcs'!$E$2:$E1353,BJ$23,'Calendar Calcs'!$D$2:$D1353,"&lt;="&amp;WEEKDAY($V386)))))</f>
        <v>1</v>
      </c>
      <c r="BK386" s="69">
        <f t="shared" si="110"/>
        <v>6</v>
      </c>
      <c r="BN386" s="69" t="str">
        <f>IF(T386&gt;0,"FTE",IF(Cover!$E$47="Weekly",IF(S386&gt;29.75,"FTE","PTE"),IF(S386&gt;59.75,"FTE","PTE")))</f>
        <v>PTE</v>
      </c>
      <c r="BO386" s="69">
        <f>IF(BN386="FTE",30,IF(Cover!$E$47="Weekly",'STEP 2 EE Data'!S386,'STEP 2 EE Data'!S386/2))</f>
        <v>0</v>
      </c>
      <c r="BP386" s="209">
        <f t="shared" si="114"/>
        <v>0</v>
      </c>
      <c r="BQ386" s="209">
        <f t="shared" si="115"/>
        <v>0</v>
      </c>
      <c r="BR386" s="209">
        <f t="shared" si="116"/>
        <v>0</v>
      </c>
      <c r="BS386" s="209">
        <f t="shared" si="117"/>
        <v>0</v>
      </c>
      <c r="BT386" s="209">
        <f t="shared" si="118"/>
        <v>0</v>
      </c>
      <c r="BU386" s="209">
        <f t="shared" si="119"/>
        <v>0</v>
      </c>
      <c r="BV386" s="209">
        <f t="shared" si="120"/>
        <v>0</v>
      </c>
      <c r="BW386" s="209">
        <f t="shared" si="121"/>
        <v>0</v>
      </c>
      <c r="BX386" s="209">
        <f t="shared" si="122"/>
        <v>0</v>
      </c>
      <c r="CC386" s="210" t="str">
        <f>IF(B386="","",IF(C386="",IF(Cover!$E$47="Weekly",'STEP 3 EE Comp'!BI391*8,'STEP 3 EE Comp'!BI391*4),IF(Cover!$E$47="Weekly",'STEP 3 EE Comp'!BI391,'STEP 3 EE Comp'!BI391)))</f>
        <v/>
      </c>
      <c r="CD386" s="82" t="str">
        <f t="shared" si="123"/>
        <v/>
      </c>
      <c r="CE386" s="417">
        <f t="shared" si="124"/>
        <v>1</v>
      </c>
      <c r="CF386" s="82" t="str">
        <f t="shared" si="125"/>
        <v>Good</v>
      </c>
      <c r="CG386" s="82">
        <f t="shared" si="126"/>
        <v>0</v>
      </c>
      <c r="CH386" s="234">
        <f t="shared" si="127"/>
        <v>0</v>
      </c>
    </row>
    <row r="387" spans="1:86" s="69" customFormat="1" x14ac:dyDescent="0.3">
      <c r="A387" s="555"/>
      <c r="B387" s="52"/>
      <c r="C387" s="52"/>
      <c r="D387" s="52"/>
      <c r="E387" s="52"/>
      <c r="F387" s="507"/>
      <c r="G387" s="210">
        <f t="shared" si="128"/>
        <v>0</v>
      </c>
      <c r="H387" s="82">
        <f t="shared" si="109"/>
        <v>0</v>
      </c>
      <c r="I387" s="211"/>
      <c r="J387" s="441" t="s">
        <v>21</v>
      </c>
      <c r="K387" s="441" t="s">
        <v>21</v>
      </c>
      <c r="L387" s="441" t="s">
        <v>21</v>
      </c>
      <c r="M387" s="441" t="s">
        <v>21</v>
      </c>
      <c r="N387" s="568" t="s">
        <v>21</v>
      </c>
      <c r="O387" s="211"/>
      <c r="P387" s="212" t="str">
        <f>IF(B387="","",
IF(AND(V387="",W387="",B387&lt;&gt;""),"Employed",
IF(AND(V387&lt;&gt;"",W387="",B387&lt;&gt;""),"Terminated",
IF(AND(V387&lt;&gt;"",W387&lt;&gt;"",B387&lt;&gt;""),IF(W387&lt;Cover!$E$43,"Employed","Furloughed"),
IF(AND(V387="",W387&lt;&gt;"",B387&lt;&gt;""),IF(W387&lt;Cover!$E$43,"Employed","Rehired"))))))</f>
        <v/>
      </c>
      <c r="Q387" s="211"/>
      <c r="R387" s="536"/>
      <c r="S387" s="563"/>
      <c r="T387" s="536"/>
      <c r="U387" s="82">
        <f>IF(Cover!$E$47="Weekly",IF(T387&gt;0,T387,R387*S387),IF(T387&gt;0,T387,R387*S387)/2)</f>
        <v>0</v>
      </c>
      <c r="V387" s="564"/>
      <c r="W387" s="564"/>
      <c r="Y387" s="213" t="str">
        <f>IF($B387="","",IF('Actual Allocation Calc'!$AH$78="A",
IF($P387="Employed",$U387/7*BJ387,
IF(AND($P387="Terminated"),($U387/7*AP387),
IF(AND($P387="Furloughed"),($U387/7*AP387)+($U387/7*AZ387),
IF(AND($P387="Rehired"),($U387/7*AZ387),
IF(AND($P387="Terminated",AP387&gt;0),$U387,
IF($P387="Furloughed",IF(AP387&gt;0,$U387)+IF(AZ387&gt;0,$U387),
IF($P387="Rehired",IF(AZ387&gt;0,$U387)))))))),IF('Actual Allocation Calc'!$AH$78="C",'Actual Allocation Calc'!L387,'Actual Allocation Calc'!U387+IF($P387="Employed",$U387/7*BJ387,
IF(AND($P387="Terminated"),($U387/7*AP387),
IF(AND($P387="Furloughed"),($U387/7*AP387)+($U387/7*AZ387),
IF(AND($P387="Rehired"),($U387/7*AZ387),
IF(AND($P387="Terminated",AP387&gt;0),$U387,
IF($P387="Furloughed",IF(AP387&gt;0,$U387)+IF(AZ387&gt;0,$U387),
IF($P387="Rehired",IF(AZ387&gt;0,$U387))))))))*'Actual Allocation Calc'!$AH$99)))</f>
        <v/>
      </c>
      <c r="Z387" s="210" t="str">
        <f>IF($B387="","",IF('Actual Allocation Calc'!$AI$78="A",
IF($P387="Employed",$U387,
IF(AND($P387="Terminated"),($U387/7*AQ387),
IF(AND($P387="Furloughed"),($U387/7*AQ387)+($U387/7*BA387),
IF(AND($P387="Rehired"),($U387/7*BA387),
IF(AND($P387="Terminated",AQ387&gt;0),$U387,
IF($P387="Furloughed",IF(AQ387&gt;0,$U387)+IF(BA387&gt;0,$U387),
IF($P387="Rehired",IF(BA387&gt;0,$U387)))))))),IF('Actual Allocation Calc'!$AI$78="C",'Actual Allocation Calc'!M387,'Actual Allocation Calc'!V387+IF($P387="Employed",$U387,
IF(AND($P387="Terminated"),($U387/7*AQ387),
IF(AND($P387="Furloughed"),($U387/7*AQ387)+($U387/7*BA387),
IF(AND($P387="Rehired"),($U387/7*BA387),
IF(AND($P387="Terminated",AQ387&gt;0),$U387,
IF($P387="Furloughed",IF(AQ387&gt;0,$U387)+IF(BA387&gt;0,$U387),
IF($P387="Rehired",IF(BA387&gt;0,$U387))))))))*'Actual Allocation Calc'!$AI$99)))</f>
        <v/>
      </c>
      <c r="AA387" s="210" t="str">
        <f>IF($B387="","",IF('Actual Allocation Calc'!$AJ$78="A",
IF($P387="Employed",$U387,
IF(AND($P387="Terminated"),($U387/7*AR387),
IF(AND($P387="Furloughed"),($U387/7*AR387)+($U387/7*BB387),
IF(AND($P387="Rehired"),($U387/7*BB387),
IF(AND($P387="Terminated",AR387&gt;0),$U387,
IF($P387="Furloughed",IF(AR387&gt;0,$U387)+IF(BB387&gt;0,$U387),
IF($P387="Rehired",IF(BB387&gt;0,$U387)))))))),IF('Actual Allocation Calc'!$AJ$78="C",'Actual Allocation Calc'!N387,'Actual Allocation Calc'!W387+IF($P387="Employed",$U387,
IF(AND($P387="Terminated"),($U387/7*AR387),
IF(AND($P387="Furloughed"),($U387/7*AR387)+($U387/7*BB387),
IF(AND($P387="Rehired"),($U387/7*BB387),
IF(AND($P387="Terminated",AR387&gt;0),$U387,
IF($P387="Furloughed",IF(AR387&gt;0,$U387)+IF(BB387&gt;0,$U387),
IF($P387="Rehired",IF(BB387&gt;0,$U387))))))))*'Actual Allocation Calc'!$AJ$99)))</f>
        <v/>
      </c>
      <c r="AB387" s="210" t="str">
        <f>IF($B387="","",IF('Actual Allocation Calc'!$AK$78="A",
IF($P387="Employed",$U387,
IF(AND($P387="Terminated"),($U387/7*AS387),
IF(AND($P387="Furloughed"),($U387/7*AS387)+($U387/7*BC387),
IF(AND($P387="Rehired"),($U387/7*BC387),
IF(AND($P387="Terminated",AS387&gt;0),$U387,
IF($P387="Furloughed",IF(AS387&gt;0,$U387)+IF(BC387&gt;0,$U387),
IF($P387="Rehired",IF(BC387&gt;0,$U387)))))))),IF('Actual Allocation Calc'!$AK$78="C",'Actual Allocation Calc'!O387,'Actual Allocation Calc'!X387+IF($P387="Employed",$U387,
IF(AND($P387="Terminated"),($U387/7*AS387),
IF(AND($P387="Furloughed"),($U387/7*AS387)+($U387/7*BC387),
IF(AND($P387="Rehired"),($U387/7*BC387),
IF(AND($P387="Terminated",AS387&gt;0),$U387,
IF($P387="Furloughed",IF(AS387&gt;0,$U387)+IF(BC387&gt;0,$U387),
IF($P387="Rehired",IF(BC387&gt;0,$U387))))))))*'Actual Allocation Calc'!$AK$99)))</f>
        <v/>
      </c>
      <c r="AC387" s="210" t="str">
        <f>IF($B387="","",IF('Actual Allocation Calc'!$AL$78="A",
IF($P387="Employed",$U387,
IF(AND($P387="Terminated"),($U387/7*AT387),
IF(AND($P387="Furloughed"),($U387/7*AT387)+($U387/7*BD387),
IF(AND($P387="Rehired"),($U387/7*BD387),
IF(AND($P387="Terminated",AT387&gt;0),$U387,
IF($P387="Furloughed",IF(AT387&gt;0,$U387)+IF(BD387&gt;0,$U387),
IF($P387="Rehired",IF(BD387&gt;0,$U387)))))))),IF('Actual Allocation Calc'!$AL$78="C",'Actual Allocation Calc'!P387,'Actual Allocation Calc'!Y387+IF($P387="Employed",$U387,
IF(AND($P387="Terminated"),($U387/7*AT387),
IF(AND($P387="Furloughed"),($U387/7*AT387)+($U387/7*BD387),
IF(AND($P387="Rehired"),($U387/7*BD387),
IF(AND($P387="Terminated",AT387&gt;0),$U387,
IF($P387="Furloughed",IF(AT387&gt;0,$U387)+IF(BD387&gt;0,$U387),
IF($P387="Rehired",IF(BD387&gt;0,$U387))))))))*'Actual Allocation Calc'!$AL$99)))</f>
        <v/>
      </c>
      <c r="AD387" s="210" t="str">
        <f>IF($B387="","",IF('Actual Allocation Calc'!$AM$78="A",
IF($P387="Employed",$U387,
IF(AND($P387="Terminated"),($U387/7*AU387),
IF(AND($P387="Furloughed"),($U387/7*AU387)+($U387/7*BE387),
IF(AND($P387="Rehired"),($U387/7*BE387),
IF(AND($P387="Terminated",AU387&gt;0),$U387,
IF($P387="Furloughed",IF(AU387&gt;0,$U387)+IF(BE387&gt;0,$U387),
IF($P387="Rehired",IF(BE387&gt;0,$U387)))))))),IF('Actual Allocation Calc'!$AM$78="C",'Actual Allocation Calc'!Q387,'Actual Allocation Calc'!Z387+IF($P387="Employed",$U387,
IF(AND($P387="Terminated"),($U387/7*AU387),
IF(AND($P387="Furloughed"),($U387/7*AU387)+($U387/7*BE387),
IF(AND($P387="Rehired"),($U387/7*BE387),
IF(AND($P387="Terminated",AU387&gt;0),$U387,
IF($P387="Furloughed",IF(AU387&gt;0,$U387)+IF(BE387&gt;0,$U387),
IF($P387="Rehired",IF(BE387&gt;0,$U387))))))))*'Actual Allocation Calc'!$AM$99)))</f>
        <v/>
      </c>
      <c r="AE387" s="210" t="str">
        <f>IF($B387="","",IF('Actual Allocation Calc'!$AN$78="A",
IF($P387="Employed",$U387,
IF(AND($P387="Terminated"),($U387/7*AV387),
IF(AND($P387="Furloughed"),($U387/7*AV387)+($U387/7*BF387),
IF(AND($P387="Rehired"),($U387/7*BF387),
IF(AND($P387="Terminated",AV387&gt;0),$U387,
IF($P387="Furloughed",IF(AV387&gt;0,$U387)+IF(BF387&gt;0,$U387),
IF($P387="Rehired",IF(BF387&gt;0,$U387)))))))),IF('Actual Allocation Calc'!$AN$78="C",'Actual Allocation Calc'!R387,'Actual Allocation Calc'!AA387+IF($P387="Employed",$U387,
IF(AND($P387="Terminated"),($U387/7*AV387),
IF(AND($P387="Furloughed"),($U387/7*AV387)+($U387/7*BF387),
IF(AND($P387="Rehired"),($U387/7*BF387),
IF(AND($P387="Terminated",AV387&gt;0),$U387,
IF($P387="Furloughed",IF(AV387&gt;0,$U387)+IF(BF387&gt;0,$U387),
IF($P387="Rehired",IF(BF387&gt;0,$U387))))))))*'Actual Allocation Calc'!$AN$99)))</f>
        <v/>
      </c>
      <c r="AF387" s="210" t="str">
        <f>IF($B387="","",IF('Actual Allocation Calc'!$AO$78="A",
IF($P387="Employed",$U387,
IF(AND($P387="Terminated"),($U387/7*AW387),
IF(AND($P387="Furloughed"),($U387/7*AW387)+($U387/7*BG387),
IF(AND($P387="Rehired"),($U387/7*BG387),
IF(AND($P387="Terminated",AW387&gt;0),$U387,
IF($P387="Furloughed",IF(AW387&gt;0,$U387)+IF(BG387&gt;0,$U387),
IF($P387="Rehired",IF(BG387&gt;0,$U387)))))))),IF('Actual Allocation Calc'!$AO$78="C",'Actual Allocation Calc'!S387,'Actual Allocation Calc'!AB387+IF($P387="Employed",$U387,
IF(AND($P387="Terminated"),($U387/7*AW387),
IF(AND($P387="Furloughed"),($U387/7*AW387)+($U387/7*BG387),
IF(AND($P387="Rehired"),($U387/7*BG387),
IF(AND($P387="Terminated",AW387&gt;0),$U387,
IF($P387="Furloughed",IF(AW387&gt;0,$U387)+IF(BG387&gt;0,$U387),
IF($P387="Rehired",IF(BG387&gt;0,$U387))))))))*'Actual Allocation Calc'!$AO$99)))</f>
        <v/>
      </c>
      <c r="AG387" s="210" t="str">
        <f>IF($B387="","",IF('Actual Allocation Calc'!$AP$78="A",
IF($P387="Employed",$U387/7*BK387,
IF(AND($P387="Terminated"),($U387/7*AX387),
IF(AND($P387="Furloughed"),($U387/7*AX387)+($U387/7*BH387),
IF(AND($P387="Rehired"),($U387/7*BH387),
IF(AND($P387="Terminated",AX387&gt;0),$U387,
IF($P387="Furloughed",IF(AX387&gt;0,$U387)+IF(BH387&gt;0,$U387),
IF($P387="Rehired",IF(BH387&gt;0,$U387)))))))),IF('Actual Allocation Calc'!$AP$78="C",'Actual Allocation Calc'!T387,'Actual Allocation Calc'!AC387+IF($P387="Employed",$U387/7*BK387,
IF(AND($P387="Terminated"),($U387/7*AX387),
IF(AND($P387="Furloughed"),($U387/7*AX387)+($U387/7*BH387),
IF(AND($P387="Rehired"),($U387/7*BH387),
IF(AND($P387="Terminated",AX387&gt;0),$U387,
IF($P387="Furloughed",IF(AX387&gt;0,$U387)+IF(BH387&gt;0,$U387),
IF($P387="Rehired",IF(BH387&gt;0,$U387))))))))*'Actual Allocation Calc'!$AP$99)))</f>
        <v/>
      </c>
      <c r="AH387" s="536"/>
      <c r="AI387" s="82">
        <f t="shared" si="129"/>
        <v>0</v>
      </c>
      <c r="AJ387" s="210">
        <f t="shared" si="111"/>
        <v>0</v>
      </c>
      <c r="AK387" s="397" t="str">
        <f t="shared" si="112"/>
        <v/>
      </c>
      <c r="AM387" s="122"/>
      <c r="AO387" s="214" t="str">
        <f>IFERROR(IF($V387="","",VLOOKUP(V387,'Calendar Calcs'!$B$2:$E1354,4,FALSE)),0)</f>
        <v/>
      </c>
      <c r="AP387" s="69" t="str">
        <f>IF($AO387="","", IF($AO387&lt;AP$23,0,IF($AO387&gt;AP$23,COUNTIFS('Calendar Calcs'!$E$2:$E1354,AP$23),COUNTIFS('Calendar Calcs'!$E$2:$E1354,AP$23,'Calendar Calcs'!$D$2:$D1354,"&lt;="&amp;WEEKDAY($V387)))))</f>
        <v/>
      </c>
      <c r="AQ387" s="69" t="str">
        <f>IF($AO387="","", IF($AO387&lt;AQ$23,0,IF($AO387&gt;AQ$23,COUNTIFS('Calendar Calcs'!$E$2:$E1354,AQ$23),COUNTIFS('Calendar Calcs'!$E$2:$E1354,AQ$23,'Calendar Calcs'!$D$2:$D1354,"&lt;="&amp;WEEKDAY($V387)))))</f>
        <v/>
      </c>
      <c r="AR387" s="69" t="str">
        <f>IF($AO387="","", IF($AO387&lt;AR$23,0,IF($AO387&gt;AR$23,COUNTIFS('Calendar Calcs'!$E$2:$E1354,AR$23),COUNTIFS('Calendar Calcs'!$E$2:$E1354,AR$23,'Calendar Calcs'!$D$2:$D1354,"&lt;="&amp;WEEKDAY($V387)))))</f>
        <v/>
      </c>
      <c r="AS387" s="69" t="str">
        <f>IF($AO387="","", IF($AO387&lt;AS$23,0,IF($AO387&gt;AS$23,COUNTIFS('Calendar Calcs'!$E$2:$E1354,AS$23),COUNTIFS('Calendar Calcs'!$E$2:$E1354,AS$23,'Calendar Calcs'!$D$2:$D1354,"&lt;="&amp;WEEKDAY($V387)))))</f>
        <v/>
      </c>
      <c r="AT387" s="69" t="str">
        <f>IF($AO387="","", IF($AO387&lt;AT$23,0,IF($AO387&gt;AT$23,COUNTIFS('Calendar Calcs'!$E$2:$E1354,AT$23),COUNTIFS('Calendar Calcs'!$E$2:$E1354,AT$23,'Calendar Calcs'!$D$2:$D1354,"&lt;="&amp;WEEKDAY($V387)))))</f>
        <v/>
      </c>
      <c r="AU387" s="69" t="str">
        <f>IF($AO387="","", IF($AO387&lt;AU$23,0,IF($AO387&gt;AU$23,COUNTIFS('Calendar Calcs'!$E$2:$E1354,AU$23),COUNTIFS('Calendar Calcs'!$E$2:$E1354,AU$23,'Calendar Calcs'!$D$2:$D1354,"&lt;="&amp;WEEKDAY($V387)))))</f>
        <v/>
      </c>
      <c r="AV387" s="69" t="str">
        <f>IF($AO387="","", IF($AO387&lt;AV$23,0,IF($AO387&gt;AV$23,COUNTIFS('Calendar Calcs'!$E$2:$E1354,AV$23),COUNTIFS('Calendar Calcs'!$E$2:$E1354,AV$23,'Calendar Calcs'!$D$2:$D1354,"&lt;="&amp;WEEKDAY($V387)))))</f>
        <v/>
      </c>
      <c r="AW387" s="69" t="str">
        <f>IF($AO387="","", IF($AO387&lt;AW$23,0,IF($AO387&gt;AW$23,COUNTIFS('Calendar Calcs'!$E$2:$E1354,AW$23),COUNTIFS('Calendar Calcs'!$E$2:$E1354,AW$23,'Calendar Calcs'!$D$2:$D1354,"&lt;="&amp;WEEKDAY($V387)))))</f>
        <v/>
      </c>
      <c r="AX387" s="69" t="str">
        <f>IF($AO387="","", IF($AO387&lt;AX$23,0,IF($AO387&gt;AX$23,COUNTIFS('Calendar Calcs'!$E$2:$E1354,AX$23),COUNTIFS('Calendar Calcs'!$E$2:$E1354,AX$23,'Calendar Calcs'!$D$2:$D1354,"&lt;="&amp;WEEKDAY($V387)))))</f>
        <v/>
      </c>
      <c r="AY387" s="69" t="str">
        <f>IF($W387="","",VLOOKUP($W387,'Calendar Calcs'!$B$2:$E1354,4,FALSE))</f>
        <v/>
      </c>
      <c r="AZ387" s="69" t="str">
        <f>IF($AY387="","",IF($AY387&gt;AZ$23,0,IF($AY387&lt;AZ$23,COUNTIFS('Calendar Calcs'!$E$2:$E1354,AZ$23),COUNTIFS('Calendar Calcs'!$E$2:$E1354,AZ$23,'Calendar Calcs'!$D$2:$D1354,"&gt;="&amp;WEEKDAY($W387)))))</f>
        <v/>
      </c>
      <c r="BA387" s="69" t="str">
        <f>IF($AY387="","",IF($AY387&gt;BA$23,0,IF($AY387&lt;BA$23,COUNTIFS('Calendar Calcs'!$E$2:$E1354,BA$23),COUNTIFS('Calendar Calcs'!$E$2:$E1354,BA$23,'Calendar Calcs'!$D$2:$D1354,"&gt;="&amp;WEEKDAY($W387)))))</f>
        <v/>
      </c>
      <c r="BB387" s="69" t="str">
        <f>IF($AY387="","",IF($AY387&gt;BB$23,0,IF($AY387&lt;BB$23,COUNTIFS('Calendar Calcs'!$E$2:$E1354,BB$23),COUNTIFS('Calendar Calcs'!$E$2:$E1354,BB$23,'Calendar Calcs'!$D$2:$D1354,"&gt;="&amp;WEEKDAY($W387)))))</f>
        <v/>
      </c>
      <c r="BC387" s="69" t="str">
        <f>IF($AY387="","",IF($AY387&gt;BC$23,0,IF($AY387&lt;BC$23,COUNTIFS('Calendar Calcs'!$E$2:$E1354,BC$23),COUNTIFS('Calendar Calcs'!$E$2:$E1354,BC$23,'Calendar Calcs'!$D$2:$D1354,"&gt;="&amp;WEEKDAY($W387)))))</f>
        <v/>
      </c>
      <c r="BD387" s="69" t="str">
        <f>IF($AY387="","",IF($AY387&gt;BD$23,0,IF($AY387&lt;BD$23,COUNTIFS('Calendar Calcs'!$E$2:$E1354,BD$23),COUNTIFS('Calendar Calcs'!$E$2:$E1354,BD$23,'Calendar Calcs'!$D$2:$D1354,"&gt;="&amp;WEEKDAY($W387)))))</f>
        <v/>
      </c>
      <c r="BE387" s="69" t="str">
        <f>IF($AY387="","",IF($AY387&gt;BE$23,0,IF($AY387&lt;BE$23,COUNTIFS('Calendar Calcs'!$E$2:$E1354,BE$23),COUNTIFS('Calendar Calcs'!$E$2:$E1354,BE$23,'Calendar Calcs'!$D$2:$D1354,"&gt;="&amp;WEEKDAY($W387)))))</f>
        <v/>
      </c>
      <c r="BF387" s="69" t="str">
        <f>IF($AY387="","",IF($AY387&gt;BF$23,0,IF($AY387&lt;BF$23,COUNTIFS('Calendar Calcs'!$E$2:$E1354,BF$23),COUNTIFS('Calendar Calcs'!$E$2:$E1354,BF$23,'Calendar Calcs'!$D$2:$D1354,"&gt;="&amp;WEEKDAY($W387)))))</f>
        <v/>
      </c>
      <c r="BG387" s="69" t="str">
        <f>IF($AY387="","",IF($AY387&gt;BG$23,0,IF($AY387&lt;BG$23,COUNTIFS('Calendar Calcs'!$E$2:$E1354,BG$23),COUNTIFS('Calendar Calcs'!$E$2:$E1354,BG$23,'Calendar Calcs'!$D$2:$D1354,"&gt;="&amp;WEEKDAY($W387)))))</f>
        <v/>
      </c>
      <c r="BH387" s="69">
        <f t="shared" si="113"/>
        <v>6</v>
      </c>
      <c r="BI387" s="69">
        <f>IF(Cover!$E$43="","",VLOOKUP(Cover!$E$43,'Calendar Calcs'!$B$2:$E1354,4,FALSE))</f>
        <v>1</v>
      </c>
      <c r="BJ387" s="69">
        <f>IF($BI387="","", IF($BI387&lt;BJ$23,0,IF($BI387&gt;=BJ$23,COUNTIFS('Calendar Calcs'!$E$2:$E1354,BJ$23),COUNTIFS('Calendar Calcs'!$E$2:$E1354,BJ$23,'Calendar Calcs'!$D$2:$D1354,"&lt;="&amp;WEEKDAY($V387)))))</f>
        <v>1</v>
      </c>
      <c r="BK387" s="69">
        <f t="shared" si="110"/>
        <v>6</v>
      </c>
      <c r="BN387" s="69" t="str">
        <f>IF(T387&gt;0,"FTE",IF(Cover!$E$47="Weekly",IF(S387&gt;29.75,"FTE","PTE"),IF(S387&gt;59.75,"FTE","PTE")))</f>
        <v>PTE</v>
      </c>
      <c r="BO387" s="69">
        <f>IF(BN387="FTE",30,IF(Cover!$E$47="Weekly",'STEP 2 EE Data'!S387,'STEP 2 EE Data'!S387/2))</f>
        <v>0</v>
      </c>
      <c r="BP387" s="209">
        <f t="shared" si="114"/>
        <v>0</v>
      </c>
      <c r="BQ387" s="209">
        <f t="shared" si="115"/>
        <v>0</v>
      </c>
      <c r="BR387" s="209">
        <f t="shared" si="116"/>
        <v>0</v>
      </c>
      <c r="BS387" s="209">
        <f t="shared" si="117"/>
        <v>0</v>
      </c>
      <c r="BT387" s="209">
        <f t="shared" si="118"/>
        <v>0</v>
      </c>
      <c r="BU387" s="209">
        <f t="shared" si="119"/>
        <v>0</v>
      </c>
      <c r="BV387" s="209">
        <f t="shared" si="120"/>
        <v>0</v>
      </c>
      <c r="BW387" s="209">
        <f t="shared" si="121"/>
        <v>0</v>
      </c>
      <c r="BX387" s="209">
        <f t="shared" si="122"/>
        <v>0</v>
      </c>
      <c r="CC387" s="210" t="str">
        <f>IF(B387="","",IF(C387="",IF(Cover!$E$47="Weekly",'STEP 3 EE Comp'!BI392*8,'STEP 3 EE Comp'!BI392*4),IF(Cover!$E$47="Weekly",'STEP 3 EE Comp'!BI392,'STEP 3 EE Comp'!BI392)))</f>
        <v/>
      </c>
      <c r="CD387" s="82" t="str">
        <f t="shared" si="123"/>
        <v/>
      </c>
      <c r="CE387" s="417">
        <f t="shared" si="124"/>
        <v>1</v>
      </c>
      <c r="CF387" s="82" t="str">
        <f t="shared" si="125"/>
        <v>Good</v>
      </c>
      <c r="CG387" s="82">
        <f t="shared" si="126"/>
        <v>0</v>
      </c>
      <c r="CH387" s="234">
        <f t="shared" si="127"/>
        <v>0</v>
      </c>
    </row>
    <row r="388" spans="1:86" s="69" customFormat="1" x14ac:dyDescent="0.3">
      <c r="A388" s="555"/>
      <c r="B388" s="52"/>
      <c r="C388" s="52"/>
      <c r="D388" s="52"/>
      <c r="E388" s="52"/>
      <c r="F388" s="507"/>
      <c r="G388" s="210">
        <f t="shared" si="128"/>
        <v>0</v>
      </c>
      <c r="H388" s="82">
        <f t="shared" si="109"/>
        <v>0</v>
      </c>
      <c r="I388" s="211"/>
      <c r="J388" s="441" t="s">
        <v>21</v>
      </c>
      <c r="K388" s="441" t="s">
        <v>21</v>
      </c>
      <c r="L388" s="441" t="s">
        <v>21</v>
      </c>
      <c r="M388" s="441" t="s">
        <v>21</v>
      </c>
      <c r="N388" s="568" t="s">
        <v>21</v>
      </c>
      <c r="O388" s="211"/>
      <c r="P388" s="212" t="str">
        <f>IF(B388="","",
IF(AND(V388="",W388="",B388&lt;&gt;""),"Employed",
IF(AND(V388&lt;&gt;"",W388="",B388&lt;&gt;""),"Terminated",
IF(AND(V388&lt;&gt;"",W388&lt;&gt;"",B388&lt;&gt;""),IF(W388&lt;Cover!$E$43,"Employed","Furloughed"),
IF(AND(V388="",W388&lt;&gt;"",B388&lt;&gt;""),IF(W388&lt;Cover!$E$43,"Employed","Rehired"))))))</f>
        <v/>
      </c>
      <c r="Q388" s="211"/>
      <c r="R388" s="536"/>
      <c r="S388" s="563"/>
      <c r="T388" s="536"/>
      <c r="U388" s="82">
        <f>IF(Cover!$E$47="Weekly",IF(T388&gt;0,T388,R388*S388),IF(T388&gt;0,T388,R388*S388)/2)</f>
        <v>0</v>
      </c>
      <c r="V388" s="564"/>
      <c r="W388" s="564"/>
      <c r="Y388" s="213" t="str">
        <f>IF($B388="","",IF('Actual Allocation Calc'!$AH$78="A",
IF($P388="Employed",$U388/7*BJ388,
IF(AND($P388="Terminated"),($U388/7*AP388),
IF(AND($P388="Furloughed"),($U388/7*AP388)+($U388/7*AZ388),
IF(AND($P388="Rehired"),($U388/7*AZ388),
IF(AND($P388="Terminated",AP388&gt;0),$U388,
IF($P388="Furloughed",IF(AP388&gt;0,$U388)+IF(AZ388&gt;0,$U388),
IF($P388="Rehired",IF(AZ388&gt;0,$U388)))))))),IF('Actual Allocation Calc'!$AH$78="C",'Actual Allocation Calc'!L388,'Actual Allocation Calc'!U388+IF($P388="Employed",$U388/7*BJ388,
IF(AND($P388="Terminated"),($U388/7*AP388),
IF(AND($P388="Furloughed"),($U388/7*AP388)+($U388/7*AZ388),
IF(AND($P388="Rehired"),($U388/7*AZ388),
IF(AND($P388="Terminated",AP388&gt;0),$U388,
IF($P388="Furloughed",IF(AP388&gt;0,$U388)+IF(AZ388&gt;0,$U388),
IF($P388="Rehired",IF(AZ388&gt;0,$U388))))))))*'Actual Allocation Calc'!$AH$99)))</f>
        <v/>
      </c>
      <c r="Z388" s="210" t="str">
        <f>IF($B388="","",IF('Actual Allocation Calc'!$AI$78="A",
IF($P388="Employed",$U388,
IF(AND($P388="Terminated"),($U388/7*AQ388),
IF(AND($P388="Furloughed"),($U388/7*AQ388)+($U388/7*BA388),
IF(AND($P388="Rehired"),($U388/7*BA388),
IF(AND($P388="Terminated",AQ388&gt;0),$U388,
IF($P388="Furloughed",IF(AQ388&gt;0,$U388)+IF(BA388&gt;0,$U388),
IF($P388="Rehired",IF(BA388&gt;0,$U388)))))))),IF('Actual Allocation Calc'!$AI$78="C",'Actual Allocation Calc'!M388,'Actual Allocation Calc'!V388+IF($P388="Employed",$U388,
IF(AND($P388="Terminated"),($U388/7*AQ388),
IF(AND($P388="Furloughed"),($U388/7*AQ388)+($U388/7*BA388),
IF(AND($P388="Rehired"),($U388/7*BA388),
IF(AND($P388="Terminated",AQ388&gt;0),$U388,
IF($P388="Furloughed",IF(AQ388&gt;0,$U388)+IF(BA388&gt;0,$U388),
IF($P388="Rehired",IF(BA388&gt;0,$U388))))))))*'Actual Allocation Calc'!$AI$99)))</f>
        <v/>
      </c>
      <c r="AA388" s="210" t="str">
        <f>IF($B388="","",IF('Actual Allocation Calc'!$AJ$78="A",
IF($P388="Employed",$U388,
IF(AND($P388="Terminated"),($U388/7*AR388),
IF(AND($P388="Furloughed"),($U388/7*AR388)+($U388/7*BB388),
IF(AND($P388="Rehired"),($U388/7*BB388),
IF(AND($P388="Terminated",AR388&gt;0),$U388,
IF($P388="Furloughed",IF(AR388&gt;0,$U388)+IF(BB388&gt;0,$U388),
IF($P388="Rehired",IF(BB388&gt;0,$U388)))))))),IF('Actual Allocation Calc'!$AJ$78="C",'Actual Allocation Calc'!N388,'Actual Allocation Calc'!W388+IF($P388="Employed",$U388,
IF(AND($P388="Terminated"),($U388/7*AR388),
IF(AND($P388="Furloughed"),($U388/7*AR388)+($U388/7*BB388),
IF(AND($P388="Rehired"),($U388/7*BB388),
IF(AND($P388="Terminated",AR388&gt;0),$U388,
IF($P388="Furloughed",IF(AR388&gt;0,$U388)+IF(BB388&gt;0,$U388),
IF($P388="Rehired",IF(BB388&gt;0,$U388))))))))*'Actual Allocation Calc'!$AJ$99)))</f>
        <v/>
      </c>
      <c r="AB388" s="210" t="str">
        <f>IF($B388="","",IF('Actual Allocation Calc'!$AK$78="A",
IF($P388="Employed",$U388,
IF(AND($P388="Terminated"),($U388/7*AS388),
IF(AND($P388="Furloughed"),($U388/7*AS388)+($U388/7*BC388),
IF(AND($P388="Rehired"),($U388/7*BC388),
IF(AND($P388="Terminated",AS388&gt;0),$U388,
IF($P388="Furloughed",IF(AS388&gt;0,$U388)+IF(BC388&gt;0,$U388),
IF($P388="Rehired",IF(BC388&gt;0,$U388)))))))),IF('Actual Allocation Calc'!$AK$78="C",'Actual Allocation Calc'!O388,'Actual Allocation Calc'!X388+IF($P388="Employed",$U388,
IF(AND($P388="Terminated"),($U388/7*AS388),
IF(AND($P388="Furloughed"),($U388/7*AS388)+($U388/7*BC388),
IF(AND($P388="Rehired"),($U388/7*BC388),
IF(AND($P388="Terminated",AS388&gt;0),$U388,
IF($P388="Furloughed",IF(AS388&gt;0,$U388)+IF(BC388&gt;0,$U388),
IF($P388="Rehired",IF(BC388&gt;0,$U388))))))))*'Actual Allocation Calc'!$AK$99)))</f>
        <v/>
      </c>
      <c r="AC388" s="210" t="str">
        <f>IF($B388="","",IF('Actual Allocation Calc'!$AL$78="A",
IF($P388="Employed",$U388,
IF(AND($P388="Terminated"),($U388/7*AT388),
IF(AND($P388="Furloughed"),($U388/7*AT388)+($U388/7*BD388),
IF(AND($P388="Rehired"),($U388/7*BD388),
IF(AND($P388="Terminated",AT388&gt;0),$U388,
IF($P388="Furloughed",IF(AT388&gt;0,$U388)+IF(BD388&gt;0,$U388),
IF($P388="Rehired",IF(BD388&gt;0,$U388)))))))),IF('Actual Allocation Calc'!$AL$78="C",'Actual Allocation Calc'!P388,'Actual Allocation Calc'!Y388+IF($P388="Employed",$U388,
IF(AND($P388="Terminated"),($U388/7*AT388),
IF(AND($P388="Furloughed"),($U388/7*AT388)+($U388/7*BD388),
IF(AND($P388="Rehired"),($U388/7*BD388),
IF(AND($P388="Terminated",AT388&gt;0),$U388,
IF($P388="Furloughed",IF(AT388&gt;0,$U388)+IF(BD388&gt;0,$U388),
IF($P388="Rehired",IF(BD388&gt;0,$U388))))))))*'Actual Allocation Calc'!$AL$99)))</f>
        <v/>
      </c>
      <c r="AD388" s="210" t="str">
        <f>IF($B388="","",IF('Actual Allocation Calc'!$AM$78="A",
IF($P388="Employed",$U388,
IF(AND($P388="Terminated"),($U388/7*AU388),
IF(AND($P388="Furloughed"),($U388/7*AU388)+($U388/7*BE388),
IF(AND($P388="Rehired"),($U388/7*BE388),
IF(AND($P388="Terminated",AU388&gt;0),$U388,
IF($P388="Furloughed",IF(AU388&gt;0,$U388)+IF(BE388&gt;0,$U388),
IF($P388="Rehired",IF(BE388&gt;0,$U388)))))))),IF('Actual Allocation Calc'!$AM$78="C",'Actual Allocation Calc'!Q388,'Actual Allocation Calc'!Z388+IF($P388="Employed",$U388,
IF(AND($P388="Terminated"),($U388/7*AU388),
IF(AND($P388="Furloughed"),($U388/7*AU388)+($U388/7*BE388),
IF(AND($P388="Rehired"),($U388/7*BE388),
IF(AND($P388="Terminated",AU388&gt;0),$U388,
IF($P388="Furloughed",IF(AU388&gt;0,$U388)+IF(BE388&gt;0,$U388),
IF($P388="Rehired",IF(BE388&gt;0,$U388))))))))*'Actual Allocation Calc'!$AM$99)))</f>
        <v/>
      </c>
      <c r="AE388" s="210" t="str">
        <f>IF($B388="","",IF('Actual Allocation Calc'!$AN$78="A",
IF($P388="Employed",$U388,
IF(AND($P388="Terminated"),($U388/7*AV388),
IF(AND($P388="Furloughed"),($U388/7*AV388)+($U388/7*BF388),
IF(AND($P388="Rehired"),($U388/7*BF388),
IF(AND($P388="Terminated",AV388&gt;0),$U388,
IF($P388="Furloughed",IF(AV388&gt;0,$U388)+IF(BF388&gt;0,$U388),
IF($P388="Rehired",IF(BF388&gt;0,$U388)))))))),IF('Actual Allocation Calc'!$AN$78="C",'Actual Allocation Calc'!R388,'Actual Allocation Calc'!AA388+IF($P388="Employed",$U388,
IF(AND($P388="Terminated"),($U388/7*AV388),
IF(AND($P388="Furloughed"),($U388/7*AV388)+($U388/7*BF388),
IF(AND($P388="Rehired"),($U388/7*BF388),
IF(AND($P388="Terminated",AV388&gt;0),$U388,
IF($P388="Furloughed",IF(AV388&gt;0,$U388)+IF(BF388&gt;0,$U388),
IF($P388="Rehired",IF(BF388&gt;0,$U388))))))))*'Actual Allocation Calc'!$AN$99)))</f>
        <v/>
      </c>
      <c r="AF388" s="210" t="str">
        <f>IF($B388="","",IF('Actual Allocation Calc'!$AO$78="A",
IF($P388="Employed",$U388,
IF(AND($P388="Terminated"),($U388/7*AW388),
IF(AND($P388="Furloughed"),($U388/7*AW388)+($U388/7*BG388),
IF(AND($P388="Rehired"),($U388/7*BG388),
IF(AND($P388="Terminated",AW388&gt;0),$U388,
IF($P388="Furloughed",IF(AW388&gt;0,$U388)+IF(BG388&gt;0,$U388),
IF($P388="Rehired",IF(BG388&gt;0,$U388)))))))),IF('Actual Allocation Calc'!$AO$78="C",'Actual Allocation Calc'!S388,'Actual Allocation Calc'!AB388+IF($P388="Employed",$U388,
IF(AND($P388="Terminated"),($U388/7*AW388),
IF(AND($P388="Furloughed"),($U388/7*AW388)+($U388/7*BG388),
IF(AND($P388="Rehired"),($U388/7*BG388),
IF(AND($P388="Terminated",AW388&gt;0),$U388,
IF($P388="Furloughed",IF(AW388&gt;0,$U388)+IF(BG388&gt;0,$U388),
IF($P388="Rehired",IF(BG388&gt;0,$U388))))))))*'Actual Allocation Calc'!$AO$99)))</f>
        <v/>
      </c>
      <c r="AG388" s="210" t="str">
        <f>IF($B388="","",IF('Actual Allocation Calc'!$AP$78="A",
IF($P388="Employed",$U388/7*BK388,
IF(AND($P388="Terminated"),($U388/7*AX388),
IF(AND($P388="Furloughed"),($U388/7*AX388)+($U388/7*BH388),
IF(AND($P388="Rehired"),($U388/7*BH388),
IF(AND($P388="Terminated",AX388&gt;0),$U388,
IF($P388="Furloughed",IF(AX388&gt;0,$U388)+IF(BH388&gt;0,$U388),
IF($P388="Rehired",IF(BH388&gt;0,$U388)))))))),IF('Actual Allocation Calc'!$AP$78="C",'Actual Allocation Calc'!T388,'Actual Allocation Calc'!AC388+IF($P388="Employed",$U388/7*BK388,
IF(AND($P388="Terminated"),($U388/7*AX388),
IF(AND($P388="Furloughed"),($U388/7*AX388)+($U388/7*BH388),
IF(AND($P388="Rehired"),($U388/7*BH388),
IF(AND($P388="Terminated",AX388&gt;0),$U388,
IF($P388="Furloughed",IF(AX388&gt;0,$U388)+IF(BH388&gt;0,$U388),
IF($P388="Rehired",IF(BH388&gt;0,$U388))))))))*'Actual Allocation Calc'!$AP$99)))</f>
        <v/>
      </c>
      <c r="AH388" s="536"/>
      <c r="AI388" s="82">
        <f t="shared" si="129"/>
        <v>0</v>
      </c>
      <c r="AJ388" s="210">
        <f t="shared" si="111"/>
        <v>0</v>
      </c>
      <c r="AK388" s="397" t="str">
        <f t="shared" si="112"/>
        <v/>
      </c>
      <c r="AM388" s="122"/>
      <c r="AO388" s="214" t="str">
        <f>IFERROR(IF($V388="","",VLOOKUP(V388,'Calendar Calcs'!$B$2:$E1355,4,FALSE)),0)</f>
        <v/>
      </c>
      <c r="AP388" s="69" t="str">
        <f>IF($AO388="","", IF($AO388&lt;AP$23,0,IF($AO388&gt;AP$23,COUNTIFS('Calendar Calcs'!$E$2:$E1355,AP$23),COUNTIFS('Calendar Calcs'!$E$2:$E1355,AP$23,'Calendar Calcs'!$D$2:$D1355,"&lt;="&amp;WEEKDAY($V388)))))</f>
        <v/>
      </c>
      <c r="AQ388" s="69" t="str">
        <f>IF($AO388="","", IF($AO388&lt;AQ$23,0,IF($AO388&gt;AQ$23,COUNTIFS('Calendar Calcs'!$E$2:$E1355,AQ$23),COUNTIFS('Calendar Calcs'!$E$2:$E1355,AQ$23,'Calendar Calcs'!$D$2:$D1355,"&lt;="&amp;WEEKDAY($V388)))))</f>
        <v/>
      </c>
      <c r="AR388" s="69" t="str">
        <f>IF($AO388="","", IF($AO388&lt;AR$23,0,IF($AO388&gt;AR$23,COUNTIFS('Calendar Calcs'!$E$2:$E1355,AR$23),COUNTIFS('Calendar Calcs'!$E$2:$E1355,AR$23,'Calendar Calcs'!$D$2:$D1355,"&lt;="&amp;WEEKDAY($V388)))))</f>
        <v/>
      </c>
      <c r="AS388" s="69" t="str">
        <f>IF($AO388="","", IF($AO388&lt;AS$23,0,IF($AO388&gt;AS$23,COUNTIFS('Calendar Calcs'!$E$2:$E1355,AS$23),COUNTIFS('Calendar Calcs'!$E$2:$E1355,AS$23,'Calendar Calcs'!$D$2:$D1355,"&lt;="&amp;WEEKDAY($V388)))))</f>
        <v/>
      </c>
      <c r="AT388" s="69" t="str">
        <f>IF($AO388="","", IF($AO388&lt;AT$23,0,IF($AO388&gt;AT$23,COUNTIFS('Calendar Calcs'!$E$2:$E1355,AT$23),COUNTIFS('Calendar Calcs'!$E$2:$E1355,AT$23,'Calendar Calcs'!$D$2:$D1355,"&lt;="&amp;WEEKDAY($V388)))))</f>
        <v/>
      </c>
      <c r="AU388" s="69" t="str">
        <f>IF($AO388="","", IF($AO388&lt;AU$23,0,IF($AO388&gt;AU$23,COUNTIFS('Calendar Calcs'!$E$2:$E1355,AU$23),COUNTIFS('Calendar Calcs'!$E$2:$E1355,AU$23,'Calendar Calcs'!$D$2:$D1355,"&lt;="&amp;WEEKDAY($V388)))))</f>
        <v/>
      </c>
      <c r="AV388" s="69" t="str">
        <f>IF($AO388="","", IF($AO388&lt;AV$23,0,IF($AO388&gt;AV$23,COUNTIFS('Calendar Calcs'!$E$2:$E1355,AV$23),COUNTIFS('Calendar Calcs'!$E$2:$E1355,AV$23,'Calendar Calcs'!$D$2:$D1355,"&lt;="&amp;WEEKDAY($V388)))))</f>
        <v/>
      </c>
      <c r="AW388" s="69" t="str">
        <f>IF($AO388="","", IF($AO388&lt;AW$23,0,IF($AO388&gt;AW$23,COUNTIFS('Calendar Calcs'!$E$2:$E1355,AW$23),COUNTIFS('Calendar Calcs'!$E$2:$E1355,AW$23,'Calendar Calcs'!$D$2:$D1355,"&lt;="&amp;WEEKDAY($V388)))))</f>
        <v/>
      </c>
      <c r="AX388" s="69" t="str">
        <f>IF($AO388="","", IF($AO388&lt;AX$23,0,IF($AO388&gt;AX$23,COUNTIFS('Calendar Calcs'!$E$2:$E1355,AX$23),COUNTIFS('Calendar Calcs'!$E$2:$E1355,AX$23,'Calendar Calcs'!$D$2:$D1355,"&lt;="&amp;WEEKDAY($V388)))))</f>
        <v/>
      </c>
      <c r="AY388" s="69" t="str">
        <f>IF($W388="","",VLOOKUP($W388,'Calendar Calcs'!$B$2:$E1355,4,FALSE))</f>
        <v/>
      </c>
      <c r="AZ388" s="69" t="str">
        <f>IF($AY388="","",IF($AY388&gt;AZ$23,0,IF($AY388&lt;AZ$23,COUNTIFS('Calendar Calcs'!$E$2:$E1355,AZ$23),COUNTIFS('Calendar Calcs'!$E$2:$E1355,AZ$23,'Calendar Calcs'!$D$2:$D1355,"&gt;="&amp;WEEKDAY($W388)))))</f>
        <v/>
      </c>
      <c r="BA388" s="69" t="str">
        <f>IF($AY388="","",IF($AY388&gt;BA$23,0,IF($AY388&lt;BA$23,COUNTIFS('Calendar Calcs'!$E$2:$E1355,BA$23),COUNTIFS('Calendar Calcs'!$E$2:$E1355,BA$23,'Calendar Calcs'!$D$2:$D1355,"&gt;="&amp;WEEKDAY($W388)))))</f>
        <v/>
      </c>
      <c r="BB388" s="69" t="str">
        <f>IF($AY388="","",IF($AY388&gt;BB$23,0,IF($AY388&lt;BB$23,COUNTIFS('Calendar Calcs'!$E$2:$E1355,BB$23),COUNTIFS('Calendar Calcs'!$E$2:$E1355,BB$23,'Calendar Calcs'!$D$2:$D1355,"&gt;="&amp;WEEKDAY($W388)))))</f>
        <v/>
      </c>
      <c r="BC388" s="69" t="str">
        <f>IF($AY388="","",IF($AY388&gt;BC$23,0,IF($AY388&lt;BC$23,COUNTIFS('Calendar Calcs'!$E$2:$E1355,BC$23),COUNTIFS('Calendar Calcs'!$E$2:$E1355,BC$23,'Calendar Calcs'!$D$2:$D1355,"&gt;="&amp;WEEKDAY($W388)))))</f>
        <v/>
      </c>
      <c r="BD388" s="69" t="str">
        <f>IF($AY388="","",IF($AY388&gt;BD$23,0,IF($AY388&lt;BD$23,COUNTIFS('Calendar Calcs'!$E$2:$E1355,BD$23),COUNTIFS('Calendar Calcs'!$E$2:$E1355,BD$23,'Calendar Calcs'!$D$2:$D1355,"&gt;="&amp;WEEKDAY($W388)))))</f>
        <v/>
      </c>
      <c r="BE388" s="69" t="str">
        <f>IF($AY388="","",IF($AY388&gt;BE$23,0,IF($AY388&lt;BE$23,COUNTIFS('Calendar Calcs'!$E$2:$E1355,BE$23),COUNTIFS('Calendar Calcs'!$E$2:$E1355,BE$23,'Calendar Calcs'!$D$2:$D1355,"&gt;="&amp;WEEKDAY($W388)))))</f>
        <v/>
      </c>
      <c r="BF388" s="69" t="str">
        <f>IF($AY388="","",IF($AY388&gt;BF$23,0,IF($AY388&lt;BF$23,COUNTIFS('Calendar Calcs'!$E$2:$E1355,BF$23),COUNTIFS('Calendar Calcs'!$E$2:$E1355,BF$23,'Calendar Calcs'!$D$2:$D1355,"&gt;="&amp;WEEKDAY($W388)))))</f>
        <v/>
      </c>
      <c r="BG388" s="69" t="str">
        <f>IF($AY388="","",IF($AY388&gt;BG$23,0,IF($AY388&lt;BG$23,COUNTIFS('Calendar Calcs'!$E$2:$E1355,BG$23),COUNTIFS('Calendar Calcs'!$E$2:$E1355,BG$23,'Calendar Calcs'!$D$2:$D1355,"&gt;="&amp;WEEKDAY($W388)))))</f>
        <v/>
      </c>
      <c r="BH388" s="69">
        <f t="shared" si="113"/>
        <v>6</v>
      </c>
      <c r="BI388" s="69">
        <f>IF(Cover!$E$43="","",VLOOKUP(Cover!$E$43,'Calendar Calcs'!$B$2:$E1355,4,FALSE))</f>
        <v>1</v>
      </c>
      <c r="BJ388" s="69">
        <f>IF($BI388="","", IF($BI388&lt;BJ$23,0,IF($BI388&gt;=BJ$23,COUNTIFS('Calendar Calcs'!$E$2:$E1355,BJ$23),COUNTIFS('Calendar Calcs'!$E$2:$E1355,BJ$23,'Calendar Calcs'!$D$2:$D1355,"&lt;="&amp;WEEKDAY($V388)))))</f>
        <v>1</v>
      </c>
      <c r="BK388" s="69">
        <f t="shared" si="110"/>
        <v>6</v>
      </c>
      <c r="BN388" s="69" t="str">
        <f>IF(T388&gt;0,"FTE",IF(Cover!$E$47="Weekly",IF(S388&gt;29.75,"FTE","PTE"),IF(S388&gt;59.75,"FTE","PTE")))</f>
        <v>PTE</v>
      </c>
      <c r="BO388" s="69">
        <f>IF(BN388="FTE",30,IF(Cover!$E$47="Weekly",'STEP 2 EE Data'!S388,'STEP 2 EE Data'!S388/2))</f>
        <v>0</v>
      </c>
      <c r="BP388" s="209">
        <f t="shared" si="114"/>
        <v>0</v>
      </c>
      <c r="BQ388" s="209">
        <f t="shared" si="115"/>
        <v>0</v>
      </c>
      <c r="BR388" s="209">
        <f t="shared" si="116"/>
        <v>0</v>
      </c>
      <c r="BS388" s="209">
        <f t="shared" si="117"/>
        <v>0</v>
      </c>
      <c r="BT388" s="209">
        <f t="shared" si="118"/>
        <v>0</v>
      </c>
      <c r="BU388" s="209">
        <f t="shared" si="119"/>
        <v>0</v>
      </c>
      <c r="BV388" s="209">
        <f t="shared" si="120"/>
        <v>0</v>
      </c>
      <c r="BW388" s="209">
        <f t="shared" si="121"/>
        <v>0</v>
      </c>
      <c r="BX388" s="209">
        <f t="shared" si="122"/>
        <v>0</v>
      </c>
      <c r="CC388" s="210" t="str">
        <f>IF(B388="","",IF(C388="",IF(Cover!$E$47="Weekly",'STEP 3 EE Comp'!BI393*8,'STEP 3 EE Comp'!BI393*4),IF(Cover!$E$47="Weekly",'STEP 3 EE Comp'!BI393,'STEP 3 EE Comp'!BI393)))</f>
        <v/>
      </c>
      <c r="CD388" s="82" t="str">
        <f t="shared" si="123"/>
        <v/>
      </c>
      <c r="CE388" s="417">
        <f t="shared" si="124"/>
        <v>1</v>
      </c>
      <c r="CF388" s="82" t="str">
        <f t="shared" si="125"/>
        <v>Good</v>
      </c>
      <c r="CG388" s="82">
        <f t="shared" si="126"/>
        <v>0</v>
      </c>
      <c r="CH388" s="234">
        <f t="shared" si="127"/>
        <v>0</v>
      </c>
    </row>
    <row r="389" spans="1:86" s="69" customFormat="1" x14ac:dyDescent="0.3">
      <c r="A389" s="555"/>
      <c r="B389" s="52"/>
      <c r="C389" s="52"/>
      <c r="D389" s="52"/>
      <c r="E389" s="52"/>
      <c r="F389" s="507"/>
      <c r="G389" s="210">
        <f t="shared" si="128"/>
        <v>0</v>
      </c>
      <c r="H389" s="82">
        <f t="shared" si="109"/>
        <v>0</v>
      </c>
      <c r="I389" s="211"/>
      <c r="J389" s="441" t="s">
        <v>21</v>
      </c>
      <c r="K389" s="441" t="s">
        <v>21</v>
      </c>
      <c r="L389" s="441" t="s">
        <v>21</v>
      </c>
      <c r="M389" s="441" t="s">
        <v>21</v>
      </c>
      <c r="N389" s="568" t="s">
        <v>21</v>
      </c>
      <c r="O389" s="211"/>
      <c r="P389" s="212" t="str">
        <f>IF(B389="","",
IF(AND(V389="",W389="",B389&lt;&gt;""),"Employed",
IF(AND(V389&lt;&gt;"",W389="",B389&lt;&gt;""),"Terminated",
IF(AND(V389&lt;&gt;"",W389&lt;&gt;"",B389&lt;&gt;""),IF(W389&lt;Cover!$E$43,"Employed","Furloughed"),
IF(AND(V389="",W389&lt;&gt;"",B389&lt;&gt;""),IF(W389&lt;Cover!$E$43,"Employed","Rehired"))))))</f>
        <v/>
      </c>
      <c r="Q389" s="211"/>
      <c r="R389" s="536"/>
      <c r="S389" s="563"/>
      <c r="T389" s="536"/>
      <c r="U389" s="82">
        <f>IF(Cover!$E$47="Weekly",IF(T389&gt;0,T389,R389*S389),IF(T389&gt;0,T389,R389*S389)/2)</f>
        <v>0</v>
      </c>
      <c r="V389" s="564"/>
      <c r="W389" s="564"/>
      <c r="Y389" s="213" t="str">
        <f>IF($B389="","",IF('Actual Allocation Calc'!$AH$78="A",
IF($P389="Employed",$U389/7*BJ389,
IF(AND($P389="Terminated"),($U389/7*AP389),
IF(AND($P389="Furloughed"),($U389/7*AP389)+($U389/7*AZ389),
IF(AND($P389="Rehired"),($U389/7*AZ389),
IF(AND($P389="Terminated",AP389&gt;0),$U389,
IF($P389="Furloughed",IF(AP389&gt;0,$U389)+IF(AZ389&gt;0,$U389),
IF($P389="Rehired",IF(AZ389&gt;0,$U389)))))))),IF('Actual Allocation Calc'!$AH$78="C",'Actual Allocation Calc'!L389,'Actual Allocation Calc'!U389+IF($P389="Employed",$U389/7*BJ389,
IF(AND($P389="Terminated"),($U389/7*AP389),
IF(AND($P389="Furloughed"),($U389/7*AP389)+($U389/7*AZ389),
IF(AND($P389="Rehired"),($U389/7*AZ389),
IF(AND($P389="Terminated",AP389&gt;0),$U389,
IF($P389="Furloughed",IF(AP389&gt;0,$U389)+IF(AZ389&gt;0,$U389),
IF($P389="Rehired",IF(AZ389&gt;0,$U389))))))))*'Actual Allocation Calc'!$AH$99)))</f>
        <v/>
      </c>
      <c r="Z389" s="210" t="str">
        <f>IF($B389="","",IF('Actual Allocation Calc'!$AI$78="A",
IF($P389="Employed",$U389,
IF(AND($P389="Terminated"),($U389/7*AQ389),
IF(AND($P389="Furloughed"),($U389/7*AQ389)+($U389/7*BA389),
IF(AND($P389="Rehired"),($U389/7*BA389),
IF(AND($P389="Terminated",AQ389&gt;0),$U389,
IF($P389="Furloughed",IF(AQ389&gt;0,$U389)+IF(BA389&gt;0,$U389),
IF($P389="Rehired",IF(BA389&gt;0,$U389)))))))),IF('Actual Allocation Calc'!$AI$78="C",'Actual Allocation Calc'!M389,'Actual Allocation Calc'!V389+IF($P389="Employed",$U389,
IF(AND($P389="Terminated"),($U389/7*AQ389),
IF(AND($P389="Furloughed"),($U389/7*AQ389)+($U389/7*BA389),
IF(AND($P389="Rehired"),($U389/7*BA389),
IF(AND($P389="Terminated",AQ389&gt;0),$U389,
IF($P389="Furloughed",IF(AQ389&gt;0,$U389)+IF(BA389&gt;0,$U389),
IF($P389="Rehired",IF(BA389&gt;0,$U389))))))))*'Actual Allocation Calc'!$AI$99)))</f>
        <v/>
      </c>
      <c r="AA389" s="210" t="str">
        <f>IF($B389="","",IF('Actual Allocation Calc'!$AJ$78="A",
IF($P389="Employed",$U389,
IF(AND($P389="Terminated"),($U389/7*AR389),
IF(AND($P389="Furloughed"),($U389/7*AR389)+($U389/7*BB389),
IF(AND($P389="Rehired"),($U389/7*BB389),
IF(AND($P389="Terminated",AR389&gt;0),$U389,
IF($P389="Furloughed",IF(AR389&gt;0,$U389)+IF(BB389&gt;0,$U389),
IF($P389="Rehired",IF(BB389&gt;0,$U389)))))))),IF('Actual Allocation Calc'!$AJ$78="C",'Actual Allocation Calc'!N389,'Actual Allocation Calc'!W389+IF($P389="Employed",$U389,
IF(AND($P389="Terminated"),($U389/7*AR389),
IF(AND($P389="Furloughed"),($U389/7*AR389)+($U389/7*BB389),
IF(AND($P389="Rehired"),($U389/7*BB389),
IF(AND($P389="Terminated",AR389&gt;0),$U389,
IF($P389="Furloughed",IF(AR389&gt;0,$U389)+IF(BB389&gt;0,$U389),
IF($P389="Rehired",IF(BB389&gt;0,$U389))))))))*'Actual Allocation Calc'!$AJ$99)))</f>
        <v/>
      </c>
      <c r="AB389" s="210" t="str">
        <f>IF($B389="","",IF('Actual Allocation Calc'!$AK$78="A",
IF($P389="Employed",$U389,
IF(AND($P389="Terminated"),($U389/7*AS389),
IF(AND($P389="Furloughed"),($U389/7*AS389)+($U389/7*BC389),
IF(AND($P389="Rehired"),($U389/7*BC389),
IF(AND($P389="Terminated",AS389&gt;0),$U389,
IF($P389="Furloughed",IF(AS389&gt;0,$U389)+IF(BC389&gt;0,$U389),
IF($P389="Rehired",IF(BC389&gt;0,$U389)))))))),IF('Actual Allocation Calc'!$AK$78="C",'Actual Allocation Calc'!O389,'Actual Allocation Calc'!X389+IF($P389="Employed",$U389,
IF(AND($P389="Terminated"),($U389/7*AS389),
IF(AND($P389="Furloughed"),($U389/7*AS389)+($U389/7*BC389),
IF(AND($P389="Rehired"),($U389/7*BC389),
IF(AND($P389="Terminated",AS389&gt;0),$U389,
IF($P389="Furloughed",IF(AS389&gt;0,$U389)+IF(BC389&gt;0,$U389),
IF($P389="Rehired",IF(BC389&gt;0,$U389))))))))*'Actual Allocation Calc'!$AK$99)))</f>
        <v/>
      </c>
      <c r="AC389" s="210" t="str">
        <f>IF($B389="","",IF('Actual Allocation Calc'!$AL$78="A",
IF($P389="Employed",$U389,
IF(AND($P389="Terminated"),($U389/7*AT389),
IF(AND($P389="Furloughed"),($U389/7*AT389)+($U389/7*BD389),
IF(AND($P389="Rehired"),($U389/7*BD389),
IF(AND($P389="Terminated",AT389&gt;0),$U389,
IF($P389="Furloughed",IF(AT389&gt;0,$U389)+IF(BD389&gt;0,$U389),
IF($P389="Rehired",IF(BD389&gt;0,$U389)))))))),IF('Actual Allocation Calc'!$AL$78="C",'Actual Allocation Calc'!P389,'Actual Allocation Calc'!Y389+IF($P389="Employed",$U389,
IF(AND($P389="Terminated"),($U389/7*AT389),
IF(AND($P389="Furloughed"),($U389/7*AT389)+($U389/7*BD389),
IF(AND($P389="Rehired"),($U389/7*BD389),
IF(AND($P389="Terminated",AT389&gt;0),$U389,
IF($P389="Furloughed",IF(AT389&gt;0,$U389)+IF(BD389&gt;0,$U389),
IF($P389="Rehired",IF(BD389&gt;0,$U389))))))))*'Actual Allocation Calc'!$AL$99)))</f>
        <v/>
      </c>
      <c r="AD389" s="210" t="str">
        <f>IF($B389="","",IF('Actual Allocation Calc'!$AM$78="A",
IF($P389="Employed",$U389,
IF(AND($P389="Terminated"),($U389/7*AU389),
IF(AND($P389="Furloughed"),($U389/7*AU389)+($U389/7*BE389),
IF(AND($P389="Rehired"),($U389/7*BE389),
IF(AND($P389="Terminated",AU389&gt;0),$U389,
IF($P389="Furloughed",IF(AU389&gt;0,$U389)+IF(BE389&gt;0,$U389),
IF($P389="Rehired",IF(BE389&gt;0,$U389)))))))),IF('Actual Allocation Calc'!$AM$78="C",'Actual Allocation Calc'!Q389,'Actual Allocation Calc'!Z389+IF($P389="Employed",$U389,
IF(AND($P389="Terminated"),($U389/7*AU389),
IF(AND($P389="Furloughed"),($U389/7*AU389)+($U389/7*BE389),
IF(AND($P389="Rehired"),($U389/7*BE389),
IF(AND($P389="Terminated",AU389&gt;0),$U389,
IF($P389="Furloughed",IF(AU389&gt;0,$U389)+IF(BE389&gt;0,$U389),
IF($P389="Rehired",IF(BE389&gt;0,$U389))))))))*'Actual Allocation Calc'!$AM$99)))</f>
        <v/>
      </c>
      <c r="AE389" s="210" t="str">
        <f>IF($B389="","",IF('Actual Allocation Calc'!$AN$78="A",
IF($P389="Employed",$U389,
IF(AND($P389="Terminated"),($U389/7*AV389),
IF(AND($P389="Furloughed"),($U389/7*AV389)+($U389/7*BF389),
IF(AND($P389="Rehired"),($U389/7*BF389),
IF(AND($P389="Terminated",AV389&gt;0),$U389,
IF($P389="Furloughed",IF(AV389&gt;0,$U389)+IF(BF389&gt;0,$U389),
IF($P389="Rehired",IF(BF389&gt;0,$U389)))))))),IF('Actual Allocation Calc'!$AN$78="C",'Actual Allocation Calc'!R389,'Actual Allocation Calc'!AA389+IF($P389="Employed",$U389,
IF(AND($P389="Terminated"),($U389/7*AV389),
IF(AND($P389="Furloughed"),($U389/7*AV389)+($U389/7*BF389),
IF(AND($P389="Rehired"),($U389/7*BF389),
IF(AND($P389="Terminated",AV389&gt;0),$U389,
IF($P389="Furloughed",IF(AV389&gt;0,$U389)+IF(BF389&gt;0,$U389),
IF($P389="Rehired",IF(BF389&gt;0,$U389))))))))*'Actual Allocation Calc'!$AN$99)))</f>
        <v/>
      </c>
      <c r="AF389" s="210" t="str">
        <f>IF($B389="","",IF('Actual Allocation Calc'!$AO$78="A",
IF($P389="Employed",$U389,
IF(AND($P389="Terminated"),($U389/7*AW389),
IF(AND($P389="Furloughed"),($U389/7*AW389)+($U389/7*BG389),
IF(AND($P389="Rehired"),($U389/7*BG389),
IF(AND($P389="Terminated",AW389&gt;0),$U389,
IF($P389="Furloughed",IF(AW389&gt;0,$U389)+IF(BG389&gt;0,$U389),
IF($P389="Rehired",IF(BG389&gt;0,$U389)))))))),IF('Actual Allocation Calc'!$AO$78="C",'Actual Allocation Calc'!S389,'Actual Allocation Calc'!AB389+IF($P389="Employed",$U389,
IF(AND($P389="Terminated"),($U389/7*AW389),
IF(AND($P389="Furloughed"),($U389/7*AW389)+($U389/7*BG389),
IF(AND($P389="Rehired"),($U389/7*BG389),
IF(AND($P389="Terminated",AW389&gt;0),$U389,
IF($P389="Furloughed",IF(AW389&gt;0,$U389)+IF(BG389&gt;0,$U389),
IF($P389="Rehired",IF(BG389&gt;0,$U389))))))))*'Actual Allocation Calc'!$AO$99)))</f>
        <v/>
      </c>
      <c r="AG389" s="210" t="str">
        <f>IF($B389="","",IF('Actual Allocation Calc'!$AP$78="A",
IF($P389="Employed",$U389/7*BK389,
IF(AND($P389="Terminated"),($U389/7*AX389),
IF(AND($P389="Furloughed"),($U389/7*AX389)+($U389/7*BH389),
IF(AND($P389="Rehired"),($U389/7*BH389),
IF(AND($P389="Terminated",AX389&gt;0),$U389,
IF($P389="Furloughed",IF(AX389&gt;0,$U389)+IF(BH389&gt;0,$U389),
IF($P389="Rehired",IF(BH389&gt;0,$U389)))))))),IF('Actual Allocation Calc'!$AP$78="C",'Actual Allocation Calc'!T389,'Actual Allocation Calc'!AC389+IF($P389="Employed",$U389/7*BK389,
IF(AND($P389="Terminated"),($U389/7*AX389),
IF(AND($P389="Furloughed"),($U389/7*AX389)+($U389/7*BH389),
IF(AND($P389="Rehired"),($U389/7*BH389),
IF(AND($P389="Terminated",AX389&gt;0),$U389,
IF($P389="Furloughed",IF(AX389&gt;0,$U389)+IF(BH389&gt;0,$U389),
IF($P389="Rehired",IF(BH389&gt;0,$U389))))))))*'Actual Allocation Calc'!$AP$99)))</f>
        <v/>
      </c>
      <c r="AH389" s="536"/>
      <c r="AI389" s="82">
        <f t="shared" si="129"/>
        <v>0</v>
      </c>
      <c r="AJ389" s="210">
        <f t="shared" si="111"/>
        <v>0</v>
      </c>
      <c r="AK389" s="397" t="str">
        <f t="shared" si="112"/>
        <v/>
      </c>
      <c r="AM389" s="122"/>
      <c r="AO389" s="214" t="str">
        <f>IFERROR(IF($V389="","",VLOOKUP(V389,'Calendar Calcs'!$B$2:$E1356,4,FALSE)),0)</f>
        <v/>
      </c>
      <c r="AP389" s="69" t="str">
        <f>IF($AO389="","", IF($AO389&lt;AP$23,0,IF($AO389&gt;AP$23,COUNTIFS('Calendar Calcs'!$E$2:$E1356,AP$23),COUNTIFS('Calendar Calcs'!$E$2:$E1356,AP$23,'Calendar Calcs'!$D$2:$D1356,"&lt;="&amp;WEEKDAY($V389)))))</f>
        <v/>
      </c>
      <c r="AQ389" s="69" t="str">
        <f>IF($AO389="","", IF($AO389&lt;AQ$23,0,IF($AO389&gt;AQ$23,COUNTIFS('Calendar Calcs'!$E$2:$E1356,AQ$23),COUNTIFS('Calendar Calcs'!$E$2:$E1356,AQ$23,'Calendar Calcs'!$D$2:$D1356,"&lt;="&amp;WEEKDAY($V389)))))</f>
        <v/>
      </c>
      <c r="AR389" s="69" t="str">
        <f>IF($AO389="","", IF($AO389&lt;AR$23,0,IF($AO389&gt;AR$23,COUNTIFS('Calendar Calcs'!$E$2:$E1356,AR$23),COUNTIFS('Calendar Calcs'!$E$2:$E1356,AR$23,'Calendar Calcs'!$D$2:$D1356,"&lt;="&amp;WEEKDAY($V389)))))</f>
        <v/>
      </c>
      <c r="AS389" s="69" t="str">
        <f>IF($AO389="","", IF($AO389&lt;AS$23,0,IF($AO389&gt;AS$23,COUNTIFS('Calendar Calcs'!$E$2:$E1356,AS$23),COUNTIFS('Calendar Calcs'!$E$2:$E1356,AS$23,'Calendar Calcs'!$D$2:$D1356,"&lt;="&amp;WEEKDAY($V389)))))</f>
        <v/>
      </c>
      <c r="AT389" s="69" t="str">
        <f>IF($AO389="","", IF($AO389&lt;AT$23,0,IF($AO389&gt;AT$23,COUNTIFS('Calendar Calcs'!$E$2:$E1356,AT$23),COUNTIFS('Calendar Calcs'!$E$2:$E1356,AT$23,'Calendar Calcs'!$D$2:$D1356,"&lt;="&amp;WEEKDAY($V389)))))</f>
        <v/>
      </c>
      <c r="AU389" s="69" t="str">
        <f>IF($AO389="","", IF($AO389&lt;AU$23,0,IF($AO389&gt;AU$23,COUNTIFS('Calendar Calcs'!$E$2:$E1356,AU$23),COUNTIFS('Calendar Calcs'!$E$2:$E1356,AU$23,'Calendar Calcs'!$D$2:$D1356,"&lt;="&amp;WEEKDAY($V389)))))</f>
        <v/>
      </c>
      <c r="AV389" s="69" t="str">
        <f>IF($AO389="","", IF($AO389&lt;AV$23,0,IF($AO389&gt;AV$23,COUNTIFS('Calendar Calcs'!$E$2:$E1356,AV$23),COUNTIFS('Calendar Calcs'!$E$2:$E1356,AV$23,'Calendar Calcs'!$D$2:$D1356,"&lt;="&amp;WEEKDAY($V389)))))</f>
        <v/>
      </c>
      <c r="AW389" s="69" t="str">
        <f>IF($AO389="","", IF($AO389&lt;AW$23,0,IF($AO389&gt;AW$23,COUNTIFS('Calendar Calcs'!$E$2:$E1356,AW$23),COUNTIFS('Calendar Calcs'!$E$2:$E1356,AW$23,'Calendar Calcs'!$D$2:$D1356,"&lt;="&amp;WEEKDAY($V389)))))</f>
        <v/>
      </c>
      <c r="AX389" s="69" t="str">
        <f>IF($AO389="","", IF($AO389&lt;AX$23,0,IF($AO389&gt;AX$23,COUNTIFS('Calendar Calcs'!$E$2:$E1356,AX$23),COUNTIFS('Calendar Calcs'!$E$2:$E1356,AX$23,'Calendar Calcs'!$D$2:$D1356,"&lt;="&amp;WEEKDAY($V389)))))</f>
        <v/>
      </c>
      <c r="AY389" s="69" t="str">
        <f>IF($W389="","",VLOOKUP($W389,'Calendar Calcs'!$B$2:$E1356,4,FALSE))</f>
        <v/>
      </c>
      <c r="AZ389" s="69" t="str">
        <f>IF($AY389="","",IF($AY389&gt;AZ$23,0,IF($AY389&lt;AZ$23,COUNTIFS('Calendar Calcs'!$E$2:$E1356,AZ$23),COUNTIFS('Calendar Calcs'!$E$2:$E1356,AZ$23,'Calendar Calcs'!$D$2:$D1356,"&gt;="&amp;WEEKDAY($W389)))))</f>
        <v/>
      </c>
      <c r="BA389" s="69" t="str">
        <f>IF($AY389="","",IF($AY389&gt;BA$23,0,IF($AY389&lt;BA$23,COUNTIFS('Calendar Calcs'!$E$2:$E1356,BA$23),COUNTIFS('Calendar Calcs'!$E$2:$E1356,BA$23,'Calendar Calcs'!$D$2:$D1356,"&gt;="&amp;WEEKDAY($W389)))))</f>
        <v/>
      </c>
      <c r="BB389" s="69" t="str">
        <f>IF($AY389="","",IF($AY389&gt;BB$23,0,IF($AY389&lt;BB$23,COUNTIFS('Calendar Calcs'!$E$2:$E1356,BB$23),COUNTIFS('Calendar Calcs'!$E$2:$E1356,BB$23,'Calendar Calcs'!$D$2:$D1356,"&gt;="&amp;WEEKDAY($W389)))))</f>
        <v/>
      </c>
      <c r="BC389" s="69" t="str">
        <f>IF($AY389="","",IF($AY389&gt;BC$23,0,IF($AY389&lt;BC$23,COUNTIFS('Calendar Calcs'!$E$2:$E1356,BC$23),COUNTIFS('Calendar Calcs'!$E$2:$E1356,BC$23,'Calendar Calcs'!$D$2:$D1356,"&gt;="&amp;WEEKDAY($W389)))))</f>
        <v/>
      </c>
      <c r="BD389" s="69" t="str">
        <f>IF($AY389="","",IF($AY389&gt;BD$23,0,IF($AY389&lt;BD$23,COUNTIFS('Calendar Calcs'!$E$2:$E1356,BD$23),COUNTIFS('Calendar Calcs'!$E$2:$E1356,BD$23,'Calendar Calcs'!$D$2:$D1356,"&gt;="&amp;WEEKDAY($W389)))))</f>
        <v/>
      </c>
      <c r="BE389" s="69" t="str">
        <f>IF($AY389="","",IF($AY389&gt;BE$23,0,IF($AY389&lt;BE$23,COUNTIFS('Calendar Calcs'!$E$2:$E1356,BE$23),COUNTIFS('Calendar Calcs'!$E$2:$E1356,BE$23,'Calendar Calcs'!$D$2:$D1356,"&gt;="&amp;WEEKDAY($W389)))))</f>
        <v/>
      </c>
      <c r="BF389" s="69" t="str">
        <f>IF($AY389="","",IF($AY389&gt;BF$23,0,IF($AY389&lt;BF$23,COUNTIFS('Calendar Calcs'!$E$2:$E1356,BF$23),COUNTIFS('Calendar Calcs'!$E$2:$E1356,BF$23,'Calendar Calcs'!$D$2:$D1356,"&gt;="&amp;WEEKDAY($W389)))))</f>
        <v/>
      </c>
      <c r="BG389" s="69" t="str">
        <f>IF($AY389="","",IF($AY389&gt;BG$23,0,IF($AY389&lt;BG$23,COUNTIFS('Calendar Calcs'!$E$2:$E1356,BG$23),COUNTIFS('Calendar Calcs'!$E$2:$E1356,BG$23,'Calendar Calcs'!$D$2:$D1356,"&gt;="&amp;WEEKDAY($W389)))))</f>
        <v/>
      </c>
      <c r="BH389" s="69">
        <f t="shared" si="113"/>
        <v>6</v>
      </c>
      <c r="BI389" s="69">
        <f>IF(Cover!$E$43="","",VLOOKUP(Cover!$E$43,'Calendar Calcs'!$B$2:$E1356,4,FALSE))</f>
        <v>1</v>
      </c>
      <c r="BJ389" s="69">
        <f>IF($BI389="","", IF($BI389&lt;BJ$23,0,IF($BI389&gt;=BJ$23,COUNTIFS('Calendar Calcs'!$E$2:$E1356,BJ$23),COUNTIFS('Calendar Calcs'!$E$2:$E1356,BJ$23,'Calendar Calcs'!$D$2:$D1356,"&lt;="&amp;WEEKDAY($V389)))))</f>
        <v>1</v>
      </c>
      <c r="BK389" s="69">
        <f t="shared" si="110"/>
        <v>6</v>
      </c>
      <c r="BN389" s="69" t="str">
        <f>IF(T389&gt;0,"FTE",IF(Cover!$E$47="Weekly",IF(S389&gt;29.75,"FTE","PTE"),IF(S389&gt;59.75,"FTE","PTE")))</f>
        <v>PTE</v>
      </c>
      <c r="BO389" s="69">
        <f>IF(BN389="FTE",30,IF(Cover!$E$47="Weekly",'STEP 2 EE Data'!S389,'STEP 2 EE Data'!S389/2))</f>
        <v>0</v>
      </c>
      <c r="BP389" s="209">
        <f t="shared" si="114"/>
        <v>0</v>
      </c>
      <c r="BQ389" s="209">
        <f t="shared" si="115"/>
        <v>0</v>
      </c>
      <c r="BR389" s="209">
        <f t="shared" si="116"/>
        <v>0</v>
      </c>
      <c r="BS389" s="209">
        <f t="shared" si="117"/>
        <v>0</v>
      </c>
      <c r="BT389" s="209">
        <f t="shared" si="118"/>
        <v>0</v>
      </c>
      <c r="BU389" s="209">
        <f t="shared" si="119"/>
        <v>0</v>
      </c>
      <c r="BV389" s="209">
        <f t="shared" si="120"/>
        <v>0</v>
      </c>
      <c r="BW389" s="209">
        <f t="shared" si="121"/>
        <v>0</v>
      </c>
      <c r="BX389" s="209">
        <f t="shared" si="122"/>
        <v>0</v>
      </c>
      <c r="CC389" s="210" t="str">
        <f>IF(B389="","",IF(C389="",IF(Cover!$E$47="Weekly",'STEP 3 EE Comp'!BI394*8,'STEP 3 EE Comp'!BI394*4),IF(Cover!$E$47="Weekly",'STEP 3 EE Comp'!BI394,'STEP 3 EE Comp'!BI394)))</f>
        <v/>
      </c>
      <c r="CD389" s="82" t="str">
        <f t="shared" si="123"/>
        <v/>
      </c>
      <c r="CE389" s="417">
        <f t="shared" si="124"/>
        <v>1</v>
      </c>
      <c r="CF389" s="82" t="str">
        <f t="shared" si="125"/>
        <v>Good</v>
      </c>
      <c r="CG389" s="82">
        <f t="shared" si="126"/>
        <v>0</v>
      </c>
      <c r="CH389" s="234">
        <f t="shared" si="127"/>
        <v>0</v>
      </c>
    </row>
    <row r="390" spans="1:86" s="69" customFormat="1" x14ac:dyDescent="0.3">
      <c r="A390" s="555"/>
      <c r="B390" s="52"/>
      <c r="C390" s="52"/>
      <c r="D390" s="52"/>
      <c r="E390" s="52"/>
      <c r="F390" s="507"/>
      <c r="G390" s="210">
        <f t="shared" si="128"/>
        <v>0</v>
      </c>
      <c r="H390" s="82">
        <f t="shared" si="109"/>
        <v>0</v>
      </c>
      <c r="I390" s="211"/>
      <c r="J390" s="441" t="s">
        <v>21</v>
      </c>
      <c r="K390" s="441" t="s">
        <v>21</v>
      </c>
      <c r="L390" s="441" t="s">
        <v>21</v>
      </c>
      <c r="M390" s="441" t="s">
        <v>21</v>
      </c>
      <c r="N390" s="568" t="s">
        <v>21</v>
      </c>
      <c r="O390" s="211"/>
      <c r="P390" s="212" t="str">
        <f>IF(B390="","",
IF(AND(V390="",W390="",B390&lt;&gt;""),"Employed",
IF(AND(V390&lt;&gt;"",W390="",B390&lt;&gt;""),"Terminated",
IF(AND(V390&lt;&gt;"",W390&lt;&gt;"",B390&lt;&gt;""),IF(W390&lt;Cover!$E$43,"Employed","Furloughed"),
IF(AND(V390="",W390&lt;&gt;"",B390&lt;&gt;""),IF(W390&lt;Cover!$E$43,"Employed","Rehired"))))))</f>
        <v/>
      </c>
      <c r="Q390" s="211"/>
      <c r="R390" s="536"/>
      <c r="S390" s="563"/>
      <c r="T390" s="536"/>
      <c r="U390" s="82">
        <f>IF(Cover!$E$47="Weekly",IF(T390&gt;0,T390,R390*S390),IF(T390&gt;0,T390,R390*S390)/2)</f>
        <v>0</v>
      </c>
      <c r="V390" s="564"/>
      <c r="W390" s="564"/>
      <c r="Y390" s="213" t="str">
        <f>IF($B390="","",IF('Actual Allocation Calc'!$AH$78="A",
IF($P390="Employed",$U390/7*BJ390,
IF(AND($P390="Terminated"),($U390/7*AP390),
IF(AND($P390="Furloughed"),($U390/7*AP390)+($U390/7*AZ390),
IF(AND($P390="Rehired"),($U390/7*AZ390),
IF(AND($P390="Terminated",AP390&gt;0),$U390,
IF($P390="Furloughed",IF(AP390&gt;0,$U390)+IF(AZ390&gt;0,$U390),
IF($P390="Rehired",IF(AZ390&gt;0,$U390)))))))),IF('Actual Allocation Calc'!$AH$78="C",'Actual Allocation Calc'!L390,'Actual Allocation Calc'!U390+IF($P390="Employed",$U390/7*BJ390,
IF(AND($P390="Terminated"),($U390/7*AP390),
IF(AND($P390="Furloughed"),($U390/7*AP390)+($U390/7*AZ390),
IF(AND($P390="Rehired"),($U390/7*AZ390),
IF(AND($P390="Terminated",AP390&gt;0),$U390,
IF($P390="Furloughed",IF(AP390&gt;0,$U390)+IF(AZ390&gt;0,$U390),
IF($P390="Rehired",IF(AZ390&gt;0,$U390))))))))*'Actual Allocation Calc'!$AH$99)))</f>
        <v/>
      </c>
      <c r="Z390" s="210" t="str">
        <f>IF($B390="","",IF('Actual Allocation Calc'!$AI$78="A",
IF($P390="Employed",$U390,
IF(AND($P390="Terminated"),($U390/7*AQ390),
IF(AND($P390="Furloughed"),($U390/7*AQ390)+($U390/7*BA390),
IF(AND($P390="Rehired"),($U390/7*BA390),
IF(AND($P390="Terminated",AQ390&gt;0),$U390,
IF($P390="Furloughed",IF(AQ390&gt;0,$U390)+IF(BA390&gt;0,$U390),
IF($P390="Rehired",IF(BA390&gt;0,$U390)))))))),IF('Actual Allocation Calc'!$AI$78="C",'Actual Allocation Calc'!M390,'Actual Allocation Calc'!V390+IF($P390="Employed",$U390,
IF(AND($P390="Terminated"),($U390/7*AQ390),
IF(AND($P390="Furloughed"),($U390/7*AQ390)+($U390/7*BA390),
IF(AND($P390="Rehired"),($U390/7*BA390),
IF(AND($P390="Terminated",AQ390&gt;0),$U390,
IF($P390="Furloughed",IF(AQ390&gt;0,$U390)+IF(BA390&gt;0,$U390),
IF($P390="Rehired",IF(BA390&gt;0,$U390))))))))*'Actual Allocation Calc'!$AI$99)))</f>
        <v/>
      </c>
      <c r="AA390" s="210" t="str">
        <f>IF($B390="","",IF('Actual Allocation Calc'!$AJ$78="A",
IF($P390="Employed",$U390,
IF(AND($P390="Terminated"),($U390/7*AR390),
IF(AND($P390="Furloughed"),($U390/7*AR390)+($U390/7*BB390),
IF(AND($P390="Rehired"),($U390/7*BB390),
IF(AND($P390="Terminated",AR390&gt;0),$U390,
IF($P390="Furloughed",IF(AR390&gt;0,$U390)+IF(BB390&gt;0,$U390),
IF($P390="Rehired",IF(BB390&gt;0,$U390)))))))),IF('Actual Allocation Calc'!$AJ$78="C",'Actual Allocation Calc'!N390,'Actual Allocation Calc'!W390+IF($P390="Employed",$U390,
IF(AND($P390="Terminated"),($U390/7*AR390),
IF(AND($P390="Furloughed"),($U390/7*AR390)+($U390/7*BB390),
IF(AND($P390="Rehired"),($U390/7*BB390),
IF(AND($P390="Terminated",AR390&gt;0),$U390,
IF($P390="Furloughed",IF(AR390&gt;0,$U390)+IF(BB390&gt;0,$U390),
IF($P390="Rehired",IF(BB390&gt;0,$U390))))))))*'Actual Allocation Calc'!$AJ$99)))</f>
        <v/>
      </c>
      <c r="AB390" s="210" t="str">
        <f>IF($B390="","",IF('Actual Allocation Calc'!$AK$78="A",
IF($P390="Employed",$U390,
IF(AND($P390="Terminated"),($U390/7*AS390),
IF(AND($P390="Furloughed"),($U390/7*AS390)+($U390/7*BC390),
IF(AND($P390="Rehired"),($U390/7*BC390),
IF(AND($P390="Terminated",AS390&gt;0),$U390,
IF($P390="Furloughed",IF(AS390&gt;0,$U390)+IF(BC390&gt;0,$U390),
IF($P390="Rehired",IF(BC390&gt;0,$U390)))))))),IF('Actual Allocation Calc'!$AK$78="C",'Actual Allocation Calc'!O390,'Actual Allocation Calc'!X390+IF($P390="Employed",$U390,
IF(AND($P390="Terminated"),($U390/7*AS390),
IF(AND($P390="Furloughed"),($U390/7*AS390)+($U390/7*BC390),
IF(AND($P390="Rehired"),($U390/7*BC390),
IF(AND($P390="Terminated",AS390&gt;0),$U390,
IF($P390="Furloughed",IF(AS390&gt;0,$U390)+IF(BC390&gt;0,$U390),
IF($P390="Rehired",IF(BC390&gt;0,$U390))))))))*'Actual Allocation Calc'!$AK$99)))</f>
        <v/>
      </c>
      <c r="AC390" s="210" t="str">
        <f>IF($B390="","",IF('Actual Allocation Calc'!$AL$78="A",
IF($P390="Employed",$U390,
IF(AND($P390="Terminated"),($U390/7*AT390),
IF(AND($P390="Furloughed"),($U390/7*AT390)+($U390/7*BD390),
IF(AND($P390="Rehired"),($U390/7*BD390),
IF(AND($P390="Terminated",AT390&gt;0),$U390,
IF($P390="Furloughed",IF(AT390&gt;0,$U390)+IF(BD390&gt;0,$U390),
IF($P390="Rehired",IF(BD390&gt;0,$U390)))))))),IF('Actual Allocation Calc'!$AL$78="C",'Actual Allocation Calc'!P390,'Actual Allocation Calc'!Y390+IF($P390="Employed",$U390,
IF(AND($P390="Terminated"),($U390/7*AT390),
IF(AND($P390="Furloughed"),($U390/7*AT390)+($U390/7*BD390),
IF(AND($P390="Rehired"),($U390/7*BD390),
IF(AND($P390="Terminated",AT390&gt;0),$U390,
IF($P390="Furloughed",IF(AT390&gt;0,$U390)+IF(BD390&gt;0,$U390),
IF($P390="Rehired",IF(BD390&gt;0,$U390))))))))*'Actual Allocation Calc'!$AL$99)))</f>
        <v/>
      </c>
      <c r="AD390" s="210" t="str">
        <f>IF($B390="","",IF('Actual Allocation Calc'!$AM$78="A",
IF($P390="Employed",$U390,
IF(AND($P390="Terminated"),($U390/7*AU390),
IF(AND($P390="Furloughed"),($U390/7*AU390)+($U390/7*BE390),
IF(AND($P390="Rehired"),($U390/7*BE390),
IF(AND($P390="Terminated",AU390&gt;0),$U390,
IF($P390="Furloughed",IF(AU390&gt;0,$U390)+IF(BE390&gt;0,$U390),
IF($P390="Rehired",IF(BE390&gt;0,$U390)))))))),IF('Actual Allocation Calc'!$AM$78="C",'Actual Allocation Calc'!Q390,'Actual Allocation Calc'!Z390+IF($P390="Employed",$U390,
IF(AND($P390="Terminated"),($U390/7*AU390),
IF(AND($P390="Furloughed"),($U390/7*AU390)+($U390/7*BE390),
IF(AND($P390="Rehired"),($U390/7*BE390),
IF(AND($P390="Terminated",AU390&gt;0),$U390,
IF($P390="Furloughed",IF(AU390&gt;0,$U390)+IF(BE390&gt;0,$U390),
IF($P390="Rehired",IF(BE390&gt;0,$U390))))))))*'Actual Allocation Calc'!$AM$99)))</f>
        <v/>
      </c>
      <c r="AE390" s="210" t="str">
        <f>IF($B390="","",IF('Actual Allocation Calc'!$AN$78="A",
IF($P390="Employed",$U390,
IF(AND($P390="Terminated"),($U390/7*AV390),
IF(AND($P390="Furloughed"),($U390/7*AV390)+($U390/7*BF390),
IF(AND($P390="Rehired"),($U390/7*BF390),
IF(AND($P390="Terminated",AV390&gt;0),$U390,
IF($P390="Furloughed",IF(AV390&gt;0,$U390)+IF(BF390&gt;0,$U390),
IF($P390="Rehired",IF(BF390&gt;0,$U390)))))))),IF('Actual Allocation Calc'!$AN$78="C",'Actual Allocation Calc'!R390,'Actual Allocation Calc'!AA390+IF($P390="Employed",$U390,
IF(AND($P390="Terminated"),($U390/7*AV390),
IF(AND($P390="Furloughed"),($U390/7*AV390)+($U390/7*BF390),
IF(AND($P390="Rehired"),($U390/7*BF390),
IF(AND($P390="Terminated",AV390&gt;0),$U390,
IF($P390="Furloughed",IF(AV390&gt;0,$U390)+IF(BF390&gt;0,$U390),
IF($P390="Rehired",IF(BF390&gt;0,$U390))))))))*'Actual Allocation Calc'!$AN$99)))</f>
        <v/>
      </c>
      <c r="AF390" s="210" t="str">
        <f>IF($B390="","",IF('Actual Allocation Calc'!$AO$78="A",
IF($P390="Employed",$U390,
IF(AND($P390="Terminated"),($U390/7*AW390),
IF(AND($P390="Furloughed"),($U390/7*AW390)+($U390/7*BG390),
IF(AND($P390="Rehired"),($U390/7*BG390),
IF(AND($P390="Terminated",AW390&gt;0),$U390,
IF($P390="Furloughed",IF(AW390&gt;0,$U390)+IF(BG390&gt;0,$U390),
IF($P390="Rehired",IF(BG390&gt;0,$U390)))))))),IF('Actual Allocation Calc'!$AO$78="C",'Actual Allocation Calc'!S390,'Actual Allocation Calc'!AB390+IF($P390="Employed",$U390,
IF(AND($P390="Terminated"),($U390/7*AW390),
IF(AND($P390="Furloughed"),($U390/7*AW390)+($U390/7*BG390),
IF(AND($P390="Rehired"),($U390/7*BG390),
IF(AND($P390="Terminated",AW390&gt;0),$U390,
IF($P390="Furloughed",IF(AW390&gt;0,$U390)+IF(BG390&gt;0,$U390),
IF($P390="Rehired",IF(BG390&gt;0,$U390))))))))*'Actual Allocation Calc'!$AO$99)))</f>
        <v/>
      </c>
      <c r="AG390" s="210" t="str">
        <f>IF($B390="","",IF('Actual Allocation Calc'!$AP$78="A",
IF($P390="Employed",$U390/7*BK390,
IF(AND($P390="Terminated"),($U390/7*AX390),
IF(AND($P390="Furloughed"),($U390/7*AX390)+($U390/7*BH390),
IF(AND($P390="Rehired"),($U390/7*BH390),
IF(AND($P390="Terminated",AX390&gt;0),$U390,
IF($P390="Furloughed",IF(AX390&gt;0,$U390)+IF(BH390&gt;0,$U390),
IF($P390="Rehired",IF(BH390&gt;0,$U390)))))))),IF('Actual Allocation Calc'!$AP$78="C",'Actual Allocation Calc'!T390,'Actual Allocation Calc'!AC390+IF($P390="Employed",$U390/7*BK390,
IF(AND($P390="Terminated"),($U390/7*AX390),
IF(AND($P390="Furloughed"),($U390/7*AX390)+($U390/7*BH390),
IF(AND($P390="Rehired"),($U390/7*BH390),
IF(AND($P390="Terminated",AX390&gt;0),$U390,
IF($P390="Furloughed",IF(AX390&gt;0,$U390)+IF(BH390&gt;0,$U390),
IF($P390="Rehired",IF(BH390&gt;0,$U390))))))))*'Actual Allocation Calc'!$AP$99)))</f>
        <v/>
      </c>
      <c r="AH390" s="536"/>
      <c r="AI390" s="82">
        <f t="shared" si="129"/>
        <v>0</v>
      </c>
      <c r="AJ390" s="210">
        <f t="shared" si="111"/>
        <v>0</v>
      </c>
      <c r="AK390" s="397" t="str">
        <f t="shared" si="112"/>
        <v/>
      </c>
      <c r="AM390" s="122"/>
      <c r="AO390" s="214" t="str">
        <f>IFERROR(IF($V390="","",VLOOKUP(V390,'Calendar Calcs'!$B$2:$E1357,4,FALSE)),0)</f>
        <v/>
      </c>
      <c r="AP390" s="69" t="str">
        <f>IF($AO390="","", IF($AO390&lt;AP$23,0,IF($AO390&gt;AP$23,COUNTIFS('Calendar Calcs'!$E$2:$E1357,AP$23),COUNTIFS('Calendar Calcs'!$E$2:$E1357,AP$23,'Calendar Calcs'!$D$2:$D1357,"&lt;="&amp;WEEKDAY($V390)))))</f>
        <v/>
      </c>
      <c r="AQ390" s="69" t="str">
        <f>IF($AO390="","", IF($AO390&lt;AQ$23,0,IF($AO390&gt;AQ$23,COUNTIFS('Calendar Calcs'!$E$2:$E1357,AQ$23),COUNTIFS('Calendar Calcs'!$E$2:$E1357,AQ$23,'Calendar Calcs'!$D$2:$D1357,"&lt;="&amp;WEEKDAY($V390)))))</f>
        <v/>
      </c>
      <c r="AR390" s="69" t="str">
        <f>IF($AO390="","", IF($AO390&lt;AR$23,0,IF($AO390&gt;AR$23,COUNTIFS('Calendar Calcs'!$E$2:$E1357,AR$23),COUNTIFS('Calendar Calcs'!$E$2:$E1357,AR$23,'Calendar Calcs'!$D$2:$D1357,"&lt;="&amp;WEEKDAY($V390)))))</f>
        <v/>
      </c>
      <c r="AS390" s="69" t="str">
        <f>IF($AO390="","", IF($AO390&lt;AS$23,0,IF($AO390&gt;AS$23,COUNTIFS('Calendar Calcs'!$E$2:$E1357,AS$23),COUNTIFS('Calendar Calcs'!$E$2:$E1357,AS$23,'Calendar Calcs'!$D$2:$D1357,"&lt;="&amp;WEEKDAY($V390)))))</f>
        <v/>
      </c>
      <c r="AT390" s="69" t="str">
        <f>IF($AO390="","", IF($AO390&lt;AT$23,0,IF($AO390&gt;AT$23,COUNTIFS('Calendar Calcs'!$E$2:$E1357,AT$23),COUNTIFS('Calendar Calcs'!$E$2:$E1357,AT$23,'Calendar Calcs'!$D$2:$D1357,"&lt;="&amp;WEEKDAY($V390)))))</f>
        <v/>
      </c>
      <c r="AU390" s="69" t="str">
        <f>IF($AO390="","", IF($AO390&lt;AU$23,0,IF($AO390&gt;AU$23,COUNTIFS('Calendar Calcs'!$E$2:$E1357,AU$23),COUNTIFS('Calendar Calcs'!$E$2:$E1357,AU$23,'Calendar Calcs'!$D$2:$D1357,"&lt;="&amp;WEEKDAY($V390)))))</f>
        <v/>
      </c>
      <c r="AV390" s="69" t="str">
        <f>IF($AO390="","", IF($AO390&lt;AV$23,0,IF($AO390&gt;AV$23,COUNTIFS('Calendar Calcs'!$E$2:$E1357,AV$23),COUNTIFS('Calendar Calcs'!$E$2:$E1357,AV$23,'Calendar Calcs'!$D$2:$D1357,"&lt;="&amp;WEEKDAY($V390)))))</f>
        <v/>
      </c>
      <c r="AW390" s="69" t="str">
        <f>IF($AO390="","", IF($AO390&lt;AW$23,0,IF($AO390&gt;AW$23,COUNTIFS('Calendar Calcs'!$E$2:$E1357,AW$23),COUNTIFS('Calendar Calcs'!$E$2:$E1357,AW$23,'Calendar Calcs'!$D$2:$D1357,"&lt;="&amp;WEEKDAY($V390)))))</f>
        <v/>
      </c>
      <c r="AX390" s="69" t="str">
        <f>IF($AO390="","", IF($AO390&lt;AX$23,0,IF($AO390&gt;AX$23,COUNTIFS('Calendar Calcs'!$E$2:$E1357,AX$23),COUNTIFS('Calendar Calcs'!$E$2:$E1357,AX$23,'Calendar Calcs'!$D$2:$D1357,"&lt;="&amp;WEEKDAY($V390)))))</f>
        <v/>
      </c>
      <c r="AY390" s="69" t="str">
        <f>IF($W390="","",VLOOKUP($W390,'Calendar Calcs'!$B$2:$E1357,4,FALSE))</f>
        <v/>
      </c>
      <c r="AZ390" s="69" t="str">
        <f>IF($AY390="","",IF($AY390&gt;AZ$23,0,IF($AY390&lt;AZ$23,COUNTIFS('Calendar Calcs'!$E$2:$E1357,AZ$23),COUNTIFS('Calendar Calcs'!$E$2:$E1357,AZ$23,'Calendar Calcs'!$D$2:$D1357,"&gt;="&amp;WEEKDAY($W390)))))</f>
        <v/>
      </c>
      <c r="BA390" s="69" t="str">
        <f>IF($AY390="","",IF($AY390&gt;BA$23,0,IF($AY390&lt;BA$23,COUNTIFS('Calendar Calcs'!$E$2:$E1357,BA$23),COUNTIFS('Calendar Calcs'!$E$2:$E1357,BA$23,'Calendar Calcs'!$D$2:$D1357,"&gt;="&amp;WEEKDAY($W390)))))</f>
        <v/>
      </c>
      <c r="BB390" s="69" t="str">
        <f>IF($AY390="","",IF($AY390&gt;BB$23,0,IF($AY390&lt;BB$23,COUNTIFS('Calendar Calcs'!$E$2:$E1357,BB$23),COUNTIFS('Calendar Calcs'!$E$2:$E1357,BB$23,'Calendar Calcs'!$D$2:$D1357,"&gt;="&amp;WEEKDAY($W390)))))</f>
        <v/>
      </c>
      <c r="BC390" s="69" t="str">
        <f>IF($AY390="","",IF($AY390&gt;BC$23,0,IF($AY390&lt;BC$23,COUNTIFS('Calendar Calcs'!$E$2:$E1357,BC$23),COUNTIFS('Calendar Calcs'!$E$2:$E1357,BC$23,'Calendar Calcs'!$D$2:$D1357,"&gt;="&amp;WEEKDAY($W390)))))</f>
        <v/>
      </c>
      <c r="BD390" s="69" t="str">
        <f>IF($AY390="","",IF($AY390&gt;BD$23,0,IF($AY390&lt;BD$23,COUNTIFS('Calendar Calcs'!$E$2:$E1357,BD$23),COUNTIFS('Calendar Calcs'!$E$2:$E1357,BD$23,'Calendar Calcs'!$D$2:$D1357,"&gt;="&amp;WEEKDAY($W390)))))</f>
        <v/>
      </c>
      <c r="BE390" s="69" t="str">
        <f>IF($AY390="","",IF($AY390&gt;BE$23,0,IF($AY390&lt;BE$23,COUNTIFS('Calendar Calcs'!$E$2:$E1357,BE$23),COUNTIFS('Calendar Calcs'!$E$2:$E1357,BE$23,'Calendar Calcs'!$D$2:$D1357,"&gt;="&amp;WEEKDAY($W390)))))</f>
        <v/>
      </c>
      <c r="BF390" s="69" t="str">
        <f>IF($AY390="","",IF($AY390&gt;BF$23,0,IF($AY390&lt;BF$23,COUNTIFS('Calendar Calcs'!$E$2:$E1357,BF$23),COUNTIFS('Calendar Calcs'!$E$2:$E1357,BF$23,'Calendar Calcs'!$D$2:$D1357,"&gt;="&amp;WEEKDAY($W390)))))</f>
        <v/>
      </c>
      <c r="BG390" s="69" t="str">
        <f>IF($AY390="","",IF($AY390&gt;BG$23,0,IF($AY390&lt;BG$23,COUNTIFS('Calendar Calcs'!$E$2:$E1357,BG$23),COUNTIFS('Calendar Calcs'!$E$2:$E1357,BG$23,'Calendar Calcs'!$D$2:$D1357,"&gt;="&amp;WEEKDAY($W390)))))</f>
        <v/>
      </c>
      <c r="BH390" s="69">
        <f t="shared" si="113"/>
        <v>6</v>
      </c>
      <c r="BI390" s="69">
        <f>IF(Cover!$E$43="","",VLOOKUP(Cover!$E$43,'Calendar Calcs'!$B$2:$E1357,4,FALSE))</f>
        <v>1</v>
      </c>
      <c r="BJ390" s="69">
        <f>IF($BI390="","", IF($BI390&lt;BJ$23,0,IF($BI390&gt;=BJ$23,COUNTIFS('Calendar Calcs'!$E$2:$E1357,BJ$23),COUNTIFS('Calendar Calcs'!$E$2:$E1357,BJ$23,'Calendar Calcs'!$D$2:$D1357,"&lt;="&amp;WEEKDAY($V390)))))</f>
        <v>1</v>
      </c>
      <c r="BK390" s="69">
        <f t="shared" si="110"/>
        <v>6</v>
      </c>
      <c r="BN390" s="69" t="str">
        <f>IF(T390&gt;0,"FTE",IF(Cover!$E$47="Weekly",IF(S390&gt;29.75,"FTE","PTE"),IF(S390&gt;59.75,"FTE","PTE")))</f>
        <v>PTE</v>
      </c>
      <c r="BO390" s="69">
        <f>IF(BN390="FTE",30,IF(Cover!$E$47="Weekly",'STEP 2 EE Data'!S390,'STEP 2 EE Data'!S390/2))</f>
        <v>0</v>
      </c>
      <c r="BP390" s="209">
        <f t="shared" si="114"/>
        <v>0</v>
      </c>
      <c r="BQ390" s="209">
        <f t="shared" si="115"/>
        <v>0</v>
      </c>
      <c r="BR390" s="209">
        <f t="shared" si="116"/>
        <v>0</v>
      </c>
      <c r="BS390" s="209">
        <f t="shared" si="117"/>
        <v>0</v>
      </c>
      <c r="BT390" s="209">
        <f t="shared" si="118"/>
        <v>0</v>
      </c>
      <c r="BU390" s="209">
        <f t="shared" si="119"/>
        <v>0</v>
      </c>
      <c r="BV390" s="209">
        <f t="shared" si="120"/>
        <v>0</v>
      </c>
      <c r="BW390" s="209">
        <f t="shared" si="121"/>
        <v>0</v>
      </c>
      <c r="BX390" s="209">
        <f t="shared" si="122"/>
        <v>0</v>
      </c>
      <c r="CC390" s="210" t="str">
        <f>IF(B390="","",IF(C390="",IF(Cover!$E$47="Weekly",'STEP 3 EE Comp'!BI395*8,'STEP 3 EE Comp'!BI395*4),IF(Cover!$E$47="Weekly",'STEP 3 EE Comp'!BI395,'STEP 3 EE Comp'!BI395)))</f>
        <v/>
      </c>
      <c r="CD390" s="82" t="str">
        <f t="shared" si="123"/>
        <v/>
      </c>
      <c r="CE390" s="417">
        <f t="shared" si="124"/>
        <v>1</v>
      </c>
      <c r="CF390" s="82" t="str">
        <f t="shared" si="125"/>
        <v>Good</v>
      </c>
      <c r="CG390" s="82">
        <f t="shared" si="126"/>
        <v>0</v>
      </c>
      <c r="CH390" s="234">
        <f t="shared" si="127"/>
        <v>0</v>
      </c>
    </row>
    <row r="391" spans="1:86" s="69" customFormat="1" x14ac:dyDescent="0.3">
      <c r="A391" s="555"/>
      <c r="B391" s="52"/>
      <c r="C391" s="52"/>
      <c r="D391" s="52"/>
      <c r="E391" s="52"/>
      <c r="F391" s="507"/>
      <c r="G391" s="210">
        <f t="shared" si="128"/>
        <v>0</v>
      </c>
      <c r="H391" s="82">
        <f t="shared" si="109"/>
        <v>0</v>
      </c>
      <c r="I391" s="211"/>
      <c r="J391" s="441" t="s">
        <v>21</v>
      </c>
      <c r="K391" s="441" t="s">
        <v>21</v>
      </c>
      <c r="L391" s="441" t="s">
        <v>21</v>
      </c>
      <c r="M391" s="441" t="s">
        <v>21</v>
      </c>
      <c r="N391" s="568" t="s">
        <v>21</v>
      </c>
      <c r="O391" s="211"/>
      <c r="P391" s="212" t="str">
        <f>IF(B391="","",
IF(AND(V391="",W391="",B391&lt;&gt;""),"Employed",
IF(AND(V391&lt;&gt;"",W391="",B391&lt;&gt;""),"Terminated",
IF(AND(V391&lt;&gt;"",W391&lt;&gt;"",B391&lt;&gt;""),IF(W391&lt;Cover!$E$43,"Employed","Furloughed"),
IF(AND(V391="",W391&lt;&gt;"",B391&lt;&gt;""),IF(W391&lt;Cover!$E$43,"Employed","Rehired"))))))</f>
        <v/>
      </c>
      <c r="Q391" s="211"/>
      <c r="R391" s="536"/>
      <c r="S391" s="563"/>
      <c r="T391" s="536"/>
      <c r="U391" s="82">
        <f>IF(Cover!$E$47="Weekly",IF(T391&gt;0,T391,R391*S391),IF(T391&gt;0,T391,R391*S391)/2)</f>
        <v>0</v>
      </c>
      <c r="V391" s="564"/>
      <c r="W391" s="564"/>
      <c r="Y391" s="213" t="str">
        <f>IF($B391="","",IF('Actual Allocation Calc'!$AH$78="A",
IF($P391="Employed",$U391/7*BJ391,
IF(AND($P391="Terminated"),($U391/7*AP391),
IF(AND($P391="Furloughed"),($U391/7*AP391)+($U391/7*AZ391),
IF(AND($P391="Rehired"),($U391/7*AZ391),
IF(AND($P391="Terminated",AP391&gt;0),$U391,
IF($P391="Furloughed",IF(AP391&gt;0,$U391)+IF(AZ391&gt;0,$U391),
IF($P391="Rehired",IF(AZ391&gt;0,$U391)))))))),IF('Actual Allocation Calc'!$AH$78="C",'Actual Allocation Calc'!L391,'Actual Allocation Calc'!U391+IF($P391="Employed",$U391/7*BJ391,
IF(AND($P391="Terminated"),($U391/7*AP391),
IF(AND($P391="Furloughed"),($U391/7*AP391)+($U391/7*AZ391),
IF(AND($P391="Rehired"),($U391/7*AZ391),
IF(AND($P391="Terminated",AP391&gt;0),$U391,
IF($P391="Furloughed",IF(AP391&gt;0,$U391)+IF(AZ391&gt;0,$U391),
IF($P391="Rehired",IF(AZ391&gt;0,$U391))))))))*'Actual Allocation Calc'!$AH$99)))</f>
        <v/>
      </c>
      <c r="Z391" s="210" t="str">
        <f>IF($B391="","",IF('Actual Allocation Calc'!$AI$78="A",
IF($P391="Employed",$U391,
IF(AND($P391="Terminated"),($U391/7*AQ391),
IF(AND($P391="Furloughed"),($U391/7*AQ391)+($U391/7*BA391),
IF(AND($P391="Rehired"),($U391/7*BA391),
IF(AND($P391="Terminated",AQ391&gt;0),$U391,
IF($P391="Furloughed",IF(AQ391&gt;0,$U391)+IF(BA391&gt;0,$U391),
IF($P391="Rehired",IF(BA391&gt;0,$U391)))))))),IF('Actual Allocation Calc'!$AI$78="C",'Actual Allocation Calc'!M391,'Actual Allocation Calc'!V391+IF($P391="Employed",$U391,
IF(AND($P391="Terminated"),($U391/7*AQ391),
IF(AND($P391="Furloughed"),($U391/7*AQ391)+($U391/7*BA391),
IF(AND($P391="Rehired"),($U391/7*BA391),
IF(AND($P391="Terminated",AQ391&gt;0),$U391,
IF($P391="Furloughed",IF(AQ391&gt;0,$U391)+IF(BA391&gt;0,$U391),
IF($P391="Rehired",IF(BA391&gt;0,$U391))))))))*'Actual Allocation Calc'!$AI$99)))</f>
        <v/>
      </c>
      <c r="AA391" s="210" t="str">
        <f>IF($B391="","",IF('Actual Allocation Calc'!$AJ$78="A",
IF($P391="Employed",$U391,
IF(AND($P391="Terminated"),($U391/7*AR391),
IF(AND($P391="Furloughed"),($U391/7*AR391)+($U391/7*BB391),
IF(AND($P391="Rehired"),($U391/7*BB391),
IF(AND($P391="Terminated",AR391&gt;0),$U391,
IF($P391="Furloughed",IF(AR391&gt;0,$U391)+IF(BB391&gt;0,$U391),
IF($P391="Rehired",IF(BB391&gt;0,$U391)))))))),IF('Actual Allocation Calc'!$AJ$78="C",'Actual Allocation Calc'!N391,'Actual Allocation Calc'!W391+IF($P391="Employed",$U391,
IF(AND($P391="Terminated"),($U391/7*AR391),
IF(AND($P391="Furloughed"),($U391/7*AR391)+($U391/7*BB391),
IF(AND($P391="Rehired"),($U391/7*BB391),
IF(AND($P391="Terminated",AR391&gt;0),$U391,
IF($P391="Furloughed",IF(AR391&gt;0,$U391)+IF(BB391&gt;0,$U391),
IF($P391="Rehired",IF(BB391&gt;0,$U391))))))))*'Actual Allocation Calc'!$AJ$99)))</f>
        <v/>
      </c>
      <c r="AB391" s="210" t="str">
        <f>IF($B391="","",IF('Actual Allocation Calc'!$AK$78="A",
IF($P391="Employed",$U391,
IF(AND($P391="Terminated"),($U391/7*AS391),
IF(AND($P391="Furloughed"),($U391/7*AS391)+($U391/7*BC391),
IF(AND($P391="Rehired"),($U391/7*BC391),
IF(AND($P391="Terminated",AS391&gt;0),$U391,
IF($P391="Furloughed",IF(AS391&gt;0,$U391)+IF(BC391&gt;0,$U391),
IF($P391="Rehired",IF(BC391&gt;0,$U391)))))))),IF('Actual Allocation Calc'!$AK$78="C",'Actual Allocation Calc'!O391,'Actual Allocation Calc'!X391+IF($P391="Employed",$U391,
IF(AND($P391="Terminated"),($U391/7*AS391),
IF(AND($P391="Furloughed"),($U391/7*AS391)+($U391/7*BC391),
IF(AND($P391="Rehired"),($U391/7*BC391),
IF(AND($P391="Terminated",AS391&gt;0),$U391,
IF($P391="Furloughed",IF(AS391&gt;0,$U391)+IF(BC391&gt;0,$U391),
IF($P391="Rehired",IF(BC391&gt;0,$U391))))))))*'Actual Allocation Calc'!$AK$99)))</f>
        <v/>
      </c>
      <c r="AC391" s="210" t="str">
        <f>IF($B391="","",IF('Actual Allocation Calc'!$AL$78="A",
IF($P391="Employed",$U391,
IF(AND($P391="Terminated"),($U391/7*AT391),
IF(AND($P391="Furloughed"),($U391/7*AT391)+($U391/7*BD391),
IF(AND($P391="Rehired"),($U391/7*BD391),
IF(AND($P391="Terminated",AT391&gt;0),$U391,
IF($P391="Furloughed",IF(AT391&gt;0,$U391)+IF(BD391&gt;0,$U391),
IF($P391="Rehired",IF(BD391&gt;0,$U391)))))))),IF('Actual Allocation Calc'!$AL$78="C",'Actual Allocation Calc'!P391,'Actual Allocation Calc'!Y391+IF($P391="Employed",$U391,
IF(AND($P391="Terminated"),($U391/7*AT391),
IF(AND($P391="Furloughed"),($U391/7*AT391)+($U391/7*BD391),
IF(AND($P391="Rehired"),($U391/7*BD391),
IF(AND($P391="Terminated",AT391&gt;0),$U391,
IF($P391="Furloughed",IF(AT391&gt;0,$U391)+IF(BD391&gt;0,$U391),
IF($P391="Rehired",IF(BD391&gt;0,$U391))))))))*'Actual Allocation Calc'!$AL$99)))</f>
        <v/>
      </c>
      <c r="AD391" s="210" t="str">
        <f>IF($B391="","",IF('Actual Allocation Calc'!$AM$78="A",
IF($P391="Employed",$U391,
IF(AND($P391="Terminated"),($U391/7*AU391),
IF(AND($P391="Furloughed"),($U391/7*AU391)+($U391/7*BE391),
IF(AND($P391="Rehired"),($U391/7*BE391),
IF(AND($P391="Terminated",AU391&gt;0),$U391,
IF($P391="Furloughed",IF(AU391&gt;0,$U391)+IF(BE391&gt;0,$U391),
IF($P391="Rehired",IF(BE391&gt;0,$U391)))))))),IF('Actual Allocation Calc'!$AM$78="C",'Actual Allocation Calc'!Q391,'Actual Allocation Calc'!Z391+IF($P391="Employed",$U391,
IF(AND($P391="Terminated"),($U391/7*AU391),
IF(AND($P391="Furloughed"),($U391/7*AU391)+($U391/7*BE391),
IF(AND($P391="Rehired"),($U391/7*BE391),
IF(AND($P391="Terminated",AU391&gt;0),$U391,
IF($P391="Furloughed",IF(AU391&gt;0,$U391)+IF(BE391&gt;0,$U391),
IF($P391="Rehired",IF(BE391&gt;0,$U391))))))))*'Actual Allocation Calc'!$AM$99)))</f>
        <v/>
      </c>
      <c r="AE391" s="210" t="str">
        <f>IF($B391="","",IF('Actual Allocation Calc'!$AN$78="A",
IF($P391="Employed",$U391,
IF(AND($P391="Terminated"),($U391/7*AV391),
IF(AND($P391="Furloughed"),($U391/7*AV391)+($U391/7*BF391),
IF(AND($P391="Rehired"),($U391/7*BF391),
IF(AND($P391="Terminated",AV391&gt;0),$U391,
IF($P391="Furloughed",IF(AV391&gt;0,$U391)+IF(BF391&gt;0,$U391),
IF($P391="Rehired",IF(BF391&gt;0,$U391)))))))),IF('Actual Allocation Calc'!$AN$78="C",'Actual Allocation Calc'!R391,'Actual Allocation Calc'!AA391+IF($P391="Employed",$U391,
IF(AND($P391="Terminated"),($U391/7*AV391),
IF(AND($P391="Furloughed"),($U391/7*AV391)+($U391/7*BF391),
IF(AND($P391="Rehired"),($U391/7*BF391),
IF(AND($P391="Terminated",AV391&gt;0),$U391,
IF($P391="Furloughed",IF(AV391&gt;0,$U391)+IF(BF391&gt;0,$U391),
IF($P391="Rehired",IF(BF391&gt;0,$U391))))))))*'Actual Allocation Calc'!$AN$99)))</f>
        <v/>
      </c>
      <c r="AF391" s="210" t="str">
        <f>IF($B391="","",IF('Actual Allocation Calc'!$AO$78="A",
IF($P391="Employed",$U391,
IF(AND($P391="Terminated"),($U391/7*AW391),
IF(AND($P391="Furloughed"),($U391/7*AW391)+($U391/7*BG391),
IF(AND($P391="Rehired"),($U391/7*BG391),
IF(AND($P391="Terminated",AW391&gt;0),$U391,
IF($P391="Furloughed",IF(AW391&gt;0,$U391)+IF(BG391&gt;0,$U391),
IF($P391="Rehired",IF(BG391&gt;0,$U391)))))))),IF('Actual Allocation Calc'!$AO$78="C",'Actual Allocation Calc'!S391,'Actual Allocation Calc'!AB391+IF($P391="Employed",$U391,
IF(AND($P391="Terminated"),($U391/7*AW391),
IF(AND($P391="Furloughed"),($U391/7*AW391)+($U391/7*BG391),
IF(AND($P391="Rehired"),($U391/7*BG391),
IF(AND($P391="Terminated",AW391&gt;0),$U391,
IF($P391="Furloughed",IF(AW391&gt;0,$U391)+IF(BG391&gt;0,$U391),
IF($P391="Rehired",IF(BG391&gt;0,$U391))))))))*'Actual Allocation Calc'!$AO$99)))</f>
        <v/>
      </c>
      <c r="AG391" s="210" t="str">
        <f>IF($B391="","",IF('Actual Allocation Calc'!$AP$78="A",
IF($P391="Employed",$U391/7*BK391,
IF(AND($P391="Terminated"),($U391/7*AX391),
IF(AND($P391="Furloughed"),($U391/7*AX391)+($U391/7*BH391),
IF(AND($P391="Rehired"),($U391/7*BH391),
IF(AND($P391="Terminated",AX391&gt;0),$U391,
IF($P391="Furloughed",IF(AX391&gt;0,$U391)+IF(BH391&gt;0,$U391),
IF($P391="Rehired",IF(BH391&gt;0,$U391)))))))),IF('Actual Allocation Calc'!$AP$78="C",'Actual Allocation Calc'!T391,'Actual Allocation Calc'!AC391+IF($P391="Employed",$U391/7*BK391,
IF(AND($P391="Terminated"),($U391/7*AX391),
IF(AND($P391="Furloughed"),($U391/7*AX391)+($U391/7*BH391),
IF(AND($P391="Rehired"),($U391/7*BH391),
IF(AND($P391="Terminated",AX391&gt;0),$U391,
IF($P391="Furloughed",IF(AX391&gt;0,$U391)+IF(BH391&gt;0,$U391),
IF($P391="Rehired",IF(BH391&gt;0,$U391))))))))*'Actual Allocation Calc'!$AP$99)))</f>
        <v/>
      </c>
      <c r="AH391" s="536"/>
      <c r="AI391" s="82">
        <f t="shared" si="129"/>
        <v>0</v>
      </c>
      <c r="AJ391" s="210">
        <f t="shared" si="111"/>
        <v>0</v>
      </c>
      <c r="AK391" s="397" t="str">
        <f t="shared" si="112"/>
        <v/>
      </c>
      <c r="AM391" s="122"/>
      <c r="AO391" s="214" t="str">
        <f>IFERROR(IF($V391="","",VLOOKUP(V391,'Calendar Calcs'!$B$2:$E1358,4,FALSE)),0)</f>
        <v/>
      </c>
      <c r="AP391" s="69" t="str">
        <f>IF($AO391="","", IF($AO391&lt;AP$23,0,IF($AO391&gt;AP$23,COUNTIFS('Calendar Calcs'!$E$2:$E1358,AP$23),COUNTIFS('Calendar Calcs'!$E$2:$E1358,AP$23,'Calendar Calcs'!$D$2:$D1358,"&lt;="&amp;WEEKDAY($V391)))))</f>
        <v/>
      </c>
      <c r="AQ391" s="69" t="str">
        <f>IF($AO391="","", IF($AO391&lt;AQ$23,0,IF($AO391&gt;AQ$23,COUNTIFS('Calendar Calcs'!$E$2:$E1358,AQ$23),COUNTIFS('Calendar Calcs'!$E$2:$E1358,AQ$23,'Calendar Calcs'!$D$2:$D1358,"&lt;="&amp;WEEKDAY($V391)))))</f>
        <v/>
      </c>
      <c r="AR391" s="69" t="str">
        <f>IF($AO391="","", IF($AO391&lt;AR$23,0,IF($AO391&gt;AR$23,COUNTIFS('Calendar Calcs'!$E$2:$E1358,AR$23),COUNTIFS('Calendar Calcs'!$E$2:$E1358,AR$23,'Calendar Calcs'!$D$2:$D1358,"&lt;="&amp;WEEKDAY($V391)))))</f>
        <v/>
      </c>
      <c r="AS391" s="69" t="str">
        <f>IF($AO391="","", IF($AO391&lt;AS$23,0,IF($AO391&gt;AS$23,COUNTIFS('Calendar Calcs'!$E$2:$E1358,AS$23),COUNTIFS('Calendar Calcs'!$E$2:$E1358,AS$23,'Calendar Calcs'!$D$2:$D1358,"&lt;="&amp;WEEKDAY($V391)))))</f>
        <v/>
      </c>
      <c r="AT391" s="69" t="str">
        <f>IF($AO391="","", IF($AO391&lt;AT$23,0,IF($AO391&gt;AT$23,COUNTIFS('Calendar Calcs'!$E$2:$E1358,AT$23),COUNTIFS('Calendar Calcs'!$E$2:$E1358,AT$23,'Calendar Calcs'!$D$2:$D1358,"&lt;="&amp;WEEKDAY($V391)))))</f>
        <v/>
      </c>
      <c r="AU391" s="69" t="str">
        <f>IF($AO391="","", IF($AO391&lt;AU$23,0,IF($AO391&gt;AU$23,COUNTIFS('Calendar Calcs'!$E$2:$E1358,AU$23),COUNTIFS('Calendar Calcs'!$E$2:$E1358,AU$23,'Calendar Calcs'!$D$2:$D1358,"&lt;="&amp;WEEKDAY($V391)))))</f>
        <v/>
      </c>
      <c r="AV391" s="69" t="str">
        <f>IF($AO391="","", IF($AO391&lt;AV$23,0,IF($AO391&gt;AV$23,COUNTIFS('Calendar Calcs'!$E$2:$E1358,AV$23),COUNTIFS('Calendar Calcs'!$E$2:$E1358,AV$23,'Calendar Calcs'!$D$2:$D1358,"&lt;="&amp;WEEKDAY($V391)))))</f>
        <v/>
      </c>
      <c r="AW391" s="69" t="str">
        <f>IF($AO391="","", IF($AO391&lt;AW$23,0,IF($AO391&gt;AW$23,COUNTIFS('Calendar Calcs'!$E$2:$E1358,AW$23),COUNTIFS('Calendar Calcs'!$E$2:$E1358,AW$23,'Calendar Calcs'!$D$2:$D1358,"&lt;="&amp;WEEKDAY($V391)))))</f>
        <v/>
      </c>
      <c r="AX391" s="69" t="str">
        <f>IF($AO391="","", IF($AO391&lt;AX$23,0,IF($AO391&gt;AX$23,COUNTIFS('Calendar Calcs'!$E$2:$E1358,AX$23),COUNTIFS('Calendar Calcs'!$E$2:$E1358,AX$23,'Calendar Calcs'!$D$2:$D1358,"&lt;="&amp;WEEKDAY($V391)))))</f>
        <v/>
      </c>
      <c r="AY391" s="69" t="str">
        <f>IF($W391="","",VLOOKUP($W391,'Calendar Calcs'!$B$2:$E1358,4,FALSE))</f>
        <v/>
      </c>
      <c r="AZ391" s="69" t="str">
        <f>IF($AY391="","",IF($AY391&gt;AZ$23,0,IF($AY391&lt;AZ$23,COUNTIFS('Calendar Calcs'!$E$2:$E1358,AZ$23),COUNTIFS('Calendar Calcs'!$E$2:$E1358,AZ$23,'Calendar Calcs'!$D$2:$D1358,"&gt;="&amp;WEEKDAY($W391)))))</f>
        <v/>
      </c>
      <c r="BA391" s="69" t="str">
        <f>IF($AY391="","",IF($AY391&gt;BA$23,0,IF($AY391&lt;BA$23,COUNTIFS('Calendar Calcs'!$E$2:$E1358,BA$23),COUNTIFS('Calendar Calcs'!$E$2:$E1358,BA$23,'Calendar Calcs'!$D$2:$D1358,"&gt;="&amp;WEEKDAY($W391)))))</f>
        <v/>
      </c>
      <c r="BB391" s="69" t="str">
        <f>IF($AY391="","",IF($AY391&gt;BB$23,0,IF($AY391&lt;BB$23,COUNTIFS('Calendar Calcs'!$E$2:$E1358,BB$23),COUNTIFS('Calendar Calcs'!$E$2:$E1358,BB$23,'Calendar Calcs'!$D$2:$D1358,"&gt;="&amp;WEEKDAY($W391)))))</f>
        <v/>
      </c>
      <c r="BC391" s="69" t="str">
        <f>IF($AY391="","",IF($AY391&gt;BC$23,0,IF($AY391&lt;BC$23,COUNTIFS('Calendar Calcs'!$E$2:$E1358,BC$23),COUNTIFS('Calendar Calcs'!$E$2:$E1358,BC$23,'Calendar Calcs'!$D$2:$D1358,"&gt;="&amp;WEEKDAY($W391)))))</f>
        <v/>
      </c>
      <c r="BD391" s="69" t="str">
        <f>IF($AY391="","",IF($AY391&gt;BD$23,0,IF($AY391&lt;BD$23,COUNTIFS('Calendar Calcs'!$E$2:$E1358,BD$23),COUNTIFS('Calendar Calcs'!$E$2:$E1358,BD$23,'Calendar Calcs'!$D$2:$D1358,"&gt;="&amp;WEEKDAY($W391)))))</f>
        <v/>
      </c>
      <c r="BE391" s="69" t="str">
        <f>IF($AY391="","",IF($AY391&gt;BE$23,0,IF($AY391&lt;BE$23,COUNTIFS('Calendar Calcs'!$E$2:$E1358,BE$23),COUNTIFS('Calendar Calcs'!$E$2:$E1358,BE$23,'Calendar Calcs'!$D$2:$D1358,"&gt;="&amp;WEEKDAY($W391)))))</f>
        <v/>
      </c>
      <c r="BF391" s="69" t="str">
        <f>IF($AY391="","",IF($AY391&gt;BF$23,0,IF($AY391&lt;BF$23,COUNTIFS('Calendar Calcs'!$E$2:$E1358,BF$23),COUNTIFS('Calendar Calcs'!$E$2:$E1358,BF$23,'Calendar Calcs'!$D$2:$D1358,"&gt;="&amp;WEEKDAY($W391)))))</f>
        <v/>
      </c>
      <c r="BG391" s="69" t="str">
        <f>IF($AY391="","",IF($AY391&gt;BG$23,0,IF($AY391&lt;BG$23,COUNTIFS('Calendar Calcs'!$E$2:$E1358,BG$23),COUNTIFS('Calendar Calcs'!$E$2:$E1358,BG$23,'Calendar Calcs'!$D$2:$D1358,"&gt;="&amp;WEEKDAY($W391)))))</f>
        <v/>
      </c>
      <c r="BH391" s="69">
        <f t="shared" si="113"/>
        <v>6</v>
      </c>
      <c r="BI391" s="69">
        <f>IF(Cover!$E$43="","",VLOOKUP(Cover!$E$43,'Calendar Calcs'!$B$2:$E1358,4,FALSE))</f>
        <v>1</v>
      </c>
      <c r="BJ391" s="69">
        <f>IF($BI391="","", IF($BI391&lt;BJ$23,0,IF($BI391&gt;=BJ$23,COUNTIFS('Calendar Calcs'!$E$2:$E1358,BJ$23),COUNTIFS('Calendar Calcs'!$E$2:$E1358,BJ$23,'Calendar Calcs'!$D$2:$D1358,"&lt;="&amp;WEEKDAY($V391)))))</f>
        <v>1</v>
      </c>
      <c r="BK391" s="69">
        <f t="shared" si="110"/>
        <v>6</v>
      </c>
      <c r="BN391" s="69" t="str">
        <f>IF(T391&gt;0,"FTE",IF(Cover!$E$47="Weekly",IF(S391&gt;29.75,"FTE","PTE"),IF(S391&gt;59.75,"FTE","PTE")))</f>
        <v>PTE</v>
      </c>
      <c r="BO391" s="69">
        <f>IF(BN391="FTE",30,IF(Cover!$E$47="Weekly",'STEP 2 EE Data'!S391,'STEP 2 EE Data'!S391/2))</f>
        <v>0</v>
      </c>
      <c r="BP391" s="209">
        <f t="shared" si="114"/>
        <v>0</v>
      </c>
      <c r="BQ391" s="209">
        <f t="shared" si="115"/>
        <v>0</v>
      </c>
      <c r="BR391" s="209">
        <f t="shared" si="116"/>
        <v>0</v>
      </c>
      <c r="BS391" s="209">
        <f t="shared" si="117"/>
        <v>0</v>
      </c>
      <c r="BT391" s="209">
        <f t="shared" si="118"/>
        <v>0</v>
      </c>
      <c r="BU391" s="209">
        <f t="shared" si="119"/>
        <v>0</v>
      </c>
      <c r="BV391" s="209">
        <f t="shared" si="120"/>
        <v>0</v>
      </c>
      <c r="BW391" s="209">
        <f t="shared" si="121"/>
        <v>0</v>
      </c>
      <c r="BX391" s="209">
        <f t="shared" si="122"/>
        <v>0</v>
      </c>
      <c r="CC391" s="210" t="str">
        <f>IF(B391="","",IF(C391="",IF(Cover!$E$47="Weekly",'STEP 3 EE Comp'!BI396*8,'STEP 3 EE Comp'!BI396*4),IF(Cover!$E$47="Weekly",'STEP 3 EE Comp'!BI396,'STEP 3 EE Comp'!BI396)))</f>
        <v/>
      </c>
      <c r="CD391" s="82" t="str">
        <f t="shared" si="123"/>
        <v/>
      </c>
      <c r="CE391" s="417">
        <f t="shared" si="124"/>
        <v>1</v>
      </c>
      <c r="CF391" s="82" t="str">
        <f t="shared" si="125"/>
        <v>Good</v>
      </c>
      <c r="CG391" s="82">
        <f t="shared" si="126"/>
        <v>0</v>
      </c>
      <c r="CH391" s="234">
        <f t="shared" si="127"/>
        <v>0</v>
      </c>
    </row>
    <row r="392" spans="1:86" s="69" customFormat="1" x14ac:dyDescent="0.3">
      <c r="A392" s="555"/>
      <c r="B392" s="52"/>
      <c r="C392" s="52"/>
      <c r="D392" s="52"/>
      <c r="E392" s="52"/>
      <c r="F392" s="507"/>
      <c r="G392" s="210">
        <f t="shared" si="128"/>
        <v>0</v>
      </c>
      <c r="H392" s="82">
        <f t="shared" si="109"/>
        <v>0</v>
      </c>
      <c r="I392" s="211"/>
      <c r="J392" s="441" t="s">
        <v>21</v>
      </c>
      <c r="K392" s="441" t="s">
        <v>21</v>
      </c>
      <c r="L392" s="441" t="s">
        <v>21</v>
      </c>
      <c r="M392" s="441" t="s">
        <v>21</v>
      </c>
      <c r="N392" s="568" t="s">
        <v>21</v>
      </c>
      <c r="O392" s="211"/>
      <c r="P392" s="212" t="str">
        <f>IF(B392="","",
IF(AND(V392="",W392="",B392&lt;&gt;""),"Employed",
IF(AND(V392&lt;&gt;"",W392="",B392&lt;&gt;""),"Terminated",
IF(AND(V392&lt;&gt;"",W392&lt;&gt;"",B392&lt;&gt;""),IF(W392&lt;Cover!$E$43,"Employed","Furloughed"),
IF(AND(V392="",W392&lt;&gt;"",B392&lt;&gt;""),IF(W392&lt;Cover!$E$43,"Employed","Rehired"))))))</f>
        <v/>
      </c>
      <c r="Q392" s="211"/>
      <c r="R392" s="536"/>
      <c r="S392" s="563"/>
      <c r="T392" s="536"/>
      <c r="U392" s="82">
        <f>IF(Cover!$E$47="Weekly",IF(T392&gt;0,T392,R392*S392),IF(T392&gt;0,T392,R392*S392)/2)</f>
        <v>0</v>
      </c>
      <c r="V392" s="564"/>
      <c r="W392" s="564"/>
      <c r="Y392" s="213" t="str">
        <f>IF($B392="","",IF('Actual Allocation Calc'!$AH$78="A",
IF($P392="Employed",$U392/7*BJ392,
IF(AND($P392="Terminated"),($U392/7*AP392),
IF(AND($P392="Furloughed"),($U392/7*AP392)+($U392/7*AZ392),
IF(AND($P392="Rehired"),($U392/7*AZ392),
IF(AND($P392="Terminated",AP392&gt;0),$U392,
IF($P392="Furloughed",IF(AP392&gt;0,$U392)+IF(AZ392&gt;0,$U392),
IF($P392="Rehired",IF(AZ392&gt;0,$U392)))))))),IF('Actual Allocation Calc'!$AH$78="C",'Actual Allocation Calc'!L392,'Actual Allocation Calc'!U392+IF($P392="Employed",$U392/7*BJ392,
IF(AND($P392="Terminated"),($U392/7*AP392),
IF(AND($P392="Furloughed"),($U392/7*AP392)+($U392/7*AZ392),
IF(AND($P392="Rehired"),($U392/7*AZ392),
IF(AND($P392="Terminated",AP392&gt;0),$U392,
IF($P392="Furloughed",IF(AP392&gt;0,$U392)+IF(AZ392&gt;0,$U392),
IF($P392="Rehired",IF(AZ392&gt;0,$U392))))))))*'Actual Allocation Calc'!$AH$99)))</f>
        <v/>
      </c>
      <c r="Z392" s="210" t="str">
        <f>IF($B392="","",IF('Actual Allocation Calc'!$AI$78="A",
IF($P392="Employed",$U392,
IF(AND($P392="Terminated"),($U392/7*AQ392),
IF(AND($P392="Furloughed"),($U392/7*AQ392)+($U392/7*BA392),
IF(AND($P392="Rehired"),($U392/7*BA392),
IF(AND($P392="Terminated",AQ392&gt;0),$U392,
IF($P392="Furloughed",IF(AQ392&gt;0,$U392)+IF(BA392&gt;0,$U392),
IF($P392="Rehired",IF(BA392&gt;0,$U392)))))))),IF('Actual Allocation Calc'!$AI$78="C",'Actual Allocation Calc'!M392,'Actual Allocation Calc'!V392+IF($P392="Employed",$U392,
IF(AND($P392="Terminated"),($U392/7*AQ392),
IF(AND($P392="Furloughed"),($U392/7*AQ392)+($U392/7*BA392),
IF(AND($P392="Rehired"),($U392/7*BA392),
IF(AND($P392="Terminated",AQ392&gt;0),$U392,
IF($P392="Furloughed",IF(AQ392&gt;0,$U392)+IF(BA392&gt;0,$U392),
IF($P392="Rehired",IF(BA392&gt;0,$U392))))))))*'Actual Allocation Calc'!$AI$99)))</f>
        <v/>
      </c>
      <c r="AA392" s="210" t="str">
        <f>IF($B392="","",IF('Actual Allocation Calc'!$AJ$78="A",
IF($P392="Employed",$U392,
IF(AND($P392="Terminated"),($U392/7*AR392),
IF(AND($P392="Furloughed"),($U392/7*AR392)+($U392/7*BB392),
IF(AND($P392="Rehired"),($U392/7*BB392),
IF(AND($P392="Terminated",AR392&gt;0),$U392,
IF($P392="Furloughed",IF(AR392&gt;0,$U392)+IF(BB392&gt;0,$U392),
IF($P392="Rehired",IF(BB392&gt;0,$U392)))))))),IF('Actual Allocation Calc'!$AJ$78="C",'Actual Allocation Calc'!N392,'Actual Allocation Calc'!W392+IF($P392="Employed",$U392,
IF(AND($P392="Terminated"),($U392/7*AR392),
IF(AND($P392="Furloughed"),($U392/7*AR392)+($U392/7*BB392),
IF(AND($P392="Rehired"),($U392/7*BB392),
IF(AND($P392="Terminated",AR392&gt;0),$U392,
IF($P392="Furloughed",IF(AR392&gt;0,$U392)+IF(BB392&gt;0,$U392),
IF($P392="Rehired",IF(BB392&gt;0,$U392))))))))*'Actual Allocation Calc'!$AJ$99)))</f>
        <v/>
      </c>
      <c r="AB392" s="210" t="str">
        <f>IF($B392="","",IF('Actual Allocation Calc'!$AK$78="A",
IF($P392="Employed",$U392,
IF(AND($P392="Terminated"),($U392/7*AS392),
IF(AND($P392="Furloughed"),($U392/7*AS392)+($U392/7*BC392),
IF(AND($P392="Rehired"),($U392/7*BC392),
IF(AND($P392="Terminated",AS392&gt;0),$U392,
IF($P392="Furloughed",IF(AS392&gt;0,$U392)+IF(BC392&gt;0,$U392),
IF($P392="Rehired",IF(BC392&gt;0,$U392)))))))),IF('Actual Allocation Calc'!$AK$78="C",'Actual Allocation Calc'!O392,'Actual Allocation Calc'!X392+IF($P392="Employed",$U392,
IF(AND($P392="Terminated"),($U392/7*AS392),
IF(AND($P392="Furloughed"),($U392/7*AS392)+($U392/7*BC392),
IF(AND($P392="Rehired"),($U392/7*BC392),
IF(AND($P392="Terminated",AS392&gt;0),$U392,
IF($P392="Furloughed",IF(AS392&gt;0,$U392)+IF(BC392&gt;0,$U392),
IF($P392="Rehired",IF(BC392&gt;0,$U392))))))))*'Actual Allocation Calc'!$AK$99)))</f>
        <v/>
      </c>
      <c r="AC392" s="210" t="str">
        <f>IF($B392="","",IF('Actual Allocation Calc'!$AL$78="A",
IF($P392="Employed",$U392,
IF(AND($P392="Terminated"),($U392/7*AT392),
IF(AND($P392="Furloughed"),($U392/7*AT392)+($U392/7*BD392),
IF(AND($P392="Rehired"),($U392/7*BD392),
IF(AND($P392="Terminated",AT392&gt;0),$U392,
IF($P392="Furloughed",IF(AT392&gt;0,$U392)+IF(BD392&gt;0,$U392),
IF($P392="Rehired",IF(BD392&gt;0,$U392)))))))),IF('Actual Allocation Calc'!$AL$78="C",'Actual Allocation Calc'!P392,'Actual Allocation Calc'!Y392+IF($P392="Employed",$U392,
IF(AND($P392="Terminated"),($U392/7*AT392),
IF(AND($P392="Furloughed"),($U392/7*AT392)+($U392/7*BD392),
IF(AND($P392="Rehired"),($U392/7*BD392),
IF(AND($P392="Terminated",AT392&gt;0),$U392,
IF($P392="Furloughed",IF(AT392&gt;0,$U392)+IF(BD392&gt;0,$U392),
IF($P392="Rehired",IF(BD392&gt;0,$U392))))))))*'Actual Allocation Calc'!$AL$99)))</f>
        <v/>
      </c>
      <c r="AD392" s="210" t="str">
        <f>IF($B392="","",IF('Actual Allocation Calc'!$AM$78="A",
IF($P392="Employed",$U392,
IF(AND($P392="Terminated"),($U392/7*AU392),
IF(AND($P392="Furloughed"),($U392/7*AU392)+($U392/7*BE392),
IF(AND($P392="Rehired"),($U392/7*BE392),
IF(AND($P392="Terminated",AU392&gt;0),$U392,
IF($P392="Furloughed",IF(AU392&gt;0,$U392)+IF(BE392&gt;0,$U392),
IF($P392="Rehired",IF(BE392&gt;0,$U392)))))))),IF('Actual Allocation Calc'!$AM$78="C",'Actual Allocation Calc'!Q392,'Actual Allocation Calc'!Z392+IF($P392="Employed",$U392,
IF(AND($P392="Terminated"),($U392/7*AU392),
IF(AND($P392="Furloughed"),($U392/7*AU392)+($U392/7*BE392),
IF(AND($P392="Rehired"),($U392/7*BE392),
IF(AND($P392="Terminated",AU392&gt;0),$U392,
IF($P392="Furloughed",IF(AU392&gt;0,$U392)+IF(BE392&gt;0,$U392),
IF($P392="Rehired",IF(BE392&gt;0,$U392))))))))*'Actual Allocation Calc'!$AM$99)))</f>
        <v/>
      </c>
      <c r="AE392" s="210" t="str">
        <f>IF($B392="","",IF('Actual Allocation Calc'!$AN$78="A",
IF($P392="Employed",$U392,
IF(AND($P392="Terminated"),($U392/7*AV392),
IF(AND($P392="Furloughed"),($U392/7*AV392)+($U392/7*BF392),
IF(AND($P392="Rehired"),($U392/7*BF392),
IF(AND($P392="Terminated",AV392&gt;0),$U392,
IF($P392="Furloughed",IF(AV392&gt;0,$U392)+IF(BF392&gt;0,$U392),
IF($P392="Rehired",IF(BF392&gt;0,$U392)))))))),IF('Actual Allocation Calc'!$AN$78="C",'Actual Allocation Calc'!R392,'Actual Allocation Calc'!AA392+IF($P392="Employed",$U392,
IF(AND($P392="Terminated"),($U392/7*AV392),
IF(AND($P392="Furloughed"),($U392/7*AV392)+($U392/7*BF392),
IF(AND($P392="Rehired"),($U392/7*BF392),
IF(AND($P392="Terminated",AV392&gt;0),$U392,
IF($P392="Furloughed",IF(AV392&gt;0,$U392)+IF(BF392&gt;0,$U392),
IF($P392="Rehired",IF(BF392&gt;0,$U392))))))))*'Actual Allocation Calc'!$AN$99)))</f>
        <v/>
      </c>
      <c r="AF392" s="210" t="str">
        <f>IF($B392="","",IF('Actual Allocation Calc'!$AO$78="A",
IF($P392="Employed",$U392,
IF(AND($P392="Terminated"),($U392/7*AW392),
IF(AND($P392="Furloughed"),($U392/7*AW392)+($U392/7*BG392),
IF(AND($P392="Rehired"),($U392/7*BG392),
IF(AND($P392="Terminated",AW392&gt;0),$U392,
IF($P392="Furloughed",IF(AW392&gt;0,$U392)+IF(BG392&gt;0,$U392),
IF($P392="Rehired",IF(BG392&gt;0,$U392)))))))),IF('Actual Allocation Calc'!$AO$78="C",'Actual Allocation Calc'!S392,'Actual Allocation Calc'!AB392+IF($P392="Employed",$U392,
IF(AND($P392="Terminated"),($U392/7*AW392),
IF(AND($P392="Furloughed"),($U392/7*AW392)+($U392/7*BG392),
IF(AND($P392="Rehired"),($U392/7*BG392),
IF(AND($P392="Terminated",AW392&gt;0),$U392,
IF($P392="Furloughed",IF(AW392&gt;0,$U392)+IF(BG392&gt;0,$U392),
IF($P392="Rehired",IF(BG392&gt;0,$U392))))))))*'Actual Allocation Calc'!$AO$99)))</f>
        <v/>
      </c>
      <c r="AG392" s="210" t="str">
        <f>IF($B392="","",IF('Actual Allocation Calc'!$AP$78="A",
IF($P392="Employed",$U392/7*BK392,
IF(AND($P392="Terminated"),($U392/7*AX392),
IF(AND($P392="Furloughed"),($U392/7*AX392)+($U392/7*BH392),
IF(AND($P392="Rehired"),($U392/7*BH392),
IF(AND($P392="Terminated",AX392&gt;0),$U392,
IF($P392="Furloughed",IF(AX392&gt;0,$U392)+IF(BH392&gt;0,$U392),
IF($P392="Rehired",IF(BH392&gt;0,$U392)))))))),IF('Actual Allocation Calc'!$AP$78="C",'Actual Allocation Calc'!T392,'Actual Allocation Calc'!AC392+IF($P392="Employed",$U392/7*BK392,
IF(AND($P392="Terminated"),($U392/7*AX392),
IF(AND($P392="Furloughed"),($U392/7*AX392)+($U392/7*BH392),
IF(AND($P392="Rehired"),($U392/7*BH392),
IF(AND($P392="Terminated",AX392&gt;0),$U392,
IF($P392="Furloughed",IF(AX392&gt;0,$U392)+IF(BH392&gt;0,$U392),
IF($P392="Rehired",IF(BH392&gt;0,$U392))))))))*'Actual Allocation Calc'!$AP$99)))</f>
        <v/>
      </c>
      <c r="AH392" s="536"/>
      <c r="AI392" s="82">
        <f t="shared" si="129"/>
        <v>0</v>
      </c>
      <c r="AJ392" s="210">
        <f t="shared" si="111"/>
        <v>0</v>
      </c>
      <c r="AK392" s="397" t="str">
        <f t="shared" si="112"/>
        <v/>
      </c>
      <c r="AM392" s="122"/>
      <c r="AO392" s="214" t="str">
        <f>IFERROR(IF($V392="","",VLOOKUP(V392,'Calendar Calcs'!$B$2:$E1359,4,FALSE)),0)</f>
        <v/>
      </c>
      <c r="AP392" s="69" t="str">
        <f>IF($AO392="","", IF($AO392&lt;AP$23,0,IF($AO392&gt;AP$23,COUNTIFS('Calendar Calcs'!$E$2:$E1359,AP$23),COUNTIFS('Calendar Calcs'!$E$2:$E1359,AP$23,'Calendar Calcs'!$D$2:$D1359,"&lt;="&amp;WEEKDAY($V392)))))</f>
        <v/>
      </c>
      <c r="AQ392" s="69" t="str">
        <f>IF($AO392="","", IF($AO392&lt;AQ$23,0,IF($AO392&gt;AQ$23,COUNTIFS('Calendar Calcs'!$E$2:$E1359,AQ$23),COUNTIFS('Calendar Calcs'!$E$2:$E1359,AQ$23,'Calendar Calcs'!$D$2:$D1359,"&lt;="&amp;WEEKDAY($V392)))))</f>
        <v/>
      </c>
      <c r="AR392" s="69" t="str">
        <f>IF($AO392="","", IF($AO392&lt;AR$23,0,IF($AO392&gt;AR$23,COUNTIFS('Calendar Calcs'!$E$2:$E1359,AR$23),COUNTIFS('Calendar Calcs'!$E$2:$E1359,AR$23,'Calendar Calcs'!$D$2:$D1359,"&lt;="&amp;WEEKDAY($V392)))))</f>
        <v/>
      </c>
      <c r="AS392" s="69" t="str">
        <f>IF($AO392="","", IF($AO392&lt;AS$23,0,IF($AO392&gt;AS$23,COUNTIFS('Calendar Calcs'!$E$2:$E1359,AS$23),COUNTIFS('Calendar Calcs'!$E$2:$E1359,AS$23,'Calendar Calcs'!$D$2:$D1359,"&lt;="&amp;WEEKDAY($V392)))))</f>
        <v/>
      </c>
      <c r="AT392" s="69" t="str">
        <f>IF($AO392="","", IF($AO392&lt;AT$23,0,IF($AO392&gt;AT$23,COUNTIFS('Calendar Calcs'!$E$2:$E1359,AT$23),COUNTIFS('Calendar Calcs'!$E$2:$E1359,AT$23,'Calendar Calcs'!$D$2:$D1359,"&lt;="&amp;WEEKDAY($V392)))))</f>
        <v/>
      </c>
      <c r="AU392" s="69" t="str">
        <f>IF($AO392="","", IF($AO392&lt;AU$23,0,IF($AO392&gt;AU$23,COUNTIFS('Calendar Calcs'!$E$2:$E1359,AU$23),COUNTIFS('Calendar Calcs'!$E$2:$E1359,AU$23,'Calendar Calcs'!$D$2:$D1359,"&lt;="&amp;WEEKDAY($V392)))))</f>
        <v/>
      </c>
      <c r="AV392" s="69" t="str">
        <f>IF($AO392="","", IF($AO392&lt;AV$23,0,IF($AO392&gt;AV$23,COUNTIFS('Calendar Calcs'!$E$2:$E1359,AV$23),COUNTIFS('Calendar Calcs'!$E$2:$E1359,AV$23,'Calendar Calcs'!$D$2:$D1359,"&lt;="&amp;WEEKDAY($V392)))))</f>
        <v/>
      </c>
      <c r="AW392" s="69" t="str">
        <f>IF($AO392="","", IF($AO392&lt;AW$23,0,IF($AO392&gt;AW$23,COUNTIFS('Calendar Calcs'!$E$2:$E1359,AW$23),COUNTIFS('Calendar Calcs'!$E$2:$E1359,AW$23,'Calendar Calcs'!$D$2:$D1359,"&lt;="&amp;WEEKDAY($V392)))))</f>
        <v/>
      </c>
      <c r="AX392" s="69" t="str">
        <f>IF($AO392="","", IF($AO392&lt;AX$23,0,IF($AO392&gt;AX$23,COUNTIFS('Calendar Calcs'!$E$2:$E1359,AX$23),COUNTIFS('Calendar Calcs'!$E$2:$E1359,AX$23,'Calendar Calcs'!$D$2:$D1359,"&lt;="&amp;WEEKDAY($V392)))))</f>
        <v/>
      </c>
      <c r="AY392" s="69" t="str">
        <f>IF($W392="","",VLOOKUP($W392,'Calendar Calcs'!$B$2:$E1359,4,FALSE))</f>
        <v/>
      </c>
      <c r="AZ392" s="69" t="str">
        <f>IF($AY392="","",IF($AY392&gt;AZ$23,0,IF($AY392&lt;AZ$23,COUNTIFS('Calendar Calcs'!$E$2:$E1359,AZ$23),COUNTIFS('Calendar Calcs'!$E$2:$E1359,AZ$23,'Calendar Calcs'!$D$2:$D1359,"&gt;="&amp;WEEKDAY($W392)))))</f>
        <v/>
      </c>
      <c r="BA392" s="69" t="str">
        <f>IF($AY392="","",IF($AY392&gt;BA$23,0,IF($AY392&lt;BA$23,COUNTIFS('Calendar Calcs'!$E$2:$E1359,BA$23),COUNTIFS('Calendar Calcs'!$E$2:$E1359,BA$23,'Calendar Calcs'!$D$2:$D1359,"&gt;="&amp;WEEKDAY($W392)))))</f>
        <v/>
      </c>
      <c r="BB392" s="69" t="str">
        <f>IF($AY392="","",IF($AY392&gt;BB$23,0,IF($AY392&lt;BB$23,COUNTIFS('Calendar Calcs'!$E$2:$E1359,BB$23),COUNTIFS('Calendar Calcs'!$E$2:$E1359,BB$23,'Calendar Calcs'!$D$2:$D1359,"&gt;="&amp;WEEKDAY($W392)))))</f>
        <v/>
      </c>
      <c r="BC392" s="69" t="str">
        <f>IF($AY392="","",IF($AY392&gt;BC$23,0,IF($AY392&lt;BC$23,COUNTIFS('Calendar Calcs'!$E$2:$E1359,BC$23),COUNTIFS('Calendar Calcs'!$E$2:$E1359,BC$23,'Calendar Calcs'!$D$2:$D1359,"&gt;="&amp;WEEKDAY($W392)))))</f>
        <v/>
      </c>
      <c r="BD392" s="69" t="str">
        <f>IF($AY392="","",IF($AY392&gt;BD$23,0,IF($AY392&lt;BD$23,COUNTIFS('Calendar Calcs'!$E$2:$E1359,BD$23),COUNTIFS('Calendar Calcs'!$E$2:$E1359,BD$23,'Calendar Calcs'!$D$2:$D1359,"&gt;="&amp;WEEKDAY($W392)))))</f>
        <v/>
      </c>
      <c r="BE392" s="69" t="str">
        <f>IF($AY392="","",IF($AY392&gt;BE$23,0,IF($AY392&lt;BE$23,COUNTIFS('Calendar Calcs'!$E$2:$E1359,BE$23),COUNTIFS('Calendar Calcs'!$E$2:$E1359,BE$23,'Calendar Calcs'!$D$2:$D1359,"&gt;="&amp;WEEKDAY($W392)))))</f>
        <v/>
      </c>
      <c r="BF392" s="69" t="str">
        <f>IF($AY392="","",IF($AY392&gt;BF$23,0,IF($AY392&lt;BF$23,COUNTIFS('Calendar Calcs'!$E$2:$E1359,BF$23),COUNTIFS('Calendar Calcs'!$E$2:$E1359,BF$23,'Calendar Calcs'!$D$2:$D1359,"&gt;="&amp;WEEKDAY($W392)))))</f>
        <v/>
      </c>
      <c r="BG392" s="69" t="str">
        <f>IF($AY392="","",IF($AY392&gt;BG$23,0,IF($AY392&lt;BG$23,COUNTIFS('Calendar Calcs'!$E$2:$E1359,BG$23),COUNTIFS('Calendar Calcs'!$E$2:$E1359,BG$23,'Calendar Calcs'!$D$2:$D1359,"&gt;="&amp;WEEKDAY($W392)))))</f>
        <v/>
      </c>
      <c r="BH392" s="69">
        <f t="shared" si="113"/>
        <v>6</v>
      </c>
      <c r="BI392" s="69">
        <f>IF(Cover!$E$43="","",VLOOKUP(Cover!$E$43,'Calendar Calcs'!$B$2:$E1359,4,FALSE))</f>
        <v>1</v>
      </c>
      <c r="BJ392" s="69">
        <f>IF($BI392="","", IF($BI392&lt;BJ$23,0,IF($BI392&gt;=BJ$23,COUNTIFS('Calendar Calcs'!$E$2:$E1359,BJ$23),COUNTIFS('Calendar Calcs'!$E$2:$E1359,BJ$23,'Calendar Calcs'!$D$2:$D1359,"&lt;="&amp;WEEKDAY($V392)))))</f>
        <v>1</v>
      </c>
      <c r="BK392" s="69">
        <f t="shared" si="110"/>
        <v>6</v>
      </c>
      <c r="BN392" s="69" t="str">
        <f>IF(T392&gt;0,"FTE",IF(Cover!$E$47="Weekly",IF(S392&gt;29.75,"FTE","PTE"),IF(S392&gt;59.75,"FTE","PTE")))</f>
        <v>PTE</v>
      </c>
      <c r="BO392" s="69">
        <f>IF(BN392="FTE",30,IF(Cover!$E$47="Weekly",'STEP 2 EE Data'!S392,'STEP 2 EE Data'!S392/2))</f>
        <v>0</v>
      </c>
      <c r="BP392" s="209">
        <f t="shared" si="114"/>
        <v>0</v>
      </c>
      <c r="BQ392" s="209">
        <f t="shared" si="115"/>
        <v>0</v>
      </c>
      <c r="BR392" s="209">
        <f t="shared" si="116"/>
        <v>0</v>
      </c>
      <c r="BS392" s="209">
        <f t="shared" si="117"/>
        <v>0</v>
      </c>
      <c r="BT392" s="209">
        <f t="shared" si="118"/>
        <v>0</v>
      </c>
      <c r="BU392" s="209">
        <f t="shared" si="119"/>
        <v>0</v>
      </c>
      <c r="BV392" s="209">
        <f t="shared" si="120"/>
        <v>0</v>
      </c>
      <c r="BW392" s="209">
        <f t="shared" si="121"/>
        <v>0</v>
      </c>
      <c r="BX392" s="209">
        <f t="shared" si="122"/>
        <v>0</v>
      </c>
      <c r="CC392" s="210" t="str">
        <f>IF(B392="","",IF(C392="",IF(Cover!$E$47="Weekly",'STEP 3 EE Comp'!BI397*8,'STEP 3 EE Comp'!BI397*4),IF(Cover!$E$47="Weekly",'STEP 3 EE Comp'!BI397,'STEP 3 EE Comp'!BI397)))</f>
        <v/>
      </c>
      <c r="CD392" s="82" t="str">
        <f t="shared" si="123"/>
        <v/>
      </c>
      <c r="CE392" s="417">
        <f t="shared" si="124"/>
        <v>1</v>
      </c>
      <c r="CF392" s="82" t="str">
        <f t="shared" si="125"/>
        <v>Good</v>
      </c>
      <c r="CG392" s="82">
        <f t="shared" si="126"/>
        <v>0</v>
      </c>
      <c r="CH392" s="234">
        <f t="shared" si="127"/>
        <v>0</v>
      </c>
    </row>
    <row r="393" spans="1:86" s="69" customFormat="1" x14ac:dyDescent="0.3">
      <c r="A393" s="555"/>
      <c r="B393" s="52"/>
      <c r="C393" s="52"/>
      <c r="D393" s="52"/>
      <c r="E393" s="52"/>
      <c r="F393" s="507"/>
      <c r="G393" s="210">
        <f t="shared" si="128"/>
        <v>0</v>
      </c>
      <c r="H393" s="82">
        <f t="shared" si="109"/>
        <v>0</v>
      </c>
      <c r="I393" s="211"/>
      <c r="J393" s="441" t="s">
        <v>21</v>
      </c>
      <c r="K393" s="441" t="s">
        <v>21</v>
      </c>
      <c r="L393" s="441" t="s">
        <v>21</v>
      </c>
      <c r="M393" s="441" t="s">
        <v>21</v>
      </c>
      <c r="N393" s="568" t="s">
        <v>21</v>
      </c>
      <c r="O393" s="211"/>
      <c r="P393" s="212" t="str">
        <f>IF(B393="","",
IF(AND(V393="",W393="",B393&lt;&gt;""),"Employed",
IF(AND(V393&lt;&gt;"",W393="",B393&lt;&gt;""),"Terminated",
IF(AND(V393&lt;&gt;"",W393&lt;&gt;"",B393&lt;&gt;""),IF(W393&lt;Cover!$E$43,"Employed","Furloughed"),
IF(AND(V393="",W393&lt;&gt;"",B393&lt;&gt;""),IF(W393&lt;Cover!$E$43,"Employed","Rehired"))))))</f>
        <v/>
      </c>
      <c r="Q393" s="211"/>
      <c r="R393" s="536"/>
      <c r="S393" s="563"/>
      <c r="T393" s="536"/>
      <c r="U393" s="82">
        <f>IF(Cover!$E$47="Weekly",IF(T393&gt;0,T393,R393*S393),IF(T393&gt;0,T393,R393*S393)/2)</f>
        <v>0</v>
      </c>
      <c r="V393" s="564"/>
      <c r="W393" s="564"/>
      <c r="Y393" s="213" t="str">
        <f>IF($B393="","",IF('Actual Allocation Calc'!$AH$78="A",
IF($P393="Employed",$U393/7*BJ393,
IF(AND($P393="Terminated"),($U393/7*AP393),
IF(AND($P393="Furloughed"),($U393/7*AP393)+($U393/7*AZ393),
IF(AND($P393="Rehired"),($U393/7*AZ393),
IF(AND($P393="Terminated",AP393&gt;0),$U393,
IF($P393="Furloughed",IF(AP393&gt;0,$U393)+IF(AZ393&gt;0,$U393),
IF($P393="Rehired",IF(AZ393&gt;0,$U393)))))))),IF('Actual Allocation Calc'!$AH$78="C",'Actual Allocation Calc'!L393,'Actual Allocation Calc'!U393+IF($P393="Employed",$U393/7*BJ393,
IF(AND($P393="Terminated"),($U393/7*AP393),
IF(AND($P393="Furloughed"),($U393/7*AP393)+($U393/7*AZ393),
IF(AND($P393="Rehired"),($U393/7*AZ393),
IF(AND($P393="Terminated",AP393&gt;0),$U393,
IF($P393="Furloughed",IF(AP393&gt;0,$U393)+IF(AZ393&gt;0,$U393),
IF($P393="Rehired",IF(AZ393&gt;0,$U393))))))))*'Actual Allocation Calc'!$AH$99)))</f>
        <v/>
      </c>
      <c r="Z393" s="210" t="str">
        <f>IF($B393="","",IF('Actual Allocation Calc'!$AI$78="A",
IF($P393="Employed",$U393,
IF(AND($P393="Terminated"),($U393/7*AQ393),
IF(AND($P393="Furloughed"),($U393/7*AQ393)+($U393/7*BA393),
IF(AND($P393="Rehired"),($U393/7*BA393),
IF(AND($P393="Terminated",AQ393&gt;0),$U393,
IF($P393="Furloughed",IF(AQ393&gt;0,$U393)+IF(BA393&gt;0,$U393),
IF($P393="Rehired",IF(BA393&gt;0,$U393)))))))),IF('Actual Allocation Calc'!$AI$78="C",'Actual Allocation Calc'!M393,'Actual Allocation Calc'!V393+IF($P393="Employed",$U393,
IF(AND($P393="Terminated"),($U393/7*AQ393),
IF(AND($P393="Furloughed"),($U393/7*AQ393)+($U393/7*BA393),
IF(AND($P393="Rehired"),($U393/7*BA393),
IF(AND($P393="Terminated",AQ393&gt;0),$U393,
IF($P393="Furloughed",IF(AQ393&gt;0,$U393)+IF(BA393&gt;0,$U393),
IF($P393="Rehired",IF(BA393&gt;0,$U393))))))))*'Actual Allocation Calc'!$AI$99)))</f>
        <v/>
      </c>
      <c r="AA393" s="210" t="str">
        <f>IF($B393="","",IF('Actual Allocation Calc'!$AJ$78="A",
IF($P393="Employed",$U393,
IF(AND($P393="Terminated"),($U393/7*AR393),
IF(AND($P393="Furloughed"),($U393/7*AR393)+($U393/7*BB393),
IF(AND($P393="Rehired"),($U393/7*BB393),
IF(AND($P393="Terminated",AR393&gt;0),$U393,
IF($P393="Furloughed",IF(AR393&gt;0,$U393)+IF(BB393&gt;0,$U393),
IF($P393="Rehired",IF(BB393&gt;0,$U393)))))))),IF('Actual Allocation Calc'!$AJ$78="C",'Actual Allocation Calc'!N393,'Actual Allocation Calc'!W393+IF($P393="Employed",$U393,
IF(AND($P393="Terminated"),($U393/7*AR393),
IF(AND($P393="Furloughed"),($U393/7*AR393)+($U393/7*BB393),
IF(AND($P393="Rehired"),($U393/7*BB393),
IF(AND($P393="Terminated",AR393&gt;0),$U393,
IF($P393="Furloughed",IF(AR393&gt;0,$U393)+IF(BB393&gt;0,$U393),
IF($P393="Rehired",IF(BB393&gt;0,$U393))))))))*'Actual Allocation Calc'!$AJ$99)))</f>
        <v/>
      </c>
      <c r="AB393" s="210" t="str">
        <f>IF($B393="","",IF('Actual Allocation Calc'!$AK$78="A",
IF($P393="Employed",$U393,
IF(AND($P393="Terminated"),($U393/7*AS393),
IF(AND($P393="Furloughed"),($U393/7*AS393)+($U393/7*BC393),
IF(AND($P393="Rehired"),($U393/7*BC393),
IF(AND($P393="Terminated",AS393&gt;0),$U393,
IF($P393="Furloughed",IF(AS393&gt;0,$U393)+IF(BC393&gt;0,$U393),
IF($P393="Rehired",IF(BC393&gt;0,$U393)))))))),IF('Actual Allocation Calc'!$AK$78="C",'Actual Allocation Calc'!O393,'Actual Allocation Calc'!X393+IF($P393="Employed",$U393,
IF(AND($P393="Terminated"),($U393/7*AS393),
IF(AND($P393="Furloughed"),($U393/7*AS393)+($U393/7*BC393),
IF(AND($P393="Rehired"),($U393/7*BC393),
IF(AND($P393="Terminated",AS393&gt;0),$U393,
IF($P393="Furloughed",IF(AS393&gt;0,$U393)+IF(BC393&gt;0,$U393),
IF($P393="Rehired",IF(BC393&gt;0,$U393))))))))*'Actual Allocation Calc'!$AK$99)))</f>
        <v/>
      </c>
      <c r="AC393" s="210" t="str">
        <f>IF($B393="","",IF('Actual Allocation Calc'!$AL$78="A",
IF($P393="Employed",$U393,
IF(AND($P393="Terminated"),($U393/7*AT393),
IF(AND($P393="Furloughed"),($U393/7*AT393)+($U393/7*BD393),
IF(AND($P393="Rehired"),($U393/7*BD393),
IF(AND($P393="Terminated",AT393&gt;0),$U393,
IF($P393="Furloughed",IF(AT393&gt;0,$U393)+IF(BD393&gt;0,$U393),
IF($P393="Rehired",IF(BD393&gt;0,$U393)))))))),IF('Actual Allocation Calc'!$AL$78="C",'Actual Allocation Calc'!P393,'Actual Allocation Calc'!Y393+IF($P393="Employed",$U393,
IF(AND($P393="Terminated"),($U393/7*AT393),
IF(AND($P393="Furloughed"),($U393/7*AT393)+($U393/7*BD393),
IF(AND($P393="Rehired"),($U393/7*BD393),
IF(AND($P393="Terminated",AT393&gt;0),$U393,
IF($P393="Furloughed",IF(AT393&gt;0,$U393)+IF(BD393&gt;0,$U393),
IF($P393="Rehired",IF(BD393&gt;0,$U393))))))))*'Actual Allocation Calc'!$AL$99)))</f>
        <v/>
      </c>
      <c r="AD393" s="210" t="str">
        <f>IF($B393="","",IF('Actual Allocation Calc'!$AM$78="A",
IF($P393="Employed",$U393,
IF(AND($P393="Terminated"),($U393/7*AU393),
IF(AND($P393="Furloughed"),($U393/7*AU393)+($U393/7*BE393),
IF(AND($P393="Rehired"),($U393/7*BE393),
IF(AND($P393="Terminated",AU393&gt;0),$U393,
IF($P393="Furloughed",IF(AU393&gt;0,$U393)+IF(BE393&gt;0,$U393),
IF($P393="Rehired",IF(BE393&gt;0,$U393)))))))),IF('Actual Allocation Calc'!$AM$78="C",'Actual Allocation Calc'!Q393,'Actual Allocation Calc'!Z393+IF($P393="Employed",$U393,
IF(AND($P393="Terminated"),($U393/7*AU393),
IF(AND($P393="Furloughed"),($U393/7*AU393)+($U393/7*BE393),
IF(AND($P393="Rehired"),($U393/7*BE393),
IF(AND($P393="Terminated",AU393&gt;0),$U393,
IF($P393="Furloughed",IF(AU393&gt;0,$U393)+IF(BE393&gt;0,$U393),
IF($P393="Rehired",IF(BE393&gt;0,$U393))))))))*'Actual Allocation Calc'!$AM$99)))</f>
        <v/>
      </c>
      <c r="AE393" s="210" t="str">
        <f>IF($B393="","",IF('Actual Allocation Calc'!$AN$78="A",
IF($P393="Employed",$U393,
IF(AND($P393="Terminated"),($U393/7*AV393),
IF(AND($P393="Furloughed"),($U393/7*AV393)+($U393/7*BF393),
IF(AND($P393="Rehired"),($U393/7*BF393),
IF(AND($P393="Terminated",AV393&gt;0),$U393,
IF($P393="Furloughed",IF(AV393&gt;0,$U393)+IF(BF393&gt;0,$U393),
IF($P393="Rehired",IF(BF393&gt;0,$U393)))))))),IF('Actual Allocation Calc'!$AN$78="C",'Actual Allocation Calc'!R393,'Actual Allocation Calc'!AA393+IF($P393="Employed",$U393,
IF(AND($P393="Terminated"),($U393/7*AV393),
IF(AND($P393="Furloughed"),($U393/7*AV393)+($U393/7*BF393),
IF(AND($P393="Rehired"),($U393/7*BF393),
IF(AND($P393="Terminated",AV393&gt;0),$U393,
IF($P393="Furloughed",IF(AV393&gt;0,$U393)+IF(BF393&gt;0,$U393),
IF($P393="Rehired",IF(BF393&gt;0,$U393))))))))*'Actual Allocation Calc'!$AN$99)))</f>
        <v/>
      </c>
      <c r="AF393" s="210" t="str">
        <f>IF($B393="","",IF('Actual Allocation Calc'!$AO$78="A",
IF($P393="Employed",$U393,
IF(AND($P393="Terminated"),($U393/7*AW393),
IF(AND($P393="Furloughed"),($U393/7*AW393)+($U393/7*BG393),
IF(AND($P393="Rehired"),($U393/7*BG393),
IF(AND($P393="Terminated",AW393&gt;0),$U393,
IF($P393="Furloughed",IF(AW393&gt;0,$U393)+IF(BG393&gt;0,$U393),
IF($P393="Rehired",IF(BG393&gt;0,$U393)))))))),IF('Actual Allocation Calc'!$AO$78="C",'Actual Allocation Calc'!S393,'Actual Allocation Calc'!AB393+IF($P393="Employed",$U393,
IF(AND($P393="Terminated"),($U393/7*AW393),
IF(AND($P393="Furloughed"),($U393/7*AW393)+($U393/7*BG393),
IF(AND($P393="Rehired"),($U393/7*BG393),
IF(AND($P393="Terminated",AW393&gt;0),$U393,
IF($P393="Furloughed",IF(AW393&gt;0,$U393)+IF(BG393&gt;0,$U393),
IF($P393="Rehired",IF(BG393&gt;0,$U393))))))))*'Actual Allocation Calc'!$AO$99)))</f>
        <v/>
      </c>
      <c r="AG393" s="210" t="str">
        <f>IF($B393="","",IF('Actual Allocation Calc'!$AP$78="A",
IF($P393="Employed",$U393/7*BK393,
IF(AND($P393="Terminated"),($U393/7*AX393),
IF(AND($P393="Furloughed"),($U393/7*AX393)+($U393/7*BH393),
IF(AND($P393="Rehired"),($U393/7*BH393),
IF(AND($P393="Terminated",AX393&gt;0),$U393,
IF($P393="Furloughed",IF(AX393&gt;0,$U393)+IF(BH393&gt;0,$U393),
IF($P393="Rehired",IF(BH393&gt;0,$U393)))))))),IF('Actual Allocation Calc'!$AP$78="C",'Actual Allocation Calc'!T393,'Actual Allocation Calc'!AC393+IF($P393="Employed",$U393/7*BK393,
IF(AND($P393="Terminated"),($U393/7*AX393),
IF(AND($P393="Furloughed"),($U393/7*AX393)+($U393/7*BH393),
IF(AND($P393="Rehired"),($U393/7*BH393),
IF(AND($P393="Terminated",AX393&gt;0),$U393,
IF($P393="Furloughed",IF(AX393&gt;0,$U393)+IF(BH393&gt;0,$U393),
IF($P393="Rehired",IF(BH393&gt;0,$U393))))))))*'Actual Allocation Calc'!$AP$99)))</f>
        <v/>
      </c>
      <c r="AH393" s="536"/>
      <c r="AI393" s="82">
        <f t="shared" si="129"/>
        <v>0</v>
      </c>
      <c r="AJ393" s="210">
        <f t="shared" si="111"/>
        <v>0</v>
      </c>
      <c r="AK393" s="397" t="str">
        <f t="shared" si="112"/>
        <v/>
      </c>
      <c r="AM393" s="122"/>
      <c r="AO393" s="214" t="str">
        <f>IFERROR(IF($V393="","",VLOOKUP(V393,'Calendar Calcs'!$B$2:$E1360,4,FALSE)),0)</f>
        <v/>
      </c>
      <c r="AP393" s="69" t="str">
        <f>IF($AO393="","", IF($AO393&lt;AP$23,0,IF($AO393&gt;AP$23,COUNTIFS('Calendar Calcs'!$E$2:$E1360,AP$23),COUNTIFS('Calendar Calcs'!$E$2:$E1360,AP$23,'Calendar Calcs'!$D$2:$D1360,"&lt;="&amp;WEEKDAY($V393)))))</f>
        <v/>
      </c>
      <c r="AQ393" s="69" t="str">
        <f>IF($AO393="","", IF($AO393&lt;AQ$23,0,IF($AO393&gt;AQ$23,COUNTIFS('Calendar Calcs'!$E$2:$E1360,AQ$23),COUNTIFS('Calendar Calcs'!$E$2:$E1360,AQ$23,'Calendar Calcs'!$D$2:$D1360,"&lt;="&amp;WEEKDAY($V393)))))</f>
        <v/>
      </c>
      <c r="AR393" s="69" t="str">
        <f>IF($AO393="","", IF($AO393&lt;AR$23,0,IF($AO393&gt;AR$23,COUNTIFS('Calendar Calcs'!$E$2:$E1360,AR$23),COUNTIFS('Calendar Calcs'!$E$2:$E1360,AR$23,'Calendar Calcs'!$D$2:$D1360,"&lt;="&amp;WEEKDAY($V393)))))</f>
        <v/>
      </c>
      <c r="AS393" s="69" t="str">
        <f>IF($AO393="","", IF($AO393&lt;AS$23,0,IF($AO393&gt;AS$23,COUNTIFS('Calendar Calcs'!$E$2:$E1360,AS$23),COUNTIFS('Calendar Calcs'!$E$2:$E1360,AS$23,'Calendar Calcs'!$D$2:$D1360,"&lt;="&amp;WEEKDAY($V393)))))</f>
        <v/>
      </c>
      <c r="AT393" s="69" t="str">
        <f>IF($AO393="","", IF($AO393&lt;AT$23,0,IF($AO393&gt;AT$23,COUNTIFS('Calendar Calcs'!$E$2:$E1360,AT$23),COUNTIFS('Calendar Calcs'!$E$2:$E1360,AT$23,'Calendar Calcs'!$D$2:$D1360,"&lt;="&amp;WEEKDAY($V393)))))</f>
        <v/>
      </c>
      <c r="AU393" s="69" t="str">
        <f>IF($AO393="","", IF($AO393&lt;AU$23,0,IF($AO393&gt;AU$23,COUNTIFS('Calendar Calcs'!$E$2:$E1360,AU$23),COUNTIFS('Calendar Calcs'!$E$2:$E1360,AU$23,'Calendar Calcs'!$D$2:$D1360,"&lt;="&amp;WEEKDAY($V393)))))</f>
        <v/>
      </c>
      <c r="AV393" s="69" t="str">
        <f>IF($AO393="","", IF($AO393&lt;AV$23,0,IF($AO393&gt;AV$23,COUNTIFS('Calendar Calcs'!$E$2:$E1360,AV$23),COUNTIFS('Calendar Calcs'!$E$2:$E1360,AV$23,'Calendar Calcs'!$D$2:$D1360,"&lt;="&amp;WEEKDAY($V393)))))</f>
        <v/>
      </c>
      <c r="AW393" s="69" t="str">
        <f>IF($AO393="","", IF($AO393&lt;AW$23,0,IF($AO393&gt;AW$23,COUNTIFS('Calendar Calcs'!$E$2:$E1360,AW$23),COUNTIFS('Calendar Calcs'!$E$2:$E1360,AW$23,'Calendar Calcs'!$D$2:$D1360,"&lt;="&amp;WEEKDAY($V393)))))</f>
        <v/>
      </c>
      <c r="AX393" s="69" t="str">
        <f>IF($AO393="","", IF($AO393&lt;AX$23,0,IF($AO393&gt;AX$23,COUNTIFS('Calendar Calcs'!$E$2:$E1360,AX$23),COUNTIFS('Calendar Calcs'!$E$2:$E1360,AX$23,'Calendar Calcs'!$D$2:$D1360,"&lt;="&amp;WEEKDAY($V393)))))</f>
        <v/>
      </c>
      <c r="AY393" s="69" t="str">
        <f>IF($W393="","",VLOOKUP($W393,'Calendar Calcs'!$B$2:$E1360,4,FALSE))</f>
        <v/>
      </c>
      <c r="AZ393" s="69" t="str">
        <f>IF($AY393="","",IF($AY393&gt;AZ$23,0,IF($AY393&lt;AZ$23,COUNTIFS('Calendar Calcs'!$E$2:$E1360,AZ$23),COUNTIFS('Calendar Calcs'!$E$2:$E1360,AZ$23,'Calendar Calcs'!$D$2:$D1360,"&gt;="&amp;WEEKDAY($W393)))))</f>
        <v/>
      </c>
      <c r="BA393" s="69" t="str">
        <f>IF($AY393="","",IF($AY393&gt;BA$23,0,IF($AY393&lt;BA$23,COUNTIFS('Calendar Calcs'!$E$2:$E1360,BA$23),COUNTIFS('Calendar Calcs'!$E$2:$E1360,BA$23,'Calendar Calcs'!$D$2:$D1360,"&gt;="&amp;WEEKDAY($W393)))))</f>
        <v/>
      </c>
      <c r="BB393" s="69" t="str">
        <f>IF($AY393="","",IF($AY393&gt;BB$23,0,IF($AY393&lt;BB$23,COUNTIFS('Calendar Calcs'!$E$2:$E1360,BB$23),COUNTIFS('Calendar Calcs'!$E$2:$E1360,BB$23,'Calendar Calcs'!$D$2:$D1360,"&gt;="&amp;WEEKDAY($W393)))))</f>
        <v/>
      </c>
      <c r="BC393" s="69" t="str">
        <f>IF($AY393="","",IF($AY393&gt;BC$23,0,IF($AY393&lt;BC$23,COUNTIFS('Calendar Calcs'!$E$2:$E1360,BC$23),COUNTIFS('Calendar Calcs'!$E$2:$E1360,BC$23,'Calendar Calcs'!$D$2:$D1360,"&gt;="&amp;WEEKDAY($W393)))))</f>
        <v/>
      </c>
      <c r="BD393" s="69" t="str">
        <f>IF($AY393="","",IF($AY393&gt;BD$23,0,IF($AY393&lt;BD$23,COUNTIFS('Calendar Calcs'!$E$2:$E1360,BD$23),COUNTIFS('Calendar Calcs'!$E$2:$E1360,BD$23,'Calendar Calcs'!$D$2:$D1360,"&gt;="&amp;WEEKDAY($W393)))))</f>
        <v/>
      </c>
      <c r="BE393" s="69" t="str">
        <f>IF($AY393="","",IF($AY393&gt;BE$23,0,IF($AY393&lt;BE$23,COUNTIFS('Calendar Calcs'!$E$2:$E1360,BE$23),COUNTIFS('Calendar Calcs'!$E$2:$E1360,BE$23,'Calendar Calcs'!$D$2:$D1360,"&gt;="&amp;WEEKDAY($W393)))))</f>
        <v/>
      </c>
      <c r="BF393" s="69" t="str">
        <f>IF($AY393="","",IF($AY393&gt;BF$23,0,IF($AY393&lt;BF$23,COUNTIFS('Calendar Calcs'!$E$2:$E1360,BF$23),COUNTIFS('Calendar Calcs'!$E$2:$E1360,BF$23,'Calendar Calcs'!$D$2:$D1360,"&gt;="&amp;WEEKDAY($W393)))))</f>
        <v/>
      </c>
      <c r="BG393" s="69" t="str">
        <f>IF($AY393="","",IF($AY393&gt;BG$23,0,IF($AY393&lt;BG$23,COUNTIFS('Calendar Calcs'!$E$2:$E1360,BG$23),COUNTIFS('Calendar Calcs'!$E$2:$E1360,BG$23,'Calendar Calcs'!$D$2:$D1360,"&gt;="&amp;WEEKDAY($W393)))))</f>
        <v/>
      </c>
      <c r="BH393" s="69">
        <f t="shared" si="113"/>
        <v>6</v>
      </c>
      <c r="BI393" s="69">
        <f>IF(Cover!$E$43="","",VLOOKUP(Cover!$E$43,'Calendar Calcs'!$B$2:$E1360,4,FALSE))</f>
        <v>1</v>
      </c>
      <c r="BJ393" s="69">
        <f>IF($BI393="","", IF($BI393&lt;BJ$23,0,IF($BI393&gt;=BJ$23,COUNTIFS('Calendar Calcs'!$E$2:$E1360,BJ$23),COUNTIFS('Calendar Calcs'!$E$2:$E1360,BJ$23,'Calendar Calcs'!$D$2:$D1360,"&lt;="&amp;WEEKDAY($V393)))))</f>
        <v>1</v>
      </c>
      <c r="BK393" s="69">
        <f t="shared" si="110"/>
        <v>6</v>
      </c>
      <c r="BN393" s="69" t="str">
        <f>IF(T393&gt;0,"FTE",IF(Cover!$E$47="Weekly",IF(S393&gt;29.75,"FTE","PTE"),IF(S393&gt;59.75,"FTE","PTE")))</f>
        <v>PTE</v>
      </c>
      <c r="BO393" s="69">
        <f>IF(BN393="FTE",30,IF(Cover!$E$47="Weekly",'STEP 2 EE Data'!S393,'STEP 2 EE Data'!S393/2))</f>
        <v>0</v>
      </c>
      <c r="BP393" s="209">
        <f t="shared" si="114"/>
        <v>0</v>
      </c>
      <c r="BQ393" s="209">
        <f t="shared" si="115"/>
        <v>0</v>
      </c>
      <c r="BR393" s="209">
        <f t="shared" si="116"/>
        <v>0</v>
      </c>
      <c r="BS393" s="209">
        <f t="shared" si="117"/>
        <v>0</v>
      </c>
      <c r="BT393" s="209">
        <f t="shared" si="118"/>
        <v>0</v>
      </c>
      <c r="BU393" s="209">
        <f t="shared" si="119"/>
        <v>0</v>
      </c>
      <c r="BV393" s="209">
        <f t="shared" si="120"/>
        <v>0</v>
      </c>
      <c r="BW393" s="209">
        <f t="shared" si="121"/>
        <v>0</v>
      </c>
      <c r="BX393" s="209">
        <f t="shared" si="122"/>
        <v>0</v>
      </c>
      <c r="CC393" s="210" t="str">
        <f>IF(B393="","",IF(C393="",IF(Cover!$E$47="Weekly",'STEP 3 EE Comp'!BI398*8,'STEP 3 EE Comp'!BI398*4),IF(Cover!$E$47="Weekly",'STEP 3 EE Comp'!BI398,'STEP 3 EE Comp'!BI398)))</f>
        <v/>
      </c>
      <c r="CD393" s="82" t="str">
        <f t="shared" si="123"/>
        <v/>
      </c>
      <c r="CE393" s="417">
        <f t="shared" si="124"/>
        <v>1</v>
      </c>
      <c r="CF393" s="82" t="str">
        <f t="shared" si="125"/>
        <v>Good</v>
      </c>
      <c r="CG393" s="82">
        <f t="shared" si="126"/>
        <v>0</v>
      </c>
      <c r="CH393" s="234">
        <f t="shared" si="127"/>
        <v>0</v>
      </c>
    </row>
    <row r="394" spans="1:86" s="69" customFormat="1" x14ac:dyDescent="0.3">
      <c r="A394" s="555"/>
      <c r="B394" s="52"/>
      <c r="C394" s="52"/>
      <c r="D394" s="52"/>
      <c r="E394" s="52"/>
      <c r="F394" s="507"/>
      <c r="G394" s="210">
        <f t="shared" si="128"/>
        <v>0</v>
      </c>
      <c r="H394" s="82">
        <f t="shared" si="109"/>
        <v>0</v>
      </c>
      <c r="I394" s="211"/>
      <c r="J394" s="441" t="s">
        <v>21</v>
      </c>
      <c r="K394" s="441" t="s">
        <v>21</v>
      </c>
      <c r="L394" s="441" t="s">
        <v>21</v>
      </c>
      <c r="M394" s="441" t="s">
        <v>21</v>
      </c>
      <c r="N394" s="568" t="s">
        <v>21</v>
      </c>
      <c r="O394" s="211"/>
      <c r="P394" s="212" t="str">
        <f>IF(B394="","",
IF(AND(V394="",W394="",B394&lt;&gt;""),"Employed",
IF(AND(V394&lt;&gt;"",W394="",B394&lt;&gt;""),"Terminated",
IF(AND(V394&lt;&gt;"",W394&lt;&gt;"",B394&lt;&gt;""),IF(W394&lt;Cover!$E$43,"Employed","Furloughed"),
IF(AND(V394="",W394&lt;&gt;"",B394&lt;&gt;""),IF(W394&lt;Cover!$E$43,"Employed","Rehired"))))))</f>
        <v/>
      </c>
      <c r="Q394" s="211"/>
      <c r="R394" s="536"/>
      <c r="S394" s="563"/>
      <c r="T394" s="536"/>
      <c r="U394" s="82">
        <f>IF(Cover!$E$47="Weekly",IF(T394&gt;0,T394,R394*S394),IF(T394&gt;0,T394,R394*S394)/2)</f>
        <v>0</v>
      </c>
      <c r="V394" s="564"/>
      <c r="W394" s="564"/>
      <c r="Y394" s="213" t="str">
        <f>IF($B394="","",IF('Actual Allocation Calc'!$AH$78="A",
IF($P394="Employed",$U394/7*BJ394,
IF(AND($P394="Terminated"),($U394/7*AP394),
IF(AND($P394="Furloughed"),($U394/7*AP394)+($U394/7*AZ394),
IF(AND($P394="Rehired"),($U394/7*AZ394),
IF(AND($P394="Terminated",AP394&gt;0),$U394,
IF($P394="Furloughed",IF(AP394&gt;0,$U394)+IF(AZ394&gt;0,$U394),
IF($P394="Rehired",IF(AZ394&gt;0,$U394)))))))),IF('Actual Allocation Calc'!$AH$78="C",'Actual Allocation Calc'!L394,'Actual Allocation Calc'!U394+IF($P394="Employed",$U394/7*BJ394,
IF(AND($P394="Terminated"),($U394/7*AP394),
IF(AND($P394="Furloughed"),($U394/7*AP394)+($U394/7*AZ394),
IF(AND($P394="Rehired"),($U394/7*AZ394),
IF(AND($P394="Terminated",AP394&gt;0),$U394,
IF($P394="Furloughed",IF(AP394&gt;0,$U394)+IF(AZ394&gt;0,$U394),
IF($P394="Rehired",IF(AZ394&gt;0,$U394))))))))*'Actual Allocation Calc'!$AH$99)))</f>
        <v/>
      </c>
      <c r="Z394" s="210" t="str">
        <f>IF($B394="","",IF('Actual Allocation Calc'!$AI$78="A",
IF($P394="Employed",$U394,
IF(AND($P394="Terminated"),($U394/7*AQ394),
IF(AND($P394="Furloughed"),($U394/7*AQ394)+($U394/7*BA394),
IF(AND($P394="Rehired"),($U394/7*BA394),
IF(AND($P394="Terminated",AQ394&gt;0),$U394,
IF($P394="Furloughed",IF(AQ394&gt;0,$U394)+IF(BA394&gt;0,$U394),
IF($P394="Rehired",IF(BA394&gt;0,$U394)))))))),IF('Actual Allocation Calc'!$AI$78="C",'Actual Allocation Calc'!M394,'Actual Allocation Calc'!V394+IF($P394="Employed",$U394,
IF(AND($P394="Terminated"),($U394/7*AQ394),
IF(AND($P394="Furloughed"),($U394/7*AQ394)+($U394/7*BA394),
IF(AND($P394="Rehired"),($U394/7*BA394),
IF(AND($P394="Terminated",AQ394&gt;0),$U394,
IF($P394="Furloughed",IF(AQ394&gt;0,$U394)+IF(BA394&gt;0,$U394),
IF($P394="Rehired",IF(BA394&gt;0,$U394))))))))*'Actual Allocation Calc'!$AI$99)))</f>
        <v/>
      </c>
      <c r="AA394" s="210" t="str">
        <f>IF($B394="","",IF('Actual Allocation Calc'!$AJ$78="A",
IF($P394="Employed",$U394,
IF(AND($P394="Terminated"),($U394/7*AR394),
IF(AND($P394="Furloughed"),($U394/7*AR394)+($U394/7*BB394),
IF(AND($P394="Rehired"),($U394/7*BB394),
IF(AND($P394="Terminated",AR394&gt;0),$U394,
IF($P394="Furloughed",IF(AR394&gt;0,$U394)+IF(BB394&gt;0,$U394),
IF($P394="Rehired",IF(BB394&gt;0,$U394)))))))),IF('Actual Allocation Calc'!$AJ$78="C",'Actual Allocation Calc'!N394,'Actual Allocation Calc'!W394+IF($P394="Employed",$U394,
IF(AND($P394="Terminated"),($U394/7*AR394),
IF(AND($P394="Furloughed"),($U394/7*AR394)+($U394/7*BB394),
IF(AND($P394="Rehired"),($U394/7*BB394),
IF(AND($P394="Terminated",AR394&gt;0),$U394,
IF($P394="Furloughed",IF(AR394&gt;0,$U394)+IF(BB394&gt;0,$U394),
IF($P394="Rehired",IF(BB394&gt;0,$U394))))))))*'Actual Allocation Calc'!$AJ$99)))</f>
        <v/>
      </c>
      <c r="AB394" s="210" t="str">
        <f>IF($B394="","",IF('Actual Allocation Calc'!$AK$78="A",
IF($P394="Employed",$U394,
IF(AND($P394="Terminated"),($U394/7*AS394),
IF(AND($P394="Furloughed"),($U394/7*AS394)+($U394/7*BC394),
IF(AND($P394="Rehired"),($U394/7*BC394),
IF(AND($P394="Terminated",AS394&gt;0),$U394,
IF($P394="Furloughed",IF(AS394&gt;0,$U394)+IF(BC394&gt;0,$U394),
IF($P394="Rehired",IF(BC394&gt;0,$U394)))))))),IF('Actual Allocation Calc'!$AK$78="C",'Actual Allocation Calc'!O394,'Actual Allocation Calc'!X394+IF($P394="Employed",$U394,
IF(AND($P394="Terminated"),($U394/7*AS394),
IF(AND($P394="Furloughed"),($U394/7*AS394)+($U394/7*BC394),
IF(AND($P394="Rehired"),($U394/7*BC394),
IF(AND($P394="Terminated",AS394&gt;0),$U394,
IF($P394="Furloughed",IF(AS394&gt;0,$U394)+IF(BC394&gt;0,$U394),
IF($P394="Rehired",IF(BC394&gt;0,$U394))))))))*'Actual Allocation Calc'!$AK$99)))</f>
        <v/>
      </c>
      <c r="AC394" s="210" t="str">
        <f>IF($B394="","",IF('Actual Allocation Calc'!$AL$78="A",
IF($P394="Employed",$U394,
IF(AND($P394="Terminated"),($U394/7*AT394),
IF(AND($P394="Furloughed"),($U394/7*AT394)+($U394/7*BD394),
IF(AND($P394="Rehired"),($U394/7*BD394),
IF(AND($P394="Terminated",AT394&gt;0),$U394,
IF($P394="Furloughed",IF(AT394&gt;0,$U394)+IF(BD394&gt;0,$U394),
IF($P394="Rehired",IF(BD394&gt;0,$U394)))))))),IF('Actual Allocation Calc'!$AL$78="C",'Actual Allocation Calc'!P394,'Actual Allocation Calc'!Y394+IF($P394="Employed",$U394,
IF(AND($P394="Terminated"),($U394/7*AT394),
IF(AND($P394="Furloughed"),($U394/7*AT394)+($U394/7*BD394),
IF(AND($P394="Rehired"),($U394/7*BD394),
IF(AND($P394="Terminated",AT394&gt;0),$U394,
IF($P394="Furloughed",IF(AT394&gt;0,$U394)+IF(BD394&gt;0,$U394),
IF($P394="Rehired",IF(BD394&gt;0,$U394))))))))*'Actual Allocation Calc'!$AL$99)))</f>
        <v/>
      </c>
      <c r="AD394" s="210" t="str">
        <f>IF($B394="","",IF('Actual Allocation Calc'!$AM$78="A",
IF($P394="Employed",$U394,
IF(AND($P394="Terminated"),($U394/7*AU394),
IF(AND($P394="Furloughed"),($U394/7*AU394)+($U394/7*BE394),
IF(AND($P394="Rehired"),($U394/7*BE394),
IF(AND($P394="Terminated",AU394&gt;0),$U394,
IF($P394="Furloughed",IF(AU394&gt;0,$U394)+IF(BE394&gt;0,$U394),
IF($P394="Rehired",IF(BE394&gt;0,$U394)))))))),IF('Actual Allocation Calc'!$AM$78="C",'Actual Allocation Calc'!Q394,'Actual Allocation Calc'!Z394+IF($P394="Employed",$U394,
IF(AND($P394="Terminated"),($U394/7*AU394),
IF(AND($P394="Furloughed"),($U394/7*AU394)+($U394/7*BE394),
IF(AND($P394="Rehired"),($U394/7*BE394),
IF(AND($P394="Terminated",AU394&gt;0),$U394,
IF($P394="Furloughed",IF(AU394&gt;0,$U394)+IF(BE394&gt;0,$U394),
IF($P394="Rehired",IF(BE394&gt;0,$U394))))))))*'Actual Allocation Calc'!$AM$99)))</f>
        <v/>
      </c>
      <c r="AE394" s="210" t="str">
        <f>IF($B394="","",IF('Actual Allocation Calc'!$AN$78="A",
IF($P394="Employed",$U394,
IF(AND($P394="Terminated"),($U394/7*AV394),
IF(AND($P394="Furloughed"),($U394/7*AV394)+($U394/7*BF394),
IF(AND($P394="Rehired"),($U394/7*BF394),
IF(AND($P394="Terminated",AV394&gt;0),$U394,
IF($P394="Furloughed",IF(AV394&gt;0,$U394)+IF(BF394&gt;0,$U394),
IF($P394="Rehired",IF(BF394&gt;0,$U394)))))))),IF('Actual Allocation Calc'!$AN$78="C",'Actual Allocation Calc'!R394,'Actual Allocation Calc'!AA394+IF($P394="Employed",$U394,
IF(AND($P394="Terminated"),($U394/7*AV394),
IF(AND($P394="Furloughed"),($U394/7*AV394)+($U394/7*BF394),
IF(AND($P394="Rehired"),($U394/7*BF394),
IF(AND($P394="Terminated",AV394&gt;0),$U394,
IF($P394="Furloughed",IF(AV394&gt;0,$U394)+IF(BF394&gt;0,$U394),
IF($P394="Rehired",IF(BF394&gt;0,$U394))))))))*'Actual Allocation Calc'!$AN$99)))</f>
        <v/>
      </c>
      <c r="AF394" s="210" t="str">
        <f>IF($B394="","",IF('Actual Allocation Calc'!$AO$78="A",
IF($P394="Employed",$U394,
IF(AND($P394="Terminated"),($U394/7*AW394),
IF(AND($P394="Furloughed"),($U394/7*AW394)+($U394/7*BG394),
IF(AND($P394="Rehired"),($U394/7*BG394),
IF(AND($P394="Terminated",AW394&gt;0),$U394,
IF($P394="Furloughed",IF(AW394&gt;0,$U394)+IF(BG394&gt;0,$U394),
IF($P394="Rehired",IF(BG394&gt;0,$U394)))))))),IF('Actual Allocation Calc'!$AO$78="C",'Actual Allocation Calc'!S394,'Actual Allocation Calc'!AB394+IF($P394="Employed",$U394,
IF(AND($P394="Terminated"),($U394/7*AW394),
IF(AND($P394="Furloughed"),($U394/7*AW394)+($U394/7*BG394),
IF(AND($P394="Rehired"),($U394/7*BG394),
IF(AND($P394="Terminated",AW394&gt;0),$U394,
IF($P394="Furloughed",IF(AW394&gt;0,$U394)+IF(BG394&gt;0,$U394),
IF($P394="Rehired",IF(BG394&gt;0,$U394))))))))*'Actual Allocation Calc'!$AO$99)))</f>
        <v/>
      </c>
      <c r="AG394" s="210" t="str">
        <f>IF($B394="","",IF('Actual Allocation Calc'!$AP$78="A",
IF($P394="Employed",$U394/7*BK394,
IF(AND($P394="Terminated"),($U394/7*AX394),
IF(AND($P394="Furloughed"),($U394/7*AX394)+($U394/7*BH394),
IF(AND($P394="Rehired"),($U394/7*BH394),
IF(AND($P394="Terminated",AX394&gt;0),$U394,
IF($P394="Furloughed",IF(AX394&gt;0,$U394)+IF(BH394&gt;0,$U394),
IF($P394="Rehired",IF(BH394&gt;0,$U394)))))))),IF('Actual Allocation Calc'!$AP$78="C",'Actual Allocation Calc'!T394,'Actual Allocation Calc'!AC394+IF($P394="Employed",$U394/7*BK394,
IF(AND($P394="Terminated"),($U394/7*AX394),
IF(AND($P394="Furloughed"),($U394/7*AX394)+($U394/7*BH394),
IF(AND($P394="Rehired"),($U394/7*BH394),
IF(AND($P394="Terminated",AX394&gt;0),$U394,
IF($P394="Furloughed",IF(AX394&gt;0,$U394)+IF(BH394&gt;0,$U394),
IF($P394="Rehired",IF(BH394&gt;0,$U394))))))))*'Actual Allocation Calc'!$AP$99)))</f>
        <v/>
      </c>
      <c r="AH394" s="536"/>
      <c r="AI394" s="82">
        <f t="shared" si="129"/>
        <v>0</v>
      </c>
      <c r="AJ394" s="210">
        <f t="shared" si="111"/>
        <v>0</v>
      </c>
      <c r="AK394" s="397" t="str">
        <f t="shared" si="112"/>
        <v/>
      </c>
      <c r="AM394" s="122"/>
      <c r="AO394" s="214" t="str">
        <f>IFERROR(IF($V394="","",VLOOKUP(V394,'Calendar Calcs'!$B$2:$E1361,4,FALSE)),0)</f>
        <v/>
      </c>
      <c r="AP394" s="69" t="str">
        <f>IF($AO394="","", IF($AO394&lt;AP$23,0,IF($AO394&gt;AP$23,COUNTIFS('Calendar Calcs'!$E$2:$E1361,AP$23),COUNTIFS('Calendar Calcs'!$E$2:$E1361,AP$23,'Calendar Calcs'!$D$2:$D1361,"&lt;="&amp;WEEKDAY($V394)))))</f>
        <v/>
      </c>
      <c r="AQ394" s="69" t="str">
        <f>IF($AO394="","", IF($AO394&lt;AQ$23,0,IF($AO394&gt;AQ$23,COUNTIFS('Calendar Calcs'!$E$2:$E1361,AQ$23),COUNTIFS('Calendar Calcs'!$E$2:$E1361,AQ$23,'Calendar Calcs'!$D$2:$D1361,"&lt;="&amp;WEEKDAY($V394)))))</f>
        <v/>
      </c>
      <c r="AR394" s="69" t="str">
        <f>IF($AO394="","", IF($AO394&lt;AR$23,0,IF($AO394&gt;AR$23,COUNTIFS('Calendar Calcs'!$E$2:$E1361,AR$23),COUNTIFS('Calendar Calcs'!$E$2:$E1361,AR$23,'Calendar Calcs'!$D$2:$D1361,"&lt;="&amp;WEEKDAY($V394)))))</f>
        <v/>
      </c>
      <c r="AS394" s="69" t="str">
        <f>IF($AO394="","", IF($AO394&lt;AS$23,0,IF($AO394&gt;AS$23,COUNTIFS('Calendar Calcs'!$E$2:$E1361,AS$23),COUNTIFS('Calendar Calcs'!$E$2:$E1361,AS$23,'Calendar Calcs'!$D$2:$D1361,"&lt;="&amp;WEEKDAY($V394)))))</f>
        <v/>
      </c>
      <c r="AT394" s="69" t="str">
        <f>IF($AO394="","", IF($AO394&lt;AT$23,0,IF($AO394&gt;AT$23,COUNTIFS('Calendar Calcs'!$E$2:$E1361,AT$23),COUNTIFS('Calendar Calcs'!$E$2:$E1361,AT$23,'Calendar Calcs'!$D$2:$D1361,"&lt;="&amp;WEEKDAY($V394)))))</f>
        <v/>
      </c>
      <c r="AU394" s="69" t="str">
        <f>IF($AO394="","", IF($AO394&lt;AU$23,0,IF($AO394&gt;AU$23,COUNTIFS('Calendar Calcs'!$E$2:$E1361,AU$23),COUNTIFS('Calendar Calcs'!$E$2:$E1361,AU$23,'Calendar Calcs'!$D$2:$D1361,"&lt;="&amp;WEEKDAY($V394)))))</f>
        <v/>
      </c>
      <c r="AV394" s="69" t="str">
        <f>IF($AO394="","", IF($AO394&lt;AV$23,0,IF($AO394&gt;AV$23,COUNTIFS('Calendar Calcs'!$E$2:$E1361,AV$23),COUNTIFS('Calendar Calcs'!$E$2:$E1361,AV$23,'Calendar Calcs'!$D$2:$D1361,"&lt;="&amp;WEEKDAY($V394)))))</f>
        <v/>
      </c>
      <c r="AW394" s="69" t="str">
        <f>IF($AO394="","", IF($AO394&lt;AW$23,0,IF($AO394&gt;AW$23,COUNTIFS('Calendar Calcs'!$E$2:$E1361,AW$23),COUNTIFS('Calendar Calcs'!$E$2:$E1361,AW$23,'Calendar Calcs'!$D$2:$D1361,"&lt;="&amp;WEEKDAY($V394)))))</f>
        <v/>
      </c>
      <c r="AX394" s="69" t="str">
        <f>IF($AO394="","", IF($AO394&lt;AX$23,0,IF($AO394&gt;AX$23,COUNTIFS('Calendar Calcs'!$E$2:$E1361,AX$23),COUNTIFS('Calendar Calcs'!$E$2:$E1361,AX$23,'Calendar Calcs'!$D$2:$D1361,"&lt;="&amp;WEEKDAY($V394)))))</f>
        <v/>
      </c>
      <c r="AY394" s="69" t="str">
        <f>IF($W394="","",VLOOKUP($W394,'Calendar Calcs'!$B$2:$E1361,4,FALSE))</f>
        <v/>
      </c>
      <c r="AZ394" s="69" t="str">
        <f>IF($AY394="","",IF($AY394&gt;AZ$23,0,IF($AY394&lt;AZ$23,COUNTIFS('Calendar Calcs'!$E$2:$E1361,AZ$23),COUNTIFS('Calendar Calcs'!$E$2:$E1361,AZ$23,'Calendar Calcs'!$D$2:$D1361,"&gt;="&amp;WEEKDAY($W394)))))</f>
        <v/>
      </c>
      <c r="BA394" s="69" t="str">
        <f>IF($AY394="","",IF($AY394&gt;BA$23,0,IF($AY394&lt;BA$23,COUNTIFS('Calendar Calcs'!$E$2:$E1361,BA$23),COUNTIFS('Calendar Calcs'!$E$2:$E1361,BA$23,'Calendar Calcs'!$D$2:$D1361,"&gt;="&amp;WEEKDAY($W394)))))</f>
        <v/>
      </c>
      <c r="BB394" s="69" t="str">
        <f>IF($AY394="","",IF($AY394&gt;BB$23,0,IF($AY394&lt;BB$23,COUNTIFS('Calendar Calcs'!$E$2:$E1361,BB$23),COUNTIFS('Calendar Calcs'!$E$2:$E1361,BB$23,'Calendar Calcs'!$D$2:$D1361,"&gt;="&amp;WEEKDAY($W394)))))</f>
        <v/>
      </c>
      <c r="BC394" s="69" t="str">
        <f>IF($AY394="","",IF($AY394&gt;BC$23,0,IF($AY394&lt;BC$23,COUNTIFS('Calendar Calcs'!$E$2:$E1361,BC$23),COUNTIFS('Calendar Calcs'!$E$2:$E1361,BC$23,'Calendar Calcs'!$D$2:$D1361,"&gt;="&amp;WEEKDAY($W394)))))</f>
        <v/>
      </c>
      <c r="BD394" s="69" t="str">
        <f>IF($AY394="","",IF($AY394&gt;BD$23,0,IF($AY394&lt;BD$23,COUNTIFS('Calendar Calcs'!$E$2:$E1361,BD$23),COUNTIFS('Calendar Calcs'!$E$2:$E1361,BD$23,'Calendar Calcs'!$D$2:$D1361,"&gt;="&amp;WEEKDAY($W394)))))</f>
        <v/>
      </c>
      <c r="BE394" s="69" t="str">
        <f>IF($AY394="","",IF($AY394&gt;BE$23,0,IF($AY394&lt;BE$23,COUNTIFS('Calendar Calcs'!$E$2:$E1361,BE$23),COUNTIFS('Calendar Calcs'!$E$2:$E1361,BE$23,'Calendar Calcs'!$D$2:$D1361,"&gt;="&amp;WEEKDAY($W394)))))</f>
        <v/>
      </c>
      <c r="BF394" s="69" t="str">
        <f>IF($AY394="","",IF($AY394&gt;BF$23,0,IF($AY394&lt;BF$23,COUNTIFS('Calendar Calcs'!$E$2:$E1361,BF$23),COUNTIFS('Calendar Calcs'!$E$2:$E1361,BF$23,'Calendar Calcs'!$D$2:$D1361,"&gt;="&amp;WEEKDAY($W394)))))</f>
        <v/>
      </c>
      <c r="BG394" s="69" t="str">
        <f>IF($AY394="","",IF($AY394&gt;BG$23,0,IF($AY394&lt;BG$23,COUNTIFS('Calendar Calcs'!$E$2:$E1361,BG$23),COUNTIFS('Calendar Calcs'!$E$2:$E1361,BG$23,'Calendar Calcs'!$D$2:$D1361,"&gt;="&amp;WEEKDAY($W394)))))</f>
        <v/>
      </c>
      <c r="BH394" s="69">
        <f t="shared" si="113"/>
        <v>6</v>
      </c>
      <c r="BI394" s="69">
        <f>IF(Cover!$E$43="","",VLOOKUP(Cover!$E$43,'Calendar Calcs'!$B$2:$E1361,4,FALSE))</f>
        <v>1</v>
      </c>
      <c r="BJ394" s="69">
        <f>IF($BI394="","", IF($BI394&lt;BJ$23,0,IF($BI394&gt;=BJ$23,COUNTIFS('Calendar Calcs'!$E$2:$E1361,BJ$23),COUNTIFS('Calendar Calcs'!$E$2:$E1361,BJ$23,'Calendar Calcs'!$D$2:$D1361,"&lt;="&amp;WEEKDAY($V394)))))</f>
        <v>1</v>
      </c>
      <c r="BK394" s="69">
        <f t="shared" si="110"/>
        <v>6</v>
      </c>
      <c r="BN394" s="69" t="str">
        <f>IF(T394&gt;0,"FTE",IF(Cover!$E$47="Weekly",IF(S394&gt;29.75,"FTE","PTE"),IF(S394&gt;59.75,"FTE","PTE")))</f>
        <v>PTE</v>
      </c>
      <c r="BO394" s="69">
        <f>IF(BN394="FTE",30,IF(Cover!$E$47="Weekly",'STEP 2 EE Data'!S394,'STEP 2 EE Data'!S394/2))</f>
        <v>0</v>
      </c>
      <c r="BP394" s="209">
        <f t="shared" si="114"/>
        <v>0</v>
      </c>
      <c r="BQ394" s="209">
        <f t="shared" si="115"/>
        <v>0</v>
      </c>
      <c r="BR394" s="209">
        <f t="shared" si="116"/>
        <v>0</v>
      </c>
      <c r="BS394" s="209">
        <f t="shared" si="117"/>
        <v>0</v>
      </c>
      <c r="BT394" s="209">
        <f t="shared" si="118"/>
        <v>0</v>
      </c>
      <c r="BU394" s="209">
        <f t="shared" si="119"/>
        <v>0</v>
      </c>
      <c r="BV394" s="209">
        <f t="shared" si="120"/>
        <v>0</v>
      </c>
      <c r="BW394" s="209">
        <f t="shared" si="121"/>
        <v>0</v>
      </c>
      <c r="BX394" s="209">
        <f t="shared" si="122"/>
        <v>0</v>
      </c>
      <c r="CC394" s="210" t="str">
        <f>IF(B394="","",IF(C394="",IF(Cover!$E$47="Weekly",'STEP 3 EE Comp'!BI399*8,'STEP 3 EE Comp'!BI399*4),IF(Cover!$E$47="Weekly",'STEP 3 EE Comp'!BI399,'STEP 3 EE Comp'!BI399)))</f>
        <v/>
      </c>
      <c r="CD394" s="82" t="str">
        <f t="shared" si="123"/>
        <v/>
      </c>
      <c r="CE394" s="417">
        <f t="shared" si="124"/>
        <v>1</v>
      </c>
      <c r="CF394" s="82" t="str">
        <f t="shared" si="125"/>
        <v>Good</v>
      </c>
      <c r="CG394" s="82">
        <f t="shared" si="126"/>
        <v>0</v>
      </c>
      <c r="CH394" s="234">
        <f t="shared" si="127"/>
        <v>0</v>
      </c>
    </row>
    <row r="395" spans="1:86" s="69" customFormat="1" x14ac:dyDescent="0.3">
      <c r="A395" s="555"/>
      <c r="B395" s="52"/>
      <c r="C395" s="52"/>
      <c r="D395" s="52"/>
      <c r="E395" s="52"/>
      <c r="F395" s="507"/>
      <c r="G395" s="210">
        <f t="shared" si="128"/>
        <v>0</v>
      </c>
      <c r="H395" s="82">
        <f t="shared" si="109"/>
        <v>0</v>
      </c>
      <c r="I395" s="211"/>
      <c r="J395" s="441" t="s">
        <v>21</v>
      </c>
      <c r="K395" s="441" t="s">
        <v>21</v>
      </c>
      <c r="L395" s="441" t="s">
        <v>21</v>
      </c>
      <c r="M395" s="441" t="s">
        <v>21</v>
      </c>
      <c r="N395" s="568" t="s">
        <v>21</v>
      </c>
      <c r="O395" s="211"/>
      <c r="P395" s="212" t="str">
        <f>IF(B395="","",
IF(AND(V395="",W395="",B395&lt;&gt;""),"Employed",
IF(AND(V395&lt;&gt;"",W395="",B395&lt;&gt;""),"Terminated",
IF(AND(V395&lt;&gt;"",W395&lt;&gt;"",B395&lt;&gt;""),IF(W395&lt;Cover!$E$43,"Employed","Furloughed"),
IF(AND(V395="",W395&lt;&gt;"",B395&lt;&gt;""),IF(W395&lt;Cover!$E$43,"Employed","Rehired"))))))</f>
        <v/>
      </c>
      <c r="Q395" s="211"/>
      <c r="R395" s="536"/>
      <c r="S395" s="563"/>
      <c r="T395" s="536"/>
      <c r="U395" s="82">
        <f>IF(Cover!$E$47="Weekly",IF(T395&gt;0,T395,R395*S395),IF(T395&gt;0,T395,R395*S395)/2)</f>
        <v>0</v>
      </c>
      <c r="V395" s="564"/>
      <c r="W395" s="564"/>
      <c r="Y395" s="213" t="str">
        <f>IF($B395="","",IF('Actual Allocation Calc'!$AH$78="A",
IF($P395="Employed",$U395/7*BJ395,
IF(AND($P395="Terminated"),($U395/7*AP395),
IF(AND($P395="Furloughed"),($U395/7*AP395)+($U395/7*AZ395),
IF(AND($P395="Rehired"),($U395/7*AZ395),
IF(AND($P395="Terminated",AP395&gt;0),$U395,
IF($P395="Furloughed",IF(AP395&gt;0,$U395)+IF(AZ395&gt;0,$U395),
IF($P395="Rehired",IF(AZ395&gt;0,$U395)))))))),IF('Actual Allocation Calc'!$AH$78="C",'Actual Allocation Calc'!L395,'Actual Allocation Calc'!U395+IF($P395="Employed",$U395/7*BJ395,
IF(AND($P395="Terminated"),($U395/7*AP395),
IF(AND($P395="Furloughed"),($U395/7*AP395)+($U395/7*AZ395),
IF(AND($P395="Rehired"),($U395/7*AZ395),
IF(AND($P395="Terminated",AP395&gt;0),$U395,
IF($P395="Furloughed",IF(AP395&gt;0,$U395)+IF(AZ395&gt;0,$U395),
IF($P395="Rehired",IF(AZ395&gt;0,$U395))))))))*'Actual Allocation Calc'!$AH$99)))</f>
        <v/>
      </c>
      <c r="Z395" s="210" t="str">
        <f>IF($B395="","",IF('Actual Allocation Calc'!$AI$78="A",
IF($P395="Employed",$U395,
IF(AND($P395="Terminated"),($U395/7*AQ395),
IF(AND($P395="Furloughed"),($U395/7*AQ395)+($U395/7*BA395),
IF(AND($P395="Rehired"),($U395/7*BA395),
IF(AND($P395="Terminated",AQ395&gt;0),$U395,
IF($P395="Furloughed",IF(AQ395&gt;0,$U395)+IF(BA395&gt;0,$U395),
IF($P395="Rehired",IF(BA395&gt;0,$U395)))))))),IF('Actual Allocation Calc'!$AI$78="C",'Actual Allocation Calc'!M395,'Actual Allocation Calc'!V395+IF($P395="Employed",$U395,
IF(AND($P395="Terminated"),($U395/7*AQ395),
IF(AND($P395="Furloughed"),($U395/7*AQ395)+($U395/7*BA395),
IF(AND($P395="Rehired"),($U395/7*BA395),
IF(AND($P395="Terminated",AQ395&gt;0),$U395,
IF($P395="Furloughed",IF(AQ395&gt;0,$U395)+IF(BA395&gt;0,$U395),
IF($P395="Rehired",IF(BA395&gt;0,$U395))))))))*'Actual Allocation Calc'!$AI$99)))</f>
        <v/>
      </c>
      <c r="AA395" s="210" t="str">
        <f>IF($B395="","",IF('Actual Allocation Calc'!$AJ$78="A",
IF($P395="Employed",$U395,
IF(AND($P395="Terminated"),($U395/7*AR395),
IF(AND($P395="Furloughed"),($U395/7*AR395)+($U395/7*BB395),
IF(AND($P395="Rehired"),($U395/7*BB395),
IF(AND($P395="Terminated",AR395&gt;0),$U395,
IF($P395="Furloughed",IF(AR395&gt;0,$U395)+IF(BB395&gt;0,$U395),
IF($P395="Rehired",IF(BB395&gt;0,$U395)))))))),IF('Actual Allocation Calc'!$AJ$78="C",'Actual Allocation Calc'!N395,'Actual Allocation Calc'!W395+IF($P395="Employed",$U395,
IF(AND($P395="Terminated"),($U395/7*AR395),
IF(AND($P395="Furloughed"),($U395/7*AR395)+($U395/7*BB395),
IF(AND($P395="Rehired"),($U395/7*BB395),
IF(AND($P395="Terminated",AR395&gt;0),$U395,
IF($P395="Furloughed",IF(AR395&gt;0,$U395)+IF(BB395&gt;0,$U395),
IF($P395="Rehired",IF(BB395&gt;0,$U395))))))))*'Actual Allocation Calc'!$AJ$99)))</f>
        <v/>
      </c>
      <c r="AB395" s="210" t="str">
        <f>IF($B395="","",IF('Actual Allocation Calc'!$AK$78="A",
IF($P395="Employed",$U395,
IF(AND($P395="Terminated"),($U395/7*AS395),
IF(AND($P395="Furloughed"),($U395/7*AS395)+($U395/7*BC395),
IF(AND($P395="Rehired"),($U395/7*BC395),
IF(AND($P395="Terminated",AS395&gt;0),$U395,
IF($P395="Furloughed",IF(AS395&gt;0,$U395)+IF(BC395&gt;0,$U395),
IF($P395="Rehired",IF(BC395&gt;0,$U395)))))))),IF('Actual Allocation Calc'!$AK$78="C",'Actual Allocation Calc'!O395,'Actual Allocation Calc'!X395+IF($P395="Employed",$U395,
IF(AND($P395="Terminated"),($U395/7*AS395),
IF(AND($P395="Furloughed"),($U395/7*AS395)+($U395/7*BC395),
IF(AND($P395="Rehired"),($U395/7*BC395),
IF(AND($P395="Terminated",AS395&gt;0),$U395,
IF($P395="Furloughed",IF(AS395&gt;0,$U395)+IF(BC395&gt;0,$U395),
IF($P395="Rehired",IF(BC395&gt;0,$U395))))))))*'Actual Allocation Calc'!$AK$99)))</f>
        <v/>
      </c>
      <c r="AC395" s="210" t="str">
        <f>IF($B395="","",IF('Actual Allocation Calc'!$AL$78="A",
IF($P395="Employed",$U395,
IF(AND($P395="Terminated"),($U395/7*AT395),
IF(AND($P395="Furloughed"),($U395/7*AT395)+($U395/7*BD395),
IF(AND($P395="Rehired"),($U395/7*BD395),
IF(AND($P395="Terminated",AT395&gt;0),$U395,
IF($P395="Furloughed",IF(AT395&gt;0,$U395)+IF(BD395&gt;0,$U395),
IF($P395="Rehired",IF(BD395&gt;0,$U395)))))))),IF('Actual Allocation Calc'!$AL$78="C",'Actual Allocation Calc'!P395,'Actual Allocation Calc'!Y395+IF($P395="Employed",$U395,
IF(AND($P395="Terminated"),($U395/7*AT395),
IF(AND($P395="Furloughed"),($U395/7*AT395)+($U395/7*BD395),
IF(AND($P395="Rehired"),($U395/7*BD395),
IF(AND($P395="Terminated",AT395&gt;0),$U395,
IF($P395="Furloughed",IF(AT395&gt;0,$U395)+IF(BD395&gt;0,$U395),
IF($P395="Rehired",IF(BD395&gt;0,$U395))))))))*'Actual Allocation Calc'!$AL$99)))</f>
        <v/>
      </c>
      <c r="AD395" s="210" t="str">
        <f>IF($B395="","",IF('Actual Allocation Calc'!$AM$78="A",
IF($P395="Employed",$U395,
IF(AND($P395="Terminated"),($U395/7*AU395),
IF(AND($P395="Furloughed"),($U395/7*AU395)+($U395/7*BE395),
IF(AND($P395="Rehired"),($U395/7*BE395),
IF(AND($P395="Terminated",AU395&gt;0),$U395,
IF($P395="Furloughed",IF(AU395&gt;0,$U395)+IF(BE395&gt;0,$U395),
IF($P395="Rehired",IF(BE395&gt;0,$U395)))))))),IF('Actual Allocation Calc'!$AM$78="C",'Actual Allocation Calc'!Q395,'Actual Allocation Calc'!Z395+IF($P395="Employed",$U395,
IF(AND($P395="Terminated"),($U395/7*AU395),
IF(AND($P395="Furloughed"),($U395/7*AU395)+($U395/7*BE395),
IF(AND($P395="Rehired"),($U395/7*BE395),
IF(AND($P395="Terminated",AU395&gt;0),$U395,
IF($P395="Furloughed",IF(AU395&gt;0,$U395)+IF(BE395&gt;0,$U395),
IF($P395="Rehired",IF(BE395&gt;0,$U395))))))))*'Actual Allocation Calc'!$AM$99)))</f>
        <v/>
      </c>
      <c r="AE395" s="210" t="str">
        <f>IF($B395="","",IF('Actual Allocation Calc'!$AN$78="A",
IF($P395="Employed",$U395,
IF(AND($P395="Terminated"),($U395/7*AV395),
IF(AND($P395="Furloughed"),($U395/7*AV395)+($U395/7*BF395),
IF(AND($P395="Rehired"),($U395/7*BF395),
IF(AND($P395="Terminated",AV395&gt;0),$U395,
IF($P395="Furloughed",IF(AV395&gt;0,$U395)+IF(BF395&gt;0,$U395),
IF($P395="Rehired",IF(BF395&gt;0,$U395)))))))),IF('Actual Allocation Calc'!$AN$78="C",'Actual Allocation Calc'!R395,'Actual Allocation Calc'!AA395+IF($P395="Employed",$U395,
IF(AND($P395="Terminated"),($U395/7*AV395),
IF(AND($P395="Furloughed"),($U395/7*AV395)+($U395/7*BF395),
IF(AND($P395="Rehired"),($U395/7*BF395),
IF(AND($P395="Terminated",AV395&gt;0),$U395,
IF($P395="Furloughed",IF(AV395&gt;0,$U395)+IF(BF395&gt;0,$U395),
IF($P395="Rehired",IF(BF395&gt;0,$U395))))))))*'Actual Allocation Calc'!$AN$99)))</f>
        <v/>
      </c>
      <c r="AF395" s="210" t="str">
        <f>IF($B395="","",IF('Actual Allocation Calc'!$AO$78="A",
IF($P395="Employed",$U395,
IF(AND($P395="Terminated"),($U395/7*AW395),
IF(AND($P395="Furloughed"),($U395/7*AW395)+($U395/7*BG395),
IF(AND($P395="Rehired"),($U395/7*BG395),
IF(AND($P395="Terminated",AW395&gt;0),$U395,
IF($P395="Furloughed",IF(AW395&gt;0,$U395)+IF(BG395&gt;0,$U395),
IF($P395="Rehired",IF(BG395&gt;0,$U395)))))))),IF('Actual Allocation Calc'!$AO$78="C",'Actual Allocation Calc'!S395,'Actual Allocation Calc'!AB395+IF($P395="Employed",$U395,
IF(AND($P395="Terminated"),($U395/7*AW395),
IF(AND($P395="Furloughed"),($U395/7*AW395)+($U395/7*BG395),
IF(AND($P395="Rehired"),($U395/7*BG395),
IF(AND($P395="Terminated",AW395&gt;0),$U395,
IF($P395="Furloughed",IF(AW395&gt;0,$U395)+IF(BG395&gt;0,$U395),
IF($P395="Rehired",IF(BG395&gt;0,$U395))))))))*'Actual Allocation Calc'!$AO$99)))</f>
        <v/>
      </c>
      <c r="AG395" s="210" t="str">
        <f>IF($B395="","",IF('Actual Allocation Calc'!$AP$78="A",
IF($P395="Employed",$U395/7*BK395,
IF(AND($P395="Terminated"),($U395/7*AX395),
IF(AND($P395="Furloughed"),($U395/7*AX395)+($U395/7*BH395),
IF(AND($P395="Rehired"),($U395/7*BH395),
IF(AND($P395="Terminated",AX395&gt;0),$U395,
IF($P395="Furloughed",IF(AX395&gt;0,$U395)+IF(BH395&gt;0,$U395),
IF($P395="Rehired",IF(BH395&gt;0,$U395)))))))),IF('Actual Allocation Calc'!$AP$78="C",'Actual Allocation Calc'!T395,'Actual Allocation Calc'!AC395+IF($P395="Employed",$U395/7*BK395,
IF(AND($P395="Terminated"),($U395/7*AX395),
IF(AND($P395="Furloughed"),($U395/7*AX395)+($U395/7*BH395),
IF(AND($P395="Rehired"),($U395/7*BH395),
IF(AND($P395="Terminated",AX395&gt;0),$U395,
IF($P395="Furloughed",IF(AX395&gt;0,$U395)+IF(BH395&gt;0,$U395),
IF($P395="Rehired",IF(BH395&gt;0,$U395))))))))*'Actual Allocation Calc'!$AP$99)))</f>
        <v/>
      </c>
      <c r="AH395" s="536"/>
      <c r="AI395" s="82">
        <f t="shared" si="129"/>
        <v>0</v>
      </c>
      <c r="AJ395" s="210">
        <f t="shared" si="111"/>
        <v>0</v>
      </c>
      <c r="AK395" s="397" t="str">
        <f t="shared" si="112"/>
        <v/>
      </c>
      <c r="AM395" s="122"/>
      <c r="AO395" s="214" t="str">
        <f>IFERROR(IF($V395="","",VLOOKUP(V395,'Calendar Calcs'!$B$2:$E1362,4,FALSE)),0)</f>
        <v/>
      </c>
      <c r="AP395" s="69" t="str">
        <f>IF($AO395="","", IF($AO395&lt;AP$23,0,IF($AO395&gt;AP$23,COUNTIFS('Calendar Calcs'!$E$2:$E1362,AP$23),COUNTIFS('Calendar Calcs'!$E$2:$E1362,AP$23,'Calendar Calcs'!$D$2:$D1362,"&lt;="&amp;WEEKDAY($V395)))))</f>
        <v/>
      </c>
      <c r="AQ395" s="69" t="str">
        <f>IF($AO395="","", IF($AO395&lt;AQ$23,0,IF($AO395&gt;AQ$23,COUNTIFS('Calendar Calcs'!$E$2:$E1362,AQ$23),COUNTIFS('Calendar Calcs'!$E$2:$E1362,AQ$23,'Calendar Calcs'!$D$2:$D1362,"&lt;="&amp;WEEKDAY($V395)))))</f>
        <v/>
      </c>
      <c r="AR395" s="69" t="str">
        <f>IF($AO395="","", IF($AO395&lt;AR$23,0,IF($AO395&gt;AR$23,COUNTIFS('Calendar Calcs'!$E$2:$E1362,AR$23),COUNTIFS('Calendar Calcs'!$E$2:$E1362,AR$23,'Calendar Calcs'!$D$2:$D1362,"&lt;="&amp;WEEKDAY($V395)))))</f>
        <v/>
      </c>
      <c r="AS395" s="69" t="str">
        <f>IF($AO395="","", IF($AO395&lt;AS$23,0,IF($AO395&gt;AS$23,COUNTIFS('Calendar Calcs'!$E$2:$E1362,AS$23),COUNTIFS('Calendar Calcs'!$E$2:$E1362,AS$23,'Calendar Calcs'!$D$2:$D1362,"&lt;="&amp;WEEKDAY($V395)))))</f>
        <v/>
      </c>
      <c r="AT395" s="69" t="str">
        <f>IF($AO395="","", IF($AO395&lt;AT$23,0,IF($AO395&gt;AT$23,COUNTIFS('Calendar Calcs'!$E$2:$E1362,AT$23),COUNTIFS('Calendar Calcs'!$E$2:$E1362,AT$23,'Calendar Calcs'!$D$2:$D1362,"&lt;="&amp;WEEKDAY($V395)))))</f>
        <v/>
      </c>
      <c r="AU395" s="69" t="str">
        <f>IF($AO395="","", IF($AO395&lt;AU$23,0,IF($AO395&gt;AU$23,COUNTIFS('Calendar Calcs'!$E$2:$E1362,AU$23),COUNTIFS('Calendar Calcs'!$E$2:$E1362,AU$23,'Calendar Calcs'!$D$2:$D1362,"&lt;="&amp;WEEKDAY($V395)))))</f>
        <v/>
      </c>
      <c r="AV395" s="69" t="str">
        <f>IF($AO395="","", IF($AO395&lt;AV$23,0,IF($AO395&gt;AV$23,COUNTIFS('Calendar Calcs'!$E$2:$E1362,AV$23),COUNTIFS('Calendar Calcs'!$E$2:$E1362,AV$23,'Calendar Calcs'!$D$2:$D1362,"&lt;="&amp;WEEKDAY($V395)))))</f>
        <v/>
      </c>
      <c r="AW395" s="69" t="str">
        <f>IF($AO395="","", IF($AO395&lt;AW$23,0,IF($AO395&gt;AW$23,COUNTIFS('Calendar Calcs'!$E$2:$E1362,AW$23),COUNTIFS('Calendar Calcs'!$E$2:$E1362,AW$23,'Calendar Calcs'!$D$2:$D1362,"&lt;="&amp;WEEKDAY($V395)))))</f>
        <v/>
      </c>
      <c r="AX395" s="69" t="str">
        <f>IF($AO395="","", IF($AO395&lt;AX$23,0,IF($AO395&gt;AX$23,COUNTIFS('Calendar Calcs'!$E$2:$E1362,AX$23),COUNTIFS('Calendar Calcs'!$E$2:$E1362,AX$23,'Calendar Calcs'!$D$2:$D1362,"&lt;="&amp;WEEKDAY($V395)))))</f>
        <v/>
      </c>
      <c r="AY395" s="69" t="str">
        <f>IF($W395="","",VLOOKUP($W395,'Calendar Calcs'!$B$2:$E1362,4,FALSE))</f>
        <v/>
      </c>
      <c r="AZ395" s="69" t="str">
        <f>IF($AY395="","",IF($AY395&gt;AZ$23,0,IF($AY395&lt;AZ$23,COUNTIFS('Calendar Calcs'!$E$2:$E1362,AZ$23),COUNTIFS('Calendar Calcs'!$E$2:$E1362,AZ$23,'Calendar Calcs'!$D$2:$D1362,"&gt;="&amp;WEEKDAY($W395)))))</f>
        <v/>
      </c>
      <c r="BA395" s="69" t="str">
        <f>IF($AY395="","",IF($AY395&gt;BA$23,0,IF($AY395&lt;BA$23,COUNTIFS('Calendar Calcs'!$E$2:$E1362,BA$23),COUNTIFS('Calendar Calcs'!$E$2:$E1362,BA$23,'Calendar Calcs'!$D$2:$D1362,"&gt;="&amp;WEEKDAY($W395)))))</f>
        <v/>
      </c>
      <c r="BB395" s="69" t="str">
        <f>IF($AY395="","",IF($AY395&gt;BB$23,0,IF($AY395&lt;BB$23,COUNTIFS('Calendar Calcs'!$E$2:$E1362,BB$23),COUNTIFS('Calendar Calcs'!$E$2:$E1362,BB$23,'Calendar Calcs'!$D$2:$D1362,"&gt;="&amp;WEEKDAY($W395)))))</f>
        <v/>
      </c>
      <c r="BC395" s="69" t="str">
        <f>IF($AY395="","",IF($AY395&gt;BC$23,0,IF($AY395&lt;BC$23,COUNTIFS('Calendar Calcs'!$E$2:$E1362,BC$23),COUNTIFS('Calendar Calcs'!$E$2:$E1362,BC$23,'Calendar Calcs'!$D$2:$D1362,"&gt;="&amp;WEEKDAY($W395)))))</f>
        <v/>
      </c>
      <c r="BD395" s="69" t="str">
        <f>IF($AY395="","",IF($AY395&gt;BD$23,0,IF($AY395&lt;BD$23,COUNTIFS('Calendar Calcs'!$E$2:$E1362,BD$23),COUNTIFS('Calendar Calcs'!$E$2:$E1362,BD$23,'Calendar Calcs'!$D$2:$D1362,"&gt;="&amp;WEEKDAY($W395)))))</f>
        <v/>
      </c>
      <c r="BE395" s="69" t="str">
        <f>IF($AY395="","",IF($AY395&gt;BE$23,0,IF($AY395&lt;BE$23,COUNTIFS('Calendar Calcs'!$E$2:$E1362,BE$23),COUNTIFS('Calendar Calcs'!$E$2:$E1362,BE$23,'Calendar Calcs'!$D$2:$D1362,"&gt;="&amp;WEEKDAY($W395)))))</f>
        <v/>
      </c>
      <c r="BF395" s="69" t="str">
        <f>IF($AY395="","",IF($AY395&gt;BF$23,0,IF($AY395&lt;BF$23,COUNTIFS('Calendar Calcs'!$E$2:$E1362,BF$23),COUNTIFS('Calendar Calcs'!$E$2:$E1362,BF$23,'Calendar Calcs'!$D$2:$D1362,"&gt;="&amp;WEEKDAY($W395)))))</f>
        <v/>
      </c>
      <c r="BG395" s="69" t="str">
        <f>IF($AY395="","",IF($AY395&gt;BG$23,0,IF($AY395&lt;BG$23,COUNTIFS('Calendar Calcs'!$E$2:$E1362,BG$23),COUNTIFS('Calendar Calcs'!$E$2:$E1362,BG$23,'Calendar Calcs'!$D$2:$D1362,"&gt;="&amp;WEEKDAY($W395)))))</f>
        <v/>
      </c>
      <c r="BH395" s="69">
        <f t="shared" si="113"/>
        <v>6</v>
      </c>
      <c r="BI395" s="69">
        <f>IF(Cover!$E$43="","",VLOOKUP(Cover!$E$43,'Calendar Calcs'!$B$2:$E1362,4,FALSE))</f>
        <v>1</v>
      </c>
      <c r="BJ395" s="69">
        <f>IF($BI395="","", IF($BI395&lt;BJ$23,0,IF($BI395&gt;=BJ$23,COUNTIFS('Calendar Calcs'!$E$2:$E1362,BJ$23),COUNTIFS('Calendar Calcs'!$E$2:$E1362,BJ$23,'Calendar Calcs'!$D$2:$D1362,"&lt;="&amp;WEEKDAY($V395)))))</f>
        <v>1</v>
      </c>
      <c r="BK395" s="69">
        <f t="shared" si="110"/>
        <v>6</v>
      </c>
      <c r="BN395" s="69" t="str">
        <f>IF(T395&gt;0,"FTE",IF(Cover!$E$47="Weekly",IF(S395&gt;29.75,"FTE","PTE"),IF(S395&gt;59.75,"FTE","PTE")))</f>
        <v>PTE</v>
      </c>
      <c r="BO395" s="69">
        <f>IF(BN395="FTE",30,IF(Cover!$E$47="Weekly",'STEP 2 EE Data'!S395,'STEP 2 EE Data'!S395/2))</f>
        <v>0</v>
      </c>
      <c r="BP395" s="209">
        <f t="shared" si="114"/>
        <v>0</v>
      </c>
      <c r="BQ395" s="209">
        <f t="shared" si="115"/>
        <v>0</v>
      </c>
      <c r="BR395" s="209">
        <f t="shared" si="116"/>
        <v>0</v>
      </c>
      <c r="BS395" s="209">
        <f t="shared" si="117"/>
        <v>0</v>
      </c>
      <c r="BT395" s="209">
        <f t="shared" si="118"/>
        <v>0</v>
      </c>
      <c r="BU395" s="209">
        <f t="shared" si="119"/>
        <v>0</v>
      </c>
      <c r="BV395" s="209">
        <f t="shared" si="120"/>
        <v>0</v>
      </c>
      <c r="BW395" s="209">
        <f t="shared" si="121"/>
        <v>0</v>
      </c>
      <c r="BX395" s="209">
        <f t="shared" si="122"/>
        <v>0</v>
      </c>
      <c r="CC395" s="210" t="str">
        <f>IF(B395="","",IF(C395="",IF(Cover!$E$47="Weekly",'STEP 3 EE Comp'!BI400*8,'STEP 3 EE Comp'!BI400*4),IF(Cover!$E$47="Weekly",'STEP 3 EE Comp'!BI400,'STEP 3 EE Comp'!BI400)))</f>
        <v/>
      </c>
      <c r="CD395" s="82" t="str">
        <f t="shared" si="123"/>
        <v/>
      </c>
      <c r="CE395" s="417">
        <f t="shared" si="124"/>
        <v>1</v>
      </c>
      <c r="CF395" s="82" t="str">
        <f t="shared" si="125"/>
        <v>Good</v>
      </c>
      <c r="CG395" s="82">
        <f t="shared" si="126"/>
        <v>0</v>
      </c>
      <c r="CH395" s="234">
        <f t="shared" si="127"/>
        <v>0</v>
      </c>
    </row>
    <row r="396" spans="1:86" s="69" customFormat="1" x14ac:dyDescent="0.3">
      <c r="A396" s="555"/>
      <c r="B396" s="52"/>
      <c r="C396" s="52"/>
      <c r="D396" s="52"/>
      <c r="E396" s="52"/>
      <c r="F396" s="507"/>
      <c r="G396" s="210">
        <f t="shared" si="128"/>
        <v>0</v>
      </c>
      <c r="H396" s="82">
        <f t="shared" si="109"/>
        <v>0</v>
      </c>
      <c r="I396" s="211"/>
      <c r="J396" s="441" t="s">
        <v>21</v>
      </c>
      <c r="K396" s="441" t="s">
        <v>21</v>
      </c>
      <c r="L396" s="441" t="s">
        <v>21</v>
      </c>
      <c r="M396" s="441" t="s">
        <v>21</v>
      </c>
      <c r="N396" s="568" t="s">
        <v>21</v>
      </c>
      <c r="O396" s="211"/>
      <c r="P396" s="212" t="str">
        <f>IF(B396="","",
IF(AND(V396="",W396="",B396&lt;&gt;""),"Employed",
IF(AND(V396&lt;&gt;"",W396="",B396&lt;&gt;""),"Terminated",
IF(AND(V396&lt;&gt;"",W396&lt;&gt;"",B396&lt;&gt;""),IF(W396&lt;Cover!$E$43,"Employed","Furloughed"),
IF(AND(V396="",W396&lt;&gt;"",B396&lt;&gt;""),IF(W396&lt;Cover!$E$43,"Employed","Rehired"))))))</f>
        <v/>
      </c>
      <c r="Q396" s="211"/>
      <c r="R396" s="536"/>
      <c r="S396" s="563"/>
      <c r="T396" s="536"/>
      <c r="U396" s="82">
        <f>IF(Cover!$E$47="Weekly",IF(T396&gt;0,T396,R396*S396),IF(T396&gt;0,T396,R396*S396)/2)</f>
        <v>0</v>
      </c>
      <c r="V396" s="564"/>
      <c r="W396" s="564"/>
      <c r="Y396" s="213" t="str">
        <f>IF($B396="","",IF('Actual Allocation Calc'!$AH$78="A",
IF($P396="Employed",$U396/7*BJ396,
IF(AND($P396="Terminated"),($U396/7*AP396),
IF(AND($P396="Furloughed"),($U396/7*AP396)+($U396/7*AZ396),
IF(AND($P396="Rehired"),($U396/7*AZ396),
IF(AND($P396="Terminated",AP396&gt;0),$U396,
IF($P396="Furloughed",IF(AP396&gt;0,$U396)+IF(AZ396&gt;0,$U396),
IF($P396="Rehired",IF(AZ396&gt;0,$U396)))))))),IF('Actual Allocation Calc'!$AH$78="C",'Actual Allocation Calc'!L396,'Actual Allocation Calc'!U396+IF($P396="Employed",$U396/7*BJ396,
IF(AND($P396="Terminated"),($U396/7*AP396),
IF(AND($P396="Furloughed"),($U396/7*AP396)+($U396/7*AZ396),
IF(AND($P396="Rehired"),($U396/7*AZ396),
IF(AND($P396="Terminated",AP396&gt;0),$U396,
IF($P396="Furloughed",IF(AP396&gt;0,$U396)+IF(AZ396&gt;0,$U396),
IF($P396="Rehired",IF(AZ396&gt;0,$U396))))))))*'Actual Allocation Calc'!$AH$99)))</f>
        <v/>
      </c>
      <c r="Z396" s="210" t="str">
        <f>IF($B396="","",IF('Actual Allocation Calc'!$AI$78="A",
IF($P396="Employed",$U396,
IF(AND($P396="Terminated"),($U396/7*AQ396),
IF(AND($P396="Furloughed"),($U396/7*AQ396)+($U396/7*BA396),
IF(AND($P396="Rehired"),($U396/7*BA396),
IF(AND($P396="Terminated",AQ396&gt;0),$U396,
IF($P396="Furloughed",IF(AQ396&gt;0,$U396)+IF(BA396&gt;0,$U396),
IF($P396="Rehired",IF(BA396&gt;0,$U396)))))))),IF('Actual Allocation Calc'!$AI$78="C",'Actual Allocation Calc'!M396,'Actual Allocation Calc'!V396+IF($P396="Employed",$U396,
IF(AND($P396="Terminated"),($U396/7*AQ396),
IF(AND($P396="Furloughed"),($U396/7*AQ396)+($U396/7*BA396),
IF(AND($P396="Rehired"),($U396/7*BA396),
IF(AND($P396="Terminated",AQ396&gt;0),$U396,
IF($P396="Furloughed",IF(AQ396&gt;0,$U396)+IF(BA396&gt;0,$U396),
IF($P396="Rehired",IF(BA396&gt;0,$U396))))))))*'Actual Allocation Calc'!$AI$99)))</f>
        <v/>
      </c>
      <c r="AA396" s="210" t="str">
        <f>IF($B396="","",IF('Actual Allocation Calc'!$AJ$78="A",
IF($P396="Employed",$U396,
IF(AND($P396="Terminated"),($U396/7*AR396),
IF(AND($P396="Furloughed"),($U396/7*AR396)+($U396/7*BB396),
IF(AND($P396="Rehired"),($U396/7*BB396),
IF(AND($P396="Terminated",AR396&gt;0),$U396,
IF($P396="Furloughed",IF(AR396&gt;0,$U396)+IF(BB396&gt;0,$U396),
IF($P396="Rehired",IF(BB396&gt;0,$U396)))))))),IF('Actual Allocation Calc'!$AJ$78="C",'Actual Allocation Calc'!N396,'Actual Allocation Calc'!W396+IF($P396="Employed",$U396,
IF(AND($P396="Terminated"),($U396/7*AR396),
IF(AND($P396="Furloughed"),($U396/7*AR396)+($U396/7*BB396),
IF(AND($P396="Rehired"),($U396/7*BB396),
IF(AND($P396="Terminated",AR396&gt;0),$U396,
IF($P396="Furloughed",IF(AR396&gt;0,$U396)+IF(BB396&gt;0,$U396),
IF($P396="Rehired",IF(BB396&gt;0,$U396))))))))*'Actual Allocation Calc'!$AJ$99)))</f>
        <v/>
      </c>
      <c r="AB396" s="210" t="str">
        <f>IF($B396="","",IF('Actual Allocation Calc'!$AK$78="A",
IF($P396="Employed",$U396,
IF(AND($P396="Terminated"),($U396/7*AS396),
IF(AND($P396="Furloughed"),($U396/7*AS396)+($U396/7*BC396),
IF(AND($P396="Rehired"),($U396/7*BC396),
IF(AND($P396="Terminated",AS396&gt;0),$U396,
IF($P396="Furloughed",IF(AS396&gt;0,$U396)+IF(BC396&gt;0,$U396),
IF($P396="Rehired",IF(BC396&gt;0,$U396)))))))),IF('Actual Allocation Calc'!$AK$78="C",'Actual Allocation Calc'!O396,'Actual Allocation Calc'!X396+IF($P396="Employed",$U396,
IF(AND($P396="Terminated"),($U396/7*AS396),
IF(AND($P396="Furloughed"),($U396/7*AS396)+($U396/7*BC396),
IF(AND($P396="Rehired"),($U396/7*BC396),
IF(AND($P396="Terminated",AS396&gt;0),$U396,
IF($P396="Furloughed",IF(AS396&gt;0,$U396)+IF(BC396&gt;0,$U396),
IF($P396="Rehired",IF(BC396&gt;0,$U396))))))))*'Actual Allocation Calc'!$AK$99)))</f>
        <v/>
      </c>
      <c r="AC396" s="210" t="str">
        <f>IF($B396="","",IF('Actual Allocation Calc'!$AL$78="A",
IF($P396="Employed",$U396,
IF(AND($P396="Terminated"),($U396/7*AT396),
IF(AND($P396="Furloughed"),($U396/7*AT396)+($U396/7*BD396),
IF(AND($P396="Rehired"),($U396/7*BD396),
IF(AND($P396="Terminated",AT396&gt;0),$U396,
IF($P396="Furloughed",IF(AT396&gt;0,$U396)+IF(BD396&gt;0,$U396),
IF($P396="Rehired",IF(BD396&gt;0,$U396)))))))),IF('Actual Allocation Calc'!$AL$78="C",'Actual Allocation Calc'!P396,'Actual Allocation Calc'!Y396+IF($P396="Employed",$U396,
IF(AND($P396="Terminated"),($U396/7*AT396),
IF(AND($P396="Furloughed"),($U396/7*AT396)+($U396/7*BD396),
IF(AND($P396="Rehired"),($U396/7*BD396),
IF(AND($P396="Terminated",AT396&gt;0),$U396,
IF($P396="Furloughed",IF(AT396&gt;0,$U396)+IF(BD396&gt;0,$U396),
IF($P396="Rehired",IF(BD396&gt;0,$U396))))))))*'Actual Allocation Calc'!$AL$99)))</f>
        <v/>
      </c>
      <c r="AD396" s="210" t="str">
        <f>IF($B396="","",IF('Actual Allocation Calc'!$AM$78="A",
IF($P396="Employed",$U396,
IF(AND($P396="Terminated"),($U396/7*AU396),
IF(AND($P396="Furloughed"),($U396/7*AU396)+($U396/7*BE396),
IF(AND($P396="Rehired"),($U396/7*BE396),
IF(AND($P396="Terminated",AU396&gt;0),$U396,
IF($P396="Furloughed",IF(AU396&gt;0,$U396)+IF(BE396&gt;0,$U396),
IF($P396="Rehired",IF(BE396&gt;0,$U396)))))))),IF('Actual Allocation Calc'!$AM$78="C",'Actual Allocation Calc'!Q396,'Actual Allocation Calc'!Z396+IF($P396="Employed",$U396,
IF(AND($P396="Terminated"),($U396/7*AU396),
IF(AND($P396="Furloughed"),($U396/7*AU396)+($U396/7*BE396),
IF(AND($P396="Rehired"),($U396/7*BE396),
IF(AND($P396="Terminated",AU396&gt;0),$U396,
IF($P396="Furloughed",IF(AU396&gt;0,$U396)+IF(BE396&gt;0,$U396),
IF($P396="Rehired",IF(BE396&gt;0,$U396))))))))*'Actual Allocation Calc'!$AM$99)))</f>
        <v/>
      </c>
      <c r="AE396" s="210" t="str">
        <f>IF($B396="","",IF('Actual Allocation Calc'!$AN$78="A",
IF($P396="Employed",$U396,
IF(AND($P396="Terminated"),($U396/7*AV396),
IF(AND($P396="Furloughed"),($U396/7*AV396)+($U396/7*BF396),
IF(AND($P396="Rehired"),($U396/7*BF396),
IF(AND($P396="Terminated",AV396&gt;0),$U396,
IF($P396="Furloughed",IF(AV396&gt;0,$U396)+IF(BF396&gt;0,$U396),
IF($P396="Rehired",IF(BF396&gt;0,$U396)))))))),IF('Actual Allocation Calc'!$AN$78="C",'Actual Allocation Calc'!R396,'Actual Allocation Calc'!AA396+IF($P396="Employed",$U396,
IF(AND($P396="Terminated"),($U396/7*AV396),
IF(AND($P396="Furloughed"),($U396/7*AV396)+($U396/7*BF396),
IF(AND($P396="Rehired"),($U396/7*BF396),
IF(AND($P396="Terminated",AV396&gt;0),$U396,
IF($P396="Furloughed",IF(AV396&gt;0,$U396)+IF(BF396&gt;0,$U396),
IF($P396="Rehired",IF(BF396&gt;0,$U396))))))))*'Actual Allocation Calc'!$AN$99)))</f>
        <v/>
      </c>
      <c r="AF396" s="210" t="str">
        <f>IF($B396="","",IF('Actual Allocation Calc'!$AO$78="A",
IF($P396="Employed",$U396,
IF(AND($P396="Terminated"),($U396/7*AW396),
IF(AND($P396="Furloughed"),($U396/7*AW396)+($U396/7*BG396),
IF(AND($P396="Rehired"),($U396/7*BG396),
IF(AND($P396="Terminated",AW396&gt;0),$U396,
IF($P396="Furloughed",IF(AW396&gt;0,$U396)+IF(BG396&gt;0,$U396),
IF($P396="Rehired",IF(BG396&gt;0,$U396)))))))),IF('Actual Allocation Calc'!$AO$78="C",'Actual Allocation Calc'!S396,'Actual Allocation Calc'!AB396+IF($P396="Employed",$U396,
IF(AND($P396="Terminated"),($U396/7*AW396),
IF(AND($P396="Furloughed"),($U396/7*AW396)+($U396/7*BG396),
IF(AND($P396="Rehired"),($U396/7*BG396),
IF(AND($P396="Terminated",AW396&gt;0),$U396,
IF($P396="Furloughed",IF(AW396&gt;0,$U396)+IF(BG396&gt;0,$U396),
IF($P396="Rehired",IF(BG396&gt;0,$U396))))))))*'Actual Allocation Calc'!$AO$99)))</f>
        <v/>
      </c>
      <c r="AG396" s="210" t="str">
        <f>IF($B396="","",IF('Actual Allocation Calc'!$AP$78="A",
IF($P396="Employed",$U396/7*BK396,
IF(AND($P396="Terminated"),($U396/7*AX396),
IF(AND($P396="Furloughed"),($U396/7*AX396)+($U396/7*BH396),
IF(AND($P396="Rehired"),($U396/7*BH396),
IF(AND($P396="Terminated",AX396&gt;0),$U396,
IF($P396="Furloughed",IF(AX396&gt;0,$U396)+IF(BH396&gt;0,$U396),
IF($P396="Rehired",IF(BH396&gt;0,$U396)))))))),IF('Actual Allocation Calc'!$AP$78="C",'Actual Allocation Calc'!T396,'Actual Allocation Calc'!AC396+IF($P396="Employed",$U396/7*BK396,
IF(AND($P396="Terminated"),($U396/7*AX396),
IF(AND($P396="Furloughed"),($U396/7*AX396)+($U396/7*BH396),
IF(AND($P396="Rehired"),($U396/7*BH396),
IF(AND($P396="Terminated",AX396&gt;0),$U396,
IF($P396="Furloughed",IF(AX396&gt;0,$U396)+IF(BH396&gt;0,$U396),
IF($P396="Rehired",IF(BH396&gt;0,$U396))))))))*'Actual Allocation Calc'!$AP$99)))</f>
        <v/>
      </c>
      <c r="AH396" s="536"/>
      <c r="AI396" s="82">
        <f t="shared" si="129"/>
        <v>0</v>
      </c>
      <c r="AJ396" s="210">
        <f t="shared" si="111"/>
        <v>0</v>
      </c>
      <c r="AK396" s="397" t="str">
        <f t="shared" si="112"/>
        <v/>
      </c>
      <c r="AM396" s="122"/>
      <c r="AO396" s="214" t="str">
        <f>IFERROR(IF($V396="","",VLOOKUP(V396,'Calendar Calcs'!$B$2:$E1363,4,FALSE)),0)</f>
        <v/>
      </c>
      <c r="AP396" s="69" t="str">
        <f>IF($AO396="","", IF($AO396&lt;AP$23,0,IF($AO396&gt;AP$23,COUNTIFS('Calendar Calcs'!$E$2:$E1363,AP$23),COUNTIFS('Calendar Calcs'!$E$2:$E1363,AP$23,'Calendar Calcs'!$D$2:$D1363,"&lt;="&amp;WEEKDAY($V396)))))</f>
        <v/>
      </c>
      <c r="AQ396" s="69" t="str">
        <f>IF($AO396="","", IF($AO396&lt;AQ$23,0,IF($AO396&gt;AQ$23,COUNTIFS('Calendar Calcs'!$E$2:$E1363,AQ$23),COUNTIFS('Calendar Calcs'!$E$2:$E1363,AQ$23,'Calendar Calcs'!$D$2:$D1363,"&lt;="&amp;WEEKDAY($V396)))))</f>
        <v/>
      </c>
      <c r="AR396" s="69" t="str">
        <f>IF($AO396="","", IF($AO396&lt;AR$23,0,IF($AO396&gt;AR$23,COUNTIFS('Calendar Calcs'!$E$2:$E1363,AR$23),COUNTIFS('Calendar Calcs'!$E$2:$E1363,AR$23,'Calendar Calcs'!$D$2:$D1363,"&lt;="&amp;WEEKDAY($V396)))))</f>
        <v/>
      </c>
      <c r="AS396" s="69" t="str">
        <f>IF($AO396="","", IF($AO396&lt;AS$23,0,IF($AO396&gt;AS$23,COUNTIFS('Calendar Calcs'!$E$2:$E1363,AS$23),COUNTIFS('Calendar Calcs'!$E$2:$E1363,AS$23,'Calendar Calcs'!$D$2:$D1363,"&lt;="&amp;WEEKDAY($V396)))))</f>
        <v/>
      </c>
      <c r="AT396" s="69" t="str">
        <f>IF($AO396="","", IF($AO396&lt;AT$23,0,IF($AO396&gt;AT$23,COUNTIFS('Calendar Calcs'!$E$2:$E1363,AT$23),COUNTIFS('Calendar Calcs'!$E$2:$E1363,AT$23,'Calendar Calcs'!$D$2:$D1363,"&lt;="&amp;WEEKDAY($V396)))))</f>
        <v/>
      </c>
      <c r="AU396" s="69" t="str">
        <f>IF($AO396="","", IF($AO396&lt;AU$23,0,IF($AO396&gt;AU$23,COUNTIFS('Calendar Calcs'!$E$2:$E1363,AU$23),COUNTIFS('Calendar Calcs'!$E$2:$E1363,AU$23,'Calendar Calcs'!$D$2:$D1363,"&lt;="&amp;WEEKDAY($V396)))))</f>
        <v/>
      </c>
      <c r="AV396" s="69" t="str">
        <f>IF($AO396="","", IF($AO396&lt;AV$23,0,IF($AO396&gt;AV$23,COUNTIFS('Calendar Calcs'!$E$2:$E1363,AV$23),COUNTIFS('Calendar Calcs'!$E$2:$E1363,AV$23,'Calendar Calcs'!$D$2:$D1363,"&lt;="&amp;WEEKDAY($V396)))))</f>
        <v/>
      </c>
      <c r="AW396" s="69" t="str">
        <f>IF($AO396="","", IF($AO396&lt;AW$23,0,IF($AO396&gt;AW$23,COUNTIFS('Calendar Calcs'!$E$2:$E1363,AW$23),COUNTIFS('Calendar Calcs'!$E$2:$E1363,AW$23,'Calendar Calcs'!$D$2:$D1363,"&lt;="&amp;WEEKDAY($V396)))))</f>
        <v/>
      </c>
      <c r="AX396" s="69" t="str">
        <f>IF($AO396="","", IF($AO396&lt;AX$23,0,IF($AO396&gt;AX$23,COUNTIFS('Calendar Calcs'!$E$2:$E1363,AX$23),COUNTIFS('Calendar Calcs'!$E$2:$E1363,AX$23,'Calendar Calcs'!$D$2:$D1363,"&lt;="&amp;WEEKDAY($V396)))))</f>
        <v/>
      </c>
      <c r="AY396" s="69" t="str">
        <f>IF($W396="","",VLOOKUP($W396,'Calendar Calcs'!$B$2:$E1363,4,FALSE))</f>
        <v/>
      </c>
      <c r="AZ396" s="69" t="str">
        <f>IF($AY396="","",IF($AY396&gt;AZ$23,0,IF($AY396&lt;AZ$23,COUNTIFS('Calendar Calcs'!$E$2:$E1363,AZ$23),COUNTIFS('Calendar Calcs'!$E$2:$E1363,AZ$23,'Calendar Calcs'!$D$2:$D1363,"&gt;="&amp;WEEKDAY($W396)))))</f>
        <v/>
      </c>
      <c r="BA396" s="69" t="str">
        <f>IF($AY396="","",IF($AY396&gt;BA$23,0,IF($AY396&lt;BA$23,COUNTIFS('Calendar Calcs'!$E$2:$E1363,BA$23),COUNTIFS('Calendar Calcs'!$E$2:$E1363,BA$23,'Calendar Calcs'!$D$2:$D1363,"&gt;="&amp;WEEKDAY($W396)))))</f>
        <v/>
      </c>
      <c r="BB396" s="69" t="str">
        <f>IF($AY396="","",IF($AY396&gt;BB$23,0,IF($AY396&lt;BB$23,COUNTIFS('Calendar Calcs'!$E$2:$E1363,BB$23),COUNTIFS('Calendar Calcs'!$E$2:$E1363,BB$23,'Calendar Calcs'!$D$2:$D1363,"&gt;="&amp;WEEKDAY($W396)))))</f>
        <v/>
      </c>
      <c r="BC396" s="69" t="str">
        <f>IF($AY396="","",IF($AY396&gt;BC$23,0,IF($AY396&lt;BC$23,COUNTIFS('Calendar Calcs'!$E$2:$E1363,BC$23),COUNTIFS('Calendar Calcs'!$E$2:$E1363,BC$23,'Calendar Calcs'!$D$2:$D1363,"&gt;="&amp;WEEKDAY($W396)))))</f>
        <v/>
      </c>
      <c r="BD396" s="69" t="str">
        <f>IF($AY396="","",IF($AY396&gt;BD$23,0,IF($AY396&lt;BD$23,COUNTIFS('Calendar Calcs'!$E$2:$E1363,BD$23),COUNTIFS('Calendar Calcs'!$E$2:$E1363,BD$23,'Calendar Calcs'!$D$2:$D1363,"&gt;="&amp;WEEKDAY($W396)))))</f>
        <v/>
      </c>
      <c r="BE396" s="69" t="str">
        <f>IF($AY396="","",IF($AY396&gt;BE$23,0,IF($AY396&lt;BE$23,COUNTIFS('Calendar Calcs'!$E$2:$E1363,BE$23),COUNTIFS('Calendar Calcs'!$E$2:$E1363,BE$23,'Calendar Calcs'!$D$2:$D1363,"&gt;="&amp;WEEKDAY($W396)))))</f>
        <v/>
      </c>
      <c r="BF396" s="69" t="str">
        <f>IF($AY396="","",IF($AY396&gt;BF$23,0,IF($AY396&lt;BF$23,COUNTIFS('Calendar Calcs'!$E$2:$E1363,BF$23),COUNTIFS('Calendar Calcs'!$E$2:$E1363,BF$23,'Calendar Calcs'!$D$2:$D1363,"&gt;="&amp;WEEKDAY($W396)))))</f>
        <v/>
      </c>
      <c r="BG396" s="69" t="str">
        <f>IF($AY396="","",IF($AY396&gt;BG$23,0,IF($AY396&lt;BG$23,COUNTIFS('Calendar Calcs'!$E$2:$E1363,BG$23),COUNTIFS('Calendar Calcs'!$E$2:$E1363,BG$23,'Calendar Calcs'!$D$2:$D1363,"&gt;="&amp;WEEKDAY($W396)))))</f>
        <v/>
      </c>
      <c r="BH396" s="69">
        <f t="shared" si="113"/>
        <v>6</v>
      </c>
      <c r="BI396" s="69">
        <f>IF(Cover!$E$43="","",VLOOKUP(Cover!$E$43,'Calendar Calcs'!$B$2:$E1363,4,FALSE))</f>
        <v>1</v>
      </c>
      <c r="BJ396" s="69">
        <f>IF($BI396="","", IF($BI396&lt;BJ$23,0,IF($BI396&gt;=BJ$23,COUNTIFS('Calendar Calcs'!$E$2:$E1363,BJ$23),COUNTIFS('Calendar Calcs'!$E$2:$E1363,BJ$23,'Calendar Calcs'!$D$2:$D1363,"&lt;="&amp;WEEKDAY($V396)))))</f>
        <v>1</v>
      </c>
      <c r="BK396" s="69">
        <f t="shared" si="110"/>
        <v>6</v>
      </c>
      <c r="BN396" s="69" t="str">
        <f>IF(T396&gt;0,"FTE",IF(Cover!$E$47="Weekly",IF(S396&gt;29.75,"FTE","PTE"),IF(S396&gt;59.75,"FTE","PTE")))</f>
        <v>PTE</v>
      </c>
      <c r="BO396" s="69">
        <f>IF(BN396="FTE",30,IF(Cover!$E$47="Weekly",'STEP 2 EE Data'!S396,'STEP 2 EE Data'!S396/2))</f>
        <v>0</v>
      </c>
      <c r="BP396" s="209">
        <f t="shared" si="114"/>
        <v>0</v>
      </c>
      <c r="BQ396" s="209">
        <f t="shared" si="115"/>
        <v>0</v>
      </c>
      <c r="BR396" s="209">
        <f t="shared" si="116"/>
        <v>0</v>
      </c>
      <c r="BS396" s="209">
        <f t="shared" si="117"/>
        <v>0</v>
      </c>
      <c r="BT396" s="209">
        <f t="shared" si="118"/>
        <v>0</v>
      </c>
      <c r="BU396" s="209">
        <f t="shared" si="119"/>
        <v>0</v>
      </c>
      <c r="BV396" s="209">
        <f t="shared" si="120"/>
        <v>0</v>
      </c>
      <c r="BW396" s="209">
        <f t="shared" si="121"/>
        <v>0</v>
      </c>
      <c r="BX396" s="209">
        <f t="shared" si="122"/>
        <v>0</v>
      </c>
      <c r="CC396" s="210" t="str">
        <f>IF(B396="","",IF(C396="",IF(Cover!$E$47="Weekly",'STEP 3 EE Comp'!BI401*8,'STEP 3 EE Comp'!BI401*4),IF(Cover!$E$47="Weekly",'STEP 3 EE Comp'!BI401,'STEP 3 EE Comp'!BI401)))</f>
        <v/>
      </c>
      <c r="CD396" s="82" t="str">
        <f t="shared" si="123"/>
        <v/>
      </c>
      <c r="CE396" s="417">
        <f t="shared" si="124"/>
        <v>1</v>
      </c>
      <c r="CF396" s="82" t="str">
        <f t="shared" si="125"/>
        <v>Good</v>
      </c>
      <c r="CG396" s="82">
        <f t="shared" si="126"/>
        <v>0</v>
      </c>
      <c r="CH396" s="234">
        <f t="shared" si="127"/>
        <v>0</v>
      </c>
    </row>
    <row r="397" spans="1:86" s="69" customFormat="1" x14ac:dyDescent="0.3">
      <c r="A397" s="555"/>
      <c r="B397" s="52"/>
      <c r="C397" s="52"/>
      <c r="D397" s="52"/>
      <c r="E397" s="52"/>
      <c r="F397" s="507"/>
      <c r="G397" s="210">
        <f t="shared" si="128"/>
        <v>0</v>
      </c>
      <c r="H397" s="82">
        <f t="shared" si="109"/>
        <v>0</v>
      </c>
      <c r="I397" s="211"/>
      <c r="J397" s="441" t="s">
        <v>21</v>
      </c>
      <c r="K397" s="441" t="s">
        <v>21</v>
      </c>
      <c r="L397" s="441" t="s">
        <v>21</v>
      </c>
      <c r="M397" s="441" t="s">
        <v>21</v>
      </c>
      <c r="N397" s="568" t="s">
        <v>21</v>
      </c>
      <c r="O397" s="211"/>
      <c r="P397" s="212" t="str">
        <f>IF(B397="","",
IF(AND(V397="",W397="",B397&lt;&gt;""),"Employed",
IF(AND(V397&lt;&gt;"",W397="",B397&lt;&gt;""),"Terminated",
IF(AND(V397&lt;&gt;"",W397&lt;&gt;"",B397&lt;&gt;""),IF(W397&lt;Cover!$E$43,"Employed","Furloughed"),
IF(AND(V397="",W397&lt;&gt;"",B397&lt;&gt;""),IF(W397&lt;Cover!$E$43,"Employed","Rehired"))))))</f>
        <v/>
      </c>
      <c r="Q397" s="211"/>
      <c r="R397" s="536"/>
      <c r="S397" s="563"/>
      <c r="T397" s="536"/>
      <c r="U397" s="82">
        <f>IF(Cover!$E$47="Weekly",IF(T397&gt;0,T397,R397*S397),IF(T397&gt;0,T397,R397*S397)/2)</f>
        <v>0</v>
      </c>
      <c r="V397" s="564"/>
      <c r="W397" s="564"/>
      <c r="Y397" s="213" t="str">
        <f>IF($B397="","",IF('Actual Allocation Calc'!$AH$78="A",
IF($P397="Employed",$U397/7*BJ397,
IF(AND($P397="Terminated"),($U397/7*AP397),
IF(AND($P397="Furloughed"),($U397/7*AP397)+($U397/7*AZ397),
IF(AND($P397="Rehired"),($U397/7*AZ397),
IF(AND($P397="Terminated",AP397&gt;0),$U397,
IF($P397="Furloughed",IF(AP397&gt;0,$U397)+IF(AZ397&gt;0,$U397),
IF($P397="Rehired",IF(AZ397&gt;0,$U397)))))))),IF('Actual Allocation Calc'!$AH$78="C",'Actual Allocation Calc'!L397,'Actual Allocation Calc'!U397+IF($P397="Employed",$U397/7*BJ397,
IF(AND($P397="Terminated"),($U397/7*AP397),
IF(AND($P397="Furloughed"),($U397/7*AP397)+($U397/7*AZ397),
IF(AND($P397="Rehired"),($U397/7*AZ397),
IF(AND($P397="Terminated",AP397&gt;0),$U397,
IF($P397="Furloughed",IF(AP397&gt;0,$U397)+IF(AZ397&gt;0,$U397),
IF($P397="Rehired",IF(AZ397&gt;0,$U397))))))))*'Actual Allocation Calc'!$AH$99)))</f>
        <v/>
      </c>
      <c r="Z397" s="210" t="str">
        <f>IF($B397="","",IF('Actual Allocation Calc'!$AI$78="A",
IF($P397="Employed",$U397,
IF(AND($P397="Terminated"),($U397/7*AQ397),
IF(AND($P397="Furloughed"),($U397/7*AQ397)+($U397/7*BA397),
IF(AND($P397="Rehired"),($U397/7*BA397),
IF(AND($P397="Terminated",AQ397&gt;0),$U397,
IF($P397="Furloughed",IF(AQ397&gt;0,$U397)+IF(BA397&gt;0,$U397),
IF($P397="Rehired",IF(BA397&gt;0,$U397)))))))),IF('Actual Allocation Calc'!$AI$78="C",'Actual Allocation Calc'!M397,'Actual Allocation Calc'!V397+IF($P397="Employed",$U397,
IF(AND($P397="Terminated"),($U397/7*AQ397),
IF(AND($P397="Furloughed"),($U397/7*AQ397)+($U397/7*BA397),
IF(AND($P397="Rehired"),($U397/7*BA397),
IF(AND($P397="Terminated",AQ397&gt;0),$U397,
IF($P397="Furloughed",IF(AQ397&gt;0,$U397)+IF(BA397&gt;0,$U397),
IF($P397="Rehired",IF(BA397&gt;0,$U397))))))))*'Actual Allocation Calc'!$AI$99)))</f>
        <v/>
      </c>
      <c r="AA397" s="210" t="str">
        <f>IF($B397="","",IF('Actual Allocation Calc'!$AJ$78="A",
IF($P397="Employed",$U397,
IF(AND($P397="Terminated"),($U397/7*AR397),
IF(AND($P397="Furloughed"),($U397/7*AR397)+($U397/7*BB397),
IF(AND($P397="Rehired"),($U397/7*BB397),
IF(AND($P397="Terminated",AR397&gt;0),$U397,
IF($P397="Furloughed",IF(AR397&gt;0,$U397)+IF(BB397&gt;0,$U397),
IF($P397="Rehired",IF(BB397&gt;0,$U397)))))))),IF('Actual Allocation Calc'!$AJ$78="C",'Actual Allocation Calc'!N397,'Actual Allocation Calc'!W397+IF($P397="Employed",$U397,
IF(AND($P397="Terminated"),($U397/7*AR397),
IF(AND($P397="Furloughed"),($U397/7*AR397)+($U397/7*BB397),
IF(AND($P397="Rehired"),($U397/7*BB397),
IF(AND($P397="Terminated",AR397&gt;0),$U397,
IF($P397="Furloughed",IF(AR397&gt;0,$U397)+IF(BB397&gt;0,$U397),
IF($P397="Rehired",IF(BB397&gt;0,$U397))))))))*'Actual Allocation Calc'!$AJ$99)))</f>
        <v/>
      </c>
      <c r="AB397" s="210" t="str">
        <f>IF($B397="","",IF('Actual Allocation Calc'!$AK$78="A",
IF($P397="Employed",$U397,
IF(AND($P397="Terminated"),($U397/7*AS397),
IF(AND($P397="Furloughed"),($U397/7*AS397)+($U397/7*BC397),
IF(AND($P397="Rehired"),($U397/7*BC397),
IF(AND($P397="Terminated",AS397&gt;0),$U397,
IF($P397="Furloughed",IF(AS397&gt;0,$U397)+IF(BC397&gt;0,$U397),
IF($P397="Rehired",IF(BC397&gt;0,$U397)))))))),IF('Actual Allocation Calc'!$AK$78="C",'Actual Allocation Calc'!O397,'Actual Allocation Calc'!X397+IF($P397="Employed",$U397,
IF(AND($P397="Terminated"),($U397/7*AS397),
IF(AND($P397="Furloughed"),($U397/7*AS397)+($U397/7*BC397),
IF(AND($P397="Rehired"),($U397/7*BC397),
IF(AND($P397="Terminated",AS397&gt;0),$U397,
IF($P397="Furloughed",IF(AS397&gt;0,$U397)+IF(BC397&gt;0,$U397),
IF($P397="Rehired",IF(BC397&gt;0,$U397))))))))*'Actual Allocation Calc'!$AK$99)))</f>
        <v/>
      </c>
      <c r="AC397" s="210" t="str">
        <f>IF($B397="","",IF('Actual Allocation Calc'!$AL$78="A",
IF($P397="Employed",$U397,
IF(AND($P397="Terminated"),($U397/7*AT397),
IF(AND($P397="Furloughed"),($U397/7*AT397)+($U397/7*BD397),
IF(AND($P397="Rehired"),($U397/7*BD397),
IF(AND($P397="Terminated",AT397&gt;0),$U397,
IF($P397="Furloughed",IF(AT397&gt;0,$U397)+IF(BD397&gt;0,$U397),
IF($P397="Rehired",IF(BD397&gt;0,$U397)))))))),IF('Actual Allocation Calc'!$AL$78="C",'Actual Allocation Calc'!P397,'Actual Allocation Calc'!Y397+IF($P397="Employed",$U397,
IF(AND($P397="Terminated"),($U397/7*AT397),
IF(AND($P397="Furloughed"),($U397/7*AT397)+($U397/7*BD397),
IF(AND($P397="Rehired"),($U397/7*BD397),
IF(AND($P397="Terminated",AT397&gt;0),$U397,
IF($P397="Furloughed",IF(AT397&gt;0,$U397)+IF(BD397&gt;0,$U397),
IF($P397="Rehired",IF(BD397&gt;0,$U397))))))))*'Actual Allocation Calc'!$AL$99)))</f>
        <v/>
      </c>
      <c r="AD397" s="210" t="str">
        <f>IF($B397="","",IF('Actual Allocation Calc'!$AM$78="A",
IF($P397="Employed",$U397,
IF(AND($P397="Terminated"),($U397/7*AU397),
IF(AND($P397="Furloughed"),($U397/7*AU397)+($U397/7*BE397),
IF(AND($P397="Rehired"),($U397/7*BE397),
IF(AND($P397="Terminated",AU397&gt;0),$U397,
IF($P397="Furloughed",IF(AU397&gt;0,$U397)+IF(BE397&gt;0,$U397),
IF($P397="Rehired",IF(BE397&gt;0,$U397)))))))),IF('Actual Allocation Calc'!$AM$78="C",'Actual Allocation Calc'!Q397,'Actual Allocation Calc'!Z397+IF($P397="Employed",$U397,
IF(AND($P397="Terminated"),($U397/7*AU397),
IF(AND($P397="Furloughed"),($U397/7*AU397)+($U397/7*BE397),
IF(AND($P397="Rehired"),($U397/7*BE397),
IF(AND($P397="Terminated",AU397&gt;0),$U397,
IF($P397="Furloughed",IF(AU397&gt;0,$U397)+IF(BE397&gt;0,$U397),
IF($P397="Rehired",IF(BE397&gt;0,$U397))))))))*'Actual Allocation Calc'!$AM$99)))</f>
        <v/>
      </c>
      <c r="AE397" s="210" t="str">
        <f>IF($B397="","",IF('Actual Allocation Calc'!$AN$78="A",
IF($P397="Employed",$U397,
IF(AND($P397="Terminated"),($U397/7*AV397),
IF(AND($P397="Furloughed"),($U397/7*AV397)+($U397/7*BF397),
IF(AND($P397="Rehired"),($U397/7*BF397),
IF(AND($P397="Terminated",AV397&gt;0),$U397,
IF($P397="Furloughed",IF(AV397&gt;0,$U397)+IF(BF397&gt;0,$U397),
IF($P397="Rehired",IF(BF397&gt;0,$U397)))))))),IF('Actual Allocation Calc'!$AN$78="C",'Actual Allocation Calc'!R397,'Actual Allocation Calc'!AA397+IF($P397="Employed",$U397,
IF(AND($P397="Terminated"),($U397/7*AV397),
IF(AND($P397="Furloughed"),($U397/7*AV397)+($U397/7*BF397),
IF(AND($P397="Rehired"),($U397/7*BF397),
IF(AND($P397="Terminated",AV397&gt;0),$U397,
IF($P397="Furloughed",IF(AV397&gt;0,$U397)+IF(BF397&gt;0,$U397),
IF($P397="Rehired",IF(BF397&gt;0,$U397))))))))*'Actual Allocation Calc'!$AN$99)))</f>
        <v/>
      </c>
      <c r="AF397" s="210" t="str">
        <f>IF($B397="","",IF('Actual Allocation Calc'!$AO$78="A",
IF($P397="Employed",$U397,
IF(AND($P397="Terminated"),($U397/7*AW397),
IF(AND($P397="Furloughed"),($U397/7*AW397)+($U397/7*BG397),
IF(AND($P397="Rehired"),($U397/7*BG397),
IF(AND($P397="Terminated",AW397&gt;0),$U397,
IF($P397="Furloughed",IF(AW397&gt;0,$U397)+IF(BG397&gt;0,$U397),
IF($P397="Rehired",IF(BG397&gt;0,$U397)))))))),IF('Actual Allocation Calc'!$AO$78="C",'Actual Allocation Calc'!S397,'Actual Allocation Calc'!AB397+IF($P397="Employed",$U397,
IF(AND($P397="Terminated"),($U397/7*AW397),
IF(AND($P397="Furloughed"),($U397/7*AW397)+($U397/7*BG397),
IF(AND($P397="Rehired"),($U397/7*BG397),
IF(AND($P397="Terminated",AW397&gt;0),$U397,
IF($P397="Furloughed",IF(AW397&gt;0,$U397)+IF(BG397&gt;0,$U397),
IF($P397="Rehired",IF(BG397&gt;0,$U397))))))))*'Actual Allocation Calc'!$AO$99)))</f>
        <v/>
      </c>
      <c r="AG397" s="210" t="str">
        <f>IF($B397="","",IF('Actual Allocation Calc'!$AP$78="A",
IF($P397="Employed",$U397/7*BK397,
IF(AND($P397="Terminated"),($U397/7*AX397),
IF(AND($P397="Furloughed"),($U397/7*AX397)+($U397/7*BH397),
IF(AND($P397="Rehired"),($U397/7*BH397),
IF(AND($P397="Terminated",AX397&gt;0),$U397,
IF($P397="Furloughed",IF(AX397&gt;0,$U397)+IF(BH397&gt;0,$U397),
IF($P397="Rehired",IF(BH397&gt;0,$U397)))))))),IF('Actual Allocation Calc'!$AP$78="C",'Actual Allocation Calc'!T397,'Actual Allocation Calc'!AC397+IF($P397="Employed",$U397/7*BK397,
IF(AND($P397="Terminated"),($U397/7*AX397),
IF(AND($P397="Furloughed"),($U397/7*AX397)+($U397/7*BH397),
IF(AND($P397="Rehired"),($U397/7*BH397),
IF(AND($P397="Terminated",AX397&gt;0),$U397,
IF($P397="Furloughed",IF(AX397&gt;0,$U397)+IF(BH397&gt;0,$U397),
IF($P397="Rehired",IF(BH397&gt;0,$U397))))))))*'Actual Allocation Calc'!$AP$99)))</f>
        <v/>
      </c>
      <c r="AH397" s="536"/>
      <c r="AI397" s="82">
        <f t="shared" si="129"/>
        <v>0</v>
      </c>
      <c r="AJ397" s="210">
        <f t="shared" si="111"/>
        <v>0</v>
      </c>
      <c r="AK397" s="397" t="str">
        <f t="shared" si="112"/>
        <v/>
      </c>
      <c r="AM397" s="122"/>
      <c r="AO397" s="214" t="str">
        <f>IFERROR(IF($V397="","",VLOOKUP(V397,'Calendar Calcs'!$B$2:$E1364,4,FALSE)),0)</f>
        <v/>
      </c>
      <c r="AP397" s="69" t="str">
        <f>IF($AO397="","", IF($AO397&lt;AP$23,0,IF($AO397&gt;AP$23,COUNTIFS('Calendar Calcs'!$E$2:$E1364,AP$23),COUNTIFS('Calendar Calcs'!$E$2:$E1364,AP$23,'Calendar Calcs'!$D$2:$D1364,"&lt;="&amp;WEEKDAY($V397)))))</f>
        <v/>
      </c>
      <c r="AQ397" s="69" t="str">
        <f>IF($AO397="","", IF($AO397&lt;AQ$23,0,IF($AO397&gt;AQ$23,COUNTIFS('Calendar Calcs'!$E$2:$E1364,AQ$23),COUNTIFS('Calendar Calcs'!$E$2:$E1364,AQ$23,'Calendar Calcs'!$D$2:$D1364,"&lt;="&amp;WEEKDAY($V397)))))</f>
        <v/>
      </c>
      <c r="AR397" s="69" t="str">
        <f>IF($AO397="","", IF($AO397&lt;AR$23,0,IF($AO397&gt;AR$23,COUNTIFS('Calendar Calcs'!$E$2:$E1364,AR$23),COUNTIFS('Calendar Calcs'!$E$2:$E1364,AR$23,'Calendar Calcs'!$D$2:$D1364,"&lt;="&amp;WEEKDAY($V397)))))</f>
        <v/>
      </c>
      <c r="AS397" s="69" t="str">
        <f>IF($AO397="","", IF($AO397&lt;AS$23,0,IF($AO397&gt;AS$23,COUNTIFS('Calendar Calcs'!$E$2:$E1364,AS$23),COUNTIFS('Calendar Calcs'!$E$2:$E1364,AS$23,'Calendar Calcs'!$D$2:$D1364,"&lt;="&amp;WEEKDAY($V397)))))</f>
        <v/>
      </c>
      <c r="AT397" s="69" t="str">
        <f>IF($AO397="","", IF($AO397&lt;AT$23,0,IF($AO397&gt;AT$23,COUNTIFS('Calendar Calcs'!$E$2:$E1364,AT$23),COUNTIFS('Calendar Calcs'!$E$2:$E1364,AT$23,'Calendar Calcs'!$D$2:$D1364,"&lt;="&amp;WEEKDAY($V397)))))</f>
        <v/>
      </c>
      <c r="AU397" s="69" t="str">
        <f>IF($AO397="","", IF($AO397&lt;AU$23,0,IF($AO397&gt;AU$23,COUNTIFS('Calendar Calcs'!$E$2:$E1364,AU$23),COUNTIFS('Calendar Calcs'!$E$2:$E1364,AU$23,'Calendar Calcs'!$D$2:$D1364,"&lt;="&amp;WEEKDAY($V397)))))</f>
        <v/>
      </c>
      <c r="AV397" s="69" t="str">
        <f>IF($AO397="","", IF($AO397&lt;AV$23,0,IF($AO397&gt;AV$23,COUNTIFS('Calendar Calcs'!$E$2:$E1364,AV$23),COUNTIFS('Calendar Calcs'!$E$2:$E1364,AV$23,'Calendar Calcs'!$D$2:$D1364,"&lt;="&amp;WEEKDAY($V397)))))</f>
        <v/>
      </c>
      <c r="AW397" s="69" t="str">
        <f>IF($AO397="","", IF($AO397&lt;AW$23,0,IF($AO397&gt;AW$23,COUNTIFS('Calendar Calcs'!$E$2:$E1364,AW$23),COUNTIFS('Calendar Calcs'!$E$2:$E1364,AW$23,'Calendar Calcs'!$D$2:$D1364,"&lt;="&amp;WEEKDAY($V397)))))</f>
        <v/>
      </c>
      <c r="AX397" s="69" t="str">
        <f>IF($AO397="","", IF($AO397&lt;AX$23,0,IF($AO397&gt;AX$23,COUNTIFS('Calendar Calcs'!$E$2:$E1364,AX$23),COUNTIFS('Calendar Calcs'!$E$2:$E1364,AX$23,'Calendar Calcs'!$D$2:$D1364,"&lt;="&amp;WEEKDAY($V397)))))</f>
        <v/>
      </c>
      <c r="AY397" s="69" t="str">
        <f>IF($W397="","",VLOOKUP($W397,'Calendar Calcs'!$B$2:$E1364,4,FALSE))</f>
        <v/>
      </c>
      <c r="AZ397" s="69" t="str">
        <f>IF($AY397="","",IF($AY397&gt;AZ$23,0,IF($AY397&lt;AZ$23,COUNTIFS('Calendar Calcs'!$E$2:$E1364,AZ$23),COUNTIFS('Calendar Calcs'!$E$2:$E1364,AZ$23,'Calendar Calcs'!$D$2:$D1364,"&gt;="&amp;WEEKDAY($W397)))))</f>
        <v/>
      </c>
      <c r="BA397" s="69" t="str">
        <f>IF($AY397="","",IF($AY397&gt;BA$23,0,IF($AY397&lt;BA$23,COUNTIFS('Calendar Calcs'!$E$2:$E1364,BA$23),COUNTIFS('Calendar Calcs'!$E$2:$E1364,BA$23,'Calendar Calcs'!$D$2:$D1364,"&gt;="&amp;WEEKDAY($W397)))))</f>
        <v/>
      </c>
      <c r="BB397" s="69" t="str">
        <f>IF($AY397="","",IF($AY397&gt;BB$23,0,IF($AY397&lt;BB$23,COUNTIFS('Calendar Calcs'!$E$2:$E1364,BB$23),COUNTIFS('Calendar Calcs'!$E$2:$E1364,BB$23,'Calendar Calcs'!$D$2:$D1364,"&gt;="&amp;WEEKDAY($W397)))))</f>
        <v/>
      </c>
      <c r="BC397" s="69" t="str">
        <f>IF($AY397="","",IF($AY397&gt;BC$23,0,IF($AY397&lt;BC$23,COUNTIFS('Calendar Calcs'!$E$2:$E1364,BC$23),COUNTIFS('Calendar Calcs'!$E$2:$E1364,BC$23,'Calendar Calcs'!$D$2:$D1364,"&gt;="&amp;WEEKDAY($W397)))))</f>
        <v/>
      </c>
      <c r="BD397" s="69" t="str">
        <f>IF($AY397="","",IF($AY397&gt;BD$23,0,IF($AY397&lt;BD$23,COUNTIFS('Calendar Calcs'!$E$2:$E1364,BD$23),COUNTIFS('Calendar Calcs'!$E$2:$E1364,BD$23,'Calendar Calcs'!$D$2:$D1364,"&gt;="&amp;WEEKDAY($W397)))))</f>
        <v/>
      </c>
      <c r="BE397" s="69" t="str">
        <f>IF($AY397="","",IF($AY397&gt;BE$23,0,IF($AY397&lt;BE$23,COUNTIFS('Calendar Calcs'!$E$2:$E1364,BE$23),COUNTIFS('Calendar Calcs'!$E$2:$E1364,BE$23,'Calendar Calcs'!$D$2:$D1364,"&gt;="&amp;WEEKDAY($W397)))))</f>
        <v/>
      </c>
      <c r="BF397" s="69" t="str">
        <f>IF($AY397="","",IF($AY397&gt;BF$23,0,IF($AY397&lt;BF$23,COUNTIFS('Calendar Calcs'!$E$2:$E1364,BF$23),COUNTIFS('Calendar Calcs'!$E$2:$E1364,BF$23,'Calendar Calcs'!$D$2:$D1364,"&gt;="&amp;WEEKDAY($W397)))))</f>
        <v/>
      </c>
      <c r="BG397" s="69" t="str">
        <f>IF($AY397="","",IF($AY397&gt;BG$23,0,IF($AY397&lt;BG$23,COUNTIFS('Calendar Calcs'!$E$2:$E1364,BG$23),COUNTIFS('Calendar Calcs'!$E$2:$E1364,BG$23,'Calendar Calcs'!$D$2:$D1364,"&gt;="&amp;WEEKDAY($W397)))))</f>
        <v/>
      </c>
      <c r="BH397" s="69">
        <f t="shared" si="113"/>
        <v>6</v>
      </c>
      <c r="BI397" s="69">
        <f>IF(Cover!$E$43="","",VLOOKUP(Cover!$E$43,'Calendar Calcs'!$B$2:$E1364,4,FALSE))</f>
        <v>1</v>
      </c>
      <c r="BJ397" s="69">
        <f>IF($BI397="","", IF($BI397&lt;BJ$23,0,IF($BI397&gt;=BJ$23,COUNTIFS('Calendar Calcs'!$E$2:$E1364,BJ$23),COUNTIFS('Calendar Calcs'!$E$2:$E1364,BJ$23,'Calendar Calcs'!$D$2:$D1364,"&lt;="&amp;WEEKDAY($V397)))))</f>
        <v>1</v>
      </c>
      <c r="BK397" s="69">
        <f t="shared" si="110"/>
        <v>6</v>
      </c>
      <c r="BN397" s="69" t="str">
        <f>IF(T397&gt;0,"FTE",IF(Cover!$E$47="Weekly",IF(S397&gt;29.75,"FTE","PTE"),IF(S397&gt;59.75,"FTE","PTE")))</f>
        <v>PTE</v>
      </c>
      <c r="BO397" s="69">
        <f>IF(BN397="FTE",30,IF(Cover!$E$47="Weekly",'STEP 2 EE Data'!S397,'STEP 2 EE Data'!S397/2))</f>
        <v>0</v>
      </c>
      <c r="BP397" s="209">
        <f t="shared" si="114"/>
        <v>0</v>
      </c>
      <c r="BQ397" s="209">
        <f t="shared" si="115"/>
        <v>0</v>
      </c>
      <c r="BR397" s="209">
        <f t="shared" si="116"/>
        <v>0</v>
      </c>
      <c r="BS397" s="209">
        <f t="shared" si="117"/>
        <v>0</v>
      </c>
      <c r="BT397" s="209">
        <f t="shared" si="118"/>
        <v>0</v>
      </c>
      <c r="BU397" s="209">
        <f t="shared" si="119"/>
        <v>0</v>
      </c>
      <c r="BV397" s="209">
        <f t="shared" si="120"/>
        <v>0</v>
      </c>
      <c r="BW397" s="209">
        <f t="shared" si="121"/>
        <v>0</v>
      </c>
      <c r="BX397" s="209">
        <f t="shared" si="122"/>
        <v>0</v>
      </c>
      <c r="CC397" s="210" t="str">
        <f>IF(B397="","",IF(C397="",IF(Cover!$E$47="Weekly",'STEP 3 EE Comp'!BI402*8,'STEP 3 EE Comp'!BI402*4),IF(Cover!$E$47="Weekly",'STEP 3 EE Comp'!BI402,'STEP 3 EE Comp'!BI402)))</f>
        <v/>
      </c>
      <c r="CD397" s="82" t="str">
        <f t="shared" si="123"/>
        <v/>
      </c>
      <c r="CE397" s="417">
        <f t="shared" si="124"/>
        <v>1</v>
      </c>
      <c r="CF397" s="82" t="str">
        <f t="shared" si="125"/>
        <v>Good</v>
      </c>
      <c r="CG397" s="82">
        <f t="shared" si="126"/>
        <v>0</v>
      </c>
      <c r="CH397" s="234">
        <f t="shared" si="127"/>
        <v>0</v>
      </c>
    </row>
    <row r="398" spans="1:86" s="69" customFormat="1" x14ac:dyDescent="0.3">
      <c r="A398" s="555"/>
      <c r="B398" s="52"/>
      <c r="C398" s="52"/>
      <c r="D398" s="52"/>
      <c r="E398" s="52"/>
      <c r="F398" s="507"/>
      <c r="G398" s="210">
        <f t="shared" si="128"/>
        <v>0</v>
      </c>
      <c r="H398" s="82">
        <f t="shared" si="109"/>
        <v>0</v>
      </c>
      <c r="I398" s="211"/>
      <c r="J398" s="441" t="s">
        <v>21</v>
      </c>
      <c r="K398" s="441" t="s">
        <v>21</v>
      </c>
      <c r="L398" s="441" t="s">
        <v>21</v>
      </c>
      <c r="M398" s="441" t="s">
        <v>21</v>
      </c>
      <c r="N398" s="568" t="s">
        <v>21</v>
      </c>
      <c r="O398" s="211"/>
      <c r="P398" s="212" t="str">
        <f>IF(B398="","",
IF(AND(V398="",W398="",B398&lt;&gt;""),"Employed",
IF(AND(V398&lt;&gt;"",W398="",B398&lt;&gt;""),"Terminated",
IF(AND(V398&lt;&gt;"",W398&lt;&gt;"",B398&lt;&gt;""),IF(W398&lt;Cover!$E$43,"Employed","Furloughed"),
IF(AND(V398="",W398&lt;&gt;"",B398&lt;&gt;""),IF(W398&lt;Cover!$E$43,"Employed","Rehired"))))))</f>
        <v/>
      </c>
      <c r="Q398" s="211"/>
      <c r="R398" s="536"/>
      <c r="S398" s="563"/>
      <c r="T398" s="536"/>
      <c r="U398" s="82">
        <f>IF(Cover!$E$47="Weekly",IF(T398&gt;0,T398,R398*S398),IF(T398&gt;0,T398,R398*S398)/2)</f>
        <v>0</v>
      </c>
      <c r="V398" s="564"/>
      <c r="W398" s="564"/>
      <c r="Y398" s="213" t="str">
        <f>IF($B398="","",IF('Actual Allocation Calc'!$AH$78="A",
IF($P398="Employed",$U398/7*BJ398,
IF(AND($P398="Terminated"),($U398/7*AP398),
IF(AND($P398="Furloughed"),($U398/7*AP398)+($U398/7*AZ398),
IF(AND($P398="Rehired"),($U398/7*AZ398),
IF(AND($P398="Terminated",AP398&gt;0),$U398,
IF($P398="Furloughed",IF(AP398&gt;0,$U398)+IF(AZ398&gt;0,$U398),
IF($P398="Rehired",IF(AZ398&gt;0,$U398)))))))),IF('Actual Allocation Calc'!$AH$78="C",'Actual Allocation Calc'!L398,'Actual Allocation Calc'!U398+IF($P398="Employed",$U398/7*BJ398,
IF(AND($P398="Terminated"),($U398/7*AP398),
IF(AND($P398="Furloughed"),($U398/7*AP398)+($U398/7*AZ398),
IF(AND($P398="Rehired"),($U398/7*AZ398),
IF(AND($P398="Terminated",AP398&gt;0),$U398,
IF($P398="Furloughed",IF(AP398&gt;0,$U398)+IF(AZ398&gt;0,$U398),
IF($P398="Rehired",IF(AZ398&gt;0,$U398))))))))*'Actual Allocation Calc'!$AH$99)))</f>
        <v/>
      </c>
      <c r="Z398" s="210" t="str">
        <f>IF($B398="","",IF('Actual Allocation Calc'!$AI$78="A",
IF($P398="Employed",$U398,
IF(AND($P398="Terminated"),($U398/7*AQ398),
IF(AND($P398="Furloughed"),($U398/7*AQ398)+($U398/7*BA398),
IF(AND($P398="Rehired"),($U398/7*BA398),
IF(AND($P398="Terminated",AQ398&gt;0),$U398,
IF($P398="Furloughed",IF(AQ398&gt;0,$U398)+IF(BA398&gt;0,$U398),
IF($P398="Rehired",IF(BA398&gt;0,$U398)))))))),IF('Actual Allocation Calc'!$AI$78="C",'Actual Allocation Calc'!M398,'Actual Allocation Calc'!V398+IF($P398="Employed",$U398,
IF(AND($P398="Terminated"),($U398/7*AQ398),
IF(AND($P398="Furloughed"),($U398/7*AQ398)+($U398/7*BA398),
IF(AND($P398="Rehired"),($U398/7*BA398),
IF(AND($P398="Terminated",AQ398&gt;0),$U398,
IF($P398="Furloughed",IF(AQ398&gt;0,$U398)+IF(BA398&gt;0,$U398),
IF($P398="Rehired",IF(BA398&gt;0,$U398))))))))*'Actual Allocation Calc'!$AI$99)))</f>
        <v/>
      </c>
      <c r="AA398" s="210" t="str">
        <f>IF($B398="","",IF('Actual Allocation Calc'!$AJ$78="A",
IF($P398="Employed",$U398,
IF(AND($P398="Terminated"),($U398/7*AR398),
IF(AND($P398="Furloughed"),($U398/7*AR398)+($U398/7*BB398),
IF(AND($P398="Rehired"),($U398/7*BB398),
IF(AND($P398="Terminated",AR398&gt;0),$U398,
IF($P398="Furloughed",IF(AR398&gt;0,$U398)+IF(BB398&gt;0,$U398),
IF($P398="Rehired",IF(BB398&gt;0,$U398)))))))),IF('Actual Allocation Calc'!$AJ$78="C",'Actual Allocation Calc'!N398,'Actual Allocation Calc'!W398+IF($P398="Employed",$U398,
IF(AND($P398="Terminated"),($U398/7*AR398),
IF(AND($P398="Furloughed"),($U398/7*AR398)+($U398/7*BB398),
IF(AND($P398="Rehired"),($U398/7*BB398),
IF(AND($P398="Terminated",AR398&gt;0),$U398,
IF($P398="Furloughed",IF(AR398&gt;0,$U398)+IF(BB398&gt;0,$U398),
IF($P398="Rehired",IF(BB398&gt;0,$U398))))))))*'Actual Allocation Calc'!$AJ$99)))</f>
        <v/>
      </c>
      <c r="AB398" s="210" t="str">
        <f>IF($B398="","",IF('Actual Allocation Calc'!$AK$78="A",
IF($P398="Employed",$U398,
IF(AND($P398="Terminated"),($U398/7*AS398),
IF(AND($P398="Furloughed"),($U398/7*AS398)+($U398/7*BC398),
IF(AND($P398="Rehired"),($U398/7*BC398),
IF(AND($P398="Terminated",AS398&gt;0),$U398,
IF($P398="Furloughed",IF(AS398&gt;0,$U398)+IF(BC398&gt;0,$U398),
IF($P398="Rehired",IF(BC398&gt;0,$U398)))))))),IF('Actual Allocation Calc'!$AK$78="C",'Actual Allocation Calc'!O398,'Actual Allocation Calc'!X398+IF($P398="Employed",$U398,
IF(AND($P398="Terminated"),($U398/7*AS398),
IF(AND($P398="Furloughed"),($U398/7*AS398)+($U398/7*BC398),
IF(AND($P398="Rehired"),($U398/7*BC398),
IF(AND($P398="Terminated",AS398&gt;0),$U398,
IF($P398="Furloughed",IF(AS398&gt;0,$U398)+IF(BC398&gt;0,$U398),
IF($P398="Rehired",IF(BC398&gt;0,$U398))))))))*'Actual Allocation Calc'!$AK$99)))</f>
        <v/>
      </c>
      <c r="AC398" s="210" t="str">
        <f>IF($B398="","",IF('Actual Allocation Calc'!$AL$78="A",
IF($P398="Employed",$U398,
IF(AND($P398="Terminated"),($U398/7*AT398),
IF(AND($P398="Furloughed"),($U398/7*AT398)+($U398/7*BD398),
IF(AND($P398="Rehired"),($U398/7*BD398),
IF(AND($P398="Terminated",AT398&gt;0),$U398,
IF($P398="Furloughed",IF(AT398&gt;0,$U398)+IF(BD398&gt;0,$U398),
IF($P398="Rehired",IF(BD398&gt;0,$U398)))))))),IF('Actual Allocation Calc'!$AL$78="C",'Actual Allocation Calc'!P398,'Actual Allocation Calc'!Y398+IF($P398="Employed",$U398,
IF(AND($P398="Terminated"),($U398/7*AT398),
IF(AND($P398="Furloughed"),($U398/7*AT398)+($U398/7*BD398),
IF(AND($P398="Rehired"),($U398/7*BD398),
IF(AND($P398="Terminated",AT398&gt;0),$U398,
IF($P398="Furloughed",IF(AT398&gt;0,$U398)+IF(BD398&gt;0,$U398),
IF($P398="Rehired",IF(BD398&gt;0,$U398))))))))*'Actual Allocation Calc'!$AL$99)))</f>
        <v/>
      </c>
      <c r="AD398" s="210" t="str">
        <f>IF($B398="","",IF('Actual Allocation Calc'!$AM$78="A",
IF($P398="Employed",$U398,
IF(AND($P398="Terminated"),($U398/7*AU398),
IF(AND($P398="Furloughed"),($U398/7*AU398)+($U398/7*BE398),
IF(AND($P398="Rehired"),($U398/7*BE398),
IF(AND($P398="Terminated",AU398&gt;0),$U398,
IF($P398="Furloughed",IF(AU398&gt;0,$U398)+IF(BE398&gt;0,$U398),
IF($P398="Rehired",IF(BE398&gt;0,$U398)))))))),IF('Actual Allocation Calc'!$AM$78="C",'Actual Allocation Calc'!Q398,'Actual Allocation Calc'!Z398+IF($P398="Employed",$U398,
IF(AND($P398="Terminated"),($U398/7*AU398),
IF(AND($P398="Furloughed"),($U398/7*AU398)+($U398/7*BE398),
IF(AND($P398="Rehired"),($U398/7*BE398),
IF(AND($P398="Terminated",AU398&gt;0),$U398,
IF($P398="Furloughed",IF(AU398&gt;0,$U398)+IF(BE398&gt;0,$U398),
IF($P398="Rehired",IF(BE398&gt;0,$U398))))))))*'Actual Allocation Calc'!$AM$99)))</f>
        <v/>
      </c>
      <c r="AE398" s="210" t="str">
        <f>IF($B398="","",IF('Actual Allocation Calc'!$AN$78="A",
IF($P398="Employed",$U398,
IF(AND($P398="Terminated"),($U398/7*AV398),
IF(AND($P398="Furloughed"),($U398/7*AV398)+($U398/7*BF398),
IF(AND($P398="Rehired"),($U398/7*BF398),
IF(AND($P398="Terminated",AV398&gt;0),$U398,
IF($P398="Furloughed",IF(AV398&gt;0,$U398)+IF(BF398&gt;0,$U398),
IF($P398="Rehired",IF(BF398&gt;0,$U398)))))))),IF('Actual Allocation Calc'!$AN$78="C",'Actual Allocation Calc'!R398,'Actual Allocation Calc'!AA398+IF($P398="Employed",$U398,
IF(AND($P398="Terminated"),($U398/7*AV398),
IF(AND($P398="Furloughed"),($U398/7*AV398)+($U398/7*BF398),
IF(AND($P398="Rehired"),($U398/7*BF398),
IF(AND($P398="Terminated",AV398&gt;0),$U398,
IF($P398="Furloughed",IF(AV398&gt;0,$U398)+IF(BF398&gt;0,$U398),
IF($P398="Rehired",IF(BF398&gt;0,$U398))))))))*'Actual Allocation Calc'!$AN$99)))</f>
        <v/>
      </c>
      <c r="AF398" s="210" t="str">
        <f>IF($B398="","",IF('Actual Allocation Calc'!$AO$78="A",
IF($P398="Employed",$U398,
IF(AND($P398="Terminated"),($U398/7*AW398),
IF(AND($P398="Furloughed"),($U398/7*AW398)+($U398/7*BG398),
IF(AND($P398="Rehired"),($U398/7*BG398),
IF(AND($P398="Terminated",AW398&gt;0),$U398,
IF($P398="Furloughed",IF(AW398&gt;0,$U398)+IF(BG398&gt;0,$U398),
IF($P398="Rehired",IF(BG398&gt;0,$U398)))))))),IF('Actual Allocation Calc'!$AO$78="C",'Actual Allocation Calc'!S398,'Actual Allocation Calc'!AB398+IF($P398="Employed",$U398,
IF(AND($P398="Terminated"),($U398/7*AW398),
IF(AND($P398="Furloughed"),($U398/7*AW398)+($U398/7*BG398),
IF(AND($P398="Rehired"),($U398/7*BG398),
IF(AND($P398="Terminated",AW398&gt;0),$U398,
IF($P398="Furloughed",IF(AW398&gt;0,$U398)+IF(BG398&gt;0,$U398),
IF($P398="Rehired",IF(BG398&gt;0,$U398))))))))*'Actual Allocation Calc'!$AO$99)))</f>
        <v/>
      </c>
      <c r="AG398" s="210" t="str">
        <f>IF($B398="","",IF('Actual Allocation Calc'!$AP$78="A",
IF($P398="Employed",$U398/7*BK398,
IF(AND($P398="Terminated"),($U398/7*AX398),
IF(AND($P398="Furloughed"),($U398/7*AX398)+($U398/7*BH398),
IF(AND($P398="Rehired"),($U398/7*BH398),
IF(AND($P398="Terminated",AX398&gt;0),$U398,
IF($P398="Furloughed",IF(AX398&gt;0,$U398)+IF(BH398&gt;0,$U398),
IF($P398="Rehired",IF(BH398&gt;0,$U398)))))))),IF('Actual Allocation Calc'!$AP$78="C",'Actual Allocation Calc'!T398,'Actual Allocation Calc'!AC398+IF($P398="Employed",$U398/7*BK398,
IF(AND($P398="Terminated"),($U398/7*AX398),
IF(AND($P398="Furloughed"),($U398/7*AX398)+($U398/7*BH398),
IF(AND($P398="Rehired"),($U398/7*BH398),
IF(AND($P398="Terminated",AX398&gt;0),$U398,
IF($P398="Furloughed",IF(AX398&gt;0,$U398)+IF(BH398&gt;0,$U398),
IF($P398="Rehired",IF(BH398&gt;0,$U398))))))))*'Actual Allocation Calc'!$AP$99)))</f>
        <v/>
      </c>
      <c r="AH398" s="536"/>
      <c r="AI398" s="82">
        <f t="shared" si="129"/>
        <v>0</v>
      </c>
      <c r="AJ398" s="210">
        <f t="shared" si="111"/>
        <v>0</v>
      </c>
      <c r="AK398" s="397" t="str">
        <f t="shared" si="112"/>
        <v/>
      </c>
      <c r="AM398" s="122"/>
      <c r="AO398" s="214" t="str">
        <f>IFERROR(IF($V398="","",VLOOKUP(V398,'Calendar Calcs'!$B$2:$E1365,4,FALSE)),0)</f>
        <v/>
      </c>
      <c r="AP398" s="69" t="str">
        <f>IF($AO398="","", IF($AO398&lt;AP$23,0,IF($AO398&gt;AP$23,COUNTIFS('Calendar Calcs'!$E$2:$E1365,AP$23),COUNTIFS('Calendar Calcs'!$E$2:$E1365,AP$23,'Calendar Calcs'!$D$2:$D1365,"&lt;="&amp;WEEKDAY($V398)))))</f>
        <v/>
      </c>
      <c r="AQ398" s="69" t="str">
        <f>IF($AO398="","", IF($AO398&lt;AQ$23,0,IF($AO398&gt;AQ$23,COUNTIFS('Calendar Calcs'!$E$2:$E1365,AQ$23),COUNTIFS('Calendar Calcs'!$E$2:$E1365,AQ$23,'Calendar Calcs'!$D$2:$D1365,"&lt;="&amp;WEEKDAY($V398)))))</f>
        <v/>
      </c>
      <c r="AR398" s="69" t="str">
        <f>IF($AO398="","", IF($AO398&lt;AR$23,0,IF($AO398&gt;AR$23,COUNTIFS('Calendar Calcs'!$E$2:$E1365,AR$23),COUNTIFS('Calendar Calcs'!$E$2:$E1365,AR$23,'Calendar Calcs'!$D$2:$D1365,"&lt;="&amp;WEEKDAY($V398)))))</f>
        <v/>
      </c>
      <c r="AS398" s="69" t="str">
        <f>IF($AO398="","", IF($AO398&lt;AS$23,0,IF($AO398&gt;AS$23,COUNTIFS('Calendar Calcs'!$E$2:$E1365,AS$23),COUNTIFS('Calendar Calcs'!$E$2:$E1365,AS$23,'Calendar Calcs'!$D$2:$D1365,"&lt;="&amp;WEEKDAY($V398)))))</f>
        <v/>
      </c>
      <c r="AT398" s="69" t="str">
        <f>IF($AO398="","", IF($AO398&lt;AT$23,0,IF($AO398&gt;AT$23,COUNTIFS('Calendar Calcs'!$E$2:$E1365,AT$23),COUNTIFS('Calendar Calcs'!$E$2:$E1365,AT$23,'Calendar Calcs'!$D$2:$D1365,"&lt;="&amp;WEEKDAY($V398)))))</f>
        <v/>
      </c>
      <c r="AU398" s="69" t="str">
        <f>IF($AO398="","", IF($AO398&lt;AU$23,0,IF($AO398&gt;AU$23,COUNTIFS('Calendar Calcs'!$E$2:$E1365,AU$23),COUNTIFS('Calendar Calcs'!$E$2:$E1365,AU$23,'Calendar Calcs'!$D$2:$D1365,"&lt;="&amp;WEEKDAY($V398)))))</f>
        <v/>
      </c>
      <c r="AV398" s="69" t="str">
        <f>IF($AO398="","", IF($AO398&lt;AV$23,0,IF($AO398&gt;AV$23,COUNTIFS('Calendar Calcs'!$E$2:$E1365,AV$23),COUNTIFS('Calendar Calcs'!$E$2:$E1365,AV$23,'Calendar Calcs'!$D$2:$D1365,"&lt;="&amp;WEEKDAY($V398)))))</f>
        <v/>
      </c>
      <c r="AW398" s="69" t="str">
        <f>IF($AO398="","", IF($AO398&lt;AW$23,0,IF($AO398&gt;AW$23,COUNTIFS('Calendar Calcs'!$E$2:$E1365,AW$23),COUNTIFS('Calendar Calcs'!$E$2:$E1365,AW$23,'Calendar Calcs'!$D$2:$D1365,"&lt;="&amp;WEEKDAY($V398)))))</f>
        <v/>
      </c>
      <c r="AX398" s="69" t="str">
        <f>IF($AO398="","", IF($AO398&lt;AX$23,0,IF($AO398&gt;AX$23,COUNTIFS('Calendar Calcs'!$E$2:$E1365,AX$23),COUNTIFS('Calendar Calcs'!$E$2:$E1365,AX$23,'Calendar Calcs'!$D$2:$D1365,"&lt;="&amp;WEEKDAY($V398)))))</f>
        <v/>
      </c>
      <c r="AY398" s="69" t="str">
        <f>IF($W398="","",VLOOKUP($W398,'Calendar Calcs'!$B$2:$E1365,4,FALSE))</f>
        <v/>
      </c>
      <c r="AZ398" s="69" t="str">
        <f>IF($AY398="","",IF($AY398&gt;AZ$23,0,IF($AY398&lt;AZ$23,COUNTIFS('Calendar Calcs'!$E$2:$E1365,AZ$23),COUNTIFS('Calendar Calcs'!$E$2:$E1365,AZ$23,'Calendar Calcs'!$D$2:$D1365,"&gt;="&amp;WEEKDAY($W398)))))</f>
        <v/>
      </c>
      <c r="BA398" s="69" t="str">
        <f>IF($AY398="","",IF($AY398&gt;BA$23,0,IF($AY398&lt;BA$23,COUNTIFS('Calendar Calcs'!$E$2:$E1365,BA$23),COUNTIFS('Calendar Calcs'!$E$2:$E1365,BA$23,'Calendar Calcs'!$D$2:$D1365,"&gt;="&amp;WEEKDAY($W398)))))</f>
        <v/>
      </c>
      <c r="BB398" s="69" t="str">
        <f>IF($AY398="","",IF($AY398&gt;BB$23,0,IF($AY398&lt;BB$23,COUNTIFS('Calendar Calcs'!$E$2:$E1365,BB$23),COUNTIFS('Calendar Calcs'!$E$2:$E1365,BB$23,'Calendar Calcs'!$D$2:$D1365,"&gt;="&amp;WEEKDAY($W398)))))</f>
        <v/>
      </c>
      <c r="BC398" s="69" t="str">
        <f>IF($AY398="","",IF($AY398&gt;BC$23,0,IF($AY398&lt;BC$23,COUNTIFS('Calendar Calcs'!$E$2:$E1365,BC$23),COUNTIFS('Calendar Calcs'!$E$2:$E1365,BC$23,'Calendar Calcs'!$D$2:$D1365,"&gt;="&amp;WEEKDAY($W398)))))</f>
        <v/>
      </c>
      <c r="BD398" s="69" t="str">
        <f>IF($AY398="","",IF($AY398&gt;BD$23,0,IF($AY398&lt;BD$23,COUNTIFS('Calendar Calcs'!$E$2:$E1365,BD$23),COUNTIFS('Calendar Calcs'!$E$2:$E1365,BD$23,'Calendar Calcs'!$D$2:$D1365,"&gt;="&amp;WEEKDAY($W398)))))</f>
        <v/>
      </c>
      <c r="BE398" s="69" t="str">
        <f>IF($AY398="","",IF($AY398&gt;BE$23,0,IF($AY398&lt;BE$23,COUNTIFS('Calendar Calcs'!$E$2:$E1365,BE$23),COUNTIFS('Calendar Calcs'!$E$2:$E1365,BE$23,'Calendar Calcs'!$D$2:$D1365,"&gt;="&amp;WEEKDAY($W398)))))</f>
        <v/>
      </c>
      <c r="BF398" s="69" t="str">
        <f>IF($AY398="","",IF($AY398&gt;BF$23,0,IF($AY398&lt;BF$23,COUNTIFS('Calendar Calcs'!$E$2:$E1365,BF$23),COUNTIFS('Calendar Calcs'!$E$2:$E1365,BF$23,'Calendar Calcs'!$D$2:$D1365,"&gt;="&amp;WEEKDAY($W398)))))</f>
        <v/>
      </c>
      <c r="BG398" s="69" t="str">
        <f>IF($AY398="","",IF($AY398&gt;BG$23,0,IF($AY398&lt;BG$23,COUNTIFS('Calendar Calcs'!$E$2:$E1365,BG$23),COUNTIFS('Calendar Calcs'!$E$2:$E1365,BG$23,'Calendar Calcs'!$D$2:$D1365,"&gt;="&amp;WEEKDAY($W398)))))</f>
        <v/>
      </c>
      <c r="BH398" s="69">
        <f t="shared" si="113"/>
        <v>6</v>
      </c>
      <c r="BI398" s="69">
        <f>IF(Cover!$E$43="","",VLOOKUP(Cover!$E$43,'Calendar Calcs'!$B$2:$E1365,4,FALSE))</f>
        <v>1</v>
      </c>
      <c r="BJ398" s="69">
        <f>IF($BI398="","", IF($BI398&lt;BJ$23,0,IF($BI398&gt;=BJ$23,COUNTIFS('Calendar Calcs'!$E$2:$E1365,BJ$23),COUNTIFS('Calendar Calcs'!$E$2:$E1365,BJ$23,'Calendar Calcs'!$D$2:$D1365,"&lt;="&amp;WEEKDAY($V398)))))</f>
        <v>1</v>
      </c>
      <c r="BK398" s="69">
        <f t="shared" si="110"/>
        <v>6</v>
      </c>
      <c r="BN398" s="69" t="str">
        <f>IF(T398&gt;0,"FTE",IF(Cover!$E$47="Weekly",IF(S398&gt;29.75,"FTE","PTE"),IF(S398&gt;59.75,"FTE","PTE")))</f>
        <v>PTE</v>
      </c>
      <c r="BO398" s="69">
        <f>IF(BN398="FTE",30,IF(Cover!$E$47="Weekly",'STEP 2 EE Data'!S398,'STEP 2 EE Data'!S398/2))</f>
        <v>0</v>
      </c>
      <c r="BP398" s="209">
        <f t="shared" si="114"/>
        <v>0</v>
      </c>
      <c r="BQ398" s="209">
        <f t="shared" si="115"/>
        <v>0</v>
      </c>
      <c r="BR398" s="209">
        <f t="shared" si="116"/>
        <v>0</v>
      </c>
      <c r="BS398" s="209">
        <f t="shared" si="117"/>
        <v>0</v>
      </c>
      <c r="BT398" s="209">
        <f t="shared" si="118"/>
        <v>0</v>
      </c>
      <c r="BU398" s="209">
        <f t="shared" si="119"/>
        <v>0</v>
      </c>
      <c r="BV398" s="209">
        <f t="shared" si="120"/>
        <v>0</v>
      </c>
      <c r="BW398" s="209">
        <f t="shared" si="121"/>
        <v>0</v>
      </c>
      <c r="BX398" s="209">
        <f t="shared" si="122"/>
        <v>0</v>
      </c>
      <c r="CC398" s="210" t="str">
        <f>IF(B398="","",IF(C398="",IF(Cover!$E$47="Weekly",'STEP 3 EE Comp'!BI403*8,'STEP 3 EE Comp'!BI403*4),IF(Cover!$E$47="Weekly",'STEP 3 EE Comp'!BI403,'STEP 3 EE Comp'!BI403)))</f>
        <v/>
      </c>
      <c r="CD398" s="82" t="str">
        <f t="shared" si="123"/>
        <v/>
      </c>
      <c r="CE398" s="417">
        <f t="shared" si="124"/>
        <v>1</v>
      </c>
      <c r="CF398" s="82" t="str">
        <f t="shared" si="125"/>
        <v>Good</v>
      </c>
      <c r="CG398" s="82">
        <f t="shared" si="126"/>
        <v>0</v>
      </c>
      <c r="CH398" s="234">
        <f t="shared" si="127"/>
        <v>0</v>
      </c>
    </row>
    <row r="399" spans="1:86" s="69" customFormat="1" x14ac:dyDescent="0.3">
      <c r="A399" s="555"/>
      <c r="B399" s="52"/>
      <c r="C399" s="52"/>
      <c r="D399" s="52"/>
      <c r="E399" s="52"/>
      <c r="F399" s="507"/>
      <c r="G399" s="210">
        <f t="shared" si="128"/>
        <v>0</v>
      </c>
      <c r="H399" s="82">
        <f t="shared" si="109"/>
        <v>0</v>
      </c>
      <c r="I399" s="211"/>
      <c r="J399" s="441" t="s">
        <v>21</v>
      </c>
      <c r="K399" s="441" t="s">
        <v>21</v>
      </c>
      <c r="L399" s="441" t="s">
        <v>21</v>
      </c>
      <c r="M399" s="441" t="s">
        <v>21</v>
      </c>
      <c r="N399" s="568" t="s">
        <v>21</v>
      </c>
      <c r="O399" s="211"/>
      <c r="P399" s="212" t="str">
        <f>IF(B399="","",
IF(AND(V399="",W399="",B399&lt;&gt;""),"Employed",
IF(AND(V399&lt;&gt;"",W399="",B399&lt;&gt;""),"Terminated",
IF(AND(V399&lt;&gt;"",W399&lt;&gt;"",B399&lt;&gt;""),IF(W399&lt;Cover!$E$43,"Employed","Furloughed"),
IF(AND(V399="",W399&lt;&gt;"",B399&lt;&gt;""),IF(W399&lt;Cover!$E$43,"Employed","Rehired"))))))</f>
        <v/>
      </c>
      <c r="Q399" s="211"/>
      <c r="R399" s="536"/>
      <c r="S399" s="563"/>
      <c r="T399" s="536"/>
      <c r="U399" s="82">
        <f>IF(Cover!$E$47="Weekly",IF(T399&gt;0,T399,R399*S399),IF(T399&gt;0,T399,R399*S399)/2)</f>
        <v>0</v>
      </c>
      <c r="V399" s="564"/>
      <c r="W399" s="564"/>
      <c r="Y399" s="213" t="str">
        <f>IF($B399="","",IF('Actual Allocation Calc'!$AH$78="A",
IF($P399="Employed",$U399/7*BJ399,
IF(AND($P399="Terminated"),($U399/7*AP399),
IF(AND($P399="Furloughed"),($U399/7*AP399)+($U399/7*AZ399),
IF(AND($P399="Rehired"),($U399/7*AZ399),
IF(AND($P399="Terminated",AP399&gt;0),$U399,
IF($P399="Furloughed",IF(AP399&gt;0,$U399)+IF(AZ399&gt;0,$U399),
IF($P399="Rehired",IF(AZ399&gt;0,$U399)))))))),IF('Actual Allocation Calc'!$AH$78="C",'Actual Allocation Calc'!L399,'Actual Allocation Calc'!U399+IF($P399="Employed",$U399/7*BJ399,
IF(AND($P399="Terminated"),($U399/7*AP399),
IF(AND($P399="Furloughed"),($U399/7*AP399)+($U399/7*AZ399),
IF(AND($P399="Rehired"),($U399/7*AZ399),
IF(AND($P399="Terminated",AP399&gt;0),$U399,
IF($P399="Furloughed",IF(AP399&gt;0,$U399)+IF(AZ399&gt;0,$U399),
IF($P399="Rehired",IF(AZ399&gt;0,$U399))))))))*'Actual Allocation Calc'!$AH$99)))</f>
        <v/>
      </c>
      <c r="Z399" s="210" t="str">
        <f>IF($B399="","",IF('Actual Allocation Calc'!$AI$78="A",
IF($P399="Employed",$U399,
IF(AND($P399="Terminated"),($U399/7*AQ399),
IF(AND($P399="Furloughed"),($U399/7*AQ399)+($U399/7*BA399),
IF(AND($P399="Rehired"),($U399/7*BA399),
IF(AND($P399="Terminated",AQ399&gt;0),$U399,
IF($P399="Furloughed",IF(AQ399&gt;0,$U399)+IF(BA399&gt;0,$U399),
IF($P399="Rehired",IF(BA399&gt;0,$U399)))))))),IF('Actual Allocation Calc'!$AI$78="C",'Actual Allocation Calc'!M399,'Actual Allocation Calc'!V399+IF($P399="Employed",$U399,
IF(AND($P399="Terminated"),($U399/7*AQ399),
IF(AND($P399="Furloughed"),($U399/7*AQ399)+($U399/7*BA399),
IF(AND($P399="Rehired"),($U399/7*BA399),
IF(AND($P399="Terminated",AQ399&gt;0),$U399,
IF($P399="Furloughed",IF(AQ399&gt;0,$U399)+IF(BA399&gt;0,$U399),
IF($P399="Rehired",IF(BA399&gt;0,$U399))))))))*'Actual Allocation Calc'!$AI$99)))</f>
        <v/>
      </c>
      <c r="AA399" s="210" t="str">
        <f>IF($B399="","",IF('Actual Allocation Calc'!$AJ$78="A",
IF($P399="Employed",$U399,
IF(AND($P399="Terminated"),($U399/7*AR399),
IF(AND($P399="Furloughed"),($U399/7*AR399)+($U399/7*BB399),
IF(AND($P399="Rehired"),($U399/7*BB399),
IF(AND($P399="Terminated",AR399&gt;0),$U399,
IF($P399="Furloughed",IF(AR399&gt;0,$U399)+IF(BB399&gt;0,$U399),
IF($P399="Rehired",IF(BB399&gt;0,$U399)))))))),IF('Actual Allocation Calc'!$AJ$78="C",'Actual Allocation Calc'!N399,'Actual Allocation Calc'!W399+IF($P399="Employed",$U399,
IF(AND($P399="Terminated"),($U399/7*AR399),
IF(AND($P399="Furloughed"),($U399/7*AR399)+($U399/7*BB399),
IF(AND($P399="Rehired"),($U399/7*BB399),
IF(AND($P399="Terminated",AR399&gt;0),$U399,
IF($P399="Furloughed",IF(AR399&gt;0,$U399)+IF(BB399&gt;0,$U399),
IF($P399="Rehired",IF(BB399&gt;0,$U399))))))))*'Actual Allocation Calc'!$AJ$99)))</f>
        <v/>
      </c>
      <c r="AB399" s="210" t="str">
        <f>IF($B399="","",IF('Actual Allocation Calc'!$AK$78="A",
IF($P399="Employed",$U399,
IF(AND($P399="Terminated"),($U399/7*AS399),
IF(AND($P399="Furloughed"),($U399/7*AS399)+($U399/7*BC399),
IF(AND($P399="Rehired"),($U399/7*BC399),
IF(AND($P399="Terminated",AS399&gt;0),$U399,
IF($P399="Furloughed",IF(AS399&gt;0,$U399)+IF(BC399&gt;0,$U399),
IF($P399="Rehired",IF(BC399&gt;0,$U399)))))))),IF('Actual Allocation Calc'!$AK$78="C",'Actual Allocation Calc'!O399,'Actual Allocation Calc'!X399+IF($P399="Employed",$U399,
IF(AND($P399="Terminated"),($U399/7*AS399),
IF(AND($P399="Furloughed"),($U399/7*AS399)+($U399/7*BC399),
IF(AND($P399="Rehired"),($U399/7*BC399),
IF(AND($P399="Terminated",AS399&gt;0),$U399,
IF($P399="Furloughed",IF(AS399&gt;0,$U399)+IF(BC399&gt;0,$U399),
IF($P399="Rehired",IF(BC399&gt;0,$U399))))))))*'Actual Allocation Calc'!$AK$99)))</f>
        <v/>
      </c>
      <c r="AC399" s="210" t="str">
        <f>IF($B399="","",IF('Actual Allocation Calc'!$AL$78="A",
IF($P399="Employed",$U399,
IF(AND($P399="Terminated"),($U399/7*AT399),
IF(AND($P399="Furloughed"),($U399/7*AT399)+($U399/7*BD399),
IF(AND($P399="Rehired"),($U399/7*BD399),
IF(AND($P399="Terminated",AT399&gt;0),$U399,
IF($P399="Furloughed",IF(AT399&gt;0,$U399)+IF(BD399&gt;0,$U399),
IF($P399="Rehired",IF(BD399&gt;0,$U399)))))))),IF('Actual Allocation Calc'!$AL$78="C",'Actual Allocation Calc'!P399,'Actual Allocation Calc'!Y399+IF($P399="Employed",$U399,
IF(AND($P399="Terminated"),($U399/7*AT399),
IF(AND($P399="Furloughed"),($U399/7*AT399)+($U399/7*BD399),
IF(AND($P399="Rehired"),($U399/7*BD399),
IF(AND($P399="Terminated",AT399&gt;0),$U399,
IF($P399="Furloughed",IF(AT399&gt;0,$U399)+IF(BD399&gt;0,$U399),
IF($P399="Rehired",IF(BD399&gt;0,$U399))))))))*'Actual Allocation Calc'!$AL$99)))</f>
        <v/>
      </c>
      <c r="AD399" s="210" t="str">
        <f>IF($B399="","",IF('Actual Allocation Calc'!$AM$78="A",
IF($P399="Employed",$U399,
IF(AND($P399="Terminated"),($U399/7*AU399),
IF(AND($P399="Furloughed"),($U399/7*AU399)+($U399/7*BE399),
IF(AND($P399="Rehired"),($U399/7*BE399),
IF(AND($P399="Terminated",AU399&gt;0),$U399,
IF($P399="Furloughed",IF(AU399&gt;0,$U399)+IF(BE399&gt;0,$U399),
IF($P399="Rehired",IF(BE399&gt;0,$U399)))))))),IF('Actual Allocation Calc'!$AM$78="C",'Actual Allocation Calc'!Q399,'Actual Allocation Calc'!Z399+IF($P399="Employed",$U399,
IF(AND($P399="Terminated"),($U399/7*AU399),
IF(AND($P399="Furloughed"),($U399/7*AU399)+($U399/7*BE399),
IF(AND($P399="Rehired"),($U399/7*BE399),
IF(AND($P399="Terminated",AU399&gt;0),$U399,
IF($P399="Furloughed",IF(AU399&gt;0,$U399)+IF(BE399&gt;0,$U399),
IF($P399="Rehired",IF(BE399&gt;0,$U399))))))))*'Actual Allocation Calc'!$AM$99)))</f>
        <v/>
      </c>
      <c r="AE399" s="210" t="str">
        <f>IF($B399="","",IF('Actual Allocation Calc'!$AN$78="A",
IF($P399="Employed",$U399,
IF(AND($P399="Terminated"),($U399/7*AV399),
IF(AND($P399="Furloughed"),($U399/7*AV399)+($U399/7*BF399),
IF(AND($P399="Rehired"),($U399/7*BF399),
IF(AND($P399="Terminated",AV399&gt;0),$U399,
IF($P399="Furloughed",IF(AV399&gt;0,$U399)+IF(BF399&gt;0,$U399),
IF($P399="Rehired",IF(BF399&gt;0,$U399)))))))),IF('Actual Allocation Calc'!$AN$78="C",'Actual Allocation Calc'!R399,'Actual Allocation Calc'!AA399+IF($P399="Employed",$U399,
IF(AND($P399="Terminated"),($U399/7*AV399),
IF(AND($P399="Furloughed"),($U399/7*AV399)+($U399/7*BF399),
IF(AND($P399="Rehired"),($U399/7*BF399),
IF(AND($P399="Terminated",AV399&gt;0),$U399,
IF($P399="Furloughed",IF(AV399&gt;0,$U399)+IF(BF399&gt;0,$U399),
IF($P399="Rehired",IF(BF399&gt;0,$U399))))))))*'Actual Allocation Calc'!$AN$99)))</f>
        <v/>
      </c>
      <c r="AF399" s="210" t="str">
        <f>IF($B399="","",IF('Actual Allocation Calc'!$AO$78="A",
IF($P399="Employed",$U399,
IF(AND($P399="Terminated"),($U399/7*AW399),
IF(AND($P399="Furloughed"),($U399/7*AW399)+($U399/7*BG399),
IF(AND($P399="Rehired"),($U399/7*BG399),
IF(AND($P399="Terminated",AW399&gt;0),$U399,
IF($P399="Furloughed",IF(AW399&gt;0,$U399)+IF(BG399&gt;0,$U399),
IF($P399="Rehired",IF(BG399&gt;0,$U399)))))))),IF('Actual Allocation Calc'!$AO$78="C",'Actual Allocation Calc'!S399,'Actual Allocation Calc'!AB399+IF($P399="Employed",$U399,
IF(AND($P399="Terminated"),($U399/7*AW399),
IF(AND($P399="Furloughed"),($U399/7*AW399)+($U399/7*BG399),
IF(AND($P399="Rehired"),($U399/7*BG399),
IF(AND($P399="Terminated",AW399&gt;0),$U399,
IF($P399="Furloughed",IF(AW399&gt;0,$U399)+IF(BG399&gt;0,$U399),
IF($P399="Rehired",IF(BG399&gt;0,$U399))))))))*'Actual Allocation Calc'!$AO$99)))</f>
        <v/>
      </c>
      <c r="AG399" s="210" t="str">
        <f>IF($B399="","",IF('Actual Allocation Calc'!$AP$78="A",
IF($P399="Employed",$U399/7*BK399,
IF(AND($P399="Terminated"),($U399/7*AX399),
IF(AND($P399="Furloughed"),($U399/7*AX399)+($U399/7*BH399),
IF(AND($P399="Rehired"),($U399/7*BH399),
IF(AND($P399="Terminated",AX399&gt;0),$U399,
IF($P399="Furloughed",IF(AX399&gt;0,$U399)+IF(BH399&gt;0,$U399),
IF($P399="Rehired",IF(BH399&gt;0,$U399)))))))),IF('Actual Allocation Calc'!$AP$78="C",'Actual Allocation Calc'!T399,'Actual Allocation Calc'!AC399+IF($P399="Employed",$U399/7*BK399,
IF(AND($P399="Terminated"),($U399/7*AX399),
IF(AND($P399="Furloughed"),($U399/7*AX399)+($U399/7*BH399),
IF(AND($P399="Rehired"),($U399/7*BH399),
IF(AND($P399="Terminated",AX399&gt;0),$U399,
IF($P399="Furloughed",IF(AX399&gt;0,$U399)+IF(BH399&gt;0,$U399),
IF($P399="Rehired",IF(BH399&gt;0,$U399))))))))*'Actual Allocation Calc'!$AP$99)))</f>
        <v/>
      </c>
      <c r="AH399" s="536"/>
      <c r="AI399" s="82">
        <f t="shared" si="129"/>
        <v>0</v>
      </c>
      <c r="AJ399" s="210">
        <f t="shared" si="111"/>
        <v>0</v>
      </c>
      <c r="AK399" s="397" t="str">
        <f t="shared" si="112"/>
        <v/>
      </c>
      <c r="AM399" s="122"/>
      <c r="AO399" s="214" t="str">
        <f>IFERROR(IF($V399="","",VLOOKUP(V399,'Calendar Calcs'!$B$2:$E1366,4,FALSE)),0)</f>
        <v/>
      </c>
      <c r="AP399" s="69" t="str">
        <f>IF($AO399="","", IF($AO399&lt;AP$23,0,IF($AO399&gt;AP$23,COUNTIFS('Calendar Calcs'!$E$2:$E1366,AP$23),COUNTIFS('Calendar Calcs'!$E$2:$E1366,AP$23,'Calendar Calcs'!$D$2:$D1366,"&lt;="&amp;WEEKDAY($V399)))))</f>
        <v/>
      </c>
      <c r="AQ399" s="69" t="str">
        <f>IF($AO399="","", IF($AO399&lt;AQ$23,0,IF($AO399&gt;AQ$23,COUNTIFS('Calendar Calcs'!$E$2:$E1366,AQ$23),COUNTIFS('Calendar Calcs'!$E$2:$E1366,AQ$23,'Calendar Calcs'!$D$2:$D1366,"&lt;="&amp;WEEKDAY($V399)))))</f>
        <v/>
      </c>
      <c r="AR399" s="69" t="str">
        <f>IF($AO399="","", IF($AO399&lt;AR$23,0,IF($AO399&gt;AR$23,COUNTIFS('Calendar Calcs'!$E$2:$E1366,AR$23),COUNTIFS('Calendar Calcs'!$E$2:$E1366,AR$23,'Calendar Calcs'!$D$2:$D1366,"&lt;="&amp;WEEKDAY($V399)))))</f>
        <v/>
      </c>
      <c r="AS399" s="69" t="str">
        <f>IF($AO399="","", IF($AO399&lt;AS$23,0,IF($AO399&gt;AS$23,COUNTIFS('Calendar Calcs'!$E$2:$E1366,AS$23),COUNTIFS('Calendar Calcs'!$E$2:$E1366,AS$23,'Calendar Calcs'!$D$2:$D1366,"&lt;="&amp;WEEKDAY($V399)))))</f>
        <v/>
      </c>
      <c r="AT399" s="69" t="str">
        <f>IF($AO399="","", IF($AO399&lt;AT$23,0,IF($AO399&gt;AT$23,COUNTIFS('Calendar Calcs'!$E$2:$E1366,AT$23),COUNTIFS('Calendar Calcs'!$E$2:$E1366,AT$23,'Calendar Calcs'!$D$2:$D1366,"&lt;="&amp;WEEKDAY($V399)))))</f>
        <v/>
      </c>
      <c r="AU399" s="69" t="str">
        <f>IF($AO399="","", IF($AO399&lt;AU$23,0,IF($AO399&gt;AU$23,COUNTIFS('Calendar Calcs'!$E$2:$E1366,AU$23),COUNTIFS('Calendar Calcs'!$E$2:$E1366,AU$23,'Calendar Calcs'!$D$2:$D1366,"&lt;="&amp;WEEKDAY($V399)))))</f>
        <v/>
      </c>
      <c r="AV399" s="69" t="str">
        <f>IF($AO399="","", IF($AO399&lt;AV$23,0,IF($AO399&gt;AV$23,COUNTIFS('Calendar Calcs'!$E$2:$E1366,AV$23),COUNTIFS('Calendar Calcs'!$E$2:$E1366,AV$23,'Calendar Calcs'!$D$2:$D1366,"&lt;="&amp;WEEKDAY($V399)))))</f>
        <v/>
      </c>
      <c r="AW399" s="69" t="str">
        <f>IF($AO399="","", IF($AO399&lt;AW$23,0,IF($AO399&gt;AW$23,COUNTIFS('Calendar Calcs'!$E$2:$E1366,AW$23),COUNTIFS('Calendar Calcs'!$E$2:$E1366,AW$23,'Calendar Calcs'!$D$2:$D1366,"&lt;="&amp;WEEKDAY($V399)))))</f>
        <v/>
      </c>
      <c r="AX399" s="69" t="str">
        <f>IF($AO399="","", IF($AO399&lt;AX$23,0,IF($AO399&gt;AX$23,COUNTIFS('Calendar Calcs'!$E$2:$E1366,AX$23),COUNTIFS('Calendar Calcs'!$E$2:$E1366,AX$23,'Calendar Calcs'!$D$2:$D1366,"&lt;="&amp;WEEKDAY($V399)))))</f>
        <v/>
      </c>
      <c r="AY399" s="69" t="str">
        <f>IF($W399="","",VLOOKUP($W399,'Calendar Calcs'!$B$2:$E1366,4,FALSE))</f>
        <v/>
      </c>
      <c r="AZ399" s="69" t="str">
        <f>IF($AY399="","",IF($AY399&gt;AZ$23,0,IF($AY399&lt;AZ$23,COUNTIFS('Calendar Calcs'!$E$2:$E1366,AZ$23),COUNTIFS('Calendar Calcs'!$E$2:$E1366,AZ$23,'Calendar Calcs'!$D$2:$D1366,"&gt;="&amp;WEEKDAY($W399)))))</f>
        <v/>
      </c>
      <c r="BA399" s="69" t="str">
        <f>IF($AY399="","",IF($AY399&gt;BA$23,0,IF($AY399&lt;BA$23,COUNTIFS('Calendar Calcs'!$E$2:$E1366,BA$23),COUNTIFS('Calendar Calcs'!$E$2:$E1366,BA$23,'Calendar Calcs'!$D$2:$D1366,"&gt;="&amp;WEEKDAY($W399)))))</f>
        <v/>
      </c>
      <c r="BB399" s="69" t="str">
        <f>IF($AY399="","",IF($AY399&gt;BB$23,0,IF($AY399&lt;BB$23,COUNTIFS('Calendar Calcs'!$E$2:$E1366,BB$23),COUNTIFS('Calendar Calcs'!$E$2:$E1366,BB$23,'Calendar Calcs'!$D$2:$D1366,"&gt;="&amp;WEEKDAY($W399)))))</f>
        <v/>
      </c>
      <c r="BC399" s="69" t="str">
        <f>IF($AY399="","",IF($AY399&gt;BC$23,0,IF($AY399&lt;BC$23,COUNTIFS('Calendar Calcs'!$E$2:$E1366,BC$23),COUNTIFS('Calendar Calcs'!$E$2:$E1366,BC$23,'Calendar Calcs'!$D$2:$D1366,"&gt;="&amp;WEEKDAY($W399)))))</f>
        <v/>
      </c>
      <c r="BD399" s="69" t="str">
        <f>IF($AY399="","",IF($AY399&gt;BD$23,0,IF($AY399&lt;BD$23,COUNTIFS('Calendar Calcs'!$E$2:$E1366,BD$23),COUNTIFS('Calendar Calcs'!$E$2:$E1366,BD$23,'Calendar Calcs'!$D$2:$D1366,"&gt;="&amp;WEEKDAY($W399)))))</f>
        <v/>
      </c>
      <c r="BE399" s="69" t="str">
        <f>IF($AY399="","",IF($AY399&gt;BE$23,0,IF($AY399&lt;BE$23,COUNTIFS('Calendar Calcs'!$E$2:$E1366,BE$23),COUNTIFS('Calendar Calcs'!$E$2:$E1366,BE$23,'Calendar Calcs'!$D$2:$D1366,"&gt;="&amp;WEEKDAY($W399)))))</f>
        <v/>
      </c>
      <c r="BF399" s="69" t="str">
        <f>IF($AY399="","",IF($AY399&gt;BF$23,0,IF($AY399&lt;BF$23,COUNTIFS('Calendar Calcs'!$E$2:$E1366,BF$23),COUNTIFS('Calendar Calcs'!$E$2:$E1366,BF$23,'Calendar Calcs'!$D$2:$D1366,"&gt;="&amp;WEEKDAY($W399)))))</f>
        <v/>
      </c>
      <c r="BG399" s="69" t="str">
        <f>IF($AY399="","",IF($AY399&gt;BG$23,0,IF($AY399&lt;BG$23,COUNTIFS('Calendar Calcs'!$E$2:$E1366,BG$23),COUNTIFS('Calendar Calcs'!$E$2:$E1366,BG$23,'Calendar Calcs'!$D$2:$D1366,"&gt;="&amp;WEEKDAY($W399)))))</f>
        <v/>
      </c>
      <c r="BH399" s="69">
        <f t="shared" si="113"/>
        <v>6</v>
      </c>
      <c r="BI399" s="69">
        <f>IF(Cover!$E$43="","",VLOOKUP(Cover!$E$43,'Calendar Calcs'!$B$2:$E1366,4,FALSE))</f>
        <v>1</v>
      </c>
      <c r="BJ399" s="69">
        <f>IF($BI399="","", IF($BI399&lt;BJ$23,0,IF($BI399&gt;=BJ$23,COUNTIFS('Calendar Calcs'!$E$2:$E1366,BJ$23),COUNTIFS('Calendar Calcs'!$E$2:$E1366,BJ$23,'Calendar Calcs'!$D$2:$D1366,"&lt;="&amp;WEEKDAY($V399)))))</f>
        <v>1</v>
      </c>
      <c r="BK399" s="69">
        <f t="shared" si="110"/>
        <v>6</v>
      </c>
      <c r="BN399" s="69" t="str">
        <f>IF(T399&gt;0,"FTE",IF(Cover!$E$47="Weekly",IF(S399&gt;29.75,"FTE","PTE"),IF(S399&gt;59.75,"FTE","PTE")))</f>
        <v>PTE</v>
      </c>
      <c r="BO399" s="69">
        <f>IF(BN399="FTE",30,IF(Cover!$E$47="Weekly",'STEP 2 EE Data'!S399,'STEP 2 EE Data'!S399/2))</f>
        <v>0</v>
      </c>
      <c r="BP399" s="209">
        <f t="shared" si="114"/>
        <v>0</v>
      </c>
      <c r="BQ399" s="209">
        <f t="shared" si="115"/>
        <v>0</v>
      </c>
      <c r="BR399" s="209">
        <f t="shared" si="116"/>
        <v>0</v>
      </c>
      <c r="BS399" s="209">
        <f t="shared" si="117"/>
        <v>0</v>
      </c>
      <c r="BT399" s="209">
        <f t="shared" si="118"/>
        <v>0</v>
      </c>
      <c r="BU399" s="209">
        <f t="shared" si="119"/>
        <v>0</v>
      </c>
      <c r="BV399" s="209">
        <f t="shared" si="120"/>
        <v>0</v>
      </c>
      <c r="BW399" s="209">
        <f t="shared" si="121"/>
        <v>0</v>
      </c>
      <c r="BX399" s="209">
        <f t="shared" si="122"/>
        <v>0</v>
      </c>
      <c r="CC399" s="210" t="str">
        <f>IF(B399="","",IF(C399="",IF(Cover!$E$47="Weekly",'STEP 3 EE Comp'!BI404*8,'STEP 3 EE Comp'!BI404*4),IF(Cover!$E$47="Weekly",'STEP 3 EE Comp'!BI404,'STEP 3 EE Comp'!BI404)))</f>
        <v/>
      </c>
      <c r="CD399" s="82" t="str">
        <f t="shared" si="123"/>
        <v/>
      </c>
      <c r="CE399" s="417">
        <f t="shared" si="124"/>
        <v>1</v>
      </c>
      <c r="CF399" s="82" t="str">
        <f t="shared" si="125"/>
        <v>Good</v>
      </c>
      <c r="CG399" s="82">
        <f t="shared" si="126"/>
        <v>0</v>
      </c>
      <c r="CH399" s="234">
        <f t="shared" si="127"/>
        <v>0</v>
      </c>
    </row>
    <row r="400" spans="1:86" s="69" customFormat="1" x14ac:dyDescent="0.3">
      <c r="A400" s="555"/>
      <c r="B400" s="52"/>
      <c r="C400" s="52"/>
      <c r="D400" s="52"/>
      <c r="E400" s="52"/>
      <c r="F400" s="507"/>
      <c r="G400" s="210">
        <f t="shared" si="128"/>
        <v>0</v>
      </c>
      <c r="H400" s="82">
        <f t="shared" si="109"/>
        <v>0</v>
      </c>
      <c r="I400" s="211"/>
      <c r="J400" s="441" t="s">
        <v>21</v>
      </c>
      <c r="K400" s="441" t="s">
        <v>21</v>
      </c>
      <c r="L400" s="441" t="s">
        <v>21</v>
      </c>
      <c r="M400" s="441" t="s">
        <v>21</v>
      </c>
      <c r="N400" s="568" t="s">
        <v>21</v>
      </c>
      <c r="O400" s="211"/>
      <c r="P400" s="212" t="str">
        <f>IF(B400="","",
IF(AND(V400="",W400="",B400&lt;&gt;""),"Employed",
IF(AND(V400&lt;&gt;"",W400="",B400&lt;&gt;""),"Terminated",
IF(AND(V400&lt;&gt;"",W400&lt;&gt;"",B400&lt;&gt;""),IF(W400&lt;Cover!$E$43,"Employed","Furloughed"),
IF(AND(V400="",W400&lt;&gt;"",B400&lt;&gt;""),IF(W400&lt;Cover!$E$43,"Employed","Rehired"))))))</f>
        <v/>
      </c>
      <c r="Q400" s="211"/>
      <c r="R400" s="536"/>
      <c r="S400" s="563"/>
      <c r="T400" s="536"/>
      <c r="U400" s="82">
        <f>IF(Cover!$E$47="Weekly",IF(T400&gt;0,T400,R400*S400),IF(T400&gt;0,T400,R400*S400)/2)</f>
        <v>0</v>
      </c>
      <c r="V400" s="564"/>
      <c r="W400" s="564"/>
      <c r="Y400" s="213" t="str">
        <f>IF($B400="","",IF('Actual Allocation Calc'!$AH$78="A",
IF($P400="Employed",$U400/7*BJ400,
IF(AND($P400="Terminated"),($U400/7*AP400),
IF(AND($P400="Furloughed"),($U400/7*AP400)+($U400/7*AZ400),
IF(AND($P400="Rehired"),($U400/7*AZ400),
IF(AND($P400="Terminated",AP400&gt;0),$U400,
IF($P400="Furloughed",IF(AP400&gt;0,$U400)+IF(AZ400&gt;0,$U400),
IF($P400="Rehired",IF(AZ400&gt;0,$U400)))))))),IF('Actual Allocation Calc'!$AH$78="C",'Actual Allocation Calc'!L400,'Actual Allocation Calc'!U400+IF($P400="Employed",$U400/7*BJ400,
IF(AND($P400="Terminated"),($U400/7*AP400),
IF(AND($P400="Furloughed"),($U400/7*AP400)+($U400/7*AZ400),
IF(AND($P400="Rehired"),($U400/7*AZ400),
IF(AND($P400="Terminated",AP400&gt;0),$U400,
IF($P400="Furloughed",IF(AP400&gt;0,$U400)+IF(AZ400&gt;0,$U400),
IF($P400="Rehired",IF(AZ400&gt;0,$U400))))))))*'Actual Allocation Calc'!$AH$99)))</f>
        <v/>
      </c>
      <c r="Z400" s="210" t="str">
        <f>IF($B400="","",IF('Actual Allocation Calc'!$AI$78="A",
IF($P400="Employed",$U400,
IF(AND($P400="Terminated"),($U400/7*AQ400),
IF(AND($P400="Furloughed"),($U400/7*AQ400)+($U400/7*BA400),
IF(AND($P400="Rehired"),($U400/7*BA400),
IF(AND($P400="Terminated",AQ400&gt;0),$U400,
IF($P400="Furloughed",IF(AQ400&gt;0,$U400)+IF(BA400&gt;0,$U400),
IF($P400="Rehired",IF(BA400&gt;0,$U400)))))))),IF('Actual Allocation Calc'!$AI$78="C",'Actual Allocation Calc'!M400,'Actual Allocation Calc'!V400+IF($P400="Employed",$U400,
IF(AND($P400="Terminated"),($U400/7*AQ400),
IF(AND($P400="Furloughed"),($U400/7*AQ400)+($U400/7*BA400),
IF(AND($P400="Rehired"),($U400/7*BA400),
IF(AND($P400="Terminated",AQ400&gt;0),$U400,
IF($P400="Furloughed",IF(AQ400&gt;0,$U400)+IF(BA400&gt;0,$U400),
IF($P400="Rehired",IF(BA400&gt;0,$U400))))))))*'Actual Allocation Calc'!$AI$99)))</f>
        <v/>
      </c>
      <c r="AA400" s="210" t="str">
        <f>IF($B400="","",IF('Actual Allocation Calc'!$AJ$78="A",
IF($P400="Employed",$U400,
IF(AND($P400="Terminated"),($U400/7*AR400),
IF(AND($P400="Furloughed"),($U400/7*AR400)+($U400/7*BB400),
IF(AND($P400="Rehired"),($U400/7*BB400),
IF(AND($P400="Terminated",AR400&gt;0),$U400,
IF($P400="Furloughed",IF(AR400&gt;0,$U400)+IF(BB400&gt;0,$U400),
IF($P400="Rehired",IF(BB400&gt;0,$U400)))))))),IF('Actual Allocation Calc'!$AJ$78="C",'Actual Allocation Calc'!N400,'Actual Allocation Calc'!W400+IF($P400="Employed",$U400,
IF(AND($P400="Terminated"),($U400/7*AR400),
IF(AND($P400="Furloughed"),($U400/7*AR400)+($U400/7*BB400),
IF(AND($P400="Rehired"),($U400/7*BB400),
IF(AND($P400="Terminated",AR400&gt;0),$U400,
IF($P400="Furloughed",IF(AR400&gt;0,$U400)+IF(BB400&gt;0,$U400),
IF($P400="Rehired",IF(BB400&gt;0,$U400))))))))*'Actual Allocation Calc'!$AJ$99)))</f>
        <v/>
      </c>
      <c r="AB400" s="210" t="str">
        <f>IF($B400="","",IF('Actual Allocation Calc'!$AK$78="A",
IF($P400="Employed",$U400,
IF(AND($P400="Terminated"),($U400/7*AS400),
IF(AND($P400="Furloughed"),($U400/7*AS400)+($U400/7*BC400),
IF(AND($P400="Rehired"),($U400/7*BC400),
IF(AND($P400="Terminated",AS400&gt;0),$U400,
IF($P400="Furloughed",IF(AS400&gt;0,$U400)+IF(BC400&gt;0,$U400),
IF($P400="Rehired",IF(BC400&gt;0,$U400)))))))),IF('Actual Allocation Calc'!$AK$78="C",'Actual Allocation Calc'!O400,'Actual Allocation Calc'!X400+IF($P400="Employed",$U400,
IF(AND($P400="Terminated"),($U400/7*AS400),
IF(AND($P400="Furloughed"),($U400/7*AS400)+($U400/7*BC400),
IF(AND($P400="Rehired"),($U400/7*BC400),
IF(AND($P400="Terminated",AS400&gt;0),$U400,
IF($P400="Furloughed",IF(AS400&gt;0,$U400)+IF(BC400&gt;0,$U400),
IF($P400="Rehired",IF(BC400&gt;0,$U400))))))))*'Actual Allocation Calc'!$AK$99)))</f>
        <v/>
      </c>
      <c r="AC400" s="210" t="str">
        <f>IF($B400="","",IF('Actual Allocation Calc'!$AL$78="A",
IF($P400="Employed",$U400,
IF(AND($P400="Terminated"),($U400/7*AT400),
IF(AND($P400="Furloughed"),($U400/7*AT400)+($U400/7*BD400),
IF(AND($P400="Rehired"),($U400/7*BD400),
IF(AND($P400="Terminated",AT400&gt;0),$U400,
IF($P400="Furloughed",IF(AT400&gt;0,$U400)+IF(BD400&gt;0,$U400),
IF($P400="Rehired",IF(BD400&gt;0,$U400)))))))),IF('Actual Allocation Calc'!$AL$78="C",'Actual Allocation Calc'!P400,'Actual Allocation Calc'!Y400+IF($P400="Employed",$U400,
IF(AND($P400="Terminated"),($U400/7*AT400),
IF(AND($P400="Furloughed"),($U400/7*AT400)+($U400/7*BD400),
IF(AND($P400="Rehired"),($U400/7*BD400),
IF(AND($P400="Terminated",AT400&gt;0),$U400,
IF($P400="Furloughed",IF(AT400&gt;0,$U400)+IF(BD400&gt;0,$U400),
IF($P400="Rehired",IF(BD400&gt;0,$U400))))))))*'Actual Allocation Calc'!$AL$99)))</f>
        <v/>
      </c>
      <c r="AD400" s="210" t="str">
        <f>IF($B400="","",IF('Actual Allocation Calc'!$AM$78="A",
IF($P400="Employed",$U400,
IF(AND($P400="Terminated"),($U400/7*AU400),
IF(AND($P400="Furloughed"),($U400/7*AU400)+($U400/7*BE400),
IF(AND($P400="Rehired"),($U400/7*BE400),
IF(AND($P400="Terminated",AU400&gt;0),$U400,
IF($P400="Furloughed",IF(AU400&gt;0,$U400)+IF(BE400&gt;0,$U400),
IF($P400="Rehired",IF(BE400&gt;0,$U400)))))))),IF('Actual Allocation Calc'!$AM$78="C",'Actual Allocation Calc'!Q400,'Actual Allocation Calc'!Z400+IF($P400="Employed",$U400,
IF(AND($P400="Terminated"),($U400/7*AU400),
IF(AND($P400="Furloughed"),($U400/7*AU400)+($U400/7*BE400),
IF(AND($P400="Rehired"),($U400/7*BE400),
IF(AND($P400="Terminated",AU400&gt;0),$U400,
IF($P400="Furloughed",IF(AU400&gt;0,$U400)+IF(BE400&gt;0,$U400),
IF($P400="Rehired",IF(BE400&gt;0,$U400))))))))*'Actual Allocation Calc'!$AM$99)))</f>
        <v/>
      </c>
      <c r="AE400" s="210" t="str">
        <f>IF($B400="","",IF('Actual Allocation Calc'!$AN$78="A",
IF($P400="Employed",$U400,
IF(AND($P400="Terminated"),($U400/7*AV400),
IF(AND($P400="Furloughed"),($U400/7*AV400)+($U400/7*BF400),
IF(AND($P400="Rehired"),($U400/7*BF400),
IF(AND($P400="Terminated",AV400&gt;0),$U400,
IF($P400="Furloughed",IF(AV400&gt;0,$U400)+IF(BF400&gt;0,$U400),
IF($P400="Rehired",IF(BF400&gt;0,$U400)))))))),IF('Actual Allocation Calc'!$AN$78="C",'Actual Allocation Calc'!R400,'Actual Allocation Calc'!AA400+IF($P400="Employed",$U400,
IF(AND($P400="Terminated"),($U400/7*AV400),
IF(AND($P400="Furloughed"),($U400/7*AV400)+($U400/7*BF400),
IF(AND($P400="Rehired"),($U400/7*BF400),
IF(AND($P400="Terminated",AV400&gt;0),$U400,
IF($P400="Furloughed",IF(AV400&gt;0,$U400)+IF(BF400&gt;0,$U400),
IF($P400="Rehired",IF(BF400&gt;0,$U400))))))))*'Actual Allocation Calc'!$AN$99)))</f>
        <v/>
      </c>
      <c r="AF400" s="210" t="str">
        <f>IF($B400="","",IF('Actual Allocation Calc'!$AO$78="A",
IF($P400="Employed",$U400,
IF(AND($P400="Terminated"),($U400/7*AW400),
IF(AND($P400="Furloughed"),($U400/7*AW400)+($U400/7*BG400),
IF(AND($P400="Rehired"),($U400/7*BG400),
IF(AND($P400="Terminated",AW400&gt;0),$U400,
IF($P400="Furloughed",IF(AW400&gt;0,$U400)+IF(BG400&gt;0,$U400),
IF($P400="Rehired",IF(BG400&gt;0,$U400)))))))),IF('Actual Allocation Calc'!$AO$78="C",'Actual Allocation Calc'!S400,'Actual Allocation Calc'!AB400+IF($P400="Employed",$U400,
IF(AND($P400="Terminated"),($U400/7*AW400),
IF(AND($P400="Furloughed"),($U400/7*AW400)+($U400/7*BG400),
IF(AND($P400="Rehired"),($U400/7*BG400),
IF(AND($P400="Terminated",AW400&gt;0),$U400,
IF($P400="Furloughed",IF(AW400&gt;0,$U400)+IF(BG400&gt;0,$U400),
IF($P400="Rehired",IF(BG400&gt;0,$U400))))))))*'Actual Allocation Calc'!$AO$99)))</f>
        <v/>
      </c>
      <c r="AG400" s="210" t="str">
        <f>IF($B400="","",IF('Actual Allocation Calc'!$AP$78="A",
IF($P400="Employed",$U400/7*BK400,
IF(AND($P400="Terminated"),($U400/7*AX400),
IF(AND($P400="Furloughed"),($U400/7*AX400)+($U400/7*BH400),
IF(AND($P400="Rehired"),($U400/7*BH400),
IF(AND($P400="Terminated",AX400&gt;0),$U400,
IF($P400="Furloughed",IF(AX400&gt;0,$U400)+IF(BH400&gt;0,$U400),
IF($P400="Rehired",IF(BH400&gt;0,$U400)))))))),IF('Actual Allocation Calc'!$AP$78="C",'Actual Allocation Calc'!T400,'Actual Allocation Calc'!AC400+IF($P400="Employed",$U400/7*BK400,
IF(AND($P400="Terminated"),($U400/7*AX400),
IF(AND($P400="Furloughed"),($U400/7*AX400)+($U400/7*BH400),
IF(AND($P400="Rehired"),($U400/7*BH400),
IF(AND($P400="Terminated",AX400&gt;0),$U400,
IF($P400="Furloughed",IF(AX400&gt;0,$U400)+IF(BH400&gt;0,$U400),
IF($P400="Rehired",IF(BH400&gt;0,$U400))))))))*'Actual Allocation Calc'!$AP$99)))</f>
        <v/>
      </c>
      <c r="AH400" s="536"/>
      <c r="AI400" s="82">
        <f t="shared" si="129"/>
        <v>0</v>
      </c>
      <c r="AJ400" s="210">
        <f t="shared" si="111"/>
        <v>0</v>
      </c>
      <c r="AK400" s="397" t="str">
        <f t="shared" si="112"/>
        <v/>
      </c>
      <c r="AM400" s="122"/>
      <c r="AO400" s="214" t="str">
        <f>IFERROR(IF($V400="","",VLOOKUP(V400,'Calendar Calcs'!$B$2:$E1367,4,FALSE)),0)</f>
        <v/>
      </c>
      <c r="AP400" s="69" t="str">
        <f>IF($AO400="","", IF($AO400&lt;AP$23,0,IF($AO400&gt;AP$23,COUNTIFS('Calendar Calcs'!$E$2:$E1367,AP$23),COUNTIFS('Calendar Calcs'!$E$2:$E1367,AP$23,'Calendar Calcs'!$D$2:$D1367,"&lt;="&amp;WEEKDAY($V400)))))</f>
        <v/>
      </c>
      <c r="AQ400" s="69" t="str">
        <f>IF($AO400="","", IF($AO400&lt;AQ$23,0,IF($AO400&gt;AQ$23,COUNTIFS('Calendar Calcs'!$E$2:$E1367,AQ$23),COUNTIFS('Calendar Calcs'!$E$2:$E1367,AQ$23,'Calendar Calcs'!$D$2:$D1367,"&lt;="&amp;WEEKDAY($V400)))))</f>
        <v/>
      </c>
      <c r="AR400" s="69" t="str">
        <f>IF($AO400="","", IF($AO400&lt;AR$23,0,IF($AO400&gt;AR$23,COUNTIFS('Calendar Calcs'!$E$2:$E1367,AR$23),COUNTIFS('Calendar Calcs'!$E$2:$E1367,AR$23,'Calendar Calcs'!$D$2:$D1367,"&lt;="&amp;WEEKDAY($V400)))))</f>
        <v/>
      </c>
      <c r="AS400" s="69" t="str">
        <f>IF($AO400="","", IF($AO400&lt;AS$23,0,IF($AO400&gt;AS$23,COUNTIFS('Calendar Calcs'!$E$2:$E1367,AS$23),COUNTIFS('Calendar Calcs'!$E$2:$E1367,AS$23,'Calendar Calcs'!$D$2:$D1367,"&lt;="&amp;WEEKDAY($V400)))))</f>
        <v/>
      </c>
      <c r="AT400" s="69" t="str">
        <f>IF($AO400="","", IF($AO400&lt;AT$23,0,IF($AO400&gt;AT$23,COUNTIFS('Calendar Calcs'!$E$2:$E1367,AT$23),COUNTIFS('Calendar Calcs'!$E$2:$E1367,AT$23,'Calendar Calcs'!$D$2:$D1367,"&lt;="&amp;WEEKDAY($V400)))))</f>
        <v/>
      </c>
      <c r="AU400" s="69" t="str">
        <f>IF($AO400="","", IF($AO400&lt;AU$23,0,IF($AO400&gt;AU$23,COUNTIFS('Calendar Calcs'!$E$2:$E1367,AU$23),COUNTIFS('Calendar Calcs'!$E$2:$E1367,AU$23,'Calendar Calcs'!$D$2:$D1367,"&lt;="&amp;WEEKDAY($V400)))))</f>
        <v/>
      </c>
      <c r="AV400" s="69" t="str">
        <f>IF($AO400="","", IF($AO400&lt;AV$23,0,IF($AO400&gt;AV$23,COUNTIFS('Calendar Calcs'!$E$2:$E1367,AV$23),COUNTIFS('Calendar Calcs'!$E$2:$E1367,AV$23,'Calendar Calcs'!$D$2:$D1367,"&lt;="&amp;WEEKDAY($V400)))))</f>
        <v/>
      </c>
      <c r="AW400" s="69" t="str">
        <f>IF($AO400="","", IF($AO400&lt;AW$23,0,IF($AO400&gt;AW$23,COUNTIFS('Calendar Calcs'!$E$2:$E1367,AW$23),COUNTIFS('Calendar Calcs'!$E$2:$E1367,AW$23,'Calendar Calcs'!$D$2:$D1367,"&lt;="&amp;WEEKDAY($V400)))))</f>
        <v/>
      </c>
      <c r="AX400" s="69" t="str">
        <f>IF($AO400="","", IF($AO400&lt;AX$23,0,IF($AO400&gt;AX$23,COUNTIFS('Calendar Calcs'!$E$2:$E1367,AX$23),COUNTIFS('Calendar Calcs'!$E$2:$E1367,AX$23,'Calendar Calcs'!$D$2:$D1367,"&lt;="&amp;WEEKDAY($V400)))))</f>
        <v/>
      </c>
      <c r="AY400" s="69" t="str">
        <f>IF($W400="","",VLOOKUP($W400,'Calendar Calcs'!$B$2:$E1367,4,FALSE))</f>
        <v/>
      </c>
      <c r="AZ400" s="69" t="str">
        <f>IF($AY400="","",IF($AY400&gt;AZ$23,0,IF($AY400&lt;AZ$23,COUNTIFS('Calendar Calcs'!$E$2:$E1367,AZ$23),COUNTIFS('Calendar Calcs'!$E$2:$E1367,AZ$23,'Calendar Calcs'!$D$2:$D1367,"&gt;="&amp;WEEKDAY($W400)))))</f>
        <v/>
      </c>
      <c r="BA400" s="69" t="str">
        <f>IF($AY400="","",IF($AY400&gt;BA$23,0,IF($AY400&lt;BA$23,COUNTIFS('Calendar Calcs'!$E$2:$E1367,BA$23),COUNTIFS('Calendar Calcs'!$E$2:$E1367,BA$23,'Calendar Calcs'!$D$2:$D1367,"&gt;="&amp;WEEKDAY($W400)))))</f>
        <v/>
      </c>
      <c r="BB400" s="69" t="str">
        <f>IF($AY400="","",IF($AY400&gt;BB$23,0,IF($AY400&lt;BB$23,COUNTIFS('Calendar Calcs'!$E$2:$E1367,BB$23),COUNTIFS('Calendar Calcs'!$E$2:$E1367,BB$23,'Calendar Calcs'!$D$2:$D1367,"&gt;="&amp;WEEKDAY($W400)))))</f>
        <v/>
      </c>
      <c r="BC400" s="69" t="str">
        <f>IF($AY400="","",IF($AY400&gt;BC$23,0,IF($AY400&lt;BC$23,COUNTIFS('Calendar Calcs'!$E$2:$E1367,BC$23),COUNTIFS('Calendar Calcs'!$E$2:$E1367,BC$23,'Calendar Calcs'!$D$2:$D1367,"&gt;="&amp;WEEKDAY($W400)))))</f>
        <v/>
      </c>
      <c r="BD400" s="69" t="str">
        <f>IF($AY400="","",IF($AY400&gt;BD$23,0,IF($AY400&lt;BD$23,COUNTIFS('Calendar Calcs'!$E$2:$E1367,BD$23),COUNTIFS('Calendar Calcs'!$E$2:$E1367,BD$23,'Calendar Calcs'!$D$2:$D1367,"&gt;="&amp;WEEKDAY($W400)))))</f>
        <v/>
      </c>
      <c r="BE400" s="69" t="str">
        <f>IF($AY400="","",IF($AY400&gt;BE$23,0,IF($AY400&lt;BE$23,COUNTIFS('Calendar Calcs'!$E$2:$E1367,BE$23),COUNTIFS('Calendar Calcs'!$E$2:$E1367,BE$23,'Calendar Calcs'!$D$2:$D1367,"&gt;="&amp;WEEKDAY($W400)))))</f>
        <v/>
      </c>
      <c r="BF400" s="69" t="str">
        <f>IF($AY400="","",IF($AY400&gt;BF$23,0,IF($AY400&lt;BF$23,COUNTIFS('Calendar Calcs'!$E$2:$E1367,BF$23),COUNTIFS('Calendar Calcs'!$E$2:$E1367,BF$23,'Calendar Calcs'!$D$2:$D1367,"&gt;="&amp;WEEKDAY($W400)))))</f>
        <v/>
      </c>
      <c r="BG400" s="69" t="str">
        <f>IF($AY400="","",IF($AY400&gt;BG$23,0,IF($AY400&lt;BG$23,COUNTIFS('Calendar Calcs'!$E$2:$E1367,BG$23),COUNTIFS('Calendar Calcs'!$E$2:$E1367,BG$23,'Calendar Calcs'!$D$2:$D1367,"&gt;="&amp;WEEKDAY($W400)))))</f>
        <v/>
      </c>
      <c r="BH400" s="69">
        <f t="shared" si="113"/>
        <v>6</v>
      </c>
      <c r="BI400" s="69">
        <f>IF(Cover!$E$43="","",VLOOKUP(Cover!$E$43,'Calendar Calcs'!$B$2:$E1367,4,FALSE))</f>
        <v>1</v>
      </c>
      <c r="BJ400" s="69">
        <f>IF($BI400="","", IF($BI400&lt;BJ$23,0,IF($BI400&gt;=BJ$23,COUNTIFS('Calendar Calcs'!$E$2:$E1367,BJ$23),COUNTIFS('Calendar Calcs'!$E$2:$E1367,BJ$23,'Calendar Calcs'!$D$2:$D1367,"&lt;="&amp;WEEKDAY($V400)))))</f>
        <v>1</v>
      </c>
      <c r="BK400" s="69">
        <f t="shared" si="110"/>
        <v>6</v>
      </c>
      <c r="BN400" s="69" t="str">
        <f>IF(T400&gt;0,"FTE",IF(Cover!$E$47="Weekly",IF(S400&gt;29.75,"FTE","PTE"),IF(S400&gt;59.75,"FTE","PTE")))</f>
        <v>PTE</v>
      </c>
      <c r="BO400" s="69">
        <f>IF(BN400="FTE",30,IF(Cover!$E$47="Weekly",'STEP 2 EE Data'!S400,'STEP 2 EE Data'!S400/2))</f>
        <v>0</v>
      </c>
      <c r="BP400" s="209">
        <f t="shared" si="114"/>
        <v>0</v>
      </c>
      <c r="BQ400" s="209">
        <f t="shared" si="115"/>
        <v>0</v>
      </c>
      <c r="BR400" s="209">
        <f t="shared" si="116"/>
        <v>0</v>
      </c>
      <c r="BS400" s="209">
        <f t="shared" si="117"/>
        <v>0</v>
      </c>
      <c r="BT400" s="209">
        <f t="shared" si="118"/>
        <v>0</v>
      </c>
      <c r="BU400" s="209">
        <f t="shared" si="119"/>
        <v>0</v>
      </c>
      <c r="BV400" s="209">
        <f t="shared" si="120"/>
        <v>0</v>
      </c>
      <c r="BW400" s="209">
        <f t="shared" si="121"/>
        <v>0</v>
      </c>
      <c r="BX400" s="209">
        <f t="shared" si="122"/>
        <v>0</v>
      </c>
      <c r="CC400" s="210" t="str">
        <f>IF(B400="","",IF(C400="",IF(Cover!$E$47="Weekly",'STEP 3 EE Comp'!BI405*8,'STEP 3 EE Comp'!BI405*4),IF(Cover!$E$47="Weekly",'STEP 3 EE Comp'!BI405,'STEP 3 EE Comp'!BI405)))</f>
        <v/>
      </c>
      <c r="CD400" s="82" t="str">
        <f t="shared" si="123"/>
        <v/>
      </c>
      <c r="CE400" s="417">
        <f t="shared" si="124"/>
        <v>1</v>
      </c>
      <c r="CF400" s="82" t="str">
        <f t="shared" si="125"/>
        <v>Good</v>
      </c>
      <c r="CG400" s="82">
        <f t="shared" si="126"/>
        <v>0</v>
      </c>
      <c r="CH400" s="234">
        <f t="shared" si="127"/>
        <v>0</v>
      </c>
    </row>
    <row r="401" spans="1:86" s="69" customFormat="1" x14ac:dyDescent="0.3">
      <c r="A401" s="555"/>
      <c r="B401" s="52"/>
      <c r="C401" s="52"/>
      <c r="D401" s="52"/>
      <c r="E401" s="52"/>
      <c r="F401" s="507"/>
      <c r="G401" s="210">
        <f t="shared" si="128"/>
        <v>0</v>
      </c>
      <c r="H401" s="82">
        <f t="shared" si="109"/>
        <v>0</v>
      </c>
      <c r="I401" s="211"/>
      <c r="J401" s="441" t="s">
        <v>21</v>
      </c>
      <c r="K401" s="441" t="s">
        <v>21</v>
      </c>
      <c r="L401" s="441" t="s">
        <v>21</v>
      </c>
      <c r="M401" s="441" t="s">
        <v>21</v>
      </c>
      <c r="N401" s="568" t="s">
        <v>21</v>
      </c>
      <c r="O401" s="211"/>
      <c r="P401" s="212" t="str">
        <f>IF(B401="","",
IF(AND(V401="",W401="",B401&lt;&gt;""),"Employed",
IF(AND(V401&lt;&gt;"",W401="",B401&lt;&gt;""),"Terminated",
IF(AND(V401&lt;&gt;"",W401&lt;&gt;"",B401&lt;&gt;""),IF(W401&lt;Cover!$E$43,"Employed","Furloughed"),
IF(AND(V401="",W401&lt;&gt;"",B401&lt;&gt;""),IF(W401&lt;Cover!$E$43,"Employed","Rehired"))))))</f>
        <v/>
      </c>
      <c r="Q401" s="211"/>
      <c r="R401" s="536"/>
      <c r="S401" s="563"/>
      <c r="T401" s="536"/>
      <c r="U401" s="82">
        <f>IF(Cover!$E$47="Weekly",IF(T401&gt;0,T401,R401*S401),IF(T401&gt;0,T401,R401*S401)/2)</f>
        <v>0</v>
      </c>
      <c r="V401" s="564"/>
      <c r="W401" s="564"/>
      <c r="Y401" s="213" t="str">
        <f>IF($B401="","",IF('Actual Allocation Calc'!$AH$78="A",
IF($P401="Employed",$U401/7*BJ401,
IF(AND($P401="Terminated"),($U401/7*AP401),
IF(AND($P401="Furloughed"),($U401/7*AP401)+($U401/7*AZ401),
IF(AND($P401="Rehired"),($U401/7*AZ401),
IF(AND($P401="Terminated",AP401&gt;0),$U401,
IF($P401="Furloughed",IF(AP401&gt;0,$U401)+IF(AZ401&gt;0,$U401),
IF($P401="Rehired",IF(AZ401&gt;0,$U401)))))))),IF('Actual Allocation Calc'!$AH$78="C",'Actual Allocation Calc'!L401,'Actual Allocation Calc'!U401+IF($P401="Employed",$U401/7*BJ401,
IF(AND($P401="Terminated"),($U401/7*AP401),
IF(AND($P401="Furloughed"),($U401/7*AP401)+($U401/7*AZ401),
IF(AND($P401="Rehired"),($U401/7*AZ401),
IF(AND($P401="Terminated",AP401&gt;0),$U401,
IF($P401="Furloughed",IF(AP401&gt;0,$U401)+IF(AZ401&gt;0,$U401),
IF($P401="Rehired",IF(AZ401&gt;0,$U401))))))))*'Actual Allocation Calc'!$AH$99)))</f>
        <v/>
      </c>
      <c r="Z401" s="210" t="str">
        <f>IF($B401="","",IF('Actual Allocation Calc'!$AI$78="A",
IF($P401="Employed",$U401,
IF(AND($P401="Terminated"),($U401/7*AQ401),
IF(AND($P401="Furloughed"),($U401/7*AQ401)+($U401/7*BA401),
IF(AND($P401="Rehired"),($U401/7*BA401),
IF(AND($P401="Terminated",AQ401&gt;0),$U401,
IF($P401="Furloughed",IF(AQ401&gt;0,$U401)+IF(BA401&gt;0,$U401),
IF($P401="Rehired",IF(BA401&gt;0,$U401)))))))),IF('Actual Allocation Calc'!$AI$78="C",'Actual Allocation Calc'!M401,'Actual Allocation Calc'!V401+IF($P401="Employed",$U401,
IF(AND($P401="Terminated"),($U401/7*AQ401),
IF(AND($P401="Furloughed"),($U401/7*AQ401)+($U401/7*BA401),
IF(AND($P401="Rehired"),($U401/7*BA401),
IF(AND($P401="Terminated",AQ401&gt;0),$U401,
IF($P401="Furloughed",IF(AQ401&gt;0,$U401)+IF(BA401&gt;0,$U401),
IF($P401="Rehired",IF(BA401&gt;0,$U401))))))))*'Actual Allocation Calc'!$AI$99)))</f>
        <v/>
      </c>
      <c r="AA401" s="210" t="str">
        <f>IF($B401="","",IF('Actual Allocation Calc'!$AJ$78="A",
IF($P401="Employed",$U401,
IF(AND($P401="Terminated"),($U401/7*AR401),
IF(AND($P401="Furloughed"),($U401/7*AR401)+($U401/7*BB401),
IF(AND($P401="Rehired"),($U401/7*BB401),
IF(AND($P401="Terminated",AR401&gt;0),$U401,
IF($P401="Furloughed",IF(AR401&gt;0,$U401)+IF(BB401&gt;0,$U401),
IF($P401="Rehired",IF(BB401&gt;0,$U401)))))))),IF('Actual Allocation Calc'!$AJ$78="C",'Actual Allocation Calc'!N401,'Actual Allocation Calc'!W401+IF($P401="Employed",$U401,
IF(AND($P401="Terminated"),($U401/7*AR401),
IF(AND($P401="Furloughed"),($U401/7*AR401)+($U401/7*BB401),
IF(AND($P401="Rehired"),($U401/7*BB401),
IF(AND($P401="Terminated",AR401&gt;0),$U401,
IF($P401="Furloughed",IF(AR401&gt;0,$U401)+IF(BB401&gt;0,$U401),
IF($P401="Rehired",IF(BB401&gt;0,$U401))))))))*'Actual Allocation Calc'!$AJ$99)))</f>
        <v/>
      </c>
      <c r="AB401" s="210" t="str">
        <f>IF($B401="","",IF('Actual Allocation Calc'!$AK$78="A",
IF($P401="Employed",$U401,
IF(AND($P401="Terminated"),($U401/7*AS401),
IF(AND($P401="Furloughed"),($U401/7*AS401)+($U401/7*BC401),
IF(AND($P401="Rehired"),($U401/7*BC401),
IF(AND($P401="Terminated",AS401&gt;0),$U401,
IF($P401="Furloughed",IF(AS401&gt;0,$U401)+IF(BC401&gt;0,$U401),
IF($P401="Rehired",IF(BC401&gt;0,$U401)))))))),IF('Actual Allocation Calc'!$AK$78="C",'Actual Allocation Calc'!O401,'Actual Allocation Calc'!X401+IF($P401="Employed",$U401,
IF(AND($P401="Terminated"),($U401/7*AS401),
IF(AND($P401="Furloughed"),($U401/7*AS401)+($U401/7*BC401),
IF(AND($P401="Rehired"),($U401/7*BC401),
IF(AND($P401="Terminated",AS401&gt;0),$U401,
IF($P401="Furloughed",IF(AS401&gt;0,$U401)+IF(BC401&gt;0,$U401),
IF($P401="Rehired",IF(BC401&gt;0,$U401))))))))*'Actual Allocation Calc'!$AK$99)))</f>
        <v/>
      </c>
      <c r="AC401" s="210" t="str">
        <f>IF($B401="","",IF('Actual Allocation Calc'!$AL$78="A",
IF($P401="Employed",$U401,
IF(AND($P401="Terminated"),($U401/7*AT401),
IF(AND($P401="Furloughed"),($U401/7*AT401)+($U401/7*BD401),
IF(AND($P401="Rehired"),($U401/7*BD401),
IF(AND($P401="Terminated",AT401&gt;0),$U401,
IF($P401="Furloughed",IF(AT401&gt;0,$U401)+IF(BD401&gt;0,$U401),
IF($P401="Rehired",IF(BD401&gt;0,$U401)))))))),IF('Actual Allocation Calc'!$AL$78="C",'Actual Allocation Calc'!P401,'Actual Allocation Calc'!Y401+IF($P401="Employed",$U401,
IF(AND($P401="Terminated"),($U401/7*AT401),
IF(AND($P401="Furloughed"),($U401/7*AT401)+($U401/7*BD401),
IF(AND($P401="Rehired"),($U401/7*BD401),
IF(AND($P401="Terminated",AT401&gt;0),$U401,
IF($P401="Furloughed",IF(AT401&gt;0,$U401)+IF(BD401&gt;0,$U401),
IF($P401="Rehired",IF(BD401&gt;0,$U401))))))))*'Actual Allocation Calc'!$AL$99)))</f>
        <v/>
      </c>
      <c r="AD401" s="210" t="str">
        <f>IF($B401="","",IF('Actual Allocation Calc'!$AM$78="A",
IF($P401="Employed",$U401,
IF(AND($P401="Terminated"),($U401/7*AU401),
IF(AND($P401="Furloughed"),($U401/7*AU401)+($U401/7*BE401),
IF(AND($P401="Rehired"),($U401/7*BE401),
IF(AND($P401="Terminated",AU401&gt;0),$U401,
IF($P401="Furloughed",IF(AU401&gt;0,$U401)+IF(BE401&gt;0,$U401),
IF($P401="Rehired",IF(BE401&gt;0,$U401)))))))),IF('Actual Allocation Calc'!$AM$78="C",'Actual Allocation Calc'!Q401,'Actual Allocation Calc'!Z401+IF($P401="Employed",$U401,
IF(AND($P401="Terminated"),($U401/7*AU401),
IF(AND($P401="Furloughed"),($U401/7*AU401)+($U401/7*BE401),
IF(AND($P401="Rehired"),($U401/7*BE401),
IF(AND($P401="Terminated",AU401&gt;0),$U401,
IF($P401="Furloughed",IF(AU401&gt;0,$U401)+IF(BE401&gt;0,$U401),
IF($P401="Rehired",IF(BE401&gt;0,$U401))))))))*'Actual Allocation Calc'!$AM$99)))</f>
        <v/>
      </c>
      <c r="AE401" s="210" t="str">
        <f>IF($B401="","",IF('Actual Allocation Calc'!$AN$78="A",
IF($P401="Employed",$U401,
IF(AND($P401="Terminated"),($U401/7*AV401),
IF(AND($P401="Furloughed"),($U401/7*AV401)+($U401/7*BF401),
IF(AND($P401="Rehired"),($U401/7*BF401),
IF(AND($P401="Terminated",AV401&gt;0),$U401,
IF($P401="Furloughed",IF(AV401&gt;0,$U401)+IF(BF401&gt;0,$U401),
IF($P401="Rehired",IF(BF401&gt;0,$U401)))))))),IF('Actual Allocation Calc'!$AN$78="C",'Actual Allocation Calc'!R401,'Actual Allocation Calc'!AA401+IF($P401="Employed",$U401,
IF(AND($P401="Terminated"),($U401/7*AV401),
IF(AND($P401="Furloughed"),($U401/7*AV401)+($U401/7*BF401),
IF(AND($P401="Rehired"),($U401/7*BF401),
IF(AND($P401="Terminated",AV401&gt;0),$U401,
IF($P401="Furloughed",IF(AV401&gt;0,$U401)+IF(BF401&gt;0,$U401),
IF($P401="Rehired",IF(BF401&gt;0,$U401))))))))*'Actual Allocation Calc'!$AN$99)))</f>
        <v/>
      </c>
      <c r="AF401" s="210" t="str">
        <f>IF($B401="","",IF('Actual Allocation Calc'!$AO$78="A",
IF($P401="Employed",$U401,
IF(AND($P401="Terminated"),($U401/7*AW401),
IF(AND($P401="Furloughed"),($U401/7*AW401)+($U401/7*BG401),
IF(AND($P401="Rehired"),($U401/7*BG401),
IF(AND($P401="Terminated",AW401&gt;0),$U401,
IF($P401="Furloughed",IF(AW401&gt;0,$U401)+IF(BG401&gt;0,$U401),
IF($P401="Rehired",IF(BG401&gt;0,$U401)))))))),IF('Actual Allocation Calc'!$AO$78="C",'Actual Allocation Calc'!S401,'Actual Allocation Calc'!AB401+IF($P401="Employed",$U401,
IF(AND($P401="Terminated"),($U401/7*AW401),
IF(AND($P401="Furloughed"),($U401/7*AW401)+($U401/7*BG401),
IF(AND($P401="Rehired"),($U401/7*BG401),
IF(AND($P401="Terminated",AW401&gt;0),$U401,
IF($P401="Furloughed",IF(AW401&gt;0,$U401)+IF(BG401&gt;0,$U401),
IF($P401="Rehired",IF(BG401&gt;0,$U401))))))))*'Actual Allocation Calc'!$AO$99)))</f>
        <v/>
      </c>
      <c r="AG401" s="210" t="str">
        <f>IF($B401="","",IF('Actual Allocation Calc'!$AP$78="A",
IF($P401="Employed",$U401/7*BK401,
IF(AND($P401="Terminated"),($U401/7*AX401),
IF(AND($P401="Furloughed"),($U401/7*AX401)+($U401/7*BH401),
IF(AND($P401="Rehired"),($U401/7*BH401),
IF(AND($P401="Terminated",AX401&gt;0),$U401,
IF($P401="Furloughed",IF(AX401&gt;0,$U401)+IF(BH401&gt;0,$U401),
IF($P401="Rehired",IF(BH401&gt;0,$U401)))))))),IF('Actual Allocation Calc'!$AP$78="C",'Actual Allocation Calc'!T401,'Actual Allocation Calc'!AC401+IF($P401="Employed",$U401/7*BK401,
IF(AND($P401="Terminated"),($U401/7*AX401),
IF(AND($P401="Furloughed"),($U401/7*AX401)+($U401/7*BH401),
IF(AND($P401="Rehired"),($U401/7*BH401),
IF(AND($P401="Terminated",AX401&gt;0),$U401,
IF($P401="Furloughed",IF(AX401&gt;0,$U401)+IF(BH401&gt;0,$U401),
IF($P401="Rehired",IF(BH401&gt;0,$U401))))))))*'Actual Allocation Calc'!$AP$99)))</f>
        <v/>
      </c>
      <c r="AH401" s="536"/>
      <c r="AI401" s="82">
        <f t="shared" si="129"/>
        <v>0</v>
      </c>
      <c r="AJ401" s="210">
        <f t="shared" si="111"/>
        <v>0</v>
      </c>
      <c r="AK401" s="397" t="str">
        <f t="shared" si="112"/>
        <v/>
      </c>
      <c r="AM401" s="122"/>
      <c r="AO401" s="214" t="str">
        <f>IFERROR(IF($V401="","",VLOOKUP(V401,'Calendar Calcs'!$B$2:$E1368,4,FALSE)),0)</f>
        <v/>
      </c>
      <c r="AP401" s="69" t="str">
        <f>IF($AO401="","", IF($AO401&lt;AP$23,0,IF($AO401&gt;AP$23,COUNTIFS('Calendar Calcs'!$E$2:$E1368,AP$23),COUNTIFS('Calendar Calcs'!$E$2:$E1368,AP$23,'Calendar Calcs'!$D$2:$D1368,"&lt;="&amp;WEEKDAY($V401)))))</f>
        <v/>
      </c>
      <c r="AQ401" s="69" t="str">
        <f>IF($AO401="","", IF($AO401&lt;AQ$23,0,IF($AO401&gt;AQ$23,COUNTIFS('Calendar Calcs'!$E$2:$E1368,AQ$23),COUNTIFS('Calendar Calcs'!$E$2:$E1368,AQ$23,'Calendar Calcs'!$D$2:$D1368,"&lt;="&amp;WEEKDAY($V401)))))</f>
        <v/>
      </c>
      <c r="AR401" s="69" t="str">
        <f>IF($AO401="","", IF($AO401&lt;AR$23,0,IF($AO401&gt;AR$23,COUNTIFS('Calendar Calcs'!$E$2:$E1368,AR$23),COUNTIFS('Calendar Calcs'!$E$2:$E1368,AR$23,'Calendar Calcs'!$D$2:$D1368,"&lt;="&amp;WEEKDAY($V401)))))</f>
        <v/>
      </c>
      <c r="AS401" s="69" t="str">
        <f>IF($AO401="","", IF($AO401&lt;AS$23,0,IF($AO401&gt;AS$23,COUNTIFS('Calendar Calcs'!$E$2:$E1368,AS$23),COUNTIFS('Calendar Calcs'!$E$2:$E1368,AS$23,'Calendar Calcs'!$D$2:$D1368,"&lt;="&amp;WEEKDAY($V401)))))</f>
        <v/>
      </c>
      <c r="AT401" s="69" t="str">
        <f>IF($AO401="","", IF($AO401&lt;AT$23,0,IF($AO401&gt;AT$23,COUNTIFS('Calendar Calcs'!$E$2:$E1368,AT$23),COUNTIFS('Calendar Calcs'!$E$2:$E1368,AT$23,'Calendar Calcs'!$D$2:$D1368,"&lt;="&amp;WEEKDAY($V401)))))</f>
        <v/>
      </c>
      <c r="AU401" s="69" t="str">
        <f>IF($AO401="","", IF($AO401&lt;AU$23,0,IF($AO401&gt;AU$23,COUNTIFS('Calendar Calcs'!$E$2:$E1368,AU$23),COUNTIFS('Calendar Calcs'!$E$2:$E1368,AU$23,'Calendar Calcs'!$D$2:$D1368,"&lt;="&amp;WEEKDAY($V401)))))</f>
        <v/>
      </c>
      <c r="AV401" s="69" t="str">
        <f>IF($AO401="","", IF($AO401&lt;AV$23,0,IF($AO401&gt;AV$23,COUNTIFS('Calendar Calcs'!$E$2:$E1368,AV$23),COUNTIFS('Calendar Calcs'!$E$2:$E1368,AV$23,'Calendar Calcs'!$D$2:$D1368,"&lt;="&amp;WEEKDAY($V401)))))</f>
        <v/>
      </c>
      <c r="AW401" s="69" t="str">
        <f>IF($AO401="","", IF($AO401&lt;AW$23,0,IF($AO401&gt;AW$23,COUNTIFS('Calendar Calcs'!$E$2:$E1368,AW$23),COUNTIFS('Calendar Calcs'!$E$2:$E1368,AW$23,'Calendar Calcs'!$D$2:$D1368,"&lt;="&amp;WEEKDAY($V401)))))</f>
        <v/>
      </c>
      <c r="AX401" s="69" t="str">
        <f>IF($AO401="","", IF($AO401&lt;AX$23,0,IF($AO401&gt;AX$23,COUNTIFS('Calendar Calcs'!$E$2:$E1368,AX$23),COUNTIFS('Calendar Calcs'!$E$2:$E1368,AX$23,'Calendar Calcs'!$D$2:$D1368,"&lt;="&amp;WEEKDAY($V401)))))</f>
        <v/>
      </c>
      <c r="AY401" s="69" t="str">
        <f>IF($W401="","",VLOOKUP($W401,'Calendar Calcs'!$B$2:$E1368,4,FALSE))</f>
        <v/>
      </c>
      <c r="AZ401" s="69" t="str">
        <f>IF($AY401="","",IF($AY401&gt;AZ$23,0,IF($AY401&lt;AZ$23,COUNTIFS('Calendar Calcs'!$E$2:$E1368,AZ$23),COUNTIFS('Calendar Calcs'!$E$2:$E1368,AZ$23,'Calendar Calcs'!$D$2:$D1368,"&gt;="&amp;WEEKDAY($W401)))))</f>
        <v/>
      </c>
      <c r="BA401" s="69" t="str">
        <f>IF($AY401="","",IF($AY401&gt;BA$23,0,IF($AY401&lt;BA$23,COUNTIFS('Calendar Calcs'!$E$2:$E1368,BA$23),COUNTIFS('Calendar Calcs'!$E$2:$E1368,BA$23,'Calendar Calcs'!$D$2:$D1368,"&gt;="&amp;WEEKDAY($W401)))))</f>
        <v/>
      </c>
      <c r="BB401" s="69" t="str">
        <f>IF($AY401="","",IF($AY401&gt;BB$23,0,IF($AY401&lt;BB$23,COUNTIFS('Calendar Calcs'!$E$2:$E1368,BB$23),COUNTIFS('Calendar Calcs'!$E$2:$E1368,BB$23,'Calendar Calcs'!$D$2:$D1368,"&gt;="&amp;WEEKDAY($W401)))))</f>
        <v/>
      </c>
      <c r="BC401" s="69" t="str">
        <f>IF($AY401="","",IF($AY401&gt;BC$23,0,IF($AY401&lt;BC$23,COUNTIFS('Calendar Calcs'!$E$2:$E1368,BC$23),COUNTIFS('Calendar Calcs'!$E$2:$E1368,BC$23,'Calendar Calcs'!$D$2:$D1368,"&gt;="&amp;WEEKDAY($W401)))))</f>
        <v/>
      </c>
      <c r="BD401" s="69" t="str">
        <f>IF($AY401="","",IF($AY401&gt;BD$23,0,IF($AY401&lt;BD$23,COUNTIFS('Calendar Calcs'!$E$2:$E1368,BD$23),COUNTIFS('Calendar Calcs'!$E$2:$E1368,BD$23,'Calendar Calcs'!$D$2:$D1368,"&gt;="&amp;WEEKDAY($W401)))))</f>
        <v/>
      </c>
      <c r="BE401" s="69" t="str">
        <f>IF($AY401="","",IF($AY401&gt;BE$23,0,IF($AY401&lt;BE$23,COUNTIFS('Calendar Calcs'!$E$2:$E1368,BE$23),COUNTIFS('Calendar Calcs'!$E$2:$E1368,BE$23,'Calendar Calcs'!$D$2:$D1368,"&gt;="&amp;WEEKDAY($W401)))))</f>
        <v/>
      </c>
      <c r="BF401" s="69" t="str">
        <f>IF($AY401="","",IF($AY401&gt;BF$23,0,IF($AY401&lt;BF$23,COUNTIFS('Calendar Calcs'!$E$2:$E1368,BF$23),COUNTIFS('Calendar Calcs'!$E$2:$E1368,BF$23,'Calendar Calcs'!$D$2:$D1368,"&gt;="&amp;WEEKDAY($W401)))))</f>
        <v/>
      </c>
      <c r="BG401" s="69" t="str">
        <f>IF($AY401="","",IF($AY401&gt;BG$23,0,IF($AY401&lt;BG$23,COUNTIFS('Calendar Calcs'!$E$2:$E1368,BG$23),COUNTIFS('Calendar Calcs'!$E$2:$E1368,BG$23,'Calendar Calcs'!$D$2:$D1368,"&gt;="&amp;WEEKDAY($W401)))))</f>
        <v/>
      </c>
      <c r="BH401" s="69">
        <f t="shared" si="113"/>
        <v>6</v>
      </c>
      <c r="BI401" s="69">
        <f>IF(Cover!$E$43="","",VLOOKUP(Cover!$E$43,'Calendar Calcs'!$B$2:$E1368,4,FALSE))</f>
        <v>1</v>
      </c>
      <c r="BJ401" s="69">
        <f>IF($BI401="","", IF($BI401&lt;BJ$23,0,IF($BI401&gt;=BJ$23,COUNTIFS('Calendar Calcs'!$E$2:$E1368,BJ$23),COUNTIFS('Calendar Calcs'!$E$2:$E1368,BJ$23,'Calendar Calcs'!$D$2:$D1368,"&lt;="&amp;WEEKDAY($V401)))))</f>
        <v>1</v>
      </c>
      <c r="BK401" s="69">
        <f t="shared" si="110"/>
        <v>6</v>
      </c>
      <c r="BN401" s="69" t="str">
        <f>IF(T401&gt;0,"FTE",IF(Cover!$E$47="Weekly",IF(S401&gt;29.75,"FTE","PTE"),IF(S401&gt;59.75,"FTE","PTE")))</f>
        <v>PTE</v>
      </c>
      <c r="BO401" s="69">
        <f>IF(BN401="FTE",30,IF(Cover!$E$47="Weekly",'STEP 2 EE Data'!S401,'STEP 2 EE Data'!S401/2))</f>
        <v>0</v>
      </c>
      <c r="BP401" s="209">
        <f t="shared" si="114"/>
        <v>0</v>
      </c>
      <c r="BQ401" s="209">
        <f t="shared" si="115"/>
        <v>0</v>
      </c>
      <c r="BR401" s="209">
        <f t="shared" si="116"/>
        <v>0</v>
      </c>
      <c r="BS401" s="209">
        <f t="shared" si="117"/>
        <v>0</v>
      </c>
      <c r="BT401" s="209">
        <f t="shared" si="118"/>
        <v>0</v>
      </c>
      <c r="BU401" s="209">
        <f t="shared" si="119"/>
        <v>0</v>
      </c>
      <c r="BV401" s="209">
        <f t="shared" si="120"/>
        <v>0</v>
      </c>
      <c r="BW401" s="209">
        <f t="shared" si="121"/>
        <v>0</v>
      </c>
      <c r="BX401" s="209">
        <f t="shared" si="122"/>
        <v>0</v>
      </c>
      <c r="CC401" s="210" t="str">
        <f>IF(B401="","",IF(C401="",IF(Cover!$E$47="Weekly",'STEP 3 EE Comp'!BI406*8,'STEP 3 EE Comp'!BI406*4),IF(Cover!$E$47="Weekly",'STEP 3 EE Comp'!BI406,'STEP 3 EE Comp'!BI406)))</f>
        <v/>
      </c>
      <c r="CD401" s="82" t="str">
        <f t="shared" si="123"/>
        <v/>
      </c>
      <c r="CE401" s="417">
        <f t="shared" si="124"/>
        <v>1</v>
      </c>
      <c r="CF401" s="82" t="str">
        <f t="shared" si="125"/>
        <v>Good</v>
      </c>
      <c r="CG401" s="82">
        <f t="shared" si="126"/>
        <v>0</v>
      </c>
      <c r="CH401" s="234">
        <f t="shared" si="127"/>
        <v>0</v>
      </c>
    </row>
    <row r="402" spans="1:86" s="69" customFormat="1" x14ac:dyDescent="0.3">
      <c r="A402" s="555"/>
      <c r="B402" s="52"/>
      <c r="C402" s="52"/>
      <c r="D402" s="52"/>
      <c r="E402" s="52"/>
      <c r="F402" s="507"/>
      <c r="G402" s="210">
        <f t="shared" si="128"/>
        <v>0</v>
      </c>
      <c r="H402" s="82">
        <f t="shared" si="109"/>
        <v>0</v>
      </c>
      <c r="I402" s="211"/>
      <c r="J402" s="441" t="s">
        <v>21</v>
      </c>
      <c r="K402" s="441" t="s">
        <v>21</v>
      </c>
      <c r="L402" s="441" t="s">
        <v>21</v>
      </c>
      <c r="M402" s="441" t="s">
        <v>21</v>
      </c>
      <c r="N402" s="568" t="s">
        <v>21</v>
      </c>
      <c r="O402" s="211"/>
      <c r="P402" s="212" t="str">
        <f>IF(B402="","",
IF(AND(V402="",W402="",B402&lt;&gt;""),"Employed",
IF(AND(V402&lt;&gt;"",W402="",B402&lt;&gt;""),"Terminated",
IF(AND(V402&lt;&gt;"",W402&lt;&gt;"",B402&lt;&gt;""),IF(W402&lt;Cover!$E$43,"Employed","Furloughed"),
IF(AND(V402="",W402&lt;&gt;"",B402&lt;&gt;""),IF(W402&lt;Cover!$E$43,"Employed","Rehired"))))))</f>
        <v/>
      </c>
      <c r="Q402" s="211"/>
      <c r="R402" s="536"/>
      <c r="S402" s="563"/>
      <c r="T402" s="536"/>
      <c r="U402" s="82">
        <f>IF(Cover!$E$47="Weekly",IF(T402&gt;0,T402,R402*S402),IF(T402&gt;0,T402,R402*S402)/2)</f>
        <v>0</v>
      </c>
      <c r="V402" s="564"/>
      <c r="W402" s="564"/>
      <c r="Y402" s="213" t="str">
        <f>IF($B402="","",IF('Actual Allocation Calc'!$AH$78="A",
IF($P402="Employed",$U402/7*BJ402,
IF(AND($P402="Terminated"),($U402/7*AP402),
IF(AND($P402="Furloughed"),($U402/7*AP402)+($U402/7*AZ402),
IF(AND($P402="Rehired"),($U402/7*AZ402),
IF(AND($P402="Terminated",AP402&gt;0),$U402,
IF($P402="Furloughed",IF(AP402&gt;0,$U402)+IF(AZ402&gt;0,$U402),
IF($P402="Rehired",IF(AZ402&gt;0,$U402)))))))),IF('Actual Allocation Calc'!$AH$78="C",'Actual Allocation Calc'!L402,'Actual Allocation Calc'!U402+IF($P402="Employed",$U402/7*BJ402,
IF(AND($P402="Terminated"),($U402/7*AP402),
IF(AND($P402="Furloughed"),($U402/7*AP402)+($U402/7*AZ402),
IF(AND($P402="Rehired"),($U402/7*AZ402),
IF(AND($P402="Terminated",AP402&gt;0),$U402,
IF($P402="Furloughed",IF(AP402&gt;0,$U402)+IF(AZ402&gt;0,$U402),
IF($P402="Rehired",IF(AZ402&gt;0,$U402))))))))*'Actual Allocation Calc'!$AH$99)))</f>
        <v/>
      </c>
      <c r="Z402" s="210" t="str">
        <f>IF($B402="","",IF('Actual Allocation Calc'!$AI$78="A",
IF($P402="Employed",$U402,
IF(AND($P402="Terminated"),($U402/7*AQ402),
IF(AND($P402="Furloughed"),($U402/7*AQ402)+($U402/7*BA402),
IF(AND($P402="Rehired"),($U402/7*BA402),
IF(AND($P402="Terminated",AQ402&gt;0),$U402,
IF($P402="Furloughed",IF(AQ402&gt;0,$U402)+IF(BA402&gt;0,$U402),
IF($P402="Rehired",IF(BA402&gt;0,$U402)))))))),IF('Actual Allocation Calc'!$AI$78="C",'Actual Allocation Calc'!M402,'Actual Allocation Calc'!V402+IF($P402="Employed",$U402,
IF(AND($P402="Terminated"),($U402/7*AQ402),
IF(AND($P402="Furloughed"),($U402/7*AQ402)+($U402/7*BA402),
IF(AND($P402="Rehired"),($U402/7*BA402),
IF(AND($P402="Terminated",AQ402&gt;0),$U402,
IF($P402="Furloughed",IF(AQ402&gt;0,$U402)+IF(BA402&gt;0,$U402),
IF($P402="Rehired",IF(BA402&gt;0,$U402))))))))*'Actual Allocation Calc'!$AI$99)))</f>
        <v/>
      </c>
      <c r="AA402" s="210" t="str">
        <f>IF($B402="","",IF('Actual Allocation Calc'!$AJ$78="A",
IF($P402="Employed",$U402,
IF(AND($P402="Terminated"),($U402/7*AR402),
IF(AND($P402="Furloughed"),($U402/7*AR402)+($U402/7*BB402),
IF(AND($P402="Rehired"),($U402/7*BB402),
IF(AND($P402="Terminated",AR402&gt;0),$U402,
IF($P402="Furloughed",IF(AR402&gt;0,$U402)+IF(BB402&gt;0,$U402),
IF($P402="Rehired",IF(BB402&gt;0,$U402)))))))),IF('Actual Allocation Calc'!$AJ$78="C",'Actual Allocation Calc'!N402,'Actual Allocation Calc'!W402+IF($P402="Employed",$U402,
IF(AND($P402="Terminated"),($U402/7*AR402),
IF(AND($P402="Furloughed"),($U402/7*AR402)+($U402/7*BB402),
IF(AND($P402="Rehired"),($U402/7*BB402),
IF(AND($P402="Terminated",AR402&gt;0),$U402,
IF($P402="Furloughed",IF(AR402&gt;0,$U402)+IF(BB402&gt;0,$U402),
IF($P402="Rehired",IF(BB402&gt;0,$U402))))))))*'Actual Allocation Calc'!$AJ$99)))</f>
        <v/>
      </c>
      <c r="AB402" s="210" t="str">
        <f>IF($B402="","",IF('Actual Allocation Calc'!$AK$78="A",
IF($P402="Employed",$U402,
IF(AND($P402="Terminated"),($U402/7*AS402),
IF(AND($P402="Furloughed"),($U402/7*AS402)+($U402/7*BC402),
IF(AND($P402="Rehired"),($U402/7*BC402),
IF(AND($P402="Terminated",AS402&gt;0),$U402,
IF($P402="Furloughed",IF(AS402&gt;0,$U402)+IF(BC402&gt;0,$U402),
IF($P402="Rehired",IF(BC402&gt;0,$U402)))))))),IF('Actual Allocation Calc'!$AK$78="C",'Actual Allocation Calc'!O402,'Actual Allocation Calc'!X402+IF($P402="Employed",$U402,
IF(AND($P402="Terminated"),($U402/7*AS402),
IF(AND($P402="Furloughed"),($U402/7*AS402)+($U402/7*BC402),
IF(AND($P402="Rehired"),($U402/7*BC402),
IF(AND($P402="Terminated",AS402&gt;0),$U402,
IF($P402="Furloughed",IF(AS402&gt;0,$U402)+IF(BC402&gt;0,$U402),
IF($P402="Rehired",IF(BC402&gt;0,$U402))))))))*'Actual Allocation Calc'!$AK$99)))</f>
        <v/>
      </c>
      <c r="AC402" s="210" t="str">
        <f>IF($B402="","",IF('Actual Allocation Calc'!$AL$78="A",
IF($P402="Employed",$U402,
IF(AND($P402="Terminated"),($U402/7*AT402),
IF(AND($P402="Furloughed"),($U402/7*AT402)+($U402/7*BD402),
IF(AND($P402="Rehired"),($U402/7*BD402),
IF(AND($P402="Terminated",AT402&gt;0),$U402,
IF($P402="Furloughed",IF(AT402&gt;0,$U402)+IF(BD402&gt;0,$U402),
IF($P402="Rehired",IF(BD402&gt;0,$U402)))))))),IF('Actual Allocation Calc'!$AL$78="C",'Actual Allocation Calc'!P402,'Actual Allocation Calc'!Y402+IF($P402="Employed",$U402,
IF(AND($P402="Terminated"),($U402/7*AT402),
IF(AND($P402="Furloughed"),($U402/7*AT402)+($U402/7*BD402),
IF(AND($P402="Rehired"),($U402/7*BD402),
IF(AND($P402="Terminated",AT402&gt;0),$U402,
IF($P402="Furloughed",IF(AT402&gt;0,$U402)+IF(BD402&gt;0,$U402),
IF($P402="Rehired",IF(BD402&gt;0,$U402))))))))*'Actual Allocation Calc'!$AL$99)))</f>
        <v/>
      </c>
      <c r="AD402" s="210" t="str">
        <f>IF($B402="","",IF('Actual Allocation Calc'!$AM$78="A",
IF($P402="Employed",$U402,
IF(AND($P402="Terminated"),($U402/7*AU402),
IF(AND($P402="Furloughed"),($U402/7*AU402)+($U402/7*BE402),
IF(AND($P402="Rehired"),($U402/7*BE402),
IF(AND($P402="Terminated",AU402&gt;0),$U402,
IF($P402="Furloughed",IF(AU402&gt;0,$U402)+IF(BE402&gt;0,$U402),
IF($P402="Rehired",IF(BE402&gt;0,$U402)))))))),IF('Actual Allocation Calc'!$AM$78="C",'Actual Allocation Calc'!Q402,'Actual Allocation Calc'!Z402+IF($P402="Employed",$U402,
IF(AND($P402="Terminated"),($U402/7*AU402),
IF(AND($P402="Furloughed"),($U402/7*AU402)+($U402/7*BE402),
IF(AND($P402="Rehired"),($U402/7*BE402),
IF(AND($P402="Terminated",AU402&gt;0),$U402,
IF($P402="Furloughed",IF(AU402&gt;0,$U402)+IF(BE402&gt;0,$U402),
IF($P402="Rehired",IF(BE402&gt;0,$U402))))))))*'Actual Allocation Calc'!$AM$99)))</f>
        <v/>
      </c>
      <c r="AE402" s="210" t="str">
        <f>IF($B402="","",IF('Actual Allocation Calc'!$AN$78="A",
IF($P402="Employed",$U402,
IF(AND($P402="Terminated"),($U402/7*AV402),
IF(AND($P402="Furloughed"),($U402/7*AV402)+($U402/7*BF402),
IF(AND($P402="Rehired"),($U402/7*BF402),
IF(AND($P402="Terminated",AV402&gt;0),$U402,
IF($P402="Furloughed",IF(AV402&gt;0,$U402)+IF(BF402&gt;0,$U402),
IF($P402="Rehired",IF(BF402&gt;0,$U402)))))))),IF('Actual Allocation Calc'!$AN$78="C",'Actual Allocation Calc'!R402,'Actual Allocation Calc'!AA402+IF($P402="Employed",$U402,
IF(AND($P402="Terminated"),($U402/7*AV402),
IF(AND($P402="Furloughed"),($U402/7*AV402)+($U402/7*BF402),
IF(AND($P402="Rehired"),($U402/7*BF402),
IF(AND($P402="Terminated",AV402&gt;0),$U402,
IF($P402="Furloughed",IF(AV402&gt;0,$U402)+IF(BF402&gt;0,$U402),
IF($P402="Rehired",IF(BF402&gt;0,$U402))))))))*'Actual Allocation Calc'!$AN$99)))</f>
        <v/>
      </c>
      <c r="AF402" s="210" t="str">
        <f>IF($B402="","",IF('Actual Allocation Calc'!$AO$78="A",
IF($P402="Employed",$U402,
IF(AND($P402="Terminated"),($U402/7*AW402),
IF(AND($P402="Furloughed"),($U402/7*AW402)+($U402/7*BG402),
IF(AND($P402="Rehired"),($U402/7*BG402),
IF(AND($P402="Terminated",AW402&gt;0),$U402,
IF($P402="Furloughed",IF(AW402&gt;0,$U402)+IF(BG402&gt;0,$U402),
IF($P402="Rehired",IF(BG402&gt;0,$U402)))))))),IF('Actual Allocation Calc'!$AO$78="C",'Actual Allocation Calc'!S402,'Actual Allocation Calc'!AB402+IF($P402="Employed",$U402,
IF(AND($P402="Terminated"),($U402/7*AW402),
IF(AND($P402="Furloughed"),($U402/7*AW402)+($U402/7*BG402),
IF(AND($P402="Rehired"),($U402/7*BG402),
IF(AND($P402="Terminated",AW402&gt;0),$U402,
IF($P402="Furloughed",IF(AW402&gt;0,$U402)+IF(BG402&gt;0,$U402),
IF($P402="Rehired",IF(BG402&gt;0,$U402))))))))*'Actual Allocation Calc'!$AO$99)))</f>
        <v/>
      </c>
      <c r="AG402" s="210" t="str">
        <f>IF($B402="","",IF('Actual Allocation Calc'!$AP$78="A",
IF($P402="Employed",$U402/7*BK402,
IF(AND($P402="Terminated"),($U402/7*AX402),
IF(AND($P402="Furloughed"),($U402/7*AX402)+($U402/7*BH402),
IF(AND($P402="Rehired"),($U402/7*BH402),
IF(AND($P402="Terminated",AX402&gt;0),$U402,
IF($P402="Furloughed",IF(AX402&gt;0,$U402)+IF(BH402&gt;0,$U402),
IF($P402="Rehired",IF(BH402&gt;0,$U402)))))))),IF('Actual Allocation Calc'!$AP$78="C",'Actual Allocation Calc'!T402,'Actual Allocation Calc'!AC402+IF($P402="Employed",$U402/7*BK402,
IF(AND($P402="Terminated"),($U402/7*AX402),
IF(AND($P402="Furloughed"),($U402/7*AX402)+($U402/7*BH402),
IF(AND($P402="Rehired"),($U402/7*BH402),
IF(AND($P402="Terminated",AX402&gt;0),$U402,
IF($P402="Furloughed",IF(AX402&gt;0,$U402)+IF(BH402&gt;0,$U402),
IF($P402="Rehired",IF(BH402&gt;0,$U402))))))))*'Actual Allocation Calc'!$AP$99)))</f>
        <v/>
      </c>
      <c r="AH402" s="536"/>
      <c r="AI402" s="82">
        <f t="shared" si="129"/>
        <v>0</v>
      </c>
      <c r="AJ402" s="210">
        <f t="shared" si="111"/>
        <v>0</v>
      </c>
      <c r="AK402" s="397" t="str">
        <f t="shared" si="112"/>
        <v/>
      </c>
      <c r="AM402" s="122"/>
      <c r="AO402" s="214" t="str">
        <f>IFERROR(IF($V402="","",VLOOKUP(V402,'Calendar Calcs'!$B$2:$E1369,4,FALSE)),0)</f>
        <v/>
      </c>
      <c r="AP402" s="69" t="str">
        <f>IF($AO402="","", IF($AO402&lt;AP$23,0,IF($AO402&gt;AP$23,COUNTIFS('Calendar Calcs'!$E$2:$E1369,AP$23),COUNTIFS('Calendar Calcs'!$E$2:$E1369,AP$23,'Calendar Calcs'!$D$2:$D1369,"&lt;="&amp;WEEKDAY($V402)))))</f>
        <v/>
      </c>
      <c r="AQ402" s="69" t="str">
        <f>IF($AO402="","", IF($AO402&lt;AQ$23,0,IF($AO402&gt;AQ$23,COUNTIFS('Calendar Calcs'!$E$2:$E1369,AQ$23),COUNTIFS('Calendar Calcs'!$E$2:$E1369,AQ$23,'Calendar Calcs'!$D$2:$D1369,"&lt;="&amp;WEEKDAY($V402)))))</f>
        <v/>
      </c>
      <c r="AR402" s="69" t="str">
        <f>IF($AO402="","", IF($AO402&lt;AR$23,0,IF($AO402&gt;AR$23,COUNTIFS('Calendar Calcs'!$E$2:$E1369,AR$23),COUNTIFS('Calendar Calcs'!$E$2:$E1369,AR$23,'Calendar Calcs'!$D$2:$D1369,"&lt;="&amp;WEEKDAY($V402)))))</f>
        <v/>
      </c>
      <c r="AS402" s="69" t="str">
        <f>IF($AO402="","", IF($AO402&lt;AS$23,0,IF($AO402&gt;AS$23,COUNTIFS('Calendar Calcs'!$E$2:$E1369,AS$23),COUNTIFS('Calendar Calcs'!$E$2:$E1369,AS$23,'Calendar Calcs'!$D$2:$D1369,"&lt;="&amp;WEEKDAY($V402)))))</f>
        <v/>
      </c>
      <c r="AT402" s="69" t="str">
        <f>IF($AO402="","", IF($AO402&lt;AT$23,0,IF($AO402&gt;AT$23,COUNTIFS('Calendar Calcs'!$E$2:$E1369,AT$23),COUNTIFS('Calendar Calcs'!$E$2:$E1369,AT$23,'Calendar Calcs'!$D$2:$D1369,"&lt;="&amp;WEEKDAY($V402)))))</f>
        <v/>
      </c>
      <c r="AU402" s="69" t="str">
        <f>IF($AO402="","", IF($AO402&lt;AU$23,0,IF($AO402&gt;AU$23,COUNTIFS('Calendar Calcs'!$E$2:$E1369,AU$23),COUNTIFS('Calendar Calcs'!$E$2:$E1369,AU$23,'Calendar Calcs'!$D$2:$D1369,"&lt;="&amp;WEEKDAY($V402)))))</f>
        <v/>
      </c>
      <c r="AV402" s="69" t="str">
        <f>IF($AO402="","", IF($AO402&lt;AV$23,0,IF($AO402&gt;AV$23,COUNTIFS('Calendar Calcs'!$E$2:$E1369,AV$23),COUNTIFS('Calendar Calcs'!$E$2:$E1369,AV$23,'Calendar Calcs'!$D$2:$D1369,"&lt;="&amp;WEEKDAY($V402)))))</f>
        <v/>
      </c>
      <c r="AW402" s="69" t="str">
        <f>IF($AO402="","", IF($AO402&lt;AW$23,0,IF($AO402&gt;AW$23,COUNTIFS('Calendar Calcs'!$E$2:$E1369,AW$23),COUNTIFS('Calendar Calcs'!$E$2:$E1369,AW$23,'Calendar Calcs'!$D$2:$D1369,"&lt;="&amp;WEEKDAY($V402)))))</f>
        <v/>
      </c>
      <c r="AX402" s="69" t="str">
        <f>IF($AO402="","", IF($AO402&lt;AX$23,0,IF($AO402&gt;AX$23,COUNTIFS('Calendar Calcs'!$E$2:$E1369,AX$23),COUNTIFS('Calendar Calcs'!$E$2:$E1369,AX$23,'Calendar Calcs'!$D$2:$D1369,"&lt;="&amp;WEEKDAY($V402)))))</f>
        <v/>
      </c>
      <c r="AY402" s="69" t="str">
        <f>IF($W402="","",VLOOKUP($W402,'Calendar Calcs'!$B$2:$E1369,4,FALSE))</f>
        <v/>
      </c>
      <c r="AZ402" s="69" t="str">
        <f>IF($AY402="","",IF($AY402&gt;AZ$23,0,IF($AY402&lt;AZ$23,COUNTIFS('Calendar Calcs'!$E$2:$E1369,AZ$23),COUNTIFS('Calendar Calcs'!$E$2:$E1369,AZ$23,'Calendar Calcs'!$D$2:$D1369,"&gt;="&amp;WEEKDAY($W402)))))</f>
        <v/>
      </c>
      <c r="BA402" s="69" t="str">
        <f>IF($AY402="","",IF($AY402&gt;BA$23,0,IF($AY402&lt;BA$23,COUNTIFS('Calendar Calcs'!$E$2:$E1369,BA$23),COUNTIFS('Calendar Calcs'!$E$2:$E1369,BA$23,'Calendar Calcs'!$D$2:$D1369,"&gt;="&amp;WEEKDAY($W402)))))</f>
        <v/>
      </c>
      <c r="BB402" s="69" t="str">
        <f>IF($AY402="","",IF($AY402&gt;BB$23,0,IF($AY402&lt;BB$23,COUNTIFS('Calendar Calcs'!$E$2:$E1369,BB$23),COUNTIFS('Calendar Calcs'!$E$2:$E1369,BB$23,'Calendar Calcs'!$D$2:$D1369,"&gt;="&amp;WEEKDAY($W402)))))</f>
        <v/>
      </c>
      <c r="BC402" s="69" t="str">
        <f>IF($AY402="","",IF($AY402&gt;BC$23,0,IF($AY402&lt;BC$23,COUNTIFS('Calendar Calcs'!$E$2:$E1369,BC$23),COUNTIFS('Calendar Calcs'!$E$2:$E1369,BC$23,'Calendar Calcs'!$D$2:$D1369,"&gt;="&amp;WEEKDAY($W402)))))</f>
        <v/>
      </c>
      <c r="BD402" s="69" t="str">
        <f>IF($AY402="","",IF($AY402&gt;BD$23,0,IF($AY402&lt;BD$23,COUNTIFS('Calendar Calcs'!$E$2:$E1369,BD$23),COUNTIFS('Calendar Calcs'!$E$2:$E1369,BD$23,'Calendar Calcs'!$D$2:$D1369,"&gt;="&amp;WEEKDAY($W402)))))</f>
        <v/>
      </c>
      <c r="BE402" s="69" t="str">
        <f>IF($AY402="","",IF($AY402&gt;BE$23,0,IF($AY402&lt;BE$23,COUNTIFS('Calendar Calcs'!$E$2:$E1369,BE$23),COUNTIFS('Calendar Calcs'!$E$2:$E1369,BE$23,'Calendar Calcs'!$D$2:$D1369,"&gt;="&amp;WEEKDAY($W402)))))</f>
        <v/>
      </c>
      <c r="BF402" s="69" t="str">
        <f>IF($AY402="","",IF($AY402&gt;BF$23,0,IF($AY402&lt;BF$23,COUNTIFS('Calendar Calcs'!$E$2:$E1369,BF$23),COUNTIFS('Calendar Calcs'!$E$2:$E1369,BF$23,'Calendar Calcs'!$D$2:$D1369,"&gt;="&amp;WEEKDAY($W402)))))</f>
        <v/>
      </c>
      <c r="BG402" s="69" t="str">
        <f>IF($AY402="","",IF($AY402&gt;BG$23,0,IF($AY402&lt;BG$23,COUNTIFS('Calendar Calcs'!$E$2:$E1369,BG$23),COUNTIFS('Calendar Calcs'!$E$2:$E1369,BG$23,'Calendar Calcs'!$D$2:$D1369,"&gt;="&amp;WEEKDAY($W402)))))</f>
        <v/>
      </c>
      <c r="BH402" s="69">
        <f t="shared" si="113"/>
        <v>6</v>
      </c>
      <c r="BI402" s="69">
        <f>IF(Cover!$E$43="","",VLOOKUP(Cover!$E$43,'Calendar Calcs'!$B$2:$E1369,4,FALSE))</f>
        <v>1</v>
      </c>
      <c r="BJ402" s="69">
        <f>IF($BI402="","", IF($BI402&lt;BJ$23,0,IF($BI402&gt;=BJ$23,COUNTIFS('Calendar Calcs'!$E$2:$E1369,BJ$23),COUNTIFS('Calendar Calcs'!$E$2:$E1369,BJ$23,'Calendar Calcs'!$D$2:$D1369,"&lt;="&amp;WEEKDAY($V402)))))</f>
        <v>1</v>
      </c>
      <c r="BK402" s="69">
        <f t="shared" si="110"/>
        <v>6</v>
      </c>
      <c r="BN402" s="69" t="str">
        <f>IF(T402&gt;0,"FTE",IF(Cover!$E$47="Weekly",IF(S402&gt;29.75,"FTE","PTE"),IF(S402&gt;59.75,"FTE","PTE")))</f>
        <v>PTE</v>
      </c>
      <c r="BO402" s="69">
        <f>IF(BN402="FTE",30,IF(Cover!$E$47="Weekly",'STEP 2 EE Data'!S402,'STEP 2 EE Data'!S402/2))</f>
        <v>0</v>
      </c>
      <c r="BP402" s="209">
        <f t="shared" si="114"/>
        <v>0</v>
      </c>
      <c r="BQ402" s="209">
        <f t="shared" si="115"/>
        <v>0</v>
      </c>
      <c r="BR402" s="209">
        <f t="shared" si="116"/>
        <v>0</v>
      </c>
      <c r="BS402" s="209">
        <f t="shared" si="117"/>
        <v>0</v>
      </c>
      <c r="BT402" s="209">
        <f t="shared" si="118"/>
        <v>0</v>
      </c>
      <c r="BU402" s="209">
        <f t="shared" si="119"/>
        <v>0</v>
      </c>
      <c r="BV402" s="209">
        <f t="shared" si="120"/>
        <v>0</v>
      </c>
      <c r="BW402" s="209">
        <f t="shared" si="121"/>
        <v>0</v>
      </c>
      <c r="BX402" s="209">
        <f t="shared" si="122"/>
        <v>0</v>
      </c>
      <c r="CC402" s="210" t="str">
        <f>IF(B402="","",IF(C402="",IF(Cover!$E$47="Weekly",'STEP 3 EE Comp'!BI407*8,'STEP 3 EE Comp'!BI407*4),IF(Cover!$E$47="Weekly",'STEP 3 EE Comp'!BI407,'STEP 3 EE Comp'!BI407)))</f>
        <v/>
      </c>
      <c r="CD402" s="82" t="str">
        <f t="shared" si="123"/>
        <v/>
      </c>
      <c r="CE402" s="417">
        <f t="shared" si="124"/>
        <v>1</v>
      </c>
      <c r="CF402" s="82" t="str">
        <f t="shared" si="125"/>
        <v>Good</v>
      </c>
      <c r="CG402" s="82">
        <f t="shared" si="126"/>
        <v>0</v>
      </c>
      <c r="CH402" s="234">
        <f t="shared" si="127"/>
        <v>0</v>
      </c>
    </row>
    <row r="403" spans="1:86" s="69" customFormat="1" x14ac:dyDescent="0.3">
      <c r="A403" s="555"/>
      <c r="B403" s="52"/>
      <c r="C403" s="52"/>
      <c r="D403" s="52"/>
      <c r="E403" s="52"/>
      <c r="F403" s="507"/>
      <c r="G403" s="210">
        <f t="shared" si="128"/>
        <v>0</v>
      </c>
      <c r="H403" s="82">
        <f t="shared" si="109"/>
        <v>0</v>
      </c>
      <c r="I403" s="211"/>
      <c r="J403" s="441" t="s">
        <v>21</v>
      </c>
      <c r="K403" s="441" t="s">
        <v>21</v>
      </c>
      <c r="L403" s="441" t="s">
        <v>21</v>
      </c>
      <c r="M403" s="441" t="s">
        <v>21</v>
      </c>
      <c r="N403" s="568" t="s">
        <v>21</v>
      </c>
      <c r="O403" s="211"/>
      <c r="P403" s="212" t="str">
        <f>IF(B403="","",
IF(AND(V403="",W403="",B403&lt;&gt;""),"Employed",
IF(AND(V403&lt;&gt;"",W403="",B403&lt;&gt;""),"Terminated",
IF(AND(V403&lt;&gt;"",W403&lt;&gt;"",B403&lt;&gt;""),IF(W403&lt;Cover!$E$43,"Employed","Furloughed"),
IF(AND(V403="",W403&lt;&gt;"",B403&lt;&gt;""),IF(W403&lt;Cover!$E$43,"Employed","Rehired"))))))</f>
        <v/>
      </c>
      <c r="Q403" s="211"/>
      <c r="R403" s="536"/>
      <c r="S403" s="563"/>
      <c r="T403" s="536"/>
      <c r="U403" s="82">
        <f>IF(Cover!$E$47="Weekly",IF(T403&gt;0,T403,R403*S403),IF(T403&gt;0,T403,R403*S403)/2)</f>
        <v>0</v>
      </c>
      <c r="V403" s="564"/>
      <c r="W403" s="564"/>
      <c r="Y403" s="213" t="str">
        <f>IF($B403="","",IF('Actual Allocation Calc'!$AH$78="A",
IF($P403="Employed",$U403/7*BJ403,
IF(AND($P403="Terminated"),($U403/7*AP403),
IF(AND($P403="Furloughed"),($U403/7*AP403)+($U403/7*AZ403),
IF(AND($P403="Rehired"),($U403/7*AZ403),
IF(AND($P403="Terminated",AP403&gt;0),$U403,
IF($P403="Furloughed",IF(AP403&gt;0,$U403)+IF(AZ403&gt;0,$U403),
IF($P403="Rehired",IF(AZ403&gt;0,$U403)))))))),IF('Actual Allocation Calc'!$AH$78="C",'Actual Allocation Calc'!L403,'Actual Allocation Calc'!U403+IF($P403="Employed",$U403/7*BJ403,
IF(AND($P403="Terminated"),($U403/7*AP403),
IF(AND($P403="Furloughed"),($U403/7*AP403)+($U403/7*AZ403),
IF(AND($P403="Rehired"),($U403/7*AZ403),
IF(AND($P403="Terminated",AP403&gt;0),$U403,
IF($P403="Furloughed",IF(AP403&gt;0,$U403)+IF(AZ403&gt;0,$U403),
IF($P403="Rehired",IF(AZ403&gt;0,$U403))))))))*'Actual Allocation Calc'!$AH$99)))</f>
        <v/>
      </c>
      <c r="Z403" s="210" t="str">
        <f>IF($B403="","",IF('Actual Allocation Calc'!$AI$78="A",
IF($P403="Employed",$U403,
IF(AND($P403="Terminated"),($U403/7*AQ403),
IF(AND($P403="Furloughed"),($U403/7*AQ403)+($U403/7*BA403),
IF(AND($P403="Rehired"),($U403/7*BA403),
IF(AND($P403="Terminated",AQ403&gt;0),$U403,
IF($P403="Furloughed",IF(AQ403&gt;0,$U403)+IF(BA403&gt;0,$U403),
IF($P403="Rehired",IF(BA403&gt;0,$U403)))))))),IF('Actual Allocation Calc'!$AI$78="C",'Actual Allocation Calc'!M403,'Actual Allocation Calc'!V403+IF($P403="Employed",$U403,
IF(AND($P403="Terminated"),($U403/7*AQ403),
IF(AND($P403="Furloughed"),($U403/7*AQ403)+($U403/7*BA403),
IF(AND($P403="Rehired"),($U403/7*BA403),
IF(AND($P403="Terminated",AQ403&gt;0),$U403,
IF($P403="Furloughed",IF(AQ403&gt;0,$U403)+IF(BA403&gt;0,$U403),
IF($P403="Rehired",IF(BA403&gt;0,$U403))))))))*'Actual Allocation Calc'!$AI$99)))</f>
        <v/>
      </c>
      <c r="AA403" s="210" t="str">
        <f>IF($B403="","",IF('Actual Allocation Calc'!$AJ$78="A",
IF($P403="Employed",$U403,
IF(AND($P403="Terminated"),($U403/7*AR403),
IF(AND($P403="Furloughed"),($U403/7*AR403)+($U403/7*BB403),
IF(AND($P403="Rehired"),($U403/7*BB403),
IF(AND($P403="Terminated",AR403&gt;0),$U403,
IF($P403="Furloughed",IF(AR403&gt;0,$U403)+IF(BB403&gt;0,$U403),
IF($P403="Rehired",IF(BB403&gt;0,$U403)))))))),IF('Actual Allocation Calc'!$AJ$78="C",'Actual Allocation Calc'!N403,'Actual Allocation Calc'!W403+IF($P403="Employed",$U403,
IF(AND($P403="Terminated"),($U403/7*AR403),
IF(AND($P403="Furloughed"),($U403/7*AR403)+($U403/7*BB403),
IF(AND($P403="Rehired"),($U403/7*BB403),
IF(AND($P403="Terminated",AR403&gt;0),$U403,
IF($P403="Furloughed",IF(AR403&gt;0,$U403)+IF(BB403&gt;0,$U403),
IF($P403="Rehired",IF(BB403&gt;0,$U403))))))))*'Actual Allocation Calc'!$AJ$99)))</f>
        <v/>
      </c>
      <c r="AB403" s="210" t="str">
        <f>IF($B403="","",IF('Actual Allocation Calc'!$AK$78="A",
IF($P403="Employed",$U403,
IF(AND($P403="Terminated"),($U403/7*AS403),
IF(AND($P403="Furloughed"),($U403/7*AS403)+($U403/7*BC403),
IF(AND($P403="Rehired"),($U403/7*BC403),
IF(AND($P403="Terminated",AS403&gt;0),$U403,
IF($P403="Furloughed",IF(AS403&gt;0,$U403)+IF(BC403&gt;0,$U403),
IF($P403="Rehired",IF(BC403&gt;0,$U403)))))))),IF('Actual Allocation Calc'!$AK$78="C",'Actual Allocation Calc'!O403,'Actual Allocation Calc'!X403+IF($P403="Employed",$U403,
IF(AND($P403="Terminated"),($U403/7*AS403),
IF(AND($P403="Furloughed"),($U403/7*AS403)+($U403/7*BC403),
IF(AND($P403="Rehired"),($U403/7*BC403),
IF(AND($P403="Terminated",AS403&gt;0),$U403,
IF($P403="Furloughed",IF(AS403&gt;0,$U403)+IF(BC403&gt;0,$U403),
IF($P403="Rehired",IF(BC403&gt;0,$U403))))))))*'Actual Allocation Calc'!$AK$99)))</f>
        <v/>
      </c>
      <c r="AC403" s="210" t="str">
        <f>IF($B403="","",IF('Actual Allocation Calc'!$AL$78="A",
IF($P403="Employed",$U403,
IF(AND($P403="Terminated"),($U403/7*AT403),
IF(AND($P403="Furloughed"),($U403/7*AT403)+($U403/7*BD403),
IF(AND($P403="Rehired"),($U403/7*BD403),
IF(AND($P403="Terminated",AT403&gt;0),$U403,
IF($P403="Furloughed",IF(AT403&gt;0,$U403)+IF(BD403&gt;0,$U403),
IF($P403="Rehired",IF(BD403&gt;0,$U403)))))))),IF('Actual Allocation Calc'!$AL$78="C",'Actual Allocation Calc'!P403,'Actual Allocation Calc'!Y403+IF($P403="Employed",$U403,
IF(AND($P403="Terminated"),($U403/7*AT403),
IF(AND($P403="Furloughed"),($U403/7*AT403)+($U403/7*BD403),
IF(AND($P403="Rehired"),($U403/7*BD403),
IF(AND($P403="Terminated",AT403&gt;0),$U403,
IF($P403="Furloughed",IF(AT403&gt;0,$U403)+IF(BD403&gt;0,$U403),
IF($P403="Rehired",IF(BD403&gt;0,$U403))))))))*'Actual Allocation Calc'!$AL$99)))</f>
        <v/>
      </c>
      <c r="AD403" s="210" t="str">
        <f>IF($B403="","",IF('Actual Allocation Calc'!$AM$78="A",
IF($P403="Employed",$U403,
IF(AND($P403="Terminated"),($U403/7*AU403),
IF(AND($P403="Furloughed"),($U403/7*AU403)+($U403/7*BE403),
IF(AND($P403="Rehired"),($U403/7*BE403),
IF(AND($P403="Terminated",AU403&gt;0),$U403,
IF($P403="Furloughed",IF(AU403&gt;0,$U403)+IF(BE403&gt;0,$U403),
IF($P403="Rehired",IF(BE403&gt;0,$U403)))))))),IF('Actual Allocation Calc'!$AM$78="C",'Actual Allocation Calc'!Q403,'Actual Allocation Calc'!Z403+IF($P403="Employed",$U403,
IF(AND($P403="Terminated"),($U403/7*AU403),
IF(AND($P403="Furloughed"),($U403/7*AU403)+($U403/7*BE403),
IF(AND($P403="Rehired"),($U403/7*BE403),
IF(AND($P403="Terminated",AU403&gt;0),$U403,
IF($P403="Furloughed",IF(AU403&gt;0,$U403)+IF(BE403&gt;0,$U403),
IF($P403="Rehired",IF(BE403&gt;0,$U403))))))))*'Actual Allocation Calc'!$AM$99)))</f>
        <v/>
      </c>
      <c r="AE403" s="210" t="str">
        <f>IF($B403="","",IF('Actual Allocation Calc'!$AN$78="A",
IF($P403="Employed",$U403,
IF(AND($P403="Terminated"),($U403/7*AV403),
IF(AND($P403="Furloughed"),($U403/7*AV403)+($U403/7*BF403),
IF(AND($P403="Rehired"),($U403/7*BF403),
IF(AND($P403="Terminated",AV403&gt;0),$U403,
IF($P403="Furloughed",IF(AV403&gt;0,$U403)+IF(BF403&gt;0,$U403),
IF($P403="Rehired",IF(BF403&gt;0,$U403)))))))),IF('Actual Allocation Calc'!$AN$78="C",'Actual Allocation Calc'!R403,'Actual Allocation Calc'!AA403+IF($P403="Employed",$U403,
IF(AND($P403="Terminated"),($U403/7*AV403),
IF(AND($P403="Furloughed"),($U403/7*AV403)+($U403/7*BF403),
IF(AND($P403="Rehired"),($U403/7*BF403),
IF(AND($P403="Terminated",AV403&gt;0),$U403,
IF($P403="Furloughed",IF(AV403&gt;0,$U403)+IF(BF403&gt;0,$U403),
IF($P403="Rehired",IF(BF403&gt;0,$U403))))))))*'Actual Allocation Calc'!$AN$99)))</f>
        <v/>
      </c>
      <c r="AF403" s="210" t="str">
        <f>IF($B403="","",IF('Actual Allocation Calc'!$AO$78="A",
IF($P403="Employed",$U403,
IF(AND($P403="Terminated"),($U403/7*AW403),
IF(AND($P403="Furloughed"),($U403/7*AW403)+($U403/7*BG403),
IF(AND($P403="Rehired"),($U403/7*BG403),
IF(AND($P403="Terminated",AW403&gt;0),$U403,
IF($P403="Furloughed",IF(AW403&gt;0,$U403)+IF(BG403&gt;0,$U403),
IF($P403="Rehired",IF(BG403&gt;0,$U403)))))))),IF('Actual Allocation Calc'!$AO$78="C",'Actual Allocation Calc'!S403,'Actual Allocation Calc'!AB403+IF($P403="Employed",$U403,
IF(AND($P403="Terminated"),($U403/7*AW403),
IF(AND($P403="Furloughed"),($U403/7*AW403)+($U403/7*BG403),
IF(AND($P403="Rehired"),($U403/7*BG403),
IF(AND($P403="Terminated",AW403&gt;0),$U403,
IF($P403="Furloughed",IF(AW403&gt;0,$U403)+IF(BG403&gt;0,$U403),
IF($P403="Rehired",IF(BG403&gt;0,$U403))))))))*'Actual Allocation Calc'!$AO$99)))</f>
        <v/>
      </c>
      <c r="AG403" s="210" t="str">
        <f>IF($B403="","",IF('Actual Allocation Calc'!$AP$78="A",
IF($P403="Employed",$U403/7*BK403,
IF(AND($P403="Terminated"),($U403/7*AX403),
IF(AND($P403="Furloughed"),($U403/7*AX403)+($U403/7*BH403),
IF(AND($P403="Rehired"),($U403/7*BH403),
IF(AND($P403="Terminated",AX403&gt;0),$U403,
IF($P403="Furloughed",IF(AX403&gt;0,$U403)+IF(BH403&gt;0,$U403),
IF($P403="Rehired",IF(BH403&gt;0,$U403)))))))),IF('Actual Allocation Calc'!$AP$78="C",'Actual Allocation Calc'!T403,'Actual Allocation Calc'!AC403+IF($P403="Employed",$U403/7*BK403,
IF(AND($P403="Terminated"),($U403/7*AX403),
IF(AND($P403="Furloughed"),($U403/7*AX403)+($U403/7*BH403),
IF(AND($P403="Rehired"),($U403/7*BH403),
IF(AND($P403="Terminated",AX403&gt;0),$U403,
IF($P403="Furloughed",IF(AX403&gt;0,$U403)+IF(BH403&gt;0,$U403),
IF($P403="Rehired",IF(BH403&gt;0,$U403))))))))*'Actual Allocation Calc'!$AP$99)))</f>
        <v/>
      </c>
      <c r="AH403" s="536"/>
      <c r="AI403" s="82">
        <f t="shared" si="129"/>
        <v>0</v>
      </c>
      <c r="AJ403" s="210">
        <f t="shared" si="111"/>
        <v>0</v>
      </c>
      <c r="AK403" s="397" t="str">
        <f t="shared" si="112"/>
        <v/>
      </c>
      <c r="AM403" s="122"/>
      <c r="AO403" s="214" t="str">
        <f>IFERROR(IF($V403="","",VLOOKUP(V403,'Calendar Calcs'!$B$2:$E1370,4,FALSE)),0)</f>
        <v/>
      </c>
      <c r="AP403" s="69" t="str">
        <f>IF($AO403="","", IF($AO403&lt;AP$23,0,IF($AO403&gt;AP$23,COUNTIFS('Calendar Calcs'!$E$2:$E1370,AP$23),COUNTIFS('Calendar Calcs'!$E$2:$E1370,AP$23,'Calendar Calcs'!$D$2:$D1370,"&lt;="&amp;WEEKDAY($V403)))))</f>
        <v/>
      </c>
      <c r="AQ403" s="69" t="str">
        <f>IF($AO403="","", IF($AO403&lt;AQ$23,0,IF($AO403&gt;AQ$23,COUNTIFS('Calendar Calcs'!$E$2:$E1370,AQ$23),COUNTIFS('Calendar Calcs'!$E$2:$E1370,AQ$23,'Calendar Calcs'!$D$2:$D1370,"&lt;="&amp;WEEKDAY($V403)))))</f>
        <v/>
      </c>
      <c r="AR403" s="69" t="str">
        <f>IF($AO403="","", IF($AO403&lt;AR$23,0,IF($AO403&gt;AR$23,COUNTIFS('Calendar Calcs'!$E$2:$E1370,AR$23),COUNTIFS('Calendar Calcs'!$E$2:$E1370,AR$23,'Calendar Calcs'!$D$2:$D1370,"&lt;="&amp;WEEKDAY($V403)))))</f>
        <v/>
      </c>
      <c r="AS403" s="69" t="str">
        <f>IF($AO403="","", IF($AO403&lt;AS$23,0,IF($AO403&gt;AS$23,COUNTIFS('Calendar Calcs'!$E$2:$E1370,AS$23),COUNTIFS('Calendar Calcs'!$E$2:$E1370,AS$23,'Calendar Calcs'!$D$2:$D1370,"&lt;="&amp;WEEKDAY($V403)))))</f>
        <v/>
      </c>
      <c r="AT403" s="69" t="str">
        <f>IF($AO403="","", IF($AO403&lt;AT$23,0,IF($AO403&gt;AT$23,COUNTIFS('Calendar Calcs'!$E$2:$E1370,AT$23),COUNTIFS('Calendar Calcs'!$E$2:$E1370,AT$23,'Calendar Calcs'!$D$2:$D1370,"&lt;="&amp;WEEKDAY($V403)))))</f>
        <v/>
      </c>
      <c r="AU403" s="69" t="str">
        <f>IF($AO403="","", IF($AO403&lt;AU$23,0,IF($AO403&gt;AU$23,COUNTIFS('Calendar Calcs'!$E$2:$E1370,AU$23),COUNTIFS('Calendar Calcs'!$E$2:$E1370,AU$23,'Calendar Calcs'!$D$2:$D1370,"&lt;="&amp;WEEKDAY($V403)))))</f>
        <v/>
      </c>
      <c r="AV403" s="69" t="str">
        <f>IF($AO403="","", IF($AO403&lt;AV$23,0,IF($AO403&gt;AV$23,COUNTIFS('Calendar Calcs'!$E$2:$E1370,AV$23),COUNTIFS('Calendar Calcs'!$E$2:$E1370,AV$23,'Calendar Calcs'!$D$2:$D1370,"&lt;="&amp;WEEKDAY($V403)))))</f>
        <v/>
      </c>
      <c r="AW403" s="69" t="str">
        <f>IF($AO403="","", IF($AO403&lt;AW$23,0,IF($AO403&gt;AW$23,COUNTIFS('Calendar Calcs'!$E$2:$E1370,AW$23),COUNTIFS('Calendar Calcs'!$E$2:$E1370,AW$23,'Calendar Calcs'!$D$2:$D1370,"&lt;="&amp;WEEKDAY($V403)))))</f>
        <v/>
      </c>
      <c r="AX403" s="69" t="str">
        <f>IF($AO403="","", IF($AO403&lt;AX$23,0,IF($AO403&gt;AX$23,COUNTIFS('Calendar Calcs'!$E$2:$E1370,AX$23),COUNTIFS('Calendar Calcs'!$E$2:$E1370,AX$23,'Calendar Calcs'!$D$2:$D1370,"&lt;="&amp;WEEKDAY($V403)))))</f>
        <v/>
      </c>
      <c r="AY403" s="69" t="str">
        <f>IF($W403="","",VLOOKUP($W403,'Calendar Calcs'!$B$2:$E1370,4,FALSE))</f>
        <v/>
      </c>
      <c r="AZ403" s="69" t="str">
        <f>IF($AY403="","",IF($AY403&gt;AZ$23,0,IF($AY403&lt;AZ$23,COUNTIFS('Calendar Calcs'!$E$2:$E1370,AZ$23),COUNTIFS('Calendar Calcs'!$E$2:$E1370,AZ$23,'Calendar Calcs'!$D$2:$D1370,"&gt;="&amp;WEEKDAY($W403)))))</f>
        <v/>
      </c>
      <c r="BA403" s="69" t="str">
        <f>IF($AY403="","",IF($AY403&gt;BA$23,0,IF($AY403&lt;BA$23,COUNTIFS('Calendar Calcs'!$E$2:$E1370,BA$23),COUNTIFS('Calendar Calcs'!$E$2:$E1370,BA$23,'Calendar Calcs'!$D$2:$D1370,"&gt;="&amp;WEEKDAY($W403)))))</f>
        <v/>
      </c>
      <c r="BB403" s="69" t="str">
        <f>IF($AY403="","",IF($AY403&gt;BB$23,0,IF($AY403&lt;BB$23,COUNTIFS('Calendar Calcs'!$E$2:$E1370,BB$23),COUNTIFS('Calendar Calcs'!$E$2:$E1370,BB$23,'Calendar Calcs'!$D$2:$D1370,"&gt;="&amp;WEEKDAY($W403)))))</f>
        <v/>
      </c>
      <c r="BC403" s="69" t="str">
        <f>IF($AY403="","",IF($AY403&gt;BC$23,0,IF($AY403&lt;BC$23,COUNTIFS('Calendar Calcs'!$E$2:$E1370,BC$23),COUNTIFS('Calendar Calcs'!$E$2:$E1370,BC$23,'Calendar Calcs'!$D$2:$D1370,"&gt;="&amp;WEEKDAY($W403)))))</f>
        <v/>
      </c>
      <c r="BD403" s="69" t="str">
        <f>IF($AY403="","",IF($AY403&gt;BD$23,0,IF($AY403&lt;BD$23,COUNTIFS('Calendar Calcs'!$E$2:$E1370,BD$23),COUNTIFS('Calendar Calcs'!$E$2:$E1370,BD$23,'Calendar Calcs'!$D$2:$D1370,"&gt;="&amp;WEEKDAY($W403)))))</f>
        <v/>
      </c>
      <c r="BE403" s="69" t="str">
        <f>IF($AY403="","",IF($AY403&gt;BE$23,0,IF($AY403&lt;BE$23,COUNTIFS('Calendar Calcs'!$E$2:$E1370,BE$23),COUNTIFS('Calendar Calcs'!$E$2:$E1370,BE$23,'Calendar Calcs'!$D$2:$D1370,"&gt;="&amp;WEEKDAY($W403)))))</f>
        <v/>
      </c>
      <c r="BF403" s="69" t="str">
        <f>IF($AY403="","",IF($AY403&gt;BF$23,0,IF($AY403&lt;BF$23,COUNTIFS('Calendar Calcs'!$E$2:$E1370,BF$23),COUNTIFS('Calendar Calcs'!$E$2:$E1370,BF$23,'Calendar Calcs'!$D$2:$D1370,"&gt;="&amp;WEEKDAY($W403)))))</f>
        <v/>
      </c>
      <c r="BG403" s="69" t="str">
        <f>IF($AY403="","",IF($AY403&gt;BG$23,0,IF($AY403&lt;BG$23,COUNTIFS('Calendar Calcs'!$E$2:$E1370,BG$23),COUNTIFS('Calendar Calcs'!$E$2:$E1370,BG$23,'Calendar Calcs'!$D$2:$D1370,"&gt;="&amp;WEEKDAY($W403)))))</f>
        <v/>
      </c>
      <c r="BH403" s="69">
        <f t="shared" si="113"/>
        <v>6</v>
      </c>
      <c r="BI403" s="69">
        <f>IF(Cover!$E$43="","",VLOOKUP(Cover!$E$43,'Calendar Calcs'!$B$2:$E1370,4,FALSE))</f>
        <v>1</v>
      </c>
      <c r="BJ403" s="69">
        <f>IF($BI403="","", IF($BI403&lt;BJ$23,0,IF($BI403&gt;=BJ$23,COUNTIFS('Calendar Calcs'!$E$2:$E1370,BJ$23),COUNTIFS('Calendar Calcs'!$E$2:$E1370,BJ$23,'Calendar Calcs'!$D$2:$D1370,"&lt;="&amp;WEEKDAY($V403)))))</f>
        <v>1</v>
      </c>
      <c r="BK403" s="69">
        <f t="shared" si="110"/>
        <v>6</v>
      </c>
      <c r="BN403" s="69" t="str">
        <f>IF(T403&gt;0,"FTE",IF(Cover!$E$47="Weekly",IF(S403&gt;29.75,"FTE","PTE"),IF(S403&gt;59.75,"FTE","PTE")))</f>
        <v>PTE</v>
      </c>
      <c r="BO403" s="69">
        <f>IF(BN403="FTE",30,IF(Cover!$E$47="Weekly",'STEP 2 EE Data'!S403,'STEP 2 EE Data'!S403/2))</f>
        <v>0</v>
      </c>
      <c r="BP403" s="209">
        <f t="shared" si="114"/>
        <v>0</v>
      </c>
      <c r="BQ403" s="209">
        <f t="shared" si="115"/>
        <v>0</v>
      </c>
      <c r="BR403" s="209">
        <f t="shared" si="116"/>
        <v>0</v>
      </c>
      <c r="BS403" s="209">
        <f t="shared" si="117"/>
        <v>0</v>
      </c>
      <c r="BT403" s="209">
        <f t="shared" si="118"/>
        <v>0</v>
      </c>
      <c r="BU403" s="209">
        <f t="shared" si="119"/>
        <v>0</v>
      </c>
      <c r="BV403" s="209">
        <f t="shared" si="120"/>
        <v>0</v>
      </c>
      <c r="BW403" s="209">
        <f t="shared" si="121"/>
        <v>0</v>
      </c>
      <c r="BX403" s="209">
        <f t="shared" si="122"/>
        <v>0</v>
      </c>
      <c r="CC403" s="210" t="str">
        <f>IF(B403="","",IF(C403="",IF(Cover!$E$47="Weekly",'STEP 3 EE Comp'!BI408*8,'STEP 3 EE Comp'!BI408*4),IF(Cover!$E$47="Weekly",'STEP 3 EE Comp'!BI408,'STEP 3 EE Comp'!BI408)))</f>
        <v/>
      </c>
      <c r="CD403" s="82" t="str">
        <f t="shared" si="123"/>
        <v/>
      </c>
      <c r="CE403" s="417">
        <f t="shared" si="124"/>
        <v>1</v>
      </c>
      <c r="CF403" s="82" t="str">
        <f t="shared" si="125"/>
        <v>Good</v>
      </c>
      <c r="CG403" s="82">
        <f t="shared" si="126"/>
        <v>0</v>
      </c>
      <c r="CH403" s="234">
        <f t="shared" si="127"/>
        <v>0</v>
      </c>
    </row>
    <row r="404" spans="1:86" s="69" customFormat="1" x14ac:dyDescent="0.3">
      <c r="A404" s="555"/>
      <c r="B404" s="52"/>
      <c r="C404" s="52"/>
      <c r="D404" s="52"/>
      <c r="E404" s="52"/>
      <c r="F404" s="507"/>
      <c r="G404" s="210">
        <f t="shared" si="128"/>
        <v>0</v>
      </c>
      <c r="H404" s="82">
        <f t="shared" si="109"/>
        <v>0</v>
      </c>
      <c r="I404" s="211"/>
      <c r="J404" s="441" t="s">
        <v>21</v>
      </c>
      <c r="K404" s="441" t="s">
        <v>21</v>
      </c>
      <c r="L404" s="441" t="s">
        <v>21</v>
      </c>
      <c r="M404" s="441" t="s">
        <v>21</v>
      </c>
      <c r="N404" s="568" t="s">
        <v>21</v>
      </c>
      <c r="O404" s="211"/>
      <c r="P404" s="212" t="str">
        <f>IF(B404="","",
IF(AND(V404="",W404="",B404&lt;&gt;""),"Employed",
IF(AND(V404&lt;&gt;"",W404="",B404&lt;&gt;""),"Terminated",
IF(AND(V404&lt;&gt;"",W404&lt;&gt;"",B404&lt;&gt;""),IF(W404&lt;Cover!$E$43,"Employed","Furloughed"),
IF(AND(V404="",W404&lt;&gt;"",B404&lt;&gt;""),IF(W404&lt;Cover!$E$43,"Employed","Rehired"))))))</f>
        <v/>
      </c>
      <c r="Q404" s="211"/>
      <c r="R404" s="536"/>
      <c r="S404" s="563"/>
      <c r="T404" s="536"/>
      <c r="U404" s="82">
        <f>IF(Cover!$E$47="Weekly",IF(T404&gt;0,T404,R404*S404),IF(T404&gt;0,T404,R404*S404)/2)</f>
        <v>0</v>
      </c>
      <c r="V404" s="564"/>
      <c r="W404" s="564"/>
      <c r="Y404" s="213" t="str">
        <f>IF($B404="","",IF('Actual Allocation Calc'!$AH$78="A",
IF($P404="Employed",$U404/7*BJ404,
IF(AND($P404="Terminated"),($U404/7*AP404),
IF(AND($P404="Furloughed"),($U404/7*AP404)+($U404/7*AZ404),
IF(AND($P404="Rehired"),($U404/7*AZ404),
IF(AND($P404="Terminated",AP404&gt;0),$U404,
IF($P404="Furloughed",IF(AP404&gt;0,$U404)+IF(AZ404&gt;0,$U404),
IF($P404="Rehired",IF(AZ404&gt;0,$U404)))))))),IF('Actual Allocation Calc'!$AH$78="C",'Actual Allocation Calc'!L404,'Actual Allocation Calc'!U404+IF($P404="Employed",$U404/7*BJ404,
IF(AND($P404="Terminated"),($U404/7*AP404),
IF(AND($P404="Furloughed"),($U404/7*AP404)+($U404/7*AZ404),
IF(AND($P404="Rehired"),($U404/7*AZ404),
IF(AND($P404="Terminated",AP404&gt;0),$U404,
IF($P404="Furloughed",IF(AP404&gt;0,$U404)+IF(AZ404&gt;0,$U404),
IF($P404="Rehired",IF(AZ404&gt;0,$U404))))))))*'Actual Allocation Calc'!$AH$99)))</f>
        <v/>
      </c>
      <c r="Z404" s="210" t="str">
        <f>IF($B404="","",IF('Actual Allocation Calc'!$AI$78="A",
IF($P404="Employed",$U404,
IF(AND($P404="Terminated"),($U404/7*AQ404),
IF(AND($P404="Furloughed"),($U404/7*AQ404)+($U404/7*BA404),
IF(AND($P404="Rehired"),($U404/7*BA404),
IF(AND($P404="Terminated",AQ404&gt;0),$U404,
IF($P404="Furloughed",IF(AQ404&gt;0,$U404)+IF(BA404&gt;0,$U404),
IF($P404="Rehired",IF(BA404&gt;0,$U404)))))))),IF('Actual Allocation Calc'!$AI$78="C",'Actual Allocation Calc'!M404,'Actual Allocation Calc'!V404+IF($P404="Employed",$U404,
IF(AND($P404="Terminated"),($U404/7*AQ404),
IF(AND($P404="Furloughed"),($U404/7*AQ404)+($U404/7*BA404),
IF(AND($P404="Rehired"),($U404/7*BA404),
IF(AND($P404="Terminated",AQ404&gt;0),$U404,
IF($P404="Furloughed",IF(AQ404&gt;0,$U404)+IF(BA404&gt;0,$U404),
IF($P404="Rehired",IF(BA404&gt;0,$U404))))))))*'Actual Allocation Calc'!$AI$99)))</f>
        <v/>
      </c>
      <c r="AA404" s="210" t="str">
        <f>IF($B404="","",IF('Actual Allocation Calc'!$AJ$78="A",
IF($P404="Employed",$U404,
IF(AND($P404="Terminated"),($U404/7*AR404),
IF(AND($P404="Furloughed"),($U404/7*AR404)+($U404/7*BB404),
IF(AND($P404="Rehired"),($U404/7*BB404),
IF(AND($P404="Terminated",AR404&gt;0),$U404,
IF($P404="Furloughed",IF(AR404&gt;0,$U404)+IF(BB404&gt;0,$U404),
IF($P404="Rehired",IF(BB404&gt;0,$U404)))))))),IF('Actual Allocation Calc'!$AJ$78="C",'Actual Allocation Calc'!N404,'Actual Allocation Calc'!W404+IF($P404="Employed",$U404,
IF(AND($P404="Terminated"),($U404/7*AR404),
IF(AND($P404="Furloughed"),($U404/7*AR404)+($U404/7*BB404),
IF(AND($P404="Rehired"),($U404/7*BB404),
IF(AND($P404="Terminated",AR404&gt;0),$U404,
IF($P404="Furloughed",IF(AR404&gt;0,$U404)+IF(BB404&gt;0,$U404),
IF($P404="Rehired",IF(BB404&gt;0,$U404))))))))*'Actual Allocation Calc'!$AJ$99)))</f>
        <v/>
      </c>
      <c r="AB404" s="210" t="str">
        <f>IF($B404="","",IF('Actual Allocation Calc'!$AK$78="A",
IF($P404="Employed",$U404,
IF(AND($P404="Terminated"),($U404/7*AS404),
IF(AND($P404="Furloughed"),($U404/7*AS404)+($U404/7*BC404),
IF(AND($P404="Rehired"),($U404/7*BC404),
IF(AND($P404="Terminated",AS404&gt;0),$U404,
IF($P404="Furloughed",IF(AS404&gt;0,$U404)+IF(BC404&gt;0,$U404),
IF($P404="Rehired",IF(BC404&gt;0,$U404)))))))),IF('Actual Allocation Calc'!$AK$78="C",'Actual Allocation Calc'!O404,'Actual Allocation Calc'!X404+IF($P404="Employed",$U404,
IF(AND($P404="Terminated"),($U404/7*AS404),
IF(AND($P404="Furloughed"),($U404/7*AS404)+($U404/7*BC404),
IF(AND($P404="Rehired"),($U404/7*BC404),
IF(AND($P404="Terminated",AS404&gt;0),$U404,
IF($P404="Furloughed",IF(AS404&gt;0,$U404)+IF(BC404&gt;0,$U404),
IF($P404="Rehired",IF(BC404&gt;0,$U404))))))))*'Actual Allocation Calc'!$AK$99)))</f>
        <v/>
      </c>
      <c r="AC404" s="210" t="str">
        <f>IF($B404="","",IF('Actual Allocation Calc'!$AL$78="A",
IF($P404="Employed",$U404,
IF(AND($P404="Terminated"),($U404/7*AT404),
IF(AND($P404="Furloughed"),($U404/7*AT404)+($U404/7*BD404),
IF(AND($P404="Rehired"),($U404/7*BD404),
IF(AND($P404="Terminated",AT404&gt;0),$U404,
IF($P404="Furloughed",IF(AT404&gt;0,$U404)+IF(BD404&gt;0,$U404),
IF($P404="Rehired",IF(BD404&gt;0,$U404)))))))),IF('Actual Allocation Calc'!$AL$78="C",'Actual Allocation Calc'!P404,'Actual Allocation Calc'!Y404+IF($P404="Employed",$U404,
IF(AND($P404="Terminated"),($U404/7*AT404),
IF(AND($P404="Furloughed"),($U404/7*AT404)+($U404/7*BD404),
IF(AND($P404="Rehired"),($U404/7*BD404),
IF(AND($P404="Terminated",AT404&gt;0),$U404,
IF($P404="Furloughed",IF(AT404&gt;0,$U404)+IF(BD404&gt;0,$U404),
IF($P404="Rehired",IF(BD404&gt;0,$U404))))))))*'Actual Allocation Calc'!$AL$99)))</f>
        <v/>
      </c>
      <c r="AD404" s="210" t="str">
        <f>IF($B404="","",IF('Actual Allocation Calc'!$AM$78="A",
IF($P404="Employed",$U404,
IF(AND($P404="Terminated"),($U404/7*AU404),
IF(AND($P404="Furloughed"),($U404/7*AU404)+($U404/7*BE404),
IF(AND($P404="Rehired"),($U404/7*BE404),
IF(AND($P404="Terminated",AU404&gt;0),$U404,
IF($P404="Furloughed",IF(AU404&gt;0,$U404)+IF(BE404&gt;0,$U404),
IF($P404="Rehired",IF(BE404&gt;0,$U404)))))))),IF('Actual Allocation Calc'!$AM$78="C",'Actual Allocation Calc'!Q404,'Actual Allocation Calc'!Z404+IF($P404="Employed",$U404,
IF(AND($P404="Terminated"),($U404/7*AU404),
IF(AND($P404="Furloughed"),($U404/7*AU404)+($U404/7*BE404),
IF(AND($P404="Rehired"),($U404/7*BE404),
IF(AND($P404="Terminated",AU404&gt;0),$U404,
IF($P404="Furloughed",IF(AU404&gt;0,$U404)+IF(BE404&gt;0,$U404),
IF($P404="Rehired",IF(BE404&gt;0,$U404))))))))*'Actual Allocation Calc'!$AM$99)))</f>
        <v/>
      </c>
      <c r="AE404" s="210" t="str">
        <f>IF($B404="","",IF('Actual Allocation Calc'!$AN$78="A",
IF($P404="Employed",$U404,
IF(AND($P404="Terminated"),($U404/7*AV404),
IF(AND($P404="Furloughed"),($U404/7*AV404)+($U404/7*BF404),
IF(AND($P404="Rehired"),($U404/7*BF404),
IF(AND($P404="Terminated",AV404&gt;0),$U404,
IF($P404="Furloughed",IF(AV404&gt;0,$U404)+IF(BF404&gt;0,$U404),
IF($P404="Rehired",IF(BF404&gt;0,$U404)))))))),IF('Actual Allocation Calc'!$AN$78="C",'Actual Allocation Calc'!R404,'Actual Allocation Calc'!AA404+IF($P404="Employed",$U404,
IF(AND($P404="Terminated"),($U404/7*AV404),
IF(AND($P404="Furloughed"),($U404/7*AV404)+($U404/7*BF404),
IF(AND($P404="Rehired"),($U404/7*BF404),
IF(AND($P404="Terminated",AV404&gt;0),$U404,
IF($P404="Furloughed",IF(AV404&gt;0,$U404)+IF(BF404&gt;0,$U404),
IF($P404="Rehired",IF(BF404&gt;0,$U404))))))))*'Actual Allocation Calc'!$AN$99)))</f>
        <v/>
      </c>
      <c r="AF404" s="210" t="str">
        <f>IF($B404="","",IF('Actual Allocation Calc'!$AO$78="A",
IF($P404="Employed",$U404,
IF(AND($P404="Terminated"),($U404/7*AW404),
IF(AND($P404="Furloughed"),($U404/7*AW404)+($U404/7*BG404),
IF(AND($P404="Rehired"),($U404/7*BG404),
IF(AND($P404="Terminated",AW404&gt;0),$U404,
IF($P404="Furloughed",IF(AW404&gt;0,$U404)+IF(BG404&gt;0,$U404),
IF($P404="Rehired",IF(BG404&gt;0,$U404)))))))),IF('Actual Allocation Calc'!$AO$78="C",'Actual Allocation Calc'!S404,'Actual Allocation Calc'!AB404+IF($P404="Employed",$U404,
IF(AND($P404="Terminated"),($U404/7*AW404),
IF(AND($P404="Furloughed"),($U404/7*AW404)+($U404/7*BG404),
IF(AND($P404="Rehired"),($U404/7*BG404),
IF(AND($P404="Terminated",AW404&gt;0),$U404,
IF($P404="Furloughed",IF(AW404&gt;0,$U404)+IF(BG404&gt;0,$U404),
IF($P404="Rehired",IF(BG404&gt;0,$U404))))))))*'Actual Allocation Calc'!$AO$99)))</f>
        <v/>
      </c>
      <c r="AG404" s="210" t="str">
        <f>IF($B404="","",IF('Actual Allocation Calc'!$AP$78="A",
IF($P404="Employed",$U404/7*BK404,
IF(AND($P404="Terminated"),($U404/7*AX404),
IF(AND($P404="Furloughed"),($U404/7*AX404)+($U404/7*BH404),
IF(AND($P404="Rehired"),($U404/7*BH404),
IF(AND($P404="Terminated",AX404&gt;0),$U404,
IF($P404="Furloughed",IF(AX404&gt;0,$U404)+IF(BH404&gt;0,$U404),
IF($P404="Rehired",IF(BH404&gt;0,$U404)))))))),IF('Actual Allocation Calc'!$AP$78="C",'Actual Allocation Calc'!T404,'Actual Allocation Calc'!AC404+IF($P404="Employed",$U404/7*BK404,
IF(AND($P404="Terminated"),($U404/7*AX404),
IF(AND($P404="Furloughed"),($U404/7*AX404)+($U404/7*BH404),
IF(AND($P404="Rehired"),($U404/7*BH404),
IF(AND($P404="Terminated",AX404&gt;0),$U404,
IF($P404="Furloughed",IF(AX404&gt;0,$U404)+IF(BH404&gt;0,$U404),
IF($P404="Rehired",IF(BH404&gt;0,$U404))))))))*'Actual Allocation Calc'!$AP$99)))</f>
        <v/>
      </c>
      <c r="AH404" s="536"/>
      <c r="AI404" s="82">
        <f t="shared" si="129"/>
        <v>0</v>
      </c>
      <c r="AJ404" s="210">
        <f t="shared" si="111"/>
        <v>0</v>
      </c>
      <c r="AK404" s="397" t="str">
        <f t="shared" si="112"/>
        <v/>
      </c>
      <c r="AM404" s="122"/>
      <c r="AO404" s="214" t="str">
        <f>IFERROR(IF($V404="","",VLOOKUP(V404,'Calendar Calcs'!$B$2:$E1371,4,FALSE)),0)</f>
        <v/>
      </c>
      <c r="AP404" s="69" t="str">
        <f>IF($AO404="","", IF($AO404&lt;AP$23,0,IF($AO404&gt;AP$23,COUNTIFS('Calendar Calcs'!$E$2:$E1371,AP$23),COUNTIFS('Calendar Calcs'!$E$2:$E1371,AP$23,'Calendar Calcs'!$D$2:$D1371,"&lt;="&amp;WEEKDAY($V404)))))</f>
        <v/>
      </c>
      <c r="AQ404" s="69" t="str">
        <f>IF($AO404="","", IF($AO404&lt;AQ$23,0,IF($AO404&gt;AQ$23,COUNTIFS('Calendar Calcs'!$E$2:$E1371,AQ$23),COUNTIFS('Calendar Calcs'!$E$2:$E1371,AQ$23,'Calendar Calcs'!$D$2:$D1371,"&lt;="&amp;WEEKDAY($V404)))))</f>
        <v/>
      </c>
      <c r="AR404" s="69" t="str">
        <f>IF($AO404="","", IF($AO404&lt;AR$23,0,IF($AO404&gt;AR$23,COUNTIFS('Calendar Calcs'!$E$2:$E1371,AR$23),COUNTIFS('Calendar Calcs'!$E$2:$E1371,AR$23,'Calendar Calcs'!$D$2:$D1371,"&lt;="&amp;WEEKDAY($V404)))))</f>
        <v/>
      </c>
      <c r="AS404" s="69" t="str">
        <f>IF($AO404="","", IF($AO404&lt;AS$23,0,IF($AO404&gt;AS$23,COUNTIFS('Calendar Calcs'!$E$2:$E1371,AS$23),COUNTIFS('Calendar Calcs'!$E$2:$E1371,AS$23,'Calendar Calcs'!$D$2:$D1371,"&lt;="&amp;WEEKDAY($V404)))))</f>
        <v/>
      </c>
      <c r="AT404" s="69" t="str">
        <f>IF($AO404="","", IF($AO404&lt;AT$23,0,IF($AO404&gt;AT$23,COUNTIFS('Calendar Calcs'!$E$2:$E1371,AT$23),COUNTIFS('Calendar Calcs'!$E$2:$E1371,AT$23,'Calendar Calcs'!$D$2:$D1371,"&lt;="&amp;WEEKDAY($V404)))))</f>
        <v/>
      </c>
      <c r="AU404" s="69" t="str">
        <f>IF($AO404="","", IF($AO404&lt;AU$23,0,IF($AO404&gt;AU$23,COUNTIFS('Calendar Calcs'!$E$2:$E1371,AU$23),COUNTIFS('Calendar Calcs'!$E$2:$E1371,AU$23,'Calendar Calcs'!$D$2:$D1371,"&lt;="&amp;WEEKDAY($V404)))))</f>
        <v/>
      </c>
      <c r="AV404" s="69" t="str">
        <f>IF($AO404="","", IF($AO404&lt;AV$23,0,IF($AO404&gt;AV$23,COUNTIFS('Calendar Calcs'!$E$2:$E1371,AV$23),COUNTIFS('Calendar Calcs'!$E$2:$E1371,AV$23,'Calendar Calcs'!$D$2:$D1371,"&lt;="&amp;WEEKDAY($V404)))))</f>
        <v/>
      </c>
      <c r="AW404" s="69" t="str">
        <f>IF($AO404="","", IF($AO404&lt;AW$23,0,IF($AO404&gt;AW$23,COUNTIFS('Calendar Calcs'!$E$2:$E1371,AW$23),COUNTIFS('Calendar Calcs'!$E$2:$E1371,AW$23,'Calendar Calcs'!$D$2:$D1371,"&lt;="&amp;WEEKDAY($V404)))))</f>
        <v/>
      </c>
      <c r="AX404" s="69" t="str">
        <f>IF($AO404="","", IF($AO404&lt;AX$23,0,IF($AO404&gt;AX$23,COUNTIFS('Calendar Calcs'!$E$2:$E1371,AX$23),COUNTIFS('Calendar Calcs'!$E$2:$E1371,AX$23,'Calendar Calcs'!$D$2:$D1371,"&lt;="&amp;WEEKDAY($V404)))))</f>
        <v/>
      </c>
      <c r="AY404" s="69" t="str">
        <f>IF($W404="","",VLOOKUP($W404,'Calendar Calcs'!$B$2:$E1371,4,FALSE))</f>
        <v/>
      </c>
      <c r="AZ404" s="69" t="str">
        <f>IF($AY404="","",IF($AY404&gt;AZ$23,0,IF($AY404&lt;AZ$23,COUNTIFS('Calendar Calcs'!$E$2:$E1371,AZ$23),COUNTIFS('Calendar Calcs'!$E$2:$E1371,AZ$23,'Calendar Calcs'!$D$2:$D1371,"&gt;="&amp;WEEKDAY($W404)))))</f>
        <v/>
      </c>
      <c r="BA404" s="69" t="str">
        <f>IF($AY404="","",IF($AY404&gt;BA$23,0,IF($AY404&lt;BA$23,COUNTIFS('Calendar Calcs'!$E$2:$E1371,BA$23),COUNTIFS('Calendar Calcs'!$E$2:$E1371,BA$23,'Calendar Calcs'!$D$2:$D1371,"&gt;="&amp;WEEKDAY($W404)))))</f>
        <v/>
      </c>
      <c r="BB404" s="69" t="str">
        <f>IF($AY404="","",IF($AY404&gt;BB$23,0,IF($AY404&lt;BB$23,COUNTIFS('Calendar Calcs'!$E$2:$E1371,BB$23),COUNTIFS('Calendar Calcs'!$E$2:$E1371,BB$23,'Calendar Calcs'!$D$2:$D1371,"&gt;="&amp;WEEKDAY($W404)))))</f>
        <v/>
      </c>
      <c r="BC404" s="69" t="str">
        <f>IF($AY404="","",IF($AY404&gt;BC$23,0,IF($AY404&lt;BC$23,COUNTIFS('Calendar Calcs'!$E$2:$E1371,BC$23),COUNTIFS('Calendar Calcs'!$E$2:$E1371,BC$23,'Calendar Calcs'!$D$2:$D1371,"&gt;="&amp;WEEKDAY($W404)))))</f>
        <v/>
      </c>
      <c r="BD404" s="69" t="str">
        <f>IF($AY404="","",IF($AY404&gt;BD$23,0,IF($AY404&lt;BD$23,COUNTIFS('Calendar Calcs'!$E$2:$E1371,BD$23),COUNTIFS('Calendar Calcs'!$E$2:$E1371,BD$23,'Calendar Calcs'!$D$2:$D1371,"&gt;="&amp;WEEKDAY($W404)))))</f>
        <v/>
      </c>
      <c r="BE404" s="69" t="str">
        <f>IF($AY404="","",IF($AY404&gt;BE$23,0,IF($AY404&lt;BE$23,COUNTIFS('Calendar Calcs'!$E$2:$E1371,BE$23),COUNTIFS('Calendar Calcs'!$E$2:$E1371,BE$23,'Calendar Calcs'!$D$2:$D1371,"&gt;="&amp;WEEKDAY($W404)))))</f>
        <v/>
      </c>
      <c r="BF404" s="69" t="str">
        <f>IF($AY404="","",IF($AY404&gt;BF$23,0,IF($AY404&lt;BF$23,COUNTIFS('Calendar Calcs'!$E$2:$E1371,BF$23),COUNTIFS('Calendar Calcs'!$E$2:$E1371,BF$23,'Calendar Calcs'!$D$2:$D1371,"&gt;="&amp;WEEKDAY($W404)))))</f>
        <v/>
      </c>
      <c r="BG404" s="69" t="str">
        <f>IF($AY404="","",IF($AY404&gt;BG$23,0,IF($AY404&lt;BG$23,COUNTIFS('Calendar Calcs'!$E$2:$E1371,BG$23),COUNTIFS('Calendar Calcs'!$E$2:$E1371,BG$23,'Calendar Calcs'!$D$2:$D1371,"&gt;="&amp;WEEKDAY($W404)))))</f>
        <v/>
      </c>
      <c r="BH404" s="69">
        <f t="shared" si="113"/>
        <v>6</v>
      </c>
      <c r="BI404" s="69">
        <f>IF(Cover!$E$43="","",VLOOKUP(Cover!$E$43,'Calendar Calcs'!$B$2:$E1371,4,FALSE))</f>
        <v>1</v>
      </c>
      <c r="BJ404" s="69">
        <f>IF($BI404="","", IF($BI404&lt;BJ$23,0,IF($BI404&gt;=BJ$23,COUNTIFS('Calendar Calcs'!$E$2:$E1371,BJ$23),COUNTIFS('Calendar Calcs'!$E$2:$E1371,BJ$23,'Calendar Calcs'!$D$2:$D1371,"&lt;="&amp;WEEKDAY($V404)))))</f>
        <v>1</v>
      </c>
      <c r="BK404" s="69">
        <f t="shared" si="110"/>
        <v>6</v>
      </c>
      <c r="BN404" s="69" t="str">
        <f>IF(T404&gt;0,"FTE",IF(Cover!$E$47="Weekly",IF(S404&gt;29.75,"FTE","PTE"),IF(S404&gt;59.75,"FTE","PTE")))</f>
        <v>PTE</v>
      </c>
      <c r="BO404" s="69">
        <f>IF(BN404="FTE",30,IF(Cover!$E$47="Weekly",'STEP 2 EE Data'!S404,'STEP 2 EE Data'!S404/2))</f>
        <v>0</v>
      </c>
      <c r="BP404" s="209">
        <f t="shared" si="114"/>
        <v>0</v>
      </c>
      <c r="BQ404" s="209">
        <f t="shared" si="115"/>
        <v>0</v>
      </c>
      <c r="BR404" s="209">
        <f t="shared" si="116"/>
        <v>0</v>
      </c>
      <c r="BS404" s="209">
        <f t="shared" si="117"/>
        <v>0</v>
      </c>
      <c r="BT404" s="209">
        <f t="shared" si="118"/>
        <v>0</v>
      </c>
      <c r="BU404" s="209">
        <f t="shared" si="119"/>
        <v>0</v>
      </c>
      <c r="BV404" s="209">
        <f t="shared" si="120"/>
        <v>0</v>
      </c>
      <c r="BW404" s="209">
        <f t="shared" si="121"/>
        <v>0</v>
      </c>
      <c r="BX404" s="209">
        <f t="shared" si="122"/>
        <v>0</v>
      </c>
      <c r="CC404" s="210" t="str">
        <f>IF(B404="","",IF(C404="",IF(Cover!$E$47="Weekly",'STEP 3 EE Comp'!BI409*8,'STEP 3 EE Comp'!BI409*4),IF(Cover!$E$47="Weekly",'STEP 3 EE Comp'!BI409,'STEP 3 EE Comp'!BI409)))</f>
        <v/>
      </c>
      <c r="CD404" s="82" t="str">
        <f t="shared" si="123"/>
        <v/>
      </c>
      <c r="CE404" s="417">
        <f t="shared" si="124"/>
        <v>1</v>
      </c>
      <c r="CF404" s="82" t="str">
        <f t="shared" si="125"/>
        <v>Good</v>
      </c>
      <c r="CG404" s="82">
        <f t="shared" si="126"/>
        <v>0</v>
      </c>
      <c r="CH404" s="234">
        <f t="shared" si="127"/>
        <v>0</v>
      </c>
    </row>
    <row r="405" spans="1:86" s="69" customFormat="1" x14ac:dyDescent="0.3">
      <c r="A405" s="555"/>
      <c r="B405" s="52"/>
      <c r="C405" s="52"/>
      <c r="D405" s="52"/>
      <c r="E405" s="52"/>
      <c r="F405" s="507"/>
      <c r="G405" s="210">
        <f t="shared" si="128"/>
        <v>0</v>
      </c>
      <c r="H405" s="82">
        <f t="shared" si="109"/>
        <v>0</v>
      </c>
      <c r="I405" s="211"/>
      <c r="J405" s="441" t="s">
        <v>21</v>
      </c>
      <c r="K405" s="441" t="s">
        <v>21</v>
      </c>
      <c r="L405" s="441" t="s">
        <v>21</v>
      </c>
      <c r="M405" s="441" t="s">
        <v>21</v>
      </c>
      <c r="N405" s="568" t="s">
        <v>21</v>
      </c>
      <c r="O405" s="211"/>
      <c r="P405" s="212" t="str">
        <f>IF(B405="","",
IF(AND(V405="",W405="",B405&lt;&gt;""),"Employed",
IF(AND(V405&lt;&gt;"",W405="",B405&lt;&gt;""),"Terminated",
IF(AND(V405&lt;&gt;"",W405&lt;&gt;"",B405&lt;&gt;""),IF(W405&lt;Cover!$E$43,"Employed","Furloughed"),
IF(AND(V405="",W405&lt;&gt;"",B405&lt;&gt;""),IF(W405&lt;Cover!$E$43,"Employed","Rehired"))))))</f>
        <v/>
      </c>
      <c r="Q405" s="211"/>
      <c r="R405" s="536"/>
      <c r="S405" s="563"/>
      <c r="T405" s="536"/>
      <c r="U405" s="82">
        <f>IF(Cover!$E$47="Weekly",IF(T405&gt;0,T405,R405*S405),IF(T405&gt;0,T405,R405*S405)/2)</f>
        <v>0</v>
      </c>
      <c r="V405" s="564"/>
      <c r="W405" s="564"/>
      <c r="Y405" s="213" t="str">
        <f>IF($B405="","",IF('Actual Allocation Calc'!$AH$78="A",
IF($P405="Employed",$U405/7*BJ405,
IF(AND($P405="Terminated"),($U405/7*AP405),
IF(AND($P405="Furloughed"),($U405/7*AP405)+($U405/7*AZ405),
IF(AND($P405="Rehired"),($U405/7*AZ405),
IF(AND($P405="Terminated",AP405&gt;0),$U405,
IF($P405="Furloughed",IF(AP405&gt;0,$U405)+IF(AZ405&gt;0,$U405),
IF($P405="Rehired",IF(AZ405&gt;0,$U405)))))))),IF('Actual Allocation Calc'!$AH$78="C",'Actual Allocation Calc'!L405,'Actual Allocation Calc'!U405+IF($P405="Employed",$U405/7*BJ405,
IF(AND($P405="Terminated"),($U405/7*AP405),
IF(AND($P405="Furloughed"),($U405/7*AP405)+($U405/7*AZ405),
IF(AND($P405="Rehired"),($U405/7*AZ405),
IF(AND($P405="Terminated",AP405&gt;0),$U405,
IF($P405="Furloughed",IF(AP405&gt;0,$U405)+IF(AZ405&gt;0,$U405),
IF($P405="Rehired",IF(AZ405&gt;0,$U405))))))))*'Actual Allocation Calc'!$AH$99)))</f>
        <v/>
      </c>
      <c r="Z405" s="210" t="str">
        <f>IF($B405="","",IF('Actual Allocation Calc'!$AI$78="A",
IF($P405="Employed",$U405,
IF(AND($P405="Terminated"),($U405/7*AQ405),
IF(AND($P405="Furloughed"),($U405/7*AQ405)+($U405/7*BA405),
IF(AND($P405="Rehired"),($U405/7*BA405),
IF(AND($P405="Terminated",AQ405&gt;0),$U405,
IF($P405="Furloughed",IF(AQ405&gt;0,$U405)+IF(BA405&gt;0,$U405),
IF($P405="Rehired",IF(BA405&gt;0,$U405)))))))),IF('Actual Allocation Calc'!$AI$78="C",'Actual Allocation Calc'!M405,'Actual Allocation Calc'!V405+IF($P405="Employed",$U405,
IF(AND($P405="Terminated"),($U405/7*AQ405),
IF(AND($P405="Furloughed"),($U405/7*AQ405)+($U405/7*BA405),
IF(AND($P405="Rehired"),($U405/7*BA405),
IF(AND($P405="Terminated",AQ405&gt;0),$U405,
IF($P405="Furloughed",IF(AQ405&gt;0,$U405)+IF(BA405&gt;0,$U405),
IF($P405="Rehired",IF(BA405&gt;0,$U405))))))))*'Actual Allocation Calc'!$AI$99)))</f>
        <v/>
      </c>
      <c r="AA405" s="210" t="str">
        <f>IF($B405="","",IF('Actual Allocation Calc'!$AJ$78="A",
IF($P405="Employed",$U405,
IF(AND($P405="Terminated"),($U405/7*AR405),
IF(AND($P405="Furloughed"),($U405/7*AR405)+($U405/7*BB405),
IF(AND($P405="Rehired"),($U405/7*BB405),
IF(AND($P405="Terminated",AR405&gt;0),$U405,
IF($P405="Furloughed",IF(AR405&gt;0,$U405)+IF(BB405&gt;0,$U405),
IF($P405="Rehired",IF(BB405&gt;0,$U405)))))))),IF('Actual Allocation Calc'!$AJ$78="C",'Actual Allocation Calc'!N405,'Actual Allocation Calc'!W405+IF($P405="Employed",$U405,
IF(AND($P405="Terminated"),($U405/7*AR405),
IF(AND($P405="Furloughed"),($U405/7*AR405)+($U405/7*BB405),
IF(AND($P405="Rehired"),($U405/7*BB405),
IF(AND($P405="Terminated",AR405&gt;0),$U405,
IF($P405="Furloughed",IF(AR405&gt;0,$U405)+IF(BB405&gt;0,$U405),
IF($P405="Rehired",IF(BB405&gt;0,$U405))))))))*'Actual Allocation Calc'!$AJ$99)))</f>
        <v/>
      </c>
      <c r="AB405" s="210" t="str">
        <f>IF($B405="","",IF('Actual Allocation Calc'!$AK$78="A",
IF($P405="Employed",$U405,
IF(AND($P405="Terminated"),($U405/7*AS405),
IF(AND($P405="Furloughed"),($U405/7*AS405)+($U405/7*BC405),
IF(AND($P405="Rehired"),($U405/7*BC405),
IF(AND($P405="Terminated",AS405&gt;0),$U405,
IF($P405="Furloughed",IF(AS405&gt;0,$U405)+IF(BC405&gt;0,$U405),
IF($P405="Rehired",IF(BC405&gt;0,$U405)))))))),IF('Actual Allocation Calc'!$AK$78="C",'Actual Allocation Calc'!O405,'Actual Allocation Calc'!X405+IF($P405="Employed",$U405,
IF(AND($P405="Terminated"),($U405/7*AS405),
IF(AND($P405="Furloughed"),($U405/7*AS405)+($U405/7*BC405),
IF(AND($P405="Rehired"),($U405/7*BC405),
IF(AND($P405="Terminated",AS405&gt;0),$U405,
IF($P405="Furloughed",IF(AS405&gt;0,$U405)+IF(BC405&gt;0,$U405),
IF($P405="Rehired",IF(BC405&gt;0,$U405))))))))*'Actual Allocation Calc'!$AK$99)))</f>
        <v/>
      </c>
      <c r="AC405" s="210" t="str">
        <f>IF($B405="","",IF('Actual Allocation Calc'!$AL$78="A",
IF($P405="Employed",$U405,
IF(AND($P405="Terminated"),($U405/7*AT405),
IF(AND($P405="Furloughed"),($U405/7*AT405)+($U405/7*BD405),
IF(AND($P405="Rehired"),($U405/7*BD405),
IF(AND($P405="Terminated",AT405&gt;0),$U405,
IF($P405="Furloughed",IF(AT405&gt;0,$U405)+IF(BD405&gt;0,$U405),
IF($P405="Rehired",IF(BD405&gt;0,$U405)))))))),IF('Actual Allocation Calc'!$AL$78="C",'Actual Allocation Calc'!P405,'Actual Allocation Calc'!Y405+IF($P405="Employed",$U405,
IF(AND($P405="Terminated"),($U405/7*AT405),
IF(AND($P405="Furloughed"),($U405/7*AT405)+($U405/7*BD405),
IF(AND($P405="Rehired"),($U405/7*BD405),
IF(AND($P405="Terminated",AT405&gt;0),$U405,
IF($P405="Furloughed",IF(AT405&gt;0,$U405)+IF(BD405&gt;0,$U405),
IF($P405="Rehired",IF(BD405&gt;0,$U405))))))))*'Actual Allocation Calc'!$AL$99)))</f>
        <v/>
      </c>
      <c r="AD405" s="210" t="str">
        <f>IF($B405="","",IF('Actual Allocation Calc'!$AM$78="A",
IF($P405="Employed",$U405,
IF(AND($P405="Terminated"),($U405/7*AU405),
IF(AND($P405="Furloughed"),($U405/7*AU405)+($U405/7*BE405),
IF(AND($P405="Rehired"),($U405/7*BE405),
IF(AND($P405="Terminated",AU405&gt;0),$U405,
IF($P405="Furloughed",IF(AU405&gt;0,$U405)+IF(BE405&gt;0,$U405),
IF($P405="Rehired",IF(BE405&gt;0,$U405)))))))),IF('Actual Allocation Calc'!$AM$78="C",'Actual Allocation Calc'!Q405,'Actual Allocation Calc'!Z405+IF($P405="Employed",$U405,
IF(AND($P405="Terminated"),($U405/7*AU405),
IF(AND($P405="Furloughed"),($U405/7*AU405)+($U405/7*BE405),
IF(AND($P405="Rehired"),($U405/7*BE405),
IF(AND($P405="Terminated",AU405&gt;0),$U405,
IF($P405="Furloughed",IF(AU405&gt;0,$U405)+IF(BE405&gt;0,$U405),
IF($P405="Rehired",IF(BE405&gt;0,$U405))))))))*'Actual Allocation Calc'!$AM$99)))</f>
        <v/>
      </c>
      <c r="AE405" s="210" t="str">
        <f>IF($B405="","",IF('Actual Allocation Calc'!$AN$78="A",
IF($P405="Employed",$U405,
IF(AND($P405="Terminated"),($U405/7*AV405),
IF(AND($P405="Furloughed"),($U405/7*AV405)+($U405/7*BF405),
IF(AND($P405="Rehired"),($U405/7*BF405),
IF(AND($P405="Terminated",AV405&gt;0),$U405,
IF($P405="Furloughed",IF(AV405&gt;0,$U405)+IF(BF405&gt;0,$U405),
IF($P405="Rehired",IF(BF405&gt;0,$U405)))))))),IF('Actual Allocation Calc'!$AN$78="C",'Actual Allocation Calc'!R405,'Actual Allocation Calc'!AA405+IF($P405="Employed",$U405,
IF(AND($P405="Terminated"),($U405/7*AV405),
IF(AND($P405="Furloughed"),($U405/7*AV405)+($U405/7*BF405),
IF(AND($P405="Rehired"),($U405/7*BF405),
IF(AND($P405="Terminated",AV405&gt;0),$U405,
IF($P405="Furloughed",IF(AV405&gt;0,$U405)+IF(BF405&gt;0,$U405),
IF($P405="Rehired",IF(BF405&gt;0,$U405))))))))*'Actual Allocation Calc'!$AN$99)))</f>
        <v/>
      </c>
      <c r="AF405" s="210" t="str">
        <f>IF($B405="","",IF('Actual Allocation Calc'!$AO$78="A",
IF($P405="Employed",$U405,
IF(AND($P405="Terminated"),($U405/7*AW405),
IF(AND($P405="Furloughed"),($U405/7*AW405)+($U405/7*BG405),
IF(AND($P405="Rehired"),($U405/7*BG405),
IF(AND($P405="Terminated",AW405&gt;0),$U405,
IF($P405="Furloughed",IF(AW405&gt;0,$U405)+IF(BG405&gt;0,$U405),
IF($P405="Rehired",IF(BG405&gt;0,$U405)))))))),IF('Actual Allocation Calc'!$AO$78="C",'Actual Allocation Calc'!S405,'Actual Allocation Calc'!AB405+IF($P405="Employed",$U405,
IF(AND($P405="Terminated"),($U405/7*AW405),
IF(AND($P405="Furloughed"),($U405/7*AW405)+($U405/7*BG405),
IF(AND($P405="Rehired"),($U405/7*BG405),
IF(AND($P405="Terminated",AW405&gt;0),$U405,
IF($P405="Furloughed",IF(AW405&gt;0,$U405)+IF(BG405&gt;0,$U405),
IF($P405="Rehired",IF(BG405&gt;0,$U405))))))))*'Actual Allocation Calc'!$AO$99)))</f>
        <v/>
      </c>
      <c r="AG405" s="210" t="str">
        <f>IF($B405="","",IF('Actual Allocation Calc'!$AP$78="A",
IF($P405="Employed",$U405/7*BK405,
IF(AND($P405="Terminated"),($U405/7*AX405),
IF(AND($P405="Furloughed"),($U405/7*AX405)+($U405/7*BH405),
IF(AND($P405="Rehired"),($U405/7*BH405),
IF(AND($P405="Terminated",AX405&gt;0),$U405,
IF($P405="Furloughed",IF(AX405&gt;0,$U405)+IF(BH405&gt;0,$U405),
IF($P405="Rehired",IF(BH405&gt;0,$U405)))))))),IF('Actual Allocation Calc'!$AP$78="C",'Actual Allocation Calc'!T405,'Actual Allocation Calc'!AC405+IF($P405="Employed",$U405/7*BK405,
IF(AND($P405="Terminated"),($U405/7*AX405),
IF(AND($P405="Furloughed"),($U405/7*AX405)+($U405/7*BH405),
IF(AND($P405="Rehired"),($U405/7*BH405),
IF(AND($P405="Terminated",AX405&gt;0),$U405,
IF($P405="Furloughed",IF(AX405&gt;0,$U405)+IF(BH405&gt;0,$U405),
IF($P405="Rehired",IF(BH405&gt;0,$U405))))))))*'Actual Allocation Calc'!$AP$99)))</f>
        <v/>
      </c>
      <c r="AH405" s="536"/>
      <c r="AI405" s="82">
        <f t="shared" si="129"/>
        <v>0</v>
      </c>
      <c r="AJ405" s="210">
        <f t="shared" si="111"/>
        <v>0</v>
      </c>
      <c r="AK405" s="397" t="str">
        <f t="shared" si="112"/>
        <v/>
      </c>
      <c r="AM405" s="122"/>
      <c r="AO405" s="214" t="str">
        <f>IFERROR(IF($V405="","",VLOOKUP(V405,'Calendar Calcs'!$B$2:$E1372,4,FALSE)),0)</f>
        <v/>
      </c>
      <c r="AP405" s="69" t="str">
        <f>IF($AO405="","", IF($AO405&lt;AP$23,0,IF($AO405&gt;AP$23,COUNTIFS('Calendar Calcs'!$E$2:$E1372,AP$23),COUNTIFS('Calendar Calcs'!$E$2:$E1372,AP$23,'Calendar Calcs'!$D$2:$D1372,"&lt;="&amp;WEEKDAY($V405)))))</f>
        <v/>
      </c>
      <c r="AQ405" s="69" t="str">
        <f>IF($AO405="","", IF($AO405&lt;AQ$23,0,IF($AO405&gt;AQ$23,COUNTIFS('Calendar Calcs'!$E$2:$E1372,AQ$23),COUNTIFS('Calendar Calcs'!$E$2:$E1372,AQ$23,'Calendar Calcs'!$D$2:$D1372,"&lt;="&amp;WEEKDAY($V405)))))</f>
        <v/>
      </c>
      <c r="AR405" s="69" t="str">
        <f>IF($AO405="","", IF($AO405&lt;AR$23,0,IF($AO405&gt;AR$23,COUNTIFS('Calendar Calcs'!$E$2:$E1372,AR$23),COUNTIFS('Calendar Calcs'!$E$2:$E1372,AR$23,'Calendar Calcs'!$D$2:$D1372,"&lt;="&amp;WEEKDAY($V405)))))</f>
        <v/>
      </c>
      <c r="AS405" s="69" t="str">
        <f>IF($AO405="","", IF($AO405&lt;AS$23,0,IF($AO405&gt;AS$23,COUNTIFS('Calendar Calcs'!$E$2:$E1372,AS$23),COUNTIFS('Calendar Calcs'!$E$2:$E1372,AS$23,'Calendar Calcs'!$D$2:$D1372,"&lt;="&amp;WEEKDAY($V405)))))</f>
        <v/>
      </c>
      <c r="AT405" s="69" t="str">
        <f>IF($AO405="","", IF($AO405&lt;AT$23,0,IF($AO405&gt;AT$23,COUNTIFS('Calendar Calcs'!$E$2:$E1372,AT$23),COUNTIFS('Calendar Calcs'!$E$2:$E1372,AT$23,'Calendar Calcs'!$D$2:$D1372,"&lt;="&amp;WEEKDAY($V405)))))</f>
        <v/>
      </c>
      <c r="AU405" s="69" t="str">
        <f>IF($AO405="","", IF($AO405&lt;AU$23,0,IF($AO405&gt;AU$23,COUNTIFS('Calendar Calcs'!$E$2:$E1372,AU$23),COUNTIFS('Calendar Calcs'!$E$2:$E1372,AU$23,'Calendar Calcs'!$D$2:$D1372,"&lt;="&amp;WEEKDAY($V405)))))</f>
        <v/>
      </c>
      <c r="AV405" s="69" t="str">
        <f>IF($AO405="","", IF($AO405&lt;AV$23,0,IF($AO405&gt;AV$23,COUNTIFS('Calendar Calcs'!$E$2:$E1372,AV$23),COUNTIFS('Calendar Calcs'!$E$2:$E1372,AV$23,'Calendar Calcs'!$D$2:$D1372,"&lt;="&amp;WEEKDAY($V405)))))</f>
        <v/>
      </c>
      <c r="AW405" s="69" t="str">
        <f>IF($AO405="","", IF($AO405&lt;AW$23,0,IF($AO405&gt;AW$23,COUNTIFS('Calendar Calcs'!$E$2:$E1372,AW$23),COUNTIFS('Calendar Calcs'!$E$2:$E1372,AW$23,'Calendar Calcs'!$D$2:$D1372,"&lt;="&amp;WEEKDAY($V405)))))</f>
        <v/>
      </c>
      <c r="AX405" s="69" t="str">
        <f>IF($AO405="","", IF($AO405&lt;AX$23,0,IF($AO405&gt;AX$23,COUNTIFS('Calendar Calcs'!$E$2:$E1372,AX$23),COUNTIFS('Calendar Calcs'!$E$2:$E1372,AX$23,'Calendar Calcs'!$D$2:$D1372,"&lt;="&amp;WEEKDAY($V405)))))</f>
        <v/>
      </c>
      <c r="AY405" s="69" t="str">
        <f>IF($W405="","",VLOOKUP($W405,'Calendar Calcs'!$B$2:$E1372,4,FALSE))</f>
        <v/>
      </c>
      <c r="AZ405" s="69" t="str">
        <f>IF($AY405="","",IF($AY405&gt;AZ$23,0,IF($AY405&lt;AZ$23,COUNTIFS('Calendar Calcs'!$E$2:$E1372,AZ$23),COUNTIFS('Calendar Calcs'!$E$2:$E1372,AZ$23,'Calendar Calcs'!$D$2:$D1372,"&gt;="&amp;WEEKDAY($W405)))))</f>
        <v/>
      </c>
      <c r="BA405" s="69" t="str">
        <f>IF($AY405="","",IF($AY405&gt;BA$23,0,IF($AY405&lt;BA$23,COUNTIFS('Calendar Calcs'!$E$2:$E1372,BA$23),COUNTIFS('Calendar Calcs'!$E$2:$E1372,BA$23,'Calendar Calcs'!$D$2:$D1372,"&gt;="&amp;WEEKDAY($W405)))))</f>
        <v/>
      </c>
      <c r="BB405" s="69" t="str">
        <f>IF($AY405="","",IF($AY405&gt;BB$23,0,IF($AY405&lt;BB$23,COUNTIFS('Calendar Calcs'!$E$2:$E1372,BB$23),COUNTIFS('Calendar Calcs'!$E$2:$E1372,BB$23,'Calendar Calcs'!$D$2:$D1372,"&gt;="&amp;WEEKDAY($W405)))))</f>
        <v/>
      </c>
      <c r="BC405" s="69" t="str">
        <f>IF($AY405="","",IF($AY405&gt;BC$23,0,IF($AY405&lt;BC$23,COUNTIFS('Calendar Calcs'!$E$2:$E1372,BC$23),COUNTIFS('Calendar Calcs'!$E$2:$E1372,BC$23,'Calendar Calcs'!$D$2:$D1372,"&gt;="&amp;WEEKDAY($W405)))))</f>
        <v/>
      </c>
      <c r="BD405" s="69" t="str">
        <f>IF($AY405="","",IF($AY405&gt;BD$23,0,IF($AY405&lt;BD$23,COUNTIFS('Calendar Calcs'!$E$2:$E1372,BD$23),COUNTIFS('Calendar Calcs'!$E$2:$E1372,BD$23,'Calendar Calcs'!$D$2:$D1372,"&gt;="&amp;WEEKDAY($W405)))))</f>
        <v/>
      </c>
      <c r="BE405" s="69" t="str">
        <f>IF($AY405="","",IF($AY405&gt;BE$23,0,IF($AY405&lt;BE$23,COUNTIFS('Calendar Calcs'!$E$2:$E1372,BE$23),COUNTIFS('Calendar Calcs'!$E$2:$E1372,BE$23,'Calendar Calcs'!$D$2:$D1372,"&gt;="&amp;WEEKDAY($W405)))))</f>
        <v/>
      </c>
      <c r="BF405" s="69" t="str">
        <f>IF($AY405="","",IF($AY405&gt;BF$23,0,IF($AY405&lt;BF$23,COUNTIFS('Calendar Calcs'!$E$2:$E1372,BF$23),COUNTIFS('Calendar Calcs'!$E$2:$E1372,BF$23,'Calendar Calcs'!$D$2:$D1372,"&gt;="&amp;WEEKDAY($W405)))))</f>
        <v/>
      </c>
      <c r="BG405" s="69" t="str">
        <f>IF($AY405="","",IF($AY405&gt;BG$23,0,IF($AY405&lt;BG$23,COUNTIFS('Calendar Calcs'!$E$2:$E1372,BG$23),COUNTIFS('Calendar Calcs'!$E$2:$E1372,BG$23,'Calendar Calcs'!$D$2:$D1372,"&gt;="&amp;WEEKDAY($W405)))))</f>
        <v/>
      </c>
      <c r="BH405" s="69">
        <f t="shared" si="113"/>
        <v>6</v>
      </c>
      <c r="BI405" s="69">
        <f>IF(Cover!$E$43="","",VLOOKUP(Cover!$E$43,'Calendar Calcs'!$B$2:$E1372,4,FALSE))</f>
        <v>1</v>
      </c>
      <c r="BJ405" s="69">
        <f>IF($BI405="","", IF($BI405&lt;BJ$23,0,IF($BI405&gt;=BJ$23,COUNTIFS('Calendar Calcs'!$E$2:$E1372,BJ$23),COUNTIFS('Calendar Calcs'!$E$2:$E1372,BJ$23,'Calendar Calcs'!$D$2:$D1372,"&lt;="&amp;WEEKDAY($V405)))))</f>
        <v>1</v>
      </c>
      <c r="BK405" s="69">
        <f t="shared" si="110"/>
        <v>6</v>
      </c>
      <c r="BN405" s="69" t="str">
        <f>IF(T405&gt;0,"FTE",IF(Cover!$E$47="Weekly",IF(S405&gt;29.75,"FTE","PTE"),IF(S405&gt;59.75,"FTE","PTE")))</f>
        <v>PTE</v>
      </c>
      <c r="BO405" s="69">
        <f>IF(BN405="FTE",30,IF(Cover!$E$47="Weekly",'STEP 2 EE Data'!S405,'STEP 2 EE Data'!S405/2))</f>
        <v>0</v>
      </c>
      <c r="BP405" s="209">
        <f t="shared" si="114"/>
        <v>0</v>
      </c>
      <c r="BQ405" s="209">
        <f t="shared" si="115"/>
        <v>0</v>
      </c>
      <c r="BR405" s="209">
        <f t="shared" si="116"/>
        <v>0</v>
      </c>
      <c r="BS405" s="209">
        <f t="shared" si="117"/>
        <v>0</v>
      </c>
      <c r="BT405" s="209">
        <f t="shared" si="118"/>
        <v>0</v>
      </c>
      <c r="BU405" s="209">
        <f t="shared" si="119"/>
        <v>0</v>
      </c>
      <c r="BV405" s="209">
        <f t="shared" si="120"/>
        <v>0</v>
      </c>
      <c r="BW405" s="209">
        <f t="shared" si="121"/>
        <v>0</v>
      </c>
      <c r="BX405" s="209">
        <f t="shared" si="122"/>
        <v>0</v>
      </c>
      <c r="CC405" s="210" t="str">
        <f>IF(B405="","",IF(C405="",IF(Cover!$E$47="Weekly",'STEP 3 EE Comp'!BI410*8,'STEP 3 EE Comp'!BI410*4),IF(Cover!$E$47="Weekly",'STEP 3 EE Comp'!BI410,'STEP 3 EE Comp'!BI410)))</f>
        <v/>
      </c>
      <c r="CD405" s="82" t="str">
        <f t="shared" si="123"/>
        <v/>
      </c>
      <c r="CE405" s="417">
        <f t="shared" si="124"/>
        <v>1</v>
      </c>
      <c r="CF405" s="82" t="str">
        <f t="shared" si="125"/>
        <v>Good</v>
      </c>
      <c r="CG405" s="82">
        <f t="shared" si="126"/>
        <v>0</v>
      </c>
      <c r="CH405" s="234">
        <f t="shared" si="127"/>
        <v>0</v>
      </c>
    </row>
    <row r="406" spans="1:86" s="69" customFormat="1" x14ac:dyDescent="0.3">
      <c r="A406" s="555"/>
      <c r="B406" s="52"/>
      <c r="C406" s="52"/>
      <c r="D406" s="52"/>
      <c r="E406" s="52"/>
      <c r="F406" s="507"/>
      <c r="G406" s="210">
        <f t="shared" si="128"/>
        <v>0</v>
      </c>
      <c r="H406" s="82">
        <f t="shared" si="109"/>
        <v>0</v>
      </c>
      <c r="I406" s="211"/>
      <c r="J406" s="441" t="s">
        <v>21</v>
      </c>
      <c r="K406" s="441" t="s">
        <v>21</v>
      </c>
      <c r="L406" s="441" t="s">
        <v>21</v>
      </c>
      <c r="M406" s="441" t="s">
        <v>21</v>
      </c>
      <c r="N406" s="568" t="s">
        <v>21</v>
      </c>
      <c r="O406" s="211"/>
      <c r="P406" s="212" t="str">
        <f>IF(B406="","",
IF(AND(V406="",W406="",B406&lt;&gt;""),"Employed",
IF(AND(V406&lt;&gt;"",W406="",B406&lt;&gt;""),"Terminated",
IF(AND(V406&lt;&gt;"",W406&lt;&gt;"",B406&lt;&gt;""),IF(W406&lt;Cover!$E$43,"Employed","Furloughed"),
IF(AND(V406="",W406&lt;&gt;"",B406&lt;&gt;""),IF(W406&lt;Cover!$E$43,"Employed","Rehired"))))))</f>
        <v/>
      </c>
      <c r="Q406" s="211"/>
      <c r="R406" s="536"/>
      <c r="S406" s="563"/>
      <c r="T406" s="536"/>
      <c r="U406" s="82">
        <f>IF(Cover!$E$47="Weekly",IF(T406&gt;0,T406,R406*S406),IF(T406&gt;0,T406,R406*S406)/2)</f>
        <v>0</v>
      </c>
      <c r="V406" s="564"/>
      <c r="W406" s="564"/>
      <c r="Y406" s="213" t="str">
        <f>IF($B406="","",IF('Actual Allocation Calc'!$AH$78="A",
IF($P406="Employed",$U406/7*BJ406,
IF(AND($P406="Terminated"),($U406/7*AP406),
IF(AND($P406="Furloughed"),($U406/7*AP406)+($U406/7*AZ406),
IF(AND($P406="Rehired"),($U406/7*AZ406),
IF(AND($P406="Terminated",AP406&gt;0),$U406,
IF($P406="Furloughed",IF(AP406&gt;0,$U406)+IF(AZ406&gt;0,$U406),
IF($P406="Rehired",IF(AZ406&gt;0,$U406)))))))),IF('Actual Allocation Calc'!$AH$78="C",'Actual Allocation Calc'!L406,'Actual Allocation Calc'!U406+IF($P406="Employed",$U406/7*BJ406,
IF(AND($P406="Terminated"),($U406/7*AP406),
IF(AND($P406="Furloughed"),($U406/7*AP406)+($U406/7*AZ406),
IF(AND($P406="Rehired"),($U406/7*AZ406),
IF(AND($P406="Terminated",AP406&gt;0),$U406,
IF($P406="Furloughed",IF(AP406&gt;0,$U406)+IF(AZ406&gt;0,$U406),
IF($P406="Rehired",IF(AZ406&gt;0,$U406))))))))*'Actual Allocation Calc'!$AH$99)))</f>
        <v/>
      </c>
      <c r="Z406" s="210" t="str">
        <f>IF($B406="","",IF('Actual Allocation Calc'!$AI$78="A",
IF($P406="Employed",$U406,
IF(AND($P406="Terminated"),($U406/7*AQ406),
IF(AND($P406="Furloughed"),($U406/7*AQ406)+($U406/7*BA406),
IF(AND($P406="Rehired"),($U406/7*BA406),
IF(AND($P406="Terminated",AQ406&gt;0),$U406,
IF($P406="Furloughed",IF(AQ406&gt;0,$U406)+IF(BA406&gt;0,$U406),
IF($P406="Rehired",IF(BA406&gt;0,$U406)))))))),IF('Actual Allocation Calc'!$AI$78="C",'Actual Allocation Calc'!M406,'Actual Allocation Calc'!V406+IF($P406="Employed",$U406,
IF(AND($P406="Terminated"),($U406/7*AQ406),
IF(AND($P406="Furloughed"),($U406/7*AQ406)+($U406/7*BA406),
IF(AND($P406="Rehired"),($U406/7*BA406),
IF(AND($P406="Terminated",AQ406&gt;0),$U406,
IF($P406="Furloughed",IF(AQ406&gt;0,$U406)+IF(BA406&gt;0,$U406),
IF($P406="Rehired",IF(BA406&gt;0,$U406))))))))*'Actual Allocation Calc'!$AI$99)))</f>
        <v/>
      </c>
      <c r="AA406" s="210" t="str">
        <f>IF($B406="","",IF('Actual Allocation Calc'!$AJ$78="A",
IF($P406="Employed",$U406,
IF(AND($P406="Terminated"),($U406/7*AR406),
IF(AND($P406="Furloughed"),($U406/7*AR406)+($U406/7*BB406),
IF(AND($P406="Rehired"),($U406/7*BB406),
IF(AND($P406="Terminated",AR406&gt;0),$U406,
IF($P406="Furloughed",IF(AR406&gt;0,$U406)+IF(BB406&gt;0,$U406),
IF($P406="Rehired",IF(BB406&gt;0,$U406)))))))),IF('Actual Allocation Calc'!$AJ$78="C",'Actual Allocation Calc'!N406,'Actual Allocation Calc'!W406+IF($P406="Employed",$U406,
IF(AND($P406="Terminated"),($U406/7*AR406),
IF(AND($P406="Furloughed"),($U406/7*AR406)+($U406/7*BB406),
IF(AND($P406="Rehired"),($U406/7*BB406),
IF(AND($P406="Terminated",AR406&gt;0),$U406,
IF($P406="Furloughed",IF(AR406&gt;0,$U406)+IF(BB406&gt;0,$U406),
IF($P406="Rehired",IF(BB406&gt;0,$U406))))))))*'Actual Allocation Calc'!$AJ$99)))</f>
        <v/>
      </c>
      <c r="AB406" s="210" t="str">
        <f>IF($B406="","",IF('Actual Allocation Calc'!$AK$78="A",
IF($P406="Employed",$U406,
IF(AND($P406="Terminated"),($U406/7*AS406),
IF(AND($P406="Furloughed"),($U406/7*AS406)+($U406/7*BC406),
IF(AND($P406="Rehired"),($U406/7*BC406),
IF(AND($P406="Terminated",AS406&gt;0),$U406,
IF($P406="Furloughed",IF(AS406&gt;0,$U406)+IF(BC406&gt;0,$U406),
IF($P406="Rehired",IF(BC406&gt;0,$U406)))))))),IF('Actual Allocation Calc'!$AK$78="C",'Actual Allocation Calc'!O406,'Actual Allocation Calc'!X406+IF($P406="Employed",$U406,
IF(AND($P406="Terminated"),($U406/7*AS406),
IF(AND($P406="Furloughed"),($U406/7*AS406)+($U406/7*BC406),
IF(AND($P406="Rehired"),($U406/7*BC406),
IF(AND($P406="Terminated",AS406&gt;0),$U406,
IF($P406="Furloughed",IF(AS406&gt;0,$U406)+IF(BC406&gt;0,$U406),
IF($P406="Rehired",IF(BC406&gt;0,$U406))))))))*'Actual Allocation Calc'!$AK$99)))</f>
        <v/>
      </c>
      <c r="AC406" s="210" t="str">
        <f>IF($B406="","",IF('Actual Allocation Calc'!$AL$78="A",
IF($P406="Employed",$U406,
IF(AND($P406="Terminated"),($U406/7*AT406),
IF(AND($P406="Furloughed"),($U406/7*AT406)+($U406/7*BD406),
IF(AND($P406="Rehired"),($U406/7*BD406),
IF(AND($P406="Terminated",AT406&gt;0),$U406,
IF($P406="Furloughed",IF(AT406&gt;0,$U406)+IF(BD406&gt;0,$U406),
IF($P406="Rehired",IF(BD406&gt;0,$U406)))))))),IF('Actual Allocation Calc'!$AL$78="C",'Actual Allocation Calc'!P406,'Actual Allocation Calc'!Y406+IF($P406="Employed",$U406,
IF(AND($P406="Terminated"),($U406/7*AT406),
IF(AND($P406="Furloughed"),($U406/7*AT406)+($U406/7*BD406),
IF(AND($P406="Rehired"),($U406/7*BD406),
IF(AND($P406="Terminated",AT406&gt;0),$U406,
IF($P406="Furloughed",IF(AT406&gt;0,$U406)+IF(BD406&gt;0,$U406),
IF($P406="Rehired",IF(BD406&gt;0,$U406))))))))*'Actual Allocation Calc'!$AL$99)))</f>
        <v/>
      </c>
      <c r="AD406" s="210" t="str">
        <f>IF($B406="","",IF('Actual Allocation Calc'!$AM$78="A",
IF($P406="Employed",$U406,
IF(AND($P406="Terminated"),($U406/7*AU406),
IF(AND($P406="Furloughed"),($U406/7*AU406)+($U406/7*BE406),
IF(AND($P406="Rehired"),($U406/7*BE406),
IF(AND($P406="Terminated",AU406&gt;0),$U406,
IF($P406="Furloughed",IF(AU406&gt;0,$U406)+IF(BE406&gt;0,$U406),
IF($P406="Rehired",IF(BE406&gt;0,$U406)))))))),IF('Actual Allocation Calc'!$AM$78="C",'Actual Allocation Calc'!Q406,'Actual Allocation Calc'!Z406+IF($P406="Employed",$U406,
IF(AND($P406="Terminated"),($U406/7*AU406),
IF(AND($P406="Furloughed"),($U406/7*AU406)+($U406/7*BE406),
IF(AND($P406="Rehired"),($U406/7*BE406),
IF(AND($P406="Terminated",AU406&gt;0),$U406,
IF($P406="Furloughed",IF(AU406&gt;0,$U406)+IF(BE406&gt;0,$U406),
IF($P406="Rehired",IF(BE406&gt;0,$U406))))))))*'Actual Allocation Calc'!$AM$99)))</f>
        <v/>
      </c>
      <c r="AE406" s="210" t="str">
        <f>IF($B406="","",IF('Actual Allocation Calc'!$AN$78="A",
IF($P406="Employed",$U406,
IF(AND($P406="Terminated"),($U406/7*AV406),
IF(AND($P406="Furloughed"),($U406/7*AV406)+($U406/7*BF406),
IF(AND($P406="Rehired"),($U406/7*BF406),
IF(AND($P406="Terminated",AV406&gt;0),$U406,
IF($P406="Furloughed",IF(AV406&gt;0,$U406)+IF(BF406&gt;0,$U406),
IF($P406="Rehired",IF(BF406&gt;0,$U406)))))))),IF('Actual Allocation Calc'!$AN$78="C",'Actual Allocation Calc'!R406,'Actual Allocation Calc'!AA406+IF($P406="Employed",$U406,
IF(AND($P406="Terminated"),($U406/7*AV406),
IF(AND($P406="Furloughed"),($U406/7*AV406)+($U406/7*BF406),
IF(AND($P406="Rehired"),($U406/7*BF406),
IF(AND($P406="Terminated",AV406&gt;0),$U406,
IF($P406="Furloughed",IF(AV406&gt;0,$U406)+IF(BF406&gt;0,$U406),
IF($P406="Rehired",IF(BF406&gt;0,$U406))))))))*'Actual Allocation Calc'!$AN$99)))</f>
        <v/>
      </c>
      <c r="AF406" s="210" t="str">
        <f>IF($B406="","",IF('Actual Allocation Calc'!$AO$78="A",
IF($P406="Employed",$U406,
IF(AND($P406="Terminated"),($U406/7*AW406),
IF(AND($P406="Furloughed"),($U406/7*AW406)+($U406/7*BG406),
IF(AND($P406="Rehired"),($U406/7*BG406),
IF(AND($P406="Terminated",AW406&gt;0),$U406,
IF($P406="Furloughed",IF(AW406&gt;0,$U406)+IF(BG406&gt;0,$U406),
IF($P406="Rehired",IF(BG406&gt;0,$U406)))))))),IF('Actual Allocation Calc'!$AO$78="C",'Actual Allocation Calc'!S406,'Actual Allocation Calc'!AB406+IF($P406="Employed",$U406,
IF(AND($P406="Terminated"),($U406/7*AW406),
IF(AND($P406="Furloughed"),($U406/7*AW406)+($U406/7*BG406),
IF(AND($P406="Rehired"),($U406/7*BG406),
IF(AND($P406="Terminated",AW406&gt;0),$U406,
IF($P406="Furloughed",IF(AW406&gt;0,$U406)+IF(BG406&gt;0,$U406),
IF($P406="Rehired",IF(BG406&gt;0,$U406))))))))*'Actual Allocation Calc'!$AO$99)))</f>
        <v/>
      </c>
      <c r="AG406" s="210" t="str">
        <f>IF($B406="","",IF('Actual Allocation Calc'!$AP$78="A",
IF($P406="Employed",$U406/7*BK406,
IF(AND($P406="Terminated"),($U406/7*AX406),
IF(AND($P406="Furloughed"),($U406/7*AX406)+($U406/7*BH406),
IF(AND($P406="Rehired"),($U406/7*BH406),
IF(AND($P406="Terminated",AX406&gt;0),$U406,
IF($P406="Furloughed",IF(AX406&gt;0,$U406)+IF(BH406&gt;0,$U406),
IF($P406="Rehired",IF(BH406&gt;0,$U406)))))))),IF('Actual Allocation Calc'!$AP$78="C",'Actual Allocation Calc'!T406,'Actual Allocation Calc'!AC406+IF($P406="Employed",$U406/7*BK406,
IF(AND($P406="Terminated"),($U406/7*AX406),
IF(AND($P406="Furloughed"),($U406/7*AX406)+($U406/7*BH406),
IF(AND($P406="Rehired"),($U406/7*BH406),
IF(AND($P406="Terminated",AX406&gt;0),$U406,
IF($P406="Furloughed",IF(AX406&gt;0,$U406)+IF(BH406&gt;0,$U406),
IF($P406="Rehired",IF(BH406&gt;0,$U406))))))))*'Actual Allocation Calc'!$AP$99)))</f>
        <v/>
      </c>
      <c r="AH406" s="536"/>
      <c r="AI406" s="82">
        <f t="shared" si="129"/>
        <v>0</v>
      </c>
      <c r="AJ406" s="210">
        <f t="shared" si="111"/>
        <v>0</v>
      </c>
      <c r="AK406" s="397" t="str">
        <f t="shared" si="112"/>
        <v/>
      </c>
      <c r="AM406" s="122"/>
      <c r="AO406" s="214" t="str">
        <f>IFERROR(IF($V406="","",VLOOKUP(V406,'Calendar Calcs'!$B$2:$E1373,4,FALSE)),0)</f>
        <v/>
      </c>
      <c r="AP406" s="69" t="str">
        <f>IF($AO406="","", IF($AO406&lt;AP$23,0,IF($AO406&gt;AP$23,COUNTIFS('Calendar Calcs'!$E$2:$E1373,AP$23),COUNTIFS('Calendar Calcs'!$E$2:$E1373,AP$23,'Calendar Calcs'!$D$2:$D1373,"&lt;="&amp;WEEKDAY($V406)))))</f>
        <v/>
      </c>
      <c r="AQ406" s="69" t="str">
        <f>IF($AO406="","", IF($AO406&lt;AQ$23,0,IF($AO406&gt;AQ$23,COUNTIFS('Calendar Calcs'!$E$2:$E1373,AQ$23),COUNTIFS('Calendar Calcs'!$E$2:$E1373,AQ$23,'Calendar Calcs'!$D$2:$D1373,"&lt;="&amp;WEEKDAY($V406)))))</f>
        <v/>
      </c>
      <c r="AR406" s="69" t="str">
        <f>IF($AO406="","", IF($AO406&lt;AR$23,0,IF($AO406&gt;AR$23,COUNTIFS('Calendar Calcs'!$E$2:$E1373,AR$23),COUNTIFS('Calendar Calcs'!$E$2:$E1373,AR$23,'Calendar Calcs'!$D$2:$D1373,"&lt;="&amp;WEEKDAY($V406)))))</f>
        <v/>
      </c>
      <c r="AS406" s="69" t="str">
        <f>IF($AO406="","", IF($AO406&lt;AS$23,0,IF($AO406&gt;AS$23,COUNTIFS('Calendar Calcs'!$E$2:$E1373,AS$23),COUNTIFS('Calendar Calcs'!$E$2:$E1373,AS$23,'Calendar Calcs'!$D$2:$D1373,"&lt;="&amp;WEEKDAY($V406)))))</f>
        <v/>
      </c>
      <c r="AT406" s="69" t="str">
        <f>IF($AO406="","", IF($AO406&lt;AT$23,0,IF($AO406&gt;AT$23,COUNTIFS('Calendar Calcs'!$E$2:$E1373,AT$23),COUNTIFS('Calendar Calcs'!$E$2:$E1373,AT$23,'Calendar Calcs'!$D$2:$D1373,"&lt;="&amp;WEEKDAY($V406)))))</f>
        <v/>
      </c>
      <c r="AU406" s="69" t="str">
        <f>IF($AO406="","", IF($AO406&lt;AU$23,0,IF($AO406&gt;AU$23,COUNTIFS('Calendar Calcs'!$E$2:$E1373,AU$23),COUNTIFS('Calendar Calcs'!$E$2:$E1373,AU$23,'Calendar Calcs'!$D$2:$D1373,"&lt;="&amp;WEEKDAY($V406)))))</f>
        <v/>
      </c>
      <c r="AV406" s="69" t="str">
        <f>IF($AO406="","", IF($AO406&lt;AV$23,0,IF($AO406&gt;AV$23,COUNTIFS('Calendar Calcs'!$E$2:$E1373,AV$23),COUNTIFS('Calendar Calcs'!$E$2:$E1373,AV$23,'Calendar Calcs'!$D$2:$D1373,"&lt;="&amp;WEEKDAY($V406)))))</f>
        <v/>
      </c>
      <c r="AW406" s="69" t="str">
        <f>IF($AO406="","", IF($AO406&lt;AW$23,0,IF($AO406&gt;AW$23,COUNTIFS('Calendar Calcs'!$E$2:$E1373,AW$23),COUNTIFS('Calendar Calcs'!$E$2:$E1373,AW$23,'Calendar Calcs'!$D$2:$D1373,"&lt;="&amp;WEEKDAY($V406)))))</f>
        <v/>
      </c>
      <c r="AX406" s="69" t="str">
        <f>IF($AO406="","", IF($AO406&lt;AX$23,0,IF($AO406&gt;AX$23,COUNTIFS('Calendar Calcs'!$E$2:$E1373,AX$23),COUNTIFS('Calendar Calcs'!$E$2:$E1373,AX$23,'Calendar Calcs'!$D$2:$D1373,"&lt;="&amp;WEEKDAY($V406)))))</f>
        <v/>
      </c>
      <c r="AY406" s="69" t="str">
        <f>IF($W406="","",VLOOKUP($W406,'Calendar Calcs'!$B$2:$E1373,4,FALSE))</f>
        <v/>
      </c>
      <c r="AZ406" s="69" t="str">
        <f>IF($AY406="","",IF($AY406&gt;AZ$23,0,IF($AY406&lt;AZ$23,COUNTIFS('Calendar Calcs'!$E$2:$E1373,AZ$23),COUNTIFS('Calendar Calcs'!$E$2:$E1373,AZ$23,'Calendar Calcs'!$D$2:$D1373,"&gt;="&amp;WEEKDAY($W406)))))</f>
        <v/>
      </c>
      <c r="BA406" s="69" t="str">
        <f>IF($AY406="","",IF($AY406&gt;BA$23,0,IF($AY406&lt;BA$23,COUNTIFS('Calendar Calcs'!$E$2:$E1373,BA$23),COUNTIFS('Calendar Calcs'!$E$2:$E1373,BA$23,'Calendar Calcs'!$D$2:$D1373,"&gt;="&amp;WEEKDAY($W406)))))</f>
        <v/>
      </c>
      <c r="BB406" s="69" t="str">
        <f>IF($AY406="","",IF($AY406&gt;BB$23,0,IF($AY406&lt;BB$23,COUNTIFS('Calendar Calcs'!$E$2:$E1373,BB$23),COUNTIFS('Calendar Calcs'!$E$2:$E1373,BB$23,'Calendar Calcs'!$D$2:$D1373,"&gt;="&amp;WEEKDAY($W406)))))</f>
        <v/>
      </c>
      <c r="BC406" s="69" t="str">
        <f>IF($AY406="","",IF($AY406&gt;BC$23,0,IF($AY406&lt;BC$23,COUNTIFS('Calendar Calcs'!$E$2:$E1373,BC$23),COUNTIFS('Calendar Calcs'!$E$2:$E1373,BC$23,'Calendar Calcs'!$D$2:$D1373,"&gt;="&amp;WEEKDAY($W406)))))</f>
        <v/>
      </c>
      <c r="BD406" s="69" t="str">
        <f>IF($AY406="","",IF($AY406&gt;BD$23,0,IF($AY406&lt;BD$23,COUNTIFS('Calendar Calcs'!$E$2:$E1373,BD$23),COUNTIFS('Calendar Calcs'!$E$2:$E1373,BD$23,'Calendar Calcs'!$D$2:$D1373,"&gt;="&amp;WEEKDAY($W406)))))</f>
        <v/>
      </c>
      <c r="BE406" s="69" t="str">
        <f>IF($AY406="","",IF($AY406&gt;BE$23,0,IF($AY406&lt;BE$23,COUNTIFS('Calendar Calcs'!$E$2:$E1373,BE$23),COUNTIFS('Calendar Calcs'!$E$2:$E1373,BE$23,'Calendar Calcs'!$D$2:$D1373,"&gt;="&amp;WEEKDAY($W406)))))</f>
        <v/>
      </c>
      <c r="BF406" s="69" t="str">
        <f>IF($AY406="","",IF($AY406&gt;BF$23,0,IF($AY406&lt;BF$23,COUNTIFS('Calendar Calcs'!$E$2:$E1373,BF$23),COUNTIFS('Calendar Calcs'!$E$2:$E1373,BF$23,'Calendar Calcs'!$D$2:$D1373,"&gt;="&amp;WEEKDAY($W406)))))</f>
        <v/>
      </c>
      <c r="BG406" s="69" t="str">
        <f>IF($AY406="","",IF($AY406&gt;BG$23,0,IF($AY406&lt;BG$23,COUNTIFS('Calendar Calcs'!$E$2:$E1373,BG$23),COUNTIFS('Calendar Calcs'!$E$2:$E1373,BG$23,'Calendar Calcs'!$D$2:$D1373,"&gt;="&amp;WEEKDAY($W406)))))</f>
        <v/>
      </c>
      <c r="BH406" s="69">
        <f t="shared" si="113"/>
        <v>6</v>
      </c>
      <c r="BI406" s="69">
        <f>IF(Cover!$E$43="","",VLOOKUP(Cover!$E$43,'Calendar Calcs'!$B$2:$E1373,4,FALSE))</f>
        <v>1</v>
      </c>
      <c r="BJ406" s="69">
        <f>IF($BI406="","", IF($BI406&lt;BJ$23,0,IF($BI406&gt;=BJ$23,COUNTIFS('Calendar Calcs'!$E$2:$E1373,BJ$23),COUNTIFS('Calendar Calcs'!$E$2:$E1373,BJ$23,'Calendar Calcs'!$D$2:$D1373,"&lt;="&amp;WEEKDAY($V406)))))</f>
        <v>1</v>
      </c>
      <c r="BK406" s="69">
        <f t="shared" si="110"/>
        <v>6</v>
      </c>
      <c r="BN406" s="69" t="str">
        <f>IF(T406&gt;0,"FTE",IF(Cover!$E$47="Weekly",IF(S406&gt;29.75,"FTE","PTE"),IF(S406&gt;59.75,"FTE","PTE")))</f>
        <v>PTE</v>
      </c>
      <c r="BO406" s="69">
        <f>IF(BN406="FTE",30,IF(Cover!$E$47="Weekly",'STEP 2 EE Data'!S406,'STEP 2 EE Data'!S406/2))</f>
        <v>0</v>
      </c>
      <c r="BP406" s="209">
        <f t="shared" si="114"/>
        <v>0</v>
      </c>
      <c r="BQ406" s="209">
        <f t="shared" si="115"/>
        <v>0</v>
      </c>
      <c r="BR406" s="209">
        <f t="shared" si="116"/>
        <v>0</v>
      </c>
      <c r="BS406" s="209">
        <f t="shared" si="117"/>
        <v>0</v>
      </c>
      <c r="BT406" s="209">
        <f t="shared" si="118"/>
        <v>0</v>
      </c>
      <c r="BU406" s="209">
        <f t="shared" si="119"/>
        <v>0</v>
      </c>
      <c r="BV406" s="209">
        <f t="shared" si="120"/>
        <v>0</v>
      </c>
      <c r="BW406" s="209">
        <f t="shared" si="121"/>
        <v>0</v>
      </c>
      <c r="BX406" s="209">
        <f t="shared" si="122"/>
        <v>0</v>
      </c>
      <c r="CC406" s="210" t="str">
        <f>IF(B406="","",IF(C406="",IF(Cover!$E$47="Weekly",'STEP 3 EE Comp'!BI411*8,'STEP 3 EE Comp'!BI411*4),IF(Cover!$E$47="Weekly",'STEP 3 EE Comp'!BI411,'STEP 3 EE Comp'!BI411)))</f>
        <v/>
      </c>
      <c r="CD406" s="82" t="str">
        <f t="shared" si="123"/>
        <v/>
      </c>
      <c r="CE406" s="417">
        <f t="shared" si="124"/>
        <v>1</v>
      </c>
      <c r="CF406" s="82" t="str">
        <f t="shared" si="125"/>
        <v>Good</v>
      </c>
      <c r="CG406" s="82">
        <f t="shared" si="126"/>
        <v>0</v>
      </c>
      <c r="CH406" s="234">
        <f t="shared" si="127"/>
        <v>0</v>
      </c>
    </row>
    <row r="407" spans="1:86" s="69" customFormat="1" x14ac:dyDescent="0.3">
      <c r="A407" s="555"/>
      <c r="B407" s="52"/>
      <c r="C407" s="52"/>
      <c r="D407" s="52"/>
      <c r="E407" s="52"/>
      <c r="F407" s="507"/>
      <c r="G407" s="210">
        <f t="shared" si="128"/>
        <v>0</v>
      </c>
      <c r="H407" s="82">
        <f t="shared" si="109"/>
        <v>0</v>
      </c>
      <c r="I407" s="211"/>
      <c r="J407" s="441" t="s">
        <v>21</v>
      </c>
      <c r="K407" s="441" t="s">
        <v>21</v>
      </c>
      <c r="L407" s="441" t="s">
        <v>21</v>
      </c>
      <c r="M407" s="441" t="s">
        <v>21</v>
      </c>
      <c r="N407" s="568" t="s">
        <v>21</v>
      </c>
      <c r="O407" s="211"/>
      <c r="P407" s="212" t="str">
        <f>IF(B407="","",
IF(AND(V407="",W407="",B407&lt;&gt;""),"Employed",
IF(AND(V407&lt;&gt;"",W407="",B407&lt;&gt;""),"Terminated",
IF(AND(V407&lt;&gt;"",W407&lt;&gt;"",B407&lt;&gt;""),IF(W407&lt;Cover!$E$43,"Employed","Furloughed"),
IF(AND(V407="",W407&lt;&gt;"",B407&lt;&gt;""),IF(W407&lt;Cover!$E$43,"Employed","Rehired"))))))</f>
        <v/>
      </c>
      <c r="Q407" s="211"/>
      <c r="R407" s="536"/>
      <c r="S407" s="563"/>
      <c r="T407" s="536"/>
      <c r="U407" s="82">
        <f>IF(Cover!$E$47="Weekly",IF(T407&gt;0,T407,R407*S407),IF(T407&gt;0,T407,R407*S407)/2)</f>
        <v>0</v>
      </c>
      <c r="V407" s="564"/>
      <c r="W407" s="564"/>
      <c r="Y407" s="213" t="str">
        <f>IF($B407="","",IF('Actual Allocation Calc'!$AH$78="A",
IF($P407="Employed",$U407/7*BJ407,
IF(AND($P407="Terminated"),($U407/7*AP407),
IF(AND($P407="Furloughed"),($U407/7*AP407)+($U407/7*AZ407),
IF(AND($P407="Rehired"),($U407/7*AZ407),
IF(AND($P407="Terminated",AP407&gt;0),$U407,
IF($P407="Furloughed",IF(AP407&gt;0,$U407)+IF(AZ407&gt;0,$U407),
IF($P407="Rehired",IF(AZ407&gt;0,$U407)))))))),IF('Actual Allocation Calc'!$AH$78="C",'Actual Allocation Calc'!L407,'Actual Allocation Calc'!U407+IF($P407="Employed",$U407/7*BJ407,
IF(AND($P407="Terminated"),($U407/7*AP407),
IF(AND($P407="Furloughed"),($U407/7*AP407)+($U407/7*AZ407),
IF(AND($P407="Rehired"),($U407/7*AZ407),
IF(AND($P407="Terminated",AP407&gt;0),$U407,
IF($P407="Furloughed",IF(AP407&gt;0,$U407)+IF(AZ407&gt;0,$U407),
IF($P407="Rehired",IF(AZ407&gt;0,$U407))))))))*'Actual Allocation Calc'!$AH$99)))</f>
        <v/>
      </c>
      <c r="Z407" s="210" t="str">
        <f>IF($B407="","",IF('Actual Allocation Calc'!$AI$78="A",
IF($P407="Employed",$U407,
IF(AND($P407="Terminated"),($U407/7*AQ407),
IF(AND($P407="Furloughed"),($U407/7*AQ407)+($U407/7*BA407),
IF(AND($P407="Rehired"),($U407/7*BA407),
IF(AND($P407="Terminated",AQ407&gt;0),$U407,
IF($P407="Furloughed",IF(AQ407&gt;0,$U407)+IF(BA407&gt;0,$U407),
IF($P407="Rehired",IF(BA407&gt;0,$U407)))))))),IF('Actual Allocation Calc'!$AI$78="C",'Actual Allocation Calc'!M407,'Actual Allocation Calc'!V407+IF($P407="Employed",$U407,
IF(AND($P407="Terminated"),($U407/7*AQ407),
IF(AND($P407="Furloughed"),($U407/7*AQ407)+($U407/7*BA407),
IF(AND($P407="Rehired"),($U407/7*BA407),
IF(AND($P407="Terminated",AQ407&gt;0),$U407,
IF($P407="Furloughed",IF(AQ407&gt;0,$U407)+IF(BA407&gt;0,$U407),
IF($P407="Rehired",IF(BA407&gt;0,$U407))))))))*'Actual Allocation Calc'!$AI$99)))</f>
        <v/>
      </c>
      <c r="AA407" s="210" t="str">
        <f>IF($B407="","",IF('Actual Allocation Calc'!$AJ$78="A",
IF($P407="Employed",$U407,
IF(AND($P407="Terminated"),($U407/7*AR407),
IF(AND($P407="Furloughed"),($U407/7*AR407)+($U407/7*BB407),
IF(AND($P407="Rehired"),($U407/7*BB407),
IF(AND($P407="Terminated",AR407&gt;0),$U407,
IF($P407="Furloughed",IF(AR407&gt;0,$U407)+IF(BB407&gt;0,$U407),
IF($P407="Rehired",IF(BB407&gt;0,$U407)))))))),IF('Actual Allocation Calc'!$AJ$78="C",'Actual Allocation Calc'!N407,'Actual Allocation Calc'!W407+IF($P407="Employed",$U407,
IF(AND($P407="Terminated"),($U407/7*AR407),
IF(AND($P407="Furloughed"),($U407/7*AR407)+($U407/7*BB407),
IF(AND($P407="Rehired"),($U407/7*BB407),
IF(AND($P407="Terminated",AR407&gt;0),$U407,
IF($P407="Furloughed",IF(AR407&gt;0,$U407)+IF(BB407&gt;0,$U407),
IF($P407="Rehired",IF(BB407&gt;0,$U407))))))))*'Actual Allocation Calc'!$AJ$99)))</f>
        <v/>
      </c>
      <c r="AB407" s="210" t="str">
        <f>IF($B407="","",IF('Actual Allocation Calc'!$AK$78="A",
IF($P407="Employed",$U407,
IF(AND($P407="Terminated"),($U407/7*AS407),
IF(AND($P407="Furloughed"),($U407/7*AS407)+($U407/7*BC407),
IF(AND($P407="Rehired"),($U407/7*BC407),
IF(AND($P407="Terminated",AS407&gt;0),$U407,
IF($P407="Furloughed",IF(AS407&gt;0,$U407)+IF(BC407&gt;0,$U407),
IF($P407="Rehired",IF(BC407&gt;0,$U407)))))))),IF('Actual Allocation Calc'!$AK$78="C",'Actual Allocation Calc'!O407,'Actual Allocation Calc'!X407+IF($P407="Employed",$U407,
IF(AND($P407="Terminated"),($U407/7*AS407),
IF(AND($P407="Furloughed"),($U407/7*AS407)+($U407/7*BC407),
IF(AND($P407="Rehired"),($U407/7*BC407),
IF(AND($P407="Terminated",AS407&gt;0),$U407,
IF($P407="Furloughed",IF(AS407&gt;0,$U407)+IF(BC407&gt;0,$U407),
IF($P407="Rehired",IF(BC407&gt;0,$U407))))))))*'Actual Allocation Calc'!$AK$99)))</f>
        <v/>
      </c>
      <c r="AC407" s="210" t="str">
        <f>IF($B407="","",IF('Actual Allocation Calc'!$AL$78="A",
IF($P407="Employed",$U407,
IF(AND($P407="Terminated"),($U407/7*AT407),
IF(AND($P407="Furloughed"),($U407/7*AT407)+($U407/7*BD407),
IF(AND($P407="Rehired"),($U407/7*BD407),
IF(AND($P407="Terminated",AT407&gt;0),$U407,
IF($P407="Furloughed",IF(AT407&gt;0,$U407)+IF(BD407&gt;0,$U407),
IF($P407="Rehired",IF(BD407&gt;0,$U407)))))))),IF('Actual Allocation Calc'!$AL$78="C",'Actual Allocation Calc'!P407,'Actual Allocation Calc'!Y407+IF($P407="Employed",$U407,
IF(AND($P407="Terminated"),($U407/7*AT407),
IF(AND($P407="Furloughed"),($U407/7*AT407)+($U407/7*BD407),
IF(AND($P407="Rehired"),($U407/7*BD407),
IF(AND($P407="Terminated",AT407&gt;0),$U407,
IF($P407="Furloughed",IF(AT407&gt;0,$U407)+IF(BD407&gt;0,$U407),
IF($P407="Rehired",IF(BD407&gt;0,$U407))))))))*'Actual Allocation Calc'!$AL$99)))</f>
        <v/>
      </c>
      <c r="AD407" s="210" t="str">
        <f>IF($B407="","",IF('Actual Allocation Calc'!$AM$78="A",
IF($P407="Employed",$U407,
IF(AND($P407="Terminated"),($U407/7*AU407),
IF(AND($P407="Furloughed"),($U407/7*AU407)+($U407/7*BE407),
IF(AND($P407="Rehired"),($U407/7*BE407),
IF(AND($P407="Terminated",AU407&gt;0),$U407,
IF($P407="Furloughed",IF(AU407&gt;0,$U407)+IF(BE407&gt;0,$U407),
IF($P407="Rehired",IF(BE407&gt;0,$U407)))))))),IF('Actual Allocation Calc'!$AM$78="C",'Actual Allocation Calc'!Q407,'Actual Allocation Calc'!Z407+IF($P407="Employed",$U407,
IF(AND($P407="Terminated"),($U407/7*AU407),
IF(AND($P407="Furloughed"),($U407/7*AU407)+($U407/7*BE407),
IF(AND($P407="Rehired"),($U407/7*BE407),
IF(AND($P407="Terminated",AU407&gt;0),$U407,
IF($P407="Furloughed",IF(AU407&gt;0,$U407)+IF(BE407&gt;0,$U407),
IF($P407="Rehired",IF(BE407&gt;0,$U407))))))))*'Actual Allocation Calc'!$AM$99)))</f>
        <v/>
      </c>
      <c r="AE407" s="210" t="str">
        <f>IF($B407="","",IF('Actual Allocation Calc'!$AN$78="A",
IF($P407="Employed",$U407,
IF(AND($P407="Terminated"),($U407/7*AV407),
IF(AND($P407="Furloughed"),($U407/7*AV407)+($U407/7*BF407),
IF(AND($P407="Rehired"),($U407/7*BF407),
IF(AND($P407="Terminated",AV407&gt;0),$U407,
IF($P407="Furloughed",IF(AV407&gt;0,$U407)+IF(BF407&gt;0,$U407),
IF($P407="Rehired",IF(BF407&gt;0,$U407)))))))),IF('Actual Allocation Calc'!$AN$78="C",'Actual Allocation Calc'!R407,'Actual Allocation Calc'!AA407+IF($P407="Employed",$U407,
IF(AND($P407="Terminated"),($U407/7*AV407),
IF(AND($P407="Furloughed"),($U407/7*AV407)+($U407/7*BF407),
IF(AND($P407="Rehired"),($U407/7*BF407),
IF(AND($P407="Terminated",AV407&gt;0),$U407,
IF($P407="Furloughed",IF(AV407&gt;0,$U407)+IF(BF407&gt;0,$U407),
IF($P407="Rehired",IF(BF407&gt;0,$U407))))))))*'Actual Allocation Calc'!$AN$99)))</f>
        <v/>
      </c>
      <c r="AF407" s="210" t="str">
        <f>IF($B407="","",IF('Actual Allocation Calc'!$AO$78="A",
IF($P407="Employed",$U407,
IF(AND($P407="Terminated"),($U407/7*AW407),
IF(AND($P407="Furloughed"),($U407/7*AW407)+($U407/7*BG407),
IF(AND($P407="Rehired"),($U407/7*BG407),
IF(AND($P407="Terminated",AW407&gt;0),$U407,
IF($P407="Furloughed",IF(AW407&gt;0,$U407)+IF(BG407&gt;0,$U407),
IF($P407="Rehired",IF(BG407&gt;0,$U407)))))))),IF('Actual Allocation Calc'!$AO$78="C",'Actual Allocation Calc'!S407,'Actual Allocation Calc'!AB407+IF($P407="Employed",$U407,
IF(AND($P407="Terminated"),($U407/7*AW407),
IF(AND($P407="Furloughed"),($U407/7*AW407)+($U407/7*BG407),
IF(AND($P407="Rehired"),($U407/7*BG407),
IF(AND($P407="Terminated",AW407&gt;0),$U407,
IF($P407="Furloughed",IF(AW407&gt;0,$U407)+IF(BG407&gt;0,$U407),
IF($P407="Rehired",IF(BG407&gt;0,$U407))))))))*'Actual Allocation Calc'!$AO$99)))</f>
        <v/>
      </c>
      <c r="AG407" s="210" t="str">
        <f>IF($B407="","",IF('Actual Allocation Calc'!$AP$78="A",
IF($P407="Employed",$U407/7*BK407,
IF(AND($P407="Terminated"),($U407/7*AX407),
IF(AND($P407="Furloughed"),($U407/7*AX407)+($U407/7*BH407),
IF(AND($P407="Rehired"),($U407/7*BH407),
IF(AND($P407="Terminated",AX407&gt;0),$U407,
IF($P407="Furloughed",IF(AX407&gt;0,$U407)+IF(BH407&gt;0,$U407),
IF($P407="Rehired",IF(BH407&gt;0,$U407)))))))),IF('Actual Allocation Calc'!$AP$78="C",'Actual Allocation Calc'!T407,'Actual Allocation Calc'!AC407+IF($P407="Employed",$U407/7*BK407,
IF(AND($P407="Terminated"),($U407/7*AX407),
IF(AND($P407="Furloughed"),($U407/7*AX407)+($U407/7*BH407),
IF(AND($P407="Rehired"),($U407/7*BH407),
IF(AND($P407="Terminated",AX407&gt;0),$U407,
IF($P407="Furloughed",IF(AX407&gt;0,$U407)+IF(BH407&gt;0,$U407),
IF($P407="Rehired",IF(BH407&gt;0,$U407))))))))*'Actual Allocation Calc'!$AP$99)))</f>
        <v/>
      </c>
      <c r="AH407" s="536"/>
      <c r="AI407" s="82">
        <f t="shared" si="129"/>
        <v>0</v>
      </c>
      <c r="AJ407" s="210">
        <f t="shared" si="111"/>
        <v>0</v>
      </c>
      <c r="AK407" s="397" t="str">
        <f t="shared" si="112"/>
        <v/>
      </c>
      <c r="AM407" s="122"/>
      <c r="AO407" s="214" t="str">
        <f>IFERROR(IF($V407="","",VLOOKUP(V407,'Calendar Calcs'!$B$2:$E1374,4,FALSE)),0)</f>
        <v/>
      </c>
      <c r="AP407" s="69" t="str">
        <f>IF($AO407="","", IF($AO407&lt;AP$23,0,IF($AO407&gt;AP$23,COUNTIFS('Calendar Calcs'!$E$2:$E1374,AP$23),COUNTIFS('Calendar Calcs'!$E$2:$E1374,AP$23,'Calendar Calcs'!$D$2:$D1374,"&lt;="&amp;WEEKDAY($V407)))))</f>
        <v/>
      </c>
      <c r="AQ407" s="69" t="str">
        <f>IF($AO407="","", IF($AO407&lt;AQ$23,0,IF($AO407&gt;AQ$23,COUNTIFS('Calendar Calcs'!$E$2:$E1374,AQ$23),COUNTIFS('Calendar Calcs'!$E$2:$E1374,AQ$23,'Calendar Calcs'!$D$2:$D1374,"&lt;="&amp;WEEKDAY($V407)))))</f>
        <v/>
      </c>
      <c r="AR407" s="69" t="str">
        <f>IF($AO407="","", IF($AO407&lt;AR$23,0,IF($AO407&gt;AR$23,COUNTIFS('Calendar Calcs'!$E$2:$E1374,AR$23),COUNTIFS('Calendar Calcs'!$E$2:$E1374,AR$23,'Calendar Calcs'!$D$2:$D1374,"&lt;="&amp;WEEKDAY($V407)))))</f>
        <v/>
      </c>
      <c r="AS407" s="69" t="str">
        <f>IF($AO407="","", IF($AO407&lt;AS$23,0,IF($AO407&gt;AS$23,COUNTIFS('Calendar Calcs'!$E$2:$E1374,AS$23),COUNTIFS('Calendar Calcs'!$E$2:$E1374,AS$23,'Calendar Calcs'!$D$2:$D1374,"&lt;="&amp;WEEKDAY($V407)))))</f>
        <v/>
      </c>
      <c r="AT407" s="69" t="str">
        <f>IF($AO407="","", IF($AO407&lt;AT$23,0,IF($AO407&gt;AT$23,COUNTIFS('Calendar Calcs'!$E$2:$E1374,AT$23),COUNTIFS('Calendar Calcs'!$E$2:$E1374,AT$23,'Calendar Calcs'!$D$2:$D1374,"&lt;="&amp;WEEKDAY($V407)))))</f>
        <v/>
      </c>
      <c r="AU407" s="69" t="str">
        <f>IF($AO407="","", IF($AO407&lt;AU$23,0,IF($AO407&gt;AU$23,COUNTIFS('Calendar Calcs'!$E$2:$E1374,AU$23),COUNTIFS('Calendar Calcs'!$E$2:$E1374,AU$23,'Calendar Calcs'!$D$2:$D1374,"&lt;="&amp;WEEKDAY($V407)))))</f>
        <v/>
      </c>
      <c r="AV407" s="69" t="str">
        <f>IF($AO407="","", IF($AO407&lt;AV$23,0,IF($AO407&gt;AV$23,COUNTIFS('Calendar Calcs'!$E$2:$E1374,AV$23),COUNTIFS('Calendar Calcs'!$E$2:$E1374,AV$23,'Calendar Calcs'!$D$2:$D1374,"&lt;="&amp;WEEKDAY($V407)))))</f>
        <v/>
      </c>
      <c r="AW407" s="69" t="str">
        <f>IF($AO407="","", IF($AO407&lt;AW$23,0,IF($AO407&gt;AW$23,COUNTIFS('Calendar Calcs'!$E$2:$E1374,AW$23),COUNTIFS('Calendar Calcs'!$E$2:$E1374,AW$23,'Calendar Calcs'!$D$2:$D1374,"&lt;="&amp;WEEKDAY($V407)))))</f>
        <v/>
      </c>
      <c r="AX407" s="69" t="str">
        <f>IF($AO407="","", IF($AO407&lt;AX$23,0,IF($AO407&gt;AX$23,COUNTIFS('Calendar Calcs'!$E$2:$E1374,AX$23),COUNTIFS('Calendar Calcs'!$E$2:$E1374,AX$23,'Calendar Calcs'!$D$2:$D1374,"&lt;="&amp;WEEKDAY($V407)))))</f>
        <v/>
      </c>
      <c r="AY407" s="69" t="str">
        <f>IF($W407="","",VLOOKUP($W407,'Calendar Calcs'!$B$2:$E1374,4,FALSE))</f>
        <v/>
      </c>
      <c r="AZ407" s="69" t="str">
        <f>IF($AY407="","",IF($AY407&gt;AZ$23,0,IF($AY407&lt;AZ$23,COUNTIFS('Calendar Calcs'!$E$2:$E1374,AZ$23),COUNTIFS('Calendar Calcs'!$E$2:$E1374,AZ$23,'Calendar Calcs'!$D$2:$D1374,"&gt;="&amp;WEEKDAY($W407)))))</f>
        <v/>
      </c>
      <c r="BA407" s="69" t="str">
        <f>IF($AY407="","",IF($AY407&gt;BA$23,0,IF($AY407&lt;BA$23,COUNTIFS('Calendar Calcs'!$E$2:$E1374,BA$23),COUNTIFS('Calendar Calcs'!$E$2:$E1374,BA$23,'Calendar Calcs'!$D$2:$D1374,"&gt;="&amp;WEEKDAY($W407)))))</f>
        <v/>
      </c>
      <c r="BB407" s="69" t="str">
        <f>IF($AY407="","",IF($AY407&gt;BB$23,0,IF($AY407&lt;BB$23,COUNTIFS('Calendar Calcs'!$E$2:$E1374,BB$23),COUNTIFS('Calendar Calcs'!$E$2:$E1374,BB$23,'Calendar Calcs'!$D$2:$D1374,"&gt;="&amp;WEEKDAY($W407)))))</f>
        <v/>
      </c>
      <c r="BC407" s="69" t="str">
        <f>IF($AY407="","",IF($AY407&gt;BC$23,0,IF($AY407&lt;BC$23,COUNTIFS('Calendar Calcs'!$E$2:$E1374,BC$23),COUNTIFS('Calendar Calcs'!$E$2:$E1374,BC$23,'Calendar Calcs'!$D$2:$D1374,"&gt;="&amp;WEEKDAY($W407)))))</f>
        <v/>
      </c>
      <c r="BD407" s="69" t="str">
        <f>IF($AY407="","",IF($AY407&gt;BD$23,0,IF($AY407&lt;BD$23,COUNTIFS('Calendar Calcs'!$E$2:$E1374,BD$23),COUNTIFS('Calendar Calcs'!$E$2:$E1374,BD$23,'Calendar Calcs'!$D$2:$D1374,"&gt;="&amp;WEEKDAY($W407)))))</f>
        <v/>
      </c>
      <c r="BE407" s="69" t="str">
        <f>IF($AY407="","",IF($AY407&gt;BE$23,0,IF($AY407&lt;BE$23,COUNTIFS('Calendar Calcs'!$E$2:$E1374,BE$23),COUNTIFS('Calendar Calcs'!$E$2:$E1374,BE$23,'Calendar Calcs'!$D$2:$D1374,"&gt;="&amp;WEEKDAY($W407)))))</f>
        <v/>
      </c>
      <c r="BF407" s="69" t="str">
        <f>IF($AY407="","",IF($AY407&gt;BF$23,0,IF($AY407&lt;BF$23,COUNTIFS('Calendar Calcs'!$E$2:$E1374,BF$23),COUNTIFS('Calendar Calcs'!$E$2:$E1374,BF$23,'Calendar Calcs'!$D$2:$D1374,"&gt;="&amp;WEEKDAY($W407)))))</f>
        <v/>
      </c>
      <c r="BG407" s="69" t="str">
        <f>IF($AY407="","",IF($AY407&gt;BG$23,0,IF($AY407&lt;BG$23,COUNTIFS('Calendar Calcs'!$E$2:$E1374,BG$23),COUNTIFS('Calendar Calcs'!$E$2:$E1374,BG$23,'Calendar Calcs'!$D$2:$D1374,"&gt;="&amp;WEEKDAY($W407)))))</f>
        <v/>
      </c>
      <c r="BH407" s="69">
        <f t="shared" si="113"/>
        <v>6</v>
      </c>
      <c r="BI407" s="69">
        <f>IF(Cover!$E$43="","",VLOOKUP(Cover!$E$43,'Calendar Calcs'!$B$2:$E1374,4,FALSE))</f>
        <v>1</v>
      </c>
      <c r="BJ407" s="69">
        <f>IF($BI407="","", IF($BI407&lt;BJ$23,0,IF($BI407&gt;=BJ$23,COUNTIFS('Calendar Calcs'!$E$2:$E1374,BJ$23),COUNTIFS('Calendar Calcs'!$E$2:$E1374,BJ$23,'Calendar Calcs'!$D$2:$D1374,"&lt;="&amp;WEEKDAY($V407)))))</f>
        <v>1</v>
      </c>
      <c r="BK407" s="69">
        <f t="shared" si="110"/>
        <v>6</v>
      </c>
      <c r="BN407" s="69" t="str">
        <f>IF(T407&gt;0,"FTE",IF(Cover!$E$47="Weekly",IF(S407&gt;29.75,"FTE","PTE"),IF(S407&gt;59.75,"FTE","PTE")))</f>
        <v>PTE</v>
      </c>
      <c r="BO407" s="69">
        <f>IF(BN407="FTE",30,IF(Cover!$E$47="Weekly",'STEP 2 EE Data'!S407,'STEP 2 EE Data'!S407/2))</f>
        <v>0</v>
      </c>
      <c r="BP407" s="209">
        <f t="shared" si="114"/>
        <v>0</v>
      </c>
      <c r="BQ407" s="209">
        <f t="shared" si="115"/>
        <v>0</v>
      </c>
      <c r="BR407" s="209">
        <f t="shared" si="116"/>
        <v>0</v>
      </c>
      <c r="BS407" s="209">
        <f t="shared" si="117"/>
        <v>0</v>
      </c>
      <c r="BT407" s="209">
        <f t="shared" si="118"/>
        <v>0</v>
      </c>
      <c r="BU407" s="209">
        <f t="shared" si="119"/>
        <v>0</v>
      </c>
      <c r="BV407" s="209">
        <f t="shared" si="120"/>
        <v>0</v>
      </c>
      <c r="BW407" s="209">
        <f t="shared" si="121"/>
        <v>0</v>
      </c>
      <c r="BX407" s="209">
        <f t="shared" si="122"/>
        <v>0</v>
      </c>
      <c r="CC407" s="210" t="str">
        <f>IF(B407="","",IF(C407="",IF(Cover!$E$47="Weekly",'STEP 3 EE Comp'!BI412*8,'STEP 3 EE Comp'!BI412*4),IF(Cover!$E$47="Weekly",'STEP 3 EE Comp'!BI412,'STEP 3 EE Comp'!BI412)))</f>
        <v/>
      </c>
      <c r="CD407" s="82" t="str">
        <f t="shared" si="123"/>
        <v/>
      </c>
      <c r="CE407" s="417">
        <f t="shared" si="124"/>
        <v>1</v>
      </c>
      <c r="CF407" s="82" t="str">
        <f t="shared" si="125"/>
        <v>Good</v>
      </c>
      <c r="CG407" s="82">
        <f t="shared" si="126"/>
        <v>0</v>
      </c>
      <c r="CH407" s="234">
        <f t="shared" si="127"/>
        <v>0</v>
      </c>
    </row>
    <row r="408" spans="1:86" s="69" customFormat="1" x14ac:dyDescent="0.3">
      <c r="A408" s="555"/>
      <c r="B408" s="52"/>
      <c r="C408" s="52"/>
      <c r="D408" s="52"/>
      <c r="E408" s="52"/>
      <c r="F408" s="507"/>
      <c r="G408" s="210">
        <f t="shared" si="128"/>
        <v>0</v>
      </c>
      <c r="H408" s="82">
        <f t="shared" ref="H408:H471" si="130">+G408*0.75/52*8</f>
        <v>0</v>
      </c>
      <c r="I408" s="211"/>
      <c r="J408" s="441" t="s">
        <v>21</v>
      </c>
      <c r="K408" s="441" t="s">
        <v>21</v>
      </c>
      <c r="L408" s="441" t="s">
        <v>21</v>
      </c>
      <c r="M408" s="441" t="s">
        <v>21</v>
      </c>
      <c r="N408" s="568" t="s">
        <v>21</v>
      </c>
      <c r="O408" s="211"/>
      <c r="P408" s="212" t="str">
        <f>IF(B408="","",
IF(AND(V408="",W408="",B408&lt;&gt;""),"Employed",
IF(AND(V408&lt;&gt;"",W408="",B408&lt;&gt;""),"Terminated",
IF(AND(V408&lt;&gt;"",W408&lt;&gt;"",B408&lt;&gt;""),IF(W408&lt;Cover!$E$43,"Employed","Furloughed"),
IF(AND(V408="",W408&lt;&gt;"",B408&lt;&gt;""),IF(W408&lt;Cover!$E$43,"Employed","Rehired"))))))</f>
        <v/>
      </c>
      <c r="Q408" s="211"/>
      <c r="R408" s="536"/>
      <c r="S408" s="563"/>
      <c r="T408" s="536"/>
      <c r="U408" s="82">
        <f>IF(Cover!$E$47="Weekly",IF(T408&gt;0,T408,R408*S408),IF(T408&gt;0,T408,R408*S408)/2)</f>
        <v>0</v>
      </c>
      <c r="V408" s="564"/>
      <c r="W408" s="564"/>
      <c r="Y408" s="213" t="str">
        <f>IF($B408="","",IF('Actual Allocation Calc'!$AH$78="A",
IF($P408="Employed",$U408/7*BJ408,
IF(AND($P408="Terminated"),($U408/7*AP408),
IF(AND($P408="Furloughed"),($U408/7*AP408)+($U408/7*AZ408),
IF(AND($P408="Rehired"),($U408/7*AZ408),
IF(AND($P408="Terminated",AP408&gt;0),$U408,
IF($P408="Furloughed",IF(AP408&gt;0,$U408)+IF(AZ408&gt;0,$U408),
IF($P408="Rehired",IF(AZ408&gt;0,$U408)))))))),IF('Actual Allocation Calc'!$AH$78="C",'Actual Allocation Calc'!L408,'Actual Allocation Calc'!U408+IF($P408="Employed",$U408/7*BJ408,
IF(AND($P408="Terminated"),($U408/7*AP408),
IF(AND($P408="Furloughed"),($U408/7*AP408)+($U408/7*AZ408),
IF(AND($P408="Rehired"),($U408/7*AZ408),
IF(AND($P408="Terminated",AP408&gt;0),$U408,
IF($P408="Furloughed",IF(AP408&gt;0,$U408)+IF(AZ408&gt;0,$U408),
IF($P408="Rehired",IF(AZ408&gt;0,$U408))))))))*'Actual Allocation Calc'!$AH$99)))</f>
        <v/>
      </c>
      <c r="Z408" s="210" t="str">
        <f>IF($B408="","",IF('Actual Allocation Calc'!$AI$78="A",
IF($P408="Employed",$U408,
IF(AND($P408="Terminated"),($U408/7*AQ408),
IF(AND($P408="Furloughed"),($U408/7*AQ408)+($U408/7*BA408),
IF(AND($P408="Rehired"),($U408/7*BA408),
IF(AND($P408="Terminated",AQ408&gt;0),$U408,
IF($P408="Furloughed",IF(AQ408&gt;0,$U408)+IF(BA408&gt;0,$U408),
IF($P408="Rehired",IF(BA408&gt;0,$U408)))))))),IF('Actual Allocation Calc'!$AI$78="C",'Actual Allocation Calc'!M408,'Actual Allocation Calc'!V408+IF($P408="Employed",$U408,
IF(AND($P408="Terminated"),($U408/7*AQ408),
IF(AND($P408="Furloughed"),($U408/7*AQ408)+($U408/7*BA408),
IF(AND($P408="Rehired"),($U408/7*BA408),
IF(AND($P408="Terminated",AQ408&gt;0),$U408,
IF($P408="Furloughed",IF(AQ408&gt;0,$U408)+IF(BA408&gt;0,$U408),
IF($P408="Rehired",IF(BA408&gt;0,$U408))))))))*'Actual Allocation Calc'!$AI$99)))</f>
        <v/>
      </c>
      <c r="AA408" s="210" t="str">
        <f>IF($B408="","",IF('Actual Allocation Calc'!$AJ$78="A",
IF($P408="Employed",$U408,
IF(AND($P408="Terminated"),($U408/7*AR408),
IF(AND($P408="Furloughed"),($U408/7*AR408)+($U408/7*BB408),
IF(AND($P408="Rehired"),($U408/7*BB408),
IF(AND($P408="Terminated",AR408&gt;0),$U408,
IF($P408="Furloughed",IF(AR408&gt;0,$U408)+IF(BB408&gt;0,$U408),
IF($P408="Rehired",IF(BB408&gt;0,$U408)))))))),IF('Actual Allocation Calc'!$AJ$78="C",'Actual Allocation Calc'!N408,'Actual Allocation Calc'!W408+IF($P408="Employed",$U408,
IF(AND($P408="Terminated"),($U408/7*AR408),
IF(AND($P408="Furloughed"),($U408/7*AR408)+($U408/7*BB408),
IF(AND($P408="Rehired"),($U408/7*BB408),
IF(AND($P408="Terminated",AR408&gt;0),$U408,
IF($P408="Furloughed",IF(AR408&gt;0,$U408)+IF(BB408&gt;0,$U408),
IF($P408="Rehired",IF(BB408&gt;0,$U408))))))))*'Actual Allocation Calc'!$AJ$99)))</f>
        <v/>
      </c>
      <c r="AB408" s="210" t="str">
        <f>IF($B408="","",IF('Actual Allocation Calc'!$AK$78="A",
IF($P408="Employed",$U408,
IF(AND($P408="Terminated"),($U408/7*AS408),
IF(AND($P408="Furloughed"),($U408/7*AS408)+($U408/7*BC408),
IF(AND($P408="Rehired"),($U408/7*BC408),
IF(AND($P408="Terminated",AS408&gt;0),$U408,
IF($P408="Furloughed",IF(AS408&gt;0,$U408)+IF(BC408&gt;0,$U408),
IF($P408="Rehired",IF(BC408&gt;0,$U408)))))))),IF('Actual Allocation Calc'!$AK$78="C",'Actual Allocation Calc'!O408,'Actual Allocation Calc'!X408+IF($P408="Employed",$U408,
IF(AND($P408="Terminated"),($U408/7*AS408),
IF(AND($P408="Furloughed"),($U408/7*AS408)+($U408/7*BC408),
IF(AND($P408="Rehired"),($U408/7*BC408),
IF(AND($P408="Terminated",AS408&gt;0),$U408,
IF($P408="Furloughed",IF(AS408&gt;0,$U408)+IF(BC408&gt;0,$U408),
IF($P408="Rehired",IF(BC408&gt;0,$U408))))))))*'Actual Allocation Calc'!$AK$99)))</f>
        <v/>
      </c>
      <c r="AC408" s="210" t="str">
        <f>IF($B408="","",IF('Actual Allocation Calc'!$AL$78="A",
IF($P408="Employed",$U408,
IF(AND($P408="Terminated"),($U408/7*AT408),
IF(AND($P408="Furloughed"),($U408/7*AT408)+($U408/7*BD408),
IF(AND($P408="Rehired"),($U408/7*BD408),
IF(AND($P408="Terminated",AT408&gt;0),$U408,
IF($P408="Furloughed",IF(AT408&gt;0,$U408)+IF(BD408&gt;0,$U408),
IF($P408="Rehired",IF(BD408&gt;0,$U408)))))))),IF('Actual Allocation Calc'!$AL$78="C",'Actual Allocation Calc'!P408,'Actual Allocation Calc'!Y408+IF($P408="Employed",$U408,
IF(AND($P408="Terminated"),($U408/7*AT408),
IF(AND($P408="Furloughed"),($U408/7*AT408)+($U408/7*BD408),
IF(AND($P408="Rehired"),($U408/7*BD408),
IF(AND($P408="Terminated",AT408&gt;0),$U408,
IF($P408="Furloughed",IF(AT408&gt;0,$U408)+IF(BD408&gt;0,$U408),
IF($P408="Rehired",IF(BD408&gt;0,$U408))))))))*'Actual Allocation Calc'!$AL$99)))</f>
        <v/>
      </c>
      <c r="AD408" s="210" t="str">
        <f>IF($B408="","",IF('Actual Allocation Calc'!$AM$78="A",
IF($P408="Employed",$U408,
IF(AND($P408="Terminated"),($U408/7*AU408),
IF(AND($P408="Furloughed"),($U408/7*AU408)+($U408/7*BE408),
IF(AND($P408="Rehired"),($U408/7*BE408),
IF(AND($P408="Terminated",AU408&gt;0),$U408,
IF($P408="Furloughed",IF(AU408&gt;0,$U408)+IF(BE408&gt;0,$U408),
IF($P408="Rehired",IF(BE408&gt;0,$U408)))))))),IF('Actual Allocation Calc'!$AM$78="C",'Actual Allocation Calc'!Q408,'Actual Allocation Calc'!Z408+IF($P408="Employed",$U408,
IF(AND($P408="Terminated"),($U408/7*AU408),
IF(AND($P408="Furloughed"),($U408/7*AU408)+($U408/7*BE408),
IF(AND($P408="Rehired"),($U408/7*BE408),
IF(AND($P408="Terminated",AU408&gt;0),$U408,
IF($P408="Furloughed",IF(AU408&gt;0,$U408)+IF(BE408&gt;0,$U408),
IF($P408="Rehired",IF(BE408&gt;0,$U408))))))))*'Actual Allocation Calc'!$AM$99)))</f>
        <v/>
      </c>
      <c r="AE408" s="210" t="str">
        <f>IF($B408="","",IF('Actual Allocation Calc'!$AN$78="A",
IF($P408="Employed",$U408,
IF(AND($P408="Terminated"),($U408/7*AV408),
IF(AND($P408="Furloughed"),($U408/7*AV408)+($U408/7*BF408),
IF(AND($P408="Rehired"),($U408/7*BF408),
IF(AND($P408="Terminated",AV408&gt;0),$U408,
IF($P408="Furloughed",IF(AV408&gt;0,$U408)+IF(BF408&gt;0,$U408),
IF($P408="Rehired",IF(BF408&gt;0,$U408)))))))),IF('Actual Allocation Calc'!$AN$78="C",'Actual Allocation Calc'!R408,'Actual Allocation Calc'!AA408+IF($P408="Employed",$U408,
IF(AND($P408="Terminated"),($U408/7*AV408),
IF(AND($P408="Furloughed"),($U408/7*AV408)+($U408/7*BF408),
IF(AND($P408="Rehired"),($U408/7*BF408),
IF(AND($P408="Terminated",AV408&gt;0),$U408,
IF($P408="Furloughed",IF(AV408&gt;0,$U408)+IF(BF408&gt;0,$U408),
IF($P408="Rehired",IF(BF408&gt;0,$U408))))))))*'Actual Allocation Calc'!$AN$99)))</f>
        <v/>
      </c>
      <c r="AF408" s="210" t="str">
        <f>IF($B408="","",IF('Actual Allocation Calc'!$AO$78="A",
IF($P408="Employed",$U408,
IF(AND($P408="Terminated"),($U408/7*AW408),
IF(AND($P408="Furloughed"),($U408/7*AW408)+($U408/7*BG408),
IF(AND($P408="Rehired"),($U408/7*BG408),
IF(AND($P408="Terminated",AW408&gt;0),$U408,
IF($P408="Furloughed",IF(AW408&gt;0,$U408)+IF(BG408&gt;0,$U408),
IF($P408="Rehired",IF(BG408&gt;0,$U408)))))))),IF('Actual Allocation Calc'!$AO$78="C",'Actual Allocation Calc'!S408,'Actual Allocation Calc'!AB408+IF($P408="Employed",$U408,
IF(AND($P408="Terminated"),($U408/7*AW408),
IF(AND($P408="Furloughed"),($U408/7*AW408)+($U408/7*BG408),
IF(AND($P408="Rehired"),($U408/7*BG408),
IF(AND($P408="Terminated",AW408&gt;0),$U408,
IF($P408="Furloughed",IF(AW408&gt;0,$U408)+IF(BG408&gt;0,$U408),
IF($P408="Rehired",IF(BG408&gt;0,$U408))))))))*'Actual Allocation Calc'!$AO$99)))</f>
        <v/>
      </c>
      <c r="AG408" s="210" t="str">
        <f>IF($B408="","",IF('Actual Allocation Calc'!$AP$78="A",
IF($P408="Employed",$U408/7*BK408,
IF(AND($P408="Terminated"),($U408/7*AX408),
IF(AND($P408="Furloughed"),($U408/7*AX408)+($U408/7*BH408),
IF(AND($P408="Rehired"),($U408/7*BH408),
IF(AND($P408="Terminated",AX408&gt;0),$U408,
IF($P408="Furloughed",IF(AX408&gt;0,$U408)+IF(BH408&gt;0,$U408),
IF($P408="Rehired",IF(BH408&gt;0,$U408)))))))),IF('Actual Allocation Calc'!$AP$78="C",'Actual Allocation Calc'!T408,'Actual Allocation Calc'!AC408+IF($P408="Employed",$U408/7*BK408,
IF(AND($P408="Terminated"),($U408/7*AX408),
IF(AND($P408="Furloughed"),($U408/7*AX408)+($U408/7*BH408),
IF(AND($P408="Rehired"),($U408/7*BH408),
IF(AND($P408="Terminated",AX408&gt;0),$U408,
IF($P408="Furloughed",IF(AX408&gt;0,$U408)+IF(BH408&gt;0,$U408),
IF($P408="Rehired",IF(BH408&gt;0,$U408))))))))*'Actual Allocation Calc'!$AP$99)))</f>
        <v/>
      </c>
      <c r="AH408" s="536"/>
      <c r="AI408" s="82">
        <f t="shared" si="129"/>
        <v>0</v>
      </c>
      <c r="AJ408" s="210">
        <f t="shared" si="111"/>
        <v>0</v>
      </c>
      <c r="AK408" s="397" t="str">
        <f t="shared" si="112"/>
        <v/>
      </c>
      <c r="AM408" s="122"/>
      <c r="AO408" s="214" t="str">
        <f>IFERROR(IF($V408="","",VLOOKUP(V408,'Calendar Calcs'!$B$2:$E1375,4,FALSE)),0)</f>
        <v/>
      </c>
      <c r="AP408" s="69" t="str">
        <f>IF($AO408="","", IF($AO408&lt;AP$23,0,IF($AO408&gt;AP$23,COUNTIFS('Calendar Calcs'!$E$2:$E1375,AP$23),COUNTIFS('Calendar Calcs'!$E$2:$E1375,AP$23,'Calendar Calcs'!$D$2:$D1375,"&lt;="&amp;WEEKDAY($V408)))))</f>
        <v/>
      </c>
      <c r="AQ408" s="69" t="str">
        <f>IF($AO408="","", IF($AO408&lt;AQ$23,0,IF($AO408&gt;AQ$23,COUNTIFS('Calendar Calcs'!$E$2:$E1375,AQ$23),COUNTIFS('Calendar Calcs'!$E$2:$E1375,AQ$23,'Calendar Calcs'!$D$2:$D1375,"&lt;="&amp;WEEKDAY($V408)))))</f>
        <v/>
      </c>
      <c r="AR408" s="69" t="str">
        <f>IF($AO408="","", IF($AO408&lt;AR$23,0,IF($AO408&gt;AR$23,COUNTIFS('Calendar Calcs'!$E$2:$E1375,AR$23),COUNTIFS('Calendar Calcs'!$E$2:$E1375,AR$23,'Calendar Calcs'!$D$2:$D1375,"&lt;="&amp;WEEKDAY($V408)))))</f>
        <v/>
      </c>
      <c r="AS408" s="69" t="str">
        <f>IF($AO408="","", IF($AO408&lt;AS$23,0,IF($AO408&gt;AS$23,COUNTIFS('Calendar Calcs'!$E$2:$E1375,AS$23),COUNTIFS('Calendar Calcs'!$E$2:$E1375,AS$23,'Calendar Calcs'!$D$2:$D1375,"&lt;="&amp;WEEKDAY($V408)))))</f>
        <v/>
      </c>
      <c r="AT408" s="69" t="str">
        <f>IF($AO408="","", IF($AO408&lt;AT$23,0,IF($AO408&gt;AT$23,COUNTIFS('Calendar Calcs'!$E$2:$E1375,AT$23),COUNTIFS('Calendar Calcs'!$E$2:$E1375,AT$23,'Calendar Calcs'!$D$2:$D1375,"&lt;="&amp;WEEKDAY($V408)))))</f>
        <v/>
      </c>
      <c r="AU408" s="69" t="str">
        <f>IF($AO408="","", IF($AO408&lt;AU$23,0,IF($AO408&gt;AU$23,COUNTIFS('Calendar Calcs'!$E$2:$E1375,AU$23),COUNTIFS('Calendar Calcs'!$E$2:$E1375,AU$23,'Calendar Calcs'!$D$2:$D1375,"&lt;="&amp;WEEKDAY($V408)))))</f>
        <v/>
      </c>
      <c r="AV408" s="69" t="str">
        <f>IF($AO408="","", IF($AO408&lt;AV$23,0,IF($AO408&gt;AV$23,COUNTIFS('Calendar Calcs'!$E$2:$E1375,AV$23),COUNTIFS('Calendar Calcs'!$E$2:$E1375,AV$23,'Calendar Calcs'!$D$2:$D1375,"&lt;="&amp;WEEKDAY($V408)))))</f>
        <v/>
      </c>
      <c r="AW408" s="69" t="str">
        <f>IF($AO408="","", IF($AO408&lt;AW$23,0,IF($AO408&gt;AW$23,COUNTIFS('Calendar Calcs'!$E$2:$E1375,AW$23),COUNTIFS('Calendar Calcs'!$E$2:$E1375,AW$23,'Calendar Calcs'!$D$2:$D1375,"&lt;="&amp;WEEKDAY($V408)))))</f>
        <v/>
      </c>
      <c r="AX408" s="69" t="str">
        <f>IF($AO408="","", IF($AO408&lt;AX$23,0,IF($AO408&gt;AX$23,COUNTIFS('Calendar Calcs'!$E$2:$E1375,AX$23),COUNTIFS('Calendar Calcs'!$E$2:$E1375,AX$23,'Calendar Calcs'!$D$2:$D1375,"&lt;="&amp;WEEKDAY($V408)))))</f>
        <v/>
      </c>
      <c r="AY408" s="69" t="str">
        <f>IF($W408="","",VLOOKUP($W408,'Calendar Calcs'!$B$2:$E1375,4,FALSE))</f>
        <v/>
      </c>
      <c r="AZ408" s="69" t="str">
        <f>IF($AY408="","",IF($AY408&gt;AZ$23,0,IF($AY408&lt;AZ$23,COUNTIFS('Calendar Calcs'!$E$2:$E1375,AZ$23),COUNTIFS('Calendar Calcs'!$E$2:$E1375,AZ$23,'Calendar Calcs'!$D$2:$D1375,"&gt;="&amp;WEEKDAY($W408)))))</f>
        <v/>
      </c>
      <c r="BA408" s="69" t="str">
        <f>IF($AY408="","",IF($AY408&gt;BA$23,0,IF($AY408&lt;BA$23,COUNTIFS('Calendar Calcs'!$E$2:$E1375,BA$23),COUNTIFS('Calendar Calcs'!$E$2:$E1375,BA$23,'Calendar Calcs'!$D$2:$D1375,"&gt;="&amp;WEEKDAY($W408)))))</f>
        <v/>
      </c>
      <c r="BB408" s="69" t="str">
        <f>IF($AY408="","",IF($AY408&gt;BB$23,0,IF($AY408&lt;BB$23,COUNTIFS('Calendar Calcs'!$E$2:$E1375,BB$23),COUNTIFS('Calendar Calcs'!$E$2:$E1375,BB$23,'Calendar Calcs'!$D$2:$D1375,"&gt;="&amp;WEEKDAY($W408)))))</f>
        <v/>
      </c>
      <c r="BC408" s="69" t="str">
        <f>IF($AY408="","",IF($AY408&gt;BC$23,0,IF($AY408&lt;BC$23,COUNTIFS('Calendar Calcs'!$E$2:$E1375,BC$23),COUNTIFS('Calendar Calcs'!$E$2:$E1375,BC$23,'Calendar Calcs'!$D$2:$D1375,"&gt;="&amp;WEEKDAY($W408)))))</f>
        <v/>
      </c>
      <c r="BD408" s="69" t="str">
        <f>IF($AY408="","",IF($AY408&gt;BD$23,0,IF($AY408&lt;BD$23,COUNTIFS('Calendar Calcs'!$E$2:$E1375,BD$23),COUNTIFS('Calendar Calcs'!$E$2:$E1375,BD$23,'Calendar Calcs'!$D$2:$D1375,"&gt;="&amp;WEEKDAY($W408)))))</f>
        <v/>
      </c>
      <c r="BE408" s="69" t="str">
        <f>IF($AY408="","",IF($AY408&gt;BE$23,0,IF($AY408&lt;BE$23,COUNTIFS('Calendar Calcs'!$E$2:$E1375,BE$23),COUNTIFS('Calendar Calcs'!$E$2:$E1375,BE$23,'Calendar Calcs'!$D$2:$D1375,"&gt;="&amp;WEEKDAY($W408)))))</f>
        <v/>
      </c>
      <c r="BF408" s="69" t="str">
        <f>IF($AY408="","",IF($AY408&gt;BF$23,0,IF($AY408&lt;BF$23,COUNTIFS('Calendar Calcs'!$E$2:$E1375,BF$23),COUNTIFS('Calendar Calcs'!$E$2:$E1375,BF$23,'Calendar Calcs'!$D$2:$D1375,"&gt;="&amp;WEEKDAY($W408)))))</f>
        <v/>
      </c>
      <c r="BG408" s="69" t="str">
        <f>IF($AY408="","",IF($AY408&gt;BG$23,0,IF($AY408&lt;BG$23,COUNTIFS('Calendar Calcs'!$E$2:$E1375,BG$23),COUNTIFS('Calendar Calcs'!$E$2:$E1375,BG$23,'Calendar Calcs'!$D$2:$D1375,"&gt;="&amp;WEEKDAY($W408)))))</f>
        <v/>
      </c>
      <c r="BH408" s="69">
        <f t="shared" si="113"/>
        <v>6</v>
      </c>
      <c r="BI408" s="69">
        <f>IF(Cover!$E$43="","",VLOOKUP(Cover!$E$43,'Calendar Calcs'!$B$2:$E1375,4,FALSE))</f>
        <v>1</v>
      </c>
      <c r="BJ408" s="69">
        <f>IF($BI408="","", IF($BI408&lt;BJ$23,0,IF($BI408&gt;=BJ$23,COUNTIFS('Calendar Calcs'!$E$2:$E1375,BJ$23),COUNTIFS('Calendar Calcs'!$E$2:$E1375,BJ$23,'Calendar Calcs'!$D$2:$D1375,"&lt;="&amp;WEEKDAY($V408)))))</f>
        <v>1</v>
      </c>
      <c r="BK408" s="69">
        <f t="shared" ref="BK408:BK471" si="131">7-BJ408</f>
        <v>6</v>
      </c>
      <c r="BN408" s="69" t="str">
        <f>IF(T408&gt;0,"FTE",IF(Cover!$E$47="Weekly",IF(S408&gt;29.75,"FTE","PTE"),IF(S408&gt;59.75,"FTE","PTE")))</f>
        <v>PTE</v>
      </c>
      <c r="BO408" s="69">
        <f>IF(BN408="FTE",30,IF(Cover!$E$47="Weekly",'STEP 2 EE Data'!S408,'STEP 2 EE Data'!S408/2))</f>
        <v>0</v>
      </c>
      <c r="BP408" s="209">
        <f t="shared" si="114"/>
        <v>0</v>
      </c>
      <c r="BQ408" s="209">
        <f t="shared" si="115"/>
        <v>0</v>
      </c>
      <c r="BR408" s="209">
        <f t="shared" si="116"/>
        <v>0</v>
      </c>
      <c r="BS408" s="209">
        <f t="shared" si="117"/>
        <v>0</v>
      </c>
      <c r="BT408" s="209">
        <f t="shared" si="118"/>
        <v>0</v>
      </c>
      <c r="BU408" s="209">
        <f t="shared" si="119"/>
        <v>0</v>
      </c>
      <c r="BV408" s="209">
        <f t="shared" si="120"/>
        <v>0</v>
      </c>
      <c r="BW408" s="209">
        <f t="shared" si="121"/>
        <v>0</v>
      </c>
      <c r="BX408" s="209">
        <f t="shared" si="122"/>
        <v>0</v>
      </c>
      <c r="CC408" s="210" t="str">
        <f>IF(B408="","",IF(C408="",IF(Cover!$E$47="Weekly",'STEP 3 EE Comp'!BI413*8,'STEP 3 EE Comp'!BI413*4),IF(Cover!$E$47="Weekly",'STEP 3 EE Comp'!BI413,'STEP 3 EE Comp'!BI413)))</f>
        <v/>
      </c>
      <c r="CD408" s="82" t="str">
        <f t="shared" si="123"/>
        <v/>
      </c>
      <c r="CE408" s="417">
        <f t="shared" si="124"/>
        <v>1</v>
      </c>
      <c r="CF408" s="82" t="str">
        <f t="shared" si="125"/>
        <v>Good</v>
      </c>
      <c r="CG408" s="82">
        <f t="shared" si="126"/>
        <v>0</v>
      </c>
      <c r="CH408" s="234">
        <f t="shared" si="127"/>
        <v>0</v>
      </c>
    </row>
    <row r="409" spans="1:86" s="69" customFormat="1" x14ac:dyDescent="0.3">
      <c r="A409" s="555"/>
      <c r="B409" s="52"/>
      <c r="C409" s="52"/>
      <c r="D409" s="52"/>
      <c r="E409" s="52"/>
      <c r="F409" s="507"/>
      <c r="G409" s="210">
        <f t="shared" si="128"/>
        <v>0</v>
      </c>
      <c r="H409" s="82">
        <f t="shared" si="130"/>
        <v>0</v>
      </c>
      <c r="I409" s="211"/>
      <c r="J409" s="441" t="s">
        <v>21</v>
      </c>
      <c r="K409" s="441" t="s">
        <v>21</v>
      </c>
      <c r="L409" s="441" t="s">
        <v>21</v>
      </c>
      <c r="M409" s="441" t="s">
        <v>21</v>
      </c>
      <c r="N409" s="568" t="s">
        <v>21</v>
      </c>
      <c r="O409" s="211"/>
      <c r="P409" s="212" t="str">
        <f>IF(B409="","",
IF(AND(V409="",W409="",B409&lt;&gt;""),"Employed",
IF(AND(V409&lt;&gt;"",W409="",B409&lt;&gt;""),"Terminated",
IF(AND(V409&lt;&gt;"",W409&lt;&gt;"",B409&lt;&gt;""),IF(W409&lt;Cover!$E$43,"Employed","Furloughed"),
IF(AND(V409="",W409&lt;&gt;"",B409&lt;&gt;""),IF(W409&lt;Cover!$E$43,"Employed","Rehired"))))))</f>
        <v/>
      </c>
      <c r="Q409" s="211"/>
      <c r="R409" s="536"/>
      <c r="S409" s="563"/>
      <c r="T409" s="536"/>
      <c r="U409" s="82">
        <f>IF(Cover!$E$47="Weekly",IF(T409&gt;0,T409,R409*S409),IF(T409&gt;0,T409,R409*S409)/2)</f>
        <v>0</v>
      </c>
      <c r="V409" s="564"/>
      <c r="W409" s="564"/>
      <c r="Y409" s="213" t="str">
        <f>IF($B409="","",IF('Actual Allocation Calc'!$AH$78="A",
IF($P409="Employed",$U409/7*BJ409,
IF(AND($P409="Terminated"),($U409/7*AP409),
IF(AND($P409="Furloughed"),($U409/7*AP409)+($U409/7*AZ409),
IF(AND($P409="Rehired"),($U409/7*AZ409),
IF(AND($P409="Terminated",AP409&gt;0),$U409,
IF($P409="Furloughed",IF(AP409&gt;0,$U409)+IF(AZ409&gt;0,$U409),
IF($P409="Rehired",IF(AZ409&gt;0,$U409)))))))),IF('Actual Allocation Calc'!$AH$78="C",'Actual Allocation Calc'!L409,'Actual Allocation Calc'!U409+IF($P409="Employed",$U409/7*BJ409,
IF(AND($P409="Terminated"),($U409/7*AP409),
IF(AND($P409="Furloughed"),($U409/7*AP409)+($U409/7*AZ409),
IF(AND($P409="Rehired"),($U409/7*AZ409),
IF(AND($P409="Terminated",AP409&gt;0),$U409,
IF($P409="Furloughed",IF(AP409&gt;0,$U409)+IF(AZ409&gt;0,$U409),
IF($P409="Rehired",IF(AZ409&gt;0,$U409))))))))*'Actual Allocation Calc'!$AH$99)))</f>
        <v/>
      </c>
      <c r="Z409" s="210" t="str">
        <f>IF($B409="","",IF('Actual Allocation Calc'!$AI$78="A",
IF($P409="Employed",$U409,
IF(AND($P409="Terminated"),($U409/7*AQ409),
IF(AND($P409="Furloughed"),($U409/7*AQ409)+($U409/7*BA409),
IF(AND($P409="Rehired"),($U409/7*BA409),
IF(AND($P409="Terminated",AQ409&gt;0),$U409,
IF($P409="Furloughed",IF(AQ409&gt;0,$U409)+IF(BA409&gt;0,$U409),
IF($P409="Rehired",IF(BA409&gt;0,$U409)))))))),IF('Actual Allocation Calc'!$AI$78="C",'Actual Allocation Calc'!M409,'Actual Allocation Calc'!V409+IF($P409="Employed",$U409,
IF(AND($P409="Terminated"),($U409/7*AQ409),
IF(AND($P409="Furloughed"),($U409/7*AQ409)+($U409/7*BA409),
IF(AND($P409="Rehired"),($U409/7*BA409),
IF(AND($P409="Terminated",AQ409&gt;0),$U409,
IF($P409="Furloughed",IF(AQ409&gt;0,$U409)+IF(BA409&gt;0,$U409),
IF($P409="Rehired",IF(BA409&gt;0,$U409))))))))*'Actual Allocation Calc'!$AI$99)))</f>
        <v/>
      </c>
      <c r="AA409" s="210" t="str">
        <f>IF($B409="","",IF('Actual Allocation Calc'!$AJ$78="A",
IF($P409="Employed",$U409,
IF(AND($P409="Terminated"),($U409/7*AR409),
IF(AND($P409="Furloughed"),($U409/7*AR409)+($U409/7*BB409),
IF(AND($P409="Rehired"),($U409/7*BB409),
IF(AND($P409="Terminated",AR409&gt;0),$U409,
IF($P409="Furloughed",IF(AR409&gt;0,$U409)+IF(BB409&gt;0,$U409),
IF($P409="Rehired",IF(BB409&gt;0,$U409)))))))),IF('Actual Allocation Calc'!$AJ$78="C",'Actual Allocation Calc'!N409,'Actual Allocation Calc'!W409+IF($P409="Employed",$U409,
IF(AND($P409="Terminated"),($U409/7*AR409),
IF(AND($P409="Furloughed"),($U409/7*AR409)+($U409/7*BB409),
IF(AND($P409="Rehired"),($U409/7*BB409),
IF(AND($P409="Terminated",AR409&gt;0),$U409,
IF($P409="Furloughed",IF(AR409&gt;0,$U409)+IF(BB409&gt;0,$U409),
IF($P409="Rehired",IF(BB409&gt;0,$U409))))))))*'Actual Allocation Calc'!$AJ$99)))</f>
        <v/>
      </c>
      <c r="AB409" s="210" t="str">
        <f>IF($B409="","",IF('Actual Allocation Calc'!$AK$78="A",
IF($P409="Employed",$U409,
IF(AND($P409="Terminated"),($U409/7*AS409),
IF(AND($P409="Furloughed"),($U409/7*AS409)+($U409/7*BC409),
IF(AND($P409="Rehired"),($U409/7*BC409),
IF(AND($P409="Terminated",AS409&gt;0),$U409,
IF($P409="Furloughed",IF(AS409&gt;0,$U409)+IF(BC409&gt;0,$U409),
IF($P409="Rehired",IF(BC409&gt;0,$U409)))))))),IF('Actual Allocation Calc'!$AK$78="C",'Actual Allocation Calc'!O409,'Actual Allocation Calc'!X409+IF($P409="Employed",$U409,
IF(AND($P409="Terminated"),($U409/7*AS409),
IF(AND($P409="Furloughed"),($U409/7*AS409)+($U409/7*BC409),
IF(AND($P409="Rehired"),($U409/7*BC409),
IF(AND($P409="Terminated",AS409&gt;0),$U409,
IF($P409="Furloughed",IF(AS409&gt;0,$U409)+IF(BC409&gt;0,$U409),
IF($P409="Rehired",IF(BC409&gt;0,$U409))))))))*'Actual Allocation Calc'!$AK$99)))</f>
        <v/>
      </c>
      <c r="AC409" s="210" t="str">
        <f>IF($B409="","",IF('Actual Allocation Calc'!$AL$78="A",
IF($P409="Employed",$U409,
IF(AND($P409="Terminated"),($U409/7*AT409),
IF(AND($P409="Furloughed"),($U409/7*AT409)+($U409/7*BD409),
IF(AND($P409="Rehired"),($U409/7*BD409),
IF(AND($P409="Terminated",AT409&gt;0),$U409,
IF($P409="Furloughed",IF(AT409&gt;0,$U409)+IF(BD409&gt;0,$U409),
IF($P409="Rehired",IF(BD409&gt;0,$U409)))))))),IF('Actual Allocation Calc'!$AL$78="C",'Actual Allocation Calc'!P409,'Actual Allocation Calc'!Y409+IF($P409="Employed",$U409,
IF(AND($P409="Terminated"),($U409/7*AT409),
IF(AND($P409="Furloughed"),($U409/7*AT409)+($U409/7*BD409),
IF(AND($P409="Rehired"),($U409/7*BD409),
IF(AND($P409="Terminated",AT409&gt;0),$U409,
IF($P409="Furloughed",IF(AT409&gt;0,$U409)+IF(BD409&gt;0,$U409),
IF($P409="Rehired",IF(BD409&gt;0,$U409))))))))*'Actual Allocation Calc'!$AL$99)))</f>
        <v/>
      </c>
      <c r="AD409" s="210" t="str">
        <f>IF($B409="","",IF('Actual Allocation Calc'!$AM$78="A",
IF($P409="Employed",$U409,
IF(AND($P409="Terminated"),($U409/7*AU409),
IF(AND($P409="Furloughed"),($U409/7*AU409)+($U409/7*BE409),
IF(AND($P409="Rehired"),($U409/7*BE409),
IF(AND($P409="Terminated",AU409&gt;0),$U409,
IF($P409="Furloughed",IF(AU409&gt;0,$U409)+IF(BE409&gt;0,$U409),
IF($P409="Rehired",IF(BE409&gt;0,$U409)))))))),IF('Actual Allocation Calc'!$AM$78="C",'Actual Allocation Calc'!Q409,'Actual Allocation Calc'!Z409+IF($P409="Employed",$U409,
IF(AND($P409="Terminated"),($U409/7*AU409),
IF(AND($P409="Furloughed"),($U409/7*AU409)+($U409/7*BE409),
IF(AND($P409="Rehired"),($U409/7*BE409),
IF(AND($P409="Terminated",AU409&gt;0),$U409,
IF($P409="Furloughed",IF(AU409&gt;0,$U409)+IF(BE409&gt;0,$U409),
IF($P409="Rehired",IF(BE409&gt;0,$U409))))))))*'Actual Allocation Calc'!$AM$99)))</f>
        <v/>
      </c>
      <c r="AE409" s="210" t="str">
        <f>IF($B409="","",IF('Actual Allocation Calc'!$AN$78="A",
IF($P409="Employed",$U409,
IF(AND($P409="Terminated"),($U409/7*AV409),
IF(AND($P409="Furloughed"),($U409/7*AV409)+($U409/7*BF409),
IF(AND($P409="Rehired"),($U409/7*BF409),
IF(AND($P409="Terminated",AV409&gt;0),$U409,
IF($P409="Furloughed",IF(AV409&gt;0,$U409)+IF(BF409&gt;0,$U409),
IF($P409="Rehired",IF(BF409&gt;0,$U409)))))))),IF('Actual Allocation Calc'!$AN$78="C",'Actual Allocation Calc'!R409,'Actual Allocation Calc'!AA409+IF($P409="Employed",$U409,
IF(AND($P409="Terminated"),($U409/7*AV409),
IF(AND($P409="Furloughed"),($U409/7*AV409)+($U409/7*BF409),
IF(AND($P409="Rehired"),($U409/7*BF409),
IF(AND($P409="Terminated",AV409&gt;0),$U409,
IF($P409="Furloughed",IF(AV409&gt;0,$U409)+IF(BF409&gt;0,$U409),
IF($P409="Rehired",IF(BF409&gt;0,$U409))))))))*'Actual Allocation Calc'!$AN$99)))</f>
        <v/>
      </c>
      <c r="AF409" s="210" t="str">
        <f>IF($B409="","",IF('Actual Allocation Calc'!$AO$78="A",
IF($P409="Employed",$U409,
IF(AND($P409="Terminated"),($U409/7*AW409),
IF(AND($P409="Furloughed"),($U409/7*AW409)+($U409/7*BG409),
IF(AND($P409="Rehired"),($U409/7*BG409),
IF(AND($P409="Terminated",AW409&gt;0),$U409,
IF($P409="Furloughed",IF(AW409&gt;0,$U409)+IF(BG409&gt;0,$U409),
IF($P409="Rehired",IF(BG409&gt;0,$U409)))))))),IF('Actual Allocation Calc'!$AO$78="C",'Actual Allocation Calc'!S409,'Actual Allocation Calc'!AB409+IF($P409="Employed",$U409,
IF(AND($P409="Terminated"),($U409/7*AW409),
IF(AND($P409="Furloughed"),($U409/7*AW409)+($U409/7*BG409),
IF(AND($P409="Rehired"),($U409/7*BG409),
IF(AND($P409="Terminated",AW409&gt;0),$U409,
IF($P409="Furloughed",IF(AW409&gt;0,$U409)+IF(BG409&gt;0,$U409),
IF($P409="Rehired",IF(BG409&gt;0,$U409))))))))*'Actual Allocation Calc'!$AO$99)))</f>
        <v/>
      </c>
      <c r="AG409" s="210" t="str">
        <f>IF($B409="","",IF('Actual Allocation Calc'!$AP$78="A",
IF($P409="Employed",$U409/7*BK409,
IF(AND($P409="Terminated"),($U409/7*AX409),
IF(AND($P409="Furloughed"),($U409/7*AX409)+($U409/7*BH409),
IF(AND($P409="Rehired"),($U409/7*BH409),
IF(AND($P409="Terminated",AX409&gt;0),$U409,
IF($P409="Furloughed",IF(AX409&gt;0,$U409)+IF(BH409&gt;0,$U409),
IF($P409="Rehired",IF(BH409&gt;0,$U409)))))))),IF('Actual Allocation Calc'!$AP$78="C",'Actual Allocation Calc'!T409,'Actual Allocation Calc'!AC409+IF($P409="Employed",$U409/7*BK409,
IF(AND($P409="Terminated"),($U409/7*AX409),
IF(AND($P409="Furloughed"),($U409/7*AX409)+($U409/7*BH409),
IF(AND($P409="Rehired"),($U409/7*BH409),
IF(AND($P409="Terminated",AX409&gt;0),$U409,
IF($P409="Furloughed",IF(AX409&gt;0,$U409)+IF(BH409&gt;0,$U409),
IF($P409="Rehired",IF(BH409&gt;0,$U409))))))))*'Actual Allocation Calc'!$AP$99)))</f>
        <v/>
      </c>
      <c r="AH409" s="536"/>
      <c r="AI409" s="82">
        <f t="shared" si="129"/>
        <v>0</v>
      </c>
      <c r="AJ409" s="210">
        <f t="shared" ref="AJ409:AJ472" si="132">+IF(AI409&gt;15385,15385,AI409)</f>
        <v>0</v>
      </c>
      <c r="AK409" s="397" t="str">
        <f t="shared" ref="AK409:AK472" si="133">IF(B409="","",MIN(IF(J409="Yes",0,IF(L409="Yes",0,CH409)),0))</f>
        <v/>
      </c>
      <c r="AM409" s="122"/>
      <c r="AO409" s="214" t="str">
        <f>IFERROR(IF($V409="","",VLOOKUP(V409,'Calendar Calcs'!$B$2:$E1376,4,FALSE)),0)</f>
        <v/>
      </c>
      <c r="AP409" s="69" t="str">
        <f>IF($AO409="","", IF($AO409&lt;AP$23,0,IF($AO409&gt;AP$23,COUNTIFS('Calendar Calcs'!$E$2:$E1376,AP$23),COUNTIFS('Calendar Calcs'!$E$2:$E1376,AP$23,'Calendar Calcs'!$D$2:$D1376,"&lt;="&amp;WEEKDAY($V409)))))</f>
        <v/>
      </c>
      <c r="AQ409" s="69" t="str">
        <f>IF($AO409="","", IF($AO409&lt;AQ$23,0,IF($AO409&gt;AQ$23,COUNTIFS('Calendar Calcs'!$E$2:$E1376,AQ$23),COUNTIFS('Calendar Calcs'!$E$2:$E1376,AQ$23,'Calendar Calcs'!$D$2:$D1376,"&lt;="&amp;WEEKDAY($V409)))))</f>
        <v/>
      </c>
      <c r="AR409" s="69" t="str">
        <f>IF($AO409="","", IF($AO409&lt;AR$23,0,IF($AO409&gt;AR$23,COUNTIFS('Calendar Calcs'!$E$2:$E1376,AR$23),COUNTIFS('Calendar Calcs'!$E$2:$E1376,AR$23,'Calendar Calcs'!$D$2:$D1376,"&lt;="&amp;WEEKDAY($V409)))))</f>
        <v/>
      </c>
      <c r="AS409" s="69" t="str">
        <f>IF($AO409="","", IF($AO409&lt;AS$23,0,IF($AO409&gt;AS$23,COUNTIFS('Calendar Calcs'!$E$2:$E1376,AS$23),COUNTIFS('Calendar Calcs'!$E$2:$E1376,AS$23,'Calendar Calcs'!$D$2:$D1376,"&lt;="&amp;WEEKDAY($V409)))))</f>
        <v/>
      </c>
      <c r="AT409" s="69" t="str">
        <f>IF($AO409="","", IF($AO409&lt;AT$23,0,IF($AO409&gt;AT$23,COUNTIFS('Calendar Calcs'!$E$2:$E1376,AT$23),COUNTIFS('Calendar Calcs'!$E$2:$E1376,AT$23,'Calendar Calcs'!$D$2:$D1376,"&lt;="&amp;WEEKDAY($V409)))))</f>
        <v/>
      </c>
      <c r="AU409" s="69" t="str">
        <f>IF($AO409="","", IF($AO409&lt;AU$23,0,IF($AO409&gt;AU$23,COUNTIFS('Calendar Calcs'!$E$2:$E1376,AU$23),COUNTIFS('Calendar Calcs'!$E$2:$E1376,AU$23,'Calendar Calcs'!$D$2:$D1376,"&lt;="&amp;WEEKDAY($V409)))))</f>
        <v/>
      </c>
      <c r="AV409" s="69" t="str">
        <f>IF($AO409="","", IF($AO409&lt;AV$23,0,IF($AO409&gt;AV$23,COUNTIFS('Calendar Calcs'!$E$2:$E1376,AV$23),COUNTIFS('Calendar Calcs'!$E$2:$E1376,AV$23,'Calendar Calcs'!$D$2:$D1376,"&lt;="&amp;WEEKDAY($V409)))))</f>
        <v/>
      </c>
      <c r="AW409" s="69" t="str">
        <f>IF($AO409="","", IF($AO409&lt;AW$23,0,IF($AO409&gt;AW$23,COUNTIFS('Calendar Calcs'!$E$2:$E1376,AW$23),COUNTIFS('Calendar Calcs'!$E$2:$E1376,AW$23,'Calendar Calcs'!$D$2:$D1376,"&lt;="&amp;WEEKDAY($V409)))))</f>
        <v/>
      </c>
      <c r="AX409" s="69" t="str">
        <f>IF($AO409="","", IF($AO409&lt;AX$23,0,IF($AO409&gt;AX$23,COUNTIFS('Calendar Calcs'!$E$2:$E1376,AX$23),COUNTIFS('Calendar Calcs'!$E$2:$E1376,AX$23,'Calendar Calcs'!$D$2:$D1376,"&lt;="&amp;WEEKDAY($V409)))))</f>
        <v/>
      </c>
      <c r="AY409" s="69" t="str">
        <f>IF($W409="","",VLOOKUP($W409,'Calendar Calcs'!$B$2:$E1376,4,FALSE))</f>
        <v/>
      </c>
      <c r="AZ409" s="69" t="str">
        <f>IF($AY409="","",IF($AY409&gt;AZ$23,0,IF($AY409&lt;AZ$23,COUNTIFS('Calendar Calcs'!$E$2:$E1376,AZ$23),COUNTIFS('Calendar Calcs'!$E$2:$E1376,AZ$23,'Calendar Calcs'!$D$2:$D1376,"&gt;="&amp;WEEKDAY($W409)))))</f>
        <v/>
      </c>
      <c r="BA409" s="69" t="str">
        <f>IF($AY409="","",IF($AY409&gt;BA$23,0,IF($AY409&lt;BA$23,COUNTIFS('Calendar Calcs'!$E$2:$E1376,BA$23),COUNTIFS('Calendar Calcs'!$E$2:$E1376,BA$23,'Calendar Calcs'!$D$2:$D1376,"&gt;="&amp;WEEKDAY($W409)))))</f>
        <v/>
      </c>
      <c r="BB409" s="69" t="str">
        <f>IF($AY409="","",IF($AY409&gt;BB$23,0,IF($AY409&lt;BB$23,COUNTIFS('Calendar Calcs'!$E$2:$E1376,BB$23),COUNTIFS('Calendar Calcs'!$E$2:$E1376,BB$23,'Calendar Calcs'!$D$2:$D1376,"&gt;="&amp;WEEKDAY($W409)))))</f>
        <v/>
      </c>
      <c r="BC409" s="69" t="str">
        <f>IF($AY409="","",IF($AY409&gt;BC$23,0,IF($AY409&lt;BC$23,COUNTIFS('Calendar Calcs'!$E$2:$E1376,BC$23),COUNTIFS('Calendar Calcs'!$E$2:$E1376,BC$23,'Calendar Calcs'!$D$2:$D1376,"&gt;="&amp;WEEKDAY($W409)))))</f>
        <v/>
      </c>
      <c r="BD409" s="69" t="str">
        <f>IF($AY409="","",IF($AY409&gt;BD$23,0,IF($AY409&lt;BD$23,COUNTIFS('Calendar Calcs'!$E$2:$E1376,BD$23),COUNTIFS('Calendar Calcs'!$E$2:$E1376,BD$23,'Calendar Calcs'!$D$2:$D1376,"&gt;="&amp;WEEKDAY($W409)))))</f>
        <v/>
      </c>
      <c r="BE409" s="69" t="str">
        <f>IF($AY409="","",IF($AY409&gt;BE$23,0,IF($AY409&lt;BE$23,COUNTIFS('Calendar Calcs'!$E$2:$E1376,BE$23),COUNTIFS('Calendar Calcs'!$E$2:$E1376,BE$23,'Calendar Calcs'!$D$2:$D1376,"&gt;="&amp;WEEKDAY($W409)))))</f>
        <v/>
      </c>
      <c r="BF409" s="69" t="str">
        <f>IF($AY409="","",IF($AY409&gt;BF$23,0,IF($AY409&lt;BF$23,COUNTIFS('Calendar Calcs'!$E$2:$E1376,BF$23),COUNTIFS('Calendar Calcs'!$E$2:$E1376,BF$23,'Calendar Calcs'!$D$2:$D1376,"&gt;="&amp;WEEKDAY($W409)))))</f>
        <v/>
      </c>
      <c r="BG409" s="69" t="str">
        <f>IF($AY409="","",IF($AY409&gt;BG$23,0,IF($AY409&lt;BG$23,COUNTIFS('Calendar Calcs'!$E$2:$E1376,BG$23),COUNTIFS('Calendar Calcs'!$E$2:$E1376,BG$23,'Calendar Calcs'!$D$2:$D1376,"&gt;="&amp;WEEKDAY($W409)))))</f>
        <v/>
      </c>
      <c r="BH409" s="69">
        <f t="shared" ref="BH409:BH472" si="134">+BK409</f>
        <v>6</v>
      </c>
      <c r="BI409" s="69">
        <f>IF(Cover!$E$43="","",VLOOKUP(Cover!$E$43,'Calendar Calcs'!$B$2:$E1376,4,FALSE))</f>
        <v>1</v>
      </c>
      <c r="BJ409" s="69">
        <f>IF($BI409="","", IF($BI409&lt;BJ$23,0,IF($BI409&gt;=BJ$23,COUNTIFS('Calendar Calcs'!$E$2:$E1376,BJ$23),COUNTIFS('Calendar Calcs'!$E$2:$E1376,BJ$23,'Calendar Calcs'!$D$2:$D1376,"&lt;="&amp;WEEKDAY($V409)))))</f>
        <v>1</v>
      </c>
      <c r="BK409" s="69">
        <f t="shared" si="131"/>
        <v>6</v>
      </c>
      <c r="BN409" s="69" t="str">
        <f>IF(T409&gt;0,"FTE",IF(Cover!$E$47="Weekly",IF(S409&gt;29.75,"FTE","PTE"),IF(S409&gt;59.75,"FTE","PTE")))</f>
        <v>PTE</v>
      </c>
      <c r="BO409" s="69">
        <f>IF(BN409="FTE",30,IF(Cover!$E$47="Weekly",'STEP 2 EE Data'!S409,'STEP 2 EE Data'!S409/2))</f>
        <v>0</v>
      </c>
      <c r="BP409" s="209">
        <f t="shared" ref="BP409:BP472" si="135">IF(BO409=0,0,Y409/U409*BO409)</f>
        <v>0</v>
      </c>
      <c r="BQ409" s="209">
        <f t="shared" ref="BQ409:BQ472" si="136">IF(BO409=0,0,Z409/U409*BO409)</f>
        <v>0</v>
      </c>
      <c r="BR409" s="209">
        <f t="shared" ref="BR409:BR472" si="137">IF(BO409=0,0,AA409/U409*BO409)</f>
        <v>0</v>
      </c>
      <c r="BS409" s="209">
        <f t="shared" ref="BS409:BS472" si="138">IF(BO409=0,0,AB409/U409*BO409)</f>
        <v>0</v>
      </c>
      <c r="BT409" s="209">
        <f t="shared" ref="BT409:BT472" si="139">IF(BO409=0,0,AC409/U409*BO409)</f>
        <v>0</v>
      </c>
      <c r="BU409" s="209">
        <f t="shared" ref="BU409:BU472" si="140">IF(BO409=0,0,AD409/U409*BO409)</f>
        <v>0</v>
      </c>
      <c r="BV409" s="209">
        <f t="shared" ref="BV409:BV472" si="141">IF(BO409=0,0,AF409/U409*BO409)</f>
        <v>0</v>
      </c>
      <c r="BW409" s="209">
        <f t="shared" ref="BW409:BW472" si="142">IF(BO409=0,0,AF409/U409*BO409)</f>
        <v>0</v>
      </c>
      <c r="BX409" s="209">
        <f t="shared" ref="BX409:BX472" si="143">IF(BO409=0,0,AG409/U409*BO409)</f>
        <v>0</v>
      </c>
      <c r="CC409" s="210" t="str">
        <f>IF(B409="","",IF(C409="",IF(Cover!$E$47="Weekly",'STEP 3 EE Comp'!BI414*8,'STEP 3 EE Comp'!BI414*4),IF(Cover!$E$47="Weekly",'STEP 3 EE Comp'!BI414,'STEP 3 EE Comp'!BI414)))</f>
        <v/>
      </c>
      <c r="CD409" s="82" t="str">
        <f t="shared" ref="CD409:CD472" si="144">IF(B409="","",IF(C409="",E409/F409*8,C409))</f>
        <v/>
      </c>
      <c r="CE409" s="417">
        <f t="shared" ref="CE409:CE472" si="145">IF(AI409=0,1,IF(CD409="","",IF(CD409="","",IF(CD409=0,1,CC409/CD409))))</f>
        <v>1</v>
      </c>
      <c r="CF409" s="82" t="str">
        <f t="shared" ref="CF409:CF472" si="146">IF(CE409="","",IF(CE409&gt;=0.75,"Good",IF(M409="Yes","Q2",CC409-(CD409*0.75))))</f>
        <v>Good</v>
      </c>
      <c r="CG409" s="82">
        <f t="shared" ref="CG409:CG472" si="147">IF(CF409="Good",0,IF(CF409="Q2",IF(N409="Yes",0,CC409-(CD409*0.75)),CF409))</f>
        <v>0</v>
      </c>
      <c r="CH409" s="234">
        <f t="shared" ref="CH409:CH472" si="148">IF(C409="",CG409,IF(CG409=0,0,CG409*D409*8))</f>
        <v>0</v>
      </c>
    </row>
    <row r="410" spans="1:86" s="69" customFormat="1" x14ac:dyDescent="0.3">
      <c r="A410" s="555"/>
      <c r="B410" s="52"/>
      <c r="C410" s="52"/>
      <c r="D410" s="52"/>
      <c r="E410" s="52"/>
      <c r="F410" s="507"/>
      <c r="G410" s="210">
        <f t="shared" si="128"/>
        <v>0</v>
      </c>
      <c r="H410" s="82">
        <f t="shared" si="130"/>
        <v>0</v>
      </c>
      <c r="I410" s="211"/>
      <c r="J410" s="441" t="s">
        <v>21</v>
      </c>
      <c r="K410" s="441" t="s">
        <v>21</v>
      </c>
      <c r="L410" s="441" t="s">
        <v>21</v>
      </c>
      <c r="M410" s="441" t="s">
        <v>21</v>
      </c>
      <c r="N410" s="568" t="s">
        <v>21</v>
      </c>
      <c r="O410" s="211"/>
      <c r="P410" s="212" t="str">
        <f>IF(B410="","",
IF(AND(V410="",W410="",B410&lt;&gt;""),"Employed",
IF(AND(V410&lt;&gt;"",W410="",B410&lt;&gt;""),"Terminated",
IF(AND(V410&lt;&gt;"",W410&lt;&gt;"",B410&lt;&gt;""),IF(W410&lt;Cover!$E$43,"Employed","Furloughed"),
IF(AND(V410="",W410&lt;&gt;"",B410&lt;&gt;""),IF(W410&lt;Cover!$E$43,"Employed","Rehired"))))))</f>
        <v/>
      </c>
      <c r="Q410" s="211"/>
      <c r="R410" s="536"/>
      <c r="S410" s="563"/>
      <c r="T410" s="536"/>
      <c r="U410" s="82">
        <f>IF(Cover!$E$47="Weekly",IF(T410&gt;0,T410,R410*S410),IF(T410&gt;0,T410,R410*S410)/2)</f>
        <v>0</v>
      </c>
      <c r="V410" s="564"/>
      <c r="W410" s="564"/>
      <c r="Y410" s="213" t="str">
        <f>IF($B410="","",IF('Actual Allocation Calc'!$AH$78="A",
IF($P410="Employed",$U410/7*BJ410,
IF(AND($P410="Terminated"),($U410/7*AP410),
IF(AND($P410="Furloughed"),($U410/7*AP410)+($U410/7*AZ410),
IF(AND($P410="Rehired"),($U410/7*AZ410),
IF(AND($P410="Terminated",AP410&gt;0),$U410,
IF($P410="Furloughed",IF(AP410&gt;0,$U410)+IF(AZ410&gt;0,$U410),
IF($P410="Rehired",IF(AZ410&gt;0,$U410)))))))),IF('Actual Allocation Calc'!$AH$78="C",'Actual Allocation Calc'!L410,'Actual Allocation Calc'!U410+IF($P410="Employed",$U410/7*BJ410,
IF(AND($P410="Terminated"),($U410/7*AP410),
IF(AND($P410="Furloughed"),($U410/7*AP410)+($U410/7*AZ410),
IF(AND($P410="Rehired"),($U410/7*AZ410),
IF(AND($P410="Terminated",AP410&gt;0),$U410,
IF($P410="Furloughed",IF(AP410&gt;0,$U410)+IF(AZ410&gt;0,$U410),
IF($P410="Rehired",IF(AZ410&gt;0,$U410))))))))*'Actual Allocation Calc'!$AH$99)))</f>
        <v/>
      </c>
      <c r="Z410" s="210" t="str">
        <f>IF($B410="","",IF('Actual Allocation Calc'!$AI$78="A",
IF($P410="Employed",$U410,
IF(AND($P410="Terminated"),($U410/7*AQ410),
IF(AND($P410="Furloughed"),($U410/7*AQ410)+($U410/7*BA410),
IF(AND($P410="Rehired"),($U410/7*BA410),
IF(AND($P410="Terminated",AQ410&gt;0),$U410,
IF($P410="Furloughed",IF(AQ410&gt;0,$U410)+IF(BA410&gt;0,$U410),
IF($P410="Rehired",IF(BA410&gt;0,$U410)))))))),IF('Actual Allocation Calc'!$AI$78="C",'Actual Allocation Calc'!M410,'Actual Allocation Calc'!V410+IF($P410="Employed",$U410,
IF(AND($P410="Terminated"),($U410/7*AQ410),
IF(AND($P410="Furloughed"),($U410/7*AQ410)+($U410/7*BA410),
IF(AND($P410="Rehired"),($U410/7*BA410),
IF(AND($P410="Terminated",AQ410&gt;0),$U410,
IF($P410="Furloughed",IF(AQ410&gt;0,$U410)+IF(BA410&gt;0,$U410),
IF($P410="Rehired",IF(BA410&gt;0,$U410))))))))*'Actual Allocation Calc'!$AI$99)))</f>
        <v/>
      </c>
      <c r="AA410" s="210" t="str">
        <f>IF($B410="","",IF('Actual Allocation Calc'!$AJ$78="A",
IF($P410="Employed",$U410,
IF(AND($P410="Terminated"),($U410/7*AR410),
IF(AND($P410="Furloughed"),($U410/7*AR410)+($U410/7*BB410),
IF(AND($P410="Rehired"),($U410/7*BB410),
IF(AND($P410="Terminated",AR410&gt;0),$U410,
IF($P410="Furloughed",IF(AR410&gt;0,$U410)+IF(BB410&gt;0,$U410),
IF($P410="Rehired",IF(BB410&gt;0,$U410)))))))),IF('Actual Allocation Calc'!$AJ$78="C",'Actual Allocation Calc'!N410,'Actual Allocation Calc'!W410+IF($P410="Employed",$U410,
IF(AND($P410="Terminated"),($U410/7*AR410),
IF(AND($P410="Furloughed"),($U410/7*AR410)+($U410/7*BB410),
IF(AND($P410="Rehired"),($U410/7*BB410),
IF(AND($P410="Terminated",AR410&gt;0),$U410,
IF($P410="Furloughed",IF(AR410&gt;0,$U410)+IF(BB410&gt;0,$U410),
IF($P410="Rehired",IF(BB410&gt;0,$U410))))))))*'Actual Allocation Calc'!$AJ$99)))</f>
        <v/>
      </c>
      <c r="AB410" s="210" t="str">
        <f>IF($B410="","",IF('Actual Allocation Calc'!$AK$78="A",
IF($P410="Employed",$U410,
IF(AND($P410="Terminated"),($U410/7*AS410),
IF(AND($P410="Furloughed"),($U410/7*AS410)+($U410/7*BC410),
IF(AND($P410="Rehired"),($U410/7*BC410),
IF(AND($P410="Terminated",AS410&gt;0),$U410,
IF($P410="Furloughed",IF(AS410&gt;0,$U410)+IF(BC410&gt;0,$U410),
IF($P410="Rehired",IF(BC410&gt;0,$U410)))))))),IF('Actual Allocation Calc'!$AK$78="C",'Actual Allocation Calc'!O410,'Actual Allocation Calc'!X410+IF($P410="Employed",$U410,
IF(AND($P410="Terminated"),($U410/7*AS410),
IF(AND($P410="Furloughed"),($U410/7*AS410)+($U410/7*BC410),
IF(AND($P410="Rehired"),($U410/7*BC410),
IF(AND($P410="Terminated",AS410&gt;0),$U410,
IF($P410="Furloughed",IF(AS410&gt;0,$U410)+IF(BC410&gt;0,$U410),
IF($P410="Rehired",IF(BC410&gt;0,$U410))))))))*'Actual Allocation Calc'!$AK$99)))</f>
        <v/>
      </c>
      <c r="AC410" s="210" t="str">
        <f>IF($B410="","",IF('Actual Allocation Calc'!$AL$78="A",
IF($P410="Employed",$U410,
IF(AND($P410="Terminated"),($U410/7*AT410),
IF(AND($P410="Furloughed"),($U410/7*AT410)+($U410/7*BD410),
IF(AND($P410="Rehired"),($U410/7*BD410),
IF(AND($P410="Terminated",AT410&gt;0),$U410,
IF($P410="Furloughed",IF(AT410&gt;0,$U410)+IF(BD410&gt;0,$U410),
IF($P410="Rehired",IF(BD410&gt;0,$U410)))))))),IF('Actual Allocation Calc'!$AL$78="C",'Actual Allocation Calc'!P410,'Actual Allocation Calc'!Y410+IF($P410="Employed",$U410,
IF(AND($P410="Terminated"),($U410/7*AT410),
IF(AND($P410="Furloughed"),($U410/7*AT410)+($U410/7*BD410),
IF(AND($P410="Rehired"),($U410/7*BD410),
IF(AND($P410="Terminated",AT410&gt;0),$U410,
IF($P410="Furloughed",IF(AT410&gt;0,$U410)+IF(BD410&gt;0,$U410),
IF($P410="Rehired",IF(BD410&gt;0,$U410))))))))*'Actual Allocation Calc'!$AL$99)))</f>
        <v/>
      </c>
      <c r="AD410" s="210" t="str">
        <f>IF($B410="","",IF('Actual Allocation Calc'!$AM$78="A",
IF($P410="Employed",$U410,
IF(AND($P410="Terminated"),($U410/7*AU410),
IF(AND($P410="Furloughed"),($U410/7*AU410)+($U410/7*BE410),
IF(AND($P410="Rehired"),($U410/7*BE410),
IF(AND($P410="Terminated",AU410&gt;0),$U410,
IF($P410="Furloughed",IF(AU410&gt;0,$U410)+IF(BE410&gt;0,$U410),
IF($P410="Rehired",IF(BE410&gt;0,$U410)))))))),IF('Actual Allocation Calc'!$AM$78="C",'Actual Allocation Calc'!Q410,'Actual Allocation Calc'!Z410+IF($P410="Employed",$U410,
IF(AND($P410="Terminated"),($U410/7*AU410),
IF(AND($P410="Furloughed"),($U410/7*AU410)+($U410/7*BE410),
IF(AND($P410="Rehired"),($U410/7*BE410),
IF(AND($P410="Terminated",AU410&gt;0),$U410,
IF($P410="Furloughed",IF(AU410&gt;0,$U410)+IF(BE410&gt;0,$U410),
IF($P410="Rehired",IF(BE410&gt;0,$U410))))))))*'Actual Allocation Calc'!$AM$99)))</f>
        <v/>
      </c>
      <c r="AE410" s="210" t="str">
        <f>IF($B410="","",IF('Actual Allocation Calc'!$AN$78="A",
IF($P410="Employed",$U410,
IF(AND($P410="Terminated"),($U410/7*AV410),
IF(AND($P410="Furloughed"),($U410/7*AV410)+($U410/7*BF410),
IF(AND($P410="Rehired"),($U410/7*BF410),
IF(AND($P410="Terminated",AV410&gt;0),$U410,
IF($P410="Furloughed",IF(AV410&gt;0,$U410)+IF(BF410&gt;0,$U410),
IF($P410="Rehired",IF(BF410&gt;0,$U410)))))))),IF('Actual Allocation Calc'!$AN$78="C",'Actual Allocation Calc'!R410,'Actual Allocation Calc'!AA410+IF($P410="Employed",$U410,
IF(AND($P410="Terminated"),($U410/7*AV410),
IF(AND($P410="Furloughed"),($U410/7*AV410)+($U410/7*BF410),
IF(AND($P410="Rehired"),($U410/7*BF410),
IF(AND($P410="Terminated",AV410&gt;0),$U410,
IF($P410="Furloughed",IF(AV410&gt;0,$U410)+IF(BF410&gt;0,$U410),
IF($P410="Rehired",IF(BF410&gt;0,$U410))))))))*'Actual Allocation Calc'!$AN$99)))</f>
        <v/>
      </c>
      <c r="AF410" s="210" t="str">
        <f>IF($B410="","",IF('Actual Allocation Calc'!$AO$78="A",
IF($P410="Employed",$U410,
IF(AND($P410="Terminated"),($U410/7*AW410),
IF(AND($P410="Furloughed"),($U410/7*AW410)+($U410/7*BG410),
IF(AND($P410="Rehired"),($U410/7*BG410),
IF(AND($P410="Terminated",AW410&gt;0),$U410,
IF($P410="Furloughed",IF(AW410&gt;0,$U410)+IF(BG410&gt;0,$U410),
IF($P410="Rehired",IF(BG410&gt;0,$U410)))))))),IF('Actual Allocation Calc'!$AO$78="C",'Actual Allocation Calc'!S410,'Actual Allocation Calc'!AB410+IF($P410="Employed",$U410,
IF(AND($P410="Terminated"),($U410/7*AW410),
IF(AND($P410="Furloughed"),($U410/7*AW410)+($U410/7*BG410),
IF(AND($P410="Rehired"),($U410/7*BG410),
IF(AND($P410="Terminated",AW410&gt;0),$U410,
IF($P410="Furloughed",IF(AW410&gt;0,$U410)+IF(BG410&gt;0,$U410),
IF($P410="Rehired",IF(BG410&gt;0,$U410))))))))*'Actual Allocation Calc'!$AO$99)))</f>
        <v/>
      </c>
      <c r="AG410" s="210" t="str">
        <f>IF($B410="","",IF('Actual Allocation Calc'!$AP$78="A",
IF($P410="Employed",$U410/7*BK410,
IF(AND($P410="Terminated"),($U410/7*AX410),
IF(AND($P410="Furloughed"),($U410/7*AX410)+($U410/7*BH410),
IF(AND($P410="Rehired"),($U410/7*BH410),
IF(AND($P410="Terminated",AX410&gt;0),$U410,
IF($P410="Furloughed",IF(AX410&gt;0,$U410)+IF(BH410&gt;0,$U410),
IF($P410="Rehired",IF(BH410&gt;0,$U410)))))))),IF('Actual Allocation Calc'!$AP$78="C",'Actual Allocation Calc'!T410,'Actual Allocation Calc'!AC410+IF($P410="Employed",$U410/7*BK410,
IF(AND($P410="Terminated"),($U410/7*AX410),
IF(AND($P410="Furloughed"),($U410/7*AX410)+($U410/7*BH410),
IF(AND($P410="Rehired"),($U410/7*BH410),
IF(AND($P410="Terminated",AX410&gt;0),$U410,
IF($P410="Furloughed",IF(AX410&gt;0,$U410)+IF(BH410&gt;0,$U410),
IF($P410="Rehired",IF(BH410&gt;0,$U410))))))))*'Actual Allocation Calc'!$AP$99)))</f>
        <v/>
      </c>
      <c r="AH410" s="536"/>
      <c r="AI410" s="82">
        <f t="shared" si="129"/>
        <v>0</v>
      </c>
      <c r="AJ410" s="210">
        <f t="shared" si="132"/>
        <v>0</v>
      </c>
      <c r="AK410" s="397" t="str">
        <f t="shared" si="133"/>
        <v/>
      </c>
      <c r="AM410" s="122"/>
      <c r="AO410" s="214" t="str">
        <f>IFERROR(IF($V410="","",VLOOKUP(V410,'Calendar Calcs'!$B$2:$E1377,4,FALSE)),0)</f>
        <v/>
      </c>
      <c r="AP410" s="69" t="str">
        <f>IF($AO410="","", IF($AO410&lt;AP$23,0,IF($AO410&gt;AP$23,COUNTIFS('Calendar Calcs'!$E$2:$E1377,AP$23),COUNTIFS('Calendar Calcs'!$E$2:$E1377,AP$23,'Calendar Calcs'!$D$2:$D1377,"&lt;="&amp;WEEKDAY($V410)))))</f>
        <v/>
      </c>
      <c r="AQ410" s="69" t="str">
        <f>IF($AO410="","", IF($AO410&lt;AQ$23,0,IF($AO410&gt;AQ$23,COUNTIFS('Calendar Calcs'!$E$2:$E1377,AQ$23),COUNTIFS('Calendar Calcs'!$E$2:$E1377,AQ$23,'Calendar Calcs'!$D$2:$D1377,"&lt;="&amp;WEEKDAY($V410)))))</f>
        <v/>
      </c>
      <c r="AR410" s="69" t="str">
        <f>IF($AO410="","", IF($AO410&lt;AR$23,0,IF($AO410&gt;AR$23,COUNTIFS('Calendar Calcs'!$E$2:$E1377,AR$23),COUNTIFS('Calendar Calcs'!$E$2:$E1377,AR$23,'Calendar Calcs'!$D$2:$D1377,"&lt;="&amp;WEEKDAY($V410)))))</f>
        <v/>
      </c>
      <c r="AS410" s="69" t="str">
        <f>IF($AO410="","", IF($AO410&lt;AS$23,0,IF($AO410&gt;AS$23,COUNTIFS('Calendar Calcs'!$E$2:$E1377,AS$23),COUNTIFS('Calendar Calcs'!$E$2:$E1377,AS$23,'Calendar Calcs'!$D$2:$D1377,"&lt;="&amp;WEEKDAY($V410)))))</f>
        <v/>
      </c>
      <c r="AT410" s="69" t="str">
        <f>IF($AO410="","", IF($AO410&lt;AT$23,0,IF($AO410&gt;AT$23,COUNTIFS('Calendar Calcs'!$E$2:$E1377,AT$23),COUNTIFS('Calendar Calcs'!$E$2:$E1377,AT$23,'Calendar Calcs'!$D$2:$D1377,"&lt;="&amp;WEEKDAY($V410)))))</f>
        <v/>
      </c>
      <c r="AU410" s="69" t="str">
        <f>IF($AO410="","", IF($AO410&lt;AU$23,0,IF($AO410&gt;AU$23,COUNTIFS('Calendar Calcs'!$E$2:$E1377,AU$23),COUNTIFS('Calendar Calcs'!$E$2:$E1377,AU$23,'Calendar Calcs'!$D$2:$D1377,"&lt;="&amp;WEEKDAY($V410)))))</f>
        <v/>
      </c>
      <c r="AV410" s="69" t="str">
        <f>IF($AO410="","", IF($AO410&lt;AV$23,0,IF($AO410&gt;AV$23,COUNTIFS('Calendar Calcs'!$E$2:$E1377,AV$23),COUNTIFS('Calendar Calcs'!$E$2:$E1377,AV$23,'Calendar Calcs'!$D$2:$D1377,"&lt;="&amp;WEEKDAY($V410)))))</f>
        <v/>
      </c>
      <c r="AW410" s="69" t="str">
        <f>IF($AO410="","", IF($AO410&lt;AW$23,0,IF($AO410&gt;AW$23,COUNTIFS('Calendar Calcs'!$E$2:$E1377,AW$23),COUNTIFS('Calendar Calcs'!$E$2:$E1377,AW$23,'Calendar Calcs'!$D$2:$D1377,"&lt;="&amp;WEEKDAY($V410)))))</f>
        <v/>
      </c>
      <c r="AX410" s="69" t="str">
        <f>IF($AO410="","", IF($AO410&lt;AX$23,0,IF($AO410&gt;AX$23,COUNTIFS('Calendar Calcs'!$E$2:$E1377,AX$23),COUNTIFS('Calendar Calcs'!$E$2:$E1377,AX$23,'Calendar Calcs'!$D$2:$D1377,"&lt;="&amp;WEEKDAY($V410)))))</f>
        <v/>
      </c>
      <c r="AY410" s="69" t="str">
        <f>IF($W410="","",VLOOKUP($W410,'Calendar Calcs'!$B$2:$E1377,4,FALSE))</f>
        <v/>
      </c>
      <c r="AZ410" s="69" t="str">
        <f>IF($AY410="","",IF($AY410&gt;AZ$23,0,IF($AY410&lt;AZ$23,COUNTIFS('Calendar Calcs'!$E$2:$E1377,AZ$23),COUNTIFS('Calendar Calcs'!$E$2:$E1377,AZ$23,'Calendar Calcs'!$D$2:$D1377,"&gt;="&amp;WEEKDAY($W410)))))</f>
        <v/>
      </c>
      <c r="BA410" s="69" t="str">
        <f>IF($AY410="","",IF($AY410&gt;BA$23,0,IF($AY410&lt;BA$23,COUNTIFS('Calendar Calcs'!$E$2:$E1377,BA$23),COUNTIFS('Calendar Calcs'!$E$2:$E1377,BA$23,'Calendar Calcs'!$D$2:$D1377,"&gt;="&amp;WEEKDAY($W410)))))</f>
        <v/>
      </c>
      <c r="BB410" s="69" t="str">
        <f>IF($AY410="","",IF($AY410&gt;BB$23,0,IF($AY410&lt;BB$23,COUNTIFS('Calendar Calcs'!$E$2:$E1377,BB$23),COUNTIFS('Calendar Calcs'!$E$2:$E1377,BB$23,'Calendar Calcs'!$D$2:$D1377,"&gt;="&amp;WEEKDAY($W410)))))</f>
        <v/>
      </c>
      <c r="BC410" s="69" t="str">
        <f>IF($AY410="","",IF($AY410&gt;BC$23,0,IF($AY410&lt;BC$23,COUNTIFS('Calendar Calcs'!$E$2:$E1377,BC$23),COUNTIFS('Calendar Calcs'!$E$2:$E1377,BC$23,'Calendar Calcs'!$D$2:$D1377,"&gt;="&amp;WEEKDAY($W410)))))</f>
        <v/>
      </c>
      <c r="BD410" s="69" t="str">
        <f>IF($AY410="","",IF($AY410&gt;BD$23,0,IF($AY410&lt;BD$23,COUNTIFS('Calendar Calcs'!$E$2:$E1377,BD$23),COUNTIFS('Calendar Calcs'!$E$2:$E1377,BD$23,'Calendar Calcs'!$D$2:$D1377,"&gt;="&amp;WEEKDAY($W410)))))</f>
        <v/>
      </c>
      <c r="BE410" s="69" t="str">
        <f>IF($AY410="","",IF($AY410&gt;BE$23,0,IF($AY410&lt;BE$23,COUNTIFS('Calendar Calcs'!$E$2:$E1377,BE$23),COUNTIFS('Calendar Calcs'!$E$2:$E1377,BE$23,'Calendar Calcs'!$D$2:$D1377,"&gt;="&amp;WEEKDAY($W410)))))</f>
        <v/>
      </c>
      <c r="BF410" s="69" t="str">
        <f>IF($AY410="","",IF($AY410&gt;BF$23,0,IF($AY410&lt;BF$23,COUNTIFS('Calendar Calcs'!$E$2:$E1377,BF$23),COUNTIFS('Calendar Calcs'!$E$2:$E1377,BF$23,'Calendar Calcs'!$D$2:$D1377,"&gt;="&amp;WEEKDAY($W410)))))</f>
        <v/>
      </c>
      <c r="BG410" s="69" t="str">
        <f>IF($AY410="","",IF($AY410&gt;BG$23,0,IF($AY410&lt;BG$23,COUNTIFS('Calendar Calcs'!$E$2:$E1377,BG$23),COUNTIFS('Calendar Calcs'!$E$2:$E1377,BG$23,'Calendar Calcs'!$D$2:$D1377,"&gt;="&amp;WEEKDAY($W410)))))</f>
        <v/>
      </c>
      <c r="BH410" s="69">
        <f t="shared" si="134"/>
        <v>6</v>
      </c>
      <c r="BI410" s="69">
        <f>IF(Cover!$E$43="","",VLOOKUP(Cover!$E$43,'Calendar Calcs'!$B$2:$E1377,4,FALSE))</f>
        <v>1</v>
      </c>
      <c r="BJ410" s="69">
        <f>IF($BI410="","", IF($BI410&lt;BJ$23,0,IF($BI410&gt;=BJ$23,COUNTIFS('Calendar Calcs'!$E$2:$E1377,BJ$23),COUNTIFS('Calendar Calcs'!$E$2:$E1377,BJ$23,'Calendar Calcs'!$D$2:$D1377,"&lt;="&amp;WEEKDAY($V410)))))</f>
        <v>1</v>
      </c>
      <c r="BK410" s="69">
        <f t="shared" si="131"/>
        <v>6</v>
      </c>
      <c r="BN410" s="69" t="str">
        <f>IF(T410&gt;0,"FTE",IF(Cover!$E$47="Weekly",IF(S410&gt;29.75,"FTE","PTE"),IF(S410&gt;59.75,"FTE","PTE")))</f>
        <v>PTE</v>
      </c>
      <c r="BO410" s="69">
        <f>IF(BN410="FTE",30,IF(Cover!$E$47="Weekly",'STEP 2 EE Data'!S410,'STEP 2 EE Data'!S410/2))</f>
        <v>0</v>
      </c>
      <c r="BP410" s="209">
        <f t="shared" si="135"/>
        <v>0</v>
      </c>
      <c r="BQ410" s="209">
        <f t="shared" si="136"/>
        <v>0</v>
      </c>
      <c r="BR410" s="209">
        <f t="shared" si="137"/>
        <v>0</v>
      </c>
      <c r="BS410" s="209">
        <f t="shared" si="138"/>
        <v>0</v>
      </c>
      <c r="BT410" s="209">
        <f t="shared" si="139"/>
        <v>0</v>
      </c>
      <c r="BU410" s="209">
        <f t="shared" si="140"/>
        <v>0</v>
      </c>
      <c r="BV410" s="209">
        <f t="shared" si="141"/>
        <v>0</v>
      </c>
      <c r="BW410" s="209">
        <f t="shared" si="142"/>
        <v>0</v>
      </c>
      <c r="BX410" s="209">
        <f t="shared" si="143"/>
        <v>0</v>
      </c>
      <c r="CC410" s="210" t="str">
        <f>IF(B410="","",IF(C410="",IF(Cover!$E$47="Weekly",'STEP 3 EE Comp'!BI415*8,'STEP 3 EE Comp'!BI415*4),IF(Cover!$E$47="Weekly",'STEP 3 EE Comp'!BI415,'STEP 3 EE Comp'!BI415)))</f>
        <v/>
      </c>
      <c r="CD410" s="82" t="str">
        <f t="shared" si="144"/>
        <v/>
      </c>
      <c r="CE410" s="417">
        <f t="shared" si="145"/>
        <v>1</v>
      </c>
      <c r="CF410" s="82" t="str">
        <f t="shared" si="146"/>
        <v>Good</v>
      </c>
      <c r="CG410" s="82">
        <f t="shared" si="147"/>
        <v>0</v>
      </c>
      <c r="CH410" s="234">
        <f t="shared" si="148"/>
        <v>0</v>
      </c>
    </row>
    <row r="411" spans="1:86" s="69" customFormat="1" x14ac:dyDescent="0.3">
      <c r="A411" s="555"/>
      <c r="B411" s="52"/>
      <c r="C411" s="52"/>
      <c r="D411" s="52"/>
      <c r="E411" s="52"/>
      <c r="F411" s="507"/>
      <c r="G411" s="210">
        <f t="shared" si="128"/>
        <v>0</v>
      </c>
      <c r="H411" s="82">
        <f t="shared" si="130"/>
        <v>0</v>
      </c>
      <c r="I411" s="211"/>
      <c r="J411" s="441" t="s">
        <v>21</v>
      </c>
      <c r="K411" s="441" t="s">
        <v>21</v>
      </c>
      <c r="L411" s="441" t="s">
        <v>21</v>
      </c>
      <c r="M411" s="441" t="s">
        <v>21</v>
      </c>
      <c r="N411" s="568" t="s">
        <v>21</v>
      </c>
      <c r="O411" s="211"/>
      <c r="P411" s="212" t="str">
        <f>IF(B411="","",
IF(AND(V411="",W411="",B411&lt;&gt;""),"Employed",
IF(AND(V411&lt;&gt;"",W411="",B411&lt;&gt;""),"Terminated",
IF(AND(V411&lt;&gt;"",W411&lt;&gt;"",B411&lt;&gt;""),IF(W411&lt;Cover!$E$43,"Employed","Furloughed"),
IF(AND(V411="",W411&lt;&gt;"",B411&lt;&gt;""),IF(W411&lt;Cover!$E$43,"Employed","Rehired"))))))</f>
        <v/>
      </c>
      <c r="Q411" s="211"/>
      <c r="R411" s="536"/>
      <c r="S411" s="563"/>
      <c r="T411" s="536"/>
      <c r="U411" s="82">
        <f>IF(Cover!$E$47="Weekly",IF(T411&gt;0,T411,R411*S411),IF(T411&gt;0,T411,R411*S411)/2)</f>
        <v>0</v>
      </c>
      <c r="V411" s="564"/>
      <c r="W411" s="564"/>
      <c r="Y411" s="213" t="str">
        <f>IF($B411="","",IF('Actual Allocation Calc'!$AH$78="A",
IF($P411="Employed",$U411/7*BJ411,
IF(AND($P411="Terminated"),($U411/7*AP411),
IF(AND($P411="Furloughed"),($U411/7*AP411)+($U411/7*AZ411),
IF(AND($P411="Rehired"),($U411/7*AZ411),
IF(AND($P411="Terminated",AP411&gt;0),$U411,
IF($P411="Furloughed",IF(AP411&gt;0,$U411)+IF(AZ411&gt;0,$U411),
IF($P411="Rehired",IF(AZ411&gt;0,$U411)))))))),IF('Actual Allocation Calc'!$AH$78="C",'Actual Allocation Calc'!L411,'Actual Allocation Calc'!U411+IF($P411="Employed",$U411/7*BJ411,
IF(AND($P411="Terminated"),($U411/7*AP411),
IF(AND($P411="Furloughed"),($U411/7*AP411)+($U411/7*AZ411),
IF(AND($P411="Rehired"),($U411/7*AZ411),
IF(AND($P411="Terminated",AP411&gt;0),$U411,
IF($P411="Furloughed",IF(AP411&gt;0,$U411)+IF(AZ411&gt;0,$U411),
IF($P411="Rehired",IF(AZ411&gt;0,$U411))))))))*'Actual Allocation Calc'!$AH$99)))</f>
        <v/>
      </c>
      <c r="Z411" s="210" t="str">
        <f>IF($B411="","",IF('Actual Allocation Calc'!$AI$78="A",
IF($P411="Employed",$U411,
IF(AND($P411="Terminated"),($U411/7*AQ411),
IF(AND($P411="Furloughed"),($U411/7*AQ411)+($U411/7*BA411),
IF(AND($P411="Rehired"),($U411/7*BA411),
IF(AND($P411="Terminated",AQ411&gt;0),$U411,
IF($P411="Furloughed",IF(AQ411&gt;0,$U411)+IF(BA411&gt;0,$U411),
IF($P411="Rehired",IF(BA411&gt;0,$U411)))))))),IF('Actual Allocation Calc'!$AI$78="C",'Actual Allocation Calc'!M411,'Actual Allocation Calc'!V411+IF($P411="Employed",$U411,
IF(AND($P411="Terminated"),($U411/7*AQ411),
IF(AND($P411="Furloughed"),($U411/7*AQ411)+($U411/7*BA411),
IF(AND($P411="Rehired"),($U411/7*BA411),
IF(AND($P411="Terminated",AQ411&gt;0),$U411,
IF($P411="Furloughed",IF(AQ411&gt;0,$U411)+IF(BA411&gt;0,$U411),
IF($P411="Rehired",IF(BA411&gt;0,$U411))))))))*'Actual Allocation Calc'!$AI$99)))</f>
        <v/>
      </c>
      <c r="AA411" s="210" t="str">
        <f>IF($B411="","",IF('Actual Allocation Calc'!$AJ$78="A",
IF($P411="Employed",$U411,
IF(AND($P411="Terminated"),($U411/7*AR411),
IF(AND($P411="Furloughed"),($U411/7*AR411)+($U411/7*BB411),
IF(AND($P411="Rehired"),($U411/7*BB411),
IF(AND($P411="Terminated",AR411&gt;0),$U411,
IF($P411="Furloughed",IF(AR411&gt;0,$U411)+IF(BB411&gt;0,$U411),
IF($P411="Rehired",IF(BB411&gt;0,$U411)))))))),IF('Actual Allocation Calc'!$AJ$78="C",'Actual Allocation Calc'!N411,'Actual Allocation Calc'!W411+IF($P411="Employed",$U411,
IF(AND($P411="Terminated"),($U411/7*AR411),
IF(AND($P411="Furloughed"),($U411/7*AR411)+($U411/7*BB411),
IF(AND($P411="Rehired"),($U411/7*BB411),
IF(AND($P411="Terminated",AR411&gt;0),$U411,
IF($P411="Furloughed",IF(AR411&gt;0,$U411)+IF(BB411&gt;0,$U411),
IF($P411="Rehired",IF(BB411&gt;0,$U411))))))))*'Actual Allocation Calc'!$AJ$99)))</f>
        <v/>
      </c>
      <c r="AB411" s="210" t="str">
        <f>IF($B411="","",IF('Actual Allocation Calc'!$AK$78="A",
IF($P411="Employed",$U411,
IF(AND($P411="Terminated"),($U411/7*AS411),
IF(AND($P411="Furloughed"),($U411/7*AS411)+($U411/7*BC411),
IF(AND($P411="Rehired"),($U411/7*BC411),
IF(AND($P411="Terminated",AS411&gt;0),$U411,
IF($P411="Furloughed",IF(AS411&gt;0,$U411)+IF(BC411&gt;0,$U411),
IF($P411="Rehired",IF(BC411&gt;0,$U411)))))))),IF('Actual Allocation Calc'!$AK$78="C",'Actual Allocation Calc'!O411,'Actual Allocation Calc'!X411+IF($P411="Employed",$U411,
IF(AND($P411="Terminated"),($U411/7*AS411),
IF(AND($P411="Furloughed"),($U411/7*AS411)+($U411/7*BC411),
IF(AND($P411="Rehired"),($U411/7*BC411),
IF(AND($P411="Terminated",AS411&gt;0),$U411,
IF($P411="Furloughed",IF(AS411&gt;0,$U411)+IF(BC411&gt;0,$U411),
IF($P411="Rehired",IF(BC411&gt;0,$U411))))))))*'Actual Allocation Calc'!$AK$99)))</f>
        <v/>
      </c>
      <c r="AC411" s="210" t="str">
        <f>IF($B411="","",IF('Actual Allocation Calc'!$AL$78="A",
IF($P411="Employed",$U411,
IF(AND($P411="Terminated"),($U411/7*AT411),
IF(AND($P411="Furloughed"),($U411/7*AT411)+($U411/7*BD411),
IF(AND($P411="Rehired"),($U411/7*BD411),
IF(AND($P411="Terminated",AT411&gt;0),$U411,
IF($P411="Furloughed",IF(AT411&gt;0,$U411)+IF(BD411&gt;0,$U411),
IF($P411="Rehired",IF(BD411&gt;0,$U411)))))))),IF('Actual Allocation Calc'!$AL$78="C",'Actual Allocation Calc'!P411,'Actual Allocation Calc'!Y411+IF($P411="Employed",$U411,
IF(AND($P411="Terminated"),($U411/7*AT411),
IF(AND($P411="Furloughed"),($U411/7*AT411)+($U411/7*BD411),
IF(AND($P411="Rehired"),($U411/7*BD411),
IF(AND($P411="Terminated",AT411&gt;0),$U411,
IF($P411="Furloughed",IF(AT411&gt;0,$U411)+IF(BD411&gt;0,$U411),
IF($P411="Rehired",IF(BD411&gt;0,$U411))))))))*'Actual Allocation Calc'!$AL$99)))</f>
        <v/>
      </c>
      <c r="AD411" s="210" t="str">
        <f>IF($B411="","",IF('Actual Allocation Calc'!$AM$78="A",
IF($P411="Employed",$U411,
IF(AND($P411="Terminated"),($U411/7*AU411),
IF(AND($P411="Furloughed"),($U411/7*AU411)+($U411/7*BE411),
IF(AND($P411="Rehired"),($U411/7*BE411),
IF(AND($P411="Terminated",AU411&gt;0),$U411,
IF($P411="Furloughed",IF(AU411&gt;0,$U411)+IF(BE411&gt;0,$U411),
IF($P411="Rehired",IF(BE411&gt;0,$U411)))))))),IF('Actual Allocation Calc'!$AM$78="C",'Actual Allocation Calc'!Q411,'Actual Allocation Calc'!Z411+IF($P411="Employed",$U411,
IF(AND($P411="Terminated"),($U411/7*AU411),
IF(AND($P411="Furloughed"),($U411/7*AU411)+($U411/7*BE411),
IF(AND($P411="Rehired"),($U411/7*BE411),
IF(AND($P411="Terminated",AU411&gt;0),$U411,
IF($P411="Furloughed",IF(AU411&gt;0,$U411)+IF(BE411&gt;0,$U411),
IF($P411="Rehired",IF(BE411&gt;0,$U411))))))))*'Actual Allocation Calc'!$AM$99)))</f>
        <v/>
      </c>
      <c r="AE411" s="210" t="str">
        <f>IF($B411="","",IF('Actual Allocation Calc'!$AN$78="A",
IF($P411="Employed",$U411,
IF(AND($P411="Terminated"),($U411/7*AV411),
IF(AND($P411="Furloughed"),($U411/7*AV411)+($U411/7*BF411),
IF(AND($P411="Rehired"),($U411/7*BF411),
IF(AND($P411="Terminated",AV411&gt;0),$U411,
IF($P411="Furloughed",IF(AV411&gt;0,$U411)+IF(BF411&gt;0,$U411),
IF($P411="Rehired",IF(BF411&gt;0,$U411)))))))),IF('Actual Allocation Calc'!$AN$78="C",'Actual Allocation Calc'!R411,'Actual Allocation Calc'!AA411+IF($P411="Employed",$U411,
IF(AND($P411="Terminated"),($U411/7*AV411),
IF(AND($P411="Furloughed"),($U411/7*AV411)+($U411/7*BF411),
IF(AND($P411="Rehired"),($U411/7*BF411),
IF(AND($P411="Terminated",AV411&gt;0),$U411,
IF($P411="Furloughed",IF(AV411&gt;0,$U411)+IF(BF411&gt;0,$U411),
IF($P411="Rehired",IF(BF411&gt;0,$U411))))))))*'Actual Allocation Calc'!$AN$99)))</f>
        <v/>
      </c>
      <c r="AF411" s="210" t="str">
        <f>IF($B411="","",IF('Actual Allocation Calc'!$AO$78="A",
IF($P411="Employed",$U411,
IF(AND($P411="Terminated"),($U411/7*AW411),
IF(AND($P411="Furloughed"),($U411/7*AW411)+($U411/7*BG411),
IF(AND($P411="Rehired"),($U411/7*BG411),
IF(AND($P411="Terminated",AW411&gt;0),$U411,
IF($P411="Furloughed",IF(AW411&gt;0,$U411)+IF(BG411&gt;0,$U411),
IF($P411="Rehired",IF(BG411&gt;0,$U411)))))))),IF('Actual Allocation Calc'!$AO$78="C",'Actual Allocation Calc'!S411,'Actual Allocation Calc'!AB411+IF($P411="Employed",$U411,
IF(AND($P411="Terminated"),($U411/7*AW411),
IF(AND($P411="Furloughed"),($U411/7*AW411)+($U411/7*BG411),
IF(AND($P411="Rehired"),($U411/7*BG411),
IF(AND($P411="Terminated",AW411&gt;0),$U411,
IF($P411="Furloughed",IF(AW411&gt;0,$U411)+IF(BG411&gt;0,$U411),
IF($P411="Rehired",IF(BG411&gt;0,$U411))))))))*'Actual Allocation Calc'!$AO$99)))</f>
        <v/>
      </c>
      <c r="AG411" s="210" t="str">
        <f>IF($B411="","",IF('Actual Allocation Calc'!$AP$78="A",
IF($P411="Employed",$U411/7*BK411,
IF(AND($P411="Terminated"),($U411/7*AX411),
IF(AND($P411="Furloughed"),($U411/7*AX411)+($U411/7*BH411),
IF(AND($P411="Rehired"),($U411/7*BH411),
IF(AND($P411="Terminated",AX411&gt;0),$U411,
IF($P411="Furloughed",IF(AX411&gt;0,$U411)+IF(BH411&gt;0,$U411),
IF($P411="Rehired",IF(BH411&gt;0,$U411)))))))),IF('Actual Allocation Calc'!$AP$78="C",'Actual Allocation Calc'!T411,'Actual Allocation Calc'!AC411+IF($P411="Employed",$U411/7*BK411,
IF(AND($P411="Terminated"),($U411/7*AX411),
IF(AND($P411="Furloughed"),($U411/7*AX411)+($U411/7*BH411),
IF(AND($P411="Rehired"),($U411/7*BH411),
IF(AND($P411="Terminated",AX411&gt;0),$U411,
IF($P411="Furloughed",IF(AX411&gt;0,$U411)+IF(BH411&gt;0,$U411),
IF($P411="Rehired",IF(BH411&gt;0,$U411))))))))*'Actual Allocation Calc'!$AP$99)))</f>
        <v/>
      </c>
      <c r="AH411" s="536"/>
      <c r="AI411" s="82">
        <f t="shared" si="129"/>
        <v>0</v>
      </c>
      <c r="AJ411" s="210">
        <f t="shared" si="132"/>
        <v>0</v>
      </c>
      <c r="AK411" s="397" t="str">
        <f t="shared" si="133"/>
        <v/>
      </c>
      <c r="AM411" s="122"/>
      <c r="AO411" s="214" t="str">
        <f>IFERROR(IF($V411="","",VLOOKUP(V411,'Calendar Calcs'!$B$2:$E1378,4,FALSE)),0)</f>
        <v/>
      </c>
      <c r="AP411" s="69" t="str">
        <f>IF($AO411="","", IF($AO411&lt;AP$23,0,IF($AO411&gt;AP$23,COUNTIFS('Calendar Calcs'!$E$2:$E1378,AP$23),COUNTIFS('Calendar Calcs'!$E$2:$E1378,AP$23,'Calendar Calcs'!$D$2:$D1378,"&lt;="&amp;WEEKDAY($V411)))))</f>
        <v/>
      </c>
      <c r="AQ411" s="69" t="str">
        <f>IF($AO411="","", IF($AO411&lt;AQ$23,0,IF($AO411&gt;AQ$23,COUNTIFS('Calendar Calcs'!$E$2:$E1378,AQ$23),COUNTIFS('Calendar Calcs'!$E$2:$E1378,AQ$23,'Calendar Calcs'!$D$2:$D1378,"&lt;="&amp;WEEKDAY($V411)))))</f>
        <v/>
      </c>
      <c r="AR411" s="69" t="str">
        <f>IF($AO411="","", IF($AO411&lt;AR$23,0,IF($AO411&gt;AR$23,COUNTIFS('Calendar Calcs'!$E$2:$E1378,AR$23),COUNTIFS('Calendar Calcs'!$E$2:$E1378,AR$23,'Calendar Calcs'!$D$2:$D1378,"&lt;="&amp;WEEKDAY($V411)))))</f>
        <v/>
      </c>
      <c r="AS411" s="69" t="str">
        <f>IF($AO411="","", IF($AO411&lt;AS$23,0,IF($AO411&gt;AS$23,COUNTIFS('Calendar Calcs'!$E$2:$E1378,AS$23),COUNTIFS('Calendar Calcs'!$E$2:$E1378,AS$23,'Calendar Calcs'!$D$2:$D1378,"&lt;="&amp;WEEKDAY($V411)))))</f>
        <v/>
      </c>
      <c r="AT411" s="69" t="str">
        <f>IF($AO411="","", IF($AO411&lt;AT$23,0,IF($AO411&gt;AT$23,COUNTIFS('Calendar Calcs'!$E$2:$E1378,AT$23),COUNTIFS('Calendar Calcs'!$E$2:$E1378,AT$23,'Calendar Calcs'!$D$2:$D1378,"&lt;="&amp;WEEKDAY($V411)))))</f>
        <v/>
      </c>
      <c r="AU411" s="69" t="str">
        <f>IF($AO411="","", IF($AO411&lt;AU$23,0,IF($AO411&gt;AU$23,COUNTIFS('Calendar Calcs'!$E$2:$E1378,AU$23),COUNTIFS('Calendar Calcs'!$E$2:$E1378,AU$23,'Calendar Calcs'!$D$2:$D1378,"&lt;="&amp;WEEKDAY($V411)))))</f>
        <v/>
      </c>
      <c r="AV411" s="69" t="str">
        <f>IF($AO411="","", IF($AO411&lt;AV$23,0,IF($AO411&gt;AV$23,COUNTIFS('Calendar Calcs'!$E$2:$E1378,AV$23),COUNTIFS('Calendar Calcs'!$E$2:$E1378,AV$23,'Calendar Calcs'!$D$2:$D1378,"&lt;="&amp;WEEKDAY($V411)))))</f>
        <v/>
      </c>
      <c r="AW411" s="69" t="str">
        <f>IF($AO411="","", IF($AO411&lt;AW$23,0,IF($AO411&gt;AW$23,COUNTIFS('Calendar Calcs'!$E$2:$E1378,AW$23),COUNTIFS('Calendar Calcs'!$E$2:$E1378,AW$23,'Calendar Calcs'!$D$2:$D1378,"&lt;="&amp;WEEKDAY($V411)))))</f>
        <v/>
      </c>
      <c r="AX411" s="69" t="str">
        <f>IF($AO411="","", IF($AO411&lt;AX$23,0,IF($AO411&gt;AX$23,COUNTIFS('Calendar Calcs'!$E$2:$E1378,AX$23),COUNTIFS('Calendar Calcs'!$E$2:$E1378,AX$23,'Calendar Calcs'!$D$2:$D1378,"&lt;="&amp;WEEKDAY($V411)))))</f>
        <v/>
      </c>
      <c r="AY411" s="69" t="str">
        <f>IF($W411="","",VLOOKUP($W411,'Calendar Calcs'!$B$2:$E1378,4,FALSE))</f>
        <v/>
      </c>
      <c r="AZ411" s="69" t="str">
        <f>IF($AY411="","",IF($AY411&gt;AZ$23,0,IF($AY411&lt;AZ$23,COUNTIFS('Calendar Calcs'!$E$2:$E1378,AZ$23),COUNTIFS('Calendar Calcs'!$E$2:$E1378,AZ$23,'Calendar Calcs'!$D$2:$D1378,"&gt;="&amp;WEEKDAY($W411)))))</f>
        <v/>
      </c>
      <c r="BA411" s="69" t="str">
        <f>IF($AY411="","",IF($AY411&gt;BA$23,0,IF($AY411&lt;BA$23,COUNTIFS('Calendar Calcs'!$E$2:$E1378,BA$23),COUNTIFS('Calendar Calcs'!$E$2:$E1378,BA$23,'Calendar Calcs'!$D$2:$D1378,"&gt;="&amp;WEEKDAY($W411)))))</f>
        <v/>
      </c>
      <c r="BB411" s="69" t="str">
        <f>IF($AY411="","",IF($AY411&gt;BB$23,0,IF($AY411&lt;BB$23,COUNTIFS('Calendar Calcs'!$E$2:$E1378,BB$23),COUNTIFS('Calendar Calcs'!$E$2:$E1378,BB$23,'Calendar Calcs'!$D$2:$D1378,"&gt;="&amp;WEEKDAY($W411)))))</f>
        <v/>
      </c>
      <c r="BC411" s="69" t="str">
        <f>IF($AY411="","",IF($AY411&gt;BC$23,0,IF($AY411&lt;BC$23,COUNTIFS('Calendar Calcs'!$E$2:$E1378,BC$23),COUNTIFS('Calendar Calcs'!$E$2:$E1378,BC$23,'Calendar Calcs'!$D$2:$D1378,"&gt;="&amp;WEEKDAY($W411)))))</f>
        <v/>
      </c>
      <c r="BD411" s="69" t="str">
        <f>IF($AY411="","",IF($AY411&gt;BD$23,0,IF($AY411&lt;BD$23,COUNTIFS('Calendar Calcs'!$E$2:$E1378,BD$23),COUNTIFS('Calendar Calcs'!$E$2:$E1378,BD$23,'Calendar Calcs'!$D$2:$D1378,"&gt;="&amp;WEEKDAY($W411)))))</f>
        <v/>
      </c>
      <c r="BE411" s="69" t="str">
        <f>IF($AY411="","",IF($AY411&gt;BE$23,0,IF($AY411&lt;BE$23,COUNTIFS('Calendar Calcs'!$E$2:$E1378,BE$23),COUNTIFS('Calendar Calcs'!$E$2:$E1378,BE$23,'Calendar Calcs'!$D$2:$D1378,"&gt;="&amp;WEEKDAY($W411)))))</f>
        <v/>
      </c>
      <c r="BF411" s="69" t="str">
        <f>IF($AY411="","",IF($AY411&gt;BF$23,0,IF($AY411&lt;BF$23,COUNTIFS('Calendar Calcs'!$E$2:$E1378,BF$23),COUNTIFS('Calendar Calcs'!$E$2:$E1378,BF$23,'Calendar Calcs'!$D$2:$D1378,"&gt;="&amp;WEEKDAY($W411)))))</f>
        <v/>
      </c>
      <c r="BG411" s="69" t="str">
        <f>IF($AY411="","",IF($AY411&gt;BG$23,0,IF($AY411&lt;BG$23,COUNTIFS('Calendar Calcs'!$E$2:$E1378,BG$23),COUNTIFS('Calendar Calcs'!$E$2:$E1378,BG$23,'Calendar Calcs'!$D$2:$D1378,"&gt;="&amp;WEEKDAY($W411)))))</f>
        <v/>
      </c>
      <c r="BH411" s="69">
        <f t="shared" si="134"/>
        <v>6</v>
      </c>
      <c r="BI411" s="69">
        <f>IF(Cover!$E$43="","",VLOOKUP(Cover!$E$43,'Calendar Calcs'!$B$2:$E1378,4,FALSE))</f>
        <v>1</v>
      </c>
      <c r="BJ411" s="69">
        <f>IF($BI411="","", IF($BI411&lt;BJ$23,0,IF($BI411&gt;=BJ$23,COUNTIFS('Calendar Calcs'!$E$2:$E1378,BJ$23),COUNTIFS('Calendar Calcs'!$E$2:$E1378,BJ$23,'Calendar Calcs'!$D$2:$D1378,"&lt;="&amp;WEEKDAY($V411)))))</f>
        <v>1</v>
      </c>
      <c r="BK411" s="69">
        <f t="shared" si="131"/>
        <v>6</v>
      </c>
      <c r="BN411" s="69" t="str">
        <f>IF(T411&gt;0,"FTE",IF(Cover!$E$47="Weekly",IF(S411&gt;29.75,"FTE","PTE"),IF(S411&gt;59.75,"FTE","PTE")))</f>
        <v>PTE</v>
      </c>
      <c r="BO411" s="69">
        <f>IF(BN411="FTE",30,IF(Cover!$E$47="Weekly",'STEP 2 EE Data'!S411,'STEP 2 EE Data'!S411/2))</f>
        <v>0</v>
      </c>
      <c r="BP411" s="209">
        <f t="shared" si="135"/>
        <v>0</v>
      </c>
      <c r="BQ411" s="209">
        <f t="shared" si="136"/>
        <v>0</v>
      </c>
      <c r="BR411" s="209">
        <f t="shared" si="137"/>
        <v>0</v>
      </c>
      <c r="BS411" s="209">
        <f t="shared" si="138"/>
        <v>0</v>
      </c>
      <c r="BT411" s="209">
        <f t="shared" si="139"/>
        <v>0</v>
      </c>
      <c r="BU411" s="209">
        <f t="shared" si="140"/>
        <v>0</v>
      </c>
      <c r="BV411" s="209">
        <f t="shared" si="141"/>
        <v>0</v>
      </c>
      <c r="BW411" s="209">
        <f t="shared" si="142"/>
        <v>0</v>
      </c>
      <c r="BX411" s="209">
        <f t="shared" si="143"/>
        <v>0</v>
      </c>
      <c r="CC411" s="210" t="str">
        <f>IF(B411="","",IF(C411="",IF(Cover!$E$47="Weekly",'STEP 3 EE Comp'!BI416*8,'STEP 3 EE Comp'!BI416*4),IF(Cover!$E$47="Weekly",'STEP 3 EE Comp'!BI416,'STEP 3 EE Comp'!BI416)))</f>
        <v/>
      </c>
      <c r="CD411" s="82" t="str">
        <f t="shared" si="144"/>
        <v/>
      </c>
      <c r="CE411" s="417">
        <f t="shared" si="145"/>
        <v>1</v>
      </c>
      <c r="CF411" s="82" t="str">
        <f t="shared" si="146"/>
        <v>Good</v>
      </c>
      <c r="CG411" s="82">
        <f t="shared" si="147"/>
        <v>0</v>
      </c>
      <c r="CH411" s="234">
        <f t="shared" si="148"/>
        <v>0</v>
      </c>
    </row>
    <row r="412" spans="1:86" s="69" customFormat="1" x14ac:dyDescent="0.3">
      <c r="A412" s="555"/>
      <c r="B412" s="52"/>
      <c r="C412" s="52"/>
      <c r="D412" s="52"/>
      <c r="E412" s="52"/>
      <c r="F412" s="507"/>
      <c r="G412" s="210">
        <f t="shared" si="128"/>
        <v>0</v>
      </c>
      <c r="H412" s="82">
        <f t="shared" si="130"/>
        <v>0</v>
      </c>
      <c r="I412" s="211"/>
      <c r="J412" s="441" t="s">
        <v>21</v>
      </c>
      <c r="K412" s="441" t="s">
        <v>21</v>
      </c>
      <c r="L412" s="441" t="s">
        <v>21</v>
      </c>
      <c r="M412" s="441" t="s">
        <v>21</v>
      </c>
      <c r="N412" s="568" t="s">
        <v>21</v>
      </c>
      <c r="O412" s="211"/>
      <c r="P412" s="212" t="str">
        <f>IF(B412="","",
IF(AND(V412="",W412="",B412&lt;&gt;""),"Employed",
IF(AND(V412&lt;&gt;"",W412="",B412&lt;&gt;""),"Terminated",
IF(AND(V412&lt;&gt;"",W412&lt;&gt;"",B412&lt;&gt;""),IF(W412&lt;Cover!$E$43,"Employed","Furloughed"),
IF(AND(V412="",W412&lt;&gt;"",B412&lt;&gt;""),IF(W412&lt;Cover!$E$43,"Employed","Rehired"))))))</f>
        <v/>
      </c>
      <c r="Q412" s="211"/>
      <c r="R412" s="536"/>
      <c r="S412" s="563"/>
      <c r="T412" s="536"/>
      <c r="U412" s="82">
        <f>IF(Cover!$E$47="Weekly",IF(T412&gt;0,T412,R412*S412),IF(T412&gt;0,T412,R412*S412)/2)</f>
        <v>0</v>
      </c>
      <c r="V412" s="564"/>
      <c r="W412" s="564"/>
      <c r="Y412" s="213" t="str">
        <f>IF($B412="","",IF('Actual Allocation Calc'!$AH$78="A",
IF($P412="Employed",$U412/7*BJ412,
IF(AND($P412="Terminated"),($U412/7*AP412),
IF(AND($P412="Furloughed"),($U412/7*AP412)+($U412/7*AZ412),
IF(AND($P412="Rehired"),($U412/7*AZ412),
IF(AND($P412="Terminated",AP412&gt;0),$U412,
IF($P412="Furloughed",IF(AP412&gt;0,$U412)+IF(AZ412&gt;0,$U412),
IF($P412="Rehired",IF(AZ412&gt;0,$U412)))))))),IF('Actual Allocation Calc'!$AH$78="C",'Actual Allocation Calc'!L412,'Actual Allocation Calc'!U412+IF($P412="Employed",$U412/7*BJ412,
IF(AND($P412="Terminated"),($U412/7*AP412),
IF(AND($P412="Furloughed"),($U412/7*AP412)+($U412/7*AZ412),
IF(AND($P412="Rehired"),($U412/7*AZ412),
IF(AND($P412="Terminated",AP412&gt;0),$U412,
IF($P412="Furloughed",IF(AP412&gt;0,$U412)+IF(AZ412&gt;0,$U412),
IF($P412="Rehired",IF(AZ412&gt;0,$U412))))))))*'Actual Allocation Calc'!$AH$99)))</f>
        <v/>
      </c>
      <c r="Z412" s="210" t="str">
        <f>IF($B412="","",IF('Actual Allocation Calc'!$AI$78="A",
IF($P412="Employed",$U412,
IF(AND($P412="Terminated"),($U412/7*AQ412),
IF(AND($P412="Furloughed"),($U412/7*AQ412)+($U412/7*BA412),
IF(AND($P412="Rehired"),($U412/7*BA412),
IF(AND($P412="Terminated",AQ412&gt;0),$U412,
IF($P412="Furloughed",IF(AQ412&gt;0,$U412)+IF(BA412&gt;0,$U412),
IF($P412="Rehired",IF(BA412&gt;0,$U412)))))))),IF('Actual Allocation Calc'!$AI$78="C",'Actual Allocation Calc'!M412,'Actual Allocation Calc'!V412+IF($P412="Employed",$U412,
IF(AND($P412="Terminated"),($U412/7*AQ412),
IF(AND($P412="Furloughed"),($U412/7*AQ412)+($U412/7*BA412),
IF(AND($P412="Rehired"),($U412/7*BA412),
IF(AND($P412="Terminated",AQ412&gt;0),$U412,
IF($P412="Furloughed",IF(AQ412&gt;0,$U412)+IF(BA412&gt;0,$U412),
IF($P412="Rehired",IF(BA412&gt;0,$U412))))))))*'Actual Allocation Calc'!$AI$99)))</f>
        <v/>
      </c>
      <c r="AA412" s="210" t="str">
        <f>IF($B412="","",IF('Actual Allocation Calc'!$AJ$78="A",
IF($P412="Employed",$U412,
IF(AND($P412="Terminated"),($U412/7*AR412),
IF(AND($P412="Furloughed"),($U412/7*AR412)+($U412/7*BB412),
IF(AND($P412="Rehired"),($U412/7*BB412),
IF(AND($P412="Terminated",AR412&gt;0),$U412,
IF($P412="Furloughed",IF(AR412&gt;0,$U412)+IF(BB412&gt;0,$U412),
IF($P412="Rehired",IF(BB412&gt;0,$U412)))))))),IF('Actual Allocation Calc'!$AJ$78="C",'Actual Allocation Calc'!N412,'Actual Allocation Calc'!W412+IF($P412="Employed",$U412,
IF(AND($P412="Terminated"),($U412/7*AR412),
IF(AND($P412="Furloughed"),($U412/7*AR412)+($U412/7*BB412),
IF(AND($P412="Rehired"),($U412/7*BB412),
IF(AND($P412="Terminated",AR412&gt;0),$U412,
IF($P412="Furloughed",IF(AR412&gt;0,$U412)+IF(BB412&gt;0,$U412),
IF($P412="Rehired",IF(BB412&gt;0,$U412))))))))*'Actual Allocation Calc'!$AJ$99)))</f>
        <v/>
      </c>
      <c r="AB412" s="210" t="str">
        <f>IF($B412="","",IF('Actual Allocation Calc'!$AK$78="A",
IF($P412="Employed",$U412,
IF(AND($P412="Terminated"),($U412/7*AS412),
IF(AND($P412="Furloughed"),($U412/7*AS412)+($U412/7*BC412),
IF(AND($P412="Rehired"),($U412/7*BC412),
IF(AND($P412="Terminated",AS412&gt;0),$U412,
IF($P412="Furloughed",IF(AS412&gt;0,$U412)+IF(BC412&gt;0,$U412),
IF($P412="Rehired",IF(BC412&gt;0,$U412)))))))),IF('Actual Allocation Calc'!$AK$78="C",'Actual Allocation Calc'!O412,'Actual Allocation Calc'!X412+IF($P412="Employed",$U412,
IF(AND($P412="Terminated"),($U412/7*AS412),
IF(AND($P412="Furloughed"),($U412/7*AS412)+($U412/7*BC412),
IF(AND($P412="Rehired"),($U412/7*BC412),
IF(AND($P412="Terminated",AS412&gt;0),$U412,
IF($P412="Furloughed",IF(AS412&gt;0,$U412)+IF(BC412&gt;0,$U412),
IF($P412="Rehired",IF(BC412&gt;0,$U412))))))))*'Actual Allocation Calc'!$AK$99)))</f>
        <v/>
      </c>
      <c r="AC412" s="210" t="str">
        <f>IF($B412="","",IF('Actual Allocation Calc'!$AL$78="A",
IF($P412="Employed",$U412,
IF(AND($P412="Terminated"),($U412/7*AT412),
IF(AND($P412="Furloughed"),($U412/7*AT412)+($U412/7*BD412),
IF(AND($P412="Rehired"),($U412/7*BD412),
IF(AND($P412="Terminated",AT412&gt;0),$U412,
IF($P412="Furloughed",IF(AT412&gt;0,$U412)+IF(BD412&gt;0,$U412),
IF($P412="Rehired",IF(BD412&gt;0,$U412)))))))),IF('Actual Allocation Calc'!$AL$78="C",'Actual Allocation Calc'!P412,'Actual Allocation Calc'!Y412+IF($P412="Employed",$U412,
IF(AND($P412="Terminated"),($U412/7*AT412),
IF(AND($P412="Furloughed"),($U412/7*AT412)+($U412/7*BD412),
IF(AND($P412="Rehired"),($U412/7*BD412),
IF(AND($P412="Terminated",AT412&gt;0),$U412,
IF($P412="Furloughed",IF(AT412&gt;0,$U412)+IF(BD412&gt;0,$U412),
IF($P412="Rehired",IF(BD412&gt;0,$U412))))))))*'Actual Allocation Calc'!$AL$99)))</f>
        <v/>
      </c>
      <c r="AD412" s="210" t="str">
        <f>IF($B412="","",IF('Actual Allocation Calc'!$AM$78="A",
IF($P412="Employed",$U412,
IF(AND($P412="Terminated"),($U412/7*AU412),
IF(AND($P412="Furloughed"),($U412/7*AU412)+($U412/7*BE412),
IF(AND($P412="Rehired"),($U412/7*BE412),
IF(AND($P412="Terminated",AU412&gt;0),$U412,
IF($P412="Furloughed",IF(AU412&gt;0,$U412)+IF(BE412&gt;0,$U412),
IF($P412="Rehired",IF(BE412&gt;0,$U412)))))))),IF('Actual Allocation Calc'!$AM$78="C",'Actual Allocation Calc'!Q412,'Actual Allocation Calc'!Z412+IF($P412="Employed",$U412,
IF(AND($P412="Terminated"),($U412/7*AU412),
IF(AND($P412="Furloughed"),($U412/7*AU412)+($U412/7*BE412),
IF(AND($P412="Rehired"),($U412/7*BE412),
IF(AND($P412="Terminated",AU412&gt;0),$U412,
IF($P412="Furloughed",IF(AU412&gt;0,$U412)+IF(BE412&gt;0,$U412),
IF($P412="Rehired",IF(BE412&gt;0,$U412))))))))*'Actual Allocation Calc'!$AM$99)))</f>
        <v/>
      </c>
      <c r="AE412" s="210" t="str">
        <f>IF($B412="","",IF('Actual Allocation Calc'!$AN$78="A",
IF($P412="Employed",$U412,
IF(AND($P412="Terminated"),($U412/7*AV412),
IF(AND($P412="Furloughed"),($U412/7*AV412)+($U412/7*BF412),
IF(AND($P412="Rehired"),($U412/7*BF412),
IF(AND($P412="Terminated",AV412&gt;0),$U412,
IF($P412="Furloughed",IF(AV412&gt;0,$U412)+IF(BF412&gt;0,$U412),
IF($P412="Rehired",IF(BF412&gt;0,$U412)))))))),IF('Actual Allocation Calc'!$AN$78="C",'Actual Allocation Calc'!R412,'Actual Allocation Calc'!AA412+IF($P412="Employed",$U412,
IF(AND($P412="Terminated"),($U412/7*AV412),
IF(AND($P412="Furloughed"),($U412/7*AV412)+($U412/7*BF412),
IF(AND($P412="Rehired"),($U412/7*BF412),
IF(AND($P412="Terminated",AV412&gt;0),$U412,
IF($P412="Furloughed",IF(AV412&gt;0,$U412)+IF(BF412&gt;0,$U412),
IF($P412="Rehired",IF(BF412&gt;0,$U412))))))))*'Actual Allocation Calc'!$AN$99)))</f>
        <v/>
      </c>
      <c r="AF412" s="210" t="str">
        <f>IF($B412="","",IF('Actual Allocation Calc'!$AO$78="A",
IF($P412="Employed",$U412,
IF(AND($P412="Terminated"),($U412/7*AW412),
IF(AND($P412="Furloughed"),($U412/7*AW412)+($U412/7*BG412),
IF(AND($P412="Rehired"),($U412/7*BG412),
IF(AND($P412="Terminated",AW412&gt;0),$U412,
IF($P412="Furloughed",IF(AW412&gt;0,$U412)+IF(BG412&gt;0,$U412),
IF($P412="Rehired",IF(BG412&gt;0,$U412)))))))),IF('Actual Allocation Calc'!$AO$78="C",'Actual Allocation Calc'!S412,'Actual Allocation Calc'!AB412+IF($P412="Employed",$U412,
IF(AND($P412="Terminated"),($U412/7*AW412),
IF(AND($P412="Furloughed"),($U412/7*AW412)+($U412/7*BG412),
IF(AND($P412="Rehired"),($U412/7*BG412),
IF(AND($P412="Terminated",AW412&gt;0),$U412,
IF($P412="Furloughed",IF(AW412&gt;0,$U412)+IF(BG412&gt;0,$U412),
IF($P412="Rehired",IF(BG412&gt;0,$U412))))))))*'Actual Allocation Calc'!$AO$99)))</f>
        <v/>
      </c>
      <c r="AG412" s="210" t="str">
        <f>IF($B412="","",IF('Actual Allocation Calc'!$AP$78="A",
IF($P412="Employed",$U412/7*BK412,
IF(AND($P412="Terminated"),($U412/7*AX412),
IF(AND($P412="Furloughed"),($U412/7*AX412)+($U412/7*BH412),
IF(AND($P412="Rehired"),($U412/7*BH412),
IF(AND($P412="Terminated",AX412&gt;0),$U412,
IF($P412="Furloughed",IF(AX412&gt;0,$U412)+IF(BH412&gt;0,$U412),
IF($P412="Rehired",IF(BH412&gt;0,$U412)))))))),IF('Actual Allocation Calc'!$AP$78="C",'Actual Allocation Calc'!T412,'Actual Allocation Calc'!AC412+IF($P412="Employed",$U412/7*BK412,
IF(AND($P412="Terminated"),($U412/7*AX412),
IF(AND($P412="Furloughed"),($U412/7*AX412)+($U412/7*BH412),
IF(AND($P412="Rehired"),($U412/7*BH412),
IF(AND($P412="Terminated",AX412&gt;0),$U412,
IF($P412="Furloughed",IF(AX412&gt;0,$U412)+IF(BH412&gt;0,$U412),
IF($P412="Rehired",IF(BH412&gt;0,$U412))))))))*'Actual Allocation Calc'!$AP$99)))</f>
        <v/>
      </c>
      <c r="AH412" s="536"/>
      <c r="AI412" s="82">
        <f t="shared" si="129"/>
        <v>0</v>
      </c>
      <c r="AJ412" s="210">
        <f t="shared" si="132"/>
        <v>0</v>
      </c>
      <c r="AK412" s="397" t="str">
        <f t="shared" si="133"/>
        <v/>
      </c>
      <c r="AM412" s="122"/>
      <c r="AO412" s="214" t="str">
        <f>IFERROR(IF($V412="","",VLOOKUP(V412,'Calendar Calcs'!$B$2:$E1379,4,FALSE)),0)</f>
        <v/>
      </c>
      <c r="AP412" s="69" t="str">
        <f>IF($AO412="","", IF($AO412&lt;AP$23,0,IF($AO412&gt;AP$23,COUNTIFS('Calendar Calcs'!$E$2:$E1379,AP$23),COUNTIFS('Calendar Calcs'!$E$2:$E1379,AP$23,'Calendar Calcs'!$D$2:$D1379,"&lt;="&amp;WEEKDAY($V412)))))</f>
        <v/>
      </c>
      <c r="AQ412" s="69" t="str">
        <f>IF($AO412="","", IF($AO412&lt;AQ$23,0,IF($AO412&gt;AQ$23,COUNTIFS('Calendar Calcs'!$E$2:$E1379,AQ$23),COUNTIFS('Calendar Calcs'!$E$2:$E1379,AQ$23,'Calendar Calcs'!$D$2:$D1379,"&lt;="&amp;WEEKDAY($V412)))))</f>
        <v/>
      </c>
      <c r="AR412" s="69" t="str">
        <f>IF($AO412="","", IF($AO412&lt;AR$23,0,IF($AO412&gt;AR$23,COUNTIFS('Calendar Calcs'!$E$2:$E1379,AR$23),COUNTIFS('Calendar Calcs'!$E$2:$E1379,AR$23,'Calendar Calcs'!$D$2:$D1379,"&lt;="&amp;WEEKDAY($V412)))))</f>
        <v/>
      </c>
      <c r="AS412" s="69" t="str">
        <f>IF($AO412="","", IF($AO412&lt;AS$23,0,IF($AO412&gt;AS$23,COUNTIFS('Calendar Calcs'!$E$2:$E1379,AS$23),COUNTIFS('Calendar Calcs'!$E$2:$E1379,AS$23,'Calendar Calcs'!$D$2:$D1379,"&lt;="&amp;WEEKDAY($V412)))))</f>
        <v/>
      </c>
      <c r="AT412" s="69" t="str">
        <f>IF($AO412="","", IF($AO412&lt;AT$23,0,IF($AO412&gt;AT$23,COUNTIFS('Calendar Calcs'!$E$2:$E1379,AT$23),COUNTIFS('Calendar Calcs'!$E$2:$E1379,AT$23,'Calendar Calcs'!$D$2:$D1379,"&lt;="&amp;WEEKDAY($V412)))))</f>
        <v/>
      </c>
      <c r="AU412" s="69" t="str">
        <f>IF($AO412="","", IF($AO412&lt;AU$23,0,IF($AO412&gt;AU$23,COUNTIFS('Calendar Calcs'!$E$2:$E1379,AU$23),COUNTIFS('Calendar Calcs'!$E$2:$E1379,AU$23,'Calendar Calcs'!$D$2:$D1379,"&lt;="&amp;WEEKDAY($V412)))))</f>
        <v/>
      </c>
      <c r="AV412" s="69" t="str">
        <f>IF($AO412="","", IF($AO412&lt;AV$23,0,IF($AO412&gt;AV$23,COUNTIFS('Calendar Calcs'!$E$2:$E1379,AV$23),COUNTIFS('Calendar Calcs'!$E$2:$E1379,AV$23,'Calendar Calcs'!$D$2:$D1379,"&lt;="&amp;WEEKDAY($V412)))))</f>
        <v/>
      </c>
      <c r="AW412" s="69" t="str">
        <f>IF($AO412="","", IF($AO412&lt;AW$23,0,IF($AO412&gt;AW$23,COUNTIFS('Calendar Calcs'!$E$2:$E1379,AW$23),COUNTIFS('Calendar Calcs'!$E$2:$E1379,AW$23,'Calendar Calcs'!$D$2:$D1379,"&lt;="&amp;WEEKDAY($V412)))))</f>
        <v/>
      </c>
      <c r="AX412" s="69" t="str">
        <f>IF($AO412="","", IF($AO412&lt;AX$23,0,IF($AO412&gt;AX$23,COUNTIFS('Calendar Calcs'!$E$2:$E1379,AX$23),COUNTIFS('Calendar Calcs'!$E$2:$E1379,AX$23,'Calendar Calcs'!$D$2:$D1379,"&lt;="&amp;WEEKDAY($V412)))))</f>
        <v/>
      </c>
      <c r="AY412" s="69" t="str">
        <f>IF($W412="","",VLOOKUP($W412,'Calendar Calcs'!$B$2:$E1379,4,FALSE))</f>
        <v/>
      </c>
      <c r="AZ412" s="69" t="str">
        <f>IF($AY412="","",IF($AY412&gt;AZ$23,0,IF($AY412&lt;AZ$23,COUNTIFS('Calendar Calcs'!$E$2:$E1379,AZ$23),COUNTIFS('Calendar Calcs'!$E$2:$E1379,AZ$23,'Calendar Calcs'!$D$2:$D1379,"&gt;="&amp;WEEKDAY($W412)))))</f>
        <v/>
      </c>
      <c r="BA412" s="69" t="str">
        <f>IF($AY412="","",IF($AY412&gt;BA$23,0,IF($AY412&lt;BA$23,COUNTIFS('Calendar Calcs'!$E$2:$E1379,BA$23),COUNTIFS('Calendar Calcs'!$E$2:$E1379,BA$23,'Calendar Calcs'!$D$2:$D1379,"&gt;="&amp;WEEKDAY($W412)))))</f>
        <v/>
      </c>
      <c r="BB412" s="69" t="str">
        <f>IF($AY412="","",IF($AY412&gt;BB$23,0,IF($AY412&lt;BB$23,COUNTIFS('Calendar Calcs'!$E$2:$E1379,BB$23),COUNTIFS('Calendar Calcs'!$E$2:$E1379,BB$23,'Calendar Calcs'!$D$2:$D1379,"&gt;="&amp;WEEKDAY($W412)))))</f>
        <v/>
      </c>
      <c r="BC412" s="69" t="str">
        <f>IF($AY412="","",IF($AY412&gt;BC$23,0,IF($AY412&lt;BC$23,COUNTIFS('Calendar Calcs'!$E$2:$E1379,BC$23),COUNTIFS('Calendar Calcs'!$E$2:$E1379,BC$23,'Calendar Calcs'!$D$2:$D1379,"&gt;="&amp;WEEKDAY($W412)))))</f>
        <v/>
      </c>
      <c r="BD412" s="69" t="str">
        <f>IF($AY412="","",IF($AY412&gt;BD$23,0,IF($AY412&lt;BD$23,COUNTIFS('Calendar Calcs'!$E$2:$E1379,BD$23),COUNTIFS('Calendar Calcs'!$E$2:$E1379,BD$23,'Calendar Calcs'!$D$2:$D1379,"&gt;="&amp;WEEKDAY($W412)))))</f>
        <v/>
      </c>
      <c r="BE412" s="69" t="str">
        <f>IF($AY412="","",IF($AY412&gt;BE$23,0,IF($AY412&lt;BE$23,COUNTIFS('Calendar Calcs'!$E$2:$E1379,BE$23),COUNTIFS('Calendar Calcs'!$E$2:$E1379,BE$23,'Calendar Calcs'!$D$2:$D1379,"&gt;="&amp;WEEKDAY($W412)))))</f>
        <v/>
      </c>
      <c r="BF412" s="69" t="str">
        <f>IF($AY412="","",IF($AY412&gt;BF$23,0,IF($AY412&lt;BF$23,COUNTIFS('Calendar Calcs'!$E$2:$E1379,BF$23),COUNTIFS('Calendar Calcs'!$E$2:$E1379,BF$23,'Calendar Calcs'!$D$2:$D1379,"&gt;="&amp;WEEKDAY($W412)))))</f>
        <v/>
      </c>
      <c r="BG412" s="69" t="str">
        <f>IF($AY412="","",IF($AY412&gt;BG$23,0,IF($AY412&lt;BG$23,COUNTIFS('Calendar Calcs'!$E$2:$E1379,BG$23),COUNTIFS('Calendar Calcs'!$E$2:$E1379,BG$23,'Calendar Calcs'!$D$2:$D1379,"&gt;="&amp;WEEKDAY($W412)))))</f>
        <v/>
      </c>
      <c r="BH412" s="69">
        <f t="shared" si="134"/>
        <v>6</v>
      </c>
      <c r="BI412" s="69">
        <f>IF(Cover!$E$43="","",VLOOKUP(Cover!$E$43,'Calendar Calcs'!$B$2:$E1379,4,FALSE))</f>
        <v>1</v>
      </c>
      <c r="BJ412" s="69">
        <f>IF($BI412="","", IF($BI412&lt;BJ$23,0,IF($BI412&gt;=BJ$23,COUNTIFS('Calendar Calcs'!$E$2:$E1379,BJ$23),COUNTIFS('Calendar Calcs'!$E$2:$E1379,BJ$23,'Calendar Calcs'!$D$2:$D1379,"&lt;="&amp;WEEKDAY($V412)))))</f>
        <v>1</v>
      </c>
      <c r="BK412" s="69">
        <f t="shared" si="131"/>
        <v>6</v>
      </c>
      <c r="BN412" s="69" t="str">
        <f>IF(T412&gt;0,"FTE",IF(Cover!$E$47="Weekly",IF(S412&gt;29.75,"FTE","PTE"),IF(S412&gt;59.75,"FTE","PTE")))</f>
        <v>PTE</v>
      </c>
      <c r="BO412" s="69">
        <f>IF(BN412="FTE",30,IF(Cover!$E$47="Weekly",'STEP 2 EE Data'!S412,'STEP 2 EE Data'!S412/2))</f>
        <v>0</v>
      </c>
      <c r="BP412" s="209">
        <f t="shared" si="135"/>
        <v>0</v>
      </c>
      <c r="BQ412" s="209">
        <f t="shared" si="136"/>
        <v>0</v>
      </c>
      <c r="BR412" s="209">
        <f t="shared" si="137"/>
        <v>0</v>
      </c>
      <c r="BS412" s="209">
        <f t="shared" si="138"/>
        <v>0</v>
      </c>
      <c r="BT412" s="209">
        <f t="shared" si="139"/>
        <v>0</v>
      </c>
      <c r="BU412" s="209">
        <f t="shared" si="140"/>
        <v>0</v>
      </c>
      <c r="BV412" s="209">
        <f t="shared" si="141"/>
        <v>0</v>
      </c>
      <c r="BW412" s="209">
        <f t="shared" si="142"/>
        <v>0</v>
      </c>
      <c r="BX412" s="209">
        <f t="shared" si="143"/>
        <v>0</v>
      </c>
      <c r="CC412" s="210" t="str">
        <f>IF(B412="","",IF(C412="",IF(Cover!$E$47="Weekly",'STEP 3 EE Comp'!BI417*8,'STEP 3 EE Comp'!BI417*4),IF(Cover!$E$47="Weekly",'STEP 3 EE Comp'!BI417,'STEP 3 EE Comp'!BI417)))</f>
        <v/>
      </c>
      <c r="CD412" s="82" t="str">
        <f t="shared" si="144"/>
        <v/>
      </c>
      <c r="CE412" s="417">
        <f t="shared" si="145"/>
        <v>1</v>
      </c>
      <c r="CF412" s="82" t="str">
        <f t="shared" si="146"/>
        <v>Good</v>
      </c>
      <c r="CG412" s="82">
        <f t="shared" si="147"/>
        <v>0</v>
      </c>
      <c r="CH412" s="234">
        <f t="shared" si="148"/>
        <v>0</v>
      </c>
    </row>
    <row r="413" spans="1:86" s="69" customFormat="1" x14ac:dyDescent="0.3">
      <c r="A413" s="555"/>
      <c r="B413" s="52"/>
      <c r="C413" s="52"/>
      <c r="D413" s="52"/>
      <c r="E413" s="52"/>
      <c r="F413" s="507"/>
      <c r="G413" s="210">
        <f t="shared" si="128"/>
        <v>0</v>
      </c>
      <c r="H413" s="82">
        <f t="shared" si="130"/>
        <v>0</v>
      </c>
      <c r="I413" s="211"/>
      <c r="J413" s="441" t="s">
        <v>21</v>
      </c>
      <c r="K413" s="441" t="s">
        <v>21</v>
      </c>
      <c r="L413" s="441" t="s">
        <v>21</v>
      </c>
      <c r="M413" s="441" t="s">
        <v>21</v>
      </c>
      <c r="N413" s="568" t="s">
        <v>21</v>
      </c>
      <c r="O413" s="211"/>
      <c r="P413" s="212" t="str">
        <f>IF(B413="","",
IF(AND(V413="",W413="",B413&lt;&gt;""),"Employed",
IF(AND(V413&lt;&gt;"",W413="",B413&lt;&gt;""),"Terminated",
IF(AND(V413&lt;&gt;"",W413&lt;&gt;"",B413&lt;&gt;""),IF(W413&lt;Cover!$E$43,"Employed","Furloughed"),
IF(AND(V413="",W413&lt;&gt;"",B413&lt;&gt;""),IF(W413&lt;Cover!$E$43,"Employed","Rehired"))))))</f>
        <v/>
      </c>
      <c r="Q413" s="211"/>
      <c r="R413" s="536"/>
      <c r="S413" s="563"/>
      <c r="T413" s="536"/>
      <c r="U413" s="82">
        <f>IF(Cover!$E$47="Weekly",IF(T413&gt;0,T413,R413*S413),IF(T413&gt;0,T413,R413*S413)/2)</f>
        <v>0</v>
      </c>
      <c r="V413" s="564"/>
      <c r="W413" s="564"/>
      <c r="Y413" s="213" t="str">
        <f>IF($B413="","",IF('Actual Allocation Calc'!$AH$78="A",
IF($P413="Employed",$U413/7*BJ413,
IF(AND($P413="Terminated"),($U413/7*AP413),
IF(AND($P413="Furloughed"),($U413/7*AP413)+($U413/7*AZ413),
IF(AND($P413="Rehired"),($U413/7*AZ413),
IF(AND($P413="Terminated",AP413&gt;0),$U413,
IF($P413="Furloughed",IF(AP413&gt;0,$U413)+IF(AZ413&gt;0,$U413),
IF($P413="Rehired",IF(AZ413&gt;0,$U413)))))))),IF('Actual Allocation Calc'!$AH$78="C",'Actual Allocation Calc'!L413,'Actual Allocation Calc'!U413+IF($P413="Employed",$U413/7*BJ413,
IF(AND($P413="Terminated"),($U413/7*AP413),
IF(AND($P413="Furloughed"),($U413/7*AP413)+($U413/7*AZ413),
IF(AND($P413="Rehired"),($U413/7*AZ413),
IF(AND($P413="Terminated",AP413&gt;0),$U413,
IF($P413="Furloughed",IF(AP413&gt;0,$U413)+IF(AZ413&gt;0,$U413),
IF($P413="Rehired",IF(AZ413&gt;0,$U413))))))))*'Actual Allocation Calc'!$AH$99)))</f>
        <v/>
      </c>
      <c r="Z413" s="210" t="str">
        <f>IF($B413="","",IF('Actual Allocation Calc'!$AI$78="A",
IF($P413="Employed",$U413,
IF(AND($P413="Terminated"),($U413/7*AQ413),
IF(AND($P413="Furloughed"),($U413/7*AQ413)+($U413/7*BA413),
IF(AND($P413="Rehired"),($U413/7*BA413),
IF(AND($P413="Terminated",AQ413&gt;0),$U413,
IF($P413="Furloughed",IF(AQ413&gt;0,$U413)+IF(BA413&gt;0,$U413),
IF($P413="Rehired",IF(BA413&gt;0,$U413)))))))),IF('Actual Allocation Calc'!$AI$78="C",'Actual Allocation Calc'!M413,'Actual Allocation Calc'!V413+IF($P413="Employed",$U413,
IF(AND($P413="Terminated"),($U413/7*AQ413),
IF(AND($P413="Furloughed"),($U413/7*AQ413)+($U413/7*BA413),
IF(AND($P413="Rehired"),($U413/7*BA413),
IF(AND($P413="Terminated",AQ413&gt;0),$U413,
IF($P413="Furloughed",IF(AQ413&gt;0,$U413)+IF(BA413&gt;0,$U413),
IF($P413="Rehired",IF(BA413&gt;0,$U413))))))))*'Actual Allocation Calc'!$AI$99)))</f>
        <v/>
      </c>
      <c r="AA413" s="210" t="str">
        <f>IF($B413="","",IF('Actual Allocation Calc'!$AJ$78="A",
IF($P413="Employed",$U413,
IF(AND($P413="Terminated"),($U413/7*AR413),
IF(AND($P413="Furloughed"),($U413/7*AR413)+($U413/7*BB413),
IF(AND($P413="Rehired"),($U413/7*BB413),
IF(AND($P413="Terminated",AR413&gt;0),$U413,
IF($P413="Furloughed",IF(AR413&gt;0,$U413)+IF(BB413&gt;0,$U413),
IF($P413="Rehired",IF(BB413&gt;0,$U413)))))))),IF('Actual Allocation Calc'!$AJ$78="C",'Actual Allocation Calc'!N413,'Actual Allocation Calc'!W413+IF($P413="Employed",$U413,
IF(AND($P413="Terminated"),($U413/7*AR413),
IF(AND($P413="Furloughed"),($U413/7*AR413)+($U413/7*BB413),
IF(AND($P413="Rehired"),($U413/7*BB413),
IF(AND($P413="Terminated",AR413&gt;0),$U413,
IF($P413="Furloughed",IF(AR413&gt;0,$U413)+IF(BB413&gt;0,$U413),
IF($P413="Rehired",IF(BB413&gt;0,$U413))))))))*'Actual Allocation Calc'!$AJ$99)))</f>
        <v/>
      </c>
      <c r="AB413" s="210" t="str">
        <f>IF($B413="","",IF('Actual Allocation Calc'!$AK$78="A",
IF($P413="Employed",$U413,
IF(AND($P413="Terminated"),($U413/7*AS413),
IF(AND($P413="Furloughed"),($U413/7*AS413)+($U413/7*BC413),
IF(AND($P413="Rehired"),($U413/7*BC413),
IF(AND($P413="Terminated",AS413&gt;0),$U413,
IF($P413="Furloughed",IF(AS413&gt;0,$U413)+IF(BC413&gt;0,$U413),
IF($P413="Rehired",IF(BC413&gt;0,$U413)))))))),IF('Actual Allocation Calc'!$AK$78="C",'Actual Allocation Calc'!O413,'Actual Allocation Calc'!X413+IF($P413="Employed",$U413,
IF(AND($P413="Terminated"),($U413/7*AS413),
IF(AND($P413="Furloughed"),($U413/7*AS413)+($U413/7*BC413),
IF(AND($P413="Rehired"),($U413/7*BC413),
IF(AND($P413="Terminated",AS413&gt;0),$U413,
IF($P413="Furloughed",IF(AS413&gt;0,$U413)+IF(BC413&gt;0,$U413),
IF($P413="Rehired",IF(BC413&gt;0,$U413))))))))*'Actual Allocation Calc'!$AK$99)))</f>
        <v/>
      </c>
      <c r="AC413" s="210" t="str">
        <f>IF($B413="","",IF('Actual Allocation Calc'!$AL$78="A",
IF($P413="Employed",$U413,
IF(AND($P413="Terminated"),($U413/7*AT413),
IF(AND($P413="Furloughed"),($U413/7*AT413)+($U413/7*BD413),
IF(AND($P413="Rehired"),($U413/7*BD413),
IF(AND($P413="Terminated",AT413&gt;0),$U413,
IF($P413="Furloughed",IF(AT413&gt;0,$U413)+IF(BD413&gt;0,$U413),
IF($P413="Rehired",IF(BD413&gt;0,$U413)))))))),IF('Actual Allocation Calc'!$AL$78="C",'Actual Allocation Calc'!P413,'Actual Allocation Calc'!Y413+IF($P413="Employed",$U413,
IF(AND($P413="Terminated"),($U413/7*AT413),
IF(AND($P413="Furloughed"),($U413/7*AT413)+($U413/7*BD413),
IF(AND($P413="Rehired"),($U413/7*BD413),
IF(AND($P413="Terminated",AT413&gt;0),$U413,
IF($P413="Furloughed",IF(AT413&gt;0,$U413)+IF(BD413&gt;0,$U413),
IF($P413="Rehired",IF(BD413&gt;0,$U413))))))))*'Actual Allocation Calc'!$AL$99)))</f>
        <v/>
      </c>
      <c r="AD413" s="210" t="str">
        <f>IF($B413="","",IF('Actual Allocation Calc'!$AM$78="A",
IF($P413="Employed",$U413,
IF(AND($P413="Terminated"),($U413/7*AU413),
IF(AND($P413="Furloughed"),($U413/7*AU413)+($U413/7*BE413),
IF(AND($P413="Rehired"),($U413/7*BE413),
IF(AND($P413="Terminated",AU413&gt;0),$U413,
IF($P413="Furloughed",IF(AU413&gt;0,$U413)+IF(BE413&gt;0,$U413),
IF($P413="Rehired",IF(BE413&gt;0,$U413)))))))),IF('Actual Allocation Calc'!$AM$78="C",'Actual Allocation Calc'!Q413,'Actual Allocation Calc'!Z413+IF($P413="Employed",$U413,
IF(AND($P413="Terminated"),($U413/7*AU413),
IF(AND($P413="Furloughed"),($U413/7*AU413)+($U413/7*BE413),
IF(AND($P413="Rehired"),($U413/7*BE413),
IF(AND($P413="Terminated",AU413&gt;0),$U413,
IF($P413="Furloughed",IF(AU413&gt;0,$U413)+IF(BE413&gt;0,$U413),
IF($P413="Rehired",IF(BE413&gt;0,$U413))))))))*'Actual Allocation Calc'!$AM$99)))</f>
        <v/>
      </c>
      <c r="AE413" s="210" t="str">
        <f>IF($B413="","",IF('Actual Allocation Calc'!$AN$78="A",
IF($P413="Employed",$U413,
IF(AND($P413="Terminated"),($U413/7*AV413),
IF(AND($P413="Furloughed"),($U413/7*AV413)+($U413/7*BF413),
IF(AND($P413="Rehired"),($U413/7*BF413),
IF(AND($P413="Terminated",AV413&gt;0),$U413,
IF($P413="Furloughed",IF(AV413&gt;0,$U413)+IF(BF413&gt;0,$U413),
IF($P413="Rehired",IF(BF413&gt;0,$U413)))))))),IF('Actual Allocation Calc'!$AN$78="C",'Actual Allocation Calc'!R413,'Actual Allocation Calc'!AA413+IF($P413="Employed",$U413,
IF(AND($P413="Terminated"),($U413/7*AV413),
IF(AND($P413="Furloughed"),($U413/7*AV413)+($U413/7*BF413),
IF(AND($P413="Rehired"),($U413/7*BF413),
IF(AND($P413="Terminated",AV413&gt;0),$U413,
IF($P413="Furloughed",IF(AV413&gt;0,$U413)+IF(BF413&gt;0,$U413),
IF($P413="Rehired",IF(BF413&gt;0,$U413))))))))*'Actual Allocation Calc'!$AN$99)))</f>
        <v/>
      </c>
      <c r="AF413" s="210" t="str">
        <f>IF($B413="","",IF('Actual Allocation Calc'!$AO$78="A",
IF($P413="Employed",$U413,
IF(AND($P413="Terminated"),($U413/7*AW413),
IF(AND($P413="Furloughed"),($U413/7*AW413)+($U413/7*BG413),
IF(AND($P413="Rehired"),($U413/7*BG413),
IF(AND($P413="Terminated",AW413&gt;0),$U413,
IF($P413="Furloughed",IF(AW413&gt;0,$U413)+IF(BG413&gt;0,$U413),
IF($P413="Rehired",IF(BG413&gt;0,$U413)))))))),IF('Actual Allocation Calc'!$AO$78="C",'Actual Allocation Calc'!S413,'Actual Allocation Calc'!AB413+IF($P413="Employed",$U413,
IF(AND($P413="Terminated"),($U413/7*AW413),
IF(AND($P413="Furloughed"),($U413/7*AW413)+($U413/7*BG413),
IF(AND($P413="Rehired"),($U413/7*BG413),
IF(AND($P413="Terminated",AW413&gt;0),$U413,
IF($P413="Furloughed",IF(AW413&gt;0,$U413)+IF(BG413&gt;0,$U413),
IF($P413="Rehired",IF(BG413&gt;0,$U413))))))))*'Actual Allocation Calc'!$AO$99)))</f>
        <v/>
      </c>
      <c r="AG413" s="210" t="str">
        <f>IF($B413="","",IF('Actual Allocation Calc'!$AP$78="A",
IF($P413="Employed",$U413/7*BK413,
IF(AND($P413="Terminated"),($U413/7*AX413),
IF(AND($P413="Furloughed"),($U413/7*AX413)+($U413/7*BH413),
IF(AND($P413="Rehired"),($U413/7*BH413),
IF(AND($P413="Terminated",AX413&gt;0),$U413,
IF($P413="Furloughed",IF(AX413&gt;0,$U413)+IF(BH413&gt;0,$U413),
IF($P413="Rehired",IF(BH413&gt;0,$U413)))))))),IF('Actual Allocation Calc'!$AP$78="C",'Actual Allocation Calc'!T413,'Actual Allocation Calc'!AC413+IF($P413="Employed",$U413/7*BK413,
IF(AND($P413="Terminated"),($U413/7*AX413),
IF(AND($P413="Furloughed"),($U413/7*AX413)+($U413/7*BH413),
IF(AND($P413="Rehired"),($U413/7*BH413),
IF(AND($P413="Terminated",AX413&gt;0),$U413,
IF($P413="Furloughed",IF(AX413&gt;0,$U413)+IF(BH413&gt;0,$U413),
IF($P413="Rehired",IF(BH413&gt;0,$U413))))))))*'Actual Allocation Calc'!$AP$99)))</f>
        <v/>
      </c>
      <c r="AH413" s="536"/>
      <c r="AI413" s="82">
        <f t="shared" si="129"/>
        <v>0</v>
      </c>
      <c r="AJ413" s="210">
        <f t="shared" si="132"/>
        <v>0</v>
      </c>
      <c r="AK413" s="397" t="str">
        <f t="shared" si="133"/>
        <v/>
      </c>
      <c r="AM413" s="122"/>
      <c r="AO413" s="214" t="str">
        <f>IFERROR(IF($V413="","",VLOOKUP(V413,'Calendar Calcs'!$B$2:$E1380,4,FALSE)),0)</f>
        <v/>
      </c>
      <c r="AP413" s="69" t="str">
        <f>IF($AO413="","", IF($AO413&lt;AP$23,0,IF($AO413&gt;AP$23,COUNTIFS('Calendar Calcs'!$E$2:$E1380,AP$23),COUNTIFS('Calendar Calcs'!$E$2:$E1380,AP$23,'Calendar Calcs'!$D$2:$D1380,"&lt;="&amp;WEEKDAY($V413)))))</f>
        <v/>
      </c>
      <c r="AQ413" s="69" t="str">
        <f>IF($AO413="","", IF($AO413&lt;AQ$23,0,IF($AO413&gt;AQ$23,COUNTIFS('Calendar Calcs'!$E$2:$E1380,AQ$23),COUNTIFS('Calendar Calcs'!$E$2:$E1380,AQ$23,'Calendar Calcs'!$D$2:$D1380,"&lt;="&amp;WEEKDAY($V413)))))</f>
        <v/>
      </c>
      <c r="AR413" s="69" t="str">
        <f>IF($AO413="","", IF($AO413&lt;AR$23,0,IF($AO413&gt;AR$23,COUNTIFS('Calendar Calcs'!$E$2:$E1380,AR$23),COUNTIFS('Calendar Calcs'!$E$2:$E1380,AR$23,'Calendar Calcs'!$D$2:$D1380,"&lt;="&amp;WEEKDAY($V413)))))</f>
        <v/>
      </c>
      <c r="AS413" s="69" t="str">
        <f>IF($AO413="","", IF($AO413&lt;AS$23,0,IF($AO413&gt;AS$23,COUNTIFS('Calendar Calcs'!$E$2:$E1380,AS$23),COUNTIFS('Calendar Calcs'!$E$2:$E1380,AS$23,'Calendar Calcs'!$D$2:$D1380,"&lt;="&amp;WEEKDAY($V413)))))</f>
        <v/>
      </c>
      <c r="AT413" s="69" t="str">
        <f>IF($AO413="","", IF($AO413&lt;AT$23,0,IF($AO413&gt;AT$23,COUNTIFS('Calendar Calcs'!$E$2:$E1380,AT$23),COUNTIFS('Calendar Calcs'!$E$2:$E1380,AT$23,'Calendar Calcs'!$D$2:$D1380,"&lt;="&amp;WEEKDAY($V413)))))</f>
        <v/>
      </c>
      <c r="AU413" s="69" t="str">
        <f>IF($AO413="","", IF($AO413&lt;AU$23,0,IF($AO413&gt;AU$23,COUNTIFS('Calendar Calcs'!$E$2:$E1380,AU$23),COUNTIFS('Calendar Calcs'!$E$2:$E1380,AU$23,'Calendar Calcs'!$D$2:$D1380,"&lt;="&amp;WEEKDAY($V413)))))</f>
        <v/>
      </c>
      <c r="AV413" s="69" t="str">
        <f>IF($AO413="","", IF($AO413&lt;AV$23,0,IF($AO413&gt;AV$23,COUNTIFS('Calendar Calcs'!$E$2:$E1380,AV$23),COUNTIFS('Calendar Calcs'!$E$2:$E1380,AV$23,'Calendar Calcs'!$D$2:$D1380,"&lt;="&amp;WEEKDAY($V413)))))</f>
        <v/>
      </c>
      <c r="AW413" s="69" t="str">
        <f>IF($AO413="","", IF($AO413&lt;AW$23,0,IF($AO413&gt;AW$23,COUNTIFS('Calendar Calcs'!$E$2:$E1380,AW$23),COUNTIFS('Calendar Calcs'!$E$2:$E1380,AW$23,'Calendar Calcs'!$D$2:$D1380,"&lt;="&amp;WEEKDAY($V413)))))</f>
        <v/>
      </c>
      <c r="AX413" s="69" t="str">
        <f>IF($AO413="","", IF($AO413&lt;AX$23,0,IF($AO413&gt;AX$23,COUNTIFS('Calendar Calcs'!$E$2:$E1380,AX$23),COUNTIFS('Calendar Calcs'!$E$2:$E1380,AX$23,'Calendar Calcs'!$D$2:$D1380,"&lt;="&amp;WEEKDAY($V413)))))</f>
        <v/>
      </c>
      <c r="AY413" s="69" t="str">
        <f>IF($W413="","",VLOOKUP($W413,'Calendar Calcs'!$B$2:$E1380,4,FALSE))</f>
        <v/>
      </c>
      <c r="AZ413" s="69" t="str">
        <f>IF($AY413="","",IF($AY413&gt;AZ$23,0,IF($AY413&lt;AZ$23,COUNTIFS('Calendar Calcs'!$E$2:$E1380,AZ$23),COUNTIFS('Calendar Calcs'!$E$2:$E1380,AZ$23,'Calendar Calcs'!$D$2:$D1380,"&gt;="&amp;WEEKDAY($W413)))))</f>
        <v/>
      </c>
      <c r="BA413" s="69" t="str">
        <f>IF($AY413="","",IF($AY413&gt;BA$23,0,IF($AY413&lt;BA$23,COUNTIFS('Calendar Calcs'!$E$2:$E1380,BA$23),COUNTIFS('Calendar Calcs'!$E$2:$E1380,BA$23,'Calendar Calcs'!$D$2:$D1380,"&gt;="&amp;WEEKDAY($W413)))))</f>
        <v/>
      </c>
      <c r="BB413" s="69" t="str">
        <f>IF($AY413="","",IF($AY413&gt;BB$23,0,IF($AY413&lt;BB$23,COUNTIFS('Calendar Calcs'!$E$2:$E1380,BB$23),COUNTIFS('Calendar Calcs'!$E$2:$E1380,BB$23,'Calendar Calcs'!$D$2:$D1380,"&gt;="&amp;WEEKDAY($W413)))))</f>
        <v/>
      </c>
      <c r="BC413" s="69" t="str">
        <f>IF($AY413="","",IF($AY413&gt;BC$23,0,IF($AY413&lt;BC$23,COUNTIFS('Calendar Calcs'!$E$2:$E1380,BC$23),COUNTIFS('Calendar Calcs'!$E$2:$E1380,BC$23,'Calendar Calcs'!$D$2:$D1380,"&gt;="&amp;WEEKDAY($W413)))))</f>
        <v/>
      </c>
      <c r="BD413" s="69" t="str">
        <f>IF($AY413="","",IF($AY413&gt;BD$23,0,IF($AY413&lt;BD$23,COUNTIFS('Calendar Calcs'!$E$2:$E1380,BD$23),COUNTIFS('Calendar Calcs'!$E$2:$E1380,BD$23,'Calendar Calcs'!$D$2:$D1380,"&gt;="&amp;WEEKDAY($W413)))))</f>
        <v/>
      </c>
      <c r="BE413" s="69" t="str">
        <f>IF($AY413="","",IF($AY413&gt;BE$23,0,IF($AY413&lt;BE$23,COUNTIFS('Calendar Calcs'!$E$2:$E1380,BE$23),COUNTIFS('Calendar Calcs'!$E$2:$E1380,BE$23,'Calendar Calcs'!$D$2:$D1380,"&gt;="&amp;WEEKDAY($W413)))))</f>
        <v/>
      </c>
      <c r="BF413" s="69" t="str">
        <f>IF($AY413="","",IF($AY413&gt;BF$23,0,IF($AY413&lt;BF$23,COUNTIFS('Calendar Calcs'!$E$2:$E1380,BF$23),COUNTIFS('Calendar Calcs'!$E$2:$E1380,BF$23,'Calendar Calcs'!$D$2:$D1380,"&gt;="&amp;WEEKDAY($W413)))))</f>
        <v/>
      </c>
      <c r="BG413" s="69" t="str">
        <f>IF($AY413="","",IF($AY413&gt;BG$23,0,IF($AY413&lt;BG$23,COUNTIFS('Calendar Calcs'!$E$2:$E1380,BG$23),COUNTIFS('Calendar Calcs'!$E$2:$E1380,BG$23,'Calendar Calcs'!$D$2:$D1380,"&gt;="&amp;WEEKDAY($W413)))))</f>
        <v/>
      </c>
      <c r="BH413" s="69">
        <f t="shared" si="134"/>
        <v>6</v>
      </c>
      <c r="BI413" s="69">
        <f>IF(Cover!$E$43="","",VLOOKUP(Cover!$E$43,'Calendar Calcs'!$B$2:$E1380,4,FALSE))</f>
        <v>1</v>
      </c>
      <c r="BJ413" s="69">
        <f>IF($BI413="","", IF($BI413&lt;BJ$23,0,IF($BI413&gt;=BJ$23,COUNTIFS('Calendar Calcs'!$E$2:$E1380,BJ$23),COUNTIFS('Calendar Calcs'!$E$2:$E1380,BJ$23,'Calendar Calcs'!$D$2:$D1380,"&lt;="&amp;WEEKDAY($V413)))))</f>
        <v>1</v>
      </c>
      <c r="BK413" s="69">
        <f t="shared" si="131"/>
        <v>6</v>
      </c>
      <c r="BN413" s="69" t="str">
        <f>IF(T413&gt;0,"FTE",IF(Cover!$E$47="Weekly",IF(S413&gt;29.75,"FTE","PTE"),IF(S413&gt;59.75,"FTE","PTE")))</f>
        <v>PTE</v>
      </c>
      <c r="BO413" s="69">
        <f>IF(BN413="FTE",30,IF(Cover!$E$47="Weekly",'STEP 2 EE Data'!S413,'STEP 2 EE Data'!S413/2))</f>
        <v>0</v>
      </c>
      <c r="BP413" s="209">
        <f t="shared" si="135"/>
        <v>0</v>
      </c>
      <c r="BQ413" s="209">
        <f t="shared" si="136"/>
        <v>0</v>
      </c>
      <c r="BR413" s="209">
        <f t="shared" si="137"/>
        <v>0</v>
      </c>
      <c r="BS413" s="209">
        <f t="shared" si="138"/>
        <v>0</v>
      </c>
      <c r="BT413" s="209">
        <f t="shared" si="139"/>
        <v>0</v>
      </c>
      <c r="BU413" s="209">
        <f t="shared" si="140"/>
        <v>0</v>
      </c>
      <c r="BV413" s="209">
        <f t="shared" si="141"/>
        <v>0</v>
      </c>
      <c r="BW413" s="209">
        <f t="shared" si="142"/>
        <v>0</v>
      </c>
      <c r="BX413" s="209">
        <f t="shared" si="143"/>
        <v>0</v>
      </c>
      <c r="CC413" s="210" t="str">
        <f>IF(B413="","",IF(C413="",IF(Cover!$E$47="Weekly",'STEP 3 EE Comp'!BI418*8,'STEP 3 EE Comp'!BI418*4),IF(Cover!$E$47="Weekly",'STEP 3 EE Comp'!BI418,'STEP 3 EE Comp'!BI418)))</f>
        <v/>
      </c>
      <c r="CD413" s="82" t="str">
        <f t="shared" si="144"/>
        <v/>
      </c>
      <c r="CE413" s="417">
        <f t="shared" si="145"/>
        <v>1</v>
      </c>
      <c r="CF413" s="82" t="str">
        <f t="shared" si="146"/>
        <v>Good</v>
      </c>
      <c r="CG413" s="82">
        <f t="shared" si="147"/>
        <v>0</v>
      </c>
      <c r="CH413" s="234">
        <f t="shared" si="148"/>
        <v>0</v>
      </c>
    </row>
    <row r="414" spans="1:86" s="69" customFormat="1" x14ac:dyDescent="0.3">
      <c r="A414" s="555"/>
      <c r="B414" s="52"/>
      <c r="C414" s="52"/>
      <c r="D414" s="52"/>
      <c r="E414" s="52"/>
      <c r="F414" s="507"/>
      <c r="G414" s="210">
        <f t="shared" si="128"/>
        <v>0</v>
      </c>
      <c r="H414" s="82">
        <f t="shared" si="130"/>
        <v>0</v>
      </c>
      <c r="I414" s="211"/>
      <c r="J414" s="441" t="s">
        <v>21</v>
      </c>
      <c r="K414" s="441" t="s">
        <v>21</v>
      </c>
      <c r="L414" s="441" t="s">
        <v>21</v>
      </c>
      <c r="M414" s="441" t="s">
        <v>21</v>
      </c>
      <c r="N414" s="568" t="s">
        <v>21</v>
      </c>
      <c r="O414" s="211"/>
      <c r="P414" s="212" t="str">
        <f>IF(B414="","",
IF(AND(V414="",W414="",B414&lt;&gt;""),"Employed",
IF(AND(V414&lt;&gt;"",W414="",B414&lt;&gt;""),"Terminated",
IF(AND(V414&lt;&gt;"",W414&lt;&gt;"",B414&lt;&gt;""),IF(W414&lt;Cover!$E$43,"Employed","Furloughed"),
IF(AND(V414="",W414&lt;&gt;"",B414&lt;&gt;""),IF(W414&lt;Cover!$E$43,"Employed","Rehired"))))))</f>
        <v/>
      </c>
      <c r="Q414" s="211"/>
      <c r="R414" s="536"/>
      <c r="S414" s="563"/>
      <c r="T414" s="536"/>
      <c r="U414" s="82">
        <f>IF(Cover!$E$47="Weekly",IF(T414&gt;0,T414,R414*S414),IF(T414&gt;0,T414,R414*S414)/2)</f>
        <v>0</v>
      </c>
      <c r="V414" s="564"/>
      <c r="W414" s="564"/>
      <c r="Y414" s="213" t="str">
        <f>IF($B414="","",IF('Actual Allocation Calc'!$AH$78="A",
IF($P414="Employed",$U414/7*BJ414,
IF(AND($P414="Terminated"),($U414/7*AP414),
IF(AND($P414="Furloughed"),($U414/7*AP414)+($U414/7*AZ414),
IF(AND($P414="Rehired"),($U414/7*AZ414),
IF(AND($P414="Terminated",AP414&gt;0),$U414,
IF($P414="Furloughed",IF(AP414&gt;0,$U414)+IF(AZ414&gt;0,$U414),
IF($P414="Rehired",IF(AZ414&gt;0,$U414)))))))),IF('Actual Allocation Calc'!$AH$78="C",'Actual Allocation Calc'!L414,'Actual Allocation Calc'!U414+IF($P414="Employed",$U414/7*BJ414,
IF(AND($P414="Terminated"),($U414/7*AP414),
IF(AND($P414="Furloughed"),($U414/7*AP414)+($U414/7*AZ414),
IF(AND($P414="Rehired"),($U414/7*AZ414),
IF(AND($P414="Terminated",AP414&gt;0),$U414,
IF($P414="Furloughed",IF(AP414&gt;0,$U414)+IF(AZ414&gt;0,$U414),
IF($P414="Rehired",IF(AZ414&gt;0,$U414))))))))*'Actual Allocation Calc'!$AH$99)))</f>
        <v/>
      </c>
      <c r="Z414" s="210" t="str">
        <f>IF($B414="","",IF('Actual Allocation Calc'!$AI$78="A",
IF($P414="Employed",$U414,
IF(AND($P414="Terminated"),($U414/7*AQ414),
IF(AND($P414="Furloughed"),($U414/7*AQ414)+($U414/7*BA414),
IF(AND($P414="Rehired"),($U414/7*BA414),
IF(AND($P414="Terminated",AQ414&gt;0),$U414,
IF($P414="Furloughed",IF(AQ414&gt;0,$U414)+IF(BA414&gt;0,$U414),
IF($P414="Rehired",IF(BA414&gt;0,$U414)))))))),IF('Actual Allocation Calc'!$AI$78="C",'Actual Allocation Calc'!M414,'Actual Allocation Calc'!V414+IF($P414="Employed",$U414,
IF(AND($P414="Terminated"),($U414/7*AQ414),
IF(AND($P414="Furloughed"),($U414/7*AQ414)+($U414/7*BA414),
IF(AND($P414="Rehired"),($U414/7*BA414),
IF(AND($P414="Terminated",AQ414&gt;0),$U414,
IF($P414="Furloughed",IF(AQ414&gt;0,$U414)+IF(BA414&gt;0,$U414),
IF($P414="Rehired",IF(BA414&gt;0,$U414))))))))*'Actual Allocation Calc'!$AI$99)))</f>
        <v/>
      </c>
      <c r="AA414" s="210" t="str">
        <f>IF($B414="","",IF('Actual Allocation Calc'!$AJ$78="A",
IF($P414="Employed",$U414,
IF(AND($P414="Terminated"),($U414/7*AR414),
IF(AND($P414="Furloughed"),($U414/7*AR414)+($U414/7*BB414),
IF(AND($P414="Rehired"),($U414/7*BB414),
IF(AND($P414="Terminated",AR414&gt;0),$U414,
IF($P414="Furloughed",IF(AR414&gt;0,$U414)+IF(BB414&gt;0,$U414),
IF($P414="Rehired",IF(BB414&gt;0,$U414)))))))),IF('Actual Allocation Calc'!$AJ$78="C",'Actual Allocation Calc'!N414,'Actual Allocation Calc'!W414+IF($P414="Employed",$U414,
IF(AND($P414="Terminated"),($U414/7*AR414),
IF(AND($P414="Furloughed"),($U414/7*AR414)+($U414/7*BB414),
IF(AND($P414="Rehired"),($U414/7*BB414),
IF(AND($P414="Terminated",AR414&gt;0),$U414,
IF($P414="Furloughed",IF(AR414&gt;0,$U414)+IF(BB414&gt;0,$U414),
IF($P414="Rehired",IF(BB414&gt;0,$U414))))))))*'Actual Allocation Calc'!$AJ$99)))</f>
        <v/>
      </c>
      <c r="AB414" s="210" t="str">
        <f>IF($B414="","",IF('Actual Allocation Calc'!$AK$78="A",
IF($P414="Employed",$U414,
IF(AND($P414="Terminated"),($U414/7*AS414),
IF(AND($P414="Furloughed"),($U414/7*AS414)+($U414/7*BC414),
IF(AND($P414="Rehired"),($U414/7*BC414),
IF(AND($P414="Terminated",AS414&gt;0),$U414,
IF($P414="Furloughed",IF(AS414&gt;0,$U414)+IF(BC414&gt;0,$U414),
IF($P414="Rehired",IF(BC414&gt;0,$U414)))))))),IF('Actual Allocation Calc'!$AK$78="C",'Actual Allocation Calc'!O414,'Actual Allocation Calc'!X414+IF($P414="Employed",$U414,
IF(AND($P414="Terminated"),($U414/7*AS414),
IF(AND($P414="Furloughed"),($U414/7*AS414)+($U414/7*BC414),
IF(AND($P414="Rehired"),($U414/7*BC414),
IF(AND($P414="Terminated",AS414&gt;0),$U414,
IF($P414="Furloughed",IF(AS414&gt;0,$U414)+IF(BC414&gt;0,$U414),
IF($P414="Rehired",IF(BC414&gt;0,$U414))))))))*'Actual Allocation Calc'!$AK$99)))</f>
        <v/>
      </c>
      <c r="AC414" s="210" t="str">
        <f>IF($B414="","",IF('Actual Allocation Calc'!$AL$78="A",
IF($P414="Employed",$U414,
IF(AND($P414="Terminated"),($U414/7*AT414),
IF(AND($P414="Furloughed"),($U414/7*AT414)+($U414/7*BD414),
IF(AND($P414="Rehired"),($U414/7*BD414),
IF(AND($P414="Terminated",AT414&gt;0),$U414,
IF($P414="Furloughed",IF(AT414&gt;0,$U414)+IF(BD414&gt;0,$U414),
IF($P414="Rehired",IF(BD414&gt;0,$U414)))))))),IF('Actual Allocation Calc'!$AL$78="C",'Actual Allocation Calc'!P414,'Actual Allocation Calc'!Y414+IF($P414="Employed",$U414,
IF(AND($P414="Terminated"),($U414/7*AT414),
IF(AND($P414="Furloughed"),($U414/7*AT414)+($U414/7*BD414),
IF(AND($P414="Rehired"),($U414/7*BD414),
IF(AND($P414="Terminated",AT414&gt;0),$U414,
IF($P414="Furloughed",IF(AT414&gt;0,$U414)+IF(BD414&gt;0,$U414),
IF($P414="Rehired",IF(BD414&gt;0,$U414))))))))*'Actual Allocation Calc'!$AL$99)))</f>
        <v/>
      </c>
      <c r="AD414" s="210" t="str">
        <f>IF($B414="","",IF('Actual Allocation Calc'!$AM$78="A",
IF($P414="Employed",$U414,
IF(AND($P414="Terminated"),($U414/7*AU414),
IF(AND($P414="Furloughed"),($U414/7*AU414)+($U414/7*BE414),
IF(AND($P414="Rehired"),($U414/7*BE414),
IF(AND($P414="Terminated",AU414&gt;0),$U414,
IF($P414="Furloughed",IF(AU414&gt;0,$U414)+IF(BE414&gt;0,$U414),
IF($P414="Rehired",IF(BE414&gt;0,$U414)))))))),IF('Actual Allocation Calc'!$AM$78="C",'Actual Allocation Calc'!Q414,'Actual Allocation Calc'!Z414+IF($P414="Employed",$U414,
IF(AND($P414="Terminated"),($U414/7*AU414),
IF(AND($P414="Furloughed"),($U414/7*AU414)+($U414/7*BE414),
IF(AND($P414="Rehired"),($U414/7*BE414),
IF(AND($P414="Terminated",AU414&gt;0),$U414,
IF($P414="Furloughed",IF(AU414&gt;0,$U414)+IF(BE414&gt;0,$U414),
IF($P414="Rehired",IF(BE414&gt;0,$U414))))))))*'Actual Allocation Calc'!$AM$99)))</f>
        <v/>
      </c>
      <c r="AE414" s="210" t="str">
        <f>IF($B414="","",IF('Actual Allocation Calc'!$AN$78="A",
IF($P414="Employed",$U414,
IF(AND($P414="Terminated"),($U414/7*AV414),
IF(AND($P414="Furloughed"),($U414/7*AV414)+($U414/7*BF414),
IF(AND($P414="Rehired"),($U414/7*BF414),
IF(AND($P414="Terminated",AV414&gt;0),$U414,
IF($P414="Furloughed",IF(AV414&gt;0,$U414)+IF(BF414&gt;0,$U414),
IF($P414="Rehired",IF(BF414&gt;0,$U414)))))))),IF('Actual Allocation Calc'!$AN$78="C",'Actual Allocation Calc'!R414,'Actual Allocation Calc'!AA414+IF($P414="Employed",$U414,
IF(AND($P414="Terminated"),($U414/7*AV414),
IF(AND($P414="Furloughed"),($U414/7*AV414)+($U414/7*BF414),
IF(AND($P414="Rehired"),($U414/7*BF414),
IF(AND($P414="Terminated",AV414&gt;0),$U414,
IF($P414="Furloughed",IF(AV414&gt;0,$U414)+IF(BF414&gt;0,$U414),
IF($P414="Rehired",IF(BF414&gt;0,$U414))))))))*'Actual Allocation Calc'!$AN$99)))</f>
        <v/>
      </c>
      <c r="AF414" s="210" t="str">
        <f>IF($B414="","",IF('Actual Allocation Calc'!$AO$78="A",
IF($P414="Employed",$U414,
IF(AND($P414="Terminated"),($U414/7*AW414),
IF(AND($P414="Furloughed"),($U414/7*AW414)+($U414/7*BG414),
IF(AND($P414="Rehired"),($U414/7*BG414),
IF(AND($P414="Terminated",AW414&gt;0),$U414,
IF($P414="Furloughed",IF(AW414&gt;0,$U414)+IF(BG414&gt;0,$U414),
IF($P414="Rehired",IF(BG414&gt;0,$U414)))))))),IF('Actual Allocation Calc'!$AO$78="C",'Actual Allocation Calc'!S414,'Actual Allocation Calc'!AB414+IF($P414="Employed",$U414,
IF(AND($P414="Terminated"),($U414/7*AW414),
IF(AND($P414="Furloughed"),($U414/7*AW414)+($U414/7*BG414),
IF(AND($P414="Rehired"),($U414/7*BG414),
IF(AND($P414="Terminated",AW414&gt;0),$U414,
IF($P414="Furloughed",IF(AW414&gt;0,$U414)+IF(BG414&gt;0,$U414),
IF($P414="Rehired",IF(BG414&gt;0,$U414))))))))*'Actual Allocation Calc'!$AO$99)))</f>
        <v/>
      </c>
      <c r="AG414" s="210" t="str">
        <f>IF($B414="","",IF('Actual Allocation Calc'!$AP$78="A",
IF($P414="Employed",$U414/7*BK414,
IF(AND($P414="Terminated"),($U414/7*AX414),
IF(AND($P414="Furloughed"),($U414/7*AX414)+($U414/7*BH414),
IF(AND($P414="Rehired"),($U414/7*BH414),
IF(AND($P414="Terminated",AX414&gt;0),$U414,
IF($P414="Furloughed",IF(AX414&gt;0,$U414)+IF(BH414&gt;0,$U414),
IF($P414="Rehired",IF(BH414&gt;0,$U414)))))))),IF('Actual Allocation Calc'!$AP$78="C",'Actual Allocation Calc'!T414,'Actual Allocation Calc'!AC414+IF($P414="Employed",$U414/7*BK414,
IF(AND($P414="Terminated"),($U414/7*AX414),
IF(AND($P414="Furloughed"),($U414/7*AX414)+($U414/7*BH414),
IF(AND($P414="Rehired"),($U414/7*BH414),
IF(AND($P414="Terminated",AX414&gt;0),$U414,
IF($P414="Furloughed",IF(AX414&gt;0,$U414)+IF(BH414&gt;0,$U414),
IF($P414="Rehired",IF(BH414&gt;0,$U414))))))))*'Actual Allocation Calc'!$AP$99)))</f>
        <v/>
      </c>
      <c r="AH414" s="536"/>
      <c r="AI414" s="82">
        <f t="shared" si="129"/>
        <v>0</v>
      </c>
      <c r="AJ414" s="210">
        <f t="shared" si="132"/>
        <v>0</v>
      </c>
      <c r="AK414" s="397" t="str">
        <f t="shared" si="133"/>
        <v/>
      </c>
      <c r="AM414" s="122"/>
      <c r="AO414" s="214" t="str">
        <f>IFERROR(IF($V414="","",VLOOKUP(V414,'Calendar Calcs'!$B$2:$E1381,4,FALSE)),0)</f>
        <v/>
      </c>
      <c r="AP414" s="69" t="str">
        <f>IF($AO414="","", IF($AO414&lt;AP$23,0,IF($AO414&gt;AP$23,COUNTIFS('Calendar Calcs'!$E$2:$E1381,AP$23),COUNTIFS('Calendar Calcs'!$E$2:$E1381,AP$23,'Calendar Calcs'!$D$2:$D1381,"&lt;="&amp;WEEKDAY($V414)))))</f>
        <v/>
      </c>
      <c r="AQ414" s="69" t="str">
        <f>IF($AO414="","", IF($AO414&lt;AQ$23,0,IF($AO414&gt;AQ$23,COUNTIFS('Calendar Calcs'!$E$2:$E1381,AQ$23),COUNTIFS('Calendar Calcs'!$E$2:$E1381,AQ$23,'Calendar Calcs'!$D$2:$D1381,"&lt;="&amp;WEEKDAY($V414)))))</f>
        <v/>
      </c>
      <c r="AR414" s="69" t="str">
        <f>IF($AO414="","", IF($AO414&lt;AR$23,0,IF($AO414&gt;AR$23,COUNTIFS('Calendar Calcs'!$E$2:$E1381,AR$23),COUNTIFS('Calendar Calcs'!$E$2:$E1381,AR$23,'Calendar Calcs'!$D$2:$D1381,"&lt;="&amp;WEEKDAY($V414)))))</f>
        <v/>
      </c>
      <c r="AS414" s="69" t="str">
        <f>IF($AO414="","", IF($AO414&lt;AS$23,0,IF($AO414&gt;AS$23,COUNTIFS('Calendar Calcs'!$E$2:$E1381,AS$23),COUNTIFS('Calendar Calcs'!$E$2:$E1381,AS$23,'Calendar Calcs'!$D$2:$D1381,"&lt;="&amp;WEEKDAY($V414)))))</f>
        <v/>
      </c>
      <c r="AT414" s="69" t="str">
        <f>IF($AO414="","", IF($AO414&lt;AT$23,0,IF($AO414&gt;AT$23,COUNTIFS('Calendar Calcs'!$E$2:$E1381,AT$23),COUNTIFS('Calendar Calcs'!$E$2:$E1381,AT$23,'Calendar Calcs'!$D$2:$D1381,"&lt;="&amp;WEEKDAY($V414)))))</f>
        <v/>
      </c>
      <c r="AU414" s="69" t="str">
        <f>IF($AO414="","", IF($AO414&lt;AU$23,0,IF($AO414&gt;AU$23,COUNTIFS('Calendar Calcs'!$E$2:$E1381,AU$23),COUNTIFS('Calendar Calcs'!$E$2:$E1381,AU$23,'Calendar Calcs'!$D$2:$D1381,"&lt;="&amp;WEEKDAY($V414)))))</f>
        <v/>
      </c>
      <c r="AV414" s="69" t="str">
        <f>IF($AO414="","", IF($AO414&lt;AV$23,0,IF($AO414&gt;AV$23,COUNTIFS('Calendar Calcs'!$E$2:$E1381,AV$23),COUNTIFS('Calendar Calcs'!$E$2:$E1381,AV$23,'Calendar Calcs'!$D$2:$D1381,"&lt;="&amp;WEEKDAY($V414)))))</f>
        <v/>
      </c>
      <c r="AW414" s="69" t="str">
        <f>IF($AO414="","", IF($AO414&lt;AW$23,0,IF($AO414&gt;AW$23,COUNTIFS('Calendar Calcs'!$E$2:$E1381,AW$23),COUNTIFS('Calendar Calcs'!$E$2:$E1381,AW$23,'Calendar Calcs'!$D$2:$D1381,"&lt;="&amp;WEEKDAY($V414)))))</f>
        <v/>
      </c>
      <c r="AX414" s="69" t="str">
        <f>IF($AO414="","", IF($AO414&lt;AX$23,0,IF($AO414&gt;AX$23,COUNTIFS('Calendar Calcs'!$E$2:$E1381,AX$23),COUNTIFS('Calendar Calcs'!$E$2:$E1381,AX$23,'Calendar Calcs'!$D$2:$D1381,"&lt;="&amp;WEEKDAY($V414)))))</f>
        <v/>
      </c>
      <c r="AY414" s="69" t="str">
        <f>IF($W414="","",VLOOKUP($W414,'Calendar Calcs'!$B$2:$E1381,4,FALSE))</f>
        <v/>
      </c>
      <c r="AZ414" s="69" t="str">
        <f>IF($AY414="","",IF($AY414&gt;AZ$23,0,IF($AY414&lt;AZ$23,COUNTIFS('Calendar Calcs'!$E$2:$E1381,AZ$23),COUNTIFS('Calendar Calcs'!$E$2:$E1381,AZ$23,'Calendar Calcs'!$D$2:$D1381,"&gt;="&amp;WEEKDAY($W414)))))</f>
        <v/>
      </c>
      <c r="BA414" s="69" t="str">
        <f>IF($AY414="","",IF($AY414&gt;BA$23,0,IF($AY414&lt;BA$23,COUNTIFS('Calendar Calcs'!$E$2:$E1381,BA$23),COUNTIFS('Calendar Calcs'!$E$2:$E1381,BA$23,'Calendar Calcs'!$D$2:$D1381,"&gt;="&amp;WEEKDAY($W414)))))</f>
        <v/>
      </c>
      <c r="BB414" s="69" t="str">
        <f>IF($AY414="","",IF($AY414&gt;BB$23,0,IF($AY414&lt;BB$23,COUNTIFS('Calendar Calcs'!$E$2:$E1381,BB$23),COUNTIFS('Calendar Calcs'!$E$2:$E1381,BB$23,'Calendar Calcs'!$D$2:$D1381,"&gt;="&amp;WEEKDAY($W414)))))</f>
        <v/>
      </c>
      <c r="BC414" s="69" t="str">
        <f>IF($AY414="","",IF($AY414&gt;BC$23,0,IF($AY414&lt;BC$23,COUNTIFS('Calendar Calcs'!$E$2:$E1381,BC$23),COUNTIFS('Calendar Calcs'!$E$2:$E1381,BC$23,'Calendar Calcs'!$D$2:$D1381,"&gt;="&amp;WEEKDAY($W414)))))</f>
        <v/>
      </c>
      <c r="BD414" s="69" t="str">
        <f>IF($AY414="","",IF($AY414&gt;BD$23,0,IF($AY414&lt;BD$23,COUNTIFS('Calendar Calcs'!$E$2:$E1381,BD$23),COUNTIFS('Calendar Calcs'!$E$2:$E1381,BD$23,'Calendar Calcs'!$D$2:$D1381,"&gt;="&amp;WEEKDAY($W414)))))</f>
        <v/>
      </c>
      <c r="BE414" s="69" t="str">
        <f>IF($AY414="","",IF($AY414&gt;BE$23,0,IF($AY414&lt;BE$23,COUNTIFS('Calendar Calcs'!$E$2:$E1381,BE$23),COUNTIFS('Calendar Calcs'!$E$2:$E1381,BE$23,'Calendar Calcs'!$D$2:$D1381,"&gt;="&amp;WEEKDAY($W414)))))</f>
        <v/>
      </c>
      <c r="BF414" s="69" t="str">
        <f>IF($AY414="","",IF($AY414&gt;BF$23,0,IF($AY414&lt;BF$23,COUNTIFS('Calendar Calcs'!$E$2:$E1381,BF$23),COUNTIFS('Calendar Calcs'!$E$2:$E1381,BF$23,'Calendar Calcs'!$D$2:$D1381,"&gt;="&amp;WEEKDAY($W414)))))</f>
        <v/>
      </c>
      <c r="BG414" s="69" t="str">
        <f>IF($AY414="","",IF($AY414&gt;BG$23,0,IF($AY414&lt;BG$23,COUNTIFS('Calendar Calcs'!$E$2:$E1381,BG$23),COUNTIFS('Calendar Calcs'!$E$2:$E1381,BG$23,'Calendar Calcs'!$D$2:$D1381,"&gt;="&amp;WEEKDAY($W414)))))</f>
        <v/>
      </c>
      <c r="BH414" s="69">
        <f t="shared" si="134"/>
        <v>6</v>
      </c>
      <c r="BI414" s="69">
        <f>IF(Cover!$E$43="","",VLOOKUP(Cover!$E$43,'Calendar Calcs'!$B$2:$E1381,4,FALSE))</f>
        <v>1</v>
      </c>
      <c r="BJ414" s="69">
        <f>IF($BI414="","", IF($BI414&lt;BJ$23,0,IF($BI414&gt;=BJ$23,COUNTIFS('Calendar Calcs'!$E$2:$E1381,BJ$23),COUNTIFS('Calendar Calcs'!$E$2:$E1381,BJ$23,'Calendar Calcs'!$D$2:$D1381,"&lt;="&amp;WEEKDAY($V414)))))</f>
        <v>1</v>
      </c>
      <c r="BK414" s="69">
        <f t="shared" si="131"/>
        <v>6</v>
      </c>
      <c r="BN414" s="69" t="str">
        <f>IF(T414&gt;0,"FTE",IF(Cover!$E$47="Weekly",IF(S414&gt;29.75,"FTE","PTE"),IF(S414&gt;59.75,"FTE","PTE")))</f>
        <v>PTE</v>
      </c>
      <c r="BO414" s="69">
        <f>IF(BN414="FTE",30,IF(Cover!$E$47="Weekly",'STEP 2 EE Data'!S414,'STEP 2 EE Data'!S414/2))</f>
        <v>0</v>
      </c>
      <c r="BP414" s="209">
        <f t="shared" si="135"/>
        <v>0</v>
      </c>
      <c r="BQ414" s="209">
        <f t="shared" si="136"/>
        <v>0</v>
      </c>
      <c r="BR414" s="209">
        <f t="shared" si="137"/>
        <v>0</v>
      </c>
      <c r="BS414" s="209">
        <f t="shared" si="138"/>
        <v>0</v>
      </c>
      <c r="BT414" s="209">
        <f t="shared" si="139"/>
        <v>0</v>
      </c>
      <c r="BU414" s="209">
        <f t="shared" si="140"/>
        <v>0</v>
      </c>
      <c r="BV414" s="209">
        <f t="shared" si="141"/>
        <v>0</v>
      </c>
      <c r="BW414" s="209">
        <f t="shared" si="142"/>
        <v>0</v>
      </c>
      <c r="BX414" s="209">
        <f t="shared" si="143"/>
        <v>0</v>
      </c>
      <c r="CC414" s="210" t="str">
        <f>IF(B414="","",IF(C414="",IF(Cover!$E$47="Weekly",'STEP 3 EE Comp'!BI419*8,'STEP 3 EE Comp'!BI419*4),IF(Cover!$E$47="Weekly",'STEP 3 EE Comp'!BI419,'STEP 3 EE Comp'!BI419)))</f>
        <v/>
      </c>
      <c r="CD414" s="82" t="str">
        <f t="shared" si="144"/>
        <v/>
      </c>
      <c r="CE414" s="417">
        <f t="shared" si="145"/>
        <v>1</v>
      </c>
      <c r="CF414" s="82" t="str">
        <f t="shared" si="146"/>
        <v>Good</v>
      </c>
      <c r="CG414" s="82">
        <f t="shared" si="147"/>
        <v>0</v>
      </c>
      <c r="CH414" s="234">
        <f t="shared" si="148"/>
        <v>0</v>
      </c>
    </row>
    <row r="415" spans="1:86" s="69" customFormat="1" x14ac:dyDescent="0.3">
      <c r="A415" s="555"/>
      <c r="B415" s="52"/>
      <c r="C415" s="52"/>
      <c r="D415" s="52"/>
      <c r="E415" s="52"/>
      <c r="F415" s="507"/>
      <c r="G415" s="210">
        <f t="shared" si="128"/>
        <v>0</v>
      </c>
      <c r="H415" s="82">
        <f t="shared" si="130"/>
        <v>0</v>
      </c>
      <c r="I415" s="211"/>
      <c r="J415" s="441" t="s">
        <v>21</v>
      </c>
      <c r="K415" s="441" t="s">
        <v>21</v>
      </c>
      <c r="L415" s="441" t="s">
        <v>21</v>
      </c>
      <c r="M415" s="441" t="s">
        <v>21</v>
      </c>
      <c r="N415" s="568" t="s">
        <v>21</v>
      </c>
      <c r="O415" s="211"/>
      <c r="P415" s="212" t="str">
        <f>IF(B415="","",
IF(AND(V415="",W415="",B415&lt;&gt;""),"Employed",
IF(AND(V415&lt;&gt;"",W415="",B415&lt;&gt;""),"Terminated",
IF(AND(V415&lt;&gt;"",W415&lt;&gt;"",B415&lt;&gt;""),IF(W415&lt;Cover!$E$43,"Employed","Furloughed"),
IF(AND(V415="",W415&lt;&gt;"",B415&lt;&gt;""),IF(W415&lt;Cover!$E$43,"Employed","Rehired"))))))</f>
        <v/>
      </c>
      <c r="Q415" s="211"/>
      <c r="R415" s="536"/>
      <c r="S415" s="563"/>
      <c r="T415" s="536"/>
      <c r="U415" s="82">
        <f>IF(Cover!$E$47="Weekly",IF(T415&gt;0,T415,R415*S415),IF(T415&gt;0,T415,R415*S415)/2)</f>
        <v>0</v>
      </c>
      <c r="V415" s="564"/>
      <c r="W415" s="564"/>
      <c r="Y415" s="213" t="str">
        <f>IF($B415="","",IF('Actual Allocation Calc'!$AH$78="A",
IF($P415="Employed",$U415/7*BJ415,
IF(AND($P415="Terminated"),($U415/7*AP415),
IF(AND($P415="Furloughed"),($U415/7*AP415)+($U415/7*AZ415),
IF(AND($P415="Rehired"),($U415/7*AZ415),
IF(AND($P415="Terminated",AP415&gt;0),$U415,
IF($P415="Furloughed",IF(AP415&gt;0,$U415)+IF(AZ415&gt;0,$U415),
IF($P415="Rehired",IF(AZ415&gt;0,$U415)))))))),IF('Actual Allocation Calc'!$AH$78="C",'Actual Allocation Calc'!L415,'Actual Allocation Calc'!U415+IF($P415="Employed",$U415/7*BJ415,
IF(AND($P415="Terminated"),($U415/7*AP415),
IF(AND($P415="Furloughed"),($U415/7*AP415)+($U415/7*AZ415),
IF(AND($P415="Rehired"),($U415/7*AZ415),
IF(AND($P415="Terminated",AP415&gt;0),$U415,
IF($P415="Furloughed",IF(AP415&gt;0,$U415)+IF(AZ415&gt;0,$U415),
IF($P415="Rehired",IF(AZ415&gt;0,$U415))))))))*'Actual Allocation Calc'!$AH$99)))</f>
        <v/>
      </c>
      <c r="Z415" s="210" t="str">
        <f>IF($B415="","",IF('Actual Allocation Calc'!$AI$78="A",
IF($P415="Employed",$U415,
IF(AND($P415="Terminated"),($U415/7*AQ415),
IF(AND($P415="Furloughed"),($U415/7*AQ415)+($U415/7*BA415),
IF(AND($P415="Rehired"),($U415/7*BA415),
IF(AND($P415="Terminated",AQ415&gt;0),$U415,
IF($P415="Furloughed",IF(AQ415&gt;0,$U415)+IF(BA415&gt;0,$U415),
IF($P415="Rehired",IF(BA415&gt;0,$U415)))))))),IF('Actual Allocation Calc'!$AI$78="C",'Actual Allocation Calc'!M415,'Actual Allocation Calc'!V415+IF($P415="Employed",$U415,
IF(AND($P415="Terminated"),($U415/7*AQ415),
IF(AND($P415="Furloughed"),($U415/7*AQ415)+($U415/7*BA415),
IF(AND($P415="Rehired"),($U415/7*BA415),
IF(AND($P415="Terminated",AQ415&gt;0),$U415,
IF($P415="Furloughed",IF(AQ415&gt;0,$U415)+IF(BA415&gt;0,$U415),
IF($P415="Rehired",IF(BA415&gt;0,$U415))))))))*'Actual Allocation Calc'!$AI$99)))</f>
        <v/>
      </c>
      <c r="AA415" s="210" t="str">
        <f>IF($B415="","",IF('Actual Allocation Calc'!$AJ$78="A",
IF($P415="Employed",$U415,
IF(AND($P415="Terminated"),($U415/7*AR415),
IF(AND($P415="Furloughed"),($U415/7*AR415)+($U415/7*BB415),
IF(AND($P415="Rehired"),($U415/7*BB415),
IF(AND($P415="Terminated",AR415&gt;0),$U415,
IF($P415="Furloughed",IF(AR415&gt;0,$U415)+IF(BB415&gt;0,$U415),
IF($P415="Rehired",IF(BB415&gt;0,$U415)))))))),IF('Actual Allocation Calc'!$AJ$78="C",'Actual Allocation Calc'!N415,'Actual Allocation Calc'!W415+IF($P415="Employed",$U415,
IF(AND($P415="Terminated"),($U415/7*AR415),
IF(AND($P415="Furloughed"),($U415/7*AR415)+($U415/7*BB415),
IF(AND($P415="Rehired"),($U415/7*BB415),
IF(AND($P415="Terminated",AR415&gt;0),$U415,
IF($P415="Furloughed",IF(AR415&gt;0,$U415)+IF(BB415&gt;0,$U415),
IF($P415="Rehired",IF(BB415&gt;0,$U415))))))))*'Actual Allocation Calc'!$AJ$99)))</f>
        <v/>
      </c>
      <c r="AB415" s="210" t="str">
        <f>IF($B415="","",IF('Actual Allocation Calc'!$AK$78="A",
IF($P415="Employed",$U415,
IF(AND($P415="Terminated"),($U415/7*AS415),
IF(AND($P415="Furloughed"),($U415/7*AS415)+($U415/7*BC415),
IF(AND($P415="Rehired"),($U415/7*BC415),
IF(AND($P415="Terminated",AS415&gt;0),$U415,
IF($P415="Furloughed",IF(AS415&gt;0,$U415)+IF(BC415&gt;0,$U415),
IF($P415="Rehired",IF(BC415&gt;0,$U415)))))))),IF('Actual Allocation Calc'!$AK$78="C",'Actual Allocation Calc'!O415,'Actual Allocation Calc'!X415+IF($P415="Employed",$U415,
IF(AND($P415="Terminated"),($U415/7*AS415),
IF(AND($P415="Furloughed"),($U415/7*AS415)+($U415/7*BC415),
IF(AND($P415="Rehired"),($U415/7*BC415),
IF(AND($P415="Terminated",AS415&gt;0),$U415,
IF($P415="Furloughed",IF(AS415&gt;0,$U415)+IF(BC415&gt;0,$U415),
IF($P415="Rehired",IF(BC415&gt;0,$U415))))))))*'Actual Allocation Calc'!$AK$99)))</f>
        <v/>
      </c>
      <c r="AC415" s="210" t="str">
        <f>IF($B415="","",IF('Actual Allocation Calc'!$AL$78="A",
IF($P415="Employed",$U415,
IF(AND($P415="Terminated"),($U415/7*AT415),
IF(AND($P415="Furloughed"),($U415/7*AT415)+($U415/7*BD415),
IF(AND($P415="Rehired"),($U415/7*BD415),
IF(AND($P415="Terminated",AT415&gt;0),$U415,
IF($P415="Furloughed",IF(AT415&gt;0,$U415)+IF(BD415&gt;0,$U415),
IF($P415="Rehired",IF(BD415&gt;0,$U415)))))))),IF('Actual Allocation Calc'!$AL$78="C",'Actual Allocation Calc'!P415,'Actual Allocation Calc'!Y415+IF($P415="Employed",$U415,
IF(AND($P415="Terminated"),($U415/7*AT415),
IF(AND($P415="Furloughed"),($U415/7*AT415)+($U415/7*BD415),
IF(AND($P415="Rehired"),($U415/7*BD415),
IF(AND($P415="Terminated",AT415&gt;0),$U415,
IF($P415="Furloughed",IF(AT415&gt;0,$U415)+IF(BD415&gt;0,$U415),
IF($P415="Rehired",IF(BD415&gt;0,$U415))))))))*'Actual Allocation Calc'!$AL$99)))</f>
        <v/>
      </c>
      <c r="AD415" s="210" t="str">
        <f>IF($B415="","",IF('Actual Allocation Calc'!$AM$78="A",
IF($P415="Employed",$U415,
IF(AND($P415="Terminated"),($U415/7*AU415),
IF(AND($P415="Furloughed"),($U415/7*AU415)+($U415/7*BE415),
IF(AND($P415="Rehired"),($U415/7*BE415),
IF(AND($P415="Terminated",AU415&gt;0),$U415,
IF($P415="Furloughed",IF(AU415&gt;0,$U415)+IF(BE415&gt;0,$U415),
IF($P415="Rehired",IF(BE415&gt;0,$U415)))))))),IF('Actual Allocation Calc'!$AM$78="C",'Actual Allocation Calc'!Q415,'Actual Allocation Calc'!Z415+IF($P415="Employed",$U415,
IF(AND($P415="Terminated"),($U415/7*AU415),
IF(AND($P415="Furloughed"),($U415/7*AU415)+($U415/7*BE415),
IF(AND($P415="Rehired"),($U415/7*BE415),
IF(AND($P415="Terminated",AU415&gt;0),$U415,
IF($P415="Furloughed",IF(AU415&gt;0,$U415)+IF(BE415&gt;0,$U415),
IF($P415="Rehired",IF(BE415&gt;0,$U415))))))))*'Actual Allocation Calc'!$AM$99)))</f>
        <v/>
      </c>
      <c r="AE415" s="210" t="str">
        <f>IF($B415="","",IF('Actual Allocation Calc'!$AN$78="A",
IF($P415="Employed",$U415,
IF(AND($P415="Terminated"),($U415/7*AV415),
IF(AND($P415="Furloughed"),($U415/7*AV415)+($U415/7*BF415),
IF(AND($P415="Rehired"),($U415/7*BF415),
IF(AND($P415="Terminated",AV415&gt;0),$U415,
IF($P415="Furloughed",IF(AV415&gt;0,$U415)+IF(BF415&gt;0,$U415),
IF($P415="Rehired",IF(BF415&gt;0,$U415)))))))),IF('Actual Allocation Calc'!$AN$78="C",'Actual Allocation Calc'!R415,'Actual Allocation Calc'!AA415+IF($P415="Employed",$U415,
IF(AND($P415="Terminated"),($U415/7*AV415),
IF(AND($P415="Furloughed"),($U415/7*AV415)+($U415/7*BF415),
IF(AND($P415="Rehired"),($U415/7*BF415),
IF(AND($P415="Terminated",AV415&gt;0),$U415,
IF($P415="Furloughed",IF(AV415&gt;0,$U415)+IF(BF415&gt;0,$U415),
IF($P415="Rehired",IF(BF415&gt;0,$U415))))))))*'Actual Allocation Calc'!$AN$99)))</f>
        <v/>
      </c>
      <c r="AF415" s="210" t="str">
        <f>IF($B415="","",IF('Actual Allocation Calc'!$AO$78="A",
IF($P415="Employed",$U415,
IF(AND($P415="Terminated"),($U415/7*AW415),
IF(AND($P415="Furloughed"),($U415/7*AW415)+($U415/7*BG415),
IF(AND($P415="Rehired"),($U415/7*BG415),
IF(AND($P415="Terminated",AW415&gt;0),$U415,
IF($P415="Furloughed",IF(AW415&gt;0,$U415)+IF(BG415&gt;0,$U415),
IF($P415="Rehired",IF(BG415&gt;0,$U415)))))))),IF('Actual Allocation Calc'!$AO$78="C",'Actual Allocation Calc'!S415,'Actual Allocation Calc'!AB415+IF($P415="Employed",$U415,
IF(AND($P415="Terminated"),($U415/7*AW415),
IF(AND($P415="Furloughed"),($U415/7*AW415)+($U415/7*BG415),
IF(AND($P415="Rehired"),($U415/7*BG415),
IF(AND($P415="Terminated",AW415&gt;0),$U415,
IF($P415="Furloughed",IF(AW415&gt;0,$U415)+IF(BG415&gt;0,$U415),
IF($P415="Rehired",IF(BG415&gt;0,$U415))))))))*'Actual Allocation Calc'!$AO$99)))</f>
        <v/>
      </c>
      <c r="AG415" s="210" t="str">
        <f>IF($B415="","",IF('Actual Allocation Calc'!$AP$78="A",
IF($P415="Employed",$U415/7*BK415,
IF(AND($P415="Terminated"),($U415/7*AX415),
IF(AND($P415="Furloughed"),($U415/7*AX415)+($U415/7*BH415),
IF(AND($P415="Rehired"),($U415/7*BH415),
IF(AND($P415="Terminated",AX415&gt;0),$U415,
IF($P415="Furloughed",IF(AX415&gt;0,$U415)+IF(BH415&gt;0,$U415),
IF($P415="Rehired",IF(BH415&gt;0,$U415)))))))),IF('Actual Allocation Calc'!$AP$78="C",'Actual Allocation Calc'!T415,'Actual Allocation Calc'!AC415+IF($P415="Employed",$U415/7*BK415,
IF(AND($P415="Terminated"),($U415/7*AX415),
IF(AND($P415="Furloughed"),($U415/7*AX415)+($U415/7*BH415),
IF(AND($P415="Rehired"),($U415/7*BH415),
IF(AND($P415="Terminated",AX415&gt;0),$U415,
IF($P415="Furloughed",IF(AX415&gt;0,$U415)+IF(BH415&gt;0,$U415),
IF($P415="Rehired",IF(BH415&gt;0,$U415))))))))*'Actual Allocation Calc'!$AP$99)))</f>
        <v/>
      </c>
      <c r="AH415" s="536"/>
      <c r="AI415" s="82">
        <f t="shared" si="129"/>
        <v>0</v>
      </c>
      <c r="AJ415" s="210">
        <f t="shared" si="132"/>
        <v>0</v>
      </c>
      <c r="AK415" s="397" t="str">
        <f t="shared" si="133"/>
        <v/>
      </c>
      <c r="AM415" s="122"/>
      <c r="AO415" s="214" t="str">
        <f>IFERROR(IF($V415="","",VLOOKUP(V415,'Calendar Calcs'!$B$2:$E1382,4,FALSE)),0)</f>
        <v/>
      </c>
      <c r="AP415" s="69" t="str">
        <f>IF($AO415="","", IF($AO415&lt;AP$23,0,IF($AO415&gt;AP$23,COUNTIFS('Calendar Calcs'!$E$2:$E1382,AP$23),COUNTIFS('Calendar Calcs'!$E$2:$E1382,AP$23,'Calendar Calcs'!$D$2:$D1382,"&lt;="&amp;WEEKDAY($V415)))))</f>
        <v/>
      </c>
      <c r="AQ415" s="69" t="str">
        <f>IF($AO415="","", IF($AO415&lt;AQ$23,0,IF($AO415&gt;AQ$23,COUNTIFS('Calendar Calcs'!$E$2:$E1382,AQ$23),COUNTIFS('Calendar Calcs'!$E$2:$E1382,AQ$23,'Calendar Calcs'!$D$2:$D1382,"&lt;="&amp;WEEKDAY($V415)))))</f>
        <v/>
      </c>
      <c r="AR415" s="69" t="str">
        <f>IF($AO415="","", IF($AO415&lt;AR$23,0,IF($AO415&gt;AR$23,COUNTIFS('Calendar Calcs'!$E$2:$E1382,AR$23),COUNTIFS('Calendar Calcs'!$E$2:$E1382,AR$23,'Calendar Calcs'!$D$2:$D1382,"&lt;="&amp;WEEKDAY($V415)))))</f>
        <v/>
      </c>
      <c r="AS415" s="69" t="str">
        <f>IF($AO415="","", IF($AO415&lt;AS$23,0,IF($AO415&gt;AS$23,COUNTIFS('Calendar Calcs'!$E$2:$E1382,AS$23),COUNTIFS('Calendar Calcs'!$E$2:$E1382,AS$23,'Calendar Calcs'!$D$2:$D1382,"&lt;="&amp;WEEKDAY($V415)))))</f>
        <v/>
      </c>
      <c r="AT415" s="69" t="str">
        <f>IF($AO415="","", IF($AO415&lt;AT$23,0,IF($AO415&gt;AT$23,COUNTIFS('Calendar Calcs'!$E$2:$E1382,AT$23),COUNTIFS('Calendar Calcs'!$E$2:$E1382,AT$23,'Calendar Calcs'!$D$2:$D1382,"&lt;="&amp;WEEKDAY($V415)))))</f>
        <v/>
      </c>
      <c r="AU415" s="69" t="str">
        <f>IF($AO415="","", IF($AO415&lt;AU$23,0,IF($AO415&gt;AU$23,COUNTIFS('Calendar Calcs'!$E$2:$E1382,AU$23),COUNTIFS('Calendar Calcs'!$E$2:$E1382,AU$23,'Calendar Calcs'!$D$2:$D1382,"&lt;="&amp;WEEKDAY($V415)))))</f>
        <v/>
      </c>
      <c r="AV415" s="69" t="str">
        <f>IF($AO415="","", IF($AO415&lt;AV$23,0,IF($AO415&gt;AV$23,COUNTIFS('Calendar Calcs'!$E$2:$E1382,AV$23),COUNTIFS('Calendar Calcs'!$E$2:$E1382,AV$23,'Calendar Calcs'!$D$2:$D1382,"&lt;="&amp;WEEKDAY($V415)))))</f>
        <v/>
      </c>
      <c r="AW415" s="69" t="str">
        <f>IF($AO415="","", IF($AO415&lt;AW$23,0,IF($AO415&gt;AW$23,COUNTIFS('Calendar Calcs'!$E$2:$E1382,AW$23),COUNTIFS('Calendar Calcs'!$E$2:$E1382,AW$23,'Calendar Calcs'!$D$2:$D1382,"&lt;="&amp;WEEKDAY($V415)))))</f>
        <v/>
      </c>
      <c r="AX415" s="69" t="str">
        <f>IF($AO415="","", IF($AO415&lt;AX$23,0,IF($AO415&gt;AX$23,COUNTIFS('Calendar Calcs'!$E$2:$E1382,AX$23),COUNTIFS('Calendar Calcs'!$E$2:$E1382,AX$23,'Calendar Calcs'!$D$2:$D1382,"&lt;="&amp;WEEKDAY($V415)))))</f>
        <v/>
      </c>
      <c r="AY415" s="69" t="str">
        <f>IF($W415="","",VLOOKUP($W415,'Calendar Calcs'!$B$2:$E1382,4,FALSE))</f>
        <v/>
      </c>
      <c r="AZ415" s="69" t="str">
        <f>IF($AY415="","",IF($AY415&gt;AZ$23,0,IF($AY415&lt;AZ$23,COUNTIFS('Calendar Calcs'!$E$2:$E1382,AZ$23),COUNTIFS('Calendar Calcs'!$E$2:$E1382,AZ$23,'Calendar Calcs'!$D$2:$D1382,"&gt;="&amp;WEEKDAY($W415)))))</f>
        <v/>
      </c>
      <c r="BA415" s="69" t="str">
        <f>IF($AY415="","",IF($AY415&gt;BA$23,0,IF($AY415&lt;BA$23,COUNTIFS('Calendar Calcs'!$E$2:$E1382,BA$23),COUNTIFS('Calendar Calcs'!$E$2:$E1382,BA$23,'Calendar Calcs'!$D$2:$D1382,"&gt;="&amp;WEEKDAY($W415)))))</f>
        <v/>
      </c>
      <c r="BB415" s="69" t="str">
        <f>IF($AY415="","",IF($AY415&gt;BB$23,0,IF($AY415&lt;BB$23,COUNTIFS('Calendar Calcs'!$E$2:$E1382,BB$23),COUNTIFS('Calendar Calcs'!$E$2:$E1382,BB$23,'Calendar Calcs'!$D$2:$D1382,"&gt;="&amp;WEEKDAY($W415)))))</f>
        <v/>
      </c>
      <c r="BC415" s="69" t="str">
        <f>IF($AY415="","",IF($AY415&gt;BC$23,0,IF($AY415&lt;BC$23,COUNTIFS('Calendar Calcs'!$E$2:$E1382,BC$23),COUNTIFS('Calendar Calcs'!$E$2:$E1382,BC$23,'Calendar Calcs'!$D$2:$D1382,"&gt;="&amp;WEEKDAY($W415)))))</f>
        <v/>
      </c>
      <c r="BD415" s="69" t="str">
        <f>IF($AY415="","",IF($AY415&gt;BD$23,0,IF($AY415&lt;BD$23,COUNTIFS('Calendar Calcs'!$E$2:$E1382,BD$23),COUNTIFS('Calendar Calcs'!$E$2:$E1382,BD$23,'Calendar Calcs'!$D$2:$D1382,"&gt;="&amp;WEEKDAY($W415)))))</f>
        <v/>
      </c>
      <c r="BE415" s="69" t="str">
        <f>IF($AY415="","",IF($AY415&gt;BE$23,0,IF($AY415&lt;BE$23,COUNTIFS('Calendar Calcs'!$E$2:$E1382,BE$23),COUNTIFS('Calendar Calcs'!$E$2:$E1382,BE$23,'Calendar Calcs'!$D$2:$D1382,"&gt;="&amp;WEEKDAY($W415)))))</f>
        <v/>
      </c>
      <c r="BF415" s="69" t="str">
        <f>IF($AY415="","",IF($AY415&gt;BF$23,0,IF($AY415&lt;BF$23,COUNTIFS('Calendar Calcs'!$E$2:$E1382,BF$23),COUNTIFS('Calendar Calcs'!$E$2:$E1382,BF$23,'Calendar Calcs'!$D$2:$D1382,"&gt;="&amp;WEEKDAY($W415)))))</f>
        <v/>
      </c>
      <c r="BG415" s="69" t="str">
        <f>IF($AY415="","",IF($AY415&gt;BG$23,0,IF($AY415&lt;BG$23,COUNTIFS('Calendar Calcs'!$E$2:$E1382,BG$23),COUNTIFS('Calendar Calcs'!$E$2:$E1382,BG$23,'Calendar Calcs'!$D$2:$D1382,"&gt;="&amp;WEEKDAY($W415)))))</f>
        <v/>
      </c>
      <c r="BH415" s="69">
        <f t="shared" si="134"/>
        <v>6</v>
      </c>
      <c r="BI415" s="69">
        <f>IF(Cover!$E$43="","",VLOOKUP(Cover!$E$43,'Calendar Calcs'!$B$2:$E1382,4,FALSE))</f>
        <v>1</v>
      </c>
      <c r="BJ415" s="69">
        <f>IF($BI415="","", IF($BI415&lt;BJ$23,0,IF($BI415&gt;=BJ$23,COUNTIFS('Calendar Calcs'!$E$2:$E1382,BJ$23),COUNTIFS('Calendar Calcs'!$E$2:$E1382,BJ$23,'Calendar Calcs'!$D$2:$D1382,"&lt;="&amp;WEEKDAY($V415)))))</f>
        <v>1</v>
      </c>
      <c r="BK415" s="69">
        <f t="shared" si="131"/>
        <v>6</v>
      </c>
      <c r="BN415" s="69" t="str">
        <f>IF(T415&gt;0,"FTE",IF(Cover!$E$47="Weekly",IF(S415&gt;29.75,"FTE","PTE"),IF(S415&gt;59.75,"FTE","PTE")))</f>
        <v>PTE</v>
      </c>
      <c r="BO415" s="69">
        <f>IF(BN415="FTE",30,IF(Cover!$E$47="Weekly",'STEP 2 EE Data'!S415,'STEP 2 EE Data'!S415/2))</f>
        <v>0</v>
      </c>
      <c r="BP415" s="209">
        <f t="shared" si="135"/>
        <v>0</v>
      </c>
      <c r="BQ415" s="209">
        <f t="shared" si="136"/>
        <v>0</v>
      </c>
      <c r="BR415" s="209">
        <f t="shared" si="137"/>
        <v>0</v>
      </c>
      <c r="BS415" s="209">
        <f t="shared" si="138"/>
        <v>0</v>
      </c>
      <c r="BT415" s="209">
        <f t="shared" si="139"/>
        <v>0</v>
      </c>
      <c r="BU415" s="209">
        <f t="shared" si="140"/>
        <v>0</v>
      </c>
      <c r="BV415" s="209">
        <f t="shared" si="141"/>
        <v>0</v>
      </c>
      <c r="BW415" s="209">
        <f t="shared" si="142"/>
        <v>0</v>
      </c>
      <c r="BX415" s="209">
        <f t="shared" si="143"/>
        <v>0</v>
      </c>
      <c r="CC415" s="210" t="str">
        <f>IF(B415="","",IF(C415="",IF(Cover!$E$47="Weekly",'STEP 3 EE Comp'!BI420*8,'STEP 3 EE Comp'!BI420*4),IF(Cover!$E$47="Weekly",'STEP 3 EE Comp'!BI420,'STEP 3 EE Comp'!BI420)))</f>
        <v/>
      </c>
      <c r="CD415" s="82" t="str">
        <f t="shared" si="144"/>
        <v/>
      </c>
      <c r="CE415" s="417">
        <f t="shared" si="145"/>
        <v>1</v>
      </c>
      <c r="CF415" s="82" t="str">
        <f t="shared" si="146"/>
        <v>Good</v>
      </c>
      <c r="CG415" s="82">
        <f t="shared" si="147"/>
        <v>0</v>
      </c>
      <c r="CH415" s="234">
        <f t="shared" si="148"/>
        <v>0</v>
      </c>
    </row>
    <row r="416" spans="1:86" s="69" customFormat="1" x14ac:dyDescent="0.3">
      <c r="A416" s="555"/>
      <c r="B416" s="52"/>
      <c r="C416" s="52"/>
      <c r="D416" s="52"/>
      <c r="E416" s="52"/>
      <c r="F416" s="507"/>
      <c r="G416" s="210">
        <f t="shared" si="128"/>
        <v>0</v>
      </c>
      <c r="H416" s="82">
        <f t="shared" si="130"/>
        <v>0</v>
      </c>
      <c r="I416" s="211"/>
      <c r="J416" s="441" t="s">
        <v>21</v>
      </c>
      <c r="K416" s="441" t="s">
        <v>21</v>
      </c>
      <c r="L416" s="441" t="s">
        <v>21</v>
      </c>
      <c r="M416" s="441" t="s">
        <v>21</v>
      </c>
      <c r="N416" s="568" t="s">
        <v>21</v>
      </c>
      <c r="O416" s="211"/>
      <c r="P416" s="212" t="str">
        <f>IF(B416="","",
IF(AND(V416="",W416="",B416&lt;&gt;""),"Employed",
IF(AND(V416&lt;&gt;"",W416="",B416&lt;&gt;""),"Terminated",
IF(AND(V416&lt;&gt;"",W416&lt;&gt;"",B416&lt;&gt;""),IF(W416&lt;Cover!$E$43,"Employed","Furloughed"),
IF(AND(V416="",W416&lt;&gt;"",B416&lt;&gt;""),IF(W416&lt;Cover!$E$43,"Employed","Rehired"))))))</f>
        <v/>
      </c>
      <c r="Q416" s="211"/>
      <c r="R416" s="536"/>
      <c r="S416" s="563"/>
      <c r="T416" s="536"/>
      <c r="U416" s="82">
        <f>IF(Cover!$E$47="Weekly",IF(T416&gt;0,T416,R416*S416),IF(T416&gt;0,T416,R416*S416)/2)</f>
        <v>0</v>
      </c>
      <c r="V416" s="564"/>
      <c r="W416" s="564"/>
      <c r="Y416" s="213" t="str">
        <f>IF($B416="","",IF('Actual Allocation Calc'!$AH$78="A",
IF($P416="Employed",$U416/7*BJ416,
IF(AND($P416="Terminated"),($U416/7*AP416),
IF(AND($P416="Furloughed"),($U416/7*AP416)+($U416/7*AZ416),
IF(AND($P416="Rehired"),($U416/7*AZ416),
IF(AND($P416="Terminated",AP416&gt;0),$U416,
IF($P416="Furloughed",IF(AP416&gt;0,$U416)+IF(AZ416&gt;0,$U416),
IF($P416="Rehired",IF(AZ416&gt;0,$U416)))))))),IF('Actual Allocation Calc'!$AH$78="C",'Actual Allocation Calc'!L416,'Actual Allocation Calc'!U416+IF($P416="Employed",$U416/7*BJ416,
IF(AND($P416="Terminated"),($U416/7*AP416),
IF(AND($P416="Furloughed"),($U416/7*AP416)+($U416/7*AZ416),
IF(AND($P416="Rehired"),($U416/7*AZ416),
IF(AND($P416="Terminated",AP416&gt;0),$U416,
IF($P416="Furloughed",IF(AP416&gt;0,$U416)+IF(AZ416&gt;0,$U416),
IF($P416="Rehired",IF(AZ416&gt;0,$U416))))))))*'Actual Allocation Calc'!$AH$99)))</f>
        <v/>
      </c>
      <c r="Z416" s="210" t="str">
        <f>IF($B416="","",IF('Actual Allocation Calc'!$AI$78="A",
IF($P416="Employed",$U416,
IF(AND($P416="Terminated"),($U416/7*AQ416),
IF(AND($P416="Furloughed"),($U416/7*AQ416)+($U416/7*BA416),
IF(AND($P416="Rehired"),($U416/7*BA416),
IF(AND($P416="Terminated",AQ416&gt;0),$U416,
IF($P416="Furloughed",IF(AQ416&gt;0,$U416)+IF(BA416&gt;0,$U416),
IF($P416="Rehired",IF(BA416&gt;0,$U416)))))))),IF('Actual Allocation Calc'!$AI$78="C",'Actual Allocation Calc'!M416,'Actual Allocation Calc'!V416+IF($P416="Employed",$U416,
IF(AND($P416="Terminated"),($U416/7*AQ416),
IF(AND($P416="Furloughed"),($U416/7*AQ416)+($U416/7*BA416),
IF(AND($P416="Rehired"),($U416/7*BA416),
IF(AND($P416="Terminated",AQ416&gt;0),$U416,
IF($P416="Furloughed",IF(AQ416&gt;0,$U416)+IF(BA416&gt;0,$U416),
IF($P416="Rehired",IF(BA416&gt;0,$U416))))))))*'Actual Allocation Calc'!$AI$99)))</f>
        <v/>
      </c>
      <c r="AA416" s="210" t="str">
        <f>IF($B416="","",IF('Actual Allocation Calc'!$AJ$78="A",
IF($P416="Employed",$U416,
IF(AND($P416="Terminated"),($U416/7*AR416),
IF(AND($P416="Furloughed"),($U416/7*AR416)+($U416/7*BB416),
IF(AND($P416="Rehired"),($U416/7*BB416),
IF(AND($P416="Terminated",AR416&gt;0),$U416,
IF($P416="Furloughed",IF(AR416&gt;0,$U416)+IF(BB416&gt;0,$U416),
IF($P416="Rehired",IF(BB416&gt;0,$U416)))))))),IF('Actual Allocation Calc'!$AJ$78="C",'Actual Allocation Calc'!N416,'Actual Allocation Calc'!W416+IF($P416="Employed",$U416,
IF(AND($P416="Terminated"),($U416/7*AR416),
IF(AND($P416="Furloughed"),($U416/7*AR416)+($U416/7*BB416),
IF(AND($P416="Rehired"),($U416/7*BB416),
IF(AND($P416="Terminated",AR416&gt;0),$U416,
IF($P416="Furloughed",IF(AR416&gt;0,$U416)+IF(BB416&gt;0,$U416),
IF($P416="Rehired",IF(BB416&gt;0,$U416))))))))*'Actual Allocation Calc'!$AJ$99)))</f>
        <v/>
      </c>
      <c r="AB416" s="210" t="str">
        <f>IF($B416="","",IF('Actual Allocation Calc'!$AK$78="A",
IF($P416="Employed",$U416,
IF(AND($P416="Terminated"),($U416/7*AS416),
IF(AND($P416="Furloughed"),($U416/7*AS416)+($U416/7*BC416),
IF(AND($P416="Rehired"),($U416/7*BC416),
IF(AND($P416="Terminated",AS416&gt;0),$U416,
IF($P416="Furloughed",IF(AS416&gt;0,$U416)+IF(BC416&gt;0,$U416),
IF($P416="Rehired",IF(BC416&gt;0,$U416)))))))),IF('Actual Allocation Calc'!$AK$78="C",'Actual Allocation Calc'!O416,'Actual Allocation Calc'!X416+IF($P416="Employed",$U416,
IF(AND($P416="Terminated"),($U416/7*AS416),
IF(AND($P416="Furloughed"),($U416/7*AS416)+($U416/7*BC416),
IF(AND($P416="Rehired"),($U416/7*BC416),
IF(AND($P416="Terminated",AS416&gt;0),$U416,
IF($P416="Furloughed",IF(AS416&gt;0,$U416)+IF(BC416&gt;0,$U416),
IF($P416="Rehired",IF(BC416&gt;0,$U416))))))))*'Actual Allocation Calc'!$AK$99)))</f>
        <v/>
      </c>
      <c r="AC416" s="210" t="str">
        <f>IF($B416="","",IF('Actual Allocation Calc'!$AL$78="A",
IF($P416="Employed",$U416,
IF(AND($P416="Terminated"),($U416/7*AT416),
IF(AND($P416="Furloughed"),($U416/7*AT416)+($U416/7*BD416),
IF(AND($P416="Rehired"),($U416/7*BD416),
IF(AND($P416="Terminated",AT416&gt;0),$U416,
IF($P416="Furloughed",IF(AT416&gt;0,$U416)+IF(BD416&gt;0,$U416),
IF($P416="Rehired",IF(BD416&gt;0,$U416)))))))),IF('Actual Allocation Calc'!$AL$78="C",'Actual Allocation Calc'!P416,'Actual Allocation Calc'!Y416+IF($P416="Employed",$U416,
IF(AND($P416="Terminated"),($U416/7*AT416),
IF(AND($P416="Furloughed"),($U416/7*AT416)+($U416/7*BD416),
IF(AND($P416="Rehired"),($U416/7*BD416),
IF(AND($P416="Terminated",AT416&gt;0),$U416,
IF($P416="Furloughed",IF(AT416&gt;0,$U416)+IF(BD416&gt;0,$U416),
IF($P416="Rehired",IF(BD416&gt;0,$U416))))))))*'Actual Allocation Calc'!$AL$99)))</f>
        <v/>
      </c>
      <c r="AD416" s="210" t="str">
        <f>IF($B416="","",IF('Actual Allocation Calc'!$AM$78="A",
IF($P416="Employed",$U416,
IF(AND($P416="Terminated"),($U416/7*AU416),
IF(AND($P416="Furloughed"),($U416/7*AU416)+($U416/7*BE416),
IF(AND($P416="Rehired"),($U416/7*BE416),
IF(AND($P416="Terminated",AU416&gt;0),$U416,
IF($P416="Furloughed",IF(AU416&gt;0,$U416)+IF(BE416&gt;0,$U416),
IF($P416="Rehired",IF(BE416&gt;0,$U416)))))))),IF('Actual Allocation Calc'!$AM$78="C",'Actual Allocation Calc'!Q416,'Actual Allocation Calc'!Z416+IF($P416="Employed",$U416,
IF(AND($P416="Terminated"),($U416/7*AU416),
IF(AND($P416="Furloughed"),($U416/7*AU416)+($U416/7*BE416),
IF(AND($P416="Rehired"),($U416/7*BE416),
IF(AND($P416="Terminated",AU416&gt;0),$U416,
IF($P416="Furloughed",IF(AU416&gt;0,$U416)+IF(BE416&gt;0,$U416),
IF($P416="Rehired",IF(BE416&gt;0,$U416))))))))*'Actual Allocation Calc'!$AM$99)))</f>
        <v/>
      </c>
      <c r="AE416" s="210" t="str">
        <f>IF($B416="","",IF('Actual Allocation Calc'!$AN$78="A",
IF($P416="Employed",$U416,
IF(AND($P416="Terminated"),($U416/7*AV416),
IF(AND($P416="Furloughed"),($U416/7*AV416)+($U416/7*BF416),
IF(AND($P416="Rehired"),($U416/7*BF416),
IF(AND($P416="Terminated",AV416&gt;0),$U416,
IF($P416="Furloughed",IF(AV416&gt;0,$U416)+IF(BF416&gt;0,$U416),
IF($P416="Rehired",IF(BF416&gt;0,$U416)))))))),IF('Actual Allocation Calc'!$AN$78="C",'Actual Allocation Calc'!R416,'Actual Allocation Calc'!AA416+IF($P416="Employed",$U416,
IF(AND($P416="Terminated"),($U416/7*AV416),
IF(AND($P416="Furloughed"),($U416/7*AV416)+($U416/7*BF416),
IF(AND($P416="Rehired"),($U416/7*BF416),
IF(AND($P416="Terminated",AV416&gt;0),$U416,
IF($P416="Furloughed",IF(AV416&gt;0,$U416)+IF(BF416&gt;0,$U416),
IF($P416="Rehired",IF(BF416&gt;0,$U416))))))))*'Actual Allocation Calc'!$AN$99)))</f>
        <v/>
      </c>
      <c r="AF416" s="210" t="str">
        <f>IF($B416="","",IF('Actual Allocation Calc'!$AO$78="A",
IF($P416="Employed",$U416,
IF(AND($P416="Terminated"),($U416/7*AW416),
IF(AND($P416="Furloughed"),($U416/7*AW416)+($U416/7*BG416),
IF(AND($P416="Rehired"),($U416/7*BG416),
IF(AND($P416="Terminated",AW416&gt;0),$U416,
IF($P416="Furloughed",IF(AW416&gt;0,$U416)+IF(BG416&gt;0,$U416),
IF($P416="Rehired",IF(BG416&gt;0,$U416)))))))),IF('Actual Allocation Calc'!$AO$78="C",'Actual Allocation Calc'!S416,'Actual Allocation Calc'!AB416+IF($P416="Employed",$U416,
IF(AND($P416="Terminated"),($U416/7*AW416),
IF(AND($P416="Furloughed"),($U416/7*AW416)+($U416/7*BG416),
IF(AND($P416="Rehired"),($U416/7*BG416),
IF(AND($P416="Terminated",AW416&gt;0),$U416,
IF($P416="Furloughed",IF(AW416&gt;0,$U416)+IF(BG416&gt;0,$U416),
IF($P416="Rehired",IF(BG416&gt;0,$U416))))))))*'Actual Allocation Calc'!$AO$99)))</f>
        <v/>
      </c>
      <c r="AG416" s="210" t="str">
        <f>IF($B416="","",IF('Actual Allocation Calc'!$AP$78="A",
IF($P416="Employed",$U416/7*BK416,
IF(AND($P416="Terminated"),($U416/7*AX416),
IF(AND($P416="Furloughed"),($U416/7*AX416)+($U416/7*BH416),
IF(AND($P416="Rehired"),($U416/7*BH416),
IF(AND($P416="Terminated",AX416&gt;0),$U416,
IF($P416="Furloughed",IF(AX416&gt;0,$U416)+IF(BH416&gt;0,$U416),
IF($P416="Rehired",IF(BH416&gt;0,$U416)))))))),IF('Actual Allocation Calc'!$AP$78="C",'Actual Allocation Calc'!T416,'Actual Allocation Calc'!AC416+IF($P416="Employed",$U416/7*BK416,
IF(AND($P416="Terminated"),($U416/7*AX416),
IF(AND($P416="Furloughed"),($U416/7*AX416)+($U416/7*BH416),
IF(AND($P416="Rehired"),($U416/7*BH416),
IF(AND($P416="Terminated",AX416&gt;0),$U416,
IF($P416="Furloughed",IF(AX416&gt;0,$U416)+IF(BH416&gt;0,$U416),
IF($P416="Rehired",IF(BH416&gt;0,$U416))))))))*'Actual Allocation Calc'!$AP$99)))</f>
        <v/>
      </c>
      <c r="AH416" s="536"/>
      <c r="AI416" s="82">
        <f t="shared" si="129"/>
        <v>0</v>
      </c>
      <c r="AJ416" s="210">
        <f t="shared" si="132"/>
        <v>0</v>
      </c>
      <c r="AK416" s="397" t="str">
        <f t="shared" si="133"/>
        <v/>
      </c>
      <c r="AM416" s="122"/>
      <c r="AO416" s="214" t="str">
        <f>IFERROR(IF($V416="","",VLOOKUP(V416,'Calendar Calcs'!$B$2:$E1383,4,FALSE)),0)</f>
        <v/>
      </c>
      <c r="AP416" s="69" t="str">
        <f>IF($AO416="","", IF($AO416&lt;AP$23,0,IF($AO416&gt;AP$23,COUNTIFS('Calendar Calcs'!$E$2:$E1383,AP$23),COUNTIFS('Calendar Calcs'!$E$2:$E1383,AP$23,'Calendar Calcs'!$D$2:$D1383,"&lt;="&amp;WEEKDAY($V416)))))</f>
        <v/>
      </c>
      <c r="AQ416" s="69" t="str">
        <f>IF($AO416="","", IF($AO416&lt;AQ$23,0,IF($AO416&gt;AQ$23,COUNTIFS('Calendar Calcs'!$E$2:$E1383,AQ$23),COUNTIFS('Calendar Calcs'!$E$2:$E1383,AQ$23,'Calendar Calcs'!$D$2:$D1383,"&lt;="&amp;WEEKDAY($V416)))))</f>
        <v/>
      </c>
      <c r="AR416" s="69" t="str">
        <f>IF($AO416="","", IF($AO416&lt;AR$23,0,IF($AO416&gt;AR$23,COUNTIFS('Calendar Calcs'!$E$2:$E1383,AR$23),COUNTIFS('Calendar Calcs'!$E$2:$E1383,AR$23,'Calendar Calcs'!$D$2:$D1383,"&lt;="&amp;WEEKDAY($V416)))))</f>
        <v/>
      </c>
      <c r="AS416" s="69" t="str">
        <f>IF($AO416="","", IF($AO416&lt;AS$23,0,IF($AO416&gt;AS$23,COUNTIFS('Calendar Calcs'!$E$2:$E1383,AS$23),COUNTIFS('Calendar Calcs'!$E$2:$E1383,AS$23,'Calendar Calcs'!$D$2:$D1383,"&lt;="&amp;WEEKDAY($V416)))))</f>
        <v/>
      </c>
      <c r="AT416" s="69" t="str">
        <f>IF($AO416="","", IF($AO416&lt;AT$23,0,IF($AO416&gt;AT$23,COUNTIFS('Calendar Calcs'!$E$2:$E1383,AT$23),COUNTIFS('Calendar Calcs'!$E$2:$E1383,AT$23,'Calendar Calcs'!$D$2:$D1383,"&lt;="&amp;WEEKDAY($V416)))))</f>
        <v/>
      </c>
      <c r="AU416" s="69" t="str">
        <f>IF($AO416="","", IF($AO416&lt;AU$23,0,IF($AO416&gt;AU$23,COUNTIFS('Calendar Calcs'!$E$2:$E1383,AU$23),COUNTIFS('Calendar Calcs'!$E$2:$E1383,AU$23,'Calendar Calcs'!$D$2:$D1383,"&lt;="&amp;WEEKDAY($V416)))))</f>
        <v/>
      </c>
      <c r="AV416" s="69" t="str">
        <f>IF($AO416="","", IF($AO416&lt;AV$23,0,IF($AO416&gt;AV$23,COUNTIFS('Calendar Calcs'!$E$2:$E1383,AV$23),COUNTIFS('Calendar Calcs'!$E$2:$E1383,AV$23,'Calendar Calcs'!$D$2:$D1383,"&lt;="&amp;WEEKDAY($V416)))))</f>
        <v/>
      </c>
      <c r="AW416" s="69" t="str">
        <f>IF($AO416="","", IF($AO416&lt;AW$23,0,IF($AO416&gt;AW$23,COUNTIFS('Calendar Calcs'!$E$2:$E1383,AW$23),COUNTIFS('Calendar Calcs'!$E$2:$E1383,AW$23,'Calendar Calcs'!$D$2:$D1383,"&lt;="&amp;WEEKDAY($V416)))))</f>
        <v/>
      </c>
      <c r="AX416" s="69" t="str">
        <f>IF($AO416="","", IF($AO416&lt;AX$23,0,IF($AO416&gt;AX$23,COUNTIFS('Calendar Calcs'!$E$2:$E1383,AX$23),COUNTIFS('Calendar Calcs'!$E$2:$E1383,AX$23,'Calendar Calcs'!$D$2:$D1383,"&lt;="&amp;WEEKDAY($V416)))))</f>
        <v/>
      </c>
      <c r="AY416" s="69" t="str">
        <f>IF($W416="","",VLOOKUP($W416,'Calendar Calcs'!$B$2:$E1383,4,FALSE))</f>
        <v/>
      </c>
      <c r="AZ416" s="69" t="str">
        <f>IF($AY416="","",IF($AY416&gt;AZ$23,0,IF($AY416&lt;AZ$23,COUNTIFS('Calendar Calcs'!$E$2:$E1383,AZ$23),COUNTIFS('Calendar Calcs'!$E$2:$E1383,AZ$23,'Calendar Calcs'!$D$2:$D1383,"&gt;="&amp;WEEKDAY($W416)))))</f>
        <v/>
      </c>
      <c r="BA416" s="69" t="str">
        <f>IF($AY416="","",IF($AY416&gt;BA$23,0,IF($AY416&lt;BA$23,COUNTIFS('Calendar Calcs'!$E$2:$E1383,BA$23),COUNTIFS('Calendar Calcs'!$E$2:$E1383,BA$23,'Calendar Calcs'!$D$2:$D1383,"&gt;="&amp;WEEKDAY($W416)))))</f>
        <v/>
      </c>
      <c r="BB416" s="69" t="str">
        <f>IF($AY416="","",IF($AY416&gt;BB$23,0,IF($AY416&lt;BB$23,COUNTIFS('Calendar Calcs'!$E$2:$E1383,BB$23),COUNTIFS('Calendar Calcs'!$E$2:$E1383,BB$23,'Calendar Calcs'!$D$2:$D1383,"&gt;="&amp;WEEKDAY($W416)))))</f>
        <v/>
      </c>
      <c r="BC416" s="69" t="str">
        <f>IF($AY416="","",IF($AY416&gt;BC$23,0,IF($AY416&lt;BC$23,COUNTIFS('Calendar Calcs'!$E$2:$E1383,BC$23),COUNTIFS('Calendar Calcs'!$E$2:$E1383,BC$23,'Calendar Calcs'!$D$2:$D1383,"&gt;="&amp;WEEKDAY($W416)))))</f>
        <v/>
      </c>
      <c r="BD416" s="69" t="str">
        <f>IF($AY416="","",IF($AY416&gt;BD$23,0,IF($AY416&lt;BD$23,COUNTIFS('Calendar Calcs'!$E$2:$E1383,BD$23),COUNTIFS('Calendar Calcs'!$E$2:$E1383,BD$23,'Calendar Calcs'!$D$2:$D1383,"&gt;="&amp;WEEKDAY($W416)))))</f>
        <v/>
      </c>
      <c r="BE416" s="69" t="str">
        <f>IF($AY416="","",IF($AY416&gt;BE$23,0,IF($AY416&lt;BE$23,COUNTIFS('Calendar Calcs'!$E$2:$E1383,BE$23),COUNTIFS('Calendar Calcs'!$E$2:$E1383,BE$23,'Calendar Calcs'!$D$2:$D1383,"&gt;="&amp;WEEKDAY($W416)))))</f>
        <v/>
      </c>
      <c r="BF416" s="69" t="str">
        <f>IF($AY416="","",IF($AY416&gt;BF$23,0,IF($AY416&lt;BF$23,COUNTIFS('Calendar Calcs'!$E$2:$E1383,BF$23),COUNTIFS('Calendar Calcs'!$E$2:$E1383,BF$23,'Calendar Calcs'!$D$2:$D1383,"&gt;="&amp;WEEKDAY($W416)))))</f>
        <v/>
      </c>
      <c r="BG416" s="69" t="str">
        <f>IF($AY416="","",IF($AY416&gt;BG$23,0,IF($AY416&lt;BG$23,COUNTIFS('Calendar Calcs'!$E$2:$E1383,BG$23),COUNTIFS('Calendar Calcs'!$E$2:$E1383,BG$23,'Calendar Calcs'!$D$2:$D1383,"&gt;="&amp;WEEKDAY($W416)))))</f>
        <v/>
      </c>
      <c r="BH416" s="69">
        <f t="shared" si="134"/>
        <v>6</v>
      </c>
      <c r="BI416" s="69">
        <f>IF(Cover!$E$43="","",VLOOKUP(Cover!$E$43,'Calendar Calcs'!$B$2:$E1383,4,FALSE))</f>
        <v>1</v>
      </c>
      <c r="BJ416" s="69">
        <f>IF($BI416="","", IF($BI416&lt;BJ$23,0,IF($BI416&gt;=BJ$23,COUNTIFS('Calendar Calcs'!$E$2:$E1383,BJ$23),COUNTIFS('Calendar Calcs'!$E$2:$E1383,BJ$23,'Calendar Calcs'!$D$2:$D1383,"&lt;="&amp;WEEKDAY($V416)))))</f>
        <v>1</v>
      </c>
      <c r="BK416" s="69">
        <f t="shared" si="131"/>
        <v>6</v>
      </c>
      <c r="BN416" s="69" t="str">
        <f>IF(T416&gt;0,"FTE",IF(Cover!$E$47="Weekly",IF(S416&gt;29.75,"FTE","PTE"),IF(S416&gt;59.75,"FTE","PTE")))</f>
        <v>PTE</v>
      </c>
      <c r="BO416" s="69">
        <f>IF(BN416="FTE",30,IF(Cover!$E$47="Weekly",'STEP 2 EE Data'!S416,'STEP 2 EE Data'!S416/2))</f>
        <v>0</v>
      </c>
      <c r="BP416" s="209">
        <f t="shared" si="135"/>
        <v>0</v>
      </c>
      <c r="BQ416" s="209">
        <f t="shared" si="136"/>
        <v>0</v>
      </c>
      <c r="BR416" s="209">
        <f t="shared" si="137"/>
        <v>0</v>
      </c>
      <c r="BS416" s="209">
        <f t="shared" si="138"/>
        <v>0</v>
      </c>
      <c r="BT416" s="209">
        <f t="shared" si="139"/>
        <v>0</v>
      </c>
      <c r="BU416" s="209">
        <f t="shared" si="140"/>
        <v>0</v>
      </c>
      <c r="BV416" s="209">
        <f t="shared" si="141"/>
        <v>0</v>
      </c>
      <c r="BW416" s="209">
        <f t="shared" si="142"/>
        <v>0</v>
      </c>
      <c r="BX416" s="209">
        <f t="shared" si="143"/>
        <v>0</v>
      </c>
      <c r="CC416" s="210" t="str">
        <f>IF(B416="","",IF(C416="",IF(Cover!$E$47="Weekly",'STEP 3 EE Comp'!BI421*8,'STEP 3 EE Comp'!BI421*4),IF(Cover!$E$47="Weekly",'STEP 3 EE Comp'!BI421,'STEP 3 EE Comp'!BI421)))</f>
        <v/>
      </c>
      <c r="CD416" s="82" t="str">
        <f t="shared" si="144"/>
        <v/>
      </c>
      <c r="CE416" s="417">
        <f t="shared" si="145"/>
        <v>1</v>
      </c>
      <c r="CF416" s="82" t="str">
        <f t="shared" si="146"/>
        <v>Good</v>
      </c>
      <c r="CG416" s="82">
        <f t="shared" si="147"/>
        <v>0</v>
      </c>
      <c r="CH416" s="234">
        <f t="shared" si="148"/>
        <v>0</v>
      </c>
    </row>
    <row r="417" spans="1:86" s="69" customFormat="1" x14ac:dyDescent="0.3">
      <c r="A417" s="555"/>
      <c r="B417" s="52"/>
      <c r="C417" s="52"/>
      <c r="D417" s="52"/>
      <c r="E417" s="52"/>
      <c r="F417" s="507"/>
      <c r="G417" s="210">
        <f t="shared" si="128"/>
        <v>0</v>
      </c>
      <c r="H417" s="82">
        <f t="shared" si="130"/>
        <v>0</v>
      </c>
      <c r="I417" s="211"/>
      <c r="J417" s="441" t="s">
        <v>21</v>
      </c>
      <c r="K417" s="441" t="s">
        <v>21</v>
      </c>
      <c r="L417" s="441" t="s">
        <v>21</v>
      </c>
      <c r="M417" s="441" t="s">
        <v>21</v>
      </c>
      <c r="N417" s="568" t="s">
        <v>21</v>
      </c>
      <c r="O417" s="211"/>
      <c r="P417" s="212" t="str">
        <f>IF(B417="","",
IF(AND(V417="",W417="",B417&lt;&gt;""),"Employed",
IF(AND(V417&lt;&gt;"",W417="",B417&lt;&gt;""),"Terminated",
IF(AND(V417&lt;&gt;"",W417&lt;&gt;"",B417&lt;&gt;""),IF(W417&lt;Cover!$E$43,"Employed","Furloughed"),
IF(AND(V417="",W417&lt;&gt;"",B417&lt;&gt;""),IF(W417&lt;Cover!$E$43,"Employed","Rehired"))))))</f>
        <v/>
      </c>
      <c r="Q417" s="211"/>
      <c r="R417" s="536"/>
      <c r="S417" s="563"/>
      <c r="T417" s="536"/>
      <c r="U417" s="82">
        <f>IF(Cover!$E$47="Weekly",IF(T417&gt;0,T417,R417*S417),IF(T417&gt;0,T417,R417*S417)/2)</f>
        <v>0</v>
      </c>
      <c r="V417" s="564"/>
      <c r="W417" s="564"/>
      <c r="Y417" s="213" t="str">
        <f>IF($B417="","",IF('Actual Allocation Calc'!$AH$78="A",
IF($P417="Employed",$U417/7*BJ417,
IF(AND($P417="Terminated"),($U417/7*AP417),
IF(AND($P417="Furloughed"),($U417/7*AP417)+($U417/7*AZ417),
IF(AND($P417="Rehired"),($U417/7*AZ417),
IF(AND($P417="Terminated",AP417&gt;0),$U417,
IF($P417="Furloughed",IF(AP417&gt;0,$U417)+IF(AZ417&gt;0,$U417),
IF($P417="Rehired",IF(AZ417&gt;0,$U417)))))))),IF('Actual Allocation Calc'!$AH$78="C",'Actual Allocation Calc'!L417,'Actual Allocation Calc'!U417+IF($P417="Employed",$U417/7*BJ417,
IF(AND($P417="Terminated"),($U417/7*AP417),
IF(AND($P417="Furloughed"),($U417/7*AP417)+($U417/7*AZ417),
IF(AND($P417="Rehired"),($U417/7*AZ417),
IF(AND($P417="Terminated",AP417&gt;0),$U417,
IF($P417="Furloughed",IF(AP417&gt;0,$U417)+IF(AZ417&gt;0,$U417),
IF($P417="Rehired",IF(AZ417&gt;0,$U417))))))))*'Actual Allocation Calc'!$AH$99)))</f>
        <v/>
      </c>
      <c r="Z417" s="210" t="str">
        <f>IF($B417="","",IF('Actual Allocation Calc'!$AI$78="A",
IF($P417="Employed",$U417,
IF(AND($P417="Terminated"),($U417/7*AQ417),
IF(AND($P417="Furloughed"),($U417/7*AQ417)+($U417/7*BA417),
IF(AND($P417="Rehired"),($U417/7*BA417),
IF(AND($P417="Terminated",AQ417&gt;0),$U417,
IF($P417="Furloughed",IF(AQ417&gt;0,$U417)+IF(BA417&gt;0,$U417),
IF($P417="Rehired",IF(BA417&gt;0,$U417)))))))),IF('Actual Allocation Calc'!$AI$78="C",'Actual Allocation Calc'!M417,'Actual Allocation Calc'!V417+IF($P417="Employed",$U417,
IF(AND($P417="Terminated"),($U417/7*AQ417),
IF(AND($P417="Furloughed"),($U417/7*AQ417)+($U417/7*BA417),
IF(AND($P417="Rehired"),($U417/7*BA417),
IF(AND($P417="Terminated",AQ417&gt;0),$U417,
IF($P417="Furloughed",IF(AQ417&gt;0,$U417)+IF(BA417&gt;0,$U417),
IF($P417="Rehired",IF(BA417&gt;0,$U417))))))))*'Actual Allocation Calc'!$AI$99)))</f>
        <v/>
      </c>
      <c r="AA417" s="210" t="str">
        <f>IF($B417="","",IF('Actual Allocation Calc'!$AJ$78="A",
IF($P417="Employed",$U417,
IF(AND($P417="Terminated"),($U417/7*AR417),
IF(AND($P417="Furloughed"),($U417/7*AR417)+($U417/7*BB417),
IF(AND($P417="Rehired"),($U417/7*BB417),
IF(AND($P417="Terminated",AR417&gt;0),$U417,
IF($P417="Furloughed",IF(AR417&gt;0,$U417)+IF(BB417&gt;0,$U417),
IF($P417="Rehired",IF(BB417&gt;0,$U417)))))))),IF('Actual Allocation Calc'!$AJ$78="C",'Actual Allocation Calc'!N417,'Actual Allocation Calc'!W417+IF($P417="Employed",$U417,
IF(AND($P417="Terminated"),($U417/7*AR417),
IF(AND($P417="Furloughed"),($U417/7*AR417)+($U417/7*BB417),
IF(AND($P417="Rehired"),($U417/7*BB417),
IF(AND($P417="Terminated",AR417&gt;0),$U417,
IF($P417="Furloughed",IF(AR417&gt;0,$U417)+IF(BB417&gt;0,$U417),
IF($P417="Rehired",IF(BB417&gt;0,$U417))))))))*'Actual Allocation Calc'!$AJ$99)))</f>
        <v/>
      </c>
      <c r="AB417" s="210" t="str">
        <f>IF($B417="","",IF('Actual Allocation Calc'!$AK$78="A",
IF($P417="Employed",$U417,
IF(AND($P417="Terminated"),($U417/7*AS417),
IF(AND($P417="Furloughed"),($U417/7*AS417)+($U417/7*BC417),
IF(AND($P417="Rehired"),($U417/7*BC417),
IF(AND($P417="Terminated",AS417&gt;0),$U417,
IF($P417="Furloughed",IF(AS417&gt;0,$U417)+IF(BC417&gt;0,$U417),
IF($P417="Rehired",IF(BC417&gt;0,$U417)))))))),IF('Actual Allocation Calc'!$AK$78="C",'Actual Allocation Calc'!O417,'Actual Allocation Calc'!X417+IF($P417="Employed",$U417,
IF(AND($P417="Terminated"),($U417/7*AS417),
IF(AND($P417="Furloughed"),($U417/7*AS417)+($U417/7*BC417),
IF(AND($P417="Rehired"),($U417/7*BC417),
IF(AND($P417="Terminated",AS417&gt;0),$U417,
IF($P417="Furloughed",IF(AS417&gt;0,$U417)+IF(BC417&gt;0,$U417),
IF($P417="Rehired",IF(BC417&gt;0,$U417))))))))*'Actual Allocation Calc'!$AK$99)))</f>
        <v/>
      </c>
      <c r="AC417" s="210" t="str">
        <f>IF($B417="","",IF('Actual Allocation Calc'!$AL$78="A",
IF($P417="Employed",$U417,
IF(AND($P417="Terminated"),($U417/7*AT417),
IF(AND($P417="Furloughed"),($U417/7*AT417)+($U417/7*BD417),
IF(AND($P417="Rehired"),($U417/7*BD417),
IF(AND($P417="Terminated",AT417&gt;0),$U417,
IF($P417="Furloughed",IF(AT417&gt;0,$U417)+IF(BD417&gt;0,$U417),
IF($P417="Rehired",IF(BD417&gt;0,$U417)))))))),IF('Actual Allocation Calc'!$AL$78="C",'Actual Allocation Calc'!P417,'Actual Allocation Calc'!Y417+IF($P417="Employed",$U417,
IF(AND($P417="Terminated"),($U417/7*AT417),
IF(AND($P417="Furloughed"),($U417/7*AT417)+($U417/7*BD417),
IF(AND($P417="Rehired"),($U417/7*BD417),
IF(AND($P417="Terminated",AT417&gt;0),$U417,
IF($P417="Furloughed",IF(AT417&gt;0,$U417)+IF(BD417&gt;0,$U417),
IF($P417="Rehired",IF(BD417&gt;0,$U417))))))))*'Actual Allocation Calc'!$AL$99)))</f>
        <v/>
      </c>
      <c r="AD417" s="210" t="str">
        <f>IF($B417="","",IF('Actual Allocation Calc'!$AM$78="A",
IF($P417="Employed",$U417,
IF(AND($P417="Terminated"),($U417/7*AU417),
IF(AND($P417="Furloughed"),($U417/7*AU417)+($U417/7*BE417),
IF(AND($P417="Rehired"),($U417/7*BE417),
IF(AND($P417="Terminated",AU417&gt;0),$U417,
IF($P417="Furloughed",IF(AU417&gt;0,$U417)+IF(BE417&gt;0,$U417),
IF($P417="Rehired",IF(BE417&gt;0,$U417)))))))),IF('Actual Allocation Calc'!$AM$78="C",'Actual Allocation Calc'!Q417,'Actual Allocation Calc'!Z417+IF($P417="Employed",$U417,
IF(AND($P417="Terminated"),($U417/7*AU417),
IF(AND($P417="Furloughed"),($U417/7*AU417)+($U417/7*BE417),
IF(AND($P417="Rehired"),($U417/7*BE417),
IF(AND($P417="Terminated",AU417&gt;0),$U417,
IF($P417="Furloughed",IF(AU417&gt;0,$U417)+IF(BE417&gt;0,$U417),
IF($P417="Rehired",IF(BE417&gt;0,$U417))))))))*'Actual Allocation Calc'!$AM$99)))</f>
        <v/>
      </c>
      <c r="AE417" s="210" t="str">
        <f>IF($B417="","",IF('Actual Allocation Calc'!$AN$78="A",
IF($P417="Employed",$U417,
IF(AND($P417="Terminated"),($U417/7*AV417),
IF(AND($P417="Furloughed"),($U417/7*AV417)+($U417/7*BF417),
IF(AND($P417="Rehired"),($U417/7*BF417),
IF(AND($P417="Terminated",AV417&gt;0),$U417,
IF($P417="Furloughed",IF(AV417&gt;0,$U417)+IF(BF417&gt;0,$U417),
IF($P417="Rehired",IF(BF417&gt;0,$U417)))))))),IF('Actual Allocation Calc'!$AN$78="C",'Actual Allocation Calc'!R417,'Actual Allocation Calc'!AA417+IF($P417="Employed",$U417,
IF(AND($P417="Terminated"),($U417/7*AV417),
IF(AND($P417="Furloughed"),($U417/7*AV417)+($U417/7*BF417),
IF(AND($P417="Rehired"),($U417/7*BF417),
IF(AND($P417="Terminated",AV417&gt;0),$U417,
IF($P417="Furloughed",IF(AV417&gt;0,$U417)+IF(BF417&gt;0,$U417),
IF($P417="Rehired",IF(BF417&gt;0,$U417))))))))*'Actual Allocation Calc'!$AN$99)))</f>
        <v/>
      </c>
      <c r="AF417" s="210" t="str">
        <f>IF($B417="","",IF('Actual Allocation Calc'!$AO$78="A",
IF($P417="Employed",$U417,
IF(AND($P417="Terminated"),($U417/7*AW417),
IF(AND($P417="Furloughed"),($U417/7*AW417)+($U417/7*BG417),
IF(AND($P417="Rehired"),($U417/7*BG417),
IF(AND($P417="Terminated",AW417&gt;0),$U417,
IF($P417="Furloughed",IF(AW417&gt;0,$U417)+IF(BG417&gt;0,$U417),
IF($P417="Rehired",IF(BG417&gt;0,$U417)))))))),IF('Actual Allocation Calc'!$AO$78="C",'Actual Allocation Calc'!S417,'Actual Allocation Calc'!AB417+IF($P417="Employed",$U417,
IF(AND($P417="Terminated"),($U417/7*AW417),
IF(AND($P417="Furloughed"),($U417/7*AW417)+($U417/7*BG417),
IF(AND($P417="Rehired"),($U417/7*BG417),
IF(AND($P417="Terminated",AW417&gt;0),$U417,
IF($P417="Furloughed",IF(AW417&gt;0,$U417)+IF(BG417&gt;0,$U417),
IF($P417="Rehired",IF(BG417&gt;0,$U417))))))))*'Actual Allocation Calc'!$AO$99)))</f>
        <v/>
      </c>
      <c r="AG417" s="210" t="str">
        <f>IF($B417="","",IF('Actual Allocation Calc'!$AP$78="A",
IF($P417="Employed",$U417/7*BK417,
IF(AND($P417="Terminated"),($U417/7*AX417),
IF(AND($P417="Furloughed"),($U417/7*AX417)+($U417/7*BH417),
IF(AND($P417="Rehired"),($U417/7*BH417),
IF(AND($P417="Terminated",AX417&gt;0),$U417,
IF($P417="Furloughed",IF(AX417&gt;0,$U417)+IF(BH417&gt;0,$U417),
IF($P417="Rehired",IF(BH417&gt;0,$U417)))))))),IF('Actual Allocation Calc'!$AP$78="C",'Actual Allocation Calc'!T417,'Actual Allocation Calc'!AC417+IF($P417="Employed",$U417/7*BK417,
IF(AND($P417="Terminated"),($U417/7*AX417),
IF(AND($P417="Furloughed"),($U417/7*AX417)+($U417/7*BH417),
IF(AND($P417="Rehired"),($U417/7*BH417),
IF(AND($P417="Terminated",AX417&gt;0),$U417,
IF($P417="Furloughed",IF(AX417&gt;0,$U417)+IF(BH417&gt;0,$U417),
IF($P417="Rehired",IF(BH417&gt;0,$U417))))))))*'Actual Allocation Calc'!$AP$99)))</f>
        <v/>
      </c>
      <c r="AH417" s="536"/>
      <c r="AI417" s="82">
        <f t="shared" si="129"/>
        <v>0</v>
      </c>
      <c r="AJ417" s="210">
        <f t="shared" si="132"/>
        <v>0</v>
      </c>
      <c r="AK417" s="397" t="str">
        <f t="shared" si="133"/>
        <v/>
      </c>
      <c r="AM417" s="122"/>
      <c r="AO417" s="214" t="str">
        <f>IFERROR(IF($V417="","",VLOOKUP(V417,'Calendar Calcs'!$B$2:$E1384,4,FALSE)),0)</f>
        <v/>
      </c>
      <c r="AP417" s="69" t="str">
        <f>IF($AO417="","", IF($AO417&lt;AP$23,0,IF($AO417&gt;AP$23,COUNTIFS('Calendar Calcs'!$E$2:$E1384,AP$23),COUNTIFS('Calendar Calcs'!$E$2:$E1384,AP$23,'Calendar Calcs'!$D$2:$D1384,"&lt;="&amp;WEEKDAY($V417)))))</f>
        <v/>
      </c>
      <c r="AQ417" s="69" t="str">
        <f>IF($AO417="","", IF($AO417&lt;AQ$23,0,IF($AO417&gt;AQ$23,COUNTIFS('Calendar Calcs'!$E$2:$E1384,AQ$23),COUNTIFS('Calendar Calcs'!$E$2:$E1384,AQ$23,'Calendar Calcs'!$D$2:$D1384,"&lt;="&amp;WEEKDAY($V417)))))</f>
        <v/>
      </c>
      <c r="AR417" s="69" t="str">
        <f>IF($AO417="","", IF($AO417&lt;AR$23,0,IF($AO417&gt;AR$23,COUNTIFS('Calendar Calcs'!$E$2:$E1384,AR$23),COUNTIFS('Calendar Calcs'!$E$2:$E1384,AR$23,'Calendar Calcs'!$D$2:$D1384,"&lt;="&amp;WEEKDAY($V417)))))</f>
        <v/>
      </c>
      <c r="AS417" s="69" t="str">
        <f>IF($AO417="","", IF($AO417&lt;AS$23,0,IF($AO417&gt;AS$23,COUNTIFS('Calendar Calcs'!$E$2:$E1384,AS$23),COUNTIFS('Calendar Calcs'!$E$2:$E1384,AS$23,'Calendar Calcs'!$D$2:$D1384,"&lt;="&amp;WEEKDAY($V417)))))</f>
        <v/>
      </c>
      <c r="AT417" s="69" t="str">
        <f>IF($AO417="","", IF($AO417&lt;AT$23,0,IF($AO417&gt;AT$23,COUNTIFS('Calendar Calcs'!$E$2:$E1384,AT$23),COUNTIFS('Calendar Calcs'!$E$2:$E1384,AT$23,'Calendar Calcs'!$D$2:$D1384,"&lt;="&amp;WEEKDAY($V417)))))</f>
        <v/>
      </c>
      <c r="AU417" s="69" t="str">
        <f>IF($AO417="","", IF($AO417&lt;AU$23,0,IF($AO417&gt;AU$23,COUNTIFS('Calendar Calcs'!$E$2:$E1384,AU$23),COUNTIFS('Calendar Calcs'!$E$2:$E1384,AU$23,'Calendar Calcs'!$D$2:$D1384,"&lt;="&amp;WEEKDAY($V417)))))</f>
        <v/>
      </c>
      <c r="AV417" s="69" t="str">
        <f>IF($AO417="","", IF($AO417&lt;AV$23,0,IF($AO417&gt;AV$23,COUNTIFS('Calendar Calcs'!$E$2:$E1384,AV$23),COUNTIFS('Calendar Calcs'!$E$2:$E1384,AV$23,'Calendar Calcs'!$D$2:$D1384,"&lt;="&amp;WEEKDAY($V417)))))</f>
        <v/>
      </c>
      <c r="AW417" s="69" t="str">
        <f>IF($AO417="","", IF($AO417&lt;AW$23,0,IF($AO417&gt;AW$23,COUNTIFS('Calendar Calcs'!$E$2:$E1384,AW$23),COUNTIFS('Calendar Calcs'!$E$2:$E1384,AW$23,'Calendar Calcs'!$D$2:$D1384,"&lt;="&amp;WEEKDAY($V417)))))</f>
        <v/>
      </c>
      <c r="AX417" s="69" t="str">
        <f>IF($AO417="","", IF($AO417&lt;AX$23,0,IF($AO417&gt;AX$23,COUNTIFS('Calendar Calcs'!$E$2:$E1384,AX$23),COUNTIFS('Calendar Calcs'!$E$2:$E1384,AX$23,'Calendar Calcs'!$D$2:$D1384,"&lt;="&amp;WEEKDAY($V417)))))</f>
        <v/>
      </c>
      <c r="AY417" s="69" t="str">
        <f>IF($W417="","",VLOOKUP($W417,'Calendar Calcs'!$B$2:$E1384,4,FALSE))</f>
        <v/>
      </c>
      <c r="AZ417" s="69" t="str">
        <f>IF($AY417="","",IF($AY417&gt;AZ$23,0,IF($AY417&lt;AZ$23,COUNTIFS('Calendar Calcs'!$E$2:$E1384,AZ$23),COUNTIFS('Calendar Calcs'!$E$2:$E1384,AZ$23,'Calendar Calcs'!$D$2:$D1384,"&gt;="&amp;WEEKDAY($W417)))))</f>
        <v/>
      </c>
      <c r="BA417" s="69" t="str">
        <f>IF($AY417="","",IF($AY417&gt;BA$23,0,IF($AY417&lt;BA$23,COUNTIFS('Calendar Calcs'!$E$2:$E1384,BA$23),COUNTIFS('Calendar Calcs'!$E$2:$E1384,BA$23,'Calendar Calcs'!$D$2:$D1384,"&gt;="&amp;WEEKDAY($W417)))))</f>
        <v/>
      </c>
      <c r="BB417" s="69" t="str">
        <f>IF($AY417="","",IF($AY417&gt;BB$23,0,IF($AY417&lt;BB$23,COUNTIFS('Calendar Calcs'!$E$2:$E1384,BB$23),COUNTIFS('Calendar Calcs'!$E$2:$E1384,BB$23,'Calendar Calcs'!$D$2:$D1384,"&gt;="&amp;WEEKDAY($W417)))))</f>
        <v/>
      </c>
      <c r="BC417" s="69" t="str">
        <f>IF($AY417="","",IF($AY417&gt;BC$23,0,IF($AY417&lt;BC$23,COUNTIFS('Calendar Calcs'!$E$2:$E1384,BC$23),COUNTIFS('Calendar Calcs'!$E$2:$E1384,BC$23,'Calendar Calcs'!$D$2:$D1384,"&gt;="&amp;WEEKDAY($W417)))))</f>
        <v/>
      </c>
      <c r="BD417" s="69" t="str">
        <f>IF($AY417="","",IF($AY417&gt;BD$23,0,IF($AY417&lt;BD$23,COUNTIFS('Calendar Calcs'!$E$2:$E1384,BD$23),COUNTIFS('Calendar Calcs'!$E$2:$E1384,BD$23,'Calendar Calcs'!$D$2:$D1384,"&gt;="&amp;WEEKDAY($W417)))))</f>
        <v/>
      </c>
      <c r="BE417" s="69" t="str">
        <f>IF($AY417="","",IF($AY417&gt;BE$23,0,IF($AY417&lt;BE$23,COUNTIFS('Calendar Calcs'!$E$2:$E1384,BE$23),COUNTIFS('Calendar Calcs'!$E$2:$E1384,BE$23,'Calendar Calcs'!$D$2:$D1384,"&gt;="&amp;WEEKDAY($W417)))))</f>
        <v/>
      </c>
      <c r="BF417" s="69" t="str">
        <f>IF($AY417="","",IF($AY417&gt;BF$23,0,IF($AY417&lt;BF$23,COUNTIFS('Calendar Calcs'!$E$2:$E1384,BF$23),COUNTIFS('Calendar Calcs'!$E$2:$E1384,BF$23,'Calendar Calcs'!$D$2:$D1384,"&gt;="&amp;WEEKDAY($W417)))))</f>
        <v/>
      </c>
      <c r="BG417" s="69" t="str">
        <f>IF($AY417="","",IF($AY417&gt;BG$23,0,IF($AY417&lt;BG$23,COUNTIFS('Calendar Calcs'!$E$2:$E1384,BG$23),COUNTIFS('Calendar Calcs'!$E$2:$E1384,BG$23,'Calendar Calcs'!$D$2:$D1384,"&gt;="&amp;WEEKDAY($W417)))))</f>
        <v/>
      </c>
      <c r="BH417" s="69">
        <f t="shared" si="134"/>
        <v>6</v>
      </c>
      <c r="BI417" s="69">
        <f>IF(Cover!$E$43="","",VLOOKUP(Cover!$E$43,'Calendar Calcs'!$B$2:$E1384,4,FALSE))</f>
        <v>1</v>
      </c>
      <c r="BJ417" s="69">
        <f>IF($BI417="","", IF($BI417&lt;BJ$23,0,IF($BI417&gt;=BJ$23,COUNTIFS('Calendar Calcs'!$E$2:$E1384,BJ$23),COUNTIFS('Calendar Calcs'!$E$2:$E1384,BJ$23,'Calendar Calcs'!$D$2:$D1384,"&lt;="&amp;WEEKDAY($V417)))))</f>
        <v>1</v>
      </c>
      <c r="BK417" s="69">
        <f t="shared" si="131"/>
        <v>6</v>
      </c>
      <c r="BN417" s="69" t="str">
        <f>IF(T417&gt;0,"FTE",IF(Cover!$E$47="Weekly",IF(S417&gt;29.75,"FTE","PTE"),IF(S417&gt;59.75,"FTE","PTE")))</f>
        <v>PTE</v>
      </c>
      <c r="BO417" s="69">
        <f>IF(BN417="FTE",30,IF(Cover!$E$47="Weekly",'STEP 2 EE Data'!S417,'STEP 2 EE Data'!S417/2))</f>
        <v>0</v>
      </c>
      <c r="BP417" s="209">
        <f t="shared" si="135"/>
        <v>0</v>
      </c>
      <c r="BQ417" s="209">
        <f t="shared" si="136"/>
        <v>0</v>
      </c>
      <c r="BR417" s="209">
        <f t="shared" si="137"/>
        <v>0</v>
      </c>
      <c r="BS417" s="209">
        <f t="shared" si="138"/>
        <v>0</v>
      </c>
      <c r="BT417" s="209">
        <f t="shared" si="139"/>
        <v>0</v>
      </c>
      <c r="BU417" s="209">
        <f t="shared" si="140"/>
        <v>0</v>
      </c>
      <c r="BV417" s="209">
        <f t="shared" si="141"/>
        <v>0</v>
      </c>
      <c r="BW417" s="209">
        <f t="shared" si="142"/>
        <v>0</v>
      </c>
      <c r="BX417" s="209">
        <f t="shared" si="143"/>
        <v>0</v>
      </c>
      <c r="CC417" s="210" t="str">
        <f>IF(B417="","",IF(C417="",IF(Cover!$E$47="Weekly",'STEP 3 EE Comp'!BI422*8,'STEP 3 EE Comp'!BI422*4),IF(Cover!$E$47="Weekly",'STEP 3 EE Comp'!BI422,'STEP 3 EE Comp'!BI422)))</f>
        <v/>
      </c>
      <c r="CD417" s="82" t="str">
        <f t="shared" si="144"/>
        <v/>
      </c>
      <c r="CE417" s="417">
        <f t="shared" si="145"/>
        <v>1</v>
      </c>
      <c r="CF417" s="82" t="str">
        <f t="shared" si="146"/>
        <v>Good</v>
      </c>
      <c r="CG417" s="82">
        <f t="shared" si="147"/>
        <v>0</v>
      </c>
      <c r="CH417" s="234">
        <f t="shared" si="148"/>
        <v>0</v>
      </c>
    </row>
    <row r="418" spans="1:86" s="69" customFormat="1" x14ac:dyDescent="0.3">
      <c r="A418" s="555"/>
      <c r="B418" s="52"/>
      <c r="C418" s="52"/>
      <c r="D418" s="52"/>
      <c r="E418" s="52"/>
      <c r="F418" s="507"/>
      <c r="G418" s="210">
        <f t="shared" si="128"/>
        <v>0</v>
      </c>
      <c r="H418" s="82">
        <f t="shared" si="130"/>
        <v>0</v>
      </c>
      <c r="I418" s="211"/>
      <c r="J418" s="441" t="s">
        <v>21</v>
      </c>
      <c r="K418" s="441" t="s">
        <v>21</v>
      </c>
      <c r="L418" s="441" t="s">
        <v>21</v>
      </c>
      <c r="M418" s="441" t="s">
        <v>21</v>
      </c>
      <c r="N418" s="568" t="s">
        <v>21</v>
      </c>
      <c r="O418" s="211"/>
      <c r="P418" s="212" t="str">
        <f>IF(B418="","",
IF(AND(V418="",W418="",B418&lt;&gt;""),"Employed",
IF(AND(V418&lt;&gt;"",W418="",B418&lt;&gt;""),"Terminated",
IF(AND(V418&lt;&gt;"",W418&lt;&gt;"",B418&lt;&gt;""),IF(W418&lt;Cover!$E$43,"Employed","Furloughed"),
IF(AND(V418="",W418&lt;&gt;"",B418&lt;&gt;""),IF(W418&lt;Cover!$E$43,"Employed","Rehired"))))))</f>
        <v/>
      </c>
      <c r="Q418" s="211"/>
      <c r="R418" s="536"/>
      <c r="S418" s="563"/>
      <c r="T418" s="536"/>
      <c r="U418" s="82">
        <f>IF(Cover!$E$47="Weekly",IF(T418&gt;0,T418,R418*S418),IF(T418&gt;0,T418,R418*S418)/2)</f>
        <v>0</v>
      </c>
      <c r="V418" s="564"/>
      <c r="W418" s="564"/>
      <c r="Y418" s="213" t="str">
        <f>IF($B418="","",IF('Actual Allocation Calc'!$AH$78="A",
IF($P418="Employed",$U418/7*BJ418,
IF(AND($P418="Terminated"),($U418/7*AP418),
IF(AND($P418="Furloughed"),($U418/7*AP418)+($U418/7*AZ418),
IF(AND($P418="Rehired"),($U418/7*AZ418),
IF(AND($P418="Terminated",AP418&gt;0),$U418,
IF($P418="Furloughed",IF(AP418&gt;0,$U418)+IF(AZ418&gt;0,$U418),
IF($P418="Rehired",IF(AZ418&gt;0,$U418)))))))),IF('Actual Allocation Calc'!$AH$78="C",'Actual Allocation Calc'!L418,'Actual Allocation Calc'!U418+IF($P418="Employed",$U418/7*BJ418,
IF(AND($P418="Terminated"),($U418/7*AP418),
IF(AND($P418="Furloughed"),($U418/7*AP418)+($U418/7*AZ418),
IF(AND($P418="Rehired"),($U418/7*AZ418),
IF(AND($P418="Terminated",AP418&gt;0),$U418,
IF($P418="Furloughed",IF(AP418&gt;0,$U418)+IF(AZ418&gt;0,$U418),
IF($P418="Rehired",IF(AZ418&gt;0,$U418))))))))*'Actual Allocation Calc'!$AH$99)))</f>
        <v/>
      </c>
      <c r="Z418" s="210" t="str">
        <f>IF($B418="","",IF('Actual Allocation Calc'!$AI$78="A",
IF($P418="Employed",$U418,
IF(AND($P418="Terminated"),($U418/7*AQ418),
IF(AND($P418="Furloughed"),($U418/7*AQ418)+($U418/7*BA418),
IF(AND($P418="Rehired"),($U418/7*BA418),
IF(AND($P418="Terminated",AQ418&gt;0),$U418,
IF($P418="Furloughed",IF(AQ418&gt;0,$U418)+IF(BA418&gt;0,$U418),
IF($P418="Rehired",IF(BA418&gt;0,$U418)))))))),IF('Actual Allocation Calc'!$AI$78="C",'Actual Allocation Calc'!M418,'Actual Allocation Calc'!V418+IF($P418="Employed",$U418,
IF(AND($P418="Terminated"),($U418/7*AQ418),
IF(AND($P418="Furloughed"),($U418/7*AQ418)+($U418/7*BA418),
IF(AND($P418="Rehired"),($U418/7*BA418),
IF(AND($P418="Terminated",AQ418&gt;0),$U418,
IF($P418="Furloughed",IF(AQ418&gt;0,$U418)+IF(BA418&gt;0,$U418),
IF($P418="Rehired",IF(BA418&gt;0,$U418))))))))*'Actual Allocation Calc'!$AI$99)))</f>
        <v/>
      </c>
      <c r="AA418" s="210" t="str">
        <f>IF($B418="","",IF('Actual Allocation Calc'!$AJ$78="A",
IF($P418="Employed",$U418,
IF(AND($P418="Terminated"),($U418/7*AR418),
IF(AND($P418="Furloughed"),($U418/7*AR418)+($U418/7*BB418),
IF(AND($P418="Rehired"),($U418/7*BB418),
IF(AND($P418="Terminated",AR418&gt;0),$U418,
IF($P418="Furloughed",IF(AR418&gt;0,$U418)+IF(BB418&gt;0,$U418),
IF($P418="Rehired",IF(BB418&gt;0,$U418)))))))),IF('Actual Allocation Calc'!$AJ$78="C",'Actual Allocation Calc'!N418,'Actual Allocation Calc'!W418+IF($P418="Employed",$U418,
IF(AND($P418="Terminated"),($U418/7*AR418),
IF(AND($P418="Furloughed"),($U418/7*AR418)+($U418/7*BB418),
IF(AND($P418="Rehired"),($U418/7*BB418),
IF(AND($P418="Terminated",AR418&gt;0),$U418,
IF($P418="Furloughed",IF(AR418&gt;0,$U418)+IF(BB418&gt;0,$U418),
IF($P418="Rehired",IF(BB418&gt;0,$U418))))))))*'Actual Allocation Calc'!$AJ$99)))</f>
        <v/>
      </c>
      <c r="AB418" s="210" t="str">
        <f>IF($B418="","",IF('Actual Allocation Calc'!$AK$78="A",
IF($P418="Employed",$U418,
IF(AND($P418="Terminated"),($U418/7*AS418),
IF(AND($P418="Furloughed"),($U418/7*AS418)+($U418/7*BC418),
IF(AND($P418="Rehired"),($U418/7*BC418),
IF(AND($P418="Terminated",AS418&gt;0),$U418,
IF($P418="Furloughed",IF(AS418&gt;0,$U418)+IF(BC418&gt;0,$U418),
IF($P418="Rehired",IF(BC418&gt;0,$U418)))))))),IF('Actual Allocation Calc'!$AK$78="C",'Actual Allocation Calc'!O418,'Actual Allocation Calc'!X418+IF($P418="Employed",$U418,
IF(AND($P418="Terminated"),($U418/7*AS418),
IF(AND($P418="Furloughed"),($U418/7*AS418)+($U418/7*BC418),
IF(AND($P418="Rehired"),($U418/7*BC418),
IF(AND($P418="Terminated",AS418&gt;0),$U418,
IF($P418="Furloughed",IF(AS418&gt;0,$U418)+IF(BC418&gt;0,$U418),
IF($P418="Rehired",IF(BC418&gt;0,$U418))))))))*'Actual Allocation Calc'!$AK$99)))</f>
        <v/>
      </c>
      <c r="AC418" s="210" t="str">
        <f>IF($B418="","",IF('Actual Allocation Calc'!$AL$78="A",
IF($P418="Employed",$U418,
IF(AND($P418="Terminated"),($U418/7*AT418),
IF(AND($P418="Furloughed"),($U418/7*AT418)+($U418/7*BD418),
IF(AND($P418="Rehired"),($U418/7*BD418),
IF(AND($P418="Terminated",AT418&gt;0),$U418,
IF($P418="Furloughed",IF(AT418&gt;0,$U418)+IF(BD418&gt;0,$U418),
IF($P418="Rehired",IF(BD418&gt;0,$U418)))))))),IF('Actual Allocation Calc'!$AL$78="C",'Actual Allocation Calc'!P418,'Actual Allocation Calc'!Y418+IF($P418="Employed",$U418,
IF(AND($P418="Terminated"),($U418/7*AT418),
IF(AND($P418="Furloughed"),($U418/7*AT418)+($U418/7*BD418),
IF(AND($P418="Rehired"),($U418/7*BD418),
IF(AND($P418="Terminated",AT418&gt;0),$U418,
IF($P418="Furloughed",IF(AT418&gt;0,$U418)+IF(BD418&gt;0,$U418),
IF($P418="Rehired",IF(BD418&gt;0,$U418))))))))*'Actual Allocation Calc'!$AL$99)))</f>
        <v/>
      </c>
      <c r="AD418" s="210" t="str">
        <f>IF($B418="","",IF('Actual Allocation Calc'!$AM$78="A",
IF($P418="Employed",$U418,
IF(AND($P418="Terminated"),($U418/7*AU418),
IF(AND($P418="Furloughed"),($U418/7*AU418)+($U418/7*BE418),
IF(AND($P418="Rehired"),($U418/7*BE418),
IF(AND($P418="Terminated",AU418&gt;0),$U418,
IF($P418="Furloughed",IF(AU418&gt;0,$U418)+IF(BE418&gt;0,$U418),
IF($P418="Rehired",IF(BE418&gt;0,$U418)))))))),IF('Actual Allocation Calc'!$AM$78="C",'Actual Allocation Calc'!Q418,'Actual Allocation Calc'!Z418+IF($P418="Employed",$U418,
IF(AND($P418="Terminated"),($U418/7*AU418),
IF(AND($P418="Furloughed"),($U418/7*AU418)+($U418/7*BE418),
IF(AND($P418="Rehired"),($U418/7*BE418),
IF(AND($P418="Terminated",AU418&gt;0),$U418,
IF($P418="Furloughed",IF(AU418&gt;0,$U418)+IF(BE418&gt;0,$U418),
IF($P418="Rehired",IF(BE418&gt;0,$U418))))))))*'Actual Allocation Calc'!$AM$99)))</f>
        <v/>
      </c>
      <c r="AE418" s="210" t="str">
        <f>IF($B418="","",IF('Actual Allocation Calc'!$AN$78="A",
IF($P418="Employed",$U418,
IF(AND($P418="Terminated"),($U418/7*AV418),
IF(AND($P418="Furloughed"),($U418/7*AV418)+($U418/7*BF418),
IF(AND($P418="Rehired"),($U418/7*BF418),
IF(AND($P418="Terminated",AV418&gt;0),$U418,
IF($P418="Furloughed",IF(AV418&gt;0,$U418)+IF(BF418&gt;0,$U418),
IF($P418="Rehired",IF(BF418&gt;0,$U418)))))))),IF('Actual Allocation Calc'!$AN$78="C",'Actual Allocation Calc'!R418,'Actual Allocation Calc'!AA418+IF($P418="Employed",$U418,
IF(AND($P418="Terminated"),($U418/7*AV418),
IF(AND($P418="Furloughed"),($U418/7*AV418)+($U418/7*BF418),
IF(AND($P418="Rehired"),($U418/7*BF418),
IF(AND($P418="Terminated",AV418&gt;0),$U418,
IF($P418="Furloughed",IF(AV418&gt;0,$U418)+IF(BF418&gt;0,$U418),
IF($P418="Rehired",IF(BF418&gt;0,$U418))))))))*'Actual Allocation Calc'!$AN$99)))</f>
        <v/>
      </c>
      <c r="AF418" s="210" t="str">
        <f>IF($B418="","",IF('Actual Allocation Calc'!$AO$78="A",
IF($P418="Employed",$U418,
IF(AND($P418="Terminated"),($U418/7*AW418),
IF(AND($P418="Furloughed"),($U418/7*AW418)+($U418/7*BG418),
IF(AND($P418="Rehired"),($U418/7*BG418),
IF(AND($P418="Terminated",AW418&gt;0),$U418,
IF($P418="Furloughed",IF(AW418&gt;0,$U418)+IF(BG418&gt;0,$U418),
IF($P418="Rehired",IF(BG418&gt;0,$U418)))))))),IF('Actual Allocation Calc'!$AO$78="C",'Actual Allocation Calc'!S418,'Actual Allocation Calc'!AB418+IF($P418="Employed",$U418,
IF(AND($P418="Terminated"),($U418/7*AW418),
IF(AND($P418="Furloughed"),($U418/7*AW418)+($U418/7*BG418),
IF(AND($P418="Rehired"),($U418/7*BG418),
IF(AND($P418="Terminated",AW418&gt;0),$U418,
IF($P418="Furloughed",IF(AW418&gt;0,$U418)+IF(BG418&gt;0,$U418),
IF($P418="Rehired",IF(BG418&gt;0,$U418))))))))*'Actual Allocation Calc'!$AO$99)))</f>
        <v/>
      </c>
      <c r="AG418" s="210" t="str">
        <f>IF($B418="","",IF('Actual Allocation Calc'!$AP$78="A",
IF($P418="Employed",$U418/7*BK418,
IF(AND($P418="Terminated"),($U418/7*AX418),
IF(AND($P418="Furloughed"),($U418/7*AX418)+($U418/7*BH418),
IF(AND($P418="Rehired"),($U418/7*BH418),
IF(AND($P418="Terminated",AX418&gt;0),$U418,
IF($P418="Furloughed",IF(AX418&gt;0,$U418)+IF(BH418&gt;0,$U418),
IF($P418="Rehired",IF(BH418&gt;0,$U418)))))))),IF('Actual Allocation Calc'!$AP$78="C",'Actual Allocation Calc'!T418,'Actual Allocation Calc'!AC418+IF($P418="Employed",$U418/7*BK418,
IF(AND($P418="Terminated"),($U418/7*AX418),
IF(AND($P418="Furloughed"),($U418/7*AX418)+($U418/7*BH418),
IF(AND($P418="Rehired"),($U418/7*BH418),
IF(AND($P418="Terminated",AX418&gt;0),$U418,
IF($P418="Furloughed",IF(AX418&gt;0,$U418)+IF(BH418&gt;0,$U418),
IF($P418="Rehired",IF(BH418&gt;0,$U418))))))))*'Actual Allocation Calc'!$AP$99)))</f>
        <v/>
      </c>
      <c r="AH418" s="536"/>
      <c r="AI418" s="82">
        <f t="shared" si="129"/>
        <v>0</v>
      </c>
      <c r="AJ418" s="210">
        <f t="shared" si="132"/>
        <v>0</v>
      </c>
      <c r="AK418" s="397" t="str">
        <f t="shared" si="133"/>
        <v/>
      </c>
      <c r="AM418" s="122"/>
      <c r="AO418" s="214" t="str">
        <f>IFERROR(IF($V418="","",VLOOKUP(V418,'Calendar Calcs'!$B$2:$E1385,4,FALSE)),0)</f>
        <v/>
      </c>
      <c r="AP418" s="69" t="str">
        <f>IF($AO418="","", IF($AO418&lt;AP$23,0,IF($AO418&gt;AP$23,COUNTIFS('Calendar Calcs'!$E$2:$E1385,AP$23),COUNTIFS('Calendar Calcs'!$E$2:$E1385,AP$23,'Calendar Calcs'!$D$2:$D1385,"&lt;="&amp;WEEKDAY($V418)))))</f>
        <v/>
      </c>
      <c r="AQ418" s="69" t="str">
        <f>IF($AO418="","", IF($AO418&lt;AQ$23,0,IF($AO418&gt;AQ$23,COUNTIFS('Calendar Calcs'!$E$2:$E1385,AQ$23),COUNTIFS('Calendar Calcs'!$E$2:$E1385,AQ$23,'Calendar Calcs'!$D$2:$D1385,"&lt;="&amp;WEEKDAY($V418)))))</f>
        <v/>
      </c>
      <c r="AR418" s="69" t="str">
        <f>IF($AO418="","", IF($AO418&lt;AR$23,0,IF($AO418&gt;AR$23,COUNTIFS('Calendar Calcs'!$E$2:$E1385,AR$23),COUNTIFS('Calendar Calcs'!$E$2:$E1385,AR$23,'Calendar Calcs'!$D$2:$D1385,"&lt;="&amp;WEEKDAY($V418)))))</f>
        <v/>
      </c>
      <c r="AS418" s="69" t="str">
        <f>IF($AO418="","", IF($AO418&lt;AS$23,0,IF($AO418&gt;AS$23,COUNTIFS('Calendar Calcs'!$E$2:$E1385,AS$23),COUNTIFS('Calendar Calcs'!$E$2:$E1385,AS$23,'Calendar Calcs'!$D$2:$D1385,"&lt;="&amp;WEEKDAY($V418)))))</f>
        <v/>
      </c>
      <c r="AT418" s="69" t="str">
        <f>IF($AO418="","", IF($AO418&lt;AT$23,0,IF($AO418&gt;AT$23,COUNTIFS('Calendar Calcs'!$E$2:$E1385,AT$23),COUNTIFS('Calendar Calcs'!$E$2:$E1385,AT$23,'Calendar Calcs'!$D$2:$D1385,"&lt;="&amp;WEEKDAY($V418)))))</f>
        <v/>
      </c>
      <c r="AU418" s="69" t="str">
        <f>IF($AO418="","", IF($AO418&lt;AU$23,0,IF($AO418&gt;AU$23,COUNTIFS('Calendar Calcs'!$E$2:$E1385,AU$23),COUNTIFS('Calendar Calcs'!$E$2:$E1385,AU$23,'Calendar Calcs'!$D$2:$D1385,"&lt;="&amp;WEEKDAY($V418)))))</f>
        <v/>
      </c>
      <c r="AV418" s="69" t="str">
        <f>IF($AO418="","", IF($AO418&lt;AV$23,0,IF($AO418&gt;AV$23,COUNTIFS('Calendar Calcs'!$E$2:$E1385,AV$23),COUNTIFS('Calendar Calcs'!$E$2:$E1385,AV$23,'Calendar Calcs'!$D$2:$D1385,"&lt;="&amp;WEEKDAY($V418)))))</f>
        <v/>
      </c>
      <c r="AW418" s="69" t="str">
        <f>IF($AO418="","", IF($AO418&lt;AW$23,0,IF($AO418&gt;AW$23,COUNTIFS('Calendar Calcs'!$E$2:$E1385,AW$23),COUNTIFS('Calendar Calcs'!$E$2:$E1385,AW$23,'Calendar Calcs'!$D$2:$D1385,"&lt;="&amp;WEEKDAY($V418)))))</f>
        <v/>
      </c>
      <c r="AX418" s="69" t="str">
        <f>IF($AO418="","", IF($AO418&lt;AX$23,0,IF($AO418&gt;AX$23,COUNTIFS('Calendar Calcs'!$E$2:$E1385,AX$23),COUNTIFS('Calendar Calcs'!$E$2:$E1385,AX$23,'Calendar Calcs'!$D$2:$D1385,"&lt;="&amp;WEEKDAY($V418)))))</f>
        <v/>
      </c>
      <c r="AY418" s="69" t="str">
        <f>IF($W418="","",VLOOKUP($W418,'Calendar Calcs'!$B$2:$E1385,4,FALSE))</f>
        <v/>
      </c>
      <c r="AZ418" s="69" t="str">
        <f>IF($AY418="","",IF($AY418&gt;AZ$23,0,IF($AY418&lt;AZ$23,COUNTIFS('Calendar Calcs'!$E$2:$E1385,AZ$23),COUNTIFS('Calendar Calcs'!$E$2:$E1385,AZ$23,'Calendar Calcs'!$D$2:$D1385,"&gt;="&amp;WEEKDAY($W418)))))</f>
        <v/>
      </c>
      <c r="BA418" s="69" t="str">
        <f>IF($AY418="","",IF($AY418&gt;BA$23,0,IF($AY418&lt;BA$23,COUNTIFS('Calendar Calcs'!$E$2:$E1385,BA$23),COUNTIFS('Calendar Calcs'!$E$2:$E1385,BA$23,'Calendar Calcs'!$D$2:$D1385,"&gt;="&amp;WEEKDAY($W418)))))</f>
        <v/>
      </c>
      <c r="BB418" s="69" t="str">
        <f>IF($AY418="","",IF($AY418&gt;BB$23,0,IF($AY418&lt;BB$23,COUNTIFS('Calendar Calcs'!$E$2:$E1385,BB$23),COUNTIFS('Calendar Calcs'!$E$2:$E1385,BB$23,'Calendar Calcs'!$D$2:$D1385,"&gt;="&amp;WEEKDAY($W418)))))</f>
        <v/>
      </c>
      <c r="BC418" s="69" t="str">
        <f>IF($AY418="","",IF($AY418&gt;BC$23,0,IF($AY418&lt;BC$23,COUNTIFS('Calendar Calcs'!$E$2:$E1385,BC$23),COUNTIFS('Calendar Calcs'!$E$2:$E1385,BC$23,'Calendar Calcs'!$D$2:$D1385,"&gt;="&amp;WEEKDAY($W418)))))</f>
        <v/>
      </c>
      <c r="BD418" s="69" t="str">
        <f>IF($AY418="","",IF($AY418&gt;BD$23,0,IF($AY418&lt;BD$23,COUNTIFS('Calendar Calcs'!$E$2:$E1385,BD$23),COUNTIFS('Calendar Calcs'!$E$2:$E1385,BD$23,'Calendar Calcs'!$D$2:$D1385,"&gt;="&amp;WEEKDAY($W418)))))</f>
        <v/>
      </c>
      <c r="BE418" s="69" t="str">
        <f>IF($AY418="","",IF($AY418&gt;BE$23,0,IF($AY418&lt;BE$23,COUNTIFS('Calendar Calcs'!$E$2:$E1385,BE$23),COUNTIFS('Calendar Calcs'!$E$2:$E1385,BE$23,'Calendar Calcs'!$D$2:$D1385,"&gt;="&amp;WEEKDAY($W418)))))</f>
        <v/>
      </c>
      <c r="BF418" s="69" t="str">
        <f>IF($AY418="","",IF($AY418&gt;BF$23,0,IF($AY418&lt;BF$23,COUNTIFS('Calendar Calcs'!$E$2:$E1385,BF$23),COUNTIFS('Calendar Calcs'!$E$2:$E1385,BF$23,'Calendar Calcs'!$D$2:$D1385,"&gt;="&amp;WEEKDAY($W418)))))</f>
        <v/>
      </c>
      <c r="BG418" s="69" t="str">
        <f>IF($AY418="","",IF($AY418&gt;BG$23,0,IF($AY418&lt;BG$23,COUNTIFS('Calendar Calcs'!$E$2:$E1385,BG$23),COUNTIFS('Calendar Calcs'!$E$2:$E1385,BG$23,'Calendar Calcs'!$D$2:$D1385,"&gt;="&amp;WEEKDAY($W418)))))</f>
        <v/>
      </c>
      <c r="BH418" s="69">
        <f t="shared" si="134"/>
        <v>6</v>
      </c>
      <c r="BI418" s="69">
        <f>IF(Cover!$E$43="","",VLOOKUP(Cover!$E$43,'Calendar Calcs'!$B$2:$E1385,4,FALSE))</f>
        <v>1</v>
      </c>
      <c r="BJ418" s="69">
        <f>IF($BI418="","", IF($BI418&lt;BJ$23,0,IF($BI418&gt;=BJ$23,COUNTIFS('Calendar Calcs'!$E$2:$E1385,BJ$23),COUNTIFS('Calendar Calcs'!$E$2:$E1385,BJ$23,'Calendar Calcs'!$D$2:$D1385,"&lt;="&amp;WEEKDAY($V418)))))</f>
        <v>1</v>
      </c>
      <c r="BK418" s="69">
        <f t="shared" si="131"/>
        <v>6</v>
      </c>
      <c r="BN418" s="69" t="str">
        <f>IF(T418&gt;0,"FTE",IF(Cover!$E$47="Weekly",IF(S418&gt;29.75,"FTE","PTE"),IF(S418&gt;59.75,"FTE","PTE")))</f>
        <v>PTE</v>
      </c>
      <c r="BO418" s="69">
        <f>IF(BN418="FTE",30,IF(Cover!$E$47="Weekly",'STEP 2 EE Data'!S418,'STEP 2 EE Data'!S418/2))</f>
        <v>0</v>
      </c>
      <c r="BP418" s="209">
        <f t="shared" si="135"/>
        <v>0</v>
      </c>
      <c r="BQ418" s="209">
        <f t="shared" si="136"/>
        <v>0</v>
      </c>
      <c r="BR418" s="209">
        <f t="shared" si="137"/>
        <v>0</v>
      </c>
      <c r="BS418" s="209">
        <f t="shared" si="138"/>
        <v>0</v>
      </c>
      <c r="BT418" s="209">
        <f t="shared" si="139"/>
        <v>0</v>
      </c>
      <c r="BU418" s="209">
        <f t="shared" si="140"/>
        <v>0</v>
      </c>
      <c r="BV418" s="209">
        <f t="shared" si="141"/>
        <v>0</v>
      </c>
      <c r="BW418" s="209">
        <f t="shared" si="142"/>
        <v>0</v>
      </c>
      <c r="BX418" s="209">
        <f t="shared" si="143"/>
        <v>0</v>
      </c>
      <c r="CC418" s="210" t="str">
        <f>IF(B418="","",IF(C418="",IF(Cover!$E$47="Weekly",'STEP 3 EE Comp'!BI423*8,'STEP 3 EE Comp'!BI423*4),IF(Cover!$E$47="Weekly",'STEP 3 EE Comp'!BI423,'STEP 3 EE Comp'!BI423)))</f>
        <v/>
      </c>
      <c r="CD418" s="82" t="str">
        <f t="shared" si="144"/>
        <v/>
      </c>
      <c r="CE418" s="417">
        <f t="shared" si="145"/>
        <v>1</v>
      </c>
      <c r="CF418" s="82" t="str">
        <f t="shared" si="146"/>
        <v>Good</v>
      </c>
      <c r="CG418" s="82">
        <f t="shared" si="147"/>
        <v>0</v>
      </c>
      <c r="CH418" s="234">
        <f t="shared" si="148"/>
        <v>0</v>
      </c>
    </row>
    <row r="419" spans="1:86" s="69" customFormat="1" x14ac:dyDescent="0.3">
      <c r="A419" s="555"/>
      <c r="B419" s="52"/>
      <c r="C419" s="52"/>
      <c r="D419" s="52"/>
      <c r="E419" s="52"/>
      <c r="F419" s="507"/>
      <c r="G419" s="210">
        <f t="shared" si="128"/>
        <v>0</v>
      </c>
      <c r="H419" s="82">
        <f t="shared" si="130"/>
        <v>0</v>
      </c>
      <c r="I419" s="211"/>
      <c r="J419" s="441" t="s">
        <v>21</v>
      </c>
      <c r="K419" s="441" t="s">
        <v>21</v>
      </c>
      <c r="L419" s="441" t="s">
        <v>21</v>
      </c>
      <c r="M419" s="441" t="s">
        <v>21</v>
      </c>
      <c r="N419" s="568" t="s">
        <v>21</v>
      </c>
      <c r="O419" s="211"/>
      <c r="P419" s="212" t="str">
        <f>IF(B419="","",
IF(AND(V419="",W419="",B419&lt;&gt;""),"Employed",
IF(AND(V419&lt;&gt;"",W419="",B419&lt;&gt;""),"Terminated",
IF(AND(V419&lt;&gt;"",W419&lt;&gt;"",B419&lt;&gt;""),IF(W419&lt;Cover!$E$43,"Employed","Furloughed"),
IF(AND(V419="",W419&lt;&gt;"",B419&lt;&gt;""),IF(W419&lt;Cover!$E$43,"Employed","Rehired"))))))</f>
        <v/>
      </c>
      <c r="Q419" s="211"/>
      <c r="R419" s="536"/>
      <c r="S419" s="563"/>
      <c r="T419" s="536"/>
      <c r="U419" s="82">
        <f>IF(Cover!$E$47="Weekly",IF(T419&gt;0,T419,R419*S419),IF(T419&gt;0,T419,R419*S419)/2)</f>
        <v>0</v>
      </c>
      <c r="V419" s="564"/>
      <c r="W419" s="564"/>
      <c r="Y419" s="213" t="str">
        <f>IF($B419="","",IF('Actual Allocation Calc'!$AH$78="A",
IF($P419="Employed",$U419/7*BJ419,
IF(AND($P419="Terminated"),($U419/7*AP419),
IF(AND($P419="Furloughed"),($U419/7*AP419)+($U419/7*AZ419),
IF(AND($P419="Rehired"),($U419/7*AZ419),
IF(AND($P419="Terminated",AP419&gt;0),$U419,
IF($P419="Furloughed",IF(AP419&gt;0,$U419)+IF(AZ419&gt;0,$U419),
IF($P419="Rehired",IF(AZ419&gt;0,$U419)))))))),IF('Actual Allocation Calc'!$AH$78="C",'Actual Allocation Calc'!L419,'Actual Allocation Calc'!U419+IF($P419="Employed",$U419/7*BJ419,
IF(AND($P419="Terminated"),($U419/7*AP419),
IF(AND($P419="Furloughed"),($U419/7*AP419)+($U419/7*AZ419),
IF(AND($P419="Rehired"),($U419/7*AZ419),
IF(AND($P419="Terminated",AP419&gt;0),$U419,
IF($P419="Furloughed",IF(AP419&gt;0,$U419)+IF(AZ419&gt;0,$U419),
IF($P419="Rehired",IF(AZ419&gt;0,$U419))))))))*'Actual Allocation Calc'!$AH$99)))</f>
        <v/>
      </c>
      <c r="Z419" s="210" t="str">
        <f>IF($B419="","",IF('Actual Allocation Calc'!$AI$78="A",
IF($P419="Employed",$U419,
IF(AND($P419="Terminated"),($U419/7*AQ419),
IF(AND($P419="Furloughed"),($U419/7*AQ419)+($U419/7*BA419),
IF(AND($P419="Rehired"),($U419/7*BA419),
IF(AND($P419="Terminated",AQ419&gt;0),$U419,
IF($P419="Furloughed",IF(AQ419&gt;0,$U419)+IF(BA419&gt;0,$U419),
IF($P419="Rehired",IF(BA419&gt;0,$U419)))))))),IF('Actual Allocation Calc'!$AI$78="C",'Actual Allocation Calc'!M419,'Actual Allocation Calc'!V419+IF($P419="Employed",$U419,
IF(AND($P419="Terminated"),($U419/7*AQ419),
IF(AND($P419="Furloughed"),($U419/7*AQ419)+($U419/7*BA419),
IF(AND($P419="Rehired"),($U419/7*BA419),
IF(AND($P419="Terminated",AQ419&gt;0),$U419,
IF($P419="Furloughed",IF(AQ419&gt;0,$U419)+IF(BA419&gt;0,$U419),
IF($P419="Rehired",IF(BA419&gt;0,$U419))))))))*'Actual Allocation Calc'!$AI$99)))</f>
        <v/>
      </c>
      <c r="AA419" s="210" t="str">
        <f>IF($B419="","",IF('Actual Allocation Calc'!$AJ$78="A",
IF($P419="Employed",$U419,
IF(AND($P419="Terminated"),($U419/7*AR419),
IF(AND($P419="Furloughed"),($U419/7*AR419)+($U419/7*BB419),
IF(AND($P419="Rehired"),($U419/7*BB419),
IF(AND($P419="Terminated",AR419&gt;0),$U419,
IF($P419="Furloughed",IF(AR419&gt;0,$U419)+IF(BB419&gt;0,$U419),
IF($P419="Rehired",IF(BB419&gt;0,$U419)))))))),IF('Actual Allocation Calc'!$AJ$78="C",'Actual Allocation Calc'!N419,'Actual Allocation Calc'!W419+IF($P419="Employed",$U419,
IF(AND($P419="Terminated"),($U419/7*AR419),
IF(AND($P419="Furloughed"),($U419/7*AR419)+($U419/7*BB419),
IF(AND($P419="Rehired"),($U419/7*BB419),
IF(AND($P419="Terminated",AR419&gt;0),$U419,
IF($P419="Furloughed",IF(AR419&gt;0,$U419)+IF(BB419&gt;0,$U419),
IF($P419="Rehired",IF(BB419&gt;0,$U419))))))))*'Actual Allocation Calc'!$AJ$99)))</f>
        <v/>
      </c>
      <c r="AB419" s="210" t="str">
        <f>IF($B419="","",IF('Actual Allocation Calc'!$AK$78="A",
IF($P419="Employed",$U419,
IF(AND($P419="Terminated"),($U419/7*AS419),
IF(AND($P419="Furloughed"),($U419/7*AS419)+($U419/7*BC419),
IF(AND($P419="Rehired"),($U419/7*BC419),
IF(AND($P419="Terminated",AS419&gt;0),$U419,
IF($P419="Furloughed",IF(AS419&gt;0,$U419)+IF(BC419&gt;0,$U419),
IF($P419="Rehired",IF(BC419&gt;0,$U419)))))))),IF('Actual Allocation Calc'!$AK$78="C",'Actual Allocation Calc'!O419,'Actual Allocation Calc'!X419+IF($P419="Employed",$U419,
IF(AND($P419="Terminated"),($U419/7*AS419),
IF(AND($P419="Furloughed"),($U419/7*AS419)+($U419/7*BC419),
IF(AND($P419="Rehired"),($U419/7*BC419),
IF(AND($P419="Terminated",AS419&gt;0),$U419,
IF($P419="Furloughed",IF(AS419&gt;0,$U419)+IF(BC419&gt;0,$U419),
IF($P419="Rehired",IF(BC419&gt;0,$U419))))))))*'Actual Allocation Calc'!$AK$99)))</f>
        <v/>
      </c>
      <c r="AC419" s="210" t="str">
        <f>IF($B419="","",IF('Actual Allocation Calc'!$AL$78="A",
IF($P419="Employed",$U419,
IF(AND($P419="Terminated"),($U419/7*AT419),
IF(AND($P419="Furloughed"),($U419/7*AT419)+($U419/7*BD419),
IF(AND($P419="Rehired"),($U419/7*BD419),
IF(AND($P419="Terminated",AT419&gt;0),$U419,
IF($P419="Furloughed",IF(AT419&gt;0,$U419)+IF(BD419&gt;0,$U419),
IF($P419="Rehired",IF(BD419&gt;0,$U419)))))))),IF('Actual Allocation Calc'!$AL$78="C",'Actual Allocation Calc'!P419,'Actual Allocation Calc'!Y419+IF($P419="Employed",$U419,
IF(AND($P419="Terminated"),($U419/7*AT419),
IF(AND($P419="Furloughed"),($U419/7*AT419)+($U419/7*BD419),
IF(AND($P419="Rehired"),($U419/7*BD419),
IF(AND($P419="Terminated",AT419&gt;0),$U419,
IF($P419="Furloughed",IF(AT419&gt;0,$U419)+IF(BD419&gt;0,$U419),
IF($P419="Rehired",IF(BD419&gt;0,$U419))))))))*'Actual Allocation Calc'!$AL$99)))</f>
        <v/>
      </c>
      <c r="AD419" s="210" t="str">
        <f>IF($B419="","",IF('Actual Allocation Calc'!$AM$78="A",
IF($P419="Employed",$U419,
IF(AND($P419="Terminated"),($U419/7*AU419),
IF(AND($P419="Furloughed"),($U419/7*AU419)+($U419/7*BE419),
IF(AND($P419="Rehired"),($U419/7*BE419),
IF(AND($P419="Terminated",AU419&gt;0),$U419,
IF($P419="Furloughed",IF(AU419&gt;0,$U419)+IF(BE419&gt;0,$U419),
IF($P419="Rehired",IF(BE419&gt;0,$U419)))))))),IF('Actual Allocation Calc'!$AM$78="C",'Actual Allocation Calc'!Q419,'Actual Allocation Calc'!Z419+IF($P419="Employed",$U419,
IF(AND($P419="Terminated"),($U419/7*AU419),
IF(AND($P419="Furloughed"),($U419/7*AU419)+($U419/7*BE419),
IF(AND($P419="Rehired"),($U419/7*BE419),
IF(AND($P419="Terminated",AU419&gt;0),$U419,
IF($P419="Furloughed",IF(AU419&gt;0,$U419)+IF(BE419&gt;0,$U419),
IF($P419="Rehired",IF(BE419&gt;0,$U419))))))))*'Actual Allocation Calc'!$AM$99)))</f>
        <v/>
      </c>
      <c r="AE419" s="210" t="str">
        <f>IF($B419="","",IF('Actual Allocation Calc'!$AN$78="A",
IF($P419="Employed",$U419,
IF(AND($P419="Terminated"),($U419/7*AV419),
IF(AND($P419="Furloughed"),($U419/7*AV419)+($U419/7*BF419),
IF(AND($P419="Rehired"),($U419/7*BF419),
IF(AND($P419="Terminated",AV419&gt;0),$U419,
IF($P419="Furloughed",IF(AV419&gt;0,$U419)+IF(BF419&gt;0,$U419),
IF($P419="Rehired",IF(BF419&gt;0,$U419)))))))),IF('Actual Allocation Calc'!$AN$78="C",'Actual Allocation Calc'!R419,'Actual Allocation Calc'!AA419+IF($P419="Employed",$U419,
IF(AND($P419="Terminated"),($U419/7*AV419),
IF(AND($P419="Furloughed"),($U419/7*AV419)+($U419/7*BF419),
IF(AND($P419="Rehired"),($U419/7*BF419),
IF(AND($P419="Terminated",AV419&gt;0),$U419,
IF($P419="Furloughed",IF(AV419&gt;0,$U419)+IF(BF419&gt;0,$U419),
IF($P419="Rehired",IF(BF419&gt;0,$U419))))))))*'Actual Allocation Calc'!$AN$99)))</f>
        <v/>
      </c>
      <c r="AF419" s="210" t="str">
        <f>IF($B419="","",IF('Actual Allocation Calc'!$AO$78="A",
IF($P419="Employed",$U419,
IF(AND($P419="Terminated"),($U419/7*AW419),
IF(AND($P419="Furloughed"),($U419/7*AW419)+($U419/7*BG419),
IF(AND($P419="Rehired"),($U419/7*BG419),
IF(AND($P419="Terminated",AW419&gt;0),$U419,
IF($P419="Furloughed",IF(AW419&gt;0,$U419)+IF(BG419&gt;0,$U419),
IF($P419="Rehired",IF(BG419&gt;0,$U419)))))))),IF('Actual Allocation Calc'!$AO$78="C",'Actual Allocation Calc'!S419,'Actual Allocation Calc'!AB419+IF($P419="Employed",$U419,
IF(AND($P419="Terminated"),($U419/7*AW419),
IF(AND($P419="Furloughed"),($U419/7*AW419)+($U419/7*BG419),
IF(AND($P419="Rehired"),($U419/7*BG419),
IF(AND($P419="Terminated",AW419&gt;0),$U419,
IF($P419="Furloughed",IF(AW419&gt;0,$U419)+IF(BG419&gt;0,$U419),
IF($P419="Rehired",IF(BG419&gt;0,$U419))))))))*'Actual Allocation Calc'!$AO$99)))</f>
        <v/>
      </c>
      <c r="AG419" s="210" t="str">
        <f>IF($B419="","",IF('Actual Allocation Calc'!$AP$78="A",
IF($P419="Employed",$U419/7*BK419,
IF(AND($P419="Terminated"),($U419/7*AX419),
IF(AND($P419="Furloughed"),($U419/7*AX419)+($U419/7*BH419),
IF(AND($P419="Rehired"),($U419/7*BH419),
IF(AND($P419="Terminated",AX419&gt;0),$U419,
IF($P419="Furloughed",IF(AX419&gt;0,$U419)+IF(BH419&gt;0,$U419),
IF($P419="Rehired",IF(BH419&gt;0,$U419)))))))),IF('Actual Allocation Calc'!$AP$78="C",'Actual Allocation Calc'!T419,'Actual Allocation Calc'!AC419+IF($P419="Employed",$U419/7*BK419,
IF(AND($P419="Terminated"),($U419/7*AX419),
IF(AND($P419="Furloughed"),($U419/7*AX419)+($U419/7*BH419),
IF(AND($P419="Rehired"),($U419/7*BH419),
IF(AND($P419="Terminated",AX419&gt;0),$U419,
IF($P419="Furloughed",IF(AX419&gt;0,$U419)+IF(BH419&gt;0,$U419),
IF($P419="Rehired",IF(BH419&gt;0,$U419))))))))*'Actual Allocation Calc'!$AP$99)))</f>
        <v/>
      </c>
      <c r="AH419" s="536"/>
      <c r="AI419" s="82">
        <f t="shared" si="129"/>
        <v>0</v>
      </c>
      <c r="AJ419" s="210">
        <f t="shared" si="132"/>
        <v>0</v>
      </c>
      <c r="AK419" s="397" t="str">
        <f t="shared" si="133"/>
        <v/>
      </c>
      <c r="AM419" s="122"/>
      <c r="AO419" s="214" t="str">
        <f>IFERROR(IF($V419="","",VLOOKUP(V419,'Calendar Calcs'!$B$2:$E1386,4,FALSE)),0)</f>
        <v/>
      </c>
      <c r="AP419" s="69" t="str">
        <f>IF($AO419="","", IF($AO419&lt;AP$23,0,IF($AO419&gt;AP$23,COUNTIFS('Calendar Calcs'!$E$2:$E1386,AP$23),COUNTIFS('Calendar Calcs'!$E$2:$E1386,AP$23,'Calendar Calcs'!$D$2:$D1386,"&lt;="&amp;WEEKDAY($V419)))))</f>
        <v/>
      </c>
      <c r="AQ419" s="69" t="str">
        <f>IF($AO419="","", IF($AO419&lt;AQ$23,0,IF($AO419&gt;AQ$23,COUNTIFS('Calendar Calcs'!$E$2:$E1386,AQ$23),COUNTIFS('Calendar Calcs'!$E$2:$E1386,AQ$23,'Calendar Calcs'!$D$2:$D1386,"&lt;="&amp;WEEKDAY($V419)))))</f>
        <v/>
      </c>
      <c r="AR419" s="69" t="str">
        <f>IF($AO419="","", IF($AO419&lt;AR$23,0,IF($AO419&gt;AR$23,COUNTIFS('Calendar Calcs'!$E$2:$E1386,AR$23),COUNTIFS('Calendar Calcs'!$E$2:$E1386,AR$23,'Calendar Calcs'!$D$2:$D1386,"&lt;="&amp;WEEKDAY($V419)))))</f>
        <v/>
      </c>
      <c r="AS419" s="69" t="str">
        <f>IF($AO419="","", IF($AO419&lt;AS$23,0,IF($AO419&gt;AS$23,COUNTIFS('Calendar Calcs'!$E$2:$E1386,AS$23),COUNTIFS('Calendar Calcs'!$E$2:$E1386,AS$23,'Calendar Calcs'!$D$2:$D1386,"&lt;="&amp;WEEKDAY($V419)))))</f>
        <v/>
      </c>
      <c r="AT419" s="69" t="str">
        <f>IF($AO419="","", IF($AO419&lt;AT$23,0,IF($AO419&gt;AT$23,COUNTIFS('Calendar Calcs'!$E$2:$E1386,AT$23),COUNTIFS('Calendar Calcs'!$E$2:$E1386,AT$23,'Calendar Calcs'!$D$2:$D1386,"&lt;="&amp;WEEKDAY($V419)))))</f>
        <v/>
      </c>
      <c r="AU419" s="69" t="str">
        <f>IF($AO419="","", IF($AO419&lt;AU$23,0,IF($AO419&gt;AU$23,COUNTIFS('Calendar Calcs'!$E$2:$E1386,AU$23),COUNTIFS('Calendar Calcs'!$E$2:$E1386,AU$23,'Calendar Calcs'!$D$2:$D1386,"&lt;="&amp;WEEKDAY($V419)))))</f>
        <v/>
      </c>
      <c r="AV419" s="69" t="str">
        <f>IF($AO419="","", IF($AO419&lt;AV$23,0,IF($AO419&gt;AV$23,COUNTIFS('Calendar Calcs'!$E$2:$E1386,AV$23),COUNTIFS('Calendar Calcs'!$E$2:$E1386,AV$23,'Calendar Calcs'!$D$2:$D1386,"&lt;="&amp;WEEKDAY($V419)))))</f>
        <v/>
      </c>
      <c r="AW419" s="69" t="str">
        <f>IF($AO419="","", IF($AO419&lt;AW$23,0,IF($AO419&gt;AW$23,COUNTIFS('Calendar Calcs'!$E$2:$E1386,AW$23),COUNTIFS('Calendar Calcs'!$E$2:$E1386,AW$23,'Calendar Calcs'!$D$2:$D1386,"&lt;="&amp;WEEKDAY($V419)))))</f>
        <v/>
      </c>
      <c r="AX419" s="69" t="str">
        <f>IF($AO419="","", IF($AO419&lt;AX$23,0,IF($AO419&gt;AX$23,COUNTIFS('Calendar Calcs'!$E$2:$E1386,AX$23),COUNTIFS('Calendar Calcs'!$E$2:$E1386,AX$23,'Calendar Calcs'!$D$2:$D1386,"&lt;="&amp;WEEKDAY($V419)))))</f>
        <v/>
      </c>
      <c r="AY419" s="69" t="str">
        <f>IF($W419="","",VLOOKUP($W419,'Calendar Calcs'!$B$2:$E1386,4,FALSE))</f>
        <v/>
      </c>
      <c r="AZ419" s="69" t="str">
        <f>IF($AY419="","",IF($AY419&gt;AZ$23,0,IF($AY419&lt;AZ$23,COUNTIFS('Calendar Calcs'!$E$2:$E1386,AZ$23),COUNTIFS('Calendar Calcs'!$E$2:$E1386,AZ$23,'Calendar Calcs'!$D$2:$D1386,"&gt;="&amp;WEEKDAY($W419)))))</f>
        <v/>
      </c>
      <c r="BA419" s="69" t="str">
        <f>IF($AY419="","",IF($AY419&gt;BA$23,0,IF($AY419&lt;BA$23,COUNTIFS('Calendar Calcs'!$E$2:$E1386,BA$23),COUNTIFS('Calendar Calcs'!$E$2:$E1386,BA$23,'Calendar Calcs'!$D$2:$D1386,"&gt;="&amp;WEEKDAY($W419)))))</f>
        <v/>
      </c>
      <c r="BB419" s="69" t="str">
        <f>IF($AY419="","",IF($AY419&gt;BB$23,0,IF($AY419&lt;BB$23,COUNTIFS('Calendar Calcs'!$E$2:$E1386,BB$23),COUNTIFS('Calendar Calcs'!$E$2:$E1386,BB$23,'Calendar Calcs'!$D$2:$D1386,"&gt;="&amp;WEEKDAY($W419)))))</f>
        <v/>
      </c>
      <c r="BC419" s="69" t="str">
        <f>IF($AY419="","",IF($AY419&gt;BC$23,0,IF($AY419&lt;BC$23,COUNTIFS('Calendar Calcs'!$E$2:$E1386,BC$23),COUNTIFS('Calendar Calcs'!$E$2:$E1386,BC$23,'Calendar Calcs'!$D$2:$D1386,"&gt;="&amp;WEEKDAY($W419)))))</f>
        <v/>
      </c>
      <c r="BD419" s="69" t="str">
        <f>IF($AY419="","",IF($AY419&gt;BD$23,0,IF($AY419&lt;BD$23,COUNTIFS('Calendar Calcs'!$E$2:$E1386,BD$23),COUNTIFS('Calendar Calcs'!$E$2:$E1386,BD$23,'Calendar Calcs'!$D$2:$D1386,"&gt;="&amp;WEEKDAY($W419)))))</f>
        <v/>
      </c>
      <c r="BE419" s="69" t="str">
        <f>IF($AY419="","",IF($AY419&gt;BE$23,0,IF($AY419&lt;BE$23,COUNTIFS('Calendar Calcs'!$E$2:$E1386,BE$23),COUNTIFS('Calendar Calcs'!$E$2:$E1386,BE$23,'Calendar Calcs'!$D$2:$D1386,"&gt;="&amp;WEEKDAY($W419)))))</f>
        <v/>
      </c>
      <c r="BF419" s="69" t="str">
        <f>IF($AY419="","",IF($AY419&gt;BF$23,0,IF($AY419&lt;BF$23,COUNTIFS('Calendar Calcs'!$E$2:$E1386,BF$23),COUNTIFS('Calendar Calcs'!$E$2:$E1386,BF$23,'Calendar Calcs'!$D$2:$D1386,"&gt;="&amp;WEEKDAY($W419)))))</f>
        <v/>
      </c>
      <c r="BG419" s="69" t="str">
        <f>IF($AY419="","",IF($AY419&gt;BG$23,0,IF($AY419&lt;BG$23,COUNTIFS('Calendar Calcs'!$E$2:$E1386,BG$23),COUNTIFS('Calendar Calcs'!$E$2:$E1386,BG$23,'Calendar Calcs'!$D$2:$D1386,"&gt;="&amp;WEEKDAY($W419)))))</f>
        <v/>
      </c>
      <c r="BH419" s="69">
        <f t="shared" si="134"/>
        <v>6</v>
      </c>
      <c r="BI419" s="69">
        <f>IF(Cover!$E$43="","",VLOOKUP(Cover!$E$43,'Calendar Calcs'!$B$2:$E1386,4,FALSE))</f>
        <v>1</v>
      </c>
      <c r="BJ419" s="69">
        <f>IF($BI419="","", IF($BI419&lt;BJ$23,0,IF($BI419&gt;=BJ$23,COUNTIFS('Calendar Calcs'!$E$2:$E1386,BJ$23),COUNTIFS('Calendar Calcs'!$E$2:$E1386,BJ$23,'Calendar Calcs'!$D$2:$D1386,"&lt;="&amp;WEEKDAY($V419)))))</f>
        <v>1</v>
      </c>
      <c r="BK419" s="69">
        <f t="shared" si="131"/>
        <v>6</v>
      </c>
      <c r="BN419" s="69" t="str">
        <f>IF(T419&gt;0,"FTE",IF(Cover!$E$47="Weekly",IF(S419&gt;29.75,"FTE","PTE"),IF(S419&gt;59.75,"FTE","PTE")))</f>
        <v>PTE</v>
      </c>
      <c r="BO419" s="69">
        <f>IF(BN419="FTE",30,IF(Cover!$E$47="Weekly",'STEP 2 EE Data'!S419,'STEP 2 EE Data'!S419/2))</f>
        <v>0</v>
      </c>
      <c r="BP419" s="209">
        <f t="shared" si="135"/>
        <v>0</v>
      </c>
      <c r="BQ419" s="209">
        <f t="shared" si="136"/>
        <v>0</v>
      </c>
      <c r="BR419" s="209">
        <f t="shared" si="137"/>
        <v>0</v>
      </c>
      <c r="BS419" s="209">
        <f t="shared" si="138"/>
        <v>0</v>
      </c>
      <c r="BT419" s="209">
        <f t="shared" si="139"/>
        <v>0</v>
      </c>
      <c r="BU419" s="209">
        <f t="shared" si="140"/>
        <v>0</v>
      </c>
      <c r="BV419" s="209">
        <f t="shared" si="141"/>
        <v>0</v>
      </c>
      <c r="BW419" s="209">
        <f t="shared" si="142"/>
        <v>0</v>
      </c>
      <c r="BX419" s="209">
        <f t="shared" si="143"/>
        <v>0</v>
      </c>
      <c r="CC419" s="210" t="str">
        <f>IF(B419="","",IF(C419="",IF(Cover!$E$47="Weekly",'STEP 3 EE Comp'!BI424*8,'STEP 3 EE Comp'!BI424*4),IF(Cover!$E$47="Weekly",'STEP 3 EE Comp'!BI424,'STEP 3 EE Comp'!BI424)))</f>
        <v/>
      </c>
      <c r="CD419" s="82" t="str">
        <f t="shared" si="144"/>
        <v/>
      </c>
      <c r="CE419" s="417">
        <f t="shared" si="145"/>
        <v>1</v>
      </c>
      <c r="CF419" s="82" t="str">
        <f t="shared" si="146"/>
        <v>Good</v>
      </c>
      <c r="CG419" s="82">
        <f t="shared" si="147"/>
        <v>0</v>
      </c>
      <c r="CH419" s="234">
        <f t="shared" si="148"/>
        <v>0</v>
      </c>
    </row>
    <row r="420" spans="1:86" s="69" customFormat="1" x14ac:dyDescent="0.3">
      <c r="A420" s="555"/>
      <c r="B420" s="52"/>
      <c r="C420" s="52"/>
      <c r="D420" s="52"/>
      <c r="E420" s="52"/>
      <c r="F420" s="507"/>
      <c r="G420" s="210">
        <f t="shared" si="128"/>
        <v>0</v>
      </c>
      <c r="H420" s="82">
        <f t="shared" si="130"/>
        <v>0</v>
      </c>
      <c r="I420" s="211"/>
      <c r="J420" s="441" t="s">
        <v>21</v>
      </c>
      <c r="K420" s="441" t="s">
        <v>21</v>
      </c>
      <c r="L420" s="441" t="s">
        <v>21</v>
      </c>
      <c r="M420" s="441" t="s">
        <v>21</v>
      </c>
      <c r="N420" s="568" t="s">
        <v>21</v>
      </c>
      <c r="O420" s="211"/>
      <c r="P420" s="212" t="str">
        <f>IF(B420="","",
IF(AND(V420="",W420="",B420&lt;&gt;""),"Employed",
IF(AND(V420&lt;&gt;"",W420="",B420&lt;&gt;""),"Terminated",
IF(AND(V420&lt;&gt;"",W420&lt;&gt;"",B420&lt;&gt;""),IF(W420&lt;Cover!$E$43,"Employed","Furloughed"),
IF(AND(V420="",W420&lt;&gt;"",B420&lt;&gt;""),IF(W420&lt;Cover!$E$43,"Employed","Rehired"))))))</f>
        <v/>
      </c>
      <c r="Q420" s="211"/>
      <c r="R420" s="536"/>
      <c r="S420" s="563"/>
      <c r="T420" s="536"/>
      <c r="U420" s="82">
        <f>IF(Cover!$E$47="Weekly",IF(T420&gt;0,T420,R420*S420),IF(T420&gt;0,T420,R420*S420)/2)</f>
        <v>0</v>
      </c>
      <c r="V420" s="564"/>
      <c r="W420" s="564"/>
      <c r="Y420" s="213" t="str">
        <f>IF($B420="","",IF('Actual Allocation Calc'!$AH$78="A",
IF($P420="Employed",$U420/7*BJ420,
IF(AND($P420="Terminated"),($U420/7*AP420),
IF(AND($P420="Furloughed"),($U420/7*AP420)+($U420/7*AZ420),
IF(AND($P420="Rehired"),($U420/7*AZ420),
IF(AND($P420="Terminated",AP420&gt;0),$U420,
IF($P420="Furloughed",IF(AP420&gt;0,$U420)+IF(AZ420&gt;0,$U420),
IF($P420="Rehired",IF(AZ420&gt;0,$U420)))))))),IF('Actual Allocation Calc'!$AH$78="C",'Actual Allocation Calc'!L420,'Actual Allocation Calc'!U420+IF($P420="Employed",$U420/7*BJ420,
IF(AND($P420="Terminated"),($U420/7*AP420),
IF(AND($P420="Furloughed"),($U420/7*AP420)+($U420/7*AZ420),
IF(AND($P420="Rehired"),($U420/7*AZ420),
IF(AND($P420="Terminated",AP420&gt;0),$U420,
IF($P420="Furloughed",IF(AP420&gt;0,$U420)+IF(AZ420&gt;0,$U420),
IF($P420="Rehired",IF(AZ420&gt;0,$U420))))))))*'Actual Allocation Calc'!$AH$99)))</f>
        <v/>
      </c>
      <c r="Z420" s="210" t="str">
        <f>IF($B420="","",IF('Actual Allocation Calc'!$AI$78="A",
IF($P420="Employed",$U420,
IF(AND($P420="Terminated"),($U420/7*AQ420),
IF(AND($P420="Furloughed"),($U420/7*AQ420)+($U420/7*BA420),
IF(AND($P420="Rehired"),($U420/7*BA420),
IF(AND($P420="Terminated",AQ420&gt;0),$U420,
IF($P420="Furloughed",IF(AQ420&gt;0,$U420)+IF(BA420&gt;0,$U420),
IF($P420="Rehired",IF(BA420&gt;0,$U420)))))))),IF('Actual Allocation Calc'!$AI$78="C",'Actual Allocation Calc'!M420,'Actual Allocation Calc'!V420+IF($P420="Employed",$U420,
IF(AND($P420="Terminated"),($U420/7*AQ420),
IF(AND($P420="Furloughed"),($U420/7*AQ420)+($U420/7*BA420),
IF(AND($P420="Rehired"),($U420/7*BA420),
IF(AND($P420="Terminated",AQ420&gt;0),$U420,
IF($P420="Furloughed",IF(AQ420&gt;0,$U420)+IF(BA420&gt;0,$U420),
IF($P420="Rehired",IF(BA420&gt;0,$U420))))))))*'Actual Allocation Calc'!$AI$99)))</f>
        <v/>
      </c>
      <c r="AA420" s="210" t="str">
        <f>IF($B420="","",IF('Actual Allocation Calc'!$AJ$78="A",
IF($P420="Employed",$U420,
IF(AND($P420="Terminated"),($U420/7*AR420),
IF(AND($P420="Furloughed"),($U420/7*AR420)+($U420/7*BB420),
IF(AND($P420="Rehired"),($U420/7*BB420),
IF(AND($P420="Terminated",AR420&gt;0),$U420,
IF($P420="Furloughed",IF(AR420&gt;0,$U420)+IF(BB420&gt;0,$U420),
IF($P420="Rehired",IF(BB420&gt;0,$U420)))))))),IF('Actual Allocation Calc'!$AJ$78="C",'Actual Allocation Calc'!N420,'Actual Allocation Calc'!W420+IF($P420="Employed",$U420,
IF(AND($P420="Terminated"),($U420/7*AR420),
IF(AND($P420="Furloughed"),($U420/7*AR420)+($U420/7*BB420),
IF(AND($P420="Rehired"),($U420/7*BB420),
IF(AND($P420="Terminated",AR420&gt;0),$U420,
IF($P420="Furloughed",IF(AR420&gt;0,$U420)+IF(BB420&gt;0,$U420),
IF($P420="Rehired",IF(BB420&gt;0,$U420))))))))*'Actual Allocation Calc'!$AJ$99)))</f>
        <v/>
      </c>
      <c r="AB420" s="210" t="str">
        <f>IF($B420="","",IF('Actual Allocation Calc'!$AK$78="A",
IF($P420="Employed",$U420,
IF(AND($P420="Terminated"),($U420/7*AS420),
IF(AND($P420="Furloughed"),($U420/7*AS420)+($U420/7*BC420),
IF(AND($P420="Rehired"),($U420/7*BC420),
IF(AND($P420="Terminated",AS420&gt;0),$U420,
IF($P420="Furloughed",IF(AS420&gt;0,$U420)+IF(BC420&gt;0,$U420),
IF($P420="Rehired",IF(BC420&gt;0,$U420)))))))),IF('Actual Allocation Calc'!$AK$78="C",'Actual Allocation Calc'!O420,'Actual Allocation Calc'!X420+IF($P420="Employed",$U420,
IF(AND($P420="Terminated"),($U420/7*AS420),
IF(AND($P420="Furloughed"),($U420/7*AS420)+($U420/7*BC420),
IF(AND($P420="Rehired"),($U420/7*BC420),
IF(AND($P420="Terminated",AS420&gt;0),$U420,
IF($P420="Furloughed",IF(AS420&gt;0,$U420)+IF(BC420&gt;0,$U420),
IF($P420="Rehired",IF(BC420&gt;0,$U420))))))))*'Actual Allocation Calc'!$AK$99)))</f>
        <v/>
      </c>
      <c r="AC420" s="210" t="str">
        <f>IF($B420="","",IF('Actual Allocation Calc'!$AL$78="A",
IF($P420="Employed",$U420,
IF(AND($P420="Terminated"),($U420/7*AT420),
IF(AND($P420="Furloughed"),($U420/7*AT420)+($U420/7*BD420),
IF(AND($P420="Rehired"),($U420/7*BD420),
IF(AND($P420="Terminated",AT420&gt;0),$U420,
IF($P420="Furloughed",IF(AT420&gt;0,$U420)+IF(BD420&gt;0,$U420),
IF($P420="Rehired",IF(BD420&gt;0,$U420)))))))),IF('Actual Allocation Calc'!$AL$78="C",'Actual Allocation Calc'!P420,'Actual Allocation Calc'!Y420+IF($P420="Employed",$U420,
IF(AND($P420="Terminated"),($U420/7*AT420),
IF(AND($P420="Furloughed"),($U420/7*AT420)+($U420/7*BD420),
IF(AND($P420="Rehired"),($U420/7*BD420),
IF(AND($P420="Terminated",AT420&gt;0),$U420,
IF($P420="Furloughed",IF(AT420&gt;0,$U420)+IF(BD420&gt;0,$U420),
IF($P420="Rehired",IF(BD420&gt;0,$U420))))))))*'Actual Allocation Calc'!$AL$99)))</f>
        <v/>
      </c>
      <c r="AD420" s="210" t="str">
        <f>IF($B420="","",IF('Actual Allocation Calc'!$AM$78="A",
IF($P420="Employed",$U420,
IF(AND($P420="Terminated"),($U420/7*AU420),
IF(AND($P420="Furloughed"),($U420/7*AU420)+($U420/7*BE420),
IF(AND($P420="Rehired"),($U420/7*BE420),
IF(AND($P420="Terminated",AU420&gt;0),$U420,
IF($P420="Furloughed",IF(AU420&gt;0,$U420)+IF(BE420&gt;0,$U420),
IF($P420="Rehired",IF(BE420&gt;0,$U420)))))))),IF('Actual Allocation Calc'!$AM$78="C",'Actual Allocation Calc'!Q420,'Actual Allocation Calc'!Z420+IF($P420="Employed",$U420,
IF(AND($P420="Terminated"),($U420/7*AU420),
IF(AND($P420="Furloughed"),($U420/7*AU420)+($U420/7*BE420),
IF(AND($P420="Rehired"),($U420/7*BE420),
IF(AND($P420="Terminated",AU420&gt;0),$U420,
IF($P420="Furloughed",IF(AU420&gt;0,$U420)+IF(BE420&gt;0,$U420),
IF($P420="Rehired",IF(BE420&gt;0,$U420))))))))*'Actual Allocation Calc'!$AM$99)))</f>
        <v/>
      </c>
      <c r="AE420" s="210" t="str">
        <f>IF($B420="","",IF('Actual Allocation Calc'!$AN$78="A",
IF($P420="Employed",$U420,
IF(AND($P420="Terminated"),($U420/7*AV420),
IF(AND($P420="Furloughed"),($U420/7*AV420)+($U420/7*BF420),
IF(AND($P420="Rehired"),($U420/7*BF420),
IF(AND($P420="Terminated",AV420&gt;0),$U420,
IF($P420="Furloughed",IF(AV420&gt;0,$U420)+IF(BF420&gt;0,$U420),
IF($P420="Rehired",IF(BF420&gt;0,$U420)))))))),IF('Actual Allocation Calc'!$AN$78="C",'Actual Allocation Calc'!R420,'Actual Allocation Calc'!AA420+IF($P420="Employed",$U420,
IF(AND($P420="Terminated"),($U420/7*AV420),
IF(AND($P420="Furloughed"),($U420/7*AV420)+($U420/7*BF420),
IF(AND($P420="Rehired"),($U420/7*BF420),
IF(AND($P420="Terminated",AV420&gt;0),$U420,
IF($P420="Furloughed",IF(AV420&gt;0,$U420)+IF(BF420&gt;0,$U420),
IF($P420="Rehired",IF(BF420&gt;0,$U420))))))))*'Actual Allocation Calc'!$AN$99)))</f>
        <v/>
      </c>
      <c r="AF420" s="210" t="str">
        <f>IF($B420="","",IF('Actual Allocation Calc'!$AO$78="A",
IF($P420="Employed",$U420,
IF(AND($P420="Terminated"),($U420/7*AW420),
IF(AND($P420="Furloughed"),($U420/7*AW420)+($U420/7*BG420),
IF(AND($P420="Rehired"),($U420/7*BG420),
IF(AND($P420="Terminated",AW420&gt;0),$U420,
IF($P420="Furloughed",IF(AW420&gt;0,$U420)+IF(BG420&gt;0,$U420),
IF($P420="Rehired",IF(BG420&gt;0,$U420)))))))),IF('Actual Allocation Calc'!$AO$78="C",'Actual Allocation Calc'!S420,'Actual Allocation Calc'!AB420+IF($P420="Employed",$U420,
IF(AND($P420="Terminated"),($U420/7*AW420),
IF(AND($P420="Furloughed"),($U420/7*AW420)+($U420/7*BG420),
IF(AND($P420="Rehired"),($U420/7*BG420),
IF(AND($P420="Terminated",AW420&gt;0),$U420,
IF($P420="Furloughed",IF(AW420&gt;0,$U420)+IF(BG420&gt;0,$U420),
IF($P420="Rehired",IF(BG420&gt;0,$U420))))))))*'Actual Allocation Calc'!$AO$99)))</f>
        <v/>
      </c>
      <c r="AG420" s="210" t="str">
        <f>IF($B420="","",IF('Actual Allocation Calc'!$AP$78="A",
IF($P420="Employed",$U420/7*BK420,
IF(AND($P420="Terminated"),($U420/7*AX420),
IF(AND($P420="Furloughed"),($U420/7*AX420)+($U420/7*BH420),
IF(AND($P420="Rehired"),($U420/7*BH420),
IF(AND($P420="Terminated",AX420&gt;0),$U420,
IF($P420="Furloughed",IF(AX420&gt;0,$U420)+IF(BH420&gt;0,$U420),
IF($P420="Rehired",IF(BH420&gt;0,$U420)))))))),IF('Actual Allocation Calc'!$AP$78="C",'Actual Allocation Calc'!T420,'Actual Allocation Calc'!AC420+IF($P420="Employed",$U420/7*BK420,
IF(AND($P420="Terminated"),($U420/7*AX420),
IF(AND($P420="Furloughed"),($U420/7*AX420)+($U420/7*BH420),
IF(AND($P420="Rehired"),($U420/7*BH420),
IF(AND($P420="Terminated",AX420&gt;0),$U420,
IF($P420="Furloughed",IF(AX420&gt;0,$U420)+IF(BH420&gt;0,$U420),
IF($P420="Rehired",IF(BH420&gt;0,$U420))))))))*'Actual Allocation Calc'!$AP$99)))</f>
        <v/>
      </c>
      <c r="AH420" s="536"/>
      <c r="AI420" s="82">
        <f t="shared" si="129"/>
        <v>0</v>
      </c>
      <c r="AJ420" s="210">
        <f t="shared" si="132"/>
        <v>0</v>
      </c>
      <c r="AK420" s="397" t="str">
        <f t="shared" si="133"/>
        <v/>
      </c>
      <c r="AM420" s="122"/>
      <c r="AO420" s="214" t="str">
        <f>IFERROR(IF($V420="","",VLOOKUP(V420,'Calendar Calcs'!$B$2:$E1387,4,FALSE)),0)</f>
        <v/>
      </c>
      <c r="AP420" s="69" t="str">
        <f>IF($AO420="","", IF($AO420&lt;AP$23,0,IF($AO420&gt;AP$23,COUNTIFS('Calendar Calcs'!$E$2:$E1387,AP$23),COUNTIFS('Calendar Calcs'!$E$2:$E1387,AP$23,'Calendar Calcs'!$D$2:$D1387,"&lt;="&amp;WEEKDAY($V420)))))</f>
        <v/>
      </c>
      <c r="AQ420" s="69" t="str">
        <f>IF($AO420="","", IF($AO420&lt;AQ$23,0,IF($AO420&gt;AQ$23,COUNTIFS('Calendar Calcs'!$E$2:$E1387,AQ$23),COUNTIFS('Calendar Calcs'!$E$2:$E1387,AQ$23,'Calendar Calcs'!$D$2:$D1387,"&lt;="&amp;WEEKDAY($V420)))))</f>
        <v/>
      </c>
      <c r="AR420" s="69" t="str">
        <f>IF($AO420="","", IF($AO420&lt;AR$23,0,IF($AO420&gt;AR$23,COUNTIFS('Calendar Calcs'!$E$2:$E1387,AR$23),COUNTIFS('Calendar Calcs'!$E$2:$E1387,AR$23,'Calendar Calcs'!$D$2:$D1387,"&lt;="&amp;WEEKDAY($V420)))))</f>
        <v/>
      </c>
      <c r="AS420" s="69" t="str">
        <f>IF($AO420="","", IF($AO420&lt;AS$23,0,IF($AO420&gt;AS$23,COUNTIFS('Calendar Calcs'!$E$2:$E1387,AS$23),COUNTIFS('Calendar Calcs'!$E$2:$E1387,AS$23,'Calendar Calcs'!$D$2:$D1387,"&lt;="&amp;WEEKDAY($V420)))))</f>
        <v/>
      </c>
      <c r="AT420" s="69" t="str">
        <f>IF($AO420="","", IF($AO420&lt;AT$23,0,IF($AO420&gt;AT$23,COUNTIFS('Calendar Calcs'!$E$2:$E1387,AT$23),COUNTIFS('Calendar Calcs'!$E$2:$E1387,AT$23,'Calendar Calcs'!$D$2:$D1387,"&lt;="&amp;WEEKDAY($V420)))))</f>
        <v/>
      </c>
      <c r="AU420" s="69" t="str">
        <f>IF($AO420="","", IF($AO420&lt;AU$23,0,IF($AO420&gt;AU$23,COUNTIFS('Calendar Calcs'!$E$2:$E1387,AU$23),COUNTIFS('Calendar Calcs'!$E$2:$E1387,AU$23,'Calendar Calcs'!$D$2:$D1387,"&lt;="&amp;WEEKDAY($V420)))))</f>
        <v/>
      </c>
      <c r="AV420" s="69" t="str">
        <f>IF($AO420="","", IF($AO420&lt;AV$23,0,IF($AO420&gt;AV$23,COUNTIFS('Calendar Calcs'!$E$2:$E1387,AV$23),COUNTIFS('Calendar Calcs'!$E$2:$E1387,AV$23,'Calendar Calcs'!$D$2:$D1387,"&lt;="&amp;WEEKDAY($V420)))))</f>
        <v/>
      </c>
      <c r="AW420" s="69" t="str">
        <f>IF($AO420="","", IF($AO420&lt;AW$23,0,IF($AO420&gt;AW$23,COUNTIFS('Calendar Calcs'!$E$2:$E1387,AW$23),COUNTIFS('Calendar Calcs'!$E$2:$E1387,AW$23,'Calendar Calcs'!$D$2:$D1387,"&lt;="&amp;WEEKDAY($V420)))))</f>
        <v/>
      </c>
      <c r="AX420" s="69" t="str">
        <f>IF($AO420="","", IF($AO420&lt;AX$23,0,IF($AO420&gt;AX$23,COUNTIFS('Calendar Calcs'!$E$2:$E1387,AX$23),COUNTIFS('Calendar Calcs'!$E$2:$E1387,AX$23,'Calendar Calcs'!$D$2:$D1387,"&lt;="&amp;WEEKDAY($V420)))))</f>
        <v/>
      </c>
      <c r="AY420" s="69" t="str">
        <f>IF($W420="","",VLOOKUP($W420,'Calendar Calcs'!$B$2:$E1387,4,FALSE))</f>
        <v/>
      </c>
      <c r="AZ420" s="69" t="str">
        <f>IF($AY420="","",IF($AY420&gt;AZ$23,0,IF($AY420&lt;AZ$23,COUNTIFS('Calendar Calcs'!$E$2:$E1387,AZ$23),COUNTIFS('Calendar Calcs'!$E$2:$E1387,AZ$23,'Calendar Calcs'!$D$2:$D1387,"&gt;="&amp;WEEKDAY($W420)))))</f>
        <v/>
      </c>
      <c r="BA420" s="69" t="str">
        <f>IF($AY420="","",IF($AY420&gt;BA$23,0,IF($AY420&lt;BA$23,COUNTIFS('Calendar Calcs'!$E$2:$E1387,BA$23),COUNTIFS('Calendar Calcs'!$E$2:$E1387,BA$23,'Calendar Calcs'!$D$2:$D1387,"&gt;="&amp;WEEKDAY($W420)))))</f>
        <v/>
      </c>
      <c r="BB420" s="69" t="str">
        <f>IF($AY420="","",IF($AY420&gt;BB$23,0,IF($AY420&lt;BB$23,COUNTIFS('Calendar Calcs'!$E$2:$E1387,BB$23),COUNTIFS('Calendar Calcs'!$E$2:$E1387,BB$23,'Calendar Calcs'!$D$2:$D1387,"&gt;="&amp;WEEKDAY($W420)))))</f>
        <v/>
      </c>
      <c r="BC420" s="69" t="str">
        <f>IF($AY420="","",IF($AY420&gt;BC$23,0,IF($AY420&lt;BC$23,COUNTIFS('Calendar Calcs'!$E$2:$E1387,BC$23),COUNTIFS('Calendar Calcs'!$E$2:$E1387,BC$23,'Calendar Calcs'!$D$2:$D1387,"&gt;="&amp;WEEKDAY($W420)))))</f>
        <v/>
      </c>
      <c r="BD420" s="69" t="str">
        <f>IF($AY420="","",IF($AY420&gt;BD$23,0,IF($AY420&lt;BD$23,COUNTIFS('Calendar Calcs'!$E$2:$E1387,BD$23),COUNTIFS('Calendar Calcs'!$E$2:$E1387,BD$23,'Calendar Calcs'!$D$2:$D1387,"&gt;="&amp;WEEKDAY($W420)))))</f>
        <v/>
      </c>
      <c r="BE420" s="69" t="str">
        <f>IF($AY420="","",IF($AY420&gt;BE$23,0,IF($AY420&lt;BE$23,COUNTIFS('Calendar Calcs'!$E$2:$E1387,BE$23),COUNTIFS('Calendar Calcs'!$E$2:$E1387,BE$23,'Calendar Calcs'!$D$2:$D1387,"&gt;="&amp;WEEKDAY($W420)))))</f>
        <v/>
      </c>
      <c r="BF420" s="69" t="str">
        <f>IF($AY420="","",IF($AY420&gt;BF$23,0,IF($AY420&lt;BF$23,COUNTIFS('Calendar Calcs'!$E$2:$E1387,BF$23),COUNTIFS('Calendar Calcs'!$E$2:$E1387,BF$23,'Calendar Calcs'!$D$2:$D1387,"&gt;="&amp;WEEKDAY($W420)))))</f>
        <v/>
      </c>
      <c r="BG420" s="69" t="str">
        <f>IF($AY420="","",IF($AY420&gt;BG$23,0,IF($AY420&lt;BG$23,COUNTIFS('Calendar Calcs'!$E$2:$E1387,BG$23),COUNTIFS('Calendar Calcs'!$E$2:$E1387,BG$23,'Calendar Calcs'!$D$2:$D1387,"&gt;="&amp;WEEKDAY($W420)))))</f>
        <v/>
      </c>
      <c r="BH420" s="69">
        <f t="shared" si="134"/>
        <v>6</v>
      </c>
      <c r="BI420" s="69">
        <f>IF(Cover!$E$43="","",VLOOKUP(Cover!$E$43,'Calendar Calcs'!$B$2:$E1387,4,FALSE))</f>
        <v>1</v>
      </c>
      <c r="BJ420" s="69">
        <f>IF($BI420="","", IF($BI420&lt;BJ$23,0,IF($BI420&gt;=BJ$23,COUNTIFS('Calendar Calcs'!$E$2:$E1387,BJ$23),COUNTIFS('Calendar Calcs'!$E$2:$E1387,BJ$23,'Calendar Calcs'!$D$2:$D1387,"&lt;="&amp;WEEKDAY($V420)))))</f>
        <v>1</v>
      </c>
      <c r="BK420" s="69">
        <f t="shared" si="131"/>
        <v>6</v>
      </c>
      <c r="BN420" s="69" t="str">
        <f>IF(T420&gt;0,"FTE",IF(Cover!$E$47="Weekly",IF(S420&gt;29.75,"FTE","PTE"),IF(S420&gt;59.75,"FTE","PTE")))</f>
        <v>PTE</v>
      </c>
      <c r="BO420" s="69">
        <f>IF(BN420="FTE",30,IF(Cover!$E$47="Weekly",'STEP 2 EE Data'!S420,'STEP 2 EE Data'!S420/2))</f>
        <v>0</v>
      </c>
      <c r="BP420" s="209">
        <f t="shared" si="135"/>
        <v>0</v>
      </c>
      <c r="BQ420" s="209">
        <f t="shared" si="136"/>
        <v>0</v>
      </c>
      <c r="BR420" s="209">
        <f t="shared" si="137"/>
        <v>0</v>
      </c>
      <c r="BS420" s="209">
        <f t="shared" si="138"/>
        <v>0</v>
      </c>
      <c r="BT420" s="209">
        <f t="shared" si="139"/>
        <v>0</v>
      </c>
      <c r="BU420" s="209">
        <f t="shared" si="140"/>
        <v>0</v>
      </c>
      <c r="BV420" s="209">
        <f t="shared" si="141"/>
        <v>0</v>
      </c>
      <c r="BW420" s="209">
        <f t="shared" si="142"/>
        <v>0</v>
      </c>
      <c r="BX420" s="209">
        <f t="shared" si="143"/>
        <v>0</v>
      </c>
      <c r="CC420" s="210" t="str">
        <f>IF(B420="","",IF(C420="",IF(Cover!$E$47="Weekly",'STEP 3 EE Comp'!BI425*8,'STEP 3 EE Comp'!BI425*4),IF(Cover!$E$47="Weekly",'STEP 3 EE Comp'!BI425,'STEP 3 EE Comp'!BI425)))</f>
        <v/>
      </c>
      <c r="CD420" s="82" t="str">
        <f t="shared" si="144"/>
        <v/>
      </c>
      <c r="CE420" s="417">
        <f t="shared" si="145"/>
        <v>1</v>
      </c>
      <c r="CF420" s="82" t="str">
        <f t="shared" si="146"/>
        <v>Good</v>
      </c>
      <c r="CG420" s="82">
        <f t="shared" si="147"/>
        <v>0</v>
      </c>
      <c r="CH420" s="234">
        <f t="shared" si="148"/>
        <v>0</v>
      </c>
    </row>
    <row r="421" spans="1:86" s="69" customFormat="1" x14ac:dyDescent="0.3">
      <c r="A421" s="555"/>
      <c r="B421" s="52"/>
      <c r="C421" s="52"/>
      <c r="D421" s="52"/>
      <c r="E421" s="52"/>
      <c r="F421" s="507"/>
      <c r="G421" s="210">
        <f t="shared" ref="G421:G484" si="149">+E421/13*52</f>
        <v>0</v>
      </c>
      <c r="H421" s="82">
        <f t="shared" si="130"/>
        <v>0</v>
      </c>
      <c r="I421" s="211"/>
      <c r="J421" s="441" t="s">
        <v>21</v>
      </c>
      <c r="K421" s="441" t="s">
        <v>21</v>
      </c>
      <c r="L421" s="441" t="s">
        <v>21</v>
      </c>
      <c r="M421" s="441" t="s">
        <v>21</v>
      </c>
      <c r="N421" s="568" t="s">
        <v>21</v>
      </c>
      <c r="O421" s="211"/>
      <c r="P421" s="212" t="str">
        <f>IF(B421="","",
IF(AND(V421="",W421="",B421&lt;&gt;""),"Employed",
IF(AND(V421&lt;&gt;"",W421="",B421&lt;&gt;""),"Terminated",
IF(AND(V421&lt;&gt;"",W421&lt;&gt;"",B421&lt;&gt;""),IF(W421&lt;Cover!$E$43,"Employed","Furloughed"),
IF(AND(V421="",W421&lt;&gt;"",B421&lt;&gt;""),IF(W421&lt;Cover!$E$43,"Employed","Rehired"))))))</f>
        <v/>
      </c>
      <c r="Q421" s="211"/>
      <c r="R421" s="536"/>
      <c r="S421" s="563"/>
      <c r="T421" s="536"/>
      <c r="U421" s="82">
        <f>IF(Cover!$E$47="Weekly",IF(T421&gt;0,T421,R421*S421),IF(T421&gt;0,T421,R421*S421)/2)</f>
        <v>0</v>
      </c>
      <c r="V421" s="564"/>
      <c r="W421" s="564"/>
      <c r="Y421" s="213" t="str">
        <f>IF($B421="","",IF('Actual Allocation Calc'!$AH$78="A",
IF($P421="Employed",$U421/7*BJ421,
IF(AND($P421="Terminated"),($U421/7*AP421),
IF(AND($P421="Furloughed"),($U421/7*AP421)+($U421/7*AZ421),
IF(AND($P421="Rehired"),($U421/7*AZ421),
IF(AND($P421="Terminated",AP421&gt;0),$U421,
IF($P421="Furloughed",IF(AP421&gt;0,$U421)+IF(AZ421&gt;0,$U421),
IF($P421="Rehired",IF(AZ421&gt;0,$U421)))))))),IF('Actual Allocation Calc'!$AH$78="C",'Actual Allocation Calc'!L421,'Actual Allocation Calc'!U421+IF($P421="Employed",$U421/7*BJ421,
IF(AND($P421="Terminated"),($U421/7*AP421),
IF(AND($P421="Furloughed"),($U421/7*AP421)+($U421/7*AZ421),
IF(AND($P421="Rehired"),($U421/7*AZ421),
IF(AND($P421="Terminated",AP421&gt;0),$U421,
IF($P421="Furloughed",IF(AP421&gt;0,$U421)+IF(AZ421&gt;0,$U421),
IF($P421="Rehired",IF(AZ421&gt;0,$U421))))))))*'Actual Allocation Calc'!$AH$99)))</f>
        <v/>
      </c>
      <c r="Z421" s="210" t="str">
        <f>IF($B421="","",IF('Actual Allocation Calc'!$AI$78="A",
IF($P421="Employed",$U421,
IF(AND($P421="Terminated"),($U421/7*AQ421),
IF(AND($P421="Furloughed"),($U421/7*AQ421)+($U421/7*BA421),
IF(AND($P421="Rehired"),($U421/7*BA421),
IF(AND($P421="Terminated",AQ421&gt;0),$U421,
IF($P421="Furloughed",IF(AQ421&gt;0,$U421)+IF(BA421&gt;0,$U421),
IF($P421="Rehired",IF(BA421&gt;0,$U421)))))))),IF('Actual Allocation Calc'!$AI$78="C",'Actual Allocation Calc'!M421,'Actual Allocation Calc'!V421+IF($P421="Employed",$U421,
IF(AND($P421="Terminated"),($U421/7*AQ421),
IF(AND($P421="Furloughed"),($U421/7*AQ421)+($U421/7*BA421),
IF(AND($P421="Rehired"),($U421/7*BA421),
IF(AND($P421="Terminated",AQ421&gt;0),$U421,
IF($P421="Furloughed",IF(AQ421&gt;0,$U421)+IF(BA421&gt;0,$U421),
IF($P421="Rehired",IF(BA421&gt;0,$U421))))))))*'Actual Allocation Calc'!$AI$99)))</f>
        <v/>
      </c>
      <c r="AA421" s="210" t="str">
        <f>IF($B421="","",IF('Actual Allocation Calc'!$AJ$78="A",
IF($P421="Employed",$U421,
IF(AND($P421="Terminated"),($U421/7*AR421),
IF(AND($P421="Furloughed"),($U421/7*AR421)+($U421/7*BB421),
IF(AND($P421="Rehired"),($U421/7*BB421),
IF(AND($P421="Terminated",AR421&gt;0),$U421,
IF($P421="Furloughed",IF(AR421&gt;0,$U421)+IF(BB421&gt;0,$U421),
IF($P421="Rehired",IF(BB421&gt;0,$U421)))))))),IF('Actual Allocation Calc'!$AJ$78="C",'Actual Allocation Calc'!N421,'Actual Allocation Calc'!W421+IF($P421="Employed",$U421,
IF(AND($P421="Terminated"),($U421/7*AR421),
IF(AND($P421="Furloughed"),($U421/7*AR421)+($U421/7*BB421),
IF(AND($P421="Rehired"),($U421/7*BB421),
IF(AND($P421="Terminated",AR421&gt;0),$U421,
IF($P421="Furloughed",IF(AR421&gt;0,$U421)+IF(BB421&gt;0,$U421),
IF($P421="Rehired",IF(BB421&gt;0,$U421))))))))*'Actual Allocation Calc'!$AJ$99)))</f>
        <v/>
      </c>
      <c r="AB421" s="210" t="str">
        <f>IF($B421="","",IF('Actual Allocation Calc'!$AK$78="A",
IF($P421="Employed",$U421,
IF(AND($P421="Terminated"),($U421/7*AS421),
IF(AND($P421="Furloughed"),($U421/7*AS421)+($U421/7*BC421),
IF(AND($P421="Rehired"),($U421/7*BC421),
IF(AND($P421="Terminated",AS421&gt;0),$U421,
IF($P421="Furloughed",IF(AS421&gt;0,$U421)+IF(BC421&gt;0,$U421),
IF($P421="Rehired",IF(BC421&gt;0,$U421)))))))),IF('Actual Allocation Calc'!$AK$78="C",'Actual Allocation Calc'!O421,'Actual Allocation Calc'!X421+IF($P421="Employed",$U421,
IF(AND($P421="Terminated"),($U421/7*AS421),
IF(AND($P421="Furloughed"),($U421/7*AS421)+($U421/7*BC421),
IF(AND($P421="Rehired"),($U421/7*BC421),
IF(AND($P421="Terminated",AS421&gt;0),$U421,
IF($P421="Furloughed",IF(AS421&gt;0,$U421)+IF(BC421&gt;0,$U421),
IF($P421="Rehired",IF(BC421&gt;0,$U421))))))))*'Actual Allocation Calc'!$AK$99)))</f>
        <v/>
      </c>
      <c r="AC421" s="210" t="str">
        <f>IF($B421="","",IF('Actual Allocation Calc'!$AL$78="A",
IF($P421="Employed",$U421,
IF(AND($P421="Terminated"),($U421/7*AT421),
IF(AND($P421="Furloughed"),($U421/7*AT421)+($U421/7*BD421),
IF(AND($P421="Rehired"),($U421/7*BD421),
IF(AND($P421="Terminated",AT421&gt;0),$U421,
IF($P421="Furloughed",IF(AT421&gt;0,$U421)+IF(BD421&gt;0,$U421),
IF($P421="Rehired",IF(BD421&gt;0,$U421)))))))),IF('Actual Allocation Calc'!$AL$78="C",'Actual Allocation Calc'!P421,'Actual Allocation Calc'!Y421+IF($P421="Employed",$U421,
IF(AND($P421="Terminated"),($U421/7*AT421),
IF(AND($P421="Furloughed"),($U421/7*AT421)+($U421/7*BD421),
IF(AND($P421="Rehired"),($U421/7*BD421),
IF(AND($P421="Terminated",AT421&gt;0),$U421,
IF($P421="Furloughed",IF(AT421&gt;0,$U421)+IF(BD421&gt;0,$U421),
IF($P421="Rehired",IF(BD421&gt;0,$U421))))))))*'Actual Allocation Calc'!$AL$99)))</f>
        <v/>
      </c>
      <c r="AD421" s="210" t="str">
        <f>IF($B421="","",IF('Actual Allocation Calc'!$AM$78="A",
IF($P421="Employed",$U421,
IF(AND($P421="Terminated"),($U421/7*AU421),
IF(AND($P421="Furloughed"),($U421/7*AU421)+($U421/7*BE421),
IF(AND($P421="Rehired"),($U421/7*BE421),
IF(AND($P421="Terminated",AU421&gt;0),$U421,
IF($P421="Furloughed",IF(AU421&gt;0,$U421)+IF(BE421&gt;0,$U421),
IF($P421="Rehired",IF(BE421&gt;0,$U421)))))))),IF('Actual Allocation Calc'!$AM$78="C",'Actual Allocation Calc'!Q421,'Actual Allocation Calc'!Z421+IF($P421="Employed",$U421,
IF(AND($P421="Terminated"),($U421/7*AU421),
IF(AND($P421="Furloughed"),($U421/7*AU421)+($U421/7*BE421),
IF(AND($P421="Rehired"),($U421/7*BE421),
IF(AND($P421="Terminated",AU421&gt;0),$U421,
IF($P421="Furloughed",IF(AU421&gt;0,$U421)+IF(BE421&gt;0,$U421),
IF($P421="Rehired",IF(BE421&gt;0,$U421))))))))*'Actual Allocation Calc'!$AM$99)))</f>
        <v/>
      </c>
      <c r="AE421" s="210" t="str">
        <f>IF($B421="","",IF('Actual Allocation Calc'!$AN$78="A",
IF($P421="Employed",$U421,
IF(AND($P421="Terminated"),($U421/7*AV421),
IF(AND($P421="Furloughed"),($U421/7*AV421)+($U421/7*BF421),
IF(AND($P421="Rehired"),($U421/7*BF421),
IF(AND($P421="Terminated",AV421&gt;0),$U421,
IF($P421="Furloughed",IF(AV421&gt;0,$U421)+IF(BF421&gt;0,$U421),
IF($P421="Rehired",IF(BF421&gt;0,$U421)))))))),IF('Actual Allocation Calc'!$AN$78="C",'Actual Allocation Calc'!R421,'Actual Allocation Calc'!AA421+IF($P421="Employed",$U421,
IF(AND($P421="Terminated"),($U421/7*AV421),
IF(AND($P421="Furloughed"),($U421/7*AV421)+($U421/7*BF421),
IF(AND($P421="Rehired"),($U421/7*BF421),
IF(AND($P421="Terminated",AV421&gt;0),$U421,
IF($P421="Furloughed",IF(AV421&gt;0,$U421)+IF(BF421&gt;0,$U421),
IF($P421="Rehired",IF(BF421&gt;0,$U421))))))))*'Actual Allocation Calc'!$AN$99)))</f>
        <v/>
      </c>
      <c r="AF421" s="210" t="str">
        <f>IF($B421="","",IF('Actual Allocation Calc'!$AO$78="A",
IF($P421="Employed",$U421,
IF(AND($P421="Terminated"),($U421/7*AW421),
IF(AND($P421="Furloughed"),($U421/7*AW421)+($U421/7*BG421),
IF(AND($P421="Rehired"),($U421/7*BG421),
IF(AND($P421="Terminated",AW421&gt;0),$U421,
IF($P421="Furloughed",IF(AW421&gt;0,$U421)+IF(BG421&gt;0,$U421),
IF($P421="Rehired",IF(BG421&gt;0,$U421)))))))),IF('Actual Allocation Calc'!$AO$78="C",'Actual Allocation Calc'!S421,'Actual Allocation Calc'!AB421+IF($P421="Employed",$U421,
IF(AND($P421="Terminated"),($U421/7*AW421),
IF(AND($P421="Furloughed"),($U421/7*AW421)+($U421/7*BG421),
IF(AND($P421="Rehired"),($U421/7*BG421),
IF(AND($P421="Terminated",AW421&gt;0),$U421,
IF($P421="Furloughed",IF(AW421&gt;0,$U421)+IF(BG421&gt;0,$U421),
IF($P421="Rehired",IF(BG421&gt;0,$U421))))))))*'Actual Allocation Calc'!$AO$99)))</f>
        <v/>
      </c>
      <c r="AG421" s="210" t="str">
        <f>IF($B421="","",IF('Actual Allocation Calc'!$AP$78="A",
IF($P421="Employed",$U421/7*BK421,
IF(AND($P421="Terminated"),($U421/7*AX421),
IF(AND($P421="Furloughed"),($U421/7*AX421)+($U421/7*BH421),
IF(AND($P421="Rehired"),($U421/7*BH421),
IF(AND($P421="Terminated",AX421&gt;0),$U421,
IF($P421="Furloughed",IF(AX421&gt;0,$U421)+IF(BH421&gt;0,$U421),
IF($P421="Rehired",IF(BH421&gt;0,$U421)))))))),IF('Actual Allocation Calc'!$AP$78="C",'Actual Allocation Calc'!T421,'Actual Allocation Calc'!AC421+IF($P421="Employed",$U421/7*BK421,
IF(AND($P421="Terminated"),($U421/7*AX421),
IF(AND($P421="Furloughed"),($U421/7*AX421)+($U421/7*BH421),
IF(AND($P421="Rehired"),($U421/7*BH421),
IF(AND($P421="Terminated",AX421&gt;0),$U421,
IF($P421="Furloughed",IF(AX421&gt;0,$U421)+IF(BH421&gt;0,$U421),
IF($P421="Rehired",IF(BH421&gt;0,$U421))))))))*'Actual Allocation Calc'!$AP$99)))</f>
        <v/>
      </c>
      <c r="AH421" s="536"/>
      <c r="AI421" s="82">
        <f t="shared" ref="AI421:AI484" si="150">SUM(Y421:AH421)</f>
        <v>0</v>
      </c>
      <c r="AJ421" s="210">
        <f t="shared" si="132"/>
        <v>0</v>
      </c>
      <c r="AK421" s="397" t="str">
        <f t="shared" si="133"/>
        <v/>
      </c>
      <c r="AM421" s="122"/>
      <c r="AO421" s="214" t="str">
        <f>IFERROR(IF($V421="","",VLOOKUP(V421,'Calendar Calcs'!$B$2:$E1388,4,FALSE)),0)</f>
        <v/>
      </c>
      <c r="AP421" s="69" t="str">
        <f>IF($AO421="","", IF($AO421&lt;AP$23,0,IF($AO421&gt;AP$23,COUNTIFS('Calendar Calcs'!$E$2:$E1388,AP$23),COUNTIFS('Calendar Calcs'!$E$2:$E1388,AP$23,'Calendar Calcs'!$D$2:$D1388,"&lt;="&amp;WEEKDAY($V421)))))</f>
        <v/>
      </c>
      <c r="AQ421" s="69" t="str">
        <f>IF($AO421="","", IF($AO421&lt;AQ$23,0,IF($AO421&gt;AQ$23,COUNTIFS('Calendar Calcs'!$E$2:$E1388,AQ$23),COUNTIFS('Calendar Calcs'!$E$2:$E1388,AQ$23,'Calendar Calcs'!$D$2:$D1388,"&lt;="&amp;WEEKDAY($V421)))))</f>
        <v/>
      </c>
      <c r="AR421" s="69" t="str">
        <f>IF($AO421="","", IF($AO421&lt;AR$23,0,IF($AO421&gt;AR$23,COUNTIFS('Calendar Calcs'!$E$2:$E1388,AR$23),COUNTIFS('Calendar Calcs'!$E$2:$E1388,AR$23,'Calendar Calcs'!$D$2:$D1388,"&lt;="&amp;WEEKDAY($V421)))))</f>
        <v/>
      </c>
      <c r="AS421" s="69" t="str">
        <f>IF($AO421="","", IF($AO421&lt;AS$23,0,IF($AO421&gt;AS$23,COUNTIFS('Calendar Calcs'!$E$2:$E1388,AS$23),COUNTIFS('Calendar Calcs'!$E$2:$E1388,AS$23,'Calendar Calcs'!$D$2:$D1388,"&lt;="&amp;WEEKDAY($V421)))))</f>
        <v/>
      </c>
      <c r="AT421" s="69" t="str">
        <f>IF($AO421="","", IF($AO421&lt;AT$23,0,IF($AO421&gt;AT$23,COUNTIFS('Calendar Calcs'!$E$2:$E1388,AT$23),COUNTIFS('Calendar Calcs'!$E$2:$E1388,AT$23,'Calendar Calcs'!$D$2:$D1388,"&lt;="&amp;WEEKDAY($V421)))))</f>
        <v/>
      </c>
      <c r="AU421" s="69" t="str">
        <f>IF($AO421="","", IF($AO421&lt;AU$23,0,IF($AO421&gt;AU$23,COUNTIFS('Calendar Calcs'!$E$2:$E1388,AU$23),COUNTIFS('Calendar Calcs'!$E$2:$E1388,AU$23,'Calendar Calcs'!$D$2:$D1388,"&lt;="&amp;WEEKDAY($V421)))))</f>
        <v/>
      </c>
      <c r="AV421" s="69" t="str">
        <f>IF($AO421="","", IF($AO421&lt;AV$23,0,IF($AO421&gt;AV$23,COUNTIFS('Calendar Calcs'!$E$2:$E1388,AV$23),COUNTIFS('Calendar Calcs'!$E$2:$E1388,AV$23,'Calendar Calcs'!$D$2:$D1388,"&lt;="&amp;WEEKDAY($V421)))))</f>
        <v/>
      </c>
      <c r="AW421" s="69" t="str">
        <f>IF($AO421="","", IF($AO421&lt;AW$23,0,IF($AO421&gt;AW$23,COUNTIFS('Calendar Calcs'!$E$2:$E1388,AW$23),COUNTIFS('Calendar Calcs'!$E$2:$E1388,AW$23,'Calendar Calcs'!$D$2:$D1388,"&lt;="&amp;WEEKDAY($V421)))))</f>
        <v/>
      </c>
      <c r="AX421" s="69" t="str">
        <f>IF($AO421="","", IF($AO421&lt;AX$23,0,IF($AO421&gt;AX$23,COUNTIFS('Calendar Calcs'!$E$2:$E1388,AX$23),COUNTIFS('Calendar Calcs'!$E$2:$E1388,AX$23,'Calendar Calcs'!$D$2:$D1388,"&lt;="&amp;WEEKDAY($V421)))))</f>
        <v/>
      </c>
      <c r="AY421" s="69" t="str">
        <f>IF($W421="","",VLOOKUP($W421,'Calendar Calcs'!$B$2:$E1388,4,FALSE))</f>
        <v/>
      </c>
      <c r="AZ421" s="69" t="str">
        <f>IF($AY421="","",IF($AY421&gt;AZ$23,0,IF($AY421&lt;AZ$23,COUNTIFS('Calendar Calcs'!$E$2:$E1388,AZ$23),COUNTIFS('Calendar Calcs'!$E$2:$E1388,AZ$23,'Calendar Calcs'!$D$2:$D1388,"&gt;="&amp;WEEKDAY($W421)))))</f>
        <v/>
      </c>
      <c r="BA421" s="69" t="str">
        <f>IF($AY421="","",IF($AY421&gt;BA$23,0,IF($AY421&lt;BA$23,COUNTIFS('Calendar Calcs'!$E$2:$E1388,BA$23),COUNTIFS('Calendar Calcs'!$E$2:$E1388,BA$23,'Calendar Calcs'!$D$2:$D1388,"&gt;="&amp;WEEKDAY($W421)))))</f>
        <v/>
      </c>
      <c r="BB421" s="69" t="str">
        <f>IF($AY421="","",IF($AY421&gt;BB$23,0,IF($AY421&lt;BB$23,COUNTIFS('Calendar Calcs'!$E$2:$E1388,BB$23),COUNTIFS('Calendar Calcs'!$E$2:$E1388,BB$23,'Calendar Calcs'!$D$2:$D1388,"&gt;="&amp;WEEKDAY($W421)))))</f>
        <v/>
      </c>
      <c r="BC421" s="69" t="str">
        <f>IF($AY421="","",IF($AY421&gt;BC$23,0,IF($AY421&lt;BC$23,COUNTIFS('Calendar Calcs'!$E$2:$E1388,BC$23),COUNTIFS('Calendar Calcs'!$E$2:$E1388,BC$23,'Calendar Calcs'!$D$2:$D1388,"&gt;="&amp;WEEKDAY($W421)))))</f>
        <v/>
      </c>
      <c r="BD421" s="69" t="str">
        <f>IF($AY421="","",IF($AY421&gt;BD$23,0,IF($AY421&lt;BD$23,COUNTIFS('Calendar Calcs'!$E$2:$E1388,BD$23),COUNTIFS('Calendar Calcs'!$E$2:$E1388,BD$23,'Calendar Calcs'!$D$2:$D1388,"&gt;="&amp;WEEKDAY($W421)))))</f>
        <v/>
      </c>
      <c r="BE421" s="69" t="str">
        <f>IF($AY421="","",IF($AY421&gt;BE$23,0,IF($AY421&lt;BE$23,COUNTIFS('Calendar Calcs'!$E$2:$E1388,BE$23),COUNTIFS('Calendar Calcs'!$E$2:$E1388,BE$23,'Calendar Calcs'!$D$2:$D1388,"&gt;="&amp;WEEKDAY($W421)))))</f>
        <v/>
      </c>
      <c r="BF421" s="69" t="str">
        <f>IF($AY421="","",IF($AY421&gt;BF$23,0,IF($AY421&lt;BF$23,COUNTIFS('Calendar Calcs'!$E$2:$E1388,BF$23),COUNTIFS('Calendar Calcs'!$E$2:$E1388,BF$23,'Calendar Calcs'!$D$2:$D1388,"&gt;="&amp;WEEKDAY($W421)))))</f>
        <v/>
      </c>
      <c r="BG421" s="69" t="str">
        <f>IF($AY421="","",IF($AY421&gt;BG$23,0,IF($AY421&lt;BG$23,COUNTIFS('Calendar Calcs'!$E$2:$E1388,BG$23),COUNTIFS('Calendar Calcs'!$E$2:$E1388,BG$23,'Calendar Calcs'!$D$2:$D1388,"&gt;="&amp;WEEKDAY($W421)))))</f>
        <v/>
      </c>
      <c r="BH421" s="69">
        <f t="shared" si="134"/>
        <v>6</v>
      </c>
      <c r="BI421" s="69">
        <f>IF(Cover!$E$43="","",VLOOKUP(Cover!$E$43,'Calendar Calcs'!$B$2:$E1388,4,FALSE))</f>
        <v>1</v>
      </c>
      <c r="BJ421" s="69">
        <f>IF($BI421="","", IF($BI421&lt;BJ$23,0,IF($BI421&gt;=BJ$23,COUNTIFS('Calendar Calcs'!$E$2:$E1388,BJ$23),COUNTIFS('Calendar Calcs'!$E$2:$E1388,BJ$23,'Calendar Calcs'!$D$2:$D1388,"&lt;="&amp;WEEKDAY($V421)))))</f>
        <v>1</v>
      </c>
      <c r="BK421" s="69">
        <f t="shared" si="131"/>
        <v>6</v>
      </c>
      <c r="BN421" s="69" t="str">
        <f>IF(T421&gt;0,"FTE",IF(Cover!$E$47="Weekly",IF(S421&gt;29.75,"FTE","PTE"),IF(S421&gt;59.75,"FTE","PTE")))</f>
        <v>PTE</v>
      </c>
      <c r="BO421" s="69">
        <f>IF(BN421="FTE",30,IF(Cover!$E$47="Weekly",'STEP 2 EE Data'!S421,'STEP 2 EE Data'!S421/2))</f>
        <v>0</v>
      </c>
      <c r="BP421" s="209">
        <f t="shared" si="135"/>
        <v>0</v>
      </c>
      <c r="BQ421" s="209">
        <f t="shared" si="136"/>
        <v>0</v>
      </c>
      <c r="BR421" s="209">
        <f t="shared" si="137"/>
        <v>0</v>
      </c>
      <c r="BS421" s="209">
        <f t="shared" si="138"/>
        <v>0</v>
      </c>
      <c r="BT421" s="209">
        <f t="shared" si="139"/>
        <v>0</v>
      </c>
      <c r="BU421" s="209">
        <f t="shared" si="140"/>
        <v>0</v>
      </c>
      <c r="BV421" s="209">
        <f t="shared" si="141"/>
        <v>0</v>
      </c>
      <c r="BW421" s="209">
        <f t="shared" si="142"/>
        <v>0</v>
      </c>
      <c r="BX421" s="209">
        <f t="shared" si="143"/>
        <v>0</v>
      </c>
      <c r="CC421" s="210" t="str">
        <f>IF(B421="","",IF(C421="",IF(Cover!$E$47="Weekly",'STEP 3 EE Comp'!BI426*8,'STEP 3 EE Comp'!BI426*4),IF(Cover!$E$47="Weekly",'STEP 3 EE Comp'!BI426,'STEP 3 EE Comp'!BI426)))</f>
        <v/>
      </c>
      <c r="CD421" s="82" t="str">
        <f t="shared" si="144"/>
        <v/>
      </c>
      <c r="CE421" s="417">
        <f t="shared" si="145"/>
        <v>1</v>
      </c>
      <c r="CF421" s="82" t="str">
        <f t="shared" si="146"/>
        <v>Good</v>
      </c>
      <c r="CG421" s="82">
        <f t="shared" si="147"/>
        <v>0</v>
      </c>
      <c r="CH421" s="234">
        <f t="shared" si="148"/>
        <v>0</v>
      </c>
    </row>
    <row r="422" spans="1:86" s="69" customFormat="1" x14ac:dyDescent="0.3">
      <c r="A422" s="555"/>
      <c r="B422" s="52"/>
      <c r="C422" s="52"/>
      <c r="D422" s="52"/>
      <c r="E422" s="52"/>
      <c r="F422" s="507"/>
      <c r="G422" s="210">
        <f t="shared" si="149"/>
        <v>0</v>
      </c>
      <c r="H422" s="82">
        <f t="shared" si="130"/>
        <v>0</v>
      </c>
      <c r="I422" s="211"/>
      <c r="J422" s="441" t="s">
        <v>21</v>
      </c>
      <c r="K422" s="441" t="s">
        <v>21</v>
      </c>
      <c r="L422" s="441" t="s">
        <v>21</v>
      </c>
      <c r="M422" s="441" t="s">
        <v>21</v>
      </c>
      <c r="N422" s="568" t="s">
        <v>21</v>
      </c>
      <c r="O422" s="211"/>
      <c r="P422" s="212" t="str">
        <f>IF(B422="","",
IF(AND(V422="",W422="",B422&lt;&gt;""),"Employed",
IF(AND(V422&lt;&gt;"",W422="",B422&lt;&gt;""),"Terminated",
IF(AND(V422&lt;&gt;"",W422&lt;&gt;"",B422&lt;&gt;""),IF(W422&lt;Cover!$E$43,"Employed","Furloughed"),
IF(AND(V422="",W422&lt;&gt;"",B422&lt;&gt;""),IF(W422&lt;Cover!$E$43,"Employed","Rehired"))))))</f>
        <v/>
      </c>
      <c r="Q422" s="211"/>
      <c r="R422" s="536"/>
      <c r="S422" s="563"/>
      <c r="T422" s="536"/>
      <c r="U422" s="82">
        <f>IF(Cover!$E$47="Weekly",IF(T422&gt;0,T422,R422*S422),IF(T422&gt;0,T422,R422*S422)/2)</f>
        <v>0</v>
      </c>
      <c r="V422" s="564"/>
      <c r="W422" s="564"/>
      <c r="Y422" s="213" t="str">
        <f>IF($B422="","",IF('Actual Allocation Calc'!$AH$78="A",
IF($P422="Employed",$U422/7*BJ422,
IF(AND($P422="Terminated"),($U422/7*AP422),
IF(AND($P422="Furloughed"),($U422/7*AP422)+($U422/7*AZ422),
IF(AND($P422="Rehired"),($U422/7*AZ422),
IF(AND($P422="Terminated",AP422&gt;0),$U422,
IF($P422="Furloughed",IF(AP422&gt;0,$U422)+IF(AZ422&gt;0,$U422),
IF($P422="Rehired",IF(AZ422&gt;0,$U422)))))))),IF('Actual Allocation Calc'!$AH$78="C",'Actual Allocation Calc'!L422,'Actual Allocation Calc'!U422+IF($P422="Employed",$U422/7*BJ422,
IF(AND($P422="Terminated"),($U422/7*AP422),
IF(AND($P422="Furloughed"),($U422/7*AP422)+($U422/7*AZ422),
IF(AND($P422="Rehired"),($U422/7*AZ422),
IF(AND($P422="Terminated",AP422&gt;0),$U422,
IF($P422="Furloughed",IF(AP422&gt;0,$U422)+IF(AZ422&gt;0,$U422),
IF($P422="Rehired",IF(AZ422&gt;0,$U422))))))))*'Actual Allocation Calc'!$AH$99)))</f>
        <v/>
      </c>
      <c r="Z422" s="210" t="str">
        <f>IF($B422="","",IF('Actual Allocation Calc'!$AI$78="A",
IF($P422="Employed",$U422,
IF(AND($P422="Terminated"),($U422/7*AQ422),
IF(AND($P422="Furloughed"),($U422/7*AQ422)+($U422/7*BA422),
IF(AND($P422="Rehired"),($U422/7*BA422),
IF(AND($P422="Terminated",AQ422&gt;0),$U422,
IF($P422="Furloughed",IF(AQ422&gt;0,$U422)+IF(BA422&gt;0,$U422),
IF($P422="Rehired",IF(BA422&gt;0,$U422)))))))),IF('Actual Allocation Calc'!$AI$78="C",'Actual Allocation Calc'!M422,'Actual Allocation Calc'!V422+IF($P422="Employed",$U422,
IF(AND($P422="Terminated"),($U422/7*AQ422),
IF(AND($P422="Furloughed"),($U422/7*AQ422)+($U422/7*BA422),
IF(AND($P422="Rehired"),($U422/7*BA422),
IF(AND($P422="Terminated",AQ422&gt;0),$U422,
IF($P422="Furloughed",IF(AQ422&gt;0,$U422)+IF(BA422&gt;0,$U422),
IF($P422="Rehired",IF(BA422&gt;0,$U422))))))))*'Actual Allocation Calc'!$AI$99)))</f>
        <v/>
      </c>
      <c r="AA422" s="210" t="str">
        <f>IF($B422="","",IF('Actual Allocation Calc'!$AJ$78="A",
IF($P422="Employed",$U422,
IF(AND($P422="Terminated"),($U422/7*AR422),
IF(AND($P422="Furloughed"),($U422/7*AR422)+($U422/7*BB422),
IF(AND($P422="Rehired"),($U422/7*BB422),
IF(AND($P422="Terminated",AR422&gt;0),$U422,
IF($P422="Furloughed",IF(AR422&gt;0,$U422)+IF(BB422&gt;0,$U422),
IF($P422="Rehired",IF(BB422&gt;0,$U422)))))))),IF('Actual Allocation Calc'!$AJ$78="C",'Actual Allocation Calc'!N422,'Actual Allocation Calc'!W422+IF($P422="Employed",$U422,
IF(AND($P422="Terminated"),($U422/7*AR422),
IF(AND($P422="Furloughed"),($U422/7*AR422)+($U422/7*BB422),
IF(AND($P422="Rehired"),($U422/7*BB422),
IF(AND($P422="Terminated",AR422&gt;0),$U422,
IF($P422="Furloughed",IF(AR422&gt;0,$U422)+IF(BB422&gt;0,$U422),
IF($P422="Rehired",IF(BB422&gt;0,$U422))))))))*'Actual Allocation Calc'!$AJ$99)))</f>
        <v/>
      </c>
      <c r="AB422" s="210" t="str">
        <f>IF($B422="","",IF('Actual Allocation Calc'!$AK$78="A",
IF($P422="Employed",$U422,
IF(AND($P422="Terminated"),($U422/7*AS422),
IF(AND($P422="Furloughed"),($U422/7*AS422)+($U422/7*BC422),
IF(AND($P422="Rehired"),($U422/7*BC422),
IF(AND($P422="Terminated",AS422&gt;0),$U422,
IF($P422="Furloughed",IF(AS422&gt;0,$U422)+IF(BC422&gt;0,$U422),
IF($P422="Rehired",IF(BC422&gt;0,$U422)))))))),IF('Actual Allocation Calc'!$AK$78="C",'Actual Allocation Calc'!O422,'Actual Allocation Calc'!X422+IF($P422="Employed",$U422,
IF(AND($P422="Terminated"),($U422/7*AS422),
IF(AND($P422="Furloughed"),($U422/7*AS422)+($U422/7*BC422),
IF(AND($P422="Rehired"),($U422/7*BC422),
IF(AND($P422="Terminated",AS422&gt;0),$U422,
IF($P422="Furloughed",IF(AS422&gt;0,$U422)+IF(BC422&gt;0,$U422),
IF($P422="Rehired",IF(BC422&gt;0,$U422))))))))*'Actual Allocation Calc'!$AK$99)))</f>
        <v/>
      </c>
      <c r="AC422" s="210" t="str">
        <f>IF($B422="","",IF('Actual Allocation Calc'!$AL$78="A",
IF($P422="Employed",$U422,
IF(AND($P422="Terminated"),($U422/7*AT422),
IF(AND($P422="Furloughed"),($U422/7*AT422)+($U422/7*BD422),
IF(AND($P422="Rehired"),($U422/7*BD422),
IF(AND($P422="Terminated",AT422&gt;0),$U422,
IF($P422="Furloughed",IF(AT422&gt;0,$U422)+IF(BD422&gt;0,$U422),
IF($P422="Rehired",IF(BD422&gt;0,$U422)))))))),IF('Actual Allocation Calc'!$AL$78="C",'Actual Allocation Calc'!P422,'Actual Allocation Calc'!Y422+IF($P422="Employed",$U422,
IF(AND($P422="Terminated"),($U422/7*AT422),
IF(AND($P422="Furloughed"),($U422/7*AT422)+($U422/7*BD422),
IF(AND($P422="Rehired"),($U422/7*BD422),
IF(AND($P422="Terminated",AT422&gt;0),$U422,
IF($P422="Furloughed",IF(AT422&gt;0,$U422)+IF(BD422&gt;0,$U422),
IF($P422="Rehired",IF(BD422&gt;0,$U422))))))))*'Actual Allocation Calc'!$AL$99)))</f>
        <v/>
      </c>
      <c r="AD422" s="210" t="str">
        <f>IF($B422="","",IF('Actual Allocation Calc'!$AM$78="A",
IF($P422="Employed",$U422,
IF(AND($P422="Terminated"),($U422/7*AU422),
IF(AND($P422="Furloughed"),($U422/7*AU422)+($U422/7*BE422),
IF(AND($P422="Rehired"),($U422/7*BE422),
IF(AND($P422="Terminated",AU422&gt;0),$U422,
IF($P422="Furloughed",IF(AU422&gt;0,$U422)+IF(BE422&gt;0,$U422),
IF($P422="Rehired",IF(BE422&gt;0,$U422)))))))),IF('Actual Allocation Calc'!$AM$78="C",'Actual Allocation Calc'!Q422,'Actual Allocation Calc'!Z422+IF($P422="Employed",$U422,
IF(AND($P422="Terminated"),($U422/7*AU422),
IF(AND($P422="Furloughed"),($U422/7*AU422)+($U422/7*BE422),
IF(AND($P422="Rehired"),($U422/7*BE422),
IF(AND($P422="Terminated",AU422&gt;0),$U422,
IF($P422="Furloughed",IF(AU422&gt;0,$U422)+IF(BE422&gt;0,$U422),
IF($P422="Rehired",IF(BE422&gt;0,$U422))))))))*'Actual Allocation Calc'!$AM$99)))</f>
        <v/>
      </c>
      <c r="AE422" s="210" t="str">
        <f>IF($B422="","",IF('Actual Allocation Calc'!$AN$78="A",
IF($P422="Employed",$U422,
IF(AND($P422="Terminated"),($U422/7*AV422),
IF(AND($P422="Furloughed"),($U422/7*AV422)+($U422/7*BF422),
IF(AND($P422="Rehired"),($U422/7*BF422),
IF(AND($P422="Terminated",AV422&gt;0),$U422,
IF($P422="Furloughed",IF(AV422&gt;0,$U422)+IF(BF422&gt;0,$U422),
IF($P422="Rehired",IF(BF422&gt;0,$U422)))))))),IF('Actual Allocation Calc'!$AN$78="C",'Actual Allocation Calc'!R422,'Actual Allocation Calc'!AA422+IF($P422="Employed",$U422,
IF(AND($P422="Terminated"),($U422/7*AV422),
IF(AND($P422="Furloughed"),($U422/7*AV422)+($U422/7*BF422),
IF(AND($P422="Rehired"),($U422/7*BF422),
IF(AND($P422="Terminated",AV422&gt;0),$U422,
IF($P422="Furloughed",IF(AV422&gt;0,$U422)+IF(BF422&gt;0,$U422),
IF($P422="Rehired",IF(BF422&gt;0,$U422))))))))*'Actual Allocation Calc'!$AN$99)))</f>
        <v/>
      </c>
      <c r="AF422" s="210" t="str">
        <f>IF($B422="","",IF('Actual Allocation Calc'!$AO$78="A",
IF($P422="Employed",$U422,
IF(AND($P422="Terminated"),($U422/7*AW422),
IF(AND($P422="Furloughed"),($U422/7*AW422)+($U422/7*BG422),
IF(AND($P422="Rehired"),($U422/7*BG422),
IF(AND($P422="Terminated",AW422&gt;0),$U422,
IF($P422="Furloughed",IF(AW422&gt;0,$U422)+IF(BG422&gt;0,$U422),
IF($P422="Rehired",IF(BG422&gt;0,$U422)))))))),IF('Actual Allocation Calc'!$AO$78="C",'Actual Allocation Calc'!S422,'Actual Allocation Calc'!AB422+IF($P422="Employed",$U422,
IF(AND($P422="Terminated"),($U422/7*AW422),
IF(AND($P422="Furloughed"),($U422/7*AW422)+($U422/7*BG422),
IF(AND($P422="Rehired"),($U422/7*BG422),
IF(AND($P422="Terminated",AW422&gt;0),$U422,
IF($P422="Furloughed",IF(AW422&gt;0,$U422)+IF(BG422&gt;0,$U422),
IF($P422="Rehired",IF(BG422&gt;0,$U422))))))))*'Actual Allocation Calc'!$AO$99)))</f>
        <v/>
      </c>
      <c r="AG422" s="210" t="str">
        <f>IF($B422="","",IF('Actual Allocation Calc'!$AP$78="A",
IF($P422="Employed",$U422/7*BK422,
IF(AND($P422="Terminated"),($U422/7*AX422),
IF(AND($P422="Furloughed"),($U422/7*AX422)+($U422/7*BH422),
IF(AND($P422="Rehired"),($U422/7*BH422),
IF(AND($P422="Terminated",AX422&gt;0),$U422,
IF($P422="Furloughed",IF(AX422&gt;0,$U422)+IF(BH422&gt;0,$U422),
IF($P422="Rehired",IF(BH422&gt;0,$U422)))))))),IF('Actual Allocation Calc'!$AP$78="C",'Actual Allocation Calc'!T422,'Actual Allocation Calc'!AC422+IF($P422="Employed",$U422/7*BK422,
IF(AND($P422="Terminated"),($U422/7*AX422),
IF(AND($P422="Furloughed"),($U422/7*AX422)+($U422/7*BH422),
IF(AND($P422="Rehired"),($U422/7*BH422),
IF(AND($P422="Terminated",AX422&gt;0),$U422,
IF($P422="Furloughed",IF(AX422&gt;0,$U422)+IF(BH422&gt;0,$U422),
IF($P422="Rehired",IF(BH422&gt;0,$U422))))))))*'Actual Allocation Calc'!$AP$99)))</f>
        <v/>
      </c>
      <c r="AH422" s="536"/>
      <c r="AI422" s="82">
        <f t="shared" si="150"/>
        <v>0</v>
      </c>
      <c r="AJ422" s="210">
        <f t="shared" si="132"/>
        <v>0</v>
      </c>
      <c r="AK422" s="397" t="str">
        <f t="shared" si="133"/>
        <v/>
      </c>
      <c r="AM422" s="122"/>
      <c r="AO422" s="214" t="str">
        <f>IFERROR(IF($V422="","",VLOOKUP(V422,'Calendar Calcs'!$B$2:$E1389,4,FALSE)),0)</f>
        <v/>
      </c>
      <c r="AP422" s="69" t="str">
        <f>IF($AO422="","", IF($AO422&lt;AP$23,0,IF($AO422&gt;AP$23,COUNTIFS('Calendar Calcs'!$E$2:$E1389,AP$23),COUNTIFS('Calendar Calcs'!$E$2:$E1389,AP$23,'Calendar Calcs'!$D$2:$D1389,"&lt;="&amp;WEEKDAY($V422)))))</f>
        <v/>
      </c>
      <c r="AQ422" s="69" t="str">
        <f>IF($AO422="","", IF($AO422&lt;AQ$23,0,IF($AO422&gt;AQ$23,COUNTIFS('Calendar Calcs'!$E$2:$E1389,AQ$23),COUNTIFS('Calendar Calcs'!$E$2:$E1389,AQ$23,'Calendar Calcs'!$D$2:$D1389,"&lt;="&amp;WEEKDAY($V422)))))</f>
        <v/>
      </c>
      <c r="AR422" s="69" t="str">
        <f>IF($AO422="","", IF($AO422&lt;AR$23,0,IF($AO422&gt;AR$23,COUNTIFS('Calendar Calcs'!$E$2:$E1389,AR$23),COUNTIFS('Calendar Calcs'!$E$2:$E1389,AR$23,'Calendar Calcs'!$D$2:$D1389,"&lt;="&amp;WEEKDAY($V422)))))</f>
        <v/>
      </c>
      <c r="AS422" s="69" t="str">
        <f>IF($AO422="","", IF($AO422&lt;AS$23,0,IF($AO422&gt;AS$23,COUNTIFS('Calendar Calcs'!$E$2:$E1389,AS$23),COUNTIFS('Calendar Calcs'!$E$2:$E1389,AS$23,'Calendar Calcs'!$D$2:$D1389,"&lt;="&amp;WEEKDAY($V422)))))</f>
        <v/>
      </c>
      <c r="AT422" s="69" t="str">
        <f>IF($AO422="","", IF($AO422&lt;AT$23,0,IF($AO422&gt;AT$23,COUNTIFS('Calendar Calcs'!$E$2:$E1389,AT$23),COUNTIFS('Calendar Calcs'!$E$2:$E1389,AT$23,'Calendar Calcs'!$D$2:$D1389,"&lt;="&amp;WEEKDAY($V422)))))</f>
        <v/>
      </c>
      <c r="AU422" s="69" t="str">
        <f>IF($AO422="","", IF($AO422&lt;AU$23,0,IF($AO422&gt;AU$23,COUNTIFS('Calendar Calcs'!$E$2:$E1389,AU$23),COUNTIFS('Calendar Calcs'!$E$2:$E1389,AU$23,'Calendar Calcs'!$D$2:$D1389,"&lt;="&amp;WEEKDAY($V422)))))</f>
        <v/>
      </c>
      <c r="AV422" s="69" t="str">
        <f>IF($AO422="","", IF($AO422&lt;AV$23,0,IF($AO422&gt;AV$23,COUNTIFS('Calendar Calcs'!$E$2:$E1389,AV$23),COUNTIFS('Calendar Calcs'!$E$2:$E1389,AV$23,'Calendar Calcs'!$D$2:$D1389,"&lt;="&amp;WEEKDAY($V422)))))</f>
        <v/>
      </c>
      <c r="AW422" s="69" t="str">
        <f>IF($AO422="","", IF($AO422&lt;AW$23,0,IF($AO422&gt;AW$23,COUNTIFS('Calendar Calcs'!$E$2:$E1389,AW$23),COUNTIFS('Calendar Calcs'!$E$2:$E1389,AW$23,'Calendar Calcs'!$D$2:$D1389,"&lt;="&amp;WEEKDAY($V422)))))</f>
        <v/>
      </c>
      <c r="AX422" s="69" t="str">
        <f>IF($AO422="","", IF($AO422&lt;AX$23,0,IF($AO422&gt;AX$23,COUNTIFS('Calendar Calcs'!$E$2:$E1389,AX$23),COUNTIFS('Calendar Calcs'!$E$2:$E1389,AX$23,'Calendar Calcs'!$D$2:$D1389,"&lt;="&amp;WEEKDAY($V422)))))</f>
        <v/>
      </c>
      <c r="AY422" s="69" t="str">
        <f>IF($W422="","",VLOOKUP($W422,'Calendar Calcs'!$B$2:$E1389,4,FALSE))</f>
        <v/>
      </c>
      <c r="AZ422" s="69" t="str">
        <f>IF($AY422="","",IF($AY422&gt;AZ$23,0,IF($AY422&lt;AZ$23,COUNTIFS('Calendar Calcs'!$E$2:$E1389,AZ$23),COUNTIFS('Calendar Calcs'!$E$2:$E1389,AZ$23,'Calendar Calcs'!$D$2:$D1389,"&gt;="&amp;WEEKDAY($W422)))))</f>
        <v/>
      </c>
      <c r="BA422" s="69" t="str">
        <f>IF($AY422="","",IF($AY422&gt;BA$23,0,IF($AY422&lt;BA$23,COUNTIFS('Calendar Calcs'!$E$2:$E1389,BA$23),COUNTIFS('Calendar Calcs'!$E$2:$E1389,BA$23,'Calendar Calcs'!$D$2:$D1389,"&gt;="&amp;WEEKDAY($W422)))))</f>
        <v/>
      </c>
      <c r="BB422" s="69" t="str">
        <f>IF($AY422="","",IF($AY422&gt;BB$23,0,IF($AY422&lt;BB$23,COUNTIFS('Calendar Calcs'!$E$2:$E1389,BB$23),COUNTIFS('Calendar Calcs'!$E$2:$E1389,BB$23,'Calendar Calcs'!$D$2:$D1389,"&gt;="&amp;WEEKDAY($W422)))))</f>
        <v/>
      </c>
      <c r="BC422" s="69" t="str">
        <f>IF($AY422="","",IF($AY422&gt;BC$23,0,IF($AY422&lt;BC$23,COUNTIFS('Calendar Calcs'!$E$2:$E1389,BC$23),COUNTIFS('Calendar Calcs'!$E$2:$E1389,BC$23,'Calendar Calcs'!$D$2:$D1389,"&gt;="&amp;WEEKDAY($W422)))))</f>
        <v/>
      </c>
      <c r="BD422" s="69" t="str">
        <f>IF($AY422="","",IF($AY422&gt;BD$23,0,IF($AY422&lt;BD$23,COUNTIFS('Calendar Calcs'!$E$2:$E1389,BD$23),COUNTIFS('Calendar Calcs'!$E$2:$E1389,BD$23,'Calendar Calcs'!$D$2:$D1389,"&gt;="&amp;WEEKDAY($W422)))))</f>
        <v/>
      </c>
      <c r="BE422" s="69" t="str">
        <f>IF($AY422="","",IF($AY422&gt;BE$23,0,IF($AY422&lt;BE$23,COUNTIFS('Calendar Calcs'!$E$2:$E1389,BE$23),COUNTIFS('Calendar Calcs'!$E$2:$E1389,BE$23,'Calendar Calcs'!$D$2:$D1389,"&gt;="&amp;WEEKDAY($W422)))))</f>
        <v/>
      </c>
      <c r="BF422" s="69" t="str">
        <f>IF($AY422="","",IF($AY422&gt;BF$23,0,IF($AY422&lt;BF$23,COUNTIFS('Calendar Calcs'!$E$2:$E1389,BF$23),COUNTIFS('Calendar Calcs'!$E$2:$E1389,BF$23,'Calendar Calcs'!$D$2:$D1389,"&gt;="&amp;WEEKDAY($W422)))))</f>
        <v/>
      </c>
      <c r="BG422" s="69" t="str">
        <f>IF($AY422="","",IF($AY422&gt;BG$23,0,IF($AY422&lt;BG$23,COUNTIFS('Calendar Calcs'!$E$2:$E1389,BG$23),COUNTIFS('Calendar Calcs'!$E$2:$E1389,BG$23,'Calendar Calcs'!$D$2:$D1389,"&gt;="&amp;WEEKDAY($W422)))))</f>
        <v/>
      </c>
      <c r="BH422" s="69">
        <f t="shared" si="134"/>
        <v>6</v>
      </c>
      <c r="BI422" s="69">
        <f>IF(Cover!$E$43="","",VLOOKUP(Cover!$E$43,'Calendar Calcs'!$B$2:$E1389,4,FALSE))</f>
        <v>1</v>
      </c>
      <c r="BJ422" s="69">
        <f>IF($BI422="","", IF($BI422&lt;BJ$23,0,IF($BI422&gt;=BJ$23,COUNTIFS('Calendar Calcs'!$E$2:$E1389,BJ$23),COUNTIFS('Calendar Calcs'!$E$2:$E1389,BJ$23,'Calendar Calcs'!$D$2:$D1389,"&lt;="&amp;WEEKDAY($V422)))))</f>
        <v>1</v>
      </c>
      <c r="BK422" s="69">
        <f t="shared" si="131"/>
        <v>6</v>
      </c>
      <c r="BN422" s="69" t="str">
        <f>IF(T422&gt;0,"FTE",IF(Cover!$E$47="Weekly",IF(S422&gt;29.75,"FTE","PTE"),IF(S422&gt;59.75,"FTE","PTE")))</f>
        <v>PTE</v>
      </c>
      <c r="BO422" s="69">
        <f>IF(BN422="FTE",30,IF(Cover!$E$47="Weekly",'STEP 2 EE Data'!S422,'STEP 2 EE Data'!S422/2))</f>
        <v>0</v>
      </c>
      <c r="BP422" s="209">
        <f t="shared" si="135"/>
        <v>0</v>
      </c>
      <c r="BQ422" s="209">
        <f t="shared" si="136"/>
        <v>0</v>
      </c>
      <c r="BR422" s="209">
        <f t="shared" si="137"/>
        <v>0</v>
      </c>
      <c r="BS422" s="209">
        <f t="shared" si="138"/>
        <v>0</v>
      </c>
      <c r="BT422" s="209">
        <f t="shared" si="139"/>
        <v>0</v>
      </c>
      <c r="BU422" s="209">
        <f t="shared" si="140"/>
        <v>0</v>
      </c>
      <c r="BV422" s="209">
        <f t="shared" si="141"/>
        <v>0</v>
      </c>
      <c r="BW422" s="209">
        <f t="shared" si="142"/>
        <v>0</v>
      </c>
      <c r="BX422" s="209">
        <f t="shared" si="143"/>
        <v>0</v>
      </c>
      <c r="CC422" s="210" t="str">
        <f>IF(B422="","",IF(C422="",IF(Cover!$E$47="Weekly",'STEP 3 EE Comp'!BI427*8,'STEP 3 EE Comp'!BI427*4),IF(Cover!$E$47="Weekly",'STEP 3 EE Comp'!BI427,'STEP 3 EE Comp'!BI427)))</f>
        <v/>
      </c>
      <c r="CD422" s="82" t="str">
        <f t="shared" si="144"/>
        <v/>
      </c>
      <c r="CE422" s="417">
        <f t="shared" si="145"/>
        <v>1</v>
      </c>
      <c r="CF422" s="82" t="str">
        <f t="shared" si="146"/>
        <v>Good</v>
      </c>
      <c r="CG422" s="82">
        <f t="shared" si="147"/>
        <v>0</v>
      </c>
      <c r="CH422" s="234">
        <f t="shared" si="148"/>
        <v>0</v>
      </c>
    </row>
    <row r="423" spans="1:86" s="69" customFormat="1" x14ac:dyDescent="0.3">
      <c r="A423" s="555"/>
      <c r="B423" s="52"/>
      <c r="C423" s="52"/>
      <c r="D423" s="52"/>
      <c r="E423" s="52"/>
      <c r="F423" s="507"/>
      <c r="G423" s="210">
        <f t="shared" si="149"/>
        <v>0</v>
      </c>
      <c r="H423" s="82">
        <f t="shared" si="130"/>
        <v>0</v>
      </c>
      <c r="I423" s="211"/>
      <c r="J423" s="441" t="s">
        <v>21</v>
      </c>
      <c r="K423" s="441" t="s">
        <v>21</v>
      </c>
      <c r="L423" s="441" t="s">
        <v>21</v>
      </c>
      <c r="M423" s="441" t="s">
        <v>21</v>
      </c>
      <c r="N423" s="568" t="s">
        <v>21</v>
      </c>
      <c r="O423" s="211"/>
      <c r="P423" s="212" t="str">
        <f>IF(B423="","",
IF(AND(V423="",W423="",B423&lt;&gt;""),"Employed",
IF(AND(V423&lt;&gt;"",W423="",B423&lt;&gt;""),"Terminated",
IF(AND(V423&lt;&gt;"",W423&lt;&gt;"",B423&lt;&gt;""),IF(W423&lt;Cover!$E$43,"Employed","Furloughed"),
IF(AND(V423="",W423&lt;&gt;"",B423&lt;&gt;""),IF(W423&lt;Cover!$E$43,"Employed","Rehired"))))))</f>
        <v/>
      </c>
      <c r="Q423" s="211"/>
      <c r="R423" s="536"/>
      <c r="S423" s="563"/>
      <c r="T423" s="536"/>
      <c r="U423" s="82">
        <f>IF(Cover!$E$47="Weekly",IF(T423&gt;0,T423,R423*S423),IF(T423&gt;0,T423,R423*S423)/2)</f>
        <v>0</v>
      </c>
      <c r="V423" s="564"/>
      <c r="W423" s="564"/>
      <c r="Y423" s="213" t="str">
        <f>IF($B423="","",IF('Actual Allocation Calc'!$AH$78="A",
IF($P423="Employed",$U423/7*BJ423,
IF(AND($P423="Terminated"),($U423/7*AP423),
IF(AND($P423="Furloughed"),($U423/7*AP423)+($U423/7*AZ423),
IF(AND($P423="Rehired"),($U423/7*AZ423),
IF(AND($P423="Terminated",AP423&gt;0),$U423,
IF($P423="Furloughed",IF(AP423&gt;0,$U423)+IF(AZ423&gt;0,$U423),
IF($P423="Rehired",IF(AZ423&gt;0,$U423)))))))),IF('Actual Allocation Calc'!$AH$78="C",'Actual Allocation Calc'!L423,'Actual Allocation Calc'!U423+IF($P423="Employed",$U423/7*BJ423,
IF(AND($P423="Terminated"),($U423/7*AP423),
IF(AND($P423="Furloughed"),($U423/7*AP423)+($U423/7*AZ423),
IF(AND($P423="Rehired"),($U423/7*AZ423),
IF(AND($P423="Terminated",AP423&gt;0),$U423,
IF($P423="Furloughed",IF(AP423&gt;0,$U423)+IF(AZ423&gt;0,$U423),
IF($P423="Rehired",IF(AZ423&gt;0,$U423))))))))*'Actual Allocation Calc'!$AH$99)))</f>
        <v/>
      </c>
      <c r="Z423" s="210" t="str">
        <f>IF($B423="","",IF('Actual Allocation Calc'!$AI$78="A",
IF($P423="Employed",$U423,
IF(AND($P423="Terminated"),($U423/7*AQ423),
IF(AND($P423="Furloughed"),($U423/7*AQ423)+($U423/7*BA423),
IF(AND($P423="Rehired"),($U423/7*BA423),
IF(AND($P423="Terminated",AQ423&gt;0),$U423,
IF($P423="Furloughed",IF(AQ423&gt;0,$U423)+IF(BA423&gt;0,$U423),
IF($P423="Rehired",IF(BA423&gt;0,$U423)))))))),IF('Actual Allocation Calc'!$AI$78="C",'Actual Allocation Calc'!M423,'Actual Allocation Calc'!V423+IF($P423="Employed",$U423,
IF(AND($P423="Terminated"),($U423/7*AQ423),
IF(AND($P423="Furloughed"),($U423/7*AQ423)+($U423/7*BA423),
IF(AND($P423="Rehired"),($U423/7*BA423),
IF(AND($P423="Terminated",AQ423&gt;0),$U423,
IF($P423="Furloughed",IF(AQ423&gt;0,$U423)+IF(BA423&gt;0,$U423),
IF($P423="Rehired",IF(BA423&gt;0,$U423))))))))*'Actual Allocation Calc'!$AI$99)))</f>
        <v/>
      </c>
      <c r="AA423" s="210" t="str">
        <f>IF($B423="","",IF('Actual Allocation Calc'!$AJ$78="A",
IF($P423="Employed",$U423,
IF(AND($P423="Terminated"),($U423/7*AR423),
IF(AND($P423="Furloughed"),($U423/7*AR423)+($U423/7*BB423),
IF(AND($P423="Rehired"),($U423/7*BB423),
IF(AND($P423="Terminated",AR423&gt;0),$U423,
IF($P423="Furloughed",IF(AR423&gt;0,$U423)+IF(BB423&gt;0,$U423),
IF($P423="Rehired",IF(BB423&gt;0,$U423)))))))),IF('Actual Allocation Calc'!$AJ$78="C",'Actual Allocation Calc'!N423,'Actual Allocation Calc'!W423+IF($P423="Employed",$U423,
IF(AND($P423="Terminated"),($U423/7*AR423),
IF(AND($P423="Furloughed"),($U423/7*AR423)+($U423/7*BB423),
IF(AND($P423="Rehired"),($U423/7*BB423),
IF(AND($P423="Terminated",AR423&gt;0),$U423,
IF($P423="Furloughed",IF(AR423&gt;0,$U423)+IF(BB423&gt;0,$U423),
IF($P423="Rehired",IF(BB423&gt;0,$U423))))))))*'Actual Allocation Calc'!$AJ$99)))</f>
        <v/>
      </c>
      <c r="AB423" s="210" t="str">
        <f>IF($B423="","",IF('Actual Allocation Calc'!$AK$78="A",
IF($P423="Employed",$U423,
IF(AND($P423="Terminated"),($U423/7*AS423),
IF(AND($P423="Furloughed"),($U423/7*AS423)+($U423/7*BC423),
IF(AND($P423="Rehired"),($U423/7*BC423),
IF(AND($P423="Terminated",AS423&gt;0),$U423,
IF($P423="Furloughed",IF(AS423&gt;0,$U423)+IF(BC423&gt;0,$U423),
IF($P423="Rehired",IF(BC423&gt;0,$U423)))))))),IF('Actual Allocation Calc'!$AK$78="C",'Actual Allocation Calc'!O423,'Actual Allocation Calc'!X423+IF($P423="Employed",$U423,
IF(AND($P423="Terminated"),($U423/7*AS423),
IF(AND($P423="Furloughed"),($U423/7*AS423)+($U423/7*BC423),
IF(AND($P423="Rehired"),($U423/7*BC423),
IF(AND($P423="Terminated",AS423&gt;0),$U423,
IF($P423="Furloughed",IF(AS423&gt;0,$U423)+IF(BC423&gt;0,$U423),
IF($P423="Rehired",IF(BC423&gt;0,$U423))))))))*'Actual Allocation Calc'!$AK$99)))</f>
        <v/>
      </c>
      <c r="AC423" s="210" t="str">
        <f>IF($B423="","",IF('Actual Allocation Calc'!$AL$78="A",
IF($P423="Employed",$U423,
IF(AND($P423="Terminated"),($U423/7*AT423),
IF(AND($P423="Furloughed"),($U423/7*AT423)+($U423/7*BD423),
IF(AND($P423="Rehired"),($U423/7*BD423),
IF(AND($P423="Terminated",AT423&gt;0),$U423,
IF($P423="Furloughed",IF(AT423&gt;0,$U423)+IF(BD423&gt;0,$U423),
IF($P423="Rehired",IF(BD423&gt;0,$U423)))))))),IF('Actual Allocation Calc'!$AL$78="C",'Actual Allocation Calc'!P423,'Actual Allocation Calc'!Y423+IF($P423="Employed",$U423,
IF(AND($P423="Terminated"),($U423/7*AT423),
IF(AND($P423="Furloughed"),($U423/7*AT423)+($U423/7*BD423),
IF(AND($P423="Rehired"),($U423/7*BD423),
IF(AND($P423="Terminated",AT423&gt;0),$U423,
IF($P423="Furloughed",IF(AT423&gt;0,$U423)+IF(BD423&gt;0,$U423),
IF($P423="Rehired",IF(BD423&gt;0,$U423))))))))*'Actual Allocation Calc'!$AL$99)))</f>
        <v/>
      </c>
      <c r="AD423" s="210" t="str">
        <f>IF($B423="","",IF('Actual Allocation Calc'!$AM$78="A",
IF($P423="Employed",$U423,
IF(AND($P423="Terminated"),($U423/7*AU423),
IF(AND($P423="Furloughed"),($U423/7*AU423)+($U423/7*BE423),
IF(AND($P423="Rehired"),($U423/7*BE423),
IF(AND($P423="Terminated",AU423&gt;0),$U423,
IF($P423="Furloughed",IF(AU423&gt;0,$U423)+IF(BE423&gt;0,$U423),
IF($P423="Rehired",IF(BE423&gt;0,$U423)))))))),IF('Actual Allocation Calc'!$AM$78="C",'Actual Allocation Calc'!Q423,'Actual Allocation Calc'!Z423+IF($P423="Employed",$U423,
IF(AND($P423="Terminated"),($U423/7*AU423),
IF(AND($P423="Furloughed"),($U423/7*AU423)+($U423/7*BE423),
IF(AND($P423="Rehired"),($U423/7*BE423),
IF(AND($P423="Terminated",AU423&gt;0),$U423,
IF($P423="Furloughed",IF(AU423&gt;0,$U423)+IF(BE423&gt;0,$U423),
IF($P423="Rehired",IF(BE423&gt;0,$U423))))))))*'Actual Allocation Calc'!$AM$99)))</f>
        <v/>
      </c>
      <c r="AE423" s="210" t="str">
        <f>IF($B423="","",IF('Actual Allocation Calc'!$AN$78="A",
IF($P423="Employed",$U423,
IF(AND($P423="Terminated"),($U423/7*AV423),
IF(AND($P423="Furloughed"),($U423/7*AV423)+($U423/7*BF423),
IF(AND($P423="Rehired"),($U423/7*BF423),
IF(AND($P423="Terminated",AV423&gt;0),$U423,
IF($P423="Furloughed",IF(AV423&gt;0,$U423)+IF(BF423&gt;0,$U423),
IF($P423="Rehired",IF(BF423&gt;0,$U423)))))))),IF('Actual Allocation Calc'!$AN$78="C",'Actual Allocation Calc'!R423,'Actual Allocation Calc'!AA423+IF($P423="Employed",$U423,
IF(AND($P423="Terminated"),($U423/7*AV423),
IF(AND($P423="Furloughed"),($U423/7*AV423)+($U423/7*BF423),
IF(AND($P423="Rehired"),($U423/7*BF423),
IF(AND($P423="Terminated",AV423&gt;0),$U423,
IF($P423="Furloughed",IF(AV423&gt;0,$U423)+IF(BF423&gt;0,$U423),
IF($P423="Rehired",IF(BF423&gt;0,$U423))))))))*'Actual Allocation Calc'!$AN$99)))</f>
        <v/>
      </c>
      <c r="AF423" s="210" t="str">
        <f>IF($B423="","",IF('Actual Allocation Calc'!$AO$78="A",
IF($P423="Employed",$U423,
IF(AND($P423="Terminated"),($U423/7*AW423),
IF(AND($P423="Furloughed"),($U423/7*AW423)+($U423/7*BG423),
IF(AND($P423="Rehired"),($U423/7*BG423),
IF(AND($P423="Terminated",AW423&gt;0),$U423,
IF($P423="Furloughed",IF(AW423&gt;0,$U423)+IF(BG423&gt;0,$U423),
IF($P423="Rehired",IF(BG423&gt;0,$U423)))))))),IF('Actual Allocation Calc'!$AO$78="C",'Actual Allocation Calc'!S423,'Actual Allocation Calc'!AB423+IF($P423="Employed",$U423,
IF(AND($P423="Terminated"),($U423/7*AW423),
IF(AND($P423="Furloughed"),($U423/7*AW423)+($U423/7*BG423),
IF(AND($P423="Rehired"),($U423/7*BG423),
IF(AND($P423="Terminated",AW423&gt;0),$U423,
IF($P423="Furloughed",IF(AW423&gt;0,$U423)+IF(BG423&gt;0,$U423),
IF($P423="Rehired",IF(BG423&gt;0,$U423))))))))*'Actual Allocation Calc'!$AO$99)))</f>
        <v/>
      </c>
      <c r="AG423" s="210" t="str">
        <f>IF($B423="","",IF('Actual Allocation Calc'!$AP$78="A",
IF($P423="Employed",$U423/7*BK423,
IF(AND($P423="Terminated"),($U423/7*AX423),
IF(AND($P423="Furloughed"),($U423/7*AX423)+($U423/7*BH423),
IF(AND($P423="Rehired"),($U423/7*BH423),
IF(AND($P423="Terminated",AX423&gt;0),$U423,
IF($P423="Furloughed",IF(AX423&gt;0,$U423)+IF(BH423&gt;0,$U423),
IF($P423="Rehired",IF(BH423&gt;0,$U423)))))))),IF('Actual Allocation Calc'!$AP$78="C",'Actual Allocation Calc'!T423,'Actual Allocation Calc'!AC423+IF($P423="Employed",$U423/7*BK423,
IF(AND($P423="Terminated"),($U423/7*AX423),
IF(AND($P423="Furloughed"),($U423/7*AX423)+($U423/7*BH423),
IF(AND($P423="Rehired"),($U423/7*BH423),
IF(AND($P423="Terminated",AX423&gt;0),$U423,
IF($P423="Furloughed",IF(AX423&gt;0,$U423)+IF(BH423&gt;0,$U423),
IF($P423="Rehired",IF(BH423&gt;0,$U423))))))))*'Actual Allocation Calc'!$AP$99)))</f>
        <v/>
      </c>
      <c r="AH423" s="536"/>
      <c r="AI423" s="82">
        <f t="shared" si="150"/>
        <v>0</v>
      </c>
      <c r="AJ423" s="210">
        <f t="shared" si="132"/>
        <v>0</v>
      </c>
      <c r="AK423" s="397" t="str">
        <f t="shared" si="133"/>
        <v/>
      </c>
      <c r="AM423" s="122"/>
      <c r="AO423" s="214" t="str">
        <f>IFERROR(IF($V423="","",VLOOKUP(V423,'Calendar Calcs'!$B$2:$E1390,4,FALSE)),0)</f>
        <v/>
      </c>
      <c r="AP423" s="69" t="str">
        <f>IF($AO423="","", IF($AO423&lt;AP$23,0,IF($AO423&gt;AP$23,COUNTIFS('Calendar Calcs'!$E$2:$E1390,AP$23),COUNTIFS('Calendar Calcs'!$E$2:$E1390,AP$23,'Calendar Calcs'!$D$2:$D1390,"&lt;="&amp;WEEKDAY($V423)))))</f>
        <v/>
      </c>
      <c r="AQ423" s="69" t="str">
        <f>IF($AO423="","", IF($AO423&lt;AQ$23,0,IF($AO423&gt;AQ$23,COUNTIFS('Calendar Calcs'!$E$2:$E1390,AQ$23),COUNTIFS('Calendar Calcs'!$E$2:$E1390,AQ$23,'Calendar Calcs'!$D$2:$D1390,"&lt;="&amp;WEEKDAY($V423)))))</f>
        <v/>
      </c>
      <c r="AR423" s="69" t="str">
        <f>IF($AO423="","", IF($AO423&lt;AR$23,0,IF($AO423&gt;AR$23,COUNTIFS('Calendar Calcs'!$E$2:$E1390,AR$23),COUNTIFS('Calendar Calcs'!$E$2:$E1390,AR$23,'Calendar Calcs'!$D$2:$D1390,"&lt;="&amp;WEEKDAY($V423)))))</f>
        <v/>
      </c>
      <c r="AS423" s="69" t="str">
        <f>IF($AO423="","", IF($AO423&lt;AS$23,0,IF($AO423&gt;AS$23,COUNTIFS('Calendar Calcs'!$E$2:$E1390,AS$23),COUNTIFS('Calendar Calcs'!$E$2:$E1390,AS$23,'Calendar Calcs'!$D$2:$D1390,"&lt;="&amp;WEEKDAY($V423)))))</f>
        <v/>
      </c>
      <c r="AT423" s="69" t="str">
        <f>IF($AO423="","", IF($AO423&lt;AT$23,0,IF($AO423&gt;AT$23,COUNTIFS('Calendar Calcs'!$E$2:$E1390,AT$23),COUNTIFS('Calendar Calcs'!$E$2:$E1390,AT$23,'Calendar Calcs'!$D$2:$D1390,"&lt;="&amp;WEEKDAY($V423)))))</f>
        <v/>
      </c>
      <c r="AU423" s="69" t="str">
        <f>IF($AO423="","", IF($AO423&lt;AU$23,0,IF($AO423&gt;AU$23,COUNTIFS('Calendar Calcs'!$E$2:$E1390,AU$23),COUNTIFS('Calendar Calcs'!$E$2:$E1390,AU$23,'Calendar Calcs'!$D$2:$D1390,"&lt;="&amp;WEEKDAY($V423)))))</f>
        <v/>
      </c>
      <c r="AV423" s="69" t="str">
        <f>IF($AO423="","", IF($AO423&lt;AV$23,0,IF($AO423&gt;AV$23,COUNTIFS('Calendar Calcs'!$E$2:$E1390,AV$23),COUNTIFS('Calendar Calcs'!$E$2:$E1390,AV$23,'Calendar Calcs'!$D$2:$D1390,"&lt;="&amp;WEEKDAY($V423)))))</f>
        <v/>
      </c>
      <c r="AW423" s="69" t="str">
        <f>IF($AO423="","", IF($AO423&lt;AW$23,0,IF($AO423&gt;AW$23,COUNTIFS('Calendar Calcs'!$E$2:$E1390,AW$23),COUNTIFS('Calendar Calcs'!$E$2:$E1390,AW$23,'Calendar Calcs'!$D$2:$D1390,"&lt;="&amp;WEEKDAY($V423)))))</f>
        <v/>
      </c>
      <c r="AX423" s="69" t="str">
        <f>IF($AO423="","", IF($AO423&lt;AX$23,0,IF($AO423&gt;AX$23,COUNTIFS('Calendar Calcs'!$E$2:$E1390,AX$23),COUNTIFS('Calendar Calcs'!$E$2:$E1390,AX$23,'Calendar Calcs'!$D$2:$D1390,"&lt;="&amp;WEEKDAY($V423)))))</f>
        <v/>
      </c>
      <c r="AY423" s="69" t="str">
        <f>IF($W423="","",VLOOKUP($W423,'Calendar Calcs'!$B$2:$E1390,4,FALSE))</f>
        <v/>
      </c>
      <c r="AZ423" s="69" t="str">
        <f>IF($AY423="","",IF($AY423&gt;AZ$23,0,IF($AY423&lt;AZ$23,COUNTIFS('Calendar Calcs'!$E$2:$E1390,AZ$23),COUNTIFS('Calendar Calcs'!$E$2:$E1390,AZ$23,'Calendar Calcs'!$D$2:$D1390,"&gt;="&amp;WEEKDAY($W423)))))</f>
        <v/>
      </c>
      <c r="BA423" s="69" t="str">
        <f>IF($AY423="","",IF($AY423&gt;BA$23,0,IF($AY423&lt;BA$23,COUNTIFS('Calendar Calcs'!$E$2:$E1390,BA$23),COUNTIFS('Calendar Calcs'!$E$2:$E1390,BA$23,'Calendar Calcs'!$D$2:$D1390,"&gt;="&amp;WEEKDAY($W423)))))</f>
        <v/>
      </c>
      <c r="BB423" s="69" t="str">
        <f>IF($AY423="","",IF($AY423&gt;BB$23,0,IF($AY423&lt;BB$23,COUNTIFS('Calendar Calcs'!$E$2:$E1390,BB$23),COUNTIFS('Calendar Calcs'!$E$2:$E1390,BB$23,'Calendar Calcs'!$D$2:$D1390,"&gt;="&amp;WEEKDAY($W423)))))</f>
        <v/>
      </c>
      <c r="BC423" s="69" t="str">
        <f>IF($AY423="","",IF($AY423&gt;BC$23,0,IF($AY423&lt;BC$23,COUNTIFS('Calendar Calcs'!$E$2:$E1390,BC$23),COUNTIFS('Calendar Calcs'!$E$2:$E1390,BC$23,'Calendar Calcs'!$D$2:$D1390,"&gt;="&amp;WEEKDAY($W423)))))</f>
        <v/>
      </c>
      <c r="BD423" s="69" t="str">
        <f>IF($AY423="","",IF($AY423&gt;BD$23,0,IF($AY423&lt;BD$23,COUNTIFS('Calendar Calcs'!$E$2:$E1390,BD$23),COUNTIFS('Calendar Calcs'!$E$2:$E1390,BD$23,'Calendar Calcs'!$D$2:$D1390,"&gt;="&amp;WEEKDAY($W423)))))</f>
        <v/>
      </c>
      <c r="BE423" s="69" t="str">
        <f>IF($AY423="","",IF($AY423&gt;BE$23,0,IF($AY423&lt;BE$23,COUNTIFS('Calendar Calcs'!$E$2:$E1390,BE$23),COUNTIFS('Calendar Calcs'!$E$2:$E1390,BE$23,'Calendar Calcs'!$D$2:$D1390,"&gt;="&amp;WEEKDAY($W423)))))</f>
        <v/>
      </c>
      <c r="BF423" s="69" t="str">
        <f>IF($AY423="","",IF($AY423&gt;BF$23,0,IF($AY423&lt;BF$23,COUNTIFS('Calendar Calcs'!$E$2:$E1390,BF$23),COUNTIFS('Calendar Calcs'!$E$2:$E1390,BF$23,'Calendar Calcs'!$D$2:$D1390,"&gt;="&amp;WEEKDAY($W423)))))</f>
        <v/>
      </c>
      <c r="BG423" s="69" t="str">
        <f>IF($AY423="","",IF($AY423&gt;BG$23,0,IF($AY423&lt;BG$23,COUNTIFS('Calendar Calcs'!$E$2:$E1390,BG$23),COUNTIFS('Calendar Calcs'!$E$2:$E1390,BG$23,'Calendar Calcs'!$D$2:$D1390,"&gt;="&amp;WEEKDAY($W423)))))</f>
        <v/>
      </c>
      <c r="BH423" s="69">
        <f t="shared" si="134"/>
        <v>6</v>
      </c>
      <c r="BI423" s="69">
        <f>IF(Cover!$E$43="","",VLOOKUP(Cover!$E$43,'Calendar Calcs'!$B$2:$E1390,4,FALSE))</f>
        <v>1</v>
      </c>
      <c r="BJ423" s="69">
        <f>IF($BI423="","", IF($BI423&lt;BJ$23,0,IF($BI423&gt;=BJ$23,COUNTIFS('Calendar Calcs'!$E$2:$E1390,BJ$23),COUNTIFS('Calendar Calcs'!$E$2:$E1390,BJ$23,'Calendar Calcs'!$D$2:$D1390,"&lt;="&amp;WEEKDAY($V423)))))</f>
        <v>1</v>
      </c>
      <c r="BK423" s="69">
        <f t="shared" si="131"/>
        <v>6</v>
      </c>
      <c r="BN423" s="69" t="str">
        <f>IF(T423&gt;0,"FTE",IF(Cover!$E$47="Weekly",IF(S423&gt;29.75,"FTE","PTE"),IF(S423&gt;59.75,"FTE","PTE")))</f>
        <v>PTE</v>
      </c>
      <c r="BO423" s="69">
        <f>IF(BN423="FTE",30,IF(Cover!$E$47="Weekly",'STEP 2 EE Data'!S423,'STEP 2 EE Data'!S423/2))</f>
        <v>0</v>
      </c>
      <c r="BP423" s="209">
        <f t="shared" si="135"/>
        <v>0</v>
      </c>
      <c r="BQ423" s="209">
        <f t="shared" si="136"/>
        <v>0</v>
      </c>
      <c r="BR423" s="209">
        <f t="shared" si="137"/>
        <v>0</v>
      </c>
      <c r="BS423" s="209">
        <f t="shared" si="138"/>
        <v>0</v>
      </c>
      <c r="BT423" s="209">
        <f t="shared" si="139"/>
        <v>0</v>
      </c>
      <c r="BU423" s="209">
        <f t="shared" si="140"/>
        <v>0</v>
      </c>
      <c r="BV423" s="209">
        <f t="shared" si="141"/>
        <v>0</v>
      </c>
      <c r="BW423" s="209">
        <f t="shared" si="142"/>
        <v>0</v>
      </c>
      <c r="BX423" s="209">
        <f t="shared" si="143"/>
        <v>0</v>
      </c>
      <c r="CC423" s="210" t="str">
        <f>IF(B423="","",IF(C423="",IF(Cover!$E$47="Weekly",'STEP 3 EE Comp'!BI428*8,'STEP 3 EE Comp'!BI428*4),IF(Cover!$E$47="Weekly",'STEP 3 EE Comp'!BI428,'STEP 3 EE Comp'!BI428)))</f>
        <v/>
      </c>
      <c r="CD423" s="82" t="str">
        <f t="shared" si="144"/>
        <v/>
      </c>
      <c r="CE423" s="417">
        <f t="shared" si="145"/>
        <v>1</v>
      </c>
      <c r="CF423" s="82" t="str">
        <f t="shared" si="146"/>
        <v>Good</v>
      </c>
      <c r="CG423" s="82">
        <f t="shared" si="147"/>
        <v>0</v>
      </c>
      <c r="CH423" s="234">
        <f t="shared" si="148"/>
        <v>0</v>
      </c>
    </row>
    <row r="424" spans="1:86" s="69" customFormat="1" x14ac:dyDescent="0.3">
      <c r="A424" s="555"/>
      <c r="B424" s="52"/>
      <c r="C424" s="52"/>
      <c r="D424" s="52"/>
      <c r="E424" s="52"/>
      <c r="F424" s="507"/>
      <c r="G424" s="210">
        <f t="shared" si="149"/>
        <v>0</v>
      </c>
      <c r="H424" s="82">
        <f t="shared" si="130"/>
        <v>0</v>
      </c>
      <c r="I424" s="211"/>
      <c r="J424" s="441" t="s">
        <v>21</v>
      </c>
      <c r="K424" s="441" t="s">
        <v>21</v>
      </c>
      <c r="L424" s="441" t="s">
        <v>21</v>
      </c>
      <c r="M424" s="441" t="s">
        <v>21</v>
      </c>
      <c r="N424" s="568" t="s">
        <v>21</v>
      </c>
      <c r="O424" s="211"/>
      <c r="P424" s="212" t="str">
        <f>IF(B424="","",
IF(AND(V424="",W424="",B424&lt;&gt;""),"Employed",
IF(AND(V424&lt;&gt;"",W424="",B424&lt;&gt;""),"Terminated",
IF(AND(V424&lt;&gt;"",W424&lt;&gt;"",B424&lt;&gt;""),IF(W424&lt;Cover!$E$43,"Employed","Furloughed"),
IF(AND(V424="",W424&lt;&gt;"",B424&lt;&gt;""),IF(W424&lt;Cover!$E$43,"Employed","Rehired"))))))</f>
        <v/>
      </c>
      <c r="Q424" s="211"/>
      <c r="R424" s="536"/>
      <c r="S424" s="563"/>
      <c r="T424" s="536"/>
      <c r="U424" s="82">
        <f>IF(Cover!$E$47="Weekly",IF(T424&gt;0,T424,R424*S424),IF(T424&gt;0,T424,R424*S424)/2)</f>
        <v>0</v>
      </c>
      <c r="V424" s="564"/>
      <c r="W424" s="564"/>
      <c r="Y424" s="213" t="str">
        <f>IF($B424="","",IF('Actual Allocation Calc'!$AH$78="A",
IF($P424="Employed",$U424/7*BJ424,
IF(AND($P424="Terminated"),($U424/7*AP424),
IF(AND($P424="Furloughed"),($U424/7*AP424)+($U424/7*AZ424),
IF(AND($P424="Rehired"),($U424/7*AZ424),
IF(AND($P424="Terminated",AP424&gt;0),$U424,
IF($P424="Furloughed",IF(AP424&gt;0,$U424)+IF(AZ424&gt;0,$U424),
IF($P424="Rehired",IF(AZ424&gt;0,$U424)))))))),IF('Actual Allocation Calc'!$AH$78="C",'Actual Allocation Calc'!L424,'Actual Allocation Calc'!U424+IF($P424="Employed",$U424/7*BJ424,
IF(AND($P424="Terminated"),($U424/7*AP424),
IF(AND($P424="Furloughed"),($U424/7*AP424)+($U424/7*AZ424),
IF(AND($P424="Rehired"),($U424/7*AZ424),
IF(AND($P424="Terminated",AP424&gt;0),$U424,
IF($P424="Furloughed",IF(AP424&gt;0,$U424)+IF(AZ424&gt;0,$U424),
IF($P424="Rehired",IF(AZ424&gt;0,$U424))))))))*'Actual Allocation Calc'!$AH$99)))</f>
        <v/>
      </c>
      <c r="Z424" s="210" t="str">
        <f>IF($B424="","",IF('Actual Allocation Calc'!$AI$78="A",
IF($P424="Employed",$U424,
IF(AND($P424="Terminated"),($U424/7*AQ424),
IF(AND($P424="Furloughed"),($U424/7*AQ424)+($U424/7*BA424),
IF(AND($P424="Rehired"),($U424/7*BA424),
IF(AND($P424="Terminated",AQ424&gt;0),$U424,
IF($P424="Furloughed",IF(AQ424&gt;0,$U424)+IF(BA424&gt;0,$U424),
IF($P424="Rehired",IF(BA424&gt;0,$U424)))))))),IF('Actual Allocation Calc'!$AI$78="C",'Actual Allocation Calc'!M424,'Actual Allocation Calc'!V424+IF($P424="Employed",$U424,
IF(AND($P424="Terminated"),($U424/7*AQ424),
IF(AND($P424="Furloughed"),($U424/7*AQ424)+($U424/7*BA424),
IF(AND($P424="Rehired"),($U424/7*BA424),
IF(AND($P424="Terminated",AQ424&gt;0),$U424,
IF($P424="Furloughed",IF(AQ424&gt;0,$U424)+IF(BA424&gt;0,$U424),
IF($P424="Rehired",IF(BA424&gt;0,$U424))))))))*'Actual Allocation Calc'!$AI$99)))</f>
        <v/>
      </c>
      <c r="AA424" s="210" t="str">
        <f>IF($B424="","",IF('Actual Allocation Calc'!$AJ$78="A",
IF($P424="Employed",$U424,
IF(AND($P424="Terminated"),($U424/7*AR424),
IF(AND($P424="Furloughed"),($U424/7*AR424)+($U424/7*BB424),
IF(AND($P424="Rehired"),($U424/7*BB424),
IF(AND($P424="Terminated",AR424&gt;0),$U424,
IF($P424="Furloughed",IF(AR424&gt;0,$U424)+IF(BB424&gt;0,$U424),
IF($P424="Rehired",IF(BB424&gt;0,$U424)))))))),IF('Actual Allocation Calc'!$AJ$78="C",'Actual Allocation Calc'!N424,'Actual Allocation Calc'!W424+IF($P424="Employed",$U424,
IF(AND($P424="Terminated"),($U424/7*AR424),
IF(AND($P424="Furloughed"),($U424/7*AR424)+($U424/7*BB424),
IF(AND($P424="Rehired"),($U424/7*BB424),
IF(AND($P424="Terminated",AR424&gt;0),$U424,
IF($P424="Furloughed",IF(AR424&gt;0,$U424)+IF(BB424&gt;0,$U424),
IF($P424="Rehired",IF(BB424&gt;0,$U424))))))))*'Actual Allocation Calc'!$AJ$99)))</f>
        <v/>
      </c>
      <c r="AB424" s="210" t="str">
        <f>IF($B424="","",IF('Actual Allocation Calc'!$AK$78="A",
IF($P424="Employed",$U424,
IF(AND($P424="Terminated"),($U424/7*AS424),
IF(AND($P424="Furloughed"),($U424/7*AS424)+($U424/7*BC424),
IF(AND($P424="Rehired"),($U424/7*BC424),
IF(AND($P424="Terminated",AS424&gt;0),$U424,
IF($P424="Furloughed",IF(AS424&gt;0,$U424)+IF(BC424&gt;0,$U424),
IF($P424="Rehired",IF(BC424&gt;0,$U424)))))))),IF('Actual Allocation Calc'!$AK$78="C",'Actual Allocation Calc'!O424,'Actual Allocation Calc'!X424+IF($P424="Employed",$U424,
IF(AND($P424="Terminated"),($U424/7*AS424),
IF(AND($P424="Furloughed"),($U424/7*AS424)+($U424/7*BC424),
IF(AND($P424="Rehired"),($U424/7*BC424),
IF(AND($P424="Terminated",AS424&gt;0),$U424,
IF($P424="Furloughed",IF(AS424&gt;0,$U424)+IF(BC424&gt;0,$U424),
IF($P424="Rehired",IF(BC424&gt;0,$U424))))))))*'Actual Allocation Calc'!$AK$99)))</f>
        <v/>
      </c>
      <c r="AC424" s="210" t="str">
        <f>IF($B424="","",IF('Actual Allocation Calc'!$AL$78="A",
IF($P424="Employed",$U424,
IF(AND($P424="Terminated"),($U424/7*AT424),
IF(AND($P424="Furloughed"),($U424/7*AT424)+($U424/7*BD424),
IF(AND($P424="Rehired"),($U424/7*BD424),
IF(AND($P424="Terminated",AT424&gt;0),$U424,
IF($P424="Furloughed",IF(AT424&gt;0,$U424)+IF(BD424&gt;0,$U424),
IF($P424="Rehired",IF(BD424&gt;0,$U424)))))))),IF('Actual Allocation Calc'!$AL$78="C",'Actual Allocation Calc'!P424,'Actual Allocation Calc'!Y424+IF($P424="Employed",$U424,
IF(AND($P424="Terminated"),($U424/7*AT424),
IF(AND($P424="Furloughed"),($U424/7*AT424)+($U424/7*BD424),
IF(AND($P424="Rehired"),($U424/7*BD424),
IF(AND($P424="Terminated",AT424&gt;0),$U424,
IF($P424="Furloughed",IF(AT424&gt;0,$U424)+IF(BD424&gt;0,$U424),
IF($P424="Rehired",IF(BD424&gt;0,$U424))))))))*'Actual Allocation Calc'!$AL$99)))</f>
        <v/>
      </c>
      <c r="AD424" s="210" t="str">
        <f>IF($B424="","",IF('Actual Allocation Calc'!$AM$78="A",
IF($P424="Employed",$U424,
IF(AND($P424="Terminated"),($U424/7*AU424),
IF(AND($P424="Furloughed"),($U424/7*AU424)+($U424/7*BE424),
IF(AND($P424="Rehired"),($U424/7*BE424),
IF(AND($P424="Terminated",AU424&gt;0),$U424,
IF($P424="Furloughed",IF(AU424&gt;0,$U424)+IF(BE424&gt;0,$U424),
IF($P424="Rehired",IF(BE424&gt;0,$U424)))))))),IF('Actual Allocation Calc'!$AM$78="C",'Actual Allocation Calc'!Q424,'Actual Allocation Calc'!Z424+IF($P424="Employed",$U424,
IF(AND($P424="Terminated"),($U424/7*AU424),
IF(AND($P424="Furloughed"),($U424/7*AU424)+($U424/7*BE424),
IF(AND($P424="Rehired"),($U424/7*BE424),
IF(AND($P424="Terminated",AU424&gt;0),$U424,
IF($P424="Furloughed",IF(AU424&gt;0,$U424)+IF(BE424&gt;0,$U424),
IF($P424="Rehired",IF(BE424&gt;0,$U424))))))))*'Actual Allocation Calc'!$AM$99)))</f>
        <v/>
      </c>
      <c r="AE424" s="210" t="str">
        <f>IF($B424="","",IF('Actual Allocation Calc'!$AN$78="A",
IF($P424="Employed",$U424,
IF(AND($P424="Terminated"),($U424/7*AV424),
IF(AND($P424="Furloughed"),($U424/7*AV424)+($U424/7*BF424),
IF(AND($P424="Rehired"),($U424/7*BF424),
IF(AND($P424="Terminated",AV424&gt;0),$U424,
IF($P424="Furloughed",IF(AV424&gt;0,$U424)+IF(BF424&gt;0,$U424),
IF($P424="Rehired",IF(BF424&gt;0,$U424)))))))),IF('Actual Allocation Calc'!$AN$78="C",'Actual Allocation Calc'!R424,'Actual Allocation Calc'!AA424+IF($P424="Employed",$U424,
IF(AND($P424="Terminated"),($U424/7*AV424),
IF(AND($P424="Furloughed"),($U424/7*AV424)+($U424/7*BF424),
IF(AND($P424="Rehired"),($U424/7*BF424),
IF(AND($P424="Terminated",AV424&gt;0),$U424,
IF($P424="Furloughed",IF(AV424&gt;0,$U424)+IF(BF424&gt;0,$U424),
IF($P424="Rehired",IF(BF424&gt;0,$U424))))))))*'Actual Allocation Calc'!$AN$99)))</f>
        <v/>
      </c>
      <c r="AF424" s="210" t="str">
        <f>IF($B424="","",IF('Actual Allocation Calc'!$AO$78="A",
IF($P424="Employed",$U424,
IF(AND($P424="Terminated"),($U424/7*AW424),
IF(AND($P424="Furloughed"),($U424/7*AW424)+($U424/7*BG424),
IF(AND($P424="Rehired"),($U424/7*BG424),
IF(AND($P424="Terminated",AW424&gt;0),$U424,
IF($P424="Furloughed",IF(AW424&gt;0,$U424)+IF(BG424&gt;0,$U424),
IF($P424="Rehired",IF(BG424&gt;0,$U424)))))))),IF('Actual Allocation Calc'!$AO$78="C",'Actual Allocation Calc'!S424,'Actual Allocation Calc'!AB424+IF($P424="Employed",$U424,
IF(AND($P424="Terminated"),($U424/7*AW424),
IF(AND($P424="Furloughed"),($U424/7*AW424)+($U424/7*BG424),
IF(AND($P424="Rehired"),($U424/7*BG424),
IF(AND($P424="Terminated",AW424&gt;0),$U424,
IF($P424="Furloughed",IF(AW424&gt;0,$U424)+IF(BG424&gt;0,$U424),
IF($P424="Rehired",IF(BG424&gt;0,$U424))))))))*'Actual Allocation Calc'!$AO$99)))</f>
        <v/>
      </c>
      <c r="AG424" s="210" t="str">
        <f>IF($B424="","",IF('Actual Allocation Calc'!$AP$78="A",
IF($P424="Employed",$U424/7*BK424,
IF(AND($P424="Terminated"),($U424/7*AX424),
IF(AND($P424="Furloughed"),($U424/7*AX424)+($U424/7*BH424),
IF(AND($P424="Rehired"),($U424/7*BH424),
IF(AND($P424="Terminated",AX424&gt;0),$U424,
IF($P424="Furloughed",IF(AX424&gt;0,$U424)+IF(BH424&gt;0,$U424),
IF($P424="Rehired",IF(BH424&gt;0,$U424)))))))),IF('Actual Allocation Calc'!$AP$78="C",'Actual Allocation Calc'!T424,'Actual Allocation Calc'!AC424+IF($P424="Employed",$U424/7*BK424,
IF(AND($P424="Terminated"),($U424/7*AX424),
IF(AND($P424="Furloughed"),($U424/7*AX424)+($U424/7*BH424),
IF(AND($P424="Rehired"),($U424/7*BH424),
IF(AND($P424="Terminated",AX424&gt;0),$U424,
IF($P424="Furloughed",IF(AX424&gt;0,$U424)+IF(BH424&gt;0,$U424),
IF($P424="Rehired",IF(BH424&gt;0,$U424))))))))*'Actual Allocation Calc'!$AP$99)))</f>
        <v/>
      </c>
      <c r="AH424" s="536"/>
      <c r="AI424" s="82">
        <f t="shared" si="150"/>
        <v>0</v>
      </c>
      <c r="AJ424" s="210">
        <f t="shared" si="132"/>
        <v>0</v>
      </c>
      <c r="AK424" s="397" t="str">
        <f t="shared" si="133"/>
        <v/>
      </c>
      <c r="AM424" s="122"/>
      <c r="AO424" s="214" t="str">
        <f>IFERROR(IF($V424="","",VLOOKUP(V424,'Calendar Calcs'!$B$2:$E1391,4,FALSE)),0)</f>
        <v/>
      </c>
      <c r="AP424" s="69" t="str">
        <f>IF($AO424="","", IF($AO424&lt;AP$23,0,IF($AO424&gt;AP$23,COUNTIFS('Calendar Calcs'!$E$2:$E1391,AP$23),COUNTIFS('Calendar Calcs'!$E$2:$E1391,AP$23,'Calendar Calcs'!$D$2:$D1391,"&lt;="&amp;WEEKDAY($V424)))))</f>
        <v/>
      </c>
      <c r="AQ424" s="69" t="str">
        <f>IF($AO424="","", IF($AO424&lt;AQ$23,0,IF($AO424&gt;AQ$23,COUNTIFS('Calendar Calcs'!$E$2:$E1391,AQ$23),COUNTIFS('Calendar Calcs'!$E$2:$E1391,AQ$23,'Calendar Calcs'!$D$2:$D1391,"&lt;="&amp;WEEKDAY($V424)))))</f>
        <v/>
      </c>
      <c r="AR424" s="69" t="str">
        <f>IF($AO424="","", IF($AO424&lt;AR$23,0,IF($AO424&gt;AR$23,COUNTIFS('Calendar Calcs'!$E$2:$E1391,AR$23),COUNTIFS('Calendar Calcs'!$E$2:$E1391,AR$23,'Calendar Calcs'!$D$2:$D1391,"&lt;="&amp;WEEKDAY($V424)))))</f>
        <v/>
      </c>
      <c r="AS424" s="69" t="str">
        <f>IF($AO424="","", IF($AO424&lt;AS$23,0,IF($AO424&gt;AS$23,COUNTIFS('Calendar Calcs'!$E$2:$E1391,AS$23),COUNTIFS('Calendar Calcs'!$E$2:$E1391,AS$23,'Calendar Calcs'!$D$2:$D1391,"&lt;="&amp;WEEKDAY($V424)))))</f>
        <v/>
      </c>
      <c r="AT424" s="69" t="str">
        <f>IF($AO424="","", IF($AO424&lt;AT$23,0,IF($AO424&gt;AT$23,COUNTIFS('Calendar Calcs'!$E$2:$E1391,AT$23),COUNTIFS('Calendar Calcs'!$E$2:$E1391,AT$23,'Calendar Calcs'!$D$2:$D1391,"&lt;="&amp;WEEKDAY($V424)))))</f>
        <v/>
      </c>
      <c r="AU424" s="69" t="str">
        <f>IF($AO424="","", IF($AO424&lt;AU$23,0,IF($AO424&gt;AU$23,COUNTIFS('Calendar Calcs'!$E$2:$E1391,AU$23),COUNTIFS('Calendar Calcs'!$E$2:$E1391,AU$23,'Calendar Calcs'!$D$2:$D1391,"&lt;="&amp;WEEKDAY($V424)))))</f>
        <v/>
      </c>
      <c r="AV424" s="69" t="str">
        <f>IF($AO424="","", IF($AO424&lt;AV$23,0,IF($AO424&gt;AV$23,COUNTIFS('Calendar Calcs'!$E$2:$E1391,AV$23),COUNTIFS('Calendar Calcs'!$E$2:$E1391,AV$23,'Calendar Calcs'!$D$2:$D1391,"&lt;="&amp;WEEKDAY($V424)))))</f>
        <v/>
      </c>
      <c r="AW424" s="69" t="str">
        <f>IF($AO424="","", IF($AO424&lt;AW$23,0,IF($AO424&gt;AW$23,COUNTIFS('Calendar Calcs'!$E$2:$E1391,AW$23),COUNTIFS('Calendar Calcs'!$E$2:$E1391,AW$23,'Calendar Calcs'!$D$2:$D1391,"&lt;="&amp;WEEKDAY($V424)))))</f>
        <v/>
      </c>
      <c r="AX424" s="69" t="str">
        <f>IF($AO424="","", IF($AO424&lt;AX$23,0,IF($AO424&gt;AX$23,COUNTIFS('Calendar Calcs'!$E$2:$E1391,AX$23),COUNTIFS('Calendar Calcs'!$E$2:$E1391,AX$23,'Calendar Calcs'!$D$2:$D1391,"&lt;="&amp;WEEKDAY($V424)))))</f>
        <v/>
      </c>
      <c r="AY424" s="69" t="str">
        <f>IF($W424="","",VLOOKUP($W424,'Calendar Calcs'!$B$2:$E1391,4,FALSE))</f>
        <v/>
      </c>
      <c r="AZ424" s="69" t="str">
        <f>IF($AY424="","",IF($AY424&gt;AZ$23,0,IF($AY424&lt;AZ$23,COUNTIFS('Calendar Calcs'!$E$2:$E1391,AZ$23),COUNTIFS('Calendar Calcs'!$E$2:$E1391,AZ$23,'Calendar Calcs'!$D$2:$D1391,"&gt;="&amp;WEEKDAY($W424)))))</f>
        <v/>
      </c>
      <c r="BA424" s="69" t="str">
        <f>IF($AY424="","",IF($AY424&gt;BA$23,0,IF($AY424&lt;BA$23,COUNTIFS('Calendar Calcs'!$E$2:$E1391,BA$23),COUNTIFS('Calendar Calcs'!$E$2:$E1391,BA$23,'Calendar Calcs'!$D$2:$D1391,"&gt;="&amp;WEEKDAY($W424)))))</f>
        <v/>
      </c>
      <c r="BB424" s="69" t="str">
        <f>IF($AY424="","",IF($AY424&gt;BB$23,0,IF($AY424&lt;BB$23,COUNTIFS('Calendar Calcs'!$E$2:$E1391,BB$23),COUNTIFS('Calendar Calcs'!$E$2:$E1391,BB$23,'Calendar Calcs'!$D$2:$D1391,"&gt;="&amp;WEEKDAY($W424)))))</f>
        <v/>
      </c>
      <c r="BC424" s="69" t="str">
        <f>IF($AY424="","",IF($AY424&gt;BC$23,0,IF($AY424&lt;BC$23,COUNTIFS('Calendar Calcs'!$E$2:$E1391,BC$23),COUNTIFS('Calendar Calcs'!$E$2:$E1391,BC$23,'Calendar Calcs'!$D$2:$D1391,"&gt;="&amp;WEEKDAY($W424)))))</f>
        <v/>
      </c>
      <c r="BD424" s="69" t="str">
        <f>IF($AY424="","",IF($AY424&gt;BD$23,0,IF($AY424&lt;BD$23,COUNTIFS('Calendar Calcs'!$E$2:$E1391,BD$23),COUNTIFS('Calendar Calcs'!$E$2:$E1391,BD$23,'Calendar Calcs'!$D$2:$D1391,"&gt;="&amp;WEEKDAY($W424)))))</f>
        <v/>
      </c>
      <c r="BE424" s="69" t="str">
        <f>IF($AY424="","",IF($AY424&gt;BE$23,0,IF($AY424&lt;BE$23,COUNTIFS('Calendar Calcs'!$E$2:$E1391,BE$23),COUNTIFS('Calendar Calcs'!$E$2:$E1391,BE$23,'Calendar Calcs'!$D$2:$D1391,"&gt;="&amp;WEEKDAY($W424)))))</f>
        <v/>
      </c>
      <c r="BF424" s="69" t="str">
        <f>IF($AY424="","",IF($AY424&gt;BF$23,0,IF($AY424&lt;BF$23,COUNTIFS('Calendar Calcs'!$E$2:$E1391,BF$23),COUNTIFS('Calendar Calcs'!$E$2:$E1391,BF$23,'Calendar Calcs'!$D$2:$D1391,"&gt;="&amp;WEEKDAY($W424)))))</f>
        <v/>
      </c>
      <c r="BG424" s="69" t="str">
        <f>IF($AY424="","",IF($AY424&gt;BG$23,0,IF($AY424&lt;BG$23,COUNTIFS('Calendar Calcs'!$E$2:$E1391,BG$23),COUNTIFS('Calendar Calcs'!$E$2:$E1391,BG$23,'Calendar Calcs'!$D$2:$D1391,"&gt;="&amp;WEEKDAY($W424)))))</f>
        <v/>
      </c>
      <c r="BH424" s="69">
        <f t="shared" si="134"/>
        <v>6</v>
      </c>
      <c r="BI424" s="69">
        <f>IF(Cover!$E$43="","",VLOOKUP(Cover!$E$43,'Calendar Calcs'!$B$2:$E1391,4,FALSE))</f>
        <v>1</v>
      </c>
      <c r="BJ424" s="69">
        <f>IF($BI424="","", IF($BI424&lt;BJ$23,0,IF($BI424&gt;=BJ$23,COUNTIFS('Calendar Calcs'!$E$2:$E1391,BJ$23),COUNTIFS('Calendar Calcs'!$E$2:$E1391,BJ$23,'Calendar Calcs'!$D$2:$D1391,"&lt;="&amp;WEEKDAY($V424)))))</f>
        <v>1</v>
      </c>
      <c r="BK424" s="69">
        <f t="shared" si="131"/>
        <v>6</v>
      </c>
      <c r="BN424" s="69" t="str">
        <f>IF(T424&gt;0,"FTE",IF(Cover!$E$47="Weekly",IF(S424&gt;29.75,"FTE","PTE"),IF(S424&gt;59.75,"FTE","PTE")))</f>
        <v>PTE</v>
      </c>
      <c r="BO424" s="69">
        <f>IF(BN424="FTE",30,IF(Cover!$E$47="Weekly",'STEP 2 EE Data'!S424,'STEP 2 EE Data'!S424/2))</f>
        <v>0</v>
      </c>
      <c r="BP424" s="209">
        <f t="shared" si="135"/>
        <v>0</v>
      </c>
      <c r="BQ424" s="209">
        <f t="shared" si="136"/>
        <v>0</v>
      </c>
      <c r="BR424" s="209">
        <f t="shared" si="137"/>
        <v>0</v>
      </c>
      <c r="BS424" s="209">
        <f t="shared" si="138"/>
        <v>0</v>
      </c>
      <c r="BT424" s="209">
        <f t="shared" si="139"/>
        <v>0</v>
      </c>
      <c r="BU424" s="209">
        <f t="shared" si="140"/>
        <v>0</v>
      </c>
      <c r="BV424" s="209">
        <f t="shared" si="141"/>
        <v>0</v>
      </c>
      <c r="BW424" s="209">
        <f t="shared" si="142"/>
        <v>0</v>
      </c>
      <c r="BX424" s="209">
        <f t="shared" si="143"/>
        <v>0</v>
      </c>
      <c r="CC424" s="210" t="str">
        <f>IF(B424="","",IF(C424="",IF(Cover!$E$47="Weekly",'STEP 3 EE Comp'!BI429*8,'STEP 3 EE Comp'!BI429*4),IF(Cover!$E$47="Weekly",'STEP 3 EE Comp'!BI429,'STEP 3 EE Comp'!BI429)))</f>
        <v/>
      </c>
      <c r="CD424" s="82" t="str">
        <f t="shared" si="144"/>
        <v/>
      </c>
      <c r="CE424" s="417">
        <f t="shared" si="145"/>
        <v>1</v>
      </c>
      <c r="CF424" s="82" t="str">
        <f t="shared" si="146"/>
        <v>Good</v>
      </c>
      <c r="CG424" s="82">
        <f t="shared" si="147"/>
        <v>0</v>
      </c>
      <c r="CH424" s="234">
        <f t="shared" si="148"/>
        <v>0</v>
      </c>
    </row>
    <row r="425" spans="1:86" s="69" customFormat="1" x14ac:dyDescent="0.3">
      <c r="A425" s="555"/>
      <c r="B425" s="52"/>
      <c r="C425" s="52"/>
      <c r="D425" s="52"/>
      <c r="E425" s="52"/>
      <c r="F425" s="507"/>
      <c r="G425" s="210">
        <f t="shared" si="149"/>
        <v>0</v>
      </c>
      <c r="H425" s="82">
        <f t="shared" si="130"/>
        <v>0</v>
      </c>
      <c r="I425" s="211"/>
      <c r="J425" s="441" t="s">
        <v>21</v>
      </c>
      <c r="K425" s="441" t="s">
        <v>21</v>
      </c>
      <c r="L425" s="441" t="s">
        <v>21</v>
      </c>
      <c r="M425" s="441" t="s">
        <v>21</v>
      </c>
      <c r="N425" s="568" t="s">
        <v>21</v>
      </c>
      <c r="O425" s="211"/>
      <c r="P425" s="212" t="str">
        <f>IF(B425="","",
IF(AND(V425="",W425="",B425&lt;&gt;""),"Employed",
IF(AND(V425&lt;&gt;"",W425="",B425&lt;&gt;""),"Terminated",
IF(AND(V425&lt;&gt;"",W425&lt;&gt;"",B425&lt;&gt;""),IF(W425&lt;Cover!$E$43,"Employed","Furloughed"),
IF(AND(V425="",W425&lt;&gt;"",B425&lt;&gt;""),IF(W425&lt;Cover!$E$43,"Employed","Rehired"))))))</f>
        <v/>
      </c>
      <c r="Q425" s="211"/>
      <c r="R425" s="536"/>
      <c r="S425" s="563"/>
      <c r="T425" s="536"/>
      <c r="U425" s="82">
        <f>IF(Cover!$E$47="Weekly",IF(T425&gt;0,T425,R425*S425),IF(T425&gt;0,T425,R425*S425)/2)</f>
        <v>0</v>
      </c>
      <c r="V425" s="564"/>
      <c r="W425" s="564"/>
      <c r="Y425" s="213" t="str">
        <f>IF($B425="","",IF('Actual Allocation Calc'!$AH$78="A",
IF($P425="Employed",$U425/7*BJ425,
IF(AND($P425="Terminated"),($U425/7*AP425),
IF(AND($P425="Furloughed"),($U425/7*AP425)+($U425/7*AZ425),
IF(AND($P425="Rehired"),($U425/7*AZ425),
IF(AND($P425="Terminated",AP425&gt;0),$U425,
IF($P425="Furloughed",IF(AP425&gt;0,$U425)+IF(AZ425&gt;0,$U425),
IF($P425="Rehired",IF(AZ425&gt;0,$U425)))))))),IF('Actual Allocation Calc'!$AH$78="C",'Actual Allocation Calc'!L425,'Actual Allocation Calc'!U425+IF($P425="Employed",$U425/7*BJ425,
IF(AND($P425="Terminated"),($U425/7*AP425),
IF(AND($P425="Furloughed"),($U425/7*AP425)+($U425/7*AZ425),
IF(AND($P425="Rehired"),($U425/7*AZ425),
IF(AND($P425="Terminated",AP425&gt;0),$U425,
IF($P425="Furloughed",IF(AP425&gt;0,$U425)+IF(AZ425&gt;0,$U425),
IF($P425="Rehired",IF(AZ425&gt;0,$U425))))))))*'Actual Allocation Calc'!$AH$99)))</f>
        <v/>
      </c>
      <c r="Z425" s="210" t="str">
        <f>IF($B425="","",IF('Actual Allocation Calc'!$AI$78="A",
IF($P425="Employed",$U425,
IF(AND($P425="Terminated"),($U425/7*AQ425),
IF(AND($P425="Furloughed"),($U425/7*AQ425)+($U425/7*BA425),
IF(AND($P425="Rehired"),($U425/7*BA425),
IF(AND($P425="Terminated",AQ425&gt;0),$U425,
IF($P425="Furloughed",IF(AQ425&gt;0,$U425)+IF(BA425&gt;0,$U425),
IF($P425="Rehired",IF(BA425&gt;0,$U425)))))))),IF('Actual Allocation Calc'!$AI$78="C",'Actual Allocation Calc'!M425,'Actual Allocation Calc'!V425+IF($P425="Employed",$U425,
IF(AND($P425="Terminated"),($U425/7*AQ425),
IF(AND($P425="Furloughed"),($U425/7*AQ425)+($U425/7*BA425),
IF(AND($P425="Rehired"),($U425/7*BA425),
IF(AND($P425="Terminated",AQ425&gt;0),$U425,
IF($P425="Furloughed",IF(AQ425&gt;0,$U425)+IF(BA425&gt;0,$U425),
IF($P425="Rehired",IF(BA425&gt;0,$U425))))))))*'Actual Allocation Calc'!$AI$99)))</f>
        <v/>
      </c>
      <c r="AA425" s="210" t="str">
        <f>IF($B425="","",IF('Actual Allocation Calc'!$AJ$78="A",
IF($P425="Employed",$U425,
IF(AND($P425="Terminated"),($U425/7*AR425),
IF(AND($P425="Furloughed"),($U425/7*AR425)+($U425/7*BB425),
IF(AND($P425="Rehired"),($U425/7*BB425),
IF(AND($P425="Terminated",AR425&gt;0),$U425,
IF($P425="Furloughed",IF(AR425&gt;0,$U425)+IF(BB425&gt;0,$U425),
IF($P425="Rehired",IF(BB425&gt;0,$U425)))))))),IF('Actual Allocation Calc'!$AJ$78="C",'Actual Allocation Calc'!N425,'Actual Allocation Calc'!W425+IF($P425="Employed",$U425,
IF(AND($P425="Terminated"),($U425/7*AR425),
IF(AND($P425="Furloughed"),($U425/7*AR425)+($U425/7*BB425),
IF(AND($P425="Rehired"),($U425/7*BB425),
IF(AND($P425="Terminated",AR425&gt;0),$U425,
IF($P425="Furloughed",IF(AR425&gt;0,$U425)+IF(BB425&gt;0,$U425),
IF($P425="Rehired",IF(BB425&gt;0,$U425))))))))*'Actual Allocation Calc'!$AJ$99)))</f>
        <v/>
      </c>
      <c r="AB425" s="210" t="str">
        <f>IF($B425="","",IF('Actual Allocation Calc'!$AK$78="A",
IF($P425="Employed",$U425,
IF(AND($P425="Terminated"),($U425/7*AS425),
IF(AND($P425="Furloughed"),($U425/7*AS425)+($U425/7*BC425),
IF(AND($P425="Rehired"),($U425/7*BC425),
IF(AND($P425="Terminated",AS425&gt;0),$U425,
IF($P425="Furloughed",IF(AS425&gt;0,$U425)+IF(BC425&gt;0,$U425),
IF($P425="Rehired",IF(BC425&gt;0,$U425)))))))),IF('Actual Allocation Calc'!$AK$78="C",'Actual Allocation Calc'!O425,'Actual Allocation Calc'!X425+IF($P425="Employed",$U425,
IF(AND($P425="Terminated"),($U425/7*AS425),
IF(AND($P425="Furloughed"),($U425/7*AS425)+($U425/7*BC425),
IF(AND($P425="Rehired"),($U425/7*BC425),
IF(AND($P425="Terminated",AS425&gt;0),$U425,
IF($P425="Furloughed",IF(AS425&gt;0,$U425)+IF(BC425&gt;0,$U425),
IF($P425="Rehired",IF(BC425&gt;0,$U425))))))))*'Actual Allocation Calc'!$AK$99)))</f>
        <v/>
      </c>
      <c r="AC425" s="210" t="str">
        <f>IF($B425="","",IF('Actual Allocation Calc'!$AL$78="A",
IF($P425="Employed",$U425,
IF(AND($P425="Terminated"),($U425/7*AT425),
IF(AND($P425="Furloughed"),($U425/7*AT425)+($U425/7*BD425),
IF(AND($P425="Rehired"),($U425/7*BD425),
IF(AND($P425="Terminated",AT425&gt;0),$U425,
IF($P425="Furloughed",IF(AT425&gt;0,$U425)+IF(BD425&gt;0,$U425),
IF($P425="Rehired",IF(BD425&gt;0,$U425)))))))),IF('Actual Allocation Calc'!$AL$78="C",'Actual Allocation Calc'!P425,'Actual Allocation Calc'!Y425+IF($P425="Employed",$U425,
IF(AND($P425="Terminated"),($U425/7*AT425),
IF(AND($P425="Furloughed"),($U425/7*AT425)+($U425/7*BD425),
IF(AND($P425="Rehired"),($U425/7*BD425),
IF(AND($P425="Terminated",AT425&gt;0),$U425,
IF($P425="Furloughed",IF(AT425&gt;0,$U425)+IF(BD425&gt;0,$U425),
IF($P425="Rehired",IF(BD425&gt;0,$U425))))))))*'Actual Allocation Calc'!$AL$99)))</f>
        <v/>
      </c>
      <c r="AD425" s="210" t="str">
        <f>IF($B425="","",IF('Actual Allocation Calc'!$AM$78="A",
IF($P425="Employed",$U425,
IF(AND($P425="Terminated"),($U425/7*AU425),
IF(AND($P425="Furloughed"),($U425/7*AU425)+($U425/7*BE425),
IF(AND($P425="Rehired"),($U425/7*BE425),
IF(AND($P425="Terminated",AU425&gt;0),$U425,
IF($P425="Furloughed",IF(AU425&gt;0,$U425)+IF(BE425&gt;0,$U425),
IF($P425="Rehired",IF(BE425&gt;0,$U425)))))))),IF('Actual Allocation Calc'!$AM$78="C",'Actual Allocation Calc'!Q425,'Actual Allocation Calc'!Z425+IF($P425="Employed",$U425,
IF(AND($P425="Terminated"),($U425/7*AU425),
IF(AND($P425="Furloughed"),($U425/7*AU425)+($U425/7*BE425),
IF(AND($P425="Rehired"),($U425/7*BE425),
IF(AND($P425="Terminated",AU425&gt;0),$U425,
IF($P425="Furloughed",IF(AU425&gt;0,$U425)+IF(BE425&gt;0,$U425),
IF($P425="Rehired",IF(BE425&gt;0,$U425))))))))*'Actual Allocation Calc'!$AM$99)))</f>
        <v/>
      </c>
      <c r="AE425" s="210" t="str">
        <f>IF($B425="","",IF('Actual Allocation Calc'!$AN$78="A",
IF($P425="Employed",$U425,
IF(AND($P425="Terminated"),($U425/7*AV425),
IF(AND($P425="Furloughed"),($U425/7*AV425)+($U425/7*BF425),
IF(AND($P425="Rehired"),($U425/7*BF425),
IF(AND($P425="Terminated",AV425&gt;0),$U425,
IF($P425="Furloughed",IF(AV425&gt;0,$U425)+IF(BF425&gt;0,$U425),
IF($P425="Rehired",IF(BF425&gt;0,$U425)))))))),IF('Actual Allocation Calc'!$AN$78="C",'Actual Allocation Calc'!R425,'Actual Allocation Calc'!AA425+IF($P425="Employed",$U425,
IF(AND($P425="Terminated"),($U425/7*AV425),
IF(AND($P425="Furloughed"),($U425/7*AV425)+($U425/7*BF425),
IF(AND($P425="Rehired"),($U425/7*BF425),
IF(AND($P425="Terminated",AV425&gt;0),$U425,
IF($P425="Furloughed",IF(AV425&gt;0,$U425)+IF(BF425&gt;0,$U425),
IF($P425="Rehired",IF(BF425&gt;0,$U425))))))))*'Actual Allocation Calc'!$AN$99)))</f>
        <v/>
      </c>
      <c r="AF425" s="210" t="str">
        <f>IF($B425="","",IF('Actual Allocation Calc'!$AO$78="A",
IF($P425="Employed",$U425,
IF(AND($P425="Terminated"),($U425/7*AW425),
IF(AND($P425="Furloughed"),($U425/7*AW425)+($U425/7*BG425),
IF(AND($P425="Rehired"),($U425/7*BG425),
IF(AND($P425="Terminated",AW425&gt;0),$U425,
IF($P425="Furloughed",IF(AW425&gt;0,$U425)+IF(BG425&gt;0,$U425),
IF($P425="Rehired",IF(BG425&gt;0,$U425)))))))),IF('Actual Allocation Calc'!$AO$78="C",'Actual Allocation Calc'!S425,'Actual Allocation Calc'!AB425+IF($P425="Employed",$U425,
IF(AND($P425="Terminated"),($U425/7*AW425),
IF(AND($P425="Furloughed"),($U425/7*AW425)+($U425/7*BG425),
IF(AND($P425="Rehired"),($U425/7*BG425),
IF(AND($P425="Terminated",AW425&gt;0),$U425,
IF($P425="Furloughed",IF(AW425&gt;0,$U425)+IF(BG425&gt;0,$U425),
IF($P425="Rehired",IF(BG425&gt;0,$U425))))))))*'Actual Allocation Calc'!$AO$99)))</f>
        <v/>
      </c>
      <c r="AG425" s="210" t="str">
        <f>IF($B425="","",IF('Actual Allocation Calc'!$AP$78="A",
IF($P425="Employed",$U425/7*BK425,
IF(AND($P425="Terminated"),($U425/7*AX425),
IF(AND($P425="Furloughed"),($U425/7*AX425)+($U425/7*BH425),
IF(AND($P425="Rehired"),($U425/7*BH425),
IF(AND($P425="Terminated",AX425&gt;0),$U425,
IF($P425="Furloughed",IF(AX425&gt;0,$U425)+IF(BH425&gt;0,$U425),
IF($P425="Rehired",IF(BH425&gt;0,$U425)))))))),IF('Actual Allocation Calc'!$AP$78="C",'Actual Allocation Calc'!T425,'Actual Allocation Calc'!AC425+IF($P425="Employed",$U425/7*BK425,
IF(AND($P425="Terminated"),($U425/7*AX425),
IF(AND($P425="Furloughed"),($U425/7*AX425)+($U425/7*BH425),
IF(AND($P425="Rehired"),($U425/7*BH425),
IF(AND($P425="Terminated",AX425&gt;0),$U425,
IF($P425="Furloughed",IF(AX425&gt;0,$U425)+IF(BH425&gt;0,$U425),
IF($P425="Rehired",IF(BH425&gt;0,$U425))))))))*'Actual Allocation Calc'!$AP$99)))</f>
        <v/>
      </c>
      <c r="AH425" s="536"/>
      <c r="AI425" s="82">
        <f t="shared" si="150"/>
        <v>0</v>
      </c>
      <c r="AJ425" s="210">
        <f t="shared" si="132"/>
        <v>0</v>
      </c>
      <c r="AK425" s="397" t="str">
        <f t="shared" si="133"/>
        <v/>
      </c>
      <c r="AM425" s="122"/>
      <c r="AO425" s="214" t="str">
        <f>IFERROR(IF($V425="","",VLOOKUP(V425,'Calendar Calcs'!$B$2:$E1392,4,FALSE)),0)</f>
        <v/>
      </c>
      <c r="AP425" s="69" t="str">
        <f>IF($AO425="","", IF($AO425&lt;AP$23,0,IF($AO425&gt;AP$23,COUNTIFS('Calendar Calcs'!$E$2:$E1392,AP$23),COUNTIFS('Calendar Calcs'!$E$2:$E1392,AP$23,'Calendar Calcs'!$D$2:$D1392,"&lt;="&amp;WEEKDAY($V425)))))</f>
        <v/>
      </c>
      <c r="AQ425" s="69" t="str">
        <f>IF($AO425="","", IF($AO425&lt;AQ$23,0,IF($AO425&gt;AQ$23,COUNTIFS('Calendar Calcs'!$E$2:$E1392,AQ$23),COUNTIFS('Calendar Calcs'!$E$2:$E1392,AQ$23,'Calendar Calcs'!$D$2:$D1392,"&lt;="&amp;WEEKDAY($V425)))))</f>
        <v/>
      </c>
      <c r="AR425" s="69" t="str">
        <f>IF($AO425="","", IF($AO425&lt;AR$23,0,IF($AO425&gt;AR$23,COUNTIFS('Calendar Calcs'!$E$2:$E1392,AR$23),COUNTIFS('Calendar Calcs'!$E$2:$E1392,AR$23,'Calendar Calcs'!$D$2:$D1392,"&lt;="&amp;WEEKDAY($V425)))))</f>
        <v/>
      </c>
      <c r="AS425" s="69" t="str">
        <f>IF($AO425="","", IF($AO425&lt;AS$23,0,IF($AO425&gt;AS$23,COUNTIFS('Calendar Calcs'!$E$2:$E1392,AS$23),COUNTIFS('Calendar Calcs'!$E$2:$E1392,AS$23,'Calendar Calcs'!$D$2:$D1392,"&lt;="&amp;WEEKDAY($V425)))))</f>
        <v/>
      </c>
      <c r="AT425" s="69" t="str">
        <f>IF($AO425="","", IF($AO425&lt;AT$23,0,IF($AO425&gt;AT$23,COUNTIFS('Calendar Calcs'!$E$2:$E1392,AT$23),COUNTIFS('Calendar Calcs'!$E$2:$E1392,AT$23,'Calendar Calcs'!$D$2:$D1392,"&lt;="&amp;WEEKDAY($V425)))))</f>
        <v/>
      </c>
      <c r="AU425" s="69" t="str">
        <f>IF($AO425="","", IF($AO425&lt;AU$23,0,IF($AO425&gt;AU$23,COUNTIFS('Calendar Calcs'!$E$2:$E1392,AU$23),COUNTIFS('Calendar Calcs'!$E$2:$E1392,AU$23,'Calendar Calcs'!$D$2:$D1392,"&lt;="&amp;WEEKDAY($V425)))))</f>
        <v/>
      </c>
      <c r="AV425" s="69" t="str">
        <f>IF($AO425="","", IF($AO425&lt;AV$23,0,IF($AO425&gt;AV$23,COUNTIFS('Calendar Calcs'!$E$2:$E1392,AV$23),COUNTIFS('Calendar Calcs'!$E$2:$E1392,AV$23,'Calendar Calcs'!$D$2:$D1392,"&lt;="&amp;WEEKDAY($V425)))))</f>
        <v/>
      </c>
      <c r="AW425" s="69" t="str">
        <f>IF($AO425="","", IF($AO425&lt;AW$23,0,IF($AO425&gt;AW$23,COUNTIFS('Calendar Calcs'!$E$2:$E1392,AW$23),COUNTIFS('Calendar Calcs'!$E$2:$E1392,AW$23,'Calendar Calcs'!$D$2:$D1392,"&lt;="&amp;WEEKDAY($V425)))))</f>
        <v/>
      </c>
      <c r="AX425" s="69" t="str">
        <f>IF($AO425="","", IF($AO425&lt;AX$23,0,IF($AO425&gt;AX$23,COUNTIFS('Calendar Calcs'!$E$2:$E1392,AX$23),COUNTIFS('Calendar Calcs'!$E$2:$E1392,AX$23,'Calendar Calcs'!$D$2:$D1392,"&lt;="&amp;WEEKDAY($V425)))))</f>
        <v/>
      </c>
      <c r="AY425" s="69" t="str">
        <f>IF($W425="","",VLOOKUP($W425,'Calendar Calcs'!$B$2:$E1392,4,FALSE))</f>
        <v/>
      </c>
      <c r="AZ425" s="69" t="str">
        <f>IF($AY425="","",IF($AY425&gt;AZ$23,0,IF($AY425&lt;AZ$23,COUNTIFS('Calendar Calcs'!$E$2:$E1392,AZ$23),COUNTIFS('Calendar Calcs'!$E$2:$E1392,AZ$23,'Calendar Calcs'!$D$2:$D1392,"&gt;="&amp;WEEKDAY($W425)))))</f>
        <v/>
      </c>
      <c r="BA425" s="69" t="str">
        <f>IF($AY425="","",IF($AY425&gt;BA$23,0,IF($AY425&lt;BA$23,COUNTIFS('Calendar Calcs'!$E$2:$E1392,BA$23),COUNTIFS('Calendar Calcs'!$E$2:$E1392,BA$23,'Calendar Calcs'!$D$2:$D1392,"&gt;="&amp;WEEKDAY($W425)))))</f>
        <v/>
      </c>
      <c r="BB425" s="69" t="str">
        <f>IF($AY425="","",IF($AY425&gt;BB$23,0,IF($AY425&lt;BB$23,COUNTIFS('Calendar Calcs'!$E$2:$E1392,BB$23),COUNTIFS('Calendar Calcs'!$E$2:$E1392,BB$23,'Calendar Calcs'!$D$2:$D1392,"&gt;="&amp;WEEKDAY($W425)))))</f>
        <v/>
      </c>
      <c r="BC425" s="69" t="str">
        <f>IF($AY425="","",IF($AY425&gt;BC$23,0,IF($AY425&lt;BC$23,COUNTIFS('Calendar Calcs'!$E$2:$E1392,BC$23),COUNTIFS('Calendar Calcs'!$E$2:$E1392,BC$23,'Calendar Calcs'!$D$2:$D1392,"&gt;="&amp;WEEKDAY($W425)))))</f>
        <v/>
      </c>
      <c r="BD425" s="69" t="str">
        <f>IF($AY425="","",IF($AY425&gt;BD$23,0,IF($AY425&lt;BD$23,COUNTIFS('Calendar Calcs'!$E$2:$E1392,BD$23),COUNTIFS('Calendar Calcs'!$E$2:$E1392,BD$23,'Calendar Calcs'!$D$2:$D1392,"&gt;="&amp;WEEKDAY($W425)))))</f>
        <v/>
      </c>
      <c r="BE425" s="69" t="str">
        <f>IF($AY425="","",IF($AY425&gt;BE$23,0,IF($AY425&lt;BE$23,COUNTIFS('Calendar Calcs'!$E$2:$E1392,BE$23),COUNTIFS('Calendar Calcs'!$E$2:$E1392,BE$23,'Calendar Calcs'!$D$2:$D1392,"&gt;="&amp;WEEKDAY($W425)))))</f>
        <v/>
      </c>
      <c r="BF425" s="69" t="str">
        <f>IF($AY425="","",IF($AY425&gt;BF$23,0,IF($AY425&lt;BF$23,COUNTIFS('Calendar Calcs'!$E$2:$E1392,BF$23),COUNTIFS('Calendar Calcs'!$E$2:$E1392,BF$23,'Calendar Calcs'!$D$2:$D1392,"&gt;="&amp;WEEKDAY($W425)))))</f>
        <v/>
      </c>
      <c r="BG425" s="69" t="str">
        <f>IF($AY425="","",IF($AY425&gt;BG$23,0,IF($AY425&lt;BG$23,COUNTIFS('Calendar Calcs'!$E$2:$E1392,BG$23),COUNTIFS('Calendar Calcs'!$E$2:$E1392,BG$23,'Calendar Calcs'!$D$2:$D1392,"&gt;="&amp;WEEKDAY($W425)))))</f>
        <v/>
      </c>
      <c r="BH425" s="69">
        <f t="shared" si="134"/>
        <v>6</v>
      </c>
      <c r="BI425" s="69">
        <f>IF(Cover!$E$43="","",VLOOKUP(Cover!$E$43,'Calendar Calcs'!$B$2:$E1392,4,FALSE))</f>
        <v>1</v>
      </c>
      <c r="BJ425" s="69">
        <f>IF($BI425="","", IF($BI425&lt;BJ$23,0,IF($BI425&gt;=BJ$23,COUNTIFS('Calendar Calcs'!$E$2:$E1392,BJ$23),COUNTIFS('Calendar Calcs'!$E$2:$E1392,BJ$23,'Calendar Calcs'!$D$2:$D1392,"&lt;="&amp;WEEKDAY($V425)))))</f>
        <v>1</v>
      </c>
      <c r="BK425" s="69">
        <f t="shared" si="131"/>
        <v>6</v>
      </c>
      <c r="BN425" s="69" t="str">
        <f>IF(T425&gt;0,"FTE",IF(Cover!$E$47="Weekly",IF(S425&gt;29.75,"FTE","PTE"),IF(S425&gt;59.75,"FTE","PTE")))</f>
        <v>PTE</v>
      </c>
      <c r="BO425" s="69">
        <f>IF(BN425="FTE",30,IF(Cover!$E$47="Weekly",'STEP 2 EE Data'!S425,'STEP 2 EE Data'!S425/2))</f>
        <v>0</v>
      </c>
      <c r="BP425" s="209">
        <f t="shared" si="135"/>
        <v>0</v>
      </c>
      <c r="BQ425" s="209">
        <f t="shared" si="136"/>
        <v>0</v>
      </c>
      <c r="BR425" s="209">
        <f t="shared" si="137"/>
        <v>0</v>
      </c>
      <c r="BS425" s="209">
        <f t="shared" si="138"/>
        <v>0</v>
      </c>
      <c r="BT425" s="209">
        <f t="shared" si="139"/>
        <v>0</v>
      </c>
      <c r="BU425" s="209">
        <f t="shared" si="140"/>
        <v>0</v>
      </c>
      <c r="BV425" s="209">
        <f t="shared" si="141"/>
        <v>0</v>
      </c>
      <c r="BW425" s="209">
        <f t="shared" si="142"/>
        <v>0</v>
      </c>
      <c r="BX425" s="209">
        <f t="shared" si="143"/>
        <v>0</v>
      </c>
      <c r="CC425" s="210" t="str">
        <f>IF(B425="","",IF(C425="",IF(Cover!$E$47="Weekly",'STEP 3 EE Comp'!BI430*8,'STEP 3 EE Comp'!BI430*4),IF(Cover!$E$47="Weekly",'STEP 3 EE Comp'!BI430,'STEP 3 EE Comp'!BI430)))</f>
        <v/>
      </c>
      <c r="CD425" s="82" t="str">
        <f t="shared" si="144"/>
        <v/>
      </c>
      <c r="CE425" s="417">
        <f t="shared" si="145"/>
        <v>1</v>
      </c>
      <c r="CF425" s="82" t="str">
        <f t="shared" si="146"/>
        <v>Good</v>
      </c>
      <c r="CG425" s="82">
        <f t="shared" si="147"/>
        <v>0</v>
      </c>
      <c r="CH425" s="234">
        <f t="shared" si="148"/>
        <v>0</v>
      </c>
    </row>
    <row r="426" spans="1:86" s="69" customFormat="1" x14ac:dyDescent="0.3">
      <c r="A426" s="555"/>
      <c r="B426" s="52"/>
      <c r="C426" s="52"/>
      <c r="D426" s="52"/>
      <c r="E426" s="52"/>
      <c r="F426" s="507"/>
      <c r="G426" s="210">
        <f t="shared" si="149"/>
        <v>0</v>
      </c>
      <c r="H426" s="82">
        <f t="shared" si="130"/>
        <v>0</v>
      </c>
      <c r="I426" s="211"/>
      <c r="J426" s="441" t="s">
        <v>21</v>
      </c>
      <c r="K426" s="441" t="s">
        <v>21</v>
      </c>
      <c r="L426" s="441" t="s">
        <v>21</v>
      </c>
      <c r="M426" s="441" t="s">
        <v>21</v>
      </c>
      <c r="N426" s="568" t="s">
        <v>21</v>
      </c>
      <c r="O426" s="211"/>
      <c r="P426" s="212" t="str">
        <f>IF(B426="","",
IF(AND(V426="",W426="",B426&lt;&gt;""),"Employed",
IF(AND(V426&lt;&gt;"",W426="",B426&lt;&gt;""),"Terminated",
IF(AND(V426&lt;&gt;"",W426&lt;&gt;"",B426&lt;&gt;""),IF(W426&lt;Cover!$E$43,"Employed","Furloughed"),
IF(AND(V426="",W426&lt;&gt;"",B426&lt;&gt;""),IF(W426&lt;Cover!$E$43,"Employed","Rehired"))))))</f>
        <v/>
      </c>
      <c r="Q426" s="211"/>
      <c r="R426" s="536"/>
      <c r="S426" s="563"/>
      <c r="T426" s="536"/>
      <c r="U426" s="82">
        <f>IF(Cover!$E$47="Weekly",IF(T426&gt;0,T426,R426*S426),IF(T426&gt;0,T426,R426*S426)/2)</f>
        <v>0</v>
      </c>
      <c r="V426" s="564"/>
      <c r="W426" s="564"/>
      <c r="Y426" s="213" t="str">
        <f>IF($B426="","",IF('Actual Allocation Calc'!$AH$78="A",
IF($P426="Employed",$U426/7*BJ426,
IF(AND($P426="Terminated"),($U426/7*AP426),
IF(AND($P426="Furloughed"),($U426/7*AP426)+($U426/7*AZ426),
IF(AND($P426="Rehired"),($U426/7*AZ426),
IF(AND($P426="Terminated",AP426&gt;0),$U426,
IF($P426="Furloughed",IF(AP426&gt;0,$U426)+IF(AZ426&gt;0,$U426),
IF($P426="Rehired",IF(AZ426&gt;0,$U426)))))))),IF('Actual Allocation Calc'!$AH$78="C",'Actual Allocation Calc'!L426,'Actual Allocation Calc'!U426+IF($P426="Employed",$U426/7*BJ426,
IF(AND($P426="Terminated"),($U426/7*AP426),
IF(AND($P426="Furloughed"),($U426/7*AP426)+($U426/7*AZ426),
IF(AND($P426="Rehired"),($U426/7*AZ426),
IF(AND($P426="Terminated",AP426&gt;0),$U426,
IF($P426="Furloughed",IF(AP426&gt;0,$U426)+IF(AZ426&gt;0,$U426),
IF($P426="Rehired",IF(AZ426&gt;0,$U426))))))))*'Actual Allocation Calc'!$AH$99)))</f>
        <v/>
      </c>
      <c r="Z426" s="210" t="str">
        <f>IF($B426="","",IF('Actual Allocation Calc'!$AI$78="A",
IF($P426="Employed",$U426,
IF(AND($P426="Terminated"),($U426/7*AQ426),
IF(AND($P426="Furloughed"),($U426/7*AQ426)+($U426/7*BA426),
IF(AND($P426="Rehired"),($U426/7*BA426),
IF(AND($P426="Terminated",AQ426&gt;0),$U426,
IF($P426="Furloughed",IF(AQ426&gt;0,$U426)+IF(BA426&gt;0,$U426),
IF($P426="Rehired",IF(BA426&gt;0,$U426)))))))),IF('Actual Allocation Calc'!$AI$78="C",'Actual Allocation Calc'!M426,'Actual Allocation Calc'!V426+IF($P426="Employed",$U426,
IF(AND($P426="Terminated"),($U426/7*AQ426),
IF(AND($P426="Furloughed"),($U426/7*AQ426)+($U426/7*BA426),
IF(AND($P426="Rehired"),($U426/7*BA426),
IF(AND($P426="Terminated",AQ426&gt;0),$U426,
IF($P426="Furloughed",IF(AQ426&gt;0,$U426)+IF(BA426&gt;0,$U426),
IF($P426="Rehired",IF(BA426&gt;0,$U426))))))))*'Actual Allocation Calc'!$AI$99)))</f>
        <v/>
      </c>
      <c r="AA426" s="210" t="str">
        <f>IF($B426="","",IF('Actual Allocation Calc'!$AJ$78="A",
IF($P426="Employed",$U426,
IF(AND($P426="Terminated"),($U426/7*AR426),
IF(AND($P426="Furloughed"),($U426/7*AR426)+($U426/7*BB426),
IF(AND($P426="Rehired"),($U426/7*BB426),
IF(AND($P426="Terminated",AR426&gt;0),$U426,
IF($P426="Furloughed",IF(AR426&gt;0,$U426)+IF(BB426&gt;0,$U426),
IF($P426="Rehired",IF(BB426&gt;0,$U426)))))))),IF('Actual Allocation Calc'!$AJ$78="C",'Actual Allocation Calc'!N426,'Actual Allocation Calc'!W426+IF($P426="Employed",$U426,
IF(AND($P426="Terminated"),($U426/7*AR426),
IF(AND($P426="Furloughed"),($U426/7*AR426)+($U426/7*BB426),
IF(AND($P426="Rehired"),($U426/7*BB426),
IF(AND($P426="Terminated",AR426&gt;0),$U426,
IF($P426="Furloughed",IF(AR426&gt;0,$U426)+IF(BB426&gt;0,$U426),
IF($P426="Rehired",IF(BB426&gt;0,$U426))))))))*'Actual Allocation Calc'!$AJ$99)))</f>
        <v/>
      </c>
      <c r="AB426" s="210" t="str">
        <f>IF($B426="","",IF('Actual Allocation Calc'!$AK$78="A",
IF($P426="Employed",$U426,
IF(AND($P426="Terminated"),($U426/7*AS426),
IF(AND($P426="Furloughed"),($U426/7*AS426)+($U426/7*BC426),
IF(AND($P426="Rehired"),($U426/7*BC426),
IF(AND($P426="Terminated",AS426&gt;0),$U426,
IF($P426="Furloughed",IF(AS426&gt;0,$U426)+IF(BC426&gt;0,$U426),
IF($P426="Rehired",IF(BC426&gt;0,$U426)))))))),IF('Actual Allocation Calc'!$AK$78="C",'Actual Allocation Calc'!O426,'Actual Allocation Calc'!X426+IF($P426="Employed",$U426,
IF(AND($P426="Terminated"),($U426/7*AS426),
IF(AND($P426="Furloughed"),($U426/7*AS426)+($U426/7*BC426),
IF(AND($P426="Rehired"),($U426/7*BC426),
IF(AND($P426="Terminated",AS426&gt;0),$U426,
IF($P426="Furloughed",IF(AS426&gt;0,$U426)+IF(BC426&gt;0,$U426),
IF($P426="Rehired",IF(BC426&gt;0,$U426))))))))*'Actual Allocation Calc'!$AK$99)))</f>
        <v/>
      </c>
      <c r="AC426" s="210" t="str">
        <f>IF($B426="","",IF('Actual Allocation Calc'!$AL$78="A",
IF($P426="Employed",$U426,
IF(AND($P426="Terminated"),($U426/7*AT426),
IF(AND($P426="Furloughed"),($U426/7*AT426)+($U426/7*BD426),
IF(AND($P426="Rehired"),($U426/7*BD426),
IF(AND($P426="Terminated",AT426&gt;0),$U426,
IF($P426="Furloughed",IF(AT426&gt;0,$U426)+IF(BD426&gt;0,$U426),
IF($P426="Rehired",IF(BD426&gt;0,$U426)))))))),IF('Actual Allocation Calc'!$AL$78="C",'Actual Allocation Calc'!P426,'Actual Allocation Calc'!Y426+IF($P426="Employed",$U426,
IF(AND($P426="Terminated"),($U426/7*AT426),
IF(AND($P426="Furloughed"),($U426/7*AT426)+($U426/7*BD426),
IF(AND($P426="Rehired"),($U426/7*BD426),
IF(AND($P426="Terminated",AT426&gt;0),$U426,
IF($P426="Furloughed",IF(AT426&gt;0,$U426)+IF(BD426&gt;0,$U426),
IF($P426="Rehired",IF(BD426&gt;0,$U426))))))))*'Actual Allocation Calc'!$AL$99)))</f>
        <v/>
      </c>
      <c r="AD426" s="210" t="str">
        <f>IF($B426="","",IF('Actual Allocation Calc'!$AM$78="A",
IF($P426="Employed",$U426,
IF(AND($P426="Terminated"),($U426/7*AU426),
IF(AND($P426="Furloughed"),($U426/7*AU426)+($U426/7*BE426),
IF(AND($P426="Rehired"),($U426/7*BE426),
IF(AND($P426="Terminated",AU426&gt;0),$U426,
IF($P426="Furloughed",IF(AU426&gt;0,$U426)+IF(BE426&gt;0,$U426),
IF($P426="Rehired",IF(BE426&gt;0,$U426)))))))),IF('Actual Allocation Calc'!$AM$78="C",'Actual Allocation Calc'!Q426,'Actual Allocation Calc'!Z426+IF($P426="Employed",$U426,
IF(AND($P426="Terminated"),($U426/7*AU426),
IF(AND($P426="Furloughed"),($U426/7*AU426)+($U426/7*BE426),
IF(AND($P426="Rehired"),($U426/7*BE426),
IF(AND($P426="Terminated",AU426&gt;0),$U426,
IF($P426="Furloughed",IF(AU426&gt;0,$U426)+IF(BE426&gt;0,$U426),
IF($P426="Rehired",IF(BE426&gt;0,$U426))))))))*'Actual Allocation Calc'!$AM$99)))</f>
        <v/>
      </c>
      <c r="AE426" s="210" t="str">
        <f>IF($B426="","",IF('Actual Allocation Calc'!$AN$78="A",
IF($P426="Employed",$U426,
IF(AND($P426="Terminated"),($U426/7*AV426),
IF(AND($P426="Furloughed"),($U426/7*AV426)+($U426/7*BF426),
IF(AND($P426="Rehired"),($U426/7*BF426),
IF(AND($P426="Terminated",AV426&gt;0),$U426,
IF($P426="Furloughed",IF(AV426&gt;0,$U426)+IF(BF426&gt;0,$U426),
IF($P426="Rehired",IF(BF426&gt;0,$U426)))))))),IF('Actual Allocation Calc'!$AN$78="C",'Actual Allocation Calc'!R426,'Actual Allocation Calc'!AA426+IF($P426="Employed",$U426,
IF(AND($P426="Terminated"),($U426/7*AV426),
IF(AND($P426="Furloughed"),($U426/7*AV426)+($U426/7*BF426),
IF(AND($P426="Rehired"),($U426/7*BF426),
IF(AND($P426="Terminated",AV426&gt;0),$U426,
IF($P426="Furloughed",IF(AV426&gt;0,$U426)+IF(BF426&gt;0,$U426),
IF($P426="Rehired",IF(BF426&gt;0,$U426))))))))*'Actual Allocation Calc'!$AN$99)))</f>
        <v/>
      </c>
      <c r="AF426" s="210" t="str">
        <f>IF($B426="","",IF('Actual Allocation Calc'!$AO$78="A",
IF($P426="Employed",$U426,
IF(AND($P426="Terminated"),($U426/7*AW426),
IF(AND($P426="Furloughed"),($U426/7*AW426)+($U426/7*BG426),
IF(AND($P426="Rehired"),($U426/7*BG426),
IF(AND($P426="Terminated",AW426&gt;0),$U426,
IF($P426="Furloughed",IF(AW426&gt;0,$U426)+IF(BG426&gt;0,$U426),
IF($P426="Rehired",IF(BG426&gt;0,$U426)))))))),IF('Actual Allocation Calc'!$AO$78="C",'Actual Allocation Calc'!S426,'Actual Allocation Calc'!AB426+IF($P426="Employed",$U426,
IF(AND($P426="Terminated"),($U426/7*AW426),
IF(AND($P426="Furloughed"),($U426/7*AW426)+($U426/7*BG426),
IF(AND($P426="Rehired"),($U426/7*BG426),
IF(AND($P426="Terminated",AW426&gt;0),$U426,
IF($P426="Furloughed",IF(AW426&gt;0,$U426)+IF(BG426&gt;0,$U426),
IF($P426="Rehired",IF(BG426&gt;0,$U426))))))))*'Actual Allocation Calc'!$AO$99)))</f>
        <v/>
      </c>
      <c r="AG426" s="210" t="str">
        <f>IF($B426="","",IF('Actual Allocation Calc'!$AP$78="A",
IF($P426="Employed",$U426/7*BK426,
IF(AND($P426="Terminated"),($U426/7*AX426),
IF(AND($P426="Furloughed"),($U426/7*AX426)+($U426/7*BH426),
IF(AND($P426="Rehired"),($U426/7*BH426),
IF(AND($P426="Terminated",AX426&gt;0),$U426,
IF($P426="Furloughed",IF(AX426&gt;0,$U426)+IF(BH426&gt;0,$U426),
IF($P426="Rehired",IF(BH426&gt;0,$U426)))))))),IF('Actual Allocation Calc'!$AP$78="C",'Actual Allocation Calc'!T426,'Actual Allocation Calc'!AC426+IF($P426="Employed",$U426/7*BK426,
IF(AND($P426="Terminated"),($U426/7*AX426),
IF(AND($P426="Furloughed"),($U426/7*AX426)+($U426/7*BH426),
IF(AND($P426="Rehired"),($U426/7*BH426),
IF(AND($P426="Terminated",AX426&gt;0),$U426,
IF($P426="Furloughed",IF(AX426&gt;0,$U426)+IF(BH426&gt;0,$U426),
IF($P426="Rehired",IF(BH426&gt;0,$U426))))))))*'Actual Allocation Calc'!$AP$99)))</f>
        <v/>
      </c>
      <c r="AH426" s="536"/>
      <c r="AI426" s="82">
        <f t="shared" si="150"/>
        <v>0</v>
      </c>
      <c r="AJ426" s="210">
        <f t="shared" si="132"/>
        <v>0</v>
      </c>
      <c r="AK426" s="397" t="str">
        <f t="shared" si="133"/>
        <v/>
      </c>
      <c r="AM426" s="122"/>
      <c r="AO426" s="214" t="str">
        <f>IFERROR(IF($V426="","",VLOOKUP(V426,'Calendar Calcs'!$B$2:$E1393,4,FALSE)),0)</f>
        <v/>
      </c>
      <c r="AP426" s="69" t="str">
        <f>IF($AO426="","", IF($AO426&lt;AP$23,0,IF($AO426&gt;AP$23,COUNTIFS('Calendar Calcs'!$E$2:$E1393,AP$23),COUNTIFS('Calendar Calcs'!$E$2:$E1393,AP$23,'Calendar Calcs'!$D$2:$D1393,"&lt;="&amp;WEEKDAY($V426)))))</f>
        <v/>
      </c>
      <c r="AQ426" s="69" t="str">
        <f>IF($AO426="","", IF($AO426&lt;AQ$23,0,IF($AO426&gt;AQ$23,COUNTIFS('Calendar Calcs'!$E$2:$E1393,AQ$23),COUNTIFS('Calendar Calcs'!$E$2:$E1393,AQ$23,'Calendar Calcs'!$D$2:$D1393,"&lt;="&amp;WEEKDAY($V426)))))</f>
        <v/>
      </c>
      <c r="AR426" s="69" t="str">
        <f>IF($AO426="","", IF($AO426&lt;AR$23,0,IF($AO426&gt;AR$23,COUNTIFS('Calendar Calcs'!$E$2:$E1393,AR$23),COUNTIFS('Calendar Calcs'!$E$2:$E1393,AR$23,'Calendar Calcs'!$D$2:$D1393,"&lt;="&amp;WEEKDAY($V426)))))</f>
        <v/>
      </c>
      <c r="AS426" s="69" t="str">
        <f>IF($AO426="","", IF($AO426&lt;AS$23,0,IF($AO426&gt;AS$23,COUNTIFS('Calendar Calcs'!$E$2:$E1393,AS$23),COUNTIFS('Calendar Calcs'!$E$2:$E1393,AS$23,'Calendar Calcs'!$D$2:$D1393,"&lt;="&amp;WEEKDAY($V426)))))</f>
        <v/>
      </c>
      <c r="AT426" s="69" t="str">
        <f>IF($AO426="","", IF($AO426&lt;AT$23,0,IF($AO426&gt;AT$23,COUNTIFS('Calendar Calcs'!$E$2:$E1393,AT$23),COUNTIFS('Calendar Calcs'!$E$2:$E1393,AT$23,'Calendar Calcs'!$D$2:$D1393,"&lt;="&amp;WEEKDAY($V426)))))</f>
        <v/>
      </c>
      <c r="AU426" s="69" t="str">
        <f>IF($AO426="","", IF($AO426&lt;AU$23,0,IF($AO426&gt;AU$23,COUNTIFS('Calendar Calcs'!$E$2:$E1393,AU$23),COUNTIFS('Calendar Calcs'!$E$2:$E1393,AU$23,'Calendar Calcs'!$D$2:$D1393,"&lt;="&amp;WEEKDAY($V426)))))</f>
        <v/>
      </c>
      <c r="AV426" s="69" t="str">
        <f>IF($AO426="","", IF($AO426&lt;AV$23,0,IF($AO426&gt;AV$23,COUNTIFS('Calendar Calcs'!$E$2:$E1393,AV$23),COUNTIFS('Calendar Calcs'!$E$2:$E1393,AV$23,'Calendar Calcs'!$D$2:$D1393,"&lt;="&amp;WEEKDAY($V426)))))</f>
        <v/>
      </c>
      <c r="AW426" s="69" t="str">
        <f>IF($AO426="","", IF($AO426&lt;AW$23,0,IF($AO426&gt;AW$23,COUNTIFS('Calendar Calcs'!$E$2:$E1393,AW$23),COUNTIFS('Calendar Calcs'!$E$2:$E1393,AW$23,'Calendar Calcs'!$D$2:$D1393,"&lt;="&amp;WEEKDAY($V426)))))</f>
        <v/>
      </c>
      <c r="AX426" s="69" t="str">
        <f>IF($AO426="","", IF($AO426&lt;AX$23,0,IF($AO426&gt;AX$23,COUNTIFS('Calendar Calcs'!$E$2:$E1393,AX$23),COUNTIFS('Calendar Calcs'!$E$2:$E1393,AX$23,'Calendar Calcs'!$D$2:$D1393,"&lt;="&amp;WEEKDAY($V426)))))</f>
        <v/>
      </c>
      <c r="AY426" s="69" t="str">
        <f>IF($W426="","",VLOOKUP($W426,'Calendar Calcs'!$B$2:$E1393,4,FALSE))</f>
        <v/>
      </c>
      <c r="AZ426" s="69" t="str">
        <f>IF($AY426="","",IF($AY426&gt;AZ$23,0,IF($AY426&lt;AZ$23,COUNTIFS('Calendar Calcs'!$E$2:$E1393,AZ$23),COUNTIFS('Calendar Calcs'!$E$2:$E1393,AZ$23,'Calendar Calcs'!$D$2:$D1393,"&gt;="&amp;WEEKDAY($W426)))))</f>
        <v/>
      </c>
      <c r="BA426" s="69" t="str">
        <f>IF($AY426="","",IF($AY426&gt;BA$23,0,IF($AY426&lt;BA$23,COUNTIFS('Calendar Calcs'!$E$2:$E1393,BA$23),COUNTIFS('Calendar Calcs'!$E$2:$E1393,BA$23,'Calendar Calcs'!$D$2:$D1393,"&gt;="&amp;WEEKDAY($W426)))))</f>
        <v/>
      </c>
      <c r="BB426" s="69" t="str">
        <f>IF($AY426="","",IF($AY426&gt;BB$23,0,IF($AY426&lt;BB$23,COUNTIFS('Calendar Calcs'!$E$2:$E1393,BB$23),COUNTIFS('Calendar Calcs'!$E$2:$E1393,BB$23,'Calendar Calcs'!$D$2:$D1393,"&gt;="&amp;WEEKDAY($W426)))))</f>
        <v/>
      </c>
      <c r="BC426" s="69" t="str">
        <f>IF($AY426="","",IF($AY426&gt;BC$23,0,IF($AY426&lt;BC$23,COUNTIFS('Calendar Calcs'!$E$2:$E1393,BC$23),COUNTIFS('Calendar Calcs'!$E$2:$E1393,BC$23,'Calendar Calcs'!$D$2:$D1393,"&gt;="&amp;WEEKDAY($W426)))))</f>
        <v/>
      </c>
      <c r="BD426" s="69" t="str">
        <f>IF($AY426="","",IF($AY426&gt;BD$23,0,IF($AY426&lt;BD$23,COUNTIFS('Calendar Calcs'!$E$2:$E1393,BD$23),COUNTIFS('Calendar Calcs'!$E$2:$E1393,BD$23,'Calendar Calcs'!$D$2:$D1393,"&gt;="&amp;WEEKDAY($W426)))))</f>
        <v/>
      </c>
      <c r="BE426" s="69" t="str">
        <f>IF($AY426="","",IF($AY426&gt;BE$23,0,IF($AY426&lt;BE$23,COUNTIFS('Calendar Calcs'!$E$2:$E1393,BE$23),COUNTIFS('Calendar Calcs'!$E$2:$E1393,BE$23,'Calendar Calcs'!$D$2:$D1393,"&gt;="&amp;WEEKDAY($W426)))))</f>
        <v/>
      </c>
      <c r="BF426" s="69" t="str">
        <f>IF($AY426="","",IF($AY426&gt;BF$23,0,IF($AY426&lt;BF$23,COUNTIFS('Calendar Calcs'!$E$2:$E1393,BF$23),COUNTIFS('Calendar Calcs'!$E$2:$E1393,BF$23,'Calendar Calcs'!$D$2:$D1393,"&gt;="&amp;WEEKDAY($W426)))))</f>
        <v/>
      </c>
      <c r="BG426" s="69" t="str">
        <f>IF($AY426="","",IF($AY426&gt;BG$23,0,IF($AY426&lt;BG$23,COUNTIFS('Calendar Calcs'!$E$2:$E1393,BG$23),COUNTIFS('Calendar Calcs'!$E$2:$E1393,BG$23,'Calendar Calcs'!$D$2:$D1393,"&gt;="&amp;WEEKDAY($W426)))))</f>
        <v/>
      </c>
      <c r="BH426" s="69">
        <f t="shared" si="134"/>
        <v>6</v>
      </c>
      <c r="BI426" s="69">
        <f>IF(Cover!$E$43="","",VLOOKUP(Cover!$E$43,'Calendar Calcs'!$B$2:$E1393,4,FALSE))</f>
        <v>1</v>
      </c>
      <c r="BJ426" s="69">
        <f>IF($BI426="","", IF($BI426&lt;BJ$23,0,IF($BI426&gt;=BJ$23,COUNTIFS('Calendar Calcs'!$E$2:$E1393,BJ$23),COUNTIFS('Calendar Calcs'!$E$2:$E1393,BJ$23,'Calendar Calcs'!$D$2:$D1393,"&lt;="&amp;WEEKDAY($V426)))))</f>
        <v>1</v>
      </c>
      <c r="BK426" s="69">
        <f t="shared" si="131"/>
        <v>6</v>
      </c>
      <c r="BN426" s="69" t="str">
        <f>IF(T426&gt;0,"FTE",IF(Cover!$E$47="Weekly",IF(S426&gt;29.75,"FTE","PTE"),IF(S426&gt;59.75,"FTE","PTE")))</f>
        <v>PTE</v>
      </c>
      <c r="BO426" s="69">
        <f>IF(BN426="FTE",30,IF(Cover!$E$47="Weekly",'STEP 2 EE Data'!S426,'STEP 2 EE Data'!S426/2))</f>
        <v>0</v>
      </c>
      <c r="BP426" s="209">
        <f t="shared" si="135"/>
        <v>0</v>
      </c>
      <c r="BQ426" s="209">
        <f t="shared" si="136"/>
        <v>0</v>
      </c>
      <c r="BR426" s="209">
        <f t="shared" si="137"/>
        <v>0</v>
      </c>
      <c r="BS426" s="209">
        <f t="shared" si="138"/>
        <v>0</v>
      </c>
      <c r="BT426" s="209">
        <f t="shared" si="139"/>
        <v>0</v>
      </c>
      <c r="BU426" s="209">
        <f t="shared" si="140"/>
        <v>0</v>
      </c>
      <c r="BV426" s="209">
        <f t="shared" si="141"/>
        <v>0</v>
      </c>
      <c r="BW426" s="209">
        <f t="shared" si="142"/>
        <v>0</v>
      </c>
      <c r="BX426" s="209">
        <f t="shared" si="143"/>
        <v>0</v>
      </c>
      <c r="CC426" s="210" t="str">
        <f>IF(B426="","",IF(C426="",IF(Cover!$E$47="Weekly",'STEP 3 EE Comp'!BI431*8,'STEP 3 EE Comp'!BI431*4),IF(Cover!$E$47="Weekly",'STEP 3 EE Comp'!BI431,'STEP 3 EE Comp'!BI431)))</f>
        <v/>
      </c>
      <c r="CD426" s="82" t="str">
        <f t="shared" si="144"/>
        <v/>
      </c>
      <c r="CE426" s="417">
        <f t="shared" si="145"/>
        <v>1</v>
      </c>
      <c r="CF426" s="82" t="str">
        <f t="shared" si="146"/>
        <v>Good</v>
      </c>
      <c r="CG426" s="82">
        <f t="shared" si="147"/>
        <v>0</v>
      </c>
      <c r="CH426" s="234">
        <f t="shared" si="148"/>
        <v>0</v>
      </c>
    </row>
    <row r="427" spans="1:86" s="69" customFormat="1" x14ac:dyDescent="0.3">
      <c r="A427" s="555"/>
      <c r="B427" s="52"/>
      <c r="C427" s="52"/>
      <c r="D427" s="52"/>
      <c r="E427" s="52"/>
      <c r="F427" s="507"/>
      <c r="G427" s="210">
        <f t="shared" si="149"/>
        <v>0</v>
      </c>
      <c r="H427" s="82">
        <f t="shared" si="130"/>
        <v>0</v>
      </c>
      <c r="I427" s="211"/>
      <c r="J427" s="441" t="s">
        <v>21</v>
      </c>
      <c r="K427" s="441" t="s">
        <v>21</v>
      </c>
      <c r="L427" s="441" t="s">
        <v>21</v>
      </c>
      <c r="M427" s="441" t="s">
        <v>21</v>
      </c>
      <c r="N427" s="568" t="s">
        <v>21</v>
      </c>
      <c r="O427" s="211"/>
      <c r="P427" s="212" t="str">
        <f>IF(B427="","",
IF(AND(V427="",W427="",B427&lt;&gt;""),"Employed",
IF(AND(V427&lt;&gt;"",W427="",B427&lt;&gt;""),"Terminated",
IF(AND(V427&lt;&gt;"",W427&lt;&gt;"",B427&lt;&gt;""),IF(W427&lt;Cover!$E$43,"Employed","Furloughed"),
IF(AND(V427="",W427&lt;&gt;"",B427&lt;&gt;""),IF(W427&lt;Cover!$E$43,"Employed","Rehired"))))))</f>
        <v/>
      </c>
      <c r="Q427" s="211"/>
      <c r="R427" s="536"/>
      <c r="S427" s="563"/>
      <c r="T427" s="536"/>
      <c r="U427" s="82">
        <f>IF(Cover!$E$47="Weekly",IF(T427&gt;0,T427,R427*S427),IF(T427&gt;0,T427,R427*S427)/2)</f>
        <v>0</v>
      </c>
      <c r="V427" s="564"/>
      <c r="W427" s="564"/>
      <c r="Y427" s="213" t="str">
        <f>IF($B427="","",IF('Actual Allocation Calc'!$AH$78="A",
IF($P427="Employed",$U427/7*BJ427,
IF(AND($P427="Terminated"),($U427/7*AP427),
IF(AND($P427="Furloughed"),($U427/7*AP427)+($U427/7*AZ427),
IF(AND($P427="Rehired"),($U427/7*AZ427),
IF(AND($P427="Terminated",AP427&gt;0),$U427,
IF($P427="Furloughed",IF(AP427&gt;0,$U427)+IF(AZ427&gt;0,$U427),
IF($P427="Rehired",IF(AZ427&gt;0,$U427)))))))),IF('Actual Allocation Calc'!$AH$78="C",'Actual Allocation Calc'!L427,'Actual Allocation Calc'!U427+IF($P427="Employed",$U427/7*BJ427,
IF(AND($P427="Terminated"),($U427/7*AP427),
IF(AND($P427="Furloughed"),($U427/7*AP427)+($U427/7*AZ427),
IF(AND($P427="Rehired"),($U427/7*AZ427),
IF(AND($P427="Terminated",AP427&gt;0),$U427,
IF($P427="Furloughed",IF(AP427&gt;0,$U427)+IF(AZ427&gt;0,$U427),
IF($P427="Rehired",IF(AZ427&gt;0,$U427))))))))*'Actual Allocation Calc'!$AH$99)))</f>
        <v/>
      </c>
      <c r="Z427" s="210" t="str">
        <f>IF($B427="","",IF('Actual Allocation Calc'!$AI$78="A",
IF($P427="Employed",$U427,
IF(AND($P427="Terminated"),($U427/7*AQ427),
IF(AND($P427="Furloughed"),($U427/7*AQ427)+($U427/7*BA427),
IF(AND($P427="Rehired"),($U427/7*BA427),
IF(AND($P427="Terminated",AQ427&gt;0),$U427,
IF($P427="Furloughed",IF(AQ427&gt;0,$U427)+IF(BA427&gt;0,$U427),
IF($P427="Rehired",IF(BA427&gt;0,$U427)))))))),IF('Actual Allocation Calc'!$AI$78="C",'Actual Allocation Calc'!M427,'Actual Allocation Calc'!V427+IF($P427="Employed",$U427,
IF(AND($P427="Terminated"),($U427/7*AQ427),
IF(AND($P427="Furloughed"),($U427/7*AQ427)+($U427/7*BA427),
IF(AND($P427="Rehired"),($U427/7*BA427),
IF(AND($P427="Terminated",AQ427&gt;0),$U427,
IF($P427="Furloughed",IF(AQ427&gt;0,$U427)+IF(BA427&gt;0,$U427),
IF($P427="Rehired",IF(BA427&gt;0,$U427))))))))*'Actual Allocation Calc'!$AI$99)))</f>
        <v/>
      </c>
      <c r="AA427" s="210" t="str">
        <f>IF($B427="","",IF('Actual Allocation Calc'!$AJ$78="A",
IF($P427="Employed",$U427,
IF(AND($P427="Terminated"),($U427/7*AR427),
IF(AND($P427="Furloughed"),($U427/7*AR427)+($U427/7*BB427),
IF(AND($P427="Rehired"),($U427/7*BB427),
IF(AND($P427="Terminated",AR427&gt;0),$U427,
IF($P427="Furloughed",IF(AR427&gt;0,$U427)+IF(BB427&gt;0,$U427),
IF($P427="Rehired",IF(BB427&gt;0,$U427)))))))),IF('Actual Allocation Calc'!$AJ$78="C",'Actual Allocation Calc'!N427,'Actual Allocation Calc'!W427+IF($P427="Employed",$U427,
IF(AND($P427="Terminated"),($U427/7*AR427),
IF(AND($P427="Furloughed"),($U427/7*AR427)+($U427/7*BB427),
IF(AND($P427="Rehired"),($U427/7*BB427),
IF(AND($P427="Terminated",AR427&gt;0),$U427,
IF($P427="Furloughed",IF(AR427&gt;0,$U427)+IF(BB427&gt;0,$U427),
IF($P427="Rehired",IF(BB427&gt;0,$U427))))))))*'Actual Allocation Calc'!$AJ$99)))</f>
        <v/>
      </c>
      <c r="AB427" s="210" t="str">
        <f>IF($B427="","",IF('Actual Allocation Calc'!$AK$78="A",
IF($P427="Employed",$U427,
IF(AND($P427="Terminated"),($U427/7*AS427),
IF(AND($P427="Furloughed"),($U427/7*AS427)+($U427/7*BC427),
IF(AND($P427="Rehired"),($U427/7*BC427),
IF(AND($P427="Terminated",AS427&gt;0),$U427,
IF($P427="Furloughed",IF(AS427&gt;0,$U427)+IF(BC427&gt;0,$U427),
IF($P427="Rehired",IF(BC427&gt;0,$U427)))))))),IF('Actual Allocation Calc'!$AK$78="C",'Actual Allocation Calc'!O427,'Actual Allocation Calc'!X427+IF($P427="Employed",$U427,
IF(AND($P427="Terminated"),($U427/7*AS427),
IF(AND($P427="Furloughed"),($U427/7*AS427)+($U427/7*BC427),
IF(AND($P427="Rehired"),($U427/7*BC427),
IF(AND($P427="Terminated",AS427&gt;0),$U427,
IF($P427="Furloughed",IF(AS427&gt;0,$U427)+IF(BC427&gt;0,$U427),
IF($P427="Rehired",IF(BC427&gt;0,$U427))))))))*'Actual Allocation Calc'!$AK$99)))</f>
        <v/>
      </c>
      <c r="AC427" s="210" t="str">
        <f>IF($B427="","",IF('Actual Allocation Calc'!$AL$78="A",
IF($P427="Employed",$U427,
IF(AND($P427="Terminated"),($U427/7*AT427),
IF(AND($P427="Furloughed"),($U427/7*AT427)+($U427/7*BD427),
IF(AND($P427="Rehired"),($U427/7*BD427),
IF(AND($P427="Terminated",AT427&gt;0),$U427,
IF($P427="Furloughed",IF(AT427&gt;0,$U427)+IF(BD427&gt;0,$U427),
IF($P427="Rehired",IF(BD427&gt;0,$U427)))))))),IF('Actual Allocation Calc'!$AL$78="C",'Actual Allocation Calc'!P427,'Actual Allocation Calc'!Y427+IF($P427="Employed",$U427,
IF(AND($P427="Terminated"),($U427/7*AT427),
IF(AND($P427="Furloughed"),($U427/7*AT427)+($U427/7*BD427),
IF(AND($P427="Rehired"),($U427/7*BD427),
IF(AND($P427="Terminated",AT427&gt;0),$U427,
IF($P427="Furloughed",IF(AT427&gt;0,$U427)+IF(BD427&gt;0,$U427),
IF($P427="Rehired",IF(BD427&gt;0,$U427))))))))*'Actual Allocation Calc'!$AL$99)))</f>
        <v/>
      </c>
      <c r="AD427" s="210" t="str">
        <f>IF($B427="","",IF('Actual Allocation Calc'!$AM$78="A",
IF($P427="Employed",$U427,
IF(AND($P427="Terminated"),($U427/7*AU427),
IF(AND($P427="Furloughed"),($U427/7*AU427)+($U427/7*BE427),
IF(AND($P427="Rehired"),($U427/7*BE427),
IF(AND($P427="Terminated",AU427&gt;0),$U427,
IF($P427="Furloughed",IF(AU427&gt;0,$U427)+IF(BE427&gt;0,$U427),
IF($P427="Rehired",IF(BE427&gt;0,$U427)))))))),IF('Actual Allocation Calc'!$AM$78="C",'Actual Allocation Calc'!Q427,'Actual Allocation Calc'!Z427+IF($P427="Employed",$U427,
IF(AND($P427="Terminated"),($U427/7*AU427),
IF(AND($P427="Furloughed"),($U427/7*AU427)+($U427/7*BE427),
IF(AND($P427="Rehired"),($U427/7*BE427),
IF(AND($P427="Terminated",AU427&gt;0),$U427,
IF($P427="Furloughed",IF(AU427&gt;0,$U427)+IF(BE427&gt;0,$U427),
IF($P427="Rehired",IF(BE427&gt;0,$U427))))))))*'Actual Allocation Calc'!$AM$99)))</f>
        <v/>
      </c>
      <c r="AE427" s="210" t="str">
        <f>IF($B427="","",IF('Actual Allocation Calc'!$AN$78="A",
IF($P427="Employed",$U427,
IF(AND($P427="Terminated"),($U427/7*AV427),
IF(AND($P427="Furloughed"),($U427/7*AV427)+($U427/7*BF427),
IF(AND($P427="Rehired"),($U427/7*BF427),
IF(AND($P427="Terminated",AV427&gt;0),$U427,
IF($P427="Furloughed",IF(AV427&gt;0,$U427)+IF(BF427&gt;0,$U427),
IF($P427="Rehired",IF(BF427&gt;0,$U427)))))))),IF('Actual Allocation Calc'!$AN$78="C",'Actual Allocation Calc'!R427,'Actual Allocation Calc'!AA427+IF($P427="Employed",$U427,
IF(AND($P427="Terminated"),($U427/7*AV427),
IF(AND($P427="Furloughed"),($U427/7*AV427)+($U427/7*BF427),
IF(AND($P427="Rehired"),($U427/7*BF427),
IF(AND($P427="Terminated",AV427&gt;0),$U427,
IF($P427="Furloughed",IF(AV427&gt;0,$U427)+IF(BF427&gt;0,$U427),
IF($P427="Rehired",IF(BF427&gt;0,$U427))))))))*'Actual Allocation Calc'!$AN$99)))</f>
        <v/>
      </c>
      <c r="AF427" s="210" t="str">
        <f>IF($B427="","",IF('Actual Allocation Calc'!$AO$78="A",
IF($P427="Employed",$U427,
IF(AND($P427="Terminated"),($U427/7*AW427),
IF(AND($P427="Furloughed"),($U427/7*AW427)+($U427/7*BG427),
IF(AND($P427="Rehired"),($U427/7*BG427),
IF(AND($P427="Terminated",AW427&gt;0),$U427,
IF($P427="Furloughed",IF(AW427&gt;0,$U427)+IF(BG427&gt;0,$U427),
IF($P427="Rehired",IF(BG427&gt;0,$U427)))))))),IF('Actual Allocation Calc'!$AO$78="C",'Actual Allocation Calc'!S427,'Actual Allocation Calc'!AB427+IF($P427="Employed",$U427,
IF(AND($P427="Terminated"),($U427/7*AW427),
IF(AND($P427="Furloughed"),($U427/7*AW427)+($U427/7*BG427),
IF(AND($P427="Rehired"),($U427/7*BG427),
IF(AND($P427="Terminated",AW427&gt;0),$U427,
IF($P427="Furloughed",IF(AW427&gt;0,$U427)+IF(BG427&gt;0,$U427),
IF($P427="Rehired",IF(BG427&gt;0,$U427))))))))*'Actual Allocation Calc'!$AO$99)))</f>
        <v/>
      </c>
      <c r="AG427" s="210" t="str">
        <f>IF($B427="","",IF('Actual Allocation Calc'!$AP$78="A",
IF($P427="Employed",$U427/7*BK427,
IF(AND($P427="Terminated"),($U427/7*AX427),
IF(AND($P427="Furloughed"),($U427/7*AX427)+($U427/7*BH427),
IF(AND($P427="Rehired"),($U427/7*BH427),
IF(AND($P427="Terminated",AX427&gt;0),$U427,
IF($P427="Furloughed",IF(AX427&gt;0,$U427)+IF(BH427&gt;0,$U427),
IF($P427="Rehired",IF(BH427&gt;0,$U427)))))))),IF('Actual Allocation Calc'!$AP$78="C",'Actual Allocation Calc'!T427,'Actual Allocation Calc'!AC427+IF($P427="Employed",$U427/7*BK427,
IF(AND($P427="Terminated"),($U427/7*AX427),
IF(AND($P427="Furloughed"),($U427/7*AX427)+($U427/7*BH427),
IF(AND($P427="Rehired"),($U427/7*BH427),
IF(AND($P427="Terminated",AX427&gt;0),$U427,
IF($P427="Furloughed",IF(AX427&gt;0,$U427)+IF(BH427&gt;0,$U427),
IF($P427="Rehired",IF(BH427&gt;0,$U427))))))))*'Actual Allocation Calc'!$AP$99)))</f>
        <v/>
      </c>
      <c r="AH427" s="536"/>
      <c r="AI427" s="82">
        <f t="shared" si="150"/>
        <v>0</v>
      </c>
      <c r="AJ427" s="210">
        <f t="shared" si="132"/>
        <v>0</v>
      </c>
      <c r="AK427" s="397" t="str">
        <f t="shared" si="133"/>
        <v/>
      </c>
      <c r="AM427" s="122"/>
      <c r="AO427" s="214" t="str">
        <f>IFERROR(IF($V427="","",VLOOKUP(V427,'Calendar Calcs'!$B$2:$E1394,4,FALSE)),0)</f>
        <v/>
      </c>
      <c r="AP427" s="69" t="str">
        <f>IF($AO427="","", IF($AO427&lt;AP$23,0,IF($AO427&gt;AP$23,COUNTIFS('Calendar Calcs'!$E$2:$E1394,AP$23),COUNTIFS('Calendar Calcs'!$E$2:$E1394,AP$23,'Calendar Calcs'!$D$2:$D1394,"&lt;="&amp;WEEKDAY($V427)))))</f>
        <v/>
      </c>
      <c r="AQ427" s="69" t="str">
        <f>IF($AO427="","", IF($AO427&lt;AQ$23,0,IF($AO427&gt;AQ$23,COUNTIFS('Calendar Calcs'!$E$2:$E1394,AQ$23),COUNTIFS('Calendar Calcs'!$E$2:$E1394,AQ$23,'Calendar Calcs'!$D$2:$D1394,"&lt;="&amp;WEEKDAY($V427)))))</f>
        <v/>
      </c>
      <c r="AR427" s="69" t="str">
        <f>IF($AO427="","", IF($AO427&lt;AR$23,0,IF($AO427&gt;AR$23,COUNTIFS('Calendar Calcs'!$E$2:$E1394,AR$23),COUNTIFS('Calendar Calcs'!$E$2:$E1394,AR$23,'Calendar Calcs'!$D$2:$D1394,"&lt;="&amp;WEEKDAY($V427)))))</f>
        <v/>
      </c>
      <c r="AS427" s="69" t="str">
        <f>IF($AO427="","", IF($AO427&lt;AS$23,0,IF($AO427&gt;AS$23,COUNTIFS('Calendar Calcs'!$E$2:$E1394,AS$23),COUNTIFS('Calendar Calcs'!$E$2:$E1394,AS$23,'Calendar Calcs'!$D$2:$D1394,"&lt;="&amp;WEEKDAY($V427)))))</f>
        <v/>
      </c>
      <c r="AT427" s="69" t="str">
        <f>IF($AO427="","", IF($AO427&lt;AT$23,0,IF($AO427&gt;AT$23,COUNTIFS('Calendar Calcs'!$E$2:$E1394,AT$23),COUNTIFS('Calendar Calcs'!$E$2:$E1394,AT$23,'Calendar Calcs'!$D$2:$D1394,"&lt;="&amp;WEEKDAY($V427)))))</f>
        <v/>
      </c>
      <c r="AU427" s="69" t="str">
        <f>IF($AO427="","", IF($AO427&lt;AU$23,0,IF($AO427&gt;AU$23,COUNTIFS('Calendar Calcs'!$E$2:$E1394,AU$23),COUNTIFS('Calendar Calcs'!$E$2:$E1394,AU$23,'Calendar Calcs'!$D$2:$D1394,"&lt;="&amp;WEEKDAY($V427)))))</f>
        <v/>
      </c>
      <c r="AV427" s="69" t="str">
        <f>IF($AO427="","", IF($AO427&lt;AV$23,0,IF($AO427&gt;AV$23,COUNTIFS('Calendar Calcs'!$E$2:$E1394,AV$23),COUNTIFS('Calendar Calcs'!$E$2:$E1394,AV$23,'Calendar Calcs'!$D$2:$D1394,"&lt;="&amp;WEEKDAY($V427)))))</f>
        <v/>
      </c>
      <c r="AW427" s="69" t="str">
        <f>IF($AO427="","", IF($AO427&lt;AW$23,0,IF($AO427&gt;AW$23,COUNTIFS('Calendar Calcs'!$E$2:$E1394,AW$23),COUNTIFS('Calendar Calcs'!$E$2:$E1394,AW$23,'Calendar Calcs'!$D$2:$D1394,"&lt;="&amp;WEEKDAY($V427)))))</f>
        <v/>
      </c>
      <c r="AX427" s="69" t="str">
        <f>IF($AO427="","", IF($AO427&lt;AX$23,0,IF($AO427&gt;AX$23,COUNTIFS('Calendar Calcs'!$E$2:$E1394,AX$23),COUNTIFS('Calendar Calcs'!$E$2:$E1394,AX$23,'Calendar Calcs'!$D$2:$D1394,"&lt;="&amp;WEEKDAY($V427)))))</f>
        <v/>
      </c>
      <c r="AY427" s="69" t="str">
        <f>IF($W427="","",VLOOKUP($W427,'Calendar Calcs'!$B$2:$E1394,4,FALSE))</f>
        <v/>
      </c>
      <c r="AZ427" s="69" t="str">
        <f>IF($AY427="","",IF($AY427&gt;AZ$23,0,IF($AY427&lt;AZ$23,COUNTIFS('Calendar Calcs'!$E$2:$E1394,AZ$23),COUNTIFS('Calendar Calcs'!$E$2:$E1394,AZ$23,'Calendar Calcs'!$D$2:$D1394,"&gt;="&amp;WEEKDAY($W427)))))</f>
        <v/>
      </c>
      <c r="BA427" s="69" t="str">
        <f>IF($AY427="","",IF($AY427&gt;BA$23,0,IF($AY427&lt;BA$23,COUNTIFS('Calendar Calcs'!$E$2:$E1394,BA$23),COUNTIFS('Calendar Calcs'!$E$2:$E1394,BA$23,'Calendar Calcs'!$D$2:$D1394,"&gt;="&amp;WEEKDAY($W427)))))</f>
        <v/>
      </c>
      <c r="BB427" s="69" t="str">
        <f>IF($AY427="","",IF($AY427&gt;BB$23,0,IF($AY427&lt;BB$23,COUNTIFS('Calendar Calcs'!$E$2:$E1394,BB$23),COUNTIFS('Calendar Calcs'!$E$2:$E1394,BB$23,'Calendar Calcs'!$D$2:$D1394,"&gt;="&amp;WEEKDAY($W427)))))</f>
        <v/>
      </c>
      <c r="BC427" s="69" t="str">
        <f>IF($AY427="","",IF($AY427&gt;BC$23,0,IF($AY427&lt;BC$23,COUNTIFS('Calendar Calcs'!$E$2:$E1394,BC$23),COUNTIFS('Calendar Calcs'!$E$2:$E1394,BC$23,'Calendar Calcs'!$D$2:$D1394,"&gt;="&amp;WEEKDAY($W427)))))</f>
        <v/>
      </c>
      <c r="BD427" s="69" t="str">
        <f>IF($AY427="","",IF($AY427&gt;BD$23,0,IF($AY427&lt;BD$23,COUNTIFS('Calendar Calcs'!$E$2:$E1394,BD$23),COUNTIFS('Calendar Calcs'!$E$2:$E1394,BD$23,'Calendar Calcs'!$D$2:$D1394,"&gt;="&amp;WEEKDAY($W427)))))</f>
        <v/>
      </c>
      <c r="BE427" s="69" t="str">
        <f>IF($AY427="","",IF($AY427&gt;BE$23,0,IF($AY427&lt;BE$23,COUNTIFS('Calendar Calcs'!$E$2:$E1394,BE$23),COUNTIFS('Calendar Calcs'!$E$2:$E1394,BE$23,'Calendar Calcs'!$D$2:$D1394,"&gt;="&amp;WEEKDAY($W427)))))</f>
        <v/>
      </c>
      <c r="BF427" s="69" t="str">
        <f>IF($AY427="","",IF($AY427&gt;BF$23,0,IF($AY427&lt;BF$23,COUNTIFS('Calendar Calcs'!$E$2:$E1394,BF$23),COUNTIFS('Calendar Calcs'!$E$2:$E1394,BF$23,'Calendar Calcs'!$D$2:$D1394,"&gt;="&amp;WEEKDAY($W427)))))</f>
        <v/>
      </c>
      <c r="BG427" s="69" t="str">
        <f>IF($AY427="","",IF($AY427&gt;BG$23,0,IF($AY427&lt;BG$23,COUNTIFS('Calendar Calcs'!$E$2:$E1394,BG$23),COUNTIFS('Calendar Calcs'!$E$2:$E1394,BG$23,'Calendar Calcs'!$D$2:$D1394,"&gt;="&amp;WEEKDAY($W427)))))</f>
        <v/>
      </c>
      <c r="BH427" s="69">
        <f t="shared" si="134"/>
        <v>6</v>
      </c>
      <c r="BI427" s="69">
        <f>IF(Cover!$E$43="","",VLOOKUP(Cover!$E$43,'Calendar Calcs'!$B$2:$E1394,4,FALSE))</f>
        <v>1</v>
      </c>
      <c r="BJ427" s="69">
        <f>IF($BI427="","", IF($BI427&lt;BJ$23,0,IF($BI427&gt;=BJ$23,COUNTIFS('Calendar Calcs'!$E$2:$E1394,BJ$23),COUNTIFS('Calendar Calcs'!$E$2:$E1394,BJ$23,'Calendar Calcs'!$D$2:$D1394,"&lt;="&amp;WEEKDAY($V427)))))</f>
        <v>1</v>
      </c>
      <c r="BK427" s="69">
        <f t="shared" si="131"/>
        <v>6</v>
      </c>
      <c r="BN427" s="69" t="str">
        <f>IF(T427&gt;0,"FTE",IF(Cover!$E$47="Weekly",IF(S427&gt;29.75,"FTE","PTE"),IF(S427&gt;59.75,"FTE","PTE")))</f>
        <v>PTE</v>
      </c>
      <c r="BO427" s="69">
        <f>IF(BN427="FTE",30,IF(Cover!$E$47="Weekly",'STEP 2 EE Data'!S427,'STEP 2 EE Data'!S427/2))</f>
        <v>0</v>
      </c>
      <c r="BP427" s="209">
        <f t="shared" si="135"/>
        <v>0</v>
      </c>
      <c r="BQ427" s="209">
        <f t="shared" si="136"/>
        <v>0</v>
      </c>
      <c r="BR427" s="209">
        <f t="shared" si="137"/>
        <v>0</v>
      </c>
      <c r="BS427" s="209">
        <f t="shared" si="138"/>
        <v>0</v>
      </c>
      <c r="BT427" s="209">
        <f t="shared" si="139"/>
        <v>0</v>
      </c>
      <c r="BU427" s="209">
        <f t="shared" si="140"/>
        <v>0</v>
      </c>
      <c r="BV427" s="209">
        <f t="shared" si="141"/>
        <v>0</v>
      </c>
      <c r="BW427" s="209">
        <f t="shared" si="142"/>
        <v>0</v>
      </c>
      <c r="BX427" s="209">
        <f t="shared" si="143"/>
        <v>0</v>
      </c>
      <c r="CC427" s="210" t="str">
        <f>IF(B427="","",IF(C427="",IF(Cover!$E$47="Weekly",'STEP 3 EE Comp'!BI432*8,'STEP 3 EE Comp'!BI432*4),IF(Cover!$E$47="Weekly",'STEP 3 EE Comp'!BI432,'STEP 3 EE Comp'!BI432)))</f>
        <v/>
      </c>
      <c r="CD427" s="82" t="str">
        <f t="shared" si="144"/>
        <v/>
      </c>
      <c r="CE427" s="417">
        <f t="shared" si="145"/>
        <v>1</v>
      </c>
      <c r="CF427" s="82" t="str">
        <f t="shared" si="146"/>
        <v>Good</v>
      </c>
      <c r="CG427" s="82">
        <f t="shared" si="147"/>
        <v>0</v>
      </c>
      <c r="CH427" s="234">
        <f t="shared" si="148"/>
        <v>0</v>
      </c>
    </row>
    <row r="428" spans="1:86" s="69" customFormat="1" x14ac:dyDescent="0.3">
      <c r="A428" s="555"/>
      <c r="B428" s="52"/>
      <c r="C428" s="52"/>
      <c r="D428" s="52"/>
      <c r="E428" s="52"/>
      <c r="F428" s="507"/>
      <c r="G428" s="210">
        <f t="shared" si="149"/>
        <v>0</v>
      </c>
      <c r="H428" s="82">
        <f t="shared" si="130"/>
        <v>0</v>
      </c>
      <c r="I428" s="211"/>
      <c r="J428" s="441" t="s">
        <v>21</v>
      </c>
      <c r="K428" s="441" t="s">
        <v>21</v>
      </c>
      <c r="L428" s="441" t="s">
        <v>21</v>
      </c>
      <c r="M428" s="441" t="s">
        <v>21</v>
      </c>
      <c r="N428" s="568" t="s">
        <v>21</v>
      </c>
      <c r="O428" s="211"/>
      <c r="P428" s="212" t="str">
        <f>IF(B428="","",
IF(AND(V428="",W428="",B428&lt;&gt;""),"Employed",
IF(AND(V428&lt;&gt;"",W428="",B428&lt;&gt;""),"Terminated",
IF(AND(V428&lt;&gt;"",W428&lt;&gt;"",B428&lt;&gt;""),IF(W428&lt;Cover!$E$43,"Employed","Furloughed"),
IF(AND(V428="",W428&lt;&gt;"",B428&lt;&gt;""),IF(W428&lt;Cover!$E$43,"Employed","Rehired"))))))</f>
        <v/>
      </c>
      <c r="Q428" s="211"/>
      <c r="R428" s="536"/>
      <c r="S428" s="563"/>
      <c r="T428" s="536"/>
      <c r="U428" s="82">
        <f>IF(Cover!$E$47="Weekly",IF(T428&gt;0,T428,R428*S428),IF(T428&gt;0,T428,R428*S428)/2)</f>
        <v>0</v>
      </c>
      <c r="V428" s="564"/>
      <c r="W428" s="564"/>
      <c r="Y428" s="213" t="str">
        <f>IF($B428="","",IF('Actual Allocation Calc'!$AH$78="A",
IF($P428="Employed",$U428/7*BJ428,
IF(AND($P428="Terminated"),($U428/7*AP428),
IF(AND($P428="Furloughed"),($U428/7*AP428)+($U428/7*AZ428),
IF(AND($P428="Rehired"),($U428/7*AZ428),
IF(AND($P428="Terminated",AP428&gt;0),$U428,
IF($P428="Furloughed",IF(AP428&gt;0,$U428)+IF(AZ428&gt;0,$U428),
IF($P428="Rehired",IF(AZ428&gt;0,$U428)))))))),IF('Actual Allocation Calc'!$AH$78="C",'Actual Allocation Calc'!L428,'Actual Allocation Calc'!U428+IF($P428="Employed",$U428/7*BJ428,
IF(AND($P428="Terminated"),($U428/7*AP428),
IF(AND($P428="Furloughed"),($U428/7*AP428)+($U428/7*AZ428),
IF(AND($P428="Rehired"),($U428/7*AZ428),
IF(AND($P428="Terminated",AP428&gt;0),$U428,
IF($P428="Furloughed",IF(AP428&gt;0,$U428)+IF(AZ428&gt;0,$U428),
IF($P428="Rehired",IF(AZ428&gt;0,$U428))))))))*'Actual Allocation Calc'!$AH$99)))</f>
        <v/>
      </c>
      <c r="Z428" s="210" t="str">
        <f>IF($B428="","",IF('Actual Allocation Calc'!$AI$78="A",
IF($P428="Employed",$U428,
IF(AND($P428="Terminated"),($U428/7*AQ428),
IF(AND($P428="Furloughed"),($U428/7*AQ428)+($U428/7*BA428),
IF(AND($P428="Rehired"),($U428/7*BA428),
IF(AND($P428="Terminated",AQ428&gt;0),$U428,
IF($P428="Furloughed",IF(AQ428&gt;0,$U428)+IF(BA428&gt;0,$U428),
IF($P428="Rehired",IF(BA428&gt;0,$U428)))))))),IF('Actual Allocation Calc'!$AI$78="C",'Actual Allocation Calc'!M428,'Actual Allocation Calc'!V428+IF($P428="Employed",$U428,
IF(AND($P428="Terminated"),($U428/7*AQ428),
IF(AND($P428="Furloughed"),($U428/7*AQ428)+($U428/7*BA428),
IF(AND($P428="Rehired"),($U428/7*BA428),
IF(AND($P428="Terminated",AQ428&gt;0),$U428,
IF($P428="Furloughed",IF(AQ428&gt;0,$U428)+IF(BA428&gt;0,$U428),
IF($P428="Rehired",IF(BA428&gt;0,$U428))))))))*'Actual Allocation Calc'!$AI$99)))</f>
        <v/>
      </c>
      <c r="AA428" s="210" t="str">
        <f>IF($B428="","",IF('Actual Allocation Calc'!$AJ$78="A",
IF($P428="Employed",$U428,
IF(AND($P428="Terminated"),($U428/7*AR428),
IF(AND($P428="Furloughed"),($U428/7*AR428)+($U428/7*BB428),
IF(AND($P428="Rehired"),($U428/7*BB428),
IF(AND($P428="Terminated",AR428&gt;0),$U428,
IF($P428="Furloughed",IF(AR428&gt;0,$U428)+IF(BB428&gt;0,$U428),
IF($P428="Rehired",IF(BB428&gt;0,$U428)))))))),IF('Actual Allocation Calc'!$AJ$78="C",'Actual Allocation Calc'!N428,'Actual Allocation Calc'!W428+IF($P428="Employed",$U428,
IF(AND($P428="Terminated"),($U428/7*AR428),
IF(AND($P428="Furloughed"),($U428/7*AR428)+($U428/7*BB428),
IF(AND($P428="Rehired"),($U428/7*BB428),
IF(AND($P428="Terminated",AR428&gt;0),$U428,
IF($P428="Furloughed",IF(AR428&gt;0,$U428)+IF(BB428&gt;0,$U428),
IF($P428="Rehired",IF(BB428&gt;0,$U428))))))))*'Actual Allocation Calc'!$AJ$99)))</f>
        <v/>
      </c>
      <c r="AB428" s="210" t="str">
        <f>IF($B428="","",IF('Actual Allocation Calc'!$AK$78="A",
IF($P428="Employed",$U428,
IF(AND($P428="Terminated"),($U428/7*AS428),
IF(AND($P428="Furloughed"),($U428/7*AS428)+($U428/7*BC428),
IF(AND($P428="Rehired"),($U428/7*BC428),
IF(AND($P428="Terminated",AS428&gt;0),$U428,
IF($P428="Furloughed",IF(AS428&gt;0,$U428)+IF(BC428&gt;0,$U428),
IF($P428="Rehired",IF(BC428&gt;0,$U428)))))))),IF('Actual Allocation Calc'!$AK$78="C",'Actual Allocation Calc'!O428,'Actual Allocation Calc'!X428+IF($P428="Employed",$U428,
IF(AND($P428="Terminated"),($U428/7*AS428),
IF(AND($P428="Furloughed"),($U428/7*AS428)+($U428/7*BC428),
IF(AND($P428="Rehired"),($U428/7*BC428),
IF(AND($P428="Terminated",AS428&gt;0),$U428,
IF($P428="Furloughed",IF(AS428&gt;0,$U428)+IF(BC428&gt;0,$U428),
IF($P428="Rehired",IF(BC428&gt;0,$U428))))))))*'Actual Allocation Calc'!$AK$99)))</f>
        <v/>
      </c>
      <c r="AC428" s="210" t="str">
        <f>IF($B428="","",IF('Actual Allocation Calc'!$AL$78="A",
IF($P428="Employed",$U428,
IF(AND($P428="Terminated"),($U428/7*AT428),
IF(AND($P428="Furloughed"),($U428/7*AT428)+($U428/7*BD428),
IF(AND($P428="Rehired"),($U428/7*BD428),
IF(AND($P428="Terminated",AT428&gt;0),$U428,
IF($P428="Furloughed",IF(AT428&gt;0,$U428)+IF(BD428&gt;0,$U428),
IF($P428="Rehired",IF(BD428&gt;0,$U428)))))))),IF('Actual Allocation Calc'!$AL$78="C",'Actual Allocation Calc'!P428,'Actual Allocation Calc'!Y428+IF($P428="Employed",$U428,
IF(AND($P428="Terminated"),($U428/7*AT428),
IF(AND($P428="Furloughed"),($U428/7*AT428)+($U428/7*BD428),
IF(AND($P428="Rehired"),($U428/7*BD428),
IF(AND($P428="Terminated",AT428&gt;0),$U428,
IF($P428="Furloughed",IF(AT428&gt;0,$U428)+IF(BD428&gt;0,$U428),
IF($P428="Rehired",IF(BD428&gt;0,$U428))))))))*'Actual Allocation Calc'!$AL$99)))</f>
        <v/>
      </c>
      <c r="AD428" s="210" t="str">
        <f>IF($B428="","",IF('Actual Allocation Calc'!$AM$78="A",
IF($P428="Employed",$U428,
IF(AND($P428="Terminated"),($U428/7*AU428),
IF(AND($P428="Furloughed"),($U428/7*AU428)+($U428/7*BE428),
IF(AND($P428="Rehired"),($U428/7*BE428),
IF(AND($P428="Terminated",AU428&gt;0),$U428,
IF($P428="Furloughed",IF(AU428&gt;0,$U428)+IF(BE428&gt;0,$U428),
IF($P428="Rehired",IF(BE428&gt;0,$U428)))))))),IF('Actual Allocation Calc'!$AM$78="C",'Actual Allocation Calc'!Q428,'Actual Allocation Calc'!Z428+IF($P428="Employed",$U428,
IF(AND($P428="Terminated"),($U428/7*AU428),
IF(AND($P428="Furloughed"),($U428/7*AU428)+($U428/7*BE428),
IF(AND($P428="Rehired"),($U428/7*BE428),
IF(AND($P428="Terminated",AU428&gt;0),$U428,
IF($P428="Furloughed",IF(AU428&gt;0,$U428)+IF(BE428&gt;0,$U428),
IF($P428="Rehired",IF(BE428&gt;0,$U428))))))))*'Actual Allocation Calc'!$AM$99)))</f>
        <v/>
      </c>
      <c r="AE428" s="210" t="str">
        <f>IF($B428="","",IF('Actual Allocation Calc'!$AN$78="A",
IF($P428="Employed",$U428,
IF(AND($P428="Terminated"),($U428/7*AV428),
IF(AND($P428="Furloughed"),($U428/7*AV428)+($U428/7*BF428),
IF(AND($P428="Rehired"),($U428/7*BF428),
IF(AND($P428="Terminated",AV428&gt;0),$U428,
IF($P428="Furloughed",IF(AV428&gt;0,$U428)+IF(BF428&gt;0,$U428),
IF($P428="Rehired",IF(BF428&gt;0,$U428)))))))),IF('Actual Allocation Calc'!$AN$78="C",'Actual Allocation Calc'!R428,'Actual Allocation Calc'!AA428+IF($P428="Employed",$U428,
IF(AND($P428="Terminated"),($U428/7*AV428),
IF(AND($P428="Furloughed"),($U428/7*AV428)+($U428/7*BF428),
IF(AND($P428="Rehired"),($U428/7*BF428),
IF(AND($P428="Terminated",AV428&gt;0),$U428,
IF($P428="Furloughed",IF(AV428&gt;0,$U428)+IF(BF428&gt;0,$U428),
IF($P428="Rehired",IF(BF428&gt;0,$U428))))))))*'Actual Allocation Calc'!$AN$99)))</f>
        <v/>
      </c>
      <c r="AF428" s="210" t="str">
        <f>IF($B428="","",IF('Actual Allocation Calc'!$AO$78="A",
IF($P428="Employed",$U428,
IF(AND($P428="Terminated"),($U428/7*AW428),
IF(AND($P428="Furloughed"),($U428/7*AW428)+($U428/7*BG428),
IF(AND($P428="Rehired"),($U428/7*BG428),
IF(AND($P428="Terminated",AW428&gt;0),$U428,
IF($P428="Furloughed",IF(AW428&gt;0,$U428)+IF(BG428&gt;0,$U428),
IF($P428="Rehired",IF(BG428&gt;0,$U428)))))))),IF('Actual Allocation Calc'!$AO$78="C",'Actual Allocation Calc'!S428,'Actual Allocation Calc'!AB428+IF($P428="Employed",$U428,
IF(AND($P428="Terminated"),($U428/7*AW428),
IF(AND($P428="Furloughed"),($U428/7*AW428)+($U428/7*BG428),
IF(AND($P428="Rehired"),($U428/7*BG428),
IF(AND($P428="Terminated",AW428&gt;0),$U428,
IF($P428="Furloughed",IF(AW428&gt;0,$U428)+IF(BG428&gt;0,$U428),
IF($P428="Rehired",IF(BG428&gt;0,$U428))))))))*'Actual Allocation Calc'!$AO$99)))</f>
        <v/>
      </c>
      <c r="AG428" s="210" t="str">
        <f>IF($B428="","",IF('Actual Allocation Calc'!$AP$78="A",
IF($P428="Employed",$U428/7*BK428,
IF(AND($P428="Terminated"),($U428/7*AX428),
IF(AND($P428="Furloughed"),($U428/7*AX428)+($U428/7*BH428),
IF(AND($P428="Rehired"),($U428/7*BH428),
IF(AND($P428="Terminated",AX428&gt;0),$U428,
IF($P428="Furloughed",IF(AX428&gt;0,$U428)+IF(BH428&gt;0,$U428),
IF($P428="Rehired",IF(BH428&gt;0,$U428)))))))),IF('Actual Allocation Calc'!$AP$78="C",'Actual Allocation Calc'!T428,'Actual Allocation Calc'!AC428+IF($P428="Employed",$U428/7*BK428,
IF(AND($P428="Terminated"),($U428/7*AX428),
IF(AND($P428="Furloughed"),($U428/7*AX428)+($U428/7*BH428),
IF(AND($P428="Rehired"),($U428/7*BH428),
IF(AND($P428="Terminated",AX428&gt;0),$U428,
IF($P428="Furloughed",IF(AX428&gt;0,$U428)+IF(BH428&gt;0,$U428),
IF($P428="Rehired",IF(BH428&gt;0,$U428))))))))*'Actual Allocation Calc'!$AP$99)))</f>
        <v/>
      </c>
      <c r="AH428" s="536"/>
      <c r="AI428" s="82">
        <f t="shared" si="150"/>
        <v>0</v>
      </c>
      <c r="AJ428" s="210">
        <f t="shared" si="132"/>
        <v>0</v>
      </c>
      <c r="AK428" s="397" t="str">
        <f t="shared" si="133"/>
        <v/>
      </c>
      <c r="AM428" s="122"/>
      <c r="AO428" s="214" t="str">
        <f>IFERROR(IF($V428="","",VLOOKUP(V428,'Calendar Calcs'!$B$2:$E1395,4,FALSE)),0)</f>
        <v/>
      </c>
      <c r="AP428" s="69" t="str">
        <f>IF($AO428="","", IF($AO428&lt;AP$23,0,IF($AO428&gt;AP$23,COUNTIFS('Calendar Calcs'!$E$2:$E1395,AP$23),COUNTIFS('Calendar Calcs'!$E$2:$E1395,AP$23,'Calendar Calcs'!$D$2:$D1395,"&lt;="&amp;WEEKDAY($V428)))))</f>
        <v/>
      </c>
      <c r="AQ428" s="69" t="str">
        <f>IF($AO428="","", IF($AO428&lt;AQ$23,0,IF($AO428&gt;AQ$23,COUNTIFS('Calendar Calcs'!$E$2:$E1395,AQ$23),COUNTIFS('Calendar Calcs'!$E$2:$E1395,AQ$23,'Calendar Calcs'!$D$2:$D1395,"&lt;="&amp;WEEKDAY($V428)))))</f>
        <v/>
      </c>
      <c r="AR428" s="69" t="str">
        <f>IF($AO428="","", IF($AO428&lt;AR$23,0,IF($AO428&gt;AR$23,COUNTIFS('Calendar Calcs'!$E$2:$E1395,AR$23),COUNTIFS('Calendar Calcs'!$E$2:$E1395,AR$23,'Calendar Calcs'!$D$2:$D1395,"&lt;="&amp;WEEKDAY($V428)))))</f>
        <v/>
      </c>
      <c r="AS428" s="69" t="str">
        <f>IF($AO428="","", IF($AO428&lt;AS$23,0,IF($AO428&gt;AS$23,COUNTIFS('Calendar Calcs'!$E$2:$E1395,AS$23),COUNTIFS('Calendar Calcs'!$E$2:$E1395,AS$23,'Calendar Calcs'!$D$2:$D1395,"&lt;="&amp;WEEKDAY($V428)))))</f>
        <v/>
      </c>
      <c r="AT428" s="69" t="str">
        <f>IF($AO428="","", IF($AO428&lt;AT$23,0,IF($AO428&gt;AT$23,COUNTIFS('Calendar Calcs'!$E$2:$E1395,AT$23),COUNTIFS('Calendar Calcs'!$E$2:$E1395,AT$23,'Calendar Calcs'!$D$2:$D1395,"&lt;="&amp;WEEKDAY($V428)))))</f>
        <v/>
      </c>
      <c r="AU428" s="69" t="str">
        <f>IF($AO428="","", IF($AO428&lt;AU$23,0,IF($AO428&gt;AU$23,COUNTIFS('Calendar Calcs'!$E$2:$E1395,AU$23),COUNTIFS('Calendar Calcs'!$E$2:$E1395,AU$23,'Calendar Calcs'!$D$2:$D1395,"&lt;="&amp;WEEKDAY($V428)))))</f>
        <v/>
      </c>
      <c r="AV428" s="69" t="str">
        <f>IF($AO428="","", IF($AO428&lt;AV$23,0,IF($AO428&gt;AV$23,COUNTIFS('Calendar Calcs'!$E$2:$E1395,AV$23),COUNTIFS('Calendar Calcs'!$E$2:$E1395,AV$23,'Calendar Calcs'!$D$2:$D1395,"&lt;="&amp;WEEKDAY($V428)))))</f>
        <v/>
      </c>
      <c r="AW428" s="69" t="str">
        <f>IF($AO428="","", IF($AO428&lt;AW$23,0,IF($AO428&gt;AW$23,COUNTIFS('Calendar Calcs'!$E$2:$E1395,AW$23),COUNTIFS('Calendar Calcs'!$E$2:$E1395,AW$23,'Calendar Calcs'!$D$2:$D1395,"&lt;="&amp;WEEKDAY($V428)))))</f>
        <v/>
      </c>
      <c r="AX428" s="69" t="str">
        <f>IF($AO428="","", IF($AO428&lt;AX$23,0,IF($AO428&gt;AX$23,COUNTIFS('Calendar Calcs'!$E$2:$E1395,AX$23),COUNTIFS('Calendar Calcs'!$E$2:$E1395,AX$23,'Calendar Calcs'!$D$2:$D1395,"&lt;="&amp;WEEKDAY($V428)))))</f>
        <v/>
      </c>
      <c r="AY428" s="69" t="str">
        <f>IF($W428="","",VLOOKUP($W428,'Calendar Calcs'!$B$2:$E1395,4,FALSE))</f>
        <v/>
      </c>
      <c r="AZ428" s="69" t="str">
        <f>IF($AY428="","",IF($AY428&gt;AZ$23,0,IF($AY428&lt;AZ$23,COUNTIFS('Calendar Calcs'!$E$2:$E1395,AZ$23),COUNTIFS('Calendar Calcs'!$E$2:$E1395,AZ$23,'Calendar Calcs'!$D$2:$D1395,"&gt;="&amp;WEEKDAY($W428)))))</f>
        <v/>
      </c>
      <c r="BA428" s="69" t="str">
        <f>IF($AY428="","",IF($AY428&gt;BA$23,0,IF($AY428&lt;BA$23,COUNTIFS('Calendar Calcs'!$E$2:$E1395,BA$23),COUNTIFS('Calendar Calcs'!$E$2:$E1395,BA$23,'Calendar Calcs'!$D$2:$D1395,"&gt;="&amp;WEEKDAY($W428)))))</f>
        <v/>
      </c>
      <c r="BB428" s="69" t="str">
        <f>IF($AY428="","",IF($AY428&gt;BB$23,0,IF($AY428&lt;BB$23,COUNTIFS('Calendar Calcs'!$E$2:$E1395,BB$23),COUNTIFS('Calendar Calcs'!$E$2:$E1395,BB$23,'Calendar Calcs'!$D$2:$D1395,"&gt;="&amp;WEEKDAY($W428)))))</f>
        <v/>
      </c>
      <c r="BC428" s="69" t="str">
        <f>IF($AY428="","",IF($AY428&gt;BC$23,0,IF($AY428&lt;BC$23,COUNTIFS('Calendar Calcs'!$E$2:$E1395,BC$23),COUNTIFS('Calendar Calcs'!$E$2:$E1395,BC$23,'Calendar Calcs'!$D$2:$D1395,"&gt;="&amp;WEEKDAY($W428)))))</f>
        <v/>
      </c>
      <c r="BD428" s="69" t="str">
        <f>IF($AY428="","",IF($AY428&gt;BD$23,0,IF($AY428&lt;BD$23,COUNTIFS('Calendar Calcs'!$E$2:$E1395,BD$23),COUNTIFS('Calendar Calcs'!$E$2:$E1395,BD$23,'Calendar Calcs'!$D$2:$D1395,"&gt;="&amp;WEEKDAY($W428)))))</f>
        <v/>
      </c>
      <c r="BE428" s="69" t="str">
        <f>IF($AY428="","",IF($AY428&gt;BE$23,0,IF($AY428&lt;BE$23,COUNTIFS('Calendar Calcs'!$E$2:$E1395,BE$23),COUNTIFS('Calendar Calcs'!$E$2:$E1395,BE$23,'Calendar Calcs'!$D$2:$D1395,"&gt;="&amp;WEEKDAY($W428)))))</f>
        <v/>
      </c>
      <c r="BF428" s="69" t="str">
        <f>IF($AY428="","",IF($AY428&gt;BF$23,0,IF($AY428&lt;BF$23,COUNTIFS('Calendar Calcs'!$E$2:$E1395,BF$23),COUNTIFS('Calendar Calcs'!$E$2:$E1395,BF$23,'Calendar Calcs'!$D$2:$D1395,"&gt;="&amp;WEEKDAY($W428)))))</f>
        <v/>
      </c>
      <c r="BG428" s="69" t="str">
        <f>IF($AY428="","",IF($AY428&gt;BG$23,0,IF($AY428&lt;BG$23,COUNTIFS('Calendar Calcs'!$E$2:$E1395,BG$23),COUNTIFS('Calendar Calcs'!$E$2:$E1395,BG$23,'Calendar Calcs'!$D$2:$D1395,"&gt;="&amp;WEEKDAY($W428)))))</f>
        <v/>
      </c>
      <c r="BH428" s="69">
        <f t="shared" si="134"/>
        <v>6</v>
      </c>
      <c r="BI428" s="69">
        <f>IF(Cover!$E$43="","",VLOOKUP(Cover!$E$43,'Calendar Calcs'!$B$2:$E1395,4,FALSE))</f>
        <v>1</v>
      </c>
      <c r="BJ428" s="69">
        <f>IF($BI428="","", IF($BI428&lt;BJ$23,0,IF($BI428&gt;=BJ$23,COUNTIFS('Calendar Calcs'!$E$2:$E1395,BJ$23),COUNTIFS('Calendar Calcs'!$E$2:$E1395,BJ$23,'Calendar Calcs'!$D$2:$D1395,"&lt;="&amp;WEEKDAY($V428)))))</f>
        <v>1</v>
      </c>
      <c r="BK428" s="69">
        <f t="shared" si="131"/>
        <v>6</v>
      </c>
      <c r="BN428" s="69" t="str">
        <f>IF(T428&gt;0,"FTE",IF(Cover!$E$47="Weekly",IF(S428&gt;29.75,"FTE","PTE"),IF(S428&gt;59.75,"FTE","PTE")))</f>
        <v>PTE</v>
      </c>
      <c r="BO428" s="69">
        <f>IF(BN428="FTE",30,IF(Cover!$E$47="Weekly",'STEP 2 EE Data'!S428,'STEP 2 EE Data'!S428/2))</f>
        <v>0</v>
      </c>
      <c r="BP428" s="209">
        <f t="shared" si="135"/>
        <v>0</v>
      </c>
      <c r="BQ428" s="209">
        <f t="shared" si="136"/>
        <v>0</v>
      </c>
      <c r="BR428" s="209">
        <f t="shared" si="137"/>
        <v>0</v>
      </c>
      <c r="BS428" s="209">
        <f t="shared" si="138"/>
        <v>0</v>
      </c>
      <c r="BT428" s="209">
        <f t="shared" si="139"/>
        <v>0</v>
      </c>
      <c r="BU428" s="209">
        <f t="shared" si="140"/>
        <v>0</v>
      </c>
      <c r="BV428" s="209">
        <f t="shared" si="141"/>
        <v>0</v>
      </c>
      <c r="BW428" s="209">
        <f t="shared" si="142"/>
        <v>0</v>
      </c>
      <c r="BX428" s="209">
        <f t="shared" si="143"/>
        <v>0</v>
      </c>
      <c r="CC428" s="210" t="str">
        <f>IF(B428="","",IF(C428="",IF(Cover!$E$47="Weekly",'STEP 3 EE Comp'!BI433*8,'STEP 3 EE Comp'!BI433*4),IF(Cover!$E$47="Weekly",'STEP 3 EE Comp'!BI433,'STEP 3 EE Comp'!BI433)))</f>
        <v/>
      </c>
      <c r="CD428" s="82" t="str">
        <f t="shared" si="144"/>
        <v/>
      </c>
      <c r="CE428" s="417">
        <f t="shared" si="145"/>
        <v>1</v>
      </c>
      <c r="CF428" s="82" t="str">
        <f t="shared" si="146"/>
        <v>Good</v>
      </c>
      <c r="CG428" s="82">
        <f t="shared" si="147"/>
        <v>0</v>
      </c>
      <c r="CH428" s="234">
        <f t="shared" si="148"/>
        <v>0</v>
      </c>
    </row>
    <row r="429" spans="1:86" s="69" customFormat="1" x14ac:dyDescent="0.3">
      <c r="A429" s="555"/>
      <c r="B429" s="52"/>
      <c r="C429" s="52"/>
      <c r="D429" s="52"/>
      <c r="E429" s="52"/>
      <c r="F429" s="507"/>
      <c r="G429" s="210">
        <f t="shared" si="149"/>
        <v>0</v>
      </c>
      <c r="H429" s="82">
        <f t="shared" si="130"/>
        <v>0</v>
      </c>
      <c r="I429" s="211"/>
      <c r="J429" s="441" t="s">
        <v>21</v>
      </c>
      <c r="K429" s="441" t="s">
        <v>21</v>
      </c>
      <c r="L429" s="441" t="s">
        <v>21</v>
      </c>
      <c r="M429" s="441" t="s">
        <v>21</v>
      </c>
      <c r="N429" s="568" t="s">
        <v>21</v>
      </c>
      <c r="O429" s="211"/>
      <c r="P429" s="212" t="str">
        <f>IF(B429="","",
IF(AND(V429="",W429="",B429&lt;&gt;""),"Employed",
IF(AND(V429&lt;&gt;"",W429="",B429&lt;&gt;""),"Terminated",
IF(AND(V429&lt;&gt;"",W429&lt;&gt;"",B429&lt;&gt;""),IF(W429&lt;Cover!$E$43,"Employed","Furloughed"),
IF(AND(V429="",W429&lt;&gt;"",B429&lt;&gt;""),IF(W429&lt;Cover!$E$43,"Employed","Rehired"))))))</f>
        <v/>
      </c>
      <c r="Q429" s="211"/>
      <c r="R429" s="536"/>
      <c r="S429" s="563"/>
      <c r="T429" s="536"/>
      <c r="U429" s="82">
        <f>IF(Cover!$E$47="Weekly",IF(T429&gt;0,T429,R429*S429),IF(T429&gt;0,T429,R429*S429)/2)</f>
        <v>0</v>
      </c>
      <c r="V429" s="564"/>
      <c r="W429" s="564"/>
      <c r="Y429" s="213" t="str">
        <f>IF($B429="","",IF('Actual Allocation Calc'!$AH$78="A",
IF($P429="Employed",$U429/7*BJ429,
IF(AND($P429="Terminated"),($U429/7*AP429),
IF(AND($P429="Furloughed"),($U429/7*AP429)+($U429/7*AZ429),
IF(AND($P429="Rehired"),($U429/7*AZ429),
IF(AND($P429="Terminated",AP429&gt;0),$U429,
IF($P429="Furloughed",IF(AP429&gt;0,$U429)+IF(AZ429&gt;0,$U429),
IF($P429="Rehired",IF(AZ429&gt;0,$U429)))))))),IF('Actual Allocation Calc'!$AH$78="C",'Actual Allocation Calc'!L429,'Actual Allocation Calc'!U429+IF($P429="Employed",$U429/7*BJ429,
IF(AND($P429="Terminated"),($U429/7*AP429),
IF(AND($P429="Furloughed"),($U429/7*AP429)+($U429/7*AZ429),
IF(AND($P429="Rehired"),($U429/7*AZ429),
IF(AND($P429="Terminated",AP429&gt;0),$U429,
IF($P429="Furloughed",IF(AP429&gt;0,$U429)+IF(AZ429&gt;0,$U429),
IF($P429="Rehired",IF(AZ429&gt;0,$U429))))))))*'Actual Allocation Calc'!$AH$99)))</f>
        <v/>
      </c>
      <c r="Z429" s="210" t="str">
        <f>IF($B429="","",IF('Actual Allocation Calc'!$AI$78="A",
IF($P429="Employed",$U429,
IF(AND($P429="Terminated"),($U429/7*AQ429),
IF(AND($P429="Furloughed"),($U429/7*AQ429)+($U429/7*BA429),
IF(AND($P429="Rehired"),($U429/7*BA429),
IF(AND($P429="Terminated",AQ429&gt;0),$U429,
IF($P429="Furloughed",IF(AQ429&gt;0,$U429)+IF(BA429&gt;0,$U429),
IF($P429="Rehired",IF(BA429&gt;0,$U429)))))))),IF('Actual Allocation Calc'!$AI$78="C",'Actual Allocation Calc'!M429,'Actual Allocation Calc'!V429+IF($P429="Employed",$U429,
IF(AND($P429="Terminated"),($U429/7*AQ429),
IF(AND($P429="Furloughed"),($U429/7*AQ429)+($U429/7*BA429),
IF(AND($P429="Rehired"),($U429/7*BA429),
IF(AND($P429="Terminated",AQ429&gt;0),$U429,
IF($P429="Furloughed",IF(AQ429&gt;0,$U429)+IF(BA429&gt;0,$U429),
IF($P429="Rehired",IF(BA429&gt;0,$U429))))))))*'Actual Allocation Calc'!$AI$99)))</f>
        <v/>
      </c>
      <c r="AA429" s="210" t="str">
        <f>IF($B429="","",IF('Actual Allocation Calc'!$AJ$78="A",
IF($P429="Employed",$U429,
IF(AND($P429="Terminated"),($U429/7*AR429),
IF(AND($P429="Furloughed"),($U429/7*AR429)+($U429/7*BB429),
IF(AND($P429="Rehired"),($U429/7*BB429),
IF(AND($P429="Terminated",AR429&gt;0),$U429,
IF($P429="Furloughed",IF(AR429&gt;0,$U429)+IF(BB429&gt;0,$U429),
IF($P429="Rehired",IF(BB429&gt;0,$U429)))))))),IF('Actual Allocation Calc'!$AJ$78="C",'Actual Allocation Calc'!N429,'Actual Allocation Calc'!W429+IF($P429="Employed",$U429,
IF(AND($P429="Terminated"),($U429/7*AR429),
IF(AND($P429="Furloughed"),($U429/7*AR429)+($U429/7*BB429),
IF(AND($P429="Rehired"),($U429/7*BB429),
IF(AND($P429="Terminated",AR429&gt;0),$U429,
IF($P429="Furloughed",IF(AR429&gt;0,$U429)+IF(BB429&gt;0,$U429),
IF($P429="Rehired",IF(BB429&gt;0,$U429))))))))*'Actual Allocation Calc'!$AJ$99)))</f>
        <v/>
      </c>
      <c r="AB429" s="210" t="str">
        <f>IF($B429="","",IF('Actual Allocation Calc'!$AK$78="A",
IF($P429="Employed",$U429,
IF(AND($P429="Terminated"),($U429/7*AS429),
IF(AND($P429="Furloughed"),($U429/7*AS429)+($U429/7*BC429),
IF(AND($P429="Rehired"),($U429/7*BC429),
IF(AND($P429="Terminated",AS429&gt;0),$U429,
IF($P429="Furloughed",IF(AS429&gt;0,$U429)+IF(BC429&gt;0,$U429),
IF($P429="Rehired",IF(BC429&gt;0,$U429)))))))),IF('Actual Allocation Calc'!$AK$78="C",'Actual Allocation Calc'!O429,'Actual Allocation Calc'!X429+IF($P429="Employed",$U429,
IF(AND($P429="Terminated"),($U429/7*AS429),
IF(AND($P429="Furloughed"),($U429/7*AS429)+($U429/7*BC429),
IF(AND($P429="Rehired"),($U429/7*BC429),
IF(AND($P429="Terminated",AS429&gt;0),$U429,
IF($P429="Furloughed",IF(AS429&gt;0,$U429)+IF(BC429&gt;0,$U429),
IF($P429="Rehired",IF(BC429&gt;0,$U429))))))))*'Actual Allocation Calc'!$AK$99)))</f>
        <v/>
      </c>
      <c r="AC429" s="210" t="str">
        <f>IF($B429="","",IF('Actual Allocation Calc'!$AL$78="A",
IF($P429="Employed",$U429,
IF(AND($P429="Terminated"),($U429/7*AT429),
IF(AND($P429="Furloughed"),($U429/7*AT429)+($U429/7*BD429),
IF(AND($P429="Rehired"),($U429/7*BD429),
IF(AND($P429="Terminated",AT429&gt;0),$U429,
IF($P429="Furloughed",IF(AT429&gt;0,$U429)+IF(BD429&gt;0,$U429),
IF($P429="Rehired",IF(BD429&gt;0,$U429)))))))),IF('Actual Allocation Calc'!$AL$78="C",'Actual Allocation Calc'!P429,'Actual Allocation Calc'!Y429+IF($P429="Employed",$U429,
IF(AND($P429="Terminated"),($U429/7*AT429),
IF(AND($P429="Furloughed"),($U429/7*AT429)+($U429/7*BD429),
IF(AND($P429="Rehired"),($U429/7*BD429),
IF(AND($P429="Terminated",AT429&gt;0),$U429,
IF($P429="Furloughed",IF(AT429&gt;0,$U429)+IF(BD429&gt;0,$U429),
IF($P429="Rehired",IF(BD429&gt;0,$U429))))))))*'Actual Allocation Calc'!$AL$99)))</f>
        <v/>
      </c>
      <c r="AD429" s="210" t="str">
        <f>IF($B429="","",IF('Actual Allocation Calc'!$AM$78="A",
IF($P429="Employed",$U429,
IF(AND($P429="Terminated"),($U429/7*AU429),
IF(AND($P429="Furloughed"),($U429/7*AU429)+($U429/7*BE429),
IF(AND($P429="Rehired"),($U429/7*BE429),
IF(AND($P429="Terminated",AU429&gt;0),$U429,
IF($P429="Furloughed",IF(AU429&gt;0,$U429)+IF(BE429&gt;0,$U429),
IF($P429="Rehired",IF(BE429&gt;0,$U429)))))))),IF('Actual Allocation Calc'!$AM$78="C",'Actual Allocation Calc'!Q429,'Actual Allocation Calc'!Z429+IF($P429="Employed",$U429,
IF(AND($P429="Terminated"),($U429/7*AU429),
IF(AND($P429="Furloughed"),($U429/7*AU429)+($U429/7*BE429),
IF(AND($P429="Rehired"),($U429/7*BE429),
IF(AND($P429="Terminated",AU429&gt;0),$U429,
IF($P429="Furloughed",IF(AU429&gt;0,$U429)+IF(BE429&gt;0,$U429),
IF($P429="Rehired",IF(BE429&gt;0,$U429))))))))*'Actual Allocation Calc'!$AM$99)))</f>
        <v/>
      </c>
      <c r="AE429" s="210" t="str">
        <f>IF($B429="","",IF('Actual Allocation Calc'!$AN$78="A",
IF($P429="Employed",$U429,
IF(AND($P429="Terminated"),($U429/7*AV429),
IF(AND($P429="Furloughed"),($U429/7*AV429)+($U429/7*BF429),
IF(AND($P429="Rehired"),($U429/7*BF429),
IF(AND($P429="Terminated",AV429&gt;0),$U429,
IF($P429="Furloughed",IF(AV429&gt;0,$U429)+IF(BF429&gt;0,$U429),
IF($P429="Rehired",IF(BF429&gt;0,$U429)))))))),IF('Actual Allocation Calc'!$AN$78="C",'Actual Allocation Calc'!R429,'Actual Allocation Calc'!AA429+IF($P429="Employed",$U429,
IF(AND($P429="Terminated"),($U429/7*AV429),
IF(AND($P429="Furloughed"),($U429/7*AV429)+($U429/7*BF429),
IF(AND($P429="Rehired"),($U429/7*BF429),
IF(AND($P429="Terminated",AV429&gt;0),$U429,
IF($P429="Furloughed",IF(AV429&gt;0,$U429)+IF(BF429&gt;0,$U429),
IF($P429="Rehired",IF(BF429&gt;0,$U429))))))))*'Actual Allocation Calc'!$AN$99)))</f>
        <v/>
      </c>
      <c r="AF429" s="210" t="str">
        <f>IF($B429="","",IF('Actual Allocation Calc'!$AO$78="A",
IF($P429="Employed",$U429,
IF(AND($P429="Terminated"),($U429/7*AW429),
IF(AND($P429="Furloughed"),($U429/7*AW429)+($U429/7*BG429),
IF(AND($P429="Rehired"),($U429/7*BG429),
IF(AND($P429="Terminated",AW429&gt;0),$U429,
IF($P429="Furloughed",IF(AW429&gt;0,$U429)+IF(BG429&gt;0,$U429),
IF($P429="Rehired",IF(BG429&gt;0,$U429)))))))),IF('Actual Allocation Calc'!$AO$78="C",'Actual Allocation Calc'!S429,'Actual Allocation Calc'!AB429+IF($P429="Employed",$U429,
IF(AND($P429="Terminated"),($U429/7*AW429),
IF(AND($P429="Furloughed"),($U429/7*AW429)+($U429/7*BG429),
IF(AND($P429="Rehired"),($U429/7*BG429),
IF(AND($P429="Terminated",AW429&gt;0),$U429,
IF($P429="Furloughed",IF(AW429&gt;0,$U429)+IF(BG429&gt;0,$U429),
IF($P429="Rehired",IF(BG429&gt;0,$U429))))))))*'Actual Allocation Calc'!$AO$99)))</f>
        <v/>
      </c>
      <c r="AG429" s="210" t="str">
        <f>IF($B429="","",IF('Actual Allocation Calc'!$AP$78="A",
IF($P429="Employed",$U429/7*BK429,
IF(AND($P429="Terminated"),($U429/7*AX429),
IF(AND($P429="Furloughed"),($U429/7*AX429)+($U429/7*BH429),
IF(AND($P429="Rehired"),($U429/7*BH429),
IF(AND($P429="Terminated",AX429&gt;0),$U429,
IF($P429="Furloughed",IF(AX429&gt;0,$U429)+IF(BH429&gt;0,$U429),
IF($P429="Rehired",IF(BH429&gt;0,$U429)))))))),IF('Actual Allocation Calc'!$AP$78="C",'Actual Allocation Calc'!T429,'Actual Allocation Calc'!AC429+IF($P429="Employed",$U429/7*BK429,
IF(AND($P429="Terminated"),($U429/7*AX429),
IF(AND($P429="Furloughed"),($U429/7*AX429)+($U429/7*BH429),
IF(AND($P429="Rehired"),($U429/7*BH429),
IF(AND($P429="Terminated",AX429&gt;0),$U429,
IF($P429="Furloughed",IF(AX429&gt;0,$U429)+IF(BH429&gt;0,$U429),
IF($P429="Rehired",IF(BH429&gt;0,$U429))))))))*'Actual Allocation Calc'!$AP$99)))</f>
        <v/>
      </c>
      <c r="AH429" s="536"/>
      <c r="AI429" s="82">
        <f t="shared" si="150"/>
        <v>0</v>
      </c>
      <c r="AJ429" s="210">
        <f t="shared" si="132"/>
        <v>0</v>
      </c>
      <c r="AK429" s="397" t="str">
        <f t="shared" si="133"/>
        <v/>
      </c>
      <c r="AM429" s="122"/>
      <c r="AO429" s="214" t="str">
        <f>IFERROR(IF($V429="","",VLOOKUP(V429,'Calendar Calcs'!$B$2:$E1396,4,FALSE)),0)</f>
        <v/>
      </c>
      <c r="AP429" s="69" t="str">
        <f>IF($AO429="","", IF($AO429&lt;AP$23,0,IF($AO429&gt;AP$23,COUNTIFS('Calendar Calcs'!$E$2:$E1396,AP$23),COUNTIFS('Calendar Calcs'!$E$2:$E1396,AP$23,'Calendar Calcs'!$D$2:$D1396,"&lt;="&amp;WEEKDAY($V429)))))</f>
        <v/>
      </c>
      <c r="AQ429" s="69" t="str">
        <f>IF($AO429="","", IF($AO429&lt;AQ$23,0,IF($AO429&gt;AQ$23,COUNTIFS('Calendar Calcs'!$E$2:$E1396,AQ$23),COUNTIFS('Calendar Calcs'!$E$2:$E1396,AQ$23,'Calendar Calcs'!$D$2:$D1396,"&lt;="&amp;WEEKDAY($V429)))))</f>
        <v/>
      </c>
      <c r="AR429" s="69" t="str">
        <f>IF($AO429="","", IF($AO429&lt;AR$23,0,IF($AO429&gt;AR$23,COUNTIFS('Calendar Calcs'!$E$2:$E1396,AR$23),COUNTIFS('Calendar Calcs'!$E$2:$E1396,AR$23,'Calendar Calcs'!$D$2:$D1396,"&lt;="&amp;WEEKDAY($V429)))))</f>
        <v/>
      </c>
      <c r="AS429" s="69" t="str">
        <f>IF($AO429="","", IF($AO429&lt;AS$23,0,IF($AO429&gt;AS$23,COUNTIFS('Calendar Calcs'!$E$2:$E1396,AS$23),COUNTIFS('Calendar Calcs'!$E$2:$E1396,AS$23,'Calendar Calcs'!$D$2:$D1396,"&lt;="&amp;WEEKDAY($V429)))))</f>
        <v/>
      </c>
      <c r="AT429" s="69" t="str">
        <f>IF($AO429="","", IF($AO429&lt;AT$23,0,IF($AO429&gt;AT$23,COUNTIFS('Calendar Calcs'!$E$2:$E1396,AT$23),COUNTIFS('Calendar Calcs'!$E$2:$E1396,AT$23,'Calendar Calcs'!$D$2:$D1396,"&lt;="&amp;WEEKDAY($V429)))))</f>
        <v/>
      </c>
      <c r="AU429" s="69" t="str">
        <f>IF($AO429="","", IF($AO429&lt;AU$23,0,IF($AO429&gt;AU$23,COUNTIFS('Calendar Calcs'!$E$2:$E1396,AU$23),COUNTIFS('Calendar Calcs'!$E$2:$E1396,AU$23,'Calendar Calcs'!$D$2:$D1396,"&lt;="&amp;WEEKDAY($V429)))))</f>
        <v/>
      </c>
      <c r="AV429" s="69" t="str">
        <f>IF($AO429="","", IF($AO429&lt;AV$23,0,IF($AO429&gt;AV$23,COUNTIFS('Calendar Calcs'!$E$2:$E1396,AV$23),COUNTIFS('Calendar Calcs'!$E$2:$E1396,AV$23,'Calendar Calcs'!$D$2:$D1396,"&lt;="&amp;WEEKDAY($V429)))))</f>
        <v/>
      </c>
      <c r="AW429" s="69" t="str">
        <f>IF($AO429="","", IF($AO429&lt;AW$23,0,IF($AO429&gt;AW$23,COUNTIFS('Calendar Calcs'!$E$2:$E1396,AW$23),COUNTIFS('Calendar Calcs'!$E$2:$E1396,AW$23,'Calendar Calcs'!$D$2:$D1396,"&lt;="&amp;WEEKDAY($V429)))))</f>
        <v/>
      </c>
      <c r="AX429" s="69" t="str">
        <f>IF($AO429="","", IF($AO429&lt;AX$23,0,IF($AO429&gt;AX$23,COUNTIFS('Calendar Calcs'!$E$2:$E1396,AX$23),COUNTIFS('Calendar Calcs'!$E$2:$E1396,AX$23,'Calendar Calcs'!$D$2:$D1396,"&lt;="&amp;WEEKDAY($V429)))))</f>
        <v/>
      </c>
      <c r="AY429" s="69" t="str">
        <f>IF($W429="","",VLOOKUP($W429,'Calendar Calcs'!$B$2:$E1396,4,FALSE))</f>
        <v/>
      </c>
      <c r="AZ429" s="69" t="str">
        <f>IF($AY429="","",IF($AY429&gt;AZ$23,0,IF($AY429&lt;AZ$23,COUNTIFS('Calendar Calcs'!$E$2:$E1396,AZ$23),COUNTIFS('Calendar Calcs'!$E$2:$E1396,AZ$23,'Calendar Calcs'!$D$2:$D1396,"&gt;="&amp;WEEKDAY($W429)))))</f>
        <v/>
      </c>
      <c r="BA429" s="69" t="str">
        <f>IF($AY429="","",IF($AY429&gt;BA$23,0,IF($AY429&lt;BA$23,COUNTIFS('Calendar Calcs'!$E$2:$E1396,BA$23),COUNTIFS('Calendar Calcs'!$E$2:$E1396,BA$23,'Calendar Calcs'!$D$2:$D1396,"&gt;="&amp;WEEKDAY($W429)))))</f>
        <v/>
      </c>
      <c r="BB429" s="69" t="str">
        <f>IF($AY429="","",IF($AY429&gt;BB$23,0,IF($AY429&lt;BB$23,COUNTIFS('Calendar Calcs'!$E$2:$E1396,BB$23),COUNTIFS('Calendar Calcs'!$E$2:$E1396,BB$23,'Calendar Calcs'!$D$2:$D1396,"&gt;="&amp;WEEKDAY($W429)))))</f>
        <v/>
      </c>
      <c r="BC429" s="69" t="str">
        <f>IF($AY429="","",IF($AY429&gt;BC$23,0,IF($AY429&lt;BC$23,COUNTIFS('Calendar Calcs'!$E$2:$E1396,BC$23),COUNTIFS('Calendar Calcs'!$E$2:$E1396,BC$23,'Calendar Calcs'!$D$2:$D1396,"&gt;="&amp;WEEKDAY($W429)))))</f>
        <v/>
      </c>
      <c r="BD429" s="69" t="str">
        <f>IF($AY429="","",IF($AY429&gt;BD$23,0,IF($AY429&lt;BD$23,COUNTIFS('Calendar Calcs'!$E$2:$E1396,BD$23),COUNTIFS('Calendar Calcs'!$E$2:$E1396,BD$23,'Calendar Calcs'!$D$2:$D1396,"&gt;="&amp;WEEKDAY($W429)))))</f>
        <v/>
      </c>
      <c r="BE429" s="69" t="str">
        <f>IF($AY429="","",IF($AY429&gt;BE$23,0,IF($AY429&lt;BE$23,COUNTIFS('Calendar Calcs'!$E$2:$E1396,BE$23),COUNTIFS('Calendar Calcs'!$E$2:$E1396,BE$23,'Calendar Calcs'!$D$2:$D1396,"&gt;="&amp;WEEKDAY($W429)))))</f>
        <v/>
      </c>
      <c r="BF429" s="69" t="str">
        <f>IF($AY429="","",IF($AY429&gt;BF$23,0,IF($AY429&lt;BF$23,COUNTIFS('Calendar Calcs'!$E$2:$E1396,BF$23),COUNTIFS('Calendar Calcs'!$E$2:$E1396,BF$23,'Calendar Calcs'!$D$2:$D1396,"&gt;="&amp;WEEKDAY($W429)))))</f>
        <v/>
      </c>
      <c r="BG429" s="69" t="str">
        <f>IF($AY429="","",IF($AY429&gt;BG$23,0,IF($AY429&lt;BG$23,COUNTIFS('Calendar Calcs'!$E$2:$E1396,BG$23),COUNTIFS('Calendar Calcs'!$E$2:$E1396,BG$23,'Calendar Calcs'!$D$2:$D1396,"&gt;="&amp;WEEKDAY($W429)))))</f>
        <v/>
      </c>
      <c r="BH429" s="69">
        <f t="shared" si="134"/>
        <v>6</v>
      </c>
      <c r="BI429" s="69">
        <f>IF(Cover!$E$43="","",VLOOKUP(Cover!$E$43,'Calendar Calcs'!$B$2:$E1396,4,FALSE))</f>
        <v>1</v>
      </c>
      <c r="BJ429" s="69">
        <f>IF($BI429="","", IF($BI429&lt;BJ$23,0,IF($BI429&gt;=BJ$23,COUNTIFS('Calendar Calcs'!$E$2:$E1396,BJ$23),COUNTIFS('Calendar Calcs'!$E$2:$E1396,BJ$23,'Calendar Calcs'!$D$2:$D1396,"&lt;="&amp;WEEKDAY($V429)))))</f>
        <v>1</v>
      </c>
      <c r="BK429" s="69">
        <f t="shared" si="131"/>
        <v>6</v>
      </c>
      <c r="BN429" s="69" t="str">
        <f>IF(T429&gt;0,"FTE",IF(Cover!$E$47="Weekly",IF(S429&gt;29.75,"FTE","PTE"),IF(S429&gt;59.75,"FTE","PTE")))</f>
        <v>PTE</v>
      </c>
      <c r="BO429" s="69">
        <f>IF(BN429="FTE",30,IF(Cover!$E$47="Weekly",'STEP 2 EE Data'!S429,'STEP 2 EE Data'!S429/2))</f>
        <v>0</v>
      </c>
      <c r="BP429" s="209">
        <f t="shared" si="135"/>
        <v>0</v>
      </c>
      <c r="BQ429" s="209">
        <f t="shared" si="136"/>
        <v>0</v>
      </c>
      <c r="BR429" s="209">
        <f t="shared" si="137"/>
        <v>0</v>
      </c>
      <c r="BS429" s="209">
        <f t="shared" si="138"/>
        <v>0</v>
      </c>
      <c r="BT429" s="209">
        <f t="shared" si="139"/>
        <v>0</v>
      </c>
      <c r="BU429" s="209">
        <f t="shared" si="140"/>
        <v>0</v>
      </c>
      <c r="BV429" s="209">
        <f t="shared" si="141"/>
        <v>0</v>
      </c>
      <c r="BW429" s="209">
        <f t="shared" si="142"/>
        <v>0</v>
      </c>
      <c r="BX429" s="209">
        <f t="shared" si="143"/>
        <v>0</v>
      </c>
      <c r="CC429" s="210" t="str">
        <f>IF(B429="","",IF(C429="",IF(Cover!$E$47="Weekly",'STEP 3 EE Comp'!BI434*8,'STEP 3 EE Comp'!BI434*4),IF(Cover!$E$47="Weekly",'STEP 3 EE Comp'!BI434,'STEP 3 EE Comp'!BI434)))</f>
        <v/>
      </c>
      <c r="CD429" s="82" t="str">
        <f t="shared" si="144"/>
        <v/>
      </c>
      <c r="CE429" s="417">
        <f t="shared" si="145"/>
        <v>1</v>
      </c>
      <c r="CF429" s="82" t="str">
        <f t="shared" si="146"/>
        <v>Good</v>
      </c>
      <c r="CG429" s="82">
        <f t="shared" si="147"/>
        <v>0</v>
      </c>
      <c r="CH429" s="234">
        <f t="shared" si="148"/>
        <v>0</v>
      </c>
    </row>
    <row r="430" spans="1:86" s="69" customFormat="1" x14ac:dyDescent="0.3">
      <c r="A430" s="555"/>
      <c r="B430" s="52"/>
      <c r="C430" s="52"/>
      <c r="D430" s="52"/>
      <c r="E430" s="52"/>
      <c r="F430" s="507"/>
      <c r="G430" s="210">
        <f t="shared" si="149"/>
        <v>0</v>
      </c>
      <c r="H430" s="82">
        <f t="shared" si="130"/>
        <v>0</v>
      </c>
      <c r="I430" s="211"/>
      <c r="J430" s="441" t="s">
        <v>21</v>
      </c>
      <c r="K430" s="441" t="s">
        <v>21</v>
      </c>
      <c r="L430" s="441" t="s">
        <v>21</v>
      </c>
      <c r="M430" s="441" t="s">
        <v>21</v>
      </c>
      <c r="N430" s="568" t="s">
        <v>21</v>
      </c>
      <c r="O430" s="211"/>
      <c r="P430" s="212" t="str">
        <f>IF(B430="","",
IF(AND(V430="",W430="",B430&lt;&gt;""),"Employed",
IF(AND(V430&lt;&gt;"",W430="",B430&lt;&gt;""),"Terminated",
IF(AND(V430&lt;&gt;"",W430&lt;&gt;"",B430&lt;&gt;""),IF(W430&lt;Cover!$E$43,"Employed","Furloughed"),
IF(AND(V430="",W430&lt;&gt;"",B430&lt;&gt;""),IF(W430&lt;Cover!$E$43,"Employed","Rehired"))))))</f>
        <v/>
      </c>
      <c r="Q430" s="211"/>
      <c r="R430" s="536"/>
      <c r="S430" s="563"/>
      <c r="T430" s="536"/>
      <c r="U430" s="82">
        <f>IF(Cover!$E$47="Weekly",IF(T430&gt;0,T430,R430*S430),IF(T430&gt;0,T430,R430*S430)/2)</f>
        <v>0</v>
      </c>
      <c r="V430" s="564"/>
      <c r="W430" s="564"/>
      <c r="Y430" s="213" t="str">
        <f>IF($B430="","",IF('Actual Allocation Calc'!$AH$78="A",
IF($P430="Employed",$U430/7*BJ430,
IF(AND($P430="Terminated"),($U430/7*AP430),
IF(AND($P430="Furloughed"),($U430/7*AP430)+($U430/7*AZ430),
IF(AND($P430="Rehired"),($U430/7*AZ430),
IF(AND($P430="Terminated",AP430&gt;0),$U430,
IF($P430="Furloughed",IF(AP430&gt;0,$U430)+IF(AZ430&gt;0,$U430),
IF($P430="Rehired",IF(AZ430&gt;0,$U430)))))))),IF('Actual Allocation Calc'!$AH$78="C",'Actual Allocation Calc'!L430,'Actual Allocation Calc'!U430+IF($P430="Employed",$U430/7*BJ430,
IF(AND($P430="Terminated"),($U430/7*AP430),
IF(AND($P430="Furloughed"),($U430/7*AP430)+($U430/7*AZ430),
IF(AND($P430="Rehired"),($U430/7*AZ430),
IF(AND($P430="Terminated",AP430&gt;0),$U430,
IF($P430="Furloughed",IF(AP430&gt;0,$U430)+IF(AZ430&gt;0,$U430),
IF($P430="Rehired",IF(AZ430&gt;0,$U430))))))))*'Actual Allocation Calc'!$AH$99)))</f>
        <v/>
      </c>
      <c r="Z430" s="210" t="str">
        <f>IF($B430="","",IF('Actual Allocation Calc'!$AI$78="A",
IF($P430="Employed",$U430,
IF(AND($P430="Terminated"),($U430/7*AQ430),
IF(AND($P430="Furloughed"),($U430/7*AQ430)+($U430/7*BA430),
IF(AND($P430="Rehired"),($U430/7*BA430),
IF(AND($P430="Terminated",AQ430&gt;0),$U430,
IF($P430="Furloughed",IF(AQ430&gt;0,$U430)+IF(BA430&gt;0,$U430),
IF($P430="Rehired",IF(BA430&gt;0,$U430)))))))),IF('Actual Allocation Calc'!$AI$78="C",'Actual Allocation Calc'!M430,'Actual Allocation Calc'!V430+IF($P430="Employed",$U430,
IF(AND($P430="Terminated"),($U430/7*AQ430),
IF(AND($P430="Furloughed"),($U430/7*AQ430)+($U430/7*BA430),
IF(AND($P430="Rehired"),($U430/7*BA430),
IF(AND($P430="Terminated",AQ430&gt;0),$U430,
IF($P430="Furloughed",IF(AQ430&gt;0,$U430)+IF(BA430&gt;0,$U430),
IF($P430="Rehired",IF(BA430&gt;0,$U430))))))))*'Actual Allocation Calc'!$AI$99)))</f>
        <v/>
      </c>
      <c r="AA430" s="210" t="str">
        <f>IF($B430="","",IF('Actual Allocation Calc'!$AJ$78="A",
IF($P430="Employed",$U430,
IF(AND($P430="Terminated"),($U430/7*AR430),
IF(AND($P430="Furloughed"),($U430/7*AR430)+($U430/7*BB430),
IF(AND($P430="Rehired"),($U430/7*BB430),
IF(AND($P430="Terminated",AR430&gt;0),$U430,
IF($P430="Furloughed",IF(AR430&gt;0,$U430)+IF(BB430&gt;0,$U430),
IF($P430="Rehired",IF(BB430&gt;0,$U430)))))))),IF('Actual Allocation Calc'!$AJ$78="C",'Actual Allocation Calc'!N430,'Actual Allocation Calc'!W430+IF($P430="Employed",$U430,
IF(AND($P430="Terminated"),($U430/7*AR430),
IF(AND($P430="Furloughed"),($U430/7*AR430)+($U430/7*BB430),
IF(AND($P430="Rehired"),($U430/7*BB430),
IF(AND($P430="Terminated",AR430&gt;0),$U430,
IF($P430="Furloughed",IF(AR430&gt;0,$U430)+IF(BB430&gt;0,$U430),
IF($P430="Rehired",IF(BB430&gt;0,$U430))))))))*'Actual Allocation Calc'!$AJ$99)))</f>
        <v/>
      </c>
      <c r="AB430" s="210" t="str">
        <f>IF($B430="","",IF('Actual Allocation Calc'!$AK$78="A",
IF($P430="Employed",$U430,
IF(AND($P430="Terminated"),($U430/7*AS430),
IF(AND($P430="Furloughed"),($U430/7*AS430)+($U430/7*BC430),
IF(AND($P430="Rehired"),($U430/7*BC430),
IF(AND($P430="Terminated",AS430&gt;0),$U430,
IF($P430="Furloughed",IF(AS430&gt;0,$U430)+IF(BC430&gt;0,$U430),
IF($P430="Rehired",IF(BC430&gt;0,$U430)))))))),IF('Actual Allocation Calc'!$AK$78="C",'Actual Allocation Calc'!O430,'Actual Allocation Calc'!X430+IF($P430="Employed",$U430,
IF(AND($P430="Terminated"),($U430/7*AS430),
IF(AND($P430="Furloughed"),($U430/7*AS430)+($U430/7*BC430),
IF(AND($P430="Rehired"),($U430/7*BC430),
IF(AND($P430="Terminated",AS430&gt;0),$U430,
IF($P430="Furloughed",IF(AS430&gt;0,$U430)+IF(BC430&gt;0,$U430),
IF($P430="Rehired",IF(BC430&gt;0,$U430))))))))*'Actual Allocation Calc'!$AK$99)))</f>
        <v/>
      </c>
      <c r="AC430" s="210" t="str">
        <f>IF($B430="","",IF('Actual Allocation Calc'!$AL$78="A",
IF($P430="Employed",$U430,
IF(AND($P430="Terminated"),($U430/7*AT430),
IF(AND($P430="Furloughed"),($U430/7*AT430)+($U430/7*BD430),
IF(AND($P430="Rehired"),($U430/7*BD430),
IF(AND($P430="Terminated",AT430&gt;0),$U430,
IF($P430="Furloughed",IF(AT430&gt;0,$U430)+IF(BD430&gt;0,$U430),
IF($P430="Rehired",IF(BD430&gt;0,$U430)))))))),IF('Actual Allocation Calc'!$AL$78="C",'Actual Allocation Calc'!P430,'Actual Allocation Calc'!Y430+IF($P430="Employed",$U430,
IF(AND($P430="Terminated"),($U430/7*AT430),
IF(AND($P430="Furloughed"),($U430/7*AT430)+($U430/7*BD430),
IF(AND($P430="Rehired"),($U430/7*BD430),
IF(AND($P430="Terminated",AT430&gt;0),$U430,
IF($P430="Furloughed",IF(AT430&gt;0,$U430)+IF(BD430&gt;0,$U430),
IF($P430="Rehired",IF(BD430&gt;0,$U430))))))))*'Actual Allocation Calc'!$AL$99)))</f>
        <v/>
      </c>
      <c r="AD430" s="210" t="str">
        <f>IF($B430="","",IF('Actual Allocation Calc'!$AM$78="A",
IF($P430="Employed",$U430,
IF(AND($P430="Terminated"),($U430/7*AU430),
IF(AND($P430="Furloughed"),($U430/7*AU430)+($U430/7*BE430),
IF(AND($P430="Rehired"),($U430/7*BE430),
IF(AND($P430="Terminated",AU430&gt;0),$U430,
IF($P430="Furloughed",IF(AU430&gt;0,$U430)+IF(BE430&gt;0,$U430),
IF($P430="Rehired",IF(BE430&gt;0,$U430)))))))),IF('Actual Allocation Calc'!$AM$78="C",'Actual Allocation Calc'!Q430,'Actual Allocation Calc'!Z430+IF($P430="Employed",$U430,
IF(AND($P430="Terminated"),($U430/7*AU430),
IF(AND($P430="Furloughed"),($U430/7*AU430)+($U430/7*BE430),
IF(AND($P430="Rehired"),($U430/7*BE430),
IF(AND($P430="Terminated",AU430&gt;0),$U430,
IF($P430="Furloughed",IF(AU430&gt;0,$U430)+IF(BE430&gt;0,$U430),
IF($P430="Rehired",IF(BE430&gt;0,$U430))))))))*'Actual Allocation Calc'!$AM$99)))</f>
        <v/>
      </c>
      <c r="AE430" s="210" t="str">
        <f>IF($B430="","",IF('Actual Allocation Calc'!$AN$78="A",
IF($P430="Employed",$U430,
IF(AND($P430="Terminated"),($U430/7*AV430),
IF(AND($P430="Furloughed"),($U430/7*AV430)+($U430/7*BF430),
IF(AND($P430="Rehired"),($U430/7*BF430),
IF(AND($P430="Terminated",AV430&gt;0),$U430,
IF($P430="Furloughed",IF(AV430&gt;0,$U430)+IF(BF430&gt;0,$U430),
IF($P430="Rehired",IF(BF430&gt;0,$U430)))))))),IF('Actual Allocation Calc'!$AN$78="C",'Actual Allocation Calc'!R430,'Actual Allocation Calc'!AA430+IF($P430="Employed",$U430,
IF(AND($P430="Terminated"),($U430/7*AV430),
IF(AND($P430="Furloughed"),($U430/7*AV430)+($U430/7*BF430),
IF(AND($P430="Rehired"),($U430/7*BF430),
IF(AND($P430="Terminated",AV430&gt;0),$U430,
IF($P430="Furloughed",IF(AV430&gt;0,$U430)+IF(BF430&gt;0,$U430),
IF($P430="Rehired",IF(BF430&gt;0,$U430))))))))*'Actual Allocation Calc'!$AN$99)))</f>
        <v/>
      </c>
      <c r="AF430" s="210" t="str">
        <f>IF($B430="","",IF('Actual Allocation Calc'!$AO$78="A",
IF($P430="Employed",$U430,
IF(AND($P430="Terminated"),($U430/7*AW430),
IF(AND($P430="Furloughed"),($U430/7*AW430)+($U430/7*BG430),
IF(AND($P430="Rehired"),($U430/7*BG430),
IF(AND($P430="Terminated",AW430&gt;0),$U430,
IF($P430="Furloughed",IF(AW430&gt;0,$U430)+IF(BG430&gt;0,$U430),
IF($P430="Rehired",IF(BG430&gt;0,$U430)))))))),IF('Actual Allocation Calc'!$AO$78="C",'Actual Allocation Calc'!S430,'Actual Allocation Calc'!AB430+IF($P430="Employed",$U430,
IF(AND($P430="Terminated"),($U430/7*AW430),
IF(AND($P430="Furloughed"),($U430/7*AW430)+($U430/7*BG430),
IF(AND($P430="Rehired"),($U430/7*BG430),
IF(AND($P430="Terminated",AW430&gt;0),$U430,
IF($P430="Furloughed",IF(AW430&gt;0,$U430)+IF(BG430&gt;0,$U430),
IF($P430="Rehired",IF(BG430&gt;0,$U430))))))))*'Actual Allocation Calc'!$AO$99)))</f>
        <v/>
      </c>
      <c r="AG430" s="210" t="str">
        <f>IF($B430="","",IF('Actual Allocation Calc'!$AP$78="A",
IF($P430="Employed",$U430/7*BK430,
IF(AND($P430="Terminated"),($U430/7*AX430),
IF(AND($P430="Furloughed"),($U430/7*AX430)+($U430/7*BH430),
IF(AND($P430="Rehired"),($U430/7*BH430),
IF(AND($P430="Terminated",AX430&gt;0),$U430,
IF($P430="Furloughed",IF(AX430&gt;0,$U430)+IF(BH430&gt;0,$U430),
IF($P430="Rehired",IF(BH430&gt;0,$U430)))))))),IF('Actual Allocation Calc'!$AP$78="C",'Actual Allocation Calc'!T430,'Actual Allocation Calc'!AC430+IF($P430="Employed",$U430/7*BK430,
IF(AND($P430="Terminated"),($U430/7*AX430),
IF(AND($P430="Furloughed"),($U430/7*AX430)+($U430/7*BH430),
IF(AND($P430="Rehired"),($U430/7*BH430),
IF(AND($P430="Terminated",AX430&gt;0),$U430,
IF($P430="Furloughed",IF(AX430&gt;0,$U430)+IF(BH430&gt;0,$U430),
IF($P430="Rehired",IF(BH430&gt;0,$U430))))))))*'Actual Allocation Calc'!$AP$99)))</f>
        <v/>
      </c>
      <c r="AH430" s="536"/>
      <c r="AI430" s="82">
        <f t="shared" si="150"/>
        <v>0</v>
      </c>
      <c r="AJ430" s="210">
        <f t="shared" si="132"/>
        <v>0</v>
      </c>
      <c r="AK430" s="397" t="str">
        <f t="shared" si="133"/>
        <v/>
      </c>
      <c r="AM430" s="122"/>
      <c r="AO430" s="214" t="str">
        <f>IFERROR(IF($V430="","",VLOOKUP(V430,'Calendar Calcs'!$B$2:$E1397,4,FALSE)),0)</f>
        <v/>
      </c>
      <c r="AP430" s="69" t="str">
        <f>IF($AO430="","", IF($AO430&lt;AP$23,0,IF($AO430&gt;AP$23,COUNTIFS('Calendar Calcs'!$E$2:$E1397,AP$23),COUNTIFS('Calendar Calcs'!$E$2:$E1397,AP$23,'Calendar Calcs'!$D$2:$D1397,"&lt;="&amp;WEEKDAY($V430)))))</f>
        <v/>
      </c>
      <c r="AQ430" s="69" t="str">
        <f>IF($AO430="","", IF($AO430&lt;AQ$23,0,IF($AO430&gt;AQ$23,COUNTIFS('Calendar Calcs'!$E$2:$E1397,AQ$23),COUNTIFS('Calendar Calcs'!$E$2:$E1397,AQ$23,'Calendar Calcs'!$D$2:$D1397,"&lt;="&amp;WEEKDAY($V430)))))</f>
        <v/>
      </c>
      <c r="AR430" s="69" t="str">
        <f>IF($AO430="","", IF($AO430&lt;AR$23,0,IF($AO430&gt;AR$23,COUNTIFS('Calendar Calcs'!$E$2:$E1397,AR$23),COUNTIFS('Calendar Calcs'!$E$2:$E1397,AR$23,'Calendar Calcs'!$D$2:$D1397,"&lt;="&amp;WEEKDAY($V430)))))</f>
        <v/>
      </c>
      <c r="AS430" s="69" t="str">
        <f>IF($AO430="","", IF($AO430&lt;AS$23,0,IF($AO430&gt;AS$23,COUNTIFS('Calendar Calcs'!$E$2:$E1397,AS$23),COUNTIFS('Calendar Calcs'!$E$2:$E1397,AS$23,'Calendar Calcs'!$D$2:$D1397,"&lt;="&amp;WEEKDAY($V430)))))</f>
        <v/>
      </c>
      <c r="AT430" s="69" t="str">
        <f>IF($AO430="","", IF($AO430&lt;AT$23,0,IF($AO430&gt;AT$23,COUNTIFS('Calendar Calcs'!$E$2:$E1397,AT$23),COUNTIFS('Calendar Calcs'!$E$2:$E1397,AT$23,'Calendar Calcs'!$D$2:$D1397,"&lt;="&amp;WEEKDAY($V430)))))</f>
        <v/>
      </c>
      <c r="AU430" s="69" t="str">
        <f>IF($AO430="","", IF($AO430&lt;AU$23,0,IF($AO430&gt;AU$23,COUNTIFS('Calendar Calcs'!$E$2:$E1397,AU$23),COUNTIFS('Calendar Calcs'!$E$2:$E1397,AU$23,'Calendar Calcs'!$D$2:$D1397,"&lt;="&amp;WEEKDAY($V430)))))</f>
        <v/>
      </c>
      <c r="AV430" s="69" t="str">
        <f>IF($AO430="","", IF($AO430&lt;AV$23,0,IF($AO430&gt;AV$23,COUNTIFS('Calendar Calcs'!$E$2:$E1397,AV$23),COUNTIFS('Calendar Calcs'!$E$2:$E1397,AV$23,'Calendar Calcs'!$D$2:$D1397,"&lt;="&amp;WEEKDAY($V430)))))</f>
        <v/>
      </c>
      <c r="AW430" s="69" t="str">
        <f>IF($AO430="","", IF($AO430&lt;AW$23,0,IF($AO430&gt;AW$23,COUNTIFS('Calendar Calcs'!$E$2:$E1397,AW$23),COUNTIFS('Calendar Calcs'!$E$2:$E1397,AW$23,'Calendar Calcs'!$D$2:$D1397,"&lt;="&amp;WEEKDAY($V430)))))</f>
        <v/>
      </c>
      <c r="AX430" s="69" t="str">
        <f>IF($AO430="","", IF($AO430&lt;AX$23,0,IF($AO430&gt;AX$23,COUNTIFS('Calendar Calcs'!$E$2:$E1397,AX$23),COUNTIFS('Calendar Calcs'!$E$2:$E1397,AX$23,'Calendar Calcs'!$D$2:$D1397,"&lt;="&amp;WEEKDAY($V430)))))</f>
        <v/>
      </c>
      <c r="AY430" s="69" t="str">
        <f>IF($W430="","",VLOOKUP($W430,'Calendar Calcs'!$B$2:$E1397,4,FALSE))</f>
        <v/>
      </c>
      <c r="AZ430" s="69" t="str">
        <f>IF($AY430="","",IF($AY430&gt;AZ$23,0,IF($AY430&lt;AZ$23,COUNTIFS('Calendar Calcs'!$E$2:$E1397,AZ$23),COUNTIFS('Calendar Calcs'!$E$2:$E1397,AZ$23,'Calendar Calcs'!$D$2:$D1397,"&gt;="&amp;WEEKDAY($W430)))))</f>
        <v/>
      </c>
      <c r="BA430" s="69" t="str">
        <f>IF($AY430="","",IF($AY430&gt;BA$23,0,IF($AY430&lt;BA$23,COUNTIFS('Calendar Calcs'!$E$2:$E1397,BA$23),COUNTIFS('Calendar Calcs'!$E$2:$E1397,BA$23,'Calendar Calcs'!$D$2:$D1397,"&gt;="&amp;WEEKDAY($W430)))))</f>
        <v/>
      </c>
      <c r="BB430" s="69" t="str">
        <f>IF($AY430="","",IF($AY430&gt;BB$23,0,IF($AY430&lt;BB$23,COUNTIFS('Calendar Calcs'!$E$2:$E1397,BB$23),COUNTIFS('Calendar Calcs'!$E$2:$E1397,BB$23,'Calendar Calcs'!$D$2:$D1397,"&gt;="&amp;WEEKDAY($W430)))))</f>
        <v/>
      </c>
      <c r="BC430" s="69" t="str">
        <f>IF($AY430="","",IF($AY430&gt;BC$23,0,IF($AY430&lt;BC$23,COUNTIFS('Calendar Calcs'!$E$2:$E1397,BC$23),COUNTIFS('Calendar Calcs'!$E$2:$E1397,BC$23,'Calendar Calcs'!$D$2:$D1397,"&gt;="&amp;WEEKDAY($W430)))))</f>
        <v/>
      </c>
      <c r="BD430" s="69" t="str">
        <f>IF($AY430="","",IF($AY430&gt;BD$23,0,IF($AY430&lt;BD$23,COUNTIFS('Calendar Calcs'!$E$2:$E1397,BD$23),COUNTIFS('Calendar Calcs'!$E$2:$E1397,BD$23,'Calendar Calcs'!$D$2:$D1397,"&gt;="&amp;WEEKDAY($W430)))))</f>
        <v/>
      </c>
      <c r="BE430" s="69" t="str">
        <f>IF($AY430="","",IF($AY430&gt;BE$23,0,IF($AY430&lt;BE$23,COUNTIFS('Calendar Calcs'!$E$2:$E1397,BE$23),COUNTIFS('Calendar Calcs'!$E$2:$E1397,BE$23,'Calendar Calcs'!$D$2:$D1397,"&gt;="&amp;WEEKDAY($W430)))))</f>
        <v/>
      </c>
      <c r="BF430" s="69" t="str">
        <f>IF($AY430="","",IF($AY430&gt;BF$23,0,IF($AY430&lt;BF$23,COUNTIFS('Calendar Calcs'!$E$2:$E1397,BF$23),COUNTIFS('Calendar Calcs'!$E$2:$E1397,BF$23,'Calendar Calcs'!$D$2:$D1397,"&gt;="&amp;WEEKDAY($W430)))))</f>
        <v/>
      </c>
      <c r="BG430" s="69" t="str">
        <f>IF($AY430="","",IF($AY430&gt;BG$23,0,IF($AY430&lt;BG$23,COUNTIFS('Calendar Calcs'!$E$2:$E1397,BG$23),COUNTIFS('Calendar Calcs'!$E$2:$E1397,BG$23,'Calendar Calcs'!$D$2:$D1397,"&gt;="&amp;WEEKDAY($W430)))))</f>
        <v/>
      </c>
      <c r="BH430" s="69">
        <f t="shared" si="134"/>
        <v>6</v>
      </c>
      <c r="BI430" s="69">
        <f>IF(Cover!$E$43="","",VLOOKUP(Cover!$E$43,'Calendar Calcs'!$B$2:$E1397,4,FALSE))</f>
        <v>1</v>
      </c>
      <c r="BJ430" s="69">
        <f>IF($BI430="","", IF($BI430&lt;BJ$23,0,IF($BI430&gt;=BJ$23,COUNTIFS('Calendar Calcs'!$E$2:$E1397,BJ$23),COUNTIFS('Calendar Calcs'!$E$2:$E1397,BJ$23,'Calendar Calcs'!$D$2:$D1397,"&lt;="&amp;WEEKDAY($V430)))))</f>
        <v>1</v>
      </c>
      <c r="BK430" s="69">
        <f t="shared" si="131"/>
        <v>6</v>
      </c>
      <c r="BN430" s="69" t="str">
        <f>IF(T430&gt;0,"FTE",IF(Cover!$E$47="Weekly",IF(S430&gt;29.75,"FTE","PTE"),IF(S430&gt;59.75,"FTE","PTE")))</f>
        <v>PTE</v>
      </c>
      <c r="BO430" s="69">
        <f>IF(BN430="FTE",30,IF(Cover!$E$47="Weekly",'STEP 2 EE Data'!S430,'STEP 2 EE Data'!S430/2))</f>
        <v>0</v>
      </c>
      <c r="BP430" s="209">
        <f t="shared" si="135"/>
        <v>0</v>
      </c>
      <c r="BQ430" s="209">
        <f t="shared" si="136"/>
        <v>0</v>
      </c>
      <c r="BR430" s="209">
        <f t="shared" si="137"/>
        <v>0</v>
      </c>
      <c r="BS430" s="209">
        <f t="shared" si="138"/>
        <v>0</v>
      </c>
      <c r="BT430" s="209">
        <f t="shared" si="139"/>
        <v>0</v>
      </c>
      <c r="BU430" s="209">
        <f t="shared" si="140"/>
        <v>0</v>
      </c>
      <c r="BV430" s="209">
        <f t="shared" si="141"/>
        <v>0</v>
      </c>
      <c r="BW430" s="209">
        <f t="shared" si="142"/>
        <v>0</v>
      </c>
      <c r="BX430" s="209">
        <f t="shared" si="143"/>
        <v>0</v>
      </c>
      <c r="CC430" s="210" t="str">
        <f>IF(B430="","",IF(C430="",IF(Cover!$E$47="Weekly",'STEP 3 EE Comp'!BI435*8,'STEP 3 EE Comp'!BI435*4),IF(Cover!$E$47="Weekly",'STEP 3 EE Comp'!BI435,'STEP 3 EE Comp'!BI435)))</f>
        <v/>
      </c>
      <c r="CD430" s="82" t="str">
        <f t="shared" si="144"/>
        <v/>
      </c>
      <c r="CE430" s="417">
        <f t="shared" si="145"/>
        <v>1</v>
      </c>
      <c r="CF430" s="82" t="str">
        <f t="shared" si="146"/>
        <v>Good</v>
      </c>
      <c r="CG430" s="82">
        <f t="shared" si="147"/>
        <v>0</v>
      </c>
      <c r="CH430" s="234">
        <f t="shared" si="148"/>
        <v>0</v>
      </c>
    </row>
    <row r="431" spans="1:86" s="69" customFormat="1" x14ac:dyDescent="0.3">
      <c r="A431" s="555"/>
      <c r="B431" s="52"/>
      <c r="C431" s="52"/>
      <c r="D431" s="52"/>
      <c r="E431" s="52"/>
      <c r="F431" s="507"/>
      <c r="G431" s="210">
        <f t="shared" si="149"/>
        <v>0</v>
      </c>
      <c r="H431" s="82">
        <f t="shared" si="130"/>
        <v>0</v>
      </c>
      <c r="I431" s="211"/>
      <c r="J431" s="441" t="s">
        <v>21</v>
      </c>
      <c r="K431" s="441" t="s">
        <v>21</v>
      </c>
      <c r="L431" s="441" t="s">
        <v>21</v>
      </c>
      <c r="M431" s="441" t="s">
        <v>21</v>
      </c>
      <c r="N431" s="568" t="s">
        <v>21</v>
      </c>
      <c r="O431" s="211"/>
      <c r="P431" s="212" t="str">
        <f>IF(B431="","",
IF(AND(V431="",W431="",B431&lt;&gt;""),"Employed",
IF(AND(V431&lt;&gt;"",W431="",B431&lt;&gt;""),"Terminated",
IF(AND(V431&lt;&gt;"",W431&lt;&gt;"",B431&lt;&gt;""),IF(W431&lt;Cover!$E$43,"Employed","Furloughed"),
IF(AND(V431="",W431&lt;&gt;"",B431&lt;&gt;""),IF(W431&lt;Cover!$E$43,"Employed","Rehired"))))))</f>
        <v/>
      </c>
      <c r="Q431" s="211"/>
      <c r="R431" s="536"/>
      <c r="S431" s="563"/>
      <c r="T431" s="536"/>
      <c r="U431" s="82">
        <f>IF(Cover!$E$47="Weekly",IF(T431&gt;0,T431,R431*S431),IF(T431&gt;0,T431,R431*S431)/2)</f>
        <v>0</v>
      </c>
      <c r="V431" s="564"/>
      <c r="W431" s="564"/>
      <c r="Y431" s="213" t="str">
        <f>IF($B431="","",IF('Actual Allocation Calc'!$AH$78="A",
IF($P431="Employed",$U431/7*BJ431,
IF(AND($P431="Terminated"),($U431/7*AP431),
IF(AND($P431="Furloughed"),($U431/7*AP431)+($U431/7*AZ431),
IF(AND($P431="Rehired"),($U431/7*AZ431),
IF(AND($P431="Terminated",AP431&gt;0),$U431,
IF($P431="Furloughed",IF(AP431&gt;0,$U431)+IF(AZ431&gt;0,$U431),
IF($P431="Rehired",IF(AZ431&gt;0,$U431)))))))),IF('Actual Allocation Calc'!$AH$78="C",'Actual Allocation Calc'!L431,'Actual Allocation Calc'!U431+IF($P431="Employed",$U431/7*BJ431,
IF(AND($P431="Terminated"),($U431/7*AP431),
IF(AND($P431="Furloughed"),($U431/7*AP431)+($U431/7*AZ431),
IF(AND($P431="Rehired"),($U431/7*AZ431),
IF(AND($P431="Terminated",AP431&gt;0),$U431,
IF($P431="Furloughed",IF(AP431&gt;0,$U431)+IF(AZ431&gt;0,$U431),
IF($P431="Rehired",IF(AZ431&gt;0,$U431))))))))*'Actual Allocation Calc'!$AH$99)))</f>
        <v/>
      </c>
      <c r="Z431" s="210" t="str">
        <f>IF($B431="","",IF('Actual Allocation Calc'!$AI$78="A",
IF($P431="Employed",$U431,
IF(AND($P431="Terminated"),($U431/7*AQ431),
IF(AND($P431="Furloughed"),($U431/7*AQ431)+($U431/7*BA431),
IF(AND($P431="Rehired"),($U431/7*BA431),
IF(AND($P431="Terminated",AQ431&gt;0),$U431,
IF($P431="Furloughed",IF(AQ431&gt;0,$U431)+IF(BA431&gt;0,$U431),
IF($P431="Rehired",IF(BA431&gt;0,$U431)))))))),IF('Actual Allocation Calc'!$AI$78="C",'Actual Allocation Calc'!M431,'Actual Allocation Calc'!V431+IF($P431="Employed",$U431,
IF(AND($P431="Terminated"),($U431/7*AQ431),
IF(AND($P431="Furloughed"),($U431/7*AQ431)+($U431/7*BA431),
IF(AND($P431="Rehired"),($U431/7*BA431),
IF(AND($P431="Terminated",AQ431&gt;0),$U431,
IF($P431="Furloughed",IF(AQ431&gt;0,$U431)+IF(BA431&gt;0,$U431),
IF($P431="Rehired",IF(BA431&gt;0,$U431))))))))*'Actual Allocation Calc'!$AI$99)))</f>
        <v/>
      </c>
      <c r="AA431" s="210" t="str">
        <f>IF($B431="","",IF('Actual Allocation Calc'!$AJ$78="A",
IF($P431="Employed",$U431,
IF(AND($P431="Terminated"),($U431/7*AR431),
IF(AND($P431="Furloughed"),($U431/7*AR431)+($U431/7*BB431),
IF(AND($P431="Rehired"),($U431/7*BB431),
IF(AND($P431="Terminated",AR431&gt;0),$U431,
IF($P431="Furloughed",IF(AR431&gt;0,$U431)+IF(BB431&gt;0,$U431),
IF($P431="Rehired",IF(BB431&gt;0,$U431)))))))),IF('Actual Allocation Calc'!$AJ$78="C",'Actual Allocation Calc'!N431,'Actual Allocation Calc'!W431+IF($P431="Employed",$U431,
IF(AND($P431="Terminated"),($U431/7*AR431),
IF(AND($P431="Furloughed"),($U431/7*AR431)+($U431/7*BB431),
IF(AND($P431="Rehired"),($U431/7*BB431),
IF(AND($P431="Terminated",AR431&gt;0),$U431,
IF($P431="Furloughed",IF(AR431&gt;0,$U431)+IF(BB431&gt;0,$U431),
IF($P431="Rehired",IF(BB431&gt;0,$U431))))))))*'Actual Allocation Calc'!$AJ$99)))</f>
        <v/>
      </c>
      <c r="AB431" s="210" t="str">
        <f>IF($B431="","",IF('Actual Allocation Calc'!$AK$78="A",
IF($P431="Employed",$U431,
IF(AND($P431="Terminated"),($U431/7*AS431),
IF(AND($P431="Furloughed"),($U431/7*AS431)+($U431/7*BC431),
IF(AND($P431="Rehired"),($U431/7*BC431),
IF(AND($P431="Terminated",AS431&gt;0),$U431,
IF($P431="Furloughed",IF(AS431&gt;0,$U431)+IF(BC431&gt;0,$U431),
IF($P431="Rehired",IF(BC431&gt;0,$U431)))))))),IF('Actual Allocation Calc'!$AK$78="C",'Actual Allocation Calc'!O431,'Actual Allocation Calc'!X431+IF($P431="Employed",$U431,
IF(AND($P431="Terminated"),($U431/7*AS431),
IF(AND($P431="Furloughed"),($U431/7*AS431)+($U431/7*BC431),
IF(AND($P431="Rehired"),($U431/7*BC431),
IF(AND($P431="Terminated",AS431&gt;0),$U431,
IF($P431="Furloughed",IF(AS431&gt;0,$U431)+IF(BC431&gt;0,$U431),
IF($P431="Rehired",IF(BC431&gt;0,$U431))))))))*'Actual Allocation Calc'!$AK$99)))</f>
        <v/>
      </c>
      <c r="AC431" s="210" t="str">
        <f>IF($B431="","",IF('Actual Allocation Calc'!$AL$78="A",
IF($P431="Employed",$U431,
IF(AND($P431="Terminated"),($U431/7*AT431),
IF(AND($P431="Furloughed"),($U431/7*AT431)+($U431/7*BD431),
IF(AND($P431="Rehired"),($U431/7*BD431),
IF(AND($P431="Terminated",AT431&gt;0),$U431,
IF($P431="Furloughed",IF(AT431&gt;0,$U431)+IF(BD431&gt;0,$U431),
IF($P431="Rehired",IF(BD431&gt;0,$U431)))))))),IF('Actual Allocation Calc'!$AL$78="C",'Actual Allocation Calc'!P431,'Actual Allocation Calc'!Y431+IF($P431="Employed",$U431,
IF(AND($P431="Terminated"),($U431/7*AT431),
IF(AND($P431="Furloughed"),($U431/7*AT431)+($U431/7*BD431),
IF(AND($P431="Rehired"),($U431/7*BD431),
IF(AND($P431="Terminated",AT431&gt;0),$U431,
IF($P431="Furloughed",IF(AT431&gt;0,$U431)+IF(BD431&gt;0,$U431),
IF($P431="Rehired",IF(BD431&gt;0,$U431))))))))*'Actual Allocation Calc'!$AL$99)))</f>
        <v/>
      </c>
      <c r="AD431" s="210" t="str">
        <f>IF($B431="","",IF('Actual Allocation Calc'!$AM$78="A",
IF($P431="Employed",$U431,
IF(AND($P431="Terminated"),($U431/7*AU431),
IF(AND($P431="Furloughed"),($U431/7*AU431)+($U431/7*BE431),
IF(AND($P431="Rehired"),($U431/7*BE431),
IF(AND($P431="Terminated",AU431&gt;0),$U431,
IF($P431="Furloughed",IF(AU431&gt;0,$U431)+IF(BE431&gt;0,$U431),
IF($P431="Rehired",IF(BE431&gt;0,$U431)))))))),IF('Actual Allocation Calc'!$AM$78="C",'Actual Allocation Calc'!Q431,'Actual Allocation Calc'!Z431+IF($P431="Employed",$U431,
IF(AND($P431="Terminated"),($U431/7*AU431),
IF(AND($P431="Furloughed"),($U431/7*AU431)+($U431/7*BE431),
IF(AND($P431="Rehired"),($U431/7*BE431),
IF(AND($P431="Terminated",AU431&gt;0),$U431,
IF($P431="Furloughed",IF(AU431&gt;0,$U431)+IF(BE431&gt;0,$U431),
IF($P431="Rehired",IF(BE431&gt;0,$U431))))))))*'Actual Allocation Calc'!$AM$99)))</f>
        <v/>
      </c>
      <c r="AE431" s="210" t="str">
        <f>IF($B431="","",IF('Actual Allocation Calc'!$AN$78="A",
IF($P431="Employed",$U431,
IF(AND($P431="Terminated"),($U431/7*AV431),
IF(AND($P431="Furloughed"),($U431/7*AV431)+($U431/7*BF431),
IF(AND($P431="Rehired"),($U431/7*BF431),
IF(AND($P431="Terminated",AV431&gt;0),$U431,
IF($P431="Furloughed",IF(AV431&gt;0,$U431)+IF(BF431&gt;0,$U431),
IF($P431="Rehired",IF(BF431&gt;0,$U431)))))))),IF('Actual Allocation Calc'!$AN$78="C",'Actual Allocation Calc'!R431,'Actual Allocation Calc'!AA431+IF($P431="Employed",$U431,
IF(AND($P431="Terminated"),($U431/7*AV431),
IF(AND($P431="Furloughed"),($U431/7*AV431)+($U431/7*BF431),
IF(AND($P431="Rehired"),($U431/7*BF431),
IF(AND($P431="Terminated",AV431&gt;0),$U431,
IF($P431="Furloughed",IF(AV431&gt;0,$U431)+IF(BF431&gt;0,$U431),
IF($P431="Rehired",IF(BF431&gt;0,$U431))))))))*'Actual Allocation Calc'!$AN$99)))</f>
        <v/>
      </c>
      <c r="AF431" s="210" t="str">
        <f>IF($B431="","",IF('Actual Allocation Calc'!$AO$78="A",
IF($P431="Employed",$U431,
IF(AND($P431="Terminated"),($U431/7*AW431),
IF(AND($P431="Furloughed"),($U431/7*AW431)+($U431/7*BG431),
IF(AND($P431="Rehired"),($U431/7*BG431),
IF(AND($P431="Terminated",AW431&gt;0),$U431,
IF($P431="Furloughed",IF(AW431&gt;0,$U431)+IF(BG431&gt;0,$U431),
IF($P431="Rehired",IF(BG431&gt;0,$U431)))))))),IF('Actual Allocation Calc'!$AO$78="C",'Actual Allocation Calc'!S431,'Actual Allocation Calc'!AB431+IF($P431="Employed",$U431,
IF(AND($P431="Terminated"),($U431/7*AW431),
IF(AND($P431="Furloughed"),($U431/7*AW431)+($U431/7*BG431),
IF(AND($P431="Rehired"),($U431/7*BG431),
IF(AND($P431="Terminated",AW431&gt;0),$U431,
IF($P431="Furloughed",IF(AW431&gt;0,$U431)+IF(BG431&gt;0,$U431),
IF($P431="Rehired",IF(BG431&gt;0,$U431))))))))*'Actual Allocation Calc'!$AO$99)))</f>
        <v/>
      </c>
      <c r="AG431" s="210" t="str">
        <f>IF($B431="","",IF('Actual Allocation Calc'!$AP$78="A",
IF($P431="Employed",$U431/7*BK431,
IF(AND($P431="Terminated"),($U431/7*AX431),
IF(AND($P431="Furloughed"),($U431/7*AX431)+($U431/7*BH431),
IF(AND($P431="Rehired"),($U431/7*BH431),
IF(AND($P431="Terminated",AX431&gt;0),$U431,
IF($P431="Furloughed",IF(AX431&gt;0,$U431)+IF(BH431&gt;0,$U431),
IF($P431="Rehired",IF(BH431&gt;0,$U431)))))))),IF('Actual Allocation Calc'!$AP$78="C",'Actual Allocation Calc'!T431,'Actual Allocation Calc'!AC431+IF($P431="Employed",$U431/7*BK431,
IF(AND($P431="Terminated"),($U431/7*AX431),
IF(AND($P431="Furloughed"),($U431/7*AX431)+($U431/7*BH431),
IF(AND($P431="Rehired"),($U431/7*BH431),
IF(AND($P431="Terminated",AX431&gt;0),$U431,
IF($P431="Furloughed",IF(AX431&gt;0,$U431)+IF(BH431&gt;0,$U431),
IF($P431="Rehired",IF(BH431&gt;0,$U431))))))))*'Actual Allocation Calc'!$AP$99)))</f>
        <v/>
      </c>
      <c r="AH431" s="536"/>
      <c r="AI431" s="82">
        <f t="shared" si="150"/>
        <v>0</v>
      </c>
      <c r="AJ431" s="210">
        <f t="shared" si="132"/>
        <v>0</v>
      </c>
      <c r="AK431" s="397" t="str">
        <f t="shared" si="133"/>
        <v/>
      </c>
      <c r="AM431" s="122"/>
      <c r="AO431" s="214" t="str">
        <f>IFERROR(IF($V431="","",VLOOKUP(V431,'Calendar Calcs'!$B$2:$E1398,4,FALSE)),0)</f>
        <v/>
      </c>
      <c r="AP431" s="69" t="str">
        <f>IF($AO431="","", IF($AO431&lt;AP$23,0,IF($AO431&gt;AP$23,COUNTIFS('Calendar Calcs'!$E$2:$E1398,AP$23),COUNTIFS('Calendar Calcs'!$E$2:$E1398,AP$23,'Calendar Calcs'!$D$2:$D1398,"&lt;="&amp;WEEKDAY($V431)))))</f>
        <v/>
      </c>
      <c r="AQ431" s="69" t="str">
        <f>IF($AO431="","", IF($AO431&lt;AQ$23,0,IF($AO431&gt;AQ$23,COUNTIFS('Calendar Calcs'!$E$2:$E1398,AQ$23),COUNTIFS('Calendar Calcs'!$E$2:$E1398,AQ$23,'Calendar Calcs'!$D$2:$D1398,"&lt;="&amp;WEEKDAY($V431)))))</f>
        <v/>
      </c>
      <c r="AR431" s="69" t="str">
        <f>IF($AO431="","", IF($AO431&lt;AR$23,0,IF($AO431&gt;AR$23,COUNTIFS('Calendar Calcs'!$E$2:$E1398,AR$23),COUNTIFS('Calendar Calcs'!$E$2:$E1398,AR$23,'Calendar Calcs'!$D$2:$D1398,"&lt;="&amp;WEEKDAY($V431)))))</f>
        <v/>
      </c>
      <c r="AS431" s="69" t="str">
        <f>IF($AO431="","", IF($AO431&lt;AS$23,0,IF($AO431&gt;AS$23,COUNTIFS('Calendar Calcs'!$E$2:$E1398,AS$23),COUNTIFS('Calendar Calcs'!$E$2:$E1398,AS$23,'Calendar Calcs'!$D$2:$D1398,"&lt;="&amp;WEEKDAY($V431)))))</f>
        <v/>
      </c>
      <c r="AT431" s="69" t="str">
        <f>IF($AO431="","", IF($AO431&lt;AT$23,0,IF($AO431&gt;AT$23,COUNTIFS('Calendar Calcs'!$E$2:$E1398,AT$23),COUNTIFS('Calendar Calcs'!$E$2:$E1398,AT$23,'Calendar Calcs'!$D$2:$D1398,"&lt;="&amp;WEEKDAY($V431)))))</f>
        <v/>
      </c>
      <c r="AU431" s="69" t="str">
        <f>IF($AO431="","", IF($AO431&lt;AU$23,0,IF($AO431&gt;AU$23,COUNTIFS('Calendar Calcs'!$E$2:$E1398,AU$23),COUNTIFS('Calendar Calcs'!$E$2:$E1398,AU$23,'Calendar Calcs'!$D$2:$D1398,"&lt;="&amp;WEEKDAY($V431)))))</f>
        <v/>
      </c>
      <c r="AV431" s="69" t="str">
        <f>IF($AO431="","", IF($AO431&lt;AV$23,0,IF($AO431&gt;AV$23,COUNTIFS('Calendar Calcs'!$E$2:$E1398,AV$23),COUNTIFS('Calendar Calcs'!$E$2:$E1398,AV$23,'Calendar Calcs'!$D$2:$D1398,"&lt;="&amp;WEEKDAY($V431)))))</f>
        <v/>
      </c>
      <c r="AW431" s="69" t="str">
        <f>IF($AO431="","", IF($AO431&lt;AW$23,0,IF($AO431&gt;AW$23,COUNTIFS('Calendar Calcs'!$E$2:$E1398,AW$23),COUNTIFS('Calendar Calcs'!$E$2:$E1398,AW$23,'Calendar Calcs'!$D$2:$D1398,"&lt;="&amp;WEEKDAY($V431)))))</f>
        <v/>
      </c>
      <c r="AX431" s="69" t="str">
        <f>IF($AO431="","", IF($AO431&lt;AX$23,0,IF($AO431&gt;AX$23,COUNTIFS('Calendar Calcs'!$E$2:$E1398,AX$23),COUNTIFS('Calendar Calcs'!$E$2:$E1398,AX$23,'Calendar Calcs'!$D$2:$D1398,"&lt;="&amp;WEEKDAY($V431)))))</f>
        <v/>
      </c>
      <c r="AY431" s="69" t="str">
        <f>IF($W431="","",VLOOKUP($W431,'Calendar Calcs'!$B$2:$E1398,4,FALSE))</f>
        <v/>
      </c>
      <c r="AZ431" s="69" t="str">
        <f>IF($AY431="","",IF($AY431&gt;AZ$23,0,IF($AY431&lt;AZ$23,COUNTIFS('Calendar Calcs'!$E$2:$E1398,AZ$23),COUNTIFS('Calendar Calcs'!$E$2:$E1398,AZ$23,'Calendar Calcs'!$D$2:$D1398,"&gt;="&amp;WEEKDAY($W431)))))</f>
        <v/>
      </c>
      <c r="BA431" s="69" t="str">
        <f>IF($AY431="","",IF($AY431&gt;BA$23,0,IF($AY431&lt;BA$23,COUNTIFS('Calendar Calcs'!$E$2:$E1398,BA$23),COUNTIFS('Calendar Calcs'!$E$2:$E1398,BA$23,'Calendar Calcs'!$D$2:$D1398,"&gt;="&amp;WEEKDAY($W431)))))</f>
        <v/>
      </c>
      <c r="BB431" s="69" t="str">
        <f>IF($AY431="","",IF($AY431&gt;BB$23,0,IF($AY431&lt;BB$23,COUNTIFS('Calendar Calcs'!$E$2:$E1398,BB$23),COUNTIFS('Calendar Calcs'!$E$2:$E1398,BB$23,'Calendar Calcs'!$D$2:$D1398,"&gt;="&amp;WEEKDAY($W431)))))</f>
        <v/>
      </c>
      <c r="BC431" s="69" t="str">
        <f>IF($AY431="","",IF($AY431&gt;BC$23,0,IF($AY431&lt;BC$23,COUNTIFS('Calendar Calcs'!$E$2:$E1398,BC$23),COUNTIFS('Calendar Calcs'!$E$2:$E1398,BC$23,'Calendar Calcs'!$D$2:$D1398,"&gt;="&amp;WEEKDAY($W431)))))</f>
        <v/>
      </c>
      <c r="BD431" s="69" t="str">
        <f>IF($AY431="","",IF($AY431&gt;BD$23,0,IF($AY431&lt;BD$23,COUNTIFS('Calendar Calcs'!$E$2:$E1398,BD$23),COUNTIFS('Calendar Calcs'!$E$2:$E1398,BD$23,'Calendar Calcs'!$D$2:$D1398,"&gt;="&amp;WEEKDAY($W431)))))</f>
        <v/>
      </c>
      <c r="BE431" s="69" t="str">
        <f>IF($AY431="","",IF($AY431&gt;BE$23,0,IF($AY431&lt;BE$23,COUNTIFS('Calendar Calcs'!$E$2:$E1398,BE$23),COUNTIFS('Calendar Calcs'!$E$2:$E1398,BE$23,'Calendar Calcs'!$D$2:$D1398,"&gt;="&amp;WEEKDAY($W431)))))</f>
        <v/>
      </c>
      <c r="BF431" s="69" t="str">
        <f>IF($AY431="","",IF($AY431&gt;BF$23,0,IF($AY431&lt;BF$23,COUNTIFS('Calendar Calcs'!$E$2:$E1398,BF$23),COUNTIFS('Calendar Calcs'!$E$2:$E1398,BF$23,'Calendar Calcs'!$D$2:$D1398,"&gt;="&amp;WEEKDAY($W431)))))</f>
        <v/>
      </c>
      <c r="BG431" s="69" t="str">
        <f>IF($AY431="","",IF($AY431&gt;BG$23,0,IF($AY431&lt;BG$23,COUNTIFS('Calendar Calcs'!$E$2:$E1398,BG$23),COUNTIFS('Calendar Calcs'!$E$2:$E1398,BG$23,'Calendar Calcs'!$D$2:$D1398,"&gt;="&amp;WEEKDAY($W431)))))</f>
        <v/>
      </c>
      <c r="BH431" s="69">
        <f t="shared" si="134"/>
        <v>6</v>
      </c>
      <c r="BI431" s="69">
        <f>IF(Cover!$E$43="","",VLOOKUP(Cover!$E$43,'Calendar Calcs'!$B$2:$E1398,4,FALSE))</f>
        <v>1</v>
      </c>
      <c r="BJ431" s="69">
        <f>IF($BI431="","", IF($BI431&lt;BJ$23,0,IF($BI431&gt;=BJ$23,COUNTIFS('Calendar Calcs'!$E$2:$E1398,BJ$23),COUNTIFS('Calendar Calcs'!$E$2:$E1398,BJ$23,'Calendar Calcs'!$D$2:$D1398,"&lt;="&amp;WEEKDAY($V431)))))</f>
        <v>1</v>
      </c>
      <c r="BK431" s="69">
        <f t="shared" si="131"/>
        <v>6</v>
      </c>
      <c r="BN431" s="69" t="str">
        <f>IF(T431&gt;0,"FTE",IF(Cover!$E$47="Weekly",IF(S431&gt;29.75,"FTE","PTE"),IF(S431&gt;59.75,"FTE","PTE")))</f>
        <v>PTE</v>
      </c>
      <c r="BO431" s="69">
        <f>IF(BN431="FTE",30,IF(Cover!$E$47="Weekly",'STEP 2 EE Data'!S431,'STEP 2 EE Data'!S431/2))</f>
        <v>0</v>
      </c>
      <c r="BP431" s="209">
        <f t="shared" si="135"/>
        <v>0</v>
      </c>
      <c r="BQ431" s="209">
        <f t="shared" si="136"/>
        <v>0</v>
      </c>
      <c r="BR431" s="209">
        <f t="shared" si="137"/>
        <v>0</v>
      </c>
      <c r="BS431" s="209">
        <f t="shared" si="138"/>
        <v>0</v>
      </c>
      <c r="BT431" s="209">
        <f t="shared" si="139"/>
        <v>0</v>
      </c>
      <c r="BU431" s="209">
        <f t="shared" si="140"/>
        <v>0</v>
      </c>
      <c r="BV431" s="209">
        <f t="shared" si="141"/>
        <v>0</v>
      </c>
      <c r="BW431" s="209">
        <f t="shared" si="142"/>
        <v>0</v>
      </c>
      <c r="BX431" s="209">
        <f t="shared" si="143"/>
        <v>0</v>
      </c>
      <c r="CC431" s="210" t="str">
        <f>IF(B431="","",IF(C431="",IF(Cover!$E$47="Weekly",'STEP 3 EE Comp'!BI436*8,'STEP 3 EE Comp'!BI436*4),IF(Cover!$E$47="Weekly",'STEP 3 EE Comp'!BI436,'STEP 3 EE Comp'!BI436)))</f>
        <v/>
      </c>
      <c r="CD431" s="82" t="str">
        <f t="shared" si="144"/>
        <v/>
      </c>
      <c r="CE431" s="417">
        <f t="shared" si="145"/>
        <v>1</v>
      </c>
      <c r="CF431" s="82" t="str">
        <f t="shared" si="146"/>
        <v>Good</v>
      </c>
      <c r="CG431" s="82">
        <f t="shared" si="147"/>
        <v>0</v>
      </c>
      <c r="CH431" s="234">
        <f t="shared" si="148"/>
        <v>0</v>
      </c>
    </row>
    <row r="432" spans="1:86" s="69" customFormat="1" x14ac:dyDescent="0.3">
      <c r="A432" s="555"/>
      <c r="B432" s="52"/>
      <c r="C432" s="52"/>
      <c r="D432" s="52"/>
      <c r="E432" s="52"/>
      <c r="F432" s="507"/>
      <c r="G432" s="210">
        <f t="shared" si="149"/>
        <v>0</v>
      </c>
      <c r="H432" s="82">
        <f t="shared" si="130"/>
        <v>0</v>
      </c>
      <c r="I432" s="211"/>
      <c r="J432" s="441" t="s">
        <v>21</v>
      </c>
      <c r="K432" s="441" t="s">
        <v>21</v>
      </c>
      <c r="L432" s="441" t="s">
        <v>21</v>
      </c>
      <c r="M432" s="441" t="s">
        <v>21</v>
      </c>
      <c r="N432" s="568" t="s">
        <v>21</v>
      </c>
      <c r="O432" s="211"/>
      <c r="P432" s="212" t="str">
        <f>IF(B432="","",
IF(AND(V432="",W432="",B432&lt;&gt;""),"Employed",
IF(AND(V432&lt;&gt;"",W432="",B432&lt;&gt;""),"Terminated",
IF(AND(V432&lt;&gt;"",W432&lt;&gt;"",B432&lt;&gt;""),IF(W432&lt;Cover!$E$43,"Employed","Furloughed"),
IF(AND(V432="",W432&lt;&gt;"",B432&lt;&gt;""),IF(W432&lt;Cover!$E$43,"Employed","Rehired"))))))</f>
        <v/>
      </c>
      <c r="Q432" s="211"/>
      <c r="R432" s="536"/>
      <c r="S432" s="563"/>
      <c r="T432" s="536"/>
      <c r="U432" s="82">
        <f>IF(Cover!$E$47="Weekly",IF(T432&gt;0,T432,R432*S432),IF(T432&gt;0,T432,R432*S432)/2)</f>
        <v>0</v>
      </c>
      <c r="V432" s="564"/>
      <c r="W432" s="564"/>
      <c r="Y432" s="213" t="str">
        <f>IF($B432="","",IF('Actual Allocation Calc'!$AH$78="A",
IF($P432="Employed",$U432/7*BJ432,
IF(AND($P432="Terminated"),($U432/7*AP432),
IF(AND($P432="Furloughed"),($U432/7*AP432)+($U432/7*AZ432),
IF(AND($P432="Rehired"),($U432/7*AZ432),
IF(AND($P432="Terminated",AP432&gt;0),$U432,
IF($P432="Furloughed",IF(AP432&gt;0,$U432)+IF(AZ432&gt;0,$U432),
IF($P432="Rehired",IF(AZ432&gt;0,$U432)))))))),IF('Actual Allocation Calc'!$AH$78="C",'Actual Allocation Calc'!L432,'Actual Allocation Calc'!U432+IF($P432="Employed",$U432/7*BJ432,
IF(AND($P432="Terminated"),($U432/7*AP432),
IF(AND($P432="Furloughed"),($U432/7*AP432)+($U432/7*AZ432),
IF(AND($P432="Rehired"),($U432/7*AZ432),
IF(AND($P432="Terminated",AP432&gt;0),$U432,
IF($P432="Furloughed",IF(AP432&gt;0,$U432)+IF(AZ432&gt;0,$U432),
IF($P432="Rehired",IF(AZ432&gt;0,$U432))))))))*'Actual Allocation Calc'!$AH$99)))</f>
        <v/>
      </c>
      <c r="Z432" s="210" t="str">
        <f>IF($B432="","",IF('Actual Allocation Calc'!$AI$78="A",
IF($P432="Employed",$U432,
IF(AND($P432="Terminated"),($U432/7*AQ432),
IF(AND($P432="Furloughed"),($U432/7*AQ432)+($U432/7*BA432),
IF(AND($P432="Rehired"),($U432/7*BA432),
IF(AND($P432="Terminated",AQ432&gt;0),$U432,
IF($P432="Furloughed",IF(AQ432&gt;0,$U432)+IF(BA432&gt;0,$U432),
IF($P432="Rehired",IF(BA432&gt;0,$U432)))))))),IF('Actual Allocation Calc'!$AI$78="C",'Actual Allocation Calc'!M432,'Actual Allocation Calc'!V432+IF($P432="Employed",$U432,
IF(AND($P432="Terminated"),($U432/7*AQ432),
IF(AND($P432="Furloughed"),($U432/7*AQ432)+($U432/7*BA432),
IF(AND($P432="Rehired"),($U432/7*BA432),
IF(AND($P432="Terminated",AQ432&gt;0),$U432,
IF($P432="Furloughed",IF(AQ432&gt;0,$U432)+IF(BA432&gt;0,$U432),
IF($P432="Rehired",IF(BA432&gt;0,$U432))))))))*'Actual Allocation Calc'!$AI$99)))</f>
        <v/>
      </c>
      <c r="AA432" s="210" t="str">
        <f>IF($B432="","",IF('Actual Allocation Calc'!$AJ$78="A",
IF($P432="Employed",$U432,
IF(AND($P432="Terminated"),($U432/7*AR432),
IF(AND($P432="Furloughed"),($U432/7*AR432)+($U432/7*BB432),
IF(AND($P432="Rehired"),($U432/7*BB432),
IF(AND($P432="Terminated",AR432&gt;0),$U432,
IF($P432="Furloughed",IF(AR432&gt;0,$U432)+IF(BB432&gt;0,$U432),
IF($P432="Rehired",IF(BB432&gt;0,$U432)))))))),IF('Actual Allocation Calc'!$AJ$78="C",'Actual Allocation Calc'!N432,'Actual Allocation Calc'!W432+IF($P432="Employed",$U432,
IF(AND($P432="Terminated"),($U432/7*AR432),
IF(AND($P432="Furloughed"),($U432/7*AR432)+($U432/7*BB432),
IF(AND($P432="Rehired"),($U432/7*BB432),
IF(AND($P432="Terminated",AR432&gt;0),$U432,
IF($P432="Furloughed",IF(AR432&gt;0,$U432)+IF(BB432&gt;0,$U432),
IF($P432="Rehired",IF(BB432&gt;0,$U432))))))))*'Actual Allocation Calc'!$AJ$99)))</f>
        <v/>
      </c>
      <c r="AB432" s="210" t="str">
        <f>IF($B432="","",IF('Actual Allocation Calc'!$AK$78="A",
IF($P432="Employed",$U432,
IF(AND($P432="Terminated"),($U432/7*AS432),
IF(AND($P432="Furloughed"),($U432/7*AS432)+($U432/7*BC432),
IF(AND($P432="Rehired"),($U432/7*BC432),
IF(AND($P432="Terminated",AS432&gt;0),$U432,
IF($P432="Furloughed",IF(AS432&gt;0,$U432)+IF(BC432&gt;0,$U432),
IF($P432="Rehired",IF(BC432&gt;0,$U432)))))))),IF('Actual Allocation Calc'!$AK$78="C",'Actual Allocation Calc'!O432,'Actual Allocation Calc'!X432+IF($P432="Employed",$U432,
IF(AND($P432="Terminated"),($U432/7*AS432),
IF(AND($P432="Furloughed"),($U432/7*AS432)+($U432/7*BC432),
IF(AND($P432="Rehired"),($U432/7*BC432),
IF(AND($P432="Terminated",AS432&gt;0),$U432,
IF($P432="Furloughed",IF(AS432&gt;0,$U432)+IF(BC432&gt;0,$U432),
IF($P432="Rehired",IF(BC432&gt;0,$U432))))))))*'Actual Allocation Calc'!$AK$99)))</f>
        <v/>
      </c>
      <c r="AC432" s="210" t="str">
        <f>IF($B432="","",IF('Actual Allocation Calc'!$AL$78="A",
IF($P432="Employed",$U432,
IF(AND($P432="Terminated"),($U432/7*AT432),
IF(AND($P432="Furloughed"),($U432/7*AT432)+($U432/7*BD432),
IF(AND($P432="Rehired"),($U432/7*BD432),
IF(AND($P432="Terminated",AT432&gt;0),$U432,
IF($P432="Furloughed",IF(AT432&gt;0,$U432)+IF(BD432&gt;0,$U432),
IF($P432="Rehired",IF(BD432&gt;0,$U432)))))))),IF('Actual Allocation Calc'!$AL$78="C",'Actual Allocation Calc'!P432,'Actual Allocation Calc'!Y432+IF($P432="Employed",$U432,
IF(AND($P432="Terminated"),($U432/7*AT432),
IF(AND($P432="Furloughed"),($U432/7*AT432)+($U432/7*BD432),
IF(AND($P432="Rehired"),($U432/7*BD432),
IF(AND($P432="Terminated",AT432&gt;0),$U432,
IF($P432="Furloughed",IF(AT432&gt;0,$U432)+IF(BD432&gt;0,$U432),
IF($P432="Rehired",IF(BD432&gt;0,$U432))))))))*'Actual Allocation Calc'!$AL$99)))</f>
        <v/>
      </c>
      <c r="AD432" s="210" t="str">
        <f>IF($B432="","",IF('Actual Allocation Calc'!$AM$78="A",
IF($P432="Employed",$U432,
IF(AND($P432="Terminated"),($U432/7*AU432),
IF(AND($P432="Furloughed"),($U432/7*AU432)+($U432/7*BE432),
IF(AND($P432="Rehired"),($U432/7*BE432),
IF(AND($P432="Terminated",AU432&gt;0),$U432,
IF($P432="Furloughed",IF(AU432&gt;0,$U432)+IF(BE432&gt;0,$U432),
IF($P432="Rehired",IF(BE432&gt;0,$U432)))))))),IF('Actual Allocation Calc'!$AM$78="C",'Actual Allocation Calc'!Q432,'Actual Allocation Calc'!Z432+IF($P432="Employed",$U432,
IF(AND($P432="Terminated"),($U432/7*AU432),
IF(AND($P432="Furloughed"),($U432/7*AU432)+($U432/7*BE432),
IF(AND($P432="Rehired"),($U432/7*BE432),
IF(AND($P432="Terminated",AU432&gt;0),$U432,
IF($P432="Furloughed",IF(AU432&gt;0,$U432)+IF(BE432&gt;0,$U432),
IF($P432="Rehired",IF(BE432&gt;0,$U432))))))))*'Actual Allocation Calc'!$AM$99)))</f>
        <v/>
      </c>
      <c r="AE432" s="210" t="str">
        <f>IF($B432="","",IF('Actual Allocation Calc'!$AN$78="A",
IF($P432="Employed",$U432,
IF(AND($P432="Terminated"),($U432/7*AV432),
IF(AND($P432="Furloughed"),($U432/7*AV432)+($U432/7*BF432),
IF(AND($P432="Rehired"),($U432/7*BF432),
IF(AND($P432="Terminated",AV432&gt;0),$U432,
IF($P432="Furloughed",IF(AV432&gt;0,$U432)+IF(BF432&gt;0,$U432),
IF($P432="Rehired",IF(BF432&gt;0,$U432)))))))),IF('Actual Allocation Calc'!$AN$78="C",'Actual Allocation Calc'!R432,'Actual Allocation Calc'!AA432+IF($P432="Employed",$U432,
IF(AND($P432="Terminated"),($U432/7*AV432),
IF(AND($P432="Furloughed"),($U432/7*AV432)+($U432/7*BF432),
IF(AND($P432="Rehired"),($U432/7*BF432),
IF(AND($P432="Terminated",AV432&gt;0),$U432,
IF($P432="Furloughed",IF(AV432&gt;0,$U432)+IF(BF432&gt;0,$U432),
IF($P432="Rehired",IF(BF432&gt;0,$U432))))))))*'Actual Allocation Calc'!$AN$99)))</f>
        <v/>
      </c>
      <c r="AF432" s="210" t="str">
        <f>IF($B432="","",IF('Actual Allocation Calc'!$AO$78="A",
IF($P432="Employed",$U432,
IF(AND($P432="Terminated"),($U432/7*AW432),
IF(AND($P432="Furloughed"),($U432/7*AW432)+($U432/7*BG432),
IF(AND($P432="Rehired"),($U432/7*BG432),
IF(AND($P432="Terminated",AW432&gt;0),$U432,
IF($P432="Furloughed",IF(AW432&gt;0,$U432)+IF(BG432&gt;0,$U432),
IF($P432="Rehired",IF(BG432&gt;0,$U432)))))))),IF('Actual Allocation Calc'!$AO$78="C",'Actual Allocation Calc'!S432,'Actual Allocation Calc'!AB432+IF($P432="Employed",$U432,
IF(AND($P432="Terminated"),($U432/7*AW432),
IF(AND($P432="Furloughed"),($U432/7*AW432)+($U432/7*BG432),
IF(AND($P432="Rehired"),($U432/7*BG432),
IF(AND($P432="Terminated",AW432&gt;0),$U432,
IF($P432="Furloughed",IF(AW432&gt;0,$U432)+IF(BG432&gt;0,$U432),
IF($P432="Rehired",IF(BG432&gt;0,$U432))))))))*'Actual Allocation Calc'!$AO$99)))</f>
        <v/>
      </c>
      <c r="AG432" s="210" t="str">
        <f>IF($B432="","",IF('Actual Allocation Calc'!$AP$78="A",
IF($P432="Employed",$U432/7*BK432,
IF(AND($P432="Terminated"),($U432/7*AX432),
IF(AND($P432="Furloughed"),($U432/7*AX432)+($U432/7*BH432),
IF(AND($P432="Rehired"),($U432/7*BH432),
IF(AND($P432="Terminated",AX432&gt;0),$U432,
IF($P432="Furloughed",IF(AX432&gt;0,$U432)+IF(BH432&gt;0,$U432),
IF($P432="Rehired",IF(BH432&gt;0,$U432)))))))),IF('Actual Allocation Calc'!$AP$78="C",'Actual Allocation Calc'!T432,'Actual Allocation Calc'!AC432+IF($P432="Employed",$U432/7*BK432,
IF(AND($P432="Terminated"),($U432/7*AX432),
IF(AND($P432="Furloughed"),($U432/7*AX432)+($U432/7*BH432),
IF(AND($P432="Rehired"),($U432/7*BH432),
IF(AND($P432="Terminated",AX432&gt;0),$U432,
IF($P432="Furloughed",IF(AX432&gt;0,$U432)+IF(BH432&gt;0,$U432),
IF($P432="Rehired",IF(BH432&gt;0,$U432))))))))*'Actual Allocation Calc'!$AP$99)))</f>
        <v/>
      </c>
      <c r="AH432" s="536"/>
      <c r="AI432" s="82">
        <f t="shared" si="150"/>
        <v>0</v>
      </c>
      <c r="AJ432" s="210">
        <f t="shared" si="132"/>
        <v>0</v>
      </c>
      <c r="AK432" s="397" t="str">
        <f t="shared" si="133"/>
        <v/>
      </c>
      <c r="AM432" s="122"/>
      <c r="AO432" s="214" t="str">
        <f>IFERROR(IF($V432="","",VLOOKUP(V432,'Calendar Calcs'!$B$2:$E1399,4,FALSE)),0)</f>
        <v/>
      </c>
      <c r="AP432" s="69" t="str">
        <f>IF($AO432="","", IF($AO432&lt;AP$23,0,IF($AO432&gt;AP$23,COUNTIFS('Calendar Calcs'!$E$2:$E1399,AP$23),COUNTIFS('Calendar Calcs'!$E$2:$E1399,AP$23,'Calendar Calcs'!$D$2:$D1399,"&lt;="&amp;WEEKDAY($V432)))))</f>
        <v/>
      </c>
      <c r="AQ432" s="69" t="str">
        <f>IF($AO432="","", IF($AO432&lt;AQ$23,0,IF($AO432&gt;AQ$23,COUNTIFS('Calendar Calcs'!$E$2:$E1399,AQ$23),COUNTIFS('Calendar Calcs'!$E$2:$E1399,AQ$23,'Calendar Calcs'!$D$2:$D1399,"&lt;="&amp;WEEKDAY($V432)))))</f>
        <v/>
      </c>
      <c r="AR432" s="69" t="str">
        <f>IF($AO432="","", IF($AO432&lt;AR$23,0,IF($AO432&gt;AR$23,COUNTIFS('Calendar Calcs'!$E$2:$E1399,AR$23),COUNTIFS('Calendar Calcs'!$E$2:$E1399,AR$23,'Calendar Calcs'!$D$2:$D1399,"&lt;="&amp;WEEKDAY($V432)))))</f>
        <v/>
      </c>
      <c r="AS432" s="69" t="str">
        <f>IF($AO432="","", IF($AO432&lt;AS$23,0,IF($AO432&gt;AS$23,COUNTIFS('Calendar Calcs'!$E$2:$E1399,AS$23),COUNTIFS('Calendar Calcs'!$E$2:$E1399,AS$23,'Calendar Calcs'!$D$2:$D1399,"&lt;="&amp;WEEKDAY($V432)))))</f>
        <v/>
      </c>
      <c r="AT432" s="69" t="str">
        <f>IF($AO432="","", IF($AO432&lt;AT$23,0,IF($AO432&gt;AT$23,COUNTIFS('Calendar Calcs'!$E$2:$E1399,AT$23),COUNTIFS('Calendar Calcs'!$E$2:$E1399,AT$23,'Calendar Calcs'!$D$2:$D1399,"&lt;="&amp;WEEKDAY($V432)))))</f>
        <v/>
      </c>
      <c r="AU432" s="69" t="str">
        <f>IF($AO432="","", IF($AO432&lt;AU$23,0,IF($AO432&gt;AU$23,COUNTIFS('Calendar Calcs'!$E$2:$E1399,AU$23),COUNTIFS('Calendar Calcs'!$E$2:$E1399,AU$23,'Calendar Calcs'!$D$2:$D1399,"&lt;="&amp;WEEKDAY($V432)))))</f>
        <v/>
      </c>
      <c r="AV432" s="69" t="str">
        <f>IF($AO432="","", IF($AO432&lt;AV$23,0,IF($AO432&gt;AV$23,COUNTIFS('Calendar Calcs'!$E$2:$E1399,AV$23),COUNTIFS('Calendar Calcs'!$E$2:$E1399,AV$23,'Calendar Calcs'!$D$2:$D1399,"&lt;="&amp;WEEKDAY($V432)))))</f>
        <v/>
      </c>
      <c r="AW432" s="69" t="str">
        <f>IF($AO432="","", IF($AO432&lt;AW$23,0,IF($AO432&gt;AW$23,COUNTIFS('Calendar Calcs'!$E$2:$E1399,AW$23),COUNTIFS('Calendar Calcs'!$E$2:$E1399,AW$23,'Calendar Calcs'!$D$2:$D1399,"&lt;="&amp;WEEKDAY($V432)))))</f>
        <v/>
      </c>
      <c r="AX432" s="69" t="str">
        <f>IF($AO432="","", IF($AO432&lt;AX$23,0,IF($AO432&gt;AX$23,COUNTIFS('Calendar Calcs'!$E$2:$E1399,AX$23),COUNTIFS('Calendar Calcs'!$E$2:$E1399,AX$23,'Calendar Calcs'!$D$2:$D1399,"&lt;="&amp;WEEKDAY($V432)))))</f>
        <v/>
      </c>
      <c r="AY432" s="69" t="str">
        <f>IF($W432="","",VLOOKUP($W432,'Calendar Calcs'!$B$2:$E1399,4,FALSE))</f>
        <v/>
      </c>
      <c r="AZ432" s="69" t="str">
        <f>IF($AY432="","",IF($AY432&gt;AZ$23,0,IF($AY432&lt;AZ$23,COUNTIFS('Calendar Calcs'!$E$2:$E1399,AZ$23),COUNTIFS('Calendar Calcs'!$E$2:$E1399,AZ$23,'Calendar Calcs'!$D$2:$D1399,"&gt;="&amp;WEEKDAY($W432)))))</f>
        <v/>
      </c>
      <c r="BA432" s="69" t="str">
        <f>IF($AY432="","",IF($AY432&gt;BA$23,0,IF($AY432&lt;BA$23,COUNTIFS('Calendar Calcs'!$E$2:$E1399,BA$23),COUNTIFS('Calendar Calcs'!$E$2:$E1399,BA$23,'Calendar Calcs'!$D$2:$D1399,"&gt;="&amp;WEEKDAY($W432)))))</f>
        <v/>
      </c>
      <c r="BB432" s="69" t="str">
        <f>IF($AY432="","",IF($AY432&gt;BB$23,0,IF($AY432&lt;BB$23,COUNTIFS('Calendar Calcs'!$E$2:$E1399,BB$23),COUNTIFS('Calendar Calcs'!$E$2:$E1399,BB$23,'Calendar Calcs'!$D$2:$D1399,"&gt;="&amp;WEEKDAY($W432)))))</f>
        <v/>
      </c>
      <c r="BC432" s="69" t="str">
        <f>IF($AY432="","",IF($AY432&gt;BC$23,0,IF($AY432&lt;BC$23,COUNTIFS('Calendar Calcs'!$E$2:$E1399,BC$23),COUNTIFS('Calendar Calcs'!$E$2:$E1399,BC$23,'Calendar Calcs'!$D$2:$D1399,"&gt;="&amp;WEEKDAY($W432)))))</f>
        <v/>
      </c>
      <c r="BD432" s="69" t="str">
        <f>IF($AY432="","",IF($AY432&gt;BD$23,0,IF($AY432&lt;BD$23,COUNTIFS('Calendar Calcs'!$E$2:$E1399,BD$23),COUNTIFS('Calendar Calcs'!$E$2:$E1399,BD$23,'Calendar Calcs'!$D$2:$D1399,"&gt;="&amp;WEEKDAY($W432)))))</f>
        <v/>
      </c>
      <c r="BE432" s="69" t="str">
        <f>IF($AY432="","",IF($AY432&gt;BE$23,0,IF($AY432&lt;BE$23,COUNTIFS('Calendar Calcs'!$E$2:$E1399,BE$23),COUNTIFS('Calendar Calcs'!$E$2:$E1399,BE$23,'Calendar Calcs'!$D$2:$D1399,"&gt;="&amp;WEEKDAY($W432)))))</f>
        <v/>
      </c>
      <c r="BF432" s="69" t="str">
        <f>IF($AY432="","",IF($AY432&gt;BF$23,0,IF($AY432&lt;BF$23,COUNTIFS('Calendar Calcs'!$E$2:$E1399,BF$23),COUNTIFS('Calendar Calcs'!$E$2:$E1399,BF$23,'Calendar Calcs'!$D$2:$D1399,"&gt;="&amp;WEEKDAY($W432)))))</f>
        <v/>
      </c>
      <c r="BG432" s="69" t="str">
        <f>IF($AY432="","",IF($AY432&gt;BG$23,0,IF($AY432&lt;BG$23,COUNTIFS('Calendar Calcs'!$E$2:$E1399,BG$23),COUNTIFS('Calendar Calcs'!$E$2:$E1399,BG$23,'Calendar Calcs'!$D$2:$D1399,"&gt;="&amp;WEEKDAY($W432)))))</f>
        <v/>
      </c>
      <c r="BH432" s="69">
        <f t="shared" si="134"/>
        <v>6</v>
      </c>
      <c r="BI432" s="69">
        <f>IF(Cover!$E$43="","",VLOOKUP(Cover!$E$43,'Calendar Calcs'!$B$2:$E1399,4,FALSE))</f>
        <v>1</v>
      </c>
      <c r="BJ432" s="69">
        <f>IF($BI432="","", IF($BI432&lt;BJ$23,0,IF($BI432&gt;=BJ$23,COUNTIFS('Calendar Calcs'!$E$2:$E1399,BJ$23),COUNTIFS('Calendar Calcs'!$E$2:$E1399,BJ$23,'Calendar Calcs'!$D$2:$D1399,"&lt;="&amp;WEEKDAY($V432)))))</f>
        <v>1</v>
      </c>
      <c r="BK432" s="69">
        <f t="shared" si="131"/>
        <v>6</v>
      </c>
      <c r="BN432" s="69" t="str">
        <f>IF(T432&gt;0,"FTE",IF(Cover!$E$47="Weekly",IF(S432&gt;29.75,"FTE","PTE"),IF(S432&gt;59.75,"FTE","PTE")))</f>
        <v>PTE</v>
      </c>
      <c r="BO432" s="69">
        <f>IF(BN432="FTE",30,IF(Cover!$E$47="Weekly",'STEP 2 EE Data'!S432,'STEP 2 EE Data'!S432/2))</f>
        <v>0</v>
      </c>
      <c r="BP432" s="209">
        <f t="shared" si="135"/>
        <v>0</v>
      </c>
      <c r="BQ432" s="209">
        <f t="shared" si="136"/>
        <v>0</v>
      </c>
      <c r="BR432" s="209">
        <f t="shared" si="137"/>
        <v>0</v>
      </c>
      <c r="BS432" s="209">
        <f t="shared" si="138"/>
        <v>0</v>
      </c>
      <c r="BT432" s="209">
        <f t="shared" si="139"/>
        <v>0</v>
      </c>
      <c r="BU432" s="209">
        <f t="shared" si="140"/>
        <v>0</v>
      </c>
      <c r="BV432" s="209">
        <f t="shared" si="141"/>
        <v>0</v>
      </c>
      <c r="BW432" s="209">
        <f t="shared" si="142"/>
        <v>0</v>
      </c>
      <c r="BX432" s="209">
        <f t="shared" si="143"/>
        <v>0</v>
      </c>
      <c r="CC432" s="210" t="str">
        <f>IF(B432="","",IF(C432="",IF(Cover!$E$47="Weekly",'STEP 3 EE Comp'!BI437*8,'STEP 3 EE Comp'!BI437*4),IF(Cover!$E$47="Weekly",'STEP 3 EE Comp'!BI437,'STEP 3 EE Comp'!BI437)))</f>
        <v/>
      </c>
      <c r="CD432" s="82" t="str">
        <f t="shared" si="144"/>
        <v/>
      </c>
      <c r="CE432" s="417">
        <f t="shared" si="145"/>
        <v>1</v>
      </c>
      <c r="CF432" s="82" t="str">
        <f t="shared" si="146"/>
        <v>Good</v>
      </c>
      <c r="CG432" s="82">
        <f t="shared" si="147"/>
        <v>0</v>
      </c>
      <c r="CH432" s="234">
        <f t="shared" si="148"/>
        <v>0</v>
      </c>
    </row>
    <row r="433" spans="1:86" s="69" customFormat="1" x14ac:dyDescent="0.3">
      <c r="A433" s="555"/>
      <c r="B433" s="52"/>
      <c r="C433" s="52"/>
      <c r="D433" s="52"/>
      <c r="E433" s="52"/>
      <c r="F433" s="507"/>
      <c r="G433" s="210">
        <f t="shared" si="149"/>
        <v>0</v>
      </c>
      <c r="H433" s="82">
        <f t="shared" si="130"/>
        <v>0</v>
      </c>
      <c r="I433" s="211"/>
      <c r="J433" s="441" t="s">
        <v>21</v>
      </c>
      <c r="K433" s="441" t="s">
        <v>21</v>
      </c>
      <c r="L433" s="441" t="s">
        <v>21</v>
      </c>
      <c r="M433" s="441" t="s">
        <v>21</v>
      </c>
      <c r="N433" s="568" t="s">
        <v>21</v>
      </c>
      <c r="O433" s="211"/>
      <c r="P433" s="212" t="str">
        <f>IF(B433="","",
IF(AND(V433="",W433="",B433&lt;&gt;""),"Employed",
IF(AND(V433&lt;&gt;"",W433="",B433&lt;&gt;""),"Terminated",
IF(AND(V433&lt;&gt;"",W433&lt;&gt;"",B433&lt;&gt;""),IF(W433&lt;Cover!$E$43,"Employed","Furloughed"),
IF(AND(V433="",W433&lt;&gt;"",B433&lt;&gt;""),IF(W433&lt;Cover!$E$43,"Employed","Rehired"))))))</f>
        <v/>
      </c>
      <c r="Q433" s="211"/>
      <c r="R433" s="536"/>
      <c r="S433" s="563"/>
      <c r="T433" s="536"/>
      <c r="U433" s="82">
        <f>IF(Cover!$E$47="Weekly",IF(T433&gt;0,T433,R433*S433),IF(T433&gt;0,T433,R433*S433)/2)</f>
        <v>0</v>
      </c>
      <c r="V433" s="564"/>
      <c r="W433" s="564"/>
      <c r="Y433" s="213" t="str">
        <f>IF($B433="","",IF('Actual Allocation Calc'!$AH$78="A",
IF($P433="Employed",$U433/7*BJ433,
IF(AND($P433="Terminated"),($U433/7*AP433),
IF(AND($P433="Furloughed"),($U433/7*AP433)+($U433/7*AZ433),
IF(AND($P433="Rehired"),($U433/7*AZ433),
IF(AND($P433="Terminated",AP433&gt;0),$U433,
IF($P433="Furloughed",IF(AP433&gt;0,$U433)+IF(AZ433&gt;0,$U433),
IF($P433="Rehired",IF(AZ433&gt;0,$U433)))))))),IF('Actual Allocation Calc'!$AH$78="C",'Actual Allocation Calc'!L433,'Actual Allocation Calc'!U433+IF($P433="Employed",$U433/7*BJ433,
IF(AND($P433="Terminated"),($U433/7*AP433),
IF(AND($P433="Furloughed"),($U433/7*AP433)+($U433/7*AZ433),
IF(AND($P433="Rehired"),($U433/7*AZ433),
IF(AND($P433="Terminated",AP433&gt;0),$U433,
IF($P433="Furloughed",IF(AP433&gt;0,$U433)+IF(AZ433&gt;0,$U433),
IF($P433="Rehired",IF(AZ433&gt;0,$U433))))))))*'Actual Allocation Calc'!$AH$99)))</f>
        <v/>
      </c>
      <c r="Z433" s="210" t="str">
        <f>IF($B433="","",IF('Actual Allocation Calc'!$AI$78="A",
IF($P433="Employed",$U433,
IF(AND($P433="Terminated"),($U433/7*AQ433),
IF(AND($P433="Furloughed"),($U433/7*AQ433)+($U433/7*BA433),
IF(AND($P433="Rehired"),($U433/7*BA433),
IF(AND($P433="Terminated",AQ433&gt;0),$U433,
IF($P433="Furloughed",IF(AQ433&gt;0,$U433)+IF(BA433&gt;0,$U433),
IF($P433="Rehired",IF(BA433&gt;0,$U433)))))))),IF('Actual Allocation Calc'!$AI$78="C",'Actual Allocation Calc'!M433,'Actual Allocation Calc'!V433+IF($P433="Employed",$U433,
IF(AND($P433="Terminated"),($U433/7*AQ433),
IF(AND($P433="Furloughed"),($U433/7*AQ433)+($U433/7*BA433),
IF(AND($P433="Rehired"),($U433/7*BA433),
IF(AND($P433="Terminated",AQ433&gt;0),$U433,
IF($P433="Furloughed",IF(AQ433&gt;0,$U433)+IF(BA433&gt;0,$U433),
IF($P433="Rehired",IF(BA433&gt;0,$U433))))))))*'Actual Allocation Calc'!$AI$99)))</f>
        <v/>
      </c>
      <c r="AA433" s="210" t="str">
        <f>IF($B433="","",IF('Actual Allocation Calc'!$AJ$78="A",
IF($P433="Employed",$U433,
IF(AND($P433="Terminated"),($U433/7*AR433),
IF(AND($P433="Furloughed"),($U433/7*AR433)+($U433/7*BB433),
IF(AND($P433="Rehired"),($U433/7*BB433),
IF(AND($P433="Terminated",AR433&gt;0),$U433,
IF($P433="Furloughed",IF(AR433&gt;0,$U433)+IF(BB433&gt;0,$U433),
IF($P433="Rehired",IF(BB433&gt;0,$U433)))))))),IF('Actual Allocation Calc'!$AJ$78="C",'Actual Allocation Calc'!N433,'Actual Allocation Calc'!W433+IF($P433="Employed",$U433,
IF(AND($P433="Terminated"),($U433/7*AR433),
IF(AND($P433="Furloughed"),($U433/7*AR433)+($U433/7*BB433),
IF(AND($P433="Rehired"),($U433/7*BB433),
IF(AND($P433="Terminated",AR433&gt;0),$U433,
IF($P433="Furloughed",IF(AR433&gt;0,$U433)+IF(BB433&gt;0,$U433),
IF($P433="Rehired",IF(BB433&gt;0,$U433))))))))*'Actual Allocation Calc'!$AJ$99)))</f>
        <v/>
      </c>
      <c r="AB433" s="210" t="str">
        <f>IF($B433="","",IF('Actual Allocation Calc'!$AK$78="A",
IF($P433="Employed",$U433,
IF(AND($P433="Terminated"),($U433/7*AS433),
IF(AND($P433="Furloughed"),($U433/7*AS433)+($U433/7*BC433),
IF(AND($P433="Rehired"),($U433/7*BC433),
IF(AND($P433="Terminated",AS433&gt;0),$U433,
IF($P433="Furloughed",IF(AS433&gt;0,$U433)+IF(BC433&gt;0,$U433),
IF($P433="Rehired",IF(BC433&gt;0,$U433)))))))),IF('Actual Allocation Calc'!$AK$78="C",'Actual Allocation Calc'!O433,'Actual Allocation Calc'!X433+IF($P433="Employed",$U433,
IF(AND($P433="Terminated"),($U433/7*AS433),
IF(AND($P433="Furloughed"),($U433/7*AS433)+($U433/7*BC433),
IF(AND($P433="Rehired"),($U433/7*BC433),
IF(AND($P433="Terminated",AS433&gt;0),$U433,
IF($P433="Furloughed",IF(AS433&gt;0,$U433)+IF(BC433&gt;0,$U433),
IF($P433="Rehired",IF(BC433&gt;0,$U433))))))))*'Actual Allocation Calc'!$AK$99)))</f>
        <v/>
      </c>
      <c r="AC433" s="210" t="str">
        <f>IF($B433="","",IF('Actual Allocation Calc'!$AL$78="A",
IF($P433="Employed",$U433,
IF(AND($P433="Terminated"),($U433/7*AT433),
IF(AND($P433="Furloughed"),($U433/7*AT433)+($U433/7*BD433),
IF(AND($P433="Rehired"),($U433/7*BD433),
IF(AND($P433="Terminated",AT433&gt;0),$U433,
IF($P433="Furloughed",IF(AT433&gt;0,$U433)+IF(BD433&gt;0,$U433),
IF($P433="Rehired",IF(BD433&gt;0,$U433)))))))),IF('Actual Allocation Calc'!$AL$78="C",'Actual Allocation Calc'!P433,'Actual Allocation Calc'!Y433+IF($P433="Employed",$U433,
IF(AND($P433="Terminated"),($U433/7*AT433),
IF(AND($P433="Furloughed"),($U433/7*AT433)+($U433/7*BD433),
IF(AND($P433="Rehired"),($U433/7*BD433),
IF(AND($P433="Terminated",AT433&gt;0),$U433,
IF($P433="Furloughed",IF(AT433&gt;0,$U433)+IF(BD433&gt;0,$U433),
IF($P433="Rehired",IF(BD433&gt;0,$U433))))))))*'Actual Allocation Calc'!$AL$99)))</f>
        <v/>
      </c>
      <c r="AD433" s="210" t="str">
        <f>IF($B433="","",IF('Actual Allocation Calc'!$AM$78="A",
IF($P433="Employed",$U433,
IF(AND($P433="Terminated"),($U433/7*AU433),
IF(AND($P433="Furloughed"),($U433/7*AU433)+($U433/7*BE433),
IF(AND($P433="Rehired"),($U433/7*BE433),
IF(AND($P433="Terminated",AU433&gt;0),$U433,
IF($P433="Furloughed",IF(AU433&gt;0,$U433)+IF(BE433&gt;0,$U433),
IF($P433="Rehired",IF(BE433&gt;0,$U433)))))))),IF('Actual Allocation Calc'!$AM$78="C",'Actual Allocation Calc'!Q433,'Actual Allocation Calc'!Z433+IF($P433="Employed",$U433,
IF(AND($P433="Terminated"),($U433/7*AU433),
IF(AND($P433="Furloughed"),($U433/7*AU433)+($U433/7*BE433),
IF(AND($P433="Rehired"),($U433/7*BE433),
IF(AND($P433="Terminated",AU433&gt;0),$U433,
IF($P433="Furloughed",IF(AU433&gt;0,$U433)+IF(BE433&gt;0,$U433),
IF($P433="Rehired",IF(BE433&gt;0,$U433))))))))*'Actual Allocation Calc'!$AM$99)))</f>
        <v/>
      </c>
      <c r="AE433" s="210" t="str">
        <f>IF($B433="","",IF('Actual Allocation Calc'!$AN$78="A",
IF($P433="Employed",$U433,
IF(AND($P433="Terminated"),($U433/7*AV433),
IF(AND($P433="Furloughed"),($U433/7*AV433)+($U433/7*BF433),
IF(AND($P433="Rehired"),($U433/7*BF433),
IF(AND($P433="Terminated",AV433&gt;0),$U433,
IF($P433="Furloughed",IF(AV433&gt;0,$U433)+IF(BF433&gt;0,$U433),
IF($P433="Rehired",IF(BF433&gt;0,$U433)))))))),IF('Actual Allocation Calc'!$AN$78="C",'Actual Allocation Calc'!R433,'Actual Allocation Calc'!AA433+IF($P433="Employed",$U433,
IF(AND($P433="Terminated"),($U433/7*AV433),
IF(AND($P433="Furloughed"),($U433/7*AV433)+($U433/7*BF433),
IF(AND($P433="Rehired"),($U433/7*BF433),
IF(AND($P433="Terminated",AV433&gt;0),$U433,
IF($P433="Furloughed",IF(AV433&gt;0,$U433)+IF(BF433&gt;0,$U433),
IF($P433="Rehired",IF(BF433&gt;0,$U433))))))))*'Actual Allocation Calc'!$AN$99)))</f>
        <v/>
      </c>
      <c r="AF433" s="210" t="str">
        <f>IF($B433="","",IF('Actual Allocation Calc'!$AO$78="A",
IF($P433="Employed",$U433,
IF(AND($P433="Terminated"),($U433/7*AW433),
IF(AND($P433="Furloughed"),($U433/7*AW433)+($U433/7*BG433),
IF(AND($P433="Rehired"),($U433/7*BG433),
IF(AND($P433="Terminated",AW433&gt;0),$U433,
IF($P433="Furloughed",IF(AW433&gt;0,$U433)+IF(BG433&gt;0,$U433),
IF($P433="Rehired",IF(BG433&gt;0,$U433)))))))),IF('Actual Allocation Calc'!$AO$78="C",'Actual Allocation Calc'!S433,'Actual Allocation Calc'!AB433+IF($P433="Employed",$U433,
IF(AND($P433="Terminated"),($U433/7*AW433),
IF(AND($P433="Furloughed"),($U433/7*AW433)+($U433/7*BG433),
IF(AND($P433="Rehired"),($U433/7*BG433),
IF(AND($P433="Terminated",AW433&gt;0),$U433,
IF($P433="Furloughed",IF(AW433&gt;0,$U433)+IF(BG433&gt;0,$U433),
IF($P433="Rehired",IF(BG433&gt;0,$U433))))))))*'Actual Allocation Calc'!$AO$99)))</f>
        <v/>
      </c>
      <c r="AG433" s="210" t="str">
        <f>IF($B433="","",IF('Actual Allocation Calc'!$AP$78="A",
IF($P433="Employed",$U433/7*BK433,
IF(AND($P433="Terminated"),($U433/7*AX433),
IF(AND($P433="Furloughed"),($U433/7*AX433)+($U433/7*BH433),
IF(AND($P433="Rehired"),($U433/7*BH433),
IF(AND($P433="Terminated",AX433&gt;0),$U433,
IF($P433="Furloughed",IF(AX433&gt;0,$U433)+IF(BH433&gt;0,$U433),
IF($P433="Rehired",IF(BH433&gt;0,$U433)))))))),IF('Actual Allocation Calc'!$AP$78="C",'Actual Allocation Calc'!T433,'Actual Allocation Calc'!AC433+IF($P433="Employed",$U433/7*BK433,
IF(AND($P433="Terminated"),($U433/7*AX433),
IF(AND($P433="Furloughed"),($U433/7*AX433)+($U433/7*BH433),
IF(AND($P433="Rehired"),($U433/7*BH433),
IF(AND($P433="Terminated",AX433&gt;0),$U433,
IF($P433="Furloughed",IF(AX433&gt;0,$U433)+IF(BH433&gt;0,$U433),
IF($P433="Rehired",IF(BH433&gt;0,$U433))))))))*'Actual Allocation Calc'!$AP$99)))</f>
        <v/>
      </c>
      <c r="AH433" s="536"/>
      <c r="AI433" s="82">
        <f t="shared" si="150"/>
        <v>0</v>
      </c>
      <c r="AJ433" s="210">
        <f t="shared" si="132"/>
        <v>0</v>
      </c>
      <c r="AK433" s="397" t="str">
        <f t="shared" si="133"/>
        <v/>
      </c>
      <c r="AM433" s="122"/>
      <c r="AO433" s="214" t="str">
        <f>IFERROR(IF($V433="","",VLOOKUP(V433,'Calendar Calcs'!$B$2:$E1400,4,FALSE)),0)</f>
        <v/>
      </c>
      <c r="AP433" s="69" t="str">
        <f>IF($AO433="","", IF($AO433&lt;AP$23,0,IF($AO433&gt;AP$23,COUNTIFS('Calendar Calcs'!$E$2:$E1400,AP$23),COUNTIFS('Calendar Calcs'!$E$2:$E1400,AP$23,'Calendar Calcs'!$D$2:$D1400,"&lt;="&amp;WEEKDAY($V433)))))</f>
        <v/>
      </c>
      <c r="AQ433" s="69" t="str">
        <f>IF($AO433="","", IF($AO433&lt;AQ$23,0,IF($AO433&gt;AQ$23,COUNTIFS('Calendar Calcs'!$E$2:$E1400,AQ$23),COUNTIFS('Calendar Calcs'!$E$2:$E1400,AQ$23,'Calendar Calcs'!$D$2:$D1400,"&lt;="&amp;WEEKDAY($V433)))))</f>
        <v/>
      </c>
      <c r="AR433" s="69" t="str">
        <f>IF($AO433="","", IF($AO433&lt;AR$23,0,IF($AO433&gt;AR$23,COUNTIFS('Calendar Calcs'!$E$2:$E1400,AR$23),COUNTIFS('Calendar Calcs'!$E$2:$E1400,AR$23,'Calendar Calcs'!$D$2:$D1400,"&lt;="&amp;WEEKDAY($V433)))))</f>
        <v/>
      </c>
      <c r="AS433" s="69" t="str">
        <f>IF($AO433="","", IF($AO433&lt;AS$23,0,IF($AO433&gt;AS$23,COUNTIFS('Calendar Calcs'!$E$2:$E1400,AS$23),COUNTIFS('Calendar Calcs'!$E$2:$E1400,AS$23,'Calendar Calcs'!$D$2:$D1400,"&lt;="&amp;WEEKDAY($V433)))))</f>
        <v/>
      </c>
      <c r="AT433" s="69" t="str">
        <f>IF($AO433="","", IF($AO433&lt;AT$23,0,IF($AO433&gt;AT$23,COUNTIFS('Calendar Calcs'!$E$2:$E1400,AT$23),COUNTIFS('Calendar Calcs'!$E$2:$E1400,AT$23,'Calendar Calcs'!$D$2:$D1400,"&lt;="&amp;WEEKDAY($V433)))))</f>
        <v/>
      </c>
      <c r="AU433" s="69" t="str">
        <f>IF($AO433="","", IF($AO433&lt;AU$23,0,IF($AO433&gt;AU$23,COUNTIFS('Calendar Calcs'!$E$2:$E1400,AU$23),COUNTIFS('Calendar Calcs'!$E$2:$E1400,AU$23,'Calendar Calcs'!$D$2:$D1400,"&lt;="&amp;WEEKDAY($V433)))))</f>
        <v/>
      </c>
      <c r="AV433" s="69" t="str">
        <f>IF($AO433="","", IF($AO433&lt;AV$23,0,IF($AO433&gt;AV$23,COUNTIFS('Calendar Calcs'!$E$2:$E1400,AV$23),COUNTIFS('Calendar Calcs'!$E$2:$E1400,AV$23,'Calendar Calcs'!$D$2:$D1400,"&lt;="&amp;WEEKDAY($V433)))))</f>
        <v/>
      </c>
      <c r="AW433" s="69" t="str">
        <f>IF($AO433="","", IF($AO433&lt;AW$23,0,IF($AO433&gt;AW$23,COUNTIFS('Calendar Calcs'!$E$2:$E1400,AW$23),COUNTIFS('Calendar Calcs'!$E$2:$E1400,AW$23,'Calendar Calcs'!$D$2:$D1400,"&lt;="&amp;WEEKDAY($V433)))))</f>
        <v/>
      </c>
      <c r="AX433" s="69" t="str">
        <f>IF($AO433="","", IF($AO433&lt;AX$23,0,IF($AO433&gt;AX$23,COUNTIFS('Calendar Calcs'!$E$2:$E1400,AX$23),COUNTIFS('Calendar Calcs'!$E$2:$E1400,AX$23,'Calendar Calcs'!$D$2:$D1400,"&lt;="&amp;WEEKDAY($V433)))))</f>
        <v/>
      </c>
      <c r="AY433" s="69" t="str">
        <f>IF($W433="","",VLOOKUP($W433,'Calendar Calcs'!$B$2:$E1400,4,FALSE))</f>
        <v/>
      </c>
      <c r="AZ433" s="69" t="str">
        <f>IF($AY433="","",IF($AY433&gt;AZ$23,0,IF($AY433&lt;AZ$23,COUNTIFS('Calendar Calcs'!$E$2:$E1400,AZ$23),COUNTIFS('Calendar Calcs'!$E$2:$E1400,AZ$23,'Calendar Calcs'!$D$2:$D1400,"&gt;="&amp;WEEKDAY($W433)))))</f>
        <v/>
      </c>
      <c r="BA433" s="69" t="str">
        <f>IF($AY433="","",IF($AY433&gt;BA$23,0,IF($AY433&lt;BA$23,COUNTIFS('Calendar Calcs'!$E$2:$E1400,BA$23),COUNTIFS('Calendar Calcs'!$E$2:$E1400,BA$23,'Calendar Calcs'!$D$2:$D1400,"&gt;="&amp;WEEKDAY($W433)))))</f>
        <v/>
      </c>
      <c r="BB433" s="69" t="str">
        <f>IF($AY433="","",IF($AY433&gt;BB$23,0,IF($AY433&lt;BB$23,COUNTIFS('Calendar Calcs'!$E$2:$E1400,BB$23),COUNTIFS('Calendar Calcs'!$E$2:$E1400,BB$23,'Calendar Calcs'!$D$2:$D1400,"&gt;="&amp;WEEKDAY($W433)))))</f>
        <v/>
      </c>
      <c r="BC433" s="69" t="str">
        <f>IF($AY433="","",IF($AY433&gt;BC$23,0,IF($AY433&lt;BC$23,COUNTIFS('Calendar Calcs'!$E$2:$E1400,BC$23),COUNTIFS('Calendar Calcs'!$E$2:$E1400,BC$23,'Calendar Calcs'!$D$2:$D1400,"&gt;="&amp;WEEKDAY($W433)))))</f>
        <v/>
      </c>
      <c r="BD433" s="69" t="str">
        <f>IF($AY433="","",IF($AY433&gt;BD$23,0,IF($AY433&lt;BD$23,COUNTIFS('Calendar Calcs'!$E$2:$E1400,BD$23),COUNTIFS('Calendar Calcs'!$E$2:$E1400,BD$23,'Calendar Calcs'!$D$2:$D1400,"&gt;="&amp;WEEKDAY($W433)))))</f>
        <v/>
      </c>
      <c r="BE433" s="69" t="str">
        <f>IF($AY433="","",IF($AY433&gt;BE$23,0,IF($AY433&lt;BE$23,COUNTIFS('Calendar Calcs'!$E$2:$E1400,BE$23),COUNTIFS('Calendar Calcs'!$E$2:$E1400,BE$23,'Calendar Calcs'!$D$2:$D1400,"&gt;="&amp;WEEKDAY($W433)))))</f>
        <v/>
      </c>
      <c r="BF433" s="69" t="str">
        <f>IF($AY433="","",IF($AY433&gt;BF$23,0,IF($AY433&lt;BF$23,COUNTIFS('Calendar Calcs'!$E$2:$E1400,BF$23),COUNTIFS('Calendar Calcs'!$E$2:$E1400,BF$23,'Calendar Calcs'!$D$2:$D1400,"&gt;="&amp;WEEKDAY($W433)))))</f>
        <v/>
      </c>
      <c r="BG433" s="69" t="str">
        <f>IF($AY433="","",IF($AY433&gt;BG$23,0,IF($AY433&lt;BG$23,COUNTIFS('Calendar Calcs'!$E$2:$E1400,BG$23),COUNTIFS('Calendar Calcs'!$E$2:$E1400,BG$23,'Calendar Calcs'!$D$2:$D1400,"&gt;="&amp;WEEKDAY($W433)))))</f>
        <v/>
      </c>
      <c r="BH433" s="69">
        <f t="shared" si="134"/>
        <v>6</v>
      </c>
      <c r="BI433" s="69">
        <f>IF(Cover!$E$43="","",VLOOKUP(Cover!$E$43,'Calendar Calcs'!$B$2:$E1400,4,FALSE))</f>
        <v>1</v>
      </c>
      <c r="BJ433" s="69">
        <f>IF($BI433="","", IF($BI433&lt;BJ$23,0,IF($BI433&gt;=BJ$23,COUNTIFS('Calendar Calcs'!$E$2:$E1400,BJ$23),COUNTIFS('Calendar Calcs'!$E$2:$E1400,BJ$23,'Calendar Calcs'!$D$2:$D1400,"&lt;="&amp;WEEKDAY($V433)))))</f>
        <v>1</v>
      </c>
      <c r="BK433" s="69">
        <f t="shared" si="131"/>
        <v>6</v>
      </c>
      <c r="BN433" s="69" t="str">
        <f>IF(T433&gt;0,"FTE",IF(Cover!$E$47="Weekly",IF(S433&gt;29.75,"FTE","PTE"),IF(S433&gt;59.75,"FTE","PTE")))</f>
        <v>PTE</v>
      </c>
      <c r="BO433" s="69">
        <f>IF(BN433="FTE",30,IF(Cover!$E$47="Weekly",'STEP 2 EE Data'!S433,'STEP 2 EE Data'!S433/2))</f>
        <v>0</v>
      </c>
      <c r="BP433" s="209">
        <f t="shared" si="135"/>
        <v>0</v>
      </c>
      <c r="BQ433" s="209">
        <f t="shared" si="136"/>
        <v>0</v>
      </c>
      <c r="BR433" s="209">
        <f t="shared" si="137"/>
        <v>0</v>
      </c>
      <c r="BS433" s="209">
        <f t="shared" si="138"/>
        <v>0</v>
      </c>
      <c r="BT433" s="209">
        <f t="shared" si="139"/>
        <v>0</v>
      </c>
      <c r="BU433" s="209">
        <f t="shared" si="140"/>
        <v>0</v>
      </c>
      <c r="BV433" s="209">
        <f t="shared" si="141"/>
        <v>0</v>
      </c>
      <c r="BW433" s="209">
        <f t="shared" si="142"/>
        <v>0</v>
      </c>
      <c r="BX433" s="209">
        <f t="shared" si="143"/>
        <v>0</v>
      </c>
      <c r="CC433" s="210" t="str">
        <f>IF(B433="","",IF(C433="",IF(Cover!$E$47="Weekly",'STEP 3 EE Comp'!BI438*8,'STEP 3 EE Comp'!BI438*4),IF(Cover!$E$47="Weekly",'STEP 3 EE Comp'!BI438,'STEP 3 EE Comp'!BI438)))</f>
        <v/>
      </c>
      <c r="CD433" s="82" t="str">
        <f t="shared" si="144"/>
        <v/>
      </c>
      <c r="CE433" s="417">
        <f t="shared" si="145"/>
        <v>1</v>
      </c>
      <c r="CF433" s="82" t="str">
        <f t="shared" si="146"/>
        <v>Good</v>
      </c>
      <c r="CG433" s="82">
        <f t="shared" si="147"/>
        <v>0</v>
      </c>
      <c r="CH433" s="234">
        <f t="shared" si="148"/>
        <v>0</v>
      </c>
    </row>
    <row r="434" spans="1:86" s="69" customFormat="1" x14ac:dyDescent="0.3">
      <c r="A434" s="555"/>
      <c r="B434" s="52"/>
      <c r="C434" s="52"/>
      <c r="D434" s="52"/>
      <c r="E434" s="52"/>
      <c r="F434" s="507"/>
      <c r="G434" s="210">
        <f t="shared" si="149"/>
        <v>0</v>
      </c>
      <c r="H434" s="82">
        <f t="shared" si="130"/>
        <v>0</v>
      </c>
      <c r="I434" s="211"/>
      <c r="J434" s="441" t="s">
        <v>21</v>
      </c>
      <c r="K434" s="441" t="s">
        <v>21</v>
      </c>
      <c r="L434" s="441" t="s">
        <v>21</v>
      </c>
      <c r="M434" s="441" t="s">
        <v>21</v>
      </c>
      <c r="N434" s="568" t="s">
        <v>21</v>
      </c>
      <c r="O434" s="211"/>
      <c r="P434" s="212" t="str">
        <f>IF(B434="","",
IF(AND(V434="",W434="",B434&lt;&gt;""),"Employed",
IF(AND(V434&lt;&gt;"",W434="",B434&lt;&gt;""),"Terminated",
IF(AND(V434&lt;&gt;"",W434&lt;&gt;"",B434&lt;&gt;""),IF(W434&lt;Cover!$E$43,"Employed","Furloughed"),
IF(AND(V434="",W434&lt;&gt;"",B434&lt;&gt;""),IF(W434&lt;Cover!$E$43,"Employed","Rehired"))))))</f>
        <v/>
      </c>
      <c r="Q434" s="211"/>
      <c r="R434" s="536"/>
      <c r="S434" s="563"/>
      <c r="T434" s="536"/>
      <c r="U434" s="82">
        <f>IF(Cover!$E$47="Weekly",IF(T434&gt;0,T434,R434*S434),IF(T434&gt;0,T434,R434*S434)/2)</f>
        <v>0</v>
      </c>
      <c r="V434" s="564"/>
      <c r="W434" s="564"/>
      <c r="Y434" s="213" t="str">
        <f>IF($B434="","",IF('Actual Allocation Calc'!$AH$78="A",
IF($P434="Employed",$U434/7*BJ434,
IF(AND($P434="Terminated"),($U434/7*AP434),
IF(AND($P434="Furloughed"),($U434/7*AP434)+($U434/7*AZ434),
IF(AND($P434="Rehired"),($U434/7*AZ434),
IF(AND($P434="Terminated",AP434&gt;0),$U434,
IF($P434="Furloughed",IF(AP434&gt;0,$U434)+IF(AZ434&gt;0,$U434),
IF($P434="Rehired",IF(AZ434&gt;0,$U434)))))))),IF('Actual Allocation Calc'!$AH$78="C",'Actual Allocation Calc'!L434,'Actual Allocation Calc'!U434+IF($P434="Employed",$U434/7*BJ434,
IF(AND($P434="Terminated"),($U434/7*AP434),
IF(AND($P434="Furloughed"),($U434/7*AP434)+($U434/7*AZ434),
IF(AND($P434="Rehired"),($U434/7*AZ434),
IF(AND($P434="Terminated",AP434&gt;0),$U434,
IF($P434="Furloughed",IF(AP434&gt;0,$U434)+IF(AZ434&gt;0,$U434),
IF($P434="Rehired",IF(AZ434&gt;0,$U434))))))))*'Actual Allocation Calc'!$AH$99)))</f>
        <v/>
      </c>
      <c r="Z434" s="210" t="str">
        <f>IF($B434="","",IF('Actual Allocation Calc'!$AI$78="A",
IF($P434="Employed",$U434,
IF(AND($P434="Terminated"),($U434/7*AQ434),
IF(AND($P434="Furloughed"),($U434/7*AQ434)+($U434/7*BA434),
IF(AND($P434="Rehired"),($U434/7*BA434),
IF(AND($P434="Terminated",AQ434&gt;0),$U434,
IF($P434="Furloughed",IF(AQ434&gt;0,$U434)+IF(BA434&gt;0,$U434),
IF($P434="Rehired",IF(BA434&gt;0,$U434)))))))),IF('Actual Allocation Calc'!$AI$78="C",'Actual Allocation Calc'!M434,'Actual Allocation Calc'!V434+IF($P434="Employed",$U434,
IF(AND($P434="Terminated"),($U434/7*AQ434),
IF(AND($P434="Furloughed"),($U434/7*AQ434)+($U434/7*BA434),
IF(AND($P434="Rehired"),($U434/7*BA434),
IF(AND($P434="Terminated",AQ434&gt;0),$U434,
IF($P434="Furloughed",IF(AQ434&gt;0,$U434)+IF(BA434&gt;0,$U434),
IF($P434="Rehired",IF(BA434&gt;0,$U434))))))))*'Actual Allocation Calc'!$AI$99)))</f>
        <v/>
      </c>
      <c r="AA434" s="210" t="str">
        <f>IF($B434="","",IF('Actual Allocation Calc'!$AJ$78="A",
IF($P434="Employed",$U434,
IF(AND($P434="Terminated"),($U434/7*AR434),
IF(AND($P434="Furloughed"),($U434/7*AR434)+($U434/7*BB434),
IF(AND($P434="Rehired"),($U434/7*BB434),
IF(AND($P434="Terminated",AR434&gt;0),$U434,
IF($P434="Furloughed",IF(AR434&gt;0,$U434)+IF(BB434&gt;0,$U434),
IF($P434="Rehired",IF(BB434&gt;0,$U434)))))))),IF('Actual Allocation Calc'!$AJ$78="C",'Actual Allocation Calc'!N434,'Actual Allocation Calc'!W434+IF($P434="Employed",$U434,
IF(AND($P434="Terminated"),($U434/7*AR434),
IF(AND($P434="Furloughed"),($U434/7*AR434)+($U434/7*BB434),
IF(AND($P434="Rehired"),($U434/7*BB434),
IF(AND($P434="Terminated",AR434&gt;0),$U434,
IF($P434="Furloughed",IF(AR434&gt;0,$U434)+IF(BB434&gt;0,$U434),
IF($P434="Rehired",IF(BB434&gt;0,$U434))))))))*'Actual Allocation Calc'!$AJ$99)))</f>
        <v/>
      </c>
      <c r="AB434" s="210" t="str">
        <f>IF($B434="","",IF('Actual Allocation Calc'!$AK$78="A",
IF($P434="Employed",$U434,
IF(AND($P434="Terminated"),($U434/7*AS434),
IF(AND($P434="Furloughed"),($U434/7*AS434)+($U434/7*BC434),
IF(AND($P434="Rehired"),($U434/7*BC434),
IF(AND($P434="Terminated",AS434&gt;0),$U434,
IF($P434="Furloughed",IF(AS434&gt;0,$U434)+IF(BC434&gt;0,$U434),
IF($P434="Rehired",IF(BC434&gt;0,$U434)))))))),IF('Actual Allocation Calc'!$AK$78="C",'Actual Allocation Calc'!O434,'Actual Allocation Calc'!X434+IF($P434="Employed",$U434,
IF(AND($P434="Terminated"),($U434/7*AS434),
IF(AND($P434="Furloughed"),($U434/7*AS434)+($U434/7*BC434),
IF(AND($P434="Rehired"),($U434/7*BC434),
IF(AND($P434="Terminated",AS434&gt;0),$U434,
IF($P434="Furloughed",IF(AS434&gt;0,$U434)+IF(BC434&gt;0,$U434),
IF($P434="Rehired",IF(BC434&gt;0,$U434))))))))*'Actual Allocation Calc'!$AK$99)))</f>
        <v/>
      </c>
      <c r="AC434" s="210" t="str">
        <f>IF($B434="","",IF('Actual Allocation Calc'!$AL$78="A",
IF($P434="Employed",$U434,
IF(AND($P434="Terminated"),($U434/7*AT434),
IF(AND($P434="Furloughed"),($U434/7*AT434)+($U434/7*BD434),
IF(AND($P434="Rehired"),($U434/7*BD434),
IF(AND($P434="Terminated",AT434&gt;0),$U434,
IF($P434="Furloughed",IF(AT434&gt;0,$U434)+IF(BD434&gt;0,$U434),
IF($P434="Rehired",IF(BD434&gt;0,$U434)))))))),IF('Actual Allocation Calc'!$AL$78="C",'Actual Allocation Calc'!P434,'Actual Allocation Calc'!Y434+IF($P434="Employed",$U434,
IF(AND($P434="Terminated"),($U434/7*AT434),
IF(AND($P434="Furloughed"),($U434/7*AT434)+($U434/7*BD434),
IF(AND($P434="Rehired"),($U434/7*BD434),
IF(AND($P434="Terminated",AT434&gt;0),$U434,
IF($P434="Furloughed",IF(AT434&gt;0,$U434)+IF(BD434&gt;0,$U434),
IF($P434="Rehired",IF(BD434&gt;0,$U434))))))))*'Actual Allocation Calc'!$AL$99)))</f>
        <v/>
      </c>
      <c r="AD434" s="210" t="str">
        <f>IF($B434="","",IF('Actual Allocation Calc'!$AM$78="A",
IF($P434="Employed",$U434,
IF(AND($P434="Terminated"),($U434/7*AU434),
IF(AND($P434="Furloughed"),($U434/7*AU434)+($U434/7*BE434),
IF(AND($P434="Rehired"),($U434/7*BE434),
IF(AND($P434="Terminated",AU434&gt;0),$U434,
IF($P434="Furloughed",IF(AU434&gt;0,$U434)+IF(BE434&gt;0,$U434),
IF($P434="Rehired",IF(BE434&gt;0,$U434)))))))),IF('Actual Allocation Calc'!$AM$78="C",'Actual Allocation Calc'!Q434,'Actual Allocation Calc'!Z434+IF($P434="Employed",$U434,
IF(AND($P434="Terminated"),($U434/7*AU434),
IF(AND($P434="Furloughed"),($U434/7*AU434)+($U434/7*BE434),
IF(AND($P434="Rehired"),($U434/7*BE434),
IF(AND($P434="Terminated",AU434&gt;0),$U434,
IF($P434="Furloughed",IF(AU434&gt;0,$U434)+IF(BE434&gt;0,$U434),
IF($P434="Rehired",IF(BE434&gt;0,$U434))))))))*'Actual Allocation Calc'!$AM$99)))</f>
        <v/>
      </c>
      <c r="AE434" s="210" t="str">
        <f>IF($B434="","",IF('Actual Allocation Calc'!$AN$78="A",
IF($P434="Employed",$U434,
IF(AND($P434="Terminated"),($U434/7*AV434),
IF(AND($P434="Furloughed"),($U434/7*AV434)+($U434/7*BF434),
IF(AND($P434="Rehired"),($U434/7*BF434),
IF(AND($P434="Terminated",AV434&gt;0),$U434,
IF($P434="Furloughed",IF(AV434&gt;0,$U434)+IF(BF434&gt;0,$U434),
IF($P434="Rehired",IF(BF434&gt;0,$U434)))))))),IF('Actual Allocation Calc'!$AN$78="C",'Actual Allocation Calc'!R434,'Actual Allocation Calc'!AA434+IF($P434="Employed",$U434,
IF(AND($P434="Terminated"),($U434/7*AV434),
IF(AND($P434="Furloughed"),($U434/7*AV434)+($U434/7*BF434),
IF(AND($P434="Rehired"),($U434/7*BF434),
IF(AND($P434="Terminated",AV434&gt;0),$U434,
IF($P434="Furloughed",IF(AV434&gt;0,$U434)+IF(BF434&gt;0,$U434),
IF($P434="Rehired",IF(BF434&gt;0,$U434))))))))*'Actual Allocation Calc'!$AN$99)))</f>
        <v/>
      </c>
      <c r="AF434" s="210" t="str">
        <f>IF($B434="","",IF('Actual Allocation Calc'!$AO$78="A",
IF($P434="Employed",$U434,
IF(AND($P434="Terminated"),($U434/7*AW434),
IF(AND($P434="Furloughed"),($U434/7*AW434)+($U434/7*BG434),
IF(AND($P434="Rehired"),($U434/7*BG434),
IF(AND($P434="Terminated",AW434&gt;0),$U434,
IF($P434="Furloughed",IF(AW434&gt;0,$U434)+IF(BG434&gt;0,$U434),
IF($P434="Rehired",IF(BG434&gt;0,$U434)))))))),IF('Actual Allocation Calc'!$AO$78="C",'Actual Allocation Calc'!S434,'Actual Allocation Calc'!AB434+IF($P434="Employed",$U434,
IF(AND($P434="Terminated"),($U434/7*AW434),
IF(AND($P434="Furloughed"),($U434/7*AW434)+($U434/7*BG434),
IF(AND($P434="Rehired"),($U434/7*BG434),
IF(AND($P434="Terminated",AW434&gt;0),$U434,
IF($P434="Furloughed",IF(AW434&gt;0,$U434)+IF(BG434&gt;0,$U434),
IF($P434="Rehired",IF(BG434&gt;0,$U434))))))))*'Actual Allocation Calc'!$AO$99)))</f>
        <v/>
      </c>
      <c r="AG434" s="210" t="str">
        <f>IF($B434="","",IF('Actual Allocation Calc'!$AP$78="A",
IF($P434="Employed",$U434/7*BK434,
IF(AND($P434="Terminated"),($U434/7*AX434),
IF(AND($P434="Furloughed"),($U434/7*AX434)+($U434/7*BH434),
IF(AND($P434="Rehired"),($U434/7*BH434),
IF(AND($P434="Terminated",AX434&gt;0),$U434,
IF($P434="Furloughed",IF(AX434&gt;0,$U434)+IF(BH434&gt;0,$U434),
IF($P434="Rehired",IF(BH434&gt;0,$U434)))))))),IF('Actual Allocation Calc'!$AP$78="C",'Actual Allocation Calc'!T434,'Actual Allocation Calc'!AC434+IF($P434="Employed",$U434/7*BK434,
IF(AND($P434="Terminated"),($U434/7*AX434),
IF(AND($P434="Furloughed"),($U434/7*AX434)+($U434/7*BH434),
IF(AND($P434="Rehired"),($U434/7*BH434),
IF(AND($P434="Terminated",AX434&gt;0),$U434,
IF($P434="Furloughed",IF(AX434&gt;0,$U434)+IF(BH434&gt;0,$U434),
IF($P434="Rehired",IF(BH434&gt;0,$U434))))))))*'Actual Allocation Calc'!$AP$99)))</f>
        <v/>
      </c>
      <c r="AH434" s="536"/>
      <c r="AI434" s="82">
        <f t="shared" si="150"/>
        <v>0</v>
      </c>
      <c r="AJ434" s="210">
        <f t="shared" si="132"/>
        <v>0</v>
      </c>
      <c r="AK434" s="397" t="str">
        <f t="shared" si="133"/>
        <v/>
      </c>
      <c r="AM434" s="122"/>
      <c r="AO434" s="214" t="str">
        <f>IFERROR(IF($V434="","",VLOOKUP(V434,'Calendar Calcs'!$B$2:$E1401,4,FALSE)),0)</f>
        <v/>
      </c>
      <c r="AP434" s="69" t="str">
        <f>IF($AO434="","", IF($AO434&lt;AP$23,0,IF($AO434&gt;AP$23,COUNTIFS('Calendar Calcs'!$E$2:$E1401,AP$23),COUNTIFS('Calendar Calcs'!$E$2:$E1401,AP$23,'Calendar Calcs'!$D$2:$D1401,"&lt;="&amp;WEEKDAY($V434)))))</f>
        <v/>
      </c>
      <c r="AQ434" s="69" t="str">
        <f>IF($AO434="","", IF($AO434&lt;AQ$23,0,IF($AO434&gt;AQ$23,COUNTIFS('Calendar Calcs'!$E$2:$E1401,AQ$23),COUNTIFS('Calendar Calcs'!$E$2:$E1401,AQ$23,'Calendar Calcs'!$D$2:$D1401,"&lt;="&amp;WEEKDAY($V434)))))</f>
        <v/>
      </c>
      <c r="AR434" s="69" t="str">
        <f>IF($AO434="","", IF($AO434&lt;AR$23,0,IF($AO434&gt;AR$23,COUNTIFS('Calendar Calcs'!$E$2:$E1401,AR$23),COUNTIFS('Calendar Calcs'!$E$2:$E1401,AR$23,'Calendar Calcs'!$D$2:$D1401,"&lt;="&amp;WEEKDAY($V434)))))</f>
        <v/>
      </c>
      <c r="AS434" s="69" t="str">
        <f>IF($AO434="","", IF($AO434&lt;AS$23,0,IF($AO434&gt;AS$23,COUNTIFS('Calendar Calcs'!$E$2:$E1401,AS$23),COUNTIFS('Calendar Calcs'!$E$2:$E1401,AS$23,'Calendar Calcs'!$D$2:$D1401,"&lt;="&amp;WEEKDAY($V434)))))</f>
        <v/>
      </c>
      <c r="AT434" s="69" t="str">
        <f>IF($AO434="","", IF($AO434&lt;AT$23,0,IF($AO434&gt;AT$23,COUNTIFS('Calendar Calcs'!$E$2:$E1401,AT$23),COUNTIFS('Calendar Calcs'!$E$2:$E1401,AT$23,'Calendar Calcs'!$D$2:$D1401,"&lt;="&amp;WEEKDAY($V434)))))</f>
        <v/>
      </c>
      <c r="AU434" s="69" t="str">
        <f>IF($AO434="","", IF($AO434&lt;AU$23,0,IF($AO434&gt;AU$23,COUNTIFS('Calendar Calcs'!$E$2:$E1401,AU$23),COUNTIFS('Calendar Calcs'!$E$2:$E1401,AU$23,'Calendar Calcs'!$D$2:$D1401,"&lt;="&amp;WEEKDAY($V434)))))</f>
        <v/>
      </c>
      <c r="AV434" s="69" t="str">
        <f>IF($AO434="","", IF($AO434&lt;AV$23,0,IF($AO434&gt;AV$23,COUNTIFS('Calendar Calcs'!$E$2:$E1401,AV$23),COUNTIFS('Calendar Calcs'!$E$2:$E1401,AV$23,'Calendar Calcs'!$D$2:$D1401,"&lt;="&amp;WEEKDAY($V434)))))</f>
        <v/>
      </c>
      <c r="AW434" s="69" t="str">
        <f>IF($AO434="","", IF($AO434&lt;AW$23,0,IF($AO434&gt;AW$23,COUNTIFS('Calendar Calcs'!$E$2:$E1401,AW$23),COUNTIFS('Calendar Calcs'!$E$2:$E1401,AW$23,'Calendar Calcs'!$D$2:$D1401,"&lt;="&amp;WEEKDAY($V434)))))</f>
        <v/>
      </c>
      <c r="AX434" s="69" t="str">
        <f>IF($AO434="","", IF($AO434&lt;AX$23,0,IF($AO434&gt;AX$23,COUNTIFS('Calendar Calcs'!$E$2:$E1401,AX$23),COUNTIFS('Calendar Calcs'!$E$2:$E1401,AX$23,'Calendar Calcs'!$D$2:$D1401,"&lt;="&amp;WEEKDAY($V434)))))</f>
        <v/>
      </c>
      <c r="AY434" s="69" t="str">
        <f>IF($W434="","",VLOOKUP($W434,'Calendar Calcs'!$B$2:$E1401,4,FALSE))</f>
        <v/>
      </c>
      <c r="AZ434" s="69" t="str">
        <f>IF($AY434="","",IF($AY434&gt;AZ$23,0,IF($AY434&lt;AZ$23,COUNTIFS('Calendar Calcs'!$E$2:$E1401,AZ$23),COUNTIFS('Calendar Calcs'!$E$2:$E1401,AZ$23,'Calendar Calcs'!$D$2:$D1401,"&gt;="&amp;WEEKDAY($W434)))))</f>
        <v/>
      </c>
      <c r="BA434" s="69" t="str">
        <f>IF($AY434="","",IF($AY434&gt;BA$23,0,IF($AY434&lt;BA$23,COUNTIFS('Calendar Calcs'!$E$2:$E1401,BA$23),COUNTIFS('Calendar Calcs'!$E$2:$E1401,BA$23,'Calendar Calcs'!$D$2:$D1401,"&gt;="&amp;WEEKDAY($W434)))))</f>
        <v/>
      </c>
      <c r="BB434" s="69" t="str">
        <f>IF($AY434="","",IF($AY434&gt;BB$23,0,IF($AY434&lt;BB$23,COUNTIFS('Calendar Calcs'!$E$2:$E1401,BB$23),COUNTIFS('Calendar Calcs'!$E$2:$E1401,BB$23,'Calendar Calcs'!$D$2:$D1401,"&gt;="&amp;WEEKDAY($W434)))))</f>
        <v/>
      </c>
      <c r="BC434" s="69" t="str">
        <f>IF($AY434="","",IF($AY434&gt;BC$23,0,IF($AY434&lt;BC$23,COUNTIFS('Calendar Calcs'!$E$2:$E1401,BC$23),COUNTIFS('Calendar Calcs'!$E$2:$E1401,BC$23,'Calendar Calcs'!$D$2:$D1401,"&gt;="&amp;WEEKDAY($W434)))))</f>
        <v/>
      </c>
      <c r="BD434" s="69" t="str">
        <f>IF($AY434="","",IF($AY434&gt;BD$23,0,IF($AY434&lt;BD$23,COUNTIFS('Calendar Calcs'!$E$2:$E1401,BD$23),COUNTIFS('Calendar Calcs'!$E$2:$E1401,BD$23,'Calendar Calcs'!$D$2:$D1401,"&gt;="&amp;WEEKDAY($W434)))))</f>
        <v/>
      </c>
      <c r="BE434" s="69" t="str">
        <f>IF($AY434="","",IF($AY434&gt;BE$23,0,IF($AY434&lt;BE$23,COUNTIFS('Calendar Calcs'!$E$2:$E1401,BE$23),COUNTIFS('Calendar Calcs'!$E$2:$E1401,BE$23,'Calendar Calcs'!$D$2:$D1401,"&gt;="&amp;WEEKDAY($W434)))))</f>
        <v/>
      </c>
      <c r="BF434" s="69" t="str">
        <f>IF($AY434="","",IF($AY434&gt;BF$23,0,IF($AY434&lt;BF$23,COUNTIFS('Calendar Calcs'!$E$2:$E1401,BF$23),COUNTIFS('Calendar Calcs'!$E$2:$E1401,BF$23,'Calendar Calcs'!$D$2:$D1401,"&gt;="&amp;WEEKDAY($W434)))))</f>
        <v/>
      </c>
      <c r="BG434" s="69" t="str">
        <f>IF($AY434="","",IF($AY434&gt;BG$23,0,IF($AY434&lt;BG$23,COUNTIFS('Calendar Calcs'!$E$2:$E1401,BG$23),COUNTIFS('Calendar Calcs'!$E$2:$E1401,BG$23,'Calendar Calcs'!$D$2:$D1401,"&gt;="&amp;WEEKDAY($W434)))))</f>
        <v/>
      </c>
      <c r="BH434" s="69">
        <f t="shared" si="134"/>
        <v>6</v>
      </c>
      <c r="BI434" s="69">
        <f>IF(Cover!$E$43="","",VLOOKUP(Cover!$E$43,'Calendar Calcs'!$B$2:$E1401,4,FALSE))</f>
        <v>1</v>
      </c>
      <c r="BJ434" s="69">
        <f>IF($BI434="","", IF($BI434&lt;BJ$23,0,IF($BI434&gt;=BJ$23,COUNTIFS('Calendar Calcs'!$E$2:$E1401,BJ$23),COUNTIFS('Calendar Calcs'!$E$2:$E1401,BJ$23,'Calendar Calcs'!$D$2:$D1401,"&lt;="&amp;WEEKDAY($V434)))))</f>
        <v>1</v>
      </c>
      <c r="BK434" s="69">
        <f t="shared" si="131"/>
        <v>6</v>
      </c>
      <c r="BN434" s="69" t="str">
        <f>IF(T434&gt;0,"FTE",IF(Cover!$E$47="Weekly",IF(S434&gt;29.75,"FTE","PTE"),IF(S434&gt;59.75,"FTE","PTE")))</f>
        <v>PTE</v>
      </c>
      <c r="BO434" s="69">
        <f>IF(BN434="FTE",30,IF(Cover!$E$47="Weekly",'STEP 2 EE Data'!S434,'STEP 2 EE Data'!S434/2))</f>
        <v>0</v>
      </c>
      <c r="BP434" s="209">
        <f t="shared" si="135"/>
        <v>0</v>
      </c>
      <c r="BQ434" s="209">
        <f t="shared" si="136"/>
        <v>0</v>
      </c>
      <c r="BR434" s="209">
        <f t="shared" si="137"/>
        <v>0</v>
      </c>
      <c r="BS434" s="209">
        <f t="shared" si="138"/>
        <v>0</v>
      </c>
      <c r="BT434" s="209">
        <f t="shared" si="139"/>
        <v>0</v>
      </c>
      <c r="BU434" s="209">
        <f t="shared" si="140"/>
        <v>0</v>
      </c>
      <c r="BV434" s="209">
        <f t="shared" si="141"/>
        <v>0</v>
      </c>
      <c r="BW434" s="209">
        <f t="shared" si="142"/>
        <v>0</v>
      </c>
      <c r="BX434" s="209">
        <f t="shared" si="143"/>
        <v>0</v>
      </c>
      <c r="CC434" s="210" t="str">
        <f>IF(B434="","",IF(C434="",IF(Cover!$E$47="Weekly",'STEP 3 EE Comp'!BI439*8,'STEP 3 EE Comp'!BI439*4),IF(Cover!$E$47="Weekly",'STEP 3 EE Comp'!BI439,'STEP 3 EE Comp'!BI439)))</f>
        <v/>
      </c>
      <c r="CD434" s="82" t="str">
        <f t="shared" si="144"/>
        <v/>
      </c>
      <c r="CE434" s="417">
        <f t="shared" si="145"/>
        <v>1</v>
      </c>
      <c r="CF434" s="82" t="str">
        <f t="shared" si="146"/>
        <v>Good</v>
      </c>
      <c r="CG434" s="82">
        <f t="shared" si="147"/>
        <v>0</v>
      </c>
      <c r="CH434" s="234">
        <f t="shared" si="148"/>
        <v>0</v>
      </c>
    </row>
    <row r="435" spans="1:86" s="69" customFormat="1" x14ac:dyDescent="0.3">
      <c r="A435" s="555"/>
      <c r="B435" s="52"/>
      <c r="C435" s="52"/>
      <c r="D435" s="52"/>
      <c r="E435" s="52"/>
      <c r="F435" s="507"/>
      <c r="G435" s="210">
        <f t="shared" si="149"/>
        <v>0</v>
      </c>
      <c r="H435" s="82">
        <f t="shared" si="130"/>
        <v>0</v>
      </c>
      <c r="I435" s="211"/>
      <c r="J435" s="441" t="s">
        <v>21</v>
      </c>
      <c r="K435" s="441" t="s">
        <v>21</v>
      </c>
      <c r="L435" s="441" t="s">
        <v>21</v>
      </c>
      <c r="M435" s="441" t="s">
        <v>21</v>
      </c>
      <c r="N435" s="568" t="s">
        <v>21</v>
      </c>
      <c r="O435" s="211"/>
      <c r="P435" s="212" t="str">
        <f>IF(B435="","",
IF(AND(V435="",W435="",B435&lt;&gt;""),"Employed",
IF(AND(V435&lt;&gt;"",W435="",B435&lt;&gt;""),"Terminated",
IF(AND(V435&lt;&gt;"",W435&lt;&gt;"",B435&lt;&gt;""),IF(W435&lt;Cover!$E$43,"Employed","Furloughed"),
IF(AND(V435="",W435&lt;&gt;"",B435&lt;&gt;""),IF(W435&lt;Cover!$E$43,"Employed","Rehired"))))))</f>
        <v/>
      </c>
      <c r="Q435" s="211"/>
      <c r="R435" s="536"/>
      <c r="S435" s="563"/>
      <c r="T435" s="536"/>
      <c r="U435" s="82">
        <f>IF(Cover!$E$47="Weekly",IF(T435&gt;0,T435,R435*S435),IF(T435&gt;0,T435,R435*S435)/2)</f>
        <v>0</v>
      </c>
      <c r="V435" s="564"/>
      <c r="W435" s="564"/>
      <c r="Y435" s="213" t="str">
        <f>IF($B435="","",IF('Actual Allocation Calc'!$AH$78="A",
IF($P435="Employed",$U435/7*BJ435,
IF(AND($P435="Terminated"),($U435/7*AP435),
IF(AND($P435="Furloughed"),($U435/7*AP435)+($U435/7*AZ435),
IF(AND($P435="Rehired"),($U435/7*AZ435),
IF(AND($P435="Terminated",AP435&gt;0),$U435,
IF($P435="Furloughed",IF(AP435&gt;0,$U435)+IF(AZ435&gt;0,$U435),
IF($P435="Rehired",IF(AZ435&gt;0,$U435)))))))),IF('Actual Allocation Calc'!$AH$78="C",'Actual Allocation Calc'!L435,'Actual Allocation Calc'!U435+IF($P435="Employed",$U435/7*BJ435,
IF(AND($P435="Terminated"),($U435/7*AP435),
IF(AND($P435="Furloughed"),($U435/7*AP435)+($U435/7*AZ435),
IF(AND($P435="Rehired"),($U435/7*AZ435),
IF(AND($P435="Terminated",AP435&gt;0),$U435,
IF($P435="Furloughed",IF(AP435&gt;0,$U435)+IF(AZ435&gt;0,$U435),
IF($P435="Rehired",IF(AZ435&gt;0,$U435))))))))*'Actual Allocation Calc'!$AH$99)))</f>
        <v/>
      </c>
      <c r="Z435" s="210" t="str">
        <f>IF($B435="","",IF('Actual Allocation Calc'!$AI$78="A",
IF($P435="Employed",$U435,
IF(AND($P435="Terminated"),($U435/7*AQ435),
IF(AND($P435="Furloughed"),($U435/7*AQ435)+($U435/7*BA435),
IF(AND($P435="Rehired"),($U435/7*BA435),
IF(AND($P435="Terminated",AQ435&gt;0),$U435,
IF($P435="Furloughed",IF(AQ435&gt;0,$U435)+IF(BA435&gt;0,$U435),
IF($P435="Rehired",IF(BA435&gt;0,$U435)))))))),IF('Actual Allocation Calc'!$AI$78="C",'Actual Allocation Calc'!M435,'Actual Allocation Calc'!V435+IF($P435="Employed",$U435,
IF(AND($P435="Terminated"),($U435/7*AQ435),
IF(AND($P435="Furloughed"),($U435/7*AQ435)+($U435/7*BA435),
IF(AND($P435="Rehired"),($U435/7*BA435),
IF(AND($P435="Terminated",AQ435&gt;0),$U435,
IF($P435="Furloughed",IF(AQ435&gt;0,$U435)+IF(BA435&gt;0,$U435),
IF($P435="Rehired",IF(BA435&gt;0,$U435))))))))*'Actual Allocation Calc'!$AI$99)))</f>
        <v/>
      </c>
      <c r="AA435" s="210" t="str">
        <f>IF($B435="","",IF('Actual Allocation Calc'!$AJ$78="A",
IF($P435="Employed",$U435,
IF(AND($P435="Terminated"),($U435/7*AR435),
IF(AND($P435="Furloughed"),($U435/7*AR435)+($U435/7*BB435),
IF(AND($P435="Rehired"),($U435/7*BB435),
IF(AND($P435="Terminated",AR435&gt;0),$U435,
IF($P435="Furloughed",IF(AR435&gt;0,$U435)+IF(BB435&gt;0,$U435),
IF($P435="Rehired",IF(BB435&gt;0,$U435)))))))),IF('Actual Allocation Calc'!$AJ$78="C",'Actual Allocation Calc'!N435,'Actual Allocation Calc'!W435+IF($P435="Employed",$U435,
IF(AND($P435="Terminated"),($U435/7*AR435),
IF(AND($P435="Furloughed"),($U435/7*AR435)+($U435/7*BB435),
IF(AND($P435="Rehired"),($U435/7*BB435),
IF(AND($P435="Terminated",AR435&gt;0),$U435,
IF($P435="Furloughed",IF(AR435&gt;0,$U435)+IF(BB435&gt;0,$U435),
IF($P435="Rehired",IF(BB435&gt;0,$U435))))))))*'Actual Allocation Calc'!$AJ$99)))</f>
        <v/>
      </c>
      <c r="AB435" s="210" t="str">
        <f>IF($B435="","",IF('Actual Allocation Calc'!$AK$78="A",
IF($P435="Employed",$U435,
IF(AND($P435="Terminated"),($U435/7*AS435),
IF(AND($P435="Furloughed"),($U435/7*AS435)+($U435/7*BC435),
IF(AND($P435="Rehired"),($U435/7*BC435),
IF(AND($P435="Terminated",AS435&gt;0),$U435,
IF($P435="Furloughed",IF(AS435&gt;0,$U435)+IF(BC435&gt;0,$U435),
IF($P435="Rehired",IF(BC435&gt;0,$U435)))))))),IF('Actual Allocation Calc'!$AK$78="C",'Actual Allocation Calc'!O435,'Actual Allocation Calc'!X435+IF($P435="Employed",$U435,
IF(AND($P435="Terminated"),($U435/7*AS435),
IF(AND($P435="Furloughed"),($U435/7*AS435)+($U435/7*BC435),
IF(AND($P435="Rehired"),($U435/7*BC435),
IF(AND($P435="Terminated",AS435&gt;0),$U435,
IF($P435="Furloughed",IF(AS435&gt;0,$U435)+IF(BC435&gt;0,$U435),
IF($P435="Rehired",IF(BC435&gt;0,$U435))))))))*'Actual Allocation Calc'!$AK$99)))</f>
        <v/>
      </c>
      <c r="AC435" s="210" t="str">
        <f>IF($B435="","",IF('Actual Allocation Calc'!$AL$78="A",
IF($P435="Employed",$U435,
IF(AND($P435="Terminated"),($U435/7*AT435),
IF(AND($P435="Furloughed"),($U435/7*AT435)+($U435/7*BD435),
IF(AND($P435="Rehired"),($U435/7*BD435),
IF(AND($P435="Terminated",AT435&gt;0),$U435,
IF($P435="Furloughed",IF(AT435&gt;0,$U435)+IF(BD435&gt;0,$U435),
IF($P435="Rehired",IF(BD435&gt;0,$U435)))))))),IF('Actual Allocation Calc'!$AL$78="C",'Actual Allocation Calc'!P435,'Actual Allocation Calc'!Y435+IF($P435="Employed",$U435,
IF(AND($P435="Terminated"),($U435/7*AT435),
IF(AND($P435="Furloughed"),($U435/7*AT435)+($U435/7*BD435),
IF(AND($P435="Rehired"),($U435/7*BD435),
IF(AND($P435="Terminated",AT435&gt;0),$U435,
IF($P435="Furloughed",IF(AT435&gt;0,$U435)+IF(BD435&gt;0,$U435),
IF($P435="Rehired",IF(BD435&gt;0,$U435))))))))*'Actual Allocation Calc'!$AL$99)))</f>
        <v/>
      </c>
      <c r="AD435" s="210" t="str">
        <f>IF($B435="","",IF('Actual Allocation Calc'!$AM$78="A",
IF($P435="Employed",$U435,
IF(AND($P435="Terminated"),($U435/7*AU435),
IF(AND($P435="Furloughed"),($U435/7*AU435)+($U435/7*BE435),
IF(AND($P435="Rehired"),($U435/7*BE435),
IF(AND($P435="Terminated",AU435&gt;0),$U435,
IF($P435="Furloughed",IF(AU435&gt;0,$U435)+IF(BE435&gt;0,$U435),
IF($P435="Rehired",IF(BE435&gt;0,$U435)))))))),IF('Actual Allocation Calc'!$AM$78="C",'Actual Allocation Calc'!Q435,'Actual Allocation Calc'!Z435+IF($P435="Employed",$U435,
IF(AND($P435="Terminated"),($U435/7*AU435),
IF(AND($P435="Furloughed"),($U435/7*AU435)+($U435/7*BE435),
IF(AND($P435="Rehired"),($U435/7*BE435),
IF(AND($P435="Terminated",AU435&gt;0),$U435,
IF($P435="Furloughed",IF(AU435&gt;0,$U435)+IF(BE435&gt;0,$U435),
IF($P435="Rehired",IF(BE435&gt;0,$U435))))))))*'Actual Allocation Calc'!$AM$99)))</f>
        <v/>
      </c>
      <c r="AE435" s="210" t="str">
        <f>IF($B435="","",IF('Actual Allocation Calc'!$AN$78="A",
IF($P435="Employed",$U435,
IF(AND($P435="Terminated"),($U435/7*AV435),
IF(AND($P435="Furloughed"),($U435/7*AV435)+($U435/7*BF435),
IF(AND($P435="Rehired"),($U435/7*BF435),
IF(AND($P435="Terminated",AV435&gt;0),$U435,
IF($P435="Furloughed",IF(AV435&gt;0,$U435)+IF(BF435&gt;0,$U435),
IF($P435="Rehired",IF(BF435&gt;0,$U435)))))))),IF('Actual Allocation Calc'!$AN$78="C",'Actual Allocation Calc'!R435,'Actual Allocation Calc'!AA435+IF($P435="Employed",$U435,
IF(AND($P435="Terminated"),($U435/7*AV435),
IF(AND($P435="Furloughed"),($U435/7*AV435)+($U435/7*BF435),
IF(AND($P435="Rehired"),($U435/7*BF435),
IF(AND($P435="Terminated",AV435&gt;0),$U435,
IF($P435="Furloughed",IF(AV435&gt;0,$U435)+IF(BF435&gt;0,$U435),
IF($P435="Rehired",IF(BF435&gt;0,$U435))))))))*'Actual Allocation Calc'!$AN$99)))</f>
        <v/>
      </c>
      <c r="AF435" s="210" t="str">
        <f>IF($B435="","",IF('Actual Allocation Calc'!$AO$78="A",
IF($P435="Employed",$U435,
IF(AND($P435="Terminated"),($U435/7*AW435),
IF(AND($P435="Furloughed"),($U435/7*AW435)+($U435/7*BG435),
IF(AND($P435="Rehired"),($U435/7*BG435),
IF(AND($P435="Terminated",AW435&gt;0),$U435,
IF($P435="Furloughed",IF(AW435&gt;0,$U435)+IF(BG435&gt;0,$U435),
IF($P435="Rehired",IF(BG435&gt;0,$U435)))))))),IF('Actual Allocation Calc'!$AO$78="C",'Actual Allocation Calc'!S435,'Actual Allocation Calc'!AB435+IF($P435="Employed",$U435,
IF(AND($P435="Terminated"),($U435/7*AW435),
IF(AND($P435="Furloughed"),($U435/7*AW435)+($U435/7*BG435),
IF(AND($P435="Rehired"),($U435/7*BG435),
IF(AND($P435="Terminated",AW435&gt;0),$U435,
IF($P435="Furloughed",IF(AW435&gt;0,$U435)+IF(BG435&gt;0,$U435),
IF($P435="Rehired",IF(BG435&gt;0,$U435))))))))*'Actual Allocation Calc'!$AO$99)))</f>
        <v/>
      </c>
      <c r="AG435" s="210" t="str">
        <f>IF($B435="","",IF('Actual Allocation Calc'!$AP$78="A",
IF($P435="Employed",$U435/7*BK435,
IF(AND($P435="Terminated"),($U435/7*AX435),
IF(AND($P435="Furloughed"),($U435/7*AX435)+($U435/7*BH435),
IF(AND($P435="Rehired"),($U435/7*BH435),
IF(AND($P435="Terminated",AX435&gt;0),$U435,
IF($P435="Furloughed",IF(AX435&gt;0,$U435)+IF(BH435&gt;0,$U435),
IF($P435="Rehired",IF(BH435&gt;0,$U435)))))))),IF('Actual Allocation Calc'!$AP$78="C",'Actual Allocation Calc'!T435,'Actual Allocation Calc'!AC435+IF($P435="Employed",$U435/7*BK435,
IF(AND($P435="Terminated"),($U435/7*AX435),
IF(AND($P435="Furloughed"),($U435/7*AX435)+($U435/7*BH435),
IF(AND($P435="Rehired"),($U435/7*BH435),
IF(AND($P435="Terminated",AX435&gt;0),$U435,
IF($P435="Furloughed",IF(AX435&gt;0,$U435)+IF(BH435&gt;0,$U435),
IF($P435="Rehired",IF(BH435&gt;0,$U435))))))))*'Actual Allocation Calc'!$AP$99)))</f>
        <v/>
      </c>
      <c r="AH435" s="536"/>
      <c r="AI435" s="82">
        <f t="shared" si="150"/>
        <v>0</v>
      </c>
      <c r="AJ435" s="210">
        <f t="shared" si="132"/>
        <v>0</v>
      </c>
      <c r="AK435" s="397" t="str">
        <f t="shared" si="133"/>
        <v/>
      </c>
      <c r="AM435" s="122"/>
      <c r="AO435" s="214" t="str">
        <f>IFERROR(IF($V435="","",VLOOKUP(V435,'Calendar Calcs'!$B$2:$E1402,4,FALSE)),0)</f>
        <v/>
      </c>
      <c r="AP435" s="69" t="str">
        <f>IF($AO435="","", IF($AO435&lt;AP$23,0,IF($AO435&gt;AP$23,COUNTIFS('Calendar Calcs'!$E$2:$E1402,AP$23),COUNTIFS('Calendar Calcs'!$E$2:$E1402,AP$23,'Calendar Calcs'!$D$2:$D1402,"&lt;="&amp;WEEKDAY($V435)))))</f>
        <v/>
      </c>
      <c r="AQ435" s="69" t="str">
        <f>IF($AO435="","", IF($AO435&lt;AQ$23,0,IF($AO435&gt;AQ$23,COUNTIFS('Calendar Calcs'!$E$2:$E1402,AQ$23),COUNTIFS('Calendar Calcs'!$E$2:$E1402,AQ$23,'Calendar Calcs'!$D$2:$D1402,"&lt;="&amp;WEEKDAY($V435)))))</f>
        <v/>
      </c>
      <c r="AR435" s="69" t="str">
        <f>IF($AO435="","", IF($AO435&lt;AR$23,0,IF($AO435&gt;AR$23,COUNTIFS('Calendar Calcs'!$E$2:$E1402,AR$23),COUNTIFS('Calendar Calcs'!$E$2:$E1402,AR$23,'Calendar Calcs'!$D$2:$D1402,"&lt;="&amp;WEEKDAY($V435)))))</f>
        <v/>
      </c>
      <c r="AS435" s="69" t="str">
        <f>IF($AO435="","", IF($AO435&lt;AS$23,0,IF($AO435&gt;AS$23,COUNTIFS('Calendar Calcs'!$E$2:$E1402,AS$23),COUNTIFS('Calendar Calcs'!$E$2:$E1402,AS$23,'Calendar Calcs'!$D$2:$D1402,"&lt;="&amp;WEEKDAY($V435)))))</f>
        <v/>
      </c>
      <c r="AT435" s="69" t="str">
        <f>IF($AO435="","", IF($AO435&lt;AT$23,0,IF($AO435&gt;AT$23,COUNTIFS('Calendar Calcs'!$E$2:$E1402,AT$23),COUNTIFS('Calendar Calcs'!$E$2:$E1402,AT$23,'Calendar Calcs'!$D$2:$D1402,"&lt;="&amp;WEEKDAY($V435)))))</f>
        <v/>
      </c>
      <c r="AU435" s="69" t="str">
        <f>IF($AO435="","", IF($AO435&lt;AU$23,0,IF($AO435&gt;AU$23,COUNTIFS('Calendar Calcs'!$E$2:$E1402,AU$23),COUNTIFS('Calendar Calcs'!$E$2:$E1402,AU$23,'Calendar Calcs'!$D$2:$D1402,"&lt;="&amp;WEEKDAY($V435)))))</f>
        <v/>
      </c>
      <c r="AV435" s="69" t="str">
        <f>IF($AO435="","", IF($AO435&lt;AV$23,0,IF($AO435&gt;AV$23,COUNTIFS('Calendar Calcs'!$E$2:$E1402,AV$23),COUNTIFS('Calendar Calcs'!$E$2:$E1402,AV$23,'Calendar Calcs'!$D$2:$D1402,"&lt;="&amp;WEEKDAY($V435)))))</f>
        <v/>
      </c>
      <c r="AW435" s="69" t="str">
        <f>IF($AO435="","", IF($AO435&lt;AW$23,0,IF($AO435&gt;AW$23,COUNTIFS('Calendar Calcs'!$E$2:$E1402,AW$23),COUNTIFS('Calendar Calcs'!$E$2:$E1402,AW$23,'Calendar Calcs'!$D$2:$D1402,"&lt;="&amp;WEEKDAY($V435)))))</f>
        <v/>
      </c>
      <c r="AX435" s="69" t="str">
        <f>IF($AO435="","", IF($AO435&lt;AX$23,0,IF($AO435&gt;AX$23,COUNTIFS('Calendar Calcs'!$E$2:$E1402,AX$23),COUNTIFS('Calendar Calcs'!$E$2:$E1402,AX$23,'Calendar Calcs'!$D$2:$D1402,"&lt;="&amp;WEEKDAY($V435)))))</f>
        <v/>
      </c>
      <c r="AY435" s="69" t="str">
        <f>IF($W435="","",VLOOKUP($W435,'Calendar Calcs'!$B$2:$E1402,4,FALSE))</f>
        <v/>
      </c>
      <c r="AZ435" s="69" t="str">
        <f>IF($AY435="","",IF($AY435&gt;AZ$23,0,IF($AY435&lt;AZ$23,COUNTIFS('Calendar Calcs'!$E$2:$E1402,AZ$23),COUNTIFS('Calendar Calcs'!$E$2:$E1402,AZ$23,'Calendar Calcs'!$D$2:$D1402,"&gt;="&amp;WEEKDAY($W435)))))</f>
        <v/>
      </c>
      <c r="BA435" s="69" t="str">
        <f>IF($AY435="","",IF($AY435&gt;BA$23,0,IF($AY435&lt;BA$23,COUNTIFS('Calendar Calcs'!$E$2:$E1402,BA$23),COUNTIFS('Calendar Calcs'!$E$2:$E1402,BA$23,'Calendar Calcs'!$D$2:$D1402,"&gt;="&amp;WEEKDAY($W435)))))</f>
        <v/>
      </c>
      <c r="BB435" s="69" t="str">
        <f>IF($AY435="","",IF($AY435&gt;BB$23,0,IF($AY435&lt;BB$23,COUNTIFS('Calendar Calcs'!$E$2:$E1402,BB$23),COUNTIFS('Calendar Calcs'!$E$2:$E1402,BB$23,'Calendar Calcs'!$D$2:$D1402,"&gt;="&amp;WEEKDAY($W435)))))</f>
        <v/>
      </c>
      <c r="BC435" s="69" t="str">
        <f>IF($AY435="","",IF($AY435&gt;BC$23,0,IF($AY435&lt;BC$23,COUNTIFS('Calendar Calcs'!$E$2:$E1402,BC$23),COUNTIFS('Calendar Calcs'!$E$2:$E1402,BC$23,'Calendar Calcs'!$D$2:$D1402,"&gt;="&amp;WEEKDAY($W435)))))</f>
        <v/>
      </c>
      <c r="BD435" s="69" t="str">
        <f>IF($AY435="","",IF($AY435&gt;BD$23,0,IF($AY435&lt;BD$23,COUNTIFS('Calendar Calcs'!$E$2:$E1402,BD$23),COUNTIFS('Calendar Calcs'!$E$2:$E1402,BD$23,'Calendar Calcs'!$D$2:$D1402,"&gt;="&amp;WEEKDAY($W435)))))</f>
        <v/>
      </c>
      <c r="BE435" s="69" t="str">
        <f>IF($AY435="","",IF($AY435&gt;BE$23,0,IF($AY435&lt;BE$23,COUNTIFS('Calendar Calcs'!$E$2:$E1402,BE$23),COUNTIFS('Calendar Calcs'!$E$2:$E1402,BE$23,'Calendar Calcs'!$D$2:$D1402,"&gt;="&amp;WEEKDAY($W435)))))</f>
        <v/>
      </c>
      <c r="BF435" s="69" t="str">
        <f>IF($AY435="","",IF($AY435&gt;BF$23,0,IF($AY435&lt;BF$23,COUNTIFS('Calendar Calcs'!$E$2:$E1402,BF$23),COUNTIFS('Calendar Calcs'!$E$2:$E1402,BF$23,'Calendar Calcs'!$D$2:$D1402,"&gt;="&amp;WEEKDAY($W435)))))</f>
        <v/>
      </c>
      <c r="BG435" s="69" t="str">
        <f>IF($AY435="","",IF($AY435&gt;BG$23,0,IF($AY435&lt;BG$23,COUNTIFS('Calendar Calcs'!$E$2:$E1402,BG$23),COUNTIFS('Calendar Calcs'!$E$2:$E1402,BG$23,'Calendar Calcs'!$D$2:$D1402,"&gt;="&amp;WEEKDAY($W435)))))</f>
        <v/>
      </c>
      <c r="BH435" s="69">
        <f t="shared" si="134"/>
        <v>6</v>
      </c>
      <c r="BI435" s="69">
        <f>IF(Cover!$E$43="","",VLOOKUP(Cover!$E$43,'Calendar Calcs'!$B$2:$E1402,4,FALSE))</f>
        <v>1</v>
      </c>
      <c r="BJ435" s="69">
        <f>IF($BI435="","", IF($BI435&lt;BJ$23,0,IF($BI435&gt;=BJ$23,COUNTIFS('Calendar Calcs'!$E$2:$E1402,BJ$23),COUNTIFS('Calendar Calcs'!$E$2:$E1402,BJ$23,'Calendar Calcs'!$D$2:$D1402,"&lt;="&amp;WEEKDAY($V435)))))</f>
        <v>1</v>
      </c>
      <c r="BK435" s="69">
        <f t="shared" si="131"/>
        <v>6</v>
      </c>
      <c r="BN435" s="69" t="str">
        <f>IF(T435&gt;0,"FTE",IF(Cover!$E$47="Weekly",IF(S435&gt;29.75,"FTE","PTE"),IF(S435&gt;59.75,"FTE","PTE")))</f>
        <v>PTE</v>
      </c>
      <c r="BO435" s="69">
        <f>IF(BN435="FTE",30,IF(Cover!$E$47="Weekly",'STEP 2 EE Data'!S435,'STEP 2 EE Data'!S435/2))</f>
        <v>0</v>
      </c>
      <c r="BP435" s="209">
        <f t="shared" si="135"/>
        <v>0</v>
      </c>
      <c r="BQ435" s="209">
        <f t="shared" si="136"/>
        <v>0</v>
      </c>
      <c r="BR435" s="209">
        <f t="shared" si="137"/>
        <v>0</v>
      </c>
      <c r="BS435" s="209">
        <f t="shared" si="138"/>
        <v>0</v>
      </c>
      <c r="BT435" s="209">
        <f t="shared" si="139"/>
        <v>0</v>
      </c>
      <c r="BU435" s="209">
        <f t="shared" si="140"/>
        <v>0</v>
      </c>
      <c r="BV435" s="209">
        <f t="shared" si="141"/>
        <v>0</v>
      </c>
      <c r="BW435" s="209">
        <f t="shared" si="142"/>
        <v>0</v>
      </c>
      <c r="BX435" s="209">
        <f t="shared" si="143"/>
        <v>0</v>
      </c>
      <c r="CC435" s="210" t="str">
        <f>IF(B435="","",IF(C435="",IF(Cover!$E$47="Weekly",'STEP 3 EE Comp'!BI440*8,'STEP 3 EE Comp'!BI440*4),IF(Cover!$E$47="Weekly",'STEP 3 EE Comp'!BI440,'STEP 3 EE Comp'!BI440)))</f>
        <v/>
      </c>
      <c r="CD435" s="82" t="str">
        <f t="shared" si="144"/>
        <v/>
      </c>
      <c r="CE435" s="417">
        <f t="shared" si="145"/>
        <v>1</v>
      </c>
      <c r="CF435" s="82" t="str">
        <f t="shared" si="146"/>
        <v>Good</v>
      </c>
      <c r="CG435" s="82">
        <f t="shared" si="147"/>
        <v>0</v>
      </c>
      <c r="CH435" s="234">
        <f t="shared" si="148"/>
        <v>0</v>
      </c>
    </row>
    <row r="436" spans="1:86" s="69" customFormat="1" x14ac:dyDescent="0.3">
      <c r="A436" s="555"/>
      <c r="B436" s="52"/>
      <c r="C436" s="52"/>
      <c r="D436" s="52"/>
      <c r="E436" s="52"/>
      <c r="F436" s="507"/>
      <c r="G436" s="210">
        <f t="shared" si="149"/>
        <v>0</v>
      </c>
      <c r="H436" s="82">
        <f t="shared" si="130"/>
        <v>0</v>
      </c>
      <c r="I436" s="211"/>
      <c r="J436" s="441" t="s">
        <v>21</v>
      </c>
      <c r="K436" s="441" t="s">
        <v>21</v>
      </c>
      <c r="L436" s="441" t="s">
        <v>21</v>
      </c>
      <c r="M436" s="441" t="s">
        <v>21</v>
      </c>
      <c r="N436" s="568" t="s">
        <v>21</v>
      </c>
      <c r="O436" s="211"/>
      <c r="P436" s="212" t="str">
        <f>IF(B436="","",
IF(AND(V436="",W436="",B436&lt;&gt;""),"Employed",
IF(AND(V436&lt;&gt;"",W436="",B436&lt;&gt;""),"Terminated",
IF(AND(V436&lt;&gt;"",W436&lt;&gt;"",B436&lt;&gt;""),IF(W436&lt;Cover!$E$43,"Employed","Furloughed"),
IF(AND(V436="",W436&lt;&gt;"",B436&lt;&gt;""),IF(W436&lt;Cover!$E$43,"Employed","Rehired"))))))</f>
        <v/>
      </c>
      <c r="Q436" s="211"/>
      <c r="R436" s="536"/>
      <c r="S436" s="563"/>
      <c r="T436" s="536"/>
      <c r="U436" s="82">
        <f>IF(Cover!$E$47="Weekly",IF(T436&gt;0,T436,R436*S436),IF(T436&gt;0,T436,R436*S436)/2)</f>
        <v>0</v>
      </c>
      <c r="V436" s="564"/>
      <c r="W436" s="564"/>
      <c r="Y436" s="213" t="str">
        <f>IF($B436="","",IF('Actual Allocation Calc'!$AH$78="A",
IF($P436="Employed",$U436/7*BJ436,
IF(AND($P436="Terminated"),($U436/7*AP436),
IF(AND($P436="Furloughed"),($U436/7*AP436)+($U436/7*AZ436),
IF(AND($P436="Rehired"),($U436/7*AZ436),
IF(AND($P436="Terminated",AP436&gt;0),$U436,
IF($P436="Furloughed",IF(AP436&gt;0,$U436)+IF(AZ436&gt;0,$U436),
IF($P436="Rehired",IF(AZ436&gt;0,$U436)))))))),IF('Actual Allocation Calc'!$AH$78="C",'Actual Allocation Calc'!L436,'Actual Allocation Calc'!U436+IF($P436="Employed",$U436/7*BJ436,
IF(AND($P436="Terminated"),($U436/7*AP436),
IF(AND($P436="Furloughed"),($U436/7*AP436)+($U436/7*AZ436),
IF(AND($P436="Rehired"),($U436/7*AZ436),
IF(AND($P436="Terminated",AP436&gt;0),$U436,
IF($P436="Furloughed",IF(AP436&gt;0,$U436)+IF(AZ436&gt;0,$U436),
IF($P436="Rehired",IF(AZ436&gt;0,$U436))))))))*'Actual Allocation Calc'!$AH$99)))</f>
        <v/>
      </c>
      <c r="Z436" s="210" t="str">
        <f>IF($B436="","",IF('Actual Allocation Calc'!$AI$78="A",
IF($P436="Employed",$U436,
IF(AND($P436="Terminated"),($U436/7*AQ436),
IF(AND($P436="Furloughed"),($U436/7*AQ436)+($U436/7*BA436),
IF(AND($P436="Rehired"),($U436/7*BA436),
IF(AND($P436="Terminated",AQ436&gt;0),$U436,
IF($P436="Furloughed",IF(AQ436&gt;0,$U436)+IF(BA436&gt;0,$U436),
IF($P436="Rehired",IF(BA436&gt;0,$U436)))))))),IF('Actual Allocation Calc'!$AI$78="C",'Actual Allocation Calc'!M436,'Actual Allocation Calc'!V436+IF($P436="Employed",$U436,
IF(AND($P436="Terminated"),($U436/7*AQ436),
IF(AND($P436="Furloughed"),($U436/7*AQ436)+($U436/7*BA436),
IF(AND($P436="Rehired"),($U436/7*BA436),
IF(AND($P436="Terminated",AQ436&gt;0),$U436,
IF($P436="Furloughed",IF(AQ436&gt;0,$U436)+IF(BA436&gt;0,$U436),
IF($P436="Rehired",IF(BA436&gt;0,$U436))))))))*'Actual Allocation Calc'!$AI$99)))</f>
        <v/>
      </c>
      <c r="AA436" s="210" t="str">
        <f>IF($B436="","",IF('Actual Allocation Calc'!$AJ$78="A",
IF($P436="Employed",$U436,
IF(AND($P436="Terminated"),($U436/7*AR436),
IF(AND($P436="Furloughed"),($U436/7*AR436)+($U436/7*BB436),
IF(AND($P436="Rehired"),($U436/7*BB436),
IF(AND($P436="Terminated",AR436&gt;0),$U436,
IF($P436="Furloughed",IF(AR436&gt;0,$U436)+IF(BB436&gt;0,$U436),
IF($P436="Rehired",IF(BB436&gt;0,$U436)))))))),IF('Actual Allocation Calc'!$AJ$78="C",'Actual Allocation Calc'!N436,'Actual Allocation Calc'!W436+IF($P436="Employed",$U436,
IF(AND($P436="Terminated"),($U436/7*AR436),
IF(AND($P436="Furloughed"),($U436/7*AR436)+($U436/7*BB436),
IF(AND($P436="Rehired"),($U436/7*BB436),
IF(AND($P436="Terminated",AR436&gt;0),$U436,
IF($P436="Furloughed",IF(AR436&gt;0,$U436)+IF(BB436&gt;0,$U436),
IF($P436="Rehired",IF(BB436&gt;0,$U436))))))))*'Actual Allocation Calc'!$AJ$99)))</f>
        <v/>
      </c>
      <c r="AB436" s="210" t="str">
        <f>IF($B436="","",IF('Actual Allocation Calc'!$AK$78="A",
IF($P436="Employed",$U436,
IF(AND($P436="Terminated"),($U436/7*AS436),
IF(AND($P436="Furloughed"),($U436/7*AS436)+($U436/7*BC436),
IF(AND($P436="Rehired"),($U436/7*BC436),
IF(AND($P436="Terminated",AS436&gt;0),$U436,
IF($P436="Furloughed",IF(AS436&gt;0,$U436)+IF(BC436&gt;0,$U436),
IF($P436="Rehired",IF(BC436&gt;0,$U436)))))))),IF('Actual Allocation Calc'!$AK$78="C",'Actual Allocation Calc'!O436,'Actual Allocation Calc'!X436+IF($P436="Employed",$U436,
IF(AND($P436="Terminated"),($U436/7*AS436),
IF(AND($P436="Furloughed"),($U436/7*AS436)+($U436/7*BC436),
IF(AND($P436="Rehired"),($U436/7*BC436),
IF(AND($P436="Terminated",AS436&gt;0),$U436,
IF($P436="Furloughed",IF(AS436&gt;0,$U436)+IF(BC436&gt;0,$U436),
IF($P436="Rehired",IF(BC436&gt;0,$U436))))))))*'Actual Allocation Calc'!$AK$99)))</f>
        <v/>
      </c>
      <c r="AC436" s="210" t="str">
        <f>IF($B436="","",IF('Actual Allocation Calc'!$AL$78="A",
IF($P436="Employed",$U436,
IF(AND($P436="Terminated"),($U436/7*AT436),
IF(AND($P436="Furloughed"),($U436/7*AT436)+($U436/7*BD436),
IF(AND($P436="Rehired"),($U436/7*BD436),
IF(AND($P436="Terminated",AT436&gt;0),$U436,
IF($P436="Furloughed",IF(AT436&gt;0,$U436)+IF(BD436&gt;0,$U436),
IF($P436="Rehired",IF(BD436&gt;0,$U436)))))))),IF('Actual Allocation Calc'!$AL$78="C",'Actual Allocation Calc'!P436,'Actual Allocation Calc'!Y436+IF($P436="Employed",$U436,
IF(AND($P436="Terminated"),($U436/7*AT436),
IF(AND($P436="Furloughed"),($U436/7*AT436)+($U436/7*BD436),
IF(AND($P436="Rehired"),($U436/7*BD436),
IF(AND($P436="Terminated",AT436&gt;0),$U436,
IF($P436="Furloughed",IF(AT436&gt;0,$U436)+IF(BD436&gt;0,$U436),
IF($P436="Rehired",IF(BD436&gt;0,$U436))))))))*'Actual Allocation Calc'!$AL$99)))</f>
        <v/>
      </c>
      <c r="AD436" s="210" t="str">
        <f>IF($B436="","",IF('Actual Allocation Calc'!$AM$78="A",
IF($P436="Employed",$U436,
IF(AND($P436="Terminated"),($U436/7*AU436),
IF(AND($P436="Furloughed"),($U436/7*AU436)+($U436/7*BE436),
IF(AND($P436="Rehired"),($U436/7*BE436),
IF(AND($P436="Terminated",AU436&gt;0),$U436,
IF($P436="Furloughed",IF(AU436&gt;0,$U436)+IF(BE436&gt;0,$U436),
IF($P436="Rehired",IF(BE436&gt;0,$U436)))))))),IF('Actual Allocation Calc'!$AM$78="C",'Actual Allocation Calc'!Q436,'Actual Allocation Calc'!Z436+IF($P436="Employed",$U436,
IF(AND($P436="Terminated"),($U436/7*AU436),
IF(AND($P436="Furloughed"),($U436/7*AU436)+($U436/7*BE436),
IF(AND($P436="Rehired"),($U436/7*BE436),
IF(AND($P436="Terminated",AU436&gt;0),$U436,
IF($P436="Furloughed",IF(AU436&gt;0,$U436)+IF(BE436&gt;0,$U436),
IF($P436="Rehired",IF(BE436&gt;0,$U436))))))))*'Actual Allocation Calc'!$AM$99)))</f>
        <v/>
      </c>
      <c r="AE436" s="210" t="str">
        <f>IF($B436="","",IF('Actual Allocation Calc'!$AN$78="A",
IF($P436="Employed",$U436,
IF(AND($P436="Terminated"),($U436/7*AV436),
IF(AND($P436="Furloughed"),($U436/7*AV436)+($U436/7*BF436),
IF(AND($P436="Rehired"),($U436/7*BF436),
IF(AND($P436="Terminated",AV436&gt;0),$U436,
IF($P436="Furloughed",IF(AV436&gt;0,$U436)+IF(BF436&gt;0,$U436),
IF($P436="Rehired",IF(BF436&gt;0,$U436)))))))),IF('Actual Allocation Calc'!$AN$78="C",'Actual Allocation Calc'!R436,'Actual Allocation Calc'!AA436+IF($P436="Employed",$U436,
IF(AND($P436="Terminated"),($U436/7*AV436),
IF(AND($P436="Furloughed"),($U436/7*AV436)+($U436/7*BF436),
IF(AND($P436="Rehired"),($U436/7*BF436),
IF(AND($P436="Terminated",AV436&gt;0),$U436,
IF($P436="Furloughed",IF(AV436&gt;0,$U436)+IF(BF436&gt;0,$U436),
IF($P436="Rehired",IF(BF436&gt;0,$U436))))))))*'Actual Allocation Calc'!$AN$99)))</f>
        <v/>
      </c>
      <c r="AF436" s="210" t="str">
        <f>IF($B436="","",IF('Actual Allocation Calc'!$AO$78="A",
IF($P436="Employed",$U436,
IF(AND($P436="Terminated"),($U436/7*AW436),
IF(AND($P436="Furloughed"),($U436/7*AW436)+($U436/7*BG436),
IF(AND($P436="Rehired"),($U436/7*BG436),
IF(AND($P436="Terminated",AW436&gt;0),$U436,
IF($P436="Furloughed",IF(AW436&gt;0,$U436)+IF(BG436&gt;0,$U436),
IF($P436="Rehired",IF(BG436&gt;0,$U436)))))))),IF('Actual Allocation Calc'!$AO$78="C",'Actual Allocation Calc'!S436,'Actual Allocation Calc'!AB436+IF($P436="Employed",$U436,
IF(AND($P436="Terminated"),($U436/7*AW436),
IF(AND($P436="Furloughed"),($U436/7*AW436)+($U436/7*BG436),
IF(AND($P436="Rehired"),($U436/7*BG436),
IF(AND($P436="Terminated",AW436&gt;0),$U436,
IF($P436="Furloughed",IF(AW436&gt;0,$U436)+IF(BG436&gt;0,$U436),
IF($P436="Rehired",IF(BG436&gt;0,$U436))))))))*'Actual Allocation Calc'!$AO$99)))</f>
        <v/>
      </c>
      <c r="AG436" s="210" t="str">
        <f>IF($B436="","",IF('Actual Allocation Calc'!$AP$78="A",
IF($P436="Employed",$U436/7*BK436,
IF(AND($P436="Terminated"),($U436/7*AX436),
IF(AND($P436="Furloughed"),($U436/7*AX436)+($U436/7*BH436),
IF(AND($P436="Rehired"),($U436/7*BH436),
IF(AND($P436="Terminated",AX436&gt;0),$U436,
IF($P436="Furloughed",IF(AX436&gt;0,$U436)+IF(BH436&gt;0,$U436),
IF($P436="Rehired",IF(BH436&gt;0,$U436)))))))),IF('Actual Allocation Calc'!$AP$78="C",'Actual Allocation Calc'!T436,'Actual Allocation Calc'!AC436+IF($P436="Employed",$U436/7*BK436,
IF(AND($P436="Terminated"),($U436/7*AX436),
IF(AND($P436="Furloughed"),($U436/7*AX436)+($U436/7*BH436),
IF(AND($P436="Rehired"),($U436/7*BH436),
IF(AND($P436="Terminated",AX436&gt;0),$U436,
IF($P436="Furloughed",IF(AX436&gt;0,$U436)+IF(BH436&gt;0,$U436),
IF($P436="Rehired",IF(BH436&gt;0,$U436))))))))*'Actual Allocation Calc'!$AP$99)))</f>
        <v/>
      </c>
      <c r="AH436" s="536"/>
      <c r="AI436" s="82">
        <f t="shared" si="150"/>
        <v>0</v>
      </c>
      <c r="AJ436" s="210">
        <f t="shared" si="132"/>
        <v>0</v>
      </c>
      <c r="AK436" s="397" t="str">
        <f t="shared" si="133"/>
        <v/>
      </c>
      <c r="AM436" s="122"/>
      <c r="AO436" s="214" t="str">
        <f>IFERROR(IF($V436="","",VLOOKUP(V436,'Calendar Calcs'!$B$2:$E1403,4,FALSE)),0)</f>
        <v/>
      </c>
      <c r="AP436" s="69" t="str">
        <f>IF($AO436="","", IF($AO436&lt;AP$23,0,IF($AO436&gt;AP$23,COUNTIFS('Calendar Calcs'!$E$2:$E1403,AP$23),COUNTIFS('Calendar Calcs'!$E$2:$E1403,AP$23,'Calendar Calcs'!$D$2:$D1403,"&lt;="&amp;WEEKDAY($V436)))))</f>
        <v/>
      </c>
      <c r="AQ436" s="69" t="str">
        <f>IF($AO436="","", IF($AO436&lt;AQ$23,0,IF($AO436&gt;AQ$23,COUNTIFS('Calendar Calcs'!$E$2:$E1403,AQ$23),COUNTIFS('Calendar Calcs'!$E$2:$E1403,AQ$23,'Calendar Calcs'!$D$2:$D1403,"&lt;="&amp;WEEKDAY($V436)))))</f>
        <v/>
      </c>
      <c r="AR436" s="69" t="str">
        <f>IF($AO436="","", IF($AO436&lt;AR$23,0,IF($AO436&gt;AR$23,COUNTIFS('Calendar Calcs'!$E$2:$E1403,AR$23),COUNTIFS('Calendar Calcs'!$E$2:$E1403,AR$23,'Calendar Calcs'!$D$2:$D1403,"&lt;="&amp;WEEKDAY($V436)))))</f>
        <v/>
      </c>
      <c r="AS436" s="69" t="str">
        <f>IF($AO436="","", IF($AO436&lt;AS$23,0,IF($AO436&gt;AS$23,COUNTIFS('Calendar Calcs'!$E$2:$E1403,AS$23),COUNTIFS('Calendar Calcs'!$E$2:$E1403,AS$23,'Calendar Calcs'!$D$2:$D1403,"&lt;="&amp;WEEKDAY($V436)))))</f>
        <v/>
      </c>
      <c r="AT436" s="69" t="str">
        <f>IF($AO436="","", IF($AO436&lt;AT$23,0,IF($AO436&gt;AT$23,COUNTIFS('Calendar Calcs'!$E$2:$E1403,AT$23),COUNTIFS('Calendar Calcs'!$E$2:$E1403,AT$23,'Calendar Calcs'!$D$2:$D1403,"&lt;="&amp;WEEKDAY($V436)))))</f>
        <v/>
      </c>
      <c r="AU436" s="69" t="str">
        <f>IF($AO436="","", IF($AO436&lt;AU$23,0,IF($AO436&gt;AU$23,COUNTIFS('Calendar Calcs'!$E$2:$E1403,AU$23),COUNTIFS('Calendar Calcs'!$E$2:$E1403,AU$23,'Calendar Calcs'!$D$2:$D1403,"&lt;="&amp;WEEKDAY($V436)))))</f>
        <v/>
      </c>
      <c r="AV436" s="69" t="str">
        <f>IF($AO436="","", IF($AO436&lt;AV$23,0,IF($AO436&gt;AV$23,COUNTIFS('Calendar Calcs'!$E$2:$E1403,AV$23),COUNTIFS('Calendar Calcs'!$E$2:$E1403,AV$23,'Calendar Calcs'!$D$2:$D1403,"&lt;="&amp;WEEKDAY($V436)))))</f>
        <v/>
      </c>
      <c r="AW436" s="69" t="str">
        <f>IF($AO436="","", IF($AO436&lt;AW$23,0,IF($AO436&gt;AW$23,COUNTIFS('Calendar Calcs'!$E$2:$E1403,AW$23),COUNTIFS('Calendar Calcs'!$E$2:$E1403,AW$23,'Calendar Calcs'!$D$2:$D1403,"&lt;="&amp;WEEKDAY($V436)))))</f>
        <v/>
      </c>
      <c r="AX436" s="69" t="str">
        <f>IF($AO436="","", IF($AO436&lt;AX$23,0,IF($AO436&gt;AX$23,COUNTIFS('Calendar Calcs'!$E$2:$E1403,AX$23),COUNTIFS('Calendar Calcs'!$E$2:$E1403,AX$23,'Calendar Calcs'!$D$2:$D1403,"&lt;="&amp;WEEKDAY($V436)))))</f>
        <v/>
      </c>
      <c r="AY436" s="69" t="str">
        <f>IF($W436="","",VLOOKUP($W436,'Calendar Calcs'!$B$2:$E1403,4,FALSE))</f>
        <v/>
      </c>
      <c r="AZ436" s="69" t="str">
        <f>IF($AY436="","",IF($AY436&gt;AZ$23,0,IF($AY436&lt;AZ$23,COUNTIFS('Calendar Calcs'!$E$2:$E1403,AZ$23),COUNTIFS('Calendar Calcs'!$E$2:$E1403,AZ$23,'Calendar Calcs'!$D$2:$D1403,"&gt;="&amp;WEEKDAY($W436)))))</f>
        <v/>
      </c>
      <c r="BA436" s="69" t="str">
        <f>IF($AY436="","",IF($AY436&gt;BA$23,0,IF($AY436&lt;BA$23,COUNTIFS('Calendar Calcs'!$E$2:$E1403,BA$23),COUNTIFS('Calendar Calcs'!$E$2:$E1403,BA$23,'Calendar Calcs'!$D$2:$D1403,"&gt;="&amp;WEEKDAY($W436)))))</f>
        <v/>
      </c>
      <c r="BB436" s="69" t="str">
        <f>IF($AY436="","",IF($AY436&gt;BB$23,0,IF($AY436&lt;BB$23,COUNTIFS('Calendar Calcs'!$E$2:$E1403,BB$23),COUNTIFS('Calendar Calcs'!$E$2:$E1403,BB$23,'Calendar Calcs'!$D$2:$D1403,"&gt;="&amp;WEEKDAY($W436)))))</f>
        <v/>
      </c>
      <c r="BC436" s="69" t="str">
        <f>IF($AY436="","",IF($AY436&gt;BC$23,0,IF($AY436&lt;BC$23,COUNTIFS('Calendar Calcs'!$E$2:$E1403,BC$23),COUNTIFS('Calendar Calcs'!$E$2:$E1403,BC$23,'Calendar Calcs'!$D$2:$D1403,"&gt;="&amp;WEEKDAY($W436)))))</f>
        <v/>
      </c>
      <c r="BD436" s="69" t="str">
        <f>IF($AY436="","",IF($AY436&gt;BD$23,0,IF($AY436&lt;BD$23,COUNTIFS('Calendar Calcs'!$E$2:$E1403,BD$23),COUNTIFS('Calendar Calcs'!$E$2:$E1403,BD$23,'Calendar Calcs'!$D$2:$D1403,"&gt;="&amp;WEEKDAY($W436)))))</f>
        <v/>
      </c>
      <c r="BE436" s="69" t="str">
        <f>IF($AY436="","",IF($AY436&gt;BE$23,0,IF($AY436&lt;BE$23,COUNTIFS('Calendar Calcs'!$E$2:$E1403,BE$23),COUNTIFS('Calendar Calcs'!$E$2:$E1403,BE$23,'Calendar Calcs'!$D$2:$D1403,"&gt;="&amp;WEEKDAY($W436)))))</f>
        <v/>
      </c>
      <c r="BF436" s="69" t="str">
        <f>IF($AY436="","",IF($AY436&gt;BF$23,0,IF($AY436&lt;BF$23,COUNTIFS('Calendar Calcs'!$E$2:$E1403,BF$23),COUNTIFS('Calendar Calcs'!$E$2:$E1403,BF$23,'Calendar Calcs'!$D$2:$D1403,"&gt;="&amp;WEEKDAY($W436)))))</f>
        <v/>
      </c>
      <c r="BG436" s="69" t="str">
        <f>IF($AY436="","",IF($AY436&gt;BG$23,0,IF($AY436&lt;BG$23,COUNTIFS('Calendar Calcs'!$E$2:$E1403,BG$23),COUNTIFS('Calendar Calcs'!$E$2:$E1403,BG$23,'Calendar Calcs'!$D$2:$D1403,"&gt;="&amp;WEEKDAY($W436)))))</f>
        <v/>
      </c>
      <c r="BH436" s="69">
        <f t="shared" si="134"/>
        <v>6</v>
      </c>
      <c r="BI436" s="69">
        <f>IF(Cover!$E$43="","",VLOOKUP(Cover!$E$43,'Calendar Calcs'!$B$2:$E1403,4,FALSE))</f>
        <v>1</v>
      </c>
      <c r="BJ436" s="69">
        <f>IF($BI436="","", IF($BI436&lt;BJ$23,0,IF($BI436&gt;=BJ$23,COUNTIFS('Calendar Calcs'!$E$2:$E1403,BJ$23),COUNTIFS('Calendar Calcs'!$E$2:$E1403,BJ$23,'Calendar Calcs'!$D$2:$D1403,"&lt;="&amp;WEEKDAY($V436)))))</f>
        <v>1</v>
      </c>
      <c r="BK436" s="69">
        <f t="shared" si="131"/>
        <v>6</v>
      </c>
      <c r="BN436" s="69" t="str">
        <f>IF(T436&gt;0,"FTE",IF(Cover!$E$47="Weekly",IF(S436&gt;29.75,"FTE","PTE"),IF(S436&gt;59.75,"FTE","PTE")))</f>
        <v>PTE</v>
      </c>
      <c r="BO436" s="69">
        <f>IF(BN436="FTE",30,IF(Cover!$E$47="Weekly",'STEP 2 EE Data'!S436,'STEP 2 EE Data'!S436/2))</f>
        <v>0</v>
      </c>
      <c r="BP436" s="209">
        <f t="shared" si="135"/>
        <v>0</v>
      </c>
      <c r="BQ436" s="209">
        <f t="shared" si="136"/>
        <v>0</v>
      </c>
      <c r="BR436" s="209">
        <f t="shared" si="137"/>
        <v>0</v>
      </c>
      <c r="BS436" s="209">
        <f t="shared" si="138"/>
        <v>0</v>
      </c>
      <c r="BT436" s="209">
        <f t="shared" si="139"/>
        <v>0</v>
      </c>
      <c r="BU436" s="209">
        <f t="shared" si="140"/>
        <v>0</v>
      </c>
      <c r="BV436" s="209">
        <f t="shared" si="141"/>
        <v>0</v>
      </c>
      <c r="BW436" s="209">
        <f t="shared" si="142"/>
        <v>0</v>
      </c>
      <c r="BX436" s="209">
        <f t="shared" si="143"/>
        <v>0</v>
      </c>
      <c r="CC436" s="210" t="str">
        <f>IF(B436="","",IF(C436="",IF(Cover!$E$47="Weekly",'STEP 3 EE Comp'!BI441*8,'STEP 3 EE Comp'!BI441*4),IF(Cover!$E$47="Weekly",'STEP 3 EE Comp'!BI441,'STEP 3 EE Comp'!BI441)))</f>
        <v/>
      </c>
      <c r="CD436" s="82" t="str">
        <f t="shared" si="144"/>
        <v/>
      </c>
      <c r="CE436" s="417">
        <f t="shared" si="145"/>
        <v>1</v>
      </c>
      <c r="CF436" s="82" t="str">
        <f t="shared" si="146"/>
        <v>Good</v>
      </c>
      <c r="CG436" s="82">
        <f t="shared" si="147"/>
        <v>0</v>
      </c>
      <c r="CH436" s="234">
        <f t="shared" si="148"/>
        <v>0</v>
      </c>
    </row>
    <row r="437" spans="1:86" s="69" customFormat="1" x14ac:dyDescent="0.3">
      <c r="A437" s="555"/>
      <c r="B437" s="52"/>
      <c r="C437" s="52"/>
      <c r="D437" s="52"/>
      <c r="E437" s="52"/>
      <c r="F437" s="507"/>
      <c r="G437" s="210">
        <f t="shared" si="149"/>
        <v>0</v>
      </c>
      <c r="H437" s="82">
        <f t="shared" si="130"/>
        <v>0</v>
      </c>
      <c r="I437" s="211"/>
      <c r="J437" s="441" t="s">
        <v>21</v>
      </c>
      <c r="K437" s="441" t="s">
        <v>21</v>
      </c>
      <c r="L437" s="441" t="s">
        <v>21</v>
      </c>
      <c r="M437" s="441" t="s">
        <v>21</v>
      </c>
      <c r="N437" s="568" t="s">
        <v>21</v>
      </c>
      <c r="O437" s="211"/>
      <c r="P437" s="212" t="str">
        <f>IF(B437="","",
IF(AND(V437="",W437="",B437&lt;&gt;""),"Employed",
IF(AND(V437&lt;&gt;"",W437="",B437&lt;&gt;""),"Terminated",
IF(AND(V437&lt;&gt;"",W437&lt;&gt;"",B437&lt;&gt;""),IF(W437&lt;Cover!$E$43,"Employed","Furloughed"),
IF(AND(V437="",W437&lt;&gt;"",B437&lt;&gt;""),IF(W437&lt;Cover!$E$43,"Employed","Rehired"))))))</f>
        <v/>
      </c>
      <c r="Q437" s="211"/>
      <c r="R437" s="536"/>
      <c r="S437" s="563"/>
      <c r="T437" s="536"/>
      <c r="U437" s="82">
        <f>IF(Cover!$E$47="Weekly",IF(T437&gt;0,T437,R437*S437),IF(T437&gt;0,T437,R437*S437)/2)</f>
        <v>0</v>
      </c>
      <c r="V437" s="564"/>
      <c r="W437" s="564"/>
      <c r="Y437" s="213" t="str">
        <f>IF($B437="","",IF('Actual Allocation Calc'!$AH$78="A",
IF($P437="Employed",$U437/7*BJ437,
IF(AND($P437="Terminated"),($U437/7*AP437),
IF(AND($P437="Furloughed"),($U437/7*AP437)+($U437/7*AZ437),
IF(AND($P437="Rehired"),($U437/7*AZ437),
IF(AND($P437="Terminated",AP437&gt;0),$U437,
IF($P437="Furloughed",IF(AP437&gt;0,$U437)+IF(AZ437&gt;0,$U437),
IF($P437="Rehired",IF(AZ437&gt;0,$U437)))))))),IF('Actual Allocation Calc'!$AH$78="C",'Actual Allocation Calc'!L437,'Actual Allocation Calc'!U437+IF($P437="Employed",$U437/7*BJ437,
IF(AND($P437="Terminated"),($U437/7*AP437),
IF(AND($P437="Furloughed"),($U437/7*AP437)+($U437/7*AZ437),
IF(AND($P437="Rehired"),($U437/7*AZ437),
IF(AND($P437="Terminated",AP437&gt;0),$U437,
IF($P437="Furloughed",IF(AP437&gt;0,$U437)+IF(AZ437&gt;0,$U437),
IF($P437="Rehired",IF(AZ437&gt;0,$U437))))))))*'Actual Allocation Calc'!$AH$99)))</f>
        <v/>
      </c>
      <c r="Z437" s="210" t="str">
        <f>IF($B437="","",IF('Actual Allocation Calc'!$AI$78="A",
IF($P437="Employed",$U437,
IF(AND($P437="Terminated"),($U437/7*AQ437),
IF(AND($P437="Furloughed"),($U437/7*AQ437)+($U437/7*BA437),
IF(AND($P437="Rehired"),($U437/7*BA437),
IF(AND($P437="Terminated",AQ437&gt;0),$U437,
IF($P437="Furloughed",IF(AQ437&gt;0,$U437)+IF(BA437&gt;0,$U437),
IF($P437="Rehired",IF(BA437&gt;0,$U437)))))))),IF('Actual Allocation Calc'!$AI$78="C",'Actual Allocation Calc'!M437,'Actual Allocation Calc'!V437+IF($P437="Employed",$U437,
IF(AND($P437="Terminated"),($U437/7*AQ437),
IF(AND($P437="Furloughed"),($U437/7*AQ437)+($U437/7*BA437),
IF(AND($P437="Rehired"),($U437/7*BA437),
IF(AND($P437="Terminated",AQ437&gt;0),$U437,
IF($P437="Furloughed",IF(AQ437&gt;0,$U437)+IF(BA437&gt;0,$U437),
IF($P437="Rehired",IF(BA437&gt;0,$U437))))))))*'Actual Allocation Calc'!$AI$99)))</f>
        <v/>
      </c>
      <c r="AA437" s="210" t="str">
        <f>IF($B437="","",IF('Actual Allocation Calc'!$AJ$78="A",
IF($P437="Employed",$U437,
IF(AND($P437="Terminated"),($U437/7*AR437),
IF(AND($P437="Furloughed"),($U437/7*AR437)+($U437/7*BB437),
IF(AND($P437="Rehired"),($U437/7*BB437),
IF(AND($P437="Terminated",AR437&gt;0),$U437,
IF($P437="Furloughed",IF(AR437&gt;0,$U437)+IF(BB437&gt;0,$U437),
IF($P437="Rehired",IF(BB437&gt;0,$U437)))))))),IF('Actual Allocation Calc'!$AJ$78="C",'Actual Allocation Calc'!N437,'Actual Allocation Calc'!W437+IF($P437="Employed",$U437,
IF(AND($P437="Terminated"),($U437/7*AR437),
IF(AND($P437="Furloughed"),($U437/7*AR437)+($U437/7*BB437),
IF(AND($P437="Rehired"),($U437/7*BB437),
IF(AND($P437="Terminated",AR437&gt;0),$U437,
IF($P437="Furloughed",IF(AR437&gt;0,$U437)+IF(BB437&gt;0,$U437),
IF($P437="Rehired",IF(BB437&gt;0,$U437))))))))*'Actual Allocation Calc'!$AJ$99)))</f>
        <v/>
      </c>
      <c r="AB437" s="210" t="str">
        <f>IF($B437="","",IF('Actual Allocation Calc'!$AK$78="A",
IF($P437="Employed",$U437,
IF(AND($P437="Terminated"),($U437/7*AS437),
IF(AND($P437="Furloughed"),($U437/7*AS437)+($U437/7*BC437),
IF(AND($P437="Rehired"),($U437/7*BC437),
IF(AND($P437="Terminated",AS437&gt;0),$U437,
IF($P437="Furloughed",IF(AS437&gt;0,$U437)+IF(BC437&gt;0,$U437),
IF($P437="Rehired",IF(BC437&gt;0,$U437)))))))),IF('Actual Allocation Calc'!$AK$78="C",'Actual Allocation Calc'!O437,'Actual Allocation Calc'!X437+IF($P437="Employed",$U437,
IF(AND($P437="Terminated"),($U437/7*AS437),
IF(AND($P437="Furloughed"),($U437/7*AS437)+($U437/7*BC437),
IF(AND($P437="Rehired"),($U437/7*BC437),
IF(AND($P437="Terminated",AS437&gt;0),$U437,
IF($P437="Furloughed",IF(AS437&gt;0,$U437)+IF(BC437&gt;0,$U437),
IF($P437="Rehired",IF(BC437&gt;0,$U437))))))))*'Actual Allocation Calc'!$AK$99)))</f>
        <v/>
      </c>
      <c r="AC437" s="210" t="str">
        <f>IF($B437="","",IF('Actual Allocation Calc'!$AL$78="A",
IF($P437="Employed",$U437,
IF(AND($P437="Terminated"),($U437/7*AT437),
IF(AND($P437="Furloughed"),($U437/7*AT437)+($U437/7*BD437),
IF(AND($P437="Rehired"),($U437/7*BD437),
IF(AND($P437="Terminated",AT437&gt;0),$U437,
IF($P437="Furloughed",IF(AT437&gt;0,$U437)+IF(BD437&gt;0,$U437),
IF($P437="Rehired",IF(BD437&gt;0,$U437)))))))),IF('Actual Allocation Calc'!$AL$78="C",'Actual Allocation Calc'!P437,'Actual Allocation Calc'!Y437+IF($P437="Employed",$U437,
IF(AND($P437="Terminated"),($U437/7*AT437),
IF(AND($P437="Furloughed"),($U437/7*AT437)+($U437/7*BD437),
IF(AND($P437="Rehired"),($U437/7*BD437),
IF(AND($P437="Terminated",AT437&gt;0),$U437,
IF($P437="Furloughed",IF(AT437&gt;0,$U437)+IF(BD437&gt;0,$U437),
IF($P437="Rehired",IF(BD437&gt;0,$U437))))))))*'Actual Allocation Calc'!$AL$99)))</f>
        <v/>
      </c>
      <c r="AD437" s="210" t="str">
        <f>IF($B437="","",IF('Actual Allocation Calc'!$AM$78="A",
IF($P437="Employed",$U437,
IF(AND($P437="Terminated"),($U437/7*AU437),
IF(AND($P437="Furloughed"),($U437/7*AU437)+($U437/7*BE437),
IF(AND($P437="Rehired"),($U437/7*BE437),
IF(AND($P437="Terminated",AU437&gt;0),$U437,
IF($P437="Furloughed",IF(AU437&gt;0,$U437)+IF(BE437&gt;0,$U437),
IF($P437="Rehired",IF(BE437&gt;0,$U437)))))))),IF('Actual Allocation Calc'!$AM$78="C",'Actual Allocation Calc'!Q437,'Actual Allocation Calc'!Z437+IF($P437="Employed",$U437,
IF(AND($P437="Terminated"),($U437/7*AU437),
IF(AND($P437="Furloughed"),($U437/7*AU437)+($U437/7*BE437),
IF(AND($P437="Rehired"),($U437/7*BE437),
IF(AND($P437="Terminated",AU437&gt;0),$U437,
IF($P437="Furloughed",IF(AU437&gt;0,$U437)+IF(BE437&gt;0,$U437),
IF($P437="Rehired",IF(BE437&gt;0,$U437))))))))*'Actual Allocation Calc'!$AM$99)))</f>
        <v/>
      </c>
      <c r="AE437" s="210" t="str">
        <f>IF($B437="","",IF('Actual Allocation Calc'!$AN$78="A",
IF($P437="Employed",$U437,
IF(AND($P437="Terminated"),($U437/7*AV437),
IF(AND($P437="Furloughed"),($U437/7*AV437)+($U437/7*BF437),
IF(AND($P437="Rehired"),($U437/7*BF437),
IF(AND($P437="Terminated",AV437&gt;0),$U437,
IF($P437="Furloughed",IF(AV437&gt;0,$U437)+IF(BF437&gt;0,$U437),
IF($P437="Rehired",IF(BF437&gt;0,$U437)))))))),IF('Actual Allocation Calc'!$AN$78="C",'Actual Allocation Calc'!R437,'Actual Allocation Calc'!AA437+IF($P437="Employed",$U437,
IF(AND($P437="Terminated"),($U437/7*AV437),
IF(AND($P437="Furloughed"),($U437/7*AV437)+($U437/7*BF437),
IF(AND($P437="Rehired"),($U437/7*BF437),
IF(AND($P437="Terminated",AV437&gt;0),$U437,
IF($P437="Furloughed",IF(AV437&gt;0,$U437)+IF(BF437&gt;0,$U437),
IF($P437="Rehired",IF(BF437&gt;0,$U437))))))))*'Actual Allocation Calc'!$AN$99)))</f>
        <v/>
      </c>
      <c r="AF437" s="210" t="str">
        <f>IF($B437="","",IF('Actual Allocation Calc'!$AO$78="A",
IF($P437="Employed",$U437,
IF(AND($P437="Terminated"),($U437/7*AW437),
IF(AND($P437="Furloughed"),($U437/7*AW437)+($U437/7*BG437),
IF(AND($P437="Rehired"),($U437/7*BG437),
IF(AND($P437="Terminated",AW437&gt;0),$U437,
IF($P437="Furloughed",IF(AW437&gt;0,$U437)+IF(BG437&gt;0,$U437),
IF($P437="Rehired",IF(BG437&gt;0,$U437)))))))),IF('Actual Allocation Calc'!$AO$78="C",'Actual Allocation Calc'!S437,'Actual Allocation Calc'!AB437+IF($P437="Employed",$U437,
IF(AND($P437="Terminated"),($U437/7*AW437),
IF(AND($P437="Furloughed"),($U437/7*AW437)+($U437/7*BG437),
IF(AND($P437="Rehired"),($U437/7*BG437),
IF(AND($P437="Terminated",AW437&gt;0),$U437,
IF($P437="Furloughed",IF(AW437&gt;0,$U437)+IF(BG437&gt;0,$U437),
IF($P437="Rehired",IF(BG437&gt;0,$U437))))))))*'Actual Allocation Calc'!$AO$99)))</f>
        <v/>
      </c>
      <c r="AG437" s="210" t="str">
        <f>IF($B437="","",IF('Actual Allocation Calc'!$AP$78="A",
IF($P437="Employed",$U437/7*BK437,
IF(AND($P437="Terminated"),($U437/7*AX437),
IF(AND($P437="Furloughed"),($U437/7*AX437)+($U437/7*BH437),
IF(AND($P437="Rehired"),($U437/7*BH437),
IF(AND($P437="Terminated",AX437&gt;0),$U437,
IF($P437="Furloughed",IF(AX437&gt;0,$U437)+IF(BH437&gt;0,$U437),
IF($P437="Rehired",IF(BH437&gt;0,$U437)))))))),IF('Actual Allocation Calc'!$AP$78="C",'Actual Allocation Calc'!T437,'Actual Allocation Calc'!AC437+IF($P437="Employed",$U437/7*BK437,
IF(AND($P437="Terminated"),($U437/7*AX437),
IF(AND($P437="Furloughed"),($U437/7*AX437)+($U437/7*BH437),
IF(AND($P437="Rehired"),($U437/7*BH437),
IF(AND($P437="Terminated",AX437&gt;0),$U437,
IF($P437="Furloughed",IF(AX437&gt;0,$U437)+IF(BH437&gt;0,$U437),
IF($P437="Rehired",IF(BH437&gt;0,$U437))))))))*'Actual Allocation Calc'!$AP$99)))</f>
        <v/>
      </c>
      <c r="AH437" s="536"/>
      <c r="AI437" s="82">
        <f t="shared" si="150"/>
        <v>0</v>
      </c>
      <c r="AJ437" s="210">
        <f t="shared" si="132"/>
        <v>0</v>
      </c>
      <c r="AK437" s="397" t="str">
        <f t="shared" si="133"/>
        <v/>
      </c>
      <c r="AM437" s="122"/>
      <c r="AO437" s="214" t="str">
        <f>IFERROR(IF($V437="","",VLOOKUP(V437,'Calendar Calcs'!$B$2:$E1404,4,FALSE)),0)</f>
        <v/>
      </c>
      <c r="AP437" s="69" t="str">
        <f>IF($AO437="","", IF($AO437&lt;AP$23,0,IF($AO437&gt;AP$23,COUNTIFS('Calendar Calcs'!$E$2:$E1404,AP$23),COUNTIFS('Calendar Calcs'!$E$2:$E1404,AP$23,'Calendar Calcs'!$D$2:$D1404,"&lt;="&amp;WEEKDAY($V437)))))</f>
        <v/>
      </c>
      <c r="AQ437" s="69" t="str">
        <f>IF($AO437="","", IF($AO437&lt;AQ$23,0,IF($AO437&gt;AQ$23,COUNTIFS('Calendar Calcs'!$E$2:$E1404,AQ$23),COUNTIFS('Calendar Calcs'!$E$2:$E1404,AQ$23,'Calendar Calcs'!$D$2:$D1404,"&lt;="&amp;WEEKDAY($V437)))))</f>
        <v/>
      </c>
      <c r="AR437" s="69" t="str">
        <f>IF($AO437="","", IF($AO437&lt;AR$23,0,IF($AO437&gt;AR$23,COUNTIFS('Calendar Calcs'!$E$2:$E1404,AR$23),COUNTIFS('Calendar Calcs'!$E$2:$E1404,AR$23,'Calendar Calcs'!$D$2:$D1404,"&lt;="&amp;WEEKDAY($V437)))))</f>
        <v/>
      </c>
      <c r="AS437" s="69" t="str">
        <f>IF($AO437="","", IF($AO437&lt;AS$23,0,IF($AO437&gt;AS$23,COUNTIFS('Calendar Calcs'!$E$2:$E1404,AS$23),COUNTIFS('Calendar Calcs'!$E$2:$E1404,AS$23,'Calendar Calcs'!$D$2:$D1404,"&lt;="&amp;WEEKDAY($V437)))))</f>
        <v/>
      </c>
      <c r="AT437" s="69" t="str">
        <f>IF($AO437="","", IF($AO437&lt;AT$23,0,IF($AO437&gt;AT$23,COUNTIFS('Calendar Calcs'!$E$2:$E1404,AT$23),COUNTIFS('Calendar Calcs'!$E$2:$E1404,AT$23,'Calendar Calcs'!$D$2:$D1404,"&lt;="&amp;WEEKDAY($V437)))))</f>
        <v/>
      </c>
      <c r="AU437" s="69" t="str">
        <f>IF($AO437="","", IF($AO437&lt;AU$23,0,IF($AO437&gt;AU$23,COUNTIFS('Calendar Calcs'!$E$2:$E1404,AU$23),COUNTIFS('Calendar Calcs'!$E$2:$E1404,AU$23,'Calendar Calcs'!$D$2:$D1404,"&lt;="&amp;WEEKDAY($V437)))))</f>
        <v/>
      </c>
      <c r="AV437" s="69" t="str">
        <f>IF($AO437="","", IF($AO437&lt;AV$23,0,IF($AO437&gt;AV$23,COUNTIFS('Calendar Calcs'!$E$2:$E1404,AV$23),COUNTIFS('Calendar Calcs'!$E$2:$E1404,AV$23,'Calendar Calcs'!$D$2:$D1404,"&lt;="&amp;WEEKDAY($V437)))))</f>
        <v/>
      </c>
      <c r="AW437" s="69" t="str">
        <f>IF($AO437="","", IF($AO437&lt;AW$23,0,IF($AO437&gt;AW$23,COUNTIFS('Calendar Calcs'!$E$2:$E1404,AW$23),COUNTIFS('Calendar Calcs'!$E$2:$E1404,AW$23,'Calendar Calcs'!$D$2:$D1404,"&lt;="&amp;WEEKDAY($V437)))))</f>
        <v/>
      </c>
      <c r="AX437" s="69" t="str">
        <f>IF($AO437="","", IF($AO437&lt;AX$23,0,IF($AO437&gt;AX$23,COUNTIFS('Calendar Calcs'!$E$2:$E1404,AX$23),COUNTIFS('Calendar Calcs'!$E$2:$E1404,AX$23,'Calendar Calcs'!$D$2:$D1404,"&lt;="&amp;WEEKDAY($V437)))))</f>
        <v/>
      </c>
      <c r="AY437" s="69" t="str">
        <f>IF($W437="","",VLOOKUP($W437,'Calendar Calcs'!$B$2:$E1404,4,FALSE))</f>
        <v/>
      </c>
      <c r="AZ437" s="69" t="str">
        <f>IF($AY437="","",IF($AY437&gt;AZ$23,0,IF($AY437&lt;AZ$23,COUNTIFS('Calendar Calcs'!$E$2:$E1404,AZ$23),COUNTIFS('Calendar Calcs'!$E$2:$E1404,AZ$23,'Calendar Calcs'!$D$2:$D1404,"&gt;="&amp;WEEKDAY($W437)))))</f>
        <v/>
      </c>
      <c r="BA437" s="69" t="str">
        <f>IF($AY437="","",IF($AY437&gt;BA$23,0,IF($AY437&lt;BA$23,COUNTIFS('Calendar Calcs'!$E$2:$E1404,BA$23),COUNTIFS('Calendar Calcs'!$E$2:$E1404,BA$23,'Calendar Calcs'!$D$2:$D1404,"&gt;="&amp;WEEKDAY($W437)))))</f>
        <v/>
      </c>
      <c r="BB437" s="69" t="str">
        <f>IF($AY437="","",IF($AY437&gt;BB$23,0,IF($AY437&lt;BB$23,COUNTIFS('Calendar Calcs'!$E$2:$E1404,BB$23),COUNTIFS('Calendar Calcs'!$E$2:$E1404,BB$23,'Calendar Calcs'!$D$2:$D1404,"&gt;="&amp;WEEKDAY($W437)))))</f>
        <v/>
      </c>
      <c r="BC437" s="69" t="str">
        <f>IF($AY437="","",IF($AY437&gt;BC$23,0,IF($AY437&lt;BC$23,COUNTIFS('Calendar Calcs'!$E$2:$E1404,BC$23),COUNTIFS('Calendar Calcs'!$E$2:$E1404,BC$23,'Calendar Calcs'!$D$2:$D1404,"&gt;="&amp;WEEKDAY($W437)))))</f>
        <v/>
      </c>
      <c r="BD437" s="69" t="str">
        <f>IF($AY437="","",IF($AY437&gt;BD$23,0,IF($AY437&lt;BD$23,COUNTIFS('Calendar Calcs'!$E$2:$E1404,BD$23),COUNTIFS('Calendar Calcs'!$E$2:$E1404,BD$23,'Calendar Calcs'!$D$2:$D1404,"&gt;="&amp;WEEKDAY($W437)))))</f>
        <v/>
      </c>
      <c r="BE437" s="69" t="str">
        <f>IF($AY437="","",IF($AY437&gt;BE$23,0,IF($AY437&lt;BE$23,COUNTIFS('Calendar Calcs'!$E$2:$E1404,BE$23),COUNTIFS('Calendar Calcs'!$E$2:$E1404,BE$23,'Calendar Calcs'!$D$2:$D1404,"&gt;="&amp;WEEKDAY($W437)))))</f>
        <v/>
      </c>
      <c r="BF437" s="69" t="str">
        <f>IF($AY437="","",IF($AY437&gt;BF$23,0,IF($AY437&lt;BF$23,COUNTIFS('Calendar Calcs'!$E$2:$E1404,BF$23),COUNTIFS('Calendar Calcs'!$E$2:$E1404,BF$23,'Calendar Calcs'!$D$2:$D1404,"&gt;="&amp;WEEKDAY($W437)))))</f>
        <v/>
      </c>
      <c r="BG437" s="69" t="str">
        <f>IF($AY437="","",IF($AY437&gt;BG$23,0,IF($AY437&lt;BG$23,COUNTIFS('Calendar Calcs'!$E$2:$E1404,BG$23),COUNTIFS('Calendar Calcs'!$E$2:$E1404,BG$23,'Calendar Calcs'!$D$2:$D1404,"&gt;="&amp;WEEKDAY($W437)))))</f>
        <v/>
      </c>
      <c r="BH437" s="69">
        <f t="shared" si="134"/>
        <v>6</v>
      </c>
      <c r="BI437" s="69">
        <f>IF(Cover!$E$43="","",VLOOKUP(Cover!$E$43,'Calendar Calcs'!$B$2:$E1404,4,FALSE))</f>
        <v>1</v>
      </c>
      <c r="BJ437" s="69">
        <f>IF($BI437="","", IF($BI437&lt;BJ$23,0,IF($BI437&gt;=BJ$23,COUNTIFS('Calendar Calcs'!$E$2:$E1404,BJ$23),COUNTIFS('Calendar Calcs'!$E$2:$E1404,BJ$23,'Calendar Calcs'!$D$2:$D1404,"&lt;="&amp;WEEKDAY($V437)))))</f>
        <v>1</v>
      </c>
      <c r="BK437" s="69">
        <f t="shared" si="131"/>
        <v>6</v>
      </c>
      <c r="BN437" s="69" t="str">
        <f>IF(T437&gt;0,"FTE",IF(Cover!$E$47="Weekly",IF(S437&gt;29.75,"FTE","PTE"),IF(S437&gt;59.75,"FTE","PTE")))</f>
        <v>PTE</v>
      </c>
      <c r="BO437" s="69">
        <f>IF(BN437="FTE",30,IF(Cover!$E$47="Weekly",'STEP 2 EE Data'!S437,'STEP 2 EE Data'!S437/2))</f>
        <v>0</v>
      </c>
      <c r="BP437" s="209">
        <f t="shared" si="135"/>
        <v>0</v>
      </c>
      <c r="BQ437" s="209">
        <f t="shared" si="136"/>
        <v>0</v>
      </c>
      <c r="BR437" s="209">
        <f t="shared" si="137"/>
        <v>0</v>
      </c>
      <c r="BS437" s="209">
        <f t="shared" si="138"/>
        <v>0</v>
      </c>
      <c r="BT437" s="209">
        <f t="shared" si="139"/>
        <v>0</v>
      </c>
      <c r="BU437" s="209">
        <f t="shared" si="140"/>
        <v>0</v>
      </c>
      <c r="BV437" s="209">
        <f t="shared" si="141"/>
        <v>0</v>
      </c>
      <c r="BW437" s="209">
        <f t="shared" si="142"/>
        <v>0</v>
      </c>
      <c r="BX437" s="209">
        <f t="shared" si="143"/>
        <v>0</v>
      </c>
      <c r="CC437" s="210" t="str">
        <f>IF(B437="","",IF(C437="",IF(Cover!$E$47="Weekly",'STEP 3 EE Comp'!BI442*8,'STEP 3 EE Comp'!BI442*4),IF(Cover!$E$47="Weekly",'STEP 3 EE Comp'!BI442,'STEP 3 EE Comp'!BI442)))</f>
        <v/>
      </c>
      <c r="CD437" s="82" t="str">
        <f t="shared" si="144"/>
        <v/>
      </c>
      <c r="CE437" s="417">
        <f t="shared" si="145"/>
        <v>1</v>
      </c>
      <c r="CF437" s="82" t="str">
        <f t="shared" si="146"/>
        <v>Good</v>
      </c>
      <c r="CG437" s="82">
        <f t="shared" si="147"/>
        <v>0</v>
      </c>
      <c r="CH437" s="234">
        <f t="shared" si="148"/>
        <v>0</v>
      </c>
    </row>
    <row r="438" spans="1:86" s="69" customFormat="1" x14ac:dyDescent="0.3">
      <c r="A438" s="555"/>
      <c r="B438" s="52"/>
      <c r="C438" s="52"/>
      <c r="D438" s="52"/>
      <c r="E438" s="52"/>
      <c r="F438" s="507"/>
      <c r="G438" s="210">
        <f t="shared" si="149"/>
        <v>0</v>
      </c>
      <c r="H438" s="82">
        <f t="shared" si="130"/>
        <v>0</v>
      </c>
      <c r="I438" s="211"/>
      <c r="J438" s="441" t="s">
        <v>21</v>
      </c>
      <c r="K438" s="441" t="s">
        <v>21</v>
      </c>
      <c r="L438" s="441" t="s">
        <v>21</v>
      </c>
      <c r="M438" s="441" t="s">
        <v>21</v>
      </c>
      <c r="N438" s="568" t="s">
        <v>21</v>
      </c>
      <c r="O438" s="211"/>
      <c r="P438" s="212" t="str">
        <f>IF(B438="","",
IF(AND(V438="",W438="",B438&lt;&gt;""),"Employed",
IF(AND(V438&lt;&gt;"",W438="",B438&lt;&gt;""),"Terminated",
IF(AND(V438&lt;&gt;"",W438&lt;&gt;"",B438&lt;&gt;""),IF(W438&lt;Cover!$E$43,"Employed","Furloughed"),
IF(AND(V438="",W438&lt;&gt;"",B438&lt;&gt;""),IF(W438&lt;Cover!$E$43,"Employed","Rehired"))))))</f>
        <v/>
      </c>
      <c r="Q438" s="211"/>
      <c r="R438" s="536"/>
      <c r="S438" s="563"/>
      <c r="T438" s="536"/>
      <c r="U438" s="82">
        <f>IF(Cover!$E$47="Weekly",IF(T438&gt;0,T438,R438*S438),IF(T438&gt;0,T438,R438*S438)/2)</f>
        <v>0</v>
      </c>
      <c r="V438" s="564"/>
      <c r="W438" s="564"/>
      <c r="Y438" s="213" t="str">
        <f>IF($B438="","",IF('Actual Allocation Calc'!$AH$78="A",
IF($P438="Employed",$U438/7*BJ438,
IF(AND($P438="Terminated"),($U438/7*AP438),
IF(AND($P438="Furloughed"),($U438/7*AP438)+($U438/7*AZ438),
IF(AND($P438="Rehired"),($U438/7*AZ438),
IF(AND($P438="Terminated",AP438&gt;0),$U438,
IF($P438="Furloughed",IF(AP438&gt;0,$U438)+IF(AZ438&gt;0,$U438),
IF($P438="Rehired",IF(AZ438&gt;0,$U438)))))))),IF('Actual Allocation Calc'!$AH$78="C",'Actual Allocation Calc'!L438,'Actual Allocation Calc'!U438+IF($P438="Employed",$U438/7*BJ438,
IF(AND($P438="Terminated"),($U438/7*AP438),
IF(AND($P438="Furloughed"),($U438/7*AP438)+($U438/7*AZ438),
IF(AND($P438="Rehired"),($U438/7*AZ438),
IF(AND($P438="Terminated",AP438&gt;0),$U438,
IF($P438="Furloughed",IF(AP438&gt;0,$U438)+IF(AZ438&gt;0,$U438),
IF($P438="Rehired",IF(AZ438&gt;0,$U438))))))))*'Actual Allocation Calc'!$AH$99)))</f>
        <v/>
      </c>
      <c r="Z438" s="210" t="str">
        <f>IF($B438="","",IF('Actual Allocation Calc'!$AI$78="A",
IF($P438="Employed",$U438,
IF(AND($P438="Terminated"),($U438/7*AQ438),
IF(AND($P438="Furloughed"),($U438/7*AQ438)+($U438/7*BA438),
IF(AND($P438="Rehired"),($U438/7*BA438),
IF(AND($P438="Terminated",AQ438&gt;0),$U438,
IF($P438="Furloughed",IF(AQ438&gt;0,$U438)+IF(BA438&gt;0,$U438),
IF($P438="Rehired",IF(BA438&gt;0,$U438)))))))),IF('Actual Allocation Calc'!$AI$78="C",'Actual Allocation Calc'!M438,'Actual Allocation Calc'!V438+IF($P438="Employed",$U438,
IF(AND($P438="Terminated"),($U438/7*AQ438),
IF(AND($P438="Furloughed"),($U438/7*AQ438)+($U438/7*BA438),
IF(AND($P438="Rehired"),($U438/7*BA438),
IF(AND($P438="Terminated",AQ438&gt;0),$U438,
IF($P438="Furloughed",IF(AQ438&gt;0,$U438)+IF(BA438&gt;0,$U438),
IF($P438="Rehired",IF(BA438&gt;0,$U438))))))))*'Actual Allocation Calc'!$AI$99)))</f>
        <v/>
      </c>
      <c r="AA438" s="210" t="str">
        <f>IF($B438="","",IF('Actual Allocation Calc'!$AJ$78="A",
IF($P438="Employed",$U438,
IF(AND($P438="Terminated"),($U438/7*AR438),
IF(AND($P438="Furloughed"),($U438/7*AR438)+($U438/7*BB438),
IF(AND($P438="Rehired"),($U438/7*BB438),
IF(AND($P438="Terminated",AR438&gt;0),$U438,
IF($P438="Furloughed",IF(AR438&gt;0,$U438)+IF(BB438&gt;0,$U438),
IF($P438="Rehired",IF(BB438&gt;0,$U438)))))))),IF('Actual Allocation Calc'!$AJ$78="C",'Actual Allocation Calc'!N438,'Actual Allocation Calc'!W438+IF($P438="Employed",$U438,
IF(AND($P438="Terminated"),($U438/7*AR438),
IF(AND($P438="Furloughed"),($U438/7*AR438)+($U438/7*BB438),
IF(AND($P438="Rehired"),($U438/7*BB438),
IF(AND($P438="Terminated",AR438&gt;0),$U438,
IF($P438="Furloughed",IF(AR438&gt;0,$U438)+IF(BB438&gt;0,$U438),
IF($P438="Rehired",IF(BB438&gt;0,$U438))))))))*'Actual Allocation Calc'!$AJ$99)))</f>
        <v/>
      </c>
      <c r="AB438" s="210" t="str">
        <f>IF($B438="","",IF('Actual Allocation Calc'!$AK$78="A",
IF($P438="Employed",$U438,
IF(AND($P438="Terminated"),($U438/7*AS438),
IF(AND($P438="Furloughed"),($U438/7*AS438)+($U438/7*BC438),
IF(AND($P438="Rehired"),($U438/7*BC438),
IF(AND($P438="Terminated",AS438&gt;0),$U438,
IF($P438="Furloughed",IF(AS438&gt;0,$U438)+IF(BC438&gt;0,$U438),
IF($P438="Rehired",IF(BC438&gt;0,$U438)))))))),IF('Actual Allocation Calc'!$AK$78="C",'Actual Allocation Calc'!O438,'Actual Allocation Calc'!X438+IF($P438="Employed",$U438,
IF(AND($P438="Terminated"),($U438/7*AS438),
IF(AND($P438="Furloughed"),($U438/7*AS438)+($U438/7*BC438),
IF(AND($P438="Rehired"),($U438/7*BC438),
IF(AND($P438="Terminated",AS438&gt;0),$U438,
IF($P438="Furloughed",IF(AS438&gt;0,$U438)+IF(BC438&gt;0,$U438),
IF($P438="Rehired",IF(BC438&gt;0,$U438))))))))*'Actual Allocation Calc'!$AK$99)))</f>
        <v/>
      </c>
      <c r="AC438" s="210" t="str">
        <f>IF($B438="","",IF('Actual Allocation Calc'!$AL$78="A",
IF($P438="Employed",$U438,
IF(AND($P438="Terminated"),($U438/7*AT438),
IF(AND($P438="Furloughed"),($U438/7*AT438)+($U438/7*BD438),
IF(AND($P438="Rehired"),($U438/7*BD438),
IF(AND($P438="Terminated",AT438&gt;0),$U438,
IF($P438="Furloughed",IF(AT438&gt;0,$U438)+IF(BD438&gt;0,$U438),
IF($P438="Rehired",IF(BD438&gt;0,$U438)))))))),IF('Actual Allocation Calc'!$AL$78="C",'Actual Allocation Calc'!P438,'Actual Allocation Calc'!Y438+IF($P438="Employed",$U438,
IF(AND($P438="Terminated"),($U438/7*AT438),
IF(AND($P438="Furloughed"),($U438/7*AT438)+($U438/7*BD438),
IF(AND($P438="Rehired"),($U438/7*BD438),
IF(AND($P438="Terminated",AT438&gt;0),$U438,
IF($P438="Furloughed",IF(AT438&gt;0,$U438)+IF(BD438&gt;0,$U438),
IF($P438="Rehired",IF(BD438&gt;0,$U438))))))))*'Actual Allocation Calc'!$AL$99)))</f>
        <v/>
      </c>
      <c r="AD438" s="210" t="str">
        <f>IF($B438="","",IF('Actual Allocation Calc'!$AM$78="A",
IF($P438="Employed",$U438,
IF(AND($P438="Terminated"),($U438/7*AU438),
IF(AND($P438="Furloughed"),($U438/7*AU438)+($U438/7*BE438),
IF(AND($P438="Rehired"),($U438/7*BE438),
IF(AND($P438="Terminated",AU438&gt;0),$U438,
IF($P438="Furloughed",IF(AU438&gt;0,$U438)+IF(BE438&gt;0,$U438),
IF($P438="Rehired",IF(BE438&gt;0,$U438)))))))),IF('Actual Allocation Calc'!$AM$78="C",'Actual Allocation Calc'!Q438,'Actual Allocation Calc'!Z438+IF($P438="Employed",$U438,
IF(AND($P438="Terminated"),($U438/7*AU438),
IF(AND($P438="Furloughed"),($U438/7*AU438)+($U438/7*BE438),
IF(AND($P438="Rehired"),($U438/7*BE438),
IF(AND($P438="Terminated",AU438&gt;0),$U438,
IF($P438="Furloughed",IF(AU438&gt;0,$U438)+IF(BE438&gt;0,$U438),
IF($P438="Rehired",IF(BE438&gt;0,$U438))))))))*'Actual Allocation Calc'!$AM$99)))</f>
        <v/>
      </c>
      <c r="AE438" s="210" t="str">
        <f>IF($B438="","",IF('Actual Allocation Calc'!$AN$78="A",
IF($P438="Employed",$U438,
IF(AND($P438="Terminated"),($U438/7*AV438),
IF(AND($P438="Furloughed"),($U438/7*AV438)+($U438/7*BF438),
IF(AND($P438="Rehired"),($U438/7*BF438),
IF(AND($P438="Terminated",AV438&gt;0),$U438,
IF($P438="Furloughed",IF(AV438&gt;0,$U438)+IF(BF438&gt;0,$U438),
IF($P438="Rehired",IF(BF438&gt;0,$U438)))))))),IF('Actual Allocation Calc'!$AN$78="C",'Actual Allocation Calc'!R438,'Actual Allocation Calc'!AA438+IF($P438="Employed",$U438,
IF(AND($P438="Terminated"),($U438/7*AV438),
IF(AND($P438="Furloughed"),($U438/7*AV438)+($U438/7*BF438),
IF(AND($P438="Rehired"),($U438/7*BF438),
IF(AND($P438="Terminated",AV438&gt;0),$U438,
IF($P438="Furloughed",IF(AV438&gt;0,$U438)+IF(BF438&gt;0,$U438),
IF($P438="Rehired",IF(BF438&gt;0,$U438))))))))*'Actual Allocation Calc'!$AN$99)))</f>
        <v/>
      </c>
      <c r="AF438" s="210" t="str">
        <f>IF($B438="","",IF('Actual Allocation Calc'!$AO$78="A",
IF($P438="Employed",$U438,
IF(AND($P438="Terminated"),($U438/7*AW438),
IF(AND($P438="Furloughed"),($U438/7*AW438)+($U438/7*BG438),
IF(AND($P438="Rehired"),($U438/7*BG438),
IF(AND($P438="Terminated",AW438&gt;0),$U438,
IF($P438="Furloughed",IF(AW438&gt;0,$U438)+IF(BG438&gt;0,$U438),
IF($P438="Rehired",IF(BG438&gt;0,$U438)))))))),IF('Actual Allocation Calc'!$AO$78="C",'Actual Allocation Calc'!S438,'Actual Allocation Calc'!AB438+IF($P438="Employed",$U438,
IF(AND($P438="Terminated"),($U438/7*AW438),
IF(AND($P438="Furloughed"),($U438/7*AW438)+($U438/7*BG438),
IF(AND($P438="Rehired"),($U438/7*BG438),
IF(AND($P438="Terminated",AW438&gt;0),$U438,
IF($P438="Furloughed",IF(AW438&gt;0,$U438)+IF(BG438&gt;0,$U438),
IF($P438="Rehired",IF(BG438&gt;0,$U438))))))))*'Actual Allocation Calc'!$AO$99)))</f>
        <v/>
      </c>
      <c r="AG438" s="210" t="str">
        <f>IF($B438="","",IF('Actual Allocation Calc'!$AP$78="A",
IF($P438="Employed",$U438/7*BK438,
IF(AND($P438="Terminated"),($U438/7*AX438),
IF(AND($P438="Furloughed"),($U438/7*AX438)+($U438/7*BH438),
IF(AND($P438="Rehired"),($U438/7*BH438),
IF(AND($P438="Terminated",AX438&gt;0),$U438,
IF($P438="Furloughed",IF(AX438&gt;0,$U438)+IF(BH438&gt;0,$U438),
IF($P438="Rehired",IF(BH438&gt;0,$U438)))))))),IF('Actual Allocation Calc'!$AP$78="C",'Actual Allocation Calc'!T438,'Actual Allocation Calc'!AC438+IF($P438="Employed",$U438/7*BK438,
IF(AND($P438="Terminated"),($U438/7*AX438),
IF(AND($P438="Furloughed"),($U438/7*AX438)+($U438/7*BH438),
IF(AND($P438="Rehired"),($U438/7*BH438),
IF(AND($P438="Terminated",AX438&gt;0),$U438,
IF($P438="Furloughed",IF(AX438&gt;0,$U438)+IF(BH438&gt;0,$U438),
IF($P438="Rehired",IF(BH438&gt;0,$U438))))))))*'Actual Allocation Calc'!$AP$99)))</f>
        <v/>
      </c>
      <c r="AH438" s="536"/>
      <c r="AI438" s="82">
        <f t="shared" si="150"/>
        <v>0</v>
      </c>
      <c r="AJ438" s="210">
        <f t="shared" si="132"/>
        <v>0</v>
      </c>
      <c r="AK438" s="397" t="str">
        <f t="shared" si="133"/>
        <v/>
      </c>
      <c r="AM438" s="122"/>
      <c r="AO438" s="214" t="str">
        <f>IFERROR(IF($V438="","",VLOOKUP(V438,'Calendar Calcs'!$B$2:$E1405,4,FALSE)),0)</f>
        <v/>
      </c>
      <c r="AP438" s="69" t="str">
        <f>IF($AO438="","", IF($AO438&lt;AP$23,0,IF($AO438&gt;AP$23,COUNTIFS('Calendar Calcs'!$E$2:$E1405,AP$23),COUNTIFS('Calendar Calcs'!$E$2:$E1405,AP$23,'Calendar Calcs'!$D$2:$D1405,"&lt;="&amp;WEEKDAY($V438)))))</f>
        <v/>
      </c>
      <c r="AQ438" s="69" t="str">
        <f>IF($AO438="","", IF($AO438&lt;AQ$23,0,IF($AO438&gt;AQ$23,COUNTIFS('Calendar Calcs'!$E$2:$E1405,AQ$23),COUNTIFS('Calendar Calcs'!$E$2:$E1405,AQ$23,'Calendar Calcs'!$D$2:$D1405,"&lt;="&amp;WEEKDAY($V438)))))</f>
        <v/>
      </c>
      <c r="AR438" s="69" t="str">
        <f>IF($AO438="","", IF($AO438&lt;AR$23,0,IF($AO438&gt;AR$23,COUNTIFS('Calendar Calcs'!$E$2:$E1405,AR$23),COUNTIFS('Calendar Calcs'!$E$2:$E1405,AR$23,'Calendar Calcs'!$D$2:$D1405,"&lt;="&amp;WEEKDAY($V438)))))</f>
        <v/>
      </c>
      <c r="AS438" s="69" t="str">
        <f>IF($AO438="","", IF($AO438&lt;AS$23,0,IF($AO438&gt;AS$23,COUNTIFS('Calendar Calcs'!$E$2:$E1405,AS$23),COUNTIFS('Calendar Calcs'!$E$2:$E1405,AS$23,'Calendar Calcs'!$D$2:$D1405,"&lt;="&amp;WEEKDAY($V438)))))</f>
        <v/>
      </c>
      <c r="AT438" s="69" t="str">
        <f>IF($AO438="","", IF($AO438&lt;AT$23,0,IF($AO438&gt;AT$23,COUNTIFS('Calendar Calcs'!$E$2:$E1405,AT$23),COUNTIFS('Calendar Calcs'!$E$2:$E1405,AT$23,'Calendar Calcs'!$D$2:$D1405,"&lt;="&amp;WEEKDAY($V438)))))</f>
        <v/>
      </c>
      <c r="AU438" s="69" t="str">
        <f>IF($AO438="","", IF($AO438&lt;AU$23,0,IF($AO438&gt;AU$23,COUNTIFS('Calendar Calcs'!$E$2:$E1405,AU$23),COUNTIFS('Calendar Calcs'!$E$2:$E1405,AU$23,'Calendar Calcs'!$D$2:$D1405,"&lt;="&amp;WEEKDAY($V438)))))</f>
        <v/>
      </c>
      <c r="AV438" s="69" t="str">
        <f>IF($AO438="","", IF($AO438&lt;AV$23,0,IF($AO438&gt;AV$23,COUNTIFS('Calendar Calcs'!$E$2:$E1405,AV$23),COUNTIFS('Calendar Calcs'!$E$2:$E1405,AV$23,'Calendar Calcs'!$D$2:$D1405,"&lt;="&amp;WEEKDAY($V438)))))</f>
        <v/>
      </c>
      <c r="AW438" s="69" t="str">
        <f>IF($AO438="","", IF($AO438&lt;AW$23,0,IF($AO438&gt;AW$23,COUNTIFS('Calendar Calcs'!$E$2:$E1405,AW$23),COUNTIFS('Calendar Calcs'!$E$2:$E1405,AW$23,'Calendar Calcs'!$D$2:$D1405,"&lt;="&amp;WEEKDAY($V438)))))</f>
        <v/>
      </c>
      <c r="AX438" s="69" t="str">
        <f>IF($AO438="","", IF($AO438&lt;AX$23,0,IF($AO438&gt;AX$23,COUNTIFS('Calendar Calcs'!$E$2:$E1405,AX$23),COUNTIFS('Calendar Calcs'!$E$2:$E1405,AX$23,'Calendar Calcs'!$D$2:$D1405,"&lt;="&amp;WEEKDAY($V438)))))</f>
        <v/>
      </c>
      <c r="AY438" s="69" t="str">
        <f>IF($W438="","",VLOOKUP($W438,'Calendar Calcs'!$B$2:$E1405,4,FALSE))</f>
        <v/>
      </c>
      <c r="AZ438" s="69" t="str">
        <f>IF($AY438="","",IF($AY438&gt;AZ$23,0,IF($AY438&lt;AZ$23,COUNTIFS('Calendar Calcs'!$E$2:$E1405,AZ$23),COUNTIFS('Calendar Calcs'!$E$2:$E1405,AZ$23,'Calendar Calcs'!$D$2:$D1405,"&gt;="&amp;WEEKDAY($W438)))))</f>
        <v/>
      </c>
      <c r="BA438" s="69" t="str">
        <f>IF($AY438="","",IF($AY438&gt;BA$23,0,IF($AY438&lt;BA$23,COUNTIFS('Calendar Calcs'!$E$2:$E1405,BA$23),COUNTIFS('Calendar Calcs'!$E$2:$E1405,BA$23,'Calendar Calcs'!$D$2:$D1405,"&gt;="&amp;WEEKDAY($W438)))))</f>
        <v/>
      </c>
      <c r="BB438" s="69" t="str">
        <f>IF($AY438="","",IF($AY438&gt;BB$23,0,IF($AY438&lt;BB$23,COUNTIFS('Calendar Calcs'!$E$2:$E1405,BB$23),COUNTIFS('Calendar Calcs'!$E$2:$E1405,BB$23,'Calendar Calcs'!$D$2:$D1405,"&gt;="&amp;WEEKDAY($W438)))))</f>
        <v/>
      </c>
      <c r="BC438" s="69" t="str">
        <f>IF($AY438="","",IF($AY438&gt;BC$23,0,IF($AY438&lt;BC$23,COUNTIFS('Calendar Calcs'!$E$2:$E1405,BC$23),COUNTIFS('Calendar Calcs'!$E$2:$E1405,BC$23,'Calendar Calcs'!$D$2:$D1405,"&gt;="&amp;WEEKDAY($W438)))))</f>
        <v/>
      </c>
      <c r="BD438" s="69" t="str">
        <f>IF($AY438="","",IF($AY438&gt;BD$23,0,IF($AY438&lt;BD$23,COUNTIFS('Calendar Calcs'!$E$2:$E1405,BD$23),COUNTIFS('Calendar Calcs'!$E$2:$E1405,BD$23,'Calendar Calcs'!$D$2:$D1405,"&gt;="&amp;WEEKDAY($W438)))))</f>
        <v/>
      </c>
      <c r="BE438" s="69" t="str">
        <f>IF($AY438="","",IF($AY438&gt;BE$23,0,IF($AY438&lt;BE$23,COUNTIFS('Calendar Calcs'!$E$2:$E1405,BE$23),COUNTIFS('Calendar Calcs'!$E$2:$E1405,BE$23,'Calendar Calcs'!$D$2:$D1405,"&gt;="&amp;WEEKDAY($W438)))))</f>
        <v/>
      </c>
      <c r="BF438" s="69" t="str">
        <f>IF($AY438="","",IF($AY438&gt;BF$23,0,IF($AY438&lt;BF$23,COUNTIFS('Calendar Calcs'!$E$2:$E1405,BF$23),COUNTIFS('Calendar Calcs'!$E$2:$E1405,BF$23,'Calendar Calcs'!$D$2:$D1405,"&gt;="&amp;WEEKDAY($W438)))))</f>
        <v/>
      </c>
      <c r="BG438" s="69" t="str">
        <f>IF($AY438="","",IF($AY438&gt;BG$23,0,IF($AY438&lt;BG$23,COUNTIFS('Calendar Calcs'!$E$2:$E1405,BG$23),COUNTIFS('Calendar Calcs'!$E$2:$E1405,BG$23,'Calendar Calcs'!$D$2:$D1405,"&gt;="&amp;WEEKDAY($W438)))))</f>
        <v/>
      </c>
      <c r="BH438" s="69">
        <f t="shared" si="134"/>
        <v>6</v>
      </c>
      <c r="BI438" s="69">
        <f>IF(Cover!$E$43="","",VLOOKUP(Cover!$E$43,'Calendar Calcs'!$B$2:$E1405,4,FALSE))</f>
        <v>1</v>
      </c>
      <c r="BJ438" s="69">
        <f>IF($BI438="","", IF($BI438&lt;BJ$23,0,IF($BI438&gt;=BJ$23,COUNTIFS('Calendar Calcs'!$E$2:$E1405,BJ$23),COUNTIFS('Calendar Calcs'!$E$2:$E1405,BJ$23,'Calendar Calcs'!$D$2:$D1405,"&lt;="&amp;WEEKDAY($V438)))))</f>
        <v>1</v>
      </c>
      <c r="BK438" s="69">
        <f t="shared" si="131"/>
        <v>6</v>
      </c>
      <c r="BN438" s="69" t="str">
        <f>IF(T438&gt;0,"FTE",IF(Cover!$E$47="Weekly",IF(S438&gt;29.75,"FTE","PTE"),IF(S438&gt;59.75,"FTE","PTE")))</f>
        <v>PTE</v>
      </c>
      <c r="BO438" s="69">
        <f>IF(BN438="FTE",30,IF(Cover!$E$47="Weekly",'STEP 2 EE Data'!S438,'STEP 2 EE Data'!S438/2))</f>
        <v>0</v>
      </c>
      <c r="BP438" s="209">
        <f t="shared" si="135"/>
        <v>0</v>
      </c>
      <c r="BQ438" s="209">
        <f t="shared" si="136"/>
        <v>0</v>
      </c>
      <c r="BR438" s="209">
        <f t="shared" si="137"/>
        <v>0</v>
      </c>
      <c r="BS438" s="209">
        <f t="shared" si="138"/>
        <v>0</v>
      </c>
      <c r="BT438" s="209">
        <f t="shared" si="139"/>
        <v>0</v>
      </c>
      <c r="BU438" s="209">
        <f t="shared" si="140"/>
        <v>0</v>
      </c>
      <c r="BV438" s="209">
        <f t="shared" si="141"/>
        <v>0</v>
      </c>
      <c r="BW438" s="209">
        <f t="shared" si="142"/>
        <v>0</v>
      </c>
      <c r="BX438" s="209">
        <f t="shared" si="143"/>
        <v>0</v>
      </c>
      <c r="CC438" s="210" t="str">
        <f>IF(B438="","",IF(C438="",IF(Cover!$E$47="Weekly",'STEP 3 EE Comp'!BI443*8,'STEP 3 EE Comp'!BI443*4),IF(Cover!$E$47="Weekly",'STEP 3 EE Comp'!BI443,'STEP 3 EE Comp'!BI443)))</f>
        <v/>
      </c>
      <c r="CD438" s="82" t="str">
        <f t="shared" si="144"/>
        <v/>
      </c>
      <c r="CE438" s="417">
        <f t="shared" si="145"/>
        <v>1</v>
      </c>
      <c r="CF438" s="82" t="str">
        <f t="shared" si="146"/>
        <v>Good</v>
      </c>
      <c r="CG438" s="82">
        <f t="shared" si="147"/>
        <v>0</v>
      </c>
      <c r="CH438" s="234">
        <f t="shared" si="148"/>
        <v>0</v>
      </c>
    </row>
    <row r="439" spans="1:86" s="69" customFormat="1" x14ac:dyDescent="0.3">
      <c r="A439" s="555"/>
      <c r="B439" s="52"/>
      <c r="C439" s="52"/>
      <c r="D439" s="52"/>
      <c r="E439" s="52"/>
      <c r="F439" s="507"/>
      <c r="G439" s="210">
        <f t="shared" si="149"/>
        <v>0</v>
      </c>
      <c r="H439" s="82">
        <f t="shared" si="130"/>
        <v>0</v>
      </c>
      <c r="I439" s="211"/>
      <c r="J439" s="441" t="s">
        <v>21</v>
      </c>
      <c r="K439" s="441" t="s">
        <v>21</v>
      </c>
      <c r="L439" s="441" t="s">
        <v>21</v>
      </c>
      <c r="M439" s="441" t="s">
        <v>21</v>
      </c>
      <c r="N439" s="568" t="s">
        <v>21</v>
      </c>
      <c r="O439" s="211"/>
      <c r="P439" s="212" t="str">
        <f>IF(B439="","",
IF(AND(V439="",W439="",B439&lt;&gt;""),"Employed",
IF(AND(V439&lt;&gt;"",W439="",B439&lt;&gt;""),"Terminated",
IF(AND(V439&lt;&gt;"",W439&lt;&gt;"",B439&lt;&gt;""),IF(W439&lt;Cover!$E$43,"Employed","Furloughed"),
IF(AND(V439="",W439&lt;&gt;"",B439&lt;&gt;""),IF(W439&lt;Cover!$E$43,"Employed","Rehired"))))))</f>
        <v/>
      </c>
      <c r="Q439" s="211"/>
      <c r="R439" s="536"/>
      <c r="S439" s="563"/>
      <c r="T439" s="536"/>
      <c r="U439" s="82">
        <f>IF(Cover!$E$47="Weekly",IF(T439&gt;0,T439,R439*S439),IF(T439&gt;0,T439,R439*S439)/2)</f>
        <v>0</v>
      </c>
      <c r="V439" s="564"/>
      <c r="W439" s="564"/>
      <c r="Y439" s="213" t="str">
        <f>IF($B439="","",IF('Actual Allocation Calc'!$AH$78="A",
IF($P439="Employed",$U439/7*BJ439,
IF(AND($P439="Terminated"),($U439/7*AP439),
IF(AND($P439="Furloughed"),($U439/7*AP439)+($U439/7*AZ439),
IF(AND($P439="Rehired"),($U439/7*AZ439),
IF(AND($P439="Terminated",AP439&gt;0),$U439,
IF($P439="Furloughed",IF(AP439&gt;0,$U439)+IF(AZ439&gt;0,$U439),
IF($P439="Rehired",IF(AZ439&gt;0,$U439)))))))),IF('Actual Allocation Calc'!$AH$78="C",'Actual Allocation Calc'!L439,'Actual Allocation Calc'!U439+IF($P439="Employed",$U439/7*BJ439,
IF(AND($P439="Terminated"),($U439/7*AP439),
IF(AND($P439="Furloughed"),($U439/7*AP439)+($U439/7*AZ439),
IF(AND($P439="Rehired"),($U439/7*AZ439),
IF(AND($P439="Terminated",AP439&gt;0),$U439,
IF($P439="Furloughed",IF(AP439&gt;0,$U439)+IF(AZ439&gt;0,$U439),
IF($P439="Rehired",IF(AZ439&gt;0,$U439))))))))*'Actual Allocation Calc'!$AH$99)))</f>
        <v/>
      </c>
      <c r="Z439" s="210" t="str">
        <f>IF($B439="","",IF('Actual Allocation Calc'!$AI$78="A",
IF($P439="Employed",$U439,
IF(AND($P439="Terminated"),($U439/7*AQ439),
IF(AND($P439="Furloughed"),($U439/7*AQ439)+($U439/7*BA439),
IF(AND($P439="Rehired"),($U439/7*BA439),
IF(AND($P439="Terminated",AQ439&gt;0),$U439,
IF($P439="Furloughed",IF(AQ439&gt;0,$U439)+IF(BA439&gt;0,$U439),
IF($P439="Rehired",IF(BA439&gt;0,$U439)))))))),IF('Actual Allocation Calc'!$AI$78="C",'Actual Allocation Calc'!M439,'Actual Allocation Calc'!V439+IF($P439="Employed",$U439,
IF(AND($P439="Terminated"),($U439/7*AQ439),
IF(AND($P439="Furloughed"),($U439/7*AQ439)+($U439/7*BA439),
IF(AND($P439="Rehired"),($U439/7*BA439),
IF(AND($P439="Terminated",AQ439&gt;0),$U439,
IF($P439="Furloughed",IF(AQ439&gt;0,$U439)+IF(BA439&gt;0,$U439),
IF($P439="Rehired",IF(BA439&gt;0,$U439))))))))*'Actual Allocation Calc'!$AI$99)))</f>
        <v/>
      </c>
      <c r="AA439" s="210" t="str">
        <f>IF($B439="","",IF('Actual Allocation Calc'!$AJ$78="A",
IF($P439="Employed",$U439,
IF(AND($P439="Terminated"),($U439/7*AR439),
IF(AND($P439="Furloughed"),($U439/7*AR439)+($U439/7*BB439),
IF(AND($P439="Rehired"),($U439/7*BB439),
IF(AND($P439="Terminated",AR439&gt;0),$U439,
IF($P439="Furloughed",IF(AR439&gt;0,$U439)+IF(BB439&gt;0,$U439),
IF($P439="Rehired",IF(BB439&gt;0,$U439)))))))),IF('Actual Allocation Calc'!$AJ$78="C",'Actual Allocation Calc'!N439,'Actual Allocation Calc'!W439+IF($P439="Employed",$U439,
IF(AND($P439="Terminated"),($U439/7*AR439),
IF(AND($P439="Furloughed"),($U439/7*AR439)+($U439/7*BB439),
IF(AND($P439="Rehired"),($U439/7*BB439),
IF(AND($P439="Terminated",AR439&gt;0),$U439,
IF($P439="Furloughed",IF(AR439&gt;0,$U439)+IF(BB439&gt;0,$U439),
IF($P439="Rehired",IF(BB439&gt;0,$U439))))))))*'Actual Allocation Calc'!$AJ$99)))</f>
        <v/>
      </c>
      <c r="AB439" s="210" t="str">
        <f>IF($B439="","",IF('Actual Allocation Calc'!$AK$78="A",
IF($P439="Employed",$U439,
IF(AND($P439="Terminated"),($U439/7*AS439),
IF(AND($P439="Furloughed"),($U439/7*AS439)+($U439/7*BC439),
IF(AND($P439="Rehired"),($U439/7*BC439),
IF(AND($P439="Terminated",AS439&gt;0),$U439,
IF($P439="Furloughed",IF(AS439&gt;0,$U439)+IF(BC439&gt;0,$U439),
IF($P439="Rehired",IF(BC439&gt;0,$U439)))))))),IF('Actual Allocation Calc'!$AK$78="C",'Actual Allocation Calc'!O439,'Actual Allocation Calc'!X439+IF($P439="Employed",$U439,
IF(AND($P439="Terminated"),($U439/7*AS439),
IF(AND($P439="Furloughed"),($U439/7*AS439)+($U439/7*BC439),
IF(AND($P439="Rehired"),($U439/7*BC439),
IF(AND($P439="Terminated",AS439&gt;0),$U439,
IF($P439="Furloughed",IF(AS439&gt;0,$U439)+IF(BC439&gt;0,$U439),
IF($P439="Rehired",IF(BC439&gt;0,$U439))))))))*'Actual Allocation Calc'!$AK$99)))</f>
        <v/>
      </c>
      <c r="AC439" s="210" t="str">
        <f>IF($B439="","",IF('Actual Allocation Calc'!$AL$78="A",
IF($P439="Employed",$U439,
IF(AND($P439="Terminated"),($U439/7*AT439),
IF(AND($P439="Furloughed"),($U439/7*AT439)+($U439/7*BD439),
IF(AND($P439="Rehired"),($U439/7*BD439),
IF(AND($P439="Terminated",AT439&gt;0),$U439,
IF($P439="Furloughed",IF(AT439&gt;0,$U439)+IF(BD439&gt;0,$U439),
IF($P439="Rehired",IF(BD439&gt;0,$U439)))))))),IF('Actual Allocation Calc'!$AL$78="C",'Actual Allocation Calc'!P439,'Actual Allocation Calc'!Y439+IF($P439="Employed",$U439,
IF(AND($P439="Terminated"),($U439/7*AT439),
IF(AND($P439="Furloughed"),($U439/7*AT439)+($U439/7*BD439),
IF(AND($P439="Rehired"),($U439/7*BD439),
IF(AND($P439="Terminated",AT439&gt;0),$U439,
IF($P439="Furloughed",IF(AT439&gt;0,$U439)+IF(BD439&gt;0,$U439),
IF($P439="Rehired",IF(BD439&gt;0,$U439))))))))*'Actual Allocation Calc'!$AL$99)))</f>
        <v/>
      </c>
      <c r="AD439" s="210" t="str">
        <f>IF($B439="","",IF('Actual Allocation Calc'!$AM$78="A",
IF($P439="Employed",$U439,
IF(AND($P439="Terminated"),($U439/7*AU439),
IF(AND($P439="Furloughed"),($U439/7*AU439)+($U439/7*BE439),
IF(AND($P439="Rehired"),($U439/7*BE439),
IF(AND($P439="Terminated",AU439&gt;0),$U439,
IF($P439="Furloughed",IF(AU439&gt;0,$U439)+IF(BE439&gt;0,$U439),
IF($P439="Rehired",IF(BE439&gt;0,$U439)))))))),IF('Actual Allocation Calc'!$AM$78="C",'Actual Allocation Calc'!Q439,'Actual Allocation Calc'!Z439+IF($P439="Employed",$U439,
IF(AND($P439="Terminated"),($U439/7*AU439),
IF(AND($P439="Furloughed"),($U439/7*AU439)+($U439/7*BE439),
IF(AND($P439="Rehired"),($U439/7*BE439),
IF(AND($P439="Terminated",AU439&gt;0),$U439,
IF($P439="Furloughed",IF(AU439&gt;0,$U439)+IF(BE439&gt;0,$U439),
IF($P439="Rehired",IF(BE439&gt;0,$U439))))))))*'Actual Allocation Calc'!$AM$99)))</f>
        <v/>
      </c>
      <c r="AE439" s="210" t="str">
        <f>IF($B439="","",IF('Actual Allocation Calc'!$AN$78="A",
IF($P439="Employed",$U439,
IF(AND($P439="Terminated"),($U439/7*AV439),
IF(AND($P439="Furloughed"),($U439/7*AV439)+($U439/7*BF439),
IF(AND($P439="Rehired"),($U439/7*BF439),
IF(AND($P439="Terminated",AV439&gt;0),$U439,
IF($P439="Furloughed",IF(AV439&gt;0,$U439)+IF(BF439&gt;0,$U439),
IF($P439="Rehired",IF(BF439&gt;0,$U439)))))))),IF('Actual Allocation Calc'!$AN$78="C",'Actual Allocation Calc'!R439,'Actual Allocation Calc'!AA439+IF($P439="Employed",$U439,
IF(AND($P439="Terminated"),($U439/7*AV439),
IF(AND($P439="Furloughed"),($U439/7*AV439)+($U439/7*BF439),
IF(AND($P439="Rehired"),($U439/7*BF439),
IF(AND($P439="Terminated",AV439&gt;0),$U439,
IF($P439="Furloughed",IF(AV439&gt;0,$U439)+IF(BF439&gt;0,$U439),
IF($P439="Rehired",IF(BF439&gt;0,$U439))))))))*'Actual Allocation Calc'!$AN$99)))</f>
        <v/>
      </c>
      <c r="AF439" s="210" t="str">
        <f>IF($B439="","",IF('Actual Allocation Calc'!$AO$78="A",
IF($P439="Employed",$U439,
IF(AND($P439="Terminated"),($U439/7*AW439),
IF(AND($P439="Furloughed"),($U439/7*AW439)+($U439/7*BG439),
IF(AND($P439="Rehired"),($U439/7*BG439),
IF(AND($P439="Terminated",AW439&gt;0),$U439,
IF($P439="Furloughed",IF(AW439&gt;0,$U439)+IF(BG439&gt;0,$U439),
IF($P439="Rehired",IF(BG439&gt;0,$U439)))))))),IF('Actual Allocation Calc'!$AO$78="C",'Actual Allocation Calc'!S439,'Actual Allocation Calc'!AB439+IF($P439="Employed",$U439,
IF(AND($P439="Terminated"),($U439/7*AW439),
IF(AND($P439="Furloughed"),($U439/7*AW439)+($U439/7*BG439),
IF(AND($P439="Rehired"),($U439/7*BG439),
IF(AND($P439="Terminated",AW439&gt;0),$U439,
IF($P439="Furloughed",IF(AW439&gt;0,$U439)+IF(BG439&gt;0,$U439),
IF($P439="Rehired",IF(BG439&gt;0,$U439))))))))*'Actual Allocation Calc'!$AO$99)))</f>
        <v/>
      </c>
      <c r="AG439" s="210" t="str">
        <f>IF($B439="","",IF('Actual Allocation Calc'!$AP$78="A",
IF($P439="Employed",$U439/7*BK439,
IF(AND($P439="Terminated"),($U439/7*AX439),
IF(AND($P439="Furloughed"),($U439/7*AX439)+($U439/7*BH439),
IF(AND($P439="Rehired"),($U439/7*BH439),
IF(AND($P439="Terminated",AX439&gt;0),$U439,
IF($P439="Furloughed",IF(AX439&gt;0,$U439)+IF(BH439&gt;0,$U439),
IF($P439="Rehired",IF(BH439&gt;0,$U439)))))))),IF('Actual Allocation Calc'!$AP$78="C",'Actual Allocation Calc'!T439,'Actual Allocation Calc'!AC439+IF($P439="Employed",$U439/7*BK439,
IF(AND($P439="Terminated"),($U439/7*AX439),
IF(AND($P439="Furloughed"),($U439/7*AX439)+($U439/7*BH439),
IF(AND($P439="Rehired"),($U439/7*BH439),
IF(AND($P439="Terminated",AX439&gt;0),$U439,
IF($P439="Furloughed",IF(AX439&gt;0,$U439)+IF(BH439&gt;0,$U439),
IF($P439="Rehired",IF(BH439&gt;0,$U439))))))))*'Actual Allocation Calc'!$AP$99)))</f>
        <v/>
      </c>
      <c r="AH439" s="536"/>
      <c r="AI439" s="82">
        <f t="shared" si="150"/>
        <v>0</v>
      </c>
      <c r="AJ439" s="210">
        <f t="shared" si="132"/>
        <v>0</v>
      </c>
      <c r="AK439" s="397" t="str">
        <f t="shared" si="133"/>
        <v/>
      </c>
      <c r="AM439" s="122"/>
      <c r="AO439" s="214" t="str">
        <f>IFERROR(IF($V439="","",VLOOKUP(V439,'Calendar Calcs'!$B$2:$E1406,4,FALSE)),0)</f>
        <v/>
      </c>
      <c r="AP439" s="69" t="str">
        <f>IF($AO439="","", IF($AO439&lt;AP$23,0,IF($AO439&gt;AP$23,COUNTIFS('Calendar Calcs'!$E$2:$E1406,AP$23),COUNTIFS('Calendar Calcs'!$E$2:$E1406,AP$23,'Calendar Calcs'!$D$2:$D1406,"&lt;="&amp;WEEKDAY($V439)))))</f>
        <v/>
      </c>
      <c r="AQ439" s="69" t="str">
        <f>IF($AO439="","", IF($AO439&lt;AQ$23,0,IF($AO439&gt;AQ$23,COUNTIFS('Calendar Calcs'!$E$2:$E1406,AQ$23),COUNTIFS('Calendar Calcs'!$E$2:$E1406,AQ$23,'Calendar Calcs'!$D$2:$D1406,"&lt;="&amp;WEEKDAY($V439)))))</f>
        <v/>
      </c>
      <c r="AR439" s="69" t="str">
        <f>IF($AO439="","", IF($AO439&lt;AR$23,0,IF($AO439&gt;AR$23,COUNTIFS('Calendar Calcs'!$E$2:$E1406,AR$23),COUNTIFS('Calendar Calcs'!$E$2:$E1406,AR$23,'Calendar Calcs'!$D$2:$D1406,"&lt;="&amp;WEEKDAY($V439)))))</f>
        <v/>
      </c>
      <c r="AS439" s="69" t="str">
        <f>IF($AO439="","", IF($AO439&lt;AS$23,0,IF($AO439&gt;AS$23,COUNTIFS('Calendar Calcs'!$E$2:$E1406,AS$23),COUNTIFS('Calendar Calcs'!$E$2:$E1406,AS$23,'Calendar Calcs'!$D$2:$D1406,"&lt;="&amp;WEEKDAY($V439)))))</f>
        <v/>
      </c>
      <c r="AT439" s="69" t="str">
        <f>IF($AO439="","", IF($AO439&lt;AT$23,0,IF($AO439&gt;AT$23,COUNTIFS('Calendar Calcs'!$E$2:$E1406,AT$23),COUNTIFS('Calendar Calcs'!$E$2:$E1406,AT$23,'Calendar Calcs'!$D$2:$D1406,"&lt;="&amp;WEEKDAY($V439)))))</f>
        <v/>
      </c>
      <c r="AU439" s="69" t="str">
        <f>IF($AO439="","", IF($AO439&lt;AU$23,0,IF($AO439&gt;AU$23,COUNTIFS('Calendar Calcs'!$E$2:$E1406,AU$23),COUNTIFS('Calendar Calcs'!$E$2:$E1406,AU$23,'Calendar Calcs'!$D$2:$D1406,"&lt;="&amp;WEEKDAY($V439)))))</f>
        <v/>
      </c>
      <c r="AV439" s="69" t="str">
        <f>IF($AO439="","", IF($AO439&lt;AV$23,0,IF($AO439&gt;AV$23,COUNTIFS('Calendar Calcs'!$E$2:$E1406,AV$23),COUNTIFS('Calendar Calcs'!$E$2:$E1406,AV$23,'Calendar Calcs'!$D$2:$D1406,"&lt;="&amp;WEEKDAY($V439)))))</f>
        <v/>
      </c>
      <c r="AW439" s="69" t="str">
        <f>IF($AO439="","", IF($AO439&lt;AW$23,0,IF($AO439&gt;AW$23,COUNTIFS('Calendar Calcs'!$E$2:$E1406,AW$23),COUNTIFS('Calendar Calcs'!$E$2:$E1406,AW$23,'Calendar Calcs'!$D$2:$D1406,"&lt;="&amp;WEEKDAY($V439)))))</f>
        <v/>
      </c>
      <c r="AX439" s="69" t="str">
        <f>IF($AO439="","", IF($AO439&lt;AX$23,0,IF($AO439&gt;AX$23,COUNTIFS('Calendar Calcs'!$E$2:$E1406,AX$23),COUNTIFS('Calendar Calcs'!$E$2:$E1406,AX$23,'Calendar Calcs'!$D$2:$D1406,"&lt;="&amp;WEEKDAY($V439)))))</f>
        <v/>
      </c>
      <c r="AY439" s="69" t="str">
        <f>IF($W439="","",VLOOKUP($W439,'Calendar Calcs'!$B$2:$E1406,4,FALSE))</f>
        <v/>
      </c>
      <c r="AZ439" s="69" t="str">
        <f>IF($AY439="","",IF($AY439&gt;AZ$23,0,IF($AY439&lt;AZ$23,COUNTIFS('Calendar Calcs'!$E$2:$E1406,AZ$23),COUNTIFS('Calendar Calcs'!$E$2:$E1406,AZ$23,'Calendar Calcs'!$D$2:$D1406,"&gt;="&amp;WEEKDAY($W439)))))</f>
        <v/>
      </c>
      <c r="BA439" s="69" t="str">
        <f>IF($AY439="","",IF($AY439&gt;BA$23,0,IF($AY439&lt;BA$23,COUNTIFS('Calendar Calcs'!$E$2:$E1406,BA$23),COUNTIFS('Calendar Calcs'!$E$2:$E1406,BA$23,'Calendar Calcs'!$D$2:$D1406,"&gt;="&amp;WEEKDAY($W439)))))</f>
        <v/>
      </c>
      <c r="BB439" s="69" t="str">
        <f>IF($AY439="","",IF($AY439&gt;BB$23,0,IF($AY439&lt;BB$23,COUNTIFS('Calendar Calcs'!$E$2:$E1406,BB$23),COUNTIFS('Calendar Calcs'!$E$2:$E1406,BB$23,'Calendar Calcs'!$D$2:$D1406,"&gt;="&amp;WEEKDAY($W439)))))</f>
        <v/>
      </c>
      <c r="BC439" s="69" t="str">
        <f>IF($AY439="","",IF($AY439&gt;BC$23,0,IF($AY439&lt;BC$23,COUNTIFS('Calendar Calcs'!$E$2:$E1406,BC$23),COUNTIFS('Calendar Calcs'!$E$2:$E1406,BC$23,'Calendar Calcs'!$D$2:$D1406,"&gt;="&amp;WEEKDAY($W439)))))</f>
        <v/>
      </c>
      <c r="BD439" s="69" t="str">
        <f>IF($AY439="","",IF($AY439&gt;BD$23,0,IF($AY439&lt;BD$23,COUNTIFS('Calendar Calcs'!$E$2:$E1406,BD$23),COUNTIFS('Calendar Calcs'!$E$2:$E1406,BD$23,'Calendar Calcs'!$D$2:$D1406,"&gt;="&amp;WEEKDAY($W439)))))</f>
        <v/>
      </c>
      <c r="BE439" s="69" t="str">
        <f>IF($AY439="","",IF($AY439&gt;BE$23,0,IF($AY439&lt;BE$23,COUNTIFS('Calendar Calcs'!$E$2:$E1406,BE$23),COUNTIFS('Calendar Calcs'!$E$2:$E1406,BE$23,'Calendar Calcs'!$D$2:$D1406,"&gt;="&amp;WEEKDAY($W439)))))</f>
        <v/>
      </c>
      <c r="BF439" s="69" t="str">
        <f>IF($AY439="","",IF($AY439&gt;BF$23,0,IF($AY439&lt;BF$23,COUNTIFS('Calendar Calcs'!$E$2:$E1406,BF$23),COUNTIFS('Calendar Calcs'!$E$2:$E1406,BF$23,'Calendar Calcs'!$D$2:$D1406,"&gt;="&amp;WEEKDAY($W439)))))</f>
        <v/>
      </c>
      <c r="BG439" s="69" t="str">
        <f>IF($AY439="","",IF($AY439&gt;BG$23,0,IF($AY439&lt;BG$23,COUNTIFS('Calendar Calcs'!$E$2:$E1406,BG$23),COUNTIFS('Calendar Calcs'!$E$2:$E1406,BG$23,'Calendar Calcs'!$D$2:$D1406,"&gt;="&amp;WEEKDAY($W439)))))</f>
        <v/>
      </c>
      <c r="BH439" s="69">
        <f t="shared" si="134"/>
        <v>6</v>
      </c>
      <c r="BI439" s="69">
        <f>IF(Cover!$E$43="","",VLOOKUP(Cover!$E$43,'Calendar Calcs'!$B$2:$E1406,4,FALSE))</f>
        <v>1</v>
      </c>
      <c r="BJ439" s="69">
        <f>IF($BI439="","", IF($BI439&lt;BJ$23,0,IF($BI439&gt;=BJ$23,COUNTIFS('Calendar Calcs'!$E$2:$E1406,BJ$23),COUNTIFS('Calendar Calcs'!$E$2:$E1406,BJ$23,'Calendar Calcs'!$D$2:$D1406,"&lt;="&amp;WEEKDAY($V439)))))</f>
        <v>1</v>
      </c>
      <c r="BK439" s="69">
        <f t="shared" si="131"/>
        <v>6</v>
      </c>
      <c r="BN439" s="69" t="str">
        <f>IF(T439&gt;0,"FTE",IF(Cover!$E$47="Weekly",IF(S439&gt;29.75,"FTE","PTE"),IF(S439&gt;59.75,"FTE","PTE")))</f>
        <v>PTE</v>
      </c>
      <c r="BO439" s="69">
        <f>IF(BN439="FTE",30,IF(Cover!$E$47="Weekly",'STEP 2 EE Data'!S439,'STEP 2 EE Data'!S439/2))</f>
        <v>0</v>
      </c>
      <c r="BP439" s="209">
        <f t="shared" si="135"/>
        <v>0</v>
      </c>
      <c r="BQ439" s="209">
        <f t="shared" si="136"/>
        <v>0</v>
      </c>
      <c r="BR439" s="209">
        <f t="shared" si="137"/>
        <v>0</v>
      </c>
      <c r="BS439" s="209">
        <f t="shared" si="138"/>
        <v>0</v>
      </c>
      <c r="BT439" s="209">
        <f t="shared" si="139"/>
        <v>0</v>
      </c>
      <c r="BU439" s="209">
        <f t="shared" si="140"/>
        <v>0</v>
      </c>
      <c r="BV439" s="209">
        <f t="shared" si="141"/>
        <v>0</v>
      </c>
      <c r="BW439" s="209">
        <f t="shared" si="142"/>
        <v>0</v>
      </c>
      <c r="BX439" s="209">
        <f t="shared" si="143"/>
        <v>0</v>
      </c>
      <c r="CC439" s="210" t="str">
        <f>IF(B439="","",IF(C439="",IF(Cover!$E$47="Weekly",'STEP 3 EE Comp'!BI444*8,'STEP 3 EE Comp'!BI444*4),IF(Cover!$E$47="Weekly",'STEP 3 EE Comp'!BI444,'STEP 3 EE Comp'!BI444)))</f>
        <v/>
      </c>
      <c r="CD439" s="82" t="str">
        <f t="shared" si="144"/>
        <v/>
      </c>
      <c r="CE439" s="417">
        <f t="shared" si="145"/>
        <v>1</v>
      </c>
      <c r="CF439" s="82" t="str">
        <f t="shared" si="146"/>
        <v>Good</v>
      </c>
      <c r="CG439" s="82">
        <f t="shared" si="147"/>
        <v>0</v>
      </c>
      <c r="CH439" s="234">
        <f t="shared" si="148"/>
        <v>0</v>
      </c>
    </row>
    <row r="440" spans="1:86" s="69" customFormat="1" x14ac:dyDescent="0.3">
      <c r="A440" s="555"/>
      <c r="B440" s="52"/>
      <c r="C440" s="52"/>
      <c r="D440" s="52"/>
      <c r="E440" s="52"/>
      <c r="F440" s="507"/>
      <c r="G440" s="210">
        <f t="shared" si="149"/>
        <v>0</v>
      </c>
      <c r="H440" s="82">
        <f t="shared" si="130"/>
        <v>0</v>
      </c>
      <c r="I440" s="211"/>
      <c r="J440" s="441" t="s">
        <v>21</v>
      </c>
      <c r="K440" s="441" t="s">
        <v>21</v>
      </c>
      <c r="L440" s="441" t="s">
        <v>21</v>
      </c>
      <c r="M440" s="441" t="s">
        <v>21</v>
      </c>
      <c r="N440" s="568" t="s">
        <v>21</v>
      </c>
      <c r="O440" s="211"/>
      <c r="P440" s="212" t="str">
        <f>IF(B440="","",
IF(AND(V440="",W440="",B440&lt;&gt;""),"Employed",
IF(AND(V440&lt;&gt;"",W440="",B440&lt;&gt;""),"Terminated",
IF(AND(V440&lt;&gt;"",W440&lt;&gt;"",B440&lt;&gt;""),IF(W440&lt;Cover!$E$43,"Employed","Furloughed"),
IF(AND(V440="",W440&lt;&gt;"",B440&lt;&gt;""),IF(W440&lt;Cover!$E$43,"Employed","Rehired"))))))</f>
        <v/>
      </c>
      <c r="Q440" s="211"/>
      <c r="R440" s="536"/>
      <c r="S440" s="563"/>
      <c r="T440" s="536"/>
      <c r="U440" s="82">
        <f>IF(Cover!$E$47="Weekly",IF(T440&gt;0,T440,R440*S440),IF(T440&gt;0,T440,R440*S440)/2)</f>
        <v>0</v>
      </c>
      <c r="V440" s="564"/>
      <c r="W440" s="564"/>
      <c r="Y440" s="213" t="str">
        <f>IF($B440="","",IF('Actual Allocation Calc'!$AH$78="A",
IF($P440="Employed",$U440/7*BJ440,
IF(AND($P440="Terminated"),($U440/7*AP440),
IF(AND($P440="Furloughed"),($U440/7*AP440)+($U440/7*AZ440),
IF(AND($P440="Rehired"),($U440/7*AZ440),
IF(AND($P440="Terminated",AP440&gt;0),$U440,
IF($P440="Furloughed",IF(AP440&gt;0,$U440)+IF(AZ440&gt;0,$U440),
IF($P440="Rehired",IF(AZ440&gt;0,$U440)))))))),IF('Actual Allocation Calc'!$AH$78="C",'Actual Allocation Calc'!L440,'Actual Allocation Calc'!U440+IF($P440="Employed",$U440/7*BJ440,
IF(AND($P440="Terminated"),($U440/7*AP440),
IF(AND($P440="Furloughed"),($U440/7*AP440)+($U440/7*AZ440),
IF(AND($P440="Rehired"),($U440/7*AZ440),
IF(AND($P440="Terminated",AP440&gt;0),$U440,
IF($P440="Furloughed",IF(AP440&gt;0,$U440)+IF(AZ440&gt;0,$U440),
IF($P440="Rehired",IF(AZ440&gt;0,$U440))))))))*'Actual Allocation Calc'!$AH$99)))</f>
        <v/>
      </c>
      <c r="Z440" s="210" t="str">
        <f>IF($B440="","",IF('Actual Allocation Calc'!$AI$78="A",
IF($P440="Employed",$U440,
IF(AND($P440="Terminated"),($U440/7*AQ440),
IF(AND($P440="Furloughed"),($U440/7*AQ440)+($U440/7*BA440),
IF(AND($P440="Rehired"),($U440/7*BA440),
IF(AND($P440="Terminated",AQ440&gt;0),$U440,
IF($P440="Furloughed",IF(AQ440&gt;0,$U440)+IF(BA440&gt;0,$U440),
IF($P440="Rehired",IF(BA440&gt;0,$U440)))))))),IF('Actual Allocation Calc'!$AI$78="C",'Actual Allocation Calc'!M440,'Actual Allocation Calc'!V440+IF($P440="Employed",$U440,
IF(AND($P440="Terminated"),($U440/7*AQ440),
IF(AND($P440="Furloughed"),($U440/7*AQ440)+($U440/7*BA440),
IF(AND($P440="Rehired"),($U440/7*BA440),
IF(AND($P440="Terminated",AQ440&gt;0),$U440,
IF($P440="Furloughed",IF(AQ440&gt;0,$U440)+IF(BA440&gt;0,$U440),
IF($P440="Rehired",IF(BA440&gt;0,$U440))))))))*'Actual Allocation Calc'!$AI$99)))</f>
        <v/>
      </c>
      <c r="AA440" s="210" t="str">
        <f>IF($B440="","",IF('Actual Allocation Calc'!$AJ$78="A",
IF($P440="Employed",$U440,
IF(AND($P440="Terminated"),($U440/7*AR440),
IF(AND($P440="Furloughed"),($U440/7*AR440)+($U440/7*BB440),
IF(AND($P440="Rehired"),($U440/7*BB440),
IF(AND($P440="Terminated",AR440&gt;0),$U440,
IF($P440="Furloughed",IF(AR440&gt;0,$U440)+IF(BB440&gt;0,$U440),
IF($P440="Rehired",IF(BB440&gt;0,$U440)))))))),IF('Actual Allocation Calc'!$AJ$78="C",'Actual Allocation Calc'!N440,'Actual Allocation Calc'!W440+IF($P440="Employed",$U440,
IF(AND($P440="Terminated"),($U440/7*AR440),
IF(AND($P440="Furloughed"),($U440/7*AR440)+($U440/7*BB440),
IF(AND($P440="Rehired"),($U440/7*BB440),
IF(AND($P440="Terminated",AR440&gt;0),$U440,
IF($P440="Furloughed",IF(AR440&gt;0,$U440)+IF(BB440&gt;0,$U440),
IF($P440="Rehired",IF(BB440&gt;0,$U440))))))))*'Actual Allocation Calc'!$AJ$99)))</f>
        <v/>
      </c>
      <c r="AB440" s="210" t="str">
        <f>IF($B440="","",IF('Actual Allocation Calc'!$AK$78="A",
IF($P440="Employed",$U440,
IF(AND($P440="Terminated"),($U440/7*AS440),
IF(AND($P440="Furloughed"),($U440/7*AS440)+($U440/7*BC440),
IF(AND($P440="Rehired"),($U440/7*BC440),
IF(AND($P440="Terminated",AS440&gt;0),$U440,
IF($P440="Furloughed",IF(AS440&gt;0,$U440)+IF(BC440&gt;0,$U440),
IF($P440="Rehired",IF(BC440&gt;0,$U440)))))))),IF('Actual Allocation Calc'!$AK$78="C",'Actual Allocation Calc'!O440,'Actual Allocation Calc'!X440+IF($P440="Employed",$U440,
IF(AND($P440="Terminated"),($U440/7*AS440),
IF(AND($P440="Furloughed"),($U440/7*AS440)+($U440/7*BC440),
IF(AND($P440="Rehired"),($U440/7*BC440),
IF(AND($P440="Terminated",AS440&gt;0),$U440,
IF($P440="Furloughed",IF(AS440&gt;0,$U440)+IF(BC440&gt;0,$U440),
IF($P440="Rehired",IF(BC440&gt;0,$U440))))))))*'Actual Allocation Calc'!$AK$99)))</f>
        <v/>
      </c>
      <c r="AC440" s="210" t="str">
        <f>IF($B440="","",IF('Actual Allocation Calc'!$AL$78="A",
IF($P440="Employed",$U440,
IF(AND($P440="Terminated"),($U440/7*AT440),
IF(AND($P440="Furloughed"),($U440/7*AT440)+($U440/7*BD440),
IF(AND($P440="Rehired"),($U440/7*BD440),
IF(AND($P440="Terminated",AT440&gt;0),$U440,
IF($P440="Furloughed",IF(AT440&gt;0,$U440)+IF(BD440&gt;0,$U440),
IF($P440="Rehired",IF(BD440&gt;0,$U440)))))))),IF('Actual Allocation Calc'!$AL$78="C",'Actual Allocation Calc'!P440,'Actual Allocation Calc'!Y440+IF($P440="Employed",$U440,
IF(AND($P440="Terminated"),($U440/7*AT440),
IF(AND($P440="Furloughed"),($U440/7*AT440)+($U440/7*BD440),
IF(AND($P440="Rehired"),($U440/7*BD440),
IF(AND($P440="Terminated",AT440&gt;0),$U440,
IF($P440="Furloughed",IF(AT440&gt;0,$U440)+IF(BD440&gt;0,$U440),
IF($P440="Rehired",IF(BD440&gt;0,$U440))))))))*'Actual Allocation Calc'!$AL$99)))</f>
        <v/>
      </c>
      <c r="AD440" s="210" t="str">
        <f>IF($B440="","",IF('Actual Allocation Calc'!$AM$78="A",
IF($P440="Employed",$U440,
IF(AND($P440="Terminated"),($U440/7*AU440),
IF(AND($P440="Furloughed"),($U440/7*AU440)+($U440/7*BE440),
IF(AND($P440="Rehired"),($U440/7*BE440),
IF(AND($P440="Terminated",AU440&gt;0),$U440,
IF($P440="Furloughed",IF(AU440&gt;0,$U440)+IF(BE440&gt;0,$U440),
IF($P440="Rehired",IF(BE440&gt;0,$U440)))))))),IF('Actual Allocation Calc'!$AM$78="C",'Actual Allocation Calc'!Q440,'Actual Allocation Calc'!Z440+IF($P440="Employed",$U440,
IF(AND($P440="Terminated"),($U440/7*AU440),
IF(AND($P440="Furloughed"),($U440/7*AU440)+($U440/7*BE440),
IF(AND($P440="Rehired"),($U440/7*BE440),
IF(AND($P440="Terminated",AU440&gt;0),$U440,
IF($P440="Furloughed",IF(AU440&gt;0,$U440)+IF(BE440&gt;0,$U440),
IF($P440="Rehired",IF(BE440&gt;0,$U440))))))))*'Actual Allocation Calc'!$AM$99)))</f>
        <v/>
      </c>
      <c r="AE440" s="210" t="str">
        <f>IF($B440="","",IF('Actual Allocation Calc'!$AN$78="A",
IF($P440="Employed",$U440,
IF(AND($P440="Terminated"),($U440/7*AV440),
IF(AND($P440="Furloughed"),($U440/7*AV440)+($U440/7*BF440),
IF(AND($P440="Rehired"),($U440/7*BF440),
IF(AND($P440="Terminated",AV440&gt;0),$U440,
IF($P440="Furloughed",IF(AV440&gt;0,$U440)+IF(BF440&gt;0,$U440),
IF($P440="Rehired",IF(BF440&gt;0,$U440)))))))),IF('Actual Allocation Calc'!$AN$78="C",'Actual Allocation Calc'!R440,'Actual Allocation Calc'!AA440+IF($P440="Employed",$U440,
IF(AND($P440="Terminated"),($U440/7*AV440),
IF(AND($P440="Furloughed"),($U440/7*AV440)+($U440/7*BF440),
IF(AND($P440="Rehired"),($U440/7*BF440),
IF(AND($P440="Terminated",AV440&gt;0),$U440,
IF($P440="Furloughed",IF(AV440&gt;0,$U440)+IF(BF440&gt;0,$U440),
IF($P440="Rehired",IF(BF440&gt;0,$U440))))))))*'Actual Allocation Calc'!$AN$99)))</f>
        <v/>
      </c>
      <c r="AF440" s="210" t="str">
        <f>IF($B440="","",IF('Actual Allocation Calc'!$AO$78="A",
IF($P440="Employed",$U440,
IF(AND($P440="Terminated"),($U440/7*AW440),
IF(AND($P440="Furloughed"),($U440/7*AW440)+($U440/7*BG440),
IF(AND($P440="Rehired"),($U440/7*BG440),
IF(AND($P440="Terminated",AW440&gt;0),$U440,
IF($P440="Furloughed",IF(AW440&gt;0,$U440)+IF(BG440&gt;0,$U440),
IF($P440="Rehired",IF(BG440&gt;0,$U440)))))))),IF('Actual Allocation Calc'!$AO$78="C",'Actual Allocation Calc'!S440,'Actual Allocation Calc'!AB440+IF($P440="Employed",$U440,
IF(AND($P440="Terminated"),($U440/7*AW440),
IF(AND($P440="Furloughed"),($U440/7*AW440)+($U440/7*BG440),
IF(AND($P440="Rehired"),($U440/7*BG440),
IF(AND($P440="Terminated",AW440&gt;0),$U440,
IF($P440="Furloughed",IF(AW440&gt;0,$U440)+IF(BG440&gt;0,$U440),
IF($P440="Rehired",IF(BG440&gt;0,$U440))))))))*'Actual Allocation Calc'!$AO$99)))</f>
        <v/>
      </c>
      <c r="AG440" s="210" t="str">
        <f>IF($B440="","",IF('Actual Allocation Calc'!$AP$78="A",
IF($P440="Employed",$U440/7*BK440,
IF(AND($P440="Terminated"),($U440/7*AX440),
IF(AND($P440="Furloughed"),($U440/7*AX440)+($U440/7*BH440),
IF(AND($P440="Rehired"),($U440/7*BH440),
IF(AND($P440="Terminated",AX440&gt;0),$U440,
IF($P440="Furloughed",IF(AX440&gt;0,$U440)+IF(BH440&gt;0,$U440),
IF($P440="Rehired",IF(BH440&gt;0,$U440)))))))),IF('Actual Allocation Calc'!$AP$78="C",'Actual Allocation Calc'!T440,'Actual Allocation Calc'!AC440+IF($P440="Employed",$U440/7*BK440,
IF(AND($P440="Terminated"),($U440/7*AX440),
IF(AND($P440="Furloughed"),($U440/7*AX440)+($U440/7*BH440),
IF(AND($P440="Rehired"),($U440/7*BH440),
IF(AND($P440="Terminated",AX440&gt;0),$U440,
IF($P440="Furloughed",IF(AX440&gt;0,$U440)+IF(BH440&gt;0,$U440),
IF($P440="Rehired",IF(BH440&gt;0,$U440))))))))*'Actual Allocation Calc'!$AP$99)))</f>
        <v/>
      </c>
      <c r="AH440" s="536"/>
      <c r="AI440" s="82">
        <f t="shared" si="150"/>
        <v>0</v>
      </c>
      <c r="AJ440" s="210">
        <f t="shared" si="132"/>
        <v>0</v>
      </c>
      <c r="AK440" s="397" t="str">
        <f t="shared" si="133"/>
        <v/>
      </c>
      <c r="AM440" s="122"/>
      <c r="AO440" s="214" t="str">
        <f>IFERROR(IF($V440="","",VLOOKUP(V440,'Calendar Calcs'!$B$2:$E1407,4,FALSE)),0)</f>
        <v/>
      </c>
      <c r="AP440" s="69" t="str">
        <f>IF($AO440="","", IF($AO440&lt;AP$23,0,IF($AO440&gt;AP$23,COUNTIFS('Calendar Calcs'!$E$2:$E1407,AP$23),COUNTIFS('Calendar Calcs'!$E$2:$E1407,AP$23,'Calendar Calcs'!$D$2:$D1407,"&lt;="&amp;WEEKDAY($V440)))))</f>
        <v/>
      </c>
      <c r="AQ440" s="69" t="str">
        <f>IF($AO440="","", IF($AO440&lt;AQ$23,0,IF($AO440&gt;AQ$23,COUNTIFS('Calendar Calcs'!$E$2:$E1407,AQ$23),COUNTIFS('Calendar Calcs'!$E$2:$E1407,AQ$23,'Calendar Calcs'!$D$2:$D1407,"&lt;="&amp;WEEKDAY($V440)))))</f>
        <v/>
      </c>
      <c r="AR440" s="69" t="str">
        <f>IF($AO440="","", IF($AO440&lt;AR$23,0,IF($AO440&gt;AR$23,COUNTIFS('Calendar Calcs'!$E$2:$E1407,AR$23),COUNTIFS('Calendar Calcs'!$E$2:$E1407,AR$23,'Calendar Calcs'!$D$2:$D1407,"&lt;="&amp;WEEKDAY($V440)))))</f>
        <v/>
      </c>
      <c r="AS440" s="69" t="str">
        <f>IF($AO440="","", IF($AO440&lt;AS$23,0,IF($AO440&gt;AS$23,COUNTIFS('Calendar Calcs'!$E$2:$E1407,AS$23),COUNTIFS('Calendar Calcs'!$E$2:$E1407,AS$23,'Calendar Calcs'!$D$2:$D1407,"&lt;="&amp;WEEKDAY($V440)))))</f>
        <v/>
      </c>
      <c r="AT440" s="69" t="str">
        <f>IF($AO440="","", IF($AO440&lt;AT$23,0,IF($AO440&gt;AT$23,COUNTIFS('Calendar Calcs'!$E$2:$E1407,AT$23),COUNTIFS('Calendar Calcs'!$E$2:$E1407,AT$23,'Calendar Calcs'!$D$2:$D1407,"&lt;="&amp;WEEKDAY($V440)))))</f>
        <v/>
      </c>
      <c r="AU440" s="69" t="str">
        <f>IF($AO440="","", IF($AO440&lt;AU$23,0,IF($AO440&gt;AU$23,COUNTIFS('Calendar Calcs'!$E$2:$E1407,AU$23),COUNTIFS('Calendar Calcs'!$E$2:$E1407,AU$23,'Calendar Calcs'!$D$2:$D1407,"&lt;="&amp;WEEKDAY($V440)))))</f>
        <v/>
      </c>
      <c r="AV440" s="69" t="str">
        <f>IF($AO440="","", IF($AO440&lt;AV$23,0,IF($AO440&gt;AV$23,COUNTIFS('Calendar Calcs'!$E$2:$E1407,AV$23),COUNTIFS('Calendar Calcs'!$E$2:$E1407,AV$23,'Calendar Calcs'!$D$2:$D1407,"&lt;="&amp;WEEKDAY($V440)))))</f>
        <v/>
      </c>
      <c r="AW440" s="69" t="str">
        <f>IF($AO440="","", IF($AO440&lt;AW$23,0,IF($AO440&gt;AW$23,COUNTIFS('Calendar Calcs'!$E$2:$E1407,AW$23),COUNTIFS('Calendar Calcs'!$E$2:$E1407,AW$23,'Calendar Calcs'!$D$2:$D1407,"&lt;="&amp;WEEKDAY($V440)))))</f>
        <v/>
      </c>
      <c r="AX440" s="69" t="str">
        <f>IF($AO440="","", IF($AO440&lt;AX$23,0,IF($AO440&gt;AX$23,COUNTIFS('Calendar Calcs'!$E$2:$E1407,AX$23),COUNTIFS('Calendar Calcs'!$E$2:$E1407,AX$23,'Calendar Calcs'!$D$2:$D1407,"&lt;="&amp;WEEKDAY($V440)))))</f>
        <v/>
      </c>
      <c r="AY440" s="69" t="str">
        <f>IF($W440="","",VLOOKUP($W440,'Calendar Calcs'!$B$2:$E1407,4,FALSE))</f>
        <v/>
      </c>
      <c r="AZ440" s="69" t="str">
        <f>IF($AY440="","",IF($AY440&gt;AZ$23,0,IF($AY440&lt;AZ$23,COUNTIFS('Calendar Calcs'!$E$2:$E1407,AZ$23),COUNTIFS('Calendar Calcs'!$E$2:$E1407,AZ$23,'Calendar Calcs'!$D$2:$D1407,"&gt;="&amp;WEEKDAY($W440)))))</f>
        <v/>
      </c>
      <c r="BA440" s="69" t="str">
        <f>IF($AY440="","",IF($AY440&gt;BA$23,0,IF($AY440&lt;BA$23,COUNTIFS('Calendar Calcs'!$E$2:$E1407,BA$23),COUNTIFS('Calendar Calcs'!$E$2:$E1407,BA$23,'Calendar Calcs'!$D$2:$D1407,"&gt;="&amp;WEEKDAY($W440)))))</f>
        <v/>
      </c>
      <c r="BB440" s="69" t="str">
        <f>IF($AY440="","",IF($AY440&gt;BB$23,0,IF($AY440&lt;BB$23,COUNTIFS('Calendar Calcs'!$E$2:$E1407,BB$23),COUNTIFS('Calendar Calcs'!$E$2:$E1407,BB$23,'Calendar Calcs'!$D$2:$D1407,"&gt;="&amp;WEEKDAY($W440)))))</f>
        <v/>
      </c>
      <c r="BC440" s="69" t="str">
        <f>IF($AY440="","",IF($AY440&gt;BC$23,0,IF($AY440&lt;BC$23,COUNTIFS('Calendar Calcs'!$E$2:$E1407,BC$23),COUNTIFS('Calendar Calcs'!$E$2:$E1407,BC$23,'Calendar Calcs'!$D$2:$D1407,"&gt;="&amp;WEEKDAY($W440)))))</f>
        <v/>
      </c>
      <c r="BD440" s="69" t="str">
        <f>IF($AY440="","",IF($AY440&gt;BD$23,0,IF($AY440&lt;BD$23,COUNTIFS('Calendar Calcs'!$E$2:$E1407,BD$23),COUNTIFS('Calendar Calcs'!$E$2:$E1407,BD$23,'Calendar Calcs'!$D$2:$D1407,"&gt;="&amp;WEEKDAY($W440)))))</f>
        <v/>
      </c>
      <c r="BE440" s="69" t="str">
        <f>IF($AY440="","",IF($AY440&gt;BE$23,0,IF($AY440&lt;BE$23,COUNTIFS('Calendar Calcs'!$E$2:$E1407,BE$23),COUNTIFS('Calendar Calcs'!$E$2:$E1407,BE$23,'Calendar Calcs'!$D$2:$D1407,"&gt;="&amp;WEEKDAY($W440)))))</f>
        <v/>
      </c>
      <c r="BF440" s="69" t="str">
        <f>IF($AY440="","",IF($AY440&gt;BF$23,0,IF($AY440&lt;BF$23,COUNTIFS('Calendar Calcs'!$E$2:$E1407,BF$23),COUNTIFS('Calendar Calcs'!$E$2:$E1407,BF$23,'Calendar Calcs'!$D$2:$D1407,"&gt;="&amp;WEEKDAY($W440)))))</f>
        <v/>
      </c>
      <c r="BG440" s="69" t="str">
        <f>IF($AY440="","",IF($AY440&gt;BG$23,0,IF($AY440&lt;BG$23,COUNTIFS('Calendar Calcs'!$E$2:$E1407,BG$23),COUNTIFS('Calendar Calcs'!$E$2:$E1407,BG$23,'Calendar Calcs'!$D$2:$D1407,"&gt;="&amp;WEEKDAY($W440)))))</f>
        <v/>
      </c>
      <c r="BH440" s="69">
        <f t="shared" si="134"/>
        <v>6</v>
      </c>
      <c r="BI440" s="69">
        <f>IF(Cover!$E$43="","",VLOOKUP(Cover!$E$43,'Calendar Calcs'!$B$2:$E1407,4,FALSE))</f>
        <v>1</v>
      </c>
      <c r="BJ440" s="69">
        <f>IF($BI440="","", IF($BI440&lt;BJ$23,0,IF($BI440&gt;=BJ$23,COUNTIFS('Calendar Calcs'!$E$2:$E1407,BJ$23),COUNTIFS('Calendar Calcs'!$E$2:$E1407,BJ$23,'Calendar Calcs'!$D$2:$D1407,"&lt;="&amp;WEEKDAY($V440)))))</f>
        <v>1</v>
      </c>
      <c r="BK440" s="69">
        <f t="shared" si="131"/>
        <v>6</v>
      </c>
      <c r="BN440" s="69" t="str">
        <f>IF(T440&gt;0,"FTE",IF(Cover!$E$47="Weekly",IF(S440&gt;29.75,"FTE","PTE"),IF(S440&gt;59.75,"FTE","PTE")))</f>
        <v>PTE</v>
      </c>
      <c r="BO440" s="69">
        <f>IF(BN440="FTE",30,IF(Cover!$E$47="Weekly",'STEP 2 EE Data'!S440,'STEP 2 EE Data'!S440/2))</f>
        <v>0</v>
      </c>
      <c r="BP440" s="209">
        <f t="shared" si="135"/>
        <v>0</v>
      </c>
      <c r="BQ440" s="209">
        <f t="shared" si="136"/>
        <v>0</v>
      </c>
      <c r="BR440" s="209">
        <f t="shared" si="137"/>
        <v>0</v>
      </c>
      <c r="BS440" s="209">
        <f t="shared" si="138"/>
        <v>0</v>
      </c>
      <c r="BT440" s="209">
        <f t="shared" si="139"/>
        <v>0</v>
      </c>
      <c r="BU440" s="209">
        <f t="shared" si="140"/>
        <v>0</v>
      </c>
      <c r="BV440" s="209">
        <f t="shared" si="141"/>
        <v>0</v>
      </c>
      <c r="BW440" s="209">
        <f t="shared" si="142"/>
        <v>0</v>
      </c>
      <c r="BX440" s="209">
        <f t="shared" si="143"/>
        <v>0</v>
      </c>
      <c r="CC440" s="210" t="str">
        <f>IF(B440="","",IF(C440="",IF(Cover!$E$47="Weekly",'STEP 3 EE Comp'!BI445*8,'STEP 3 EE Comp'!BI445*4),IF(Cover!$E$47="Weekly",'STEP 3 EE Comp'!BI445,'STEP 3 EE Comp'!BI445)))</f>
        <v/>
      </c>
      <c r="CD440" s="82" t="str">
        <f t="shared" si="144"/>
        <v/>
      </c>
      <c r="CE440" s="417">
        <f t="shared" si="145"/>
        <v>1</v>
      </c>
      <c r="CF440" s="82" t="str">
        <f t="shared" si="146"/>
        <v>Good</v>
      </c>
      <c r="CG440" s="82">
        <f t="shared" si="147"/>
        <v>0</v>
      </c>
      <c r="CH440" s="234">
        <f t="shared" si="148"/>
        <v>0</v>
      </c>
    </row>
    <row r="441" spans="1:86" s="69" customFormat="1" x14ac:dyDescent="0.3">
      <c r="A441" s="555"/>
      <c r="B441" s="52"/>
      <c r="C441" s="52"/>
      <c r="D441" s="52"/>
      <c r="E441" s="52"/>
      <c r="F441" s="507"/>
      <c r="G441" s="210">
        <f t="shared" si="149"/>
        <v>0</v>
      </c>
      <c r="H441" s="82">
        <f t="shared" si="130"/>
        <v>0</v>
      </c>
      <c r="I441" s="211"/>
      <c r="J441" s="441" t="s">
        <v>21</v>
      </c>
      <c r="K441" s="441" t="s">
        <v>21</v>
      </c>
      <c r="L441" s="441" t="s">
        <v>21</v>
      </c>
      <c r="M441" s="441" t="s">
        <v>21</v>
      </c>
      <c r="N441" s="568" t="s">
        <v>21</v>
      </c>
      <c r="O441" s="211"/>
      <c r="P441" s="212" t="str">
        <f>IF(B441="","",
IF(AND(V441="",W441="",B441&lt;&gt;""),"Employed",
IF(AND(V441&lt;&gt;"",W441="",B441&lt;&gt;""),"Terminated",
IF(AND(V441&lt;&gt;"",W441&lt;&gt;"",B441&lt;&gt;""),IF(W441&lt;Cover!$E$43,"Employed","Furloughed"),
IF(AND(V441="",W441&lt;&gt;"",B441&lt;&gt;""),IF(W441&lt;Cover!$E$43,"Employed","Rehired"))))))</f>
        <v/>
      </c>
      <c r="Q441" s="211"/>
      <c r="R441" s="536"/>
      <c r="S441" s="563"/>
      <c r="T441" s="536"/>
      <c r="U441" s="82">
        <f>IF(Cover!$E$47="Weekly",IF(T441&gt;0,T441,R441*S441),IF(T441&gt;0,T441,R441*S441)/2)</f>
        <v>0</v>
      </c>
      <c r="V441" s="564"/>
      <c r="W441" s="564"/>
      <c r="Y441" s="213" t="str">
        <f>IF($B441="","",IF('Actual Allocation Calc'!$AH$78="A",
IF($P441="Employed",$U441/7*BJ441,
IF(AND($P441="Terminated"),($U441/7*AP441),
IF(AND($P441="Furloughed"),($U441/7*AP441)+($U441/7*AZ441),
IF(AND($P441="Rehired"),($U441/7*AZ441),
IF(AND($P441="Terminated",AP441&gt;0),$U441,
IF($P441="Furloughed",IF(AP441&gt;0,$U441)+IF(AZ441&gt;0,$U441),
IF($P441="Rehired",IF(AZ441&gt;0,$U441)))))))),IF('Actual Allocation Calc'!$AH$78="C",'Actual Allocation Calc'!L441,'Actual Allocation Calc'!U441+IF($P441="Employed",$U441/7*BJ441,
IF(AND($P441="Terminated"),($U441/7*AP441),
IF(AND($P441="Furloughed"),($U441/7*AP441)+($U441/7*AZ441),
IF(AND($P441="Rehired"),($U441/7*AZ441),
IF(AND($P441="Terminated",AP441&gt;0),$U441,
IF($P441="Furloughed",IF(AP441&gt;0,$U441)+IF(AZ441&gt;0,$U441),
IF($P441="Rehired",IF(AZ441&gt;0,$U441))))))))*'Actual Allocation Calc'!$AH$99)))</f>
        <v/>
      </c>
      <c r="Z441" s="210" t="str">
        <f>IF($B441="","",IF('Actual Allocation Calc'!$AI$78="A",
IF($P441="Employed",$U441,
IF(AND($P441="Terminated"),($U441/7*AQ441),
IF(AND($P441="Furloughed"),($U441/7*AQ441)+($U441/7*BA441),
IF(AND($P441="Rehired"),($U441/7*BA441),
IF(AND($P441="Terminated",AQ441&gt;0),$U441,
IF($P441="Furloughed",IF(AQ441&gt;0,$U441)+IF(BA441&gt;0,$U441),
IF($P441="Rehired",IF(BA441&gt;0,$U441)))))))),IF('Actual Allocation Calc'!$AI$78="C",'Actual Allocation Calc'!M441,'Actual Allocation Calc'!V441+IF($P441="Employed",$U441,
IF(AND($P441="Terminated"),($U441/7*AQ441),
IF(AND($P441="Furloughed"),($U441/7*AQ441)+($U441/7*BA441),
IF(AND($P441="Rehired"),($U441/7*BA441),
IF(AND($P441="Terminated",AQ441&gt;0),$U441,
IF($P441="Furloughed",IF(AQ441&gt;0,$U441)+IF(BA441&gt;0,$U441),
IF($P441="Rehired",IF(BA441&gt;0,$U441))))))))*'Actual Allocation Calc'!$AI$99)))</f>
        <v/>
      </c>
      <c r="AA441" s="210" t="str">
        <f>IF($B441="","",IF('Actual Allocation Calc'!$AJ$78="A",
IF($P441="Employed",$U441,
IF(AND($P441="Terminated"),($U441/7*AR441),
IF(AND($P441="Furloughed"),($U441/7*AR441)+($U441/7*BB441),
IF(AND($P441="Rehired"),($U441/7*BB441),
IF(AND($P441="Terminated",AR441&gt;0),$U441,
IF($P441="Furloughed",IF(AR441&gt;0,$U441)+IF(BB441&gt;0,$U441),
IF($P441="Rehired",IF(BB441&gt;0,$U441)))))))),IF('Actual Allocation Calc'!$AJ$78="C",'Actual Allocation Calc'!N441,'Actual Allocation Calc'!W441+IF($P441="Employed",$U441,
IF(AND($P441="Terminated"),($U441/7*AR441),
IF(AND($P441="Furloughed"),($U441/7*AR441)+($U441/7*BB441),
IF(AND($P441="Rehired"),($U441/7*BB441),
IF(AND($P441="Terminated",AR441&gt;0),$U441,
IF($P441="Furloughed",IF(AR441&gt;0,$U441)+IF(BB441&gt;0,$U441),
IF($P441="Rehired",IF(BB441&gt;0,$U441))))))))*'Actual Allocation Calc'!$AJ$99)))</f>
        <v/>
      </c>
      <c r="AB441" s="210" t="str">
        <f>IF($B441="","",IF('Actual Allocation Calc'!$AK$78="A",
IF($P441="Employed",$U441,
IF(AND($P441="Terminated"),($U441/7*AS441),
IF(AND($P441="Furloughed"),($U441/7*AS441)+($U441/7*BC441),
IF(AND($P441="Rehired"),($U441/7*BC441),
IF(AND($P441="Terminated",AS441&gt;0),$U441,
IF($P441="Furloughed",IF(AS441&gt;0,$U441)+IF(BC441&gt;0,$U441),
IF($P441="Rehired",IF(BC441&gt;0,$U441)))))))),IF('Actual Allocation Calc'!$AK$78="C",'Actual Allocation Calc'!O441,'Actual Allocation Calc'!X441+IF($P441="Employed",$U441,
IF(AND($P441="Terminated"),($U441/7*AS441),
IF(AND($P441="Furloughed"),($U441/7*AS441)+($U441/7*BC441),
IF(AND($P441="Rehired"),($U441/7*BC441),
IF(AND($P441="Terminated",AS441&gt;0),$U441,
IF($P441="Furloughed",IF(AS441&gt;0,$U441)+IF(BC441&gt;0,$U441),
IF($P441="Rehired",IF(BC441&gt;0,$U441))))))))*'Actual Allocation Calc'!$AK$99)))</f>
        <v/>
      </c>
      <c r="AC441" s="210" t="str">
        <f>IF($B441="","",IF('Actual Allocation Calc'!$AL$78="A",
IF($P441="Employed",$U441,
IF(AND($P441="Terminated"),($U441/7*AT441),
IF(AND($P441="Furloughed"),($U441/7*AT441)+($U441/7*BD441),
IF(AND($P441="Rehired"),($U441/7*BD441),
IF(AND($P441="Terminated",AT441&gt;0),$U441,
IF($P441="Furloughed",IF(AT441&gt;0,$U441)+IF(BD441&gt;0,$U441),
IF($P441="Rehired",IF(BD441&gt;0,$U441)))))))),IF('Actual Allocation Calc'!$AL$78="C",'Actual Allocation Calc'!P441,'Actual Allocation Calc'!Y441+IF($P441="Employed",$U441,
IF(AND($P441="Terminated"),($U441/7*AT441),
IF(AND($P441="Furloughed"),($U441/7*AT441)+($U441/7*BD441),
IF(AND($P441="Rehired"),($U441/7*BD441),
IF(AND($P441="Terminated",AT441&gt;0),$U441,
IF($P441="Furloughed",IF(AT441&gt;0,$U441)+IF(BD441&gt;0,$U441),
IF($P441="Rehired",IF(BD441&gt;0,$U441))))))))*'Actual Allocation Calc'!$AL$99)))</f>
        <v/>
      </c>
      <c r="AD441" s="210" t="str">
        <f>IF($B441="","",IF('Actual Allocation Calc'!$AM$78="A",
IF($P441="Employed",$U441,
IF(AND($P441="Terminated"),($U441/7*AU441),
IF(AND($P441="Furloughed"),($U441/7*AU441)+($U441/7*BE441),
IF(AND($P441="Rehired"),($U441/7*BE441),
IF(AND($P441="Terminated",AU441&gt;0),$U441,
IF($P441="Furloughed",IF(AU441&gt;0,$U441)+IF(BE441&gt;0,$U441),
IF($P441="Rehired",IF(BE441&gt;0,$U441)))))))),IF('Actual Allocation Calc'!$AM$78="C",'Actual Allocation Calc'!Q441,'Actual Allocation Calc'!Z441+IF($P441="Employed",$U441,
IF(AND($P441="Terminated"),($U441/7*AU441),
IF(AND($P441="Furloughed"),($U441/7*AU441)+($U441/7*BE441),
IF(AND($P441="Rehired"),($U441/7*BE441),
IF(AND($P441="Terminated",AU441&gt;0),$U441,
IF($P441="Furloughed",IF(AU441&gt;0,$U441)+IF(BE441&gt;0,$U441),
IF($P441="Rehired",IF(BE441&gt;0,$U441))))))))*'Actual Allocation Calc'!$AM$99)))</f>
        <v/>
      </c>
      <c r="AE441" s="210" t="str">
        <f>IF($B441="","",IF('Actual Allocation Calc'!$AN$78="A",
IF($P441="Employed",$U441,
IF(AND($P441="Terminated"),($U441/7*AV441),
IF(AND($P441="Furloughed"),($U441/7*AV441)+($U441/7*BF441),
IF(AND($P441="Rehired"),($U441/7*BF441),
IF(AND($P441="Terminated",AV441&gt;0),$U441,
IF($P441="Furloughed",IF(AV441&gt;0,$U441)+IF(BF441&gt;0,$U441),
IF($P441="Rehired",IF(BF441&gt;0,$U441)))))))),IF('Actual Allocation Calc'!$AN$78="C",'Actual Allocation Calc'!R441,'Actual Allocation Calc'!AA441+IF($P441="Employed",$U441,
IF(AND($P441="Terminated"),($U441/7*AV441),
IF(AND($P441="Furloughed"),($U441/7*AV441)+($U441/7*BF441),
IF(AND($P441="Rehired"),($U441/7*BF441),
IF(AND($P441="Terminated",AV441&gt;0),$U441,
IF($P441="Furloughed",IF(AV441&gt;0,$U441)+IF(BF441&gt;0,$U441),
IF($P441="Rehired",IF(BF441&gt;0,$U441))))))))*'Actual Allocation Calc'!$AN$99)))</f>
        <v/>
      </c>
      <c r="AF441" s="210" t="str">
        <f>IF($B441="","",IF('Actual Allocation Calc'!$AO$78="A",
IF($P441="Employed",$U441,
IF(AND($P441="Terminated"),($U441/7*AW441),
IF(AND($P441="Furloughed"),($U441/7*AW441)+($U441/7*BG441),
IF(AND($P441="Rehired"),($U441/7*BG441),
IF(AND($P441="Terminated",AW441&gt;0),$U441,
IF($P441="Furloughed",IF(AW441&gt;0,$U441)+IF(BG441&gt;0,$U441),
IF($P441="Rehired",IF(BG441&gt;0,$U441)))))))),IF('Actual Allocation Calc'!$AO$78="C",'Actual Allocation Calc'!S441,'Actual Allocation Calc'!AB441+IF($P441="Employed",$U441,
IF(AND($P441="Terminated"),($U441/7*AW441),
IF(AND($P441="Furloughed"),($U441/7*AW441)+($U441/7*BG441),
IF(AND($P441="Rehired"),($U441/7*BG441),
IF(AND($P441="Terminated",AW441&gt;0),$U441,
IF($P441="Furloughed",IF(AW441&gt;0,$U441)+IF(BG441&gt;0,$U441),
IF($P441="Rehired",IF(BG441&gt;0,$U441))))))))*'Actual Allocation Calc'!$AO$99)))</f>
        <v/>
      </c>
      <c r="AG441" s="210" t="str">
        <f>IF($B441="","",IF('Actual Allocation Calc'!$AP$78="A",
IF($P441="Employed",$U441/7*BK441,
IF(AND($P441="Terminated"),($U441/7*AX441),
IF(AND($P441="Furloughed"),($U441/7*AX441)+($U441/7*BH441),
IF(AND($P441="Rehired"),($U441/7*BH441),
IF(AND($P441="Terminated",AX441&gt;0),$U441,
IF($P441="Furloughed",IF(AX441&gt;0,$U441)+IF(BH441&gt;0,$U441),
IF($P441="Rehired",IF(BH441&gt;0,$U441)))))))),IF('Actual Allocation Calc'!$AP$78="C",'Actual Allocation Calc'!T441,'Actual Allocation Calc'!AC441+IF($P441="Employed",$U441/7*BK441,
IF(AND($P441="Terminated"),($U441/7*AX441),
IF(AND($P441="Furloughed"),($U441/7*AX441)+($U441/7*BH441),
IF(AND($P441="Rehired"),($U441/7*BH441),
IF(AND($P441="Terminated",AX441&gt;0),$U441,
IF($P441="Furloughed",IF(AX441&gt;0,$U441)+IF(BH441&gt;0,$U441),
IF($P441="Rehired",IF(BH441&gt;0,$U441))))))))*'Actual Allocation Calc'!$AP$99)))</f>
        <v/>
      </c>
      <c r="AH441" s="536"/>
      <c r="AI441" s="82">
        <f t="shared" si="150"/>
        <v>0</v>
      </c>
      <c r="AJ441" s="210">
        <f t="shared" si="132"/>
        <v>0</v>
      </c>
      <c r="AK441" s="397" t="str">
        <f t="shared" si="133"/>
        <v/>
      </c>
      <c r="AM441" s="122"/>
      <c r="AO441" s="214" t="str">
        <f>IFERROR(IF($V441="","",VLOOKUP(V441,'Calendar Calcs'!$B$2:$E1408,4,FALSE)),0)</f>
        <v/>
      </c>
      <c r="AP441" s="69" t="str">
        <f>IF($AO441="","", IF($AO441&lt;AP$23,0,IF($AO441&gt;AP$23,COUNTIFS('Calendar Calcs'!$E$2:$E1408,AP$23),COUNTIFS('Calendar Calcs'!$E$2:$E1408,AP$23,'Calendar Calcs'!$D$2:$D1408,"&lt;="&amp;WEEKDAY($V441)))))</f>
        <v/>
      </c>
      <c r="AQ441" s="69" t="str">
        <f>IF($AO441="","", IF($AO441&lt;AQ$23,0,IF($AO441&gt;AQ$23,COUNTIFS('Calendar Calcs'!$E$2:$E1408,AQ$23),COUNTIFS('Calendar Calcs'!$E$2:$E1408,AQ$23,'Calendar Calcs'!$D$2:$D1408,"&lt;="&amp;WEEKDAY($V441)))))</f>
        <v/>
      </c>
      <c r="AR441" s="69" t="str">
        <f>IF($AO441="","", IF($AO441&lt;AR$23,0,IF($AO441&gt;AR$23,COUNTIFS('Calendar Calcs'!$E$2:$E1408,AR$23),COUNTIFS('Calendar Calcs'!$E$2:$E1408,AR$23,'Calendar Calcs'!$D$2:$D1408,"&lt;="&amp;WEEKDAY($V441)))))</f>
        <v/>
      </c>
      <c r="AS441" s="69" t="str">
        <f>IF($AO441="","", IF($AO441&lt;AS$23,0,IF($AO441&gt;AS$23,COUNTIFS('Calendar Calcs'!$E$2:$E1408,AS$23),COUNTIFS('Calendar Calcs'!$E$2:$E1408,AS$23,'Calendar Calcs'!$D$2:$D1408,"&lt;="&amp;WEEKDAY($V441)))))</f>
        <v/>
      </c>
      <c r="AT441" s="69" t="str">
        <f>IF($AO441="","", IF($AO441&lt;AT$23,0,IF($AO441&gt;AT$23,COUNTIFS('Calendar Calcs'!$E$2:$E1408,AT$23),COUNTIFS('Calendar Calcs'!$E$2:$E1408,AT$23,'Calendar Calcs'!$D$2:$D1408,"&lt;="&amp;WEEKDAY($V441)))))</f>
        <v/>
      </c>
      <c r="AU441" s="69" t="str">
        <f>IF($AO441="","", IF($AO441&lt;AU$23,0,IF($AO441&gt;AU$23,COUNTIFS('Calendar Calcs'!$E$2:$E1408,AU$23),COUNTIFS('Calendar Calcs'!$E$2:$E1408,AU$23,'Calendar Calcs'!$D$2:$D1408,"&lt;="&amp;WEEKDAY($V441)))))</f>
        <v/>
      </c>
      <c r="AV441" s="69" t="str">
        <f>IF($AO441="","", IF($AO441&lt;AV$23,0,IF($AO441&gt;AV$23,COUNTIFS('Calendar Calcs'!$E$2:$E1408,AV$23),COUNTIFS('Calendar Calcs'!$E$2:$E1408,AV$23,'Calendar Calcs'!$D$2:$D1408,"&lt;="&amp;WEEKDAY($V441)))))</f>
        <v/>
      </c>
      <c r="AW441" s="69" t="str">
        <f>IF($AO441="","", IF($AO441&lt;AW$23,0,IF($AO441&gt;AW$23,COUNTIFS('Calendar Calcs'!$E$2:$E1408,AW$23),COUNTIFS('Calendar Calcs'!$E$2:$E1408,AW$23,'Calendar Calcs'!$D$2:$D1408,"&lt;="&amp;WEEKDAY($V441)))))</f>
        <v/>
      </c>
      <c r="AX441" s="69" t="str">
        <f>IF($AO441="","", IF($AO441&lt;AX$23,0,IF($AO441&gt;AX$23,COUNTIFS('Calendar Calcs'!$E$2:$E1408,AX$23),COUNTIFS('Calendar Calcs'!$E$2:$E1408,AX$23,'Calendar Calcs'!$D$2:$D1408,"&lt;="&amp;WEEKDAY($V441)))))</f>
        <v/>
      </c>
      <c r="AY441" s="69" t="str">
        <f>IF($W441="","",VLOOKUP($W441,'Calendar Calcs'!$B$2:$E1408,4,FALSE))</f>
        <v/>
      </c>
      <c r="AZ441" s="69" t="str">
        <f>IF($AY441="","",IF($AY441&gt;AZ$23,0,IF($AY441&lt;AZ$23,COUNTIFS('Calendar Calcs'!$E$2:$E1408,AZ$23),COUNTIFS('Calendar Calcs'!$E$2:$E1408,AZ$23,'Calendar Calcs'!$D$2:$D1408,"&gt;="&amp;WEEKDAY($W441)))))</f>
        <v/>
      </c>
      <c r="BA441" s="69" t="str">
        <f>IF($AY441="","",IF($AY441&gt;BA$23,0,IF($AY441&lt;BA$23,COUNTIFS('Calendar Calcs'!$E$2:$E1408,BA$23),COUNTIFS('Calendar Calcs'!$E$2:$E1408,BA$23,'Calendar Calcs'!$D$2:$D1408,"&gt;="&amp;WEEKDAY($W441)))))</f>
        <v/>
      </c>
      <c r="BB441" s="69" t="str">
        <f>IF($AY441="","",IF($AY441&gt;BB$23,0,IF($AY441&lt;BB$23,COUNTIFS('Calendar Calcs'!$E$2:$E1408,BB$23),COUNTIFS('Calendar Calcs'!$E$2:$E1408,BB$23,'Calendar Calcs'!$D$2:$D1408,"&gt;="&amp;WEEKDAY($W441)))))</f>
        <v/>
      </c>
      <c r="BC441" s="69" t="str">
        <f>IF($AY441="","",IF($AY441&gt;BC$23,0,IF($AY441&lt;BC$23,COUNTIFS('Calendar Calcs'!$E$2:$E1408,BC$23),COUNTIFS('Calendar Calcs'!$E$2:$E1408,BC$23,'Calendar Calcs'!$D$2:$D1408,"&gt;="&amp;WEEKDAY($W441)))))</f>
        <v/>
      </c>
      <c r="BD441" s="69" t="str">
        <f>IF($AY441="","",IF($AY441&gt;BD$23,0,IF($AY441&lt;BD$23,COUNTIFS('Calendar Calcs'!$E$2:$E1408,BD$23),COUNTIFS('Calendar Calcs'!$E$2:$E1408,BD$23,'Calendar Calcs'!$D$2:$D1408,"&gt;="&amp;WEEKDAY($W441)))))</f>
        <v/>
      </c>
      <c r="BE441" s="69" t="str">
        <f>IF($AY441="","",IF($AY441&gt;BE$23,0,IF($AY441&lt;BE$23,COUNTIFS('Calendar Calcs'!$E$2:$E1408,BE$23),COUNTIFS('Calendar Calcs'!$E$2:$E1408,BE$23,'Calendar Calcs'!$D$2:$D1408,"&gt;="&amp;WEEKDAY($W441)))))</f>
        <v/>
      </c>
      <c r="BF441" s="69" t="str">
        <f>IF($AY441="","",IF($AY441&gt;BF$23,0,IF($AY441&lt;BF$23,COUNTIFS('Calendar Calcs'!$E$2:$E1408,BF$23),COUNTIFS('Calendar Calcs'!$E$2:$E1408,BF$23,'Calendar Calcs'!$D$2:$D1408,"&gt;="&amp;WEEKDAY($W441)))))</f>
        <v/>
      </c>
      <c r="BG441" s="69" t="str">
        <f>IF($AY441="","",IF($AY441&gt;BG$23,0,IF($AY441&lt;BG$23,COUNTIFS('Calendar Calcs'!$E$2:$E1408,BG$23),COUNTIFS('Calendar Calcs'!$E$2:$E1408,BG$23,'Calendar Calcs'!$D$2:$D1408,"&gt;="&amp;WEEKDAY($W441)))))</f>
        <v/>
      </c>
      <c r="BH441" s="69">
        <f t="shared" si="134"/>
        <v>6</v>
      </c>
      <c r="BI441" s="69">
        <f>IF(Cover!$E$43="","",VLOOKUP(Cover!$E$43,'Calendar Calcs'!$B$2:$E1408,4,FALSE))</f>
        <v>1</v>
      </c>
      <c r="BJ441" s="69">
        <f>IF($BI441="","", IF($BI441&lt;BJ$23,0,IF($BI441&gt;=BJ$23,COUNTIFS('Calendar Calcs'!$E$2:$E1408,BJ$23),COUNTIFS('Calendar Calcs'!$E$2:$E1408,BJ$23,'Calendar Calcs'!$D$2:$D1408,"&lt;="&amp;WEEKDAY($V441)))))</f>
        <v>1</v>
      </c>
      <c r="BK441" s="69">
        <f t="shared" si="131"/>
        <v>6</v>
      </c>
      <c r="BN441" s="69" t="str">
        <f>IF(T441&gt;0,"FTE",IF(Cover!$E$47="Weekly",IF(S441&gt;29.75,"FTE","PTE"),IF(S441&gt;59.75,"FTE","PTE")))</f>
        <v>PTE</v>
      </c>
      <c r="BO441" s="69">
        <f>IF(BN441="FTE",30,IF(Cover!$E$47="Weekly",'STEP 2 EE Data'!S441,'STEP 2 EE Data'!S441/2))</f>
        <v>0</v>
      </c>
      <c r="BP441" s="209">
        <f t="shared" si="135"/>
        <v>0</v>
      </c>
      <c r="BQ441" s="209">
        <f t="shared" si="136"/>
        <v>0</v>
      </c>
      <c r="BR441" s="209">
        <f t="shared" si="137"/>
        <v>0</v>
      </c>
      <c r="BS441" s="209">
        <f t="shared" si="138"/>
        <v>0</v>
      </c>
      <c r="BT441" s="209">
        <f t="shared" si="139"/>
        <v>0</v>
      </c>
      <c r="BU441" s="209">
        <f t="shared" si="140"/>
        <v>0</v>
      </c>
      <c r="BV441" s="209">
        <f t="shared" si="141"/>
        <v>0</v>
      </c>
      <c r="BW441" s="209">
        <f t="shared" si="142"/>
        <v>0</v>
      </c>
      <c r="BX441" s="209">
        <f t="shared" si="143"/>
        <v>0</v>
      </c>
      <c r="CC441" s="210" t="str">
        <f>IF(B441="","",IF(C441="",IF(Cover!$E$47="Weekly",'STEP 3 EE Comp'!BI446*8,'STEP 3 EE Comp'!BI446*4),IF(Cover!$E$47="Weekly",'STEP 3 EE Comp'!BI446,'STEP 3 EE Comp'!BI446)))</f>
        <v/>
      </c>
      <c r="CD441" s="82" t="str">
        <f t="shared" si="144"/>
        <v/>
      </c>
      <c r="CE441" s="417">
        <f t="shared" si="145"/>
        <v>1</v>
      </c>
      <c r="CF441" s="82" t="str">
        <f t="shared" si="146"/>
        <v>Good</v>
      </c>
      <c r="CG441" s="82">
        <f t="shared" si="147"/>
        <v>0</v>
      </c>
      <c r="CH441" s="234">
        <f t="shared" si="148"/>
        <v>0</v>
      </c>
    </row>
    <row r="442" spans="1:86" s="69" customFormat="1" x14ac:dyDescent="0.3">
      <c r="A442" s="555"/>
      <c r="B442" s="52"/>
      <c r="C442" s="52"/>
      <c r="D442" s="52"/>
      <c r="E442" s="52"/>
      <c r="F442" s="507"/>
      <c r="G442" s="210">
        <f t="shared" si="149"/>
        <v>0</v>
      </c>
      <c r="H442" s="82">
        <f t="shared" si="130"/>
        <v>0</v>
      </c>
      <c r="I442" s="211"/>
      <c r="J442" s="441" t="s">
        <v>21</v>
      </c>
      <c r="K442" s="441" t="s">
        <v>21</v>
      </c>
      <c r="L442" s="441" t="s">
        <v>21</v>
      </c>
      <c r="M442" s="441" t="s">
        <v>21</v>
      </c>
      <c r="N442" s="568" t="s">
        <v>21</v>
      </c>
      <c r="O442" s="211"/>
      <c r="P442" s="212" t="str">
        <f>IF(B442="","",
IF(AND(V442="",W442="",B442&lt;&gt;""),"Employed",
IF(AND(V442&lt;&gt;"",W442="",B442&lt;&gt;""),"Terminated",
IF(AND(V442&lt;&gt;"",W442&lt;&gt;"",B442&lt;&gt;""),IF(W442&lt;Cover!$E$43,"Employed","Furloughed"),
IF(AND(V442="",W442&lt;&gt;"",B442&lt;&gt;""),IF(W442&lt;Cover!$E$43,"Employed","Rehired"))))))</f>
        <v/>
      </c>
      <c r="Q442" s="211"/>
      <c r="R442" s="536"/>
      <c r="S442" s="563"/>
      <c r="T442" s="536"/>
      <c r="U442" s="82">
        <f>IF(Cover!$E$47="Weekly",IF(T442&gt;0,T442,R442*S442),IF(T442&gt;0,T442,R442*S442)/2)</f>
        <v>0</v>
      </c>
      <c r="V442" s="564"/>
      <c r="W442" s="564"/>
      <c r="Y442" s="213" t="str">
        <f>IF($B442="","",IF('Actual Allocation Calc'!$AH$78="A",
IF($P442="Employed",$U442/7*BJ442,
IF(AND($P442="Terminated"),($U442/7*AP442),
IF(AND($P442="Furloughed"),($U442/7*AP442)+($U442/7*AZ442),
IF(AND($P442="Rehired"),($U442/7*AZ442),
IF(AND($P442="Terminated",AP442&gt;0),$U442,
IF($P442="Furloughed",IF(AP442&gt;0,$U442)+IF(AZ442&gt;0,$U442),
IF($P442="Rehired",IF(AZ442&gt;0,$U442)))))))),IF('Actual Allocation Calc'!$AH$78="C",'Actual Allocation Calc'!L442,'Actual Allocation Calc'!U442+IF($P442="Employed",$U442/7*BJ442,
IF(AND($P442="Terminated"),($U442/7*AP442),
IF(AND($P442="Furloughed"),($U442/7*AP442)+($U442/7*AZ442),
IF(AND($P442="Rehired"),($U442/7*AZ442),
IF(AND($P442="Terminated",AP442&gt;0),$U442,
IF($P442="Furloughed",IF(AP442&gt;0,$U442)+IF(AZ442&gt;0,$U442),
IF($P442="Rehired",IF(AZ442&gt;0,$U442))))))))*'Actual Allocation Calc'!$AH$99)))</f>
        <v/>
      </c>
      <c r="Z442" s="210" t="str">
        <f>IF($B442="","",IF('Actual Allocation Calc'!$AI$78="A",
IF($P442="Employed",$U442,
IF(AND($P442="Terminated"),($U442/7*AQ442),
IF(AND($P442="Furloughed"),($U442/7*AQ442)+($U442/7*BA442),
IF(AND($P442="Rehired"),($U442/7*BA442),
IF(AND($P442="Terminated",AQ442&gt;0),$U442,
IF($P442="Furloughed",IF(AQ442&gt;0,$U442)+IF(BA442&gt;0,$U442),
IF($P442="Rehired",IF(BA442&gt;0,$U442)))))))),IF('Actual Allocation Calc'!$AI$78="C",'Actual Allocation Calc'!M442,'Actual Allocation Calc'!V442+IF($P442="Employed",$U442,
IF(AND($P442="Terminated"),($U442/7*AQ442),
IF(AND($P442="Furloughed"),($U442/7*AQ442)+($U442/7*BA442),
IF(AND($P442="Rehired"),($U442/7*BA442),
IF(AND($P442="Terminated",AQ442&gt;0),$U442,
IF($P442="Furloughed",IF(AQ442&gt;0,$U442)+IF(BA442&gt;0,$U442),
IF($P442="Rehired",IF(BA442&gt;0,$U442))))))))*'Actual Allocation Calc'!$AI$99)))</f>
        <v/>
      </c>
      <c r="AA442" s="210" t="str">
        <f>IF($B442="","",IF('Actual Allocation Calc'!$AJ$78="A",
IF($P442="Employed",$U442,
IF(AND($P442="Terminated"),($U442/7*AR442),
IF(AND($P442="Furloughed"),($U442/7*AR442)+($U442/7*BB442),
IF(AND($P442="Rehired"),($U442/7*BB442),
IF(AND($P442="Terminated",AR442&gt;0),$U442,
IF($P442="Furloughed",IF(AR442&gt;0,$U442)+IF(BB442&gt;0,$U442),
IF($P442="Rehired",IF(BB442&gt;0,$U442)))))))),IF('Actual Allocation Calc'!$AJ$78="C",'Actual Allocation Calc'!N442,'Actual Allocation Calc'!W442+IF($P442="Employed",$U442,
IF(AND($P442="Terminated"),($U442/7*AR442),
IF(AND($P442="Furloughed"),($U442/7*AR442)+($U442/7*BB442),
IF(AND($P442="Rehired"),($U442/7*BB442),
IF(AND($P442="Terminated",AR442&gt;0),$U442,
IF($P442="Furloughed",IF(AR442&gt;0,$U442)+IF(BB442&gt;0,$U442),
IF($P442="Rehired",IF(BB442&gt;0,$U442))))))))*'Actual Allocation Calc'!$AJ$99)))</f>
        <v/>
      </c>
      <c r="AB442" s="210" t="str">
        <f>IF($B442="","",IF('Actual Allocation Calc'!$AK$78="A",
IF($P442="Employed",$U442,
IF(AND($P442="Terminated"),($U442/7*AS442),
IF(AND($P442="Furloughed"),($U442/7*AS442)+($U442/7*BC442),
IF(AND($P442="Rehired"),($U442/7*BC442),
IF(AND($P442="Terminated",AS442&gt;0),$U442,
IF($P442="Furloughed",IF(AS442&gt;0,$U442)+IF(BC442&gt;0,$U442),
IF($P442="Rehired",IF(BC442&gt;0,$U442)))))))),IF('Actual Allocation Calc'!$AK$78="C",'Actual Allocation Calc'!O442,'Actual Allocation Calc'!X442+IF($P442="Employed",$U442,
IF(AND($P442="Terminated"),($U442/7*AS442),
IF(AND($P442="Furloughed"),($U442/7*AS442)+($U442/7*BC442),
IF(AND($P442="Rehired"),($U442/7*BC442),
IF(AND($P442="Terminated",AS442&gt;0),$U442,
IF($P442="Furloughed",IF(AS442&gt;0,$U442)+IF(BC442&gt;0,$U442),
IF($P442="Rehired",IF(BC442&gt;0,$U442))))))))*'Actual Allocation Calc'!$AK$99)))</f>
        <v/>
      </c>
      <c r="AC442" s="210" t="str">
        <f>IF($B442="","",IF('Actual Allocation Calc'!$AL$78="A",
IF($P442="Employed",$U442,
IF(AND($P442="Terminated"),($U442/7*AT442),
IF(AND($P442="Furloughed"),($U442/7*AT442)+($U442/7*BD442),
IF(AND($P442="Rehired"),($U442/7*BD442),
IF(AND($P442="Terminated",AT442&gt;0),$U442,
IF($P442="Furloughed",IF(AT442&gt;0,$U442)+IF(BD442&gt;0,$U442),
IF($P442="Rehired",IF(BD442&gt;0,$U442)))))))),IF('Actual Allocation Calc'!$AL$78="C",'Actual Allocation Calc'!P442,'Actual Allocation Calc'!Y442+IF($P442="Employed",$U442,
IF(AND($P442="Terminated"),($U442/7*AT442),
IF(AND($P442="Furloughed"),($U442/7*AT442)+($U442/7*BD442),
IF(AND($P442="Rehired"),($U442/7*BD442),
IF(AND($P442="Terminated",AT442&gt;0),$U442,
IF($P442="Furloughed",IF(AT442&gt;0,$U442)+IF(BD442&gt;0,$U442),
IF($P442="Rehired",IF(BD442&gt;0,$U442))))))))*'Actual Allocation Calc'!$AL$99)))</f>
        <v/>
      </c>
      <c r="AD442" s="210" t="str">
        <f>IF($B442="","",IF('Actual Allocation Calc'!$AM$78="A",
IF($P442="Employed",$U442,
IF(AND($P442="Terminated"),($U442/7*AU442),
IF(AND($P442="Furloughed"),($U442/7*AU442)+($U442/7*BE442),
IF(AND($P442="Rehired"),($U442/7*BE442),
IF(AND($P442="Terminated",AU442&gt;0),$U442,
IF($P442="Furloughed",IF(AU442&gt;0,$U442)+IF(BE442&gt;0,$U442),
IF($P442="Rehired",IF(BE442&gt;0,$U442)))))))),IF('Actual Allocation Calc'!$AM$78="C",'Actual Allocation Calc'!Q442,'Actual Allocation Calc'!Z442+IF($P442="Employed",$U442,
IF(AND($P442="Terminated"),($U442/7*AU442),
IF(AND($P442="Furloughed"),($U442/7*AU442)+($U442/7*BE442),
IF(AND($P442="Rehired"),($U442/7*BE442),
IF(AND($P442="Terminated",AU442&gt;0),$U442,
IF($P442="Furloughed",IF(AU442&gt;0,$U442)+IF(BE442&gt;0,$U442),
IF($P442="Rehired",IF(BE442&gt;0,$U442))))))))*'Actual Allocation Calc'!$AM$99)))</f>
        <v/>
      </c>
      <c r="AE442" s="210" t="str">
        <f>IF($B442="","",IF('Actual Allocation Calc'!$AN$78="A",
IF($P442="Employed",$U442,
IF(AND($P442="Terminated"),($U442/7*AV442),
IF(AND($P442="Furloughed"),($U442/7*AV442)+($U442/7*BF442),
IF(AND($P442="Rehired"),($U442/7*BF442),
IF(AND($P442="Terminated",AV442&gt;0),$U442,
IF($P442="Furloughed",IF(AV442&gt;0,$U442)+IF(BF442&gt;0,$U442),
IF($P442="Rehired",IF(BF442&gt;0,$U442)))))))),IF('Actual Allocation Calc'!$AN$78="C",'Actual Allocation Calc'!R442,'Actual Allocation Calc'!AA442+IF($P442="Employed",$U442,
IF(AND($P442="Terminated"),($U442/7*AV442),
IF(AND($P442="Furloughed"),($U442/7*AV442)+($U442/7*BF442),
IF(AND($P442="Rehired"),($U442/7*BF442),
IF(AND($P442="Terminated",AV442&gt;0),$U442,
IF($P442="Furloughed",IF(AV442&gt;0,$U442)+IF(BF442&gt;0,$U442),
IF($P442="Rehired",IF(BF442&gt;0,$U442))))))))*'Actual Allocation Calc'!$AN$99)))</f>
        <v/>
      </c>
      <c r="AF442" s="210" t="str">
        <f>IF($B442="","",IF('Actual Allocation Calc'!$AO$78="A",
IF($P442="Employed",$U442,
IF(AND($P442="Terminated"),($U442/7*AW442),
IF(AND($P442="Furloughed"),($U442/7*AW442)+($U442/7*BG442),
IF(AND($P442="Rehired"),($U442/7*BG442),
IF(AND($P442="Terminated",AW442&gt;0),$U442,
IF($P442="Furloughed",IF(AW442&gt;0,$U442)+IF(BG442&gt;0,$U442),
IF($P442="Rehired",IF(BG442&gt;0,$U442)))))))),IF('Actual Allocation Calc'!$AO$78="C",'Actual Allocation Calc'!S442,'Actual Allocation Calc'!AB442+IF($P442="Employed",$U442,
IF(AND($P442="Terminated"),($U442/7*AW442),
IF(AND($P442="Furloughed"),($U442/7*AW442)+($U442/7*BG442),
IF(AND($P442="Rehired"),($U442/7*BG442),
IF(AND($P442="Terminated",AW442&gt;0),$U442,
IF($P442="Furloughed",IF(AW442&gt;0,$U442)+IF(BG442&gt;0,$U442),
IF($P442="Rehired",IF(BG442&gt;0,$U442))))))))*'Actual Allocation Calc'!$AO$99)))</f>
        <v/>
      </c>
      <c r="AG442" s="210" t="str">
        <f>IF($B442="","",IF('Actual Allocation Calc'!$AP$78="A",
IF($P442="Employed",$U442/7*BK442,
IF(AND($P442="Terminated"),($U442/7*AX442),
IF(AND($P442="Furloughed"),($U442/7*AX442)+($U442/7*BH442),
IF(AND($P442="Rehired"),($U442/7*BH442),
IF(AND($P442="Terminated",AX442&gt;0),$U442,
IF($P442="Furloughed",IF(AX442&gt;0,$U442)+IF(BH442&gt;0,$U442),
IF($P442="Rehired",IF(BH442&gt;0,$U442)))))))),IF('Actual Allocation Calc'!$AP$78="C",'Actual Allocation Calc'!T442,'Actual Allocation Calc'!AC442+IF($P442="Employed",$U442/7*BK442,
IF(AND($P442="Terminated"),($U442/7*AX442),
IF(AND($P442="Furloughed"),($U442/7*AX442)+($U442/7*BH442),
IF(AND($P442="Rehired"),($U442/7*BH442),
IF(AND($P442="Terminated",AX442&gt;0),$U442,
IF($P442="Furloughed",IF(AX442&gt;0,$U442)+IF(BH442&gt;0,$U442),
IF($P442="Rehired",IF(BH442&gt;0,$U442))))))))*'Actual Allocation Calc'!$AP$99)))</f>
        <v/>
      </c>
      <c r="AH442" s="536"/>
      <c r="AI442" s="82">
        <f t="shared" si="150"/>
        <v>0</v>
      </c>
      <c r="AJ442" s="210">
        <f t="shared" si="132"/>
        <v>0</v>
      </c>
      <c r="AK442" s="397" t="str">
        <f t="shared" si="133"/>
        <v/>
      </c>
      <c r="AM442" s="122"/>
      <c r="AO442" s="214" t="str">
        <f>IFERROR(IF($V442="","",VLOOKUP(V442,'Calendar Calcs'!$B$2:$E1409,4,FALSE)),0)</f>
        <v/>
      </c>
      <c r="AP442" s="69" t="str">
        <f>IF($AO442="","", IF($AO442&lt;AP$23,0,IF($AO442&gt;AP$23,COUNTIFS('Calendar Calcs'!$E$2:$E1409,AP$23),COUNTIFS('Calendar Calcs'!$E$2:$E1409,AP$23,'Calendar Calcs'!$D$2:$D1409,"&lt;="&amp;WEEKDAY($V442)))))</f>
        <v/>
      </c>
      <c r="AQ442" s="69" t="str">
        <f>IF($AO442="","", IF($AO442&lt;AQ$23,0,IF($AO442&gt;AQ$23,COUNTIFS('Calendar Calcs'!$E$2:$E1409,AQ$23),COUNTIFS('Calendar Calcs'!$E$2:$E1409,AQ$23,'Calendar Calcs'!$D$2:$D1409,"&lt;="&amp;WEEKDAY($V442)))))</f>
        <v/>
      </c>
      <c r="AR442" s="69" t="str">
        <f>IF($AO442="","", IF($AO442&lt;AR$23,0,IF($AO442&gt;AR$23,COUNTIFS('Calendar Calcs'!$E$2:$E1409,AR$23),COUNTIFS('Calendar Calcs'!$E$2:$E1409,AR$23,'Calendar Calcs'!$D$2:$D1409,"&lt;="&amp;WEEKDAY($V442)))))</f>
        <v/>
      </c>
      <c r="AS442" s="69" t="str">
        <f>IF($AO442="","", IF($AO442&lt;AS$23,0,IF($AO442&gt;AS$23,COUNTIFS('Calendar Calcs'!$E$2:$E1409,AS$23),COUNTIFS('Calendar Calcs'!$E$2:$E1409,AS$23,'Calendar Calcs'!$D$2:$D1409,"&lt;="&amp;WEEKDAY($V442)))))</f>
        <v/>
      </c>
      <c r="AT442" s="69" t="str">
        <f>IF($AO442="","", IF($AO442&lt;AT$23,0,IF($AO442&gt;AT$23,COUNTIFS('Calendar Calcs'!$E$2:$E1409,AT$23),COUNTIFS('Calendar Calcs'!$E$2:$E1409,AT$23,'Calendar Calcs'!$D$2:$D1409,"&lt;="&amp;WEEKDAY($V442)))))</f>
        <v/>
      </c>
      <c r="AU442" s="69" t="str">
        <f>IF($AO442="","", IF($AO442&lt;AU$23,0,IF($AO442&gt;AU$23,COUNTIFS('Calendar Calcs'!$E$2:$E1409,AU$23),COUNTIFS('Calendar Calcs'!$E$2:$E1409,AU$23,'Calendar Calcs'!$D$2:$D1409,"&lt;="&amp;WEEKDAY($V442)))))</f>
        <v/>
      </c>
      <c r="AV442" s="69" t="str">
        <f>IF($AO442="","", IF($AO442&lt;AV$23,0,IF($AO442&gt;AV$23,COUNTIFS('Calendar Calcs'!$E$2:$E1409,AV$23),COUNTIFS('Calendar Calcs'!$E$2:$E1409,AV$23,'Calendar Calcs'!$D$2:$D1409,"&lt;="&amp;WEEKDAY($V442)))))</f>
        <v/>
      </c>
      <c r="AW442" s="69" t="str">
        <f>IF($AO442="","", IF($AO442&lt;AW$23,0,IF($AO442&gt;AW$23,COUNTIFS('Calendar Calcs'!$E$2:$E1409,AW$23),COUNTIFS('Calendar Calcs'!$E$2:$E1409,AW$23,'Calendar Calcs'!$D$2:$D1409,"&lt;="&amp;WEEKDAY($V442)))))</f>
        <v/>
      </c>
      <c r="AX442" s="69" t="str">
        <f>IF($AO442="","", IF($AO442&lt;AX$23,0,IF($AO442&gt;AX$23,COUNTIFS('Calendar Calcs'!$E$2:$E1409,AX$23),COUNTIFS('Calendar Calcs'!$E$2:$E1409,AX$23,'Calendar Calcs'!$D$2:$D1409,"&lt;="&amp;WEEKDAY($V442)))))</f>
        <v/>
      </c>
      <c r="AY442" s="69" t="str">
        <f>IF($W442="","",VLOOKUP($W442,'Calendar Calcs'!$B$2:$E1409,4,FALSE))</f>
        <v/>
      </c>
      <c r="AZ442" s="69" t="str">
        <f>IF($AY442="","",IF($AY442&gt;AZ$23,0,IF($AY442&lt;AZ$23,COUNTIFS('Calendar Calcs'!$E$2:$E1409,AZ$23),COUNTIFS('Calendar Calcs'!$E$2:$E1409,AZ$23,'Calendar Calcs'!$D$2:$D1409,"&gt;="&amp;WEEKDAY($W442)))))</f>
        <v/>
      </c>
      <c r="BA442" s="69" t="str">
        <f>IF($AY442="","",IF($AY442&gt;BA$23,0,IF($AY442&lt;BA$23,COUNTIFS('Calendar Calcs'!$E$2:$E1409,BA$23),COUNTIFS('Calendar Calcs'!$E$2:$E1409,BA$23,'Calendar Calcs'!$D$2:$D1409,"&gt;="&amp;WEEKDAY($W442)))))</f>
        <v/>
      </c>
      <c r="BB442" s="69" t="str">
        <f>IF($AY442="","",IF($AY442&gt;BB$23,0,IF($AY442&lt;BB$23,COUNTIFS('Calendar Calcs'!$E$2:$E1409,BB$23),COUNTIFS('Calendar Calcs'!$E$2:$E1409,BB$23,'Calendar Calcs'!$D$2:$D1409,"&gt;="&amp;WEEKDAY($W442)))))</f>
        <v/>
      </c>
      <c r="BC442" s="69" t="str">
        <f>IF($AY442="","",IF($AY442&gt;BC$23,0,IF($AY442&lt;BC$23,COUNTIFS('Calendar Calcs'!$E$2:$E1409,BC$23),COUNTIFS('Calendar Calcs'!$E$2:$E1409,BC$23,'Calendar Calcs'!$D$2:$D1409,"&gt;="&amp;WEEKDAY($W442)))))</f>
        <v/>
      </c>
      <c r="BD442" s="69" t="str">
        <f>IF($AY442="","",IF($AY442&gt;BD$23,0,IF($AY442&lt;BD$23,COUNTIFS('Calendar Calcs'!$E$2:$E1409,BD$23),COUNTIFS('Calendar Calcs'!$E$2:$E1409,BD$23,'Calendar Calcs'!$D$2:$D1409,"&gt;="&amp;WEEKDAY($W442)))))</f>
        <v/>
      </c>
      <c r="BE442" s="69" t="str">
        <f>IF($AY442="","",IF($AY442&gt;BE$23,0,IF($AY442&lt;BE$23,COUNTIFS('Calendar Calcs'!$E$2:$E1409,BE$23),COUNTIFS('Calendar Calcs'!$E$2:$E1409,BE$23,'Calendar Calcs'!$D$2:$D1409,"&gt;="&amp;WEEKDAY($W442)))))</f>
        <v/>
      </c>
      <c r="BF442" s="69" t="str">
        <f>IF($AY442="","",IF($AY442&gt;BF$23,0,IF($AY442&lt;BF$23,COUNTIFS('Calendar Calcs'!$E$2:$E1409,BF$23),COUNTIFS('Calendar Calcs'!$E$2:$E1409,BF$23,'Calendar Calcs'!$D$2:$D1409,"&gt;="&amp;WEEKDAY($W442)))))</f>
        <v/>
      </c>
      <c r="BG442" s="69" t="str">
        <f>IF($AY442="","",IF($AY442&gt;BG$23,0,IF($AY442&lt;BG$23,COUNTIFS('Calendar Calcs'!$E$2:$E1409,BG$23),COUNTIFS('Calendar Calcs'!$E$2:$E1409,BG$23,'Calendar Calcs'!$D$2:$D1409,"&gt;="&amp;WEEKDAY($W442)))))</f>
        <v/>
      </c>
      <c r="BH442" s="69">
        <f t="shared" si="134"/>
        <v>6</v>
      </c>
      <c r="BI442" s="69">
        <f>IF(Cover!$E$43="","",VLOOKUP(Cover!$E$43,'Calendar Calcs'!$B$2:$E1409,4,FALSE))</f>
        <v>1</v>
      </c>
      <c r="BJ442" s="69">
        <f>IF($BI442="","", IF($BI442&lt;BJ$23,0,IF($BI442&gt;=BJ$23,COUNTIFS('Calendar Calcs'!$E$2:$E1409,BJ$23),COUNTIFS('Calendar Calcs'!$E$2:$E1409,BJ$23,'Calendar Calcs'!$D$2:$D1409,"&lt;="&amp;WEEKDAY($V442)))))</f>
        <v>1</v>
      </c>
      <c r="BK442" s="69">
        <f t="shared" si="131"/>
        <v>6</v>
      </c>
      <c r="BN442" s="69" t="str">
        <f>IF(T442&gt;0,"FTE",IF(Cover!$E$47="Weekly",IF(S442&gt;29.75,"FTE","PTE"),IF(S442&gt;59.75,"FTE","PTE")))</f>
        <v>PTE</v>
      </c>
      <c r="BO442" s="69">
        <f>IF(BN442="FTE",30,IF(Cover!$E$47="Weekly",'STEP 2 EE Data'!S442,'STEP 2 EE Data'!S442/2))</f>
        <v>0</v>
      </c>
      <c r="BP442" s="209">
        <f t="shared" si="135"/>
        <v>0</v>
      </c>
      <c r="BQ442" s="209">
        <f t="shared" si="136"/>
        <v>0</v>
      </c>
      <c r="BR442" s="209">
        <f t="shared" si="137"/>
        <v>0</v>
      </c>
      <c r="BS442" s="209">
        <f t="shared" si="138"/>
        <v>0</v>
      </c>
      <c r="BT442" s="209">
        <f t="shared" si="139"/>
        <v>0</v>
      </c>
      <c r="BU442" s="209">
        <f t="shared" si="140"/>
        <v>0</v>
      </c>
      <c r="BV442" s="209">
        <f t="shared" si="141"/>
        <v>0</v>
      </c>
      <c r="BW442" s="209">
        <f t="shared" si="142"/>
        <v>0</v>
      </c>
      <c r="BX442" s="209">
        <f t="shared" si="143"/>
        <v>0</v>
      </c>
      <c r="CC442" s="210" t="str">
        <f>IF(B442="","",IF(C442="",IF(Cover!$E$47="Weekly",'STEP 3 EE Comp'!BI447*8,'STEP 3 EE Comp'!BI447*4),IF(Cover!$E$47="Weekly",'STEP 3 EE Comp'!BI447,'STEP 3 EE Comp'!BI447)))</f>
        <v/>
      </c>
      <c r="CD442" s="82" t="str">
        <f t="shared" si="144"/>
        <v/>
      </c>
      <c r="CE442" s="417">
        <f t="shared" si="145"/>
        <v>1</v>
      </c>
      <c r="CF442" s="82" t="str">
        <f t="shared" si="146"/>
        <v>Good</v>
      </c>
      <c r="CG442" s="82">
        <f t="shared" si="147"/>
        <v>0</v>
      </c>
      <c r="CH442" s="234">
        <f t="shared" si="148"/>
        <v>0</v>
      </c>
    </row>
    <row r="443" spans="1:86" s="69" customFormat="1" x14ac:dyDescent="0.3">
      <c r="A443" s="555"/>
      <c r="B443" s="52"/>
      <c r="C443" s="52"/>
      <c r="D443" s="52"/>
      <c r="E443" s="52"/>
      <c r="F443" s="507"/>
      <c r="G443" s="210">
        <f t="shared" si="149"/>
        <v>0</v>
      </c>
      <c r="H443" s="82">
        <f t="shared" si="130"/>
        <v>0</v>
      </c>
      <c r="I443" s="211"/>
      <c r="J443" s="441" t="s">
        <v>21</v>
      </c>
      <c r="K443" s="441" t="s">
        <v>21</v>
      </c>
      <c r="L443" s="441" t="s">
        <v>21</v>
      </c>
      <c r="M443" s="441" t="s">
        <v>21</v>
      </c>
      <c r="N443" s="568" t="s">
        <v>21</v>
      </c>
      <c r="O443" s="211"/>
      <c r="P443" s="212" t="str">
        <f>IF(B443="","",
IF(AND(V443="",W443="",B443&lt;&gt;""),"Employed",
IF(AND(V443&lt;&gt;"",W443="",B443&lt;&gt;""),"Terminated",
IF(AND(V443&lt;&gt;"",W443&lt;&gt;"",B443&lt;&gt;""),IF(W443&lt;Cover!$E$43,"Employed","Furloughed"),
IF(AND(V443="",W443&lt;&gt;"",B443&lt;&gt;""),IF(W443&lt;Cover!$E$43,"Employed","Rehired"))))))</f>
        <v/>
      </c>
      <c r="Q443" s="211"/>
      <c r="R443" s="536"/>
      <c r="S443" s="563"/>
      <c r="T443" s="536"/>
      <c r="U443" s="82">
        <f>IF(Cover!$E$47="Weekly",IF(T443&gt;0,T443,R443*S443),IF(T443&gt;0,T443,R443*S443)/2)</f>
        <v>0</v>
      </c>
      <c r="V443" s="564"/>
      <c r="W443" s="564"/>
      <c r="Y443" s="213" t="str">
        <f>IF($B443="","",IF('Actual Allocation Calc'!$AH$78="A",
IF($P443="Employed",$U443/7*BJ443,
IF(AND($P443="Terminated"),($U443/7*AP443),
IF(AND($P443="Furloughed"),($U443/7*AP443)+($U443/7*AZ443),
IF(AND($P443="Rehired"),($U443/7*AZ443),
IF(AND($P443="Terminated",AP443&gt;0),$U443,
IF($P443="Furloughed",IF(AP443&gt;0,$U443)+IF(AZ443&gt;0,$U443),
IF($P443="Rehired",IF(AZ443&gt;0,$U443)))))))),IF('Actual Allocation Calc'!$AH$78="C",'Actual Allocation Calc'!L443,'Actual Allocation Calc'!U443+IF($P443="Employed",$U443/7*BJ443,
IF(AND($P443="Terminated"),($U443/7*AP443),
IF(AND($P443="Furloughed"),($U443/7*AP443)+($U443/7*AZ443),
IF(AND($P443="Rehired"),($U443/7*AZ443),
IF(AND($P443="Terminated",AP443&gt;0),$U443,
IF($P443="Furloughed",IF(AP443&gt;0,$U443)+IF(AZ443&gt;0,$U443),
IF($P443="Rehired",IF(AZ443&gt;0,$U443))))))))*'Actual Allocation Calc'!$AH$99)))</f>
        <v/>
      </c>
      <c r="Z443" s="210" t="str">
        <f>IF($B443="","",IF('Actual Allocation Calc'!$AI$78="A",
IF($P443="Employed",$U443,
IF(AND($P443="Terminated"),($U443/7*AQ443),
IF(AND($P443="Furloughed"),($U443/7*AQ443)+($U443/7*BA443),
IF(AND($P443="Rehired"),($U443/7*BA443),
IF(AND($P443="Terminated",AQ443&gt;0),$U443,
IF($P443="Furloughed",IF(AQ443&gt;0,$U443)+IF(BA443&gt;0,$U443),
IF($P443="Rehired",IF(BA443&gt;0,$U443)))))))),IF('Actual Allocation Calc'!$AI$78="C",'Actual Allocation Calc'!M443,'Actual Allocation Calc'!V443+IF($P443="Employed",$U443,
IF(AND($P443="Terminated"),($U443/7*AQ443),
IF(AND($P443="Furloughed"),($U443/7*AQ443)+($U443/7*BA443),
IF(AND($P443="Rehired"),($U443/7*BA443),
IF(AND($P443="Terminated",AQ443&gt;0),$U443,
IF($P443="Furloughed",IF(AQ443&gt;0,$U443)+IF(BA443&gt;0,$U443),
IF($P443="Rehired",IF(BA443&gt;0,$U443))))))))*'Actual Allocation Calc'!$AI$99)))</f>
        <v/>
      </c>
      <c r="AA443" s="210" t="str">
        <f>IF($B443="","",IF('Actual Allocation Calc'!$AJ$78="A",
IF($P443="Employed",$U443,
IF(AND($P443="Terminated"),($U443/7*AR443),
IF(AND($P443="Furloughed"),($U443/7*AR443)+($U443/7*BB443),
IF(AND($P443="Rehired"),($U443/7*BB443),
IF(AND($P443="Terminated",AR443&gt;0),$U443,
IF($P443="Furloughed",IF(AR443&gt;0,$U443)+IF(BB443&gt;0,$U443),
IF($P443="Rehired",IF(BB443&gt;0,$U443)))))))),IF('Actual Allocation Calc'!$AJ$78="C",'Actual Allocation Calc'!N443,'Actual Allocation Calc'!W443+IF($P443="Employed",$U443,
IF(AND($P443="Terminated"),($U443/7*AR443),
IF(AND($P443="Furloughed"),($U443/7*AR443)+($U443/7*BB443),
IF(AND($P443="Rehired"),($U443/7*BB443),
IF(AND($P443="Terminated",AR443&gt;0),$U443,
IF($P443="Furloughed",IF(AR443&gt;0,$U443)+IF(BB443&gt;0,$U443),
IF($P443="Rehired",IF(BB443&gt;0,$U443))))))))*'Actual Allocation Calc'!$AJ$99)))</f>
        <v/>
      </c>
      <c r="AB443" s="210" t="str">
        <f>IF($B443="","",IF('Actual Allocation Calc'!$AK$78="A",
IF($P443="Employed",$U443,
IF(AND($P443="Terminated"),($U443/7*AS443),
IF(AND($P443="Furloughed"),($U443/7*AS443)+($U443/7*BC443),
IF(AND($P443="Rehired"),($U443/7*BC443),
IF(AND($P443="Terminated",AS443&gt;0),$U443,
IF($P443="Furloughed",IF(AS443&gt;0,$U443)+IF(BC443&gt;0,$U443),
IF($P443="Rehired",IF(BC443&gt;0,$U443)))))))),IF('Actual Allocation Calc'!$AK$78="C",'Actual Allocation Calc'!O443,'Actual Allocation Calc'!X443+IF($P443="Employed",$U443,
IF(AND($P443="Terminated"),($U443/7*AS443),
IF(AND($P443="Furloughed"),($U443/7*AS443)+($U443/7*BC443),
IF(AND($P443="Rehired"),($U443/7*BC443),
IF(AND($P443="Terminated",AS443&gt;0),$U443,
IF($P443="Furloughed",IF(AS443&gt;0,$U443)+IF(BC443&gt;0,$U443),
IF($P443="Rehired",IF(BC443&gt;0,$U443))))))))*'Actual Allocation Calc'!$AK$99)))</f>
        <v/>
      </c>
      <c r="AC443" s="210" t="str">
        <f>IF($B443="","",IF('Actual Allocation Calc'!$AL$78="A",
IF($P443="Employed",$U443,
IF(AND($P443="Terminated"),($U443/7*AT443),
IF(AND($P443="Furloughed"),($U443/7*AT443)+($U443/7*BD443),
IF(AND($P443="Rehired"),($U443/7*BD443),
IF(AND($P443="Terminated",AT443&gt;0),$U443,
IF($P443="Furloughed",IF(AT443&gt;0,$U443)+IF(BD443&gt;0,$U443),
IF($P443="Rehired",IF(BD443&gt;0,$U443)))))))),IF('Actual Allocation Calc'!$AL$78="C",'Actual Allocation Calc'!P443,'Actual Allocation Calc'!Y443+IF($P443="Employed",$U443,
IF(AND($P443="Terminated"),($U443/7*AT443),
IF(AND($P443="Furloughed"),($U443/7*AT443)+($U443/7*BD443),
IF(AND($P443="Rehired"),($U443/7*BD443),
IF(AND($P443="Terminated",AT443&gt;0),$U443,
IF($P443="Furloughed",IF(AT443&gt;0,$U443)+IF(BD443&gt;0,$U443),
IF($P443="Rehired",IF(BD443&gt;0,$U443))))))))*'Actual Allocation Calc'!$AL$99)))</f>
        <v/>
      </c>
      <c r="AD443" s="210" t="str">
        <f>IF($B443="","",IF('Actual Allocation Calc'!$AM$78="A",
IF($P443="Employed",$U443,
IF(AND($P443="Terminated"),($U443/7*AU443),
IF(AND($P443="Furloughed"),($U443/7*AU443)+($U443/7*BE443),
IF(AND($P443="Rehired"),($U443/7*BE443),
IF(AND($P443="Terminated",AU443&gt;0),$U443,
IF($P443="Furloughed",IF(AU443&gt;0,$U443)+IF(BE443&gt;0,$U443),
IF($P443="Rehired",IF(BE443&gt;0,$U443)))))))),IF('Actual Allocation Calc'!$AM$78="C",'Actual Allocation Calc'!Q443,'Actual Allocation Calc'!Z443+IF($P443="Employed",$U443,
IF(AND($P443="Terminated"),($U443/7*AU443),
IF(AND($P443="Furloughed"),($U443/7*AU443)+($U443/7*BE443),
IF(AND($P443="Rehired"),($U443/7*BE443),
IF(AND($P443="Terminated",AU443&gt;0),$U443,
IF($P443="Furloughed",IF(AU443&gt;0,$U443)+IF(BE443&gt;0,$U443),
IF($P443="Rehired",IF(BE443&gt;0,$U443))))))))*'Actual Allocation Calc'!$AM$99)))</f>
        <v/>
      </c>
      <c r="AE443" s="210" t="str">
        <f>IF($B443="","",IF('Actual Allocation Calc'!$AN$78="A",
IF($P443="Employed",$U443,
IF(AND($P443="Terminated"),($U443/7*AV443),
IF(AND($P443="Furloughed"),($U443/7*AV443)+($U443/7*BF443),
IF(AND($P443="Rehired"),($U443/7*BF443),
IF(AND($P443="Terminated",AV443&gt;0),$U443,
IF($P443="Furloughed",IF(AV443&gt;0,$U443)+IF(BF443&gt;0,$U443),
IF($P443="Rehired",IF(BF443&gt;0,$U443)))))))),IF('Actual Allocation Calc'!$AN$78="C",'Actual Allocation Calc'!R443,'Actual Allocation Calc'!AA443+IF($P443="Employed",$U443,
IF(AND($P443="Terminated"),($U443/7*AV443),
IF(AND($P443="Furloughed"),($U443/7*AV443)+($U443/7*BF443),
IF(AND($P443="Rehired"),($U443/7*BF443),
IF(AND($P443="Terminated",AV443&gt;0),$U443,
IF($P443="Furloughed",IF(AV443&gt;0,$U443)+IF(BF443&gt;0,$U443),
IF($P443="Rehired",IF(BF443&gt;0,$U443))))))))*'Actual Allocation Calc'!$AN$99)))</f>
        <v/>
      </c>
      <c r="AF443" s="210" t="str">
        <f>IF($B443="","",IF('Actual Allocation Calc'!$AO$78="A",
IF($P443="Employed",$U443,
IF(AND($P443="Terminated"),($U443/7*AW443),
IF(AND($P443="Furloughed"),($U443/7*AW443)+($U443/7*BG443),
IF(AND($P443="Rehired"),($U443/7*BG443),
IF(AND($P443="Terminated",AW443&gt;0),$U443,
IF($P443="Furloughed",IF(AW443&gt;0,$U443)+IF(BG443&gt;0,$U443),
IF($P443="Rehired",IF(BG443&gt;0,$U443)))))))),IF('Actual Allocation Calc'!$AO$78="C",'Actual Allocation Calc'!S443,'Actual Allocation Calc'!AB443+IF($P443="Employed",$U443,
IF(AND($P443="Terminated"),($U443/7*AW443),
IF(AND($P443="Furloughed"),($U443/7*AW443)+($U443/7*BG443),
IF(AND($P443="Rehired"),($U443/7*BG443),
IF(AND($P443="Terminated",AW443&gt;0),$U443,
IF($P443="Furloughed",IF(AW443&gt;0,$U443)+IF(BG443&gt;0,$U443),
IF($P443="Rehired",IF(BG443&gt;0,$U443))))))))*'Actual Allocation Calc'!$AO$99)))</f>
        <v/>
      </c>
      <c r="AG443" s="210" t="str">
        <f>IF($B443="","",IF('Actual Allocation Calc'!$AP$78="A",
IF($P443="Employed",$U443/7*BK443,
IF(AND($P443="Terminated"),($U443/7*AX443),
IF(AND($P443="Furloughed"),($U443/7*AX443)+($U443/7*BH443),
IF(AND($P443="Rehired"),($U443/7*BH443),
IF(AND($P443="Terminated",AX443&gt;0),$U443,
IF($P443="Furloughed",IF(AX443&gt;0,$U443)+IF(BH443&gt;0,$U443),
IF($P443="Rehired",IF(BH443&gt;0,$U443)))))))),IF('Actual Allocation Calc'!$AP$78="C",'Actual Allocation Calc'!T443,'Actual Allocation Calc'!AC443+IF($P443="Employed",$U443/7*BK443,
IF(AND($P443="Terminated"),($U443/7*AX443),
IF(AND($P443="Furloughed"),($U443/7*AX443)+($U443/7*BH443),
IF(AND($P443="Rehired"),($U443/7*BH443),
IF(AND($P443="Terminated",AX443&gt;0),$U443,
IF($P443="Furloughed",IF(AX443&gt;0,$U443)+IF(BH443&gt;0,$U443),
IF($P443="Rehired",IF(BH443&gt;0,$U443))))))))*'Actual Allocation Calc'!$AP$99)))</f>
        <v/>
      </c>
      <c r="AH443" s="536"/>
      <c r="AI443" s="82">
        <f t="shared" si="150"/>
        <v>0</v>
      </c>
      <c r="AJ443" s="210">
        <f t="shared" si="132"/>
        <v>0</v>
      </c>
      <c r="AK443" s="397" t="str">
        <f t="shared" si="133"/>
        <v/>
      </c>
      <c r="AM443" s="122"/>
      <c r="AO443" s="214" t="str">
        <f>IFERROR(IF($V443="","",VLOOKUP(V443,'Calendar Calcs'!$B$2:$E1410,4,FALSE)),0)</f>
        <v/>
      </c>
      <c r="AP443" s="69" t="str">
        <f>IF($AO443="","", IF($AO443&lt;AP$23,0,IF($AO443&gt;AP$23,COUNTIFS('Calendar Calcs'!$E$2:$E1410,AP$23),COUNTIFS('Calendar Calcs'!$E$2:$E1410,AP$23,'Calendar Calcs'!$D$2:$D1410,"&lt;="&amp;WEEKDAY($V443)))))</f>
        <v/>
      </c>
      <c r="AQ443" s="69" t="str">
        <f>IF($AO443="","", IF($AO443&lt;AQ$23,0,IF($AO443&gt;AQ$23,COUNTIFS('Calendar Calcs'!$E$2:$E1410,AQ$23),COUNTIFS('Calendar Calcs'!$E$2:$E1410,AQ$23,'Calendar Calcs'!$D$2:$D1410,"&lt;="&amp;WEEKDAY($V443)))))</f>
        <v/>
      </c>
      <c r="AR443" s="69" t="str">
        <f>IF($AO443="","", IF($AO443&lt;AR$23,0,IF($AO443&gt;AR$23,COUNTIFS('Calendar Calcs'!$E$2:$E1410,AR$23),COUNTIFS('Calendar Calcs'!$E$2:$E1410,AR$23,'Calendar Calcs'!$D$2:$D1410,"&lt;="&amp;WEEKDAY($V443)))))</f>
        <v/>
      </c>
      <c r="AS443" s="69" t="str">
        <f>IF($AO443="","", IF($AO443&lt;AS$23,0,IF($AO443&gt;AS$23,COUNTIFS('Calendar Calcs'!$E$2:$E1410,AS$23),COUNTIFS('Calendar Calcs'!$E$2:$E1410,AS$23,'Calendar Calcs'!$D$2:$D1410,"&lt;="&amp;WEEKDAY($V443)))))</f>
        <v/>
      </c>
      <c r="AT443" s="69" t="str">
        <f>IF($AO443="","", IF($AO443&lt;AT$23,0,IF($AO443&gt;AT$23,COUNTIFS('Calendar Calcs'!$E$2:$E1410,AT$23),COUNTIFS('Calendar Calcs'!$E$2:$E1410,AT$23,'Calendar Calcs'!$D$2:$D1410,"&lt;="&amp;WEEKDAY($V443)))))</f>
        <v/>
      </c>
      <c r="AU443" s="69" t="str">
        <f>IF($AO443="","", IF($AO443&lt;AU$23,0,IF($AO443&gt;AU$23,COUNTIFS('Calendar Calcs'!$E$2:$E1410,AU$23),COUNTIFS('Calendar Calcs'!$E$2:$E1410,AU$23,'Calendar Calcs'!$D$2:$D1410,"&lt;="&amp;WEEKDAY($V443)))))</f>
        <v/>
      </c>
      <c r="AV443" s="69" t="str">
        <f>IF($AO443="","", IF($AO443&lt;AV$23,0,IF($AO443&gt;AV$23,COUNTIFS('Calendar Calcs'!$E$2:$E1410,AV$23),COUNTIFS('Calendar Calcs'!$E$2:$E1410,AV$23,'Calendar Calcs'!$D$2:$D1410,"&lt;="&amp;WEEKDAY($V443)))))</f>
        <v/>
      </c>
      <c r="AW443" s="69" t="str">
        <f>IF($AO443="","", IF($AO443&lt;AW$23,0,IF($AO443&gt;AW$23,COUNTIFS('Calendar Calcs'!$E$2:$E1410,AW$23),COUNTIFS('Calendar Calcs'!$E$2:$E1410,AW$23,'Calendar Calcs'!$D$2:$D1410,"&lt;="&amp;WEEKDAY($V443)))))</f>
        <v/>
      </c>
      <c r="AX443" s="69" t="str">
        <f>IF($AO443="","", IF($AO443&lt;AX$23,0,IF($AO443&gt;AX$23,COUNTIFS('Calendar Calcs'!$E$2:$E1410,AX$23),COUNTIFS('Calendar Calcs'!$E$2:$E1410,AX$23,'Calendar Calcs'!$D$2:$D1410,"&lt;="&amp;WEEKDAY($V443)))))</f>
        <v/>
      </c>
      <c r="AY443" s="69" t="str">
        <f>IF($W443="","",VLOOKUP($W443,'Calendar Calcs'!$B$2:$E1410,4,FALSE))</f>
        <v/>
      </c>
      <c r="AZ443" s="69" t="str">
        <f>IF($AY443="","",IF($AY443&gt;AZ$23,0,IF($AY443&lt;AZ$23,COUNTIFS('Calendar Calcs'!$E$2:$E1410,AZ$23),COUNTIFS('Calendar Calcs'!$E$2:$E1410,AZ$23,'Calendar Calcs'!$D$2:$D1410,"&gt;="&amp;WEEKDAY($W443)))))</f>
        <v/>
      </c>
      <c r="BA443" s="69" t="str">
        <f>IF($AY443="","",IF($AY443&gt;BA$23,0,IF($AY443&lt;BA$23,COUNTIFS('Calendar Calcs'!$E$2:$E1410,BA$23),COUNTIFS('Calendar Calcs'!$E$2:$E1410,BA$23,'Calendar Calcs'!$D$2:$D1410,"&gt;="&amp;WEEKDAY($W443)))))</f>
        <v/>
      </c>
      <c r="BB443" s="69" t="str">
        <f>IF($AY443="","",IF($AY443&gt;BB$23,0,IF($AY443&lt;BB$23,COUNTIFS('Calendar Calcs'!$E$2:$E1410,BB$23),COUNTIFS('Calendar Calcs'!$E$2:$E1410,BB$23,'Calendar Calcs'!$D$2:$D1410,"&gt;="&amp;WEEKDAY($W443)))))</f>
        <v/>
      </c>
      <c r="BC443" s="69" t="str">
        <f>IF($AY443="","",IF($AY443&gt;BC$23,0,IF($AY443&lt;BC$23,COUNTIFS('Calendar Calcs'!$E$2:$E1410,BC$23),COUNTIFS('Calendar Calcs'!$E$2:$E1410,BC$23,'Calendar Calcs'!$D$2:$D1410,"&gt;="&amp;WEEKDAY($W443)))))</f>
        <v/>
      </c>
      <c r="BD443" s="69" t="str">
        <f>IF($AY443="","",IF($AY443&gt;BD$23,0,IF($AY443&lt;BD$23,COUNTIFS('Calendar Calcs'!$E$2:$E1410,BD$23),COUNTIFS('Calendar Calcs'!$E$2:$E1410,BD$23,'Calendar Calcs'!$D$2:$D1410,"&gt;="&amp;WEEKDAY($W443)))))</f>
        <v/>
      </c>
      <c r="BE443" s="69" t="str">
        <f>IF($AY443="","",IF($AY443&gt;BE$23,0,IF($AY443&lt;BE$23,COUNTIFS('Calendar Calcs'!$E$2:$E1410,BE$23),COUNTIFS('Calendar Calcs'!$E$2:$E1410,BE$23,'Calendar Calcs'!$D$2:$D1410,"&gt;="&amp;WEEKDAY($W443)))))</f>
        <v/>
      </c>
      <c r="BF443" s="69" t="str">
        <f>IF($AY443="","",IF($AY443&gt;BF$23,0,IF($AY443&lt;BF$23,COUNTIFS('Calendar Calcs'!$E$2:$E1410,BF$23),COUNTIFS('Calendar Calcs'!$E$2:$E1410,BF$23,'Calendar Calcs'!$D$2:$D1410,"&gt;="&amp;WEEKDAY($W443)))))</f>
        <v/>
      </c>
      <c r="BG443" s="69" t="str">
        <f>IF($AY443="","",IF($AY443&gt;BG$23,0,IF($AY443&lt;BG$23,COUNTIFS('Calendar Calcs'!$E$2:$E1410,BG$23),COUNTIFS('Calendar Calcs'!$E$2:$E1410,BG$23,'Calendar Calcs'!$D$2:$D1410,"&gt;="&amp;WEEKDAY($W443)))))</f>
        <v/>
      </c>
      <c r="BH443" s="69">
        <f t="shared" si="134"/>
        <v>6</v>
      </c>
      <c r="BI443" s="69">
        <f>IF(Cover!$E$43="","",VLOOKUP(Cover!$E$43,'Calendar Calcs'!$B$2:$E1410,4,FALSE))</f>
        <v>1</v>
      </c>
      <c r="BJ443" s="69">
        <f>IF($BI443="","", IF($BI443&lt;BJ$23,0,IF($BI443&gt;=BJ$23,COUNTIFS('Calendar Calcs'!$E$2:$E1410,BJ$23),COUNTIFS('Calendar Calcs'!$E$2:$E1410,BJ$23,'Calendar Calcs'!$D$2:$D1410,"&lt;="&amp;WEEKDAY($V443)))))</f>
        <v>1</v>
      </c>
      <c r="BK443" s="69">
        <f t="shared" si="131"/>
        <v>6</v>
      </c>
      <c r="BN443" s="69" t="str">
        <f>IF(T443&gt;0,"FTE",IF(Cover!$E$47="Weekly",IF(S443&gt;29.75,"FTE","PTE"),IF(S443&gt;59.75,"FTE","PTE")))</f>
        <v>PTE</v>
      </c>
      <c r="BO443" s="69">
        <f>IF(BN443="FTE",30,IF(Cover!$E$47="Weekly",'STEP 2 EE Data'!S443,'STEP 2 EE Data'!S443/2))</f>
        <v>0</v>
      </c>
      <c r="BP443" s="209">
        <f t="shared" si="135"/>
        <v>0</v>
      </c>
      <c r="BQ443" s="209">
        <f t="shared" si="136"/>
        <v>0</v>
      </c>
      <c r="BR443" s="209">
        <f t="shared" si="137"/>
        <v>0</v>
      </c>
      <c r="BS443" s="209">
        <f t="shared" si="138"/>
        <v>0</v>
      </c>
      <c r="BT443" s="209">
        <f t="shared" si="139"/>
        <v>0</v>
      </c>
      <c r="BU443" s="209">
        <f t="shared" si="140"/>
        <v>0</v>
      </c>
      <c r="BV443" s="209">
        <f t="shared" si="141"/>
        <v>0</v>
      </c>
      <c r="BW443" s="209">
        <f t="shared" si="142"/>
        <v>0</v>
      </c>
      <c r="BX443" s="209">
        <f t="shared" si="143"/>
        <v>0</v>
      </c>
      <c r="CC443" s="210" t="str">
        <f>IF(B443="","",IF(C443="",IF(Cover!$E$47="Weekly",'STEP 3 EE Comp'!BI448*8,'STEP 3 EE Comp'!BI448*4),IF(Cover!$E$47="Weekly",'STEP 3 EE Comp'!BI448,'STEP 3 EE Comp'!BI448)))</f>
        <v/>
      </c>
      <c r="CD443" s="82" t="str">
        <f t="shared" si="144"/>
        <v/>
      </c>
      <c r="CE443" s="417">
        <f t="shared" si="145"/>
        <v>1</v>
      </c>
      <c r="CF443" s="82" t="str">
        <f t="shared" si="146"/>
        <v>Good</v>
      </c>
      <c r="CG443" s="82">
        <f t="shared" si="147"/>
        <v>0</v>
      </c>
      <c r="CH443" s="234">
        <f t="shared" si="148"/>
        <v>0</v>
      </c>
    </row>
    <row r="444" spans="1:86" s="69" customFormat="1" x14ac:dyDescent="0.3">
      <c r="A444" s="555"/>
      <c r="B444" s="52"/>
      <c r="C444" s="52"/>
      <c r="D444" s="52"/>
      <c r="E444" s="52"/>
      <c r="F444" s="507"/>
      <c r="G444" s="210">
        <f t="shared" si="149"/>
        <v>0</v>
      </c>
      <c r="H444" s="82">
        <f t="shared" si="130"/>
        <v>0</v>
      </c>
      <c r="I444" s="211"/>
      <c r="J444" s="441" t="s">
        <v>21</v>
      </c>
      <c r="K444" s="441" t="s">
        <v>21</v>
      </c>
      <c r="L444" s="441" t="s">
        <v>21</v>
      </c>
      <c r="M444" s="441" t="s">
        <v>21</v>
      </c>
      <c r="N444" s="568" t="s">
        <v>21</v>
      </c>
      <c r="O444" s="211"/>
      <c r="P444" s="212" t="str">
        <f>IF(B444="","",
IF(AND(V444="",W444="",B444&lt;&gt;""),"Employed",
IF(AND(V444&lt;&gt;"",W444="",B444&lt;&gt;""),"Terminated",
IF(AND(V444&lt;&gt;"",W444&lt;&gt;"",B444&lt;&gt;""),IF(W444&lt;Cover!$E$43,"Employed","Furloughed"),
IF(AND(V444="",W444&lt;&gt;"",B444&lt;&gt;""),IF(W444&lt;Cover!$E$43,"Employed","Rehired"))))))</f>
        <v/>
      </c>
      <c r="Q444" s="211"/>
      <c r="R444" s="536"/>
      <c r="S444" s="563"/>
      <c r="T444" s="536"/>
      <c r="U444" s="82">
        <f>IF(Cover!$E$47="Weekly",IF(T444&gt;0,T444,R444*S444),IF(T444&gt;0,T444,R444*S444)/2)</f>
        <v>0</v>
      </c>
      <c r="V444" s="564"/>
      <c r="W444" s="564"/>
      <c r="Y444" s="213" t="str">
        <f>IF($B444="","",IF('Actual Allocation Calc'!$AH$78="A",
IF($P444="Employed",$U444/7*BJ444,
IF(AND($P444="Terminated"),($U444/7*AP444),
IF(AND($P444="Furloughed"),($U444/7*AP444)+($U444/7*AZ444),
IF(AND($P444="Rehired"),($U444/7*AZ444),
IF(AND($P444="Terminated",AP444&gt;0),$U444,
IF($P444="Furloughed",IF(AP444&gt;0,$U444)+IF(AZ444&gt;0,$U444),
IF($P444="Rehired",IF(AZ444&gt;0,$U444)))))))),IF('Actual Allocation Calc'!$AH$78="C",'Actual Allocation Calc'!L444,'Actual Allocation Calc'!U444+IF($P444="Employed",$U444/7*BJ444,
IF(AND($P444="Terminated"),($U444/7*AP444),
IF(AND($P444="Furloughed"),($U444/7*AP444)+($U444/7*AZ444),
IF(AND($P444="Rehired"),($U444/7*AZ444),
IF(AND($P444="Terminated",AP444&gt;0),$U444,
IF($P444="Furloughed",IF(AP444&gt;0,$U444)+IF(AZ444&gt;0,$U444),
IF($P444="Rehired",IF(AZ444&gt;0,$U444))))))))*'Actual Allocation Calc'!$AH$99)))</f>
        <v/>
      </c>
      <c r="Z444" s="210" t="str">
        <f>IF($B444="","",IF('Actual Allocation Calc'!$AI$78="A",
IF($P444="Employed",$U444,
IF(AND($P444="Terminated"),($U444/7*AQ444),
IF(AND($P444="Furloughed"),($U444/7*AQ444)+($U444/7*BA444),
IF(AND($P444="Rehired"),($U444/7*BA444),
IF(AND($P444="Terminated",AQ444&gt;0),$U444,
IF($P444="Furloughed",IF(AQ444&gt;0,$U444)+IF(BA444&gt;0,$U444),
IF($P444="Rehired",IF(BA444&gt;0,$U444)))))))),IF('Actual Allocation Calc'!$AI$78="C",'Actual Allocation Calc'!M444,'Actual Allocation Calc'!V444+IF($P444="Employed",$U444,
IF(AND($P444="Terminated"),($U444/7*AQ444),
IF(AND($P444="Furloughed"),($U444/7*AQ444)+($U444/7*BA444),
IF(AND($P444="Rehired"),($U444/7*BA444),
IF(AND($P444="Terminated",AQ444&gt;0),$U444,
IF($P444="Furloughed",IF(AQ444&gt;0,$U444)+IF(BA444&gt;0,$U444),
IF($P444="Rehired",IF(BA444&gt;0,$U444))))))))*'Actual Allocation Calc'!$AI$99)))</f>
        <v/>
      </c>
      <c r="AA444" s="210" t="str">
        <f>IF($B444="","",IF('Actual Allocation Calc'!$AJ$78="A",
IF($P444="Employed",$U444,
IF(AND($P444="Terminated"),($U444/7*AR444),
IF(AND($P444="Furloughed"),($U444/7*AR444)+($U444/7*BB444),
IF(AND($P444="Rehired"),($U444/7*BB444),
IF(AND($P444="Terminated",AR444&gt;0),$U444,
IF($P444="Furloughed",IF(AR444&gt;0,$U444)+IF(BB444&gt;0,$U444),
IF($P444="Rehired",IF(BB444&gt;0,$U444)))))))),IF('Actual Allocation Calc'!$AJ$78="C",'Actual Allocation Calc'!N444,'Actual Allocation Calc'!W444+IF($P444="Employed",$U444,
IF(AND($P444="Terminated"),($U444/7*AR444),
IF(AND($P444="Furloughed"),($U444/7*AR444)+($U444/7*BB444),
IF(AND($P444="Rehired"),($U444/7*BB444),
IF(AND($P444="Terminated",AR444&gt;0),$U444,
IF($P444="Furloughed",IF(AR444&gt;0,$U444)+IF(BB444&gt;0,$U444),
IF($P444="Rehired",IF(BB444&gt;0,$U444))))))))*'Actual Allocation Calc'!$AJ$99)))</f>
        <v/>
      </c>
      <c r="AB444" s="210" t="str">
        <f>IF($B444="","",IF('Actual Allocation Calc'!$AK$78="A",
IF($P444="Employed",$U444,
IF(AND($P444="Terminated"),($U444/7*AS444),
IF(AND($P444="Furloughed"),($U444/7*AS444)+($U444/7*BC444),
IF(AND($P444="Rehired"),($U444/7*BC444),
IF(AND($P444="Terminated",AS444&gt;0),$U444,
IF($P444="Furloughed",IF(AS444&gt;0,$U444)+IF(BC444&gt;0,$U444),
IF($P444="Rehired",IF(BC444&gt;0,$U444)))))))),IF('Actual Allocation Calc'!$AK$78="C",'Actual Allocation Calc'!O444,'Actual Allocation Calc'!X444+IF($P444="Employed",$U444,
IF(AND($P444="Terminated"),($U444/7*AS444),
IF(AND($P444="Furloughed"),($U444/7*AS444)+($U444/7*BC444),
IF(AND($P444="Rehired"),($U444/7*BC444),
IF(AND($P444="Terminated",AS444&gt;0),$U444,
IF($P444="Furloughed",IF(AS444&gt;0,$U444)+IF(BC444&gt;0,$U444),
IF($P444="Rehired",IF(BC444&gt;0,$U444))))))))*'Actual Allocation Calc'!$AK$99)))</f>
        <v/>
      </c>
      <c r="AC444" s="210" t="str">
        <f>IF($B444="","",IF('Actual Allocation Calc'!$AL$78="A",
IF($P444="Employed",$U444,
IF(AND($P444="Terminated"),($U444/7*AT444),
IF(AND($P444="Furloughed"),($U444/7*AT444)+($U444/7*BD444),
IF(AND($P444="Rehired"),($U444/7*BD444),
IF(AND($P444="Terminated",AT444&gt;0),$U444,
IF($P444="Furloughed",IF(AT444&gt;0,$U444)+IF(BD444&gt;0,$U444),
IF($P444="Rehired",IF(BD444&gt;0,$U444)))))))),IF('Actual Allocation Calc'!$AL$78="C",'Actual Allocation Calc'!P444,'Actual Allocation Calc'!Y444+IF($P444="Employed",$U444,
IF(AND($P444="Terminated"),($U444/7*AT444),
IF(AND($P444="Furloughed"),($U444/7*AT444)+($U444/7*BD444),
IF(AND($P444="Rehired"),($U444/7*BD444),
IF(AND($P444="Terminated",AT444&gt;0),$U444,
IF($P444="Furloughed",IF(AT444&gt;0,$U444)+IF(BD444&gt;0,$U444),
IF($P444="Rehired",IF(BD444&gt;0,$U444))))))))*'Actual Allocation Calc'!$AL$99)))</f>
        <v/>
      </c>
      <c r="AD444" s="210" t="str">
        <f>IF($B444="","",IF('Actual Allocation Calc'!$AM$78="A",
IF($P444="Employed",$U444,
IF(AND($P444="Terminated"),($U444/7*AU444),
IF(AND($P444="Furloughed"),($U444/7*AU444)+($U444/7*BE444),
IF(AND($P444="Rehired"),($U444/7*BE444),
IF(AND($P444="Terminated",AU444&gt;0),$U444,
IF($P444="Furloughed",IF(AU444&gt;0,$U444)+IF(BE444&gt;0,$U444),
IF($P444="Rehired",IF(BE444&gt;0,$U444)))))))),IF('Actual Allocation Calc'!$AM$78="C",'Actual Allocation Calc'!Q444,'Actual Allocation Calc'!Z444+IF($P444="Employed",$U444,
IF(AND($P444="Terminated"),($U444/7*AU444),
IF(AND($P444="Furloughed"),($U444/7*AU444)+($U444/7*BE444),
IF(AND($P444="Rehired"),($U444/7*BE444),
IF(AND($P444="Terminated",AU444&gt;0),$U444,
IF($P444="Furloughed",IF(AU444&gt;0,$U444)+IF(BE444&gt;0,$U444),
IF($P444="Rehired",IF(BE444&gt;0,$U444))))))))*'Actual Allocation Calc'!$AM$99)))</f>
        <v/>
      </c>
      <c r="AE444" s="210" t="str">
        <f>IF($B444="","",IF('Actual Allocation Calc'!$AN$78="A",
IF($P444="Employed",$U444,
IF(AND($P444="Terminated"),($U444/7*AV444),
IF(AND($P444="Furloughed"),($U444/7*AV444)+($U444/7*BF444),
IF(AND($P444="Rehired"),($U444/7*BF444),
IF(AND($P444="Terminated",AV444&gt;0),$U444,
IF($P444="Furloughed",IF(AV444&gt;0,$U444)+IF(BF444&gt;0,$U444),
IF($P444="Rehired",IF(BF444&gt;0,$U444)))))))),IF('Actual Allocation Calc'!$AN$78="C",'Actual Allocation Calc'!R444,'Actual Allocation Calc'!AA444+IF($P444="Employed",$U444,
IF(AND($P444="Terminated"),($U444/7*AV444),
IF(AND($P444="Furloughed"),($U444/7*AV444)+($U444/7*BF444),
IF(AND($P444="Rehired"),($U444/7*BF444),
IF(AND($P444="Terminated",AV444&gt;0),$U444,
IF($P444="Furloughed",IF(AV444&gt;0,$U444)+IF(BF444&gt;0,$U444),
IF($P444="Rehired",IF(BF444&gt;0,$U444))))))))*'Actual Allocation Calc'!$AN$99)))</f>
        <v/>
      </c>
      <c r="AF444" s="210" t="str">
        <f>IF($B444="","",IF('Actual Allocation Calc'!$AO$78="A",
IF($P444="Employed",$U444,
IF(AND($P444="Terminated"),($U444/7*AW444),
IF(AND($P444="Furloughed"),($U444/7*AW444)+($U444/7*BG444),
IF(AND($P444="Rehired"),($U444/7*BG444),
IF(AND($P444="Terminated",AW444&gt;0),$U444,
IF($P444="Furloughed",IF(AW444&gt;0,$U444)+IF(BG444&gt;0,$U444),
IF($P444="Rehired",IF(BG444&gt;0,$U444)))))))),IF('Actual Allocation Calc'!$AO$78="C",'Actual Allocation Calc'!S444,'Actual Allocation Calc'!AB444+IF($P444="Employed",$U444,
IF(AND($P444="Terminated"),($U444/7*AW444),
IF(AND($P444="Furloughed"),($U444/7*AW444)+($U444/7*BG444),
IF(AND($P444="Rehired"),($U444/7*BG444),
IF(AND($P444="Terminated",AW444&gt;0),$U444,
IF($P444="Furloughed",IF(AW444&gt;0,$U444)+IF(BG444&gt;0,$U444),
IF($P444="Rehired",IF(BG444&gt;0,$U444))))))))*'Actual Allocation Calc'!$AO$99)))</f>
        <v/>
      </c>
      <c r="AG444" s="210" t="str">
        <f>IF($B444="","",IF('Actual Allocation Calc'!$AP$78="A",
IF($P444="Employed",$U444/7*BK444,
IF(AND($P444="Terminated"),($U444/7*AX444),
IF(AND($P444="Furloughed"),($U444/7*AX444)+($U444/7*BH444),
IF(AND($P444="Rehired"),($U444/7*BH444),
IF(AND($P444="Terminated",AX444&gt;0),$U444,
IF($P444="Furloughed",IF(AX444&gt;0,$U444)+IF(BH444&gt;0,$U444),
IF($P444="Rehired",IF(BH444&gt;0,$U444)))))))),IF('Actual Allocation Calc'!$AP$78="C",'Actual Allocation Calc'!T444,'Actual Allocation Calc'!AC444+IF($P444="Employed",$U444/7*BK444,
IF(AND($P444="Terminated"),($U444/7*AX444),
IF(AND($P444="Furloughed"),($U444/7*AX444)+($U444/7*BH444),
IF(AND($P444="Rehired"),($U444/7*BH444),
IF(AND($P444="Terminated",AX444&gt;0),$U444,
IF($P444="Furloughed",IF(AX444&gt;0,$U444)+IF(BH444&gt;0,$U444),
IF($P444="Rehired",IF(BH444&gt;0,$U444))))))))*'Actual Allocation Calc'!$AP$99)))</f>
        <v/>
      </c>
      <c r="AH444" s="536"/>
      <c r="AI444" s="82">
        <f t="shared" si="150"/>
        <v>0</v>
      </c>
      <c r="AJ444" s="210">
        <f t="shared" si="132"/>
        <v>0</v>
      </c>
      <c r="AK444" s="397" t="str">
        <f t="shared" si="133"/>
        <v/>
      </c>
      <c r="AM444" s="122"/>
      <c r="AO444" s="214" t="str">
        <f>IFERROR(IF($V444="","",VLOOKUP(V444,'Calendar Calcs'!$B$2:$E1411,4,FALSE)),0)</f>
        <v/>
      </c>
      <c r="AP444" s="69" t="str">
        <f>IF($AO444="","", IF($AO444&lt;AP$23,0,IF($AO444&gt;AP$23,COUNTIFS('Calendar Calcs'!$E$2:$E1411,AP$23),COUNTIFS('Calendar Calcs'!$E$2:$E1411,AP$23,'Calendar Calcs'!$D$2:$D1411,"&lt;="&amp;WEEKDAY($V444)))))</f>
        <v/>
      </c>
      <c r="AQ444" s="69" t="str">
        <f>IF($AO444="","", IF($AO444&lt;AQ$23,0,IF($AO444&gt;AQ$23,COUNTIFS('Calendar Calcs'!$E$2:$E1411,AQ$23),COUNTIFS('Calendar Calcs'!$E$2:$E1411,AQ$23,'Calendar Calcs'!$D$2:$D1411,"&lt;="&amp;WEEKDAY($V444)))))</f>
        <v/>
      </c>
      <c r="AR444" s="69" t="str">
        <f>IF($AO444="","", IF($AO444&lt;AR$23,0,IF($AO444&gt;AR$23,COUNTIFS('Calendar Calcs'!$E$2:$E1411,AR$23),COUNTIFS('Calendar Calcs'!$E$2:$E1411,AR$23,'Calendar Calcs'!$D$2:$D1411,"&lt;="&amp;WEEKDAY($V444)))))</f>
        <v/>
      </c>
      <c r="AS444" s="69" t="str">
        <f>IF($AO444="","", IF($AO444&lt;AS$23,0,IF($AO444&gt;AS$23,COUNTIFS('Calendar Calcs'!$E$2:$E1411,AS$23),COUNTIFS('Calendar Calcs'!$E$2:$E1411,AS$23,'Calendar Calcs'!$D$2:$D1411,"&lt;="&amp;WEEKDAY($V444)))))</f>
        <v/>
      </c>
      <c r="AT444" s="69" t="str">
        <f>IF($AO444="","", IF($AO444&lt;AT$23,0,IF($AO444&gt;AT$23,COUNTIFS('Calendar Calcs'!$E$2:$E1411,AT$23),COUNTIFS('Calendar Calcs'!$E$2:$E1411,AT$23,'Calendar Calcs'!$D$2:$D1411,"&lt;="&amp;WEEKDAY($V444)))))</f>
        <v/>
      </c>
      <c r="AU444" s="69" t="str">
        <f>IF($AO444="","", IF($AO444&lt;AU$23,0,IF($AO444&gt;AU$23,COUNTIFS('Calendar Calcs'!$E$2:$E1411,AU$23),COUNTIFS('Calendar Calcs'!$E$2:$E1411,AU$23,'Calendar Calcs'!$D$2:$D1411,"&lt;="&amp;WEEKDAY($V444)))))</f>
        <v/>
      </c>
      <c r="AV444" s="69" t="str">
        <f>IF($AO444="","", IF($AO444&lt;AV$23,0,IF($AO444&gt;AV$23,COUNTIFS('Calendar Calcs'!$E$2:$E1411,AV$23),COUNTIFS('Calendar Calcs'!$E$2:$E1411,AV$23,'Calendar Calcs'!$D$2:$D1411,"&lt;="&amp;WEEKDAY($V444)))))</f>
        <v/>
      </c>
      <c r="AW444" s="69" t="str">
        <f>IF($AO444="","", IF($AO444&lt;AW$23,0,IF($AO444&gt;AW$23,COUNTIFS('Calendar Calcs'!$E$2:$E1411,AW$23),COUNTIFS('Calendar Calcs'!$E$2:$E1411,AW$23,'Calendar Calcs'!$D$2:$D1411,"&lt;="&amp;WEEKDAY($V444)))))</f>
        <v/>
      </c>
      <c r="AX444" s="69" t="str">
        <f>IF($AO444="","", IF($AO444&lt;AX$23,0,IF($AO444&gt;AX$23,COUNTIFS('Calendar Calcs'!$E$2:$E1411,AX$23),COUNTIFS('Calendar Calcs'!$E$2:$E1411,AX$23,'Calendar Calcs'!$D$2:$D1411,"&lt;="&amp;WEEKDAY($V444)))))</f>
        <v/>
      </c>
      <c r="AY444" s="69" t="str">
        <f>IF($W444="","",VLOOKUP($W444,'Calendar Calcs'!$B$2:$E1411,4,FALSE))</f>
        <v/>
      </c>
      <c r="AZ444" s="69" t="str">
        <f>IF($AY444="","",IF($AY444&gt;AZ$23,0,IF($AY444&lt;AZ$23,COUNTIFS('Calendar Calcs'!$E$2:$E1411,AZ$23),COUNTIFS('Calendar Calcs'!$E$2:$E1411,AZ$23,'Calendar Calcs'!$D$2:$D1411,"&gt;="&amp;WEEKDAY($W444)))))</f>
        <v/>
      </c>
      <c r="BA444" s="69" t="str">
        <f>IF($AY444="","",IF($AY444&gt;BA$23,0,IF($AY444&lt;BA$23,COUNTIFS('Calendar Calcs'!$E$2:$E1411,BA$23),COUNTIFS('Calendar Calcs'!$E$2:$E1411,BA$23,'Calendar Calcs'!$D$2:$D1411,"&gt;="&amp;WEEKDAY($W444)))))</f>
        <v/>
      </c>
      <c r="BB444" s="69" t="str">
        <f>IF($AY444="","",IF($AY444&gt;BB$23,0,IF($AY444&lt;BB$23,COUNTIFS('Calendar Calcs'!$E$2:$E1411,BB$23),COUNTIFS('Calendar Calcs'!$E$2:$E1411,BB$23,'Calendar Calcs'!$D$2:$D1411,"&gt;="&amp;WEEKDAY($W444)))))</f>
        <v/>
      </c>
      <c r="BC444" s="69" t="str">
        <f>IF($AY444="","",IF($AY444&gt;BC$23,0,IF($AY444&lt;BC$23,COUNTIFS('Calendar Calcs'!$E$2:$E1411,BC$23),COUNTIFS('Calendar Calcs'!$E$2:$E1411,BC$23,'Calendar Calcs'!$D$2:$D1411,"&gt;="&amp;WEEKDAY($W444)))))</f>
        <v/>
      </c>
      <c r="BD444" s="69" t="str">
        <f>IF($AY444="","",IF($AY444&gt;BD$23,0,IF($AY444&lt;BD$23,COUNTIFS('Calendar Calcs'!$E$2:$E1411,BD$23),COUNTIFS('Calendar Calcs'!$E$2:$E1411,BD$23,'Calendar Calcs'!$D$2:$D1411,"&gt;="&amp;WEEKDAY($W444)))))</f>
        <v/>
      </c>
      <c r="BE444" s="69" t="str">
        <f>IF($AY444="","",IF($AY444&gt;BE$23,0,IF($AY444&lt;BE$23,COUNTIFS('Calendar Calcs'!$E$2:$E1411,BE$23),COUNTIFS('Calendar Calcs'!$E$2:$E1411,BE$23,'Calendar Calcs'!$D$2:$D1411,"&gt;="&amp;WEEKDAY($W444)))))</f>
        <v/>
      </c>
      <c r="BF444" s="69" t="str">
        <f>IF($AY444="","",IF($AY444&gt;BF$23,0,IF($AY444&lt;BF$23,COUNTIFS('Calendar Calcs'!$E$2:$E1411,BF$23),COUNTIFS('Calendar Calcs'!$E$2:$E1411,BF$23,'Calendar Calcs'!$D$2:$D1411,"&gt;="&amp;WEEKDAY($W444)))))</f>
        <v/>
      </c>
      <c r="BG444" s="69" t="str">
        <f>IF($AY444="","",IF($AY444&gt;BG$23,0,IF($AY444&lt;BG$23,COUNTIFS('Calendar Calcs'!$E$2:$E1411,BG$23),COUNTIFS('Calendar Calcs'!$E$2:$E1411,BG$23,'Calendar Calcs'!$D$2:$D1411,"&gt;="&amp;WEEKDAY($W444)))))</f>
        <v/>
      </c>
      <c r="BH444" s="69">
        <f t="shared" si="134"/>
        <v>6</v>
      </c>
      <c r="BI444" s="69">
        <f>IF(Cover!$E$43="","",VLOOKUP(Cover!$E$43,'Calendar Calcs'!$B$2:$E1411,4,FALSE))</f>
        <v>1</v>
      </c>
      <c r="BJ444" s="69">
        <f>IF($BI444="","", IF($BI444&lt;BJ$23,0,IF($BI444&gt;=BJ$23,COUNTIFS('Calendar Calcs'!$E$2:$E1411,BJ$23),COUNTIFS('Calendar Calcs'!$E$2:$E1411,BJ$23,'Calendar Calcs'!$D$2:$D1411,"&lt;="&amp;WEEKDAY($V444)))))</f>
        <v>1</v>
      </c>
      <c r="BK444" s="69">
        <f t="shared" si="131"/>
        <v>6</v>
      </c>
      <c r="BN444" s="69" t="str">
        <f>IF(T444&gt;0,"FTE",IF(Cover!$E$47="Weekly",IF(S444&gt;29.75,"FTE","PTE"),IF(S444&gt;59.75,"FTE","PTE")))</f>
        <v>PTE</v>
      </c>
      <c r="BO444" s="69">
        <f>IF(BN444="FTE",30,IF(Cover!$E$47="Weekly",'STEP 2 EE Data'!S444,'STEP 2 EE Data'!S444/2))</f>
        <v>0</v>
      </c>
      <c r="BP444" s="209">
        <f t="shared" si="135"/>
        <v>0</v>
      </c>
      <c r="BQ444" s="209">
        <f t="shared" si="136"/>
        <v>0</v>
      </c>
      <c r="BR444" s="209">
        <f t="shared" si="137"/>
        <v>0</v>
      </c>
      <c r="BS444" s="209">
        <f t="shared" si="138"/>
        <v>0</v>
      </c>
      <c r="BT444" s="209">
        <f t="shared" si="139"/>
        <v>0</v>
      </c>
      <c r="BU444" s="209">
        <f t="shared" si="140"/>
        <v>0</v>
      </c>
      <c r="BV444" s="209">
        <f t="shared" si="141"/>
        <v>0</v>
      </c>
      <c r="BW444" s="209">
        <f t="shared" si="142"/>
        <v>0</v>
      </c>
      <c r="BX444" s="209">
        <f t="shared" si="143"/>
        <v>0</v>
      </c>
      <c r="CC444" s="210" t="str">
        <f>IF(B444="","",IF(C444="",IF(Cover!$E$47="Weekly",'STEP 3 EE Comp'!BI449*8,'STEP 3 EE Comp'!BI449*4),IF(Cover!$E$47="Weekly",'STEP 3 EE Comp'!BI449,'STEP 3 EE Comp'!BI449)))</f>
        <v/>
      </c>
      <c r="CD444" s="82" t="str">
        <f t="shared" si="144"/>
        <v/>
      </c>
      <c r="CE444" s="417">
        <f t="shared" si="145"/>
        <v>1</v>
      </c>
      <c r="CF444" s="82" t="str">
        <f t="shared" si="146"/>
        <v>Good</v>
      </c>
      <c r="CG444" s="82">
        <f t="shared" si="147"/>
        <v>0</v>
      </c>
      <c r="CH444" s="234">
        <f t="shared" si="148"/>
        <v>0</v>
      </c>
    </row>
    <row r="445" spans="1:86" s="69" customFormat="1" x14ac:dyDescent="0.3">
      <c r="A445" s="555"/>
      <c r="B445" s="52"/>
      <c r="C445" s="52"/>
      <c r="D445" s="52"/>
      <c r="E445" s="52"/>
      <c r="F445" s="507"/>
      <c r="G445" s="210">
        <f t="shared" si="149"/>
        <v>0</v>
      </c>
      <c r="H445" s="82">
        <f t="shared" si="130"/>
        <v>0</v>
      </c>
      <c r="I445" s="211"/>
      <c r="J445" s="441" t="s">
        <v>21</v>
      </c>
      <c r="K445" s="441" t="s">
        <v>21</v>
      </c>
      <c r="L445" s="441" t="s">
        <v>21</v>
      </c>
      <c r="M445" s="441" t="s">
        <v>21</v>
      </c>
      <c r="N445" s="568" t="s">
        <v>21</v>
      </c>
      <c r="O445" s="211"/>
      <c r="P445" s="212" t="str">
        <f>IF(B445="","",
IF(AND(V445="",W445="",B445&lt;&gt;""),"Employed",
IF(AND(V445&lt;&gt;"",W445="",B445&lt;&gt;""),"Terminated",
IF(AND(V445&lt;&gt;"",W445&lt;&gt;"",B445&lt;&gt;""),IF(W445&lt;Cover!$E$43,"Employed","Furloughed"),
IF(AND(V445="",W445&lt;&gt;"",B445&lt;&gt;""),IF(W445&lt;Cover!$E$43,"Employed","Rehired"))))))</f>
        <v/>
      </c>
      <c r="Q445" s="211"/>
      <c r="R445" s="536"/>
      <c r="S445" s="563"/>
      <c r="T445" s="536"/>
      <c r="U445" s="82">
        <f>IF(Cover!$E$47="Weekly",IF(T445&gt;0,T445,R445*S445),IF(T445&gt;0,T445,R445*S445)/2)</f>
        <v>0</v>
      </c>
      <c r="V445" s="564"/>
      <c r="W445" s="564"/>
      <c r="Y445" s="213" t="str">
        <f>IF($B445="","",IF('Actual Allocation Calc'!$AH$78="A",
IF($P445="Employed",$U445/7*BJ445,
IF(AND($P445="Terminated"),($U445/7*AP445),
IF(AND($P445="Furloughed"),($U445/7*AP445)+($U445/7*AZ445),
IF(AND($P445="Rehired"),($U445/7*AZ445),
IF(AND($P445="Terminated",AP445&gt;0),$U445,
IF($P445="Furloughed",IF(AP445&gt;0,$U445)+IF(AZ445&gt;0,$U445),
IF($P445="Rehired",IF(AZ445&gt;0,$U445)))))))),IF('Actual Allocation Calc'!$AH$78="C",'Actual Allocation Calc'!L445,'Actual Allocation Calc'!U445+IF($P445="Employed",$U445/7*BJ445,
IF(AND($P445="Terminated"),($U445/7*AP445),
IF(AND($P445="Furloughed"),($U445/7*AP445)+($U445/7*AZ445),
IF(AND($P445="Rehired"),($U445/7*AZ445),
IF(AND($P445="Terminated",AP445&gt;0),$U445,
IF($P445="Furloughed",IF(AP445&gt;0,$U445)+IF(AZ445&gt;0,$U445),
IF($P445="Rehired",IF(AZ445&gt;0,$U445))))))))*'Actual Allocation Calc'!$AH$99)))</f>
        <v/>
      </c>
      <c r="Z445" s="210" t="str">
        <f>IF($B445="","",IF('Actual Allocation Calc'!$AI$78="A",
IF($P445="Employed",$U445,
IF(AND($P445="Terminated"),($U445/7*AQ445),
IF(AND($P445="Furloughed"),($U445/7*AQ445)+($U445/7*BA445),
IF(AND($P445="Rehired"),($U445/7*BA445),
IF(AND($P445="Terminated",AQ445&gt;0),$U445,
IF($P445="Furloughed",IF(AQ445&gt;0,$U445)+IF(BA445&gt;0,$U445),
IF($P445="Rehired",IF(BA445&gt;0,$U445)))))))),IF('Actual Allocation Calc'!$AI$78="C",'Actual Allocation Calc'!M445,'Actual Allocation Calc'!V445+IF($P445="Employed",$U445,
IF(AND($P445="Terminated"),($U445/7*AQ445),
IF(AND($P445="Furloughed"),($U445/7*AQ445)+($U445/7*BA445),
IF(AND($P445="Rehired"),($U445/7*BA445),
IF(AND($P445="Terminated",AQ445&gt;0),$U445,
IF($P445="Furloughed",IF(AQ445&gt;0,$U445)+IF(BA445&gt;0,$U445),
IF($P445="Rehired",IF(BA445&gt;0,$U445))))))))*'Actual Allocation Calc'!$AI$99)))</f>
        <v/>
      </c>
      <c r="AA445" s="210" t="str">
        <f>IF($B445="","",IF('Actual Allocation Calc'!$AJ$78="A",
IF($P445="Employed",$U445,
IF(AND($P445="Terminated"),($U445/7*AR445),
IF(AND($P445="Furloughed"),($U445/7*AR445)+($U445/7*BB445),
IF(AND($P445="Rehired"),($U445/7*BB445),
IF(AND($P445="Terminated",AR445&gt;0),$U445,
IF($P445="Furloughed",IF(AR445&gt;0,$U445)+IF(BB445&gt;0,$U445),
IF($P445="Rehired",IF(BB445&gt;0,$U445)))))))),IF('Actual Allocation Calc'!$AJ$78="C",'Actual Allocation Calc'!N445,'Actual Allocation Calc'!W445+IF($P445="Employed",$U445,
IF(AND($P445="Terminated"),($U445/7*AR445),
IF(AND($P445="Furloughed"),($U445/7*AR445)+($U445/7*BB445),
IF(AND($P445="Rehired"),($U445/7*BB445),
IF(AND($P445="Terminated",AR445&gt;0),$U445,
IF($P445="Furloughed",IF(AR445&gt;0,$U445)+IF(BB445&gt;0,$U445),
IF($P445="Rehired",IF(BB445&gt;0,$U445))))))))*'Actual Allocation Calc'!$AJ$99)))</f>
        <v/>
      </c>
      <c r="AB445" s="210" t="str">
        <f>IF($B445="","",IF('Actual Allocation Calc'!$AK$78="A",
IF($P445="Employed",$U445,
IF(AND($P445="Terminated"),($U445/7*AS445),
IF(AND($P445="Furloughed"),($U445/7*AS445)+($U445/7*BC445),
IF(AND($P445="Rehired"),($U445/7*BC445),
IF(AND($P445="Terminated",AS445&gt;0),$U445,
IF($P445="Furloughed",IF(AS445&gt;0,$U445)+IF(BC445&gt;0,$U445),
IF($P445="Rehired",IF(BC445&gt;0,$U445)))))))),IF('Actual Allocation Calc'!$AK$78="C",'Actual Allocation Calc'!O445,'Actual Allocation Calc'!X445+IF($P445="Employed",$U445,
IF(AND($P445="Terminated"),($U445/7*AS445),
IF(AND($P445="Furloughed"),($U445/7*AS445)+($U445/7*BC445),
IF(AND($P445="Rehired"),($U445/7*BC445),
IF(AND($P445="Terminated",AS445&gt;0),$U445,
IF($P445="Furloughed",IF(AS445&gt;0,$U445)+IF(BC445&gt;0,$U445),
IF($P445="Rehired",IF(BC445&gt;0,$U445))))))))*'Actual Allocation Calc'!$AK$99)))</f>
        <v/>
      </c>
      <c r="AC445" s="210" t="str">
        <f>IF($B445="","",IF('Actual Allocation Calc'!$AL$78="A",
IF($P445="Employed",$U445,
IF(AND($P445="Terminated"),($U445/7*AT445),
IF(AND($P445="Furloughed"),($U445/7*AT445)+($U445/7*BD445),
IF(AND($P445="Rehired"),($U445/7*BD445),
IF(AND($P445="Terminated",AT445&gt;0),$U445,
IF($P445="Furloughed",IF(AT445&gt;0,$U445)+IF(BD445&gt;0,$U445),
IF($P445="Rehired",IF(BD445&gt;0,$U445)))))))),IF('Actual Allocation Calc'!$AL$78="C",'Actual Allocation Calc'!P445,'Actual Allocation Calc'!Y445+IF($P445="Employed",$U445,
IF(AND($P445="Terminated"),($U445/7*AT445),
IF(AND($P445="Furloughed"),($U445/7*AT445)+($U445/7*BD445),
IF(AND($P445="Rehired"),($U445/7*BD445),
IF(AND($P445="Terminated",AT445&gt;0),$U445,
IF($P445="Furloughed",IF(AT445&gt;0,$U445)+IF(BD445&gt;0,$U445),
IF($P445="Rehired",IF(BD445&gt;0,$U445))))))))*'Actual Allocation Calc'!$AL$99)))</f>
        <v/>
      </c>
      <c r="AD445" s="210" t="str">
        <f>IF($B445="","",IF('Actual Allocation Calc'!$AM$78="A",
IF($P445="Employed",$U445,
IF(AND($P445="Terminated"),($U445/7*AU445),
IF(AND($P445="Furloughed"),($U445/7*AU445)+($U445/7*BE445),
IF(AND($P445="Rehired"),($U445/7*BE445),
IF(AND($P445="Terminated",AU445&gt;0),$U445,
IF($P445="Furloughed",IF(AU445&gt;0,$U445)+IF(BE445&gt;0,$U445),
IF($P445="Rehired",IF(BE445&gt;0,$U445)))))))),IF('Actual Allocation Calc'!$AM$78="C",'Actual Allocation Calc'!Q445,'Actual Allocation Calc'!Z445+IF($P445="Employed",$U445,
IF(AND($P445="Terminated"),($U445/7*AU445),
IF(AND($P445="Furloughed"),($U445/7*AU445)+($U445/7*BE445),
IF(AND($P445="Rehired"),($U445/7*BE445),
IF(AND($P445="Terminated",AU445&gt;0),$U445,
IF($P445="Furloughed",IF(AU445&gt;0,$U445)+IF(BE445&gt;0,$U445),
IF($P445="Rehired",IF(BE445&gt;0,$U445))))))))*'Actual Allocation Calc'!$AM$99)))</f>
        <v/>
      </c>
      <c r="AE445" s="210" t="str">
        <f>IF($B445="","",IF('Actual Allocation Calc'!$AN$78="A",
IF($P445="Employed",$U445,
IF(AND($P445="Terminated"),($U445/7*AV445),
IF(AND($P445="Furloughed"),($U445/7*AV445)+($U445/7*BF445),
IF(AND($P445="Rehired"),($U445/7*BF445),
IF(AND($P445="Terminated",AV445&gt;0),$U445,
IF($P445="Furloughed",IF(AV445&gt;0,$U445)+IF(BF445&gt;0,$U445),
IF($P445="Rehired",IF(BF445&gt;0,$U445)))))))),IF('Actual Allocation Calc'!$AN$78="C",'Actual Allocation Calc'!R445,'Actual Allocation Calc'!AA445+IF($P445="Employed",$U445,
IF(AND($P445="Terminated"),($U445/7*AV445),
IF(AND($P445="Furloughed"),($U445/7*AV445)+($U445/7*BF445),
IF(AND($P445="Rehired"),($U445/7*BF445),
IF(AND($P445="Terminated",AV445&gt;0),$U445,
IF($P445="Furloughed",IF(AV445&gt;0,$U445)+IF(BF445&gt;0,$U445),
IF($P445="Rehired",IF(BF445&gt;0,$U445))))))))*'Actual Allocation Calc'!$AN$99)))</f>
        <v/>
      </c>
      <c r="AF445" s="210" t="str">
        <f>IF($B445="","",IF('Actual Allocation Calc'!$AO$78="A",
IF($P445="Employed",$U445,
IF(AND($P445="Terminated"),($U445/7*AW445),
IF(AND($P445="Furloughed"),($U445/7*AW445)+($U445/7*BG445),
IF(AND($P445="Rehired"),($U445/7*BG445),
IF(AND($P445="Terminated",AW445&gt;0),$U445,
IF($P445="Furloughed",IF(AW445&gt;0,$U445)+IF(BG445&gt;0,$U445),
IF($P445="Rehired",IF(BG445&gt;0,$U445)))))))),IF('Actual Allocation Calc'!$AO$78="C",'Actual Allocation Calc'!S445,'Actual Allocation Calc'!AB445+IF($P445="Employed",$U445,
IF(AND($P445="Terminated"),($U445/7*AW445),
IF(AND($P445="Furloughed"),($U445/7*AW445)+($U445/7*BG445),
IF(AND($P445="Rehired"),($U445/7*BG445),
IF(AND($P445="Terminated",AW445&gt;0),$U445,
IF($P445="Furloughed",IF(AW445&gt;0,$U445)+IF(BG445&gt;0,$U445),
IF($P445="Rehired",IF(BG445&gt;0,$U445))))))))*'Actual Allocation Calc'!$AO$99)))</f>
        <v/>
      </c>
      <c r="AG445" s="210" t="str">
        <f>IF($B445="","",IF('Actual Allocation Calc'!$AP$78="A",
IF($P445="Employed",$U445/7*BK445,
IF(AND($P445="Terminated"),($U445/7*AX445),
IF(AND($P445="Furloughed"),($U445/7*AX445)+($U445/7*BH445),
IF(AND($P445="Rehired"),($U445/7*BH445),
IF(AND($P445="Terminated",AX445&gt;0),$U445,
IF($P445="Furloughed",IF(AX445&gt;0,$U445)+IF(BH445&gt;0,$U445),
IF($P445="Rehired",IF(BH445&gt;0,$U445)))))))),IF('Actual Allocation Calc'!$AP$78="C",'Actual Allocation Calc'!T445,'Actual Allocation Calc'!AC445+IF($P445="Employed",$U445/7*BK445,
IF(AND($P445="Terminated"),($U445/7*AX445),
IF(AND($P445="Furloughed"),($U445/7*AX445)+($U445/7*BH445),
IF(AND($P445="Rehired"),($U445/7*BH445),
IF(AND($P445="Terminated",AX445&gt;0),$U445,
IF($P445="Furloughed",IF(AX445&gt;0,$U445)+IF(BH445&gt;0,$U445),
IF($P445="Rehired",IF(BH445&gt;0,$U445))))))))*'Actual Allocation Calc'!$AP$99)))</f>
        <v/>
      </c>
      <c r="AH445" s="536"/>
      <c r="AI445" s="82">
        <f t="shared" si="150"/>
        <v>0</v>
      </c>
      <c r="AJ445" s="210">
        <f t="shared" si="132"/>
        <v>0</v>
      </c>
      <c r="AK445" s="397" t="str">
        <f t="shared" si="133"/>
        <v/>
      </c>
      <c r="AM445" s="122"/>
      <c r="AO445" s="214" t="str">
        <f>IFERROR(IF($V445="","",VLOOKUP(V445,'Calendar Calcs'!$B$2:$E1412,4,FALSE)),0)</f>
        <v/>
      </c>
      <c r="AP445" s="69" t="str">
        <f>IF($AO445="","", IF($AO445&lt;AP$23,0,IF($AO445&gt;AP$23,COUNTIFS('Calendar Calcs'!$E$2:$E1412,AP$23),COUNTIFS('Calendar Calcs'!$E$2:$E1412,AP$23,'Calendar Calcs'!$D$2:$D1412,"&lt;="&amp;WEEKDAY($V445)))))</f>
        <v/>
      </c>
      <c r="AQ445" s="69" t="str">
        <f>IF($AO445="","", IF($AO445&lt;AQ$23,0,IF($AO445&gt;AQ$23,COUNTIFS('Calendar Calcs'!$E$2:$E1412,AQ$23),COUNTIFS('Calendar Calcs'!$E$2:$E1412,AQ$23,'Calendar Calcs'!$D$2:$D1412,"&lt;="&amp;WEEKDAY($V445)))))</f>
        <v/>
      </c>
      <c r="AR445" s="69" t="str">
        <f>IF($AO445="","", IF($AO445&lt;AR$23,0,IF($AO445&gt;AR$23,COUNTIFS('Calendar Calcs'!$E$2:$E1412,AR$23),COUNTIFS('Calendar Calcs'!$E$2:$E1412,AR$23,'Calendar Calcs'!$D$2:$D1412,"&lt;="&amp;WEEKDAY($V445)))))</f>
        <v/>
      </c>
      <c r="AS445" s="69" t="str">
        <f>IF($AO445="","", IF($AO445&lt;AS$23,0,IF($AO445&gt;AS$23,COUNTIFS('Calendar Calcs'!$E$2:$E1412,AS$23),COUNTIFS('Calendar Calcs'!$E$2:$E1412,AS$23,'Calendar Calcs'!$D$2:$D1412,"&lt;="&amp;WEEKDAY($V445)))))</f>
        <v/>
      </c>
      <c r="AT445" s="69" t="str">
        <f>IF($AO445="","", IF($AO445&lt;AT$23,0,IF($AO445&gt;AT$23,COUNTIFS('Calendar Calcs'!$E$2:$E1412,AT$23),COUNTIFS('Calendar Calcs'!$E$2:$E1412,AT$23,'Calendar Calcs'!$D$2:$D1412,"&lt;="&amp;WEEKDAY($V445)))))</f>
        <v/>
      </c>
      <c r="AU445" s="69" t="str">
        <f>IF($AO445="","", IF($AO445&lt;AU$23,0,IF($AO445&gt;AU$23,COUNTIFS('Calendar Calcs'!$E$2:$E1412,AU$23),COUNTIFS('Calendar Calcs'!$E$2:$E1412,AU$23,'Calendar Calcs'!$D$2:$D1412,"&lt;="&amp;WEEKDAY($V445)))))</f>
        <v/>
      </c>
      <c r="AV445" s="69" t="str">
        <f>IF($AO445="","", IF($AO445&lt;AV$23,0,IF($AO445&gt;AV$23,COUNTIFS('Calendar Calcs'!$E$2:$E1412,AV$23),COUNTIFS('Calendar Calcs'!$E$2:$E1412,AV$23,'Calendar Calcs'!$D$2:$D1412,"&lt;="&amp;WEEKDAY($V445)))))</f>
        <v/>
      </c>
      <c r="AW445" s="69" t="str">
        <f>IF($AO445="","", IF($AO445&lt;AW$23,0,IF($AO445&gt;AW$23,COUNTIFS('Calendar Calcs'!$E$2:$E1412,AW$23),COUNTIFS('Calendar Calcs'!$E$2:$E1412,AW$23,'Calendar Calcs'!$D$2:$D1412,"&lt;="&amp;WEEKDAY($V445)))))</f>
        <v/>
      </c>
      <c r="AX445" s="69" t="str">
        <f>IF($AO445="","", IF($AO445&lt;AX$23,0,IF($AO445&gt;AX$23,COUNTIFS('Calendar Calcs'!$E$2:$E1412,AX$23),COUNTIFS('Calendar Calcs'!$E$2:$E1412,AX$23,'Calendar Calcs'!$D$2:$D1412,"&lt;="&amp;WEEKDAY($V445)))))</f>
        <v/>
      </c>
      <c r="AY445" s="69" t="str">
        <f>IF($W445="","",VLOOKUP($W445,'Calendar Calcs'!$B$2:$E1412,4,FALSE))</f>
        <v/>
      </c>
      <c r="AZ445" s="69" t="str">
        <f>IF($AY445="","",IF($AY445&gt;AZ$23,0,IF($AY445&lt;AZ$23,COUNTIFS('Calendar Calcs'!$E$2:$E1412,AZ$23),COUNTIFS('Calendar Calcs'!$E$2:$E1412,AZ$23,'Calendar Calcs'!$D$2:$D1412,"&gt;="&amp;WEEKDAY($W445)))))</f>
        <v/>
      </c>
      <c r="BA445" s="69" t="str">
        <f>IF($AY445="","",IF($AY445&gt;BA$23,0,IF($AY445&lt;BA$23,COUNTIFS('Calendar Calcs'!$E$2:$E1412,BA$23),COUNTIFS('Calendar Calcs'!$E$2:$E1412,BA$23,'Calendar Calcs'!$D$2:$D1412,"&gt;="&amp;WEEKDAY($W445)))))</f>
        <v/>
      </c>
      <c r="BB445" s="69" t="str">
        <f>IF($AY445="","",IF($AY445&gt;BB$23,0,IF($AY445&lt;BB$23,COUNTIFS('Calendar Calcs'!$E$2:$E1412,BB$23),COUNTIFS('Calendar Calcs'!$E$2:$E1412,BB$23,'Calendar Calcs'!$D$2:$D1412,"&gt;="&amp;WEEKDAY($W445)))))</f>
        <v/>
      </c>
      <c r="BC445" s="69" t="str">
        <f>IF($AY445="","",IF($AY445&gt;BC$23,0,IF($AY445&lt;BC$23,COUNTIFS('Calendar Calcs'!$E$2:$E1412,BC$23),COUNTIFS('Calendar Calcs'!$E$2:$E1412,BC$23,'Calendar Calcs'!$D$2:$D1412,"&gt;="&amp;WEEKDAY($W445)))))</f>
        <v/>
      </c>
      <c r="BD445" s="69" t="str">
        <f>IF($AY445="","",IF($AY445&gt;BD$23,0,IF($AY445&lt;BD$23,COUNTIFS('Calendar Calcs'!$E$2:$E1412,BD$23),COUNTIFS('Calendar Calcs'!$E$2:$E1412,BD$23,'Calendar Calcs'!$D$2:$D1412,"&gt;="&amp;WEEKDAY($W445)))))</f>
        <v/>
      </c>
      <c r="BE445" s="69" t="str">
        <f>IF($AY445="","",IF($AY445&gt;BE$23,0,IF($AY445&lt;BE$23,COUNTIFS('Calendar Calcs'!$E$2:$E1412,BE$23),COUNTIFS('Calendar Calcs'!$E$2:$E1412,BE$23,'Calendar Calcs'!$D$2:$D1412,"&gt;="&amp;WEEKDAY($W445)))))</f>
        <v/>
      </c>
      <c r="BF445" s="69" t="str">
        <f>IF($AY445="","",IF($AY445&gt;BF$23,0,IF($AY445&lt;BF$23,COUNTIFS('Calendar Calcs'!$E$2:$E1412,BF$23),COUNTIFS('Calendar Calcs'!$E$2:$E1412,BF$23,'Calendar Calcs'!$D$2:$D1412,"&gt;="&amp;WEEKDAY($W445)))))</f>
        <v/>
      </c>
      <c r="BG445" s="69" t="str">
        <f>IF($AY445="","",IF($AY445&gt;BG$23,0,IF($AY445&lt;BG$23,COUNTIFS('Calendar Calcs'!$E$2:$E1412,BG$23),COUNTIFS('Calendar Calcs'!$E$2:$E1412,BG$23,'Calendar Calcs'!$D$2:$D1412,"&gt;="&amp;WEEKDAY($W445)))))</f>
        <v/>
      </c>
      <c r="BH445" s="69">
        <f t="shared" si="134"/>
        <v>6</v>
      </c>
      <c r="BI445" s="69">
        <f>IF(Cover!$E$43="","",VLOOKUP(Cover!$E$43,'Calendar Calcs'!$B$2:$E1412,4,FALSE))</f>
        <v>1</v>
      </c>
      <c r="BJ445" s="69">
        <f>IF($BI445="","", IF($BI445&lt;BJ$23,0,IF($BI445&gt;=BJ$23,COUNTIFS('Calendar Calcs'!$E$2:$E1412,BJ$23),COUNTIFS('Calendar Calcs'!$E$2:$E1412,BJ$23,'Calendar Calcs'!$D$2:$D1412,"&lt;="&amp;WEEKDAY($V445)))))</f>
        <v>1</v>
      </c>
      <c r="BK445" s="69">
        <f t="shared" si="131"/>
        <v>6</v>
      </c>
      <c r="BN445" s="69" t="str">
        <f>IF(T445&gt;0,"FTE",IF(Cover!$E$47="Weekly",IF(S445&gt;29.75,"FTE","PTE"),IF(S445&gt;59.75,"FTE","PTE")))</f>
        <v>PTE</v>
      </c>
      <c r="BO445" s="69">
        <f>IF(BN445="FTE",30,IF(Cover!$E$47="Weekly",'STEP 2 EE Data'!S445,'STEP 2 EE Data'!S445/2))</f>
        <v>0</v>
      </c>
      <c r="BP445" s="209">
        <f t="shared" si="135"/>
        <v>0</v>
      </c>
      <c r="BQ445" s="209">
        <f t="shared" si="136"/>
        <v>0</v>
      </c>
      <c r="BR445" s="209">
        <f t="shared" si="137"/>
        <v>0</v>
      </c>
      <c r="BS445" s="209">
        <f t="shared" si="138"/>
        <v>0</v>
      </c>
      <c r="BT445" s="209">
        <f t="shared" si="139"/>
        <v>0</v>
      </c>
      <c r="BU445" s="209">
        <f t="shared" si="140"/>
        <v>0</v>
      </c>
      <c r="BV445" s="209">
        <f t="shared" si="141"/>
        <v>0</v>
      </c>
      <c r="BW445" s="209">
        <f t="shared" si="142"/>
        <v>0</v>
      </c>
      <c r="BX445" s="209">
        <f t="shared" si="143"/>
        <v>0</v>
      </c>
      <c r="CC445" s="210" t="str">
        <f>IF(B445="","",IF(C445="",IF(Cover!$E$47="Weekly",'STEP 3 EE Comp'!BI450*8,'STEP 3 EE Comp'!BI450*4),IF(Cover!$E$47="Weekly",'STEP 3 EE Comp'!BI450,'STEP 3 EE Comp'!BI450)))</f>
        <v/>
      </c>
      <c r="CD445" s="82" t="str">
        <f t="shared" si="144"/>
        <v/>
      </c>
      <c r="CE445" s="417">
        <f t="shared" si="145"/>
        <v>1</v>
      </c>
      <c r="CF445" s="82" t="str">
        <f t="shared" si="146"/>
        <v>Good</v>
      </c>
      <c r="CG445" s="82">
        <f t="shared" si="147"/>
        <v>0</v>
      </c>
      <c r="CH445" s="234">
        <f t="shared" si="148"/>
        <v>0</v>
      </c>
    </row>
    <row r="446" spans="1:86" s="69" customFormat="1" x14ac:dyDescent="0.3">
      <c r="A446" s="555"/>
      <c r="B446" s="52"/>
      <c r="C446" s="52"/>
      <c r="D446" s="52"/>
      <c r="E446" s="52"/>
      <c r="F446" s="507"/>
      <c r="G446" s="210">
        <f t="shared" si="149"/>
        <v>0</v>
      </c>
      <c r="H446" s="82">
        <f t="shared" si="130"/>
        <v>0</v>
      </c>
      <c r="I446" s="211"/>
      <c r="J446" s="441" t="s">
        <v>21</v>
      </c>
      <c r="K446" s="441" t="s">
        <v>21</v>
      </c>
      <c r="L446" s="441" t="s">
        <v>21</v>
      </c>
      <c r="M446" s="441" t="s">
        <v>21</v>
      </c>
      <c r="N446" s="568" t="s">
        <v>21</v>
      </c>
      <c r="O446" s="211"/>
      <c r="P446" s="212" t="str">
        <f>IF(B446="","",
IF(AND(V446="",W446="",B446&lt;&gt;""),"Employed",
IF(AND(V446&lt;&gt;"",W446="",B446&lt;&gt;""),"Terminated",
IF(AND(V446&lt;&gt;"",W446&lt;&gt;"",B446&lt;&gt;""),IF(W446&lt;Cover!$E$43,"Employed","Furloughed"),
IF(AND(V446="",W446&lt;&gt;"",B446&lt;&gt;""),IF(W446&lt;Cover!$E$43,"Employed","Rehired"))))))</f>
        <v/>
      </c>
      <c r="Q446" s="211"/>
      <c r="R446" s="536"/>
      <c r="S446" s="563"/>
      <c r="T446" s="536"/>
      <c r="U446" s="82">
        <f>IF(Cover!$E$47="Weekly",IF(T446&gt;0,T446,R446*S446),IF(T446&gt;0,T446,R446*S446)/2)</f>
        <v>0</v>
      </c>
      <c r="V446" s="564"/>
      <c r="W446" s="564"/>
      <c r="Y446" s="213" t="str">
        <f>IF($B446="","",IF('Actual Allocation Calc'!$AH$78="A",
IF($P446="Employed",$U446/7*BJ446,
IF(AND($P446="Terminated"),($U446/7*AP446),
IF(AND($P446="Furloughed"),($U446/7*AP446)+($U446/7*AZ446),
IF(AND($P446="Rehired"),($U446/7*AZ446),
IF(AND($P446="Terminated",AP446&gt;0),$U446,
IF($P446="Furloughed",IF(AP446&gt;0,$U446)+IF(AZ446&gt;0,$U446),
IF($P446="Rehired",IF(AZ446&gt;0,$U446)))))))),IF('Actual Allocation Calc'!$AH$78="C",'Actual Allocation Calc'!L446,'Actual Allocation Calc'!U446+IF($P446="Employed",$U446/7*BJ446,
IF(AND($P446="Terminated"),($U446/7*AP446),
IF(AND($P446="Furloughed"),($U446/7*AP446)+($U446/7*AZ446),
IF(AND($P446="Rehired"),($U446/7*AZ446),
IF(AND($P446="Terminated",AP446&gt;0),$U446,
IF($P446="Furloughed",IF(AP446&gt;0,$U446)+IF(AZ446&gt;0,$U446),
IF($P446="Rehired",IF(AZ446&gt;0,$U446))))))))*'Actual Allocation Calc'!$AH$99)))</f>
        <v/>
      </c>
      <c r="Z446" s="210" t="str">
        <f>IF($B446="","",IF('Actual Allocation Calc'!$AI$78="A",
IF($P446="Employed",$U446,
IF(AND($P446="Terminated"),($U446/7*AQ446),
IF(AND($P446="Furloughed"),($U446/7*AQ446)+($U446/7*BA446),
IF(AND($P446="Rehired"),($U446/7*BA446),
IF(AND($P446="Terminated",AQ446&gt;0),$U446,
IF($P446="Furloughed",IF(AQ446&gt;0,$U446)+IF(BA446&gt;0,$U446),
IF($P446="Rehired",IF(BA446&gt;0,$U446)))))))),IF('Actual Allocation Calc'!$AI$78="C",'Actual Allocation Calc'!M446,'Actual Allocation Calc'!V446+IF($P446="Employed",$U446,
IF(AND($P446="Terminated"),($U446/7*AQ446),
IF(AND($P446="Furloughed"),($U446/7*AQ446)+($U446/7*BA446),
IF(AND($P446="Rehired"),($U446/7*BA446),
IF(AND($P446="Terminated",AQ446&gt;0),$U446,
IF($P446="Furloughed",IF(AQ446&gt;0,$U446)+IF(BA446&gt;0,$U446),
IF($P446="Rehired",IF(BA446&gt;0,$U446))))))))*'Actual Allocation Calc'!$AI$99)))</f>
        <v/>
      </c>
      <c r="AA446" s="210" t="str">
        <f>IF($B446="","",IF('Actual Allocation Calc'!$AJ$78="A",
IF($P446="Employed",$U446,
IF(AND($P446="Terminated"),($U446/7*AR446),
IF(AND($P446="Furloughed"),($U446/7*AR446)+($U446/7*BB446),
IF(AND($P446="Rehired"),($U446/7*BB446),
IF(AND($P446="Terminated",AR446&gt;0),$U446,
IF($P446="Furloughed",IF(AR446&gt;0,$U446)+IF(BB446&gt;0,$U446),
IF($P446="Rehired",IF(BB446&gt;0,$U446)))))))),IF('Actual Allocation Calc'!$AJ$78="C",'Actual Allocation Calc'!N446,'Actual Allocation Calc'!W446+IF($P446="Employed",$U446,
IF(AND($P446="Terminated"),($U446/7*AR446),
IF(AND($P446="Furloughed"),($U446/7*AR446)+($U446/7*BB446),
IF(AND($P446="Rehired"),($U446/7*BB446),
IF(AND($P446="Terminated",AR446&gt;0),$U446,
IF($P446="Furloughed",IF(AR446&gt;0,$U446)+IF(BB446&gt;0,$U446),
IF($P446="Rehired",IF(BB446&gt;0,$U446))))))))*'Actual Allocation Calc'!$AJ$99)))</f>
        <v/>
      </c>
      <c r="AB446" s="210" t="str">
        <f>IF($B446="","",IF('Actual Allocation Calc'!$AK$78="A",
IF($P446="Employed",$U446,
IF(AND($P446="Terminated"),($U446/7*AS446),
IF(AND($P446="Furloughed"),($U446/7*AS446)+($U446/7*BC446),
IF(AND($P446="Rehired"),($U446/7*BC446),
IF(AND($P446="Terminated",AS446&gt;0),$U446,
IF($P446="Furloughed",IF(AS446&gt;0,$U446)+IF(BC446&gt;0,$U446),
IF($P446="Rehired",IF(BC446&gt;0,$U446)))))))),IF('Actual Allocation Calc'!$AK$78="C",'Actual Allocation Calc'!O446,'Actual Allocation Calc'!X446+IF($P446="Employed",$U446,
IF(AND($P446="Terminated"),($U446/7*AS446),
IF(AND($P446="Furloughed"),($U446/7*AS446)+($U446/7*BC446),
IF(AND($P446="Rehired"),($U446/7*BC446),
IF(AND($P446="Terminated",AS446&gt;0),$U446,
IF($P446="Furloughed",IF(AS446&gt;0,$U446)+IF(BC446&gt;0,$U446),
IF($P446="Rehired",IF(BC446&gt;0,$U446))))))))*'Actual Allocation Calc'!$AK$99)))</f>
        <v/>
      </c>
      <c r="AC446" s="210" t="str">
        <f>IF($B446="","",IF('Actual Allocation Calc'!$AL$78="A",
IF($P446="Employed",$U446,
IF(AND($P446="Terminated"),($U446/7*AT446),
IF(AND($P446="Furloughed"),($U446/7*AT446)+($U446/7*BD446),
IF(AND($P446="Rehired"),($U446/7*BD446),
IF(AND($P446="Terminated",AT446&gt;0),$U446,
IF($P446="Furloughed",IF(AT446&gt;0,$U446)+IF(BD446&gt;0,$U446),
IF($P446="Rehired",IF(BD446&gt;0,$U446)))))))),IF('Actual Allocation Calc'!$AL$78="C",'Actual Allocation Calc'!P446,'Actual Allocation Calc'!Y446+IF($P446="Employed",$U446,
IF(AND($P446="Terminated"),($U446/7*AT446),
IF(AND($P446="Furloughed"),($U446/7*AT446)+($U446/7*BD446),
IF(AND($P446="Rehired"),($U446/7*BD446),
IF(AND($P446="Terminated",AT446&gt;0),$U446,
IF($P446="Furloughed",IF(AT446&gt;0,$U446)+IF(BD446&gt;0,$U446),
IF($P446="Rehired",IF(BD446&gt;0,$U446))))))))*'Actual Allocation Calc'!$AL$99)))</f>
        <v/>
      </c>
      <c r="AD446" s="210" t="str">
        <f>IF($B446="","",IF('Actual Allocation Calc'!$AM$78="A",
IF($P446="Employed",$U446,
IF(AND($P446="Terminated"),($U446/7*AU446),
IF(AND($P446="Furloughed"),($U446/7*AU446)+($U446/7*BE446),
IF(AND($P446="Rehired"),($U446/7*BE446),
IF(AND($P446="Terminated",AU446&gt;0),$U446,
IF($P446="Furloughed",IF(AU446&gt;0,$U446)+IF(BE446&gt;0,$U446),
IF($P446="Rehired",IF(BE446&gt;0,$U446)))))))),IF('Actual Allocation Calc'!$AM$78="C",'Actual Allocation Calc'!Q446,'Actual Allocation Calc'!Z446+IF($P446="Employed",$U446,
IF(AND($P446="Terminated"),($U446/7*AU446),
IF(AND($P446="Furloughed"),($U446/7*AU446)+($U446/7*BE446),
IF(AND($P446="Rehired"),($U446/7*BE446),
IF(AND($P446="Terminated",AU446&gt;0),$U446,
IF($P446="Furloughed",IF(AU446&gt;0,$U446)+IF(BE446&gt;0,$U446),
IF($P446="Rehired",IF(BE446&gt;0,$U446))))))))*'Actual Allocation Calc'!$AM$99)))</f>
        <v/>
      </c>
      <c r="AE446" s="210" t="str">
        <f>IF($B446="","",IF('Actual Allocation Calc'!$AN$78="A",
IF($P446="Employed",$U446,
IF(AND($P446="Terminated"),($U446/7*AV446),
IF(AND($P446="Furloughed"),($U446/7*AV446)+($U446/7*BF446),
IF(AND($P446="Rehired"),($U446/7*BF446),
IF(AND($P446="Terminated",AV446&gt;0),$U446,
IF($P446="Furloughed",IF(AV446&gt;0,$U446)+IF(BF446&gt;0,$U446),
IF($P446="Rehired",IF(BF446&gt;0,$U446)))))))),IF('Actual Allocation Calc'!$AN$78="C",'Actual Allocation Calc'!R446,'Actual Allocation Calc'!AA446+IF($P446="Employed",$U446,
IF(AND($P446="Terminated"),($U446/7*AV446),
IF(AND($P446="Furloughed"),($U446/7*AV446)+($U446/7*BF446),
IF(AND($P446="Rehired"),($U446/7*BF446),
IF(AND($P446="Terminated",AV446&gt;0),$U446,
IF($P446="Furloughed",IF(AV446&gt;0,$U446)+IF(BF446&gt;0,$U446),
IF($P446="Rehired",IF(BF446&gt;0,$U446))))))))*'Actual Allocation Calc'!$AN$99)))</f>
        <v/>
      </c>
      <c r="AF446" s="210" t="str">
        <f>IF($B446="","",IF('Actual Allocation Calc'!$AO$78="A",
IF($P446="Employed",$U446,
IF(AND($P446="Terminated"),($U446/7*AW446),
IF(AND($P446="Furloughed"),($U446/7*AW446)+($U446/7*BG446),
IF(AND($P446="Rehired"),($U446/7*BG446),
IF(AND($P446="Terminated",AW446&gt;0),$U446,
IF($P446="Furloughed",IF(AW446&gt;0,$U446)+IF(BG446&gt;0,$U446),
IF($P446="Rehired",IF(BG446&gt;0,$U446)))))))),IF('Actual Allocation Calc'!$AO$78="C",'Actual Allocation Calc'!S446,'Actual Allocation Calc'!AB446+IF($P446="Employed",$U446,
IF(AND($P446="Terminated"),($U446/7*AW446),
IF(AND($P446="Furloughed"),($U446/7*AW446)+($U446/7*BG446),
IF(AND($P446="Rehired"),($U446/7*BG446),
IF(AND($P446="Terminated",AW446&gt;0),$U446,
IF($P446="Furloughed",IF(AW446&gt;0,$U446)+IF(BG446&gt;0,$U446),
IF($P446="Rehired",IF(BG446&gt;0,$U446))))))))*'Actual Allocation Calc'!$AO$99)))</f>
        <v/>
      </c>
      <c r="AG446" s="210" t="str">
        <f>IF($B446="","",IF('Actual Allocation Calc'!$AP$78="A",
IF($P446="Employed",$U446/7*BK446,
IF(AND($P446="Terminated"),($U446/7*AX446),
IF(AND($P446="Furloughed"),($U446/7*AX446)+($U446/7*BH446),
IF(AND($P446="Rehired"),($U446/7*BH446),
IF(AND($P446="Terminated",AX446&gt;0),$U446,
IF($P446="Furloughed",IF(AX446&gt;0,$U446)+IF(BH446&gt;0,$U446),
IF($P446="Rehired",IF(BH446&gt;0,$U446)))))))),IF('Actual Allocation Calc'!$AP$78="C",'Actual Allocation Calc'!T446,'Actual Allocation Calc'!AC446+IF($P446="Employed",$U446/7*BK446,
IF(AND($P446="Terminated"),($U446/7*AX446),
IF(AND($P446="Furloughed"),($U446/7*AX446)+($U446/7*BH446),
IF(AND($P446="Rehired"),($U446/7*BH446),
IF(AND($P446="Terminated",AX446&gt;0),$U446,
IF($P446="Furloughed",IF(AX446&gt;0,$U446)+IF(BH446&gt;0,$U446),
IF($P446="Rehired",IF(BH446&gt;0,$U446))))))))*'Actual Allocation Calc'!$AP$99)))</f>
        <v/>
      </c>
      <c r="AH446" s="536"/>
      <c r="AI446" s="82">
        <f t="shared" si="150"/>
        <v>0</v>
      </c>
      <c r="AJ446" s="210">
        <f t="shared" si="132"/>
        <v>0</v>
      </c>
      <c r="AK446" s="397" t="str">
        <f t="shared" si="133"/>
        <v/>
      </c>
      <c r="AM446" s="122"/>
      <c r="AO446" s="214" t="str">
        <f>IFERROR(IF($V446="","",VLOOKUP(V446,'Calendar Calcs'!$B$2:$E1413,4,FALSE)),0)</f>
        <v/>
      </c>
      <c r="AP446" s="69" t="str">
        <f>IF($AO446="","", IF($AO446&lt;AP$23,0,IF($AO446&gt;AP$23,COUNTIFS('Calendar Calcs'!$E$2:$E1413,AP$23),COUNTIFS('Calendar Calcs'!$E$2:$E1413,AP$23,'Calendar Calcs'!$D$2:$D1413,"&lt;="&amp;WEEKDAY($V446)))))</f>
        <v/>
      </c>
      <c r="AQ446" s="69" t="str">
        <f>IF($AO446="","", IF($AO446&lt;AQ$23,0,IF($AO446&gt;AQ$23,COUNTIFS('Calendar Calcs'!$E$2:$E1413,AQ$23),COUNTIFS('Calendar Calcs'!$E$2:$E1413,AQ$23,'Calendar Calcs'!$D$2:$D1413,"&lt;="&amp;WEEKDAY($V446)))))</f>
        <v/>
      </c>
      <c r="AR446" s="69" t="str">
        <f>IF($AO446="","", IF($AO446&lt;AR$23,0,IF($AO446&gt;AR$23,COUNTIFS('Calendar Calcs'!$E$2:$E1413,AR$23),COUNTIFS('Calendar Calcs'!$E$2:$E1413,AR$23,'Calendar Calcs'!$D$2:$D1413,"&lt;="&amp;WEEKDAY($V446)))))</f>
        <v/>
      </c>
      <c r="AS446" s="69" t="str">
        <f>IF($AO446="","", IF($AO446&lt;AS$23,0,IF($AO446&gt;AS$23,COUNTIFS('Calendar Calcs'!$E$2:$E1413,AS$23),COUNTIFS('Calendar Calcs'!$E$2:$E1413,AS$23,'Calendar Calcs'!$D$2:$D1413,"&lt;="&amp;WEEKDAY($V446)))))</f>
        <v/>
      </c>
      <c r="AT446" s="69" t="str">
        <f>IF($AO446="","", IF($AO446&lt;AT$23,0,IF($AO446&gt;AT$23,COUNTIFS('Calendar Calcs'!$E$2:$E1413,AT$23),COUNTIFS('Calendar Calcs'!$E$2:$E1413,AT$23,'Calendar Calcs'!$D$2:$D1413,"&lt;="&amp;WEEKDAY($V446)))))</f>
        <v/>
      </c>
      <c r="AU446" s="69" t="str">
        <f>IF($AO446="","", IF($AO446&lt;AU$23,0,IF($AO446&gt;AU$23,COUNTIFS('Calendar Calcs'!$E$2:$E1413,AU$23),COUNTIFS('Calendar Calcs'!$E$2:$E1413,AU$23,'Calendar Calcs'!$D$2:$D1413,"&lt;="&amp;WEEKDAY($V446)))))</f>
        <v/>
      </c>
      <c r="AV446" s="69" t="str">
        <f>IF($AO446="","", IF($AO446&lt;AV$23,0,IF($AO446&gt;AV$23,COUNTIFS('Calendar Calcs'!$E$2:$E1413,AV$23),COUNTIFS('Calendar Calcs'!$E$2:$E1413,AV$23,'Calendar Calcs'!$D$2:$D1413,"&lt;="&amp;WEEKDAY($V446)))))</f>
        <v/>
      </c>
      <c r="AW446" s="69" t="str">
        <f>IF($AO446="","", IF($AO446&lt;AW$23,0,IF($AO446&gt;AW$23,COUNTIFS('Calendar Calcs'!$E$2:$E1413,AW$23),COUNTIFS('Calendar Calcs'!$E$2:$E1413,AW$23,'Calendar Calcs'!$D$2:$D1413,"&lt;="&amp;WEEKDAY($V446)))))</f>
        <v/>
      </c>
      <c r="AX446" s="69" t="str">
        <f>IF($AO446="","", IF($AO446&lt;AX$23,0,IF($AO446&gt;AX$23,COUNTIFS('Calendar Calcs'!$E$2:$E1413,AX$23),COUNTIFS('Calendar Calcs'!$E$2:$E1413,AX$23,'Calendar Calcs'!$D$2:$D1413,"&lt;="&amp;WEEKDAY($V446)))))</f>
        <v/>
      </c>
      <c r="AY446" s="69" t="str">
        <f>IF($W446="","",VLOOKUP($W446,'Calendar Calcs'!$B$2:$E1413,4,FALSE))</f>
        <v/>
      </c>
      <c r="AZ446" s="69" t="str">
        <f>IF($AY446="","",IF($AY446&gt;AZ$23,0,IF($AY446&lt;AZ$23,COUNTIFS('Calendar Calcs'!$E$2:$E1413,AZ$23),COUNTIFS('Calendar Calcs'!$E$2:$E1413,AZ$23,'Calendar Calcs'!$D$2:$D1413,"&gt;="&amp;WEEKDAY($W446)))))</f>
        <v/>
      </c>
      <c r="BA446" s="69" t="str">
        <f>IF($AY446="","",IF($AY446&gt;BA$23,0,IF($AY446&lt;BA$23,COUNTIFS('Calendar Calcs'!$E$2:$E1413,BA$23),COUNTIFS('Calendar Calcs'!$E$2:$E1413,BA$23,'Calendar Calcs'!$D$2:$D1413,"&gt;="&amp;WEEKDAY($W446)))))</f>
        <v/>
      </c>
      <c r="BB446" s="69" t="str">
        <f>IF($AY446="","",IF($AY446&gt;BB$23,0,IF($AY446&lt;BB$23,COUNTIFS('Calendar Calcs'!$E$2:$E1413,BB$23),COUNTIFS('Calendar Calcs'!$E$2:$E1413,BB$23,'Calendar Calcs'!$D$2:$D1413,"&gt;="&amp;WEEKDAY($W446)))))</f>
        <v/>
      </c>
      <c r="BC446" s="69" t="str">
        <f>IF($AY446="","",IF($AY446&gt;BC$23,0,IF($AY446&lt;BC$23,COUNTIFS('Calendar Calcs'!$E$2:$E1413,BC$23),COUNTIFS('Calendar Calcs'!$E$2:$E1413,BC$23,'Calendar Calcs'!$D$2:$D1413,"&gt;="&amp;WEEKDAY($W446)))))</f>
        <v/>
      </c>
      <c r="BD446" s="69" t="str">
        <f>IF($AY446="","",IF($AY446&gt;BD$23,0,IF($AY446&lt;BD$23,COUNTIFS('Calendar Calcs'!$E$2:$E1413,BD$23),COUNTIFS('Calendar Calcs'!$E$2:$E1413,BD$23,'Calendar Calcs'!$D$2:$D1413,"&gt;="&amp;WEEKDAY($W446)))))</f>
        <v/>
      </c>
      <c r="BE446" s="69" t="str">
        <f>IF($AY446="","",IF($AY446&gt;BE$23,0,IF($AY446&lt;BE$23,COUNTIFS('Calendar Calcs'!$E$2:$E1413,BE$23),COUNTIFS('Calendar Calcs'!$E$2:$E1413,BE$23,'Calendar Calcs'!$D$2:$D1413,"&gt;="&amp;WEEKDAY($W446)))))</f>
        <v/>
      </c>
      <c r="BF446" s="69" t="str">
        <f>IF($AY446="","",IF($AY446&gt;BF$23,0,IF($AY446&lt;BF$23,COUNTIFS('Calendar Calcs'!$E$2:$E1413,BF$23),COUNTIFS('Calendar Calcs'!$E$2:$E1413,BF$23,'Calendar Calcs'!$D$2:$D1413,"&gt;="&amp;WEEKDAY($W446)))))</f>
        <v/>
      </c>
      <c r="BG446" s="69" t="str">
        <f>IF($AY446="","",IF($AY446&gt;BG$23,0,IF($AY446&lt;BG$23,COUNTIFS('Calendar Calcs'!$E$2:$E1413,BG$23),COUNTIFS('Calendar Calcs'!$E$2:$E1413,BG$23,'Calendar Calcs'!$D$2:$D1413,"&gt;="&amp;WEEKDAY($W446)))))</f>
        <v/>
      </c>
      <c r="BH446" s="69">
        <f t="shared" si="134"/>
        <v>6</v>
      </c>
      <c r="BI446" s="69">
        <f>IF(Cover!$E$43="","",VLOOKUP(Cover!$E$43,'Calendar Calcs'!$B$2:$E1413,4,FALSE))</f>
        <v>1</v>
      </c>
      <c r="BJ446" s="69">
        <f>IF($BI446="","", IF($BI446&lt;BJ$23,0,IF($BI446&gt;=BJ$23,COUNTIFS('Calendar Calcs'!$E$2:$E1413,BJ$23),COUNTIFS('Calendar Calcs'!$E$2:$E1413,BJ$23,'Calendar Calcs'!$D$2:$D1413,"&lt;="&amp;WEEKDAY($V446)))))</f>
        <v>1</v>
      </c>
      <c r="BK446" s="69">
        <f t="shared" si="131"/>
        <v>6</v>
      </c>
      <c r="BN446" s="69" t="str">
        <f>IF(T446&gt;0,"FTE",IF(Cover!$E$47="Weekly",IF(S446&gt;29.75,"FTE","PTE"),IF(S446&gt;59.75,"FTE","PTE")))</f>
        <v>PTE</v>
      </c>
      <c r="BO446" s="69">
        <f>IF(BN446="FTE",30,IF(Cover!$E$47="Weekly",'STEP 2 EE Data'!S446,'STEP 2 EE Data'!S446/2))</f>
        <v>0</v>
      </c>
      <c r="BP446" s="209">
        <f t="shared" si="135"/>
        <v>0</v>
      </c>
      <c r="BQ446" s="209">
        <f t="shared" si="136"/>
        <v>0</v>
      </c>
      <c r="BR446" s="209">
        <f t="shared" si="137"/>
        <v>0</v>
      </c>
      <c r="BS446" s="209">
        <f t="shared" si="138"/>
        <v>0</v>
      </c>
      <c r="BT446" s="209">
        <f t="shared" si="139"/>
        <v>0</v>
      </c>
      <c r="BU446" s="209">
        <f t="shared" si="140"/>
        <v>0</v>
      </c>
      <c r="BV446" s="209">
        <f t="shared" si="141"/>
        <v>0</v>
      </c>
      <c r="BW446" s="209">
        <f t="shared" si="142"/>
        <v>0</v>
      </c>
      <c r="BX446" s="209">
        <f t="shared" si="143"/>
        <v>0</v>
      </c>
      <c r="CC446" s="210" t="str">
        <f>IF(B446="","",IF(C446="",IF(Cover!$E$47="Weekly",'STEP 3 EE Comp'!BI451*8,'STEP 3 EE Comp'!BI451*4),IF(Cover!$E$47="Weekly",'STEP 3 EE Comp'!BI451,'STEP 3 EE Comp'!BI451)))</f>
        <v/>
      </c>
      <c r="CD446" s="82" t="str">
        <f t="shared" si="144"/>
        <v/>
      </c>
      <c r="CE446" s="417">
        <f t="shared" si="145"/>
        <v>1</v>
      </c>
      <c r="CF446" s="82" t="str">
        <f t="shared" si="146"/>
        <v>Good</v>
      </c>
      <c r="CG446" s="82">
        <f t="shared" si="147"/>
        <v>0</v>
      </c>
      <c r="CH446" s="234">
        <f t="shared" si="148"/>
        <v>0</v>
      </c>
    </row>
    <row r="447" spans="1:86" s="69" customFormat="1" x14ac:dyDescent="0.3">
      <c r="A447" s="555"/>
      <c r="B447" s="52"/>
      <c r="C447" s="52"/>
      <c r="D447" s="52"/>
      <c r="E447" s="52"/>
      <c r="F447" s="507"/>
      <c r="G447" s="210">
        <f t="shared" si="149"/>
        <v>0</v>
      </c>
      <c r="H447" s="82">
        <f t="shared" si="130"/>
        <v>0</v>
      </c>
      <c r="I447" s="211"/>
      <c r="J447" s="441" t="s">
        <v>21</v>
      </c>
      <c r="K447" s="441" t="s">
        <v>21</v>
      </c>
      <c r="L447" s="441" t="s">
        <v>21</v>
      </c>
      <c r="M447" s="441" t="s">
        <v>21</v>
      </c>
      <c r="N447" s="568" t="s">
        <v>21</v>
      </c>
      <c r="O447" s="211"/>
      <c r="P447" s="212" t="str">
        <f>IF(B447="","",
IF(AND(V447="",W447="",B447&lt;&gt;""),"Employed",
IF(AND(V447&lt;&gt;"",W447="",B447&lt;&gt;""),"Terminated",
IF(AND(V447&lt;&gt;"",W447&lt;&gt;"",B447&lt;&gt;""),IF(W447&lt;Cover!$E$43,"Employed","Furloughed"),
IF(AND(V447="",W447&lt;&gt;"",B447&lt;&gt;""),IF(W447&lt;Cover!$E$43,"Employed","Rehired"))))))</f>
        <v/>
      </c>
      <c r="Q447" s="211"/>
      <c r="R447" s="536"/>
      <c r="S447" s="563"/>
      <c r="T447" s="536"/>
      <c r="U447" s="82">
        <f>IF(Cover!$E$47="Weekly",IF(T447&gt;0,T447,R447*S447),IF(T447&gt;0,T447,R447*S447)/2)</f>
        <v>0</v>
      </c>
      <c r="V447" s="564"/>
      <c r="W447" s="564"/>
      <c r="Y447" s="213" t="str">
        <f>IF($B447="","",IF('Actual Allocation Calc'!$AH$78="A",
IF($P447="Employed",$U447/7*BJ447,
IF(AND($P447="Terminated"),($U447/7*AP447),
IF(AND($P447="Furloughed"),($U447/7*AP447)+($U447/7*AZ447),
IF(AND($P447="Rehired"),($U447/7*AZ447),
IF(AND($P447="Terminated",AP447&gt;0),$U447,
IF($P447="Furloughed",IF(AP447&gt;0,$U447)+IF(AZ447&gt;0,$U447),
IF($P447="Rehired",IF(AZ447&gt;0,$U447)))))))),IF('Actual Allocation Calc'!$AH$78="C",'Actual Allocation Calc'!L447,'Actual Allocation Calc'!U447+IF($P447="Employed",$U447/7*BJ447,
IF(AND($P447="Terminated"),($U447/7*AP447),
IF(AND($P447="Furloughed"),($U447/7*AP447)+($U447/7*AZ447),
IF(AND($P447="Rehired"),($U447/7*AZ447),
IF(AND($P447="Terminated",AP447&gt;0),$U447,
IF($P447="Furloughed",IF(AP447&gt;0,$U447)+IF(AZ447&gt;0,$U447),
IF($P447="Rehired",IF(AZ447&gt;0,$U447))))))))*'Actual Allocation Calc'!$AH$99)))</f>
        <v/>
      </c>
      <c r="Z447" s="210" t="str">
        <f>IF($B447="","",IF('Actual Allocation Calc'!$AI$78="A",
IF($P447="Employed",$U447,
IF(AND($P447="Terminated"),($U447/7*AQ447),
IF(AND($P447="Furloughed"),($U447/7*AQ447)+($U447/7*BA447),
IF(AND($P447="Rehired"),($U447/7*BA447),
IF(AND($P447="Terminated",AQ447&gt;0),$U447,
IF($P447="Furloughed",IF(AQ447&gt;0,$U447)+IF(BA447&gt;0,$U447),
IF($P447="Rehired",IF(BA447&gt;0,$U447)))))))),IF('Actual Allocation Calc'!$AI$78="C",'Actual Allocation Calc'!M447,'Actual Allocation Calc'!V447+IF($P447="Employed",$U447,
IF(AND($P447="Terminated"),($U447/7*AQ447),
IF(AND($P447="Furloughed"),($U447/7*AQ447)+($U447/7*BA447),
IF(AND($P447="Rehired"),($U447/7*BA447),
IF(AND($P447="Terminated",AQ447&gt;0),$U447,
IF($P447="Furloughed",IF(AQ447&gt;0,$U447)+IF(BA447&gt;0,$U447),
IF($P447="Rehired",IF(BA447&gt;0,$U447))))))))*'Actual Allocation Calc'!$AI$99)))</f>
        <v/>
      </c>
      <c r="AA447" s="210" t="str">
        <f>IF($B447="","",IF('Actual Allocation Calc'!$AJ$78="A",
IF($P447="Employed",$U447,
IF(AND($P447="Terminated"),($U447/7*AR447),
IF(AND($P447="Furloughed"),($U447/7*AR447)+($U447/7*BB447),
IF(AND($P447="Rehired"),($U447/7*BB447),
IF(AND($P447="Terminated",AR447&gt;0),$U447,
IF($P447="Furloughed",IF(AR447&gt;0,$U447)+IF(BB447&gt;0,$U447),
IF($P447="Rehired",IF(BB447&gt;0,$U447)))))))),IF('Actual Allocation Calc'!$AJ$78="C",'Actual Allocation Calc'!N447,'Actual Allocation Calc'!W447+IF($P447="Employed",$U447,
IF(AND($P447="Terminated"),($U447/7*AR447),
IF(AND($P447="Furloughed"),($U447/7*AR447)+($U447/7*BB447),
IF(AND($P447="Rehired"),($U447/7*BB447),
IF(AND($P447="Terminated",AR447&gt;0),$U447,
IF($P447="Furloughed",IF(AR447&gt;0,$U447)+IF(BB447&gt;0,$U447),
IF($P447="Rehired",IF(BB447&gt;0,$U447))))))))*'Actual Allocation Calc'!$AJ$99)))</f>
        <v/>
      </c>
      <c r="AB447" s="210" t="str">
        <f>IF($B447="","",IF('Actual Allocation Calc'!$AK$78="A",
IF($P447="Employed",$U447,
IF(AND($P447="Terminated"),($U447/7*AS447),
IF(AND($P447="Furloughed"),($U447/7*AS447)+($U447/7*BC447),
IF(AND($P447="Rehired"),($U447/7*BC447),
IF(AND($P447="Terminated",AS447&gt;0),$U447,
IF($P447="Furloughed",IF(AS447&gt;0,$U447)+IF(BC447&gt;0,$U447),
IF($P447="Rehired",IF(BC447&gt;0,$U447)))))))),IF('Actual Allocation Calc'!$AK$78="C",'Actual Allocation Calc'!O447,'Actual Allocation Calc'!X447+IF($P447="Employed",$U447,
IF(AND($P447="Terminated"),($U447/7*AS447),
IF(AND($P447="Furloughed"),($U447/7*AS447)+($U447/7*BC447),
IF(AND($P447="Rehired"),($U447/7*BC447),
IF(AND($P447="Terminated",AS447&gt;0),$U447,
IF($P447="Furloughed",IF(AS447&gt;0,$U447)+IF(BC447&gt;0,$U447),
IF($P447="Rehired",IF(BC447&gt;0,$U447))))))))*'Actual Allocation Calc'!$AK$99)))</f>
        <v/>
      </c>
      <c r="AC447" s="210" t="str">
        <f>IF($B447="","",IF('Actual Allocation Calc'!$AL$78="A",
IF($P447="Employed",$U447,
IF(AND($P447="Terminated"),($U447/7*AT447),
IF(AND($P447="Furloughed"),($U447/7*AT447)+($U447/7*BD447),
IF(AND($P447="Rehired"),($U447/7*BD447),
IF(AND($P447="Terminated",AT447&gt;0),$U447,
IF($P447="Furloughed",IF(AT447&gt;0,$U447)+IF(BD447&gt;0,$U447),
IF($P447="Rehired",IF(BD447&gt;0,$U447)))))))),IF('Actual Allocation Calc'!$AL$78="C",'Actual Allocation Calc'!P447,'Actual Allocation Calc'!Y447+IF($P447="Employed",$U447,
IF(AND($P447="Terminated"),($U447/7*AT447),
IF(AND($P447="Furloughed"),($U447/7*AT447)+($U447/7*BD447),
IF(AND($P447="Rehired"),($U447/7*BD447),
IF(AND($P447="Terminated",AT447&gt;0),$U447,
IF($P447="Furloughed",IF(AT447&gt;0,$U447)+IF(BD447&gt;0,$U447),
IF($P447="Rehired",IF(BD447&gt;0,$U447))))))))*'Actual Allocation Calc'!$AL$99)))</f>
        <v/>
      </c>
      <c r="AD447" s="210" t="str">
        <f>IF($B447="","",IF('Actual Allocation Calc'!$AM$78="A",
IF($P447="Employed",$U447,
IF(AND($P447="Terminated"),($U447/7*AU447),
IF(AND($P447="Furloughed"),($U447/7*AU447)+($U447/7*BE447),
IF(AND($P447="Rehired"),($U447/7*BE447),
IF(AND($P447="Terminated",AU447&gt;0),$U447,
IF($P447="Furloughed",IF(AU447&gt;0,$U447)+IF(BE447&gt;0,$U447),
IF($P447="Rehired",IF(BE447&gt;0,$U447)))))))),IF('Actual Allocation Calc'!$AM$78="C",'Actual Allocation Calc'!Q447,'Actual Allocation Calc'!Z447+IF($P447="Employed",$U447,
IF(AND($P447="Terminated"),($U447/7*AU447),
IF(AND($P447="Furloughed"),($U447/7*AU447)+($U447/7*BE447),
IF(AND($P447="Rehired"),($U447/7*BE447),
IF(AND($P447="Terminated",AU447&gt;0),$U447,
IF($P447="Furloughed",IF(AU447&gt;0,$U447)+IF(BE447&gt;0,$U447),
IF($P447="Rehired",IF(BE447&gt;0,$U447))))))))*'Actual Allocation Calc'!$AM$99)))</f>
        <v/>
      </c>
      <c r="AE447" s="210" t="str">
        <f>IF($B447="","",IF('Actual Allocation Calc'!$AN$78="A",
IF($P447="Employed",$U447,
IF(AND($P447="Terminated"),($U447/7*AV447),
IF(AND($P447="Furloughed"),($U447/7*AV447)+($U447/7*BF447),
IF(AND($P447="Rehired"),($U447/7*BF447),
IF(AND($P447="Terminated",AV447&gt;0),$U447,
IF($P447="Furloughed",IF(AV447&gt;0,$U447)+IF(BF447&gt;0,$U447),
IF($P447="Rehired",IF(BF447&gt;0,$U447)))))))),IF('Actual Allocation Calc'!$AN$78="C",'Actual Allocation Calc'!R447,'Actual Allocation Calc'!AA447+IF($P447="Employed",$U447,
IF(AND($P447="Terminated"),($U447/7*AV447),
IF(AND($P447="Furloughed"),($U447/7*AV447)+($U447/7*BF447),
IF(AND($P447="Rehired"),($U447/7*BF447),
IF(AND($P447="Terminated",AV447&gt;0),$U447,
IF($P447="Furloughed",IF(AV447&gt;0,$U447)+IF(BF447&gt;0,$U447),
IF($P447="Rehired",IF(BF447&gt;0,$U447))))))))*'Actual Allocation Calc'!$AN$99)))</f>
        <v/>
      </c>
      <c r="AF447" s="210" t="str">
        <f>IF($B447="","",IF('Actual Allocation Calc'!$AO$78="A",
IF($P447="Employed",$U447,
IF(AND($P447="Terminated"),($U447/7*AW447),
IF(AND($P447="Furloughed"),($U447/7*AW447)+($U447/7*BG447),
IF(AND($P447="Rehired"),($U447/7*BG447),
IF(AND($P447="Terminated",AW447&gt;0),$U447,
IF($P447="Furloughed",IF(AW447&gt;0,$U447)+IF(BG447&gt;0,$U447),
IF($P447="Rehired",IF(BG447&gt;0,$U447)))))))),IF('Actual Allocation Calc'!$AO$78="C",'Actual Allocation Calc'!S447,'Actual Allocation Calc'!AB447+IF($P447="Employed",$U447,
IF(AND($P447="Terminated"),($U447/7*AW447),
IF(AND($P447="Furloughed"),($U447/7*AW447)+($U447/7*BG447),
IF(AND($P447="Rehired"),($U447/7*BG447),
IF(AND($P447="Terminated",AW447&gt;0),$U447,
IF($P447="Furloughed",IF(AW447&gt;0,$U447)+IF(BG447&gt;0,$U447),
IF($P447="Rehired",IF(BG447&gt;0,$U447))))))))*'Actual Allocation Calc'!$AO$99)))</f>
        <v/>
      </c>
      <c r="AG447" s="210" t="str">
        <f>IF($B447="","",IF('Actual Allocation Calc'!$AP$78="A",
IF($P447="Employed",$U447/7*BK447,
IF(AND($P447="Terminated"),($U447/7*AX447),
IF(AND($P447="Furloughed"),($U447/7*AX447)+($U447/7*BH447),
IF(AND($P447="Rehired"),($U447/7*BH447),
IF(AND($P447="Terminated",AX447&gt;0),$U447,
IF($P447="Furloughed",IF(AX447&gt;0,$U447)+IF(BH447&gt;0,$U447),
IF($P447="Rehired",IF(BH447&gt;0,$U447)))))))),IF('Actual Allocation Calc'!$AP$78="C",'Actual Allocation Calc'!T447,'Actual Allocation Calc'!AC447+IF($P447="Employed",$U447/7*BK447,
IF(AND($P447="Terminated"),($U447/7*AX447),
IF(AND($P447="Furloughed"),($U447/7*AX447)+($U447/7*BH447),
IF(AND($P447="Rehired"),($U447/7*BH447),
IF(AND($P447="Terminated",AX447&gt;0),$U447,
IF($P447="Furloughed",IF(AX447&gt;0,$U447)+IF(BH447&gt;0,$U447),
IF($P447="Rehired",IF(BH447&gt;0,$U447))))))))*'Actual Allocation Calc'!$AP$99)))</f>
        <v/>
      </c>
      <c r="AH447" s="536"/>
      <c r="AI447" s="82">
        <f t="shared" si="150"/>
        <v>0</v>
      </c>
      <c r="AJ447" s="210">
        <f t="shared" si="132"/>
        <v>0</v>
      </c>
      <c r="AK447" s="397" t="str">
        <f t="shared" si="133"/>
        <v/>
      </c>
      <c r="AM447" s="122"/>
      <c r="AO447" s="214" t="str">
        <f>IFERROR(IF($V447="","",VLOOKUP(V447,'Calendar Calcs'!$B$2:$E1414,4,FALSE)),0)</f>
        <v/>
      </c>
      <c r="AP447" s="69" t="str">
        <f>IF($AO447="","", IF($AO447&lt;AP$23,0,IF($AO447&gt;AP$23,COUNTIFS('Calendar Calcs'!$E$2:$E1414,AP$23),COUNTIFS('Calendar Calcs'!$E$2:$E1414,AP$23,'Calendar Calcs'!$D$2:$D1414,"&lt;="&amp;WEEKDAY($V447)))))</f>
        <v/>
      </c>
      <c r="AQ447" s="69" t="str">
        <f>IF($AO447="","", IF($AO447&lt;AQ$23,0,IF($AO447&gt;AQ$23,COUNTIFS('Calendar Calcs'!$E$2:$E1414,AQ$23),COUNTIFS('Calendar Calcs'!$E$2:$E1414,AQ$23,'Calendar Calcs'!$D$2:$D1414,"&lt;="&amp;WEEKDAY($V447)))))</f>
        <v/>
      </c>
      <c r="AR447" s="69" t="str">
        <f>IF($AO447="","", IF($AO447&lt;AR$23,0,IF($AO447&gt;AR$23,COUNTIFS('Calendar Calcs'!$E$2:$E1414,AR$23),COUNTIFS('Calendar Calcs'!$E$2:$E1414,AR$23,'Calendar Calcs'!$D$2:$D1414,"&lt;="&amp;WEEKDAY($V447)))))</f>
        <v/>
      </c>
      <c r="AS447" s="69" t="str">
        <f>IF($AO447="","", IF($AO447&lt;AS$23,0,IF($AO447&gt;AS$23,COUNTIFS('Calendar Calcs'!$E$2:$E1414,AS$23),COUNTIFS('Calendar Calcs'!$E$2:$E1414,AS$23,'Calendar Calcs'!$D$2:$D1414,"&lt;="&amp;WEEKDAY($V447)))))</f>
        <v/>
      </c>
      <c r="AT447" s="69" t="str">
        <f>IF($AO447="","", IF($AO447&lt;AT$23,0,IF($AO447&gt;AT$23,COUNTIFS('Calendar Calcs'!$E$2:$E1414,AT$23),COUNTIFS('Calendar Calcs'!$E$2:$E1414,AT$23,'Calendar Calcs'!$D$2:$D1414,"&lt;="&amp;WEEKDAY($V447)))))</f>
        <v/>
      </c>
      <c r="AU447" s="69" t="str">
        <f>IF($AO447="","", IF($AO447&lt;AU$23,0,IF($AO447&gt;AU$23,COUNTIFS('Calendar Calcs'!$E$2:$E1414,AU$23),COUNTIFS('Calendar Calcs'!$E$2:$E1414,AU$23,'Calendar Calcs'!$D$2:$D1414,"&lt;="&amp;WEEKDAY($V447)))))</f>
        <v/>
      </c>
      <c r="AV447" s="69" t="str">
        <f>IF($AO447="","", IF($AO447&lt;AV$23,0,IF($AO447&gt;AV$23,COUNTIFS('Calendar Calcs'!$E$2:$E1414,AV$23),COUNTIFS('Calendar Calcs'!$E$2:$E1414,AV$23,'Calendar Calcs'!$D$2:$D1414,"&lt;="&amp;WEEKDAY($V447)))))</f>
        <v/>
      </c>
      <c r="AW447" s="69" t="str">
        <f>IF($AO447="","", IF($AO447&lt;AW$23,0,IF($AO447&gt;AW$23,COUNTIFS('Calendar Calcs'!$E$2:$E1414,AW$23),COUNTIFS('Calendar Calcs'!$E$2:$E1414,AW$23,'Calendar Calcs'!$D$2:$D1414,"&lt;="&amp;WEEKDAY($V447)))))</f>
        <v/>
      </c>
      <c r="AX447" s="69" t="str">
        <f>IF($AO447="","", IF($AO447&lt;AX$23,0,IF($AO447&gt;AX$23,COUNTIFS('Calendar Calcs'!$E$2:$E1414,AX$23),COUNTIFS('Calendar Calcs'!$E$2:$E1414,AX$23,'Calendar Calcs'!$D$2:$D1414,"&lt;="&amp;WEEKDAY($V447)))))</f>
        <v/>
      </c>
      <c r="AY447" s="69" t="str">
        <f>IF($W447="","",VLOOKUP($W447,'Calendar Calcs'!$B$2:$E1414,4,FALSE))</f>
        <v/>
      </c>
      <c r="AZ447" s="69" t="str">
        <f>IF($AY447="","",IF($AY447&gt;AZ$23,0,IF($AY447&lt;AZ$23,COUNTIFS('Calendar Calcs'!$E$2:$E1414,AZ$23),COUNTIFS('Calendar Calcs'!$E$2:$E1414,AZ$23,'Calendar Calcs'!$D$2:$D1414,"&gt;="&amp;WEEKDAY($W447)))))</f>
        <v/>
      </c>
      <c r="BA447" s="69" t="str">
        <f>IF($AY447="","",IF($AY447&gt;BA$23,0,IF($AY447&lt;BA$23,COUNTIFS('Calendar Calcs'!$E$2:$E1414,BA$23),COUNTIFS('Calendar Calcs'!$E$2:$E1414,BA$23,'Calendar Calcs'!$D$2:$D1414,"&gt;="&amp;WEEKDAY($W447)))))</f>
        <v/>
      </c>
      <c r="BB447" s="69" t="str">
        <f>IF($AY447="","",IF($AY447&gt;BB$23,0,IF($AY447&lt;BB$23,COUNTIFS('Calendar Calcs'!$E$2:$E1414,BB$23),COUNTIFS('Calendar Calcs'!$E$2:$E1414,BB$23,'Calendar Calcs'!$D$2:$D1414,"&gt;="&amp;WEEKDAY($W447)))))</f>
        <v/>
      </c>
      <c r="BC447" s="69" t="str">
        <f>IF($AY447="","",IF($AY447&gt;BC$23,0,IF($AY447&lt;BC$23,COUNTIFS('Calendar Calcs'!$E$2:$E1414,BC$23),COUNTIFS('Calendar Calcs'!$E$2:$E1414,BC$23,'Calendar Calcs'!$D$2:$D1414,"&gt;="&amp;WEEKDAY($W447)))))</f>
        <v/>
      </c>
      <c r="BD447" s="69" t="str">
        <f>IF($AY447="","",IF($AY447&gt;BD$23,0,IF($AY447&lt;BD$23,COUNTIFS('Calendar Calcs'!$E$2:$E1414,BD$23),COUNTIFS('Calendar Calcs'!$E$2:$E1414,BD$23,'Calendar Calcs'!$D$2:$D1414,"&gt;="&amp;WEEKDAY($W447)))))</f>
        <v/>
      </c>
      <c r="BE447" s="69" t="str">
        <f>IF($AY447="","",IF($AY447&gt;BE$23,0,IF($AY447&lt;BE$23,COUNTIFS('Calendar Calcs'!$E$2:$E1414,BE$23),COUNTIFS('Calendar Calcs'!$E$2:$E1414,BE$23,'Calendar Calcs'!$D$2:$D1414,"&gt;="&amp;WEEKDAY($W447)))))</f>
        <v/>
      </c>
      <c r="BF447" s="69" t="str">
        <f>IF($AY447="","",IF($AY447&gt;BF$23,0,IF($AY447&lt;BF$23,COUNTIFS('Calendar Calcs'!$E$2:$E1414,BF$23),COUNTIFS('Calendar Calcs'!$E$2:$E1414,BF$23,'Calendar Calcs'!$D$2:$D1414,"&gt;="&amp;WEEKDAY($W447)))))</f>
        <v/>
      </c>
      <c r="BG447" s="69" t="str">
        <f>IF($AY447="","",IF($AY447&gt;BG$23,0,IF($AY447&lt;BG$23,COUNTIFS('Calendar Calcs'!$E$2:$E1414,BG$23),COUNTIFS('Calendar Calcs'!$E$2:$E1414,BG$23,'Calendar Calcs'!$D$2:$D1414,"&gt;="&amp;WEEKDAY($W447)))))</f>
        <v/>
      </c>
      <c r="BH447" s="69">
        <f t="shared" si="134"/>
        <v>6</v>
      </c>
      <c r="BI447" s="69">
        <f>IF(Cover!$E$43="","",VLOOKUP(Cover!$E$43,'Calendar Calcs'!$B$2:$E1414,4,FALSE))</f>
        <v>1</v>
      </c>
      <c r="BJ447" s="69">
        <f>IF($BI447="","", IF($BI447&lt;BJ$23,0,IF($BI447&gt;=BJ$23,COUNTIFS('Calendar Calcs'!$E$2:$E1414,BJ$23),COUNTIFS('Calendar Calcs'!$E$2:$E1414,BJ$23,'Calendar Calcs'!$D$2:$D1414,"&lt;="&amp;WEEKDAY($V447)))))</f>
        <v>1</v>
      </c>
      <c r="BK447" s="69">
        <f t="shared" si="131"/>
        <v>6</v>
      </c>
      <c r="BN447" s="69" t="str">
        <f>IF(T447&gt;0,"FTE",IF(Cover!$E$47="Weekly",IF(S447&gt;29.75,"FTE","PTE"),IF(S447&gt;59.75,"FTE","PTE")))</f>
        <v>PTE</v>
      </c>
      <c r="BO447" s="69">
        <f>IF(BN447="FTE",30,IF(Cover!$E$47="Weekly",'STEP 2 EE Data'!S447,'STEP 2 EE Data'!S447/2))</f>
        <v>0</v>
      </c>
      <c r="BP447" s="209">
        <f t="shared" si="135"/>
        <v>0</v>
      </c>
      <c r="BQ447" s="209">
        <f t="shared" si="136"/>
        <v>0</v>
      </c>
      <c r="BR447" s="209">
        <f t="shared" si="137"/>
        <v>0</v>
      </c>
      <c r="BS447" s="209">
        <f t="shared" si="138"/>
        <v>0</v>
      </c>
      <c r="BT447" s="209">
        <f t="shared" si="139"/>
        <v>0</v>
      </c>
      <c r="BU447" s="209">
        <f t="shared" si="140"/>
        <v>0</v>
      </c>
      <c r="BV447" s="209">
        <f t="shared" si="141"/>
        <v>0</v>
      </c>
      <c r="BW447" s="209">
        <f t="shared" si="142"/>
        <v>0</v>
      </c>
      <c r="BX447" s="209">
        <f t="shared" si="143"/>
        <v>0</v>
      </c>
      <c r="CC447" s="210" t="str">
        <f>IF(B447="","",IF(C447="",IF(Cover!$E$47="Weekly",'STEP 3 EE Comp'!BI452*8,'STEP 3 EE Comp'!BI452*4),IF(Cover!$E$47="Weekly",'STEP 3 EE Comp'!BI452,'STEP 3 EE Comp'!BI452)))</f>
        <v/>
      </c>
      <c r="CD447" s="82" t="str">
        <f t="shared" si="144"/>
        <v/>
      </c>
      <c r="CE447" s="417">
        <f t="shared" si="145"/>
        <v>1</v>
      </c>
      <c r="CF447" s="82" t="str">
        <f t="shared" si="146"/>
        <v>Good</v>
      </c>
      <c r="CG447" s="82">
        <f t="shared" si="147"/>
        <v>0</v>
      </c>
      <c r="CH447" s="234">
        <f t="shared" si="148"/>
        <v>0</v>
      </c>
    </row>
    <row r="448" spans="1:86" s="69" customFormat="1" x14ac:dyDescent="0.3">
      <c r="A448" s="555"/>
      <c r="B448" s="52"/>
      <c r="C448" s="52"/>
      <c r="D448" s="52"/>
      <c r="E448" s="52"/>
      <c r="F448" s="507"/>
      <c r="G448" s="210">
        <f t="shared" si="149"/>
        <v>0</v>
      </c>
      <c r="H448" s="82">
        <f t="shared" si="130"/>
        <v>0</v>
      </c>
      <c r="I448" s="211"/>
      <c r="J448" s="441" t="s">
        <v>21</v>
      </c>
      <c r="K448" s="441" t="s">
        <v>21</v>
      </c>
      <c r="L448" s="441" t="s">
        <v>21</v>
      </c>
      <c r="M448" s="441" t="s">
        <v>21</v>
      </c>
      <c r="N448" s="568" t="s">
        <v>21</v>
      </c>
      <c r="O448" s="211"/>
      <c r="P448" s="212" t="str">
        <f>IF(B448="","",
IF(AND(V448="",W448="",B448&lt;&gt;""),"Employed",
IF(AND(V448&lt;&gt;"",W448="",B448&lt;&gt;""),"Terminated",
IF(AND(V448&lt;&gt;"",W448&lt;&gt;"",B448&lt;&gt;""),IF(W448&lt;Cover!$E$43,"Employed","Furloughed"),
IF(AND(V448="",W448&lt;&gt;"",B448&lt;&gt;""),IF(W448&lt;Cover!$E$43,"Employed","Rehired"))))))</f>
        <v/>
      </c>
      <c r="Q448" s="211"/>
      <c r="R448" s="536"/>
      <c r="S448" s="563"/>
      <c r="T448" s="536"/>
      <c r="U448" s="82">
        <f>IF(Cover!$E$47="Weekly",IF(T448&gt;0,T448,R448*S448),IF(T448&gt;0,T448,R448*S448)/2)</f>
        <v>0</v>
      </c>
      <c r="V448" s="564"/>
      <c r="W448" s="564"/>
      <c r="Y448" s="213" t="str">
        <f>IF($B448="","",IF('Actual Allocation Calc'!$AH$78="A",
IF($P448="Employed",$U448/7*BJ448,
IF(AND($P448="Terminated"),($U448/7*AP448),
IF(AND($P448="Furloughed"),($U448/7*AP448)+($U448/7*AZ448),
IF(AND($P448="Rehired"),($U448/7*AZ448),
IF(AND($P448="Terminated",AP448&gt;0),$U448,
IF($P448="Furloughed",IF(AP448&gt;0,$U448)+IF(AZ448&gt;0,$U448),
IF($P448="Rehired",IF(AZ448&gt;0,$U448)))))))),IF('Actual Allocation Calc'!$AH$78="C",'Actual Allocation Calc'!L448,'Actual Allocation Calc'!U448+IF($P448="Employed",$U448/7*BJ448,
IF(AND($P448="Terminated"),($U448/7*AP448),
IF(AND($P448="Furloughed"),($U448/7*AP448)+($U448/7*AZ448),
IF(AND($P448="Rehired"),($U448/7*AZ448),
IF(AND($P448="Terminated",AP448&gt;0),$U448,
IF($P448="Furloughed",IF(AP448&gt;0,$U448)+IF(AZ448&gt;0,$U448),
IF($P448="Rehired",IF(AZ448&gt;0,$U448))))))))*'Actual Allocation Calc'!$AH$99)))</f>
        <v/>
      </c>
      <c r="Z448" s="210" t="str">
        <f>IF($B448="","",IF('Actual Allocation Calc'!$AI$78="A",
IF($P448="Employed",$U448,
IF(AND($P448="Terminated"),($U448/7*AQ448),
IF(AND($P448="Furloughed"),($U448/7*AQ448)+($U448/7*BA448),
IF(AND($P448="Rehired"),($U448/7*BA448),
IF(AND($P448="Terminated",AQ448&gt;0),$U448,
IF($P448="Furloughed",IF(AQ448&gt;0,$U448)+IF(BA448&gt;0,$U448),
IF($P448="Rehired",IF(BA448&gt;0,$U448)))))))),IF('Actual Allocation Calc'!$AI$78="C",'Actual Allocation Calc'!M448,'Actual Allocation Calc'!V448+IF($P448="Employed",$U448,
IF(AND($P448="Terminated"),($U448/7*AQ448),
IF(AND($P448="Furloughed"),($U448/7*AQ448)+($U448/7*BA448),
IF(AND($P448="Rehired"),($U448/7*BA448),
IF(AND($P448="Terminated",AQ448&gt;0),$U448,
IF($P448="Furloughed",IF(AQ448&gt;0,$U448)+IF(BA448&gt;0,$U448),
IF($P448="Rehired",IF(BA448&gt;0,$U448))))))))*'Actual Allocation Calc'!$AI$99)))</f>
        <v/>
      </c>
      <c r="AA448" s="210" t="str">
        <f>IF($B448="","",IF('Actual Allocation Calc'!$AJ$78="A",
IF($P448="Employed",$U448,
IF(AND($P448="Terminated"),($U448/7*AR448),
IF(AND($P448="Furloughed"),($U448/7*AR448)+($U448/7*BB448),
IF(AND($P448="Rehired"),($U448/7*BB448),
IF(AND($P448="Terminated",AR448&gt;0),$U448,
IF($P448="Furloughed",IF(AR448&gt;0,$U448)+IF(BB448&gt;0,$U448),
IF($P448="Rehired",IF(BB448&gt;0,$U448)))))))),IF('Actual Allocation Calc'!$AJ$78="C",'Actual Allocation Calc'!N448,'Actual Allocation Calc'!W448+IF($P448="Employed",$U448,
IF(AND($P448="Terminated"),($U448/7*AR448),
IF(AND($P448="Furloughed"),($U448/7*AR448)+($U448/7*BB448),
IF(AND($P448="Rehired"),($U448/7*BB448),
IF(AND($P448="Terminated",AR448&gt;0),$U448,
IF($P448="Furloughed",IF(AR448&gt;0,$U448)+IF(BB448&gt;0,$U448),
IF($P448="Rehired",IF(BB448&gt;0,$U448))))))))*'Actual Allocation Calc'!$AJ$99)))</f>
        <v/>
      </c>
      <c r="AB448" s="210" t="str">
        <f>IF($B448="","",IF('Actual Allocation Calc'!$AK$78="A",
IF($P448="Employed",$U448,
IF(AND($P448="Terminated"),($U448/7*AS448),
IF(AND($P448="Furloughed"),($U448/7*AS448)+($U448/7*BC448),
IF(AND($P448="Rehired"),($U448/7*BC448),
IF(AND($P448="Terminated",AS448&gt;0),$U448,
IF($P448="Furloughed",IF(AS448&gt;0,$U448)+IF(BC448&gt;0,$U448),
IF($P448="Rehired",IF(BC448&gt;0,$U448)))))))),IF('Actual Allocation Calc'!$AK$78="C",'Actual Allocation Calc'!O448,'Actual Allocation Calc'!X448+IF($P448="Employed",$U448,
IF(AND($P448="Terminated"),($U448/7*AS448),
IF(AND($P448="Furloughed"),($U448/7*AS448)+($U448/7*BC448),
IF(AND($P448="Rehired"),($U448/7*BC448),
IF(AND($P448="Terminated",AS448&gt;0),$U448,
IF($P448="Furloughed",IF(AS448&gt;0,$U448)+IF(BC448&gt;0,$U448),
IF($P448="Rehired",IF(BC448&gt;0,$U448))))))))*'Actual Allocation Calc'!$AK$99)))</f>
        <v/>
      </c>
      <c r="AC448" s="210" t="str">
        <f>IF($B448="","",IF('Actual Allocation Calc'!$AL$78="A",
IF($P448="Employed",$U448,
IF(AND($P448="Terminated"),($U448/7*AT448),
IF(AND($P448="Furloughed"),($U448/7*AT448)+($U448/7*BD448),
IF(AND($P448="Rehired"),($U448/7*BD448),
IF(AND($P448="Terminated",AT448&gt;0),$U448,
IF($P448="Furloughed",IF(AT448&gt;0,$U448)+IF(BD448&gt;0,$U448),
IF($P448="Rehired",IF(BD448&gt;0,$U448)))))))),IF('Actual Allocation Calc'!$AL$78="C",'Actual Allocation Calc'!P448,'Actual Allocation Calc'!Y448+IF($P448="Employed",$U448,
IF(AND($P448="Terminated"),($U448/7*AT448),
IF(AND($P448="Furloughed"),($U448/7*AT448)+($U448/7*BD448),
IF(AND($P448="Rehired"),($U448/7*BD448),
IF(AND($P448="Terminated",AT448&gt;0),$U448,
IF($P448="Furloughed",IF(AT448&gt;0,$U448)+IF(BD448&gt;0,$U448),
IF($P448="Rehired",IF(BD448&gt;0,$U448))))))))*'Actual Allocation Calc'!$AL$99)))</f>
        <v/>
      </c>
      <c r="AD448" s="210" t="str">
        <f>IF($B448="","",IF('Actual Allocation Calc'!$AM$78="A",
IF($P448="Employed",$U448,
IF(AND($P448="Terminated"),($U448/7*AU448),
IF(AND($P448="Furloughed"),($U448/7*AU448)+($U448/7*BE448),
IF(AND($P448="Rehired"),($U448/7*BE448),
IF(AND($P448="Terminated",AU448&gt;0),$U448,
IF($P448="Furloughed",IF(AU448&gt;0,$U448)+IF(BE448&gt;0,$U448),
IF($P448="Rehired",IF(BE448&gt;0,$U448)))))))),IF('Actual Allocation Calc'!$AM$78="C",'Actual Allocation Calc'!Q448,'Actual Allocation Calc'!Z448+IF($P448="Employed",$U448,
IF(AND($P448="Terminated"),($U448/7*AU448),
IF(AND($P448="Furloughed"),($U448/7*AU448)+($U448/7*BE448),
IF(AND($P448="Rehired"),($U448/7*BE448),
IF(AND($P448="Terminated",AU448&gt;0),$U448,
IF($P448="Furloughed",IF(AU448&gt;0,$U448)+IF(BE448&gt;0,$U448),
IF($P448="Rehired",IF(BE448&gt;0,$U448))))))))*'Actual Allocation Calc'!$AM$99)))</f>
        <v/>
      </c>
      <c r="AE448" s="210" t="str">
        <f>IF($B448="","",IF('Actual Allocation Calc'!$AN$78="A",
IF($P448="Employed",$U448,
IF(AND($P448="Terminated"),($U448/7*AV448),
IF(AND($P448="Furloughed"),($U448/7*AV448)+($U448/7*BF448),
IF(AND($P448="Rehired"),($U448/7*BF448),
IF(AND($P448="Terminated",AV448&gt;0),$U448,
IF($P448="Furloughed",IF(AV448&gt;0,$U448)+IF(BF448&gt;0,$U448),
IF($P448="Rehired",IF(BF448&gt;0,$U448)))))))),IF('Actual Allocation Calc'!$AN$78="C",'Actual Allocation Calc'!R448,'Actual Allocation Calc'!AA448+IF($P448="Employed",$U448,
IF(AND($P448="Terminated"),($U448/7*AV448),
IF(AND($P448="Furloughed"),($U448/7*AV448)+($U448/7*BF448),
IF(AND($P448="Rehired"),($U448/7*BF448),
IF(AND($P448="Terminated",AV448&gt;0),$U448,
IF($P448="Furloughed",IF(AV448&gt;0,$U448)+IF(BF448&gt;0,$U448),
IF($P448="Rehired",IF(BF448&gt;0,$U448))))))))*'Actual Allocation Calc'!$AN$99)))</f>
        <v/>
      </c>
      <c r="AF448" s="210" t="str">
        <f>IF($B448="","",IF('Actual Allocation Calc'!$AO$78="A",
IF($P448="Employed",$U448,
IF(AND($P448="Terminated"),($U448/7*AW448),
IF(AND($P448="Furloughed"),($U448/7*AW448)+($U448/7*BG448),
IF(AND($P448="Rehired"),($U448/7*BG448),
IF(AND($P448="Terminated",AW448&gt;0),$U448,
IF($P448="Furloughed",IF(AW448&gt;0,$U448)+IF(BG448&gt;0,$U448),
IF($P448="Rehired",IF(BG448&gt;0,$U448)))))))),IF('Actual Allocation Calc'!$AO$78="C",'Actual Allocation Calc'!S448,'Actual Allocation Calc'!AB448+IF($P448="Employed",$U448,
IF(AND($P448="Terminated"),($U448/7*AW448),
IF(AND($P448="Furloughed"),($U448/7*AW448)+($U448/7*BG448),
IF(AND($P448="Rehired"),($U448/7*BG448),
IF(AND($P448="Terminated",AW448&gt;0),$U448,
IF($P448="Furloughed",IF(AW448&gt;0,$U448)+IF(BG448&gt;0,$U448),
IF($P448="Rehired",IF(BG448&gt;0,$U448))))))))*'Actual Allocation Calc'!$AO$99)))</f>
        <v/>
      </c>
      <c r="AG448" s="210" t="str">
        <f>IF($B448="","",IF('Actual Allocation Calc'!$AP$78="A",
IF($P448="Employed",$U448/7*BK448,
IF(AND($P448="Terminated"),($U448/7*AX448),
IF(AND($P448="Furloughed"),($U448/7*AX448)+($U448/7*BH448),
IF(AND($P448="Rehired"),($U448/7*BH448),
IF(AND($P448="Terminated",AX448&gt;0),$U448,
IF($P448="Furloughed",IF(AX448&gt;0,$U448)+IF(BH448&gt;0,$U448),
IF($P448="Rehired",IF(BH448&gt;0,$U448)))))))),IF('Actual Allocation Calc'!$AP$78="C",'Actual Allocation Calc'!T448,'Actual Allocation Calc'!AC448+IF($P448="Employed",$U448/7*BK448,
IF(AND($P448="Terminated"),($U448/7*AX448),
IF(AND($P448="Furloughed"),($U448/7*AX448)+($U448/7*BH448),
IF(AND($P448="Rehired"),($U448/7*BH448),
IF(AND($P448="Terminated",AX448&gt;0),$U448,
IF($P448="Furloughed",IF(AX448&gt;0,$U448)+IF(BH448&gt;0,$U448),
IF($P448="Rehired",IF(BH448&gt;0,$U448))))))))*'Actual Allocation Calc'!$AP$99)))</f>
        <v/>
      </c>
      <c r="AH448" s="536"/>
      <c r="AI448" s="82">
        <f t="shared" si="150"/>
        <v>0</v>
      </c>
      <c r="AJ448" s="210">
        <f t="shared" si="132"/>
        <v>0</v>
      </c>
      <c r="AK448" s="397" t="str">
        <f t="shared" si="133"/>
        <v/>
      </c>
      <c r="AM448" s="122"/>
      <c r="AO448" s="214" t="str">
        <f>IFERROR(IF($V448="","",VLOOKUP(V448,'Calendar Calcs'!$B$2:$E1415,4,FALSE)),0)</f>
        <v/>
      </c>
      <c r="AP448" s="69" t="str">
        <f>IF($AO448="","", IF($AO448&lt;AP$23,0,IF($AO448&gt;AP$23,COUNTIFS('Calendar Calcs'!$E$2:$E1415,AP$23),COUNTIFS('Calendar Calcs'!$E$2:$E1415,AP$23,'Calendar Calcs'!$D$2:$D1415,"&lt;="&amp;WEEKDAY($V448)))))</f>
        <v/>
      </c>
      <c r="AQ448" s="69" t="str">
        <f>IF($AO448="","", IF($AO448&lt;AQ$23,0,IF($AO448&gt;AQ$23,COUNTIFS('Calendar Calcs'!$E$2:$E1415,AQ$23),COUNTIFS('Calendar Calcs'!$E$2:$E1415,AQ$23,'Calendar Calcs'!$D$2:$D1415,"&lt;="&amp;WEEKDAY($V448)))))</f>
        <v/>
      </c>
      <c r="AR448" s="69" t="str">
        <f>IF($AO448="","", IF($AO448&lt;AR$23,0,IF($AO448&gt;AR$23,COUNTIFS('Calendar Calcs'!$E$2:$E1415,AR$23),COUNTIFS('Calendar Calcs'!$E$2:$E1415,AR$23,'Calendar Calcs'!$D$2:$D1415,"&lt;="&amp;WEEKDAY($V448)))))</f>
        <v/>
      </c>
      <c r="AS448" s="69" t="str">
        <f>IF($AO448="","", IF($AO448&lt;AS$23,0,IF($AO448&gt;AS$23,COUNTIFS('Calendar Calcs'!$E$2:$E1415,AS$23),COUNTIFS('Calendar Calcs'!$E$2:$E1415,AS$23,'Calendar Calcs'!$D$2:$D1415,"&lt;="&amp;WEEKDAY($V448)))))</f>
        <v/>
      </c>
      <c r="AT448" s="69" t="str">
        <f>IF($AO448="","", IF($AO448&lt;AT$23,0,IF($AO448&gt;AT$23,COUNTIFS('Calendar Calcs'!$E$2:$E1415,AT$23),COUNTIFS('Calendar Calcs'!$E$2:$E1415,AT$23,'Calendar Calcs'!$D$2:$D1415,"&lt;="&amp;WEEKDAY($V448)))))</f>
        <v/>
      </c>
      <c r="AU448" s="69" t="str">
        <f>IF($AO448="","", IF($AO448&lt;AU$23,0,IF($AO448&gt;AU$23,COUNTIFS('Calendar Calcs'!$E$2:$E1415,AU$23),COUNTIFS('Calendar Calcs'!$E$2:$E1415,AU$23,'Calendar Calcs'!$D$2:$D1415,"&lt;="&amp;WEEKDAY($V448)))))</f>
        <v/>
      </c>
      <c r="AV448" s="69" t="str">
        <f>IF($AO448="","", IF($AO448&lt;AV$23,0,IF($AO448&gt;AV$23,COUNTIFS('Calendar Calcs'!$E$2:$E1415,AV$23),COUNTIFS('Calendar Calcs'!$E$2:$E1415,AV$23,'Calendar Calcs'!$D$2:$D1415,"&lt;="&amp;WEEKDAY($V448)))))</f>
        <v/>
      </c>
      <c r="AW448" s="69" t="str">
        <f>IF($AO448="","", IF($AO448&lt;AW$23,0,IF($AO448&gt;AW$23,COUNTIFS('Calendar Calcs'!$E$2:$E1415,AW$23),COUNTIFS('Calendar Calcs'!$E$2:$E1415,AW$23,'Calendar Calcs'!$D$2:$D1415,"&lt;="&amp;WEEKDAY($V448)))))</f>
        <v/>
      </c>
      <c r="AX448" s="69" t="str">
        <f>IF($AO448="","", IF($AO448&lt;AX$23,0,IF($AO448&gt;AX$23,COUNTIFS('Calendar Calcs'!$E$2:$E1415,AX$23),COUNTIFS('Calendar Calcs'!$E$2:$E1415,AX$23,'Calendar Calcs'!$D$2:$D1415,"&lt;="&amp;WEEKDAY($V448)))))</f>
        <v/>
      </c>
      <c r="AY448" s="69" t="str">
        <f>IF($W448="","",VLOOKUP($W448,'Calendar Calcs'!$B$2:$E1415,4,FALSE))</f>
        <v/>
      </c>
      <c r="AZ448" s="69" t="str">
        <f>IF($AY448="","",IF($AY448&gt;AZ$23,0,IF($AY448&lt;AZ$23,COUNTIFS('Calendar Calcs'!$E$2:$E1415,AZ$23),COUNTIFS('Calendar Calcs'!$E$2:$E1415,AZ$23,'Calendar Calcs'!$D$2:$D1415,"&gt;="&amp;WEEKDAY($W448)))))</f>
        <v/>
      </c>
      <c r="BA448" s="69" t="str">
        <f>IF($AY448="","",IF($AY448&gt;BA$23,0,IF($AY448&lt;BA$23,COUNTIFS('Calendar Calcs'!$E$2:$E1415,BA$23),COUNTIFS('Calendar Calcs'!$E$2:$E1415,BA$23,'Calendar Calcs'!$D$2:$D1415,"&gt;="&amp;WEEKDAY($W448)))))</f>
        <v/>
      </c>
      <c r="BB448" s="69" t="str">
        <f>IF($AY448="","",IF($AY448&gt;BB$23,0,IF($AY448&lt;BB$23,COUNTIFS('Calendar Calcs'!$E$2:$E1415,BB$23),COUNTIFS('Calendar Calcs'!$E$2:$E1415,BB$23,'Calendar Calcs'!$D$2:$D1415,"&gt;="&amp;WEEKDAY($W448)))))</f>
        <v/>
      </c>
      <c r="BC448" s="69" t="str">
        <f>IF($AY448="","",IF($AY448&gt;BC$23,0,IF($AY448&lt;BC$23,COUNTIFS('Calendar Calcs'!$E$2:$E1415,BC$23),COUNTIFS('Calendar Calcs'!$E$2:$E1415,BC$23,'Calendar Calcs'!$D$2:$D1415,"&gt;="&amp;WEEKDAY($W448)))))</f>
        <v/>
      </c>
      <c r="BD448" s="69" t="str">
        <f>IF($AY448="","",IF($AY448&gt;BD$23,0,IF($AY448&lt;BD$23,COUNTIFS('Calendar Calcs'!$E$2:$E1415,BD$23),COUNTIFS('Calendar Calcs'!$E$2:$E1415,BD$23,'Calendar Calcs'!$D$2:$D1415,"&gt;="&amp;WEEKDAY($W448)))))</f>
        <v/>
      </c>
      <c r="BE448" s="69" t="str">
        <f>IF($AY448="","",IF($AY448&gt;BE$23,0,IF($AY448&lt;BE$23,COUNTIFS('Calendar Calcs'!$E$2:$E1415,BE$23),COUNTIFS('Calendar Calcs'!$E$2:$E1415,BE$23,'Calendar Calcs'!$D$2:$D1415,"&gt;="&amp;WEEKDAY($W448)))))</f>
        <v/>
      </c>
      <c r="BF448" s="69" t="str">
        <f>IF($AY448="","",IF($AY448&gt;BF$23,0,IF($AY448&lt;BF$23,COUNTIFS('Calendar Calcs'!$E$2:$E1415,BF$23),COUNTIFS('Calendar Calcs'!$E$2:$E1415,BF$23,'Calendar Calcs'!$D$2:$D1415,"&gt;="&amp;WEEKDAY($W448)))))</f>
        <v/>
      </c>
      <c r="BG448" s="69" t="str">
        <f>IF($AY448="","",IF($AY448&gt;BG$23,0,IF($AY448&lt;BG$23,COUNTIFS('Calendar Calcs'!$E$2:$E1415,BG$23),COUNTIFS('Calendar Calcs'!$E$2:$E1415,BG$23,'Calendar Calcs'!$D$2:$D1415,"&gt;="&amp;WEEKDAY($W448)))))</f>
        <v/>
      </c>
      <c r="BH448" s="69">
        <f t="shared" si="134"/>
        <v>6</v>
      </c>
      <c r="BI448" s="69">
        <f>IF(Cover!$E$43="","",VLOOKUP(Cover!$E$43,'Calendar Calcs'!$B$2:$E1415,4,FALSE))</f>
        <v>1</v>
      </c>
      <c r="BJ448" s="69">
        <f>IF($BI448="","", IF($BI448&lt;BJ$23,0,IF($BI448&gt;=BJ$23,COUNTIFS('Calendar Calcs'!$E$2:$E1415,BJ$23),COUNTIFS('Calendar Calcs'!$E$2:$E1415,BJ$23,'Calendar Calcs'!$D$2:$D1415,"&lt;="&amp;WEEKDAY($V448)))))</f>
        <v>1</v>
      </c>
      <c r="BK448" s="69">
        <f t="shared" si="131"/>
        <v>6</v>
      </c>
      <c r="BN448" s="69" t="str">
        <f>IF(T448&gt;0,"FTE",IF(Cover!$E$47="Weekly",IF(S448&gt;29.75,"FTE","PTE"),IF(S448&gt;59.75,"FTE","PTE")))</f>
        <v>PTE</v>
      </c>
      <c r="BO448" s="69">
        <f>IF(BN448="FTE",30,IF(Cover!$E$47="Weekly",'STEP 2 EE Data'!S448,'STEP 2 EE Data'!S448/2))</f>
        <v>0</v>
      </c>
      <c r="BP448" s="209">
        <f t="shared" si="135"/>
        <v>0</v>
      </c>
      <c r="BQ448" s="209">
        <f t="shared" si="136"/>
        <v>0</v>
      </c>
      <c r="BR448" s="209">
        <f t="shared" si="137"/>
        <v>0</v>
      </c>
      <c r="BS448" s="209">
        <f t="shared" si="138"/>
        <v>0</v>
      </c>
      <c r="BT448" s="209">
        <f t="shared" si="139"/>
        <v>0</v>
      </c>
      <c r="BU448" s="209">
        <f t="shared" si="140"/>
        <v>0</v>
      </c>
      <c r="BV448" s="209">
        <f t="shared" si="141"/>
        <v>0</v>
      </c>
      <c r="BW448" s="209">
        <f t="shared" si="142"/>
        <v>0</v>
      </c>
      <c r="BX448" s="209">
        <f t="shared" si="143"/>
        <v>0</v>
      </c>
      <c r="CC448" s="210" t="str">
        <f>IF(B448="","",IF(C448="",IF(Cover!$E$47="Weekly",'STEP 3 EE Comp'!BI453*8,'STEP 3 EE Comp'!BI453*4),IF(Cover!$E$47="Weekly",'STEP 3 EE Comp'!BI453,'STEP 3 EE Comp'!BI453)))</f>
        <v/>
      </c>
      <c r="CD448" s="82" t="str">
        <f t="shared" si="144"/>
        <v/>
      </c>
      <c r="CE448" s="417">
        <f t="shared" si="145"/>
        <v>1</v>
      </c>
      <c r="CF448" s="82" t="str">
        <f t="shared" si="146"/>
        <v>Good</v>
      </c>
      <c r="CG448" s="82">
        <f t="shared" si="147"/>
        <v>0</v>
      </c>
      <c r="CH448" s="234">
        <f t="shared" si="148"/>
        <v>0</v>
      </c>
    </row>
    <row r="449" spans="1:86" s="69" customFormat="1" x14ac:dyDescent="0.3">
      <c r="A449" s="555"/>
      <c r="B449" s="52"/>
      <c r="C449" s="52"/>
      <c r="D449" s="52"/>
      <c r="E449" s="52"/>
      <c r="F449" s="507"/>
      <c r="G449" s="210">
        <f t="shared" si="149"/>
        <v>0</v>
      </c>
      <c r="H449" s="82">
        <f t="shared" si="130"/>
        <v>0</v>
      </c>
      <c r="I449" s="211"/>
      <c r="J449" s="441" t="s">
        <v>21</v>
      </c>
      <c r="K449" s="441" t="s">
        <v>21</v>
      </c>
      <c r="L449" s="441" t="s">
        <v>21</v>
      </c>
      <c r="M449" s="441" t="s">
        <v>21</v>
      </c>
      <c r="N449" s="568" t="s">
        <v>21</v>
      </c>
      <c r="O449" s="211"/>
      <c r="P449" s="212" t="str">
        <f>IF(B449="","",
IF(AND(V449="",W449="",B449&lt;&gt;""),"Employed",
IF(AND(V449&lt;&gt;"",W449="",B449&lt;&gt;""),"Terminated",
IF(AND(V449&lt;&gt;"",W449&lt;&gt;"",B449&lt;&gt;""),IF(W449&lt;Cover!$E$43,"Employed","Furloughed"),
IF(AND(V449="",W449&lt;&gt;"",B449&lt;&gt;""),IF(W449&lt;Cover!$E$43,"Employed","Rehired"))))))</f>
        <v/>
      </c>
      <c r="Q449" s="211"/>
      <c r="R449" s="536"/>
      <c r="S449" s="563"/>
      <c r="T449" s="536"/>
      <c r="U449" s="82">
        <f>IF(Cover!$E$47="Weekly",IF(T449&gt;0,T449,R449*S449),IF(T449&gt;0,T449,R449*S449)/2)</f>
        <v>0</v>
      </c>
      <c r="V449" s="564"/>
      <c r="W449" s="564"/>
      <c r="Y449" s="213" t="str">
        <f>IF($B449="","",IF('Actual Allocation Calc'!$AH$78="A",
IF($P449="Employed",$U449/7*BJ449,
IF(AND($P449="Terminated"),($U449/7*AP449),
IF(AND($P449="Furloughed"),($U449/7*AP449)+($U449/7*AZ449),
IF(AND($P449="Rehired"),($U449/7*AZ449),
IF(AND($P449="Terminated",AP449&gt;0),$U449,
IF($P449="Furloughed",IF(AP449&gt;0,$U449)+IF(AZ449&gt;0,$U449),
IF($P449="Rehired",IF(AZ449&gt;0,$U449)))))))),IF('Actual Allocation Calc'!$AH$78="C",'Actual Allocation Calc'!L449,'Actual Allocation Calc'!U449+IF($P449="Employed",$U449/7*BJ449,
IF(AND($P449="Terminated"),($U449/7*AP449),
IF(AND($P449="Furloughed"),($U449/7*AP449)+($U449/7*AZ449),
IF(AND($P449="Rehired"),($U449/7*AZ449),
IF(AND($P449="Terminated",AP449&gt;0),$U449,
IF($P449="Furloughed",IF(AP449&gt;0,$U449)+IF(AZ449&gt;0,$U449),
IF($P449="Rehired",IF(AZ449&gt;0,$U449))))))))*'Actual Allocation Calc'!$AH$99)))</f>
        <v/>
      </c>
      <c r="Z449" s="210" t="str">
        <f>IF($B449="","",IF('Actual Allocation Calc'!$AI$78="A",
IF($P449="Employed",$U449,
IF(AND($P449="Terminated"),($U449/7*AQ449),
IF(AND($P449="Furloughed"),($U449/7*AQ449)+($U449/7*BA449),
IF(AND($P449="Rehired"),($U449/7*BA449),
IF(AND($P449="Terminated",AQ449&gt;0),$U449,
IF($P449="Furloughed",IF(AQ449&gt;0,$U449)+IF(BA449&gt;0,$U449),
IF($P449="Rehired",IF(BA449&gt;0,$U449)))))))),IF('Actual Allocation Calc'!$AI$78="C",'Actual Allocation Calc'!M449,'Actual Allocation Calc'!V449+IF($P449="Employed",$U449,
IF(AND($P449="Terminated"),($U449/7*AQ449),
IF(AND($P449="Furloughed"),($U449/7*AQ449)+($U449/7*BA449),
IF(AND($P449="Rehired"),($U449/7*BA449),
IF(AND($P449="Terminated",AQ449&gt;0),$U449,
IF($P449="Furloughed",IF(AQ449&gt;0,$U449)+IF(BA449&gt;0,$U449),
IF($P449="Rehired",IF(BA449&gt;0,$U449))))))))*'Actual Allocation Calc'!$AI$99)))</f>
        <v/>
      </c>
      <c r="AA449" s="210" t="str">
        <f>IF($B449="","",IF('Actual Allocation Calc'!$AJ$78="A",
IF($P449="Employed",$U449,
IF(AND($P449="Terminated"),($U449/7*AR449),
IF(AND($P449="Furloughed"),($U449/7*AR449)+($U449/7*BB449),
IF(AND($P449="Rehired"),($U449/7*BB449),
IF(AND($P449="Terminated",AR449&gt;0),$U449,
IF($P449="Furloughed",IF(AR449&gt;0,$U449)+IF(BB449&gt;0,$U449),
IF($P449="Rehired",IF(BB449&gt;0,$U449)))))))),IF('Actual Allocation Calc'!$AJ$78="C",'Actual Allocation Calc'!N449,'Actual Allocation Calc'!W449+IF($P449="Employed",$U449,
IF(AND($P449="Terminated"),($U449/7*AR449),
IF(AND($P449="Furloughed"),($U449/7*AR449)+($U449/7*BB449),
IF(AND($P449="Rehired"),($U449/7*BB449),
IF(AND($P449="Terminated",AR449&gt;0),$U449,
IF($P449="Furloughed",IF(AR449&gt;0,$U449)+IF(BB449&gt;0,$U449),
IF($P449="Rehired",IF(BB449&gt;0,$U449))))))))*'Actual Allocation Calc'!$AJ$99)))</f>
        <v/>
      </c>
      <c r="AB449" s="210" t="str">
        <f>IF($B449="","",IF('Actual Allocation Calc'!$AK$78="A",
IF($P449="Employed",$U449,
IF(AND($P449="Terminated"),($U449/7*AS449),
IF(AND($P449="Furloughed"),($U449/7*AS449)+($U449/7*BC449),
IF(AND($P449="Rehired"),($U449/7*BC449),
IF(AND($P449="Terminated",AS449&gt;0),$U449,
IF($P449="Furloughed",IF(AS449&gt;0,$U449)+IF(BC449&gt;0,$U449),
IF($P449="Rehired",IF(BC449&gt;0,$U449)))))))),IF('Actual Allocation Calc'!$AK$78="C",'Actual Allocation Calc'!O449,'Actual Allocation Calc'!X449+IF($P449="Employed",$U449,
IF(AND($P449="Terminated"),($U449/7*AS449),
IF(AND($P449="Furloughed"),($U449/7*AS449)+($U449/7*BC449),
IF(AND($P449="Rehired"),($U449/7*BC449),
IF(AND($P449="Terminated",AS449&gt;0),$U449,
IF($P449="Furloughed",IF(AS449&gt;0,$U449)+IF(BC449&gt;0,$U449),
IF($P449="Rehired",IF(BC449&gt;0,$U449))))))))*'Actual Allocation Calc'!$AK$99)))</f>
        <v/>
      </c>
      <c r="AC449" s="210" t="str">
        <f>IF($B449="","",IF('Actual Allocation Calc'!$AL$78="A",
IF($P449="Employed",$U449,
IF(AND($P449="Terminated"),($U449/7*AT449),
IF(AND($P449="Furloughed"),($U449/7*AT449)+($U449/7*BD449),
IF(AND($P449="Rehired"),($U449/7*BD449),
IF(AND($P449="Terminated",AT449&gt;0),$U449,
IF($P449="Furloughed",IF(AT449&gt;0,$U449)+IF(BD449&gt;0,$U449),
IF($P449="Rehired",IF(BD449&gt;0,$U449)))))))),IF('Actual Allocation Calc'!$AL$78="C",'Actual Allocation Calc'!P449,'Actual Allocation Calc'!Y449+IF($P449="Employed",$U449,
IF(AND($P449="Terminated"),($U449/7*AT449),
IF(AND($P449="Furloughed"),($U449/7*AT449)+($U449/7*BD449),
IF(AND($P449="Rehired"),($U449/7*BD449),
IF(AND($P449="Terminated",AT449&gt;0),$U449,
IF($P449="Furloughed",IF(AT449&gt;0,$U449)+IF(BD449&gt;0,$U449),
IF($P449="Rehired",IF(BD449&gt;0,$U449))))))))*'Actual Allocation Calc'!$AL$99)))</f>
        <v/>
      </c>
      <c r="AD449" s="210" t="str">
        <f>IF($B449="","",IF('Actual Allocation Calc'!$AM$78="A",
IF($P449="Employed",$U449,
IF(AND($P449="Terminated"),($U449/7*AU449),
IF(AND($P449="Furloughed"),($U449/7*AU449)+($U449/7*BE449),
IF(AND($P449="Rehired"),($U449/7*BE449),
IF(AND($P449="Terminated",AU449&gt;0),$U449,
IF($P449="Furloughed",IF(AU449&gt;0,$U449)+IF(BE449&gt;0,$U449),
IF($P449="Rehired",IF(BE449&gt;0,$U449)))))))),IF('Actual Allocation Calc'!$AM$78="C",'Actual Allocation Calc'!Q449,'Actual Allocation Calc'!Z449+IF($P449="Employed",$U449,
IF(AND($P449="Terminated"),($U449/7*AU449),
IF(AND($P449="Furloughed"),($U449/7*AU449)+($U449/7*BE449),
IF(AND($P449="Rehired"),($U449/7*BE449),
IF(AND($P449="Terminated",AU449&gt;0),$U449,
IF($P449="Furloughed",IF(AU449&gt;0,$U449)+IF(BE449&gt;0,$U449),
IF($P449="Rehired",IF(BE449&gt;0,$U449))))))))*'Actual Allocation Calc'!$AM$99)))</f>
        <v/>
      </c>
      <c r="AE449" s="210" t="str">
        <f>IF($B449="","",IF('Actual Allocation Calc'!$AN$78="A",
IF($P449="Employed",$U449,
IF(AND($P449="Terminated"),($U449/7*AV449),
IF(AND($P449="Furloughed"),($U449/7*AV449)+($U449/7*BF449),
IF(AND($P449="Rehired"),($U449/7*BF449),
IF(AND($P449="Terminated",AV449&gt;0),$U449,
IF($P449="Furloughed",IF(AV449&gt;0,$U449)+IF(BF449&gt;0,$U449),
IF($P449="Rehired",IF(BF449&gt;0,$U449)))))))),IF('Actual Allocation Calc'!$AN$78="C",'Actual Allocation Calc'!R449,'Actual Allocation Calc'!AA449+IF($P449="Employed",$U449,
IF(AND($P449="Terminated"),($U449/7*AV449),
IF(AND($P449="Furloughed"),($U449/7*AV449)+($U449/7*BF449),
IF(AND($P449="Rehired"),($U449/7*BF449),
IF(AND($P449="Terminated",AV449&gt;0),$U449,
IF($P449="Furloughed",IF(AV449&gt;0,$U449)+IF(BF449&gt;0,$U449),
IF($P449="Rehired",IF(BF449&gt;0,$U449))))))))*'Actual Allocation Calc'!$AN$99)))</f>
        <v/>
      </c>
      <c r="AF449" s="210" t="str">
        <f>IF($B449="","",IF('Actual Allocation Calc'!$AO$78="A",
IF($P449="Employed",$U449,
IF(AND($P449="Terminated"),($U449/7*AW449),
IF(AND($P449="Furloughed"),($U449/7*AW449)+($U449/7*BG449),
IF(AND($P449="Rehired"),($U449/7*BG449),
IF(AND($P449="Terminated",AW449&gt;0),$U449,
IF($P449="Furloughed",IF(AW449&gt;0,$U449)+IF(BG449&gt;0,$U449),
IF($P449="Rehired",IF(BG449&gt;0,$U449)))))))),IF('Actual Allocation Calc'!$AO$78="C",'Actual Allocation Calc'!S449,'Actual Allocation Calc'!AB449+IF($P449="Employed",$U449,
IF(AND($P449="Terminated"),($U449/7*AW449),
IF(AND($P449="Furloughed"),($U449/7*AW449)+($U449/7*BG449),
IF(AND($P449="Rehired"),($U449/7*BG449),
IF(AND($P449="Terminated",AW449&gt;0),$U449,
IF($P449="Furloughed",IF(AW449&gt;0,$U449)+IF(BG449&gt;0,$U449),
IF($P449="Rehired",IF(BG449&gt;0,$U449))))))))*'Actual Allocation Calc'!$AO$99)))</f>
        <v/>
      </c>
      <c r="AG449" s="210" t="str">
        <f>IF($B449="","",IF('Actual Allocation Calc'!$AP$78="A",
IF($P449="Employed",$U449/7*BK449,
IF(AND($P449="Terminated"),($U449/7*AX449),
IF(AND($P449="Furloughed"),($U449/7*AX449)+($U449/7*BH449),
IF(AND($P449="Rehired"),($U449/7*BH449),
IF(AND($P449="Terminated",AX449&gt;0),$U449,
IF($P449="Furloughed",IF(AX449&gt;0,$U449)+IF(BH449&gt;0,$U449),
IF($P449="Rehired",IF(BH449&gt;0,$U449)))))))),IF('Actual Allocation Calc'!$AP$78="C",'Actual Allocation Calc'!T449,'Actual Allocation Calc'!AC449+IF($P449="Employed",$U449/7*BK449,
IF(AND($P449="Terminated"),($U449/7*AX449),
IF(AND($P449="Furloughed"),($U449/7*AX449)+($U449/7*BH449),
IF(AND($P449="Rehired"),($U449/7*BH449),
IF(AND($P449="Terminated",AX449&gt;0),$U449,
IF($P449="Furloughed",IF(AX449&gt;0,$U449)+IF(BH449&gt;0,$U449),
IF($P449="Rehired",IF(BH449&gt;0,$U449))))))))*'Actual Allocation Calc'!$AP$99)))</f>
        <v/>
      </c>
      <c r="AH449" s="536"/>
      <c r="AI449" s="82">
        <f t="shared" si="150"/>
        <v>0</v>
      </c>
      <c r="AJ449" s="210">
        <f t="shared" si="132"/>
        <v>0</v>
      </c>
      <c r="AK449" s="397" t="str">
        <f t="shared" si="133"/>
        <v/>
      </c>
      <c r="AM449" s="122"/>
      <c r="AO449" s="214" t="str">
        <f>IFERROR(IF($V449="","",VLOOKUP(V449,'Calendar Calcs'!$B$2:$E1416,4,FALSE)),0)</f>
        <v/>
      </c>
      <c r="AP449" s="69" t="str">
        <f>IF($AO449="","", IF($AO449&lt;AP$23,0,IF($AO449&gt;AP$23,COUNTIFS('Calendar Calcs'!$E$2:$E1416,AP$23),COUNTIFS('Calendar Calcs'!$E$2:$E1416,AP$23,'Calendar Calcs'!$D$2:$D1416,"&lt;="&amp;WEEKDAY($V449)))))</f>
        <v/>
      </c>
      <c r="AQ449" s="69" t="str">
        <f>IF($AO449="","", IF($AO449&lt;AQ$23,0,IF($AO449&gt;AQ$23,COUNTIFS('Calendar Calcs'!$E$2:$E1416,AQ$23),COUNTIFS('Calendar Calcs'!$E$2:$E1416,AQ$23,'Calendar Calcs'!$D$2:$D1416,"&lt;="&amp;WEEKDAY($V449)))))</f>
        <v/>
      </c>
      <c r="AR449" s="69" t="str">
        <f>IF($AO449="","", IF($AO449&lt;AR$23,0,IF($AO449&gt;AR$23,COUNTIFS('Calendar Calcs'!$E$2:$E1416,AR$23),COUNTIFS('Calendar Calcs'!$E$2:$E1416,AR$23,'Calendar Calcs'!$D$2:$D1416,"&lt;="&amp;WEEKDAY($V449)))))</f>
        <v/>
      </c>
      <c r="AS449" s="69" t="str">
        <f>IF($AO449="","", IF($AO449&lt;AS$23,0,IF($AO449&gt;AS$23,COUNTIFS('Calendar Calcs'!$E$2:$E1416,AS$23),COUNTIFS('Calendar Calcs'!$E$2:$E1416,AS$23,'Calendar Calcs'!$D$2:$D1416,"&lt;="&amp;WEEKDAY($V449)))))</f>
        <v/>
      </c>
      <c r="AT449" s="69" t="str">
        <f>IF($AO449="","", IF($AO449&lt;AT$23,0,IF($AO449&gt;AT$23,COUNTIFS('Calendar Calcs'!$E$2:$E1416,AT$23),COUNTIFS('Calendar Calcs'!$E$2:$E1416,AT$23,'Calendar Calcs'!$D$2:$D1416,"&lt;="&amp;WEEKDAY($V449)))))</f>
        <v/>
      </c>
      <c r="AU449" s="69" t="str">
        <f>IF($AO449="","", IF($AO449&lt;AU$23,0,IF($AO449&gt;AU$23,COUNTIFS('Calendar Calcs'!$E$2:$E1416,AU$23),COUNTIFS('Calendar Calcs'!$E$2:$E1416,AU$23,'Calendar Calcs'!$D$2:$D1416,"&lt;="&amp;WEEKDAY($V449)))))</f>
        <v/>
      </c>
      <c r="AV449" s="69" t="str">
        <f>IF($AO449="","", IF($AO449&lt;AV$23,0,IF($AO449&gt;AV$23,COUNTIFS('Calendar Calcs'!$E$2:$E1416,AV$23),COUNTIFS('Calendar Calcs'!$E$2:$E1416,AV$23,'Calendar Calcs'!$D$2:$D1416,"&lt;="&amp;WEEKDAY($V449)))))</f>
        <v/>
      </c>
      <c r="AW449" s="69" t="str">
        <f>IF($AO449="","", IF($AO449&lt;AW$23,0,IF($AO449&gt;AW$23,COUNTIFS('Calendar Calcs'!$E$2:$E1416,AW$23),COUNTIFS('Calendar Calcs'!$E$2:$E1416,AW$23,'Calendar Calcs'!$D$2:$D1416,"&lt;="&amp;WEEKDAY($V449)))))</f>
        <v/>
      </c>
      <c r="AX449" s="69" t="str">
        <f>IF($AO449="","", IF($AO449&lt;AX$23,0,IF($AO449&gt;AX$23,COUNTIFS('Calendar Calcs'!$E$2:$E1416,AX$23),COUNTIFS('Calendar Calcs'!$E$2:$E1416,AX$23,'Calendar Calcs'!$D$2:$D1416,"&lt;="&amp;WEEKDAY($V449)))))</f>
        <v/>
      </c>
      <c r="AY449" s="69" t="str">
        <f>IF($W449="","",VLOOKUP($W449,'Calendar Calcs'!$B$2:$E1416,4,FALSE))</f>
        <v/>
      </c>
      <c r="AZ449" s="69" t="str">
        <f>IF($AY449="","",IF($AY449&gt;AZ$23,0,IF($AY449&lt;AZ$23,COUNTIFS('Calendar Calcs'!$E$2:$E1416,AZ$23),COUNTIFS('Calendar Calcs'!$E$2:$E1416,AZ$23,'Calendar Calcs'!$D$2:$D1416,"&gt;="&amp;WEEKDAY($W449)))))</f>
        <v/>
      </c>
      <c r="BA449" s="69" t="str">
        <f>IF($AY449="","",IF($AY449&gt;BA$23,0,IF($AY449&lt;BA$23,COUNTIFS('Calendar Calcs'!$E$2:$E1416,BA$23),COUNTIFS('Calendar Calcs'!$E$2:$E1416,BA$23,'Calendar Calcs'!$D$2:$D1416,"&gt;="&amp;WEEKDAY($W449)))))</f>
        <v/>
      </c>
      <c r="BB449" s="69" t="str">
        <f>IF($AY449="","",IF($AY449&gt;BB$23,0,IF($AY449&lt;BB$23,COUNTIFS('Calendar Calcs'!$E$2:$E1416,BB$23),COUNTIFS('Calendar Calcs'!$E$2:$E1416,BB$23,'Calendar Calcs'!$D$2:$D1416,"&gt;="&amp;WEEKDAY($W449)))))</f>
        <v/>
      </c>
      <c r="BC449" s="69" t="str">
        <f>IF($AY449="","",IF($AY449&gt;BC$23,0,IF($AY449&lt;BC$23,COUNTIFS('Calendar Calcs'!$E$2:$E1416,BC$23),COUNTIFS('Calendar Calcs'!$E$2:$E1416,BC$23,'Calendar Calcs'!$D$2:$D1416,"&gt;="&amp;WEEKDAY($W449)))))</f>
        <v/>
      </c>
      <c r="BD449" s="69" t="str">
        <f>IF($AY449="","",IF($AY449&gt;BD$23,0,IF($AY449&lt;BD$23,COUNTIFS('Calendar Calcs'!$E$2:$E1416,BD$23),COUNTIFS('Calendar Calcs'!$E$2:$E1416,BD$23,'Calendar Calcs'!$D$2:$D1416,"&gt;="&amp;WEEKDAY($W449)))))</f>
        <v/>
      </c>
      <c r="BE449" s="69" t="str">
        <f>IF($AY449="","",IF($AY449&gt;BE$23,0,IF($AY449&lt;BE$23,COUNTIFS('Calendar Calcs'!$E$2:$E1416,BE$23),COUNTIFS('Calendar Calcs'!$E$2:$E1416,BE$23,'Calendar Calcs'!$D$2:$D1416,"&gt;="&amp;WEEKDAY($W449)))))</f>
        <v/>
      </c>
      <c r="BF449" s="69" t="str">
        <f>IF($AY449="","",IF($AY449&gt;BF$23,0,IF($AY449&lt;BF$23,COUNTIFS('Calendar Calcs'!$E$2:$E1416,BF$23),COUNTIFS('Calendar Calcs'!$E$2:$E1416,BF$23,'Calendar Calcs'!$D$2:$D1416,"&gt;="&amp;WEEKDAY($W449)))))</f>
        <v/>
      </c>
      <c r="BG449" s="69" t="str">
        <f>IF($AY449="","",IF($AY449&gt;BG$23,0,IF($AY449&lt;BG$23,COUNTIFS('Calendar Calcs'!$E$2:$E1416,BG$23),COUNTIFS('Calendar Calcs'!$E$2:$E1416,BG$23,'Calendar Calcs'!$D$2:$D1416,"&gt;="&amp;WEEKDAY($W449)))))</f>
        <v/>
      </c>
      <c r="BH449" s="69">
        <f t="shared" si="134"/>
        <v>6</v>
      </c>
      <c r="BI449" s="69">
        <f>IF(Cover!$E$43="","",VLOOKUP(Cover!$E$43,'Calendar Calcs'!$B$2:$E1416,4,FALSE))</f>
        <v>1</v>
      </c>
      <c r="BJ449" s="69">
        <f>IF($BI449="","", IF($BI449&lt;BJ$23,0,IF($BI449&gt;=BJ$23,COUNTIFS('Calendar Calcs'!$E$2:$E1416,BJ$23),COUNTIFS('Calendar Calcs'!$E$2:$E1416,BJ$23,'Calendar Calcs'!$D$2:$D1416,"&lt;="&amp;WEEKDAY($V449)))))</f>
        <v>1</v>
      </c>
      <c r="BK449" s="69">
        <f t="shared" si="131"/>
        <v>6</v>
      </c>
      <c r="BN449" s="69" t="str">
        <f>IF(T449&gt;0,"FTE",IF(Cover!$E$47="Weekly",IF(S449&gt;29.75,"FTE","PTE"),IF(S449&gt;59.75,"FTE","PTE")))</f>
        <v>PTE</v>
      </c>
      <c r="BO449" s="69">
        <f>IF(BN449="FTE",30,IF(Cover!$E$47="Weekly",'STEP 2 EE Data'!S449,'STEP 2 EE Data'!S449/2))</f>
        <v>0</v>
      </c>
      <c r="BP449" s="209">
        <f t="shared" si="135"/>
        <v>0</v>
      </c>
      <c r="BQ449" s="209">
        <f t="shared" si="136"/>
        <v>0</v>
      </c>
      <c r="BR449" s="209">
        <f t="shared" si="137"/>
        <v>0</v>
      </c>
      <c r="BS449" s="209">
        <f t="shared" si="138"/>
        <v>0</v>
      </c>
      <c r="BT449" s="209">
        <f t="shared" si="139"/>
        <v>0</v>
      </c>
      <c r="BU449" s="209">
        <f t="shared" si="140"/>
        <v>0</v>
      </c>
      <c r="BV449" s="209">
        <f t="shared" si="141"/>
        <v>0</v>
      </c>
      <c r="BW449" s="209">
        <f t="shared" si="142"/>
        <v>0</v>
      </c>
      <c r="BX449" s="209">
        <f t="shared" si="143"/>
        <v>0</v>
      </c>
      <c r="CC449" s="210" t="str">
        <f>IF(B449="","",IF(C449="",IF(Cover!$E$47="Weekly",'STEP 3 EE Comp'!BI454*8,'STEP 3 EE Comp'!BI454*4),IF(Cover!$E$47="Weekly",'STEP 3 EE Comp'!BI454,'STEP 3 EE Comp'!BI454)))</f>
        <v/>
      </c>
      <c r="CD449" s="82" t="str">
        <f t="shared" si="144"/>
        <v/>
      </c>
      <c r="CE449" s="417">
        <f t="shared" si="145"/>
        <v>1</v>
      </c>
      <c r="CF449" s="82" t="str">
        <f t="shared" si="146"/>
        <v>Good</v>
      </c>
      <c r="CG449" s="82">
        <f t="shared" si="147"/>
        <v>0</v>
      </c>
      <c r="CH449" s="234">
        <f t="shared" si="148"/>
        <v>0</v>
      </c>
    </row>
    <row r="450" spans="1:86" s="69" customFormat="1" x14ac:dyDescent="0.3">
      <c r="A450" s="555"/>
      <c r="B450" s="52"/>
      <c r="C450" s="52"/>
      <c r="D450" s="52"/>
      <c r="E450" s="52"/>
      <c r="F450" s="507"/>
      <c r="G450" s="210">
        <f t="shared" si="149"/>
        <v>0</v>
      </c>
      <c r="H450" s="82">
        <f t="shared" si="130"/>
        <v>0</v>
      </c>
      <c r="I450" s="211"/>
      <c r="J450" s="441" t="s">
        <v>21</v>
      </c>
      <c r="K450" s="441" t="s">
        <v>21</v>
      </c>
      <c r="L450" s="441" t="s">
        <v>21</v>
      </c>
      <c r="M450" s="441" t="s">
        <v>21</v>
      </c>
      <c r="N450" s="568" t="s">
        <v>21</v>
      </c>
      <c r="O450" s="211"/>
      <c r="P450" s="212" t="str">
        <f>IF(B450="","",
IF(AND(V450="",W450="",B450&lt;&gt;""),"Employed",
IF(AND(V450&lt;&gt;"",W450="",B450&lt;&gt;""),"Terminated",
IF(AND(V450&lt;&gt;"",W450&lt;&gt;"",B450&lt;&gt;""),IF(W450&lt;Cover!$E$43,"Employed","Furloughed"),
IF(AND(V450="",W450&lt;&gt;"",B450&lt;&gt;""),IF(W450&lt;Cover!$E$43,"Employed","Rehired"))))))</f>
        <v/>
      </c>
      <c r="Q450" s="211"/>
      <c r="R450" s="536"/>
      <c r="S450" s="563"/>
      <c r="T450" s="536"/>
      <c r="U450" s="82">
        <f>IF(Cover!$E$47="Weekly",IF(T450&gt;0,T450,R450*S450),IF(T450&gt;0,T450,R450*S450)/2)</f>
        <v>0</v>
      </c>
      <c r="V450" s="564"/>
      <c r="W450" s="564"/>
      <c r="Y450" s="213" t="str">
        <f>IF($B450="","",IF('Actual Allocation Calc'!$AH$78="A",
IF($P450="Employed",$U450/7*BJ450,
IF(AND($P450="Terminated"),($U450/7*AP450),
IF(AND($P450="Furloughed"),($U450/7*AP450)+($U450/7*AZ450),
IF(AND($P450="Rehired"),($U450/7*AZ450),
IF(AND($P450="Terminated",AP450&gt;0),$U450,
IF($P450="Furloughed",IF(AP450&gt;0,$U450)+IF(AZ450&gt;0,$U450),
IF($P450="Rehired",IF(AZ450&gt;0,$U450)))))))),IF('Actual Allocation Calc'!$AH$78="C",'Actual Allocation Calc'!L450,'Actual Allocation Calc'!U450+IF($P450="Employed",$U450/7*BJ450,
IF(AND($P450="Terminated"),($U450/7*AP450),
IF(AND($P450="Furloughed"),($U450/7*AP450)+($U450/7*AZ450),
IF(AND($P450="Rehired"),($U450/7*AZ450),
IF(AND($P450="Terminated",AP450&gt;0),$U450,
IF($P450="Furloughed",IF(AP450&gt;0,$U450)+IF(AZ450&gt;0,$U450),
IF($P450="Rehired",IF(AZ450&gt;0,$U450))))))))*'Actual Allocation Calc'!$AH$99)))</f>
        <v/>
      </c>
      <c r="Z450" s="210" t="str">
        <f>IF($B450="","",IF('Actual Allocation Calc'!$AI$78="A",
IF($P450="Employed",$U450,
IF(AND($P450="Terminated"),($U450/7*AQ450),
IF(AND($P450="Furloughed"),($U450/7*AQ450)+($U450/7*BA450),
IF(AND($P450="Rehired"),($U450/7*BA450),
IF(AND($P450="Terminated",AQ450&gt;0),$U450,
IF($P450="Furloughed",IF(AQ450&gt;0,$U450)+IF(BA450&gt;0,$U450),
IF($P450="Rehired",IF(BA450&gt;0,$U450)))))))),IF('Actual Allocation Calc'!$AI$78="C",'Actual Allocation Calc'!M450,'Actual Allocation Calc'!V450+IF($P450="Employed",$U450,
IF(AND($P450="Terminated"),($U450/7*AQ450),
IF(AND($P450="Furloughed"),($U450/7*AQ450)+($U450/7*BA450),
IF(AND($P450="Rehired"),($U450/7*BA450),
IF(AND($P450="Terminated",AQ450&gt;0),$U450,
IF($P450="Furloughed",IF(AQ450&gt;0,$U450)+IF(BA450&gt;0,$U450),
IF($P450="Rehired",IF(BA450&gt;0,$U450))))))))*'Actual Allocation Calc'!$AI$99)))</f>
        <v/>
      </c>
      <c r="AA450" s="210" t="str">
        <f>IF($B450="","",IF('Actual Allocation Calc'!$AJ$78="A",
IF($P450="Employed",$U450,
IF(AND($P450="Terminated"),($U450/7*AR450),
IF(AND($P450="Furloughed"),($U450/7*AR450)+($U450/7*BB450),
IF(AND($P450="Rehired"),($U450/7*BB450),
IF(AND($P450="Terminated",AR450&gt;0),$U450,
IF($P450="Furloughed",IF(AR450&gt;0,$U450)+IF(BB450&gt;0,$U450),
IF($P450="Rehired",IF(BB450&gt;0,$U450)))))))),IF('Actual Allocation Calc'!$AJ$78="C",'Actual Allocation Calc'!N450,'Actual Allocation Calc'!W450+IF($P450="Employed",$U450,
IF(AND($P450="Terminated"),($U450/7*AR450),
IF(AND($P450="Furloughed"),($U450/7*AR450)+($U450/7*BB450),
IF(AND($P450="Rehired"),($U450/7*BB450),
IF(AND($P450="Terminated",AR450&gt;0),$U450,
IF($P450="Furloughed",IF(AR450&gt;0,$U450)+IF(BB450&gt;0,$U450),
IF($P450="Rehired",IF(BB450&gt;0,$U450))))))))*'Actual Allocation Calc'!$AJ$99)))</f>
        <v/>
      </c>
      <c r="AB450" s="210" t="str">
        <f>IF($B450="","",IF('Actual Allocation Calc'!$AK$78="A",
IF($P450="Employed",$U450,
IF(AND($P450="Terminated"),($U450/7*AS450),
IF(AND($P450="Furloughed"),($U450/7*AS450)+($U450/7*BC450),
IF(AND($P450="Rehired"),($U450/7*BC450),
IF(AND($P450="Terminated",AS450&gt;0),$U450,
IF($P450="Furloughed",IF(AS450&gt;0,$U450)+IF(BC450&gt;0,$U450),
IF($P450="Rehired",IF(BC450&gt;0,$U450)))))))),IF('Actual Allocation Calc'!$AK$78="C",'Actual Allocation Calc'!O450,'Actual Allocation Calc'!X450+IF($P450="Employed",$U450,
IF(AND($P450="Terminated"),($U450/7*AS450),
IF(AND($P450="Furloughed"),($U450/7*AS450)+($U450/7*BC450),
IF(AND($P450="Rehired"),($U450/7*BC450),
IF(AND($P450="Terminated",AS450&gt;0),$U450,
IF($P450="Furloughed",IF(AS450&gt;0,$U450)+IF(BC450&gt;0,$U450),
IF($P450="Rehired",IF(BC450&gt;0,$U450))))))))*'Actual Allocation Calc'!$AK$99)))</f>
        <v/>
      </c>
      <c r="AC450" s="210" t="str">
        <f>IF($B450="","",IF('Actual Allocation Calc'!$AL$78="A",
IF($P450="Employed",$U450,
IF(AND($P450="Terminated"),($U450/7*AT450),
IF(AND($P450="Furloughed"),($U450/7*AT450)+($U450/7*BD450),
IF(AND($P450="Rehired"),($U450/7*BD450),
IF(AND($P450="Terminated",AT450&gt;0),$U450,
IF($P450="Furloughed",IF(AT450&gt;0,$U450)+IF(BD450&gt;0,$U450),
IF($P450="Rehired",IF(BD450&gt;0,$U450)))))))),IF('Actual Allocation Calc'!$AL$78="C",'Actual Allocation Calc'!P450,'Actual Allocation Calc'!Y450+IF($P450="Employed",$U450,
IF(AND($P450="Terminated"),($U450/7*AT450),
IF(AND($P450="Furloughed"),($U450/7*AT450)+($U450/7*BD450),
IF(AND($P450="Rehired"),($U450/7*BD450),
IF(AND($P450="Terminated",AT450&gt;0),$U450,
IF($P450="Furloughed",IF(AT450&gt;0,$U450)+IF(BD450&gt;0,$U450),
IF($P450="Rehired",IF(BD450&gt;0,$U450))))))))*'Actual Allocation Calc'!$AL$99)))</f>
        <v/>
      </c>
      <c r="AD450" s="210" t="str">
        <f>IF($B450="","",IF('Actual Allocation Calc'!$AM$78="A",
IF($P450="Employed",$U450,
IF(AND($P450="Terminated"),($U450/7*AU450),
IF(AND($P450="Furloughed"),($U450/7*AU450)+($U450/7*BE450),
IF(AND($P450="Rehired"),($U450/7*BE450),
IF(AND($P450="Terminated",AU450&gt;0),$U450,
IF($P450="Furloughed",IF(AU450&gt;0,$U450)+IF(BE450&gt;0,$U450),
IF($P450="Rehired",IF(BE450&gt;0,$U450)))))))),IF('Actual Allocation Calc'!$AM$78="C",'Actual Allocation Calc'!Q450,'Actual Allocation Calc'!Z450+IF($P450="Employed",$U450,
IF(AND($P450="Terminated"),($U450/7*AU450),
IF(AND($P450="Furloughed"),($U450/7*AU450)+($U450/7*BE450),
IF(AND($P450="Rehired"),($U450/7*BE450),
IF(AND($P450="Terminated",AU450&gt;0),$U450,
IF($P450="Furloughed",IF(AU450&gt;0,$U450)+IF(BE450&gt;0,$U450),
IF($P450="Rehired",IF(BE450&gt;0,$U450))))))))*'Actual Allocation Calc'!$AM$99)))</f>
        <v/>
      </c>
      <c r="AE450" s="210" t="str">
        <f>IF($B450="","",IF('Actual Allocation Calc'!$AN$78="A",
IF($P450="Employed",$U450,
IF(AND($P450="Terminated"),($U450/7*AV450),
IF(AND($P450="Furloughed"),($U450/7*AV450)+($U450/7*BF450),
IF(AND($P450="Rehired"),($U450/7*BF450),
IF(AND($P450="Terminated",AV450&gt;0),$U450,
IF($P450="Furloughed",IF(AV450&gt;0,$U450)+IF(BF450&gt;0,$U450),
IF($P450="Rehired",IF(BF450&gt;0,$U450)))))))),IF('Actual Allocation Calc'!$AN$78="C",'Actual Allocation Calc'!R450,'Actual Allocation Calc'!AA450+IF($P450="Employed",$U450,
IF(AND($P450="Terminated"),($U450/7*AV450),
IF(AND($P450="Furloughed"),($U450/7*AV450)+($U450/7*BF450),
IF(AND($P450="Rehired"),($U450/7*BF450),
IF(AND($P450="Terminated",AV450&gt;0),$U450,
IF($P450="Furloughed",IF(AV450&gt;0,$U450)+IF(BF450&gt;0,$U450),
IF($P450="Rehired",IF(BF450&gt;0,$U450))))))))*'Actual Allocation Calc'!$AN$99)))</f>
        <v/>
      </c>
      <c r="AF450" s="210" t="str">
        <f>IF($B450="","",IF('Actual Allocation Calc'!$AO$78="A",
IF($P450="Employed",$U450,
IF(AND($P450="Terminated"),($U450/7*AW450),
IF(AND($P450="Furloughed"),($U450/7*AW450)+($U450/7*BG450),
IF(AND($P450="Rehired"),($U450/7*BG450),
IF(AND($P450="Terminated",AW450&gt;0),$U450,
IF($P450="Furloughed",IF(AW450&gt;0,$U450)+IF(BG450&gt;0,$U450),
IF($P450="Rehired",IF(BG450&gt;0,$U450)))))))),IF('Actual Allocation Calc'!$AO$78="C",'Actual Allocation Calc'!S450,'Actual Allocation Calc'!AB450+IF($P450="Employed",$U450,
IF(AND($P450="Terminated"),($U450/7*AW450),
IF(AND($P450="Furloughed"),($U450/7*AW450)+($U450/7*BG450),
IF(AND($P450="Rehired"),($U450/7*BG450),
IF(AND($P450="Terminated",AW450&gt;0),$U450,
IF($P450="Furloughed",IF(AW450&gt;0,$U450)+IF(BG450&gt;0,$U450),
IF($P450="Rehired",IF(BG450&gt;0,$U450))))))))*'Actual Allocation Calc'!$AO$99)))</f>
        <v/>
      </c>
      <c r="AG450" s="210" t="str">
        <f>IF($B450="","",IF('Actual Allocation Calc'!$AP$78="A",
IF($P450="Employed",$U450/7*BK450,
IF(AND($P450="Terminated"),($U450/7*AX450),
IF(AND($P450="Furloughed"),($U450/7*AX450)+($U450/7*BH450),
IF(AND($P450="Rehired"),($U450/7*BH450),
IF(AND($P450="Terminated",AX450&gt;0),$U450,
IF($P450="Furloughed",IF(AX450&gt;0,$U450)+IF(BH450&gt;0,$U450),
IF($P450="Rehired",IF(BH450&gt;0,$U450)))))))),IF('Actual Allocation Calc'!$AP$78="C",'Actual Allocation Calc'!T450,'Actual Allocation Calc'!AC450+IF($P450="Employed",$U450/7*BK450,
IF(AND($P450="Terminated"),($U450/7*AX450),
IF(AND($P450="Furloughed"),($U450/7*AX450)+($U450/7*BH450),
IF(AND($P450="Rehired"),($U450/7*BH450),
IF(AND($P450="Terminated",AX450&gt;0),$U450,
IF($P450="Furloughed",IF(AX450&gt;0,$U450)+IF(BH450&gt;0,$U450),
IF($P450="Rehired",IF(BH450&gt;0,$U450))))))))*'Actual Allocation Calc'!$AP$99)))</f>
        <v/>
      </c>
      <c r="AH450" s="536"/>
      <c r="AI450" s="82">
        <f t="shared" si="150"/>
        <v>0</v>
      </c>
      <c r="AJ450" s="210">
        <f t="shared" si="132"/>
        <v>0</v>
      </c>
      <c r="AK450" s="397" t="str">
        <f t="shared" si="133"/>
        <v/>
      </c>
      <c r="AM450" s="122"/>
      <c r="AO450" s="214" t="str">
        <f>IFERROR(IF($V450="","",VLOOKUP(V450,'Calendar Calcs'!$B$2:$E1417,4,FALSE)),0)</f>
        <v/>
      </c>
      <c r="AP450" s="69" t="str">
        <f>IF($AO450="","", IF($AO450&lt;AP$23,0,IF($AO450&gt;AP$23,COUNTIFS('Calendar Calcs'!$E$2:$E1417,AP$23),COUNTIFS('Calendar Calcs'!$E$2:$E1417,AP$23,'Calendar Calcs'!$D$2:$D1417,"&lt;="&amp;WEEKDAY($V450)))))</f>
        <v/>
      </c>
      <c r="AQ450" s="69" t="str">
        <f>IF($AO450="","", IF($AO450&lt;AQ$23,0,IF($AO450&gt;AQ$23,COUNTIFS('Calendar Calcs'!$E$2:$E1417,AQ$23),COUNTIFS('Calendar Calcs'!$E$2:$E1417,AQ$23,'Calendar Calcs'!$D$2:$D1417,"&lt;="&amp;WEEKDAY($V450)))))</f>
        <v/>
      </c>
      <c r="AR450" s="69" t="str">
        <f>IF($AO450="","", IF($AO450&lt;AR$23,0,IF($AO450&gt;AR$23,COUNTIFS('Calendar Calcs'!$E$2:$E1417,AR$23),COUNTIFS('Calendar Calcs'!$E$2:$E1417,AR$23,'Calendar Calcs'!$D$2:$D1417,"&lt;="&amp;WEEKDAY($V450)))))</f>
        <v/>
      </c>
      <c r="AS450" s="69" t="str">
        <f>IF($AO450="","", IF($AO450&lt;AS$23,0,IF($AO450&gt;AS$23,COUNTIFS('Calendar Calcs'!$E$2:$E1417,AS$23),COUNTIFS('Calendar Calcs'!$E$2:$E1417,AS$23,'Calendar Calcs'!$D$2:$D1417,"&lt;="&amp;WEEKDAY($V450)))))</f>
        <v/>
      </c>
      <c r="AT450" s="69" t="str">
        <f>IF($AO450="","", IF($AO450&lt;AT$23,0,IF($AO450&gt;AT$23,COUNTIFS('Calendar Calcs'!$E$2:$E1417,AT$23),COUNTIFS('Calendar Calcs'!$E$2:$E1417,AT$23,'Calendar Calcs'!$D$2:$D1417,"&lt;="&amp;WEEKDAY($V450)))))</f>
        <v/>
      </c>
      <c r="AU450" s="69" t="str">
        <f>IF($AO450="","", IF($AO450&lt;AU$23,0,IF($AO450&gt;AU$23,COUNTIFS('Calendar Calcs'!$E$2:$E1417,AU$23),COUNTIFS('Calendar Calcs'!$E$2:$E1417,AU$23,'Calendar Calcs'!$D$2:$D1417,"&lt;="&amp;WEEKDAY($V450)))))</f>
        <v/>
      </c>
      <c r="AV450" s="69" t="str">
        <f>IF($AO450="","", IF($AO450&lt;AV$23,0,IF($AO450&gt;AV$23,COUNTIFS('Calendar Calcs'!$E$2:$E1417,AV$23),COUNTIFS('Calendar Calcs'!$E$2:$E1417,AV$23,'Calendar Calcs'!$D$2:$D1417,"&lt;="&amp;WEEKDAY($V450)))))</f>
        <v/>
      </c>
      <c r="AW450" s="69" t="str">
        <f>IF($AO450="","", IF($AO450&lt;AW$23,0,IF($AO450&gt;AW$23,COUNTIFS('Calendar Calcs'!$E$2:$E1417,AW$23),COUNTIFS('Calendar Calcs'!$E$2:$E1417,AW$23,'Calendar Calcs'!$D$2:$D1417,"&lt;="&amp;WEEKDAY($V450)))))</f>
        <v/>
      </c>
      <c r="AX450" s="69" t="str">
        <f>IF($AO450="","", IF($AO450&lt;AX$23,0,IF($AO450&gt;AX$23,COUNTIFS('Calendar Calcs'!$E$2:$E1417,AX$23),COUNTIFS('Calendar Calcs'!$E$2:$E1417,AX$23,'Calendar Calcs'!$D$2:$D1417,"&lt;="&amp;WEEKDAY($V450)))))</f>
        <v/>
      </c>
      <c r="AY450" s="69" t="str">
        <f>IF($W450="","",VLOOKUP($W450,'Calendar Calcs'!$B$2:$E1417,4,FALSE))</f>
        <v/>
      </c>
      <c r="AZ450" s="69" t="str">
        <f>IF($AY450="","",IF($AY450&gt;AZ$23,0,IF($AY450&lt;AZ$23,COUNTIFS('Calendar Calcs'!$E$2:$E1417,AZ$23),COUNTIFS('Calendar Calcs'!$E$2:$E1417,AZ$23,'Calendar Calcs'!$D$2:$D1417,"&gt;="&amp;WEEKDAY($W450)))))</f>
        <v/>
      </c>
      <c r="BA450" s="69" t="str">
        <f>IF($AY450="","",IF($AY450&gt;BA$23,0,IF($AY450&lt;BA$23,COUNTIFS('Calendar Calcs'!$E$2:$E1417,BA$23),COUNTIFS('Calendar Calcs'!$E$2:$E1417,BA$23,'Calendar Calcs'!$D$2:$D1417,"&gt;="&amp;WEEKDAY($W450)))))</f>
        <v/>
      </c>
      <c r="BB450" s="69" t="str">
        <f>IF($AY450="","",IF($AY450&gt;BB$23,0,IF($AY450&lt;BB$23,COUNTIFS('Calendar Calcs'!$E$2:$E1417,BB$23),COUNTIFS('Calendar Calcs'!$E$2:$E1417,BB$23,'Calendar Calcs'!$D$2:$D1417,"&gt;="&amp;WEEKDAY($W450)))))</f>
        <v/>
      </c>
      <c r="BC450" s="69" t="str">
        <f>IF($AY450="","",IF($AY450&gt;BC$23,0,IF($AY450&lt;BC$23,COUNTIFS('Calendar Calcs'!$E$2:$E1417,BC$23),COUNTIFS('Calendar Calcs'!$E$2:$E1417,BC$23,'Calendar Calcs'!$D$2:$D1417,"&gt;="&amp;WEEKDAY($W450)))))</f>
        <v/>
      </c>
      <c r="BD450" s="69" t="str">
        <f>IF($AY450="","",IF($AY450&gt;BD$23,0,IF($AY450&lt;BD$23,COUNTIFS('Calendar Calcs'!$E$2:$E1417,BD$23),COUNTIFS('Calendar Calcs'!$E$2:$E1417,BD$23,'Calendar Calcs'!$D$2:$D1417,"&gt;="&amp;WEEKDAY($W450)))))</f>
        <v/>
      </c>
      <c r="BE450" s="69" t="str">
        <f>IF($AY450="","",IF($AY450&gt;BE$23,0,IF($AY450&lt;BE$23,COUNTIFS('Calendar Calcs'!$E$2:$E1417,BE$23),COUNTIFS('Calendar Calcs'!$E$2:$E1417,BE$23,'Calendar Calcs'!$D$2:$D1417,"&gt;="&amp;WEEKDAY($W450)))))</f>
        <v/>
      </c>
      <c r="BF450" s="69" t="str">
        <f>IF($AY450="","",IF($AY450&gt;BF$23,0,IF($AY450&lt;BF$23,COUNTIFS('Calendar Calcs'!$E$2:$E1417,BF$23),COUNTIFS('Calendar Calcs'!$E$2:$E1417,BF$23,'Calendar Calcs'!$D$2:$D1417,"&gt;="&amp;WEEKDAY($W450)))))</f>
        <v/>
      </c>
      <c r="BG450" s="69" t="str">
        <f>IF($AY450="","",IF($AY450&gt;BG$23,0,IF($AY450&lt;BG$23,COUNTIFS('Calendar Calcs'!$E$2:$E1417,BG$23),COUNTIFS('Calendar Calcs'!$E$2:$E1417,BG$23,'Calendar Calcs'!$D$2:$D1417,"&gt;="&amp;WEEKDAY($W450)))))</f>
        <v/>
      </c>
      <c r="BH450" s="69">
        <f t="shared" si="134"/>
        <v>6</v>
      </c>
      <c r="BI450" s="69">
        <f>IF(Cover!$E$43="","",VLOOKUP(Cover!$E$43,'Calendar Calcs'!$B$2:$E1417,4,FALSE))</f>
        <v>1</v>
      </c>
      <c r="BJ450" s="69">
        <f>IF($BI450="","", IF($BI450&lt;BJ$23,0,IF($BI450&gt;=BJ$23,COUNTIFS('Calendar Calcs'!$E$2:$E1417,BJ$23),COUNTIFS('Calendar Calcs'!$E$2:$E1417,BJ$23,'Calendar Calcs'!$D$2:$D1417,"&lt;="&amp;WEEKDAY($V450)))))</f>
        <v>1</v>
      </c>
      <c r="BK450" s="69">
        <f t="shared" si="131"/>
        <v>6</v>
      </c>
      <c r="BN450" s="69" t="str">
        <f>IF(T450&gt;0,"FTE",IF(Cover!$E$47="Weekly",IF(S450&gt;29.75,"FTE","PTE"),IF(S450&gt;59.75,"FTE","PTE")))</f>
        <v>PTE</v>
      </c>
      <c r="BO450" s="69">
        <f>IF(BN450="FTE",30,IF(Cover!$E$47="Weekly",'STEP 2 EE Data'!S450,'STEP 2 EE Data'!S450/2))</f>
        <v>0</v>
      </c>
      <c r="BP450" s="209">
        <f t="shared" si="135"/>
        <v>0</v>
      </c>
      <c r="BQ450" s="209">
        <f t="shared" si="136"/>
        <v>0</v>
      </c>
      <c r="BR450" s="209">
        <f t="shared" si="137"/>
        <v>0</v>
      </c>
      <c r="BS450" s="209">
        <f t="shared" si="138"/>
        <v>0</v>
      </c>
      <c r="BT450" s="209">
        <f t="shared" si="139"/>
        <v>0</v>
      </c>
      <c r="BU450" s="209">
        <f t="shared" si="140"/>
        <v>0</v>
      </c>
      <c r="BV450" s="209">
        <f t="shared" si="141"/>
        <v>0</v>
      </c>
      <c r="BW450" s="209">
        <f t="shared" si="142"/>
        <v>0</v>
      </c>
      <c r="BX450" s="209">
        <f t="shared" si="143"/>
        <v>0</v>
      </c>
      <c r="CC450" s="210" t="str">
        <f>IF(B450="","",IF(C450="",IF(Cover!$E$47="Weekly",'STEP 3 EE Comp'!BI455*8,'STEP 3 EE Comp'!BI455*4),IF(Cover!$E$47="Weekly",'STEP 3 EE Comp'!BI455,'STEP 3 EE Comp'!BI455)))</f>
        <v/>
      </c>
      <c r="CD450" s="82" t="str">
        <f t="shared" si="144"/>
        <v/>
      </c>
      <c r="CE450" s="417">
        <f t="shared" si="145"/>
        <v>1</v>
      </c>
      <c r="CF450" s="82" t="str">
        <f t="shared" si="146"/>
        <v>Good</v>
      </c>
      <c r="CG450" s="82">
        <f t="shared" si="147"/>
        <v>0</v>
      </c>
      <c r="CH450" s="234">
        <f t="shared" si="148"/>
        <v>0</v>
      </c>
    </row>
    <row r="451" spans="1:86" s="69" customFormat="1" x14ac:dyDescent="0.3">
      <c r="A451" s="555"/>
      <c r="B451" s="52"/>
      <c r="C451" s="52"/>
      <c r="D451" s="52"/>
      <c r="E451" s="52"/>
      <c r="F451" s="507"/>
      <c r="G451" s="210">
        <f t="shared" si="149"/>
        <v>0</v>
      </c>
      <c r="H451" s="82">
        <f t="shared" si="130"/>
        <v>0</v>
      </c>
      <c r="I451" s="211"/>
      <c r="J451" s="441" t="s">
        <v>21</v>
      </c>
      <c r="K451" s="441" t="s">
        <v>21</v>
      </c>
      <c r="L451" s="441" t="s">
        <v>21</v>
      </c>
      <c r="M451" s="441" t="s">
        <v>21</v>
      </c>
      <c r="N451" s="568" t="s">
        <v>21</v>
      </c>
      <c r="O451" s="211"/>
      <c r="P451" s="212" t="str">
        <f>IF(B451="","",
IF(AND(V451="",W451="",B451&lt;&gt;""),"Employed",
IF(AND(V451&lt;&gt;"",W451="",B451&lt;&gt;""),"Terminated",
IF(AND(V451&lt;&gt;"",W451&lt;&gt;"",B451&lt;&gt;""),IF(W451&lt;Cover!$E$43,"Employed","Furloughed"),
IF(AND(V451="",W451&lt;&gt;"",B451&lt;&gt;""),IF(W451&lt;Cover!$E$43,"Employed","Rehired"))))))</f>
        <v/>
      </c>
      <c r="Q451" s="211"/>
      <c r="R451" s="536"/>
      <c r="S451" s="563"/>
      <c r="T451" s="536"/>
      <c r="U451" s="82">
        <f>IF(Cover!$E$47="Weekly",IF(T451&gt;0,T451,R451*S451),IF(T451&gt;0,T451,R451*S451)/2)</f>
        <v>0</v>
      </c>
      <c r="V451" s="564"/>
      <c r="W451" s="564"/>
      <c r="Y451" s="213" t="str">
        <f>IF($B451="","",IF('Actual Allocation Calc'!$AH$78="A",
IF($P451="Employed",$U451/7*BJ451,
IF(AND($P451="Terminated"),($U451/7*AP451),
IF(AND($P451="Furloughed"),($U451/7*AP451)+($U451/7*AZ451),
IF(AND($P451="Rehired"),($U451/7*AZ451),
IF(AND($P451="Terminated",AP451&gt;0),$U451,
IF($P451="Furloughed",IF(AP451&gt;0,$U451)+IF(AZ451&gt;0,$U451),
IF($P451="Rehired",IF(AZ451&gt;0,$U451)))))))),IF('Actual Allocation Calc'!$AH$78="C",'Actual Allocation Calc'!L451,'Actual Allocation Calc'!U451+IF($P451="Employed",$U451/7*BJ451,
IF(AND($P451="Terminated"),($U451/7*AP451),
IF(AND($P451="Furloughed"),($U451/7*AP451)+($U451/7*AZ451),
IF(AND($P451="Rehired"),($U451/7*AZ451),
IF(AND($P451="Terminated",AP451&gt;0),$U451,
IF($P451="Furloughed",IF(AP451&gt;0,$U451)+IF(AZ451&gt;0,$U451),
IF($P451="Rehired",IF(AZ451&gt;0,$U451))))))))*'Actual Allocation Calc'!$AH$99)))</f>
        <v/>
      </c>
      <c r="Z451" s="210" t="str">
        <f>IF($B451="","",IF('Actual Allocation Calc'!$AI$78="A",
IF($P451="Employed",$U451,
IF(AND($P451="Terminated"),($U451/7*AQ451),
IF(AND($P451="Furloughed"),($U451/7*AQ451)+($U451/7*BA451),
IF(AND($P451="Rehired"),($U451/7*BA451),
IF(AND($P451="Terminated",AQ451&gt;0),$U451,
IF($P451="Furloughed",IF(AQ451&gt;0,$U451)+IF(BA451&gt;0,$U451),
IF($P451="Rehired",IF(BA451&gt;0,$U451)))))))),IF('Actual Allocation Calc'!$AI$78="C",'Actual Allocation Calc'!M451,'Actual Allocation Calc'!V451+IF($P451="Employed",$U451,
IF(AND($P451="Terminated"),($U451/7*AQ451),
IF(AND($P451="Furloughed"),($U451/7*AQ451)+($U451/7*BA451),
IF(AND($P451="Rehired"),($U451/7*BA451),
IF(AND($P451="Terminated",AQ451&gt;0),$U451,
IF($P451="Furloughed",IF(AQ451&gt;0,$U451)+IF(BA451&gt;0,$U451),
IF($P451="Rehired",IF(BA451&gt;0,$U451))))))))*'Actual Allocation Calc'!$AI$99)))</f>
        <v/>
      </c>
      <c r="AA451" s="210" t="str">
        <f>IF($B451="","",IF('Actual Allocation Calc'!$AJ$78="A",
IF($P451="Employed",$U451,
IF(AND($P451="Terminated"),($U451/7*AR451),
IF(AND($P451="Furloughed"),($U451/7*AR451)+($U451/7*BB451),
IF(AND($P451="Rehired"),($U451/7*BB451),
IF(AND($P451="Terminated",AR451&gt;0),$U451,
IF($P451="Furloughed",IF(AR451&gt;0,$U451)+IF(BB451&gt;0,$U451),
IF($P451="Rehired",IF(BB451&gt;0,$U451)))))))),IF('Actual Allocation Calc'!$AJ$78="C",'Actual Allocation Calc'!N451,'Actual Allocation Calc'!W451+IF($P451="Employed",$U451,
IF(AND($P451="Terminated"),($U451/7*AR451),
IF(AND($P451="Furloughed"),($U451/7*AR451)+($U451/7*BB451),
IF(AND($P451="Rehired"),($U451/7*BB451),
IF(AND($P451="Terminated",AR451&gt;0),$U451,
IF($P451="Furloughed",IF(AR451&gt;0,$U451)+IF(BB451&gt;0,$U451),
IF($P451="Rehired",IF(BB451&gt;0,$U451))))))))*'Actual Allocation Calc'!$AJ$99)))</f>
        <v/>
      </c>
      <c r="AB451" s="210" t="str">
        <f>IF($B451="","",IF('Actual Allocation Calc'!$AK$78="A",
IF($P451="Employed",$U451,
IF(AND($P451="Terminated"),($U451/7*AS451),
IF(AND($P451="Furloughed"),($U451/7*AS451)+($U451/7*BC451),
IF(AND($P451="Rehired"),($U451/7*BC451),
IF(AND($P451="Terminated",AS451&gt;0),$U451,
IF($P451="Furloughed",IF(AS451&gt;0,$U451)+IF(BC451&gt;0,$U451),
IF($P451="Rehired",IF(BC451&gt;0,$U451)))))))),IF('Actual Allocation Calc'!$AK$78="C",'Actual Allocation Calc'!O451,'Actual Allocation Calc'!X451+IF($P451="Employed",$U451,
IF(AND($P451="Terminated"),($U451/7*AS451),
IF(AND($P451="Furloughed"),($U451/7*AS451)+($U451/7*BC451),
IF(AND($P451="Rehired"),($U451/7*BC451),
IF(AND($P451="Terminated",AS451&gt;0),$U451,
IF($P451="Furloughed",IF(AS451&gt;0,$U451)+IF(BC451&gt;0,$U451),
IF($P451="Rehired",IF(BC451&gt;0,$U451))))))))*'Actual Allocation Calc'!$AK$99)))</f>
        <v/>
      </c>
      <c r="AC451" s="210" t="str">
        <f>IF($B451="","",IF('Actual Allocation Calc'!$AL$78="A",
IF($P451="Employed",$U451,
IF(AND($P451="Terminated"),($U451/7*AT451),
IF(AND($P451="Furloughed"),($U451/7*AT451)+($U451/7*BD451),
IF(AND($P451="Rehired"),($U451/7*BD451),
IF(AND($P451="Terminated",AT451&gt;0),$U451,
IF($P451="Furloughed",IF(AT451&gt;0,$U451)+IF(BD451&gt;0,$U451),
IF($P451="Rehired",IF(BD451&gt;0,$U451)))))))),IF('Actual Allocation Calc'!$AL$78="C",'Actual Allocation Calc'!P451,'Actual Allocation Calc'!Y451+IF($P451="Employed",$U451,
IF(AND($P451="Terminated"),($U451/7*AT451),
IF(AND($P451="Furloughed"),($U451/7*AT451)+($U451/7*BD451),
IF(AND($P451="Rehired"),($U451/7*BD451),
IF(AND($P451="Terminated",AT451&gt;0),$U451,
IF($P451="Furloughed",IF(AT451&gt;0,$U451)+IF(BD451&gt;0,$U451),
IF($P451="Rehired",IF(BD451&gt;0,$U451))))))))*'Actual Allocation Calc'!$AL$99)))</f>
        <v/>
      </c>
      <c r="AD451" s="210" t="str">
        <f>IF($B451="","",IF('Actual Allocation Calc'!$AM$78="A",
IF($P451="Employed",$U451,
IF(AND($P451="Terminated"),($U451/7*AU451),
IF(AND($P451="Furloughed"),($U451/7*AU451)+($U451/7*BE451),
IF(AND($P451="Rehired"),($U451/7*BE451),
IF(AND($P451="Terminated",AU451&gt;0),$U451,
IF($P451="Furloughed",IF(AU451&gt;0,$U451)+IF(BE451&gt;0,$U451),
IF($P451="Rehired",IF(BE451&gt;0,$U451)))))))),IF('Actual Allocation Calc'!$AM$78="C",'Actual Allocation Calc'!Q451,'Actual Allocation Calc'!Z451+IF($P451="Employed",$U451,
IF(AND($P451="Terminated"),($U451/7*AU451),
IF(AND($P451="Furloughed"),($U451/7*AU451)+($U451/7*BE451),
IF(AND($P451="Rehired"),($U451/7*BE451),
IF(AND($P451="Terminated",AU451&gt;0),$U451,
IF($P451="Furloughed",IF(AU451&gt;0,$U451)+IF(BE451&gt;0,$U451),
IF($P451="Rehired",IF(BE451&gt;0,$U451))))))))*'Actual Allocation Calc'!$AM$99)))</f>
        <v/>
      </c>
      <c r="AE451" s="210" t="str">
        <f>IF($B451="","",IF('Actual Allocation Calc'!$AN$78="A",
IF($P451="Employed",$U451,
IF(AND($P451="Terminated"),($U451/7*AV451),
IF(AND($P451="Furloughed"),($U451/7*AV451)+($U451/7*BF451),
IF(AND($P451="Rehired"),($U451/7*BF451),
IF(AND($P451="Terminated",AV451&gt;0),$U451,
IF($P451="Furloughed",IF(AV451&gt;0,$U451)+IF(BF451&gt;0,$U451),
IF($P451="Rehired",IF(BF451&gt;0,$U451)))))))),IF('Actual Allocation Calc'!$AN$78="C",'Actual Allocation Calc'!R451,'Actual Allocation Calc'!AA451+IF($P451="Employed",$U451,
IF(AND($P451="Terminated"),($U451/7*AV451),
IF(AND($P451="Furloughed"),($U451/7*AV451)+($U451/7*BF451),
IF(AND($P451="Rehired"),($U451/7*BF451),
IF(AND($P451="Terminated",AV451&gt;0),$U451,
IF($P451="Furloughed",IF(AV451&gt;0,$U451)+IF(BF451&gt;0,$U451),
IF($P451="Rehired",IF(BF451&gt;0,$U451))))))))*'Actual Allocation Calc'!$AN$99)))</f>
        <v/>
      </c>
      <c r="AF451" s="210" t="str">
        <f>IF($B451="","",IF('Actual Allocation Calc'!$AO$78="A",
IF($P451="Employed",$U451,
IF(AND($P451="Terminated"),($U451/7*AW451),
IF(AND($P451="Furloughed"),($U451/7*AW451)+($U451/7*BG451),
IF(AND($P451="Rehired"),($U451/7*BG451),
IF(AND($P451="Terminated",AW451&gt;0),$U451,
IF($P451="Furloughed",IF(AW451&gt;0,$U451)+IF(BG451&gt;0,$U451),
IF($P451="Rehired",IF(BG451&gt;0,$U451)))))))),IF('Actual Allocation Calc'!$AO$78="C",'Actual Allocation Calc'!S451,'Actual Allocation Calc'!AB451+IF($P451="Employed",$U451,
IF(AND($P451="Terminated"),($U451/7*AW451),
IF(AND($P451="Furloughed"),($U451/7*AW451)+($U451/7*BG451),
IF(AND($P451="Rehired"),($U451/7*BG451),
IF(AND($P451="Terminated",AW451&gt;0),$U451,
IF($P451="Furloughed",IF(AW451&gt;0,$U451)+IF(BG451&gt;0,$U451),
IF($P451="Rehired",IF(BG451&gt;0,$U451))))))))*'Actual Allocation Calc'!$AO$99)))</f>
        <v/>
      </c>
      <c r="AG451" s="210" t="str">
        <f>IF($B451="","",IF('Actual Allocation Calc'!$AP$78="A",
IF($P451="Employed",$U451/7*BK451,
IF(AND($P451="Terminated"),($U451/7*AX451),
IF(AND($P451="Furloughed"),($U451/7*AX451)+($U451/7*BH451),
IF(AND($P451="Rehired"),($U451/7*BH451),
IF(AND($P451="Terminated",AX451&gt;0),$U451,
IF($P451="Furloughed",IF(AX451&gt;0,$U451)+IF(BH451&gt;0,$U451),
IF($P451="Rehired",IF(BH451&gt;0,$U451)))))))),IF('Actual Allocation Calc'!$AP$78="C",'Actual Allocation Calc'!T451,'Actual Allocation Calc'!AC451+IF($P451="Employed",$U451/7*BK451,
IF(AND($P451="Terminated"),($U451/7*AX451),
IF(AND($P451="Furloughed"),($U451/7*AX451)+($U451/7*BH451),
IF(AND($P451="Rehired"),($U451/7*BH451),
IF(AND($P451="Terminated",AX451&gt;0),$U451,
IF($P451="Furloughed",IF(AX451&gt;0,$U451)+IF(BH451&gt;0,$U451),
IF($P451="Rehired",IF(BH451&gt;0,$U451))))))))*'Actual Allocation Calc'!$AP$99)))</f>
        <v/>
      </c>
      <c r="AH451" s="536"/>
      <c r="AI451" s="82">
        <f t="shared" si="150"/>
        <v>0</v>
      </c>
      <c r="AJ451" s="210">
        <f t="shared" si="132"/>
        <v>0</v>
      </c>
      <c r="AK451" s="397" t="str">
        <f t="shared" si="133"/>
        <v/>
      </c>
      <c r="AM451" s="122"/>
      <c r="AO451" s="214" t="str">
        <f>IFERROR(IF($V451="","",VLOOKUP(V451,'Calendar Calcs'!$B$2:$E1418,4,FALSE)),0)</f>
        <v/>
      </c>
      <c r="AP451" s="69" t="str">
        <f>IF($AO451="","", IF($AO451&lt;AP$23,0,IF($AO451&gt;AP$23,COUNTIFS('Calendar Calcs'!$E$2:$E1418,AP$23),COUNTIFS('Calendar Calcs'!$E$2:$E1418,AP$23,'Calendar Calcs'!$D$2:$D1418,"&lt;="&amp;WEEKDAY($V451)))))</f>
        <v/>
      </c>
      <c r="AQ451" s="69" t="str">
        <f>IF($AO451="","", IF($AO451&lt;AQ$23,0,IF($AO451&gt;AQ$23,COUNTIFS('Calendar Calcs'!$E$2:$E1418,AQ$23),COUNTIFS('Calendar Calcs'!$E$2:$E1418,AQ$23,'Calendar Calcs'!$D$2:$D1418,"&lt;="&amp;WEEKDAY($V451)))))</f>
        <v/>
      </c>
      <c r="AR451" s="69" t="str">
        <f>IF($AO451="","", IF($AO451&lt;AR$23,0,IF($AO451&gt;AR$23,COUNTIFS('Calendar Calcs'!$E$2:$E1418,AR$23),COUNTIFS('Calendar Calcs'!$E$2:$E1418,AR$23,'Calendar Calcs'!$D$2:$D1418,"&lt;="&amp;WEEKDAY($V451)))))</f>
        <v/>
      </c>
      <c r="AS451" s="69" t="str">
        <f>IF($AO451="","", IF($AO451&lt;AS$23,0,IF($AO451&gt;AS$23,COUNTIFS('Calendar Calcs'!$E$2:$E1418,AS$23),COUNTIFS('Calendar Calcs'!$E$2:$E1418,AS$23,'Calendar Calcs'!$D$2:$D1418,"&lt;="&amp;WEEKDAY($V451)))))</f>
        <v/>
      </c>
      <c r="AT451" s="69" t="str">
        <f>IF($AO451="","", IF($AO451&lt;AT$23,0,IF($AO451&gt;AT$23,COUNTIFS('Calendar Calcs'!$E$2:$E1418,AT$23),COUNTIFS('Calendar Calcs'!$E$2:$E1418,AT$23,'Calendar Calcs'!$D$2:$D1418,"&lt;="&amp;WEEKDAY($V451)))))</f>
        <v/>
      </c>
      <c r="AU451" s="69" t="str">
        <f>IF($AO451="","", IF($AO451&lt;AU$23,0,IF($AO451&gt;AU$23,COUNTIFS('Calendar Calcs'!$E$2:$E1418,AU$23),COUNTIFS('Calendar Calcs'!$E$2:$E1418,AU$23,'Calendar Calcs'!$D$2:$D1418,"&lt;="&amp;WEEKDAY($V451)))))</f>
        <v/>
      </c>
      <c r="AV451" s="69" t="str">
        <f>IF($AO451="","", IF($AO451&lt;AV$23,0,IF($AO451&gt;AV$23,COUNTIFS('Calendar Calcs'!$E$2:$E1418,AV$23),COUNTIFS('Calendar Calcs'!$E$2:$E1418,AV$23,'Calendar Calcs'!$D$2:$D1418,"&lt;="&amp;WEEKDAY($V451)))))</f>
        <v/>
      </c>
      <c r="AW451" s="69" t="str">
        <f>IF($AO451="","", IF($AO451&lt;AW$23,0,IF($AO451&gt;AW$23,COUNTIFS('Calendar Calcs'!$E$2:$E1418,AW$23),COUNTIFS('Calendar Calcs'!$E$2:$E1418,AW$23,'Calendar Calcs'!$D$2:$D1418,"&lt;="&amp;WEEKDAY($V451)))))</f>
        <v/>
      </c>
      <c r="AX451" s="69" t="str">
        <f>IF($AO451="","", IF($AO451&lt;AX$23,0,IF($AO451&gt;AX$23,COUNTIFS('Calendar Calcs'!$E$2:$E1418,AX$23),COUNTIFS('Calendar Calcs'!$E$2:$E1418,AX$23,'Calendar Calcs'!$D$2:$D1418,"&lt;="&amp;WEEKDAY($V451)))))</f>
        <v/>
      </c>
      <c r="AY451" s="69" t="str">
        <f>IF($W451="","",VLOOKUP($W451,'Calendar Calcs'!$B$2:$E1418,4,FALSE))</f>
        <v/>
      </c>
      <c r="AZ451" s="69" t="str">
        <f>IF($AY451="","",IF($AY451&gt;AZ$23,0,IF($AY451&lt;AZ$23,COUNTIFS('Calendar Calcs'!$E$2:$E1418,AZ$23),COUNTIFS('Calendar Calcs'!$E$2:$E1418,AZ$23,'Calendar Calcs'!$D$2:$D1418,"&gt;="&amp;WEEKDAY($W451)))))</f>
        <v/>
      </c>
      <c r="BA451" s="69" t="str">
        <f>IF($AY451="","",IF($AY451&gt;BA$23,0,IF($AY451&lt;BA$23,COUNTIFS('Calendar Calcs'!$E$2:$E1418,BA$23),COUNTIFS('Calendar Calcs'!$E$2:$E1418,BA$23,'Calendar Calcs'!$D$2:$D1418,"&gt;="&amp;WEEKDAY($W451)))))</f>
        <v/>
      </c>
      <c r="BB451" s="69" t="str">
        <f>IF($AY451="","",IF($AY451&gt;BB$23,0,IF($AY451&lt;BB$23,COUNTIFS('Calendar Calcs'!$E$2:$E1418,BB$23),COUNTIFS('Calendar Calcs'!$E$2:$E1418,BB$23,'Calendar Calcs'!$D$2:$D1418,"&gt;="&amp;WEEKDAY($W451)))))</f>
        <v/>
      </c>
      <c r="BC451" s="69" t="str">
        <f>IF($AY451="","",IF($AY451&gt;BC$23,0,IF($AY451&lt;BC$23,COUNTIFS('Calendar Calcs'!$E$2:$E1418,BC$23),COUNTIFS('Calendar Calcs'!$E$2:$E1418,BC$23,'Calendar Calcs'!$D$2:$D1418,"&gt;="&amp;WEEKDAY($W451)))))</f>
        <v/>
      </c>
      <c r="BD451" s="69" t="str">
        <f>IF($AY451="","",IF($AY451&gt;BD$23,0,IF($AY451&lt;BD$23,COUNTIFS('Calendar Calcs'!$E$2:$E1418,BD$23),COUNTIFS('Calendar Calcs'!$E$2:$E1418,BD$23,'Calendar Calcs'!$D$2:$D1418,"&gt;="&amp;WEEKDAY($W451)))))</f>
        <v/>
      </c>
      <c r="BE451" s="69" t="str">
        <f>IF($AY451="","",IF($AY451&gt;BE$23,0,IF($AY451&lt;BE$23,COUNTIFS('Calendar Calcs'!$E$2:$E1418,BE$23),COUNTIFS('Calendar Calcs'!$E$2:$E1418,BE$23,'Calendar Calcs'!$D$2:$D1418,"&gt;="&amp;WEEKDAY($W451)))))</f>
        <v/>
      </c>
      <c r="BF451" s="69" t="str">
        <f>IF($AY451="","",IF($AY451&gt;BF$23,0,IF($AY451&lt;BF$23,COUNTIFS('Calendar Calcs'!$E$2:$E1418,BF$23),COUNTIFS('Calendar Calcs'!$E$2:$E1418,BF$23,'Calendar Calcs'!$D$2:$D1418,"&gt;="&amp;WEEKDAY($W451)))))</f>
        <v/>
      </c>
      <c r="BG451" s="69" t="str">
        <f>IF($AY451="","",IF($AY451&gt;BG$23,0,IF($AY451&lt;BG$23,COUNTIFS('Calendar Calcs'!$E$2:$E1418,BG$23),COUNTIFS('Calendar Calcs'!$E$2:$E1418,BG$23,'Calendar Calcs'!$D$2:$D1418,"&gt;="&amp;WEEKDAY($W451)))))</f>
        <v/>
      </c>
      <c r="BH451" s="69">
        <f t="shared" si="134"/>
        <v>6</v>
      </c>
      <c r="BI451" s="69">
        <f>IF(Cover!$E$43="","",VLOOKUP(Cover!$E$43,'Calendar Calcs'!$B$2:$E1418,4,FALSE))</f>
        <v>1</v>
      </c>
      <c r="BJ451" s="69">
        <f>IF($BI451="","", IF($BI451&lt;BJ$23,0,IF($BI451&gt;=BJ$23,COUNTIFS('Calendar Calcs'!$E$2:$E1418,BJ$23),COUNTIFS('Calendar Calcs'!$E$2:$E1418,BJ$23,'Calendar Calcs'!$D$2:$D1418,"&lt;="&amp;WEEKDAY($V451)))))</f>
        <v>1</v>
      </c>
      <c r="BK451" s="69">
        <f t="shared" si="131"/>
        <v>6</v>
      </c>
      <c r="BN451" s="69" t="str">
        <f>IF(T451&gt;0,"FTE",IF(Cover!$E$47="Weekly",IF(S451&gt;29.75,"FTE","PTE"),IF(S451&gt;59.75,"FTE","PTE")))</f>
        <v>PTE</v>
      </c>
      <c r="BO451" s="69">
        <f>IF(BN451="FTE",30,IF(Cover!$E$47="Weekly",'STEP 2 EE Data'!S451,'STEP 2 EE Data'!S451/2))</f>
        <v>0</v>
      </c>
      <c r="BP451" s="209">
        <f t="shared" si="135"/>
        <v>0</v>
      </c>
      <c r="BQ451" s="209">
        <f t="shared" si="136"/>
        <v>0</v>
      </c>
      <c r="BR451" s="209">
        <f t="shared" si="137"/>
        <v>0</v>
      </c>
      <c r="BS451" s="209">
        <f t="shared" si="138"/>
        <v>0</v>
      </c>
      <c r="BT451" s="209">
        <f t="shared" si="139"/>
        <v>0</v>
      </c>
      <c r="BU451" s="209">
        <f t="shared" si="140"/>
        <v>0</v>
      </c>
      <c r="BV451" s="209">
        <f t="shared" si="141"/>
        <v>0</v>
      </c>
      <c r="BW451" s="209">
        <f t="shared" si="142"/>
        <v>0</v>
      </c>
      <c r="BX451" s="209">
        <f t="shared" si="143"/>
        <v>0</v>
      </c>
      <c r="CC451" s="210" t="str">
        <f>IF(B451="","",IF(C451="",IF(Cover!$E$47="Weekly",'STEP 3 EE Comp'!BI456*8,'STEP 3 EE Comp'!BI456*4),IF(Cover!$E$47="Weekly",'STEP 3 EE Comp'!BI456,'STEP 3 EE Comp'!BI456)))</f>
        <v/>
      </c>
      <c r="CD451" s="82" t="str">
        <f t="shared" si="144"/>
        <v/>
      </c>
      <c r="CE451" s="417">
        <f t="shared" si="145"/>
        <v>1</v>
      </c>
      <c r="CF451" s="82" t="str">
        <f t="shared" si="146"/>
        <v>Good</v>
      </c>
      <c r="CG451" s="82">
        <f t="shared" si="147"/>
        <v>0</v>
      </c>
      <c r="CH451" s="234">
        <f t="shared" si="148"/>
        <v>0</v>
      </c>
    </row>
    <row r="452" spans="1:86" s="69" customFormat="1" x14ac:dyDescent="0.3">
      <c r="A452" s="555"/>
      <c r="B452" s="52"/>
      <c r="C452" s="52"/>
      <c r="D452" s="52"/>
      <c r="E452" s="52"/>
      <c r="F452" s="507"/>
      <c r="G452" s="210">
        <f t="shared" si="149"/>
        <v>0</v>
      </c>
      <c r="H452" s="82">
        <f t="shared" si="130"/>
        <v>0</v>
      </c>
      <c r="I452" s="211"/>
      <c r="J452" s="441" t="s">
        <v>21</v>
      </c>
      <c r="K452" s="441" t="s">
        <v>21</v>
      </c>
      <c r="L452" s="441" t="s">
        <v>21</v>
      </c>
      <c r="M452" s="441" t="s">
        <v>21</v>
      </c>
      <c r="N452" s="568" t="s">
        <v>21</v>
      </c>
      <c r="O452" s="211"/>
      <c r="P452" s="212" t="str">
        <f>IF(B452="","",
IF(AND(V452="",W452="",B452&lt;&gt;""),"Employed",
IF(AND(V452&lt;&gt;"",W452="",B452&lt;&gt;""),"Terminated",
IF(AND(V452&lt;&gt;"",W452&lt;&gt;"",B452&lt;&gt;""),IF(W452&lt;Cover!$E$43,"Employed","Furloughed"),
IF(AND(V452="",W452&lt;&gt;"",B452&lt;&gt;""),IF(W452&lt;Cover!$E$43,"Employed","Rehired"))))))</f>
        <v/>
      </c>
      <c r="Q452" s="211"/>
      <c r="R452" s="536"/>
      <c r="S452" s="563"/>
      <c r="T452" s="536"/>
      <c r="U452" s="82">
        <f>IF(Cover!$E$47="Weekly",IF(T452&gt;0,T452,R452*S452),IF(T452&gt;0,T452,R452*S452)/2)</f>
        <v>0</v>
      </c>
      <c r="V452" s="564"/>
      <c r="W452" s="564"/>
      <c r="Y452" s="213" t="str">
        <f>IF($B452="","",IF('Actual Allocation Calc'!$AH$78="A",
IF($P452="Employed",$U452/7*BJ452,
IF(AND($P452="Terminated"),($U452/7*AP452),
IF(AND($P452="Furloughed"),($U452/7*AP452)+($U452/7*AZ452),
IF(AND($P452="Rehired"),($U452/7*AZ452),
IF(AND($P452="Terminated",AP452&gt;0),$U452,
IF($P452="Furloughed",IF(AP452&gt;0,$U452)+IF(AZ452&gt;0,$U452),
IF($P452="Rehired",IF(AZ452&gt;0,$U452)))))))),IF('Actual Allocation Calc'!$AH$78="C",'Actual Allocation Calc'!L452,'Actual Allocation Calc'!U452+IF($P452="Employed",$U452/7*BJ452,
IF(AND($P452="Terminated"),($U452/7*AP452),
IF(AND($P452="Furloughed"),($U452/7*AP452)+($U452/7*AZ452),
IF(AND($P452="Rehired"),($U452/7*AZ452),
IF(AND($P452="Terminated",AP452&gt;0),$U452,
IF($P452="Furloughed",IF(AP452&gt;0,$U452)+IF(AZ452&gt;0,$U452),
IF($P452="Rehired",IF(AZ452&gt;0,$U452))))))))*'Actual Allocation Calc'!$AH$99)))</f>
        <v/>
      </c>
      <c r="Z452" s="210" t="str">
        <f>IF($B452="","",IF('Actual Allocation Calc'!$AI$78="A",
IF($P452="Employed",$U452,
IF(AND($P452="Terminated"),($U452/7*AQ452),
IF(AND($P452="Furloughed"),($U452/7*AQ452)+($U452/7*BA452),
IF(AND($P452="Rehired"),($U452/7*BA452),
IF(AND($P452="Terminated",AQ452&gt;0),$U452,
IF($P452="Furloughed",IF(AQ452&gt;0,$U452)+IF(BA452&gt;0,$U452),
IF($P452="Rehired",IF(BA452&gt;0,$U452)))))))),IF('Actual Allocation Calc'!$AI$78="C",'Actual Allocation Calc'!M452,'Actual Allocation Calc'!V452+IF($P452="Employed",$U452,
IF(AND($P452="Terminated"),($U452/7*AQ452),
IF(AND($P452="Furloughed"),($U452/7*AQ452)+($U452/7*BA452),
IF(AND($P452="Rehired"),($U452/7*BA452),
IF(AND($P452="Terminated",AQ452&gt;0),$U452,
IF($P452="Furloughed",IF(AQ452&gt;0,$U452)+IF(BA452&gt;0,$U452),
IF($P452="Rehired",IF(BA452&gt;0,$U452))))))))*'Actual Allocation Calc'!$AI$99)))</f>
        <v/>
      </c>
      <c r="AA452" s="210" t="str">
        <f>IF($B452="","",IF('Actual Allocation Calc'!$AJ$78="A",
IF($P452="Employed",$U452,
IF(AND($P452="Terminated"),($U452/7*AR452),
IF(AND($P452="Furloughed"),($U452/7*AR452)+($U452/7*BB452),
IF(AND($P452="Rehired"),($U452/7*BB452),
IF(AND($P452="Terminated",AR452&gt;0),$U452,
IF($P452="Furloughed",IF(AR452&gt;0,$U452)+IF(BB452&gt;0,$U452),
IF($P452="Rehired",IF(BB452&gt;0,$U452)))))))),IF('Actual Allocation Calc'!$AJ$78="C",'Actual Allocation Calc'!N452,'Actual Allocation Calc'!W452+IF($P452="Employed",$U452,
IF(AND($P452="Terminated"),($U452/7*AR452),
IF(AND($P452="Furloughed"),($U452/7*AR452)+($U452/7*BB452),
IF(AND($P452="Rehired"),($U452/7*BB452),
IF(AND($P452="Terminated",AR452&gt;0),$U452,
IF($P452="Furloughed",IF(AR452&gt;0,$U452)+IF(BB452&gt;0,$U452),
IF($P452="Rehired",IF(BB452&gt;0,$U452))))))))*'Actual Allocation Calc'!$AJ$99)))</f>
        <v/>
      </c>
      <c r="AB452" s="210" t="str">
        <f>IF($B452="","",IF('Actual Allocation Calc'!$AK$78="A",
IF($P452="Employed",$U452,
IF(AND($P452="Terminated"),($U452/7*AS452),
IF(AND($P452="Furloughed"),($U452/7*AS452)+($U452/7*BC452),
IF(AND($P452="Rehired"),($U452/7*BC452),
IF(AND($P452="Terminated",AS452&gt;0),$U452,
IF($P452="Furloughed",IF(AS452&gt;0,$U452)+IF(BC452&gt;0,$U452),
IF($P452="Rehired",IF(BC452&gt;0,$U452)))))))),IF('Actual Allocation Calc'!$AK$78="C",'Actual Allocation Calc'!O452,'Actual Allocation Calc'!X452+IF($P452="Employed",$U452,
IF(AND($P452="Terminated"),($U452/7*AS452),
IF(AND($P452="Furloughed"),($U452/7*AS452)+($U452/7*BC452),
IF(AND($P452="Rehired"),($U452/7*BC452),
IF(AND($P452="Terminated",AS452&gt;0),$U452,
IF($P452="Furloughed",IF(AS452&gt;0,$U452)+IF(BC452&gt;0,$U452),
IF($P452="Rehired",IF(BC452&gt;0,$U452))))))))*'Actual Allocation Calc'!$AK$99)))</f>
        <v/>
      </c>
      <c r="AC452" s="210" t="str">
        <f>IF($B452="","",IF('Actual Allocation Calc'!$AL$78="A",
IF($P452="Employed",$U452,
IF(AND($P452="Terminated"),($U452/7*AT452),
IF(AND($P452="Furloughed"),($U452/7*AT452)+($U452/7*BD452),
IF(AND($P452="Rehired"),($U452/7*BD452),
IF(AND($P452="Terminated",AT452&gt;0),$U452,
IF($P452="Furloughed",IF(AT452&gt;0,$U452)+IF(BD452&gt;0,$U452),
IF($P452="Rehired",IF(BD452&gt;0,$U452)))))))),IF('Actual Allocation Calc'!$AL$78="C",'Actual Allocation Calc'!P452,'Actual Allocation Calc'!Y452+IF($P452="Employed",$U452,
IF(AND($P452="Terminated"),($U452/7*AT452),
IF(AND($P452="Furloughed"),($U452/7*AT452)+($U452/7*BD452),
IF(AND($P452="Rehired"),($U452/7*BD452),
IF(AND($P452="Terminated",AT452&gt;0),$U452,
IF($P452="Furloughed",IF(AT452&gt;0,$U452)+IF(BD452&gt;0,$U452),
IF($P452="Rehired",IF(BD452&gt;0,$U452))))))))*'Actual Allocation Calc'!$AL$99)))</f>
        <v/>
      </c>
      <c r="AD452" s="210" t="str">
        <f>IF($B452="","",IF('Actual Allocation Calc'!$AM$78="A",
IF($P452="Employed",$U452,
IF(AND($P452="Terminated"),($U452/7*AU452),
IF(AND($P452="Furloughed"),($U452/7*AU452)+($U452/7*BE452),
IF(AND($P452="Rehired"),($U452/7*BE452),
IF(AND($P452="Terminated",AU452&gt;0),$U452,
IF($P452="Furloughed",IF(AU452&gt;0,$U452)+IF(BE452&gt;0,$U452),
IF($P452="Rehired",IF(BE452&gt;0,$U452)))))))),IF('Actual Allocation Calc'!$AM$78="C",'Actual Allocation Calc'!Q452,'Actual Allocation Calc'!Z452+IF($P452="Employed",$U452,
IF(AND($P452="Terminated"),($U452/7*AU452),
IF(AND($P452="Furloughed"),($U452/7*AU452)+($U452/7*BE452),
IF(AND($P452="Rehired"),($U452/7*BE452),
IF(AND($P452="Terminated",AU452&gt;0),$U452,
IF($P452="Furloughed",IF(AU452&gt;0,$U452)+IF(BE452&gt;0,$U452),
IF($P452="Rehired",IF(BE452&gt;0,$U452))))))))*'Actual Allocation Calc'!$AM$99)))</f>
        <v/>
      </c>
      <c r="AE452" s="210" t="str">
        <f>IF($B452="","",IF('Actual Allocation Calc'!$AN$78="A",
IF($P452="Employed",$U452,
IF(AND($P452="Terminated"),($U452/7*AV452),
IF(AND($P452="Furloughed"),($U452/7*AV452)+($U452/7*BF452),
IF(AND($P452="Rehired"),($U452/7*BF452),
IF(AND($P452="Terminated",AV452&gt;0),$U452,
IF($P452="Furloughed",IF(AV452&gt;0,$U452)+IF(BF452&gt;0,$U452),
IF($P452="Rehired",IF(BF452&gt;0,$U452)))))))),IF('Actual Allocation Calc'!$AN$78="C",'Actual Allocation Calc'!R452,'Actual Allocation Calc'!AA452+IF($P452="Employed",$U452,
IF(AND($P452="Terminated"),($U452/7*AV452),
IF(AND($P452="Furloughed"),($U452/7*AV452)+($U452/7*BF452),
IF(AND($P452="Rehired"),($U452/7*BF452),
IF(AND($P452="Terminated",AV452&gt;0),$U452,
IF($P452="Furloughed",IF(AV452&gt;0,$U452)+IF(BF452&gt;0,$U452),
IF($P452="Rehired",IF(BF452&gt;0,$U452))))))))*'Actual Allocation Calc'!$AN$99)))</f>
        <v/>
      </c>
      <c r="AF452" s="210" t="str">
        <f>IF($B452="","",IF('Actual Allocation Calc'!$AO$78="A",
IF($P452="Employed",$U452,
IF(AND($P452="Terminated"),($U452/7*AW452),
IF(AND($P452="Furloughed"),($U452/7*AW452)+($U452/7*BG452),
IF(AND($P452="Rehired"),($U452/7*BG452),
IF(AND($P452="Terminated",AW452&gt;0),$U452,
IF($P452="Furloughed",IF(AW452&gt;0,$U452)+IF(BG452&gt;0,$U452),
IF($P452="Rehired",IF(BG452&gt;0,$U452)))))))),IF('Actual Allocation Calc'!$AO$78="C",'Actual Allocation Calc'!S452,'Actual Allocation Calc'!AB452+IF($P452="Employed",$U452,
IF(AND($P452="Terminated"),($U452/7*AW452),
IF(AND($P452="Furloughed"),($U452/7*AW452)+($U452/7*BG452),
IF(AND($P452="Rehired"),($U452/7*BG452),
IF(AND($P452="Terminated",AW452&gt;0),$U452,
IF($P452="Furloughed",IF(AW452&gt;0,$U452)+IF(BG452&gt;0,$U452),
IF($P452="Rehired",IF(BG452&gt;0,$U452))))))))*'Actual Allocation Calc'!$AO$99)))</f>
        <v/>
      </c>
      <c r="AG452" s="210" t="str">
        <f>IF($B452="","",IF('Actual Allocation Calc'!$AP$78="A",
IF($P452="Employed",$U452/7*BK452,
IF(AND($P452="Terminated"),($U452/7*AX452),
IF(AND($P452="Furloughed"),($U452/7*AX452)+($U452/7*BH452),
IF(AND($P452="Rehired"),($U452/7*BH452),
IF(AND($P452="Terminated",AX452&gt;0),$U452,
IF($P452="Furloughed",IF(AX452&gt;0,$U452)+IF(BH452&gt;0,$U452),
IF($P452="Rehired",IF(BH452&gt;0,$U452)))))))),IF('Actual Allocation Calc'!$AP$78="C",'Actual Allocation Calc'!T452,'Actual Allocation Calc'!AC452+IF($P452="Employed",$U452/7*BK452,
IF(AND($P452="Terminated"),($U452/7*AX452),
IF(AND($P452="Furloughed"),($U452/7*AX452)+($U452/7*BH452),
IF(AND($P452="Rehired"),($U452/7*BH452),
IF(AND($P452="Terminated",AX452&gt;0),$U452,
IF($P452="Furloughed",IF(AX452&gt;0,$U452)+IF(BH452&gt;0,$U452),
IF($P452="Rehired",IF(BH452&gt;0,$U452))))))))*'Actual Allocation Calc'!$AP$99)))</f>
        <v/>
      </c>
      <c r="AH452" s="536"/>
      <c r="AI452" s="82">
        <f t="shared" si="150"/>
        <v>0</v>
      </c>
      <c r="AJ452" s="210">
        <f t="shared" si="132"/>
        <v>0</v>
      </c>
      <c r="AK452" s="397" t="str">
        <f t="shared" si="133"/>
        <v/>
      </c>
      <c r="AM452" s="122"/>
      <c r="AO452" s="214" t="str">
        <f>IFERROR(IF($V452="","",VLOOKUP(V452,'Calendar Calcs'!$B$2:$E1419,4,FALSE)),0)</f>
        <v/>
      </c>
      <c r="AP452" s="69" t="str">
        <f>IF($AO452="","", IF($AO452&lt;AP$23,0,IF($AO452&gt;AP$23,COUNTIFS('Calendar Calcs'!$E$2:$E1419,AP$23),COUNTIFS('Calendar Calcs'!$E$2:$E1419,AP$23,'Calendar Calcs'!$D$2:$D1419,"&lt;="&amp;WEEKDAY($V452)))))</f>
        <v/>
      </c>
      <c r="AQ452" s="69" t="str">
        <f>IF($AO452="","", IF($AO452&lt;AQ$23,0,IF($AO452&gt;AQ$23,COUNTIFS('Calendar Calcs'!$E$2:$E1419,AQ$23),COUNTIFS('Calendar Calcs'!$E$2:$E1419,AQ$23,'Calendar Calcs'!$D$2:$D1419,"&lt;="&amp;WEEKDAY($V452)))))</f>
        <v/>
      </c>
      <c r="AR452" s="69" t="str">
        <f>IF($AO452="","", IF($AO452&lt;AR$23,0,IF($AO452&gt;AR$23,COUNTIFS('Calendar Calcs'!$E$2:$E1419,AR$23),COUNTIFS('Calendar Calcs'!$E$2:$E1419,AR$23,'Calendar Calcs'!$D$2:$D1419,"&lt;="&amp;WEEKDAY($V452)))))</f>
        <v/>
      </c>
      <c r="AS452" s="69" t="str">
        <f>IF($AO452="","", IF($AO452&lt;AS$23,0,IF($AO452&gt;AS$23,COUNTIFS('Calendar Calcs'!$E$2:$E1419,AS$23),COUNTIFS('Calendar Calcs'!$E$2:$E1419,AS$23,'Calendar Calcs'!$D$2:$D1419,"&lt;="&amp;WEEKDAY($V452)))))</f>
        <v/>
      </c>
      <c r="AT452" s="69" t="str">
        <f>IF($AO452="","", IF($AO452&lt;AT$23,0,IF($AO452&gt;AT$23,COUNTIFS('Calendar Calcs'!$E$2:$E1419,AT$23),COUNTIFS('Calendar Calcs'!$E$2:$E1419,AT$23,'Calendar Calcs'!$D$2:$D1419,"&lt;="&amp;WEEKDAY($V452)))))</f>
        <v/>
      </c>
      <c r="AU452" s="69" t="str">
        <f>IF($AO452="","", IF($AO452&lt;AU$23,0,IF($AO452&gt;AU$23,COUNTIFS('Calendar Calcs'!$E$2:$E1419,AU$23),COUNTIFS('Calendar Calcs'!$E$2:$E1419,AU$23,'Calendar Calcs'!$D$2:$D1419,"&lt;="&amp;WEEKDAY($V452)))))</f>
        <v/>
      </c>
      <c r="AV452" s="69" t="str">
        <f>IF($AO452="","", IF($AO452&lt;AV$23,0,IF($AO452&gt;AV$23,COUNTIFS('Calendar Calcs'!$E$2:$E1419,AV$23),COUNTIFS('Calendar Calcs'!$E$2:$E1419,AV$23,'Calendar Calcs'!$D$2:$D1419,"&lt;="&amp;WEEKDAY($V452)))))</f>
        <v/>
      </c>
      <c r="AW452" s="69" t="str">
        <f>IF($AO452="","", IF($AO452&lt;AW$23,0,IF($AO452&gt;AW$23,COUNTIFS('Calendar Calcs'!$E$2:$E1419,AW$23),COUNTIFS('Calendar Calcs'!$E$2:$E1419,AW$23,'Calendar Calcs'!$D$2:$D1419,"&lt;="&amp;WEEKDAY($V452)))))</f>
        <v/>
      </c>
      <c r="AX452" s="69" t="str">
        <f>IF($AO452="","", IF($AO452&lt;AX$23,0,IF($AO452&gt;AX$23,COUNTIFS('Calendar Calcs'!$E$2:$E1419,AX$23),COUNTIFS('Calendar Calcs'!$E$2:$E1419,AX$23,'Calendar Calcs'!$D$2:$D1419,"&lt;="&amp;WEEKDAY($V452)))))</f>
        <v/>
      </c>
      <c r="AY452" s="69" t="str">
        <f>IF($W452="","",VLOOKUP($W452,'Calendar Calcs'!$B$2:$E1419,4,FALSE))</f>
        <v/>
      </c>
      <c r="AZ452" s="69" t="str">
        <f>IF($AY452="","",IF($AY452&gt;AZ$23,0,IF($AY452&lt;AZ$23,COUNTIFS('Calendar Calcs'!$E$2:$E1419,AZ$23),COUNTIFS('Calendar Calcs'!$E$2:$E1419,AZ$23,'Calendar Calcs'!$D$2:$D1419,"&gt;="&amp;WEEKDAY($W452)))))</f>
        <v/>
      </c>
      <c r="BA452" s="69" t="str">
        <f>IF($AY452="","",IF($AY452&gt;BA$23,0,IF($AY452&lt;BA$23,COUNTIFS('Calendar Calcs'!$E$2:$E1419,BA$23),COUNTIFS('Calendar Calcs'!$E$2:$E1419,BA$23,'Calendar Calcs'!$D$2:$D1419,"&gt;="&amp;WEEKDAY($W452)))))</f>
        <v/>
      </c>
      <c r="BB452" s="69" t="str">
        <f>IF($AY452="","",IF($AY452&gt;BB$23,0,IF($AY452&lt;BB$23,COUNTIFS('Calendar Calcs'!$E$2:$E1419,BB$23),COUNTIFS('Calendar Calcs'!$E$2:$E1419,BB$23,'Calendar Calcs'!$D$2:$D1419,"&gt;="&amp;WEEKDAY($W452)))))</f>
        <v/>
      </c>
      <c r="BC452" s="69" t="str">
        <f>IF($AY452="","",IF($AY452&gt;BC$23,0,IF($AY452&lt;BC$23,COUNTIFS('Calendar Calcs'!$E$2:$E1419,BC$23),COUNTIFS('Calendar Calcs'!$E$2:$E1419,BC$23,'Calendar Calcs'!$D$2:$D1419,"&gt;="&amp;WEEKDAY($W452)))))</f>
        <v/>
      </c>
      <c r="BD452" s="69" t="str">
        <f>IF($AY452="","",IF($AY452&gt;BD$23,0,IF($AY452&lt;BD$23,COUNTIFS('Calendar Calcs'!$E$2:$E1419,BD$23),COUNTIFS('Calendar Calcs'!$E$2:$E1419,BD$23,'Calendar Calcs'!$D$2:$D1419,"&gt;="&amp;WEEKDAY($W452)))))</f>
        <v/>
      </c>
      <c r="BE452" s="69" t="str">
        <f>IF($AY452="","",IF($AY452&gt;BE$23,0,IF($AY452&lt;BE$23,COUNTIFS('Calendar Calcs'!$E$2:$E1419,BE$23),COUNTIFS('Calendar Calcs'!$E$2:$E1419,BE$23,'Calendar Calcs'!$D$2:$D1419,"&gt;="&amp;WEEKDAY($W452)))))</f>
        <v/>
      </c>
      <c r="BF452" s="69" t="str">
        <f>IF($AY452="","",IF($AY452&gt;BF$23,0,IF($AY452&lt;BF$23,COUNTIFS('Calendar Calcs'!$E$2:$E1419,BF$23),COUNTIFS('Calendar Calcs'!$E$2:$E1419,BF$23,'Calendar Calcs'!$D$2:$D1419,"&gt;="&amp;WEEKDAY($W452)))))</f>
        <v/>
      </c>
      <c r="BG452" s="69" t="str">
        <f>IF($AY452="","",IF($AY452&gt;BG$23,0,IF($AY452&lt;BG$23,COUNTIFS('Calendar Calcs'!$E$2:$E1419,BG$23),COUNTIFS('Calendar Calcs'!$E$2:$E1419,BG$23,'Calendar Calcs'!$D$2:$D1419,"&gt;="&amp;WEEKDAY($W452)))))</f>
        <v/>
      </c>
      <c r="BH452" s="69">
        <f t="shared" si="134"/>
        <v>6</v>
      </c>
      <c r="BI452" s="69">
        <f>IF(Cover!$E$43="","",VLOOKUP(Cover!$E$43,'Calendar Calcs'!$B$2:$E1419,4,FALSE))</f>
        <v>1</v>
      </c>
      <c r="BJ452" s="69">
        <f>IF($BI452="","", IF($BI452&lt;BJ$23,0,IF($BI452&gt;=BJ$23,COUNTIFS('Calendar Calcs'!$E$2:$E1419,BJ$23),COUNTIFS('Calendar Calcs'!$E$2:$E1419,BJ$23,'Calendar Calcs'!$D$2:$D1419,"&lt;="&amp;WEEKDAY($V452)))))</f>
        <v>1</v>
      </c>
      <c r="BK452" s="69">
        <f t="shared" si="131"/>
        <v>6</v>
      </c>
      <c r="BN452" s="69" t="str">
        <f>IF(T452&gt;0,"FTE",IF(Cover!$E$47="Weekly",IF(S452&gt;29.75,"FTE","PTE"),IF(S452&gt;59.75,"FTE","PTE")))</f>
        <v>PTE</v>
      </c>
      <c r="BO452" s="69">
        <f>IF(BN452="FTE",30,IF(Cover!$E$47="Weekly",'STEP 2 EE Data'!S452,'STEP 2 EE Data'!S452/2))</f>
        <v>0</v>
      </c>
      <c r="BP452" s="209">
        <f t="shared" si="135"/>
        <v>0</v>
      </c>
      <c r="BQ452" s="209">
        <f t="shared" si="136"/>
        <v>0</v>
      </c>
      <c r="BR452" s="209">
        <f t="shared" si="137"/>
        <v>0</v>
      </c>
      <c r="BS452" s="209">
        <f t="shared" si="138"/>
        <v>0</v>
      </c>
      <c r="BT452" s="209">
        <f t="shared" si="139"/>
        <v>0</v>
      </c>
      <c r="BU452" s="209">
        <f t="shared" si="140"/>
        <v>0</v>
      </c>
      <c r="BV452" s="209">
        <f t="shared" si="141"/>
        <v>0</v>
      </c>
      <c r="BW452" s="209">
        <f t="shared" si="142"/>
        <v>0</v>
      </c>
      <c r="BX452" s="209">
        <f t="shared" si="143"/>
        <v>0</v>
      </c>
      <c r="CC452" s="210" t="str">
        <f>IF(B452="","",IF(C452="",IF(Cover!$E$47="Weekly",'STEP 3 EE Comp'!BI457*8,'STEP 3 EE Comp'!BI457*4),IF(Cover!$E$47="Weekly",'STEP 3 EE Comp'!BI457,'STEP 3 EE Comp'!BI457)))</f>
        <v/>
      </c>
      <c r="CD452" s="82" t="str">
        <f t="shared" si="144"/>
        <v/>
      </c>
      <c r="CE452" s="417">
        <f t="shared" si="145"/>
        <v>1</v>
      </c>
      <c r="CF452" s="82" t="str">
        <f t="shared" si="146"/>
        <v>Good</v>
      </c>
      <c r="CG452" s="82">
        <f t="shared" si="147"/>
        <v>0</v>
      </c>
      <c r="CH452" s="234">
        <f t="shared" si="148"/>
        <v>0</v>
      </c>
    </row>
    <row r="453" spans="1:86" s="69" customFormat="1" x14ac:dyDescent="0.3">
      <c r="A453" s="555"/>
      <c r="B453" s="52"/>
      <c r="C453" s="52"/>
      <c r="D453" s="52"/>
      <c r="E453" s="52"/>
      <c r="F453" s="507"/>
      <c r="G453" s="210">
        <f t="shared" si="149"/>
        <v>0</v>
      </c>
      <c r="H453" s="82">
        <f t="shared" si="130"/>
        <v>0</v>
      </c>
      <c r="I453" s="211"/>
      <c r="J453" s="441" t="s">
        <v>21</v>
      </c>
      <c r="K453" s="441" t="s">
        <v>21</v>
      </c>
      <c r="L453" s="441" t="s">
        <v>21</v>
      </c>
      <c r="M453" s="441" t="s">
        <v>21</v>
      </c>
      <c r="N453" s="568" t="s">
        <v>21</v>
      </c>
      <c r="O453" s="211"/>
      <c r="P453" s="212" t="str">
        <f>IF(B453="","",
IF(AND(V453="",W453="",B453&lt;&gt;""),"Employed",
IF(AND(V453&lt;&gt;"",W453="",B453&lt;&gt;""),"Terminated",
IF(AND(V453&lt;&gt;"",W453&lt;&gt;"",B453&lt;&gt;""),IF(W453&lt;Cover!$E$43,"Employed","Furloughed"),
IF(AND(V453="",W453&lt;&gt;"",B453&lt;&gt;""),IF(W453&lt;Cover!$E$43,"Employed","Rehired"))))))</f>
        <v/>
      </c>
      <c r="Q453" s="211"/>
      <c r="R453" s="536"/>
      <c r="S453" s="563"/>
      <c r="T453" s="536"/>
      <c r="U453" s="82">
        <f>IF(Cover!$E$47="Weekly",IF(T453&gt;0,T453,R453*S453),IF(T453&gt;0,T453,R453*S453)/2)</f>
        <v>0</v>
      </c>
      <c r="V453" s="564"/>
      <c r="W453" s="564"/>
      <c r="Y453" s="213" t="str">
        <f>IF($B453="","",IF('Actual Allocation Calc'!$AH$78="A",
IF($P453="Employed",$U453/7*BJ453,
IF(AND($P453="Terminated"),($U453/7*AP453),
IF(AND($P453="Furloughed"),($U453/7*AP453)+($U453/7*AZ453),
IF(AND($P453="Rehired"),($U453/7*AZ453),
IF(AND($P453="Terminated",AP453&gt;0),$U453,
IF($P453="Furloughed",IF(AP453&gt;0,$U453)+IF(AZ453&gt;0,$U453),
IF($P453="Rehired",IF(AZ453&gt;0,$U453)))))))),IF('Actual Allocation Calc'!$AH$78="C",'Actual Allocation Calc'!L453,'Actual Allocation Calc'!U453+IF($P453="Employed",$U453/7*BJ453,
IF(AND($P453="Terminated"),($U453/7*AP453),
IF(AND($P453="Furloughed"),($U453/7*AP453)+($U453/7*AZ453),
IF(AND($P453="Rehired"),($U453/7*AZ453),
IF(AND($P453="Terminated",AP453&gt;0),$U453,
IF($P453="Furloughed",IF(AP453&gt;0,$U453)+IF(AZ453&gt;0,$U453),
IF($P453="Rehired",IF(AZ453&gt;0,$U453))))))))*'Actual Allocation Calc'!$AH$99)))</f>
        <v/>
      </c>
      <c r="Z453" s="210" t="str">
        <f>IF($B453="","",IF('Actual Allocation Calc'!$AI$78="A",
IF($P453="Employed",$U453,
IF(AND($P453="Terminated"),($U453/7*AQ453),
IF(AND($P453="Furloughed"),($U453/7*AQ453)+($U453/7*BA453),
IF(AND($P453="Rehired"),($U453/7*BA453),
IF(AND($P453="Terminated",AQ453&gt;0),$U453,
IF($P453="Furloughed",IF(AQ453&gt;0,$U453)+IF(BA453&gt;0,$U453),
IF($P453="Rehired",IF(BA453&gt;0,$U453)))))))),IF('Actual Allocation Calc'!$AI$78="C",'Actual Allocation Calc'!M453,'Actual Allocation Calc'!V453+IF($P453="Employed",$U453,
IF(AND($P453="Terminated"),($U453/7*AQ453),
IF(AND($P453="Furloughed"),($U453/7*AQ453)+($U453/7*BA453),
IF(AND($P453="Rehired"),($U453/7*BA453),
IF(AND($P453="Terminated",AQ453&gt;0),$U453,
IF($P453="Furloughed",IF(AQ453&gt;0,$U453)+IF(BA453&gt;0,$U453),
IF($P453="Rehired",IF(BA453&gt;0,$U453))))))))*'Actual Allocation Calc'!$AI$99)))</f>
        <v/>
      </c>
      <c r="AA453" s="210" t="str">
        <f>IF($B453="","",IF('Actual Allocation Calc'!$AJ$78="A",
IF($P453="Employed",$U453,
IF(AND($P453="Terminated"),($U453/7*AR453),
IF(AND($P453="Furloughed"),($U453/7*AR453)+($U453/7*BB453),
IF(AND($P453="Rehired"),($U453/7*BB453),
IF(AND($P453="Terminated",AR453&gt;0),$U453,
IF($P453="Furloughed",IF(AR453&gt;0,$U453)+IF(BB453&gt;0,$U453),
IF($P453="Rehired",IF(BB453&gt;0,$U453)))))))),IF('Actual Allocation Calc'!$AJ$78="C",'Actual Allocation Calc'!N453,'Actual Allocation Calc'!W453+IF($P453="Employed",$U453,
IF(AND($P453="Terminated"),($U453/7*AR453),
IF(AND($P453="Furloughed"),($U453/7*AR453)+($U453/7*BB453),
IF(AND($P453="Rehired"),($U453/7*BB453),
IF(AND($P453="Terminated",AR453&gt;0),$U453,
IF($P453="Furloughed",IF(AR453&gt;0,$U453)+IF(BB453&gt;0,$U453),
IF($P453="Rehired",IF(BB453&gt;0,$U453))))))))*'Actual Allocation Calc'!$AJ$99)))</f>
        <v/>
      </c>
      <c r="AB453" s="210" t="str">
        <f>IF($B453="","",IF('Actual Allocation Calc'!$AK$78="A",
IF($P453="Employed",$U453,
IF(AND($P453="Terminated"),($U453/7*AS453),
IF(AND($P453="Furloughed"),($U453/7*AS453)+($U453/7*BC453),
IF(AND($P453="Rehired"),($U453/7*BC453),
IF(AND($P453="Terminated",AS453&gt;0),$U453,
IF($P453="Furloughed",IF(AS453&gt;0,$U453)+IF(BC453&gt;0,$U453),
IF($P453="Rehired",IF(BC453&gt;0,$U453)))))))),IF('Actual Allocation Calc'!$AK$78="C",'Actual Allocation Calc'!O453,'Actual Allocation Calc'!X453+IF($P453="Employed",$U453,
IF(AND($P453="Terminated"),($U453/7*AS453),
IF(AND($P453="Furloughed"),($U453/7*AS453)+($U453/7*BC453),
IF(AND($P453="Rehired"),($U453/7*BC453),
IF(AND($P453="Terminated",AS453&gt;0),$U453,
IF($P453="Furloughed",IF(AS453&gt;0,$U453)+IF(BC453&gt;0,$U453),
IF($P453="Rehired",IF(BC453&gt;0,$U453))))))))*'Actual Allocation Calc'!$AK$99)))</f>
        <v/>
      </c>
      <c r="AC453" s="210" t="str">
        <f>IF($B453="","",IF('Actual Allocation Calc'!$AL$78="A",
IF($P453="Employed",$U453,
IF(AND($P453="Terminated"),($U453/7*AT453),
IF(AND($P453="Furloughed"),($U453/7*AT453)+($U453/7*BD453),
IF(AND($P453="Rehired"),($U453/7*BD453),
IF(AND($P453="Terminated",AT453&gt;0),$U453,
IF($P453="Furloughed",IF(AT453&gt;0,$U453)+IF(BD453&gt;0,$U453),
IF($P453="Rehired",IF(BD453&gt;0,$U453)))))))),IF('Actual Allocation Calc'!$AL$78="C",'Actual Allocation Calc'!P453,'Actual Allocation Calc'!Y453+IF($P453="Employed",$U453,
IF(AND($P453="Terminated"),($U453/7*AT453),
IF(AND($P453="Furloughed"),($U453/7*AT453)+($U453/7*BD453),
IF(AND($P453="Rehired"),($U453/7*BD453),
IF(AND($P453="Terminated",AT453&gt;0),$U453,
IF($P453="Furloughed",IF(AT453&gt;0,$U453)+IF(BD453&gt;0,$U453),
IF($P453="Rehired",IF(BD453&gt;0,$U453))))))))*'Actual Allocation Calc'!$AL$99)))</f>
        <v/>
      </c>
      <c r="AD453" s="210" t="str">
        <f>IF($B453="","",IF('Actual Allocation Calc'!$AM$78="A",
IF($P453="Employed",$U453,
IF(AND($P453="Terminated"),($U453/7*AU453),
IF(AND($P453="Furloughed"),($U453/7*AU453)+($U453/7*BE453),
IF(AND($P453="Rehired"),($U453/7*BE453),
IF(AND($P453="Terminated",AU453&gt;0),$U453,
IF($P453="Furloughed",IF(AU453&gt;0,$U453)+IF(BE453&gt;0,$U453),
IF($P453="Rehired",IF(BE453&gt;0,$U453)))))))),IF('Actual Allocation Calc'!$AM$78="C",'Actual Allocation Calc'!Q453,'Actual Allocation Calc'!Z453+IF($P453="Employed",$U453,
IF(AND($P453="Terminated"),($U453/7*AU453),
IF(AND($P453="Furloughed"),($U453/7*AU453)+($U453/7*BE453),
IF(AND($P453="Rehired"),($U453/7*BE453),
IF(AND($P453="Terminated",AU453&gt;0),$U453,
IF($P453="Furloughed",IF(AU453&gt;0,$U453)+IF(BE453&gt;0,$U453),
IF($P453="Rehired",IF(BE453&gt;0,$U453))))))))*'Actual Allocation Calc'!$AM$99)))</f>
        <v/>
      </c>
      <c r="AE453" s="210" t="str">
        <f>IF($B453="","",IF('Actual Allocation Calc'!$AN$78="A",
IF($P453="Employed",$U453,
IF(AND($P453="Terminated"),($U453/7*AV453),
IF(AND($P453="Furloughed"),($U453/7*AV453)+($U453/7*BF453),
IF(AND($P453="Rehired"),($U453/7*BF453),
IF(AND($P453="Terminated",AV453&gt;0),$U453,
IF($P453="Furloughed",IF(AV453&gt;0,$U453)+IF(BF453&gt;0,$U453),
IF($P453="Rehired",IF(BF453&gt;0,$U453)))))))),IF('Actual Allocation Calc'!$AN$78="C",'Actual Allocation Calc'!R453,'Actual Allocation Calc'!AA453+IF($P453="Employed",$U453,
IF(AND($P453="Terminated"),($U453/7*AV453),
IF(AND($P453="Furloughed"),($U453/7*AV453)+($U453/7*BF453),
IF(AND($P453="Rehired"),($U453/7*BF453),
IF(AND($P453="Terminated",AV453&gt;0),$U453,
IF($P453="Furloughed",IF(AV453&gt;0,$U453)+IF(BF453&gt;0,$U453),
IF($P453="Rehired",IF(BF453&gt;0,$U453))))))))*'Actual Allocation Calc'!$AN$99)))</f>
        <v/>
      </c>
      <c r="AF453" s="210" t="str">
        <f>IF($B453="","",IF('Actual Allocation Calc'!$AO$78="A",
IF($P453="Employed",$U453,
IF(AND($P453="Terminated"),($U453/7*AW453),
IF(AND($P453="Furloughed"),($U453/7*AW453)+($U453/7*BG453),
IF(AND($P453="Rehired"),($U453/7*BG453),
IF(AND($P453="Terminated",AW453&gt;0),$U453,
IF($P453="Furloughed",IF(AW453&gt;0,$U453)+IF(BG453&gt;0,$U453),
IF($P453="Rehired",IF(BG453&gt;0,$U453)))))))),IF('Actual Allocation Calc'!$AO$78="C",'Actual Allocation Calc'!S453,'Actual Allocation Calc'!AB453+IF($P453="Employed",$U453,
IF(AND($P453="Terminated"),($U453/7*AW453),
IF(AND($P453="Furloughed"),($U453/7*AW453)+($U453/7*BG453),
IF(AND($P453="Rehired"),($U453/7*BG453),
IF(AND($P453="Terminated",AW453&gt;0),$U453,
IF($P453="Furloughed",IF(AW453&gt;0,$U453)+IF(BG453&gt;0,$U453),
IF($P453="Rehired",IF(BG453&gt;0,$U453))))))))*'Actual Allocation Calc'!$AO$99)))</f>
        <v/>
      </c>
      <c r="AG453" s="210" t="str">
        <f>IF($B453="","",IF('Actual Allocation Calc'!$AP$78="A",
IF($P453="Employed",$U453/7*BK453,
IF(AND($P453="Terminated"),($U453/7*AX453),
IF(AND($P453="Furloughed"),($U453/7*AX453)+($U453/7*BH453),
IF(AND($P453="Rehired"),($U453/7*BH453),
IF(AND($P453="Terminated",AX453&gt;0),$U453,
IF($P453="Furloughed",IF(AX453&gt;0,$U453)+IF(BH453&gt;0,$U453),
IF($P453="Rehired",IF(BH453&gt;0,$U453)))))))),IF('Actual Allocation Calc'!$AP$78="C",'Actual Allocation Calc'!T453,'Actual Allocation Calc'!AC453+IF($P453="Employed",$U453/7*BK453,
IF(AND($P453="Terminated"),($U453/7*AX453),
IF(AND($P453="Furloughed"),($U453/7*AX453)+($U453/7*BH453),
IF(AND($P453="Rehired"),($U453/7*BH453),
IF(AND($P453="Terminated",AX453&gt;0),$U453,
IF($P453="Furloughed",IF(AX453&gt;0,$U453)+IF(BH453&gt;0,$U453),
IF($P453="Rehired",IF(BH453&gt;0,$U453))))))))*'Actual Allocation Calc'!$AP$99)))</f>
        <v/>
      </c>
      <c r="AH453" s="536"/>
      <c r="AI453" s="82">
        <f t="shared" si="150"/>
        <v>0</v>
      </c>
      <c r="AJ453" s="210">
        <f t="shared" si="132"/>
        <v>0</v>
      </c>
      <c r="AK453" s="397" t="str">
        <f t="shared" si="133"/>
        <v/>
      </c>
      <c r="AM453" s="122"/>
      <c r="AO453" s="214" t="str">
        <f>IFERROR(IF($V453="","",VLOOKUP(V453,'Calendar Calcs'!$B$2:$E1420,4,FALSE)),0)</f>
        <v/>
      </c>
      <c r="AP453" s="69" t="str">
        <f>IF($AO453="","", IF($AO453&lt;AP$23,0,IF($AO453&gt;AP$23,COUNTIFS('Calendar Calcs'!$E$2:$E1420,AP$23),COUNTIFS('Calendar Calcs'!$E$2:$E1420,AP$23,'Calendar Calcs'!$D$2:$D1420,"&lt;="&amp;WEEKDAY($V453)))))</f>
        <v/>
      </c>
      <c r="AQ453" s="69" t="str">
        <f>IF($AO453="","", IF($AO453&lt;AQ$23,0,IF($AO453&gt;AQ$23,COUNTIFS('Calendar Calcs'!$E$2:$E1420,AQ$23),COUNTIFS('Calendar Calcs'!$E$2:$E1420,AQ$23,'Calendar Calcs'!$D$2:$D1420,"&lt;="&amp;WEEKDAY($V453)))))</f>
        <v/>
      </c>
      <c r="AR453" s="69" t="str">
        <f>IF($AO453="","", IF($AO453&lt;AR$23,0,IF($AO453&gt;AR$23,COUNTIFS('Calendar Calcs'!$E$2:$E1420,AR$23),COUNTIFS('Calendar Calcs'!$E$2:$E1420,AR$23,'Calendar Calcs'!$D$2:$D1420,"&lt;="&amp;WEEKDAY($V453)))))</f>
        <v/>
      </c>
      <c r="AS453" s="69" t="str">
        <f>IF($AO453="","", IF($AO453&lt;AS$23,0,IF($AO453&gt;AS$23,COUNTIFS('Calendar Calcs'!$E$2:$E1420,AS$23),COUNTIFS('Calendar Calcs'!$E$2:$E1420,AS$23,'Calendar Calcs'!$D$2:$D1420,"&lt;="&amp;WEEKDAY($V453)))))</f>
        <v/>
      </c>
      <c r="AT453" s="69" t="str">
        <f>IF($AO453="","", IF($AO453&lt;AT$23,0,IF($AO453&gt;AT$23,COUNTIFS('Calendar Calcs'!$E$2:$E1420,AT$23),COUNTIFS('Calendar Calcs'!$E$2:$E1420,AT$23,'Calendar Calcs'!$D$2:$D1420,"&lt;="&amp;WEEKDAY($V453)))))</f>
        <v/>
      </c>
      <c r="AU453" s="69" t="str">
        <f>IF($AO453="","", IF($AO453&lt;AU$23,0,IF($AO453&gt;AU$23,COUNTIFS('Calendar Calcs'!$E$2:$E1420,AU$23),COUNTIFS('Calendar Calcs'!$E$2:$E1420,AU$23,'Calendar Calcs'!$D$2:$D1420,"&lt;="&amp;WEEKDAY($V453)))))</f>
        <v/>
      </c>
      <c r="AV453" s="69" t="str">
        <f>IF($AO453="","", IF($AO453&lt;AV$23,0,IF($AO453&gt;AV$23,COUNTIFS('Calendar Calcs'!$E$2:$E1420,AV$23),COUNTIFS('Calendar Calcs'!$E$2:$E1420,AV$23,'Calendar Calcs'!$D$2:$D1420,"&lt;="&amp;WEEKDAY($V453)))))</f>
        <v/>
      </c>
      <c r="AW453" s="69" t="str">
        <f>IF($AO453="","", IF($AO453&lt;AW$23,0,IF($AO453&gt;AW$23,COUNTIFS('Calendar Calcs'!$E$2:$E1420,AW$23),COUNTIFS('Calendar Calcs'!$E$2:$E1420,AW$23,'Calendar Calcs'!$D$2:$D1420,"&lt;="&amp;WEEKDAY($V453)))))</f>
        <v/>
      </c>
      <c r="AX453" s="69" t="str">
        <f>IF($AO453="","", IF($AO453&lt;AX$23,0,IF($AO453&gt;AX$23,COUNTIFS('Calendar Calcs'!$E$2:$E1420,AX$23),COUNTIFS('Calendar Calcs'!$E$2:$E1420,AX$23,'Calendar Calcs'!$D$2:$D1420,"&lt;="&amp;WEEKDAY($V453)))))</f>
        <v/>
      </c>
      <c r="AY453" s="69" t="str">
        <f>IF($W453="","",VLOOKUP($W453,'Calendar Calcs'!$B$2:$E1420,4,FALSE))</f>
        <v/>
      </c>
      <c r="AZ453" s="69" t="str">
        <f>IF($AY453="","",IF($AY453&gt;AZ$23,0,IF($AY453&lt;AZ$23,COUNTIFS('Calendar Calcs'!$E$2:$E1420,AZ$23),COUNTIFS('Calendar Calcs'!$E$2:$E1420,AZ$23,'Calendar Calcs'!$D$2:$D1420,"&gt;="&amp;WEEKDAY($W453)))))</f>
        <v/>
      </c>
      <c r="BA453" s="69" t="str">
        <f>IF($AY453="","",IF($AY453&gt;BA$23,0,IF($AY453&lt;BA$23,COUNTIFS('Calendar Calcs'!$E$2:$E1420,BA$23),COUNTIFS('Calendar Calcs'!$E$2:$E1420,BA$23,'Calendar Calcs'!$D$2:$D1420,"&gt;="&amp;WEEKDAY($W453)))))</f>
        <v/>
      </c>
      <c r="BB453" s="69" t="str">
        <f>IF($AY453="","",IF($AY453&gt;BB$23,0,IF($AY453&lt;BB$23,COUNTIFS('Calendar Calcs'!$E$2:$E1420,BB$23),COUNTIFS('Calendar Calcs'!$E$2:$E1420,BB$23,'Calendar Calcs'!$D$2:$D1420,"&gt;="&amp;WEEKDAY($W453)))))</f>
        <v/>
      </c>
      <c r="BC453" s="69" t="str">
        <f>IF($AY453="","",IF($AY453&gt;BC$23,0,IF($AY453&lt;BC$23,COUNTIFS('Calendar Calcs'!$E$2:$E1420,BC$23),COUNTIFS('Calendar Calcs'!$E$2:$E1420,BC$23,'Calendar Calcs'!$D$2:$D1420,"&gt;="&amp;WEEKDAY($W453)))))</f>
        <v/>
      </c>
      <c r="BD453" s="69" t="str">
        <f>IF($AY453="","",IF($AY453&gt;BD$23,0,IF($AY453&lt;BD$23,COUNTIFS('Calendar Calcs'!$E$2:$E1420,BD$23),COUNTIFS('Calendar Calcs'!$E$2:$E1420,BD$23,'Calendar Calcs'!$D$2:$D1420,"&gt;="&amp;WEEKDAY($W453)))))</f>
        <v/>
      </c>
      <c r="BE453" s="69" t="str">
        <f>IF($AY453="","",IF($AY453&gt;BE$23,0,IF($AY453&lt;BE$23,COUNTIFS('Calendar Calcs'!$E$2:$E1420,BE$23),COUNTIFS('Calendar Calcs'!$E$2:$E1420,BE$23,'Calendar Calcs'!$D$2:$D1420,"&gt;="&amp;WEEKDAY($W453)))))</f>
        <v/>
      </c>
      <c r="BF453" s="69" t="str">
        <f>IF($AY453="","",IF($AY453&gt;BF$23,0,IF($AY453&lt;BF$23,COUNTIFS('Calendar Calcs'!$E$2:$E1420,BF$23),COUNTIFS('Calendar Calcs'!$E$2:$E1420,BF$23,'Calendar Calcs'!$D$2:$D1420,"&gt;="&amp;WEEKDAY($W453)))))</f>
        <v/>
      </c>
      <c r="BG453" s="69" t="str">
        <f>IF($AY453="","",IF($AY453&gt;BG$23,0,IF($AY453&lt;BG$23,COUNTIFS('Calendar Calcs'!$E$2:$E1420,BG$23),COUNTIFS('Calendar Calcs'!$E$2:$E1420,BG$23,'Calendar Calcs'!$D$2:$D1420,"&gt;="&amp;WEEKDAY($W453)))))</f>
        <v/>
      </c>
      <c r="BH453" s="69">
        <f t="shared" si="134"/>
        <v>6</v>
      </c>
      <c r="BI453" s="69">
        <f>IF(Cover!$E$43="","",VLOOKUP(Cover!$E$43,'Calendar Calcs'!$B$2:$E1420,4,FALSE))</f>
        <v>1</v>
      </c>
      <c r="BJ453" s="69">
        <f>IF($BI453="","", IF($BI453&lt;BJ$23,0,IF($BI453&gt;=BJ$23,COUNTIFS('Calendar Calcs'!$E$2:$E1420,BJ$23),COUNTIFS('Calendar Calcs'!$E$2:$E1420,BJ$23,'Calendar Calcs'!$D$2:$D1420,"&lt;="&amp;WEEKDAY($V453)))))</f>
        <v>1</v>
      </c>
      <c r="BK453" s="69">
        <f t="shared" si="131"/>
        <v>6</v>
      </c>
      <c r="BN453" s="69" t="str">
        <f>IF(T453&gt;0,"FTE",IF(Cover!$E$47="Weekly",IF(S453&gt;29.75,"FTE","PTE"),IF(S453&gt;59.75,"FTE","PTE")))</f>
        <v>PTE</v>
      </c>
      <c r="BO453" s="69">
        <f>IF(BN453="FTE",30,IF(Cover!$E$47="Weekly",'STEP 2 EE Data'!S453,'STEP 2 EE Data'!S453/2))</f>
        <v>0</v>
      </c>
      <c r="BP453" s="209">
        <f t="shared" si="135"/>
        <v>0</v>
      </c>
      <c r="BQ453" s="209">
        <f t="shared" si="136"/>
        <v>0</v>
      </c>
      <c r="BR453" s="209">
        <f t="shared" si="137"/>
        <v>0</v>
      </c>
      <c r="BS453" s="209">
        <f t="shared" si="138"/>
        <v>0</v>
      </c>
      <c r="BT453" s="209">
        <f t="shared" si="139"/>
        <v>0</v>
      </c>
      <c r="BU453" s="209">
        <f t="shared" si="140"/>
        <v>0</v>
      </c>
      <c r="BV453" s="209">
        <f t="shared" si="141"/>
        <v>0</v>
      </c>
      <c r="BW453" s="209">
        <f t="shared" si="142"/>
        <v>0</v>
      </c>
      <c r="BX453" s="209">
        <f t="shared" si="143"/>
        <v>0</v>
      </c>
      <c r="CC453" s="210" t="str">
        <f>IF(B453="","",IF(C453="",IF(Cover!$E$47="Weekly",'STEP 3 EE Comp'!BI458*8,'STEP 3 EE Comp'!BI458*4),IF(Cover!$E$47="Weekly",'STEP 3 EE Comp'!BI458,'STEP 3 EE Comp'!BI458)))</f>
        <v/>
      </c>
      <c r="CD453" s="82" t="str">
        <f t="shared" si="144"/>
        <v/>
      </c>
      <c r="CE453" s="417">
        <f t="shared" si="145"/>
        <v>1</v>
      </c>
      <c r="CF453" s="82" t="str">
        <f t="shared" si="146"/>
        <v>Good</v>
      </c>
      <c r="CG453" s="82">
        <f t="shared" si="147"/>
        <v>0</v>
      </c>
      <c r="CH453" s="234">
        <f t="shared" si="148"/>
        <v>0</v>
      </c>
    </row>
    <row r="454" spans="1:86" s="69" customFormat="1" x14ac:dyDescent="0.3">
      <c r="A454" s="555"/>
      <c r="B454" s="52"/>
      <c r="C454" s="52"/>
      <c r="D454" s="52"/>
      <c r="E454" s="52"/>
      <c r="F454" s="507"/>
      <c r="G454" s="210">
        <f t="shared" si="149"/>
        <v>0</v>
      </c>
      <c r="H454" s="82">
        <f t="shared" si="130"/>
        <v>0</v>
      </c>
      <c r="I454" s="211"/>
      <c r="J454" s="441" t="s">
        <v>21</v>
      </c>
      <c r="K454" s="441" t="s">
        <v>21</v>
      </c>
      <c r="L454" s="441" t="s">
        <v>21</v>
      </c>
      <c r="M454" s="441" t="s">
        <v>21</v>
      </c>
      <c r="N454" s="568" t="s">
        <v>21</v>
      </c>
      <c r="O454" s="211"/>
      <c r="P454" s="212" t="str">
        <f>IF(B454="","",
IF(AND(V454="",W454="",B454&lt;&gt;""),"Employed",
IF(AND(V454&lt;&gt;"",W454="",B454&lt;&gt;""),"Terminated",
IF(AND(V454&lt;&gt;"",W454&lt;&gt;"",B454&lt;&gt;""),IF(W454&lt;Cover!$E$43,"Employed","Furloughed"),
IF(AND(V454="",W454&lt;&gt;"",B454&lt;&gt;""),IF(W454&lt;Cover!$E$43,"Employed","Rehired"))))))</f>
        <v/>
      </c>
      <c r="Q454" s="211"/>
      <c r="R454" s="536"/>
      <c r="S454" s="563"/>
      <c r="T454" s="536"/>
      <c r="U454" s="82">
        <f>IF(Cover!$E$47="Weekly",IF(T454&gt;0,T454,R454*S454),IF(T454&gt;0,T454,R454*S454)/2)</f>
        <v>0</v>
      </c>
      <c r="V454" s="564"/>
      <c r="W454" s="564"/>
      <c r="Y454" s="213" t="str">
        <f>IF($B454="","",IF('Actual Allocation Calc'!$AH$78="A",
IF($P454="Employed",$U454/7*BJ454,
IF(AND($P454="Terminated"),($U454/7*AP454),
IF(AND($P454="Furloughed"),($U454/7*AP454)+($U454/7*AZ454),
IF(AND($P454="Rehired"),($U454/7*AZ454),
IF(AND($P454="Terminated",AP454&gt;0),$U454,
IF($P454="Furloughed",IF(AP454&gt;0,$U454)+IF(AZ454&gt;0,$U454),
IF($P454="Rehired",IF(AZ454&gt;0,$U454)))))))),IF('Actual Allocation Calc'!$AH$78="C",'Actual Allocation Calc'!L454,'Actual Allocation Calc'!U454+IF($P454="Employed",$U454/7*BJ454,
IF(AND($P454="Terminated"),($U454/7*AP454),
IF(AND($P454="Furloughed"),($U454/7*AP454)+($U454/7*AZ454),
IF(AND($P454="Rehired"),($U454/7*AZ454),
IF(AND($P454="Terminated",AP454&gt;0),$U454,
IF($P454="Furloughed",IF(AP454&gt;0,$U454)+IF(AZ454&gt;0,$U454),
IF($P454="Rehired",IF(AZ454&gt;0,$U454))))))))*'Actual Allocation Calc'!$AH$99)))</f>
        <v/>
      </c>
      <c r="Z454" s="210" t="str">
        <f>IF($B454="","",IF('Actual Allocation Calc'!$AI$78="A",
IF($P454="Employed",$U454,
IF(AND($P454="Terminated"),($U454/7*AQ454),
IF(AND($P454="Furloughed"),($U454/7*AQ454)+($U454/7*BA454),
IF(AND($P454="Rehired"),($U454/7*BA454),
IF(AND($P454="Terminated",AQ454&gt;0),$U454,
IF($P454="Furloughed",IF(AQ454&gt;0,$U454)+IF(BA454&gt;0,$U454),
IF($P454="Rehired",IF(BA454&gt;0,$U454)))))))),IF('Actual Allocation Calc'!$AI$78="C",'Actual Allocation Calc'!M454,'Actual Allocation Calc'!V454+IF($P454="Employed",$U454,
IF(AND($P454="Terminated"),($U454/7*AQ454),
IF(AND($P454="Furloughed"),($U454/7*AQ454)+($U454/7*BA454),
IF(AND($P454="Rehired"),($U454/7*BA454),
IF(AND($P454="Terminated",AQ454&gt;0),$U454,
IF($P454="Furloughed",IF(AQ454&gt;0,$U454)+IF(BA454&gt;0,$U454),
IF($P454="Rehired",IF(BA454&gt;0,$U454))))))))*'Actual Allocation Calc'!$AI$99)))</f>
        <v/>
      </c>
      <c r="AA454" s="210" t="str">
        <f>IF($B454="","",IF('Actual Allocation Calc'!$AJ$78="A",
IF($P454="Employed",$U454,
IF(AND($P454="Terminated"),($U454/7*AR454),
IF(AND($P454="Furloughed"),($U454/7*AR454)+($U454/7*BB454),
IF(AND($P454="Rehired"),($U454/7*BB454),
IF(AND($P454="Terminated",AR454&gt;0),$U454,
IF($P454="Furloughed",IF(AR454&gt;0,$U454)+IF(BB454&gt;0,$U454),
IF($P454="Rehired",IF(BB454&gt;0,$U454)))))))),IF('Actual Allocation Calc'!$AJ$78="C",'Actual Allocation Calc'!N454,'Actual Allocation Calc'!W454+IF($P454="Employed",$U454,
IF(AND($P454="Terminated"),($U454/7*AR454),
IF(AND($P454="Furloughed"),($U454/7*AR454)+($U454/7*BB454),
IF(AND($P454="Rehired"),($U454/7*BB454),
IF(AND($P454="Terminated",AR454&gt;0),$U454,
IF($P454="Furloughed",IF(AR454&gt;0,$U454)+IF(BB454&gt;0,$U454),
IF($P454="Rehired",IF(BB454&gt;0,$U454))))))))*'Actual Allocation Calc'!$AJ$99)))</f>
        <v/>
      </c>
      <c r="AB454" s="210" t="str">
        <f>IF($B454="","",IF('Actual Allocation Calc'!$AK$78="A",
IF($P454="Employed",$U454,
IF(AND($P454="Terminated"),($U454/7*AS454),
IF(AND($P454="Furloughed"),($U454/7*AS454)+($U454/7*BC454),
IF(AND($P454="Rehired"),($U454/7*BC454),
IF(AND($P454="Terminated",AS454&gt;0),$U454,
IF($P454="Furloughed",IF(AS454&gt;0,$U454)+IF(BC454&gt;0,$U454),
IF($P454="Rehired",IF(BC454&gt;0,$U454)))))))),IF('Actual Allocation Calc'!$AK$78="C",'Actual Allocation Calc'!O454,'Actual Allocation Calc'!X454+IF($P454="Employed",$U454,
IF(AND($P454="Terminated"),($U454/7*AS454),
IF(AND($P454="Furloughed"),($U454/7*AS454)+($U454/7*BC454),
IF(AND($P454="Rehired"),($U454/7*BC454),
IF(AND($P454="Terminated",AS454&gt;0),$U454,
IF($P454="Furloughed",IF(AS454&gt;0,$U454)+IF(BC454&gt;0,$U454),
IF($P454="Rehired",IF(BC454&gt;0,$U454))))))))*'Actual Allocation Calc'!$AK$99)))</f>
        <v/>
      </c>
      <c r="AC454" s="210" t="str">
        <f>IF($B454="","",IF('Actual Allocation Calc'!$AL$78="A",
IF($P454="Employed",$U454,
IF(AND($P454="Terminated"),($U454/7*AT454),
IF(AND($P454="Furloughed"),($U454/7*AT454)+($U454/7*BD454),
IF(AND($P454="Rehired"),($U454/7*BD454),
IF(AND($P454="Terminated",AT454&gt;0),$U454,
IF($P454="Furloughed",IF(AT454&gt;0,$U454)+IF(BD454&gt;0,$U454),
IF($P454="Rehired",IF(BD454&gt;0,$U454)))))))),IF('Actual Allocation Calc'!$AL$78="C",'Actual Allocation Calc'!P454,'Actual Allocation Calc'!Y454+IF($P454="Employed",$U454,
IF(AND($P454="Terminated"),($U454/7*AT454),
IF(AND($P454="Furloughed"),($U454/7*AT454)+($U454/7*BD454),
IF(AND($P454="Rehired"),($U454/7*BD454),
IF(AND($P454="Terminated",AT454&gt;0),$U454,
IF($P454="Furloughed",IF(AT454&gt;0,$U454)+IF(BD454&gt;0,$U454),
IF($P454="Rehired",IF(BD454&gt;0,$U454))))))))*'Actual Allocation Calc'!$AL$99)))</f>
        <v/>
      </c>
      <c r="AD454" s="210" t="str">
        <f>IF($B454="","",IF('Actual Allocation Calc'!$AM$78="A",
IF($P454="Employed",$U454,
IF(AND($P454="Terminated"),($U454/7*AU454),
IF(AND($P454="Furloughed"),($U454/7*AU454)+($U454/7*BE454),
IF(AND($P454="Rehired"),($U454/7*BE454),
IF(AND($P454="Terminated",AU454&gt;0),$U454,
IF($P454="Furloughed",IF(AU454&gt;0,$U454)+IF(BE454&gt;0,$U454),
IF($P454="Rehired",IF(BE454&gt;0,$U454)))))))),IF('Actual Allocation Calc'!$AM$78="C",'Actual Allocation Calc'!Q454,'Actual Allocation Calc'!Z454+IF($P454="Employed",$U454,
IF(AND($P454="Terminated"),($U454/7*AU454),
IF(AND($P454="Furloughed"),($U454/7*AU454)+($U454/7*BE454),
IF(AND($P454="Rehired"),($U454/7*BE454),
IF(AND($P454="Terminated",AU454&gt;0),$U454,
IF($P454="Furloughed",IF(AU454&gt;0,$U454)+IF(BE454&gt;0,$U454),
IF($P454="Rehired",IF(BE454&gt;0,$U454))))))))*'Actual Allocation Calc'!$AM$99)))</f>
        <v/>
      </c>
      <c r="AE454" s="210" t="str">
        <f>IF($B454="","",IF('Actual Allocation Calc'!$AN$78="A",
IF($P454="Employed",$U454,
IF(AND($P454="Terminated"),($U454/7*AV454),
IF(AND($P454="Furloughed"),($U454/7*AV454)+($U454/7*BF454),
IF(AND($P454="Rehired"),($U454/7*BF454),
IF(AND($P454="Terminated",AV454&gt;0),$U454,
IF($P454="Furloughed",IF(AV454&gt;0,$U454)+IF(BF454&gt;0,$U454),
IF($P454="Rehired",IF(BF454&gt;0,$U454)))))))),IF('Actual Allocation Calc'!$AN$78="C",'Actual Allocation Calc'!R454,'Actual Allocation Calc'!AA454+IF($P454="Employed",$U454,
IF(AND($P454="Terminated"),($U454/7*AV454),
IF(AND($P454="Furloughed"),($U454/7*AV454)+($U454/7*BF454),
IF(AND($P454="Rehired"),($U454/7*BF454),
IF(AND($P454="Terminated",AV454&gt;0),$U454,
IF($P454="Furloughed",IF(AV454&gt;0,$U454)+IF(BF454&gt;0,$U454),
IF($P454="Rehired",IF(BF454&gt;0,$U454))))))))*'Actual Allocation Calc'!$AN$99)))</f>
        <v/>
      </c>
      <c r="AF454" s="210" t="str">
        <f>IF($B454="","",IF('Actual Allocation Calc'!$AO$78="A",
IF($P454="Employed",$U454,
IF(AND($P454="Terminated"),($U454/7*AW454),
IF(AND($P454="Furloughed"),($U454/7*AW454)+($U454/7*BG454),
IF(AND($P454="Rehired"),($U454/7*BG454),
IF(AND($P454="Terminated",AW454&gt;0),$U454,
IF($P454="Furloughed",IF(AW454&gt;0,$U454)+IF(BG454&gt;0,$U454),
IF($P454="Rehired",IF(BG454&gt;0,$U454)))))))),IF('Actual Allocation Calc'!$AO$78="C",'Actual Allocation Calc'!S454,'Actual Allocation Calc'!AB454+IF($P454="Employed",$U454,
IF(AND($P454="Terminated"),($U454/7*AW454),
IF(AND($P454="Furloughed"),($U454/7*AW454)+($U454/7*BG454),
IF(AND($P454="Rehired"),($U454/7*BG454),
IF(AND($P454="Terminated",AW454&gt;0),$U454,
IF($P454="Furloughed",IF(AW454&gt;0,$U454)+IF(BG454&gt;0,$U454),
IF($P454="Rehired",IF(BG454&gt;0,$U454))))))))*'Actual Allocation Calc'!$AO$99)))</f>
        <v/>
      </c>
      <c r="AG454" s="210" t="str">
        <f>IF($B454="","",IF('Actual Allocation Calc'!$AP$78="A",
IF($P454="Employed",$U454/7*BK454,
IF(AND($P454="Terminated"),($U454/7*AX454),
IF(AND($P454="Furloughed"),($U454/7*AX454)+($U454/7*BH454),
IF(AND($P454="Rehired"),($U454/7*BH454),
IF(AND($P454="Terminated",AX454&gt;0),$U454,
IF($P454="Furloughed",IF(AX454&gt;0,$U454)+IF(BH454&gt;0,$U454),
IF($P454="Rehired",IF(BH454&gt;0,$U454)))))))),IF('Actual Allocation Calc'!$AP$78="C",'Actual Allocation Calc'!T454,'Actual Allocation Calc'!AC454+IF($P454="Employed",$U454/7*BK454,
IF(AND($P454="Terminated"),($U454/7*AX454),
IF(AND($P454="Furloughed"),($U454/7*AX454)+($U454/7*BH454),
IF(AND($P454="Rehired"),($U454/7*BH454),
IF(AND($P454="Terminated",AX454&gt;0),$U454,
IF($P454="Furloughed",IF(AX454&gt;0,$U454)+IF(BH454&gt;0,$U454),
IF($P454="Rehired",IF(BH454&gt;0,$U454))))))))*'Actual Allocation Calc'!$AP$99)))</f>
        <v/>
      </c>
      <c r="AH454" s="536"/>
      <c r="AI454" s="82">
        <f t="shared" si="150"/>
        <v>0</v>
      </c>
      <c r="AJ454" s="210">
        <f t="shared" si="132"/>
        <v>0</v>
      </c>
      <c r="AK454" s="397" t="str">
        <f t="shared" si="133"/>
        <v/>
      </c>
      <c r="AM454" s="122"/>
      <c r="AO454" s="214" t="str">
        <f>IFERROR(IF($V454="","",VLOOKUP(V454,'Calendar Calcs'!$B$2:$E1421,4,FALSE)),0)</f>
        <v/>
      </c>
      <c r="AP454" s="69" t="str">
        <f>IF($AO454="","", IF($AO454&lt;AP$23,0,IF($AO454&gt;AP$23,COUNTIFS('Calendar Calcs'!$E$2:$E1421,AP$23),COUNTIFS('Calendar Calcs'!$E$2:$E1421,AP$23,'Calendar Calcs'!$D$2:$D1421,"&lt;="&amp;WEEKDAY($V454)))))</f>
        <v/>
      </c>
      <c r="AQ454" s="69" t="str">
        <f>IF($AO454="","", IF($AO454&lt;AQ$23,0,IF($AO454&gt;AQ$23,COUNTIFS('Calendar Calcs'!$E$2:$E1421,AQ$23),COUNTIFS('Calendar Calcs'!$E$2:$E1421,AQ$23,'Calendar Calcs'!$D$2:$D1421,"&lt;="&amp;WEEKDAY($V454)))))</f>
        <v/>
      </c>
      <c r="AR454" s="69" t="str">
        <f>IF($AO454="","", IF($AO454&lt;AR$23,0,IF($AO454&gt;AR$23,COUNTIFS('Calendar Calcs'!$E$2:$E1421,AR$23),COUNTIFS('Calendar Calcs'!$E$2:$E1421,AR$23,'Calendar Calcs'!$D$2:$D1421,"&lt;="&amp;WEEKDAY($V454)))))</f>
        <v/>
      </c>
      <c r="AS454" s="69" t="str">
        <f>IF($AO454="","", IF($AO454&lt;AS$23,0,IF($AO454&gt;AS$23,COUNTIFS('Calendar Calcs'!$E$2:$E1421,AS$23),COUNTIFS('Calendar Calcs'!$E$2:$E1421,AS$23,'Calendar Calcs'!$D$2:$D1421,"&lt;="&amp;WEEKDAY($V454)))))</f>
        <v/>
      </c>
      <c r="AT454" s="69" t="str">
        <f>IF($AO454="","", IF($AO454&lt;AT$23,0,IF($AO454&gt;AT$23,COUNTIFS('Calendar Calcs'!$E$2:$E1421,AT$23),COUNTIFS('Calendar Calcs'!$E$2:$E1421,AT$23,'Calendar Calcs'!$D$2:$D1421,"&lt;="&amp;WEEKDAY($V454)))))</f>
        <v/>
      </c>
      <c r="AU454" s="69" t="str">
        <f>IF($AO454="","", IF($AO454&lt;AU$23,0,IF($AO454&gt;AU$23,COUNTIFS('Calendar Calcs'!$E$2:$E1421,AU$23),COUNTIFS('Calendar Calcs'!$E$2:$E1421,AU$23,'Calendar Calcs'!$D$2:$D1421,"&lt;="&amp;WEEKDAY($V454)))))</f>
        <v/>
      </c>
      <c r="AV454" s="69" t="str">
        <f>IF($AO454="","", IF($AO454&lt;AV$23,0,IF($AO454&gt;AV$23,COUNTIFS('Calendar Calcs'!$E$2:$E1421,AV$23),COUNTIFS('Calendar Calcs'!$E$2:$E1421,AV$23,'Calendar Calcs'!$D$2:$D1421,"&lt;="&amp;WEEKDAY($V454)))))</f>
        <v/>
      </c>
      <c r="AW454" s="69" t="str">
        <f>IF($AO454="","", IF($AO454&lt;AW$23,0,IF($AO454&gt;AW$23,COUNTIFS('Calendar Calcs'!$E$2:$E1421,AW$23),COUNTIFS('Calendar Calcs'!$E$2:$E1421,AW$23,'Calendar Calcs'!$D$2:$D1421,"&lt;="&amp;WEEKDAY($V454)))))</f>
        <v/>
      </c>
      <c r="AX454" s="69" t="str">
        <f>IF($AO454="","", IF($AO454&lt;AX$23,0,IF($AO454&gt;AX$23,COUNTIFS('Calendar Calcs'!$E$2:$E1421,AX$23),COUNTIFS('Calendar Calcs'!$E$2:$E1421,AX$23,'Calendar Calcs'!$D$2:$D1421,"&lt;="&amp;WEEKDAY($V454)))))</f>
        <v/>
      </c>
      <c r="AY454" s="69" t="str">
        <f>IF($W454="","",VLOOKUP($W454,'Calendar Calcs'!$B$2:$E1421,4,FALSE))</f>
        <v/>
      </c>
      <c r="AZ454" s="69" t="str">
        <f>IF($AY454="","",IF($AY454&gt;AZ$23,0,IF($AY454&lt;AZ$23,COUNTIFS('Calendar Calcs'!$E$2:$E1421,AZ$23),COUNTIFS('Calendar Calcs'!$E$2:$E1421,AZ$23,'Calendar Calcs'!$D$2:$D1421,"&gt;="&amp;WEEKDAY($W454)))))</f>
        <v/>
      </c>
      <c r="BA454" s="69" t="str">
        <f>IF($AY454="","",IF($AY454&gt;BA$23,0,IF($AY454&lt;BA$23,COUNTIFS('Calendar Calcs'!$E$2:$E1421,BA$23),COUNTIFS('Calendar Calcs'!$E$2:$E1421,BA$23,'Calendar Calcs'!$D$2:$D1421,"&gt;="&amp;WEEKDAY($W454)))))</f>
        <v/>
      </c>
      <c r="BB454" s="69" t="str">
        <f>IF($AY454="","",IF($AY454&gt;BB$23,0,IF($AY454&lt;BB$23,COUNTIFS('Calendar Calcs'!$E$2:$E1421,BB$23),COUNTIFS('Calendar Calcs'!$E$2:$E1421,BB$23,'Calendar Calcs'!$D$2:$D1421,"&gt;="&amp;WEEKDAY($W454)))))</f>
        <v/>
      </c>
      <c r="BC454" s="69" t="str">
        <f>IF($AY454="","",IF($AY454&gt;BC$23,0,IF($AY454&lt;BC$23,COUNTIFS('Calendar Calcs'!$E$2:$E1421,BC$23),COUNTIFS('Calendar Calcs'!$E$2:$E1421,BC$23,'Calendar Calcs'!$D$2:$D1421,"&gt;="&amp;WEEKDAY($W454)))))</f>
        <v/>
      </c>
      <c r="BD454" s="69" t="str">
        <f>IF($AY454="","",IF($AY454&gt;BD$23,0,IF($AY454&lt;BD$23,COUNTIFS('Calendar Calcs'!$E$2:$E1421,BD$23),COUNTIFS('Calendar Calcs'!$E$2:$E1421,BD$23,'Calendar Calcs'!$D$2:$D1421,"&gt;="&amp;WEEKDAY($W454)))))</f>
        <v/>
      </c>
      <c r="BE454" s="69" t="str">
        <f>IF($AY454="","",IF($AY454&gt;BE$23,0,IF($AY454&lt;BE$23,COUNTIFS('Calendar Calcs'!$E$2:$E1421,BE$23),COUNTIFS('Calendar Calcs'!$E$2:$E1421,BE$23,'Calendar Calcs'!$D$2:$D1421,"&gt;="&amp;WEEKDAY($W454)))))</f>
        <v/>
      </c>
      <c r="BF454" s="69" t="str">
        <f>IF($AY454="","",IF($AY454&gt;BF$23,0,IF($AY454&lt;BF$23,COUNTIFS('Calendar Calcs'!$E$2:$E1421,BF$23),COUNTIFS('Calendar Calcs'!$E$2:$E1421,BF$23,'Calendar Calcs'!$D$2:$D1421,"&gt;="&amp;WEEKDAY($W454)))))</f>
        <v/>
      </c>
      <c r="BG454" s="69" t="str">
        <f>IF($AY454="","",IF($AY454&gt;BG$23,0,IF($AY454&lt;BG$23,COUNTIFS('Calendar Calcs'!$E$2:$E1421,BG$23),COUNTIFS('Calendar Calcs'!$E$2:$E1421,BG$23,'Calendar Calcs'!$D$2:$D1421,"&gt;="&amp;WEEKDAY($W454)))))</f>
        <v/>
      </c>
      <c r="BH454" s="69">
        <f t="shared" si="134"/>
        <v>6</v>
      </c>
      <c r="BI454" s="69">
        <f>IF(Cover!$E$43="","",VLOOKUP(Cover!$E$43,'Calendar Calcs'!$B$2:$E1421,4,FALSE))</f>
        <v>1</v>
      </c>
      <c r="BJ454" s="69">
        <f>IF($BI454="","", IF($BI454&lt;BJ$23,0,IF($BI454&gt;=BJ$23,COUNTIFS('Calendar Calcs'!$E$2:$E1421,BJ$23),COUNTIFS('Calendar Calcs'!$E$2:$E1421,BJ$23,'Calendar Calcs'!$D$2:$D1421,"&lt;="&amp;WEEKDAY($V454)))))</f>
        <v>1</v>
      </c>
      <c r="BK454" s="69">
        <f t="shared" si="131"/>
        <v>6</v>
      </c>
      <c r="BN454" s="69" t="str">
        <f>IF(T454&gt;0,"FTE",IF(Cover!$E$47="Weekly",IF(S454&gt;29.75,"FTE","PTE"),IF(S454&gt;59.75,"FTE","PTE")))</f>
        <v>PTE</v>
      </c>
      <c r="BO454" s="69">
        <f>IF(BN454="FTE",30,IF(Cover!$E$47="Weekly",'STEP 2 EE Data'!S454,'STEP 2 EE Data'!S454/2))</f>
        <v>0</v>
      </c>
      <c r="BP454" s="209">
        <f t="shared" si="135"/>
        <v>0</v>
      </c>
      <c r="BQ454" s="209">
        <f t="shared" si="136"/>
        <v>0</v>
      </c>
      <c r="BR454" s="209">
        <f t="shared" si="137"/>
        <v>0</v>
      </c>
      <c r="BS454" s="209">
        <f t="shared" si="138"/>
        <v>0</v>
      </c>
      <c r="BT454" s="209">
        <f t="shared" si="139"/>
        <v>0</v>
      </c>
      <c r="BU454" s="209">
        <f t="shared" si="140"/>
        <v>0</v>
      </c>
      <c r="BV454" s="209">
        <f t="shared" si="141"/>
        <v>0</v>
      </c>
      <c r="BW454" s="209">
        <f t="shared" si="142"/>
        <v>0</v>
      </c>
      <c r="BX454" s="209">
        <f t="shared" si="143"/>
        <v>0</v>
      </c>
      <c r="CC454" s="210" t="str">
        <f>IF(B454="","",IF(C454="",IF(Cover!$E$47="Weekly",'STEP 3 EE Comp'!BI459*8,'STEP 3 EE Comp'!BI459*4),IF(Cover!$E$47="Weekly",'STEP 3 EE Comp'!BI459,'STEP 3 EE Comp'!BI459)))</f>
        <v/>
      </c>
      <c r="CD454" s="82" t="str">
        <f t="shared" si="144"/>
        <v/>
      </c>
      <c r="CE454" s="417">
        <f t="shared" si="145"/>
        <v>1</v>
      </c>
      <c r="CF454" s="82" t="str">
        <f t="shared" si="146"/>
        <v>Good</v>
      </c>
      <c r="CG454" s="82">
        <f t="shared" si="147"/>
        <v>0</v>
      </c>
      <c r="CH454" s="234">
        <f t="shared" si="148"/>
        <v>0</v>
      </c>
    </row>
    <row r="455" spans="1:86" s="69" customFormat="1" x14ac:dyDescent="0.3">
      <c r="A455" s="555"/>
      <c r="B455" s="52"/>
      <c r="C455" s="52"/>
      <c r="D455" s="52"/>
      <c r="E455" s="52"/>
      <c r="F455" s="507"/>
      <c r="G455" s="210">
        <f t="shared" si="149"/>
        <v>0</v>
      </c>
      <c r="H455" s="82">
        <f t="shared" si="130"/>
        <v>0</v>
      </c>
      <c r="I455" s="211"/>
      <c r="J455" s="441" t="s">
        <v>21</v>
      </c>
      <c r="K455" s="441" t="s">
        <v>21</v>
      </c>
      <c r="L455" s="441" t="s">
        <v>21</v>
      </c>
      <c r="M455" s="441" t="s">
        <v>21</v>
      </c>
      <c r="N455" s="568" t="s">
        <v>21</v>
      </c>
      <c r="O455" s="211"/>
      <c r="P455" s="212" t="str">
        <f>IF(B455="","",
IF(AND(V455="",W455="",B455&lt;&gt;""),"Employed",
IF(AND(V455&lt;&gt;"",W455="",B455&lt;&gt;""),"Terminated",
IF(AND(V455&lt;&gt;"",W455&lt;&gt;"",B455&lt;&gt;""),IF(W455&lt;Cover!$E$43,"Employed","Furloughed"),
IF(AND(V455="",W455&lt;&gt;"",B455&lt;&gt;""),IF(W455&lt;Cover!$E$43,"Employed","Rehired"))))))</f>
        <v/>
      </c>
      <c r="Q455" s="211"/>
      <c r="R455" s="536"/>
      <c r="S455" s="563"/>
      <c r="T455" s="536"/>
      <c r="U455" s="82">
        <f>IF(Cover!$E$47="Weekly",IF(T455&gt;0,T455,R455*S455),IF(T455&gt;0,T455,R455*S455)/2)</f>
        <v>0</v>
      </c>
      <c r="V455" s="564"/>
      <c r="W455" s="564"/>
      <c r="Y455" s="213" t="str">
        <f>IF($B455="","",IF('Actual Allocation Calc'!$AH$78="A",
IF($P455="Employed",$U455/7*BJ455,
IF(AND($P455="Terminated"),($U455/7*AP455),
IF(AND($P455="Furloughed"),($U455/7*AP455)+($U455/7*AZ455),
IF(AND($P455="Rehired"),($U455/7*AZ455),
IF(AND($P455="Terminated",AP455&gt;0),$U455,
IF($P455="Furloughed",IF(AP455&gt;0,$U455)+IF(AZ455&gt;0,$U455),
IF($P455="Rehired",IF(AZ455&gt;0,$U455)))))))),IF('Actual Allocation Calc'!$AH$78="C",'Actual Allocation Calc'!L455,'Actual Allocation Calc'!U455+IF($P455="Employed",$U455/7*BJ455,
IF(AND($P455="Terminated"),($U455/7*AP455),
IF(AND($P455="Furloughed"),($U455/7*AP455)+($U455/7*AZ455),
IF(AND($P455="Rehired"),($U455/7*AZ455),
IF(AND($P455="Terminated",AP455&gt;0),$U455,
IF($P455="Furloughed",IF(AP455&gt;0,$U455)+IF(AZ455&gt;0,$U455),
IF($P455="Rehired",IF(AZ455&gt;0,$U455))))))))*'Actual Allocation Calc'!$AH$99)))</f>
        <v/>
      </c>
      <c r="Z455" s="210" t="str">
        <f>IF($B455="","",IF('Actual Allocation Calc'!$AI$78="A",
IF($P455="Employed",$U455,
IF(AND($P455="Terminated"),($U455/7*AQ455),
IF(AND($P455="Furloughed"),($U455/7*AQ455)+($U455/7*BA455),
IF(AND($P455="Rehired"),($U455/7*BA455),
IF(AND($P455="Terminated",AQ455&gt;0),$U455,
IF($P455="Furloughed",IF(AQ455&gt;0,$U455)+IF(BA455&gt;0,$U455),
IF($P455="Rehired",IF(BA455&gt;0,$U455)))))))),IF('Actual Allocation Calc'!$AI$78="C",'Actual Allocation Calc'!M455,'Actual Allocation Calc'!V455+IF($P455="Employed",$U455,
IF(AND($P455="Terminated"),($U455/7*AQ455),
IF(AND($P455="Furloughed"),($U455/7*AQ455)+($U455/7*BA455),
IF(AND($P455="Rehired"),($U455/7*BA455),
IF(AND($P455="Terminated",AQ455&gt;0),$U455,
IF($P455="Furloughed",IF(AQ455&gt;0,$U455)+IF(BA455&gt;0,$U455),
IF($P455="Rehired",IF(BA455&gt;0,$U455))))))))*'Actual Allocation Calc'!$AI$99)))</f>
        <v/>
      </c>
      <c r="AA455" s="210" t="str">
        <f>IF($B455="","",IF('Actual Allocation Calc'!$AJ$78="A",
IF($P455="Employed",$U455,
IF(AND($P455="Terminated"),($U455/7*AR455),
IF(AND($P455="Furloughed"),($U455/7*AR455)+($U455/7*BB455),
IF(AND($P455="Rehired"),($U455/7*BB455),
IF(AND($P455="Terminated",AR455&gt;0),$U455,
IF($P455="Furloughed",IF(AR455&gt;0,$U455)+IF(BB455&gt;0,$U455),
IF($P455="Rehired",IF(BB455&gt;0,$U455)))))))),IF('Actual Allocation Calc'!$AJ$78="C",'Actual Allocation Calc'!N455,'Actual Allocation Calc'!W455+IF($P455="Employed",$U455,
IF(AND($P455="Terminated"),($U455/7*AR455),
IF(AND($P455="Furloughed"),($U455/7*AR455)+($U455/7*BB455),
IF(AND($P455="Rehired"),($U455/7*BB455),
IF(AND($P455="Terminated",AR455&gt;0),$U455,
IF($P455="Furloughed",IF(AR455&gt;0,$U455)+IF(BB455&gt;0,$U455),
IF($P455="Rehired",IF(BB455&gt;0,$U455))))))))*'Actual Allocation Calc'!$AJ$99)))</f>
        <v/>
      </c>
      <c r="AB455" s="210" t="str">
        <f>IF($B455="","",IF('Actual Allocation Calc'!$AK$78="A",
IF($P455="Employed",$U455,
IF(AND($P455="Terminated"),($U455/7*AS455),
IF(AND($P455="Furloughed"),($U455/7*AS455)+($U455/7*BC455),
IF(AND($P455="Rehired"),($U455/7*BC455),
IF(AND($P455="Terminated",AS455&gt;0),$U455,
IF($P455="Furloughed",IF(AS455&gt;0,$U455)+IF(BC455&gt;0,$U455),
IF($P455="Rehired",IF(BC455&gt;0,$U455)))))))),IF('Actual Allocation Calc'!$AK$78="C",'Actual Allocation Calc'!O455,'Actual Allocation Calc'!X455+IF($P455="Employed",$U455,
IF(AND($P455="Terminated"),($U455/7*AS455),
IF(AND($P455="Furloughed"),($U455/7*AS455)+($U455/7*BC455),
IF(AND($P455="Rehired"),($U455/7*BC455),
IF(AND($P455="Terminated",AS455&gt;0),$U455,
IF($P455="Furloughed",IF(AS455&gt;0,$U455)+IF(BC455&gt;0,$U455),
IF($P455="Rehired",IF(BC455&gt;0,$U455))))))))*'Actual Allocation Calc'!$AK$99)))</f>
        <v/>
      </c>
      <c r="AC455" s="210" t="str">
        <f>IF($B455="","",IF('Actual Allocation Calc'!$AL$78="A",
IF($P455="Employed",$U455,
IF(AND($P455="Terminated"),($U455/7*AT455),
IF(AND($P455="Furloughed"),($U455/7*AT455)+($U455/7*BD455),
IF(AND($P455="Rehired"),($U455/7*BD455),
IF(AND($P455="Terminated",AT455&gt;0),$U455,
IF($P455="Furloughed",IF(AT455&gt;0,$U455)+IF(BD455&gt;0,$U455),
IF($P455="Rehired",IF(BD455&gt;0,$U455)))))))),IF('Actual Allocation Calc'!$AL$78="C",'Actual Allocation Calc'!P455,'Actual Allocation Calc'!Y455+IF($P455="Employed",$U455,
IF(AND($P455="Terminated"),($U455/7*AT455),
IF(AND($P455="Furloughed"),($U455/7*AT455)+($U455/7*BD455),
IF(AND($P455="Rehired"),($U455/7*BD455),
IF(AND($P455="Terminated",AT455&gt;0),$U455,
IF($P455="Furloughed",IF(AT455&gt;0,$U455)+IF(BD455&gt;0,$U455),
IF($P455="Rehired",IF(BD455&gt;0,$U455))))))))*'Actual Allocation Calc'!$AL$99)))</f>
        <v/>
      </c>
      <c r="AD455" s="210" t="str">
        <f>IF($B455="","",IF('Actual Allocation Calc'!$AM$78="A",
IF($P455="Employed",$U455,
IF(AND($P455="Terminated"),($U455/7*AU455),
IF(AND($P455="Furloughed"),($U455/7*AU455)+($U455/7*BE455),
IF(AND($P455="Rehired"),($U455/7*BE455),
IF(AND($P455="Terminated",AU455&gt;0),$U455,
IF($P455="Furloughed",IF(AU455&gt;0,$U455)+IF(BE455&gt;0,$U455),
IF($P455="Rehired",IF(BE455&gt;0,$U455)))))))),IF('Actual Allocation Calc'!$AM$78="C",'Actual Allocation Calc'!Q455,'Actual Allocation Calc'!Z455+IF($P455="Employed",$U455,
IF(AND($P455="Terminated"),($U455/7*AU455),
IF(AND($P455="Furloughed"),($U455/7*AU455)+($U455/7*BE455),
IF(AND($P455="Rehired"),($U455/7*BE455),
IF(AND($P455="Terminated",AU455&gt;0),$U455,
IF($P455="Furloughed",IF(AU455&gt;0,$U455)+IF(BE455&gt;0,$U455),
IF($P455="Rehired",IF(BE455&gt;0,$U455))))))))*'Actual Allocation Calc'!$AM$99)))</f>
        <v/>
      </c>
      <c r="AE455" s="210" t="str">
        <f>IF($B455="","",IF('Actual Allocation Calc'!$AN$78="A",
IF($P455="Employed",$U455,
IF(AND($P455="Terminated"),($U455/7*AV455),
IF(AND($P455="Furloughed"),($U455/7*AV455)+($U455/7*BF455),
IF(AND($P455="Rehired"),($U455/7*BF455),
IF(AND($P455="Terminated",AV455&gt;0),$U455,
IF($P455="Furloughed",IF(AV455&gt;0,$U455)+IF(BF455&gt;0,$U455),
IF($P455="Rehired",IF(BF455&gt;0,$U455)))))))),IF('Actual Allocation Calc'!$AN$78="C",'Actual Allocation Calc'!R455,'Actual Allocation Calc'!AA455+IF($P455="Employed",$U455,
IF(AND($P455="Terminated"),($U455/7*AV455),
IF(AND($P455="Furloughed"),($U455/7*AV455)+($U455/7*BF455),
IF(AND($P455="Rehired"),($U455/7*BF455),
IF(AND($P455="Terminated",AV455&gt;0),$U455,
IF($P455="Furloughed",IF(AV455&gt;0,$U455)+IF(BF455&gt;0,$U455),
IF($P455="Rehired",IF(BF455&gt;0,$U455))))))))*'Actual Allocation Calc'!$AN$99)))</f>
        <v/>
      </c>
      <c r="AF455" s="210" t="str">
        <f>IF($B455="","",IF('Actual Allocation Calc'!$AO$78="A",
IF($P455="Employed",$U455,
IF(AND($P455="Terminated"),($U455/7*AW455),
IF(AND($P455="Furloughed"),($U455/7*AW455)+($U455/7*BG455),
IF(AND($P455="Rehired"),($U455/7*BG455),
IF(AND($P455="Terminated",AW455&gt;0),$U455,
IF($P455="Furloughed",IF(AW455&gt;0,$U455)+IF(BG455&gt;0,$U455),
IF($P455="Rehired",IF(BG455&gt;0,$U455)))))))),IF('Actual Allocation Calc'!$AO$78="C",'Actual Allocation Calc'!S455,'Actual Allocation Calc'!AB455+IF($P455="Employed",$U455,
IF(AND($P455="Terminated"),($U455/7*AW455),
IF(AND($P455="Furloughed"),($U455/7*AW455)+($U455/7*BG455),
IF(AND($P455="Rehired"),($U455/7*BG455),
IF(AND($P455="Terminated",AW455&gt;0),$U455,
IF($P455="Furloughed",IF(AW455&gt;0,$U455)+IF(BG455&gt;0,$U455),
IF($P455="Rehired",IF(BG455&gt;0,$U455))))))))*'Actual Allocation Calc'!$AO$99)))</f>
        <v/>
      </c>
      <c r="AG455" s="210" t="str">
        <f>IF($B455="","",IF('Actual Allocation Calc'!$AP$78="A",
IF($P455="Employed",$U455/7*BK455,
IF(AND($P455="Terminated"),($U455/7*AX455),
IF(AND($P455="Furloughed"),($U455/7*AX455)+($U455/7*BH455),
IF(AND($P455="Rehired"),($U455/7*BH455),
IF(AND($P455="Terminated",AX455&gt;0),$U455,
IF($P455="Furloughed",IF(AX455&gt;0,$U455)+IF(BH455&gt;0,$U455),
IF($P455="Rehired",IF(BH455&gt;0,$U455)))))))),IF('Actual Allocation Calc'!$AP$78="C",'Actual Allocation Calc'!T455,'Actual Allocation Calc'!AC455+IF($P455="Employed",$U455/7*BK455,
IF(AND($P455="Terminated"),($U455/7*AX455),
IF(AND($P455="Furloughed"),($U455/7*AX455)+($U455/7*BH455),
IF(AND($P455="Rehired"),($U455/7*BH455),
IF(AND($P455="Terminated",AX455&gt;0),$U455,
IF($P455="Furloughed",IF(AX455&gt;0,$U455)+IF(BH455&gt;0,$U455),
IF($P455="Rehired",IF(BH455&gt;0,$U455))))))))*'Actual Allocation Calc'!$AP$99)))</f>
        <v/>
      </c>
      <c r="AH455" s="536"/>
      <c r="AI455" s="82">
        <f t="shared" si="150"/>
        <v>0</v>
      </c>
      <c r="AJ455" s="210">
        <f t="shared" si="132"/>
        <v>0</v>
      </c>
      <c r="AK455" s="397" t="str">
        <f t="shared" si="133"/>
        <v/>
      </c>
      <c r="AM455" s="122"/>
      <c r="AO455" s="214" t="str">
        <f>IFERROR(IF($V455="","",VLOOKUP(V455,'Calendar Calcs'!$B$2:$E1422,4,FALSE)),0)</f>
        <v/>
      </c>
      <c r="AP455" s="69" t="str">
        <f>IF($AO455="","", IF($AO455&lt;AP$23,0,IF($AO455&gt;AP$23,COUNTIFS('Calendar Calcs'!$E$2:$E1422,AP$23),COUNTIFS('Calendar Calcs'!$E$2:$E1422,AP$23,'Calendar Calcs'!$D$2:$D1422,"&lt;="&amp;WEEKDAY($V455)))))</f>
        <v/>
      </c>
      <c r="AQ455" s="69" t="str">
        <f>IF($AO455="","", IF($AO455&lt;AQ$23,0,IF($AO455&gt;AQ$23,COUNTIFS('Calendar Calcs'!$E$2:$E1422,AQ$23),COUNTIFS('Calendar Calcs'!$E$2:$E1422,AQ$23,'Calendar Calcs'!$D$2:$D1422,"&lt;="&amp;WEEKDAY($V455)))))</f>
        <v/>
      </c>
      <c r="AR455" s="69" t="str">
        <f>IF($AO455="","", IF($AO455&lt;AR$23,0,IF($AO455&gt;AR$23,COUNTIFS('Calendar Calcs'!$E$2:$E1422,AR$23),COUNTIFS('Calendar Calcs'!$E$2:$E1422,AR$23,'Calendar Calcs'!$D$2:$D1422,"&lt;="&amp;WEEKDAY($V455)))))</f>
        <v/>
      </c>
      <c r="AS455" s="69" t="str">
        <f>IF($AO455="","", IF($AO455&lt;AS$23,0,IF($AO455&gt;AS$23,COUNTIFS('Calendar Calcs'!$E$2:$E1422,AS$23),COUNTIFS('Calendar Calcs'!$E$2:$E1422,AS$23,'Calendar Calcs'!$D$2:$D1422,"&lt;="&amp;WEEKDAY($V455)))))</f>
        <v/>
      </c>
      <c r="AT455" s="69" t="str">
        <f>IF($AO455="","", IF($AO455&lt;AT$23,0,IF($AO455&gt;AT$23,COUNTIFS('Calendar Calcs'!$E$2:$E1422,AT$23),COUNTIFS('Calendar Calcs'!$E$2:$E1422,AT$23,'Calendar Calcs'!$D$2:$D1422,"&lt;="&amp;WEEKDAY($V455)))))</f>
        <v/>
      </c>
      <c r="AU455" s="69" t="str">
        <f>IF($AO455="","", IF($AO455&lt;AU$23,0,IF($AO455&gt;AU$23,COUNTIFS('Calendar Calcs'!$E$2:$E1422,AU$23),COUNTIFS('Calendar Calcs'!$E$2:$E1422,AU$23,'Calendar Calcs'!$D$2:$D1422,"&lt;="&amp;WEEKDAY($V455)))))</f>
        <v/>
      </c>
      <c r="AV455" s="69" t="str">
        <f>IF($AO455="","", IF($AO455&lt;AV$23,0,IF($AO455&gt;AV$23,COUNTIFS('Calendar Calcs'!$E$2:$E1422,AV$23),COUNTIFS('Calendar Calcs'!$E$2:$E1422,AV$23,'Calendar Calcs'!$D$2:$D1422,"&lt;="&amp;WEEKDAY($V455)))))</f>
        <v/>
      </c>
      <c r="AW455" s="69" t="str">
        <f>IF($AO455="","", IF($AO455&lt;AW$23,0,IF($AO455&gt;AW$23,COUNTIFS('Calendar Calcs'!$E$2:$E1422,AW$23),COUNTIFS('Calendar Calcs'!$E$2:$E1422,AW$23,'Calendar Calcs'!$D$2:$D1422,"&lt;="&amp;WEEKDAY($V455)))))</f>
        <v/>
      </c>
      <c r="AX455" s="69" t="str">
        <f>IF($AO455="","", IF($AO455&lt;AX$23,0,IF($AO455&gt;AX$23,COUNTIFS('Calendar Calcs'!$E$2:$E1422,AX$23),COUNTIFS('Calendar Calcs'!$E$2:$E1422,AX$23,'Calendar Calcs'!$D$2:$D1422,"&lt;="&amp;WEEKDAY($V455)))))</f>
        <v/>
      </c>
      <c r="AY455" s="69" t="str">
        <f>IF($W455="","",VLOOKUP($W455,'Calendar Calcs'!$B$2:$E1422,4,FALSE))</f>
        <v/>
      </c>
      <c r="AZ455" s="69" t="str">
        <f>IF($AY455="","",IF($AY455&gt;AZ$23,0,IF($AY455&lt;AZ$23,COUNTIFS('Calendar Calcs'!$E$2:$E1422,AZ$23),COUNTIFS('Calendar Calcs'!$E$2:$E1422,AZ$23,'Calendar Calcs'!$D$2:$D1422,"&gt;="&amp;WEEKDAY($W455)))))</f>
        <v/>
      </c>
      <c r="BA455" s="69" t="str">
        <f>IF($AY455="","",IF($AY455&gt;BA$23,0,IF($AY455&lt;BA$23,COUNTIFS('Calendar Calcs'!$E$2:$E1422,BA$23),COUNTIFS('Calendar Calcs'!$E$2:$E1422,BA$23,'Calendar Calcs'!$D$2:$D1422,"&gt;="&amp;WEEKDAY($W455)))))</f>
        <v/>
      </c>
      <c r="BB455" s="69" t="str">
        <f>IF($AY455="","",IF($AY455&gt;BB$23,0,IF($AY455&lt;BB$23,COUNTIFS('Calendar Calcs'!$E$2:$E1422,BB$23),COUNTIFS('Calendar Calcs'!$E$2:$E1422,BB$23,'Calendar Calcs'!$D$2:$D1422,"&gt;="&amp;WEEKDAY($W455)))))</f>
        <v/>
      </c>
      <c r="BC455" s="69" t="str">
        <f>IF($AY455="","",IF($AY455&gt;BC$23,0,IF($AY455&lt;BC$23,COUNTIFS('Calendar Calcs'!$E$2:$E1422,BC$23),COUNTIFS('Calendar Calcs'!$E$2:$E1422,BC$23,'Calendar Calcs'!$D$2:$D1422,"&gt;="&amp;WEEKDAY($W455)))))</f>
        <v/>
      </c>
      <c r="BD455" s="69" t="str">
        <f>IF($AY455="","",IF($AY455&gt;BD$23,0,IF($AY455&lt;BD$23,COUNTIFS('Calendar Calcs'!$E$2:$E1422,BD$23),COUNTIFS('Calendar Calcs'!$E$2:$E1422,BD$23,'Calendar Calcs'!$D$2:$D1422,"&gt;="&amp;WEEKDAY($W455)))))</f>
        <v/>
      </c>
      <c r="BE455" s="69" t="str">
        <f>IF($AY455="","",IF($AY455&gt;BE$23,0,IF($AY455&lt;BE$23,COUNTIFS('Calendar Calcs'!$E$2:$E1422,BE$23),COUNTIFS('Calendar Calcs'!$E$2:$E1422,BE$23,'Calendar Calcs'!$D$2:$D1422,"&gt;="&amp;WEEKDAY($W455)))))</f>
        <v/>
      </c>
      <c r="BF455" s="69" t="str">
        <f>IF($AY455="","",IF($AY455&gt;BF$23,0,IF($AY455&lt;BF$23,COUNTIFS('Calendar Calcs'!$E$2:$E1422,BF$23),COUNTIFS('Calendar Calcs'!$E$2:$E1422,BF$23,'Calendar Calcs'!$D$2:$D1422,"&gt;="&amp;WEEKDAY($W455)))))</f>
        <v/>
      </c>
      <c r="BG455" s="69" t="str">
        <f>IF($AY455="","",IF($AY455&gt;BG$23,0,IF($AY455&lt;BG$23,COUNTIFS('Calendar Calcs'!$E$2:$E1422,BG$23),COUNTIFS('Calendar Calcs'!$E$2:$E1422,BG$23,'Calendar Calcs'!$D$2:$D1422,"&gt;="&amp;WEEKDAY($W455)))))</f>
        <v/>
      </c>
      <c r="BH455" s="69">
        <f t="shared" si="134"/>
        <v>6</v>
      </c>
      <c r="BI455" s="69">
        <f>IF(Cover!$E$43="","",VLOOKUP(Cover!$E$43,'Calendar Calcs'!$B$2:$E1422,4,FALSE))</f>
        <v>1</v>
      </c>
      <c r="BJ455" s="69">
        <f>IF($BI455="","", IF($BI455&lt;BJ$23,0,IF($BI455&gt;=BJ$23,COUNTIFS('Calendar Calcs'!$E$2:$E1422,BJ$23),COUNTIFS('Calendar Calcs'!$E$2:$E1422,BJ$23,'Calendar Calcs'!$D$2:$D1422,"&lt;="&amp;WEEKDAY($V455)))))</f>
        <v>1</v>
      </c>
      <c r="BK455" s="69">
        <f t="shared" si="131"/>
        <v>6</v>
      </c>
      <c r="BN455" s="69" t="str">
        <f>IF(T455&gt;0,"FTE",IF(Cover!$E$47="Weekly",IF(S455&gt;29.75,"FTE","PTE"),IF(S455&gt;59.75,"FTE","PTE")))</f>
        <v>PTE</v>
      </c>
      <c r="BO455" s="69">
        <f>IF(BN455="FTE",30,IF(Cover!$E$47="Weekly",'STEP 2 EE Data'!S455,'STEP 2 EE Data'!S455/2))</f>
        <v>0</v>
      </c>
      <c r="BP455" s="209">
        <f t="shared" si="135"/>
        <v>0</v>
      </c>
      <c r="BQ455" s="209">
        <f t="shared" si="136"/>
        <v>0</v>
      </c>
      <c r="BR455" s="209">
        <f t="shared" si="137"/>
        <v>0</v>
      </c>
      <c r="BS455" s="209">
        <f t="shared" si="138"/>
        <v>0</v>
      </c>
      <c r="BT455" s="209">
        <f t="shared" si="139"/>
        <v>0</v>
      </c>
      <c r="BU455" s="209">
        <f t="shared" si="140"/>
        <v>0</v>
      </c>
      <c r="BV455" s="209">
        <f t="shared" si="141"/>
        <v>0</v>
      </c>
      <c r="BW455" s="209">
        <f t="shared" si="142"/>
        <v>0</v>
      </c>
      <c r="BX455" s="209">
        <f t="shared" si="143"/>
        <v>0</v>
      </c>
      <c r="CC455" s="210" t="str">
        <f>IF(B455="","",IF(C455="",IF(Cover!$E$47="Weekly",'STEP 3 EE Comp'!BI460*8,'STEP 3 EE Comp'!BI460*4),IF(Cover!$E$47="Weekly",'STEP 3 EE Comp'!BI460,'STEP 3 EE Comp'!BI460)))</f>
        <v/>
      </c>
      <c r="CD455" s="82" t="str">
        <f t="shared" si="144"/>
        <v/>
      </c>
      <c r="CE455" s="417">
        <f t="shared" si="145"/>
        <v>1</v>
      </c>
      <c r="CF455" s="82" t="str">
        <f t="shared" si="146"/>
        <v>Good</v>
      </c>
      <c r="CG455" s="82">
        <f t="shared" si="147"/>
        <v>0</v>
      </c>
      <c r="CH455" s="234">
        <f t="shared" si="148"/>
        <v>0</v>
      </c>
    </row>
    <row r="456" spans="1:86" s="69" customFormat="1" x14ac:dyDescent="0.3">
      <c r="A456" s="555"/>
      <c r="B456" s="52"/>
      <c r="C456" s="52"/>
      <c r="D456" s="52"/>
      <c r="E456" s="52"/>
      <c r="F456" s="507"/>
      <c r="G456" s="210">
        <f t="shared" si="149"/>
        <v>0</v>
      </c>
      <c r="H456" s="82">
        <f t="shared" si="130"/>
        <v>0</v>
      </c>
      <c r="I456" s="211"/>
      <c r="J456" s="441" t="s">
        <v>21</v>
      </c>
      <c r="K456" s="441" t="s">
        <v>21</v>
      </c>
      <c r="L456" s="441" t="s">
        <v>21</v>
      </c>
      <c r="M456" s="441" t="s">
        <v>21</v>
      </c>
      <c r="N456" s="568" t="s">
        <v>21</v>
      </c>
      <c r="O456" s="211"/>
      <c r="P456" s="212" t="str">
        <f>IF(B456="","",
IF(AND(V456="",W456="",B456&lt;&gt;""),"Employed",
IF(AND(V456&lt;&gt;"",W456="",B456&lt;&gt;""),"Terminated",
IF(AND(V456&lt;&gt;"",W456&lt;&gt;"",B456&lt;&gt;""),IF(W456&lt;Cover!$E$43,"Employed","Furloughed"),
IF(AND(V456="",W456&lt;&gt;"",B456&lt;&gt;""),IF(W456&lt;Cover!$E$43,"Employed","Rehired"))))))</f>
        <v/>
      </c>
      <c r="Q456" s="211"/>
      <c r="R456" s="536"/>
      <c r="S456" s="563"/>
      <c r="T456" s="536"/>
      <c r="U456" s="82">
        <f>IF(Cover!$E$47="Weekly",IF(T456&gt;0,T456,R456*S456),IF(T456&gt;0,T456,R456*S456)/2)</f>
        <v>0</v>
      </c>
      <c r="V456" s="564"/>
      <c r="W456" s="564"/>
      <c r="Y456" s="213" t="str">
        <f>IF($B456="","",IF('Actual Allocation Calc'!$AH$78="A",
IF($P456="Employed",$U456/7*BJ456,
IF(AND($P456="Terminated"),($U456/7*AP456),
IF(AND($P456="Furloughed"),($U456/7*AP456)+($U456/7*AZ456),
IF(AND($P456="Rehired"),($U456/7*AZ456),
IF(AND($P456="Terminated",AP456&gt;0),$U456,
IF($P456="Furloughed",IF(AP456&gt;0,$U456)+IF(AZ456&gt;0,$U456),
IF($P456="Rehired",IF(AZ456&gt;0,$U456)))))))),IF('Actual Allocation Calc'!$AH$78="C",'Actual Allocation Calc'!L456,'Actual Allocation Calc'!U456+IF($P456="Employed",$U456/7*BJ456,
IF(AND($P456="Terminated"),($U456/7*AP456),
IF(AND($P456="Furloughed"),($U456/7*AP456)+($U456/7*AZ456),
IF(AND($P456="Rehired"),($U456/7*AZ456),
IF(AND($P456="Terminated",AP456&gt;0),$U456,
IF($P456="Furloughed",IF(AP456&gt;0,$U456)+IF(AZ456&gt;0,$U456),
IF($P456="Rehired",IF(AZ456&gt;0,$U456))))))))*'Actual Allocation Calc'!$AH$99)))</f>
        <v/>
      </c>
      <c r="Z456" s="210" t="str">
        <f>IF($B456="","",IF('Actual Allocation Calc'!$AI$78="A",
IF($P456="Employed",$U456,
IF(AND($P456="Terminated"),($U456/7*AQ456),
IF(AND($P456="Furloughed"),($U456/7*AQ456)+($U456/7*BA456),
IF(AND($P456="Rehired"),($U456/7*BA456),
IF(AND($P456="Terminated",AQ456&gt;0),$U456,
IF($P456="Furloughed",IF(AQ456&gt;0,$U456)+IF(BA456&gt;0,$U456),
IF($P456="Rehired",IF(BA456&gt;0,$U456)))))))),IF('Actual Allocation Calc'!$AI$78="C",'Actual Allocation Calc'!M456,'Actual Allocation Calc'!V456+IF($P456="Employed",$U456,
IF(AND($P456="Terminated"),($U456/7*AQ456),
IF(AND($P456="Furloughed"),($U456/7*AQ456)+($U456/7*BA456),
IF(AND($P456="Rehired"),($U456/7*BA456),
IF(AND($P456="Terminated",AQ456&gt;0),$U456,
IF($P456="Furloughed",IF(AQ456&gt;0,$U456)+IF(BA456&gt;0,$U456),
IF($P456="Rehired",IF(BA456&gt;0,$U456))))))))*'Actual Allocation Calc'!$AI$99)))</f>
        <v/>
      </c>
      <c r="AA456" s="210" t="str">
        <f>IF($B456="","",IF('Actual Allocation Calc'!$AJ$78="A",
IF($P456="Employed",$U456,
IF(AND($P456="Terminated"),($U456/7*AR456),
IF(AND($P456="Furloughed"),($U456/7*AR456)+($U456/7*BB456),
IF(AND($P456="Rehired"),($U456/7*BB456),
IF(AND($P456="Terminated",AR456&gt;0),$U456,
IF($P456="Furloughed",IF(AR456&gt;0,$U456)+IF(BB456&gt;0,$U456),
IF($P456="Rehired",IF(BB456&gt;0,$U456)))))))),IF('Actual Allocation Calc'!$AJ$78="C",'Actual Allocation Calc'!N456,'Actual Allocation Calc'!W456+IF($P456="Employed",$U456,
IF(AND($P456="Terminated"),($U456/7*AR456),
IF(AND($P456="Furloughed"),($U456/7*AR456)+($U456/7*BB456),
IF(AND($P456="Rehired"),($U456/7*BB456),
IF(AND($P456="Terminated",AR456&gt;0),$U456,
IF($P456="Furloughed",IF(AR456&gt;0,$U456)+IF(BB456&gt;0,$U456),
IF($P456="Rehired",IF(BB456&gt;0,$U456))))))))*'Actual Allocation Calc'!$AJ$99)))</f>
        <v/>
      </c>
      <c r="AB456" s="210" t="str">
        <f>IF($B456="","",IF('Actual Allocation Calc'!$AK$78="A",
IF($P456="Employed",$U456,
IF(AND($P456="Terminated"),($U456/7*AS456),
IF(AND($P456="Furloughed"),($U456/7*AS456)+($U456/7*BC456),
IF(AND($P456="Rehired"),($U456/7*BC456),
IF(AND($P456="Terminated",AS456&gt;0),$U456,
IF($P456="Furloughed",IF(AS456&gt;0,$U456)+IF(BC456&gt;0,$U456),
IF($P456="Rehired",IF(BC456&gt;0,$U456)))))))),IF('Actual Allocation Calc'!$AK$78="C",'Actual Allocation Calc'!O456,'Actual Allocation Calc'!X456+IF($P456="Employed",$U456,
IF(AND($P456="Terminated"),($U456/7*AS456),
IF(AND($P456="Furloughed"),($U456/7*AS456)+($U456/7*BC456),
IF(AND($P456="Rehired"),($U456/7*BC456),
IF(AND($P456="Terminated",AS456&gt;0),$U456,
IF($P456="Furloughed",IF(AS456&gt;0,$U456)+IF(BC456&gt;0,$U456),
IF($P456="Rehired",IF(BC456&gt;0,$U456))))))))*'Actual Allocation Calc'!$AK$99)))</f>
        <v/>
      </c>
      <c r="AC456" s="210" t="str">
        <f>IF($B456="","",IF('Actual Allocation Calc'!$AL$78="A",
IF($P456="Employed",$U456,
IF(AND($P456="Terminated"),($U456/7*AT456),
IF(AND($P456="Furloughed"),($U456/7*AT456)+($U456/7*BD456),
IF(AND($P456="Rehired"),($U456/7*BD456),
IF(AND($P456="Terminated",AT456&gt;0),$U456,
IF($P456="Furloughed",IF(AT456&gt;0,$U456)+IF(BD456&gt;0,$U456),
IF($P456="Rehired",IF(BD456&gt;0,$U456)))))))),IF('Actual Allocation Calc'!$AL$78="C",'Actual Allocation Calc'!P456,'Actual Allocation Calc'!Y456+IF($P456="Employed",$U456,
IF(AND($P456="Terminated"),($U456/7*AT456),
IF(AND($P456="Furloughed"),($U456/7*AT456)+($U456/7*BD456),
IF(AND($P456="Rehired"),($U456/7*BD456),
IF(AND($P456="Terminated",AT456&gt;0),$U456,
IF($P456="Furloughed",IF(AT456&gt;0,$U456)+IF(BD456&gt;0,$U456),
IF($P456="Rehired",IF(BD456&gt;0,$U456))))))))*'Actual Allocation Calc'!$AL$99)))</f>
        <v/>
      </c>
      <c r="AD456" s="210" t="str">
        <f>IF($B456="","",IF('Actual Allocation Calc'!$AM$78="A",
IF($P456="Employed",$U456,
IF(AND($P456="Terminated"),($U456/7*AU456),
IF(AND($P456="Furloughed"),($U456/7*AU456)+($U456/7*BE456),
IF(AND($P456="Rehired"),($U456/7*BE456),
IF(AND($P456="Terminated",AU456&gt;0),$U456,
IF($P456="Furloughed",IF(AU456&gt;0,$U456)+IF(BE456&gt;0,$U456),
IF($P456="Rehired",IF(BE456&gt;0,$U456)))))))),IF('Actual Allocation Calc'!$AM$78="C",'Actual Allocation Calc'!Q456,'Actual Allocation Calc'!Z456+IF($P456="Employed",$U456,
IF(AND($P456="Terminated"),($U456/7*AU456),
IF(AND($P456="Furloughed"),($U456/7*AU456)+($U456/7*BE456),
IF(AND($P456="Rehired"),($U456/7*BE456),
IF(AND($P456="Terminated",AU456&gt;0),$U456,
IF($P456="Furloughed",IF(AU456&gt;0,$U456)+IF(BE456&gt;0,$U456),
IF($P456="Rehired",IF(BE456&gt;0,$U456))))))))*'Actual Allocation Calc'!$AM$99)))</f>
        <v/>
      </c>
      <c r="AE456" s="210" t="str">
        <f>IF($B456="","",IF('Actual Allocation Calc'!$AN$78="A",
IF($P456="Employed",$U456,
IF(AND($P456="Terminated"),($U456/7*AV456),
IF(AND($P456="Furloughed"),($U456/7*AV456)+($U456/7*BF456),
IF(AND($P456="Rehired"),($U456/7*BF456),
IF(AND($P456="Terminated",AV456&gt;0),$U456,
IF($P456="Furloughed",IF(AV456&gt;0,$U456)+IF(BF456&gt;0,$U456),
IF($P456="Rehired",IF(BF456&gt;0,$U456)))))))),IF('Actual Allocation Calc'!$AN$78="C",'Actual Allocation Calc'!R456,'Actual Allocation Calc'!AA456+IF($P456="Employed",$U456,
IF(AND($P456="Terminated"),($U456/7*AV456),
IF(AND($P456="Furloughed"),($U456/7*AV456)+($U456/7*BF456),
IF(AND($P456="Rehired"),($U456/7*BF456),
IF(AND($P456="Terminated",AV456&gt;0),$U456,
IF($P456="Furloughed",IF(AV456&gt;0,$U456)+IF(BF456&gt;0,$U456),
IF($P456="Rehired",IF(BF456&gt;0,$U456))))))))*'Actual Allocation Calc'!$AN$99)))</f>
        <v/>
      </c>
      <c r="AF456" s="210" t="str">
        <f>IF($B456="","",IF('Actual Allocation Calc'!$AO$78="A",
IF($P456="Employed",$U456,
IF(AND($P456="Terminated"),($U456/7*AW456),
IF(AND($P456="Furloughed"),($U456/7*AW456)+($U456/7*BG456),
IF(AND($P456="Rehired"),($U456/7*BG456),
IF(AND($P456="Terminated",AW456&gt;0),$U456,
IF($P456="Furloughed",IF(AW456&gt;0,$U456)+IF(BG456&gt;0,$U456),
IF($P456="Rehired",IF(BG456&gt;0,$U456)))))))),IF('Actual Allocation Calc'!$AO$78="C",'Actual Allocation Calc'!S456,'Actual Allocation Calc'!AB456+IF($P456="Employed",$U456,
IF(AND($P456="Terminated"),($U456/7*AW456),
IF(AND($P456="Furloughed"),($U456/7*AW456)+($U456/7*BG456),
IF(AND($P456="Rehired"),($U456/7*BG456),
IF(AND($P456="Terminated",AW456&gt;0),$U456,
IF($P456="Furloughed",IF(AW456&gt;0,$U456)+IF(BG456&gt;0,$U456),
IF($P456="Rehired",IF(BG456&gt;0,$U456))))))))*'Actual Allocation Calc'!$AO$99)))</f>
        <v/>
      </c>
      <c r="AG456" s="210" t="str">
        <f>IF($B456="","",IF('Actual Allocation Calc'!$AP$78="A",
IF($P456="Employed",$U456/7*BK456,
IF(AND($P456="Terminated"),($U456/7*AX456),
IF(AND($P456="Furloughed"),($U456/7*AX456)+($U456/7*BH456),
IF(AND($P456="Rehired"),($U456/7*BH456),
IF(AND($P456="Terminated",AX456&gt;0),$U456,
IF($P456="Furloughed",IF(AX456&gt;0,$U456)+IF(BH456&gt;0,$U456),
IF($P456="Rehired",IF(BH456&gt;0,$U456)))))))),IF('Actual Allocation Calc'!$AP$78="C",'Actual Allocation Calc'!T456,'Actual Allocation Calc'!AC456+IF($P456="Employed",$U456/7*BK456,
IF(AND($P456="Terminated"),($U456/7*AX456),
IF(AND($P456="Furloughed"),($U456/7*AX456)+($U456/7*BH456),
IF(AND($P456="Rehired"),($U456/7*BH456),
IF(AND($P456="Terminated",AX456&gt;0),$U456,
IF($P456="Furloughed",IF(AX456&gt;0,$U456)+IF(BH456&gt;0,$U456),
IF($P456="Rehired",IF(BH456&gt;0,$U456))))))))*'Actual Allocation Calc'!$AP$99)))</f>
        <v/>
      </c>
      <c r="AH456" s="536"/>
      <c r="AI456" s="82">
        <f t="shared" si="150"/>
        <v>0</v>
      </c>
      <c r="AJ456" s="210">
        <f t="shared" si="132"/>
        <v>0</v>
      </c>
      <c r="AK456" s="397" t="str">
        <f t="shared" si="133"/>
        <v/>
      </c>
      <c r="AM456" s="122"/>
      <c r="AO456" s="214" t="str">
        <f>IFERROR(IF($V456="","",VLOOKUP(V456,'Calendar Calcs'!$B$2:$E1423,4,FALSE)),0)</f>
        <v/>
      </c>
      <c r="AP456" s="69" t="str">
        <f>IF($AO456="","", IF($AO456&lt;AP$23,0,IF($AO456&gt;AP$23,COUNTIFS('Calendar Calcs'!$E$2:$E1423,AP$23),COUNTIFS('Calendar Calcs'!$E$2:$E1423,AP$23,'Calendar Calcs'!$D$2:$D1423,"&lt;="&amp;WEEKDAY($V456)))))</f>
        <v/>
      </c>
      <c r="AQ456" s="69" t="str">
        <f>IF($AO456="","", IF($AO456&lt;AQ$23,0,IF($AO456&gt;AQ$23,COUNTIFS('Calendar Calcs'!$E$2:$E1423,AQ$23),COUNTIFS('Calendar Calcs'!$E$2:$E1423,AQ$23,'Calendar Calcs'!$D$2:$D1423,"&lt;="&amp;WEEKDAY($V456)))))</f>
        <v/>
      </c>
      <c r="AR456" s="69" t="str">
        <f>IF($AO456="","", IF($AO456&lt;AR$23,0,IF($AO456&gt;AR$23,COUNTIFS('Calendar Calcs'!$E$2:$E1423,AR$23),COUNTIFS('Calendar Calcs'!$E$2:$E1423,AR$23,'Calendar Calcs'!$D$2:$D1423,"&lt;="&amp;WEEKDAY($V456)))))</f>
        <v/>
      </c>
      <c r="AS456" s="69" t="str">
        <f>IF($AO456="","", IF($AO456&lt;AS$23,0,IF($AO456&gt;AS$23,COUNTIFS('Calendar Calcs'!$E$2:$E1423,AS$23),COUNTIFS('Calendar Calcs'!$E$2:$E1423,AS$23,'Calendar Calcs'!$D$2:$D1423,"&lt;="&amp;WEEKDAY($V456)))))</f>
        <v/>
      </c>
      <c r="AT456" s="69" t="str">
        <f>IF($AO456="","", IF($AO456&lt;AT$23,0,IF($AO456&gt;AT$23,COUNTIFS('Calendar Calcs'!$E$2:$E1423,AT$23),COUNTIFS('Calendar Calcs'!$E$2:$E1423,AT$23,'Calendar Calcs'!$D$2:$D1423,"&lt;="&amp;WEEKDAY($V456)))))</f>
        <v/>
      </c>
      <c r="AU456" s="69" t="str">
        <f>IF($AO456="","", IF($AO456&lt;AU$23,0,IF($AO456&gt;AU$23,COUNTIFS('Calendar Calcs'!$E$2:$E1423,AU$23),COUNTIFS('Calendar Calcs'!$E$2:$E1423,AU$23,'Calendar Calcs'!$D$2:$D1423,"&lt;="&amp;WEEKDAY($V456)))))</f>
        <v/>
      </c>
      <c r="AV456" s="69" t="str">
        <f>IF($AO456="","", IF($AO456&lt;AV$23,0,IF($AO456&gt;AV$23,COUNTIFS('Calendar Calcs'!$E$2:$E1423,AV$23),COUNTIFS('Calendar Calcs'!$E$2:$E1423,AV$23,'Calendar Calcs'!$D$2:$D1423,"&lt;="&amp;WEEKDAY($V456)))))</f>
        <v/>
      </c>
      <c r="AW456" s="69" t="str">
        <f>IF($AO456="","", IF($AO456&lt;AW$23,0,IF($AO456&gt;AW$23,COUNTIFS('Calendar Calcs'!$E$2:$E1423,AW$23),COUNTIFS('Calendar Calcs'!$E$2:$E1423,AW$23,'Calendar Calcs'!$D$2:$D1423,"&lt;="&amp;WEEKDAY($V456)))))</f>
        <v/>
      </c>
      <c r="AX456" s="69" t="str">
        <f>IF($AO456="","", IF($AO456&lt;AX$23,0,IF($AO456&gt;AX$23,COUNTIFS('Calendar Calcs'!$E$2:$E1423,AX$23),COUNTIFS('Calendar Calcs'!$E$2:$E1423,AX$23,'Calendar Calcs'!$D$2:$D1423,"&lt;="&amp;WEEKDAY($V456)))))</f>
        <v/>
      </c>
      <c r="AY456" s="69" t="str">
        <f>IF($W456="","",VLOOKUP($W456,'Calendar Calcs'!$B$2:$E1423,4,FALSE))</f>
        <v/>
      </c>
      <c r="AZ456" s="69" t="str">
        <f>IF($AY456="","",IF($AY456&gt;AZ$23,0,IF($AY456&lt;AZ$23,COUNTIFS('Calendar Calcs'!$E$2:$E1423,AZ$23),COUNTIFS('Calendar Calcs'!$E$2:$E1423,AZ$23,'Calendar Calcs'!$D$2:$D1423,"&gt;="&amp;WEEKDAY($W456)))))</f>
        <v/>
      </c>
      <c r="BA456" s="69" t="str">
        <f>IF($AY456="","",IF($AY456&gt;BA$23,0,IF($AY456&lt;BA$23,COUNTIFS('Calendar Calcs'!$E$2:$E1423,BA$23),COUNTIFS('Calendar Calcs'!$E$2:$E1423,BA$23,'Calendar Calcs'!$D$2:$D1423,"&gt;="&amp;WEEKDAY($W456)))))</f>
        <v/>
      </c>
      <c r="BB456" s="69" t="str">
        <f>IF($AY456="","",IF($AY456&gt;BB$23,0,IF($AY456&lt;BB$23,COUNTIFS('Calendar Calcs'!$E$2:$E1423,BB$23),COUNTIFS('Calendar Calcs'!$E$2:$E1423,BB$23,'Calendar Calcs'!$D$2:$D1423,"&gt;="&amp;WEEKDAY($W456)))))</f>
        <v/>
      </c>
      <c r="BC456" s="69" t="str">
        <f>IF($AY456="","",IF($AY456&gt;BC$23,0,IF($AY456&lt;BC$23,COUNTIFS('Calendar Calcs'!$E$2:$E1423,BC$23),COUNTIFS('Calendar Calcs'!$E$2:$E1423,BC$23,'Calendar Calcs'!$D$2:$D1423,"&gt;="&amp;WEEKDAY($W456)))))</f>
        <v/>
      </c>
      <c r="BD456" s="69" t="str">
        <f>IF($AY456="","",IF($AY456&gt;BD$23,0,IF($AY456&lt;BD$23,COUNTIFS('Calendar Calcs'!$E$2:$E1423,BD$23),COUNTIFS('Calendar Calcs'!$E$2:$E1423,BD$23,'Calendar Calcs'!$D$2:$D1423,"&gt;="&amp;WEEKDAY($W456)))))</f>
        <v/>
      </c>
      <c r="BE456" s="69" t="str">
        <f>IF($AY456="","",IF($AY456&gt;BE$23,0,IF($AY456&lt;BE$23,COUNTIFS('Calendar Calcs'!$E$2:$E1423,BE$23),COUNTIFS('Calendar Calcs'!$E$2:$E1423,BE$23,'Calendar Calcs'!$D$2:$D1423,"&gt;="&amp;WEEKDAY($W456)))))</f>
        <v/>
      </c>
      <c r="BF456" s="69" t="str">
        <f>IF($AY456="","",IF($AY456&gt;BF$23,0,IF($AY456&lt;BF$23,COUNTIFS('Calendar Calcs'!$E$2:$E1423,BF$23),COUNTIFS('Calendar Calcs'!$E$2:$E1423,BF$23,'Calendar Calcs'!$D$2:$D1423,"&gt;="&amp;WEEKDAY($W456)))))</f>
        <v/>
      </c>
      <c r="BG456" s="69" t="str">
        <f>IF($AY456="","",IF($AY456&gt;BG$23,0,IF($AY456&lt;BG$23,COUNTIFS('Calendar Calcs'!$E$2:$E1423,BG$23),COUNTIFS('Calendar Calcs'!$E$2:$E1423,BG$23,'Calendar Calcs'!$D$2:$D1423,"&gt;="&amp;WEEKDAY($W456)))))</f>
        <v/>
      </c>
      <c r="BH456" s="69">
        <f t="shared" si="134"/>
        <v>6</v>
      </c>
      <c r="BI456" s="69">
        <f>IF(Cover!$E$43="","",VLOOKUP(Cover!$E$43,'Calendar Calcs'!$B$2:$E1423,4,FALSE))</f>
        <v>1</v>
      </c>
      <c r="BJ456" s="69">
        <f>IF($BI456="","", IF($BI456&lt;BJ$23,0,IF($BI456&gt;=BJ$23,COUNTIFS('Calendar Calcs'!$E$2:$E1423,BJ$23),COUNTIFS('Calendar Calcs'!$E$2:$E1423,BJ$23,'Calendar Calcs'!$D$2:$D1423,"&lt;="&amp;WEEKDAY($V456)))))</f>
        <v>1</v>
      </c>
      <c r="BK456" s="69">
        <f t="shared" si="131"/>
        <v>6</v>
      </c>
      <c r="BN456" s="69" t="str">
        <f>IF(T456&gt;0,"FTE",IF(Cover!$E$47="Weekly",IF(S456&gt;29.75,"FTE","PTE"),IF(S456&gt;59.75,"FTE","PTE")))</f>
        <v>PTE</v>
      </c>
      <c r="BO456" s="69">
        <f>IF(BN456="FTE",30,IF(Cover!$E$47="Weekly",'STEP 2 EE Data'!S456,'STEP 2 EE Data'!S456/2))</f>
        <v>0</v>
      </c>
      <c r="BP456" s="209">
        <f t="shared" si="135"/>
        <v>0</v>
      </c>
      <c r="BQ456" s="209">
        <f t="shared" si="136"/>
        <v>0</v>
      </c>
      <c r="BR456" s="209">
        <f t="shared" si="137"/>
        <v>0</v>
      </c>
      <c r="BS456" s="209">
        <f t="shared" si="138"/>
        <v>0</v>
      </c>
      <c r="BT456" s="209">
        <f t="shared" si="139"/>
        <v>0</v>
      </c>
      <c r="BU456" s="209">
        <f t="shared" si="140"/>
        <v>0</v>
      </c>
      <c r="BV456" s="209">
        <f t="shared" si="141"/>
        <v>0</v>
      </c>
      <c r="BW456" s="209">
        <f t="shared" si="142"/>
        <v>0</v>
      </c>
      <c r="BX456" s="209">
        <f t="shared" si="143"/>
        <v>0</v>
      </c>
      <c r="CC456" s="210" t="str">
        <f>IF(B456="","",IF(C456="",IF(Cover!$E$47="Weekly",'STEP 3 EE Comp'!BI461*8,'STEP 3 EE Comp'!BI461*4),IF(Cover!$E$47="Weekly",'STEP 3 EE Comp'!BI461,'STEP 3 EE Comp'!BI461)))</f>
        <v/>
      </c>
      <c r="CD456" s="82" t="str">
        <f t="shared" si="144"/>
        <v/>
      </c>
      <c r="CE456" s="417">
        <f t="shared" si="145"/>
        <v>1</v>
      </c>
      <c r="CF456" s="82" t="str">
        <f t="shared" si="146"/>
        <v>Good</v>
      </c>
      <c r="CG456" s="82">
        <f t="shared" si="147"/>
        <v>0</v>
      </c>
      <c r="CH456" s="234">
        <f t="shared" si="148"/>
        <v>0</v>
      </c>
    </row>
    <row r="457" spans="1:86" s="69" customFormat="1" x14ac:dyDescent="0.3">
      <c r="A457" s="555"/>
      <c r="B457" s="52"/>
      <c r="C457" s="52"/>
      <c r="D457" s="52"/>
      <c r="E457" s="52"/>
      <c r="F457" s="507"/>
      <c r="G457" s="210">
        <f t="shared" si="149"/>
        <v>0</v>
      </c>
      <c r="H457" s="82">
        <f t="shared" si="130"/>
        <v>0</v>
      </c>
      <c r="I457" s="211"/>
      <c r="J457" s="441" t="s">
        <v>21</v>
      </c>
      <c r="K457" s="441" t="s">
        <v>21</v>
      </c>
      <c r="L457" s="441" t="s">
        <v>21</v>
      </c>
      <c r="M457" s="441" t="s">
        <v>21</v>
      </c>
      <c r="N457" s="568" t="s">
        <v>21</v>
      </c>
      <c r="O457" s="211"/>
      <c r="P457" s="212" t="str">
        <f>IF(B457="","",
IF(AND(V457="",W457="",B457&lt;&gt;""),"Employed",
IF(AND(V457&lt;&gt;"",W457="",B457&lt;&gt;""),"Terminated",
IF(AND(V457&lt;&gt;"",W457&lt;&gt;"",B457&lt;&gt;""),IF(W457&lt;Cover!$E$43,"Employed","Furloughed"),
IF(AND(V457="",W457&lt;&gt;"",B457&lt;&gt;""),IF(W457&lt;Cover!$E$43,"Employed","Rehired"))))))</f>
        <v/>
      </c>
      <c r="Q457" s="211"/>
      <c r="R457" s="536"/>
      <c r="S457" s="563"/>
      <c r="T457" s="536"/>
      <c r="U457" s="82">
        <f>IF(Cover!$E$47="Weekly",IF(T457&gt;0,T457,R457*S457),IF(T457&gt;0,T457,R457*S457)/2)</f>
        <v>0</v>
      </c>
      <c r="V457" s="564"/>
      <c r="W457" s="564"/>
      <c r="Y457" s="213" t="str">
        <f>IF($B457="","",IF('Actual Allocation Calc'!$AH$78="A",
IF($P457="Employed",$U457/7*BJ457,
IF(AND($P457="Terminated"),($U457/7*AP457),
IF(AND($P457="Furloughed"),($U457/7*AP457)+($U457/7*AZ457),
IF(AND($P457="Rehired"),($U457/7*AZ457),
IF(AND($P457="Terminated",AP457&gt;0),$U457,
IF($P457="Furloughed",IF(AP457&gt;0,$U457)+IF(AZ457&gt;0,$U457),
IF($P457="Rehired",IF(AZ457&gt;0,$U457)))))))),IF('Actual Allocation Calc'!$AH$78="C",'Actual Allocation Calc'!L457,'Actual Allocation Calc'!U457+IF($P457="Employed",$U457/7*BJ457,
IF(AND($P457="Terminated"),($U457/7*AP457),
IF(AND($P457="Furloughed"),($U457/7*AP457)+($U457/7*AZ457),
IF(AND($P457="Rehired"),($U457/7*AZ457),
IF(AND($P457="Terminated",AP457&gt;0),$U457,
IF($P457="Furloughed",IF(AP457&gt;0,$U457)+IF(AZ457&gt;0,$U457),
IF($P457="Rehired",IF(AZ457&gt;0,$U457))))))))*'Actual Allocation Calc'!$AH$99)))</f>
        <v/>
      </c>
      <c r="Z457" s="210" t="str">
        <f>IF($B457="","",IF('Actual Allocation Calc'!$AI$78="A",
IF($P457="Employed",$U457,
IF(AND($P457="Terminated"),($U457/7*AQ457),
IF(AND($P457="Furloughed"),($U457/7*AQ457)+($U457/7*BA457),
IF(AND($P457="Rehired"),($U457/7*BA457),
IF(AND($P457="Terminated",AQ457&gt;0),$U457,
IF($P457="Furloughed",IF(AQ457&gt;0,$U457)+IF(BA457&gt;0,$U457),
IF($P457="Rehired",IF(BA457&gt;0,$U457)))))))),IF('Actual Allocation Calc'!$AI$78="C",'Actual Allocation Calc'!M457,'Actual Allocation Calc'!V457+IF($P457="Employed",$U457,
IF(AND($P457="Terminated"),($U457/7*AQ457),
IF(AND($P457="Furloughed"),($U457/7*AQ457)+($U457/7*BA457),
IF(AND($P457="Rehired"),($U457/7*BA457),
IF(AND($P457="Terminated",AQ457&gt;0),$U457,
IF($P457="Furloughed",IF(AQ457&gt;0,$U457)+IF(BA457&gt;0,$U457),
IF($P457="Rehired",IF(BA457&gt;0,$U457))))))))*'Actual Allocation Calc'!$AI$99)))</f>
        <v/>
      </c>
      <c r="AA457" s="210" t="str">
        <f>IF($B457="","",IF('Actual Allocation Calc'!$AJ$78="A",
IF($P457="Employed",$U457,
IF(AND($P457="Terminated"),($U457/7*AR457),
IF(AND($P457="Furloughed"),($U457/7*AR457)+($U457/7*BB457),
IF(AND($P457="Rehired"),($U457/7*BB457),
IF(AND($P457="Terminated",AR457&gt;0),$U457,
IF($P457="Furloughed",IF(AR457&gt;0,$U457)+IF(BB457&gt;0,$U457),
IF($P457="Rehired",IF(BB457&gt;0,$U457)))))))),IF('Actual Allocation Calc'!$AJ$78="C",'Actual Allocation Calc'!N457,'Actual Allocation Calc'!W457+IF($P457="Employed",$U457,
IF(AND($P457="Terminated"),($U457/7*AR457),
IF(AND($P457="Furloughed"),($U457/7*AR457)+($U457/7*BB457),
IF(AND($P457="Rehired"),($U457/7*BB457),
IF(AND($P457="Terminated",AR457&gt;0),$U457,
IF($P457="Furloughed",IF(AR457&gt;0,$U457)+IF(BB457&gt;0,$U457),
IF($P457="Rehired",IF(BB457&gt;0,$U457))))))))*'Actual Allocation Calc'!$AJ$99)))</f>
        <v/>
      </c>
      <c r="AB457" s="210" t="str">
        <f>IF($B457="","",IF('Actual Allocation Calc'!$AK$78="A",
IF($P457="Employed",$U457,
IF(AND($P457="Terminated"),($U457/7*AS457),
IF(AND($P457="Furloughed"),($U457/7*AS457)+($U457/7*BC457),
IF(AND($P457="Rehired"),($U457/7*BC457),
IF(AND($P457="Terminated",AS457&gt;0),$U457,
IF($P457="Furloughed",IF(AS457&gt;0,$U457)+IF(BC457&gt;0,$U457),
IF($P457="Rehired",IF(BC457&gt;0,$U457)))))))),IF('Actual Allocation Calc'!$AK$78="C",'Actual Allocation Calc'!O457,'Actual Allocation Calc'!X457+IF($P457="Employed",$U457,
IF(AND($P457="Terminated"),($U457/7*AS457),
IF(AND($P457="Furloughed"),($U457/7*AS457)+($U457/7*BC457),
IF(AND($P457="Rehired"),($U457/7*BC457),
IF(AND($P457="Terminated",AS457&gt;0),$U457,
IF($P457="Furloughed",IF(AS457&gt;0,$U457)+IF(BC457&gt;0,$U457),
IF($P457="Rehired",IF(BC457&gt;0,$U457))))))))*'Actual Allocation Calc'!$AK$99)))</f>
        <v/>
      </c>
      <c r="AC457" s="210" t="str">
        <f>IF($B457="","",IF('Actual Allocation Calc'!$AL$78="A",
IF($P457="Employed",$U457,
IF(AND($P457="Terminated"),($U457/7*AT457),
IF(AND($P457="Furloughed"),($U457/7*AT457)+($U457/7*BD457),
IF(AND($P457="Rehired"),($U457/7*BD457),
IF(AND($P457="Terminated",AT457&gt;0),$U457,
IF($P457="Furloughed",IF(AT457&gt;0,$U457)+IF(BD457&gt;0,$U457),
IF($P457="Rehired",IF(BD457&gt;0,$U457)))))))),IF('Actual Allocation Calc'!$AL$78="C",'Actual Allocation Calc'!P457,'Actual Allocation Calc'!Y457+IF($P457="Employed",$U457,
IF(AND($P457="Terminated"),($U457/7*AT457),
IF(AND($P457="Furloughed"),($U457/7*AT457)+($U457/7*BD457),
IF(AND($P457="Rehired"),($U457/7*BD457),
IF(AND($P457="Terminated",AT457&gt;0),$U457,
IF($P457="Furloughed",IF(AT457&gt;0,$U457)+IF(BD457&gt;0,$U457),
IF($P457="Rehired",IF(BD457&gt;0,$U457))))))))*'Actual Allocation Calc'!$AL$99)))</f>
        <v/>
      </c>
      <c r="AD457" s="210" t="str">
        <f>IF($B457="","",IF('Actual Allocation Calc'!$AM$78="A",
IF($P457="Employed",$U457,
IF(AND($P457="Terminated"),($U457/7*AU457),
IF(AND($P457="Furloughed"),($U457/7*AU457)+($U457/7*BE457),
IF(AND($P457="Rehired"),($U457/7*BE457),
IF(AND($P457="Terminated",AU457&gt;0),$U457,
IF($P457="Furloughed",IF(AU457&gt;0,$U457)+IF(BE457&gt;0,$U457),
IF($P457="Rehired",IF(BE457&gt;0,$U457)))))))),IF('Actual Allocation Calc'!$AM$78="C",'Actual Allocation Calc'!Q457,'Actual Allocation Calc'!Z457+IF($P457="Employed",$U457,
IF(AND($P457="Terminated"),($U457/7*AU457),
IF(AND($P457="Furloughed"),($U457/7*AU457)+($U457/7*BE457),
IF(AND($P457="Rehired"),($U457/7*BE457),
IF(AND($P457="Terminated",AU457&gt;0),$U457,
IF($P457="Furloughed",IF(AU457&gt;0,$U457)+IF(BE457&gt;0,$U457),
IF($P457="Rehired",IF(BE457&gt;0,$U457))))))))*'Actual Allocation Calc'!$AM$99)))</f>
        <v/>
      </c>
      <c r="AE457" s="210" t="str">
        <f>IF($B457="","",IF('Actual Allocation Calc'!$AN$78="A",
IF($P457="Employed",$U457,
IF(AND($P457="Terminated"),($U457/7*AV457),
IF(AND($P457="Furloughed"),($U457/7*AV457)+($U457/7*BF457),
IF(AND($P457="Rehired"),($U457/7*BF457),
IF(AND($P457="Terminated",AV457&gt;0),$U457,
IF($P457="Furloughed",IF(AV457&gt;0,$U457)+IF(BF457&gt;0,$U457),
IF($P457="Rehired",IF(BF457&gt;0,$U457)))))))),IF('Actual Allocation Calc'!$AN$78="C",'Actual Allocation Calc'!R457,'Actual Allocation Calc'!AA457+IF($P457="Employed",$U457,
IF(AND($P457="Terminated"),($U457/7*AV457),
IF(AND($P457="Furloughed"),($U457/7*AV457)+($U457/7*BF457),
IF(AND($P457="Rehired"),($U457/7*BF457),
IF(AND($P457="Terminated",AV457&gt;0),$U457,
IF($P457="Furloughed",IF(AV457&gt;0,$U457)+IF(BF457&gt;0,$U457),
IF($P457="Rehired",IF(BF457&gt;0,$U457))))))))*'Actual Allocation Calc'!$AN$99)))</f>
        <v/>
      </c>
      <c r="AF457" s="210" t="str">
        <f>IF($B457="","",IF('Actual Allocation Calc'!$AO$78="A",
IF($P457="Employed",$U457,
IF(AND($P457="Terminated"),($U457/7*AW457),
IF(AND($P457="Furloughed"),($U457/7*AW457)+($U457/7*BG457),
IF(AND($P457="Rehired"),($U457/7*BG457),
IF(AND($P457="Terminated",AW457&gt;0),$U457,
IF($P457="Furloughed",IF(AW457&gt;0,$U457)+IF(BG457&gt;0,$U457),
IF($P457="Rehired",IF(BG457&gt;0,$U457)))))))),IF('Actual Allocation Calc'!$AO$78="C",'Actual Allocation Calc'!S457,'Actual Allocation Calc'!AB457+IF($P457="Employed",$U457,
IF(AND($P457="Terminated"),($U457/7*AW457),
IF(AND($P457="Furloughed"),($U457/7*AW457)+($U457/7*BG457),
IF(AND($P457="Rehired"),($U457/7*BG457),
IF(AND($P457="Terminated",AW457&gt;0),$U457,
IF($P457="Furloughed",IF(AW457&gt;0,$U457)+IF(BG457&gt;0,$U457),
IF($P457="Rehired",IF(BG457&gt;0,$U457))))))))*'Actual Allocation Calc'!$AO$99)))</f>
        <v/>
      </c>
      <c r="AG457" s="210" t="str">
        <f>IF($B457="","",IF('Actual Allocation Calc'!$AP$78="A",
IF($P457="Employed",$U457/7*BK457,
IF(AND($P457="Terminated"),($U457/7*AX457),
IF(AND($P457="Furloughed"),($U457/7*AX457)+($U457/7*BH457),
IF(AND($P457="Rehired"),($U457/7*BH457),
IF(AND($P457="Terminated",AX457&gt;0),$U457,
IF($P457="Furloughed",IF(AX457&gt;0,$U457)+IF(BH457&gt;0,$U457),
IF($P457="Rehired",IF(BH457&gt;0,$U457)))))))),IF('Actual Allocation Calc'!$AP$78="C",'Actual Allocation Calc'!T457,'Actual Allocation Calc'!AC457+IF($P457="Employed",$U457/7*BK457,
IF(AND($P457="Terminated"),($U457/7*AX457),
IF(AND($P457="Furloughed"),($U457/7*AX457)+($U457/7*BH457),
IF(AND($P457="Rehired"),($U457/7*BH457),
IF(AND($P457="Terminated",AX457&gt;0),$U457,
IF($P457="Furloughed",IF(AX457&gt;0,$U457)+IF(BH457&gt;0,$U457),
IF($P457="Rehired",IF(BH457&gt;0,$U457))))))))*'Actual Allocation Calc'!$AP$99)))</f>
        <v/>
      </c>
      <c r="AH457" s="536"/>
      <c r="AI457" s="82">
        <f t="shared" si="150"/>
        <v>0</v>
      </c>
      <c r="AJ457" s="210">
        <f t="shared" si="132"/>
        <v>0</v>
      </c>
      <c r="AK457" s="397" t="str">
        <f t="shared" si="133"/>
        <v/>
      </c>
      <c r="AM457" s="122"/>
      <c r="AO457" s="214" t="str">
        <f>IFERROR(IF($V457="","",VLOOKUP(V457,'Calendar Calcs'!$B$2:$E1424,4,FALSE)),0)</f>
        <v/>
      </c>
      <c r="AP457" s="69" t="str">
        <f>IF($AO457="","", IF($AO457&lt;AP$23,0,IF($AO457&gt;AP$23,COUNTIFS('Calendar Calcs'!$E$2:$E1424,AP$23),COUNTIFS('Calendar Calcs'!$E$2:$E1424,AP$23,'Calendar Calcs'!$D$2:$D1424,"&lt;="&amp;WEEKDAY($V457)))))</f>
        <v/>
      </c>
      <c r="AQ457" s="69" t="str">
        <f>IF($AO457="","", IF($AO457&lt;AQ$23,0,IF($AO457&gt;AQ$23,COUNTIFS('Calendar Calcs'!$E$2:$E1424,AQ$23),COUNTIFS('Calendar Calcs'!$E$2:$E1424,AQ$23,'Calendar Calcs'!$D$2:$D1424,"&lt;="&amp;WEEKDAY($V457)))))</f>
        <v/>
      </c>
      <c r="AR457" s="69" t="str">
        <f>IF($AO457="","", IF($AO457&lt;AR$23,0,IF($AO457&gt;AR$23,COUNTIFS('Calendar Calcs'!$E$2:$E1424,AR$23),COUNTIFS('Calendar Calcs'!$E$2:$E1424,AR$23,'Calendar Calcs'!$D$2:$D1424,"&lt;="&amp;WEEKDAY($V457)))))</f>
        <v/>
      </c>
      <c r="AS457" s="69" t="str">
        <f>IF($AO457="","", IF($AO457&lt;AS$23,0,IF($AO457&gt;AS$23,COUNTIFS('Calendar Calcs'!$E$2:$E1424,AS$23),COUNTIFS('Calendar Calcs'!$E$2:$E1424,AS$23,'Calendar Calcs'!$D$2:$D1424,"&lt;="&amp;WEEKDAY($V457)))))</f>
        <v/>
      </c>
      <c r="AT457" s="69" t="str">
        <f>IF($AO457="","", IF($AO457&lt;AT$23,0,IF($AO457&gt;AT$23,COUNTIFS('Calendar Calcs'!$E$2:$E1424,AT$23),COUNTIFS('Calendar Calcs'!$E$2:$E1424,AT$23,'Calendar Calcs'!$D$2:$D1424,"&lt;="&amp;WEEKDAY($V457)))))</f>
        <v/>
      </c>
      <c r="AU457" s="69" t="str">
        <f>IF($AO457="","", IF($AO457&lt;AU$23,0,IF($AO457&gt;AU$23,COUNTIFS('Calendar Calcs'!$E$2:$E1424,AU$23),COUNTIFS('Calendar Calcs'!$E$2:$E1424,AU$23,'Calendar Calcs'!$D$2:$D1424,"&lt;="&amp;WEEKDAY($V457)))))</f>
        <v/>
      </c>
      <c r="AV457" s="69" t="str">
        <f>IF($AO457="","", IF($AO457&lt;AV$23,0,IF($AO457&gt;AV$23,COUNTIFS('Calendar Calcs'!$E$2:$E1424,AV$23),COUNTIFS('Calendar Calcs'!$E$2:$E1424,AV$23,'Calendar Calcs'!$D$2:$D1424,"&lt;="&amp;WEEKDAY($V457)))))</f>
        <v/>
      </c>
      <c r="AW457" s="69" t="str">
        <f>IF($AO457="","", IF($AO457&lt;AW$23,0,IF($AO457&gt;AW$23,COUNTIFS('Calendar Calcs'!$E$2:$E1424,AW$23),COUNTIFS('Calendar Calcs'!$E$2:$E1424,AW$23,'Calendar Calcs'!$D$2:$D1424,"&lt;="&amp;WEEKDAY($V457)))))</f>
        <v/>
      </c>
      <c r="AX457" s="69" t="str">
        <f>IF($AO457="","", IF($AO457&lt;AX$23,0,IF($AO457&gt;AX$23,COUNTIFS('Calendar Calcs'!$E$2:$E1424,AX$23),COUNTIFS('Calendar Calcs'!$E$2:$E1424,AX$23,'Calendar Calcs'!$D$2:$D1424,"&lt;="&amp;WEEKDAY($V457)))))</f>
        <v/>
      </c>
      <c r="AY457" s="69" t="str">
        <f>IF($W457="","",VLOOKUP($W457,'Calendar Calcs'!$B$2:$E1424,4,FALSE))</f>
        <v/>
      </c>
      <c r="AZ457" s="69" t="str">
        <f>IF($AY457="","",IF($AY457&gt;AZ$23,0,IF($AY457&lt;AZ$23,COUNTIFS('Calendar Calcs'!$E$2:$E1424,AZ$23),COUNTIFS('Calendar Calcs'!$E$2:$E1424,AZ$23,'Calendar Calcs'!$D$2:$D1424,"&gt;="&amp;WEEKDAY($W457)))))</f>
        <v/>
      </c>
      <c r="BA457" s="69" t="str">
        <f>IF($AY457="","",IF($AY457&gt;BA$23,0,IF($AY457&lt;BA$23,COUNTIFS('Calendar Calcs'!$E$2:$E1424,BA$23),COUNTIFS('Calendar Calcs'!$E$2:$E1424,BA$23,'Calendar Calcs'!$D$2:$D1424,"&gt;="&amp;WEEKDAY($W457)))))</f>
        <v/>
      </c>
      <c r="BB457" s="69" t="str">
        <f>IF($AY457="","",IF($AY457&gt;BB$23,0,IF($AY457&lt;BB$23,COUNTIFS('Calendar Calcs'!$E$2:$E1424,BB$23),COUNTIFS('Calendar Calcs'!$E$2:$E1424,BB$23,'Calendar Calcs'!$D$2:$D1424,"&gt;="&amp;WEEKDAY($W457)))))</f>
        <v/>
      </c>
      <c r="BC457" s="69" t="str">
        <f>IF($AY457="","",IF($AY457&gt;BC$23,0,IF($AY457&lt;BC$23,COUNTIFS('Calendar Calcs'!$E$2:$E1424,BC$23),COUNTIFS('Calendar Calcs'!$E$2:$E1424,BC$23,'Calendar Calcs'!$D$2:$D1424,"&gt;="&amp;WEEKDAY($W457)))))</f>
        <v/>
      </c>
      <c r="BD457" s="69" t="str">
        <f>IF($AY457="","",IF($AY457&gt;BD$23,0,IF($AY457&lt;BD$23,COUNTIFS('Calendar Calcs'!$E$2:$E1424,BD$23),COUNTIFS('Calendar Calcs'!$E$2:$E1424,BD$23,'Calendar Calcs'!$D$2:$D1424,"&gt;="&amp;WEEKDAY($W457)))))</f>
        <v/>
      </c>
      <c r="BE457" s="69" t="str">
        <f>IF($AY457="","",IF($AY457&gt;BE$23,0,IF($AY457&lt;BE$23,COUNTIFS('Calendar Calcs'!$E$2:$E1424,BE$23),COUNTIFS('Calendar Calcs'!$E$2:$E1424,BE$23,'Calendar Calcs'!$D$2:$D1424,"&gt;="&amp;WEEKDAY($W457)))))</f>
        <v/>
      </c>
      <c r="BF457" s="69" t="str">
        <f>IF($AY457="","",IF($AY457&gt;BF$23,0,IF($AY457&lt;BF$23,COUNTIFS('Calendar Calcs'!$E$2:$E1424,BF$23),COUNTIFS('Calendar Calcs'!$E$2:$E1424,BF$23,'Calendar Calcs'!$D$2:$D1424,"&gt;="&amp;WEEKDAY($W457)))))</f>
        <v/>
      </c>
      <c r="BG457" s="69" t="str">
        <f>IF($AY457="","",IF($AY457&gt;BG$23,0,IF($AY457&lt;BG$23,COUNTIFS('Calendar Calcs'!$E$2:$E1424,BG$23),COUNTIFS('Calendar Calcs'!$E$2:$E1424,BG$23,'Calendar Calcs'!$D$2:$D1424,"&gt;="&amp;WEEKDAY($W457)))))</f>
        <v/>
      </c>
      <c r="BH457" s="69">
        <f t="shared" si="134"/>
        <v>6</v>
      </c>
      <c r="BI457" s="69">
        <f>IF(Cover!$E$43="","",VLOOKUP(Cover!$E$43,'Calendar Calcs'!$B$2:$E1424,4,FALSE))</f>
        <v>1</v>
      </c>
      <c r="BJ457" s="69">
        <f>IF($BI457="","", IF($BI457&lt;BJ$23,0,IF($BI457&gt;=BJ$23,COUNTIFS('Calendar Calcs'!$E$2:$E1424,BJ$23),COUNTIFS('Calendar Calcs'!$E$2:$E1424,BJ$23,'Calendar Calcs'!$D$2:$D1424,"&lt;="&amp;WEEKDAY($V457)))))</f>
        <v>1</v>
      </c>
      <c r="BK457" s="69">
        <f t="shared" si="131"/>
        <v>6</v>
      </c>
      <c r="BN457" s="69" t="str">
        <f>IF(T457&gt;0,"FTE",IF(Cover!$E$47="Weekly",IF(S457&gt;29.75,"FTE","PTE"),IF(S457&gt;59.75,"FTE","PTE")))</f>
        <v>PTE</v>
      </c>
      <c r="BO457" s="69">
        <f>IF(BN457="FTE",30,IF(Cover!$E$47="Weekly",'STEP 2 EE Data'!S457,'STEP 2 EE Data'!S457/2))</f>
        <v>0</v>
      </c>
      <c r="BP457" s="209">
        <f t="shared" si="135"/>
        <v>0</v>
      </c>
      <c r="BQ457" s="209">
        <f t="shared" si="136"/>
        <v>0</v>
      </c>
      <c r="BR457" s="209">
        <f t="shared" si="137"/>
        <v>0</v>
      </c>
      <c r="BS457" s="209">
        <f t="shared" si="138"/>
        <v>0</v>
      </c>
      <c r="BT457" s="209">
        <f t="shared" si="139"/>
        <v>0</v>
      </c>
      <c r="BU457" s="209">
        <f t="shared" si="140"/>
        <v>0</v>
      </c>
      <c r="BV457" s="209">
        <f t="shared" si="141"/>
        <v>0</v>
      </c>
      <c r="BW457" s="209">
        <f t="shared" si="142"/>
        <v>0</v>
      </c>
      <c r="BX457" s="209">
        <f t="shared" si="143"/>
        <v>0</v>
      </c>
      <c r="CC457" s="210" t="str">
        <f>IF(B457="","",IF(C457="",IF(Cover!$E$47="Weekly",'STEP 3 EE Comp'!BI462*8,'STEP 3 EE Comp'!BI462*4),IF(Cover!$E$47="Weekly",'STEP 3 EE Comp'!BI462,'STEP 3 EE Comp'!BI462)))</f>
        <v/>
      </c>
      <c r="CD457" s="82" t="str">
        <f t="shared" si="144"/>
        <v/>
      </c>
      <c r="CE457" s="417">
        <f t="shared" si="145"/>
        <v>1</v>
      </c>
      <c r="CF457" s="82" t="str">
        <f t="shared" si="146"/>
        <v>Good</v>
      </c>
      <c r="CG457" s="82">
        <f t="shared" si="147"/>
        <v>0</v>
      </c>
      <c r="CH457" s="234">
        <f t="shared" si="148"/>
        <v>0</v>
      </c>
    </row>
    <row r="458" spans="1:86" s="69" customFormat="1" x14ac:dyDescent="0.3">
      <c r="A458" s="555"/>
      <c r="B458" s="52"/>
      <c r="C458" s="52"/>
      <c r="D458" s="52"/>
      <c r="E458" s="52"/>
      <c r="F458" s="507"/>
      <c r="G458" s="210">
        <f t="shared" si="149"/>
        <v>0</v>
      </c>
      <c r="H458" s="82">
        <f t="shared" si="130"/>
        <v>0</v>
      </c>
      <c r="I458" s="211"/>
      <c r="J458" s="441" t="s">
        <v>21</v>
      </c>
      <c r="K458" s="441" t="s">
        <v>21</v>
      </c>
      <c r="L458" s="441" t="s">
        <v>21</v>
      </c>
      <c r="M458" s="441" t="s">
        <v>21</v>
      </c>
      <c r="N458" s="568" t="s">
        <v>21</v>
      </c>
      <c r="O458" s="211"/>
      <c r="P458" s="212" t="str">
        <f>IF(B458="","",
IF(AND(V458="",W458="",B458&lt;&gt;""),"Employed",
IF(AND(V458&lt;&gt;"",W458="",B458&lt;&gt;""),"Terminated",
IF(AND(V458&lt;&gt;"",W458&lt;&gt;"",B458&lt;&gt;""),IF(W458&lt;Cover!$E$43,"Employed","Furloughed"),
IF(AND(V458="",W458&lt;&gt;"",B458&lt;&gt;""),IF(W458&lt;Cover!$E$43,"Employed","Rehired"))))))</f>
        <v/>
      </c>
      <c r="Q458" s="211"/>
      <c r="R458" s="536"/>
      <c r="S458" s="563"/>
      <c r="T458" s="536"/>
      <c r="U458" s="82">
        <f>IF(Cover!$E$47="Weekly",IF(T458&gt;0,T458,R458*S458),IF(T458&gt;0,T458,R458*S458)/2)</f>
        <v>0</v>
      </c>
      <c r="V458" s="564"/>
      <c r="W458" s="564"/>
      <c r="Y458" s="213" t="str">
        <f>IF($B458="","",IF('Actual Allocation Calc'!$AH$78="A",
IF($P458="Employed",$U458/7*BJ458,
IF(AND($P458="Terminated"),($U458/7*AP458),
IF(AND($P458="Furloughed"),($U458/7*AP458)+($U458/7*AZ458),
IF(AND($P458="Rehired"),($U458/7*AZ458),
IF(AND($P458="Terminated",AP458&gt;0),$U458,
IF($P458="Furloughed",IF(AP458&gt;0,$U458)+IF(AZ458&gt;0,$U458),
IF($P458="Rehired",IF(AZ458&gt;0,$U458)))))))),IF('Actual Allocation Calc'!$AH$78="C",'Actual Allocation Calc'!L458,'Actual Allocation Calc'!U458+IF($P458="Employed",$U458/7*BJ458,
IF(AND($P458="Terminated"),($U458/7*AP458),
IF(AND($P458="Furloughed"),($U458/7*AP458)+($U458/7*AZ458),
IF(AND($P458="Rehired"),($U458/7*AZ458),
IF(AND($P458="Terminated",AP458&gt;0),$U458,
IF($P458="Furloughed",IF(AP458&gt;0,$U458)+IF(AZ458&gt;0,$U458),
IF($P458="Rehired",IF(AZ458&gt;0,$U458))))))))*'Actual Allocation Calc'!$AH$99)))</f>
        <v/>
      </c>
      <c r="Z458" s="210" t="str">
        <f>IF($B458="","",IF('Actual Allocation Calc'!$AI$78="A",
IF($P458="Employed",$U458,
IF(AND($P458="Terminated"),($U458/7*AQ458),
IF(AND($P458="Furloughed"),($U458/7*AQ458)+($U458/7*BA458),
IF(AND($P458="Rehired"),($U458/7*BA458),
IF(AND($P458="Terminated",AQ458&gt;0),$U458,
IF($P458="Furloughed",IF(AQ458&gt;0,$U458)+IF(BA458&gt;0,$U458),
IF($P458="Rehired",IF(BA458&gt;0,$U458)))))))),IF('Actual Allocation Calc'!$AI$78="C",'Actual Allocation Calc'!M458,'Actual Allocation Calc'!V458+IF($P458="Employed",$U458,
IF(AND($P458="Terminated"),($U458/7*AQ458),
IF(AND($P458="Furloughed"),($U458/7*AQ458)+($U458/7*BA458),
IF(AND($P458="Rehired"),($U458/7*BA458),
IF(AND($P458="Terminated",AQ458&gt;0),$U458,
IF($P458="Furloughed",IF(AQ458&gt;0,$U458)+IF(BA458&gt;0,$U458),
IF($P458="Rehired",IF(BA458&gt;0,$U458))))))))*'Actual Allocation Calc'!$AI$99)))</f>
        <v/>
      </c>
      <c r="AA458" s="210" t="str">
        <f>IF($B458="","",IF('Actual Allocation Calc'!$AJ$78="A",
IF($P458="Employed",$U458,
IF(AND($P458="Terminated"),($U458/7*AR458),
IF(AND($P458="Furloughed"),($U458/7*AR458)+($U458/7*BB458),
IF(AND($P458="Rehired"),($U458/7*BB458),
IF(AND($P458="Terminated",AR458&gt;0),$U458,
IF($P458="Furloughed",IF(AR458&gt;0,$U458)+IF(BB458&gt;0,$U458),
IF($P458="Rehired",IF(BB458&gt;0,$U458)))))))),IF('Actual Allocation Calc'!$AJ$78="C",'Actual Allocation Calc'!N458,'Actual Allocation Calc'!W458+IF($P458="Employed",$U458,
IF(AND($P458="Terminated"),($U458/7*AR458),
IF(AND($P458="Furloughed"),($U458/7*AR458)+($U458/7*BB458),
IF(AND($P458="Rehired"),($U458/7*BB458),
IF(AND($P458="Terminated",AR458&gt;0),$U458,
IF($P458="Furloughed",IF(AR458&gt;0,$U458)+IF(BB458&gt;0,$U458),
IF($P458="Rehired",IF(BB458&gt;0,$U458))))))))*'Actual Allocation Calc'!$AJ$99)))</f>
        <v/>
      </c>
      <c r="AB458" s="210" t="str">
        <f>IF($B458="","",IF('Actual Allocation Calc'!$AK$78="A",
IF($P458="Employed",$U458,
IF(AND($P458="Terminated"),($U458/7*AS458),
IF(AND($P458="Furloughed"),($U458/7*AS458)+($U458/7*BC458),
IF(AND($P458="Rehired"),($U458/7*BC458),
IF(AND($P458="Terminated",AS458&gt;0),$U458,
IF($P458="Furloughed",IF(AS458&gt;0,$U458)+IF(BC458&gt;0,$U458),
IF($P458="Rehired",IF(BC458&gt;0,$U458)))))))),IF('Actual Allocation Calc'!$AK$78="C",'Actual Allocation Calc'!O458,'Actual Allocation Calc'!X458+IF($P458="Employed",$U458,
IF(AND($P458="Terminated"),($U458/7*AS458),
IF(AND($P458="Furloughed"),($U458/7*AS458)+($U458/7*BC458),
IF(AND($P458="Rehired"),($U458/7*BC458),
IF(AND($P458="Terminated",AS458&gt;0),$U458,
IF($P458="Furloughed",IF(AS458&gt;0,$U458)+IF(BC458&gt;0,$U458),
IF($P458="Rehired",IF(BC458&gt;0,$U458))))))))*'Actual Allocation Calc'!$AK$99)))</f>
        <v/>
      </c>
      <c r="AC458" s="210" t="str">
        <f>IF($B458="","",IF('Actual Allocation Calc'!$AL$78="A",
IF($P458="Employed",$U458,
IF(AND($P458="Terminated"),($U458/7*AT458),
IF(AND($P458="Furloughed"),($U458/7*AT458)+($U458/7*BD458),
IF(AND($P458="Rehired"),($U458/7*BD458),
IF(AND($P458="Terminated",AT458&gt;0),$U458,
IF($P458="Furloughed",IF(AT458&gt;0,$U458)+IF(BD458&gt;0,$U458),
IF($P458="Rehired",IF(BD458&gt;0,$U458)))))))),IF('Actual Allocation Calc'!$AL$78="C",'Actual Allocation Calc'!P458,'Actual Allocation Calc'!Y458+IF($P458="Employed",$U458,
IF(AND($P458="Terminated"),($U458/7*AT458),
IF(AND($P458="Furloughed"),($U458/7*AT458)+($U458/7*BD458),
IF(AND($P458="Rehired"),($U458/7*BD458),
IF(AND($P458="Terminated",AT458&gt;0),$U458,
IF($P458="Furloughed",IF(AT458&gt;0,$U458)+IF(BD458&gt;0,$U458),
IF($P458="Rehired",IF(BD458&gt;0,$U458))))))))*'Actual Allocation Calc'!$AL$99)))</f>
        <v/>
      </c>
      <c r="AD458" s="210" t="str">
        <f>IF($B458="","",IF('Actual Allocation Calc'!$AM$78="A",
IF($P458="Employed",$U458,
IF(AND($P458="Terminated"),($U458/7*AU458),
IF(AND($P458="Furloughed"),($U458/7*AU458)+($U458/7*BE458),
IF(AND($P458="Rehired"),($U458/7*BE458),
IF(AND($P458="Terminated",AU458&gt;0),$U458,
IF($P458="Furloughed",IF(AU458&gt;0,$U458)+IF(BE458&gt;0,$U458),
IF($P458="Rehired",IF(BE458&gt;0,$U458)))))))),IF('Actual Allocation Calc'!$AM$78="C",'Actual Allocation Calc'!Q458,'Actual Allocation Calc'!Z458+IF($P458="Employed",$U458,
IF(AND($P458="Terminated"),($U458/7*AU458),
IF(AND($P458="Furloughed"),($U458/7*AU458)+($U458/7*BE458),
IF(AND($P458="Rehired"),($U458/7*BE458),
IF(AND($P458="Terminated",AU458&gt;0),$U458,
IF($P458="Furloughed",IF(AU458&gt;0,$U458)+IF(BE458&gt;0,$U458),
IF($P458="Rehired",IF(BE458&gt;0,$U458))))))))*'Actual Allocation Calc'!$AM$99)))</f>
        <v/>
      </c>
      <c r="AE458" s="210" t="str">
        <f>IF($B458="","",IF('Actual Allocation Calc'!$AN$78="A",
IF($P458="Employed",$U458,
IF(AND($P458="Terminated"),($U458/7*AV458),
IF(AND($P458="Furloughed"),($U458/7*AV458)+($U458/7*BF458),
IF(AND($P458="Rehired"),($U458/7*BF458),
IF(AND($P458="Terminated",AV458&gt;0),$U458,
IF($P458="Furloughed",IF(AV458&gt;0,$U458)+IF(BF458&gt;0,$U458),
IF($P458="Rehired",IF(BF458&gt;0,$U458)))))))),IF('Actual Allocation Calc'!$AN$78="C",'Actual Allocation Calc'!R458,'Actual Allocation Calc'!AA458+IF($P458="Employed",$U458,
IF(AND($P458="Terminated"),($U458/7*AV458),
IF(AND($P458="Furloughed"),($U458/7*AV458)+($U458/7*BF458),
IF(AND($P458="Rehired"),($U458/7*BF458),
IF(AND($P458="Terminated",AV458&gt;0),$U458,
IF($P458="Furloughed",IF(AV458&gt;0,$U458)+IF(BF458&gt;0,$U458),
IF($P458="Rehired",IF(BF458&gt;0,$U458))))))))*'Actual Allocation Calc'!$AN$99)))</f>
        <v/>
      </c>
      <c r="AF458" s="210" t="str">
        <f>IF($B458="","",IF('Actual Allocation Calc'!$AO$78="A",
IF($P458="Employed",$U458,
IF(AND($P458="Terminated"),($U458/7*AW458),
IF(AND($P458="Furloughed"),($U458/7*AW458)+($U458/7*BG458),
IF(AND($P458="Rehired"),($U458/7*BG458),
IF(AND($P458="Terminated",AW458&gt;0),$U458,
IF($P458="Furloughed",IF(AW458&gt;0,$U458)+IF(BG458&gt;0,$U458),
IF($P458="Rehired",IF(BG458&gt;0,$U458)))))))),IF('Actual Allocation Calc'!$AO$78="C",'Actual Allocation Calc'!S458,'Actual Allocation Calc'!AB458+IF($P458="Employed",$U458,
IF(AND($P458="Terminated"),($U458/7*AW458),
IF(AND($P458="Furloughed"),($U458/7*AW458)+($U458/7*BG458),
IF(AND($P458="Rehired"),($U458/7*BG458),
IF(AND($P458="Terminated",AW458&gt;0),$U458,
IF($P458="Furloughed",IF(AW458&gt;0,$U458)+IF(BG458&gt;0,$U458),
IF($P458="Rehired",IF(BG458&gt;0,$U458))))))))*'Actual Allocation Calc'!$AO$99)))</f>
        <v/>
      </c>
      <c r="AG458" s="210" t="str">
        <f>IF($B458="","",IF('Actual Allocation Calc'!$AP$78="A",
IF($P458="Employed",$U458/7*BK458,
IF(AND($P458="Terminated"),($U458/7*AX458),
IF(AND($P458="Furloughed"),($U458/7*AX458)+($U458/7*BH458),
IF(AND($P458="Rehired"),($U458/7*BH458),
IF(AND($P458="Terminated",AX458&gt;0),$U458,
IF($P458="Furloughed",IF(AX458&gt;0,$U458)+IF(BH458&gt;0,$U458),
IF($P458="Rehired",IF(BH458&gt;0,$U458)))))))),IF('Actual Allocation Calc'!$AP$78="C",'Actual Allocation Calc'!T458,'Actual Allocation Calc'!AC458+IF($P458="Employed",$U458/7*BK458,
IF(AND($P458="Terminated"),($U458/7*AX458),
IF(AND($P458="Furloughed"),($U458/7*AX458)+($U458/7*BH458),
IF(AND($P458="Rehired"),($U458/7*BH458),
IF(AND($P458="Terminated",AX458&gt;0),$U458,
IF($P458="Furloughed",IF(AX458&gt;0,$U458)+IF(BH458&gt;0,$U458),
IF($P458="Rehired",IF(BH458&gt;0,$U458))))))))*'Actual Allocation Calc'!$AP$99)))</f>
        <v/>
      </c>
      <c r="AH458" s="536"/>
      <c r="AI458" s="82">
        <f t="shared" si="150"/>
        <v>0</v>
      </c>
      <c r="AJ458" s="210">
        <f t="shared" si="132"/>
        <v>0</v>
      </c>
      <c r="AK458" s="397" t="str">
        <f t="shared" si="133"/>
        <v/>
      </c>
      <c r="AM458" s="122"/>
      <c r="AO458" s="214" t="str">
        <f>IFERROR(IF($V458="","",VLOOKUP(V458,'Calendar Calcs'!$B$2:$E1425,4,FALSE)),0)</f>
        <v/>
      </c>
      <c r="AP458" s="69" t="str">
        <f>IF($AO458="","", IF($AO458&lt;AP$23,0,IF($AO458&gt;AP$23,COUNTIFS('Calendar Calcs'!$E$2:$E1425,AP$23),COUNTIFS('Calendar Calcs'!$E$2:$E1425,AP$23,'Calendar Calcs'!$D$2:$D1425,"&lt;="&amp;WEEKDAY($V458)))))</f>
        <v/>
      </c>
      <c r="AQ458" s="69" t="str">
        <f>IF($AO458="","", IF($AO458&lt;AQ$23,0,IF($AO458&gt;AQ$23,COUNTIFS('Calendar Calcs'!$E$2:$E1425,AQ$23),COUNTIFS('Calendar Calcs'!$E$2:$E1425,AQ$23,'Calendar Calcs'!$D$2:$D1425,"&lt;="&amp;WEEKDAY($V458)))))</f>
        <v/>
      </c>
      <c r="AR458" s="69" t="str">
        <f>IF($AO458="","", IF($AO458&lt;AR$23,0,IF($AO458&gt;AR$23,COUNTIFS('Calendar Calcs'!$E$2:$E1425,AR$23),COUNTIFS('Calendar Calcs'!$E$2:$E1425,AR$23,'Calendar Calcs'!$D$2:$D1425,"&lt;="&amp;WEEKDAY($V458)))))</f>
        <v/>
      </c>
      <c r="AS458" s="69" t="str">
        <f>IF($AO458="","", IF($AO458&lt;AS$23,0,IF($AO458&gt;AS$23,COUNTIFS('Calendar Calcs'!$E$2:$E1425,AS$23),COUNTIFS('Calendar Calcs'!$E$2:$E1425,AS$23,'Calendar Calcs'!$D$2:$D1425,"&lt;="&amp;WEEKDAY($V458)))))</f>
        <v/>
      </c>
      <c r="AT458" s="69" t="str">
        <f>IF($AO458="","", IF($AO458&lt;AT$23,0,IF($AO458&gt;AT$23,COUNTIFS('Calendar Calcs'!$E$2:$E1425,AT$23),COUNTIFS('Calendar Calcs'!$E$2:$E1425,AT$23,'Calendar Calcs'!$D$2:$D1425,"&lt;="&amp;WEEKDAY($V458)))))</f>
        <v/>
      </c>
      <c r="AU458" s="69" t="str">
        <f>IF($AO458="","", IF($AO458&lt;AU$23,0,IF($AO458&gt;AU$23,COUNTIFS('Calendar Calcs'!$E$2:$E1425,AU$23),COUNTIFS('Calendar Calcs'!$E$2:$E1425,AU$23,'Calendar Calcs'!$D$2:$D1425,"&lt;="&amp;WEEKDAY($V458)))))</f>
        <v/>
      </c>
      <c r="AV458" s="69" t="str">
        <f>IF($AO458="","", IF($AO458&lt;AV$23,0,IF($AO458&gt;AV$23,COUNTIFS('Calendar Calcs'!$E$2:$E1425,AV$23),COUNTIFS('Calendar Calcs'!$E$2:$E1425,AV$23,'Calendar Calcs'!$D$2:$D1425,"&lt;="&amp;WEEKDAY($V458)))))</f>
        <v/>
      </c>
      <c r="AW458" s="69" t="str">
        <f>IF($AO458="","", IF($AO458&lt;AW$23,0,IF($AO458&gt;AW$23,COUNTIFS('Calendar Calcs'!$E$2:$E1425,AW$23),COUNTIFS('Calendar Calcs'!$E$2:$E1425,AW$23,'Calendar Calcs'!$D$2:$D1425,"&lt;="&amp;WEEKDAY($V458)))))</f>
        <v/>
      </c>
      <c r="AX458" s="69" t="str">
        <f>IF($AO458="","", IF($AO458&lt;AX$23,0,IF($AO458&gt;AX$23,COUNTIFS('Calendar Calcs'!$E$2:$E1425,AX$23),COUNTIFS('Calendar Calcs'!$E$2:$E1425,AX$23,'Calendar Calcs'!$D$2:$D1425,"&lt;="&amp;WEEKDAY($V458)))))</f>
        <v/>
      </c>
      <c r="AY458" s="69" t="str">
        <f>IF($W458="","",VLOOKUP($W458,'Calendar Calcs'!$B$2:$E1425,4,FALSE))</f>
        <v/>
      </c>
      <c r="AZ458" s="69" t="str">
        <f>IF($AY458="","",IF($AY458&gt;AZ$23,0,IF($AY458&lt;AZ$23,COUNTIFS('Calendar Calcs'!$E$2:$E1425,AZ$23),COUNTIFS('Calendar Calcs'!$E$2:$E1425,AZ$23,'Calendar Calcs'!$D$2:$D1425,"&gt;="&amp;WEEKDAY($W458)))))</f>
        <v/>
      </c>
      <c r="BA458" s="69" t="str">
        <f>IF($AY458="","",IF($AY458&gt;BA$23,0,IF($AY458&lt;BA$23,COUNTIFS('Calendar Calcs'!$E$2:$E1425,BA$23),COUNTIFS('Calendar Calcs'!$E$2:$E1425,BA$23,'Calendar Calcs'!$D$2:$D1425,"&gt;="&amp;WEEKDAY($W458)))))</f>
        <v/>
      </c>
      <c r="BB458" s="69" t="str">
        <f>IF($AY458="","",IF($AY458&gt;BB$23,0,IF($AY458&lt;BB$23,COUNTIFS('Calendar Calcs'!$E$2:$E1425,BB$23),COUNTIFS('Calendar Calcs'!$E$2:$E1425,BB$23,'Calendar Calcs'!$D$2:$D1425,"&gt;="&amp;WEEKDAY($W458)))))</f>
        <v/>
      </c>
      <c r="BC458" s="69" t="str">
        <f>IF($AY458="","",IF($AY458&gt;BC$23,0,IF($AY458&lt;BC$23,COUNTIFS('Calendar Calcs'!$E$2:$E1425,BC$23),COUNTIFS('Calendar Calcs'!$E$2:$E1425,BC$23,'Calendar Calcs'!$D$2:$D1425,"&gt;="&amp;WEEKDAY($W458)))))</f>
        <v/>
      </c>
      <c r="BD458" s="69" t="str">
        <f>IF($AY458="","",IF($AY458&gt;BD$23,0,IF($AY458&lt;BD$23,COUNTIFS('Calendar Calcs'!$E$2:$E1425,BD$23),COUNTIFS('Calendar Calcs'!$E$2:$E1425,BD$23,'Calendar Calcs'!$D$2:$D1425,"&gt;="&amp;WEEKDAY($W458)))))</f>
        <v/>
      </c>
      <c r="BE458" s="69" t="str">
        <f>IF($AY458="","",IF($AY458&gt;BE$23,0,IF($AY458&lt;BE$23,COUNTIFS('Calendar Calcs'!$E$2:$E1425,BE$23),COUNTIFS('Calendar Calcs'!$E$2:$E1425,BE$23,'Calendar Calcs'!$D$2:$D1425,"&gt;="&amp;WEEKDAY($W458)))))</f>
        <v/>
      </c>
      <c r="BF458" s="69" t="str">
        <f>IF($AY458="","",IF($AY458&gt;BF$23,0,IF($AY458&lt;BF$23,COUNTIFS('Calendar Calcs'!$E$2:$E1425,BF$23),COUNTIFS('Calendar Calcs'!$E$2:$E1425,BF$23,'Calendar Calcs'!$D$2:$D1425,"&gt;="&amp;WEEKDAY($W458)))))</f>
        <v/>
      </c>
      <c r="BG458" s="69" t="str">
        <f>IF($AY458="","",IF($AY458&gt;BG$23,0,IF($AY458&lt;BG$23,COUNTIFS('Calendar Calcs'!$E$2:$E1425,BG$23),COUNTIFS('Calendar Calcs'!$E$2:$E1425,BG$23,'Calendar Calcs'!$D$2:$D1425,"&gt;="&amp;WEEKDAY($W458)))))</f>
        <v/>
      </c>
      <c r="BH458" s="69">
        <f t="shared" si="134"/>
        <v>6</v>
      </c>
      <c r="BI458" s="69">
        <f>IF(Cover!$E$43="","",VLOOKUP(Cover!$E$43,'Calendar Calcs'!$B$2:$E1425,4,FALSE))</f>
        <v>1</v>
      </c>
      <c r="BJ458" s="69">
        <f>IF($BI458="","", IF($BI458&lt;BJ$23,0,IF($BI458&gt;=BJ$23,COUNTIFS('Calendar Calcs'!$E$2:$E1425,BJ$23),COUNTIFS('Calendar Calcs'!$E$2:$E1425,BJ$23,'Calendar Calcs'!$D$2:$D1425,"&lt;="&amp;WEEKDAY($V458)))))</f>
        <v>1</v>
      </c>
      <c r="BK458" s="69">
        <f t="shared" si="131"/>
        <v>6</v>
      </c>
      <c r="BN458" s="69" t="str">
        <f>IF(T458&gt;0,"FTE",IF(Cover!$E$47="Weekly",IF(S458&gt;29.75,"FTE","PTE"),IF(S458&gt;59.75,"FTE","PTE")))</f>
        <v>PTE</v>
      </c>
      <c r="BO458" s="69">
        <f>IF(BN458="FTE",30,IF(Cover!$E$47="Weekly",'STEP 2 EE Data'!S458,'STEP 2 EE Data'!S458/2))</f>
        <v>0</v>
      </c>
      <c r="BP458" s="209">
        <f t="shared" si="135"/>
        <v>0</v>
      </c>
      <c r="BQ458" s="209">
        <f t="shared" si="136"/>
        <v>0</v>
      </c>
      <c r="BR458" s="209">
        <f t="shared" si="137"/>
        <v>0</v>
      </c>
      <c r="BS458" s="209">
        <f t="shared" si="138"/>
        <v>0</v>
      </c>
      <c r="BT458" s="209">
        <f t="shared" si="139"/>
        <v>0</v>
      </c>
      <c r="BU458" s="209">
        <f t="shared" si="140"/>
        <v>0</v>
      </c>
      <c r="BV458" s="209">
        <f t="shared" si="141"/>
        <v>0</v>
      </c>
      <c r="BW458" s="209">
        <f t="shared" si="142"/>
        <v>0</v>
      </c>
      <c r="BX458" s="209">
        <f t="shared" si="143"/>
        <v>0</v>
      </c>
      <c r="CC458" s="210" t="str">
        <f>IF(B458="","",IF(C458="",IF(Cover!$E$47="Weekly",'STEP 3 EE Comp'!BI463*8,'STEP 3 EE Comp'!BI463*4),IF(Cover!$E$47="Weekly",'STEP 3 EE Comp'!BI463,'STEP 3 EE Comp'!BI463)))</f>
        <v/>
      </c>
      <c r="CD458" s="82" t="str">
        <f t="shared" si="144"/>
        <v/>
      </c>
      <c r="CE458" s="417">
        <f t="shared" si="145"/>
        <v>1</v>
      </c>
      <c r="CF458" s="82" t="str">
        <f t="shared" si="146"/>
        <v>Good</v>
      </c>
      <c r="CG458" s="82">
        <f t="shared" si="147"/>
        <v>0</v>
      </c>
      <c r="CH458" s="234">
        <f t="shared" si="148"/>
        <v>0</v>
      </c>
    </row>
    <row r="459" spans="1:86" s="69" customFormat="1" x14ac:dyDescent="0.3">
      <c r="A459" s="555"/>
      <c r="B459" s="52"/>
      <c r="C459" s="52"/>
      <c r="D459" s="52"/>
      <c r="E459" s="52"/>
      <c r="F459" s="507"/>
      <c r="G459" s="210">
        <f t="shared" si="149"/>
        <v>0</v>
      </c>
      <c r="H459" s="82">
        <f t="shared" si="130"/>
        <v>0</v>
      </c>
      <c r="I459" s="211"/>
      <c r="J459" s="441" t="s">
        <v>21</v>
      </c>
      <c r="K459" s="441" t="s">
        <v>21</v>
      </c>
      <c r="L459" s="441" t="s">
        <v>21</v>
      </c>
      <c r="M459" s="441" t="s">
        <v>21</v>
      </c>
      <c r="N459" s="568" t="s">
        <v>21</v>
      </c>
      <c r="O459" s="211"/>
      <c r="P459" s="212" t="str">
        <f>IF(B459="","",
IF(AND(V459="",W459="",B459&lt;&gt;""),"Employed",
IF(AND(V459&lt;&gt;"",W459="",B459&lt;&gt;""),"Terminated",
IF(AND(V459&lt;&gt;"",W459&lt;&gt;"",B459&lt;&gt;""),IF(W459&lt;Cover!$E$43,"Employed","Furloughed"),
IF(AND(V459="",W459&lt;&gt;"",B459&lt;&gt;""),IF(W459&lt;Cover!$E$43,"Employed","Rehired"))))))</f>
        <v/>
      </c>
      <c r="Q459" s="211"/>
      <c r="R459" s="536"/>
      <c r="S459" s="563"/>
      <c r="T459" s="536"/>
      <c r="U459" s="82">
        <f>IF(Cover!$E$47="Weekly",IF(T459&gt;0,T459,R459*S459),IF(T459&gt;0,T459,R459*S459)/2)</f>
        <v>0</v>
      </c>
      <c r="V459" s="564"/>
      <c r="W459" s="564"/>
      <c r="Y459" s="213" t="str">
        <f>IF($B459="","",IF('Actual Allocation Calc'!$AH$78="A",
IF($P459="Employed",$U459/7*BJ459,
IF(AND($P459="Terminated"),($U459/7*AP459),
IF(AND($P459="Furloughed"),($U459/7*AP459)+($U459/7*AZ459),
IF(AND($P459="Rehired"),($U459/7*AZ459),
IF(AND($P459="Terminated",AP459&gt;0),$U459,
IF($P459="Furloughed",IF(AP459&gt;0,$U459)+IF(AZ459&gt;0,$U459),
IF($P459="Rehired",IF(AZ459&gt;0,$U459)))))))),IF('Actual Allocation Calc'!$AH$78="C",'Actual Allocation Calc'!L459,'Actual Allocation Calc'!U459+IF($P459="Employed",$U459/7*BJ459,
IF(AND($P459="Terminated"),($U459/7*AP459),
IF(AND($P459="Furloughed"),($U459/7*AP459)+($U459/7*AZ459),
IF(AND($P459="Rehired"),($U459/7*AZ459),
IF(AND($P459="Terminated",AP459&gt;0),$U459,
IF($P459="Furloughed",IF(AP459&gt;0,$U459)+IF(AZ459&gt;0,$U459),
IF($P459="Rehired",IF(AZ459&gt;0,$U459))))))))*'Actual Allocation Calc'!$AH$99)))</f>
        <v/>
      </c>
      <c r="Z459" s="210" t="str">
        <f>IF($B459="","",IF('Actual Allocation Calc'!$AI$78="A",
IF($P459="Employed",$U459,
IF(AND($P459="Terminated"),($U459/7*AQ459),
IF(AND($P459="Furloughed"),($U459/7*AQ459)+($U459/7*BA459),
IF(AND($P459="Rehired"),($U459/7*BA459),
IF(AND($P459="Terminated",AQ459&gt;0),$U459,
IF($P459="Furloughed",IF(AQ459&gt;0,$U459)+IF(BA459&gt;0,$U459),
IF($P459="Rehired",IF(BA459&gt;0,$U459)))))))),IF('Actual Allocation Calc'!$AI$78="C",'Actual Allocation Calc'!M459,'Actual Allocation Calc'!V459+IF($P459="Employed",$U459,
IF(AND($P459="Terminated"),($U459/7*AQ459),
IF(AND($P459="Furloughed"),($U459/7*AQ459)+($U459/7*BA459),
IF(AND($P459="Rehired"),($U459/7*BA459),
IF(AND($P459="Terminated",AQ459&gt;0),$U459,
IF($P459="Furloughed",IF(AQ459&gt;0,$U459)+IF(BA459&gt;0,$U459),
IF($P459="Rehired",IF(BA459&gt;0,$U459))))))))*'Actual Allocation Calc'!$AI$99)))</f>
        <v/>
      </c>
      <c r="AA459" s="210" t="str">
        <f>IF($B459="","",IF('Actual Allocation Calc'!$AJ$78="A",
IF($P459="Employed",$U459,
IF(AND($P459="Terminated"),($U459/7*AR459),
IF(AND($P459="Furloughed"),($U459/7*AR459)+($U459/7*BB459),
IF(AND($P459="Rehired"),($U459/7*BB459),
IF(AND($P459="Terminated",AR459&gt;0),$U459,
IF($P459="Furloughed",IF(AR459&gt;0,$U459)+IF(BB459&gt;0,$U459),
IF($P459="Rehired",IF(BB459&gt;0,$U459)))))))),IF('Actual Allocation Calc'!$AJ$78="C",'Actual Allocation Calc'!N459,'Actual Allocation Calc'!W459+IF($P459="Employed",$U459,
IF(AND($P459="Terminated"),($U459/7*AR459),
IF(AND($P459="Furloughed"),($U459/7*AR459)+($U459/7*BB459),
IF(AND($P459="Rehired"),($U459/7*BB459),
IF(AND($P459="Terminated",AR459&gt;0),$U459,
IF($P459="Furloughed",IF(AR459&gt;0,$U459)+IF(BB459&gt;0,$U459),
IF($P459="Rehired",IF(BB459&gt;0,$U459))))))))*'Actual Allocation Calc'!$AJ$99)))</f>
        <v/>
      </c>
      <c r="AB459" s="210" t="str">
        <f>IF($B459="","",IF('Actual Allocation Calc'!$AK$78="A",
IF($P459="Employed",$U459,
IF(AND($P459="Terminated"),($U459/7*AS459),
IF(AND($P459="Furloughed"),($U459/7*AS459)+($U459/7*BC459),
IF(AND($P459="Rehired"),($U459/7*BC459),
IF(AND($P459="Terminated",AS459&gt;0),$U459,
IF($P459="Furloughed",IF(AS459&gt;0,$U459)+IF(BC459&gt;0,$U459),
IF($P459="Rehired",IF(BC459&gt;0,$U459)))))))),IF('Actual Allocation Calc'!$AK$78="C",'Actual Allocation Calc'!O459,'Actual Allocation Calc'!X459+IF($P459="Employed",$U459,
IF(AND($P459="Terminated"),($U459/7*AS459),
IF(AND($P459="Furloughed"),($U459/7*AS459)+($U459/7*BC459),
IF(AND($P459="Rehired"),($U459/7*BC459),
IF(AND($P459="Terminated",AS459&gt;0),$U459,
IF($P459="Furloughed",IF(AS459&gt;0,$U459)+IF(BC459&gt;0,$U459),
IF($P459="Rehired",IF(BC459&gt;0,$U459))))))))*'Actual Allocation Calc'!$AK$99)))</f>
        <v/>
      </c>
      <c r="AC459" s="210" t="str">
        <f>IF($B459="","",IF('Actual Allocation Calc'!$AL$78="A",
IF($P459="Employed",$U459,
IF(AND($P459="Terminated"),($U459/7*AT459),
IF(AND($P459="Furloughed"),($U459/7*AT459)+($U459/7*BD459),
IF(AND($P459="Rehired"),($U459/7*BD459),
IF(AND($P459="Terminated",AT459&gt;0),$U459,
IF($P459="Furloughed",IF(AT459&gt;0,$U459)+IF(BD459&gt;0,$U459),
IF($P459="Rehired",IF(BD459&gt;0,$U459)))))))),IF('Actual Allocation Calc'!$AL$78="C",'Actual Allocation Calc'!P459,'Actual Allocation Calc'!Y459+IF($P459="Employed",$U459,
IF(AND($P459="Terminated"),($U459/7*AT459),
IF(AND($P459="Furloughed"),($U459/7*AT459)+($U459/7*BD459),
IF(AND($P459="Rehired"),($U459/7*BD459),
IF(AND($P459="Terminated",AT459&gt;0),$U459,
IF($P459="Furloughed",IF(AT459&gt;0,$U459)+IF(BD459&gt;0,$U459),
IF($P459="Rehired",IF(BD459&gt;0,$U459))))))))*'Actual Allocation Calc'!$AL$99)))</f>
        <v/>
      </c>
      <c r="AD459" s="210" t="str">
        <f>IF($B459="","",IF('Actual Allocation Calc'!$AM$78="A",
IF($P459="Employed",$U459,
IF(AND($P459="Terminated"),($U459/7*AU459),
IF(AND($P459="Furloughed"),($U459/7*AU459)+($U459/7*BE459),
IF(AND($P459="Rehired"),($U459/7*BE459),
IF(AND($P459="Terminated",AU459&gt;0),$U459,
IF($P459="Furloughed",IF(AU459&gt;0,$U459)+IF(BE459&gt;0,$U459),
IF($P459="Rehired",IF(BE459&gt;0,$U459)))))))),IF('Actual Allocation Calc'!$AM$78="C",'Actual Allocation Calc'!Q459,'Actual Allocation Calc'!Z459+IF($P459="Employed",$U459,
IF(AND($P459="Terminated"),($U459/7*AU459),
IF(AND($P459="Furloughed"),($U459/7*AU459)+($U459/7*BE459),
IF(AND($P459="Rehired"),($U459/7*BE459),
IF(AND($P459="Terminated",AU459&gt;0),$U459,
IF($P459="Furloughed",IF(AU459&gt;0,$U459)+IF(BE459&gt;0,$U459),
IF($P459="Rehired",IF(BE459&gt;0,$U459))))))))*'Actual Allocation Calc'!$AM$99)))</f>
        <v/>
      </c>
      <c r="AE459" s="210" t="str">
        <f>IF($B459="","",IF('Actual Allocation Calc'!$AN$78="A",
IF($P459="Employed",$U459,
IF(AND($P459="Terminated"),($U459/7*AV459),
IF(AND($P459="Furloughed"),($U459/7*AV459)+($U459/7*BF459),
IF(AND($P459="Rehired"),($U459/7*BF459),
IF(AND($P459="Terminated",AV459&gt;0),$U459,
IF($P459="Furloughed",IF(AV459&gt;0,$U459)+IF(BF459&gt;0,$U459),
IF($P459="Rehired",IF(BF459&gt;0,$U459)))))))),IF('Actual Allocation Calc'!$AN$78="C",'Actual Allocation Calc'!R459,'Actual Allocation Calc'!AA459+IF($P459="Employed",$U459,
IF(AND($P459="Terminated"),($U459/7*AV459),
IF(AND($P459="Furloughed"),($U459/7*AV459)+($U459/7*BF459),
IF(AND($P459="Rehired"),($U459/7*BF459),
IF(AND($P459="Terminated",AV459&gt;0),$U459,
IF($P459="Furloughed",IF(AV459&gt;0,$U459)+IF(BF459&gt;0,$U459),
IF($P459="Rehired",IF(BF459&gt;0,$U459))))))))*'Actual Allocation Calc'!$AN$99)))</f>
        <v/>
      </c>
      <c r="AF459" s="210" t="str">
        <f>IF($B459="","",IF('Actual Allocation Calc'!$AO$78="A",
IF($P459="Employed",$U459,
IF(AND($P459="Terminated"),($U459/7*AW459),
IF(AND($P459="Furloughed"),($U459/7*AW459)+($U459/7*BG459),
IF(AND($P459="Rehired"),($U459/7*BG459),
IF(AND($P459="Terminated",AW459&gt;0),$U459,
IF($P459="Furloughed",IF(AW459&gt;0,$U459)+IF(BG459&gt;0,$U459),
IF($P459="Rehired",IF(BG459&gt;0,$U459)))))))),IF('Actual Allocation Calc'!$AO$78="C",'Actual Allocation Calc'!S459,'Actual Allocation Calc'!AB459+IF($P459="Employed",$U459,
IF(AND($P459="Terminated"),($U459/7*AW459),
IF(AND($P459="Furloughed"),($U459/7*AW459)+($U459/7*BG459),
IF(AND($P459="Rehired"),($U459/7*BG459),
IF(AND($P459="Terminated",AW459&gt;0),$U459,
IF($P459="Furloughed",IF(AW459&gt;0,$U459)+IF(BG459&gt;0,$U459),
IF($P459="Rehired",IF(BG459&gt;0,$U459))))))))*'Actual Allocation Calc'!$AO$99)))</f>
        <v/>
      </c>
      <c r="AG459" s="210" t="str">
        <f>IF($B459="","",IF('Actual Allocation Calc'!$AP$78="A",
IF($P459="Employed",$U459/7*BK459,
IF(AND($P459="Terminated"),($U459/7*AX459),
IF(AND($P459="Furloughed"),($U459/7*AX459)+($U459/7*BH459),
IF(AND($P459="Rehired"),($U459/7*BH459),
IF(AND($P459="Terminated",AX459&gt;0),$U459,
IF($P459="Furloughed",IF(AX459&gt;0,$U459)+IF(BH459&gt;0,$U459),
IF($P459="Rehired",IF(BH459&gt;0,$U459)))))))),IF('Actual Allocation Calc'!$AP$78="C",'Actual Allocation Calc'!T459,'Actual Allocation Calc'!AC459+IF($P459="Employed",$U459/7*BK459,
IF(AND($P459="Terminated"),($U459/7*AX459),
IF(AND($P459="Furloughed"),($U459/7*AX459)+($U459/7*BH459),
IF(AND($P459="Rehired"),($U459/7*BH459),
IF(AND($P459="Terminated",AX459&gt;0),$U459,
IF($P459="Furloughed",IF(AX459&gt;0,$U459)+IF(BH459&gt;0,$U459),
IF($P459="Rehired",IF(BH459&gt;0,$U459))))))))*'Actual Allocation Calc'!$AP$99)))</f>
        <v/>
      </c>
      <c r="AH459" s="536"/>
      <c r="AI459" s="82">
        <f t="shared" si="150"/>
        <v>0</v>
      </c>
      <c r="AJ459" s="210">
        <f t="shared" si="132"/>
        <v>0</v>
      </c>
      <c r="AK459" s="397" t="str">
        <f t="shared" si="133"/>
        <v/>
      </c>
      <c r="AM459" s="122"/>
      <c r="AO459" s="214" t="str">
        <f>IFERROR(IF($V459="","",VLOOKUP(V459,'Calendar Calcs'!$B$2:$E1426,4,FALSE)),0)</f>
        <v/>
      </c>
      <c r="AP459" s="69" t="str">
        <f>IF($AO459="","", IF($AO459&lt;AP$23,0,IF($AO459&gt;AP$23,COUNTIFS('Calendar Calcs'!$E$2:$E1426,AP$23),COUNTIFS('Calendar Calcs'!$E$2:$E1426,AP$23,'Calendar Calcs'!$D$2:$D1426,"&lt;="&amp;WEEKDAY($V459)))))</f>
        <v/>
      </c>
      <c r="AQ459" s="69" t="str">
        <f>IF($AO459="","", IF($AO459&lt;AQ$23,0,IF($AO459&gt;AQ$23,COUNTIFS('Calendar Calcs'!$E$2:$E1426,AQ$23),COUNTIFS('Calendar Calcs'!$E$2:$E1426,AQ$23,'Calendar Calcs'!$D$2:$D1426,"&lt;="&amp;WEEKDAY($V459)))))</f>
        <v/>
      </c>
      <c r="AR459" s="69" t="str">
        <f>IF($AO459="","", IF($AO459&lt;AR$23,0,IF($AO459&gt;AR$23,COUNTIFS('Calendar Calcs'!$E$2:$E1426,AR$23),COUNTIFS('Calendar Calcs'!$E$2:$E1426,AR$23,'Calendar Calcs'!$D$2:$D1426,"&lt;="&amp;WEEKDAY($V459)))))</f>
        <v/>
      </c>
      <c r="AS459" s="69" t="str">
        <f>IF($AO459="","", IF($AO459&lt;AS$23,0,IF($AO459&gt;AS$23,COUNTIFS('Calendar Calcs'!$E$2:$E1426,AS$23),COUNTIFS('Calendar Calcs'!$E$2:$E1426,AS$23,'Calendar Calcs'!$D$2:$D1426,"&lt;="&amp;WEEKDAY($V459)))))</f>
        <v/>
      </c>
      <c r="AT459" s="69" t="str">
        <f>IF($AO459="","", IF($AO459&lt;AT$23,0,IF($AO459&gt;AT$23,COUNTIFS('Calendar Calcs'!$E$2:$E1426,AT$23),COUNTIFS('Calendar Calcs'!$E$2:$E1426,AT$23,'Calendar Calcs'!$D$2:$D1426,"&lt;="&amp;WEEKDAY($V459)))))</f>
        <v/>
      </c>
      <c r="AU459" s="69" t="str">
        <f>IF($AO459="","", IF($AO459&lt;AU$23,0,IF($AO459&gt;AU$23,COUNTIFS('Calendar Calcs'!$E$2:$E1426,AU$23),COUNTIFS('Calendar Calcs'!$E$2:$E1426,AU$23,'Calendar Calcs'!$D$2:$D1426,"&lt;="&amp;WEEKDAY($V459)))))</f>
        <v/>
      </c>
      <c r="AV459" s="69" t="str">
        <f>IF($AO459="","", IF($AO459&lt;AV$23,0,IF($AO459&gt;AV$23,COUNTIFS('Calendar Calcs'!$E$2:$E1426,AV$23),COUNTIFS('Calendar Calcs'!$E$2:$E1426,AV$23,'Calendar Calcs'!$D$2:$D1426,"&lt;="&amp;WEEKDAY($V459)))))</f>
        <v/>
      </c>
      <c r="AW459" s="69" t="str">
        <f>IF($AO459="","", IF($AO459&lt;AW$23,0,IF($AO459&gt;AW$23,COUNTIFS('Calendar Calcs'!$E$2:$E1426,AW$23),COUNTIFS('Calendar Calcs'!$E$2:$E1426,AW$23,'Calendar Calcs'!$D$2:$D1426,"&lt;="&amp;WEEKDAY($V459)))))</f>
        <v/>
      </c>
      <c r="AX459" s="69" t="str">
        <f>IF($AO459="","", IF($AO459&lt;AX$23,0,IF($AO459&gt;AX$23,COUNTIFS('Calendar Calcs'!$E$2:$E1426,AX$23),COUNTIFS('Calendar Calcs'!$E$2:$E1426,AX$23,'Calendar Calcs'!$D$2:$D1426,"&lt;="&amp;WEEKDAY($V459)))))</f>
        <v/>
      </c>
      <c r="AY459" s="69" t="str">
        <f>IF($W459="","",VLOOKUP($W459,'Calendar Calcs'!$B$2:$E1426,4,FALSE))</f>
        <v/>
      </c>
      <c r="AZ459" s="69" t="str">
        <f>IF($AY459="","",IF($AY459&gt;AZ$23,0,IF($AY459&lt;AZ$23,COUNTIFS('Calendar Calcs'!$E$2:$E1426,AZ$23),COUNTIFS('Calendar Calcs'!$E$2:$E1426,AZ$23,'Calendar Calcs'!$D$2:$D1426,"&gt;="&amp;WEEKDAY($W459)))))</f>
        <v/>
      </c>
      <c r="BA459" s="69" t="str">
        <f>IF($AY459="","",IF($AY459&gt;BA$23,0,IF($AY459&lt;BA$23,COUNTIFS('Calendar Calcs'!$E$2:$E1426,BA$23),COUNTIFS('Calendar Calcs'!$E$2:$E1426,BA$23,'Calendar Calcs'!$D$2:$D1426,"&gt;="&amp;WEEKDAY($W459)))))</f>
        <v/>
      </c>
      <c r="BB459" s="69" t="str">
        <f>IF($AY459="","",IF($AY459&gt;BB$23,0,IF($AY459&lt;BB$23,COUNTIFS('Calendar Calcs'!$E$2:$E1426,BB$23),COUNTIFS('Calendar Calcs'!$E$2:$E1426,BB$23,'Calendar Calcs'!$D$2:$D1426,"&gt;="&amp;WEEKDAY($W459)))))</f>
        <v/>
      </c>
      <c r="BC459" s="69" t="str">
        <f>IF($AY459="","",IF($AY459&gt;BC$23,0,IF($AY459&lt;BC$23,COUNTIFS('Calendar Calcs'!$E$2:$E1426,BC$23),COUNTIFS('Calendar Calcs'!$E$2:$E1426,BC$23,'Calendar Calcs'!$D$2:$D1426,"&gt;="&amp;WEEKDAY($W459)))))</f>
        <v/>
      </c>
      <c r="BD459" s="69" t="str">
        <f>IF($AY459="","",IF($AY459&gt;BD$23,0,IF($AY459&lt;BD$23,COUNTIFS('Calendar Calcs'!$E$2:$E1426,BD$23),COUNTIFS('Calendar Calcs'!$E$2:$E1426,BD$23,'Calendar Calcs'!$D$2:$D1426,"&gt;="&amp;WEEKDAY($W459)))))</f>
        <v/>
      </c>
      <c r="BE459" s="69" t="str">
        <f>IF($AY459="","",IF($AY459&gt;BE$23,0,IF($AY459&lt;BE$23,COUNTIFS('Calendar Calcs'!$E$2:$E1426,BE$23),COUNTIFS('Calendar Calcs'!$E$2:$E1426,BE$23,'Calendar Calcs'!$D$2:$D1426,"&gt;="&amp;WEEKDAY($W459)))))</f>
        <v/>
      </c>
      <c r="BF459" s="69" t="str">
        <f>IF($AY459="","",IF($AY459&gt;BF$23,0,IF($AY459&lt;BF$23,COUNTIFS('Calendar Calcs'!$E$2:$E1426,BF$23),COUNTIFS('Calendar Calcs'!$E$2:$E1426,BF$23,'Calendar Calcs'!$D$2:$D1426,"&gt;="&amp;WEEKDAY($W459)))))</f>
        <v/>
      </c>
      <c r="BG459" s="69" t="str">
        <f>IF($AY459="","",IF($AY459&gt;BG$23,0,IF($AY459&lt;BG$23,COUNTIFS('Calendar Calcs'!$E$2:$E1426,BG$23),COUNTIFS('Calendar Calcs'!$E$2:$E1426,BG$23,'Calendar Calcs'!$D$2:$D1426,"&gt;="&amp;WEEKDAY($W459)))))</f>
        <v/>
      </c>
      <c r="BH459" s="69">
        <f t="shared" si="134"/>
        <v>6</v>
      </c>
      <c r="BI459" s="69">
        <f>IF(Cover!$E$43="","",VLOOKUP(Cover!$E$43,'Calendar Calcs'!$B$2:$E1426,4,FALSE))</f>
        <v>1</v>
      </c>
      <c r="BJ459" s="69">
        <f>IF($BI459="","", IF($BI459&lt;BJ$23,0,IF($BI459&gt;=BJ$23,COUNTIFS('Calendar Calcs'!$E$2:$E1426,BJ$23),COUNTIFS('Calendar Calcs'!$E$2:$E1426,BJ$23,'Calendar Calcs'!$D$2:$D1426,"&lt;="&amp;WEEKDAY($V459)))))</f>
        <v>1</v>
      </c>
      <c r="BK459" s="69">
        <f t="shared" si="131"/>
        <v>6</v>
      </c>
      <c r="BN459" s="69" t="str">
        <f>IF(T459&gt;0,"FTE",IF(Cover!$E$47="Weekly",IF(S459&gt;29.75,"FTE","PTE"),IF(S459&gt;59.75,"FTE","PTE")))</f>
        <v>PTE</v>
      </c>
      <c r="BO459" s="69">
        <f>IF(BN459="FTE",30,IF(Cover!$E$47="Weekly",'STEP 2 EE Data'!S459,'STEP 2 EE Data'!S459/2))</f>
        <v>0</v>
      </c>
      <c r="BP459" s="209">
        <f t="shared" si="135"/>
        <v>0</v>
      </c>
      <c r="BQ459" s="209">
        <f t="shared" si="136"/>
        <v>0</v>
      </c>
      <c r="BR459" s="209">
        <f t="shared" si="137"/>
        <v>0</v>
      </c>
      <c r="BS459" s="209">
        <f t="shared" si="138"/>
        <v>0</v>
      </c>
      <c r="BT459" s="209">
        <f t="shared" si="139"/>
        <v>0</v>
      </c>
      <c r="BU459" s="209">
        <f t="shared" si="140"/>
        <v>0</v>
      </c>
      <c r="BV459" s="209">
        <f t="shared" si="141"/>
        <v>0</v>
      </c>
      <c r="BW459" s="209">
        <f t="shared" si="142"/>
        <v>0</v>
      </c>
      <c r="BX459" s="209">
        <f t="shared" si="143"/>
        <v>0</v>
      </c>
      <c r="CC459" s="210" t="str">
        <f>IF(B459="","",IF(C459="",IF(Cover!$E$47="Weekly",'STEP 3 EE Comp'!BI464*8,'STEP 3 EE Comp'!BI464*4),IF(Cover!$E$47="Weekly",'STEP 3 EE Comp'!BI464,'STEP 3 EE Comp'!BI464)))</f>
        <v/>
      </c>
      <c r="CD459" s="82" t="str">
        <f t="shared" si="144"/>
        <v/>
      </c>
      <c r="CE459" s="417">
        <f t="shared" si="145"/>
        <v>1</v>
      </c>
      <c r="CF459" s="82" t="str">
        <f t="shared" si="146"/>
        <v>Good</v>
      </c>
      <c r="CG459" s="82">
        <f t="shared" si="147"/>
        <v>0</v>
      </c>
      <c r="CH459" s="234">
        <f t="shared" si="148"/>
        <v>0</v>
      </c>
    </row>
    <row r="460" spans="1:86" s="69" customFormat="1" x14ac:dyDescent="0.3">
      <c r="A460" s="555"/>
      <c r="B460" s="52"/>
      <c r="C460" s="52"/>
      <c r="D460" s="52"/>
      <c r="E460" s="52"/>
      <c r="F460" s="507"/>
      <c r="G460" s="210">
        <f t="shared" si="149"/>
        <v>0</v>
      </c>
      <c r="H460" s="82">
        <f t="shared" si="130"/>
        <v>0</v>
      </c>
      <c r="I460" s="211"/>
      <c r="J460" s="441" t="s">
        <v>21</v>
      </c>
      <c r="K460" s="441" t="s">
        <v>21</v>
      </c>
      <c r="L460" s="441" t="s">
        <v>21</v>
      </c>
      <c r="M460" s="441" t="s">
        <v>21</v>
      </c>
      <c r="N460" s="568" t="s">
        <v>21</v>
      </c>
      <c r="O460" s="211"/>
      <c r="P460" s="212" t="str">
        <f>IF(B460="","",
IF(AND(V460="",W460="",B460&lt;&gt;""),"Employed",
IF(AND(V460&lt;&gt;"",W460="",B460&lt;&gt;""),"Terminated",
IF(AND(V460&lt;&gt;"",W460&lt;&gt;"",B460&lt;&gt;""),IF(W460&lt;Cover!$E$43,"Employed","Furloughed"),
IF(AND(V460="",W460&lt;&gt;"",B460&lt;&gt;""),IF(W460&lt;Cover!$E$43,"Employed","Rehired"))))))</f>
        <v/>
      </c>
      <c r="Q460" s="211"/>
      <c r="R460" s="536"/>
      <c r="S460" s="563"/>
      <c r="T460" s="536"/>
      <c r="U460" s="82">
        <f>IF(Cover!$E$47="Weekly",IF(T460&gt;0,T460,R460*S460),IF(T460&gt;0,T460,R460*S460)/2)</f>
        <v>0</v>
      </c>
      <c r="V460" s="564"/>
      <c r="W460" s="564"/>
      <c r="Y460" s="213" t="str">
        <f>IF($B460="","",IF('Actual Allocation Calc'!$AH$78="A",
IF($P460="Employed",$U460/7*BJ460,
IF(AND($P460="Terminated"),($U460/7*AP460),
IF(AND($P460="Furloughed"),($U460/7*AP460)+($U460/7*AZ460),
IF(AND($P460="Rehired"),($U460/7*AZ460),
IF(AND($P460="Terminated",AP460&gt;0),$U460,
IF($P460="Furloughed",IF(AP460&gt;0,$U460)+IF(AZ460&gt;0,$U460),
IF($P460="Rehired",IF(AZ460&gt;0,$U460)))))))),IF('Actual Allocation Calc'!$AH$78="C",'Actual Allocation Calc'!L460,'Actual Allocation Calc'!U460+IF($P460="Employed",$U460/7*BJ460,
IF(AND($P460="Terminated"),($U460/7*AP460),
IF(AND($P460="Furloughed"),($U460/7*AP460)+($U460/7*AZ460),
IF(AND($P460="Rehired"),($U460/7*AZ460),
IF(AND($P460="Terminated",AP460&gt;0),$U460,
IF($P460="Furloughed",IF(AP460&gt;0,$U460)+IF(AZ460&gt;0,$U460),
IF($P460="Rehired",IF(AZ460&gt;0,$U460))))))))*'Actual Allocation Calc'!$AH$99)))</f>
        <v/>
      </c>
      <c r="Z460" s="210" t="str">
        <f>IF($B460="","",IF('Actual Allocation Calc'!$AI$78="A",
IF($P460="Employed",$U460,
IF(AND($P460="Terminated"),($U460/7*AQ460),
IF(AND($P460="Furloughed"),($U460/7*AQ460)+($U460/7*BA460),
IF(AND($P460="Rehired"),($U460/7*BA460),
IF(AND($P460="Terminated",AQ460&gt;0),$U460,
IF($P460="Furloughed",IF(AQ460&gt;0,$U460)+IF(BA460&gt;0,$U460),
IF($P460="Rehired",IF(BA460&gt;0,$U460)))))))),IF('Actual Allocation Calc'!$AI$78="C",'Actual Allocation Calc'!M460,'Actual Allocation Calc'!V460+IF($P460="Employed",$U460,
IF(AND($P460="Terminated"),($U460/7*AQ460),
IF(AND($P460="Furloughed"),($U460/7*AQ460)+($U460/7*BA460),
IF(AND($P460="Rehired"),($U460/7*BA460),
IF(AND($P460="Terminated",AQ460&gt;0),$U460,
IF($P460="Furloughed",IF(AQ460&gt;0,$U460)+IF(BA460&gt;0,$U460),
IF($P460="Rehired",IF(BA460&gt;0,$U460))))))))*'Actual Allocation Calc'!$AI$99)))</f>
        <v/>
      </c>
      <c r="AA460" s="210" t="str">
        <f>IF($B460="","",IF('Actual Allocation Calc'!$AJ$78="A",
IF($P460="Employed",$U460,
IF(AND($P460="Terminated"),($U460/7*AR460),
IF(AND($P460="Furloughed"),($U460/7*AR460)+($U460/7*BB460),
IF(AND($P460="Rehired"),($U460/7*BB460),
IF(AND($P460="Terminated",AR460&gt;0),$U460,
IF($P460="Furloughed",IF(AR460&gt;0,$U460)+IF(BB460&gt;0,$U460),
IF($P460="Rehired",IF(BB460&gt;0,$U460)))))))),IF('Actual Allocation Calc'!$AJ$78="C",'Actual Allocation Calc'!N460,'Actual Allocation Calc'!W460+IF($P460="Employed",$U460,
IF(AND($P460="Terminated"),($U460/7*AR460),
IF(AND($P460="Furloughed"),($U460/7*AR460)+($U460/7*BB460),
IF(AND($P460="Rehired"),($U460/7*BB460),
IF(AND($P460="Terminated",AR460&gt;0),$U460,
IF($P460="Furloughed",IF(AR460&gt;0,$U460)+IF(BB460&gt;0,$U460),
IF($P460="Rehired",IF(BB460&gt;0,$U460))))))))*'Actual Allocation Calc'!$AJ$99)))</f>
        <v/>
      </c>
      <c r="AB460" s="210" t="str">
        <f>IF($B460="","",IF('Actual Allocation Calc'!$AK$78="A",
IF($P460="Employed",$U460,
IF(AND($P460="Terminated"),($U460/7*AS460),
IF(AND($P460="Furloughed"),($U460/7*AS460)+($U460/7*BC460),
IF(AND($P460="Rehired"),($U460/7*BC460),
IF(AND($P460="Terminated",AS460&gt;0),$U460,
IF($P460="Furloughed",IF(AS460&gt;0,$U460)+IF(BC460&gt;0,$U460),
IF($P460="Rehired",IF(BC460&gt;0,$U460)))))))),IF('Actual Allocation Calc'!$AK$78="C",'Actual Allocation Calc'!O460,'Actual Allocation Calc'!X460+IF($P460="Employed",$U460,
IF(AND($P460="Terminated"),($U460/7*AS460),
IF(AND($P460="Furloughed"),($U460/7*AS460)+($U460/7*BC460),
IF(AND($P460="Rehired"),($U460/7*BC460),
IF(AND($P460="Terminated",AS460&gt;0),$U460,
IF($P460="Furloughed",IF(AS460&gt;0,$U460)+IF(BC460&gt;0,$U460),
IF($P460="Rehired",IF(BC460&gt;0,$U460))))))))*'Actual Allocation Calc'!$AK$99)))</f>
        <v/>
      </c>
      <c r="AC460" s="210" t="str">
        <f>IF($B460="","",IF('Actual Allocation Calc'!$AL$78="A",
IF($P460="Employed",$U460,
IF(AND($P460="Terminated"),($U460/7*AT460),
IF(AND($P460="Furloughed"),($U460/7*AT460)+($U460/7*BD460),
IF(AND($P460="Rehired"),($U460/7*BD460),
IF(AND($P460="Terminated",AT460&gt;0),$U460,
IF($P460="Furloughed",IF(AT460&gt;0,$U460)+IF(BD460&gt;0,$U460),
IF($P460="Rehired",IF(BD460&gt;0,$U460)))))))),IF('Actual Allocation Calc'!$AL$78="C",'Actual Allocation Calc'!P460,'Actual Allocation Calc'!Y460+IF($P460="Employed",$U460,
IF(AND($P460="Terminated"),($U460/7*AT460),
IF(AND($P460="Furloughed"),($U460/7*AT460)+($U460/7*BD460),
IF(AND($P460="Rehired"),($U460/7*BD460),
IF(AND($P460="Terminated",AT460&gt;0),$U460,
IF($P460="Furloughed",IF(AT460&gt;0,$U460)+IF(BD460&gt;0,$U460),
IF($P460="Rehired",IF(BD460&gt;0,$U460))))))))*'Actual Allocation Calc'!$AL$99)))</f>
        <v/>
      </c>
      <c r="AD460" s="210" t="str">
        <f>IF($B460="","",IF('Actual Allocation Calc'!$AM$78="A",
IF($P460="Employed",$U460,
IF(AND($P460="Terminated"),($U460/7*AU460),
IF(AND($P460="Furloughed"),($U460/7*AU460)+($U460/7*BE460),
IF(AND($P460="Rehired"),($U460/7*BE460),
IF(AND($P460="Terminated",AU460&gt;0),$U460,
IF($P460="Furloughed",IF(AU460&gt;0,$U460)+IF(BE460&gt;0,$U460),
IF($P460="Rehired",IF(BE460&gt;0,$U460)))))))),IF('Actual Allocation Calc'!$AM$78="C",'Actual Allocation Calc'!Q460,'Actual Allocation Calc'!Z460+IF($P460="Employed",$U460,
IF(AND($P460="Terminated"),($U460/7*AU460),
IF(AND($P460="Furloughed"),($U460/7*AU460)+($U460/7*BE460),
IF(AND($P460="Rehired"),($U460/7*BE460),
IF(AND($P460="Terminated",AU460&gt;0),$U460,
IF($P460="Furloughed",IF(AU460&gt;0,$U460)+IF(BE460&gt;0,$U460),
IF($P460="Rehired",IF(BE460&gt;0,$U460))))))))*'Actual Allocation Calc'!$AM$99)))</f>
        <v/>
      </c>
      <c r="AE460" s="210" t="str">
        <f>IF($B460="","",IF('Actual Allocation Calc'!$AN$78="A",
IF($P460="Employed",$U460,
IF(AND($P460="Terminated"),($U460/7*AV460),
IF(AND($P460="Furloughed"),($U460/7*AV460)+($U460/7*BF460),
IF(AND($P460="Rehired"),($U460/7*BF460),
IF(AND($P460="Terminated",AV460&gt;0),$U460,
IF($P460="Furloughed",IF(AV460&gt;0,$U460)+IF(BF460&gt;0,$U460),
IF($P460="Rehired",IF(BF460&gt;0,$U460)))))))),IF('Actual Allocation Calc'!$AN$78="C",'Actual Allocation Calc'!R460,'Actual Allocation Calc'!AA460+IF($P460="Employed",$U460,
IF(AND($P460="Terminated"),($U460/7*AV460),
IF(AND($P460="Furloughed"),($U460/7*AV460)+($U460/7*BF460),
IF(AND($P460="Rehired"),($U460/7*BF460),
IF(AND($P460="Terminated",AV460&gt;0),$U460,
IF($P460="Furloughed",IF(AV460&gt;0,$U460)+IF(BF460&gt;0,$U460),
IF($P460="Rehired",IF(BF460&gt;0,$U460))))))))*'Actual Allocation Calc'!$AN$99)))</f>
        <v/>
      </c>
      <c r="AF460" s="210" t="str">
        <f>IF($B460="","",IF('Actual Allocation Calc'!$AO$78="A",
IF($P460="Employed",$U460,
IF(AND($P460="Terminated"),($U460/7*AW460),
IF(AND($P460="Furloughed"),($U460/7*AW460)+($U460/7*BG460),
IF(AND($P460="Rehired"),($U460/7*BG460),
IF(AND($P460="Terminated",AW460&gt;0),$U460,
IF($P460="Furloughed",IF(AW460&gt;0,$U460)+IF(BG460&gt;0,$U460),
IF($P460="Rehired",IF(BG460&gt;0,$U460)))))))),IF('Actual Allocation Calc'!$AO$78="C",'Actual Allocation Calc'!S460,'Actual Allocation Calc'!AB460+IF($P460="Employed",$U460,
IF(AND($P460="Terminated"),($U460/7*AW460),
IF(AND($P460="Furloughed"),($U460/7*AW460)+($U460/7*BG460),
IF(AND($P460="Rehired"),($U460/7*BG460),
IF(AND($P460="Terminated",AW460&gt;0),$U460,
IF($P460="Furloughed",IF(AW460&gt;0,$U460)+IF(BG460&gt;0,$U460),
IF($P460="Rehired",IF(BG460&gt;0,$U460))))))))*'Actual Allocation Calc'!$AO$99)))</f>
        <v/>
      </c>
      <c r="AG460" s="210" t="str">
        <f>IF($B460="","",IF('Actual Allocation Calc'!$AP$78="A",
IF($P460="Employed",$U460/7*BK460,
IF(AND($P460="Terminated"),($U460/7*AX460),
IF(AND($P460="Furloughed"),($U460/7*AX460)+($U460/7*BH460),
IF(AND($P460="Rehired"),($U460/7*BH460),
IF(AND($P460="Terminated",AX460&gt;0),$U460,
IF($P460="Furloughed",IF(AX460&gt;0,$U460)+IF(BH460&gt;0,$U460),
IF($P460="Rehired",IF(BH460&gt;0,$U460)))))))),IF('Actual Allocation Calc'!$AP$78="C",'Actual Allocation Calc'!T460,'Actual Allocation Calc'!AC460+IF($P460="Employed",$U460/7*BK460,
IF(AND($P460="Terminated"),($U460/7*AX460),
IF(AND($P460="Furloughed"),($U460/7*AX460)+($U460/7*BH460),
IF(AND($P460="Rehired"),($U460/7*BH460),
IF(AND($P460="Terminated",AX460&gt;0),$U460,
IF($P460="Furloughed",IF(AX460&gt;0,$U460)+IF(BH460&gt;0,$U460),
IF($P460="Rehired",IF(BH460&gt;0,$U460))))))))*'Actual Allocation Calc'!$AP$99)))</f>
        <v/>
      </c>
      <c r="AH460" s="536"/>
      <c r="AI460" s="82">
        <f t="shared" si="150"/>
        <v>0</v>
      </c>
      <c r="AJ460" s="210">
        <f t="shared" si="132"/>
        <v>0</v>
      </c>
      <c r="AK460" s="397" t="str">
        <f t="shared" si="133"/>
        <v/>
      </c>
      <c r="AM460" s="122"/>
      <c r="AO460" s="214" t="str">
        <f>IFERROR(IF($V460="","",VLOOKUP(V460,'Calendar Calcs'!$B$2:$E1427,4,FALSE)),0)</f>
        <v/>
      </c>
      <c r="AP460" s="69" t="str">
        <f>IF($AO460="","", IF($AO460&lt;AP$23,0,IF($AO460&gt;AP$23,COUNTIFS('Calendar Calcs'!$E$2:$E1427,AP$23),COUNTIFS('Calendar Calcs'!$E$2:$E1427,AP$23,'Calendar Calcs'!$D$2:$D1427,"&lt;="&amp;WEEKDAY($V460)))))</f>
        <v/>
      </c>
      <c r="AQ460" s="69" t="str">
        <f>IF($AO460="","", IF($AO460&lt;AQ$23,0,IF($AO460&gt;AQ$23,COUNTIFS('Calendar Calcs'!$E$2:$E1427,AQ$23),COUNTIFS('Calendar Calcs'!$E$2:$E1427,AQ$23,'Calendar Calcs'!$D$2:$D1427,"&lt;="&amp;WEEKDAY($V460)))))</f>
        <v/>
      </c>
      <c r="AR460" s="69" t="str">
        <f>IF($AO460="","", IF($AO460&lt;AR$23,0,IF($AO460&gt;AR$23,COUNTIFS('Calendar Calcs'!$E$2:$E1427,AR$23),COUNTIFS('Calendar Calcs'!$E$2:$E1427,AR$23,'Calendar Calcs'!$D$2:$D1427,"&lt;="&amp;WEEKDAY($V460)))))</f>
        <v/>
      </c>
      <c r="AS460" s="69" t="str">
        <f>IF($AO460="","", IF($AO460&lt;AS$23,0,IF($AO460&gt;AS$23,COUNTIFS('Calendar Calcs'!$E$2:$E1427,AS$23),COUNTIFS('Calendar Calcs'!$E$2:$E1427,AS$23,'Calendar Calcs'!$D$2:$D1427,"&lt;="&amp;WEEKDAY($V460)))))</f>
        <v/>
      </c>
      <c r="AT460" s="69" t="str">
        <f>IF($AO460="","", IF($AO460&lt;AT$23,0,IF($AO460&gt;AT$23,COUNTIFS('Calendar Calcs'!$E$2:$E1427,AT$23),COUNTIFS('Calendar Calcs'!$E$2:$E1427,AT$23,'Calendar Calcs'!$D$2:$D1427,"&lt;="&amp;WEEKDAY($V460)))))</f>
        <v/>
      </c>
      <c r="AU460" s="69" t="str">
        <f>IF($AO460="","", IF($AO460&lt;AU$23,0,IF($AO460&gt;AU$23,COUNTIFS('Calendar Calcs'!$E$2:$E1427,AU$23),COUNTIFS('Calendar Calcs'!$E$2:$E1427,AU$23,'Calendar Calcs'!$D$2:$D1427,"&lt;="&amp;WEEKDAY($V460)))))</f>
        <v/>
      </c>
      <c r="AV460" s="69" t="str">
        <f>IF($AO460="","", IF($AO460&lt;AV$23,0,IF($AO460&gt;AV$23,COUNTIFS('Calendar Calcs'!$E$2:$E1427,AV$23),COUNTIFS('Calendar Calcs'!$E$2:$E1427,AV$23,'Calendar Calcs'!$D$2:$D1427,"&lt;="&amp;WEEKDAY($V460)))))</f>
        <v/>
      </c>
      <c r="AW460" s="69" t="str">
        <f>IF($AO460="","", IF($AO460&lt;AW$23,0,IF($AO460&gt;AW$23,COUNTIFS('Calendar Calcs'!$E$2:$E1427,AW$23),COUNTIFS('Calendar Calcs'!$E$2:$E1427,AW$23,'Calendar Calcs'!$D$2:$D1427,"&lt;="&amp;WEEKDAY($V460)))))</f>
        <v/>
      </c>
      <c r="AX460" s="69" t="str">
        <f>IF($AO460="","", IF($AO460&lt;AX$23,0,IF($AO460&gt;AX$23,COUNTIFS('Calendar Calcs'!$E$2:$E1427,AX$23),COUNTIFS('Calendar Calcs'!$E$2:$E1427,AX$23,'Calendar Calcs'!$D$2:$D1427,"&lt;="&amp;WEEKDAY($V460)))))</f>
        <v/>
      </c>
      <c r="AY460" s="69" t="str">
        <f>IF($W460="","",VLOOKUP($W460,'Calendar Calcs'!$B$2:$E1427,4,FALSE))</f>
        <v/>
      </c>
      <c r="AZ460" s="69" t="str">
        <f>IF($AY460="","",IF($AY460&gt;AZ$23,0,IF($AY460&lt;AZ$23,COUNTIFS('Calendar Calcs'!$E$2:$E1427,AZ$23),COUNTIFS('Calendar Calcs'!$E$2:$E1427,AZ$23,'Calendar Calcs'!$D$2:$D1427,"&gt;="&amp;WEEKDAY($W460)))))</f>
        <v/>
      </c>
      <c r="BA460" s="69" t="str">
        <f>IF($AY460="","",IF($AY460&gt;BA$23,0,IF($AY460&lt;BA$23,COUNTIFS('Calendar Calcs'!$E$2:$E1427,BA$23),COUNTIFS('Calendar Calcs'!$E$2:$E1427,BA$23,'Calendar Calcs'!$D$2:$D1427,"&gt;="&amp;WEEKDAY($W460)))))</f>
        <v/>
      </c>
      <c r="BB460" s="69" t="str">
        <f>IF($AY460="","",IF($AY460&gt;BB$23,0,IF($AY460&lt;BB$23,COUNTIFS('Calendar Calcs'!$E$2:$E1427,BB$23),COUNTIFS('Calendar Calcs'!$E$2:$E1427,BB$23,'Calendar Calcs'!$D$2:$D1427,"&gt;="&amp;WEEKDAY($W460)))))</f>
        <v/>
      </c>
      <c r="BC460" s="69" t="str">
        <f>IF($AY460="","",IF($AY460&gt;BC$23,0,IF($AY460&lt;BC$23,COUNTIFS('Calendar Calcs'!$E$2:$E1427,BC$23),COUNTIFS('Calendar Calcs'!$E$2:$E1427,BC$23,'Calendar Calcs'!$D$2:$D1427,"&gt;="&amp;WEEKDAY($W460)))))</f>
        <v/>
      </c>
      <c r="BD460" s="69" t="str">
        <f>IF($AY460="","",IF($AY460&gt;BD$23,0,IF($AY460&lt;BD$23,COUNTIFS('Calendar Calcs'!$E$2:$E1427,BD$23),COUNTIFS('Calendar Calcs'!$E$2:$E1427,BD$23,'Calendar Calcs'!$D$2:$D1427,"&gt;="&amp;WEEKDAY($W460)))))</f>
        <v/>
      </c>
      <c r="BE460" s="69" t="str">
        <f>IF($AY460="","",IF($AY460&gt;BE$23,0,IF($AY460&lt;BE$23,COUNTIFS('Calendar Calcs'!$E$2:$E1427,BE$23),COUNTIFS('Calendar Calcs'!$E$2:$E1427,BE$23,'Calendar Calcs'!$D$2:$D1427,"&gt;="&amp;WEEKDAY($W460)))))</f>
        <v/>
      </c>
      <c r="BF460" s="69" t="str">
        <f>IF($AY460="","",IF($AY460&gt;BF$23,0,IF($AY460&lt;BF$23,COUNTIFS('Calendar Calcs'!$E$2:$E1427,BF$23),COUNTIFS('Calendar Calcs'!$E$2:$E1427,BF$23,'Calendar Calcs'!$D$2:$D1427,"&gt;="&amp;WEEKDAY($W460)))))</f>
        <v/>
      </c>
      <c r="BG460" s="69" t="str">
        <f>IF($AY460="","",IF($AY460&gt;BG$23,0,IF($AY460&lt;BG$23,COUNTIFS('Calendar Calcs'!$E$2:$E1427,BG$23),COUNTIFS('Calendar Calcs'!$E$2:$E1427,BG$23,'Calendar Calcs'!$D$2:$D1427,"&gt;="&amp;WEEKDAY($W460)))))</f>
        <v/>
      </c>
      <c r="BH460" s="69">
        <f t="shared" si="134"/>
        <v>6</v>
      </c>
      <c r="BI460" s="69">
        <f>IF(Cover!$E$43="","",VLOOKUP(Cover!$E$43,'Calendar Calcs'!$B$2:$E1427,4,FALSE))</f>
        <v>1</v>
      </c>
      <c r="BJ460" s="69">
        <f>IF($BI460="","", IF($BI460&lt;BJ$23,0,IF($BI460&gt;=BJ$23,COUNTIFS('Calendar Calcs'!$E$2:$E1427,BJ$23),COUNTIFS('Calendar Calcs'!$E$2:$E1427,BJ$23,'Calendar Calcs'!$D$2:$D1427,"&lt;="&amp;WEEKDAY($V460)))))</f>
        <v>1</v>
      </c>
      <c r="BK460" s="69">
        <f t="shared" si="131"/>
        <v>6</v>
      </c>
      <c r="BN460" s="69" t="str">
        <f>IF(T460&gt;0,"FTE",IF(Cover!$E$47="Weekly",IF(S460&gt;29.75,"FTE","PTE"),IF(S460&gt;59.75,"FTE","PTE")))</f>
        <v>PTE</v>
      </c>
      <c r="BO460" s="69">
        <f>IF(BN460="FTE",30,IF(Cover!$E$47="Weekly",'STEP 2 EE Data'!S460,'STEP 2 EE Data'!S460/2))</f>
        <v>0</v>
      </c>
      <c r="BP460" s="209">
        <f t="shared" si="135"/>
        <v>0</v>
      </c>
      <c r="BQ460" s="209">
        <f t="shared" si="136"/>
        <v>0</v>
      </c>
      <c r="BR460" s="209">
        <f t="shared" si="137"/>
        <v>0</v>
      </c>
      <c r="BS460" s="209">
        <f t="shared" si="138"/>
        <v>0</v>
      </c>
      <c r="BT460" s="209">
        <f t="shared" si="139"/>
        <v>0</v>
      </c>
      <c r="BU460" s="209">
        <f t="shared" si="140"/>
        <v>0</v>
      </c>
      <c r="BV460" s="209">
        <f t="shared" si="141"/>
        <v>0</v>
      </c>
      <c r="BW460" s="209">
        <f t="shared" si="142"/>
        <v>0</v>
      </c>
      <c r="BX460" s="209">
        <f t="shared" si="143"/>
        <v>0</v>
      </c>
      <c r="CC460" s="210" t="str">
        <f>IF(B460="","",IF(C460="",IF(Cover!$E$47="Weekly",'STEP 3 EE Comp'!BI465*8,'STEP 3 EE Comp'!BI465*4),IF(Cover!$E$47="Weekly",'STEP 3 EE Comp'!BI465,'STEP 3 EE Comp'!BI465)))</f>
        <v/>
      </c>
      <c r="CD460" s="82" t="str">
        <f t="shared" si="144"/>
        <v/>
      </c>
      <c r="CE460" s="417">
        <f t="shared" si="145"/>
        <v>1</v>
      </c>
      <c r="CF460" s="82" t="str">
        <f t="shared" si="146"/>
        <v>Good</v>
      </c>
      <c r="CG460" s="82">
        <f t="shared" si="147"/>
        <v>0</v>
      </c>
      <c r="CH460" s="234">
        <f t="shared" si="148"/>
        <v>0</v>
      </c>
    </row>
    <row r="461" spans="1:86" s="69" customFormat="1" x14ac:dyDescent="0.3">
      <c r="A461" s="555"/>
      <c r="B461" s="52"/>
      <c r="C461" s="52"/>
      <c r="D461" s="52"/>
      <c r="E461" s="52"/>
      <c r="F461" s="507"/>
      <c r="G461" s="210">
        <f t="shared" si="149"/>
        <v>0</v>
      </c>
      <c r="H461" s="82">
        <f t="shared" si="130"/>
        <v>0</v>
      </c>
      <c r="I461" s="211"/>
      <c r="J461" s="441" t="s">
        <v>21</v>
      </c>
      <c r="K461" s="441" t="s">
        <v>21</v>
      </c>
      <c r="L461" s="441" t="s">
        <v>21</v>
      </c>
      <c r="M461" s="441" t="s">
        <v>21</v>
      </c>
      <c r="N461" s="568" t="s">
        <v>21</v>
      </c>
      <c r="O461" s="211"/>
      <c r="P461" s="212" t="str">
        <f>IF(B461="","",
IF(AND(V461="",W461="",B461&lt;&gt;""),"Employed",
IF(AND(V461&lt;&gt;"",W461="",B461&lt;&gt;""),"Terminated",
IF(AND(V461&lt;&gt;"",W461&lt;&gt;"",B461&lt;&gt;""),IF(W461&lt;Cover!$E$43,"Employed","Furloughed"),
IF(AND(V461="",W461&lt;&gt;"",B461&lt;&gt;""),IF(W461&lt;Cover!$E$43,"Employed","Rehired"))))))</f>
        <v/>
      </c>
      <c r="Q461" s="211"/>
      <c r="R461" s="536"/>
      <c r="S461" s="563"/>
      <c r="T461" s="536"/>
      <c r="U461" s="82">
        <f>IF(Cover!$E$47="Weekly",IF(T461&gt;0,T461,R461*S461),IF(T461&gt;0,T461,R461*S461)/2)</f>
        <v>0</v>
      </c>
      <c r="V461" s="564"/>
      <c r="W461" s="564"/>
      <c r="Y461" s="213" t="str">
        <f>IF($B461="","",IF('Actual Allocation Calc'!$AH$78="A",
IF($P461="Employed",$U461/7*BJ461,
IF(AND($P461="Terminated"),($U461/7*AP461),
IF(AND($P461="Furloughed"),($U461/7*AP461)+($U461/7*AZ461),
IF(AND($P461="Rehired"),($U461/7*AZ461),
IF(AND($P461="Terminated",AP461&gt;0),$U461,
IF($P461="Furloughed",IF(AP461&gt;0,$U461)+IF(AZ461&gt;0,$U461),
IF($P461="Rehired",IF(AZ461&gt;0,$U461)))))))),IF('Actual Allocation Calc'!$AH$78="C",'Actual Allocation Calc'!L461,'Actual Allocation Calc'!U461+IF($P461="Employed",$U461/7*BJ461,
IF(AND($P461="Terminated"),($U461/7*AP461),
IF(AND($P461="Furloughed"),($U461/7*AP461)+($U461/7*AZ461),
IF(AND($P461="Rehired"),($U461/7*AZ461),
IF(AND($P461="Terminated",AP461&gt;0),$U461,
IF($P461="Furloughed",IF(AP461&gt;0,$U461)+IF(AZ461&gt;0,$U461),
IF($P461="Rehired",IF(AZ461&gt;0,$U461))))))))*'Actual Allocation Calc'!$AH$99)))</f>
        <v/>
      </c>
      <c r="Z461" s="210" t="str">
        <f>IF($B461="","",IF('Actual Allocation Calc'!$AI$78="A",
IF($P461="Employed",$U461,
IF(AND($P461="Terminated"),($U461/7*AQ461),
IF(AND($P461="Furloughed"),($U461/7*AQ461)+($U461/7*BA461),
IF(AND($P461="Rehired"),($U461/7*BA461),
IF(AND($P461="Terminated",AQ461&gt;0),$U461,
IF($P461="Furloughed",IF(AQ461&gt;0,$U461)+IF(BA461&gt;0,$U461),
IF($P461="Rehired",IF(BA461&gt;0,$U461)))))))),IF('Actual Allocation Calc'!$AI$78="C",'Actual Allocation Calc'!M461,'Actual Allocation Calc'!V461+IF($P461="Employed",$U461,
IF(AND($P461="Terminated"),($U461/7*AQ461),
IF(AND($P461="Furloughed"),($U461/7*AQ461)+($U461/7*BA461),
IF(AND($P461="Rehired"),($U461/7*BA461),
IF(AND($P461="Terminated",AQ461&gt;0),$U461,
IF($P461="Furloughed",IF(AQ461&gt;0,$U461)+IF(BA461&gt;0,$U461),
IF($P461="Rehired",IF(BA461&gt;0,$U461))))))))*'Actual Allocation Calc'!$AI$99)))</f>
        <v/>
      </c>
      <c r="AA461" s="210" t="str">
        <f>IF($B461="","",IF('Actual Allocation Calc'!$AJ$78="A",
IF($P461="Employed",$U461,
IF(AND($P461="Terminated"),($U461/7*AR461),
IF(AND($P461="Furloughed"),($U461/7*AR461)+($U461/7*BB461),
IF(AND($P461="Rehired"),($U461/7*BB461),
IF(AND($P461="Terminated",AR461&gt;0),$U461,
IF($P461="Furloughed",IF(AR461&gt;0,$U461)+IF(BB461&gt;0,$U461),
IF($P461="Rehired",IF(BB461&gt;0,$U461)))))))),IF('Actual Allocation Calc'!$AJ$78="C",'Actual Allocation Calc'!N461,'Actual Allocation Calc'!W461+IF($P461="Employed",$U461,
IF(AND($P461="Terminated"),($U461/7*AR461),
IF(AND($P461="Furloughed"),($U461/7*AR461)+($U461/7*BB461),
IF(AND($P461="Rehired"),($U461/7*BB461),
IF(AND($P461="Terminated",AR461&gt;0),$U461,
IF($P461="Furloughed",IF(AR461&gt;0,$U461)+IF(BB461&gt;0,$U461),
IF($P461="Rehired",IF(BB461&gt;0,$U461))))))))*'Actual Allocation Calc'!$AJ$99)))</f>
        <v/>
      </c>
      <c r="AB461" s="210" t="str">
        <f>IF($B461="","",IF('Actual Allocation Calc'!$AK$78="A",
IF($P461="Employed",$U461,
IF(AND($P461="Terminated"),($U461/7*AS461),
IF(AND($P461="Furloughed"),($U461/7*AS461)+($U461/7*BC461),
IF(AND($P461="Rehired"),($U461/7*BC461),
IF(AND($P461="Terminated",AS461&gt;0),$U461,
IF($P461="Furloughed",IF(AS461&gt;0,$U461)+IF(BC461&gt;0,$U461),
IF($P461="Rehired",IF(BC461&gt;0,$U461)))))))),IF('Actual Allocation Calc'!$AK$78="C",'Actual Allocation Calc'!O461,'Actual Allocation Calc'!X461+IF($P461="Employed",$U461,
IF(AND($P461="Terminated"),($U461/7*AS461),
IF(AND($P461="Furloughed"),($U461/7*AS461)+($U461/7*BC461),
IF(AND($P461="Rehired"),($U461/7*BC461),
IF(AND($P461="Terminated",AS461&gt;0),$U461,
IF($P461="Furloughed",IF(AS461&gt;0,$U461)+IF(BC461&gt;0,$U461),
IF($P461="Rehired",IF(BC461&gt;0,$U461))))))))*'Actual Allocation Calc'!$AK$99)))</f>
        <v/>
      </c>
      <c r="AC461" s="210" t="str">
        <f>IF($B461="","",IF('Actual Allocation Calc'!$AL$78="A",
IF($P461="Employed",$U461,
IF(AND($P461="Terminated"),($U461/7*AT461),
IF(AND($P461="Furloughed"),($U461/7*AT461)+($U461/7*BD461),
IF(AND($P461="Rehired"),($U461/7*BD461),
IF(AND($P461="Terminated",AT461&gt;0),$U461,
IF($P461="Furloughed",IF(AT461&gt;0,$U461)+IF(BD461&gt;0,$U461),
IF($P461="Rehired",IF(BD461&gt;0,$U461)))))))),IF('Actual Allocation Calc'!$AL$78="C",'Actual Allocation Calc'!P461,'Actual Allocation Calc'!Y461+IF($P461="Employed",$U461,
IF(AND($P461="Terminated"),($U461/7*AT461),
IF(AND($P461="Furloughed"),($U461/7*AT461)+($U461/7*BD461),
IF(AND($P461="Rehired"),($U461/7*BD461),
IF(AND($P461="Terminated",AT461&gt;0),$U461,
IF($P461="Furloughed",IF(AT461&gt;0,$U461)+IF(BD461&gt;0,$U461),
IF($P461="Rehired",IF(BD461&gt;0,$U461))))))))*'Actual Allocation Calc'!$AL$99)))</f>
        <v/>
      </c>
      <c r="AD461" s="210" t="str">
        <f>IF($B461="","",IF('Actual Allocation Calc'!$AM$78="A",
IF($P461="Employed",$U461,
IF(AND($P461="Terminated"),($U461/7*AU461),
IF(AND($P461="Furloughed"),($U461/7*AU461)+($U461/7*BE461),
IF(AND($P461="Rehired"),($U461/7*BE461),
IF(AND($P461="Terminated",AU461&gt;0),$U461,
IF($P461="Furloughed",IF(AU461&gt;0,$U461)+IF(BE461&gt;0,$U461),
IF($P461="Rehired",IF(BE461&gt;0,$U461)))))))),IF('Actual Allocation Calc'!$AM$78="C",'Actual Allocation Calc'!Q461,'Actual Allocation Calc'!Z461+IF($P461="Employed",$U461,
IF(AND($P461="Terminated"),($U461/7*AU461),
IF(AND($P461="Furloughed"),($U461/7*AU461)+($U461/7*BE461),
IF(AND($P461="Rehired"),($U461/7*BE461),
IF(AND($P461="Terminated",AU461&gt;0),$U461,
IF($P461="Furloughed",IF(AU461&gt;0,$U461)+IF(BE461&gt;0,$U461),
IF($P461="Rehired",IF(BE461&gt;0,$U461))))))))*'Actual Allocation Calc'!$AM$99)))</f>
        <v/>
      </c>
      <c r="AE461" s="210" t="str">
        <f>IF($B461="","",IF('Actual Allocation Calc'!$AN$78="A",
IF($P461="Employed",$U461,
IF(AND($P461="Terminated"),($U461/7*AV461),
IF(AND($P461="Furloughed"),($U461/7*AV461)+($U461/7*BF461),
IF(AND($P461="Rehired"),($U461/7*BF461),
IF(AND($P461="Terminated",AV461&gt;0),$U461,
IF($P461="Furloughed",IF(AV461&gt;0,$U461)+IF(BF461&gt;0,$U461),
IF($P461="Rehired",IF(BF461&gt;0,$U461)))))))),IF('Actual Allocation Calc'!$AN$78="C",'Actual Allocation Calc'!R461,'Actual Allocation Calc'!AA461+IF($P461="Employed",$U461,
IF(AND($P461="Terminated"),($U461/7*AV461),
IF(AND($P461="Furloughed"),($U461/7*AV461)+($U461/7*BF461),
IF(AND($P461="Rehired"),($U461/7*BF461),
IF(AND($P461="Terminated",AV461&gt;0),$U461,
IF($P461="Furloughed",IF(AV461&gt;0,$U461)+IF(BF461&gt;0,$U461),
IF($P461="Rehired",IF(BF461&gt;0,$U461))))))))*'Actual Allocation Calc'!$AN$99)))</f>
        <v/>
      </c>
      <c r="AF461" s="210" t="str">
        <f>IF($B461="","",IF('Actual Allocation Calc'!$AO$78="A",
IF($P461="Employed",$U461,
IF(AND($P461="Terminated"),($U461/7*AW461),
IF(AND($P461="Furloughed"),($U461/7*AW461)+($U461/7*BG461),
IF(AND($P461="Rehired"),($U461/7*BG461),
IF(AND($P461="Terminated",AW461&gt;0),$U461,
IF($P461="Furloughed",IF(AW461&gt;0,$U461)+IF(BG461&gt;0,$U461),
IF($P461="Rehired",IF(BG461&gt;0,$U461)))))))),IF('Actual Allocation Calc'!$AO$78="C",'Actual Allocation Calc'!S461,'Actual Allocation Calc'!AB461+IF($P461="Employed",$U461,
IF(AND($P461="Terminated"),($U461/7*AW461),
IF(AND($P461="Furloughed"),($U461/7*AW461)+($U461/7*BG461),
IF(AND($P461="Rehired"),($U461/7*BG461),
IF(AND($P461="Terminated",AW461&gt;0),$U461,
IF($P461="Furloughed",IF(AW461&gt;0,$U461)+IF(BG461&gt;0,$U461),
IF($P461="Rehired",IF(BG461&gt;0,$U461))))))))*'Actual Allocation Calc'!$AO$99)))</f>
        <v/>
      </c>
      <c r="AG461" s="210" t="str">
        <f>IF($B461="","",IF('Actual Allocation Calc'!$AP$78="A",
IF($P461="Employed",$U461/7*BK461,
IF(AND($P461="Terminated"),($U461/7*AX461),
IF(AND($P461="Furloughed"),($U461/7*AX461)+($U461/7*BH461),
IF(AND($P461="Rehired"),($U461/7*BH461),
IF(AND($P461="Terminated",AX461&gt;0),$U461,
IF($P461="Furloughed",IF(AX461&gt;0,$U461)+IF(BH461&gt;0,$U461),
IF($P461="Rehired",IF(BH461&gt;0,$U461)))))))),IF('Actual Allocation Calc'!$AP$78="C",'Actual Allocation Calc'!T461,'Actual Allocation Calc'!AC461+IF($P461="Employed",$U461/7*BK461,
IF(AND($P461="Terminated"),($U461/7*AX461),
IF(AND($P461="Furloughed"),($U461/7*AX461)+($U461/7*BH461),
IF(AND($P461="Rehired"),($U461/7*BH461),
IF(AND($P461="Terminated",AX461&gt;0),$U461,
IF($P461="Furloughed",IF(AX461&gt;0,$U461)+IF(BH461&gt;0,$U461),
IF($P461="Rehired",IF(BH461&gt;0,$U461))))))))*'Actual Allocation Calc'!$AP$99)))</f>
        <v/>
      </c>
      <c r="AH461" s="536"/>
      <c r="AI461" s="82">
        <f t="shared" si="150"/>
        <v>0</v>
      </c>
      <c r="AJ461" s="210">
        <f t="shared" si="132"/>
        <v>0</v>
      </c>
      <c r="AK461" s="397" t="str">
        <f t="shared" si="133"/>
        <v/>
      </c>
      <c r="AM461" s="122"/>
      <c r="AO461" s="214" t="str">
        <f>IFERROR(IF($V461="","",VLOOKUP(V461,'Calendar Calcs'!$B$2:$E1428,4,FALSE)),0)</f>
        <v/>
      </c>
      <c r="AP461" s="69" t="str">
        <f>IF($AO461="","", IF($AO461&lt;AP$23,0,IF($AO461&gt;AP$23,COUNTIFS('Calendar Calcs'!$E$2:$E1428,AP$23),COUNTIFS('Calendar Calcs'!$E$2:$E1428,AP$23,'Calendar Calcs'!$D$2:$D1428,"&lt;="&amp;WEEKDAY($V461)))))</f>
        <v/>
      </c>
      <c r="AQ461" s="69" t="str">
        <f>IF($AO461="","", IF($AO461&lt;AQ$23,0,IF($AO461&gt;AQ$23,COUNTIFS('Calendar Calcs'!$E$2:$E1428,AQ$23),COUNTIFS('Calendar Calcs'!$E$2:$E1428,AQ$23,'Calendar Calcs'!$D$2:$D1428,"&lt;="&amp;WEEKDAY($V461)))))</f>
        <v/>
      </c>
      <c r="AR461" s="69" t="str">
        <f>IF($AO461="","", IF($AO461&lt;AR$23,0,IF($AO461&gt;AR$23,COUNTIFS('Calendar Calcs'!$E$2:$E1428,AR$23),COUNTIFS('Calendar Calcs'!$E$2:$E1428,AR$23,'Calendar Calcs'!$D$2:$D1428,"&lt;="&amp;WEEKDAY($V461)))))</f>
        <v/>
      </c>
      <c r="AS461" s="69" t="str">
        <f>IF($AO461="","", IF($AO461&lt;AS$23,0,IF($AO461&gt;AS$23,COUNTIFS('Calendar Calcs'!$E$2:$E1428,AS$23),COUNTIFS('Calendar Calcs'!$E$2:$E1428,AS$23,'Calendar Calcs'!$D$2:$D1428,"&lt;="&amp;WEEKDAY($V461)))))</f>
        <v/>
      </c>
      <c r="AT461" s="69" t="str">
        <f>IF($AO461="","", IF($AO461&lt;AT$23,0,IF($AO461&gt;AT$23,COUNTIFS('Calendar Calcs'!$E$2:$E1428,AT$23),COUNTIFS('Calendar Calcs'!$E$2:$E1428,AT$23,'Calendar Calcs'!$D$2:$D1428,"&lt;="&amp;WEEKDAY($V461)))))</f>
        <v/>
      </c>
      <c r="AU461" s="69" t="str">
        <f>IF($AO461="","", IF($AO461&lt;AU$23,0,IF($AO461&gt;AU$23,COUNTIFS('Calendar Calcs'!$E$2:$E1428,AU$23),COUNTIFS('Calendar Calcs'!$E$2:$E1428,AU$23,'Calendar Calcs'!$D$2:$D1428,"&lt;="&amp;WEEKDAY($V461)))))</f>
        <v/>
      </c>
      <c r="AV461" s="69" t="str">
        <f>IF($AO461="","", IF($AO461&lt;AV$23,0,IF($AO461&gt;AV$23,COUNTIFS('Calendar Calcs'!$E$2:$E1428,AV$23),COUNTIFS('Calendar Calcs'!$E$2:$E1428,AV$23,'Calendar Calcs'!$D$2:$D1428,"&lt;="&amp;WEEKDAY($V461)))))</f>
        <v/>
      </c>
      <c r="AW461" s="69" t="str">
        <f>IF($AO461="","", IF($AO461&lt;AW$23,0,IF($AO461&gt;AW$23,COUNTIFS('Calendar Calcs'!$E$2:$E1428,AW$23),COUNTIFS('Calendar Calcs'!$E$2:$E1428,AW$23,'Calendar Calcs'!$D$2:$D1428,"&lt;="&amp;WEEKDAY($V461)))))</f>
        <v/>
      </c>
      <c r="AX461" s="69" t="str">
        <f>IF($AO461="","", IF($AO461&lt;AX$23,0,IF($AO461&gt;AX$23,COUNTIFS('Calendar Calcs'!$E$2:$E1428,AX$23),COUNTIFS('Calendar Calcs'!$E$2:$E1428,AX$23,'Calendar Calcs'!$D$2:$D1428,"&lt;="&amp;WEEKDAY($V461)))))</f>
        <v/>
      </c>
      <c r="AY461" s="69" t="str">
        <f>IF($W461="","",VLOOKUP($W461,'Calendar Calcs'!$B$2:$E1428,4,FALSE))</f>
        <v/>
      </c>
      <c r="AZ461" s="69" t="str">
        <f>IF($AY461="","",IF($AY461&gt;AZ$23,0,IF($AY461&lt;AZ$23,COUNTIFS('Calendar Calcs'!$E$2:$E1428,AZ$23),COUNTIFS('Calendar Calcs'!$E$2:$E1428,AZ$23,'Calendar Calcs'!$D$2:$D1428,"&gt;="&amp;WEEKDAY($W461)))))</f>
        <v/>
      </c>
      <c r="BA461" s="69" t="str">
        <f>IF($AY461="","",IF($AY461&gt;BA$23,0,IF($AY461&lt;BA$23,COUNTIFS('Calendar Calcs'!$E$2:$E1428,BA$23),COUNTIFS('Calendar Calcs'!$E$2:$E1428,BA$23,'Calendar Calcs'!$D$2:$D1428,"&gt;="&amp;WEEKDAY($W461)))))</f>
        <v/>
      </c>
      <c r="BB461" s="69" t="str">
        <f>IF($AY461="","",IF($AY461&gt;BB$23,0,IF($AY461&lt;BB$23,COUNTIFS('Calendar Calcs'!$E$2:$E1428,BB$23),COUNTIFS('Calendar Calcs'!$E$2:$E1428,BB$23,'Calendar Calcs'!$D$2:$D1428,"&gt;="&amp;WEEKDAY($W461)))))</f>
        <v/>
      </c>
      <c r="BC461" s="69" t="str">
        <f>IF($AY461="","",IF($AY461&gt;BC$23,0,IF($AY461&lt;BC$23,COUNTIFS('Calendar Calcs'!$E$2:$E1428,BC$23),COUNTIFS('Calendar Calcs'!$E$2:$E1428,BC$23,'Calendar Calcs'!$D$2:$D1428,"&gt;="&amp;WEEKDAY($W461)))))</f>
        <v/>
      </c>
      <c r="BD461" s="69" t="str">
        <f>IF($AY461="","",IF($AY461&gt;BD$23,0,IF($AY461&lt;BD$23,COUNTIFS('Calendar Calcs'!$E$2:$E1428,BD$23),COUNTIFS('Calendar Calcs'!$E$2:$E1428,BD$23,'Calendar Calcs'!$D$2:$D1428,"&gt;="&amp;WEEKDAY($W461)))))</f>
        <v/>
      </c>
      <c r="BE461" s="69" t="str">
        <f>IF($AY461="","",IF($AY461&gt;BE$23,0,IF($AY461&lt;BE$23,COUNTIFS('Calendar Calcs'!$E$2:$E1428,BE$23),COUNTIFS('Calendar Calcs'!$E$2:$E1428,BE$23,'Calendar Calcs'!$D$2:$D1428,"&gt;="&amp;WEEKDAY($W461)))))</f>
        <v/>
      </c>
      <c r="BF461" s="69" t="str">
        <f>IF($AY461="","",IF($AY461&gt;BF$23,0,IF($AY461&lt;BF$23,COUNTIFS('Calendar Calcs'!$E$2:$E1428,BF$23),COUNTIFS('Calendar Calcs'!$E$2:$E1428,BF$23,'Calendar Calcs'!$D$2:$D1428,"&gt;="&amp;WEEKDAY($W461)))))</f>
        <v/>
      </c>
      <c r="BG461" s="69" t="str">
        <f>IF($AY461="","",IF($AY461&gt;BG$23,0,IF($AY461&lt;BG$23,COUNTIFS('Calendar Calcs'!$E$2:$E1428,BG$23),COUNTIFS('Calendar Calcs'!$E$2:$E1428,BG$23,'Calendar Calcs'!$D$2:$D1428,"&gt;="&amp;WEEKDAY($W461)))))</f>
        <v/>
      </c>
      <c r="BH461" s="69">
        <f t="shared" si="134"/>
        <v>6</v>
      </c>
      <c r="BI461" s="69">
        <f>IF(Cover!$E$43="","",VLOOKUP(Cover!$E$43,'Calendar Calcs'!$B$2:$E1428,4,FALSE))</f>
        <v>1</v>
      </c>
      <c r="BJ461" s="69">
        <f>IF($BI461="","", IF($BI461&lt;BJ$23,0,IF($BI461&gt;=BJ$23,COUNTIFS('Calendar Calcs'!$E$2:$E1428,BJ$23),COUNTIFS('Calendar Calcs'!$E$2:$E1428,BJ$23,'Calendar Calcs'!$D$2:$D1428,"&lt;="&amp;WEEKDAY($V461)))))</f>
        <v>1</v>
      </c>
      <c r="BK461" s="69">
        <f t="shared" si="131"/>
        <v>6</v>
      </c>
      <c r="BN461" s="69" t="str">
        <f>IF(T461&gt;0,"FTE",IF(Cover!$E$47="Weekly",IF(S461&gt;29.75,"FTE","PTE"),IF(S461&gt;59.75,"FTE","PTE")))</f>
        <v>PTE</v>
      </c>
      <c r="BO461" s="69">
        <f>IF(BN461="FTE",30,IF(Cover!$E$47="Weekly",'STEP 2 EE Data'!S461,'STEP 2 EE Data'!S461/2))</f>
        <v>0</v>
      </c>
      <c r="BP461" s="209">
        <f t="shared" si="135"/>
        <v>0</v>
      </c>
      <c r="BQ461" s="209">
        <f t="shared" si="136"/>
        <v>0</v>
      </c>
      <c r="BR461" s="209">
        <f t="shared" si="137"/>
        <v>0</v>
      </c>
      <c r="BS461" s="209">
        <f t="shared" si="138"/>
        <v>0</v>
      </c>
      <c r="BT461" s="209">
        <f t="shared" si="139"/>
        <v>0</v>
      </c>
      <c r="BU461" s="209">
        <f t="shared" si="140"/>
        <v>0</v>
      </c>
      <c r="BV461" s="209">
        <f t="shared" si="141"/>
        <v>0</v>
      </c>
      <c r="BW461" s="209">
        <f t="shared" si="142"/>
        <v>0</v>
      </c>
      <c r="BX461" s="209">
        <f t="shared" si="143"/>
        <v>0</v>
      </c>
      <c r="CC461" s="210" t="str">
        <f>IF(B461="","",IF(C461="",IF(Cover!$E$47="Weekly",'STEP 3 EE Comp'!BI466*8,'STEP 3 EE Comp'!BI466*4),IF(Cover!$E$47="Weekly",'STEP 3 EE Comp'!BI466,'STEP 3 EE Comp'!BI466)))</f>
        <v/>
      </c>
      <c r="CD461" s="82" t="str">
        <f t="shared" si="144"/>
        <v/>
      </c>
      <c r="CE461" s="417">
        <f t="shared" si="145"/>
        <v>1</v>
      </c>
      <c r="CF461" s="82" t="str">
        <f t="shared" si="146"/>
        <v>Good</v>
      </c>
      <c r="CG461" s="82">
        <f t="shared" si="147"/>
        <v>0</v>
      </c>
      <c r="CH461" s="234">
        <f t="shared" si="148"/>
        <v>0</v>
      </c>
    </row>
    <row r="462" spans="1:86" s="69" customFormat="1" x14ac:dyDescent="0.3">
      <c r="A462" s="555"/>
      <c r="B462" s="52"/>
      <c r="C462" s="52"/>
      <c r="D462" s="52"/>
      <c r="E462" s="52"/>
      <c r="F462" s="507"/>
      <c r="G462" s="210">
        <f t="shared" si="149"/>
        <v>0</v>
      </c>
      <c r="H462" s="82">
        <f t="shared" si="130"/>
        <v>0</v>
      </c>
      <c r="I462" s="211"/>
      <c r="J462" s="441" t="s">
        <v>21</v>
      </c>
      <c r="K462" s="441" t="s">
        <v>21</v>
      </c>
      <c r="L462" s="441" t="s">
        <v>21</v>
      </c>
      <c r="M462" s="441" t="s">
        <v>21</v>
      </c>
      <c r="N462" s="568" t="s">
        <v>21</v>
      </c>
      <c r="O462" s="211"/>
      <c r="P462" s="212" t="str">
        <f>IF(B462="","",
IF(AND(V462="",W462="",B462&lt;&gt;""),"Employed",
IF(AND(V462&lt;&gt;"",W462="",B462&lt;&gt;""),"Terminated",
IF(AND(V462&lt;&gt;"",W462&lt;&gt;"",B462&lt;&gt;""),IF(W462&lt;Cover!$E$43,"Employed","Furloughed"),
IF(AND(V462="",W462&lt;&gt;"",B462&lt;&gt;""),IF(W462&lt;Cover!$E$43,"Employed","Rehired"))))))</f>
        <v/>
      </c>
      <c r="Q462" s="211"/>
      <c r="R462" s="536"/>
      <c r="S462" s="563"/>
      <c r="T462" s="536"/>
      <c r="U462" s="82">
        <f>IF(Cover!$E$47="Weekly",IF(T462&gt;0,T462,R462*S462),IF(T462&gt;0,T462,R462*S462)/2)</f>
        <v>0</v>
      </c>
      <c r="V462" s="564"/>
      <c r="W462" s="564"/>
      <c r="Y462" s="213" t="str">
        <f>IF($B462="","",IF('Actual Allocation Calc'!$AH$78="A",
IF($P462="Employed",$U462/7*BJ462,
IF(AND($P462="Terminated"),($U462/7*AP462),
IF(AND($P462="Furloughed"),($U462/7*AP462)+($U462/7*AZ462),
IF(AND($P462="Rehired"),($U462/7*AZ462),
IF(AND($P462="Terminated",AP462&gt;0),$U462,
IF($P462="Furloughed",IF(AP462&gt;0,$U462)+IF(AZ462&gt;0,$U462),
IF($P462="Rehired",IF(AZ462&gt;0,$U462)))))))),IF('Actual Allocation Calc'!$AH$78="C",'Actual Allocation Calc'!L462,'Actual Allocation Calc'!U462+IF($P462="Employed",$U462/7*BJ462,
IF(AND($P462="Terminated"),($U462/7*AP462),
IF(AND($P462="Furloughed"),($U462/7*AP462)+($U462/7*AZ462),
IF(AND($P462="Rehired"),($U462/7*AZ462),
IF(AND($P462="Terminated",AP462&gt;0),$U462,
IF($P462="Furloughed",IF(AP462&gt;0,$U462)+IF(AZ462&gt;0,$U462),
IF($P462="Rehired",IF(AZ462&gt;0,$U462))))))))*'Actual Allocation Calc'!$AH$99)))</f>
        <v/>
      </c>
      <c r="Z462" s="210" t="str">
        <f>IF($B462="","",IF('Actual Allocation Calc'!$AI$78="A",
IF($P462="Employed",$U462,
IF(AND($P462="Terminated"),($U462/7*AQ462),
IF(AND($P462="Furloughed"),($U462/7*AQ462)+($U462/7*BA462),
IF(AND($P462="Rehired"),($U462/7*BA462),
IF(AND($P462="Terminated",AQ462&gt;0),$U462,
IF($P462="Furloughed",IF(AQ462&gt;0,$U462)+IF(BA462&gt;0,$U462),
IF($P462="Rehired",IF(BA462&gt;0,$U462)))))))),IF('Actual Allocation Calc'!$AI$78="C",'Actual Allocation Calc'!M462,'Actual Allocation Calc'!V462+IF($P462="Employed",$U462,
IF(AND($P462="Terminated"),($U462/7*AQ462),
IF(AND($P462="Furloughed"),($U462/7*AQ462)+($U462/7*BA462),
IF(AND($P462="Rehired"),($U462/7*BA462),
IF(AND($P462="Terminated",AQ462&gt;0),$U462,
IF($P462="Furloughed",IF(AQ462&gt;0,$U462)+IF(BA462&gt;0,$U462),
IF($P462="Rehired",IF(BA462&gt;0,$U462))))))))*'Actual Allocation Calc'!$AI$99)))</f>
        <v/>
      </c>
      <c r="AA462" s="210" t="str">
        <f>IF($B462="","",IF('Actual Allocation Calc'!$AJ$78="A",
IF($P462="Employed",$U462,
IF(AND($P462="Terminated"),($U462/7*AR462),
IF(AND($P462="Furloughed"),($U462/7*AR462)+($U462/7*BB462),
IF(AND($P462="Rehired"),($U462/7*BB462),
IF(AND($P462="Terminated",AR462&gt;0),$U462,
IF($P462="Furloughed",IF(AR462&gt;0,$U462)+IF(BB462&gt;0,$U462),
IF($P462="Rehired",IF(BB462&gt;0,$U462)))))))),IF('Actual Allocation Calc'!$AJ$78="C",'Actual Allocation Calc'!N462,'Actual Allocation Calc'!W462+IF($P462="Employed",$U462,
IF(AND($P462="Terminated"),($U462/7*AR462),
IF(AND($P462="Furloughed"),($U462/7*AR462)+($U462/7*BB462),
IF(AND($P462="Rehired"),($U462/7*BB462),
IF(AND($P462="Terminated",AR462&gt;0),$U462,
IF($P462="Furloughed",IF(AR462&gt;0,$U462)+IF(BB462&gt;0,$U462),
IF($P462="Rehired",IF(BB462&gt;0,$U462))))))))*'Actual Allocation Calc'!$AJ$99)))</f>
        <v/>
      </c>
      <c r="AB462" s="210" t="str">
        <f>IF($B462="","",IF('Actual Allocation Calc'!$AK$78="A",
IF($P462="Employed",$U462,
IF(AND($P462="Terminated"),($U462/7*AS462),
IF(AND($P462="Furloughed"),($U462/7*AS462)+($U462/7*BC462),
IF(AND($P462="Rehired"),($U462/7*BC462),
IF(AND($P462="Terminated",AS462&gt;0),$U462,
IF($P462="Furloughed",IF(AS462&gt;0,$U462)+IF(BC462&gt;0,$U462),
IF($P462="Rehired",IF(BC462&gt;0,$U462)))))))),IF('Actual Allocation Calc'!$AK$78="C",'Actual Allocation Calc'!O462,'Actual Allocation Calc'!X462+IF($P462="Employed",$U462,
IF(AND($P462="Terminated"),($U462/7*AS462),
IF(AND($P462="Furloughed"),($U462/7*AS462)+($U462/7*BC462),
IF(AND($P462="Rehired"),($U462/7*BC462),
IF(AND($P462="Terminated",AS462&gt;0),$U462,
IF($P462="Furloughed",IF(AS462&gt;0,$U462)+IF(BC462&gt;0,$U462),
IF($P462="Rehired",IF(BC462&gt;0,$U462))))))))*'Actual Allocation Calc'!$AK$99)))</f>
        <v/>
      </c>
      <c r="AC462" s="210" t="str">
        <f>IF($B462="","",IF('Actual Allocation Calc'!$AL$78="A",
IF($P462="Employed",$U462,
IF(AND($P462="Terminated"),($U462/7*AT462),
IF(AND($P462="Furloughed"),($U462/7*AT462)+($U462/7*BD462),
IF(AND($P462="Rehired"),($U462/7*BD462),
IF(AND($P462="Terminated",AT462&gt;0),$U462,
IF($P462="Furloughed",IF(AT462&gt;0,$U462)+IF(BD462&gt;0,$U462),
IF($P462="Rehired",IF(BD462&gt;0,$U462)))))))),IF('Actual Allocation Calc'!$AL$78="C",'Actual Allocation Calc'!P462,'Actual Allocation Calc'!Y462+IF($P462="Employed",$U462,
IF(AND($P462="Terminated"),($U462/7*AT462),
IF(AND($P462="Furloughed"),($U462/7*AT462)+($U462/7*BD462),
IF(AND($P462="Rehired"),($U462/7*BD462),
IF(AND($P462="Terminated",AT462&gt;0),$U462,
IF($P462="Furloughed",IF(AT462&gt;0,$U462)+IF(BD462&gt;0,$U462),
IF($P462="Rehired",IF(BD462&gt;0,$U462))))))))*'Actual Allocation Calc'!$AL$99)))</f>
        <v/>
      </c>
      <c r="AD462" s="210" t="str">
        <f>IF($B462="","",IF('Actual Allocation Calc'!$AM$78="A",
IF($P462="Employed",$U462,
IF(AND($P462="Terminated"),($U462/7*AU462),
IF(AND($P462="Furloughed"),($U462/7*AU462)+($U462/7*BE462),
IF(AND($P462="Rehired"),($U462/7*BE462),
IF(AND($P462="Terminated",AU462&gt;0),$U462,
IF($P462="Furloughed",IF(AU462&gt;0,$U462)+IF(BE462&gt;0,$U462),
IF($P462="Rehired",IF(BE462&gt;0,$U462)))))))),IF('Actual Allocation Calc'!$AM$78="C",'Actual Allocation Calc'!Q462,'Actual Allocation Calc'!Z462+IF($P462="Employed",$U462,
IF(AND($P462="Terminated"),($U462/7*AU462),
IF(AND($P462="Furloughed"),($U462/7*AU462)+($U462/7*BE462),
IF(AND($P462="Rehired"),($U462/7*BE462),
IF(AND($P462="Terminated",AU462&gt;0),$U462,
IF($P462="Furloughed",IF(AU462&gt;0,$U462)+IF(BE462&gt;0,$U462),
IF($P462="Rehired",IF(BE462&gt;0,$U462))))))))*'Actual Allocation Calc'!$AM$99)))</f>
        <v/>
      </c>
      <c r="AE462" s="210" t="str">
        <f>IF($B462="","",IF('Actual Allocation Calc'!$AN$78="A",
IF($P462="Employed",$U462,
IF(AND($P462="Terminated"),($U462/7*AV462),
IF(AND($P462="Furloughed"),($U462/7*AV462)+($U462/7*BF462),
IF(AND($P462="Rehired"),($U462/7*BF462),
IF(AND($P462="Terminated",AV462&gt;0),$U462,
IF($P462="Furloughed",IF(AV462&gt;0,$U462)+IF(BF462&gt;0,$U462),
IF($P462="Rehired",IF(BF462&gt;0,$U462)))))))),IF('Actual Allocation Calc'!$AN$78="C",'Actual Allocation Calc'!R462,'Actual Allocation Calc'!AA462+IF($P462="Employed",$U462,
IF(AND($P462="Terminated"),($U462/7*AV462),
IF(AND($P462="Furloughed"),($U462/7*AV462)+($U462/7*BF462),
IF(AND($P462="Rehired"),($U462/7*BF462),
IF(AND($P462="Terminated",AV462&gt;0),$U462,
IF($P462="Furloughed",IF(AV462&gt;0,$U462)+IF(BF462&gt;0,$U462),
IF($P462="Rehired",IF(BF462&gt;0,$U462))))))))*'Actual Allocation Calc'!$AN$99)))</f>
        <v/>
      </c>
      <c r="AF462" s="210" t="str">
        <f>IF($B462="","",IF('Actual Allocation Calc'!$AO$78="A",
IF($P462="Employed",$U462,
IF(AND($P462="Terminated"),($U462/7*AW462),
IF(AND($P462="Furloughed"),($U462/7*AW462)+($U462/7*BG462),
IF(AND($P462="Rehired"),($U462/7*BG462),
IF(AND($P462="Terminated",AW462&gt;0),$U462,
IF($P462="Furloughed",IF(AW462&gt;0,$U462)+IF(BG462&gt;0,$U462),
IF($P462="Rehired",IF(BG462&gt;0,$U462)))))))),IF('Actual Allocation Calc'!$AO$78="C",'Actual Allocation Calc'!S462,'Actual Allocation Calc'!AB462+IF($P462="Employed",$U462,
IF(AND($P462="Terminated"),($U462/7*AW462),
IF(AND($P462="Furloughed"),($U462/7*AW462)+($U462/7*BG462),
IF(AND($P462="Rehired"),($U462/7*BG462),
IF(AND($P462="Terminated",AW462&gt;0),$U462,
IF($P462="Furloughed",IF(AW462&gt;0,$U462)+IF(BG462&gt;0,$U462),
IF($P462="Rehired",IF(BG462&gt;0,$U462))))))))*'Actual Allocation Calc'!$AO$99)))</f>
        <v/>
      </c>
      <c r="AG462" s="210" t="str">
        <f>IF($B462="","",IF('Actual Allocation Calc'!$AP$78="A",
IF($P462="Employed",$U462/7*BK462,
IF(AND($P462="Terminated"),($U462/7*AX462),
IF(AND($P462="Furloughed"),($U462/7*AX462)+($U462/7*BH462),
IF(AND($P462="Rehired"),($U462/7*BH462),
IF(AND($P462="Terminated",AX462&gt;0),$U462,
IF($P462="Furloughed",IF(AX462&gt;0,$U462)+IF(BH462&gt;0,$U462),
IF($P462="Rehired",IF(BH462&gt;0,$U462)))))))),IF('Actual Allocation Calc'!$AP$78="C",'Actual Allocation Calc'!T462,'Actual Allocation Calc'!AC462+IF($P462="Employed",$U462/7*BK462,
IF(AND($P462="Terminated"),($U462/7*AX462),
IF(AND($P462="Furloughed"),($U462/7*AX462)+($U462/7*BH462),
IF(AND($P462="Rehired"),($U462/7*BH462),
IF(AND($P462="Terminated",AX462&gt;0),$U462,
IF($P462="Furloughed",IF(AX462&gt;0,$U462)+IF(BH462&gt;0,$U462),
IF($P462="Rehired",IF(BH462&gt;0,$U462))))))))*'Actual Allocation Calc'!$AP$99)))</f>
        <v/>
      </c>
      <c r="AH462" s="536"/>
      <c r="AI462" s="82">
        <f t="shared" si="150"/>
        <v>0</v>
      </c>
      <c r="AJ462" s="210">
        <f t="shared" si="132"/>
        <v>0</v>
      </c>
      <c r="AK462" s="397" t="str">
        <f t="shared" si="133"/>
        <v/>
      </c>
      <c r="AM462" s="122"/>
      <c r="AO462" s="214" t="str">
        <f>IFERROR(IF($V462="","",VLOOKUP(V462,'Calendar Calcs'!$B$2:$E1429,4,FALSE)),0)</f>
        <v/>
      </c>
      <c r="AP462" s="69" t="str">
        <f>IF($AO462="","", IF($AO462&lt;AP$23,0,IF($AO462&gt;AP$23,COUNTIFS('Calendar Calcs'!$E$2:$E1429,AP$23),COUNTIFS('Calendar Calcs'!$E$2:$E1429,AP$23,'Calendar Calcs'!$D$2:$D1429,"&lt;="&amp;WEEKDAY($V462)))))</f>
        <v/>
      </c>
      <c r="AQ462" s="69" t="str">
        <f>IF($AO462="","", IF($AO462&lt;AQ$23,0,IF($AO462&gt;AQ$23,COUNTIFS('Calendar Calcs'!$E$2:$E1429,AQ$23),COUNTIFS('Calendar Calcs'!$E$2:$E1429,AQ$23,'Calendar Calcs'!$D$2:$D1429,"&lt;="&amp;WEEKDAY($V462)))))</f>
        <v/>
      </c>
      <c r="AR462" s="69" t="str">
        <f>IF($AO462="","", IF($AO462&lt;AR$23,0,IF($AO462&gt;AR$23,COUNTIFS('Calendar Calcs'!$E$2:$E1429,AR$23),COUNTIFS('Calendar Calcs'!$E$2:$E1429,AR$23,'Calendar Calcs'!$D$2:$D1429,"&lt;="&amp;WEEKDAY($V462)))))</f>
        <v/>
      </c>
      <c r="AS462" s="69" t="str">
        <f>IF($AO462="","", IF($AO462&lt;AS$23,0,IF($AO462&gt;AS$23,COUNTIFS('Calendar Calcs'!$E$2:$E1429,AS$23),COUNTIFS('Calendar Calcs'!$E$2:$E1429,AS$23,'Calendar Calcs'!$D$2:$D1429,"&lt;="&amp;WEEKDAY($V462)))))</f>
        <v/>
      </c>
      <c r="AT462" s="69" t="str">
        <f>IF($AO462="","", IF($AO462&lt;AT$23,0,IF($AO462&gt;AT$23,COUNTIFS('Calendar Calcs'!$E$2:$E1429,AT$23),COUNTIFS('Calendar Calcs'!$E$2:$E1429,AT$23,'Calendar Calcs'!$D$2:$D1429,"&lt;="&amp;WEEKDAY($V462)))))</f>
        <v/>
      </c>
      <c r="AU462" s="69" t="str">
        <f>IF($AO462="","", IF($AO462&lt;AU$23,0,IF($AO462&gt;AU$23,COUNTIFS('Calendar Calcs'!$E$2:$E1429,AU$23),COUNTIFS('Calendar Calcs'!$E$2:$E1429,AU$23,'Calendar Calcs'!$D$2:$D1429,"&lt;="&amp;WEEKDAY($V462)))))</f>
        <v/>
      </c>
      <c r="AV462" s="69" t="str">
        <f>IF($AO462="","", IF($AO462&lt;AV$23,0,IF($AO462&gt;AV$23,COUNTIFS('Calendar Calcs'!$E$2:$E1429,AV$23),COUNTIFS('Calendar Calcs'!$E$2:$E1429,AV$23,'Calendar Calcs'!$D$2:$D1429,"&lt;="&amp;WEEKDAY($V462)))))</f>
        <v/>
      </c>
      <c r="AW462" s="69" t="str">
        <f>IF($AO462="","", IF($AO462&lt;AW$23,0,IF($AO462&gt;AW$23,COUNTIFS('Calendar Calcs'!$E$2:$E1429,AW$23),COUNTIFS('Calendar Calcs'!$E$2:$E1429,AW$23,'Calendar Calcs'!$D$2:$D1429,"&lt;="&amp;WEEKDAY($V462)))))</f>
        <v/>
      </c>
      <c r="AX462" s="69" t="str">
        <f>IF($AO462="","", IF($AO462&lt;AX$23,0,IF($AO462&gt;AX$23,COUNTIFS('Calendar Calcs'!$E$2:$E1429,AX$23),COUNTIFS('Calendar Calcs'!$E$2:$E1429,AX$23,'Calendar Calcs'!$D$2:$D1429,"&lt;="&amp;WEEKDAY($V462)))))</f>
        <v/>
      </c>
      <c r="AY462" s="69" t="str">
        <f>IF($W462="","",VLOOKUP($W462,'Calendar Calcs'!$B$2:$E1429,4,FALSE))</f>
        <v/>
      </c>
      <c r="AZ462" s="69" t="str">
        <f>IF($AY462="","",IF($AY462&gt;AZ$23,0,IF($AY462&lt;AZ$23,COUNTIFS('Calendar Calcs'!$E$2:$E1429,AZ$23),COUNTIFS('Calendar Calcs'!$E$2:$E1429,AZ$23,'Calendar Calcs'!$D$2:$D1429,"&gt;="&amp;WEEKDAY($W462)))))</f>
        <v/>
      </c>
      <c r="BA462" s="69" t="str">
        <f>IF($AY462="","",IF($AY462&gt;BA$23,0,IF($AY462&lt;BA$23,COUNTIFS('Calendar Calcs'!$E$2:$E1429,BA$23),COUNTIFS('Calendar Calcs'!$E$2:$E1429,BA$23,'Calendar Calcs'!$D$2:$D1429,"&gt;="&amp;WEEKDAY($W462)))))</f>
        <v/>
      </c>
      <c r="BB462" s="69" t="str">
        <f>IF($AY462="","",IF($AY462&gt;BB$23,0,IF($AY462&lt;BB$23,COUNTIFS('Calendar Calcs'!$E$2:$E1429,BB$23),COUNTIFS('Calendar Calcs'!$E$2:$E1429,BB$23,'Calendar Calcs'!$D$2:$D1429,"&gt;="&amp;WEEKDAY($W462)))))</f>
        <v/>
      </c>
      <c r="BC462" s="69" t="str">
        <f>IF($AY462="","",IF($AY462&gt;BC$23,0,IF($AY462&lt;BC$23,COUNTIFS('Calendar Calcs'!$E$2:$E1429,BC$23),COUNTIFS('Calendar Calcs'!$E$2:$E1429,BC$23,'Calendar Calcs'!$D$2:$D1429,"&gt;="&amp;WEEKDAY($W462)))))</f>
        <v/>
      </c>
      <c r="BD462" s="69" t="str">
        <f>IF($AY462="","",IF($AY462&gt;BD$23,0,IF($AY462&lt;BD$23,COUNTIFS('Calendar Calcs'!$E$2:$E1429,BD$23),COUNTIFS('Calendar Calcs'!$E$2:$E1429,BD$23,'Calendar Calcs'!$D$2:$D1429,"&gt;="&amp;WEEKDAY($W462)))))</f>
        <v/>
      </c>
      <c r="BE462" s="69" t="str">
        <f>IF($AY462="","",IF($AY462&gt;BE$23,0,IF($AY462&lt;BE$23,COUNTIFS('Calendar Calcs'!$E$2:$E1429,BE$23),COUNTIFS('Calendar Calcs'!$E$2:$E1429,BE$23,'Calendar Calcs'!$D$2:$D1429,"&gt;="&amp;WEEKDAY($W462)))))</f>
        <v/>
      </c>
      <c r="BF462" s="69" t="str">
        <f>IF($AY462="","",IF($AY462&gt;BF$23,0,IF($AY462&lt;BF$23,COUNTIFS('Calendar Calcs'!$E$2:$E1429,BF$23),COUNTIFS('Calendar Calcs'!$E$2:$E1429,BF$23,'Calendar Calcs'!$D$2:$D1429,"&gt;="&amp;WEEKDAY($W462)))))</f>
        <v/>
      </c>
      <c r="BG462" s="69" t="str">
        <f>IF($AY462="","",IF($AY462&gt;BG$23,0,IF($AY462&lt;BG$23,COUNTIFS('Calendar Calcs'!$E$2:$E1429,BG$23),COUNTIFS('Calendar Calcs'!$E$2:$E1429,BG$23,'Calendar Calcs'!$D$2:$D1429,"&gt;="&amp;WEEKDAY($W462)))))</f>
        <v/>
      </c>
      <c r="BH462" s="69">
        <f t="shared" si="134"/>
        <v>6</v>
      </c>
      <c r="BI462" s="69">
        <f>IF(Cover!$E$43="","",VLOOKUP(Cover!$E$43,'Calendar Calcs'!$B$2:$E1429,4,FALSE))</f>
        <v>1</v>
      </c>
      <c r="BJ462" s="69">
        <f>IF($BI462="","", IF($BI462&lt;BJ$23,0,IF($BI462&gt;=BJ$23,COUNTIFS('Calendar Calcs'!$E$2:$E1429,BJ$23),COUNTIFS('Calendar Calcs'!$E$2:$E1429,BJ$23,'Calendar Calcs'!$D$2:$D1429,"&lt;="&amp;WEEKDAY($V462)))))</f>
        <v>1</v>
      </c>
      <c r="BK462" s="69">
        <f t="shared" si="131"/>
        <v>6</v>
      </c>
      <c r="BN462" s="69" t="str">
        <f>IF(T462&gt;0,"FTE",IF(Cover!$E$47="Weekly",IF(S462&gt;29.75,"FTE","PTE"),IF(S462&gt;59.75,"FTE","PTE")))</f>
        <v>PTE</v>
      </c>
      <c r="BO462" s="69">
        <f>IF(BN462="FTE",30,IF(Cover!$E$47="Weekly",'STEP 2 EE Data'!S462,'STEP 2 EE Data'!S462/2))</f>
        <v>0</v>
      </c>
      <c r="BP462" s="209">
        <f t="shared" si="135"/>
        <v>0</v>
      </c>
      <c r="BQ462" s="209">
        <f t="shared" si="136"/>
        <v>0</v>
      </c>
      <c r="BR462" s="209">
        <f t="shared" si="137"/>
        <v>0</v>
      </c>
      <c r="BS462" s="209">
        <f t="shared" si="138"/>
        <v>0</v>
      </c>
      <c r="BT462" s="209">
        <f t="shared" si="139"/>
        <v>0</v>
      </c>
      <c r="BU462" s="209">
        <f t="shared" si="140"/>
        <v>0</v>
      </c>
      <c r="BV462" s="209">
        <f t="shared" si="141"/>
        <v>0</v>
      </c>
      <c r="BW462" s="209">
        <f t="shared" si="142"/>
        <v>0</v>
      </c>
      <c r="BX462" s="209">
        <f t="shared" si="143"/>
        <v>0</v>
      </c>
      <c r="CC462" s="210" t="str">
        <f>IF(B462="","",IF(C462="",IF(Cover!$E$47="Weekly",'STEP 3 EE Comp'!BI467*8,'STEP 3 EE Comp'!BI467*4),IF(Cover!$E$47="Weekly",'STEP 3 EE Comp'!BI467,'STEP 3 EE Comp'!BI467)))</f>
        <v/>
      </c>
      <c r="CD462" s="82" t="str">
        <f t="shared" si="144"/>
        <v/>
      </c>
      <c r="CE462" s="417">
        <f t="shared" si="145"/>
        <v>1</v>
      </c>
      <c r="CF462" s="82" t="str">
        <f t="shared" si="146"/>
        <v>Good</v>
      </c>
      <c r="CG462" s="82">
        <f t="shared" si="147"/>
        <v>0</v>
      </c>
      <c r="CH462" s="234">
        <f t="shared" si="148"/>
        <v>0</v>
      </c>
    </row>
    <row r="463" spans="1:86" s="69" customFormat="1" x14ac:dyDescent="0.3">
      <c r="A463" s="555"/>
      <c r="B463" s="52"/>
      <c r="C463" s="52"/>
      <c r="D463" s="52"/>
      <c r="E463" s="52"/>
      <c r="F463" s="507"/>
      <c r="G463" s="210">
        <f t="shared" si="149"/>
        <v>0</v>
      </c>
      <c r="H463" s="82">
        <f t="shared" si="130"/>
        <v>0</v>
      </c>
      <c r="I463" s="211"/>
      <c r="J463" s="441" t="s">
        <v>21</v>
      </c>
      <c r="K463" s="441" t="s">
        <v>21</v>
      </c>
      <c r="L463" s="441" t="s">
        <v>21</v>
      </c>
      <c r="M463" s="441" t="s">
        <v>21</v>
      </c>
      <c r="N463" s="568" t="s">
        <v>21</v>
      </c>
      <c r="O463" s="211"/>
      <c r="P463" s="212" t="str">
        <f>IF(B463="","",
IF(AND(V463="",W463="",B463&lt;&gt;""),"Employed",
IF(AND(V463&lt;&gt;"",W463="",B463&lt;&gt;""),"Terminated",
IF(AND(V463&lt;&gt;"",W463&lt;&gt;"",B463&lt;&gt;""),IF(W463&lt;Cover!$E$43,"Employed","Furloughed"),
IF(AND(V463="",W463&lt;&gt;"",B463&lt;&gt;""),IF(W463&lt;Cover!$E$43,"Employed","Rehired"))))))</f>
        <v/>
      </c>
      <c r="Q463" s="211"/>
      <c r="R463" s="536"/>
      <c r="S463" s="563"/>
      <c r="T463" s="536"/>
      <c r="U463" s="82">
        <f>IF(Cover!$E$47="Weekly",IF(T463&gt;0,T463,R463*S463),IF(T463&gt;0,T463,R463*S463)/2)</f>
        <v>0</v>
      </c>
      <c r="V463" s="564"/>
      <c r="W463" s="564"/>
      <c r="Y463" s="213" t="str">
        <f>IF($B463="","",IF('Actual Allocation Calc'!$AH$78="A",
IF($P463="Employed",$U463/7*BJ463,
IF(AND($P463="Terminated"),($U463/7*AP463),
IF(AND($P463="Furloughed"),($U463/7*AP463)+($U463/7*AZ463),
IF(AND($P463="Rehired"),($U463/7*AZ463),
IF(AND($P463="Terminated",AP463&gt;0),$U463,
IF($P463="Furloughed",IF(AP463&gt;0,$U463)+IF(AZ463&gt;0,$U463),
IF($P463="Rehired",IF(AZ463&gt;0,$U463)))))))),IF('Actual Allocation Calc'!$AH$78="C",'Actual Allocation Calc'!L463,'Actual Allocation Calc'!U463+IF($P463="Employed",$U463/7*BJ463,
IF(AND($P463="Terminated"),($U463/7*AP463),
IF(AND($P463="Furloughed"),($U463/7*AP463)+($U463/7*AZ463),
IF(AND($P463="Rehired"),($U463/7*AZ463),
IF(AND($P463="Terminated",AP463&gt;0),$U463,
IF($P463="Furloughed",IF(AP463&gt;0,$U463)+IF(AZ463&gt;0,$U463),
IF($P463="Rehired",IF(AZ463&gt;0,$U463))))))))*'Actual Allocation Calc'!$AH$99)))</f>
        <v/>
      </c>
      <c r="Z463" s="210" t="str">
        <f>IF($B463="","",IF('Actual Allocation Calc'!$AI$78="A",
IF($P463="Employed",$U463,
IF(AND($P463="Terminated"),($U463/7*AQ463),
IF(AND($P463="Furloughed"),($U463/7*AQ463)+($U463/7*BA463),
IF(AND($P463="Rehired"),($U463/7*BA463),
IF(AND($P463="Terminated",AQ463&gt;0),$U463,
IF($P463="Furloughed",IF(AQ463&gt;0,$U463)+IF(BA463&gt;0,$U463),
IF($P463="Rehired",IF(BA463&gt;0,$U463)))))))),IF('Actual Allocation Calc'!$AI$78="C",'Actual Allocation Calc'!M463,'Actual Allocation Calc'!V463+IF($P463="Employed",$U463,
IF(AND($P463="Terminated"),($U463/7*AQ463),
IF(AND($P463="Furloughed"),($U463/7*AQ463)+($U463/7*BA463),
IF(AND($P463="Rehired"),($U463/7*BA463),
IF(AND($P463="Terminated",AQ463&gt;0),$U463,
IF($P463="Furloughed",IF(AQ463&gt;0,$U463)+IF(BA463&gt;0,$U463),
IF($P463="Rehired",IF(BA463&gt;0,$U463))))))))*'Actual Allocation Calc'!$AI$99)))</f>
        <v/>
      </c>
      <c r="AA463" s="210" t="str">
        <f>IF($B463="","",IF('Actual Allocation Calc'!$AJ$78="A",
IF($P463="Employed",$U463,
IF(AND($P463="Terminated"),($U463/7*AR463),
IF(AND($P463="Furloughed"),($U463/7*AR463)+($U463/7*BB463),
IF(AND($P463="Rehired"),($U463/7*BB463),
IF(AND($P463="Terminated",AR463&gt;0),$U463,
IF($P463="Furloughed",IF(AR463&gt;0,$U463)+IF(BB463&gt;0,$U463),
IF($P463="Rehired",IF(BB463&gt;0,$U463)))))))),IF('Actual Allocation Calc'!$AJ$78="C",'Actual Allocation Calc'!N463,'Actual Allocation Calc'!W463+IF($P463="Employed",$U463,
IF(AND($P463="Terminated"),($U463/7*AR463),
IF(AND($P463="Furloughed"),($U463/7*AR463)+($U463/7*BB463),
IF(AND($P463="Rehired"),($U463/7*BB463),
IF(AND($P463="Terminated",AR463&gt;0),$U463,
IF($P463="Furloughed",IF(AR463&gt;0,$U463)+IF(BB463&gt;0,$U463),
IF($P463="Rehired",IF(BB463&gt;0,$U463))))))))*'Actual Allocation Calc'!$AJ$99)))</f>
        <v/>
      </c>
      <c r="AB463" s="210" t="str">
        <f>IF($B463="","",IF('Actual Allocation Calc'!$AK$78="A",
IF($P463="Employed",$U463,
IF(AND($P463="Terminated"),($U463/7*AS463),
IF(AND($P463="Furloughed"),($U463/7*AS463)+($U463/7*BC463),
IF(AND($P463="Rehired"),($U463/7*BC463),
IF(AND($P463="Terminated",AS463&gt;0),$U463,
IF($P463="Furloughed",IF(AS463&gt;0,$U463)+IF(BC463&gt;0,$U463),
IF($P463="Rehired",IF(BC463&gt;0,$U463)))))))),IF('Actual Allocation Calc'!$AK$78="C",'Actual Allocation Calc'!O463,'Actual Allocation Calc'!X463+IF($P463="Employed",$U463,
IF(AND($P463="Terminated"),($U463/7*AS463),
IF(AND($P463="Furloughed"),($U463/7*AS463)+($U463/7*BC463),
IF(AND($P463="Rehired"),($U463/7*BC463),
IF(AND($P463="Terminated",AS463&gt;0),$U463,
IF($P463="Furloughed",IF(AS463&gt;0,$U463)+IF(BC463&gt;0,$U463),
IF($P463="Rehired",IF(BC463&gt;0,$U463))))))))*'Actual Allocation Calc'!$AK$99)))</f>
        <v/>
      </c>
      <c r="AC463" s="210" t="str">
        <f>IF($B463="","",IF('Actual Allocation Calc'!$AL$78="A",
IF($P463="Employed",$U463,
IF(AND($P463="Terminated"),($U463/7*AT463),
IF(AND($P463="Furloughed"),($U463/7*AT463)+($U463/7*BD463),
IF(AND($P463="Rehired"),($U463/7*BD463),
IF(AND($P463="Terminated",AT463&gt;0),$U463,
IF($P463="Furloughed",IF(AT463&gt;0,$U463)+IF(BD463&gt;0,$U463),
IF($P463="Rehired",IF(BD463&gt;0,$U463)))))))),IF('Actual Allocation Calc'!$AL$78="C",'Actual Allocation Calc'!P463,'Actual Allocation Calc'!Y463+IF($P463="Employed",$U463,
IF(AND($P463="Terminated"),($U463/7*AT463),
IF(AND($P463="Furloughed"),($U463/7*AT463)+($U463/7*BD463),
IF(AND($P463="Rehired"),($U463/7*BD463),
IF(AND($P463="Terminated",AT463&gt;0),$U463,
IF($P463="Furloughed",IF(AT463&gt;0,$U463)+IF(BD463&gt;0,$U463),
IF($P463="Rehired",IF(BD463&gt;0,$U463))))))))*'Actual Allocation Calc'!$AL$99)))</f>
        <v/>
      </c>
      <c r="AD463" s="210" t="str">
        <f>IF($B463="","",IF('Actual Allocation Calc'!$AM$78="A",
IF($P463="Employed",$U463,
IF(AND($P463="Terminated"),($U463/7*AU463),
IF(AND($P463="Furloughed"),($U463/7*AU463)+($U463/7*BE463),
IF(AND($P463="Rehired"),($U463/7*BE463),
IF(AND($P463="Terminated",AU463&gt;0),$U463,
IF($P463="Furloughed",IF(AU463&gt;0,$U463)+IF(BE463&gt;0,$U463),
IF($P463="Rehired",IF(BE463&gt;0,$U463)))))))),IF('Actual Allocation Calc'!$AM$78="C",'Actual Allocation Calc'!Q463,'Actual Allocation Calc'!Z463+IF($P463="Employed",$U463,
IF(AND($P463="Terminated"),($U463/7*AU463),
IF(AND($P463="Furloughed"),($U463/7*AU463)+($U463/7*BE463),
IF(AND($P463="Rehired"),($U463/7*BE463),
IF(AND($P463="Terminated",AU463&gt;0),$U463,
IF($P463="Furloughed",IF(AU463&gt;0,$U463)+IF(BE463&gt;0,$U463),
IF($P463="Rehired",IF(BE463&gt;0,$U463))))))))*'Actual Allocation Calc'!$AM$99)))</f>
        <v/>
      </c>
      <c r="AE463" s="210" t="str">
        <f>IF($B463="","",IF('Actual Allocation Calc'!$AN$78="A",
IF($P463="Employed",$U463,
IF(AND($P463="Terminated"),($U463/7*AV463),
IF(AND($P463="Furloughed"),($U463/7*AV463)+($U463/7*BF463),
IF(AND($P463="Rehired"),($U463/7*BF463),
IF(AND($P463="Terminated",AV463&gt;0),$U463,
IF($P463="Furloughed",IF(AV463&gt;0,$U463)+IF(BF463&gt;0,$U463),
IF($P463="Rehired",IF(BF463&gt;0,$U463)))))))),IF('Actual Allocation Calc'!$AN$78="C",'Actual Allocation Calc'!R463,'Actual Allocation Calc'!AA463+IF($P463="Employed",$U463,
IF(AND($P463="Terminated"),($U463/7*AV463),
IF(AND($P463="Furloughed"),($U463/7*AV463)+($U463/7*BF463),
IF(AND($P463="Rehired"),($U463/7*BF463),
IF(AND($P463="Terminated",AV463&gt;0),$U463,
IF($P463="Furloughed",IF(AV463&gt;0,$U463)+IF(BF463&gt;0,$U463),
IF($P463="Rehired",IF(BF463&gt;0,$U463))))))))*'Actual Allocation Calc'!$AN$99)))</f>
        <v/>
      </c>
      <c r="AF463" s="210" t="str">
        <f>IF($B463="","",IF('Actual Allocation Calc'!$AO$78="A",
IF($P463="Employed",$U463,
IF(AND($P463="Terminated"),($U463/7*AW463),
IF(AND($P463="Furloughed"),($U463/7*AW463)+($U463/7*BG463),
IF(AND($P463="Rehired"),($U463/7*BG463),
IF(AND($P463="Terminated",AW463&gt;0),$U463,
IF($P463="Furloughed",IF(AW463&gt;0,$U463)+IF(BG463&gt;0,$U463),
IF($P463="Rehired",IF(BG463&gt;0,$U463)))))))),IF('Actual Allocation Calc'!$AO$78="C",'Actual Allocation Calc'!S463,'Actual Allocation Calc'!AB463+IF($P463="Employed",$U463,
IF(AND($P463="Terminated"),($U463/7*AW463),
IF(AND($P463="Furloughed"),($U463/7*AW463)+($U463/7*BG463),
IF(AND($P463="Rehired"),($U463/7*BG463),
IF(AND($P463="Terminated",AW463&gt;0),$U463,
IF($P463="Furloughed",IF(AW463&gt;0,$U463)+IF(BG463&gt;0,$U463),
IF($P463="Rehired",IF(BG463&gt;0,$U463))))))))*'Actual Allocation Calc'!$AO$99)))</f>
        <v/>
      </c>
      <c r="AG463" s="210" t="str">
        <f>IF($B463="","",IF('Actual Allocation Calc'!$AP$78="A",
IF($P463="Employed",$U463/7*BK463,
IF(AND($P463="Terminated"),($U463/7*AX463),
IF(AND($P463="Furloughed"),($U463/7*AX463)+($U463/7*BH463),
IF(AND($P463="Rehired"),($U463/7*BH463),
IF(AND($P463="Terminated",AX463&gt;0),$U463,
IF($P463="Furloughed",IF(AX463&gt;0,$U463)+IF(BH463&gt;0,$U463),
IF($P463="Rehired",IF(BH463&gt;0,$U463)))))))),IF('Actual Allocation Calc'!$AP$78="C",'Actual Allocation Calc'!T463,'Actual Allocation Calc'!AC463+IF($P463="Employed",$U463/7*BK463,
IF(AND($P463="Terminated"),($U463/7*AX463),
IF(AND($P463="Furloughed"),($U463/7*AX463)+($U463/7*BH463),
IF(AND($P463="Rehired"),($U463/7*BH463),
IF(AND($P463="Terminated",AX463&gt;0),$U463,
IF($P463="Furloughed",IF(AX463&gt;0,$U463)+IF(BH463&gt;0,$U463),
IF($P463="Rehired",IF(BH463&gt;0,$U463))))))))*'Actual Allocation Calc'!$AP$99)))</f>
        <v/>
      </c>
      <c r="AH463" s="536"/>
      <c r="AI463" s="82">
        <f t="shared" si="150"/>
        <v>0</v>
      </c>
      <c r="AJ463" s="210">
        <f t="shared" si="132"/>
        <v>0</v>
      </c>
      <c r="AK463" s="397" t="str">
        <f t="shared" si="133"/>
        <v/>
      </c>
      <c r="AM463" s="122"/>
      <c r="AO463" s="214" t="str">
        <f>IFERROR(IF($V463="","",VLOOKUP(V463,'Calendar Calcs'!$B$2:$E1430,4,FALSE)),0)</f>
        <v/>
      </c>
      <c r="AP463" s="69" t="str">
        <f>IF($AO463="","", IF($AO463&lt;AP$23,0,IF($AO463&gt;AP$23,COUNTIFS('Calendar Calcs'!$E$2:$E1430,AP$23),COUNTIFS('Calendar Calcs'!$E$2:$E1430,AP$23,'Calendar Calcs'!$D$2:$D1430,"&lt;="&amp;WEEKDAY($V463)))))</f>
        <v/>
      </c>
      <c r="AQ463" s="69" t="str">
        <f>IF($AO463="","", IF($AO463&lt;AQ$23,0,IF($AO463&gt;AQ$23,COUNTIFS('Calendar Calcs'!$E$2:$E1430,AQ$23),COUNTIFS('Calendar Calcs'!$E$2:$E1430,AQ$23,'Calendar Calcs'!$D$2:$D1430,"&lt;="&amp;WEEKDAY($V463)))))</f>
        <v/>
      </c>
      <c r="AR463" s="69" t="str">
        <f>IF($AO463="","", IF($AO463&lt;AR$23,0,IF($AO463&gt;AR$23,COUNTIFS('Calendar Calcs'!$E$2:$E1430,AR$23),COUNTIFS('Calendar Calcs'!$E$2:$E1430,AR$23,'Calendar Calcs'!$D$2:$D1430,"&lt;="&amp;WEEKDAY($V463)))))</f>
        <v/>
      </c>
      <c r="AS463" s="69" t="str">
        <f>IF($AO463="","", IF($AO463&lt;AS$23,0,IF($AO463&gt;AS$23,COUNTIFS('Calendar Calcs'!$E$2:$E1430,AS$23),COUNTIFS('Calendar Calcs'!$E$2:$E1430,AS$23,'Calendar Calcs'!$D$2:$D1430,"&lt;="&amp;WEEKDAY($V463)))))</f>
        <v/>
      </c>
      <c r="AT463" s="69" t="str">
        <f>IF($AO463="","", IF($AO463&lt;AT$23,0,IF($AO463&gt;AT$23,COUNTIFS('Calendar Calcs'!$E$2:$E1430,AT$23),COUNTIFS('Calendar Calcs'!$E$2:$E1430,AT$23,'Calendar Calcs'!$D$2:$D1430,"&lt;="&amp;WEEKDAY($V463)))))</f>
        <v/>
      </c>
      <c r="AU463" s="69" t="str">
        <f>IF($AO463="","", IF($AO463&lt;AU$23,0,IF($AO463&gt;AU$23,COUNTIFS('Calendar Calcs'!$E$2:$E1430,AU$23),COUNTIFS('Calendar Calcs'!$E$2:$E1430,AU$23,'Calendar Calcs'!$D$2:$D1430,"&lt;="&amp;WEEKDAY($V463)))))</f>
        <v/>
      </c>
      <c r="AV463" s="69" t="str">
        <f>IF($AO463="","", IF($AO463&lt;AV$23,0,IF($AO463&gt;AV$23,COUNTIFS('Calendar Calcs'!$E$2:$E1430,AV$23),COUNTIFS('Calendar Calcs'!$E$2:$E1430,AV$23,'Calendar Calcs'!$D$2:$D1430,"&lt;="&amp;WEEKDAY($V463)))))</f>
        <v/>
      </c>
      <c r="AW463" s="69" t="str">
        <f>IF($AO463="","", IF($AO463&lt;AW$23,0,IF($AO463&gt;AW$23,COUNTIFS('Calendar Calcs'!$E$2:$E1430,AW$23),COUNTIFS('Calendar Calcs'!$E$2:$E1430,AW$23,'Calendar Calcs'!$D$2:$D1430,"&lt;="&amp;WEEKDAY($V463)))))</f>
        <v/>
      </c>
      <c r="AX463" s="69" t="str">
        <f>IF($AO463="","", IF($AO463&lt;AX$23,0,IF($AO463&gt;AX$23,COUNTIFS('Calendar Calcs'!$E$2:$E1430,AX$23),COUNTIFS('Calendar Calcs'!$E$2:$E1430,AX$23,'Calendar Calcs'!$D$2:$D1430,"&lt;="&amp;WEEKDAY($V463)))))</f>
        <v/>
      </c>
      <c r="AY463" s="69" t="str">
        <f>IF($W463="","",VLOOKUP($W463,'Calendar Calcs'!$B$2:$E1430,4,FALSE))</f>
        <v/>
      </c>
      <c r="AZ463" s="69" t="str">
        <f>IF($AY463="","",IF($AY463&gt;AZ$23,0,IF($AY463&lt;AZ$23,COUNTIFS('Calendar Calcs'!$E$2:$E1430,AZ$23),COUNTIFS('Calendar Calcs'!$E$2:$E1430,AZ$23,'Calendar Calcs'!$D$2:$D1430,"&gt;="&amp;WEEKDAY($W463)))))</f>
        <v/>
      </c>
      <c r="BA463" s="69" t="str">
        <f>IF($AY463="","",IF($AY463&gt;BA$23,0,IF($AY463&lt;BA$23,COUNTIFS('Calendar Calcs'!$E$2:$E1430,BA$23),COUNTIFS('Calendar Calcs'!$E$2:$E1430,BA$23,'Calendar Calcs'!$D$2:$D1430,"&gt;="&amp;WEEKDAY($W463)))))</f>
        <v/>
      </c>
      <c r="BB463" s="69" t="str">
        <f>IF($AY463="","",IF($AY463&gt;BB$23,0,IF($AY463&lt;BB$23,COUNTIFS('Calendar Calcs'!$E$2:$E1430,BB$23),COUNTIFS('Calendar Calcs'!$E$2:$E1430,BB$23,'Calendar Calcs'!$D$2:$D1430,"&gt;="&amp;WEEKDAY($W463)))))</f>
        <v/>
      </c>
      <c r="BC463" s="69" t="str">
        <f>IF($AY463="","",IF($AY463&gt;BC$23,0,IF($AY463&lt;BC$23,COUNTIFS('Calendar Calcs'!$E$2:$E1430,BC$23),COUNTIFS('Calendar Calcs'!$E$2:$E1430,BC$23,'Calendar Calcs'!$D$2:$D1430,"&gt;="&amp;WEEKDAY($W463)))))</f>
        <v/>
      </c>
      <c r="BD463" s="69" t="str">
        <f>IF($AY463="","",IF($AY463&gt;BD$23,0,IF($AY463&lt;BD$23,COUNTIFS('Calendar Calcs'!$E$2:$E1430,BD$23),COUNTIFS('Calendar Calcs'!$E$2:$E1430,BD$23,'Calendar Calcs'!$D$2:$D1430,"&gt;="&amp;WEEKDAY($W463)))))</f>
        <v/>
      </c>
      <c r="BE463" s="69" t="str">
        <f>IF($AY463="","",IF($AY463&gt;BE$23,0,IF($AY463&lt;BE$23,COUNTIFS('Calendar Calcs'!$E$2:$E1430,BE$23),COUNTIFS('Calendar Calcs'!$E$2:$E1430,BE$23,'Calendar Calcs'!$D$2:$D1430,"&gt;="&amp;WEEKDAY($W463)))))</f>
        <v/>
      </c>
      <c r="BF463" s="69" t="str">
        <f>IF($AY463="","",IF($AY463&gt;BF$23,0,IF($AY463&lt;BF$23,COUNTIFS('Calendar Calcs'!$E$2:$E1430,BF$23),COUNTIFS('Calendar Calcs'!$E$2:$E1430,BF$23,'Calendar Calcs'!$D$2:$D1430,"&gt;="&amp;WEEKDAY($W463)))))</f>
        <v/>
      </c>
      <c r="BG463" s="69" t="str">
        <f>IF($AY463="","",IF($AY463&gt;BG$23,0,IF($AY463&lt;BG$23,COUNTIFS('Calendar Calcs'!$E$2:$E1430,BG$23),COUNTIFS('Calendar Calcs'!$E$2:$E1430,BG$23,'Calendar Calcs'!$D$2:$D1430,"&gt;="&amp;WEEKDAY($W463)))))</f>
        <v/>
      </c>
      <c r="BH463" s="69">
        <f t="shared" si="134"/>
        <v>6</v>
      </c>
      <c r="BI463" s="69">
        <f>IF(Cover!$E$43="","",VLOOKUP(Cover!$E$43,'Calendar Calcs'!$B$2:$E1430,4,FALSE))</f>
        <v>1</v>
      </c>
      <c r="BJ463" s="69">
        <f>IF($BI463="","", IF($BI463&lt;BJ$23,0,IF($BI463&gt;=BJ$23,COUNTIFS('Calendar Calcs'!$E$2:$E1430,BJ$23),COUNTIFS('Calendar Calcs'!$E$2:$E1430,BJ$23,'Calendar Calcs'!$D$2:$D1430,"&lt;="&amp;WEEKDAY($V463)))))</f>
        <v>1</v>
      </c>
      <c r="BK463" s="69">
        <f t="shared" si="131"/>
        <v>6</v>
      </c>
      <c r="BN463" s="69" t="str">
        <f>IF(T463&gt;0,"FTE",IF(Cover!$E$47="Weekly",IF(S463&gt;29.75,"FTE","PTE"),IF(S463&gt;59.75,"FTE","PTE")))</f>
        <v>PTE</v>
      </c>
      <c r="BO463" s="69">
        <f>IF(BN463="FTE",30,IF(Cover!$E$47="Weekly",'STEP 2 EE Data'!S463,'STEP 2 EE Data'!S463/2))</f>
        <v>0</v>
      </c>
      <c r="BP463" s="209">
        <f t="shared" si="135"/>
        <v>0</v>
      </c>
      <c r="BQ463" s="209">
        <f t="shared" si="136"/>
        <v>0</v>
      </c>
      <c r="BR463" s="209">
        <f t="shared" si="137"/>
        <v>0</v>
      </c>
      <c r="BS463" s="209">
        <f t="shared" si="138"/>
        <v>0</v>
      </c>
      <c r="BT463" s="209">
        <f t="shared" si="139"/>
        <v>0</v>
      </c>
      <c r="BU463" s="209">
        <f t="shared" si="140"/>
        <v>0</v>
      </c>
      <c r="BV463" s="209">
        <f t="shared" si="141"/>
        <v>0</v>
      </c>
      <c r="BW463" s="209">
        <f t="shared" si="142"/>
        <v>0</v>
      </c>
      <c r="BX463" s="209">
        <f t="shared" si="143"/>
        <v>0</v>
      </c>
      <c r="CC463" s="210" t="str">
        <f>IF(B463="","",IF(C463="",IF(Cover!$E$47="Weekly",'STEP 3 EE Comp'!BI468*8,'STEP 3 EE Comp'!BI468*4),IF(Cover!$E$47="Weekly",'STEP 3 EE Comp'!BI468,'STEP 3 EE Comp'!BI468)))</f>
        <v/>
      </c>
      <c r="CD463" s="82" t="str">
        <f t="shared" si="144"/>
        <v/>
      </c>
      <c r="CE463" s="417">
        <f t="shared" si="145"/>
        <v>1</v>
      </c>
      <c r="CF463" s="82" t="str">
        <f t="shared" si="146"/>
        <v>Good</v>
      </c>
      <c r="CG463" s="82">
        <f t="shared" si="147"/>
        <v>0</v>
      </c>
      <c r="CH463" s="234">
        <f t="shared" si="148"/>
        <v>0</v>
      </c>
    </row>
    <row r="464" spans="1:86" s="69" customFormat="1" x14ac:dyDescent="0.3">
      <c r="A464" s="555"/>
      <c r="B464" s="52"/>
      <c r="C464" s="52"/>
      <c r="D464" s="52"/>
      <c r="E464" s="52"/>
      <c r="F464" s="507"/>
      <c r="G464" s="210">
        <f t="shared" si="149"/>
        <v>0</v>
      </c>
      <c r="H464" s="82">
        <f t="shared" si="130"/>
        <v>0</v>
      </c>
      <c r="I464" s="211"/>
      <c r="J464" s="441" t="s">
        <v>21</v>
      </c>
      <c r="K464" s="441" t="s">
        <v>21</v>
      </c>
      <c r="L464" s="441" t="s">
        <v>21</v>
      </c>
      <c r="M464" s="441" t="s">
        <v>21</v>
      </c>
      <c r="N464" s="568" t="s">
        <v>21</v>
      </c>
      <c r="O464" s="211"/>
      <c r="P464" s="212" t="str">
        <f>IF(B464="","",
IF(AND(V464="",W464="",B464&lt;&gt;""),"Employed",
IF(AND(V464&lt;&gt;"",W464="",B464&lt;&gt;""),"Terminated",
IF(AND(V464&lt;&gt;"",W464&lt;&gt;"",B464&lt;&gt;""),IF(W464&lt;Cover!$E$43,"Employed","Furloughed"),
IF(AND(V464="",W464&lt;&gt;"",B464&lt;&gt;""),IF(W464&lt;Cover!$E$43,"Employed","Rehired"))))))</f>
        <v/>
      </c>
      <c r="Q464" s="211"/>
      <c r="R464" s="536"/>
      <c r="S464" s="563"/>
      <c r="T464" s="536"/>
      <c r="U464" s="82">
        <f>IF(Cover!$E$47="Weekly",IF(T464&gt;0,T464,R464*S464),IF(T464&gt;0,T464,R464*S464)/2)</f>
        <v>0</v>
      </c>
      <c r="V464" s="564"/>
      <c r="W464" s="564"/>
      <c r="Y464" s="213" t="str">
        <f>IF($B464="","",IF('Actual Allocation Calc'!$AH$78="A",
IF($P464="Employed",$U464/7*BJ464,
IF(AND($P464="Terminated"),($U464/7*AP464),
IF(AND($P464="Furloughed"),($U464/7*AP464)+($U464/7*AZ464),
IF(AND($P464="Rehired"),($U464/7*AZ464),
IF(AND($P464="Terminated",AP464&gt;0),$U464,
IF($P464="Furloughed",IF(AP464&gt;0,$U464)+IF(AZ464&gt;0,$U464),
IF($P464="Rehired",IF(AZ464&gt;0,$U464)))))))),IF('Actual Allocation Calc'!$AH$78="C",'Actual Allocation Calc'!L464,'Actual Allocation Calc'!U464+IF($P464="Employed",$U464/7*BJ464,
IF(AND($P464="Terminated"),($U464/7*AP464),
IF(AND($P464="Furloughed"),($U464/7*AP464)+($U464/7*AZ464),
IF(AND($P464="Rehired"),($U464/7*AZ464),
IF(AND($P464="Terminated",AP464&gt;0),$U464,
IF($P464="Furloughed",IF(AP464&gt;0,$U464)+IF(AZ464&gt;0,$U464),
IF($P464="Rehired",IF(AZ464&gt;0,$U464))))))))*'Actual Allocation Calc'!$AH$99)))</f>
        <v/>
      </c>
      <c r="Z464" s="210" t="str">
        <f>IF($B464="","",IF('Actual Allocation Calc'!$AI$78="A",
IF($P464="Employed",$U464,
IF(AND($P464="Terminated"),($U464/7*AQ464),
IF(AND($P464="Furloughed"),($U464/7*AQ464)+($U464/7*BA464),
IF(AND($P464="Rehired"),($U464/7*BA464),
IF(AND($P464="Terminated",AQ464&gt;0),$U464,
IF($P464="Furloughed",IF(AQ464&gt;0,$U464)+IF(BA464&gt;0,$U464),
IF($P464="Rehired",IF(BA464&gt;0,$U464)))))))),IF('Actual Allocation Calc'!$AI$78="C",'Actual Allocation Calc'!M464,'Actual Allocation Calc'!V464+IF($P464="Employed",$U464,
IF(AND($P464="Terminated"),($U464/7*AQ464),
IF(AND($P464="Furloughed"),($U464/7*AQ464)+($U464/7*BA464),
IF(AND($P464="Rehired"),($U464/7*BA464),
IF(AND($P464="Terminated",AQ464&gt;0),$U464,
IF($P464="Furloughed",IF(AQ464&gt;0,$U464)+IF(BA464&gt;0,$U464),
IF($P464="Rehired",IF(BA464&gt;0,$U464))))))))*'Actual Allocation Calc'!$AI$99)))</f>
        <v/>
      </c>
      <c r="AA464" s="210" t="str">
        <f>IF($B464="","",IF('Actual Allocation Calc'!$AJ$78="A",
IF($P464="Employed",$U464,
IF(AND($P464="Terminated"),($U464/7*AR464),
IF(AND($P464="Furloughed"),($U464/7*AR464)+($U464/7*BB464),
IF(AND($P464="Rehired"),($U464/7*BB464),
IF(AND($P464="Terminated",AR464&gt;0),$U464,
IF($P464="Furloughed",IF(AR464&gt;0,$U464)+IF(BB464&gt;0,$U464),
IF($P464="Rehired",IF(BB464&gt;0,$U464)))))))),IF('Actual Allocation Calc'!$AJ$78="C",'Actual Allocation Calc'!N464,'Actual Allocation Calc'!W464+IF($P464="Employed",$U464,
IF(AND($P464="Terminated"),($U464/7*AR464),
IF(AND($P464="Furloughed"),($U464/7*AR464)+($U464/7*BB464),
IF(AND($P464="Rehired"),($U464/7*BB464),
IF(AND($P464="Terminated",AR464&gt;0),$U464,
IF($P464="Furloughed",IF(AR464&gt;0,$U464)+IF(BB464&gt;0,$U464),
IF($P464="Rehired",IF(BB464&gt;0,$U464))))))))*'Actual Allocation Calc'!$AJ$99)))</f>
        <v/>
      </c>
      <c r="AB464" s="210" t="str">
        <f>IF($B464="","",IF('Actual Allocation Calc'!$AK$78="A",
IF($P464="Employed",$U464,
IF(AND($P464="Terminated"),($U464/7*AS464),
IF(AND($P464="Furloughed"),($U464/7*AS464)+($U464/7*BC464),
IF(AND($P464="Rehired"),($U464/7*BC464),
IF(AND($P464="Terminated",AS464&gt;0),$U464,
IF($P464="Furloughed",IF(AS464&gt;0,$U464)+IF(BC464&gt;0,$U464),
IF($P464="Rehired",IF(BC464&gt;0,$U464)))))))),IF('Actual Allocation Calc'!$AK$78="C",'Actual Allocation Calc'!O464,'Actual Allocation Calc'!X464+IF($P464="Employed",$U464,
IF(AND($P464="Terminated"),($U464/7*AS464),
IF(AND($P464="Furloughed"),($U464/7*AS464)+($U464/7*BC464),
IF(AND($P464="Rehired"),($U464/7*BC464),
IF(AND($P464="Terminated",AS464&gt;0),$U464,
IF($P464="Furloughed",IF(AS464&gt;0,$U464)+IF(BC464&gt;0,$U464),
IF($P464="Rehired",IF(BC464&gt;0,$U464))))))))*'Actual Allocation Calc'!$AK$99)))</f>
        <v/>
      </c>
      <c r="AC464" s="210" t="str">
        <f>IF($B464="","",IF('Actual Allocation Calc'!$AL$78="A",
IF($P464="Employed",$U464,
IF(AND($P464="Terminated"),($U464/7*AT464),
IF(AND($P464="Furloughed"),($U464/7*AT464)+($U464/7*BD464),
IF(AND($P464="Rehired"),($U464/7*BD464),
IF(AND($P464="Terminated",AT464&gt;0),$U464,
IF($P464="Furloughed",IF(AT464&gt;0,$U464)+IF(BD464&gt;0,$U464),
IF($P464="Rehired",IF(BD464&gt;0,$U464)))))))),IF('Actual Allocation Calc'!$AL$78="C",'Actual Allocation Calc'!P464,'Actual Allocation Calc'!Y464+IF($P464="Employed",$U464,
IF(AND($P464="Terminated"),($U464/7*AT464),
IF(AND($P464="Furloughed"),($U464/7*AT464)+($U464/7*BD464),
IF(AND($P464="Rehired"),($U464/7*BD464),
IF(AND($P464="Terminated",AT464&gt;0),$U464,
IF($P464="Furloughed",IF(AT464&gt;0,$U464)+IF(BD464&gt;0,$U464),
IF($P464="Rehired",IF(BD464&gt;0,$U464))))))))*'Actual Allocation Calc'!$AL$99)))</f>
        <v/>
      </c>
      <c r="AD464" s="210" t="str">
        <f>IF($B464="","",IF('Actual Allocation Calc'!$AM$78="A",
IF($P464="Employed",$U464,
IF(AND($P464="Terminated"),($U464/7*AU464),
IF(AND($P464="Furloughed"),($U464/7*AU464)+($U464/7*BE464),
IF(AND($P464="Rehired"),($U464/7*BE464),
IF(AND($P464="Terminated",AU464&gt;0),$U464,
IF($P464="Furloughed",IF(AU464&gt;0,$U464)+IF(BE464&gt;0,$U464),
IF($P464="Rehired",IF(BE464&gt;0,$U464)))))))),IF('Actual Allocation Calc'!$AM$78="C",'Actual Allocation Calc'!Q464,'Actual Allocation Calc'!Z464+IF($P464="Employed",$U464,
IF(AND($P464="Terminated"),($U464/7*AU464),
IF(AND($P464="Furloughed"),($U464/7*AU464)+($U464/7*BE464),
IF(AND($P464="Rehired"),($U464/7*BE464),
IF(AND($P464="Terminated",AU464&gt;0),$U464,
IF($P464="Furloughed",IF(AU464&gt;0,$U464)+IF(BE464&gt;0,$U464),
IF($P464="Rehired",IF(BE464&gt;0,$U464))))))))*'Actual Allocation Calc'!$AM$99)))</f>
        <v/>
      </c>
      <c r="AE464" s="210" t="str">
        <f>IF($B464="","",IF('Actual Allocation Calc'!$AN$78="A",
IF($P464="Employed",$U464,
IF(AND($P464="Terminated"),($U464/7*AV464),
IF(AND($P464="Furloughed"),($U464/7*AV464)+($U464/7*BF464),
IF(AND($P464="Rehired"),($U464/7*BF464),
IF(AND($P464="Terminated",AV464&gt;0),$U464,
IF($P464="Furloughed",IF(AV464&gt;0,$U464)+IF(BF464&gt;0,$U464),
IF($P464="Rehired",IF(BF464&gt;0,$U464)))))))),IF('Actual Allocation Calc'!$AN$78="C",'Actual Allocation Calc'!R464,'Actual Allocation Calc'!AA464+IF($P464="Employed",$U464,
IF(AND($P464="Terminated"),($U464/7*AV464),
IF(AND($P464="Furloughed"),($U464/7*AV464)+($U464/7*BF464),
IF(AND($P464="Rehired"),($U464/7*BF464),
IF(AND($P464="Terminated",AV464&gt;0),$U464,
IF($P464="Furloughed",IF(AV464&gt;0,$U464)+IF(BF464&gt;0,$U464),
IF($P464="Rehired",IF(BF464&gt;0,$U464))))))))*'Actual Allocation Calc'!$AN$99)))</f>
        <v/>
      </c>
      <c r="AF464" s="210" t="str">
        <f>IF($B464="","",IF('Actual Allocation Calc'!$AO$78="A",
IF($P464="Employed",$U464,
IF(AND($P464="Terminated"),($U464/7*AW464),
IF(AND($P464="Furloughed"),($U464/7*AW464)+($U464/7*BG464),
IF(AND($P464="Rehired"),($U464/7*BG464),
IF(AND($P464="Terminated",AW464&gt;0),$U464,
IF($P464="Furloughed",IF(AW464&gt;0,$U464)+IF(BG464&gt;0,$U464),
IF($P464="Rehired",IF(BG464&gt;0,$U464)))))))),IF('Actual Allocation Calc'!$AO$78="C",'Actual Allocation Calc'!S464,'Actual Allocation Calc'!AB464+IF($P464="Employed",$U464,
IF(AND($P464="Terminated"),($U464/7*AW464),
IF(AND($P464="Furloughed"),($U464/7*AW464)+($U464/7*BG464),
IF(AND($P464="Rehired"),($U464/7*BG464),
IF(AND($P464="Terminated",AW464&gt;0),$U464,
IF($P464="Furloughed",IF(AW464&gt;0,$U464)+IF(BG464&gt;0,$U464),
IF($P464="Rehired",IF(BG464&gt;0,$U464))))))))*'Actual Allocation Calc'!$AO$99)))</f>
        <v/>
      </c>
      <c r="AG464" s="210" t="str">
        <f>IF($B464="","",IF('Actual Allocation Calc'!$AP$78="A",
IF($P464="Employed",$U464/7*BK464,
IF(AND($P464="Terminated"),($U464/7*AX464),
IF(AND($P464="Furloughed"),($U464/7*AX464)+($U464/7*BH464),
IF(AND($P464="Rehired"),($U464/7*BH464),
IF(AND($P464="Terminated",AX464&gt;0),$U464,
IF($P464="Furloughed",IF(AX464&gt;0,$U464)+IF(BH464&gt;0,$U464),
IF($P464="Rehired",IF(BH464&gt;0,$U464)))))))),IF('Actual Allocation Calc'!$AP$78="C",'Actual Allocation Calc'!T464,'Actual Allocation Calc'!AC464+IF($P464="Employed",$U464/7*BK464,
IF(AND($P464="Terminated"),($U464/7*AX464),
IF(AND($P464="Furloughed"),($U464/7*AX464)+($U464/7*BH464),
IF(AND($P464="Rehired"),($U464/7*BH464),
IF(AND($P464="Terminated",AX464&gt;0),$U464,
IF($P464="Furloughed",IF(AX464&gt;0,$U464)+IF(BH464&gt;0,$U464),
IF($P464="Rehired",IF(BH464&gt;0,$U464))))))))*'Actual Allocation Calc'!$AP$99)))</f>
        <v/>
      </c>
      <c r="AH464" s="536"/>
      <c r="AI464" s="82">
        <f t="shared" si="150"/>
        <v>0</v>
      </c>
      <c r="AJ464" s="210">
        <f t="shared" si="132"/>
        <v>0</v>
      </c>
      <c r="AK464" s="397" t="str">
        <f t="shared" si="133"/>
        <v/>
      </c>
      <c r="AM464" s="122"/>
      <c r="AO464" s="214" t="str">
        <f>IFERROR(IF($V464="","",VLOOKUP(V464,'Calendar Calcs'!$B$2:$E1431,4,FALSE)),0)</f>
        <v/>
      </c>
      <c r="AP464" s="69" t="str">
        <f>IF($AO464="","", IF($AO464&lt;AP$23,0,IF($AO464&gt;AP$23,COUNTIFS('Calendar Calcs'!$E$2:$E1431,AP$23),COUNTIFS('Calendar Calcs'!$E$2:$E1431,AP$23,'Calendar Calcs'!$D$2:$D1431,"&lt;="&amp;WEEKDAY($V464)))))</f>
        <v/>
      </c>
      <c r="AQ464" s="69" t="str">
        <f>IF($AO464="","", IF($AO464&lt;AQ$23,0,IF($AO464&gt;AQ$23,COUNTIFS('Calendar Calcs'!$E$2:$E1431,AQ$23),COUNTIFS('Calendar Calcs'!$E$2:$E1431,AQ$23,'Calendar Calcs'!$D$2:$D1431,"&lt;="&amp;WEEKDAY($V464)))))</f>
        <v/>
      </c>
      <c r="AR464" s="69" t="str">
        <f>IF($AO464="","", IF($AO464&lt;AR$23,0,IF($AO464&gt;AR$23,COUNTIFS('Calendar Calcs'!$E$2:$E1431,AR$23),COUNTIFS('Calendar Calcs'!$E$2:$E1431,AR$23,'Calendar Calcs'!$D$2:$D1431,"&lt;="&amp;WEEKDAY($V464)))))</f>
        <v/>
      </c>
      <c r="AS464" s="69" t="str">
        <f>IF($AO464="","", IF($AO464&lt;AS$23,0,IF($AO464&gt;AS$23,COUNTIFS('Calendar Calcs'!$E$2:$E1431,AS$23),COUNTIFS('Calendar Calcs'!$E$2:$E1431,AS$23,'Calendar Calcs'!$D$2:$D1431,"&lt;="&amp;WEEKDAY($V464)))))</f>
        <v/>
      </c>
      <c r="AT464" s="69" t="str">
        <f>IF($AO464="","", IF($AO464&lt;AT$23,0,IF($AO464&gt;AT$23,COUNTIFS('Calendar Calcs'!$E$2:$E1431,AT$23),COUNTIFS('Calendar Calcs'!$E$2:$E1431,AT$23,'Calendar Calcs'!$D$2:$D1431,"&lt;="&amp;WEEKDAY($V464)))))</f>
        <v/>
      </c>
      <c r="AU464" s="69" t="str">
        <f>IF($AO464="","", IF($AO464&lt;AU$23,0,IF($AO464&gt;AU$23,COUNTIFS('Calendar Calcs'!$E$2:$E1431,AU$23),COUNTIFS('Calendar Calcs'!$E$2:$E1431,AU$23,'Calendar Calcs'!$D$2:$D1431,"&lt;="&amp;WEEKDAY($V464)))))</f>
        <v/>
      </c>
      <c r="AV464" s="69" t="str">
        <f>IF($AO464="","", IF($AO464&lt;AV$23,0,IF($AO464&gt;AV$23,COUNTIFS('Calendar Calcs'!$E$2:$E1431,AV$23),COUNTIFS('Calendar Calcs'!$E$2:$E1431,AV$23,'Calendar Calcs'!$D$2:$D1431,"&lt;="&amp;WEEKDAY($V464)))))</f>
        <v/>
      </c>
      <c r="AW464" s="69" t="str">
        <f>IF($AO464="","", IF($AO464&lt;AW$23,0,IF($AO464&gt;AW$23,COUNTIFS('Calendar Calcs'!$E$2:$E1431,AW$23),COUNTIFS('Calendar Calcs'!$E$2:$E1431,AW$23,'Calendar Calcs'!$D$2:$D1431,"&lt;="&amp;WEEKDAY($V464)))))</f>
        <v/>
      </c>
      <c r="AX464" s="69" t="str">
        <f>IF($AO464="","", IF($AO464&lt;AX$23,0,IF($AO464&gt;AX$23,COUNTIFS('Calendar Calcs'!$E$2:$E1431,AX$23),COUNTIFS('Calendar Calcs'!$E$2:$E1431,AX$23,'Calendar Calcs'!$D$2:$D1431,"&lt;="&amp;WEEKDAY($V464)))))</f>
        <v/>
      </c>
      <c r="AY464" s="69" t="str">
        <f>IF($W464="","",VLOOKUP($W464,'Calendar Calcs'!$B$2:$E1431,4,FALSE))</f>
        <v/>
      </c>
      <c r="AZ464" s="69" t="str">
        <f>IF($AY464="","",IF($AY464&gt;AZ$23,0,IF($AY464&lt;AZ$23,COUNTIFS('Calendar Calcs'!$E$2:$E1431,AZ$23),COUNTIFS('Calendar Calcs'!$E$2:$E1431,AZ$23,'Calendar Calcs'!$D$2:$D1431,"&gt;="&amp;WEEKDAY($W464)))))</f>
        <v/>
      </c>
      <c r="BA464" s="69" t="str">
        <f>IF($AY464="","",IF($AY464&gt;BA$23,0,IF($AY464&lt;BA$23,COUNTIFS('Calendar Calcs'!$E$2:$E1431,BA$23),COUNTIFS('Calendar Calcs'!$E$2:$E1431,BA$23,'Calendar Calcs'!$D$2:$D1431,"&gt;="&amp;WEEKDAY($W464)))))</f>
        <v/>
      </c>
      <c r="BB464" s="69" t="str">
        <f>IF($AY464="","",IF($AY464&gt;BB$23,0,IF($AY464&lt;BB$23,COUNTIFS('Calendar Calcs'!$E$2:$E1431,BB$23),COUNTIFS('Calendar Calcs'!$E$2:$E1431,BB$23,'Calendar Calcs'!$D$2:$D1431,"&gt;="&amp;WEEKDAY($W464)))))</f>
        <v/>
      </c>
      <c r="BC464" s="69" t="str">
        <f>IF($AY464="","",IF($AY464&gt;BC$23,0,IF($AY464&lt;BC$23,COUNTIFS('Calendar Calcs'!$E$2:$E1431,BC$23),COUNTIFS('Calendar Calcs'!$E$2:$E1431,BC$23,'Calendar Calcs'!$D$2:$D1431,"&gt;="&amp;WEEKDAY($W464)))))</f>
        <v/>
      </c>
      <c r="BD464" s="69" t="str">
        <f>IF($AY464="","",IF($AY464&gt;BD$23,0,IF($AY464&lt;BD$23,COUNTIFS('Calendar Calcs'!$E$2:$E1431,BD$23),COUNTIFS('Calendar Calcs'!$E$2:$E1431,BD$23,'Calendar Calcs'!$D$2:$D1431,"&gt;="&amp;WEEKDAY($W464)))))</f>
        <v/>
      </c>
      <c r="BE464" s="69" t="str">
        <f>IF($AY464="","",IF($AY464&gt;BE$23,0,IF($AY464&lt;BE$23,COUNTIFS('Calendar Calcs'!$E$2:$E1431,BE$23),COUNTIFS('Calendar Calcs'!$E$2:$E1431,BE$23,'Calendar Calcs'!$D$2:$D1431,"&gt;="&amp;WEEKDAY($W464)))))</f>
        <v/>
      </c>
      <c r="BF464" s="69" t="str">
        <f>IF($AY464="","",IF($AY464&gt;BF$23,0,IF($AY464&lt;BF$23,COUNTIFS('Calendar Calcs'!$E$2:$E1431,BF$23),COUNTIFS('Calendar Calcs'!$E$2:$E1431,BF$23,'Calendar Calcs'!$D$2:$D1431,"&gt;="&amp;WEEKDAY($W464)))))</f>
        <v/>
      </c>
      <c r="BG464" s="69" t="str">
        <f>IF($AY464="","",IF($AY464&gt;BG$23,0,IF($AY464&lt;BG$23,COUNTIFS('Calendar Calcs'!$E$2:$E1431,BG$23),COUNTIFS('Calendar Calcs'!$E$2:$E1431,BG$23,'Calendar Calcs'!$D$2:$D1431,"&gt;="&amp;WEEKDAY($W464)))))</f>
        <v/>
      </c>
      <c r="BH464" s="69">
        <f t="shared" si="134"/>
        <v>6</v>
      </c>
      <c r="BI464" s="69">
        <f>IF(Cover!$E$43="","",VLOOKUP(Cover!$E$43,'Calendar Calcs'!$B$2:$E1431,4,FALSE))</f>
        <v>1</v>
      </c>
      <c r="BJ464" s="69">
        <f>IF($BI464="","", IF($BI464&lt;BJ$23,0,IF($BI464&gt;=BJ$23,COUNTIFS('Calendar Calcs'!$E$2:$E1431,BJ$23),COUNTIFS('Calendar Calcs'!$E$2:$E1431,BJ$23,'Calendar Calcs'!$D$2:$D1431,"&lt;="&amp;WEEKDAY($V464)))))</f>
        <v>1</v>
      </c>
      <c r="BK464" s="69">
        <f t="shared" si="131"/>
        <v>6</v>
      </c>
      <c r="BN464" s="69" t="str">
        <f>IF(T464&gt;0,"FTE",IF(Cover!$E$47="Weekly",IF(S464&gt;29.75,"FTE","PTE"),IF(S464&gt;59.75,"FTE","PTE")))</f>
        <v>PTE</v>
      </c>
      <c r="BO464" s="69">
        <f>IF(BN464="FTE",30,IF(Cover!$E$47="Weekly",'STEP 2 EE Data'!S464,'STEP 2 EE Data'!S464/2))</f>
        <v>0</v>
      </c>
      <c r="BP464" s="209">
        <f t="shared" si="135"/>
        <v>0</v>
      </c>
      <c r="BQ464" s="209">
        <f t="shared" si="136"/>
        <v>0</v>
      </c>
      <c r="BR464" s="209">
        <f t="shared" si="137"/>
        <v>0</v>
      </c>
      <c r="BS464" s="209">
        <f t="shared" si="138"/>
        <v>0</v>
      </c>
      <c r="BT464" s="209">
        <f t="shared" si="139"/>
        <v>0</v>
      </c>
      <c r="BU464" s="209">
        <f t="shared" si="140"/>
        <v>0</v>
      </c>
      <c r="BV464" s="209">
        <f t="shared" si="141"/>
        <v>0</v>
      </c>
      <c r="BW464" s="209">
        <f t="shared" si="142"/>
        <v>0</v>
      </c>
      <c r="BX464" s="209">
        <f t="shared" si="143"/>
        <v>0</v>
      </c>
      <c r="CC464" s="210" t="str">
        <f>IF(B464="","",IF(C464="",IF(Cover!$E$47="Weekly",'STEP 3 EE Comp'!BI469*8,'STEP 3 EE Comp'!BI469*4),IF(Cover!$E$47="Weekly",'STEP 3 EE Comp'!BI469,'STEP 3 EE Comp'!BI469)))</f>
        <v/>
      </c>
      <c r="CD464" s="82" t="str">
        <f t="shared" si="144"/>
        <v/>
      </c>
      <c r="CE464" s="417">
        <f t="shared" si="145"/>
        <v>1</v>
      </c>
      <c r="CF464" s="82" t="str">
        <f t="shared" si="146"/>
        <v>Good</v>
      </c>
      <c r="CG464" s="82">
        <f t="shared" si="147"/>
        <v>0</v>
      </c>
      <c r="CH464" s="234">
        <f t="shared" si="148"/>
        <v>0</v>
      </c>
    </row>
    <row r="465" spans="1:86" s="69" customFormat="1" x14ac:dyDescent="0.3">
      <c r="A465" s="555"/>
      <c r="B465" s="52"/>
      <c r="C465" s="52"/>
      <c r="D465" s="52"/>
      <c r="E465" s="52"/>
      <c r="F465" s="507"/>
      <c r="G465" s="210">
        <f t="shared" si="149"/>
        <v>0</v>
      </c>
      <c r="H465" s="82">
        <f t="shared" si="130"/>
        <v>0</v>
      </c>
      <c r="I465" s="211"/>
      <c r="J465" s="441" t="s">
        <v>21</v>
      </c>
      <c r="K465" s="441" t="s">
        <v>21</v>
      </c>
      <c r="L465" s="441" t="s">
        <v>21</v>
      </c>
      <c r="M465" s="441" t="s">
        <v>21</v>
      </c>
      <c r="N465" s="568" t="s">
        <v>21</v>
      </c>
      <c r="O465" s="211"/>
      <c r="P465" s="212" t="str">
        <f>IF(B465="","",
IF(AND(V465="",W465="",B465&lt;&gt;""),"Employed",
IF(AND(V465&lt;&gt;"",W465="",B465&lt;&gt;""),"Terminated",
IF(AND(V465&lt;&gt;"",W465&lt;&gt;"",B465&lt;&gt;""),IF(W465&lt;Cover!$E$43,"Employed","Furloughed"),
IF(AND(V465="",W465&lt;&gt;"",B465&lt;&gt;""),IF(W465&lt;Cover!$E$43,"Employed","Rehired"))))))</f>
        <v/>
      </c>
      <c r="Q465" s="211"/>
      <c r="R465" s="536"/>
      <c r="S465" s="563"/>
      <c r="T465" s="536"/>
      <c r="U465" s="82">
        <f>IF(Cover!$E$47="Weekly",IF(T465&gt;0,T465,R465*S465),IF(T465&gt;0,T465,R465*S465)/2)</f>
        <v>0</v>
      </c>
      <c r="V465" s="564"/>
      <c r="W465" s="564"/>
      <c r="Y465" s="213" t="str">
        <f>IF($B465="","",IF('Actual Allocation Calc'!$AH$78="A",
IF($P465="Employed",$U465/7*BJ465,
IF(AND($P465="Terminated"),($U465/7*AP465),
IF(AND($P465="Furloughed"),($U465/7*AP465)+($U465/7*AZ465),
IF(AND($P465="Rehired"),($U465/7*AZ465),
IF(AND($P465="Terminated",AP465&gt;0),$U465,
IF($P465="Furloughed",IF(AP465&gt;0,$U465)+IF(AZ465&gt;0,$U465),
IF($P465="Rehired",IF(AZ465&gt;0,$U465)))))))),IF('Actual Allocation Calc'!$AH$78="C",'Actual Allocation Calc'!L465,'Actual Allocation Calc'!U465+IF($P465="Employed",$U465/7*BJ465,
IF(AND($P465="Terminated"),($U465/7*AP465),
IF(AND($P465="Furloughed"),($U465/7*AP465)+($U465/7*AZ465),
IF(AND($P465="Rehired"),($U465/7*AZ465),
IF(AND($P465="Terminated",AP465&gt;0),$U465,
IF($P465="Furloughed",IF(AP465&gt;0,$U465)+IF(AZ465&gt;0,$U465),
IF($P465="Rehired",IF(AZ465&gt;0,$U465))))))))*'Actual Allocation Calc'!$AH$99)))</f>
        <v/>
      </c>
      <c r="Z465" s="210" t="str">
        <f>IF($B465="","",IF('Actual Allocation Calc'!$AI$78="A",
IF($P465="Employed",$U465,
IF(AND($P465="Terminated"),($U465/7*AQ465),
IF(AND($P465="Furloughed"),($U465/7*AQ465)+($U465/7*BA465),
IF(AND($P465="Rehired"),($U465/7*BA465),
IF(AND($P465="Terminated",AQ465&gt;0),$U465,
IF($P465="Furloughed",IF(AQ465&gt;0,$U465)+IF(BA465&gt;0,$U465),
IF($P465="Rehired",IF(BA465&gt;0,$U465)))))))),IF('Actual Allocation Calc'!$AI$78="C",'Actual Allocation Calc'!M465,'Actual Allocation Calc'!V465+IF($P465="Employed",$U465,
IF(AND($P465="Terminated"),($U465/7*AQ465),
IF(AND($P465="Furloughed"),($U465/7*AQ465)+($U465/7*BA465),
IF(AND($P465="Rehired"),($U465/7*BA465),
IF(AND($P465="Terminated",AQ465&gt;0),$U465,
IF($P465="Furloughed",IF(AQ465&gt;0,$U465)+IF(BA465&gt;0,$U465),
IF($P465="Rehired",IF(BA465&gt;0,$U465))))))))*'Actual Allocation Calc'!$AI$99)))</f>
        <v/>
      </c>
      <c r="AA465" s="210" t="str">
        <f>IF($B465="","",IF('Actual Allocation Calc'!$AJ$78="A",
IF($P465="Employed",$U465,
IF(AND($P465="Terminated"),($U465/7*AR465),
IF(AND($P465="Furloughed"),($U465/7*AR465)+($U465/7*BB465),
IF(AND($P465="Rehired"),($U465/7*BB465),
IF(AND($P465="Terminated",AR465&gt;0),$U465,
IF($P465="Furloughed",IF(AR465&gt;0,$U465)+IF(BB465&gt;0,$U465),
IF($P465="Rehired",IF(BB465&gt;0,$U465)))))))),IF('Actual Allocation Calc'!$AJ$78="C",'Actual Allocation Calc'!N465,'Actual Allocation Calc'!W465+IF($P465="Employed",$U465,
IF(AND($P465="Terminated"),($U465/7*AR465),
IF(AND($P465="Furloughed"),($U465/7*AR465)+($U465/7*BB465),
IF(AND($P465="Rehired"),($U465/7*BB465),
IF(AND($P465="Terminated",AR465&gt;0),$U465,
IF($P465="Furloughed",IF(AR465&gt;0,$U465)+IF(BB465&gt;0,$U465),
IF($P465="Rehired",IF(BB465&gt;0,$U465))))))))*'Actual Allocation Calc'!$AJ$99)))</f>
        <v/>
      </c>
      <c r="AB465" s="210" t="str">
        <f>IF($B465="","",IF('Actual Allocation Calc'!$AK$78="A",
IF($P465="Employed",$U465,
IF(AND($P465="Terminated"),($U465/7*AS465),
IF(AND($P465="Furloughed"),($U465/7*AS465)+($U465/7*BC465),
IF(AND($P465="Rehired"),($U465/7*BC465),
IF(AND($P465="Terminated",AS465&gt;0),$U465,
IF($P465="Furloughed",IF(AS465&gt;0,$U465)+IF(BC465&gt;0,$U465),
IF($P465="Rehired",IF(BC465&gt;0,$U465)))))))),IF('Actual Allocation Calc'!$AK$78="C",'Actual Allocation Calc'!O465,'Actual Allocation Calc'!X465+IF($P465="Employed",$U465,
IF(AND($P465="Terminated"),($U465/7*AS465),
IF(AND($P465="Furloughed"),($U465/7*AS465)+($U465/7*BC465),
IF(AND($P465="Rehired"),($U465/7*BC465),
IF(AND($P465="Terminated",AS465&gt;0),$U465,
IF($P465="Furloughed",IF(AS465&gt;0,$U465)+IF(BC465&gt;0,$U465),
IF($P465="Rehired",IF(BC465&gt;0,$U465))))))))*'Actual Allocation Calc'!$AK$99)))</f>
        <v/>
      </c>
      <c r="AC465" s="210" t="str">
        <f>IF($B465="","",IF('Actual Allocation Calc'!$AL$78="A",
IF($P465="Employed",$U465,
IF(AND($P465="Terminated"),($U465/7*AT465),
IF(AND($P465="Furloughed"),($U465/7*AT465)+($U465/7*BD465),
IF(AND($P465="Rehired"),($U465/7*BD465),
IF(AND($P465="Terminated",AT465&gt;0),$U465,
IF($P465="Furloughed",IF(AT465&gt;0,$U465)+IF(BD465&gt;0,$U465),
IF($P465="Rehired",IF(BD465&gt;0,$U465)))))))),IF('Actual Allocation Calc'!$AL$78="C",'Actual Allocation Calc'!P465,'Actual Allocation Calc'!Y465+IF($P465="Employed",$U465,
IF(AND($P465="Terminated"),($U465/7*AT465),
IF(AND($P465="Furloughed"),($U465/7*AT465)+($U465/7*BD465),
IF(AND($P465="Rehired"),($U465/7*BD465),
IF(AND($P465="Terminated",AT465&gt;0),$U465,
IF($P465="Furloughed",IF(AT465&gt;0,$U465)+IF(BD465&gt;0,$U465),
IF($P465="Rehired",IF(BD465&gt;0,$U465))))))))*'Actual Allocation Calc'!$AL$99)))</f>
        <v/>
      </c>
      <c r="AD465" s="210" t="str">
        <f>IF($B465="","",IF('Actual Allocation Calc'!$AM$78="A",
IF($P465="Employed",$U465,
IF(AND($P465="Terminated"),($U465/7*AU465),
IF(AND($P465="Furloughed"),($U465/7*AU465)+($U465/7*BE465),
IF(AND($P465="Rehired"),($U465/7*BE465),
IF(AND($P465="Terminated",AU465&gt;0),$U465,
IF($P465="Furloughed",IF(AU465&gt;0,$U465)+IF(BE465&gt;0,$U465),
IF($P465="Rehired",IF(BE465&gt;0,$U465)))))))),IF('Actual Allocation Calc'!$AM$78="C",'Actual Allocation Calc'!Q465,'Actual Allocation Calc'!Z465+IF($P465="Employed",$U465,
IF(AND($P465="Terminated"),($U465/7*AU465),
IF(AND($P465="Furloughed"),($U465/7*AU465)+($U465/7*BE465),
IF(AND($P465="Rehired"),($U465/7*BE465),
IF(AND($P465="Terminated",AU465&gt;0),$U465,
IF($P465="Furloughed",IF(AU465&gt;0,$U465)+IF(BE465&gt;0,$U465),
IF($P465="Rehired",IF(BE465&gt;0,$U465))))))))*'Actual Allocation Calc'!$AM$99)))</f>
        <v/>
      </c>
      <c r="AE465" s="210" t="str">
        <f>IF($B465="","",IF('Actual Allocation Calc'!$AN$78="A",
IF($P465="Employed",$U465,
IF(AND($P465="Terminated"),($U465/7*AV465),
IF(AND($P465="Furloughed"),($U465/7*AV465)+($U465/7*BF465),
IF(AND($P465="Rehired"),($U465/7*BF465),
IF(AND($P465="Terminated",AV465&gt;0),$U465,
IF($P465="Furloughed",IF(AV465&gt;0,$U465)+IF(BF465&gt;0,$U465),
IF($P465="Rehired",IF(BF465&gt;0,$U465)))))))),IF('Actual Allocation Calc'!$AN$78="C",'Actual Allocation Calc'!R465,'Actual Allocation Calc'!AA465+IF($P465="Employed",$U465,
IF(AND($P465="Terminated"),($U465/7*AV465),
IF(AND($P465="Furloughed"),($U465/7*AV465)+($U465/7*BF465),
IF(AND($P465="Rehired"),($U465/7*BF465),
IF(AND($P465="Terminated",AV465&gt;0),$U465,
IF($P465="Furloughed",IF(AV465&gt;0,$U465)+IF(BF465&gt;0,$U465),
IF($P465="Rehired",IF(BF465&gt;0,$U465))))))))*'Actual Allocation Calc'!$AN$99)))</f>
        <v/>
      </c>
      <c r="AF465" s="210" t="str">
        <f>IF($B465="","",IF('Actual Allocation Calc'!$AO$78="A",
IF($P465="Employed",$U465,
IF(AND($P465="Terminated"),($U465/7*AW465),
IF(AND($P465="Furloughed"),($U465/7*AW465)+($U465/7*BG465),
IF(AND($P465="Rehired"),($U465/7*BG465),
IF(AND($P465="Terminated",AW465&gt;0),$U465,
IF($P465="Furloughed",IF(AW465&gt;0,$U465)+IF(BG465&gt;0,$U465),
IF($P465="Rehired",IF(BG465&gt;0,$U465)))))))),IF('Actual Allocation Calc'!$AO$78="C",'Actual Allocation Calc'!S465,'Actual Allocation Calc'!AB465+IF($P465="Employed",$U465,
IF(AND($P465="Terminated"),($U465/7*AW465),
IF(AND($P465="Furloughed"),($U465/7*AW465)+($U465/7*BG465),
IF(AND($P465="Rehired"),($U465/7*BG465),
IF(AND($P465="Terminated",AW465&gt;0),$U465,
IF($P465="Furloughed",IF(AW465&gt;0,$U465)+IF(BG465&gt;0,$U465),
IF($P465="Rehired",IF(BG465&gt;0,$U465))))))))*'Actual Allocation Calc'!$AO$99)))</f>
        <v/>
      </c>
      <c r="AG465" s="210" t="str">
        <f>IF($B465="","",IF('Actual Allocation Calc'!$AP$78="A",
IF($P465="Employed",$U465/7*BK465,
IF(AND($P465="Terminated"),($U465/7*AX465),
IF(AND($P465="Furloughed"),($U465/7*AX465)+($U465/7*BH465),
IF(AND($P465="Rehired"),($U465/7*BH465),
IF(AND($P465="Terminated",AX465&gt;0),$U465,
IF($P465="Furloughed",IF(AX465&gt;0,$U465)+IF(BH465&gt;0,$U465),
IF($P465="Rehired",IF(BH465&gt;0,$U465)))))))),IF('Actual Allocation Calc'!$AP$78="C",'Actual Allocation Calc'!T465,'Actual Allocation Calc'!AC465+IF($P465="Employed",$U465/7*BK465,
IF(AND($P465="Terminated"),($U465/7*AX465),
IF(AND($P465="Furloughed"),($U465/7*AX465)+($U465/7*BH465),
IF(AND($P465="Rehired"),($U465/7*BH465),
IF(AND($P465="Terminated",AX465&gt;0),$U465,
IF($P465="Furloughed",IF(AX465&gt;0,$U465)+IF(BH465&gt;0,$U465),
IF($P465="Rehired",IF(BH465&gt;0,$U465))))))))*'Actual Allocation Calc'!$AP$99)))</f>
        <v/>
      </c>
      <c r="AH465" s="536"/>
      <c r="AI465" s="82">
        <f t="shared" si="150"/>
        <v>0</v>
      </c>
      <c r="AJ465" s="210">
        <f t="shared" si="132"/>
        <v>0</v>
      </c>
      <c r="AK465" s="397" t="str">
        <f t="shared" si="133"/>
        <v/>
      </c>
      <c r="AM465" s="122"/>
      <c r="AO465" s="214" t="str">
        <f>IFERROR(IF($V465="","",VLOOKUP(V465,'Calendar Calcs'!$B$2:$E1432,4,FALSE)),0)</f>
        <v/>
      </c>
      <c r="AP465" s="69" t="str">
        <f>IF($AO465="","", IF($AO465&lt;AP$23,0,IF($AO465&gt;AP$23,COUNTIFS('Calendar Calcs'!$E$2:$E1432,AP$23),COUNTIFS('Calendar Calcs'!$E$2:$E1432,AP$23,'Calendar Calcs'!$D$2:$D1432,"&lt;="&amp;WEEKDAY($V465)))))</f>
        <v/>
      </c>
      <c r="AQ465" s="69" t="str">
        <f>IF($AO465="","", IF($AO465&lt;AQ$23,0,IF($AO465&gt;AQ$23,COUNTIFS('Calendar Calcs'!$E$2:$E1432,AQ$23),COUNTIFS('Calendar Calcs'!$E$2:$E1432,AQ$23,'Calendar Calcs'!$D$2:$D1432,"&lt;="&amp;WEEKDAY($V465)))))</f>
        <v/>
      </c>
      <c r="AR465" s="69" t="str">
        <f>IF($AO465="","", IF($AO465&lt;AR$23,0,IF($AO465&gt;AR$23,COUNTIFS('Calendar Calcs'!$E$2:$E1432,AR$23),COUNTIFS('Calendar Calcs'!$E$2:$E1432,AR$23,'Calendar Calcs'!$D$2:$D1432,"&lt;="&amp;WEEKDAY($V465)))))</f>
        <v/>
      </c>
      <c r="AS465" s="69" t="str">
        <f>IF($AO465="","", IF($AO465&lt;AS$23,0,IF($AO465&gt;AS$23,COUNTIFS('Calendar Calcs'!$E$2:$E1432,AS$23),COUNTIFS('Calendar Calcs'!$E$2:$E1432,AS$23,'Calendar Calcs'!$D$2:$D1432,"&lt;="&amp;WEEKDAY($V465)))))</f>
        <v/>
      </c>
      <c r="AT465" s="69" t="str">
        <f>IF($AO465="","", IF($AO465&lt;AT$23,0,IF($AO465&gt;AT$23,COUNTIFS('Calendar Calcs'!$E$2:$E1432,AT$23),COUNTIFS('Calendar Calcs'!$E$2:$E1432,AT$23,'Calendar Calcs'!$D$2:$D1432,"&lt;="&amp;WEEKDAY($V465)))))</f>
        <v/>
      </c>
      <c r="AU465" s="69" t="str">
        <f>IF($AO465="","", IF($AO465&lt;AU$23,0,IF($AO465&gt;AU$23,COUNTIFS('Calendar Calcs'!$E$2:$E1432,AU$23),COUNTIFS('Calendar Calcs'!$E$2:$E1432,AU$23,'Calendar Calcs'!$D$2:$D1432,"&lt;="&amp;WEEKDAY($V465)))))</f>
        <v/>
      </c>
      <c r="AV465" s="69" t="str">
        <f>IF($AO465="","", IF($AO465&lt;AV$23,0,IF($AO465&gt;AV$23,COUNTIFS('Calendar Calcs'!$E$2:$E1432,AV$23),COUNTIFS('Calendar Calcs'!$E$2:$E1432,AV$23,'Calendar Calcs'!$D$2:$D1432,"&lt;="&amp;WEEKDAY($V465)))))</f>
        <v/>
      </c>
      <c r="AW465" s="69" t="str">
        <f>IF($AO465="","", IF($AO465&lt;AW$23,0,IF($AO465&gt;AW$23,COUNTIFS('Calendar Calcs'!$E$2:$E1432,AW$23),COUNTIFS('Calendar Calcs'!$E$2:$E1432,AW$23,'Calendar Calcs'!$D$2:$D1432,"&lt;="&amp;WEEKDAY($V465)))))</f>
        <v/>
      </c>
      <c r="AX465" s="69" t="str">
        <f>IF($AO465="","", IF($AO465&lt;AX$23,0,IF($AO465&gt;AX$23,COUNTIFS('Calendar Calcs'!$E$2:$E1432,AX$23),COUNTIFS('Calendar Calcs'!$E$2:$E1432,AX$23,'Calendar Calcs'!$D$2:$D1432,"&lt;="&amp;WEEKDAY($V465)))))</f>
        <v/>
      </c>
      <c r="AY465" s="69" t="str">
        <f>IF($W465="","",VLOOKUP($W465,'Calendar Calcs'!$B$2:$E1432,4,FALSE))</f>
        <v/>
      </c>
      <c r="AZ465" s="69" t="str">
        <f>IF($AY465="","",IF($AY465&gt;AZ$23,0,IF($AY465&lt;AZ$23,COUNTIFS('Calendar Calcs'!$E$2:$E1432,AZ$23),COUNTIFS('Calendar Calcs'!$E$2:$E1432,AZ$23,'Calendar Calcs'!$D$2:$D1432,"&gt;="&amp;WEEKDAY($W465)))))</f>
        <v/>
      </c>
      <c r="BA465" s="69" t="str">
        <f>IF($AY465="","",IF($AY465&gt;BA$23,0,IF($AY465&lt;BA$23,COUNTIFS('Calendar Calcs'!$E$2:$E1432,BA$23),COUNTIFS('Calendar Calcs'!$E$2:$E1432,BA$23,'Calendar Calcs'!$D$2:$D1432,"&gt;="&amp;WEEKDAY($W465)))))</f>
        <v/>
      </c>
      <c r="BB465" s="69" t="str">
        <f>IF($AY465="","",IF($AY465&gt;BB$23,0,IF($AY465&lt;BB$23,COUNTIFS('Calendar Calcs'!$E$2:$E1432,BB$23),COUNTIFS('Calendar Calcs'!$E$2:$E1432,BB$23,'Calendar Calcs'!$D$2:$D1432,"&gt;="&amp;WEEKDAY($W465)))))</f>
        <v/>
      </c>
      <c r="BC465" s="69" t="str">
        <f>IF($AY465="","",IF($AY465&gt;BC$23,0,IF($AY465&lt;BC$23,COUNTIFS('Calendar Calcs'!$E$2:$E1432,BC$23),COUNTIFS('Calendar Calcs'!$E$2:$E1432,BC$23,'Calendar Calcs'!$D$2:$D1432,"&gt;="&amp;WEEKDAY($W465)))))</f>
        <v/>
      </c>
      <c r="BD465" s="69" t="str">
        <f>IF($AY465="","",IF($AY465&gt;BD$23,0,IF($AY465&lt;BD$23,COUNTIFS('Calendar Calcs'!$E$2:$E1432,BD$23),COUNTIFS('Calendar Calcs'!$E$2:$E1432,BD$23,'Calendar Calcs'!$D$2:$D1432,"&gt;="&amp;WEEKDAY($W465)))))</f>
        <v/>
      </c>
      <c r="BE465" s="69" t="str">
        <f>IF($AY465="","",IF($AY465&gt;BE$23,0,IF($AY465&lt;BE$23,COUNTIFS('Calendar Calcs'!$E$2:$E1432,BE$23),COUNTIFS('Calendar Calcs'!$E$2:$E1432,BE$23,'Calendar Calcs'!$D$2:$D1432,"&gt;="&amp;WEEKDAY($W465)))))</f>
        <v/>
      </c>
      <c r="BF465" s="69" t="str">
        <f>IF($AY465="","",IF($AY465&gt;BF$23,0,IF($AY465&lt;BF$23,COUNTIFS('Calendar Calcs'!$E$2:$E1432,BF$23),COUNTIFS('Calendar Calcs'!$E$2:$E1432,BF$23,'Calendar Calcs'!$D$2:$D1432,"&gt;="&amp;WEEKDAY($W465)))))</f>
        <v/>
      </c>
      <c r="BG465" s="69" t="str">
        <f>IF($AY465="","",IF($AY465&gt;BG$23,0,IF($AY465&lt;BG$23,COUNTIFS('Calendar Calcs'!$E$2:$E1432,BG$23),COUNTIFS('Calendar Calcs'!$E$2:$E1432,BG$23,'Calendar Calcs'!$D$2:$D1432,"&gt;="&amp;WEEKDAY($W465)))))</f>
        <v/>
      </c>
      <c r="BH465" s="69">
        <f t="shared" si="134"/>
        <v>6</v>
      </c>
      <c r="BI465" s="69">
        <f>IF(Cover!$E$43="","",VLOOKUP(Cover!$E$43,'Calendar Calcs'!$B$2:$E1432,4,FALSE))</f>
        <v>1</v>
      </c>
      <c r="BJ465" s="69">
        <f>IF($BI465="","", IF($BI465&lt;BJ$23,0,IF($BI465&gt;=BJ$23,COUNTIFS('Calendar Calcs'!$E$2:$E1432,BJ$23),COUNTIFS('Calendar Calcs'!$E$2:$E1432,BJ$23,'Calendar Calcs'!$D$2:$D1432,"&lt;="&amp;WEEKDAY($V465)))))</f>
        <v>1</v>
      </c>
      <c r="BK465" s="69">
        <f t="shared" si="131"/>
        <v>6</v>
      </c>
      <c r="BN465" s="69" t="str">
        <f>IF(T465&gt;0,"FTE",IF(Cover!$E$47="Weekly",IF(S465&gt;29.75,"FTE","PTE"),IF(S465&gt;59.75,"FTE","PTE")))</f>
        <v>PTE</v>
      </c>
      <c r="BO465" s="69">
        <f>IF(BN465="FTE",30,IF(Cover!$E$47="Weekly",'STEP 2 EE Data'!S465,'STEP 2 EE Data'!S465/2))</f>
        <v>0</v>
      </c>
      <c r="BP465" s="209">
        <f t="shared" si="135"/>
        <v>0</v>
      </c>
      <c r="BQ465" s="209">
        <f t="shared" si="136"/>
        <v>0</v>
      </c>
      <c r="BR465" s="209">
        <f t="shared" si="137"/>
        <v>0</v>
      </c>
      <c r="BS465" s="209">
        <f t="shared" si="138"/>
        <v>0</v>
      </c>
      <c r="BT465" s="209">
        <f t="shared" si="139"/>
        <v>0</v>
      </c>
      <c r="BU465" s="209">
        <f t="shared" si="140"/>
        <v>0</v>
      </c>
      <c r="BV465" s="209">
        <f t="shared" si="141"/>
        <v>0</v>
      </c>
      <c r="BW465" s="209">
        <f t="shared" si="142"/>
        <v>0</v>
      </c>
      <c r="BX465" s="209">
        <f t="shared" si="143"/>
        <v>0</v>
      </c>
      <c r="CC465" s="210" t="str">
        <f>IF(B465="","",IF(C465="",IF(Cover!$E$47="Weekly",'STEP 3 EE Comp'!BI470*8,'STEP 3 EE Comp'!BI470*4),IF(Cover!$E$47="Weekly",'STEP 3 EE Comp'!BI470,'STEP 3 EE Comp'!BI470)))</f>
        <v/>
      </c>
      <c r="CD465" s="82" t="str">
        <f t="shared" si="144"/>
        <v/>
      </c>
      <c r="CE465" s="417">
        <f t="shared" si="145"/>
        <v>1</v>
      </c>
      <c r="CF465" s="82" t="str">
        <f t="shared" si="146"/>
        <v>Good</v>
      </c>
      <c r="CG465" s="82">
        <f t="shared" si="147"/>
        <v>0</v>
      </c>
      <c r="CH465" s="234">
        <f t="shared" si="148"/>
        <v>0</v>
      </c>
    </row>
    <row r="466" spans="1:86" s="69" customFormat="1" x14ac:dyDescent="0.3">
      <c r="A466" s="555"/>
      <c r="B466" s="52"/>
      <c r="C466" s="52"/>
      <c r="D466" s="52"/>
      <c r="E466" s="52"/>
      <c r="F466" s="507"/>
      <c r="G466" s="210">
        <f t="shared" si="149"/>
        <v>0</v>
      </c>
      <c r="H466" s="82">
        <f t="shared" si="130"/>
        <v>0</v>
      </c>
      <c r="I466" s="211"/>
      <c r="J466" s="441" t="s">
        <v>21</v>
      </c>
      <c r="K466" s="441" t="s">
        <v>21</v>
      </c>
      <c r="L466" s="441" t="s">
        <v>21</v>
      </c>
      <c r="M466" s="441" t="s">
        <v>21</v>
      </c>
      <c r="N466" s="568" t="s">
        <v>21</v>
      </c>
      <c r="O466" s="211"/>
      <c r="P466" s="212" t="str">
        <f>IF(B466="","",
IF(AND(V466="",W466="",B466&lt;&gt;""),"Employed",
IF(AND(V466&lt;&gt;"",W466="",B466&lt;&gt;""),"Terminated",
IF(AND(V466&lt;&gt;"",W466&lt;&gt;"",B466&lt;&gt;""),IF(W466&lt;Cover!$E$43,"Employed","Furloughed"),
IF(AND(V466="",W466&lt;&gt;"",B466&lt;&gt;""),IF(W466&lt;Cover!$E$43,"Employed","Rehired"))))))</f>
        <v/>
      </c>
      <c r="Q466" s="211"/>
      <c r="R466" s="536"/>
      <c r="S466" s="563"/>
      <c r="T466" s="536"/>
      <c r="U466" s="82">
        <f>IF(Cover!$E$47="Weekly",IF(T466&gt;0,T466,R466*S466),IF(T466&gt;0,T466,R466*S466)/2)</f>
        <v>0</v>
      </c>
      <c r="V466" s="564"/>
      <c r="W466" s="564"/>
      <c r="Y466" s="213" t="str">
        <f>IF($B466="","",IF('Actual Allocation Calc'!$AH$78="A",
IF($P466="Employed",$U466/7*BJ466,
IF(AND($P466="Terminated"),($U466/7*AP466),
IF(AND($P466="Furloughed"),($U466/7*AP466)+($U466/7*AZ466),
IF(AND($P466="Rehired"),($U466/7*AZ466),
IF(AND($P466="Terminated",AP466&gt;0),$U466,
IF($P466="Furloughed",IF(AP466&gt;0,$U466)+IF(AZ466&gt;0,$U466),
IF($P466="Rehired",IF(AZ466&gt;0,$U466)))))))),IF('Actual Allocation Calc'!$AH$78="C",'Actual Allocation Calc'!L466,'Actual Allocation Calc'!U466+IF($P466="Employed",$U466/7*BJ466,
IF(AND($P466="Terminated"),($U466/7*AP466),
IF(AND($P466="Furloughed"),($U466/7*AP466)+($U466/7*AZ466),
IF(AND($P466="Rehired"),($U466/7*AZ466),
IF(AND($P466="Terminated",AP466&gt;0),$U466,
IF($P466="Furloughed",IF(AP466&gt;0,$U466)+IF(AZ466&gt;0,$U466),
IF($P466="Rehired",IF(AZ466&gt;0,$U466))))))))*'Actual Allocation Calc'!$AH$99)))</f>
        <v/>
      </c>
      <c r="Z466" s="210" t="str">
        <f>IF($B466="","",IF('Actual Allocation Calc'!$AI$78="A",
IF($P466="Employed",$U466,
IF(AND($P466="Terminated"),($U466/7*AQ466),
IF(AND($P466="Furloughed"),($U466/7*AQ466)+($U466/7*BA466),
IF(AND($P466="Rehired"),($U466/7*BA466),
IF(AND($P466="Terminated",AQ466&gt;0),$U466,
IF($P466="Furloughed",IF(AQ466&gt;0,$U466)+IF(BA466&gt;0,$U466),
IF($P466="Rehired",IF(BA466&gt;0,$U466)))))))),IF('Actual Allocation Calc'!$AI$78="C",'Actual Allocation Calc'!M466,'Actual Allocation Calc'!V466+IF($P466="Employed",$U466,
IF(AND($P466="Terminated"),($U466/7*AQ466),
IF(AND($P466="Furloughed"),($U466/7*AQ466)+($U466/7*BA466),
IF(AND($P466="Rehired"),($U466/7*BA466),
IF(AND($P466="Terminated",AQ466&gt;0),$U466,
IF($P466="Furloughed",IF(AQ466&gt;0,$U466)+IF(BA466&gt;0,$U466),
IF($P466="Rehired",IF(BA466&gt;0,$U466))))))))*'Actual Allocation Calc'!$AI$99)))</f>
        <v/>
      </c>
      <c r="AA466" s="210" t="str">
        <f>IF($B466="","",IF('Actual Allocation Calc'!$AJ$78="A",
IF($P466="Employed",$U466,
IF(AND($P466="Terminated"),($U466/7*AR466),
IF(AND($P466="Furloughed"),($U466/7*AR466)+($U466/7*BB466),
IF(AND($P466="Rehired"),($U466/7*BB466),
IF(AND($P466="Terminated",AR466&gt;0),$U466,
IF($P466="Furloughed",IF(AR466&gt;0,$U466)+IF(BB466&gt;0,$U466),
IF($P466="Rehired",IF(BB466&gt;0,$U466)))))))),IF('Actual Allocation Calc'!$AJ$78="C",'Actual Allocation Calc'!N466,'Actual Allocation Calc'!W466+IF($P466="Employed",$U466,
IF(AND($P466="Terminated"),($U466/7*AR466),
IF(AND($P466="Furloughed"),($U466/7*AR466)+($U466/7*BB466),
IF(AND($P466="Rehired"),($U466/7*BB466),
IF(AND($P466="Terminated",AR466&gt;0),$U466,
IF($P466="Furloughed",IF(AR466&gt;0,$U466)+IF(BB466&gt;0,$U466),
IF($P466="Rehired",IF(BB466&gt;0,$U466))))))))*'Actual Allocation Calc'!$AJ$99)))</f>
        <v/>
      </c>
      <c r="AB466" s="210" t="str">
        <f>IF($B466="","",IF('Actual Allocation Calc'!$AK$78="A",
IF($P466="Employed",$U466,
IF(AND($P466="Terminated"),($U466/7*AS466),
IF(AND($P466="Furloughed"),($U466/7*AS466)+($U466/7*BC466),
IF(AND($P466="Rehired"),($U466/7*BC466),
IF(AND($P466="Terminated",AS466&gt;0),$U466,
IF($P466="Furloughed",IF(AS466&gt;0,$U466)+IF(BC466&gt;0,$U466),
IF($P466="Rehired",IF(BC466&gt;0,$U466)))))))),IF('Actual Allocation Calc'!$AK$78="C",'Actual Allocation Calc'!O466,'Actual Allocation Calc'!X466+IF($P466="Employed",$U466,
IF(AND($P466="Terminated"),($U466/7*AS466),
IF(AND($P466="Furloughed"),($U466/7*AS466)+($U466/7*BC466),
IF(AND($P466="Rehired"),($U466/7*BC466),
IF(AND($P466="Terminated",AS466&gt;0),$U466,
IF($P466="Furloughed",IF(AS466&gt;0,$U466)+IF(BC466&gt;0,$U466),
IF($P466="Rehired",IF(BC466&gt;0,$U466))))))))*'Actual Allocation Calc'!$AK$99)))</f>
        <v/>
      </c>
      <c r="AC466" s="210" t="str">
        <f>IF($B466="","",IF('Actual Allocation Calc'!$AL$78="A",
IF($P466="Employed",$U466,
IF(AND($P466="Terminated"),($U466/7*AT466),
IF(AND($P466="Furloughed"),($U466/7*AT466)+($U466/7*BD466),
IF(AND($P466="Rehired"),($U466/7*BD466),
IF(AND($P466="Terminated",AT466&gt;0),$U466,
IF($P466="Furloughed",IF(AT466&gt;0,$U466)+IF(BD466&gt;0,$U466),
IF($P466="Rehired",IF(BD466&gt;0,$U466)))))))),IF('Actual Allocation Calc'!$AL$78="C",'Actual Allocation Calc'!P466,'Actual Allocation Calc'!Y466+IF($P466="Employed",$U466,
IF(AND($P466="Terminated"),($U466/7*AT466),
IF(AND($P466="Furloughed"),($U466/7*AT466)+($U466/7*BD466),
IF(AND($P466="Rehired"),($U466/7*BD466),
IF(AND($P466="Terminated",AT466&gt;0),$U466,
IF($P466="Furloughed",IF(AT466&gt;0,$U466)+IF(BD466&gt;0,$U466),
IF($P466="Rehired",IF(BD466&gt;0,$U466))))))))*'Actual Allocation Calc'!$AL$99)))</f>
        <v/>
      </c>
      <c r="AD466" s="210" t="str">
        <f>IF($B466="","",IF('Actual Allocation Calc'!$AM$78="A",
IF($P466="Employed",$U466,
IF(AND($P466="Terminated"),($U466/7*AU466),
IF(AND($P466="Furloughed"),($U466/7*AU466)+($U466/7*BE466),
IF(AND($P466="Rehired"),($U466/7*BE466),
IF(AND($P466="Terminated",AU466&gt;0),$U466,
IF($P466="Furloughed",IF(AU466&gt;0,$U466)+IF(BE466&gt;0,$U466),
IF($P466="Rehired",IF(BE466&gt;0,$U466)))))))),IF('Actual Allocation Calc'!$AM$78="C",'Actual Allocation Calc'!Q466,'Actual Allocation Calc'!Z466+IF($P466="Employed",$U466,
IF(AND($P466="Terminated"),($U466/7*AU466),
IF(AND($P466="Furloughed"),($U466/7*AU466)+($U466/7*BE466),
IF(AND($P466="Rehired"),($U466/7*BE466),
IF(AND($P466="Terminated",AU466&gt;0),$U466,
IF($P466="Furloughed",IF(AU466&gt;0,$U466)+IF(BE466&gt;0,$U466),
IF($P466="Rehired",IF(BE466&gt;0,$U466))))))))*'Actual Allocation Calc'!$AM$99)))</f>
        <v/>
      </c>
      <c r="AE466" s="210" t="str">
        <f>IF($B466="","",IF('Actual Allocation Calc'!$AN$78="A",
IF($P466="Employed",$U466,
IF(AND($P466="Terminated"),($U466/7*AV466),
IF(AND($P466="Furloughed"),($U466/7*AV466)+($U466/7*BF466),
IF(AND($P466="Rehired"),($U466/7*BF466),
IF(AND($P466="Terminated",AV466&gt;0),$U466,
IF($P466="Furloughed",IF(AV466&gt;0,$U466)+IF(BF466&gt;0,$U466),
IF($P466="Rehired",IF(BF466&gt;0,$U466)))))))),IF('Actual Allocation Calc'!$AN$78="C",'Actual Allocation Calc'!R466,'Actual Allocation Calc'!AA466+IF($P466="Employed",$U466,
IF(AND($P466="Terminated"),($U466/7*AV466),
IF(AND($P466="Furloughed"),($U466/7*AV466)+($U466/7*BF466),
IF(AND($P466="Rehired"),($U466/7*BF466),
IF(AND($P466="Terminated",AV466&gt;0),$U466,
IF($P466="Furloughed",IF(AV466&gt;0,$U466)+IF(BF466&gt;0,$U466),
IF($P466="Rehired",IF(BF466&gt;0,$U466))))))))*'Actual Allocation Calc'!$AN$99)))</f>
        <v/>
      </c>
      <c r="AF466" s="210" t="str">
        <f>IF($B466="","",IF('Actual Allocation Calc'!$AO$78="A",
IF($P466="Employed",$U466,
IF(AND($P466="Terminated"),($U466/7*AW466),
IF(AND($P466="Furloughed"),($U466/7*AW466)+($U466/7*BG466),
IF(AND($P466="Rehired"),($U466/7*BG466),
IF(AND($P466="Terminated",AW466&gt;0),$U466,
IF($P466="Furloughed",IF(AW466&gt;0,$U466)+IF(BG466&gt;0,$U466),
IF($P466="Rehired",IF(BG466&gt;0,$U466)))))))),IF('Actual Allocation Calc'!$AO$78="C",'Actual Allocation Calc'!S466,'Actual Allocation Calc'!AB466+IF($P466="Employed",$U466,
IF(AND($P466="Terminated"),($U466/7*AW466),
IF(AND($P466="Furloughed"),($U466/7*AW466)+($U466/7*BG466),
IF(AND($P466="Rehired"),($U466/7*BG466),
IF(AND($P466="Terminated",AW466&gt;0),$U466,
IF($P466="Furloughed",IF(AW466&gt;0,$U466)+IF(BG466&gt;0,$U466),
IF($P466="Rehired",IF(BG466&gt;0,$U466))))))))*'Actual Allocation Calc'!$AO$99)))</f>
        <v/>
      </c>
      <c r="AG466" s="210" t="str">
        <f>IF($B466="","",IF('Actual Allocation Calc'!$AP$78="A",
IF($P466="Employed",$U466/7*BK466,
IF(AND($P466="Terminated"),($U466/7*AX466),
IF(AND($P466="Furloughed"),($U466/7*AX466)+($U466/7*BH466),
IF(AND($P466="Rehired"),($U466/7*BH466),
IF(AND($P466="Terminated",AX466&gt;0),$U466,
IF($P466="Furloughed",IF(AX466&gt;0,$U466)+IF(BH466&gt;0,$U466),
IF($P466="Rehired",IF(BH466&gt;0,$U466)))))))),IF('Actual Allocation Calc'!$AP$78="C",'Actual Allocation Calc'!T466,'Actual Allocation Calc'!AC466+IF($P466="Employed",$U466/7*BK466,
IF(AND($P466="Terminated"),($U466/7*AX466),
IF(AND($P466="Furloughed"),($U466/7*AX466)+($U466/7*BH466),
IF(AND($P466="Rehired"),($U466/7*BH466),
IF(AND($P466="Terminated",AX466&gt;0),$U466,
IF($P466="Furloughed",IF(AX466&gt;0,$U466)+IF(BH466&gt;0,$U466),
IF($P466="Rehired",IF(BH466&gt;0,$U466))))))))*'Actual Allocation Calc'!$AP$99)))</f>
        <v/>
      </c>
      <c r="AH466" s="536"/>
      <c r="AI466" s="82">
        <f t="shared" si="150"/>
        <v>0</v>
      </c>
      <c r="AJ466" s="210">
        <f t="shared" si="132"/>
        <v>0</v>
      </c>
      <c r="AK466" s="397" t="str">
        <f t="shared" si="133"/>
        <v/>
      </c>
      <c r="AM466" s="122"/>
      <c r="AO466" s="214" t="str">
        <f>IFERROR(IF($V466="","",VLOOKUP(V466,'Calendar Calcs'!$B$2:$E1433,4,FALSE)),0)</f>
        <v/>
      </c>
      <c r="AP466" s="69" t="str">
        <f>IF($AO466="","", IF($AO466&lt;AP$23,0,IF($AO466&gt;AP$23,COUNTIFS('Calendar Calcs'!$E$2:$E1433,AP$23),COUNTIFS('Calendar Calcs'!$E$2:$E1433,AP$23,'Calendar Calcs'!$D$2:$D1433,"&lt;="&amp;WEEKDAY($V466)))))</f>
        <v/>
      </c>
      <c r="AQ466" s="69" t="str">
        <f>IF($AO466="","", IF($AO466&lt;AQ$23,0,IF($AO466&gt;AQ$23,COUNTIFS('Calendar Calcs'!$E$2:$E1433,AQ$23),COUNTIFS('Calendar Calcs'!$E$2:$E1433,AQ$23,'Calendar Calcs'!$D$2:$D1433,"&lt;="&amp;WEEKDAY($V466)))))</f>
        <v/>
      </c>
      <c r="AR466" s="69" t="str">
        <f>IF($AO466="","", IF($AO466&lt;AR$23,0,IF($AO466&gt;AR$23,COUNTIFS('Calendar Calcs'!$E$2:$E1433,AR$23),COUNTIFS('Calendar Calcs'!$E$2:$E1433,AR$23,'Calendar Calcs'!$D$2:$D1433,"&lt;="&amp;WEEKDAY($V466)))))</f>
        <v/>
      </c>
      <c r="AS466" s="69" t="str">
        <f>IF($AO466="","", IF($AO466&lt;AS$23,0,IF($AO466&gt;AS$23,COUNTIFS('Calendar Calcs'!$E$2:$E1433,AS$23),COUNTIFS('Calendar Calcs'!$E$2:$E1433,AS$23,'Calendar Calcs'!$D$2:$D1433,"&lt;="&amp;WEEKDAY($V466)))))</f>
        <v/>
      </c>
      <c r="AT466" s="69" t="str">
        <f>IF($AO466="","", IF($AO466&lt;AT$23,0,IF($AO466&gt;AT$23,COUNTIFS('Calendar Calcs'!$E$2:$E1433,AT$23),COUNTIFS('Calendar Calcs'!$E$2:$E1433,AT$23,'Calendar Calcs'!$D$2:$D1433,"&lt;="&amp;WEEKDAY($V466)))))</f>
        <v/>
      </c>
      <c r="AU466" s="69" t="str">
        <f>IF($AO466="","", IF($AO466&lt;AU$23,0,IF($AO466&gt;AU$23,COUNTIFS('Calendar Calcs'!$E$2:$E1433,AU$23),COUNTIFS('Calendar Calcs'!$E$2:$E1433,AU$23,'Calendar Calcs'!$D$2:$D1433,"&lt;="&amp;WEEKDAY($V466)))))</f>
        <v/>
      </c>
      <c r="AV466" s="69" t="str">
        <f>IF($AO466="","", IF($AO466&lt;AV$23,0,IF($AO466&gt;AV$23,COUNTIFS('Calendar Calcs'!$E$2:$E1433,AV$23),COUNTIFS('Calendar Calcs'!$E$2:$E1433,AV$23,'Calendar Calcs'!$D$2:$D1433,"&lt;="&amp;WEEKDAY($V466)))))</f>
        <v/>
      </c>
      <c r="AW466" s="69" t="str">
        <f>IF($AO466="","", IF($AO466&lt;AW$23,0,IF($AO466&gt;AW$23,COUNTIFS('Calendar Calcs'!$E$2:$E1433,AW$23),COUNTIFS('Calendar Calcs'!$E$2:$E1433,AW$23,'Calendar Calcs'!$D$2:$D1433,"&lt;="&amp;WEEKDAY($V466)))))</f>
        <v/>
      </c>
      <c r="AX466" s="69" t="str">
        <f>IF($AO466="","", IF($AO466&lt;AX$23,0,IF($AO466&gt;AX$23,COUNTIFS('Calendar Calcs'!$E$2:$E1433,AX$23),COUNTIFS('Calendar Calcs'!$E$2:$E1433,AX$23,'Calendar Calcs'!$D$2:$D1433,"&lt;="&amp;WEEKDAY($V466)))))</f>
        <v/>
      </c>
      <c r="AY466" s="69" t="str">
        <f>IF($W466="","",VLOOKUP($W466,'Calendar Calcs'!$B$2:$E1433,4,FALSE))</f>
        <v/>
      </c>
      <c r="AZ466" s="69" t="str">
        <f>IF($AY466="","",IF($AY466&gt;AZ$23,0,IF($AY466&lt;AZ$23,COUNTIFS('Calendar Calcs'!$E$2:$E1433,AZ$23),COUNTIFS('Calendar Calcs'!$E$2:$E1433,AZ$23,'Calendar Calcs'!$D$2:$D1433,"&gt;="&amp;WEEKDAY($W466)))))</f>
        <v/>
      </c>
      <c r="BA466" s="69" t="str">
        <f>IF($AY466="","",IF($AY466&gt;BA$23,0,IF($AY466&lt;BA$23,COUNTIFS('Calendar Calcs'!$E$2:$E1433,BA$23),COUNTIFS('Calendar Calcs'!$E$2:$E1433,BA$23,'Calendar Calcs'!$D$2:$D1433,"&gt;="&amp;WEEKDAY($W466)))))</f>
        <v/>
      </c>
      <c r="BB466" s="69" t="str">
        <f>IF($AY466="","",IF($AY466&gt;BB$23,0,IF($AY466&lt;BB$23,COUNTIFS('Calendar Calcs'!$E$2:$E1433,BB$23),COUNTIFS('Calendar Calcs'!$E$2:$E1433,BB$23,'Calendar Calcs'!$D$2:$D1433,"&gt;="&amp;WEEKDAY($W466)))))</f>
        <v/>
      </c>
      <c r="BC466" s="69" t="str">
        <f>IF($AY466="","",IF($AY466&gt;BC$23,0,IF($AY466&lt;BC$23,COUNTIFS('Calendar Calcs'!$E$2:$E1433,BC$23),COUNTIFS('Calendar Calcs'!$E$2:$E1433,BC$23,'Calendar Calcs'!$D$2:$D1433,"&gt;="&amp;WEEKDAY($W466)))))</f>
        <v/>
      </c>
      <c r="BD466" s="69" t="str">
        <f>IF($AY466="","",IF($AY466&gt;BD$23,0,IF($AY466&lt;BD$23,COUNTIFS('Calendar Calcs'!$E$2:$E1433,BD$23),COUNTIFS('Calendar Calcs'!$E$2:$E1433,BD$23,'Calendar Calcs'!$D$2:$D1433,"&gt;="&amp;WEEKDAY($W466)))))</f>
        <v/>
      </c>
      <c r="BE466" s="69" t="str">
        <f>IF($AY466="","",IF($AY466&gt;BE$23,0,IF($AY466&lt;BE$23,COUNTIFS('Calendar Calcs'!$E$2:$E1433,BE$23),COUNTIFS('Calendar Calcs'!$E$2:$E1433,BE$23,'Calendar Calcs'!$D$2:$D1433,"&gt;="&amp;WEEKDAY($W466)))))</f>
        <v/>
      </c>
      <c r="BF466" s="69" t="str">
        <f>IF($AY466="","",IF($AY466&gt;BF$23,0,IF($AY466&lt;BF$23,COUNTIFS('Calendar Calcs'!$E$2:$E1433,BF$23),COUNTIFS('Calendar Calcs'!$E$2:$E1433,BF$23,'Calendar Calcs'!$D$2:$D1433,"&gt;="&amp;WEEKDAY($W466)))))</f>
        <v/>
      </c>
      <c r="BG466" s="69" t="str">
        <f>IF($AY466="","",IF($AY466&gt;BG$23,0,IF($AY466&lt;BG$23,COUNTIFS('Calendar Calcs'!$E$2:$E1433,BG$23),COUNTIFS('Calendar Calcs'!$E$2:$E1433,BG$23,'Calendar Calcs'!$D$2:$D1433,"&gt;="&amp;WEEKDAY($W466)))))</f>
        <v/>
      </c>
      <c r="BH466" s="69">
        <f t="shared" si="134"/>
        <v>6</v>
      </c>
      <c r="BI466" s="69">
        <f>IF(Cover!$E$43="","",VLOOKUP(Cover!$E$43,'Calendar Calcs'!$B$2:$E1433,4,FALSE))</f>
        <v>1</v>
      </c>
      <c r="BJ466" s="69">
        <f>IF($BI466="","", IF($BI466&lt;BJ$23,0,IF($BI466&gt;=BJ$23,COUNTIFS('Calendar Calcs'!$E$2:$E1433,BJ$23),COUNTIFS('Calendar Calcs'!$E$2:$E1433,BJ$23,'Calendar Calcs'!$D$2:$D1433,"&lt;="&amp;WEEKDAY($V466)))))</f>
        <v>1</v>
      </c>
      <c r="BK466" s="69">
        <f t="shared" si="131"/>
        <v>6</v>
      </c>
      <c r="BN466" s="69" t="str">
        <f>IF(T466&gt;0,"FTE",IF(Cover!$E$47="Weekly",IF(S466&gt;29.75,"FTE","PTE"),IF(S466&gt;59.75,"FTE","PTE")))</f>
        <v>PTE</v>
      </c>
      <c r="BO466" s="69">
        <f>IF(BN466="FTE",30,IF(Cover!$E$47="Weekly",'STEP 2 EE Data'!S466,'STEP 2 EE Data'!S466/2))</f>
        <v>0</v>
      </c>
      <c r="BP466" s="209">
        <f t="shared" si="135"/>
        <v>0</v>
      </c>
      <c r="BQ466" s="209">
        <f t="shared" si="136"/>
        <v>0</v>
      </c>
      <c r="BR466" s="209">
        <f t="shared" si="137"/>
        <v>0</v>
      </c>
      <c r="BS466" s="209">
        <f t="shared" si="138"/>
        <v>0</v>
      </c>
      <c r="BT466" s="209">
        <f t="shared" si="139"/>
        <v>0</v>
      </c>
      <c r="BU466" s="209">
        <f t="shared" si="140"/>
        <v>0</v>
      </c>
      <c r="BV466" s="209">
        <f t="shared" si="141"/>
        <v>0</v>
      </c>
      <c r="BW466" s="209">
        <f t="shared" si="142"/>
        <v>0</v>
      </c>
      <c r="BX466" s="209">
        <f t="shared" si="143"/>
        <v>0</v>
      </c>
      <c r="CC466" s="210" t="str">
        <f>IF(B466="","",IF(C466="",IF(Cover!$E$47="Weekly",'STEP 3 EE Comp'!BI471*8,'STEP 3 EE Comp'!BI471*4),IF(Cover!$E$47="Weekly",'STEP 3 EE Comp'!BI471,'STEP 3 EE Comp'!BI471)))</f>
        <v/>
      </c>
      <c r="CD466" s="82" t="str">
        <f t="shared" si="144"/>
        <v/>
      </c>
      <c r="CE466" s="417">
        <f t="shared" si="145"/>
        <v>1</v>
      </c>
      <c r="CF466" s="82" t="str">
        <f t="shared" si="146"/>
        <v>Good</v>
      </c>
      <c r="CG466" s="82">
        <f t="shared" si="147"/>
        <v>0</v>
      </c>
      <c r="CH466" s="234">
        <f t="shared" si="148"/>
        <v>0</v>
      </c>
    </row>
    <row r="467" spans="1:86" s="69" customFormat="1" x14ac:dyDescent="0.3">
      <c r="A467" s="555"/>
      <c r="B467" s="52"/>
      <c r="C467" s="52"/>
      <c r="D467" s="52"/>
      <c r="E467" s="52"/>
      <c r="F467" s="507"/>
      <c r="G467" s="210">
        <f t="shared" si="149"/>
        <v>0</v>
      </c>
      <c r="H467" s="82">
        <f t="shared" si="130"/>
        <v>0</v>
      </c>
      <c r="I467" s="211"/>
      <c r="J467" s="441" t="s">
        <v>21</v>
      </c>
      <c r="K467" s="441" t="s">
        <v>21</v>
      </c>
      <c r="L467" s="441" t="s">
        <v>21</v>
      </c>
      <c r="M467" s="441" t="s">
        <v>21</v>
      </c>
      <c r="N467" s="568" t="s">
        <v>21</v>
      </c>
      <c r="O467" s="211"/>
      <c r="P467" s="212" t="str">
        <f>IF(B467="","",
IF(AND(V467="",W467="",B467&lt;&gt;""),"Employed",
IF(AND(V467&lt;&gt;"",W467="",B467&lt;&gt;""),"Terminated",
IF(AND(V467&lt;&gt;"",W467&lt;&gt;"",B467&lt;&gt;""),IF(W467&lt;Cover!$E$43,"Employed","Furloughed"),
IF(AND(V467="",W467&lt;&gt;"",B467&lt;&gt;""),IF(W467&lt;Cover!$E$43,"Employed","Rehired"))))))</f>
        <v/>
      </c>
      <c r="Q467" s="211"/>
      <c r="R467" s="536"/>
      <c r="S467" s="563"/>
      <c r="T467" s="536"/>
      <c r="U467" s="82">
        <f>IF(Cover!$E$47="Weekly",IF(T467&gt;0,T467,R467*S467),IF(T467&gt;0,T467,R467*S467)/2)</f>
        <v>0</v>
      </c>
      <c r="V467" s="564"/>
      <c r="W467" s="564"/>
      <c r="Y467" s="213" t="str">
        <f>IF($B467="","",IF('Actual Allocation Calc'!$AH$78="A",
IF($P467="Employed",$U467/7*BJ467,
IF(AND($P467="Terminated"),($U467/7*AP467),
IF(AND($P467="Furloughed"),($U467/7*AP467)+($U467/7*AZ467),
IF(AND($P467="Rehired"),($U467/7*AZ467),
IF(AND($P467="Terminated",AP467&gt;0),$U467,
IF($P467="Furloughed",IF(AP467&gt;0,$U467)+IF(AZ467&gt;0,$U467),
IF($P467="Rehired",IF(AZ467&gt;0,$U467)))))))),IF('Actual Allocation Calc'!$AH$78="C",'Actual Allocation Calc'!L467,'Actual Allocation Calc'!U467+IF($P467="Employed",$U467/7*BJ467,
IF(AND($P467="Terminated"),($U467/7*AP467),
IF(AND($P467="Furloughed"),($U467/7*AP467)+($U467/7*AZ467),
IF(AND($P467="Rehired"),($U467/7*AZ467),
IF(AND($P467="Terminated",AP467&gt;0),$U467,
IF($P467="Furloughed",IF(AP467&gt;0,$U467)+IF(AZ467&gt;0,$U467),
IF($P467="Rehired",IF(AZ467&gt;0,$U467))))))))*'Actual Allocation Calc'!$AH$99)))</f>
        <v/>
      </c>
      <c r="Z467" s="210" t="str">
        <f>IF($B467="","",IF('Actual Allocation Calc'!$AI$78="A",
IF($P467="Employed",$U467,
IF(AND($P467="Terminated"),($U467/7*AQ467),
IF(AND($P467="Furloughed"),($U467/7*AQ467)+($U467/7*BA467),
IF(AND($P467="Rehired"),($U467/7*BA467),
IF(AND($P467="Terminated",AQ467&gt;0),$U467,
IF($P467="Furloughed",IF(AQ467&gt;0,$U467)+IF(BA467&gt;0,$U467),
IF($P467="Rehired",IF(BA467&gt;0,$U467)))))))),IF('Actual Allocation Calc'!$AI$78="C",'Actual Allocation Calc'!M467,'Actual Allocation Calc'!V467+IF($P467="Employed",$U467,
IF(AND($P467="Terminated"),($U467/7*AQ467),
IF(AND($P467="Furloughed"),($U467/7*AQ467)+($U467/7*BA467),
IF(AND($P467="Rehired"),($U467/7*BA467),
IF(AND($P467="Terminated",AQ467&gt;0),$U467,
IF($P467="Furloughed",IF(AQ467&gt;0,$U467)+IF(BA467&gt;0,$U467),
IF($P467="Rehired",IF(BA467&gt;0,$U467))))))))*'Actual Allocation Calc'!$AI$99)))</f>
        <v/>
      </c>
      <c r="AA467" s="210" t="str">
        <f>IF($B467="","",IF('Actual Allocation Calc'!$AJ$78="A",
IF($P467="Employed",$U467,
IF(AND($P467="Terminated"),($U467/7*AR467),
IF(AND($P467="Furloughed"),($U467/7*AR467)+($U467/7*BB467),
IF(AND($P467="Rehired"),($U467/7*BB467),
IF(AND($P467="Terminated",AR467&gt;0),$U467,
IF($P467="Furloughed",IF(AR467&gt;0,$U467)+IF(BB467&gt;0,$U467),
IF($P467="Rehired",IF(BB467&gt;0,$U467)))))))),IF('Actual Allocation Calc'!$AJ$78="C",'Actual Allocation Calc'!N467,'Actual Allocation Calc'!W467+IF($P467="Employed",$U467,
IF(AND($P467="Terminated"),($U467/7*AR467),
IF(AND($P467="Furloughed"),($U467/7*AR467)+($U467/7*BB467),
IF(AND($P467="Rehired"),($U467/7*BB467),
IF(AND($P467="Terminated",AR467&gt;0),$U467,
IF($P467="Furloughed",IF(AR467&gt;0,$U467)+IF(BB467&gt;0,$U467),
IF($P467="Rehired",IF(BB467&gt;0,$U467))))))))*'Actual Allocation Calc'!$AJ$99)))</f>
        <v/>
      </c>
      <c r="AB467" s="210" t="str">
        <f>IF($B467="","",IF('Actual Allocation Calc'!$AK$78="A",
IF($P467="Employed",$U467,
IF(AND($P467="Terminated"),($U467/7*AS467),
IF(AND($P467="Furloughed"),($U467/7*AS467)+($U467/7*BC467),
IF(AND($P467="Rehired"),($U467/7*BC467),
IF(AND($P467="Terminated",AS467&gt;0),$U467,
IF($P467="Furloughed",IF(AS467&gt;0,$U467)+IF(BC467&gt;0,$U467),
IF($P467="Rehired",IF(BC467&gt;0,$U467)))))))),IF('Actual Allocation Calc'!$AK$78="C",'Actual Allocation Calc'!O467,'Actual Allocation Calc'!X467+IF($P467="Employed",$U467,
IF(AND($P467="Terminated"),($U467/7*AS467),
IF(AND($P467="Furloughed"),($U467/7*AS467)+($U467/7*BC467),
IF(AND($P467="Rehired"),($U467/7*BC467),
IF(AND($P467="Terminated",AS467&gt;0),$U467,
IF($P467="Furloughed",IF(AS467&gt;0,$U467)+IF(BC467&gt;0,$U467),
IF($P467="Rehired",IF(BC467&gt;0,$U467))))))))*'Actual Allocation Calc'!$AK$99)))</f>
        <v/>
      </c>
      <c r="AC467" s="210" t="str">
        <f>IF($B467="","",IF('Actual Allocation Calc'!$AL$78="A",
IF($P467="Employed",$U467,
IF(AND($P467="Terminated"),($U467/7*AT467),
IF(AND($P467="Furloughed"),($U467/7*AT467)+($U467/7*BD467),
IF(AND($P467="Rehired"),($U467/7*BD467),
IF(AND($P467="Terminated",AT467&gt;0),$U467,
IF($P467="Furloughed",IF(AT467&gt;0,$U467)+IF(BD467&gt;0,$U467),
IF($P467="Rehired",IF(BD467&gt;0,$U467)))))))),IF('Actual Allocation Calc'!$AL$78="C",'Actual Allocation Calc'!P467,'Actual Allocation Calc'!Y467+IF($P467="Employed",$U467,
IF(AND($P467="Terminated"),($U467/7*AT467),
IF(AND($P467="Furloughed"),($U467/7*AT467)+($U467/7*BD467),
IF(AND($P467="Rehired"),($U467/7*BD467),
IF(AND($P467="Terminated",AT467&gt;0),$U467,
IF($P467="Furloughed",IF(AT467&gt;0,$U467)+IF(BD467&gt;0,$U467),
IF($P467="Rehired",IF(BD467&gt;0,$U467))))))))*'Actual Allocation Calc'!$AL$99)))</f>
        <v/>
      </c>
      <c r="AD467" s="210" t="str">
        <f>IF($B467="","",IF('Actual Allocation Calc'!$AM$78="A",
IF($P467="Employed",$U467,
IF(AND($P467="Terminated"),($U467/7*AU467),
IF(AND($P467="Furloughed"),($U467/7*AU467)+($U467/7*BE467),
IF(AND($P467="Rehired"),($U467/7*BE467),
IF(AND($P467="Terminated",AU467&gt;0),$U467,
IF($P467="Furloughed",IF(AU467&gt;0,$U467)+IF(BE467&gt;0,$U467),
IF($P467="Rehired",IF(BE467&gt;0,$U467)))))))),IF('Actual Allocation Calc'!$AM$78="C",'Actual Allocation Calc'!Q467,'Actual Allocation Calc'!Z467+IF($P467="Employed",$U467,
IF(AND($P467="Terminated"),($U467/7*AU467),
IF(AND($P467="Furloughed"),($U467/7*AU467)+($U467/7*BE467),
IF(AND($P467="Rehired"),($U467/7*BE467),
IF(AND($P467="Terminated",AU467&gt;0),$U467,
IF($P467="Furloughed",IF(AU467&gt;0,$U467)+IF(BE467&gt;0,$U467),
IF($P467="Rehired",IF(BE467&gt;0,$U467))))))))*'Actual Allocation Calc'!$AM$99)))</f>
        <v/>
      </c>
      <c r="AE467" s="210" t="str">
        <f>IF($B467="","",IF('Actual Allocation Calc'!$AN$78="A",
IF($P467="Employed",$U467,
IF(AND($P467="Terminated"),($U467/7*AV467),
IF(AND($P467="Furloughed"),($U467/7*AV467)+($U467/7*BF467),
IF(AND($P467="Rehired"),($U467/7*BF467),
IF(AND($P467="Terminated",AV467&gt;0),$U467,
IF($P467="Furloughed",IF(AV467&gt;0,$U467)+IF(BF467&gt;0,$U467),
IF($P467="Rehired",IF(BF467&gt;0,$U467)))))))),IF('Actual Allocation Calc'!$AN$78="C",'Actual Allocation Calc'!R467,'Actual Allocation Calc'!AA467+IF($P467="Employed",$U467,
IF(AND($P467="Terminated"),($U467/7*AV467),
IF(AND($P467="Furloughed"),($U467/7*AV467)+($U467/7*BF467),
IF(AND($P467="Rehired"),($U467/7*BF467),
IF(AND($P467="Terminated",AV467&gt;0),$U467,
IF($P467="Furloughed",IF(AV467&gt;0,$U467)+IF(BF467&gt;0,$U467),
IF($P467="Rehired",IF(BF467&gt;0,$U467))))))))*'Actual Allocation Calc'!$AN$99)))</f>
        <v/>
      </c>
      <c r="AF467" s="210" t="str">
        <f>IF($B467="","",IF('Actual Allocation Calc'!$AO$78="A",
IF($P467="Employed",$U467,
IF(AND($P467="Terminated"),($U467/7*AW467),
IF(AND($P467="Furloughed"),($U467/7*AW467)+($U467/7*BG467),
IF(AND($P467="Rehired"),($U467/7*BG467),
IF(AND($P467="Terminated",AW467&gt;0),$U467,
IF($P467="Furloughed",IF(AW467&gt;0,$U467)+IF(BG467&gt;0,$U467),
IF($P467="Rehired",IF(BG467&gt;0,$U467)))))))),IF('Actual Allocation Calc'!$AO$78="C",'Actual Allocation Calc'!S467,'Actual Allocation Calc'!AB467+IF($P467="Employed",$U467,
IF(AND($P467="Terminated"),($U467/7*AW467),
IF(AND($P467="Furloughed"),($U467/7*AW467)+($U467/7*BG467),
IF(AND($P467="Rehired"),($U467/7*BG467),
IF(AND($P467="Terminated",AW467&gt;0),$U467,
IF($P467="Furloughed",IF(AW467&gt;0,$U467)+IF(BG467&gt;0,$U467),
IF($P467="Rehired",IF(BG467&gt;0,$U467))))))))*'Actual Allocation Calc'!$AO$99)))</f>
        <v/>
      </c>
      <c r="AG467" s="210" t="str">
        <f>IF($B467="","",IF('Actual Allocation Calc'!$AP$78="A",
IF($P467="Employed",$U467/7*BK467,
IF(AND($P467="Terminated"),($U467/7*AX467),
IF(AND($P467="Furloughed"),($U467/7*AX467)+($U467/7*BH467),
IF(AND($P467="Rehired"),($U467/7*BH467),
IF(AND($P467="Terminated",AX467&gt;0),$U467,
IF($P467="Furloughed",IF(AX467&gt;0,$U467)+IF(BH467&gt;0,$U467),
IF($P467="Rehired",IF(BH467&gt;0,$U467)))))))),IF('Actual Allocation Calc'!$AP$78="C",'Actual Allocation Calc'!T467,'Actual Allocation Calc'!AC467+IF($P467="Employed",$U467/7*BK467,
IF(AND($P467="Terminated"),($U467/7*AX467),
IF(AND($P467="Furloughed"),($U467/7*AX467)+($U467/7*BH467),
IF(AND($P467="Rehired"),($U467/7*BH467),
IF(AND($P467="Terminated",AX467&gt;0),$U467,
IF($P467="Furloughed",IF(AX467&gt;0,$U467)+IF(BH467&gt;0,$U467),
IF($P467="Rehired",IF(BH467&gt;0,$U467))))))))*'Actual Allocation Calc'!$AP$99)))</f>
        <v/>
      </c>
      <c r="AH467" s="536"/>
      <c r="AI467" s="82">
        <f t="shared" si="150"/>
        <v>0</v>
      </c>
      <c r="AJ467" s="210">
        <f t="shared" si="132"/>
        <v>0</v>
      </c>
      <c r="AK467" s="397" t="str">
        <f t="shared" si="133"/>
        <v/>
      </c>
      <c r="AM467" s="122"/>
      <c r="AO467" s="214" t="str">
        <f>IFERROR(IF($V467="","",VLOOKUP(V467,'Calendar Calcs'!$B$2:$E1434,4,FALSE)),0)</f>
        <v/>
      </c>
      <c r="AP467" s="69" t="str">
        <f>IF($AO467="","", IF($AO467&lt;AP$23,0,IF($AO467&gt;AP$23,COUNTIFS('Calendar Calcs'!$E$2:$E1434,AP$23),COUNTIFS('Calendar Calcs'!$E$2:$E1434,AP$23,'Calendar Calcs'!$D$2:$D1434,"&lt;="&amp;WEEKDAY($V467)))))</f>
        <v/>
      </c>
      <c r="AQ467" s="69" t="str">
        <f>IF($AO467="","", IF($AO467&lt;AQ$23,0,IF($AO467&gt;AQ$23,COUNTIFS('Calendar Calcs'!$E$2:$E1434,AQ$23),COUNTIFS('Calendar Calcs'!$E$2:$E1434,AQ$23,'Calendar Calcs'!$D$2:$D1434,"&lt;="&amp;WEEKDAY($V467)))))</f>
        <v/>
      </c>
      <c r="AR467" s="69" t="str">
        <f>IF($AO467="","", IF($AO467&lt;AR$23,0,IF($AO467&gt;AR$23,COUNTIFS('Calendar Calcs'!$E$2:$E1434,AR$23),COUNTIFS('Calendar Calcs'!$E$2:$E1434,AR$23,'Calendar Calcs'!$D$2:$D1434,"&lt;="&amp;WEEKDAY($V467)))))</f>
        <v/>
      </c>
      <c r="AS467" s="69" t="str">
        <f>IF($AO467="","", IF($AO467&lt;AS$23,0,IF($AO467&gt;AS$23,COUNTIFS('Calendar Calcs'!$E$2:$E1434,AS$23),COUNTIFS('Calendar Calcs'!$E$2:$E1434,AS$23,'Calendar Calcs'!$D$2:$D1434,"&lt;="&amp;WEEKDAY($V467)))))</f>
        <v/>
      </c>
      <c r="AT467" s="69" t="str">
        <f>IF($AO467="","", IF($AO467&lt;AT$23,0,IF($AO467&gt;AT$23,COUNTIFS('Calendar Calcs'!$E$2:$E1434,AT$23),COUNTIFS('Calendar Calcs'!$E$2:$E1434,AT$23,'Calendar Calcs'!$D$2:$D1434,"&lt;="&amp;WEEKDAY($V467)))))</f>
        <v/>
      </c>
      <c r="AU467" s="69" t="str">
        <f>IF($AO467="","", IF($AO467&lt;AU$23,0,IF($AO467&gt;AU$23,COUNTIFS('Calendar Calcs'!$E$2:$E1434,AU$23),COUNTIFS('Calendar Calcs'!$E$2:$E1434,AU$23,'Calendar Calcs'!$D$2:$D1434,"&lt;="&amp;WEEKDAY($V467)))))</f>
        <v/>
      </c>
      <c r="AV467" s="69" t="str">
        <f>IF($AO467="","", IF($AO467&lt;AV$23,0,IF($AO467&gt;AV$23,COUNTIFS('Calendar Calcs'!$E$2:$E1434,AV$23),COUNTIFS('Calendar Calcs'!$E$2:$E1434,AV$23,'Calendar Calcs'!$D$2:$D1434,"&lt;="&amp;WEEKDAY($V467)))))</f>
        <v/>
      </c>
      <c r="AW467" s="69" t="str">
        <f>IF($AO467="","", IF($AO467&lt;AW$23,0,IF($AO467&gt;AW$23,COUNTIFS('Calendar Calcs'!$E$2:$E1434,AW$23),COUNTIFS('Calendar Calcs'!$E$2:$E1434,AW$23,'Calendar Calcs'!$D$2:$D1434,"&lt;="&amp;WEEKDAY($V467)))))</f>
        <v/>
      </c>
      <c r="AX467" s="69" t="str">
        <f>IF($AO467="","", IF($AO467&lt;AX$23,0,IF($AO467&gt;AX$23,COUNTIFS('Calendar Calcs'!$E$2:$E1434,AX$23),COUNTIFS('Calendar Calcs'!$E$2:$E1434,AX$23,'Calendar Calcs'!$D$2:$D1434,"&lt;="&amp;WEEKDAY($V467)))))</f>
        <v/>
      </c>
      <c r="AY467" s="69" t="str">
        <f>IF($W467="","",VLOOKUP($W467,'Calendar Calcs'!$B$2:$E1434,4,FALSE))</f>
        <v/>
      </c>
      <c r="AZ467" s="69" t="str">
        <f>IF($AY467="","",IF($AY467&gt;AZ$23,0,IF($AY467&lt;AZ$23,COUNTIFS('Calendar Calcs'!$E$2:$E1434,AZ$23),COUNTIFS('Calendar Calcs'!$E$2:$E1434,AZ$23,'Calendar Calcs'!$D$2:$D1434,"&gt;="&amp;WEEKDAY($W467)))))</f>
        <v/>
      </c>
      <c r="BA467" s="69" t="str">
        <f>IF($AY467="","",IF($AY467&gt;BA$23,0,IF($AY467&lt;BA$23,COUNTIFS('Calendar Calcs'!$E$2:$E1434,BA$23),COUNTIFS('Calendar Calcs'!$E$2:$E1434,BA$23,'Calendar Calcs'!$D$2:$D1434,"&gt;="&amp;WEEKDAY($W467)))))</f>
        <v/>
      </c>
      <c r="BB467" s="69" t="str">
        <f>IF($AY467="","",IF($AY467&gt;BB$23,0,IF($AY467&lt;BB$23,COUNTIFS('Calendar Calcs'!$E$2:$E1434,BB$23),COUNTIFS('Calendar Calcs'!$E$2:$E1434,BB$23,'Calendar Calcs'!$D$2:$D1434,"&gt;="&amp;WEEKDAY($W467)))))</f>
        <v/>
      </c>
      <c r="BC467" s="69" t="str">
        <f>IF($AY467="","",IF($AY467&gt;BC$23,0,IF($AY467&lt;BC$23,COUNTIFS('Calendar Calcs'!$E$2:$E1434,BC$23),COUNTIFS('Calendar Calcs'!$E$2:$E1434,BC$23,'Calendar Calcs'!$D$2:$D1434,"&gt;="&amp;WEEKDAY($W467)))))</f>
        <v/>
      </c>
      <c r="BD467" s="69" t="str">
        <f>IF($AY467="","",IF($AY467&gt;BD$23,0,IF($AY467&lt;BD$23,COUNTIFS('Calendar Calcs'!$E$2:$E1434,BD$23),COUNTIFS('Calendar Calcs'!$E$2:$E1434,BD$23,'Calendar Calcs'!$D$2:$D1434,"&gt;="&amp;WEEKDAY($W467)))))</f>
        <v/>
      </c>
      <c r="BE467" s="69" t="str">
        <f>IF($AY467="","",IF($AY467&gt;BE$23,0,IF($AY467&lt;BE$23,COUNTIFS('Calendar Calcs'!$E$2:$E1434,BE$23),COUNTIFS('Calendar Calcs'!$E$2:$E1434,BE$23,'Calendar Calcs'!$D$2:$D1434,"&gt;="&amp;WEEKDAY($W467)))))</f>
        <v/>
      </c>
      <c r="BF467" s="69" t="str">
        <f>IF($AY467="","",IF($AY467&gt;BF$23,0,IF($AY467&lt;BF$23,COUNTIFS('Calendar Calcs'!$E$2:$E1434,BF$23),COUNTIFS('Calendar Calcs'!$E$2:$E1434,BF$23,'Calendar Calcs'!$D$2:$D1434,"&gt;="&amp;WEEKDAY($W467)))))</f>
        <v/>
      </c>
      <c r="BG467" s="69" t="str">
        <f>IF($AY467="","",IF($AY467&gt;BG$23,0,IF($AY467&lt;BG$23,COUNTIFS('Calendar Calcs'!$E$2:$E1434,BG$23),COUNTIFS('Calendar Calcs'!$E$2:$E1434,BG$23,'Calendar Calcs'!$D$2:$D1434,"&gt;="&amp;WEEKDAY($W467)))))</f>
        <v/>
      </c>
      <c r="BH467" s="69">
        <f t="shared" si="134"/>
        <v>6</v>
      </c>
      <c r="BI467" s="69">
        <f>IF(Cover!$E$43="","",VLOOKUP(Cover!$E$43,'Calendar Calcs'!$B$2:$E1434,4,FALSE))</f>
        <v>1</v>
      </c>
      <c r="BJ467" s="69">
        <f>IF($BI467="","", IF($BI467&lt;BJ$23,0,IF($BI467&gt;=BJ$23,COUNTIFS('Calendar Calcs'!$E$2:$E1434,BJ$23),COUNTIFS('Calendar Calcs'!$E$2:$E1434,BJ$23,'Calendar Calcs'!$D$2:$D1434,"&lt;="&amp;WEEKDAY($V467)))))</f>
        <v>1</v>
      </c>
      <c r="BK467" s="69">
        <f t="shared" si="131"/>
        <v>6</v>
      </c>
      <c r="BN467" s="69" t="str">
        <f>IF(T467&gt;0,"FTE",IF(Cover!$E$47="Weekly",IF(S467&gt;29.75,"FTE","PTE"),IF(S467&gt;59.75,"FTE","PTE")))</f>
        <v>PTE</v>
      </c>
      <c r="BO467" s="69">
        <f>IF(BN467="FTE",30,IF(Cover!$E$47="Weekly",'STEP 2 EE Data'!S467,'STEP 2 EE Data'!S467/2))</f>
        <v>0</v>
      </c>
      <c r="BP467" s="209">
        <f t="shared" si="135"/>
        <v>0</v>
      </c>
      <c r="BQ467" s="209">
        <f t="shared" si="136"/>
        <v>0</v>
      </c>
      <c r="BR467" s="209">
        <f t="shared" si="137"/>
        <v>0</v>
      </c>
      <c r="BS467" s="209">
        <f t="shared" si="138"/>
        <v>0</v>
      </c>
      <c r="BT467" s="209">
        <f t="shared" si="139"/>
        <v>0</v>
      </c>
      <c r="BU467" s="209">
        <f t="shared" si="140"/>
        <v>0</v>
      </c>
      <c r="BV467" s="209">
        <f t="shared" si="141"/>
        <v>0</v>
      </c>
      <c r="BW467" s="209">
        <f t="shared" si="142"/>
        <v>0</v>
      </c>
      <c r="BX467" s="209">
        <f t="shared" si="143"/>
        <v>0</v>
      </c>
      <c r="CC467" s="210" t="str">
        <f>IF(B467="","",IF(C467="",IF(Cover!$E$47="Weekly",'STEP 3 EE Comp'!BI472*8,'STEP 3 EE Comp'!BI472*4),IF(Cover!$E$47="Weekly",'STEP 3 EE Comp'!BI472,'STEP 3 EE Comp'!BI472)))</f>
        <v/>
      </c>
      <c r="CD467" s="82" t="str">
        <f t="shared" si="144"/>
        <v/>
      </c>
      <c r="CE467" s="417">
        <f t="shared" si="145"/>
        <v>1</v>
      </c>
      <c r="CF467" s="82" t="str">
        <f t="shared" si="146"/>
        <v>Good</v>
      </c>
      <c r="CG467" s="82">
        <f t="shared" si="147"/>
        <v>0</v>
      </c>
      <c r="CH467" s="234">
        <f t="shared" si="148"/>
        <v>0</v>
      </c>
    </row>
    <row r="468" spans="1:86" s="69" customFormat="1" x14ac:dyDescent="0.3">
      <c r="A468" s="555"/>
      <c r="B468" s="52"/>
      <c r="C468" s="52"/>
      <c r="D468" s="52"/>
      <c r="E468" s="52"/>
      <c r="F468" s="507"/>
      <c r="G468" s="210">
        <f t="shared" si="149"/>
        <v>0</v>
      </c>
      <c r="H468" s="82">
        <f t="shared" si="130"/>
        <v>0</v>
      </c>
      <c r="I468" s="211"/>
      <c r="J468" s="441" t="s">
        <v>21</v>
      </c>
      <c r="K468" s="441" t="s">
        <v>21</v>
      </c>
      <c r="L468" s="441" t="s">
        <v>21</v>
      </c>
      <c r="M468" s="441" t="s">
        <v>21</v>
      </c>
      <c r="N468" s="568" t="s">
        <v>21</v>
      </c>
      <c r="O468" s="211"/>
      <c r="P468" s="212" t="str">
        <f>IF(B468="","",
IF(AND(V468="",W468="",B468&lt;&gt;""),"Employed",
IF(AND(V468&lt;&gt;"",W468="",B468&lt;&gt;""),"Terminated",
IF(AND(V468&lt;&gt;"",W468&lt;&gt;"",B468&lt;&gt;""),IF(W468&lt;Cover!$E$43,"Employed","Furloughed"),
IF(AND(V468="",W468&lt;&gt;"",B468&lt;&gt;""),IF(W468&lt;Cover!$E$43,"Employed","Rehired"))))))</f>
        <v/>
      </c>
      <c r="Q468" s="211"/>
      <c r="R468" s="536"/>
      <c r="S468" s="563"/>
      <c r="T468" s="536"/>
      <c r="U468" s="82">
        <f>IF(Cover!$E$47="Weekly",IF(T468&gt;0,T468,R468*S468),IF(T468&gt;0,T468,R468*S468)/2)</f>
        <v>0</v>
      </c>
      <c r="V468" s="564"/>
      <c r="W468" s="564"/>
      <c r="Y468" s="213" t="str">
        <f>IF($B468="","",IF('Actual Allocation Calc'!$AH$78="A",
IF($P468="Employed",$U468/7*BJ468,
IF(AND($P468="Terminated"),($U468/7*AP468),
IF(AND($P468="Furloughed"),($U468/7*AP468)+($U468/7*AZ468),
IF(AND($P468="Rehired"),($U468/7*AZ468),
IF(AND($P468="Terminated",AP468&gt;0),$U468,
IF($P468="Furloughed",IF(AP468&gt;0,$U468)+IF(AZ468&gt;0,$U468),
IF($P468="Rehired",IF(AZ468&gt;0,$U468)))))))),IF('Actual Allocation Calc'!$AH$78="C",'Actual Allocation Calc'!L468,'Actual Allocation Calc'!U468+IF($P468="Employed",$U468/7*BJ468,
IF(AND($P468="Terminated"),($U468/7*AP468),
IF(AND($P468="Furloughed"),($U468/7*AP468)+($U468/7*AZ468),
IF(AND($P468="Rehired"),($U468/7*AZ468),
IF(AND($P468="Terminated",AP468&gt;0),$U468,
IF($P468="Furloughed",IF(AP468&gt;0,$U468)+IF(AZ468&gt;0,$U468),
IF($P468="Rehired",IF(AZ468&gt;0,$U468))))))))*'Actual Allocation Calc'!$AH$99)))</f>
        <v/>
      </c>
      <c r="Z468" s="210" t="str">
        <f>IF($B468="","",IF('Actual Allocation Calc'!$AI$78="A",
IF($P468="Employed",$U468,
IF(AND($P468="Terminated"),($U468/7*AQ468),
IF(AND($P468="Furloughed"),($U468/7*AQ468)+($U468/7*BA468),
IF(AND($P468="Rehired"),($U468/7*BA468),
IF(AND($P468="Terminated",AQ468&gt;0),$U468,
IF($P468="Furloughed",IF(AQ468&gt;0,$U468)+IF(BA468&gt;0,$U468),
IF($P468="Rehired",IF(BA468&gt;0,$U468)))))))),IF('Actual Allocation Calc'!$AI$78="C",'Actual Allocation Calc'!M468,'Actual Allocation Calc'!V468+IF($P468="Employed",$U468,
IF(AND($P468="Terminated"),($U468/7*AQ468),
IF(AND($P468="Furloughed"),($U468/7*AQ468)+($U468/7*BA468),
IF(AND($P468="Rehired"),($U468/7*BA468),
IF(AND($P468="Terminated",AQ468&gt;0),$U468,
IF($P468="Furloughed",IF(AQ468&gt;0,$U468)+IF(BA468&gt;0,$U468),
IF($P468="Rehired",IF(BA468&gt;0,$U468))))))))*'Actual Allocation Calc'!$AI$99)))</f>
        <v/>
      </c>
      <c r="AA468" s="210" t="str">
        <f>IF($B468="","",IF('Actual Allocation Calc'!$AJ$78="A",
IF($P468="Employed",$U468,
IF(AND($P468="Terminated"),($U468/7*AR468),
IF(AND($P468="Furloughed"),($U468/7*AR468)+($U468/7*BB468),
IF(AND($P468="Rehired"),($U468/7*BB468),
IF(AND($P468="Terminated",AR468&gt;0),$U468,
IF($P468="Furloughed",IF(AR468&gt;0,$U468)+IF(BB468&gt;0,$U468),
IF($P468="Rehired",IF(BB468&gt;0,$U468)))))))),IF('Actual Allocation Calc'!$AJ$78="C",'Actual Allocation Calc'!N468,'Actual Allocation Calc'!W468+IF($P468="Employed",$U468,
IF(AND($P468="Terminated"),($U468/7*AR468),
IF(AND($P468="Furloughed"),($U468/7*AR468)+($U468/7*BB468),
IF(AND($P468="Rehired"),($U468/7*BB468),
IF(AND($P468="Terminated",AR468&gt;0),$U468,
IF($P468="Furloughed",IF(AR468&gt;0,$U468)+IF(BB468&gt;0,$U468),
IF($P468="Rehired",IF(BB468&gt;0,$U468))))))))*'Actual Allocation Calc'!$AJ$99)))</f>
        <v/>
      </c>
      <c r="AB468" s="210" t="str">
        <f>IF($B468="","",IF('Actual Allocation Calc'!$AK$78="A",
IF($P468="Employed",$U468,
IF(AND($P468="Terminated"),($U468/7*AS468),
IF(AND($P468="Furloughed"),($U468/7*AS468)+($U468/7*BC468),
IF(AND($P468="Rehired"),($U468/7*BC468),
IF(AND($P468="Terminated",AS468&gt;0),$U468,
IF($P468="Furloughed",IF(AS468&gt;0,$U468)+IF(BC468&gt;0,$U468),
IF($P468="Rehired",IF(BC468&gt;0,$U468)))))))),IF('Actual Allocation Calc'!$AK$78="C",'Actual Allocation Calc'!O468,'Actual Allocation Calc'!X468+IF($P468="Employed",$U468,
IF(AND($P468="Terminated"),($U468/7*AS468),
IF(AND($P468="Furloughed"),($U468/7*AS468)+($U468/7*BC468),
IF(AND($P468="Rehired"),($U468/7*BC468),
IF(AND($P468="Terminated",AS468&gt;0),$U468,
IF($P468="Furloughed",IF(AS468&gt;0,$U468)+IF(BC468&gt;0,$U468),
IF($P468="Rehired",IF(BC468&gt;0,$U468))))))))*'Actual Allocation Calc'!$AK$99)))</f>
        <v/>
      </c>
      <c r="AC468" s="210" t="str">
        <f>IF($B468="","",IF('Actual Allocation Calc'!$AL$78="A",
IF($P468="Employed",$U468,
IF(AND($P468="Terminated"),($U468/7*AT468),
IF(AND($P468="Furloughed"),($U468/7*AT468)+($U468/7*BD468),
IF(AND($P468="Rehired"),($U468/7*BD468),
IF(AND($P468="Terminated",AT468&gt;0),$U468,
IF($P468="Furloughed",IF(AT468&gt;0,$U468)+IF(BD468&gt;0,$U468),
IF($P468="Rehired",IF(BD468&gt;0,$U468)))))))),IF('Actual Allocation Calc'!$AL$78="C",'Actual Allocation Calc'!P468,'Actual Allocation Calc'!Y468+IF($P468="Employed",$U468,
IF(AND($P468="Terminated"),($U468/7*AT468),
IF(AND($P468="Furloughed"),($U468/7*AT468)+($U468/7*BD468),
IF(AND($P468="Rehired"),($U468/7*BD468),
IF(AND($P468="Terminated",AT468&gt;0),$U468,
IF($P468="Furloughed",IF(AT468&gt;0,$U468)+IF(BD468&gt;0,$U468),
IF($P468="Rehired",IF(BD468&gt;0,$U468))))))))*'Actual Allocation Calc'!$AL$99)))</f>
        <v/>
      </c>
      <c r="AD468" s="210" t="str">
        <f>IF($B468="","",IF('Actual Allocation Calc'!$AM$78="A",
IF($P468="Employed",$U468,
IF(AND($P468="Terminated"),($U468/7*AU468),
IF(AND($P468="Furloughed"),($U468/7*AU468)+($U468/7*BE468),
IF(AND($P468="Rehired"),($U468/7*BE468),
IF(AND($P468="Terminated",AU468&gt;0),$U468,
IF($P468="Furloughed",IF(AU468&gt;0,$U468)+IF(BE468&gt;0,$U468),
IF($P468="Rehired",IF(BE468&gt;0,$U468)))))))),IF('Actual Allocation Calc'!$AM$78="C",'Actual Allocation Calc'!Q468,'Actual Allocation Calc'!Z468+IF($P468="Employed",$U468,
IF(AND($P468="Terminated"),($U468/7*AU468),
IF(AND($P468="Furloughed"),($U468/7*AU468)+($U468/7*BE468),
IF(AND($P468="Rehired"),($U468/7*BE468),
IF(AND($P468="Terminated",AU468&gt;0),$U468,
IF($P468="Furloughed",IF(AU468&gt;0,$U468)+IF(BE468&gt;0,$U468),
IF($P468="Rehired",IF(BE468&gt;0,$U468))))))))*'Actual Allocation Calc'!$AM$99)))</f>
        <v/>
      </c>
      <c r="AE468" s="210" t="str">
        <f>IF($B468="","",IF('Actual Allocation Calc'!$AN$78="A",
IF($P468="Employed",$U468,
IF(AND($P468="Terminated"),($U468/7*AV468),
IF(AND($P468="Furloughed"),($U468/7*AV468)+($U468/7*BF468),
IF(AND($P468="Rehired"),($U468/7*BF468),
IF(AND($P468="Terminated",AV468&gt;0),$U468,
IF($P468="Furloughed",IF(AV468&gt;0,$U468)+IF(BF468&gt;0,$U468),
IF($P468="Rehired",IF(BF468&gt;0,$U468)))))))),IF('Actual Allocation Calc'!$AN$78="C",'Actual Allocation Calc'!R468,'Actual Allocation Calc'!AA468+IF($P468="Employed",$U468,
IF(AND($P468="Terminated"),($U468/7*AV468),
IF(AND($P468="Furloughed"),($U468/7*AV468)+($U468/7*BF468),
IF(AND($P468="Rehired"),($U468/7*BF468),
IF(AND($P468="Terminated",AV468&gt;0),$U468,
IF($P468="Furloughed",IF(AV468&gt;0,$U468)+IF(BF468&gt;0,$U468),
IF($P468="Rehired",IF(BF468&gt;0,$U468))))))))*'Actual Allocation Calc'!$AN$99)))</f>
        <v/>
      </c>
      <c r="AF468" s="210" t="str">
        <f>IF($B468="","",IF('Actual Allocation Calc'!$AO$78="A",
IF($P468="Employed",$U468,
IF(AND($P468="Terminated"),($U468/7*AW468),
IF(AND($P468="Furloughed"),($U468/7*AW468)+($U468/7*BG468),
IF(AND($P468="Rehired"),($U468/7*BG468),
IF(AND($P468="Terminated",AW468&gt;0),$U468,
IF($P468="Furloughed",IF(AW468&gt;0,$U468)+IF(BG468&gt;0,$U468),
IF($P468="Rehired",IF(BG468&gt;0,$U468)))))))),IF('Actual Allocation Calc'!$AO$78="C",'Actual Allocation Calc'!S468,'Actual Allocation Calc'!AB468+IF($P468="Employed",$U468,
IF(AND($P468="Terminated"),($U468/7*AW468),
IF(AND($P468="Furloughed"),($U468/7*AW468)+($U468/7*BG468),
IF(AND($P468="Rehired"),($U468/7*BG468),
IF(AND($P468="Terminated",AW468&gt;0),$U468,
IF($P468="Furloughed",IF(AW468&gt;0,$U468)+IF(BG468&gt;0,$U468),
IF($P468="Rehired",IF(BG468&gt;0,$U468))))))))*'Actual Allocation Calc'!$AO$99)))</f>
        <v/>
      </c>
      <c r="AG468" s="210" t="str">
        <f>IF($B468="","",IF('Actual Allocation Calc'!$AP$78="A",
IF($P468="Employed",$U468/7*BK468,
IF(AND($P468="Terminated"),($U468/7*AX468),
IF(AND($P468="Furloughed"),($U468/7*AX468)+($U468/7*BH468),
IF(AND($P468="Rehired"),($U468/7*BH468),
IF(AND($P468="Terminated",AX468&gt;0),$U468,
IF($P468="Furloughed",IF(AX468&gt;0,$U468)+IF(BH468&gt;0,$U468),
IF($P468="Rehired",IF(BH468&gt;0,$U468)))))))),IF('Actual Allocation Calc'!$AP$78="C",'Actual Allocation Calc'!T468,'Actual Allocation Calc'!AC468+IF($P468="Employed",$U468/7*BK468,
IF(AND($P468="Terminated"),($U468/7*AX468),
IF(AND($P468="Furloughed"),($U468/7*AX468)+($U468/7*BH468),
IF(AND($P468="Rehired"),($U468/7*BH468),
IF(AND($P468="Terminated",AX468&gt;0),$U468,
IF($P468="Furloughed",IF(AX468&gt;0,$U468)+IF(BH468&gt;0,$U468),
IF($P468="Rehired",IF(BH468&gt;0,$U468))))))))*'Actual Allocation Calc'!$AP$99)))</f>
        <v/>
      </c>
      <c r="AH468" s="536"/>
      <c r="AI468" s="82">
        <f t="shared" si="150"/>
        <v>0</v>
      </c>
      <c r="AJ468" s="210">
        <f t="shared" si="132"/>
        <v>0</v>
      </c>
      <c r="AK468" s="397" t="str">
        <f t="shared" si="133"/>
        <v/>
      </c>
      <c r="AM468" s="122"/>
      <c r="AO468" s="214" t="str">
        <f>IFERROR(IF($V468="","",VLOOKUP(V468,'Calendar Calcs'!$B$2:$E1435,4,FALSE)),0)</f>
        <v/>
      </c>
      <c r="AP468" s="69" t="str">
        <f>IF($AO468="","", IF($AO468&lt;AP$23,0,IF($AO468&gt;AP$23,COUNTIFS('Calendar Calcs'!$E$2:$E1435,AP$23),COUNTIFS('Calendar Calcs'!$E$2:$E1435,AP$23,'Calendar Calcs'!$D$2:$D1435,"&lt;="&amp;WEEKDAY($V468)))))</f>
        <v/>
      </c>
      <c r="AQ468" s="69" t="str">
        <f>IF($AO468="","", IF($AO468&lt;AQ$23,0,IF($AO468&gt;AQ$23,COUNTIFS('Calendar Calcs'!$E$2:$E1435,AQ$23),COUNTIFS('Calendar Calcs'!$E$2:$E1435,AQ$23,'Calendar Calcs'!$D$2:$D1435,"&lt;="&amp;WEEKDAY($V468)))))</f>
        <v/>
      </c>
      <c r="AR468" s="69" t="str">
        <f>IF($AO468="","", IF($AO468&lt;AR$23,0,IF($AO468&gt;AR$23,COUNTIFS('Calendar Calcs'!$E$2:$E1435,AR$23),COUNTIFS('Calendar Calcs'!$E$2:$E1435,AR$23,'Calendar Calcs'!$D$2:$D1435,"&lt;="&amp;WEEKDAY($V468)))))</f>
        <v/>
      </c>
      <c r="AS468" s="69" t="str">
        <f>IF($AO468="","", IF($AO468&lt;AS$23,0,IF($AO468&gt;AS$23,COUNTIFS('Calendar Calcs'!$E$2:$E1435,AS$23),COUNTIFS('Calendar Calcs'!$E$2:$E1435,AS$23,'Calendar Calcs'!$D$2:$D1435,"&lt;="&amp;WEEKDAY($V468)))))</f>
        <v/>
      </c>
      <c r="AT468" s="69" t="str">
        <f>IF($AO468="","", IF($AO468&lt;AT$23,0,IF($AO468&gt;AT$23,COUNTIFS('Calendar Calcs'!$E$2:$E1435,AT$23),COUNTIFS('Calendar Calcs'!$E$2:$E1435,AT$23,'Calendar Calcs'!$D$2:$D1435,"&lt;="&amp;WEEKDAY($V468)))))</f>
        <v/>
      </c>
      <c r="AU468" s="69" t="str">
        <f>IF($AO468="","", IF($AO468&lt;AU$23,0,IF($AO468&gt;AU$23,COUNTIFS('Calendar Calcs'!$E$2:$E1435,AU$23),COUNTIFS('Calendar Calcs'!$E$2:$E1435,AU$23,'Calendar Calcs'!$D$2:$D1435,"&lt;="&amp;WEEKDAY($V468)))))</f>
        <v/>
      </c>
      <c r="AV468" s="69" t="str">
        <f>IF($AO468="","", IF($AO468&lt;AV$23,0,IF($AO468&gt;AV$23,COUNTIFS('Calendar Calcs'!$E$2:$E1435,AV$23),COUNTIFS('Calendar Calcs'!$E$2:$E1435,AV$23,'Calendar Calcs'!$D$2:$D1435,"&lt;="&amp;WEEKDAY($V468)))))</f>
        <v/>
      </c>
      <c r="AW468" s="69" t="str">
        <f>IF($AO468="","", IF($AO468&lt;AW$23,0,IF($AO468&gt;AW$23,COUNTIFS('Calendar Calcs'!$E$2:$E1435,AW$23),COUNTIFS('Calendar Calcs'!$E$2:$E1435,AW$23,'Calendar Calcs'!$D$2:$D1435,"&lt;="&amp;WEEKDAY($V468)))))</f>
        <v/>
      </c>
      <c r="AX468" s="69" t="str">
        <f>IF($AO468="","", IF($AO468&lt;AX$23,0,IF($AO468&gt;AX$23,COUNTIFS('Calendar Calcs'!$E$2:$E1435,AX$23),COUNTIFS('Calendar Calcs'!$E$2:$E1435,AX$23,'Calendar Calcs'!$D$2:$D1435,"&lt;="&amp;WEEKDAY($V468)))))</f>
        <v/>
      </c>
      <c r="AY468" s="69" t="str">
        <f>IF($W468="","",VLOOKUP($W468,'Calendar Calcs'!$B$2:$E1435,4,FALSE))</f>
        <v/>
      </c>
      <c r="AZ468" s="69" t="str">
        <f>IF($AY468="","",IF($AY468&gt;AZ$23,0,IF($AY468&lt;AZ$23,COUNTIFS('Calendar Calcs'!$E$2:$E1435,AZ$23),COUNTIFS('Calendar Calcs'!$E$2:$E1435,AZ$23,'Calendar Calcs'!$D$2:$D1435,"&gt;="&amp;WEEKDAY($W468)))))</f>
        <v/>
      </c>
      <c r="BA468" s="69" t="str">
        <f>IF($AY468="","",IF($AY468&gt;BA$23,0,IF($AY468&lt;BA$23,COUNTIFS('Calendar Calcs'!$E$2:$E1435,BA$23),COUNTIFS('Calendar Calcs'!$E$2:$E1435,BA$23,'Calendar Calcs'!$D$2:$D1435,"&gt;="&amp;WEEKDAY($W468)))))</f>
        <v/>
      </c>
      <c r="BB468" s="69" t="str">
        <f>IF($AY468="","",IF($AY468&gt;BB$23,0,IF($AY468&lt;BB$23,COUNTIFS('Calendar Calcs'!$E$2:$E1435,BB$23),COUNTIFS('Calendar Calcs'!$E$2:$E1435,BB$23,'Calendar Calcs'!$D$2:$D1435,"&gt;="&amp;WEEKDAY($W468)))))</f>
        <v/>
      </c>
      <c r="BC468" s="69" t="str">
        <f>IF($AY468="","",IF($AY468&gt;BC$23,0,IF($AY468&lt;BC$23,COUNTIFS('Calendar Calcs'!$E$2:$E1435,BC$23),COUNTIFS('Calendar Calcs'!$E$2:$E1435,BC$23,'Calendar Calcs'!$D$2:$D1435,"&gt;="&amp;WEEKDAY($W468)))))</f>
        <v/>
      </c>
      <c r="BD468" s="69" t="str">
        <f>IF($AY468="","",IF($AY468&gt;BD$23,0,IF($AY468&lt;BD$23,COUNTIFS('Calendar Calcs'!$E$2:$E1435,BD$23),COUNTIFS('Calendar Calcs'!$E$2:$E1435,BD$23,'Calendar Calcs'!$D$2:$D1435,"&gt;="&amp;WEEKDAY($W468)))))</f>
        <v/>
      </c>
      <c r="BE468" s="69" t="str">
        <f>IF($AY468="","",IF($AY468&gt;BE$23,0,IF($AY468&lt;BE$23,COUNTIFS('Calendar Calcs'!$E$2:$E1435,BE$23),COUNTIFS('Calendar Calcs'!$E$2:$E1435,BE$23,'Calendar Calcs'!$D$2:$D1435,"&gt;="&amp;WEEKDAY($W468)))))</f>
        <v/>
      </c>
      <c r="BF468" s="69" t="str">
        <f>IF($AY468="","",IF($AY468&gt;BF$23,0,IF($AY468&lt;BF$23,COUNTIFS('Calendar Calcs'!$E$2:$E1435,BF$23),COUNTIFS('Calendar Calcs'!$E$2:$E1435,BF$23,'Calendar Calcs'!$D$2:$D1435,"&gt;="&amp;WEEKDAY($W468)))))</f>
        <v/>
      </c>
      <c r="BG468" s="69" t="str">
        <f>IF($AY468="","",IF($AY468&gt;BG$23,0,IF($AY468&lt;BG$23,COUNTIFS('Calendar Calcs'!$E$2:$E1435,BG$23),COUNTIFS('Calendar Calcs'!$E$2:$E1435,BG$23,'Calendar Calcs'!$D$2:$D1435,"&gt;="&amp;WEEKDAY($W468)))))</f>
        <v/>
      </c>
      <c r="BH468" s="69">
        <f t="shared" si="134"/>
        <v>6</v>
      </c>
      <c r="BI468" s="69">
        <f>IF(Cover!$E$43="","",VLOOKUP(Cover!$E$43,'Calendar Calcs'!$B$2:$E1435,4,FALSE))</f>
        <v>1</v>
      </c>
      <c r="BJ468" s="69">
        <f>IF($BI468="","", IF($BI468&lt;BJ$23,0,IF($BI468&gt;=BJ$23,COUNTIFS('Calendar Calcs'!$E$2:$E1435,BJ$23),COUNTIFS('Calendar Calcs'!$E$2:$E1435,BJ$23,'Calendar Calcs'!$D$2:$D1435,"&lt;="&amp;WEEKDAY($V468)))))</f>
        <v>1</v>
      </c>
      <c r="BK468" s="69">
        <f t="shared" si="131"/>
        <v>6</v>
      </c>
      <c r="BN468" s="69" t="str">
        <f>IF(T468&gt;0,"FTE",IF(Cover!$E$47="Weekly",IF(S468&gt;29.75,"FTE","PTE"),IF(S468&gt;59.75,"FTE","PTE")))</f>
        <v>PTE</v>
      </c>
      <c r="BO468" s="69">
        <f>IF(BN468="FTE",30,IF(Cover!$E$47="Weekly",'STEP 2 EE Data'!S468,'STEP 2 EE Data'!S468/2))</f>
        <v>0</v>
      </c>
      <c r="BP468" s="209">
        <f t="shared" si="135"/>
        <v>0</v>
      </c>
      <c r="BQ468" s="209">
        <f t="shared" si="136"/>
        <v>0</v>
      </c>
      <c r="BR468" s="209">
        <f t="shared" si="137"/>
        <v>0</v>
      </c>
      <c r="BS468" s="209">
        <f t="shared" si="138"/>
        <v>0</v>
      </c>
      <c r="BT468" s="209">
        <f t="shared" si="139"/>
        <v>0</v>
      </c>
      <c r="BU468" s="209">
        <f t="shared" si="140"/>
        <v>0</v>
      </c>
      <c r="BV468" s="209">
        <f t="shared" si="141"/>
        <v>0</v>
      </c>
      <c r="BW468" s="209">
        <f t="shared" si="142"/>
        <v>0</v>
      </c>
      <c r="BX468" s="209">
        <f t="shared" si="143"/>
        <v>0</v>
      </c>
      <c r="CC468" s="210" t="str">
        <f>IF(B468="","",IF(C468="",IF(Cover!$E$47="Weekly",'STEP 3 EE Comp'!BI473*8,'STEP 3 EE Comp'!BI473*4),IF(Cover!$E$47="Weekly",'STEP 3 EE Comp'!BI473,'STEP 3 EE Comp'!BI473)))</f>
        <v/>
      </c>
      <c r="CD468" s="82" t="str">
        <f t="shared" si="144"/>
        <v/>
      </c>
      <c r="CE468" s="417">
        <f t="shared" si="145"/>
        <v>1</v>
      </c>
      <c r="CF468" s="82" t="str">
        <f t="shared" si="146"/>
        <v>Good</v>
      </c>
      <c r="CG468" s="82">
        <f t="shared" si="147"/>
        <v>0</v>
      </c>
      <c r="CH468" s="234">
        <f t="shared" si="148"/>
        <v>0</v>
      </c>
    </row>
    <row r="469" spans="1:86" s="69" customFormat="1" x14ac:dyDescent="0.3">
      <c r="A469" s="555"/>
      <c r="B469" s="52"/>
      <c r="C469" s="52"/>
      <c r="D469" s="52"/>
      <c r="E469" s="52"/>
      <c r="F469" s="507"/>
      <c r="G469" s="210">
        <f t="shared" si="149"/>
        <v>0</v>
      </c>
      <c r="H469" s="82">
        <f t="shared" si="130"/>
        <v>0</v>
      </c>
      <c r="I469" s="211"/>
      <c r="J469" s="441" t="s">
        <v>21</v>
      </c>
      <c r="K469" s="441" t="s">
        <v>21</v>
      </c>
      <c r="L469" s="441" t="s">
        <v>21</v>
      </c>
      <c r="M469" s="441" t="s">
        <v>21</v>
      </c>
      <c r="N469" s="568" t="s">
        <v>21</v>
      </c>
      <c r="O469" s="211"/>
      <c r="P469" s="212" t="str">
        <f>IF(B469="","",
IF(AND(V469="",W469="",B469&lt;&gt;""),"Employed",
IF(AND(V469&lt;&gt;"",W469="",B469&lt;&gt;""),"Terminated",
IF(AND(V469&lt;&gt;"",W469&lt;&gt;"",B469&lt;&gt;""),IF(W469&lt;Cover!$E$43,"Employed","Furloughed"),
IF(AND(V469="",W469&lt;&gt;"",B469&lt;&gt;""),IF(W469&lt;Cover!$E$43,"Employed","Rehired"))))))</f>
        <v/>
      </c>
      <c r="Q469" s="211"/>
      <c r="R469" s="536"/>
      <c r="S469" s="563"/>
      <c r="T469" s="536"/>
      <c r="U469" s="82">
        <f>IF(Cover!$E$47="Weekly",IF(T469&gt;0,T469,R469*S469),IF(T469&gt;0,T469,R469*S469)/2)</f>
        <v>0</v>
      </c>
      <c r="V469" s="564"/>
      <c r="W469" s="564"/>
      <c r="Y469" s="213" t="str">
        <f>IF($B469="","",IF('Actual Allocation Calc'!$AH$78="A",
IF($P469="Employed",$U469/7*BJ469,
IF(AND($P469="Terminated"),($U469/7*AP469),
IF(AND($P469="Furloughed"),($U469/7*AP469)+($U469/7*AZ469),
IF(AND($P469="Rehired"),($U469/7*AZ469),
IF(AND($P469="Terminated",AP469&gt;0),$U469,
IF($P469="Furloughed",IF(AP469&gt;0,$U469)+IF(AZ469&gt;0,$U469),
IF($P469="Rehired",IF(AZ469&gt;0,$U469)))))))),IF('Actual Allocation Calc'!$AH$78="C",'Actual Allocation Calc'!L469,'Actual Allocation Calc'!U469+IF($P469="Employed",$U469/7*BJ469,
IF(AND($P469="Terminated"),($U469/7*AP469),
IF(AND($P469="Furloughed"),($U469/7*AP469)+($U469/7*AZ469),
IF(AND($P469="Rehired"),($U469/7*AZ469),
IF(AND($P469="Terminated",AP469&gt;0),$U469,
IF($P469="Furloughed",IF(AP469&gt;0,$U469)+IF(AZ469&gt;0,$U469),
IF($P469="Rehired",IF(AZ469&gt;0,$U469))))))))*'Actual Allocation Calc'!$AH$99)))</f>
        <v/>
      </c>
      <c r="Z469" s="210" t="str">
        <f>IF($B469="","",IF('Actual Allocation Calc'!$AI$78="A",
IF($P469="Employed",$U469,
IF(AND($P469="Terminated"),($U469/7*AQ469),
IF(AND($P469="Furloughed"),($U469/7*AQ469)+($U469/7*BA469),
IF(AND($P469="Rehired"),($U469/7*BA469),
IF(AND($P469="Terminated",AQ469&gt;0),$U469,
IF($P469="Furloughed",IF(AQ469&gt;0,$U469)+IF(BA469&gt;0,$U469),
IF($P469="Rehired",IF(BA469&gt;0,$U469)))))))),IF('Actual Allocation Calc'!$AI$78="C",'Actual Allocation Calc'!M469,'Actual Allocation Calc'!V469+IF($P469="Employed",$U469,
IF(AND($P469="Terminated"),($U469/7*AQ469),
IF(AND($P469="Furloughed"),($U469/7*AQ469)+($U469/7*BA469),
IF(AND($P469="Rehired"),($U469/7*BA469),
IF(AND($P469="Terminated",AQ469&gt;0),$U469,
IF($P469="Furloughed",IF(AQ469&gt;0,$U469)+IF(BA469&gt;0,$U469),
IF($P469="Rehired",IF(BA469&gt;0,$U469))))))))*'Actual Allocation Calc'!$AI$99)))</f>
        <v/>
      </c>
      <c r="AA469" s="210" t="str">
        <f>IF($B469="","",IF('Actual Allocation Calc'!$AJ$78="A",
IF($P469="Employed",$U469,
IF(AND($P469="Terminated"),($U469/7*AR469),
IF(AND($P469="Furloughed"),($U469/7*AR469)+($U469/7*BB469),
IF(AND($P469="Rehired"),($U469/7*BB469),
IF(AND($P469="Terminated",AR469&gt;0),$U469,
IF($P469="Furloughed",IF(AR469&gt;0,$U469)+IF(BB469&gt;0,$U469),
IF($P469="Rehired",IF(BB469&gt;0,$U469)))))))),IF('Actual Allocation Calc'!$AJ$78="C",'Actual Allocation Calc'!N469,'Actual Allocation Calc'!W469+IF($P469="Employed",$U469,
IF(AND($P469="Terminated"),($U469/7*AR469),
IF(AND($P469="Furloughed"),($U469/7*AR469)+($U469/7*BB469),
IF(AND($P469="Rehired"),($U469/7*BB469),
IF(AND($P469="Terminated",AR469&gt;0),$U469,
IF($P469="Furloughed",IF(AR469&gt;0,$U469)+IF(BB469&gt;0,$U469),
IF($P469="Rehired",IF(BB469&gt;0,$U469))))))))*'Actual Allocation Calc'!$AJ$99)))</f>
        <v/>
      </c>
      <c r="AB469" s="210" t="str">
        <f>IF($B469="","",IF('Actual Allocation Calc'!$AK$78="A",
IF($P469="Employed",$U469,
IF(AND($P469="Terminated"),($U469/7*AS469),
IF(AND($P469="Furloughed"),($U469/7*AS469)+($U469/7*BC469),
IF(AND($P469="Rehired"),($U469/7*BC469),
IF(AND($P469="Terminated",AS469&gt;0),$U469,
IF($P469="Furloughed",IF(AS469&gt;0,$U469)+IF(BC469&gt;0,$U469),
IF($P469="Rehired",IF(BC469&gt;0,$U469)))))))),IF('Actual Allocation Calc'!$AK$78="C",'Actual Allocation Calc'!O469,'Actual Allocation Calc'!X469+IF($P469="Employed",$U469,
IF(AND($P469="Terminated"),($U469/7*AS469),
IF(AND($P469="Furloughed"),($U469/7*AS469)+($U469/7*BC469),
IF(AND($P469="Rehired"),($U469/7*BC469),
IF(AND($P469="Terminated",AS469&gt;0),$U469,
IF($P469="Furloughed",IF(AS469&gt;0,$U469)+IF(BC469&gt;0,$U469),
IF($P469="Rehired",IF(BC469&gt;0,$U469))))))))*'Actual Allocation Calc'!$AK$99)))</f>
        <v/>
      </c>
      <c r="AC469" s="210" t="str">
        <f>IF($B469="","",IF('Actual Allocation Calc'!$AL$78="A",
IF($P469="Employed",$U469,
IF(AND($P469="Terminated"),($U469/7*AT469),
IF(AND($P469="Furloughed"),($U469/7*AT469)+($U469/7*BD469),
IF(AND($P469="Rehired"),($U469/7*BD469),
IF(AND($P469="Terminated",AT469&gt;0),$U469,
IF($P469="Furloughed",IF(AT469&gt;0,$U469)+IF(BD469&gt;0,$U469),
IF($P469="Rehired",IF(BD469&gt;0,$U469)))))))),IF('Actual Allocation Calc'!$AL$78="C",'Actual Allocation Calc'!P469,'Actual Allocation Calc'!Y469+IF($P469="Employed",$U469,
IF(AND($P469="Terminated"),($U469/7*AT469),
IF(AND($P469="Furloughed"),($U469/7*AT469)+($U469/7*BD469),
IF(AND($P469="Rehired"),($U469/7*BD469),
IF(AND($P469="Terminated",AT469&gt;0),$U469,
IF($P469="Furloughed",IF(AT469&gt;0,$U469)+IF(BD469&gt;0,$U469),
IF($P469="Rehired",IF(BD469&gt;0,$U469))))))))*'Actual Allocation Calc'!$AL$99)))</f>
        <v/>
      </c>
      <c r="AD469" s="210" t="str">
        <f>IF($B469="","",IF('Actual Allocation Calc'!$AM$78="A",
IF($P469="Employed",$U469,
IF(AND($P469="Terminated"),($U469/7*AU469),
IF(AND($P469="Furloughed"),($U469/7*AU469)+($U469/7*BE469),
IF(AND($P469="Rehired"),($U469/7*BE469),
IF(AND($P469="Terminated",AU469&gt;0),$U469,
IF($P469="Furloughed",IF(AU469&gt;0,$U469)+IF(BE469&gt;0,$U469),
IF($P469="Rehired",IF(BE469&gt;0,$U469)))))))),IF('Actual Allocation Calc'!$AM$78="C",'Actual Allocation Calc'!Q469,'Actual Allocation Calc'!Z469+IF($P469="Employed",$U469,
IF(AND($P469="Terminated"),($U469/7*AU469),
IF(AND($P469="Furloughed"),($U469/7*AU469)+($U469/7*BE469),
IF(AND($P469="Rehired"),($U469/7*BE469),
IF(AND($P469="Terminated",AU469&gt;0),$U469,
IF($P469="Furloughed",IF(AU469&gt;0,$U469)+IF(BE469&gt;0,$U469),
IF($P469="Rehired",IF(BE469&gt;0,$U469))))))))*'Actual Allocation Calc'!$AM$99)))</f>
        <v/>
      </c>
      <c r="AE469" s="210" t="str">
        <f>IF($B469="","",IF('Actual Allocation Calc'!$AN$78="A",
IF($P469="Employed",$U469,
IF(AND($P469="Terminated"),($U469/7*AV469),
IF(AND($P469="Furloughed"),($U469/7*AV469)+($U469/7*BF469),
IF(AND($P469="Rehired"),($U469/7*BF469),
IF(AND($P469="Terminated",AV469&gt;0),$U469,
IF($P469="Furloughed",IF(AV469&gt;0,$U469)+IF(BF469&gt;0,$U469),
IF($P469="Rehired",IF(BF469&gt;0,$U469)))))))),IF('Actual Allocation Calc'!$AN$78="C",'Actual Allocation Calc'!R469,'Actual Allocation Calc'!AA469+IF($P469="Employed",$U469,
IF(AND($P469="Terminated"),($U469/7*AV469),
IF(AND($P469="Furloughed"),($U469/7*AV469)+($U469/7*BF469),
IF(AND($P469="Rehired"),($U469/7*BF469),
IF(AND($P469="Terminated",AV469&gt;0),$U469,
IF($P469="Furloughed",IF(AV469&gt;0,$U469)+IF(BF469&gt;0,$U469),
IF($P469="Rehired",IF(BF469&gt;0,$U469))))))))*'Actual Allocation Calc'!$AN$99)))</f>
        <v/>
      </c>
      <c r="AF469" s="210" t="str">
        <f>IF($B469="","",IF('Actual Allocation Calc'!$AO$78="A",
IF($P469="Employed",$U469,
IF(AND($P469="Terminated"),($U469/7*AW469),
IF(AND($P469="Furloughed"),($U469/7*AW469)+($U469/7*BG469),
IF(AND($P469="Rehired"),($U469/7*BG469),
IF(AND($P469="Terminated",AW469&gt;0),$U469,
IF($P469="Furloughed",IF(AW469&gt;0,$U469)+IF(BG469&gt;0,$U469),
IF($P469="Rehired",IF(BG469&gt;0,$U469)))))))),IF('Actual Allocation Calc'!$AO$78="C",'Actual Allocation Calc'!S469,'Actual Allocation Calc'!AB469+IF($P469="Employed",$U469,
IF(AND($P469="Terminated"),($U469/7*AW469),
IF(AND($P469="Furloughed"),($U469/7*AW469)+($U469/7*BG469),
IF(AND($P469="Rehired"),($U469/7*BG469),
IF(AND($P469="Terminated",AW469&gt;0),$U469,
IF($P469="Furloughed",IF(AW469&gt;0,$U469)+IF(BG469&gt;0,$U469),
IF($P469="Rehired",IF(BG469&gt;0,$U469))))))))*'Actual Allocation Calc'!$AO$99)))</f>
        <v/>
      </c>
      <c r="AG469" s="210" t="str">
        <f>IF($B469="","",IF('Actual Allocation Calc'!$AP$78="A",
IF($P469="Employed",$U469/7*BK469,
IF(AND($P469="Terminated"),($U469/7*AX469),
IF(AND($P469="Furloughed"),($U469/7*AX469)+($U469/7*BH469),
IF(AND($P469="Rehired"),($U469/7*BH469),
IF(AND($P469="Terminated",AX469&gt;0),$U469,
IF($P469="Furloughed",IF(AX469&gt;0,$U469)+IF(BH469&gt;0,$U469),
IF($P469="Rehired",IF(BH469&gt;0,$U469)))))))),IF('Actual Allocation Calc'!$AP$78="C",'Actual Allocation Calc'!T469,'Actual Allocation Calc'!AC469+IF($P469="Employed",$U469/7*BK469,
IF(AND($P469="Terminated"),($U469/7*AX469),
IF(AND($P469="Furloughed"),($U469/7*AX469)+($U469/7*BH469),
IF(AND($P469="Rehired"),($U469/7*BH469),
IF(AND($P469="Terminated",AX469&gt;0),$U469,
IF($P469="Furloughed",IF(AX469&gt;0,$U469)+IF(BH469&gt;0,$U469),
IF($P469="Rehired",IF(BH469&gt;0,$U469))))))))*'Actual Allocation Calc'!$AP$99)))</f>
        <v/>
      </c>
      <c r="AH469" s="536"/>
      <c r="AI469" s="82">
        <f t="shared" si="150"/>
        <v>0</v>
      </c>
      <c r="AJ469" s="210">
        <f t="shared" si="132"/>
        <v>0</v>
      </c>
      <c r="AK469" s="397" t="str">
        <f t="shared" si="133"/>
        <v/>
      </c>
      <c r="AM469" s="122"/>
      <c r="AO469" s="214" t="str">
        <f>IFERROR(IF($V469="","",VLOOKUP(V469,'Calendar Calcs'!$B$2:$E1436,4,FALSE)),0)</f>
        <v/>
      </c>
      <c r="AP469" s="69" t="str">
        <f>IF($AO469="","", IF($AO469&lt;AP$23,0,IF($AO469&gt;AP$23,COUNTIFS('Calendar Calcs'!$E$2:$E1436,AP$23),COUNTIFS('Calendar Calcs'!$E$2:$E1436,AP$23,'Calendar Calcs'!$D$2:$D1436,"&lt;="&amp;WEEKDAY($V469)))))</f>
        <v/>
      </c>
      <c r="AQ469" s="69" t="str">
        <f>IF($AO469="","", IF($AO469&lt;AQ$23,0,IF($AO469&gt;AQ$23,COUNTIFS('Calendar Calcs'!$E$2:$E1436,AQ$23),COUNTIFS('Calendar Calcs'!$E$2:$E1436,AQ$23,'Calendar Calcs'!$D$2:$D1436,"&lt;="&amp;WEEKDAY($V469)))))</f>
        <v/>
      </c>
      <c r="AR469" s="69" t="str">
        <f>IF($AO469="","", IF($AO469&lt;AR$23,0,IF($AO469&gt;AR$23,COUNTIFS('Calendar Calcs'!$E$2:$E1436,AR$23),COUNTIFS('Calendar Calcs'!$E$2:$E1436,AR$23,'Calendar Calcs'!$D$2:$D1436,"&lt;="&amp;WEEKDAY($V469)))))</f>
        <v/>
      </c>
      <c r="AS469" s="69" t="str">
        <f>IF($AO469="","", IF($AO469&lt;AS$23,0,IF($AO469&gt;AS$23,COUNTIFS('Calendar Calcs'!$E$2:$E1436,AS$23),COUNTIFS('Calendar Calcs'!$E$2:$E1436,AS$23,'Calendar Calcs'!$D$2:$D1436,"&lt;="&amp;WEEKDAY($V469)))))</f>
        <v/>
      </c>
      <c r="AT469" s="69" t="str">
        <f>IF($AO469="","", IF($AO469&lt;AT$23,0,IF($AO469&gt;AT$23,COUNTIFS('Calendar Calcs'!$E$2:$E1436,AT$23),COUNTIFS('Calendar Calcs'!$E$2:$E1436,AT$23,'Calendar Calcs'!$D$2:$D1436,"&lt;="&amp;WEEKDAY($V469)))))</f>
        <v/>
      </c>
      <c r="AU469" s="69" t="str">
        <f>IF($AO469="","", IF($AO469&lt;AU$23,0,IF($AO469&gt;AU$23,COUNTIFS('Calendar Calcs'!$E$2:$E1436,AU$23),COUNTIFS('Calendar Calcs'!$E$2:$E1436,AU$23,'Calendar Calcs'!$D$2:$D1436,"&lt;="&amp;WEEKDAY($V469)))))</f>
        <v/>
      </c>
      <c r="AV469" s="69" t="str">
        <f>IF($AO469="","", IF($AO469&lt;AV$23,0,IF($AO469&gt;AV$23,COUNTIFS('Calendar Calcs'!$E$2:$E1436,AV$23),COUNTIFS('Calendar Calcs'!$E$2:$E1436,AV$23,'Calendar Calcs'!$D$2:$D1436,"&lt;="&amp;WEEKDAY($V469)))))</f>
        <v/>
      </c>
      <c r="AW469" s="69" t="str">
        <f>IF($AO469="","", IF($AO469&lt;AW$23,0,IF($AO469&gt;AW$23,COUNTIFS('Calendar Calcs'!$E$2:$E1436,AW$23),COUNTIFS('Calendar Calcs'!$E$2:$E1436,AW$23,'Calendar Calcs'!$D$2:$D1436,"&lt;="&amp;WEEKDAY($V469)))))</f>
        <v/>
      </c>
      <c r="AX469" s="69" t="str">
        <f>IF($AO469="","", IF($AO469&lt;AX$23,0,IF($AO469&gt;AX$23,COUNTIFS('Calendar Calcs'!$E$2:$E1436,AX$23),COUNTIFS('Calendar Calcs'!$E$2:$E1436,AX$23,'Calendar Calcs'!$D$2:$D1436,"&lt;="&amp;WEEKDAY($V469)))))</f>
        <v/>
      </c>
      <c r="AY469" s="69" t="str">
        <f>IF($W469="","",VLOOKUP($W469,'Calendar Calcs'!$B$2:$E1436,4,FALSE))</f>
        <v/>
      </c>
      <c r="AZ469" s="69" t="str">
        <f>IF($AY469="","",IF($AY469&gt;AZ$23,0,IF($AY469&lt;AZ$23,COUNTIFS('Calendar Calcs'!$E$2:$E1436,AZ$23),COUNTIFS('Calendar Calcs'!$E$2:$E1436,AZ$23,'Calendar Calcs'!$D$2:$D1436,"&gt;="&amp;WEEKDAY($W469)))))</f>
        <v/>
      </c>
      <c r="BA469" s="69" t="str">
        <f>IF($AY469="","",IF($AY469&gt;BA$23,0,IF($AY469&lt;BA$23,COUNTIFS('Calendar Calcs'!$E$2:$E1436,BA$23),COUNTIFS('Calendar Calcs'!$E$2:$E1436,BA$23,'Calendar Calcs'!$D$2:$D1436,"&gt;="&amp;WEEKDAY($W469)))))</f>
        <v/>
      </c>
      <c r="BB469" s="69" t="str">
        <f>IF($AY469="","",IF($AY469&gt;BB$23,0,IF($AY469&lt;BB$23,COUNTIFS('Calendar Calcs'!$E$2:$E1436,BB$23),COUNTIFS('Calendar Calcs'!$E$2:$E1436,BB$23,'Calendar Calcs'!$D$2:$D1436,"&gt;="&amp;WEEKDAY($W469)))))</f>
        <v/>
      </c>
      <c r="BC469" s="69" t="str">
        <f>IF($AY469="","",IF($AY469&gt;BC$23,0,IF($AY469&lt;BC$23,COUNTIFS('Calendar Calcs'!$E$2:$E1436,BC$23),COUNTIFS('Calendar Calcs'!$E$2:$E1436,BC$23,'Calendar Calcs'!$D$2:$D1436,"&gt;="&amp;WEEKDAY($W469)))))</f>
        <v/>
      </c>
      <c r="BD469" s="69" t="str">
        <f>IF($AY469="","",IF($AY469&gt;BD$23,0,IF($AY469&lt;BD$23,COUNTIFS('Calendar Calcs'!$E$2:$E1436,BD$23),COUNTIFS('Calendar Calcs'!$E$2:$E1436,BD$23,'Calendar Calcs'!$D$2:$D1436,"&gt;="&amp;WEEKDAY($W469)))))</f>
        <v/>
      </c>
      <c r="BE469" s="69" t="str">
        <f>IF($AY469="","",IF($AY469&gt;BE$23,0,IF($AY469&lt;BE$23,COUNTIFS('Calendar Calcs'!$E$2:$E1436,BE$23),COUNTIFS('Calendar Calcs'!$E$2:$E1436,BE$23,'Calendar Calcs'!$D$2:$D1436,"&gt;="&amp;WEEKDAY($W469)))))</f>
        <v/>
      </c>
      <c r="BF469" s="69" t="str">
        <f>IF($AY469="","",IF($AY469&gt;BF$23,0,IF($AY469&lt;BF$23,COUNTIFS('Calendar Calcs'!$E$2:$E1436,BF$23),COUNTIFS('Calendar Calcs'!$E$2:$E1436,BF$23,'Calendar Calcs'!$D$2:$D1436,"&gt;="&amp;WEEKDAY($W469)))))</f>
        <v/>
      </c>
      <c r="BG469" s="69" t="str">
        <f>IF($AY469="","",IF($AY469&gt;BG$23,0,IF($AY469&lt;BG$23,COUNTIFS('Calendar Calcs'!$E$2:$E1436,BG$23),COUNTIFS('Calendar Calcs'!$E$2:$E1436,BG$23,'Calendar Calcs'!$D$2:$D1436,"&gt;="&amp;WEEKDAY($W469)))))</f>
        <v/>
      </c>
      <c r="BH469" s="69">
        <f t="shared" si="134"/>
        <v>6</v>
      </c>
      <c r="BI469" s="69">
        <f>IF(Cover!$E$43="","",VLOOKUP(Cover!$E$43,'Calendar Calcs'!$B$2:$E1436,4,FALSE))</f>
        <v>1</v>
      </c>
      <c r="BJ469" s="69">
        <f>IF($BI469="","", IF($BI469&lt;BJ$23,0,IF($BI469&gt;=BJ$23,COUNTIFS('Calendar Calcs'!$E$2:$E1436,BJ$23),COUNTIFS('Calendar Calcs'!$E$2:$E1436,BJ$23,'Calendar Calcs'!$D$2:$D1436,"&lt;="&amp;WEEKDAY($V469)))))</f>
        <v>1</v>
      </c>
      <c r="BK469" s="69">
        <f t="shared" si="131"/>
        <v>6</v>
      </c>
      <c r="BN469" s="69" t="str">
        <f>IF(T469&gt;0,"FTE",IF(Cover!$E$47="Weekly",IF(S469&gt;29.75,"FTE","PTE"),IF(S469&gt;59.75,"FTE","PTE")))</f>
        <v>PTE</v>
      </c>
      <c r="BO469" s="69">
        <f>IF(BN469="FTE",30,IF(Cover!$E$47="Weekly",'STEP 2 EE Data'!S469,'STEP 2 EE Data'!S469/2))</f>
        <v>0</v>
      </c>
      <c r="BP469" s="209">
        <f t="shared" si="135"/>
        <v>0</v>
      </c>
      <c r="BQ469" s="209">
        <f t="shared" si="136"/>
        <v>0</v>
      </c>
      <c r="BR469" s="209">
        <f t="shared" si="137"/>
        <v>0</v>
      </c>
      <c r="BS469" s="209">
        <f t="shared" si="138"/>
        <v>0</v>
      </c>
      <c r="BT469" s="209">
        <f t="shared" si="139"/>
        <v>0</v>
      </c>
      <c r="BU469" s="209">
        <f t="shared" si="140"/>
        <v>0</v>
      </c>
      <c r="BV469" s="209">
        <f t="shared" si="141"/>
        <v>0</v>
      </c>
      <c r="BW469" s="209">
        <f t="shared" si="142"/>
        <v>0</v>
      </c>
      <c r="BX469" s="209">
        <f t="shared" si="143"/>
        <v>0</v>
      </c>
      <c r="CC469" s="210" t="str">
        <f>IF(B469="","",IF(C469="",IF(Cover!$E$47="Weekly",'STEP 3 EE Comp'!BI474*8,'STEP 3 EE Comp'!BI474*4),IF(Cover!$E$47="Weekly",'STEP 3 EE Comp'!BI474,'STEP 3 EE Comp'!BI474)))</f>
        <v/>
      </c>
      <c r="CD469" s="82" t="str">
        <f t="shared" si="144"/>
        <v/>
      </c>
      <c r="CE469" s="417">
        <f t="shared" si="145"/>
        <v>1</v>
      </c>
      <c r="CF469" s="82" t="str">
        <f t="shared" si="146"/>
        <v>Good</v>
      </c>
      <c r="CG469" s="82">
        <f t="shared" si="147"/>
        <v>0</v>
      </c>
      <c r="CH469" s="234">
        <f t="shared" si="148"/>
        <v>0</v>
      </c>
    </row>
    <row r="470" spans="1:86" s="69" customFormat="1" x14ac:dyDescent="0.3">
      <c r="A470" s="555"/>
      <c r="B470" s="52"/>
      <c r="C470" s="52"/>
      <c r="D470" s="52"/>
      <c r="E470" s="52"/>
      <c r="F470" s="507"/>
      <c r="G470" s="210">
        <f t="shared" si="149"/>
        <v>0</v>
      </c>
      <c r="H470" s="82">
        <f t="shared" si="130"/>
        <v>0</v>
      </c>
      <c r="I470" s="211"/>
      <c r="J470" s="441" t="s">
        <v>21</v>
      </c>
      <c r="K470" s="441" t="s">
        <v>21</v>
      </c>
      <c r="L470" s="441" t="s">
        <v>21</v>
      </c>
      <c r="M470" s="441" t="s">
        <v>21</v>
      </c>
      <c r="N470" s="568" t="s">
        <v>21</v>
      </c>
      <c r="O470" s="211"/>
      <c r="P470" s="212" t="str">
        <f>IF(B470="","",
IF(AND(V470="",W470="",B470&lt;&gt;""),"Employed",
IF(AND(V470&lt;&gt;"",W470="",B470&lt;&gt;""),"Terminated",
IF(AND(V470&lt;&gt;"",W470&lt;&gt;"",B470&lt;&gt;""),IF(W470&lt;Cover!$E$43,"Employed","Furloughed"),
IF(AND(V470="",W470&lt;&gt;"",B470&lt;&gt;""),IF(W470&lt;Cover!$E$43,"Employed","Rehired"))))))</f>
        <v/>
      </c>
      <c r="Q470" s="211"/>
      <c r="R470" s="536"/>
      <c r="S470" s="563"/>
      <c r="T470" s="536"/>
      <c r="U470" s="82">
        <f>IF(Cover!$E$47="Weekly",IF(T470&gt;0,T470,R470*S470),IF(T470&gt;0,T470,R470*S470)/2)</f>
        <v>0</v>
      </c>
      <c r="V470" s="564"/>
      <c r="W470" s="564"/>
      <c r="Y470" s="213" t="str">
        <f>IF($B470="","",IF('Actual Allocation Calc'!$AH$78="A",
IF($P470="Employed",$U470/7*BJ470,
IF(AND($P470="Terminated"),($U470/7*AP470),
IF(AND($P470="Furloughed"),($U470/7*AP470)+($U470/7*AZ470),
IF(AND($P470="Rehired"),($U470/7*AZ470),
IF(AND($P470="Terminated",AP470&gt;0),$U470,
IF($P470="Furloughed",IF(AP470&gt;0,$U470)+IF(AZ470&gt;0,$U470),
IF($P470="Rehired",IF(AZ470&gt;0,$U470)))))))),IF('Actual Allocation Calc'!$AH$78="C",'Actual Allocation Calc'!L470,'Actual Allocation Calc'!U470+IF($P470="Employed",$U470/7*BJ470,
IF(AND($P470="Terminated"),($U470/7*AP470),
IF(AND($P470="Furloughed"),($U470/7*AP470)+($U470/7*AZ470),
IF(AND($P470="Rehired"),($U470/7*AZ470),
IF(AND($P470="Terminated",AP470&gt;0),$U470,
IF($P470="Furloughed",IF(AP470&gt;0,$U470)+IF(AZ470&gt;0,$U470),
IF($P470="Rehired",IF(AZ470&gt;0,$U470))))))))*'Actual Allocation Calc'!$AH$99)))</f>
        <v/>
      </c>
      <c r="Z470" s="210" t="str">
        <f>IF($B470="","",IF('Actual Allocation Calc'!$AI$78="A",
IF($P470="Employed",$U470,
IF(AND($P470="Terminated"),($U470/7*AQ470),
IF(AND($P470="Furloughed"),($U470/7*AQ470)+($U470/7*BA470),
IF(AND($P470="Rehired"),($U470/7*BA470),
IF(AND($P470="Terminated",AQ470&gt;0),$U470,
IF($P470="Furloughed",IF(AQ470&gt;0,$U470)+IF(BA470&gt;0,$U470),
IF($P470="Rehired",IF(BA470&gt;0,$U470)))))))),IF('Actual Allocation Calc'!$AI$78="C",'Actual Allocation Calc'!M470,'Actual Allocation Calc'!V470+IF($P470="Employed",$U470,
IF(AND($P470="Terminated"),($U470/7*AQ470),
IF(AND($P470="Furloughed"),($U470/7*AQ470)+($U470/7*BA470),
IF(AND($P470="Rehired"),($U470/7*BA470),
IF(AND($P470="Terminated",AQ470&gt;0),$U470,
IF($P470="Furloughed",IF(AQ470&gt;0,$U470)+IF(BA470&gt;0,$U470),
IF($P470="Rehired",IF(BA470&gt;0,$U470))))))))*'Actual Allocation Calc'!$AI$99)))</f>
        <v/>
      </c>
      <c r="AA470" s="210" t="str">
        <f>IF($B470="","",IF('Actual Allocation Calc'!$AJ$78="A",
IF($P470="Employed",$U470,
IF(AND($P470="Terminated"),($U470/7*AR470),
IF(AND($P470="Furloughed"),($U470/7*AR470)+($U470/7*BB470),
IF(AND($P470="Rehired"),($U470/7*BB470),
IF(AND($P470="Terminated",AR470&gt;0),$U470,
IF($P470="Furloughed",IF(AR470&gt;0,$U470)+IF(BB470&gt;0,$U470),
IF($P470="Rehired",IF(BB470&gt;0,$U470)))))))),IF('Actual Allocation Calc'!$AJ$78="C",'Actual Allocation Calc'!N470,'Actual Allocation Calc'!W470+IF($P470="Employed",$U470,
IF(AND($P470="Terminated"),($U470/7*AR470),
IF(AND($P470="Furloughed"),($U470/7*AR470)+($U470/7*BB470),
IF(AND($P470="Rehired"),($U470/7*BB470),
IF(AND($P470="Terminated",AR470&gt;0),$U470,
IF($P470="Furloughed",IF(AR470&gt;0,$U470)+IF(BB470&gt;0,$U470),
IF($P470="Rehired",IF(BB470&gt;0,$U470))))))))*'Actual Allocation Calc'!$AJ$99)))</f>
        <v/>
      </c>
      <c r="AB470" s="210" t="str">
        <f>IF($B470="","",IF('Actual Allocation Calc'!$AK$78="A",
IF($P470="Employed",$U470,
IF(AND($P470="Terminated"),($U470/7*AS470),
IF(AND($P470="Furloughed"),($U470/7*AS470)+($U470/7*BC470),
IF(AND($P470="Rehired"),($U470/7*BC470),
IF(AND($P470="Terminated",AS470&gt;0),$U470,
IF($P470="Furloughed",IF(AS470&gt;0,$U470)+IF(BC470&gt;0,$U470),
IF($P470="Rehired",IF(BC470&gt;0,$U470)))))))),IF('Actual Allocation Calc'!$AK$78="C",'Actual Allocation Calc'!O470,'Actual Allocation Calc'!X470+IF($P470="Employed",$U470,
IF(AND($P470="Terminated"),($U470/7*AS470),
IF(AND($P470="Furloughed"),($U470/7*AS470)+($U470/7*BC470),
IF(AND($P470="Rehired"),($U470/7*BC470),
IF(AND($P470="Terminated",AS470&gt;0),$U470,
IF($P470="Furloughed",IF(AS470&gt;0,$U470)+IF(BC470&gt;0,$U470),
IF($P470="Rehired",IF(BC470&gt;0,$U470))))))))*'Actual Allocation Calc'!$AK$99)))</f>
        <v/>
      </c>
      <c r="AC470" s="210" t="str">
        <f>IF($B470="","",IF('Actual Allocation Calc'!$AL$78="A",
IF($P470="Employed",$U470,
IF(AND($P470="Terminated"),($U470/7*AT470),
IF(AND($P470="Furloughed"),($U470/7*AT470)+($U470/7*BD470),
IF(AND($P470="Rehired"),($U470/7*BD470),
IF(AND($P470="Terminated",AT470&gt;0),$U470,
IF($P470="Furloughed",IF(AT470&gt;0,$U470)+IF(BD470&gt;0,$U470),
IF($P470="Rehired",IF(BD470&gt;0,$U470)))))))),IF('Actual Allocation Calc'!$AL$78="C",'Actual Allocation Calc'!P470,'Actual Allocation Calc'!Y470+IF($P470="Employed",$U470,
IF(AND($P470="Terminated"),($U470/7*AT470),
IF(AND($P470="Furloughed"),($U470/7*AT470)+($U470/7*BD470),
IF(AND($P470="Rehired"),($U470/7*BD470),
IF(AND($P470="Terminated",AT470&gt;0),$U470,
IF($P470="Furloughed",IF(AT470&gt;0,$U470)+IF(BD470&gt;0,$U470),
IF($P470="Rehired",IF(BD470&gt;0,$U470))))))))*'Actual Allocation Calc'!$AL$99)))</f>
        <v/>
      </c>
      <c r="AD470" s="210" t="str">
        <f>IF($B470="","",IF('Actual Allocation Calc'!$AM$78="A",
IF($P470="Employed",$U470,
IF(AND($P470="Terminated"),($U470/7*AU470),
IF(AND($P470="Furloughed"),($U470/7*AU470)+($U470/7*BE470),
IF(AND($P470="Rehired"),($U470/7*BE470),
IF(AND($P470="Terminated",AU470&gt;0),$U470,
IF($P470="Furloughed",IF(AU470&gt;0,$U470)+IF(BE470&gt;0,$U470),
IF($P470="Rehired",IF(BE470&gt;0,$U470)))))))),IF('Actual Allocation Calc'!$AM$78="C",'Actual Allocation Calc'!Q470,'Actual Allocation Calc'!Z470+IF($P470="Employed",$U470,
IF(AND($P470="Terminated"),($U470/7*AU470),
IF(AND($P470="Furloughed"),($U470/7*AU470)+($U470/7*BE470),
IF(AND($P470="Rehired"),($U470/7*BE470),
IF(AND($P470="Terminated",AU470&gt;0),$U470,
IF($P470="Furloughed",IF(AU470&gt;0,$U470)+IF(BE470&gt;0,$U470),
IF($P470="Rehired",IF(BE470&gt;0,$U470))))))))*'Actual Allocation Calc'!$AM$99)))</f>
        <v/>
      </c>
      <c r="AE470" s="210" t="str">
        <f>IF($B470="","",IF('Actual Allocation Calc'!$AN$78="A",
IF($P470="Employed",$U470,
IF(AND($P470="Terminated"),($U470/7*AV470),
IF(AND($P470="Furloughed"),($U470/7*AV470)+($U470/7*BF470),
IF(AND($P470="Rehired"),($U470/7*BF470),
IF(AND($P470="Terminated",AV470&gt;0),$U470,
IF($P470="Furloughed",IF(AV470&gt;0,$U470)+IF(BF470&gt;0,$U470),
IF($P470="Rehired",IF(BF470&gt;0,$U470)))))))),IF('Actual Allocation Calc'!$AN$78="C",'Actual Allocation Calc'!R470,'Actual Allocation Calc'!AA470+IF($P470="Employed",$U470,
IF(AND($P470="Terminated"),($U470/7*AV470),
IF(AND($P470="Furloughed"),($U470/7*AV470)+($U470/7*BF470),
IF(AND($P470="Rehired"),($U470/7*BF470),
IF(AND($P470="Terminated",AV470&gt;0),$U470,
IF($P470="Furloughed",IF(AV470&gt;0,$U470)+IF(BF470&gt;0,$U470),
IF($P470="Rehired",IF(BF470&gt;0,$U470))))))))*'Actual Allocation Calc'!$AN$99)))</f>
        <v/>
      </c>
      <c r="AF470" s="210" t="str">
        <f>IF($B470="","",IF('Actual Allocation Calc'!$AO$78="A",
IF($P470="Employed",$U470,
IF(AND($P470="Terminated"),($U470/7*AW470),
IF(AND($P470="Furloughed"),($U470/7*AW470)+($U470/7*BG470),
IF(AND($P470="Rehired"),($U470/7*BG470),
IF(AND($P470="Terminated",AW470&gt;0),$U470,
IF($P470="Furloughed",IF(AW470&gt;0,$U470)+IF(BG470&gt;0,$U470),
IF($P470="Rehired",IF(BG470&gt;0,$U470)))))))),IF('Actual Allocation Calc'!$AO$78="C",'Actual Allocation Calc'!S470,'Actual Allocation Calc'!AB470+IF($P470="Employed",$U470,
IF(AND($P470="Terminated"),($U470/7*AW470),
IF(AND($P470="Furloughed"),($U470/7*AW470)+($U470/7*BG470),
IF(AND($P470="Rehired"),($U470/7*BG470),
IF(AND($P470="Terminated",AW470&gt;0),$U470,
IF($P470="Furloughed",IF(AW470&gt;0,$U470)+IF(BG470&gt;0,$U470),
IF($P470="Rehired",IF(BG470&gt;0,$U470))))))))*'Actual Allocation Calc'!$AO$99)))</f>
        <v/>
      </c>
      <c r="AG470" s="210" t="str">
        <f>IF($B470="","",IF('Actual Allocation Calc'!$AP$78="A",
IF($P470="Employed",$U470/7*BK470,
IF(AND($P470="Terminated"),($U470/7*AX470),
IF(AND($P470="Furloughed"),($U470/7*AX470)+($U470/7*BH470),
IF(AND($P470="Rehired"),($U470/7*BH470),
IF(AND($P470="Terminated",AX470&gt;0),$U470,
IF($P470="Furloughed",IF(AX470&gt;0,$U470)+IF(BH470&gt;0,$U470),
IF($P470="Rehired",IF(BH470&gt;0,$U470)))))))),IF('Actual Allocation Calc'!$AP$78="C",'Actual Allocation Calc'!T470,'Actual Allocation Calc'!AC470+IF($P470="Employed",$U470/7*BK470,
IF(AND($P470="Terminated"),($U470/7*AX470),
IF(AND($P470="Furloughed"),($U470/7*AX470)+($U470/7*BH470),
IF(AND($P470="Rehired"),($U470/7*BH470),
IF(AND($P470="Terminated",AX470&gt;0),$U470,
IF($P470="Furloughed",IF(AX470&gt;0,$U470)+IF(BH470&gt;0,$U470),
IF($P470="Rehired",IF(BH470&gt;0,$U470))))))))*'Actual Allocation Calc'!$AP$99)))</f>
        <v/>
      </c>
      <c r="AH470" s="536"/>
      <c r="AI470" s="82">
        <f t="shared" si="150"/>
        <v>0</v>
      </c>
      <c r="AJ470" s="210">
        <f t="shared" si="132"/>
        <v>0</v>
      </c>
      <c r="AK470" s="397" t="str">
        <f t="shared" si="133"/>
        <v/>
      </c>
      <c r="AM470" s="122"/>
      <c r="AO470" s="214" t="str">
        <f>IFERROR(IF($V470="","",VLOOKUP(V470,'Calendar Calcs'!$B$2:$E1437,4,FALSE)),0)</f>
        <v/>
      </c>
      <c r="AP470" s="69" t="str">
        <f>IF($AO470="","", IF($AO470&lt;AP$23,0,IF($AO470&gt;AP$23,COUNTIFS('Calendar Calcs'!$E$2:$E1437,AP$23),COUNTIFS('Calendar Calcs'!$E$2:$E1437,AP$23,'Calendar Calcs'!$D$2:$D1437,"&lt;="&amp;WEEKDAY($V470)))))</f>
        <v/>
      </c>
      <c r="AQ470" s="69" t="str">
        <f>IF($AO470="","", IF($AO470&lt;AQ$23,0,IF($AO470&gt;AQ$23,COUNTIFS('Calendar Calcs'!$E$2:$E1437,AQ$23),COUNTIFS('Calendar Calcs'!$E$2:$E1437,AQ$23,'Calendar Calcs'!$D$2:$D1437,"&lt;="&amp;WEEKDAY($V470)))))</f>
        <v/>
      </c>
      <c r="AR470" s="69" t="str">
        <f>IF($AO470="","", IF($AO470&lt;AR$23,0,IF($AO470&gt;AR$23,COUNTIFS('Calendar Calcs'!$E$2:$E1437,AR$23),COUNTIFS('Calendar Calcs'!$E$2:$E1437,AR$23,'Calendar Calcs'!$D$2:$D1437,"&lt;="&amp;WEEKDAY($V470)))))</f>
        <v/>
      </c>
      <c r="AS470" s="69" t="str">
        <f>IF($AO470="","", IF($AO470&lt;AS$23,0,IF($AO470&gt;AS$23,COUNTIFS('Calendar Calcs'!$E$2:$E1437,AS$23),COUNTIFS('Calendar Calcs'!$E$2:$E1437,AS$23,'Calendar Calcs'!$D$2:$D1437,"&lt;="&amp;WEEKDAY($V470)))))</f>
        <v/>
      </c>
      <c r="AT470" s="69" t="str">
        <f>IF($AO470="","", IF($AO470&lt;AT$23,0,IF($AO470&gt;AT$23,COUNTIFS('Calendar Calcs'!$E$2:$E1437,AT$23),COUNTIFS('Calendar Calcs'!$E$2:$E1437,AT$23,'Calendar Calcs'!$D$2:$D1437,"&lt;="&amp;WEEKDAY($V470)))))</f>
        <v/>
      </c>
      <c r="AU470" s="69" t="str">
        <f>IF($AO470="","", IF($AO470&lt;AU$23,0,IF($AO470&gt;AU$23,COUNTIFS('Calendar Calcs'!$E$2:$E1437,AU$23),COUNTIFS('Calendar Calcs'!$E$2:$E1437,AU$23,'Calendar Calcs'!$D$2:$D1437,"&lt;="&amp;WEEKDAY($V470)))))</f>
        <v/>
      </c>
      <c r="AV470" s="69" t="str">
        <f>IF($AO470="","", IF($AO470&lt;AV$23,0,IF($AO470&gt;AV$23,COUNTIFS('Calendar Calcs'!$E$2:$E1437,AV$23),COUNTIFS('Calendar Calcs'!$E$2:$E1437,AV$23,'Calendar Calcs'!$D$2:$D1437,"&lt;="&amp;WEEKDAY($V470)))))</f>
        <v/>
      </c>
      <c r="AW470" s="69" t="str">
        <f>IF($AO470="","", IF($AO470&lt;AW$23,0,IF($AO470&gt;AW$23,COUNTIFS('Calendar Calcs'!$E$2:$E1437,AW$23),COUNTIFS('Calendar Calcs'!$E$2:$E1437,AW$23,'Calendar Calcs'!$D$2:$D1437,"&lt;="&amp;WEEKDAY($V470)))))</f>
        <v/>
      </c>
      <c r="AX470" s="69" t="str">
        <f>IF($AO470="","", IF($AO470&lt;AX$23,0,IF($AO470&gt;AX$23,COUNTIFS('Calendar Calcs'!$E$2:$E1437,AX$23),COUNTIFS('Calendar Calcs'!$E$2:$E1437,AX$23,'Calendar Calcs'!$D$2:$D1437,"&lt;="&amp;WEEKDAY($V470)))))</f>
        <v/>
      </c>
      <c r="AY470" s="69" t="str">
        <f>IF($W470="","",VLOOKUP($W470,'Calendar Calcs'!$B$2:$E1437,4,FALSE))</f>
        <v/>
      </c>
      <c r="AZ470" s="69" t="str">
        <f>IF($AY470="","",IF($AY470&gt;AZ$23,0,IF($AY470&lt;AZ$23,COUNTIFS('Calendar Calcs'!$E$2:$E1437,AZ$23),COUNTIFS('Calendar Calcs'!$E$2:$E1437,AZ$23,'Calendar Calcs'!$D$2:$D1437,"&gt;="&amp;WEEKDAY($W470)))))</f>
        <v/>
      </c>
      <c r="BA470" s="69" t="str">
        <f>IF($AY470="","",IF($AY470&gt;BA$23,0,IF($AY470&lt;BA$23,COUNTIFS('Calendar Calcs'!$E$2:$E1437,BA$23),COUNTIFS('Calendar Calcs'!$E$2:$E1437,BA$23,'Calendar Calcs'!$D$2:$D1437,"&gt;="&amp;WEEKDAY($W470)))))</f>
        <v/>
      </c>
      <c r="BB470" s="69" t="str">
        <f>IF($AY470="","",IF($AY470&gt;BB$23,0,IF($AY470&lt;BB$23,COUNTIFS('Calendar Calcs'!$E$2:$E1437,BB$23),COUNTIFS('Calendar Calcs'!$E$2:$E1437,BB$23,'Calendar Calcs'!$D$2:$D1437,"&gt;="&amp;WEEKDAY($W470)))))</f>
        <v/>
      </c>
      <c r="BC470" s="69" t="str">
        <f>IF($AY470="","",IF($AY470&gt;BC$23,0,IF($AY470&lt;BC$23,COUNTIFS('Calendar Calcs'!$E$2:$E1437,BC$23),COUNTIFS('Calendar Calcs'!$E$2:$E1437,BC$23,'Calendar Calcs'!$D$2:$D1437,"&gt;="&amp;WEEKDAY($W470)))))</f>
        <v/>
      </c>
      <c r="BD470" s="69" t="str">
        <f>IF($AY470="","",IF($AY470&gt;BD$23,0,IF($AY470&lt;BD$23,COUNTIFS('Calendar Calcs'!$E$2:$E1437,BD$23),COUNTIFS('Calendar Calcs'!$E$2:$E1437,BD$23,'Calendar Calcs'!$D$2:$D1437,"&gt;="&amp;WEEKDAY($W470)))))</f>
        <v/>
      </c>
      <c r="BE470" s="69" t="str">
        <f>IF($AY470="","",IF($AY470&gt;BE$23,0,IF($AY470&lt;BE$23,COUNTIFS('Calendar Calcs'!$E$2:$E1437,BE$23),COUNTIFS('Calendar Calcs'!$E$2:$E1437,BE$23,'Calendar Calcs'!$D$2:$D1437,"&gt;="&amp;WEEKDAY($W470)))))</f>
        <v/>
      </c>
      <c r="BF470" s="69" t="str">
        <f>IF($AY470="","",IF($AY470&gt;BF$23,0,IF($AY470&lt;BF$23,COUNTIFS('Calendar Calcs'!$E$2:$E1437,BF$23),COUNTIFS('Calendar Calcs'!$E$2:$E1437,BF$23,'Calendar Calcs'!$D$2:$D1437,"&gt;="&amp;WEEKDAY($W470)))))</f>
        <v/>
      </c>
      <c r="BG470" s="69" t="str">
        <f>IF($AY470="","",IF($AY470&gt;BG$23,0,IF($AY470&lt;BG$23,COUNTIFS('Calendar Calcs'!$E$2:$E1437,BG$23),COUNTIFS('Calendar Calcs'!$E$2:$E1437,BG$23,'Calendar Calcs'!$D$2:$D1437,"&gt;="&amp;WEEKDAY($W470)))))</f>
        <v/>
      </c>
      <c r="BH470" s="69">
        <f t="shared" si="134"/>
        <v>6</v>
      </c>
      <c r="BI470" s="69">
        <f>IF(Cover!$E$43="","",VLOOKUP(Cover!$E$43,'Calendar Calcs'!$B$2:$E1437,4,FALSE))</f>
        <v>1</v>
      </c>
      <c r="BJ470" s="69">
        <f>IF($BI470="","", IF($BI470&lt;BJ$23,0,IF($BI470&gt;=BJ$23,COUNTIFS('Calendar Calcs'!$E$2:$E1437,BJ$23),COUNTIFS('Calendar Calcs'!$E$2:$E1437,BJ$23,'Calendar Calcs'!$D$2:$D1437,"&lt;="&amp;WEEKDAY($V470)))))</f>
        <v>1</v>
      </c>
      <c r="BK470" s="69">
        <f t="shared" si="131"/>
        <v>6</v>
      </c>
      <c r="BN470" s="69" t="str">
        <f>IF(T470&gt;0,"FTE",IF(Cover!$E$47="Weekly",IF(S470&gt;29.75,"FTE","PTE"),IF(S470&gt;59.75,"FTE","PTE")))</f>
        <v>PTE</v>
      </c>
      <c r="BO470" s="69">
        <f>IF(BN470="FTE",30,IF(Cover!$E$47="Weekly",'STEP 2 EE Data'!S470,'STEP 2 EE Data'!S470/2))</f>
        <v>0</v>
      </c>
      <c r="BP470" s="209">
        <f t="shared" si="135"/>
        <v>0</v>
      </c>
      <c r="BQ470" s="209">
        <f t="shared" si="136"/>
        <v>0</v>
      </c>
      <c r="BR470" s="209">
        <f t="shared" si="137"/>
        <v>0</v>
      </c>
      <c r="BS470" s="209">
        <f t="shared" si="138"/>
        <v>0</v>
      </c>
      <c r="BT470" s="209">
        <f t="shared" si="139"/>
        <v>0</v>
      </c>
      <c r="BU470" s="209">
        <f t="shared" si="140"/>
        <v>0</v>
      </c>
      <c r="BV470" s="209">
        <f t="shared" si="141"/>
        <v>0</v>
      </c>
      <c r="BW470" s="209">
        <f t="shared" si="142"/>
        <v>0</v>
      </c>
      <c r="BX470" s="209">
        <f t="shared" si="143"/>
        <v>0</v>
      </c>
      <c r="CC470" s="210" t="str">
        <f>IF(B470="","",IF(C470="",IF(Cover!$E$47="Weekly",'STEP 3 EE Comp'!BI475*8,'STEP 3 EE Comp'!BI475*4),IF(Cover!$E$47="Weekly",'STEP 3 EE Comp'!BI475,'STEP 3 EE Comp'!BI475)))</f>
        <v/>
      </c>
      <c r="CD470" s="82" t="str">
        <f t="shared" si="144"/>
        <v/>
      </c>
      <c r="CE470" s="417">
        <f t="shared" si="145"/>
        <v>1</v>
      </c>
      <c r="CF470" s="82" t="str">
        <f t="shared" si="146"/>
        <v>Good</v>
      </c>
      <c r="CG470" s="82">
        <f t="shared" si="147"/>
        <v>0</v>
      </c>
      <c r="CH470" s="234">
        <f t="shared" si="148"/>
        <v>0</v>
      </c>
    </row>
    <row r="471" spans="1:86" s="69" customFormat="1" x14ac:dyDescent="0.3">
      <c r="A471" s="555"/>
      <c r="B471" s="52"/>
      <c r="C471" s="52"/>
      <c r="D471" s="52"/>
      <c r="E471" s="52"/>
      <c r="F471" s="507"/>
      <c r="G471" s="210">
        <f t="shared" si="149"/>
        <v>0</v>
      </c>
      <c r="H471" s="82">
        <f t="shared" si="130"/>
        <v>0</v>
      </c>
      <c r="I471" s="211"/>
      <c r="J471" s="441" t="s">
        <v>21</v>
      </c>
      <c r="K471" s="441" t="s">
        <v>21</v>
      </c>
      <c r="L471" s="441" t="s">
        <v>21</v>
      </c>
      <c r="M471" s="441" t="s">
        <v>21</v>
      </c>
      <c r="N471" s="568" t="s">
        <v>21</v>
      </c>
      <c r="O471" s="211"/>
      <c r="P471" s="212" t="str">
        <f>IF(B471="","",
IF(AND(V471="",W471="",B471&lt;&gt;""),"Employed",
IF(AND(V471&lt;&gt;"",W471="",B471&lt;&gt;""),"Terminated",
IF(AND(V471&lt;&gt;"",W471&lt;&gt;"",B471&lt;&gt;""),IF(W471&lt;Cover!$E$43,"Employed","Furloughed"),
IF(AND(V471="",W471&lt;&gt;"",B471&lt;&gt;""),IF(W471&lt;Cover!$E$43,"Employed","Rehired"))))))</f>
        <v/>
      </c>
      <c r="Q471" s="211"/>
      <c r="R471" s="536"/>
      <c r="S471" s="563"/>
      <c r="T471" s="536"/>
      <c r="U471" s="82">
        <f>IF(Cover!$E$47="Weekly",IF(T471&gt;0,T471,R471*S471),IF(T471&gt;0,T471,R471*S471)/2)</f>
        <v>0</v>
      </c>
      <c r="V471" s="564"/>
      <c r="W471" s="564"/>
      <c r="Y471" s="213" t="str">
        <f>IF($B471="","",IF('Actual Allocation Calc'!$AH$78="A",
IF($P471="Employed",$U471/7*BJ471,
IF(AND($P471="Terminated"),($U471/7*AP471),
IF(AND($P471="Furloughed"),($U471/7*AP471)+($U471/7*AZ471),
IF(AND($P471="Rehired"),($U471/7*AZ471),
IF(AND($P471="Terminated",AP471&gt;0),$U471,
IF($P471="Furloughed",IF(AP471&gt;0,$U471)+IF(AZ471&gt;0,$U471),
IF($P471="Rehired",IF(AZ471&gt;0,$U471)))))))),IF('Actual Allocation Calc'!$AH$78="C",'Actual Allocation Calc'!L471,'Actual Allocation Calc'!U471+IF($P471="Employed",$U471/7*BJ471,
IF(AND($P471="Terminated"),($U471/7*AP471),
IF(AND($P471="Furloughed"),($U471/7*AP471)+($U471/7*AZ471),
IF(AND($P471="Rehired"),($U471/7*AZ471),
IF(AND($P471="Terminated",AP471&gt;0),$U471,
IF($P471="Furloughed",IF(AP471&gt;0,$U471)+IF(AZ471&gt;0,$U471),
IF($P471="Rehired",IF(AZ471&gt;0,$U471))))))))*'Actual Allocation Calc'!$AH$99)))</f>
        <v/>
      </c>
      <c r="Z471" s="210" t="str">
        <f>IF($B471="","",IF('Actual Allocation Calc'!$AI$78="A",
IF($P471="Employed",$U471,
IF(AND($P471="Terminated"),($U471/7*AQ471),
IF(AND($P471="Furloughed"),($U471/7*AQ471)+($U471/7*BA471),
IF(AND($P471="Rehired"),($U471/7*BA471),
IF(AND($P471="Terminated",AQ471&gt;0),$U471,
IF($P471="Furloughed",IF(AQ471&gt;0,$U471)+IF(BA471&gt;0,$U471),
IF($P471="Rehired",IF(BA471&gt;0,$U471)))))))),IF('Actual Allocation Calc'!$AI$78="C",'Actual Allocation Calc'!M471,'Actual Allocation Calc'!V471+IF($P471="Employed",$U471,
IF(AND($P471="Terminated"),($U471/7*AQ471),
IF(AND($P471="Furloughed"),($U471/7*AQ471)+($U471/7*BA471),
IF(AND($P471="Rehired"),($U471/7*BA471),
IF(AND($P471="Terminated",AQ471&gt;0),$U471,
IF($P471="Furloughed",IF(AQ471&gt;0,$U471)+IF(BA471&gt;0,$U471),
IF($P471="Rehired",IF(BA471&gt;0,$U471))))))))*'Actual Allocation Calc'!$AI$99)))</f>
        <v/>
      </c>
      <c r="AA471" s="210" t="str">
        <f>IF($B471="","",IF('Actual Allocation Calc'!$AJ$78="A",
IF($P471="Employed",$U471,
IF(AND($P471="Terminated"),($U471/7*AR471),
IF(AND($P471="Furloughed"),($U471/7*AR471)+($U471/7*BB471),
IF(AND($P471="Rehired"),($U471/7*BB471),
IF(AND($P471="Terminated",AR471&gt;0),$U471,
IF($P471="Furloughed",IF(AR471&gt;0,$U471)+IF(BB471&gt;0,$U471),
IF($P471="Rehired",IF(BB471&gt;0,$U471)))))))),IF('Actual Allocation Calc'!$AJ$78="C",'Actual Allocation Calc'!N471,'Actual Allocation Calc'!W471+IF($P471="Employed",$U471,
IF(AND($P471="Terminated"),($U471/7*AR471),
IF(AND($P471="Furloughed"),($U471/7*AR471)+($U471/7*BB471),
IF(AND($P471="Rehired"),($U471/7*BB471),
IF(AND($P471="Terminated",AR471&gt;0),$U471,
IF($P471="Furloughed",IF(AR471&gt;0,$U471)+IF(BB471&gt;0,$U471),
IF($P471="Rehired",IF(BB471&gt;0,$U471))))))))*'Actual Allocation Calc'!$AJ$99)))</f>
        <v/>
      </c>
      <c r="AB471" s="210" t="str">
        <f>IF($B471="","",IF('Actual Allocation Calc'!$AK$78="A",
IF($P471="Employed",$U471,
IF(AND($P471="Terminated"),($U471/7*AS471),
IF(AND($P471="Furloughed"),($U471/7*AS471)+($U471/7*BC471),
IF(AND($P471="Rehired"),($U471/7*BC471),
IF(AND($P471="Terminated",AS471&gt;0),$U471,
IF($P471="Furloughed",IF(AS471&gt;0,$U471)+IF(BC471&gt;0,$U471),
IF($P471="Rehired",IF(BC471&gt;0,$U471)))))))),IF('Actual Allocation Calc'!$AK$78="C",'Actual Allocation Calc'!O471,'Actual Allocation Calc'!X471+IF($P471="Employed",$U471,
IF(AND($P471="Terminated"),($U471/7*AS471),
IF(AND($P471="Furloughed"),($U471/7*AS471)+($U471/7*BC471),
IF(AND($P471="Rehired"),($U471/7*BC471),
IF(AND($P471="Terminated",AS471&gt;0),$U471,
IF($P471="Furloughed",IF(AS471&gt;0,$U471)+IF(BC471&gt;0,$U471),
IF($P471="Rehired",IF(BC471&gt;0,$U471))))))))*'Actual Allocation Calc'!$AK$99)))</f>
        <v/>
      </c>
      <c r="AC471" s="210" t="str">
        <f>IF($B471="","",IF('Actual Allocation Calc'!$AL$78="A",
IF($P471="Employed",$U471,
IF(AND($P471="Terminated"),($U471/7*AT471),
IF(AND($P471="Furloughed"),($U471/7*AT471)+($U471/7*BD471),
IF(AND($P471="Rehired"),($U471/7*BD471),
IF(AND($P471="Terminated",AT471&gt;0),$U471,
IF($P471="Furloughed",IF(AT471&gt;0,$U471)+IF(BD471&gt;0,$U471),
IF($P471="Rehired",IF(BD471&gt;0,$U471)))))))),IF('Actual Allocation Calc'!$AL$78="C",'Actual Allocation Calc'!P471,'Actual Allocation Calc'!Y471+IF($P471="Employed",$U471,
IF(AND($P471="Terminated"),($U471/7*AT471),
IF(AND($P471="Furloughed"),($U471/7*AT471)+($U471/7*BD471),
IF(AND($P471="Rehired"),($U471/7*BD471),
IF(AND($P471="Terminated",AT471&gt;0),$U471,
IF($P471="Furloughed",IF(AT471&gt;0,$U471)+IF(BD471&gt;0,$U471),
IF($P471="Rehired",IF(BD471&gt;0,$U471))))))))*'Actual Allocation Calc'!$AL$99)))</f>
        <v/>
      </c>
      <c r="AD471" s="210" t="str">
        <f>IF($B471="","",IF('Actual Allocation Calc'!$AM$78="A",
IF($P471="Employed",$U471,
IF(AND($P471="Terminated"),($U471/7*AU471),
IF(AND($P471="Furloughed"),($U471/7*AU471)+($U471/7*BE471),
IF(AND($P471="Rehired"),($U471/7*BE471),
IF(AND($P471="Terminated",AU471&gt;0),$U471,
IF($P471="Furloughed",IF(AU471&gt;0,$U471)+IF(BE471&gt;0,$U471),
IF($P471="Rehired",IF(BE471&gt;0,$U471)))))))),IF('Actual Allocation Calc'!$AM$78="C",'Actual Allocation Calc'!Q471,'Actual Allocation Calc'!Z471+IF($P471="Employed",$U471,
IF(AND($P471="Terminated"),($U471/7*AU471),
IF(AND($P471="Furloughed"),($U471/7*AU471)+($U471/7*BE471),
IF(AND($P471="Rehired"),($U471/7*BE471),
IF(AND($P471="Terminated",AU471&gt;0),$U471,
IF($P471="Furloughed",IF(AU471&gt;0,$U471)+IF(BE471&gt;0,$U471),
IF($P471="Rehired",IF(BE471&gt;0,$U471))))))))*'Actual Allocation Calc'!$AM$99)))</f>
        <v/>
      </c>
      <c r="AE471" s="210" t="str">
        <f>IF($B471="","",IF('Actual Allocation Calc'!$AN$78="A",
IF($P471="Employed",$U471,
IF(AND($P471="Terminated"),($U471/7*AV471),
IF(AND($P471="Furloughed"),($U471/7*AV471)+($U471/7*BF471),
IF(AND($P471="Rehired"),($U471/7*BF471),
IF(AND($P471="Terminated",AV471&gt;0),$U471,
IF($P471="Furloughed",IF(AV471&gt;0,$U471)+IF(BF471&gt;0,$U471),
IF($P471="Rehired",IF(BF471&gt;0,$U471)))))))),IF('Actual Allocation Calc'!$AN$78="C",'Actual Allocation Calc'!R471,'Actual Allocation Calc'!AA471+IF($P471="Employed",$U471,
IF(AND($P471="Terminated"),($U471/7*AV471),
IF(AND($P471="Furloughed"),($U471/7*AV471)+($U471/7*BF471),
IF(AND($P471="Rehired"),($U471/7*BF471),
IF(AND($P471="Terminated",AV471&gt;0),$U471,
IF($P471="Furloughed",IF(AV471&gt;0,$U471)+IF(BF471&gt;0,$U471),
IF($P471="Rehired",IF(BF471&gt;0,$U471))))))))*'Actual Allocation Calc'!$AN$99)))</f>
        <v/>
      </c>
      <c r="AF471" s="210" t="str">
        <f>IF($B471="","",IF('Actual Allocation Calc'!$AO$78="A",
IF($P471="Employed",$U471,
IF(AND($P471="Terminated"),($U471/7*AW471),
IF(AND($P471="Furloughed"),($U471/7*AW471)+($U471/7*BG471),
IF(AND($P471="Rehired"),($U471/7*BG471),
IF(AND($P471="Terminated",AW471&gt;0),$U471,
IF($P471="Furloughed",IF(AW471&gt;0,$U471)+IF(BG471&gt;0,$U471),
IF($P471="Rehired",IF(BG471&gt;0,$U471)))))))),IF('Actual Allocation Calc'!$AO$78="C",'Actual Allocation Calc'!S471,'Actual Allocation Calc'!AB471+IF($P471="Employed",$U471,
IF(AND($P471="Terminated"),($U471/7*AW471),
IF(AND($P471="Furloughed"),($U471/7*AW471)+($U471/7*BG471),
IF(AND($P471="Rehired"),($U471/7*BG471),
IF(AND($P471="Terminated",AW471&gt;0),$U471,
IF($P471="Furloughed",IF(AW471&gt;0,$U471)+IF(BG471&gt;0,$U471),
IF($P471="Rehired",IF(BG471&gt;0,$U471))))))))*'Actual Allocation Calc'!$AO$99)))</f>
        <v/>
      </c>
      <c r="AG471" s="210" t="str">
        <f>IF($B471="","",IF('Actual Allocation Calc'!$AP$78="A",
IF($P471="Employed",$U471/7*BK471,
IF(AND($P471="Terminated"),($U471/7*AX471),
IF(AND($P471="Furloughed"),($U471/7*AX471)+($U471/7*BH471),
IF(AND($P471="Rehired"),($U471/7*BH471),
IF(AND($P471="Terminated",AX471&gt;0),$U471,
IF($P471="Furloughed",IF(AX471&gt;0,$U471)+IF(BH471&gt;0,$U471),
IF($P471="Rehired",IF(BH471&gt;0,$U471)))))))),IF('Actual Allocation Calc'!$AP$78="C",'Actual Allocation Calc'!T471,'Actual Allocation Calc'!AC471+IF($P471="Employed",$U471/7*BK471,
IF(AND($P471="Terminated"),($U471/7*AX471),
IF(AND($P471="Furloughed"),($U471/7*AX471)+($U471/7*BH471),
IF(AND($P471="Rehired"),($U471/7*BH471),
IF(AND($P471="Terminated",AX471&gt;0),$U471,
IF($P471="Furloughed",IF(AX471&gt;0,$U471)+IF(BH471&gt;0,$U471),
IF($P471="Rehired",IF(BH471&gt;0,$U471))))))))*'Actual Allocation Calc'!$AP$99)))</f>
        <v/>
      </c>
      <c r="AH471" s="536"/>
      <c r="AI471" s="82">
        <f t="shared" si="150"/>
        <v>0</v>
      </c>
      <c r="AJ471" s="210">
        <f t="shared" si="132"/>
        <v>0</v>
      </c>
      <c r="AK471" s="397" t="str">
        <f t="shared" si="133"/>
        <v/>
      </c>
      <c r="AM471" s="122"/>
      <c r="AO471" s="214" t="str">
        <f>IFERROR(IF($V471="","",VLOOKUP(V471,'Calendar Calcs'!$B$2:$E1438,4,FALSE)),0)</f>
        <v/>
      </c>
      <c r="AP471" s="69" t="str">
        <f>IF($AO471="","", IF($AO471&lt;AP$23,0,IF($AO471&gt;AP$23,COUNTIFS('Calendar Calcs'!$E$2:$E1438,AP$23),COUNTIFS('Calendar Calcs'!$E$2:$E1438,AP$23,'Calendar Calcs'!$D$2:$D1438,"&lt;="&amp;WEEKDAY($V471)))))</f>
        <v/>
      </c>
      <c r="AQ471" s="69" t="str">
        <f>IF($AO471="","", IF($AO471&lt;AQ$23,0,IF($AO471&gt;AQ$23,COUNTIFS('Calendar Calcs'!$E$2:$E1438,AQ$23),COUNTIFS('Calendar Calcs'!$E$2:$E1438,AQ$23,'Calendar Calcs'!$D$2:$D1438,"&lt;="&amp;WEEKDAY($V471)))))</f>
        <v/>
      </c>
      <c r="AR471" s="69" t="str">
        <f>IF($AO471="","", IF($AO471&lt;AR$23,0,IF($AO471&gt;AR$23,COUNTIFS('Calendar Calcs'!$E$2:$E1438,AR$23),COUNTIFS('Calendar Calcs'!$E$2:$E1438,AR$23,'Calendar Calcs'!$D$2:$D1438,"&lt;="&amp;WEEKDAY($V471)))))</f>
        <v/>
      </c>
      <c r="AS471" s="69" t="str">
        <f>IF($AO471="","", IF($AO471&lt;AS$23,0,IF($AO471&gt;AS$23,COUNTIFS('Calendar Calcs'!$E$2:$E1438,AS$23),COUNTIFS('Calendar Calcs'!$E$2:$E1438,AS$23,'Calendar Calcs'!$D$2:$D1438,"&lt;="&amp;WEEKDAY($V471)))))</f>
        <v/>
      </c>
      <c r="AT471" s="69" t="str">
        <f>IF($AO471="","", IF($AO471&lt;AT$23,0,IF($AO471&gt;AT$23,COUNTIFS('Calendar Calcs'!$E$2:$E1438,AT$23),COUNTIFS('Calendar Calcs'!$E$2:$E1438,AT$23,'Calendar Calcs'!$D$2:$D1438,"&lt;="&amp;WEEKDAY($V471)))))</f>
        <v/>
      </c>
      <c r="AU471" s="69" t="str">
        <f>IF($AO471="","", IF($AO471&lt;AU$23,0,IF($AO471&gt;AU$23,COUNTIFS('Calendar Calcs'!$E$2:$E1438,AU$23),COUNTIFS('Calendar Calcs'!$E$2:$E1438,AU$23,'Calendar Calcs'!$D$2:$D1438,"&lt;="&amp;WEEKDAY($V471)))))</f>
        <v/>
      </c>
      <c r="AV471" s="69" t="str">
        <f>IF($AO471="","", IF($AO471&lt;AV$23,0,IF($AO471&gt;AV$23,COUNTIFS('Calendar Calcs'!$E$2:$E1438,AV$23),COUNTIFS('Calendar Calcs'!$E$2:$E1438,AV$23,'Calendar Calcs'!$D$2:$D1438,"&lt;="&amp;WEEKDAY($V471)))))</f>
        <v/>
      </c>
      <c r="AW471" s="69" t="str">
        <f>IF($AO471="","", IF($AO471&lt;AW$23,0,IF($AO471&gt;AW$23,COUNTIFS('Calendar Calcs'!$E$2:$E1438,AW$23),COUNTIFS('Calendar Calcs'!$E$2:$E1438,AW$23,'Calendar Calcs'!$D$2:$D1438,"&lt;="&amp;WEEKDAY($V471)))))</f>
        <v/>
      </c>
      <c r="AX471" s="69" t="str">
        <f>IF($AO471="","", IF($AO471&lt;AX$23,0,IF($AO471&gt;AX$23,COUNTIFS('Calendar Calcs'!$E$2:$E1438,AX$23),COUNTIFS('Calendar Calcs'!$E$2:$E1438,AX$23,'Calendar Calcs'!$D$2:$D1438,"&lt;="&amp;WEEKDAY($V471)))))</f>
        <v/>
      </c>
      <c r="AY471" s="69" t="str">
        <f>IF($W471="","",VLOOKUP($W471,'Calendar Calcs'!$B$2:$E1438,4,FALSE))</f>
        <v/>
      </c>
      <c r="AZ471" s="69" t="str">
        <f>IF($AY471="","",IF($AY471&gt;AZ$23,0,IF($AY471&lt;AZ$23,COUNTIFS('Calendar Calcs'!$E$2:$E1438,AZ$23),COUNTIFS('Calendar Calcs'!$E$2:$E1438,AZ$23,'Calendar Calcs'!$D$2:$D1438,"&gt;="&amp;WEEKDAY($W471)))))</f>
        <v/>
      </c>
      <c r="BA471" s="69" t="str">
        <f>IF($AY471="","",IF($AY471&gt;BA$23,0,IF($AY471&lt;BA$23,COUNTIFS('Calendar Calcs'!$E$2:$E1438,BA$23),COUNTIFS('Calendar Calcs'!$E$2:$E1438,BA$23,'Calendar Calcs'!$D$2:$D1438,"&gt;="&amp;WEEKDAY($W471)))))</f>
        <v/>
      </c>
      <c r="BB471" s="69" t="str">
        <f>IF($AY471="","",IF($AY471&gt;BB$23,0,IF($AY471&lt;BB$23,COUNTIFS('Calendar Calcs'!$E$2:$E1438,BB$23),COUNTIFS('Calendar Calcs'!$E$2:$E1438,BB$23,'Calendar Calcs'!$D$2:$D1438,"&gt;="&amp;WEEKDAY($W471)))))</f>
        <v/>
      </c>
      <c r="BC471" s="69" t="str">
        <f>IF($AY471="","",IF($AY471&gt;BC$23,0,IF($AY471&lt;BC$23,COUNTIFS('Calendar Calcs'!$E$2:$E1438,BC$23),COUNTIFS('Calendar Calcs'!$E$2:$E1438,BC$23,'Calendar Calcs'!$D$2:$D1438,"&gt;="&amp;WEEKDAY($W471)))))</f>
        <v/>
      </c>
      <c r="BD471" s="69" t="str">
        <f>IF($AY471="","",IF($AY471&gt;BD$23,0,IF($AY471&lt;BD$23,COUNTIFS('Calendar Calcs'!$E$2:$E1438,BD$23),COUNTIFS('Calendar Calcs'!$E$2:$E1438,BD$23,'Calendar Calcs'!$D$2:$D1438,"&gt;="&amp;WEEKDAY($W471)))))</f>
        <v/>
      </c>
      <c r="BE471" s="69" t="str">
        <f>IF($AY471="","",IF($AY471&gt;BE$23,0,IF($AY471&lt;BE$23,COUNTIFS('Calendar Calcs'!$E$2:$E1438,BE$23),COUNTIFS('Calendar Calcs'!$E$2:$E1438,BE$23,'Calendar Calcs'!$D$2:$D1438,"&gt;="&amp;WEEKDAY($W471)))))</f>
        <v/>
      </c>
      <c r="BF471" s="69" t="str">
        <f>IF($AY471="","",IF($AY471&gt;BF$23,0,IF($AY471&lt;BF$23,COUNTIFS('Calendar Calcs'!$E$2:$E1438,BF$23),COUNTIFS('Calendar Calcs'!$E$2:$E1438,BF$23,'Calendar Calcs'!$D$2:$D1438,"&gt;="&amp;WEEKDAY($W471)))))</f>
        <v/>
      </c>
      <c r="BG471" s="69" t="str">
        <f>IF($AY471="","",IF($AY471&gt;BG$23,0,IF($AY471&lt;BG$23,COUNTIFS('Calendar Calcs'!$E$2:$E1438,BG$23),COUNTIFS('Calendar Calcs'!$E$2:$E1438,BG$23,'Calendar Calcs'!$D$2:$D1438,"&gt;="&amp;WEEKDAY($W471)))))</f>
        <v/>
      </c>
      <c r="BH471" s="69">
        <f t="shared" si="134"/>
        <v>6</v>
      </c>
      <c r="BI471" s="69">
        <f>IF(Cover!$E$43="","",VLOOKUP(Cover!$E$43,'Calendar Calcs'!$B$2:$E1438,4,FALSE))</f>
        <v>1</v>
      </c>
      <c r="BJ471" s="69">
        <f>IF($BI471="","", IF($BI471&lt;BJ$23,0,IF($BI471&gt;=BJ$23,COUNTIFS('Calendar Calcs'!$E$2:$E1438,BJ$23),COUNTIFS('Calendar Calcs'!$E$2:$E1438,BJ$23,'Calendar Calcs'!$D$2:$D1438,"&lt;="&amp;WEEKDAY($V471)))))</f>
        <v>1</v>
      </c>
      <c r="BK471" s="69">
        <f t="shared" si="131"/>
        <v>6</v>
      </c>
      <c r="BN471" s="69" t="str">
        <f>IF(T471&gt;0,"FTE",IF(Cover!$E$47="Weekly",IF(S471&gt;29.75,"FTE","PTE"),IF(S471&gt;59.75,"FTE","PTE")))</f>
        <v>PTE</v>
      </c>
      <c r="BO471" s="69">
        <f>IF(BN471="FTE",30,IF(Cover!$E$47="Weekly",'STEP 2 EE Data'!S471,'STEP 2 EE Data'!S471/2))</f>
        <v>0</v>
      </c>
      <c r="BP471" s="209">
        <f t="shared" si="135"/>
        <v>0</v>
      </c>
      <c r="BQ471" s="209">
        <f t="shared" si="136"/>
        <v>0</v>
      </c>
      <c r="BR471" s="209">
        <f t="shared" si="137"/>
        <v>0</v>
      </c>
      <c r="BS471" s="209">
        <f t="shared" si="138"/>
        <v>0</v>
      </c>
      <c r="BT471" s="209">
        <f t="shared" si="139"/>
        <v>0</v>
      </c>
      <c r="BU471" s="209">
        <f t="shared" si="140"/>
        <v>0</v>
      </c>
      <c r="BV471" s="209">
        <f t="shared" si="141"/>
        <v>0</v>
      </c>
      <c r="BW471" s="209">
        <f t="shared" si="142"/>
        <v>0</v>
      </c>
      <c r="BX471" s="209">
        <f t="shared" si="143"/>
        <v>0</v>
      </c>
      <c r="CC471" s="210" t="str">
        <f>IF(B471="","",IF(C471="",IF(Cover!$E$47="Weekly",'STEP 3 EE Comp'!BI476*8,'STEP 3 EE Comp'!BI476*4),IF(Cover!$E$47="Weekly",'STEP 3 EE Comp'!BI476,'STEP 3 EE Comp'!BI476)))</f>
        <v/>
      </c>
      <c r="CD471" s="82" t="str">
        <f t="shared" si="144"/>
        <v/>
      </c>
      <c r="CE471" s="417">
        <f t="shared" si="145"/>
        <v>1</v>
      </c>
      <c r="CF471" s="82" t="str">
        <f t="shared" si="146"/>
        <v>Good</v>
      </c>
      <c r="CG471" s="82">
        <f t="shared" si="147"/>
        <v>0</v>
      </c>
      <c r="CH471" s="234">
        <f t="shared" si="148"/>
        <v>0</v>
      </c>
    </row>
    <row r="472" spans="1:86" s="69" customFormat="1" x14ac:dyDescent="0.3">
      <c r="A472" s="555"/>
      <c r="B472" s="52"/>
      <c r="C472" s="52"/>
      <c r="D472" s="52"/>
      <c r="E472" s="52"/>
      <c r="F472" s="507"/>
      <c r="G472" s="210">
        <f t="shared" si="149"/>
        <v>0</v>
      </c>
      <c r="H472" s="82">
        <f t="shared" ref="H472:H535" si="151">+G472*0.75/52*8</f>
        <v>0</v>
      </c>
      <c r="I472" s="211"/>
      <c r="J472" s="441" t="s">
        <v>21</v>
      </c>
      <c r="K472" s="441" t="s">
        <v>21</v>
      </c>
      <c r="L472" s="441" t="s">
        <v>21</v>
      </c>
      <c r="M472" s="441" t="s">
        <v>21</v>
      </c>
      <c r="N472" s="568" t="s">
        <v>21</v>
      </c>
      <c r="O472" s="211"/>
      <c r="P472" s="212" t="str">
        <f>IF(B472="","",
IF(AND(V472="",W472="",B472&lt;&gt;""),"Employed",
IF(AND(V472&lt;&gt;"",W472="",B472&lt;&gt;""),"Terminated",
IF(AND(V472&lt;&gt;"",W472&lt;&gt;"",B472&lt;&gt;""),IF(W472&lt;Cover!$E$43,"Employed","Furloughed"),
IF(AND(V472="",W472&lt;&gt;"",B472&lt;&gt;""),IF(W472&lt;Cover!$E$43,"Employed","Rehired"))))))</f>
        <v/>
      </c>
      <c r="Q472" s="211"/>
      <c r="R472" s="536"/>
      <c r="S472" s="563"/>
      <c r="T472" s="536"/>
      <c r="U472" s="82">
        <f>IF(Cover!$E$47="Weekly",IF(T472&gt;0,T472,R472*S472),IF(T472&gt;0,T472,R472*S472)/2)</f>
        <v>0</v>
      </c>
      <c r="V472" s="564"/>
      <c r="W472" s="564"/>
      <c r="Y472" s="213" t="str">
        <f>IF($B472="","",IF('Actual Allocation Calc'!$AH$78="A",
IF($P472="Employed",$U472/7*BJ472,
IF(AND($P472="Terminated"),($U472/7*AP472),
IF(AND($P472="Furloughed"),($U472/7*AP472)+($U472/7*AZ472),
IF(AND($P472="Rehired"),($U472/7*AZ472),
IF(AND($P472="Terminated",AP472&gt;0),$U472,
IF($P472="Furloughed",IF(AP472&gt;0,$U472)+IF(AZ472&gt;0,$U472),
IF($P472="Rehired",IF(AZ472&gt;0,$U472)))))))),IF('Actual Allocation Calc'!$AH$78="C",'Actual Allocation Calc'!L472,'Actual Allocation Calc'!U472+IF($P472="Employed",$U472/7*BJ472,
IF(AND($P472="Terminated"),($U472/7*AP472),
IF(AND($P472="Furloughed"),($U472/7*AP472)+($U472/7*AZ472),
IF(AND($P472="Rehired"),($U472/7*AZ472),
IF(AND($P472="Terminated",AP472&gt;0),$U472,
IF($P472="Furloughed",IF(AP472&gt;0,$U472)+IF(AZ472&gt;0,$U472),
IF($P472="Rehired",IF(AZ472&gt;0,$U472))))))))*'Actual Allocation Calc'!$AH$99)))</f>
        <v/>
      </c>
      <c r="Z472" s="210" t="str">
        <f>IF($B472="","",IF('Actual Allocation Calc'!$AI$78="A",
IF($P472="Employed",$U472,
IF(AND($P472="Terminated"),($U472/7*AQ472),
IF(AND($P472="Furloughed"),($U472/7*AQ472)+($U472/7*BA472),
IF(AND($P472="Rehired"),($U472/7*BA472),
IF(AND($P472="Terminated",AQ472&gt;0),$U472,
IF($P472="Furloughed",IF(AQ472&gt;0,$U472)+IF(BA472&gt;0,$U472),
IF($P472="Rehired",IF(BA472&gt;0,$U472)))))))),IF('Actual Allocation Calc'!$AI$78="C",'Actual Allocation Calc'!M472,'Actual Allocation Calc'!V472+IF($P472="Employed",$U472,
IF(AND($P472="Terminated"),($U472/7*AQ472),
IF(AND($P472="Furloughed"),($U472/7*AQ472)+($U472/7*BA472),
IF(AND($P472="Rehired"),($U472/7*BA472),
IF(AND($P472="Terminated",AQ472&gt;0),$U472,
IF($P472="Furloughed",IF(AQ472&gt;0,$U472)+IF(BA472&gt;0,$U472),
IF($P472="Rehired",IF(BA472&gt;0,$U472))))))))*'Actual Allocation Calc'!$AI$99)))</f>
        <v/>
      </c>
      <c r="AA472" s="210" t="str">
        <f>IF($B472="","",IF('Actual Allocation Calc'!$AJ$78="A",
IF($P472="Employed",$U472,
IF(AND($P472="Terminated"),($U472/7*AR472),
IF(AND($P472="Furloughed"),($U472/7*AR472)+($U472/7*BB472),
IF(AND($P472="Rehired"),($U472/7*BB472),
IF(AND($P472="Terminated",AR472&gt;0),$U472,
IF($P472="Furloughed",IF(AR472&gt;0,$U472)+IF(BB472&gt;0,$U472),
IF($P472="Rehired",IF(BB472&gt;0,$U472)))))))),IF('Actual Allocation Calc'!$AJ$78="C",'Actual Allocation Calc'!N472,'Actual Allocation Calc'!W472+IF($P472="Employed",$U472,
IF(AND($P472="Terminated"),($U472/7*AR472),
IF(AND($P472="Furloughed"),($U472/7*AR472)+($U472/7*BB472),
IF(AND($P472="Rehired"),($U472/7*BB472),
IF(AND($P472="Terminated",AR472&gt;0),$U472,
IF($P472="Furloughed",IF(AR472&gt;0,$U472)+IF(BB472&gt;0,$U472),
IF($P472="Rehired",IF(BB472&gt;0,$U472))))))))*'Actual Allocation Calc'!$AJ$99)))</f>
        <v/>
      </c>
      <c r="AB472" s="210" t="str">
        <f>IF($B472="","",IF('Actual Allocation Calc'!$AK$78="A",
IF($P472="Employed",$U472,
IF(AND($P472="Terminated"),($U472/7*AS472),
IF(AND($P472="Furloughed"),($U472/7*AS472)+($U472/7*BC472),
IF(AND($P472="Rehired"),($U472/7*BC472),
IF(AND($P472="Terminated",AS472&gt;0),$U472,
IF($P472="Furloughed",IF(AS472&gt;0,$U472)+IF(BC472&gt;0,$U472),
IF($P472="Rehired",IF(BC472&gt;0,$U472)))))))),IF('Actual Allocation Calc'!$AK$78="C",'Actual Allocation Calc'!O472,'Actual Allocation Calc'!X472+IF($P472="Employed",$U472,
IF(AND($P472="Terminated"),($U472/7*AS472),
IF(AND($P472="Furloughed"),($U472/7*AS472)+($U472/7*BC472),
IF(AND($P472="Rehired"),($U472/7*BC472),
IF(AND($P472="Terminated",AS472&gt;0),$U472,
IF($P472="Furloughed",IF(AS472&gt;0,$U472)+IF(BC472&gt;0,$U472),
IF($P472="Rehired",IF(BC472&gt;0,$U472))))))))*'Actual Allocation Calc'!$AK$99)))</f>
        <v/>
      </c>
      <c r="AC472" s="210" t="str">
        <f>IF($B472="","",IF('Actual Allocation Calc'!$AL$78="A",
IF($P472="Employed",$U472,
IF(AND($P472="Terminated"),($U472/7*AT472),
IF(AND($P472="Furloughed"),($U472/7*AT472)+($U472/7*BD472),
IF(AND($P472="Rehired"),($U472/7*BD472),
IF(AND($P472="Terminated",AT472&gt;0),$U472,
IF($P472="Furloughed",IF(AT472&gt;0,$U472)+IF(BD472&gt;0,$U472),
IF($P472="Rehired",IF(BD472&gt;0,$U472)))))))),IF('Actual Allocation Calc'!$AL$78="C",'Actual Allocation Calc'!P472,'Actual Allocation Calc'!Y472+IF($P472="Employed",$U472,
IF(AND($P472="Terminated"),($U472/7*AT472),
IF(AND($P472="Furloughed"),($U472/7*AT472)+($U472/7*BD472),
IF(AND($P472="Rehired"),($U472/7*BD472),
IF(AND($P472="Terminated",AT472&gt;0),$U472,
IF($P472="Furloughed",IF(AT472&gt;0,$U472)+IF(BD472&gt;0,$U472),
IF($P472="Rehired",IF(BD472&gt;0,$U472))))))))*'Actual Allocation Calc'!$AL$99)))</f>
        <v/>
      </c>
      <c r="AD472" s="210" t="str">
        <f>IF($B472="","",IF('Actual Allocation Calc'!$AM$78="A",
IF($P472="Employed",$U472,
IF(AND($P472="Terminated"),($U472/7*AU472),
IF(AND($P472="Furloughed"),($U472/7*AU472)+($U472/7*BE472),
IF(AND($P472="Rehired"),($U472/7*BE472),
IF(AND($P472="Terminated",AU472&gt;0),$U472,
IF($P472="Furloughed",IF(AU472&gt;0,$U472)+IF(BE472&gt;0,$U472),
IF($P472="Rehired",IF(BE472&gt;0,$U472)))))))),IF('Actual Allocation Calc'!$AM$78="C",'Actual Allocation Calc'!Q472,'Actual Allocation Calc'!Z472+IF($P472="Employed",$U472,
IF(AND($P472="Terminated"),($U472/7*AU472),
IF(AND($P472="Furloughed"),($U472/7*AU472)+($U472/7*BE472),
IF(AND($P472="Rehired"),($U472/7*BE472),
IF(AND($P472="Terminated",AU472&gt;0),$U472,
IF($P472="Furloughed",IF(AU472&gt;0,$U472)+IF(BE472&gt;0,$U472),
IF($P472="Rehired",IF(BE472&gt;0,$U472))))))))*'Actual Allocation Calc'!$AM$99)))</f>
        <v/>
      </c>
      <c r="AE472" s="210" t="str">
        <f>IF($B472="","",IF('Actual Allocation Calc'!$AN$78="A",
IF($P472="Employed",$U472,
IF(AND($P472="Terminated"),($U472/7*AV472),
IF(AND($P472="Furloughed"),($U472/7*AV472)+($U472/7*BF472),
IF(AND($P472="Rehired"),($U472/7*BF472),
IF(AND($P472="Terminated",AV472&gt;0),$U472,
IF($P472="Furloughed",IF(AV472&gt;0,$U472)+IF(BF472&gt;0,$U472),
IF($P472="Rehired",IF(BF472&gt;0,$U472)))))))),IF('Actual Allocation Calc'!$AN$78="C",'Actual Allocation Calc'!R472,'Actual Allocation Calc'!AA472+IF($P472="Employed",$U472,
IF(AND($P472="Terminated"),($U472/7*AV472),
IF(AND($P472="Furloughed"),($U472/7*AV472)+($U472/7*BF472),
IF(AND($P472="Rehired"),($U472/7*BF472),
IF(AND($P472="Terminated",AV472&gt;0),$U472,
IF($P472="Furloughed",IF(AV472&gt;0,$U472)+IF(BF472&gt;0,$U472),
IF($P472="Rehired",IF(BF472&gt;0,$U472))))))))*'Actual Allocation Calc'!$AN$99)))</f>
        <v/>
      </c>
      <c r="AF472" s="210" t="str">
        <f>IF($B472="","",IF('Actual Allocation Calc'!$AO$78="A",
IF($P472="Employed",$U472,
IF(AND($P472="Terminated"),($U472/7*AW472),
IF(AND($P472="Furloughed"),($U472/7*AW472)+($U472/7*BG472),
IF(AND($P472="Rehired"),($U472/7*BG472),
IF(AND($P472="Terminated",AW472&gt;0),$U472,
IF($P472="Furloughed",IF(AW472&gt;0,$U472)+IF(BG472&gt;0,$U472),
IF($P472="Rehired",IF(BG472&gt;0,$U472)))))))),IF('Actual Allocation Calc'!$AO$78="C",'Actual Allocation Calc'!S472,'Actual Allocation Calc'!AB472+IF($P472="Employed",$U472,
IF(AND($P472="Terminated"),($U472/7*AW472),
IF(AND($P472="Furloughed"),($U472/7*AW472)+($U472/7*BG472),
IF(AND($P472="Rehired"),($U472/7*BG472),
IF(AND($P472="Terminated",AW472&gt;0),$U472,
IF($P472="Furloughed",IF(AW472&gt;0,$U472)+IF(BG472&gt;0,$U472),
IF($P472="Rehired",IF(BG472&gt;0,$U472))))))))*'Actual Allocation Calc'!$AO$99)))</f>
        <v/>
      </c>
      <c r="AG472" s="210" t="str">
        <f>IF($B472="","",IF('Actual Allocation Calc'!$AP$78="A",
IF($P472="Employed",$U472/7*BK472,
IF(AND($P472="Terminated"),($U472/7*AX472),
IF(AND($P472="Furloughed"),($U472/7*AX472)+($U472/7*BH472),
IF(AND($P472="Rehired"),($U472/7*BH472),
IF(AND($P472="Terminated",AX472&gt;0),$U472,
IF($P472="Furloughed",IF(AX472&gt;0,$U472)+IF(BH472&gt;0,$U472),
IF($P472="Rehired",IF(BH472&gt;0,$U472)))))))),IF('Actual Allocation Calc'!$AP$78="C",'Actual Allocation Calc'!T472,'Actual Allocation Calc'!AC472+IF($P472="Employed",$U472/7*BK472,
IF(AND($P472="Terminated"),($U472/7*AX472),
IF(AND($P472="Furloughed"),($U472/7*AX472)+($U472/7*BH472),
IF(AND($P472="Rehired"),($U472/7*BH472),
IF(AND($P472="Terminated",AX472&gt;0),$U472,
IF($P472="Furloughed",IF(AX472&gt;0,$U472)+IF(BH472&gt;0,$U472),
IF($P472="Rehired",IF(BH472&gt;0,$U472))))))))*'Actual Allocation Calc'!$AP$99)))</f>
        <v/>
      </c>
      <c r="AH472" s="536"/>
      <c r="AI472" s="82">
        <f t="shared" si="150"/>
        <v>0</v>
      </c>
      <c r="AJ472" s="210">
        <f t="shared" si="132"/>
        <v>0</v>
      </c>
      <c r="AK472" s="397" t="str">
        <f t="shared" si="133"/>
        <v/>
      </c>
      <c r="AM472" s="122"/>
      <c r="AO472" s="214" t="str">
        <f>IFERROR(IF($V472="","",VLOOKUP(V472,'Calendar Calcs'!$B$2:$E1439,4,FALSE)),0)</f>
        <v/>
      </c>
      <c r="AP472" s="69" t="str">
        <f>IF($AO472="","", IF($AO472&lt;AP$23,0,IF($AO472&gt;AP$23,COUNTIFS('Calendar Calcs'!$E$2:$E1439,AP$23),COUNTIFS('Calendar Calcs'!$E$2:$E1439,AP$23,'Calendar Calcs'!$D$2:$D1439,"&lt;="&amp;WEEKDAY($V472)))))</f>
        <v/>
      </c>
      <c r="AQ472" s="69" t="str">
        <f>IF($AO472="","", IF($AO472&lt;AQ$23,0,IF($AO472&gt;AQ$23,COUNTIFS('Calendar Calcs'!$E$2:$E1439,AQ$23),COUNTIFS('Calendar Calcs'!$E$2:$E1439,AQ$23,'Calendar Calcs'!$D$2:$D1439,"&lt;="&amp;WEEKDAY($V472)))))</f>
        <v/>
      </c>
      <c r="AR472" s="69" t="str">
        <f>IF($AO472="","", IF($AO472&lt;AR$23,0,IF($AO472&gt;AR$23,COUNTIFS('Calendar Calcs'!$E$2:$E1439,AR$23),COUNTIFS('Calendar Calcs'!$E$2:$E1439,AR$23,'Calendar Calcs'!$D$2:$D1439,"&lt;="&amp;WEEKDAY($V472)))))</f>
        <v/>
      </c>
      <c r="AS472" s="69" t="str">
        <f>IF($AO472="","", IF($AO472&lt;AS$23,0,IF($AO472&gt;AS$23,COUNTIFS('Calendar Calcs'!$E$2:$E1439,AS$23),COUNTIFS('Calendar Calcs'!$E$2:$E1439,AS$23,'Calendar Calcs'!$D$2:$D1439,"&lt;="&amp;WEEKDAY($V472)))))</f>
        <v/>
      </c>
      <c r="AT472" s="69" t="str">
        <f>IF($AO472="","", IF($AO472&lt;AT$23,0,IF($AO472&gt;AT$23,COUNTIFS('Calendar Calcs'!$E$2:$E1439,AT$23),COUNTIFS('Calendar Calcs'!$E$2:$E1439,AT$23,'Calendar Calcs'!$D$2:$D1439,"&lt;="&amp;WEEKDAY($V472)))))</f>
        <v/>
      </c>
      <c r="AU472" s="69" t="str">
        <f>IF($AO472="","", IF($AO472&lt;AU$23,0,IF($AO472&gt;AU$23,COUNTIFS('Calendar Calcs'!$E$2:$E1439,AU$23),COUNTIFS('Calendar Calcs'!$E$2:$E1439,AU$23,'Calendar Calcs'!$D$2:$D1439,"&lt;="&amp;WEEKDAY($V472)))))</f>
        <v/>
      </c>
      <c r="AV472" s="69" t="str">
        <f>IF($AO472="","", IF($AO472&lt;AV$23,0,IF($AO472&gt;AV$23,COUNTIFS('Calendar Calcs'!$E$2:$E1439,AV$23),COUNTIFS('Calendar Calcs'!$E$2:$E1439,AV$23,'Calendar Calcs'!$D$2:$D1439,"&lt;="&amp;WEEKDAY($V472)))))</f>
        <v/>
      </c>
      <c r="AW472" s="69" t="str">
        <f>IF($AO472="","", IF($AO472&lt;AW$23,0,IF($AO472&gt;AW$23,COUNTIFS('Calendar Calcs'!$E$2:$E1439,AW$23),COUNTIFS('Calendar Calcs'!$E$2:$E1439,AW$23,'Calendar Calcs'!$D$2:$D1439,"&lt;="&amp;WEEKDAY($V472)))))</f>
        <v/>
      </c>
      <c r="AX472" s="69" t="str">
        <f>IF($AO472="","", IF($AO472&lt;AX$23,0,IF($AO472&gt;AX$23,COUNTIFS('Calendar Calcs'!$E$2:$E1439,AX$23),COUNTIFS('Calendar Calcs'!$E$2:$E1439,AX$23,'Calendar Calcs'!$D$2:$D1439,"&lt;="&amp;WEEKDAY($V472)))))</f>
        <v/>
      </c>
      <c r="AY472" s="69" t="str">
        <f>IF($W472="","",VLOOKUP($W472,'Calendar Calcs'!$B$2:$E1439,4,FALSE))</f>
        <v/>
      </c>
      <c r="AZ472" s="69" t="str">
        <f>IF($AY472="","",IF($AY472&gt;AZ$23,0,IF($AY472&lt;AZ$23,COUNTIFS('Calendar Calcs'!$E$2:$E1439,AZ$23),COUNTIFS('Calendar Calcs'!$E$2:$E1439,AZ$23,'Calendar Calcs'!$D$2:$D1439,"&gt;="&amp;WEEKDAY($W472)))))</f>
        <v/>
      </c>
      <c r="BA472" s="69" t="str">
        <f>IF($AY472="","",IF($AY472&gt;BA$23,0,IF($AY472&lt;BA$23,COUNTIFS('Calendar Calcs'!$E$2:$E1439,BA$23),COUNTIFS('Calendar Calcs'!$E$2:$E1439,BA$23,'Calendar Calcs'!$D$2:$D1439,"&gt;="&amp;WEEKDAY($W472)))))</f>
        <v/>
      </c>
      <c r="BB472" s="69" t="str">
        <f>IF($AY472="","",IF($AY472&gt;BB$23,0,IF($AY472&lt;BB$23,COUNTIFS('Calendar Calcs'!$E$2:$E1439,BB$23),COUNTIFS('Calendar Calcs'!$E$2:$E1439,BB$23,'Calendar Calcs'!$D$2:$D1439,"&gt;="&amp;WEEKDAY($W472)))))</f>
        <v/>
      </c>
      <c r="BC472" s="69" t="str">
        <f>IF($AY472="","",IF($AY472&gt;BC$23,0,IF($AY472&lt;BC$23,COUNTIFS('Calendar Calcs'!$E$2:$E1439,BC$23),COUNTIFS('Calendar Calcs'!$E$2:$E1439,BC$23,'Calendar Calcs'!$D$2:$D1439,"&gt;="&amp;WEEKDAY($W472)))))</f>
        <v/>
      </c>
      <c r="BD472" s="69" t="str">
        <f>IF($AY472="","",IF($AY472&gt;BD$23,0,IF($AY472&lt;BD$23,COUNTIFS('Calendar Calcs'!$E$2:$E1439,BD$23),COUNTIFS('Calendar Calcs'!$E$2:$E1439,BD$23,'Calendar Calcs'!$D$2:$D1439,"&gt;="&amp;WEEKDAY($W472)))))</f>
        <v/>
      </c>
      <c r="BE472" s="69" t="str">
        <f>IF($AY472="","",IF($AY472&gt;BE$23,0,IF($AY472&lt;BE$23,COUNTIFS('Calendar Calcs'!$E$2:$E1439,BE$23),COUNTIFS('Calendar Calcs'!$E$2:$E1439,BE$23,'Calendar Calcs'!$D$2:$D1439,"&gt;="&amp;WEEKDAY($W472)))))</f>
        <v/>
      </c>
      <c r="BF472" s="69" t="str">
        <f>IF($AY472="","",IF($AY472&gt;BF$23,0,IF($AY472&lt;BF$23,COUNTIFS('Calendar Calcs'!$E$2:$E1439,BF$23),COUNTIFS('Calendar Calcs'!$E$2:$E1439,BF$23,'Calendar Calcs'!$D$2:$D1439,"&gt;="&amp;WEEKDAY($W472)))))</f>
        <v/>
      </c>
      <c r="BG472" s="69" t="str">
        <f>IF($AY472="","",IF($AY472&gt;BG$23,0,IF($AY472&lt;BG$23,COUNTIFS('Calendar Calcs'!$E$2:$E1439,BG$23),COUNTIFS('Calendar Calcs'!$E$2:$E1439,BG$23,'Calendar Calcs'!$D$2:$D1439,"&gt;="&amp;WEEKDAY($W472)))))</f>
        <v/>
      </c>
      <c r="BH472" s="69">
        <f t="shared" si="134"/>
        <v>6</v>
      </c>
      <c r="BI472" s="69">
        <f>IF(Cover!$E$43="","",VLOOKUP(Cover!$E$43,'Calendar Calcs'!$B$2:$E1439,4,FALSE))</f>
        <v>1</v>
      </c>
      <c r="BJ472" s="69">
        <f>IF($BI472="","", IF($BI472&lt;BJ$23,0,IF($BI472&gt;=BJ$23,COUNTIFS('Calendar Calcs'!$E$2:$E1439,BJ$23),COUNTIFS('Calendar Calcs'!$E$2:$E1439,BJ$23,'Calendar Calcs'!$D$2:$D1439,"&lt;="&amp;WEEKDAY($V472)))))</f>
        <v>1</v>
      </c>
      <c r="BK472" s="69">
        <f t="shared" ref="BK472:BK535" si="152">7-BJ472</f>
        <v>6</v>
      </c>
      <c r="BN472" s="69" t="str">
        <f>IF(T472&gt;0,"FTE",IF(Cover!$E$47="Weekly",IF(S472&gt;29.75,"FTE","PTE"),IF(S472&gt;59.75,"FTE","PTE")))</f>
        <v>PTE</v>
      </c>
      <c r="BO472" s="69">
        <f>IF(BN472="FTE",30,IF(Cover!$E$47="Weekly",'STEP 2 EE Data'!S472,'STEP 2 EE Data'!S472/2))</f>
        <v>0</v>
      </c>
      <c r="BP472" s="209">
        <f t="shared" si="135"/>
        <v>0</v>
      </c>
      <c r="BQ472" s="209">
        <f t="shared" si="136"/>
        <v>0</v>
      </c>
      <c r="BR472" s="209">
        <f t="shared" si="137"/>
        <v>0</v>
      </c>
      <c r="BS472" s="209">
        <f t="shared" si="138"/>
        <v>0</v>
      </c>
      <c r="BT472" s="209">
        <f t="shared" si="139"/>
        <v>0</v>
      </c>
      <c r="BU472" s="209">
        <f t="shared" si="140"/>
        <v>0</v>
      </c>
      <c r="BV472" s="209">
        <f t="shared" si="141"/>
        <v>0</v>
      </c>
      <c r="BW472" s="209">
        <f t="shared" si="142"/>
        <v>0</v>
      </c>
      <c r="BX472" s="209">
        <f t="shared" si="143"/>
        <v>0</v>
      </c>
      <c r="CC472" s="210" t="str">
        <f>IF(B472="","",IF(C472="",IF(Cover!$E$47="Weekly",'STEP 3 EE Comp'!BI477*8,'STEP 3 EE Comp'!BI477*4),IF(Cover!$E$47="Weekly",'STEP 3 EE Comp'!BI477,'STEP 3 EE Comp'!BI477)))</f>
        <v/>
      </c>
      <c r="CD472" s="82" t="str">
        <f t="shared" si="144"/>
        <v/>
      </c>
      <c r="CE472" s="417">
        <f t="shared" si="145"/>
        <v>1</v>
      </c>
      <c r="CF472" s="82" t="str">
        <f t="shared" si="146"/>
        <v>Good</v>
      </c>
      <c r="CG472" s="82">
        <f t="shared" si="147"/>
        <v>0</v>
      </c>
      <c r="CH472" s="234">
        <f t="shared" si="148"/>
        <v>0</v>
      </c>
    </row>
    <row r="473" spans="1:86" s="69" customFormat="1" x14ac:dyDescent="0.3">
      <c r="A473" s="555"/>
      <c r="B473" s="52"/>
      <c r="C473" s="52"/>
      <c r="D473" s="52"/>
      <c r="E473" s="52"/>
      <c r="F473" s="507"/>
      <c r="G473" s="210">
        <f t="shared" si="149"/>
        <v>0</v>
      </c>
      <c r="H473" s="82">
        <f t="shared" si="151"/>
        <v>0</v>
      </c>
      <c r="I473" s="211"/>
      <c r="J473" s="441" t="s">
        <v>21</v>
      </c>
      <c r="K473" s="441" t="s">
        <v>21</v>
      </c>
      <c r="L473" s="441" t="s">
        <v>21</v>
      </c>
      <c r="M473" s="441" t="s">
        <v>21</v>
      </c>
      <c r="N473" s="568" t="s">
        <v>21</v>
      </c>
      <c r="O473" s="211"/>
      <c r="P473" s="212" t="str">
        <f>IF(B473="","",
IF(AND(V473="",W473="",B473&lt;&gt;""),"Employed",
IF(AND(V473&lt;&gt;"",W473="",B473&lt;&gt;""),"Terminated",
IF(AND(V473&lt;&gt;"",W473&lt;&gt;"",B473&lt;&gt;""),IF(W473&lt;Cover!$E$43,"Employed","Furloughed"),
IF(AND(V473="",W473&lt;&gt;"",B473&lt;&gt;""),IF(W473&lt;Cover!$E$43,"Employed","Rehired"))))))</f>
        <v/>
      </c>
      <c r="Q473" s="211"/>
      <c r="R473" s="536"/>
      <c r="S473" s="563"/>
      <c r="T473" s="536"/>
      <c r="U473" s="82">
        <f>IF(Cover!$E$47="Weekly",IF(T473&gt;0,T473,R473*S473),IF(T473&gt;0,T473,R473*S473)/2)</f>
        <v>0</v>
      </c>
      <c r="V473" s="564"/>
      <c r="W473" s="564"/>
      <c r="Y473" s="213" t="str">
        <f>IF($B473="","",IF('Actual Allocation Calc'!$AH$78="A",
IF($P473="Employed",$U473/7*BJ473,
IF(AND($P473="Terminated"),($U473/7*AP473),
IF(AND($P473="Furloughed"),($U473/7*AP473)+($U473/7*AZ473),
IF(AND($P473="Rehired"),($U473/7*AZ473),
IF(AND($P473="Terminated",AP473&gt;0),$U473,
IF($P473="Furloughed",IF(AP473&gt;0,$U473)+IF(AZ473&gt;0,$U473),
IF($P473="Rehired",IF(AZ473&gt;0,$U473)))))))),IF('Actual Allocation Calc'!$AH$78="C",'Actual Allocation Calc'!L473,'Actual Allocation Calc'!U473+IF($P473="Employed",$U473/7*BJ473,
IF(AND($P473="Terminated"),($U473/7*AP473),
IF(AND($P473="Furloughed"),($U473/7*AP473)+($U473/7*AZ473),
IF(AND($P473="Rehired"),($U473/7*AZ473),
IF(AND($P473="Terminated",AP473&gt;0),$U473,
IF($P473="Furloughed",IF(AP473&gt;0,$U473)+IF(AZ473&gt;0,$U473),
IF($P473="Rehired",IF(AZ473&gt;0,$U473))))))))*'Actual Allocation Calc'!$AH$99)))</f>
        <v/>
      </c>
      <c r="Z473" s="210" t="str">
        <f>IF($B473="","",IF('Actual Allocation Calc'!$AI$78="A",
IF($P473="Employed",$U473,
IF(AND($P473="Terminated"),($U473/7*AQ473),
IF(AND($P473="Furloughed"),($U473/7*AQ473)+($U473/7*BA473),
IF(AND($P473="Rehired"),($U473/7*BA473),
IF(AND($P473="Terminated",AQ473&gt;0),$U473,
IF($P473="Furloughed",IF(AQ473&gt;0,$U473)+IF(BA473&gt;0,$U473),
IF($P473="Rehired",IF(BA473&gt;0,$U473)))))))),IF('Actual Allocation Calc'!$AI$78="C",'Actual Allocation Calc'!M473,'Actual Allocation Calc'!V473+IF($P473="Employed",$U473,
IF(AND($P473="Terminated"),($U473/7*AQ473),
IF(AND($P473="Furloughed"),($U473/7*AQ473)+($U473/7*BA473),
IF(AND($P473="Rehired"),($U473/7*BA473),
IF(AND($P473="Terminated",AQ473&gt;0),$U473,
IF($P473="Furloughed",IF(AQ473&gt;0,$U473)+IF(BA473&gt;0,$U473),
IF($P473="Rehired",IF(BA473&gt;0,$U473))))))))*'Actual Allocation Calc'!$AI$99)))</f>
        <v/>
      </c>
      <c r="AA473" s="210" t="str">
        <f>IF($B473="","",IF('Actual Allocation Calc'!$AJ$78="A",
IF($P473="Employed",$U473,
IF(AND($P473="Terminated"),($U473/7*AR473),
IF(AND($P473="Furloughed"),($U473/7*AR473)+($U473/7*BB473),
IF(AND($P473="Rehired"),($U473/7*BB473),
IF(AND($P473="Terminated",AR473&gt;0),$U473,
IF($P473="Furloughed",IF(AR473&gt;0,$U473)+IF(BB473&gt;0,$U473),
IF($P473="Rehired",IF(BB473&gt;0,$U473)))))))),IF('Actual Allocation Calc'!$AJ$78="C",'Actual Allocation Calc'!N473,'Actual Allocation Calc'!W473+IF($P473="Employed",$U473,
IF(AND($P473="Terminated"),($U473/7*AR473),
IF(AND($P473="Furloughed"),($U473/7*AR473)+($U473/7*BB473),
IF(AND($P473="Rehired"),($U473/7*BB473),
IF(AND($P473="Terminated",AR473&gt;0),$U473,
IF($P473="Furloughed",IF(AR473&gt;0,$U473)+IF(BB473&gt;0,$U473),
IF($P473="Rehired",IF(BB473&gt;0,$U473))))))))*'Actual Allocation Calc'!$AJ$99)))</f>
        <v/>
      </c>
      <c r="AB473" s="210" t="str">
        <f>IF($B473="","",IF('Actual Allocation Calc'!$AK$78="A",
IF($P473="Employed",$U473,
IF(AND($P473="Terminated"),($U473/7*AS473),
IF(AND($P473="Furloughed"),($U473/7*AS473)+($U473/7*BC473),
IF(AND($P473="Rehired"),($U473/7*BC473),
IF(AND($P473="Terminated",AS473&gt;0),$U473,
IF($P473="Furloughed",IF(AS473&gt;0,$U473)+IF(BC473&gt;0,$U473),
IF($P473="Rehired",IF(BC473&gt;0,$U473)))))))),IF('Actual Allocation Calc'!$AK$78="C",'Actual Allocation Calc'!O473,'Actual Allocation Calc'!X473+IF($P473="Employed",$U473,
IF(AND($P473="Terminated"),($U473/7*AS473),
IF(AND($P473="Furloughed"),($U473/7*AS473)+($U473/7*BC473),
IF(AND($P473="Rehired"),($U473/7*BC473),
IF(AND($P473="Terminated",AS473&gt;0),$U473,
IF($P473="Furloughed",IF(AS473&gt;0,$U473)+IF(BC473&gt;0,$U473),
IF($P473="Rehired",IF(BC473&gt;0,$U473))))))))*'Actual Allocation Calc'!$AK$99)))</f>
        <v/>
      </c>
      <c r="AC473" s="210" t="str">
        <f>IF($B473="","",IF('Actual Allocation Calc'!$AL$78="A",
IF($P473="Employed",$U473,
IF(AND($P473="Terminated"),($U473/7*AT473),
IF(AND($P473="Furloughed"),($U473/7*AT473)+($U473/7*BD473),
IF(AND($P473="Rehired"),($U473/7*BD473),
IF(AND($P473="Terminated",AT473&gt;0),$U473,
IF($P473="Furloughed",IF(AT473&gt;0,$U473)+IF(BD473&gt;0,$U473),
IF($P473="Rehired",IF(BD473&gt;0,$U473)))))))),IF('Actual Allocation Calc'!$AL$78="C",'Actual Allocation Calc'!P473,'Actual Allocation Calc'!Y473+IF($P473="Employed",$U473,
IF(AND($P473="Terminated"),($U473/7*AT473),
IF(AND($P473="Furloughed"),($U473/7*AT473)+($U473/7*BD473),
IF(AND($P473="Rehired"),($U473/7*BD473),
IF(AND($P473="Terminated",AT473&gt;0),$U473,
IF($P473="Furloughed",IF(AT473&gt;0,$U473)+IF(BD473&gt;0,$U473),
IF($P473="Rehired",IF(BD473&gt;0,$U473))))))))*'Actual Allocation Calc'!$AL$99)))</f>
        <v/>
      </c>
      <c r="AD473" s="210" t="str">
        <f>IF($B473="","",IF('Actual Allocation Calc'!$AM$78="A",
IF($P473="Employed",$U473,
IF(AND($P473="Terminated"),($U473/7*AU473),
IF(AND($P473="Furloughed"),($U473/7*AU473)+($U473/7*BE473),
IF(AND($P473="Rehired"),($U473/7*BE473),
IF(AND($P473="Terminated",AU473&gt;0),$U473,
IF($P473="Furloughed",IF(AU473&gt;0,$U473)+IF(BE473&gt;0,$U473),
IF($P473="Rehired",IF(BE473&gt;0,$U473)))))))),IF('Actual Allocation Calc'!$AM$78="C",'Actual Allocation Calc'!Q473,'Actual Allocation Calc'!Z473+IF($P473="Employed",$U473,
IF(AND($P473="Terminated"),($U473/7*AU473),
IF(AND($P473="Furloughed"),($U473/7*AU473)+($U473/7*BE473),
IF(AND($P473="Rehired"),($U473/7*BE473),
IF(AND($P473="Terminated",AU473&gt;0),$U473,
IF($P473="Furloughed",IF(AU473&gt;0,$U473)+IF(BE473&gt;0,$U473),
IF($P473="Rehired",IF(BE473&gt;0,$U473))))))))*'Actual Allocation Calc'!$AM$99)))</f>
        <v/>
      </c>
      <c r="AE473" s="210" t="str">
        <f>IF($B473="","",IF('Actual Allocation Calc'!$AN$78="A",
IF($P473="Employed",$U473,
IF(AND($P473="Terminated"),($U473/7*AV473),
IF(AND($P473="Furloughed"),($U473/7*AV473)+($U473/7*BF473),
IF(AND($P473="Rehired"),($U473/7*BF473),
IF(AND($P473="Terminated",AV473&gt;0),$U473,
IF($P473="Furloughed",IF(AV473&gt;0,$U473)+IF(BF473&gt;0,$U473),
IF($P473="Rehired",IF(BF473&gt;0,$U473)))))))),IF('Actual Allocation Calc'!$AN$78="C",'Actual Allocation Calc'!R473,'Actual Allocation Calc'!AA473+IF($P473="Employed",$U473,
IF(AND($P473="Terminated"),($U473/7*AV473),
IF(AND($P473="Furloughed"),($U473/7*AV473)+($U473/7*BF473),
IF(AND($P473="Rehired"),($U473/7*BF473),
IF(AND($P473="Terminated",AV473&gt;0),$U473,
IF($P473="Furloughed",IF(AV473&gt;0,$U473)+IF(BF473&gt;0,$U473),
IF($P473="Rehired",IF(BF473&gt;0,$U473))))))))*'Actual Allocation Calc'!$AN$99)))</f>
        <v/>
      </c>
      <c r="AF473" s="210" t="str">
        <f>IF($B473="","",IF('Actual Allocation Calc'!$AO$78="A",
IF($P473="Employed",$U473,
IF(AND($P473="Terminated"),($U473/7*AW473),
IF(AND($P473="Furloughed"),($U473/7*AW473)+($U473/7*BG473),
IF(AND($P473="Rehired"),($U473/7*BG473),
IF(AND($P473="Terminated",AW473&gt;0),$U473,
IF($P473="Furloughed",IF(AW473&gt;0,$U473)+IF(BG473&gt;0,$U473),
IF($P473="Rehired",IF(BG473&gt;0,$U473)))))))),IF('Actual Allocation Calc'!$AO$78="C",'Actual Allocation Calc'!S473,'Actual Allocation Calc'!AB473+IF($P473="Employed",$U473,
IF(AND($P473="Terminated"),($U473/7*AW473),
IF(AND($P473="Furloughed"),($U473/7*AW473)+($U473/7*BG473),
IF(AND($P473="Rehired"),($U473/7*BG473),
IF(AND($P473="Terminated",AW473&gt;0),$U473,
IF($P473="Furloughed",IF(AW473&gt;0,$U473)+IF(BG473&gt;0,$U473),
IF($P473="Rehired",IF(BG473&gt;0,$U473))))))))*'Actual Allocation Calc'!$AO$99)))</f>
        <v/>
      </c>
      <c r="AG473" s="210" t="str">
        <f>IF($B473="","",IF('Actual Allocation Calc'!$AP$78="A",
IF($P473="Employed",$U473/7*BK473,
IF(AND($P473="Terminated"),($U473/7*AX473),
IF(AND($P473="Furloughed"),($U473/7*AX473)+($U473/7*BH473),
IF(AND($P473="Rehired"),($U473/7*BH473),
IF(AND($P473="Terminated",AX473&gt;0),$U473,
IF($P473="Furloughed",IF(AX473&gt;0,$U473)+IF(BH473&gt;0,$U473),
IF($P473="Rehired",IF(BH473&gt;0,$U473)))))))),IF('Actual Allocation Calc'!$AP$78="C",'Actual Allocation Calc'!T473,'Actual Allocation Calc'!AC473+IF($P473="Employed",$U473/7*BK473,
IF(AND($P473="Terminated"),($U473/7*AX473),
IF(AND($P473="Furloughed"),($U473/7*AX473)+($U473/7*BH473),
IF(AND($P473="Rehired"),($U473/7*BH473),
IF(AND($P473="Terminated",AX473&gt;0),$U473,
IF($P473="Furloughed",IF(AX473&gt;0,$U473)+IF(BH473&gt;0,$U473),
IF($P473="Rehired",IF(BH473&gt;0,$U473))))))))*'Actual Allocation Calc'!$AP$99)))</f>
        <v/>
      </c>
      <c r="AH473" s="536"/>
      <c r="AI473" s="82">
        <f t="shared" si="150"/>
        <v>0</v>
      </c>
      <c r="AJ473" s="210">
        <f t="shared" ref="AJ473:AJ536" si="153">+IF(AI473&gt;15385,15385,AI473)</f>
        <v>0</v>
      </c>
      <c r="AK473" s="397" t="str">
        <f t="shared" ref="AK473:AK536" si="154">IF(B473="","",MIN(IF(J473="Yes",0,IF(L473="Yes",0,CH473)),0))</f>
        <v/>
      </c>
      <c r="AM473" s="122"/>
      <c r="AO473" s="214" t="str">
        <f>IFERROR(IF($V473="","",VLOOKUP(V473,'Calendar Calcs'!$B$2:$E1440,4,FALSE)),0)</f>
        <v/>
      </c>
      <c r="AP473" s="69" t="str">
        <f>IF($AO473="","", IF($AO473&lt;AP$23,0,IF($AO473&gt;AP$23,COUNTIFS('Calendar Calcs'!$E$2:$E1440,AP$23),COUNTIFS('Calendar Calcs'!$E$2:$E1440,AP$23,'Calendar Calcs'!$D$2:$D1440,"&lt;="&amp;WEEKDAY($V473)))))</f>
        <v/>
      </c>
      <c r="AQ473" s="69" t="str">
        <f>IF($AO473="","", IF($AO473&lt;AQ$23,0,IF($AO473&gt;AQ$23,COUNTIFS('Calendar Calcs'!$E$2:$E1440,AQ$23),COUNTIFS('Calendar Calcs'!$E$2:$E1440,AQ$23,'Calendar Calcs'!$D$2:$D1440,"&lt;="&amp;WEEKDAY($V473)))))</f>
        <v/>
      </c>
      <c r="AR473" s="69" t="str">
        <f>IF($AO473="","", IF($AO473&lt;AR$23,0,IF($AO473&gt;AR$23,COUNTIFS('Calendar Calcs'!$E$2:$E1440,AR$23),COUNTIFS('Calendar Calcs'!$E$2:$E1440,AR$23,'Calendar Calcs'!$D$2:$D1440,"&lt;="&amp;WEEKDAY($V473)))))</f>
        <v/>
      </c>
      <c r="AS473" s="69" t="str">
        <f>IF($AO473="","", IF($AO473&lt;AS$23,0,IF($AO473&gt;AS$23,COUNTIFS('Calendar Calcs'!$E$2:$E1440,AS$23),COUNTIFS('Calendar Calcs'!$E$2:$E1440,AS$23,'Calendar Calcs'!$D$2:$D1440,"&lt;="&amp;WEEKDAY($V473)))))</f>
        <v/>
      </c>
      <c r="AT473" s="69" t="str">
        <f>IF($AO473="","", IF($AO473&lt;AT$23,0,IF($AO473&gt;AT$23,COUNTIFS('Calendar Calcs'!$E$2:$E1440,AT$23),COUNTIFS('Calendar Calcs'!$E$2:$E1440,AT$23,'Calendar Calcs'!$D$2:$D1440,"&lt;="&amp;WEEKDAY($V473)))))</f>
        <v/>
      </c>
      <c r="AU473" s="69" t="str">
        <f>IF($AO473="","", IF($AO473&lt;AU$23,0,IF($AO473&gt;AU$23,COUNTIFS('Calendar Calcs'!$E$2:$E1440,AU$23),COUNTIFS('Calendar Calcs'!$E$2:$E1440,AU$23,'Calendar Calcs'!$D$2:$D1440,"&lt;="&amp;WEEKDAY($V473)))))</f>
        <v/>
      </c>
      <c r="AV473" s="69" t="str">
        <f>IF($AO473="","", IF($AO473&lt;AV$23,0,IF($AO473&gt;AV$23,COUNTIFS('Calendar Calcs'!$E$2:$E1440,AV$23),COUNTIFS('Calendar Calcs'!$E$2:$E1440,AV$23,'Calendar Calcs'!$D$2:$D1440,"&lt;="&amp;WEEKDAY($V473)))))</f>
        <v/>
      </c>
      <c r="AW473" s="69" t="str">
        <f>IF($AO473="","", IF($AO473&lt;AW$23,0,IF($AO473&gt;AW$23,COUNTIFS('Calendar Calcs'!$E$2:$E1440,AW$23),COUNTIFS('Calendar Calcs'!$E$2:$E1440,AW$23,'Calendar Calcs'!$D$2:$D1440,"&lt;="&amp;WEEKDAY($V473)))))</f>
        <v/>
      </c>
      <c r="AX473" s="69" t="str">
        <f>IF($AO473="","", IF($AO473&lt;AX$23,0,IF($AO473&gt;AX$23,COUNTIFS('Calendar Calcs'!$E$2:$E1440,AX$23),COUNTIFS('Calendar Calcs'!$E$2:$E1440,AX$23,'Calendar Calcs'!$D$2:$D1440,"&lt;="&amp;WEEKDAY($V473)))))</f>
        <v/>
      </c>
      <c r="AY473" s="69" t="str">
        <f>IF($W473="","",VLOOKUP($W473,'Calendar Calcs'!$B$2:$E1440,4,FALSE))</f>
        <v/>
      </c>
      <c r="AZ473" s="69" t="str">
        <f>IF($AY473="","",IF($AY473&gt;AZ$23,0,IF($AY473&lt;AZ$23,COUNTIFS('Calendar Calcs'!$E$2:$E1440,AZ$23),COUNTIFS('Calendar Calcs'!$E$2:$E1440,AZ$23,'Calendar Calcs'!$D$2:$D1440,"&gt;="&amp;WEEKDAY($W473)))))</f>
        <v/>
      </c>
      <c r="BA473" s="69" t="str">
        <f>IF($AY473="","",IF($AY473&gt;BA$23,0,IF($AY473&lt;BA$23,COUNTIFS('Calendar Calcs'!$E$2:$E1440,BA$23),COUNTIFS('Calendar Calcs'!$E$2:$E1440,BA$23,'Calendar Calcs'!$D$2:$D1440,"&gt;="&amp;WEEKDAY($W473)))))</f>
        <v/>
      </c>
      <c r="BB473" s="69" t="str">
        <f>IF($AY473="","",IF($AY473&gt;BB$23,0,IF($AY473&lt;BB$23,COUNTIFS('Calendar Calcs'!$E$2:$E1440,BB$23),COUNTIFS('Calendar Calcs'!$E$2:$E1440,BB$23,'Calendar Calcs'!$D$2:$D1440,"&gt;="&amp;WEEKDAY($W473)))))</f>
        <v/>
      </c>
      <c r="BC473" s="69" t="str">
        <f>IF($AY473="","",IF($AY473&gt;BC$23,0,IF($AY473&lt;BC$23,COUNTIFS('Calendar Calcs'!$E$2:$E1440,BC$23),COUNTIFS('Calendar Calcs'!$E$2:$E1440,BC$23,'Calendar Calcs'!$D$2:$D1440,"&gt;="&amp;WEEKDAY($W473)))))</f>
        <v/>
      </c>
      <c r="BD473" s="69" t="str">
        <f>IF($AY473="","",IF($AY473&gt;BD$23,0,IF($AY473&lt;BD$23,COUNTIFS('Calendar Calcs'!$E$2:$E1440,BD$23),COUNTIFS('Calendar Calcs'!$E$2:$E1440,BD$23,'Calendar Calcs'!$D$2:$D1440,"&gt;="&amp;WEEKDAY($W473)))))</f>
        <v/>
      </c>
      <c r="BE473" s="69" t="str">
        <f>IF($AY473="","",IF($AY473&gt;BE$23,0,IF($AY473&lt;BE$23,COUNTIFS('Calendar Calcs'!$E$2:$E1440,BE$23),COUNTIFS('Calendar Calcs'!$E$2:$E1440,BE$23,'Calendar Calcs'!$D$2:$D1440,"&gt;="&amp;WEEKDAY($W473)))))</f>
        <v/>
      </c>
      <c r="BF473" s="69" t="str">
        <f>IF($AY473="","",IF($AY473&gt;BF$23,0,IF($AY473&lt;BF$23,COUNTIFS('Calendar Calcs'!$E$2:$E1440,BF$23),COUNTIFS('Calendar Calcs'!$E$2:$E1440,BF$23,'Calendar Calcs'!$D$2:$D1440,"&gt;="&amp;WEEKDAY($W473)))))</f>
        <v/>
      </c>
      <c r="BG473" s="69" t="str">
        <f>IF($AY473="","",IF($AY473&gt;BG$23,0,IF($AY473&lt;BG$23,COUNTIFS('Calendar Calcs'!$E$2:$E1440,BG$23),COUNTIFS('Calendar Calcs'!$E$2:$E1440,BG$23,'Calendar Calcs'!$D$2:$D1440,"&gt;="&amp;WEEKDAY($W473)))))</f>
        <v/>
      </c>
      <c r="BH473" s="69">
        <f t="shared" ref="BH473:BH536" si="155">+BK473</f>
        <v>6</v>
      </c>
      <c r="BI473" s="69">
        <f>IF(Cover!$E$43="","",VLOOKUP(Cover!$E$43,'Calendar Calcs'!$B$2:$E1440,4,FALSE))</f>
        <v>1</v>
      </c>
      <c r="BJ473" s="69">
        <f>IF($BI473="","", IF($BI473&lt;BJ$23,0,IF($BI473&gt;=BJ$23,COUNTIFS('Calendar Calcs'!$E$2:$E1440,BJ$23),COUNTIFS('Calendar Calcs'!$E$2:$E1440,BJ$23,'Calendar Calcs'!$D$2:$D1440,"&lt;="&amp;WEEKDAY($V473)))))</f>
        <v>1</v>
      </c>
      <c r="BK473" s="69">
        <f t="shared" si="152"/>
        <v>6</v>
      </c>
      <c r="BN473" s="69" t="str">
        <f>IF(T473&gt;0,"FTE",IF(Cover!$E$47="Weekly",IF(S473&gt;29.75,"FTE","PTE"),IF(S473&gt;59.75,"FTE","PTE")))</f>
        <v>PTE</v>
      </c>
      <c r="BO473" s="69">
        <f>IF(BN473="FTE",30,IF(Cover!$E$47="Weekly",'STEP 2 EE Data'!S473,'STEP 2 EE Data'!S473/2))</f>
        <v>0</v>
      </c>
      <c r="BP473" s="209">
        <f t="shared" ref="BP473:BP536" si="156">IF(BO473=0,0,Y473/U473*BO473)</f>
        <v>0</v>
      </c>
      <c r="BQ473" s="209">
        <f t="shared" ref="BQ473:BQ536" si="157">IF(BO473=0,0,Z473/U473*BO473)</f>
        <v>0</v>
      </c>
      <c r="BR473" s="209">
        <f t="shared" ref="BR473:BR536" si="158">IF(BO473=0,0,AA473/U473*BO473)</f>
        <v>0</v>
      </c>
      <c r="BS473" s="209">
        <f t="shared" ref="BS473:BS536" si="159">IF(BO473=0,0,AB473/U473*BO473)</f>
        <v>0</v>
      </c>
      <c r="BT473" s="209">
        <f t="shared" ref="BT473:BT536" si="160">IF(BO473=0,0,AC473/U473*BO473)</f>
        <v>0</v>
      </c>
      <c r="BU473" s="209">
        <f t="shared" ref="BU473:BU536" si="161">IF(BO473=0,0,AD473/U473*BO473)</f>
        <v>0</v>
      </c>
      <c r="BV473" s="209">
        <f t="shared" ref="BV473:BV536" si="162">IF(BO473=0,0,AF473/U473*BO473)</f>
        <v>0</v>
      </c>
      <c r="BW473" s="209">
        <f t="shared" ref="BW473:BW536" si="163">IF(BO473=0,0,AF473/U473*BO473)</f>
        <v>0</v>
      </c>
      <c r="BX473" s="209">
        <f t="shared" ref="BX473:BX536" si="164">IF(BO473=0,0,AG473/U473*BO473)</f>
        <v>0</v>
      </c>
      <c r="CC473" s="210" t="str">
        <f>IF(B473="","",IF(C473="",IF(Cover!$E$47="Weekly",'STEP 3 EE Comp'!BI478*8,'STEP 3 EE Comp'!BI478*4),IF(Cover!$E$47="Weekly",'STEP 3 EE Comp'!BI478,'STEP 3 EE Comp'!BI478)))</f>
        <v/>
      </c>
      <c r="CD473" s="82" t="str">
        <f t="shared" ref="CD473:CD536" si="165">IF(B473="","",IF(C473="",E473/F473*8,C473))</f>
        <v/>
      </c>
      <c r="CE473" s="417">
        <f t="shared" ref="CE473:CE536" si="166">IF(AI473=0,1,IF(CD473="","",IF(CD473="","",IF(CD473=0,1,CC473/CD473))))</f>
        <v>1</v>
      </c>
      <c r="CF473" s="82" t="str">
        <f t="shared" ref="CF473:CF536" si="167">IF(CE473="","",IF(CE473&gt;=0.75,"Good",IF(M473="Yes","Q2",CC473-(CD473*0.75))))</f>
        <v>Good</v>
      </c>
      <c r="CG473" s="82">
        <f t="shared" ref="CG473:CG536" si="168">IF(CF473="Good",0,IF(CF473="Q2",IF(N473="Yes",0,CC473-(CD473*0.75)),CF473))</f>
        <v>0</v>
      </c>
      <c r="CH473" s="234">
        <f t="shared" ref="CH473:CH536" si="169">IF(C473="",CG473,IF(CG473=0,0,CG473*D473*8))</f>
        <v>0</v>
      </c>
    </row>
    <row r="474" spans="1:86" s="69" customFormat="1" x14ac:dyDescent="0.3">
      <c r="A474" s="555"/>
      <c r="B474" s="52"/>
      <c r="C474" s="52"/>
      <c r="D474" s="52"/>
      <c r="E474" s="52"/>
      <c r="F474" s="507"/>
      <c r="G474" s="210">
        <f t="shared" si="149"/>
        <v>0</v>
      </c>
      <c r="H474" s="82">
        <f t="shared" si="151"/>
        <v>0</v>
      </c>
      <c r="I474" s="211"/>
      <c r="J474" s="441" t="s">
        <v>21</v>
      </c>
      <c r="K474" s="441" t="s">
        <v>21</v>
      </c>
      <c r="L474" s="441" t="s">
        <v>21</v>
      </c>
      <c r="M474" s="441" t="s">
        <v>21</v>
      </c>
      <c r="N474" s="568" t="s">
        <v>21</v>
      </c>
      <c r="O474" s="211"/>
      <c r="P474" s="212" t="str">
        <f>IF(B474="","",
IF(AND(V474="",W474="",B474&lt;&gt;""),"Employed",
IF(AND(V474&lt;&gt;"",W474="",B474&lt;&gt;""),"Terminated",
IF(AND(V474&lt;&gt;"",W474&lt;&gt;"",B474&lt;&gt;""),IF(W474&lt;Cover!$E$43,"Employed","Furloughed"),
IF(AND(V474="",W474&lt;&gt;"",B474&lt;&gt;""),IF(W474&lt;Cover!$E$43,"Employed","Rehired"))))))</f>
        <v/>
      </c>
      <c r="Q474" s="211"/>
      <c r="R474" s="536"/>
      <c r="S474" s="563"/>
      <c r="T474" s="536"/>
      <c r="U474" s="82">
        <f>IF(Cover!$E$47="Weekly",IF(T474&gt;0,T474,R474*S474),IF(T474&gt;0,T474,R474*S474)/2)</f>
        <v>0</v>
      </c>
      <c r="V474" s="564"/>
      <c r="W474" s="564"/>
      <c r="Y474" s="213" t="str">
        <f>IF($B474="","",IF('Actual Allocation Calc'!$AH$78="A",
IF($P474="Employed",$U474/7*BJ474,
IF(AND($P474="Terminated"),($U474/7*AP474),
IF(AND($P474="Furloughed"),($U474/7*AP474)+($U474/7*AZ474),
IF(AND($P474="Rehired"),($U474/7*AZ474),
IF(AND($P474="Terminated",AP474&gt;0),$U474,
IF($P474="Furloughed",IF(AP474&gt;0,$U474)+IF(AZ474&gt;0,$U474),
IF($P474="Rehired",IF(AZ474&gt;0,$U474)))))))),IF('Actual Allocation Calc'!$AH$78="C",'Actual Allocation Calc'!L474,'Actual Allocation Calc'!U474+IF($P474="Employed",$U474/7*BJ474,
IF(AND($P474="Terminated"),($U474/7*AP474),
IF(AND($P474="Furloughed"),($U474/7*AP474)+($U474/7*AZ474),
IF(AND($P474="Rehired"),($U474/7*AZ474),
IF(AND($P474="Terminated",AP474&gt;0),$U474,
IF($P474="Furloughed",IF(AP474&gt;0,$U474)+IF(AZ474&gt;0,$U474),
IF($P474="Rehired",IF(AZ474&gt;0,$U474))))))))*'Actual Allocation Calc'!$AH$99)))</f>
        <v/>
      </c>
      <c r="Z474" s="210" t="str">
        <f>IF($B474="","",IF('Actual Allocation Calc'!$AI$78="A",
IF($P474="Employed",$U474,
IF(AND($P474="Terminated"),($U474/7*AQ474),
IF(AND($P474="Furloughed"),($U474/7*AQ474)+($U474/7*BA474),
IF(AND($P474="Rehired"),($U474/7*BA474),
IF(AND($P474="Terminated",AQ474&gt;0),$U474,
IF($P474="Furloughed",IF(AQ474&gt;0,$U474)+IF(BA474&gt;0,$U474),
IF($P474="Rehired",IF(BA474&gt;0,$U474)))))))),IF('Actual Allocation Calc'!$AI$78="C",'Actual Allocation Calc'!M474,'Actual Allocation Calc'!V474+IF($P474="Employed",$U474,
IF(AND($P474="Terminated"),($U474/7*AQ474),
IF(AND($P474="Furloughed"),($U474/7*AQ474)+($U474/7*BA474),
IF(AND($P474="Rehired"),($U474/7*BA474),
IF(AND($P474="Terminated",AQ474&gt;0),$U474,
IF($P474="Furloughed",IF(AQ474&gt;0,$U474)+IF(BA474&gt;0,$U474),
IF($P474="Rehired",IF(BA474&gt;0,$U474))))))))*'Actual Allocation Calc'!$AI$99)))</f>
        <v/>
      </c>
      <c r="AA474" s="210" t="str">
        <f>IF($B474="","",IF('Actual Allocation Calc'!$AJ$78="A",
IF($P474="Employed",$U474,
IF(AND($P474="Terminated"),($U474/7*AR474),
IF(AND($P474="Furloughed"),($U474/7*AR474)+($U474/7*BB474),
IF(AND($P474="Rehired"),($U474/7*BB474),
IF(AND($P474="Terminated",AR474&gt;0),$U474,
IF($P474="Furloughed",IF(AR474&gt;0,$U474)+IF(BB474&gt;0,$U474),
IF($P474="Rehired",IF(BB474&gt;0,$U474)))))))),IF('Actual Allocation Calc'!$AJ$78="C",'Actual Allocation Calc'!N474,'Actual Allocation Calc'!W474+IF($P474="Employed",$U474,
IF(AND($P474="Terminated"),($U474/7*AR474),
IF(AND($P474="Furloughed"),($U474/7*AR474)+($U474/7*BB474),
IF(AND($P474="Rehired"),($U474/7*BB474),
IF(AND($P474="Terminated",AR474&gt;0),$U474,
IF($P474="Furloughed",IF(AR474&gt;0,$U474)+IF(BB474&gt;0,$U474),
IF($P474="Rehired",IF(BB474&gt;0,$U474))))))))*'Actual Allocation Calc'!$AJ$99)))</f>
        <v/>
      </c>
      <c r="AB474" s="210" t="str">
        <f>IF($B474="","",IF('Actual Allocation Calc'!$AK$78="A",
IF($P474="Employed",$U474,
IF(AND($P474="Terminated"),($U474/7*AS474),
IF(AND($P474="Furloughed"),($U474/7*AS474)+($U474/7*BC474),
IF(AND($P474="Rehired"),($U474/7*BC474),
IF(AND($P474="Terminated",AS474&gt;0),$U474,
IF($P474="Furloughed",IF(AS474&gt;0,$U474)+IF(BC474&gt;0,$U474),
IF($P474="Rehired",IF(BC474&gt;0,$U474)))))))),IF('Actual Allocation Calc'!$AK$78="C",'Actual Allocation Calc'!O474,'Actual Allocation Calc'!X474+IF($P474="Employed",$U474,
IF(AND($P474="Terminated"),($U474/7*AS474),
IF(AND($P474="Furloughed"),($U474/7*AS474)+($U474/7*BC474),
IF(AND($P474="Rehired"),($U474/7*BC474),
IF(AND($P474="Terminated",AS474&gt;0),$U474,
IF($P474="Furloughed",IF(AS474&gt;0,$U474)+IF(BC474&gt;0,$U474),
IF($P474="Rehired",IF(BC474&gt;0,$U474))))))))*'Actual Allocation Calc'!$AK$99)))</f>
        <v/>
      </c>
      <c r="AC474" s="210" t="str">
        <f>IF($B474="","",IF('Actual Allocation Calc'!$AL$78="A",
IF($P474="Employed",$U474,
IF(AND($P474="Terminated"),($U474/7*AT474),
IF(AND($P474="Furloughed"),($U474/7*AT474)+($U474/7*BD474),
IF(AND($P474="Rehired"),($U474/7*BD474),
IF(AND($P474="Terminated",AT474&gt;0),$U474,
IF($P474="Furloughed",IF(AT474&gt;0,$U474)+IF(BD474&gt;0,$U474),
IF($P474="Rehired",IF(BD474&gt;0,$U474)))))))),IF('Actual Allocation Calc'!$AL$78="C",'Actual Allocation Calc'!P474,'Actual Allocation Calc'!Y474+IF($P474="Employed",$U474,
IF(AND($P474="Terminated"),($U474/7*AT474),
IF(AND($P474="Furloughed"),($U474/7*AT474)+($U474/7*BD474),
IF(AND($P474="Rehired"),($U474/7*BD474),
IF(AND($P474="Terminated",AT474&gt;0),$U474,
IF($P474="Furloughed",IF(AT474&gt;0,$U474)+IF(BD474&gt;0,$U474),
IF($P474="Rehired",IF(BD474&gt;0,$U474))))))))*'Actual Allocation Calc'!$AL$99)))</f>
        <v/>
      </c>
      <c r="AD474" s="210" t="str">
        <f>IF($B474="","",IF('Actual Allocation Calc'!$AM$78="A",
IF($P474="Employed",$U474,
IF(AND($P474="Terminated"),($U474/7*AU474),
IF(AND($P474="Furloughed"),($U474/7*AU474)+($U474/7*BE474),
IF(AND($P474="Rehired"),($U474/7*BE474),
IF(AND($P474="Terminated",AU474&gt;0),$U474,
IF($P474="Furloughed",IF(AU474&gt;0,$U474)+IF(BE474&gt;0,$U474),
IF($P474="Rehired",IF(BE474&gt;0,$U474)))))))),IF('Actual Allocation Calc'!$AM$78="C",'Actual Allocation Calc'!Q474,'Actual Allocation Calc'!Z474+IF($P474="Employed",$U474,
IF(AND($P474="Terminated"),($U474/7*AU474),
IF(AND($P474="Furloughed"),($U474/7*AU474)+($U474/7*BE474),
IF(AND($P474="Rehired"),($U474/7*BE474),
IF(AND($P474="Terminated",AU474&gt;0),$U474,
IF($P474="Furloughed",IF(AU474&gt;0,$U474)+IF(BE474&gt;0,$U474),
IF($P474="Rehired",IF(BE474&gt;0,$U474))))))))*'Actual Allocation Calc'!$AM$99)))</f>
        <v/>
      </c>
      <c r="AE474" s="210" t="str">
        <f>IF($B474="","",IF('Actual Allocation Calc'!$AN$78="A",
IF($P474="Employed",$U474,
IF(AND($P474="Terminated"),($U474/7*AV474),
IF(AND($P474="Furloughed"),($U474/7*AV474)+($U474/7*BF474),
IF(AND($P474="Rehired"),($U474/7*BF474),
IF(AND($P474="Terminated",AV474&gt;0),$U474,
IF($P474="Furloughed",IF(AV474&gt;0,$U474)+IF(BF474&gt;0,$U474),
IF($P474="Rehired",IF(BF474&gt;0,$U474)))))))),IF('Actual Allocation Calc'!$AN$78="C",'Actual Allocation Calc'!R474,'Actual Allocation Calc'!AA474+IF($P474="Employed",$U474,
IF(AND($P474="Terminated"),($U474/7*AV474),
IF(AND($P474="Furloughed"),($U474/7*AV474)+($U474/7*BF474),
IF(AND($P474="Rehired"),($U474/7*BF474),
IF(AND($P474="Terminated",AV474&gt;0),$U474,
IF($P474="Furloughed",IF(AV474&gt;0,$U474)+IF(BF474&gt;0,$U474),
IF($P474="Rehired",IF(BF474&gt;0,$U474))))))))*'Actual Allocation Calc'!$AN$99)))</f>
        <v/>
      </c>
      <c r="AF474" s="210" t="str">
        <f>IF($B474="","",IF('Actual Allocation Calc'!$AO$78="A",
IF($P474="Employed",$U474,
IF(AND($P474="Terminated"),($U474/7*AW474),
IF(AND($P474="Furloughed"),($U474/7*AW474)+($U474/7*BG474),
IF(AND($P474="Rehired"),($U474/7*BG474),
IF(AND($P474="Terminated",AW474&gt;0),$U474,
IF($P474="Furloughed",IF(AW474&gt;0,$U474)+IF(BG474&gt;0,$U474),
IF($P474="Rehired",IF(BG474&gt;0,$U474)))))))),IF('Actual Allocation Calc'!$AO$78="C",'Actual Allocation Calc'!S474,'Actual Allocation Calc'!AB474+IF($P474="Employed",$U474,
IF(AND($P474="Terminated"),($U474/7*AW474),
IF(AND($P474="Furloughed"),($U474/7*AW474)+($U474/7*BG474),
IF(AND($P474="Rehired"),($U474/7*BG474),
IF(AND($P474="Terminated",AW474&gt;0),$U474,
IF($P474="Furloughed",IF(AW474&gt;0,$U474)+IF(BG474&gt;0,$U474),
IF($P474="Rehired",IF(BG474&gt;0,$U474))))))))*'Actual Allocation Calc'!$AO$99)))</f>
        <v/>
      </c>
      <c r="AG474" s="210" t="str">
        <f>IF($B474="","",IF('Actual Allocation Calc'!$AP$78="A",
IF($P474="Employed",$U474/7*BK474,
IF(AND($P474="Terminated"),($U474/7*AX474),
IF(AND($P474="Furloughed"),($U474/7*AX474)+($U474/7*BH474),
IF(AND($P474="Rehired"),($U474/7*BH474),
IF(AND($P474="Terminated",AX474&gt;0),$U474,
IF($P474="Furloughed",IF(AX474&gt;0,$U474)+IF(BH474&gt;0,$U474),
IF($P474="Rehired",IF(BH474&gt;0,$U474)))))))),IF('Actual Allocation Calc'!$AP$78="C",'Actual Allocation Calc'!T474,'Actual Allocation Calc'!AC474+IF($P474="Employed",$U474/7*BK474,
IF(AND($P474="Terminated"),($U474/7*AX474),
IF(AND($P474="Furloughed"),($U474/7*AX474)+($U474/7*BH474),
IF(AND($P474="Rehired"),($U474/7*BH474),
IF(AND($P474="Terminated",AX474&gt;0),$U474,
IF($P474="Furloughed",IF(AX474&gt;0,$U474)+IF(BH474&gt;0,$U474),
IF($P474="Rehired",IF(BH474&gt;0,$U474))))))))*'Actual Allocation Calc'!$AP$99)))</f>
        <v/>
      </c>
      <c r="AH474" s="536"/>
      <c r="AI474" s="82">
        <f t="shared" si="150"/>
        <v>0</v>
      </c>
      <c r="AJ474" s="210">
        <f t="shared" si="153"/>
        <v>0</v>
      </c>
      <c r="AK474" s="397" t="str">
        <f t="shared" si="154"/>
        <v/>
      </c>
      <c r="AM474" s="122"/>
      <c r="AO474" s="214" t="str">
        <f>IFERROR(IF($V474="","",VLOOKUP(V474,'Calendar Calcs'!$B$2:$E1441,4,FALSE)),0)</f>
        <v/>
      </c>
      <c r="AP474" s="69" t="str">
        <f>IF($AO474="","", IF($AO474&lt;AP$23,0,IF($AO474&gt;AP$23,COUNTIFS('Calendar Calcs'!$E$2:$E1441,AP$23),COUNTIFS('Calendar Calcs'!$E$2:$E1441,AP$23,'Calendar Calcs'!$D$2:$D1441,"&lt;="&amp;WEEKDAY($V474)))))</f>
        <v/>
      </c>
      <c r="AQ474" s="69" t="str">
        <f>IF($AO474="","", IF($AO474&lt;AQ$23,0,IF($AO474&gt;AQ$23,COUNTIFS('Calendar Calcs'!$E$2:$E1441,AQ$23),COUNTIFS('Calendar Calcs'!$E$2:$E1441,AQ$23,'Calendar Calcs'!$D$2:$D1441,"&lt;="&amp;WEEKDAY($V474)))))</f>
        <v/>
      </c>
      <c r="AR474" s="69" t="str">
        <f>IF($AO474="","", IF($AO474&lt;AR$23,0,IF($AO474&gt;AR$23,COUNTIFS('Calendar Calcs'!$E$2:$E1441,AR$23),COUNTIFS('Calendar Calcs'!$E$2:$E1441,AR$23,'Calendar Calcs'!$D$2:$D1441,"&lt;="&amp;WEEKDAY($V474)))))</f>
        <v/>
      </c>
      <c r="AS474" s="69" t="str">
        <f>IF($AO474="","", IF($AO474&lt;AS$23,0,IF($AO474&gt;AS$23,COUNTIFS('Calendar Calcs'!$E$2:$E1441,AS$23),COUNTIFS('Calendar Calcs'!$E$2:$E1441,AS$23,'Calendar Calcs'!$D$2:$D1441,"&lt;="&amp;WEEKDAY($V474)))))</f>
        <v/>
      </c>
      <c r="AT474" s="69" t="str">
        <f>IF($AO474="","", IF($AO474&lt;AT$23,0,IF($AO474&gt;AT$23,COUNTIFS('Calendar Calcs'!$E$2:$E1441,AT$23),COUNTIFS('Calendar Calcs'!$E$2:$E1441,AT$23,'Calendar Calcs'!$D$2:$D1441,"&lt;="&amp;WEEKDAY($V474)))))</f>
        <v/>
      </c>
      <c r="AU474" s="69" t="str">
        <f>IF($AO474="","", IF($AO474&lt;AU$23,0,IF($AO474&gt;AU$23,COUNTIFS('Calendar Calcs'!$E$2:$E1441,AU$23),COUNTIFS('Calendar Calcs'!$E$2:$E1441,AU$23,'Calendar Calcs'!$D$2:$D1441,"&lt;="&amp;WEEKDAY($V474)))))</f>
        <v/>
      </c>
      <c r="AV474" s="69" t="str">
        <f>IF($AO474="","", IF($AO474&lt;AV$23,0,IF($AO474&gt;AV$23,COUNTIFS('Calendar Calcs'!$E$2:$E1441,AV$23),COUNTIFS('Calendar Calcs'!$E$2:$E1441,AV$23,'Calendar Calcs'!$D$2:$D1441,"&lt;="&amp;WEEKDAY($V474)))))</f>
        <v/>
      </c>
      <c r="AW474" s="69" t="str">
        <f>IF($AO474="","", IF($AO474&lt;AW$23,0,IF($AO474&gt;AW$23,COUNTIFS('Calendar Calcs'!$E$2:$E1441,AW$23),COUNTIFS('Calendar Calcs'!$E$2:$E1441,AW$23,'Calendar Calcs'!$D$2:$D1441,"&lt;="&amp;WEEKDAY($V474)))))</f>
        <v/>
      </c>
      <c r="AX474" s="69" t="str">
        <f>IF($AO474="","", IF($AO474&lt;AX$23,0,IF($AO474&gt;AX$23,COUNTIFS('Calendar Calcs'!$E$2:$E1441,AX$23),COUNTIFS('Calendar Calcs'!$E$2:$E1441,AX$23,'Calendar Calcs'!$D$2:$D1441,"&lt;="&amp;WEEKDAY($V474)))))</f>
        <v/>
      </c>
      <c r="AY474" s="69" t="str">
        <f>IF($W474="","",VLOOKUP($W474,'Calendar Calcs'!$B$2:$E1441,4,FALSE))</f>
        <v/>
      </c>
      <c r="AZ474" s="69" t="str">
        <f>IF($AY474="","",IF($AY474&gt;AZ$23,0,IF($AY474&lt;AZ$23,COUNTIFS('Calendar Calcs'!$E$2:$E1441,AZ$23),COUNTIFS('Calendar Calcs'!$E$2:$E1441,AZ$23,'Calendar Calcs'!$D$2:$D1441,"&gt;="&amp;WEEKDAY($W474)))))</f>
        <v/>
      </c>
      <c r="BA474" s="69" t="str">
        <f>IF($AY474="","",IF($AY474&gt;BA$23,0,IF($AY474&lt;BA$23,COUNTIFS('Calendar Calcs'!$E$2:$E1441,BA$23),COUNTIFS('Calendar Calcs'!$E$2:$E1441,BA$23,'Calendar Calcs'!$D$2:$D1441,"&gt;="&amp;WEEKDAY($W474)))))</f>
        <v/>
      </c>
      <c r="BB474" s="69" t="str">
        <f>IF($AY474="","",IF($AY474&gt;BB$23,0,IF($AY474&lt;BB$23,COUNTIFS('Calendar Calcs'!$E$2:$E1441,BB$23),COUNTIFS('Calendar Calcs'!$E$2:$E1441,BB$23,'Calendar Calcs'!$D$2:$D1441,"&gt;="&amp;WEEKDAY($W474)))))</f>
        <v/>
      </c>
      <c r="BC474" s="69" t="str">
        <f>IF($AY474="","",IF($AY474&gt;BC$23,0,IF($AY474&lt;BC$23,COUNTIFS('Calendar Calcs'!$E$2:$E1441,BC$23),COUNTIFS('Calendar Calcs'!$E$2:$E1441,BC$23,'Calendar Calcs'!$D$2:$D1441,"&gt;="&amp;WEEKDAY($W474)))))</f>
        <v/>
      </c>
      <c r="BD474" s="69" t="str">
        <f>IF($AY474="","",IF($AY474&gt;BD$23,0,IF($AY474&lt;BD$23,COUNTIFS('Calendar Calcs'!$E$2:$E1441,BD$23),COUNTIFS('Calendar Calcs'!$E$2:$E1441,BD$23,'Calendar Calcs'!$D$2:$D1441,"&gt;="&amp;WEEKDAY($W474)))))</f>
        <v/>
      </c>
      <c r="BE474" s="69" t="str">
        <f>IF($AY474="","",IF($AY474&gt;BE$23,0,IF($AY474&lt;BE$23,COUNTIFS('Calendar Calcs'!$E$2:$E1441,BE$23),COUNTIFS('Calendar Calcs'!$E$2:$E1441,BE$23,'Calendar Calcs'!$D$2:$D1441,"&gt;="&amp;WEEKDAY($W474)))))</f>
        <v/>
      </c>
      <c r="BF474" s="69" t="str">
        <f>IF($AY474="","",IF($AY474&gt;BF$23,0,IF($AY474&lt;BF$23,COUNTIFS('Calendar Calcs'!$E$2:$E1441,BF$23),COUNTIFS('Calendar Calcs'!$E$2:$E1441,BF$23,'Calendar Calcs'!$D$2:$D1441,"&gt;="&amp;WEEKDAY($W474)))))</f>
        <v/>
      </c>
      <c r="BG474" s="69" t="str">
        <f>IF($AY474="","",IF($AY474&gt;BG$23,0,IF($AY474&lt;BG$23,COUNTIFS('Calendar Calcs'!$E$2:$E1441,BG$23),COUNTIFS('Calendar Calcs'!$E$2:$E1441,BG$23,'Calendar Calcs'!$D$2:$D1441,"&gt;="&amp;WEEKDAY($W474)))))</f>
        <v/>
      </c>
      <c r="BH474" s="69">
        <f t="shared" si="155"/>
        <v>6</v>
      </c>
      <c r="BI474" s="69">
        <f>IF(Cover!$E$43="","",VLOOKUP(Cover!$E$43,'Calendar Calcs'!$B$2:$E1441,4,FALSE))</f>
        <v>1</v>
      </c>
      <c r="BJ474" s="69">
        <f>IF($BI474="","", IF($BI474&lt;BJ$23,0,IF($BI474&gt;=BJ$23,COUNTIFS('Calendar Calcs'!$E$2:$E1441,BJ$23),COUNTIFS('Calendar Calcs'!$E$2:$E1441,BJ$23,'Calendar Calcs'!$D$2:$D1441,"&lt;="&amp;WEEKDAY($V474)))))</f>
        <v>1</v>
      </c>
      <c r="BK474" s="69">
        <f t="shared" si="152"/>
        <v>6</v>
      </c>
      <c r="BN474" s="69" t="str">
        <f>IF(T474&gt;0,"FTE",IF(Cover!$E$47="Weekly",IF(S474&gt;29.75,"FTE","PTE"),IF(S474&gt;59.75,"FTE","PTE")))</f>
        <v>PTE</v>
      </c>
      <c r="BO474" s="69">
        <f>IF(BN474="FTE",30,IF(Cover!$E$47="Weekly",'STEP 2 EE Data'!S474,'STEP 2 EE Data'!S474/2))</f>
        <v>0</v>
      </c>
      <c r="BP474" s="209">
        <f t="shared" si="156"/>
        <v>0</v>
      </c>
      <c r="BQ474" s="209">
        <f t="shared" si="157"/>
        <v>0</v>
      </c>
      <c r="BR474" s="209">
        <f t="shared" si="158"/>
        <v>0</v>
      </c>
      <c r="BS474" s="209">
        <f t="shared" si="159"/>
        <v>0</v>
      </c>
      <c r="BT474" s="209">
        <f t="shared" si="160"/>
        <v>0</v>
      </c>
      <c r="BU474" s="209">
        <f t="shared" si="161"/>
        <v>0</v>
      </c>
      <c r="BV474" s="209">
        <f t="shared" si="162"/>
        <v>0</v>
      </c>
      <c r="BW474" s="209">
        <f t="shared" si="163"/>
        <v>0</v>
      </c>
      <c r="BX474" s="209">
        <f t="shared" si="164"/>
        <v>0</v>
      </c>
      <c r="CC474" s="210" t="str">
        <f>IF(B474="","",IF(C474="",IF(Cover!$E$47="Weekly",'STEP 3 EE Comp'!BI479*8,'STEP 3 EE Comp'!BI479*4),IF(Cover!$E$47="Weekly",'STEP 3 EE Comp'!BI479,'STEP 3 EE Comp'!BI479)))</f>
        <v/>
      </c>
      <c r="CD474" s="82" t="str">
        <f t="shared" si="165"/>
        <v/>
      </c>
      <c r="CE474" s="417">
        <f t="shared" si="166"/>
        <v>1</v>
      </c>
      <c r="CF474" s="82" t="str">
        <f t="shared" si="167"/>
        <v>Good</v>
      </c>
      <c r="CG474" s="82">
        <f t="shared" si="168"/>
        <v>0</v>
      </c>
      <c r="CH474" s="234">
        <f t="shared" si="169"/>
        <v>0</v>
      </c>
    </row>
    <row r="475" spans="1:86" s="69" customFormat="1" x14ac:dyDescent="0.3">
      <c r="A475" s="555"/>
      <c r="B475" s="52"/>
      <c r="C475" s="52"/>
      <c r="D475" s="52"/>
      <c r="E475" s="52"/>
      <c r="F475" s="507"/>
      <c r="G475" s="210">
        <f t="shared" si="149"/>
        <v>0</v>
      </c>
      <c r="H475" s="82">
        <f t="shared" si="151"/>
        <v>0</v>
      </c>
      <c r="I475" s="211"/>
      <c r="J475" s="441" t="s">
        <v>21</v>
      </c>
      <c r="K475" s="441" t="s">
        <v>21</v>
      </c>
      <c r="L475" s="441" t="s">
        <v>21</v>
      </c>
      <c r="M475" s="441" t="s">
        <v>21</v>
      </c>
      <c r="N475" s="568" t="s">
        <v>21</v>
      </c>
      <c r="O475" s="211"/>
      <c r="P475" s="212" t="str">
        <f>IF(B475="","",
IF(AND(V475="",W475="",B475&lt;&gt;""),"Employed",
IF(AND(V475&lt;&gt;"",W475="",B475&lt;&gt;""),"Terminated",
IF(AND(V475&lt;&gt;"",W475&lt;&gt;"",B475&lt;&gt;""),IF(W475&lt;Cover!$E$43,"Employed","Furloughed"),
IF(AND(V475="",W475&lt;&gt;"",B475&lt;&gt;""),IF(W475&lt;Cover!$E$43,"Employed","Rehired"))))))</f>
        <v/>
      </c>
      <c r="Q475" s="211"/>
      <c r="R475" s="536"/>
      <c r="S475" s="563"/>
      <c r="T475" s="536"/>
      <c r="U475" s="82">
        <f>IF(Cover!$E$47="Weekly",IF(T475&gt;0,T475,R475*S475),IF(T475&gt;0,T475,R475*S475)/2)</f>
        <v>0</v>
      </c>
      <c r="V475" s="564"/>
      <c r="W475" s="564"/>
      <c r="Y475" s="213" t="str">
        <f>IF($B475="","",IF('Actual Allocation Calc'!$AH$78="A",
IF($P475="Employed",$U475/7*BJ475,
IF(AND($P475="Terminated"),($U475/7*AP475),
IF(AND($P475="Furloughed"),($U475/7*AP475)+($U475/7*AZ475),
IF(AND($P475="Rehired"),($U475/7*AZ475),
IF(AND($P475="Terminated",AP475&gt;0),$U475,
IF($P475="Furloughed",IF(AP475&gt;0,$U475)+IF(AZ475&gt;0,$U475),
IF($P475="Rehired",IF(AZ475&gt;0,$U475)))))))),IF('Actual Allocation Calc'!$AH$78="C",'Actual Allocation Calc'!L475,'Actual Allocation Calc'!U475+IF($P475="Employed",$U475/7*BJ475,
IF(AND($P475="Terminated"),($U475/7*AP475),
IF(AND($P475="Furloughed"),($U475/7*AP475)+($U475/7*AZ475),
IF(AND($P475="Rehired"),($U475/7*AZ475),
IF(AND($P475="Terminated",AP475&gt;0),$U475,
IF($P475="Furloughed",IF(AP475&gt;0,$U475)+IF(AZ475&gt;0,$U475),
IF($P475="Rehired",IF(AZ475&gt;0,$U475))))))))*'Actual Allocation Calc'!$AH$99)))</f>
        <v/>
      </c>
      <c r="Z475" s="210" t="str">
        <f>IF($B475="","",IF('Actual Allocation Calc'!$AI$78="A",
IF($P475="Employed",$U475,
IF(AND($P475="Terminated"),($U475/7*AQ475),
IF(AND($P475="Furloughed"),($U475/7*AQ475)+($U475/7*BA475),
IF(AND($P475="Rehired"),($U475/7*BA475),
IF(AND($P475="Terminated",AQ475&gt;0),$U475,
IF($P475="Furloughed",IF(AQ475&gt;0,$U475)+IF(BA475&gt;0,$U475),
IF($P475="Rehired",IF(BA475&gt;0,$U475)))))))),IF('Actual Allocation Calc'!$AI$78="C",'Actual Allocation Calc'!M475,'Actual Allocation Calc'!V475+IF($P475="Employed",$U475,
IF(AND($P475="Terminated"),($U475/7*AQ475),
IF(AND($P475="Furloughed"),($U475/7*AQ475)+($U475/7*BA475),
IF(AND($P475="Rehired"),($U475/7*BA475),
IF(AND($P475="Terminated",AQ475&gt;0),$U475,
IF($P475="Furloughed",IF(AQ475&gt;0,$U475)+IF(BA475&gt;0,$U475),
IF($P475="Rehired",IF(BA475&gt;0,$U475))))))))*'Actual Allocation Calc'!$AI$99)))</f>
        <v/>
      </c>
      <c r="AA475" s="210" t="str">
        <f>IF($B475="","",IF('Actual Allocation Calc'!$AJ$78="A",
IF($P475="Employed",$U475,
IF(AND($P475="Terminated"),($U475/7*AR475),
IF(AND($P475="Furloughed"),($U475/7*AR475)+($U475/7*BB475),
IF(AND($P475="Rehired"),($U475/7*BB475),
IF(AND($P475="Terminated",AR475&gt;0),$U475,
IF($P475="Furloughed",IF(AR475&gt;0,$U475)+IF(BB475&gt;0,$U475),
IF($P475="Rehired",IF(BB475&gt;0,$U475)))))))),IF('Actual Allocation Calc'!$AJ$78="C",'Actual Allocation Calc'!N475,'Actual Allocation Calc'!W475+IF($P475="Employed",$U475,
IF(AND($P475="Terminated"),($U475/7*AR475),
IF(AND($P475="Furloughed"),($U475/7*AR475)+($U475/7*BB475),
IF(AND($P475="Rehired"),($U475/7*BB475),
IF(AND($P475="Terminated",AR475&gt;0),$U475,
IF($P475="Furloughed",IF(AR475&gt;0,$U475)+IF(BB475&gt;0,$U475),
IF($P475="Rehired",IF(BB475&gt;0,$U475))))))))*'Actual Allocation Calc'!$AJ$99)))</f>
        <v/>
      </c>
      <c r="AB475" s="210" t="str">
        <f>IF($B475="","",IF('Actual Allocation Calc'!$AK$78="A",
IF($P475="Employed",$U475,
IF(AND($P475="Terminated"),($U475/7*AS475),
IF(AND($P475="Furloughed"),($U475/7*AS475)+($U475/7*BC475),
IF(AND($P475="Rehired"),($U475/7*BC475),
IF(AND($P475="Terminated",AS475&gt;0),$U475,
IF($P475="Furloughed",IF(AS475&gt;0,$U475)+IF(BC475&gt;0,$U475),
IF($P475="Rehired",IF(BC475&gt;0,$U475)))))))),IF('Actual Allocation Calc'!$AK$78="C",'Actual Allocation Calc'!O475,'Actual Allocation Calc'!X475+IF($P475="Employed",$U475,
IF(AND($P475="Terminated"),($U475/7*AS475),
IF(AND($P475="Furloughed"),($U475/7*AS475)+($U475/7*BC475),
IF(AND($P475="Rehired"),($U475/7*BC475),
IF(AND($P475="Terminated",AS475&gt;0),$U475,
IF($P475="Furloughed",IF(AS475&gt;0,$U475)+IF(BC475&gt;0,$U475),
IF($P475="Rehired",IF(BC475&gt;0,$U475))))))))*'Actual Allocation Calc'!$AK$99)))</f>
        <v/>
      </c>
      <c r="AC475" s="210" t="str">
        <f>IF($B475="","",IF('Actual Allocation Calc'!$AL$78="A",
IF($P475="Employed",$U475,
IF(AND($P475="Terminated"),($U475/7*AT475),
IF(AND($P475="Furloughed"),($U475/7*AT475)+($U475/7*BD475),
IF(AND($P475="Rehired"),($U475/7*BD475),
IF(AND($P475="Terminated",AT475&gt;0),$U475,
IF($P475="Furloughed",IF(AT475&gt;0,$U475)+IF(BD475&gt;0,$U475),
IF($P475="Rehired",IF(BD475&gt;0,$U475)))))))),IF('Actual Allocation Calc'!$AL$78="C",'Actual Allocation Calc'!P475,'Actual Allocation Calc'!Y475+IF($P475="Employed",$U475,
IF(AND($P475="Terminated"),($U475/7*AT475),
IF(AND($P475="Furloughed"),($U475/7*AT475)+($U475/7*BD475),
IF(AND($P475="Rehired"),($U475/7*BD475),
IF(AND($P475="Terminated",AT475&gt;0),$U475,
IF($P475="Furloughed",IF(AT475&gt;0,$U475)+IF(BD475&gt;0,$U475),
IF($P475="Rehired",IF(BD475&gt;0,$U475))))))))*'Actual Allocation Calc'!$AL$99)))</f>
        <v/>
      </c>
      <c r="AD475" s="210" t="str">
        <f>IF($B475="","",IF('Actual Allocation Calc'!$AM$78="A",
IF($P475="Employed",$U475,
IF(AND($P475="Terminated"),($U475/7*AU475),
IF(AND($P475="Furloughed"),($U475/7*AU475)+($U475/7*BE475),
IF(AND($P475="Rehired"),($U475/7*BE475),
IF(AND($P475="Terminated",AU475&gt;0),$U475,
IF($P475="Furloughed",IF(AU475&gt;0,$U475)+IF(BE475&gt;0,$U475),
IF($P475="Rehired",IF(BE475&gt;0,$U475)))))))),IF('Actual Allocation Calc'!$AM$78="C",'Actual Allocation Calc'!Q475,'Actual Allocation Calc'!Z475+IF($P475="Employed",$U475,
IF(AND($P475="Terminated"),($U475/7*AU475),
IF(AND($P475="Furloughed"),($U475/7*AU475)+($U475/7*BE475),
IF(AND($P475="Rehired"),($U475/7*BE475),
IF(AND($P475="Terminated",AU475&gt;0),$U475,
IF($P475="Furloughed",IF(AU475&gt;0,$U475)+IF(BE475&gt;0,$U475),
IF($P475="Rehired",IF(BE475&gt;0,$U475))))))))*'Actual Allocation Calc'!$AM$99)))</f>
        <v/>
      </c>
      <c r="AE475" s="210" t="str">
        <f>IF($B475="","",IF('Actual Allocation Calc'!$AN$78="A",
IF($P475="Employed",$U475,
IF(AND($P475="Terminated"),($U475/7*AV475),
IF(AND($P475="Furloughed"),($U475/7*AV475)+($U475/7*BF475),
IF(AND($P475="Rehired"),($U475/7*BF475),
IF(AND($P475="Terminated",AV475&gt;0),$U475,
IF($P475="Furloughed",IF(AV475&gt;0,$U475)+IF(BF475&gt;0,$U475),
IF($P475="Rehired",IF(BF475&gt;0,$U475)))))))),IF('Actual Allocation Calc'!$AN$78="C",'Actual Allocation Calc'!R475,'Actual Allocation Calc'!AA475+IF($P475="Employed",$U475,
IF(AND($P475="Terminated"),($U475/7*AV475),
IF(AND($P475="Furloughed"),($U475/7*AV475)+($U475/7*BF475),
IF(AND($P475="Rehired"),($U475/7*BF475),
IF(AND($P475="Terminated",AV475&gt;0),$U475,
IF($P475="Furloughed",IF(AV475&gt;0,$U475)+IF(BF475&gt;0,$U475),
IF($P475="Rehired",IF(BF475&gt;0,$U475))))))))*'Actual Allocation Calc'!$AN$99)))</f>
        <v/>
      </c>
      <c r="AF475" s="210" t="str">
        <f>IF($B475="","",IF('Actual Allocation Calc'!$AO$78="A",
IF($P475="Employed",$U475,
IF(AND($P475="Terminated"),($U475/7*AW475),
IF(AND($P475="Furloughed"),($U475/7*AW475)+($U475/7*BG475),
IF(AND($P475="Rehired"),($U475/7*BG475),
IF(AND($P475="Terminated",AW475&gt;0),$U475,
IF($P475="Furloughed",IF(AW475&gt;0,$U475)+IF(BG475&gt;0,$U475),
IF($P475="Rehired",IF(BG475&gt;0,$U475)))))))),IF('Actual Allocation Calc'!$AO$78="C",'Actual Allocation Calc'!S475,'Actual Allocation Calc'!AB475+IF($P475="Employed",$U475,
IF(AND($P475="Terminated"),($U475/7*AW475),
IF(AND($P475="Furloughed"),($U475/7*AW475)+($U475/7*BG475),
IF(AND($P475="Rehired"),($U475/7*BG475),
IF(AND($P475="Terminated",AW475&gt;0),$U475,
IF($P475="Furloughed",IF(AW475&gt;0,$U475)+IF(BG475&gt;0,$U475),
IF($P475="Rehired",IF(BG475&gt;0,$U475))))))))*'Actual Allocation Calc'!$AO$99)))</f>
        <v/>
      </c>
      <c r="AG475" s="210" t="str">
        <f>IF($B475="","",IF('Actual Allocation Calc'!$AP$78="A",
IF($P475="Employed",$U475/7*BK475,
IF(AND($P475="Terminated"),($U475/7*AX475),
IF(AND($P475="Furloughed"),($U475/7*AX475)+($U475/7*BH475),
IF(AND($P475="Rehired"),($U475/7*BH475),
IF(AND($P475="Terminated",AX475&gt;0),$U475,
IF($P475="Furloughed",IF(AX475&gt;0,$U475)+IF(BH475&gt;0,$U475),
IF($P475="Rehired",IF(BH475&gt;0,$U475)))))))),IF('Actual Allocation Calc'!$AP$78="C",'Actual Allocation Calc'!T475,'Actual Allocation Calc'!AC475+IF($P475="Employed",$U475/7*BK475,
IF(AND($P475="Terminated"),($U475/7*AX475),
IF(AND($P475="Furloughed"),($U475/7*AX475)+($U475/7*BH475),
IF(AND($P475="Rehired"),($U475/7*BH475),
IF(AND($P475="Terminated",AX475&gt;0),$U475,
IF($P475="Furloughed",IF(AX475&gt;0,$U475)+IF(BH475&gt;0,$U475),
IF($P475="Rehired",IF(BH475&gt;0,$U475))))))))*'Actual Allocation Calc'!$AP$99)))</f>
        <v/>
      </c>
      <c r="AH475" s="536"/>
      <c r="AI475" s="82">
        <f t="shared" si="150"/>
        <v>0</v>
      </c>
      <c r="AJ475" s="210">
        <f t="shared" si="153"/>
        <v>0</v>
      </c>
      <c r="AK475" s="397" t="str">
        <f t="shared" si="154"/>
        <v/>
      </c>
      <c r="AM475" s="122"/>
      <c r="AO475" s="214" t="str">
        <f>IFERROR(IF($V475="","",VLOOKUP(V475,'Calendar Calcs'!$B$2:$E1442,4,FALSE)),0)</f>
        <v/>
      </c>
      <c r="AP475" s="69" t="str">
        <f>IF($AO475="","", IF($AO475&lt;AP$23,0,IF($AO475&gt;AP$23,COUNTIFS('Calendar Calcs'!$E$2:$E1442,AP$23),COUNTIFS('Calendar Calcs'!$E$2:$E1442,AP$23,'Calendar Calcs'!$D$2:$D1442,"&lt;="&amp;WEEKDAY($V475)))))</f>
        <v/>
      </c>
      <c r="AQ475" s="69" t="str">
        <f>IF($AO475="","", IF($AO475&lt;AQ$23,0,IF($AO475&gt;AQ$23,COUNTIFS('Calendar Calcs'!$E$2:$E1442,AQ$23),COUNTIFS('Calendar Calcs'!$E$2:$E1442,AQ$23,'Calendar Calcs'!$D$2:$D1442,"&lt;="&amp;WEEKDAY($V475)))))</f>
        <v/>
      </c>
      <c r="AR475" s="69" t="str">
        <f>IF($AO475="","", IF($AO475&lt;AR$23,0,IF($AO475&gt;AR$23,COUNTIFS('Calendar Calcs'!$E$2:$E1442,AR$23),COUNTIFS('Calendar Calcs'!$E$2:$E1442,AR$23,'Calendar Calcs'!$D$2:$D1442,"&lt;="&amp;WEEKDAY($V475)))))</f>
        <v/>
      </c>
      <c r="AS475" s="69" t="str">
        <f>IF($AO475="","", IF($AO475&lt;AS$23,0,IF($AO475&gt;AS$23,COUNTIFS('Calendar Calcs'!$E$2:$E1442,AS$23),COUNTIFS('Calendar Calcs'!$E$2:$E1442,AS$23,'Calendar Calcs'!$D$2:$D1442,"&lt;="&amp;WEEKDAY($V475)))))</f>
        <v/>
      </c>
      <c r="AT475" s="69" t="str">
        <f>IF($AO475="","", IF($AO475&lt;AT$23,0,IF($AO475&gt;AT$23,COUNTIFS('Calendar Calcs'!$E$2:$E1442,AT$23),COUNTIFS('Calendar Calcs'!$E$2:$E1442,AT$23,'Calendar Calcs'!$D$2:$D1442,"&lt;="&amp;WEEKDAY($V475)))))</f>
        <v/>
      </c>
      <c r="AU475" s="69" t="str">
        <f>IF($AO475="","", IF($AO475&lt;AU$23,0,IF($AO475&gt;AU$23,COUNTIFS('Calendar Calcs'!$E$2:$E1442,AU$23),COUNTIFS('Calendar Calcs'!$E$2:$E1442,AU$23,'Calendar Calcs'!$D$2:$D1442,"&lt;="&amp;WEEKDAY($V475)))))</f>
        <v/>
      </c>
      <c r="AV475" s="69" t="str">
        <f>IF($AO475="","", IF($AO475&lt;AV$23,0,IF($AO475&gt;AV$23,COUNTIFS('Calendar Calcs'!$E$2:$E1442,AV$23),COUNTIFS('Calendar Calcs'!$E$2:$E1442,AV$23,'Calendar Calcs'!$D$2:$D1442,"&lt;="&amp;WEEKDAY($V475)))))</f>
        <v/>
      </c>
      <c r="AW475" s="69" t="str">
        <f>IF($AO475="","", IF($AO475&lt;AW$23,0,IF($AO475&gt;AW$23,COUNTIFS('Calendar Calcs'!$E$2:$E1442,AW$23),COUNTIFS('Calendar Calcs'!$E$2:$E1442,AW$23,'Calendar Calcs'!$D$2:$D1442,"&lt;="&amp;WEEKDAY($V475)))))</f>
        <v/>
      </c>
      <c r="AX475" s="69" t="str">
        <f>IF($AO475="","", IF($AO475&lt;AX$23,0,IF($AO475&gt;AX$23,COUNTIFS('Calendar Calcs'!$E$2:$E1442,AX$23),COUNTIFS('Calendar Calcs'!$E$2:$E1442,AX$23,'Calendar Calcs'!$D$2:$D1442,"&lt;="&amp;WEEKDAY($V475)))))</f>
        <v/>
      </c>
      <c r="AY475" s="69" t="str">
        <f>IF($W475="","",VLOOKUP($W475,'Calendar Calcs'!$B$2:$E1442,4,FALSE))</f>
        <v/>
      </c>
      <c r="AZ475" s="69" t="str">
        <f>IF($AY475="","",IF($AY475&gt;AZ$23,0,IF($AY475&lt;AZ$23,COUNTIFS('Calendar Calcs'!$E$2:$E1442,AZ$23),COUNTIFS('Calendar Calcs'!$E$2:$E1442,AZ$23,'Calendar Calcs'!$D$2:$D1442,"&gt;="&amp;WEEKDAY($W475)))))</f>
        <v/>
      </c>
      <c r="BA475" s="69" t="str">
        <f>IF($AY475="","",IF($AY475&gt;BA$23,0,IF($AY475&lt;BA$23,COUNTIFS('Calendar Calcs'!$E$2:$E1442,BA$23),COUNTIFS('Calendar Calcs'!$E$2:$E1442,BA$23,'Calendar Calcs'!$D$2:$D1442,"&gt;="&amp;WEEKDAY($W475)))))</f>
        <v/>
      </c>
      <c r="BB475" s="69" t="str">
        <f>IF($AY475="","",IF($AY475&gt;BB$23,0,IF($AY475&lt;BB$23,COUNTIFS('Calendar Calcs'!$E$2:$E1442,BB$23),COUNTIFS('Calendar Calcs'!$E$2:$E1442,BB$23,'Calendar Calcs'!$D$2:$D1442,"&gt;="&amp;WEEKDAY($W475)))))</f>
        <v/>
      </c>
      <c r="BC475" s="69" t="str">
        <f>IF($AY475="","",IF($AY475&gt;BC$23,0,IF($AY475&lt;BC$23,COUNTIFS('Calendar Calcs'!$E$2:$E1442,BC$23),COUNTIFS('Calendar Calcs'!$E$2:$E1442,BC$23,'Calendar Calcs'!$D$2:$D1442,"&gt;="&amp;WEEKDAY($W475)))))</f>
        <v/>
      </c>
      <c r="BD475" s="69" t="str">
        <f>IF($AY475="","",IF($AY475&gt;BD$23,0,IF($AY475&lt;BD$23,COUNTIFS('Calendar Calcs'!$E$2:$E1442,BD$23),COUNTIFS('Calendar Calcs'!$E$2:$E1442,BD$23,'Calendar Calcs'!$D$2:$D1442,"&gt;="&amp;WEEKDAY($W475)))))</f>
        <v/>
      </c>
      <c r="BE475" s="69" t="str">
        <f>IF($AY475="","",IF($AY475&gt;BE$23,0,IF($AY475&lt;BE$23,COUNTIFS('Calendar Calcs'!$E$2:$E1442,BE$23),COUNTIFS('Calendar Calcs'!$E$2:$E1442,BE$23,'Calendar Calcs'!$D$2:$D1442,"&gt;="&amp;WEEKDAY($W475)))))</f>
        <v/>
      </c>
      <c r="BF475" s="69" t="str">
        <f>IF($AY475="","",IF($AY475&gt;BF$23,0,IF($AY475&lt;BF$23,COUNTIFS('Calendar Calcs'!$E$2:$E1442,BF$23),COUNTIFS('Calendar Calcs'!$E$2:$E1442,BF$23,'Calendar Calcs'!$D$2:$D1442,"&gt;="&amp;WEEKDAY($W475)))))</f>
        <v/>
      </c>
      <c r="BG475" s="69" t="str">
        <f>IF($AY475="","",IF($AY475&gt;BG$23,0,IF($AY475&lt;BG$23,COUNTIFS('Calendar Calcs'!$E$2:$E1442,BG$23),COUNTIFS('Calendar Calcs'!$E$2:$E1442,BG$23,'Calendar Calcs'!$D$2:$D1442,"&gt;="&amp;WEEKDAY($W475)))))</f>
        <v/>
      </c>
      <c r="BH475" s="69">
        <f t="shared" si="155"/>
        <v>6</v>
      </c>
      <c r="BI475" s="69">
        <f>IF(Cover!$E$43="","",VLOOKUP(Cover!$E$43,'Calendar Calcs'!$B$2:$E1442,4,FALSE))</f>
        <v>1</v>
      </c>
      <c r="BJ475" s="69">
        <f>IF($BI475="","", IF($BI475&lt;BJ$23,0,IF($BI475&gt;=BJ$23,COUNTIFS('Calendar Calcs'!$E$2:$E1442,BJ$23),COUNTIFS('Calendar Calcs'!$E$2:$E1442,BJ$23,'Calendar Calcs'!$D$2:$D1442,"&lt;="&amp;WEEKDAY($V475)))))</f>
        <v>1</v>
      </c>
      <c r="BK475" s="69">
        <f t="shared" si="152"/>
        <v>6</v>
      </c>
      <c r="BN475" s="69" t="str">
        <f>IF(T475&gt;0,"FTE",IF(Cover!$E$47="Weekly",IF(S475&gt;29.75,"FTE","PTE"),IF(S475&gt;59.75,"FTE","PTE")))</f>
        <v>PTE</v>
      </c>
      <c r="BO475" s="69">
        <f>IF(BN475="FTE",30,IF(Cover!$E$47="Weekly",'STEP 2 EE Data'!S475,'STEP 2 EE Data'!S475/2))</f>
        <v>0</v>
      </c>
      <c r="BP475" s="209">
        <f t="shared" si="156"/>
        <v>0</v>
      </c>
      <c r="BQ475" s="209">
        <f t="shared" si="157"/>
        <v>0</v>
      </c>
      <c r="BR475" s="209">
        <f t="shared" si="158"/>
        <v>0</v>
      </c>
      <c r="BS475" s="209">
        <f t="shared" si="159"/>
        <v>0</v>
      </c>
      <c r="BT475" s="209">
        <f t="shared" si="160"/>
        <v>0</v>
      </c>
      <c r="BU475" s="209">
        <f t="shared" si="161"/>
        <v>0</v>
      </c>
      <c r="BV475" s="209">
        <f t="shared" si="162"/>
        <v>0</v>
      </c>
      <c r="BW475" s="209">
        <f t="shared" si="163"/>
        <v>0</v>
      </c>
      <c r="BX475" s="209">
        <f t="shared" si="164"/>
        <v>0</v>
      </c>
      <c r="CC475" s="210" t="str">
        <f>IF(B475="","",IF(C475="",IF(Cover!$E$47="Weekly",'STEP 3 EE Comp'!BI480*8,'STEP 3 EE Comp'!BI480*4),IF(Cover!$E$47="Weekly",'STEP 3 EE Comp'!BI480,'STEP 3 EE Comp'!BI480)))</f>
        <v/>
      </c>
      <c r="CD475" s="82" t="str">
        <f t="shared" si="165"/>
        <v/>
      </c>
      <c r="CE475" s="417">
        <f t="shared" si="166"/>
        <v>1</v>
      </c>
      <c r="CF475" s="82" t="str">
        <f t="shared" si="167"/>
        <v>Good</v>
      </c>
      <c r="CG475" s="82">
        <f t="shared" si="168"/>
        <v>0</v>
      </c>
      <c r="CH475" s="234">
        <f t="shared" si="169"/>
        <v>0</v>
      </c>
    </row>
    <row r="476" spans="1:86" s="69" customFormat="1" x14ac:dyDescent="0.3">
      <c r="A476" s="555"/>
      <c r="B476" s="52"/>
      <c r="C476" s="52"/>
      <c r="D476" s="52"/>
      <c r="E476" s="52"/>
      <c r="F476" s="507"/>
      <c r="G476" s="210">
        <f t="shared" si="149"/>
        <v>0</v>
      </c>
      <c r="H476" s="82">
        <f t="shared" si="151"/>
        <v>0</v>
      </c>
      <c r="I476" s="211"/>
      <c r="J476" s="441" t="s">
        <v>21</v>
      </c>
      <c r="K476" s="441" t="s">
        <v>21</v>
      </c>
      <c r="L476" s="441" t="s">
        <v>21</v>
      </c>
      <c r="M476" s="441" t="s">
        <v>21</v>
      </c>
      <c r="N476" s="568" t="s">
        <v>21</v>
      </c>
      <c r="O476" s="211"/>
      <c r="P476" s="212" t="str">
        <f>IF(B476="","",
IF(AND(V476="",W476="",B476&lt;&gt;""),"Employed",
IF(AND(V476&lt;&gt;"",W476="",B476&lt;&gt;""),"Terminated",
IF(AND(V476&lt;&gt;"",W476&lt;&gt;"",B476&lt;&gt;""),IF(W476&lt;Cover!$E$43,"Employed","Furloughed"),
IF(AND(V476="",W476&lt;&gt;"",B476&lt;&gt;""),IF(W476&lt;Cover!$E$43,"Employed","Rehired"))))))</f>
        <v/>
      </c>
      <c r="Q476" s="211"/>
      <c r="R476" s="536"/>
      <c r="S476" s="563"/>
      <c r="T476" s="536"/>
      <c r="U476" s="82">
        <f>IF(Cover!$E$47="Weekly",IF(T476&gt;0,T476,R476*S476),IF(T476&gt;0,T476,R476*S476)/2)</f>
        <v>0</v>
      </c>
      <c r="V476" s="564"/>
      <c r="W476" s="564"/>
      <c r="Y476" s="213" t="str">
        <f>IF($B476="","",IF('Actual Allocation Calc'!$AH$78="A",
IF($P476="Employed",$U476/7*BJ476,
IF(AND($P476="Terminated"),($U476/7*AP476),
IF(AND($P476="Furloughed"),($U476/7*AP476)+($U476/7*AZ476),
IF(AND($P476="Rehired"),($U476/7*AZ476),
IF(AND($P476="Terminated",AP476&gt;0),$U476,
IF($P476="Furloughed",IF(AP476&gt;0,$U476)+IF(AZ476&gt;0,$U476),
IF($P476="Rehired",IF(AZ476&gt;0,$U476)))))))),IF('Actual Allocation Calc'!$AH$78="C",'Actual Allocation Calc'!L476,'Actual Allocation Calc'!U476+IF($P476="Employed",$U476/7*BJ476,
IF(AND($P476="Terminated"),($U476/7*AP476),
IF(AND($P476="Furloughed"),($U476/7*AP476)+($U476/7*AZ476),
IF(AND($P476="Rehired"),($U476/7*AZ476),
IF(AND($P476="Terminated",AP476&gt;0),$U476,
IF($P476="Furloughed",IF(AP476&gt;0,$U476)+IF(AZ476&gt;0,$U476),
IF($P476="Rehired",IF(AZ476&gt;0,$U476))))))))*'Actual Allocation Calc'!$AH$99)))</f>
        <v/>
      </c>
      <c r="Z476" s="210" t="str">
        <f>IF($B476="","",IF('Actual Allocation Calc'!$AI$78="A",
IF($P476="Employed",$U476,
IF(AND($P476="Terminated"),($U476/7*AQ476),
IF(AND($P476="Furloughed"),($U476/7*AQ476)+($U476/7*BA476),
IF(AND($P476="Rehired"),($U476/7*BA476),
IF(AND($P476="Terminated",AQ476&gt;0),$U476,
IF($P476="Furloughed",IF(AQ476&gt;0,$U476)+IF(BA476&gt;0,$U476),
IF($P476="Rehired",IF(BA476&gt;0,$U476)))))))),IF('Actual Allocation Calc'!$AI$78="C",'Actual Allocation Calc'!M476,'Actual Allocation Calc'!V476+IF($P476="Employed",$U476,
IF(AND($P476="Terminated"),($U476/7*AQ476),
IF(AND($P476="Furloughed"),($U476/7*AQ476)+($U476/7*BA476),
IF(AND($P476="Rehired"),($U476/7*BA476),
IF(AND($P476="Terminated",AQ476&gt;0),$U476,
IF($P476="Furloughed",IF(AQ476&gt;0,$U476)+IF(BA476&gt;0,$U476),
IF($P476="Rehired",IF(BA476&gt;0,$U476))))))))*'Actual Allocation Calc'!$AI$99)))</f>
        <v/>
      </c>
      <c r="AA476" s="210" t="str">
        <f>IF($B476="","",IF('Actual Allocation Calc'!$AJ$78="A",
IF($P476="Employed",$U476,
IF(AND($P476="Terminated"),($U476/7*AR476),
IF(AND($P476="Furloughed"),($U476/7*AR476)+($U476/7*BB476),
IF(AND($P476="Rehired"),($U476/7*BB476),
IF(AND($P476="Terminated",AR476&gt;0),$U476,
IF($P476="Furloughed",IF(AR476&gt;0,$U476)+IF(BB476&gt;0,$U476),
IF($P476="Rehired",IF(BB476&gt;0,$U476)))))))),IF('Actual Allocation Calc'!$AJ$78="C",'Actual Allocation Calc'!N476,'Actual Allocation Calc'!W476+IF($P476="Employed",$U476,
IF(AND($P476="Terminated"),($U476/7*AR476),
IF(AND($P476="Furloughed"),($U476/7*AR476)+($U476/7*BB476),
IF(AND($P476="Rehired"),($U476/7*BB476),
IF(AND($P476="Terminated",AR476&gt;0),$U476,
IF($P476="Furloughed",IF(AR476&gt;0,$U476)+IF(BB476&gt;0,$U476),
IF($P476="Rehired",IF(BB476&gt;0,$U476))))))))*'Actual Allocation Calc'!$AJ$99)))</f>
        <v/>
      </c>
      <c r="AB476" s="210" t="str">
        <f>IF($B476="","",IF('Actual Allocation Calc'!$AK$78="A",
IF($P476="Employed",$U476,
IF(AND($P476="Terminated"),($U476/7*AS476),
IF(AND($P476="Furloughed"),($U476/7*AS476)+($U476/7*BC476),
IF(AND($P476="Rehired"),($U476/7*BC476),
IF(AND($P476="Terminated",AS476&gt;0),$U476,
IF($P476="Furloughed",IF(AS476&gt;0,$U476)+IF(BC476&gt;0,$U476),
IF($P476="Rehired",IF(BC476&gt;0,$U476)))))))),IF('Actual Allocation Calc'!$AK$78="C",'Actual Allocation Calc'!O476,'Actual Allocation Calc'!X476+IF($P476="Employed",$U476,
IF(AND($P476="Terminated"),($U476/7*AS476),
IF(AND($P476="Furloughed"),($U476/7*AS476)+($U476/7*BC476),
IF(AND($P476="Rehired"),($U476/7*BC476),
IF(AND($P476="Terminated",AS476&gt;0),$U476,
IF($P476="Furloughed",IF(AS476&gt;0,$U476)+IF(BC476&gt;0,$U476),
IF($P476="Rehired",IF(BC476&gt;0,$U476))))))))*'Actual Allocation Calc'!$AK$99)))</f>
        <v/>
      </c>
      <c r="AC476" s="210" t="str">
        <f>IF($B476="","",IF('Actual Allocation Calc'!$AL$78="A",
IF($P476="Employed",$U476,
IF(AND($P476="Terminated"),($U476/7*AT476),
IF(AND($P476="Furloughed"),($U476/7*AT476)+($U476/7*BD476),
IF(AND($P476="Rehired"),($U476/7*BD476),
IF(AND($P476="Terminated",AT476&gt;0),$U476,
IF($P476="Furloughed",IF(AT476&gt;0,$U476)+IF(BD476&gt;0,$U476),
IF($P476="Rehired",IF(BD476&gt;0,$U476)))))))),IF('Actual Allocation Calc'!$AL$78="C",'Actual Allocation Calc'!P476,'Actual Allocation Calc'!Y476+IF($P476="Employed",$U476,
IF(AND($P476="Terminated"),($U476/7*AT476),
IF(AND($P476="Furloughed"),($U476/7*AT476)+($U476/7*BD476),
IF(AND($P476="Rehired"),($U476/7*BD476),
IF(AND($P476="Terminated",AT476&gt;0),$U476,
IF($P476="Furloughed",IF(AT476&gt;0,$U476)+IF(BD476&gt;0,$U476),
IF($P476="Rehired",IF(BD476&gt;0,$U476))))))))*'Actual Allocation Calc'!$AL$99)))</f>
        <v/>
      </c>
      <c r="AD476" s="210" t="str">
        <f>IF($B476="","",IF('Actual Allocation Calc'!$AM$78="A",
IF($P476="Employed",$U476,
IF(AND($P476="Terminated"),($U476/7*AU476),
IF(AND($P476="Furloughed"),($U476/7*AU476)+($U476/7*BE476),
IF(AND($P476="Rehired"),($U476/7*BE476),
IF(AND($P476="Terminated",AU476&gt;0),$U476,
IF($P476="Furloughed",IF(AU476&gt;0,$U476)+IF(BE476&gt;0,$U476),
IF($P476="Rehired",IF(BE476&gt;0,$U476)))))))),IF('Actual Allocation Calc'!$AM$78="C",'Actual Allocation Calc'!Q476,'Actual Allocation Calc'!Z476+IF($P476="Employed",$U476,
IF(AND($P476="Terminated"),($U476/7*AU476),
IF(AND($P476="Furloughed"),($U476/7*AU476)+($U476/7*BE476),
IF(AND($P476="Rehired"),($U476/7*BE476),
IF(AND($P476="Terminated",AU476&gt;0),$U476,
IF($P476="Furloughed",IF(AU476&gt;0,$U476)+IF(BE476&gt;0,$U476),
IF($P476="Rehired",IF(BE476&gt;0,$U476))))))))*'Actual Allocation Calc'!$AM$99)))</f>
        <v/>
      </c>
      <c r="AE476" s="210" t="str">
        <f>IF($B476="","",IF('Actual Allocation Calc'!$AN$78="A",
IF($P476="Employed",$U476,
IF(AND($P476="Terminated"),($U476/7*AV476),
IF(AND($P476="Furloughed"),($U476/7*AV476)+($U476/7*BF476),
IF(AND($P476="Rehired"),($U476/7*BF476),
IF(AND($P476="Terminated",AV476&gt;0),$U476,
IF($P476="Furloughed",IF(AV476&gt;0,$U476)+IF(BF476&gt;0,$U476),
IF($P476="Rehired",IF(BF476&gt;0,$U476)))))))),IF('Actual Allocation Calc'!$AN$78="C",'Actual Allocation Calc'!R476,'Actual Allocation Calc'!AA476+IF($P476="Employed",$U476,
IF(AND($P476="Terminated"),($U476/7*AV476),
IF(AND($P476="Furloughed"),($U476/7*AV476)+($U476/7*BF476),
IF(AND($P476="Rehired"),($U476/7*BF476),
IF(AND($P476="Terminated",AV476&gt;0),$U476,
IF($P476="Furloughed",IF(AV476&gt;0,$U476)+IF(BF476&gt;0,$U476),
IF($P476="Rehired",IF(BF476&gt;0,$U476))))))))*'Actual Allocation Calc'!$AN$99)))</f>
        <v/>
      </c>
      <c r="AF476" s="210" t="str">
        <f>IF($B476="","",IF('Actual Allocation Calc'!$AO$78="A",
IF($P476="Employed",$U476,
IF(AND($P476="Terminated"),($U476/7*AW476),
IF(AND($P476="Furloughed"),($U476/7*AW476)+($U476/7*BG476),
IF(AND($P476="Rehired"),($U476/7*BG476),
IF(AND($P476="Terminated",AW476&gt;0),$U476,
IF($P476="Furloughed",IF(AW476&gt;0,$U476)+IF(BG476&gt;0,$U476),
IF($P476="Rehired",IF(BG476&gt;0,$U476)))))))),IF('Actual Allocation Calc'!$AO$78="C",'Actual Allocation Calc'!S476,'Actual Allocation Calc'!AB476+IF($P476="Employed",$U476,
IF(AND($P476="Terminated"),($U476/7*AW476),
IF(AND($P476="Furloughed"),($U476/7*AW476)+($U476/7*BG476),
IF(AND($P476="Rehired"),($U476/7*BG476),
IF(AND($P476="Terminated",AW476&gt;0),$U476,
IF($P476="Furloughed",IF(AW476&gt;0,$U476)+IF(BG476&gt;0,$U476),
IF($P476="Rehired",IF(BG476&gt;0,$U476))))))))*'Actual Allocation Calc'!$AO$99)))</f>
        <v/>
      </c>
      <c r="AG476" s="210" t="str">
        <f>IF($B476="","",IF('Actual Allocation Calc'!$AP$78="A",
IF($P476="Employed",$U476/7*BK476,
IF(AND($P476="Terminated"),($U476/7*AX476),
IF(AND($P476="Furloughed"),($U476/7*AX476)+($U476/7*BH476),
IF(AND($P476="Rehired"),($U476/7*BH476),
IF(AND($P476="Terminated",AX476&gt;0),$U476,
IF($P476="Furloughed",IF(AX476&gt;0,$U476)+IF(BH476&gt;0,$U476),
IF($P476="Rehired",IF(BH476&gt;0,$U476)))))))),IF('Actual Allocation Calc'!$AP$78="C",'Actual Allocation Calc'!T476,'Actual Allocation Calc'!AC476+IF($P476="Employed",$U476/7*BK476,
IF(AND($P476="Terminated"),($U476/7*AX476),
IF(AND($P476="Furloughed"),($U476/7*AX476)+($U476/7*BH476),
IF(AND($P476="Rehired"),($U476/7*BH476),
IF(AND($P476="Terminated",AX476&gt;0),$U476,
IF($P476="Furloughed",IF(AX476&gt;0,$U476)+IF(BH476&gt;0,$U476),
IF($P476="Rehired",IF(BH476&gt;0,$U476))))))))*'Actual Allocation Calc'!$AP$99)))</f>
        <v/>
      </c>
      <c r="AH476" s="536"/>
      <c r="AI476" s="82">
        <f t="shared" si="150"/>
        <v>0</v>
      </c>
      <c r="AJ476" s="210">
        <f t="shared" si="153"/>
        <v>0</v>
      </c>
      <c r="AK476" s="397" t="str">
        <f t="shared" si="154"/>
        <v/>
      </c>
      <c r="AM476" s="122"/>
      <c r="AO476" s="214" t="str">
        <f>IFERROR(IF($V476="","",VLOOKUP(V476,'Calendar Calcs'!$B$2:$E1443,4,FALSE)),0)</f>
        <v/>
      </c>
      <c r="AP476" s="69" t="str">
        <f>IF($AO476="","", IF($AO476&lt;AP$23,0,IF($AO476&gt;AP$23,COUNTIFS('Calendar Calcs'!$E$2:$E1443,AP$23),COUNTIFS('Calendar Calcs'!$E$2:$E1443,AP$23,'Calendar Calcs'!$D$2:$D1443,"&lt;="&amp;WEEKDAY($V476)))))</f>
        <v/>
      </c>
      <c r="AQ476" s="69" t="str">
        <f>IF($AO476="","", IF($AO476&lt;AQ$23,0,IF($AO476&gt;AQ$23,COUNTIFS('Calendar Calcs'!$E$2:$E1443,AQ$23),COUNTIFS('Calendar Calcs'!$E$2:$E1443,AQ$23,'Calendar Calcs'!$D$2:$D1443,"&lt;="&amp;WEEKDAY($V476)))))</f>
        <v/>
      </c>
      <c r="AR476" s="69" t="str">
        <f>IF($AO476="","", IF($AO476&lt;AR$23,0,IF($AO476&gt;AR$23,COUNTIFS('Calendar Calcs'!$E$2:$E1443,AR$23),COUNTIFS('Calendar Calcs'!$E$2:$E1443,AR$23,'Calendar Calcs'!$D$2:$D1443,"&lt;="&amp;WEEKDAY($V476)))))</f>
        <v/>
      </c>
      <c r="AS476" s="69" t="str">
        <f>IF($AO476="","", IF($AO476&lt;AS$23,0,IF($AO476&gt;AS$23,COUNTIFS('Calendar Calcs'!$E$2:$E1443,AS$23),COUNTIFS('Calendar Calcs'!$E$2:$E1443,AS$23,'Calendar Calcs'!$D$2:$D1443,"&lt;="&amp;WEEKDAY($V476)))))</f>
        <v/>
      </c>
      <c r="AT476" s="69" t="str">
        <f>IF($AO476="","", IF($AO476&lt;AT$23,0,IF($AO476&gt;AT$23,COUNTIFS('Calendar Calcs'!$E$2:$E1443,AT$23),COUNTIFS('Calendar Calcs'!$E$2:$E1443,AT$23,'Calendar Calcs'!$D$2:$D1443,"&lt;="&amp;WEEKDAY($V476)))))</f>
        <v/>
      </c>
      <c r="AU476" s="69" t="str">
        <f>IF($AO476="","", IF($AO476&lt;AU$23,0,IF($AO476&gt;AU$23,COUNTIFS('Calendar Calcs'!$E$2:$E1443,AU$23),COUNTIFS('Calendar Calcs'!$E$2:$E1443,AU$23,'Calendar Calcs'!$D$2:$D1443,"&lt;="&amp;WEEKDAY($V476)))))</f>
        <v/>
      </c>
      <c r="AV476" s="69" t="str">
        <f>IF($AO476="","", IF($AO476&lt;AV$23,0,IF($AO476&gt;AV$23,COUNTIFS('Calendar Calcs'!$E$2:$E1443,AV$23),COUNTIFS('Calendar Calcs'!$E$2:$E1443,AV$23,'Calendar Calcs'!$D$2:$D1443,"&lt;="&amp;WEEKDAY($V476)))))</f>
        <v/>
      </c>
      <c r="AW476" s="69" t="str">
        <f>IF($AO476="","", IF($AO476&lt;AW$23,0,IF($AO476&gt;AW$23,COUNTIFS('Calendar Calcs'!$E$2:$E1443,AW$23),COUNTIFS('Calendar Calcs'!$E$2:$E1443,AW$23,'Calendar Calcs'!$D$2:$D1443,"&lt;="&amp;WEEKDAY($V476)))))</f>
        <v/>
      </c>
      <c r="AX476" s="69" t="str">
        <f>IF($AO476="","", IF($AO476&lt;AX$23,0,IF($AO476&gt;AX$23,COUNTIFS('Calendar Calcs'!$E$2:$E1443,AX$23),COUNTIFS('Calendar Calcs'!$E$2:$E1443,AX$23,'Calendar Calcs'!$D$2:$D1443,"&lt;="&amp;WEEKDAY($V476)))))</f>
        <v/>
      </c>
      <c r="AY476" s="69" t="str">
        <f>IF($W476="","",VLOOKUP($W476,'Calendar Calcs'!$B$2:$E1443,4,FALSE))</f>
        <v/>
      </c>
      <c r="AZ476" s="69" t="str">
        <f>IF($AY476="","",IF($AY476&gt;AZ$23,0,IF($AY476&lt;AZ$23,COUNTIFS('Calendar Calcs'!$E$2:$E1443,AZ$23),COUNTIFS('Calendar Calcs'!$E$2:$E1443,AZ$23,'Calendar Calcs'!$D$2:$D1443,"&gt;="&amp;WEEKDAY($W476)))))</f>
        <v/>
      </c>
      <c r="BA476" s="69" t="str">
        <f>IF($AY476="","",IF($AY476&gt;BA$23,0,IF($AY476&lt;BA$23,COUNTIFS('Calendar Calcs'!$E$2:$E1443,BA$23),COUNTIFS('Calendar Calcs'!$E$2:$E1443,BA$23,'Calendar Calcs'!$D$2:$D1443,"&gt;="&amp;WEEKDAY($W476)))))</f>
        <v/>
      </c>
      <c r="BB476" s="69" t="str">
        <f>IF($AY476="","",IF($AY476&gt;BB$23,0,IF($AY476&lt;BB$23,COUNTIFS('Calendar Calcs'!$E$2:$E1443,BB$23),COUNTIFS('Calendar Calcs'!$E$2:$E1443,BB$23,'Calendar Calcs'!$D$2:$D1443,"&gt;="&amp;WEEKDAY($W476)))))</f>
        <v/>
      </c>
      <c r="BC476" s="69" t="str">
        <f>IF($AY476="","",IF($AY476&gt;BC$23,0,IF($AY476&lt;BC$23,COUNTIFS('Calendar Calcs'!$E$2:$E1443,BC$23),COUNTIFS('Calendar Calcs'!$E$2:$E1443,BC$23,'Calendar Calcs'!$D$2:$D1443,"&gt;="&amp;WEEKDAY($W476)))))</f>
        <v/>
      </c>
      <c r="BD476" s="69" t="str">
        <f>IF($AY476="","",IF($AY476&gt;BD$23,0,IF($AY476&lt;BD$23,COUNTIFS('Calendar Calcs'!$E$2:$E1443,BD$23),COUNTIFS('Calendar Calcs'!$E$2:$E1443,BD$23,'Calendar Calcs'!$D$2:$D1443,"&gt;="&amp;WEEKDAY($W476)))))</f>
        <v/>
      </c>
      <c r="BE476" s="69" t="str">
        <f>IF($AY476="","",IF($AY476&gt;BE$23,0,IF($AY476&lt;BE$23,COUNTIFS('Calendar Calcs'!$E$2:$E1443,BE$23),COUNTIFS('Calendar Calcs'!$E$2:$E1443,BE$23,'Calendar Calcs'!$D$2:$D1443,"&gt;="&amp;WEEKDAY($W476)))))</f>
        <v/>
      </c>
      <c r="BF476" s="69" t="str">
        <f>IF($AY476="","",IF($AY476&gt;BF$23,0,IF($AY476&lt;BF$23,COUNTIFS('Calendar Calcs'!$E$2:$E1443,BF$23),COUNTIFS('Calendar Calcs'!$E$2:$E1443,BF$23,'Calendar Calcs'!$D$2:$D1443,"&gt;="&amp;WEEKDAY($W476)))))</f>
        <v/>
      </c>
      <c r="BG476" s="69" t="str">
        <f>IF($AY476="","",IF($AY476&gt;BG$23,0,IF($AY476&lt;BG$23,COUNTIFS('Calendar Calcs'!$E$2:$E1443,BG$23),COUNTIFS('Calendar Calcs'!$E$2:$E1443,BG$23,'Calendar Calcs'!$D$2:$D1443,"&gt;="&amp;WEEKDAY($W476)))))</f>
        <v/>
      </c>
      <c r="BH476" s="69">
        <f t="shared" si="155"/>
        <v>6</v>
      </c>
      <c r="BI476" s="69">
        <f>IF(Cover!$E$43="","",VLOOKUP(Cover!$E$43,'Calendar Calcs'!$B$2:$E1443,4,FALSE))</f>
        <v>1</v>
      </c>
      <c r="BJ476" s="69">
        <f>IF($BI476="","", IF($BI476&lt;BJ$23,0,IF($BI476&gt;=BJ$23,COUNTIFS('Calendar Calcs'!$E$2:$E1443,BJ$23),COUNTIFS('Calendar Calcs'!$E$2:$E1443,BJ$23,'Calendar Calcs'!$D$2:$D1443,"&lt;="&amp;WEEKDAY($V476)))))</f>
        <v>1</v>
      </c>
      <c r="BK476" s="69">
        <f t="shared" si="152"/>
        <v>6</v>
      </c>
      <c r="BN476" s="69" t="str">
        <f>IF(T476&gt;0,"FTE",IF(Cover!$E$47="Weekly",IF(S476&gt;29.75,"FTE","PTE"),IF(S476&gt;59.75,"FTE","PTE")))</f>
        <v>PTE</v>
      </c>
      <c r="BO476" s="69">
        <f>IF(BN476="FTE",30,IF(Cover!$E$47="Weekly",'STEP 2 EE Data'!S476,'STEP 2 EE Data'!S476/2))</f>
        <v>0</v>
      </c>
      <c r="BP476" s="209">
        <f t="shared" si="156"/>
        <v>0</v>
      </c>
      <c r="BQ476" s="209">
        <f t="shared" si="157"/>
        <v>0</v>
      </c>
      <c r="BR476" s="209">
        <f t="shared" si="158"/>
        <v>0</v>
      </c>
      <c r="BS476" s="209">
        <f t="shared" si="159"/>
        <v>0</v>
      </c>
      <c r="BT476" s="209">
        <f t="shared" si="160"/>
        <v>0</v>
      </c>
      <c r="BU476" s="209">
        <f t="shared" si="161"/>
        <v>0</v>
      </c>
      <c r="BV476" s="209">
        <f t="shared" si="162"/>
        <v>0</v>
      </c>
      <c r="BW476" s="209">
        <f t="shared" si="163"/>
        <v>0</v>
      </c>
      <c r="BX476" s="209">
        <f t="shared" si="164"/>
        <v>0</v>
      </c>
      <c r="CC476" s="210" t="str">
        <f>IF(B476="","",IF(C476="",IF(Cover!$E$47="Weekly",'STEP 3 EE Comp'!BI481*8,'STEP 3 EE Comp'!BI481*4),IF(Cover!$E$47="Weekly",'STEP 3 EE Comp'!BI481,'STEP 3 EE Comp'!BI481)))</f>
        <v/>
      </c>
      <c r="CD476" s="82" t="str">
        <f t="shared" si="165"/>
        <v/>
      </c>
      <c r="CE476" s="417">
        <f t="shared" si="166"/>
        <v>1</v>
      </c>
      <c r="CF476" s="82" t="str">
        <f t="shared" si="167"/>
        <v>Good</v>
      </c>
      <c r="CG476" s="82">
        <f t="shared" si="168"/>
        <v>0</v>
      </c>
      <c r="CH476" s="234">
        <f t="shared" si="169"/>
        <v>0</v>
      </c>
    </row>
    <row r="477" spans="1:86" s="69" customFormat="1" x14ac:dyDescent="0.3">
      <c r="A477" s="555"/>
      <c r="B477" s="52"/>
      <c r="C477" s="52"/>
      <c r="D477" s="52"/>
      <c r="E477" s="52"/>
      <c r="F477" s="507"/>
      <c r="G477" s="210">
        <f t="shared" si="149"/>
        <v>0</v>
      </c>
      <c r="H477" s="82">
        <f t="shared" si="151"/>
        <v>0</v>
      </c>
      <c r="I477" s="211"/>
      <c r="J477" s="441" t="s">
        <v>21</v>
      </c>
      <c r="K477" s="441" t="s">
        <v>21</v>
      </c>
      <c r="L477" s="441" t="s">
        <v>21</v>
      </c>
      <c r="M477" s="441" t="s">
        <v>21</v>
      </c>
      <c r="N477" s="568" t="s">
        <v>21</v>
      </c>
      <c r="O477" s="211"/>
      <c r="P477" s="212" t="str">
        <f>IF(B477="","",
IF(AND(V477="",W477="",B477&lt;&gt;""),"Employed",
IF(AND(V477&lt;&gt;"",W477="",B477&lt;&gt;""),"Terminated",
IF(AND(V477&lt;&gt;"",W477&lt;&gt;"",B477&lt;&gt;""),IF(W477&lt;Cover!$E$43,"Employed","Furloughed"),
IF(AND(V477="",W477&lt;&gt;"",B477&lt;&gt;""),IF(W477&lt;Cover!$E$43,"Employed","Rehired"))))))</f>
        <v/>
      </c>
      <c r="Q477" s="211"/>
      <c r="R477" s="536"/>
      <c r="S477" s="563"/>
      <c r="T477" s="536"/>
      <c r="U477" s="82">
        <f>IF(Cover!$E$47="Weekly",IF(T477&gt;0,T477,R477*S477),IF(T477&gt;0,T477,R477*S477)/2)</f>
        <v>0</v>
      </c>
      <c r="V477" s="564"/>
      <c r="W477" s="564"/>
      <c r="Y477" s="213" t="str">
        <f>IF($B477="","",IF('Actual Allocation Calc'!$AH$78="A",
IF($P477="Employed",$U477/7*BJ477,
IF(AND($P477="Terminated"),($U477/7*AP477),
IF(AND($P477="Furloughed"),($U477/7*AP477)+($U477/7*AZ477),
IF(AND($P477="Rehired"),($U477/7*AZ477),
IF(AND($P477="Terminated",AP477&gt;0),$U477,
IF($P477="Furloughed",IF(AP477&gt;0,$U477)+IF(AZ477&gt;0,$U477),
IF($P477="Rehired",IF(AZ477&gt;0,$U477)))))))),IF('Actual Allocation Calc'!$AH$78="C",'Actual Allocation Calc'!L477,'Actual Allocation Calc'!U477+IF($P477="Employed",$U477/7*BJ477,
IF(AND($P477="Terminated"),($U477/7*AP477),
IF(AND($P477="Furloughed"),($U477/7*AP477)+($U477/7*AZ477),
IF(AND($P477="Rehired"),($U477/7*AZ477),
IF(AND($P477="Terminated",AP477&gt;0),$U477,
IF($P477="Furloughed",IF(AP477&gt;0,$U477)+IF(AZ477&gt;0,$U477),
IF($P477="Rehired",IF(AZ477&gt;0,$U477))))))))*'Actual Allocation Calc'!$AH$99)))</f>
        <v/>
      </c>
      <c r="Z477" s="210" t="str">
        <f>IF($B477="","",IF('Actual Allocation Calc'!$AI$78="A",
IF($P477="Employed",$U477,
IF(AND($P477="Terminated"),($U477/7*AQ477),
IF(AND($P477="Furloughed"),($U477/7*AQ477)+($U477/7*BA477),
IF(AND($P477="Rehired"),($U477/7*BA477),
IF(AND($P477="Terminated",AQ477&gt;0),$U477,
IF($P477="Furloughed",IF(AQ477&gt;0,$U477)+IF(BA477&gt;0,$U477),
IF($P477="Rehired",IF(BA477&gt;0,$U477)))))))),IF('Actual Allocation Calc'!$AI$78="C",'Actual Allocation Calc'!M477,'Actual Allocation Calc'!V477+IF($P477="Employed",$U477,
IF(AND($P477="Terminated"),($U477/7*AQ477),
IF(AND($P477="Furloughed"),($U477/7*AQ477)+($U477/7*BA477),
IF(AND($P477="Rehired"),($U477/7*BA477),
IF(AND($P477="Terminated",AQ477&gt;0),$U477,
IF($P477="Furloughed",IF(AQ477&gt;0,$U477)+IF(BA477&gt;0,$U477),
IF($P477="Rehired",IF(BA477&gt;0,$U477))))))))*'Actual Allocation Calc'!$AI$99)))</f>
        <v/>
      </c>
      <c r="AA477" s="210" t="str">
        <f>IF($B477="","",IF('Actual Allocation Calc'!$AJ$78="A",
IF($P477="Employed",$U477,
IF(AND($P477="Terminated"),($U477/7*AR477),
IF(AND($P477="Furloughed"),($U477/7*AR477)+($U477/7*BB477),
IF(AND($P477="Rehired"),($U477/7*BB477),
IF(AND($P477="Terminated",AR477&gt;0),$U477,
IF($P477="Furloughed",IF(AR477&gt;0,$U477)+IF(BB477&gt;0,$U477),
IF($P477="Rehired",IF(BB477&gt;0,$U477)))))))),IF('Actual Allocation Calc'!$AJ$78="C",'Actual Allocation Calc'!N477,'Actual Allocation Calc'!W477+IF($P477="Employed",$U477,
IF(AND($P477="Terminated"),($U477/7*AR477),
IF(AND($P477="Furloughed"),($U477/7*AR477)+($U477/7*BB477),
IF(AND($P477="Rehired"),($U477/7*BB477),
IF(AND($P477="Terminated",AR477&gt;0),$U477,
IF($P477="Furloughed",IF(AR477&gt;0,$U477)+IF(BB477&gt;0,$U477),
IF($P477="Rehired",IF(BB477&gt;0,$U477))))))))*'Actual Allocation Calc'!$AJ$99)))</f>
        <v/>
      </c>
      <c r="AB477" s="210" t="str">
        <f>IF($B477="","",IF('Actual Allocation Calc'!$AK$78="A",
IF($P477="Employed",$U477,
IF(AND($P477="Terminated"),($U477/7*AS477),
IF(AND($P477="Furloughed"),($U477/7*AS477)+($U477/7*BC477),
IF(AND($P477="Rehired"),($U477/7*BC477),
IF(AND($P477="Terminated",AS477&gt;0),$U477,
IF($P477="Furloughed",IF(AS477&gt;0,$U477)+IF(BC477&gt;0,$U477),
IF($P477="Rehired",IF(BC477&gt;0,$U477)))))))),IF('Actual Allocation Calc'!$AK$78="C",'Actual Allocation Calc'!O477,'Actual Allocation Calc'!X477+IF($P477="Employed",$U477,
IF(AND($P477="Terminated"),($U477/7*AS477),
IF(AND($P477="Furloughed"),($U477/7*AS477)+($U477/7*BC477),
IF(AND($P477="Rehired"),($U477/7*BC477),
IF(AND($P477="Terminated",AS477&gt;0),$U477,
IF($P477="Furloughed",IF(AS477&gt;0,$U477)+IF(BC477&gt;0,$U477),
IF($P477="Rehired",IF(BC477&gt;0,$U477))))))))*'Actual Allocation Calc'!$AK$99)))</f>
        <v/>
      </c>
      <c r="AC477" s="210" t="str">
        <f>IF($B477="","",IF('Actual Allocation Calc'!$AL$78="A",
IF($P477="Employed",$U477,
IF(AND($P477="Terminated"),($U477/7*AT477),
IF(AND($P477="Furloughed"),($U477/7*AT477)+($U477/7*BD477),
IF(AND($P477="Rehired"),($U477/7*BD477),
IF(AND($P477="Terminated",AT477&gt;0),$U477,
IF($P477="Furloughed",IF(AT477&gt;0,$U477)+IF(BD477&gt;0,$U477),
IF($P477="Rehired",IF(BD477&gt;0,$U477)))))))),IF('Actual Allocation Calc'!$AL$78="C",'Actual Allocation Calc'!P477,'Actual Allocation Calc'!Y477+IF($P477="Employed",$U477,
IF(AND($P477="Terminated"),($U477/7*AT477),
IF(AND($P477="Furloughed"),($U477/7*AT477)+($U477/7*BD477),
IF(AND($P477="Rehired"),($U477/7*BD477),
IF(AND($P477="Terminated",AT477&gt;0),$U477,
IF($P477="Furloughed",IF(AT477&gt;0,$U477)+IF(BD477&gt;0,$U477),
IF($P477="Rehired",IF(BD477&gt;0,$U477))))))))*'Actual Allocation Calc'!$AL$99)))</f>
        <v/>
      </c>
      <c r="AD477" s="210" t="str">
        <f>IF($B477="","",IF('Actual Allocation Calc'!$AM$78="A",
IF($P477="Employed",$U477,
IF(AND($P477="Terminated"),($U477/7*AU477),
IF(AND($P477="Furloughed"),($U477/7*AU477)+($U477/7*BE477),
IF(AND($P477="Rehired"),($U477/7*BE477),
IF(AND($P477="Terminated",AU477&gt;0),$U477,
IF($P477="Furloughed",IF(AU477&gt;0,$U477)+IF(BE477&gt;0,$U477),
IF($P477="Rehired",IF(BE477&gt;0,$U477)))))))),IF('Actual Allocation Calc'!$AM$78="C",'Actual Allocation Calc'!Q477,'Actual Allocation Calc'!Z477+IF($P477="Employed",$U477,
IF(AND($P477="Terminated"),($U477/7*AU477),
IF(AND($P477="Furloughed"),($U477/7*AU477)+($U477/7*BE477),
IF(AND($P477="Rehired"),($U477/7*BE477),
IF(AND($P477="Terminated",AU477&gt;0),$U477,
IF($P477="Furloughed",IF(AU477&gt;0,$U477)+IF(BE477&gt;0,$U477),
IF($P477="Rehired",IF(BE477&gt;0,$U477))))))))*'Actual Allocation Calc'!$AM$99)))</f>
        <v/>
      </c>
      <c r="AE477" s="210" t="str">
        <f>IF($B477="","",IF('Actual Allocation Calc'!$AN$78="A",
IF($P477="Employed",$U477,
IF(AND($P477="Terminated"),($U477/7*AV477),
IF(AND($P477="Furloughed"),($U477/7*AV477)+($U477/7*BF477),
IF(AND($P477="Rehired"),($U477/7*BF477),
IF(AND($P477="Terminated",AV477&gt;0),$U477,
IF($P477="Furloughed",IF(AV477&gt;0,$U477)+IF(BF477&gt;0,$U477),
IF($P477="Rehired",IF(BF477&gt;0,$U477)))))))),IF('Actual Allocation Calc'!$AN$78="C",'Actual Allocation Calc'!R477,'Actual Allocation Calc'!AA477+IF($P477="Employed",$U477,
IF(AND($P477="Terminated"),($U477/7*AV477),
IF(AND($P477="Furloughed"),($U477/7*AV477)+($U477/7*BF477),
IF(AND($P477="Rehired"),($U477/7*BF477),
IF(AND($P477="Terminated",AV477&gt;0),$U477,
IF($P477="Furloughed",IF(AV477&gt;0,$U477)+IF(BF477&gt;0,$U477),
IF($P477="Rehired",IF(BF477&gt;0,$U477))))))))*'Actual Allocation Calc'!$AN$99)))</f>
        <v/>
      </c>
      <c r="AF477" s="210" t="str">
        <f>IF($B477="","",IF('Actual Allocation Calc'!$AO$78="A",
IF($P477="Employed",$U477,
IF(AND($P477="Terminated"),($U477/7*AW477),
IF(AND($P477="Furloughed"),($U477/7*AW477)+($U477/7*BG477),
IF(AND($P477="Rehired"),($U477/7*BG477),
IF(AND($P477="Terminated",AW477&gt;0),$U477,
IF($P477="Furloughed",IF(AW477&gt;0,$U477)+IF(BG477&gt;0,$U477),
IF($P477="Rehired",IF(BG477&gt;0,$U477)))))))),IF('Actual Allocation Calc'!$AO$78="C",'Actual Allocation Calc'!S477,'Actual Allocation Calc'!AB477+IF($P477="Employed",$U477,
IF(AND($P477="Terminated"),($U477/7*AW477),
IF(AND($P477="Furloughed"),($U477/7*AW477)+($U477/7*BG477),
IF(AND($P477="Rehired"),($U477/7*BG477),
IF(AND($P477="Terminated",AW477&gt;0),$U477,
IF($P477="Furloughed",IF(AW477&gt;0,$U477)+IF(BG477&gt;0,$U477),
IF($P477="Rehired",IF(BG477&gt;0,$U477))))))))*'Actual Allocation Calc'!$AO$99)))</f>
        <v/>
      </c>
      <c r="AG477" s="210" t="str">
        <f>IF($B477="","",IF('Actual Allocation Calc'!$AP$78="A",
IF($P477="Employed",$U477/7*BK477,
IF(AND($P477="Terminated"),($U477/7*AX477),
IF(AND($P477="Furloughed"),($U477/7*AX477)+($U477/7*BH477),
IF(AND($P477="Rehired"),($U477/7*BH477),
IF(AND($P477="Terminated",AX477&gt;0),$U477,
IF($P477="Furloughed",IF(AX477&gt;0,$U477)+IF(BH477&gt;0,$U477),
IF($P477="Rehired",IF(BH477&gt;0,$U477)))))))),IF('Actual Allocation Calc'!$AP$78="C",'Actual Allocation Calc'!T477,'Actual Allocation Calc'!AC477+IF($P477="Employed",$U477/7*BK477,
IF(AND($P477="Terminated"),($U477/7*AX477),
IF(AND($P477="Furloughed"),($U477/7*AX477)+($U477/7*BH477),
IF(AND($P477="Rehired"),($U477/7*BH477),
IF(AND($P477="Terminated",AX477&gt;0),$U477,
IF($P477="Furloughed",IF(AX477&gt;0,$U477)+IF(BH477&gt;0,$U477),
IF($P477="Rehired",IF(BH477&gt;0,$U477))))))))*'Actual Allocation Calc'!$AP$99)))</f>
        <v/>
      </c>
      <c r="AH477" s="536"/>
      <c r="AI477" s="82">
        <f t="shared" si="150"/>
        <v>0</v>
      </c>
      <c r="AJ477" s="210">
        <f t="shared" si="153"/>
        <v>0</v>
      </c>
      <c r="AK477" s="397" t="str">
        <f t="shared" si="154"/>
        <v/>
      </c>
      <c r="AM477" s="122"/>
      <c r="AO477" s="214" t="str">
        <f>IFERROR(IF($V477="","",VLOOKUP(V477,'Calendar Calcs'!$B$2:$E1444,4,FALSE)),0)</f>
        <v/>
      </c>
      <c r="AP477" s="69" t="str">
        <f>IF($AO477="","", IF($AO477&lt;AP$23,0,IF($AO477&gt;AP$23,COUNTIFS('Calendar Calcs'!$E$2:$E1444,AP$23),COUNTIFS('Calendar Calcs'!$E$2:$E1444,AP$23,'Calendar Calcs'!$D$2:$D1444,"&lt;="&amp;WEEKDAY($V477)))))</f>
        <v/>
      </c>
      <c r="AQ477" s="69" t="str">
        <f>IF($AO477="","", IF($AO477&lt;AQ$23,0,IF($AO477&gt;AQ$23,COUNTIFS('Calendar Calcs'!$E$2:$E1444,AQ$23),COUNTIFS('Calendar Calcs'!$E$2:$E1444,AQ$23,'Calendar Calcs'!$D$2:$D1444,"&lt;="&amp;WEEKDAY($V477)))))</f>
        <v/>
      </c>
      <c r="AR477" s="69" t="str">
        <f>IF($AO477="","", IF($AO477&lt;AR$23,0,IF($AO477&gt;AR$23,COUNTIFS('Calendar Calcs'!$E$2:$E1444,AR$23),COUNTIFS('Calendar Calcs'!$E$2:$E1444,AR$23,'Calendar Calcs'!$D$2:$D1444,"&lt;="&amp;WEEKDAY($V477)))))</f>
        <v/>
      </c>
      <c r="AS477" s="69" t="str">
        <f>IF($AO477="","", IF($AO477&lt;AS$23,0,IF($AO477&gt;AS$23,COUNTIFS('Calendar Calcs'!$E$2:$E1444,AS$23),COUNTIFS('Calendar Calcs'!$E$2:$E1444,AS$23,'Calendar Calcs'!$D$2:$D1444,"&lt;="&amp;WEEKDAY($V477)))))</f>
        <v/>
      </c>
      <c r="AT477" s="69" t="str">
        <f>IF($AO477="","", IF($AO477&lt;AT$23,0,IF($AO477&gt;AT$23,COUNTIFS('Calendar Calcs'!$E$2:$E1444,AT$23),COUNTIFS('Calendar Calcs'!$E$2:$E1444,AT$23,'Calendar Calcs'!$D$2:$D1444,"&lt;="&amp;WEEKDAY($V477)))))</f>
        <v/>
      </c>
      <c r="AU477" s="69" t="str">
        <f>IF($AO477="","", IF($AO477&lt;AU$23,0,IF($AO477&gt;AU$23,COUNTIFS('Calendar Calcs'!$E$2:$E1444,AU$23),COUNTIFS('Calendar Calcs'!$E$2:$E1444,AU$23,'Calendar Calcs'!$D$2:$D1444,"&lt;="&amp;WEEKDAY($V477)))))</f>
        <v/>
      </c>
      <c r="AV477" s="69" t="str">
        <f>IF($AO477="","", IF($AO477&lt;AV$23,0,IF($AO477&gt;AV$23,COUNTIFS('Calendar Calcs'!$E$2:$E1444,AV$23),COUNTIFS('Calendar Calcs'!$E$2:$E1444,AV$23,'Calendar Calcs'!$D$2:$D1444,"&lt;="&amp;WEEKDAY($V477)))))</f>
        <v/>
      </c>
      <c r="AW477" s="69" t="str">
        <f>IF($AO477="","", IF($AO477&lt;AW$23,0,IF($AO477&gt;AW$23,COUNTIFS('Calendar Calcs'!$E$2:$E1444,AW$23),COUNTIFS('Calendar Calcs'!$E$2:$E1444,AW$23,'Calendar Calcs'!$D$2:$D1444,"&lt;="&amp;WEEKDAY($V477)))))</f>
        <v/>
      </c>
      <c r="AX477" s="69" t="str">
        <f>IF($AO477="","", IF($AO477&lt;AX$23,0,IF($AO477&gt;AX$23,COUNTIFS('Calendar Calcs'!$E$2:$E1444,AX$23),COUNTIFS('Calendar Calcs'!$E$2:$E1444,AX$23,'Calendar Calcs'!$D$2:$D1444,"&lt;="&amp;WEEKDAY($V477)))))</f>
        <v/>
      </c>
      <c r="AY477" s="69" t="str">
        <f>IF($W477="","",VLOOKUP($W477,'Calendar Calcs'!$B$2:$E1444,4,FALSE))</f>
        <v/>
      </c>
      <c r="AZ477" s="69" t="str">
        <f>IF($AY477="","",IF($AY477&gt;AZ$23,0,IF($AY477&lt;AZ$23,COUNTIFS('Calendar Calcs'!$E$2:$E1444,AZ$23),COUNTIFS('Calendar Calcs'!$E$2:$E1444,AZ$23,'Calendar Calcs'!$D$2:$D1444,"&gt;="&amp;WEEKDAY($W477)))))</f>
        <v/>
      </c>
      <c r="BA477" s="69" t="str">
        <f>IF($AY477="","",IF($AY477&gt;BA$23,0,IF($AY477&lt;BA$23,COUNTIFS('Calendar Calcs'!$E$2:$E1444,BA$23),COUNTIFS('Calendar Calcs'!$E$2:$E1444,BA$23,'Calendar Calcs'!$D$2:$D1444,"&gt;="&amp;WEEKDAY($W477)))))</f>
        <v/>
      </c>
      <c r="BB477" s="69" t="str">
        <f>IF($AY477="","",IF($AY477&gt;BB$23,0,IF($AY477&lt;BB$23,COUNTIFS('Calendar Calcs'!$E$2:$E1444,BB$23),COUNTIFS('Calendar Calcs'!$E$2:$E1444,BB$23,'Calendar Calcs'!$D$2:$D1444,"&gt;="&amp;WEEKDAY($W477)))))</f>
        <v/>
      </c>
      <c r="BC477" s="69" t="str">
        <f>IF($AY477="","",IF($AY477&gt;BC$23,0,IF($AY477&lt;BC$23,COUNTIFS('Calendar Calcs'!$E$2:$E1444,BC$23),COUNTIFS('Calendar Calcs'!$E$2:$E1444,BC$23,'Calendar Calcs'!$D$2:$D1444,"&gt;="&amp;WEEKDAY($W477)))))</f>
        <v/>
      </c>
      <c r="BD477" s="69" t="str">
        <f>IF($AY477="","",IF($AY477&gt;BD$23,0,IF($AY477&lt;BD$23,COUNTIFS('Calendar Calcs'!$E$2:$E1444,BD$23),COUNTIFS('Calendar Calcs'!$E$2:$E1444,BD$23,'Calendar Calcs'!$D$2:$D1444,"&gt;="&amp;WEEKDAY($W477)))))</f>
        <v/>
      </c>
      <c r="BE477" s="69" t="str">
        <f>IF($AY477="","",IF($AY477&gt;BE$23,0,IF($AY477&lt;BE$23,COUNTIFS('Calendar Calcs'!$E$2:$E1444,BE$23),COUNTIFS('Calendar Calcs'!$E$2:$E1444,BE$23,'Calendar Calcs'!$D$2:$D1444,"&gt;="&amp;WEEKDAY($W477)))))</f>
        <v/>
      </c>
      <c r="BF477" s="69" t="str">
        <f>IF($AY477="","",IF($AY477&gt;BF$23,0,IF($AY477&lt;BF$23,COUNTIFS('Calendar Calcs'!$E$2:$E1444,BF$23),COUNTIFS('Calendar Calcs'!$E$2:$E1444,BF$23,'Calendar Calcs'!$D$2:$D1444,"&gt;="&amp;WEEKDAY($W477)))))</f>
        <v/>
      </c>
      <c r="BG477" s="69" t="str">
        <f>IF($AY477="","",IF($AY477&gt;BG$23,0,IF($AY477&lt;BG$23,COUNTIFS('Calendar Calcs'!$E$2:$E1444,BG$23),COUNTIFS('Calendar Calcs'!$E$2:$E1444,BG$23,'Calendar Calcs'!$D$2:$D1444,"&gt;="&amp;WEEKDAY($W477)))))</f>
        <v/>
      </c>
      <c r="BH477" s="69">
        <f t="shared" si="155"/>
        <v>6</v>
      </c>
      <c r="BI477" s="69">
        <f>IF(Cover!$E$43="","",VLOOKUP(Cover!$E$43,'Calendar Calcs'!$B$2:$E1444,4,FALSE))</f>
        <v>1</v>
      </c>
      <c r="BJ477" s="69">
        <f>IF($BI477="","", IF($BI477&lt;BJ$23,0,IF($BI477&gt;=BJ$23,COUNTIFS('Calendar Calcs'!$E$2:$E1444,BJ$23),COUNTIFS('Calendar Calcs'!$E$2:$E1444,BJ$23,'Calendar Calcs'!$D$2:$D1444,"&lt;="&amp;WEEKDAY($V477)))))</f>
        <v>1</v>
      </c>
      <c r="BK477" s="69">
        <f t="shared" si="152"/>
        <v>6</v>
      </c>
      <c r="BN477" s="69" t="str">
        <f>IF(T477&gt;0,"FTE",IF(Cover!$E$47="Weekly",IF(S477&gt;29.75,"FTE","PTE"),IF(S477&gt;59.75,"FTE","PTE")))</f>
        <v>PTE</v>
      </c>
      <c r="BO477" s="69">
        <f>IF(BN477="FTE",30,IF(Cover!$E$47="Weekly",'STEP 2 EE Data'!S477,'STEP 2 EE Data'!S477/2))</f>
        <v>0</v>
      </c>
      <c r="BP477" s="209">
        <f t="shared" si="156"/>
        <v>0</v>
      </c>
      <c r="BQ477" s="209">
        <f t="shared" si="157"/>
        <v>0</v>
      </c>
      <c r="BR477" s="209">
        <f t="shared" si="158"/>
        <v>0</v>
      </c>
      <c r="BS477" s="209">
        <f t="shared" si="159"/>
        <v>0</v>
      </c>
      <c r="BT477" s="209">
        <f t="shared" si="160"/>
        <v>0</v>
      </c>
      <c r="BU477" s="209">
        <f t="shared" si="161"/>
        <v>0</v>
      </c>
      <c r="BV477" s="209">
        <f t="shared" si="162"/>
        <v>0</v>
      </c>
      <c r="BW477" s="209">
        <f t="shared" si="163"/>
        <v>0</v>
      </c>
      <c r="BX477" s="209">
        <f t="shared" si="164"/>
        <v>0</v>
      </c>
      <c r="CC477" s="210" t="str">
        <f>IF(B477="","",IF(C477="",IF(Cover!$E$47="Weekly",'STEP 3 EE Comp'!BI482*8,'STEP 3 EE Comp'!BI482*4),IF(Cover!$E$47="Weekly",'STEP 3 EE Comp'!BI482,'STEP 3 EE Comp'!BI482)))</f>
        <v/>
      </c>
      <c r="CD477" s="82" t="str">
        <f t="shared" si="165"/>
        <v/>
      </c>
      <c r="CE477" s="417">
        <f t="shared" si="166"/>
        <v>1</v>
      </c>
      <c r="CF477" s="82" t="str">
        <f t="shared" si="167"/>
        <v>Good</v>
      </c>
      <c r="CG477" s="82">
        <f t="shared" si="168"/>
        <v>0</v>
      </c>
      <c r="CH477" s="234">
        <f t="shared" si="169"/>
        <v>0</v>
      </c>
    </row>
    <row r="478" spans="1:86" s="69" customFormat="1" x14ac:dyDescent="0.3">
      <c r="A478" s="555"/>
      <c r="B478" s="52"/>
      <c r="C478" s="52"/>
      <c r="D478" s="52"/>
      <c r="E478" s="52"/>
      <c r="F478" s="507"/>
      <c r="G478" s="210">
        <f t="shared" si="149"/>
        <v>0</v>
      </c>
      <c r="H478" s="82">
        <f t="shared" si="151"/>
        <v>0</v>
      </c>
      <c r="I478" s="211"/>
      <c r="J478" s="441" t="s">
        <v>21</v>
      </c>
      <c r="K478" s="441" t="s">
        <v>21</v>
      </c>
      <c r="L478" s="441" t="s">
        <v>21</v>
      </c>
      <c r="M478" s="441" t="s">
        <v>21</v>
      </c>
      <c r="N478" s="568" t="s">
        <v>21</v>
      </c>
      <c r="O478" s="211"/>
      <c r="P478" s="212" t="str">
        <f>IF(B478="","",
IF(AND(V478="",W478="",B478&lt;&gt;""),"Employed",
IF(AND(V478&lt;&gt;"",W478="",B478&lt;&gt;""),"Terminated",
IF(AND(V478&lt;&gt;"",W478&lt;&gt;"",B478&lt;&gt;""),IF(W478&lt;Cover!$E$43,"Employed","Furloughed"),
IF(AND(V478="",W478&lt;&gt;"",B478&lt;&gt;""),IF(W478&lt;Cover!$E$43,"Employed","Rehired"))))))</f>
        <v/>
      </c>
      <c r="Q478" s="211"/>
      <c r="R478" s="536"/>
      <c r="S478" s="563"/>
      <c r="T478" s="536"/>
      <c r="U478" s="82">
        <f>IF(Cover!$E$47="Weekly",IF(T478&gt;0,T478,R478*S478),IF(T478&gt;0,T478,R478*S478)/2)</f>
        <v>0</v>
      </c>
      <c r="V478" s="564"/>
      <c r="W478" s="564"/>
      <c r="Y478" s="213" t="str">
        <f>IF($B478="","",IF('Actual Allocation Calc'!$AH$78="A",
IF($P478="Employed",$U478/7*BJ478,
IF(AND($P478="Terminated"),($U478/7*AP478),
IF(AND($P478="Furloughed"),($U478/7*AP478)+($U478/7*AZ478),
IF(AND($P478="Rehired"),($U478/7*AZ478),
IF(AND($P478="Terminated",AP478&gt;0),$U478,
IF($P478="Furloughed",IF(AP478&gt;0,$U478)+IF(AZ478&gt;0,$U478),
IF($P478="Rehired",IF(AZ478&gt;0,$U478)))))))),IF('Actual Allocation Calc'!$AH$78="C",'Actual Allocation Calc'!L478,'Actual Allocation Calc'!U478+IF($P478="Employed",$U478/7*BJ478,
IF(AND($P478="Terminated"),($U478/7*AP478),
IF(AND($P478="Furloughed"),($U478/7*AP478)+($U478/7*AZ478),
IF(AND($P478="Rehired"),($U478/7*AZ478),
IF(AND($P478="Terminated",AP478&gt;0),$U478,
IF($P478="Furloughed",IF(AP478&gt;0,$U478)+IF(AZ478&gt;0,$U478),
IF($P478="Rehired",IF(AZ478&gt;0,$U478))))))))*'Actual Allocation Calc'!$AH$99)))</f>
        <v/>
      </c>
      <c r="Z478" s="210" t="str">
        <f>IF($B478="","",IF('Actual Allocation Calc'!$AI$78="A",
IF($P478="Employed",$U478,
IF(AND($P478="Terminated"),($U478/7*AQ478),
IF(AND($P478="Furloughed"),($U478/7*AQ478)+($U478/7*BA478),
IF(AND($P478="Rehired"),($U478/7*BA478),
IF(AND($P478="Terminated",AQ478&gt;0),$U478,
IF($P478="Furloughed",IF(AQ478&gt;0,$U478)+IF(BA478&gt;0,$U478),
IF($P478="Rehired",IF(BA478&gt;0,$U478)))))))),IF('Actual Allocation Calc'!$AI$78="C",'Actual Allocation Calc'!M478,'Actual Allocation Calc'!V478+IF($P478="Employed",$U478,
IF(AND($P478="Terminated"),($U478/7*AQ478),
IF(AND($P478="Furloughed"),($U478/7*AQ478)+($U478/7*BA478),
IF(AND($P478="Rehired"),($U478/7*BA478),
IF(AND($P478="Terminated",AQ478&gt;0),$U478,
IF($P478="Furloughed",IF(AQ478&gt;0,$U478)+IF(BA478&gt;0,$U478),
IF($P478="Rehired",IF(BA478&gt;0,$U478))))))))*'Actual Allocation Calc'!$AI$99)))</f>
        <v/>
      </c>
      <c r="AA478" s="210" t="str">
        <f>IF($B478="","",IF('Actual Allocation Calc'!$AJ$78="A",
IF($P478="Employed",$U478,
IF(AND($P478="Terminated"),($U478/7*AR478),
IF(AND($P478="Furloughed"),($U478/7*AR478)+($U478/7*BB478),
IF(AND($P478="Rehired"),($U478/7*BB478),
IF(AND($P478="Terminated",AR478&gt;0),$U478,
IF($P478="Furloughed",IF(AR478&gt;0,$U478)+IF(BB478&gt;0,$U478),
IF($P478="Rehired",IF(BB478&gt;0,$U478)))))))),IF('Actual Allocation Calc'!$AJ$78="C",'Actual Allocation Calc'!N478,'Actual Allocation Calc'!W478+IF($P478="Employed",$U478,
IF(AND($P478="Terminated"),($U478/7*AR478),
IF(AND($P478="Furloughed"),($U478/7*AR478)+($U478/7*BB478),
IF(AND($P478="Rehired"),($U478/7*BB478),
IF(AND($P478="Terminated",AR478&gt;0),$U478,
IF($P478="Furloughed",IF(AR478&gt;0,$U478)+IF(BB478&gt;0,$U478),
IF($P478="Rehired",IF(BB478&gt;0,$U478))))))))*'Actual Allocation Calc'!$AJ$99)))</f>
        <v/>
      </c>
      <c r="AB478" s="210" t="str">
        <f>IF($B478="","",IF('Actual Allocation Calc'!$AK$78="A",
IF($P478="Employed",$U478,
IF(AND($P478="Terminated"),($U478/7*AS478),
IF(AND($P478="Furloughed"),($U478/7*AS478)+($U478/7*BC478),
IF(AND($P478="Rehired"),($U478/7*BC478),
IF(AND($P478="Terminated",AS478&gt;0),$U478,
IF($P478="Furloughed",IF(AS478&gt;0,$U478)+IF(BC478&gt;0,$U478),
IF($P478="Rehired",IF(BC478&gt;0,$U478)))))))),IF('Actual Allocation Calc'!$AK$78="C",'Actual Allocation Calc'!O478,'Actual Allocation Calc'!X478+IF($P478="Employed",$U478,
IF(AND($P478="Terminated"),($U478/7*AS478),
IF(AND($P478="Furloughed"),($U478/7*AS478)+($U478/7*BC478),
IF(AND($P478="Rehired"),($U478/7*BC478),
IF(AND($P478="Terminated",AS478&gt;0),$U478,
IF($P478="Furloughed",IF(AS478&gt;0,$U478)+IF(BC478&gt;0,$U478),
IF($P478="Rehired",IF(BC478&gt;0,$U478))))))))*'Actual Allocation Calc'!$AK$99)))</f>
        <v/>
      </c>
      <c r="AC478" s="210" t="str">
        <f>IF($B478="","",IF('Actual Allocation Calc'!$AL$78="A",
IF($P478="Employed",$U478,
IF(AND($P478="Terminated"),($U478/7*AT478),
IF(AND($P478="Furloughed"),($U478/7*AT478)+($U478/7*BD478),
IF(AND($P478="Rehired"),($U478/7*BD478),
IF(AND($P478="Terminated",AT478&gt;0),$U478,
IF($P478="Furloughed",IF(AT478&gt;0,$U478)+IF(BD478&gt;0,$U478),
IF($P478="Rehired",IF(BD478&gt;0,$U478)))))))),IF('Actual Allocation Calc'!$AL$78="C",'Actual Allocation Calc'!P478,'Actual Allocation Calc'!Y478+IF($P478="Employed",$U478,
IF(AND($P478="Terminated"),($U478/7*AT478),
IF(AND($P478="Furloughed"),($U478/7*AT478)+($U478/7*BD478),
IF(AND($P478="Rehired"),($U478/7*BD478),
IF(AND($P478="Terminated",AT478&gt;0),$U478,
IF($P478="Furloughed",IF(AT478&gt;0,$U478)+IF(BD478&gt;0,$U478),
IF($P478="Rehired",IF(BD478&gt;0,$U478))))))))*'Actual Allocation Calc'!$AL$99)))</f>
        <v/>
      </c>
      <c r="AD478" s="210" t="str">
        <f>IF($B478="","",IF('Actual Allocation Calc'!$AM$78="A",
IF($P478="Employed",$U478,
IF(AND($P478="Terminated"),($U478/7*AU478),
IF(AND($P478="Furloughed"),($U478/7*AU478)+($U478/7*BE478),
IF(AND($P478="Rehired"),($U478/7*BE478),
IF(AND($P478="Terminated",AU478&gt;0),$U478,
IF($P478="Furloughed",IF(AU478&gt;0,$U478)+IF(BE478&gt;0,$U478),
IF($P478="Rehired",IF(BE478&gt;0,$U478)))))))),IF('Actual Allocation Calc'!$AM$78="C",'Actual Allocation Calc'!Q478,'Actual Allocation Calc'!Z478+IF($P478="Employed",$U478,
IF(AND($P478="Terminated"),($U478/7*AU478),
IF(AND($P478="Furloughed"),($U478/7*AU478)+($U478/7*BE478),
IF(AND($P478="Rehired"),($U478/7*BE478),
IF(AND($P478="Terminated",AU478&gt;0),$U478,
IF($P478="Furloughed",IF(AU478&gt;0,$U478)+IF(BE478&gt;0,$U478),
IF($P478="Rehired",IF(BE478&gt;0,$U478))))))))*'Actual Allocation Calc'!$AM$99)))</f>
        <v/>
      </c>
      <c r="AE478" s="210" t="str">
        <f>IF($B478="","",IF('Actual Allocation Calc'!$AN$78="A",
IF($P478="Employed",$U478,
IF(AND($P478="Terminated"),($U478/7*AV478),
IF(AND($P478="Furloughed"),($U478/7*AV478)+($U478/7*BF478),
IF(AND($P478="Rehired"),($U478/7*BF478),
IF(AND($P478="Terminated",AV478&gt;0),$U478,
IF($P478="Furloughed",IF(AV478&gt;0,$U478)+IF(BF478&gt;0,$U478),
IF($P478="Rehired",IF(BF478&gt;0,$U478)))))))),IF('Actual Allocation Calc'!$AN$78="C",'Actual Allocation Calc'!R478,'Actual Allocation Calc'!AA478+IF($P478="Employed",$U478,
IF(AND($P478="Terminated"),($U478/7*AV478),
IF(AND($P478="Furloughed"),($U478/7*AV478)+($U478/7*BF478),
IF(AND($P478="Rehired"),($U478/7*BF478),
IF(AND($P478="Terminated",AV478&gt;0),$U478,
IF($P478="Furloughed",IF(AV478&gt;0,$U478)+IF(BF478&gt;0,$U478),
IF($P478="Rehired",IF(BF478&gt;0,$U478))))))))*'Actual Allocation Calc'!$AN$99)))</f>
        <v/>
      </c>
      <c r="AF478" s="210" t="str">
        <f>IF($B478="","",IF('Actual Allocation Calc'!$AO$78="A",
IF($P478="Employed",$U478,
IF(AND($P478="Terminated"),($U478/7*AW478),
IF(AND($P478="Furloughed"),($U478/7*AW478)+($U478/7*BG478),
IF(AND($P478="Rehired"),($U478/7*BG478),
IF(AND($P478="Terminated",AW478&gt;0),$U478,
IF($P478="Furloughed",IF(AW478&gt;0,$U478)+IF(BG478&gt;0,$U478),
IF($P478="Rehired",IF(BG478&gt;0,$U478)))))))),IF('Actual Allocation Calc'!$AO$78="C",'Actual Allocation Calc'!S478,'Actual Allocation Calc'!AB478+IF($P478="Employed",$U478,
IF(AND($P478="Terminated"),($U478/7*AW478),
IF(AND($P478="Furloughed"),($U478/7*AW478)+($U478/7*BG478),
IF(AND($P478="Rehired"),($U478/7*BG478),
IF(AND($P478="Terminated",AW478&gt;0),$U478,
IF($P478="Furloughed",IF(AW478&gt;0,$U478)+IF(BG478&gt;0,$U478),
IF($P478="Rehired",IF(BG478&gt;0,$U478))))))))*'Actual Allocation Calc'!$AO$99)))</f>
        <v/>
      </c>
      <c r="AG478" s="210" t="str">
        <f>IF($B478="","",IF('Actual Allocation Calc'!$AP$78="A",
IF($P478="Employed",$U478/7*BK478,
IF(AND($P478="Terminated"),($U478/7*AX478),
IF(AND($P478="Furloughed"),($U478/7*AX478)+($U478/7*BH478),
IF(AND($P478="Rehired"),($U478/7*BH478),
IF(AND($P478="Terminated",AX478&gt;0),$U478,
IF($P478="Furloughed",IF(AX478&gt;0,$U478)+IF(BH478&gt;0,$U478),
IF($P478="Rehired",IF(BH478&gt;0,$U478)))))))),IF('Actual Allocation Calc'!$AP$78="C",'Actual Allocation Calc'!T478,'Actual Allocation Calc'!AC478+IF($P478="Employed",$U478/7*BK478,
IF(AND($P478="Terminated"),($U478/7*AX478),
IF(AND($P478="Furloughed"),($U478/7*AX478)+($U478/7*BH478),
IF(AND($P478="Rehired"),($U478/7*BH478),
IF(AND($P478="Terminated",AX478&gt;0),$U478,
IF($P478="Furloughed",IF(AX478&gt;0,$U478)+IF(BH478&gt;0,$U478),
IF($P478="Rehired",IF(BH478&gt;0,$U478))))))))*'Actual Allocation Calc'!$AP$99)))</f>
        <v/>
      </c>
      <c r="AH478" s="536"/>
      <c r="AI478" s="82">
        <f t="shared" si="150"/>
        <v>0</v>
      </c>
      <c r="AJ478" s="210">
        <f t="shared" si="153"/>
        <v>0</v>
      </c>
      <c r="AK478" s="397" t="str">
        <f t="shared" si="154"/>
        <v/>
      </c>
      <c r="AM478" s="122"/>
      <c r="AO478" s="214" t="str">
        <f>IFERROR(IF($V478="","",VLOOKUP(V478,'Calendar Calcs'!$B$2:$E1445,4,FALSE)),0)</f>
        <v/>
      </c>
      <c r="AP478" s="69" t="str">
        <f>IF($AO478="","", IF($AO478&lt;AP$23,0,IF($AO478&gt;AP$23,COUNTIFS('Calendar Calcs'!$E$2:$E1445,AP$23),COUNTIFS('Calendar Calcs'!$E$2:$E1445,AP$23,'Calendar Calcs'!$D$2:$D1445,"&lt;="&amp;WEEKDAY($V478)))))</f>
        <v/>
      </c>
      <c r="AQ478" s="69" t="str">
        <f>IF($AO478="","", IF($AO478&lt;AQ$23,0,IF($AO478&gt;AQ$23,COUNTIFS('Calendar Calcs'!$E$2:$E1445,AQ$23),COUNTIFS('Calendar Calcs'!$E$2:$E1445,AQ$23,'Calendar Calcs'!$D$2:$D1445,"&lt;="&amp;WEEKDAY($V478)))))</f>
        <v/>
      </c>
      <c r="AR478" s="69" t="str">
        <f>IF($AO478="","", IF($AO478&lt;AR$23,0,IF($AO478&gt;AR$23,COUNTIFS('Calendar Calcs'!$E$2:$E1445,AR$23),COUNTIFS('Calendar Calcs'!$E$2:$E1445,AR$23,'Calendar Calcs'!$D$2:$D1445,"&lt;="&amp;WEEKDAY($V478)))))</f>
        <v/>
      </c>
      <c r="AS478" s="69" t="str">
        <f>IF($AO478="","", IF($AO478&lt;AS$23,0,IF($AO478&gt;AS$23,COUNTIFS('Calendar Calcs'!$E$2:$E1445,AS$23),COUNTIFS('Calendar Calcs'!$E$2:$E1445,AS$23,'Calendar Calcs'!$D$2:$D1445,"&lt;="&amp;WEEKDAY($V478)))))</f>
        <v/>
      </c>
      <c r="AT478" s="69" t="str">
        <f>IF($AO478="","", IF($AO478&lt;AT$23,0,IF($AO478&gt;AT$23,COUNTIFS('Calendar Calcs'!$E$2:$E1445,AT$23),COUNTIFS('Calendar Calcs'!$E$2:$E1445,AT$23,'Calendar Calcs'!$D$2:$D1445,"&lt;="&amp;WEEKDAY($V478)))))</f>
        <v/>
      </c>
      <c r="AU478" s="69" t="str">
        <f>IF($AO478="","", IF($AO478&lt;AU$23,0,IF($AO478&gt;AU$23,COUNTIFS('Calendar Calcs'!$E$2:$E1445,AU$23),COUNTIFS('Calendar Calcs'!$E$2:$E1445,AU$23,'Calendar Calcs'!$D$2:$D1445,"&lt;="&amp;WEEKDAY($V478)))))</f>
        <v/>
      </c>
      <c r="AV478" s="69" t="str">
        <f>IF($AO478="","", IF($AO478&lt;AV$23,0,IF($AO478&gt;AV$23,COUNTIFS('Calendar Calcs'!$E$2:$E1445,AV$23),COUNTIFS('Calendar Calcs'!$E$2:$E1445,AV$23,'Calendar Calcs'!$D$2:$D1445,"&lt;="&amp;WEEKDAY($V478)))))</f>
        <v/>
      </c>
      <c r="AW478" s="69" t="str">
        <f>IF($AO478="","", IF($AO478&lt;AW$23,0,IF($AO478&gt;AW$23,COUNTIFS('Calendar Calcs'!$E$2:$E1445,AW$23),COUNTIFS('Calendar Calcs'!$E$2:$E1445,AW$23,'Calendar Calcs'!$D$2:$D1445,"&lt;="&amp;WEEKDAY($V478)))))</f>
        <v/>
      </c>
      <c r="AX478" s="69" t="str">
        <f>IF($AO478="","", IF($AO478&lt;AX$23,0,IF($AO478&gt;AX$23,COUNTIFS('Calendar Calcs'!$E$2:$E1445,AX$23),COUNTIFS('Calendar Calcs'!$E$2:$E1445,AX$23,'Calendar Calcs'!$D$2:$D1445,"&lt;="&amp;WEEKDAY($V478)))))</f>
        <v/>
      </c>
      <c r="AY478" s="69" t="str">
        <f>IF($W478="","",VLOOKUP($W478,'Calendar Calcs'!$B$2:$E1445,4,FALSE))</f>
        <v/>
      </c>
      <c r="AZ478" s="69" t="str">
        <f>IF($AY478="","",IF($AY478&gt;AZ$23,0,IF($AY478&lt;AZ$23,COUNTIFS('Calendar Calcs'!$E$2:$E1445,AZ$23),COUNTIFS('Calendar Calcs'!$E$2:$E1445,AZ$23,'Calendar Calcs'!$D$2:$D1445,"&gt;="&amp;WEEKDAY($W478)))))</f>
        <v/>
      </c>
      <c r="BA478" s="69" t="str">
        <f>IF($AY478="","",IF($AY478&gt;BA$23,0,IF($AY478&lt;BA$23,COUNTIFS('Calendar Calcs'!$E$2:$E1445,BA$23),COUNTIFS('Calendar Calcs'!$E$2:$E1445,BA$23,'Calendar Calcs'!$D$2:$D1445,"&gt;="&amp;WEEKDAY($W478)))))</f>
        <v/>
      </c>
      <c r="BB478" s="69" t="str">
        <f>IF($AY478="","",IF($AY478&gt;BB$23,0,IF($AY478&lt;BB$23,COUNTIFS('Calendar Calcs'!$E$2:$E1445,BB$23),COUNTIFS('Calendar Calcs'!$E$2:$E1445,BB$23,'Calendar Calcs'!$D$2:$D1445,"&gt;="&amp;WEEKDAY($W478)))))</f>
        <v/>
      </c>
      <c r="BC478" s="69" t="str">
        <f>IF($AY478="","",IF($AY478&gt;BC$23,0,IF($AY478&lt;BC$23,COUNTIFS('Calendar Calcs'!$E$2:$E1445,BC$23),COUNTIFS('Calendar Calcs'!$E$2:$E1445,BC$23,'Calendar Calcs'!$D$2:$D1445,"&gt;="&amp;WEEKDAY($W478)))))</f>
        <v/>
      </c>
      <c r="BD478" s="69" t="str">
        <f>IF($AY478="","",IF($AY478&gt;BD$23,0,IF($AY478&lt;BD$23,COUNTIFS('Calendar Calcs'!$E$2:$E1445,BD$23),COUNTIFS('Calendar Calcs'!$E$2:$E1445,BD$23,'Calendar Calcs'!$D$2:$D1445,"&gt;="&amp;WEEKDAY($W478)))))</f>
        <v/>
      </c>
      <c r="BE478" s="69" t="str">
        <f>IF($AY478="","",IF($AY478&gt;BE$23,0,IF($AY478&lt;BE$23,COUNTIFS('Calendar Calcs'!$E$2:$E1445,BE$23),COUNTIFS('Calendar Calcs'!$E$2:$E1445,BE$23,'Calendar Calcs'!$D$2:$D1445,"&gt;="&amp;WEEKDAY($W478)))))</f>
        <v/>
      </c>
      <c r="BF478" s="69" t="str">
        <f>IF($AY478="","",IF($AY478&gt;BF$23,0,IF($AY478&lt;BF$23,COUNTIFS('Calendar Calcs'!$E$2:$E1445,BF$23),COUNTIFS('Calendar Calcs'!$E$2:$E1445,BF$23,'Calendar Calcs'!$D$2:$D1445,"&gt;="&amp;WEEKDAY($W478)))))</f>
        <v/>
      </c>
      <c r="BG478" s="69" t="str">
        <f>IF($AY478="","",IF($AY478&gt;BG$23,0,IF($AY478&lt;BG$23,COUNTIFS('Calendar Calcs'!$E$2:$E1445,BG$23),COUNTIFS('Calendar Calcs'!$E$2:$E1445,BG$23,'Calendar Calcs'!$D$2:$D1445,"&gt;="&amp;WEEKDAY($W478)))))</f>
        <v/>
      </c>
      <c r="BH478" s="69">
        <f t="shared" si="155"/>
        <v>6</v>
      </c>
      <c r="BI478" s="69">
        <f>IF(Cover!$E$43="","",VLOOKUP(Cover!$E$43,'Calendar Calcs'!$B$2:$E1445,4,FALSE))</f>
        <v>1</v>
      </c>
      <c r="BJ478" s="69">
        <f>IF($BI478="","", IF($BI478&lt;BJ$23,0,IF($BI478&gt;=BJ$23,COUNTIFS('Calendar Calcs'!$E$2:$E1445,BJ$23),COUNTIFS('Calendar Calcs'!$E$2:$E1445,BJ$23,'Calendar Calcs'!$D$2:$D1445,"&lt;="&amp;WEEKDAY($V478)))))</f>
        <v>1</v>
      </c>
      <c r="BK478" s="69">
        <f t="shared" si="152"/>
        <v>6</v>
      </c>
      <c r="BN478" s="69" t="str">
        <f>IF(T478&gt;0,"FTE",IF(Cover!$E$47="Weekly",IF(S478&gt;29.75,"FTE","PTE"),IF(S478&gt;59.75,"FTE","PTE")))</f>
        <v>PTE</v>
      </c>
      <c r="BO478" s="69">
        <f>IF(BN478="FTE",30,IF(Cover!$E$47="Weekly",'STEP 2 EE Data'!S478,'STEP 2 EE Data'!S478/2))</f>
        <v>0</v>
      </c>
      <c r="BP478" s="209">
        <f t="shared" si="156"/>
        <v>0</v>
      </c>
      <c r="BQ478" s="209">
        <f t="shared" si="157"/>
        <v>0</v>
      </c>
      <c r="BR478" s="209">
        <f t="shared" si="158"/>
        <v>0</v>
      </c>
      <c r="BS478" s="209">
        <f t="shared" si="159"/>
        <v>0</v>
      </c>
      <c r="BT478" s="209">
        <f t="shared" si="160"/>
        <v>0</v>
      </c>
      <c r="BU478" s="209">
        <f t="shared" si="161"/>
        <v>0</v>
      </c>
      <c r="BV478" s="209">
        <f t="shared" si="162"/>
        <v>0</v>
      </c>
      <c r="BW478" s="209">
        <f t="shared" si="163"/>
        <v>0</v>
      </c>
      <c r="BX478" s="209">
        <f t="shared" si="164"/>
        <v>0</v>
      </c>
      <c r="CC478" s="210" t="str">
        <f>IF(B478="","",IF(C478="",IF(Cover!$E$47="Weekly",'STEP 3 EE Comp'!BI483*8,'STEP 3 EE Comp'!BI483*4),IF(Cover!$E$47="Weekly",'STEP 3 EE Comp'!BI483,'STEP 3 EE Comp'!BI483)))</f>
        <v/>
      </c>
      <c r="CD478" s="82" t="str">
        <f t="shared" si="165"/>
        <v/>
      </c>
      <c r="CE478" s="417">
        <f t="shared" si="166"/>
        <v>1</v>
      </c>
      <c r="CF478" s="82" t="str">
        <f t="shared" si="167"/>
        <v>Good</v>
      </c>
      <c r="CG478" s="82">
        <f t="shared" si="168"/>
        <v>0</v>
      </c>
      <c r="CH478" s="234">
        <f t="shared" si="169"/>
        <v>0</v>
      </c>
    </row>
    <row r="479" spans="1:86" s="69" customFormat="1" x14ac:dyDescent="0.3">
      <c r="A479" s="555"/>
      <c r="B479" s="52"/>
      <c r="C479" s="52"/>
      <c r="D479" s="52"/>
      <c r="E479" s="52"/>
      <c r="F479" s="507"/>
      <c r="G479" s="210">
        <f t="shared" si="149"/>
        <v>0</v>
      </c>
      <c r="H479" s="82">
        <f t="shared" si="151"/>
        <v>0</v>
      </c>
      <c r="I479" s="211"/>
      <c r="J479" s="441" t="s">
        <v>21</v>
      </c>
      <c r="K479" s="441" t="s">
        <v>21</v>
      </c>
      <c r="L479" s="441" t="s">
        <v>21</v>
      </c>
      <c r="M479" s="441" t="s">
        <v>21</v>
      </c>
      <c r="N479" s="568" t="s">
        <v>21</v>
      </c>
      <c r="O479" s="211"/>
      <c r="P479" s="212" t="str">
        <f>IF(B479="","",
IF(AND(V479="",W479="",B479&lt;&gt;""),"Employed",
IF(AND(V479&lt;&gt;"",W479="",B479&lt;&gt;""),"Terminated",
IF(AND(V479&lt;&gt;"",W479&lt;&gt;"",B479&lt;&gt;""),IF(W479&lt;Cover!$E$43,"Employed","Furloughed"),
IF(AND(V479="",W479&lt;&gt;"",B479&lt;&gt;""),IF(W479&lt;Cover!$E$43,"Employed","Rehired"))))))</f>
        <v/>
      </c>
      <c r="Q479" s="211"/>
      <c r="R479" s="536"/>
      <c r="S479" s="563"/>
      <c r="T479" s="536"/>
      <c r="U479" s="82">
        <f>IF(Cover!$E$47="Weekly",IF(T479&gt;0,T479,R479*S479),IF(T479&gt;0,T479,R479*S479)/2)</f>
        <v>0</v>
      </c>
      <c r="V479" s="564"/>
      <c r="W479" s="564"/>
      <c r="Y479" s="213" t="str">
        <f>IF($B479="","",IF('Actual Allocation Calc'!$AH$78="A",
IF($P479="Employed",$U479/7*BJ479,
IF(AND($P479="Terminated"),($U479/7*AP479),
IF(AND($P479="Furloughed"),($U479/7*AP479)+($U479/7*AZ479),
IF(AND($P479="Rehired"),($U479/7*AZ479),
IF(AND($P479="Terminated",AP479&gt;0),$U479,
IF($P479="Furloughed",IF(AP479&gt;0,$U479)+IF(AZ479&gt;0,$U479),
IF($P479="Rehired",IF(AZ479&gt;0,$U479)))))))),IF('Actual Allocation Calc'!$AH$78="C",'Actual Allocation Calc'!L479,'Actual Allocation Calc'!U479+IF($P479="Employed",$U479/7*BJ479,
IF(AND($P479="Terminated"),($U479/7*AP479),
IF(AND($P479="Furloughed"),($U479/7*AP479)+($U479/7*AZ479),
IF(AND($P479="Rehired"),($U479/7*AZ479),
IF(AND($P479="Terminated",AP479&gt;0),$U479,
IF($P479="Furloughed",IF(AP479&gt;0,$U479)+IF(AZ479&gt;0,$U479),
IF($P479="Rehired",IF(AZ479&gt;0,$U479))))))))*'Actual Allocation Calc'!$AH$99)))</f>
        <v/>
      </c>
      <c r="Z479" s="210" t="str">
        <f>IF($B479="","",IF('Actual Allocation Calc'!$AI$78="A",
IF($P479="Employed",$U479,
IF(AND($P479="Terminated"),($U479/7*AQ479),
IF(AND($P479="Furloughed"),($U479/7*AQ479)+($U479/7*BA479),
IF(AND($P479="Rehired"),($U479/7*BA479),
IF(AND($P479="Terminated",AQ479&gt;0),$U479,
IF($P479="Furloughed",IF(AQ479&gt;0,$U479)+IF(BA479&gt;0,$U479),
IF($P479="Rehired",IF(BA479&gt;0,$U479)))))))),IF('Actual Allocation Calc'!$AI$78="C",'Actual Allocation Calc'!M479,'Actual Allocation Calc'!V479+IF($P479="Employed",$U479,
IF(AND($P479="Terminated"),($U479/7*AQ479),
IF(AND($P479="Furloughed"),($U479/7*AQ479)+($U479/7*BA479),
IF(AND($P479="Rehired"),($U479/7*BA479),
IF(AND($P479="Terminated",AQ479&gt;0),$U479,
IF($P479="Furloughed",IF(AQ479&gt;0,$U479)+IF(BA479&gt;0,$U479),
IF($P479="Rehired",IF(BA479&gt;0,$U479))))))))*'Actual Allocation Calc'!$AI$99)))</f>
        <v/>
      </c>
      <c r="AA479" s="210" t="str">
        <f>IF($B479="","",IF('Actual Allocation Calc'!$AJ$78="A",
IF($P479="Employed",$U479,
IF(AND($P479="Terminated"),($U479/7*AR479),
IF(AND($P479="Furloughed"),($U479/7*AR479)+($U479/7*BB479),
IF(AND($P479="Rehired"),($U479/7*BB479),
IF(AND($P479="Terminated",AR479&gt;0),$U479,
IF($P479="Furloughed",IF(AR479&gt;0,$U479)+IF(BB479&gt;0,$U479),
IF($P479="Rehired",IF(BB479&gt;0,$U479)))))))),IF('Actual Allocation Calc'!$AJ$78="C",'Actual Allocation Calc'!N479,'Actual Allocation Calc'!W479+IF($P479="Employed",$U479,
IF(AND($P479="Terminated"),($U479/7*AR479),
IF(AND($P479="Furloughed"),($U479/7*AR479)+($U479/7*BB479),
IF(AND($P479="Rehired"),($U479/7*BB479),
IF(AND($P479="Terminated",AR479&gt;0),$U479,
IF($P479="Furloughed",IF(AR479&gt;0,$U479)+IF(BB479&gt;0,$U479),
IF($P479="Rehired",IF(BB479&gt;0,$U479))))))))*'Actual Allocation Calc'!$AJ$99)))</f>
        <v/>
      </c>
      <c r="AB479" s="210" t="str">
        <f>IF($B479="","",IF('Actual Allocation Calc'!$AK$78="A",
IF($P479="Employed",$U479,
IF(AND($P479="Terminated"),($U479/7*AS479),
IF(AND($P479="Furloughed"),($U479/7*AS479)+($U479/7*BC479),
IF(AND($P479="Rehired"),($U479/7*BC479),
IF(AND($P479="Terminated",AS479&gt;0),$U479,
IF($P479="Furloughed",IF(AS479&gt;0,$U479)+IF(BC479&gt;0,$U479),
IF($P479="Rehired",IF(BC479&gt;0,$U479)))))))),IF('Actual Allocation Calc'!$AK$78="C",'Actual Allocation Calc'!O479,'Actual Allocation Calc'!X479+IF($P479="Employed",$U479,
IF(AND($P479="Terminated"),($U479/7*AS479),
IF(AND($P479="Furloughed"),($U479/7*AS479)+($U479/7*BC479),
IF(AND($P479="Rehired"),($U479/7*BC479),
IF(AND($P479="Terminated",AS479&gt;0),$U479,
IF($P479="Furloughed",IF(AS479&gt;0,$U479)+IF(BC479&gt;0,$U479),
IF($P479="Rehired",IF(BC479&gt;0,$U479))))))))*'Actual Allocation Calc'!$AK$99)))</f>
        <v/>
      </c>
      <c r="AC479" s="210" t="str">
        <f>IF($B479="","",IF('Actual Allocation Calc'!$AL$78="A",
IF($P479="Employed",$U479,
IF(AND($P479="Terminated"),($U479/7*AT479),
IF(AND($P479="Furloughed"),($U479/7*AT479)+($U479/7*BD479),
IF(AND($P479="Rehired"),($U479/7*BD479),
IF(AND($P479="Terminated",AT479&gt;0),$U479,
IF($P479="Furloughed",IF(AT479&gt;0,$U479)+IF(BD479&gt;0,$U479),
IF($P479="Rehired",IF(BD479&gt;0,$U479)))))))),IF('Actual Allocation Calc'!$AL$78="C",'Actual Allocation Calc'!P479,'Actual Allocation Calc'!Y479+IF($P479="Employed",$U479,
IF(AND($P479="Terminated"),($U479/7*AT479),
IF(AND($P479="Furloughed"),($U479/7*AT479)+($U479/7*BD479),
IF(AND($P479="Rehired"),($U479/7*BD479),
IF(AND($P479="Terminated",AT479&gt;0),$U479,
IF($P479="Furloughed",IF(AT479&gt;0,$U479)+IF(BD479&gt;0,$U479),
IF($P479="Rehired",IF(BD479&gt;0,$U479))))))))*'Actual Allocation Calc'!$AL$99)))</f>
        <v/>
      </c>
      <c r="AD479" s="210" t="str">
        <f>IF($B479="","",IF('Actual Allocation Calc'!$AM$78="A",
IF($P479="Employed",$U479,
IF(AND($P479="Terminated"),($U479/7*AU479),
IF(AND($P479="Furloughed"),($U479/7*AU479)+($U479/7*BE479),
IF(AND($P479="Rehired"),($U479/7*BE479),
IF(AND($P479="Terminated",AU479&gt;0),$U479,
IF($P479="Furloughed",IF(AU479&gt;0,$U479)+IF(BE479&gt;0,$U479),
IF($P479="Rehired",IF(BE479&gt;0,$U479)))))))),IF('Actual Allocation Calc'!$AM$78="C",'Actual Allocation Calc'!Q479,'Actual Allocation Calc'!Z479+IF($P479="Employed",$U479,
IF(AND($P479="Terminated"),($U479/7*AU479),
IF(AND($P479="Furloughed"),($U479/7*AU479)+($U479/7*BE479),
IF(AND($P479="Rehired"),($U479/7*BE479),
IF(AND($P479="Terminated",AU479&gt;0),$U479,
IF($P479="Furloughed",IF(AU479&gt;0,$U479)+IF(BE479&gt;0,$U479),
IF($P479="Rehired",IF(BE479&gt;0,$U479))))))))*'Actual Allocation Calc'!$AM$99)))</f>
        <v/>
      </c>
      <c r="AE479" s="210" t="str">
        <f>IF($B479="","",IF('Actual Allocation Calc'!$AN$78="A",
IF($P479="Employed",$U479,
IF(AND($P479="Terminated"),($U479/7*AV479),
IF(AND($P479="Furloughed"),($U479/7*AV479)+($U479/7*BF479),
IF(AND($P479="Rehired"),($U479/7*BF479),
IF(AND($P479="Terminated",AV479&gt;0),$U479,
IF($P479="Furloughed",IF(AV479&gt;0,$U479)+IF(BF479&gt;0,$U479),
IF($P479="Rehired",IF(BF479&gt;0,$U479)))))))),IF('Actual Allocation Calc'!$AN$78="C",'Actual Allocation Calc'!R479,'Actual Allocation Calc'!AA479+IF($P479="Employed",$U479,
IF(AND($P479="Terminated"),($U479/7*AV479),
IF(AND($P479="Furloughed"),($U479/7*AV479)+($U479/7*BF479),
IF(AND($P479="Rehired"),($U479/7*BF479),
IF(AND($P479="Terminated",AV479&gt;0),$U479,
IF($P479="Furloughed",IF(AV479&gt;0,$U479)+IF(BF479&gt;0,$U479),
IF($P479="Rehired",IF(BF479&gt;0,$U479))))))))*'Actual Allocation Calc'!$AN$99)))</f>
        <v/>
      </c>
      <c r="AF479" s="210" t="str">
        <f>IF($B479="","",IF('Actual Allocation Calc'!$AO$78="A",
IF($P479="Employed",$U479,
IF(AND($P479="Terminated"),($U479/7*AW479),
IF(AND($P479="Furloughed"),($U479/7*AW479)+($U479/7*BG479),
IF(AND($P479="Rehired"),($U479/7*BG479),
IF(AND($P479="Terminated",AW479&gt;0),$U479,
IF($P479="Furloughed",IF(AW479&gt;0,$U479)+IF(BG479&gt;0,$U479),
IF($P479="Rehired",IF(BG479&gt;0,$U479)))))))),IF('Actual Allocation Calc'!$AO$78="C",'Actual Allocation Calc'!S479,'Actual Allocation Calc'!AB479+IF($P479="Employed",$U479,
IF(AND($P479="Terminated"),($U479/7*AW479),
IF(AND($P479="Furloughed"),($U479/7*AW479)+($U479/7*BG479),
IF(AND($P479="Rehired"),($U479/7*BG479),
IF(AND($P479="Terminated",AW479&gt;0),$U479,
IF($P479="Furloughed",IF(AW479&gt;0,$U479)+IF(BG479&gt;0,$U479),
IF($P479="Rehired",IF(BG479&gt;0,$U479))))))))*'Actual Allocation Calc'!$AO$99)))</f>
        <v/>
      </c>
      <c r="AG479" s="210" t="str">
        <f>IF($B479="","",IF('Actual Allocation Calc'!$AP$78="A",
IF($P479="Employed",$U479/7*BK479,
IF(AND($P479="Terminated"),($U479/7*AX479),
IF(AND($P479="Furloughed"),($U479/7*AX479)+($U479/7*BH479),
IF(AND($P479="Rehired"),($U479/7*BH479),
IF(AND($P479="Terminated",AX479&gt;0),$U479,
IF($P479="Furloughed",IF(AX479&gt;0,$U479)+IF(BH479&gt;0,$U479),
IF($P479="Rehired",IF(BH479&gt;0,$U479)))))))),IF('Actual Allocation Calc'!$AP$78="C",'Actual Allocation Calc'!T479,'Actual Allocation Calc'!AC479+IF($P479="Employed",$U479/7*BK479,
IF(AND($P479="Terminated"),($U479/7*AX479),
IF(AND($P479="Furloughed"),($U479/7*AX479)+($U479/7*BH479),
IF(AND($P479="Rehired"),($U479/7*BH479),
IF(AND($P479="Terminated",AX479&gt;0),$U479,
IF($P479="Furloughed",IF(AX479&gt;0,$U479)+IF(BH479&gt;0,$U479),
IF($P479="Rehired",IF(BH479&gt;0,$U479))))))))*'Actual Allocation Calc'!$AP$99)))</f>
        <v/>
      </c>
      <c r="AH479" s="536"/>
      <c r="AI479" s="82">
        <f t="shared" si="150"/>
        <v>0</v>
      </c>
      <c r="AJ479" s="210">
        <f t="shared" si="153"/>
        <v>0</v>
      </c>
      <c r="AK479" s="397" t="str">
        <f t="shared" si="154"/>
        <v/>
      </c>
      <c r="AM479" s="122"/>
      <c r="AO479" s="214" t="str">
        <f>IFERROR(IF($V479="","",VLOOKUP(V479,'Calendar Calcs'!$B$2:$E1446,4,FALSE)),0)</f>
        <v/>
      </c>
      <c r="AP479" s="69" t="str">
        <f>IF($AO479="","", IF($AO479&lt;AP$23,0,IF($AO479&gt;AP$23,COUNTIFS('Calendar Calcs'!$E$2:$E1446,AP$23),COUNTIFS('Calendar Calcs'!$E$2:$E1446,AP$23,'Calendar Calcs'!$D$2:$D1446,"&lt;="&amp;WEEKDAY($V479)))))</f>
        <v/>
      </c>
      <c r="AQ479" s="69" t="str">
        <f>IF($AO479="","", IF($AO479&lt;AQ$23,0,IF($AO479&gt;AQ$23,COUNTIFS('Calendar Calcs'!$E$2:$E1446,AQ$23),COUNTIFS('Calendar Calcs'!$E$2:$E1446,AQ$23,'Calendar Calcs'!$D$2:$D1446,"&lt;="&amp;WEEKDAY($V479)))))</f>
        <v/>
      </c>
      <c r="AR479" s="69" t="str">
        <f>IF($AO479="","", IF($AO479&lt;AR$23,0,IF($AO479&gt;AR$23,COUNTIFS('Calendar Calcs'!$E$2:$E1446,AR$23),COUNTIFS('Calendar Calcs'!$E$2:$E1446,AR$23,'Calendar Calcs'!$D$2:$D1446,"&lt;="&amp;WEEKDAY($V479)))))</f>
        <v/>
      </c>
      <c r="AS479" s="69" t="str">
        <f>IF($AO479="","", IF($AO479&lt;AS$23,0,IF($AO479&gt;AS$23,COUNTIFS('Calendar Calcs'!$E$2:$E1446,AS$23),COUNTIFS('Calendar Calcs'!$E$2:$E1446,AS$23,'Calendar Calcs'!$D$2:$D1446,"&lt;="&amp;WEEKDAY($V479)))))</f>
        <v/>
      </c>
      <c r="AT479" s="69" t="str">
        <f>IF($AO479="","", IF($AO479&lt;AT$23,0,IF($AO479&gt;AT$23,COUNTIFS('Calendar Calcs'!$E$2:$E1446,AT$23),COUNTIFS('Calendar Calcs'!$E$2:$E1446,AT$23,'Calendar Calcs'!$D$2:$D1446,"&lt;="&amp;WEEKDAY($V479)))))</f>
        <v/>
      </c>
      <c r="AU479" s="69" t="str">
        <f>IF($AO479="","", IF($AO479&lt;AU$23,0,IF($AO479&gt;AU$23,COUNTIFS('Calendar Calcs'!$E$2:$E1446,AU$23),COUNTIFS('Calendar Calcs'!$E$2:$E1446,AU$23,'Calendar Calcs'!$D$2:$D1446,"&lt;="&amp;WEEKDAY($V479)))))</f>
        <v/>
      </c>
      <c r="AV479" s="69" t="str">
        <f>IF($AO479="","", IF($AO479&lt;AV$23,0,IF($AO479&gt;AV$23,COUNTIFS('Calendar Calcs'!$E$2:$E1446,AV$23),COUNTIFS('Calendar Calcs'!$E$2:$E1446,AV$23,'Calendar Calcs'!$D$2:$D1446,"&lt;="&amp;WEEKDAY($V479)))))</f>
        <v/>
      </c>
      <c r="AW479" s="69" t="str">
        <f>IF($AO479="","", IF($AO479&lt;AW$23,0,IF($AO479&gt;AW$23,COUNTIFS('Calendar Calcs'!$E$2:$E1446,AW$23),COUNTIFS('Calendar Calcs'!$E$2:$E1446,AW$23,'Calendar Calcs'!$D$2:$D1446,"&lt;="&amp;WEEKDAY($V479)))))</f>
        <v/>
      </c>
      <c r="AX479" s="69" t="str">
        <f>IF($AO479="","", IF($AO479&lt;AX$23,0,IF($AO479&gt;AX$23,COUNTIFS('Calendar Calcs'!$E$2:$E1446,AX$23),COUNTIFS('Calendar Calcs'!$E$2:$E1446,AX$23,'Calendar Calcs'!$D$2:$D1446,"&lt;="&amp;WEEKDAY($V479)))))</f>
        <v/>
      </c>
      <c r="AY479" s="69" t="str">
        <f>IF($W479="","",VLOOKUP($W479,'Calendar Calcs'!$B$2:$E1446,4,FALSE))</f>
        <v/>
      </c>
      <c r="AZ479" s="69" t="str">
        <f>IF($AY479="","",IF($AY479&gt;AZ$23,0,IF($AY479&lt;AZ$23,COUNTIFS('Calendar Calcs'!$E$2:$E1446,AZ$23),COUNTIFS('Calendar Calcs'!$E$2:$E1446,AZ$23,'Calendar Calcs'!$D$2:$D1446,"&gt;="&amp;WEEKDAY($W479)))))</f>
        <v/>
      </c>
      <c r="BA479" s="69" t="str">
        <f>IF($AY479="","",IF($AY479&gt;BA$23,0,IF($AY479&lt;BA$23,COUNTIFS('Calendar Calcs'!$E$2:$E1446,BA$23),COUNTIFS('Calendar Calcs'!$E$2:$E1446,BA$23,'Calendar Calcs'!$D$2:$D1446,"&gt;="&amp;WEEKDAY($W479)))))</f>
        <v/>
      </c>
      <c r="BB479" s="69" t="str">
        <f>IF($AY479="","",IF($AY479&gt;BB$23,0,IF($AY479&lt;BB$23,COUNTIFS('Calendar Calcs'!$E$2:$E1446,BB$23),COUNTIFS('Calendar Calcs'!$E$2:$E1446,BB$23,'Calendar Calcs'!$D$2:$D1446,"&gt;="&amp;WEEKDAY($W479)))))</f>
        <v/>
      </c>
      <c r="BC479" s="69" t="str">
        <f>IF($AY479="","",IF($AY479&gt;BC$23,0,IF($AY479&lt;BC$23,COUNTIFS('Calendar Calcs'!$E$2:$E1446,BC$23),COUNTIFS('Calendar Calcs'!$E$2:$E1446,BC$23,'Calendar Calcs'!$D$2:$D1446,"&gt;="&amp;WEEKDAY($W479)))))</f>
        <v/>
      </c>
      <c r="BD479" s="69" t="str">
        <f>IF($AY479="","",IF($AY479&gt;BD$23,0,IF($AY479&lt;BD$23,COUNTIFS('Calendar Calcs'!$E$2:$E1446,BD$23),COUNTIFS('Calendar Calcs'!$E$2:$E1446,BD$23,'Calendar Calcs'!$D$2:$D1446,"&gt;="&amp;WEEKDAY($W479)))))</f>
        <v/>
      </c>
      <c r="BE479" s="69" t="str">
        <f>IF($AY479="","",IF($AY479&gt;BE$23,0,IF($AY479&lt;BE$23,COUNTIFS('Calendar Calcs'!$E$2:$E1446,BE$23),COUNTIFS('Calendar Calcs'!$E$2:$E1446,BE$23,'Calendar Calcs'!$D$2:$D1446,"&gt;="&amp;WEEKDAY($W479)))))</f>
        <v/>
      </c>
      <c r="BF479" s="69" t="str">
        <f>IF($AY479="","",IF($AY479&gt;BF$23,0,IF($AY479&lt;BF$23,COUNTIFS('Calendar Calcs'!$E$2:$E1446,BF$23),COUNTIFS('Calendar Calcs'!$E$2:$E1446,BF$23,'Calendar Calcs'!$D$2:$D1446,"&gt;="&amp;WEEKDAY($W479)))))</f>
        <v/>
      </c>
      <c r="BG479" s="69" t="str">
        <f>IF($AY479="","",IF($AY479&gt;BG$23,0,IF($AY479&lt;BG$23,COUNTIFS('Calendar Calcs'!$E$2:$E1446,BG$23),COUNTIFS('Calendar Calcs'!$E$2:$E1446,BG$23,'Calendar Calcs'!$D$2:$D1446,"&gt;="&amp;WEEKDAY($W479)))))</f>
        <v/>
      </c>
      <c r="BH479" s="69">
        <f t="shared" si="155"/>
        <v>6</v>
      </c>
      <c r="BI479" s="69">
        <f>IF(Cover!$E$43="","",VLOOKUP(Cover!$E$43,'Calendar Calcs'!$B$2:$E1446,4,FALSE))</f>
        <v>1</v>
      </c>
      <c r="BJ479" s="69">
        <f>IF($BI479="","", IF($BI479&lt;BJ$23,0,IF($BI479&gt;=BJ$23,COUNTIFS('Calendar Calcs'!$E$2:$E1446,BJ$23),COUNTIFS('Calendar Calcs'!$E$2:$E1446,BJ$23,'Calendar Calcs'!$D$2:$D1446,"&lt;="&amp;WEEKDAY($V479)))))</f>
        <v>1</v>
      </c>
      <c r="BK479" s="69">
        <f t="shared" si="152"/>
        <v>6</v>
      </c>
      <c r="BN479" s="69" t="str">
        <f>IF(T479&gt;0,"FTE",IF(Cover!$E$47="Weekly",IF(S479&gt;29.75,"FTE","PTE"),IF(S479&gt;59.75,"FTE","PTE")))</f>
        <v>PTE</v>
      </c>
      <c r="BO479" s="69">
        <f>IF(BN479="FTE",30,IF(Cover!$E$47="Weekly",'STEP 2 EE Data'!S479,'STEP 2 EE Data'!S479/2))</f>
        <v>0</v>
      </c>
      <c r="BP479" s="209">
        <f t="shared" si="156"/>
        <v>0</v>
      </c>
      <c r="BQ479" s="209">
        <f t="shared" si="157"/>
        <v>0</v>
      </c>
      <c r="BR479" s="209">
        <f t="shared" si="158"/>
        <v>0</v>
      </c>
      <c r="BS479" s="209">
        <f t="shared" si="159"/>
        <v>0</v>
      </c>
      <c r="BT479" s="209">
        <f t="shared" si="160"/>
        <v>0</v>
      </c>
      <c r="BU479" s="209">
        <f t="shared" si="161"/>
        <v>0</v>
      </c>
      <c r="BV479" s="209">
        <f t="shared" si="162"/>
        <v>0</v>
      </c>
      <c r="BW479" s="209">
        <f t="shared" si="163"/>
        <v>0</v>
      </c>
      <c r="BX479" s="209">
        <f t="shared" si="164"/>
        <v>0</v>
      </c>
      <c r="CC479" s="210" t="str">
        <f>IF(B479="","",IF(C479="",IF(Cover!$E$47="Weekly",'STEP 3 EE Comp'!BI484*8,'STEP 3 EE Comp'!BI484*4),IF(Cover!$E$47="Weekly",'STEP 3 EE Comp'!BI484,'STEP 3 EE Comp'!BI484)))</f>
        <v/>
      </c>
      <c r="CD479" s="82" t="str">
        <f t="shared" si="165"/>
        <v/>
      </c>
      <c r="CE479" s="417">
        <f t="shared" si="166"/>
        <v>1</v>
      </c>
      <c r="CF479" s="82" t="str">
        <f t="shared" si="167"/>
        <v>Good</v>
      </c>
      <c r="CG479" s="82">
        <f t="shared" si="168"/>
        <v>0</v>
      </c>
      <c r="CH479" s="234">
        <f t="shared" si="169"/>
        <v>0</v>
      </c>
    </row>
    <row r="480" spans="1:86" s="69" customFormat="1" x14ac:dyDescent="0.3">
      <c r="A480" s="555"/>
      <c r="B480" s="52"/>
      <c r="C480" s="52"/>
      <c r="D480" s="52"/>
      <c r="E480" s="52"/>
      <c r="F480" s="507"/>
      <c r="G480" s="210">
        <f t="shared" si="149"/>
        <v>0</v>
      </c>
      <c r="H480" s="82">
        <f t="shared" si="151"/>
        <v>0</v>
      </c>
      <c r="I480" s="211"/>
      <c r="J480" s="441" t="s">
        <v>21</v>
      </c>
      <c r="K480" s="441" t="s">
        <v>21</v>
      </c>
      <c r="L480" s="441" t="s">
        <v>21</v>
      </c>
      <c r="M480" s="441" t="s">
        <v>21</v>
      </c>
      <c r="N480" s="568" t="s">
        <v>21</v>
      </c>
      <c r="O480" s="211"/>
      <c r="P480" s="212" t="str">
        <f>IF(B480="","",
IF(AND(V480="",W480="",B480&lt;&gt;""),"Employed",
IF(AND(V480&lt;&gt;"",W480="",B480&lt;&gt;""),"Terminated",
IF(AND(V480&lt;&gt;"",W480&lt;&gt;"",B480&lt;&gt;""),IF(W480&lt;Cover!$E$43,"Employed","Furloughed"),
IF(AND(V480="",W480&lt;&gt;"",B480&lt;&gt;""),IF(W480&lt;Cover!$E$43,"Employed","Rehired"))))))</f>
        <v/>
      </c>
      <c r="Q480" s="211"/>
      <c r="R480" s="536"/>
      <c r="S480" s="563"/>
      <c r="T480" s="536"/>
      <c r="U480" s="82">
        <f>IF(Cover!$E$47="Weekly",IF(T480&gt;0,T480,R480*S480),IF(T480&gt;0,T480,R480*S480)/2)</f>
        <v>0</v>
      </c>
      <c r="V480" s="564"/>
      <c r="W480" s="564"/>
      <c r="Y480" s="213" t="str">
        <f>IF($B480="","",IF('Actual Allocation Calc'!$AH$78="A",
IF($P480="Employed",$U480/7*BJ480,
IF(AND($P480="Terminated"),($U480/7*AP480),
IF(AND($P480="Furloughed"),($U480/7*AP480)+($U480/7*AZ480),
IF(AND($P480="Rehired"),($U480/7*AZ480),
IF(AND($P480="Terminated",AP480&gt;0),$U480,
IF($P480="Furloughed",IF(AP480&gt;0,$U480)+IF(AZ480&gt;0,$U480),
IF($P480="Rehired",IF(AZ480&gt;0,$U480)))))))),IF('Actual Allocation Calc'!$AH$78="C",'Actual Allocation Calc'!L480,'Actual Allocation Calc'!U480+IF($P480="Employed",$U480/7*BJ480,
IF(AND($P480="Terminated"),($U480/7*AP480),
IF(AND($P480="Furloughed"),($U480/7*AP480)+($U480/7*AZ480),
IF(AND($P480="Rehired"),($U480/7*AZ480),
IF(AND($P480="Terminated",AP480&gt;0),$U480,
IF($P480="Furloughed",IF(AP480&gt;0,$U480)+IF(AZ480&gt;0,$U480),
IF($P480="Rehired",IF(AZ480&gt;0,$U480))))))))*'Actual Allocation Calc'!$AH$99)))</f>
        <v/>
      </c>
      <c r="Z480" s="210" t="str">
        <f>IF($B480="","",IF('Actual Allocation Calc'!$AI$78="A",
IF($P480="Employed",$U480,
IF(AND($P480="Terminated"),($U480/7*AQ480),
IF(AND($P480="Furloughed"),($U480/7*AQ480)+($U480/7*BA480),
IF(AND($P480="Rehired"),($U480/7*BA480),
IF(AND($P480="Terminated",AQ480&gt;0),$U480,
IF($P480="Furloughed",IF(AQ480&gt;0,$U480)+IF(BA480&gt;0,$U480),
IF($P480="Rehired",IF(BA480&gt;0,$U480)))))))),IF('Actual Allocation Calc'!$AI$78="C",'Actual Allocation Calc'!M480,'Actual Allocation Calc'!V480+IF($P480="Employed",$U480,
IF(AND($P480="Terminated"),($U480/7*AQ480),
IF(AND($P480="Furloughed"),($U480/7*AQ480)+($U480/7*BA480),
IF(AND($P480="Rehired"),($U480/7*BA480),
IF(AND($P480="Terminated",AQ480&gt;0),$U480,
IF($P480="Furloughed",IF(AQ480&gt;0,$U480)+IF(BA480&gt;0,$U480),
IF($P480="Rehired",IF(BA480&gt;0,$U480))))))))*'Actual Allocation Calc'!$AI$99)))</f>
        <v/>
      </c>
      <c r="AA480" s="210" t="str">
        <f>IF($B480="","",IF('Actual Allocation Calc'!$AJ$78="A",
IF($P480="Employed",$U480,
IF(AND($P480="Terminated"),($U480/7*AR480),
IF(AND($P480="Furloughed"),($U480/7*AR480)+($U480/7*BB480),
IF(AND($P480="Rehired"),($U480/7*BB480),
IF(AND($P480="Terminated",AR480&gt;0),$U480,
IF($P480="Furloughed",IF(AR480&gt;0,$U480)+IF(BB480&gt;0,$U480),
IF($P480="Rehired",IF(BB480&gt;0,$U480)))))))),IF('Actual Allocation Calc'!$AJ$78="C",'Actual Allocation Calc'!N480,'Actual Allocation Calc'!W480+IF($P480="Employed",$U480,
IF(AND($P480="Terminated"),($U480/7*AR480),
IF(AND($P480="Furloughed"),($U480/7*AR480)+($U480/7*BB480),
IF(AND($P480="Rehired"),($U480/7*BB480),
IF(AND($P480="Terminated",AR480&gt;0),$U480,
IF($P480="Furloughed",IF(AR480&gt;0,$U480)+IF(BB480&gt;0,$U480),
IF($P480="Rehired",IF(BB480&gt;0,$U480))))))))*'Actual Allocation Calc'!$AJ$99)))</f>
        <v/>
      </c>
      <c r="AB480" s="210" t="str">
        <f>IF($B480="","",IF('Actual Allocation Calc'!$AK$78="A",
IF($P480="Employed",$U480,
IF(AND($P480="Terminated"),($U480/7*AS480),
IF(AND($P480="Furloughed"),($U480/7*AS480)+($U480/7*BC480),
IF(AND($P480="Rehired"),($U480/7*BC480),
IF(AND($P480="Terminated",AS480&gt;0),$U480,
IF($P480="Furloughed",IF(AS480&gt;0,$U480)+IF(BC480&gt;0,$U480),
IF($P480="Rehired",IF(BC480&gt;0,$U480)))))))),IF('Actual Allocation Calc'!$AK$78="C",'Actual Allocation Calc'!O480,'Actual Allocation Calc'!X480+IF($P480="Employed",$U480,
IF(AND($P480="Terminated"),($U480/7*AS480),
IF(AND($P480="Furloughed"),($U480/7*AS480)+($U480/7*BC480),
IF(AND($P480="Rehired"),($U480/7*BC480),
IF(AND($P480="Terminated",AS480&gt;0),$U480,
IF($P480="Furloughed",IF(AS480&gt;0,$U480)+IF(BC480&gt;0,$U480),
IF($P480="Rehired",IF(BC480&gt;0,$U480))))))))*'Actual Allocation Calc'!$AK$99)))</f>
        <v/>
      </c>
      <c r="AC480" s="210" t="str">
        <f>IF($B480="","",IF('Actual Allocation Calc'!$AL$78="A",
IF($P480="Employed",$U480,
IF(AND($P480="Terminated"),($U480/7*AT480),
IF(AND($P480="Furloughed"),($U480/7*AT480)+($U480/7*BD480),
IF(AND($P480="Rehired"),($U480/7*BD480),
IF(AND($P480="Terminated",AT480&gt;0),$U480,
IF($P480="Furloughed",IF(AT480&gt;0,$U480)+IF(BD480&gt;0,$U480),
IF($P480="Rehired",IF(BD480&gt;0,$U480)))))))),IF('Actual Allocation Calc'!$AL$78="C",'Actual Allocation Calc'!P480,'Actual Allocation Calc'!Y480+IF($P480="Employed",$U480,
IF(AND($P480="Terminated"),($U480/7*AT480),
IF(AND($P480="Furloughed"),($U480/7*AT480)+($U480/7*BD480),
IF(AND($P480="Rehired"),($U480/7*BD480),
IF(AND($P480="Terminated",AT480&gt;0),$U480,
IF($P480="Furloughed",IF(AT480&gt;0,$U480)+IF(BD480&gt;0,$U480),
IF($P480="Rehired",IF(BD480&gt;0,$U480))))))))*'Actual Allocation Calc'!$AL$99)))</f>
        <v/>
      </c>
      <c r="AD480" s="210" t="str">
        <f>IF($B480="","",IF('Actual Allocation Calc'!$AM$78="A",
IF($P480="Employed",$U480,
IF(AND($P480="Terminated"),($U480/7*AU480),
IF(AND($P480="Furloughed"),($U480/7*AU480)+($U480/7*BE480),
IF(AND($P480="Rehired"),($U480/7*BE480),
IF(AND($P480="Terminated",AU480&gt;0),$U480,
IF($P480="Furloughed",IF(AU480&gt;0,$U480)+IF(BE480&gt;0,$U480),
IF($P480="Rehired",IF(BE480&gt;0,$U480)))))))),IF('Actual Allocation Calc'!$AM$78="C",'Actual Allocation Calc'!Q480,'Actual Allocation Calc'!Z480+IF($P480="Employed",$U480,
IF(AND($P480="Terminated"),($U480/7*AU480),
IF(AND($P480="Furloughed"),($U480/7*AU480)+($U480/7*BE480),
IF(AND($P480="Rehired"),($U480/7*BE480),
IF(AND($P480="Terminated",AU480&gt;0),$U480,
IF($P480="Furloughed",IF(AU480&gt;0,$U480)+IF(BE480&gt;0,$U480),
IF($P480="Rehired",IF(BE480&gt;0,$U480))))))))*'Actual Allocation Calc'!$AM$99)))</f>
        <v/>
      </c>
      <c r="AE480" s="210" t="str">
        <f>IF($B480="","",IF('Actual Allocation Calc'!$AN$78="A",
IF($P480="Employed",$U480,
IF(AND($P480="Terminated"),($U480/7*AV480),
IF(AND($P480="Furloughed"),($U480/7*AV480)+($U480/7*BF480),
IF(AND($P480="Rehired"),($U480/7*BF480),
IF(AND($P480="Terminated",AV480&gt;0),$U480,
IF($P480="Furloughed",IF(AV480&gt;0,$U480)+IF(BF480&gt;0,$U480),
IF($P480="Rehired",IF(BF480&gt;0,$U480)))))))),IF('Actual Allocation Calc'!$AN$78="C",'Actual Allocation Calc'!R480,'Actual Allocation Calc'!AA480+IF($P480="Employed",$U480,
IF(AND($P480="Terminated"),($U480/7*AV480),
IF(AND($P480="Furloughed"),($U480/7*AV480)+($U480/7*BF480),
IF(AND($P480="Rehired"),($U480/7*BF480),
IF(AND($P480="Terminated",AV480&gt;0),$U480,
IF($P480="Furloughed",IF(AV480&gt;0,$U480)+IF(BF480&gt;0,$U480),
IF($P480="Rehired",IF(BF480&gt;0,$U480))))))))*'Actual Allocation Calc'!$AN$99)))</f>
        <v/>
      </c>
      <c r="AF480" s="210" t="str">
        <f>IF($B480="","",IF('Actual Allocation Calc'!$AO$78="A",
IF($P480="Employed",$U480,
IF(AND($P480="Terminated"),($U480/7*AW480),
IF(AND($P480="Furloughed"),($U480/7*AW480)+($U480/7*BG480),
IF(AND($P480="Rehired"),($U480/7*BG480),
IF(AND($P480="Terminated",AW480&gt;0),$U480,
IF($P480="Furloughed",IF(AW480&gt;0,$U480)+IF(BG480&gt;0,$U480),
IF($P480="Rehired",IF(BG480&gt;0,$U480)))))))),IF('Actual Allocation Calc'!$AO$78="C",'Actual Allocation Calc'!S480,'Actual Allocation Calc'!AB480+IF($P480="Employed",$U480,
IF(AND($P480="Terminated"),($U480/7*AW480),
IF(AND($P480="Furloughed"),($U480/7*AW480)+($U480/7*BG480),
IF(AND($P480="Rehired"),($U480/7*BG480),
IF(AND($P480="Terminated",AW480&gt;0),$U480,
IF($P480="Furloughed",IF(AW480&gt;0,$U480)+IF(BG480&gt;0,$U480),
IF($P480="Rehired",IF(BG480&gt;0,$U480))))))))*'Actual Allocation Calc'!$AO$99)))</f>
        <v/>
      </c>
      <c r="AG480" s="210" t="str">
        <f>IF($B480="","",IF('Actual Allocation Calc'!$AP$78="A",
IF($P480="Employed",$U480/7*BK480,
IF(AND($P480="Terminated"),($U480/7*AX480),
IF(AND($P480="Furloughed"),($U480/7*AX480)+($U480/7*BH480),
IF(AND($P480="Rehired"),($U480/7*BH480),
IF(AND($P480="Terminated",AX480&gt;0),$U480,
IF($P480="Furloughed",IF(AX480&gt;0,$U480)+IF(BH480&gt;0,$U480),
IF($P480="Rehired",IF(BH480&gt;0,$U480)))))))),IF('Actual Allocation Calc'!$AP$78="C",'Actual Allocation Calc'!T480,'Actual Allocation Calc'!AC480+IF($P480="Employed",$U480/7*BK480,
IF(AND($P480="Terminated"),($U480/7*AX480),
IF(AND($P480="Furloughed"),($U480/7*AX480)+($U480/7*BH480),
IF(AND($P480="Rehired"),($U480/7*BH480),
IF(AND($P480="Terminated",AX480&gt;0),$U480,
IF($P480="Furloughed",IF(AX480&gt;0,$U480)+IF(BH480&gt;0,$U480),
IF($P480="Rehired",IF(BH480&gt;0,$U480))))))))*'Actual Allocation Calc'!$AP$99)))</f>
        <v/>
      </c>
      <c r="AH480" s="536"/>
      <c r="AI480" s="82">
        <f t="shared" si="150"/>
        <v>0</v>
      </c>
      <c r="AJ480" s="210">
        <f t="shared" si="153"/>
        <v>0</v>
      </c>
      <c r="AK480" s="397" t="str">
        <f t="shared" si="154"/>
        <v/>
      </c>
      <c r="AM480" s="122"/>
      <c r="AO480" s="214" t="str">
        <f>IFERROR(IF($V480="","",VLOOKUP(V480,'Calendar Calcs'!$B$2:$E1447,4,FALSE)),0)</f>
        <v/>
      </c>
      <c r="AP480" s="69" t="str">
        <f>IF($AO480="","", IF($AO480&lt;AP$23,0,IF($AO480&gt;AP$23,COUNTIFS('Calendar Calcs'!$E$2:$E1447,AP$23),COUNTIFS('Calendar Calcs'!$E$2:$E1447,AP$23,'Calendar Calcs'!$D$2:$D1447,"&lt;="&amp;WEEKDAY($V480)))))</f>
        <v/>
      </c>
      <c r="AQ480" s="69" t="str">
        <f>IF($AO480="","", IF($AO480&lt;AQ$23,0,IF($AO480&gt;AQ$23,COUNTIFS('Calendar Calcs'!$E$2:$E1447,AQ$23),COUNTIFS('Calendar Calcs'!$E$2:$E1447,AQ$23,'Calendar Calcs'!$D$2:$D1447,"&lt;="&amp;WEEKDAY($V480)))))</f>
        <v/>
      </c>
      <c r="AR480" s="69" t="str">
        <f>IF($AO480="","", IF($AO480&lt;AR$23,0,IF($AO480&gt;AR$23,COUNTIFS('Calendar Calcs'!$E$2:$E1447,AR$23),COUNTIFS('Calendar Calcs'!$E$2:$E1447,AR$23,'Calendar Calcs'!$D$2:$D1447,"&lt;="&amp;WEEKDAY($V480)))))</f>
        <v/>
      </c>
      <c r="AS480" s="69" t="str">
        <f>IF($AO480="","", IF($AO480&lt;AS$23,0,IF($AO480&gt;AS$23,COUNTIFS('Calendar Calcs'!$E$2:$E1447,AS$23),COUNTIFS('Calendar Calcs'!$E$2:$E1447,AS$23,'Calendar Calcs'!$D$2:$D1447,"&lt;="&amp;WEEKDAY($V480)))))</f>
        <v/>
      </c>
      <c r="AT480" s="69" t="str">
        <f>IF($AO480="","", IF($AO480&lt;AT$23,0,IF($AO480&gt;AT$23,COUNTIFS('Calendar Calcs'!$E$2:$E1447,AT$23),COUNTIFS('Calendar Calcs'!$E$2:$E1447,AT$23,'Calendar Calcs'!$D$2:$D1447,"&lt;="&amp;WEEKDAY($V480)))))</f>
        <v/>
      </c>
      <c r="AU480" s="69" t="str">
        <f>IF($AO480="","", IF($AO480&lt;AU$23,0,IF($AO480&gt;AU$23,COUNTIFS('Calendar Calcs'!$E$2:$E1447,AU$23),COUNTIFS('Calendar Calcs'!$E$2:$E1447,AU$23,'Calendar Calcs'!$D$2:$D1447,"&lt;="&amp;WEEKDAY($V480)))))</f>
        <v/>
      </c>
      <c r="AV480" s="69" t="str">
        <f>IF($AO480="","", IF($AO480&lt;AV$23,0,IF($AO480&gt;AV$23,COUNTIFS('Calendar Calcs'!$E$2:$E1447,AV$23),COUNTIFS('Calendar Calcs'!$E$2:$E1447,AV$23,'Calendar Calcs'!$D$2:$D1447,"&lt;="&amp;WEEKDAY($V480)))))</f>
        <v/>
      </c>
      <c r="AW480" s="69" t="str">
        <f>IF($AO480="","", IF($AO480&lt;AW$23,0,IF($AO480&gt;AW$23,COUNTIFS('Calendar Calcs'!$E$2:$E1447,AW$23),COUNTIFS('Calendar Calcs'!$E$2:$E1447,AW$23,'Calendar Calcs'!$D$2:$D1447,"&lt;="&amp;WEEKDAY($V480)))))</f>
        <v/>
      </c>
      <c r="AX480" s="69" t="str">
        <f>IF($AO480="","", IF($AO480&lt;AX$23,0,IF($AO480&gt;AX$23,COUNTIFS('Calendar Calcs'!$E$2:$E1447,AX$23),COUNTIFS('Calendar Calcs'!$E$2:$E1447,AX$23,'Calendar Calcs'!$D$2:$D1447,"&lt;="&amp;WEEKDAY($V480)))))</f>
        <v/>
      </c>
      <c r="AY480" s="69" t="str">
        <f>IF($W480="","",VLOOKUP($W480,'Calendar Calcs'!$B$2:$E1447,4,FALSE))</f>
        <v/>
      </c>
      <c r="AZ480" s="69" t="str">
        <f>IF($AY480="","",IF($AY480&gt;AZ$23,0,IF($AY480&lt;AZ$23,COUNTIFS('Calendar Calcs'!$E$2:$E1447,AZ$23),COUNTIFS('Calendar Calcs'!$E$2:$E1447,AZ$23,'Calendar Calcs'!$D$2:$D1447,"&gt;="&amp;WEEKDAY($W480)))))</f>
        <v/>
      </c>
      <c r="BA480" s="69" t="str">
        <f>IF($AY480="","",IF($AY480&gt;BA$23,0,IF($AY480&lt;BA$23,COUNTIFS('Calendar Calcs'!$E$2:$E1447,BA$23),COUNTIFS('Calendar Calcs'!$E$2:$E1447,BA$23,'Calendar Calcs'!$D$2:$D1447,"&gt;="&amp;WEEKDAY($W480)))))</f>
        <v/>
      </c>
      <c r="BB480" s="69" t="str">
        <f>IF($AY480="","",IF($AY480&gt;BB$23,0,IF($AY480&lt;BB$23,COUNTIFS('Calendar Calcs'!$E$2:$E1447,BB$23),COUNTIFS('Calendar Calcs'!$E$2:$E1447,BB$23,'Calendar Calcs'!$D$2:$D1447,"&gt;="&amp;WEEKDAY($W480)))))</f>
        <v/>
      </c>
      <c r="BC480" s="69" t="str">
        <f>IF($AY480="","",IF($AY480&gt;BC$23,0,IF($AY480&lt;BC$23,COUNTIFS('Calendar Calcs'!$E$2:$E1447,BC$23),COUNTIFS('Calendar Calcs'!$E$2:$E1447,BC$23,'Calendar Calcs'!$D$2:$D1447,"&gt;="&amp;WEEKDAY($W480)))))</f>
        <v/>
      </c>
      <c r="BD480" s="69" t="str">
        <f>IF($AY480="","",IF($AY480&gt;BD$23,0,IF($AY480&lt;BD$23,COUNTIFS('Calendar Calcs'!$E$2:$E1447,BD$23),COUNTIFS('Calendar Calcs'!$E$2:$E1447,BD$23,'Calendar Calcs'!$D$2:$D1447,"&gt;="&amp;WEEKDAY($W480)))))</f>
        <v/>
      </c>
      <c r="BE480" s="69" t="str">
        <f>IF($AY480="","",IF($AY480&gt;BE$23,0,IF($AY480&lt;BE$23,COUNTIFS('Calendar Calcs'!$E$2:$E1447,BE$23),COUNTIFS('Calendar Calcs'!$E$2:$E1447,BE$23,'Calendar Calcs'!$D$2:$D1447,"&gt;="&amp;WEEKDAY($W480)))))</f>
        <v/>
      </c>
      <c r="BF480" s="69" t="str">
        <f>IF($AY480="","",IF($AY480&gt;BF$23,0,IF($AY480&lt;BF$23,COUNTIFS('Calendar Calcs'!$E$2:$E1447,BF$23),COUNTIFS('Calendar Calcs'!$E$2:$E1447,BF$23,'Calendar Calcs'!$D$2:$D1447,"&gt;="&amp;WEEKDAY($W480)))))</f>
        <v/>
      </c>
      <c r="BG480" s="69" t="str">
        <f>IF($AY480="","",IF($AY480&gt;BG$23,0,IF($AY480&lt;BG$23,COUNTIFS('Calendar Calcs'!$E$2:$E1447,BG$23),COUNTIFS('Calendar Calcs'!$E$2:$E1447,BG$23,'Calendar Calcs'!$D$2:$D1447,"&gt;="&amp;WEEKDAY($W480)))))</f>
        <v/>
      </c>
      <c r="BH480" s="69">
        <f t="shared" si="155"/>
        <v>6</v>
      </c>
      <c r="BI480" s="69">
        <f>IF(Cover!$E$43="","",VLOOKUP(Cover!$E$43,'Calendar Calcs'!$B$2:$E1447,4,FALSE))</f>
        <v>1</v>
      </c>
      <c r="BJ480" s="69">
        <f>IF($BI480="","", IF($BI480&lt;BJ$23,0,IF($BI480&gt;=BJ$23,COUNTIFS('Calendar Calcs'!$E$2:$E1447,BJ$23),COUNTIFS('Calendar Calcs'!$E$2:$E1447,BJ$23,'Calendar Calcs'!$D$2:$D1447,"&lt;="&amp;WEEKDAY($V480)))))</f>
        <v>1</v>
      </c>
      <c r="BK480" s="69">
        <f t="shared" si="152"/>
        <v>6</v>
      </c>
      <c r="BN480" s="69" t="str">
        <f>IF(T480&gt;0,"FTE",IF(Cover!$E$47="Weekly",IF(S480&gt;29.75,"FTE","PTE"),IF(S480&gt;59.75,"FTE","PTE")))</f>
        <v>PTE</v>
      </c>
      <c r="BO480" s="69">
        <f>IF(BN480="FTE",30,IF(Cover!$E$47="Weekly",'STEP 2 EE Data'!S480,'STEP 2 EE Data'!S480/2))</f>
        <v>0</v>
      </c>
      <c r="BP480" s="209">
        <f t="shared" si="156"/>
        <v>0</v>
      </c>
      <c r="BQ480" s="209">
        <f t="shared" si="157"/>
        <v>0</v>
      </c>
      <c r="BR480" s="209">
        <f t="shared" si="158"/>
        <v>0</v>
      </c>
      <c r="BS480" s="209">
        <f t="shared" si="159"/>
        <v>0</v>
      </c>
      <c r="BT480" s="209">
        <f t="shared" si="160"/>
        <v>0</v>
      </c>
      <c r="BU480" s="209">
        <f t="shared" si="161"/>
        <v>0</v>
      </c>
      <c r="BV480" s="209">
        <f t="shared" si="162"/>
        <v>0</v>
      </c>
      <c r="BW480" s="209">
        <f t="shared" si="163"/>
        <v>0</v>
      </c>
      <c r="BX480" s="209">
        <f t="shared" si="164"/>
        <v>0</v>
      </c>
      <c r="CC480" s="210" t="str">
        <f>IF(B480="","",IF(C480="",IF(Cover!$E$47="Weekly",'STEP 3 EE Comp'!BI485*8,'STEP 3 EE Comp'!BI485*4),IF(Cover!$E$47="Weekly",'STEP 3 EE Comp'!BI485,'STEP 3 EE Comp'!BI485)))</f>
        <v/>
      </c>
      <c r="CD480" s="82" t="str">
        <f t="shared" si="165"/>
        <v/>
      </c>
      <c r="CE480" s="417">
        <f t="shared" si="166"/>
        <v>1</v>
      </c>
      <c r="CF480" s="82" t="str">
        <f t="shared" si="167"/>
        <v>Good</v>
      </c>
      <c r="CG480" s="82">
        <f t="shared" si="168"/>
        <v>0</v>
      </c>
      <c r="CH480" s="234">
        <f t="shared" si="169"/>
        <v>0</v>
      </c>
    </row>
    <row r="481" spans="1:86" s="69" customFormat="1" x14ac:dyDescent="0.3">
      <c r="A481" s="555"/>
      <c r="B481" s="52"/>
      <c r="C481" s="52"/>
      <c r="D481" s="52"/>
      <c r="E481" s="52"/>
      <c r="F481" s="507"/>
      <c r="G481" s="210">
        <f t="shared" si="149"/>
        <v>0</v>
      </c>
      <c r="H481" s="82">
        <f t="shared" si="151"/>
        <v>0</v>
      </c>
      <c r="I481" s="211"/>
      <c r="J481" s="441" t="s">
        <v>21</v>
      </c>
      <c r="K481" s="441" t="s">
        <v>21</v>
      </c>
      <c r="L481" s="441" t="s">
        <v>21</v>
      </c>
      <c r="M481" s="441" t="s">
        <v>21</v>
      </c>
      <c r="N481" s="568" t="s">
        <v>21</v>
      </c>
      <c r="O481" s="211"/>
      <c r="P481" s="212" t="str">
        <f>IF(B481="","",
IF(AND(V481="",W481="",B481&lt;&gt;""),"Employed",
IF(AND(V481&lt;&gt;"",W481="",B481&lt;&gt;""),"Terminated",
IF(AND(V481&lt;&gt;"",W481&lt;&gt;"",B481&lt;&gt;""),IF(W481&lt;Cover!$E$43,"Employed","Furloughed"),
IF(AND(V481="",W481&lt;&gt;"",B481&lt;&gt;""),IF(W481&lt;Cover!$E$43,"Employed","Rehired"))))))</f>
        <v/>
      </c>
      <c r="Q481" s="211"/>
      <c r="R481" s="536"/>
      <c r="S481" s="563"/>
      <c r="T481" s="536"/>
      <c r="U481" s="82">
        <f>IF(Cover!$E$47="Weekly",IF(T481&gt;0,T481,R481*S481),IF(T481&gt;0,T481,R481*S481)/2)</f>
        <v>0</v>
      </c>
      <c r="V481" s="564"/>
      <c r="W481" s="564"/>
      <c r="Y481" s="213" t="str">
        <f>IF($B481="","",IF('Actual Allocation Calc'!$AH$78="A",
IF($P481="Employed",$U481/7*BJ481,
IF(AND($P481="Terminated"),($U481/7*AP481),
IF(AND($P481="Furloughed"),($U481/7*AP481)+($U481/7*AZ481),
IF(AND($P481="Rehired"),($U481/7*AZ481),
IF(AND($P481="Terminated",AP481&gt;0),$U481,
IF($P481="Furloughed",IF(AP481&gt;0,$U481)+IF(AZ481&gt;0,$U481),
IF($P481="Rehired",IF(AZ481&gt;0,$U481)))))))),IF('Actual Allocation Calc'!$AH$78="C",'Actual Allocation Calc'!L481,'Actual Allocation Calc'!U481+IF($P481="Employed",$U481/7*BJ481,
IF(AND($P481="Terminated"),($U481/7*AP481),
IF(AND($P481="Furloughed"),($U481/7*AP481)+($U481/7*AZ481),
IF(AND($P481="Rehired"),($U481/7*AZ481),
IF(AND($P481="Terminated",AP481&gt;0),$U481,
IF($P481="Furloughed",IF(AP481&gt;0,$U481)+IF(AZ481&gt;0,$U481),
IF($P481="Rehired",IF(AZ481&gt;0,$U481))))))))*'Actual Allocation Calc'!$AH$99)))</f>
        <v/>
      </c>
      <c r="Z481" s="210" t="str">
        <f>IF($B481="","",IF('Actual Allocation Calc'!$AI$78="A",
IF($P481="Employed",$U481,
IF(AND($P481="Terminated"),($U481/7*AQ481),
IF(AND($P481="Furloughed"),($U481/7*AQ481)+($U481/7*BA481),
IF(AND($P481="Rehired"),($U481/7*BA481),
IF(AND($P481="Terminated",AQ481&gt;0),$U481,
IF($P481="Furloughed",IF(AQ481&gt;0,$U481)+IF(BA481&gt;0,$U481),
IF($P481="Rehired",IF(BA481&gt;0,$U481)))))))),IF('Actual Allocation Calc'!$AI$78="C",'Actual Allocation Calc'!M481,'Actual Allocation Calc'!V481+IF($P481="Employed",$U481,
IF(AND($P481="Terminated"),($U481/7*AQ481),
IF(AND($P481="Furloughed"),($U481/7*AQ481)+($U481/7*BA481),
IF(AND($P481="Rehired"),($U481/7*BA481),
IF(AND($P481="Terminated",AQ481&gt;0),$U481,
IF($P481="Furloughed",IF(AQ481&gt;0,$U481)+IF(BA481&gt;0,$U481),
IF($P481="Rehired",IF(BA481&gt;0,$U481))))))))*'Actual Allocation Calc'!$AI$99)))</f>
        <v/>
      </c>
      <c r="AA481" s="210" t="str">
        <f>IF($B481="","",IF('Actual Allocation Calc'!$AJ$78="A",
IF($P481="Employed",$U481,
IF(AND($P481="Terminated"),($U481/7*AR481),
IF(AND($P481="Furloughed"),($U481/7*AR481)+($U481/7*BB481),
IF(AND($P481="Rehired"),($U481/7*BB481),
IF(AND($P481="Terminated",AR481&gt;0),$U481,
IF($P481="Furloughed",IF(AR481&gt;0,$U481)+IF(BB481&gt;0,$U481),
IF($P481="Rehired",IF(BB481&gt;0,$U481)))))))),IF('Actual Allocation Calc'!$AJ$78="C",'Actual Allocation Calc'!N481,'Actual Allocation Calc'!W481+IF($P481="Employed",$U481,
IF(AND($P481="Terminated"),($U481/7*AR481),
IF(AND($P481="Furloughed"),($U481/7*AR481)+($U481/7*BB481),
IF(AND($P481="Rehired"),($U481/7*BB481),
IF(AND($P481="Terminated",AR481&gt;0),$U481,
IF($P481="Furloughed",IF(AR481&gt;0,$U481)+IF(BB481&gt;0,$U481),
IF($P481="Rehired",IF(BB481&gt;0,$U481))))))))*'Actual Allocation Calc'!$AJ$99)))</f>
        <v/>
      </c>
      <c r="AB481" s="210" t="str">
        <f>IF($B481="","",IF('Actual Allocation Calc'!$AK$78="A",
IF($P481="Employed",$U481,
IF(AND($P481="Terminated"),($U481/7*AS481),
IF(AND($P481="Furloughed"),($U481/7*AS481)+($U481/7*BC481),
IF(AND($P481="Rehired"),($U481/7*BC481),
IF(AND($P481="Terminated",AS481&gt;0),$U481,
IF($P481="Furloughed",IF(AS481&gt;0,$U481)+IF(BC481&gt;0,$U481),
IF($P481="Rehired",IF(BC481&gt;0,$U481)))))))),IF('Actual Allocation Calc'!$AK$78="C",'Actual Allocation Calc'!O481,'Actual Allocation Calc'!X481+IF($P481="Employed",$U481,
IF(AND($P481="Terminated"),($U481/7*AS481),
IF(AND($P481="Furloughed"),($U481/7*AS481)+($U481/7*BC481),
IF(AND($P481="Rehired"),($U481/7*BC481),
IF(AND($P481="Terminated",AS481&gt;0),$U481,
IF($P481="Furloughed",IF(AS481&gt;0,$U481)+IF(BC481&gt;0,$U481),
IF($P481="Rehired",IF(BC481&gt;0,$U481))))))))*'Actual Allocation Calc'!$AK$99)))</f>
        <v/>
      </c>
      <c r="AC481" s="210" t="str">
        <f>IF($B481="","",IF('Actual Allocation Calc'!$AL$78="A",
IF($P481="Employed",$U481,
IF(AND($P481="Terminated"),($U481/7*AT481),
IF(AND($P481="Furloughed"),($U481/7*AT481)+($U481/7*BD481),
IF(AND($P481="Rehired"),($U481/7*BD481),
IF(AND($P481="Terminated",AT481&gt;0),$U481,
IF($P481="Furloughed",IF(AT481&gt;0,$U481)+IF(BD481&gt;0,$U481),
IF($P481="Rehired",IF(BD481&gt;0,$U481)))))))),IF('Actual Allocation Calc'!$AL$78="C",'Actual Allocation Calc'!P481,'Actual Allocation Calc'!Y481+IF($P481="Employed",$U481,
IF(AND($P481="Terminated"),($U481/7*AT481),
IF(AND($P481="Furloughed"),($U481/7*AT481)+($U481/7*BD481),
IF(AND($P481="Rehired"),($U481/7*BD481),
IF(AND($P481="Terminated",AT481&gt;0),$U481,
IF($P481="Furloughed",IF(AT481&gt;0,$U481)+IF(BD481&gt;0,$U481),
IF($P481="Rehired",IF(BD481&gt;0,$U481))))))))*'Actual Allocation Calc'!$AL$99)))</f>
        <v/>
      </c>
      <c r="AD481" s="210" t="str">
        <f>IF($B481="","",IF('Actual Allocation Calc'!$AM$78="A",
IF($P481="Employed",$U481,
IF(AND($P481="Terminated"),($U481/7*AU481),
IF(AND($P481="Furloughed"),($U481/7*AU481)+($U481/7*BE481),
IF(AND($P481="Rehired"),($U481/7*BE481),
IF(AND($P481="Terminated",AU481&gt;0),$U481,
IF($P481="Furloughed",IF(AU481&gt;0,$U481)+IF(BE481&gt;0,$U481),
IF($P481="Rehired",IF(BE481&gt;0,$U481)))))))),IF('Actual Allocation Calc'!$AM$78="C",'Actual Allocation Calc'!Q481,'Actual Allocation Calc'!Z481+IF($P481="Employed",$U481,
IF(AND($P481="Terminated"),($U481/7*AU481),
IF(AND($P481="Furloughed"),($U481/7*AU481)+($U481/7*BE481),
IF(AND($P481="Rehired"),($U481/7*BE481),
IF(AND($P481="Terminated",AU481&gt;0),$U481,
IF($P481="Furloughed",IF(AU481&gt;0,$U481)+IF(BE481&gt;0,$U481),
IF($P481="Rehired",IF(BE481&gt;0,$U481))))))))*'Actual Allocation Calc'!$AM$99)))</f>
        <v/>
      </c>
      <c r="AE481" s="210" t="str">
        <f>IF($B481="","",IF('Actual Allocation Calc'!$AN$78="A",
IF($P481="Employed",$U481,
IF(AND($P481="Terminated"),($U481/7*AV481),
IF(AND($P481="Furloughed"),($U481/7*AV481)+($U481/7*BF481),
IF(AND($P481="Rehired"),($U481/7*BF481),
IF(AND($P481="Terminated",AV481&gt;0),$U481,
IF($P481="Furloughed",IF(AV481&gt;0,$U481)+IF(BF481&gt;0,$U481),
IF($P481="Rehired",IF(BF481&gt;0,$U481)))))))),IF('Actual Allocation Calc'!$AN$78="C",'Actual Allocation Calc'!R481,'Actual Allocation Calc'!AA481+IF($P481="Employed",$U481,
IF(AND($P481="Terminated"),($U481/7*AV481),
IF(AND($P481="Furloughed"),($U481/7*AV481)+($U481/7*BF481),
IF(AND($P481="Rehired"),($U481/7*BF481),
IF(AND($P481="Terminated",AV481&gt;0),$U481,
IF($P481="Furloughed",IF(AV481&gt;0,$U481)+IF(BF481&gt;0,$U481),
IF($P481="Rehired",IF(BF481&gt;0,$U481))))))))*'Actual Allocation Calc'!$AN$99)))</f>
        <v/>
      </c>
      <c r="AF481" s="210" t="str">
        <f>IF($B481="","",IF('Actual Allocation Calc'!$AO$78="A",
IF($P481="Employed",$U481,
IF(AND($P481="Terminated"),($U481/7*AW481),
IF(AND($P481="Furloughed"),($U481/7*AW481)+($U481/7*BG481),
IF(AND($P481="Rehired"),($U481/7*BG481),
IF(AND($P481="Terminated",AW481&gt;0),$U481,
IF($P481="Furloughed",IF(AW481&gt;0,$U481)+IF(BG481&gt;0,$U481),
IF($P481="Rehired",IF(BG481&gt;0,$U481)))))))),IF('Actual Allocation Calc'!$AO$78="C",'Actual Allocation Calc'!S481,'Actual Allocation Calc'!AB481+IF($P481="Employed",$U481,
IF(AND($P481="Terminated"),($U481/7*AW481),
IF(AND($P481="Furloughed"),($U481/7*AW481)+($U481/7*BG481),
IF(AND($P481="Rehired"),($U481/7*BG481),
IF(AND($P481="Terminated",AW481&gt;0),$U481,
IF($P481="Furloughed",IF(AW481&gt;0,$U481)+IF(BG481&gt;0,$U481),
IF($P481="Rehired",IF(BG481&gt;0,$U481))))))))*'Actual Allocation Calc'!$AO$99)))</f>
        <v/>
      </c>
      <c r="AG481" s="210" t="str">
        <f>IF($B481="","",IF('Actual Allocation Calc'!$AP$78="A",
IF($P481="Employed",$U481/7*BK481,
IF(AND($P481="Terminated"),($U481/7*AX481),
IF(AND($P481="Furloughed"),($U481/7*AX481)+($U481/7*BH481),
IF(AND($P481="Rehired"),($U481/7*BH481),
IF(AND($P481="Terminated",AX481&gt;0),$U481,
IF($P481="Furloughed",IF(AX481&gt;0,$U481)+IF(BH481&gt;0,$U481),
IF($P481="Rehired",IF(BH481&gt;0,$U481)))))))),IF('Actual Allocation Calc'!$AP$78="C",'Actual Allocation Calc'!T481,'Actual Allocation Calc'!AC481+IF($P481="Employed",$U481/7*BK481,
IF(AND($P481="Terminated"),($U481/7*AX481),
IF(AND($P481="Furloughed"),($U481/7*AX481)+($U481/7*BH481),
IF(AND($P481="Rehired"),($U481/7*BH481),
IF(AND($P481="Terminated",AX481&gt;0),$U481,
IF($P481="Furloughed",IF(AX481&gt;0,$U481)+IF(BH481&gt;0,$U481),
IF($P481="Rehired",IF(BH481&gt;0,$U481))))))))*'Actual Allocation Calc'!$AP$99)))</f>
        <v/>
      </c>
      <c r="AH481" s="536"/>
      <c r="AI481" s="82">
        <f t="shared" si="150"/>
        <v>0</v>
      </c>
      <c r="AJ481" s="210">
        <f t="shared" si="153"/>
        <v>0</v>
      </c>
      <c r="AK481" s="397" t="str">
        <f t="shared" si="154"/>
        <v/>
      </c>
      <c r="AM481" s="122"/>
      <c r="AO481" s="214" t="str">
        <f>IFERROR(IF($V481="","",VLOOKUP(V481,'Calendar Calcs'!$B$2:$E1448,4,FALSE)),0)</f>
        <v/>
      </c>
      <c r="AP481" s="69" t="str">
        <f>IF($AO481="","", IF($AO481&lt;AP$23,0,IF($AO481&gt;AP$23,COUNTIFS('Calendar Calcs'!$E$2:$E1448,AP$23),COUNTIFS('Calendar Calcs'!$E$2:$E1448,AP$23,'Calendar Calcs'!$D$2:$D1448,"&lt;="&amp;WEEKDAY($V481)))))</f>
        <v/>
      </c>
      <c r="AQ481" s="69" t="str">
        <f>IF($AO481="","", IF($AO481&lt;AQ$23,0,IF($AO481&gt;AQ$23,COUNTIFS('Calendar Calcs'!$E$2:$E1448,AQ$23),COUNTIFS('Calendar Calcs'!$E$2:$E1448,AQ$23,'Calendar Calcs'!$D$2:$D1448,"&lt;="&amp;WEEKDAY($V481)))))</f>
        <v/>
      </c>
      <c r="AR481" s="69" t="str">
        <f>IF($AO481="","", IF($AO481&lt;AR$23,0,IF($AO481&gt;AR$23,COUNTIFS('Calendar Calcs'!$E$2:$E1448,AR$23),COUNTIFS('Calendar Calcs'!$E$2:$E1448,AR$23,'Calendar Calcs'!$D$2:$D1448,"&lt;="&amp;WEEKDAY($V481)))))</f>
        <v/>
      </c>
      <c r="AS481" s="69" t="str">
        <f>IF($AO481="","", IF($AO481&lt;AS$23,0,IF($AO481&gt;AS$23,COUNTIFS('Calendar Calcs'!$E$2:$E1448,AS$23),COUNTIFS('Calendar Calcs'!$E$2:$E1448,AS$23,'Calendar Calcs'!$D$2:$D1448,"&lt;="&amp;WEEKDAY($V481)))))</f>
        <v/>
      </c>
      <c r="AT481" s="69" t="str">
        <f>IF($AO481="","", IF($AO481&lt;AT$23,0,IF($AO481&gt;AT$23,COUNTIFS('Calendar Calcs'!$E$2:$E1448,AT$23),COUNTIFS('Calendar Calcs'!$E$2:$E1448,AT$23,'Calendar Calcs'!$D$2:$D1448,"&lt;="&amp;WEEKDAY($V481)))))</f>
        <v/>
      </c>
      <c r="AU481" s="69" t="str">
        <f>IF($AO481="","", IF($AO481&lt;AU$23,0,IF($AO481&gt;AU$23,COUNTIFS('Calendar Calcs'!$E$2:$E1448,AU$23),COUNTIFS('Calendar Calcs'!$E$2:$E1448,AU$23,'Calendar Calcs'!$D$2:$D1448,"&lt;="&amp;WEEKDAY($V481)))))</f>
        <v/>
      </c>
      <c r="AV481" s="69" t="str">
        <f>IF($AO481="","", IF($AO481&lt;AV$23,0,IF($AO481&gt;AV$23,COUNTIFS('Calendar Calcs'!$E$2:$E1448,AV$23),COUNTIFS('Calendar Calcs'!$E$2:$E1448,AV$23,'Calendar Calcs'!$D$2:$D1448,"&lt;="&amp;WEEKDAY($V481)))))</f>
        <v/>
      </c>
      <c r="AW481" s="69" t="str">
        <f>IF($AO481="","", IF($AO481&lt;AW$23,0,IF($AO481&gt;AW$23,COUNTIFS('Calendar Calcs'!$E$2:$E1448,AW$23),COUNTIFS('Calendar Calcs'!$E$2:$E1448,AW$23,'Calendar Calcs'!$D$2:$D1448,"&lt;="&amp;WEEKDAY($V481)))))</f>
        <v/>
      </c>
      <c r="AX481" s="69" t="str">
        <f>IF($AO481="","", IF($AO481&lt;AX$23,0,IF($AO481&gt;AX$23,COUNTIFS('Calendar Calcs'!$E$2:$E1448,AX$23),COUNTIFS('Calendar Calcs'!$E$2:$E1448,AX$23,'Calendar Calcs'!$D$2:$D1448,"&lt;="&amp;WEEKDAY($V481)))))</f>
        <v/>
      </c>
      <c r="AY481" s="69" t="str">
        <f>IF($W481="","",VLOOKUP($W481,'Calendar Calcs'!$B$2:$E1448,4,FALSE))</f>
        <v/>
      </c>
      <c r="AZ481" s="69" t="str">
        <f>IF($AY481="","",IF($AY481&gt;AZ$23,0,IF($AY481&lt;AZ$23,COUNTIFS('Calendar Calcs'!$E$2:$E1448,AZ$23),COUNTIFS('Calendar Calcs'!$E$2:$E1448,AZ$23,'Calendar Calcs'!$D$2:$D1448,"&gt;="&amp;WEEKDAY($W481)))))</f>
        <v/>
      </c>
      <c r="BA481" s="69" t="str">
        <f>IF($AY481="","",IF($AY481&gt;BA$23,0,IF($AY481&lt;BA$23,COUNTIFS('Calendar Calcs'!$E$2:$E1448,BA$23),COUNTIFS('Calendar Calcs'!$E$2:$E1448,BA$23,'Calendar Calcs'!$D$2:$D1448,"&gt;="&amp;WEEKDAY($W481)))))</f>
        <v/>
      </c>
      <c r="BB481" s="69" t="str">
        <f>IF($AY481="","",IF($AY481&gt;BB$23,0,IF($AY481&lt;BB$23,COUNTIFS('Calendar Calcs'!$E$2:$E1448,BB$23),COUNTIFS('Calendar Calcs'!$E$2:$E1448,BB$23,'Calendar Calcs'!$D$2:$D1448,"&gt;="&amp;WEEKDAY($W481)))))</f>
        <v/>
      </c>
      <c r="BC481" s="69" t="str">
        <f>IF($AY481="","",IF($AY481&gt;BC$23,0,IF($AY481&lt;BC$23,COUNTIFS('Calendar Calcs'!$E$2:$E1448,BC$23),COUNTIFS('Calendar Calcs'!$E$2:$E1448,BC$23,'Calendar Calcs'!$D$2:$D1448,"&gt;="&amp;WEEKDAY($W481)))))</f>
        <v/>
      </c>
      <c r="BD481" s="69" t="str">
        <f>IF($AY481="","",IF($AY481&gt;BD$23,0,IF($AY481&lt;BD$23,COUNTIFS('Calendar Calcs'!$E$2:$E1448,BD$23),COUNTIFS('Calendar Calcs'!$E$2:$E1448,BD$23,'Calendar Calcs'!$D$2:$D1448,"&gt;="&amp;WEEKDAY($W481)))))</f>
        <v/>
      </c>
      <c r="BE481" s="69" t="str">
        <f>IF($AY481="","",IF($AY481&gt;BE$23,0,IF($AY481&lt;BE$23,COUNTIFS('Calendar Calcs'!$E$2:$E1448,BE$23),COUNTIFS('Calendar Calcs'!$E$2:$E1448,BE$23,'Calendar Calcs'!$D$2:$D1448,"&gt;="&amp;WEEKDAY($W481)))))</f>
        <v/>
      </c>
      <c r="BF481" s="69" t="str">
        <f>IF($AY481="","",IF($AY481&gt;BF$23,0,IF($AY481&lt;BF$23,COUNTIFS('Calendar Calcs'!$E$2:$E1448,BF$23),COUNTIFS('Calendar Calcs'!$E$2:$E1448,BF$23,'Calendar Calcs'!$D$2:$D1448,"&gt;="&amp;WEEKDAY($W481)))))</f>
        <v/>
      </c>
      <c r="BG481" s="69" t="str">
        <f>IF($AY481="","",IF($AY481&gt;BG$23,0,IF($AY481&lt;BG$23,COUNTIFS('Calendar Calcs'!$E$2:$E1448,BG$23),COUNTIFS('Calendar Calcs'!$E$2:$E1448,BG$23,'Calendar Calcs'!$D$2:$D1448,"&gt;="&amp;WEEKDAY($W481)))))</f>
        <v/>
      </c>
      <c r="BH481" s="69">
        <f t="shared" si="155"/>
        <v>6</v>
      </c>
      <c r="BI481" s="69">
        <f>IF(Cover!$E$43="","",VLOOKUP(Cover!$E$43,'Calendar Calcs'!$B$2:$E1448,4,FALSE))</f>
        <v>1</v>
      </c>
      <c r="BJ481" s="69">
        <f>IF($BI481="","", IF($BI481&lt;BJ$23,0,IF($BI481&gt;=BJ$23,COUNTIFS('Calendar Calcs'!$E$2:$E1448,BJ$23),COUNTIFS('Calendar Calcs'!$E$2:$E1448,BJ$23,'Calendar Calcs'!$D$2:$D1448,"&lt;="&amp;WEEKDAY($V481)))))</f>
        <v>1</v>
      </c>
      <c r="BK481" s="69">
        <f t="shared" si="152"/>
        <v>6</v>
      </c>
      <c r="BN481" s="69" t="str">
        <f>IF(T481&gt;0,"FTE",IF(Cover!$E$47="Weekly",IF(S481&gt;29.75,"FTE","PTE"),IF(S481&gt;59.75,"FTE","PTE")))</f>
        <v>PTE</v>
      </c>
      <c r="BO481" s="69">
        <f>IF(BN481="FTE",30,IF(Cover!$E$47="Weekly",'STEP 2 EE Data'!S481,'STEP 2 EE Data'!S481/2))</f>
        <v>0</v>
      </c>
      <c r="BP481" s="209">
        <f t="shared" si="156"/>
        <v>0</v>
      </c>
      <c r="BQ481" s="209">
        <f t="shared" si="157"/>
        <v>0</v>
      </c>
      <c r="BR481" s="209">
        <f t="shared" si="158"/>
        <v>0</v>
      </c>
      <c r="BS481" s="209">
        <f t="shared" si="159"/>
        <v>0</v>
      </c>
      <c r="BT481" s="209">
        <f t="shared" si="160"/>
        <v>0</v>
      </c>
      <c r="BU481" s="209">
        <f t="shared" si="161"/>
        <v>0</v>
      </c>
      <c r="BV481" s="209">
        <f t="shared" si="162"/>
        <v>0</v>
      </c>
      <c r="BW481" s="209">
        <f t="shared" si="163"/>
        <v>0</v>
      </c>
      <c r="BX481" s="209">
        <f t="shared" si="164"/>
        <v>0</v>
      </c>
      <c r="CC481" s="210" t="str">
        <f>IF(B481="","",IF(C481="",IF(Cover!$E$47="Weekly",'STEP 3 EE Comp'!BI486*8,'STEP 3 EE Comp'!BI486*4),IF(Cover!$E$47="Weekly",'STEP 3 EE Comp'!BI486,'STEP 3 EE Comp'!BI486)))</f>
        <v/>
      </c>
      <c r="CD481" s="82" t="str">
        <f t="shared" si="165"/>
        <v/>
      </c>
      <c r="CE481" s="417">
        <f t="shared" si="166"/>
        <v>1</v>
      </c>
      <c r="CF481" s="82" t="str">
        <f t="shared" si="167"/>
        <v>Good</v>
      </c>
      <c r="CG481" s="82">
        <f t="shared" si="168"/>
        <v>0</v>
      </c>
      <c r="CH481" s="234">
        <f t="shared" si="169"/>
        <v>0</v>
      </c>
    </row>
    <row r="482" spans="1:86" s="69" customFormat="1" x14ac:dyDescent="0.3">
      <c r="A482" s="555"/>
      <c r="B482" s="52"/>
      <c r="C482" s="52"/>
      <c r="D482" s="52"/>
      <c r="E482" s="52"/>
      <c r="F482" s="507"/>
      <c r="G482" s="210">
        <f t="shared" si="149"/>
        <v>0</v>
      </c>
      <c r="H482" s="82">
        <f t="shared" si="151"/>
        <v>0</v>
      </c>
      <c r="I482" s="211"/>
      <c r="J482" s="441" t="s">
        <v>21</v>
      </c>
      <c r="K482" s="441" t="s">
        <v>21</v>
      </c>
      <c r="L482" s="441" t="s">
        <v>21</v>
      </c>
      <c r="M482" s="441" t="s">
        <v>21</v>
      </c>
      <c r="N482" s="568" t="s">
        <v>21</v>
      </c>
      <c r="O482" s="211"/>
      <c r="P482" s="212" t="str">
        <f>IF(B482="","",
IF(AND(V482="",W482="",B482&lt;&gt;""),"Employed",
IF(AND(V482&lt;&gt;"",W482="",B482&lt;&gt;""),"Terminated",
IF(AND(V482&lt;&gt;"",W482&lt;&gt;"",B482&lt;&gt;""),IF(W482&lt;Cover!$E$43,"Employed","Furloughed"),
IF(AND(V482="",W482&lt;&gt;"",B482&lt;&gt;""),IF(W482&lt;Cover!$E$43,"Employed","Rehired"))))))</f>
        <v/>
      </c>
      <c r="Q482" s="211"/>
      <c r="R482" s="536"/>
      <c r="S482" s="563"/>
      <c r="T482" s="536"/>
      <c r="U482" s="82">
        <f>IF(Cover!$E$47="Weekly",IF(T482&gt;0,T482,R482*S482),IF(T482&gt;0,T482,R482*S482)/2)</f>
        <v>0</v>
      </c>
      <c r="V482" s="564"/>
      <c r="W482" s="564"/>
      <c r="Y482" s="213" t="str">
        <f>IF($B482="","",IF('Actual Allocation Calc'!$AH$78="A",
IF($P482="Employed",$U482/7*BJ482,
IF(AND($P482="Terminated"),($U482/7*AP482),
IF(AND($P482="Furloughed"),($U482/7*AP482)+($U482/7*AZ482),
IF(AND($P482="Rehired"),($U482/7*AZ482),
IF(AND($P482="Terminated",AP482&gt;0),$U482,
IF($P482="Furloughed",IF(AP482&gt;0,$U482)+IF(AZ482&gt;0,$U482),
IF($P482="Rehired",IF(AZ482&gt;0,$U482)))))))),IF('Actual Allocation Calc'!$AH$78="C",'Actual Allocation Calc'!L482,'Actual Allocation Calc'!U482+IF($P482="Employed",$U482/7*BJ482,
IF(AND($P482="Terminated"),($U482/7*AP482),
IF(AND($P482="Furloughed"),($U482/7*AP482)+($U482/7*AZ482),
IF(AND($P482="Rehired"),($U482/7*AZ482),
IF(AND($P482="Terminated",AP482&gt;0),$U482,
IF($P482="Furloughed",IF(AP482&gt;0,$U482)+IF(AZ482&gt;0,$U482),
IF($P482="Rehired",IF(AZ482&gt;0,$U482))))))))*'Actual Allocation Calc'!$AH$99)))</f>
        <v/>
      </c>
      <c r="Z482" s="210" t="str">
        <f>IF($B482="","",IF('Actual Allocation Calc'!$AI$78="A",
IF($P482="Employed",$U482,
IF(AND($P482="Terminated"),($U482/7*AQ482),
IF(AND($P482="Furloughed"),($U482/7*AQ482)+($U482/7*BA482),
IF(AND($P482="Rehired"),($U482/7*BA482),
IF(AND($P482="Terminated",AQ482&gt;0),$U482,
IF($P482="Furloughed",IF(AQ482&gt;0,$U482)+IF(BA482&gt;0,$U482),
IF($P482="Rehired",IF(BA482&gt;0,$U482)))))))),IF('Actual Allocation Calc'!$AI$78="C",'Actual Allocation Calc'!M482,'Actual Allocation Calc'!V482+IF($P482="Employed",$U482,
IF(AND($P482="Terminated"),($U482/7*AQ482),
IF(AND($P482="Furloughed"),($U482/7*AQ482)+($U482/7*BA482),
IF(AND($P482="Rehired"),($U482/7*BA482),
IF(AND($P482="Terminated",AQ482&gt;0),$U482,
IF($P482="Furloughed",IF(AQ482&gt;0,$U482)+IF(BA482&gt;0,$U482),
IF($P482="Rehired",IF(BA482&gt;0,$U482))))))))*'Actual Allocation Calc'!$AI$99)))</f>
        <v/>
      </c>
      <c r="AA482" s="210" t="str">
        <f>IF($B482="","",IF('Actual Allocation Calc'!$AJ$78="A",
IF($P482="Employed",$U482,
IF(AND($P482="Terminated"),($U482/7*AR482),
IF(AND($P482="Furloughed"),($U482/7*AR482)+($U482/7*BB482),
IF(AND($P482="Rehired"),($U482/7*BB482),
IF(AND($P482="Terminated",AR482&gt;0),$U482,
IF($P482="Furloughed",IF(AR482&gt;0,$U482)+IF(BB482&gt;0,$U482),
IF($P482="Rehired",IF(BB482&gt;0,$U482)))))))),IF('Actual Allocation Calc'!$AJ$78="C",'Actual Allocation Calc'!N482,'Actual Allocation Calc'!W482+IF($P482="Employed",$U482,
IF(AND($P482="Terminated"),($U482/7*AR482),
IF(AND($P482="Furloughed"),($U482/7*AR482)+($U482/7*BB482),
IF(AND($P482="Rehired"),($U482/7*BB482),
IF(AND($P482="Terminated",AR482&gt;0),$U482,
IF($P482="Furloughed",IF(AR482&gt;0,$U482)+IF(BB482&gt;0,$U482),
IF($P482="Rehired",IF(BB482&gt;0,$U482))))))))*'Actual Allocation Calc'!$AJ$99)))</f>
        <v/>
      </c>
      <c r="AB482" s="210" t="str">
        <f>IF($B482="","",IF('Actual Allocation Calc'!$AK$78="A",
IF($P482="Employed",$U482,
IF(AND($P482="Terminated"),($U482/7*AS482),
IF(AND($P482="Furloughed"),($U482/7*AS482)+($U482/7*BC482),
IF(AND($P482="Rehired"),($U482/7*BC482),
IF(AND($P482="Terminated",AS482&gt;0),$U482,
IF($P482="Furloughed",IF(AS482&gt;0,$U482)+IF(BC482&gt;0,$U482),
IF($P482="Rehired",IF(BC482&gt;0,$U482)))))))),IF('Actual Allocation Calc'!$AK$78="C",'Actual Allocation Calc'!O482,'Actual Allocation Calc'!X482+IF($P482="Employed",$U482,
IF(AND($P482="Terminated"),($U482/7*AS482),
IF(AND($P482="Furloughed"),($U482/7*AS482)+($U482/7*BC482),
IF(AND($P482="Rehired"),($U482/7*BC482),
IF(AND($P482="Terminated",AS482&gt;0),$U482,
IF($P482="Furloughed",IF(AS482&gt;0,$U482)+IF(BC482&gt;0,$U482),
IF($P482="Rehired",IF(BC482&gt;0,$U482))))))))*'Actual Allocation Calc'!$AK$99)))</f>
        <v/>
      </c>
      <c r="AC482" s="210" t="str">
        <f>IF($B482="","",IF('Actual Allocation Calc'!$AL$78="A",
IF($P482="Employed",$U482,
IF(AND($P482="Terminated"),($U482/7*AT482),
IF(AND($P482="Furloughed"),($U482/7*AT482)+($U482/7*BD482),
IF(AND($P482="Rehired"),($U482/7*BD482),
IF(AND($P482="Terminated",AT482&gt;0),$U482,
IF($P482="Furloughed",IF(AT482&gt;0,$U482)+IF(BD482&gt;0,$U482),
IF($P482="Rehired",IF(BD482&gt;0,$U482)))))))),IF('Actual Allocation Calc'!$AL$78="C",'Actual Allocation Calc'!P482,'Actual Allocation Calc'!Y482+IF($P482="Employed",$U482,
IF(AND($P482="Terminated"),($U482/7*AT482),
IF(AND($P482="Furloughed"),($U482/7*AT482)+($U482/7*BD482),
IF(AND($P482="Rehired"),($U482/7*BD482),
IF(AND($P482="Terminated",AT482&gt;0),$U482,
IF($P482="Furloughed",IF(AT482&gt;0,$U482)+IF(BD482&gt;0,$U482),
IF($P482="Rehired",IF(BD482&gt;0,$U482))))))))*'Actual Allocation Calc'!$AL$99)))</f>
        <v/>
      </c>
      <c r="AD482" s="210" t="str">
        <f>IF($B482="","",IF('Actual Allocation Calc'!$AM$78="A",
IF($P482="Employed",$U482,
IF(AND($P482="Terminated"),($U482/7*AU482),
IF(AND($P482="Furloughed"),($U482/7*AU482)+($U482/7*BE482),
IF(AND($P482="Rehired"),($U482/7*BE482),
IF(AND($P482="Terminated",AU482&gt;0),$U482,
IF($P482="Furloughed",IF(AU482&gt;0,$U482)+IF(BE482&gt;0,$U482),
IF($P482="Rehired",IF(BE482&gt;0,$U482)))))))),IF('Actual Allocation Calc'!$AM$78="C",'Actual Allocation Calc'!Q482,'Actual Allocation Calc'!Z482+IF($P482="Employed",$U482,
IF(AND($P482="Terminated"),($U482/7*AU482),
IF(AND($P482="Furloughed"),($U482/7*AU482)+($U482/7*BE482),
IF(AND($P482="Rehired"),($U482/7*BE482),
IF(AND($P482="Terminated",AU482&gt;0),$U482,
IF($P482="Furloughed",IF(AU482&gt;0,$U482)+IF(BE482&gt;0,$U482),
IF($P482="Rehired",IF(BE482&gt;0,$U482))))))))*'Actual Allocation Calc'!$AM$99)))</f>
        <v/>
      </c>
      <c r="AE482" s="210" t="str">
        <f>IF($B482="","",IF('Actual Allocation Calc'!$AN$78="A",
IF($P482="Employed",$U482,
IF(AND($P482="Terminated"),($U482/7*AV482),
IF(AND($P482="Furloughed"),($U482/7*AV482)+($U482/7*BF482),
IF(AND($P482="Rehired"),($U482/7*BF482),
IF(AND($P482="Terminated",AV482&gt;0),$U482,
IF($P482="Furloughed",IF(AV482&gt;0,$U482)+IF(BF482&gt;0,$U482),
IF($P482="Rehired",IF(BF482&gt;0,$U482)))))))),IF('Actual Allocation Calc'!$AN$78="C",'Actual Allocation Calc'!R482,'Actual Allocation Calc'!AA482+IF($P482="Employed",$U482,
IF(AND($P482="Terminated"),($U482/7*AV482),
IF(AND($P482="Furloughed"),($U482/7*AV482)+($U482/7*BF482),
IF(AND($P482="Rehired"),($U482/7*BF482),
IF(AND($P482="Terminated",AV482&gt;0),$U482,
IF($P482="Furloughed",IF(AV482&gt;0,$U482)+IF(BF482&gt;0,$U482),
IF($P482="Rehired",IF(BF482&gt;0,$U482))))))))*'Actual Allocation Calc'!$AN$99)))</f>
        <v/>
      </c>
      <c r="AF482" s="210" t="str">
        <f>IF($B482="","",IF('Actual Allocation Calc'!$AO$78="A",
IF($P482="Employed",$U482,
IF(AND($P482="Terminated"),($U482/7*AW482),
IF(AND($P482="Furloughed"),($U482/7*AW482)+($U482/7*BG482),
IF(AND($P482="Rehired"),($U482/7*BG482),
IF(AND($P482="Terminated",AW482&gt;0),$U482,
IF($P482="Furloughed",IF(AW482&gt;0,$U482)+IF(BG482&gt;0,$U482),
IF($P482="Rehired",IF(BG482&gt;0,$U482)))))))),IF('Actual Allocation Calc'!$AO$78="C",'Actual Allocation Calc'!S482,'Actual Allocation Calc'!AB482+IF($P482="Employed",$U482,
IF(AND($P482="Terminated"),($U482/7*AW482),
IF(AND($P482="Furloughed"),($U482/7*AW482)+($U482/7*BG482),
IF(AND($P482="Rehired"),($U482/7*BG482),
IF(AND($P482="Terminated",AW482&gt;0),$U482,
IF($P482="Furloughed",IF(AW482&gt;0,$U482)+IF(BG482&gt;0,$U482),
IF($P482="Rehired",IF(BG482&gt;0,$U482))))))))*'Actual Allocation Calc'!$AO$99)))</f>
        <v/>
      </c>
      <c r="AG482" s="210" t="str">
        <f>IF($B482="","",IF('Actual Allocation Calc'!$AP$78="A",
IF($P482="Employed",$U482/7*BK482,
IF(AND($P482="Terminated"),($U482/7*AX482),
IF(AND($P482="Furloughed"),($U482/7*AX482)+($U482/7*BH482),
IF(AND($P482="Rehired"),($U482/7*BH482),
IF(AND($P482="Terminated",AX482&gt;0),$U482,
IF($P482="Furloughed",IF(AX482&gt;0,$U482)+IF(BH482&gt;0,$U482),
IF($P482="Rehired",IF(BH482&gt;0,$U482)))))))),IF('Actual Allocation Calc'!$AP$78="C",'Actual Allocation Calc'!T482,'Actual Allocation Calc'!AC482+IF($P482="Employed",$U482/7*BK482,
IF(AND($P482="Terminated"),($U482/7*AX482),
IF(AND($P482="Furloughed"),($U482/7*AX482)+($U482/7*BH482),
IF(AND($P482="Rehired"),($U482/7*BH482),
IF(AND($P482="Terminated",AX482&gt;0),$U482,
IF($P482="Furloughed",IF(AX482&gt;0,$U482)+IF(BH482&gt;0,$U482),
IF($P482="Rehired",IF(BH482&gt;0,$U482))))))))*'Actual Allocation Calc'!$AP$99)))</f>
        <v/>
      </c>
      <c r="AH482" s="536"/>
      <c r="AI482" s="82">
        <f t="shared" si="150"/>
        <v>0</v>
      </c>
      <c r="AJ482" s="210">
        <f t="shared" si="153"/>
        <v>0</v>
      </c>
      <c r="AK482" s="397" t="str">
        <f t="shared" si="154"/>
        <v/>
      </c>
      <c r="AM482" s="122"/>
      <c r="AO482" s="214" t="str">
        <f>IFERROR(IF($V482="","",VLOOKUP(V482,'Calendar Calcs'!$B$2:$E1449,4,FALSE)),0)</f>
        <v/>
      </c>
      <c r="AP482" s="69" t="str">
        <f>IF($AO482="","", IF($AO482&lt;AP$23,0,IF($AO482&gt;AP$23,COUNTIFS('Calendar Calcs'!$E$2:$E1449,AP$23),COUNTIFS('Calendar Calcs'!$E$2:$E1449,AP$23,'Calendar Calcs'!$D$2:$D1449,"&lt;="&amp;WEEKDAY($V482)))))</f>
        <v/>
      </c>
      <c r="AQ482" s="69" t="str">
        <f>IF($AO482="","", IF($AO482&lt;AQ$23,0,IF($AO482&gt;AQ$23,COUNTIFS('Calendar Calcs'!$E$2:$E1449,AQ$23),COUNTIFS('Calendar Calcs'!$E$2:$E1449,AQ$23,'Calendar Calcs'!$D$2:$D1449,"&lt;="&amp;WEEKDAY($V482)))))</f>
        <v/>
      </c>
      <c r="AR482" s="69" t="str">
        <f>IF($AO482="","", IF($AO482&lt;AR$23,0,IF($AO482&gt;AR$23,COUNTIFS('Calendar Calcs'!$E$2:$E1449,AR$23),COUNTIFS('Calendar Calcs'!$E$2:$E1449,AR$23,'Calendar Calcs'!$D$2:$D1449,"&lt;="&amp;WEEKDAY($V482)))))</f>
        <v/>
      </c>
      <c r="AS482" s="69" t="str">
        <f>IF($AO482="","", IF($AO482&lt;AS$23,0,IF($AO482&gt;AS$23,COUNTIFS('Calendar Calcs'!$E$2:$E1449,AS$23),COUNTIFS('Calendar Calcs'!$E$2:$E1449,AS$23,'Calendar Calcs'!$D$2:$D1449,"&lt;="&amp;WEEKDAY($V482)))))</f>
        <v/>
      </c>
      <c r="AT482" s="69" t="str">
        <f>IF($AO482="","", IF($AO482&lt;AT$23,0,IF($AO482&gt;AT$23,COUNTIFS('Calendar Calcs'!$E$2:$E1449,AT$23),COUNTIFS('Calendar Calcs'!$E$2:$E1449,AT$23,'Calendar Calcs'!$D$2:$D1449,"&lt;="&amp;WEEKDAY($V482)))))</f>
        <v/>
      </c>
      <c r="AU482" s="69" t="str">
        <f>IF($AO482="","", IF($AO482&lt;AU$23,0,IF($AO482&gt;AU$23,COUNTIFS('Calendar Calcs'!$E$2:$E1449,AU$23),COUNTIFS('Calendar Calcs'!$E$2:$E1449,AU$23,'Calendar Calcs'!$D$2:$D1449,"&lt;="&amp;WEEKDAY($V482)))))</f>
        <v/>
      </c>
      <c r="AV482" s="69" t="str">
        <f>IF($AO482="","", IF($AO482&lt;AV$23,0,IF($AO482&gt;AV$23,COUNTIFS('Calendar Calcs'!$E$2:$E1449,AV$23),COUNTIFS('Calendar Calcs'!$E$2:$E1449,AV$23,'Calendar Calcs'!$D$2:$D1449,"&lt;="&amp;WEEKDAY($V482)))))</f>
        <v/>
      </c>
      <c r="AW482" s="69" t="str">
        <f>IF($AO482="","", IF($AO482&lt;AW$23,0,IF($AO482&gt;AW$23,COUNTIFS('Calendar Calcs'!$E$2:$E1449,AW$23),COUNTIFS('Calendar Calcs'!$E$2:$E1449,AW$23,'Calendar Calcs'!$D$2:$D1449,"&lt;="&amp;WEEKDAY($V482)))))</f>
        <v/>
      </c>
      <c r="AX482" s="69" t="str">
        <f>IF($AO482="","", IF($AO482&lt;AX$23,0,IF($AO482&gt;AX$23,COUNTIFS('Calendar Calcs'!$E$2:$E1449,AX$23),COUNTIFS('Calendar Calcs'!$E$2:$E1449,AX$23,'Calendar Calcs'!$D$2:$D1449,"&lt;="&amp;WEEKDAY($V482)))))</f>
        <v/>
      </c>
      <c r="AY482" s="69" t="str">
        <f>IF($W482="","",VLOOKUP($W482,'Calendar Calcs'!$B$2:$E1449,4,FALSE))</f>
        <v/>
      </c>
      <c r="AZ482" s="69" t="str">
        <f>IF($AY482="","",IF($AY482&gt;AZ$23,0,IF($AY482&lt;AZ$23,COUNTIFS('Calendar Calcs'!$E$2:$E1449,AZ$23),COUNTIFS('Calendar Calcs'!$E$2:$E1449,AZ$23,'Calendar Calcs'!$D$2:$D1449,"&gt;="&amp;WEEKDAY($W482)))))</f>
        <v/>
      </c>
      <c r="BA482" s="69" t="str">
        <f>IF($AY482="","",IF($AY482&gt;BA$23,0,IF($AY482&lt;BA$23,COUNTIFS('Calendar Calcs'!$E$2:$E1449,BA$23),COUNTIFS('Calendar Calcs'!$E$2:$E1449,BA$23,'Calendar Calcs'!$D$2:$D1449,"&gt;="&amp;WEEKDAY($W482)))))</f>
        <v/>
      </c>
      <c r="BB482" s="69" t="str">
        <f>IF($AY482="","",IF($AY482&gt;BB$23,0,IF($AY482&lt;BB$23,COUNTIFS('Calendar Calcs'!$E$2:$E1449,BB$23),COUNTIFS('Calendar Calcs'!$E$2:$E1449,BB$23,'Calendar Calcs'!$D$2:$D1449,"&gt;="&amp;WEEKDAY($W482)))))</f>
        <v/>
      </c>
      <c r="BC482" s="69" t="str">
        <f>IF($AY482="","",IF($AY482&gt;BC$23,0,IF($AY482&lt;BC$23,COUNTIFS('Calendar Calcs'!$E$2:$E1449,BC$23),COUNTIFS('Calendar Calcs'!$E$2:$E1449,BC$23,'Calendar Calcs'!$D$2:$D1449,"&gt;="&amp;WEEKDAY($W482)))))</f>
        <v/>
      </c>
      <c r="BD482" s="69" t="str">
        <f>IF($AY482="","",IF($AY482&gt;BD$23,0,IF($AY482&lt;BD$23,COUNTIFS('Calendar Calcs'!$E$2:$E1449,BD$23),COUNTIFS('Calendar Calcs'!$E$2:$E1449,BD$23,'Calendar Calcs'!$D$2:$D1449,"&gt;="&amp;WEEKDAY($W482)))))</f>
        <v/>
      </c>
      <c r="BE482" s="69" t="str">
        <f>IF($AY482="","",IF($AY482&gt;BE$23,0,IF($AY482&lt;BE$23,COUNTIFS('Calendar Calcs'!$E$2:$E1449,BE$23),COUNTIFS('Calendar Calcs'!$E$2:$E1449,BE$23,'Calendar Calcs'!$D$2:$D1449,"&gt;="&amp;WEEKDAY($W482)))))</f>
        <v/>
      </c>
      <c r="BF482" s="69" t="str">
        <f>IF($AY482="","",IF($AY482&gt;BF$23,0,IF($AY482&lt;BF$23,COUNTIFS('Calendar Calcs'!$E$2:$E1449,BF$23),COUNTIFS('Calendar Calcs'!$E$2:$E1449,BF$23,'Calendar Calcs'!$D$2:$D1449,"&gt;="&amp;WEEKDAY($W482)))))</f>
        <v/>
      </c>
      <c r="BG482" s="69" t="str">
        <f>IF($AY482="","",IF($AY482&gt;BG$23,0,IF($AY482&lt;BG$23,COUNTIFS('Calendar Calcs'!$E$2:$E1449,BG$23),COUNTIFS('Calendar Calcs'!$E$2:$E1449,BG$23,'Calendar Calcs'!$D$2:$D1449,"&gt;="&amp;WEEKDAY($W482)))))</f>
        <v/>
      </c>
      <c r="BH482" s="69">
        <f t="shared" si="155"/>
        <v>6</v>
      </c>
      <c r="BI482" s="69">
        <f>IF(Cover!$E$43="","",VLOOKUP(Cover!$E$43,'Calendar Calcs'!$B$2:$E1449,4,FALSE))</f>
        <v>1</v>
      </c>
      <c r="BJ482" s="69">
        <f>IF($BI482="","", IF($BI482&lt;BJ$23,0,IF($BI482&gt;=BJ$23,COUNTIFS('Calendar Calcs'!$E$2:$E1449,BJ$23),COUNTIFS('Calendar Calcs'!$E$2:$E1449,BJ$23,'Calendar Calcs'!$D$2:$D1449,"&lt;="&amp;WEEKDAY($V482)))))</f>
        <v>1</v>
      </c>
      <c r="BK482" s="69">
        <f t="shared" si="152"/>
        <v>6</v>
      </c>
      <c r="BN482" s="69" t="str">
        <f>IF(T482&gt;0,"FTE",IF(Cover!$E$47="Weekly",IF(S482&gt;29.75,"FTE","PTE"),IF(S482&gt;59.75,"FTE","PTE")))</f>
        <v>PTE</v>
      </c>
      <c r="BO482" s="69">
        <f>IF(BN482="FTE",30,IF(Cover!$E$47="Weekly",'STEP 2 EE Data'!S482,'STEP 2 EE Data'!S482/2))</f>
        <v>0</v>
      </c>
      <c r="BP482" s="209">
        <f t="shared" si="156"/>
        <v>0</v>
      </c>
      <c r="BQ482" s="209">
        <f t="shared" si="157"/>
        <v>0</v>
      </c>
      <c r="BR482" s="209">
        <f t="shared" si="158"/>
        <v>0</v>
      </c>
      <c r="BS482" s="209">
        <f t="shared" si="159"/>
        <v>0</v>
      </c>
      <c r="BT482" s="209">
        <f t="shared" si="160"/>
        <v>0</v>
      </c>
      <c r="BU482" s="209">
        <f t="shared" si="161"/>
        <v>0</v>
      </c>
      <c r="BV482" s="209">
        <f t="shared" si="162"/>
        <v>0</v>
      </c>
      <c r="BW482" s="209">
        <f t="shared" si="163"/>
        <v>0</v>
      </c>
      <c r="BX482" s="209">
        <f t="shared" si="164"/>
        <v>0</v>
      </c>
      <c r="CC482" s="210" t="str">
        <f>IF(B482="","",IF(C482="",IF(Cover!$E$47="Weekly",'STEP 3 EE Comp'!BI487*8,'STEP 3 EE Comp'!BI487*4),IF(Cover!$E$47="Weekly",'STEP 3 EE Comp'!BI487,'STEP 3 EE Comp'!BI487)))</f>
        <v/>
      </c>
      <c r="CD482" s="82" t="str">
        <f t="shared" si="165"/>
        <v/>
      </c>
      <c r="CE482" s="417">
        <f t="shared" si="166"/>
        <v>1</v>
      </c>
      <c r="CF482" s="82" t="str">
        <f t="shared" si="167"/>
        <v>Good</v>
      </c>
      <c r="CG482" s="82">
        <f t="shared" si="168"/>
        <v>0</v>
      </c>
      <c r="CH482" s="234">
        <f t="shared" si="169"/>
        <v>0</v>
      </c>
    </row>
    <row r="483" spans="1:86" s="69" customFormat="1" x14ac:dyDescent="0.3">
      <c r="A483" s="555"/>
      <c r="B483" s="52"/>
      <c r="C483" s="52"/>
      <c r="D483" s="52"/>
      <c r="E483" s="52"/>
      <c r="F483" s="507"/>
      <c r="G483" s="210">
        <f t="shared" si="149"/>
        <v>0</v>
      </c>
      <c r="H483" s="82">
        <f t="shared" si="151"/>
        <v>0</v>
      </c>
      <c r="I483" s="211"/>
      <c r="J483" s="441" t="s">
        <v>21</v>
      </c>
      <c r="K483" s="441" t="s">
        <v>21</v>
      </c>
      <c r="L483" s="441" t="s">
        <v>21</v>
      </c>
      <c r="M483" s="441" t="s">
        <v>21</v>
      </c>
      <c r="N483" s="568" t="s">
        <v>21</v>
      </c>
      <c r="O483" s="211"/>
      <c r="P483" s="212" t="str">
        <f>IF(B483="","",
IF(AND(V483="",W483="",B483&lt;&gt;""),"Employed",
IF(AND(V483&lt;&gt;"",W483="",B483&lt;&gt;""),"Terminated",
IF(AND(V483&lt;&gt;"",W483&lt;&gt;"",B483&lt;&gt;""),IF(W483&lt;Cover!$E$43,"Employed","Furloughed"),
IF(AND(V483="",W483&lt;&gt;"",B483&lt;&gt;""),IF(W483&lt;Cover!$E$43,"Employed","Rehired"))))))</f>
        <v/>
      </c>
      <c r="Q483" s="211"/>
      <c r="R483" s="536"/>
      <c r="S483" s="563"/>
      <c r="T483" s="536"/>
      <c r="U483" s="82">
        <f>IF(Cover!$E$47="Weekly",IF(T483&gt;0,T483,R483*S483),IF(T483&gt;0,T483,R483*S483)/2)</f>
        <v>0</v>
      </c>
      <c r="V483" s="564"/>
      <c r="W483" s="564"/>
      <c r="Y483" s="213" t="str">
        <f>IF($B483="","",IF('Actual Allocation Calc'!$AH$78="A",
IF($P483="Employed",$U483/7*BJ483,
IF(AND($P483="Terminated"),($U483/7*AP483),
IF(AND($P483="Furloughed"),($U483/7*AP483)+($U483/7*AZ483),
IF(AND($P483="Rehired"),($U483/7*AZ483),
IF(AND($P483="Terminated",AP483&gt;0),$U483,
IF($P483="Furloughed",IF(AP483&gt;0,$U483)+IF(AZ483&gt;0,$U483),
IF($P483="Rehired",IF(AZ483&gt;0,$U483)))))))),IF('Actual Allocation Calc'!$AH$78="C",'Actual Allocation Calc'!L483,'Actual Allocation Calc'!U483+IF($P483="Employed",$U483/7*BJ483,
IF(AND($P483="Terminated"),($U483/7*AP483),
IF(AND($P483="Furloughed"),($U483/7*AP483)+($U483/7*AZ483),
IF(AND($P483="Rehired"),($U483/7*AZ483),
IF(AND($P483="Terminated",AP483&gt;0),$U483,
IF($P483="Furloughed",IF(AP483&gt;0,$U483)+IF(AZ483&gt;0,$U483),
IF($P483="Rehired",IF(AZ483&gt;0,$U483))))))))*'Actual Allocation Calc'!$AH$99)))</f>
        <v/>
      </c>
      <c r="Z483" s="210" t="str">
        <f>IF($B483="","",IF('Actual Allocation Calc'!$AI$78="A",
IF($P483="Employed",$U483,
IF(AND($P483="Terminated"),($U483/7*AQ483),
IF(AND($P483="Furloughed"),($U483/7*AQ483)+($U483/7*BA483),
IF(AND($P483="Rehired"),($U483/7*BA483),
IF(AND($P483="Terminated",AQ483&gt;0),$U483,
IF($P483="Furloughed",IF(AQ483&gt;0,$U483)+IF(BA483&gt;0,$U483),
IF($P483="Rehired",IF(BA483&gt;0,$U483)))))))),IF('Actual Allocation Calc'!$AI$78="C",'Actual Allocation Calc'!M483,'Actual Allocation Calc'!V483+IF($P483="Employed",$U483,
IF(AND($P483="Terminated"),($U483/7*AQ483),
IF(AND($P483="Furloughed"),($U483/7*AQ483)+($U483/7*BA483),
IF(AND($P483="Rehired"),($U483/7*BA483),
IF(AND($P483="Terminated",AQ483&gt;0),$U483,
IF($P483="Furloughed",IF(AQ483&gt;0,$U483)+IF(BA483&gt;0,$U483),
IF($P483="Rehired",IF(BA483&gt;0,$U483))))))))*'Actual Allocation Calc'!$AI$99)))</f>
        <v/>
      </c>
      <c r="AA483" s="210" t="str">
        <f>IF($B483="","",IF('Actual Allocation Calc'!$AJ$78="A",
IF($P483="Employed",$U483,
IF(AND($P483="Terminated"),($U483/7*AR483),
IF(AND($P483="Furloughed"),($U483/7*AR483)+($U483/7*BB483),
IF(AND($P483="Rehired"),($U483/7*BB483),
IF(AND($P483="Terminated",AR483&gt;0),$U483,
IF($P483="Furloughed",IF(AR483&gt;0,$U483)+IF(BB483&gt;0,$U483),
IF($P483="Rehired",IF(BB483&gt;0,$U483)))))))),IF('Actual Allocation Calc'!$AJ$78="C",'Actual Allocation Calc'!N483,'Actual Allocation Calc'!W483+IF($P483="Employed",$U483,
IF(AND($P483="Terminated"),($U483/7*AR483),
IF(AND($P483="Furloughed"),($U483/7*AR483)+($U483/7*BB483),
IF(AND($P483="Rehired"),($U483/7*BB483),
IF(AND($P483="Terminated",AR483&gt;0),$U483,
IF($P483="Furloughed",IF(AR483&gt;0,$U483)+IF(BB483&gt;0,$U483),
IF($P483="Rehired",IF(BB483&gt;0,$U483))))))))*'Actual Allocation Calc'!$AJ$99)))</f>
        <v/>
      </c>
      <c r="AB483" s="210" t="str">
        <f>IF($B483="","",IF('Actual Allocation Calc'!$AK$78="A",
IF($P483="Employed",$U483,
IF(AND($P483="Terminated"),($U483/7*AS483),
IF(AND($P483="Furloughed"),($U483/7*AS483)+($U483/7*BC483),
IF(AND($P483="Rehired"),($U483/7*BC483),
IF(AND($P483="Terminated",AS483&gt;0),$U483,
IF($P483="Furloughed",IF(AS483&gt;0,$U483)+IF(BC483&gt;0,$U483),
IF($P483="Rehired",IF(BC483&gt;0,$U483)))))))),IF('Actual Allocation Calc'!$AK$78="C",'Actual Allocation Calc'!O483,'Actual Allocation Calc'!X483+IF($P483="Employed",$U483,
IF(AND($P483="Terminated"),($U483/7*AS483),
IF(AND($P483="Furloughed"),($U483/7*AS483)+($U483/7*BC483),
IF(AND($P483="Rehired"),($U483/7*BC483),
IF(AND($P483="Terminated",AS483&gt;0),$U483,
IF($P483="Furloughed",IF(AS483&gt;0,$U483)+IF(BC483&gt;0,$U483),
IF($P483="Rehired",IF(BC483&gt;0,$U483))))))))*'Actual Allocation Calc'!$AK$99)))</f>
        <v/>
      </c>
      <c r="AC483" s="210" t="str">
        <f>IF($B483="","",IF('Actual Allocation Calc'!$AL$78="A",
IF($P483="Employed",$U483,
IF(AND($P483="Terminated"),($U483/7*AT483),
IF(AND($P483="Furloughed"),($U483/7*AT483)+($U483/7*BD483),
IF(AND($P483="Rehired"),($U483/7*BD483),
IF(AND($P483="Terminated",AT483&gt;0),$U483,
IF($P483="Furloughed",IF(AT483&gt;0,$U483)+IF(BD483&gt;0,$U483),
IF($P483="Rehired",IF(BD483&gt;0,$U483)))))))),IF('Actual Allocation Calc'!$AL$78="C",'Actual Allocation Calc'!P483,'Actual Allocation Calc'!Y483+IF($P483="Employed",$U483,
IF(AND($P483="Terminated"),($U483/7*AT483),
IF(AND($P483="Furloughed"),($U483/7*AT483)+($U483/7*BD483),
IF(AND($P483="Rehired"),($U483/7*BD483),
IF(AND($P483="Terminated",AT483&gt;0),$U483,
IF($P483="Furloughed",IF(AT483&gt;0,$U483)+IF(BD483&gt;0,$U483),
IF($P483="Rehired",IF(BD483&gt;0,$U483))))))))*'Actual Allocation Calc'!$AL$99)))</f>
        <v/>
      </c>
      <c r="AD483" s="210" t="str">
        <f>IF($B483="","",IF('Actual Allocation Calc'!$AM$78="A",
IF($P483="Employed",$U483,
IF(AND($P483="Terminated"),($U483/7*AU483),
IF(AND($P483="Furloughed"),($U483/7*AU483)+($U483/7*BE483),
IF(AND($P483="Rehired"),($U483/7*BE483),
IF(AND($P483="Terminated",AU483&gt;0),$U483,
IF($P483="Furloughed",IF(AU483&gt;0,$U483)+IF(BE483&gt;0,$U483),
IF($P483="Rehired",IF(BE483&gt;0,$U483)))))))),IF('Actual Allocation Calc'!$AM$78="C",'Actual Allocation Calc'!Q483,'Actual Allocation Calc'!Z483+IF($P483="Employed",$U483,
IF(AND($P483="Terminated"),($U483/7*AU483),
IF(AND($P483="Furloughed"),($U483/7*AU483)+($U483/7*BE483),
IF(AND($P483="Rehired"),($U483/7*BE483),
IF(AND($P483="Terminated",AU483&gt;0),$U483,
IF($P483="Furloughed",IF(AU483&gt;0,$U483)+IF(BE483&gt;0,$U483),
IF($P483="Rehired",IF(BE483&gt;0,$U483))))))))*'Actual Allocation Calc'!$AM$99)))</f>
        <v/>
      </c>
      <c r="AE483" s="210" t="str">
        <f>IF($B483="","",IF('Actual Allocation Calc'!$AN$78="A",
IF($P483="Employed",$U483,
IF(AND($P483="Terminated"),($U483/7*AV483),
IF(AND($P483="Furloughed"),($U483/7*AV483)+($U483/7*BF483),
IF(AND($P483="Rehired"),($U483/7*BF483),
IF(AND($P483="Terminated",AV483&gt;0),$U483,
IF($P483="Furloughed",IF(AV483&gt;0,$U483)+IF(BF483&gt;0,$U483),
IF($P483="Rehired",IF(BF483&gt;0,$U483)))))))),IF('Actual Allocation Calc'!$AN$78="C",'Actual Allocation Calc'!R483,'Actual Allocation Calc'!AA483+IF($P483="Employed",$U483,
IF(AND($P483="Terminated"),($U483/7*AV483),
IF(AND($P483="Furloughed"),($U483/7*AV483)+($U483/7*BF483),
IF(AND($P483="Rehired"),($U483/7*BF483),
IF(AND($P483="Terminated",AV483&gt;0),$U483,
IF($P483="Furloughed",IF(AV483&gt;0,$U483)+IF(BF483&gt;0,$U483),
IF($P483="Rehired",IF(BF483&gt;0,$U483))))))))*'Actual Allocation Calc'!$AN$99)))</f>
        <v/>
      </c>
      <c r="AF483" s="210" t="str">
        <f>IF($B483="","",IF('Actual Allocation Calc'!$AO$78="A",
IF($P483="Employed",$U483,
IF(AND($P483="Terminated"),($U483/7*AW483),
IF(AND($P483="Furloughed"),($U483/7*AW483)+($U483/7*BG483),
IF(AND($P483="Rehired"),($U483/7*BG483),
IF(AND($P483="Terminated",AW483&gt;0),$U483,
IF($P483="Furloughed",IF(AW483&gt;0,$U483)+IF(BG483&gt;0,$U483),
IF($P483="Rehired",IF(BG483&gt;0,$U483)))))))),IF('Actual Allocation Calc'!$AO$78="C",'Actual Allocation Calc'!S483,'Actual Allocation Calc'!AB483+IF($P483="Employed",$U483,
IF(AND($P483="Terminated"),($U483/7*AW483),
IF(AND($P483="Furloughed"),($U483/7*AW483)+($U483/7*BG483),
IF(AND($P483="Rehired"),($U483/7*BG483),
IF(AND($P483="Terminated",AW483&gt;0),$U483,
IF($P483="Furloughed",IF(AW483&gt;0,$U483)+IF(BG483&gt;0,$U483),
IF($P483="Rehired",IF(BG483&gt;0,$U483))))))))*'Actual Allocation Calc'!$AO$99)))</f>
        <v/>
      </c>
      <c r="AG483" s="210" t="str">
        <f>IF($B483="","",IF('Actual Allocation Calc'!$AP$78="A",
IF($P483="Employed",$U483/7*BK483,
IF(AND($P483="Terminated"),($U483/7*AX483),
IF(AND($P483="Furloughed"),($U483/7*AX483)+($U483/7*BH483),
IF(AND($P483="Rehired"),($U483/7*BH483),
IF(AND($P483="Terminated",AX483&gt;0),$U483,
IF($P483="Furloughed",IF(AX483&gt;0,$U483)+IF(BH483&gt;0,$U483),
IF($P483="Rehired",IF(BH483&gt;0,$U483)))))))),IF('Actual Allocation Calc'!$AP$78="C",'Actual Allocation Calc'!T483,'Actual Allocation Calc'!AC483+IF($P483="Employed",$U483/7*BK483,
IF(AND($P483="Terminated"),($U483/7*AX483),
IF(AND($P483="Furloughed"),($U483/7*AX483)+($U483/7*BH483),
IF(AND($P483="Rehired"),($U483/7*BH483),
IF(AND($P483="Terminated",AX483&gt;0),$U483,
IF($P483="Furloughed",IF(AX483&gt;0,$U483)+IF(BH483&gt;0,$U483),
IF($P483="Rehired",IF(BH483&gt;0,$U483))))))))*'Actual Allocation Calc'!$AP$99)))</f>
        <v/>
      </c>
      <c r="AH483" s="536"/>
      <c r="AI483" s="82">
        <f t="shared" si="150"/>
        <v>0</v>
      </c>
      <c r="AJ483" s="210">
        <f t="shared" si="153"/>
        <v>0</v>
      </c>
      <c r="AK483" s="397" t="str">
        <f t="shared" si="154"/>
        <v/>
      </c>
      <c r="AM483" s="122"/>
      <c r="AO483" s="214" t="str">
        <f>IFERROR(IF($V483="","",VLOOKUP(V483,'Calendar Calcs'!$B$2:$E1450,4,FALSE)),0)</f>
        <v/>
      </c>
      <c r="AP483" s="69" t="str">
        <f>IF($AO483="","", IF($AO483&lt;AP$23,0,IF($AO483&gt;AP$23,COUNTIFS('Calendar Calcs'!$E$2:$E1450,AP$23),COUNTIFS('Calendar Calcs'!$E$2:$E1450,AP$23,'Calendar Calcs'!$D$2:$D1450,"&lt;="&amp;WEEKDAY($V483)))))</f>
        <v/>
      </c>
      <c r="AQ483" s="69" t="str">
        <f>IF($AO483="","", IF($AO483&lt;AQ$23,0,IF($AO483&gt;AQ$23,COUNTIFS('Calendar Calcs'!$E$2:$E1450,AQ$23),COUNTIFS('Calendar Calcs'!$E$2:$E1450,AQ$23,'Calendar Calcs'!$D$2:$D1450,"&lt;="&amp;WEEKDAY($V483)))))</f>
        <v/>
      </c>
      <c r="AR483" s="69" t="str">
        <f>IF($AO483="","", IF($AO483&lt;AR$23,0,IF($AO483&gt;AR$23,COUNTIFS('Calendar Calcs'!$E$2:$E1450,AR$23),COUNTIFS('Calendar Calcs'!$E$2:$E1450,AR$23,'Calendar Calcs'!$D$2:$D1450,"&lt;="&amp;WEEKDAY($V483)))))</f>
        <v/>
      </c>
      <c r="AS483" s="69" t="str">
        <f>IF($AO483="","", IF($AO483&lt;AS$23,0,IF($AO483&gt;AS$23,COUNTIFS('Calendar Calcs'!$E$2:$E1450,AS$23),COUNTIFS('Calendar Calcs'!$E$2:$E1450,AS$23,'Calendar Calcs'!$D$2:$D1450,"&lt;="&amp;WEEKDAY($V483)))))</f>
        <v/>
      </c>
      <c r="AT483" s="69" t="str">
        <f>IF($AO483="","", IF($AO483&lt;AT$23,0,IF($AO483&gt;AT$23,COUNTIFS('Calendar Calcs'!$E$2:$E1450,AT$23),COUNTIFS('Calendar Calcs'!$E$2:$E1450,AT$23,'Calendar Calcs'!$D$2:$D1450,"&lt;="&amp;WEEKDAY($V483)))))</f>
        <v/>
      </c>
      <c r="AU483" s="69" t="str">
        <f>IF($AO483="","", IF($AO483&lt;AU$23,0,IF($AO483&gt;AU$23,COUNTIFS('Calendar Calcs'!$E$2:$E1450,AU$23),COUNTIFS('Calendar Calcs'!$E$2:$E1450,AU$23,'Calendar Calcs'!$D$2:$D1450,"&lt;="&amp;WEEKDAY($V483)))))</f>
        <v/>
      </c>
      <c r="AV483" s="69" t="str">
        <f>IF($AO483="","", IF($AO483&lt;AV$23,0,IF($AO483&gt;AV$23,COUNTIFS('Calendar Calcs'!$E$2:$E1450,AV$23),COUNTIFS('Calendar Calcs'!$E$2:$E1450,AV$23,'Calendar Calcs'!$D$2:$D1450,"&lt;="&amp;WEEKDAY($V483)))))</f>
        <v/>
      </c>
      <c r="AW483" s="69" t="str">
        <f>IF($AO483="","", IF($AO483&lt;AW$23,0,IF($AO483&gt;AW$23,COUNTIFS('Calendar Calcs'!$E$2:$E1450,AW$23),COUNTIFS('Calendar Calcs'!$E$2:$E1450,AW$23,'Calendar Calcs'!$D$2:$D1450,"&lt;="&amp;WEEKDAY($V483)))))</f>
        <v/>
      </c>
      <c r="AX483" s="69" t="str">
        <f>IF($AO483="","", IF($AO483&lt;AX$23,0,IF($AO483&gt;AX$23,COUNTIFS('Calendar Calcs'!$E$2:$E1450,AX$23),COUNTIFS('Calendar Calcs'!$E$2:$E1450,AX$23,'Calendar Calcs'!$D$2:$D1450,"&lt;="&amp;WEEKDAY($V483)))))</f>
        <v/>
      </c>
      <c r="AY483" s="69" t="str">
        <f>IF($W483="","",VLOOKUP($W483,'Calendar Calcs'!$B$2:$E1450,4,FALSE))</f>
        <v/>
      </c>
      <c r="AZ483" s="69" t="str">
        <f>IF($AY483="","",IF($AY483&gt;AZ$23,0,IF($AY483&lt;AZ$23,COUNTIFS('Calendar Calcs'!$E$2:$E1450,AZ$23),COUNTIFS('Calendar Calcs'!$E$2:$E1450,AZ$23,'Calendar Calcs'!$D$2:$D1450,"&gt;="&amp;WEEKDAY($W483)))))</f>
        <v/>
      </c>
      <c r="BA483" s="69" t="str">
        <f>IF($AY483="","",IF($AY483&gt;BA$23,0,IF($AY483&lt;BA$23,COUNTIFS('Calendar Calcs'!$E$2:$E1450,BA$23),COUNTIFS('Calendar Calcs'!$E$2:$E1450,BA$23,'Calendar Calcs'!$D$2:$D1450,"&gt;="&amp;WEEKDAY($W483)))))</f>
        <v/>
      </c>
      <c r="BB483" s="69" t="str">
        <f>IF($AY483="","",IF($AY483&gt;BB$23,0,IF($AY483&lt;BB$23,COUNTIFS('Calendar Calcs'!$E$2:$E1450,BB$23),COUNTIFS('Calendar Calcs'!$E$2:$E1450,BB$23,'Calendar Calcs'!$D$2:$D1450,"&gt;="&amp;WEEKDAY($W483)))))</f>
        <v/>
      </c>
      <c r="BC483" s="69" t="str">
        <f>IF($AY483="","",IF($AY483&gt;BC$23,0,IF($AY483&lt;BC$23,COUNTIFS('Calendar Calcs'!$E$2:$E1450,BC$23),COUNTIFS('Calendar Calcs'!$E$2:$E1450,BC$23,'Calendar Calcs'!$D$2:$D1450,"&gt;="&amp;WEEKDAY($W483)))))</f>
        <v/>
      </c>
      <c r="BD483" s="69" t="str">
        <f>IF($AY483="","",IF($AY483&gt;BD$23,0,IF($AY483&lt;BD$23,COUNTIFS('Calendar Calcs'!$E$2:$E1450,BD$23),COUNTIFS('Calendar Calcs'!$E$2:$E1450,BD$23,'Calendar Calcs'!$D$2:$D1450,"&gt;="&amp;WEEKDAY($W483)))))</f>
        <v/>
      </c>
      <c r="BE483" s="69" t="str">
        <f>IF($AY483="","",IF($AY483&gt;BE$23,0,IF($AY483&lt;BE$23,COUNTIFS('Calendar Calcs'!$E$2:$E1450,BE$23),COUNTIFS('Calendar Calcs'!$E$2:$E1450,BE$23,'Calendar Calcs'!$D$2:$D1450,"&gt;="&amp;WEEKDAY($W483)))))</f>
        <v/>
      </c>
      <c r="BF483" s="69" t="str">
        <f>IF($AY483="","",IF($AY483&gt;BF$23,0,IF($AY483&lt;BF$23,COUNTIFS('Calendar Calcs'!$E$2:$E1450,BF$23),COUNTIFS('Calendar Calcs'!$E$2:$E1450,BF$23,'Calendar Calcs'!$D$2:$D1450,"&gt;="&amp;WEEKDAY($W483)))))</f>
        <v/>
      </c>
      <c r="BG483" s="69" t="str">
        <f>IF($AY483="","",IF($AY483&gt;BG$23,0,IF($AY483&lt;BG$23,COUNTIFS('Calendar Calcs'!$E$2:$E1450,BG$23),COUNTIFS('Calendar Calcs'!$E$2:$E1450,BG$23,'Calendar Calcs'!$D$2:$D1450,"&gt;="&amp;WEEKDAY($W483)))))</f>
        <v/>
      </c>
      <c r="BH483" s="69">
        <f t="shared" si="155"/>
        <v>6</v>
      </c>
      <c r="BI483" s="69">
        <f>IF(Cover!$E$43="","",VLOOKUP(Cover!$E$43,'Calendar Calcs'!$B$2:$E1450,4,FALSE))</f>
        <v>1</v>
      </c>
      <c r="BJ483" s="69">
        <f>IF($BI483="","", IF($BI483&lt;BJ$23,0,IF($BI483&gt;=BJ$23,COUNTIFS('Calendar Calcs'!$E$2:$E1450,BJ$23),COUNTIFS('Calendar Calcs'!$E$2:$E1450,BJ$23,'Calendar Calcs'!$D$2:$D1450,"&lt;="&amp;WEEKDAY($V483)))))</f>
        <v>1</v>
      </c>
      <c r="BK483" s="69">
        <f t="shared" si="152"/>
        <v>6</v>
      </c>
      <c r="BN483" s="69" t="str">
        <f>IF(T483&gt;0,"FTE",IF(Cover!$E$47="Weekly",IF(S483&gt;29.75,"FTE","PTE"),IF(S483&gt;59.75,"FTE","PTE")))</f>
        <v>PTE</v>
      </c>
      <c r="BO483" s="69">
        <f>IF(BN483="FTE",30,IF(Cover!$E$47="Weekly",'STEP 2 EE Data'!S483,'STEP 2 EE Data'!S483/2))</f>
        <v>0</v>
      </c>
      <c r="BP483" s="209">
        <f t="shared" si="156"/>
        <v>0</v>
      </c>
      <c r="BQ483" s="209">
        <f t="shared" si="157"/>
        <v>0</v>
      </c>
      <c r="BR483" s="209">
        <f t="shared" si="158"/>
        <v>0</v>
      </c>
      <c r="BS483" s="209">
        <f t="shared" si="159"/>
        <v>0</v>
      </c>
      <c r="BT483" s="209">
        <f t="shared" si="160"/>
        <v>0</v>
      </c>
      <c r="BU483" s="209">
        <f t="shared" si="161"/>
        <v>0</v>
      </c>
      <c r="BV483" s="209">
        <f t="shared" si="162"/>
        <v>0</v>
      </c>
      <c r="BW483" s="209">
        <f t="shared" si="163"/>
        <v>0</v>
      </c>
      <c r="BX483" s="209">
        <f t="shared" si="164"/>
        <v>0</v>
      </c>
      <c r="CC483" s="210" t="str">
        <f>IF(B483="","",IF(C483="",IF(Cover!$E$47="Weekly",'STEP 3 EE Comp'!BI488*8,'STEP 3 EE Comp'!BI488*4),IF(Cover!$E$47="Weekly",'STEP 3 EE Comp'!BI488,'STEP 3 EE Comp'!BI488)))</f>
        <v/>
      </c>
      <c r="CD483" s="82" t="str">
        <f t="shared" si="165"/>
        <v/>
      </c>
      <c r="CE483" s="417">
        <f t="shared" si="166"/>
        <v>1</v>
      </c>
      <c r="CF483" s="82" t="str">
        <f t="shared" si="167"/>
        <v>Good</v>
      </c>
      <c r="CG483" s="82">
        <f t="shared" si="168"/>
        <v>0</v>
      </c>
      <c r="CH483" s="234">
        <f t="shared" si="169"/>
        <v>0</v>
      </c>
    </row>
    <row r="484" spans="1:86" s="69" customFormat="1" x14ac:dyDescent="0.3">
      <c r="A484" s="555"/>
      <c r="B484" s="52"/>
      <c r="C484" s="52"/>
      <c r="D484" s="52"/>
      <c r="E484" s="52"/>
      <c r="F484" s="507"/>
      <c r="G484" s="210">
        <f t="shared" si="149"/>
        <v>0</v>
      </c>
      <c r="H484" s="82">
        <f t="shared" si="151"/>
        <v>0</v>
      </c>
      <c r="I484" s="211"/>
      <c r="J484" s="441" t="s">
        <v>21</v>
      </c>
      <c r="K484" s="441" t="s">
        <v>21</v>
      </c>
      <c r="L484" s="441" t="s">
        <v>21</v>
      </c>
      <c r="M484" s="441" t="s">
        <v>21</v>
      </c>
      <c r="N484" s="568" t="s">
        <v>21</v>
      </c>
      <c r="O484" s="211"/>
      <c r="P484" s="212" t="str">
        <f>IF(B484="","",
IF(AND(V484="",W484="",B484&lt;&gt;""),"Employed",
IF(AND(V484&lt;&gt;"",W484="",B484&lt;&gt;""),"Terminated",
IF(AND(V484&lt;&gt;"",W484&lt;&gt;"",B484&lt;&gt;""),IF(W484&lt;Cover!$E$43,"Employed","Furloughed"),
IF(AND(V484="",W484&lt;&gt;"",B484&lt;&gt;""),IF(W484&lt;Cover!$E$43,"Employed","Rehired"))))))</f>
        <v/>
      </c>
      <c r="Q484" s="211"/>
      <c r="R484" s="536"/>
      <c r="S484" s="563"/>
      <c r="T484" s="536"/>
      <c r="U484" s="82">
        <f>IF(Cover!$E$47="Weekly",IF(T484&gt;0,T484,R484*S484),IF(T484&gt;0,T484,R484*S484)/2)</f>
        <v>0</v>
      </c>
      <c r="V484" s="564"/>
      <c r="W484" s="564"/>
      <c r="Y484" s="213" t="str">
        <f>IF($B484="","",IF('Actual Allocation Calc'!$AH$78="A",
IF($P484="Employed",$U484/7*BJ484,
IF(AND($P484="Terminated"),($U484/7*AP484),
IF(AND($P484="Furloughed"),($U484/7*AP484)+($U484/7*AZ484),
IF(AND($P484="Rehired"),($U484/7*AZ484),
IF(AND($P484="Terminated",AP484&gt;0),$U484,
IF($P484="Furloughed",IF(AP484&gt;0,$U484)+IF(AZ484&gt;0,$U484),
IF($P484="Rehired",IF(AZ484&gt;0,$U484)))))))),IF('Actual Allocation Calc'!$AH$78="C",'Actual Allocation Calc'!L484,'Actual Allocation Calc'!U484+IF($P484="Employed",$U484/7*BJ484,
IF(AND($P484="Terminated"),($U484/7*AP484),
IF(AND($P484="Furloughed"),($U484/7*AP484)+($U484/7*AZ484),
IF(AND($P484="Rehired"),($U484/7*AZ484),
IF(AND($P484="Terminated",AP484&gt;0),$U484,
IF($P484="Furloughed",IF(AP484&gt;0,$U484)+IF(AZ484&gt;0,$U484),
IF($P484="Rehired",IF(AZ484&gt;0,$U484))))))))*'Actual Allocation Calc'!$AH$99)))</f>
        <v/>
      </c>
      <c r="Z484" s="210" t="str">
        <f>IF($B484="","",IF('Actual Allocation Calc'!$AI$78="A",
IF($P484="Employed",$U484,
IF(AND($P484="Terminated"),($U484/7*AQ484),
IF(AND($P484="Furloughed"),($U484/7*AQ484)+($U484/7*BA484),
IF(AND($P484="Rehired"),($U484/7*BA484),
IF(AND($P484="Terminated",AQ484&gt;0),$U484,
IF($P484="Furloughed",IF(AQ484&gt;0,$U484)+IF(BA484&gt;0,$U484),
IF($P484="Rehired",IF(BA484&gt;0,$U484)))))))),IF('Actual Allocation Calc'!$AI$78="C",'Actual Allocation Calc'!M484,'Actual Allocation Calc'!V484+IF($P484="Employed",$U484,
IF(AND($P484="Terminated"),($U484/7*AQ484),
IF(AND($P484="Furloughed"),($U484/7*AQ484)+($U484/7*BA484),
IF(AND($P484="Rehired"),($U484/7*BA484),
IF(AND($P484="Terminated",AQ484&gt;0),$U484,
IF($P484="Furloughed",IF(AQ484&gt;0,$U484)+IF(BA484&gt;0,$U484),
IF($P484="Rehired",IF(BA484&gt;0,$U484))))))))*'Actual Allocation Calc'!$AI$99)))</f>
        <v/>
      </c>
      <c r="AA484" s="210" t="str">
        <f>IF($B484="","",IF('Actual Allocation Calc'!$AJ$78="A",
IF($P484="Employed",$U484,
IF(AND($P484="Terminated"),($U484/7*AR484),
IF(AND($P484="Furloughed"),($U484/7*AR484)+($U484/7*BB484),
IF(AND($P484="Rehired"),($U484/7*BB484),
IF(AND($P484="Terminated",AR484&gt;0),$U484,
IF($P484="Furloughed",IF(AR484&gt;0,$U484)+IF(BB484&gt;0,$U484),
IF($P484="Rehired",IF(BB484&gt;0,$U484)))))))),IF('Actual Allocation Calc'!$AJ$78="C",'Actual Allocation Calc'!N484,'Actual Allocation Calc'!W484+IF($P484="Employed",$U484,
IF(AND($P484="Terminated"),($U484/7*AR484),
IF(AND($P484="Furloughed"),($U484/7*AR484)+($U484/7*BB484),
IF(AND($P484="Rehired"),($U484/7*BB484),
IF(AND($P484="Terminated",AR484&gt;0),$U484,
IF($P484="Furloughed",IF(AR484&gt;0,$U484)+IF(BB484&gt;0,$U484),
IF($P484="Rehired",IF(BB484&gt;0,$U484))))))))*'Actual Allocation Calc'!$AJ$99)))</f>
        <v/>
      </c>
      <c r="AB484" s="210" t="str">
        <f>IF($B484="","",IF('Actual Allocation Calc'!$AK$78="A",
IF($P484="Employed",$U484,
IF(AND($P484="Terminated"),($U484/7*AS484),
IF(AND($P484="Furloughed"),($U484/7*AS484)+($U484/7*BC484),
IF(AND($P484="Rehired"),($U484/7*BC484),
IF(AND($P484="Terminated",AS484&gt;0),$U484,
IF($P484="Furloughed",IF(AS484&gt;0,$U484)+IF(BC484&gt;0,$U484),
IF($P484="Rehired",IF(BC484&gt;0,$U484)))))))),IF('Actual Allocation Calc'!$AK$78="C",'Actual Allocation Calc'!O484,'Actual Allocation Calc'!X484+IF($P484="Employed",$U484,
IF(AND($P484="Terminated"),($U484/7*AS484),
IF(AND($P484="Furloughed"),($U484/7*AS484)+($U484/7*BC484),
IF(AND($P484="Rehired"),($U484/7*BC484),
IF(AND($P484="Terminated",AS484&gt;0),$U484,
IF($P484="Furloughed",IF(AS484&gt;0,$U484)+IF(BC484&gt;0,$U484),
IF($P484="Rehired",IF(BC484&gt;0,$U484))))))))*'Actual Allocation Calc'!$AK$99)))</f>
        <v/>
      </c>
      <c r="AC484" s="210" t="str">
        <f>IF($B484="","",IF('Actual Allocation Calc'!$AL$78="A",
IF($P484="Employed",$U484,
IF(AND($P484="Terminated"),($U484/7*AT484),
IF(AND($P484="Furloughed"),($U484/7*AT484)+($U484/7*BD484),
IF(AND($P484="Rehired"),($U484/7*BD484),
IF(AND($P484="Terminated",AT484&gt;0),$U484,
IF($P484="Furloughed",IF(AT484&gt;0,$U484)+IF(BD484&gt;0,$U484),
IF($P484="Rehired",IF(BD484&gt;0,$U484)))))))),IF('Actual Allocation Calc'!$AL$78="C",'Actual Allocation Calc'!P484,'Actual Allocation Calc'!Y484+IF($P484="Employed",$U484,
IF(AND($P484="Terminated"),($U484/7*AT484),
IF(AND($P484="Furloughed"),($U484/7*AT484)+($U484/7*BD484),
IF(AND($P484="Rehired"),($U484/7*BD484),
IF(AND($P484="Terminated",AT484&gt;0),$U484,
IF($P484="Furloughed",IF(AT484&gt;0,$U484)+IF(BD484&gt;0,$U484),
IF($P484="Rehired",IF(BD484&gt;0,$U484))))))))*'Actual Allocation Calc'!$AL$99)))</f>
        <v/>
      </c>
      <c r="AD484" s="210" t="str">
        <f>IF($B484="","",IF('Actual Allocation Calc'!$AM$78="A",
IF($P484="Employed",$U484,
IF(AND($P484="Terminated"),($U484/7*AU484),
IF(AND($P484="Furloughed"),($U484/7*AU484)+($U484/7*BE484),
IF(AND($P484="Rehired"),($U484/7*BE484),
IF(AND($P484="Terminated",AU484&gt;0),$U484,
IF($P484="Furloughed",IF(AU484&gt;0,$U484)+IF(BE484&gt;0,$U484),
IF($P484="Rehired",IF(BE484&gt;0,$U484)))))))),IF('Actual Allocation Calc'!$AM$78="C",'Actual Allocation Calc'!Q484,'Actual Allocation Calc'!Z484+IF($P484="Employed",$U484,
IF(AND($P484="Terminated"),($U484/7*AU484),
IF(AND($P484="Furloughed"),($U484/7*AU484)+($U484/7*BE484),
IF(AND($P484="Rehired"),($U484/7*BE484),
IF(AND($P484="Terminated",AU484&gt;0),$U484,
IF($P484="Furloughed",IF(AU484&gt;0,$U484)+IF(BE484&gt;0,$U484),
IF($P484="Rehired",IF(BE484&gt;0,$U484))))))))*'Actual Allocation Calc'!$AM$99)))</f>
        <v/>
      </c>
      <c r="AE484" s="210" t="str">
        <f>IF($B484="","",IF('Actual Allocation Calc'!$AN$78="A",
IF($P484="Employed",$U484,
IF(AND($P484="Terminated"),($U484/7*AV484),
IF(AND($P484="Furloughed"),($U484/7*AV484)+($U484/7*BF484),
IF(AND($P484="Rehired"),($U484/7*BF484),
IF(AND($P484="Terminated",AV484&gt;0),$U484,
IF($P484="Furloughed",IF(AV484&gt;0,$U484)+IF(BF484&gt;0,$U484),
IF($P484="Rehired",IF(BF484&gt;0,$U484)))))))),IF('Actual Allocation Calc'!$AN$78="C",'Actual Allocation Calc'!R484,'Actual Allocation Calc'!AA484+IF($P484="Employed",$U484,
IF(AND($P484="Terminated"),($U484/7*AV484),
IF(AND($P484="Furloughed"),($U484/7*AV484)+($U484/7*BF484),
IF(AND($P484="Rehired"),($U484/7*BF484),
IF(AND($P484="Terminated",AV484&gt;0),$U484,
IF($P484="Furloughed",IF(AV484&gt;0,$U484)+IF(BF484&gt;0,$U484),
IF($P484="Rehired",IF(BF484&gt;0,$U484))))))))*'Actual Allocation Calc'!$AN$99)))</f>
        <v/>
      </c>
      <c r="AF484" s="210" t="str">
        <f>IF($B484="","",IF('Actual Allocation Calc'!$AO$78="A",
IF($P484="Employed",$U484,
IF(AND($P484="Terminated"),($U484/7*AW484),
IF(AND($P484="Furloughed"),($U484/7*AW484)+($U484/7*BG484),
IF(AND($P484="Rehired"),($U484/7*BG484),
IF(AND($P484="Terminated",AW484&gt;0),$U484,
IF($P484="Furloughed",IF(AW484&gt;0,$U484)+IF(BG484&gt;0,$U484),
IF($P484="Rehired",IF(BG484&gt;0,$U484)))))))),IF('Actual Allocation Calc'!$AO$78="C",'Actual Allocation Calc'!S484,'Actual Allocation Calc'!AB484+IF($P484="Employed",$U484,
IF(AND($P484="Terminated"),($U484/7*AW484),
IF(AND($P484="Furloughed"),($U484/7*AW484)+($U484/7*BG484),
IF(AND($P484="Rehired"),($U484/7*BG484),
IF(AND($P484="Terminated",AW484&gt;0),$U484,
IF($P484="Furloughed",IF(AW484&gt;0,$U484)+IF(BG484&gt;0,$U484),
IF($P484="Rehired",IF(BG484&gt;0,$U484))))))))*'Actual Allocation Calc'!$AO$99)))</f>
        <v/>
      </c>
      <c r="AG484" s="210" t="str">
        <f>IF($B484="","",IF('Actual Allocation Calc'!$AP$78="A",
IF($P484="Employed",$U484/7*BK484,
IF(AND($P484="Terminated"),($U484/7*AX484),
IF(AND($P484="Furloughed"),($U484/7*AX484)+($U484/7*BH484),
IF(AND($P484="Rehired"),($U484/7*BH484),
IF(AND($P484="Terminated",AX484&gt;0),$U484,
IF($P484="Furloughed",IF(AX484&gt;0,$U484)+IF(BH484&gt;0,$U484),
IF($P484="Rehired",IF(BH484&gt;0,$U484)))))))),IF('Actual Allocation Calc'!$AP$78="C",'Actual Allocation Calc'!T484,'Actual Allocation Calc'!AC484+IF($P484="Employed",$U484/7*BK484,
IF(AND($P484="Terminated"),($U484/7*AX484),
IF(AND($P484="Furloughed"),($U484/7*AX484)+($U484/7*BH484),
IF(AND($P484="Rehired"),($U484/7*BH484),
IF(AND($P484="Terminated",AX484&gt;0),$U484,
IF($P484="Furloughed",IF(AX484&gt;0,$U484)+IF(BH484&gt;0,$U484),
IF($P484="Rehired",IF(BH484&gt;0,$U484))))))))*'Actual Allocation Calc'!$AP$99)))</f>
        <v/>
      </c>
      <c r="AH484" s="536"/>
      <c r="AI484" s="82">
        <f t="shared" si="150"/>
        <v>0</v>
      </c>
      <c r="AJ484" s="210">
        <f t="shared" si="153"/>
        <v>0</v>
      </c>
      <c r="AK484" s="397" t="str">
        <f t="shared" si="154"/>
        <v/>
      </c>
      <c r="AM484" s="122"/>
      <c r="AO484" s="214" t="str">
        <f>IFERROR(IF($V484="","",VLOOKUP(V484,'Calendar Calcs'!$B$2:$E1451,4,FALSE)),0)</f>
        <v/>
      </c>
      <c r="AP484" s="69" t="str">
        <f>IF($AO484="","", IF($AO484&lt;AP$23,0,IF($AO484&gt;AP$23,COUNTIFS('Calendar Calcs'!$E$2:$E1451,AP$23),COUNTIFS('Calendar Calcs'!$E$2:$E1451,AP$23,'Calendar Calcs'!$D$2:$D1451,"&lt;="&amp;WEEKDAY($V484)))))</f>
        <v/>
      </c>
      <c r="AQ484" s="69" t="str">
        <f>IF($AO484="","", IF($AO484&lt;AQ$23,0,IF($AO484&gt;AQ$23,COUNTIFS('Calendar Calcs'!$E$2:$E1451,AQ$23),COUNTIFS('Calendar Calcs'!$E$2:$E1451,AQ$23,'Calendar Calcs'!$D$2:$D1451,"&lt;="&amp;WEEKDAY($V484)))))</f>
        <v/>
      </c>
      <c r="AR484" s="69" t="str">
        <f>IF($AO484="","", IF($AO484&lt;AR$23,0,IF($AO484&gt;AR$23,COUNTIFS('Calendar Calcs'!$E$2:$E1451,AR$23),COUNTIFS('Calendar Calcs'!$E$2:$E1451,AR$23,'Calendar Calcs'!$D$2:$D1451,"&lt;="&amp;WEEKDAY($V484)))))</f>
        <v/>
      </c>
      <c r="AS484" s="69" t="str">
        <f>IF($AO484="","", IF($AO484&lt;AS$23,0,IF($AO484&gt;AS$23,COUNTIFS('Calendar Calcs'!$E$2:$E1451,AS$23),COUNTIFS('Calendar Calcs'!$E$2:$E1451,AS$23,'Calendar Calcs'!$D$2:$D1451,"&lt;="&amp;WEEKDAY($V484)))))</f>
        <v/>
      </c>
      <c r="AT484" s="69" t="str">
        <f>IF($AO484="","", IF($AO484&lt;AT$23,0,IF($AO484&gt;AT$23,COUNTIFS('Calendar Calcs'!$E$2:$E1451,AT$23),COUNTIFS('Calendar Calcs'!$E$2:$E1451,AT$23,'Calendar Calcs'!$D$2:$D1451,"&lt;="&amp;WEEKDAY($V484)))))</f>
        <v/>
      </c>
      <c r="AU484" s="69" t="str">
        <f>IF($AO484="","", IF($AO484&lt;AU$23,0,IF($AO484&gt;AU$23,COUNTIFS('Calendar Calcs'!$E$2:$E1451,AU$23),COUNTIFS('Calendar Calcs'!$E$2:$E1451,AU$23,'Calendar Calcs'!$D$2:$D1451,"&lt;="&amp;WEEKDAY($V484)))))</f>
        <v/>
      </c>
      <c r="AV484" s="69" t="str">
        <f>IF($AO484="","", IF($AO484&lt;AV$23,0,IF($AO484&gt;AV$23,COUNTIFS('Calendar Calcs'!$E$2:$E1451,AV$23),COUNTIFS('Calendar Calcs'!$E$2:$E1451,AV$23,'Calendar Calcs'!$D$2:$D1451,"&lt;="&amp;WEEKDAY($V484)))))</f>
        <v/>
      </c>
      <c r="AW484" s="69" t="str">
        <f>IF($AO484="","", IF($AO484&lt;AW$23,0,IF($AO484&gt;AW$23,COUNTIFS('Calendar Calcs'!$E$2:$E1451,AW$23),COUNTIFS('Calendar Calcs'!$E$2:$E1451,AW$23,'Calendar Calcs'!$D$2:$D1451,"&lt;="&amp;WEEKDAY($V484)))))</f>
        <v/>
      </c>
      <c r="AX484" s="69" t="str">
        <f>IF($AO484="","", IF($AO484&lt;AX$23,0,IF($AO484&gt;AX$23,COUNTIFS('Calendar Calcs'!$E$2:$E1451,AX$23),COUNTIFS('Calendar Calcs'!$E$2:$E1451,AX$23,'Calendar Calcs'!$D$2:$D1451,"&lt;="&amp;WEEKDAY($V484)))))</f>
        <v/>
      </c>
      <c r="AY484" s="69" t="str">
        <f>IF($W484="","",VLOOKUP($W484,'Calendar Calcs'!$B$2:$E1451,4,FALSE))</f>
        <v/>
      </c>
      <c r="AZ484" s="69" t="str">
        <f>IF($AY484="","",IF($AY484&gt;AZ$23,0,IF($AY484&lt;AZ$23,COUNTIFS('Calendar Calcs'!$E$2:$E1451,AZ$23),COUNTIFS('Calendar Calcs'!$E$2:$E1451,AZ$23,'Calendar Calcs'!$D$2:$D1451,"&gt;="&amp;WEEKDAY($W484)))))</f>
        <v/>
      </c>
      <c r="BA484" s="69" t="str">
        <f>IF($AY484="","",IF($AY484&gt;BA$23,0,IF($AY484&lt;BA$23,COUNTIFS('Calendar Calcs'!$E$2:$E1451,BA$23),COUNTIFS('Calendar Calcs'!$E$2:$E1451,BA$23,'Calendar Calcs'!$D$2:$D1451,"&gt;="&amp;WEEKDAY($W484)))))</f>
        <v/>
      </c>
      <c r="BB484" s="69" t="str">
        <f>IF($AY484="","",IF($AY484&gt;BB$23,0,IF($AY484&lt;BB$23,COUNTIFS('Calendar Calcs'!$E$2:$E1451,BB$23),COUNTIFS('Calendar Calcs'!$E$2:$E1451,BB$23,'Calendar Calcs'!$D$2:$D1451,"&gt;="&amp;WEEKDAY($W484)))))</f>
        <v/>
      </c>
      <c r="BC484" s="69" t="str">
        <f>IF($AY484="","",IF($AY484&gt;BC$23,0,IF($AY484&lt;BC$23,COUNTIFS('Calendar Calcs'!$E$2:$E1451,BC$23),COUNTIFS('Calendar Calcs'!$E$2:$E1451,BC$23,'Calendar Calcs'!$D$2:$D1451,"&gt;="&amp;WEEKDAY($W484)))))</f>
        <v/>
      </c>
      <c r="BD484" s="69" t="str">
        <f>IF($AY484="","",IF($AY484&gt;BD$23,0,IF($AY484&lt;BD$23,COUNTIFS('Calendar Calcs'!$E$2:$E1451,BD$23),COUNTIFS('Calendar Calcs'!$E$2:$E1451,BD$23,'Calendar Calcs'!$D$2:$D1451,"&gt;="&amp;WEEKDAY($W484)))))</f>
        <v/>
      </c>
      <c r="BE484" s="69" t="str">
        <f>IF($AY484="","",IF($AY484&gt;BE$23,0,IF($AY484&lt;BE$23,COUNTIFS('Calendar Calcs'!$E$2:$E1451,BE$23),COUNTIFS('Calendar Calcs'!$E$2:$E1451,BE$23,'Calendar Calcs'!$D$2:$D1451,"&gt;="&amp;WEEKDAY($W484)))))</f>
        <v/>
      </c>
      <c r="BF484" s="69" t="str">
        <f>IF($AY484="","",IF($AY484&gt;BF$23,0,IF($AY484&lt;BF$23,COUNTIFS('Calendar Calcs'!$E$2:$E1451,BF$23),COUNTIFS('Calendar Calcs'!$E$2:$E1451,BF$23,'Calendar Calcs'!$D$2:$D1451,"&gt;="&amp;WEEKDAY($W484)))))</f>
        <v/>
      </c>
      <c r="BG484" s="69" t="str">
        <f>IF($AY484="","",IF($AY484&gt;BG$23,0,IF($AY484&lt;BG$23,COUNTIFS('Calendar Calcs'!$E$2:$E1451,BG$23),COUNTIFS('Calendar Calcs'!$E$2:$E1451,BG$23,'Calendar Calcs'!$D$2:$D1451,"&gt;="&amp;WEEKDAY($W484)))))</f>
        <v/>
      </c>
      <c r="BH484" s="69">
        <f t="shared" si="155"/>
        <v>6</v>
      </c>
      <c r="BI484" s="69">
        <f>IF(Cover!$E$43="","",VLOOKUP(Cover!$E$43,'Calendar Calcs'!$B$2:$E1451,4,FALSE))</f>
        <v>1</v>
      </c>
      <c r="BJ484" s="69">
        <f>IF($BI484="","", IF($BI484&lt;BJ$23,0,IF($BI484&gt;=BJ$23,COUNTIFS('Calendar Calcs'!$E$2:$E1451,BJ$23),COUNTIFS('Calendar Calcs'!$E$2:$E1451,BJ$23,'Calendar Calcs'!$D$2:$D1451,"&lt;="&amp;WEEKDAY($V484)))))</f>
        <v>1</v>
      </c>
      <c r="BK484" s="69">
        <f t="shared" si="152"/>
        <v>6</v>
      </c>
      <c r="BN484" s="69" t="str">
        <f>IF(T484&gt;0,"FTE",IF(Cover!$E$47="Weekly",IF(S484&gt;29.75,"FTE","PTE"),IF(S484&gt;59.75,"FTE","PTE")))</f>
        <v>PTE</v>
      </c>
      <c r="BO484" s="69">
        <f>IF(BN484="FTE",30,IF(Cover!$E$47="Weekly",'STEP 2 EE Data'!S484,'STEP 2 EE Data'!S484/2))</f>
        <v>0</v>
      </c>
      <c r="BP484" s="209">
        <f t="shared" si="156"/>
        <v>0</v>
      </c>
      <c r="BQ484" s="209">
        <f t="shared" si="157"/>
        <v>0</v>
      </c>
      <c r="BR484" s="209">
        <f t="shared" si="158"/>
        <v>0</v>
      </c>
      <c r="BS484" s="209">
        <f t="shared" si="159"/>
        <v>0</v>
      </c>
      <c r="BT484" s="209">
        <f t="shared" si="160"/>
        <v>0</v>
      </c>
      <c r="BU484" s="209">
        <f t="shared" si="161"/>
        <v>0</v>
      </c>
      <c r="BV484" s="209">
        <f t="shared" si="162"/>
        <v>0</v>
      </c>
      <c r="BW484" s="209">
        <f t="shared" si="163"/>
        <v>0</v>
      </c>
      <c r="BX484" s="209">
        <f t="shared" si="164"/>
        <v>0</v>
      </c>
      <c r="CC484" s="210" t="str">
        <f>IF(B484="","",IF(C484="",IF(Cover!$E$47="Weekly",'STEP 3 EE Comp'!BI489*8,'STEP 3 EE Comp'!BI489*4),IF(Cover!$E$47="Weekly",'STEP 3 EE Comp'!BI489,'STEP 3 EE Comp'!BI489)))</f>
        <v/>
      </c>
      <c r="CD484" s="82" t="str">
        <f t="shared" si="165"/>
        <v/>
      </c>
      <c r="CE484" s="417">
        <f t="shared" si="166"/>
        <v>1</v>
      </c>
      <c r="CF484" s="82" t="str">
        <f t="shared" si="167"/>
        <v>Good</v>
      </c>
      <c r="CG484" s="82">
        <f t="shared" si="168"/>
        <v>0</v>
      </c>
      <c r="CH484" s="234">
        <f t="shared" si="169"/>
        <v>0</v>
      </c>
    </row>
    <row r="485" spans="1:86" s="69" customFormat="1" x14ac:dyDescent="0.3">
      <c r="A485" s="555"/>
      <c r="B485" s="52"/>
      <c r="C485" s="52"/>
      <c r="D485" s="52"/>
      <c r="E485" s="52"/>
      <c r="F485" s="507"/>
      <c r="G485" s="210">
        <f t="shared" ref="G485:G538" si="170">+E485/13*52</f>
        <v>0</v>
      </c>
      <c r="H485" s="82">
        <f t="shared" si="151"/>
        <v>0</v>
      </c>
      <c r="I485" s="211"/>
      <c r="J485" s="441" t="s">
        <v>21</v>
      </c>
      <c r="K485" s="441" t="s">
        <v>21</v>
      </c>
      <c r="L485" s="441" t="s">
        <v>21</v>
      </c>
      <c r="M485" s="441" t="s">
        <v>21</v>
      </c>
      <c r="N485" s="568" t="s">
        <v>21</v>
      </c>
      <c r="O485" s="211"/>
      <c r="P485" s="212" t="str">
        <f>IF(B485="","",
IF(AND(V485="",W485="",B485&lt;&gt;""),"Employed",
IF(AND(V485&lt;&gt;"",W485="",B485&lt;&gt;""),"Terminated",
IF(AND(V485&lt;&gt;"",W485&lt;&gt;"",B485&lt;&gt;""),IF(W485&lt;Cover!$E$43,"Employed","Furloughed"),
IF(AND(V485="",W485&lt;&gt;"",B485&lt;&gt;""),IF(W485&lt;Cover!$E$43,"Employed","Rehired"))))))</f>
        <v/>
      </c>
      <c r="Q485" s="211"/>
      <c r="R485" s="536"/>
      <c r="S485" s="563"/>
      <c r="T485" s="536"/>
      <c r="U485" s="82">
        <f>IF(Cover!$E$47="Weekly",IF(T485&gt;0,T485,R485*S485),IF(T485&gt;0,T485,R485*S485)/2)</f>
        <v>0</v>
      </c>
      <c r="V485" s="564"/>
      <c r="W485" s="564"/>
      <c r="Y485" s="213" t="str">
        <f>IF($B485="","",IF('Actual Allocation Calc'!$AH$78="A",
IF($P485="Employed",$U485/7*BJ485,
IF(AND($P485="Terminated"),($U485/7*AP485),
IF(AND($P485="Furloughed"),($U485/7*AP485)+($U485/7*AZ485),
IF(AND($P485="Rehired"),($U485/7*AZ485),
IF(AND($P485="Terminated",AP485&gt;0),$U485,
IF($P485="Furloughed",IF(AP485&gt;0,$U485)+IF(AZ485&gt;0,$U485),
IF($P485="Rehired",IF(AZ485&gt;0,$U485)))))))),IF('Actual Allocation Calc'!$AH$78="C",'Actual Allocation Calc'!L485,'Actual Allocation Calc'!U485+IF($P485="Employed",$U485/7*BJ485,
IF(AND($P485="Terminated"),($U485/7*AP485),
IF(AND($P485="Furloughed"),($U485/7*AP485)+($U485/7*AZ485),
IF(AND($P485="Rehired"),($U485/7*AZ485),
IF(AND($P485="Terminated",AP485&gt;0),$U485,
IF($P485="Furloughed",IF(AP485&gt;0,$U485)+IF(AZ485&gt;0,$U485),
IF($P485="Rehired",IF(AZ485&gt;0,$U485))))))))*'Actual Allocation Calc'!$AH$99)))</f>
        <v/>
      </c>
      <c r="Z485" s="210" t="str">
        <f>IF($B485="","",IF('Actual Allocation Calc'!$AI$78="A",
IF($P485="Employed",$U485,
IF(AND($P485="Terminated"),($U485/7*AQ485),
IF(AND($P485="Furloughed"),($U485/7*AQ485)+($U485/7*BA485),
IF(AND($P485="Rehired"),($U485/7*BA485),
IF(AND($P485="Terminated",AQ485&gt;0),$U485,
IF($P485="Furloughed",IF(AQ485&gt;0,$U485)+IF(BA485&gt;0,$U485),
IF($P485="Rehired",IF(BA485&gt;0,$U485)))))))),IF('Actual Allocation Calc'!$AI$78="C",'Actual Allocation Calc'!M485,'Actual Allocation Calc'!V485+IF($P485="Employed",$U485,
IF(AND($P485="Terminated"),($U485/7*AQ485),
IF(AND($P485="Furloughed"),($U485/7*AQ485)+($U485/7*BA485),
IF(AND($P485="Rehired"),($U485/7*BA485),
IF(AND($P485="Terminated",AQ485&gt;0),$U485,
IF($P485="Furloughed",IF(AQ485&gt;0,$U485)+IF(BA485&gt;0,$U485),
IF($P485="Rehired",IF(BA485&gt;0,$U485))))))))*'Actual Allocation Calc'!$AI$99)))</f>
        <v/>
      </c>
      <c r="AA485" s="210" t="str">
        <f>IF($B485="","",IF('Actual Allocation Calc'!$AJ$78="A",
IF($P485="Employed",$U485,
IF(AND($P485="Terminated"),($U485/7*AR485),
IF(AND($P485="Furloughed"),($U485/7*AR485)+($U485/7*BB485),
IF(AND($P485="Rehired"),($U485/7*BB485),
IF(AND($P485="Terminated",AR485&gt;0),$U485,
IF($P485="Furloughed",IF(AR485&gt;0,$U485)+IF(BB485&gt;0,$U485),
IF($P485="Rehired",IF(BB485&gt;0,$U485)))))))),IF('Actual Allocation Calc'!$AJ$78="C",'Actual Allocation Calc'!N485,'Actual Allocation Calc'!W485+IF($P485="Employed",$U485,
IF(AND($P485="Terminated"),($U485/7*AR485),
IF(AND($P485="Furloughed"),($U485/7*AR485)+($U485/7*BB485),
IF(AND($P485="Rehired"),($U485/7*BB485),
IF(AND($P485="Terminated",AR485&gt;0),$U485,
IF($P485="Furloughed",IF(AR485&gt;0,$U485)+IF(BB485&gt;0,$U485),
IF($P485="Rehired",IF(BB485&gt;0,$U485))))))))*'Actual Allocation Calc'!$AJ$99)))</f>
        <v/>
      </c>
      <c r="AB485" s="210" t="str">
        <f>IF($B485="","",IF('Actual Allocation Calc'!$AK$78="A",
IF($P485="Employed",$U485,
IF(AND($P485="Terminated"),($U485/7*AS485),
IF(AND($P485="Furloughed"),($U485/7*AS485)+($U485/7*BC485),
IF(AND($P485="Rehired"),($U485/7*BC485),
IF(AND($P485="Terminated",AS485&gt;0),$U485,
IF($P485="Furloughed",IF(AS485&gt;0,$U485)+IF(BC485&gt;0,$U485),
IF($P485="Rehired",IF(BC485&gt;0,$U485)))))))),IF('Actual Allocation Calc'!$AK$78="C",'Actual Allocation Calc'!O485,'Actual Allocation Calc'!X485+IF($P485="Employed",$U485,
IF(AND($P485="Terminated"),($U485/7*AS485),
IF(AND($P485="Furloughed"),($U485/7*AS485)+($U485/7*BC485),
IF(AND($P485="Rehired"),($U485/7*BC485),
IF(AND($P485="Terminated",AS485&gt;0),$U485,
IF($P485="Furloughed",IF(AS485&gt;0,$U485)+IF(BC485&gt;0,$U485),
IF($P485="Rehired",IF(BC485&gt;0,$U485))))))))*'Actual Allocation Calc'!$AK$99)))</f>
        <v/>
      </c>
      <c r="AC485" s="210" t="str">
        <f>IF($B485="","",IF('Actual Allocation Calc'!$AL$78="A",
IF($P485="Employed",$U485,
IF(AND($P485="Terminated"),($U485/7*AT485),
IF(AND($P485="Furloughed"),($U485/7*AT485)+($U485/7*BD485),
IF(AND($P485="Rehired"),($U485/7*BD485),
IF(AND($P485="Terminated",AT485&gt;0),$U485,
IF($P485="Furloughed",IF(AT485&gt;0,$U485)+IF(BD485&gt;0,$U485),
IF($P485="Rehired",IF(BD485&gt;0,$U485)))))))),IF('Actual Allocation Calc'!$AL$78="C",'Actual Allocation Calc'!P485,'Actual Allocation Calc'!Y485+IF($P485="Employed",$U485,
IF(AND($P485="Terminated"),($U485/7*AT485),
IF(AND($P485="Furloughed"),($U485/7*AT485)+($U485/7*BD485),
IF(AND($P485="Rehired"),($U485/7*BD485),
IF(AND($P485="Terminated",AT485&gt;0),$U485,
IF($P485="Furloughed",IF(AT485&gt;0,$U485)+IF(BD485&gt;0,$U485),
IF($P485="Rehired",IF(BD485&gt;0,$U485))))))))*'Actual Allocation Calc'!$AL$99)))</f>
        <v/>
      </c>
      <c r="AD485" s="210" t="str">
        <f>IF($B485="","",IF('Actual Allocation Calc'!$AM$78="A",
IF($P485="Employed",$U485,
IF(AND($P485="Terminated"),($U485/7*AU485),
IF(AND($P485="Furloughed"),($U485/7*AU485)+($U485/7*BE485),
IF(AND($P485="Rehired"),($U485/7*BE485),
IF(AND($P485="Terminated",AU485&gt;0),$U485,
IF($P485="Furloughed",IF(AU485&gt;0,$U485)+IF(BE485&gt;0,$U485),
IF($P485="Rehired",IF(BE485&gt;0,$U485)))))))),IF('Actual Allocation Calc'!$AM$78="C",'Actual Allocation Calc'!Q485,'Actual Allocation Calc'!Z485+IF($P485="Employed",$U485,
IF(AND($P485="Terminated"),($U485/7*AU485),
IF(AND($P485="Furloughed"),($U485/7*AU485)+($U485/7*BE485),
IF(AND($P485="Rehired"),($U485/7*BE485),
IF(AND($P485="Terminated",AU485&gt;0),$U485,
IF($P485="Furloughed",IF(AU485&gt;0,$U485)+IF(BE485&gt;0,$U485),
IF($P485="Rehired",IF(BE485&gt;0,$U485))))))))*'Actual Allocation Calc'!$AM$99)))</f>
        <v/>
      </c>
      <c r="AE485" s="210" t="str">
        <f>IF($B485="","",IF('Actual Allocation Calc'!$AN$78="A",
IF($P485="Employed",$U485,
IF(AND($P485="Terminated"),($U485/7*AV485),
IF(AND($P485="Furloughed"),($U485/7*AV485)+($U485/7*BF485),
IF(AND($P485="Rehired"),($U485/7*BF485),
IF(AND($P485="Terminated",AV485&gt;0),$U485,
IF($P485="Furloughed",IF(AV485&gt;0,$U485)+IF(BF485&gt;0,$U485),
IF($P485="Rehired",IF(BF485&gt;0,$U485)))))))),IF('Actual Allocation Calc'!$AN$78="C",'Actual Allocation Calc'!R485,'Actual Allocation Calc'!AA485+IF($P485="Employed",$U485,
IF(AND($P485="Terminated"),($U485/7*AV485),
IF(AND($P485="Furloughed"),($U485/7*AV485)+($U485/7*BF485),
IF(AND($P485="Rehired"),($U485/7*BF485),
IF(AND($P485="Terminated",AV485&gt;0),$U485,
IF($P485="Furloughed",IF(AV485&gt;0,$U485)+IF(BF485&gt;0,$U485),
IF($P485="Rehired",IF(BF485&gt;0,$U485))))))))*'Actual Allocation Calc'!$AN$99)))</f>
        <v/>
      </c>
      <c r="AF485" s="210" t="str">
        <f>IF($B485="","",IF('Actual Allocation Calc'!$AO$78="A",
IF($P485="Employed",$U485,
IF(AND($P485="Terminated"),($U485/7*AW485),
IF(AND($P485="Furloughed"),($U485/7*AW485)+($U485/7*BG485),
IF(AND($P485="Rehired"),($U485/7*BG485),
IF(AND($P485="Terminated",AW485&gt;0),$U485,
IF($P485="Furloughed",IF(AW485&gt;0,$U485)+IF(BG485&gt;0,$U485),
IF($P485="Rehired",IF(BG485&gt;0,$U485)))))))),IF('Actual Allocation Calc'!$AO$78="C",'Actual Allocation Calc'!S485,'Actual Allocation Calc'!AB485+IF($P485="Employed",$U485,
IF(AND($P485="Terminated"),($U485/7*AW485),
IF(AND($P485="Furloughed"),($U485/7*AW485)+($U485/7*BG485),
IF(AND($P485="Rehired"),($U485/7*BG485),
IF(AND($P485="Terminated",AW485&gt;0),$U485,
IF($P485="Furloughed",IF(AW485&gt;0,$U485)+IF(BG485&gt;0,$U485),
IF($P485="Rehired",IF(BG485&gt;0,$U485))))))))*'Actual Allocation Calc'!$AO$99)))</f>
        <v/>
      </c>
      <c r="AG485" s="210" t="str">
        <f>IF($B485="","",IF('Actual Allocation Calc'!$AP$78="A",
IF($P485="Employed",$U485/7*BK485,
IF(AND($P485="Terminated"),($U485/7*AX485),
IF(AND($P485="Furloughed"),($U485/7*AX485)+($U485/7*BH485),
IF(AND($P485="Rehired"),($U485/7*BH485),
IF(AND($P485="Terminated",AX485&gt;0),$U485,
IF($P485="Furloughed",IF(AX485&gt;0,$U485)+IF(BH485&gt;0,$U485),
IF($P485="Rehired",IF(BH485&gt;0,$U485)))))))),IF('Actual Allocation Calc'!$AP$78="C",'Actual Allocation Calc'!T485,'Actual Allocation Calc'!AC485+IF($P485="Employed",$U485/7*BK485,
IF(AND($P485="Terminated"),($U485/7*AX485),
IF(AND($P485="Furloughed"),($U485/7*AX485)+($U485/7*BH485),
IF(AND($P485="Rehired"),($U485/7*BH485),
IF(AND($P485="Terminated",AX485&gt;0),$U485,
IF($P485="Furloughed",IF(AX485&gt;0,$U485)+IF(BH485&gt;0,$U485),
IF($P485="Rehired",IF(BH485&gt;0,$U485))))))))*'Actual Allocation Calc'!$AP$99)))</f>
        <v/>
      </c>
      <c r="AH485" s="536"/>
      <c r="AI485" s="82">
        <f t="shared" ref="AI485:AI538" si="171">SUM(Y485:AH485)</f>
        <v>0</v>
      </c>
      <c r="AJ485" s="210">
        <f t="shared" si="153"/>
        <v>0</v>
      </c>
      <c r="AK485" s="397" t="str">
        <f t="shared" si="154"/>
        <v/>
      </c>
      <c r="AM485" s="122"/>
      <c r="AO485" s="214" t="str">
        <f>IFERROR(IF($V485="","",VLOOKUP(V485,'Calendar Calcs'!$B$2:$E1452,4,FALSE)),0)</f>
        <v/>
      </c>
      <c r="AP485" s="69" t="str">
        <f>IF($AO485="","", IF($AO485&lt;AP$23,0,IF($AO485&gt;AP$23,COUNTIFS('Calendar Calcs'!$E$2:$E1452,AP$23),COUNTIFS('Calendar Calcs'!$E$2:$E1452,AP$23,'Calendar Calcs'!$D$2:$D1452,"&lt;="&amp;WEEKDAY($V485)))))</f>
        <v/>
      </c>
      <c r="AQ485" s="69" t="str">
        <f>IF($AO485="","", IF($AO485&lt;AQ$23,0,IF($AO485&gt;AQ$23,COUNTIFS('Calendar Calcs'!$E$2:$E1452,AQ$23),COUNTIFS('Calendar Calcs'!$E$2:$E1452,AQ$23,'Calendar Calcs'!$D$2:$D1452,"&lt;="&amp;WEEKDAY($V485)))))</f>
        <v/>
      </c>
      <c r="AR485" s="69" t="str">
        <f>IF($AO485="","", IF($AO485&lt;AR$23,0,IF($AO485&gt;AR$23,COUNTIFS('Calendar Calcs'!$E$2:$E1452,AR$23),COUNTIFS('Calendar Calcs'!$E$2:$E1452,AR$23,'Calendar Calcs'!$D$2:$D1452,"&lt;="&amp;WEEKDAY($V485)))))</f>
        <v/>
      </c>
      <c r="AS485" s="69" t="str">
        <f>IF($AO485="","", IF($AO485&lt;AS$23,0,IF($AO485&gt;AS$23,COUNTIFS('Calendar Calcs'!$E$2:$E1452,AS$23),COUNTIFS('Calendar Calcs'!$E$2:$E1452,AS$23,'Calendar Calcs'!$D$2:$D1452,"&lt;="&amp;WEEKDAY($V485)))))</f>
        <v/>
      </c>
      <c r="AT485" s="69" t="str">
        <f>IF($AO485="","", IF($AO485&lt;AT$23,0,IF($AO485&gt;AT$23,COUNTIFS('Calendar Calcs'!$E$2:$E1452,AT$23),COUNTIFS('Calendar Calcs'!$E$2:$E1452,AT$23,'Calendar Calcs'!$D$2:$D1452,"&lt;="&amp;WEEKDAY($V485)))))</f>
        <v/>
      </c>
      <c r="AU485" s="69" t="str">
        <f>IF($AO485="","", IF($AO485&lt;AU$23,0,IF($AO485&gt;AU$23,COUNTIFS('Calendar Calcs'!$E$2:$E1452,AU$23),COUNTIFS('Calendar Calcs'!$E$2:$E1452,AU$23,'Calendar Calcs'!$D$2:$D1452,"&lt;="&amp;WEEKDAY($V485)))))</f>
        <v/>
      </c>
      <c r="AV485" s="69" t="str">
        <f>IF($AO485="","", IF($AO485&lt;AV$23,0,IF($AO485&gt;AV$23,COUNTIFS('Calendar Calcs'!$E$2:$E1452,AV$23),COUNTIFS('Calendar Calcs'!$E$2:$E1452,AV$23,'Calendar Calcs'!$D$2:$D1452,"&lt;="&amp;WEEKDAY($V485)))))</f>
        <v/>
      </c>
      <c r="AW485" s="69" t="str">
        <f>IF($AO485="","", IF($AO485&lt;AW$23,0,IF($AO485&gt;AW$23,COUNTIFS('Calendar Calcs'!$E$2:$E1452,AW$23),COUNTIFS('Calendar Calcs'!$E$2:$E1452,AW$23,'Calendar Calcs'!$D$2:$D1452,"&lt;="&amp;WEEKDAY($V485)))))</f>
        <v/>
      </c>
      <c r="AX485" s="69" t="str">
        <f>IF($AO485="","", IF($AO485&lt;AX$23,0,IF($AO485&gt;AX$23,COUNTIFS('Calendar Calcs'!$E$2:$E1452,AX$23),COUNTIFS('Calendar Calcs'!$E$2:$E1452,AX$23,'Calendar Calcs'!$D$2:$D1452,"&lt;="&amp;WEEKDAY($V485)))))</f>
        <v/>
      </c>
      <c r="AY485" s="69" t="str">
        <f>IF($W485="","",VLOOKUP($W485,'Calendar Calcs'!$B$2:$E1452,4,FALSE))</f>
        <v/>
      </c>
      <c r="AZ485" s="69" t="str">
        <f>IF($AY485="","",IF($AY485&gt;AZ$23,0,IF($AY485&lt;AZ$23,COUNTIFS('Calendar Calcs'!$E$2:$E1452,AZ$23),COUNTIFS('Calendar Calcs'!$E$2:$E1452,AZ$23,'Calendar Calcs'!$D$2:$D1452,"&gt;="&amp;WEEKDAY($W485)))))</f>
        <v/>
      </c>
      <c r="BA485" s="69" t="str">
        <f>IF($AY485="","",IF($AY485&gt;BA$23,0,IF($AY485&lt;BA$23,COUNTIFS('Calendar Calcs'!$E$2:$E1452,BA$23),COUNTIFS('Calendar Calcs'!$E$2:$E1452,BA$23,'Calendar Calcs'!$D$2:$D1452,"&gt;="&amp;WEEKDAY($W485)))))</f>
        <v/>
      </c>
      <c r="BB485" s="69" t="str">
        <f>IF($AY485="","",IF($AY485&gt;BB$23,0,IF($AY485&lt;BB$23,COUNTIFS('Calendar Calcs'!$E$2:$E1452,BB$23),COUNTIFS('Calendar Calcs'!$E$2:$E1452,BB$23,'Calendar Calcs'!$D$2:$D1452,"&gt;="&amp;WEEKDAY($W485)))))</f>
        <v/>
      </c>
      <c r="BC485" s="69" t="str">
        <f>IF($AY485="","",IF($AY485&gt;BC$23,0,IF($AY485&lt;BC$23,COUNTIFS('Calendar Calcs'!$E$2:$E1452,BC$23),COUNTIFS('Calendar Calcs'!$E$2:$E1452,BC$23,'Calendar Calcs'!$D$2:$D1452,"&gt;="&amp;WEEKDAY($W485)))))</f>
        <v/>
      </c>
      <c r="BD485" s="69" t="str">
        <f>IF($AY485="","",IF($AY485&gt;BD$23,0,IF($AY485&lt;BD$23,COUNTIFS('Calendar Calcs'!$E$2:$E1452,BD$23),COUNTIFS('Calendar Calcs'!$E$2:$E1452,BD$23,'Calendar Calcs'!$D$2:$D1452,"&gt;="&amp;WEEKDAY($W485)))))</f>
        <v/>
      </c>
      <c r="BE485" s="69" t="str">
        <f>IF($AY485="","",IF($AY485&gt;BE$23,0,IF($AY485&lt;BE$23,COUNTIFS('Calendar Calcs'!$E$2:$E1452,BE$23),COUNTIFS('Calendar Calcs'!$E$2:$E1452,BE$23,'Calendar Calcs'!$D$2:$D1452,"&gt;="&amp;WEEKDAY($W485)))))</f>
        <v/>
      </c>
      <c r="BF485" s="69" t="str">
        <f>IF($AY485="","",IF($AY485&gt;BF$23,0,IF($AY485&lt;BF$23,COUNTIFS('Calendar Calcs'!$E$2:$E1452,BF$23),COUNTIFS('Calendar Calcs'!$E$2:$E1452,BF$23,'Calendar Calcs'!$D$2:$D1452,"&gt;="&amp;WEEKDAY($W485)))))</f>
        <v/>
      </c>
      <c r="BG485" s="69" t="str">
        <f>IF($AY485="","",IF($AY485&gt;BG$23,0,IF($AY485&lt;BG$23,COUNTIFS('Calendar Calcs'!$E$2:$E1452,BG$23),COUNTIFS('Calendar Calcs'!$E$2:$E1452,BG$23,'Calendar Calcs'!$D$2:$D1452,"&gt;="&amp;WEEKDAY($W485)))))</f>
        <v/>
      </c>
      <c r="BH485" s="69">
        <f t="shared" si="155"/>
        <v>6</v>
      </c>
      <c r="BI485" s="69">
        <f>IF(Cover!$E$43="","",VLOOKUP(Cover!$E$43,'Calendar Calcs'!$B$2:$E1452,4,FALSE))</f>
        <v>1</v>
      </c>
      <c r="BJ485" s="69">
        <f>IF($BI485="","", IF($BI485&lt;BJ$23,0,IF($BI485&gt;=BJ$23,COUNTIFS('Calendar Calcs'!$E$2:$E1452,BJ$23),COUNTIFS('Calendar Calcs'!$E$2:$E1452,BJ$23,'Calendar Calcs'!$D$2:$D1452,"&lt;="&amp;WEEKDAY($V485)))))</f>
        <v>1</v>
      </c>
      <c r="BK485" s="69">
        <f t="shared" si="152"/>
        <v>6</v>
      </c>
      <c r="BN485" s="69" t="str">
        <f>IF(T485&gt;0,"FTE",IF(Cover!$E$47="Weekly",IF(S485&gt;29.75,"FTE","PTE"),IF(S485&gt;59.75,"FTE","PTE")))</f>
        <v>PTE</v>
      </c>
      <c r="BO485" s="69">
        <f>IF(BN485="FTE",30,IF(Cover!$E$47="Weekly",'STEP 2 EE Data'!S485,'STEP 2 EE Data'!S485/2))</f>
        <v>0</v>
      </c>
      <c r="BP485" s="209">
        <f t="shared" si="156"/>
        <v>0</v>
      </c>
      <c r="BQ485" s="209">
        <f t="shared" si="157"/>
        <v>0</v>
      </c>
      <c r="BR485" s="209">
        <f t="shared" si="158"/>
        <v>0</v>
      </c>
      <c r="BS485" s="209">
        <f t="shared" si="159"/>
        <v>0</v>
      </c>
      <c r="BT485" s="209">
        <f t="shared" si="160"/>
        <v>0</v>
      </c>
      <c r="BU485" s="209">
        <f t="shared" si="161"/>
        <v>0</v>
      </c>
      <c r="BV485" s="209">
        <f t="shared" si="162"/>
        <v>0</v>
      </c>
      <c r="BW485" s="209">
        <f t="shared" si="163"/>
        <v>0</v>
      </c>
      <c r="BX485" s="209">
        <f t="shared" si="164"/>
        <v>0</v>
      </c>
      <c r="CC485" s="210" t="str">
        <f>IF(B485="","",IF(C485="",IF(Cover!$E$47="Weekly",'STEP 3 EE Comp'!BI490*8,'STEP 3 EE Comp'!BI490*4),IF(Cover!$E$47="Weekly",'STEP 3 EE Comp'!BI490,'STEP 3 EE Comp'!BI490)))</f>
        <v/>
      </c>
      <c r="CD485" s="82" t="str">
        <f t="shared" si="165"/>
        <v/>
      </c>
      <c r="CE485" s="417">
        <f t="shared" si="166"/>
        <v>1</v>
      </c>
      <c r="CF485" s="82" t="str">
        <f t="shared" si="167"/>
        <v>Good</v>
      </c>
      <c r="CG485" s="82">
        <f t="shared" si="168"/>
        <v>0</v>
      </c>
      <c r="CH485" s="234">
        <f t="shared" si="169"/>
        <v>0</v>
      </c>
    </row>
    <row r="486" spans="1:86" s="69" customFormat="1" x14ac:dyDescent="0.3">
      <c r="A486" s="555"/>
      <c r="B486" s="52"/>
      <c r="C486" s="52"/>
      <c r="D486" s="52"/>
      <c r="E486" s="52"/>
      <c r="F486" s="507"/>
      <c r="G486" s="210">
        <f t="shared" si="170"/>
        <v>0</v>
      </c>
      <c r="H486" s="82">
        <f t="shared" si="151"/>
        <v>0</v>
      </c>
      <c r="I486" s="211"/>
      <c r="J486" s="441" t="s">
        <v>21</v>
      </c>
      <c r="K486" s="441" t="s">
        <v>21</v>
      </c>
      <c r="L486" s="441" t="s">
        <v>21</v>
      </c>
      <c r="M486" s="441" t="s">
        <v>21</v>
      </c>
      <c r="N486" s="568" t="s">
        <v>21</v>
      </c>
      <c r="O486" s="211"/>
      <c r="P486" s="212" t="str">
        <f>IF(B486="","",
IF(AND(V486="",W486="",B486&lt;&gt;""),"Employed",
IF(AND(V486&lt;&gt;"",W486="",B486&lt;&gt;""),"Terminated",
IF(AND(V486&lt;&gt;"",W486&lt;&gt;"",B486&lt;&gt;""),IF(W486&lt;Cover!$E$43,"Employed","Furloughed"),
IF(AND(V486="",W486&lt;&gt;"",B486&lt;&gt;""),IF(W486&lt;Cover!$E$43,"Employed","Rehired"))))))</f>
        <v/>
      </c>
      <c r="Q486" s="211"/>
      <c r="R486" s="536"/>
      <c r="S486" s="563"/>
      <c r="T486" s="536"/>
      <c r="U486" s="82">
        <f>IF(Cover!$E$47="Weekly",IF(T486&gt;0,T486,R486*S486),IF(T486&gt;0,T486,R486*S486)/2)</f>
        <v>0</v>
      </c>
      <c r="V486" s="564"/>
      <c r="W486" s="564"/>
      <c r="Y486" s="213" t="str">
        <f>IF($B486="","",IF('Actual Allocation Calc'!$AH$78="A",
IF($P486="Employed",$U486/7*BJ486,
IF(AND($P486="Terminated"),($U486/7*AP486),
IF(AND($P486="Furloughed"),($U486/7*AP486)+($U486/7*AZ486),
IF(AND($P486="Rehired"),($U486/7*AZ486),
IF(AND($P486="Terminated",AP486&gt;0),$U486,
IF($P486="Furloughed",IF(AP486&gt;0,$U486)+IF(AZ486&gt;0,$U486),
IF($P486="Rehired",IF(AZ486&gt;0,$U486)))))))),IF('Actual Allocation Calc'!$AH$78="C",'Actual Allocation Calc'!L486,'Actual Allocation Calc'!U486+IF($P486="Employed",$U486/7*BJ486,
IF(AND($P486="Terminated"),($U486/7*AP486),
IF(AND($P486="Furloughed"),($U486/7*AP486)+($U486/7*AZ486),
IF(AND($P486="Rehired"),($U486/7*AZ486),
IF(AND($P486="Terminated",AP486&gt;0),$U486,
IF($P486="Furloughed",IF(AP486&gt;0,$U486)+IF(AZ486&gt;0,$U486),
IF($P486="Rehired",IF(AZ486&gt;0,$U486))))))))*'Actual Allocation Calc'!$AH$99)))</f>
        <v/>
      </c>
      <c r="Z486" s="210" t="str">
        <f>IF($B486="","",IF('Actual Allocation Calc'!$AI$78="A",
IF($P486="Employed",$U486,
IF(AND($P486="Terminated"),($U486/7*AQ486),
IF(AND($P486="Furloughed"),($U486/7*AQ486)+($U486/7*BA486),
IF(AND($P486="Rehired"),($U486/7*BA486),
IF(AND($P486="Terminated",AQ486&gt;0),$U486,
IF($P486="Furloughed",IF(AQ486&gt;0,$U486)+IF(BA486&gt;0,$U486),
IF($P486="Rehired",IF(BA486&gt;0,$U486)))))))),IF('Actual Allocation Calc'!$AI$78="C",'Actual Allocation Calc'!M486,'Actual Allocation Calc'!V486+IF($P486="Employed",$U486,
IF(AND($P486="Terminated"),($U486/7*AQ486),
IF(AND($P486="Furloughed"),($U486/7*AQ486)+($U486/7*BA486),
IF(AND($P486="Rehired"),($U486/7*BA486),
IF(AND($P486="Terminated",AQ486&gt;0),$U486,
IF($P486="Furloughed",IF(AQ486&gt;0,$U486)+IF(BA486&gt;0,$U486),
IF($P486="Rehired",IF(BA486&gt;0,$U486))))))))*'Actual Allocation Calc'!$AI$99)))</f>
        <v/>
      </c>
      <c r="AA486" s="210" t="str">
        <f>IF($B486="","",IF('Actual Allocation Calc'!$AJ$78="A",
IF($P486="Employed",$U486,
IF(AND($P486="Terminated"),($U486/7*AR486),
IF(AND($P486="Furloughed"),($U486/7*AR486)+($U486/7*BB486),
IF(AND($P486="Rehired"),($U486/7*BB486),
IF(AND($P486="Terminated",AR486&gt;0),$U486,
IF($P486="Furloughed",IF(AR486&gt;0,$U486)+IF(BB486&gt;0,$U486),
IF($P486="Rehired",IF(BB486&gt;0,$U486)))))))),IF('Actual Allocation Calc'!$AJ$78="C",'Actual Allocation Calc'!N486,'Actual Allocation Calc'!W486+IF($P486="Employed",$U486,
IF(AND($P486="Terminated"),($U486/7*AR486),
IF(AND($P486="Furloughed"),($U486/7*AR486)+($U486/7*BB486),
IF(AND($P486="Rehired"),($U486/7*BB486),
IF(AND($P486="Terminated",AR486&gt;0),$U486,
IF($P486="Furloughed",IF(AR486&gt;0,$U486)+IF(BB486&gt;0,$U486),
IF($P486="Rehired",IF(BB486&gt;0,$U486))))))))*'Actual Allocation Calc'!$AJ$99)))</f>
        <v/>
      </c>
      <c r="AB486" s="210" t="str">
        <f>IF($B486="","",IF('Actual Allocation Calc'!$AK$78="A",
IF($P486="Employed",$U486,
IF(AND($P486="Terminated"),($U486/7*AS486),
IF(AND($P486="Furloughed"),($U486/7*AS486)+($U486/7*BC486),
IF(AND($P486="Rehired"),($U486/7*BC486),
IF(AND($P486="Terminated",AS486&gt;0),$U486,
IF($P486="Furloughed",IF(AS486&gt;0,$U486)+IF(BC486&gt;0,$U486),
IF($P486="Rehired",IF(BC486&gt;0,$U486)))))))),IF('Actual Allocation Calc'!$AK$78="C",'Actual Allocation Calc'!O486,'Actual Allocation Calc'!X486+IF($P486="Employed",$U486,
IF(AND($P486="Terminated"),($U486/7*AS486),
IF(AND($P486="Furloughed"),($U486/7*AS486)+($U486/7*BC486),
IF(AND($P486="Rehired"),($U486/7*BC486),
IF(AND($P486="Terminated",AS486&gt;0),$U486,
IF($P486="Furloughed",IF(AS486&gt;0,$U486)+IF(BC486&gt;0,$U486),
IF($P486="Rehired",IF(BC486&gt;0,$U486))))))))*'Actual Allocation Calc'!$AK$99)))</f>
        <v/>
      </c>
      <c r="AC486" s="210" t="str">
        <f>IF($B486="","",IF('Actual Allocation Calc'!$AL$78="A",
IF($P486="Employed",$U486,
IF(AND($P486="Terminated"),($U486/7*AT486),
IF(AND($P486="Furloughed"),($U486/7*AT486)+($U486/7*BD486),
IF(AND($P486="Rehired"),($U486/7*BD486),
IF(AND($P486="Terminated",AT486&gt;0),$U486,
IF($P486="Furloughed",IF(AT486&gt;0,$U486)+IF(BD486&gt;0,$U486),
IF($P486="Rehired",IF(BD486&gt;0,$U486)))))))),IF('Actual Allocation Calc'!$AL$78="C",'Actual Allocation Calc'!P486,'Actual Allocation Calc'!Y486+IF($P486="Employed",$U486,
IF(AND($P486="Terminated"),($U486/7*AT486),
IF(AND($P486="Furloughed"),($U486/7*AT486)+($U486/7*BD486),
IF(AND($P486="Rehired"),($U486/7*BD486),
IF(AND($P486="Terminated",AT486&gt;0),$U486,
IF($P486="Furloughed",IF(AT486&gt;0,$U486)+IF(BD486&gt;0,$U486),
IF($P486="Rehired",IF(BD486&gt;0,$U486))))))))*'Actual Allocation Calc'!$AL$99)))</f>
        <v/>
      </c>
      <c r="AD486" s="210" t="str">
        <f>IF($B486="","",IF('Actual Allocation Calc'!$AM$78="A",
IF($P486="Employed",$U486,
IF(AND($P486="Terminated"),($U486/7*AU486),
IF(AND($P486="Furloughed"),($U486/7*AU486)+($U486/7*BE486),
IF(AND($P486="Rehired"),($U486/7*BE486),
IF(AND($P486="Terminated",AU486&gt;0),$U486,
IF($P486="Furloughed",IF(AU486&gt;0,$U486)+IF(BE486&gt;0,$U486),
IF($P486="Rehired",IF(BE486&gt;0,$U486)))))))),IF('Actual Allocation Calc'!$AM$78="C",'Actual Allocation Calc'!Q486,'Actual Allocation Calc'!Z486+IF($P486="Employed",$U486,
IF(AND($P486="Terminated"),($U486/7*AU486),
IF(AND($P486="Furloughed"),($U486/7*AU486)+($U486/7*BE486),
IF(AND($P486="Rehired"),($U486/7*BE486),
IF(AND($P486="Terminated",AU486&gt;0),$U486,
IF($P486="Furloughed",IF(AU486&gt;0,$U486)+IF(BE486&gt;0,$U486),
IF($P486="Rehired",IF(BE486&gt;0,$U486))))))))*'Actual Allocation Calc'!$AM$99)))</f>
        <v/>
      </c>
      <c r="AE486" s="210" t="str">
        <f>IF($B486="","",IF('Actual Allocation Calc'!$AN$78="A",
IF($P486="Employed",$U486,
IF(AND($P486="Terminated"),($U486/7*AV486),
IF(AND($P486="Furloughed"),($U486/7*AV486)+($U486/7*BF486),
IF(AND($P486="Rehired"),($U486/7*BF486),
IF(AND($P486="Terminated",AV486&gt;0),$U486,
IF($P486="Furloughed",IF(AV486&gt;0,$U486)+IF(BF486&gt;0,$U486),
IF($P486="Rehired",IF(BF486&gt;0,$U486)))))))),IF('Actual Allocation Calc'!$AN$78="C",'Actual Allocation Calc'!R486,'Actual Allocation Calc'!AA486+IF($P486="Employed",$U486,
IF(AND($P486="Terminated"),($U486/7*AV486),
IF(AND($P486="Furloughed"),($U486/7*AV486)+($U486/7*BF486),
IF(AND($P486="Rehired"),($U486/7*BF486),
IF(AND($P486="Terminated",AV486&gt;0),$U486,
IF($P486="Furloughed",IF(AV486&gt;0,$U486)+IF(BF486&gt;0,$U486),
IF($P486="Rehired",IF(BF486&gt;0,$U486))))))))*'Actual Allocation Calc'!$AN$99)))</f>
        <v/>
      </c>
      <c r="AF486" s="210" t="str">
        <f>IF($B486="","",IF('Actual Allocation Calc'!$AO$78="A",
IF($P486="Employed",$U486,
IF(AND($P486="Terminated"),($U486/7*AW486),
IF(AND($P486="Furloughed"),($U486/7*AW486)+($U486/7*BG486),
IF(AND($P486="Rehired"),($U486/7*BG486),
IF(AND($P486="Terminated",AW486&gt;0),$U486,
IF($P486="Furloughed",IF(AW486&gt;0,$U486)+IF(BG486&gt;0,$U486),
IF($P486="Rehired",IF(BG486&gt;0,$U486)))))))),IF('Actual Allocation Calc'!$AO$78="C",'Actual Allocation Calc'!S486,'Actual Allocation Calc'!AB486+IF($P486="Employed",$U486,
IF(AND($P486="Terminated"),($U486/7*AW486),
IF(AND($P486="Furloughed"),($U486/7*AW486)+($U486/7*BG486),
IF(AND($P486="Rehired"),($U486/7*BG486),
IF(AND($P486="Terminated",AW486&gt;0),$U486,
IF($P486="Furloughed",IF(AW486&gt;0,$U486)+IF(BG486&gt;0,$U486),
IF($P486="Rehired",IF(BG486&gt;0,$U486))))))))*'Actual Allocation Calc'!$AO$99)))</f>
        <v/>
      </c>
      <c r="AG486" s="210" t="str">
        <f>IF($B486="","",IF('Actual Allocation Calc'!$AP$78="A",
IF($P486="Employed",$U486/7*BK486,
IF(AND($P486="Terminated"),($U486/7*AX486),
IF(AND($P486="Furloughed"),($U486/7*AX486)+($U486/7*BH486),
IF(AND($P486="Rehired"),($U486/7*BH486),
IF(AND($P486="Terminated",AX486&gt;0),$U486,
IF($P486="Furloughed",IF(AX486&gt;0,$U486)+IF(BH486&gt;0,$U486),
IF($P486="Rehired",IF(BH486&gt;0,$U486)))))))),IF('Actual Allocation Calc'!$AP$78="C",'Actual Allocation Calc'!T486,'Actual Allocation Calc'!AC486+IF($P486="Employed",$U486/7*BK486,
IF(AND($P486="Terminated"),($U486/7*AX486),
IF(AND($P486="Furloughed"),($U486/7*AX486)+($U486/7*BH486),
IF(AND($P486="Rehired"),($U486/7*BH486),
IF(AND($P486="Terminated",AX486&gt;0),$U486,
IF($P486="Furloughed",IF(AX486&gt;0,$U486)+IF(BH486&gt;0,$U486),
IF($P486="Rehired",IF(BH486&gt;0,$U486))))))))*'Actual Allocation Calc'!$AP$99)))</f>
        <v/>
      </c>
      <c r="AH486" s="536"/>
      <c r="AI486" s="82">
        <f t="shared" si="171"/>
        <v>0</v>
      </c>
      <c r="AJ486" s="210">
        <f t="shared" si="153"/>
        <v>0</v>
      </c>
      <c r="AK486" s="397" t="str">
        <f t="shared" si="154"/>
        <v/>
      </c>
      <c r="AM486" s="122"/>
      <c r="AO486" s="214" t="str">
        <f>IFERROR(IF($V486="","",VLOOKUP(V486,'Calendar Calcs'!$B$2:$E1453,4,FALSE)),0)</f>
        <v/>
      </c>
      <c r="AP486" s="69" t="str">
        <f>IF($AO486="","", IF($AO486&lt;AP$23,0,IF($AO486&gt;AP$23,COUNTIFS('Calendar Calcs'!$E$2:$E1453,AP$23),COUNTIFS('Calendar Calcs'!$E$2:$E1453,AP$23,'Calendar Calcs'!$D$2:$D1453,"&lt;="&amp;WEEKDAY($V486)))))</f>
        <v/>
      </c>
      <c r="AQ486" s="69" t="str">
        <f>IF($AO486="","", IF($AO486&lt;AQ$23,0,IF($AO486&gt;AQ$23,COUNTIFS('Calendar Calcs'!$E$2:$E1453,AQ$23),COUNTIFS('Calendar Calcs'!$E$2:$E1453,AQ$23,'Calendar Calcs'!$D$2:$D1453,"&lt;="&amp;WEEKDAY($V486)))))</f>
        <v/>
      </c>
      <c r="AR486" s="69" t="str">
        <f>IF($AO486="","", IF($AO486&lt;AR$23,0,IF($AO486&gt;AR$23,COUNTIFS('Calendar Calcs'!$E$2:$E1453,AR$23),COUNTIFS('Calendar Calcs'!$E$2:$E1453,AR$23,'Calendar Calcs'!$D$2:$D1453,"&lt;="&amp;WEEKDAY($V486)))))</f>
        <v/>
      </c>
      <c r="AS486" s="69" t="str">
        <f>IF($AO486="","", IF($AO486&lt;AS$23,0,IF($AO486&gt;AS$23,COUNTIFS('Calendar Calcs'!$E$2:$E1453,AS$23),COUNTIFS('Calendar Calcs'!$E$2:$E1453,AS$23,'Calendar Calcs'!$D$2:$D1453,"&lt;="&amp;WEEKDAY($V486)))))</f>
        <v/>
      </c>
      <c r="AT486" s="69" t="str">
        <f>IF($AO486="","", IF($AO486&lt;AT$23,0,IF($AO486&gt;AT$23,COUNTIFS('Calendar Calcs'!$E$2:$E1453,AT$23),COUNTIFS('Calendar Calcs'!$E$2:$E1453,AT$23,'Calendar Calcs'!$D$2:$D1453,"&lt;="&amp;WEEKDAY($V486)))))</f>
        <v/>
      </c>
      <c r="AU486" s="69" t="str">
        <f>IF($AO486="","", IF($AO486&lt;AU$23,0,IF($AO486&gt;AU$23,COUNTIFS('Calendar Calcs'!$E$2:$E1453,AU$23),COUNTIFS('Calendar Calcs'!$E$2:$E1453,AU$23,'Calendar Calcs'!$D$2:$D1453,"&lt;="&amp;WEEKDAY($V486)))))</f>
        <v/>
      </c>
      <c r="AV486" s="69" t="str">
        <f>IF($AO486="","", IF($AO486&lt;AV$23,0,IF($AO486&gt;AV$23,COUNTIFS('Calendar Calcs'!$E$2:$E1453,AV$23),COUNTIFS('Calendar Calcs'!$E$2:$E1453,AV$23,'Calendar Calcs'!$D$2:$D1453,"&lt;="&amp;WEEKDAY($V486)))))</f>
        <v/>
      </c>
      <c r="AW486" s="69" t="str">
        <f>IF($AO486="","", IF($AO486&lt;AW$23,0,IF($AO486&gt;AW$23,COUNTIFS('Calendar Calcs'!$E$2:$E1453,AW$23),COUNTIFS('Calendar Calcs'!$E$2:$E1453,AW$23,'Calendar Calcs'!$D$2:$D1453,"&lt;="&amp;WEEKDAY($V486)))))</f>
        <v/>
      </c>
      <c r="AX486" s="69" t="str">
        <f>IF($AO486="","", IF($AO486&lt;AX$23,0,IF($AO486&gt;AX$23,COUNTIFS('Calendar Calcs'!$E$2:$E1453,AX$23),COUNTIFS('Calendar Calcs'!$E$2:$E1453,AX$23,'Calendar Calcs'!$D$2:$D1453,"&lt;="&amp;WEEKDAY($V486)))))</f>
        <v/>
      </c>
      <c r="AY486" s="69" t="str">
        <f>IF($W486="","",VLOOKUP($W486,'Calendar Calcs'!$B$2:$E1453,4,FALSE))</f>
        <v/>
      </c>
      <c r="AZ486" s="69" t="str">
        <f>IF($AY486="","",IF($AY486&gt;AZ$23,0,IF($AY486&lt;AZ$23,COUNTIFS('Calendar Calcs'!$E$2:$E1453,AZ$23),COUNTIFS('Calendar Calcs'!$E$2:$E1453,AZ$23,'Calendar Calcs'!$D$2:$D1453,"&gt;="&amp;WEEKDAY($W486)))))</f>
        <v/>
      </c>
      <c r="BA486" s="69" t="str">
        <f>IF($AY486="","",IF($AY486&gt;BA$23,0,IF($AY486&lt;BA$23,COUNTIFS('Calendar Calcs'!$E$2:$E1453,BA$23),COUNTIFS('Calendar Calcs'!$E$2:$E1453,BA$23,'Calendar Calcs'!$D$2:$D1453,"&gt;="&amp;WEEKDAY($W486)))))</f>
        <v/>
      </c>
      <c r="BB486" s="69" t="str">
        <f>IF($AY486="","",IF($AY486&gt;BB$23,0,IF($AY486&lt;BB$23,COUNTIFS('Calendar Calcs'!$E$2:$E1453,BB$23),COUNTIFS('Calendar Calcs'!$E$2:$E1453,BB$23,'Calendar Calcs'!$D$2:$D1453,"&gt;="&amp;WEEKDAY($W486)))))</f>
        <v/>
      </c>
      <c r="BC486" s="69" t="str">
        <f>IF($AY486="","",IF($AY486&gt;BC$23,0,IF($AY486&lt;BC$23,COUNTIFS('Calendar Calcs'!$E$2:$E1453,BC$23),COUNTIFS('Calendar Calcs'!$E$2:$E1453,BC$23,'Calendar Calcs'!$D$2:$D1453,"&gt;="&amp;WEEKDAY($W486)))))</f>
        <v/>
      </c>
      <c r="BD486" s="69" t="str">
        <f>IF($AY486="","",IF($AY486&gt;BD$23,0,IF($AY486&lt;BD$23,COUNTIFS('Calendar Calcs'!$E$2:$E1453,BD$23),COUNTIFS('Calendar Calcs'!$E$2:$E1453,BD$23,'Calendar Calcs'!$D$2:$D1453,"&gt;="&amp;WEEKDAY($W486)))))</f>
        <v/>
      </c>
      <c r="BE486" s="69" t="str">
        <f>IF($AY486="","",IF($AY486&gt;BE$23,0,IF($AY486&lt;BE$23,COUNTIFS('Calendar Calcs'!$E$2:$E1453,BE$23),COUNTIFS('Calendar Calcs'!$E$2:$E1453,BE$23,'Calendar Calcs'!$D$2:$D1453,"&gt;="&amp;WEEKDAY($W486)))))</f>
        <v/>
      </c>
      <c r="BF486" s="69" t="str">
        <f>IF($AY486="","",IF($AY486&gt;BF$23,0,IF($AY486&lt;BF$23,COUNTIFS('Calendar Calcs'!$E$2:$E1453,BF$23),COUNTIFS('Calendar Calcs'!$E$2:$E1453,BF$23,'Calendar Calcs'!$D$2:$D1453,"&gt;="&amp;WEEKDAY($W486)))))</f>
        <v/>
      </c>
      <c r="BG486" s="69" t="str">
        <f>IF($AY486="","",IF($AY486&gt;BG$23,0,IF($AY486&lt;BG$23,COUNTIFS('Calendar Calcs'!$E$2:$E1453,BG$23),COUNTIFS('Calendar Calcs'!$E$2:$E1453,BG$23,'Calendar Calcs'!$D$2:$D1453,"&gt;="&amp;WEEKDAY($W486)))))</f>
        <v/>
      </c>
      <c r="BH486" s="69">
        <f t="shared" si="155"/>
        <v>6</v>
      </c>
      <c r="BI486" s="69">
        <f>IF(Cover!$E$43="","",VLOOKUP(Cover!$E$43,'Calendar Calcs'!$B$2:$E1453,4,FALSE))</f>
        <v>1</v>
      </c>
      <c r="BJ486" s="69">
        <f>IF($BI486="","", IF($BI486&lt;BJ$23,0,IF($BI486&gt;=BJ$23,COUNTIFS('Calendar Calcs'!$E$2:$E1453,BJ$23),COUNTIFS('Calendar Calcs'!$E$2:$E1453,BJ$23,'Calendar Calcs'!$D$2:$D1453,"&lt;="&amp;WEEKDAY($V486)))))</f>
        <v>1</v>
      </c>
      <c r="BK486" s="69">
        <f t="shared" si="152"/>
        <v>6</v>
      </c>
      <c r="BN486" s="69" t="str">
        <f>IF(T486&gt;0,"FTE",IF(Cover!$E$47="Weekly",IF(S486&gt;29.75,"FTE","PTE"),IF(S486&gt;59.75,"FTE","PTE")))</f>
        <v>PTE</v>
      </c>
      <c r="BO486" s="69">
        <f>IF(BN486="FTE",30,IF(Cover!$E$47="Weekly",'STEP 2 EE Data'!S486,'STEP 2 EE Data'!S486/2))</f>
        <v>0</v>
      </c>
      <c r="BP486" s="209">
        <f t="shared" si="156"/>
        <v>0</v>
      </c>
      <c r="BQ486" s="209">
        <f t="shared" si="157"/>
        <v>0</v>
      </c>
      <c r="BR486" s="209">
        <f t="shared" si="158"/>
        <v>0</v>
      </c>
      <c r="BS486" s="209">
        <f t="shared" si="159"/>
        <v>0</v>
      </c>
      <c r="BT486" s="209">
        <f t="shared" si="160"/>
        <v>0</v>
      </c>
      <c r="BU486" s="209">
        <f t="shared" si="161"/>
        <v>0</v>
      </c>
      <c r="BV486" s="209">
        <f t="shared" si="162"/>
        <v>0</v>
      </c>
      <c r="BW486" s="209">
        <f t="shared" si="163"/>
        <v>0</v>
      </c>
      <c r="BX486" s="209">
        <f t="shared" si="164"/>
        <v>0</v>
      </c>
      <c r="CC486" s="210" t="str">
        <f>IF(B486="","",IF(C486="",IF(Cover!$E$47="Weekly",'STEP 3 EE Comp'!BI491*8,'STEP 3 EE Comp'!BI491*4),IF(Cover!$E$47="Weekly",'STEP 3 EE Comp'!BI491,'STEP 3 EE Comp'!BI491)))</f>
        <v/>
      </c>
      <c r="CD486" s="82" t="str">
        <f t="shared" si="165"/>
        <v/>
      </c>
      <c r="CE486" s="417">
        <f t="shared" si="166"/>
        <v>1</v>
      </c>
      <c r="CF486" s="82" t="str">
        <f t="shared" si="167"/>
        <v>Good</v>
      </c>
      <c r="CG486" s="82">
        <f t="shared" si="168"/>
        <v>0</v>
      </c>
      <c r="CH486" s="234">
        <f t="shared" si="169"/>
        <v>0</v>
      </c>
    </row>
    <row r="487" spans="1:86" s="69" customFormat="1" x14ac:dyDescent="0.3">
      <c r="A487" s="555"/>
      <c r="B487" s="52"/>
      <c r="C487" s="52"/>
      <c r="D487" s="52"/>
      <c r="E487" s="52"/>
      <c r="F487" s="507"/>
      <c r="G487" s="210">
        <f t="shared" si="170"/>
        <v>0</v>
      </c>
      <c r="H487" s="82">
        <f t="shared" si="151"/>
        <v>0</v>
      </c>
      <c r="I487" s="211"/>
      <c r="J487" s="441" t="s">
        <v>21</v>
      </c>
      <c r="K487" s="441" t="s">
        <v>21</v>
      </c>
      <c r="L487" s="441" t="s">
        <v>21</v>
      </c>
      <c r="M487" s="441" t="s">
        <v>21</v>
      </c>
      <c r="N487" s="568" t="s">
        <v>21</v>
      </c>
      <c r="O487" s="211"/>
      <c r="P487" s="212" t="str">
        <f>IF(B487="","",
IF(AND(V487="",W487="",B487&lt;&gt;""),"Employed",
IF(AND(V487&lt;&gt;"",W487="",B487&lt;&gt;""),"Terminated",
IF(AND(V487&lt;&gt;"",W487&lt;&gt;"",B487&lt;&gt;""),IF(W487&lt;Cover!$E$43,"Employed","Furloughed"),
IF(AND(V487="",W487&lt;&gt;"",B487&lt;&gt;""),IF(W487&lt;Cover!$E$43,"Employed","Rehired"))))))</f>
        <v/>
      </c>
      <c r="Q487" s="211"/>
      <c r="R487" s="536"/>
      <c r="S487" s="563"/>
      <c r="T487" s="536"/>
      <c r="U487" s="82">
        <f>IF(Cover!$E$47="Weekly",IF(T487&gt;0,T487,R487*S487),IF(T487&gt;0,T487,R487*S487)/2)</f>
        <v>0</v>
      </c>
      <c r="V487" s="564"/>
      <c r="W487" s="564"/>
      <c r="Y487" s="213" t="str">
        <f>IF($B487="","",IF('Actual Allocation Calc'!$AH$78="A",
IF($P487="Employed",$U487/7*BJ487,
IF(AND($P487="Terminated"),($U487/7*AP487),
IF(AND($P487="Furloughed"),($U487/7*AP487)+($U487/7*AZ487),
IF(AND($P487="Rehired"),($U487/7*AZ487),
IF(AND($P487="Terminated",AP487&gt;0),$U487,
IF($P487="Furloughed",IF(AP487&gt;0,$U487)+IF(AZ487&gt;0,$U487),
IF($P487="Rehired",IF(AZ487&gt;0,$U487)))))))),IF('Actual Allocation Calc'!$AH$78="C",'Actual Allocation Calc'!L487,'Actual Allocation Calc'!U487+IF($P487="Employed",$U487/7*BJ487,
IF(AND($P487="Terminated"),($U487/7*AP487),
IF(AND($P487="Furloughed"),($U487/7*AP487)+($U487/7*AZ487),
IF(AND($P487="Rehired"),($U487/7*AZ487),
IF(AND($P487="Terminated",AP487&gt;0),$U487,
IF($P487="Furloughed",IF(AP487&gt;0,$U487)+IF(AZ487&gt;0,$U487),
IF($P487="Rehired",IF(AZ487&gt;0,$U487))))))))*'Actual Allocation Calc'!$AH$99)))</f>
        <v/>
      </c>
      <c r="Z487" s="210" t="str">
        <f>IF($B487="","",IF('Actual Allocation Calc'!$AI$78="A",
IF($P487="Employed",$U487,
IF(AND($P487="Terminated"),($U487/7*AQ487),
IF(AND($P487="Furloughed"),($U487/7*AQ487)+($U487/7*BA487),
IF(AND($P487="Rehired"),($U487/7*BA487),
IF(AND($P487="Terminated",AQ487&gt;0),$U487,
IF($P487="Furloughed",IF(AQ487&gt;0,$U487)+IF(BA487&gt;0,$U487),
IF($P487="Rehired",IF(BA487&gt;0,$U487)))))))),IF('Actual Allocation Calc'!$AI$78="C",'Actual Allocation Calc'!M487,'Actual Allocation Calc'!V487+IF($P487="Employed",$U487,
IF(AND($P487="Terminated"),($U487/7*AQ487),
IF(AND($P487="Furloughed"),($U487/7*AQ487)+($U487/7*BA487),
IF(AND($P487="Rehired"),($U487/7*BA487),
IF(AND($P487="Terminated",AQ487&gt;0),$U487,
IF($P487="Furloughed",IF(AQ487&gt;0,$U487)+IF(BA487&gt;0,$U487),
IF($P487="Rehired",IF(BA487&gt;0,$U487))))))))*'Actual Allocation Calc'!$AI$99)))</f>
        <v/>
      </c>
      <c r="AA487" s="210" t="str">
        <f>IF($B487="","",IF('Actual Allocation Calc'!$AJ$78="A",
IF($P487="Employed",$U487,
IF(AND($P487="Terminated"),($U487/7*AR487),
IF(AND($P487="Furloughed"),($U487/7*AR487)+($U487/7*BB487),
IF(AND($P487="Rehired"),($U487/7*BB487),
IF(AND($P487="Terminated",AR487&gt;0),$U487,
IF($P487="Furloughed",IF(AR487&gt;0,$U487)+IF(BB487&gt;0,$U487),
IF($P487="Rehired",IF(BB487&gt;0,$U487)))))))),IF('Actual Allocation Calc'!$AJ$78="C",'Actual Allocation Calc'!N487,'Actual Allocation Calc'!W487+IF($P487="Employed",$U487,
IF(AND($P487="Terminated"),($U487/7*AR487),
IF(AND($P487="Furloughed"),($U487/7*AR487)+($U487/7*BB487),
IF(AND($P487="Rehired"),($U487/7*BB487),
IF(AND($P487="Terminated",AR487&gt;0),$U487,
IF($P487="Furloughed",IF(AR487&gt;0,$U487)+IF(BB487&gt;0,$U487),
IF($P487="Rehired",IF(BB487&gt;0,$U487))))))))*'Actual Allocation Calc'!$AJ$99)))</f>
        <v/>
      </c>
      <c r="AB487" s="210" t="str">
        <f>IF($B487="","",IF('Actual Allocation Calc'!$AK$78="A",
IF($P487="Employed",$U487,
IF(AND($P487="Terminated"),($U487/7*AS487),
IF(AND($P487="Furloughed"),($U487/7*AS487)+($U487/7*BC487),
IF(AND($P487="Rehired"),($U487/7*BC487),
IF(AND($P487="Terminated",AS487&gt;0),$U487,
IF($P487="Furloughed",IF(AS487&gt;0,$U487)+IF(BC487&gt;0,$U487),
IF($P487="Rehired",IF(BC487&gt;0,$U487)))))))),IF('Actual Allocation Calc'!$AK$78="C",'Actual Allocation Calc'!O487,'Actual Allocation Calc'!X487+IF($P487="Employed",$U487,
IF(AND($P487="Terminated"),($U487/7*AS487),
IF(AND($P487="Furloughed"),($U487/7*AS487)+($U487/7*BC487),
IF(AND($P487="Rehired"),($U487/7*BC487),
IF(AND($P487="Terminated",AS487&gt;0),$U487,
IF($P487="Furloughed",IF(AS487&gt;0,$U487)+IF(BC487&gt;0,$U487),
IF($P487="Rehired",IF(BC487&gt;0,$U487))))))))*'Actual Allocation Calc'!$AK$99)))</f>
        <v/>
      </c>
      <c r="AC487" s="210" t="str">
        <f>IF($B487="","",IF('Actual Allocation Calc'!$AL$78="A",
IF($P487="Employed",$U487,
IF(AND($P487="Terminated"),($U487/7*AT487),
IF(AND($P487="Furloughed"),($U487/7*AT487)+($U487/7*BD487),
IF(AND($P487="Rehired"),($U487/7*BD487),
IF(AND($P487="Terminated",AT487&gt;0),$U487,
IF($P487="Furloughed",IF(AT487&gt;0,$U487)+IF(BD487&gt;0,$U487),
IF($P487="Rehired",IF(BD487&gt;0,$U487)))))))),IF('Actual Allocation Calc'!$AL$78="C",'Actual Allocation Calc'!P487,'Actual Allocation Calc'!Y487+IF($P487="Employed",$U487,
IF(AND($P487="Terminated"),($U487/7*AT487),
IF(AND($P487="Furloughed"),($U487/7*AT487)+($U487/7*BD487),
IF(AND($P487="Rehired"),($U487/7*BD487),
IF(AND($P487="Terminated",AT487&gt;0),$U487,
IF($P487="Furloughed",IF(AT487&gt;0,$U487)+IF(BD487&gt;0,$U487),
IF($P487="Rehired",IF(BD487&gt;0,$U487))))))))*'Actual Allocation Calc'!$AL$99)))</f>
        <v/>
      </c>
      <c r="AD487" s="210" t="str">
        <f>IF($B487="","",IF('Actual Allocation Calc'!$AM$78="A",
IF($P487="Employed",$U487,
IF(AND($P487="Terminated"),($U487/7*AU487),
IF(AND($P487="Furloughed"),($U487/7*AU487)+($U487/7*BE487),
IF(AND($P487="Rehired"),($U487/7*BE487),
IF(AND($P487="Terminated",AU487&gt;0),$U487,
IF($P487="Furloughed",IF(AU487&gt;0,$U487)+IF(BE487&gt;0,$U487),
IF($P487="Rehired",IF(BE487&gt;0,$U487)))))))),IF('Actual Allocation Calc'!$AM$78="C",'Actual Allocation Calc'!Q487,'Actual Allocation Calc'!Z487+IF($P487="Employed",$U487,
IF(AND($P487="Terminated"),($U487/7*AU487),
IF(AND($P487="Furloughed"),($U487/7*AU487)+($U487/7*BE487),
IF(AND($P487="Rehired"),($U487/7*BE487),
IF(AND($P487="Terminated",AU487&gt;0),$U487,
IF($P487="Furloughed",IF(AU487&gt;0,$U487)+IF(BE487&gt;0,$U487),
IF($P487="Rehired",IF(BE487&gt;0,$U487))))))))*'Actual Allocation Calc'!$AM$99)))</f>
        <v/>
      </c>
      <c r="AE487" s="210" t="str">
        <f>IF($B487="","",IF('Actual Allocation Calc'!$AN$78="A",
IF($P487="Employed",$U487,
IF(AND($P487="Terminated"),($U487/7*AV487),
IF(AND($P487="Furloughed"),($U487/7*AV487)+($U487/7*BF487),
IF(AND($P487="Rehired"),($U487/7*BF487),
IF(AND($P487="Terminated",AV487&gt;0),$U487,
IF($P487="Furloughed",IF(AV487&gt;0,$U487)+IF(BF487&gt;0,$U487),
IF($P487="Rehired",IF(BF487&gt;0,$U487)))))))),IF('Actual Allocation Calc'!$AN$78="C",'Actual Allocation Calc'!R487,'Actual Allocation Calc'!AA487+IF($P487="Employed",$U487,
IF(AND($P487="Terminated"),($U487/7*AV487),
IF(AND($P487="Furloughed"),($U487/7*AV487)+($U487/7*BF487),
IF(AND($P487="Rehired"),($U487/7*BF487),
IF(AND($P487="Terminated",AV487&gt;0),$U487,
IF($P487="Furloughed",IF(AV487&gt;0,$U487)+IF(BF487&gt;0,$U487),
IF($P487="Rehired",IF(BF487&gt;0,$U487))))))))*'Actual Allocation Calc'!$AN$99)))</f>
        <v/>
      </c>
      <c r="AF487" s="210" t="str">
        <f>IF($B487="","",IF('Actual Allocation Calc'!$AO$78="A",
IF($P487="Employed",$U487,
IF(AND($P487="Terminated"),($U487/7*AW487),
IF(AND($P487="Furloughed"),($U487/7*AW487)+($U487/7*BG487),
IF(AND($P487="Rehired"),($U487/7*BG487),
IF(AND($P487="Terminated",AW487&gt;0),$U487,
IF($P487="Furloughed",IF(AW487&gt;0,$U487)+IF(BG487&gt;0,$U487),
IF($P487="Rehired",IF(BG487&gt;0,$U487)))))))),IF('Actual Allocation Calc'!$AO$78="C",'Actual Allocation Calc'!S487,'Actual Allocation Calc'!AB487+IF($P487="Employed",$U487,
IF(AND($P487="Terminated"),($U487/7*AW487),
IF(AND($P487="Furloughed"),($U487/7*AW487)+($U487/7*BG487),
IF(AND($P487="Rehired"),($U487/7*BG487),
IF(AND($P487="Terminated",AW487&gt;0),$U487,
IF($P487="Furloughed",IF(AW487&gt;0,$U487)+IF(BG487&gt;0,$U487),
IF($P487="Rehired",IF(BG487&gt;0,$U487))))))))*'Actual Allocation Calc'!$AO$99)))</f>
        <v/>
      </c>
      <c r="AG487" s="210" t="str">
        <f>IF($B487="","",IF('Actual Allocation Calc'!$AP$78="A",
IF($P487="Employed",$U487/7*BK487,
IF(AND($P487="Terminated"),($U487/7*AX487),
IF(AND($P487="Furloughed"),($U487/7*AX487)+($U487/7*BH487),
IF(AND($P487="Rehired"),($U487/7*BH487),
IF(AND($P487="Terminated",AX487&gt;0),$U487,
IF($P487="Furloughed",IF(AX487&gt;0,$U487)+IF(BH487&gt;0,$U487),
IF($P487="Rehired",IF(BH487&gt;0,$U487)))))))),IF('Actual Allocation Calc'!$AP$78="C",'Actual Allocation Calc'!T487,'Actual Allocation Calc'!AC487+IF($P487="Employed",$U487/7*BK487,
IF(AND($P487="Terminated"),($U487/7*AX487),
IF(AND($P487="Furloughed"),($U487/7*AX487)+($U487/7*BH487),
IF(AND($P487="Rehired"),($U487/7*BH487),
IF(AND($P487="Terminated",AX487&gt;0),$U487,
IF($P487="Furloughed",IF(AX487&gt;0,$U487)+IF(BH487&gt;0,$U487),
IF($P487="Rehired",IF(BH487&gt;0,$U487))))))))*'Actual Allocation Calc'!$AP$99)))</f>
        <v/>
      </c>
      <c r="AH487" s="536"/>
      <c r="AI487" s="82">
        <f t="shared" si="171"/>
        <v>0</v>
      </c>
      <c r="AJ487" s="210">
        <f t="shared" si="153"/>
        <v>0</v>
      </c>
      <c r="AK487" s="397" t="str">
        <f t="shared" si="154"/>
        <v/>
      </c>
      <c r="AM487" s="122"/>
      <c r="AO487" s="214" t="str">
        <f>IFERROR(IF($V487="","",VLOOKUP(V487,'Calendar Calcs'!$B$2:$E1454,4,FALSE)),0)</f>
        <v/>
      </c>
      <c r="AP487" s="69" t="str">
        <f>IF($AO487="","", IF($AO487&lt;AP$23,0,IF($AO487&gt;AP$23,COUNTIFS('Calendar Calcs'!$E$2:$E1454,AP$23),COUNTIFS('Calendar Calcs'!$E$2:$E1454,AP$23,'Calendar Calcs'!$D$2:$D1454,"&lt;="&amp;WEEKDAY($V487)))))</f>
        <v/>
      </c>
      <c r="AQ487" s="69" t="str">
        <f>IF($AO487="","", IF($AO487&lt;AQ$23,0,IF($AO487&gt;AQ$23,COUNTIFS('Calendar Calcs'!$E$2:$E1454,AQ$23),COUNTIFS('Calendar Calcs'!$E$2:$E1454,AQ$23,'Calendar Calcs'!$D$2:$D1454,"&lt;="&amp;WEEKDAY($V487)))))</f>
        <v/>
      </c>
      <c r="AR487" s="69" t="str">
        <f>IF($AO487="","", IF($AO487&lt;AR$23,0,IF($AO487&gt;AR$23,COUNTIFS('Calendar Calcs'!$E$2:$E1454,AR$23),COUNTIFS('Calendar Calcs'!$E$2:$E1454,AR$23,'Calendar Calcs'!$D$2:$D1454,"&lt;="&amp;WEEKDAY($V487)))))</f>
        <v/>
      </c>
      <c r="AS487" s="69" t="str">
        <f>IF($AO487="","", IF($AO487&lt;AS$23,0,IF($AO487&gt;AS$23,COUNTIFS('Calendar Calcs'!$E$2:$E1454,AS$23),COUNTIFS('Calendar Calcs'!$E$2:$E1454,AS$23,'Calendar Calcs'!$D$2:$D1454,"&lt;="&amp;WEEKDAY($V487)))))</f>
        <v/>
      </c>
      <c r="AT487" s="69" t="str">
        <f>IF($AO487="","", IF($AO487&lt;AT$23,0,IF($AO487&gt;AT$23,COUNTIFS('Calendar Calcs'!$E$2:$E1454,AT$23),COUNTIFS('Calendar Calcs'!$E$2:$E1454,AT$23,'Calendar Calcs'!$D$2:$D1454,"&lt;="&amp;WEEKDAY($V487)))))</f>
        <v/>
      </c>
      <c r="AU487" s="69" t="str">
        <f>IF($AO487="","", IF($AO487&lt;AU$23,0,IF($AO487&gt;AU$23,COUNTIFS('Calendar Calcs'!$E$2:$E1454,AU$23),COUNTIFS('Calendar Calcs'!$E$2:$E1454,AU$23,'Calendar Calcs'!$D$2:$D1454,"&lt;="&amp;WEEKDAY($V487)))))</f>
        <v/>
      </c>
      <c r="AV487" s="69" t="str">
        <f>IF($AO487="","", IF($AO487&lt;AV$23,0,IF($AO487&gt;AV$23,COUNTIFS('Calendar Calcs'!$E$2:$E1454,AV$23),COUNTIFS('Calendar Calcs'!$E$2:$E1454,AV$23,'Calendar Calcs'!$D$2:$D1454,"&lt;="&amp;WEEKDAY($V487)))))</f>
        <v/>
      </c>
      <c r="AW487" s="69" t="str">
        <f>IF($AO487="","", IF($AO487&lt;AW$23,0,IF($AO487&gt;AW$23,COUNTIFS('Calendar Calcs'!$E$2:$E1454,AW$23),COUNTIFS('Calendar Calcs'!$E$2:$E1454,AW$23,'Calendar Calcs'!$D$2:$D1454,"&lt;="&amp;WEEKDAY($V487)))))</f>
        <v/>
      </c>
      <c r="AX487" s="69" t="str">
        <f>IF($AO487="","", IF($AO487&lt;AX$23,0,IF($AO487&gt;AX$23,COUNTIFS('Calendar Calcs'!$E$2:$E1454,AX$23),COUNTIFS('Calendar Calcs'!$E$2:$E1454,AX$23,'Calendar Calcs'!$D$2:$D1454,"&lt;="&amp;WEEKDAY($V487)))))</f>
        <v/>
      </c>
      <c r="AY487" s="69" t="str">
        <f>IF($W487="","",VLOOKUP($W487,'Calendar Calcs'!$B$2:$E1454,4,FALSE))</f>
        <v/>
      </c>
      <c r="AZ487" s="69" t="str">
        <f>IF($AY487="","",IF($AY487&gt;AZ$23,0,IF($AY487&lt;AZ$23,COUNTIFS('Calendar Calcs'!$E$2:$E1454,AZ$23),COUNTIFS('Calendar Calcs'!$E$2:$E1454,AZ$23,'Calendar Calcs'!$D$2:$D1454,"&gt;="&amp;WEEKDAY($W487)))))</f>
        <v/>
      </c>
      <c r="BA487" s="69" t="str">
        <f>IF($AY487="","",IF($AY487&gt;BA$23,0,IF($AY487&lt;BA$23,COUNTIFS('Calendar Calcs'!$E$2:$E1454,BA$23),COUNTIFS('Calendar Calcs'!$E$2:$E1454,BA$23,'Calendar Calcs'!$D$2:$D1454,"&gt;="&amp;WEEKDAY($W487)))))</f>
        <v/>
      </c>
      <c r="BB487" s="69" t="str">
        <f>IF($AY487="","",IF($AY487&gt;BB$23,0,IF($AY487&lt;BB$23,COUNTIFS('Calendar Calcs'!$E$2:$E1454,BB$23),COUNTIFS('Calendar Calcs'!$E$2:$E1454,BB$23,'Calendar Calcs'!$D$2:$D1454,"&gt;="&amp;WEEKDAY($W487)))))</f>
        <v/>
      </c>
      <c r="BC487" s="69" t="str">
        <f>IF($AY487="","",IF($AY487&gt;BC$23,0,IF($AY487&lt;BC$23,COUNTIFS('Calendar Calcs'!$E$2:$E1454,BC$23),COUNTIFS('Calendar Calcs'!$E$2:$E1454,BC$23,'Calendar Calcs'!$D$2:$D1454,"&gt;="&amp;WEEKDAY($W487)))))</f>
        <v/>
      </c>
      <c r="BD487" s="69" t="str">
        <f>IF($AY487="","",IF($AY487&gt;BD$23,0,IF($AY487&lt;BD$23,COUNTIFS('Calendar Calcs'!$E$2:$E1454,BD$23),COUNTIFS('Calendar Calcs'!$E$2:$E1454,BD$23,'Calendar Calcs'!$D$2:$D1454,"&gt;="&amp;WEEKDAY($W487)))))</f>
        <v/>
      </c>
      <c r="BE487" s="69" t="str">
        <f>IF($AY487="","",IF($AY487&gt;BE$23,0,IF($AY487&lt;BE$23,COUNTIFS('Calendar Calcs'!$E$2:$E1454,BE$23),COUNTIFS('Calendar Calcs'!$E$2:$E1454,BE$23,'Calendar Calcs'!$D$2:$D1454,"&gt;="&amp;WEEKDAY($W487)))))</f>
        <v/>
      </c>
      <c r="BF487" s="69" t="str">
        <f>IF($AY487="","",IF($AY487&gt;BF$23,0,IF($AY487&lt;BF$23,COUNTIFS('Calendar Calcs'!$E$2:$E1454,BF$23),COUNTIFS('Calendar Calcs'!$E$2:$E1454,BF$23,'Calendar Calcs'!$D$2:$D1454,"&gt;="&amp;WEEKDAY($W487)))))</f>
        <v/>
      </c>
      <c r="BG487" s="69" t="str">
        <f>IF($AY487="","",IF($AY487&gt;BG$23,0,IF($AY487&lt;BG$23,COUNTIFS('Calendar Calcs'!$E$2:$E1454,BG$23),COUNTIFS('Calendar Calcs'!$E$2:$E1454,BG$23,'Calendar Calcs'!$D$2:$D1454,"&gt;="&amp;WEEKDAY($W487)))))</f>
        <v/>
      </c>
      <c r="BH487" s="69">
        <f t="shared" si="155"/>
        <v>6</v>
      </c>
      <c r="BI487" s="69">
        <f>IF(Cover!$E$43="","",VLOOKUP(Cover!$E$43,'Calendar Calcs'!$B$2:$E1454,4,FALSE))</f>
        <v>1</v>
      </c>
      <c r="BJ487" s="69">
        <f>IF($BI487="","", IF($BI487&lt;BJ$23,0,IF($BI487&gt;=BJ$23,COUNTIFS('Calendar Calcs'!$E$2:$E1454,BJ$23),COUNTIFS('Calendar Calcs'!$E$2:$E1454,BJ$23,'Calendar Calcs'!$D$2:$D1454,"&lt;="&amp;WEEKDAY($V487)))))</f>
        <v>1</v>
      </c>
      <c r="BK487" s="69">
        <f t="shared" si="152"/>
        <v>6</v>
      </c>
      <c r="BN487" s="69" t="str">
        <f>IF(T487&gt;0,"FTE",IF(Cover!$E$47="Weekly",IF(S487&gt;29.75,"FTE","PTE"),IF(S487&gt;59.75,"FTE","PTE")))</f>
        <v>PTE</v>
      </c>
      <c r="BO487" s="69">
        <f>IF(BN487="FTE",30,IF(Cover!$E$47="Weekly",'STEP 2 EE Data'!S487,'STEP 2 EE Data'!S487/2))</f>
        <v>0</v>
      </c>
      <c r="BP487" s="209">
        <f t="shared" si="156"/>
        <v>0</v>
      </c>
      <c r="BQ487" s="209">
        <f t="shared" si="157"/>
        <v>0</v>
      </c>
      <c r="BR487" s="209">
        <f t="shared" si="158"/>
        <v>0</v>
      </c>
      <c r="BS487" s="209">
        <f t="shared" si="159"/>
        <v>0</v>
      </c>
      <c r="BT487" s="209">
        <f t="shared" si="160"/>
        <v>0</v>
      </c>
      <c r="BU487" s="209">
        <f t="shared" si="161"/>
        <v>0</v>
      </c>
      <c r="BV487" s="209">
        <f t="shared" si="162"/>
        <v>0</v>
      </c>
      <c r="BW487" s="209">
        <f t="shared" si="163"/>
        <v>0</v>
      </c>
      <c r="BX487" s="209">
        <f t="shared" si="164"/>
        <v>0</v>
      </c>
      <c r="CC487" s="210" t="str">
        <f>IF(B487="","",IF(C487="",IF(Cover!$E$47="Weekly",'STEP 3 EE Comp'!BI492*8,'STEP 3 EE Comp'!BI492*4),IF(Cover!$E$47="Weekly",'STEP 3 EE Comp'!BI492,'STEP 3 EE Comp'!BI492)))</f>
        <v/>
      </c>
      <c r="CD487" s="82" t="str">
        <f t="shared" si="165"/>
        <v/>
      </c>
      <c r="CE487" s="417">
        <f t="shared" si="166"/>
        <v>1</v>
      </c>
      <c r="CF487" s="82" t="str">
        <f t="shared" si="167"/>
        <v>Good</v>
      </c>
      <c r="CG487" s="82">
        <f t="shared" si="168"/>
        <v>0</v>
      </c>
      <c r="CH487" s="234">
        <f t="shared" si="169"/>
        <v>0</v>
      </c>
    </row>
    <row r="488" spans="1:86" s="69" customFormat="1" x14ac:dyDescent="0.3">
      <c r="A488" s="555"/>
      <c r="B488" s="52"/>
      <c r="C488" s="52"/>
      <c r="D488" s="52"/>
      <c r="E488" s="52"/>
      <c r="F488" s="507"/>
      <c r="G488" s="210">
        <f t="shared" si="170"/>
        <v>0</v>
      </c>
      <c r="H488" s="82">
        <f t="shared" si="151"/>
        <v>0</v>
      </c>
      <c r="I488" s="211"/>
      <c r="J488" s="441" t="s">
        <v>21</v>
      </c>
      <c r="K488" s="441" t="s">
        <v>21</v>
      </c>
      <c r="L488" s="441" t="s">
        <v>21</v>
      </c>
      <c r="M488" s="441" t="s">
        <v>21</v>
      </c>
      <c r="N488" s="568" t="s">
        <v>21</v>
      </c>
      <c r="O488" s="211"/>
      <c r="P488" s="212" t="str">
        <f>IF(B488="","",
IF(AND(V488="",W488="",B488&lt;&gt;""),"Employed",
IF(AND(V488&lt;&gt;"",W488="",B488&lt;&gt;""),"Terminated",
IF(AND(V488&lt;&gt;"",W488&lt;&gt;"",B488&lt;&gt;""),IF(W488&lt;Cover!$E$43,"Employed","Furloughed"),
IF(AND(V488="",W488&lt;&gt;"",B488&lt;&gt;""),IF(W488&lt;Cover!$E$43,"Employed","Rehired"))))))</f>
        <v/>
      </c>
      <c r="Q488" s="211"/>
      <c r="R488" s="536"/>
      <c r="S488" s="563"/>
      <c r="T488" s="536"/>
      <c r="U488" s="82">
        <f>IF(Cover!$E$47="Weekly",IF(T488&gt;0,T488,R488*S488),IF(T488&gt;0,T488,R488*S488)/2)</f>
        <v>0</v>
      </c>
      <c r="V488" s="564"/>
      <c r="W488" s="564"/>
      <c r="Y488" s="213" t="str">
        <f>IF($B488="","",IF('Actual Allocation Calc'!$AH$78="A",
IF($P488="Employed",$U488/7*BJ488,
IF(AND($P488="Terminated"),($U488/7*AP488),
IF(AND($P488="Furloughed"),($U488/7*AP488)+($U488/7*AZ488),
IF(AND($P488="Rehired"),($U488/7*AZ488),
IF(AND($P488="Terminated",AP488&gt;0),$U488,
IF($P488="Furloughed",IF(AP488&gt;0,$U488)+IF(AZ488&gt;0,$U488),
IF($P488="Rehired",IF(AZ488&gt;0,$U488)))))))),IF('Actual Allocation Calc'!$AH$78="C",'Actual Allocation Calc'!L488,'Actual Allocation Calc'!U488+IF($P488="Employed",$U488/7*BJ488,
IF(AND($P488="Terminated"),($U488/7*AP488),
IF(AND($P488="Furloughed"),($U488/7*AP488)+($U488/7*AZ488),
IF(AND($P488="Rehired"),($U488/7*AZ488),
IF(AND($P488="Terminated",AP488&gt;0),$U488,
IF($P488="Furloughed",IF(AP488&gt;0,$U488)+IF(AZ488&gt;0,$U488),
IF($P488="Rehired",IF(AZ488&gt;0,$U488))))))))*'Actual Allocation Calc'!$AH$99)))</f>
        <v/>
      </c>
      <c r="Z488" s="210" t="str">
        <f>IF($B488="","",IF('Actual Allocation Calc'!$AI$78="A",
IF($P488="Employed",$U488,
IF(AND($P488="Terminated"),($U488/7*AQ488),
IF(AND($P488="Furloughed"),($U488/7*AQ488)+($U488/7*BA488),
IF(AND($P488="Rehired"),($U488/7*BA488),
IF(AND($P488="Terminated",AQ488&gt;0),$U488,
IF($P488="Furloughed",IF(AQ488&gt;0,$U488)+IF(BA488&gt;0,$U488),
IF($P488="Rehired",IF(BA488&gt;0,$U488)))))))),IF('Actual Allocation Calc'!$AI$78="C",'Actual Allocation Calc'!M488,'Actual Allocation Calc'!V488+IF($P488="Employed",$U488,
IF(AND($P488="Terminated"),($U488/7*AQ488),
IF(AND($P488="Furloughed"),($U488/7*AQ488)+($U488/7*BA488),
IF(AND($P488="Rehired"),($U488/7*BA488),
IF(AND($P488="Terminated",AQ488&gt;0),$U488,
IF($P488="Furloughed",IF(AQ488&gt;0,$U488)+IF(BA488&gt;0,$U488),
IF($P488="Rehired",IF(BA488&gt;0,$U488))))))))*'Actual Allocation Calc'!$AI$99)))</f>
        <v/>
      </c>
      <c r="AA488" s="210" t="str">
        <f>IF($B488="","",IF('Actual Allocation Calc'!$AJ$78="A",
IF($P488="Employed",$U488,
IF(AND($P488="Terminated"),($U488/7*AR488),
IF(AND($P488="Furloughed"),($U488/7*AR488)+($U488/7*BB488),
IF(AND($P488="Rehired"),($U488/7*BB488),
IF(AND($P488="Terminated",AR488&gt;0),$U488,
IF($P488="Furloughed",IF(AR488&gt;0,$U488)+IF(BB488&gt;0,$U488),
IF($P488="Rehired",IF(BB488&gt;0,$U488)))))))),IF('Actual Allocation Calc'!$AJ$78="C",'Actual Allocation Calc'!N488,'Actual Allocation Calc'!W488+IF($P488="Employed",$U488,
IF(AND($P488="Terminated"),($U488/7*AR488),
IF(AND($P488="Furloughed"),($U488/7*AR488)+($U488/7*BB488),
IF(AND($P488="Rehired"),($U488/7*BB488),
IF(AND($P488="Terminated",AR488&gt;0),$U488,
IF($P488="Furloughed",IF(AR488&gt;0,$U488)+IF(BB488&gt;0,$U488),
IF($P488="Rehired",IF(BB488&gt;0,$U488))))))))*'Actual Allocation Calc'!$AJ$99)))</f>
        <v/>
      </c>
      <c r="AB488" s="210" t="str">
        <f>IF($B488="","",IF('Actual Allocation Calc'!$AK$78="A",
IF($P488="Employed",$U488,
IF(AND($P488="Terminated"),($U488/7*AS488),
IF(AND($P488="Furloughed"),($U488/7*AS488)+($U488/7*BC488),
IF(AND($P488="Rehired"),($U488/7*BC488),
IF(AND($P488="Terminated",AS488&gt;0),$U488,
IF($P488="Furloughed",IF(AS488&gt;0,$U488)+IF(BC488&gt;0,$U488),
IF($P488="Rehired",IF(BC488&gt;0,$U488)))))))),IF('Actual Allocation Calc'!$AK$78="C",'Actual Allocation Calc'!O488,'Actual Allocation Calc'!X488+IF($P488="Employed",$U488,
IF(AND($P488="Terminated"),($U488/7*AS488),
IF(AND($P488="Furloughed"),($U488/7*AS488)+($U488/7*BC488),
IF(AND($P488="Rehired"),($U488/7*BC488),
IF(AND($P488="Terminated",AS488&gt;0),$U488,
IF($P488="Furloughed",IF(AS488&gt;0,$U488)+IF(BC488&gt;0,$U488),
IF($P488="Rehired",IF(BC488&gt;0,$U488))))))))*'Actual Allocation Calc'!$AK$99)))</f>
        <v/>
      </c>
      <c r="AC488" s="210" t="str">
        <f>IF($B488="","",IF('Actual Allocation Calc'!$AL$78="A",
IF($P488="Employed",$U488,
IF(AND($P488="Terminated"),($U488/7*AT488),
IF(AND($P488="Furloughed"),($U488/7*AT488)+($U488/7*BD488),
IF(AND($P488="Rehired"),($U488/7*BD488),
IF(AND($P488="Terminated",AT488&gt;0),$U488,
IF($P488="Furloughed",IF(AT488&gt;0,$U488)+IF(BD488&gt;0,$U488),
IF($P488="Rehired",IF(BD488&gt;0,$U488)))))))),IF('Actual Allocation Calc'!$AL$78="C",'Actual Allocation Calc'!P488,'Actual Allocation Calc'!Y488+IF($P488="Employed",$U488,
IF(AND($P488="Terminated"),($U488/7*AT488),
IF(AND($P488="Furloughed"),($U488/7*AT488)+($U488/7*BD488),
IF(AND($P488="Rehired"),($U488/7*BD488),
IF(AND($P488="Terminated",AT488&gt;0),$U488,
IF($P488="Furloughed",IF(AT488&gt;0,$U488)+IF(BD488&gt;0,$U488),
IF($P488="Rehired",IF(BD488&gt;0,$U488))))))))*'Actual Allocation Calc'!$AL$99)))</f>
        <v/>
      </c>
      <c r="AD488" s="210" t="str">
        <f>IF($B488="","",IF('Actual Allocation Calc'!$AM$78="A",
IF($P488="Employed",$U488,
IF(AND($P488="Terminated"),($U488/7*AU488),
IF(AND($P488="Furloughed"),($U488/7*AU488)+($U488/7*BE488),
IF(AND($P488="Rehired"),($U488/7*BE488),
IF(AND($P488="Terminated",AU488&gt;0),$U488,
IF($P488="Furloughed",IF(AU488&gt;0,$U488)+IF(BE488&gt;0,$U488),
IF($P488="Rehired",IF(BE488&gt;0,$U488)))))))),IF('Actual Allocation Calc'!$AM$78="C",'Actual Allocation Calc'!Q488,'Actual Allocation Calc'!Z488+IF($P488="Employed",$U488,
IF(AND($P488="Terminated"),($U488/7*AU488),
IF(AND($P488="Furloughed"),($U488/7*AU488)+($U488/7*BE488),
IF(AND($P488="Rehired"),($U488/7*BE488),
IF(AND($P488="Terminated",AU488&gt;0),$U488,
IF($P488="Furloughed",IF(AU488&gt;0,$U488)+IF(BE488&gt;0,$U488),
IF($P488="Rehired",IF(BE488&gt;0,$U488))))))))*'Actual Allocation Calc'!$AM$99)))</f>
        <v/>
      </c>
      <c r="AE488" s="210" t="str">
        <f>IF($B488="","",IF('Actual Allocation Calc'!$AN$78="A",
IF($P488="Employed",$U488,
IF(AND($P488="Terminated"),($U488/7*AV488),
IF(AND($P488="Furloughed"),($U488/7*AV488)+($U488/7*BF488),
IF(AND($P488="Rehired"),($U488/7*BF488),
IF(AND($P488="Terminated",AV488&gt;0),$U488,
IF($P488="Furloughed",IF(AV488&gt;0,$U488)+IF(BF488&gt;0,$U488),
IF($P488="Rehired",IF(BF488&gt;0,$U488)))))))),IF('Actual Allocation Calc'!$AN$78="C",'Actual Allocation Calc'!R488,'Actual Allocation Calc'!AA488+IF($P488="Employed",$U488,
IF(AND($P488="Terminated"),($U488/7*AV488),
IF(AND($P488="Furloughed"),($U488/7*AV488)+($U488/7*BF488),
IF(AND($P488="Rehired"),($U488/7*BF488),
IF(AND($P488="Terminated",AV488&gt;0),$U488,
IF($P488="Furloughed",IF(AV488&gt;0,$U488)+IF(BF488&gt;0,$U488),
IF($P488="Rehired",IF(BF488&gt;0,$U488))))))))*'Actual Allocation Calc'!$AN$99)))</f>
        <v/>
      </c>
      <c r="AF488" s="210" t="str">
        <f>IF($B488="","",IF('Actual Allocation Calc'!$AO$78="A",
IF($P488="Employed",$U488,
IF(AND($P488="Terminated"),($U488/7*AW488),
IF(AND($P488="Furloughed"),($U488/7*AW488)+($U488/7*BG488),
IF(AND($P488="Rehired"),($U488/7*BG488),
IF(AND($P488="Terminated",AW488&gt;0),$U488,
IF($P488="Furloughed",IF(AW488&gt;0,$U488)+IF(BG488&gt;0,$U488),
IF($P488="Rehired",IF(BG488&gt;0,$U488)))))))),IF('Actual Allocation Calc'!$AO$78="C",'Actual Allocation Calc'!S488,'Actual Allocation Calc'!AB488+IF($P488="Employed",$U488,
IF(AND($P488="Terminated"),($U488/7*AW488),
IF(AND($P488="Furloughed"),($U488/7*AW488)+($U488/7*BG488),
IF(AND($P488="Rehired"),($U488/7*BG488),
IF(AND($P488="Terminated",AW488&gt;0),$U488,
IF($P488="Furloughed",IF(AW488&gt;0,$U488)+IF(BG488&gt;0,$U488),
IF($P488="Rehired",IF(BG488&gt;0,$U488))))))))*'Actual Allocation Calc'!$AO$99)))</f>
        <v/>
      </c>
      <c r="AG488" s="210" t="str">
        <f>IF($B488="","",IF('Actual Allocation Calc'!$AP$78="A",
IF($P488="Employed",$U488/7*BK488,
IF(AND($P488="Terminated"),($U488/7*AX488),
IF(AND($P488="Furloughed"),($U488/7*AX488)+($U488/7*BH488),
IF(AND($P488="Rehired"),($U488/7*BH488),
IF(AND($P488="Terminated",AX488&gt;0),$U488,
IF($P488="Furloughed",IF(AX488&gt;0,$U488)+IF(BH488&gt;0,$U488),
IF($P488="Rehired",IF(BH488&gt;0,$U488)))))))),IF('Actual Allocation Calc'!$AP$78="C",'Actual Allocation Calc'!T488,'Actual Allocation Calc'!AC488+IF($P488="Employed",$U488/7*BK488,
IF(AND($P488="Terminated"),($U488/7*AX488),
IF(AND($P488="Furloughed"),($U488/7*AX488)+($U488/7*BH488),
IF(AND($P488="Rehired"),($U488/7*BH488),
IF(AND($P488="Terminated",AX488&gt;0),$U488,
IF($P488="Furloughed",IF(AX488&gt;0,$U488)+IF(BH488&gt;0,$U488),
IF($P488="Rehired",IF(BH488&gt;0,$U488))))))))*'Actual Allocation Calc'!$AP$99)))</f>
        <v/>
      </c>
      <c r="AH488" s="536"/>
      <c r="AI488" s="82">
        <f t="shared" si="171"/>
        <v>0</v>
      </c>
      <c r="AJ488" s="210">
        <f t="shared" si="153"/>
        <v>0</v>
      </c>
      <c r="AK488" s="397" t="str">
        <f t="shared" si="154"/>
        <v/>
      </c>
      <c r="AM488" s="122"/>
      <c r="AO488" s="214" t="str">
        <f>IFERROR(IF($V488="","",VLOOKUP(V488,'Calendar Calcs'!$B$2:$E1455,4,FALSE)),0)</f>
        <v/>
      </c>
      <c r="AP488" s="69" t="str">
        <f>IF($AO488="","", IF($AO488&lt;AP$23,0,IF($AO488&gt;AP$23,COUNTIFS('Calendar Calcs'!$E$2:$E1455,AP$23),COUNTIFS('Calendar Calcs'!$E$2:$E1455,AP$23,'Calendar Calcs'!$D$2:$D1455,"&lt;="&amp;WEEKDAY($V488)))))</f>
        <v/>
      </c>
      <c r="AQ488" s="69" t="str">
        <f>IF($AO488="","", IF($AO488&lt;AQ$23,0,IF($AO488&gt;AQ$23,COUNTIFS('Calendar Calcs'!$E$2:$E1455,AQ$23),COUNTIFS('Calendar Calcs'!$E$2:$E1455,AQ$23,'Calendar Calcs'!$D$2:$D1455,"&lt;="&amp;WEEKDAY($V488)))))</f>
        <v/>
      </c>
      <c r="AR488" s="69" t="str">
        <f>IF($AO488="","", IF($AO488&lt;AR$23,0,IF($AO488&gt;AR$23,COUNTIFS('Calendar Calcs'!$E$2:$E1455,AR$23),COUNTIFS('Calendar Calcs'!$E$2:$E1455,AR$23,'Calendar Calcs'!$D$2:$D1455,"&lt;="&amp;WEEKDAY($V488)))))</f>
        <v/>
      </c>
      <c r="AS488" s="69" t="str">
        <f>IF($AO488="","", IF($AO488&lt;AS$23,0,IF($AO488&gt;AS$23,COUNTIFS('Calendar Calcs'!$E$2:$E1455,AS$23),COUNTIFS('Calendar Calcs'!$E$2:$E1455,AS$23,'Calendar Calcs'!$D$2:$D1455,"&lt;="&amp;WEEKDAY($V488)))))</f>
        <v/>
      </c>
      <c r="AT488" s="69" t="str">
        <f>IF($AO488="","", IF($AO488&lt;AT$23,0,IF($AO488&gt;AT$23,COUNTIFS('Calendar Calcs'!$E$2:$E1455,AT$23),COUNTIFS('Calendar Calcs'!$E$2:$E1455,AT$23,'Calendar Calcs'!$D$2:$D1455,"&lt;="&amp;WEEKDAY($V488)))))</f>
        <v/>
      </c>
      <c r="AU488" s="69" t="str">
        <f>IF($AO488="","", IF($AO488&lt;AU$23,0,IF($AO488&gt;AU$23,COUNTIFS('Calendar Calcs'!$E$2:$E1455,AU$23),COUNTIFS('Calendar Calcs'!$E$2:$E1455,AU$23,'Calendar Calcs'!$D$2:$D1455,"&lt;="&amp;WEEKDAY($V488)))))</f>
        <v/>
      </c>
      <c r="AV488" s="69" t="str">
        <f>IF($AO488="","", IF($AO488&lt;AV$23,0,IF($AO488&gt;AV$23,COUNTIFS('Calendar Calcs'!$E$2:$E1455,AV$23),COUNTIFS('Calendar Calcs'!$E$2:$E1455,AV$23,'Calendar Calcs'!$D$2:$D1455,"&lt;="&amp;WEEKDAY($V488)))))</f>
        <v/>
      </c>
      <c r="AW488" s="69" t="str">
        <f>IF($AO488="","", IF($AO488&lt;AW$23,0,IF($AO488&gt;AW$23,COUNTIFS('Calendar Calcs'!$E$2:$E1455,AW$23),COUNTIFS('Calendar Calcs'!$E$2:$E1455,AW$23,'Calendar Calcs'!$D$2:$D1455,"&lt;="&amp;WEEKDAY($V488)))))</f>
        <v/>
      </c>
      <c r="AX488" s="69" t="str">
        <f>IF($AO488="","", IF($AO488&lt;AX$23,0,IF($AO488&gt;AX$23,COUNTIFS('Calendar Calcs'!$E$2:$E1455,AX$23),COUNTIFS('Calendar Calcs'!$E$2:$E1455,AX$23,'Calendar Calcs'!$D$2:$D1455,"&lt;="&amp;WEEKDAY($V488)))))</f>
        <v/>
      </c>
      <c r="AY488" s="69" t="str">
        <f>IF($W488="","",VLOOKUP($W488,'Calendar Calcs'!$B$2:$E1455,4,FALSE))</f>
        <v/>
      </c>
      <c r="AZ488" s="69" t="str">
        <f>IF($AY488="","",IF($AY488&gt;AZ$23,0,IF($AY488&lt;AZ$23,COUNTIFS('Calendar Calcs'!$E$2:$E1455,AZ$23),COUNTIFS('Calendar Calcs'!$E$2:$E1455,AZ$23,'Calendar Calcs'!$D$2:$D1455,"&gt;="&amp;WEEKDAY($W488)))))</f>
        <v/>
      </c>
      <c r="BA488" s="69" t="str">
        <f>IF($AY488="","",IF($AY488&gt;BA$23,0,IF($AY488&lt;BA$23,COUNTIFS('Calendar Calcs'!$E$2:$E1455,BA$23),COUNTIFS('Calendar Calcs'!$E$2:$E1455,BA$23,'Calendar Calcs'!$D$2:$D1455,"&gt;="&amp;WEEKDAY($W488)))))</f>
        <v/>
      </c>
      <c r="BB488" s="69" t="str">
        <f>IF($AY488="","",IF($AY488&gt;BB$23,0,IF($AY488&lt;BB$23,COUNTIFS('Calendar Calcs'!$E$2:$E1455,BB$23),COUNTIFS('Calendar Calcs'!$E$2:$E1455,BB$23,'Calendar Calcs'!$D$2:$D1455,"&gt;="&amp;WEEKDAY($W488)))))</f>
        <v/>
      </c>
      <c r="BC488" s="69" t="str">
        <f>IF($AY488="","",IF($AY488&gt;BC$23,0,IF($AY488&lt;BC$23,COUNTIFS('Calendar Calcs'!$E$2:$E1455,BC$23),COUNTIFS('Calendar Calcs'!$E$2:$E1455,BC$23,'Calendar Calcs'!$D$2:$D1455,"&gt;="&amp;WEEKDAY($W488)))))</f>
        <v/>
      </c>
      <c r="BD488" s="69" t="str">
        <f>IF($AY488="","",IF($AY488&gt;BD$23,0,IF($AY488&lt;BD$23,COUNTIFS('Calendar Calcs'!$E$2:$E1455,BD$23),COUNTIFS('Calendar Calcs'!$E$2:$E1455,BD$23,'Calendar Calcs'!$D$2:$D1455,"&gt;="&amp;WEEKDAY($W488)))))</f>
        <v/>
      </c>
      <c r="BE488" s="69" t="str">
        <f>IF($AY488="","",IF($AY488&gt;BE$23,0,IF($AY488&lt;BE$23,COUNTIFS('Calendar Calcs'!$E$2:$E1455,BE$23),COUNTIFS('Calendar Calcs'!$E$2:$E1455,BE$23,'Calendar Calcs'!$D$2:$D1455,"&gt;="&amp;WEEKDAY($W488)))))</f>
        <v/>
      </c>
      <c r="BF488" s="69" t="str">
        <f>IF($AY488="","",IF($AY488&gt;BF$23,0,IF($AY488&lt;BF$23,COUNTIFS('Calendar Calcs'!$E$2:$E1455,BF$23),COUNTIFS('Calendar Calcs'!$E$2:$E1455,BF$23,'Calendar Calcs'!$D$2:$D1455,"&gt;="&amp;WEEKDAY($W488)))))</f>
        <v/>
      </c>
      <c r="BG488" s="69" t="str">
        <f>IF($AY488="","",IF($AY488&gt;BG$23,0,IF($AY488&lt;BG$23,COUNTIFS('Calendar Calcs'!$E$2:$E1455,BG$23),COUNTIFS('Calendar Calcs'!$E$2:$E1455,BG$23,'Calendar Calcs'!$D$2:$D1455,"&gt;="&amp;WEEKDAY($W488)))))</f>
        <v/>
      </c>
      <c r="BH488" s="69">
        <f t="shared" si="155"/>
        <v>6</v>
      </c>
      <c r="BI488" s="69">
        <f>IF(Cover!$E$43="","",VLOOKUP(Cover!$E$43,'Calendar Calcs'!$B$2:$E1455,4,FALSE))</f>
        <v>1</v>
      </c>
      <c r="BJ488" s="69">
        <f>IF($BI488="","", IF($BI488&lt;BJ$23,0,IF($BI488&gt;=BJ$23,COUNTIFS('Calendar Calcs'!$E$2:$E1455,BJ$23),COUNTIFS('Calendar Calcs'!$E$2:$E1455,BJ$23,'Calendar Calcs'!$D$2:$D1455,"&lt;="&amp;WEEKDAY($V488)))))</f>
        <v>1</v>
      </c>
      <c r="BK488" s="69">
        <f t="shared" si="152"/>
        <v>6</v>
      </c>
      <c r="BN488" s="69" t="str">
        <f>IF(T488&gt;0,"FTE",IF(Cover!$E$47="Weekly",IF(S488&gt;29.75,"FTE","PTE"),IF(S488&gt;59.75,"FTE","PTE")))</f>
        <v>PTE</v>
      </c>
      <c r="BO488" s="69">
        <f>IF(BN488="FTE",30,IF(Cover!$E$47="Weekly",'STEP 2 EE Data'!S488,'STEP 2 EE Data'!S488/2))</f>
        <v>0</v>
      </c>
      <c r="BP488" s="209">
        <f t="shared" si="156"/>
        <v>0</v>
      </c>
      <c r="BQ488" s="209">
        <f t="shared" si="157"/>
        <v>0</v>
      </c>
      <c r="BR488" s="209">
        <f t="shared" si="158"/>
        <v>0</v>
      </c>
      <c r="BS488" s="209">
        <f t="shared" si="159"/>
        <v>0</v>
      </c>
      <c r="BT488" s="209">
        <f t="shared" si="160"/>
        <v>0</v>
      </c>
      <c r="BU488" s="209">
        <f t="shared" si="161"/>
        <v>0</v>
      </c>
      <c r="BV488" s="209">
        <f t="shared" si="162"/>
        <v>0</v>
      </c>
      <c r="BW488" s="209">
        <f t="shared" si="163"/>
        <v>0</v>
      </c>
      <c r="BX488" s="209">
        <f t="shared" si="164"/>
        <v>0</v>
      </c>
      <c r="CC488" s="210" t="str">
        <f>IF(B488="","",IF(C488="",IF(Cover!$E$47="Weekly",'STEP 3 EE Comp'!BI493*8,'STEP 3 EE Comp'!BI493*4),IF(Cover!$E$47="Weekly",'STEP 3 EE Comp'!BI493,'STEP 3 EE Comp'!BI493)))</f>
        <v/>
      </c>
      <c r="CD488" s="82" t="str">
        <f t="shared" si="165"/>
        <v/>
      </c>
      <c r="CE488" s="417">
        <f t="shared" si="166"/>
        <v>1</v>
      </c>
      <c r="CF488" s="82" t="str">
        <f t="shared" si="167"/>
        <v>Good</v>
      </c>
      <c r="CG488" s="82">
        <f t="shared" si="168"/>
        <v>0</v>
      </c>
      <c r="CH488" s="234">
        <f t="shared" si="169"/>
        <v>0</v>
      </c>
    </row>
    <row r="489" spans="1:86" s="69" customFormat="1" x14ac:dyDescent="0.3">
      <c r="A489" s="555"/>
      <c r="B489" s="52"/>
      <c r="C489" s="52"/>
      <c r="D489" s="52"/>
      <c r="E489" s="52"/>
      <c r="F489" s="507"/>
      <c r="G489" s="210">
        <f t="shared" si="170"/>
        <v>0</v>
      </c>
      <c r="H489" s="82">
        <f t="shared" si="151"/>
        <v>0</v>
      </c>
      <c r="I489" s="211"/>
      <c r="J489" s="441" t="s">
        <v>21</v>
      </c>
      <c r="K489" s="441" t="s">
        <v>21</v>
      </c>
      <c r="L489" s="441" t="s">
        <v>21</v>
      </c>
      <c r="M489" s="441" t="s">
        <v>21</v>
      </c>
      <c r="N489" s="568" t="s">
        <v>21</v>
      </c>
      <c r="O489" s="211"/>
      <c r="P489" s="212" t="str">
        <f>IF(B489="","",
IF(AND(V489="",W489="",B489&lt;&gt;""),"Employed",
IF(AND(V489&lt;&gt;"",W489="",B489&lt;&gt;""),"Terminated",
IF(AND(V489&lt;&gt;"",W489&lt;&gt;"",B489&lt;&gt;""),IF(W489&lt;Cover!$E$43,"Employed","Furloughed"),
IF(AND(V489="",W489&lt;&gt;"",B489&lt;&gt;""),IF(W489&lt;Cover!$E$43,"Employed","Rehired"))))))</f>
        <v/>
      </c>
      <c r="Q489" s="211"/>
      <c r="R489" s="536"/>
      <c r="S489" s="563"/>
      <c r="T489" s="536"/>
      <c r="U489" s="82">
        <f>IF(Cover!$E$47="Weekly",IF(T489&gt;0,T489,R489*S489),IF(T489&gt;0,T489,R489*S489)/2)</f>
        <v>0</v>
      </c>
      <c r="V489" s="564"/>
      <c r="W489" s="564"/>
      <c r="Y489" s="213" t="str">
        <f>IF($B489="","",IF('Actual Allocation Calc'!$AH$78="A",
IF($P489="Employed",$U489/7*BJ489,
IF(AND($P489="Terminated"),($U489/7*AP489),
IF(AND($P489="Furloughed"),($U489/7*AP489)+($U489/7*AZ489),
IF(AND($P489="Rehired"),($U489/7*AZ489),
IF(AND($P489="Terminated",AP489&gt;0),$U489,
IF($P489="Furloughed",IF(AP489&gt;0,$U489)+IF(AZ489&gt;0,$U489),
IF($P489="Rehired",IF(AZ489&gt;0,$U489)))))))),IF('Actual Allocation Calc'!$AH$78="C",'Actual Allocation Calc'!L489,'Actual Allocation Calc'!U489+IF($P489="Employed",$U489/7*BJ489,
IF(AND($P489="Terminated"),($U489/7*AP489),
IF(AND($P489="Furloughed"),($U489/7*AP489)+($U489/7*AZ489),
IF(AND($P489="Rehired"),($U489/7*AZ489),
IF(AND($P489="Terminated",AP489&gt;0),$U489,
IF($P489="Furloughed",IF(AP489&gt;0,$U489)+IF(AZ489&gt;0,$U489),
IF($P489="Rehired",IF(AZ489&gt;0,$U489))))))))*'Actual Allocation Calc'!$AH$99)))</f>
        <v/>
      </c>
      <c r="Z489" s="210" t="str">
        <f>IF($B489="","",IF('Actual Allocation Calc'!$AI$78="A",
IF($P489="Employed",$U489,
IF(AND($P489="Terminated"),($U489/7*AQ489),
IF(AND($P489="Furloughed"),($U489/7*AQ489)+($U489/7*BA489),
IF(AND($P489="Rehired"),($U489/7*BA489),
IF(AND($P489="Terminated",AQ489&gt;0),$U489,
IF($P489="Furloughed",IF(AQ489&gt;0,$U489)+IF(BA489&gt;0,$U489),
IF($P489="Rehired",IF(BA489&gt;0,$U489)))))))),IF('Actual Allocation Calc'!$AI$78="C",'Actual Allocation Calc'!M489,'Actual Allocation Calc'!V489+IF($P489="Employed",$U489,
IF(AND($P489="Terminated"),($U489/7*AQ489),
IF(AND($P489="Furloughed"),($U489/7*AQ489)+($U489/7*BA489),
IF(AND($P489="Rehired"),($U489/7*BA489),
IF(AND($P489="Terminated",AQ489&gt;0),$U489,
IF($P489="Furloughed",IF(AQ489&gt;0,$U489)+IF(BA489&gt;0,$U489),
IF($P489="Rehired",IF(BA489&gt;0,$U489))))))))*'Actual Allocation Calc'!$AI$99)))</f>
        <v/>
      </c>
      <c r="AA489" s="210" t="str">
        <f>IF($B489="","",IF('Actual Allocation Calc'!$AJ$78="A",
IF($P489="Employed",$U489,
IF(AND($P489="Terminated"),($U489/7*AR489),
IF(AND($P489="Furloughed"),($U489/7*AR489)+($U489/7*BB489),
IF(AND($P489="Rehired"),($U489/7*BB489),
IF(AND($P489="Terminated",AR489&gt;0),$U489,
IF($P489="Furloughed",IF(AR489&gt;0,$U489)+IF(BB489&gt;0,$U489),
IF($P489="Rehired",IF(BB489&gt;0,$U489)))))))),IF('Actual Allocation Calc'!$AJ$78="C",'Actual Allocation Calc'!N489,'Actual Allocation Calc'!W489+IF($P489="Employed",$U489,
IF(AND($P489="Terminated"),($U489/7*AR489),
IF(AND($P489="Furloughed"),($U489/7*AR489)+($U489/7*BB489),
IF(AND($P489="Rehired"),($U489/7*BB489),
IF(AND($P489="Terminated",AR489&gt;0),$U489,
IF($P489="Furloughed",IF(AR489&gt;0,$U489)+IF(BB489&gt;0,$U489),
IF($P489="Rehired",IF(BB489&gt;0,$U489))))))))*'Actual Allocation Calc'!$AJ$99)))</f>
        <v/>
      </c>
      <c r="AB489" s="210" t="str">
        <f>IF($B489="","",IF('Actual Allocation Calc'!$AK$78="A",
IF($P489="Employed",$U489,
IF(AND($P489="Terminated"),($U489/7*AS489),
IF(AND($P489="Furloughed"),($U489/7*AS489)+($U489/7*BC489),
IF(AND($P489="Rehired"),($U489/7*BC489),
IF(AND($P489="Terminated",AS489&gt;0),$U489,
IF($P489="Furloughed",IF(AS489&gt;0,$U489)+IF(BC489&gt;0,$U489),
IF($P489="Rehired",IF(BC489&gt;0,$U489)))))))),IF('Actual Allocation Calc'!$AK$78="C",'Actual Allocation Calc'!O489,'Actual Allocation Calc'!X489+IF($P489="Employed",$U489,
IF(AND($P489="Terminated"),($U489/7*AS489),
IF(AND($P489="Furloughed"),($U489/7*AS489)+($U489/7*BC489),
IF(AND($P489="Rehired"),($U489/7*BC489),
IF(AND($P489="Terminated",AS489&gt;0),$U489,
IF($P489="Furloughed",IF(AS489&gt;0,$U489)+IF(BC489&gt;0,$U489),
IF($P489="Rehired",IF(BC489&gt;0,$U489))))))))*'Actual Allocation Calc'!$AK$99)))</f>
        <v/>
      </c>
      <c r="AC489" s="210" t="str">
        <f>IF($B489="","",IF('Actual Allocation Calc'!$AL$78="A",
IF($P489="Employed",$U489,
IF(AND($P489="Terminated"),($U489/7*AT489),
IF(AND($P489="Furloughed"),($U489/7*AT489)+($U489/7*BD489),
IF(AND($P489="Rehired"),($U489/7*BD489),
IF(AND($P489="Terminated",AT489&gt;0),$U489,
IF($P489="Furloughed",IF(AT489&gt;0,$U489)+IF(BD489&gt;0,$U489),
IF($P489="Rehired",IF(BD489&gt;0,$U489)))))))),IF('Actual Allocation Calc'!$AL$78="C",'Actual Allocation Calc'!P489,'Actual Allocation Calc'!Y489+IF($P489="Employed",$U489,
IF(AND($P489="Terminated"),($U489/7*AT489),
IF(AND($P489="Furloughed"),($U489/7*AT489)+($U489/7*BD489),
IF(AND($P489="Rehired"),($U489/7*BD489),
IF(AND($P489="Terminated",AT489&gt;0),$U489,
IF($P489="Furloughed",IF(AT489&gt;0,$U489)+IF(BD489&gt;0,$U489),
IF($P489="Rehired",IF(BD489&gt;0,$U489))))))))*'Actual Allocation Calc'!$AL$99)))</f>
        <v/>
      </c>
      <c r="AD489" s="210" t="str">
        <f>IF($B489="","",IF('Actual Allocation Calc'!$AM$78="A",
IF($P489="Employed",$U489,
IF(AND($P489="Terminated"),($U489/7*AU489),
IF(AND($P489="Furloughed"),($U489/7*AU489)+($U489/7*BE489),
IF(AND($P489="Rehired"),($U489/7*BE489),
IF(AND($P489="Terminated",AU489&gt;0),$U489,
IF($P489="Furloughed",IF(AU489&gt;0,$U489)+IF(BE489&gt;0,$U489),
IF($P489="Rehired",IF(BE489&gt;0,$U489)))))))),IF('Actual Allocation Calc'!$AM$78="C",'Actual Allocation Calc'!Q489,'Actual Allocation Calc'!Z489+IF($P489="Employed",$U489,
IF(AND($P489="Terminated"),($U489/7*AU489),
IF(AND($P489="Furloughed"),($U489/7*AU489)+($U489/7*BE489),
IF(AND($P489="Rehired"),($U489/7*BE489),
IF(AND($P489="Terminated",AU489&gt;0),$U489,
IF($P489="Furloughed",IF(AU489&gt;0,$U489)+IF(BE489&gt;0,$U489),
IF($P489="Rehired",IF(BE489&gt;0,$U489))))))))*'Actual Allocation Calc'!$AM$99)))</f>
        <v/>
      </c>
      <c r="AE489" s="210" t="str">
        <f>IF($B489="","",IF('Actual Allocation Calc'!$AN$78="A",
IF($P489="Employed",$U489,
IF(AND($P489="Terminated"),($U489/7*AV489),
IF(AND($P489="Furloughed"),($U489/7*AV489)+($U489/7*BF489),
IF(AND($P489="Rehired"),($U489/7*BF489),
IF(AND($P489="Terminated",AV489&gt;0),$U489,
IF($P489="Furloughed",IF(AV489&gt;0,$U489)+IF(BF489&gt;0,$U489),
IF($P489="Rehired",IF(BF489&gt;0,$U489)))))))),IF('Actual Allocation Calc'!$AN$78="C",'Actual Allocation Calc'!R489,'Actual Allocation Calc'!AA489+IF($P489="Employed",$U489,
IF(AND($P489="Terminated"),($U489/7*AV489),
IF(AND($P489="Furloughed"),($U489/7*AV489)+($U489/7*BF489),
IF(AND($P489="Rehired"),($U489/7*BF489),
IF(AND($P489="Terminated",AV489&gt;0),$U489,
IF($P489="Furloughed",IF(AV489&gt;0,$U489)+IF(BF489&gt;0,$U489),
IF($P489="Rehired",IF(BF489&gt;0,$U489))))))))*'Actual Allocation Calc'!$AN$99)))</f>
        <v/>
      </c>
      <c r="AF489" s="210" t="str">
        <f>IF($B489="","",IF('Actual Allocation Calc'!$AO$78="A",
IF($P489="Employed",$U489,
IF(AND($P489="Terminated"),($U489/7*AW489),
IF(AND($P489="Furloughed"),($U489/7*AW489)+($U489/7*BG489),
IF(AND($P489="Rehired"),($U489/7*BG489),
IF(AND($P489="Terminated",AW489&gt;0),$U489,
IF($P489="Furloughed",IF(AW489&gt;0,$U489)+IF(BG489&gt;0,$U489),
IF($P489="Rehired",IF(BG489&gt;0,$U489)))))))),IF('Actual Allocation Calc'!$AO$78="C",'Actual Allocation Calc'!S489,'Actual Allocation Calc'!AB489+IF($P489="Employed",$U489,
IF(AND($P489="Terminated"),($U489/7*AW489),
IF(AND($P489="Furloughed"),($U489/7*AW489)+($U489/7*BG489),
IF(AND($P489="Rehired"),($U489/7*BG489),
IF(AND($P489="Terminated",AW489&gt;0),$U489,
IF($P489="Furloughed",IF(AW489&gt;0,$U489)+IF(BG489&gt;0,$U489),
IF($P489="Rehired",IF(BG489&gt;0,$U489))))))))*'Actual Allocation Calc'!$AO$99)))</f>
        <v/>
      </c>
      <c r="AG489" s="210" t="str">
        <f>IF($B489="","",IF('Actual Allocation Calc'!$AP$78="A",
IF($P489="Employed",$U489/7*BK489,
IF(AND($P489="Terminated"),($U489/7*AX489),
IF(AND($P489="Furloughed"),($U489/7*AX489)+($U489/7*BH489),
IF(AND($P489="Rehired"),($U489/7*BH489),
IF(AND($P489="Terminated",AX489&gt;0),$U489,
IF($P489="Furloughed",IF(AX489&gt;0,$U489)+IF(BH489&gt;0,$U489),
IF($P489="Rehired",IF(BH489&gt;0,$U489)))))))),IF('Actual Allocation Calc'!$AP$78="C",'Actual Allocation Calc'!T489,'Actual Allocation Calc'!AC489+IF($P489="Employed",$U489/7*BK489,
IF(AND($P489="Terminated"),($U489/7*AX489),
IF(AND($P489="Furloughed"),($U489/7*AX489)+($U489/7*BH489),
IF(AND($P489="Rehired"),($U489/7*BH489),
IF(AND($P489="Terminated",AX489&gt;0),$U489,
IF($P489="Furloughed",IF(AX489&gt;0,$U489)+IF(BH489&gt;0,$U489),
IF($P489="Rehired",IF(BH489&gt;0,$U489))))))))*'Actual Allocation Calc'!$AP$99)))</f>
        <v/>
      </c>
      <c r="AH489" s="536"/>
      <c r="AI489" s="82">
        <f t="shared" si="171"/>
        <v>0</v>
      </c>
      <c r="AJ489" s="210">
        <f t="shared" si="153"/>
        <v>0</v>
      </c>
      <c r="AK489" s="397" t="str">
        <f t="shared" si="154"/>
        <v/>
      </c>
      <c r="AM489" s="122"/>
      <c r="AO489" s="214" t="str">
        <f>IFERROR(IF($V489="","",VLOOKUP(V489,'Calendar Calcs'!$B$2:$E1456,4,FALSE)),0)</f>
        <v/>
      </c>
      <c r="AP489" s="69" t="str">
        <f>IF($AO489="","", IF($AO489&lt;AP$23,0,IF($AO489&gt;AP$23,COUNTIFS('Calendar Calcs'!$E$2:$E1456,AP$23),COUNTIFS('Calendar Calcs'!$E$2:$E1456,AP$23,'Calendar Calcs'!$D$2:$D1456,"&lt;="&amp;WEEKDAY($V489)))))</f>
        <v/>
      </c>
      <c r="AQ489" s="69" t="str">
        <f>IF($AO489="","", IF($AO489&lt;AQ$23,0,IF($AO489&gt;AQ$23,COUNTIFS('Calendar Calcs'!$E$2:$E1456,AQ$23),COUNTIFS('Calendar Calcs'!$E$2:$E1456,AQ$23,'Calendar Calcs'!$D$2:$D1456,"&lt;="&amp;WEEKDAY($V489)))))</f>
        <v/>
      </c>
      <c r="AR489" s="69" t="str">
        <f>IF($AO489="","", IF($AO489&lt;AR$23,0,IF($AO489&gt;AR$23,COUNTIFS('Calendar Calcs'!$E$2:$E1456,AR$23),COUNTIFS('Calendar Calcs'!$E$2:$E1456,AR$23,'Calendar Calcs'!$D$2:$D1456,"&lt;="&amp;WEEKDAY($V489)))))</f>
        <v/>
      </c>
      <c r="AS489" s="69" t="str">
        <f>IF($AO489="","", IF($AO489&lt;AS$23,0,IF($AO489&gt;AS$23,COUNTIFS('Calendar Calcs'!$E$2:$E1456,AS$23),COUNTIFS('Calendar Calcs'!$E$2:$E1456,AS$23,'Calendar Calcs'!$D$2:$D1456,"&lt;="&amp;WEEKDAY($V489)))))</f>
        <v/>
      </c>
      <c r="AT489" s="69" t="str">
        <f>IF($AO489="","", IF($AO489&lt;AT$23,0,IF($AO489&gt;AT$23,COUNTIFS('Calendar Calcs'!$E$2:$E1456,AT$23),COUNTIFS('Calendar Calcs'!$E$2:$E1456,AT$23,'Calendar Calcs'!$D$2:$D1456,"&lt;="&amp;WEEKDAY($V489)))))</f>
        <v/>
      </c>
      <c r="AU489" s="69" t="str">
        <f>IF($AO489="","", IF($AO489&lt;AU$23,0,IF($AO489&gt;AU$23,COUNTIFS('Calendar Calcs'!$E$2:$E1456,AU$23),COUNTIFS('Calendar Calcs'!$E$2:$E1456,AU$23,'Calendar Calcs'!$D$2:$D1456,"&lt;="&amp;WEEKDAY($V489)))))</f>
        <v/>
      </c>
      <c r="AV489" s="69" t="str">
        <f>IF($AO489="","", IF($AO489&lt;AV$23,0,IF($AO489&gt;AV$23,COUNTIFS('Calendar Calcs'!$E$2:$E1456,AV$23),COUNTIFS('Calendar Calcs'!$E$2:$E1456,AV$23,'Calendar Calcs'!$D$2:$D1456,"&lt;="&amp;WEEKDAY($V489)))))</f>
        <v/>
      </c>
      <c r="AW489" s="69" t="str">
        <f>IF($AO489="","", IF($AO489&lt;AW$23,0,IF($AO489&gt;AW$23,COUNTIFS('Calendar Calcs'!$E$2:$E1456,AW$23),COUNTIFS('Calendar Calcs'!$E$2:$E1456,AW$23,'Calendar Calcs'!$D$2:$D1456,"&lt;="&amp;WEEKDAY($V489)))))</f>
        <v/>
      </c>
      <c r="AX489" s="69" t="str">
        <f>IF($AO489="","", IF($AO489&lt;AX$23,0,IF($AO489&gt;AX$23,COUNTIFS('Calendar Calcs'!$E$2:$E1456,AX$23),COUNTIFS('Calendar Calcs'!$E$2:$E1456,AX$23,'Calendar Calcs'!$D$2:$D1456,"&lt;="&amp;WEEKDAY($V489)))))</f>
        <v/>
      </c>
      <c r="AY489" s="69" t="str">
        <f>IF($W489="","",VLOOKUP($W489,'Calendar Calcs'!$B$2:$E1456,4,FALSE))</f>
        <v/>
      </c>
      <c r="AZ489" s="69" t="str">
        <f>IF($AY489="","",IF($AY489&gt;AZ$23,0,IF($AY489&lt;AZ$23,COUNTIFS('Calendar Calcs'!$E$2:$E1456,AZ$23),COUNTIFS('Calendar Calcs'!$E$2:$E1456,AZ$23,'Calendar Calcs'!$D$2:$D1456,"&gt;="&amp;WEEKDAY($W489)))))</f>
        <v/>
      </c>
      <c r="BA489" s="69" t="str">
        <f>IF($AY489="","",IF($AY489&gt;BA$23,0,IF($AY489&lt;BA$23,COUNTIFS('Calendar Calcs'!$E$2:$E1456,BA$23),COUNTIFS('Calendar Calcs'!$E$2:$E1456,BA$23,'Calendar Calcs'!$D$2:$D1456,"&gt;="&amp;WEEKDAY($W489)))))</f>
        <v/>
      </c>
      <c r="BB489" s="69" t="str">
        <f>IF($AY489="","",IF($AY489&gt;BB$23,0,IF($AY489&lt;BB$23,COUNTIFS('Calendar Calcs'!$E$2:$E1456,BB$23),COUNTIFS('Calendar Calcs'!$E$2:$E1456,BB$23,'Calendar Calcs'!$D$2:$D1456,"&gt;="&amp;WEEKDAY($W489)))))</f>
        <v/>
      </c>
      <c r="BC489" s="69" t="str">
        <f>IF($AY489="","",IF($AY489&gt;BC$23,0,IF($AY489&lt;BC$23,COUNTIFS('Calendar Calcs'!$E$2:$E1456,BC$23),COUNTIFS('Calendar Calcs'!$E$2:$E1456,BC$23,'Calendar Calcs'!$D$2:$D1456,"&gt;="&amp;WEEKDAY($W489)))))</f>
        <v/>
      </c>
      <c r="BD489" s="69" t="str">
        <f>IF($AY489="","",IF($AY489&gt;BD$23,0,IF($AY489&lt;BD$23,COUNTIFS('Calendar Calcs'!$E$2:$E1456,BD$23),COUNTIFS('Calendar Calcs'!$E$2:$E1456,BD$23,'Calendar Calcs'!$D$2:$D1456,"&gt;="&amp;WEEKDAY($W489)))))</f>
        <v/>
      </c>
      <c r="BE489" s="69" t="str">
        <f>IF($AY489="","",IF($AY489&gt;BE$23,0,IF($AY489&lt;BE$23,COUNTIFS('Calendar Calcs'!$E$2:$E1456,BE$23),COUNTIFS('Calendar Calcs'!$E$2:$E1456,BE$23,'Calendar Calcs'!$D$2:$D1456,"&gt;="&amp;WEEKDAY($W489)))))</f>
        <v/>
      </c>
      <c r="BF489" s="69" t="str">
        <f>IF($AY489="","",IF($AY489&gt;BF$23,0,IF($AY489&lt;BF$23,COUNTIFS('Calendar Calcs'!$E$2:$E1456,BF$23),COUNTIFS('Calendar Calcs'!$E$2:$E1456,BF$23,'Calendar Calcs'!$D$2:$D1456,"&gt;="&amp;WEEKDAY($W489)))))</f>
        <v/>
      </c>
      <c r="BG489" s="69" t="str">
        <f>IF($AY489="","",IF($AY489&gt;BG$23,0,IF($AY489&lt;BG$23,COUNTIFS('Calendar Calcs'!$E$2:$E1456,BG$23),COUNTIFS('Calendar Calcs'!$E$2:$E1456,BG$23,'Calendar Calcs'!$D$2:$D1456,"&gt;="&amp;WEEKDAY($W489)))))</f>
        <v/>
      </c>
      <c r="BH489" s="69">
        <f t="shared" si="155"/>
        <v>6</v>
      </c>
      <c r="BI489" s="69">
        <f>IF(Cover!$E$43="","",VLOOKUP(Cover!$E$43,'Calendar Calcs'!$B$2:$E1456,4,FALSE))</f>
        <v>1</v>
      </c>
      <c r="BJ489" s="69">
        <f>IF($BI489="","", IF($BI489&lt;BJ$23,0,IF($BI489&gt;=BJ$23,COUNTIFS('Calendar Calcs'!$E$2:$E1456,BJ$23),COUNTIFS('Calendar Calcs'!$E$2:$E1456,BJ$23,'Calendar Calcs'!$D$2:$D1456,"&lt;="&amp;WEEKDAY($V489)))))</f>
        <v>1</v>
      </c>
      <c r="BK489" s="69">
        <f t="shared" si="152"/>
        <v>6</v>
      </c>
      <c r="BN489" s="69" t="str">
        <f>IF(T489&gt;0,"FTE",IF(Cover!$E$47="Weekly",IF(S489&gt;29.75,"FTE","PTE"),IF(S489&gt;59.75,"FTE","PTE")))</f>
        <v>PTE</v>
      </c>
      <c r="BO489" s="69">
        <f>IF(BN489="FTE",30,IF(Cover!$E$47="Weekly",'STEP 2 EE Data'!S489,'STEP 2 EE Data'!S489/2))</f>
        <v>0</v>
      </c>
      <c r="BP489" s="209">
        <f t="shared" si="156"/>
        <v>0</v>
      </c>
      <c r="BQ489" s="209">
        <f t="shared" si="157"/>
        <v>0</v>
      </c>
      <c r="BR489" s="209">
        <f t="shared" si="158"/>
        <v>0</v>
      </c>
      <c r="BS489" s="209">
        <f t="shared" si="159"/>
        <v>0</v>
      </c>
      <c r="BT489" s="209">
        <f t="shared" si="160"/>
        <v>0</v>
      </c>
      <c r="BU489" s="209">
        <f t="shared" si="161"/>
        <v>0</v>
      </c>
      <c r="BV489" s="209">
        <f t="shared" si="162"/>
        <v>0</v>
      </c>
      <c r="BW489" s="209">
        <f t="shared" si="163"/>
        <v>0</v>
      </c>
      <c r="BX489" s="209">
        <f t="shared" si="164"/>
        <v>0</v>
      </c>
      <c r="CC489" s="210" t="str">
        <f>IF(B489="","",IF(C489="",IF(Cover!$E$47="Weekly",'STEP 3 EE Comp'!BI494*8,'STEP 3 EE Comp'!BI494*4),IF(Cover!$E$47="Weekly",'STEP 3 EE Comp'!BI494,'STEP 3 EE Comp'!BI494)))</f>
        <v/>
      </c>
      <c r="CD489" s="82" t="str">
        <f t="shared" si="165"/>
        <v/>
      </c>
      <c r="CE489" s="417">
        <f t="shared" si="166"/>
        <v>1</v>
      </c>
      <c r="CF489" s="82" t="str">
        <f t="shared" si="167"/>
        <v>Good</v>
      </c>
      <c r="CG489" s="82">
        <f t="shared" si="168"/>
        <v>0</v>
      </c>
      <c r="CH489" s="234">
        <f t="shared" si="169"/>
        <v>0</v>
      </c>
    </row>
    <row r="490" spans="1:86" s="69" customFormat="1" x14ac:dyDescent="0.3">
      <c r="A490" s="555"/>
      <c r="B490" s="52"/>
      <c r="C490" s="52"/>
      <c r="D490" s="52"/>
      <c r="E490" s="52"/>
      <c r="F490" s="507"/>
      <c r="G490" s="210">
        <f t="shared" si="170"/>
        <v>0</v>
      </c>
      <c r="H490" s="82">
        <f t="shared" si="151"/>
        <v>0</v>
      </c>
      <c r="I490" s="211"/>
      <c r="J490" s="441" t="s">
        <v>21</v>
      </c>
      <c r="K490" s="441" t="s">
        <v>21</v>
      </c>
      <c r="L490" s="441" t="s">
        <v>21</v>
      </c>
      <c r="M490" s="441" t="s">
        <v>21</v>
      </c>
      <c r="N490" s="568" t="s">
        <v>21</v>
      </c>
      <c r="O490" s="211"/>
      <c r="P490" s="212" t="str">
        <f>IF(B490="","",
IF(AND(V490="",W490="",B490&lt;&gt;""),"Employed",
IF(AND(V490&lt;&gt;"",W490="",B490&lt;&gt;""),"Terminated",
IF(AND(V490&lt;&gt;"",W490&lt;&gt;"",B490&lt;&gt;""),IF(W490&lt;Cover!$E$43,"Employed","Furloughed"),
IF(AND(V490="",W490&lt;&gt;"",B490&lt;&gt;""),IF(W490&lt;Cover!$E$43,"Employed","Rehired"))))))</f>
        <v/>
      </c>
      <c r="Q490" s="211"/>
      <c r="R490" s="536"/>
      <c r="S490" s="563"/>
      <c r="T490" s="536"/>
      <c r="U490" s="82">
        <f>IF(Cover!$E$47="Weekly",IF(T490&gt;0,T490,R490*S490),IF(T490&gt;0,T490,R490*S490)/2)</f>
        <v>0</v>
      </c>
      <c r="V490" s="564"/>
      <c r="W490" s="564"/>
      <c r="Y490" s="213" t="str">
        <f>IF($B490="","",IF('Actual Allocation Calc'!$AH$78="A",
IF($P490="Employed",$U490/7*BJ490,
IF(AND($P490="Terminated"),($U490/7*AP490),
IF(AND($P490="Furloughed"),($U490/7*AP490)+($U490/7*AZ490),
IF(AND($P490="Rehired"),($U490/7*AZ490),
IF(AND($P490="Terminated",AP490&gt;0),$U490,
IF($P490="Furloughed",IF(AP490&gt;0,$U490)+IF(AZ490&gt;0,$U490),
IF($P490="Rehired",IF(AZ490&gt;0,$U490)))))))),IF('Actual Allocation Calc'!$AH$78="C",'Actual Allocation Calc'!L490,'Actual Allocation Calc'!U490+IF($P490="Employed",$U490/7*BJ490,
IF(AND($P490="Terminated"),($U490/7*AP490),
IF(AND($P490="Furloughed"),($U490/7*AP490)+($U490/7*AZ490),
IF(AND($P490="Rehired"),($U490/7*AZ490),
IF(AND($P490="Terminated",AP490&gt;0),$U490,
IF($P490="Furloughed",IF(AP490&gt;0,$U490)+IF(AZ490&gt;0,$U490),
IF($P490="Rehired",IF(AZ490&gt;0,$U490))))))))*'Actual Allocation Calc'!$AH$99)))</f>
        <v/>
      </c>
      <c r="Z490" s="210" t="str">
        <f>IF($B490="","",IF('Actual Allocation Calc'!$AI$78="A",
IF($P490="Employed",$U490,
IF(AND($P490="Terminated"),($U490/7*AQ490),
IF(AND($P490="Furloughed"),($U490/7*AQ490)+($U490/7*BA490),
IF(AND($P490="Rehired"),($U490/7*BA490),
IF(AND($P490="Terminated",AQ490&gt;0),$U490,
IF($P490="Furloughed",IF(AQ490&gt;0,$U490)+IF(BA490&gt;0,$U490),
IF($P490="Rehired",IF(BA490&gt;0,$U490)))))))),IF('Actual Allocation Calc'!$AI$78="C",'Actual Allocation Calc'!M490,'Actual Allocation Calc'!V490+IF($P490="Employed",$U490,
IF(AND($P490="Terminated"),($U490/7*AQ490),
IF(AND($P490="Furloughed"),($U490/7*AQ490)+($U490/7*BA490),
IF(AND($P490="Rehired"),($U490/7*BA490),
IF(AND($P490="Terminated",AQ490&gt;0),$U490,
IF($P490="Furloughed",IF(AQ490&gt;0,$U490)+IF(BA490&gt;0,$U490),
IF($P490="Rehired",IF(BA490&gt;0,$U490))))))))*'Actual Allocation Calc'!$AI$99)))</f>
        <v/>
      </c>
      <c r="AA490" s="210" t="str">
        <f>IF($B490="","",IF('Actual Allocation Calc'!$AJ$78="A",
IF($P490="Employed",$U490,
IF(AND($P490="Terminated"),($U490/7*AR490),
IF(AND($P490="Furloughed"),($U490/7*AR490)+($U490/7*BB490),
IF(AND($P490="Rehired"),($U490/7*BB490),
IF(AND($P490="Terminated",AR490&gt;0),$U490,
IF($P490="Furloughed",IF(AR490&gt;0,$U490)+IF(BB490&gt;0,$U490),
IF($P490="Rehired",IF(BB490&gt;0,$U490)))))))),IF('Actual Allocation Calc'!$AJ$78="C",'Actual Allocation Calc'!N490,'Actual Allocation Calc'!W490+IF($P490="Employed",$U490,
IF(AND($P490="Terminated"),($U490/7*AR490),
IF(AND($P490="Furloughed"),($U490/7*AR490)+($U490/7*BB490),
IF(AND($P490="Rehired"),($U490/7*BB490),
IF(AND($P490="Terminated",AR490&gt;0),$U490,
IF($P490="Furloughed",IF(AR490&gt;0,$U490)+IF(BB490&gt;0,$U490),
IF($P490="Rehired",IF(BB490&gt;0,$U490))))))))*'Actual Allocation Calc'!$AJ$99)))</f>
        <v/>
      </c>
      <c r="AB490" s="210" t="str">
        <f>IF($B490="","",IF('Actual Allocation Calc'!$AK$78="A",
IF($P490="Employed",$U490,
IF(AND($P490="Terminated"),($U490/7*AS490),
IF(AND($P490="Furloughed"),($U490/7*AS490)+($U490/7*BC490),
IF(AND($P490="Rehired"),($U490/7*BC490),
IF(AND($P490="Terminated",AS490&gt;0),$U490,
IF($P490="Furloughed",IF(AS490&gt;0,$U490)+IF(BC490&gt;0,$U490),
IF($P490="Rehired",IF(BC490&gt;0,$U490)))))))),IF('Actual Allocation Calc'!$AK$78="C",'Actual Allocation Calc'!O490,'Actual Allocation Calc'!X490+IF($P490="Employed",$U490,
IF(AND($P490="Terminated"),($U490/7*AS490),
IF(AND($P490="Furloughed"),($U490/7*AS490)+($U490/7*BC490),
IF(AND($P490="Rehired"),($U490/7*BC490),
IF(AND($P490="Terminated",AS490&gt;0),$U490,
IF($P490="Furloughed",IF(AS490&gt;0,$U490)+IF(BC490&gt;0,$U490),
IF($P490="Rehired",IF(BC490&gt;0,$U490))))))))*'Actual Allocation Calc'!$AK$99)))</f>
        <v/>
      </c>
      <c r="AC490" s="210" t="str">
        <f>IF($B490="","",IF('Actual Allocation Calc'!$AL$78="A",
IF($P490="Employed",$U490,
IF(AND($P490="Terminated"),($U490/7*AT490),
IF(AND($P490="Furloughed"),($U490/7*AT490)+($U490/7*BD490),
IF(AND($P490="Rehired"),($U490/7*BD490),
IF(AND($P490="Terminated",AT490&gt;0),$U490,
IF($P490="Furloughed",IF(AT490&gt;0,$U490)+IF(BD490&gt;0,$U490),
IF($P490="Rehired",IF(BD490&gt;0,$U490)))))))),IF('Actual Allocation Calc'!$AL$78="C",'Actual Allocation Calc'!P490,'Actual Allocation Calc'!Y490+IF($P490="Employed",$U490,
IF(AND($P490="Terminated"),($U490/7*AT490),
IF(AND($P490="Furloughed"),($U490/7*AT490)+($U490/7*BD490),
IF(AND($P490="Rehired"),($U490/7*BD490),
IF(AND($P490="Terminated",AT490&gt;0),$U490,
IF($P490="Furloughed",IF(AT490&gt;0,$U490)+IF(BD490&gt;0,$U490),
IF($P490="Rehired",IF(BD490&gt;0,$U490))))))))*'Actual Allocation Calc'!$AL$99)))</f>
        <v/>
      </c>
      <c r="AD490" s="210" t="str">
        <f>IF($B490="","",IF('Actual Allocation Calc'!$AM$78="A",
IF($P490="Employed",$U490,
IF(AND($P490="Terminated"),($U490/7*AU490),
IF(AND($P490="Furloughed"),($U490/7*AU490)+($U490/7*BE490),
IF(AND($P490="Rehired"),($U490/7*BE490),
IF(AND($P490="Terminated",AU490&gt;0),$U490,
IF($P490="Furloughed",IF(AU490&gt;0,$U490)+IF(BE490&gt;0,$U490),
IF($P490="Rehired",IF(BE490&gt;0,$U490)))))))),IF('Actual Allocation Calc'!$AM$78="C",'Actual Allocation Calc'!Q490,'Actual Allocation Calc'!Z490+IF($P490="Employed",$U490,
IF(AND($P490="Terminated"),($U490/7*AU490),
IF(AND($P490="Furloughed"),($U490/7*AU490)+($U490/7*BE490),
IF(AND($P490="Rehired"),($U490/7*BE490),
IF(AND($P490="Terminated",AU490&gt;0),$U490,
IF($P490="Furloughed",IF(AU490&gt;0,$U490)+IF(BE490&gt;0,$U490),
IF($P490="Rehired",IF(BE490&gt;0,$U490))))))))*'Actual Allocation Calc'!$AM$99)))</f>
        <v/>
      </c>
      <c r="AE490" s="210" t="str">
        <f>IF($B490="","",IF('Actual Allocation Calc'!$AN$78="A",
IF($P490="Employed",$U490,
IF(AND($P490="Terminated"),($U490/7*AV490),
IF(AND($P490="Furloughed"),($U490/7*AV490)+($U490/7*BF490),
IF(AND($P490="Rehired"),($U490/7*BF490),
IF(AND($P490="Terminated",AV490&gt;0),$U490,
IF($P490="Furloughed",IF(AV490&gt;0,$U490)+IF(BF490&gt;0,$U490),
IF($P490="Rehired",IF(BF490&gt;0,$U490)))))))),IF('Actual Allocation Calc'!$AN$78="C",'Actual Allocation Calc'!R490,'Actual Allocation Calc'!AA490+IF($P490="Employed",$U490,
IF(AND($P490="Terminated"),($U490/7*AV490),
IF(AND($P490="Furloughed"),($U490/7*AV490)+($U490/7*BF490),
IF(AND($P490="Rehired"),($U490/7*BF490),
IF(AND($P490="Terminated",AV490&gt;0),$U490,
IF($P490="Furloughed",IF(AV490&gt;0,$U490)+IF(BF490&gt;0,$U490),
IF($P490="Rehired",IF(BF490&gt;0,$U490))))))))*'Actual Allocation Calc'!$AN$99)))</f>
        <v/>
      </c>
      <c r="AF490" s="210" t="str">
        <f>IF($B490="","",IF('Actual Allocation Calc'!$AO$78="A",
IF($P490="Employed",$U490,
IF(AND($P490="Terminated"),($U490/7*AW490),
IF(AND($P490="Furloughed"),($U490/7*AW490)+($U490/7*BG490),
IF(AND($P490="Rehired"),($U490/7*BG490),
IF(AND($P490="Terminated",AW490&gt;0),$U490,
IF($P490="Furloughed",IF(AW490&gt;0,$U490)+IF(BG490&gt;0,$U490),
IF($P490="Rehired",IF(BG490&gt;0,$U490)))))))),IF('Actual Allocation Calc'!$AO$78="C",'Actual Allocation Calc'!S490,'Actual Allocation Calc'!AB490+IF($P490="Employed",$U490,
IF(AND($P490="Terminated"),($U490/7*AW490),
IF(AND($P490="Furloughed"),($U490/7*AW490)+($U490/7*BG490),
IF(AND($P490="Rehired"),($U490/7*BG490),
IF(AND($P490="Terminated",AW490&gt;0),$U490,
IF($P490="Furloughed",IF(AW490&gt;0,$U490)+IF(BG490&gt;0,$U490),
IF($P490="Rehired",IF(BG490&gt;0,$U490))))))))*'Actual Allocation Calc'!$AO$99)))</f>
        <v/>
      </c>
      <c r="AG490" s="210" t="str">
        <f>IF($B490="","",IF('Actual Allocation Calc'!$AP$78="A",
IF($P490="Employed",$U490/7*BK490,
IF(AND($P490="Terminated"),($U490/7*AX490),
IF(AND($P490="Furloughed"),($U490/7*AX490)+($U490/7*BH490),
IF(AND($P490="Rehired"),($U490/7*BH490),
IF(AND($P490="Terminated",AX490&gt;0),$U490,
IF($P490="Furloughed",IF(AX490&gt;0,$U490)+IF(BH490&gt;0,$U490),
IF($P490="Rehired",IF(BH490&gt;0,$U490)))))))),IF('Actual Allocation Calc'!$AP$78="C",'Actual Allocation Calc'!T490,'Actual Allocation Calc'!AC490+IF($P490="Employed",$U490/7*BK490,
IF(AND($P490="Terminated"),($U490/7*AX490),
IF(AND($P490="Furloughed"),($U490/7*AX490)+($U490/7*BH490),
IF(AND($P490="Rehired"),($U490/7*BH490),
IF(AND($P490="Terminated",AX490&gt;0),$U490,
IF($P490="Furloughed",IF(AX490&gt;0,$U490)+IF(BH490&gt;0,$U490),
IF($P490="Rehired",IF(BH490&gt;0,$U490))))))))*'Actual Allocation Calc'!$AP$99)))</f>
        <v/>
      </c>
      <c r="AH490" s="536"/>
      <c r="AI490" s="82">
        <f t="shared" si="171"/>
        <v>0</v>
      </c>
      <c r="AJ490" s="210">
        <f t="shared" si="153"/>
        <v>0</v>
      </c>
      <c r="AK490" s="397" t="str">
        <f t="shared" si="154"/>
        <v/>
      </c>
      <c r="AM490" s="122"/>
      <c r="AO490" s="214" t="str">
        <f>IFERROR(IF($V490="","",VLOOKUP(V490,'Calendar Calcs'!$B$2:$E1457,4,FALSE)),0)</f>
        <v/>
      </c>
      <c r="AP490" s="69" t="str">
        <f>IF($AO490="","", IF($AO490&lt;AP$23,0,IF($AO490&gt;AP$23,COUNTIFS('Calendar Calcs'!$E$2:$E1457,AP$23),COUNTIFS('Calendar Calcs'!$E$2:$E1457,AP$23,'Calendar Calcs'!$D$2:$D1457,"&lt;="&amp;WEEKDAY($V490)))))</f>
        <v/>
      </c>
      <c r="AQ490" s="69" t="str">
        <f>IF($AO490="","", IF($AO490&lt;AQ$23,0,IF($AO490&gt;AQ$23,COUNTIFS('Calendar Calcs'!$E$2:$E1457,AQ$23),COUNTIFS('Calendar Calcs'!$E$2:$E1457,AQ$23,'Calendar Calcs'!$D$2:$D1457,"&lt;="&amp;WEEKDAY($V490)))))</f>
        <v/>
      </c>
      <c r="AR490" s="69" t="str">
        <f>IF($AO490="","", IF($AO490&lt;AR$23,0,IF($AO490&gt;AR$23,COUNTIFS('Calendar Calcs'!$E$2:$E1457,AR$23),COUNTIFS('Calendar Calcs'!$E$2:$E1457,AR$23,'Calendar Calcs'!$D$2:$D1457,"&lt;="&amp;WEEKDAY($V490)))))</f>
        <v/>
      </c>
      <c r="AS490" s="69" t="str">
        <f>IF($AO490="","", IF($AO490&lt;AS$23,0,IF($AO490&gt;AS$23,COUNTIFS('Calendar Calcs'!$E$2:$E1457,AS$23),COUNTIFS('Calendar Calcs'!$E$2:$E1457,AS$23,'Calendar Calcs'!$D$2:$D1457,"&lt;="&amp;WEEKDAY($V490)))))</f>
        <v/>
      </c>
      <c r="AT490" s="69" t="str">
        <f>IF($AO490="","", IF($AO490&lt;AT$23,0,IF($AO490&gt;AT$23,COUNTIFS('Calendar Calcs'!$E$2:$E1457,AT$23),COUNTIFS('Calendar Calcs'!$E$2:$E1457,AT$23,'Calendar Calcs'!$D$2:$D1457,"&lt;="&amp;WEEKDAY($V490)))))</f>
        <v/>
      </c>
      <c r="AU490" s="69" t="str">
        <f>IF($AO490="","", IF($AO490&lt;AU$23,0,IF($AO490&gt;AU$23,COUNTIFS('Calendar Calcs'!$E$2:$E1457,AU$23),COUNTIFS('Calendar Calcs'!$E$2:$E1457,AU$23,'Calendar Calcs'!$D$2:$D1457,"&lt;="&amp;WEEKDAY($V490)))))</f>
        <v/>
      </c>
      <c r="AV490" s="69" t="str">
        <f>IF($AO490="","", IF($AO490&lt;AV$23,0,IF($AO490&gt;AV$23,COUNTIFS('Calendar Calcs'!$E$2:$E1457,AV$23),COUNTIFS('Calendar Calcs'!$E$2:$E1457,AV$23,'Calendar Calcs'!$D$2:$D1457,"&lt;="&amp;WEEKDAY($V490)))))</f>
        <v/>
      </c>
      <c r="AW490" s="69" t="str">
        <f>IF($AO490="","", IF($AO490&lt;AW$23,0,IF($AO490&gt;AW$23,COUNTIFS('Calendar Calcs'!$E$2:$E1457,AW$23),COUNTIFS('Calendar Calcs'!$E$2:$E1457,AW$23,'Calendar Calcs'!$D$2:$D1457,"&lt;="&amp;WEEKDAY($V490)))))</f>
        <v/>
      </c>
      <c r="AX490" s="69" t="str">
        <f>IF($AO490="","", IF($AO490&lt;AX$23,0,IF($AO490&gt;AX$23,COUNTIFS('Calendar Calcs'!$E$2:$E1457,AX$23),COUNTIFS('Calendar Calcs'!$E$2:$E1457,AX$23,'Calendar Calcs'!$D$2:$D1457,"&lt;="&amp;WEEKDAY($V490)))))</f>
        <v/>
      </c>
      <c r="AY490" s="69" t="str">
        <f>IF($W490="","",VLOOKUP($W490,'Calendar Calcs'!$B$2:$E1457,4,FALSE))</f>
        <v/>
      </c>
      <c r="AZ490" s="69" t="str">
        <f>IF($AY490="","",IF($AY490&gt;AZ$23,0,IF($AY490&lt;AZ$23,COUNTIFS('Calendar Calcs'!$E$2:$E1457,AZ$23),COUNTIFS('Calendar Calcs'!$E$2:$E1457,AZ$23,'Calendar Calcs'!$D$2:$D1457,"&gt;="&amp;WEEKDAY($W490)))))</f>
        <v/>
      </c>
      <c r="BA490" s="69" t="str">
        <f>IF($AY490="","",IF($AY490&gt;BA$23,0,IF($AY490&lt;BA$23,COUNTIFS('Calendar Calcs'!$E$2:$E1457,BA$23),COUNTIFS('Calendar Calcs'!$E$2:$E1457,BA$23,'Calendar Calcs'!$D$2:$D1457,"&gt;="&amp;WEEKDAY($W490)))))</f>
        <v/>
      </c>
      <c r="BB490" s="69" t="str">
        <f>IF($AY490="","",IF($AY490&gt;BB$23,0,IF($AY490&lt;BB$23,COUNTIFS('Calendar Calcs'!$E$2:$E1457,BB$23),COUNTIFS('Calendar Calcs'!$E$2:$E1457,BB$23,'Calendar Calcs'!$D$2:$D1457,"&gt;="&amp;WEEKDAY($W490)))))</f>
        <v/>
      </c>
      <c r="BC490" s="69" t="str">
        <f>IF($AY490="","",IF($AY490&gt;BC$23,0,IF($AY490&lt;BC$23,COUNTIFS('Calendar Calcs'!$E$2:$E1457,BC$23),COUNTIFS('Calendar Calcs'!$E$2:$E1457,BC$23,'Calendar Calcs'!$D$2:$D1457,"&gt;="&amp;WEEKDAY($W490)))))</f>
        <v/>
      </c>
      <c r="BD490" s="69" t="str">
        <f>IF($AY490="","",IF($AY490&gt;BD$23,0,IF($AY490&lt;BD$23,COUNTIFS('Calendar Calcs'!$E$2:$E1457,BD$23),COUNTIFS('Calendar Calcs'!$E$2:$E1457,BD$23,'Calendar Calcs'!$D$2:$D1457,"&gt;="&amp;WEEKDAY($W490)))))</f>
        <v/>
      </c>
      <c r="BE490" s="69" t="str">
        <f>IF($AY490="","",IF($AY490&gt;BE$23,0,IF($AY490&lt;BE$23,COUNTIFS('Calendar Calcs'!$E$2:$E1457,BE$23),COUNTIFS('Calendar Calcs'!$E$2:$E1457,BE$23,'Calendar Calcs'!$D$2:$D1457,"&gt;="&amp;WEEKDAY($W490)))))</f>
        <v/>
      </c>
      <c r="BF490" s="69" t="str">
        <f>IF($AY490="","",IF($AY490&gt;BF$23,0,IF($AY490&lt;BF$23,COUNTIFS('Calendar Calcs'!$E$2:$E1457,BF$23),COUNTIFS('Calendar Calcs'!$E$2:$E1457,BF$23,'Calendar Calcs'!$D$2:$D1457,"&gt;="&amp;WEEKDAY($W490)))))</f>
        <v/>
      </c>
      <c r="BG490" s="69" t="str">
        <f>IF($AY490="","",IF($AY490&gt;BG$23,0,IF($AY490&lt;BG$23,COUNTIFS('Calendar Calcs'!$E$2:$E1457,BG$23),COUNTIFS('Calendar Calcs'!$E$2:$E1457,BG$23,'Calendar Calcs'!$D$2:$D1457,"&gt;="&amp;WEEKDAY($W490)))))</f>
        <v/>
      </c>
      <c r="BH490" s="69">
        <f t="shared" si="155"/>
        <v>6</v>
      </c>
      <c r="BI490" s="69">
        <f>IF(Cover!$E$43="","",VLOOKUP(Cover!$E$43,'Calendar Calcs'!$B$2:$E1457,4,FALSE))</f>
        <v>1</v>
      </c>
      <c r="BJ490" s="69">
        <f>IF($BI490="","", IF($BI490&lt;BJ$23,0,IF($BI490&gt;=BJ$23,COUNTIFS('Calendar Calcs'!$E$2:$E1457,BJ$23),COUNTIFS('Calendar Calcs'!$E$2:$E1457,BJ$23,'Calendar Calcs'!$D$2:$D1457,"&lt;="&amp;WEEKDAY($V490)))))</f>
        <v>1</v>
      </c>
      <c r="BK490" s="69">
        <f t="shared" si="152"/>
        <v>6</v>
      </c>
      <c r="BN490" s="69" t="str">
        <f>IF(T490&gt;0,"FTE",IF(Cover!$E$47="Weekly",IF(S490&gt;29.75,"FTE","PTE"),IF(S490&gt;59.75,"FTE","PTE")))</f>
        <v>PTE</v>
      </c>
      <c r="BO490" s="69">
        <f>IF(BN490="FTE",30,IF(Cover!$E$47="Weekly",'STEP 2 EE Data'!S490,'STEP 2 EE Data'!S490/2))</f>
        <v>0</v>
      </c>
      <c r="BP490" s="209">
        <f t="shared" si="156"/>
        <v>0</v>
      </c>
      <c r="BQ490" s="209">
        <f t="shared" si="157"/>
        <v>0</v>
      </c>
      <c r="BR490" s="209">
        <f t="shared" si="158"/>
        <v>0</v>
      </c>
      <c r="BS490" s="209">
        <f t="shared" si="159"/>
        <v>0</v>
      </c>
      <c r="BT490" s="209">
        <f t="shared" si="160"/>
        <v>0</v>
      </c>
      <c r="BU490" s="209">
        <f t="shared" si="161"/>
        <v>0</v>
      </c>
      <c r="BV490" s="209">
        <f t="shared" si="162"/>
        <v>0</v>
      </c>
      <c r="BW490" s="209">
        <f t="shared" si="163"/>
        <v>0</v>
      </c>
      <c r="BX490" s="209">
        <f t="shared" si="164"/>
        <v>0</v>
      </c>
      <c r="CC490" s="210" t="str">
        <f>IF(B490="","",IF(C490="",IF(Cover!$E$47="Weekly",'STEP 3 EE Comp'!BI495*8,'STEP 3 EE Comp'!BI495*4),IF(Cover!$E$47="Weekly",'STEP 3 EE Comp'!BI495,'STEP 3 EE Comp'!BI495)))</f>
        <v/>
      </c>
      <c r="CD490" s="82" t="str">
        <f t="shared" si="165"/>
        <v/>
      </c>
      <c r="CE490" s="417">
        <f t="shared" si="166"/>
        <v>1</v>
      </c>
      <c r="CF490" s="82" t="str">
        <f t="shared" si="167"/>
        <v>Good</v>
      </c>
      <c r="CG490" s="82">
        <f t="shared" si="168"/>
        <v>0</v>
      </c>
      <c r="CH490" s="234">
        <f t="shared" si="169"/>
        <v>0</v>
      </c>
    </row>
    <row r="491" spans="1:86" s="69" customFormat="1" x14ac:dyDescent="0.3">
      <c r="A491" s="555"/>
      <c r="B491" s="52"/>
      <c r="C491" s="52"/>
      <c r="D491" s="52"/>
      <c r="E491" s="52"/>
      <c r="F491" s="507"/>
      <c r="G491" s="210">
        <f t="shared" si="170"/>
        <v>0</v>
      </c>
      <c r="H491" s="82">
        <f t="shared" si="151"/>
        <v>0</v>
      </c>
      <c r="I491" s="211"/>
      <c r="J491" s="441" t="s">
        <v>21</v>
      </c>
      <c r="K491" s="441" t="s">
        <v>21</v>
      </c>
      <c r="L491" s="441" t="s">
        <v>21</v>
      </c>
      <c r="M491" s="441" t="s">
        <v>21</v>
      </c>
      <c r="N491" s="568" t="s">
        <v>21</v>
      </c>
      <c r="O491" s="211"/>
      <c r="P491" s="212" t="str">
        <f>IF(B491="","",
IF(AND(V491="",W491="",B491&lt;&gt;""),"Employed",
IF(AND(V491&lt;&gt;"",W491="",B491&lt;&gt;""),"Terminated",
IF(AND(V491&lt;&gt;"",W491&lt;&gt;"",B491&lt;&gt;""),IF(W491&lt;Cover!$E$43,"Employed","Furloughed"),
IF(AND(V491="",W491&lt;&gt;"",B491&lt;&gt;""),IF(W491&lt;Cover!$E$43,"Employed","Rehired"))))))</f>
        <v/>
      </c>
      <c r="Q491" s="211"/>
      <c r="R491" s="536"/>
      <c r="S491" s="563"/>
      <c r="T491" s="536"/>
      <c r="U491" s="82">
        <f>IF(Cover!$E$47="Weekly",IF(T491&gt;0,T491,R491*S491),IF(T491&gt;0,T491,R491*S491)/2)</f>
        <v>0</v>
      </c>
      <c r="V491" s="564"/>
      <c r="W491" s="564"/>
      <c r="Y491" s="213" t="str">
        <f>IF($B491="","",IF('Actual Allocation Calc'!$AH$78="A",
IF($P491="Employed",$U491/7*BJ491,
IF(AND($P491="Terminated"),($U491/7*AP491),
IF(AND($P491="Furloughed"),($U491/7*AP491)+($U491/7*AZ491),
IF(AND($P491="Rehired"),($U491/7*AZ491),
IF(AND($P491="Terminated",AP491&gt;0),$U491,
IF($P491="Furloughed",IF(AP491&gt;0,$U491)+IF(AZ491&gt;0,$U491),
IF($P491="Rehired",IF(AZ491&gt;0,$U491)))))))),IF('Actual Allocation Calc'!$AH$78="C",'Actual Allocation Calc'!L491,'Actual Allocation Calc'!U491+IF($P491="Employed",$U491/7*BJ491,
IF(AND($P491="Terminated"),($U491/7*AP491),
IF(AND($P491="Furloughed"),($U491/7*AP491)+($U491/7*AZ491),
IF(AND($P491="Rehired"),($U491/7*AZ491),
IF(AND($P491="Terminated",AP491&gt;0),$U491,
IF($P491="Furloughed",IF(AP491&gt;0,$U491)+IF(AZ491&gt;0,$U491),
IF($P491="Rehired",IF(AZ491&gt;0,$U491))))))))*'Actual Allocation Calc'!$AH$99)))</f>
        <v/>
      </c>
      <c r="Z491" s="210" t="str">
        <f>IF($B491="","",IF('Actual Allocation Calc'!$AI$78="A",
IF($P491="Employed",$U491,
IF(AND($P491="Terminated"),($U491/7*AQ491),
IF(AND($P491="Furloughed"),($U491/7*AQ491)+($U491/7*BA491),
IF(AND($P491="Rehired"),($U491/7*BA491),
IF(AND($P491="Terminated",AQ491&gt;0),$U491,
IF($P491="Furloughed",IF(AQ491&gt;0,$U491)+IF(BA491&gt;0,$U491),
IF($P491="Rehired",IF(BA491&gt;0,$U491)))))))),IF('Actual Allocation Calc'!$AI$78="C",'Actual Allocation Calc'!M491,'Actual Allocation Calc'!V491+IF($P491="Employed",$U491,
IF(AND($P491="Terminated"),($U491/7*AQ491),
IF(AND($P491="Furloughed"),($U491/7*AQ491)+($U491/7*BA491),
IF(AND($P491="Rehired"),($U491/7*BA491),
IF(AND($P491="Terminated",AQ491&gt;0),$U491,
IF($P491="Furloughed",IF(AQ491&gt;0,$U491)+IF(BA491&gt;0,$U491),
IF($P491="Rehired",IF(BA491&gt;0,$U491))))))))*'Actual Allocation Calc'!$AI$99)))</f>
        <v/>
      </c>
      <c r="AA491" s="210" t="str">
        <f>IF($B491="","",IF('Actual Allocation Calc'!$AJ$78="A",
IF($P491="Employed",$U491,
IF(AND($P491="Terminated"),($U491/7*AR491),
IF(AND($P491="Furloughed"),($U491/7*AR491)+($U491/7*BB491),
IF(AND($P491="Rehired"),($U491/7*BB491),
IF(AND($P491="Terminated",AR491&gt;0),$U491,
IF($P491="Furloughed",IF(AR491&gt;0,$U491)+IF(BB491&gt;0,$U491),
IF($P491="Rehired",IF(BB491&gt;0,$U491)))))))),IF('Actual Allocation Calc'!$AJ$78="C",'Actual Allocation Calc'!N491,'Actual Allocation Calc'!W491+IF($P491="Employed",$U491,
IF(AND($P491="Terminated"),($U491/7*AR491),
IF(AND($P491="Furloughed"),($U491/7*AR491)+($U491/7*BB491),
IF(AND($P491="Rehired"),($U491/7*BB491),
IF(AND($P491="Terminated",AR491&gt;0),$U491,
IF($P491="Furloughed",IF(AR491&gt;0,$U491)+IF(BB491&gt;0,$U491),
IF($P491="Rehired",IF(BB491&gt;0,$U491))))))))*'Actual Allocation Calc'!$AJ$99)))</f>
        <v/>
      </c>
      <c r="AB491" s="210" t="str">
        <f>IF($B491="","",IF('Actual Allocation Calc'!$AK$78="A",
IF($P491="Employed",$U491,
IF(AND($P491="Terminated"),($U491/7*AS491),
IF(AND($P491="Furloughed"),($U491/7*AS491)+($U491/7*BC491),
IF(AND($P491="Rehired"),($U491/7*BC491),
IF(AND($P491="Terminated",AS491&gt;0),$U491,
IF($P491="Furloughed",IF(AS491&gt;0,$U491)+IF(BC491&gt;0,$U491),
IF($P491="Rehired",IF(BC491&gt;0,$U491)))))))),IF('Actual Allocation Calc'!$AK$78="C",'Actual Allocation Calc'!O491,'Actual Allocation Calc'!X491+IF($P491="Employed",$U491,
IF(AND($P491="Terminated"),($U491/7*AS491),
IF(AND($P491="Furloughed"),($U491/7*AS491)+($U491/7*BC491),
IF(AND($P491="Rehired"),($U491/7*BC491),
IF(AND($P491="Terminated",AS491&gt;0),$U491,
IF($P491="Furloughed",IF(AS491&gt;0,$U491)+IF(BC491&gt;0,$U491),
IF($P491="Rehired",IF(BC491&gt;0,$U491))))))))*'Actual Allocation Calc'!$AK$99)))</f>
        <v/>
      </c>
      <c r="AC491" s="210" t="str">
        <f>IF($B491="","",IF('Actual Allocation Calc'!$AL$78="A",
IF($P491="Employed",$U491,
IF(AND($P491="Terminated"),($U491/7*AT491),
IF(AND($P491="Furloughed"),($U491/7*AT491)+($U491/7*BD491),
IF(AND($P491="Rehired"),($U491/7*BD491),
IF(AND($P491="Terminated",AT491&gt;0),$U491,
IF($P491="Furloughed",IF(AT491&gt;0,$U491)+IF(BD491&gt;0,$U491),
IF($P491="Rehired",IF(BD491&gt;0,$U491)))))))),IF('Actual Allocation Calc'!$AL$78="C",'Actual Allocation Calc'!P491,'Actual Allocation Calc'!Y491+IF($P491="Employed",$U491,
IF(AND($P491="Terminated"),($U491/7*AT491),
IF(AND($P491="Furloughed"),($U491/7*AT491)+($U491/7*BD491),
IF(AND($P491="Rehired"),($U491/7*BD491),
IF(AND($P491="Terminated",AT491&gt;0),$U491,
IF($P491="Furloughed",IF(AT491&gt;0,$U491)+IF(BD491&gt;0,$U491),
IF($P491="Rehired",IF(BD491&gt;0,$U491))))))))*'Actual Allocation Calc'!$AL$99)))</f>
        <v/>
      </c>
      <c r="AD491" s="210" t="str">
        <f>IF($B491="","",IF('Actual Allocation Calc'!$AM$78="A",
IF($P491="Employed",$U491,
IF(AND($P491="Terminated"),($U491/7*AU491),
IF(AND($P491="Furloughed"),($U491/7*AU491)+($U491/7*BE491),
IF(AND($P491="Rehired"),($U491/7*BE491),
IF(AND($P491="Terminated",AU491&gt;0),$U491,
IF($P491="Furloughed",IF(AU491&gt;0,$U491)+IF(BE491&gt;0,$U491),
IF($P491="Rehired",IF(BE491&gt;0,$U491)))))))),IF('Actual Allocation Calc'!$AM$78="C",'Actual Allocation Calc'!Q491,'Actual Allocation Calc'!Z491+IF($P491="Employed",$U491,
IF(AND($P491="Terminated"),($U491/7*AU491),
IF(AND($P491="Furloughed"),($U491/7*AU491)+($U491/7*BE491),
IF(AND($P491="Rehired"),($U491/7*BE491),
IF(AND($P491="Terminated",AU491&gt;0),$U491,
IF($P491="Furloughed",IF(AU491&gt;0,$U491)+IF(BE491&gt;0,$U491),
IF($P491="Rehired",IF(BE491&gt;0,$U491))))))))*'Actual Allocation Calc'!$AM$99)))</f>
        <v/>
      </c>
      <c r="AE491" s="210" t="str">
        <f>IF($B491="","",IF('Actual Allocation Calc'!$AN$78="A",
IF($P491="Employed",$U491,
IF(AND($P491="Terminated"),($U491/7*AV491),
IF(AND($P491="Furloughed"),($U491/7*AV491)+($U491/7*BF491),
IF(AND($P491="Rehired"),($U491/7*BF491),
IF(AND($P491="Terminated",AV491&gt;0),$U491,
IF($P491="Furloughed",IF(AV491&gt;0,$U491)+IF(BF491&gt;0,$U491),
IF($P491="Rehired",IF(BF491&gt;0,$U491)))))))),IF('Actual Allocation Calc'!$AN$78="C",'Actual Allocation Calc'!R491,'Actual Allocation Calc'!AA491+IF($P491="Employed",$U491,
IF(AND($P491="Terminated"),($U491/7*AV491),
IF(AND($P491="Furloughed"),($U491/7*AV491)+($U491/7*BF491),
IF(AND($P491="Rehired"),($U491/7*BF491),
IF(AND($P491="Terminated",AV491&gt;0),$U491,
IF($P491="Furloughed",IF(AV491&gt;0,$U491)+IF(BF491&gt;0,$U491),
IF($P491="Rehired",IF(BF491&gt;0,$U491))))))))*'Actual Allocation Calc'!$AN$99)))</f>
        <v/>
      </c>
      <c r="AF491" s="210" t="str">
        <f>IF($B491="","",IF('Actual Allocation Calc'!$AO$78="A",
IF($P491="Employed",$U491,
IF(AND($P491="Terminated"),($U491/7*AW491),
IF(AND($P491="Furloughed"),($U491/7*AW491)+($U491/7*BG491),
IF(AND($P491="Rehired"),($U491/7*BG491),
IF(AND($P491="Terminated",AW491&gt;0),$U491,
IF($P491="Furloughed",IF(AW491&gt;0,$U491)+IF(BG491&gt;0,$U491),
IF($P491="Rehired",IF(BG491&gt;0,$U491)))))))),IF('Actual Allocation Calc'!$AO$78="C",'Actual Allocation Calc'!S491,'Actual Allocation Calc'!AB491+IF($P491="Employed",$U491,
IF(AND($P491="Terminated"),($U491/7*AW491),
IF(AND($P491="Furloughed"),($U491/7*AW491)+($U491/7*BG491),
IF(AND($P491="Rehired"),($U491/7*BG491),
IF(AND($P491="Terminated",AW491&gt;0),$U491,
IF($P491="Furloughed",IF(AW491&gt;0,$U491)+IF(BG491&gt;0,$U491),
IF($P491="Rehired",IF(BG491&gt;0,$U491))))))))*'Actual Allocation Calc'!$AO$99)))</f>
        <v/>
      </c>
      <c r="AG491" s="210" t="str">
        <f>IF($B491="","",IF('Actual Allocation Calc'!$AP$78="A",
IF($P491="Employed",$U491/7*BK491,
IF(AND($P491="Terminated"),($U491/7*AX491),
IF(AND($P491="Furloughed"),($U491/7*AX491)+($U491/7*BH491),
IF(AND($P491="Rehired"),($U491/7*BH491),
IF(AND($P491="Terminated",AX491&gt;0),$U491,
IF($P491="Furloughed",IF(AX491&gt;0,$U491)+IF(BH491&gt;0,$U491),
IF($P491="Rehired",IF(BH491&gt;0,$U491)))))))),IF('Actual Allocation Calc'!$AP$78="C",'Actual Allocation Calc'!T491,'Actual Allocation Calc'!AC491+IF($P491="Employed",$U491/7*BK491,
IF(AND($P491="Terminated"),($U491/7*AX491),
IF(AND($P491="Furloughed"),($U491/7*AX491)+($U491/7*BH491),
IF(AND($P491="Rehired"),($U491/7*BH491),
IF(AND($P491="Terminated",AX491&gt;0),$U491,
IF($P491="Furloughed",IF(AX491&gt;0,$U491)+IF(BH491&gt;0,$U491),
IF($P491="Rehired",IF(BH491&gt;0,$U491))))))))*'Actual Allocation Calc'!$AP$99)))</f>
        <v/>
      </c>
      <c r="AH491" s="536"/>
      <c r="AI491" s="82">
        <f t="shared" si="171"/>
        <v>0</v>
      </c>
      <c r="AJ491" s="210">
        <f t="shared" si="153"/>
        <v>0</v>
      </c>
      <c r="AK491" s="397" t="str">
        <f t="shared" si="154"/>
        <v/>
      </c>
      <c r="AM491" s="122"/>
      <c r="AO491" s="214" t="str">
        <f>IFERROR(IF($V491="","",VLOOKUP(V491,'Calendar Calcs'!$B$2:$E1458,4,FALSE)),0)</f>
        <v/>
      </c>
      <c r="AP491" s="69" t="str">
        <f>IF($AO491="","", IF($AO491&lt;AP$23,0,IF($AO491&gt;AP$23,COUNTIFS('Calendar Calcs'!$E$2:$E1458,AP$23),COUNTIFS('Calendar Calcs'!$E$2:$E1458,AP$23,'Calendar Calcs'!$D$2:$D1458,"&lt;="&amp;WEEKDAY($V491)))))</f>
        <v/>
      </c>
      <c r="AQ491" s="69" t="str">
        <f>IF($AO491="","", IF($AO491&lt;AQ$23,0,IF($AO491&gt;AQ$23,COUNTIFS('Calendar Calcs'!$E$2:$E1458,AQ$23),COUNTIFS('Calendar Calcs'!$E$2:$E1458,AQ$23,'Calendar Calcs'!$D$2:$D1458,"&lt;="&amp;WEEKDAY($V491)))))</f>
        <v/>
      </c>
      <c r="AR491" s="69" t="str">
        <f>IF($AO491="","", IF($AO491&lt;AR$23,0,IF($AO491&gt;AR$23,COUNTIFS('Calendar Calcs'!$E$2:$E1458,AR$23),COUNTIFS('Calendar Calcs'!$E$2:$E1458,AR$23,'Calendar Calcs'!$D$2:$D1458,"&lt;="&amp;WEEKDAY($V491)))))</f>
        <v/>
      </c>
      <c r="AS491" s="69" t="str">
        <f>IF($AO491="","", IF($AO491&lt;AS$23,0,IF($AO491&gt;AS$23,COUNTIFS('Calendar Calcs'!$E$2:$E1458,AS$23),COUNTIFS('Calendar Calcs'!$E$2:$E1458,AS$23,'Calendar Calcs'!$D$2:$D1458,"&lt;="&amp;WEEKDAY($V491)))))</f>
        <v/>
      </c>
      <c r="AT491" s="69" t="str">
        <f>IF($AO491="","", IF($AO491&lt;AT$23,0,IF($AO491&gt;AT$23,COUNTIFS('Calendar Calcs'!$E$2:$E1458,AT$23),COUNTIFS('Calendar Calcs'!$E$2:$E1458,AT$23,'Calendar Calcs'!$D$2:$D1458,"&lt;="&amp;WEEKDAY($V491)))))</f>
        <v/>
      </c>
      <c r="AU491" s="69" t="str">
        <f>IF($AO491="","", IF($AO491&lt;AU$23,0,IF($AO491&gt;AU$23,COUNTIFS('Calendar Calcs'!$E$2:$E1458,AU$23),COUNTIFS('Calendar Calcs'!$E$2:$E1458,AU$23,'Calendar Calcs'!$D$2:$D1458,"&lt;="&amp;WEEKDAY($V491)))))</f>
        <v/>
      </c>
      <c r="AV491" s="69" t="str">
        <f>IF($AO491="","", IF($AO491&lt;AV$23,0,IF($AO491&gt;AV$23,COUNTIFS('Calendar Calcs'!$E$2:$E1458,AV$23),COUNTIFS('Calendar Calcs'!$E$2:$E1458,AV$23,'Calendar Calcs'!$D$2:$D1458,"&lt;="&amp;WEEKDAY($V491)))))</f>
        <v/>
      </c>
      <c r="AW491" s="69" t="str">
        <f>IF($AO491="","", IF($AO491&lt;AW$23,0,IF($AO491&gt;AW$23,COUNTIFS('Calendar Calcs'!$E$2:$E1458,AW$23),COUNTIFS('Calendar Calcs'!$E$2:$E1458,AW$23,'Calendar Calcs'!$D$2:$D1458,"&lt;="&amp;WEEKDAY($V491)))))</f>
        <v/>
      </c>
      <c r="AX491" s="69" t="str">
        <f>IF($AO491="","", IF($AO491&lt;AX$23,0,IF($AO491&gt;AX$23,COUNTIFS('Calendar Calcs'!$E$2:$E1458,AX$23),COUNTIFS('Calendar Calcs'!$E$2:$E1458,AX$23,'Calendar Calcs'!$D$2:$D1458,"&lt;="&amp;WEEKDAY($V491)))))</f>
        <v/>
      </c>
      <c r="AY491" s="69" t="str">
        <f>IF($W491="","",VLOOKUP($W491,'Calendar Calcs'!$B$2:$E1458,4,FALSE))</f>
        <v/>
      </c>
      <c r="AZ491" s="69" t="str">
        <f>IF($AY491="","",IF($AY491&gt;AZ$23,0,IF($AY491&lt;AZ$23,COUNTIFS('Calendar Calcs'!$E$2:$E1458,AZ$23),COUNTIFS('Calendar Calcs'!$E$2:$E1458,AZ$23,'Calendar Calcs'!$D$2:$D1458,"&gt;="&amp;WEEKDAY($W491)))))</f>
        <v/>
      </c>
      <c r="BA491" s="69" t="str">
        <f>IF($AY491="","",IF($AY491&gt;BA$23,0,IF($AY491&lt;BA$23,COUNTIFS('Calendar Calcs'!$E$2:$E1458,BA$23),COUNTIFS('Calendar Calcs'!$E$2:$E1458,BA$23,'Calendar Calcs'!$D$2:$D1458,"&gt;="&amp;WEEKDAY($W491)))))</f>
        <v/>
      </c>
      <c r="BB491" s="69" t="str">
        <f>IF($AY491="","",IF($AY491&gt;BB$23,0,IF($AY491&lt;BB$23,COUNTIFS('Calendar Calcs'!$E$2:$E1458,BB$23),COUNTIFS('Calendar Calcs'!$E$2:$E1458,BB$23,'Calendar Calcs'!$D$2:$D1458,"&gt;="&amp;WEEKDAY($W491)))))</f>
        <v/>
      </c>
      <c r="BC491" s="69" t="str">
        <f>IF($AY491="","",IF($AY491&gt;BC$23,0,IF($AY491&lt;BC$23,COUNTIFS('Calendar Calcs'!$E$2:$E1458,BC$23),COUNTIFS('Calendar Calcs'!$E$2:$E1458,BC$23,'Calendar Calcs'!$D$2:$D1458,"&gt;="&amp;WEEKDAY($W491)))))</f>
        <v/>
      </c>
      <c r="BD491" s="69" t="str">
        <f>IF($AY491="","",IF($AY491&gt;BD$23,0,IF($AY491&lt;BD$23,COUNTIFS('Calendar Calcs'!$E$2:$E1458,BD$23),COUNTIFS('Calendar Calcs'!$E$2:$E1458,BD$23,'Calendar Calcs'!$D$2:$D1458,"&gt;="&amp;WEEKDAY($W491)))))</f>
        <v/>
      </c>
      <c r="BE491" s="69" t="str">
        <f>IF($AY491="","",IF($AY491&gt;BE$23,0,IF($AY491&lt;BE$23,COUNTIFS('Calendar Calcs'!$E$2:$E1458,BE$23),COUNTIFS('Calendar Calcs'!$E$2:$E1458,BE$23,'Calendar Calcs'!$D$2:$D1458,"&gt;="&amp;WEEKDAY($W491)))))</f>
        <v/>
      </c>
      <c r="BF491" s="69" t="str">
        <f>IF($AY491="","",IF($AY491&gt;BF$23,0,IF($AY491&lt;BF$23,COUNTIFS('Calendar Calcs'!$E$2:$E1458,BF$23),COUNTIFS('Calendar Calcs'!$E$2:$E1458,BF$23,'Calendar Calcs'!$D$2:$D1458,"&gt;="&amp;WEEKDAY($W491)))))</f>
        <v/>
      </c>
      <c r="BG491" s="69" t="str">
        <f>IF($AY491="","",IF($AY491&gt;BG$23,0,IF($AY491&lt;BG$23,COUNTIFS('Calendar Calcs'!$E$2:$E1458,BG$23),COUNTIFS('Calendar Calcs'!$E$2:$E1458,BG$23,'Calendar Calcs'!$D$2:$D1458,"&gt;="&amp;WEEKDAY($W491)))))</f>
        <v/>
      </c>
      <c r="BH491" s="69">
        <f t="shared" si="155"/>
        <v>6</v>
      </c>
      <c r="BI491" s="69">
        <f>IF(Cover!$E$43="","",VLOOKUP(Cover!$E$43,'Calendar Calcs'!$B$2:$E1458,4,FALSE))</f>
        <v>1</v>
      </c>
      <c r="BJ491" s="69">
        <f>IF($BI491="","", IF($BI491&lt;BJ$23,0,IF($BI491&gt;=BJ$23,COUNTIFS('Calendar Calcs'!$E$2:$E1458,BJ$23),COUNTIFS('Calendar Calcs'!$E$2:$E1458,BJ$23,'Calendar Calcs'!$D$2:$D1458,"&lt;="&amp;WEEKDAY($V491)))))</f>
        <v>1</v>
      </c>
      <c r="BK491" s="69">
        <f t="shared" si="152"/>
        <v>6</v>
      </c>
      <c r="BN491" s="69" t="str">
        <f>IF(T491&gt;0,"FTE",IF(Cover!$E$47="Weekly",IF(S491&gt;29.75,"FTE","PTE"),IF(S491&gt;59.75,"FTE","PTE")))</f>
        <v>PTE</v>
      </c>
      <c r="BO491" s="69">
        <f>IF(BN491="FTE",30,IF(Cover!$E$47="Weekly",'STEP 2 EE Data'!S491,'STEP 2 EE Data'!S491/2))</f>
        <v>0</v>
      </c>
      <c r="BP491" s="209">
        <f t="shared" si="156"/>
        <v>0</v>
      </c>
      <c r="BQ491" s="209">
        <f t="shared" si="157"/>
        <v>0</v>
      </c>
      <c r="BR491" s="209">
        <f t="shared" si="158"/>
        <v>0</v>
      </c>
      <c r="BS491" s="209">
        <f t="shared" si="159"/>
        <v>0</v>
      </c>
      <c r="BT491" s="209">
        <f t="shared" si="160"/>
        <v>0</v>
      </c>
      <c r="BU491" s="209">
        <f t="shared" si="161"/>
        <v>0</v>
      </c>
      <c r="BV491" s="209">
        <f t="shared" si="162"/>
        <v>0</v>
      </c>
      <c r="BW491" s="209">
        <f t="shared" si="163"/>
        <v>0</v>
      </c>
      <c r="BX491" s="209">
        <f t="shared" si="164"/>
        <v>0</v>
      </c>
      <c r="CC491" s="210" t="str">
        <f>IF(B491="","",IF(C491="",IF(Cover!$E$47="Weekly",'STEP 3 EE Comp'!BI496*8,'STEP 3 EE Comp'!BI496*4),IF(Cover!$E$47="Weekly",'STEP 3 EE Comp'!BI496,'STEP 3 EE Comp'!BI496)))</f>
        <v/>
      </c>
      <c r="CD491" s="82" t="str">
        <f t="shared" si="165"/>
        <v/>
      </c>
      <c r="CE491" s="417">
        <f t="shared" si="166"/>
        <v>1</v>
      </c>
      <c r="CF491" s="82" t="str">
        <f t="shared" si="167"/>
        <v>Good</v>
      </c>
      <c r="CG491" s="82">
        <f t="shared" si="168"/>
        <v>0</v>
      </c>
      <c r="CH491" s="234">
        <f t="shared" si="169"/>
        <v>0</v>
      </c>
    </row>
    <row r="492" spans="1:86" s="69" customFormat="1" x14ac:dyDescent="0.3">
      <c r="A492" s="555"/>
      <c r="B492" s="52"/>
      <c r="C492" s="52"/>
      <c r="D492" s="52"/>
      <c r="E492" s="52"/>
      <c r="F492" s="507"/>
      <c r="G492" s="210">
        <f t="shared" si="170"/>
        <v>0</v>
      </c>
      <c r="H492" s="82">
        <f t="shared" si="151"/>
        <v>0</v>
      </c>
      <c r="I492" s="211"/>
      <c r="J492" s="441" t="s">
        <v>21</v>
      </c>
      <c r="K492" s="441" t="s">
        <v>21</v>
      </c>
      <c r="L492" s="441" t="s">
        <v>21</v>
      </c>
      <c r="M492" s="441" t="s">
        <v>21</v>
      </c>
      <c r="N492" s="568" t="s">
        <v>21</v>
      </c>
      <c r="O492" s="211"/>
      <c r="P492" s="212" t="str">
        <f>IF(B492="","",
IF(AND(V492="",W492="",B492&lt;&gt;""),"Employed",
IF(AND(V492&lt;&gt;"",W492="",B492&lt;&gt;""),"Terminated",
IF(AND(V492&lt;&gt;"",W492&lt;&gt;"",B492&lt;&gt;""),IF(W492&lt;Cover!$E$43,"Employed","Furloughed"),
IF(AND(V492="",W492&lt;&gt;"",B492&lt;&gt;""),IF(W492&lt;Cover!$E$43,"Employed","Rehired"))))))</f>
        <v/>
      </c>
      <c r="Q492" s="211"/>
      <c r="R492" s="536"/>
      <c r="S492" s="563"/>
      <c r="T492" s="536"/>
      <c r="U492" s="82">
        <f>IF(Cover!$E$47="Weekly",IF(T492&gt;0,T492,R492*S492),IF(T492&gt;0,T492,R492*S492)/2)</f>
        <v>0</v>
      </c>
      <c r="V492" s="564"/>
      <c r="W492" s="564"/>
      <c r="Y492" s="213" t="str">
        <f>IF($B492="","",IF('Actual Allocation Calc'!$AH$78="A",
IF($P492="Employed",$U492/7*BJ492,
IF(AND($P492="Terminated"),($U492/7*AP492),
IF(AND($P492="Furloughed"),($U492/7*AP492)+($U492/7*AZ492),
IF(AND($P492="Rehired"),($U492/7*AZ492),
IF(AND($P492="Terminated",AP492&gt;0),$U492,
IF($P492="Furloughed",IF(AP492&gt;0,$U492)+IF(AZ492&gt;0,$U492),
IF($P492="Rehired",IF(AZ492&gt;0,$U492)))))))),IF('Actual Allocation Calc'!$AH$78="C",'Actual Allocation Calc'!L492,'Actual Allocation Calc'!U492+IF($P492="Employed",$U492/7*BJ492,
IF(AND($P492="Terminated"),($U492/7*AP492),
IF(AND($P492="Furloughed"),($U492/7*AP492)+($U492/7*AZ492),
IF(AND($P492="Rehired"),($U492/7*AZ492),
IF(AND($P492="Terminated",AP492&gt;0),$U492,
IF($P492="Furloughed",IF(AP492&gt;0,$U492)+IF(AZ492&gt;0,$U492),
IF($P492="Rehired",IF(AZ492&gt;0,$U492))))))))*'Actual Allocation Calc'!$AH$99)))</f>
        <v/>
      </c>
      <c r="Z492" s="210" t="str">
        <f>IF($B492="","",IF('Actual Allocation Calc'!$AI$78="A",
IF($P492="Employed",$U492,
IF(AND($P492="Terminated"),($U492/7*AQ492),
IF(AND($P492="Furloughed"),($U492/7*AQ492)+($U492/7*BA492),
IF(AND($P492="Rehired"),($U492/7*BA492),
IF(AND($P492="Terminated",AQ492&gt;0),$U492,
IF($P492="Furloughed",IF(AQ492&gt;0,$U492)+IF(BA492&gt;0,$U492),
IF($P492="Rehired",IF(BA492&gt;0,$U492)))))))),IF('Actual Allocation Calc'!$AI$78="C",'Actual Allocation Calc'!M492,'Actual Allocation Calc'!V492+IF($P492="Employed",$U492,
IF(AND($P492="Terminated"),($U492/7*AQ492),
IF(AND($P492="Furloughed"),($U492/7*AQ492)+($U492/7*BA492),
IF(AND($P492="Rehired"),($U492/7*BA492),
IF(AND($P492="Terminated",AQ492&gt;0),$U492,
IF($P492="Furloughed",IF(AQ492&gt;0,$U492)+IF(BA492&gt;0,$U492),
IF($P492="Rehired",IF(BA492&gt;0,$U492))))))))*'Actual Allocation Calc'!$AI$99)))</f>
        <v/>
      </c>
      <c r="AA492" s="210" t="str">
        <f>IF($B492="","",IF('Actual Allocation Calc'!$AJ$78="A",
IF($P492="Employed",$U492,
IF(AND($P492="Terminated"),($U492/7*AR492),
IF(AND($P492="Furloughed"),($U492/7*AR492)+($U492/7*BB492),
IF(AND($P492="Rehired"),($U492/7*BB492),
IF(AND($P492="Terminated",AR492&gt;0),$U492,
IF($P492="Furloughed",IF(AR492&gt;0,$U492)+IF(BB492&gt;0,$U492),
IF($P492="Rehired",IF(BB492&gt;0,$U492)))))))),IF('Actual Allocation Calc'!$AJ$78="C",'Actual Allocation Calc'!N492,'Actual Allocation Calc'!W492+IF($P492="Employed",$U492,
IF(AND($P492="Terminated"),($U492/7*AR492),
IF(AND($P492="Furloughed"),($U492/7*AR492)+($U492/7*BB492),
IF(AND($P492="Rehired"),($U492/7*BB492),
IF(AND($P492="Terminated",AR492&gt;0),$U492,
IF($P492="Furloughed",IF(AR492&gt;0,$U492)+IF(BB492&gt;0,$U492),
IF($P492="Rehired",IF(BB492&gt;0,$U492))))))))*'Actual Allocation Calc'!$AJ$99)))</f>
        <v/>
      </c>
      <c r="AB492" s="210" t="str">
        <f>IF($B492="","",IF('Actual Allocation Calc'!$AK$78="A",
IF($P492="Employed",$U492,
IF(AND($P492="Terminated"),($U492/7*AS492),
IF(AND($P492="Furloughed"),($U492/7*AS492)+($U492/7*BC492),
IF(AND($P492="Rehired"),($U492/7*BC492),
IF(AND($P492="Terminated",AS492&gt;0),$U492,
IF($P492="Furloughed",IF(AS492&gt;0,$U492)+IF(BC492&gt;0,$U492),
IF($P492="Rehired",IF(BC492&gt;0,$U492)))))))),IF('Actual Allocation Calc'!$AK$78="C",'Actual Allocation Calc'!O492,'Actual Allocation Calc'!X492+IF($P492="Employed",$U492,
IF(AND($P492="Terminated"),($U492/7*AS492),
IF(AND($P492="Furloughed"),($U492/7*AS492)+($U492/7*BC492),
IF(AND($P492="Rehired"),($U492/7*BC492),
IF(AND($P492="Terminated",AS492&gt;0),$U492,
IF($P492="Furloughed",IF(AS492&gt;0,$U492)+IF(BC492&gt;0,$U492),
IF($P492="Rehired",IF(BC492&gt;0,$U492))))))))*'Actual Allocation Calc'!$AK$99)))</f>
        <v/>
      </c>
      <c r="AC492" s="210" t="str">
        <f>IF($B492="","",IF('Actual Allocation Calc'!$AL$78="A",
IF($P492="Employed",$U492,
IF(AND($P492="Terminated"),($U492/7*AT492),
IF(AND($P492="Furloughed"),($U492/7*AT492)+($U492/7*BD492),
IF(AND($P492="Rehired"),($U492/7*BD492),
IF(AND($P492="Terminated",AT492&gt;0),$U492,
IF($P492="Furloughed",IF(AT492&gt;0,$U492)+IF(BD492&gt;0,$U492),
IF($P492="Rehired",IF(BD492&gt;0,$U492)))))))),IF('Actual Allocation Calc'!$AL$78="C",'Actual Allocation Calc'!P492,'Actual Allocation Calc'!Y492+IF($P492="Employed",$U492,
IF(AND($P492="Terminated"),($U492/7*AT492),
IF(AND($P492="Furloughed"),($U492/7*AT492)+($U492/7*BD492),
IF(AND($P492="Rehired"),($U492/7*BD492),
IF(AND($P492="Terminated",AT492&gt;0),$U492,
IF($P492="Furloughed",IF(AT492&gt;0,$U492)+IF(BD492&gt;0,$U492),
IF($P492="Rehired",IF(BD492&gt;0,$U492))))))))*'Actual Allocation Calc'!$AL$99)))</f>
        <v/>
      </c>
      <c r="AD492" s="210" t="str">
        <f>IF($B492="","",IF('Actual Allocation Calc'!$AM$78="A",
IF($P492="Employed",$U492,
IF(AND($P492="Terminated"),($U492/7*AU492),
IF(AND($P492="Furloughed"),($U492/7*AU492)+($U492/7*BE492),
IF(AND($P492="Rehired"),($U492/7*BE492),
IF(AND($P492="Terminated",AU492&gt;0),$U492,
IF($P492="Furloughed",IF(AU492&gt;0,$U492)+IF(BE492&gt;0,$U492),
IF($P492="Rehired",IF(BE492&gt;0,$U492)))))))),IF('Actual Allocation Calc'!$AM$78="C",'Actual Allocation Calc'!Q492,'Actual Allocation Calc'!Z492+IF($P492="Employed",$U492,
IF(AND($P492="Terminated"),($U492/7*AU492),
IF(AND($P492="Furloughed"),($U492/7*AU492)+($U492/7*BE492),
IF(AND($P492="Rehired"),($U492/7*BE492),
IF(AND($P492="Terminated",AU492&gt;0),$U492,
IF($P492="Furloughed",IF(AU492&gt;0,$U492)+IF(BE492&gt;0,$U492),
IF($P492="Rehired",IF(BE492&gt;0,$U492))))))))*'Actual Allocation Calc'!$AM$99)))</f>
        <v/>
      </c>
      <c r="AE492" s="210" t="str">
        <f>IF($B492="","",IF('Actual Allocation Calc'!$AN$78="A",
IF($P492="Employed",$U492,
IF(AND($P492="Terminated"),($U492/7*AV492),
IF(AND($P492="Furloughed"),($U492/7*AV492)+($U492/7*BF492),
IF(AND($P492="Rehired"),($U492/7*BF492),
IF(AND($P492="Terminated",AV492&gt;0),$U492,
IF($P492="Furloughed",IF(AV492&gt;0,$U492)+IF(BF492&gt;0,$U492),
IF($P492="Rehired",IF(BF492&gt;0,$U492)))))))),IF('Actual Allocation Calc'!$AN$78="C",'Actual Allocation Calc'!R492,'Actual Allocation Calc'!AA492+IF($P492="Employed",$U492,
IF(AND($P492="Terminated"),($U492/7*AV492),
IF(AND($P492="Furloughed"),($U492/7*AV492)+($U492/7*BF492),
IF(AND($P492="Rehired"),($U492/7*BF492),
IF(AND($P492="Terminated",AV492&gt;0),$U492,
IF($P492="Furloughed",IF(AV492&gt;0,$U492)+IF(BF492&gt;0,$U492),
IF($P492="Rehired",IF(BF492&gt;0,$U492))))))))*'Actual Allocation Calc'!$AN$99)))</f>
        <v/>
      </c>
      <c r="AF492" s="210" t="str">
        <f>IF($B492="","",IF('Actual Allocation Calc'!$AO$78="A",
IF($P492="Employed",$U492,
IF(AND($P492="Terminated"),($U492/7*AW492),
IF(AND($P492="Furloughed"),($U492/7*AW492)+($U492/7*BG492),
IF(AND($P492="Rehired"),($U492/7*BG492),
IF(AND($P492="Terminated",AW492&gt;0),$U492,
IF($P492="Furloughed",IF(AW492&gt;0,$U492)+IF(BG492&gt;0,$U492),
IF($P492="Rehired",IF(BG492&gt;0,$U492)))))))),IF('Actual Allocation Calc'!$AO$78="C",'Actual Allocation Calc'!S492,'Actual Allocation Calc'!AB492+IF($P492="Employed",$U492,
IF(AND($P492="Terminated"),($U492/7*AW492),
IF(AND($P492="Furloughed"),($U492/7*AW492)+($U492/7*BG492),
IF(AND($P492="Rehired"),($U492/7*BG492),
IF(AND($P492="Terminated",AW492&gt;0),$U492,
IF($P492="Furloughed",IF(AW492&gt;0,$U492)+IF(BG492&gt;0,$U492),
IF($P492="Rehired",IF(BG492&gt;0,$U492))))))))*'Actual Allocation Calc'!$AO$99)))</f>
        <v/>
      </c>
      <c r="AG492" s="210" t="str">
        <f>IF($B492="","",IF('Actual Allocation Calc'!$AP$78="A",
IF($P492="Employed",$U492/7*BK492,
IF(AND($P492="Terminated"),($U492/7*AX492),
IF(AND($P492="Furloughed"),($U492/7*AX492)+($U492/7*BH492),
IF(AND($P492="Rehired"),($U492/7*BH492),
IF(AND($P492="Terminated",AX492&gt;0),$U492,
IF($P492="Furloughed",IF(AX492&gt;0,$U492)+IF(BH492&gt;0,$U492),
IF($P492="Rehired",IF(BH492&gt;0,$U492)))))))),IF('Actual Allocation Calc'!$AP$78="C",'Actual Allocation Calc'!T492,'Actual Allocation Calc'!AC492+IF($P492="Employed",$U492/7*BK492,
IF(AND($P492="Terminated"),($U492/7*AX492),
IF(AND($P492="Furloughed"),($U492/7*AX492)+($U492/7*BH492),
IF(AND($P492="Rehired"),($U492/7*BH492),
IF(AND($P492="Terminated",AX492&gt;0),$U492,
IF($P492="Furloughed",IF(AX492&gt;0,$U492)+IF(BH492&gt;0,$U492),
IF($P492="Rehired",IF(BH492&gt;0,$U492))))))))*'Actual Allocation Calc'!$AP$99)))</f>
        <v/>
      </c>
      <c r="AH492" s="536"/>
      <c r="AI492" s="82">
        <f t="shared" si="171"/>
        <v>0</v>
      </c>
      <c r="AJ492" s="210">
        <f t="shared" si="153"/>
        <v>0</v>
      </c>
      <c r="AK492" s="397" t="str">
        <f t="shared" si="154"/>
        <v/>
      </c>
      <c r="AM492" s="122"/>
      <c r="AO492" s="214" t="str">
        <f>IFERROR(IF($V492="","",VLOOKUP(V492,'Calendar Calcs'!$B$2:$E1459,4,FALSE)),0)</f>
        <v/>
      </c>
      <c r="AP492" s="69" t="str">
        <f>IF($AO492="","", IF($AO492&lt;AP$23,0,IF($AO492&gt;AP$23,COUNTIFS('Calendar Calcs'!$E$2:$E1459,AP$23),COUNTIFS('Calendar Calcs'!$E$2:$E1459,AP$23,'Calendar Calcs'!$D$2:$D1459,"&lt;="&amp;WEEKDAY($V492)))))</f>
        <v/>
      </c>
      <c r="AQ492" s="69" t="str">
        <f>IF($AO492="","", IF($AO492&lt;AQ$23,0,IF($AO492&gt;AQ$23,COUNTIFS('Calendar Calcs'!$E$2:$E1459,AQ$23),COUNTIFS('Calendar Calcs'!$E$2:$E1459,AQ$23,'Calendar Calcs'!$D$2:$D1459,"&lt;="&amp;WEEKDAY($V492)))))</f>
        <v/>
      </c>
      <c r="AR492" s="69" t="str">
        <f>IF($AO492="","", IF($AO492&lt;AR$23,0,IF($AO492&gt;AR$23,COUNTIFS('Calendar Calcs'!$E$2:$E1459,AR$23),COUNTIFS('Calendar Calcs'!$E$2:$E1459,AR$23,'Calendar Calcs'!$D$2:$D1459,"&lt;="&amp;WEEKDAY($V492)))))</f>
        <v/>
      </c>
      <c r="AS492" s="69" t="str">
        <f>IF($AO492="","", IF($AO492&lt;AS$23,0,IF($AO492&gt;AS$23,COUNTIFS('Calendar Calcs'!$E$2:$E1459,AS$23),COUNTIFS('Calendar Calcs'!$E$2:$E1459,AS$23,'Calendar Calcs'!$D$2:$D1459,"&lt;="&amp;WEEKDAY($V492)))))</f>
        <v/>
      </c>
      <c r="AT492" s="69" t="str">
        <f>IF($AO492="","", IF($AO492&lt;AT$23,0,IF($AO492&gt;AT$23,COUNTIFS('Calendar Calcs'!$E$2:$E1459,AT$23),COUNTIFS('Calendar Calcs'!$E$2:$E1459,AT$23,'Calendar Calcs'!$D$2:$D1459,"&lt;="&amp;WEEKDAY($V492)))))</f>
        <v/>
      </c>
      <c r="AU492" s="69" t="str">
        <f>IF($AO492="","", IF($AO492&lt;AU$23,0,IF($AO492&gt;AU$23,COUNTIFS('Calendar Calcs'!$E$2:$E1459,AU$23),COUNTIFS('Calendar Calcs'!$E$2:$E1459,AU$23,'Calendar Calcs'!$D$2:$D1459,"&lt;="&amp;WEEKDAY($V492)))))</f>
        <v/>
      </c>
      <c r="AV492" s="69" t="str">
        <f>IF($AO492="","", IF($AO492&lt;AV$23,0,IF($AO492&gt;AV$23,COUNTIFS('Calendar Calcs'!$E$2:$E1459,AV$23),COUNTIFS('Calendar Calcs'!$E$2:$E1459,AV$23,'Calendar Calcs'!$D$2:$D1459,"&lt;="&amp;WEEKDAY($V492)))))</f>
        <v/>
      </c>
      <c r="AW492" s="69" t="str">
        <f>IF($AO492="","", IF($AO492&lt;AW$23,0,IF($AO492&gt;AW$23,COUNTIFS('Calendar Calcs'!$E$2:$E1459,AW$23),COUNTIFS('Calendar Calcs'!$E$2:$E1459,AW$23,'Calendar Calcs'!$D$2:$D1459,"&lt;="&amp;WEEKDAY($V492)))))</f>
        <v/>
      </c>
      <c r="AX492" s="69" t="str">
        <f>IF($AO492="","", IF($AO492&lt;AX$23,0,IF($AO492&gt;AX$23,COUNTIFS('Calendar Calcs'!$E$2:$E1459,AX$23),COUNTIFS('Calendar Calcs'!$E$2:$E1459,AX$23,'Calendar Calcs'!$D$2:$D1459,"&lt;="&amp;WEEKDAY($V492)))))</f>
        <v/>
      </c>
      <c r="AY492" s="69" t="str">
        <f>IF($W492="","",VLOOKUP($W492,'Calendar Calcs'!$B$2:$E1459,4,FALSE))</f>
        <v/>
      </c>
      <c r="AZ492" s="69" t="str">
        <f>IF($AY492="","",IF($AY492&gt;AZ$23,0,IF($AY492&lt;AZ$23,COUNTIFS('Calendar Calcs'!$E$2:$E1459,AZ$23),COUNTIFS('Calendar Calcs'!$E$2:$E1459,AZ$23,'Calendar Calcs'!$D$2:$D1459,"&gt;="&amp;WEEKDAY($W492)))))</f>
        <v/>
      </c>
      <c r="BA492" s="69" t="str">
        <f>IF($AY492="","",IF($AY492&gt;BA$23,0,IF($AY492&lt;BA$23,COUNTIFS('Calendar Calcs'!$E$2:$E1459,BA$23),COUNTIFS('Calendar Calcs'!$E$2:$E1459,BA$23,'Calendar Calcs'!$D$2:$D1459,"&gt;="&amp;WEEKDAY($W492)))))</f>
        <v/>
      </c>
      <c r="BB492" s="69" t="str">
        <f>IF($AY492="","",IF($AY492&gt;BB$23,0,IF($AY492&lt;BB$23,COUNTIFS('Calendar Calcs'!$E$2:$E1459,BB$23),COUNTIFS('Calendar Calcs'!$E$2:$E1459,BB$23,'Calendar Calcs'!$D$2:$D1459,"&gt;="&amp;WEEKDAY($W492)))))</f>
        <v/>
      </c>
      <c r="BC492" s="69" t="str">
        <f>IF($AY492="","",IF($AY492&gt;BC$23,0,IF($AY492&lt;BC$23,COUNTIFS('Calendar Calcs'!$E$2:$E1459,BC$23),COUNTIFS('Calendar Calcs'!$E$2:$E1459,BC$23,'Calendar Calcs'!$D$2:$D1459,"&gt;="&amp;WEEKDAY($W492)))))</f>
        <v/>
      </c>
      <c r="BD492" s="69" t="str">
        <f>IF($AY492="","",IF($AY492&gt;BD$23,0,IF($AY492&lt;BD$23,COUNTIFS('Calendar Calcs'!$E$2:$E1459,BD$23),COUNTIFS('Calendar Calcs'!$E$2:$E1459,BD$23,'Calendar Calcs'!$D$2:$D1459,"&gt;="&amp;WEEKDAY($W492)))))</f>
        <v/>
      </c>
      <c r="BE492" s="69" t="str">
        <f>IF($AY492="","",IF($AY492&gt;BE$23,0,IF($AY492&lt;BE$23,COUNTIFS('Calendar Calcs'!$E$2:$E1459,BE$23),COUNTIFS('Calendar Calcs'!$E$2:$E1459,BE$23,'Calendar Calcs'!$D$2:$D1459,"&gt;="&amp;WEEKDAY($W492)))))</f>
        <v/>
      </c>
      <c r="BF492" s="69" t="str">
        <f>IF($AY492="","",IF($AY492&gt;BF$23,0,IF($AY492&lt;BF$23,COUNTIFS('Calendar Calcs'!$E$2:$E1459,BF$23),COUNTIFS('Calendar Calcs'!$E$2:$E1459,BF$23,'Calendar Calcs'!$D$2:$D1459,"&gt;="&amp;WEEKDAY($W492)))))</f>
        <v/>
      </c>
      <c r="BG492" s="69" t="str">
        <f>IF($AY492="","",IF($AY492&gt;BG$23,0,IF($AY492&lt;BG$23,COUNTIFS('Calendar Calcs'!$E$2:$E1459,BG$23),COUNTIFS('Calendar Calcs'!$E$2:$E1459,BG$23,'Calendar Calcs'!$D$2:$D1459,"&gt;="&amp;WEEKDAY($W492)))))</f>
        <v/>
      </c>
      <c r="BH492" s="69">
        <f t="shared" si="155"/>
        <v>6</v>
      </c>
      <c r="BI492" s="69">
        <f>IF(Cover!$E$43="","",VLOOKUP(Cover!$E$43,'Calendar Calcs'!$B$2:$E1459,4,FALSE))</f>
        <v>1</v>
      </c>
      <c r="BJ492" s="69">
        <f>IF($BI492="","", IF($BI492&lt;BJ$23,0,IF($BI492&gt;=BJ$23,COUNTIFS('Calendar Calcs'!$E$2:$E1459,BJ$23),COUNTIFS('Calendar Calcs'!$E$2:$E1459,BJ$23,'Calendar Calcs'!$D$2:$D1459,"&lt;="&amp;WEEKDAY($V492)))))</f>
        <v>1</v>
      </c>
      <c r="BK492" s="69">
        <f t="shared" si="152"/>
        <v>6</v>
      </c>
      <c r="BN492" s="69" t="str">
        <f>IF(T492&gt;0,"FTE",IF(Cover!$E$47="Weekly",IF(S492&gt;29.75,"FTE","PTE"),IF(S492&gt;59.75,"FTE","PTE")))</f>
        <v>PTE</v>
      </c>
      <c r="BO492" s="69">
        <f>IF(BN492="FTE",30,IF(Cover!$E$47="Weekly",'STEP 2 EE Data'!S492,'STEP 2 EE Data'!S492/2))</f>
        <v>0</v>
      </c>
      <c r="BP492" s="209">
        <f t="shared" si="156"/>
        <v>0</v>
      </c>
      <c r="BQ492" s="209">
        <f t="shared" si="157"/>
        <v>0</v>
      </c>
      <c r="BR492" s="209">
        <f t="shared" si="158"/>
        <v>0</v>
      </c>
      <c r="BS492" s="209">
        <f t="shared" si="159"/>
        <v>0</v>
      </c>
      <c r="BT492" s="209">
        <f t="shared" si="160"/>
        <v>0</v>
      </c>
      <c r="BU492" s="209">
        <f t="shared" si="161"/>
        <v>0</v>
      </c>
      <c r="BV492" s="209">
        <f t="shared" si="162"/>
        <v>0</v>
      </c>
      <c r="BW492" s="209">
        <f t="shared" si="163"/>
        <v>0</v>
      </c>
      <c r="BX492" s="209">
        <f t="shared" si="164"/>
        <v>0</v>
      </c>
      <c r="CC492" s="210" t="str">
        <f>IF(B492="","",IF(C492="",IF(Cover!$E$47="Weekly",'STEP 3 EE Comp'!BI497*8,'STEP 3 EE Comp'!BI497*4),IF(Cover!$E$47="Weekly",'STEP 3 EE Comp'!BI497,'STEP 3 EE Comp'!BI497)))</f>
        <v/>
      </c>
      <c r="CD492" s="82" t="str">
        <f t="shared" si="165"/>
        <v/>
      </c>
      <c r="CE492" s="417">
        <f t="shared" si="166"/>
        <v>1</v>
      </c>
      <c r="CF492" s="82" t="str">
        <f t="shared" si="167"/>
        <v>Good</v>
      </c>
      <c r="CG492" s="82">
        <f t="shared" si="168"/>
        <v>0</v>
      </c>
      <c r="CH492" s="234">
        <f t="shared" si="169"/>
        <v>0</v>
      </c>
    </row>
    <row r="493" spans="1:86" s="69" customFormat="1" x14ac:dyDescent="0.3">
      <c r="A493" s="555"/>
      <c r="B493" s="52"/>
      <c r="C493" s="52"/>
      <c r="D493" s="52"/>
      <c r="E493" s="52"/>
      <c r="F493" s="507"/>
      <c r="G493" s="210">
        <f t="shared" si="170"/>
        <v>0</v>
      </c>
      <c r="H493" s="82">
        <f t="shared" si="151"/>
        <v>0</v>
      </c>
      <c r="I493" s="211"/>
      <c r="J493" s="441" t="s">
        <v>21</v>
      </c>
      <c r="K493" s="441" t="s">
        <v>21</v>
      </c>
      <c r="L493" s="441" t="s">
        <v>21</v>
      </c>
      <c r="M493" s="441" t="s">
        <v>21</v>
      </c>
      <c r="N493" s="568" t="s">
        <v>21</v>
      </c>
      <c r="O493" s="211"/>
      <c r="P493" s="212" t="str">
        <f>IF(B493="","",
IF(AND(V493="",W493="",B493&lt;&gt;""),"Employed",
IF(AND(V493&lt;&gt;"",W493="",B493&lt;&gt;""),"Terminated",
IF(AND(V493&lt;&gt;"",W493&lt;&gt;"",B493&lt;&gt;""),IF(W493&lt;Cover!$E$43,"Employed","Furloughed"),
IF(AND(V493="",W493&lt;&gt;"",B493&lt;&gt;""),IF(W493&lt;Cover!$E$43,"Employed","Rehired"))))))</f>
        <v/>
      </c>
      <c r="Q493" s="211"/>
      <c r="R493" s="536"/>
      <c r="S493" s="563"/>
      <c r="T493" s="536"/>
      <c r="U493" s="82">
        <f>IF(Cover!$E$47="Weekly",IF(T493&gt;0,T493,R493*S493),IF(T493&gt;0,T493,R493*S493)/2)</f>
        <v>0</v>
      </c>
      <c r="V493" s="564"/>
      <c r="W493" s="564"/>
      <c r="Y493" s="213" t="str">
        <f>IF($B493="","",IF('Actual Allocation Calc'!$AH$78="A",
IF($P493="Employed",$U493/7*BJ493,
IF(AND($P493="Terminated"),($U493/7*AP493),
IF(AND($P493="Furloughed"),($U493/7*AP493)+($U493/7*AZ493),
IF(AND($P493="Rehired"),($U493/7*AZ493),
IF(AND($P493="Terminated",AP493&gt;0),$U493,
IF($P493="Furloughed",IF(AP493&gt;0,$U493)+IF(AZ493&gt;0,$U493),
IF($P493="Rehired",IF(AZ493&gt;0,$U493)))))))),IF('Actual Allocation Calc'!$AH$78="C",'Actual Allocation Calc'!L493,'Actual Allocation Calc'!U493+IF($P493="Employed",$U493/7*BJ493,
IF(AND($P493="Terminated"),($U493/7*AP493),
IF(AND($P493="Furloughed"),($U493/7*AP493)+($U493/7*AZ493),
IF(AND($P493="Rehired"),($U493/7*AZ493),
IF(AND($P493="Terminated",AP493&gt;0),$U493,
IF($P493="Furloughed",IF(AP493&gt;0,$U493)+IF(AZ493&gt;0,$U493),
IF($P493="Rehired",IF(AZ493&gt;0,$U493))))))))*'Actual Allocation Calc'!$AH$99)))</f>
        <v/>
      </c>
      <c r="Z493" s="210" t="str">
        <f>IF($B493="","",IF('Actual Allocation Calc'!$AI$78="A",
IF($P493="Employed",$U493,
IF(AND($P493="Terminated"),($U493/7*AQ493),
IF(AND($P493="Furloughed"),($U493/7*AQ493)+($U493/7*BA493),
IF(AND($P493="Rehired"),($U493/7*BA493),
IF(AND($P493="Terminated",AQ493&gt;0),$U493,
IF($P493="Furloughed",IF(AQ493&gt;0,$U493)+IF(BA493&gt;0,$U493),
IF($P493="Rehired",IF(BA493&gt;0,$U493)))))))),IF('Actual Allocation Calc'!$AI$78="C",'Actual Allocation Calc'!M493,'Actual Allocation Calc'!V493+IF($P493="Employed",$U493,
IF(AND($P493="Terminated"),($U493/7*AQ493),
IF(AND($P493="Furloughed"),($U493/7*AQ493)+($U493/7*BA493),
IF(AND($P493="Rehired"),($U493/7*BA493),
IF(AND($P493="Terminated",AQ493&gt;0),$U493,
IF($P493="Furloughed",IF(AQ493&gt;0,$U493)+IF(BA493&gt;0,$U493),
IF($P493="Rehired",IF(BA493&gt;0,$U493))))))))*'Actual Allocation Calc'!$AI$99)))</f>
        <v/>
      </c>
      <c r="AA493" s="210" t="str">
        <f>IF($B493="","",IF('Actual Allocation Calc'!$AJ$78="A",
IF($P493="Employed",$U493,
IF(AND($P493="Terminated"),($U493/7*AR493),
IF(AND($P493="Furloughed"),($U493/7*AR493)+($U493/7*BB493),
IF(AND($P493="Rehired"),($U493/7*BB493),
IF(AND($P493="Terminated",AR493&gt;0),$U493,
IF($P493="Furloughed",IF(AR493&gt;0,$U493)+IF(BB493&gt;0,$U493),
IF($P493="Rehired",IF(BB493&gt;0,$U493)))))))),IF('Actual Allocation Calc'!$AJ$78="C",'Actual Allocation Calc'!N493,'Actual Allocation Calc'!W493+IF($P493="Employed",$U493,
IF(AND($P493="Terminated"),($U493/7*AR493),
IF(AND($P493="Furloughed"),($U493/7*AR493)+($U493/7*BB493),
IF(AND($P493="Rehired"),($U493/7*BB493),
IF(AND($P493="Terminated",AR493&gt;0),$U493,
IF($P493="Furloughed",IF(AR493&gt;0,$U493)+IF(BB493&gt;0,$U493),
IF($P493="Rehired",IF(BB493&gt;0,$U493))))))))*'Actual Allocation Calc'!$AJ$99)))</f>
        <v/>
      </c>
      <c r="AB493" s="210" t="str">
        <f>IF($B493="","",IF('Actual Allocation Calc'!$AK$78="A",
IF($P493="Employed",$U493,
IF(AND($P493="Terminated"),($U493/7*AS493),
IF(AND($P493="Furloughed"),($U493/7*AS493)+($U493/7*BC493),
IF(AND($P493="Rehired"),($U493/7*BC493),
IF(AND($P493="Terminated",AS493&gt;0),$U493,
IF($P493="Furloughed",IF(AS493&gt;0,$U493)+IF(BC493&gt;0,$U493),
IF($P493="Rehired",IF(BC493&gt;0,$U493)))))))),IF('Actual Allocation Calc'!$AK$78="C",'Actual Allocation Calc'!O493,'Actual Allocation Calc'!X493+IF($P493="Employed",$U493,
IF(AND($P493="Terminated"),($U493/7*AS493),
IF(AND($P493="Furloughed"),($U493/7*AS493)+($U493/7*BC493),
IF(AND($P493="Rehired"),($U493/7*BC493),
IF(AND($P493="Terminated",AS493&gt;0),$U493,
IF($P493="Furloughed",IF(AS493&gt;0,$U493)+IF(BC493&gt;0,$U493),
IF($P493="Rehired",IF(BC493&gt;0,$U493))))))))*'Actual Allocation Calc'!$AK$99)))</f>
        <v/>
      </c>
      <c r="AC493" s="210" t="str">
        <f>IF($B493="","",IF('Actual Allocation Calc'!$AL$78="A",
IF($P493="Employed",$U493,
IF(AND($P493="Terminated"),($U493/7*AT493),
IF(AND($P493="Furloughed"),($U493/7*AT493)+($U493/7*BD493),
IF(AND($P493="Rehired"),($U493/7*BD493),
IF(AND($P493="Terminated",AT493&gt;0),$U493,
IF($P493="Furloughed",IF(AT493&gt;0,$U493)+IF(BD493&gt;0,$U493),
IF($P493="Rehired",IF(BD493&gt;0,$U493)))))))),IF('Actual Allocation Calc'!$AL$78="C",'Actual Allocation Calc'!P493,'Actual Allocation Calc'!Y493+IF($P493="Employed",$U493,
IF(AND($P493="Terminated"),($U493/7*AT493),
IF(AND($P493="Furloughed"),($U493/7*AT493)+($U493/7*BD493),
IF(AND($P493="Rehired"),($U493/7*BD493),
IF(AND($P493="Terminated",AT493&gt;0),$U493,
IF($P493="Furloughed",IF(AT493&gt;0,$U493)+IF(BD493&gt;0,$U493),
IF($P493="Rehired",IF(BD493&gt;0,$U493))))))))*'Actual Allocation Calc'!$AL$99)))</f>
        <v/>
      </c>
      <c r="AD493" s="210" t="str">
        <f>IF($B493="","",IF('Actual Allocation Calc'!$AM$78="A",
IF($P493="Employed",$U493,
IF(AND($P493="Terminated"),($U493/7*AU493),
IF(AND($P493="Furloughed"),($U493/7*AU493)+($U493/7*BE493),
IF(AND($P493="Rehired"),($U493/7*BE493),
IF(AND($P493="Terminated",AU493&gt;0),$U493,
IF($P493="Furloughed",IF(AU493&gt;0,$U493)+IF(BE493&gt;0,$U493),
IF($P493="Rehired",IF(BE493&gt;0,$U493)))))))),IF('Actual Allocation Calc'!$AM$78="C",'Actual Allocation Calc'!Q493,'Actual Allocation Calc'!Z493+IF($P493="Employed",$U493,
IF(AND($P493="Terminated"),($U493/7*AU493),
IF(AND($P493="Furloughed"),($U493/7*AU493)+($U493/7*BE493),
IF(AND($P493="Rehired"),($U493/7*BE493),
IF(AND($P493="Terminated",AU493&gt;0),$U493,
IF($P493="Furloughed",IF(AU493&gt;0,$U493)+IF(BE493&gt;0,$U493),
IF($P493="Rehired",IF(BE493&gt;0,$U493))))))))*'Actual Allocation Calc'!$AM$99)))</f>
        <v/>
      </c>
      <c r="AE493" s="210" t="str">
        <f>IF($B493="","",IF('Actual Allocation Calc'!$AN$78="A",
IF($P493="Employed",$U493,
IF(AND($P493="Terminated"),($U493/7*AV493),
IF(AND($P493="Furloughed"),($U493/7*AV493)+($U493/7*BF493),
IF(AND($P493="Rehired"),($U493/7*BF493),
IF(AND($P493="Terminated",AV493&gt;0),$U493,
IF($P493="Furloughed",IF(AV493&gt;0,$U493)+IF(BF493&gt;0,$U493),
IF($P493="Rehired",IF(BF493&gt;0,$U493)))))))),IF('Actual Allocation Calc'!$AN$78="C",'Actual Allocation Calc'!R493,'Actual Allocation Calc'!AA493+IF($P493="Employed",$U493,
IF(AND($P493="Terminated"),($U493/7*AV493),
IF(AND($P493="Furloughed"),($U493/7*AV493)+($U493/7*BF493),
IF(AND($P493="Rehired"),($U493/7*BF493),
IF(AND($P493="Terminated",AV493&gt;0),$U493,
IF($P493="Furloughed",IF(AV493&gt;0,$U493)+IF(BF493&gt;0,$U493),
IF($P493="Rehired",IF(BF493&gt;0,$U493))))))))*'Actual Allocation Calc'!$AN$99)))</f>
        <v/>
      </c>
      <c r="AF493" s="210" t="str">
        <f>IF($B493="","",IF('Actual Allocation Calc'!$AO$78="A",
IF($P493="Employed",$U493,
IF(AND($P493="Terminated"),($U493/7*AW493),
IF(AND($P493="Furloughed"),($U493/7*AW493)+($U493/7*BG493),
IF(AND($P493="Rehired"),($U493/7*BG493),
IF(AND($P493="Terminated",AW493&gt;0),$U493,
IF($P493="Furloughed",IF(AW493&gt;0,$U493)+IF(BG493&gt;0,$U493),
IF($P493="Rehired",IF(BG493&gt;0,$U493)))))))),IF('Actual Allocation Calc'!$AO$78="C",'Actual Allocation Calc'!S493,'Actual Allocation Calc'!AB493+IF($P493="Employed",$U493,
IF(AND($P493="Terminated"),($U493/7*AW493),
IF(AND($P493="Furloughed"),($U493/7*AW493)+($U493/7*BG493),
IF(AND($P493="Rehired"),($U493/7*BG493),
IF(AND($P493="Terminated",AW493&gt;0),$U493,
IF($P493="Furloughed",IF(AW493&gt;0,$U493)+IF(BG493&gt;0,$U493),
IF($P493="Rehired",IF(BG493&gt;0,$U493))))))))*'Actual Allocation Calc'!$AO$99)))</f>
        <v/>
      </c>
      <c r="AG493" s="210" t="str">
        <f>IF($B493="","",IF('Actual Allocation Calc'!$AP$78="A",
IF($P493="Employed",$U493/7*BK493,
IF(AND($P493="Terminated"),($U493/7*AX493),
IF(AND($P493="Furloughed"),($U493/7*AX493)+($U493/7*BH493),
IF(AND($P493="Rehired"),($U493/7*BH493),
IF(AND($P493="Terminated",AX493&gt;0),$U493,
IF($P493="Furloughed",IF(AX493&gt;0,$U493)+IF(BH493&gt;0,$U493),
IF($P493="Rehired",IF(BH493&gt;0,$U493)))))))),IF('Actual Allocation Calc'!$AP$78="C",'Actual Allocation Calc'!T493,'Actual Allocation Calc'!AC493+IF($P493="Employed",$U493/7*BK493,
IF(AND($P493="Terminated"),($U493/7*AX493),
IF(AND($P493="Furloughed"),($U493/7*AX493)+($U493/7*BH493),
IF(AND($P493="Rehired"),($U493/7*BH493),
IF(AND($P493="Terminated",AX493&gt;0),$U493,
IF($P493="Furloughed",IF(AX493&gt;0,$U493)+IF(BH493&gt;0,$U493),
IF($P493="Rehired",IF(BH493&gt;0,$U493))))))))*'Actual Allocation Calc'!$AP$99)))</f>
        <v/>
      </c>
      <c r="AH493" s="536"/>
      <c r="AI493" s="82">
        <f t="shared" si="171"/>
        <v>0</v>
      </c>
      <c r="AJ493" s="210">
        <f t="shared" si="153"/>
        <v>0</v>
      </c>
      <c r="AK493" s="397" t="str">
        <f t="shared" si="154"/>
        <v/>
      </c>
      <c r="AM493" s="122"/>
      <c r="AO493" s="214" t="str">
        <f>IFERROR(IF($V493="","",VLOOKUP(V493,'Calendar Calcs'!$B$2:$E1460,4,FALSE)),0)</f>
        <v/>
      </c>
      <c r="AP493" s="69" t="str">
        <f>IF($AO493="","", IF($AO493&lt;AP$23,0,IF($AO493&gt;AP$23,COUNTIFS('Calendar Calcs'!$E$2:$E1460,AP$23),COUNTIFS('Calendar Calcs'!$E$2:$E1460,AP$23,'Calendar Calcs'!$D$2:$D1460,"&lt;="&amp;WEEKDAY($V493)))))</f>
        <v/>
      </c>
      <c r="AQ493" s="69" t="str">
        <f>IF($AO493="","", IF($AO493&lt;AQ$23,0,IF($AO493&gt;AQ$23,COUNTIFS('Calendar Calcs'!$E$2:$E1460,AQ$23),COUNTIFS('Calendar Calcs'!$E$2:$E1460,AQ$23,'Calendar Calcs'!$D$2:$D1460,"&lt;="&amp;WEEKDAY($V493)))))</f>
        <v/>
      </c>
      <c r="AR493" s="69" t="str">
        <f>IF($AO493="","", IF($AO493&lt;AR$23,0,IF($AO493&gt;AR$23,COUNTIFS('Calendar Calcs'!$E$2:$E1460,AR$23),COUNTIFS('Calendar Calcs'!$E$2:$E1460,AR$23,'Calendar Calcs'!$D$2:$D1460,"&lt;="&amp;WEEKDAY($V493)))))</f>
        <v/>
      </c>
      <c r="AS493" s="69" t="str">
        <f>IF($AO493="","", IF($AO493&lt;AS$23,0,IF($AO493&gt;AS$23,COUNTIFS('Calendar Calcs'!$E$2:$E1460,AS$23),COUNTIFS('Calendar Calcs'!$E$2:$E1460,AS$23,'Calendar Calcs'!$D$2:$D1460,"&lt;="&amp;WEEKDAY($V493)))))</f>
        <v/>
      </c>
      <c r="AT493" s="69" t="str">
        <f>IF($AO493="","", IF($AO493&lt;AT$23,0,IF($AO493&gt;AT$23,COUNTIFS('Calendar Calcs'!$E$2:$E1460,AT$23),COUNTIFS('Calendar Calcs'!$E$2:$E1460,AT$23,'Calendar Calcs'!$D$2:$D1460,"&lt;="&amp;WEEKDAY($V493)))))</f>
        <v/>
      </c>
      <c r="AU493" s="69" t="str">
        <f>IF($AO493="","", IF($AO493&lt;AU$23,0,IF($AO493&gt;AU$23,COUNTIFS('Calendar Calcs'!$E$2:$E1460,AU$23),COUNTIFS('Calendar Calcs'!$E$2:$E1460,AU$23,'Calendar Calcs'!$D$2:$D1460,"&lt;="&amp;WEEKDAY($V493)))))</f>
        <v/>
      </c>
      <c r="AV493" s="69" t="str">
        <f>IF($AO493="","", IF($AO493&lt;AV$23,0,IF($AO493&gt;AV$23,COUNTIFS('Calendar Calcs'!$E$2:$E1460,AV$23),COUNTIFS('Calendar Calcs'!$E$2:$E1460,AV$23,'Calendar Calcs'!$D$2:$D1460,"&lt;="&amp;WEEKDAY($V493)))))</f>
        <v/>
      </c>
      <c r="AW493" s="69" t="str">
        <f>IF($AO493="","", IF($AO493&lt;AW$23,0,IF($AO493&gt;AW$23,COUNTIFS('Calendar Calcs'!$E$2:$E1460,AW$23),COUNTIFS('Calendar Calcs'!$E$2:$E1460,AW$23,'Calendar Calcs'!$D$2:$D1460,"&lt;="&amp;WEEKDAY($V493)))))</f>
        <v/>
      </c>
      <c r="AX493" s="69" t="str">
        <f>IF($AO493="","", IF($AO493&lt;AX$23,0,IF($AO493&gt;AX$23,COUNTIFS('Calendar Calcs'!$E$2:$E1460,AX$23),COUNTIFS('Calendar Calcs'!$E$2:$E1460,AX$23,'Calendar Calcs'!$D$2:$D1460,"&lt;="&amp;WEEKDAY($V493)))))</f>
        <v/>
      </c>
      <c r="AY493" s="69" t="str">
        <f>IF($W493="","",VLOOKUP($W493,'Calendar Calcs'!$B$2:$E1460,4,FALSE))</f>
        <v/>
      </c>
      <c r="AZ493" s="69" t="str">
        <f>IF($AY493="","",IF($AY493&gt;AZ$23,0,IF($AY493&lt;AZ$23,COUNTIFS('Calendar Calcs'!$E$2:$E1460,AZ$23),COUNTIFS('Calendar Calcs'!$E$2:$E1460,AZ$23,'Calendar Calcs'!$D$2:$D1460,"&gt;="&amp;WEEKDAY($W493)))))</f>
        <v/>
      </c>
      <c r="BA493" s="69" t="str">
        <f>IF($AY493="","",IF($AY493&gt;BA$23,0,IF($AY493&lt;BA$23,COUNTIFS('Calendar Calcs'!$E$2:$E1460,BA$23),COUNTIFS('Calendar Calcs'!$E$2:$E1460,BA$23,'Calendar Calcs'!$D$2:$D1460,"&gt;="&amp;WEEKDAY($W493)))))</f>
        <v/>
      </c>
      <c r="BB493" s="69" t="str">
        <f>IF($AY493="","",IF($AY493&gt;BB$23,0,IF($AY493&lt;BB$23,COUNTIFS('Calendar Calcs'!$E$2:$E1460,BB$23),COUNTIFS('Calendar Calcs'!$E$2:$E1460,BB$23,'Calendar Calcs'!$D$2:$D1460,"&gt;="&amp;WEEKDAY($W493)))))</f>
        <v/>
      </c>
      <c r="BC493" s="69" t="str">
        <f>IF($AY493="","",IF($AY493&gt;BC$23,0,IF($AY493&lt;BC$23,COUNTIFS('Calendar Calcs'!$E$2:$E1460,BC$23),COUNTIFS('Calendar Calcs'!$E$2:$E1460,BC$23,'Calendar Calcs'!$D$2:$D1460,"&gt;="&amp;WEEKDAY($W493)))))</f>
        <v/>
      </c>
      <c r="BD493" s="69" t="str">
        <f>IF($AY493="","",IF($AY493&gt;BD$23,0,IF($AY493&lt;BD$23,COUNTIFS('Calendar Calcs'!$E$2:$E1460,BD$23),COUNTIFS('Calendar Calcs'!$E$2:$E1460,BD$23,'Calendar Calcs'!$D$2:$D1460,"&gt;="&amp;WEEKDAY($W493)))))</f>
        <v/>
      </c>
      <c r="BE493" s="69" t="str">
        <f>IF($AY493="","",IF($AY493&gt;BE$23,0,IF($AY493&lt;BE$23,COUNTIFS('Calendar Calcs'!$E$2:$E1460,BE$23),COUNTIFS('Calendar Calcs'!$E$2:$E1460,BE$23,'Calendar Calcs'!$D$2:$D1460,"&gt;="&amp;WEEKDAY($W493)))))</f>
        <v/>
      </c>
      <c r="BF493" s="69" t="str">
        <f>IF($AY493="","",IF($AY493&gt;BF$23,0,IF($AY493&lt;BF$23,COUNTIFS('Calendar Calcs'!$E$2:$E1460,BF$23),COUNTIFS('Calendar Calcs'!$E$2:$E1460,BF$23,'Calendar Calcs'!$D$2:$D1460,"&gt;="&amp;WEEKDAY($W493)))))</f>
        <v/>
      </c>
      <c r="BG493" s="69" t="str">
        <f>IF($AY493="","",IF($AY493&gt;BG$23,0,IF($AY493&lt;BG$23,COUNTIFS('Calendar Calcs'!$E$2:$E1460,BG$23),COUNTIFS('Calendar Calcs'!$E$2:$E1460,BG$23,'Calendar Calcs'!$D$2:$D1460,"&gt;="&amp;WEEKDAY($W493)))))</f>
        <v/>
      </c>
      <c r="BH493" s="69">
        <f t="shared" si="155"/>
        <v>6</v>
      </c>
      <c r="BI493" s="69">
        <f>IF(Cover!$E$43="","",VLOOKUP(Cover!$E$43,'Calendar Calcs'!$B$2:$E1460,4,FALSE))</f>
        <v>1</v>
      </c>
      <c r="BJ493" s="69">
        <f>IF($BI493="","", IF($BI493&lt;BJ$23,0,IF($BI493&gt;=BJ$23,COUNTIFS('Calendar Calcs'!$E$2:$E1460,BJ$23),COUNTIFS('Calendar Calcs'!$E$2:$E1460,BJ$23,'Calendar Calcs'!$D$2:$D1460,"&lt;="&amp;WEEKDAY($V493)))))</f>
        <v>1</v>
      </c>
      <c r="BK493" s="69">
        <f t="shared" si="152"/>
        <v>6</v>
      </c>
      <c r="BN493" s="69" t="str">
        <f>IF(T493&gt;0,"FTE",IF(Cover!$E$47="Weekly",IF(S493&gt;29.75,"FTE","PTE"),IF(S493&gt;59.75,"FTE","PTE")))</f>
        <v>PTE</v>
      </c>
      <c r="BO493" s="69">
        <f>IF(BN493="FTE",30,IF(Cover!$E$47="Weekly",'STEP 2 EE Data'!S493,'STEP 2 EE Data'!S493/2))</f>
        <v>0</v>
      </c>
      <c r="BP493" s="209">
        <f t="shared" si="156"/>
        <v>0</v>
      </c>
      <c r="BQ493" s="209">
        <f t="shared" si="157"/>
        <v>0</v>
      </c>
      <c r="BR493" s="209">
        <f t="shared" si="158"/>
        <v>0</v>
      </c>
      <c r="BS493" s="209">
        <f t="shared" si="159"/>
        <v>0</v>
      </c>
      <c r="BT493" s="209">
        <f t="shared" si="160"/>
        <v>0</v>
      </c>
      <c r="BU493" s="209">
        <f t="shared" si="161"/>
        <v>0</v>
      </c>
      <c r="BV493" s="209">
        <f t="shared" si="162"/>
        <v>0</v>
      </c>
      <c r="BW493" s="209">
        <f t="shared" si="163"/>
        <v>0</v>
      </c>
      <c r="BX493" s="209">
        <f t="shared" si="164"/>
        <v>0</v>
      </c>
      <c r="CC493" s="210" t="str">
        <f>IF(B493="","",IF(C493="",IF(Cover!$E$47="Weekly",'STEP 3 EE Comp'!BI498*8,'STEP 3 EE Comp'!BI498*4),IF(Cover!$E$47="Weekly",'STEP 3 EE Comp'!BI498,'STEP 3 EE Comp'!BI498)))</f>
        <v/>
      </c>
      <c r="CD493" s="82" t="str">
        <f t="shared" si="165"/>
        <v/>
      </c>
      <c r="CE493" s="417">
        <f t="shared" si="166"/>
        <v>1</v>
      </c>
      <c r="CF493" s="82" t="str">
        <f t="shared" si="167"/>
        <v>Good</v>
      </c>
      <c r="CG493" s="82">
        <f t="shared" si="168"/>
        <v>0</v>
      </c>
      <c r="CH493" s="234">
        <f t="shared" si="169"/>
        <v>0</v>
      </c>
    </row>
    <row r="494" spans="1:86" s="69" customFormat="1" x14ac:dyDescent="0.3">
      <c r="A494" s="555"/>
      <c r="B494" s="52"/>
      <c r="C494" s="52"/>
      <c r="D494" s="52"/>
      <c r="E494" s="52"/>
      <c r="F494" s="507"/>
      <c r="G494" s="210">
        <f t="shared" si="170"/>
        <v>0</v>
      </c>
      <c r="H494" s="82">
        <f t="shared" si="151"/>
        <v>0</v>
      </c>
      <c r="I494" s="211"/>
      <c r="J494" s="441" t="s">
        <v>21</v>
      </c>
      <c r="K494" s="441" t="s">
        <v>21</v>
      </c>
      <c r="L494" s="441" t="s">
        <v>21</v>
      </c>
      <c r="M494" s="441" t="s">
        <v>21</v>
      </c>
      <c r="N494" s="568" t="s">
        <v>21</v>
      </c>
      <c r="O494" s="211"/>
      <c r="P494" s="212" t="str">
        <f>IF(B494="","",
IF(AND(V494="",W494="",B494&lt;&gt;""),"Employed",
IF(AND(V494&lt;&gt;"",W494="",B494&lt;&gt;""),"Terminated",
IF(AND(V494&lt;&gt;"",W494&lt;&gt;"",B494&lt;&gt;""),IF(W494&lt;Cover!$E$43,"Employed","Furloughed"),
IF(AND(V494="",W494&lt;&gt;"",B494&lt;&gt;""),IF(W494&lt;Cover!$E$43,"Employed","Rehired"))))))</f>
        <v/>
      </c>
      <c r="Q494" s="211"/>
      <c r="R494" s="536"/>
      <c r="S494" s="563"/>
      <c r="T494" s="536"/>
      <c r="U494" s="82">
        <f>IF(Cover!$E$47="Weekly",IF(T494&gt;0,T494,R494*S494),IF(T494&gt;0,T494,R494*S494)/2)</f>
        <v>0</v>
      </c>
      <c r="V494" s="564"/>
      <c r="W494" s="564"/>
      <c r="Y494" s="213" t="str">
        <f>IF($B494="","",IF('Actual Allocation Calc'!$AH$78="A",
IF($P494="Employed",$U494/7*BJ494,
IF(AND($P494="Terminated"),($U494/7*AP494),
IF(AND($P494="Furloughed"),($U494/7*AP494)+($U494/7*AZ494),
IF(AND($P494="Rehired"),($U494/7*AZ494),
IF(AND($P494="Terminated",AP494&gt;0),$U494,
IF($P494="Furloughed",IF(AP494&gt;0,$U494)+IF(AZ494&gt;0,$U494),
IF($P494="Rehired",IF(AZ494&gt;0,$U494)))))))),IF('Actual Allocation Calc'!$AH$78="C",'Actual Allocation Calc'!L494,'Actual Allocation Calc'!U494+IF($P494="Employed",$U494/7*BJ494,
IF(AND($P494="Terminated"),($U494/7*AP494),
IF(AND($P494="Furloughed"),($U494/7*AP494)+($U494/7*AZ494),
IF(AND($P494="Rehired"),($U494/7*AZ494),
IF(AND($P494="Terminated",AP494&gt;0),$U494,
IF($P494="Furloughed",IF(AP494&gt;0,$U494)+IF(AZ494&gt;0,$U494),
IF($P494="Rehired",IF(AZ494&gt;0,$U494))))))))*'Actual Allocation Calc'!$AH$99)))</f>
        <v/>
      </c>
      <c r="Z494" s="210" t="str">
        <f>IF($B494="","",IF('Actual Allocation Calc'!$AI$78="A",
IF($P494="Employed",$U494,
IF(AND($P494="Terminated"),($U494/7*AQ494),
IF(AND($P494="Furloughed"),($U494/7*AQ494)+($U494/7*BA494),
IF(AND($P494="Rehired"),($U494/7*BA494),
IF(AND($P494="Terminated",AQ494&gt;0),$U494,
IF($P494="Furloughed",IF(AQ494&gt;0,$U494)+IF(BA494&gt;0,$U494),
IF($P494="Rehired",IF(BA494&gt;0,$U494)))))))),IF('Actual Allocation Calc'!$AI$78="C",'Actual Allocation Calc'!M494,'Actual Allocation Calc'!V494+IF($P494="Employed",$U494,
IF(AND($P494="Terminated"),($U494/7*AQ494),
IF(AND($P494="Furloughed"),($U494/7*AQ494)+($U494/7*BA494),
IF(AND($P494="Rehired"),($U494/7*BA494),
IF(AND($P494="Terminated",AQ494&gt;0),$U494,
IF($P494="Furloughed",IF(AQ494&gt;0,$U494)+IF(BA494&gt;0,$U494),
IF($P494="Rehired",IF(BA494&gt;0,$U494))))))))*'Actual Allocation Calc'!$AI$99)))</f>
        <v/>
      </c>
      <c r="AA494" s="210" t="str">
        <f>IF($B494="","",IF('Actual Allocation Calc'!$AJ$78="A",
IF($P494="Employed",$U494,
IF(AND($P494="Terminated"),($U494/7*AR494),
IF(AND($P494="Furloughed"),($U494/7*AR494)+($U494/7*BB494),
IF(AND($P494="Rehired"),($U494/7*BB494),
IF(AND($P494="Terminated",AR494&gt;0),$U494,
IF($P494="Furloughed",IF(AR494&gt;0,$U494)+IF(BB494&gt;0,$U494),
IF($P494="Rehired",IF(BB494&gt;0,$U494)))))))),IF('Actual Allocation Calc'!$AJ$78="C",'Actual Allocation Calc'!N494,'Actual Allocation Calc'!W494+IF($P494="Employed",$U494,
IF(AND($P494="Terminated"),($U494/7*AR494),
IF(AND($P494="Furloughed"),($U494/7*AR494)+($U494/7*BB494),
IF(AND($P494="Rehired"),($U494/7*BB494),
IF(AND($P494="Terminated",AR494&gt;0),$U494,
IF($P494="Furloughed",IF(AR494&gt;0,$U494)+IF(BB494&gt;0,$U494),
IF($P494="Rehired",IF(BB494&gt;0,$U494))))))))*'Actual Allocation Calc'!$AJ$99)))</f>
        <v/>
      </c>
      <c r="AB494" s="210" t="str">
        <f>IF($B494="","",IF('Actual Allocation Calc'!$AK$78="A",
IF($P494="Employed",$U494,
IF(AND($P494="Terminated"),($U494/7*AS494),
IF(AND($P494="Furloughed"),($U494/7*AS494)+($U494/7*BC494),
IF(AND($P494="Rehired"),($U494/7*BC494),
IF(AND($P494="Terminated",AS494&gt;0),$U494,
IF($P494="Furloughed",IF(AS494&gt;0,$U494)+IF(BC494&gt;0,$U494),
IF($P494="Rehired",IF(BC494&gt;0,$U494)))))))),IF('Actual Allocation Calc'!$AK$78="C",'Actual Allocation Calc'!O494,'Actual Allocation Calc'!X494+IF($P494="Employed",$U494,
IF(AND($P494="Terminated"),($U494/7*AS494),
IF(AND($P494="Furloughed"),($U494/7*AS494)+($U494/7*BC494),
IF(AND($P494="Rehired"),($U494/7*BC494),
IF(AND($P494="Terminated",AS494&gt;0),$U494,
IF($P494="Furloughed",IF(AS494&gt;0,$U494)+IF(BC494&gt;0,$U494),
IF($P494="Rehired",IF(BC494&gt;0,$U494))))))))*'Actual Allocation Calc'!$AK$99)))</f>
        <v/>
      </c>
      <c r="AC494" s="210" t="str">
        <f>IF($B494="","",IF('Actual Allocation Calc'!$AL$78="A",
IF($P494="Employed",$U494,
IF(AND($P494="Terminated"),($U494/7*AT494),
IF(AND($P494="Furloughed"),($U494/7*AT494)+($U494/7*BD494),
IF(AND($P494="Rehired"),($U494/7*BD494),
IF(AND($P494="Terminated",AT494&gt;0),$U494,
IF($P494="Furloughed",IF(AT494&gt;0,$U494)+IF(BD494&gt;0,$U494),
IF($P494="Rehired",IF(BD494&gt;0,$U494)))))))),IF('Actual Allocation Calc'!$AL$78="C",'Actual Allocation Calc'!P494,'Actual Allocation Calc'!Y494+IF($P494="Employed",$U494,
IF(AND($P494="Terminated"),($U494/7*AT494),
IF(AND($P494="Furloughed"),($U494/7*AT494)+($U494/7*BD494),
IF(AND($P494="Rehired"),($U494/7*BD494),
IF(AND($P494="Terminated",AT494&gt;0),$U494,
IF($P494="Furloughed",IF(AT494&gt;0,$U494)+IF(BD494&gt;0,$U494),
IF($P494="Rehired",IF(BD494&gt;0,$U494))))))))*'Actual Allocation Calc'!$AL$99)))</f>
        <v/>
      </c>
      <c r="AD494" s="210" t="str">
        <f>IF($B494="","",IF('Actual Allocation Calc'!$AM$78="A",
IF($P494="Employed",$U494,
IF(AND($P494="Terminated"),($U494/7*AU494),
IF(AND($P494="Furloughed"),($U494/7*AU494)+($U494/7*BE494),
IF(AND($P494="Rehired"),($U494/7*BE494),
IF(AND($P494="Terminated",AU494&gt;0),$U494,
IF($P494="Furloughed",IF(AU494&gt;0,$U494)+IF(BE494&gt;0,$U494),
IF($P494="Rehired",IF(BE494&gt;0,$U494)))))))),IF('Actual Allocation Calc'!$AM$78="C",'Actual Allocation Calc'!Q494,'Actual Allocation Calc'!Z494+IF($P494="Employed",$U494,
IF(AND($P494="Terminated"),($U494/7*AU494),
IF(AND($P494="Furloughed"),($U494/7*AU494)+($U494/7*BE494),
IF(AND($P494="Rehired"),($U494/7*BE494),
IF(AND($P494="Terminated",AU494&gt;0),$U494,
IF($P494="Furloughed",IF(AU494&gt;0,$U494)+IF(BE494&gt;0,$U494),
IF($P494="Rehired",IF(BE494&gt;0,$U494))))))))*'Actual Allocation Calc'!$AM$99)))</f>
        <v/>
      </c>
      <c r="AE494" s="210" t="str">
        <f>IF($B494="","",IF('Actual Allocation Calc'!$AN$78="A",
IF($P494="Employed",$U494,
IF(AND($P494="Terminated"),($U494/7*AV494),
IF(AND($P494="Furloughed"),($U494/7*AV494)+($U494/7*BF494),
IF(AND($P494="Rehired"),($U494/7*BF494),
IF(AND($P494="Terminated",AV494&gt;0),$U494,
IF($P494="Furloughed",IF(AV494&gt;0,$U494)+IF(BF494&gt;0,$U494),
IF($P494="Rehired",IF(BF494&gt;0,$U494)))))))),IF('Actual Allocation Calc'!$AN$78="C",'Actual Allocation Calc'!R494,'Actual Allocation Calc'!AA494+IF($P494="Employed",$U494,
IF(AND($P494="Terminated"),($U494/7*AV494),
IF(AND($P494="Furloughed"),($U494/7*AV494)+($U494/7*BF494),
IF(AND($P494="Rehired"),($U494/7*BF494),
IF(AND($P494="Terminated",AV494&gt;0),$U494,
IF($P494="Furloughed",IF(AV494&gt;0,$U494)+IF(BF494&gt;0,$U494),
IF($P494="Rehired",IF(BF494&gt;0,$U494))))))))*'Actual Allocation Calc'!$AN$99)))</f>
        <v/>
      </c>
      <c r="AF494" s="210" t="str">
        <f>IF($B494="","",IF('Actual Allocation Calc'!$AO$78="A",
IF($P494="Employed",$U494,
IF(AND($P494="Terminated"),($U494/7*AW494),
IF(AND($P494="Furloughed"),($U494/7*AW494)+($U494/7*BG494),
IF(AND($P494="Rehired"),($U494/7*BG494),
IF(AND($P494="Terminated",AW494&gt;0),$U494,
IF($P494="Furloughed",IF(AW494&gt;0,$U494)+IF(BG494&gt;0,$U494),
IF($P494="Rehired",IF(BG494&gt;0,$U494)))))))),IF('Actual Allocation Calc'!$AO$78="C",'Actual Allocation Calc'!S494,'Actual Allocation Calc'!AB494+IF($P494="Employed",$U494,
IF(AND($P494="Terminated"),($U494/7*AW494),
IF(AND($P494="Furloughed"),($U494/7*AW494)+($U494/7*BG494),
IF(AND($P494="Rehired"),($U494/7*BG494),
IF(AND($P494="Terminated",AW494&gt;0),$U494,
IF($P494="Furloughed",IF(AW494&gt;0,$U494)+IF(BG494&gt;0,$U494),
IF($P494="Rehired",IF(BG494&gt;0,$U494))))))))*'Actual Allocation Calc'!$AO$99)))</f>
        <v/>
      </c>
      <c r="AG494" s="210" t="str">
        <f>IF($B494="","",IF('Actual Allocation Calc'!$AP$78="A",
IF($P494="Employed",$U494/7*BK494,
IF(AND($P494="Terminated"),($U494/7*AX494),
IF(AND($P494="Furloughed"),($U494/7*AX494)+($U494/7*BH494),
IF(AND($P494="Rehired"),($U494/7*BH494),
IF(AND($P494="Terminated",AX494&gt;0),$U494,
IF($P494="Furloughed",IF(AX494&gt;0,$U494)+IF(BH494&gt;0,$U494),
IF($P494="Rehired",IF(BH494&gt;0,$U494)))))))),IF('Actual Allocation Calc'!$AP$78="C",'Actual Allocation Calc'!T494,'Actual Allocation Calc'!AC494+IF($P494="Employed",$U494/7*BK494,
IF(AND($P494="Terminated"),($U494/7*AX494),
IF(AND($P494="Furloughed"),($U494/7*AX494)+($U494/7*BH494),
IF(AND($P494="Rehired"),($U494/7*BH494),
IF(AND($P494="Terminated",AX494&gt;0),$U494,
IF($P494="Furloughed",IF(AX494&gt;0,$U494)+IF(BH494&gt;0,$U494),
IF($P494="Rehired",IF(BH494&gt;0,$U494))))))))*'Actual Allocation Calc'!$AP$99)))</f>
        <v/>
      </c>
      <c r="AH494" s="536"/>
      <c r="AI494" s="82">
        <f t="shared" si="171"/>
        <v>0</v>
      </c>
      <c r="AJ494" s="210">
        <f t="shared" si="153"/>
        <v>0</v>
      </c>
      <c r="AK494" s="397" t="str">
        <f t="shared" si="154"/>
        <v/>
      </c>
      <c r="AM494" s="122"/>
      <c r="AO494" s="214" t="str">
        <f>IFERROR(IF($V494="","",VLOOKUP(V494,'Calendar Calcs'!$B$2:$E1461,4,FALSE)),0)</f>
        <v/>
      </c>
      <c r="AP494" s="69" t="str">
        <f>IF($AO494="","", IF($AO494&lt;AP$23,0,IF($AO494&gt;AP$23,COUNTIFS('Calendar Calcs'!$E$2:$E1461,AP$23),COUNTIFS('Calendar Calcs'!$E$2:$E1461,AP$23,'Calendar Calcs'!$D$2:$D1461,"&lt;="&amp;WEEKDAY($V494)))))</f>
        <v/>
      </c>
      <c r="AQ494" s="69" t="str">
        <f>IF($AO494="","", IF($AO494&lt;AQ$23,0,IF($AO494&gt;AQ$23,COUNTIFS('Calendar Calcs'!$E$2:$E1461,AQ$23),COUNTIFS('Calendar Calcs'!$E$2:$E1461,AQ$23,'Calendar Calcs'!$D$2:$D1461,"&lt;="&amp;WEEKDAY($V494)))))</f>
        <v/>
      </c>
      <c r="AR494" s="69" t="str">
        <f>IF($AO494="","", IF($AO494&lt;AR$23,0,IF($AO494&gt;AR$23,COUNTIFS('Calendar Calcs'!$E$2:$E1461,AR$23),COUNTIFS('Calendar Calcs'!$E$2:$E1461,AR$23,'Calendar Calcs'!$D$2:$D1461,"&lt;="&amp;WEEKDAY($V494)))))</f>
        <v/>
      </c>
      <c r="AS494" s="69" t="str">
        <f>IF($AO494="","", IF($AO494&lt;AS$23,0,IF($AO494&gt;AS$23,COUNTIFS('Calendar Calcs'!$E$2:$E1461,AS$23),COUNTIFS('Calendar Calcs'!$E$2:$E1461,AS$23,'Calendar Calcs'!$D$2:$D1461,"&lt;="&amp;WEEKDAY($V494)))))</f>
        <v/>
      </c>
      <c r="AT494" s="69" t="str">
        <f>IF($AO494="","", IF($AO494&lt;AT$23,0,IF($AO494&gt;AT$23,COUNTIFS('Calendar Calcs'!$E$2:$E1461,AT$23),COUNTIFS('Calendar Calcs'!$E$2:$E1461,AT$23,'Calendar Calcs'!$D$2:$D1461,"&lt;="&amp;WEEKDAY($V494)))))</f>
        <v/>
      </c>
      <c r="AU494" s="69" t="str">
        <f>IF($AO494="","", IF($AO494&lt;AU$23,0,IF($AO494&gt;AU$23,COUNTIFS('Calendar Calcs'!$E$2:$E1461,AU$23),COUNTIFS('Calendar Calcs'!$E$2:$E1461,AU$23,'Calendar Calcs'!$D$2:$D1461,"&lt;="&amp;WEEKDAY($V494)))))</f>
        <v/>
      </c>
      <c r="AV494" s="69" t="str">
        <f>IF($AO494="","", IF($AO494&lt;AV$23,0,IF($AO494&gt;AV$23,COUNTIFS('Calendar Calcs'!$E$2:$E1461,AV$23),COUNTIFS('Calendar Calcs'!$E$2:$E1461,AV$23,'Calendar Calcs'!$D$2:$D1461,"&lt;="&amp;WEEKDAY($V494)))))</f>
        <v/>
      </c>
      <c r="AW494" s="69" t="str">
        <f>IF($AO494="","", IF($AO494&lt;AW$23,0,IF($AO494&gt;AW$23,COUNTIFS('Calendar Calcs'!$E$2:$E1461,AW$23),COUNTIFS('Calendar Calcs'!$E$2:$E1461,AW$23,'Calendar Calcs'!$D$2:$D1461,"&lt;="&amp;WEEKDAY($V494)))))</f>
        <v/>
      </c>
      <c r="AX494" s="69" t="str">
        <f>IF($AO494="","", IF($AO494&lt;AX$23,0,IF($AO494&gt;AX$23,COUNTIFS('Calendar Calcs'!$E$2:$E1461,AX$23),COUNTIFS('Calendar Calcs'!$E$2:$E1461,AX$23,'Calendar Calcs'!$D$2:$D1461,"&lt;="&amp;WEEKDAY($V494)))))</f>
        <v/>
      </c>
      <c r="AY494" s="69" t="str">
        <f>IF($W494="","",VLOOKUP($W494,'Calendar Calcs'!$B$2:$E1461,4,FALSE))</f>
        <v/>
      </c>
      <c r="AZ494" s="69" t="str">
        <f>IF($AY494="","",IF($AY494&gt;AZ$23,0,IF($AY494&lt;AZ$23,COUNTIFS('Calendar Calcs'!$E$2:$E1461,AZ$23),COUNTIFS('Calendar Calcs'!$E$2:$E1461,AZ$23,'Calendar Calcs'!$D$2:$D1461,"&gt;="&amp;WEEKDAY($W494)))))</f>
        <v/>
      </c>
      <c r="BA494" s="69" t="str">
        <f>IF($AY494="","",IF($AY494&gt;BA$23,0,IF($AY494&lt;BA$23,COUNTIFS('Calendar Calcs'!$E$2:$E1461,BA$23),COUNTIFS('Calendar Calcs'!$E$2:$E1461,BA$23,'Calendar Calcs'!$D$2:$D1461,"&gt;="&amp;WEEKDAY($W494)))))</f>
        <v/>
      </c>
      <c r="BB494" s="69" t="str">
        <f>IF($AY494="","",IF($AY494&gt;BB$23,0,IF($AY494&lt;BB$23,COUNTIFS('Calendar Calcs'!$E$2:$E1461,BB$23),COUNTIFS('Calendar Calcs'!$E$2:$E1461,BB$23,'Calendar Calcs'!$D$2:$D1461,"&gt;="&amp;WEEKDAY($W494)))))</f>
        <v/>
      </c>
      <c r="BC494" s="69" t="str">
        <f>IF($AY494="","",IF($AY494&gt;BC$23,0,IF($AY494&lt;BC$23,COUNTIFS('Calendar Calcs'!$E$2:$E1461,BC$23),COUNTIFS('Calendar Calcs'!$E$2:$E1461,BC$23,'Calendar Calcs'!$D$2:$D1461,"&gt;="&amp;WEEKDAY($W494)))))</f>
        <v/>
      </c>
      <c r="BD494" s="69" t="str">
        <f>IF($AY494="","",IF($AY494&gt;BD$23,0,IF($AY494&lt;BD$23,COUNTIFS('Calendar Calcs'!$E$2:$E1461,BD$23),COUNTIFS('Calendar Calcs'!$E$2:$E1461,BD$23,'Calendar Calcs'!$D$2:$D1461,"&gt;="&amp;WEEKDAY($W494)))))</f>
        <v/>
      </c>
      <c r="BE494" s="69" t="str">
        <f>IF($AY494="","",IF($AY494&gt;BE$23,0,IF($AY494&lt;BE$23,COUNTIFS('Calendar Calcs'!$E$2:$E1461,BE$23),COUNTIFS('Calendar Calcs'!$E$2:$E1461,BE$23,'Calendar Calcs'!$D$2:$D1461,"&gt;="&amp;WEEKDAY($W494)))))</f>
        <v/>
      </c>
      <c r="BF494" s="69" t="str">
        <f>IF($AY494="","",IF($AY494&gt;BF$23,0,IF($AY494&lt;BF$23,COUNTIFS('Calendar Calcs'!$E$2:$E1461,BF$23),COUNTIFS('Calendar Calcs'!$E$2:$E1461,BF$23,'Calendar Calcs'!$D$2:$D1461,"&gt;="&amp;WEEKDAY($W494)))))</f>
        <v/>
      </c>
      <c r="BG494" s="69" t="str">
        <f>IF($AY494="","",IF($AY494&gt;BG$23,0,IF($AY494&lt;BG$23,COUNTIFS('Calendar Calcs'!$E$2:$E1461,BG$23),COUNTIFS('Calendar Calcs'!$E$2:$E1461,BG$23,'Calendar Calcs'!$D$2:$D1461,"&gt;="&amp;WEEKDAY($W494)))))</f>
        <v/>
      </c>
      <c r="BH494" s="69">
        <f t="shared" si="155"/>
        <v>6</v>
      </c>
      <c r="BI494" s="69">
        <f>IF(Cover!$E$43="","",VLOOKUP(Cover!$E$43,'Calendar Calcs'!$B$2:$E1461,4,FALSE))</f>
        <v>1</v>
      </c>
      <c r="BJ494" s="69">
        <f>IF($BI494="","", IF($BI494&lt;BJ$23,0,IF($BI494&gt;=BJ$23,COUNTIFS('Calendar Calcs'!$E$2:$E1461,BJ$23),COUNTIFS('Calendar Calcs'!$E$2:$E1461,BJ$23,'Calendar Calcs'!$D$2:$D1461,"&lt;="&amp;WEEKDAY($V494)))))</f>
        <v>1</v>
      </c>
      <c r="BK494" s="69">
        <f t="shared" si="152"/>
        <v>6</v>
      </c>
      <c r="BN494" s="69" t="str">
        <f>IF(T494&gt;0,"FTE",IF(Cover!$E$47="Weekly",IF(S494&gt;29.75,"FTE","PTE"),IF(S494&gt;59.75,"FTE","PTE")))</f>
        <v>PTE</v>
      </c>
      <c r="BO494" s="69">
        <f>IF(BN494="FTE",30,IF(Cover!$E$47="Weekly",'STEP 2 EE Data'!S494,'STEP 2 EE Data'!S494/2))</f>
        <v>0</v>
      </c>
      <c r="BP494" s="209">
        <f t="shared" si="156"/>
        <v>0</v>
      </c>
      <c r="BQ494" s="209">
        <f t="shared" si="157"/>
        <v>0</v>
      </c>
      <c r="BR494" s="209">
        <f t="shared" si="158"/>
        <v>0</v>
      </c>
      <c r="BS494" s="209">
        <f t="shared" si="159"/>
        <v>0</v>
      </c>
      <c r="BT494" s="209">
        <f t="shared" si="160"/>
        <v>0</v>
      </c>
      <c r="BU494" s="209">
        <f t="shared" si="161"/>
        <v>0</v>
      </c>
      <c r="BV494" s="209">
        <f t="shared" si="162"/>
        <v>0</v>
      </c>
      <c r="BW494" s="209">
        <f t="shared" si="163"/>
        <v>0</v>
      </c>
      <c r="BX494" s="209">
        <f t="shared" si="164"/>
        <v>0</v>
      </c>
      <c r="CC494" s="210" t="str">
        <f>IF(B494="","",IF(C494="",IF(Cover!$E$47="Weekly",'STEP 3 EE Comp'!BI499*8,'STEP 3 EE Comp'!BI499*4),IF(Cover!$E$47="Weekly",'STEP 3 EE Comp'!BI499,'STEP 3 EE Comp'!BI499)))</f>
        <v/>
      </c>
      <c r="CD494" s="82" t="str">
        <f t="shared" si="165"/>
        <v/>
      </c>
      <c r="CE494" s="417">
        <f t="shared" si="166"/>
        <v>1</v>
      </c>
      <c r="CF494" s="82" t="str">
        <f t="shared" si="167"/>
        <v>Good</v>
      </c>
      <c r="CG494" s="82">
        <f t="shared" si="168"/>
        <v>0</v>
      </c>
      <c r="CH494" s="234">
        <f t="shared" si="169"/>
        <v>0</v>
      </c>
    </row>
    <row r="495" spans="1:86" s="69" customFormat="1" x14ac:dyDescent="0.3">
      <c r="A495" s="555"/>
      <c r="B495" s="52"/>
      <c r="C495" s="52"/>
      <c r="D495" s="52"/>
      <c r="E495" s="52"/>
      <c r="F495" s="507"/>
      <c r="G495" s="210">
        <f t="shared" si="170"/>
        <v>0</v>
      </c>
      <c r="H495" s="82">
        <f t="shared" si="151"/>
        <v>0</v>
      </c>
      <c r="I495" s="211"/>
      <c r="J495" s="441" t="s">
        <v>21</v>
      </c>
      <c r="K495" s="441" t="s">
        <v>21</v>
      </c>
      <c r="L495" s="441" t="s">
        <v>21</v>
      </c>
      <c r="M495" s="441" t="s">
        <v>21</v>
      </c>
      <c r="N495" s="568" t="s">
        <v>21</v>
      </c>
      <c r="O495" s="211"/>
      <c r="P495" s="212" t="str">
        <f>IF(B495="","",
IF(AND(V495="",W495="",B495&lt;&gt;""),"Employed",
IF(AND(V495&lt;&gt;"",W495="",B495&lt;&gt;""),"Terminated",
IF(AND(V495&lt;&gt;"",W495&lt;&gt;"",B495&lt;&gt;""),IF(W495&lt;Cover!$E$43,"Employed","Furloughed"),
IF(AND(V495="",W495&lt;&gt;"",B495&lt;&gt;""),IF(W495&lt;Cover!$E$43,"Employed","Rehired"))))))</f>
        <v/>
      </c>
      <c r="Q495" s="211"/>
      <c r="R495" s="536"/>
      <c r="S495" s="563"/>
      <c r="T495" s="536"/>
      <c r="U495" s="82">
        <f>IF(Cover!$E$47="Weekly",IF(T495&gt;0,T495,R495*S495),IF(T495&gt;0,T495,R495*S495)/2)</f>
        <v>0</v>
      </c>
      <c r="V495" s="564"/>
      <c r="W495" s="564"/>
      <c r="Y495" s="213" t="str">
        <f>IF($B495="","",IF('Actual Allocation Calc'!$AH$78="A",
IF($P495="Employed",$U495/7*BJ495,
IF(AND($P495="Terminated"),($U495/7*AP495),
IF(AND($P495="Furloughed"),($U495/7*AP495)+($U495/7*AZ495),
IF(AND($P495="Rehired"),($U495/7*AZ495),
IF(AND($P495="Terminated",AP495&gt;0),$U495,
IF($P495="Furloughed",IF(AP495&gt;0,$U495)+IF(AZ495&gt;0,$U495),
IF($P495="Rehired",IF(AZ495&gt;0,$U495)))))))),IF('Actual Allocation Calc'!$AH$78="C",'Actual Allocation Calc'!L495,'Actual Allocation Calc'!U495+IF($P495="Employed",$U495/7*BJ495,
IF(AND($P495="Terminated"),($U495/7*AP495),
IF(AND($P495="Furloughed"),($U495/7*AP495)+($U495/7*AZ495),
IF(AND($P495="Rehired"),($U495/7*AZ495),
IF(AND($P495="Terminated",AP495&gt;0),$U495,
IF($P495="Furloughed",IF(AP495&gt;0,$U495)+IF(AZ495&gt;0,$U495),
IF($P495="Rehired",IF(AZ495&gt;0,$U495))))))))*'Actual Allocation Calc'!$AH$99)))</f>
        <v/>
      </c>
      <c r="Z495" s="210" t="str">
        <f>IF($B495="","",IF('Actual Allocation Calc'!$AI$78="A",
IF($P495="Employed",$U495,
IF(AND($P495="Terminated"),($U495/7*AQ495),
IF(AND($P495="Furloughed"),($U495/7*AQ495)+($U495/7*BA495),
IF(AND($P495="Rehired"),($U495/7*BA495),
IF(AND($P495="Terminated",AQ495&gt;0),$U495,
IF($P495="Furloughed",IF(AQ495&gt;0,$U495)+IF(BA495&gt;0,$U495),
IF($P495="Rehired",IF(BA495&gt;0,$U495)))))))),IF('Actual Allocation Calc'!$AI$78="C",'Actual Allocation Calc'!M495,'Actual Allocation Calc'!V495+IF($P495="Employed",$U495,
IF(AND($P495="Terminated"),($U495/7*AQ495),
IF(AND($P495="Furloughed"),($U495/7*AQ495)+($U495/7*BA495),
IF(AND($P495="Rehired"),($U495/7*BA495),
IF(AND($P495="Terminated",AQ495&gt;0),$U495,
IF($P495="Furloughed",IF(AQ495&gt;0,$U495)+IF(BA495&gt;0,$U495),
IF($P495="Rehired",IF(BA495&gt;0,$U495))))))))*'Actual Allocation Calc'!$AI$99)))</f>
        <v/>
      </c>
      <c r="AA495" s="210" t="str">
        <f>IF($B495="","",IF('Actual Allocation Calc'!$AJ$78="A",
IF($P495="Employed",$U495,
IF(AND($P495="Terminated"),($U495/7*AR495),
IF(AND($P495="Furloughed"),($U495/7*AR495)+($U495/7*BB495),
IF(AND($P495="Rehired"),($U495/7*BB495),
IF(AND($P495="Terminated",AR495&gt;0),$U495,
IF($P495="Furloughed",IF(AR495&gt;0,$U495)+IF(BB495&gt;0,$U495),
IF($P495="Rehired",IF(BB495&gt;0,$U495)))))))),IF('Actual Allocation Calc'!$AJ$78="C",'Actual Allocation Calc'!N495,'Actual Allocation Calc'!W495+IF($P495="Employed",$U495,
IF(AND($P495="Terminated"),($U495/7*AR495),
IF(AND($P495="Furloughed"),($U495/7*AR495)+($U495/7*BB495),
IF(AND($P495="Rehired"),($U495/7*BB495),
IF(AND($P495="Terminated",AR495&gt;0),$U495,
IF($P495="Furloughed",IF(AR495&gt;0,$U495)+IF(BB495&gt;0,$U495),
IF($P495="Rehired",IF(BB495&gt;0,$U495))))))))*'Actual Allocation Calc'!$AJ$99)))</f>
        <v/>
      </c>
      <c r="AB495" s="210" t="str">
        <f>IF($B495="","",IF('Actual Allocation Calc'!$AK$78="A",
IF($P495="Employed",$U495,
IF(AND($P495="Terminated"),($U495/7*AS495),
IF(AND($P495="Furloughed"),($U495/7*AS495)+($U495/7*BC495),
IF(AND($P495="Rehired"),($U495/7*BC495),
IF(AND($P495="Terminated",AS495&gt;0),$U495,
IF($P495="Furloughed",IF(AS495&gt;0,$U495)+IF(BC495&gt;0,$U495),
IF($P495="Rehired",IF(BC495&gt;0,$U495)))))))),IF('Actual Allocation Calc'!$AK$78="C",'Actual Allocation Calc'!O495,'Actual Allocation Calc'!X495+IF($P495="Employed",$U495,
IF(AND($P495="Terminated"),($U495/7*AS495),
IF(AND($P495="Furloughed"),($U495/7*AS495)+($U495/7*BC495),
IF(AND($P495="Rehired"),($U495/7*BC495),
IF(AND($P495="Terminated",AS495&gt;0),$U495,
IF($P495="Furloughed",IF(AS495&gt;0,$U495)+IF(BC495&gt;0,$U495),
IF($P495="Rehired",IF(BC495&gt;0,$U495))))))))*'Actual Allocation Calc'!$AK$99)))</f>
        <v/>
      </c>
      <c r="AC495" s="210" t="str">
        <f>IF($B495="","",IF('Actual Allocation Calc'!$AL$78="A",
IF($P495="Employed",$U495,
IF(AND($P495="Terminated"),($U495/7*AT495),
IF(AND($P495="Furloughed"),($U495/7*AT495)+($U495/7*BD495),
IF(AND($P495="Rehired"),($U495/7*BD495),
IF(AND($P495="Terminated",AT495&gt;0),$U495,
IF($P495="Furloughed",IF(AT495&gt;0,$U495)+IF(BD495&gt;0,$U495),
IF($P495="Rehired",IF(BD495&gt;0,$U495)))))))),IF('Actual Allocation Calc'!$AL$78="C",'Actual Allocation Calc'!P495,'Actual Allocation Calc'!Y495+IF($P495="Employed",$U495,
IF(AND($P495="Terminated"),($U495/7*AT495),
IF(AND($P495="Furloughed"),($U495/7*AT495)+($U495/7*BD495),
IF(AND($P495="Rehired"),($U495/7*BD495),
IF(AND($P495="Terminated",AT495&gt;0),$U495,
IF($P495="Furloughed",IF(AT495&gt;0,$U495)+IF(BD495&gt;0,$U495),
IF($P495="Rehired",IF(BD495&gt;0,$U495))))))))*'Actual Allocation Calc'!$AL$99)))</f>
        <v/>
      </c>
      <c r="AD495" s="210" t="str">
        <f>IF($B495="","",IF('Actual Allocation Calc'!$AM$78="A",
IF($P495="Employed",$U495,
IF(AND($P495="Terminated"),($U495/7*AU495),
IF(AND($P495="Furloughed"),($U495/7*AU495)+($U495/7*BE495),
IF(AND($P495="Rehired"),($U495/7*BE495),
IF(AND($P495="Terminated",AU495&gt;0),$U495,
IF($P495="Furloughed",IF(AU495&gt;0,$U495)+IF(BE495&gt;0,$U495),
IF($P495="Rehired",IF(BE495&gt;0,$U495)))))))),IF('Actual Allocation Calc'!$AM$78="C",'Actual Allocation Calc'!Q495,'Actual Allocation Calc'!Z495+IF($P495="Employed",$U495,
IF(AND($P495="Terminated"),($U495/7*AU495),
IF(AND($P495="Furloughed"),($U495/7*AU495)+($U495/7*BE495),
IF(AND($P495="Rehired"),($U495/7*BE495),
IF(AND($P495="Terminated",AU495&gt;0),$U495,
IF($P495="Furloughed",IF(AU495&gt;0,$U495)+IF(BE495&gt;0,$U495),
IF($P495="Rehired",IF(BE495&gt;0,$U495))))))))*'Actual Allocation Calc'!$AM$99)))</f>
        <v/>
      </c>
      <c r="AE495" s="210" t="str">
        <f>IF($B495="","",IF('Actual Allocation Calc'!$AN$78="A",
IF($P495="Employed",$U495,
IF(AND($P495="Terminated"),($U495/7*AV495),
IF(AND($P495="Furloughed"),($U495/7*AV495)+($U495/7*BF495),
IF(AND($P495="Rehired"),($U495/7*BF495),
IF(AND($P495="Terminated",AV495&gt;0),$U495,
IF($P495="Furloughed",IF(AV495&gt;0,$U495)+IF(BF495&gt;0,$U495),
IF($P495="Rehired",IF(BF495&gt;0,$U495)))))))),IF('Actual Allocation Calc'!$AN$78="C",'Actual Allocation Calc'!R495,'Actual Allocation Calc'!AA495+IF($P495="Employed",$U495,
IF(AND($P495="Terminated"),($U495/7*AV495),
IF(AND($P495="Furloughed"),($U495/7*AV495)+($U495/7*BF495),
IF(AND($P495="Rehired"),($U495/7*BF495),
IF(AND($P495="Terminated",AV495&gt;0),$U495,
IF($P495="Furloughed",IF(AV495&gt;0,$U495)+IF(BF495&gt;0,$U495),
IF($P495="Rehired",IF(BF495&gt;0,$U495))))))))*'Actual Allocation Calc'!$AN$99)))</f>
        <v/>
      </c>
      <c r="AF495" s="210" t="str">
        <f>IF($B495="","",IF('Actual Allocation Calc'!$AO$78="A",
IF($P495="Employed",$U495,
IF(AND($P495="Terminated"),($U495/7*AW495),
IF(AND($P495="Furloughed"),($U495/7*AW495)+($U495/7*BG495),
IF(AND($P495="Rehired"),($U495/7*BG495),
IF(AND($P495="Terminated",AW495&gt;0),$U495,
IF($P495="Furloughed",IF(AW495&gt;0,$U495)+IF(BG495&gt;0,$U495),
IF($P495="Rehired",IF(BG495&gt;0,$U495)))))))),IF('Actual Allocation Calc'!$AO$78="C",'Actual Allocation Calc'!S495,'Actual Allocation Calc'!AB495+IF($P495="Employed",$U495,
IF(AND($P495="Terminated"),($U495/7*AW495),
IF(AND($P495="Furloughed"),($U495/7*AW495)+($U495/7*BG495),
IF(AND($P495="Rehired"),($U495/7*BG495),
IF(AND($P495="Terminated",AW495&gt;0),$U495,
IF($P495="Furloughed",IF(AW495&gt;0,$U495)+IF(BG495&gt;0,$U495),
IF($P495="Rehired",IF(BG495&gt;0,$U495))))))))*'Actual Allocation Calc'!$AO$99)))</f>
        <v/>
      </c>
      <c r="AG495" s="210" t="str">
        <f>IF($B495="","",IF('Actual Allocation Calc'!$AP$78="A",
IF($P495="Employed",$U495/7*BK495,
IF(AND($P495="Terminated"),($U495/7*AX495),
IF(AND($P495="Furloughed"),($U495/7*AX495)+($U495/7*BH495),
IF(AND($P495="Rehired"),($U495/7*BH495),
IF(AND($P495="Terminated",AX495&gt;0),$U495,
IF($P495="Furloughed",IF(AX495&gt;0,$U495)+IF(BH495&gt;0,$U495),
IF($P495="Rehired",IF(BH495&gt;0,$U495)))))))),IF('Actual Allocation Calc'!$AP$78="C",'Actual Allocation Calc'!T495,'Actual Allocation Calc'!AC495+IF($P495="Employed",$U495/7*BK495,
IF(AND($P495="Terminated"),($U495/7*AX495),
IF(AND($P495="Furloughed"),($U495/7*AX495)+($U495/7*BH495),
IF(AND($P495="Rehired"),($U495/7*BH495),
IF(AND($P495="Terminated",AX495&gt;0),$U495,
IF($P495="Furloughed",IF(AX495&gt;0,$U495)+IF(BH495&gt;0,$U495),
IF($P495="Rehired",IF(BH495&gt;0,$U495))))))))*'Actual Allocation Calc'!$AP$99)))</f>
        <v/>
      </c>
      <c r="AH495" s="536"/>
      <c r="AI495" s="82">
        <f t="shared" si="171"/>
        <v>0</v>
      </c>
      <c r="AJ495" s="210">
        <f t="shared" si="153"/>
        <v>0</v>
      </c>
      <c r="AK495" s="397" t="str">
        <f t="shared" si="154"/>
        <v/>
      </c>
      <c r="AM495" s="122"/>
      <c r="AO495" s="214" t="str">
        <f>IFERROR(IF($V495="","",VLOOKUP(V495,'Calendar Calcs'!$B$2:$E1462,4,FALSE)),0)</f>
        <v/>
      </c>
      <c r="AP495" s="69" t="str">
        <f>IF($AO495="","", IF($AO495&lt;AP$23,0,IF($AO495&gt;AP$23,COUNTIFS('Calendar Calcs'!$E$2:$E1462,AP$23),COUNTIFS('Calendar Calcs'!$E$2:$E1462,AP$23,'Calendar Calcs'!$D$2:$D1462,"&lt;="&amp;WEEKDAY($V495)))))</f>
        <v/>
      </c>
      <c r="AQ495" s="69" t="str">
        <f>IF($AO495="","", IF($AO495&lt;AQ$23,0,IF($AO495&gt;AQ$23,COUNTIFS('Calendar Calcs'!$E$2:$E1462,AQ$23),COUNTIFS('Calendar Calcs'!$E$2:$E1462,AQ$23,'Calendar Calcs'!$D$2:$D1462,"&lt;="&amp;WEEKDAY($V495)))))</f>
        <v/>
      </c>
      <c r="AR495" s="69" t="str">
        <f>IF($AO495="","", IF($AO495&lt;AR$23,0,IF($AO495&gt;AR$23,COUNTIFS('Calendar Calcs'!$E$2:$E1462,AR$23),COUNTIFS('Calendar Calcs'!$E$2:$E1462,AR$23,'Calendar Calcs'!$D$2:$D1462,"&lt;="&amp;WEEKDAY($V495)))))</f>
        <v/>
      </c>
      <c r="AS495" s="69" t="str">
        <f>IF($AO495="","", IF($AO495&lt;AS$23,0,IF($AO495&gt;AS$23,COUNTIFS('Calendar Calcs'!$E$2:$E1462,AS$23),COUNTIFS('Calendar Calcs'!$E$2:$E1462,AS$23,'Calendar Calcs'!$D$2:$D1462,"&lt;="&amp;WEEKDAY($V495)))))</f>
        <v/>
      </c>
      <c r="AT495" s="69" t="str">
        <f>IF($AO495="","", IF($AO495&lt;AT$23,0,IF($AO495&gt;AT$23,COUNTIFS('Calendar Calcs'!$E$2:$E1462,AT$23),COUNTIFS('Calendar Calcs'!$E$2:$E1462,AT$23,'Calendar Calcs'!$D$2:$D1462,"&lt;="&amp;WEEKDAY($V495)))))</f>
        <v/>
      </c>
      <c r="AU495" s="69" t="str">
        <f>IF($AO495="","", IF($AO495&lt;AU$23,0,IF($AO495&gt;AU$23,COUNTIFS('Calendar Calcs'!$E$2:$E1462,AU$23),COUNTIFS('Calendar Calcs'!$E$2:$E1462,AU$23,'Calendar Calcs'!$D$2:$D1462,"&lt;="&amp;WEEKDAY($V495)))))</f>
        <v/>
      </c>
      <c r="AV495" s="69" t="str">
        <f>IF($AO495="","", IF($AO495&lt;AV$23,0,IF($AO495&gt;AV$23,COUNTIFS('Calendar Calcs'!$E$2:$E1462,AV$23),COUNTIFS('Calendar Calcs'!$E$2:$E1462,AV$23,'Calendar Calcs'!$D$2:$D1462,"&lt;="&amp;WEEKDAY($V495)))))</f>
        <v/>
      </c>
      <c r="AW495" s="69" t="str">
        <f>IF($AO495="","", IF($AO495&lt;AW$23,0,IF($AO495&gt;AW$23,COUNTIFS('Calendar Calcs'!$E$2:$E1462,AW$23),COUNTIFS('Calendar Calcs'!$E$2:$E1462,AW$23,'Calendar Calcs'!$D$2:$D1462,"&lt;="&amp;WEEKDAY($V495)))))</f>
        <v/>
      </c>
      <c r="AX495" s="69" t="str">
        <f>IF($AO495="","", IF($AO495&lt;AX$23,0,IF($AO495&gt;AX$23,COUNTIFS('Calendar Calcs'!$E$2:$E1462,AX$23),COUNTIFS('Calendar Calcs'!$E$2:$E1462,AX$23,'Calendar Calcs'!$D$2:$D1462,"&lt;="&amp;WEEKDAY($V495)))))</f>
        <v/>
      </c>
      <c r="AY495" s="69" t="str">
        <f>IF($W495="","",VLOOKUP($W495,'Calendar Calcs'!$B$2:$E1462,4,FALSE))</f>
        <v/>
      </c>
      <c r="AZ495" s="69" t="str">
        <f>IF($AY495="","",IF($AY495&gt;AZ$23,0,IF($AY495&lt;AZ$23,COUNTIFS('Calendar Calcs'!$E$2:$E1462,AZ$23),COUNTIFS('Calendar Calcs'!$E$2:$E1462,AZ$23,'Calendar Calcs'!$D$2:$D1462,"&gt;="&amp;WEEKDAY($W495)))))</f>
        <v/>
      </c>
      <c r="BA495" s="69" t="str">
        <f>IF($AY495="","",IF($AY495&gt;BA$23,0,IF($AY495&lt;BA$23,COUNTIFS('Calendar Calcs'!$E$2:$E1462,BA$23),COUNTIFS('Calendar Calcs'!$E$2:$E1462,BA$23,'Calendar Calcs'!$D$2:$D1462,"&gt;="&amp;WEEKDAY($W495)))))</f>
        <v/>
      </c>
      <c r="BB495" s="69" t="str">
        <f>IF($AY495="","",IF($AY495&gt;BB$23,0,IF($AY495&lt;BB$23,COUNTIFS('Calendar Calcs'!$E$2:$E1462,BB$23),COUNTIFS('Calendar Calcs'!$E$2:$E1462,BB$23,'Calendar Calcs'!$D$2:$D1462,"&gt;="&amp;WEEKDAY($W495)))))</f>
        <v/>
      </c>
      <c r="BC495" s="69" t="str">
        <f>IF($AY495="","",IF($AY495&gt;BC$23,0,IF($AY495&lt;BC$23,COUNTIFS('Calendar Calcs'!$E$2:$E1462,BC$23),COUNTIFS('Calendar Calcs'!$E$2:$E1462,BC$23,'Calendar Calcs'!$D$2:$D1462,"&gt;="&amp;WEEKDAY($W495)))))</f>
        <v/>
      </c>
      <c r="BD495" s="69" t="str">
        <f>IF($AY495="","",IF($AY495&gt;BD$23,0,IF($AY495&lt;BD$23,COUNTIFS('Calendar Calcs'!$E$2:$E1462,BD$23),COUNTIFS('Calendar Calcs'!$E$2:$E1462,BD$23,'Calendar Calcs'!$D$2:$D1462,"&gt;="&amp;WEEKDAY($W495)))))</f>
        <v/>
      </c>
      <c r="BE495" s="69" t="str">
        <f>IF($AY495="","",IF($AY495&gt;BE$23,0,IF($AY495&lt;BE$23,COUNTIFS('Calendar Calcs'!$E$2:$E1462,BE$23),COUNTIFS('Calendar Calcs'!$E$2:$E1462,BE$23,'Calendar Calcs'!$D$2:$D1462,"&gt;="&amp;WEEKDAY($W495)))))</f>
        <v/>
      </c>
      <c r="BF495" s="69" t="str">
        <f>IF($AY495="","",IF($AY495&gt;BF$23,0,IF($AY495&lt;BF$23,COUNTIFS('Calendar Calcs'!$E$2:$E1462,BF$23),COUNTIFS('Calendar Calcs'!$E$2:$E1462,BF$23,'Calendar Calcs'!$D$2:$D1462,"&gt;="&amp;WEEKDAY($W495)))))</f>
        <v/>
      </c>
      <c r="BG495" s="69" t="str">
        <f>IF($AY495="","",IF($AY495&gt;BG$23,0,IF($AY495&lt;BG$23,COUNTIFS('Calendar Calcs'!$E$2:$E1462,BG$23),COUNTIFS('Calendar Calcs'!$E$2:$E1462,BG$23,'Calendar Calcs'!$D$2:$D1462,"&gt;="&amp;WEEKDAY($W495)))))</f>
        <v/>
      </c>
      <c r="BH495" s="69">
        <f t="shared" si="155"/>
        <v>6</v>
      </c>
      <c r="BI495" s="69">
        <f>IF(Cover!$E$43="","",VLOOKUP(Cover!$E$43,'Calendar Calcs'!$B$2:$E1462,4,FALSE))</f>
        <v>1</v>
      </c>
      <c r="BJ495" s="69">
        <f>IF($BI495="","", IF($BI495&lt;BJ$23,0,IF($BI495&gt;=BJ$23,COUNTIFS('Calendar Calcs'!$E$2:$E1462,BJ$23),COUNTIFS('Calendar Calcs'!$E$2:$E1462,BJ$23,'Calendar Calcs'!$D$2:$D1462,"&lt;="&amp;WEEKDAY($V495)))))</f>
        <v>1</v>
      </c>
      <c r="BK495" s="69">
        <f t="shared" si="152"/>
        <v>6</v>
      </c>
      <c r="BN495" s="69" t="str">
        <f>IF(T495&gt;0,"FTE",IF(Cover!$E$47="Weekly",IF(S495&gt;29.75,"FTE","PTE"),IF(S495&gt;59.75,"FTE","PTE")))</f>
        <v>PTE</v>
      </c>
      <c r="BO495" s="69">
        <f>IF(BN495="FTE",30,IF(Cover!$E$47="Weekly",'STEP 2 EE Data'!S495,'STEP 2 EE Data'!S495/2))</f>
        <v>0</v>
      </c>
      <c r="BP495" s="209">
        <f t="shared" si="156"/>
        <v>0</v>
      </c>
      <c r="BQ495" s="209">
        <f t="shared" si="157"/>
        <v>0</v>
      </c>
      <c r="BR495" s="209">
        <f t="shared" si="158"/>
        <v>0</v>
      </c>
      <c r="BS495" s="209">
        <f t="shared" si="159"/>
        <v>0</v>
      </c>
      <c r="BT495" s="209">
        <f t="shared" si="160"/>
        <v>0</v>
      </c>
      <c r="BU495" s="209">
        <f t="shared" si="161"/>
        <v>0</v>
      </c>
      <c r="BV495" s="209">
        <f t="shared" si="162"/>
        <v>0</v>
      </c>
      <c r="BW495" s="209">
        <f t="shared" si="163"/>
        <v>0</v>
      </c>
      <c r="BX495" s="209">
        <f t="shared" si="164"/>
        <v>0</v>
      </c>
      <c r="CC495" s="210" t="str">
        <f>IF(B495="","",IF(C495="",IF(Cover!$E$47="Weekly",'STEP 3 EE Comp'!BI500*8,'STEP 3 EE Comp'!BI500*4),IF(Cover!$E$47="Weekly",'STEP 3 EE Comp'!BI500,'STEP 3 EE Comp'!BI500)))</f>
        <v/>
      </c>
      <c r="CD495" s="82" t="str">
        <f t="shared" si="165"/>
        <v/>
      </c>
      <c r="CE495" s="417">
        <f t="shared" si="166"/>
        <v>1</v>
      </c>
      <c r="CF495" s="82" t="str">
        <f t="shared" si="167"/>
        <v>Good</v>
      </c>
      <c r="CG495" s="82">
        <f t="shared" si="168"/>
        <v>0</v>
      </c>
      <c r="CH495" s="234">
        <f t="shared" si="169"/>
        <v>0</v>
      </c>
    </row>
    <row r="496" spans="1:86" s="69" customFormat="1" x14ac:dyDescent="0.3">
      <c r="A496" s="555"/>
      <c r="B496" s="52"/>
      <c r="C496" s="52"/>
      <c r="D496" s="52"/>
      <c r="E496" s="52"/>
      <c r="F496" s="507"/>
      <c r="G496" s="210">
        <f t="shared" si="170"/>
        <v>0</v>
      </c>
      <c r="H496" s="82">
        <f t="shared" si="151"/>
        <v>0</v>
      </c>
      <c r="I496" s="211"/>
      <c r="J496" s="441" t="s">
        <v>21</v>
      </c>
      <c r="K496" s="441" t="s">
        <v>21</v>
      </c>
      <c r="L496" s="441" t="s">
        <v>21</v>
      </c>
      <c r="M496" s="441" t="s">
        <v>21</v>
      </c>
      <c r="N496" s="568" t="s">
        <v>21</v>
      </c>
      <c r="O496" s="211"/>
      <c r="P496" s="212" t="str">
        <f>IF(B496="","",
IF(AND(V496="",W496="",B496&lt;&gt;""),"Employed",
IF(AND(V496&lt;&gt;"",W496="",B496&lt;&gt;""),"Terminated",
IF(AND(V496&lt;&gt;"",W496&lt;&gt;"",B496&lt;&gt;""),IF(W496&lt;Cover!$E$43,"Employed","Furloughed"),
IF(AND(V496="",W496&lt;&gt;"",B496&lt;&gt;""),IF(W496&lt;Cover!$E$43,"Employed","Rehired"))))))</f>
        <v/>
      </c>
      <c r="Q496" s="211"/>
      <c r="R496" s="536"/>
      <c r="S496" s="563"/>
      <c r="T496" s="536"/>
      <c r="U496" s="82">
        <f>IF(Cover!$E$47="Weekly",IF(T496&gt;0,T496,R496*S496),IF(T496&gt;0,T496,R496*S496)/2)</f>
        <v>0</v>
      </c>
      <c r="V496" s="564"/>
      <c r="W496" s="564"/>
      <c r="Y496" s="213" t="str">
        <f>IF($B496="","",IF('Actual Allocation Calc'!$AH$78="A",
IF($P496="Employed",$U496/7*BJ496,
IF(AND($P496="Terminated"),($U496/7*AP496),
IF(AND($P496="Furloughed"),($U496/7*AP496)+($U496/7*AZ496),
IF(AND($P496="Rehired"),($U496/7*AZ496),
IF(AND($P496="Terminated",AP496&gt;0),$U496,
IF($P496="Furloughed",IF(AP496&gt;0,$U496)+IF(AZ496&gt;0,$U496),
IF($P496="Rehired",IF(AZ496&gt;0,$U496)))))))),IF('Actual Allocation Calc'!$AH$78="C",'Actual Allocation Calc'!L496,'Actual Allocation Calc'!U496+IF($P496="Employed",$U496/7*BJ496,
IF(AND($P496="Terminated"),($U496/7*AP496),
IF(AND($P496="Furloughed"),($U496/7*AP496)+($U496/7*AZ496),
IF(AND($P496="Rehired"),($U496/7*AZ496),
IF(AND($P496="Terminated",AP496&gt;0),$U496,
IF($P496="Furloughed",IF(AP496&gt;0,$U496)+IF(AZ496&gt;0,$U496),
IF($P496="Rehired",IF(AZ496&gt;0,$U496))))))))*'Actual Allocation Calc'!$AH$99)))</f>
        <v/>
      </c>
      <c r="Z496" s="210" t="str">
        <f>IF($B496="","",IF('Actual Allocation Calc'!$AI$78="A",
IF($P496="Employed",$U496,
IF(AND($P496="Terminated"),($U496/7*AQ496),
IF(AND($P496="Furloughed"),($U496/7*AQ496)+($U496/7*BA496),
IF(AND($P496="Rehired"),($U496/7*BA496),
IF(AND($P496="Terminated",AQ496&gt;0),$U496,
IF($P496="Furloughed",IF(AQ496&gt;0,$U496)+IF(BA496&gt;0,$U496),
IF($P496="Rehired",IF(BA496&gt;0,$U496)))))))),IF('Actual Allocation Calc'!$AI$78="C",'Actual Allocation Calc'!M496,'Actual Allocation Calc'!V496+IF($P496="Employed",$U496,
IF(AND($P496="Terminated"),($U496/7*AQ496),
IF(AND($P496="Furloughed"),($U496/7*AQ496)+($U496/7*BA496),
IF(AND($P496="Rehired"),($U496/7*BA496),
IF(AND($P496="Terminated",AQ496&gt;0),$U496,
IF($P496="Furloughed",IF(AQ496&gt;0,$U496)+IF(BA496&gt;0,$U496),
IF($P496="Rehired",IF(BA496&gt;0,$U496))))))))*'Actual Allocation Calc'!$AI$99)))</f>
        <v/>
      </c>
      <c r="AA496" s="210" t="str">
        <f>IF($B496="","",IF('Actual Allocation Calc'!$AJ$78="A",
IF($P496="Employed",$U496,
IF(AND($P496="Terminated"),($U496/7*AR496),
IF(AND($P496="Furloughed"),($U496/7*AR496)+($U496/7*BB496),
IF(AND($P496="Rehired"),($U496/7*BB496),
IF(AND($P496="Terminated",AR496&gt;0),$U496,
IF($P496="Furloughed",IF(AR496&gt;0,$U496)+IF(BB496&gt;0,$U496),
IF($P496="Rehired",IF(BB496&gt;0,$U496)))))))),IF('Actual Allocation Calc'!$AJ$78="C",'Actual Allocation Calc'!N496,'Actual Allocation Calc'!W496+IF($P496="Employed",$U496,
IF(AND($P496="Terminated"),($U496/7*AR496),
IF(AND($P496="Furloughed"),($U496/7*AR496)+($U496/7*BB496),
IF(AND($P496="Rehired"),($U496/7*BB496),
IF(AND($P496="Terminated",AR496&gt;0),$U496,
IF($P496="Furloughed",IF(AR496&gt;0,$U496)+IF(BB496&gt;0,$U496),
IF($P496="Rehired",IF(BB496&gt;0,$U496))))))))*'Actual Allocation Calc'!$AJ$99)))</f>
        <v/>
      </c>
      <c r="AB496" s="210" t="str">
        <f>IF($B496="","",IF('Actual Allocation Calc'!$AK$78="A",
IF($P496="Employed",$U496,
IF(AND($P496="Terminated"),($U496/7*AS496),
IF(AND($P496="Furloughed"),($U496/7*AS496)+($U496/7*BC496),
IF(AND($P496="Rehired"),($U496/7*BC496),
IF(AND($P496="Terminated",AS496&gt;0),$U496,
IF($P496="Furloughed",IF(AS496&gt;0,$U496)+IF(BC496&gt;0,$U496),
IF($P496="Rehired",IF(BC496&gt;0,$U496)))))))),IF('Actual Allocation Calc'!$AK$78="C",'Actual Allocation Calc'!O496,'Actual Allocation Calc'!X496+IF($P496="Employed",$U496,
IF(AND($P496="Terminated"),($U496/7*AS496),
IF(AND($P496="Furloughed"),($U496/7*AS496)+($U496/7*BC496),
IF(AND($P496="Rehired"),($U496/7*BC496),
IF(AND($P496="Terminated",AS496&gt;0),$U496,
IF($P496="Furloughed",IF(AS496&gt;0,$U496)+IF(BC496&gt;0,$U496),
IF($P496="Rehired",IF(BC496&gt;0,$U496))))))))*'Actual Allocation Calc'!$AK$99)))</f>
        <v/>
      </c>
      <c r="AC496" s="210" t="str">
        <f>IF($B496="","",IF('Actual Allocation Calc'!$AL$78="A",
IF($P496="Employed",$U496,
IF(AND($P496="Terminated"),($U496/7*AT496),
IF(AND($P496="Furloughed"),($U496/7*AT496)+($U496/7*BD496),
IF(AND($P496="Rehired"),($U496/7*BD496),
IF(AND($P496="Terminated",AT496&gt;0),$U496,
IF($P496="Furloughed",IF(AT496&gt;0,$U496)+IF(BD496&gt;0,$U496),
IF($P496="Rehired",IF(BD496&gt;0,$U496)))))))),IF('Actual Allocation Calc'!$AL$78="C",'Actual Allocation Calc'!P496,'Actual Allocation Calc'!Y496+IF($P496="Employed",$U496,
IF(AND($P496="Terminated"),($U496/7*AT496),
IF(AND($P496="Furloughed"),($U496/7*AT496)+($U496/7*BD496),
IF(AND($P496="Rehired"),($U496/7*BD496),
IF(AND($P496="Terminated",AT496&gt;0),$U496,
IF($P496="Furloughed",IF(AT496&gt;0,$U496)+IF(BD496&gt;0,$U496),
IF($P496="Rehired",IF(BD496&gt;0,$U496))))))))*'Actual Allocation Calc'!$AL$99)))</f>
        <v/>
      </c>
      <c r="AD496" s="210" t="str">
        <f>IF($B496="","",IF('Actual Allocation Calc'!$AM$78="A",
IF($P496="Employed",$U496,
IF(AND($P496="Terminated"),($U496/7*AU496),
IF(AND($P496="Furloughed"),($U496/7*AU496)+($U496/7*BE496),
IF(AND($P496="Rehired"),($U496/7*BE496),
IF(AND($P496="Terminated",AU496&gt;0),$U496,
IF($P496="Furloughed",IF(AU496&gt;0,$U496)+IF(BE496&gt;0,$U496),
IF($P496="Rehired",IF(BE496&gt;0,$U496)))))))),IF('Actual Allocation Calc'!$AM$78="C",'Actual Allocation Calc'!Q496,'Actual Allocation Calc'!Z496+IF($P496="Employed",$U496,
IF(AND($P496="Terminated"),($U496/7*AU496),
IF(AND($P496="Furloughed"),($U496/7*AU496)+($U496/7*BE496),
IF(AND($P496="Rehired"),($U496/7*BE496),
IF(AND($P496="Terminated",AU496&gt;0),$U496,
IF($P496="Furloughed",IF(AU496&gt;0,$U496)+IF(BE496&gt;0,$U496),
IF($P496="Rehired",IF(BE496&gt;0,$U496))))))))*'Actual Allocation Calc'!$AM$99)))</f>
        <v/>
      </c>
      <c r="AE496" s="210" t="str">
        <f>IF($B496="","",IF('Actual Allocation Calc'!$AN$78="A",
IF($P496="Employed",$U496,
IF(AND($P496="Terminated"),($U496/7*AV496),
IF(AND($P496="Furloughed"),($U496/7*AV496)+($U496/7*BF496),
IF(AND($P496="Rehired"),($U496/7*BF496),
IF(AND($P496="Terminated",AV496&gt;0),$U496,
IF($P496="Furloughed",IF(AV496&gt;0,$U496)+IF(BF496&gt;0,$U496),
IF($P496="Rehired",IF(BF496&gt;0,$U496)))))))),IF('Actual Allocation Calc'!$AN$78="C",'Actual Allocation Calc'!R496,'Actual Allocation Calc'!AA496+IF($P496="Employed",$U496,
IF(AND($P496="Terminated"),($U496/7*AV496),
IF(AND($P496="Furloughed"),($U496/7*AV496)+($U496/7*BF496),
IF(AND($P496="Rehired"),($U496/7*BF496),
IF(AND($P496="Terminated",AV496&gt;0),$U496,
IF($P496="Furloughed",IF(AV496&gt;0,$U496)+IF(BF496&gt;0,$U496),
IF($P496="Rehired",IF(BF496&gt;0,$U496))))))))*'Actual Allocation Calc'!$AN$99)))</f>
        <v/>
      </c>
      <c r="AF496" s="210" t="str">
        <f>IF($B496="","",IF('Actual Allocation Calc'!$AO$78="A",
IF($P496="Employed",$U496,
IF(AND($P496="Terminated"),($U496/7*AW496),
IF(AND($P496="Furloughed"),($U496/7*AW496)+($U496/7*BG496),
IF(AND($P496="Rehired"),($U496/7*BG496),
IF(AND($P496="Terminated",AW496&gt;0),$U496,
IF($P496="Furloughed",IF(AW496&gt;0,$U496)+IF(BG496&gt;0,$U496),
IF($P496="Rehired",IF(BG496&gt;0,$U496)))))))),IF('Actual Allocation Calc'!$AO$78="C",'Actual Allocation Calc'!S496,'Actual Allocation Calc'!AB496+IF($P496="Employed",$U496,
IF(AND($P496="Terminated"),($U496/7*AW496),
IF(AND($P496="Furloughed"),($U496/7*AW496)+($U496/7*BG496),
IF(AND($P496="Rehired"),($U496/7*BG496),
IF(AND($P496="Terminated",AW496&gt;0),$U496,
IF($P496="Furloughed",IF(AW496&gt;0,$U496)+IF(BG496&gt;0,$U496),
IF($P496="Rehired",IF(BG496&gt;0,$U496))))))))*'Actual Allocation Calc'!$AO$99)))</f>
        <v/>
      </c>
      <c r="AG496" s="210" t="str">
        <f>IF($B496="","",IF('Actual Allocation Calc'!$AP$78="A",
IF($P496="Employed",$U496/7*BK496,
IF(AND($P496="Terminated"),($U496/7*AX496),
IF(AND($P496="Furloughed"),($U496/7*AX496)+($U496/7*BH496),
IF(AND($P496="Rehired"),($U496/7*BH496),
IF(AND($P496="Terminated",AX496&gt;0),$U496,
IF($P496="Furloughed",IF(AX496&gt;0,$U496)+IF(BH496&gt;0,$U496),
IF($P496="Rehired",IF(BH496&gt;0,$U496)))))))),IF('Actual Allocation Calc'!$AP$78="C",'Actual Allocation Calc'!T496,'Actual Allocation Calc'!AC496+IF($P496="Employed",$U496/7*BK496,
IF(AND($P496="Terminated"),($U496/7*AX496),
IF(AND($P496="Furloughed"),($U496/7*AX496)+($U496/7*BH496),
IF(AND($P496="Rehired"),($U496/7*BH496),
IF(AND($P496="Terminated",AX496&gt;0),$U496,
IF($P496="Furloughed",IF(AX496&gt;0,$U496)+IF(BH496&gt;0,$U496),
IF($P496="Rehired",IF(BH496&gt;0,$U496))))))))*'Actual Allocation Calc'!$AP$99)))</f>
        <v/>
      </c>
      <c r="AH496" s="536"/>
      <c r="AI496" s="82">
        <f t="shared" si="171"/>
        <v>0</v>
      </c>
      <c r="AJ496" s="210">
        <f t="shared" si="153"/>
        <v>0</v>
      </c>
      <c r="AK496" s="397" t="str">
        <f t="shared" si="154"/>
        <v/>
      </c>
      <c r="AM496" s="122"/>
      <c r="AO496" s="214" t="str">
        <f>IFERROR(IF($V496="","",VLOOKUP(V496,'Calendar Calcs'!$B$2:$E1463,4,FALSE)),0)</f>
        <v/>
      </c>
      <c r="AP496" s="69" t="str">
        <f>IF($AO496="","", IF($AO496&lt;AP$23,0,IF($AO496&gt;AP$23,COUNTIFS('Calendar Calcs'!$E$2:$E1463,AP$23),COUNTIFS('Calendar Calcs'!$E$2:$E1463,AP$23,'Calendar Calcs'!$D$2:$D1463,"&lt;="&amp;WEEKDAY($V496)))))</f>
        <v/>
      </c>
      <c r="AQ496" s="69" t="str">
        <f>IF($AO496="","", IF($AO496&lt;AQ$23,0,IF($AO496&gt;AQ$23,COUNTIFS('Calendar Calcs'!$E$2:$E1463,AQ$23),COUNTIFS('Calendar Calcs'!$E$2:$E1463,AQ$23,'Calendar Calcs'!$D$2:$D1463,"&lt;="&amp;WEEKDAY($V496)))))</f>
        <v/>
      </c>
      <c r="AR496" s="69" t="str">
        <f>IF($AO496="","", IF($AO496&lt;AR$23,0,IF($AO496&gt;AR$23,COUNTIFS('Calendar Calcs'!$E$2:$E1463,AR$23),COUNTIFS('Calendar Calcs'!$E$2:$E1463,AR$23,'Calendar Calcs'!$D$2:$D1463,"&lt;="&amp;WEEKDAY($V496)))))</f>
        <v/>
      </c>
      <c r="AS496" s="69" t="str">
        <f>IF($AO496="","", IF($AO496&lt;AS$23,0,IF($AO496&gt;AS$23,COUNTIFS('Calendar Calcs'!$E$2:$E1463,AS$23),COUNTIFS('Calendar Calcs'!$E$2:$E1463,AS$23,'Calendar Calcs'!$D$2:$D1463,"&lt;="&amp;WEEKDAY($V496)))))</f>
        <v/>
      </c>
      <c r="AT496" s="69" t="str">
        <f>IF($AO496="","", IF($AO496&lt;AT$23,0,IF($AO496&gt;AT$23,COUNTIFS('Calendar Calcs'!$E$2:$E1463,AT$23),COUNTIFS('Calendar Calcs'!$E$2:$E1463,AT$23,'Calendar Calcs'!$D$2:$D1463,"&lt;="&amp;WEEKDAY($V496)))))</f>
        <v/>
      </c>
      <c r="AU496" s="69" t="str">
        <f>IF($AO496="","", IF($AO496&lt;AU$23,0,IF($AO496&gt;AU$23,COUNTIFS('Calendar Calcs'!$E$2:$E1463,AU$23),COUNTIFS('Calendar Calcs'!$E$2:$E1463,AU$23,'Calendar Calcs'!$D$2:$D1463,"&lt;="&amp;WEEKDAY($V496)))))</f>
        <v/>
      </c>
      <c r="AV496" s="69" t="str">
        <f>IF($AO496="","", IF($AO496&lt;AV$23,0,IF($AO496&gt;AV$23,COUNTIFS('Calendar Calcs'!$E$2:$E1463,AV$23),COUNTIFS('Calendar Calcs'!$E$2:$E1463,AV$23,'Calendar Calcs'!$D$2:$D1463,"&lt;="&amp;WEEKDAY($V496)))))</f>
        <v/>
      </c>
      <c r="AW496" s="69" t="str">
        <f>IF($AO496="","", IF($AO496&lt;AW$23,0,IF($AO496&gt;AW$23,COUNTIFS('Calendar Calcs'!$E$2:$E1463,AW$23),COUNTIFS('Calendar Calcs'!$E$2:$E1463,AW$23,'Calendar Calcs'!$D$2:$D1463,"&lt;="&amp;WEEKDAY($V496)))))</f>
        <v/>
      </c>
      <c r="AX496" s="69" t="str">
        <f>IF($AO496="","", IF($AO496&lt;AX$23,0,IF($AO496&gt;AX$23,COUNTIFS('Calendar Calcs'!$E$2:$E1463,AX$23),COUNTIFS('Calendar Calcs'!$E$2:$E1463,AX$23,'Calendar Calcs'!$D$2:$D1463,"&lt;="&amp;WEEKDAY($V496)))))</f>
        <v/>
      </c>
      <c r="AY496" s="69" t="str">
        <f>IF($W496="","",VLOOKUP($W496,'Calendar Calcs'!$B$2:$E1463,4,FALSE))</f>
        <v/>
      </c>
      <c r="AZ496" s="69" t="str">
        <f>IF($AY496="","",IF($AY496&gt;AZ$23,0,IF($AY496&lt;AZ$23,COUNTIFS('Calendar Calcs'!$E$2:$E1463,AZ$23),COUNTIFS('Calendar Calcs'!$E$2:$E1463,AZ$23,'Calendar Calcs'!$D$2:$D1463,"&gt;="&amp;WEEKDAY($W496)))))</f>
        <v/>
      </c>
      <c r="BA496" s="69" t="str">
        <f>IF($AY496="","",IF($AY496&gt;BA$23,0,IF($AY496&lt;BA$23,COUNTIFS('Calendar Calcs'!$E$2:$E1463,BA$23),COUNTIFS('Calendar Calcs'!$E$2:$E1463,BA$23,'Calendar Calcs'!$D$2:$D1463,"&gt;="&amp;WEEKDAY($W496)))))</f>
        <v/>
      </c>
      <c r="BB496" s="69" t="str">
        <f>IF($AY496="","",IF($AY496&gt;BB$23,0,IF($AY496&lt;BB$23,COUNTIFS('Calendar Calcs'!$E$2:$E1463,BB$23),COUNTIFS('Calendar Calcs'!$E$2:$E1463,BB$23,'Calendar Calcs'!$D$2:$D1463,"&gt;="&amp;WEEKDAY($W496)))))</f>
        <v/>
      </c>
      <c r="BC496" s="69" t="str">
        <f>IF($AY496="","",IF($AY496&gt;BC$23,0,IF($AY496&lt;BC$23,COUNTIFS('Calendar Calcs'!$E$2:$E1463,BC$23),COUNTIFS('Calendar Calcs'!$E$2:$E1463,BC$23,'Calendar Calcs'!$D$2:$D1463,"&gt;="&amp;WEEKDAY($W496)))))</f>
        <v/>
      </c>
      <c r="BD496" s="69" t="str">
        <f>IF($AY496="","",IF($AY496&gt;BD$23,0,IF($AY496&lt;BD$23,COUNTIFS('Calendar Calcs'!$E$2:$E1463,BD$23),COUNTIFS('Calendar Calcs'!$E$2:$E1463,BD$23,'Calendar Calcs'!$D$2:$D1463,"&gt;="&amp;WEEKDAY($W496)))))</f>
        <v/>
      </c>
      <c r="BE496" s="69" t="str">
        <f>IF($AY496="","",IF($AY496&gt;BE$23,0,IF($AY496&lt;BE$23,COUNTIFS('Calendar Calcs'!$E$2:$E1463,BE$23),COUNTIFS('Calendar Calcs'!$E$2:$E1463,BE$23,'Calendar Calcs'!$D$2:$D1463,"&gt;="&amp;WEEKDAY($W496)))))</f>
        <v/>
      </c>
      <c r="BF496" s="69" t="str">
        <f>IF($AY496="","",IF($AY496&gt;BF$23,0,IF($AY496&lt;BF$23,COUNTIFS('Calendar Calcs'!$E$2:$E1463,BF$23),COUNTIFS('Calendar Calcs'!$E$2:$E1463,BF$23,'Calendar Calcs'!$D$2:$D1463,"&gt;="&amp;WEEKDAY($W496)))))</f>
        <v/>
      </c>
      <c r="BG496" s="69" t="str">
        <f>IF($AY496="","",IF($AY496&gt;BG$23,0,IF($AY496&lt;BG$23,COUNTIFS('Calendar Calcs'!$E$2:$E1463,BG$23),COUNTIFS('Calendar Calcs'!$E$2:$E1463,BG$23,'Calendar Calcs'!$D$2:$D1463,"&gt;="&amp;WEEKDAY($W496)))))</f>
        <v/>
      </c>
      <c r="BH496" s="69">
        <f t="shared" si="155"/>
        <v>6</v>
      </c>
      <c r="BI496" s="69">
        <f>IF(Cover!$E$43="","",VLOOKUP(Cover!$E$43,'Calendar Calcs'!$B$2:$E1463,4,FALSE))</f>
        <v>1</v>
      </c>
      <c r="BJ496" s="69">
        <f>IF($BI496="","", IF($BI496&lt;BJ$23,0,IF($BI496&gt;=BJ$23,COUNTIFS('Calendar Calcs'!$E$2:$E1463,BJ$23),COUNTIFS('Calendar Calcs'!$E$2:$E1463,BJ$23,'Calendar Calcs'!$D$2:$D1463,"&lt;="&amp;WEEKDAY($V496)))))</f>
        <v>1</v>
      </c>
      <c r="BK496" s="69">
        <f t="shared" si="152"/>
        <v>6</v>
      </c>
      <c r="BN496" s="69" t="str">
        <f>IF(T496&gt;0,"FTE",IF(Cover!$E$47="Weekly",IF(S496&gt;29.75,"FTE","PTE"),IF(S496&gt;59.75,"FTE","PTE")))</f>
        <v>PTE</v>
      </c>
      <c r="BO496" s="69">
        <f>IF(BN496="FTE",30,IF(Cover!$E$47="Weekly",'STEP 2 EE Data'!S496,'STEP 2 EE Data'!S496/2))</f>
        <v>0</v>
      </c>
      <c r="BP496" s="209">
        <f t="shared" si="156"/>
        <v>0</v>
      </c>
      <c r="BQ496" s="209">
        <f t="shared" si="157"/>
        <v>0</v>
      </c>
      <c r="BR496" s="209">
        <f t="shared" si="158"/>
        <v>0</v>
      </c>
      <c r="BS496" s="209">
        <f t="shared" si="159"/>
        <v>0</v>
      </c>
      <c r="BT496" s="209">
        <f t="shared" si="160"/>
        <v>0</v>
      </c>
      <c r="BU496" s="209">
        <f t="shared" si="161"/>
        <v>0</v>
      </c>
      <c r="BV496" s="209">
        <f t="shared" si="162"/>
        <v>0</v>
      </c>
      <c r="BW496" s="209">
        <f t="shared" si="163"/>
        <v>0</v>
      </c>
      <c r="BX496" s="209">
        <f t="shared" si="164"/>
        <v>0</v>
      </c>
      <c r="CC496" s="210" t="str">
        <f>IF(B496="","",IF(C496="",IF(Cover!$E$47="Weekly",'STEP 3 EE Comp'!BI501*8,'STEP 3 EE Comp'!BI501*4),IF(Cover!$E$47="Weekly",'STEP 3 EE Comp'!BI501,'STEP 3 EE Comp'!BI501)))</f>
        <v/>
      </c>
      <c r="CD496" s="82" t="str">
        <f t="shared" si="165"/>
        <v/>
      </c>
      <c r="CE496" s="417">
        <f t="shared" si="166"/>
        <v>1</v>
      </c>
      <c r="CF496" s="82" t="str">
        <f t="shared" si="167"/>
        <v>Good</v>
      </c>
      <c r="CG496" s="82">
        <f t="shared" si="168"/>
        <v>0</v>
      </c>
      <c r="CH496" s="234">
        <f t="shared" si="169"/>
        <v>0</v>
      </c>
    </row>
    <row r="497" spans="1:86" s="69" customFormat="1" x14ac:dyDescent="0.3">
      <c r="A497" s="555"/>
      <c r="B497" s="52"/>
      <c r="C497" s="52"/>
      <c r="D497" s="52"/>
      <c r="E497" s="52"/>
      <c r="F497" s="507"/>
      <c r="G497" s="210">
        <f t="shared" si="170"/>
        <v>0</v>
      </c>
      <c r="H497" s="82">
        <f t="shared" si="151"/>
        <v>0</v>
      </c>
      <c r="I497" s="211"/>
      <c r="J497" s="441" t="s">
        <v>21</v>
      </c>
      <c r="K497" s="441" t="s">
        <v>21</v>
      </c>
      <c r="L497" s="441" t="s">
        <v>21</v>
      </c>
      <c r="M497" s="441" t="s">
        <v>21</v>
      </c>
      <c r="N497" s="568" t="s">
        <v>21</v>
      </c>
      <c r="O497" s="211"/>
      <c r="P497" s="212" t="str">
        <f>IF(B497="","",
IF(AND(V497="",W497="",B497&lt;&gt;""),"Employed",
IF(AND(V497&lt;&gt;"",W497="",B497&lt;&gt;""),"Terminated",
IF(AND(V497&lt;&gt;"",W497&lt;&gt;"",B497&lt;&gt;""),IF(W497&lt;Cover!$E$43,"Employed","Furloughed"),
IF(AND(V497="",W497&lt;&gt;"",B497&lt;&gt;""),IF(W497&lt;Cover!$E$43,"Employed","Rehired"))))))</f>
        <v/>
      </c>
      <c r="Q497" s="211"/>
      <c r="R497" s="536"/>
      <c r="S497" s="563"/>
      <c r="T497" s="536"/>
      <c r="U497" s="82">
        <f>IF(Cover!$E$47="Weekly",IF(T497&gt;0,T497,R497*S497),IF(T497&gt;0,T497,R497*S497)/2)</f>
        <v>0</v>
      </c>
      <c r="V497" s="564"/>
      <c r="W497" s="564"/>
      <c r="Y497" s="213" t="str">
        <f>IF($B497="","",IF('Actual Allocation Calc'!$AH$78="A",
IF($P497="Employed",$U497/7*BJ497,
IF(AND($P497="Terminated"),($U497/7*AP497),
IF(AND($P497="Furloughed"),($U497/7*AP497)+($U497/7*AZ497),
IF(AND($P497="Rehired"),($U497/7*AZ497),
IF(AND($P497="Terminated",AP497&gt;0),$U497,
IF($P497="Furloughed",IF(AP497&gt;0,$U497)+IF(AZ497&gt;0,$U497),
IF($P497="Rehired",IF(AZ497&gt;0,$U497)))))))),IF('Actual Allocation Calc'!$AH$78="C",'Actual Allocation Calc'!L497,'Actual Allocation Calc'!U497+IF($P497="Employed",$U497/7*BJ497,
IF(AND($P497="Terminated"),($U497/7*AP497),
IF(AND($P497="Furloughed"),($U497/7*AP497)+($U497/7*AZ497),
IF(AND($P497="Rehired"),($U497/7*AZ497),
IF(AND($P497="Terminated",AP497&gt;0),$U497,
IF($P497="Furloughed",IF(AP497&gt;0,$U497)+IF(AZ497&gt;0,$U497),
IF($P497="Rehired",IF(AZ497&gt;0,$U497))))))))*'Actual Allocation Calc'!$AH$99)))</f>
        <v/>
      </c>
      <c r="Z497" s="210" t="str">
        <f>IF($B497="","",IF('Actual Allocation Calc'!$AI$78="A",
IF($P497="Employed",$U497,
IF(AND($P497="Terminated"),($U497/7*AQ497),
IF(AND($P497="Furloughed"),($U497/7*AQ497)+($U497/7*BA497),
IF(AND($P497="Rehired"),($U497/7*BA497),
IF(AND($P497="Terminated",AQ497&gt;0),$U497,
IF($P497="Furloughed",IF(AQ497&gt;0,$U497)+IF(BA497&gt;0,$U497),
IF($P497="Rehired",IF(BA497&gt;0,$U497)))))))),IF('Actual Allocation Calc'!$AI$78="C",'Actual Allocation Calc'!M497,'Actual Allocation Calc'!V497+IF($P497="Employed",$U497,
IF(AND($P497="Terminated"),($U497/7*AQ497),
IF(AND($P497="Furloughed"),($U497/7*AQ497)+($U497/7*BA497),
IF(AND($P497="Rehired"),($U497/7*BA497),
IF(AND($P497="Terminated",AQ497&gt;0),$U497,
IF($P497="Furloughed",IF(AQ497&gt;0,$U497)+IF(BA497&gt;0,$U497),
IF($P497="Rehired",IF(BA497&gt;0,$U497))))))))*'Actual Allocation Calc'!$AI$99)))</f>
        <v/>
      </c>
      <c r="AA497" s="210" t="str">
        <f>IF($B497="","",IF('Actual Allocation Calc'!$AJ$78="A",
IF($P497="Employed",$U497,
IF(AND($P497="Terminated"),($U497/7*AR497),
IF(AND($P497="Furloughed"),($U497/7*AR497)+($U497/7*BB497),
IF(AND($P497="Rehired"),($U497/7*BB497),
IF(AND($P497="Terminated",AR497&gt;0),$U497,
IF($P497="Furloughed",IF(AR497&gt;0,$U497)+IF(BB497&gt;0,$U497),
IF($P497="Rehired",IF(BB497&gt;0,$U497)))))))),IF('Actual Allocation Calc'!$AJ$78="C",'Actual Allocation Calc'!N497,'Actual Allocation Calc'!W497+IF($P497="Employed",$U497,
IF(AND($P497="Terminated"),($U497/7*AR497),
IF(AND($P497="Furloughed"),($U497/7*AR497)+($U497/7*BB497),
IF(AND($P497="Rehired"),($U497/7*BB497),
IF(AND($P497="Terminated",AR497&gt;0),$U497,
IF($P497="Furloughed",IF(AR497&gt;0,$U497)+IF(BB497&gt;0,$U497),
IF($P497="Rehired",IF(BB497&gt;0,$U497))))))))*'Actual Allocation Calc'!$AJ$99)))</f>
        <v/>
      </c>
      <c r="AB497" s="210" t="str">
        <f>IF($B497="","",IF('Actual Allocation Calc'!$AK$78="A",
IF($P497="Employed",$U497,
IF(AND($P497="Terminated"),($U497/7*AS497),
IF(AND($P497="Furloughed"),($U497/7*AS497)+($U497/7*BC497),
IF(AND($P497="Rehired"),($U497/7*BC497),
IF(AND($P497="Terminated",AS497&gt;0),$U497,
IF($P497="Furloughed",IF(AS497&gt;0,$U497)+IF(BC497&gt;0,$U497),
IF($P497="Rehired",IF(BC497&gt;0,$U497)))))))),IF('Actual Allocation Calc'!$AK$78="C",'Actual Allocation Calc'!O497,'Actual Allocation Calc'!X497+IF($P497="Employed",$U497,
IF(AND($P497="Terminated"),($U497/7*AS497),
IF(AND($P497="Furloughed"),($U497/7*AS497)+($U497/7*BC497),
IF(AND($P497="Rehired"),($U497/7*BC497),
IF(AND($P497="Terminated",AS497&gt;0),$U497,
IF($P497="Furloughed",IF(AS497&gt;0,$U497)+IF(BC497&gt;0,$U497),
IF($P497="Rehired",IF(BC497&gt;0,$U497))))))))*'Actual Allocation Calc'!$AK$99)))</f>
        <v/>
      </c>
      <c r="AC497" s="210" t="str">
        <f>IF($B497="","",IF('Actual Allocation Calc'!$AL$78="A",
IF($P497="Employed",$U497,
IF(AND($P497="Terminated"),($U497/7*AT497),
IF(AND($P497="Furloughed"),($U497/7*AT497)+($U497/7*BD497),
IF(AND($P497="Rehired"),($U497/7*BD497),
IF(AND($P497="Terminated",AT497&gt;0),$U497,
IF($P497="Furloughed",IF(AT497&gt;0,$U497)+IF(BD497&gt;0,$U497),
IF($P497="Rehired",IF(BD497&gt;0,$U497)))))))),IF('Actual Allocation Calc'!$AL$78="C",'Actual Allocation Calc'!P497,'Actual Allocation Calc'!Y497+IF($P497="Employed",$U497,
IF(AND($P497="Terminated"),($U497/7*AT497),
IF(AND($P497="Furloughed"),($U497/7*AT497)+($U497/7*BD497),
IF(AND($P497="Rehired"),($U497/7*BD497),
IF(AND($P497="Terminated",AT497&gt;0),$U497,
IF($P497="Furloughed",IF(AT497&gt;0,$U497)+IF(BD497&gt;0,$U497),
IF($P497="Rehired",IF(BD497&gt;0,$U497))))))))*'Actual Allocation Calc'!$AL$99)))</f>
        <v/>
      </c>
      <c r="AD497" s="210" t="str">
        <f>IF($B497="","",IF('Actual Allocation Calc'!$AM$78="A",
IF($P497="Employed",$U497,
IF(AND($P497="Terminated"),($U497/7*AU497),
IF(AND($P497="Furloughed"),($U497/7*AU497)+($U497/7*BE497),
IF(AND($P497="Rehired"),($U497/7*BE497),
IF(AND($P497="Terminated",AU497&gt;0),$U497,
IF($P497="Furloughed",IF(AU497&gt;0,$U497)+IF(BE497&gt;0,$U497),
IF($P497="Rehired",IF(BE497&gt;0,$U497)))))))),IF('Actual Allocation Calc'!$AM$78="C",'Actual Allocation Calc'!Q497,'Actual Allocation Calc'!Z497+IF($P497="Employed",$U497,
IF(AND($P497="Terminated"),($U497/7*AU497),
IF(AND($P497="Furloughed"),($U497/7*AU497)+($U497/7*BE497),
IF(AND($P497="Rehired"),($U497/7*BE497),
IF(AND($P497="Terminated",AU497&gt;0),$U497,
IF($P497="Furloughed",IF(AU497&gt;0,$U497)+IF(BE497&gt;0,$U497),
IF($P497="Rehired",IF(BE497&gt;0,$U497))))))))*'Actual Allocation Calc'!$AM$99)))</f>
        <v/>
      </c>
      <c r="AE497" s="210" t="str">
        <f>IF($B497="","",IF('Actual Allocation Calc'!$AN$78="A",
IF($P497="Employed",$U497,
IF(AND($P497="Terminated"),($U497/7*AV497),
IF(AND($P497="Furloughed"),($U497/7*AV497)+($U497/7*BF497),
IF(AND($P497="Rehired"),($U497/7*BF497),
IF(AND($P497="Terminated",AV497&gt;0),$U497,
IF($P497="Furloughed",IF(AV497&gt;0,$U497)+IF(BF497&gt;0,$U497),
IF($P497="Rehired",IF(BF497&gt;0,$U497)))))))),IF('Actual Allocation Calc'!$AN$78="C",'Actual Allocation Calc'!R497,'Actual Allocation Calc'!AA497+IF($P497="Employed",$U497,
IF(AND($P497="Terminated"),($U497/7*AV497),
IF(AND($P497="Furloughed"),($U497/7*AV497)+($U497/7*BF497),
IF(AND($P497="Rehired"),($U497/7*BF497),
IF(AND($P497="Terminated",AV497&gt;0),$U497,
IF($P497="Furloughed",IF(AV497&gt;0,$U497)+IF(BF497&gt;0,$U497),
IF($P497="Rehired",IF(BF497&gt;0,$U497))))))))*'Actual Allocation Calc'!$AN$99)))</f>
        <v/>
      </c>
      <c r="AF497" s="210" t="str">
        <f>IF($B497="","",IF('Actual Allocation Calc'!$AO$78="A",
IF($P497="Employed",$U497,
IF(AND($P497="Terminated"),($U497/7*AW497),
IF(AND($P497="Furloughed"),($U497/7*AW497)+($U497/7*BG497),
IF(AND($P497="Rehired"),($U497/7*BG497),
IF(AND($P497="Terminated",AW497&gt;0),$U497,
IF($P497="Furloughed",IF(AW497&gt;0,$U497)+IF(BG497&gt;0,$U497),
IF($P497="Rehired",IF(BG497&gt;0,$U497)))))))),IF('Actual Allocation Calc'!$AO$78="C",'Actual Allocation Calc'!S497,'Actual Allocation Calc'!AB497+IF($P497="Employed",$U497,
IF(AND($P497="Terminated"),($U497/7*AW497),
IF(AND($P497="Furloughed"),($U497/7*AW497)+($U497/7*BG497),
IF(AND($P497="Rehired"),($U497/7*BG497),
IF(AND($P497="Terminated",AW497&gt;0),$U497,
IF($P497="Furloughed",IF(AW497&gt;0,$U497)+IF(BG497&gt;0,$U497),
IF($P497="Rehired",IF(BG497&gt;0,$U497))))))))*'Actual Allocation Calc'!$AO$99)))</f>
        <v/>
      </c>
      <c r="AG497" s="210" t="str">
        <f>IF($B497="","",IF('Actual Allocation Calc'!$AP$78="A",
IF($P497="Employed",$U497/7*BK497,
IF(AND($P497="Terminated"),($U497/7*AX497),
IF(AND($P497="Furloughed"),($U497/7*AX497)+($U497/7*BH497),
IF(AND($P497="Rehired"),($U497/7*BH497),
IF(AND($P497="Terminated",AX497&gt;0),$U497,
IF($P497="Furloughed",IF(AX497&gt;0,$U497)+IF(BH497&gt;0,$U497),
IF($P497="Rehired",IF(BH497&gt;0,$U497)))))))),IF('Actual Allocation Calc'!$AP$78="C",'Actual Allocation Calc'!T497,'Actual Allocation Calc'!AC497+IF($P497="Employed",$U497/7*BK497,
IF(AND($P497="Terminated"),($U497/7*AX497),
IF(AND($P497="Furloughed"),($U497/7*AX497)+($U497/7*BH497),
IF(AND($P497="Rehired"),($U497/7*BH497),
IF(AND($P497="Terminated",AX497&gt;0),$U497,
IF($P497="Furloughed",IF(AX497&gt;0,$U497)+IF(BH497&gt;0,$U497),
IF($P497="Rehired",IF(BH497&gt;0,$U497))))))))*'Actual Allocation Calc'!$AP$99)))</f>
        <v/>
      </c>
      <c r="AH497" s="536"/>
      <c r="AI497" s="82">
        <f t="shared" si="171"/>
        <v>0</v>
      </c>
      <c r="AJ497" s="210">
        <f t="shared" si="153"/>
        <v>0</v>
      </c>
      <c r="AK497" s="397" t="str">
        <f t="shared" si="154"/>
        <v/>
      </c>
      <c r="AM497" s="122"/>
      <c r="AO497" s="214" t="str">
        <f>IFERROR(IF($V497="","",VLOOKUP(V497,'Calendar Calcs'!$B$2:$E1464,4,FALSE)),0)</f>
        <v/>
      </c>
      <c r="AP497" s="69" t="str">
        <f>IF($AO497="","", IF($AO497&lt;AP$23,0,IF($AO497&gt;AP$23,COUNTIFS('Calendar Calcs'!$E$2:$E1464,AP$23),COUNTIFS('Calendar Calcs'!$E$2:$E1464,AP$23,'Calendar Calcs'!$D$2:$D1464,"&lt;="&amp;WEEKDAY($V497)))))</f>
        <v/>
      </c>
      <c r="AQ497" s="69" t="str">
        <f>IF($AO497="","", IF($AO497&lt;AQ$23,0,IF($AO497&gt;AQ$23,COUNTIFS('Calendar Calcs'!$E$2:$E1464,AQ$23),COUNTIFS('Calendar Calcs'!$E$2:$E1464,AQ$23,'Calendar Calcs'!$D$2:$D1464,"&lt;="&amp;WEEKDAY($V497)))))</f>
        <v/>
      </c>
      <c r="AR497" s="69" t="str">
        <f>IF($AO497="","", IF($AO497&lt;AR$23,0,IF($AO497&gt;AR$23,COUNTIFS('Calendar Calcs'!$E$2:$E1464,AR$23),COUNTIFS('Calendar Calcs'!$E$2:$E1464,AR$23,'Calendar Calcs'!$D$2:$D1464,"&lt;="&amp;WEEKDAY($V497)))))</f>
        <v/>
      </c>
      <c r="AS497" s="69" t="str">
        <f>IF($AO497="","", IF($AO497&lt;AS$23,0,IF($AO497&gt;AS$23,COUNTIFS('Calendar Calcs'!$E$2:$E1464,AS$23),COUNTIFS('Calendar Calcs'!$E$2:$E1464,AS$23,'Calendar Calcs'!$D$2:$D1464,"&lt;="&amp;WEEKDAY($V497)))))</f>
        <v/>
      </c>
      <c r="AT497" s="69" t="str">
        <f>IF($AO497="","", IF($AO497&lt;AT$23,0,IF($AO497&gt;AT$23,COUNTIFS('Calendar Calcs'!$E$2:$E1464,AT$23),COUNTIFS('Calendar Calcs'!$E$2:$E1464,AT$23,'Calendar Calcs'!$D$2:$D1464,"&lt;="&amp;WEEKDAY($V497)))))</f>
        <v/>
      </c>
      <c r="AU497" s="69" t="str">
        <f>IF($AO497="","", IF($AO497&lt;AU$23,0,IF($AO497&gt;AU$23,COUNTIFS('Calendar Calcs'!$E$2:$E1464,AU$23),COUNTIFS('Calendar Calcs'!$E$2:$E1464,AU$23,'Calendar Calcs'!$D$2:$D1464,"&lt;="&amp;WEEKDAY($V497)))))</f>
        <v/>
      </c>
      <c r="AV497" s="69" t="str">
        <f>IF($AO497="","", IF($AO497&lt;AV$23,0,IF($AO497&gt;AV$23,COUNTIFS('Calendar Calcs'!$E$2:$E1464,AV$23),COUNTIFS('Calendar Calcs'!$E$2:$E1464,AV$23,'Calendar Calcs'!$D$2:$D1464,"&lt;="&amp;WEEKDAY($V497)))))</f>
        <v/>
      </c>
      <c r="AW497" s="69" t="str">
        <f>IF($AO497="","", IF($AO497&lt;AW$23,0,IF($AO497&gt;AW$23,COUNTIFS('Calendar Calcs'!$E$2:$E1464,AW$23),COUNTIFS('Calendar Calcs'!$E$2:$E1464,AW$23,'Calendar Calcs'!$D$2:$D1464,"&lt;="&amp;WEEKDAY($V497)))))</f>
        <v/>
      </c>
      <c r="AX497" s="69" t="str">
        <f>IF($AO497="","", IF($AO497&lt;AX$23,0,IF($AO497&gt;AX$23,COUNTIFS('Calendar Calcs'!$E$2:$E1464,AX$23),COUNTIFS('Calendar Calcs'!$E$2:$E1464,AX$23,'Calendar Calcs'!$D$2:$D1464,"&lt;="&amp;WEEKDAY($V497)))))</f>
        <v/>
      </c>
      <c r="AY497" s="69" t="str">
        <f>IF($W497="","",VLOOKUP($W497,'Calendar Calcs'!$B$2:$E1464,4,FALSE))</f>
        <v/>
      </c>
      <c r="AZ497" s="69" t="str">
        <f>IF($AY497="","",IF($AY497&gt;AZ$23,0,IF($AY497&lt;AZ$23,COUNTIFS('Calendar Calcs'!$E$2:$E1464,AZ$23),COUNTIFS('Calendar Calcs'!$E$2:$E1464,AZ$23,'Calendar Calcs'!$D$2:$D1464,"&gt;="&amp;WEEKDAY($W497)))))</f>
        <v/>
      </c>
      <c r="BA497" s="69" t="str">
        <f>IF($AY497="","",IF($AY497&gt;BA$23,0,IF($AY497&lt;BA$23,COUNTIFS('Calendar Calcs'!$E$2:$E1464,BA$23),COUNTIFS('Calendar Calcs'!$E$2:$E1464,BA$23,'Calendar Calcs'!$D$2:$D1464,"&gt;="&amp;WEEKDAY($W497)))))</f>
        <v/>
      </c>
      <c r="BB497" s="69" t="str">
        <f>IF($AY497="","",IF($AY497&gt;BB$23,0,IF($AY497&lt;BB$23,COUNTIFS('Calendar Calcs'!$E$2:$E1464,BB$23),COUNTIFS('Calendar Calcs'!$E$2:$E1464,BB$23,'Calendar Calcs'!$D$2:$D1464,"&gt;="&amp;WEEKDAY($W497)))))</f>
        <v/>
      </c>
      <c r="BC497" s="69" t="str">
        <f>IF($AY497="","",IF($AY497&gt;BC$23,0,IF($AY497&lt;BC$23,COUNTIFS('Calendar Calcs'!$E$2:$E1464,BC$23),COUNTIFS('Calendar Calcs'!$E$2:$E1464,BC$23,'Calendar Calcs'!$D$2:$D1464,"&gt;="&amp;WEEKDAY($W497)))))</f>
        <v/>
      </c>
      <c r="BD497" s="69" t="str">
        <f>IF($AY497="","",IF($AY497&gt;BD$23,0,IF($AY497&lt;BD$23,COUNTIFS('Calendar Calcs'!$E$2:$E1464,BD$23),COUNTIFS('Calendar Calcs'!$E$2:$E1464,BD$23,'Calendar Calcs'!$D$2:$D1464,"&gt;="&amp;WEEKDAY($W497)))))</f>
        <v/>
      </c>
      <c r="BE497" s="69" t="str">
        <f>IF($AY497="","",IF($AY497&gt;BE$23,0,IF($AY497&lt;BE$23,COUNTIFS('Calendar Calcs'!$E$2:$E1464,BE$23),COUNTIFS('Calendar Calcs'!$E$2:$E1464,BE$23,'Calendar Calcs'!$D$2:$D1464,"&gt;="&amp;WEEKDAY($W497)))))</f>
        <v/>
      </c>
      <c r="BF497" s="69" t="str">
        <f>IF($AY497="","",IF($AY497&gt;BF$23,0,IF($AY497&lt;BF$23,COUNTIFS('Calendar Calcs'!$E$2:$E1464,BF$23),COUNTIFS('Calendar Calcs'!$E$2:$E1464,BF$23,'Calendar Calcs'!$D$2:$D1464,"&gt;="&amp;WEEKDAY($W497)))))</f>
        <v/>
      </c>
      <c r="BG497" s="69" t="str">
        <f>IF($AY497="","",IF($AY497&gt;BG$23,0,IF($AY497&lt;BG$23,COUNTIFS('Calendar Calcs'!$E$2:$E1464,BG$23),COUNTIFS('Calendar Calcs'!$E$2:$E1464,BG$23,'Calendar Calcs'!$D$2:$D1464,"&gt;="&amp;WEEKDAY($W497)))))</f>
        <v/>
      </c>
      <c r="BH497" s="69">
        <f t="shared" si="155"/>
        <v>6</v>
      </c>
      <c r="BI497" s="69">
        <f>IF(Cover!$E$43="","",VLOOKUP(Cover!$E$43,'Calendar Calcs'!$B$2:$E1464,4,FALSE))</f>
        <v>1</v>
      </c>
      <c r="BJ497" s="69">
        <f>IF($BI497="","", IF($BI497&lt;BJ$23,0,IF($BI497&gt;=BJ$23,COUNTIFS('Calendar Calcs'!$E$2:$E1464,BJ$23),COUNTIFS('Calendar Calcs'!$E$2:$E1464,BJ$23,'Calendar Calcs'!$D$2:$D1464,"&lt;="&amp;WEEKDAY($V497)))))</f>
        <v>1</v>
      </c>
      <c r="BK497" s="69">
        <f t="shared" si="152"/>
        <v>6</v>
      </c>
      <c r="BN497" s="69" t="str">
        <f>IF(T497&gt;0,"FTE",IF(Cover!$E$47="Weekly",IF(S497&gt;29.75,"FTE","PTE"),IF(S497&gt;59.75,"FTE","PTE")))</f>
        <v>PTE</v>
      </c>
      <c r="BO497" s="69">
        <f>IF(BN497="FTE",30,IF(Cover!$E$47="Weekly",'STEP 2 EE Data'!S497,'STEP 2 EE Data'!S497/2))</f>
        <v>0</v>
      </c>
      <c r="BP497" s="209">
        <f t="shared" si="156"/>
        <v>0</v>
      </c>
      <c r="BQ497" s="209">
        <f t="shared" si="157"/>
        <v>0</v>
      </c>
      <c r="BR497" s="209">
        <f t="shared" si="158"/>
        <v>0</v>
      </c>
      <c r="BS497" s="209">
        <f t="shared" si="159"/>
        <v>0</v>
      </c>
      <c r="BT497" s="209">
        <f t="shared" si="160"/>
        <v>0</v>
      </c>
      <c r="BU497" s="209">
        <f t="shared" si="161"/>
        <v>0</v>
      </c>
      <c r="BV497" s="209">
        <f t="shared" si="162"/>
        <v>0</v>
      </c>
      <c r="BW497" s="209">
        <f t="shared" si="163"/>
        <v>0</v>
      </c>
      <c r="BX497" s="209">
        <f t="shared" si="164"/>
        <v>0</v>
      </c>
      <c r="CC497" s="210" t="str">
        <f>IF(B497="","",IF(C497="",IF(Cover!$E$47="Weekly",'STEP 3 EE Comp'!BI502*8,'STEP 3 EE Comp'!BI502*4),IF(Cover!$E$47="Weekly",'STEP 3 EE Comp'!BI502,'STEP 3 EE Comp'!BI502)))</f>
        <v/>
      </c>
      <c r="CD497" s="82" t="str">
        <f t="shared" si="165"/>
        <v/>
      </c>
      <c r="CE497" s="417">
        <f t="shared" si="166"/>
        <v>1</v>
      </c>
      <c r="CF497" s="82" t="str">
        <f t="shared" si="167"/>
        <v>Good</v>
      </c>
      <c r="CG497" s="82">
        <f t="shared" si="168"/>
        <v>0</v>
      </c>
      <c r="CH497" s="234">
        <f t="shared" si="169"/>
        <v>0</v>
      </c>
    </row>
    <row r="498" spans="1:86" s="69" customFormat="1" x14ac:dyDescent="0.3">
      <c r="A498" s="555"/>
      <c r="B498" s="52"/>
      <c r="C498" s="52"/>
      <c r="D498" s="52"/>
      <c r="E498" s="52"/>
      <c r="F498" s="507"/>
      <c r="G498" s="210">
        <f t="shared" si="170"/>
        <v>0</v>
      </c>
      <c r="H498" s="82">
        <f t="shared" si="151"/>
        <v>0</v>
      </c>
      <c r="I498" s="211"/>
      <c r="J498" s="441" t="s">
        <v>21</v>
      </c>
      <c r="K498" s="441" t="s">
        <v>21</v>
      </c>
      <c r="L498" s="441" t="s">
        <v>21</v>
      </c>
      <c r="M498" s="441" t="s">
        <v>21</v>
      </c>
      <c r="N498" s="568" t="s">
        <v>21</v>
      </c>
      <c r="O498" s="211"/>
      <c r="P498" s="212" t="str">
        <f>IF(B498="","",
IF(AND(V498="",W498="",B498&lt;&gt;""),"Employed",
IF(AND(V498&lt;&gt;"",W498="",B498&lt;&gt;""),"Terminated",
IF(AND(V498&lt;&gt;"",W498&lt;&gt;"",B498&lt;&gt;""),IF(W498&lt;Cover!$E$43,"Employed","Furloughed"),
IF(AND(V498="",W498&lt;&gt;"",B498&lt;&gt;""),IF(W498&lt;Cover!$E$43,"Employed","Rehired"))))))</f>
        <v/>
      </c>
      <c r="Q498" s="211"/>
      <c r="R498" s="536"/>
      <c r="S498" s="563"/>
      <c r="T498" s="536"/>
      <c r="U498" s="82">
        <f>IF(Cover!$E$47="Weekly",IF(T498&gt;0,T498,R498*S498),IF(T498&gt;0,T498,R498*S498)/2)</f>
        <v>0</v>
      </c>
      <c r="V498" s="564"/>
      <c r="W498" s="564"/>
      <c r="Y498" s="213" t="str">
        <f>IF($B498="","",IF('Actual Allocation Calc'!$AH$78="A",
IF($P498="Employed",$U498/7*BJ498,
IF(AND($P498="Terminated"),($U498/7*AP498),
IF(AND($P498="Furloughed"),($U498/7*AP498)+($U498/7*AZ498),
IF(AND($P498="Rehired"),($U498/7*AZ498),
IF(AND($P498="Terminated",AP498&gt;0),$U498,
IF($P498="Furloughed",IF(AP498&gt;0,$U498)+IF(AZ498&gt;0,$U498),
IF($P498="Rehired",IF(AZ498&gt;0,$U498)))))))),IF('Actual Allocation Calc'!$AH$78="C",'Actual Allocation Calc'!L498,'Actual Allocation Calc'!U498+IF($P498="Employed",$U498/7*BJ498,
IF(AND($P498="Terminated"),($U498/7*AP498),
IF(AND($P498="Furloughed"),($U498/7*AP498)+($U498/7*AZ498),
IF(AND($P498="Rehired"),($U498/7*AZ498),
IF(AND($P498="Terminated",AP498&gt;0),$U498,
IF($P498="Furloughed",IF(AP498&gt;0,$U498)+IF(AZ498&gt;0,$U498),
IF($P498="Rehired",IF(AZ498&gt;0,$U498))))))))*'Actual Allocation Calc'!$AH$99)))</f>
        <v/>
      </c>
      <c r="Z498" s="210" t="str">
        <f>IF($B498="","",IF('Actual Allocation Calc'!$AI$78="A",
IF($P498="Employed",$U498,
IF(AND($P498="Terminated"),($U498/7*AQ498),
IF(AND($P498="Furloughed"),($U498/7*AQ498)+($U498/7*BA498),
IF(AND($P498="Rehired"),($U498/7*BA498),
IF(AND($P498="Terminated",AQ498&gt;0),$U498,
IF($P498="Furloughed",IF(AQ498&gt;0,$U498)+IF(BA498&gt;0,$U498),
IF($P498="Rehired",IF(BA498&gt;0,$U498)))))))),IF('Actual Allocation Calc'!$AI$78="C",'Actual Allocation Calc'!M498,'Actual Allocation Calc'!V498+IF($P498="Employed",$U498,
IF(AND($P498="Terminated"),($U498/7*AQ498),
IF(AND($P498="Furloughed"),($U498/7*AQ498)+($U498/7*BA498),
IF(AND($P498="Rehired"),($U498/7*BA498),
IF(AND($P498="Terminated",AQ498&gt;0),$U498,
IF($P498="Furloughed",IF(AQ498&gt;0,$U498)+IF(BA498&gt;0,$U498),
IF($P498="Rehired",IF(BA498&gt;0,$U498))))))))*'Actual Allocation Calc'!$AI$99)))</f>
        <v/>
      </c>
      <c r="AA498" s="210" t="str">
        <f>IF($B498="","",IF('Actual Allocation Calc'!$AJ$78="A",
IF($P498="Employed",$U498,
IF(AND($P498="Terminated"),($U498/7*AR498),
IF(AND($P498="Furloughed"),($U498/7*AR498)+($U498/7*BB498),
IF(AND($P498="Rehired"),($U498/7*BB498),
IF(AND($P498="Terminated",AR498&gt;0),$U498,
IF($P498="Furloughed",IF(AR498&gt;0,$U498)+IF(BB498&gt;0,$U498),
IF($P498="Rehired",IF(BB498&gt;0,$U498)))))))),IF('Actual Allocation Calc'!$AJ$78="C",'Actual Allocation Calc'!N498,'Actual Allocation Calc'!W498+IF($P498="Employed",$U498,
IF(AND($P498="Terminated"),($U498/7*AR498),
IF(AND($P498="Furloughed"),($U498/7*AR498)+($U498/7*BB498),
IF(AND($P498="Rehired"),($U498/7*BB498),
IF(AND($P498="Terminated",AR498&gt;0),$U498,
IF($P498="Furloughed",IF(AR498&gt;0,$U498)+IF(BB498&gt;0,$U498),
IF($P498="Rehired",IF(BB498&gt;0,$U498))))))))*'Actual Allocation Calc'!$AJ$99)))</f>
        <v/>
      </c>
      <c r="AB498" s="210" t="str">
        <f>IF($B498="","",IF('Actual Allocation Calc'!$AK$78="A",
IF($P498="Employed",$U498,
IF(AND($P498="Terminated"),($U498/7*AS498),
IF(AND($P498="Furloughed"),($U498/7*AS498)+($U498/7*BC498),
IF(AND($P498="Rehired"),($U498/7*BC498),
IF(AND($P498="Terminated",AS498&gt;0),$U498,
IF($P498="Furloughed",IF(AS498&gt;0,$U498)+IF(BC498&gt;0,$U498),
IF($P498="Rehired",IF(BC498&gt;0,$U498)))))))),IF('Actual Allocation Calc'!$AK$78="C",'Actual Allocation Calc'!O498,'Actual Allocation Calc'!X498+IF($P498="Employed",$U498,
IF(AND($P498="Terminated"),($U498/7*AS498),
IF(AND($P498="Furloughed"),($U498/7*AS498)+($U498/7*BC498),
IF(AND($P498="Rehired"),($U498/7*BC498),
IF(AND($P498="Terminated",AS498&gt;0),$U498,
IF($P498="Furloughed",IF(AS498&gt;0,$U498)+IF(BC498&gt;0,$U498),
IF($P498="Rehired",IF(BC498&gt;0,$U498))))))))*'Actual Allocation Calc'!$AK$99)))</f>
        <v/>
      </c>
      <c r="AC498" s="210" t="str">
        <f>IF($B498="","",IF('Actual Allocation Calc'!$AL$78="A",
IF($P498="Employed",$U498,
IF(AND($P498="Terminated"),($U498/7*AT498),
IF(AND($P498="Furloughed"),($U498/7*AT498)+($U498/7*BD498),
IF(AND($P498="Rehired"),($U498/7*BD498),
IF(AND($P498="Terminated",AT498&gt;0),$U498,
IF($P498="Furloughed",IF(AT498&gt;0,$U498)+IF(BD498&gt;0,$U498),
IF($P498="Rehired",IF(BD498&gt;0,$U498)))))))),IF('Actual Allocation Calc'!$AL$78="C",'Actual Allocation Calc'!P498,'Actual Allocation Calc'!Y498+IF($P498="Employed",$U498,
IF(AND($P498="Terminated"),($U498/7*AT498),
IF(AND($P498="Furloughed"),($U498/7*AT498)+($U498/7*BD498),
IF(AND($P498="Rehired"),($U498/7*BD498),
IF(AND($P498="Terminated",AT498&gt;0),$U498,
IF($P498="Furloughed",IF(AT498&gt;0,$U498)+IF(BD498&gt;0,$U498),
IF($P498="Rehired",IF(BD498&gt;0,$U498))))))))*'Actual Allocation Calc'!$AL$99)))</f>
        <v/>
      </c>
      <c r="AD498" s="210" t="str">
        <f>IF($B498="","",IF('Actual Allocation Calc'!$AM$78="A",
IF($P498="Employed",$U498,
IF(AND($P498="Terminated"),($U498/7*AU498),
IF(AND($P498="Furloughed"),($U498/7*AU498)+($U498/7*BE498),
IF(AND($P498="Rehired"),($U498/7*BE498),
IF(AND($P498="Terminated",AU498&gt;0),$U498,
IF($P498="Furloughed",IF(AU498&gt;0,$U498)+IF(BE498&gt;0,$U498),
IF($P498="Rehired",IF(BE498&gt;0,$U498)))))))),IF('Actual Allocation Calc'!$AM$78="C",'Actual Allocation Calc'!Q498,'Actual Allocation Calc'!Z498+IF($P498="Employed",$U498,
IF(AND($P498="Terminated"),($U498/7*AU498),
IF(AND($P498="Furloughed"),($U498/7*AU498)+($U498/7*BE498),
IF(AND($P498="Rehired"),($U498/7*BE498),
IF(AND($P498="Terminated",AU498&gt;0),$U498,
IF($P498="Furloughed",IF(AU498&gt;0,$U498)+IF(BE498&gt;0,$U498),
IF($P498="Rehired",IF(BE498&gt;0,$U498))))))))*'Actual Allocation Calc'!$AM$99)))</f>
        <v/>
      </c>
      <c r="AE498" s="210" t="str">
        <f>IF($B498="","",IF('Actual Allocation Calc'!$AN$78="A",
IF($P498="Employed",$U498,
IF(AND($P498="Terminated"),($U498/7*AV498),
IF(AND($P498="Furloughed"),($U498/7*AV498)+($U498/7*BF498),
IF(AND($P498="Rehired"),($U498/7*BF498),
IF(AND($P498="Terminated",AV498&gt;0),$U498,
IF($P498="Furloughed",IF(AV498&gt;0,$U498)+IF(BF498&gt;0,$U498),
IF($P498="Rehired",IF(BF498&gt;0,$U498)))))))),IF('Actual Allocation Calc'!$AN$78="C",'Actual Allocation Calc'!R498,'Actual Allocation Calc'!AA498+IF($P498="Employed",$U498,
IF(AND($P498="Terminated"),($U498/7*AV498),
IF(AND($P498="Furloughed"),($U498/7*AV498)+($U498/7*BF498),
IF(AND($P498="Rehired"),($U498/7*BF498),
IF(AND($P498="Terminated",AV498&gt;0),$U498,
IF($P498="Furloughed",IF(AV498&gt;0,$U498)+IF(BF498&gt;0,$U498),
IF($P498="Rehired",IF(BF498&gt;0,$U498))))))))*'Actual Allocation Calc'!$AN$99)))</f>
        <v/>
      </c>
      <c r="AF498" s="210" t="str">
        <f>IF($B498="","",IF('Actual Allocation Calc'!$AO$78="A",
IF($P498="Employed",$U498,
IF(AND($P498="Terminated"),($U498/7*AW498),
IF(AND($P498="Furloughed"),($U498/7*AW498)+($U498/7*BG498),
IF(AND($P498="Rehired"),($U498/7*BG498),
IF(AND($P498="Terminated",AW498&gt;0),$U498,
IF($P498="Furloughed",IF(AW498&gt;0,$U498)+IF(BG498&gt;0,$U498),
IF($P498="Rehired",IF(BG498&gt;0,$U498)))))))),IF('Actual Allocation Calc'!$AO$78="C",'Actual Allocation Calc'!S498,'Actual Allocation Calc'!AB498+IF($P498="Employed",$U498,
IF(AND($P498="Terminated"),($U498/7*AW498),
IF(AND($P498="Furloughed"),($U498/7*AW498)+($U498/7*BG498),
IF(AND($P498="Rehired"),($U498/7*BG498),
IF(AND($P498="Terminated",AW498&gt;0),$U498,
IF($P498="Furloughed",IF(AW498&gt;0,$U498)+IF(BG498&gt;0,$U498),
IF($P498="Rehired",IF(BG498&gt;0,$U498))))))))*'Actual Allocation Calc'!$AO$99)))</f>
        <v/>
      </c>
      <c r="AG498" s="210" t="str">
        <f>IF($B498="","",IF('Actual Allocation Calc'!$AP$78="A",
IF($P498="Employed",$U498/7*BK498,
IF(AND($P498="Terminated"),($U498/7*AX498),
IF(AND($P498="Furloughed"),($U498/7*AX498)+($U498/7*BH498),
IF(AND($P498="Rehired"),($U498/7*BH498),
IF(AND($P498="Terminated",AX498&gt;0),$U498,
IF($P498="Furloughed",IF(AX498&gt;0,$U498)+IF(BH498&gt;0,$U498),
IF($P498="Rehired",IF(BH498&gt;0,$U498)))))))),IF('Actual Allocation Calc'!$AP$78="C",'Actual Allocation Calc'!T498,'Actual Allocation Calc'!AC498+IF($P498="Employed",$U498/7*BK498,
IF(AND($P498="Terminated"),($U498/7*AX498),
IF(AND($P498="Furloughed"),($U498/7*AX498)+($U498/7*BH498),
IF(AND($P498="Rehired"),($U498/7*BH498),
IF(AND($P498="Terminated",AX498&gt;0),$U498,
IF($P498="Furloughed",IF(AX498&gt;0,$U498)+IF(BH498&gt;0,$U498),
IF($P498="Rehired",IF(BH498&gt;0,$U498))))))))*'Actual Allocation Calc'!$AP$99)))</f>
        <v/>
      </c>
      <c r="AH498" s="536"/>
      <c r="AI498" s="82">
        <f t="shared" si="171"/>
        <v>0</v>
      </c>
      <c r="AJ498" s="210">
        <f t="shared" si="153"/>
        <v>0</v>
      </c>
      <c r="AK498" s="397" t="str">
        <f t="shared" si="154"/>
        <v/>
      </c>
      <c r="AM498" s="122"/>
      <c r="AO498" s="214" t="str">
        <f>IFERROR(IF($V498="","",VLOOKUP(V498,'Calendar Calcs'!$B$2:$E1465,4,FALSE)),0)</f>
        <v/>
      </c>
      <c r="AP498" s="69" t="str">
        <f>IF($AO498="","", IF($AO498&lt;AP$23,0,IF($AO498&gt;AP$23,COUNTIFS('Calendar Calcs'!$E$2:$E1465,AP$23),COUNTIFS('Calendar Calcs'!$E$2:$E1465,AP$23,'Calendar Calcs'!$D$2:$D1465,"&lt;="&amp;WEEKDAY($V498)))))</f>
        <v/>
      </c>
      <c r="AQ498" s="69" t="str">
        <f>IF($AO498="","", IF($AO498&lt;AQ$23,0,IF($AO498&gt;AQ$23,COUNTIFS('Calendar Calcs'!$E$2:$E1465,AQ$23),COUNTIFS('Calendar Calcs'!$E$2:$E1465,AQ$23,'Calendar Calcs'!$D$2:$D1465,"&lt;="&amp;WEEKDAY($V498)))))</f>
        <v/>
      </c>
      <c r="AR498" s="69" t="str">
        <f>IF($AO498="","", IF($AO498&lt;AR$23,0,IF($AO498&gt;AR$23,COUNTIFS('Calendar Calcs'!$E$2:$E1465,AR$23),COUNTIFS('Calendar Calcs'!$E$2:$E1465,AR$23,'Calendar Calcs'!$D$2:$D1465,"&lt;="&amp;WEEKDAY($V498)))))</f>
        <v/>
      </c>
      <c r="AS498" s="69" t="str">
        <f>IF($AO498="","", IF($AO498&lt;AS$23,0,IF($AO498&gt;AS$23,COUNTIFS('Calendar Calcs'!$E$2:$E1465,AS$23),COUNTIFS('Calendar Calcs'!$E$2:$E1465,AS$23,'Calendar Calcs'!$D$2:$D1465,"&lt;="&amp;WEEKDAY($V498)))))</f>
        <v/>
      </c>
      <c r="AT498" s="69" t="str">
        <f>IF($AO498="","", IF($AO498&lt;AT$23,0,IF($AO498&gt;AT$23,COUNTIFS('Calendar Calcs'!$E$2:$E1465,AT$23),COUNTIFS('Calendar Calcs'!$E$2:$E1465,AT$23,'Calendar Calcs'!$D$2:$D1465,"&lt;="&amp;WEEKDAY($V498)))))</f>
        <v/>
      </c>
      <c r="AU498" s="69" t="str">
        <f>IF($AO498="","", IF($AO498&lt;AU$23,0,IF($AO498&gt;AU$23,COUNTIFS('Calendar Calcs'!$E$2:$E1465,AU$23),COUNTIFS('Calendar Calcs'!$E$2:$E1465,AU$23,'Calendar Calcs'!$D$2:$D1465,"&lt;="&amp;WEEKDAY($V498)))))</f>
        <v/>
      </c>
      <c r="AV498" s="69" t="str">
        <f>IF($AO498="","", IF($AO498&lt;AV$23,0,IF($AO498&gt;AV$23,COUNTIFS('Calendar Calcs'!$E$2:$E1465,AV$23),COUNTIFS('Calendar Calcs'!$E$2:$E1465,AV$23,'Calendar Calcs'!$D$2:$D1465,"&lt;="&amp;WEEKDAY($V498)))))</f>
        <v/>
      </c>
      <c r="AW498" s="69" t="str">
        <f>IF($AO498="","", IF($AO498&lt;AW$23,0,IF($AO498&gt;AW$23,COUNTIFS('Calendar Calcs'!$E$2:$E1465,AW$23),COUNTIFS('Calendar Calcs'!$E$2:$E1465,AW$23,'Calendar Calcs'!$D$2:$D1465,"&lt;="&amp;WEEKDAY($V498)))))</f>
        <v/>
      </c>
      <c r="AX498" s="69" t="str">
        <f>IF($AO498="","", IF($AO498&lt;AX$23,0,IF($AO498&gt;AX$23,COUNTIFS('Calendar Calcs'!$E$2:$E1465,AX$23),COUNTIFS('Calendar Calcs'!$E$2:$E1465,AX$23,'Calendar Calcs'!$D$2:$D1465,"&lt;="&amp;WEEKDAY($V498)))))</f>
        <v/>
      </c>
      <c r="AY498" s="69" t="str">
        <f>IF($W498="","",VLOOKUP($W498,'Calendar Calcs'!$B$2:$E1465,4,FALSE))</f>
        <v/>
      </c>
      <c r="AZ498" s="69" t="str">
        <f>IF($AY498="","",IF($AY498&gt;AZ$23,0,IF($AY498&lt;AZ$23,COUNTIFS('Calendar Calcs'!$E$2:$E1465,AZ$23),COUNTIFS('Calendar Calcs'!$E$2:$E1465,AZ$23,'Calendar Calcs'!$D$2:$D1465,"&gt;="&amp;WEEKDAY($W498)))))</f>
        <v/>
      </c>
      <c r="BA498" s="69" t="str">
        <f>IF($AY498="","",IF($AY498&gt;BA$23,0,IF($AY498&lt;BA$23,COUNTIFS('Calendar Calcs'!$E$2:$E1465,BA$23),COUNTIFS('Calendar Calcs'!$E$2:$E1465,BA$23,'Calendar Calcs'!$D$2:$D1465,"&gt;="&amp;WEEKDAY($W498)))))</f>
        <v/>
      </c>
      <c r="BB498" s="69" t="str">
        <f>IF($AY498="","",IF($AY498&gt;BB$23,0,IF($AY498&lt;BB$23,COUNTIFS('Calendar Calcs'!$E$2:$E1465,BB$23),COUNTIFS('Calendar Calcs'!$E$2:$E1465,BB$23,'Calendar Calcs'!$D$2:$D1465,"&gt;="&amp;WEEKDAY($W498)))))</f>
        <v/>
      </c>
      <c r="BC498" s="69" t="str">
        <f>IF($AY498="","",IF($AY498&gt;BC$23,0,IF($AY498&lt;BC$23,COUNTIFS('Calendar Calcs'!$E$2:$E1465,BC$23),COUNTIFS('Calendar Calcs'!$E$2:$E1465,BC$23,'Calendar Calcs'!$D$2:$D1465,"&gt;="&amp;WEEKDAY($W498)))))</f>
        <v/>
      </c>
      <c r="BD498" s="69" t="str">
        <f>IF($AY498="","",IF($AY498&gt;BD$23,0,IF($AY498&lt;BD$23,COUNTIFS('Calendar Calcs'!$E$2:$E1465,BD$23),COUNTIFS('Calendar Calcs'!$E$2:$E1465,BD$23,'Calendar Calcs'!$D$2:$D1465,"&gt;="&amp;WEEKDAY($W498)))))</f>
        <v/>
      </c>
      <c r="BE498" s="69" t="str">
        <f>IF($AY498="","",IF($AY498&gt;BE$23,0,IF($AY498&lt;BE$23,COUNTIFS('Calendar Calcs'!$E$2:$E1465,BE$23),COUNTIFS('Calendar Calcs'!$E$2:$E1465,BE$23,'Calendar Calcs'!$D$2:$D1465,"&gt;="&amp;WEEKDAY($W498)))))</f>
        <v/>
      </c>
      <c r="BF498" s="69" t="str">
        <f>IF($AY498="","",IF($AY498&gt;BF$23,0,IF($AY498&lt;BF$23,COUNTIFS('Calendar Calcs'!$E$2:$E1465,BF$23),COUNTIFS('Calendar Calcs'!$E$2:$E1465,BF$23,'Calendar Calcs'!$D$2:$D1465,"&gt;="&amp;WEEKDAY($W498)))))</f>
        <v/>
      </c>
      <c r="BG498" s="69" t="str">
        <f>IF($AY498="","",IF($AY498&gt;BG$23,0,IF($AY498&lt;BG$23,COUNTIFS('Calendar Calcs'!$E$2:$E1465,BG$23),COUNTIFS('Calendar Calcs'!$E$2:$E1465,BG$23,'Calendar Calcs'!$D$2:$D1465,"&gt;="&amp;WEEKDAY($W498)))))</f>
        <v/>
      </c>
      <c r="BH498" s="69">
        <f t="shared" si="155"/>
        <v>6</v>
      </c>
      <c r="BI498" s="69">
        <f>IF(Cover!$E$43="","",VLOOKUP(Cover!$E$43,'Calendar Calcs'!$B$2:$E1465,4,FALSE))</f>
        <v>1</v>
      </c>
      <c r="BJ498" s="69">
        <f>IF($BI498="","", IF($BI498&lt;BJ$23,0,IF($BI498&gt;=BJ$23,COUNTIFS('Calendar Calcs'!$E$2:$E1465,BJ$23),COUNTIFS('Calendar Calcs'!$E$2:$E1465,BJ$23,'Calendar Calcs'!$D$2:$D1465,"&lt;="&amp;WEEKDAY($V498)))))</f>
        <v>1</v>
      </c>
      <c r="BK498" s="69">
        <f t="shared" si="152"/>
        <v>6</v>
      </c>
      <c r="BN498" s="69" t="str">
        <f>IF(T498&gt;0,"FTE",IF(Cover!$E$47="Weekly",IF(S498&gt;29.75,"FTE","PTE"),IF(S498&gt;59.75,"FTE","PTE")))</f>
        <v>PTE</v>
      </c>
      <c r="BO498" s="69">
        <f>IF(BN498="FTE",30,IF(Cover!$E$47="Weekly",'STEP 2 EE Data'!S498,'STEP 2 EE Data'!S498/2))</f>
        <v>0</v>
      </c>
      <c r="BP498" s="209">
        <f t="shared" si="156"/>
        <v>0</v>
      </c>
      <c r="BQ498" s="209">
        <f t="shared" si="157"/>
        <v>0</v>
      </c>
      <c r="BR498" s="209">
        <f t="shared" si="158"/>
        <v>0</v>
      </c>
      <c r="BS498" s="209">
        <f t="shared" si="159"/>
        <v>0</v>
      </c>
      <c r="BT498" s="209">
        <f t="shared" si="160"/>
        <v>0</v>
      </c>
      <c r="BU498" s="209">
        <f t="shared" si="161"/>
        <v>0</v>
      </c>
      <c r="BV498" s="209">
        <f t="shared" si="162"/>
        <v>0</v>
      </c>
      <c r="BW498" s="209">
        <f t="shared" si="163"/>
        <v>0</v>
      </c>
      <c r="BX498" s="209">
        <f t="shared" si="164"/>
        <v>0</v>
      </c>
      <c r="CC498" s="210" t="str">
        <f>IF(B498="","",IF(C498="",IF(Cover!$E$47="Weekly",'STEP 3 EE Comp'!BI503*8,'STEP 3 EE Comp'!BI503*4),IF(Cover!$E$47="Weekly",'STEP 3 EE Comp'!BI503,'STEP 3 EE Comp'!BI503)))</f>
        <v/>
      </c>
      <c r="CD498" s="82" t="str">
        <f t="shared" si="165"/>
        <v/>
      </c>
      <c r="CE498" s="417">
        <f t="shared" si="166"/>
        <v>1</v>
      </c>
      <c r="CF498" s="82" t="str">
        <f t="shared" si="167"/>
        <v>Good</v>
      </c>
      <c r="CG498" s="82">
        <f t="shared" si="168"/>
        <v>0</v>
      </c>
      <c r="CH498" s="234">
        <f t="shared" si="169"/>
        <v>0</v>
      </c>
    </row>
    <row r="499" spans="1:86" s="69" customFormat="1" x14ac:dyDescent="0.3">
      <c r="A499" s="555"/>
      <c r="B499" s="52"/>
      <c r="C499" s="52"/>
      <c r="D499" s="52"/>
      <c r="E499" s="52"/>
      <c r="F499" s="507"/>
      <c r="G499" s="210">
        <f t="shared" si="170"/>
        <v>0</v>
      </c>
      <c r="H499" s="82">
        <f t="shared" si="151"/>
        <v>0</v>
      </c>
      <c r="I499" s="211"/>
      <c r="J499" s="441" t="s">
        <v>21</v>
      </c>
      <c r="K499" s="441" t="s">
        <v>21</v>
      </c>
      <c r="L499" s="441" t="s">
        <v>21</v>
      </c>
      <c r="M499" s="441" t="s">
        <v>21</v>
      </c>
      <c r="N499" s="568" t="s">
        <v>21</v>
      </c>
      <c r="O499" s="211"/>
      <c r="P499" s="212" t="str">
        <f>IF(B499="","",
IF(AND(V499="",W499="",B499&lt;&gt;""),"Employed",
IF(AND(V499&lt;&gt;"",W499="",B499&lt;&gt;""),"Terminated",
IF(AND(V499&lt;&gt;"",W499&lt;&gt;"",B499&lt;&gt;""),IF(W499&lt;Cover!$E$43,"Employed","Furloughed"),
IF(AND(V499="",W499&lt;&gt;"",B499&lt;&gt;""),IF(W499&lt;Cover!$E$43,"Employed","Rehired"))))))</f>
        <v/>
      </c>
      <c r="Q499" s="211"/>
      <c r="R499" s="536"/>
      <c r="S499" s="563"/>
      <c r="T499" s="536"/>
      <c r="U499" s="82">
        <f>IF(Cover!$E$47="Weekly",IF(T499&gt;0,T499,R499*S499),IF(T499&gt;0,T499,R499*S499)/2)</f>
        <v>0</v>
      </c>
      <c r="V499" s="564"/>
      <c r="W499" s="564"/>
      <c r="Y499" s="213" t="str">
        <f>IF($B499="","",IF('Actual Allocation Calc'!$AH$78="A",
IF($P499="Employed",$U499/7*BJ499,
IF(AND($P499="Terminated"),($U499/7*AP499),
IF(AND($P499="Furloughed"),($U499/7*AP499)+($U499/7*AZ499),
IF(AND($P499="Rehired"),($U499/7*AZ499),
IF(AND($P499="Terminated",AP499&gt;0),$U499,
IF($P499="Furloughed",IF(AP499&gt;0,$U499)+IF(AZ499&gt;0,$U499),
IF($P499="Rehired",IF(AZ499&gt;0,$U499)))))))),IF('Actual Allocation Calc'!$AH$78="C",'Actual Allocation Calc'!L499,'Actual Allocation Calc'!U499+IF($P499="Employed",$U499/7*BJ499,
IF(AND($P499="Terminated"),($U499/7*AP499),
IF(AND($P499="Furloughed"),($U499/7*AP499)+($U499/7*AZ499),
IF(AND($P499="Rehired"),($U499/7*AZ499),
IF(AND($P499="Terminated",AP499&gt;0),$U499,
IF($P499="Furloughed",IF(AP499&gt;0,$U499)+IF(AZ499&gt;0,$U499),
IF($P499="Rehired",IF(AZ499&gt;0,$U499))))))))*'Actual Allocation Calc'!$AH$99)))</f>
        <v/>
      </c>
      <c r="Z499" s="210" t="str">
        <f>IF($B499="","",IF('Actual Allocation Calc'!$AI$78="A",
IF($P499="Employed",$U499,
IF(AND($P499="Terminated"),($U499/7*AQ499),
IF(AND($P499="Furloughed"),($U499/7*AQ499)+($U499/7*BA499),
IF(AND($P499="Rehired"),($U499/7*BA499),
IF(AND($P499="Terminated",AQ499&gt;0),$U499,
IF($P499="Furloughed",IF(AQ499&gt;0,$U499)+IF(BA499&gt;0,$U499),
IF($P499="Rehired",IF(BA499&gt;0,$U499)))))))),IF('Actual Allocation Calc'!$AI$78="C",'Actual Allocation Calc'!M499,'Actual Allocation Calc'!V499+IF($P499="Employed",$U499,
IF(AND($P499="Terminated"),($U499/7*AQ499),
IF(AND($P499="Furloughed"),($U499/7*AQ499)+($U499/7*BA499),
IF(AND($P499="Rehired"),($U499/7*BA499),
IF(AND($P499="Terminated",AQ499&gt;0),$U499,
IF($P499="Furloughed",IF(AQ499&gt;0,$U499)+IF(BA499&gt;0,$U499),
IF($P499="Rehired",IF(BA499&gt;0,$U499))))))))*'Actual Allocation Calc'!$AI$99)))</f>
        <v/>
      </c>
      <c r="AA499" s="210" t="str">
        <f>IF($B499="","",IF('Actual Allocation Calc'!$AJ$78="A",
IF($P499="Employed",$U499,
IF(AND($P499="Terminated"),($U499/7*AR499),
IF(AND($P499="Furloughed"),($U499/7*AR499)+($U499/7*BB499),
IF(AND($P499="Rehired"),($U499/7*BB499),
IF(AND($P499="Terminated",AR499&gt;0),$U499,
IF($P499="Furloughed",IF(AR499&gt;0,$U499)+IF(BB499&gt;0,$U499),
IF($P499="Rehired",IF(BB499&gt;0,$U499)))))))),IF('Actual Allocation Calc'!$AJ$78="C",'Actual Allocation Calc'!N499,'Actual Allocation Calc'!W499+IF($P499="Employed",$U499,
IF(AND($P499="Terminated"),($U499/7*AR499),
IF(AND($P499="Furloughed"),($U499/7*AR499)+($U499/7*BB499),
IF(AND($P499="Rehired"),($U499/7*BB499),
IF(AND($P499="Terminated",AR499&gt;0),$U499,
IF($P499="Furloughed",IF(AR499&gt;0,$U499)+IF(BB499&gt;0,$U499),
IF($P499="Rehired",IF(BB499&gt;0,$U499))))))))*'Actual Allocation Calc'!$AJ$99)))</f>
        <v/>
      </c>
      <c r="AB499" s="210" t="str">
        <f>IF($B499="","",IF('Actual Allocation Calc'!$AK$78="A",
IF($P499="Employed",$U499,
IF(AND($P499="Terminated"),($U499/7*AS499),
IF(AND($P499="Furloughed"),($U499/7*AS499)+($U499/7*BC499),
IF(AND($P499="Rehired"),($U499/7*BC499),
IF(AND($P499="Terminated",AS499&gt;0),$U499,
IF($P499="Furloughed",IF(AS499&gt;0,$U499)+IF(BC499&gt;0,$U499),
IF($P499="Rehired",IF(BC499&gt;0,$U499)))))))),IF('Actual Allocation Calc'!$AK$78="C",'Actual Allocation Calc'!O499,'Actual Allocation Calc'!X499+IF($P499="Employed",$U499,
IF(AND($P499="Terminated"),($U499/7*AS499),
IF(AND($P499="Furloughed"),($U499/7*AS499)+($U499/7*BC499),
IF(AND($P499="Rehired"),($U499/7*BC499),
IF(AND($P499="Terminated",AS499&gt;0),$U499,
IF($P499="Furloughed",IF(AS499&gt;0,$U499)+IF(BC499&gt;0,$U499),
IF($P499="Rehired",IF(BC499&gt;0,$U499))))))))*'Actual Allocation Calc'!$AK$99)))</f>
        <v/>
      </c>
      <c r="AC499" s="210" t="str">
        <f>IF($B499="","",IF('Actual Allocation Calc'!$AL$78="A",
IF($P499="Employed",$U499,
IF(AND($P499="Terminated"),($U499/7*AT499),
IF(AND($P499="Furloughed"),($U499/7*AT499)+($U499/7*BD499),
IF(AND($P499="Rehired"),($U499/7*BD499),
IF(AND($P499="Terminated",AT499&gt;0),$U499,
IF($P499="Furloughed",IF(AT499&gt;0,$U499)+IF(BD499&gt;0,$U499),
IF($P499="Rehired",IF(BD499&gt;0,$U499)))))))),IF('Actual Allocation Calc'!$AL$78="C",'Actual Allocation Calc'!P499,'Actual Allocation Calc'!Y499+IF($P499="Employed",$U499,
IF(AND($P499="Terminated"),($U499/7*AT499),
IF(AND($P499="Furloughed"),($U499/7*AT499)+($U499/7*BD499),
IF(AND($P499="Rehired"),($U499/7*BD499),
IF(AND($P499="Terminated",AT499&gt;0),$U499,
IF($P499="Furloughed",IF(AT499&gt;0,$U499)+IF(BD499&gt;0,$U499),
IF($P499="Rehired",IF(BD499&gt;0,$U499))))))))*'Actual Allocation Calc'!$AL$99)))</f>
        <v/>
      </c>
      <c r="AD499" s="210" t="str">
        <f>IF($B499="","",IF('Actual Allocation Calc'!$AM$78="A",
IF($P499="Employed",$U499,
IF(AND($P499="Terminated"),($U499/7*AU499),
IF(AND($P499="Furloughed"),($U499/7*AU499)+($U499/7*BE499),
IF(AND($P499="Rehired"),($U499/7*BE499),
IF(AND($P499="Terminated",AU499&gt;0),$U499,
IF($P499="Furloughed",IF(AU499&gt;0,$U499)+IF(BE499&gt;0,$U499),
IF($P499="Rehired",IF(BE499&gt;0,$U499)))))))),IF('Actual Allocation Calc'!$AM$78="C",'Actual Allocation Calc'!Q499,'Actual Allocation Calc'!Z499+IF($P499="Employed",$U499,
IF(AND($P499="Terminated"),($U499/7*AU499),
IF(AND($P499="Furloughed"),($U499/7*AU499)+($U499/7*BE499),
IF(AND($P499="Rehired"),($U499/7*BE499),
IF(AND($P499="Terminated",AU499&gt;0),$U499,
IF($P499="Furloughed",IF(AU499&gt;0,$U499)+IF(BE499&gt;0,$U499),
IF($P499="Rehired",IF(BE499&gt;0,$U499))))))))*'Actual Allocation Calc'!$AM$99)))</f>
        <v/>
      </c>
      <c r="AE499" s="210" t="str">
        <f>IF($B499="","",IF('Actual Allocation Calc'!$AN$78="A",
IF($P499="Employed",$U499,
IF(AND($P499="Terminated"),($U499/7*AV499),
IF(AND($P499="Furloughed"),($U499/7*AV499)+($U499/7*BF499),
IF(AND($P499="Rehired"),($U499/7*BF499),
IF(AND($P499="Terminated",AV499&gt;0),$U499,
IF($P499="Furloughed",IF(AV499&gt;0,$U499)+IF(BF499&gt;0,$U499),
IF($P499="Rehired",IF(BF499&gt;0,$U499)))))))),IF('Actual Allocation Calc'!$AN$78="C",'Actual Allocation Calc'!R499,'Actual Allocation Calc'!AA499+IF($P499="Employed",$U499,
IF(AND($P499="Terminated"),($U499/7*AV499),
IF(AND($P499="Furloughed"),($U499/7*AV499)+($U499/7*BF499),
IF(AND($P499="Rehired"),($U499/7*BF499),
IF(AND($P499="Terminated",AV499&gt;0),$U499,
IF($P499="Furloughed",IF(AV499&gt;0,$U499)+IF(BF499&gt;0,$U499),
IF($P499="Rehired",IF(BF499&gt;0,$U499))))))))*'Actual Allocation Calc'!$AN$99)))</f>
        <v/>
      </c>
      <c r="AF499" s="210" t="str">
        <f>IF($B499="","",IF('Actual Allocation Calc'!$AO$78="A",
IF($P499="Employed",$U499,
IF(AND($P499="Terminated"),($U499/7*AW499),
IF(AND($P499="Furloughed"),($U499/7*AW499)+($U499/7*BG499),
IF(AND($P499="Rehired"),($U499/7*BG499),
IF(AND($P499="Terminated",AW499&gt;0),$U499,
IF($P499="Furloughed",IF(AW499&gt;0,$U499)+IF(BG499&gt;0,$U499),
IF($P499="Rehired",IF(BG499&gt;0,$U499)))))))),IF('Actual Allocation Calc'!$AO$78="C",'Actual Allocation Calc'!S499,'Actual Allocation Calc'!AB499+IF($P499="Employed",$U499,
IF(AND($P499="Terminated"),($U499/7*AW499),
IF(AND($P499="Furloughed"),($U499/7*AW499)+($U499/7*BG499),
IF(AND($P499="Rehired"),($U499/7*BG499),
IF(AND($P499="Terminated",AW499&gt;0),$U499,
IF($P499="Furloughed",IF(AW499&gt;0,$U499)+IF(BG499&gt;0,$U499),
IF($P499="Rehired",IF(BG499&gt;0,$U499))))))))*'Actual Allocation Calc'!$AO$99)))</f>
        <v/>
      </c>
      <c r="AG499" s="210" t="str">
        <f>IF($B499="","",IF('Actual Allocation Calc'!$AP$78="A",
IF($P499="Employed",$U499/7*BK499,
IF(AND($P499="Terminated"),($U499/7*AX499),
IF(AND($P499="Furloughed"),($U499/7*AX499)+($U499/7*BH499),
IF(AND($P499="Rehired"),($U499/7*BH499),
IF(AND($P499="Terminated",AX499&gt;0),$U499,
IF($P499="Furloughed",IF(AX499&gt;0,$U499)+IF(BH499&gt;0,$U499),
IF($P499="Rehired",IF(BH499&gt;0,$U499)))))))),IF('Actual Allocation Calc'!$AP$78="C",'Actual Allocation Calc'!T499,'Actual Allocation Calc'!AC499+IF($P499="Employed",$U499/7*BK499,
IF(AND($P499="Terminated"),($U499/7*AX499),
IF(AND($P499="Furloughed"),($U499/7*AX499)+($U499/7*BH499),
IF(AND($P499="Rehired"),($U499/7*BH499),
IF(AND($P499="Terminated",AX499&gt;0),$U499,
IF($P499="Furloughed",IF(AX499&gt;0,$U499)+IF(BH499&gt;0,$U499),
IF($P499="Rehired",IF(BH499&gt;0,$U499))))))))*'Actual Allocation Calc'!$AP$99)))</f>
        <v/>
      </c>
      <c r="AH499" s="536"/>
      <c r="AI499" s="82">
        <f t="shared" si="171"/>
        <v>0</v>
      </c>
      <c r="AJ499" s="210">
        <f t="shared" si="153"/>
        <v>0</v>
      </c>
      <c r="AK499" s="397" t="str">
        <f t="shared" si="154"/>
        <v/>
      </c>
      <c r="AM499" s="122"/>
      <c r="AO499" s="214" t="str">
        <f>IFERROR(IF($V499="","",VLOOKUP(V499,'Calendar Calcs'!$B$2:$E1466,4,FALSE)),0)</f>
        <v/>
      </c>
      <c r="AP499" s="69" t="str">
        <f>IF($AO499="","", IF($AO499&lt;AP$23,0,IF($AO499&gt;AP$23,COUNTIFS('Calendar Calcs'!$E$2:$E1466,AP$23),COUNTIFS('Calendar Calcs'!$E$2:$E1466,AP$23,'Calendar Calcs'!$D$2:$D1466,"&lt;="&amp;WEEKDAY($V499)))))</f>
        <v/>
      </c>
      <c r="AQ499" s="69" t="str">
        <f>IF($AO499="","", IF($AO499&lt;AQ$23,0,IF($AO499&gt;AQ$23,COUNTIFS('Calendar Calcs'!$E$2:$E1466,AQ$23),COUNTIFS('Calendar Calcs'!$E$2:$E1466,AQ$23,'Calendar Calcs'!$D$2:$D1466,"&lt;="&amp;WEEKDAY($V499)))))</f>
        <v/>
      </c>
      <c r="AR499" s="69" t="str">
        <f>IF($AO499="","", IF($AO499&lt;AR$23,0,IF($AO499&gt;AR$23,COUNTIFS('Calendar Calcs'!$E$2:$E1466,AR$23),COUNTIFS('Calendar Calcs'!$E$2:$E1466,AR$23,'Calendar Calcs'!$D$2:$D1466,"&lt;="&amp;WEEKDAY($V499)))))</f>
        <v/>
      </c>
      <c r="AS499" s="69" t="str">
        <f>IF($AO499="","", IF($AO499&lt;AS$23,0,IF($AO499&gt;AS$23,COUNTIFS('Calendar Calcs'!$E$2:$E1466,AS$23),COUNTIFS('Calendar Calcs'!$E$2:$E1466,AS$23,'Calendar Calcs'!$D$2:$D1466,"&lt;="&amp;WEEKDAY($V499)))))</f>
        <v/>
      </c>
      <c r="AT499" s="69" t="str">
        <f>IF($AO499="","", IF($AO499&lt;AT$23,0,IF($AO499&gt;AT$23,COUNTIFS('Calendar Calcs'!$E$2:$E1466,AT$23),COUNTIFS('Calendar Calcs'!$E$2:$E1466,AT$23,'Calendar Calcs'!$D$2:$D1466,"&lt;="&amp;WEEKDAY($V499)))))</f>
        <v/>
      </c>
      <c r="AU499" s="69" t="str">
        <f>IF($AO499="","", IF($AO499&lt;AU$23,0,IF($AO499&gt;AU$23,COUNTIFS('Calendar Calcs'!$E$2:$E1466,AU$23),COUNTIFS('Calendar Calcs'!$E$2:$E1466,AU$23,'Calendar Calcs'!$D$2:$D1466,"&lt;="&amp;WEEKDAY($V499)))))</f>
        <v/>
      </c>
      <c r="AV499" s="69" t="str">
        <f>IF($AO499="","", IF($AO499&lt;AV$23,0,IF($AO499&gt;AV$23,COUNTIFS('Calendar Calcs'!$E$2:$E1466,AV$23),COUNTIFS('Calendar Calcs'!$E$2:$E1466,AV$23,'Calendar Calcs'!$D$2:$D1466,"&lt;="&amp;WEEKDAY($V499)))))</f>
        <v/>
      </c>
      <c r="AW499" s="69" t="str">
        <f>IF($AO499="","", IF($AO499&lt;AW$23,0,IF($AO499&gt;AW$23,COUNTIFS('Calendar Calcs'!$E$2:$E1466,AW$23),COUNTIFS('Calendar Calcs'!$E$2:$E1466,AW$23,'Calendar Calcs'!$D$2:$D1466,"&lt;="&amp;WEEKDAY($V499)))))</f>
        <v/>
      </c>
      <c r="AX499" s="69" t="str">
        <f>IF($AO499="","", IF($AO499&lt;AX$23,0,IF($AO499&gt;AX$23,COUNTIFS('Calendar Calcs'!$E$2:$E1466,AX$23),COUNTIFS('Calendar Calcs'!$E$2:$E1466,AX$23,'Calendar Calcs'!$D$2:$D1466,"&lt;="&amp;WEEKDAY($V499)))))</f>
        <v/>
      </c>
      <c r="AY499" s="69" t="str">
        <f>IF($W499="","",VLOOKUP($W499,'Calendar Calcs'!$B$2:$E1466,4,FALSE))</f>
        <v/>
      </c>
      <c r="AZ499" s="69" t="str">
        <f>IF($AY499="","",IF($AY499&gt;AZ$23,0,IF($AY499&lt;AZ$23,COUNTIFS('Calendar Calcs'!$E$2:$E1466,AZ$23),COUNTIFS('Calendar Calcs'!$E$2:$E1466,AZ$23,'Calendar Calcs'!$D$2:$D1466,"&gt;="&amp;WEEKDAY($W499)))))</f>
        <v/>
      </c>
      <c r="BA499" s="69" t="str">
        <f>IF($AY499="","",IF($AY499&gt;BA$23,0,IF($AY499&lt;BA$23,COUNTIFS('Calendar Calcs'!$E$2:$E1466,BA$23),COUNTIFS('Calendar Calcs'!$E$2:$E1466,BA$23,'Calendar Calcs'!$D$2:$D1466,"&gt;="&amp;WEEKDAY($W499)))))</f>
        <v/>
      </c>
      <c r="BB499" s="69" t="str">
        <f>IF($AY499="","",IF($AY499&gt;BB$23,0,IF($AY499&lt;BB$23,COUNTIFS('Calendar Calcs'!$E$2:$E1466,BB$23),COUNTIFS('Calendar Calcs'!$E$2:$E1466,BB$23,'Calendar Calcs'!$D$2:$D1466,"&gt;="&amp;WEEKDAY($W499)))))</f>
        <v/>
      </c>
      <c r="BC499" s="69" t="str">
        <f>IF($AY499="","",IF($AY499&gt;BC$23,0,IF($AY499&lt;BC$23,COUNTIFS('Calendar Calcs'!$E$2:$E1466,BC$23),COUNTIFS('Calendar Calcs'!$E$2:$E1466,BC$23,'Calendar Calcs'!$D$2:$D1466,"&gt;="&amp;WEEKDAY($W499)))))</f>
        <v/>
      </c>
      <c r="BD499" s="69" t="str">
        <f>IF($AY499="","",IF($AY499&gt;BD$23,0,IF($AY499&lt;BD$23,COUNTIFS('Calendar Calcs'!$E$2:$E1466,BD$23),COUNTIFS('Calendar Calcs'!$E$2:$E1466,BD$23,'Calendar Calcs'!$D$2:$D1466,"&gt;="&amp;WEEKDAY($W499)))))</f>
        <v/>
      </c>
      <c r="BE499" s="69" t="str">
        <f>IF($AY499="","",IF($AY499&gt;BE$23,0,IF($AY499&lt;BE$23,COUNTIFS('Calendar Calcs'!$E$2:$E1466,BE$23),COUNTIFS('Calendar Calcs'!$E$2:$E1466,BE$23,'Calendar Calcs'!$D$2:$D1466,"&gt;="&amp;WEEKDAY($W499)))))</f>
        <v/>
      </c>
      <c r="BF499" s="69" t="str">
        <f>IF($AY499="","",IF($AY499&gt;BF$23,0,IF($AY499&lt;BF$23,COUNTIFS('Calendar Calcs'!$E$2:$E1466,BF$23),COUNTIFS('Calendar Calcs'!$E$2:$E1466,BF$23,'Calendar Calcs'!$D$2:$D1466,"&gt;="&amp;WEEKDAY($W499)))))</f>
        <v/>
      </c>
      <c r="BG499" s="69" t="str">
        <f>IF($AY499="","",IF($AY499&gt;BG$23,0,IF($AY499&lt;BG$23,COUNTIFS('Calendar Calcs'!$E$2:$E1466,BG$23),COUNTIFS('Calendar Calcs'!$E$2:$E1466,BG$23,'Calendar Calcs'!$D$2:$D1466,"&gt;="&amp;WEEKDAY($W499)))))</f>
        <v/>
      </c>
      <c r="BH499" s="69">
        <f t="shared" si="155"/>
        <v>6</v>
      </c>
      <c r="BI499" s="69">
        <f>IF(Cover!$E$43="","",VLOOKUP(Cover!$E$43,'Calendar Calcs'!$B$2:$E1466,4,FALSE))</f>
        <v>1</v>
      </c>
      <c r="BJ499" s="69">
        <f>IF($BI499="","", IF($BI499&lt;BJ$23,0,IF($BI499&gt;=BJ$23,COUNTIFS('Calendar Calcs'!$E$2:$E1466,BJ$23),COUNTIFS('Calendar Calcs'!$E$2:$E1466,BJ$23,'Calendar Calcs'!$D$2:$D1466,"&lt;="&amp;WEEKDAY($V499)))))</f>
        <v>1</v>
      </c>
      <c r="BK499" s="69">
        <f t="shared" si="152"/>
        <v>6</v>
      </c>
      <c r="BN499" s="69" t="str">
        <f>IF(T499&gt;0,"FTE",IF(Cover!$E$47="Weekly",IF(S499&gt;29.75,"FTE","PTE"),IF(S499&gt;59.75,"FTE","PTE")))</f>
        <v>PTE</v>
      </c>
      <c r="BO499" s="69">
        <f>IF(BN499="FTE",30,IF(Cover!$E$47="Weekly",'STEP 2 EE Data'!S499,'STEP 2 EE Data'!S499/2))</f>
        <v>0</v>
      </c>
      <c r="BP499" s="209">
        <f t="shared" si="156"/>
        <v>0</v>
      </c>
      <c r="BQ499" s="209">
        <f t="shared" si="157"/>
        <v>0</v>
      </c>
      <c r="BR499" s="209">
        <f t="shared" si="158"/>
        <v>0</v>
      </c>
      <c r="BS499" s="209">
        <f t="shared" si="159"/>
        <v>0</v>
      </c>
      <c r="BT499" s="209">
        <f t="shared" si="160"/>
        <v>0</v>
      </c>
      <c r="BU499" s="209">
        <f t="shared" si="161"/>
        <v>0</v>
      </c>
      <c r="BV499" s="209">
        <f t="shared" si="162"/>
        <v>0</v>
      </c>
      <c r="BW499" s="209">
        <f t="shared" si="163"/>
        <v>0</v>
      </c>
      <c r="BX499" s="209">
        <f t="shared" si="164"/>
        <v>0</v>
      </c>
      <c r="CC499" s="210" t="str">
        <f>IF(B499="","",IF(C499="",IF(Cover!$E$47="Weekly",'STEP 3 EE Comp'!BI504*8,'STEP 3 EE Comp'!BI504*4),IF(Cover!$E$47="Weekly",'STEP 3 EE Comp'!BI504,'STEP 3 EE Comp'!BI504)))</f>
        <v/>
      </c>
      <c r="CD499" s="82" t="str">
        <f t="shared" si="165"/>
        <v/>
      </c>
      <c r="CE499" s="417">
        <f t="shared" si="166"/>
        <v>1</v>
      </c>
      <c r="CF499" s="82" t="str">
        <f t="shared" si="167"/>
        <v>Good</v>
      </c>
      <c r="CG499" s="82">
        <f t="shared" si="168"/>
        <v>0</v>
      </c>
      <c r="CH499" s="234">
        <f t="shared" si="169"/>
        <v>0</v>
      </c>
    </row>
    <row r="500" spans="1:86" s="69" customFormat="1" x14ac:dyDescent="0.3">
      <c r="A500" s="555"/>
      <c r="B500" s="52"/>
      <c r="C500" s="52"/>
      <c r="D500" s="52"/>
      <c r="E500" s="52"/>
      <c r="F500" s="507"/>
      <c r="G500" s="210">
        <f t="shared" si="170"/>
        <v>0</v>
      </c>
      <c r="H500" s="82">
        <f t="shared" si="151"/>
        <v>0</v>
      </c>
      <c r="I500" s="211"/>
      <c r="J500" s="441" t="s">
        <v>21</v>
      </c>
      <c r="K500" s="441" t="s">
        <v>21</v>
      </c>
      <c r="L500" s="441" t="s">
        <v>21</v>
      </c>
      <c r="M500" s="441" t="s">
        <v>21</v>
      </c>
      <c r="N500" s="568" t="s">
        <v>21</v>
      </c>
      <c r="O500" s="211"/>
      <c r="P500" s="212" t="str">
        <f>IF(B500="","",
IF(AND(V500="",W500="",B500&lt;&gt;""),"Employed",
IF(AND(V500&lt;&gt;"",W500="",B500&lt;&gt;""),"Terminated",
IF(AND(V500&lt;&gt;"",W500&lt;&gt;"",B500&lt;&gt;""),IF(W500&lt;Cover!$E$43,"Employed","Furloughed"),
IF(AND(V500="",W500&lt;&gt;"",B500&lt;&gt;""),IF(W500&lt;Cover!$E$43,"Employed","Rehired"))))))</f>
        <v/>
      </c>
      <c r="Q500" s="211"/>
      <c r="R500" s="536"/>
      <c r="S500" s="563"/>
      <c r="T500" s="536"/>
      <c r="U500" s="82">
        <f>IF(Cover!$E$47="Weekly",IF(T500&gt;0,T500,R500*S500),IF(T500&gt;0,T500,R500*S500)/2)</f>
        <v>0</v>
      </c>
      <c r="V500" s="564"/>
      <c r="W500" s="564"/>
      <c r="Y500" s="213" t="str">
        <f>IF($B500="","",IF('Actual Allocation Calc'!$AH$78="A",
IF($P500="Employed",$U500/7*BJ500,
IF(AND($P500="Terminated"),($U500/7*AP500),
IF(AND($P500="Furloughed"),($U500/7*AP500)+($U500/7*AZ500),
IF(AND($P500="Rehired"),($U500/7*AZ500),
IF(AND($P500="Terminated",AP500&gt;0),$U500,
IF($P500="Furloughed",IF(AP500&gt;0,$U500)+IF(AZ500&gt;0,$U500),
IF($P500="Rehired",IF(AZ500&gt;0,$U500)))))))),IF('Actual Allocation Calc'!$AH$78="C",'Actual Allocation Calc'!L500,'Actual Allocation Calc'!U500+IF($P500="Employed",$U500/7*BJ500,
IF(AND($P500="Terminated"),($U500/7*AP500),
IF(AND($P500="Furloughed"),($U500/7*AP500)+($U500/7*AZ500),
IF(AND($P500="Rehired"),($U500/7*AZ500),
IF(AND($P500="Terminated",AP500&gt;0),$U500,
IF($P500="Furloughed",IF(AP500&gt;0,$U500)+IF(AZ500&gt;0,$U500),
IF($P500="Rehired",IF(AZ500&gt;0,$U500))))))))*'Actual Allocation Calc'!$AH$99)))</f>
        <v/>
      </c>
      <c r="Z500" s="210" t="str">
        <f>IF($B500="","",IF('Actual Allocation Calc'!$AI$78="A",
IF($P500="Employed",$U500,
IF(AND($P500="Terminated"),($U500/7*AQ500),
IF(AND($P500="Furloughed"),($U500/7*AQ500)+($U500/7*BA500),
IF(AND($P500="Rehired"),($U500/7*BA500),
IF(AND($P500="Terminated",AQ500&gt;0),$U500,
IF($P500="Furloughed",IF(AQ500&gt;0,$U500)+IF(BA500&gt;0,$U500),
IF($P500="Rehired",IF(BA500&gt;0,$U500)))))))),IF('Actual Allocation Calc'!$AI$78="C",'Actual Allocation Calc'!M500,'Actual Allocation Calc'!V500+IF($P500="Employed",$U500,
IF(AND($P500="Terminated"),($U500/7*AQ500),
IF(AND($P500="Furloughed"),($U500/7*AQ500)+($U500/7*BA500),
IF(AND($P500="Rehired"),($U500/7*BA500),
IF(AND($P500="Terminated",AQ500&gt;0),$U500,
IF($P500="Furloughed",IF(AQ500&gt;0,$U500)+IF(BA500&gt;0,$U500),
IF($P500="Rehired",IF(BA500&gt;0,$U500))))))))*'Actual Allocation Calc'!$AI$99)))</f>
        <v/>
      </c>
      <c r="AA500" s="210" t="str">
        <f>IF($B500="","",IF('Actual Allocation Calc'!$AJ$78="A",
IF($P500="Employed",$U500,
IF(AND($P500="Terminated"),($U500/7*AR500),
IF(AND($P500="Furloughed"),($U500/7*AR500)+($U500/7*BB500),
IF(AND($P500="Rehired"),($U500/7*BB500),
IF(AND($P500="Terminated",AR500&gt;0),$U500,
IF($P500="Furloughed",IF(AR500&gt;0,$U500)+IF(BB500&gt;0,$U500),
IF($P500="Rehired",IF(BB500&gt;0,$U500)))))))),IF('Actual Allocation Calc'!$AJ$78="C",'Actual Allocation Calc'!N500,'Actual Allocation Calc'!W500+IF($P500="Employed",$U500,
IF(AND($P500="Terminated"),($U500/7*AR500),
IF(AND($P500="Furloughed"),($U500/7*AR500)+($U500/7*BB500),
IF(AND($P500="Rehired"),($U500/7*BB500),
IF(AND($P500="Terminated",AR500&gt;0),$U500,
IF($P500="Furloughed",IF(AR500&gt;0,$U500)+IF(BB500&gt;0,$U500),
IF($P500="Rehired",IF(BB500&gt;0,$U500))))))))*'Actual Allocation Calc'!$AJ$99)))</f>
        <v/>
      </c>
      <c r="AB500" s="210" t="str">
        <f>IF($B500="","",IF('Actual Allocation Calc'!$AK$78="A",
IF($P500="Employed",$U500,
IF(AND($P500="Terminated"),($U500/7*AS500),
IF(AND($P500="Furloughed"),($U500/7*AS500)+($U500/7*BC500),
IF(AND($P500="Rehired"),($U500/7*BC500),
IF(AND($P500="Terminated",AS500&gt;0),$U500,
IF($P500="Furloughed",IF(AS500&gt;0,$U500)+IF(BC500&gt;0,$U500),
IF($P500="Rehired",IF(BC500&gt;0,$U500)))))))),IF('Actual Allocation Calc'!$AK$78="C",'Actual Allocation Calc'!O500,'Actual Allocation Calc'!X500+IF($P500="Employed",$U500,
IF(AND($P500="Terminated"),($U500/7*AS500),
IF(AND($P500="Furloughed"),($U500/7*AS500)+($U500/7*BC500),
IF(AND($P500="Rehired"),($U500/7*BC500),
IF(AND($P500="Terminated",AS500&gt;0),$U500,
IF($P500="Furloughed",IF(AS500&gt;0,$U500)+IF(BC500&gt;0,$U500),
IF($P500="Rehired",IF(BC500&gt;0,$U500))))))))*'Actual Allocation Calc'!$AK$99)))</f>
        <v/>
      </c>
      <c r="AC500" s="210" t="str">
        <f>IF($B500="","",IF('Actual Allocation Calc'!$AL$78="A",
IF($P500="Employed",$U500,
IF(AND($P500="Terminated"),($U500/7*AT500),
IF(AND($P500="Furloughed"),($U500/7*AT500)+($U500/7*BD500),
IF(AND($P500="Rehired"),($U500/7*BD500),
IF(AND($P500="Terminated",AT500&gt;0),$U500,
IF($P500="Furloughed",IF(AT500&gt;0,$U500)+IF(BD500&gt;0,$U500),
IF($P500="Rehired",IF(BD500&gt;0,$U500)))))))),IF('Actual Allocation Calc'!$AL$78="C",'Actual Allocation Calc'!P500,'Actual Allocation Calc'!Y500+IF($P500="Employed",$U500,
IF(AND($P500="Terminated"),($U500/7*AT500),
IF(AND($P500="Furloughed"),($U500/7*AT500)+($U500/7*BD500),
IF(AND($P500="Rehired"),($U500/7*BD500),
IF(AND($P500="Terminated",AT500&gt;0),$U500,
IF($P500="Furloughed",IF(AT500&gt;0,$U500)+IF(BD500&gt;0,$U500),
IF($P500="Rehired",IF(BD500&gt;0,$U500))))))))*'Actual Allocation Calc'!$AL$99)))</f>
        <v/>
      </c>
      <c r="AD500" s="210" t="str">
        <f>IF($B500="","",IF('Actual Allocation Calc'!$AM$78="A",
IF($P500="Employed",$U500,
IF(AND($P500="Terminated"),($U500/7*AU500),
IF(AND($P500="Furloughed"),($U500/7*AU500)+($U500/7*BE500),
IF(AND($P500="Rehired"),($U500/7*BE500),
IF(AND($P500="Terminated",AU500&gt;0),$U500,
IF($P500="Furloughed",IF(AU500&gt;0,$U500)+IF(BE500&gt;0,$U500),
IF($P500="Rehired",IF(BE500&gt;0,$U500)))))))),IF('Actual Allocation Calc'!$AM$78="C",'Actual Allocation Calc'!Q500,'Actual Allocation Calc'!Z500+IF($P500="Employed",$U500,
IF(AND($P500="Terminated"),($U500/7*AU500),
IF(AND($P500="Furloughed"),($U500/7*AU500)+($U500/7*BE500),
IF(AND($P500="Rehired"),($U500/7*BE500),
IF(AND($P500="Terminated",AU500&gt;0),$U500,
IF($P500="Furloughed",IF(AU500&gt;0,$U500)+IF(BE500&gt;0,$U500),
IF($P500="Rehired",IF(BE500&gt;0,$U500))))))))*'Actual Allocation Calc'!$AM$99)))</f>
        <v/>
      </c>
      <c r="AE500" s="210" t="str">
        <f>IF($B500="","",IF('Actual Allocation Calc'!$AN$78="A",
IF($P500="Employed",$U500,
IF(AND($P500="Terminated"),($U500/7*AV500),
IF(AND($P500="Furloughed"),($U500/7*AV500)+($U500/7*BF500),
IF(AND($P500="Rehired"),($U500/7*BF500),
IF(AND($P500="Terminated",AV500&gt;0),$U500,
IF($P500="Furloughed",IF(AV500&gt;0,$U500)+IF(BF500&gt;0,$U500),
IF($P500="Rehired",IF(BF500&gt;0,$U500)))))))),IF('Actual Allocation Calc'!$AN$78="C",'Actual Allocation Calc'!R500,'Actual Allocation Calc'!AA500+IF($P500="Employed",$U500,
IF(AND($P500="Terminated"),($U500/7*AV500),
IF(AND($P500="Furloughed"),($U500/7*AV500)+($U500/7*BF500),
IF(AND($P500="Rehired"),($U500/7*BF500),
IF(AND($P500="Terminated",AV500&gt;0),$U500,
IF($P500="Furloughed",IF(AV500&gt;0,$U500)+IF(BF500&gt;0,$U500),
IF($P500="Rehired",IF(BF500&gt;0,$U500))))))))*'Actual Allocation Calc'!$AN$99)))</f>
        <v/>
      </c>
      <c r="AF500" s="210" t="str">
        <f>IF($B500="","",IF('Actual Allocation Calc'!$AO$78="A",
IF($P500="Employed",$U500,
IF(AND($P500="Terminated"),($U500/7*AW500),
IF(AND($P500="Furloughed"),($U500/7*AW500)+($U500/7*BG500),
IF(AND($P500="Rehired"),($U500/7*BG500),
IF(AND($P500="Terminated",AW500&gt;0),$U500,
IF($P500="Furloughed",IF(AW500&gt;0,$U500)+IF(BG500&gt;0,$U500),
IF($P500="Rehired",IF(BG500&gt;0,$U500)))))))),IF('Actual Allocation Calc'!$AO$78="C",'Actual Allocation Calc'!S500,'Actual Allocation Calc'!AB500+IF($P500="Employed",$U500,
IF(AND($P500="Terminated"),($U500/7*AW500),
IF(AND($P500="Furloughed"),($U500/7*AW500)+($U500/7*BG500),
IF(AND($P500="Rehired"),($U500/7*BG500),
IF(AND($P500="Terminated",AW500&gt;0),$U500,
IF($P500="Furloughed",IF(AW500&gt;0,$U500)+IF(BG500&gt;0,$U500),
IF($P500="Rehired",IF(BG500&gt;0,$U500))))))))*'Actual Allocation Calc'!$AO$99)))</f>
        <v/>
      </c>
      <c r="AG500" s="210" t="str">
        <f>IF($B500="","",IF('Actual Allocation Calc'!$AP$78="A",
IF($P500="Employed",$U500/7*BK500,
IF(AND($P500="Terminated"),($U500/7*AX500),
IF(AND($P500="Furloughed"),($U500/7*AX500)+($U500/7*BH500),
IF(AND($P500="Rehired"),($U500/7*BH500),
IF(AND($P500="Terminated",AX500&gt;0),$U500,
IF($P500="Furloughed",IF(AX500&gt;0,$U500)+IF(BH500&gt;0,$U500),
IF($P500="Rehired",IF(BH500&gt;0,$U500)))))))),IF('Actual Allocation Calc'!$AP$78="C",'Actual Allocation Calc'!T500,'Actual Allocation Calc'!AC500+IF($P500="Employed",$U500/7*BK500,
IF(AND($P500="Terminated"),($U500/7*AX500),
IF(AND($P500="Furloughed"),($U500/7*AX500)+($U500/7*BH500),
IF(AND($P500="Rehired"),($U500/7*BH500),
IF(AND($P500="Terminated",AX500&gt;0),$U500,
IF($P500="Furloughed",IF(AX500&gt;0,$U500)+IF(BH500&gt;0,$U500),
IF($P500="Rehired",IF(BH500&gt;0,$U500))))))))*'Actual Allocation Calc'!$AP$99)))</f>
        <v/>
      </c>
      <c r="AH500" s="536"/>
      <c r="AI500" s="82">
        <f t="shared" si="171"/>
        <v>0</v>
      </c>
      <c r="AJ500" s="210">
        <f t="shared" si="153"/>
        <v>0</v>
      </c>
      <c r="AK500" s="397" t="str">
        <f t="shared" si="154"/>
        <v/>
      </c>
      <c r="AM500" s="122"/>
      <c r="AO500" s="214" t="str">
        <f>IFERROR(IF($V500="","",VLOOKUP(V500,'Calendar Calcs'!$B$2:$E1467,4,FALSE)),0)</f>
        <v/>
      </c>
      <c r="AP500" s="69" t="str">
        <f>IF($AO500="","", IF($AO500&lt;AP$23,0,IF($AO500&gt;AP$23,COUNTIFS('Calendar Calcs'!$E$2:$E1467,AP$23),COUNTIFS('Calendar Calcs'!$E$2:$E1467,AP$23,'Calendar Calcs'!$D$2:$D1467,"&lt;="&amp;WEEKDAY($V500)))))</f>
        <v/>
      </c>
      <c r="AQ500" s="69" t="str">
        <f>IF($AO500="","", IF($AO500&lt;AQ$23,0,IF($AO500&gt;AQ$23,COUNTIFS('Calendar Calcs'!$E$2:$E1467,AQ$23),COUNTIFS('Calendar Calcs'!$E$2:$E1467,AQ$23,'Calendar Calcs'!$D$2:$D1467,"&lt;="&amp;WEEKDAY($V500)))))</f>
        <v/>
      </c>
      <c r="AR500" s="69" t="str">
        <f>IF($AO500="","", IF($AO500&lt;AR$23,0,IF($AO500&gt;AR$23,COUNTIFS('Calendar Calcs'!$E$2:$E1467,AR$23),COUNTIFS('Calendar Calcs'!$E$2:$E1467,AR$23,'Calendar Calcs'!$D$2:$D1467,"&lt;="&amp;WEEKDAY($V500)))))</f>
        <v/>
      </c>
      <c r="AS500" s="69" t="str">
        <f>IF($AO500="","", IF($AO500&lt;AS$23,0,IF($AO500&gt;AS$23,COUNTIFS('Calendar Calcs'!$E$2:$E1467,AS$23),COUNTIFS('Calendar Calcs'!$E$2:$E1467,AS$23,'Calendar Calcs'!$D$2:$D1467,"&lt;="&amp;WEEKDAY($V500)))))</f>
        <v/>
      </c>
      <c r="AT500" s="69" t="str">
        <f>IF($AO500="","", IF($AO500&lt;AT$23,0,IF($AO500&gt;AT$23,COUNTIFS('Calendar Calcs'!$E$2:$E1467,AT$23),COUNTIFS('Calendar Calcs'!$E$2:$E1467,AT$23,'Calendar Calcs'!$D$2:$D1467,"&lt;="&amp;WEEKDAY($V500)))))</f>
        <v/>
      </c>
      <c r="AU500" s="69" t="str">
        <f>IF($AO500="","", IF($AO500&lt;AU$23,0,IF($AO500&gt;AU$23,COUNTIFS('Calendar Calcs'!$E$2:$E1467,AU$23),COUNTIFS('Calendar Calcs'!$E$2:$E1467,AU$23,'Calendar Calcs'!$D$2:$D1467,"&lt;="&amp;WEEKDAY($V500)))))</f>
        <v/>
      </c>
      <c r="AV500" s="69" t="str">
        <f>IF($AO500="","", IF($AO500&lt;AV$23,0,IF($AO500&gt;AV$23,COUNTIFS('Calendar Calcs'!$E$2:$E1467,AV$23),COUNTIFS('Calendar Calcs'!$E$2:$E1467,AV$23,'Calendar Calcs'!$D$2:$D1467,"&lt;="&amp;WEEKDAY($V500)))))</f>
        <v/>
      </c>
      <c r="AW500" s="69" t="str">
        <f>IF($AO500="","", IF($AO500&lt;AW$23,0,IF($AO500&gt;AW$23,COUNTIFS('Calendar Calcs'!$E$2:$E1467,AW$23),COUNTIFS('Calendar Calcs'!$E$2:$E1467,AW$23,'Calendar Calcs'!$D$2:$D1467,"&lt;="&amp;WEEKDAY($V500)))))</f>
        <v/>
      </c>
      <c r="AX500" s="69" t="str">
        <f>IF($AO500="","", IF($AO500&lt;AX$23,0,IF($AO500&gt;AX$23,COUNTIFS('Calendar Calcs'!$E$2:$E1467,AX$23),COUNTIFS('Calendar Calcs'!$E$2:$E1467,AX$23,'Calendar Calcs'!$D$2:$D1467,"&lt;="&amp;WEEKDAY($V500)))))</f>
        <v/>
      </c>
      <c r="AY500" s="69" t="str">
        <f>IF($W500="","",VLOOKUP($W500,'Calendar Calcs'!$B$2:$E1467,4,FALSE))</f>
        <v/>
      </c>
      <c r="AZ500" s="69" t="str">
        <f>IF($AY500="","",IF($AY500&gt;AZ$23,0,IF($AY500&lt;AZ$23,COUNTIFS('Calendar Calcs'!$E$2:$E1467,AZ$23),COUNTIFS('Calendar Calcs'!$E$2:$E1467,AZ$23,'Calendar Calcs'!$D$2:$D1467,"&gt;="&amp;WEEKDAY($W500)))))</f>
        <v/>
      </c>
      <c r="BA500" s="69" t="str">
        <f>IF($AY500="","",IF($AY500&gt;BA$23,0,IF($AY500&lt;BA$23,COUNTIFS('Calendar Calcs'!$E$2:$E1467,BA$23),COUNTIFS('Calendar Calcs'!$E$2:$E1467,BA$23,'Calendar Calcs'!$D$2:$D1467,"&gt;="&amp;WEEKDAY($W500)))))</f>
        <v/>
      </c>
      <c r="BB500" s="69" t="str">
        <f>IF($AY500="","",IF($AY500&gt;BB$23,0,IF($AY500&lt;BB$23,COUNTIFS('Calendar Calcs'!$E$2:$E1467,BB$23),COUNTIFS('Calendar Calcs'!$E$2:$E1467,BB$23,'Calendar Calcs'!$D$2:$D1467,"&gt;="&amp;WEEKDAY($W500)))))</f>
        <v/>
      </c>
      <c r="BC500" s="69" t="str">
        <f>IF($AY500="","",IF($AY500&gt;BC$23,0,IF($AY500&lt;BC$23,COUNTIFS('Calendar Calcs'!$E$2:$E1467,BC$23),COUNTIFS('Calendar Calcs'!$E$2:$E1467,BC$23,'Calendar Calcs'!$D$2:$D1467,"&gt;="&amp;WEEKDAY($W500)))))</f>
        <v/>
      </c>
      <c r="BD500" s="69" t="str">
        <f>IF($AY500="","",IF($AY500&gt;BD$23,0,IF($AY500&lt;BD$23,COUNTIFS('Calendar Calcs'!$E$2:$E1467,BD$23),COUNTIFS('Calendar Calcs'!$E$2:$E1467,BD$23,'Calendar Calcs'!$D$2:$D1467,"&gt;="&amp;WEEKDAY($W500)))))</f>
        <v/>
      </c>
      <c r="BE500" s="69" t="str">
        <f>IF($AY500="","",IF($AY500&gt;BE$23,0,IF($AY500&lt;BE$23,COUNTIFS('Calendar Calcs'!$E$2:$E1467,BE$23),COUNTIFS('Calendar Calcs'!$E$2:$E1467,BE$23,'Calendar Calcs'!$D$2:$D1467,"&gt;="&amp;WEEKDAY($W500)))))</f>
        <v/>
      </c>
      <c r="BF500" s="69" t="str">
        <f>IF($AY500="","",IF($AY500&gt;BF$23,0,IF($AY500&lt;BF$23,COUNTIFS('Calendar Calcs'!$E$2:$E1467,BF$23),COUNTIFS('Calendar Calcs'!$E$2:$E1467,BF$23,'Calendar Calcs'!$D$2:$D1467,"&gt;="&amp;WEEKDAY($W500)))))</f>
        <v/>
      </c>
      <c r="BG500" s="69" t="str">
        <f>IF($AY500="","",IF($AY500&gt;BG$23,0,IF($AY500&lt;BG$23,COUNTIFS('Calendar Calcs'!$E$2:$E1467,BG$23),COUNTIFS('Calendar Calcs'!$E$2:$E1467,BG$23,'Calendar Calcs'!$D$2:$D1467,"&gt;="&amp;WEEKDAY($W500)))))</f>
        <v/>
      </c>
      <c r="BH500" s="69">
        <f t="shared" si="155"/>
        <v>6</v>
      </c>
      <c r="BI500" s="69">
        <f>IF(Cover!$E$43="","",VLOOKUP(Cover!$E$43,'Calendar Calcs'!$B$2:$E1467,4,FALSE))</f>
        <v>1</v>
      </c>
      <c r="BJ500" s="69">
        <f>IF($BI500="","", IF($BI500&lt;BJ$23,0,IF($BI500&gt;=BJ$23,COUNTIFS('Calendar Calcs'!$E$2:$E1467,BJ$23),COUNTIFS('Calendar Calcs'!$E$2:$E1467,BJ$23,'Calendar Calcs'!$D$2:$D1467,"&lt;="&amp;WEEKDAY($V500)))))</f>
        <v>1</v>
      </c>
      <c r="BK500" s="69">
        <f t="shared" si="152"/>
        <v>6</v>
      </c>
      <c r="BN500" s="69" t="str">
        <f>IF(T500&gt;0,"FTE",IF(Cover!$E$47="Weekly",IF(S500&gt;29.75,"FTE","PTE"),IF(S500&gt;59.75,"FTE","PTE")))</f>
        <v>PTE</v>
      </c>
      <c r="BO500" s="69">
        <f>IF(BN500="FTE",30,IF(Cover!$E$47="Weekly",'STEP 2 EE Data'!S500,'STEP 2 EE Data'!S500/2))</f>
        <v>0</v>
      </c>
      <c r="BP500" s="209">
        <f t="shared" si="156"/>
        <v>0</v>
      </c>
      <c r="BQ500" s="209">
        <f t="shared" si="157"/>
        <v>0</v>
      </c>
      <c r="BR500" s="209">
        <f t="shared" si="158"/>
        <v>0</v>
      </c>
      <c r="BS500" s="209">
        <f t="shared" si="159"/>
        <v>0</v>
      </c>
      <c r="BT500" s="209">
        <f t="shared" si="160"/>
        <v>0</v>
      </c>
      <c r="BU500" s="209">
        <f t="shared" si="161"/>
        <v>0</v>
      </c>
      <c r="BV500" s="209">
        <f t="shared" si="162"/>
        <v>0</v>
      </c>
      <c r="BW500" s="209">
        <f t="shared" si="163"/>
        <v>0</v>
      </c>
      <c r="BX500" s="209">
        <f t="shared" si="164"/>
        <v>0</v>
      </c>
      <c r="CC500" s="210" t="str">
        <f>IF(B500="","",IF(C500="",IF(Cover!$E$47="Weekly",'STEP 3 EE Comp'!BI505*8,'STEP 3 EE Comp'!BI505*4),IF(Cover!$E$47="Weekly",'STEP 3 EE Comp'!BI505,'STEP 3 EE Comp'!BI505)))</f>
        <v/>
      </c>
      <c r="CD500" s="82" t="str">
        <f t="shared" si="165"/>
        <v/>
      </c>
      <c r="CE500" s="417">
        <f t="shared" si="166"/>
        <v>1</v>
      </c>
      <c r="CF500" s="82" t="str">
        <f t="shared" si="167"/>
        <v>Good</v>
      </c>
      <c r="CG500" s="82">
        <f t="shared" si="168"/>
        <v>0</v>
      </c>
      <c r="CH500" s="234">
        <f t="shared" si="169"/>
        <v>0</v>
      </c>
    </row>
    <row r="501" spans="1:86" s="69" customFormat="1" x14ac:dyDescent="0.3">
      <c r="A501" s="555"/>
      <c r="B501" s="52"/>
      <c r="C501" s="52"/>
      <c r="D501" s="52"/>
      <c r="E501" s="52"/>
      <c r="F501" s="507"/>
      <c r="G501" s="210">
        <f t="shared" si="170"/>
        <v>0</v>
      </c>
      <c r="H501" s="82">
        <f t="shared" si="151"/>
        <v>0</v>
      </c>
      <c r="I501" s="211"/>
      <c r="J501" s="441" t="s">
        <v>21</v>
      </c>
      <c r="K501" s="441" t="s">
        <v>21</v>
      </c>
      <c r="L501" s="441" t="s">
        <v>21</v>
      </c>
      <c r="M501" s="441" t="s">
        <v>21</v>
      </c>
      <c r="N501" s="568" t="s">
        <v>21</v>
      </c>
      <c r="O501" s="211"/>
      <c r="P501" s="212" t="str">
        <f>IF(B501="","",
IF(AND(V501="",W501="",B501&lt;&gt;""),"Employed",
IF(AND(V501&lt;&gt;"",W501="",B501&lt;&gt;""),"Terminated",
IF(AND(V501&lt;&gt;"",W501&lt;&gt;"",B501&lt;&gt;""),IF(W501&lt;Cover!$E$43,"Employed","Furloughed"),
IF(AND(V501="",W501&lt;&gt;"",B501&lt;&gt;""),IF(W501&lt;Cover!$E$43,"Employed","Rehired"))))))</f>
        <v/>
      </c>
      <c r="Q501" s="211"/>
      <c r="R501" s="536"/>
      <c r="S501" s="563"/>
      <c r="T501" s="536"/>
      <c r="U501" s="82">
        <f>IF(Cover!$E$47="Weekly",IF(T501&gt;0,T501,R501*S501),IF(T501&gt;0,T501,R501*S501)/2)</f>
        <v>0</v>
      </c>
      <c r="V501" s="564"/>
      <c r="W501" s="564"/>
      <c r="Y501" s="213" t="str">
        <f>IF($B501="","",IF('Actual Allocation Calc'!$AH$78="A",
IF($P501="Employed",$U501/7*BJ501,
IF(AND($P501="Terminated"),($U501/7*AP501),
IF(AND($P501="Furloughed"),($U501/7*AP501)+($U501/7*AZ501),
IF(AND($P501="Rehired"),($U501/7*AZ501),
IF(AND($P501="Terminated",AP501&gt;0),$U501,
IF($P501="Furloughed",IF(AP501&gt;0,$U501)+IF(AZ501&gt;0,$U501),
IF($P501="Rehired",IF(AZ501&gt;0,$U501)))))))),IF('Actual Allocation Calc'!$AH$78="C",'Actual Allocation Calc'!L501,'Actual Allocation Calc'!U501+IF($P501="Employed",$U501/7*BJ501,
IF(AND($P501="Terminated"),($U501/7*AP501),
IF(AND($P501="Furloughed"),($U501/7*AP501)+($U501/7*AZ501),
IF(AND($P501="Rehired"),($U501/7*AZ501),
IF(AND($P501="Terminated",AP501&gt;0),$U501,
IF($P501="Furloughed",IF(AP501&gt;0,$U501)+IF(AZ501&gt;0,$U501),
IF($P501="Rehired",IF(AZ501&gt;0,$U501))))))))*'Actual Allocation Calc'!$AH$99)))</f>
        <v/>
      </c>
      <c r="Z501" s="210" t="str">
        <f>IF($B501="","",IF('Actual Allocation Calc'!$AI$78="A",
IF($P501="Employed",$U501,
IF(AND($P501="Terminated"),($U501/7*AQ501),
IF(AND($P501="Furloughed"),($U501/7*AQ501)+($U501/7*BA501),
IF(AND($P501="Rehired"),($U501/7*BA501),
IF(AND($P501="Terminated",AQ501&gt;0),$U501,
IF($P501="Furloughed",IF(AQ501&gt;0,$U501)+IF(BA501&gt;0,$U501),
IF($P501="Rehired",IF(BA501&gt;0,$U501)))))))),IF('Actual Allocation Calc'!$AI$78="C",'Actual Allocation Calc'!M501,'Actual Allocation Calc'!V501+IF($P501="Employed",$U501,
IF(AND($P501="Terminated"),($U501/7*AQ501),
IF(AND($P501="Furloughed"),($U501/7*AQ501)+($U501/7*BA501),
IF(AND($P501="Rehired"),($U501/7*BA501),
IF(AND($P501="Terminated",AQ501&gt;0),$U501,
IF($P501="Furloughed",IF(AQ501&gt;0,$U501)+IF(BA501&gt;0,$U501),
IF($P501="Rehired",IF(BA501&gt;0,$U501))))))))*'Actual Allocation Calc'!$AI$99)))</f>
        <v/>
      </c>
      <c r="AA501" s="210" t="str">
        <f>IF($B501="","",IF('Actual Allocation Calc'!$AJ$78="A",
IF($P501="Employed",$U501,
IF(AND($P501="Terminated"),($U501/7*AR501),
IF(AND($P501="Furloughed"),($U501/7*AR501)+($U501/7*BB501),
IF(AND($P501="Rehired"),($U501/7*BB501),
IF(AND($P501="Terminated",AR501&gt;0),$U501,
IF($P501="Furloughed",IF(AR501&gt;0,$U501)+IF(BB501&gt;0,$U501),
IF($P501="Rehired",IF(BB501&gt;0,$U501)))))))),IF('Actual Allocation Calc'!$AJ$78="C",'Actual Allocation Calc'!N501,'Actual Allocation Calc'!W501+IF($P501="Employed",$U501,
IF(AND($P501="Terminated"),($U501/7*AR501),
IF(AND($P501="Furloughed"),($U501/7*AR501)+($U501/7*BB501),
IF(AND($P501="Rehired"),($U501/7*BB501),
IF(AND($P501="Terminated",AR501&gt;0),$U501,
IF($P501="Furloughed",IF(AR501&gt;0,$U501)+IF(BB501&gt;0,$U501),
IF($P501="Rehired",IF(BB501&gt;0,$U501))))))))*'Actual Allocation Calc'!$AJ$99)))</f>
        <v/>
      </c>
      <c r="AB501" s="210" t="str">
        <f>IF($B501="","",IF('Actual Allocation Calc'!$AK$78="A",
IF($P501="Employed",$U501,
IF(AND($P501="Terminated"),($U501/7*AS501),
IF(AND($P501="Furloughed"),($U501/7*AS501)+($U501/7*BC501),
IF(AND($P501="Rehired"),($U501/7*BC501),
IF(AND($P501="Terminated",AS501&gt;0),$U501,
IF($P501="Furloughed",IF(AS501&gt;0,$U501)+IF(BC501&gt;0,$U501),
IF($P501="Rehired",IF(BC501&gt;0,$U501)))))))),IF('Actual Allocation Calc'!$AK$78="C",'Actual Allocation Calc'!O501,'Actual Allocation Calc'!X501+IF($P501="Employed",$U501,
IF(AND($P501="Terminated"),($U501/7*AS501),
IF(AND($P501="Furloughed"),($U501/7*AS501)+($U501/7*BC501),
IF(AND($P501="Rehired"),($U501/7*BC501),
IF(AND($P501="Terminated",AS501&gt;0),$U501,
IF($P501="Furloughed",IF(AS501&gt;0,$U501)+IF(BC501&gt;0,$U501),
IF($P501="Rehired",IF(BC501&gt;0,$U501))))))))*'Actual Allocation Calc'!$AK$99)))</f>
        <v/>
      </c>
      <c r="AC501" s="210" t="str">
        <f>IF($B501="","",IF('Actual Allocation Calc'!$AL$78="A",
IF($P501="Employed",$U501,
IF(AND($P501="Terminated"),($U501/7*AT501),
IF(AND($P501="Furloughed"),($U501/7*AT501)+($U501/7*BD501),
IF(AND($P501="Rehired"),($U501/7*BD501),
IF(AND($P501="Terminated",AT501&gt;0),$U501,
IF($P501="Furloughed",IF(AT501&gt;0,$U501)+IF(BD501&gt;0,$U501),
IF($P501="Rehired",IF(BD501&gt;0,$U501)))))))),IF('Actual Allocation Calc'!$AL$78="C",'Actual Allocation Calc'!P501,'Actual Allocation Calc'!Y501+IF($P501="Employed",$U501,
IF(AND($P501="Terminated"),($U501/7*AT501),
IF(AND($P501="Furloughed"),($U501/7*AT501)+($U501/7*BD501),
IF(AND($P501="Rehired"),($U501/7*BD501),
IF(AND($P501="Terminated",AT501&gt;0),$U501,
IF($P501="Furloughed",IF(AT501&gt;0,$U501)+IF(BD501&gt;0,$U501),
IF($P501="Rehired",IF(BD501&gt;0,$U501))))))))*'Actual Allocation Calc'!$AL$99)))</f>
        <v/>
      </c>
      <c r="AD501" s="210" t="str">
        <f>IF($B501="","",IF('Actual Allocation Calc'!$AM$78="A",
IF($P501="Employed",$U501,
IF(AND($P501="Terminated"),($U501/7*AU501),
IF(AND($P501="Furloughed"),($U501/7*AU501)+($U501/7*BE501),
IF(AND($P501="Rehired"),($U501/7*BE501),
IF(AND($P501="Terminated",AU501&gt;0),$U501,
IF($P501="Furloughed",IF(AU501&gt;0,$U501)+IF(BE501&gt;0,$U501),
IF($P501="Rehired",IF(BE501&gt;0,$U501)))))))),IF('Actual Allocation Calc'!$AM$78="C",'Actual Allocation Calc'!Q501,'Actual Allocation Calc'!Z501+IF($P501="Employed",$U501,
IF(AND($P501="Terminated"),($U501/7*AU501),
IF(AND($P501="Furloughed"),($U501/7*AU501)+($U501/7*BE501),
IF(AND($P501="Rehired"),($U501/7*BE501),
IF(AND($P501="Terminated",AU501&gt;0),$U501,
IF($P501="Furloughed",IF(AU501&gt;0,$U501)+IF(BE501&gt;0,$U501),
IF($P501="Rehired",IF(BE501&gt;0,$U501))))))))*'Actual Allocation Calc'!$AM$99)))</f>
        <v/>
      </c>
      <c r="AE501" s="210" t="str">
        <f>IF($B501="","",IF('Actual Allocation Calc'!$AN$78="A",
IF($P501="Employed",$U501,
IF(AND($P501="Terminated"),($U501/7*AV501),
IF(AND($P501="Furloughed"),($U501/7*AV501)+($U501/7*BF501),
IF(AND($P501="Rehired"),($U501/7*BF501),
IF(AND($P501="Terminated",AV501&gt;0),$U501,
IF($P501="Furloughed",IF(AV501&gt;0,$U501)+IF(BF501&gt;0,$U501),
IF($P501="Rehired",IF(BF501&gt;0,$U501)))))))),IF('Actual Allocation Calc'!$AN$78="C",'Actual Allocation Calc'!R501,'Actual Allocation Calc'!AA501+IF($P501="Employed",$U501,
IF(AND($P501="Terminated"),($U501/7*AV501),
IF(AND($P501="Furloughed"),($U501/7*AV501)+($U501/7*BF501),
IF(AND($P501="Rehired"),($U501/7*BF501),
IF(AND($P501="Terminated",AV501&gt;0),$U501,
IF($P501="Furloughed",IF(AV501&gt;0,$U501)+IF(BF501&gt;0,$U501),
IF($P501="Rehired",IF(BF501&gt;0,$U501))))))))*'Actual Allocation Calc'!$AN$99)))</f>
        <v/>
      </c>
      <c r="AF501" s="210" t="str">
        <f>IF($B501="","",IF('Actual Allocation Calc'!$AO$78="A",
IF($P501="Employed",$U501,
IF(AND($P501="Terminated"),($U501/7*AW501),
IF(AND($P501="Furloughed"),($U501/7*AW501)+($U501/7*BG501),
IF(AND($P501="Rehired"),($U501/7*BG501),
IF(AND($P501="Terminated",AW501&gt;0),$U501,
IF($P501="Furloughed",IF(AW501&gt;0,$U501)+IF(BG501&gt;0,$U501),
IF($P501="Rehired",IF(BG501&gt;0,$U501)))))))),IF('Actual Allocation Calc'!$AO$78="C",'Actual Allocation Calc'!S501,'Actual Allocation Calc'!AB501+IF($P501="Employed",$U501,
IF(AND($P501="Terminated"),($U501/7*AW501),
IF(AND($P501="Furloughed"),($U501/7*AW501)+($U501/7*BG501),
IF(AND($P501="Rehired"),($U501/7*BG501),
IF(AND($P501="Terminated",AW501&gt;0),$U501,
IF($P501="Furloughed",IF(AW501&gt;0,$U501)+IF(BG501&gt;0,$U501),
IF($P501="Rehired",IF(BG501&gt;0,$U501))))))))*'Actual Allocation Calc'!$AO$99)))</f>
        <v/>
      </c>
      <c r="AG501" s="210" t="str">
        <f>IF($B501="","",IF('Actual Allocation Calc'!$AP$78="A",
IF($P501="Employed",$U501/7*BK501,
IF(AND($P501="Terminated"),($U501/7*AX501),
IF(AND($P501="Furloughed"),($U501/7*AX501)+($U501/7*BH501),
IF(AND($P501="Rehired"),($U501/7*BH501),
IF(AND($P501="Terminated",AX501&gt;0),$U501,
IF($P501="Furloughed",IF(AX501&gt;0,$U501)+IF(BH501&gt;0,$U501),
IF($P501="Rehired",IF(BH501&gt;0,$U501)))))))),IF('Actual Allocation Calc'!$AP$78="C",'Actual Allocation Calc'!T501,'Actual Allocation Calc'!AC501+IF($P501="Employed",$U501/7*BK501,
IF(AND($P501="Terminated"),($U501/7*AX501),
IF(AND($P501="Furloughed"),($U501/7*AX501)+($U501/7*BH501),
IF(AND($P501="Rehired"),($U501/7*BH501),
IF(AND($P501="Terminated",AX501&gt;0),$U501,
IF($P501="Furloughed",IF(AX501&gt;0,$U501)+IF(BH501&gt;0,$U501),
IF($P501="Rehired",IF(BH501&gt;0,$U501))))))))*'Actual Allocation Calc'!$AP$99)))</f>
        <v/>
      </c>
      <c r="AH501" s="536"/>
      <c r="AI501" s="82">
        <f t="shared" si="171"/>
        <v>0</v>
      </c>
      <c r="AJ501" s="210">
        <f t="shared" si="153"/>
        <v>0</v>
      </c>
      <c r="AK501" s="397" t="str">
        <f t="shared" si="154"/>
        <v/>
      </c>
      <c r="AM501" s="122"/>
      <c r="AO501" s="214" t="str">
        <f>IFERROR(IF($V501="","",VLOOKUP(V501,'Calendar Calcs'!$B$2:$E1468,4,FALSE)),0)</f>
        <v/>
      </c>
      <c r="AP501" s="69" t="str">
        <f>IF($AO501="","", IF($AO501&lt;AP$23,0,IF($AO501&gt;AP$23,COUNTIFS('Calendar Calcs'!$E$2:$E1468,AP$23),COUNTIFS('Calendar Calcs'!$E$2:$E1468,AP$23,'Calendar Calcs'!$D$2:$D1468,"&lt;="&amp;WEEKDAY($V501)))))</f>
        <v/>
      </c>
      <c r="AQ501" s="69" t="str">
        <f>IF($AO501="","", IF($AO501&lt;AQ$23,0,IF($AO501&gt;AQ$23,COUNTIFS('Calendar Calcs'!$E$2:$E1468,AQ$23),COUNTIFS('Calendar Calcs'!$E$2:$E1468,AQ$23,'Calendar Calcs'!$D$2:$D1468,"&lt;="&amp;WEEKDAY($V501)))))</f>
        <v/>
      </c>
      <c r="AR501" s="69" t="str">
        <f>IF($AO501="","", IF($AO501&lt;AR$23,0,IF($AO501&gt;AR$23,COUNTIFS('Calendar Calcs'!$E$2:$E1468,AR$23),COUNTIFS('Calendar Calcs'!$E$2:$E1468,AR$23,'Calendar Calcs'!$D$2:$D1468,"&lt;="&amp;WEEKDAY($V501)))))</f>
        <v/>
      </c>
      <c r="AS501" s="69" t="str">
        <f>IF($AO501="","", IF($AO501&lt;AS$23,0,IF($AO501&gt;AS$23,COUNTIFS('Calendar Calcs'!$E$2:$E1468,AS$23),COUNTIFS('Calendar Calcs'!$E$2:$E1468,AS$23,'Calendar Calcs'!$D$2:$D1468,"&lt;="&amp;WEEKDAY($V501)))))</f>
        <v/>
      </c>
      <c r="AT501" s="69" t="str">
        <f>IF($AO501="","", IF($AO501&lt;AT$23,0,IF($AO501&gt;AT$23,COUNTIFS('Calendar Calcs'!$E$2:$E1468,AT$23),COUNTIFS('Calendar Calcs'!$E$2:$E1468,AT$23,'Calendar Calcs'!$D$2:$D1468,"&lt;="&amp;WEEKDAY($V501)))))</f>
        <v/>
      </c>
      <c r="AU501" s="69" t="str">
        <f>IF($AO501="","", IF($AO501&lt;AU$23,0,IF($AO501&gt;AU$23,COUNTIFS('Calendar Calcs'!$E$2:$E1468,AU$23),COUNTIFS('Calendar Calcs'!$E$2:$E1468,AU$23,'Calendar Calcs'!$D$2:$D1468,"&lt;="&amp;WEEKDAY($V501)))))</f>
        <v/>
      </c>
      <c r="AV501" s="69" t="str">
        <f>IF($AO501="","", IF($AO501&lt;AV$23,0,IF($AO501&gt;AV$23,COUNTIFS('Calendar Calcs'!$E$2:$E1468,AV$23),COUNTIFS('Calendar Calcs'!$E$2:$E1468,AV$23,'Calendar Calcs'!$D$2:$D1468,"&lt;="&amp;WEEKDAY($V501)))))</f>
        <v/>
      </c>
      <c r="AW501" s="69" t="str">
        <f>IF($AO501="","", IF($AO501&lt;AW$23,0,IF($AO501&gt;AW$23,COUNTIFS('Calendar Calcs'!$E$2:$E1468,AW$23),COUNTIFS('Calendar Calcs'!$E$2:$E1468,AW$23,'Calendar Calcs'!$D$2:$D1468,"&lt;="&amp;WEEKDAY($V501)))))</f>
        <v/>
      </c>
      <c r="AX501" s="69" t="str">
        <f>IF($AO501="","", IF($AO501&lt;AX$23,0,IF($AO501&gt;AX$23,COUNTIFS('Calendar Calcs'!$E$2:$E1468,AX$23),COUNTIFS('Calendar Calcs'!$E$2:$E1468,AX$23,'Calendar Calcs'!$D$2:$D1468,"&lt;="&amp;WEEKDAY($V501)))))</f>
        <v/>
      </c>
      <c r="AY501" s="69" t="str">
        <f>IF($W501="","",VLOOKUP($W501,'Calendar Calcs'!$B$2:$E1468,4,FALSE))</f>
        <v/>
      </c>
      <c r="AZ501" s="69" t="str">
        <f>IF($AY501="","",IF($AY501&gt;AZ$23,0,IF($AY501&lt;AZ$23,COUNTIFS('Calendar Calcs'!$E$2:$E1468,AZ$23),COUNTIFS('Calendar Calcs'!$E$2:$E1468,AZ$23,'Calendar Calcs'!$D$2:$D1468,"&gt;="&amp;WEEKDAY($W501)))))</f>
        <v/>
      </c>
      <c r="BA501" s="69" t="str">
        <f>IF($AY501="","",IF($AY501&gt;BA$23,0,IF($AY501&lt;BA$23,COUNTIFS('Calendar Calcs'!$E$2:$E1468,BA$23),COUNTIFS('Calendar Calcs'!$E$2:$E1468,BA$23,'Calendar Calcs'!$D$2:$D1468,"&gt;="&amp;WEEKDAY($W501)))))</f>
        <v/>
      </c>
      <c r="BB501" s="69" t="str">
        <f>IF($AY501="","",IF($AY501&gt;BB$23,0,IF($AY501&lt;BB$23,COUNTIFS('Calendar Calcs'!$E$2:$E1468,BB$23),COUNTIFS('Calendar Calcs'!$E$2:$E1468,BB$23,'Calendar Calcs'!$D$2:$D1468,"&gt;="&amp;WEEKDAY($W501)))))</f>
        <v/>
      </c>
      <c r="BC501" s="69" t="str">
        <f>IF($AY501="","",IF($AY501&gt;BC$23,0,IF($AY501&lt;BC$23,COUNTIFS('Calendar Calcs'!$E$2:$E1468,BC$23),COUNTIFS('Calendar Calcs'!$E$2:$E1468,BC$23,'Calendar Calcs'!$D$2:$D1468,"&gt;="&amp;WEEKDAY($W501)))))</f>
        <v/>
      </c>
      <c r="BD501" s="69" t="str">
        <f>IF($AY501="","",IF($AY501&gt;BD$23,0,IF($AY501&lt;BD$23,COUNTIFS('Calendar Calcs'!$E$2:$E1468,BD$23),COUNTIFS('Calendar Calcs'!$E$2:$E1468,BD$23,'Calendar Calcs'!$D$2:$D1468,"&gt;="&amp;WEEKDAY($W501)))))</f>
        <v/>
      </c>
      <c r="BE501" s="69" t="str">
        <f>IF($AY501="","",IF($AY501&gt;BE$23,0,IF($AY501&lt;BE$23,COUNTIFS('Calendar Calcs'!$E$2:$E1468,BE$23),COUNTIFS('Calendar Calcs'!$E$2:$E1468,BE$23,'Calendar Calcs'!$D$2:$D1468,"&gt;="&amp;WEEKDAY($W501)))))</f>
        <v/>
      </c>
      <c r="BF501" s="69" t="str">
        <f>IF($AY501="","",IF($AY501&gt;BF$23,0,IF($AY501&lt;BF$23,COUNTIFS('Calendar Calcs'!$E$2:$E1468,BF$23),COUNTIFS('Calendar Calcs'!$E$2:$E1468,BF$23,'Calendar Calcs'!$D$2:$D1468,"&gt;="&amp;WEEKDAY($W501)))))</f>
        <v/>
      </c>
      <c r="BG501" s="69" t="str">
        <f>IF($AY501="","",IF($AY501&gt;BG$23,0,IF($AY501&lt;BG$23,COUNTIFS('Calendar Calcs'!$E$2:$E1468,BG$23),COUNTIFS('Calendar Calcs'!$E$2:$E1468,BG$23,'Calendar Calcs'!$D$2:$D1468,"&gt;="&amp;WEEKDAY($W501)))))</f>
        <v/>
      </c>
      <c r="BH501" s="69">
        <f t="shared" si="155"/>
        <v>6</v>
      </c>
      <c r="BI501" s="69">
        <f>IF(Cover!$E$43="","",VLOOKUP(Cover!$E$43,'Calendar Calcs'!$B$2:$E1468,4,FALSE))</f>
        <v>1</v>
      </c>
      <c r="BJ501" s="69">
        <f>IF($BI501="","", IF($BI501&lt;BJ$23,0,IF($BI501&gt;=BJ$23,COUNTIFS('Calendar Calcs'!$E$2:$E1468,BJ$23),COUNTIFS('Calendar Calcs'!$E$2:$E1468,BJ$23,'Calendar Calcs'!$D$2:$D1468,"&lt;="&amp;WEEKDAY($V501)))))</f>
        <v>1</v>
      </c>
      <c r="BK501" s="69">
        <f t="shared" si="152"/>
        <v>6</v>
      </c>
      <c r="BN501" s="69" t="str">
        <f>IF(T501&gt;0,"FTE",IF(Cover!$E$47="Weekly",IF(S501&gt;29.75,"FTE","PTE"),IF(S501&gt;59.75,"FTE","PTE")))</f>
        <v>PTE</v>
      </c>
      <c r="BO501" s="69">
        <f>IF(BN501="FTE",30,IF(Cover!$E$47="Weekly",'STEP 2 EE Data'!S501,'STEP 2 EE Data'!S501/2))</f>
        <v>0</v>
      </c>
      <c r="BP501" s="209">
        <f t="shared" si="156"/>
        <v>0</v>
      </c>
      <c r="BQ501" s="209">
        <f t="shared" si="157"/>
        <v>0</v>
      </c>
      <c r="BR501" s="209">
        <f t="shared" si="158"/>
        <v>0</v>
      </c>
      <c r="BS501" s="209">
        <f t="shared" si="159"/>
        <v>0</v>
      </c>
      <c r="BT501" s="209">
        <f t="shared" si="160"/>
        <v>0</v>
      </c>
      <c r="BU501" s="209">
        <f t="shared" si="161"/>
        <v>0</v>
      </c>
      <c r="BV501" s="209">
        <f t="shared" si="162"/>
        <v>0</v>
      </c>
      <c r="BW501" s="209">
        <f t="shared" si="163"/>
        <v>0</v>
      </c>
      <c r="BX501" s="209">
        <f t="shared" si="164"/>
        <v>0</v>
      </c>
      <c r="CC501" s="210" t="str">
        <f>IF(B501="","",IF(C501="",IF(Cover!$E$47="Weekly",'STEP 3 EE Comp'!BI506*8,'STEP 3 EE Comp'!BI506*4),IF(Cover!$E$47="Weekly",'STEP 3 EE Comp'!BI506,'STEP 3 EE Comp'!BI506)))</f>
        <v/>
      </c>
      <c r="CD501" s="82" t="str">
        <f t="shared" si="165"/>
        <v/>
      </c>
      <c r="CE501" s="417">
        <f t="shared" si="166"/>
        <v>1</v>
      </c>
      <c r="CF501" s="82" t="str">
        <f t="shared" si="167"/>
        <v>Good</v>
      </c>
      <c r="CG501" s="82">
        <f t="shared" si="168"/>
        <v>0</v>
      </c>
      <c r="CH501" s="234">
        <f t="shared" si="169"/>
        <v>0</v>
      </c>
    </row>
    <row r="502" spans="1:86" s="69" customFormat="1" x14ac:dyDescent="0.3">
      <c r="A502" s="555"/>
      <c r="B502" s="52"/>
      <c r="C502" s="52"/>
      <c r="D502" s="52"/>
      <c r="E502" s="52"/>
      <c r="F502" s="507"/>
      <c r="G502" s="210">
        <f t="shared" si="170"/>
        <v>0</v>
      </c>
      <c r="H502" s="82">
        <f t="shared" si="151"/>
        <v>0</v>
      </c>
      <c r="I502" s="211"/>
      <c r="J502" s="441" t="s">
        <v>21</v>
      </c>
      <c r="K502" s="441" t="s">
        <v>21</v>
      </c>
      <c r="L502" s="441" t="s">
        <v>21</v>
      </c>
      <c r="M502" s="441" t="s">
        <v>21</v>
      </c>
      <c r="N502" s="568" t="s">
        <v>21</v>
      </c>
      <c r="O502" s="211"/>
      <c r="P502" s="212" t="str">
        <f>IF(B502="","",
IF(AND(V502="",W502="",B502&lt;&gt;""),"Employed",
IF(AND(V502&lt;&gt;"",W502="",B502&lt;&gt;""),"Terminated",
IF(AND(V502&lt;&gt;"",W502&lt;&gt;"",B502&lt;&gt;""),IF(W502&lt;Cover!$E$43,"Employed","Furloughed"),
IF(AND(V502="",W502&lt;&gt;"",B502&lt;&gt;""),IF(W502&lt;Cover!$E$43,"Employed","Rehired"))))))</f>
        <v/>
      </c>
      <c r="Q502" s="211"/>
      <c r="R502" s="536"/>
      <c r="S502" s="563"/>
      <c r="T502" s="536"/>
      <c r="U502" s="82">
        <f>IF(Cover!$E$47="Weekly",IF(T502&gt;0,T502,R502*S502),IF(T502&gt;0,T502,R502*S502)/2)</f>
        <v>0</v>
      </c>
      <c r="V502" s="564"/>
      <c r="W502" s="564"/>
      <c r="Y502" s="213" t="str">
        <f>IF($B502="","",IF('Actual Allocation Calc'!$AH$78="A",
IF($P502="Employed",$U502/7*BJ502,
IF(AND($P502="Terminated"),($U502/7*AP502),
IF(AND($P502="Furloughed"),($U502/7*AP502)+($U502/7*AZ502),
IF(AND($P502="Rehired"),($U502/7*AZ502),
IF(AND($P502="Terminated",AP502&gt;0),$U502,
IF($P502="Furloughed",IF(AP502&gt;0,$U502)+IF(AZ502&gt;0,$U502),
IF($P502="Rehired",IF(AZ502&gt;0,$U502)))))))),IF('Actual Allocation Calc'!$AH$78="C",'Actual Allocation Calc'!L502,'Actual Allocation Calc'!U502+IF($P502="Employed",$U502/7*BJ502,
IF(AND($P502="Terminated"),($U502/7*AP502),
IF(AND($P502="Furloughed"),($U502/7*AP502)+($U502/7*AZ502),
IF(AND($P502="Rehired"),($U502/7*AZ502),
IF(AND($P502="Terminated",AP502&gt;0),$U502,
IF($P502="Furloughed",IF(AP502&gt;0,$U502)+IF(AZ502&gt;0,$U502),
IF($P502="Rehired",IF(AZ502&gt;0,$U502))))))))*'Actual Allocation Calc'!$AH$99)))</f>
        <v/>
      </c>
      <c r="Z502" s="210" t="str">
        <f>IF($B502="","",IF('Actual Allocation Calc'!$AI$78="A",
IF($P502="Employed",$U502,
IF(AND($P502="Terminated"),($U502/7*AQ502),
IF(AND($P502="Furloughed"),($U502/7*AQ502)+($U502/7*BA502),
IF(AND($P502="Rehired"),($U502/7*BA502),
IF(AND($P502="Terminated",AQ502&gt;0),$U502,
IF($P502="Furloughed",IF(AQ502&gt;0,$U502)+IF(BA502&gt;0,$U502),
IF($P502="Rehired",IF(BA502&gt;0,$U502)))))))),IF('Actual Allocation Calc'!$AI$78="C",'Actual Allocation Calc'!M502,'Actual Allocation Calc'!V502+IF($P502="Employed",$U502,
IF(AND($P502="Terminated"),($U502/7*AQ502),
IF(AND($P502="Furloughed"),($U502/7*AQ502)+($U502/7*BA502),
IF(AND($P502="Rehired"),($U502/7*BA502),
IF(AND($P502="Terminated",AQ502&gt;0),$U502,
IF($P502="Furloughed",IF(AQ502&gt;0,$U502)+IF(BA502&gt;0,$U502),
IF($P502="Rehired",IF(BA502&gt;0,$U502))))))))*'Actual Allocation Calc'!$AI$99)))</f>
        <v/>
      </c>
      <c r="AA502" s="210" t="str">
        <f>IF($B502="","",IF('Actual Allocation Calc'!$AJ$78="A",
IF($P502="Employed",$U502,
IF(AND($P502="Terminated"),($U502/7*AR502),
IF(AND($P502="Furloughed"),($U502/7*AR502)+($U502/7*BB502),
IF(AND($P502="Rehired"),($U502/7*BB502),
IF(AND($P502="Terminated",AR502&gt;0),$U502,
IF($P502="Furloughed",IF(AR502&gt;0,$U502)+IF(BB502&gt;0,$U502),
IF($P502="Rehired",IF(BB502&gt;0,$U502)))))))),IF('Actual Allocation Calc'!$AJ$78="C",'Actual Allocation Calc'!N502,'Actual Allocation Calc'!W502+IF($P502="Employed",$U502,
IF(AND($P502="Terminated"),($U502/7*AR502),
IF(AND($P502="Furloughed"),($U502/7*AR502)+($U502/7*BB502),
IF(AND($P502="Rehired"),($U502/7*BB502),
IF(AND($P502="Terminated",AR502&gt;0),$U502,
IF($P502="Furloughed",IF(AR502&gt;0,$U502)+IF(BB502&gt;0,$U502),
IF($P502="Rehired",IF(BB502&gt;0,$U502))))))))*'Actual Allocation Calc'!$AJ$99)))</f>
        <v/>
      </c>
      <c r="AB502" s="210" t="str">
        <f>IF($B502="","",IF('Actual Allocation Calc'!$AK$78="A",
IF($P502="Employed",$U502,
IF(AND($P502="Terminated"),($U502/7*AS502),
IF(AND($P502="Furloughed"),($U502/7*AS502)+($U502/7*BC502),
IF(AND($P502="Rehired"),($U502/7*BC502),
IF(AND($P502="Terminated",AS502&gt;0),$U502,
IF($P502="Furloughed",IF(AS502&gt;0,$U502)+IF(BC502&gt;0,$U502),
IF($P502="Rehired",IF(BC502&gt;0,$U502)))))))),IF('Actual Allocation Calc'!$AK$78="C",'Actual Allocation Calc'!O502,'Actual Allocation Calc'!X502+IF($P502="Employed",$U502,
IF(AND($P502="Terminated"),($U502/7*AS502),
IF(AND($P502="Furloughed"),($U502/7*AS502)+($U502/7*BC502),
IF(AND($P502="Rehired"),($U502/7*BC502),
IF(AND($P502="Terminated",AS502&gt;0),$U502,
IF($P502="Furloughed",IF(AS502&gt;0,$U502)+IF(BC502&gt;0,$U502),
IF($P502="Rehired",IF(BC502&gt;0,$U502))))))))*'Actual Allocation Calc'!$AK$99)))</f>
        <v/>
      </c>
      <c r="AC502" s="210" t="str">
        <f>IF($B502="","",IF('Actual Allocation Calc'!$AL$78="A",
IF($P502="Employed",$U502,
IF(AND($P502="Terminated"),($U502/7*AT502),
IF(AND($P502="Furloughed"),($U502/7*AT502)+($U502/7*BD502),
IF(AND($P502="Rehired"),($U502/7*BD502),
IF(AND($P502="Terminated",AT502&gt;0),$U502,
IF($P502="Furloughed",IF(AT502&gt;0,$U502)+IF(BD502&gt;0,$U502),
IF($P502="Rehired",IF(BD502&gt;0,$U502)))))))),IF('Actual Allocation Calc'!$AL$78="C",'Actual Allocation Calc'!P502,'Actual Allocation Calc'!Y502+IF($P502="Employed",$U502,
IF(AND($P502="Terminated"),($U502/7*AT502),
IF(AND($P502="Furloughed"),($U502/7*AT502)+($U502/7*BD502),
IF(AND($P502="Rehired"),($U502/7*BD502),
IF(AND($P502="Terminated",AT502&gt;0),$U502,
IF($P502="Furloughed",IF(AT502&gt;0,$U502)+IF(BD502&gt;0,$U502),
IF($P502="Rehired",IF(BD502&gt;0,$U502))))))))*'Actual Allocation Calc'!$AL$99)))</f>
        <v/>
      </c>
      <c r="AD502" s="210" t="str">
        <f>IF($B502="","",IF('Actual Allocation Calc'!$AM$78="A",
IF($P502="Employed",$U502,
IF(AND($P502="Terminated"),($U502/7*AU502),
IF(AND($P502="Furloughed"),($U502/7*AU502)+($U502/7*BE502),
IF(AND($P502="Rehired"),($U502/7*BE502),
IF(AND($P502="Terminated",AU502&gt;0),$U502,
IF($P502="Furloughed",IF(AU502&gt;0,$U502)+IF(BE502&gt;0,$U502),
IF($P502="Rehired",IF(BE502&gt;0,$U502)))))))),IF('Actual Allocation Calc'!$AM$78="C",'Actual Allocation Calc'!Q502,'Actual Allocation Calc'!Z502+IF($P502="Employed",$U502,
IF(AND($P502="Terminated"),($U502/7*AU502),
IF(AND($P502="Furloughed"),($U502/7*AU502)+($U502/7*BE502),
IF(AND($P502="Rehired"),($U502/7*BE502),
IF(AND($P502="Terminated",AU502&gt;0),$U502,
IF($P502="Furloughed",IF(AU502&gt;0,$U502)+IF(BE502&gt;0,$U502),
IF($P502="Rehired",IF(BE502&gt;0,$U502))))))))*'Actual Allocation Calc'!$AM$99)))</f>
        <v/>
      </c>
      <c r="AE502" s="210" t="str">
        <f>IF($B502="","",IF('Actual Allocation Calc'!$AN$78="A",
IF($P502="Employed",$U502,
IF(AND($P502="Terminated"),($U502/7*AV502),
IF(AND($P502="Furloughed"),($U502/7*AV502)+($U502/7*BF502),
IF(AND($P502="Rehired"),($U502/7*BF502),
IF(AND($P502="Terminated",AV502&gt;0),$U502,
IF($P502="Furloughed",IF(AV502&gt;0,$U502)+IF(BF502&gt;0,$U502),
IF($P502="Rehired",IF(BF502&gt;0,$U502)))))))),IF('Actual Allocation Calc'!$AN$78="C",'Actual Allocation Calc'!R502,'Actual Allocation Calc'!AA502+IF($P502="Employed",$U502,
IF(AND($P502="Terminated"),($U502/7*AV502),
IF(AND($P502="Furloughed"),($U502/7*AV502)+($U502/7*BF502),
IF(AND($P502="Rehired"),($U502/7*BF502),
IF(AND($P502="Terminated",AV502&gt;0),$U502,
IF($P502="Furloughed",IF(AV502&gt;0,$U502)+IF(BF502&gt;0,$U502),
IF($P502="Rehired",IF(BF502&gt;0,$U502))))))))*'Actual Allocation Calc'!$AN$99)))</f>
        <v/>
      </c>
      <c r="AF502" s="210" t="str">
        <f>IF($B502="","",IF('Actual Allocation Calc'!$AO$78="A",
IF($P502="Employed",$U502,
IF(AND($P502="Terminated"),($U502/7*AW502),
IF(AND($P502="Furloughed"),($U502/7*AW502)+($U502/7*BG502),
IF(AND($P502="Rehired"),($U502/7*BG502),
IF(AND($P502="Terminated",AW502&gt;0),$U502,
IF($P502="Furloughed",IF(AW502&gt;0,$U502)+IF(BG502&gt;0,$U502),
IF($P502="Rehired",IF(BG502&gt;0,$U502)))))))),IF('Actual Allocation Calc'!$AO$78="C",'Actual Allocation Calc'!S502,'Actual Allocation Calc'!AB502+IF($P502="Employed",$U502,
IF(AND($P502="Terminated"),($U502/7*AW502),
IF(AND($P502="Furloughed"),($U502/7*AW502)+($U502/7*BG502),
IF(AND($P502="Rehired"),($U502/7*BG502),
IF(AND($P502="Terminated",AW502&gt;0),$U502,
IF($P502="Furloughed",IF(AW502&gt;0,$U502)+IF(BG502&gt;0,$U502),
IF($P502="Rehired",IF(BG502&gt;0,$U502))))))))*'Actual Allocation Calc'!$AO$99)))</f>
        <v/>
      </c>
      <c r="AG502" s="210" t="str">
        <f>IF($B502="","",IF('Actual Allocation Calc'!$AP$78="A",
IF($P502="Employed",$U502/7*BK502,
IF(AND($P502="Terminated"),($U502/7*AX502),
IF(AND($P502="Furloughed"),($U502/7*AX502)+($U502/7*BH502),
IF(AND($P502="Rehired"),($U502/7*BH502),
IF(AND($P502="Terminated",AX502&gt;0),$U502,
IF($P502="Furloughed",IF(AX502&gt;0,$U502)+IF(BH502&gt;0,$U502),
IF($P502="Rehired",IF(BH502&gt;0,$U502)))))))),IF('Actual Allocation Calc'!$AP$78="C",'Actual Allocation Calc'!T502,'Actual Allocation Calc'!AC502+IF($P502="Employed",$U502/7*BK502,
IF(AND($P502="Terminated"),($U502/7*AX502),
IF(AND($P502="Furloughed"),($U502/7*AX502)+($U502/7*BH502),
IF(AND($P502="Rehired"),($U502/7*BH502),
IF(AND($P502="Terminated",AX502&gt;0),$U502,
IF($P502="Furloughed",IF(AX502&gt;0,$U502)+IF(BH502&gt;0,$U502),
IF($P502="Rehired",IF(BH502&gt;0,$U502))))))))*'Actual Allocation Calc'!$AP$99)))</f>
        <v/>
      </c>
      <c r="AH502" s="536"/>
      <c r="AI502" s="82">
        <f t="shared" si="171"/>
        <v>0</v>
      </c>
      <c r="AJ502" s="210">
        <f t="shared" si="153"/>
        <v>0</v>
      </c>
      <c r="AK502" s="397" t="str">
        <f t="shared" si="154"/>
        <v/>
      </c>
      <c r="AM502" s="122"/>
      <c r="AO502" s="214" t="str">
        <f>IFERROR(IF($V502="","",VLOOKUP(V502,'Calendar Calcs'!$B$2:$E1469,4,FALSE)),0)</f>
        <v/>
      </c>
      <c r="AP502" s="69" t="str">
        <f>IF($AO502="","", IF($AO502&lt;AP$23,0,IF($AO502&gt;AP$23,COUNTIFS('Calendar Calcs'!$E$2:$E1469,AP$23),COUNTIFS('Calendar Calcs'!$E$2:$E1469,AP$23,'Calendar Calcs'!$D$2:$D1469,"&lt;="&amp;WEEKDAY($V502)))))</f>
        <v/>
      </c>
      <c r="AQ502" s="69" t="str">
        <f>IF($AO502="","", IF($AO502&lt;AQ$23,0,IF($AO502&gt;AQ$23,COUNTIFS('Calendar Calcs'!$E$2:$E1469,AQ$23),COUNTIFS('Calendar Calcs'!$E$2:$E1469,AQ$23,'Calendar Calcs'!$D$2:$D1469,"&lt;="&amp;WEEKDAY($V502)))))</f>
        <v/>
      </c>
      <c r="AR502" s="69" t="str">
        <f>IF($AO502="","", IF($AO502&lt;AR$23,0,IF($AO502&gt;AR$23,COUNTIFS('Calendar Calcs'!$E$2:$E1469,AR$23),COUNTIFS('Calendar Calcs'!$E$2:$E1469,AR$23,'Calendar Calcs'!$D$2:$D1469,"&lt;="&amp;WEEKDAY($V502)))))</f>
        <v/>
      </c>
      <c r="AS502" s="69" t="str">
        <f>IF($AO502="","", IF($AO502&lt;AS$23,0,IF($AO502&gt;AS$23,COUNTIFS('Calendar Calcs'!$E$2:$E1469,AS$23),COUNTIFS('Calendar Calcs'!$E$2:$E1469,AS$23,'Calendar Calcs'!$D$2:$D1469,"&lt;="&amp;WEEKDAY($V502)))))</f>
        <v/>
      </c>
      <c r="AT502" s="69" t="str">
        <f>IF($AO502="","", IF($AO502&lt;AT$23,0,IF($AO502&gt;AT$23,COUNTIFS('Calendar Calcs'!$E$2:$E1469,AT$23),COUNTIFS('Calendar Calcs'!$E$2:$E1469,AT$23,'Calendar Calcs'!$D$2:$D1469,"&lt;="&amp;WEEKDAY($V502)))))</f>
        <v/>
      </c>
      <c r="AU502" s="69" t="str">
        <f>IF($AO502="","", IF($AO502&lt;AU$23,0,IF($AO502&gt;AU$23,COUNTIFS('Calendar Calcs'!$E$2:$E1469,AU$23),COUNTIFS('Calendar Calcs'!$E$2:$E1469,AU$23,'Calendar Calcs'!$D$2:$D1469,"&lt;="&amp;WEEKDAY($V502)))))</f>
        <v/>
      </c>
      <c r="AV502" s="69" t="str">
        <f>IF($AO502="","", IF($AO502&lt;AV$23,0,IF($AO502&gt;AV$23,COUNTIFS('Calendar Calcs'!$E$2:$E1469,AV$23),COUNTIFS('Calendar Calcs'!$E$2:$E1469,AV$23,'Calendar Calcs'!$D$2:$D1469,"&lt;="&amp;WEEKDAY($V502)))))</f>
        <v/>
      </c>
      <c r="AW502" s="69" t="str">
        <f>IF($AO502="","", IF($AO502&lt;AW$23,0,IF($AO502&gt;AW$23,COUNTIFS('Calendar Calcs'!$E$2:$E1469,AW$23),COUNTIFS('Calendar Calcs'!$E$2:$E1469,AW$23,'Calendar Calcs'!$D$2:$D1469,"&lt;="&amp;WEEKDAY($V502)))))</f>
        <v/>
      </c>
      <c r="AX502" s="69" t="str">
        <f>IF($AO502="","", IF($AO502&lt;AX$23,0,IF($AO502&gt;AX$23,COUNTIFS('Calendar Calcs'!$E$2:$E1469,AX$23),COUNTIFS('Calendar Calcs'!$E$2:$E1469,AX$23,'Calendar Calcs'!$D$2:$D1469,"&lt;="&amp;WEEKDAY($V502)))))</f>
        <v/>
      </c>
      <c r="AY502" s="69" t="str">
        <f>IF($W502="","",VLOOKUP($W502,'Calendar Calcs'!$B$2:$E1469,4,FALSE))</f>
        <v/>
      </c>
      <c r="AZ502" s="69" t="str">
        <f>IF($AY502="","",IF($AY502&gt;AZ$23,0,IF($AY502&lt;AZ$23,COUNTIFS('Calendar Calcs'!$E$2:$E1469,AZ$23),COUNTIFS('Calendar Calcs'!$E$2:$E1469,AZ$23,'Calendar Calcs'!$D$2:$D1469,"&gt;="&amp;WEEKDAY($W502)))))</f>
        <v/>
      </c>
      <c r="BA502" s="69" t="str">
        <f>IF($AY502="","",IF($AY502&gt;BA$23,0,IF($AY502&lt;BA$23,COUNTIFS('Calendar Calcs'!$E$2:$E1469,BA$23),COUNTIFS('Calendar Calcs'!$E$2:$E1469,BA$23,'Calendar Calcs'!$D$2:$D1469,"&gt;="&amp;WEEKDAY($W502)))))</f>
        <v/>
      </c>
      <c r="BB502" s="69" t="str">
        <f>IF($AY502="","",IF($AY502&gt;BB$23,0,IF($AY502&lt;BB$23,COUNTIFS('Calendar Calcs'!$E$2:$E1469,BB$23),COUNTIFS('Calendar Calcs'!$E$2:$E1469,BB$23,'Calendar Calcs'!$D$2:$D1469,"&gt;="&amp;WEEKDAY($W502)))))</f>
        <v/>
      </c>
      <c r="BC502" s="69" t="str">
        <f>IF($AY502="","",IF($AY502&gt;BC$23,0,IF($AY502&lt;BC$23,COUNTIFS('Calendar Calcs'!$E$2:$E1469,BC$23),COUNTIFS('Calendar Calcs'!$E$2:$E1469,BC$23,'Calendar Calcs'!$D$2:$D1469,"&gt;="&amp;WEEKDAY($W502)))))</f>
        <v/>
      </c>
      <c r="BD502" s="69" t="str">
        <f>IF($AY502="","",IF($AY502&gt;BD$23,0,IF($AY502&lt;BD$23,COUNTIFS('Calendar Calcs'!$E$2:$E1469,BD$23),COUNTIFS('Calendar Calcs'!$E$2:$E1469,BD$23,'Calendar Calcs'!$D$2:$D1469,"&gt;="&amp;WEEKDAY($W502)))))</f>
        <v/>
      </c>
      <c r="BE502" s="69" t="str">
        <f>IF($AY502="","",IF($AY502&gt;BE$23,0,IF($AY502&lt;BE$23,COUNTIFS('Calendar Calcs'!$E$2:$E1469,BE$23),COUNTIFS('Calendar Calcs'!$E$2:$E1469,BE$23,'Calendar Calcs'!$D$2:$D1469,"&gt;="&amp;WEEKDAY($W502)))))</f>
        <v/>
      </c>
      <c r="BF502" s="69" t="str">
        <f>IF($AY502="","",IF($AY502&gt;BF$23,0,IF($AY502&lt;BF$23,COUNTIFS('Calendar Calcs'!$E$2:$E1469,BF$23),COUNTIFS('Calendar Calcs'!$E$2:$E1469,BF$23,'Calendar Calcs'!$D$2:$D1469,"&gt;="&amp;WEEKDAY($W502)))))</f>
        <v/>
      </c>
      <c r="BG502" s="69" t="str">
        <f>IF($AY502="","",IF($AY502&gt;BG$23,0,IF($AY502&lt;BG$23,COUNTIFS('Calendar Calcs'!$E$2:$E1469,BG$23),COUNTIFS('Calendar Calcs'!$E$2:$E1469,BG$23,'Calendar Calcs'!$D$2:$D1469,"&gt;="&amp;WEEKDAY($W502)))))</f>
        <v/>
      </c>
      <c r="BH502" s="69">
        <f t="shared" si="155"/>
        <v>6</v>
      </c>
      <c r="BI502" s="69">
        <f>IF(Cover!$E$43="","",VLOOKUP(Cover!$E$43,'Calendar Calcs'!$B$2:$E1469,4,FALSE))</f>
        <v>1</v>
      </c>
      <c r="BJ502" s="69">
        <f>IF($BI502="","", IF($BI502&lt;BJ$23,0,IF($BI502&gt;=BJ$23,COUNTIFS('Calendar Calcs'!$E$2:$E1469,BJ$23),COUNTIFS('Calendar Calcs'!$E$2:$E1469,BJ$23,'Calendar Calcs'!$D$2:$D1469,"&lt;="&amp;WEEKDAY($V502)))))</f>
        <v>1</v>
      </c>
      <c r="BK502" s="69">
        <f t="shared" si="152"/>
        <v>6</v>
      </c>
      <c r="BN502" s="69" t="str">
        <f>IF(T502&gt;0,"FTE",IF(Cover!$E$47="Weekly",IF(S502&gt;29.75,"FTE","PTE"),IF(S502&gt;59.75,"FTE","PTE")))</f>
        <v>PTE</v>
      </c>
      <c r="BO502" s="69">
        <f>IF(BN502="FTE",30,IF(Cover!$E$47="Weekly",'STEP 2 EE Data'!S502,'STEP 2 EE Data'!S502/2))</f>
        <v>0</v>
      </c>
      <c r="BP502" s="209">
        <f t="shared" si="156"/>
        <v>0</v>
      </c>
      <c r="BQ502" s="209">
        <f t="shared" si="157"/>
        <v>0</v>
      </c>
      <c r="BR502" s="209">
        <f t="shared" si="158"/>
        <v>0</v>
      </c>
      <c r="BS502" s="209">
        <f t="shared" si="159"/>
        <v>0</v>
      </c>
      <c r="BT502" s="209">
        <f t="shared" si="160"/>
        <v>0</v>
      </c>
      <c r="BU502" s="209">
        <f t="shared" si="161"/>
        <v>0</v>
      </c>
      <c r="BV502" s="209">
        <f t="shared" si="162"/>
        <v>0</v>
      </c>
      <c r="BW502" s="209">
        <f t="shared" si="163"/>
        <v>0</v>
      </c>
      <c r="BX502" s="209">
        <f t="shared" si="164"/>
        <v>0</v>
      </c>
      <c r="CC502" s="210" t="str">
        <f>IF(B502="","",IF(C502="",IF(Cover!$E$47="Weekly",'STEP 3 EE Comp'!BI507*8,'STEP 3 EE Comp'!BI507*4),IF(Cover!$E$47="Weekly",'STEP 3 EE Comp'!BI507,'STEP 3 EE Comp'!BI507)))</f>
        <v/>
      </c>
      <c r="CD502" s="82" t="str">
        <f t="shared" si="165"/>
        <v/>
      </c>
      <c r="CE502" s="417">
        <f t="shared" si="166"/>
        <v>1</v>
      </c>
      <c r="CF502" s="82" t="str">
        <f t="shared" si="167"/>
        <v>Good</v>
      </c>
      <c r="CG502" s="82">
        <f t="shared" si="168"/>
        <v>0</v>
      </c>
      <c r="CH502" s="234">
        <f t="shared" si="169"/>
        <v>0</v>
      </c>
    </row>
    <row r="503" spans="1:86" s="69" customFormat="1" x14ac:dyDescent="0.3">
      <c r="A503" s="555"/>
      <c r="B503" s="52"/>
      <c r="C503" s="52"/>
      <c r="D503" s="52"/>
      <c r="E503" s="52"/>
      <c r="F503" s="507"/>
      <c r="G503" s="210">
        <f t="shared" si="170"/>
        <v>0</v>
      </c>
      <c r="H503" s="82">
        <f t="shared" si="151"/>
        <v>0</v>
      </c>
      <c r="I503" s="211"/>
      <c r="J503" s="441" t="s">
        <v>21</v>
      </c>
      <c r="K503" s="441" t="s">
        <v>21</v>
      </c>
      <c r="L503" s="441" t="s">
        <v>21</v>
      </c>
      <c r="M503" s="441" t="s">
        <v>21</v>
      </c>
      <c r="N503" s="568" t="s">
        <v>21</v>
      </c>
      <c r="O503" s="211"/>
      <c r="P503" s="212" t="str">
        <f>IF(B503="","",
IF(AND(V503="",W503="",B503&lt;&gt;""),"Employed",
IF(AND(V503&lt;&gt;"",W503="",B503&lt;&gt;""),"Terminated",
IF(AND(V503&lt;&gt;"",W503&lt;&gt;"",B503&lt;&gt;""),IF(W503&lt;Cover!$E$43,"Employed","Furloughed"),
IF(AND(V503="",W503&lt;&gt;"",B503&lt;&gt;""),IF(W503&lt;Cover!$E$43,"Employed","Rehired"))))))</f>
        <v/>
      </c>
      <c r="Q503" s="211"/>
      <c r="R503" s="536"/>
      <c r="S503" s="563"/>
      <c r="T503" s="536"/>
      <c r="U503" s="82">
        <f>IF(Cover!$E$47="Weekly",IF(T503&gt;0,T503,R503*S503),IF(T503&gt;0,T503,R503*S503)/2)</f>
        <v>0</v>
      </c>
      <c r="V503" s="564"/>
      <c r="W503" s="564"/>
      <c r="Y503" s="213" t="str">
        <f>IF($B503="","",IF('Actual Allocation Calc'!$AH$78="A",
IF($P503="Employed",$U503/7*BJ503,
IF(AND($P503="Terminated"),($U503/7*AP503),
IF(AND($P503="Furloughed"),($U503/7*AP503)+($U503/7*AZ503),
IF(AND($P503="Rehired"),($U503/7*AZ503),
IF(AND($P503="Terminated",AP503&gt;0),$U503,
IF($P503="Furloughed",IF(AP503&gt;0,$U503)+IF(AZ503&gt;0,$U503),
IF($P503="Rehired",IF(AZ503&gt;0,$U503)))))))),IF('Actual Allocation Calc'!$AH$78="C",'Actual Allocation Calc'!L503,'Actual Allocation Calc'!U503+IF($P503="Employed",$U503/7*BJ503,
IF(AND($P503="Terminated"),($U503/7*AP503),
IF(AND($P503="Furloughed"),($U503/7*AP503)+($U503/7*AZ503),
IF(AND($P503="Rehired"),($U503/7*AZ503),
IF(AND($P503="Terminated",AP503&gt;0),$U503,
IF($P503="Furloughed",IF(AP503&gt;0,$U503)+IF(AZ503&gt;0,$U503),
IF($P503="Rehired",IF(AZ503&gt;0,$U503))))))))*'Actual Allocation Calc'!$AH$99)))</f>
        <v/>
      </c>
      <c r="Z503" s="210" t="str">
        <f>IF($B503="","",IF('Actual Allocation Calc'!$AI$78="A",
IF($P503="Employed",$U503,
IF(AND($P503="Terminated"),($U503/7*AQ503),
IF(AND($P503="Furloughed"),($U503/7*AQ503)+($U503/7*BA503),
IF(AND($P503="Rehired"),($U503/7*BA503),
IF(AND($P503="Terminated",AQ503&gt;0),$U503,
IF($P503="Furloughed",IF(AQ503&gt;0,$U503)+IF(BA503&gt;0,$U503),
IF($P503="Rehired",IF(BA503&gt;0,$U503)))))))),IF('Actual Allocation Calc'!$AI$78="C",'Actual Allocation Calc'!M503,'Actual Allocation Calc'!V503+IF($P503="Employed",$U503,
IF(AND($P503="Terminated"),($U503/7*AQ503),
IF(AND($P503="Furloughed"),($U503/7*AQ503)+($U503/7*BA503),
IF(AND($P503="Rehired"),($U503/7*BA503),
IF(AND($P503="Terminated",AQ503&gt;0),$U503,
IF($P503="Furloughed",IF(AQ503&gt;0,$U503)+IF(BA503&gt;0,$U503),
IF($P503="Rehired",IF(BA503&gt;0,$U503))))))))*'Actual Allocation Calc'!$AI$99)))</f>
        <v/>
      </c>
      <c r="AA503" s="210" t="str">
        <f>IF($B503="","",IF('Actual Allocation Calc'!$AJ$78="A",
IF($P503="Employed",$U503,
IF(AND($P503="Terminated"),($U503/7*AR503),
IF(AND($P503="Furloughed"),($U503/7*AR503)+($U503/7*BB503),
IF(AND($P503="Rehired"),($U503/7*BB503),
IF(AND($P503="Terminated",AR503&gt;0),$U503,
IF($P503="Furloughed",IF(AR503&gt;0,$U503)+IF(BB503&gt;0,$U503),
IF($P503="Rehired",IF(BB503&gt;0,$U503)))))))),IF('Actual Allocation Calc'!$AJ$78="C",'Actual Allocation Calc'!N503,'Actual Allocation Calc'!W503+IF($P503="Employed",$U503,
IF(AND($P503="Terminated"),($U503/7*AR503),
IF(AND($P503="Furloughed"),($U503/7*AR503)+($U503/7*BB503),
IF(AND($P503="Rehired"),($U503/7*BB503),
IF(AND($P503="Terminated",AR503&gt;0),$U503,
IF($P503="Furloughed",IF(AR503&gt;0,$U503)+IF(BB503&gt;0,$U503),
IF($P503="Rehired",IF(BB503&gt;0,$U503))))))))*'Actual Allocation Calc'!$AJ$99)))</f>
        <v/>
      </c>
      <c r="AB503" s="210" t="str">
        <f>IF($B503="","",IF('Actual Allocation Calc'!$AK$78="A",
IF($P503="Employed",$U503,
IF(AND($P503="Terminated"),($U503/7*AS503),
IF(AND($P503="Furloughed"),($U503/7*AS503)+($U503/7*BC503),
IF(AND($P503="Rehired"),($U503/7*BC503),
IF(AND($P503="Terminated",AS503&gt;0),$U503,
IF($P503="Furloughed",IF(AS503&gt;0,$U503)+IF(BC503&gt;0,$U503),
IF($P503="Rehired",IF(BC503&gt;0,$U503)))))))),IF('Actual Allocation Calc'!$AK$78="C",'Actual Allocation Calc'!O503,'Actual Allocation Calc'!X503+IF($P503="Employed",$U503,
IF(AND($P503="Terminated"),($U503/7*AS503),
IF(AND($P503="Furloughed"),($U503/7*AS503)+($U503/7*BC503),
IF(AND($P503="Rehired"),($U503/7*BC503),
IF(AND($P503="Terminated",AS503&gt;0),$U503,
IF($P503="Furloughed",IF(AS503&gt;0,$U503)+IF(BC503&gt;0,$U503),
IF($P503="Rehired",IF(BC503&gt;0,$U503))))))))*'Actual Allocation Calc'!$AK$99)))</f>
        <v/>
      </c>
      <c r="AC503" s="210" t="str">
        <f>IF($B503="","",IF('Actual Allocation Calc'!$AL$78="A",
IF($P503="Employed",$U503,
IF(AND($P503="Terminated"),($U503/7*AT503),
IF(AND($P503="Furloughed"),($U503/7*AT503)+($U503/7*BD503),
IF(AND($P503="Rehired"),($U503/7*BD503),
IF(AND($P503="Terminated",AT503&gt;0),$U503,
IF($P503="Furloughed",IF(AT503&gt;0,$U503)+IF(BD503&gt;0,$U503),
IF($P503="Rehired",IF(BD503&gt;0,$U503)))))))),IF('Actual Allocation Calc'!$AL$78="C",'Actual Allocation Calc'!P503,'Actual Allocation Calc'!Y503+IF($P503="Employed",$U503,
IF(AND($P503="Terminated"),($U503/7*AT503),
IF(AND($P503="Furloughed"),($U503/7*AT503)+($U503/7*BD503),
IF(AND($P503="Rehired"),($U503/7*BD503),
IF(AND($P503="Terminated",AT503&gt;0),$U503,
IF($P503="Furloughed",IF(AT503&gt;0,$U503)+IF(BD503&gt;0,$U503),
IF($P503="Rehired",IF(BD503&gt;0,$U503))))))))*'Actual Allocation Calc'!$AL$99)))</f>
        <v/>
      </c>
      <c r="AD503" s="210" t="str">
        <f>IF($B503="","",IF('Actual Allocation Calc'!$AM$78="A",
IF($P503="Employed",$U503,
IF(AND($P503="Terminated"),($U503/7*AU503),
IF(AND($P503="Furloughed"),($U503/7*AU503)+($U503/7*BE503),
IF(AND($P503="Rehired"),($U503/7*BE503),
IF(AND($P503="Terminated",AU503&gt;0),$U503,
IF($P503="Furloughed",IF(AU503&gt;0,$U503)+IF(BE503&gt;0,$U503),
IF($P503="Rehired",IF(BE503&gt;0,$U503)))))))),IF('Actual Allocation Calc'!$AM$78="C",'Actual Allocation Calc'!Q503,'Actual Allocation Calc'!Z503+IF($P503="Employed",$U503,
IF(AND($P503="Terminated"),($U503/7*AU503),
IF(AND($P503="Furloughed"),($U503/7*AU503)+($U503/7*BE503),
IF(AND($P503="Rehired"),($U503/7*BE503),
IF(AND($P503="Terminated",AU503&gt;0),$U503,
IF($P503="Furloughed",IF(AU503&gt;0,$U503)+IF(BE503&gt;0,$U503),
IF($P503="Rehired",IF(BE503&gt;0,$U503))))))))*'Actual Allocation Calc'!$AM$99)))</f>
        <v/>
      </c>
      <c r="AE503" s="210" t="str">
        <f>IF($B503="","",IF('Actual Allocation Calc'!$AN$78="A",
IF($P503="Employed",$U503,
IF(AND($P503="Terminated"),($U503/7*AV503),
IF(AND($P503="Furloughed"),($U503/7*AV503)+($U503/7*BF503),
IF(AND($P503="Rehired"),($U503/7*BF503),
IF(AND($P503="Terminated",AV503&gt;0),$U503,
IF($P503="Furloughed",IF(AV503&gt;0,$U503)+IF(BF503&gt;0,$U503),
IF($P503="Rehired",IF(BF503&gt;0,$U503)))))))),IF('Actual Allocation Calc'!$AN$78="C",'Actual Allocation Calc'!R503,'Actual Allocation Calc'!AA503+IF($P503="Employed",$U503,
IF(AND($P503="Terminated"),($U503/7*AV503),
IF(AND($P503="Furloughed"),($U503/7*AV503)+($U503/7*BF503),
IF(AND($P503="Rehired"),($U503/7*BF503),
IF(AND($P503="Terminated",AV503&gt;0),$U503,
IF($P503="Furloughed",IF(AV503&gt;0,$U503)+IF(BF503&gt;0,$U503),
IF($P503="Rehired",IF(BF503&gt;0,$U503))))))))*'Actual Allocation Calc'!$AN$99)))</f>
        <v/>
      </c>
      <c r="AF503" s="210" t="str">
        <f>IF($B503="","",IF('Actual Allocation Calc'!$AO$78="A",
IF($P503="Employed",$U503,
IF(AND($P503="Terminated"),($U503/7*AW503),
IF(AND($P503="Furloughed"),($U503/7*AW503)+($U503/7*BG503),
IF(AND($P503="Rehired"),($U503/7*BG503),
IF(AND($P503="Terminated",AW503&gt;0),$U503,
IF($P503="Furloughed",IF(AW503&gt;0,$U503)+IF(BG503&gt;0,$U503),
IF($P503="Rehired",IF(BG503&gt;0,$U503)))))))),IF('Actual Allocation Calc'!$AO$78="C",'Actual Allocation Calc'!S503,'Actual Allocation Calc'!AB503+IF($P503="Employed",$U503,
IF(AND($P503="Terminated"),($U503/7*AW503),
IF(AND($P503="Furloughed"),($U503/7*AW503)+($U503/7*BG503),
IF(AND($P503="Rehired"),($U503/7*BG503),
IF(AND($P503="Terminated",AW503&gt;0),$U503,
IF($P503="Furloughed",IF(AW503&gt;0,$U503)+IF(BG503&gt;0,$U503),
IF($P503="Rehired",IF(BG503&gt;0,$U503))))))))*'Actual Allocation Calc'!$AO$99)))</f>
        <v/>
      </c>
      <c r="AG503" s="210" t="str">
        <f>IF($B503="","",IF('Actual Allocation Calc'!$AP$78="A",
IF($P503="Employed",$U503/7*BK503,
IF(AND($P503="Terminated"),($U503/7*AX503),
IF(AND($P503="Furloughed"),($U503/7*AX503)+($U503/7*BH503),
IF(AND($P503="Rehired"),($U503/7*BH503),
IF(AND($P503="Terminated",AX503&gt;0),$U503,
IF($P503="Furloughed",IF(AX503&gt;0,$U503)+IF(BH503&gt;0,$U503),
IF($P503="Rehired",IF(BH503&gt;0,$U503)))))))),IF('Actual Allocation Calc'!$AP$78="C",'Actual Allocation Calc'!T503,'Actual Allocation Calc'!AC503+IF($P503="Employed",$U503/7*BK503,
IF(AND($P503="Terminated"),($U503/7*AX503),
IF(AND($P503="Furloughed"),($U503/7*AX503)+($U503/7*BH503),
IF(AND($P503="Rehired"),($U503/7*BH503),
IF(AND($P503="Terminated",AX503&gt;0),$U503,
IF($P503="Furloughed",IF(AX503&gt;0,$U503)+IF(BH503&gt;0,$U503),
IF($P503="Rehired",IF(BH503&gt;0,$U503))))))))*'Actual Allocation Calc'!$AP$99)))</f>
        <v/>
      </c>
      <c r="AH503" s="536"/>
      <c r="AI503" s="82">
        <f t="shared" si="171"/>
        <v>0</v>
      </c>
      <c r="AJ503" s="210">
        <f t="shared" si="153"/>
        <v>0</v>
      </c>
      <c r="AK503" s="397" t="str">
        <f t="shared" si="154"/>
        <v/>
      </c>
      <c r="AM503" s="122"/>
      <c r="AO503" s="214" t="str">
        <f>IFERROR(IF($V503="","",VLOOKUP(V503,'Calendar Calcs'!$B$2:$E1470,4,FALSE)),0)</f>
        <v/>
      </c>
      <c r="AP503" s="69" t="str">
        <f>IF($AO503="","", IF($AO503&lt;AP$23,0,IF($AO503&gt;AP$23,COUNTIFS('Calendar Calcs'!$E$2:$E1470,AP$23),COUNTIFS('Calendar Calcs'!$E$2:$E1470,AP$23,'Calendar Calcs'!$D$2:$D1470,"&lt;="&amp;WEEKDAY($V503)))))</f>
        <v/>
      </c>
      <c r="AQ503" s="69" t="str">
        <f>IF($AO503="","", IF($AO503&lt;AQ$23,0,IF($AO503&gt;AQ$23,COUNTIFS('Calendar Calcs'!$E$2:$E1470,AQ$23),COUNTIFS('Calendar Calcs'!$E$2:$E1470,AQ$23,'Calendar Calcs'!$D$2:$D1470,"&lt;="&amp;WEEKDAY($V503)))))</f>
        <v/>
      </c>
      <c r="AR503" s="69" t="str">
        <f>IF($AO503="","", IF($AO503&lt;AR$23,0,IF($AO503&gt;AR$23,COUNTIFS('Calendar Calcs'!$E$2:$E1470,AR$23),COUNTIFS('Calendar Calcs'!$E$2:$E1470,AR$23,'Calendar Calcs'!$D$2:$D1470,"&lt;="&amp;WEEKDAY($V503)))))</f>
        <v/>
      </c>
      <c r="AS503" s="69" t="str">
        <f>IF($AO503="","", IF($AO503&lt;AS$23,0,IF($AO503&gt;AS$23,COUNTIFS('Calendar Calcs'!$E$2:$E1470,AS$23),COUNTIFS('Calendar Calcs'!$E$2:$E1470,AS$23,'Calendar Calcs'!$D$2:$D1470,"&lt;="&amp;WEEKDAY($V503)))))</f>
        <v/>
      </c>
      <c r="AT503" s="69" t="str">
        <f>IF($AO503="","", IF($AO503&lt;AT$23,0,IF($AO503&gt;AT$23,COUNTIFS('Calendar Calcs'!$E$2:$E1470,AT$23),COUNTIFS('Calendar Calcs'!$E$2:$E1470,AT$23,'Calendar Calcs'!$D$2:$D1470,"&lt;="&amp;WEEKDAY($V503)))))</f>
        <v/>
      </c>
      <c r="AU503" s="69" t="str">
        <f>IF($AO503="","", IF($AO503&lt;AU$23,0,IF($AO503&gt;AU$23,COUNTIFS('Calendar Calcs'!$E$2:$E1470,AU$23),COUNTIFS('Calendar Calcs'!$E$2:$E1470,AU$23,'Calendar Calcs'!$D$2:$D1470,"&lt;="&amp;WEEKDAY($V503)))))</f>
        <v/>
      </c>
      <c r="AV503" s="69" t="str">
        <f>IF($AO503="","", IF($AO503&lt;AV$23,0,IF($AO503&gt;AV$23,COUNTIFS('Calendar Calcs'!$E$2:$E1470,AV$23),COUNTIFS('Calendar Calcs'!$E$2:$E1470,AV$23,'Calendar Calcs'!$D$2:$D1470,"&lt;="&amp;WEEKDAY($V503)))))</f>
        <v/>
      </c>
      <c r="AW503" s="69" t="str">
        <f>IF($AO503="","", IF($AO503&lt;AW$23,0,IF($AO503&gt;AW$23,COUNTIFS('Calendar Calcs'!$E$2:$E1470,AW$23),COUNTIFS('Calendar Calcs'!$E$2:$E1470,AW$23,'Calendar Calcs'!$D$2:$D1470,"&lt;="&amp;WEEKDAY($V503)))))</f>
        <v/>
      </c>
      <c r="AX503" s="69" t="str">
        <f>IF($AO503="","", IF($AO503&lt;AX$23,0,IF($AO503&gt;AX$23,COUNTIFS('Calendar Calcs'!$E$2:$E1470,AX$23),COUNTIFS('Calendar Calcs'!$E$2:$E1470,AX$23,'Calendar Calcs'!$D$2:$D1470,"&lt;="&amp;WEEKDAY($V503)))))</f>
        <v/>
      </c>
      <c r="AY503" s="69" t="str">
        <f>IF($W503="","",VLOOKUP($W503,'Calendar Calcs'!$B$2:$E1470,4,FALSE))</f>
        <v/>
      </c>
      <c r="AZ503" s="69" t="str">
        <f>IF($AY503="","",IF($AY503&gt;AZ$23,0,IF($AY503&lt;AZ$23,COUNTIFS('Calendar Calcs'!$E$2:$E1470,AZ$23),COUNTIFS('Calendar Calcs'!$E$2:$E1470,AZ$23,'Calendar Calcs'!$D$2:$D1470,"&gt;="&amp;WEEKDAY($W503)))))</f>
        <v/>
      </c>
      <c r="BA503" s="69" t="str">
        <f>IF($AY503="","",IF($AY503&gt;BA$23,0,IF($AY503&lt;BA$23,COUNTIFS('Calendar Calcs'!$E$2:$E1470,BA$23),COUNTIFS('Calendar Calcs'!$E$2:$E1470,BA$23,'Calendar Calcs'!$D$2:$D1470,"&gt;="&amp;WEEKDAY($W503)))))</f>
        <v/>
      </c>
      <c r="BB503" s="69" t="str">
        <f>IF($AY503="","",IF($AY503&gt;BB$23,0,IF($AY503&lt;BB$23,COUNTIFS('Calendar Calcs'!$E$2:$E1470,BB$23),COUNTIFS('Calendar Calcs'!$E$2:$E1470,BB$23,'Calendar Calcs'!$D$2:$D1470,"&gt;="&amp;WEEKDAY($W503)))))</f>
        <v/>
      </c>
      <c r="BC503" s="69" t="str">
        <f>IF($AY503="","",IF($AY503&gt;BC$23,0,IF($AY503&lt;BC$23,COUNTIFS('Calendar Calcs'!$E$2:$E1470,BC$23),COUNTIFS('Calendar Calcs'!$E$2:$E1470,BC$23,'Calendar Calcs'!$D$2:$D1470,"&gt;="&amp;WEEKDAY($W503)))))</f>
        <v/>
      </c>
      <c r="BD503" s="69" t="str">
        <f>IF($AY503="","",IF($AY503&gt;BD$23,0,IF($AY503&lt;BD$23,COUNTIFS('Calendar Calcs'!$E$2:$E1470,BD$23),COUNTIFS('Calendar Calcs'!$E$2:$E1470,BD$23,'Calendar Calcs'!$D$2:$D1470,"&gt;="&amp;WEEKDAY($W503)))))</f>
        <v/>
      </c>
      <c r="BE503" s="69" t="str">
        <f>IF($AY503="","",IF($AY503&gt;BE$23,0,IF($AY503&lt;BE$23,COUNTIFS('Calendar Calcs'!$E$2:$E1470,BE$23),COUNTIFS('Calendar Calcs'!$E$2:$E1470,BE$23,'Calendar Calcs'!$D$2:$D1470,"&gt;="&amp;WEEKDAY($W503)))))</f>
        <v/>
      </c>
      <c r="BF503" s="69" t="str">
        <f>IF($AY503="","",IF($AY503&gt;BF$23,0,IF($AY503&lt;BF$23,COUNTIFS('Calendar Calcs'!$E$2:$E1470,BF$23),COUNTIFS('Calendar Calcs'!$E$2:$E1470,BF$23,'Calendar Calcs'!$D$2:$D1470,"&gt;="&amp;WEEKDAY($W503)))))</f>
        <v/>
      </c>
      <c r="BG503" s="69" t="str">
        <f>IF($AY503="","",IF($AY503&gt;BG$23,0,IF($AY503&lt;BG$23,COUNTIFS('Calendar Calcs'!$E$2:$E1470,BG$23),COUNTIFS('Calendar Calcs'!$E$2:$E1470,BG$23,'Calendar Calcs'!$D$2:$D1470,"&gt;="&amp;WEEKDAY($W503)))))</f>
        <v/>
      </c>
      <c r="BH503" s="69">
        <f t="shared" si="155"/>
        <v>6</v>
      </c>
      <c r="BI503" s="69">
        <f>IF(Cover!$E$43="","",VLOOKUP(Cover!$E$43,'Calendar Calcs'!$B$2:$E1470,4,FALSE))</f>
        <v>1</v>
      </c>
      <c r="BJ503" s="69">
        <f>IF($BI503="","", IF($BI503&lt;BJ$23,0,IF($BI503&gt;=BJ$23,COUNTIFS('Calendar Calcs'!$E$2:$E1470,BJ$23),COUNTIFS('Calendar Calcs'!$E$2:$E1470,BJ$23,'Calendar Calcs'!$D$2:$D1470,"&lt;="&amp;WEEKDAY($V503)))))</f>
        <v>1</v>
      </c>
      <c r="BK503" s="69">
        <f t="shared" si="152"/>
        <v>6</v>
      </c>
      <c r="BN503" s="69" t="str">
        <f>IF(T503&gt;0,"FTE",IF(Cover!$E$47="Weekly",IF(S503&gt;29.75,"FTE","PTE"),IF(S503&gt;59.75,"FTE","PTE")))</f>
        <v>PTE</v>
      </c>
      <c r="BO503" s="69">
        <f>IF(BN503="FTE",30,IF(Cover!$E$47="Weekly",'STEP 2 EE Data'!S503,'STEP 2 EE Data'!S503/2))</f>
        <v>0</v>
      </c>
      <c r="BP503" s="209">
        <f t="shared" si="156"/>
        <v>0</v>
      </c>
      <c r="BQ503" s="209">
        <f t="shared" si="157"/>
        <v>0</v>
      </c>
      <c r="BR503" s="209">
        <f t="shared" si="158"/>
        <v>0</v>
      </c>
      <c r="BS503" s="209">
        <f t="shared" si="159"/>
        <v>0</v>
      </c>
      <c r="BT503" s="209">
        <f t="shared" si="160"/>
        <v>0</v>
      </c>
      <c r="BU503" s="209">
        <f t="shared" si="161"/>
        <v>0</v>
      </c>
      <c r="BV503" s="209">
        <f t="shared" si="162"/>
        <v>0</v>
      </c>
      <c r="BW503" s="209">
        <f t="shared" si="163"/>
        <v>0</v>
      </c>
      <c r="BX503" s="209">
        <f t="shared" si="164"/>
        <v>0</v>
      </c>
      <c r="CC503" s="210" t="str">
        <f>IF(B503="","",IF(C503="",IF(Cover!$E$47="Weekly",'STEP 3 EE Comp'!BI508*8,'STEP 3 EE Comp'!BI508*4),IF(Cover!$E$47="Weekly",'STEP 3 EE Comp'!BI508,'STEP 3 EE Comp'!BI508)))</f>
        <v/>
      </c>
      <c r="CD503" s="82" t="str">
        <f t="shared" si="165"/>
        <v/>
      </c>
      <c r="CE503" s="417">
        <f t="shared" si="166"/>
        <v>1</v>
      </c>
      <c r="CF503" s="82" t="str">
        <f t="shared" si="167"/>
        <v>Good</v>
      </c>
      <c r="CG503" s="82">
        <f t="shared" si="168"/>
        <v>0</v>
      </c>
      <c r="CH503" s="234">
        <f t="shared" si="169"/>
        <v>0</v>
      </c>
    </row>
    <row r="504" spans="1:86" s="69" customFormat="1" x14ac:dyDescent="0.3">
      <c r="A504" s="555"/>
      <c r="B504" s="52"/>
      <c r="C504" s="52"/>
      <c r="D504" s="52"/>
      <c r="E504" s="52"/>
      <c r="F504" s="507"/>
      <c r="G504" s="210">
        <f t="shared" si="170"/>
        <v>0</v>
      </c>
      <c r="H504" s="82">
        <f t="shared" si="151"/>
        <v>0</v>
      </c>
      <c r="I504" s="211"/>
      <c r="J504" s="441" t="s">
        <v>21</v>
      </c>
      <c r="K504" s="441" t="s">
        <v>21</v>
      </c>
      <c r="L504" s="441" t="s">
        <v>21</v>
      </c>
      <c r="M504" s="441" t="s">
        <v>21</v>
      </c>
      <c r="N504" s="568" t="s">
        <v>21</v>
      </c>
      <c r="O504" s="211"/>
      <c r="P504" s="212" t="str">
        <f>IF(B504="","",
IF(AND(V504="",W504="",B504&lt;&gt;""),"Employed",
IF(AND(V504&lt;&gt;"",W504="",B504&lt;&gt;""),"Terminated",
IF(AND(V504&lt;&gt;"",W504&lt;&gt;"",B504&lt;&gt;""),IF(W504&lt;Cover!$E$43,"Employed","Furloughed"),
IF(AND(V504="",W504&lt;&gt;"",B504&lt;&gt;""),IF(W504&lt;Cover!$E$43,"Employed","Rehired"))))))</f>
        <v/>
      </c>
      <c r="Q504" s="211"/>
      <c r="R504" s="536"/>
      <c r="S504" s="563"/>
      <c r="T504" s="536"/>
      <c r="U504" s="82">
        <f>IF(Cover!$E$47="Weekly",IF(T504&gt;0,T504,R504*S504),IF(T504&gt;0,T504,R504*S504)/2)</f>
        <v>0</v>
      </c>
      <c r="V504" s="564"/>
      <c r="W504" s="564"/>
      <c r="Y504" s="213" t="str">
        <f>IF($B504="","",IF('Actual Allocation Calc'!$AH$78="A",
IF($P504="Employed",$U504/7*BJ504,
IF(AND($P504="Terminated"),($U504/7*AP504),
IF(AND($P504="Furloughed"),($U504/7*AP504)+($U504/7*AZ504),
IF(AND($P504="Rehired"),($U504/7*AZ504),
IF(AND($P504="Terminated",AP504&gt;0),$U504,
IF($P504="Furloughed",IF(AP504&gt;0,$U504)+IF(AZ504&gt;0,$U504),
IF($P504="Rehired",IF(AZ504&gt;0,$U504)))))))),IF('Actual Allocation Calc'!$AH$78="C",'Actual Allocation Calc'!L504,'Actual Allocation Calc'!U504+IF($P504="Employed",$U504/7*BJ504,
IF(AND($P504="Terminated"),($U504/7*AP504),
IF(AND($P504="Furloughed"),($U504/7*AP504)+($U504/7*AZ504),
IF(AND($P504="Rehired"),($U504/7*AZ504),
IF(AND($P504="Terminated",AP504&gt;0),$U504,
IF($P504="Furloughed",IF(AP504&gt;0,$U504)+IF(AZ504&gt;0,$U504),
IF($P504="Rehired",IF(AZ504&gt;0,$U504))))))))*'Actual Allocation Calc'!$AH$99)))</f>
        <v/>
      </c>
      <c r="Z504" s="210" t="str">
        <f>IF($B504="","",IF('Actual Allocation Calc'!$AI$78="A",
IF($P504="Employed",$U504,
IF(AND($P504="Terminated"),($U504/7*AQ504),
IF(AND($P504="Furloughed"),($U504/7*AQ504)+($U504/7*BA504),
IF(AND($P504="Rehired"),($U504/7*BA504),
IF(AND($P504="Terminated",AQ504&gt;0),$U504,
IF($P504="Furloughed",IF(AQ504&gt;0,$U504)+IF(BA504&gt;0,$U504),
IF($P504="Rehired",IF(BA504&gt;0,$U504)))))))),IF('Actual Allocation Calc'!$AI$78="C",'Actual Allocation Calc'!M504,'Actual Allocation Calc'!V504+IF($P504="Employed",$U504,
IF(AND($P504="Terminated"),($U504/7*AQ504),
IF(AND($P504="Furloughed"),($U504/7*AQ504)+($U504/7*BA504),
IF(AND($P504="Rehired"),($U504/7*BA504),
IF(AND($P504="Terminated",AQ504&gt;0),$U504,
IF($P504="Furloughed",IF(AQ504&gt;0,$U504)+IF(BA504&gt;0,$U504),
IF($P504="Rehired",IF(BA504&gt;0,$U504))))))))*'Actual Allocation Calc'!$AI$99)))</f>
        <v/>
      </c>
      <c r="AA504" s="210" t="str">
        <f>IF($B504="","",IF('Actual Allocation Calc'!$AJ$78="A",
IF($P504="Employed",$U504,
IF(AND($P504="Terminated"),($U504/7*AR504),
IF(AND($P504="Furloughed"),($U504/7*AR504)+($U504/7*BB504),
IF(AND($P504="Rehired"),($U504/7*BB504),
IF(AND($P504="Terminated",AR504&gt;0),$U504,
IF($P504="Furloughed",IF(AR504&gt;0,$U504)+IF(BB504&gt;0,$U504),
IF($P504="Rehired",IF(BB504&gt;0,$U504)))))))),IF('Actual Allocation Calc'!$AJ$78="C",'Actual Allocation Calc'!N504,'Actual Allocation Calc'!W504+IF($P504="Employed",$U504,
IF(AND($P504="Terminated"),($U504/7*AR504),
IF(AND($P504="Furloughed"),($U504/7*AR504)+($U504/7*BB504),
IF(AND($P504="Rehired"),($U504/7*BB504),
IF(AND($P504="Terminated",AR504&gt;0),$U504,
IF($P504="Furloughed",IF(AR504&gt;0,$U504)+IF(BB504&gt;0,$U504),
IF($P504="Rehired",IF(BB504&gt;0,$U504))))))))*'Actual Allocation Calc'!$AJ$99)))</f>
        <v/>
      </c>
      <c r="AB504" s="210" t="str">
        <f>IF($B504="","",IF('Actual Allocation Calc'!$AK$78="A",
IF($P504="Employed",$U504,
IF(AND($P504="Terminated"),($U504/7*AS504),
IF(AND($P504="Furloughed"),($U504/7*AS504)+($U504/7*BC504),
IF(AND($P504="Rehired"),($U504/7*BC504),
IF(AND($P504="Terminated",AS504&gt;0),$U504,
IF($P504="Furloughed",IF(AS504&gt;0,$U504)+IF(BC504&gt;0,$U504),
IF($P504="Rehired",IF(BC504&gt;0,$U504)))))))),IF('Actual Allocation Calc'!$AK$78="C",'Actual Allocation Calc'!O504,'Actual Allocation Calc'!X504+IF($P504="Employed",$U504,
IF(AND($P504="Terminated"),($U504/7*AS504),
IF(AND($P504="Furloughed"),($U504/7*AS504)+($U504/7*BC504),
IF(AND($P504="Rehired"),($U504/7*BC504),
IF(AND($P504="Terminated",AS504&gt;0),$U504,
IF($P504="Furloughed",IF(AS504&gt;0,$U504)+IF(BC504&gt;0,$U504),
IF($P504="Rehired",IF(BC504&gt;0,$U504))))))))*'Actual Allocation Calc'!$AK$99)))</f>
        <v/>
      </c>
      <c r="AC504" s="210" t="str">
        <f>IF($B504="","",IF('Actual Allocation Calc'!$AL$78="A",
IF($P504="Employed",$U504,
IF(AND($P504="Terminated"),($U504/7*AT504),
IF(AND($P504="Furloughed"),($U504/7*AT504)+($U504/7*BD504),
IF(AND($P504="Rehired"),($U504/7*BD504),
IF(AND($P504="Terminated",AT504&gt;0),$U504,
IF($P504="Furloughed",IF(AT504&gt;0,$U504)+IF(BD504&gt;0,$U504),
IF($P504="Rehired",IF(BD504&gt;0,$U504)))))))),IF('Actual Allocation Calc'!$AL$78="C",'Actual Allocation Calc'!P504,'Actual Allocation Calc'!Y504+IF($P504="Employed",$U504,
IF(AND($P504="Terminated"),($U504/7*AT504),
IF(AND($P504="Furloughed"),($U504/7*AT504)+($U504/7*BD504),
IF(AND($P504="Rehired"),($U504/7*BD504),
IF(AND($P504="Terminated",AT504&gt;0),$U504,
IF($P504="Furloughed",IF(AT504&gt;0,$U504)+IF(BD504&gt;0,$U504),
IF($P504="Rehired",IF(BD504&gt;0,$U504))))))))*'Actual Allocation Calc'!$AL$99)))</f>
        <v/>
      </c>
      <c r="AD504" s="210" t="str">
        <f>IF($B504="","",IF('Actual Allocation Calc'!$AM$78="A",
IF($P504="Employed",$U504,
IF(AND($P504="Terminated"),($U504/7*AU504),
IF(AND($P504="Furloughed"),($U504/7*AU504)+($U504/7*BE504),
IF(AND($P504="Rehired"),($U504/7*BE504),
IF(AND($P504="Terminated",AU504&gt;0),$U504,
IF($P504="Furloughed",IF(AU504&gt;0,$U504)+IF(BE504&gt;0,$U504),
IF($P504="Rehired",IF(BE504&gt;0,$U504)))))))),IF('Actual Allocation Calc'!$AM$78="C",'Actual Allocation Calc'!Q504,'Actual Allocation Calc'!Z504+IF($P504="Employed",$U504,
IF(AND($P504="Terminated"),($U504/7*AU504),
IF(AND($P504="Furloughed"),($U504/7*AU504)+($U504/7*BE504),
IF(AND($P504="Rehired"),($U504/7*BE504),
IF(AND($P504="Terminated",AU504&gt;0),$U504,
IF($P504="Furloughed",IF(AU504&gt;0,$U504)+IF(BE504&gt;0,$U504),
IF($P504="Rehired",IF(BE504&gt;0,$U504))))))))*'Actual Allocation Calc'!$AM$99)))</f>
        <v/>
      </c>
      <c r="AE504" s="210" t="str">
        <f>IF($B504="","",IF('Actual Allocation Calc'!$AN$78="A",
IF($P504="Employed",$U504,
IF(AND($P504="Terminated"),($U504/7*AV504),
IF(AND($P504="Furloughed"),($U504/7*AV504)+($U504/7*BF504),
IF(AND($P504="Rehired"),($U504/7*BF504),
IF(AND($P504="Terminated",AV504&gt;0),$U504,
IF($P504="Furloughed",IF(AV504&gt;0,$U504)+IF(BF504&gt;0,$U504),
IF($P504="Rehired",IF(BF504&gt;0,$U504)))))))),IF('Actual Allocation Calc'!$AN$78="C",'Actual Allocation Calc'!R504,'Actual Allocation Calc'!AA504+IF($P504="Employed",$U504,
IF(AND($P504="Terminated"),($U504/7*AV504),
IF(AND($P504="Furloughed"),($U504/7*AV504)+($U504/7*BF504),
IF(AND($P504="Rehired"),($U504/7*BF504),
IF(AND($P504="Terminated",AV504&gt;0),$U504,
IF($P504="Furloughed",IF(AV504&gt;0,$U504)+IF(BF504&gt;0,$U504),
IF($P504="Rehired",IF(BF504&gt;0,$U504))))))))*'Actual Allocation Calc'!$AN$99)))</f>
        <v/>
      </c>
      <c r="AF504" s="210" t="str">
        <f>IF($B504="","",IF('Actual Allocation Calc'!$AO$78="A",
IF($P504="Employed",$U504,
IF(AND($P504="Terminated"),($U504/7*AW504),
IF(AND($P504="Furloughed"),($U504/7*AW504)+($U504/7*BG504),
IF(AND($P504="Rehired"),($U504/7*BG504),
IF(AND($P504="Terminated",AW504&gt;0),$U504,
IF($P504="Furloughed",IF(AW504&gt;0,$U504)+IF(BG504&gt;0,$U504),
IF($P504="Rehired",IF(BG504&gt;0,$U504)))))))),IF('Actual Allocation Calc'!$AO$78="C",'Actual Allocation Calc'!S504,'Actual Allocation Calc'!AB504+IF($P504="Employed",$U504,
IF(AND($P504="Terminated"),($U504/7*AW504),
IF(AND($P504="Furloughed"),($U504/7*AW504)+($U504/7*BG504),
IF(AND($P504="Rehired"),($U504/7*BG504),
IF(AND($P504="Terminated",AW504&gt;0),$U504,
IF($P504="Furloughed",IF(AW504&gt;0,$U504)+IF(BG504&gt;0,$U504),
IF($P504="Rehired",IF(BG504&gt;0,$U504))))))))*'Actual Allocation Calc'!$AO$99)))</f>
        <v/>
      </c>
      <c r="AG504" s="210" t="str">
        <f>IF($B504="","",IF('Actual Allocation Calc'!$AP$78="A",
IF($P504="Employed",$U504/7*BK504,
IF(AND($P504="Terminated"),($U504/7*AX504),
IF(AND($P504="Furloughed"),($U504/7*AX504)+($U504/7*BH504),
IF(AND($P504="Rehired"),($U504/7*BH504),
IF(AND($P504="Terminated",AX504&gt;0),$U504,
IF($P504="Furloughed",IF(AX504&gt;0,$U504)+IF(BH504&gt;0,$U504),
IF($P504="Rehired",IF(BH504&gt;0,$U504)))))))),IF('Actual Allocation Calc'!$AP$78="C",'Actual Allocation Calc'!T504,'Actual Allocation Calc'!AC504+IF($P504="Employed",$U504/7*BK504,
IF(AND($P504="Terminated"),($U504/7*AX504),
IF(AND($P504="Furloughed"),($U504/7*AX504)+($U504/7*BH504),
IF(AND($P504="Rehired"),($U504/7*BH504),
IF(AND($P504="Terminated",AX504&gt;0),$U504,
IF($P504="Furloughed",IF(AX504&gt;0,$U504)+IF(BH504&gt;0,$U504),
IF($P504="Rehired",IF(BH504&gt;0,$U504))))))))*'Actual Allocation Calc'!$AP$99)))</f>
        <v/>
      </c>
      <c r="AH504" s="536"/>
      <c r="AI504" s="82">
        <f t="shared" si="171"/>
        <v>0</v>
      </c>
      <c r="AJ504" s="210">
        <f t="shared" si="153"/>
        <v>0</v>
      </c>
      <c r="AK504" s="397" t="str">
        <f t="shared" si="154"/>
        <v/>
      </c>
      <c r="AM504" s="122"/>
      <c r="AO504" s="214" t="str">
        <f>IFERROR(IF($V504="","",VLOOKUP(V504,'Calendar Calcs'!$B$2:$E1471,4,FALSE)),0)</f>
        <v/>
      </c>
      <c r="AP504" s="69" t="str">
        <f>IF($AO504="","", IF($AO504&lt;AP$23,0,IF($AO504&gt;AP$23,COUNTIFS('Calendar Calcs'!$E$2:$E1471,AP$23),COUNTIFS('Calendar Calcs'!$E$2:$E1471,AP$23,'Calendar Calcs'!$D$2:$D1471,"&lt;="&amp;WEEKDAY($V504)))))</f>
        <v/>
      </c>
      <c r="AQ504" s="69" t="str">
        <f>IF($AO504="","", IF($AO504&lt;AQ$23,0,IF($AO504&gt;AQ$23,COUNTIFS('Calendar Calcs'!$E$2:$E1471,AQ$23),COUNTIFS('Calendar Calcs'!$E$2:$E1471,AQ$23,'Calendar Calcs'!$D$2:$D1471,"&lt;="&amp;WEEKDAY($V504)))))</f>
        <v/>
      </c>
      <c r="AR504" s="69" t="str">
        <f>IF($AO504="","", IF($AO504&lt;AR$23,0,IF($AO504&gt;AR$23,COUNTIFS('Calendar Calcs'!$E$2:$E1471,AR$23),COUNTIFS('Calendar Calcs'!$E$2:$E1471,AR$23,'Calendar Calcs'!$D$2:$D1471,"&lt;="&amp;WEEKDAY($V504)))))</f>
        <v/>
      </c>
      <c r="AS504" s="69" t="str">
        <f>IF($AO504="","", IF($AO504&lt;AS$23,0,IF($AO504&gt;AS$23,COUNTIFS('Calendar Calcs'!$E$2:$E1471,AS$23),COUNTIFS('Calendar Calcs'!$E$2:$E1471,AS$23,'Calendar Calcs'!$D$2:$D1471,"&lt;="&amp;WEEKDAY($V504)))))</f>
        <v/>
      </c>
      <c r="AT504" s="69" t="str">
        <f>IF($AO504="","", IF($AO504&lt;AT$23,0,IF($AO504&gt;AT$23,COUNTIFS('Calendar Calcs'!$E$2:$E1471,AT$23),COUNTIFS('Calendar Calcs'!$E$2:$E1471,AT$23,'Calendar Calcs'!$D$2:$D1471,"&lt;="&amp;WEEKDAY($V504)))))</f>
        <v/>
      </c>
      <c r="AU504" s="69" t="str">
        <f>IF($AO504="","", IF($AO504&lt;AU$23,0,IF($AO504&gt;AU$23,COUNTIFS('Calendar Calcs'!$E$2:$E1471,AU$23),COUNTIFS('Calendar Calcs'!$E$2:$E1471,AU$23,'Calendar Calcs'!$D$2:$D1471,"&lt;="&amp;WEEKDAY($V504)))))</f>
        <v/>
      </c>
      <c r="AV504" s="69" t="str">
        <f>IF($AO504="","", IF($AO504&lt;AV$23,0,IF($AO504&gt;AV$23,COUNTIFS('Calendar Calcs'!$E$2:$E1471,AV$23),COUNTIFS('Calendar Calcs'!$E$2:$E1471,AV$23,'Calendar Calcs'!$D$2:$D1471,"&lt;="&amp;WEEKDAY($V504)))))</f>
        <v/>
      </c>
      <c r="AW504" s="69" t="str">
        <f>IF($AO504="","", IF($AO504&lt;AW$23,0,IF($AO504&gt;AW$23,COUNTIFS('Calendar Calcs'!$E$2:$E1471,AW$23),COUNTIFS('Calendar Calcs'!$E$2:$E1471,AW$23,'Calendar Calcs'!$D$2:$D1471,"&lt;="&amp;WEEKDAY($V504)))))</f>
        <v/>
      </c>
      <c r="AX504" s="69" t="str">
        <f>IF($AO504="","", IF($AO504&lt;AX$23,0,IF($AO504&gt;AX$23,COUNTIFS('Calendar Calcs'!$E$2:$E1471,AX$23),COUNTIFS('Calendar Calcs'!$E$2:$E1471,AX$23,'Calendar Calcs'!$D$2:$D1471,"&lt;="&amp;WEEKDAY($V504)))))</f>
        <v/>
      </c>
      <c r="AY504" s="69" t="str">
        <f>IF($W504="","",VLOOKUP($W504,'Calendar Calcs'!$B$2:$E1471,4,FALSE))</f>
        <v/>
      </c>
      <c r="AZ504" s="69" t="str">
        <f>IF($AY504="","",IF($AY504&gt;AZ$23,0,IF($AY504&lt;AZ$23,COUNTIFS('Calendar Calcs'!$E$2:$E1471,AZ$23),COUNTIFS('Calendar Calcs'!$E$2:$E1471,AZ$23,'Calendar Calcs'!$D$2:$D1471,"&gt;="&amp;WEEKDAY($W504)))))</f>
        <v/>
      </c>
      <c r="BA504" s="69" t="str">
        <f>IF($AY504="","",IF($AY504&gt;BA$23,0,IF($AY504&lt;BA$23,COUNTIFS('Calendar Calcs'!$E$2:$E1471,BA$23),COUNTIFS('Calendar Calcs'!$E$2:$E1471,BA$23,'Calendar Calcs'!$D$2:$D1471,"&gt;="&amp;WEEKDAY($W504)))))</f>
        <v/>
      </c>
      <c r="BB504" s="69" t="str">
        <f>IF($AY504="","",IF($AY504&gt;BB$23,0,IF($AY504&lt;BB$23,COUNTIFS('Calendar Calcs'!$E$2:$E1471,BB$23),COUNTIFS('Calendar Calcs'!$E$2:$E1471,BB$23,'Calendar Calcs'!$D$2:$D1471,"&gt;="&amp;WEEKDAY($W504)))))</f>
        <v/>
      </c>
      <c r="BC504" s="69" t="str">
        <f>IF($AY504="","",IF($AY504&gt;BC$23,0,IF($AY504&lt;BC$23,COUNTIFS('Calendar Calcs'!$E$2:$E1471,BC$23),COUNTIFS('Calendar Calcs'!$E$2:$E1471,BC$23,'Calendar Calcs'!$D$2:$D1471,"&gt;="&amp;WEEKDAY($W504)))))</f>
        <v/>
      </c>
      <c r="BD504" s="69" t="str">
        <f>IF($AY504="","",IF($AY504&gt;BD$23,0,IF($AY504&lt;BD$23,COUNTIFS('Calendar Calcs'!$E$2:$E1471,BD$23),COUNTIFS('Calendar Calcs'!$E$2:$E1471,BD$23,'Calendar Calcs'!$D$2:$D1471,"&gt;="&amp;WEEKDAY($W504)))))</f>
        <v/>
      </c>
      <c r="BE504" s="69" t="str">
        <f>IF($AY504="","",IF($AY504&gt;BE$23,0,IF($AY504&lt;BE$23,COUNTIFS('Calendar Calcs'!$E$2:$E1471,BE$23),COUNTIFS('Calendar Calcs'!$E$2:$E1471,BE$23,'Calendar Calcs'!$D$2:$D1471,"&gt;="&amp;WEEKDAY($W504)))))</f>
        <v/>
      </c>
      <c r="BF504" s="69" t="str">
        <f>IF($AY504="","",IF($AY504&gt;BF$23,0,IF($AY504&lt;BF$23,COUNTIFS('Calendar Calcs'!$E$2:$E1471,BF$23),COUNTIFS('Calendar Calcs'!$E$2:$E1471,BF$23,'Calendar Calcs'!$D$2:$D1471,"&gt;="&amp;WEEKDAY($W504)))))</f>
        <v/>
      </c>
      <c r="BG504" s="69" t="str">
        <f>IF($AY504="","",IF($AY504&gt;BG$23,0,IF($AY504&lt;BG$23,COUNTIFS('Calendar Calcs'!$E$2:$E1471,BG$23),COUNTIFS('Calendar Calcs'!$E$2:$E1471,BG$23,'Calendar Calcs'!$D$2:$D1471,"&gt;="&amp;WEEKDAY($W504)))))</f>
        <v/>
      </c>
      <c r="BH504" s="69">
        <f t="shared" si="155"/>
        <v>6</v>
      </c>
      <c r="BI504" s="69">
        <f>IF(Cover!$E$43="","",VLOOKUP(Cover!$E$43,'Calendar Calcs'!$B$2:$E1471,4,FALSE))</f>
        <v>1</v>
      </c>
      <c r="BJ504" s="69">
        <f>IF($BI504="","", IF($BI504&lt;BJ$23,0,IF($BI504&gt;=BJ$23,COUNTIFS('Calendar Calcs'!$E$2:$E1471,BJ$23),COUNTIFS('Calendar Calcs'!$E$2:$E1471,BJ$23,'Calendar Calcs'!$D$2:$D1471,"&lt;="&amp;WEEKDAY($V504)))))</f>
        <v>1</v>
      </c>
      <c r="BK504" s="69">
        <f t="shared" si="152"/>
        <v>6</v>
      </c>
      <c r="BN504" s="69" t="str">
        <f>IF(T504&gt;0,"FTE",IF(Cover!$E$47="Weekly",IF(S504&gt;29.75,"FTE","PTE"),IF(S504&gt;59.75,"FTE","PTE")))</f>
        <v>PTE</v>
      </c>
      <c r="BO504" s="69">
        <f>IF(BN504="FTE",30,IF(Cover!$E$47="Weekly",'STEP 2 EE Data'!S504,'STEP 2 EE Data'!S504/2))</f>
        <v>0</v>
      </c>
      <c r="BP504" s="209">
        <f t="shared" si="156"/>
        <v>0</v>
      </c>
      <c r="BQ504" s="209">
        <f t="shared" si="157"/>
        <v>0</v>
      </c>
      <c r="BR504" s="209">
        <f t="shared" si="158"/>
        <v>0</v>
      </c>
      <c r="BS504" s="209">
        <f t="shared" si="159"/>
        <v>0</v>
      </c>
      <c r="BT504" s="209">
        <f t="shared" si="160"/>
        <v>0</v>
      </c>
      <c r="BU504" s="209">
        <f t="shared" si="161"/>
        <v>0</v>
      </c>
      <c r="BV504" s="209">
        <f t="shared" si="162"/>
        <v>0</v>
      </c>
      <c r="BW504" s="209">
        <f t="shared" si="163"/>
        <v>0</v>
      </c>
      <c r="BX504" s="209">
        <f t="shared" si="164"/>
        <v>0</v>
      </c>
      <c r="CC504" s="210" t="str">
        <f>IF(B504="","",IF(C504="",IF(Cover!$E$47="Weekly",'STEP 3 EE Comp'!BI509*8,'STEP 3 EE Comp'!BI509*4),IF(Cover!$E$47="Weekly",'STEP 3 EE Comp'!BI509,'STEP 3 EE Comp'!BI509)))</f>
        <v/>
      </c>
      <c r="CD504" s="82" t="str">
        <f t="shared" si="165"/>
        <v/>
      </c>
      <c r="CE504" s="417">
        <f t="shared" si="166"/>
        <v>1</v>
      </c>
      <c r="CF504" s="82" t="str">
        <f t="shared" si="167"/>
        <v>Good</v>
      </c>
      <c r="CG504" s="82">
        <f t="shared" si="168"/>
        <v>0</v>
      </c>
      <c r="CH504" s="234">
        <f t="shared" si="169"/>
        <v>0</v>
      </c>
    </row>
    <row r="505" spans="1:86" s="69" customFormat="1" x14ac:dyDescent="0.3">
      <c r="A505" s="555"/>
      <c r="B505" s="52"/>
      <c r="C505" s="52"/>
      <c r="D505" s="52"/>
      <c r="E505" s="52"/>
      <c r="F505" s="507"/>
      <c r="G505" s="210">
        <f t="shared" si="170"/>
        <v>0</v>
      </c>
      <c r="H505" s="82">
        <f t="shared" si="151"/>
        <v>0</v>
      </c>
      <c r="I505" s="211"/>
      <c r="J505" s="441" t="s">
        <v>21</v>
      </c>
      <c r="K505" s="441" t="s">
        <v>21</v>
      </c>
      <c r="L505" s="441" t="s">
        <v>21</v>
      </c>
      <c r="M505" s="441" t="s">
        <v>21</v>
      </c>
      <c r="N505" s="568" t="s">
        <v>21</v>
      </c>
      <c r="O505" s="211"/>
      <c r="P505" s="212" t="str">
        <f>IF(B505="","",
IF(AND(V505="",W505="",B505&lt;&gt;""),"Employed",
IF(AND(V505&lt;&gt;"",W505="",B505&lt;&gt;""),"Terminated",
IF(AND(V505&lt;&gt;"",W505&lt;&gt;"",B505&lt;&gt;""),IF(W505&lt;Cover!$E$43,"Employed","Furloughed"),
IF(AND(V505="",W505&lt;&gt;"",B505&lt;&gt;""),IF(W505&lt;Cover!$E$43,"Employed","Rehired"))))))</f>
        <v/>
      </c>
      <c r="Q505" s="211"/>
      <c r="R505" s="536"/>
      <c r="S505" s="563"/>
      <c r="T505" s="536"/>
      <c r="U505" s="82">
        <f>IF(Cover!$E$47="Weekly",IF(T505&gt;0,T505,R505*S505),IF(T505&gt;0,T505,R505*S505)/2)</f>
        <v>0</v>
      </c>
      <c r="V505" s="564"/>
      <c r="W505" s="564"/>
      <c r="Y505" s="213" t="str">
        <f>IF($B505="","",IF('Actual Allocation Calc'!$AH$78="A",
IF($P505="Employed",$U505/7*BJ505,
IF(AND($P505="Terminated"),($U505/7*AP505),
IF(AND($P505="Furloughed"),($U505/7*AP505)+($U505/7*AZ505),
IF(AND($P505="Rehired"),($U505/7*AZ505),
IF(AND($P505="Terminated",AP505&gt;0),$U505,
IF($P505="Furloughed",IF(AP505&gt;0,$U505)+IF(AZ505&gt;0,$U505),
IF($P505="Rehired",IF(AZ505&gt;0,$U505)))))))),IF('Actual Allocation Calc'!$AH$78="C",'Actual Allocation Calc'!L505,'Actual Allocation Calc'!U505+IF($P505="Employed",$U505/7*BJ505,
IF(AND($P505="Terminated"),($U505/7*AP505),
IF(AND($P505="Furloughed"),($U505/7*AP505)+($U505/7*AZ505),
IF(AND($P505="Rehired"),($U505/7*AZ505),
IF(AND($P505="Terminated",AP505&gt;0),$U505,
IF($P505="Furloughed",IF(AP505&gt;0,$U505)+IF(AZ505&gt;0,$U505),
IF($P505="Rehired",IF(AZ505&gt;0,$U505))))))))*'Actual Allocation Calc'!$AH$99)))</f>
        <v/>
      </c>
      <c r="Z505" s="210" t="str">
        <f>IF($B505="","",IF('Actual Allocation Calc'!$AI$78="A",
IF($P505="Employed",$U505,
IF(AND($P505="Terminated"),($U505/7*AQ505),
IF(AND($P505="Furloughed"),($U505/7*AQ505)+($U505/7*BA505),
IF(AND($P505="Rehired"),($U505/7*BA505),
IF(AND($P505="Terminated",AQ505&gt;0),$U505,
IF($P505="Furloughed",IF(AQ505&gt;0,$U505)+IF(BA505&gt;0,$U505),
IF($P505="Rehired",IF(BA505&gt;0,$U505)))))))),IF('Actual Allocation Calc'!$AI$78="C",'Actual Allocation Calc'!M505,'Actual Allocation Calc'!V505+IF($P505="Employed",$U505,
IF(AND($P505="Terminated"),($U505/7*AQ505),
IF(AND($P505="Furloughed"),($U505/7*AQ505)+($U505/7*BA505),
IF(AND($P505="Rehired"),($U505/7*BA505),
IF(AND($P505="Terminated",AQ505&gt;0),$U505,
IF($P505="Furloughed",IF(AQ505&gt;0,$U505)+IF(BA505&gt;0,$U505),
IF($P505="Rehired",IF(BA505&gt;0,$U505))))))))*'Actual Allocation Calc'!$AI$99)))</f>
        <v/>
      </c>
      <c r="AA505" s="210" t="str">
        <f>IF($B505="","",IF('Actual Allocation Calc'!$AJ$78="A",
IF($P505="Employed",$U505,
IF(AND($P505="Terminated"),($U505/7*AR505),
IF(AND($P505="Furloughed"),($U505/7*AR505)+($U505/7*BB505),
IF(AND($P505="Rehired"),($U505/7*BB505),
IF(AND($P505="Terminated",AR505&gt;0),$U505,
IF($P505="Furloughed",IF(AR505&gt;0,$U505)+IF(BB505&gt;0,$U505),
IF($P505="Rehired",IF(BB505&gt;0,$U505)))))))),IF('Actual Allocation Calc'!$AJ$78="C",'Actual Allocation Calc'!N505,'Actual Allocation Calc'!W505+IF($P505="Employed",$U505,
IF(AND($P505="Terminated"),($U505/7*AR505),
IF(AND($P505="Furloughed"),($U505/7*AR505)+($U505/7*BB505),
IF(AND($P505="Rehired"),($U505/7*BB505),
IF(AND($P505="Terminated",AR505&gt;0),$U505,
IF($P505="Furloughed",IF(AR505&gt;0,$U505)+IF(BB505&gt;0,$U505),
IF($P505="Rehired",IF(BB505&gt;0,$U505))))))))*'Actual Allocation Calc'!$AJ$99)))</f>
        <v/>
      </c>
      <c r="AB505" s="210" t="str">
        <f>IF($B505="","",IF('Actual Allocation Calc'!$AK$78="A",
IF($P505="Employed",$U505,
IF(AND($P505="Terminated"),($U505/7*AS505),
IF(AND($P505="Furloughed"),($U505/7*AS505)+($U505/7*BC505),
IF(AND($P505="Rehired"),($U505/7*BC505),
IF(AND($P505="Terminated",AS505&gt;0),$U505,
IF($P505="Furloughed",IF(AS505&gt;0,$U505)+IF(BC505&gt;0,$U505),
IF($P505="Rehired",IF(BC505&gt;0,$U505)))))))),IF('Actual Allocation Calc'!$AK$78="C",'Actual Allocation Calc'!O505,'Actual Allocation Calc'!X505+IF($P505="Employed",$U505,
IF(AND($P505="Terminated"),($U505/7*AS505),
IF(AND($P505="Furloughed"),($U505/7*AS505)+($U505/7*BC505),
IF(AND($P505="Rehired"),($U505/7*BC505),
IF(AND($P505="Terminated",AS505&gt;0),$U505,
IF($P505="Furloughed",IF(AS505&gt;0,$U505)+IF(BC505&gt;0,$U505),
IF($P505="Rehired",IF(BC505&gt;0,$U505))))))))*'Actual Allocation Calc'!$AK$99)))</f>
        <v/>
      </c>
      <c r="AC505" s="210" t="str">
        <f>IF($B505="","",IF('Actual Allocation Calc'!$AL$78="A",
IF($P505="Employed",$U505,
IF(AND($P505="Terminated"),($U505/7*AT505),
IF(AND($P505="Furloughed"),($U505/7*AT505)+($U505/7*BD505),
IF(AND($P505="Rehired"),($U505/7*BD505),
IF(AND($P505="Terminated",AT505&gt;0),$U505,
IF($P505="Furloughed",IF(AT505&gt;0,$U505)+IF(BD505&gt;0,$U505),
IF($P505="Rehired",IF(BD505&gt;0,$U505)))))))),IF('Actual Allocation Calc'!$AL$78="C",'Actual Allocation Calc'!P505,'Actual Allocation Calc'!Y505+IF($P505="Employed",$U505,
IF(AND($P505="Terminated"),($U505/7*AT505),
IF(AND($P505="Furloughed"),($U505/7*AT505)+($U505/7*BD505),
IF(AND($P505="Rehired"),($U505/7*BD505),
IF(AND($P505="Terminated",AT505&gt;0),$U505,
IF($P505="Furloughed",IF(AT505&gt;0,$U505)+IF(BD505&gt;0,$U505),
IF($P505="Rehired",IF(BD505&gt;0,$U505))))))))*'Actual Allocation Calc'!$AL$99)))</f>
        <v/>
      </c>
      <c r="AD505" s="210" t="str">
        <f>IF($B505="","",IF('Actual Allocation Calc'!$AM$78="A",
IF($P505="Employed",$U505,
IF(AND($P505="Terminated"),($U505/7*AU505),
IF(AND($P505="Furloughed"),($U505/7*AU505)+($U505/7*BE505),
IF(AND($P505="Rehired"),($U505/7*BE505),
IF(AND($P505="Terminated",AU505&gt;0),$U505,
IF($P505="Furloughed",IF(AU505&gt;0,$U505)+IF(BE505&gt;0,$U505),
IF($P505="Rehired",IF(BE505&gt;0,$U505)))))))),IF('Actual Allocation Calc'!$AM$78="C",'Actual Allocation Calc'!Q505,'Actual Allocation Calc'!Z505+IF($P505="Employed",$U505,
IF(AND($P505="Terminated"),($U505/7*AU505),
IF(AND($P505="Furloughed"),($U505/7*AU505)+($U505/7*BE505),
IF(AND($P505="Rehired"),($U505/7*BE505),
IF(AND($P505="Terminated",AU505&gt;0),$U505,
IF($P505="Furloughed",IF(AU505&gt;0,$U505)+IF(BE505&gt;0,$U505),
IF($P505="Rehired",IF(BE505&gt;0,$U505))))))))*'Actual Allocation Calc'!$AM$99)))</f>
        <v/>
      </c>
      <c r="AE505" s="210" t="str">
        <f>IF($B505="","",IF('Actual Allocation Calc'!$AN$78="A",
IF($P505="Employed",$U505,
IF(AND($P505="Terminated"),($U505/7*AV505),
IF(AND($P505="Furloughed"),($U505/7*AV505)+($U505/7*BF505),
IF(AND($P505="Rehired"),($U505/7*BF505),
IF(AND($P505="Terminated",AV505&gt;0),$U505,
IF($P505="Furloughed",IF(AV505&gt;0,$U505)+IF(BF505&gt;0,$U505),
IF($P505="Rehired",IF(BF505&gt;0,$U505)))))))),IF('Actual Allocation Calc'!$AN$78="C",'Actual Allocation Calc'!R505,'Actual Allocation Calc'!AA505+IF($P505="Employed",$U505,
IF(AND($P505="Terminated"),($U505/7*AV505),
IF(AND($P505="Furloughed"),($U505/7*AV505)+($U505/7*BF505),
IF(AND($P505="Rehired"),($U505/7*BF505),
IF(AND($P505="Terminated",AV505&gt;0),$U505,
IF($P505="Furloughed",IF(AV505&gt;0,$U505)+IF(BF505&gt;0,$U505),
IF($P505="Rehired",IF(BF505&gt;0,$U505))))))))*'Actual Allocation Calc'!$AN$99)))</f>
        <v/>
      </c>
      <c r="AF505" s="210" t="str">
        <f>IF($B505="","",IF('Actual Allocation Calc'!$AO$78="A",
IF($P505="Employed",$U505,
IF(AND($P505="Terminated"),($U505/7*AW505),
IF(AND($P505="Furloughed"),($U505/7*AW505)+($U505/7*BG505),
IF(AND($P505="Rehired"),($U505/7*BG505),
IF(AND($P505="Terminated",AW505&gt;0),$U505,
IF($P505="Furloughed",IF(AW505&gt;0,$U505)+IF(BG505&gt;0,$U505),
IF($P505="Rehired",IF(BG505&gt;0,$U505)))))))),IF('Actual Allocation Calc'!$AO$78="C",'Actual Allocation Calc'!S505,'Actual Allocation Calc'!AB505+IF($P505="Employed",$U505,
IF(AND($P505="Terminated"),($U505/7*AW505),
IF(AND($P505="Furloughed"),($U505/7*AW505)+($U505/7*BG505),
IF(AND($P505="Rehired"),($U505/7*BG505),
IF(AND($P505="Terminated",AW505&gt;0),$U505,
IF($P505="Furloughed",IF(AW505&gt;0,$U505)+IF(BG505&gt;0,$U505),
IF($P505="Rehired",IF(BG505&gt;0,$U505))))))))*'Actual Allocation Calc'!$AO$99)))</f>
        <v/>
      </c>
      <c r="AG505" s="210" t="str">
        <f>IF($B505="","",IF('Actual Allocation Calc'!$AP$78="A",
IF($P505="Employed",$U505/7*BK505,
IF(AND($P505="Terminated"),($U505/7*AX505),
IF(AND($P505="Furloughed"),($U505/7*AX505)+($U505/7*BH505),
IF(AND($P505="Rehired"),($U505/7*BH505),
IF(AND($P505="Terminated",AX505&gt;0),$U505,
IF($P505="Furloughed",IF(AX505&gt;0,$U505)+IF(BH505&gt;0,$U505),
IF($P505="Rehired",IF(BH505&gt;0,$U505)))))))),IF('Actual Allocation Calc'!$AP$78="C",'Actual Allocation Calc'!T505,'Actual Allocation Calc'!AC505+IF($P505="Employed",$U505/7*BK505,
IF(AND($P505="Terminated"),($U505/7*AX505),
IF(AND($P505="Furloughed"),($U505/7*AX505)+($U505/7*BH505),
IF(AND($P505="Rehired"),($U505/7*BH505),
IF(AND($P505="Terminated",AX505&gt;0),$U505,
IF($P505="Furloughed",IF(AX505&gt;0,$U505)+IF(BH505&gt;0,$U505),
IF($P505="Rehired",IF(BH505&gt;0,$U505))))))))*'Actual Allocation Calc'!$AP$99)))</f>
        <v/>
      </c>
      <c r="AH505" s="536"/>
      <c r="AI505" s="82">
        <f t="shared" si="171"/>
        <v>0</v>
      </c>
      <c r="AJ505" s="210">
        <f t="shared" si="153"/>
        <v>0</v>
      </c>
      <c r="AK505" s="397" t="str">
        <f t="shared" si="154"/>
        <v/>
      </c>
      <c r="AM505" s="122"/>
      <c r="AO505" s="214" t="str">
        <f>IFERROR(IF($V505="","",VLOOKUP(V505,'Calendar Calcs'!$B$2:$E1472,4,FALSE)),0)</f>
        <v/>
      </c>
      <c r="AP505" s="69" t="str">
        <f>IF($AO505="","", IF($AO505&lt;AP$23,0,IF($AO505&gt;AP$23,COUNTIFS('Calendar Calcs'!$E$2:$E1472,AP$23),COUNTIFS('Calendar Calcs'!$E$2:$E1472,AP$23,'Calendar Calcs'!$D$2:$D1472,"&lt;="&amp;WEEKDAY($V505)))))</f>
        <v/>
      </c>
      <c r="AQ505" s="69" t="str">
        <f>IF($AO505="","", IF($AO505&lt;AQ$23,0,IF($AO505&gt;AQ$23,COUNTIFS('Calendar Calcs'!$E$2:$E1472,AQ$23),COUNTIFS('Calendar Calcs'!$E$2:$E1472,AQ$23,'Calendar Calcs'!$D$2:$D1472,"&lt;="&amp;WEEKDAY($V505)))))</f>
        <v/>
      </c>
      <c r="AR505" s="69" t="str">
        <f>IF($AO505="","", IF($AO505&lt;AR$23,0,IF($AO505&gt;AR$23,COUNTIFS('Calendar Calcs'!$E$2:$E1472,AR$23),COUNTIFS('Calendar Calcs'!$E$2:$E1472,AR$23,'Calendar Calcs'!$D$2:$D1472,"&lt;="&amp;WEEKDAY($V505)))))</f>
        <v/>
      </c>
      <c r="AS505" s="69" t="str">
        <f>IF($AO505="","", IF($AO505&lt;AS$23,0,IF($AO505&gt;AS$23,COUNTIFS('Calendar Calcs'!$E$2:$E1472,AS$23),COUNTIFS('Calendar Calcs'!$E$2:$E1472,AS$23,'Calendar Calcs'!$D$2:$D1472,"&lt;="&amp;WEEKDAY($V505)))))</f>
        <v/>
      </c>
      <c r="AT505" s="69" t="str">
        <f>IF($AO505="","", IF($AO505&lt;AT$23,0,IF($AO505&gt;AT$23,COUNTIFS('Calendar Calcs'!$E$2:$E1472,AT$23),COUNTIFS('Calendar Calcs'!$E$2:$E1472,AT$23,'Calendar Calcs'!$D$2:$D1472,"&lt;="&amp;WEEKDAY($V505)))))</f>
        <v/>
      </c>
      <c r="AU505" s="69" t="str">
        <f>IF($AO505="","", IF($AO505&lt;AU$23,0,IF($AO505&gt;AU$23,COUNTIFS('Calendar Calcs'!$E$2:$E1472,AU$23),COUNTIFS('Calendar Calcs'!$E$2:$E1472,AU$23,'Calendar Calcs'!$D$2:$D1472,"&lt;="&amp;WEEKDAY($V505)))))</f>
        <v/>
      </c>
      <c r="AV505" s="69" t="str">
        <f>IF($AO505="","", IF($AO505&lt;AV$23,0,IF($AO505&gt;AV$23,COUNTIFS('Calendar Calcs'!$E$2:$E1472,AV$23),COUNTIFS('Calendar Calcs'!$E$2:$E1472,AV$23,'Calendar Calcs'!$D$2:$D1472,"&lt;="&amp;WEEKDAY($V505)))))</f>
        <v/>
      </c>
      <c r="AW505" s="69" t="str">
        <f>IF($AO505="","", IF($AO505&lt;AW$23,0,IF($AO505&gt;AW$23,COUNTIFS('Calendar Calcs'!$E$2:$E1472,AW$23),COUNTIFS('Calendar Calcs'!$E$2:$E1472,AW$23,'Calendar Calcs'!$D$2:$D1472,"&lt;="&amp;WEEKDAY($V505)))))</f>
        <v/>
      </c>
      <c r="AX505" s="69" t="str">
        <f>IF($AO505="","", IF($AO505&lt;AX$23,0,IF($AO505&gt;AX$23,COUNTIFS('Calendar Calcs'!$E$2:$E1472,AX$23),COUNTIFS('Calendar Calcs'!$E$2:$E1472,AX$23,'Calendar Calcs'!$D$2:$D1472,"&lt;="&amp;WEEKDAY($V505)))))</f>
        <v/>
      </c>
      <c r="AY505" s="69" t="str">
        <f>IF($W505="","",VLOOKUP($W505,'Calendar Calcs'!$B$2:$E1472,4,FALSE))</f>
        <v/>
      </c>
      <c r="AZ505" s="69" t="str">
        <f>IF($AY505="","",IF($AY505&gt;AZ$23,0,IF($AY505&lt;AZ$23,COUNTIFS('Calendar Calcs'!$E$2:$E1472,AZ$23),COUNTIFS('Calendar Calcs'!$E$2:$E1472,AZ$23,'Calendar Calcs'!$D$2:$D1472,"&gt;="&amp;WEEKDAY($W505)))))</f>
        <v/>
      </c>
      <c r="BA505" s="69" t="str">
        <f>IF($AY505="","",IF($AY505&gt;BA$23,0,IF($AY505&lt;BA$23,COUNTIFS('Calendar Calcs'!$E$2:$E1472,BA$23),COUNTIFS('Calendar Calcs'!$E$2:$E1472,BA$23,'Calendar Calcs'!$D$2:$D1472,"&gt;="&amp;WEEKDAY($W505)))))</f>
        <v/>
      </c>
      <c r="BB505" s="69" t="str">
        <f>IF($AY505="","",IF($AY505&gt;BB$23,0,IF($AY505&lt;BB$23,COUNTIFS('Calendar Calcs'!$E$2:$E1472,BB$23),COUNTIFS('Calendar Calcs'!$E$2:$E1472,BB$23,'Calendar Calcs'!$D$2:$D1472,"&gt;="&amp;WEEKDAY($W505)))))</f>
        <v/>
      </c>
      <c r="BC505" s="69" t="str">
        <f>IF($AY505="","",IF($AY505&gt;BC$23,0,IF($AY505&lt;BC$23,COUNTIFS('Calendar Calcs'!$E$2:$E1472,BC$23),COUNTIFS('Calendar Calcs'!$E$2:$E1472,BC$23,'Calendar Calcs'!$D$2:$D1472,"&gt;="&amp;WEEKDAY($W505)))))</f>
        <v/>
      </c>
      <c r="BD505" s="69" t="str">
        <f>IF($AY505="","",IF($AY505&gt;BD$23,0,IF($AY505&lt;BD$23,COUNTIFS('Calendar Calcs'!$E$2:$E1472,BD$23),COUNTIFS('Calendar Calcs'!$E$2:$E1472,BD$23,'Calendar Calcs'!$D$2:$D1472,"&gt;="&amp;WEEKDAY($W505)))))</f>
        <v/>
      </c>
      <c r="BE505" s="69" t="str">
        <f>IF($AY505="","",IF($AY505&gt;BE$23,0,IF($AY505&lt;BE$23,COUNTIFS('Calendar Calcs'!$E$2:$E1472,BE$23),COUNTIFS('Calendar Calcs'!$E$2:$E1472,BE$23,'Calendar Calcs'!$D$2:$D1472,"&gt;="&amp;WEEKDAY($W505)))))</f>
        <v/>
      </c>
      <c r="BF505" s="69" t="str">
        <f>IF($AY505="","",IF($AY505&gt;BF$23,0,IF($AY505&lt;BF$23,COUNTIFS('Calendar Calcs'!$E$2:$E1472,BF$23),COUNTIFS('Calendar Calcs'!$E$2:$E1472,BF$23,'Calendar Calcs'!$D$2:$D1472,"&gt;="&amp;WEEKDAY($W505)))))</f>
        <v/>
      </c>
      <c r="BG505" s="69" t="str">
        <f>IF($AY505="","",IF($AY505&gt;BG$23,0,IF($AY505&lt;BG$23,COUNTIFS('Calendar Calcs'!$E$2:$E1472,BG$23),COUNTIFS('Calendar Calcs'!$E$2:$E1472,BG$23,'Calendar Calcs'!$D$2:$D1472,"&gt;="&amp;WEEKDAY($W505)))))</f>
        <v/>
      </c>
      <c r="BH505" s="69">
        <f t="shared" si="155"/>
        <v>6</v>
      </c>
      <c r="BI505" s="69">
        <f>IF(Cover!$E$43="","",VLOOKUP(Cover!$E$43,'Calendar Calcs'!$B$2:$E1472,4,FALSE))</f>
        <v>1</v>
      </c>
      <c r="BJ505" s="69">
        <f>IF($BI505="","", IF($BI505&lt;BJ$23,0,IF($BI505&gt;=BJ$23,COUNTIFS('Calendar Calcs'!$E$2:$E1472,BJ$23),COUNTIFS('Calendar Calcs'!$E$2:$E1472,BJ$23,'Calendar Calcs'!$D$2:$D1472,"&lt;="&amp;WEEKDAY($V505)))))</f>
        <v>1</v>
      </c>
      <c r="BK505" s="69">
        <f t="shared" si="152"/>
        <v>6</v>
      </c>
      <c r="BN505" s="69" t="str">
        <f>IF(T505&gt;0,"FTE",IF(Cover!$E$47="Weekly",IF(S505&gt;29.75,"FTE","PTE"),IF(S505&gt;59.75,"FTE","PTE")))</f>
        <v>PTE</v>
      </c>
      <c r="BO505" s="69">
        <f>IF(BN505="FTE",30,IF(Cover!$E$47="Weekly",'STEP 2 EE Data'!S505,'STEP 2 EE Data'!S505/2))</f>
        <v>0</v>
      </c>
      <c r="BP505" s="209">
        <f t="shared" si="156"/>
        <v>0</v>
      </c>
      <c r="BQ505" s="209">
        <f t="shared" si="157"/>
        <v>0</v>
      </c>
      <c r="BR505" s="209">
        <f t="shared" si="158"/>
        <v>0</v>
      </c>
      <c r="BS505" s="209">
        <f t="shared" si="159"/>
        <v>0</v>
      </c>
      <c r="BT505" s="209">
        <f t="shared" si="160"/>
        <v>0</v>
      </c>
      <c r="BU505" s="209">
        <f t="shared" si="161"/>
        <v>0</v>
      </c>
      <c r="BV505" s="209">
        <f t="shared" si="162"/>
        <v>0</v>
      </c>
      <c r="BW505" s="209">
        <f t="shared" si="163"/>
        <v>0</v>
      </c>
      <c r="BX505" s="209">
        <f t="shared" si="164"/>
        <v>0</v>
      </c>
      <c r="CC505" s="210" t="str">
        <f>IF(B505="","",IF(C505="",IF(Cover!$E$47="Weekly",'STEP 3 EE Comp'!BI510*8,'STEP 3 EE Comp'!BI510*4),IF(Cover!$E$47="Weekly",'STEP 3 EE Comp'!BI510,'STEP 3 EE Comp'!BI510)))</f>
        <v/>
      </c>
      <c r="CD505" s="82" t="str">
        <f t="shared" si="165"/>
        <v/>
      </c>
      <c r="CE505" s="417">
        <f t="shared" si="166"/>
        <v>1</v>
      </c>
      <c r="CF505" s="82" t="str">
        <f t="shared" si="167"/>
        <v>Good</v>
      </c>
      <c r="CG505" s="82">
        <f t="shared" si="168"/>
        <v>0</v>
      </c>
      <c r="CH505" s="234">
        <f t="shared" si="169"/>
        <v>0</v>
      </c>
    </row>
    <row r="506" spans="1:86" s="69" customFormat="1" x14ac:dyDescent="0.3">
      <c r="A506" s="555"/>
      <c r="B506" s="52"/>
      <c r="C506" s="52"/>
      <c r="D506" s="52"/>
      <c r="E506" s="52"/>
      <c r="F506" s="507"/>
      <c r="G506" s="210">
        <f t="shared" si="170"/>
        <v>0</v>
      </c>
      <c r="H506" s="82">
        <f t="shared" si="151"/>
        <v>0</v>
      </c>
      <c r="I506" s="211"/>
      <c r="J506" s="441" t="s">
        <v>21</v>
      </c>
      <c r="K506" s="441" t="s">
        <v>21</v>
      </c>
      <c r="L506" s="441" t="s">
        <v>21</v>
      </c>
      <c r="M506" s="441" t="s">
        <v>21</v>
      </c>
      <c r="N506" s="568" t="s">
        <v>21</v>
      </c>
      <c r="O506" s="211"/>
      <c r="P506" s="212" t="str">
        <f>IF(B506="","",
IF(AND(V506="",W506="",B506&lt;&gt;""),"Employed",
IF(AND(V506&lt;&gt;"",W506="",B506&lt;&gt;""),"Terminated",
IF(AND(V506&lt;&gt;"",W506&lt;&gt;"",B506&lt;&gt;""),IF(W506&lt;Cover!$E$43,"Employed","Furloughed"),
IF(AND(V506="",W506&lt;&gt;"",B506&lt;&gt;""),IF(W506&lt;Cover!$E$43,"Employed","Rehired"))))))</f>
        <v/>
      </c>
      <c r="Q506" s="211"/>
      <c r="R506" s="536"/>
      <c r="S506" s="563"/>
      <c r="T506" s="536"/>
      <c r="U506" s="82">
        <f>IF(Cover!$E$47="Weekly",IF(T506&gt;0,T506,R506*S506),IF(T506&gt;0,T506,R506*S506)/2)</f>
        <v>0</v>
      </c>
      <c r="V506" s="564"/>
      <c r="W506" s="564"/>
      <c r="Y506" s="213" t="str">
        <f>IF($B506="","",IF('Actual Allocation Calc'!$AH$78="A",
IF($P506="Employed",$U506/7*BJ506,
IF(AND($P506="Terminated"),($U506/7*AP506),
IF(AND($P506="Furloughed"),($U506/7*AP506)+($U506/7*AZ506),
IF(AND($P506="Rehired"),($U506/7*AZ506),
IF(AND($P506="Terminated",AP506&gt;0),$U506,
IF($P506="Furloughed",IF(AP506&gt;0,$U506)+IF(AZ506&gt;0,$U506),
IF($P506="Rehired",IF(AZ506&gt;0,$U506)))))))),IF('Actual Allocation Calc'!$AH$78="C",'Actual Allocation Calc'!L506,'Actual Allocation Calc'!U506+IF($P506="Employed",$U506/7*BJ506,
IF(AND($P506="Terminated"),($U506/7*AP506),
IF(AND($P506="Furloughed"),($U506/7*AP506)+($U506/7*AZ506),
IF(AND($P506="Rehired"),($U506/7*AZ506),
IF(AND($P506="Terminated",AP506&gt;0),$U506,
IF($P506="Furloughed",IF(AP506&gt;0,$U506)+IF(AZ506&gt;0,$U506),
IF($P506="Rehired",IF(AZ506&gt;0,$U506))))))))*'Actual Allocation Calc'!$AH$99)))</f>
        <v/>
      </c>
      <c r="Z506" s="210" t="str">
        <f>IF($B506="","",IF('Actual Allocation Calc'!$AI$78="A",
IF($P506="Employed",$U506,
IF(AND($P506="Terminated"),($U506/7*AQ506),
IF(AND($P506="Furloughed"),($U506/7*AQ506)+($U506/7*BA506),
IF(AND($P506="Rehired"),($U506/7*BA506),
IF(AND($P506="Terminated",AQ506&gt;0),$U506,
IF($P506="Furloughed",IF(AQ506&gt;0,$U506)+IF(BA506&gt;0,$U506),
IF($P506="Rehired",IF(BA506&gt;0,$U506)))))))),IF('Actual Allocation Calc'!$AI$78="C",'Actual Allocation Calc'!M506,'Actual Allocation Calc'!V506+IF($P506="Employed",$U506,
IF(AND($P506="Terminated"),($U506/7*AQ506),
IF(AND($P506="Furloughed"),($U506/7*AQ506)+($U506/7*BA506),
IF(AND($P506="Rehired"),($U506/7*BA506),
IF(AND($P506="Terminated",AQ506&gt;0),$U506,
IF($P506="Furloughed",IF(AQ506&gt;0,$U506)+IF(BA506&gt;0,$U506),
IF($P506="Rehired",IF(BA506&gt;0,$U506))))))))*'Actual Allocation Calc'!$AI$99)))</f>
        <v/>
      </c>
      <c r="AA506" s="210" t="str">
        <f>IF($B506="","",IF('Actual Allocation Calc'!$AJ$78="A",
IF($P506="Employed",$U506,
IF(AND($P506="Terminated"),($U506/7*AR506),
IF(AND($P506="Furloughed"),($U506/7*AR506)+($U506/7*BB506),
IF(AND($P506="Rehired"),($U506/7*BB506),
IF(AND($P506="Terminated",AR506&gt;0),$U506,
IF($P506="Furloughed",IF(AR506&gt;0,$U506)+IF(BB506&gt;0,$U506),
IF($P506="Rehired",IF(BB506&gt;0,$U506)))))))),IF('Actual Allocation Calc'!$AJ$78="C",'Actual Allocation Calc'!N506,'Actual Allocation Calc'!W506+IF($P506="Employed",$U506,
IF(AND($P506="Terminated"),($U506/7*AR506),
IF(AND($P506="Furloughed"),($U506/7*AR506)+($U506/7*BB506),
IF(AND($P506="Rehired"),($U506/7*BB506),
IF(AND($P506="Terminated",AR506&gt;0),$U506,
IF($P506="Furloughed",IF(AR506&gt;0,$U506)+IF(BB506&gt;0,$U506),
IF($P506="Rehired",IF(BB506&gt;0,$U506))))))))*'Actual Allocation Calc'!$AJ$99)))</f>
        <v/>
      </c>
      <c r="AB506" s="210" t="str">
        <f>IF($B506="","",IF('Actual Allocation Calc'!$AK$78="A",
IF($P506="Employed",$U506,
IF(AND($P506="Terminated"),($U506/7*AS506),
IF(AND($P506="Furloughed"),($U506/7*AS506)+($U506/7*BC506),
IF(AND($P506="Rehired"),($U506/7*BC506),
IF(AND($P506="Terminated",AS506&gt;0),$U506,
IF($P506="Furloughed",IF(AS506&gt;0,$U506)+IF(BC506&gt;0,$U506),
IF($P506="Rehired",IF(BC506&gt;0,$U506)))))))),IF('Actual Allocation Calc'!$AK$78="C",'Actual Allocation Calc'!O506,'Actual Allocation Calc'!X506+IF($P506="Employed",$U506,
IF(AND($P506="Terminated"),($U506/7*AS506),
IF(AND($P506="Furloughed"),($U506/7*AS506)+($U506/7*BC506),
IF(AND($P506="Rehired"),($U506/7*BC506),
IF(AND($P506="Terminated",AS506&gt;0),$U506,
IF($P506="Furloughed",IF(AS506&gt;0,$U506)+IF(BC506&gt;0,$U506),
IF($P506="Rehired",IF(BC506&gt;0,$U506))))))))*'Actual Allocation Calc'!$AK$99)))</f>
        <v/>
      </c>
      <c r="AC506" s="210" t="str">
        <f>IF($B506="","",IF('Actual Allocation Calc'!$AL$78="A",
IF($P506="Employed",$U506,
IF(AND($P506="Terminated"),($U506/7*AT506),
IF(AND($P506="Furloughed"),($U506/7*AT506)+($U506/7*BD506),
IF(AND($P506="Rehired"),($U506/7*BD506),
IF(AND($P506="Terminated",AT506&gt;0),$U506,
IF($P506="Furloughed",IF(AT506&gt;0,$U506)+IF(BD506&gt;0,$U506),
IF($P506="Rehired",IF(BD506&gt;0,$U506)))))))),IF('Actual Allocation Calc'!$AL$78="C",'Actual Allocation Calc'!P506,'Actual Allocation Calc'!Y506+IF($P506="Employed",$U506,
IF(AND($P506="Terminated"),($U506/7*AT506),
IF(AND($P506="Furloughed"),($U506/7*AT506)+($U506/7*BD506),
IF(AND($P506="Rehired"),($U506/7*BD506),
IF(AND($P506="Terminated",AT506&gt;0),$U506,
IF($P506="Furloughed",IF(AT506&gt;0,$U506)+IF(BD506&gt;0,$U506),
IF($P506="Rehired",IF(BD506&gt;0,$U506))))))))*'Actual Allocation Calc'!$AL$99)))</f>
        <v/>
      </c>
      <c r="AD506" s="210" t="str">
        <f>IF($B506="","",IF('Actual Allocation Calc'!$AM$78="A",
IF($P506="Employed",$U506,
IF(AND($P506="Terminated"),($U506/7*AU506),
IF(AND($P506="Furloughed"),($U506/7*AU506)+($U506/7*BE506),
IF(AND($P506="Rehired"),($U506/7*BE506),
IF(AND($P506="Terminated",AU506&gt;0),$U506,
IF($P506="Furloughed",IF(AU506&gt;0,$U506)+IF(BE506&gt;0,$U506),
IF($P506="Rehired",IF(BE506&gt;0,$U506)))))))),IF('Actual Allocation Calc'!$AM$78="C",'Actual Allocation Calc'!Q506,'Actual Allocation Calc'!Z506+IF($P506="Employed",$U506,
IF(AND($P506="Terminated"),($U506/7*AU506),
IF(AND($P506="Furloughed"),($U506/7*AU506)+($U506/7*BE506),
IF(AND($P506="Rehired"),($U506/7*BE506),
IF(AND($P506="Terminated",AU506&gt;0),$U506,
IF($P506="Furloughed",IF(AU506&gt;0,$U506)+IF(BE506&gt;0,$U506),
IF($P506="Rehired",IF(BE506&gt;0,$U506))))))))*'Actual Allocation Calc'!$AM$99)))</f>
        <v/>
      </c>
      <c r="AE506" s="210" t="str">
        <f>IF($B506="","",IF('Actual Allocation Calc'!$AN$78="A",
IF($P506="Employed",$U506,
IF(AND($P506="Terminated"),($U506/7*AV506),
IF(AND($P506="Furloughed"),($U506/7*AV506)+($U506/7*BF506),
IF(AND($P506="Rehired"),($U506/7*BF506),
IF(AND($P506="Terminated",AV506&gt;0),$U506,
IF($P506="Furloughed",IF(AV506&gt;0,$U506)+IF(BF506&gt;0,$U506),
IF($P506="Rehired",IF(BF506&gt;0,$U506)))))))),IF('Actual Allocation Calc'!$AN$78="C",'Actual Allocation Calc'!R506,'Actual Allocation Calc'!AA506+IF($P506="Employed",$U506,
IF(AND($P506="Terminated"),($U506/7*AV506),
IF(AND($P506="Furloughed"),($U506/7*AV506)+($U506/7*BF506),
IF(AND($P506="Rehired"),($U506/7*BF506),
IF(AND($P506="Terminated",AV506&gt;0),$U506,
IF($P506="Furloughed",IF(AV506&gt;0,$U506)+IF(BF506&gt;0,$U506),
IF($P506="Rehired",IF(BF506&gt;0,$U506))))))))*'Actual Allocation Calc'!$AN$99)))</f>
        <v/>
      </c>
      <c r="AF506" s="210" t="str">
        <f>IF($B506="","",IF('Actual Allocation Calc'!$AO$78="A",
IF($P506="Employed",$U506,
IF(AND($P506="Terminated"),($U506/7*AW506),
IF(AND($P506="Furloughed"),($U506/7*AW506)+($U506/7*BG506),
IF(AND($P506="Rehired"),($U506/7*BG506),
IF(AND($P506="Terminated",AW506&gt;0),$U506,
IF($P506="Furloughed",IF(AW506&gt;0,$U506)+IF(BG506&gt;0,$U506),
IF($P506="Rehired",IF(BG506&gt;0,$U506)))))))),IF('Actual Allocation Calc'!$AO$78="C",'Actual Allocation Calc'!S506,'Actual Allocation Calc'!AB506+IF($P506="Employed",$U506,
IF(AND($P506="Terminated"),($U506/7*AW506),
IF(AND($P506="Furloughed"),($U506/7*AW506)+($U506/7*BG506),
IF(AND($P506="Rehired"),($U506/7*BG506),
IF(AND($P506="Terminated",AW506&gt;0),$U506,
IF($P506="Furloughed",IF(AW506&gt;0,$U506)+IF(BG506&gt;0,$U506),
IF($P506="Rehired",IF(BG506&gt;0,$U506))))))))*'Actual Allocation Calc'!$AO$99)))</f>
        <v/>
      </c>
      <c r="AG506" s="210" t="str">
        <f>IF($B506="","",IF('Actual Allocation Calc'!$AP$78="A",
IF($P506="Employed",$U506/7*BK506,
IF(AND($P506="Terminated"),($U506/7*AX506),
IF(AND($P506="Furloughed"),($U506/7*AX506)+($U506/7*BH506),
IF(AND($P506="Rehired"),($U506/7*BH506),
IF(AND($P506="Terminated",AX506&gt;0),$U506,
IF($P506="Furloughed",IF(AX506&gt;0,$U506)+IF(BH506&gt;0,$U506),
IF($P506="Rehired",IF(BH506&gt;0,$U506)))))))),IF('Actual Allocation Calc'!$AP$78="C",'Actual Allocation Calc'!T506,'Actual Allocation Calc'!AC506+IF($P506="Employed",$U506/7*BK506,
IF(AND($P506="Terminated"),($U506/7*AX506),
IF(AND($P506="Furloughed"),($U506/7*AX506)+($U506/7*BH506),
IF(AND($P506="Rehired"),($U506/7*BH506),
IF(AND($P506="Terminated",AX506&gt;0),$U506,
IF($P506="Furloughed",IF(AX506&gt;0,$U506)+IF(BH506&gt;0,$U506),
IF($P506="Rehired",IF(BH506&gt;0,$U506))))))))*'Actual Allocation Calc'!$AP$99)))</f>
        <v/>
      </c>
      <c r="AH506" s="536"/>
      <c r="AI506" s="82">
        <f t="shared" si="171"/>
        <v>0</v>
      </c>
      <c r="AJ506" s="210">
        <f t="shared" si="153"/>
        <v>0</v>
      </c>
      <c r="AK506" s="397" t="str">
        <f t="shared" si="154"/>
        <v/>
      </c>
      <c r="AM506" s="122"/>
      <c r="AO506" s="214" t="str">
        <f>IFERROR(IF($V506="","",VLOOKUP(V506,'Calendar Calcs'!$B$2:$E1473,4,FALSE)),0)</f>
        <v/>
      </c>
      <c r="AP506" s="69" t="str">
        <f>IF($AO506="","", IF($AO506&lt;AP$23,0,IF($AO506&gt;AP$23,COUNTIFS('Calendar Calcs'!$E$2:$E1473,AP$23),COUNTIFS('Calendar Calcs'!$E$2:$E1473,AP$23,'Calendar Calcs'!$D$2:$D1473,"&lt;="&amp;WEEKDAY($V506)))))</f>
        <v/>
      </c>
      <c r="AQ506" s="69" t="str">
        <f>IF($AO506="","", IF($AO506&lt;AQ$23,0,IF($AO506&gt;AQ$23,COUNTIFS('Calendar Calcs'!$E$2:$E1473,AQ$23),COUNTIFS('Calendar Calcs'!$E$2:$E1473,AQ$23,'Calendar Calcs'!$D$2:$D1473,"&lt;="&amp;WEEKDAY($V506)))))</f>
        <v/>
      </c>
      <c r="AR506" s="69" t="str">
        <f>IF($AO506="","", IF($AO506&lt;AR$23,0,IF($AO506&gt;AR$23,COUNTIFS('Calendar Calcs'!$E$2:$E1473,AR$23),COUNTIFS('Calendar Calcs'!$E$2:$E1473,AR$23,'Calendar Calcs'!$D$2:$D1473,"&lt;="&amp;WEEKDAY($V506)))))</f>
        <v/>
      </c>
      <c r="AS506" s="69" t="str">
        <f>IF($AO506="","", IF($AO506&lt;AS$23,0,IF($AO506&gt;AS$23,COUNTIFS('Calendar Calcs'!$E$2:$E1473,AS$23),COUNTIFS('Calendar Calcs'!$E$2:$E1473,AS$23,'Calendar Calcs'!$D$2:$D1473,"&lt;="&amp;WEEKDAY($V506)))))</f>
        <v/>
      </c>
      <c r="AT506" s="69" t="str">
        <f>IF($AO506="","", IF($AO506&lt;AT$23,0,IF($AO506&gt;AT$23,COUNTIFS('Calendar Calcs'!$E$2:$E1473,AT$23),COUNTIFS('Calendar Calcs'!$E$2:$E1473,AT$23,'Calendar Calcs'!$D$2:$D1473,"&lt;="&amp;WEEKDAY($V506)))))</f>
        <v/>
      </c>
      <c r="AU506" s="69" t="str">
        <f>IF($AO506="","", IF($AO506&lt;AU$23,0,IF($AO506&gt;AU$23,COUNTIFS('Calendar Calcs'!$E$2:$E1473,AU$23),COUNTIFS('Calendar Calcs'!$E$2:$E1473,AU$23,'Calendar Calcs'!$D$2:$D1473,"&lt;="&amp;WEEKDAY($V506)))))</f>
        <v/>
      </c>
      <c r="AV506" s="69" t="str">
        <f>IF($AO506="","", IF($AO506&lt;AV$23,0,IF($AO506&gt;AV$23,COUNTIFS('Calendar Calcs'!$E$2:$E1473,AV$23),COUNTIFS('Calendar Calcs'!$E$2:$E1473,AV$23,'Calendar Calcs'!$D$2:$D1473,"&lt;="&amp;WEEKDAY($V506)))))</f>
        <v/>
      </c>
      <c r="AW506" s="69" t="str">
        <f>IF($AO506="","", IF($AO506&lt;AW$23,0,IF($AO506&gt;AW$23,COUNTIFS('Calendar Calcs'!$E$2:$E1473,AW$23),COUNTIFS('Calendar Calcs'!$E$2:$E1473,AW$23,'Calendar Calcs'!$D$2:$D1473,"&lt;="&amp;WEEKDAY($V506)))))</f>
        <v/>
      </c>
      <c r="AX506" s="69" t="str">
        <f>IF($AO506="","", IF($AO506&lt;AX$23,0,IF($AO506&gt;AX$23,COUNTIFS('Calendar Calcs'!$E$2:$E1473,AX$23),COUNTIFS('Calendar Calcs'!$E$2:$E1473,AX$23,'Calendar Calcs'!$D$2:$D1473,"&lt;="&amp;WEEKDAY($V506)))))</f>
        <v/>
      </c>
      <c r="AY506" s="69" t="str">
        <f>IF($W506="","",VLOOKUP($W506,'Calendar Calcs'!$B$2:$E1473,4,FALSE))</f>
        <v/>
      </c>
      <c r="AZ506" s="69" t="str">
        <f>IF($AY506="","",IF($AY506&gt;AZ$23,0,IF($AY506&lt;AZ$23,COUNTIFS('Calendar Calcs'!$E$2:$E1473,AZ$23),COUNTIFS('Calendar Calcs'!$E$2:$E1473,AZ$23,'Calendar Calcs'!$D$2:$D1473,"&gt;="&amp;WEEKDAY($W506)))))</f>
        <v/>
      </c>
      <c r="BA506" s="69" t="str">
        <f>IF($AY506="","",IF($AY506&gt;BA$23,0,IF($AY506&lt;BA$23,COUNTIFS('Calendar Calcs'!$E$2:$E1473,BA$23),COUNTIFS('Calendar Calcs'!$E$2:$E1473,BA$23,'Calendar Calcs'!$D$2:$D1473,"&gt;="&amp;WEEKDAY($W506)))))</f>
        <v/>
      </c>
      <c r="BB506" s="69" t="str">
        <f>IF($AY506="","",IF($AY506&gt;BB$23,0,IF($AY506&lt;BB$23,COUNTIFS('Calendar Calcs'!$E$2:$E1473,BB$23),COUNTIFS('Calendar Calcs'!$E$2:$E1473,BB$23,'Calendar Calcs'!$D$2:$D1473,"&gt;="&amp;WEEKDAY($W506)))))</f>
        <v/>
      </c>
      <c r="BC506" s="69" t="str">
        <f>IF($AY506="","",IF($AY506&gt;BC$23,0,IF($AY506&lt;BC$23,COUNTIFS('Calendar Calcs'!$E$2:$E1473,BC$23),COUNTIFS('Calendar Calcs'!$E$2:$E1473,BC$23,'Calendar Calcs'!$D$2:$D1473,"&gt;="&amp;WEEKDAY($W506)))))</f>
        <v/>
      </c>
      <c r="BD506" s="69" t="str">
        <f>IF($AY506="","",IF($AY506&gt;BD$23,0,IF($AY506&lt;BD$23,COUNTIFS('Calendar Calcs'!$E$2:$E1473,BD$23),COUNTIFS('Calendar Calcs'!$E$2:$E1473,BD$23,'Calendar Calcs'!$D$2:$D1473,"&gt;="&amp;WEEKDAY($W506)))))</f>
        <v/>
      </c>
      <c r="BE506" s="69" t="str">
        <f>IF($AY506="","",IF($AY506&gt;BE$23,0,IF($AY506&lt;BE$23,COUNTIFS('Calendar Calcs'!$E$2:$E1473,BE$23),COUNTIFS('Calendar Calcs'!$E$2:$E1473,BE$23,'Calendar Calcs'!$D$2:$D1473,"&gt;="&amp;WEEKDAY($W506)))))</f>
        <v/>
      </c>
      <c r="BF506" s="69" t="str">
        <f>IF($AY506="","",IF($AY506&gt;BF$23,0,IF($AY506&lt;BF$23,COUNTIFS('Calendar Calcs'!$E$2:$E1473,BF$23),COUNTIFS('Calendar Calcs'!$E$2:$E1473,BF$23,'Calendar Calcs'!$D$2:$D1473,"&gt;="&amp;WEEKDAY($W506)))))</f>
        <v/>
      </c>
      <c r="BG506" s="69" t="str">
        <f>IF($AY506="","",IF($AY506&gt;BG$23,0,IF($AY506&lt;BG$23,COUNTIFS('Calendar Calcs'!$E$2:$E1473,BG$23),COUNTIFS('Calendar Calcs'!$E$2:$E1473,BG$23,'Calendar Calcs'!$D$2:$D1473,"&gt;="&amp;WEEKDAY($W506)))))</f>
        <v/>
      </c>
      <c r="BH506" s="69">
        <f t="shared" si="155"/>
        <v>6</v>
      </c>
      <c r="BI506" s="69">
        <f>IF(Cover!$E$43="","",VLOOKUP(Cover!$E$43,'Calendar Calcs'!$B$2:$E1473,4,FALSE))</f>
        <v>1</v>
      </c>
      <c r="BJ506" s="69">
        <f>IF($BI506="","", IF($BI506&lt;BJ$23,0,IF($BI506&gt;=BJ$23,COUNTIFS('Calendar Calcs'!$E$2:$E1473,BJ$23),COUNTIFS('Calendar Calcs'!$E$2:$E1473,BJ$23,'Calendar Calcs'!$D$2:$D1473,"&lt;="&amp;WEEKDAY($V506)))))</f>
        <v>1</v>
      </c>
      <c r="BK506" s="69">
        <f t="shared" si="152"/>
        <v>6</v>
      </c>
      <c r="BN506" s="69" t="str">
        <f>IF(T506&gt;0,"FTE",IF(Cover!$E$47="Weekly",IF(S506&gt;29.75,"FTE","PTE"),IF(S506&gt;59.75,"FTE","PTE")))</f>
        <v>PTE</v>
      </c>
      <c r="BO506" s="69">
        <f>IF(BN506="FTE",30,IF(Cover!$E$47="Weekly",'STEP 2 EE Data'!S506,'STEP 2 EE Data'!S506/2))</f>
        <v>0</v>
      </c>
      <c r="BP506" s="209">
        <f t="shared" si="156"/>
        <v>0</v>
      </c>
      <c r="BQ506" s="209">
        <f t="shared" si="157"/>
        <v>0</v>
      </c>
      <c r="BR506" s="209">
        <f t="shared" si="158"/>
        <v>0</v>
      </c>
      <c r="BS506" s="209">
        <f t="shared" si="159"/>
        <v>0</v>
      </c>
      <c r="BT506" s="209">
        <f t="shared" si="160"/>
        <v>0</v>
      </c>
      <c r="BU506" s="209">
        <f t="shared" si="161"/>
        <v>0</v>
      </c>
      <c r="BV506" s="209">
        <f t="shared" si="162"/>
        <v>0</v>
      </c>
      <c r="BW506" s="209">
        <f t="shared" si="163"/>
        <v>0</v>
      </c>
      <c r="BX506" s="209">
        <f t="shared" si="164"/>
        <v>0</v>
      </c>
      <c r="CC506" s="210" t="str">
        <f>IF(B506="","",IF(C506="",IF(Cover!$E$47="Weekly",'STEP 3 EE Comp'!BI511*8,'STEP 3 EE Comp'!BI511*4),IF(Cover!$E$47="Weekly",'STEP 3 EE Comp'!BI511,'STEP 3 EE Comp'!BI511)))</f>
        <v/>
      </c>
      <c r="CD506" s="82" t="str">
        <f t="shared" si="165"/>
        <v/>
      </c>
      <c r="CE506" s="417">
        <f t="shared" si="166"/>
        <v>1</v>
      </c>
      <c r="CF506" s="82" t="str">
        <f t="shared" si="167"/>
        <v>Good</v>
      </c>
      <c r="CG506" s="82">
        <f t="shared" si="168"/>
        <v>0</v>
      </c>
      <c r="CH506" s="234">
        <f t="shared" si="169"/>
        <v>0</v>
      </c>
    </row>
    <row r="507" spans="1:86" s="69" customFormat="1" x14ac:dyDescent="0.3">
      <c r="A507" s="555"/>
      <c r="B507" s="52"/>
      <c r="C507" s="52"/>
      <c r="D507" s="52"/>
      <c r="E507" s="52"/>
      <c r="F507" s="507"/>
      <c r="G507" s="210">
        <f t="shared" si="170"/>
        <v>0</v>
      </c>
      <c r="H507" s="82">
        <f t="shared" si="151"/>
        <v>0</v>
      </c>
      <c r="I507" s="211"/>
      <c r="J507" s="441" t="s">
        <v>21</v>
      </c>
      <c r="K507" s="441" t="s">
        <v>21</v>
      </c>
      <c r="L507" s="441" t="s">
        <v>21</v>
      </c>
      <c r="M507" s="441" t="s">
        <v>21</v>
      </c>
      <c r="N507" s="568" t="s">
        <v>21</v>
      </c>
      <c r="O507" s="211"/>
      <c r="P507" s="212" t="str">
        <f>IF(B507="","",
IF(AND(V507="",W507="",B507&lt;&gt;""),"Employed",
IF(AND(V507&lt;&gt;"",W507="",B507&lt;&gt;""),"Terminated",
IF(AND(V507&lt;&gt;"",W507&lt;&gt;"",B507&lt;&gt;""),IF(W507&lt;Cover!$E$43,"Employed","Furloughed"),
IF(AND(V507="",W507&lt;&gt;"",B507&lt;&gt;""),IF(W507&lt;Cover!$E$43,"Employed","Rehired"))))))</f>
        <v/>
      </c>
      <c r="Q507" s="211"/>
      <c r="R507" s="536"/>
      <c r="S507" s="563"/>
      <c r="T507" s="536"/>
      <c r="U507" s="82">
        <f>IF(Cover!$E$47="Weekly",IF(T507&gt;0,T507,R507*S507),IF(T507&gt;0,T507,R507*S507)/2)</f>
        <v>0</v>
      </c>
      <c r="V507" s="564"/>
      <c r="W507" s="564"/>
      <c r="Y507" s="213" t="str">
        <f>IF($B507="","",IF('Actual Allocation Calc'!$AH$78="A",
IF($P507="Employed",$U507/7*BJ507,
IF(AND($P507="Terminated"),($U507/7*AP507),
IF(AND($P507="Furloughed"),($U507/7*AP507)+($U507/7*AZ507),
IF(AND($P507="Rehired"),($U507/7*AZ507),
IF(AND($P507="Terminated",AP507&gt;0),$U507,
IF($P507="Furloughed",IF(AP507&gt;0,$U507)+IF(AZ507&gt;0,$U507),
IF($P507="Rehired",IF(AZ507&gt;0,$U507)))))))),IF('Actual Allocation Calc'!$AH$78="C",'Actual Allocation Calc'!L507,'Actual Allocation Calc'!U507+IF($P507="Employed",$U507/7*BJ507,
IF(AND($P507="Terminated"),($U507/7*AP507),
IF(AND($P507="Furloughed"),($U507/7*AP507)+($U507/7*AZ507),
IF(AND($P507="Rehired"),($U507/7*AZ507),
IF(AND($P507="Terminated",AP507&gt;0),$U507,
IF($P507="Furloughed",IF(AP507&gt;0,$U507)+IF(AZ507&gt;0,$U507),
IF($P507="Rehired",IF(AZ507&gt;0,$U507))))))))*'Actual Allocation Calc'!$AH$99)))</f>
        <v/>
      </c>
      <c r="Z507" s="210" t="str">
        <f>IF($B507="","",IF('Actual Allocation Calc'!$AI$78="A",
IF($P507="Employed",$U507,
IF(AND($P507="Terminated"),($U507/7*AQ507),
IF(AND($P507="Furloughed"),($U507/7*AQ507)+($U507/7*BA507),
IF(AND($P507="Rehired"),($U507/7*BA507),
IF(AND($P507="Terminated",AQ507&gt;0),$U507,
IF($P507="Furloughed",IF(AQ507&gt;0,$U507)+IF(BA507&gt;0,$U507),
IF($P507="Rehired",IF(BA507&gt;0,$U507)))))))),IF('Actual Allocation Calc'!$AI$78="C",'Actual Allocation Calc'!M507,'Actual Allocation Calc'!V507+IF($P507="Employed",$U507,
IF(AND($P507="Terminated"),($U507/7*AQ507),
IF(AND($P507="Furloughed"),($U507/7*AQ507)+($U507/7*BA507),
IF(AND($P507="Rehired"),($U507/7*BA507),
IF(AND($P507="Terminated",AQ507&gt;0),$U507,
IF($P507="Furloughed",IF(AQ507&gt;0,$U507)+IF(BA507&gt;0,$U507),
IF($P507="Rehired",IF(BA507&gt;0,$U507))))))))*'Actual Allocation Calc'!$AI$99)))</f>
        <v/>
      </c>
      <c r="AA507" s="210" t="str">
        <f>IF($B507="","",IF('Actual Allocation Calc'!$AJ$78="A",
IF($P507="Employed",$U507,
IF(AND($P507="Terminated"),($U507/7*AR507),
IF(AND($P507="Furloughed"),($U507/7*AR507)+($U507/7*BB507),
IF(AND($P507="Rehired"),($U507/7*BB507),
IF(AND($P507="Terminated",AR507&gt;0),$U507,
IF($P507="Furloughed",IF(AR507&gt;0,$U507)+IF(BB507&gt;0,$U507),
IF($P507="Rehired",IF(BB507&gt;0,$U507)))))))),IF('Actual Allocation Calc'!$AJ$78="C",'Actual Allocation Calc'!N507,'Actual Allocation Calc'!W507+IF($P507="Employed",$U507,
IF(AND($P507="Terminated"),($U507/7*AR507),
IF(AND($P507="Furloughed"),($U507/7*AR507)+($U507/7*BB507),
IF(AND($P507="Rehired"),($U507/7*BB507),
IF(AND($P507="Terminated",AR507&gt;0),$U507,
IF($P507="Furloughed",IF(AR507&gt;0,$U507)+IF(BB507&gt;0,$U507),
IF($P507="Rehired",IF(BB507&gt;0,$U507))))))))*'Actual Allocation Calc'!$AJ$99)))</f>
        <v/>
      </c>
      <c r="AB507" s="210" t="str">
        <f>IF($B507="","",IF('Actual Allocation Calc'!$AK$78="A",
IF($P507="Employed",$U507,
IF(AND($P507="Terminated"),($U507/7*AS507),
IF(AND($P507="Furloughed"),($U507/7*AS507)+($U507/7*BC507),
IF(AND($P507="Rehired"),($U507/7*BC507),
IF(AND($P507="Terminated",AS507&gt;0),$U507,
IF($P507="Furloughed",IF(AS507&gt;0,$U507)+IF(BC507&gt;0,$U507),
IF($P507="Rehired",IF(BC507&gt;0,$U507)))))))),IF('Actual Allocation Calc'!$AK$78="C",'Actual Allocation Calc'!O507,'Actual Allocation Calc'!X507+IF($P507="Employed",$U507,
IF(AND($P507="Terminated"),($U507/7*AS507),
IF(AND($P507="Furloughed"),($U507/7*AS507)+($U507/7*BC507),
IF(AND($P507="Rehired"),($U507/7*BC507),
IF(AND($P507="Terminated",AS507&gt;0),$U507,
IF($P507="Furloughed",IF(AS507&gt;0,$U507)+IF(BC507&gt;0,$U507),
IF($P507="Rehired",IF(BC507&gt;0,$U507))))))))*'Actual Allocation Calc'!$AK$99)))</f>
        <v/>
      </c>
      <c r="AC507" s="210" t="str">
        <f>IF($B507="","",IF('Actual Allocation Calc'!$AL$78="A",
IF($P507="Employed",$U507,
IF(AND($P507="Terminated"),($U507/7*AT507),
IF(AND($P507="Furloughed"),($U507/7*AT507)+($U507/7*BD507),
IF(AND($P507="Rehired"),($U507/7*BD507),
IF(AND($P507="Terminated",AT507&gt;0),$U507,
IF($P507="Furloughed",IF(AT507&gt;0,$U507)+IF(BD507&gt;0,$U507),
IF($P507="Rehired",IF(BD507&gt;0,$U507)))))))),IF('Actual Allocation Calc'!$AL$78="C",'Actual Allocation Calc'!P507,'Actual Allocation Calc'!Y507+IF($P507="Employed",$U507,
IF(AND($P507="Terminated"),($U507/7*AT507),
IF(AND($P507="Furloughed"),($U507/7*AT507)+($U507/7*BD507),
IF(AND($P507="Rehired"),($U507/7*BD507),
IF(AND($P507="Terminated",AT507&gt;0),$U507,
IF($P507="Furloughed",IF(AT507&gt;0,$U507)+IF(BD507&gt;0,$U507),
IF($P507="Rehired",IF(BD507&gt;0,$U507))))))))*'Actual Allocation Calc'!$AL$99)))</f>
        <v/>
      </c>
      <c r="AD507" s="210" t="str">
        <f>IF($B507="","",IF('Actual Allocation Calc'!$AM$78="A",
IF($P507="Employed",$U507,
IF(AND($P507="Terminated"),($U507/7*AU507),
IF(AND($P507="Furloughed"),($U507/7*AU507)+($U507/7*BE507),
IF(AND($P507="Rehired"),($U507/7*BE507),
IF(AND($P507="Terminated",AU507&gt;0),$U507,
IF($P507="Furloughed",IF(AU507&gt;0,$U507)+IF(BE507&gt;0,$U507),
IF($P507="Rehired",IF(BE507&gt;0,$U507)))))))),IF('Actual Allocation Calc'!$AM$78="C",'Actual Allocation Calc'!Q507,'Actual Allocation Calc'!Z507+IF($P507="Employed",$U507,
IF(AND($P507="Terminated"),($U507/7*AU507),
IF(AND($P507="Furloughed"),($U507/7*AU507)+($U507/7*BE507),
IF(AND($P507="Rehired"),($U507/7*BE507),
IF(AND($P507="Terminated",AU507&gt;0),$U507,
IF($P507="Furloughed",IF(AU507&gt;0,$U507)+IF(BE507&gt;0,$U507),
IF($P507="Rehired",IF(BE507&gt;0,$U507))))))))*'Actual Allocation Calc'!$AM$99)))</f>
        <v/>
      </c>
      <c r="AE507" s="210" t="str">
        <f>IF($B507="","",IF('Actual Allocation Calc'!$AN$78="A",
IF($P507="Employed",$U507,
IF(AND($P507="Terminated"),($U507/7*AV507),
IF(AND($P507="Furloughed"),($U507/7*AV507)+($U507/7*BF507),
IF(AND($P507="Rehired"),($U507/7*BF507),
IF(AND($P507="Terminated",AV507&gt;0),$U507,
IF($P507="Furloughed",IF(AV507&gt;0,$U507)+IF(BF507&gt;0,$U507),
IF($P507="Rehired",IF(BF507&gt;0,$U507)))))))),IF('Actual Allocation Calc'!$AN$78="C",'Actual Allocation Calc'!R507,'Actual Allocation Calc'!AA507+IF($P507="Employed",$U507,
IF(AND($P507="Terminated"),($U507/7*AV507),
IF(AND($P507="Furloughed"),($U507/7*AV507)+($U507/7*BF507),
IF(AND($P507="Rehired"),($U507/7*BF507),
IF(AND($P507="Terminated",AV507&gt;0),$U507,
IF($P507="Furloughed",IF(AV507&gt;0,$U507)+IF(BF507&gt;0,$U507),
IF($P507="Rehired",IF(BF507&gt;0,$U507))))))))*'Actual Allocation Calc'!$AN$99)))</f>
        <v/>
      </c>
      <c r="AF507" s="210" t="str">
        <f>IF($B507="","",IF('Actual Allocation Calc'!$AO$78="A",
IF($P507="Employed",$U507,
IF(AND($P507="Terminated"),($U507/7*AW507),
IF(AND($P507="Furloughed"),($U507/7*AW507)+($U507/7*BG507),
IF(AND($P507="Rehired"),($U507/7*BG507),
IF(AND($P507="Terminated",AW507&gt;0),$U507,
IF($P507="Furloughed",IF(AW507&gt;0,$U507)+IF(BG507&gt;0,$U507),
IF($P507="Rehired",IF(BG507&gt;0,$U507)))))))),IF('Actual Allocation Calc'!$AO$78="C",'Actual Allocation Calc'!S507,'Actual Allocation Calc'!AB507+IF($P507="Employed",$U507,
IF(AND($P507="Terminated"),($U507/7*AW507),
IF(AND($P507="Furloughed"),($U507/7*AW507)+($U507/7*BG507),
IF(AND($P507="Rehired"),($U507/7*BG507),
IF(AND($P507="Terminated",AW507&gt;0),$U507,
IF($P507="Furloughed",IF(AW507&gt;0,$U507)+IF(BG507&gt;0,$U507),
IF($P507="Rehired",IF(BG507&gt;0,$U507))))))))*'Actual Allocation Calc'!$AO$99)))</f>
        <v/>
      </c>
      <c r="AG507" s="210" t="str">
        <f>IF($B507="","",IF('Actual Allocation Calc'!$AP$78="A",
IF($P507="Employed",$U507/7*BK507,
IF(AND($P507="Terminated"),($U507/7*AX507),
IF(AND($P507="Furloughed"),($U507/7*AX507)+($U507/7*BH507),
IF(AND($P507="Rehired"),($U507/7*BH507),
IF(AND($P507="Terminated",AX507&gt;0),$U507,
IF($P507="Furloughed",IF(AX507&gt;0,$U507)+IF(BH507&gt;0,$U507),
IF($P507="Rehired",IF(BH507&gt;0,$U507)))))))),IF('Actual Allocation Calc'!$AP$78="C",'Actual Allocation Calc'!T507,'Actual Allocation Calc'!AC507+IF($P507="Employed",$U507/7*BK507,
IF(AND($P507="Terminated"),($U507/7*AX507),
IF(AND($P507="Furloughed"),($U507/7*AX507)+($U507/7*BH507),
IF(AND($P507="Rehired"),($U507/7*BH507),
IF(AND($P507="Terminated",AX507&gt;0),$U507,
IF($P507="Furloughed",IF(AX507&gt;0,$U507)+IF(BH507&gt;0,$U507),
IF($P507="Rehired",IF(BH507&gt;0,$U507))))))))*'Actual Allocation Calc'!$AP$99)))</f>
        <v/>
      </c>
      <c r="AH507" s="536"/>
      <c r="AI507" s="82">
        <f t="shared" si="171"/>
        <v>0</v>
      </c>
      <c r="AJ507" s="210">
        <f t="shared" si="153"/>
        <v>0</v>
      </c>
      <c r="AK507" s="397" t="str">
        <f t="shared" si="154"/>
        <v/>
      </c>
      <c r="AM507" s="122"/>
      <c r="AO507" s="214" t="str">
        <f>IFERROR(IF($V507="","",VLOOKUP(V507,'Calendar Calcs'!$B$2:$E1474,4,FALSE)),0)</f>
        <v/>
      </c>
      <c r="AP507" s="69" t="str">
        <f>IF($AO507="","", IF($AO507&lt;AP$23,0,IF($AO507&gt;AP$23,COUNTIFS('Calendar Calcs'!$E$2:$E1474,AP$23),COUNTIFS('Calendar Calcs'!$E$2:$E1474,AP$23,'Calendar Calcs'!$D$2:$D1474,"&lt;="&amp;WEEKDAY($V507)))))</f>
        <v/>
      </c>
      <c r="AQ507" s="69" t="str">
        <f>IF($AO507="","", IF($AO507&lt;AQ$23,0,IF($AO507&gt;AQ$23,COUNTIFS('Calendar Calcs'!$E$2:$E1474,AQ$23),COUNTIFS('Calendar Calcs'!$E$2:$E1474,AQ$23,'Calendar Calcs'!$D$2:$D1474,"&lt;="&amp;WEEKDAY($V507)))))</f>
        <v/>
      </c>
      <c r="AR507" s="69" t="str">
        <f>IF($AO507="","", IF($AO507&lt;AR$23,0,IF($AO507&gt;AR$23,COUNTIFS('Calendar Calcs'!$E$2:$E1474,AR$23),COUNTIFS('Calendar Calcs'!$E$2:$E1474,AR$23,'Calendar Calcs'!$D$2:$D1474,"&lt;="&amp;WEEKDAY($V507)))))</f>
        <v/>
      </c>
      <c r="AS507" s="69" t="str">
        <f>IF($AO507="","", IF($AO507&lt;AS$23,0,IF($AO507&gt;AS$23,COUNTIFS('Calendar Calcs'!$E$2:$E1474,AS$23),COUNTIFS('Calendar Calcs'!$E$2:$E1474,AS$23,'Calendar Calcs'!$D$2:$D1474,"&lt;="&amp;WEEKDAY($V507)))))</f>
        <v/>
      </c>
      <c r="AT507" s="69" t="str">
        <f>IF($AO507="","", IF($AO507&lt;AT$23,0,IF($AO507&gt;AT$23,COUNTIFS('Calendar Calcs'!$E$2:$E1474,AT$23),COUNTIFS('Calendar Calcs'!$E$2:$E1474,AT$23,'Calendar Calcs'!$D$2:$D1474,"&lt;="&amp;WEEKDAY($V507)))))</f>
        <v/>
      </c>
      <c r="AU507" s="69" t="str">
        <f>IF($AO507="","", IF($AO507&lt;AU$23,0,IF($AO507&gt;AU$23,COUNTIFS('Calendar Calcs'!$E$2:$E1474,AU$23),COUNTIFS('Calendar Calcs'!$E$2:$E1474,AU$23,'Calendar Calcs'!$D$2:$D1474,"&lt;="&amp;WEEKDAY($V507)))))</f>
        <v/>
      </c>
      <c r="AV507" s="69" t="str">
        <f>IF($AO507="","", IF($AO507&lt;AV$23,0,IF($AO507&gt;AV$23,COUNTIFS('Calendar Calcs'!$E$2:$E1474,AV$23),COUNTIFS('Calendar Calcs'!$E$2:$E1474,AV$23,'Calendar Calcs'!$D$2:$D1474,"&lt;="&amp;WEEKDAY($V507)))))</f>
        <v/>
      </c>
      <c r="AW507" s="69" t="str">
        <f>IF($AO507="","", IF($AO507&lt;AW$23,0,IF($AO507&gt;AW$23,COUNTIFS('Calendar Calcs'!$E$2:$E1474,AW$23),COUNTIFS('Calendar Calcs'!$E$2:$E1474,AW$23,'Calendar Calcs'!$D$2:$D1474,"&lt;="&amp;WEEKDAY($V507)))))</f>
        <v/>
      </c>
      <c r="AX507" s="69" t="str">
        <f>IF($AO507="","", IF($AO507&lt;AX$23,0,IF($AO507&gt;AX$23,COUNTIFS('Calendar Calcs'!$E$2:$E1474,AX$23),COUNTIFS('Calendar Calcs'!$E$2:$E1474,AX$23,'Calendar Calcs'!$D$2:$D1474,"&lt;="&amp;WEEKDAY($V507)))))</f>
        <v/>
      </c>
      <c r="AY507" s="69" t="str">
        <f>IF($W507="","",VLOOKUP($W507,'Calendar Calcs'!$B$2:$E1474,4,FALSE))</f>
        <v/>
      </c>
      <c r="AZ507" s="69" t="str">
        <f>IF($AY507="","",IF($AY507&gt;AZ$23,0,IF($AY507&lt;AZ$23,COUNTIFS('Calendar Calcs'!$E$2:$E1474,AZ$23),COUNTIFS('Calendar Calcs'!$E$2:$E1474,AZ$23,'Calendar Calcs'!$D$2:$D1474,"&gt;="&amp;WEEKDAY($W507)))))</f>
        <v/>
      </c>
      <c r="BA507" s="69" t="str">
        <f>IF($AY507="","",IF($AY507&gt;BA$23,0,IF($AY507&lt;BA$23,COUNTIFS('Calendar Calcs'!$E$2:$E1474,BA$23),COUNTIFS('Calendar Calcs'!$E$2:$E1474,BA$23,'Calendar Calcs'!$D$2:$D1474,"&gt;="&amp;WEEKDAY($W507)))))</f>
        <v/>
      </c>
      <c r="BB507" s="69" t="str">
        <f>IF($AY507="","",IF($AY507&gt;BB$23,0,IF($AY507&lt;BB$23,COUNTIFS('Calendar Calcs'!$E$2:$E1474,BB$23),COUNTIFS('Calendar Calcs'!$E$2:$E1474,BB$23,'Calendar Calcs'!$D$2:$D1474,"&gt;="&amp;WEEKDAY($W507)))))</f>
        <v/>
      </c>
      <c r="BC507" s="69" t="str">
        <f>IF($AY507="","",IF($AY507&gt;BC$23,0,IF($AY507&lt;BC$23,COUNTIFS('Calendar Calcs'!$E$2:$E1474,BC$23),COUNTIFS('Calendar Calcs'!$E$2:$E1474,BC$23,'Calendar Calcs'!$D$2:$D1474,"&gt;="&amp;WEEKDAY($W507)))))</f>
        <v/>
      </c>
      <c r="BD507" s="69" t="str">
        <f>IF($AY507="","",IF($AY507&gt;BD$23,0,IF($AY507&lt;BD$23,COUNTIFS('Calendar Calcs'!$E$2:$E1474,BD$23),COUNTIFS('Calendar Calcs'!$E$2:$E1474,BD$23,'Calendar Calcs'!$D$2:$D1474,"&gt;="&amp;WEEKDAY($W507)))))</f>
        <v/>
      </c>
      <c r="BE507" s="69" t="str">
        <f>IF($AY507="","",IF($AY507&gt;BE$23,0,IF($AY507&lt;BE$23,COUNTIFS('Calendar Calcs'!$E$2:$E1474,BE$23),COUNTIFS('Calendar Calcs'!$E$2:$E1474,BE$23,'Calendar Calcs'!$D$2:$D1474,"&gt;="&amp;WEEKDAY($W507)))))</f>
        <v/>
      </c>
      <c r="BF507" s="69" t="str">
        <f>IF($AY507="","",IF($AY507&gt;BF$23,0,IF($AY507&lt;BF$23,COUNTIFS('Calendar Calcs'!$E$2:$E1474,BF$23),COUNTIFS('Calendar Calcs'!$E$2:$E1474,BF$23,'Calendar Calcs'!$D$2:$D1474,"&gt;="&amp;WEEKDAY($W507)))))</f>
        <v/>
      </c>
      <c r="BG507" s="69" t="str">
        <f>IF($AY507="","",IF($AY507&gt;BG$23,0,IF($AY507&lt;BG$23,COUNTIFS('Calendar Calcs'!$E$2:$E1474,BG$23),COUNTIFS('Calendar Calcs'!$E$2:$E1474,BG$23,'Calendar Calcs'!$D$2:$D1474,"&gt;="&amp;WEEKDAY($W507)))))</f>
        <v/>
      </c>
      <c r="BH507" s="69">
        <f t="shared" si="155"/>
        <v>6</v>
      </c>
      <c r="BI507" s="69">
        <f>IF(Cover!$E$43="","",VLOOKUP(Cover!$E$43,'Calendar Calcs'!$B$2:$E1474,4,FALSE))</f>
        <v>1</v>
      </c>
      <c r="BJ507" s="69">
        <f>IF($BI507="","", IF($BI507&lt;BJ$23,0,IF($BI507&gt;=BJ$23,COUNTIFS('Calendar Calcs'!$E$2:$E1474,BJ$23),COUNTIFS('Calendar Calcs'!$E$2:$E1474,BJ$23,'Calendar Calcs'!$D$2:$D1474,"&lt;="&amp;WEEKDAY($V507)))))</f>
        <v>1</v>
      </c>
      <c r="BK507" s="69">
        <f t="shared" si="152"/>
        <v>6</v>
      </c>
      <c r="BN507" s="69" t="str">
        <f>IF(T507&gt;0,"FTE",IF(Cover!$E$47="Weekly",IF(S507&gt;29.75,"FTE","PTE"),IF(S507&gt;59.75,"FTE","PTE")))</f>
        <v>PTE</v>
      </c>
      <c r="BO507" s="69">
        <f>IF(BN507="FTE",30,IF(Cover!$E$47="Weekly",'STEP 2 EE Data'!S507,'STEP 2 EE Data'!S507/2))</f>
        <v>0</v>
      </c>
      <c r="BP507" s="209">
        <f t="shared" si="156"/>
        <v>0</v>
      </c>
      <c r="BQ507" s="209">
        <f t="shared" si="157"/>
        <v>0</v>
      </c>
      <c r="BR507" s="209">
        <f t="shared" si="158"/>
        <v>0</v>
      </c>
      <c r="BS507" s="209">
        <f t="shared" si="159"/>
        <v>0</v>
      </c>
      <c r="BT507" s="209">
        <f t="shared" si="160"/>
        <v>0</v>
      </c>
      <c r="BU507" s="209">
        <f t="shared" si="161"/>
        <v>0</v>
      </c>
      <c r="BV507" s="209">
        <f t="shared" si="162"/>
        <v>0</v>
      </c>
      <c r="BW507" s="209">
        <f t="shared" si="163"/>
        <v>0</v>
      </c>
      <c r="BX507" s="209">
        <f t="shared" si="164"/>
        <v>0</v>
      </c>
      <c r="CC507" s="210" t="str">
        <f>IF(B507="","",IF(C507="",IF(Cover!$E$47="Weekly",'STEP 3 EE Comp'!BI512*8,'STEP 3 EE Comp'!BI512*4),IF(Cover!$E$47="Weekly",'STEP 3 EE Comp'!BI512,'STEP 3 EE Comp'!BI512)))</f>
        <v/>
      </c>
      <c r="CD507" s="82" t="str">
        <f t="shared" si="165"/>
        <v/>
      </c>
      <c r="CE507" s="417">
        <f t="shared" si="166"/>
        <v>1</v>
      </c>
      <c r="CF507" s="82" t="str">
        <f t="shared" si="167"/>
        <v>Good</v>
      </c>
      <c r="CG507" s="82">
        <f t="shared" si="168"/>
        <v>0</v>
      </c>
      <c r="CH507" s="234">
        <f t="shared" si="169"/>
        <v>0</v>
      </c>
    </row>
    <row r="508" spans="1:86" s="69" customFormat="1" x14ac:dyDescent="0.3">
      <c r="A508" s="555"/>
      <c r="B508" s="52"/>
      <c r="C508" s="52"/>
      <c r="D508" s="52"/>
      <c r="E508" s="52"/>
      <c r="F508" s="507"/>
      <c r="G508" s="210">
        <f t="shared" si="170"/>
        <v>0</v>
      </c>
      <c r="H508" s="82">
        <f t="shared" si="151"/>
        <v>0</v>
      </c>
      <c r="I508" s="211"/>
      <c r="J508" s="441" t="s">
        <v>21</v>
      </c>
      <c r="K508" s="441" t="s">
        <v>21</v>
      </c>
      <c r="L508" s="441" t="s">
        <v>21</v>
      </c>
      <c r="M508" s="441" t="s">
        <v>21</v>
      </c>
      <c r="N508" s="568" t="s">
        <v>21</v>
      </c>
      <c r="O508" s="211"/>
      <c r="P508" s="212" t="str">
        <f>IF(B508="","",
IF(AND(V508="",W508="",B508&lt;&gt;""),"Employed",
IF(AND(V508&lt;&gt;"",W508="",B508&lt;&gt;""),"Terminated",
IF(AND(V508&lt;&gt;"",W508&lt;&gt;"",B508&lt;&gt;""),IF(W508&lt;Cover!$E$43,"Employed","Furloughed"),
IF(AND(V508="",W508&lt;&gt;"",B508&lt;&gt;""),IF(W508&lt;Cover!$E$43,"Employed","Rehired"))))))</f>
        <v/>
      </c>
      <c r="Q508" s="211"/>
      <c r="R508" s="536"/>
      <c r="S508" s="563"/>
      <c r="T508" s="536"/>
      <c r="U508" s="82">
        <f>IF(Cover!$E$47="Weekly",IF(T508&gt;0,T508,R508*S508),IF(T508&gt;0,T508,R508*S508)/2)</f>
        <v>0</v>
      </c>
      <c r="V508" s="564"/>
      <c r="W508" s="564"/>
      <c r="Y508" s="213" t="str">
        <f>IF($B508="","",IF('Actual Allocation Calc'!$AH$78="A",
IF($P508="Employed",$U508/7*BJ508,
IF(AND($P508="Terminated"),($U508/7*AP508),
IF(AND($P508="Furloughed"),($U508/7*AP508)+($U508/7*AZ508),
IF(AND($P508="Rehired"),($U508/7*AZ508),
IF(AND($P508="Terminated",AP508&gt;0),$U508,
IF($P508="Furloughed",IF(AP508&gt;0,$U508)+IF(AZ508&gt;0,$U508),
IF($P508="Rehired",IF(AZ508&gt;0,$U508)))))))),IF('Actual Allocation Calc'!$AH$78="C",'Actual Allocation Calc'!L508,'Actual Allocation Calc'!U508+IF($P508="Employed",$U508/7*BJ508,
IF(AND($P508="Terminated"),($U508/7*AP508),
IF(AND($P508="Furloughed"),($U508/7*AP508)+($U508/7*AZ508),
IF(AND($P508="Rehired"),($U508/7*AZ508),
IF(AND($P508="Terminated",AP508&gt;0),$U508,
IF($P508="Furloughed",IF(AP508&gt;0,$U508)+IF(AZ508&gt;0,$U508),
IF($P508="Rehired",IF(AZ508&gt;0,$U508))))))))*'Actual Allocation Calc'!$AH$99)))</f>
        <v/>
      </c>
      <c r="Z508" s="210" t="str">
        <f>IF($B508="","",IF('Actual Allocation Calc'!$AI$78="A",
IF($P508="Employed",$U508,
IF(AND($P508="Terminated"),($U508/7*AQ508),
IF(AND($P508="Furloughed"),($U508/7*AQ508)+($U508/7*BA508),
IF(AND($P508="Rehired"),($U508/7*BA508),
IF(AND($P508="Terminated",AQ508&gt;0),$U508,
IF($P508="Furloughed",IF(AQ508&gt;0,$U508)+IF(BA508&gt;0,$U508),
IF($P508="Rehired",IF(BA508&gt;0,$U508)))))))),IF('Actual Allocation Calc'!$AI$78="C",'Actual Allocation Calc'!M508,'Actual Allocation Calc'!V508+IF($P508="Employed",$U508,
IF(AND($P508="Terminated"),($U508/7*AQ508),
IF(AND($P508="Furloughed"),($U508/7*AQ508)+($U508/7*BA508),
IF(AND($P508="Rehired"),($U508/7*BA508),
IF(AND($P508="Terminated",AQ508&gt;0),$U508,
IF($P508="Furloughed",IF(AQ508&gt;0,$U508)+IF(BA508&gt;0,$U508),
IF($P508="Rehired",IF(BA508&gt;0,$U508))))))))*'Actual Allocation Calc'!$AI$99)))</f>
        <v/>
      </c>
      <c r="AA508" s="210" t="str">
        <f>IF($B508="","",IF('Actual Allocation Calc'!$AJ$78="A",
IF($P508="Employed",$U508,
IF(AND($P508="Terminated"),($U508/7*AR508),
IF(AND($P508="Furloughed"),($U508/7*AR508)+($U508/7*BB508),
IF(AND($P508="Rehired"),($U508/7*BB508),
IF(AND($P508="Terminated",AR508&gt;0),$U508,
IF($P508="Furloughed",IF(AR508&gt;0,$U508)+IF(BB508&gt;0,$U508),
IF($P508="Rehired",IF(BB508&gt;0,$U508)))))))),IF('Actual Allocation Calc'!$AJ$78="C",'Actual Allocation Calc'!N508,'Actual Allocation Calc'!W508+IF($P508="Employed",$U508,
IF(AND($P508="Terminated"),($U508/7*AR508),
IF(AND($P508="Furloughed"),($U508/7*AR508)+($U508/7*BB508),
IF(AND($P508="Rehired"),($U508/7*BB508),
IF(AND($P508="Terminated",AR508&gt;0),$U508,
IF($P508="Furloughed",IF(AR508&gt;0,$U508)+IF(BB508&gt;0,$U508),
IF($P508="Rehired",IF(BB508&gt;0,$U508))))))))*'Actual Allocation Calc'!$AJ$99)))</f>
        <v/>
      </c>
      <c r="AB508" s="210" t="str">
        <f>IF($B508="","",IF('Actual Allocation Calc'!$AK$78="A",
IF($P508="Employed",$U508,
IF(AND($P508="Terminated"),($U508/7*AS508),
IF(AND($P508="Furloughed"),($U508/7*AS508)+($U508/7*BC508),
IF(AND($P508="Rehired"),($U508/7*BC508),
IF(AND($P508="Terminated",AS508&gt;0),$U508,
IF($P508="Furloughed",IF(AS508&gt;0,$U508)+IF(BC508&gt;0,$U508),
IF($P508="Rehired",IF(BC508&gt;0,$U508)))))))),IF('Actual Allocation Calc'!$AK$78="C",'Actual Allocation Calc'!O508,'Actual Allocation Calc'!X508+IF($P508="Employed",$U508,
IF(AND($P508="Terminated"),($U508/7*AS508),
IF(AND($P508="Furloughed"),($U508/7*AS508)+($U508/7*BC508),
IF(AND($P508="Rehired"),($U508/7*BC508),
IF(AND($P508="Terminated",AS508&gt;0),$U508,
IF($P508="Furloughed",IF(AS508&gt;0,$U508)+IF(BC508&gt;0,$U508),
IF($P508="Rehired",IF(BC508&gt;0,$U508))))))))*'Actual Allocation Calc'!$AK$99)))</f>
        <v/>
      </c>
      <c r="AC508" s="210" t="str">
        <f>IF($B508="","",IF('Actual Allocation Calc'!$AL$78="A",
IF($P508="Employed",$U508,
IF(AND($P508="Terminated"),($U508/7*AT508),
IF(AND($P508="Furloughed"),($U508/7*AT508)+($U508/7*BD508),
IF(AND($P508="Rehired"),($U508/7*BD508),
IF(AND($P508="Terminated",AT508&gt;0),$U508,
IF($P508="Furloughed",IF(AT508&gt;0,$U508)+IF(BD508&gt;0,$U508),
IF($P508="Rehired",IF(BD508&gt;0,$U508)))))))),IF('Actual Allocation Calc'!$AL$78="C",'Actual Allocation Calc'!P508,'Actual Allocation Calc'!Y508+IF($P508="Employed",$U508,
IF(AND($P508="Terminated"),($U508/7*AT508),
IF(AND($P508="Furloughed"),($U508/7*AT508)+($U508/7*BD508),
IF(AND($P508="Rehired"),($U508/7*BD508),
IF(AND($P508="Terminated",AT508&gt;0),$U508,
IF($P508="Furloughed",IF(AT508&gt;0,$U508)+IF(BD508&gt;0,$U508),
IF($P508="Rehired",IF(BD508&gt;0,$U508))))))))*'Actual Allocation Calc'!$AL$99)))</f>
        <v/>
      </c>
      <c r="AD508" s="210" t="str">
        <f>IF($B508="","",IF('Actual Allocation Calc'!$AM$78="A",
IF($P508="Employed",$U508,
IF(AND($P508="Terminated"),($U508/7*AU508),
IF(AND($P508="Furloughed"),($U508/7*AU508)+($U508/7*BE508),
IF(AND($P508="Rehired"),($U508/7*BE508),
IF(AND($P508="Terminated",AU508&gt;0),$U508,
IF($P508="Furloughed",IF(AU508&gt;0,$U508)+IF(BE508&gt;0,$U508),
IF($P508="Rehired",IF(BE508&gt;0,$U508)))))))),IF('Actual Allocation Calc'!$AM$78="C",'Actual Allocation Calc'!Q508,'Actual Allocation Calc'!Z508+IF($P508="Employed",$U508,
IF(AND($P508="Terminated"),($U508/7*AU508),
IF(AND($P508="Furloughed"),($U508/7*AU508)+($U508/7*BE508),
IF(AND($P508="Rehired"),($U508/7*BE508),
IF(AND($P508="Terminated",AU508&gt;0),$U508,
IF($P508="Furloughed",IF(AU508&gt;0,$U508)+IF(BE508&gt;0,$U508),
IF($P508="Rehired",IF(BE508&gt;0,$U508))))))))*'Actual Allocation Calc'!$AM$99)))</f>
        <v/>
      </c>
      <c r="AE508" s="210" t="str">
        <f>IF($B508="","",IF('Actual Allocation Calc'!$AN$78="A",
IF($P508="Employed",$U508,
IF(AND($P508="Terminated"),($U508/7*AV508),
IF(AND($P508="Furloughed"),($U508/7*AV508)+($U508/7*BF508),
IF(AND($P508="Rehired"),($U508/7*BF508),
IF(AND($P508="Terminated",AV508&gt;0),$U508,
IF($P508="Furloughed",IF(AV508&gt;0,$U508)+IF(BF508&gt;0,$U508),
IF($P508="Rehired",IF(BF508&gt;0,$U508)))))))),IF('Actual Allocation Calc'!$AN$78="C",'Actual Allocation Calc'!R508,'Actual Allocation Calc'!AA508+IF($P508="Employed",$U508,
IF(AND($P508="Terminated"),($U508/7*AV508),
IF(AND($P508="Furloughed"),($U508/7*AV508)+($U508/7*BF508),
IF(AND($P508="Rehired"),($U508/7*BF508),
IF(AND($P508="Terminated",AV508&gt;0),$U508,
IF($P508="Furloughed",IF(AV508&gt;0,$U508)+IF(BF508&gt;0,$U508),
IF($P508="Rehired",IF(BF508&gt;0,$U508))))))))*'Actual Allocation Calc'!$AN$99)))</f>
        <v/>
      </c>
      <c r="AF508" s="210" t="str">
        <f>IF($B508="","",IF('Actual Allocation Calc'!$AO$78="A",
IF($P508="Employed",$U508,
IF(AND($P508="Terminated"),($U508/7*AW508),
IF(AND($P508="Furloughed"),($U508/7*AW508)+($U508/7*BG508),
IF(AND($P508="Rehired"),($U508/7*BG508),
IF(AND($P508="Terminated",AW508&gt;0),$U508,
IF($P508="Furloughed",IF(AW508&gt;0,$U508)+IF(BG508&gt;0,$U508),
IF($P508="Rehired",IF(BG508&gt;0,$U508)))))))),IF('Actual Allocation Calc'!$AO$78="C",'Actual Allocation Calc'!S508,'Actual Allocation Calc'!AB508+IF($P508="Employed",$U508,
IF(AND($P508="Terminated"),($U508/7*AW508),
IF(AND($P508="Furloughed"),($U508/7*AW508)+($U508/7*BG508),
IF(AND($P508="Rehired"),($U508/7*BG508),
IF(AND($P508="Terminated",AW508&gt;0),$U508,
IF($P508="Furloughed",IF(AW508&gt;0,$U508)+IF(BG508&gt;0,$U508),
IF($P508="Rehired",IF(BG508&gt;0,$U508))))))))*'Actual Allocation Calc'!$AO$99)))</f>
        <v/>
      </c>
      <c r="AG508" s="210" t="str">
        <f>IF($B508="","",IF('Actual Allocation Calc'!$AP$78="A",
IF($P508="Employed",$U508/7*BK508,
IF(AND($P508="Terminated"),($U508/7*AX508),
IF(AND($P508="Furloughed"),($U508/7*AX508)+($U508/7*BH508),
IF(AND($P508="Rehired"),($U508/7*BH508),
IF(AND($P508="Terminated",AX508&gt;0),$U508,
IF($P508="Furloughed",IF(AX508&gt;0,$U508)+IF(BH508&gt;0,$U508),
IF($P508="Rehired",IF(BH508&gt;0,$U508)))))))),IF('Actual Allocation Calc'!$AP$78="C",'Actual Allocation Calc'!T508,'Actual Allocation Calc'!AC508+IF($P508="Employed",$U508/7*BK508,
IF(AND($P508="Terminated"),($U508/7*AX508),
IF(AND($P508="Furloughed"),($U508/7*AX508)+($U508/7*BH508),
IF(AND($P508="Rehired"),($U508/7*BH508),
IF(AND($P508="Terminated",AX508&gt;0),$U508,
IF($P508="Furloughed",IF(AX508&gt;0,$U508)+IF(BH508&gt;0,$U508),
IF($P508="Rehired",IF(BH508&gt;0,$U508))))))))*'Actual Allocation Calc'!$AP$99)))</f>
        <v/>
      </c>
      <c r="AH508" s="536"/>
      <c r="AI508" s="82">
        <f t="shared" si="171"/>
        <v>0</v>
      </c>
      <c r="AJ508" s="210">
        <f t="shared" si="153"/>
        <v>0</v>
      </c>
      <c r="AK508" s="397" t="str">
        <f t="shared" si="154"/>
        <v/>
      </c>
      <c r="AM508" s="122"/>
      <c r="AO508" s="214" t="str">
        <f>IFERROR(IF($V508="","",VLOOKUP(V508,'Calendar Calcs'!$B$2:$E1475,4,FALSE)),0)</f>
        <v/>
      </c>
      <c r="AP508" s="69" t="str">
        <f>IF($AO508="","", IF($AO508&lt;AP$23,0,IF($AO508&gt;AP$23,COUNTIFS('Calendar Calcs'!$E$2:$E1475,AP$23),COUNTIFS('Calendar Calcs'!$E$2:$E1475,AP$23,'Calendar Calcs'!$D$2:$D1475,"&lt;="&amp;WEEKDAY($V508)))))</f>
        <v/>
      </c>
      <c r="AQ508" s="69" t="str">
        <f>IF($AO508="","", IF($AO508&lt;AQ$23,0,IF($AO508&gt;AQ$23,COUNTIFS('Calendar Calcs'!$E$2:$E1475,AQ$23),COUNTIFS('Calendar Calcs'!$E$2:$E1475,AQ$23,'Calendar Calcs'!$D$2:$D1475,"&lt;="&amp;WEEKDAY($V508)))))</f>
        <v/>
      </c>
      <c r="AR508" s="69" t="str">
        <f>IF($AO508="","", IF($AO508&lt;AR$23,0,IF($AO508&gt;AR$23,COUNTIFS('Calendar Calcs'!$E$2:$E1475,AR$23),COUNTIFS('Calendar Calcs'!$E$2:$E1475,AR$23,'Calendar Calcs'!$D$2:$D1475,"&lt;="&amp;WEEKDAY($V508)))))</f>
        <v/>
      </c>
      <c r="AS508" s="69" t="str">
        <f>IF($AO508="","", IF($AO508&lt;AS$23,0,IF($AO508&gt;AS$23,COUNTIFS('Calendar Calcs'!$E$2:$E1475,AS$23),COUNTIFS('Calendar Calcs'!$E$2:$E1475,AS$23,'Calendar Calcs'!$D$2:$D1475,"&lt;="&amp;WEEKDAY($V508)))))</f>
        <v/>
      </c>
      <c r="AT508" s="69" t="str">
        <f>IF($AO508="","", IF($AO508&lt;AT$23,0,IF($AO508&gt;AT$23,COUNTIFS('Calendar Calcs'!$E$2:$E1475,AT$23),COUNTIFS('Calendar Calcs'!$E$2:$E1475,AT$23,'Calendar Calcs'!$D$2:$D1475,"&lt;="&amp;WEEKDAY($V508)))))</f>
        <v/>
      </c>
      <c r="AU508" s="69" t="str">
        <f>IF($AO508="","", IF($AO508&lt;AU$23,0,IF($AO508&gt;AU$23,COUNTIFS('Calendar Calcs'!$E$2:$E1475,AU$23),COUNTIFS('Calendar Calcs'!$E$2:$E1475,AU$23,'Calendar Calcs'!$D$2:$D1475,"&lt;="&amp;WEEKDAY($V508)))))</f>
        <v/>
      </c>
      <c r="AV508" s="69" t="str">
        <f>IF($AO508="","", IF($AO508&lt;AV$23,0,IF($AO508&gt;AV$23,COUNTIFS('Calendar Calcs'!$E$2:$E1475,AV$23),COUNTIFS('Calendar Calcs'!$E$2:$E1475,AV$23,'Calendar Calcs'!$D$2:$D1475,"&lt;="&amp;WEEKDAY($V508)))))</f>
        <v/>
      </c>
      <c r="AW508" s="69" t="str">
        <f>IF($AO508="","", IF($AO508&lt;AW$23,0,IF($AO508&gt;AW$23,COUNTIFS('Calendar Calcs'!$E$2:$E1475,AW$23),COUNTIFS('Calendar Calcs'!$E$2:$E1475,AW$23,'Calendar Calcs'!$D$2:$D1475,"&lt;="&amp;WEEKDAY($V508)))))</f>
        <v/>
      </c>
      <c r="AX508" s="69" t="str">
        <f>IF($AO508="","", IF($AO508&lt;AX$23,0,IF($AO508&gt;AX$23,COUNTIFS('Calendar Calcs'!$E$2:$E1475,AX$23),COUNTIFS('Calendar Calcs'!$E$2:$E1475,AX$23,'Calendar Calcs'!$D$2:$D1475,"&lt;="&amp;WEEKDAY($V508)))))</f>
        <v/>
      </c>
      <c r="AY508" s="69" t="str">
        <f>IF($W508="","",VLOOKUP($W508,'Calendar Calcs'!$B$2:$E1475,4,FALSE))</f>
        <v/>
      </c>
      <c r="AZ508" s="69" t="str">
        <f>IF($AY508="","",IF($AY508&gt;AZ$23,0,IF($AY508&lt;AZ$23,COUNTIFS('Calendar Calcs'!$E$2:$E1475,AZ$23),COUNTIFS('Calendar Calcs'!$E$2:$E1475,AZ$23,'Calendar Calcs'!$D$2:$D1475,"&gt;="&amp;WEEKDAY($W508)))))</f>
        <v/>
      </c>
      <c r="BA508" s="69" t="str">
        <f>IF($AY508="","",IF($AY508&gt;BA$23,0,IF($AY508&lt;BA$23,COUNTIFS('Calendar Calcs'!$E$2:$E1475,BA$23),COUNTIFS('Calendar Calcs'!$E$2:$E1475,BA$23,'Calendar Calcs'!$D$2:$D1475,"&gt;="&amp;WEEKDAY($W508)))))</f>
        <v/>
      </c>
      <c r="BB508" s="69" t="str">
        <f>IF($AY508="","",IF($AY508&gt;BB$23,0,IF($AY508&lt;BB$23,COUNTIFS('Calendar Calcs'!$E$2:$E1475,BB$23),COUNTIFS('Calendar Calcs'!$E$2:$E1475,BB$23,'Calendar Calcs'!$D$2:$D1475,"&gt;="&amp;WEEKDAY($W508)))))</f>
        <v/>
      </c>
      <c r="BC508" s="69" t="str">
        <f>IF($AY508="","",IF($AY508&gt;BC$23,0,IF($AY508&lt;BC$23,COUNTIFS('Calendar Calcs'!$E$2:$E1475,BC$23),COUNTIFS('Calendar Calcs'!$E$2:$E1475,BC$23,'Calendar Calcs'!$D$2:$D1475,"&gt;="&amp;WEEKDAY($W508)))))</f>
        <v/>
      </c>
      <c r="BD508" s="69" t="str">
        <f>IF($AY508="","",IF($AY508&gt;BD$23,0,IF($AY508&lt;BD$23,COUNTIFS('Calendar Calcs'!$E$2:$E1475,BD$23),COUNTIFS('Calendar Calcs'!$E$2:$E1475,BD$23,'Calendar Calcs'!$D$2:$D1475,"&gt;="&amp;WEEKDAY($W508)))))</f>
        <v/>
      </c>
      <c r="BE508" s="69" t="str">
        <f>IF($AY508="","",IF($AY508&gt;BE$23,0,IF($AY508&lt;BE$23,COUNTIFS('Calendar Calcs'!$E$2:$E1475,BE$23),COUNTIFS('Calendar Calcs'!$E$2:$E1475,BE$23,'Calendar Calcs'!$D$2:$D1475,"&gt;="&amp;WEEKDAY($W508)))))</f>
        <v/>
      </c>
      <c r="BF508" s="69" t="str">
        <f>IF($AY508="","",IF($AY508&gt;BF$23,0,IF($AY508&lt;BF$23,COUNTIFS('Calendar Calcs'!$E$2:$E1475,BF$23),COUNTIFS('Calendar Calcs'!$E$2:$E1475,BF$23,'Calendar Calcs'!$D$2:$D1475,"&gt;="&amp;WEEKDAY($W508)))))</f>
        <v/>
      </c>
      <c r="BG508" s="69" t="str">
        <f>IF($AY508="","",IF($AY508&gt;BG$23,0,IF($AY508&lt;BG$23,COUNTIFS('Calendar Calcs'!$E$2:$E1475,BG$23),COUNTIFS('Calendar Calcs'!$E$2:$E1475,BG$23,'Calendar Calcs'!$D$2:$D1475,"&gt;="&amp;WEEKDAY($W508)))))</f>
        <v/>
      </c>
      <c r="BH508" s="69">
        <f t="shared" si="155"/>
        <v>6</v>
      </c>
      <c r="BI508" s="69">
        <f>IF(Cover!$E$43="","",VLOOKUP(Cover!$E$43,'Calendar Calcs'!$B$2:$E1475,4,FALSE))</f>
        <v>1</v>
      </c>
      <c r="BJ508" s="69">
        <f>IF($BI508="","", IF($BI508&lt;BJ$23,0,IF($BI508&gt;=BJ$23,COUNTIFS('Calendar Calcs'!$E$2:$E1475,BJ$23),COUNTIFS('Calendar Calcs'!$E$2:$E1475,BJ$23,'Calendar Calcs'!$D$2:$D1475,"&lt;="&amp;WEEKDAY($V508)))))</f>
        <v>1</v>
      </c>
      <c r="BK508" s="69">
        <f t="shared" si="152"/>
        <v>6</v>
      </c>
      <c r="BN508" s="69" t="str">
        <f>IF(T508&gt;0,"FTE",IF(Cover!$E$47="Weekly",IF(S508&gt;29.75,"FTE","PTE"),IF(S508&gt;59.75,"FTE","PTE")))</f>
        <v>PTE</v>
      </c>
      <c r="BO508" s="69">
        <f>IF(BN508="FTE",30,IF(Cover!$E$47="Weekly",'STEP 2 EE Data'!S508,'STEP 2 EE Data'!S508/2))</f>
        <v>0</v>
      </c>
      <c r="BP508" s="209">
        <f t="shared" si="156"/>
        <v>0</v>
      </c>
      <c r="BQ508" s="209">
        <f t="shared" si="157"/>
        <v>0</v>
      </c>
      <c r="BR508" s="209">
        <f t="shared" si="158"/>
        <v>0</v>
      </c>
      <c r="BS508" s="209">
        <f t="shared" si="159"/>
        <v>0</v>
      </c>
      <c r="BT508" s="209">
        <f t="shared" si="160"/>
        <v>0</v>
      </c>
      <c r="BU508" s="209">
        <f t="shared" si="161"/>
        <v>0</v>
      </c>
      <c r="BV508" s="209">
        <f t="shared" si="162"/>
        <v>0</v>
      </c>
      <c r="BW508" s="209">
        <f t="shared" si="163"/>
        <v>0</v>
      </c>
      <c r="BX508" s="209">
        <f t="shared" si="164"/>
        <v>0</v>
      </c>
      <c r="CC508" s="210" t="str">
        <f>IF(B508="","",IF(C508="",IF(Cover!$E$47="Weekly",'STEP 3 EE Comp'!BI513*8,'STEP 3 EE Comp'!BI513*4),IF(Cover!$E$47="Weekly",'STEP 3 EE Comp'!BI513,'STEP 3 EE Comp'!BI513)))</f>
        <v/>
      </c>
      <c r="CD508" s="82" t="str">
        <f t="shared" si="165"/>
        <v/>
      </c>
      <c r="CE508" s="417">
        <f t="shared" si="166"/>
        <v>1</v>
      </c>
      <c r="CF508" s="82" t="str">
        <f t="shared" si="167"/>
        <v>Good</v>
      </c>
      <c r="CG508" s="82">
        <f t="shared" si="168"/>
        <v>0</v>
      </c>
      <c r="CH508" s="234">
        <f t="shared" si="169"/>
        <v>0</v>
      </c>
    </row>
    <row r="509" spans="1:86" s="69" customFormat="1" x14ac:dyDescent="0.3">
      <c r="A509" s="555"/>
      <c r="B509" s="52"/>
      <c r="C509" s="52"/>
      <c r="D509" s="52"/>
      <c r="E509" s="52"/>
      <c r="F509" s="507"/>
      <c r="G509" s="210">
        <f t="shared" si="170"/>
        <v>0</v>
      </c>
      <c r="H509" s="82">
        <f t="shared" si="151"/>
        <v>0</v>
      </c>
      <c r="I509" s="211"/>
      <c r="J509" s="441" t="s">
        <v>21</v>
      </c>
      <c r="K509" s="441" t="s">
        <v>21</v>
      </c>
      <c r="L509" s="441" t="s">
        <v>21</v>
      </c>
      <c r="M509" s="441" t="s">
        <v>21</v>
      </c>
      <c r="N509" s="568" t="s">
        <v>21</v>
      </c>
      <c r="O509" s="211"/>
      <c r="P509" s="212" t="str">
        <f>IF(B509="","",
IF(AND(V509="",W509="",B509&lt;&gt;""),"Employed",
IF(AND(V509&lt;&gt;"",W509="",B509&lt;&gt;""),"Terminated",
IF(AND(V509&lt;&gt;"",W509&lt;&gt;"",B509&lt;&gt;""),IF(W509&lt;Cover!$E$43,"Employed","Furloughed"),
IF(AND(V509="",W509&lt;&gt;"",B509&lt;&gt;""),IF(W509&lt;Cover!$E$43,"Employed","Rehired"))))))</f>
        <v/>
      </c>
      <c r="Q509" s="211"/>
      <c r="R509" s="536"/>
      <c r="S509" s="563"/>
      <c r="T509" s="536"/>
      <c r="U509" s="82">
        <f>IF(Cover!$E$47="Weekly",IF(T509&gt;0,T509,R509*S509),IF(T509&gt;0,T509,R509*S509)/2)</f>
        <v>0</v>
      </c>
      <c r="V509" s="564"/>
      <c r="W509" s="564"/>
      <c r="Y509" s="213" t="str">
        <f>IF($B509="","",IF('Actual Allocation Calc'!$AH$78="A",
IF($P509="Employed",$U509/7*BJ509,
IF(AND($P509="Terminated"),($U509/7*AP509),
IF(AND($P509="Furloughed"),($U509/7*AP509)+($U509/7*AZ509),
IF(AND($P509="Rehired"),($U509/7*AZ509),
IF(AND($P509="Terminated",AP509&gt;0),$U509,
IF($P509="Furloughed",IF(AP509&gt;0,$U509)+IF(AZ509&gt;0,$U509),
IF($P509="Rehired",IF(AZ509&gt;0,$U509)))))))),IF('Actual Allocation Calc'!$AH$78="C",'Actual Allocation Calc'!L509,'Actual Allocation Calc'!U509+IF($P509="Employed",$U509/7*BJ509,
IF(AND($P509="Terminated"),($U509/7*AP509),
IF(AND($P509="Furloughed"),($U509/7*AP509)+($U509/7*AZ509),
IF(AND($P509="Rehired"),($U509/7*AZ509),
IF(AND($P509="Terminated",AP509&gt;0),$U509,
IF($P509="Furloughed",IF(AP509&gt;0,$U509)+IF(AZ509&gt;0,$U509),
IF($P509="Rehired",IF(AZ509&gt;0,$U509))))))))*'Actual Allocation Calc'!$AH$99)))</f>
        <v/>
      </c>
      <c r="Z509" s="210" t="str">
        <f>IF($B509="","",IF('Actual Allocation Calc'!$AI$78="A",
IF($P509="Employed",$U509,
IF(AND($P509="Terminated"),($U509/7*AQ509),
IF(AND($P509="Furloughed"),($U509/7*AQ509)+($U509/7*BA509),
IF(AND($P509="Rehired"),($U509/7*BA509),
IF(AND($P509="Terminated",AQ509&gt;0),$U509,
IF($P509="Furloughed",IF(AQ509&gt;0,$U509)+IF(BA509&gt;0,$U509),
IF($P509="Rehired",IF(BA509&gt;0,$U509)))))))),IF('Actual Allocation Calc'!$AI$78="C",'Actual Allocation Calc'!M509,'Actual Allocation Calc'!V509+IF($P509="Employed",$U509,
IF(AND($P509="Terminated"),($U509/7*AQ509),
IF(AND($P509="Furloughed"),($U509/7*AQ509)+($U509/7*BA509),
IF(AND($P509="Rehired"),($U509/7*BA509),
IF(AND($P509="Terminated",AQ509&gt;0),$U509,
IF($P509="Furloughed",IF(AQ509&gt;0,$U509)+IF(BA509&gt;0,$U509),
IF($P509="Rehired",IF(BA509&gt;0,$U509))))))))*'Actual Allocation Calc'!$AI$99)))</f>
        <v/>
      </c>
      <c r="AA509" s="210" t="str">
        <f>IF($B509="","",IF('Actual Allocation Calc'!$AJ$78="A",
IF($P509="Employed",$U509,
IF(AND($P509="Terminated"),($U509/7*AR509),
IF(AND($P509="Furloughed"),($U509/7*AR509)+($U509/7*BB509),
IF(AND($P509="Rehired"),($U509/7*BB509),
IF(AND($P509="Terminated",AR509&gt;0),$U509,
IF($P509="Furloughed",IF(AR509&gt;0,$U509)+IF(BB509&gt;0,$U509),
IF($P509="Rehired",IF(BB509&gt;0,$U509)))))))),IF('Actual Allocation Calc'!$AJ$78="C",'Actual Allocation Calc'!N509,'Actual Allocation Calc'!W509+IF($P509="Employed",$U509,
IF(AND($P509="Terminated"),($U509/7*AR509),
IF(AND($P509="Furloughed"),($U509/7*AR509)+($U509/7*BB509),
IF(AND($P509="Rehired"),($U509/7*BB509),
IF(AND($P509="Terminated",AR509&gt;0),$U509,
IF($P509="Furloughed",IF(AR509&gt;0,$U509)+IF(BB509&gt;0,$U509),
IF($P509="Rehired",IF(BB509&gt;0,$U509))))))))*'Actual Allocation Calc'!$AJ$99)))</f>
        <v/>
      </c>
      <c r="AB509" s="210" t="str">
        <f>IF($B509="","",IF('Actual Allocation Calc'!$AK$78="A",
IF($P509="Employed",$U509,
IF(AND($P509="Terminated"),($U509/7*AS509),
IF(AND($P509="Furloughed"),($U509/7*AS509)+($U509/7*BC509),
IF(AND($P509="Rehired"),($U509/7*BC509),
IF(AND($P509="Terminated",AS509&gt;0),$U509,
IF($P509="Furloughed",IF(AS509&gt;0,$U509)+IF(BC509&gt;0,$U509),
IF($P509="Rehired",IF(BC509&gt;0,$U509)))))))),IF('Actual Allocation Calc'!$AK$78="C",'Actual Allocation Calc'!O509,'Actual Allocation Calc'!X509+IF($P509="Employed",$U509,
IF(AND($P509="Terminated"),($U509/7*AS509),
IF(AND($P509="Furloughed"),($U509/7*AS509)+($U509/7*BC509),
IF(AND($P509="Rehired"),($U509/7*BC509),
IF(AND($P509="Terminated",AS509&gt;0),$U509,
IF($P509="Furloughed",IF(AS509&gt;0,$U509)+IF(BC509&gt;0,$U509),
IF($P509="Rehired",IF(BC509&gt;0,$U509))))))))*'Actual Allocation Calc'!$AK$99)))</f>
        <v/>
      </c>
      <c r="AC509" s="210" t="str">
        <f>IF($B509="","",IF('Actual Allocation Calc'!$AL$78="A",
IF($P509="Employed",$U509,
IF(AND($P509="Terminated"),($U509/7*AT509),
IF(AND($P509="Furloughed"),($U509/7*AT509)+($U509/7*BD509),
IF(AND($P509="Rehired"),($U509/7*BD509),
IF(AND($P509="Terminated",AT509&gt;0),$U509,
IF($P509="Furloughed",IF(AT509&gt;0,$U509)+IF(BD509&gt;0,$U509),
IF($P509="Rehired",IF(BD509&gt;0,$U509)))))))),IF('Actual Allocation Calc'!$AL$78="C",'Actual Allocation Calc'!P509,'Actual Allocation Calc'!Y509+IF($P509="Employed",$U509,
IF(AND($P509="Terminated"),($U509/7*AT509),
IF(AND($P509="Furloughed"),($U509/7*AT509)+($U509/7*BD509),
IF(AND($P509="Rehired"),($U509/7*BD509),
IF(AND($P509="Terminated",AT509&gt;0),$U509,
IF($P509="Furloughed",IF(AT509&gt;0,$U509)+IF(BD509&gt;0,$U509),
IF($P509="Rehired",IF(BD509&gt;0,$U509))))))))*'Actual Allocation Calc'!$AL$99)))</f>
        <v/>
      </c>
      <c r="AD509" s="210" t="str">
        <f>IF($B509="","",IF('Actual Allocation Calc'!$AM$78="A",
IF($P509="Employed",$U509,
IF(AND($P509="Terminated"),($U509/7*AU509),
IF(AND($P509="Furloughed"),($U509/7*AU509)+($U509/7*BE509),
IF(AND($P509="Rehired"),($U509/7*BE509),
IF(AND($P509="Terminated",AU509&gt;0),$U509,
IF($P509="Furloughed",IF(AU509&gt;0,$U509)+IF(BE509&gt;0,$U509),
IF($P509="Rehired",IF(BE509&gt;0,$U509)))))))),IF('Actual Allocation Calc'!$AM$78="C",'Actual Allocation Calc'!Q509,'Actual Allocation Calc'!Z509+IF($P509="Employed",$U509,
IF(AND($P509="Terminated"),($U509/7*AU509),
IF(AND($P509="Furloughed"),($U509/7*AU509)+($U509/7*BE509),
IF(AND($P509="Rehired"),($U509/7*BE509),
IF(AND($P509="Terminated",AU509&gt;0),$U509,
IF($P509="Furloughed",IF(AU509&gt;0,$U509)+IF(BE509&gt;0,$U509),
IF($P509="Rehired",IF(BE509&gt;0,$U509))))))))*'Actual Allocation Calc'!$AM$99)))</f>
        <v/>
      </c>
      <c r="AE509" s="210" t="str">
        <f>IF($B509="","",IF('Actual Allocation Calc'!$AN$78="A",
IF($P509="Employed",$U509,
IF(AND($P509="Terminated"),($U509/7*AV509),
IF(AND($P509="Furloughed"),($U509/7*AV509)+($U509/7*BF509),
IF(AND($P509="Rehired"),($U509/7*BF509),
IF(AND($P509="Terminated",AV509&gt;0),$U509,
IF($P509="Furloughed",IF(AV509&gt;0,$U509)+IF(BF509&gt;0,$U509),
IF($P509="Rehired",IF(BF509&gt;0,$U509)))))))),IF('Actual Allocation Calc'!$AN$78="C",'Actual Allocation Calc'!R509,'Actual Allocation Calc'!AA509+IF($P509="Employed",$U509,
IF(AND($P509="Terminated"),($U509/7*AV509),
IF(AND($P509="Furloughed"),($U509/7*AV509)+($U509/7*BF509),
IF(AND($P509="Rehired"),($U509/7*BF509),
IF(AND($P509="Terminated",AV509&gt;0),$U509,
IF($P509="Furloughed",IF(AV509&gt;0,$U509)+IF(BF509&gt;0,$U509),
IF($P509="Rehired",IF(BF509&gt;0,$U509))))))))*'Actual Allocation Calc'!$AN$99)))</f>
        <v/>
      </c>
      <c r="AF509" s="210" t="str">
        <f>IF($B509="","",IF('Actual Allocation Calc'!$AO$78="A",
IF($P509="Employed",$U509,
IF(AND($P509="Terminated"),($U509/7*AW509),
IF(AND($P509="Furloughed"),($U509/7*AW509)+($U509/7*BG509),
IF(AND($P509="Rehired"),($U509/7*BG509),
IF(AND($P509="Terminated",AW509&gt;0),$U509,
IF($P509="Furloughed",IF(AW509&gt;0,$U509)+IF(BG509&gt;0,$U509),
IF($P509="Rehired",IF(BG509&gt;0,$U509)))))))),IF('Actual Allocation Calc'!$AO$78="C",'Actual Allocation Calc'!S509,'Actual Allocation Calc'!AB509+IF($P509="Employed",$U509,
IF(AND($P509="Terminated"),($U509/7*AW509),
IF(AND($P509="Furloughed"),($U509/7*AW509)+($U509/7*BG509),
IF(AND($P509="Rehired"),($U509/7*BG509),
IF(AND($P509="Terminated",AW509&gt;0),$U509,
IF($P509="Furloughed",IF(AW509&gt;0,$U509)+IF(BG509&gt;0,$U509),
IF($P509="Rehired",IF(BG509&gt;0,$U509))))))))*'Actual Allocation Calc'!$AO$99)))</f>
        <v/>
      </c>
      <c r="AG509" s="210" t="str">
        <f>IF($B509="","",IF('Actual Allocation Calc'!$AP$78="A",
IF($P509="Employed",$U509/7*BK509,
IF(AND($P509="Terminated"),($U509/7*AX509),
IF(AND($P509="Furloughed"),($U509/7*AX509)+($U509/7*BH509),
IF(AND($P509="Rehired"),($U509/7*BH509),
IF(AND($P509="Terminated",AX509&gt;0),$U509,
IF($P509="Furloughed",IF(AX509&gt;0,$U509)+IF(BH509&gt;0,$U509),
IF($P509="Rehired",IF(BH509&gt;0,$U509)))))))),IF('Actual Allocation Calc'!$AP$78="C",'Actual Allocation Calc'!T509,'Actual Allocation Calc'!AC509+IF($P509="Employed",$U509/7*BK509,
IF(AND($P509="Terminated"),($U509/7*AX509),
IF(AND($P509="Furloughed"),($U509/7*AX509)+($U509/7*BH509),
IF(AND($P509="Rehired"),($U509/7*BH509),
IF(AND($P509="Terminated",AX509&gt;0),$U509,
IF($P509="Furloughed",IF(AX509&gt;0,$U509)+IF(BH509&gt;0,$U509),
IF($P509="Rehired",IF(BH509&gt;0,$U509))))))))*'Actual Allocation Calc'!$AP$99)))</f>
        <v/>
      </c>
      <c r="AH509" s="536"/>
      <c r="AI509" s="82">
        <f t="shared" si="171"/>
        <v>0</v>
      </c>
      <c r="AJ509" s="210">
        <f t="shared" si="153"/>
        <v>0</v>
      </c>
      <c r="AK509" s="397" t="str">
        <f t="shared" si="154"/>
        <v/>
      </c>
      <c r="AM509" s="122"/>
      <c r="AO509" s="214" t="str">
        <f>IFERROR(IF($V509="","",VLOOKUP(V509,'Calendar Calcs'!$B$2:$E1476,4,FALSE)),0)</f>
        <v/>
      </c>
      <c r="AP509" s="69" t="str">
        <f>IF($AO509="","", IF($AO509&lt;AP$23,0,IF($AO509&gt;AP$23,COUNTIFS('Calendar Calcs'!$E$2:$E1476,AP$23),COUNTIFS('Calendar Calcs'!$E$2:$E1476,AP$23,'Calendar Calcs'!$D$2:$D1476,"&lt;="&amp;WEEKDAY($V509)))))</f>
        <v/>
      </c>
      <c r="AQ509" s="69" t="str">
        <f>IF($AO509="","", IF($AO509&lt;AQ$23,0,IF($AO509&gt;AQ$23,COUNTIFS('Calendar Calcs'!$E$2:$E1476,AQ$23),COUNTIFS('Calendar Calcs'!$E$2:$E1476,AQ$23,'Calendar Calcs'!$D$2:$D1476,"&lt;="&amp;WEEKDAY($V509)))))</f>
        <v/>
      </c>
      <c r="AR509" s="69" t="str">
        <f>IF($AO509="","", IF($AO509&lt;AR$23,0,IF($AO509&gt;AR$23,COUNTIFS('Calendar Calcs'!$E$2:$E1476,AR$23),COUNTIFS('Calendar Calcs'!$E$2:$E1476,AR$23,'Calendar Calcs'!$D$2:$D1476,"&lt;="&amp;WEEKDAY($V509)))))</f>
        <v/>
      </c>
      <c r="AS509" s="69" t="str">
        <f>IF($AO509="","", IF($AO509&lt;AS$23,0,IF($AO509&gt;AS$23,COUNTIFS('Calendar Calcs'!$E$2:$E1476,AS$23),COUNTIFS('Calendar Calcs'!$E$2:$E1476,AS$23,'Calendar Calcs'!$D$2:$D1476,"&lt;="&amp;WEEKDAY($V509)))))</f>
        <v/>
      </c>
      <c r="AT509" s="69" t="str">
        <f>IF($AO509="","", IF($AO509&lt;AT$23,0,IF($AO509&gt;AT$23,COUNTIFS('Calendar Calcs'!$E$2:$E1476,AT$23),COUNTIFS('Calendar Calcs'!$E$2:$E1476,AT$23,'Calendar Calcs'!$D$2:$D1476,"&lt;="&amp;WEEKDAY($V509)))))</f>
        <v/>
      </c>
      <c r="AU509" s="69" t="str">
        <f>IF($AO509="","", IF($AO509&lt;AU$23,0,IF($AO509&gt;AU$23,COUNTIFS('Calendar Calcs'!$E$2:$E1476,AU$23),COUNTIFS('Calendar Calcs'!$E$2:$E1476,AU$23,'Calendar Calcs'!$D$2:$D1476,"&lt;="&amp;WEEKDAY($V509)))))</f>
        <v/>
      </c>
      <c r="AV509" s="69" t="str">
        <f>IF($AO509="","", IF($AO509&lt;AV$23,0,IF($AO509&gt;AV$23,COUNTIFS('Calendar Calcs'!$E$2:$E1476,AV$23),COUNTIFS('Calendar Calcs'!$E$2:$E1476,AV$23,'Calendar Calcs'!$D$2:$D1476,"&lt;="&amp;WEEKDAY($V509)))))</f>
        <v/>
      </c>
      <c r="AW509" s="69" t="str">
        <f>IF($AO509="","", IF($AO509&lt;AW$23,0,IF($AO509&gt;AW$23,COUNTIFS('Calendar Calcs'!$E$2:$E1476,AW$23),COUNTIFS('Calendar Calcs'!$E$2:$E1476,AW$23,'Calendar Calcs'!$D$2:$D1476,"&lt;="&amp;WEEKDAY($V509)))))</f>
        <v/>
      </c>
      <c r="AX509" s="69" t="str">
        <f>IF($AO509="","", IF($AO509&lt;AX$23,0,IF($AO509&gt;AX$23,COUNTIFS('Calendar Calcs'!$E$2:$E1476,AX$23),COUNTIFS('Calendar Calcs'!$E$2:$E1476,AX$23,'Calendar Calcs'!$D$2:$D1476,"&lt;="&amp;WEEKDAY($V509)))))</f>
        <v/>
      </c>
      <c r="AY509" s="69" t="str">
        <f>IF($W509="","",VLOOKUP($W509,'Calendar Calcs'!$B$2:$E1476,4,FALSE))</f>
        <v/>
      </c>
      <c r="AZ509" s="69" t="str">
        <f>IF($AY509="","",IF($AY509&gt;AZ$23,0,IF($AY509&lt;AZ$23,COUNTIFS('Calendar Calcs'!$E$2:$E1476,AZ$23),COUNTIFS('Calendar Calcs'!$E$2:$E1476,AZ$23,'Calendar Calcs'!$D$2:$D1476,"&gt;="&amp;WEEKDAY($W509)))))</f>
        <v/>
      </c>
      <c r="BA509" s="69" t="str">
        <f>IF($AY509="","",IF($AY509&gt;BA$23,0,IF($AY509&lt;BA$23,COUNTIFS('Calendar Calcs'!$E$2:$E1476,BA$23),COUNTIFS('Calendar Calcs'!$E$2:$E1476,BA$23,'Calendar Calcs'!$D$2:$D1476,"&gt;="&amp;WEEKDAY($W509)))))</f>
        <v/>
      </c>
      <c r="BB509" s="69" t="str">
        <f>IF($AY509="","",IF($AY509&gt;BB$23,0,IF($AY509&lt;BB$23,COUNTIFS('Calendar Calcs'!$E$2:$E1476,BB$23),COUNTIFS('Calendar Calcs'!$E$2:$E1476,BB$23,'Calendar Calcs'!$D$2:$D1476,"&gt;="&amp;WEEKDAY($W509)))))</f>
        <v/>
      </c>
      <c r="BC509" s="69" t="str">
        <f>IF($AY509="","",IF($AY509&gt;BC$23,0,IF($AY509&lt;BC$23,COUNTIFS('Calendar Calcs'!$E$2:$E1476,BC$23),COUNTIFS('Calendar Calcs'!$E$2:$E1476,BC$23,'Calendar Calcs'!$D$2:$D1476,"&gt;="&amp;WEEKDAY($W509)))))</f>
        <v/>
      </c>
      <c r="BD509" s="69" t="str">
        <f>IF($AY509="","",IF($AY509&gt;BD$23,0,IF($AY509&lt;BD$23,COUNTIFS('Calendar Calcs'!$E$2:$E1476,BD$23),COUNTIFS('Calendar Calcs'!$E$2:$E1476,BD$23,'Calendar Calcs'!$D$2:$D1476,"&gt;="&amp;WEEKDAY($W509)))))</f>
        <v/>
      </c>
      <c r="BE509" s="69" t="str">
        <f>IF($AY509="","",IF($AY509&gt;BE$23,0,IF($AY509&lt;BE$23,COUNTIFS('Calendar Calcs'!$E$2:$E1476,BE$23),COUNTIFS('Calendar Calcs'!$E$2:$E1476,BE$23,'Calendar Calcs'!$D$2:$D1476,"&gt;="&amp;WEEKDAY($W509)))))</f>
        <v/>
      </c>
      <c r="BF509" s="69" t="str">
        <f>IF($AY509="","",IF($AY509&gt;BF$23,0,IF($AY509&lt;BF$23,COUNTIFS('Calendar Calcs'!$E$2:$E1476,BF$23),COUNTIFS('Calendar Calcs'!$E$2:$E1476,BF$23,'Calendar Calcs'!$D$2:$D1476,"&gt;="&amp;WEEKDAY($W509)))))</f>
        <v/>
      </c>
      <c r="BG509" s="69" t="str">
        <f>IF($AY509="","",IF($AY509&gt;BG$23,0,IF($AY509&lt;BG$23,COUNTIFS('Calendar Calcs'!$E$2:$E1476,BG$23),COUNTIFS('Calendar Calcs'!$E$2:$E1476,BG$23,'Calendar Calcs'!$D$2:$D1476,"&gt;="&amp;WEEKDAY($W509)))))</f>
        <v/>
      </c>
      <c r="BH509" s="69">
        <f t="shared" si="155"/>
        <v>6</v>
      </c>
      <c r="BI509" s="69">
        <f>IF(Cover!$E$43="","",VLOOKUP(Cover!$E$43,'Calendar Calcs'!$B$2:$E1476,4,FALSE))</f>
        <v>1</v>
      </c>
      <c r="BJ509" s="69">
        <f>IF($BI509="","", IF($BI509&lt;BJ$23,0,IF($BI509&gt;=BJ$23,COUNTIFS('Calendar Calcs'!$E$2:$E1476,BJ$23),COUNTIFS('Calendar Calcs'!$E$2:$E1476,BJ$23,'Calendar Calcs'!$D$2:$D1476,"&lt;="&amp;WEEKDAY($V509)))))</f>
        <v>1</v>
      </c>
      <c r="BK509" s="69">
        <f t="shared" si="152"/>
        <v>6</v>
      </c>
      <c r="BN509" s="69" t="str">
        <f>IF(T509&gt;0,"FTE",IF(Cover!$E$47="Weekly",IF(S509&gt;29.75,"FTE","PTE"),IF(S509&gt;59.75,"FTE","PTE")))</f>
        <v>PTE</v>
      </c>
      <c r="BO509" s="69">
        <f>IF(BN509="FTE",30,IF(Cover!$E$47="Weekly",'STEP 2 EE Data'!S509,'STEP 2 EE Data'!S509/2))</f>
        <v>0</v>
      </c>
      <c r="BP509" s="209">
        <f t="shared" si="156"/>
        <v>0</v>
      </c>
      <c r="BQ509" s="209">
        <f t="shared" si="157"/>
        <v>0</v>
      </c>
      <c r="BR509" s="209">
        <f t="shared" si="158"/>
        <v>0</v>
      </c>
      <c r="BS509" s="209">
        <f t="shared" si="159"/>
        <v>0</v>
      </c>
      <c r="BT509" s="209">
        <f t="shared" si="160"/>
        <v>0</v>
      </c>
      <c r="BU509" s="209">
        <f t="shared" si="161"/>
        <v>0</v>
      </c>
      <c r="BV509" s="209">
        <f t="shared" si="162"/>
        <v>0</v>
      </c>
      <c r="BW509" s="209">
        <f t="shared" si="163"/>
        <v>0</v>
      </c>
      <c r="BX509" s="209">
        <f t="shared" si="164"/>
        <v>0</v>
      </c>
      <c r="CC509" s="210" t="str">
        <f>IF(B509="","",IF(C509="",IF(Cover!$E$47="Weekly",'STEP 3 EE Comp'!BI514*8,'STEP 3 EE Comp'!BI514*4),IF(Cover!$E$47="Weekly",'STEP 3 EE Comp'!BI514,'STEP 3 EE Comp'!BI514)))</f>
        <v/>
      </c>
      <c r="CD509" s="82" t="str">
        <f t="shared" si="165"/>
        <v/>
      </c>
      <c r="CE509" s="417">
        <f t="shared" si="166"/>
        <v>1</v>
      </c>
      <c r="CF509" s="82" t="str">
        <f t="shared" si="167"/>
        <v>Good</v>
      </c>
      <c r="CG509" s="82">
        <f t="shared" si="168"/>
        <v>0</v>
      </c>
      <c r="CH509" s="234">
        <f t="shared" si="169"/>
        <v>0</v>
      </c>
    </row>
    <row r="510" spans="1:86" s="69" customFormat="1" x14ac:dyDescent="0.3">
      <c r="A510" s="555"/>
      <c r="B510" s="52"/>
      <c r="C510" s="52"/>
      <c r="D510" s="52"/>
      <c r="E510" s="52"/>
      <c r="F510" s="507"/>
      <c r="G510" s="210">
        <f t="shared" si="170"/>
        <v>0</v>
      </c>
      <c r="H510" s="82">
        <f t="shared" si="151"/>
        <v>0</v>
      </c>
      <c r="I510" s="211"/>
      <c r="J510" s="441" t="s">
        <v>21</v>
      </c>
      <c r="K510" s="441" t="s">
        <v>21</v>
      </c>
      <c r="L510" s="441" t="s">
        <v>21</v>
      </c>
      <c r="M510" s="441" t="s">
        <v>21</v>
      </c>
      <c r="N510" s="568" t="s">
        <v>21</v>
      </c>
      <c r="O510" s="211"/>
      <c r="P510" s="212" t="str">
        <f>IF(B510="","",
IF(AND(V510="",W510="",B510&lt;&gt;""),"Employed",
IF(AND(V510&lt;&gt;"",W510="",B510&lt;&gt;""),"Terminated",
IF(AND(V510&lt;&gt;"",W510&lt;&gt;"",B510&lt;&gt;""),IF(W510&lt;Cover!$E$43,"Employed","Furloughed"),
IF(AND(V510="",W510&lt;&gt;"",B510&lt;&gt;""),IF(W510&lt;Cover!$E$43,"Employed","Rehired"))))))</f>
        <v/>
      </c>
      <c r="Q510" s="211"/>
      <c r="R510" s="536"/>
      <c r="S510" s="563"/>
      <c r="T510" s="536"/>
      <c r="U510" s="82">
        <f>IF(Cover!$E$47="Weekly",IF(T510&gt;0,T510,R510*S510),IF(T510&gt;0,T510,R510*S510)/2)</f>
        <v>0</v>
      </c>
      <c r="V510" s="564"/>
      <c r="W510" s="564"/>
      <c r="Y510" s="213" t="str">
        <f>IF($B510="","",IF('Actual Allocation Calc'!$AH$78="A",
IF($P510="Employed",$U510/7*BJ510,
IF(AND($P510="Terminated"),($U510/7*AP510),
IF(AND($P510="Furloughed"),($U510/7*AP510)+($U510/7*AZ510),
IF(AND($P510="Rehired"),($U510/7*AZ510),
IF(AND($P510="Terminated",AP510&gt;0),$U510,
IF($P510="Furloughed",IF(AP510&gt;0,$U510)+IF(AZ510&gt;0,$U510),
IF($P510="Rehired",IF(AZ510&gt;0,$U510)))))))),IF('Actual Allocation Calc'!$AH$78="C",'Actual Allocation Calc'!L510,'Actual Allocation Calc'!U510+IF($P510="Employed",$U510/7*BJ510,
IF(AND($P510="Terminated"),($U510/7*AP510),
IF(AND($P510="Furloughed"),($U510/7*AP510)+($U510/7*AZ510),
IF(AND($P510="Rehired"),($U510/7*AZ510),
IF(AND($P510="Terminated",AP510&gt;0),$U510,
IF($P510="Furloughed",IF(AP510&gt;0,$U510)+IF(AZ510&gt;0,$U510),
IF($P510="Rehired",IF(AZ510&gt;0,$U510))))))))*'Actual Allocation Calc'!$AH$99)))</f>
        <v/>
      </c>
      <c r="Z510" s="210" t="str">
        <f>IF($B510="","",IF('Actual Allocation Calc'!$AI$78="A",
IF($P510="Employed",$U510,
IF(AND($P510="Terminated"),($U510/7*AQ510),
IF(AND($P510="Furloughed"),($U510/7*AQ510)+($U510/7*BA510),
IF(AND($P510="Rehired"),($U510/7*BA510),
IF(AND($P510="Terminated",AQ510&gt;0),$U510,
IF($P510="Furloughed",IF(AQ510&gt;0,$U510)+IF(BA510&gt;0,$U510),
IF($P510="Rehired",IF(BA510&gt;0,$U510)))))))),IF('Actual Allocation Calc'!$AI$78="C",'Actual Allocation Calc'!M510,'Actual Allocation Calc'!V510+IF($P510="Employed",$U510,
IF(AND($P510="Terminated"),($U510/7*AQ510),
IF(AND($P510="Furloughed"),($U510/7*AQ510)+($U510/7*BA510),
IF(AND($P510="Rehired"),($U510/7*BA510),
IF(AND($P510="Terminated",AQ510&gt;0),$U510,
IF($P510="Furloughed",IF(AQ510&gt;0,$U510)+IF(BA510&gt;0,$U510),
IF($P510="Rehired",IF(BA510&gt;0,$U510))))))))*'Actual Allocation Calc'!$AI$99)))</f>
        <v/>
      </c>
      <c r="AA510" s="210" t="str">
        <f>IF($B510="","",IF('Actual Allocation Calc'!$AJ$78="A",
IF($P510="Employed",$U510,
IF(AND($P510="Terminated"),($U510/7*AR510),
IF(AND($P510="Furloughed"),($U510/7*AR510)+($U510/7*BB510),
IF(AND($P510="Rehired"),($U510/7*BB510),
IF(AND($P510="Terminated",AR510&gt;0),$U510,
IF($P510="Furloughed",IF(AR510&gt;0,$U510)+IF(BB510&gt;0,$U510),
IF($P510="Rehired",IF(BB510&gt;0,$U510)))))))),IF('Actual Allocation Calc'!$AJ$78="C",'Actual Allocation Calc'!N510,'Actual Allocation Calc'!W510+IF($P510="Employed",$U510,
IF(AND($P510="Terminated"),($U510/7*AR510),
IF(AND($P510="Furloughed"),($U510/7*AR510)+($U510/7*BB510),
IF(AND($P510="Rehired"),($U510/7*BB510),
IF(AND($P510="Terminated",AR510&gt;0),$U510,
IF($P510="Furloughed",IF(AR510&gt;0,$U510)+IF(BB510&gt;0,$U510),
IF($P510="Rehired",IF(BB510&gt;0,$U510))))))))*'Actual Allocation Calc'!$AJ$99)))</f>
        <v/>
      </c>
      <c r="AB510" s="210" t="str">
        <f>IF($B510="","",IF('Actual Allocation Calc'!$AK$78="A",
IF($P510="Employed",$U510,
IF(AND($P510="Terminated"),($U510/7*AS510),
IF(AND($P510="Furloughed"),($U510/7*AS510)+($U510/7*BC510),
IF(AND($P510="Rehired"),($U510/7*BC510),
IF(AND($P510="Terminated",AS510&gt;0),$U510,
IF($P510="Furloughed",IF(AS510&gt;0,$U510)+IF(BC510&gt;0,$U510),
IF($P510="Rehired",IF(BC510&gt;0,$U510)))))))),IF('Actual Allocation Calc'!$AK$78="C",'Actual Allocation Calc'!O510,'Actual Allocation Calc'!X510+IF($P510="Employed",$U510,
IF(AND($P510="Terminated"),($U510/7*AS510),
IF(AND($P510="Furloughed"),($U510/7*AS510)+($U510/7*BC510),
IF(AND($P510="Rehired"),($U510/7*BC510),
IF(AND($P510="Terminated",AS510&gt;0),$U510,
IF($P510="Furloughed",IF(AS510&gt;0,$U510)+IF(BC510&gt;0,$U510),
IF($P510="Rehired",IF(BC510&gt;0,$U510))))))))*'Actual Allocation Calc'!$AK$99)))</f>
        <v/>
      </c>
      <c r="AC510" s="210" t="str">
        <f>IF($B510="","",IF('Actual Allocation Calc'!$AL$78="A",
IF($P510="Employed",$U510,
IF(AND($P510="Terminated"),($U510/7*AT510),
IF(AND($P510="Furloughed"),($U510/7*AT510)+($U510/7*BD510),
IF(AND($P510="Rehired"),($U510/7*BD510),
IF(AND($P510="Terminated",AT510&gt;0),$U510,
IF($P510="Furloughed",IF(AT510&gt;0,$U510)+IF(BD510&gt;0,$U510),
IF($P510="Rehired",IF(BD510&gt;0,$U510)))))))),IF('Actual Allocation Calc'!$AL$78="C",'Actual Allocation Calc'!P510,'Actual Allocation Calc'!Y510+IF($P510="Employed",$U510,
IF(AND($P510="Terminated"),($U510/7*AT510),
IF(AND($P510="Furloughed"),($U510/7*AT510)+($U510/7*BD510),
IF(AND($P510="Rehired"),($U510/7*BD510),
IF(AND($P510="Terminated",AT510&gt;0),$U510,
IF($P510="Furloughed",IF(AT510&gt;0,$U510)+IF(BD510&gt;0,$U510),
IF($P510="Rehired",IF(BD510&gt;0,$U510))))))))*'Actual Allocation Calc'!$AL$99)))</f>
        <v/>
      </c>
      <c r="AD510" s="210" t="str">
        <f>IF($B510="","",IF('Actual Allocation Calc'!$AM$78="A",
IF($P510="Employed",$U510,
IF(AND($P510="Terminated"),($U510/7*AU510),
IF(AND($P510="Furloughed"),($U510/7*AU510)+($U510/7*BE510),
IF(AND($P510="Rehired"),($U510/7*BE510),
IF(AND($P510="Terminated",AU510&gt;0),$U510,
IF($P510="Furloughed",IF(AU510&gt;0,$U510)+IF(BE510&gt;0,$U510),
IF($P510="Rehired",IF(BE510&gt;0,$U510)))))))),IF('Actual Allocation Calc'!$AM$78="C",'Actual Allocation Calc'!Q510,'Actual Allocation Calc'!Z510+IF($P510="Employed",$U510,
IF(AND($P510="Terminated"),($U510/7*AU510),
IF(AND($P510="Furloughed"),($U510/7*AU510)+($U510/7*BE510),
IF(AND($P510="Rehired"),($U510/7*BE510),
IF(AND($P510="Terminated",AU510&gt;0),$U510,
IF($P510="Furloughed",IF(AU510&gt;0,$U510)+IF(BE510&gt;0,$U510),
IF($P510="Rehired",IF(BE510&gt;0,$U510))))))))*'Actual Allocation Calc'!$AM$99)))</f>
        <v/>
      </c>
      <c r="AE510" s="210" t="str">
        <f>IF($B510="","",IF('Actual Allocation Calc'!$AN$78="A",
IF($P510="Employed",$U510,
IF(AND($P510="Terminated"),($U510/7*AV510),
IF(AND($P510="Furloughed"),($U510/7*AV510)+($U510/7*BF510),
IF(AND($P510="Rehired"),($U510/7*BF510),
IF(AND($P510="Terminated",AV510&gt;0),$U510,
IF($P510="Furloughed",IF(AV510&gt;0,$U510)+IF(BF510&gt;0,$U510),
IF($P510="Rehired",IF(BF510&gt;0,$U510)))))))),IF('Actual Allocation Calc'!$AN$78="C",'Actual Allocation Calc'!R510,'Actual Allocation Calc'!AA510+IF($P510="Employed",$U510,
IF(AND($P510="Terminated"),($U510/7*AV510),
IF(AND($P510="Furloughed"),($U510/7*AV510)+($U510/7*BF510),
IF(AND($P510="Rehired"),($U510/7*BF510),
IF(AND($P510="Terminated",AV510&gt;0),$U510,
IF($P510="Furloughed",IF(AV510&gt;0,$U510)+IF(BF510&gt;0,$U510),
IF($P510="Rehired",IF(BF510&gt;0,$U510))))))))*'Actual Allocation Calc'!$AN$99)))</f>
        <v/>
      </c>
      <c r="AF510" s="210" t="str">
        <f>IF($B510="","",IF('Actual Allocation Calc'!$AO$78="A",
IF($P510="Employed",$U510,
IF(AND($P510="Terminated"),($U510/7*AW510),
IF(AND($P510="Furloughed"),($U510/7*AW510)+($U510/7*BG510),
IF(AND($P510="Rehired"),($U510/7*BG510),
IF(AND($P510="Terminated",AW510&gt;0),$U510,
IF($P510="Furloughed",IF(AW510&gt;0,$U510)+IF(BG510&gt;0,$U510),
IF($P510="Rehired",IF(BG510&gt;0,$U510)))))))),IF('Actual Allocation Calc'!$AO$78="C",'Actual Allocation Calc'!S510,'Actual Allocation Calc'!AB510+IF($P510="Employed",$U510,
IF(AND($P510="Terminated"),($U510/7*AW510),
IF(AND($P510="Furloughed"),($U510/7*AW510)+($U510/7*BG510),
IF(AND($P510="Rehired"),($U510/7*BG510),
IF(AND($P510="Terminated",AW510&gt;0),$U510,
IF($P510="Furloughed",IF(AW510&gt;0,$U510)+IF(BG510&gt;0,$U510),
IF($P510="Rehired",IF(BG510&gt;0,$U510))))))))*'Actual Allocation Calc'!$AO$99)))</f>
        <v/>
      </c>
      <c r="AG510" s="210" t="str">
        <f>IF($B510="","",IF('Actual Allocation Calc'!$AP$78="A",
IF($P510="Employed",$U510/7*BK510,
IF(AND($P510="Terminated"),($U510/7*AX510),
IF(AND($P510="Furloughed"),($U510/7*AX510)+($U510/7*BH510),
IF(AND($P510="Rehired"),($U510/7*BH510),
IF(AND($P510="Terminated",AX510&gt;0),$U510,
IF($P510="Furloughed",IF(AX510&gt;0,$U510)+IF(BH510&gt;0,$U510),
IF($P510="Rehired",IF(BH510&gt;0,$U510)))))))),IF('Actual Allocation Calc'!$AP$78="C",'Actual Allocation Calc'!T510,'Actual Allocation Calc'!AC510+IF($P510="Employed",$U510/7*BK510,
IF(AND($P510="Terminated"),($U510/7*AX510),
IF(AND($P510="Furloughed"),($U510/7*AX510)+($U510/7*BH510),
IF(AND($P510="Rehired"),($U510/7*BH510),
IF(AND($P510="Terminated",AX510&gt;0),$U510,
IF($P510="Furloughed",IF(AX510&gt;0,$U510)+IF(BH510&gt;0,$U510),
IF($P510="Rehired",IF(BH510&gt;0,$U510))))))))*'Actual Allocation Calc'!$AP$99)))</f>
        <v/>
      </c>
      <c r="AH510" s="536"/>
      <c r="AI510" s="82">
        <f t="shared" si="171"/>
        <v>0</v>
      </c>
      <c r="AJ510" s="210">
        <f t="shared" si="153"/>
        <v>0</v>
      </c>
      <c r="AK510" s="397" t="str">
        <f t="shared" si="154"/>
        <v/>
      </c>
      <c r="AM510" s="122"/>
      <c r="AO510" s="214" t="str">
        <f>IFERROR(IF($V510="","",VLOOKUP(V510,'Calendar Calcs'!$B$2:$E1477,4,FALSE)),0)</f>
        <v/>
      </c>
      <c r="AP510" s="69" t="str">
        <f>IF($AO510="","", IF($AO510&lt;AP$23,0,IF($AO510&gt;AP$23,COUNTIFS('Calendar Calcs'!$E$2:$E1477,AP$23),COUNTIFS('Calendar Calcs'!$E$2:$E1477,AP$23,'Calendar Calcs'!$D$2:$D1477,"&lt;="&amp;WEEKDAY($V510)))))</f>
        <v/>
      </c>
      <c r="AQ510" s="69" t="str">
        <f>IF($AO510="","", IF($AO510&lt;AQ$23,0,IF($AO510&gt;AQ$23,COUNTIFS('Calendar Calcs'!$E$2:$E1477,AQ$23),COUNTIFS('Calendar Calcs'!$E$2:$E1477,AQ$23,'Calendar Calcs'!$D$2:$D1477,"&lt;="&amp;WEEKDAY($V510)))))</f>
        <v/>
      </c>
      <c r="AR510" s="69" t="str">
        <f>IF($AO510="","", IF($AO510&lt;AR$23,0,IF($AO510&gt;AR$23,COUNTIFS('Calendar Calcs'!$E$2:$E1477,AR$23),COUNTIFS('Calendar Calcs'!$E$2:$E1477,AR$23,'Calendar Calcs'!$D$2:$D1477,"&lt;="&amp;WEEKDAY($V510)))))</f>
        <v/>
      </c>
      <c r="AS510" s="69" t="str">
        <f>IF($AO510="","", IF($AO510&lt;AS$23,0,IF($AO510&gt;AS$23,COUNTIFS('Calendar Calcs'!$E$2:$E1477,AS$23),COUNTIFS('Calendar Calcs'!$E$2:$E1477,AS$23,'Calendar Calcs'!$D$2:$D1477,"&lt;="&amp;WEEKDAY($V510)))))</f>
        <v/>
      </c>
      <c r="AT510" s="69" t="str">
        <f>IF($AO510="","", IF($AO510&lt;AT$23,0,IF($AO510&gt;AT$23,COUNTIFS('Calendar Calcs'!$E$2:$E1477,AT$23),COUNTIFS('Calendar Calcs'!$E$2:$E1477,AT$23,'Calendar Calcs'!$D$2:$D1477,"&lt;="&amp;WEEKDAY($V510)))))</f>
        <v/>
      </c>
      <c r="AU510" s="69" t="str">
        <f>IF($AO510="","", IF($AO510&lt;AU$23,0,IF($AO510&gt;AU$23,COUNTIFS('Calendar Calcs'!$E$2:$E1477,AU$23),COUNTIFS('Calendar Calcs'!$E$2:$E1477,AU$23,'Calendar Calcs'!$D$2:$D1477,"&lt;="&amp;WEEKDAY($V510)))))</f>
        <v/>
      </c>
      <c r="AV510" s="69" t="str">
        <f>IF($AO510="","", IF($AO510&lt;AV$23,0,IF($AO510&gt;AV$23,COUNTIFS('Calendar Calcs'!$E$2:$E1477,AV$23),COUNTIFS('Calendar Calcs'!$E$2:$E1477,AV$23,'Calendar Calcs'!$D$2:$D1477,"&lt;="&amp;WEEKDAY($V510)))))</f>
        <v/>
      </c>
      <c r="AW510" s="69" t="str">
        <f>IF($AO510="","", IF($AO510&lt;AW$23,0,IF($AO510&gt;AW$23,COUNTIFS('Calendar Calcs'!$E$2:$E1477,AW$23),COUNTIFS('Calendar Calcs'!$E$2:$E1477,AW$23,'Calendar Calcs'!$D$2:$D1477,"&lt;="&amp;WEEKDAY($V510)))))</f>
        <v/>
      </c>
      <c r="AX510" s="69" t="str">
        <f>IF($AO510="","", IF($AO510&lt;AX$23,0,IF($AO510&gt;AX$23,COUNTIFS('Calendar Calcs'!$E$2:$E1477,AX$23),COUNTIFS('Calendar Calcs'!$E$2:$E1477,AX$23,'Calendar Calcs'!$D$2:$D1477,"&lt;="&amp;WEEKDAY($V510)))))</f>
        <v/>
      </c>
      <c r="AY510" s="69" t="str">
        <f>IF($W510="","",VLOOKUP($W510,'Calendar Calcs'!$B$2:$E1477,4,FALSE))</f>
        <v/>
      </c>
      <c r="AZ510" s="69" t="str">
        <f>IF($AY510="","",IF($AY510&gt;AZ$23,0,IF($AY510&lt;AZ$23,COUNTIFS('Calendar Calcs'!$E$2:$E1477,AZ$23),COUNTIFS('Calendar Calcs'!$E$2:$E1477,AZ$23,'Calendar Calcs'!$D$2:$D1477,"&gt;="&amp;WEEKDAY($W510)))))</f>
        <v/>
      </c>
      <c r="BA510" s="69" t="str">
        <f>IF($AY510="","",IF($AY510&gt;BA$23,0,IF($AY510&lt;BA$23,COUNTIFS('Calendar Calcs'!$E$2:$E1477,BA$23),COUNTIFS('Calendar Calcs'!$E$2:$E1477,BA$23,'Calendar Calcs'!$D$2:$D1477,"&gt;="&amp;WEEKDAY($W510)))))</f>
        <v/>
      </c>
      <c r="BB510" s="69" t="str">
        <f>IF($AY510="","",IF($AY510&gt;BB$23,0,IF($AY510&lt;BB$23,COUNTIFS('Calendar Calcs'!$E$2:$E1477,BB$23),COUNTIFS('Calendar Calcs'!$E$2:$E1477,BB$23,'Calendar Calcs'!$D$2:$D1477,"&gt;="&amp;WEEKDAY($W510)))))</f>
        <v/>
      </c>
      <c r="BC510" s="69" t="str">
        <f>IF($AY510="","",IF($AY510&gt;BC$23,0,IF($AY510&lt;BC$23,COUNTIFS('Calendar Calcs'!$E$2:$E1477,BC$23),COUNTIFS('Calendar Calcs'!$E$2:$E1477,BC$23,'Calendar Calcs'!$D$2:$D1477,"&gt;="&amp;WEEKDAY($W510)))))</f>
        <v/>
      </c>
      <c r="BD510" s="69" t="str">
        <f>IF($AY510="","",IF($AY510&gt;BD$23,0,IF($AY510&lt;BD$23,COUNTIFS('Calendar Calcs'!$E$2:$E1477,BD$23),COUNTIFS('Calendar Calcs'!$E$2:$E1477,BD$23,'Calendar Calcs'!$D$2:$D1477,"&gt;="&amp;WEEKDAY($W510)))))</f>
        <v/>
      </c>
      <c r="BE510" s="69" t="str">
        <f>IF($AY510="","",IF($AY510&gt;BE$23,0,IF($AY510&lt;BE$23,COUNTIFS('Calendar Calcs'!$E$2:$E1477,BE$23),COUNTIFS('Calendar Calcs'!$E$2:$E1477,BE$23,'Calendar Calcs'!$D$2:$D1477,"&gt;="&amp;WEEKDAY($W510)))))</f>
        <v/>
      </c>
      <c r="BF510" s="69" t="str">
        <f>IF($AY510="","",IF($AY510&gt;BF$23,0,IF($AY510&lt;BF$23,COUNTIFS('Calendar Calcs'!$E$2:$E1477,BF$23),COUNTIFS('Calendar Calcs'!$E$2:$E1477,BF$23,'Calendar Calcs'!$D$2:$D1477,"&gt;="&amp;WEEKDAY($W510)))))</f>
        <v/>
      </c>
      <c r="BG510" s="69" t="str">
        <f>IF($AY510="","",IF($AY510&gt;BG$23,0,IF($AY510&lt;BG$23,COUNTIFS('Calendar Calcs'!$E$2:$E1477,BG$23),COUNTIFS('Calendar Calcs'!$E$2:$E1477,BG$23,'Calendar Calcs'!$D$2:$D1477,"&gt;="&amp;WEEKDAY($W510)))))</f>
        <v/>
      </c>
      <c r="BH510" s="69">
        <f t="shared" si="155"/>
        <v>6</v>
      </c>
      <c r="BI510" s="69">
        <f>IF(Cover!$E$43="","",VLOOKUP(Cover!$E$43,'Calendar Calcs'!$B$2:$E1477,4,FALSE))</f>
        <v>1</v>
      </c>
      <c r="BJ510" s="69">
        <f>IF($BI510="","", IF($BI510&lt;BJ$23,0,IF($BI510&gt;=BJ$23,COUNTIFS('Calendar Calcs'!$E$2:$E1477,BJ$23),COUNTIFS('Calendar Calcs'!$E$2:$E1477,BJ$23,'Calendar Calcs'!$D$2:$D1477,"&lt;="&amp;WEEKDAY($V510)))))</f>
        <v>1</v>
      </c>
      <c r="BK510" s="69">
        <f t="shared" si="152"/>
        <v>6</v>
      </c>
      <c r="BN510" s="69" t="str">
        <f>IF(T510&gt;0,"FTE",IF(Cover!$E$47="Weekly",IF(S510&gt;29.75,"FTE","PTE"),IF(S510&gt;59.75,"FTE","PTE")))</f>
        <v>PTE</v>
      </c>
      <c r="BO510" s="69">
        <f>IF(BN510="FTE",30,IF(Cover!$E$47="Weekly",'STEP 2 EE Data'!S510,'STEP 2 EE Data'!S510/2))</f>
        <v>0</v>
      </c>
      <c r="BP510" s="209">
        <f t="shared" si="156"/>
        <v>0</v>
      </c>
      <c r="BQ510" s="209">
        <f t="shared" si="157"/>
        <v>0</v>
      </c>
      <c r="BR510" s="209">
        <f t="shared" si="158"/>
        <v>0</v>
      </c>
      <c r="BS510" s="209">
        <f t="shared" si="159"/>
        <v>0</v>
      </c>
      <c r="BT510" s="209">
        <f t="shared" si="160"/>
        <v>0</v>
      </c>
      <c r="BU510" s="209">
        <f t="shared" si="161"/>
        <v>0</v>
      </c>
      <c r="BV510" s="209">
        <f t="shared" si="162"/>
        <v>0</v>
      </c>
      <c r="BW510" s="209">
        <f t="shared" si="163"/>
        <v>0</v>
      </c>
      <c r="BX510" s="209">
        <f t="shared" si="164"/>
        <v>0</v>
      </c>
      <c r="CC510" s="210" t="str">
        <f>IF(B510="","",IF(C510="",IF(Cover!$E$47="Weekly",'STEP 3 EE Comp'!BI515*8,'STEP 3 EE Comp'!BI515*4),IF(Cover!$E$47="Weekly",'STEP 3 EE Comp'!BI515,'STEP 3 EE Comp'!BI515)))</f>
        <v/>
      </c>
      <c r="CD510" s="82" t="str">
        <f t="shared" si="165"/>
        <v/>
      </c>
      <c r="CE510" s="417">
        <f t="shared" si="166"/>
        <v>1</v>
      </c>
      <c r="CF510" s="82" t="str">
        <f t="shared" si="167"/>
        <v>Good</v>
      </c>
      <c r="CG510" s="82">
        <f t="shared" si="168"/>
        <v>0</v>
      </c>
      <c r="CH510" s="234">
        <f t="shared" si="169"/>
        <v>0</v>
      </c>
    </row>
    <row r="511" spans="1:86" s="69" customFormat="1" x14ac:dyDescent="0.3">
      <c r="A511" s="555"/>
      <c r="B511" s="52"/>
      <c r="C511" s="52"/>
      <c r="D511" s="52"/>
      <c r="E511" s="52"/>
      <c r="F511" s="507"/>
      <c r="G511" s="210">
        <f t="shared" si="170"/>
        <v>0</v>
      </c>
      <c r="H511" s="82">
        <f t="shared" si="151"/>
        <v>0</v>
      </c>
      <c r="I511" s="211"/>
      <c r="J511" s="441" t="s">
        <v>21</v>
      </c>
      <c r="K511" s="441" t="s">
        <v>21</v>
      </c>
      <c r="L511" s="441" t="s">
        <v>21</v>
      </c>
      <c r="M511" s="441" t="s">
        <v>21</v>
      </c>
      <c r="N511" s="568" t="s">
        <v>21</v>
      </c>
      <c r="O511" s="211"/>
      <c r="P511" s="212" t="str">
        <f>IF(B511="","",
IF(AND(V511="",W511="",B511&lt;&gt;""),"Employed",
IF(AND(V511&lt;&gt;"",W511="",B511&lt;&gt;""),"Terminated",
IF(AND(V511&lt;&gt;"",W511&lt;&gt;"",B511&lt;&gt;""),IF(W511&lt;Cover!$E$43,"Employed","Furloughed"),
IF(AND(V511="",W511&lt;&gt;"",B511&lt;&gt;""),IF(W511&lt;Cover!$E$43,"Employed","Rehired"))))))</f>
        <v/>
      </c>
      <c r="Q511" s="211"/>
      <c r="R511" s="536"/>
      <c r="S511" s="563"/>
      <c r="T511" s="536"/>
      <c r="U511" s="82">
        <f>IF(Cover!$E$47="Weekly",IF(T511&gt;0,T511,R511*S511),IF(T511&gt;0,T511,R511*S511)/2)</f>
        <v>0</v>
      </c>
      <c r="V511" s="564"/>
      <c r="W511" s="564"/>
      <c r="Y511" s="213" t="str">
        <f>IF($B511="","",IF('Actual Allocation Calc'!$AH$78="A",
IF($P511="Employed",$U511/7*BJ511,
IF(AND($P511="Terminated"),($U511/7*AP511),
IF(AND($P511="Furloughed"),($U511/7*AP511)+($U511/7*AZ511),
IF(AND($P511="Rehired"),($U511/7*AZ511),
IF(AND($P511="Terminated",AP511&gt;0),$U511,
IF($P511="Furloughed",IF(AP511&gt;0,$U511)+IF(AZ511&gt;0,$U511),
IF($P511="Rehired",IF(AZ511&gt;0,$U511)))))))),IF('Actual Allocation Calc'!$AH$78="C",'Actual Allocation Calc'!L511,'Actual Allocation Calc'!U511+IF($P511="Employed",$U511/7*BJ511,
IF(AND($P511="Terminated"),($U511/7*AP511),
IF(AND($P511="Furloughed"),($U511/7*AP511)+($U511/7*AZ511),
IF(AND($P511="Rehired"),($U511/7*AZ511),
IF(AND($P511="Terminated",AP511&gt;0),$U511,
IF($P511="Furloughed",IF(AP511&gt;0,$U511)+IF(AZ511&gt;0,$U511),
IF($P511="Rehired",IF(AZ511&gt;0,$U511))))))))*'Actual Allocation Calc'!$AH$99)))</f>
        <v/>
      </c>
      <c r="Z511" s="210" t="str">
        <f>IF($B511="","",IF('Actual Allocation Calc'!$AI$78="A",
IF($P511="Employed",$U511,
IF(AND($P511="Terminated"),($U511/7*AQ511),
IF(AND($P511="Furloughed"),($U511/7*AQ511)+($U511/7*BA511),
IF(AND($P511="Rehired"),($U511/7*BA511),
IF(AND($P511="Terminated",AQ511&gt;0),$U511,
IF($P511="Furloughed",IF(AQ511&gt;0,$U511)+IF(BA511&gt;0,$U511),
IF($P511="Rehired",IF(BA511&gt;0,$U511)))))))),IF('Actual Allocation Calc'!$AI$78="C",'Actual Allocation Calc'!M511,'Actual Allocation Calc'!V511+IF($P511="Employed",$U511,
IF(AND($P511="Terminated"),($U511/7*AQ511),
IF(AND($P511="Furloughed"),($U511/7*AQ511)+($U511/7*BA511),
IF(AND($P511="Rehired"),($U511/7*BA511),
IF(AND($P511="Terminated",AQ511&gt;0),$U511,
IF($P511="Furloughed",IF(AQ511&gt;0,$U511)+IF(BA511&gt;0,$U511),
IF($P511="Rehired",IF(BA511&gt;0,$U511))))))))*'Actual Allocation Calc'!$AI$99)))</f>
        <v/>
      </c>
      <c r="AA511" s="210" t="str">
        <f>IF($B511="","",IF('Actual Allocation Calc'!$AJ$78="A",
IF($P511="Employed",$U511,
IF(AND($P511="Terminated"),($U511/7*AR511),
IF(AND($P511="Furloughed"),($U511/7*AR511)+($U511/7*BB511),
IF(AND($P511="Rehired"),($U511/7*BB511),
IF(AND($P511="Terminated",AR511&gt;0),$U511,
IF($P511="Furloughed",IF(AR511&gt;0,$U511)+IF(BB511&gt;0,$U511),
IF($P511="Rehired",IF(BB511&gt;0,$U511)))))))),IF('Actual Allocation Calc'!$AJ$78="C",'Actual Allocation Calc'!N511,'Actual Allocation Calc'!W511+IF($P511="Employed",$U511,
IF(AND($P511="Terminated"),($U511/7*AR511),
IF(AND($P511="Furloughed"),($U511/7*AR511)+($U511/7*BB511),
IF(AND($P511="Rehired"),($U511/7*BB511),
IF(AND($P511="Terminated",AR511&gt;0),$U511,
IF($P511="Furloughed",IF(AR511&gt;0,$U511)+IF(BB511&gt;0,$U511),
IF($P511="Rehired",IF(BB511&gt;0,$U511))))))))*'Actual Allocation Calc'!$AJ$99)))</f>
        <v/>
      </c>
      <c r="AB511" s="210" t="str">
        <f>IF($B511="","",IF('Actual Allocation Calc'!$AK$78="A",
IF($P511="Employed",$U511,
IF(AND($P511="Terminated"),($U511/7*AS511),
IF(AND($P511="Furloughed"),($U511/7*AS511)+($U511/7*BC511),
IF(AND($P511="Rehired"),($U511/7*BC511),
IF(AND($P511="Terminated",AS511&gt;0),$U511,
IF($P511="Furloughed",IF(AS511&gt;0,$U511)+IF(BC511&gt;0,$U511),
IF($P511="Rehired",IF(BC511&gt;0,$U511)))))))),IF('Actual Allocation Calc'!$AK$78="C",'Actual Allocation Calc'!O511,'Actual Allocation Calc'!X511+IF($P511="Employed",$U511,
IF(AND($P511="Terminated"),($U511/7*AS511),
IF(AND($P511="Furloughed"),($U511/7*AS511)+($U511/7*BC511),
IF(AND($P511="Rehired"),($U511/7*BC511),
IF(AND($P511="Terminated",AS511&gt;0),$U511,
IF($P511="Furloughed",IF(AS511&gt;0,$U511)+IF(BC511&gt;0,$U511),
IF($P511="Rehired",IF(BC511&gt;0,$U511))))))))*'Actual Allocation Calc'!$AK$99)))</f>
        <v/>
      </c>
      <c r="AC511" s="210" t="str">
        <f>IF($B511="","",IF('Actual Allocation Calc'!$AL$78="A",
IF($P511="Employed",$U511,
IF(AND($P511="Terminated"),($U511/7*AT511),
IF(AND($P511="Furloughed"),($U511/7*AT511)+($U511/7*BD511),
IF(AND($P511="Rehired"),($U511/7*BD511),
IF(AND($P511="Terminated",AT511&gt;0),$U511,
IF($P511="Furloughed",IF(AT511&gt;0,$U511)+IF(BD511&gt;0,$U511),
IF($P511="Rehired",IF(BD511&gt;0,$U511)))))))),IF('Actual Allocation Calc'!$AL$78="C",'Actual Allocation Calc'!P511,'Actual Allocation Calc'!Y511+IF($P511="Employed",$U511,
IF(AND($P511="Terminated"),($U511/7*AT511),
IF(AND($P511="Furloughed"),($U511/7*AT511)+($U511/7*BD511),
IF(AND($P511="Rehired"),($U511/7*BD511),
IF(AND($P511="Terminated",AT511&gt;0),$U511,
IF($P511="Furloughed",IF(AT511&gt;0,$U511)+IF(BD511&gt;0,$U511),
IF($P511="Rehired",IF(BD511&gt;0,$U511))))))))*'Actual Allocation Calc'!$AL$99)))</f>
        <v/>
      </c>
      <c r="AD511" s="210" t="str">
        <f>IF($B511="","",IF('Actual Allocation Calc'!$AM$78="A",
IF($P511="Employed",$U511,
IF(AND($P511="Terminated"),($U511/7*AU511),
IF(AND($P511="Furloughed"),($U511/7*AU511)+($U511/7*BE511),
IF(AND($P511="Rehired"),($U511/7*BE511),
IF(AND($P511="Terminated",AU511&gt;0),$U511,
IF($P511="Furloughed",IF(AU511&gt;0,$U511)+IF(BE511&gt;0,$U511),
IF($P511="Rehired",IF(BE511&gt;0,$U511)))))))),IF('Actual Allocation Calc'!$AM$78="C",'Actual Allocation Calc'!Q511,'Actual Allocation Calc'!Z511+IF($P511="Employed",$U511,
IF(AND($P511="Terminated"),($U511/7*AU511),
IF(AND($P511="Furloughed"),($U511/7*AU511)+($U511/7*BE511),
IF(AND($P511="Rehired"),($U511/7*BE511),
IF(AND($P511="Terminated",AU511&gt;0),$U511,
IF($P511="Furloughed",IF(AU511&gt;0,$U511)+IF(BE511&gt;0,$U511),
IF($P511="Rehired",IF(BE511&gt;0,$U511))))))))*'Actual Allocation Calc'!$AM$99)))</f>
        <v/>
      </c>
      <c r="AE511" s="210" t="str">
        <f>IF($B511="","",IF('Actual Allocation Calc'!$AN$78="A",
IF($P511="Employed",$U511,
IF(AND($P511="Terminated"),($U511/7*AV511),
IF(AND($P511="Furloughed"),($U511/7*AV511)+($U511/7*BF511),
IF(AND($P511="Rehired"),($U511/7*BF511),
IF(AND($P511="Terminated",AV511&gt;0),$U511,
IF($P511="Furloughed",IF(AV511&gt;0,$U511)+IF(BF511&gt;0,$U511),
IF($P511="Rehired",IF(BF511&gt;0,$U511)))))))),IF('Actual Allocation Calc'!$AN$78="C",'Actual Allocation Calc'!R511,'Actual Allocation Calc'!AA511+IF($P511="Employed",$U511,
IF(AND($P511="Terminated"),($U511/7*AV511),
IF(AND($P511="Furloughed"),($U511/7*AV511)+($U511/7*BF511),
IF(AND($P511="Rehired"),($U511/7*BF511),
IF(AND($P511="Terminated",AV511&gt;0),$U511,
IF($P511="Furloughed",IF(AV511&gt;0,$U511)+IF(BF511&gt;0,$U511),
IF($P511="Rehired",IF(BF511&gt;0,$U511))))))))*'Actual Allocation Calc'!$AN$99)))</f>
        <v/>
      </c>
      <c r="AF511" s="210" t="str">
        <f>IF($B511="","",IF('Actual Allocation Calc'!$AO$78="A",
IF($P511="Employed",$U511,
IF(AND($P511="Terminated"),($U511/7*AW511),
IF(AND($P511="Furloughed"),($U511/7*AW511)+($U511/7*BG511),
IF(AND($P511="Rehired"),($U511/7*BG511),
IF(AND($P511="Terminated",AW511&gt;0),$U511,
IF($P511="Furloughed",IF(AW511&gt;0,$U511)+IF(BG511&gt;0,$U511),
IF($P511="Rehired",IF(BG511&gt;0,$U511)))))))),IF('Actual Allocation Calc'!$AO$78="C",'Actual Allocation Calc'!S511,'Actual Allocation Calc'!AB511+IF($P511="Employed",$U511,
IF(AND($P511="Terminated"),($U511/7*AW511),
IF(AND($P511="Furloughed"),($U511/7*AW511)+($U511/7*BG511),
IF(AND($P511="Rehired"),($U511/7*BG511),
IF(AND($P511="Terminated",AW511&gt;0),$U511,
IF($P511="Furloughed",IF(AW511&gt;0,$U511)+IF(BG511&gt;0,$U511),
IF($P511="Rehired",IF(BG511&gt;0,$U511))))))))*'Actual Allocation Calc'!$AO$99)))</f>
        <v/>
      </c>
      <c r="AG511" s="210" t="str">
        <f>IF($B511="","",IF('Actual Allocation Calc'!$AP$78="A",
IF($P511="Employed",$U511/7*BK511,
IF(AND($P511="Terminated"),($U511/7*AX511),
IF(AND($P511="Furloughed"),($U511/7*AX511)+($U511/7*BH511),
IF(AND($P511="Rehired"),($U511/7*BH511),
IF(AND($P511="Terminated",AX511&gt;0),$U511,
IF($P511="Furloughed",IF(AX511&gt;0,$U511)+IF(BH511&gt;0,$U511),
IF($P511="Rehired",IF(BH511&gt;0,$U511)))))))),IF('Actual Allocation Calc'!$AP$78="C",'Actual Allocation Calc'!T511,'Actual Allocation Calc'!AC511+IF($P511="Employed",$U511/7*BK511,
IF(AND($P511="Terminated"),($U511/7*AX511),
IF(AND($P511="Furloughed"),($U511/7*AX511)+($U511/7*BH511),
IF(AND($P511="Rehired"),($U511/7*BH511),
IF(AND($P511="Terminated",AX511&gt;0),$U511,
IF($P511="Furloughed",IF(AX511&gt;0,$U511)+IF(BH511&gt;0,$U511),
IF($P511="Rehired",IF(BH511&gt;0,$U511))))))))*'Actual Allocation Calc'!$AP$99)))</f>
        <v/>
      </c>
      <c r="AH511" s="536"/>
      <c r="AI511" s="82">
        <f t="shared" si="171"/>
        <v>0</v>
      </c>
      <c r="AJ511" s="210">
        <f t="shared" si="153"/>
        <v>0</v>
      </c>
      <c r="AK511" s="397" t="str">
        <f t="shared" si="154"/>
        <v/>
      </c>
      <c r="AM511" s="122"/>
      <c r="AO511" s="214" t="str">
        <f>IFERROR(IF($V511="","",VLOOKUP(V511,'Calendar Calcs'!$B$2:$E1478,4,FALSE)),0)</f>
        <v/>
      </c>
      <c r="AP511" s="69" t="str">
        <f>IF($AO511="","", IF($AO511&lt;AP$23,0,IF($AO511&gt;AP$23,COUNTIFS('Calendar Calcs'!$E$2:$E1478,AP$23),COUNTIFS('Calendar Calcs'!$E$2:$E1478,AP$23,'Calendar Calcs'!$D$2:$D1478,"&lt;="&amp;WEEKDAY($V511)))))</f>
        <v/>
      </c>
      <c r="AQ511" s="69" t="str">
        <f>IF($AO511="","", IF($AO511&lt;AQ$23,0,IF($AO511&gt;AQ$23,COUNTIFS('Calendar Calcs'!$E$2:$E1478,AQ$23),COUNTIFS('Calendar Calcs'!$E$2:$E1478,AQ$23,'Calendar Calcs'!$D$2:$D1478,"&lt;="&amp;WEEKDAY($V511)))))</f>
        <v/>
      </c>
      <c r="AR511" s="69" t="str">
        <f>IF($AO511="","", IF($AO511&lt;AR$23,0,IF($AO511&gt;AR$23,COUNTIFS('Calendar Calcs'!$E$2:$E1478,AR$23),COUNTIFS('Calendar Calcs'!$E$2:$E1478,AR$23,'Calendar Calcs'!$D$2:$D1478,"&lt;="&amp;WEEKDAY($V511)))))</f>
        <v/>
      </c>
      <c r="AS511" s="69" t="str">
        <f>IF($AO511="","", IF($AO511&lt;AS$23,0,IF($AO511&gt;AS$23,COUNTIFS('Calendar Calcs'!$E$2:$E1478,AS$23),COUNTIFS('Calendar Calcs'!$E$2:$E1478,AS$23,'Calendar Calcs'!$D$2:$D1478,"&lt;="&amp;WEEKDAY($V511)))))</f>
        <v/>
      </c>
      <c r="AT511" s="69" t="str">
        <f>IF($AO511="","", IF($AO511&lt;AT$23,0,IF($AO511&gt;AT$23,COUNTIFS('Calendar Calcs'!$E$2:$E1478,AT$23),COUNTIFS('Calendar Calcs'!$E$2:$E1478,AT$23,'Calendar Calcs'!$D$2:$D1478,"&lt;="&amp;WEEKDAY($V511)))))</f>
        <v/>
      </c>
      <c r="AU511" s="69" t="str">
        <f>IF($AO511="","", IF($AO511&lt;AU$23,0,IF($AO511&gt;AU$23,COUNTIFS('Calendar Calcs'!$E$2:$E1478,AU$23),COUNTIFS('Calendar Calcs'!$E$2:$E1478,AU$23,'Calendar Calcs'!$D$2:$D1478,"&lt;="&amp;WEEKDAY($V511)))))</f>
        <v/>
      </c>
      <c r="AV511" s="69" t="str">
        <f>IF($AO511="","", IF($AO511&lt;AV$23,0,IF($AO511&gt;AV$23,COUNTIFS('Calendar Calcs'!$E$2:$E1478,AV$23),COUNTIFS('Calendar Calcs'!$E$2:$E1478,AV$23,'Calendar Calcs'!$D$2:$D1478,"&lt;="&amp;WEEKDAY($V511)))))</f>
        <v/>
      </c>
      <c r="AW511" s="69" t="str">
        <f>IF($AO511="","", IF($AO511&lt;AW$23,0,IF($AO511&gt;AW$23,COUNTIFS('Calendar Calcs'!$E$2:$E1478,AW$23),COUNTIFS('Calendar Calcs'!$E$2:$E1478,AW$23,'Calendar Calcs'!$D$2:$D1478,"&lt;="&amp;WEEKDAY($V511)))))</f>
        <v/>
      </c>
      <c r="AX511" s="69" t="str">
        <f>IF($AO511="","", IF($AO511&lt;AX$23,0,IF($AO511&gt;AX$23,COUNTIFS('Calendar Calcs'!$E$2:$E1478,AX$23),COUNTIFS('Calendar Calcs'!$E$2:$E1478,AX$23,'Calendar Calcs'!$D$2:$D1478,"&lt;="&amp;WEEKDAY($V511)))))</f>
        <v/>
      </c>
      <c r="AY511" s="69" t="str">
        <f>IF($W511="","",VLOOKUP($W511,'Calendar Calcs'!$B$2:$E1478,4,FALSE))</f>
        <v/>
      </c>
      <c r="AZ511" s="69" t="str">
        <f>IF($AY511="","",IF($AY511&gt;AZ$23,0,IF($AY511&lt;AZ$23,COUNTIFS('Calendar Calcs'!$E$2:$E1478,AZ$23),COUNTIFS('Calendar Calcs'!$E$2:$E1478,AZ$23,'Calendar Calcs'!$D$2:$D1478,"&gt;="&amp;WEEKDAY($W511)))))</f>
        <v/>
      </c>
      <c r="BA511" s="69" t="str">
        <f>IF($AY511="","",IF($AY511&gt;BA$23,0,IF($AY511&lt;BA$23,COUNTIFS('Calendar Calcs'!$E$2:$E1478,BA$23),COUNTIFS('Calendar Calcs'!$E$2:$E1478,BA$23,'Calendar Calcs'!$D$2:$D1478,"&gt;="&amp;WEEKDAY($W511)))))</f>
        <v/>
      </c>
      <c r="BB511" s="69" t="str">
        <f>IF($AY511="","",IF($AY511&gt;BB$23,0,IF($AY511&lt;BB$23,COUNTIFS('Calendar Calcs'!$E$2:$E1478,BB$23),COUNTIFS('Calendar Calcs'!$E$2:$E1478,BB$23,'Calendar Calcs'!$D$2:$D1478,"&gt;="&amp;WEEKDAY($W511)))))</f>
        <v/>
      </c>
      <c r="BC511" s="69" t="str">
        <f>IF($AY511="","",IF($AY511&gt;BC$23,0,IF($AY511&lt;BC$23,COUNTIFS('Calendar Calcs'!$E$2:$E1478,BC$23),COUNTIFS('Calendar Calcs'!$E$2:$E1478,BC$23,'Calendar Calcs'!$D$2:$D1478,"&gt;="&amp;WEEKDAY($W511)))))</f>
        <v/>
      </c>
      <c r="BD511" s="69" t="str">
        <f>IF($AY511="","",IF($AY511&gt;BD$23,0,IF($AY511&lt;BD$23,COUNTIFS('Calendar Calcs'!$E$2:$E1478,BD$23),COUNTIFS('Calendar Calcs'!$E$2:$E1478,BD$23,'Calendar Calcs'!$D$2:$D1478,"&gt;="&amp;WEEKDAY($W511)))))</f>
        <v/>
      </c>
      <c r="BE511" s="69" t="str">
        <f>IF($AY511="","",IF($AY511&gt;BE$23,0,IF($AY511&lt;BE$23,COUNTIFS('Calendar Calcs'!$E$2:$E1478,BE$23),COUNTIFS('Calendar Calcs'!$E$2:$E1478,BE$23,'Calendar Calcs'!$D$2:$D1478,"&gt;="&amp;WEEKDAY($W511)))))</f>
        <v/>
      </c>
      <c r="BF511" s="69" t="str">
        <f>IF($AY511="","",IF($AY511&gt;BF$23,0,IF($AY511&lt;BF$23,COUNTIFS('Calendar Calcs'!$E$2:$E1478,BF$23),COUNTIFS('Calendar Calcs'!$E$2:$E1478,BF$23,'Calendar Calcs'!$D$2:$D1478,"&gt;="&amp;WEEKDAY($W511)))))</f>
        <v/>
      </c>
      <c r="BG511" s="69" t="str">
        <f>IF($AY511="","",IF($AY511&gt;BG$23,0,IF($AY511&lt;BG$23,COUNTIFS('Calendar Calcs'!$E$2:$E1478,BG$23),COUNTIFS('Calendar Calcs'!$E$2:$E1478,BG$23,'Calendar Calcs'!$D$2:$D1478,"&gt;="&amp;WEEKDAY($W511)))))</f>
        <v/>
      </c>
      <c r="BH511" s="69">
        <f t="shared" si="155"/>
        <v>6</v>
      </c>
      <c r="BI511" s="69">
        <f>IF(Cover!$E$43="","",VLOOKUP(Cover!$E$43,'Calendar Calcs'!$B$2:$E1478,4,FALSE))</f>
        <v>1</v>
      </c>
      <c r="BJ511" s="69">
        <f>IF($BI511="","", IF($BI511&lt;BJ$23,0,IF($BI511&gt;=BJ$23,COUNTIFS('Calendar Calcs'!$E$2:$E1478,BJ$23),COUNTIFS('Calendar Calcs'!$E$2:$E1478,BJ$23,'Calendar Calcs'!$D$2:$D1478,"&lt;="&amp;WEEKDAY($V511)))))</f>
        <v>1</v>
      </c>
      <c r="BK511" s="69">
        <f t="shared" si="152"/>
        <v>6</v>
      </c>
      <c r="BN511" s="69" t="str">
        <f>IF(T511&gt;0,"FTE",IF(Cover!$E$47="Weekly",IF(S511&gt;29.75,"FTE","PTE"),IF(S511&gt;59.75,"FTE","PTE")))</f>
        <v>PTE</v>
      </c>
      <c r="BO511" s="69">
        <f>IF(BN511="FTE",30,IF(Cover!$E$47="Weekly",'STEP 2 EE Data'!S511,'STEP 2 EE Data'!S511/2))</f>
        <v>0</v>
      </c>
      <c r="BP511" s="209">
        <f t="shared" si="156"/>
        <v>0</v>
      </c>
      <c r="BQ511" s="209">
        <f t="shared" si="157"/>
        <v>0</v>
      </c>
      <c r="BR511" s="209">
        <f t="shared" si="158"/>
        <v>0</v>
      </c>
      <c r="BS511" s="209">
        <f t="shared" si="159"/>
        <v>0</v>
      </c>
      <c r="BT511" s="209">
        <f t="shared" si="160"/>
        <v>0</v>
      </c>
      <c r="BU511" s="209">
        <f t="shared" si="161"/>
        <v>0</v>
      </c>
      <c r="BV511" s="209">
        <f t="shared" si="162"/>
        <v>0</v>
      </c>
      <c r="BW511" s="209">
        <f t="shared" si="163"/>
        <v>0</v>
      </c>
      <c r="BX511" s="209">
        <f t="shared" si="164"/>
        <v>0</v>
      </c>
      <c r="CC511" s="210" t="str">
        <f>IF(B511="","",IF(C511="",IF(Cover!$E$47="Weekly",'STEP 3 EE Comp'!BI516*8,'STEP 3 EE Comp'!BI516*4),IF(Cover!$E$47="Weekly",'STEP 3 EE Comp'!BI516,'STEP 3 EE Comp'!BI516)))</f>
        <v/>
      </c>
      <c r="CD511" s="82" t="str">
        <f t="shared" si="165"/>
        <v/>
      </c>
      <c r="CE511" s="417">
        <f t="shared" si="166"/>
        <v>1</v>
      </c>
      <c r="CF511" s="82" t="str">
        <f t="shared" si="167"/>
        <v>Good</v>
      </c>
      <c r="CG511" s="82">
        <f t="shared" si="168"/>
        <v>0</v>
      </c>
      <c r="CH511" s="234">
        <f t="shared" si="169"/>
        <v>0</v>
      </c>
    </row>
    <row r="512" spans="1:86" s="69" customFormat="1" x14ac:dyDescent="0.3">
      <c r="A512" s="555"/>
      <c r="B512" s="52"/>
      <c r="C512" s="52"/>
      <c r="D512" s="52"/>
      <c r="E512" s="52"/>
      <c r="F512" s="507"/>
      <c r="G512" s="210">
        <f t="shared" si="170"/>
        <v>0</v>
      </c>
      <c r="H512" s="82">
        <f t="shared" si="151"/>
        <v>0</v>
      </c>
      <c r="I512" s="211"/>
      <c r="J512" s="441" t="s">
        <v>21</v>
      </c>
      <c r="K512" s="441" t="s">
        <v>21</v>
      </c>
      <c r="L512" s="441" t="s">
        <v>21</v>
      </c>
      <c r="M512" s="441" t="s">
        <v>21</v>
      </c>
      <c r="N512" s="568" t="s">
        <v>21</v>
      </c>
      <c r="O512" s="211"/>
      <c r="P512" s="212" t="str">
        <f>IF(B512="","",
IF(AND(V512="",W512="",B512&lt;&gt;""),"Employed",
IF(AND(V512&lt;&gt;"",W512="",B512&lt;&gt;""),"Terminated",
IF(AND(V512&lt;&gt;"",W512&lt;&gt;"",B512&lt;&gt;""),IF(W512&lt;Cover!$E$43,"Employed","Furloughed"),
IF(AND(V512="",W512&lt;&gt;"",B512&lt;&gt;""),IF(W512&lt;Cover!$E$43,"Employed","Rehired"))))))</f>
        <v/>
      </c>
      <c r="Q512" s="211"/>
      <c r="R512" s="536"/>
      <c r="S512" s="563"/>
      <c r="T512" s="536"/>
      <c r="U512" s="82">
        <f>IF(Cover!$E$47="Weekly",IF(T512&gt;0,T512,R512*S512),IF(T512&gt;0,T512,R512*S512)/2)</f>
        <v>0</v>
      </c>
      <c r="V512" s="564"/>
      <c r="W512" s="564"/>
      <c r="Y512" s="213" t="str">
        <f>IF($B512="","",IF('Actual Allocation Calc'!$AH$78="A",
IF($P512="Employed",$U512/7*BJ512,
IF(AND($P512="Terminated"),($U512/7*AP512),
IF(AND($P512="Furloughed"),($U512/7*AP512)+($U512/7*AZ512),
IF(AND($P512="Rehired"),($U512/7*AZ512),
IF(AND($P512="Terminated",AP512&gt;0),$U512,
IF($P512="Furloughed",IF(AP512&gt;0,$U512)+IF(AZ512&gt;0,$U512),
IF($P512="Rehired",IF(AZ512&gt;0,$U512)))))))),IF('Actual Allocation Calc'!$AH$78="C",'Actual Allocation Calc'!L512,'Actual Allocation Calc'!U512+IF($P512="Employed",$U512/7*BJ512,
IF(AND($P512="Terminated"),($U512/7*AP512),
IF(AND($P512="Furloughed"),($U512/7*AP512)+($U512/7*AZ512),
IF(AND($P512="Rehired"),($U512/7*AZ512),
IF(AND($P512="Terminated",AP512&gt;0),$U512,
IF($P512="Furloughed",IF(AP512&gt;0,$U512)+IF(AZ512&gt;0,$U512),
IF($P512="Rehired",IF(AZ512&gt;0,$U512))))))))*'Actual Allocation Calc'!$AH$99)))</f>
        <v/>
      </c>
      <c r="Z512" s="210" t="str">
        <f>IF($B512="","",IF('Actual Allocation Calc'!$AI$78="A",
IF($P512="Employed",$U512,
IF(AND($P512="Terminated"),($U512/7*AQ512),
IF(AND($P512="Furloughed"),($U512/7*AQ512)+($U512/7*BA512),
IF(AND($P512="Rehired"),($U512/7*BA512),
IF(AND($P512="Terminated",AQ512&gt;0),$U512,
IF($P512="Furloughed",IF(AQ512&gt;0,$U512)+IF(BA512&gt;0,$U512),
IF($P512="Rehired",IF(BA512&gt;0,$U512)))))))),IF('Actual Allocation Calc'!$AI$78="C",'Actual Allocation Calc'!M512,'Actual Allocation Calc'!V512+IF($P512="Employed",$U512,
IF(AND($P512="Terminated"),($U512/7*AQ512),
IF(AND($P512="Furloughed"),($U512/7*AQ512)+($U512/7*BA512),
IF(AND($P512="Rehired"),($U512/7*BA512),
IF(AND($P512="Terminated",AQ512&gt;0),$U512,
IF($P512="Furloughed",IF(AQ512&gt;0,$U512)+IF(BA512&gt;0,$U512),
IF($P512="Rehired",IF(BA512&gt;0,$U512))))))))*'Actual Allocation Calc'!$AI$99)))</f>
        <v/>
      </c>
      <c r="AA512" s="210" t="str">
        <f>IF($B512="","",IF('Actual Allocation Calc'!$AJ$78="A",
IF($P512="Employed",$U512,
IF(AND($P512="Terminated"),($U512/7*AR512),
IF(AND($P512="Furloughed"),($U512/7*AR512)+($U512/7*BB512),
IF(AND($P512="Rehired"),($U512/7*BB512),
IF(AND($P512="Terminated",AR512&gt;0),$U512,
IF($P512="Furloughed",IF(AR512&gt;0,$U512)+IF(BB512&gt;0,$U512),
IF($P512="Rehired",IF(BB512&gt;0,$U512)))))))),IF('Actual Allocation Calc'!$AJ$78="C",'Actual Allocation Calc'!N512,'Actual Allocation Calc'!W512+IF($P512="Employed",$U512,
IF(AND($P512="Terminated"),($U512/7*AR512),
IF(AND($P512="Furloughed"),($U512/7*AR512)+($U512/7*BB512),
IF(AND($P512="Rehired"),($U512/7*BB512),
IF(AND($P512="Terminated",AR512&gt;0),$U512,
IF($P512="Furloughed",IF(AR512&gt;0,$U512)+IF(BB512&gt;0,$U512),
IF($P512="Rehired",IF(BB512&gt;0,$U512))))))))*'Actual Allocation Calc'!$AJ$99)))</f>
        <v/>
      </c>
      <c r="AB512" s="210" t="str">
        <f>IF($B512="","",IF('Actual Allocation Calc'!$AK$78="A",
IF($P512="Employed",$U512,
IF(AND($P512="Terminated"),($U512/7*AS512),
IF(AND($P512="Furloughed"),($U512/7*AS512)+($U512/7*BC512),
IF(AND($P512="Rehired"),($U512/7*BC512),
IF(AND($P512="Terminated",AS512&gt;0),$U512,
IF($P512="Furloughed",IF(AS512&gt;0,$U512)+IF(BC512&gt;0,$U512),
IF($P512="Rehired",IF(BC512&gt;0,$U512)))))))),IF('Actual Allocation Calc'!$AK$78="C",'Actual Allocation Calc'!O512,'Actual Allocation Calc'!X512+IF($P512="Employed",$U512,
IF(AND($P512="Terminated"),($U512/7*AS512),
IF(AND($P512="Furloughed"),($U512/7*AS512)+($U512/7*BC512),
IF(AND($P512="Rehired"),($U512/7*BC512),
IF(AND($P512="Terminated",AS512&gt;0),$U512,
IF($P512="Furloughed",IF(AS512&gt;0,$U512)+IF(BC512&gt;0,$U512),
IF($P512="Rehired",IF(BC512&gt;0,$U512))))))))*'Actual Allocation Calc'!$AK$99)))</f>
        <v/>
      </c>
      <c r="AC512" s="210" t="str">
        <f>IF($B512="","",IF('Actual Allocation Calc'!$AL$78="A",
IF($P512="Employed",$U512,
IF(AND($P512="Terminated"),($U512/7*AT512),
IF(AND($P512="Furloughed"),($U512/7*AT512)+($U512/7*BD512),
IF(AND($P512="Rehired"),($U512/7*BD512),
IF(AND($P512="Terminated",AT512&gt;0),$U512,
IF($P512="Furloughed",IF(AT512&gt;0,$U512)+IF(BD512&gt;0,$U512),
IF($P512="Rehired",IF(BD512&gt;0,$U512)))))))),IF('Actual Allocation Calc'!$AL$78="C",'Actual Allocation Calc'!P512,'Actual Allocation Calc'!Y512+IF($P512="Employed",$U512,
IF(AND($P512="Terminated"),($U512/7*AT512),
IF(AND($P512="Furloughed"),($U512/7*AT512)+($U512/7*BD512),
IF(AND($P512="Rehired"),($U512/7*BD512),
IF(AND($P512="Terminated",AT512&gt;0),$U512,
IF($P512="Furloughed",IF(AT512&gt;0,$U512)+IF(BD512&gt;0,$U512),
IF($P512="Rehired",IF(BD512&gt;0,$U512))))))))*'Actual Allocation Calc'!$AL$99)))</f>
        <v/>
      </c>
      <c r="AD512" s="210" t="str">
        <f>IF($B512="","",IF('Actual Allocation Calc'!$AM$78="A",
IF($P512="Employed",$U512,
IF(AND($P512="Terminated"),($U512/7*AU512),
IF(AND($P512="Furloughed"),($U512/7*AU512)+($U512/7*BE512),
IF(AND($P512="Rehired"),($U512/7*BE512),
IF(AND($P512="Terminated",AU512&gt;0),$U512,
IF($P512="Furloughed",IF(AU512&gt;0,$U512)+IF(BE512&gt;0,$U512),
IF($P512="Rehired",IF(BE512&gt;0,$U512)))))))),IF('Actual Allocation Calc'!$AM$78="C",'Actual Allocation Calc'!Q512,'Actual Allocation Calc'!Z512+IF($P512="Employed",$U512,
IF(AND($P512="Terminated"),($U512/7*AU512),
IF(AND($P512="Furloughed"),($U512/7*AU512)+($U512/7*BE512),
IF(AND($P512="Rehired"),($U512/7*BE512),
IF(AND($P512="Terminated",AU512&gt;0),$U512,
IF($P512="Furloughed",IF(AU512&gt;0,$U512)+IF(BE512&gt;0,$U512),
IF($P512="Rehired",IF(BE512&gt;0,$U512))))))))*'Actual Allocation Calc'!$AM$99)))</f>
        <v/>
      </c>
      <c r="AE512" s="210" t="str">
        <f>IF($B512="","",IF('Actual Allocation Calc'!$AN$78="A",
IF($P512="Employed",$U512,
IF(AND($P512="Terminated"),($U512/7*AV512),
IF(AND($P512="Furloughed"),($U512/7*AV512)+($U512/7*BF512),
IF(AND($P512="Rehired"),($U512/7*BF512),
IF(AND($P512="Terminated",AV512&gt;0),$U512,
IF($P512="Furloughed",IF(AV512&gt;0,$U512)+IF(BF512&gt;0,$U512),
IF($P512="Rehired",IF(BF512&gt;0,$U512)))))))),IF('Actual Allocation Calc'!$AN$78="C",'Actual Allocation Calc'!R512,'Actual Allocation Calc'!AA512+IF($P512="Employed",$U512,
IF(AND($P512="Terminated"),($U512/7*AV512),
IF(AND($P512="Furloughed"),($U512/7*AV512)+($U512/7*BF512),
IF(AND($P512="Rehired"),($U512/7*BF512),
IF(AND($P512="Terminated",AV512&gt;0),$U512,
IF($P512="Furloughed",IF(AV512&gt;0,$U512)+IF(BF512&gt;0,$U512),
IF($P512="Rehired",IF(BF512&gt;0,$U512))))))))*'Actual Allocation Calc'!$AN$99)))</f>
        <v/>
      </c>
      <c r="AF512" s="210" t="str">
        <f>IF($B512="","",IF('Actual Allocation Calc'!$AO$78="A",
IF($P512="Employed",$U512,
IF(AND($P512="Terminated"),($U512/7*AW512),
IF(AND($P512="Furloughed"),($U512/7*AW512)+($U512/7*BG512),
IF(AND($P512="Rehired"),($U512/7*BG512),
IF(AND($P512="Terminated",AW512&gt;0),$U512,
IF($P512="Furloughed",IF(AW512&gt;0,$U512)+IF(BG512&gt;0,$U512),
IF($P512="Rehired",IF(BG512&gt;0,$U512)))))))),IF('Actual Allocation Calc'!$AO$78="C",'Actual Allocation Calc'!S512,'Actual Allocation Calc'!AB512+IF($P512="Employed",$U512,
IF(AND($P512="Terminated"),($U512/7*AW512),
IF(AND($P512="Furloughed"),($U512/7*AW512)+($U512/7*BG512),
IF(AND($P512="Rehired"),($U512/7*BG512),
IF(AND($P512="Terminated",AW512&gt;0),$U512,
IF($P512="Furloughed",IF(AW512&gt;0,$U512)+IF(BG512&gt;0,$U512),
IF($P512="Rehired",IF(BG512&gt;0,$U512))))))))*'Actual Allocation Calc'!$AO$99)))</f>
        <v/>
      </c>
      <c r="AG512" s="210" t="str">
        <f>IF($B512="","",IF('Actual Allocation Calc'!$AP$78="A",
IF($P512="Employed",$U512/7*BK512,
IF(AND($P512="Terminated"),($U512/7*AX512),
IF(AND($P512="Furloughed"),($U512/7*AX512)+($U512/7*BH512),
IF(AND($P512="Rehired"),($U512/7*BH512),
IF(AND($P512="Terminated",AX512&gt;0),$U512,
IF($P512="Furloughed",IF(AX512&gt;0,$U512)+IF(BH512&gt;0,$U512),
IF($P512="Rehired",IF(BH512&gt;0,$U512)))))))),IF('Actual Allocation Calc'!$AP$78="C",'Actual Allocation Calc'!T512,'Actual Allocation Calc'!AC512+IF($P512="Employed",$U512/7*BK512,
IF(AND($P512="Terminated"),($U512/7*AX512),
IF(AND($P512="Furloughed"),($U512/7*AX512)+($U512/7*BH512),
IF(AND($P512="Rehired"),($U512/7*BH512),
IF(AND($P512="Terminated",AX512&gt;0),$U512,
IF($P512="Furloughed",IF(AX512&gt;0,$U512)+IF(BH512&gt;0,$U512),
IF($P512="Rehired",IF(BH512&gt;0,$U512))))))))*'Actual Allocation Calc'!$AP$99)))</f>
        <v/>
      </c>
      <c r="AH512" s="536"/>
      <c r="AI512" s="82">
        <f t="shared" si="171"/>
        <v>0</v>
      </c>
      <c r="AJ512" s="210">
        <f t="shared" si="153"/>
        <v>0</v>
      </c>
      <c r="AK512" s="397" t="str">
        <f t="shared" si="154"/>
        <v/>
      </c>
      <c r="AM512" s="122"/>
      <c r="AO512" s="214" t="str">
        <f>IFERROR(IF($V512="","",VLOOKUP(V512,'Calendar Calcs'!$B$2:$E1479,4,FALSE)),0)</f>
        <v/>
      </c>
      <c r="AP512" s="69" t="str">
        <f>IF($AO512="","", IF($AO512&lt;AP$23,0,IF($AO512&gt;AP$23,COUNTIFS('Calendar Calcs'!$E$2:$E1479,AP$23),COUNTIFS('Calendar Calcs'!$E$2:$E1479,AP$23,'Calendar Calcs'!$D$2:$D1479,"&lt;="&amp;WEEKDAY($V512)))))</f>
        <v/>
      </c>
      <c r="AQ512" s="69" t="str">
        <f>IF($AO512="","", IF($AO512&lt;AQ$23,0,IF($AO512&gt;AQ$23,COUNTIFS('Calendar Calcs'!$E$2:$E1479,AQ$23),COUNTIFS('Calendar Calcs'!$E$2:$E1479,AQ$23,'Calendar Calcs'!$D$2:$D1479,"&lt;="&amp;WEEKDAY($V512)))))</f>
        <v/>
      </c>
      <c r="AR512" s="69" t="str">
        <f>IF($AO512="","", IF($AO512&lt;AR$23,0,IF($AO512&gt;AR$23,COUNTIFS('Calendar Calcs'!$E$2:$E1479,AR$23),COUNTIFS('Calendar Calcs'!$E$2:$E1479,AR$23,'Calendar Calcs'!$D$2:$D1479,"&lt;="&amp;WEEKDAY($V512)))))</f>
        <v/>
      </c>
      <c r="AS512" s="69" t="str">
        <f>IF($AO512="","", IF($AO512&lt;AS$23,0,IF($AO512&gt;AS$23,COUNTIFS('Calendar Calcs'!$E$2:$E1479,AS$23),COUNTIFS('Calendar Calcs'!$E$2:$E1479,AS$23,'Calendar Calcs'!$D$2:$D1479,"&lt;="&amp;WEEKDAY($V512)))))</f>
        <v/>
      </c>
      <c r="AT512" s="69" t="str">
        <f>IF($AO512="","", IF($AO512&lt;AT$23,0,IF($AO512&gt;AT$23,COUNTIFS('Calendar Calcs'!$E$2:$E1479,AT$23),COUNTIFS('Calendar Calcs'!$E$2:$E1479,AT$23,'Calendar Calcs'!$D$2:$D1479,"&lt;="&amp;WEEKDAY($V512)))))</f>
        <v/>
      </c>
      <c r="AU512" s="69" t="str">
        <f>IF($AO512="","", IF($AO512&lt;AU$23,0,IF($AO512&gt;AU$23,COUNTIFS('Calendar Calcs'!$E$2:$E1479,AU$23),COUNTIFS('Calendar Calcs'!$E$2:$E1479,AU$23,'Calendar Calcs'!$D$2:$D1479,"&lt;="&amp;WEEKDAY($V512)))))</f>
        <v/>
      </c>
      <c r="AV512" s="69" t="str">
        <f>IF($AO512="","", IF($AO512&lt;AV$23,0,IF($AO512&gt;AV$23,COUNTIFS('Calendar Calcs'!$E$2:$E1479,AV$23),COUNTIFS('Calendar Calcs'!$E$2:$E1479,AV$23,'Calendar Calcs'!$D$2:$D1479,"&lt;="&amp;WEEKDAY($V512)))))</f>
        <v/>
      </c>
      <c r="AW512" s="69" t="str">
        <f>IF($AO512="","", IF($AO512&lt;AW$23,0,IF($AO512&gt;AW$23,COUNTIFS('Calendar Calcs'!$E$2:$E1479,AW$23),COUNTIFS('Calendar Calcs'!$E$2:$E1479,AW$23,'Calendar Calcs'!$D$2:$D1479,"&lt;="&amp;WEEKDAY($V512)))))</f>
        <v/>
      </c>
      <c r="AX512" s="69" t="str">
        <f>IF($AO512="","", IF($AO512&lt;AX$23,0,IF($AO512&gt;AX$23,COUNTIFS('Calendar Calcs'!$E$2:$E1479,AX$23),COUNTIFS('Calendar Calcs'!$E$2:$E1479,AX$23,'Calendar Calcs'!$D$2:$D1479,"&lt;="&amp;WEEKDAY($V512)))))</f>
        <v/>
      </c>
      <c r="AY512" s="69" t="str">
        <f>IF($W512="","",VLOOKUP($W512,'Calendar Calcs'!$B$2:$E1479,4,FALSE))</f>
        <v/>
      </c>
      <c r="AZ512" s="69" t="str">
        <f>IF($AY512="","",IF($AY512&gt;AZ$23,0,IF($AY512&lt;AZ$23,COUNTIFS('Calendar Calcs'!$E$2:$E1479,AZ$23),COUNTIFS('Calendar Calcs'!$E$2:$E1479,AZ$23,'Calendar Calcs'!$D$2:$D1479,"&gt;="&amp;WEEKDAY($W512)))))</f>
        <v/>
      </c>
      <c r="BA512" s="69" t="str">
        <f>IF($AY512="","",IF($AY512&gt;BA$23,0,IF($AY512&lt;BA$23,COUNTIFS('Calendar Calcs'!$E$2:$E1479,BA$23),COUNTIFS('Calendar Calcs'!$E$2:$E1479,BA$23,'Calendar Calcs'!$D$2:$D1479,"&gt;="&amp;WEEKDAY($W512)))))</f>
        <v/>
      </c>
      <c r="BB512" s="69" t="str">
        <f>IF($AY512="","",IF($AY512&gt;BB$23,0,IF($AY512&lt;BB$23,COUNTIFS('Calendar Calcs'!$E$2:$E1479,BB$23),COUNTIFS('Calendar Calcs'!$E$2:$E1479,BB$23,'Calendar Calcs'!$D$2:$D1479,"&gt;="&amp;WEEKDAY($W512)))))</f>
        <v/>
      </c>
      <c r="BC512" s="69" t="str">
        <f>IF($AY512="","",IF($AY512&gt;BC$23,0,IF($AY512&lt;BC$23,COUNTIFS('Calendar Calcs'!$E$2:$E1479,BC$23),COUNTIFS('Calendar Calcs'!$E$2:$E1479,BC$23,'Calendar Calcs'!$D$2:$D1479,"&gt;="&amp;WEEKDAY($W512)))))</f>
        <v/>
      </c>
      <c r="BD512" s="69" t="str">
        <f>IF($AY512="","",IF($AY512&gt;BD$23,0,IF($AY512&lt;BD$23,COUNTIFS('Calendar Calcs'!$E$2:$E1479,BD$23),COUNTIFS('Calendar Calcs'!$E$2:$E1479,BD$23,'Calendar Calcs'!$D$2:$D1479,"&gt;="&amp;WEEKDAY($W512)))))</f>
        <v/>
      </c>
      <c r="BE512" s="69" t="str">
        <f>IF($AY512="","",IF($AY512&gt;BE$23,0,IF($AY512&lt;BE$23,COUNTIFS('Calendar Calcs'!$E$2:$E1479,BE$23),COUNTIFS('Calendar Calcs'!$E$2:$E1479,BE$23,'Calendar Calcs'!$D$2:$D1479,"&gt;="&amp;WEEKDAY($W512)))))</f>
        <v/>
      </c>
      <c r="BF512" s="69" t="str">
        <f>IF($AY512="","",IF($AY512&gt;BF$23,0,IF($AY512&lt;BF$23,COUNTIFS('Calendar Calcs'!$E$2:$E1479,BF$23),COUNTIFS('Calendar Calcs'!$E$2:$E1479,BF$23,'Calendar Calcs'!$D$2:$D1479,"&gt;="&amp;WEEKDAY($W512)))))</f>
        <v/>
      </c>
      <c r="BG512" s="69" t="str">
        <f>IF($AY512="","",IF($AY512&gt;BG$23,0,IF($AY512&lt;BG$23,COUNTIFS('Calendar Calcs'!$E$2:$E1479,BG$23),COUNTIFS('Calendar Calcs'!$E$2:$E1479,BG$23,'Calendar Calcs'!$D$2:$D1479,"&gt;="&amp;WEEKDAY($W512)))))</f>
        <v/>
      </c>
      <c r="BH512" s="69">
        <f t="shared" si="155"/>
        <v>6</v>
      </c>
      <c r="BI512" s="69">
        <f>IF(Cover!$E$43="","",VLOOKUP(Cover!$E$43,'Calendar Calcs'!$B$2:$E1479,4,FALSE))</f>
        <v>1</v>
      </c>
      <c r="BJ512" s="69">
        <f>IF($BI512="","", IF($BI512&lt;BJ$23,0,IF($BI512&gt;=BJ$23,COUNTIFS('Calendar Calcs'!$E$2:$E1479,BJ$23),COUNTIFS('Calendar Calcs'!$E$2:$E1479,BJ$23,'Calendar Calcs'!$D$2:$D1479,"&lt;="&amp;WEEKDAY($V512)))))</f>
        <v>1</v>
      </c>
      <c r="BK512" s="69">
        <f t="shared" si="152"/>
        <v>6</v>
      </c>
      <c r="BN512" s="69" t="str">
        <f>IF(T512&gt;0,"FTE",IF(Cover!$E$47="Weekly",IF(S512&gt;29.75,"FTE","PTE"),IF(S512&gt;59.75,"FTE","PTE")))</f>
        <v>PTE</v>
      </c>
      <c r="BO512" s="69">
        <f>IF(BN512="FTE",30,IF(Cover!$E$47="Weekly",'STEP 2 EE Data'!S512,'STEP 2 EE Data'!S512/2))</f>
        <v>0</v>
      </c>
      <c r="BP512" s="209">
        <f t="shared" si="156"/>
        <v>0</v>
      </c>
      <c r="BQ512" s="209">
        <f t="shared" si="157"/>
        <v>0</v>
      </c>
      <c r="BR512" s="209">
        <f t="shared" si="158"/>
        <v>0</v>
      </c>
      <c r="BS512" s="209">
        <f t="shared" si="159"/>
        <v>0</v>
      </c>
      <c r="BT512" s="209">
        <f t="shared" si="160"/>
        <v>0</v>
      </c>
      <c r="BU512" s="209">
        <f t="shared" si="161"/>
        <v>0</v>
      </c>
      <c r="BV512" s="209">
        <f t="shared" si="162"/>
        <v>0</v>
      </c>
      <c r="BW512" s="209">
        <f t="shared" si="163"/>
        <v>0</v>
      </c>
      <c r="BX512" s="209">
        <f t="shared" si="164"/>
        <v>0</v>
      </c>
      <c r="CC512" s="210" t="str">
        <f>IF(B512="","",IF(C512="",IF(Cover!$E$47="Weekly",'STEP 3 EE Comp'!BI517*8,'STEP 3 EE Comp'!BI517*4),IF(Cover!$E$47="Weekly",'STEP 3 EE Comp'!BI517,'STEP 3 EE Comp'!BI517)))</f>
        <v/>
      </c>
      <c r="CD512" s="82" t="str">
        <f t="shared" si="165"/>
        <v/>
      </c>
      <c r="CE512" s="417">
        <f t="shared" si="166"/>
        <v>1</v>
      </c>
      <c r="CF512" s="82" t="str">
        <f t="shared" si="167"/>
        <v>Good</v>
      </c>
      <c r="CG512" s="82">
        <f t="shared" si="168"/>
        <v>0</v>
      </c>
      <c r="CH512" s="234">
        <f t="shared" si="169"/>
        <v>0</v>
      </c>
    </row>
    <row r="513" spans="1:86" s="69" customFormat="1" x14ac:dyDescent="0.3">
      <c r="A513" s="555"/>
      <c r="B513" s="52"/>
      <c r="C513" s="52"/>
      <c r="D513" s="52"/>
      <c r="E513" s="52"/>
      <c r="F513" s="507"/>
      <c r="G513" s="210">
        <f t="shared" si="170"/>
        <v>0</v>
      </c>
      <c r="H513" s="82">
        <f t="shared" si="151"/>
        <v>0</v>
      </c>
      <c r="I513" s="211"/>
      <c r="J513" s="441" t="s">
        <v>21</v>
      </c>
      <c r="K513" s="441" t="s">
        <v>21</v>
      </c>
      <c r="L513" s="441" t="s">
        <v>21</v>
      </c>
      <c r="M513" s="441" t="s">
        <v>21</v>
      </c>
      <c r="N513" s="568" t="s">
        <v>21</v>
      </c>
      <c r="O513" s="211"/>
      <c r="P513" s="212" t="str">
        <f>IF(B513="","",
IF(AND(V513="",W513="",B513&lt;&gt;""),"Employed",
IF(AND(V513&lt;&gt;"",W513="",B513&lt;&gt;""),"Terminated",
IF(AND(V513&lt;&gt;"",W513&lt;&gt;"",B513&lt;&gt;""),IF(W513&lt;Cover!$E$43,"Employed","Furloughed"),
IF(AND(V513="",W513&lt;&gt;"",B513&lt;&gt;""),IF(W513&lt;Cover!$E$43,"Employed","Rehired"))))))</f>
        <v/>
      </c>
      <c r="Q513" s="211"/>
      <c r="R513" s="536"/>
      <c r="S513" s="563"/>
      <c r="T513" s="536"/>
      <c r="U513" s="82">
        <f>IF(Cover!$E$47="Weekly",IF(T513&gt;0,T513,R513*S513),IF(T513&gt;0,T513,R513*S513)/2)</f>
        <v>0</v>
      </c>
      <c r="V513" s="564"/>
      <c r="W513" s="564"/>
      <c r="Y513" s="213" t="str">
        <f>IF($B513="","",IF('Actual Allocation Calc'!$AH$78="A",
IF($P513="Employed",$U513/7*BJ513,
IF(AND($P513="Terminated"),($U513/7*AP513),
IF(AND($P513="Furloughed"),($U513/7*AP513)+($U513/7*AZ513),
IF(AND($P513="Rehired"),($U513/7*AZ513),
IF(AND($P513="Terminated",AP513&gt;0),$U513,
IF($P513="Furloughed",IF(AP513&gt;0,$U513)+IF(AZ513&gt;0,$U513),
IF($P513="Rehired",IF(AZ513&gt;0,$U513)))))))),IF('Actual Allocation Calc'!$AH$78="C",'Actual Allocation Calc'!L513,'Actual Allocation Calc'!U513+IF($P513="Employed",$U513/7*BJ513,
IF(AND($P513="Terminated"),($U513/7*AP513),
IF(AND($P513="Furloughed"),($U513/7*AP513)+($U513/7*AZ513),
IF(AND($P513="Rehired"),($U513/7*AZ513),
IF(AND($P513="Terminated",AP513&gt;0),$U513,
IF($P513="Furloughed",IF(AP513&gt;0,$U513)+IF(AZ513&gt;0,$U513),
IF($P513="Rehired",IF(AZ513&gt;0,$U513))))))))*'Actual Allocation Calc'!$AH$99)))</f>
        <v/>
      </c>
      <c r="Z513" s="210" t="str">
        <f>IF($B513="","",IF('Actual Allocation Calc'!$AI$78="A",
IF($P513="Employed",$U513,
IF(AND($P513="Terminated"),($U513/7*AQ513),
IF(AND($P513="Furloughed"),($U513/7*AQ513)+($U513/7*BA513),
IF(AND($P513="Rehired"),($U513/7*BA513),
IF(AND($P513="Terminated",AQ513&gt;0),$U513,
IF($P513="Furloughed",IF(AQ513&gt;0,$U513)+IF(BA513&gt;0,$U513),
IF($P513="Rehired",IF(BA513&gt;0,$U513)))))))),IF('Actual Allocation Calc'!$AI$78="C",'Actual Allocation Calc'!M513,'Actual Allocation Calc'!V513+IF($P513="Employed",$U513,
IF(AND($P513="Terminated"),($U513/7*AQ513),
IF(AND($P513="Furloughed"),($U513/7*AQ513)+($U513/7*BA513),
IF(AND($P513="Rehired"),($U513/7*BA513),
IF(AND($P513="Terminated",AQ513&gt;0),$U513,
IF($P513="Furloughed",IF(AQ513&gt;0,$U513)+IF(BA513&gt;0,$U513),
IF($P513="Rehired",IF(BA513&gt;0,$U513))))))))*'Actual Allocation Calc'!$AI$99)))</f>
        <v/>
      </c>
      <c r="AA513" s="210" t="str">
        <f>IF($B513="","",IF('Actual Allocation Calc'!$AJ$78="A",
IF($P513="Employed",$U513,
IF(AND($P513="Terminated"),($U513/7*AR513),
IF(AND($P513="Furloughed"),($U513/7*AR513)+($U513/7*BB513),
IF(AND($P513="Rehired"),($U513/7*BB513),
IF(AND($P513="Terminated",AR513&gt;0),$U513,
IF($P513="Furloughed",IF(AR513&gt;0,$U513)+IF(BB513&gt;0,$U513),
IF($P513="Rehired",IF(BB513&gt;0,$U513)))))))),IF('Actual Allocation Calc'!$AJ$78="C",'Actual Allocation Calc'!N513,'Actual Allocation Calc'!W513+IF($P513="Employed",$U513,
IF(AND($P513="Terminated"),($U513/7*AR513),
IF(AND($P513="Furloughed"),($U513/7*AR513)+($U513/7*BB513),
IF(AND($P513="Rehired"),($U513/7*BB513),
IF(AND($P513="Terminated",AR513&gt;0),$U513,
IF($P513="Furloughed",IF(AR513&gt;0,$U513)+IF(BB513&gt;0,$U513),
IF($P513="Rehired",IF(BB513&gt;0,$U513))))))))*'Actual Allocation Calc'!$AJ$99)))</f>
        <v/>
      </c>
      <c r="AB513" s="210" t="str">
        <f>IF($B513="","",IF('Actual Allocation Calc'!$AK$78="A",
IF($P513="Employed",$U513,
IF(AND($P513="Terminated"),($U513/7*AS513),
IF(AND($P513="Furloughed"),($U513/7*AS513)+($U513/7*BC513),
IF(AND($P513="Rehired"),($U513/7*BC513),
IF(AND($P513="Terminated",AS513&gt;0),$U513,
IF($P513="Furloughed",IF(AS513&gt;0,$U513)+IF(BC513&gt;0,$U513),
IF($P513="Rehired",IF(BC513&gt;0,$U513)))))))),IF('Actual Allocation Calc'!$AK$78="C",'Actual Allocation Calc'!O513,'Actual Allocation Calc'!X513+IF($P513="Employed",$U513,
IF(AND($P513="Terminated"),($U513/7*AS513),
IF(AND($P513="Furloughed"),($U513/7*AS513)+($U513/7*BC513),
IF(AND($P513="Rehired"),($U513/7*BC513),
IF(AND($P513="Terminated",AS513&gt;0),$U513,
IF($P513="Furloughed",IF(AS513&gt;0,$U513)+IF(BC513&gt;0,$U513),
IF($P513="Rehired",IF(BC513&gt;0,$U513))))))))*'Actual Allocation Calc'!$AK$99)))</f>
        <v/>
      </c>
      <c r="AC513" s="210" t="str">
        <f>IF($B513="","",IF('Actual Allocation Calc'!$AL$78="A",
IF($P513="Employed",$U513,
IF(AND($P513="Terminated"),($U513/7*AT513),
IF(AND($P513="Furloughed"),($U513/7*AT513)+($U513/7*BD513),
IF(AND($P513="Rehired"),($U513/7*BD513),
IF(AND($P513="Terminated",AT513&gt;0),$U513,
IF($P513="Furloughed",IF(AT513&gt;0,$U513)+IF(BD513&gt;0,$U513),
IF($P513="Rehired",IF(BD513&gt;0,$U513)))))))),IF('Actual Allocation Calc'!$AL$78="C",'Actual Allocation Calc'!P513,'Actual Allocation Calc'!Y513+IF($P513="Employed",$U513,
IF(AND($P513="Terminated"),($U513/7*AT513),
IF(AND($P513="Furloughed"),($U513/7*AT513)+($U513/7*BD513),
IF(AND($P513="Rehired"),($U513/7*BD513),
IF(AND($P513="Terminated",AT513&gt;0),$U513,
IF($P513="Furloughed",IF(AT513&gt;0,$U513)+IF(BD513&gt;0,$U513),
IF($P513="Rehired",IF(BD513&gt;0,$U513))))))))*'Actual Allocation Calc'!$AL$99)))</f>
        <v/>
      </c>
      <c r="AD513" s="210" t="str">
        <f>IF($B513="","",IF('Actual Allocation Calc'!$AM$78="A",
IF($P513="Employed",$U513,
IF(AND($P513="Terminated"),($U513/7*AU513),
IF(AND($P513="Furloughed"),($U513/7*AU513)+($U513/7*BE513),
IF(AND($P513="Rehired"),($U513/7*BE513),
IF(AND($P513="Terminated",AU513&gt;0),$U513,
IF($P513="Furloughed",IF(AU513&gt;0,$U513)+IF(BE513&gt;0,$U513),
IF($P513="Rehired",IF(BE513&gt;0,$U513)))))))),IF('Actual Allocation Calc'!$AM$78="C",'Actual Allocation Calc'!Q513,'Actual Allocation Calc'!Z513+IF($P513="Employed",$U513,
IF(AND($P513="Terminated"),($U513/7*AU513),
IF(AND($P513="Furloughed"),($U513/7*AU513)+($U513/7*BE513),
IF(AND($P513="Rehired"),($U513/7*BE513),
IF(AND($P513="Terminated",AU513&gt;0),$U513,
IF($P513="Furloughed",IF(AU513&gt;0,$U513)+IF(BE513&gt;0,$U513),
IF($P513="Rehired",IF(BE513&gt;0,$U513))))))))*'Actual Allocation Calc'!$AM$99)))</f>
        <v/>
      </c>
      <c r="AE513" s="210" t="str">
        <f>IF($B513="","",IF('Actual Allocation Calc'!$AN$78="A",
IF($P513="Employed",$U513,
IF(AND($P513="Terminated"),($U513/7*AV513),
IF(AND($P513="Furloughed"),($U513/7*AV513)+($U513/7*BF513),
IF(AND($P513="Rehired"),($U513/7*BF513),
IF(AND($P513="Terminated",AV513&gt;0),$U513,
IF($P513="Furloughed",IF(AV513&gt;0,$U513)+IF(BF513&gt;0,$U513),
IF($P513="Rehired",IF(BF513&gt;0,$U513)))))))),IF('Actual Allocation Calc'!$AN$78="C",'Actual Allocation Calc'!R513,'Actual Allocation Calc'!AA513+IF($P513="Employed",$U513,
IF(AND($P513="Terminated"),($U513/7*AV513),
IF(AND($P513="Furloughed"),($U513/7*AV513)+($U513/7*BF513),
IF(AND($P513="Rehired"),($U513/7*BF513),
IF(AND($P513="Terminated",AV513&gt;0),$U513,
IF($P513="Furloughed",IF(AV513&gt;0,$U513)+IF(BF513&gt;0,$U513),
IF($P513="Rehired",IF(BF513&gt;0,$U513))))))))*'Actual Allocation Calc'!$AN$99)))</f>
        <v/>
      </c>
      <c r="AF513" s="210" t="str">
        <f>IF($B513="","",IF('Actual Allocation Calc'!$AO$78="A",
IF($P513="Employed",$U513,
IF(AND($P513="Terminated"),($U513/7*AW513),
IF(AND($P513="Furloughed"),($U513/7*AW513)+($U513/7*BG513),
IF(AND($P513="Rehired"),($U513/7*BG513),
IF(AND($P513="Terminated",AW513&gt;0),$U513,
IF($P513="Furloughed",IF(AW513&gt;0,$U513)+IF(BG513&gt;0,$U513),
IF($P513="Rehired",IF(BG513&gt;0,$U513)))))))),IF('Actual Allocation Calc'!$AO$78="C",'Actual Allocation Calc'!S513,'Actual Allocation Calc'!AB513+IF($P513="Employed",$U513,
IF(AND($P513="Terminated"),($U513/7*AW513),
IF(AND($P513="Furloughed"),($U513/7*AW513)+($U513/7*BG513),
IF(AND($P513="Rehired"),($U513/7*BG513),
IF(AND($P513="Terminated",AW513&gt;0),$U513,
IF($P513="Furloughed",IF(AW513&gt;0,$U513)+IF(BG513&gt;0,$U513),
IF($P513="Rehired",IF(BG513&gt;0,$U513))))))))*'Actual Allocation Calc'!$AO$99)))</f>
        <v/>
      </c>
      <c r="AG513" s="210" t="str">
        <f>IF($B513="","",IF('Actual Allocation Calc'!$AP$78="A",
IF($P513="Employed",$U513/7*BK513,
IF(AND($P513="Terminated"),($U513/7*AX513),
IF(AND($P513="Furloughed"),($U513/7*AX513)+($U513/7*BH513),
IF(AND($P513="Rehired"),($U513/7*BH513),
IF(AND($P513="Terminated",AX513&gt;0),$U513,
IF($P513="Furloughed",IF(AX513&gt;0,$U513)+IF(BH513&gt;0,$U513),
IF($P513="Rehired",IF(BH513&gt;0,$U513)))))))),IF('Actual Allocation Calc'!$AP$78="C",'Actual Allocation Calc'!T513,'Actual Allocation Calc'!AC513+IF($P513="Employed",$U513/7*BK513,
IF(AND($P513="Terminated"),($U513/7*AX513),
IF(AND($P513="Furloughed"),($U513/7*AX513)+($U513/7*BH513),
IF(AND($P513="Rehired"),($U513/7*BH513),
IF(AND($P513="Terminated",AX513&gt;0),$U513,
IF($P513="Furloughed",IF(AX513&gt;0,$U513)+IF(BH513&gt;0,$U513),
IF($P513="Rehired",IF(BH513&gt;0,$U513))))))))*'Actual Allocation Calc'!$AP$99)))</f>
        <v/>
      </c>
      <c r="AH513" s="536"/>
      <c r="AI513" s="82">
        <f t="shared" si="171"/>
        <v>0</v>
      </c>
      <c r="AJ513" s="210">
        <f t="shared" si="153"/>
        <v>0</v>
      </c>
      <c r="AK513" s="397" t="str">
        <f t="shared" si="154"/>
        <v/>
      </c>
      <c r="AM513" s="122"/>
      <c r="AO513" s="214" t="str">
        <f>IFERROR(IF($V513="","",VLOOKUP(V513,'Calendar Calcs'!$B$2:$E1480,4,FALSE)),0)</f>
        <v/>
      </c>
      <c r="AP513" s="69" t="str">
        <f>IF($AO513="","", IF($AO513&lt;AP$23,0,IF($AO513&gt;AP$23,COUNTIFS('Calendar Calcs'!$E$2:$E1480,AP$23),COUNTIFS('Calendar Calcs'!$E$2:$E1480,AP$23,'Calendar Calcs'!$D$2:$D1480,"&lt;="&amp;WEEKDAY($V513)))))</f>
        <v/>
      </c>
      <c r="AQ513" s="69" t="str">
        <f>IF($AO513="","", IF($AO513&lt;AQ$23,0,IF($AO513&gt;AQ$23,COUNTIFS('Calendar Calcs'!$E$2:$E1480,AQ$23),COUNTIFS('Calendar Calcs'!$E$2:$E1480,AQ$23,'Calendar Calcs'!$D$2:$D1480,"&lt;="&amp;WEEKDAY($V513)))))</f>
        <v/>
      </c>
      <c r="AR513" s="69" t="str">
        <f>IF($AO513="","", IF($AO513&lt;AR$23,0,IF($AO513&gt;AR$23,COUNTIFS('Calendar Calcs'!$E$2:$E1480,AR$23),COUNTIFS('Calendar Calcs'!$E$2:$E1480,AR$23,'Calendar Calcs'!$D$2:$D1480,"&lt;="&amp;WEEKDAY($V513)))))</f>
        <v/>
      </c>
      <c r="AS513" s="69" t="str">
        <f>IF($AO513="","", IF($AO513&lt;AS$23,0,IF($AO513&gt;AS$23,COUNTIFS('Calendar Calcs'!$E$2:$E1480,AS$23),COUNTIFS('Calendar Calcs'!$E$2:$E1480,AS$23,'Calendar Calcs'!$D$2:$D1480,"&lt;="&amp;WEEKDAY($V513)))))</f>
        <v/>
      </c>
      <c r="AT513" s="69" t="str">
        <f>IF($AO513="","", IF($AO513&lt;AT$23,0,IF($AO513&gt;AT$23,COUNTIFS('Calendar Calcs'!$E$2:$E1480,AT$23),COUNTIFS('Calendar Calcs'!$E$2:$E1480,AT$23,'Calendar Calcs'!$D$2:$D1480,"&lt;="&amp;WEEKDAY($V513)))))</f>
        <v/>
      </c>
      <c r="AU513" s="69" t="str">
        <f>IF($AO513="","", IF($AO513&lt;AU$23,0,IF($AO513&gt;AU$23,COUNTIFS('Calendar Calcs'!$E$2:$E1480,AU$23),COUNTIFS('Calendar Calcs'!$E$2:$E1480,AU$23,'Calendar Calcs'!$D$2:$D1480,"&lt;="&amp;WEEKDAY($V513)))))</f>
        <v/>
      </c>
      <c r="AV513" s="69" t="str">
        <f>IF($AO513="","", IF($AO513&lt;AV$23,0,IF($AO513&gt;AV$23,COUNTIFS('Calendar Calcs'!$E$2:$E1480,AV$23),COUNTIFS('Calendar Calcs'!$E$2:$E1480,AV$23,'Calendar Calcs'!$D$2:$D1480,"&lt;="&amp;WEEKDAY($V513)))))</f>
        <v/>
      </c>
      <c r="AW513" s="69" t="str">
        <f>IF($AO513="","", IF($AO513&lt;AW$23,0,IF($AO513&gt;AW$23,COUNTIFS('Calendar Calcs'!$E$2:$E1480,AW$23),COUNTIFS('Calendar Calcs'!$E$2:$E1480,AW$23,'Calendar Calcs'!$D$2:$D1480,"&lt;="&amp;WEEKDAY($V513)))))</f>
        <v/>
      </c>
      <c r="AX513" s="69" t="str">
        <f>IF($AO513="","", IF($AO513&lt;AX$23,0,IF($AO513&gt;AX$23,COUNTIFS('Calendar Calcs'!$E$2:$E1480,AX$23),COUNTIFS('Calendar Calcs'!$E$2:$E1480,AX$23,'Calendar Calcs'!$D$2:$D1480,"&lt;="&amp;WEEKDAY($V513)))))</f>
        <v/>
      </c>
      <c r="AY513" s="69" t="str">
        <f>IF($W513="","",VLOOKUP($W513,'Calendar Calcs'!$B$2:$E1480,4,FALSE))</f>
        <v/>
      </c>
      <c r="AZ513" s="69" t="str">
        <f>IF($AY513="","",IF($AY513&gt;AZ$23,0,IF($AY513&lt;AZ$23,COUNTIFS('Calendar Calcs'!$E$2:$E1480,AZ$23),COUNTIFS('Calendar Calcs'!$E$2:$E1480,AZ$23,'Calendar Calcs'!$D$2:$D1480,"&gt;="&amp;WEEKDAY($W513)))))</f>
        <v/>
      </c>
      <c r="BA513" s="69" t="str">
        <f>IF($AY513="","",IF($AY513&gt;BA$23,0,IF($AY513&lt;BA$23,COUNTIFS('Calendar Calcs'!$E$2:$E1480,BA$23),COUNTIFS('Calendar Calcs'!$E$2:$E1480,BA$23,'Calendar Calcs'!$D$2:$D1480,"&gt;="&amp;WEEKDAY($W513)))))</f>
        <v/>
      </c>
      <c r="BB513" s="69" t="str">
        <f>IF($AY513="","",IF($AY513&gt;BB$23,0,IF($AY513&lt;BB$23,COUNTIFS('Calendar Calcs'!$E$2:$E1480,BB$23),COUNTIFS('Calendar Calcs'!$E$2:$E1480,BB$23,'Calendar Calcs'!$D$2:$D1480,"&gt;="&amp;WEEKDAY($W513)))))</f>
        <v/>
      </c>
      <c r="BC513" s="69" t="str">
        <f>IF($AY513="","",IF($AY513&gt;BC$23,0,IF($AY513&lt;BC$23,COUNTIFS('Calendar Calcs'!$E$2:$E1480,BC$23),COUNTIFS('Calendar Calcs'!$E$2:$E1480,BC$23,'Calendar Calcs'!$D$2:$D1480,"&gt;="&amp;WEEKDAY($W513)))))</f>
        <v/>
      </c>
      <c r="BD513" s="69" t="str">
        <f>IF($AY513="","",IF($AY513&gt;BD$23,0,IF($AY513&lt;BD$23,COUNTIFS('Calendar Calcs'!$E$2:$E1480,BD$23),COUNTIFS('Calendar Calcs'!$E$2:$E1480,BD$23,'Calendar Calcs'!$D$2:$D1480,"&gt;="&amp;WEEKDAY($W513)))))</f>
        <v/>
      </c>
      <c r="BE513" s="69" t="str">
        <f>IF($AY513="","",IF($AY513&gt;BE$23,0,IF($AY513&lt;BE$23,COUNTIFS('Calendar Calcs'!$E$2:$E1480,BE$23),COUNTIFS('Calendar Calcs'!$E$2:$E1480,BE$23,'Calendar Calcs'!$D$2:$D1480,"&gt;="&amp;WEEKDAY($W513)))))</f>
        <v/>
      </c>
      <c r="BF513" s="69" t="str">
        <f>IF($AY513="","",IF($AY513&gt;BF$23,0,IF($AY513&lt;BF$23,COUNTIFS('Calendar Calcs'!$E$2:$E1480,BF$23),COUNTIFS('Calendar Calcs'!$E$2:$E1480,BF$23,'Calendar Calcs'!$D$2:$D1480,"&gt;="&amp;WEEKDAY($W513)))))</f>
        <v/>
      </c>
      <c r="BG513" s="69" t="str">
        <f>IF($AY513="","",IF($AY513&gt;BG$23,0,IF($AY513&lt;BG$23,COUNTIFS('Calendar Calcs'!$E$2:$E1480,BG$23),COUNTIFS('Calendar Calcs'!$E$2:$E1480,BG$23,'Calendar Calcs'!$D$2:$D1480,"&gt;="&amp;WEEKDAY($W513)))))</f>
        <v/>
      </c>
      <c r="BH513" s="69">
        <f t="shared" si="155"/>
        <v>6</v>
      </c>
      <c r="BI513" s="69">
        <f>IF(Cover!$E$43="","",VLOOKUP(Cover!$E$43,'Calendar Calcs'!$B$2:$E1480,4,FALSE))</f>
        <v>1</v>
      </c>
      <c r="BJ513" s="69">
        <f>IF($BI513="","", IF($BI513&lt;BJ$23,0,IF($BI513&gt;=BJ$23,COUNTIFS('Calendar Calcs'!$E$2:$E1480,BJ$23),COUNTIFS('Calendar Calcs'!$E$2:$E1480,BJ$23,'Calendar Calcs'!$D$2:$D1480,"&lt;="&amp;WEEKDAY($V513)))))</f>
        <v>1</v>
      </c>
      <c r="BK513" s="69">
        <f t="shared" si="152"/>
        <v>6</v>
      </c>
      <c r="BN513" s="69" t="str">
        <f>IF(T513&gt;0,"FTE",IF(Cover!$E$47="Weekly",IF(S513&gt;29.75,"FTE","PTE"),IF(S513&gt;59.75,"FTE","PTE")))</f>
        <v>PTE</v>
      </c>
      <c r="BO513" s="69">
        <f>IF(BN513="FTE",30,IF(Cover!$E$47="Weekly",'STEP 2 EE Data'!S513,'STEP 2 EE Data'!S513/2))</f>
        <v>0</v>
      </c>
      <c r="BP513" s="209">
        <f t="shared" si="156"/>
        <v>0</v>
      </c>
      <c r="BQ513" s="209">
        <f t="shared" si="157"/>
        <v>0</v>
      </c>
      <c r="BR513" s="209">
        <f t="shared" si="158"/>
        <v>0</v>
      </c>
      <c r="BS513" s="209">
        <f t="shared" si="159"/>
        <v>0</v>
      </c>
      <c r="BT513" s="209">
        <f t="shared" si="160"/>
        <v>0</v>
      </c>
      <c r="BU513" s="209">
        <f t="shared" si="161"/>
        <v>0</v>
      </c>
      <c r="BV513" s="209">
        <f t="shared" si="162"/>
        <v>0</v>
      </c>
      <c r="BW513" s="209">
        <f t="shared" si="163"/>
        <v>0</v>
      </c>
      <c r="BX513" s="209">
        <f t="shared" si="164"/>
        <v>0</v>
      </c>
      <c r="CC513" s="210" t="str">
        <f>IF(B513="","",IF(C513="",IF(Cover!$E$47="Weekly",'STEP 3 EE Comp'!BI518*8,'STEP 3 EE Comp'!BI518*4),IF(Cover!$E$47="Weekly",'STEP 3 EE Comp'!BI518,'STEP 3 EE Comp'!BI518)))</f>
        <v/>
      </c>
      <c r="CD513" s="82" t="str">
        <f t="shared" si="165"/>
        <v/>
      </c>
      <c r="CE513" s="417">
        <f t="shared" si="166"/>
        <v>1</v>
      </c>
      <c r="CF513" s="82" t="str">
        <f t="shared" si="167"/>
        <v>Good</v>
      </c>
      <c r="CG513" s="82">
        <f t="shared" si="168"/>
        <v>0</v>
      </c>
      <c r="CH513" s="234">
        <f t="shared" si="169"/>
        <v>0</v>
      </c>
    </row>
    <row r="514" spans="1:86" s="69" customFormat="1" x14ac:dyDescent="0.3">
      <c r="A514" s="555"/>
      <c r="B514" s="52"/>
      <c r="C514" s="52"/>
      <c r="D514" s="52"/>
      <c r="E514" s="52"/>
      <c r="F514" s="507"/>
      <c r="G514" s="210">
        <f t="shared" si="170"/>
        <v>0</v>
      </c>
      <c r="H514" s="82">
        <f t="shared" si="151"/>
        <v>0</v>
      </c>
      <c r="I514" s="211"/>
      <c r="J514" s="441" t="s">
        <v>21</v>
      </c>
      <c r="K514" s="441" t="s">
        <v>21</v>
      </c>
      <c r="L514" s="441" t="s">
        <v>21</v>
      </c>
      <c r="M514" s="441" t="s">
        <v>21</v>
      </c>
      <c r="N514" s="568" t="s">
        <v>21</v>
      </c>
      <c r="O514" s="211"/>
      <c r="P514" s="212" t="str">
        <f>IF(B514="","",
IF(AND(V514="",W514="",B514&lt;&gt;""),"Employed",
IF(AND(V514&lt;&gt;"",W514="",B514&lt;&gt;""),"Terminated",
IF(AND(V514&lt;&gt;"",W514&lt;&gt;"",B514&lt;&gt;""),IF(W514&lt;Cover!$E$43,"Employed","Furloughed"),
IF(AND(V514="",W514&lt;&gt;"",B514&lt;&gt;""),IF(W514&lt;Cover!$E$43,"Employed","Rehired"))))))</f>
        <v/>
      </c>
      <c r="Q514" s="211"/>
      <c r="R514" s="536"/>
      <c r="S514" s="563"/>
      <c r="T514" s="536"/>
      <c r="U514" s="82">
        <f>IF(Cover!$E$47="Weekly",IF(T514&gt;0,T514,R514*S514),IF(T514&gt;0,T514,R514*S514)/2)</f>
        <v>0</v>
      </c>
      <c r="V514" s="564"/>
      <c r="W514" s="564"/>
      <c r="Y514" s="213" t="str">
        <f>IF($B514="","",IF('Actual Allocation Calc'!$AH$78="A",
IF($P514="Employed",$U514/7*BJ514,
IF(AND($P514="Terminated"),($U514/7*AP514),
IF(AND($P514="Furloughed"),($U514/7*AP514)+($U514/7*AZ514),
IF(AND($P514="Rehired"),($U514/7*AZ514),
IF(AND($P514="Terminated",AP514&gt;0),$U514,
IF($P514="Furloughed",IF(AP514&gt;0,$U514)+IF(AZ514&gt;0,$U514),
IF($P514="Rehired",IF(AZ514&gt;0,$U514)))))))),IF('Actual Allocation Calc'!$AH$78="C",'Actual Allocation Calc'!L514,'Actual Allocation Calc'!U514+IF($P514="Employed",$U514/7*BJ514,
IF(AND($P514="Terminated"),($U514/7*AP514),
IF(AND($P514="Furloughed"),($U514/7*AP514)+($U514/7*AZ514),
IF(AND($P514="Rehired"),($U514/7*AZ514),
IF(AND($P514="Terminated",AP514&gt;0),$U514,
IF($P514="Furloughed",IF(AP514&gt;0,$U514)+IF(AZ514&gt;0,$U514),
IF($P514="Rehired",IF(AZ514&gt;0,$U514))))))))*'Actual Allocation Calc'!$AH$99)))</f>
        <v/>
      </c>
      <c r="Z514" s="210" t="str">
        <f>IF($B514="","",IF('Actual Allocation Calc'!$AI$78="A",
IF($P514="Employed",$U514,
IF(AND($P514="Terminated"),($U514/7*AQ514),
IF(AND($P514="Furloughed"),($U514/7*AQ514)+($U514/7*BA514),
IF(AND($P514="Rehired"),($U514/7*BA514),
IF(AND($P514="Terminated",AQ514&gt;0),$U514,
IF($P514="Furloughed",IF(AQ514&gt;0,$U514)+IF(BA514&gt;0,$U514),
IF($P514="Rehired",IF(BA514&gt;0,$U514)))))))),IF('Actual Allocation Calc'!$AI$78="C",'Actual Allocation Calc'!M514,'Actual Allocation Calc'!V514+IF($P514="Employed",$U514,
IF(AND($P514="Terminated"),($U514/7*AQ514),
IF(AND($P514="Furloughed"),($U514/7*AQ514)+($U514/7*BA514),
IF(AND($P514="Rehired"),($U514/7*BA514),
IF(AND($P514="Terminated",AQ514&gt;0),$U514,
IF($P514="Furloughed",IF(AQ514&gt;0,$U514)+IF(BA514&gt;0,$U514),
IF($P514="Rehired",IF(BA514&gt;0,$U514))))))))*'Actual Allocation Calc'!$AI$99)))</f>
        <v/>
      </c>
      <c r="AA514" s="210" t="str">
        <f>IF($B514="","",IF('Actual Allocation Calc'!$AJ$78="A",
IF($P514="Employed",$U514,
IF(AND($P514="Terminated"),($U514/7*AR514),
IF(AND($P514="Furloughed"),($U514/7*AR514)+($U514/7*BB514),
IF(AND($P514="Rehired"),($U514/7*BB514),
IF(AND($P514="Terminated",AR514&gt;0),$U514,
IF($P514="Furloughed",IF(AR514&gt;0,$U514)+IF(BB514&gt;0,$U514),
IF($P514="Rehired",IF(BB514&gt;0,$U514)))))))),IF('Actual Allocation Calc'!$AJ$78="C",'Actual Allocation Calc'!N514,'Actual Allocation Calc'!W514+IF($P514="Employed",$U514,
IF(AND($P514="Terminated"),($U514/7*AR514),
IF(AND($P514="Furloughed"),($U514/7*AR514)+($U514/7*BB514),
IF(AND($P514="Rehired"),($U514/7*BB514),
IF(AND($P514="Terminated",AR514&gt;0),$U514,
IF($P514="Furloughed",IF(AR514&gt;0,$U514)+IF(BB514&gt;0,$U514),
IF($P514="Rehired",IF(BB514&gt;0,$U514))))))))*'Actual Allocation Calc'!$AJ$99)))</f>
        <v/>
      </c>
      <c r="AB514" s="210" t="str">
        <f>IF($B514="","",IF('Actual Allocation Calc'!$AK$78="A",
IF($P514="Employed",$U514,
IF(AND($P514="Terminated"),($U514/7*AS514),
IF(AND($P514="Furloughed"),($U514/7*AS514)+($U514/7*BC514),
IF(AND($P514="Rehired"),($U514/7*BC514),
IF(AND($P514="Terminated",AS514&gt;0),$U514,
IF($P514="Furloughed",IF(AS514&gt;0,$U514)+IF(BC514&gt;0,$U514),
IF($P514="Rehired",IF(BC514&gt;0,$U514)))))))),IF('Actual Allocation Calc'!$AK$78="C",'Actual Allocation Calc'!O514,'Actual Allocation Calc'!X514+IF($P514="Employed",$U514,
IF(AND($P514="Terminated"),($U514/7*AS514),
IF(AND($P514="Furloughed"),($U514/7*AS514)+($U514/7*BC514),
IF(AND($P514="Rehired"),($U514/7*BC514),
IF(AND($P514="Terminated",AS514&gt;0),$U514,
IF($P514="Furloughed",IF(AS514&gt;0,$U514)+IF(BC514&gt;0,$U514),
IF($P514="Rehired",IF(BC514&gt;0,$U514))))))))*'Actual Allocation Calc'!$AK$99)))</f>
        <v/>
      </c>
      <c r="AC514" s="210" t="str">
        <f>IF($B514="","",IF('Actual Allocation Calc'!$AL$78="A",
IF($P514="Employed",$U514,
IF(AND($P514="Terminated"),($U514/7*AT514),
IF(AND($P514="Furloughed"),($U514/7*AT514)+($U514/7*BD514),
IF(AND($P514="Rehired"),($U514/7*BD514),
IF(AND($P514="Terminated",AT514&gt;0),$U514,
IF($P514="Furloughed",IF(AT514&gt;0,$U514)+IF(BD514&gt;0,$U514),
IF($P514="Rehired",IF(BD514&gt;0,$U514)))))))),IF('Actual Allocation Calc'!$AL$78="C",'Actual Allocation Calc'!P514,'Actual Allocation Calc'!Y514+IF($P514="Employed",$U514,
IF(AND($P514="Terminated"),($U514/7*AT514),
IF(AND($P514="Furloughed"),($U514/7*AT514)+($U514/7*BD514),
IF(AND($P514="Rehired"),($U514/7*BD514),
IF(AND($P514="Terminated",AT514&gt;0),$U514,
IF($P514="Furloughed",IF(AT514&gt;0,$U514)+IF(BD514&gt;0,$U514),
IF($P514="Rehired",IF(BD514&gt;0,$U514))))))))*'Actual Allocation Calc'!$AL$99)))</f>
        <v/>
      </c>
      <c r="AD514" s="210" t="str">
        <f>IF($B514="","",IF('Actual Allocation Calc'!$AM$78="A",
IF($P514="Employed",$U514,
IF(AND($P514="Terminated"),($U514/7*AU514),
IF(AND($P514="Furloughed"),($U514/7*AU514)+($U514/7*BE514),
IF(AND($P514="Rehired"),($U514/7*BE514),
IF(AND($P514="Terminated",AU514&gt;0),$U514,
IF($P514="Furloughed",IF(AU514&gt;0,$U514)+IF(BE514&gt;0,$U514),
IF($P514="Rehired",IF(BE514&gt;0,$U514)))))))),IF('Actual Allocation Calc'!$AM$78="C",'Actual Allocation Calc'!Q514,'Actual Allocation Calc'!Z514+IF($P514="Employed",$U514,
IF(AND($P514="Terminated"),($U514/7*AU514),
IF(AND($P514="Furloughed"),($U514/7*AU514)+($U514/7*BE514),
IF(AND($P514="Rehired"),($U514/7*BE514),
IF(AND($P514="Terminated",AU514&gt;0),$U514,
IF($P514="Furloughed",IF(AU514&gt;0,$U514)+IF(BE514&gt;0,$U514),
IF($P514="Rehired",IF(BE514&gt;0,$U514))))))))*'Actual Allocation Calc'!$AM$99)))</f>
        <v/>
      </c>
      <c r="AE514" s="210" t="str">
        <f>IF($B514="","",IF('Actual Allocation Calc'!$AN$78="A",
IF($P514="Employed",$U514,
IF(AND($P514="Terminated"),($U514/7*AV514),
IF(AND($P514="Furloughed"),($U514/7*AV514)+($U514/7*BF514),
IF(AND($P514="Rehired"),($U514/7*BF514),
IF(AND($P514="Terminated",AV514&gt;0),$U514,
IF($P514="Furloughed",IF(AV514&gt;0,$U514)+IF(BF514&gt;0,$U514),
IF($P514="Rehired",IF(BF514&gt;0,$U514)))))))),IF('Actual Allocation Calc'!$AN$78="C",'Actual Allocation Calc'!R514,'Actual Allocation Calc'!AA514+IF($P514="Employed",$U514,
IF(AND($P514="Terminated"),($U514/7*AV514),
IF(AND($P514="Furloughed"),($U514/7*AV514)+($U514/7*BF514),
IF(AND($P514="Rehired"),($U514/7*BF514),
IF(AND($P514="Terminated",AV514&gt;0),$U514,
IF($P514="Furloughed",IF(AV514&gt;0,$U514)+IF(BF514&gt;0,$U514),
IF($P514="Rehired",IF(BF514&gt;0,$U514))))))))*'Actual Allocation Calc'!$AN$99)))</f>
        <v/>
      </c>
      <c r="AF514" s="210" t="str">
        <f>IF($B514="","",IF('Actual Allocation Calc'!$AO$78="A",
IF($P514="Employed",$U514,
IF(AND($P514="Terminated"),($U514/7*AW514),
IF(AND($P514="Furloughed"),($U514/7*AW514)+($U514/7*BG514),
IF(AND($P514="Rehired"),($U514/7*BG514),
IF(AND($P514="Terminated",AW514&gt;0),$U514,
IF($P514="Furloughed",IF(AW514&gt;0,$U514)+IF(BG514&gt;0,$U514),
IF($P514="Rehired",IF(BG514&gt;0,$U514)))))))),IF('Actual Allocation Calc'!$AO$78="C",'Actual Allocation Calc'!S514,'Actual Allocation Calc'!AB514+IF($P514="Employed",$U514,
IF(AND($P514="Terminated"),($U514/7*AW514),
IF(AND($P514="Furloughed"),($U514/7*AW514)+($U514/7*BG514),
IF(AND($P514="Rehired"),($U514/7*BG514),
IF(AND($P514="Terminated",AW514&gt;0),$U514,
IF($P514="Furloughed",IF(AW514&gt;0,$U514)+IF(BG514&gt;0,$U514),
IF($P514="Rehired",IF(BG514&gt;0,$U514))))))))*'Actual Allocation Calc'!$AO$99)))</f>
        <v/>
      </c>
      <c r="AG514" s="210" t="str">
        <f>IF($B514="","",IF('Actual Allocation Calc'!$AP$78="A",
IF($P514="Employed",$U514/7*BK514,
IF(AND($P514="Terminated"),($U514/7*AX514),
IF(AND($P514="Furloughed"),($U514/7*AX514)+($U514/7*BH514),
IF(AND($P514="Rehired"),($U514/7*BH514),
IF(AND($P514="Terminated",AX514&gt;0),$U514,
IF($P514="Furloughed",IF(AX514&gt;0,$U514)+IF(BH514&gt;0,$U514),
IF($P514="Rehired",IF(BH514&gt;0,$U514)))))))),IF('Actual Allocation Calc'!$AP$78="C",'Actual Allocation Calc'!T514,'Actual Allocation Calc'!AC514+IF($P514="Employed",$U514/7*BK514,
IF(AND($P514="Terminated"),($U514/7*AX514),
IF(AND($P514="Furloughed"),($U514/7*AX514)+($U514/7*BH514),
IF(AND($P514="Rehired"),($U514/7*BH514),
IF(AND($P514="Terminated",AX514&gt;0),$U514,
IF($P514="Furloughed",IF(AX514&gt;0,$U514)+IF(BH514&gt;0,$U514),
IF($P514="Rehired",IF(BH514&gt;0,$U514))))))))*'Actual Allocation Calc'!$AP$99)))</f>
        <v/>
      </c>
      <c r="AH514" s="536"/>
      <c r="AI514" s="82">
        <f t="shared" si="171"/>
        <v>0</v>
      </c>
      <c r="AJ514" s="210">
        <f t="shared" si="153"/>
        <v>0</v>
      </c>
      <c r="AK514" s="397" t="str">
        <f t="shared" si="154"/>
        <v/>
      </c>
      <c r="AM514" s="122"/>
      <c r="AO514" s="214" t="str">
        <f>IFERROR(IF($V514="","",VLOOKUP(V514,'Calendar Calcs'!$B$2:$E1481,4,FALSE)),0)</f>
        <v/>
      </c>
      <c r="AP514" s="69" t="str">
        <f>IF($AO514="","", IF($AO514&lt;AP$23,0,IF($AO514&gt;AP$23,COUNTIFS('Calendar Calcs'!$E$2:$E1481,AP$23),COUNTIFS('Calendar Calcs'!$E$2:$E1481,AP$23,'Calendar Calcs'!$D$2:$D1481,"&lt;="&amp;WEEKDAY($V514)))))</f>
        <v/>
      </c>
      <c r="AQ514" s="69" t="str">
        <f>IF($AO514="","", IF($AO514&lt;AQ$23,0,IF($AO514&gt;AQ$23,COUNTIFS('Calendar Calcs'!$E$2:$E1481,AQ$23),COUNTIFS('Calendar Calcs'!$E$2:$E1481,AQ$23,'Calendar Calcs'!$D$2:$D1481,"&lt;="&amp;WEEKDAY($V514)))))</f>
        <v/>
      </c>
      <c r="AR514" s="69" t="str">
        <f>IF($AO514="","", IF($AO514&lt;AR$23,0,IF($AO514&gt;AR$23,COUNTIFS('Calendar Calcs'!$E$2:$E1481,AR$23),COUNTIFS('Calendar Calcs'!$E$2:$E1481,AR$23,'Calendar Calcs'!$D$2:$D1481,"&lt;="&amp;WEEKDAY($V514)))))</f>
        <v/>
      </c>
      <c r="AS514" s="69" t="str">
        <f>IF($AO514="","", IF($AO514&lt;AS$23,0,IF($AO514&gt;AS$23,COUNTIFS('Calendar Calcs'!$E$2:$E1481,AS$23),COUNTIFS('Calendar Calcs'!$E$2:$E1481,AS$23,'Calendar Calcs'!$D$2:$D1481,"&lt;="&amp;WEEKDAY($V514)))))</f>
        <v/>
      </c>
      <c r="AT514" s="69" t="str">
        <f>IF($AO514="","", IF($AO514&lt;AT$23,0,IF($AO514&gt;AT$23,COUNTIFS('Calendar Calcs'!$E$2:$E1481,AT$23),COUNTIFS('Calendar Calcs'!$E$2:$E1481,AT$23,'Calendar Calcs'!$D$2:$D1481,"&lt;="&amp;WEEKDAY($V514)))))</f>
        <v/>
      </c>
      <c r="AU514" s="69" t="str">
        <f>IF($AO514="","", IF($AO514&lt;AU$23,0,IF($AO514&gt;AU$23,COUNTIFS('Calendar Calcs'!$E$2:$E1481,AU$23),COUNTIFS('Calendar Calcs'!$E$2:$E1481,AU$23,'Calendar Calcs'!$D$2:$D1481,"&lt;="&amp;WEEKDAY($V514)))))</f>
        <v/>
      </c>
      <c r="AV514" s="69" t="str">
        <f>IF($AO514="","", IF($AO514&lt;AV$23,0,IF($AO514&gt;AV$23,COUNTIFS('Calendar Calcs'!$E$2:$E1481,AV$23),COUNTIFS('Calendar Calcs'!$E$2:$E1481,AV$23,'Calendar Calcs'!$D$2:$D1481,"&lt;="&amp;WEEKDAY($V514)))))</f>
        <v/>
      </c>
      <c r="AW514" s="69" t="str">
        <f>IF($AO514="","", IF($AO514&lt;AW$23,0,IF($AO514&gt;AW$23,COUNTIFS('Calendar Calcs'!$E$2:$E1481,AW$23),COUNTIFS('Calendar Calcs'!$E$2:$E1481,AW$23,'Calendar Calcs'!$D$2:$D1481,"&lt;="&amp;WEEKDAY($V514)))))</f>
        <v/>
      </c>
      <c r="AX514" s="69" t="str">
        <f>IF($AO514="","", IF($AO514&lt;AX$23,0,IF($AO514&gt;AX$23,COUNTIFS('Calendar Calcs'!$E$2:$E1481,AX$23),COUNTIFS('Calendar Calcs'!$E$2:$E1481,AX$23,'Calendar Calcs'!$D$2:$D1481,"&lt;="&amp;WEEKDAY($V514)))))</f>
        <v/>
      </c>
      <c r="AY514" s="69" t="str">
        <f>IF($W514="","",VLOOKUP($W514,'Calendar Calcs'!$B$2:$E1481,4,FALSE))</f>
        <v/>
      </c>
      <c r="AZ514" s="69" t="str">
        <f>IF($AY514="","",IF($AY514&gt;AZ$23,0,IF($AY514&lt;AZ$23,COUNTIFS('Calendar Calcs'!$E$2:$E1481,AZ$23),COUNTIFS('Calendar Calcs'!$E$2:$E1481,AZ$23,'Calendar Calcs'!$D$2:$D1481,"&gt;="&amp;WEEKDAY($W514)))))</f>
        <v/>
      </c>
      <c r="BA514" s="69" t="str">
        <f>IF($AY514="","",IF($AY514&gt;BA$23,0,IF($AY514&lt;BA$23,COUNTIFS('Calendar Calcs'!$E$2:$E1481,BA$23),COUNTIFS('Calendar Calcs'!$E$2:$E1481,BA$23,'Calendar Calcs'!$D$2:$D1481,"&gt;="&amp;WEEKDAY($W514)))))</f>
        <v/>
      </c>
      <c r="BB514" s="69" t="str">
        <f>IF($AY514="","",IF($AY514&gt;BB$23,0,IF($AY514&lt;BB$23,COUNTIFS('Calendar Calcs'!$E$2:$E1481,BB$23),COUNTIFS('Calendar Calcs'!$E$2:$E1481,BB$23,'Calendar Calcs'!$D$2:$D1481,"&gt;="&amp;WEEKDAY($W514)))))</f>
        <v/>
      </c>
      <c r="BC514" s="69" t="str">
        <f>IF($AY514="","",IF($AY514&gt;BC$23,0,IF($AY514&lt;BC$23,COUNTIFS('Calendar Calcs'!$E$2:$E1481,BC$23),COUNTIFS('Calendar Calcs'!$E$2:$E1481,BC$23,'Calendar Calcs'!$D$2:$D1481,"&gt;="&amp;WEEKDAY($W514)))))</f>
        <v/>
      </c>
      <c r="BD514" s="69" t="str">
        <f>IF($AY514="","",IF($AY514&gt;BD$23,0,IF($AY514&lt;BD$23,COUNTIFS('Calendar Calcs'!$E$2:$E1481,BD$23),COUNTIFS('Calendar Calcs'!$E$2:$E1481,BD$23,'Calendar Calcs'!$D$2:$D1481,"&gt;="&amp;WEEKDAY($W514)))))</f>
        <v/>
      </c>
      <c r="BE514" s="69" t="str">
        <f>IF($AY514="","",IF($AY514&gt;BE$23,0,IF($AY514&lt;BE$23,COUNTIFS('Calendar Calcs'!$E$2:$E1481,BE$23),COUNTIFS('Calendar Calcs'!$E$2:$E1481,BE$23,'Calendar Calcs'!$D$2:$D1481,"&gt;="&amp;WEEKDAY($W514)))))</f>
        <v/>
      </c>
      <c r="BF514" s="69" t="str">
        <f>IF($AY514="","",IF($AY514&gt;BF$23,0,IF($AY514&lt;BF$23,COUNTIFS('Calendar Calcs'!$E$2:$E1481,BF$23),COUNTIFS('Calendar Calcs'!$E$2:$E1481,BF$23,'Calendar Calcs'!$D$2:$D1481,"&gt;="&amp;WEEKDAY($W514)))))</f>
        <v/>
      </c>
      <c r="BG514" s="69" t="str">
        <f>IF($AY514="","",IF($AY514&gt;BG$23,0,IF($AY514&lt;BG$23,COUNTIFS('Calendar Calcs'!$E$2:$E1481,BG$23),COUNTIFS('Calendar Calcs'!$E$2:$E1481,BG$23,'Calendar Calcs'!$D$2:$D1481,"&gt;="&amp;WEEKDAY($W514)))))</f>
        <v/>
      </c>
      <c r="BH514" s="69">
        <f t="shared" si="155"/>
        <v>6</v>
      </c>
      <c r="BI514" s="69">
        <f>IF(Cover!$E$43="","",VLOOKUP(Cover!$E$43,'Calendar Calcs'!$B$2:$E1481,4,FALSE))</f>
        <v>1</v>
      </c>
      <c r="BJ514" s="69">
        <f>IF($BI514="","", IF($BI514&lt;BJ$23,0,IF($BI514&gt;=BJ$23,COUNTIFS('Calendar Calcs'!$E$2:$E1481,BJ$23),COUNTIFS('Calendar Calcs'!$E$2:$E1481,BJ$23,'Calendar Calcs'!$D$2:$D1481,"&lt;="&amp;WEEKDAY($V514)))))</f>
        <v>1</v>
      </c>
      <c r="BK514" s="69">
        <f t="shared" si="152"/>
        <v>6</v>
      </c>
      <c r="BN514" s="69" t="str">
        <f>IF(T514&gt;0,"FTE",IF(Cover!$E$47="Weekly",IF(S514&gt;29.75,"FTE","PTE"),IF(S514&gt;59.75,"FTE","PTE")))</f>
        <v>PTE</v>
      </c>
      <c r="BO514" s="69">
        <f>IF(BN514="FTE",30,IF(Cover!$E$47="Weekly",'STEP 2 EE Data'!S514,'STEP 2 EE Data'!S514/2))</f>
        <v>0</v>
      </c>
      <c r="BP514" s="209">
        <f t="shared" si="156"/>
        <v>0</v>
      </c>
      <c r="BQ514" s="209">
        <f t="shared" si="157"/>
        <v>0</v>
      </c>
      <c r="BR514" s="209">
        <f t="shared" si="158"/>
        <v>0</v>
      </c>
      <c r="BS514" s="209">
        <f t="shared" si="159"/>
        <v>0</v>
      </c>
      <c r="BT514" s="209">
        <f t="shared" si="160"/>
        <v>0</v>
      </c>
      <c r="BU514" s="209">
        <f t="shared" si="161"/>
        <v>0</v>
      </c>
      <c r="BV514" s="209">
        <f t="shared" si="162"/>
        <v>0</v>
      </c>
      <c r="BW514" s="209">
        <f t="shared" si="163"/>
        <v>0</v>
      </c>
      <c r="BX514" s="209">
        <f t="shared" si="164"/>
        <v>0</v>
      </c>
      <c r="CC514" s="210" t="str">
        <f>IF(B514="","",IF(C514="",IF(Cover!$E$47="Weekly",'STEP 3 EE Comp'!BI519*8,'STEP 3 EE Comp'!BI519*4),IF(Cover!$E$47="Weekly",'STEP 3 EE Comp'!BI519,'STEP 3 EE Comp'!BI519)))</f>
        <v/>
      </c>
      <c r="CD514" s="82" t="str">
        <f t="shared" si="165"/>
        <v/>
      </c>
      <c r="CE514" s="417">
        <f t="shared" si="166"/>
        <v>1</v>
      </c>
      <c r="CF514" s="82" t="str">
        <f t="shared" si="167"/>
        <v>Good</v>
      </c>
      <c r="CG514" s="82">
        <f t="shared" si="168"/>
        <v>0</v>
      </c>
      <c r="CH514" s="234">
        <f t="shared" si="169"/>
        <v>0</v>
      </c>
    </row>
    <row r="515" spans="1:86" s="69" customFormat="1" x14ac:dyDescent="0.3">
      <c r="A515" s="555"/>
      <c r="B515" s="52"/>
      <c r="C515" s="52"/>
      <c r="D515" s="52"/>
      <c r="E515" s="52"/>
      <c r="F515" s="507"/>
      <c r="G515" s="210">
        <f t="shared" si="170"/>
        <v>0</v>
      </c>
      <c r="H515" s="82">
        <f t="shared" si="151"/>
        <v>0</v>
      </c>
      <c r="I515" s="211"/>
      <c r="J515" s="441" t="s">
        <v>21</v>
      </c>
      <c r="K515" s="441" t="s">
        <v>21</v>
      </c>
      <c r="L515" s="441" t="s">
        <v>21</v>
      </c>
      <c r="M515" s="441" t="s">
        <v>21</v>
      </c>
      <c r="N515" s="568" t="s">
        <v>21</v>
      </c>
      <c r="O515" s="211"/>
      <c r="P515" s="212" t="str">
        <f>IF(B515="","",
IF(AND(V515="",W515="",B515&lt;&gt;""),"Employed",
IF(AND(V515&lt;&gt;"",W515="",B515&lt;&gt;""),"Terminated",
IF(AND(V515&lt;&gt;"",W515&lt;&gt;"",B515&lt;&gt;""),IF(W515&lt;Cover!$E$43,"Employed","Furloughed"),
IF(AND(V515="",W515&lt;&gt;"",B515&lt;&gt;""),IF(W515&lt;Cover!$E$43,"Employed","Rehired"))))))</f>
        <v/>
      </c>
      <c r="Q515" s="211"/>
      <c r="R515" s="536"/>
      <c r="S515" s="563"/>
      <c r="T515" s="536"/>
      <c r="U515" s="82">
        <f>IF(Cover!$E$47="Weekly",IF(T515&gt;0,T515,R515*S515),IF(T515&gt;0,T515,R515*S515)/2)</f>
        <v>0</v>
      </c>
      <c r="V515" s="564"/>
      <c r="W515" s="564"/>
      <c r="Y515" s="213" t="str">
        <f>IF($B515="","",IF('Actual Allocation Calc'!$AH$78="A",
IF($P515="Employed",$U515/7*BJ515,
IF(AND($P515="Terminated"),($U515/7*AP515),
IF(AND($P515="Furloughed"),($U515/7*AP515)+($U515/7*AZ515),
IF(AND($P515="Rehired"),($U515/7*AZ515),
IF(AND($P515="Terminated",AP515&gt;0),$U515,
IF($P515="Furloughed",IF(AP515&gt;0,$U515)+IF(AZ515&gt;0,$U515),
IF($P515="Rehired",IF(AZ515&gt;0,$U515)))))))),IF('Actual Allocation Calc'!$AH$78="C",'Actual Allocation Calc'!L515,'Actual Allocation Calc'!U515+IF($P515="Employed",$U515/7*BJ515,
IF(AND($P515="Terminated"),($U515/7*AP515),
IF(AND($P515="Furloughed"),($U515/7*AP515)+($U515/7*AZ515),
IF(AND($P515="Rehired"),($U515/7*AZ515),
IF(AND($P515="Terminated",AP515&gt;0),$U515,
IF($P515="Furloughed",IF(AP515&gt;0,$U515)+IF(AZ515&gt;0,$U515),
IF($P515="Rehired",IF(AZ515&gt;0,$U515))))))))*'Actual Allocation Calc'!$AH$99)))</f>
        <v/>
      </c>
      <c r="Z515" s="210" t="str">
        <f>IF($B515="","",IF('Actual Allocation Calc'!$AI$78="A",
IF($P515="Employed",$U515,
IF(AND($P515="Terminated"),($U515/7*AQ515),
IF(AND($P515="Furloughed"),($U515/7*AQ515)+($U515/7*BA515),
IF(AND($P515="Rehired"),($U515/7*BA515),
IF(AND($P515="Terminated",AQ515&gt;0),$U515,
IF($P515="Furloughed",IF(AQ515&gt;0,$U515)+IF(BA515&gt;0,$U515),
IF($P515="Rehired",IF(BA515&gt;0,$U515)))))))),IF('Actual Allocation Calc'!$AI$78="C",'Actual Allocation Calc'!M515,'Actual Allocation Calc'!V515+IF($P515="Employed",$U515,
IF(AND($P515="Terminated"),($U515/7*AQ515),
IF(AND($P515="Furloughed"),($U515/7*AQ515)+($U515/7*BA515),
IF(AND($P515="Rehired"),($U515/7*BA515),
IF(AND($P515="Terminated",AQ515&gt;0),$U515,
IF($P515="Furloughed",IF(AQ515&gt;0,$U515)+IF(BA515&gt;0,$U515),
IF($P515="Rehired",IF(BA515&gt;0,$U515))))))))*'Actual Allocation Calc'!$AI$99)))</f>
        <v/>
      </c>
      <c r="AA515" s="210" t="str">
        <f>IF($B515="","",IF('Actual Allocation Calc'!$AJ$78="A",
IF($P515="Employed",$U515,
IF(AND($P515="Terminated"),($U515/7*AR515),
IF(AND($P515="Furloughed"),($U515/7*AR515)+($U515/7*BB515),
IF(AND($P515="Rehired"),($U515/7*BB515),
IF(AND($P515="Terminated",AR515&gt;0),$U515,
IF($P515="Furloughed",IF(AR515&gt;0,$U515)+IF(BB515&gt;0,$U515),
IF($P515="Rehired",IF(BB515&gt;0,$U515)))))))),IF('Actual Allocation Calc'!$AJ$78="C",'Actual Allocation Calc'!N515,'Actual Allocation Calc'!W515+IF($P515="Employed",$U515,
IF(AND($P515="Terminated"),($U515/7*AR515),
IF(AND($P515="Furloughed"),($U515/7*AR515)+($U515/7*BB515),
IF(AND($P515="Rehired"),($U515/7*BB515),
IF(AND($P515="Terminated",AR515&gt;0),$U515,
IF($P515="Furloughed",IF(AR515&gt;0,$U515)+IF(BB515&gt;0,$U515),
IF($P515="Rehired",IF(BB515&gt;0,$U515))))))))*'Actual Allocation Calc'!$AJ$99)))</f>
        <v/>
      </c>
      <c r="AB515" s="210" t="str">
        <f>IF($B515="","",IF('Actual Allocation Calc'!$AK$78="A",
IF($P515="Employed",$U515,
IF(AND($P515="Terminated"),($U515/7*AS515),
IF(AND($P515="Furloughed"),($U515/7*AS515)+($U515/7*BC515),
IF(AND($P515="Rehired"),($U515/7*BC515),
IF(AND($P515="Terminated",AS515&gt;0),$U515,
IF($P515="Furloughed",IF(AS515&gt;0,$U515)+IF(BC515&gt;0,$U515),
IF($P515="Rehired",IF(BC515&gt;0,$U515)))))))),IF('Actual Allocation Calc'!$AK$78="C",'Actual Allocation Calc'!O515,'Actual Allocation Calc'!X515+IF($P515="Employed",$U515,
IF(AND($P515="Terminated"),($U515/7*AS515),
IF(AND($P515="Furloughed"),($U515/7*AS515)+($U515/7*BC515),
IF(AND($P515="Rehired"),($U515/7*BC515),
IF(AND($P515="Terminated",AS515&gt;0),$U515,
IF($P515="Furloughed",IF(AS515&gt;0,$U515)+IF(BC515&gt;0,$U515),
IF($P515="Rehired",IF(BC515&gt;0,$U515))))))))*'Actual Allocation Calc'!$AK$99)))</f>
        <v/>
      </c>
      <c r="AC515" s="210" t="str">
        <f>IF($B515="","",IF('Actual Allocation Calc'!$AL$78="A",
IF($P515="Employed",$U515,
IF(AND($P515="Terminated"),($U515/7*AT515),
IF(AND($P515="Furloughed"),($U515/7*AT515)+($U515/7*BD515),
IF(AND($P515="Rehired"),($U515/7*BD515),
IF(AND($P515="Terminated",AT515&gt;0),$U515,
IF($P515="Furloughed",IF(AT515&gt;0,$U515)+IF(BD515&gt;0,$U515),
IF($P515="Rehired",IF(BD515&gt;0,$U515)))))))),IF('Actual Allocation Calc'!$AL$78="C",'Actual Allocation Calc'!P515,'Actual Allocation Calc'!Y515+IF($P515="Employed",$U515,
IF(AND($P515="Terminated"),($U515/7*AT515),
IF(AND($P515="Furloughed"),($U515/7*AT515)+($U515/7*BD515),
IF(AND($P515="Rehired"),($U515/7*BD515),
IF(AND($P515="Terminated",AT515&gt;0),$U515,
IF($P515="Furloughed",IF(AT515&gt;0,$U515)+IF(BD515&gt;0,$U515),
IF($P515="Rehired",IF(BD515&gt;0,$U515))))))))*'Actual Allocation Calc'!$AL$99)))</f>
        <v/>
      </c>
      <c r="AD515" s="210" t="str">
        <f>IF($B515="","",IF('Actual Allocation Calc'!$AM$78="A",
IF($P515="Employed",$U515,
IF(AND($P515="Terminated"),($U515/7*AU515),
IF(AND($P515="Furloughed"),($U515/7*AU515)+($U515/7*BE515),
IF(AND($P515="Rehired"),($U515/7*BE515),
IF(AND($P515="Terminated",AU515&gt;0),$U515,
IF($P515="Furloughed",IF(AU515&gt;0,$U515)+IF(BE515&gt;0,$U515),
IF($P515="Rehired",IF(BE515&gt;0,$U515)))))))),IF('Actual Allocation Calc'!$AM$78="C",'Actual Allocation Calc'!Q515,'Actual Allocation Calc'!Z515+IF($P515="Employed",$U515,
IF(AND($P515="Terminated"),($U515/7*AU515),
IF(AND($P515="Furloughed"),($U515/7*AU515)+($U515/7*BE515),
IF(AND($P515="Rehired"),($U515/7*BE515),
IF(AND($P515="Terminated",AU515&gt;0),$U515,
IF($P515="Furloughed",IF(AU515&gt;0,$U515)+IF(BE515&gt;0,$U515),
IF($P515="Rehired",IF(BE515&gt;0,$U515))))))))*'Actual Allocation Calc'!$AM$99)))</f>
        <v/>
      </c>
      <c r="AE515" s="210" t="str">
        <f>IF($B515="","",IF('Actual Allocation Calc'!$AN$78="A",
IF($P515="Employed",$U515,
IF(AND($P515="Terminated"),($U515/7*AV515),
IF(AND($P515="Furloughed"),($U515/7*AV515)+($U515/7*BF515),
IF(AND($P515="Rehired"),($U515/7*BF515),
IF(AND($P515="Terminated",AV515&gt;0),$U515,
IF($P515="Furloughed",IF(AV515&gt;0,$U515)+IF(BF515&gt;0,$U515),
IF($P515="Rehired",IF(BF515&gt;0,$U515)))))))),IF('Actual Allocation Calc'!$AN$78="C",'Actual Allocation Calc'!R515,'Actual Allocation Calc'!AA515+IF($P515="Employed",$U515,
IF(AND($P515="Terminated"),($U515/7*AV515),
IF(AND($P515="Furloughed"),($U515/7*AV515)+($U515/7*BF515),
IF(AND($P515="Rehired"),($U515/7*BF515),
IF(AND($P515="Terminated",AV515&gt;0),$U515,
IF($P515="Furloughed",IF(AV515&gt;0,$U515)+IF(BF515&gt;0,$U515),
IF($P515="Rehired",IF(BF515&gt;0,$U515))))))))*'Actual Allocation Calc'!$AN$99)))</f>
        <v/>
      </c>
      <c r="AF515" s="210" t="str">
        <f>IF($B515="","",IF('Actual Allocation Calc'!$AO$78="A",
IF($P515="Employed",$U515,
IF(AND($P515="Terminated"),($U515/7*AW515),
IF(AND($P515="Furloughed"),($U515/7*AW515)+($U515/7*BG515),
IF(AND($P515="Rehired"),($U515/7*BG515),
IF(AND($P515="Terminated",AW515&gt;0),$U515,
IF($P515="Furloughed",IF(AW515&gt;0,$U515)+IF(BG515&gt;0,$U515),
IF($P515="Rehired",IF(BG515&gt;0,$U515)))))))),IF('Actual Allocation Calc'!$AO$78="C",'Actual Allocation Calc'!S515,'Actual Allocation Calc'!AB515+IF($P515="Employed",$U515,
IF(AND($P515="Terminated"),($U515/7*AW515),
IF(AND($P515="Furloughed"),($U515/7*AW515)+($U515/7*BG515),
IF(AND($P515="Rehired"),($U515/7*BG515),
IF(AND($P515="Terminated",AW515&gt;0),$U515,
IF($P515="Furloughed",IF(AW515&gt;0,$U515)+IF(BG515&gt;0,$U515),
IF($P515="Rehired",IF(BG515&gt;0,$U515))))))))*'Actual Allocation Calc'!$AO$99)))</f>
        <v/>
      </c>
      <c r="AG515" s="210" t="str">
        <f>IF($B515="","",IF('Actual Allocation Calc'!$AP$78="A",
IF($P515="Employed",$U515/7*BK515,
IF(AND($P515="Terminated"),($U515/7*AX515),
IF(AND($P515="Furloughed"),($U515/7*AX515)+($U515/7*BH515),
IF(AND($P515="Rehired"),($U515/7*BH515),
IF(AND($P515="Terminated",AX515&gt;0),$U515,
IF($P515="Furloughed",IF(AX515&gt;0,$U515)+IF(BH515&gt;0,$U515),
IF($P515="Rehired",IF(BH515&gt;0,$U515)))))))),IF('Actual Allocation Calc'!$AP$78="C",'Actual Allocation Calc'!T515,'Actual Allocation Calc'!AC515+IF($P515="Employed",$U515/7*BK515,
IF(AND($P515="Terminated"),($U515/7*AX515),
IF(AND($P515="Furloughed"),($U515/7*AX515)+($U515/7*BH515),
IF(AND($P515="Rehired"),($U515/7*BH515),
IF(AND($P515="Terminated",AX515&gt;0),$U515,
IF($P515="Furloughed",IF(AX515&gt;0,$U515)+IF(BH515&gt;0,$U515),
IF($P515="Rehired",IF(BH515&gt;0,$U515))))))))*'Actual Allocation Calc'!$AP$99)))</f>
        <v/>
      </c>
      <c r="AH515" s="536"/>
      <c r="AI515" s="82">
        <f t="shared" si="171"/>
        <v>0</v>
      </c>
      <c r="AJ515" s="210">
        <f t="shared" si="153"/>
        <v>0</v>
      </c>
      <c r="AK515" s="397" t="str">
        <f t="shared" si="154"/>
        <v/>
      </c>
      <c r="AM515" s="122"/>
      <c r="AO515" s="214" t="str">
        <f>IFERROR(IF($V515="","",VLOOKUP(V515,'Calendar Calcs'!$B$2:$E1482,4,FALSE)),0)</f>
        <v/>
      </c>
      <c r="AP515" s="69" t="str">
        <f>IF($AO515="","", IF($AO515&lt;AP$23,0,IF($AO515&gt;AP$23,COUNTIFS('Calendar Calcs'!$E$2:$E1482,AP$23),COUNTIFS('Calendar Calcs'!$E$2:$E1482,AP$23,'Calendar Calcs'!$D$2:$D1482,"&lt;="&amp;WEEKDAY($V515)))))</f>
        <v/>
      </c>
      <c r="AQ515" s="69" t="str">
        <f>IF($AO515="","", IF($AO515&lt;AQ$23,0,IF($AO515&gt;AQ$23,COUNTIFS('Calendar Calcs'!$E$2:$E1482,AQ$23),COUNTIFS('Calendar Calcs'!$E$2:$E1482,AQ$23,'Calendar Calcs'!$D$2:$D1482,"&lt;="&amp;WEEKDAY($V515)))))</f>
        <v/>
      </c>
      <c r="AR515" s="69" t="str">
        <f>IF($AO515="","", IF($AO515&lt;AR$23,0,IF($AO515&gt;AR$23,COUNTIFS('Calendar Calcs'!$E$2:$E1482,AR$23),COUNTIFS('Calendar Calcs'!$E$2:$E1482,AR$23,'Calendar Calcs'!$D$2:$D1482,"&lt;="&amp;WEEKDAY($V515)))))</f>
        <v/>
      </c>
      <c r="AS515" s="69" t="str">
        <f>IF($AO515="","", IF($AO515&lt;AS$23,0,IF($AO515&gt;AS$23,COUNTIFS('Calendar Calcs'!$E$2:$E1482,AS$23),COUNTIFS('Calendar Calcs'!$E$2:$E1482,AS$23,'Calendar Calcs'!$D$2:$D1482,"&lt;="&amp;WEEKDAY($V515)))))</f>
        <v/>
      </c>
      <c r="AT515" s="69" t="str">
        <f>IF($AO515="","", IF($AO515&lt;AT$23,0,IF($AO515&gt;AT$23,COUNTIFS('Calendar Calcs'!$E$2:$E1482,AT$23),COUNTIFS('Calendar Calcs'!$E$2:$E1482,AT$23,'Calendar Calcs'!$D$2:$D1482,"&lt;="&amp;WEEKDAY($V515)))))</f>
        <v/>
      </c>
      <c r="AU515" s="69" t="str">
        <f>IF($AO515="","", IF($AO515&lt;AU$23,0,IF($AO515&gt;AU$23,COUNTIFS('Calendar Calcs'!$E$2:$E1482,AU$23),COUNTIFS('Calendar Calcs'!$E$2:$E1482,AU$23,'Calendar Calcs'!$D$2:$D1482,"&lt;="&amp;WEEKDAY($V515)))))</f>
        <v/>
      </c>
      <c r="AV515" s="69" t="str">
        <f>IF($AO515="","", IF($AO515&lt;AV$23,0,IF($AO515&gt;AV$23,COUNTIFS('Calendar Calcs'!$E$2:$E1482,AV$23),COUNTIFS('Calendar Calcs'!$E$2:$E1482,AV$23,'Calendar Calcs'!$D$2:$D1482,"&lt;="&amp;WEEKDAY($V515)))))</f>
        <v/>
      </c>
      <c r="AW515" s="69" t="str">
        <f>IF($AO515="","", IF($AO515&lt;AW$23,0,IF($AO515&gt;AW$23,COUNTIFS('Calendar Calcs'!$E$2:$E1482,AW$23),COUNTIFS('Calendar Calcs'!$E$2:$E1482,AW$23,'Calendar Calcs'!$D$2:$D1482,"&lt;="&amp;WEEKDAY($V515)))))</f>
        <v/>
      </c>
      <c r="AX515" s="69" t="str">
        <f>IF($AO515="","", IF($AO515&lt;AX$23,0,IF($AO515&gt;AX$23,COUNTIFS('Calendar Calcs'!$E$2:$E1482,AX$23),COUNTIFS('Calendar Calcs'!$E$2:$E1482,AX$23,'Calendar Calcs'!$D$2:$D1482,"&lt;="&amp;WEEKDAY($V515)))))</f>
        <v/>
      </c>
      <c r="AY515" s="69" t="str">
        <f>IF($W515="","",VLOOKUP($W515,'Calendar Calcs'!$B$2:$E1482,4,FALSE))</f>
        <v/>
      </c>
      <c r="AZ515" s="69" t="str">
        <f>IF($AY515="","",IF($AY515&gt;AZ$23,0,IF($AY515&lt;AZ$23,COUNTIFS('Calendar Calcs'!$E$2:$E1482,AZ$23),COUNTIFS('Calendar Calcs'!$E$2:$E1482,AZ$23,'Calendar Calcs'!$D$2:$D1482,"&gt;="&amp;WEEKDAY($W515)))))</f>
        <v/>
      </c>
      <c r="BA515" s="69" t="str">
        <f>IF($AY515="","",IF($AY515&gt;BA$23,0,IF($AY515&lt;BA$23,COUNTIFS('Calendar Calcs'!$E$2:$E1482,BA$23),COUNTIFS('Calendar Calcs'!$E$2:$E1482,BA$23,'Calendar Calcs'!$D$2:$D1482,"&gt;="&amp;WEEKDAY($W515)))))</f>
        <v/>
      </c>
      <c r="BB515" s="69" t="str">
        <f>IF($AY515="","",IF($AY515&gt;BB$23,0,IF($AY515&lt;BB$23,COUNTIFS('Calendar Calcs'!$E$2:$E1482,BB$23),COUNTIFS('Calendar Calcs'!$E$2:$E1482,BB$23,'Calendar Calcs'!$D$2:$D1482,"&gt;="&amp;WEEKDAY($W515)))))</f>
        <v/>
      </c>
      <c r="BC515" s="69" t="str">
        <f>IF($AY515="","",IF($AY515&gt;BC$23,0,IF($AY515&lt;BC$23,COUNTIFS('Calendar Calcs'!$E$2:$E1482,BC$23),COUNTIFS('Calendar Calcs'!$E$2:$E1482,BC$23,'Calendar Calcs'!$D$2:$D1482,"&gt;="&amp;WEEKDAY($W515)))))</f>
        <v/>
      </c>
      <c r="BD515" s="69" t="str">
        <f>IF($AY515="","",IF($AY515&gt;BD$23,0,IF($AY515&lt;BD$23,COUNTIFS('Calendar Calcs'!$E$2:$E1482,BD$23),COUNTIFS('Calendar Calcs'!$E$2:$E1482,BD$23,'Calendar Calcs'!$D$2:$D1482,"&gt;="&amp;WEEKDAY($W515)))))</f>
        <v/>
      </c>
      <c r="BE515" s="69" t="str">
        <f>IF($AY515="","",IF($AY515&gt;BE$23,0,IF($AY515&lt;BE$23,COUNTIFS('Calendar Calcs'!$E$2:$E1482,BE$23),COUNTIFS('Calendar Calcs'!$E$2:$E1482,BE$23,'Calendar Calcs'!$D$2:$D1482,"&gt;="&amp;WEEKDAY($W515)))))</f>
        <v/>
      </c>
      <c r="BF515" s="69" t="str">
        <f>IF($AY515="","",IF($AY515&gt;BF$23,0,IF($AY515&lt;BF$23,COUNTIFS('Calendar Calcs'!$E$2:$E1482,BF$23),COUNTIFS('Calendar Calcs'!$E$2:$E1482,BF$23,'Calendar Calcs'!$D$2:$D1482,"&gt;="&amp;WEEKDAY($W515)))))</f>
        <v/>
      </c>
      <c r="BG515" s="69" t="str">
        <f>IF($AY515="","",IF($AY515&gt;BG$23,0,IF($AY515&lt;BG$23,COUNTIFS('Calendar Calcs'!$E$2:$E1482,BG$23),COUNTIFS('Calendar Calcs'!$E$2:$E1482,BG$23,'Calendar Calcs'!$D$2:$D1482,"&gt;="&amp;WEEKDAY($W515)))))</f>
        <v/>
      </c>
      <c r="BH515" s="69">
        <f t="shared" si="155"/>
        <v>6</v>
      </c>
      <c r="BI515" s="69">
        <f>IF(Cover!$E$43="","",VLOOKUP(Cover!$E$43,'Calendar Calcs'!$B$2:$E1482,4,FALSE))</f>
        <v>1</v>
      </c>
      <c r="BJ515" s="69">
        <f>IF($BI515="","", IF($BI515&lt;BJ$23,0,IF($BI515&gt;=BJ$23,COUNTIFS('Calendar Calcs'!$E$2:$E1482,BJ$23),COUNTIFS('Calendar Calcs'!$E$2:$E1482,BJ$23,'Calendar Calcs'!$D$2:$D1482,"&lt;="&amp;WEEKDAY($V515)))))</f>
        <v>1</v>
      </c>
      <c r="BK515" s="69">
        <f t="shared" si="152"/>
        <v>6</v>
      </c>
      <c r="BN515" s="69" t="str">
        <f>IF(T515&gt;0,"FTE",IF(Cover!$E$47="Weekly",IF(S515&gt;29.75,"FTE","PTE"),IF(S515&gt;59.75,"FTE","PTE")))</f>
        <v>PTE</v>
      </c>
      <c r="BO515" s="69">
        <f>IF(BN515="FTE",30,IF(Cover!$E$47="Weekly",'STEP 2 EE Data'!S515,'STEP 2 EE Data'!S515/2))</f>
        <v>0</v>
      </c>
      <c r="BP515" s="209">
        <f t="shared" si="156"/>
        <v>0</v>
      </c>
      <c r="BQ515" s="209">
        <f t="shared" si="157"/>
        <v>0</v>
      </c>
      <c r="BR515" s="209">
        <f t="shared" si="158"/>
        <v>0</v>
      </c>
      <c r="BS515" s="209">
        <f t="shared" si="159"/>
        <v>0</v>
      </c>
      <c r="BT515" s="209">
        <f t="shared" si="160"/>
        <v>0</v>
      </c>
      <c r="BU515" s="209">
        <f t="shared" si="161"/>
        <v>0</v>
      </c>
      <c r="BV515" s="209">
        <f t="shared" si="162"/>
        <v>0</v>
      </c>
      <c r="BW515" s="209">
        <f t="shared" si="163"/>
        <v>0</v>
      </c>
      <c r="BX515" s="209">
        <f t="shared" si="164"/>
        <v>0</v>
      </c>
      <c r="CC515" s="210" t="str">
        <f>IF(B515="","",IF(C515="",IF(Cover!$E$47="Weekly",'STEP 3 EE Comp'!BI520*8,'STEP 3 EE Comp'!BI520*4),IF(Cover!$E$47="Weekly",'STEP 3 EE Comp'!BI520,'STEP 3 EE Comp'!BI520)))</f>
        <v/>
      </c>
      <c r="CD515" s="82" t="str">
        <f t="shared" si="165"/>
        <v/>
      </c>
      <c r="CE515" s="417">
        <f t="shared" si="166"/>
        <v>1</v>
      </c>
      <c r="CF515" s="82" t="str">
        <f t="shared" si="167"/>
        <v>Good</v>
      </c>
      <c r="CG515" s="82">
        <f t="shared" si="168"/>
        <v>0</v>
      </c>
      <c r="CH515" s="234">
        <f t="shared" si="169"/>
        <v>0</v>
      </c>
    </row>
    <row r="516" spans="1:86" s="69" customFormat="1" x14ac:dyDescent="0.3">
      <c r="A516" s="555"/>
      <c r="B516" s="52"/>
      <c r="C516" s="52"/>
      <c r="D516" s="52"/>
      <c r="E516" s="52"/>
      <c r="F516" s="507"/>
      <c r="G516" s="210">
        <f t="shared" si="170"/>
        <v>0</v>
      </c>
      <c r="H516" s="82">
        <f t="shared" si="151"/>
        <v>0</v>
      </c>
      <c r="I516" s="211"/>
      <c r="J516" s="441" t="s">
        <v>21</v>
      </c>
      <c r="K516" s="441" t="s">
        <v>21</v>
      </c>
      <c r="L516" s="441" t="s">
        <v>21</v>
      </c>
      <c r="M516" s="441" t="s">
        <v>21</v>
      </c>
      <c r="N516" s="568" t="s">
        <v>21</v>
      </c>
      <c r="O516" s="211"/>
      <c r="P516" s="212" t="str">
        <f>IF(B516="","",
IF(AND(V516="",W516="",B516&lt;&gt;""),"Employed",
IF(AND(V516&lt;&gt;"",W516="",B516&lt;&gt;""),"Terminated",
IF(AND(V516&lt;&gt;"",W516&lt;&gt;"",B516&lt;&gt;""),IF(W516&lt;Cover!$E$43,"Employed","Furloughed"),
IF(AND(V516="",W516&lt;&gt;"",B516&lt;&gt;""),IF(W516&lt;Cover!$E$43,"Employed","Rehired"))))))</f>
        <v/>
      </c>
      <c r="Q516" s="211"/>
      <c r="R516" s="536"/>
      <c r="S516" s="563"/>
      <c r="T516" s="536"/>
      <c r="U516" s="82">
        <f>IF(Cover!$E$47="Weekly",IF(T516&gt;0,T516,R516*S516),IF(T516&gt;0,T516,R516*S516)/2)</f>
        <v>0</v>
      </c>
      <c r="V516" s="564"/>
      <c r="W516" s="564"/>
      <c r="Y516" s="213" t="str">
        <f>IF($B516="","",IF('Actual Allocation Calc'!$AH$78="A",
IF($P516="Employed",$U516/7*BJ516,
IF(AND($P516="Terminated"),($U516/7*AP516),
IF(AND($P516="Furloughed"),($U516/7*AP516)+($U516/7*AZ516),
IF(AND($P516="Rehired"),($U516/7*AZ516),
IF(AND($P516="Terminated",AP516&gt;0),$U516,
IF($P516="Furloughed",IF(AP516&gt;0,$U516)+IF(AZ516&gt;0,$U516),
IF($P516="Rehired",IF(AZ516&gt;0,$U516)))))))),IF('Actual Allocation Calc'!$AH$78="C",'Actual Allocation Calc'!L516,'Actual Allocation Calc'!U516+IF($P516="Employed",$U516/7*BJ516,
IF(AND($P516="Terminated"),($U516/7*AP516),
IF(AND($P516="Furloughed"),($U516/7*AP516)+($U516/7*AZ516),
IF(AND($P516="Rehired"),($U516/7*AZ516),
IF(AND($P516="Terminated",AP516&gt;0),$U516,
IF($P516="Furloughed",IF(AP516&gt;0,$U516)+IF(AZ516&gt;0,$U516),
IF($P516="Rehired",IF(AZ516&gt;0,$U516))))))))*'Actual Allocation Calc'!$AH$99)))</f>
        <v/>
      </c>
      <c r="Z516" s="210" t="str">
        <f>IF($B516="","",IF('Actual Allocation Calc'!$AI$78="A",
IF($P516="Employed",$U516,
IF(AND($P516="Terminated"),($U516/7*AQ516),
IF(AND($P516="Furloughed"),($U516/7*AQ516)+($U516/7*BA516),
IF(AND($P516="Rehired"),($U516/7*BA516),
IF(AND($P516="Terminated",AQ516&gt;0),$U516,
IF($P516="Furloughed",IF(AQ516&gt;0,$U516)+IF(BA516&gt;0,$U516),
IF($P516="Rehired",IF(BA516&gt;0,$U516)))))))),IF('Actual Allocation Calc'!$AI$78="C",'Actual Allocation Calc'!M516,'Actual Allocation Calc'!V516+IF($P516="Employed",$U516,
IF(AND($P516="Terminated"),($U516/7*AQ516),
IF(AND($P516="Furloughed"),($U516/7*AQ516)+($U516/7*BA516),
IF(AND($P516="Rehired"),($U516/7*BA516),
IF(AND($P516="Terminated",AQ516&gt;0),$U516,
IF($P516="Furloughed",IF(AQ516&gt;0,$U516)+IF(BA516&gt;0,$U516),
IF($P516="Rehired",IF(BA516&gt;0,$U516))))))))*'Actual Allocation Calc'!$AI$99)))</f>
        <v/>
      </c>
      <c r="AA516" s="210" t="str">
        <f>IF($B516="","",IF('Actual Allocation Calc'!$AJ$78="A",
IF($P516="Employed",$U516,
IF(AND($P516="Terminated"),($U516/7*AR516),
IF(AND($P516="Furloughed"),($U516/7*AR516)+($U516/7*BB516),
IF(AND($P516="Rehired"),($U516/7*BB516),
IF(AND($P516="Terminated",AR516&gt;0),$U516,
IF($P516="Furloughed",IF(AR516&gt;0,$U516)+IF(BB516&gt;0,$U516),
IF($P516="Rehired",IF(BB516&gt;0,$U516)))))))),IF('Actual Allocation Calc'!$AJ$78="C",'Actual Allocation Calc'!N516,'Actual Allocation Calc'!W516+IF($P516="Employed",$U516,
IF(AND($P516="Terminated"),($U516/7*AR516),
IF(AND($P516="Furloughed"),($U516/7*AR516)+($U516/7*BB516),
IF(AND($P516="Rehired"),($U516/7*BB516),
IF(AND($P516="Terminated",AR516&gt;0),$U516,
IF($P516="Furloughed",IF(AR516&gt;0,$U516)+IF(BB516&gt;0,$U516),
IF($P516="Rehired",IF(BB516&gt;0,$U516))))))))*'Actual Allocation Calc'!$AJ$99)))</f>
        <v/>
      </c>
      <c r="AB516" s="210" t="str">
        <f>IF($B516="","",IF('Actual Allocation Calc'!$AK$78="A",
IF($P516="Employed",$U516,
IF(AND($P516="Terminated"),($U516/7*AS516),
IF(AND($P516="Furloughed"),($U516/7*AS516)+($U516/7*BC516),
IF(AND($P516="Rehired"),($U516/7*BC516),
IF(AND($P516="Terminated",AS516&gt;0),$U516,
IF($P516="Furloughed",IF(AS516&gt;0,$U516)+IF(BC516&gt;0,$U516),
IF($P516="Rehired",IF(BC516&gt;0,$U516)))))))),IF('Actual Allocation Calc'!$AK$78="C",'Actual Allocation Calc'!O516,'Actual Allocation Calc'!X516+IF($P516="Employed",$U516,
IF(AND($P516="Terminated"),($U516/7*AS516),
IF(AND($P516="Furloughed"),($U516/7*AS516)+($U516/7*BC516),
IF(AND($P516="Rehired"),($U516/7*BC516),
IF(AND($P516="Terminated",AS516&gt;0),$U516,
IF($P516="Furloughed",IF(AS516&gt;0,$U516)+IF(BC516&gt;0,$U516),
IF($P516="Rehired",IF(BC516&gt;0,$U516))))))))*'Actual Allocation Calc'!$AK$99)))</f>
        <v/>
      </c>
      <c r="AC516" s="210" t="str">
        <f>IF($B516="","",IF('Actual Allocation Calc'!$AL$78="A",
IF($P516="Employed",$U516,
IF(AND($P516="Terminated"),($U516/7*AT516),
IF(AND($P516="Furloughed"),($U516/7*AT516)+($U516/7*BD516),
IF(AND($P516="Rehired"),($U516/7*BD516),
IF(AND($P516="Terminated",AT516&gt;0),$U516,
IF($P516="Furloughed",IF(AT516&gt;0,$U516)+IF(BD516&gt;0,$U516),
IF($P516="Rehired",IF(BD516&gt;0,$U516)))))))),IF('Actual Allocation Calc'!$AL$78="C",'Actual Allocation Calc'!P516,'Actual Allocation Calc'!Y516+IF($P516="Employed",$U516,
IF(AND($P516="Terminated"),($U516/7*AT516),
IF(AND($P516="Furloughed"),($U516/7*AT516)+($U516/7*BD516),
IF(AND($P516="Rehired"),($U516/7*BD516),
IF(AND($P516="Terminated",AT516&gt;0),$U516,
IF($P516="Furloughed",IF(AT516&gt;0,$U516)+IF(BD516&gt;0,$U516),
IF($P516="Rehired",IF(BD516&gt;0,$U516))))))))*'Actual Allocation Calc'!$AL$99)))</f>
        <v/>
      </c>
      <c r="AD516" s="210" t="str">
        <f>IF($B516="","",IF('Actual Allocation Calc'!$AM$78="A",
IF($P516="Employed",$U516,
IF(AND($P516="Terminated"),($U516/7*AU516),
IF(AND($P516="Furloughed"),($U516/7*AU516)+($U516/7*BE516),
IF(AND($P516="Rehired"),($U516/7*BE516),
IF(AND($P516="Terminated",AU516&gt;0),$U516,
IF($P516="Furloughed",IF(AU516&gt;0,$U516)+IF(BE516&gt;0,$U516),
IF($P516="Rehired",IF(BE516&gt;0,$U516)))))))),IF('Actual Allocation Calc'!$AM$78="C",'Actual Allocation Calc'!Q516,'Actual Allocation Calc'!Z516+IF($P516="Employed",$U516,
IF(AND($P516="Terminated"),($U516/7*AU516),
IF(AND($P516="Furloughed"),($U516/7*AU516)+($U516/7*BE516),
IF(AND($P516="Rehired"),($U516/7*BE516),
IF(AND($P516="Terminated",AU516&gt;0),$U516,
IF($P516="Furloughed",IF(AU516&gt;0,$U516)+IF(BE516&gt;0,$U516),
IF($P516="Rehired",IF(BE516&gt;0,$U516))))))))*'Actual Allocation Calc'!$AM$99)))</f>
        <v/>
      </c>
      <c r="AE516" s="210" t="str">
        <f>IF($B516="","",IF('Actual Allocation Calc'!$AN$78="A",
IF($P516="Employed",$U516,
IF(AND($P516="Terminated"),($U516/7*AV516),
IF(AND($P516="Furloughed"),($U516/7*AV516)+($U516/7*BF516),
IF(AND($P516="Rehired"),($U516/7*BF516),
IF(AND($P516="Terminated",AV516&gt;0),$U516,
IF($P516="Furloughed",IF(AV516&gt;0,$U516)+IF(BF516&gt;0,$U516),
IF($P516="Rehired",IF(BF516&gt;0,$U516)))))))),IF('Actual Allocation Calc'!$AN$78="C",'Actual Allocation Calc'!R516,'Actual Allocation Calc'!AA516+IF($P516="Employed",$U516,
IF(AND($P516="Terminated"),($U516/7*AV516),
IF(AND($P516="Furloughed"),($U516/7*AV516)+($U516/7*BF516),
IF(AND($P516="Rehired"),($U516/7*BF516),
IF(AND($P516="Terminated",AV516&gt;0),$U516,
IF($P516="Furloughed",IF(AV516&gt;0,$U516)+IF(BF516&gt;0,$U516),
IF($P516="Rehired",IF(BF516&gt;0,$U516))))))))*'Actual Allocation Calc'!$AN$99)))</f>
        <v/>
      </c>
      <c r="AF516" s="210" t="str">
        <f>IF($B516="","",IF('Actual Allocation Calc'!$AO$78="A",
IF($P516="Employed",$U516,
IF(AND($P516="Terminated"),($U516/7*AW516),
IF(AND($P516="Furloughed"),($U516/7*AW516)+($U516/7*BG516),
IF(AND($P516="Rehired"),($U516/7*BG516),
IF(AND($P516="Terminated",AW516&gt;0),$U516,
IF($P516="Furloughed",IF(AW516&gt;0,$U516)+IF(BG516&gt;0,$U516),
IF($P516="Rehired",IF(BG516&gt;0,$U516)))))))),IF('Actual Allocation Calc'!$AO$78="C",'Actual Allocation Calc'!S516,'Actual Allocation Calc'!AB516+IF($P516="Employed",$U516,
IF(AND($P516="Terminated"),($U516/7*AW516),
IF(AND($P516="Furloughed"),($U516/7*AW516)+($U516/7*BG516),
IF(AND($P516="Rehired"),($U516/7*BG516),
IF(AND($P516="Terminated",AW516&gt;0),$U516,
IF($P516="Furloughed",IF(AW516&gt;0,$U516)+IF(BG516&gt;0,$U516),
IF($P516="Rehired",IF(BG516&gt;0,$U516))))))))*'Actual Allocation Calc'!$AO$99)))</f>
        <v/>
      </c>
      <c r="AG516" s="210" t="str">
        <f>IF($B516="","",IF('Actual Allocation Calc'!$AP$78="A",
IF($P516="Employed",$U516/7*BK516,
IF(AND($P516="Terminated"),($U516/7*AX516),
IF(AND($P516="Furloughed"),($U516/7*AX516)+($U516/7*BH516),
IF(AND($P516="Rehired"),($U516/7*BH516),
IF(AND($P516="Terminated",AX516&gt;0),$U516,
IF($P516="Furloughed",IF(AX516&gt;0,$U516)+IF(BH516&gt;0,$U516),
IF($P516="Rehired",IF(BH516&gt;0,$U516)))))))),IF('Actual Allocation Calc'!$AP$78="C",'Actual Allocation Calc'!T516,'Actual Allocation Calc'!AC516+IF($P516="Employed",$U516/7*BK516,
IF(AND($P516="Terminated"),($U516/7*AX516),
IF(AND($P516="Furloughed"),($U516/7*AX516)+($U516/7*BH516),
IF(AND($P516="Rehired"),($U516/7*BH516),
IF(AND($P516="Terminated",AX516&gt;0),$U516,
IF($P516="Furloughed",IF(AX516&gt;0,$U516)+IF(BH516&gt;0,$U516),
IF($P516="Rehired",IF(BH516&gt;0,$U516))))))))*'Actual Allocation Calc'!$AP$99)))</f>
        <v/>
      </c>
      <c r="AH516" s="536"/>
      <c r="AI516" s="82">
        <f t="shared" si="171"/>
        <v>0</v>
      </c>
      <c r="AJ516" s="210">
        <f t="shared" si="153"/>
        <v>0</v>
      </c>
      <c r="AK516" s="397" t="str">
        <f t="shared" si="154"/>
        <v/>
      </c>
      <c r="AM516" s="122"/>
      <c r="AO516" s="214" t="str">
        <f>IFERROR(IF($V516="","",VLOOKUP(V516,'Calendar Calcs'!$B$2:$E1483,4,FALSE)),0)</f>
        <v/>
      </c>
      <c r="AP516" s="69" t="str">
        <f>IF($AO516="","", IF($AO516&lt;AP$23,0,IF($AO516&gt;AP$23,COUNTIFS('Calendar Calcs'!$E$2:$E1483,AP$23),COUNTIFS('Calendar Calcs'!$E$2:$E1483,AP$23,'Calendar Calcs'!$D$2:$D1483,"&lt;="&amp;WEEKDAY($V516)))))</f>
        <v/>
      </c>
      <c r="AQ516" s="69" t="str">
        <f>IF($AO516="","", IF($AO516&lt;AQ$23,0,IF($AO516&gt;AQ$23,COUNTIFS('Calendar Calcs'!$E$2:$E1483,AQ$23),COUNTIFS('Calendar Calcs'!$E$2:$E1483,AQ$23,'Calendar Calcs'!$D$2:$D1483,"&lt;="&amp;WEEKDAY($V516)))))</f>
        <v/>
      </c>
      <c r="AR516" s="69" t="str">
        <f>IF($AO516="","", IF($AO516&lt;AR$23,0,IF($AO516&gt;AR$23,COUNTIFS('Calendar Calcs'!$E$2:$E1483,AR$23),COUNTIFS('Calendar Calcs'!$E$2:$E1483,AR$23,'Calendar Calcs'!$D$2:$D1483,"&lt;="&amp;WEEKDAY($V516)))))</f>
        <v/>
      </c>
      <c r="AS516" s="69" t="str">
        <f>IF($AO516="","", IF($AO516&lt;AS$23,0,IF($AO516&gt;AS$23,COUNTIFS('Calendar Calcs'!$E$2:$E1483,AS$23),COUNTIFS('Calendar Calcs'!$E$2:$E1483,AS$23,'Calendar Calcs'!$D$2:$D1483,"&lt;="&amp;WEEKDAY($V516)))))</f>
        <v/>
      </c>
      <c r="AT516" s="69" t="str">
        <f>IF($AO516="","", IF($AO516&lt;AT$23,0,IF($AO516&gt;AT$23,COUNTIFS('Calendar Calcs'!$E$2:$E1483,AT$23),COUNTIFS('Calendar Calcs'!$E$2:$E1483,AT$23,'Calendar Calcs'!$D$2:$D1483,"&lt;="&amp;WEEKDAY($V516)))))</f>
        <v/>
      </c>
      <c r="AU516" s="69" t="str">
        <f>IF($AO516="","", IF($AO516&lt;AU$23,0,IF($AO516&gt;AU$23,COUNTIFS('Calendar Calcs'!$E$2:$E1483,AU$23),COUNTIFS('Calendar Calcs'!$E$2:$E1483,AU$23,'Calendar Calcs'!$D$2:$D1483,"&lt;="&amp;WEEKDAY($V516)))))</f>
        <v/>
      </c>
      <c r="AV516" s="69" t="str">
        <f>IF($AO516="","", IF($AO516&lt;AV$23,0,IF($AO516&gt;AV$23,COUNTIFS('Calendar Calcs'!$E$2:$E1483,AV$23),COUNTIFS('Calendar Calcs'!$E$2:$E1483,AV$23,'Calendar Calcs'!$D$2:$D1483,"&lt;="&amp;WEEKDAY($V516)))))</f>
        <v/>
      </c>
      <c r="AW516" s="69" t="str">
        <f>IF($AO516="","", IF($AO516&lt;AW$23,0,IF($AO516&gt;AW$23,COUNTIFS('Calendar Calcs'!$E$2:$E1483,AW$23),COUNTIFS('Calendar Calcs'!$E$2:$E1483,AW$23,'Calendar Calcs'!$D$2:$D1483,"&lt;="&amp;WEEKDAY($V516)))))</f>
        <v/>
      </c>
      <c r="AX516" s="69" t="str">
        <f>IF($AO516="","", IF($AO516&lt;AX$23,0,IF($AO516&gt;AX$23,COUNTIFS('Calendar Calcs'!$E$2:$E1483,AX$23),COUNTIFS('Calendar Calcs'!$E$2:$E1483,AX$23,'Calendar Calcs'!$D$2:$D1483,"&lt;="&amp;WEEKDAY($V516)))))</f>
        <v/>
      </c>
      <c r="AY516" s="69" t="str">
        <f>IF($W516="","",VLOOKUP($W516,'Calendar Calcs'!$B$2:$E1483,4,FALSE))</f>
        <v/>
      </c>
      <c r="AZ516" s="69" t="str">
        <f>IF($AY516="","",IF($AY516&gt;AZ$23,0,IF($AY516&lt;AZ$23,COUNTIFS('Calendar Calcs'!$E$2:$E1483,AZ$23),COUNTIFS('Calendar Calcs'!$E$2:$E1483,AZ$23,'Calendar Calcs'!$D$2:$D1483,"&gt;="&amp;WEEKDAY($W516)))))</f>
        <v/>
      </c>
      <c r="BA516" s="69" t="str">
        <f>IF($AY516="","",IF($AY516&gt;BA$23,0,IF($AY516&lt;BA$23,COUNTIFS('Calendar Calcs'!$E$2:$E1483,BA$23),COUNTIFS('Calendar Calcs'!$E$2:$E1483,BA$23,'Calendar Calcs'!$D$2:$D1483,"&gt;="&amp;WEEKDAY($W516)))))</f>
        <v/>
      </c>
      <c r="BB516" s="69" t="str">
        <f>IF($AY516="","",IF($AY516&gt;BB$23,0,IF($AY516&lt;BB$23,COUNTIFS('Calendar Calcs'!$E$2:$E1483,BB$23),COUNTIFS('Calendar Calcs'!$E$2:$E1483,BB$23,'Calendar Calcs'!$D$2:$D1483,"&gt;="&amp;WEEKDAY($W516)))))</f>
        <v/>
      </c>
      <c r="BC516" s="69" t="str">
        <f>IF($AY516="","",IF($AY516&gt;BC$23,0,IF($AY516&lt;BC$23,COUNTIFS('Calendar Calcs'!$E$2:$E1483,BC$23),COUNTIFS('Calendar Calcs'!$E$2:$E1483,BC$23,'Calendar Calcs'!$D$2:$D1483,"&gt;="&amp;WEEKDAY($W516)))))</f>
        <v/>
      </c>
      <c r="BD516" s="69" t="str">
        <f>IF($AY516="","",IF($AY516&gt;BD$23,0,IF($AY516&lt;BD$23,COUNTIFS('Calendar Calcs'!$E$2:$E1483,BD$23),COUNTIFS('Calendar Calcs'!$E$2:$E1483,BD$23,'Calendar Calcs'!$D$2:$D1483,"&gt;="&amp;WEEKDAY($W516)))))</f>
        <v/>
      </c>
      <c r="BE516" s="69" t="str">
        <f>IF($AY516="","",IF($AY516&gt;BE$23,0,IF($AY516&lt;BE$23,COUNTIFS('Calendar Calcs'!$E$2:$E1483,BE$23),COUNTIFS('Calendar Calcs'!$E$2:$E1483,BE$23,'Calendar Calcs'!$D$2:$D1483,"&gt;="&amp;WEEKDAY($W516)))))</f>
        <v/>
      </c>
      <c r="BF516" s="69" t="str">
        <f>IF($AY516="","",IF($AY516&gt;BF$23,0,IF($AY516&lt;BF$23,COUNTIFS('Calendar Calcs'!$E$2:$E1483,BF$23),COUNTIFS('Calendar Calcs'!$E$2:$E1483,BF$23,'Calendar Calcs'!$D$2:$D1483,"&gt;="&amp;WEEKDAY($W516)))))</f>
        <v/>
      </c>
      <c r="BG516" s="69" t="str">
        <f>IF($AY516="","",IF($AY516&gt;BG$23,0,IF($AY516&lt;BG$23,COUNTIFS('Calendar Calcs'!$E$2:$E1483,BG$23),COUNTIFS('Calendar Calcs'!$E$2:$E1483,BG$23,'Calendar Calcs'!$D$2:$D1483,"&gt;="&amp;WEEKDAY($W516)))))</f>
        <v/>
      </c>
      <c r="BH516" s="69">
        <f t="shared" si="155"/>
        <v>6</v>
      </c>
      <c r="BI516" s="69">
        <f>IF(Cover!$E$43="","",VLOOKUP(Cover!$E$43,'Calendar Calcs'!$B$2:$E1483,4,FALSE))</f>
        <v>1</v>
      </c>
      <c r="BJ516" s="69">
        <f>IF($BI516="","", IF($BI516&lt;BJ$23,0,IF($BI516&gt;=BJ$23,COUNTIFS('Calendar Calcs'!$E$2:$E1483,BJ$23),COUNTIFS('Calendar Calcs'!$E$2:$E1483,BJ$23,'Calendar Calcs'!$D$2:$D1483,"&lt;="&amp;WEEKDAY($V516)))))</f>
        <v>1</v>
      </c>
      <c r="BK516" s="69">
        <f t="shared" si="152"/>
        <v>6</v>
      </c>
      <c r="BN516" s="69" t="str">
        <f>IF(T516&gt;0,"FTE",IF(Cover!$E$47="Weekly",IF(S516&gt;29.75,"FTE","PTE"),IF(S516&gt;59.75,"FTE","PTE")))</f>
        <v>PTE</v>
      </c>
      <c r="BO516" s="69">
        <f>IF(BN516="FTE",30,IF(Cover!$E$47="Weekly",'STEP 2 EE Data'!S516,'STEP 2 EE Data'!S516/2))</f>
        <v>0</v>
      </c>
      <c r="BP516" s="209">
        <f t="shared" si="156"/>
        <v>0</v>
      </c>
      <c r="BQ516" s="209">
        <f t="shared" si="157"/>
        <v>0</v>
      </c>
      <c r="BR516" s="209">
        <f t="shared" si="158"/>
        <v>0</v>
      </c>
      <c r="BS516" s="209">
        <f t="shared" si="159"/>
        <v>0</v>
      </c>
      <c r="BT516" s="209">
        <f t="shared" si="160"/>
        <v>0</v>
      </c>
      <c r="BU516" s="209">
        <f t="shared" si="161"/>
        <v>0</v>
      </c>
      <c r="BV516" s="209">
        <f t="shared" si="162"/>
        <v>0</v>
      </c>
      <c r="BW516" s="209">
        <f t="shared" si="163"/>
        <v>0</v>
      </c>
      <c r="BX516" s="209">
        <f t="shared" si="164"/>
        <v>0</v>
      </c>
      <c r="CC516" s="210" t="str">
        <f>IF(B516="","",IF(C516="",IF(Cover!$E$47="Weekly",'STEP 3 EE Comp'!BI521*8,'STEP 3 EE Comp'!BI521*4),IF(Cover!$E$47="Weekly",'STEP 3 EE Comp'!BI521,'STEP 3 EE Comp'!BI521)))</f>
        <v/>
      </c>
      <c r="CD516" s="82" t="str">
        <f t="shared" si="165"/>
        <v/>
      </c>
      <c r="CE516" s="417">
        <f t="shared" si="166"/>
        <v>1</v>
      </c>
      <c r="CF516" s="82" t="str">
        <f t="shared" si="167"/>
        <v>Good</v>
      </c>
      <c r="CG516" s="82">
        <f t="shared" si="168"/>
        <v>0</v>
      </c>
      <c r="CH516" s="234">
        <f t="shared" si="169"/>
        <v>0</v>
      </c>
    </row>
    <row r="517" spans="1:86" s="69" customFormat="1" x14ac:dyDescent="0.3">
      <c r="A517" s="555"/>
      <c r="B517" s="52"/>
      <c r="C517" s="52"/>
      <c r="D517" s="52"/>
      <c r="E517" s="52"/>
      <c r="F517" s="507"/>
      <c r="G517" s="210">
        <f t="shared" si="170"/>
        <v>0</v>
      </c>
      <c r="H517" s="82">
        <f t="shared" si="151"/>
        <v>0</v>
      </c>
      <c r="I517" s="211"/>
      <c r="J517" s="441" t="s">
        <v>21</v>
      </c>
      <c r="K517" s="441" t="s">
        <v>21</v>
      </c>
      <c r="L517" s="441" t="s">
        <v>21</v>
      </c>
      <c r="M517" s="441" t="s">
        <v>21</v>
      </c>
      <c r="N517" s="568" t="s">
        <v>21</v>
      </c>
      <c r="O517" s="211"/>
      <c r="P517" s="212" t="str">
        <f>IF(B517="","",
IF(AND(V517="",W517="",B517&lt;&gt;""),"Employed",
IF(AND(V517&lt;&gt;"",W517="",B517&lt;&gt;""),"Terminated",
IF(AND(V517&lt;&gt;"",W517&lt;&gt;"",B517&lt;&gt;""),IF(W517&lt;Cover!$E$43,"Employed","Furloughed"),
IF(AND(V517="",W517&lt;&gt;"",B517&lt;&gt;""),IF(W517&lt;Cover!$E$43,"Employed","Rehired"))))))</f>
        <v/>
      </c>
      <c r="Q517" s="211"/>
      <c r="R517" s="536"/>
      <c r="S517" s="563"/>
      <c r="T517" s="536"/>
      <c r="U517" s="82">
        <f>IF(Cover!$E$47="Weekly",IF(T517&gt;0,T517,R517*S517),IF(T517&gt;0,T517,R517*S517)/2)</f>
        <v>0</v>
      </c>
      <c r="V517" s="564"/>
      <c r="W517" s="564"/>
      <c r="Y517" s="213" t="str">
        <f>IF($B517="","",IF('Actual Allocation Calc'!$AH$78="A",
IF($P517="Employed",$U517/7*BJ517,
IF(AND($P517="Terminated"),($U517/7*AP517),
IF(AND($P517="Furloughed"),($U517/7*AP517)+($U517/7*AZ517),
IF(AND($P517="Rehired"),($U517/7*AZ517),
IF(AND($P517="Terminated",AP517&gt;0),$U517,
IF($P517="Furloughed",IF(AP517&gt;0,$U517)+IF(AZ517&gt;0,$U517),
IF($P517="Rehired",IF(AZ517&gt;0,$U517)))))))),IF('Actual Allocation Calc'!$AH$78="C",'Actual Allocation Calc'!L517,'Actual Allocation Calc'!U517+IF($P517="Employed",$U517/7*BJ517,
IF(AND($P517="Terminated"),($U517/7*AP517),
IF(AND($P517="Furloughed"),($U517/7*AP517)+($U517/7*AZ517),
IF(AND($P517="Rehired"),($U517/7*AZ517),
IF(AND($P517="Terminated",AP517&gt;0),$U517,
IF($P517="Furloughed",IF(AP517&gt;0,$U517)+IF(AZ517&gt;0,$U517),
IF($P517="Rehired",IF(AZ517&gt;0,$U517))))))))*'Actual Allocation Calc'!$AH$99)))</f>
        <v/>
      </c>
      <c r="Z517" s="210" t="str">
        <f>IF($B517="","",IF('Actual Allocation Calc'!$AI$78="A",
IF($P517="Employed",$U517,
IF(AND($P517="Terminated"),($U517/7*AQ517),
IF(AND($P517="Furloughed"),($U517/7*AQ517)+($U517/7*BA517),
IF(AND($P517="Rehired"),($U517/7*BA517),
IF(AND($P517="Terminated",AQ517&gt;0),$U517,
IF($P517="Furloughed",IF(AQ517&gt;0,$U517)+IF(BA517&gt;0,$U517),
IF($P517="Rehired",IF(BA517&gt;0,$U517)))))))),IF('Actual Allocation Calc'!$AI$78="C",'Actual Allocation Calc'!M517,'Actual Allocation Calc'!V517+IF($P517="Employed",$U517,
IF(AND($P517="Terminated"),($U517/7*AQ517),
IF(AND($P517="Furloughed"),($U517/7*AQ517)+($U517/7*BA517),
IF(AND($P517="Rehired"),($U517/7*BA517),
IF(AND($P517="Terminated",AQ517&gt;0),$U517,
IF($P517="Furloughed",IF(AQ517&gt;0,$U517)+IF(BA517&gt;0,$U517),
IF($P517="Rehired",IF(BA517&gt;0,$U517))))))))*'Actual Allocation Calc'!$AI$99)))</f>
        <v/>
      </c>
      <c r="AA517" s="210" t="str">
        <f>IF($B517="","",IF('Actual Allocation Calc'!$AJ$78="A",
IF($P517="Employed",$U517,
IF(AND($P517="Terminated"),($U517/7*AR517),
IF(AND($P517="Furloughed"),($U517/7*AR517)+($U517/7*BB517),
IF(AND($P517="Rehired"),($U517/7*BB517),
IF(AND($P517="Terminated",AR517&gt;0),$U517,
IF($P517="Furloughed",IF(AR517&gt;0,$U517)+IF(BB517&gt;0,$U517),
IF($P517="Rehired",IF(BB517&gt;0,$U517)))))))),IF('Actual Allocation Calc'!$AJ$78="C",'Actual Allocation Calc'!N517,'Actual Allocation Calc'!W517+IF($P517="Employed",$U517,
IF(AND($P517="Terminated"),($U517/7*AR517),
IF(AND($P517="Furloughed"),($U517/7*AR517)+($U517/7*BB517),
IF(AND($P517="Rehired"),($U517/7*BB517),
IF(AND($P517="Terminated",AR517&gt;0),$U517,
IF($P517="Furloughed",IF(AR517&gt;0,$U517)+IF(BB517&gt;0,$U517),
IF($P517="Rehired",IF(BB517&gt;0,$U517))))))))*'Actual Allocation Calc'!$AJ$99)))</f>
        <v/>
      </c>
      <c r="AB517" s="210" t="str">
        <f>IF($B517="","",IF('Actual Allocation Calc'!$AK$78="A",
IF($P517="Employed",$U517,
IF(AND($P517="Terminated"),($U517/7*AS517),
IF(AND($P517="Furloughed"),($U517/7*AS517)+($U517/7*BC517),
IF(AND($P517="Rehired"),($U517/7*BC517),
IF(AND($P517="Terminated",AS517&gt;0),$U517,
IF($P517="Furloughed",IF(AS517&gt;0,$U517)+IF(BC517&gt;0,$U517),
IF($P517="Rehired",IF(BC517&gt;0,$U517)))))))),IF('Actual Allocation Calc'!$AK$78="C",'Actual Allocation Calc'!O517,'Actual Allocation Calc'!X517+IF($P517="Employed",$U517,
IF(AND($P517="Terminated"),($U517/7*AS517),
IF(AND($P517="Furloughed"),($U517/7*AS517)+($U517/7*BC517),
IF(AND($P517="Rehired"),($U517/7*BC517),
IF(AND($P517="Terminated",AS517&gt;0),$U517,
IF($P517="Furloughed",IF(AS517&gt;0,$U517)+IF(BC517&gt;0,$U517),
IF($P517="Rehired",IF(BC517&gt;0,$U517))))))))*'Actual Allocation Calc'!$AK$99)))</f>
        <v/>
      </c>
      <c r="AC517" s="210" t="str">
        <f>IF($B517="","",IF('Actual Allocation Calc'!$AL$78="A",
IF($P517="Employed",$U517,
IF(AND($P517="Terminated"),($U517/7*AT517),
IF(AND($P517="Furloughed"),($U517/7*AT517)+($U517/7*BD517),
IF(AND($P517="Rehired"),($U517/7*BD517),
IF(AND($P517="Terminated",AT517&gt;0),$U517,
IF($P517="Furloughed",IF(AT517&gt;0,$U517)+IF(BD517&gt;0,$U517),
IF($P517="Rehired",IF(BD517&gt;0,$U517)))))))),IF('Actual Allocation Calc'!$AL$78="C",'Actual Allocation Calc'!P517,'Actual Allocation Calc'!Y517+IF($P517="Employed",$U517,
IF(AND($P517="Terminated"),($U517/7*AT517),
IF(AND($P517="Furloughed"),($U517/7*AT517)+($U517/7*BD517),
IF(AND($P517="Rehired"),($U517/7*BD517),
IF(AND($P517="Terminated",AT517&gt;0),$U517,
IF($P517="Furloughed",IF(AT517&gt;0,$U517)+IF(BD517&gt;0,$U517),
IF($P517="Rehired",IF(BD517&gt;0,$U517))))))))*'Actual Allocation Calc'!$AL$99)))</f>
        <v/>
      </c>
      <c r="AD517" s="210" t="str">
        <f>IF($B517="","",IF('Actual Allocation Calc'!$AM$78="A",
IF($P517="Employed",$U517,
IF(AND($P517="Terminated"),($U517/7*AU517),
IF(AND($P517="Furloughed"),($U517/7*AU517)+($U517/7*BE517),
IF(AND($P517="Rehired"),($U517/7*BE517),
IF(AND($P517="Terminated",AU517&gt;0),$U517,
IF($P517="Furloughed",IF(AU517&gt;0,$U517)+IF(BE517&gt;0,$U517),
IF($P517="Rehired",IF(BE517&gt;0,$U517)))))))),IF('Actual Allocation Calc'!$AM$78="C",'Actual Allocation Calc'!Q517,'Actual Allocation Calc'!Z517+IF($P517="Employed",$U517,
IF(AND($P517="Terminated"),($U517/7*AU517),
IF(AND($P517="Furloughed"),($U517/7*AU517)+($U517/7*BE517),
IF(AND($P517="Rehired"),($U517/7*BE517),
IF(AND($P517="Terminated",AU517&gt;0),$U517,
IF($P517="Furloughed",IF(AU517&gt;0,$U517)+IF(BE517&gt;0,$U517),
IF($P517="Rehired",IF(BE517&gt;0,$U517))))))))*'Actual Allocation Calc'!$AM$99)))</f>
        <v/>
      </c>
      <c r="AE517" s="210" t="str">
        <f>IF($B517="","",IF('Actual Allocation Calc'!$AN$78="A",
IF($P517="Employed",$U517,
IF(AND($P517="Terminated"),($U517/7*AV517),
IF(AND($P517="Furloughed"),($U517/7*AV517)+($U517/7*BF517),
IF(AND($P517="Rehired"),($U517/7*BF517),
IF(AND($P517="Terminated",AV517&gt;0),$U517,
IF($P517="Furloughed",IF(AV517&gt;0,$U517)+IF(BF517&gt;0,$U517),
IF($P517="Rehired",IF(BF517&gt;0,$U517)))))))),IF('Actual Allocation Calc'!$AN$78="C",'Actual Allocation Calc'!R517,'Actual Allocation Calc'!AA517+IF($P517="Employed",$U517,
IF(AND($P517="Terminated"),($U517/7*AV517),
IF(AND($P517="Furloughed"),($U517/7*AV517)+($U517/7*BF517),
IF(AND($P517="Rehired"),($U517/7*BF517),
IF(AND($P517="Terminated",AV517&gt;0),$U517,
IF($P517="Furloughed",IF(AV517&gt;0,$U517)+IF(BF517&gt;0,$U517),
IF($P517="Rehired",IF(BF517&gt;0,$U517))))))))*'Actual Allocation Calc'!$AN$99)))</f>
        <v/>
      </c>
      <c r="AF517" s="210" t="str">
        <f>IF($B517="","",IF('Actual Allocation Calc'!$AO$78="A",
IF($P517="Employed",$U517,
IF(AND($P517="Terminated"),($U517/7*AW517),
IF(AND($P517="Furloughed"),($U517/7*AW517)+($U517/7*BG517),
IF(AND($P517="Rehired"),($U517/7*BG517),
IF(AND($P517="Terminated",AW517&gt;0),$U517,
IF($P517="Furloughed",IF(AW517&gt;0,$U517)+IF(BG517&gt;0,$U517),
IF($P517="Rehired",IF(BG517&gt;0,$U517)))))))),IF('Actual Allocation Calc'!$AO$78="C",'Actual Allocation Calc'!S517,'Actual Allocation Calc'!AB517+IF($P517="Employed",$U517,
IF(AND($P517="Terminated"),($U517/7*AW517),
IF(AND($P517="Furloughed"),($U517/7*AW517)+($U517/7*BG517),
IF(AND($P517="Rehired"),($U517/7*BG517),
IF(AND($P517="Terminated",AW517&gt;0),$U517,
IF($P517="Furloughed",IF(AW517&gt;0,$U517)+IF(BG517&gt;0,$U517),
IF($P517="Rehired",IF(BG517&gt;0,$U517))))))))*'Actual Allocation Calc'!$AO$99)))</f>
        <v/>
      </c>
      <c r="AG517" s="210" t="str">
        <f>IF($B517="","",IF('Actual Allocation Calc'!$AP$78="A",
IF($P517="Employed",$U517/7*BK517,
IF(AND($P517="Terminated"),($U517/7*AX517),
IF(AND($P517="Furloughed"),($U517/7*AX517)+($U517/7*BH517),
IF(AND($P517="Rehired"),($U517/7*BH517),
IF(AND($P517="Terminated",AX517&gt;0),$U517,
IF($P517="Furloughed",IF(AX517&gt;0,$U517)+IF(BH517&gt;0,$U517),
IF($P517="Rehired",IF(BH517&gt;0,$U517)))))))),IF('Actual Allocation Calc'!$AP$78="C",'Actual Allocation Calc'!T517,'Actual Allocation Calc'!AC517+IF($P517="Employed",$U517/7*BK517,
IF(AND($P517="Terminated"),($U517/7*AX517),
IF(AND($P517="Furloughed"),($U517/7*AX517)+($U517/7*BH517),
IF(AND($P517="Rehired"),($U517/7*BH517),
IF(AND($P517="Terminated",AX517&gt;0),$U517,
IF($P517="Furloughed",IF(AX517&gt;0,$U517)+IF(BH517&gt;0,$U517),
IF($P517="Rehired",IF(BH517&gt;0,$U517))))))))*'Actual Allocation Calc'!$AP$99)))</f>
        <v/>
      </c>
      <c r="AH517" s="536"/>
      <c r="AI517" s="82">
        <f t="shared" si="171"/>
        <v>0</v>
      </c>
      <c r="AJ517" s="210">
        <f t="shared" si="153"/>
        <v>0</v>
      </c>
      <c r="AK517" s="397" t="str">
        <f t="shared" si="154"/>
        <v/>
      </c>
      <c r="AM517" s="122"/>
      <c r="AO517" s="214" t="str">
        <f>IFERROR(IF($V517="","",VLOOKUP(V517,'Calendar Calcs'!$B$2:$E1484,4,FALSE)),0)</f>
        <v/>
      </c>
      <c r="AP517" s="69" t="str">
        <f>IF($AO517="","", IF($AO517&lt;AP$23,0,IF($AO517&gt;AP$23,COUNTIFS('Calendar Calcs'!$E$2:$E1484,AP$23),COUNTIFS('Calendar Calcs'!$E$2:$E1484,AP$23,'Calendar Calcs'!$D$2:$D1484,"&lt;="&amp;WEEKDAY($V517)))))</f>
        <v/>
      </c>
      <c r="AQ517" s="69" t="str">
        <f>IF($AO517="","", IF($AO517&lt;AQ$23,0,IF($AO517&gt;AQ$23,COUNTIFS('Calendar Calcs'!$E$2:$E1484,AQ$23),COUNTIFS('Calendar Calcs'!$E$2:$E1484,AQ$23,'Calendar Calcs'!$D$2:$D1484,"&lt;="&amp;WEEKDAY($V517)))))</f>
        <v/>
      </c>
      <c r="AR517" s="69" t="str">
        <f>IF($AO517="","", IF($AO517&lt;AR$23,0,IF($AO517&gt;AR$23,COUNTIFS('Calendar Calcs'!$E$2:$E1484,AR$23),COUNTIFS('Calendar Calcs'!$E$2:$E1484,AR$23,'Calendar Calcs'!$D$2:$D1484,"&lt;="&amp;WEEKDAY($V517)))))</f>
        <v/>
      </c>
      <c r="AS517" s="69" t="str">
        <f>IF($AO517="","", IF($AO517&lt;AS$23,0,IF($AO517&gt;AS$23,COUNTIFS('Calendar Calcs'!$E$2:$E1484,AS$23),COUNTIFS('Calendar Calcs'!$E$2:$E1484,AS$23,'Calendar Calcs'!$D$2:$D1484,"&lt;="&amp;WEEKDAY($V517)))))</f>
        <v/>
      </c>
      <c r="AT517" s="69" t="str">
        <f>IF($AO517="","", IF($AO517&lt;AT$23,0,IF($AO517&gt;AT$23,COUNTIFS('Calendar Calcs'!$E$2:$E1484,AT$23),COUNTIFS('Calendar Calcs'!$E$2:$E1484,AT$23,'Calendar Calcs'!$D$2:$D1484,"&lt;="&amp;WEEKDAY($V517)))))</f>
        <v/>
      </c>
      <c r="AU517" s="69" t="str">
        <f>IF($AO517="","", IF($AO517&lt;AU$23,0,IF($AO517&gt;AU$23,COUNTIFS('Calendar Calcs'!$E$2:$E1484,AU$23),COUNTIFS('Calendar Calcs'!$E$2:$E1484,AU$23,'Calendar Calcs'!$D$2:$D1484,"&lt;="&amp;WEEKDAY($V517)))))</f>
        <v/>
      </c>
      <c r="AV517" s="69" t="str">
        <f>IF($AO517="","", IF($AO517&lt;AV$23,0,IF($AO517&gt;AV$23,COUNTIFS('Calendar Calcs'!$E$2:$E1484,AV$23),COUNTIFS('Calendar Calcs'!$E$2:$E1484,AV$23,'Calendar Calcs'!$D$2:$D1484,"&lt;="&amp;WEEKDAY($V517)))))</f>
        <v/>
      </c>
      <c r="AW517" s="69" t="str">
        <f>IF($AO517="","", IF($AO517&lt;AW$23,0,IF($AO517&gt;AW$23,COUNTIFS('Calendar Calcs'!$E$2:$E1484,AW$23),COUNTIFS('Calendar Calcs'!$E$2:$E1484,AW$23,'Calendar Calcs'!$D$2:$D1484,"&lt;="&amp;WEEKDAY($V517)))))</f>
        <v/>
      </c>
      <c r="AX517" s="69" t="str">
        <f>IF($AO517="","", IF($AO517&lt;AX$23,0,IF($AO517&gt;AX$23,COUNTIFS('Calendar Calcs'!$E$2:$E1484,AX$23),COUNTIFS('Calendar Calcs'!$E$2:$E1484,AX$23,'Calendar Calcs'!$D$2:$D1484,"&lt;="&amp;WEEKDAY($V517)))))</f>
        <v/>
      </c>
      <c r="AY517" s="69" t="str">
        <f>IF($W517="","",VLOOKUP($W517,'Calendar Calcs'!$B$2:$E1484,4,FALSE))</f>
        <v/>
      </c>
      <c r="AZ517" s="69" t="str">
        <f>IF($AY517="","",IF($AY517&gt;AZ$23,0,IF($AY517&lt;AZ$23,COUNTIFS('Calendar Calcs'!$E$2:$E1484,AZ$23),COUNTIFS('Calendar Calcs'!$E$2:$E1484,AZ$23,'Calendar Calcs'!$D$2:$D1484,"&gt;="&amp;WEEKDAY($W517)))))</f>
        <v/>
      </c>
      <c r="BA517" s="69" t="str">
        <f>IF($AY517="","",IF($AY517&gt;BA$23,0,IF($AY517&lt;BA$23,COUNTIFS('Calendar Calcs'!$E$2:$E1484,BA$23),COUNTIFS('Calendar Calcs'!$E$2:$E1484,BA$23,'Calendar Calcs'!$D$2:$D1484,"&gt;="&amp;WEEKDAY($W517)))))</f>
        <v/>
      </c>
      <c r="BB517" s="69" t="str">
        <f>IF($AY517="","",IF($AY517&gt;BB$23,0,IF($AY517&lt;BB$23,COUNTIFS('Calendar Calcs'!$E$2:$E1484,BB$23),COUNTIFS('Calendar Calcs'!$E$2:$E1484,BB$23,'Calendar Calcs'!$D$2:$D1484,"&gt;="&amp;WEEKDAY($W517)))))</f>
        <v/>
      </c>
      <c r="BC517" s="69" t="str">
        <f>IF($AY517="","",IF($AY517&gt;BC$23,0,IF($AY517&lt;BC$23,COUNTIFS('Calendar Calcs'!$E$2:$E1484,BC$23),COUNTIFS('Calendar Calcs'!$E$2:$E1484,BC$23,'Calendar Calcs'!$D$2:$D1484,"&gt;="&amp;WEEKDAY($W517)))))</f>
        <v/>
      </c>
      <c r="BD517" s="69" t="str">
        <f>IF($AY517="","",IF($AY517&gt;BD$23,0,IF($AY517&lt;BD$23,COUNTIFS('Calendar Calcs'!$E$2:$E1484,BD$23),COUNTIFS('Calendar Calcs'!$E$2:$E1484,BD$23,'Calendar Calcs'!$D$2:$D1484,"&gt;="&amp;WEEKDAY($W517)))))</f>
        <v/>
      </c>
      <c r="BE517" s="69" t="str">
        <f>IF($AY517="","",IF($AY517&gt;BE$23,0,IF($AY517&lt;BE$23,COUNTIFS('Calendar Calcs'!$E$2:$E1484,BE$23),COUNTIFS('Calendar Calcs'!$E$2:$E1484,BE$23,'Calendar Calcs'!$D$2:$D1484,"&gt;="&amp;WEEKDAY($W517)))))</f>
        <v/>
      </c>
      <c r="BF517" s="69" t="str">
        <f>IF($AY517="","",IF($AY517&gt;BF$23,0,IF($AY517&lt;BF$23,COUNTIFS('Calendar Calcs'!$E$2:$E1484,BF$23),COUNTIFS('Calendar Calcs'!$E$2:$E1484,BF$23,'Calendar Calcs'!$D$2:$D1484,"&gt;="&amp;WEEKDAY($W517)))))</f>
        <v/>
      </c>
      <c r="BG517" s="69" t="str">
        <f>IF($AY517="","",IF($AY517&gt;BG$23,0,IF($AY517&lt;BG$23,COUNTIFS('Calendar Calcs'!$E$2:$E1484,BG$23),COUNTIFS('Calendar Calcs'!$E$2:$E1484,BG$23,'Calendar Calcs'!$D$2:$D1484,"&gt;="&amp;WEEKDAY($W517)))))</f>
        <v/>
      </c>
      <c r="BH517" s="69">
        <f t="shared" si="155"/>
        <v>6</v>
      </c>
      <c r="BI517" s="69">
        <f>IF(Cover!$E$43="","",VLOOKUP(Cover!$E$43,'Calendar Calcs'!$B$2:$E1484,4,FALSE))</f>
        <v>1</v>
      </c>
      <c r="BJ517" s="69">
        <f>IF($BI517="","", IF($BI517&lt;BJ$23,0,IF($BI517&gt;=BJ$23,COUNTIFS('Calendar Calcs'!$E$2:$E1484,BJ$23),COUNTIFS('Calendar Calcs'!$E$2:$E1484,BJ$23,'Calendar Calcs'!$D$2:$D1484,"&lt;="&amp;WEEKDAY($V517)))))</f>
        <v>1</v>
      </c>
      <c r="BK517" s="69">
        <f t="shared" si="152"/>
        <v>6</v>
      </c>
      <c r="BN517" s="69" t="str">
        <f>IF(T517&gt;0,"FTE",IF(Cover!$E$47="Weekly",IF(S517&gt;29.75,"FTE","PTE"),IF(S517&gt;59.75,"FTE","PTE")))</f>
        <v>PTE</v>
      </c>
      <c r="BO517" s="69">
        <f>IF(BN517="FTE",30,IF(Cover!$E$47="Weekly",'STEP 2 EE Data'!S517,'STEP 2 EE Data'!S517/2))</f>
        <v>0</v>
      </c>
      <c r="BP517" s="209">
        <f t="shared" si="156"/>
        <v>0</v>
      </c>
      <c r="BQ517" s="209">
        <f t="shared" si="157"/>
        <v>0</v>
      </c>
      <c r="BR517" s="209">
        <f t="shared" si="158"/>
        <v>0</v>
      </c>
      <c r="BS517" s="209">
        <f t="shared" si="159"/>
        <v>0</v>
      </c>
      <c r="BT517" s="209">
        <f t="shared" si="160"/>
        <v>0</v>
      </c>
      <c r="BU517" s="209">
        <f t="shared" si="161"/>
        <v>0</v>
      </c>
      <c r="BV517" s="209">
        <f t="shared" si="162"/>
        <v>0</v>
      </c>
      <c r="BW517" s="209">
        <f t="shared" si="163"/>
        <v>0</v>
      </c>
      <c r="BX517" s="209">
        <f t="shared" si="164"/>
        <v>0</v>
      </c>
      <c r="CC517" s="210" t="str">
        <f>IF(B517="","",IF(C517="",IF(Cover!$E$47="Weekly",'STEP 3 EE Comp'!BI522*8,'STEP 3 EE Comp'!BI522*4),IF(Cover!$E$47="Weekly",'STEP 3 EE Comp'!BI522,'STEP 3 EE Comp'!BI522)))</f>
        <v/>
      </c>
      <c r="CD517" s="82" t="str">
        <f t="shared" si="165"/>
        <v/>
      </c>
      <c r="CE517" s="417">
        <f t="shared" si="166"/>
        <v>1</v>
      </c>
      <c r="CF517" s="82" t="str">
        <f t="shared" si="167"/>
        <v>Good</v>
      </c>
      <c r="CG517" s="82">
        <f t="shared" si="168"/>
        <v>0</v>
      </c>
      <c r="CH517" s="234">
        <f t="shared" si="169"/>
        <v>0</v>
      </c>
    </row>
    <row r="518" spans="1:86" s="69" customFormat="1" x14ac:dyDescent="0.3">
      <c r="A518" s="555"/>
      <c r="B518" s="52"/>
      <c r="C518" s="52"/>
      <c r="D518" s="52"/>
      <c r="E518" s="52"/>
      <c r="F518" s="507"/>
      <c r="G518" s="210">
        <f t="shared" si="170"/>
        <v>0</v>
      </c>
      <c r="H518" s="82">
        <f t="shared" si="151"/>
        <v>0</v>
      </c>
      <c r="I518" s="211"/>
      <c r="J518" s="441" t="s">
        <v>21</v>
      </c>
      <c r="K518" s="441" t="s">
        <v>21</v>
      </c>
      <c r="L518" s="441" t="s">
        <v>21</v>
      </c>
      <c r="M518" s="441" t="s">
        <v>21</v>
      </c>
      <c r="N518" s="568" t="s">
        <v>21</v>
      </c>
      <c r="O518" s="211"/>
      <c r="P518" s="212" t="str">
        <f>IF(B518="","",
IF(AND(V518="",W518="",B518&lt;&gt;""),"Employed",
IF(AND(V518&lt;&gt;"",W518="",B518&lt;&gt;""),"Terminated",
IF(AND(V518&lt;&gt;"",W518&lt;&gt;"",B518&lt;&gt;""),IF(W518&lt;Cover!$E$43,"Employed","Furloughed"),
IF(AND(V518="",W518&lt;&gt;"",B518&lt;&gt;""),IF(W518&lt;Cover!$E$43,"Employed","Rehired"))))))</f>
        <v/>
      </c>
      <c r="Q518" s="211"/>
      <c r="R518" s="536"/>
      <c r="S518" s="563"/>
      <c r="T518" s="536"/>
      <c r="U518" s="82">
        <f>IF(Cover!$E$47="Weekly",IF(T518&gt;0,T518,R518*S518),IF(T518&gt;0,T518,R518*S518)/2)</f>
        <v>0</v>
      </c>
      <c r="V518" s="564"/>
      <c r="W518" s="564"/>
      <c r="Y518" s="213" t="str">
        <f>IF($B518="","",IF('Actual Allocation Calc'!$AH$78="A",
IF($P518="Employed",$U518/7*BJ518,
IF(AND($P518="Terminated"),($U518/7*AP518),
IF(AND($P518="Furloughed"),($U518/7*AP518)+($U518/7*AZ518),
IF(AND($P518="Rehired"),($U518/7*AZ518),
IF(AND($P518="Terminated",AP518&gt;0),$U518,
IF($P518="Furloughed",IF(AP518&gt;0,$U518)+IF(AZ518&gt;0,$U518),
IF($P518="Rehired",IF(AZ518&gt;0,$U518)))))))),IF('Actual Allocation Calc'!$AH$78="C",'Actual Allocation Calc'!L518,'Actual Allocation Calc'!U518+IF($P518="Employed",$U518/7*BJ518,
IF(AND($P518="Terminated"),($U518/7*AP518),
IF(AND($P518="Furloughed"),($U518/7*AP518)+($U518/7*AZ518),
IF(AND($P518="Rehired"),($U518/7*AZ518),
IF(AND($P518="Terminated",AP518&gt;0),$U518,
IF($P518="Furloughed",IF(AP518&gt;0,$U518)+IF(AZ518&gt;0,$U518),
IF($P518="Rehired",IF(AZ518&gt;0,$U518))))))))*'Actual Allocation Calc'!$AH$99)))</f>
        <v/>
      </c>
      <c r="Z518" s="210" t="str">
        <f>IF($B518="","",IF('Actual Allocation Calc'!$AI$78="A",
IF($P518="Employed",$U518,
IF(AND($P518="Terminated"),($U518/7*AQ518),
IF(AND($P518="Furloughed"),($U518/7*AQ518)+($U518/7*BA518),
IF(AND($P518="Rehired"),($U518/7*BA518),
IF(AND($P518="Terminated",AQ518&gt;0),$U518,
IF($P518="Furloughed",IF(AQ518&gt;0,$U518)+IF(BA518&gt;0,$U518),
IF($P518="Rehired",IF(BA518&gt;0,$U518)))))))),IF('Actual Allocation Calc'!$AI$78="C",'Actual Allocation Calc'!M518,'Actual Allocation Calc'!V518+IF($P518="Employed",$U518,
IF(AND($P518="Terminated"),($U518/7*AQ518),
IF(AND($P518="Furloughed"),($U518/7*AQ518)+($U518/7*BA518),
IF(AND($P518="Rehired"),($U518/7*BA518),
IF(AND($P518="Terminated",AQ518&gt;0),$U518,
IF($P518="Furloughed",IF(AQ518&gt;0,$U518)+IF(BA518&gt;0,$U518),
IF($P518="Rehired",IF(BA518&gt;0,$U518))))))))*'Actual Allocation Calc'!$AI$99)))</f>
        <v/>
      </c>
      <c r="AA518" s="210" t="str">
        <f>IF($B518="","",IF('Actual Allocation Calc'!$AJ$78="A",
IF($P518="Employed",$U518,
IF(AND($P518="Terminated"),($U518/7*AR518),
IF(AND($P518="Furloughed"),($U518/7*AR518)+($U518/7*BB518),
IF(AND($P518="Rehired"),($U518/7*BB518),
IF(AND($P518="Terminated",AR518&gt;0),$U518,
IF($P518="Furloughed",IF(AR518&gt;0,$U518)+IF(BB518&gt;0,$U518),
IF($P518="Rehired",IF(BB518&gt;0,$U518)))))))),IF('Actual Allocation Calc'!$AJ$78="C",'Actual Allocation Calc'!N518,'Actual Allocation Calc'!W518+IF($P518="Employed",$U518,
IF(AND($P518="Terminated"),($U518/7*AR518),
IF(AND($P518="Furloughed"),($U518/7*AR518)+($U518/7*BB518),
IF(AND($P518="Rehired"),($U518/7*BB518),
IF(AND($P518="Terminated",AR518&gt;0),$U518,
IF($P518="Furloughed",IF(AR518&gt;0,$U518)+IF(BB518&gt;0,$U518),
IF($P518="Rehired",IF(BB518&gt;0,$U518))))))))*'Actual Allocation Calc'!$AJ$99)))</f>
        <v/>
      </c>
      <c r="AB518" s="210" t="str">
        <f>IF($B518="","",IF('Actual Allocation Calc'!$AK$78="A",
IF($P518="Employed",$U518,
IF(AND($P518="Terminated"),($U518/7*AS518),
IF(AND($P518="Furloughed"),($U518/7*AS518)+($U518/7*BC518),
IF(AND($P518="Rehired"),($U518/7*BC518),
IF(AND($P518="Terminated",AS518&gt;0),$U518,
IF($P518="Furloughed",IF(AS518&gt;0,$U518)+IF(BC518&gt;0,$U518),
IF($P518="Rehired",IF(BC518&gt;0,$U518)))))))),IF('Actual Allocation Calc'!$AK$78="C",'Actual Allocation Calc'!O518,'Actual Allocation Calc'!X518+IF($P518="Employed",$U518,
IF(AND($P518="Terminated"),($U518/7*AS518),
IF(AND($P518="Furloughed"),($U518/7*AS518)+($U518/7*BC518),
IF(AND($P518="Rehired"),($U518/7*BC518),
IF(AND($P518="Terminated",AS518&gt;0),$U518,
IF($P518="Furloughed",IF(AS518&gt;0,$U518)+IF(BC518&gt;0,$U518),
IF($P518="Rehired",IF(BC518&gt;0,$U518))))))))*'Actual Allocation Calc'!$AK$99)))</f>
        <v/>
      </c>
      <c r="AC518" s="210" t="str">
        <f>IF($B518="","",IF('Actual Allocation Calc'!$AL$78="A",
IF($P518="Employed",$U518,
IF(AND($P518="Terminated"),($U518/7*AT518),
IF(AND($P518="Furloughed"),($U518/7*AT518)+($U518/7*BD518),
IF(AND($P518="Rehired"),($U518/7*BD518),
IF(AND($P518="Terminated",AT518&gt;0),$U518,
IF($P518="Furloughed",IF(AT518&gt;0,$U518)+IF(BD518&gt;0,$U518),
IF($P518="Rehired",IF(BD518&gt;0,$U518)))))))),IF('Actual Allocation Calc'!$AL$78="C",'Actual Allocation Calc'!P518,'Actual Allocation Calc'!Y518+IF($P518="Employed",$U518,
IF(AND($P518="Terminated"),($U518/7*AT518),
IF(AND($P518="Furloughed"),($U518/7*AT518)+($U518/7*BD518),
IF(AND($P518="Rehired"),($U518/7*BD518),
IF(AND($P518="Terminated",AT518&gt;0),$U518,
IF($P518="Furloughed",IF(AT518&gt;0,$U518)+IF(BD518&gt;0,$U518),
IF($P518="Rehired",IF(BD518&gt;0,$U518))))))))*'Actual Allocation Calc'!$AL$99)))</f>
        <v/>
      </c>
      <c r="AD518" s="210" t="str">
        <f>IF($B518="","",IF('Actual Allocation Calc'!$AM$78="A",
IF($P518="Employed",$U518,
IF(AND($P518="Terminated"),($U518/7*AU518),
IF(AND($P518="Furloughed"),($U518/7*AU518)+($U518/7*BE518),
IF(AND($P518="Rehired"),($U518/7*BE518),
IF(AND($P518="Terminated",AU518&gt;0),$U518,
IF($P518="Furloughed",IF(AU518&gt;0,$U518)+IF(BE518&gt;0,$U518),
IF($P518="Rehired",IF(BE518&gt;0,$U518)))))))),IF('Actual Allocation Calc'!$AM$78="C",'Actual Allocation Calc'!Q518,'Actual Allocation Calc'!Z518+IF($P518="Employed",$U518,
IF(AND($P518="Terminated"),($U518/7*AU518),
IF(AND($P518="Furloughed"),($U518/7*AU518)+($U518/7*BE518),
IF(AND($P518="Rehired"),($U518/7*BE518),
IF(AND($P518="Terminated",AU518&gt;0),$U518,
IF($P518="Furloughed",IF(AU518&gt;0,$U518)+IF(BE518&gt;0,$U518),
IF($P518="Rehired",IF(BE518&gt;0,$U518))))))))*'Actual Allocation Calc'!$AM$99)))</f>
        <v/>
      </c>
      <c r="AE518" s="210" t="str">
        <f>IF($B518="","",IF('Actual Allocation Calc'!$AN$78="A",
IF($P518="Employed",$U518,
IF(AND($P518="Terminated"),($U518/7*AV518),
IF(AND($P518="Furloughed"),($U518/7*AV518)+($U518/7*BF518),
IF(AND($P518="Rehired"),($U518/7*BF518),
IF(AND($P518="Terminated",AV518&gt;0),$U518,
IF($P518="Furloughed",IF(AV518&gt;0,$U518)+IF(BF518&gt;0,$U518),
IF($P518="Rehired",IF(BF518&gt;0,$U518)))))))),IF('Actual Allocation Calc'!$AN$78="C",'Actual Allocation Calc'!R518,'Actual Allocation Calc'!AA518+IF($P518="Employed",$U518,
IF(AND($P518="Terminated"),($U518/7*AV518),
IF(AND($P518="Furloughed"),($U518/7*AV518)+($U518/7*BF518),
IF(AND($P518="Rehired"),($U518/7*BF518),
IF(AND($P518="Terminated",AV518&gt;0),$U518,
IF($P518="Furloughed",IF(AV518&gt;0,$U518)+IF(BF518&gt;0,$U518),
IF($P518="Rehired",IF(BF518&gt;0,$U518))))))))*'Actual Allocation Calc'!$AN$99)))</f>
        <v/>
      </c>
      <c r="AF518" s="210" t="str">
        <f>IF($B518="","",IF('Actual Allocation Calc'!$AO$78="A",
IF($P518="Employed",$U518,
IF(AND($P518="Terminated"),($U518/7*AW518),
IF(AND($P518="Furloughed"),($U518/7*AW518)+($U518/7*BG518),
IF(AND($P518="Rehired"),($U518/7*BG518),
IF(AND($P518="Terminated",AW518&gt;0),$U518,
IF($P518="Furloughed",IF(AW518&gt;0,$U518)+IF(BG518&gt;0,$U518),
IF($P518="Rehired",IF(BG518&gt;0,$U518)))))))),IF('Actual Allocation Calc'!$AO$78="C",'Actual Allocation Calc'!S518,'Actual Allocation Calc'!AB518+IF($P518="Employed",$U518,
IF(AND($P518="Terminated"),($U518/7*AW518),
IF(AND($P518="Furloughed"),($U518/7*AW518)+($U518/7*BG518),
IF(AND($P518="Rehired"),($U518/7*BG518),
IF(AND($P518="Terminated",AW518&gt;0),$U518,
IF($P518="Furloughed",IF(AW518&gt;0,$U518)+IF(BG518&gt;0,$U518),
IF($P518="Rehired",IF(BG518&gt;0,$U518))))))))*'Actual Allocation Calc'!$AO$99)))</f>
        <v/>
      </c>
      <c r="AG518" s="210" t="str">
        <f>IF($B518="","",IF('Actual Allocation Calc'!$AP$78="A",
IF($P518="Employed",$U518/7*BK518,
IF(AND($P518="Terminated"),($U518/7*AX518),
IF(AND($P518="Furloughed"),($U518/7*AX518)+($U518/7*BH518),
IF(AND($P518="Rehired"),($U518/7*BH518),
IF(AND($P518="Terminated",AX518&gt;0),$U518,
IF($P518="Furloughed",IF(AX518&gt;0,$U518)+IF(BH518&gt;0,$U518),
IF($P518="Rehired",IF(BH518&gt;0,$U518)))))))),IF('Actual Allocation Calc'!$AP$78="C",'Actual Allocation Calc'!T518,'Actual Allocation Calc'!AC518+IF($P518="Employed",$U518/7*BK518,
IF(AND($P518="Terminated"),($U518/7*AX518),
IF(AND($P518="Furloughed"),($U518/7*AX518)+($U518/7*BH518),
IF(AND($P518="Rehired"),($U518/7*BH518),
IF(AND($P518="Terminated",AX518&gt;0),$U518,
IF($P518="Furloughed",IF(AX518&gt;0,$U518)+IF(BH518&gt;0,$U518),
IF($P518="Rehired",IF(BH518&gt;0,$U518))))))))*'Actual Allocation Calc'!$AP$99)))</f>
        <v/>
      </c>
      <c r="AH518" s="536"/>
      <c r="AI518" s="82">
        <f t="shared" si="171"/>
        <v>0</v>
      </c>
      <c r="AJ518" s="210">
        <f t="shared" si="153"/>
        <v>0</v>
      </c>
      <c r="AK518" s="397" t="str">
        <f t="shared" si="154"/>
        <v/>
      </c>
      <c r="AM518" s="122"/>
      <c r="AO518" s="214" t="str">
        <f>IFERROR(IF($V518="","",VLOOKUP(V518,'Calendar Calcs'!$B$2:$E1485,4,FALSE)),0)</f>
        <v/>
      </c>
      <c r="AP518" s="69" t="str">
        <f>IF($AO518="","", IF($AO518&lt;AP$23,0,IF($AO518&gt;AP$23,COUNTIFS('Calendar Calcs'!$E$2:$E1485,AP$23),COUNTIFS('Calendar Calcs'!$E$2:$E1485,AP$23,'Calendar Calcs'!$D$2:$D1485,"&lt;="&amp;WEEKDAY($V518)))))</f>
        <v/>
      </c>
      <c r="AQ518" s="69" t="str">
        <f>IF($AO518="","", IF($AO518&lt;AQ$23,0,IF($AO518&gt;AQ$23,COUNTIFS('Calendar Calcs'!$E$2:$E1485,AQ$23),COUNTIFS('Calendar Calcs'!$E$2:$E1485,AQ$23,'Calendar Calcs'!$D$2:$D1485,"&lt;="&amp;WEEKDAY($V518)))))</f>
        <v/>
      </c>
      <c r="AR518" s="69" t="str">
        <f>IF($AO518="","", IF($AO518&lt;AR$23,0,IF($AO518&gt;AR$23,COUNTIFS('Calendar Calcs'!$E$2:$E1485,AR$23),COUNTIFS('Calendar Calcs'!$E$2:$E1485,AR$23,'Calendar Calcs'!$D$2:$D1485,"&lt;="&amp;WEEKDAY($V518)))))</f>
        <v/>
      </c>
      <c r="AS518" s="69" t="str">
        <f>IF($AO518="","", IF($AO518&lt;AS$23,0,IF($AO518&gt;AS$23,COUNTIFS('Calendar Calcs'!$E$2:$E1485,AS$23),COUNTIFS('Calendar Calcs'!$E$2:$E1485,AS$23,'Calendar Calcs'!$D$2:$D1485,"&lt;="&amp;WEEKDAY($V518)))))</f>
        <v/>
      </c>
      <c r="AT518" s="69" t="str">
        <f>IF($AO518="","", IF($AO518&lt;AT$23,0,IF($AO518&gt;AT$23,COUNTIFS('Calendar Calcs'!$E$2:$E1485,AT$23),COUNTIFS('Calendar Calcs'!$E$2:$E1485,AT$23,'Calendar Calcs'!$D$2:$D1485,"&lt;="&amp;WEEKDAY($V518)))))</f>
        <v/>
      </c>
      <c r="AU518" s="69" t="str">
        <f>IF($AO518="","", IF($AO518&lt;AU$23,0,IF($AO518&gt;AU$23,COUNTIFS('Calendar Calcs'!$E$2:$E1485,AU$23),COUNTIFS('Calendar Calcs'!$E$2:$E1485,AU$23,'Calendar Calcs'!$D$2:$D1485,"&lt;="&amp;WEEKDAY($V518)))))</f>
        <v/>
      </c>
      <c r="AV518" s="69" t="str">
        <f>IF($AO518="","", IF($AO518&lt;AV$23,0,IF($AO518&gt;AV$23,COUNTIFS('Calendar Calcs'!$E$2:$E1485,AV$23),COUNTIFS('Calendar Calcs'!$E$2:$E1485,AV$23,'Calendar Calcs'!$D$2:$D1485,"&lt;="&amp;WEEKDAY($V518)))))</f>
        <v/>
      </c>
      <c r="AW518" s="69" t="str">
        <f>IF($AO518="","", IF($AO518&lt;AW$23,0,IF($AO518&gt;AW$23,COUNTIFS('Calendar Calcs'!$E$2:$E1485,AW$23),COUNTIFS('Calendar Calcs'!$E$2:$E1485,AW$23,'Calendar Calcs'!$D$2:$D1485,"&lt;="&amp;WEEKDAY($V518)))))</f>
        <v/>
      </c>
      <c r="AX518" s="69" t="str">
        <f>IF($AO518="","", IF($AO518&lt;AX$23,0,IF($AO518&gt;AX$23,COUNTIFS('Calendar Calcs'!$E$2:$E1485,AX$23),COUNTIFS('Calendar Calcs'!$E$2:$E1485,AX$23,'Calendar Calcs'!$D$2:$D1485,"&lt;="&amp;WEEKDAY($V518)))))</f>
        <v/>
      </c>
      <c r="AY518" s="69" t="str">
        <f>IF($W518="","",VLOOKUP($W518,'Calendar Calcs'!$B$2:$E1485,4,FALSE))</f>
        <v/>
      </c>
      <c r="AZ518" s="69" t="str">
        <f>IF($AY518="","",IF($AY518&gt;AZ$23,0,IF($AY518&lt;AZ$23,COUNTIFS('Calendar Calcs'!$E$2:$E1485,AZ$23),COUNTIFS('Calendar Calcs'!$E$2:$E1485,AZ$23,'Calendar Calcs'!$D$2:$D1485,"&gt;="&amp;WEEKDAY($W518)))))</f>
        <v/>
      </c>
      <c r="BA518" s="69" t="str">
        <f>IF($AY518="","",IF($AY518&gt;BA$23,0,IF($AY518&lt;BA$23,COUNTIFS('Calendar Calcs'!$E$2:$E1485,BA$23),COUNTIFS('Calendar Calcs'!$E$2:$E1485,BA$23,'Calendar Calcs'!$D$2:$D1485,"&gt;="&amp;WEEKDAY($W518)))))</f>
        <v/>
      </c>
      <c r="BB518" s="69" t="str">
        <f>IF($AY518="","",IF($AY518&gt;BB$23,0,IF($AY518&lt;BB$23,COUNTIFS('Calendar Calcs'!$E$2:$E1485,BB$23),COUNTIFS('Calendar Calcs'!$E$2:$E1485,BB$23,'Calendar Calcs'!$D$2:$D1485,"&gt;="&amp;WEEKDAY($W518)))))</f>
        <v/>
      </c>
      <c r="BC518" s="69" t="str">
        <f>IF($AY518="","",IF($AY518&gt;BC$23,0,IF($AY518&lt;BC$23,COUNTIFS('Calendar Calcs'!$E$2:$E1485,BC$23),COUNTIFS('Calendar Calcs'!$E$2:$E1485,BC$23,'Calendar Calcs'!$D$2:$D1485,"&gt;="&amp;WEEKDAY($W518)))))</f>
        <v/>
      </c>
      <c r="BD518" s="69" t="str">
        <f>IF($AY518="","",IF($AY518&gt;BD$23,0,IF($AY518&lt;BD$23,COUNTIFS('Calendar Calcs'!$E$2:$E1485,BD$23),COUNTIFS('Calendar Calcs'!$E$2:$E1485,BD$23,'Calendar Calcs'!$D$2:$D1485,"&gt;="&amp;WEEKDAY($W518)))))</f>
        <v/>
      </c>
      <c r="BE518" s="69" t="str">
        <f>IF($AY518="","",IF($AY518&gt;BE$23,0,IF($AY518&lt;BE$23,COUNTIFS('Calendar Calcs'!$E$2:$E1485,BE$23),COUNTIFS('Calendar Calcs'!$E$2:$E1485,BE$23,'Calendar Calcs'!$D$2:$D1485,"&gt;="&amp;WEEKDAY($W518)))))</f>
        <v/>
      </c>
      <c r="BF518" s="69" t="str">
        <f>IF($AY518="","",IF($AY518&gt;BF$23,0,IF($AY518&lt;BF$23,COUNTIFS('Calendar Calcs'!$E$2:$E1485,BF$23),COUNTIFS('Calendar Calcs'!$E$2:$E1485,BF$23,'Calendar Calcs'!$D$2:$D1485,"&gt;="&amp;WEEKDAY($W518)))))</f>
        <v/>
      </c>
      <c r="BG518" s="69" t="str">
        <f>IF($AY518="","",IF($AY518&gt;BG$23,0,IF($AY518&lt;BG$23,COUNTIFS('Calendar Calcs'!$E$2:$E1485,BG$23),COUNTIFS('Calendar Calcs'!$E$2:$E1485,BG$23,'Calendar Calcs'!$D$2:$D1485,"&gt;="&amp;WEEKDAY($W518)))))</f>
        <v/>
      </c>
      <c r="BH518" s="69">
        <f t="shared" si="155"/>
        <v>6</v>
      </c>
      <c r="BI518" s="69">
        <f>IF(Cover!$E$43="","",VLOOKUP(Cover!$E$43,'Calendar Calcs'!$B$2:$E1485,4,FALSE))</f>
        <v>1</v>
      </c>
      <c r="BJ518" s="69">
        <f>IF($BI518="","", IF($BI518&lt;BJ$23,0,IF($BI518&gt;=BJ$23,COUNTIFS('Calendar Calcs'!$E$2:$E1485,BJ$23),COUNTIFS('Calendar Calcs'!$E$2:$E1485,BJ$23,'Calendar Calcs'!$D$2:$D1485,"&lt;="&amp;WEEKDAY($V518)))))</f>
        <v>1</v>
      </c>
      <c r="BK518" s="69">
        <f t="shared" si="152"/>
        <v>6</v>
      </c>
      <c r="BN518" s="69" t="str">
        <f>IF(T518&gt;0,"FTE",IF(Cover!$E$47="Weekly",IF(S518&gt;29.75,"FTE","PTE"),IF(S518&gt;59.75,"FTE","PTE")))</f>
        <v>PTE</v>
      </c>
      <c r="BO518" s="69">
        <f>IF(BN518="FTE",30,IF(Cover!$E$47="Weekly",'STEP 2 EE Data'!S518,'STEP 2 EE Data'!S518/2))</f>
        <v>0</v>
      </c>
      <c r="BP518" s="209">
        <f t="shared" si="156"/>
        <v>0</v>
      </c>
      <c r="BQ518" s="209">
        <f t="shared" si="157"/>
        <v>0</v>
      </c>
      <c r="BR518" s="209">
        <f t="shared" si="158"/>
        <v>0</v>
      </c>
      <c r="BS518" s="209">
        <f t="shared" si="159"/>
        <v>0</v>
      </c>
      <c r="BT518" s="209">
        <f t="shared" si="160"/>
        <v>0</v>
      </c>
      <c r="BU518" s="209">
        <f t="shared" si="161"/>
        <v>0</v>
      </c>
      <c r="BV518" s="209">
        <f t="shared" si="162"/>
        <v>0</v>
      </c>
      <c r="BW518" s="209">
        <f t="shared" si="163"/>
        <v>0</v>
      </c>
      <c r="BX518" s="209">
        <f t="shared" si="164"/>
        <v>0</v>
      </c>
      <c r="CC518" s="210" t="str">
        <f>IF(B518="","",IF(C518="",IF(Cover!$E$47="Weekly",'STEP 3 EE Comp'!BI523*8,'STEP 3 EE Comp'!BI523*4),IF(Cover!$E$47="Weekly",'STEP 3 EE Comp'!BI523,'STEP 3 EE Comp'!BI523)))</f>
        <v/>
      </c>
      <c r="CD518" s="82" t="str">
        <f t="shared" si="165"/>
        <v/>
      </c>
      <c r="CE518" s="417">
        <f t="shared" si="166"/>
        <v>1</v>
      </c>
      <c r="CF518" s="82" t="str">
        <f t="shared" si="167"/>
        <v>Good</v>
      </c>
      <c r="CG518" s="82">
        <f t="shared" si="168"/>
        <v>0</v>
      </c>
      <c r="CH518" s="234">
        <f t="shared" si="169"/>
        <v>0</v>
      </c>
    </row>
    <row r="519" spans="1:86" s="69" customFormat="1" x14ac:dyDescent="0.3">
      <c r="A519" s="555"/>
      <c r="B519" s="52"/>
      <c r="C519" s="52"/>
      <c r="D519" s="52"/>
      <c r="E519" s="52"/>
      <c r="F519" s="507"/>
      <c r="G519" s="210">
        <f t="shared" si="170"/>
        <v>0</v>
      </c>
      <c r="H519" s="82">
        <f t="shared" si="151"/>
        <v>0</v>
      </c>
      <c r="I519" s="211"/>
      <c r="J519" s="441" t="s">
        <v>21</v>
      </c>
      <c r="K519" s="441" t="s">
        <v>21</v>
      </c>
      <c r="L519" s="441" t="s">
        <v>21</v>
      </c>
      <c r="M519" s="441" t="s">
        <v>21</v>
      </c>
      <c r="N519" s="568" t="s">
        <v>21</v>
      </c>
      <c r="O519" s="211"/>
      <c r="P519" s="212" t="str">
        <f>IF(B519="","",
IF(AND(V519="",W519="",B519&lt;&gt;""),"Employed",
IF(AND(V519&lt;&gt;"",W519="",B519&lt;&gt;""),"Terminated",
IF(AND(V519&lt;&gt;"",W519&lt;&gt;"",B519&lt;&gt;""),IF(W519&lt;Cover!$E$43,"Employed","Furloughed"),
IF(AND(V519="",W519&lt;&gt;"",B519&lt;&gt;""),IF(W519&lt;Cover!$E$43,"Employed","Rehired"))))))</f>
        <v/>
      </c>
      <c r="Q519" s="211"/>
      <c r="R519" s="536"/>
      <c r="S519" s="563"/>
      <c r="T519" s="536"/>
      <c r="U519" s="82">
        <f>IF(Cover!$E$47="Weekly",IF(T519&gt;0,T519,R519*S519),IF(T519&gt;0,T519,R519*S519)/2)</f>
        <v>0</v>
      </c>
      <c r="V519" s="564"/>
      <c r="W519" s="564"/>
      <c r="Y519" s="213" t="str">
        <f>IF($B519="","",IF('Actual Allocation Calc'!$AH$78="A",
IF($P519="Employed",$U519/7*BJ519,
IF(AND($P519="Terminated"),($U519/7*AP519),
IF(AND($P519="Furloughed"),($U519/7*AP519)+($U519/7*AZ519),
IF(AND($P519="Rehired"),($U519/7*AZ519),
IF(AND($P519="Terminated",AP519&gt;0),$U519,
IF($P519="Furloughed",IF(AP519&gt;0,$U519)+IF(AZ519&gt;0,$U519),
IF($P519="Rehired",IF(AZ519&gt;0,$U519)))))))),IF('Actual Allocation Calc'!$AH$78="C",'Actual Allocation Calc'!L519,'Actual Allocation Calc'!U519+IF($P519="Employed",$U519/7*BJ519,
IF(AND($P519="Terminated"),($U519/7*AP519),
IF(AND($P519="Furloughed"),($U519/7*AP519)+($U519/7*AZ519),
IF(AND($P519="Rehired"),($U519/7*AZ519),
IF(AND($P519="Terminated",AP519&gt;0),$U519,
IF($P519="Furloughed",IF(AP519&gt;0,$U519)+IF(AZ519&gt;0,$U519),
IF($P519="Rehired",IF(AZ519&gt;0,$U519))))))))*'Actual Allocation Calc'!$AH$99)))</f>
        <v/>
      </c>
      <c r="Z519" s="210" t="str">
        <f>IF($B519="","",IF('Actual Allocation Calc'!$AI$78="A",
IF($P519="Employed",$U519,
IF(AND($P519="Terminated"),($U519/7*AQ519),
IF(AND($P519="Furloughed"),($U519/7*AQ519)+($U519/7*BA519),
IF(AND($P519="Rehired"),($U519/7*BA519),
IF(AND($P519="Terminated",AQ519&gt;0),$U519,
IF($P519="Furloughed",IF(AQ519&gt;0,$U519)+IF(BA519&gt;0,$U519),
IF($P519="Rehired",IF(BA519&gt;0,$U519)))))))),IF('Actual Allocation Calc'!$AI$78="C",'Actual Allocation Calc'!M519,'Actual Allocation Calc'!V519+IF($P519="Employed",$U519,
IF(AND($P519="Terminated"),($U519/7*AQ519),
IF(AND($P519="Furloughed"),($U519/7*AQ519)+($U519/7*BA519),
IF(AND($P519="Rehired"),($U519/7*BA519),
IF(AND($P519="Terminated",AQ519&gt;0),$U519,
IF($P519="Furloughed",IF(AQ519&gt;0,$U519)+IF(BA519&gt;0,$U519),
IF($P519="Rehired",IF(BA519&gt;0,$U519))))))))*'Actual Allocation Calc'!$AI$99)))</f>
        <v/>
      </c>
      <c r="AA519" s="210" t="str">
        <f>IF($B519="","",IF('Actual Allocation Calc'!$AJ$78="A",
IF($P519="Employed",$U519,
IF(AND($P519="Terminated"),($U519/7*AR519),
IF(AND($P519="Furloughed"),($U519/7*AR519)+($U519/7*BB519),
IF(AND($P519="Rehired"),($U519/7*BB519),
IF(AND($P519="Terminated",AR519&gt;0),$U519,
IF($P519="Furloughed",IF(AR519&gt;0,$U519)+IF(BB519&gt;0,$U519),
IF($P519="Rehired",IF(BB519&gt;0,$U519)))))))),IF('Actual Allocation Calc'!$AJ$78="C",'Actual Allocation Calc'!N519,'Actual Allocation Calc'!W519+IF($P519="Employed",$U519,
IF(AND($P519="Terminated"),($U519/7*AR519),
IF(AND($P519="Furloughed"),($U519/7*AR519)+($U519/7*BB519),
IF(AND($P519="Rehired"),($U519/7*BB519),
IF(AND($P519="Terminated",AR519&gt;0),$U519,
IF($P519="Furloughed",IF(AR519&gt;0,$U519)+IF(BB519&gt;0,$U519),
IF($P519="Rehired",IF(BB519&gt;0,$U519))))))))*'Actual Allocation Calc'!$AJ$99)))</f>
        <v/>
      </c>
      <c r="AB519" s="210" t="str">
        <f>IF($B519="","",IF('Actual Allocation Calc'!$AK$78="A",
IF($P519="Employed",$U519,
IF(AND($P519="Terminated"),($U519/7*AS519),
IF(AND($P519="Furloughed"),($U519/7*AS519)+($U519/7*BC519),
IF(AND($P519="Rehired"),($U519/7*BC519),
IF(AND($P519="Terminated",AS519&gt;0),$U519,
IF($P519="Furloughed",IF(AS519&gt;0,$U519)+IF(BC519&gt;0,$U519),
IF($P519="Rehired",IF(BC519&gt;0,$U519)))))))),IF('Actual Allocation Calc'!$AK$78="C",'Actual Allocation Calc'!O519,'Actual Allocation Calc'!X519+IF($P519="Employed",$U519,
IF(AND($P519="Terminated"),($U519/7*AS519),
IF(AND($P519="Furloughed"),($U519/7*AS519)+($U519/7*BC519),
IF(AND($P519="Rehired"),($U519/7*BC519),
IF(AND($P519="Terminated",AS519&gt;0),$U519,
IF($P519="Furloughed",IF(AS519&gt;0,$U519)+IF(BC519&gt;0,$U519),
IF($P519="Rehired",IF(BC519&gt;0,$U519))))))))*'Actual Allocation Calc'!$AK$99)))</f>
        <v/>
      </c>
      <c r="AC519" s="210" t="str">
        <f>IF($B519="","",IF('Actual Allocation Calc'!$AL$78="A",
IF($P519="Employed",$U519,
IF(AND($P519="Terminated"),($U519/7*AT519),
IF(AND($P519="Furloughed"),($U519/7*AT519)+($U519/7*BD519),
IF(AND($P519="Rehired"),($U519/7*BD519),
IF(AND($P519="Terminated",AT519&gt;0),$U519,
IF($P519="Furloughed",IF(AT519&gt;0,$U519)+IF(BD519&gt;0,$U519),
IF($P519="Rehired",IF(BD519&gt;0,$U519)))))))),IF('Actual Allocation Calc'!$AL$78="C",'Actual Allocation Calc'!P519,'Actual Allocation Calc'!Y519+IF($P519="Employed",$U519,
IF(AND($P519="Terminated"),($U519/7*AT519),
IF(AND($P519="Furloughed"),($U519/7*AT519)+($U519/7*BD519),
IF(AND($P519="Rehired"),($U519/7*BD519),
IF(AND($P519="Terminated",AT519&gt;0),$U519,
IF($P519="Furloughed",IF(AT519&gt;0,$U519)+IF(BD519&gt;0,$U519),
IF($P519="Rehired",IF(BD519&gt;0,$U519))))))))*'Actual Allocation Calc'!$AL$99)))</f>
        <v/>
      </c>
      <c r="AD519" s="210" t="str">
        <f>IF($B519="","",IF('Actual Allocation Calc'!$AM$78="A",
IF($P519="Employed",$U519,
IF(AND($P519="Terminated"),($U519/7*AU519),
IF(AND($P519="Furloughed"),($U519/7*AU519)+($U519/7*BE519),
IF(AND($P519="Rehired"),($U519/7*BE519),
IF(AND($P519="Terminated",AU519&gt;0),$U519,
IF($P519="Furloughed",IF(AU519&gt;0,$U519)+IF(BE519&gt;0,$U519),
IF($P519="Rehired",IF(BE519&gt;0,$U519)))))))),IF('Actual Allocation Calc'!$AM$78="C",'Actual Allocation Calc'!Q519,'Actual Allocation Calc'!Z519+IF($P519="Employed",$U519,
IF(AND($P519="Terminated"),($U519/7*AU519),
IF(AND($P519="Furloughed"),($U519/7*AU519)+($U519/7*BE519),
IF(AND($P519="Rehired"),($U519/7*BE519),
IF(AND($P519="Terminated",AU519&gt;0),$U519,
IF($P519="Furloughed",IF(AU519&gt;0,$U519)+IF(BE519&gt;0,$U519),
IF($P519="Rehired",IF(BE519&gt;0,$U519))))))))*'Actual Allocation Calc'!$AM$99)))</f>
        <v/>
      </c>
      <c r="AE519" s="210" t="str">
        <f>IF($B519="","",IF('Actual Allocation Calc'!$AN$78="A",
IF($P519="Employed",$U519,
IF(AND($P519="Terminated"),($U519/7*AV519),
IF(AND($P519="Furloughed"),($U519/7*AV519)+($U519/7*BF519),
IF(AND($P519="Rehired"),($U519/7*BF519),
IF(AND($P519="Terminated",AV519&gt;0),$U519,
IF($P519="Furloughed",IF(AV519&gt;0,$U519)+IF(BF519&gt;0,$U519),
IF($P519="Rehired",IF(BF519&gt;0,$U519)))))))),IF('Actual Allocation Calc'!$AN$78="C",'Actual Allocation Calc'!R519,'Actual Allocation Calc'!AA519+IF($P519="Employed",$U519,
IF(AND($P519="Terminated"),($U519/7*AV519),
IF(AND($P519="Furloughed"),($U519/7*AV519)+($U519/7*BF519),
IF(AND($P519="Rehired"),($U519/7*BF519),
IF(AND($P519="Terminated",AV519&gt;0),$U519,
IF($P519="Furloughed",IF(AV519&gt;0,$U519)+IF(BF519&gt;0,$U519),
IF($P519="Rehired",IF(BF519&gt;0,$U519))))))))*'Actual Allocation Calc'!$AN$99)))</f>
        <v/>
      </c>
      <c r="AF519" s="210" t="str">
        <f>IF($B519="","",IF('Actual Allocation Calc'!$AO$78="A",
IF($P519="Employed",$U519,
IF(AND($P519="Terminated"),($U519/7*AW519),
IF(AND($P519="Furloughed"),($U519/7*AW519)+($U519/7*BG519),
IF(AND($P519="Rehired"),($U519/7*BG519),
IF(AND($P519="Terminated",AW519&gt;0),$U519,
IF($P519="Furloughed",IF(AW519&gt;0,$U519)+IF(BG519&gt;0,$U519),
IF($P519="Rehired",IF(BG519&gt;0,$U519)))))))),IF('Actual Allocation Calc'!$AO$78="C",'Actual Allocation Calc'!S519,'Actual Allocation Calc'!AB519+IF($P519="Employed",$U519,
IF(AND($P519="Terminated"),($U519/7*AW519),
IF(AND($P519="Furloughed"),($U519/7*AW519)+($U519/7*BG519),
IF(AND($P519="Rehired"),($U519/7*BG519),
IF(AND($P519="Terminated",AW519&gt;0),$U519,
IF($P519="Furloughed",IF(AW519&gt;0,$U519)+IF(BG519&gt;0,$U519),
IF($P519="Rehired",IF(BG519&gt;0,$U519))))))))*'Actual Allocation Calc'!$AO$99)))</f>
        <v/>
      </c>
      <c r="AG519" s="210" t="str">
        <f>IF($B519="","",IF('Actual Allocation Calc'!$AP$78="A",
IF($P519="Employed",$U519/7*BK519,
IF(AND($P519="Terminated"),($U519/7*AX519),
IF(AND($P519="Furloughed"),($U519/7*AX519)+($U519/7*BH519),
IF(AND($P519="Rehired"),($U519/7*BH519),
IF(AND($P519="Terminated",AX519&gt;0),$U519,
IF($P519="Furloughed",IF(AX519&gt;0,$U519)+IF(BH519&gt;0,$U519),
IF($P519="Rehired",IF(BH519&gt;0,$U519)))))))),IF('Actual Allocation Calc'!$AP$78="C",'Actual Allocation Calc'!T519,'Actual Allocation Calc'!AC519+IF($P519="Employed",$U519/7*BK519,
IF(AND($P519="Terminated"),($U519/7*AX519),
IF(AND($P519="Furloughed"),($U519/7*AX519)+($U519/7*BH519),
IF(AND($P519="Rehired"),($U519/7*BH519),
IF(AND($P519="Terminated",AX519&gt;0),$U519,
IF($P519="Furloughed",IF(AX519&gt;0,$U519)+IF(BH519&gt;0,$U519),
IF($P519="Rehired",IF(BH519&gt;0,$U519))))))))*'Actual Allocation Calc'!$AP$99)))</f>
        <v/>
      </c>
      <c r="AH519" s="536"/>
      <c r="AI519" s="82">
        <f t="shared" si="171"/>
        <v>0</v>
      </c>
      <c r="AJ519" s="210">
        <f t="shared" si="153"/>
        <v>0</v>
      </c>
      <c r="AK519" s="397" t="str">
        <f t="shared" si="154"/>
        <v/>
      </c>
      <c r="AM519" s="122"/>
      <c r="AO519" s="214" t="str">
        <f>IFERROR(IF($V519="","",VLOOKUP(V519,'Calendar Calcs'!$B$2:$E1486,4,FALSE)),0)</f>
        <v/>
      </c>
      <c r="AP519" s="69" t="str">
        <f>IF($AO519="","", IF($AO519&lt;AP$23,0,IF($AO519&gt;AP$23,COUNTIFS('Calendar Calcs'!$E$2:$E1486,AP$23),COUNTIFS('Calendar Calcs'!$E$2:$E1486,AP$23,'Calendar Calcs'!$D$2:$D1486,"&lt;="&amp;WEEKDAY($V519)))))</f>
        <v/>
      </c>
      <c r="AQ519" s="69" t="str">
        <f>IF($AO519="","", IF($AO519&lt;AQ$23,0,IF($AO519&gt;AQ$23,COUNTIFS('Calendar Calcs'!$E$2:$E1486,AQ$23),COUNTIFS('Calendar Calcs'!$E$2:$E1486,AQ$23,'Calendar Calcs'!$D$2:$D1486,"&lt;="&amp;WEEKDAY($V519)))))</f>
        <v/>
      </c>
      <c r="AR519" s="69" t="str">
        <f>IF($AO519="","", IF($AO519&lt;AR$23,0,IF($AO519&gt;AR$23,COUNTIFS('Calendar Calcs'!$E$2:$E1486,AR$23),COUNTIFS('Calendar Calcs'!$E$2:$E1486,AR$23,'Calendar Calcs'!$D$2:$D1486,"&lt;="&amp;WEEKDAY($V519)))))</f>
        <v/>
      </c>
      <c r="AS519" s="69" t="str">
        <f>IF($AO519="","", IF($AO519&lt;AS$23,0,IF($AO519&gt;AS$23,COUNTIFS('Calendar Calcs'!$E$2:$E1486,AS$23),COUNTIFS('Calendar Calcs'!$E$2:$E1486,AS$23,'Calendar Calcs'!$D$2:$D1486,"&lt;="&amp;WEEKDAY($V519)))))</f>
        <v/>
      </c>
      <c r="AT519" s="69" t="str">
        <f>IF($AO519="","", IF($AO519&lt;AT$23,0,IF($AO519&gt;AT$23,COUNTIFS('Calendar Calcs'!$E$2:$E1486,AT$23),COUNTIFS('Calendar Calcs'!$E$2:$E1486,AT$23,'Calendar Calcs'!$D$2:$D1486,"&lt;="&amp;WEEKDAY($V519)))))</f>
        <v/>
      </c>
      <c r="AU519" s="69" t="str">
        <f>IF($AO519="","", IF($AO519&lt;AU$23,0,IF($AO519&gt;AU$23,COUNTIFS('Calendar Calcs'!$E$2:$E1486,AU$23),COUNTIFS('Calendar Calcs'!$E$2:$E1486,AU$23,'Calendar Calcs'!$D$2:$D1486,"&lt;="&amp;WEEKDAY($V519)))))</f>
        <v/>
      </c>
      <c r="AV519" s="69" t="str">
        <f>IF($AO519="","", IF($AO519&lt;AV$23,0,IF($AO519&gt;AV$23,COUNTIFS('Calendar Calcs'!$E$2:$E1486,AV$23),COUNTIFS('Calendar Calcs'!$E$2:$E1486,AV$23,'Calendar Calcs'!$D$2:$D1486,"&lt;="&amp;WEEKDAY($V519)))))</f>
        <v/>
      </c>
      <c r="AW519" s="69" t="str">
        <f>IF($AO519="","", IF($AO519&lt;AW$23,0,IF($AO519&gt;AW$23,COUNTIFS('Calendar Calcs'!$E$2:$E1486,AW$23),COUNTIFS('Calendar Calcs'!$E$2:$E1486,AW$23,'Calendar Calcs'!$D$2:$D1486,"&lt;="&amp;WEEKDAY($V519)))))</f>
        <v/>
      </c>
      <c r="AX519" s="69" t="str">
        <f>IF($AO519="","", IF($AO519&lt;AX$23,0,IF($AO519&gt;AX$23,COUNTIFS('Calendar Calcs'!$E$2:$E1486,AX$23),COUNTIFS('Calendar Calcs'!$E$2:$E1486,AX$23,'Calendar Calcs'!$D$2:$D1486,"&lt;="&amp;WEEKDAY($V519)))))</f>
        <v/>
      </c>
      <c r="AY519" s="69" t="str">
        <f>IF($W519="","",VLOOKUP($W519,'Calendar Calcs'!$B$2:$E1486,4,FALSE))</f>
        <v/>
      </c>
      <c r="AZ519" s="69" t="str">
        <f>IF($AY519="","",IF($AY519&gt;AZ$23,0,IF($AY519&lt;AZ$23,COUNTIFS('Calendar Calcs'!$E$2:$E1486,AZ$23),COUNTIFS('Calendar Calcs'!$E$2:$E1486,AZ$23,'Calendar Calcs'!$D$2:$D1486,"&gt;="&amp;WEEKDAY($W519)))))</f>
        <v/>
      </c>
      <c r="BA519" s="69" t="str">
        <f>IF($AY519="","",IF($AY519&gt;BA$23,0,IF($AY519&lt;BA$23,COUNTIFS('Calendar Calcs'!$E$2:$E1486,BA$23),COUNTIFS('Calendar Calcs'!$E$2:$E1486,BA$23,'Calendar Calcs'!$D$2:$D1486,"&gt;="&amp;WEEKDAY($W519)))))</f>
        <v/>
      </c>
      <c r="BB519" s="69" t="str">
        <f>IF($AY519="","",IF($AY519&gt;BB$23,0,IF($AY519&lt;BB$23,COUNTIFS('Calendar Calcs'!$E$2:$E1486,BB$23),COUNTIFS('Calendar Calcs'!$E$2:$E1486,BB$23,'Calendar Calcs'!$D$2:$D1486,"&gt;="&amp;WEEKDAY($W519)))))</f>
        <v/>
      </c>
      <c r="BC519" s="69" t="str">
        <f>IF($AY519="","",IF($AY519&gt;BC$23,0,IF($AY519&lt;BC$23,COUNTIFS('Calendar Calcs'!$E$2:$E1486,BC$23),COUNTIFS('Calendar Calcs'!$E$2:$E1486,BC$23,'Calendar Calcs'!$D$2:$D1486,"&gt;="&amp;WEEKDAY($W519)))))</f>
        <v/>
      </c>
      <c r="BD519" s="69" t="str">
        <f>IF($AY519="","",IF($AY519&gt;BD$23,0,IF($AY519&lt;BD$23,COUNTIFS('Calendar Calcs'!$E$2:$E1486,BD$23),COUNTIFS('Calendar Calcs'!$E$2:$E1486,BD$23,'Calendar Calcs'!$D$2:$D1486,"&gt;="&amp;WEEKDAY($W519)))))</f>
        <v/>
      </c>
      <c r="BE519" s="69" t="str">
        <f>IF($AY519="","",IF($AY519&gt;BE$23,0,IF($AY519&lt;BE$23,COUNTIFS('Calendar Calcs'!$E$2:$E1486,BE$23),COUNTIFS('Calendar Calcs'!$E$2:$E1486,BE$23,'Calendar Calcs'!$D$2:$D1486,"&gt;="&amp;WEEKDAY($W519)))))</f>
        <v/>
      </c>
      <c r="BF519" s="69" t="str">
        <f>IF($AY519="","",IF($AY519&gt;BF$23,0,IF($AY519&lt;BF$23,COUNTIFS('Calendar Calcs'!$E$2:$E1486,BF$23),COUNTIFS('Calendar Calcs'!$E$2:$E1486,BF$23,'Calendar Calcs'!$D$2:$D1486,"&gt;="&amp;WEEKDAY($W519)))))</f>
        <v/>
      </c>
      <c r="BG519" s="69" t="str">
        <f>IF($AY519="","",IF($AY519&gt;BG$23,0,IF($AY519&lt;BG$23,COUNTIFS('Calendar Calcs'!$E$2:$E1486,BG$23),COUNTIFS('Calendar Calcs'!$E$2:$E1486,BG$23,'Calendar Calcs'!$D$2:$D1486,"&gt;="&amp;WEEKDAY($W519)))))</f>
        <v/>
      </c>
      <c r="BH519" s="69">
        <f t="shared" si="155"/>
        <v>6</v>
      </c>
      <c r="BI519" s="69">
        <f>IF(Cover!$E$43="","",VLOOKUP(Cover!$E$43,'Calendar Calcs'!$B$2:$E1486,4,FALSE))</f>
        <v>1</v>
      </c>
      <c r="BJ519" s="69">
        <f>IF($BI519="","", IF($BI519&lt;BJ$23,0,IF($BI519&gt;=BJ$23,COUNTIFS('Calendar Calcs'!$E$2:$E1486,BJ$23),COUNTIFS('Calendar Calcs'!$E$2:$E1486,BJ$23,'Calendar Calcs'!$D$2:$D1486,"&lt;="&amp;WEEKDAY($V519)))))</f>
        <v>1</v>
      </c>
      <c r="BK519" s="69">
        <f t="shared" si="152"/>
        <v>6</v>
      </c>
      <c r="BN519" s="69" t="str">
        <f>IF(T519&gt;0,"FTE",IF(Cover!$E$47="Weekly",IF(S519&gt;29.75,"FTE","PTE"),IF(S519&gt;59.75,"FTE","PTE")))</f>
        <v>PTE</v>
      </c>
      <c r="BO519" s="69">
        <f>IF(BN519="FTE",30,IF(Cover!$E$47="Weekly",'STEP 2 EE Data'!S519,'STEP 2 EE Data'!S519/2))</f>
        <v>0</v>
      </c>
      <c r="BP519" s="209">
        <f t="shared" si="156"/>
        <v>0</v>
      </c>
      <c r="BQ519" s="209">
        <f t="shared" si="157"/>
        <v>0</v>
      </c>
      <c r="BR519" s="209">
        <f t="shared" si="158"/>
        <v>0</v>
      </c>
      <c r="BS519" s="209">
        <f t="shared" si="159"/>
        <v>0</v>
      </c>
      <c r="BT519" s="209">
        <f t="shared" si="160"/>
        <v>0</v>
      </c>
      <c r="BU519" s="209">
        <f t="shared" si="161"/>
        <v>0</v>
      </c>
      <c r="BV519" s="209">
        <f t="shared" si="162"/>
        <v>0</v>
      </c>
      <c r="BW519" s="209">
        <f t="shared" si="163"/>
        <v>0</v>
      </c>
      <c r="BX519" s="209">
        <f t="shared" si="164"/>
        <v>0</v>
      </c>
      <c r="CC519" s="210" t="str">
        <f>IF(B519="","",IF(C519="",IF(Cover!$E$47="Weekly",'STEP 3 EE Comp'!BI524*8,'STEP 3 EE Comp'!BI524*4),IF(Cover!$E$47="Weekly",'STEP 3 EE Comp'!BI524,'STEP 3 EE Comp'!BI524)))</f>
        <v/>
      </c>
      <c r="CD519" s="82" t="str">
        <f t="shared" si="165"/>
        <v/>
      </c>
      <c r="CE519" s="417">
        <f t="shared" si="166"/>
        <v>1</v>
      </c>
      <c r="CF519" s="82" t="str">
        <f t="shared" si="167"/>
        <v>Good</v>
      </c>
      <c r="CG519" s="82">
        <f t="shared" si="168"/>
        <v>0</v>
      </c>
      <c r="CH519" s="234">
        <f t="shared" si="169"/>
        <v>0</v>
      </c>
    </row>
    <row r="520" spans="1:86" s="69" customFormat="1" x14ac:dyDescent="0.3">
      <c r="A520" s="555"/>
      <c r="B520" s="52"/>
      <c r="C520" s="52"/>
      <c r="D520" s="52"/>
      <c r="E520" s="52"/>
      <c r="F520" s="507"/>
      <c r="G520" s="210">
        <f t="shared" si="170"/>
        <v>0</v>
      </c>
      <c r="H520" s="82">
        <f t="shared" si="151"/>
        <v>0</v>
      </c>
      <c r="I520" s="211"/>
      <c r="J520" s="441" t="s">
        <v>21</v>
      </c>
      <c r="K520" s="441" t="s">
        <v>21</v>
      </c>
      <c r="L520" s="441" t="s">
        <v>21</v>
      </c>
      <c r="M520" s="441" t="s">
        <v>21</v>
      </c>
      <c r="N520" s="568" t="s">
        <v>21</v>
      </c>
      <c r="O520" s="211"/>
      <c r="P520" s="212" t="str">
        <f>IF(B520="","",
IF(AND(V520="",W520="",B520&lt;&gt;""),"Employed",
IF(AND(V520&lt;&gt;"",W520="",B520&lt;&gt;""),"Terminated",
IF(AND(V520&lt;&gt;"",W520&lt;&gt;"",B520&lt;&gt;""),IF(W520&lt;Cover!$E$43,"Employed","Furloughed"),
IF(AND(V520="",W520&lt;&gt;"",B520&lt;&gt;""),IF(W520&lt;Cover!$E$43,"Employed","Rehired"))))))</f>
        <v/>
      </c>
      <c r="Q520" s="211"/>
      <c r="R520" s="536"/>
      <c r="S520" s="563"/>
      <c r="T520" s="536"/>
      <c r="U520" s="82">
        <f>IF(Cover!$E$47="Weekly",IF(T520&gt;0,T520,R520*S520),IF(T520&gt;0,T520,R520*S520)/2)</f>
        <v>0</v>
      </c>
      <c r="V520" s="564"/>
      <c r="W520" s="564"/>
      <c r="Y520" s="213" t="str">
        <f>IF($B520="","",IF('Actual Allocation Calc'!$AH$78="A",
IF($P520="Employed",$U520/7*BJ520,
IF(AND($P520="Terminated"),($U520/7*AP520),
IF(AND($P520="Furloughed"),($U520/7*AP520)+($U520/7*AZ520),
IF(AND($P520="Rehired"),($U520/7*AZ520),
IF(AND($P520="Terminated",AP520&gt;0),$U520,
IF($P520="Furloughed",IF(AP520&gt;0,$U520)+IF(AZ520&gt;0,$U520),
IF($P520="Rehired",IF(AZ520&gt;0,$U520)))))))),IF('Actual Allocation Calc'!$AH$78="C",'Actual Allocation Calc'!L520,'Actual Allocation Calc'!U520+IF($P520="Employed",$U520/7*BJ520,
IF(AND($P520="Terminated"),($U520/7*AP520),
IF(AND($P520="Furloughed"),($U520/7*AP520)+($U520/7*AZ520),
IF(AND($P520="Rehired"),($U520/7*AZ520),
IF(AND($P520="Terminated",AP520&gt;0),$U520,
IF($P520="Furloughed",IF(AP520&gt;0,$U520)+IF(AZ520&gt;0,$U520),
IF($P520="Rehired",IF(AZ520&gt;0,$U520))))))))*'Actual Allocation Calc'!$AH$99)))</f>
        <v/>
      </c>
      <c r="Z520" s="210" t="str">
        <f>IF($B520="","",IF('Actual Allocation Calc'!$AI$78="A",
IF($P520="Employed",$U520,
IF(AND($P520="Terminated"),($U520/7*AQ520),
IF(AND($P520="Furloughed"),($U520/7*AQ520)+($U520/7*BA520),
IF(AND($P520="Rehired"),($U520/7*BA520),
IF(AND($P520="Terminated",AQ520&gt;0),$U520,
IF($P520="Furloughed",IF(AQ520&gt;0,$U520)+IF(BA520&gt;0,$U520),
IF($P520="Rehired",IF(BA520&gt;0,$U520)))))))),IF('Actual Allocation Calc'!$AI$78="C",'Actual Allocation Calc'!M520,'Actual Allocation Calc'!V520+IF($P520="Employed",$U520,
IF(AND($P520="Terminated"),($U520/7*AQ520),
IF(AND($P520="Furloughed"),($U520/7*AQ520)+($U520/7*BA520),
IF(AND($P520="Rehired"),($U520/7*BA520),
IF(AND($P520="Terminated",AQ520&gt;0),$U520,
IF($P520="Furloughed",IF(AQ520&gt;0,$U520)+IF(BA520&gt;0,$U520),
IF($P520="Rehired",IF(BA520&gt;0,$U520))))))))*'Actual Allocation Calc'!$AI$99)))</f>
        <v/>
      </c>
      <c r="AA520" s="210" t="str">
        <f>IF($B520="","",IF('Actual Allocation Calc'!$AJ$78="A",
IF($P520="Employed",$U520,
IF(AND($P520="Terminated"),($U520/7*AR520),
IF(AND($P520="Furloughed"),($U520/7*AR520)+($U520/7*BB520),
IF(AND($P520="Rehired"),($U520/7*BB520),
IF(AND($P520="Terminated",AR520&gt;0),$U520,
IF($P520="Furloughed",IF(AR520&gt;0,$U520)+IF(BB520&gt;0,$U520),
IF($P520="Rehired",IF(BB520&gt;0,$U520)))))))),IF('Actual Allocation Calc'!$AJ$78="C",'Actual Allocation Calc'!N520,'Actual Allocation Calc'!W520+IF($P520="Employed",$U520,
IF(AND($P520="Terminated"),($U520/7*AR520),
IF(AND($P520="Furloughed"),($U520/7*AR520)+($U520/7*BB520),
IF(AND($P520="Rehired"),($U520/7*BB520),
IF(AND($P520="Terminated",AR520&gt;0),$U520,
IF($P520="Furloughed",IF(AR520&gt;0,$U520)+IF(BB520&gt;0,$U520),
IF($P520="Rehired",IF(BB520&gt;0,$U520))))))))*'Actual Allocation Calc'!$AJ$99)))</f>
        <v/>
      </c>
      <c r="AB520" s="210" t="str">
        <f>IF($B520="","",IF('Actual Allocation Calc'!$AK$78="A",
IF($P520="Employed",$U520,
IF(AND($P520="Terminated"),($U520/7*AS520),
IF(AND($P520="Furloughed"),($U520/7*AS520)+($U520/7*BC520),
IF(AND($P520="Rehired"),($U520/7*BC520),
IF(AND($P520="Terminated",AS520&gt;0),$U520,
IF($P520="Furloughed",IF(AS520&gt;0,$U520)+IF(BC520&gt;0,$U520),
IF($P520="Rehired",IF(BC520&gt;0,$U520)))))))),IF('Actual Allocation Calc'!$AK$78="C",'Actual Allocation Calc'!O520,'Actual Allocation Calc'!X520+IF($P520="Employed",$U520,
IF(AND($P520="Terminated"),($U520/7*AS520),
IF(AND($P520="Furloughed"),($U520/7*AS520)+($U520/7*BC520),
IF(AND($P520="Rehired"),($U520/7*BC520),
IF(AND($P520="Terminated",AS520&gt;0),$U520,
IF($P520="Furloughed",IF(AS520&gt;0,$U520)+IF(BC520&gt;0,$U520),
IF($P520="Rehired",IF(BC520&gt;0,$U520))))))))*'Actual Allocation Calc'!$AK$99)))</f>
        <v/>
      </c>
      <c r="AC520" s="210" t="str">
        <f>IF($B520="","",IF('Actual Allocation Calc'!$AL$78="A",
IF($P520="Employed",$U520,
IF(AND($P520="Terminated"),($U520/7*AT520),
IF(AND($P520="Furloughed"),($U520/7*AT520)+($U520/7*BD520),
IF(AND($P520="Rehired"),($U520/7*BD520),
IF(AND($P520="Terminated",AT520&gt;0),$U520,
IF($P520="Furloughed",IF(AT520&gt;0,$U520)+IF(BD520&gt;0,$U520),
IF($P520="Rehired",IF(BD520&gt;0,$U520)))))))),IF('Actual Allocation Calc'!$AL$78="C",'Actual Allocation Calc'!P520,'Actual Allocation Calc'!Y520+IF($P520="Employed",$U520,
IF(AND($P520="Terminated"),($U520/7*AT520),
IF(AND($P520="Furloughed"),($U520/7*AT520)+($U520/7*BD520),
IF(AND($P520="Rehired"),($U520/7*BD520),
IF(AND($P520="Terminated",AT520&gt;0),$U520,
IF($P520="Furloughed",IF(AT520&gt;0,$U520)+IF(BD520&gt;0,$U520),
IF($P520="Rehired",IF(BD520&gt;0,$U520))))))))*'Actual Allocation Calc'!$AL$99)))</f>
        <v/>
      </c>
      <c r="AD520" s="210" t="str">
        <f>IF($B520="","",IF('Actual Allocation Calc'!$AM$78="A",
IF($P520="Employed",$U520,
IF(AND($P520="Terminated"),($U520/7*AU520),
IF(AND($P520="Furloughed"),($U520/7*AU520)+($U520/7*BE520),
IF(AND($P520="Rehired"),($U520/7*BE520),
IF(AND($P520="Terminated",AU520&gt;0),$U520,
IF($P520="Furloughed",IF(AU520&gt;0,$U520)+IF(BE520&gt;0,$U520),
IF($P520="Rehired",IF(BE520&gt;0,$U520)))))))),IF('Actual Allocation Calc'!$AM$78="C",'Actual Allocation Calc'!Q520,'Actual Allocation Calc'!Z520+IF($P520="Employed",$U520,
IF(AND($P520="Terminated"),($U520/7*AU520),
IF(AND($P520="Furloughed"),($U520/7*AU520)+($U520/7*BE520),
IF(AND($P520="Rehired"),($U520/7*BE520),
IF(AND($P520="Terminated",AU520&gt;0),$U520,
IF($P520="Furloughed",IF(AU520&gt;0,$U520)+IF(BE520&gt;0,$U520),
IF($P520="Rehired",IF(BE520&gt;0,$U520))))))))*'Actual Allocation Calc'!$AM$99)))</f>
        <v/>
      </c>
      <c r="AE520" s="210" t="str">
        <f>IF($B520="","",IF('Actual Allocation Calc'!$AN$78="A",
IF($P520="Employed",$U520,
IF(AND($P520="Terminated"),($U520/7*AV520),
IF(AND($P520="Furloughed"),($U520/7*AV520)+($U520/7*BF520),
IF(AND($P520="Rehired"),($U520/7*BF520),
IF(AND($P520="Terminated",AV520&gt;0),$U520,
IF($P520="Furloughed",IF(AV520&gt;0,$U520)+IF(BF520&gt;0,$U520),
IF($P520="Rehired",IF(BF520&gt;0,$U520)))))))),IF('Actual Allocation Calc'!$AN$78="C",'Actual Allocation Calc'!R520,'Actual Allocation Calc'!AA520+IF($P520="Employed",$U520,
IF(AND($P520="Terminated"),($U520/7*AV520),
IF(AND($P520="Furloughed"),($U520/7*AV520)+($U520/7*BF520),
IF(AND($P520="Rehired"),($U520/7*BF520),
IF(AND($P520="Terminated",AV520&gt;0),$U520,
IF($P520="Furloughed",IF(AV520&gt;0,$U520)+IF(BF520&gt;0,$U520),
IF($P520="Rehired",IF(BF520&gt;0,$U520))))))))*'Actual Allocation Calc'!$AN$99)))</f>
        <v/>
      </c>
      <c r="AF520" s="210" t="str">
        <f>IF($B520="","",IF('Actual Allocation Calc'!$AO$78="A",
IF($P520="Employed",$U520,
IF(AND($P520="Terminated"),($U520/7*AW520),
IF(AND($P520="Furloughed"),($U520/7*AW520)+($U520/7*BG520),
IF(AND($P520="Rehired"),($U520/7*BG520),
IF(AND($P520="Terminated",AW520&gt;0),$U520,
IF($P520="Furloughed",IF(AW520&gt;0,$U520)+IF(BG520&gt;0,$U520),
IF($P520="Rehired",IF(BG520&gt;0,$U520)))))))),IF('Actual Allocation Calc'!$AO$78="C",'Actual Allocation Calc'!S520,'Actual Allocation Calc'!AB520+IF($P520="Employed",$U520,
IF(AND($P520="Terminated"),($U520/7*AW520),
IF(AND($P520="Furloughed"),($U520/7*AW520)+($U520/7*BG520),
IF(AND($P520="Rehired"),($U520/7*BG520),
IF(AND($P520="Terminated",AW520&gt;0),$U520,
IF($P520="Furloughed",IF(AW520&gt;0,$U520)+IF(BG520&gt;0,$U520),
IF($P520="Rehired",IF(BG520&gt;0,$U520))))))))*'Actual Allocation Calc'!$AO$99)))</f>
        <v/>
      </c>
      <c r="AG520" s="210" t="str">
        <f>IF($B520="","",IF('Actual Allocation Calc'!$AP$78="A",
IF($P520="Employed",$U520/7*BK520,
IF(AND($P520="Terminated"),($U520/7*AX520),
IF(AND($P520="Furloughed"),($U520/7*AX520)+($U520/7*BH520),
IF(AND($P520="Rehired"),($U520/7*BH520),
IF(AND($P520="Terminated",AX520&gt;0),$U520,
IF($P520="Furloughed",IF(AX520&gt;0,$U520)+IF(BH520&gt;0,$U520),
IF($P520="Rehired",IF(BH520&gt;0,$U520)))))))),IF('Actual Allocation Calc'!$AP$78="C",'Actual Allocation Calc'!T520,'Actual Allocation Calc'!AC520+IF($P520="Employed",$U520/7*BK520,
IF(AND($P520="Terminated"),($U520/7*AX520),
IF(AND($P520="Furloughed"),($U520/7*AX520)+($U520/7*BH520),
IF(AND($P520="Rehired"),($U520/7*BH520),
IF(AND($P520="Terminated",AX520&gt;0),$U520,
IF($P520="Furloughed",IF(AX520&gt;0,$U520)+IF(BH520&gt;0,$U520),
IF($P520="Rehired",IF(BH520&gt;0,$U520))))))))*'Actual Allocation Calc'!$AP$99)))</f>
        <v/>
      </c>
      <c r="AH520" s="536"/>
      <c r="AI520" s="82">
        <f t="shared" si="171"/>
        <v>0</v>
      </c>
      <c r="AJ520" s="210">
        <f t="shared" si="153"/>
        <v>0</v>
      </c>
      <c r="AK520" s="397" t="str">
        <f t="shared" si="154"/>
        <v/>
      </c>
      <c r="AM520" s="122"/>
      <c r="AO520" s="214" t="str">
        <f>IFERROR(IF($V520="","",VLOOKUP(V520,'Calendar Calcs'!$B$2:$E1487,4,FALSE)),0)</f>
        <v/>
      </c>
      <c r="AP520" s="69" t="str">
        <f>IF($AO520="","", IF($AO520&lt;AP$23,0,IF($AO520&gt;AP$23,COUNTIFS('Calendar Calcs'!$E$2:$E1487,AP$23),COUNTIFS('Calendar Calcs'!$E$2:$E1487,AP$23,'Calendar Calcs'!$D$2:$D1487,"&lt;="&amp;WEEKDAY($V520)))))</f>
        <v/>
      </c>
      <c r="AQ520" s="69" t="str">
        <f>IF($AO520="","", IF($AO520&lt;AQ$23,0,IF($AO520&gt;AQ$23,COUNTIFS('Calendar Calcs'!$E$2:$E1487,AQ$23),COUNTIFS('Calendar Calcs'!$E$2:$E1487,AQ$23,'Calendar Calcs'!$D$2:$D1487,"&lt;="&amp;WEEKDAY($V520)))))</f>
        <v/>
      </c>
      <c r="AR520" s="69" t="str">
        <f>IF($AO520="","", IF($AO520&lt;AR$23,0,IF($AO520&gt;AR$23,COUNTIFS('Calendar Calcs'!$E$2:$E1487,AR$23),COUNTIFS('Calendar Calcs'!$E$2:$E1487,AR$23,'Calendar Calcs'!$D$2:$D1487,"&lt;="&amp;WEEKDAY($V520)))))</f>
        <v/>
      </c>
      <c r="AS520" s="69" t="str">
        <f>IF($AO520="","", IF($AO520&lt;AS$23,0,IF($AO520&gt;AS$23,COUNTIFS('Calendar Calcs'!$E$2:$E1487,AS$23),COUNTIFS('Calendar Calcs'!$E$2:$E1487,AS$23,'Calendar Calcs'!$D$2:$D1487,"&lt;="&amp;WEEKDAY($V520)))))</f>
        <v/>
      </c>
      <c r="AT520" s="69" t="str">
        <f>IF($AO520="","", IF($AO520&lt;AT$23,0,IF($AO520&gt;AT$23,COUNTIFS('Calendar Calcs'!$E$2:$E1487,AT$23),COUNTIFS('Calendar Calcs'!$E$2:$E1487,AT$23,'Calendar Calcs'!$D$2:$D1487,"&lt;="&amp;WEEKDAY($V520)))))</f>
        <v/>
      </c>
      <c r="AU520" s="69" t="str">
        <f>IF($AO520="","", IF($AO520&lt;AU$23,0,IF($AO520&gt;AU$23,COUNTIFS('Calendar Calcs'!$E$2:$E1487,AU$23),COUNTIFS('Calendar Calcs'!$E$2:$E1487,AU$23,'Calendar Calcs'!$D$2:$D1487,"&lt;="&amp;WEEKDAY($V520)))))</f>
        <v/>
      </c>
      <c r="AV520" s="69" t="str">
        <f>IF($AO520="","", IF($AO520&lt;AV$23,0,IF($AO520&gt;AV$23,COUNTIFS('Calendar Calcs'!$E$2:$E1487,AV$23),COUNTIFS('Calendar Calcs'!$E$2:$E1487,AV$23,'Calendar Calcs'!$D$2:$D1487,"&lt;="&amp;WEEKDAY($V520)))))</f>
        <v/>
      </c>
      <c r="AW520" s="69" t="str">
        <f>IF($AO520="","", IF($AO520&lt;AW$23,0,IF($AO520&gt;AW$23,COUNTIFS('Calendar Calcs'!$E$2:$E1487,AW$23),COUNTIFS('Calendar Calcs'!$E$2:$E1487,AW$23,'Calendar Calcs'!$D$2:$D1487,"&lt;="&amp;WEEKDAY($V520)))))</f>
        <v/>
      </c>
      <c r="AX520" s="69" t="str">
        <f>IF($AO520="","", IF($AO520&lt;AX$23,0,IF($AO520&gt;AX$23,COUNTIFS('Calendar Calcs'!$E$2:$E1487,AX$23),COUNTIFS('Calendar Calcs'!$E$2:$E1487,AX$23,'Calendar Calcs'!$D$2:$D1487,"&lt;="&amp;WEEKDAY($V520)))))</f>
        <v/>
      </c>
      <c r="AY520" s="69" t="str">
        <f>IF($W520="","",VLOOKUP($W520,'Calendar Calcs'!$B$2:$E1487,4,FALSE))</f>
        <v/>
      </c>
      <c r="AZ520" s="69" t="str">
        <f>IF($AY520="","",IF($AY520&gt;AZ$23,0,IF($AY520&lt;AZ$23,COUNTIFS('Calendar Calcs'!$E$2:$E1487,AZ$23),COUNTIFS('Calendar Calcs'!$E$2:$E1487,AZ$23,'Calendar Calcs'!$D$2:$D1487,"&gt;="&amp;WEEKDAY($W520)))))</f>
        <v/>
      </c>
      <c r="BA520" s="69" t="str">
        <f>IF($AY520="","",IF($AY520&gt;BA$23,0,IF($AY520&lt;BA$23,COUNTIFS('Calendar Calcs'!$E$2:$E1487,BA$23),COUNTIFS('Calendar Calcs'!$E$2:$E1487,BA$23,'Calendar Calcs'!$D$2:$D1487,"&gt;="&amp;WEEKDAY($W520)))))</f>
        <v/>
      </c>
      <c r="BB520" s="69" t="str">
        <f>IF($AY520="","",IF($AY520&gt;BB$23,0,IF($AY520&lt;BB$23,COUNTIFS('Calendar Calcs'!$E$2:$E1487,BB$23),COUNTIFS('Calendar Calcs'!$E$2:$E1487,BB$23,'Calendar Calcs'!$D$2:$D1487,"&gt;="&amp;WEEKDAY($W520)))))</f>
        <v/>
      </c>
      <c r="BC520" s="69" t="str">
        <f>IF($AY520="","",IF($AY520&gt;BC$23,0,IF($AY520&lt;BC$23,COUNTIFS('Calendar Calcs'!$E$2:$E1487,BC$23),COUNTIFS('Calendar Calcs'!$E$2:$E1487,BC$23,'Calendar Calcs'!$D$2:$D1487,"&gt;="&amp;WEEKDAY($W520)))))</f>
        <v/>
      </c>
      <c r="BD520" s="69" t="str">
        <f>IF($AY520="","",IF($AY520&gt;BD$23,0,IF($AY520&lt;BD$23,COUNTIFS('Calendar Calcs'!$E$2:$E1487,BD$23),COUNTIFS('Calendar Calcs'!$E$2:$E1487,BD$23,'Calendar Calcs'!$D$2:$D1487,"&gt;="&amp;WEEKDAY($W520)))))</f>
        <v/>
      </c>
      <c r="BE520" s="69" t="str">
        <f>IF($AY520="","",IF($AY520&gt;BE$23,0,IF($AY520&lt;BE$23,COUNTIFS('Calendar Calcs'!$E$2:$E1487,BE$23),COUNTIFS('Calendar Calcs'!$E$2:$E1487,BE$23,'Calendar Calcs'!$D$2:$D1487,"&gt;="&amp;WEEKDAY($W520)))))</f>
        <v/>
      </c>
      <c r="BF520" s="69" t="str">
        <f>IF($AY520="","",IF($AY520&gt;BF$23,0,IF($AY520&lt;BF$23,COUNTIFS('Calendar Calcs'!$E$2:$E1487,BF$23),COUNTIFS('Calendar Calcs'!$E$2:$E1487,BF$23,'Calendar Calcs'!$D$2:$D1487,"&gt;="&amp;WEEKDAY($W520)))))</f>
        <v/>
      </c>
      <c r="BG520" s="69" t="str">
        <f>IF($AY520="","",IF($AY520&gt;BG$23,0,IF($AY520&lt;BG$23,COUNTIFS('Calendar Calcs'!$E$2:$E1487,BG$23),COUNTIFS('Calendar Calcs'!$E$2:$E1487,BG$23,'Calendar Calcs'!$D$2:$D1487,"&gt;="&amp;WEEKDAY($W520)))))</f>
        <v/>
      </c>
      <c r="BH520" s="69">
        <f t="shared" si="155"/>
        <v>6</v>
      </c>
      <c r="BI520" s="69">
        <f>IF(Cover!$E$43="","",VLOOKUP(Cover!$E$43,'Calendar Calcs'!$B$2:$E1487,4,FALSE))</f>
        <v>1</v>
      </c>
      <c r="BJ520" s="69">
        <f>IF($BI520="","", IF($BI520&lt;BJ$23,0,IF($BI520&gt;=BJ$23,COUNTIFS('Calendar Calcs'!$E$2:$E1487,BJ$23),COUNTIFS('Calendar Calcs'!$E$2:$E1487,BJ$23,'Calendar Calcs'!$D$2:$D1487,"&lt;="&amp;WEEKDAY($V520)))))</f>
        <v>1</v>
      </c>
      <c r="BK520" s="69">
        <f t="shared" si="152"/>
        <v>6</v>
      </c>
      <c r="BN520" s="69" t="str">
        <f>IF(T520&gt;0,"FTE",IF(Cover!$E$47="Weekly",IF(S520&gt;29.75,"FTE","PTE"),IF(S520&gt;59.75,"FTE","PTE")))</f>
        <v>PTE</v>
      </c>
      <c r="BO520" s="69">
        <f>IF(BN520="FTE",30,IF(Cover!$E$47="Weekly",'STEP 2 EE Data'!S520,'STEP 2 EE Data'!S520/2))</f>
        <v>0</v>
      </c>
      <c r="BP520" s="209">
        <f t="shared" si="156"/>
        <v>0</v>
      </c>
      <c r="BQ520" s="209">
        <f t="shared" si="157"/>
        <v>0</v>
      </c>
      <c r="BR520" s="209">
        <f t="shared" si="158"/>
        <v>0</v>
      </c>
      <c r="BS520" s="209">
        <f t="shared" si="159"/>
        <v>0</v>
      </c>
      <c r="BT520" s="209">
        <f t="shared" si="160"/>
        <v>0</v>
      </c>
      <c r="BU520" s="209">
        <f t="shared" si="161"/>
        <v>0</v>
      </c>
      <c r="BV520" s="209">
        <f t="shared" si="162"/>
        <v>0</v>
      </c>
      <c r="BW520" s="209">
        <f t="shared" si="163"/>
        <v>0</v>
      </c>
      <c r="BX520" s="209">
        <f t="shared" si="164"/>
        <v>0</v>
      </c>
      <c r="CC520" s="210" t="str">
        <f>IF(B520="","",IF(C520="",IF(Cover!$E$47="Weekly",'STEP 3 EE Comp'!BI525*8,'STEP 3 EE Comp'!BI525*4),IF(Cover!$E$47="Weekly",'STEP 3 EE Comp'!BI525,'STEP 3 EE Comp'!BI525)))</f>
        <v/>
      </c>
      <c r="CD520" s="82" t="str">
        <f t="shared" si="165"/>
        <v/>
      </c>
      <c r="CE520" s="417">
        <f t="shared" si="166"/>
        <v>1</v>
      </c>
      <c r="CF520" s="82" t="str">
        <f t="shared" si="167"/>
        <v>Good</v>
      </c>
      <c r="CG520" s="82">
        <f t="shared" si="168"/>
        <v>0</v>
      </c>
      <c r="CH520" s="234">
        <f t="shared" si="169"/>
        <v>0</v>
      </c>
    </row>
    <row r="521" spans="1:86" s="69" customFormat="1" x14ac:dyDescent="0.3">
      <c r="A521" s="555"/>
      <c r="B521" s="52"/>
      <c r="C521" s="52"/>
      <c r="D521" s="52"/>
      <c r="E521" s="52"/>
      <c r="F521" s="507"/>
      <c r="G521" s="210">
        <f t="shared" si="170"/>
        <v>0</v>
      </c>
      <c r="H521" s="82">
        <f t="shared" si="151"/>
        <v>0</v>
      </c>
      <c r="I521" s="211"/>
      <c r="J521" s="441" t="s">
        <v>21</v>
      </c>
      <c r="K521" s="441" t="s">
        <v>21</v>
      </c>
      <c r="L521" s="441" t="s">
        <v>21</v>
      </c>
      <c r="M521" s="441" t="s">
        <v>21</v>
      </c>
      <c r="N521" s="568" t="s">
        <v>21</v>
      </c>
      <c r="O521" s="211"/>
      <c r="P521" s="212" t="str">
        <f>IF(B521="","",
IF(AND(V521="",W521="",B521&lt;&gt;""),"Employed",
IF(AND(V521&lt;&gt;"",W521="",B521&lt;&gt;""),"Terminated",
IF(AND(V521&lt;&gt;"",W521&lt;&gt;"",B521&lt;&gt;""),IF(W521&lt;Cover!$E$43,"Employed","Furloughed"),
IF(AND(V521="",W521&lt;&gt;"",B521&lt;&gt;""),IF(W521&lt;Cover!$E$43,"Employed","Rehired"))))))</f>
        <v/>
      </c>
      <c r="Q521" s="211"/>
      <c r="R521" s="536"/>
      <c r="S521" s="563"/>
      <c r="T521" s="536"/>
      <c r="U521" s="82">
        <f>IF(Cover!$E$47="Weekly",IF(T521&gt;0,T521,R521*S521),IF(T521&gt;0,T521,R521*S521)/2)</f>
        <v>0</v>
      </c>
      <c r="V521" s="564"/>
      <c r="W521" s="564"/>
      <c r="Y521" s="213" t="str">
        <f>IF($B521="","",IF('Actual Allocation Calc'!$AH$78="A",
IF($P521="Employed",$U521/7*BJ521,
IF(AND($P521="Terminated"),($U521/7*AP521),
IF(AND($P521="Furloughed"),($U521/7*AP521)+($U521/7*AZ521),
IF(AND($P521="Rehired"),($U521/7*AZ521),
IF(AND($P521="Terminated",AP521&gt;0),$U521,
IF($P521="Furloughed",IF(AP521&gt;0,$U521)+IF(AZ521&gt;0,$U521),
IF($P521="Rehired",IF(AZ521&gt;0,$U521)))))))),IF('Actual Allocation Calc'!$AH$78="C",'Actual Allocation Calc'!L521,'Actual Allocation Calc'!U521+IF($P521="Employed",$U521/7*BJ521,
IF(AND($P521="Terminated"),($U521/7*AP521),
IF(AND($P521="Furloughed"),($U521/7*AP521)+($U521/7*AZ521),
IF(AND($P521="Rehired"),($U521/7*AZ521),
IF(AND($P521="Terminated",AP521&gt;0),$U521,
IF($P521="Furloughed",IF(AP521&gt;0,$U521)+IF(AZ521&gt;0,$U521),
IF($P521="Rehired",IF(AZ521&gt;0,$U521))))))))*'Actual Allocation Calc'!$AH$99)))</f>
        <v/>
      </c>
      <c r="Z521" s="210" t="str">
        <f>IF($B521="","",IF('Actual Allocation Calc'!$AI$78="A",
IF($P521="Employed",$U521,
IF(AND($P521="Terminated"),($U521/7*AQ521),
IF(AND($P521="Furloughed"),($U521/7*AQ521)+($U521/7*BA521),
IF(AND($P521="Rehired"),($U521/7*BA521),
IF(AND($P521="Terminated",AQ521&gt;0),$U521,
IF($P521="Furloughed",IF(AQ521&gt;0,$U521)+IF(BA521&gt;0,$U521),
IF($P521="Rehired",IF(BA521&gt;0,$U521)))))))),IF('Actual Allocation Calc'!$AI$78="C",'Actual Allocation Calc'!M521,'Actual Allocation Calc'!V521+IF($P521="Employed",$U521,
IF(AND($P521="Terminated"),($U521/7*AQ521),
IF(AND($P521="Furloughed"),($U521/7*AQ521)+($U521/7*BA521),
IF(AND($P521="Rehired"),($U521/7*BA521),
IF(AND($P521="Terminated",AQ521&gt;0),$U521,
IF($P521="Furloughed",IF(AQ521&gt;0,$U521)+IF(BA521&gt;0,$U521),
IF($P521="Rehired",IF(BA521&gt;0,$U521))))))))*'Actual Allocation Calc'!$AI$99)))</f>
        <v/>
      </c>
      <c r="AA521" s="210" t="str">
        <f>IF($B521="","",IF('Actual Allocation Calc'!$AJ$78="A",
IF($P521="Employed",$U521,
IF(AND($P521="Terminated"),($U521/7*AR521),
IF(AND($P521="Furloughed"),($U521/7*AR521)+($U521/7*BB521),
IF(AND($P521="Rehired"),($U521/7*BB521),
IF(AND($P521="Terminated",AR521&gt;0),$U521,
IF($P521="Furloughed",IF(AR521&gt;0,$U521)+IF(BB521&gt;0,$U521),
IF($P521="Rehired",IF(BB521&gt;0,$U521)))))))),IF('Actual Allocation Calc'!$AJ$78="C",'Actual Allocation Calc'!N521,'Actual Allocation Calc'!W521+IF($P521="Employed",$U521,
IF(AND($P521="Terminated"),($U521/7*AR521),
IF(AND($P521="Furloughed"),($U521/7*AR521)+($U521/7*BB521),
IF(AND($P521="Rehired"),($U521/7*BB521),
IF(AND($P521="Terminated",AR521&gt;0),$U521,
IF($P521="Furloughed",IF(AR521&gt;0,$U521)+IF(BB521&gt;0,$U521),
IF($P521="Rehired",IF(BB521&gt;0,$U521))))))))*'Actual Allocation Calc'!$AJ$99)))</f>
        <v/>
      </c>
      <c r="AB521" s="210" t="str">
        <f>IF($B521="","",IF('Actual Allocation Calc'!$AK$78="A",
IF($P521="Employed",$U521,
IF(AND($P521="Terminated"),($U521/7*AS521),
IF(AND($P521="Furloughed"),($U521/7*AS521)+($U521/7*BC521),
IF(AND($P521="Rehired"),($U521/7*BC521),
IF(AND($P521="Terminated",AS521&gt;0),$U521,
IF($P521="Furloughed",IF(AS521&gt;0,$U521)+IF(BC521&gt;0,$U521),
IF($P521="Rehired",IF(BC521&gt;0,$U521)))))))),IF('Actual Allocation Calc'!$AK$78="C",'Actual Allocation Calc'!O521,'Actual Allocation Calc'!X521+IF($P521="Employed",$U521,
IF(AND($P521="Terminated"),($U521/7*AS521),
IF(AND($P521="Furloughed"),($U521/7*AS521)+($U521/7*BC521),
IF(AND($P521="Rehired"),($U521/7*BC521),
IF(AND($P521="Terminated",AS521&gt;0),$U521,
IF($P521="Furloughed",IF(AS521&gt;0,$U521)+IF(BC521&gt;0,$U521),
IF($P521="Rehired",IF(BC521&gt;0,$U521))))))))*'Actual Allocation Calc'!$AK$99)))</f>
        <v/>
      </c>
      <c r="AC521" s="210" t="str">
        <f>IF($B521="","",IF('Actual Allocation Calc'!$AL$78="A",
IF($P521="Employed",$U521,
IF(AND($P521="Terminated"),($U521/7*AT521),
IF(AND($P521="Furloughed"),($U521/7*AT521)+($U521/7*BD521),
IF(AND($P521="Rehired"),($U521/7*BD521),
IF(AND($P521="Terminated",AT521&gt;0),$U521,
IF($P521="Furloughed",IF(AT521&gt;0,$U521)+IF(BD521&gt;0,$U521),
IF($P521="Rehired",IF(BD521&gt;0,$U521)))))))),IF('Actual Allocation Calc'!$AL$78="C",'Actual Allocation Calc'!P521,'Actual Allocation Calc'!Y521+IF($P521="Employed",$U521,
IF(AND($P521="Terminated"),($U521/7*AT521),
IF(AND($P521="Furloughed"),($U521/7*AT521)+($U521/7*BD521),
IF(AND($P521="Rehired"),($U521/7*BD521),
IF(AND($P521="Terminated",AT521&gt;0),$U521,
IF($P521="Furloughed",IF(AT521&gt;0,$U521)+IF(BD521&gt;0,$U521),
IF($P521="Rehired",IF(BD521&gt;0,$U521))))))))*'Actual Allocation Calc'!$AL$99)))</f>
        <v/>
      </c>
      <c r="AD521" s="210" t="str">
        <f>IF($B521="","",IF('Actual Allocation Calc'!$AM$78="A",
IF($P521="Employed",$U521,
IF(AND($P521="Terminated"),($U521/7*AU521),
IF(AND($P521="Furloughed"),($U521/7*AU521)+($U521/7*BE521),
IF(AND($P521="Rehired"),($U521/7*BE521),
IF(AND($P521="Terminated",AU521&gt;0),$U521,
IF($P521="Furloughed",IF(AU521&gt;0,$U521)+IF(BE521&gt;0,$U521),
IF($P521="Rehired",IF(BE521&gt;0,$U521)))))))),IF('Actual Allocation Calc'!$AM$78="C",'Actual Allocation Calc'!Q521,'Actual Allocation Calc'!Z521+IF($P521="Employed",$U521,
IF(AND($P521="Terminated"),($U521/7*AU521),
IF(AND($P521="Furloughed"),($U521/7*AU521)+($U521/7*BE521),
IF(AND($P521="Rehired"),($U521/7*BE521),
IF(AND($P521="Terminated",AU521&gt;0),$U521,
IF($P521="Furloughed",IF(AU521&gt;0,$U521)+IF(BE521&gt;0,$U521),
IF($P521="Rehired",IF(BE521&gt;0,$U521))))))))*'Actual Allocation Calc'!$AM$99)))</f>
        <v/>
      </c>
      <c r="AE521" s="210" t="str">
        <f>IF($B521="","",IF('Actual Allocation Calc'!$AN$78="A",
IF($P521="Employed",$U521,
IF(AND($P521="Terminated"),($U521/7*AV521),
IF(AND($P521="Furloughed"),($U521/7*AV521)+($U521/7*BF521),
IF(AND($P521="Rehired"),($U521/7*BF521),
IF(AND($P521="Terminated",AV521&gt;0),$U521,
IF($P521="Furloughed",IF(AV521&gt;0,$U521)+IF(BF521&gt;0,$U521),
IF($P521="Rehired",IF(BF521&gt;0,$U521)))))))),IF('Actual Allocation Calc'!$AN$78="C",'Actual Allocation Calc'!R521,'Actual Allocation Calc'!AA521+IF($P521="Employed",$U521,
IF(AND($P521="Terminated"),($U521/7*AV521),
IF(AND($P521="Furloughed"),($U521/7*AV521)+($U521/7*BF521),
IF(AND($P521="Rehired"),($U521/7*BF521),
IF(AND($P521="Terminated",AV521&gt;0),$U521,
IF($P521="Furloughed",IF(AV521&gt;0,$U521)+IF(BF521&gt;0,$U521),
IF($P521="Rehired",IF(BF521&gt;0,$U521))))))))*'Actual Allocation Calc'!$AN$99)))</f>
        <v/>
      </c>
      <c r="AF521" s="210" t="str">
        <f>IF($B521="","",IF('Actual Allocation Calc'!$AO$78="A",
IF($P521="Employed",$U521,
IF(AND($P521="Terminated"),($U521/7*AW521),
IF(AND($P521="Furloughed"),($U521/7*AW521)+($U521/7*BG521),
IF(AND($P521="Rehired"),($U521/7*BG521),
IF(AND($P521="Terminated",AW521&gt;0),$U521,
IF($P521="Furloughed",IF(AW521&gt;0,$U521)+IF(BG521&gt;0,$U521),
IF($P521="Rehired",IF(BG521&gt;0,$U521)))))))),IF('Actual Allocation Calc'!$AO$78="C",'Actual Allocation Calc'!S521,'Actual Allocation Calc'!AB521+IF($P521="Employed",$U521,
IF(AND($P521="Terminated"),($U521/7*AW521),
IF(AND($P521="Furloughed"),($U521/7*AW521)+($U521/7*BG521),
IF(AND($P521="Rehired"),($U521/7*BG521),
IF(AND($P521="Terminated",AW521&gt;0),$U521,
IF($P521="Furloughed",IF(AW521&gt;0,$U521)+IF(BG521&gt;0,$U521),
IF($P521="Rehired",IF(BG521&gt;0,$U521))))))))*'Actual Allocation Calc'!$AO$99)))</f>
        <v/>
      </c>
      <c r="AG521" s="210" t="str">
        <f>IF($B521="","",IF('Actual Allocation Calc'!$AP$78="A",
IF($P521="Employed",$U521/7*BK521,
IF(AND($P521="Terminated"),($U521/7*AX521),
IF(AND($P521="Furloughed"),($U521/7*AX521)+($U521/7*BH521),
IF(AND($P521="Rehired"),($U521/7*BH521),
IF(AND($P521="Terminated",AX521&gt;0),$U521,
IF($P521="Furloughed",IF(AX521&gt;0,$U521)+IF(BH521&gt;0,$U521),
IF($P521="Rehired",IF(BH521&gt;0,$U521)))))))),IF('Actual Allocation Calc'!$AP$78="C",'Actual Allocation Calc'!T521,'Actual Allocation Calc'!AC521+IF($P521="Employed",$U521/7*BK521,
IF(AND($P521="Terminated"),($U521/7*AX521),
IF(AND($P521="Furloughed"),($U521/7*AX521)+($U521/7*BH521),
IF(AND($P521="Rehired"),($U521/7*BH521),
IF(AND($P521="Terminated",AX521&gt;0),$U521,
IF($P521="Furloughed",IF(AX521&gt;0,$U521)+IF(BH521&gt;0,$U521),
IF($P521="Rehired",IF(BH521&gt;0,$U521))))))))*'Actual Allocation Calc'!$AP$99)))</f>
        <v/>
      </c>
      <c r="AH521" s="536"/>
      <c r="AI521" s="82">
        <f t="shared" si="171"/>
        <v>0</v>
      </c>
      <c r="AJ521" s="210">
        <f t="shared" si="153"/>
        <v>0</v>
      </c>
      <c r="AK521" s="397" t="str">
        <f t="shared" si="154"/>
        <v/>
      </c>
      <c r="AM521" s="122"/>
      <c r="AO521" s="214" t="str">
        <f>IFERROR(IF($V521="","",VLOOKUP(V521,'Calendar Calcs'!$B$2:$E1488,4,FALSE)),0)</f>
        <v/>
      </c>
      <c r="AP521" s="69" t="str">
        <f>IF($AO521="","", IF($AO521&lt;AP$23,0,IF($AO521&gt;AP$23,COUNTIFS('Calendar Calcs'!$E$2:$E1488,AP$23),COUNTIFS('Calendar Calcs'!$E$2:$E1488,AP$23,'Calendar Calcs'!$D$2:$D1488,"&lt;="&amp;WEEKDAY($V521)))))</f>
        <v/>
      </c>
      <c r="AQ521" s="69" t="str">
        <f>IF($AO521="","", IF($AO521&lt;AQ$23,0,IF($AO521&gt;AQ$23,COUNTIFS('Calendar Calcs'!$E$2:$E1488,AQ$23),COUNTIFS('Calendar Calcs'!$E$2:$E1488,AQ$23,'Calendar Calcs'!$D$2:$D1488,"&lt;="&amp;WEEKDAY($V521)))))</f>
        <v/>
      </c>
      <c r="AR521" s="69" t="str">
        <f>IF($AO521="","", IF($AO521&lt;AR$23,0,IF($AO521&gt;AR$23,COUNTIFS('Calendar Calcs'!$E$2:$E1488,AR$23),COUNTIFS('Calendar Calcs'!$E$2:$E1488,AR$23,'Calendar Calcs'!$D$2:$D1488,"&lt;="&amp;WEEKDAY($V521)))))</f>
        <v/>
      </c>
      <c r="AS521" s="69" t="str">
        <f>IF($AO521="","", IF($AO521&lt;AS$23,0,IF($AO521&gt;AS$23,COUNTIFS('Calendar Calcs'!$E$2:$E1488,AS$23),COUNTIFS('Calendar Calcs'!$E$2:$E1488,AS$23,'Calendar Calcs'!$D$2:$D1488,"&lt;="&amp;WEEKDAY($V521)))))</f>
        <v/>
      </c>
      <c r="AT521" s="69" t="str">
        <f>IF($AO521="","", IF($AO521&lt;AT$23,0,IF($AO521&gt;AT$23,COUNTIFS('Calendar Calcs'!$E$2:$E1488,AT$23),COUNTIFS('Calendar Calcs'!$E$2:$E1488,AT$23,'Calendar Calcs'!$D$2:$D1488,"&lt;="&amp;WEEKDAY($V521)))))</f>
        <v/>
      </c>
      <c r="AU521" s="69" t="str">
        <f>IF($AO521="","", IF($AO521&lt;AU$23,0,IF($AO521&gt;AU$23,COUNTIFS('Calendar Calcs'!$E$2:$E1488,AU$23),COUNTIFS('Calendar Calcs'!$E$2:$E1488,AU$23,'Calendar Calcs'!$D$2:$D1488,"&lt;="&amp;WEEKDAY($V521)))))</f>
        <v/>
      </c>
      <c r="AV521" s="69" t="str">
        <f>IF($AO521="","", IF($AO521&lt;AV$23,0,IF($AO521&gt;AV$23,COUNTIFS('Calendar Calcs'!$E$2:$E1488,AV$23),COUNTIFS('Calendar Calcs'!$E$2:$E1488,AV$23,'Calendar Calcs'!$D$2:$D1488,"&lt;="&amp;WEEKDAY($V521)))))</f>
        <v/>
      </c>
      <c r="AW521" s="69" t="str">
        <f>IF($AO521="","", IF($AO521&lt;AW$23,0,IF($AO521&gt;AW$23,COUNTIFS('Calendar Calcs'!$E$2:$E1488,AW$23),COUNTIFS('Calendar Calcs'!$E$2:$E1488,AW$23,'Calendar Calcs'!$D$2:$D1488,"&lt;="&amp;WEEKDAY($V521)))))</f>
        <v/>
      </c>
      <c r="AX521" s="69" t="str">
        <f>IF($AO521="","", IF($AO521&lt;AX$23,0,IF($AO521&gt;AX$23,COUNTIFS('Calendar Calcs'!$E$2:$E1488,AX$23),COUNTIFS('Calendar Calcs'!$E$2:$E1488,AX$23,'Calendar Calcs'!$D$2:$D1488,"&lt;="&amp;WEEKDAY($V521)))))</f>
        <v/>
      </c>
      <c r="AY521" s="69" t="str">
        <f>IF($W521="","",VLOOKUP($W521,'Calendar Calcs'!$B$2:$E1488,4,FALSE))</f>
        <v/>
      </c>
      <c r="AZ521" s="69" t="str">
        <f>IF($AY521="","",IF($AY521&gt;AZ$23,0,IF($AY521&lt;AZ$23,COUNTIFS('Calendar Calcs'!$E$2:$E1488,AZ$23),COUNTIFS('Calendar Calcs'!$E$2:$E1488,AZ$23,'Calendar Calcs'!$D$2:$D1488,"&gt;="&amp;WEEKDAY($W521)))))</f>
        <v/>
      </c>
      <c r="BA521" s="69" t="str">
        <f>IF($AY521="","",IF($AY521&gt;BA$23,0,IF($AY521&lt;BA$23,COUNTIFS('Calendar Calcs'!$E$2:$E1488,BA$23),COUNTIFS('Calendar Calcs'!$E$2:$E1488,BA$23,'Calendar Calcs'!$D$2:$D1488,"&gt;="&amp;WEEKDAY($W521)))))</f>
        <v/>
      </c>
      <c r="BB521" s="69" t="str">
        <f>IF($AY521="","",IF($AY521&gt;BB$23,0,IF($AY521&lt;BB$23,COUNTIFS('Calendar Calcs'!$E$2:$E1488,BB$23),COUNTIFS('Calendar Calcs'!$E$2:$E1488,BB$23,'Calendar Calcs'!$D$2:$D1488,"&gt;="&amp;WEEKDAY($W521)))))</f>
        <v/>
      </c>
      <c r="BC521" s="69" t="str">
        <f>IF($AY521="","",IF($AY521&gt;BC$23,0,IF($AY521&lt;BC$23,COUNTIFS('Calendar Calcs'!$E$2:$E1488,BC$23),COUNTIFS('Calendar Calcs'!$E$2:$E1488,BC$23,'Calendar Calcs'!$D$2:$D1488,"&gt;="&amp;WEEKDAY($W521)))))</f>
        <v/>
      </c>
      <c r="BD521" s="69" t="str">
        <f>IF($AY521="","",IF($AY521&gt;BD$23,0,IF($AY521&lt;BD$23,COUNTIFS('Calendar Calcs'!$E$2:$E1488,BD$23),COUNTIFS('Calendar Calcs'!$E$2:$E1488,BD$23,'Calendar Calcs'!$D$2:$D1488,"&gt;="&amp;WEEKDAY($W521)))))</f>
        <v/>
      </c>
      <c r="BE521" s="69" t="str">
        <f>IF($AY521="","",IF($AY521&gt;BE$23,0,IF($AY521&lt;BE$23,COUNTIFS('Calendar Calcs'!$E$2:$E1488,BE$23),COUNTIFS('Calendar Calcs'!$E$2:$E1488,BE$23,'Calendar Calcs'!$D$2:$D1488,"&gt;="&amp;WEEKDAY($W521)))))</f>
        <v/>
      </c>
      <c r="BF521" s="69" t="str">
        <f>IF($AY521="","",IF($AY521&gt;BF$23,0,IF($AY521&lt;BF$23,COUNTIFS('Calendar Calcs'!$E$2:$E1488,BF$23),COUNTIFS('Calendar Calcs'!$E$2:$E1488,BF$23,'Calendar Calcs'!$D$2:$D1488,"&gt;="&amp;WEEKDAY($W521)))))</f>
        <v/>
      </c>
      <c r="BG521" s="69" t="str">
        <f>IF($AY521="","",IF($AY521&gt;BG$23,0,IF($AY521&lt;BG$23,COUNTIFS('Calendar Calcs'!$E$2:$E1488,BG$23),COUNTIFS('Calendar Calcs'!$E$2:$E1488,BG$23,'Calendar Calcs'!$D$2:$D1488,"&gt;="&amp;WEEKDAY($W521)))))</f>
        <v/>
      </c>
      <c r="BH521" s="69">
        <f t="shared" si="155"/>
        <v>6</v>
      </c>
      <c r="BI521" s="69">
        <f>IF(Cover!$E$43="","",VLOOKUP(Cover!$E$43,'Calendar Calcs'!$B$2:$E1488,4,FALSE))</f>
        <v>1</v>
      </c>
      <c r="BJ521" s="69">
        <f>IF($BI521="","", IF($BI521&lt;BJ$23,0,IF($BI521&gt;=BJ$23,COUNTIFS('Calendar Calcs'!$E$2:$E1488,BJ$23),COUNTIFS('Calendar Calcs'!$E$2:$E1488,BJ$23,'Calendar Calcs'!$D$2:$D1488,"&lt;="&amp;WEEKDAY($V521)))))</f>
        <v>1</v>
      </c>
      <c r="BK521" s="69">
        <f t="shared" si="152"/>
        <v>6</v>
      </c>
      <c r="BN521" s="69" t="str">
        <f>IF(T521&gt;0,"FTE",IF(Cover!$E$47="Weekly",IF(S521&gt;29.75,"FTE","PTE"),IF(S521&gt;59.75,"FTE","PTE")))</f>
        <v>PTE</v>
      </c>
      <c r="BO521" s="69">
        <f>IF(BN521="FTE",30,IF(Cover!$E$47="Weekly",'STEP 2 EE Data'!S521,'STEP 2 EE Data'!S521/2))</f>
        <v>0</v>
      </c>
      <c r="BP521" s="209">
        <f t="shared" si="156"/>
        <v>0</v>
      </c>
      <c r="BQ521" s="209">
        <f t="shared" si="157"/>
        <v>0</v>
      </c>
      <c r="BR521" s="209">
        <f t="shared" si="158"/>
        <v>0</v>
      </c>
      <c r="BS521" s="209">
        <f t="shared" si="159"/>
        <v>0</v>
      </c>
      <c r="BT521" s="209">
        <f t="shared" si="160"/>
        <v>0</v>
      </c>
      <c r="BU521" s="209">
        <f t="shared" si="161"/>
        <v>0</v>
      </c>
      <c r="BV521" s="209">
        <f t="shared" si="162"/>
        <v>0</v>
      </c>
      <c r="BW521" s="209">
        <f t="shared" si="163"/>
        <v>0</v>
      </c>
      <c r="BX521" s="209">
        <f t="shared" si="164"/>
        <v>0</v>
      </c>
      <c r="CC521" s="210" t="str">
        <f>IF(B521="","",IF(C521="",IF(Cover!$E$47="Weekly",'STEP 3 EE Comp'!BI526*8,'STEP 3 EE Comp'!BI526*4),IF(Cover!$E$47="Weekly",'STEP 3 EE Comp'!BI526,'STEP 3 EE Comp'!BI526)))</f>
        <v/>
      </c>
      <c r="CD521" s="82" t="str">
        <f t="shared" si="165"/>
        <v/>
      </c>
      <c r="CE521" s="417">
        <f t="shared" si="166"/>
        <v>1</v>
      </c>
      <c r="CF521" s="82" t="str">
        <f t="shared" si="167"/>
        <v>Good</v>
      </c>
      <c r="CG521" s="82">
        <f t="shared" si="168"/>
        <v>0</v>
      </c>
      <c r="CH521" s="234">
        <f t="shared" si="169"/>
        <v>0</v>
      </c>
    </row>
    <row r="522" spans="1:86" s="69" customFormat="1" x14ac:dyDescent="0.3">
      <c r="A522" s="555"/>
      <c r="B522" s="52"/>
      <c r="C522" s="52"/>
      <c r="D522" s="52"/>
      <c r="E522" s="52"/>
      <c r="F522" s="507"/>
      <c r="G522" s="210">
        <f t="shared" si="170"/>
        <v>0</v>
      </c>
      <c r="H522" s="82">
        <f t="shared" si="151"/>
        <v>0</v>
      </c>
      <c r="I522" s="211"/>
      <c r="J522" s="441" t="s">
        <v>21</v>
      </c>
      <c r="K522" s="441" t="s">
        <v>21</v>
      </c>
      <c r="L522" s="441" t="s">
        <v>21</v>
      </c>
      <c r="M522" s="441" t="s">
        <v>21</v>
      </c>
      <c r="N522" s="568" t="s">
        <v>21</v>
      </c>
      <c r="O522" s="211"/>
      <c r="P522" s="212" t="str">
        <f>IF(B522="","",
IF(AND(V522="",W522="",B522&lt;&gt;""),"Employed",
IF(AND(V522&lt;&gt;"",W522="",B522&lt;&gt;""),"Terminated",
IF(AND(V522&lt;&gt;"",W522&lt;&gt;"",B522&lt;&gt;""),IF(W522&lt;Cover!$E$43,"Employed","Furloughed"),
IF(AND(V522="",W522&lt;&gt;"",B522&lt;&gt;""),IF(W522&lt;Cover!$E$43,"Employed","Rehired"))))))</f>
        <v/>
      </c>
      <c r="Q522" s="211"/>
      <c r="R522" s="536"/>
      <c r="S522" s="563"/>
      <c r="T522" s="536"/>
      <c r="U522" s="82">
        <f>IF(Cover!$E$47="Weekly",IF(T522&gt;0,T522,R522*S522),IF(T522&gt;0,T522,R522*S522)/2)</f>
        <v>0</v>
      </c>
      <c r="V522" s="564"/>
      <c r="W522" s="564"/>
      <c r="Y522" s="213" t="str">
        <f>IF($B522="","",IF('Actual Allocation Calc'!$AH$78="A",
IF($P522="Employed",$U522/7*BJ522,
IF(AND($P522="Terminated"),($U522/7*AP522),
IF(AND($P522="Furloughed"),($U522/7*AP522)+($U522/7*AZ522),
IF(AND($P522="Rehired"),($U522/7*AZ522),
IF(AND($P522="Terminated",AP522&gt;0),$U522,
IF($P522="Furloughed",IF(AP522&gt;0,$U522)+IF(AZ522&gt;0,$U522),
IF($P522="Rehired",IF(AZ522&gt;0,$U522)))))))),IF('Actual Allocation Calc'!$AH$78="C",'Actual Allocation Calc'!L522,'Actual Allocation Calc'!U522+IF($P522="Employed",$U522/7*BJ522,
IF(AND($P522="Terminated"),($U522/7*AP522),
IF(AND($P522="Furloughed"),($U522/7*AP522)+($U522/7*AZ522),
IF(AND($P522="Rehired"),($U522/7*AZ522),
IF(AND($P522="Terminated",AP522&gt;0),$U522,
IF($P522="Furloughed",IF(AP522&gt;0,$U522)+IF(AZ522&gt;0,$U522),
IF($P522="Rehired",IF(AZ522&gt;0,$U522))))))))*'Actual Allocation Calc'!$AH$99)))</f>
        <v/>
      </c>
      <c r="Z522" s="210" t="str">
        <f>IF($B522="","",IF('Actual Allocation Calc'!$AI$78="A",
IF($P522="Employed",$U522,
IF(AND($P522="Terminated"),($U522/7*AQ522),
IF(AND($P522="Furloughed"),($U522/7*AQ522)+($U522/7*BA522),
IF(AND($P522="Rehired"),($U522/7*BA522),
IF(AND($P522="Terminated",AQ522&gt;0),$U522,
IF($P522="Furloughed",IF(AQ522&gt;0,$U522)+IF(BA522&gt;0,$U522),
IF($P522="Rehired",IF(BA522&gt;0,$U522)))))))),IF('Actual Allocation Calc'!$AI$78="C",'Actual Allocation Calc'!M522,'Actual Allocation Calc'!V522+IF($P522="Employed",$U522,
IF(AND($P522="Terminated"),($U522/7*AQ522),
IF(AND($P522="Furloughed"),($U522/7*AQ522)+($U522/7*BA522),
IF(AND($P522="Rehired"),($U522/7*BA522),
IF(AND($P522="Terminated",AQ522&gt;0),$U522,
IF($P522="Furloughed",IF(AQ522&gt;0,$U522)+IF(BA522&gt;0,$U522),
IF($P522="Rehired",IF(BA522&gt;0,$U522))))))))*'Actual Allocation Calc'!$AI$99)))</f>
        <v/>
      </c>
      <c r="AA522" s="210" t="str">
        <f>IF($B522="","",IF('Actual Allocation Calc'!$AJ$78="A",
IF($P522="Employed",$U522,
IF(AND($P522="Terminated"),($U522/7*AR522),
IF(AND($P522="Furloughed"),($U522/7*AR522)+($U522/7*BB522),
IF(AND($P522="Rehired"),($U522/7*BB522),
IF(AND($P522="Terminated",AR522&gt;0),$U522,
IF($P522="Furloughed",IF(AR522&gt;0,$U522)+IF(BB522&gt;0,$U522),
IF($P522="Rehired",IF(BB522&gt;0,$U522)))))))),IF('Actual Allocation Calc'!$AJ$78="C",'Actual Allocation Calc'!N522,'Actual Allocation Calc'!W522+IF($P522="Employed",$U522,
IF(AND($P522="Terminated"),($U522/7*AR522),
IF(AND($P522="Furloughed"),($U522/7*AR522)+($U522/7*BB522),
IF(AND($P522="Rehired"),($U522/7*BB522),
IF(AND($P522="Terminated",AR522&gt;0),$U522,
IF($P522="Furloughed",IF(AR522&gt;0,$U522)+IF(BB522&gt;0,$U522),
IF($P522="Rehired",IF(BB522&gt;0,$U522))))))))*'Actual Allocation Calc'!$AJ$99)))</f>
        <v/>
      </c>
      <c r="AB522" s="210" t="str">
        <f>IF($B522="","",IF('Actual Allocation Calc'!$AK$78="A",
IF($P522="Employed",$U522,
IF(AND($P522="Terminated"),($U522/7*AS522),
IF(AND($P522="Furloughed"),($U522/7*AS522)+($U522/7*BC522),
IF(AND($P522="Rehired"),($U522/7*BC522),
IF(AND($P522="Terminated",AS522&gt;0),$U522,
IF($P522="Furloughed",IF(AS522&gt;0,$U522)+IF(BC522&gt;0,$U522),
IF($P522="Rehired",IF(BC522&gt;0,$U522)))))))),IF('Actual Allocation Calc'!$AK$78="C",'Actual Allocation Calc'!O522,'Actual Allocation Calc'!X522+IF($P522="Employed",$U522,
IF(AND($P522="Terminated"),($U522/7*AS522),
IF(AND($P522="Furloughed"),($U522/7*AS522)+($U522/7*BC522),
IF(AND($P522="Rehired"),($U522/7*BC522),
IF(AND($P522="Terminated",AS522&gt;0),$U522,
IF($P522="Furloughed",IF(AS522&gt;0,$U522)+IF(BC522&gt;0,$U522),
IF($P522="Rehired",IF(BC522&gt;0,$U522))))))))*'Actual Allocation Calc'!$AK$99)))</f>
        <v/>
      </c>
      <c r="AC522" s="210" t="str">
        <f>IF($B522="","",IF('Actual Allocation Calc'!$AL$78="A",
IF($P522="Employed",$U522,
IF(AND($P522="Terminated"),($U522/7*AT522),
IF(AND($P522="Furloughed"),($U522/7*AT522)+($U522/7*BD522),
IF(AND($P522="Rehired"),($U522/7*BD522),
IF(AND($P522="Terminated",AT522&gt;0),$U522,
IF($P522="Furloughed",IF(AT522&gt;0,$U522)+IF(BD522&gt;0,$U522),
IF($P522="Rehired",IF(BD522&gt;0,$U522)))))))),IF('Actual Allocation Calc'!$AL$78="C",'Actual Allocation Calc'!P522,'Actual Allocation Calc'!Y522+IF($P522="Employed",$U522,
IF(AND($P522="Terminated"),($U522/7*AT522),
IF(AND($P522="Furloughed"),($U522/7*AT522)+($U522/7*BD522),
IF(AND($P522="Rehired"),($U522/7*BD522),
IF(AND($P522="Terminated",AT522&gt;0),$U522,
IF($P522="Furloughed",IF(AT522&gt;0,$U522)+IF(BD522&gt;0,$U522),
IF($P522="Rehired",IF(BD522&gt;0,$U522))))))))*'Actual Allocation Calc'!$AL$99)))</f>
        <v/>
      </c>
      <c r="AD522" s="210" t="str">
        <f>IF($B522="","",IF('Actual Allocation Calc'!$AM$78="A",
IF($P522="Employed",$U522,
IF(AND($P522="Terminated"),($U522/7*AU522),
IF(AND($P522="Furloughed"),($U522/7*AU522)+($U522/7*BE522),
IF(AND($P522="Rehired"),($U522/7*BE522),
IF(AND($P522="Terminated",AU522&gt;0),$U522,
IF($P522="Furloughed",IF(AU522&gt;0,$U522)+IF(BE522&gt;0,$U522),
IF($P522="Rehired",IF(BE522&gt;0,$U522)))))))),IF('Actual Allocation Calc'!$AM$78="C",'Actual Allocation Calc'!Q522,'Actual Allocation Calc'!Z522+IF($P522="Employed",$U522,
IF(AND($P522="Terminated"),($U522/7*AU522),
IF(AND($P522="Furloughed"),($U522/7*AU522)+($U522/7*BE522),
IF(AND($P522="Rehired"),($U522/7*BE522),
IF(AND($P522="Terminated",AU522&gt;0),$U522,
IF($P522="Furloughed",IF(AU522&gt;0,$U522)+IF(BE522&gt;0,$U522),
IF($P522="Rehired",IF(BE522&gt;0,$U522))))))))*'Actual Allocation Calc'!$AM$99)))</f>
        <v/>
      </c>
      <c r="AE522" s="210" t="str">
        <f>IF($B522="","",IF('Actual Allocation Calc'!$AN$78="A",
IF($P522="Employed",$U522,
IF(AND($P522="Terminated"),($U522/7*AV522),
IF(AND($P522="Furloughed"),($U522/7*AV522)+($U522/7*BF522),
IF(AND($P522="Rehired"),($U522/7*BF522),
IF(AND($P522="Terminated",AV522&gt;0),$U522,
IF($P522="Furloughed",IF(AV522&gt;0,$U522)+IF(BF522&gt;0,$U522),
IF($P522="Rehired",IF(BF522&gt;0,$U522)))))))),IF('Actual Allocation Calc'!$AN$78="C",'Actual Allocation Calc'!R522,'Actual Allocation Calc'!AA522+IF($P522="Employed",$U522,
IF(AND($P522="Terminated"),($U522/7*AV522),
IF(AND($P522="Furloughed"),($U522/7*AV522)+($U522/7*BF522),
IF(AND($P522="Rehired"),($U522/7*BF522),
IF(AND($P522="Terminated",AV522&gt;0),$U522,
IF($P522="Furloughed",IF(AV522&gt;0,$U522)+IF(BF522&gt;0,$U522),
IF($P522="Rehired",IF(BF522&gt;0,$U522))))))))*'Actual Allocation Calc'!$AN$99)))</f>
        <v/>
      </c>
      <c r="AF522" s="210" t="str">
        <f>IF($B522="","",IF('Actual Allocation Calc'!$AO$78="A",
IF($P522="Employed",$U522,
IF(AND($P522="Terminated"),($U522/7*AW522),
IF(AND($P522="Furloughed"),($U522/7*AW522)+($U522/7*BG522),
IF(AND($P522="Rehired"),($U522/7*BG522),
IF(AND($P522="Terminated",AW522&gt;0),$U522,
IF($P522="Furloughed",IF(AW522&gt;0,$U522)+IF(BG522&gt;0,$U522),
IF($P522="Rehired",IF(BG522&gt;0,$U522)))))))),IF('Actual Allocation Calc'!$AO$78="C",'Actual Allocation Calc'!S522,'Actual Allocation Calc'!AB522+IF($P522="Employed",$U522,
IF(AND($P522="Terminated"),($U522/7*AW522),
IF(AND($P522="Furloughed"),($U522/7*AW522)+($U522/7*BG522),
IF(AND($P522="Rehired"),($U522/7*BG522),
IF(AND($P522="Terminated",AW522&gt;0),$U522,
IF($P522="Furloughed",IF(AW522&gt;0,$U522)+IF(BG522&gt;0,$U522),
IF($P522="Rehired",IF(BG522&gt;0,$U522))))))))*'Actual Allocation Calc'!$AO$99)))</f>
        <v/>
      </c>
      <c r="AG522" s="210" t="str">
        <f>IF($B522="","",IF('Actual Allocation Calc'!$AP$78="A",
IF($P522="Employed",$U522/7*BK522,
IF(AND($P522="Terminated"),($U522/7*AX522),
IF(AND($P522="Furloughed"),($U522/7*AX522)+($U522/7*BH522),
IF(AND($P522="Rehired"),($U522/7*BH522),
IF(AND($P522="Terminated",AX522&gt;0),$U522,
IF($P522="Furloughed",IF(AX522&gt;0,$U522)+IF(BH522&gt;0,$U522),
IF($P522="Rehired",IF(BH522&gt;0,$U522)))))))),IF('Actual Allocation Calc'!$AP$78="C",'Actual Allocation Calc'!T522,'Actual Allocation Calc'!AC522+IF($P522="Employed",$U522/7*BK522,
IF(AND($P522="Terminated"),($U522/7*AX522),
IF(AND($P522="Furloughed"),($U522/7*AX522)+($U522/7*BH522),
IF(AND($P522="Rehired"),($U522/7*BH522),
IF(AND($P522="Terminated",AX522&gt;0),$U522,
IF($P522="Furloughed",IF(AX522&gt;0,$U522)+IF(BH522&gt;0,$U522),
IF($P522="Rehired",IF(BH522&gt;0,$U522))))))))*'Actual Allocation Calc'!$AP$99)))</f>
        <v/>
      </c>
      <c r="AH522" s="536"/>
      <c r="AI522" s="82">
        <f t="shared" si="171"/>
        <v>0</v>
      </c>
      <c r="AJ522" s="210">
        <f t="shared" si="153"/>
        <v>0</v>
      </c>
      <c r="AK522" s="397" t="str">
        <f t="shared" si="154"/>
        <v/>
      </c>
      <c r="AM522" s="122"/>
      <c r="AO522" s="214" t="str">
        <f>IFERROR(IF($V522="","",VLOOKUP(V522,'Calendar Calcs'!$B$2:$E1489,4,FALSE)),0)</f>
        <v/>
      </c>
      <c r="AP522" s="69" t="str">
        <f>IF($AO522="","", IF($AO522&lt;AP$23,0,IF($AO522&gt;AP$23,COUNTIFS('Calendar Calcs'!$E$2:$E1489,AP$23),COUNTIFS('Calendar Calcs'!$E$2:$E1489,AP$23,'Calendar Calcs'!$D$2:$D1489,"&lt;="&amp;WEEKDAY($V522)))))</f>
        <v/>
      </c>
      <c r="AQ522" s="69" t="str">
        <f>IF($AO522="","", IF($AO522&lt;AQ$23,0,IF($AO522&gt;AQ$23,COUNTIFS('Calendar Calcs'!$E$2:$E1489,AQ$23),COUNTIFS('Calendar Calcs'!$E$2:$E1489,AQ$23,'Calendar Calcs'!$D$2:$D1489,"&lt;="&amp;WEEKDAY($V522)))))</f>
        <v/>
      </c>
      <c r="AR522" s="69" t="str">
        <f>IF($AO522="","", IF($AO522&lt;AR$23,0,IF($AO522&gt;AR$23,COUNTIFS('Calendar Calcs'!$E$2:$E1489,AR$23),COUNTIFS('Calendar Calcs'!$E$2:$E1489,AR$23,'Calendar Calcs'!$D$2:$D1489,"&lt;="&amp;WEEKDAY($V522)))))</f>
        <v/>
      </c>
      <c r="AS522" s="69" t="str">
        <f>IF($AO522="","", IF($AO522&lt;AS$23,0,IF($AO522&gt;AS$23,COUNTIFS('Calendar Calcs'!$E$2:$E1489,AS$23),COUNTIFS('Calendar Calcs'!$E$2:$E1489,AS$23,'Calendar Calcs'!$D$2:$D1489,"&lt;="&amp;WEEKDAY($V522)))))</f>
        <v/>
      </c>
      <c r="AT522" s="69" t="str">
        <f>IF($AO522="","", IF($AO522&lt;AT$23,0,IF($AO522&gt;AT$23,COUNTIFS('Calendar Calcs'!$E$2:$E1489,AT$23),COUNTIFS('Calendar Calcs'!$E$2:$E1489,AT$23,'Calendar Calcs'!$D$2:$D1489,"&lt;="&amp;WEEKDAY($V522)))))</f>
        <v/>
      </c>
      <c r="AU522" s="69" t="str">
        <f>IF($AO522="","", IF($AO522&lt;AU$23,0,IF($AO522&gt;AU$23,COUNTIFS('Calendar Calcs'!$E$2:$E1489,AU$23),COUNTIFS('Calendar Calcs'!$E$2:$E1489,AU$23,'Calendar Calcs'!$D$2:$D1489,"&lt;="&amp;WEEKDAY($V522)))))</f>
        <v/>
      </c>
      <c r="AV522" s="69" t="str">
        <f>IF($AO522="","", IF($AO522&lt;AV$23,0,IF($AO522&gt;AV$23,COUNTIFS('Calendar Calcs'!$E$2:$E1489,AV$23),COUNTIFS('Calendar Calcs'!$E$2:$E1489,AV$23,'Calendar Calcs'!$D$2:$D1489,"&lt;="&amp;WEEKDAY($V522)))))</f>
        <v/>
      </c>
      <c r="AW522" s="69" t="str">
        <f>IF($AO522="","", IF($AO522&lt;AW$23,0,IF($AO522&gt;AW$23,COUNTIFS('Calendar Calcs'!$E$2:$E1489,AW$23),COUNTIFS('Calendar Calcs'!$E$2:$E1489,AW$23,'Calendar Calcs'!$D$2:$D1489,"&lt;="&amp;WEEKDAY($V522)))))</f>
        <v/>
      </c>
      <c r="AX522" s="69" t="str">
        <f>IF($AO522="","", IF($AO522&lt;AX$23,0,IF($AO522&gt;AX$23,COUNTIFS('Calendar Calcs'!$E$2:$E1489,AX$23),COUNTIFS('Calendar Calcs'!$E$2:$E1489,AX$23,'Calendar Calcs'!$D$2:$D1489,"&lt;="&amp;WEEKDAY($V522)))))</f>
        <v/>
      </c>
      <c r="AY522" s="69" t="str">
        <f>IF($W522="","",VLOOKUP($W522,'Calendar Calcs'!$B$2:$E1489,4,FALSE))</f>
        <v/>
      </c>
      <c r="AZ522" s="69" t="str">
        <f>IF($AY522="","",IF($AY522&gt;AZ$23,0,IF($AY522&lt;AZ$23,COUNTIFS('Calendar Calcs'!$E$2:$E1489,AZ$23),COUNTIFS('Calendar Calcs'!$E$2:$E1489,AZ$23,'Calendar Calcs'!$D$2:$D1489,"&gt;="&amp;WEEKDAY($W522)))))</f>
        <v/>
      </c>
      <c r="BA522" s="69" t="str">
        <f>IF($AY522="","",IF($AY522&gt;BA$23,0,IF($AY522&lt;BA$23,COUNTIFS('Calendar Calcs'!$E$2:$E1489,BA$23),COUNTIFS('Calendar Calcs'!$E$2:$E1489,BA$23,'Calendar Calcs'!$D$2:$D1489,"&gt;="&amp;WEEKDAY($W522)))))</f>
        <v/>
      </c>
      <c r="BB522" s="69" t="str">
        <f>IF($AY522="","",IF($AY522&gt;BB$23,0,IF($AY522&lt;BB$23,COUNTIFS('Calendar Calcs'!$E$2:$E1489,BB$23),COUNTIFS('Calendar Calcs'!$E$2:$E1489,BB$23,'Calendar Calcs'!$D$2:$D1489,"&gt;="&amp;WEEKDAY($W522)))))</f>
        <v/>
      </c>
      <c r="BC522" s="69" t="str">
        <f>IF($AY522="","",IF($AY522&gt;BC$23,0,IF($AY522&lt;BC$23,COUNTIFS('Calendar Calcs'!$E$2:$E1489,BC$23),COUNTIFS('Calendar Calcs'!$E$2:$E1489,BC$23,'Calendar Calcs'!$D$2:$D1489,"&gt;="&amp;WEEKDAY($W522)))))</f>
        <v/>
      </c>
      <c r="BD522" s="69" t="str">
        <f>IF($AY522="","",IF($AY522&gt;BD$23,0,IF($AY522&lt;BD$23,COUNTIFS('Calendar Calcs'!$E$2:$E1489,BD$23),COUNTIFS('Calendar Calcs'!$E$2:$E1489,BD$23,'Calendar Calcs'!$D$2:$D1489,"&gt;="&amp;WEEKDAY($W522)))))</f>
        <v/>
      </c>
      <c r="BE522" s="69" t="str">
        <f>IF($AY522="","",IF($AY522&gt;BE$23,0,IF($AY522&lt;BE$23,COUNTIFS('Calendar Calcs'!$E$2:$E1489,BE$23),COUNTIFS('Calendar Calcs'!$E$2:$E1489,BE$23,'Calendar Calcs'!$D$2:$D1489,"&gt;="&amp;WEEKDAY($W522)))))</f>
        <v/>
      </c>
      <c r="BF522" s="69" t="str">
        <f>IF($AY522="","",IF($AY522&gt;BF$23,0,IF($AY522&lt;BF$23,COUNTIFS('Calendar Calcs'!$E$2:$E1489,BF$23),COUNTIFS('Calendar Calcs'!$E$2:$E1489,BF$23,'Calendar Calcs'!$D$2:$D1489,"&gt;="&amp;WEEKDAY($W522)))))</f>
        <v/>
      </c>
      <c r="BG522" s="69" t="str">
        <f>IF($AY522="","",IF($AY522&gt;BG$23,0,IF($AY522&lt;BG$23,COUNTIFS('Calendar Calcs'!$E$2:$E1489,BG$23),COUNTIFS('Calendar Calcs'!$E$2:$E1489,BG$23,'Calendar Calcs'!$D$2:$D1489,"&gt;="&amp;WEEKDAY($W522)))))</f>
        <v/>
      </c>
      <c r="BH522" s="69">
        <f t="shared" si="155"/>
        <v>6</v>
      </c>
      <c r="BI522" s="69">
        <f>IF(Cover!$E$43="","",VLOOKUP(Cover!$E$43,'Calendar Calcs'!$B$2:$E1489,4,FALSE))</f>
        <v>1</v>
      </c>
      <c r="BJ522" s="69">
        <f>IF($BI522="","", IF($BI522&lt;BJ$23,0,IF($BI522&gt;=BJ$23,COUNTIFS('Calendar Calcs'!$E$2:$E1489,BJ$23),COUNTIFS('Calendar Calcs'!$E$2:$E1489,BJ$23,'Calendar Calcs'!$D$2:$D1489,"&lt;="&amp;WEEKDAY($V522)))))</f>
        <v>1</v>
      </c>
      <c r="BK522" s="69">
        <f t="shared" si="152"/>
        <v>6</v>
      </c>
      <c r="BN522" s="69" t="str">
        <f>IF(T522&gt;0,"FTE",IF(Cover!$E$47="Weekly",IF(S522&gt;29.75,"FTE","PTE"),IF(S522&gt;59.75,"FTE","PTE")))</f>
        <v>PTE</v>
      </c>
      <c r="BO522" s="69">
        <f>IF(BN522="FTE",30,IF(Cover!$E$47="Weekly",'STEP 2 EE Data'!S522,'STEP 2 EE Data'!S522/2))</f>
        <v>0</v>
      </c>
      <c r="BP522" s="209">
        <f t="shared" si="156"/>
        <v>0</v>
      </c>
      <c r="BQ522" s="209">
        <f t="shared" si="157"/>
        <v>0</v>
      </c>
      <c r="BR522" s="209">
        <f t="shared" si="158"/>
        <v>0</v>
      </c>
      <c r="BS522" s="209">
        <f t="shared" si="159"/>
        <v>0</v>
      </c>
      <c r="BT522" s="209">
        <f t="shared" si="160"/>
        <v>0</v>
      </c>
      <c r="BU522" s="209">
        <f t="shared" si="161"/>
        <v>0</v>
      </c>
      <c r="BV522" s="209">
        <f t="shared" si="162"/>
        <v>0</v>
      </c>
      <c r="BW522" s="209">
        <f t="shared" si="163"/>
        <v>0</v>
      </c>
      <c r="BX522" s="209">
        <f t="shared" si="164"/>
        <v>0</v>
      </c>
      <c r="CC522" s="210" t="str">
        <f>IF(B522="","",IF(C522="",IF(Cover!$E$47="Weekly",'STEP 3 EE Comp'!BI527*8,'STEP 3 EE Comp'!BI527*4),IF(Cover!$E$47="Weekly",'STEP 3 EE Comp'!BI527,'STEP 3 EE Comp'!BI527)))</f>
        <v/>
      </c>
      <c r="CD522" s="82" t="str">
        <f t="shared" si="165"/>
        <v/>
      </c>
      <c r="CE522" s="417">
        <f t="shared" si="166"/>
        <v>1</v>
      </c>
      <c r="CF522" s="82" t="str">
        <f t="shared" si="167"/>
        <v>Good</v>
      </c>
      <c r="CG522" s="82">
        <f t="shared" si="168"/>
        <v>0</v>
      </c>
      <c r="CH522" s="234">
        <f t="shared" si="169"/>
        <v>0</v>
      </c>
    </row>
    <row r="523" spans="1:86" s="69" customFormat="1" x14ac:dyDescent="0.3">
      <c r="A523" s="555"/>
      <c r="B523" s="52"/>
      <c r="C523" s="52"/>
      <c r="D523" s="52"/>
      <c r="E523" s="52"/>
      <c r="F523" s="507"/>
      <c r="G523" s="210">
        <f t="shared" si="170"/>
        <v>0</v>
      </c>
      <c r="H523" s="82">
        <f t="shared" si="151"/>
        <v>0</v>
      </c>
      <c r="I523" s="211"/>
      <c r="J523" s="441" t="s">
        <v>21</v>
      </c>
      <c r="K523" s="441" t="s">
        <v>21</v>
      </c>
      <c r="L523" s="441" t="s">
        <v>21</v>
      </c>
      <c r="M523" s="441" t="s">
        <v>21</v>
      </c>
      <c r="N523" s="568" t="s">
        <v>21</v>
      </c>
      <c r="O523" s="211"/>
      <c r="P523" s="212" t="str">
        <f>IF(B523="","",
IF(AND(V523="",W523="",B523&lt;&gt;""),"Employed",
IF(AND(V523&lt;&gt;"",W523="",B523&lt;&gt;""),"Terminated",
IF(AND(V523&lt;&gt;"",W523&lt;&gt;"",B523&lt;&gt;""),IF(W523&lt;Cover!$E$43,"Employed","Furloughed"),
IF(AND(V523="",W523&lt;&gt;"",B523&lt;&gt;""),IF(W523&lt;Cover!$E$43,"Employed","Rehired"))))))</f>
        <v/>
      </c>
      <c r="Q523" s="211"/>
      <c r="R523" s="536"/>
      <c r="S523" s="563"/>
      <c r="T523" s="536"/>
      <c r="U523" s="82">
        <f>IF(Cover!$E$47="Weekly",IF(T523&gt;0,T523,R523*S523),IF(T523&gt;0,T523,R523*S523)/2)</f>
        <v>0</v>
      </c>
      <c r="V523" s="564"/>
      <c r="W523" s="564"/>
      <c r="Y523" s="213" t="str">
        <f>IF($B523="","",IF('Actual Allocation Calc'!$AH$78="A",
IF($P523="Employed",$U523/7*BJ523,
IF(AND($P523="Terminated"),($U523/7*AP523),
IF(AND($P523="Furloughed"),($U523/7*AP523)+($U523/7*AZ523),
IF(AND($P523="Rehired"),($U523/7*AZ523),
IF(AND($P523="Terminated",AP523&gt;0),$U523,
IF($P523="Furloughed",IF(AP523&gt;0,$U523)+IF(AZ523&gt;0,$U523),
IF($P523="Rehired",IF(AZ523&gt;0,$U523)))))))),IF('Actual Allocation Calc'!$AH$78="C",'Actual Allocation Calc'!L523,'Actual Allocation Calc'!U523+IF($P523="Employed",$U523/7*BJ523,
IF(AND($P523="Terminated"),($U523/7*AP523),
IF(AND($P523="Furloughed"),($U523/7*AP523)+($U523/7*AZ523),
IF(AND($P523="Rehired"),($U523/7*AZ523),
IF(AND($P523="Terminated",AP523&gt;0),$U523,
IF($P523="Furloughed",IF(AP523&gt;0,$U523)+IF(AZ523&gt;0,$U523),
IF($P523="Rehired",IF(AZ523&gt;0,$U523))))))))*'Actual Allocation Calc'!$AH$99)))</f>
        <v/>
      </c>
      <c r="Z523" s="210" t="str">
        <f>IF($B523="","",IF('Actual Allocation Calc'!$AI$78="A",
IF($P523="Employed",$U523,
IF(AND($P523="Terminated"),($U523/7*AQ523),
IF(AND($P523="Furloughed"),($U523/7*AQ523)+($U523/7*BA523),
IF(AND($P523="Rehired"),($U523/7*BA523),
IF(AND($P523="Terminated",AQ523&gt;0),$U523,
IF($P523="Furloughed",IF(AQ523&gt;0,$U523)+IF(BA523&gt;0,$U523),
IF($P523="Rehired",IF(BA523&gt;0,$U523)))))))),IF('Actual Allocation Calc'!$AI$78="C",'Actual Allocation Calc'!M523,'Actual Allocation Calc'!V523+IF($P523="Employed",$U523,
IF(AND($P523="Terminated"),($U523/7*AQ523),
IF(AND($P523="Furloughed"),($U523/7*AQ523)+($U523/7*BA523),
IF(AND($P523="Rehired"),($U523/7*BA523),
IF(AND($P523="Terminated",AQ523&gt;0),$U523,
IF($P523="Furloughed",IF(AQ523&gt;0,$U523)+IF(BA523&gt;0,$U523),
IF($P523="Rehired",IF(BA523&gt;0,$U523))))))))*'Actual Allocation Calc'!$AI$99)))</f>
        <v/>
      </c>
      <c r="AA523" s="210" t="str">
        <f>IF($B523="","",IF('Actual Allocation Calc'!$AJ$78="A",
IF($P523="Employed",$U523,
IF(AND($P523="Terminated"),($U523/7*AR523),
IF(AND($P523="Furloughed"),($U523/7*AR523)+($U523/7*BB523),
IF(AND($P523="Rehired"),($U523/7*BB523),
IF(AND($P523="Terminated",AR523&gt;0),$U523,
IF($P523="Furloughed",IF(AR523&gt;0,$U523)+IF(BB523&gt;0,$U523),
IF($P523="Rehired",IF(BB523&gt;0,$U523)))))))),IF('Actual Allocation Calc'!$AJ$78="C",'Actual Allocation Calc'!N523,'Actual Allocation Calc'!W523+IF($P523="Employed",$U523,
IF(AND($P523="Terminated"),($U523/7*AR523),
IF(AND($P523="Furloughed"),($U523/7*AR523)+($U523/7*BB523),
IF(AND($P523="Rehired"),($U523/7*BB523),
IF(AND($P523="Terminated",AR523&gt;0),$U523,
IF($P523="Furloughed",IF(AR523&gt;0,$U523)+IF(BB523&gt;0,$U523),
IF($P523="Rehired",IF(BB523&gt;0,$U523))))))))*'Actual Allocation Calc'!$AJ$99)))</f>
        <v/>
      </c>
      <c r="AB523" s="210" t="str">
        <f>IF($B523="","",IF('Actual Allocation Calc'!$AK$78="A",
IF($P523="Employed",$U523,
IF(AND($P523="Terminated"),($U523/7*AS523),
IF(AND($P523="Furloughed"),($U523/7*AS523)+($U523/7*BC523),
IF(AND($P523="Rehired"),($U523/7*BC523),
IF(AND($P523="Terminated",AS523&gt;0),$U523,
IF($P523="Furloughed",IF(AS523&gt;0,$U523)+IF(BC523&gt;0,$U523),
IF($P523="Rehired",IF(BC523&gt;0,$U523)))))))),IF('Actual Allocation Calc'!$AK$78="C",'Actual Allocation Calc'!O523,'Actual Allocation Calc'!X523+IF($P523="Employed",$U523,
IF(AND($P523="Terminated"),($U523/7*AS523),
IF(AND($P523="Furloughed"),($U523/7*AS523)+($U523/7*BC523),
IF(AND($P523="Rehired"),($U523/7*BC523),
IF(AND($P523="Terminated",AS523&gt;0),$U523,
IF($P523="Furloughed",IF(AS523&gt;0,$U523)+IF(BC523&gt;0,$U523),
IF($P523="Rehired",IF(BC523&gt;0,$U523))))))))*'Actual Allocation Calc'!$AK$99)))</f>
        <v/>
      </c>
      <c r="AC523" s="210" t="str">
        <f>IF($B523="","",IF('Actual Allocation Calc'!$AL$78="A",
IF($P523="Employed",$U523,
IF(AND($P523="Terminated"),($U523/7*AT523),
IF(AND($P523="Furloughed"),($U523/7*AT523)+($U523/7*BD523),
IF(AND($P523="Rehired"),($U523/7*BD523),
IF(AND($P523="Terminated",AT523&gt;0),$U523,
IF($P523="Furloughed",IF(AT523&gt;0,$U523)+IF(BD523&gt;0,$U523),
IF($P523="Rehired",IF(BD523&gt;0,$U523)))))))),IF('Actual Allocation Calc'!$AL$78="C",'Actual Allocation Calc'!P523,'Actual Allocation Calc'!Y523+IF($P523="Employed",$U523,
IF(AND($P523="Terminated"),($U523/7*AT523),
IF(AND($P523="Furloughed"),($U523/7*AT523)+($U523/7*BD523),
IF(AND($P523="Rehired"),($U523/7*BD523),
IF(AND($P523="Terminated",AT523&gt;0),$U523,
IF($P523="Furloughed",IF(AT523&gt;0,$U523)+IF(BD523&gt;0,$U523),
IF($P523="Rehired",IF(BD523&gt;0,$U523))))))))*'Actual Allocation Calc'!$AL$99)))</f>
        <v/>
      </c>
      <c r="AD523" s="210" t="str">
        <f>IF($B523="","",IF('Actual Allocation Calc'!$AM$78="A",
IF($P523="Employed",$U523,
IF(AND($P523="Terminated"),($U523/7*AU523),
IF(AND($P523="Furloughed"),($U523/7*AU523)+($U523/7*BE523),
IF(AND($P523="Rehired"),($U523/7*BE523),
IF(AND($P523="Terminated",AU523&gt;0),$U523,
IF($P523="Furloughed",IF(AU523&gt;0,$U523)+IF(BE523&gt;0,$U523),
IF($P523="Rehired",IF(BE523&gt;0,$U523)))))))),IF('Actual Allocation Calc'!$AM$78="C",'Actual Allocation Calc'!Q523,'Actual Allocation Calc'!Z523+IF($P523="Employed",$U523,
IF(AND($P523="Terminated"),($U523/7*AU523),
IF(AND($P523="Furloughed"),($U523/7*AU523)+($U523/7*BE523),
IF(AND($P523="Rehired"),($U523/7*BE523),
IF(AND($P523="Terminated",AU523&gt;0),$U523,
IF($P523="Furloughed",IF(AU523&gt;0,$U523)+IF(BE523&gt;0,$U523),
IF($P523="Rehired",IF(BE523&gt;0,$U523))))))))*'Actual Allocation Calc'!$AM$99)))</f>
        <v/>
      </c>
      <c r="AE523" s="210" t="str">
        <f>IF($B523="","",IF('Actual Allocation Calc'!$AN$78="A",
IF($P523="Employed",$U523,
IF(AND($P523="Terminated"),($U523/7*AV523),
IF(AND($P523="Furloughed"),($U523/7*AV523)+($U523/7*BF523),
IF(AND($P523="Rehired"),($U523/7*BF523),
IF(AND($P523="Terminated",AV523&gt;0),$U523,
IF($P523="Furloughed",IF(AV523&gt;0,$U523)+IF(BF523&gt;0,$U523),
IF($P523="Rehired",IF(BF523&gt;0,$U523)))))))),IF('Actual Allocation Calc'!$AN$78="C",'Actual Allocation Calc'!R523,'Actual Allocation Calc'!AA523+IF($P523="Employed",$U523,
IF(AND($P523="Terminated"),($U523/7*AV523),
IF(AND($P523="Furloughed"),($U523/7*AV523)+($U523/7*BF523),
IF(AND($P523="Rehired"),($U523/7*BF523),
IF(AND($P523="Terminated",AV523&gt;0),$U523,
IF($P523="Furloughed",IF(AV523&gt;0,$U523)+IF(BF523&gt;0,$U523),
IF($P523="Rehired",IF(BF523&gt;0,$U523))))))))*'Actual Allocation Calc'!$AN$99)))</f>
        <v/>
      </c>
      <c r="AF523" s="210" t="str">
        <f>IF($B523="","",IF('Actual Allocation Calc'!$AO$78="A",
IF($P523="Employed",$U523,
IF(AND($P523="Terminated"),($U523/7*AW523),
IF(AND($P523="Furloughed"),($U523/7*AW523)+($U523/7*BG523),
IF(AND($P523="Rehired"),($U523/7*BG523),
IF(AND($P523="Terminated",AW523&gt;0),$U523,
IF($P523="Furloughed",IF(AW523&gt;0,$U523)+IF(BG523&gt;0,$U523),
IF($P523="Rehired",IF(BG523&gt;0,$U523)))))))),IF('Actual Allocation Calc'!$AO$78="C",'Actual Allocation Calc'!S523,'Actual Allocation Calc'!AB523+IF($P523="Employed",$U523,
IF(AND($P523="Terminated"),($U523/7*AW523),
IF(AND($P523="Furloughed"),($U523/7*AW523)+($U523/7*BG523),
IF(AND($P523="Rehired"),($U523/7*BG523),
IF(AND($P523="Terminated",AW523&gt;0),$U523,
IF($P523="Furloughed",IF(AW523&gt;0,$U523)+IF(BG523&gt;0,$U523),
IF($P523="Rehired",IF(BG523&gt;0,$U523))))))))*'Actual Allocation Calc'!$AO$99)))</f>
        <v/>
      </c>
      <c r="AG523" s="210" t="str">
        <f>IF($B523="","",IF('Actual Allocation Calc'!$AP$78="A",
IF($P523="Employed",$U523/7*BK523,
IF(AND($P523="Terminated"),($U523/7*AX523),
IF(AND($P523="Furloughed"),($U523/7*AX523)+($U523/7*BH523),
IF(AND($P523="Rehired"),($U523/7*BH523),
IF(AND($P523="Terminated",AX523&gt;0),$U523,
IF($P523="Furloughed",IF(AX523&gt;0,$U523)+IF(BH523&gt;0,$U523),
IF($P523="Rehired",IF(BH523&gt;0,$U523)))))))),IF('Actual Allocation Calc'!$AP$78="C",'Actual Allocation Calc'!T523,'Actual Allocation Calc'!AC523+IF($P523="Employed",$U523/7*BK523,
IF(AND($P523="Terminated"),($U523/7*AX523),
IF(AND($P523="Furloughed"),($U523/7*AX523)+($U523/7*BH523),
IF(AND($P523="Rehired"),($U523/7*BH523),
IF(AND($P523="Terminated",AX523&gt;0),$U523,
IF($P523="Furloughed",IF(AX523&gt;0,$U523)+IF(BH523&gt;0,$U523),
IF($P523="Rehired",IF(BH523&gt;0,$U523))))))))*'Actual Allocation Calc'!$AP$99)))</f>
        <v/>
      </c>
      <c r="AH523" s="536"/>
      <c r="AI523" s="82">
        <f t="shared" si="171"/>
        <v>0</v>
      </c>
      <c r="AJ523" s="210">
        <f t="shared" si="153"/>
        <v>0</v>
      </c>
      <c r="AK523" s="397" t="str">
        <f t="shared" si="154"/>
        <v/>
      </c>
      <c r="AM523" s="122"/>
      <c r="AO523" s="214" t="str">
        <f>IFERROR(IF($V523="","",VLOOKUP(V523,'Calendar Calcs'!$B$2:$E1490,4,FALSE)),0)</f>
        <v/>
      </c>
      <c r="AP523" s="69" t="str">
        <f>IF($AO523="","", IF($AO523&lt;AP$23,0,IF($AO523&gt;AP$23,COUNTIFS('Calendar Calcs'!$E$2:$E1490,AP$23),COUNTIFS('Calendar Calcs'!$E$2:$E1490,AP$23,'Calendar Calcs'!$D$2:$D1490,"&lt;="&amp;WEEKDAY($V523)))))</f>
        <v/>
      </c>
      <c r="AQ523" s="69" t="str">
        <f>IF($AO523="","", IF($AO523&lt;AQ$23,0,IF($AO523&gt;AQ$23,COUNTIFS('Calendar Calcs'!$E$2:$E1490,AQ$23),COUNTIFS('Calendar Calcs'!$E$2:$E1490,AQ$23,'Calendar Calcs'!$D$2:$D1490,"&lt;="&amp;WEEKDAY($V523)))))</f>
        <v/>
      </c>
      <c r="AR523" s="69" t="str">
        <f>IF($AO523="","", IF($AO523&lt;AR$23,0,IF($AO523&gt;AR$23,COUNTIFS('Calendar Calcs'!$E$2:$E1490,AR$23),COUNTIFS('Calendar Calcs'!$E$2:$E1490,AR$23,'Calendar Calcs'!$D$2:$D1490,"&lt;="&amp;WEEKDAY($V523)))))</f>
        <v/>
      </c>
      <c r="AS523" s="69" t="str">
        <f>IF($AO523="","", IF($AO523&lt;AS$23,0,IF($AO523&gt;AS$23,COUNTIFS('Calendar Calcs'!$E$2:$E1490,AS$23),COUNTIFS('Calendar Calcs'!$E$2:$E1490,AS$23,'Calendar Calcs'!$D$2:$D1490,"&lt;="&amp;WEEKDAY($V523)))))</f>
        <v/>
      </c>
      <c r="AT523" s="69" t="str">
        <f>IF($AO523="","", IF($AO523&lt;AT$23,0,IF($AO523&gt;AT$23,COUNTIFS('Calendar Calcs'!$E$2:$E1490,AT$23),COUNTIFS('Calendar Calcs'!$E$2:$E1490,AT$23,'Calendar Calcs'!$D$2:$D1490,"&lt;="&amp;WEEKDAY($V523)))))</f>
        <v/>
      </c>
      <c r="AU523" s="69" t="str">
        <f>IF($AO523="","", IF($AO523&lt;AU$23,0,IF($AO523&gt;AU$23,COUNTIFS('Calendar Calcs'!$E$2:$E1490,AU$23),COUNTIFS('Calendar Calcs'!$E$2:$E1490,AU$23,'Calendar Calcs'!$D$2:$D1490,"&lt;="&amp;WEEKDAY($V523)))))</f>
        <v/>
      </c>
      <c r="AV523" s="69" t="str">
        <f>IF($AO523="","", IF($AO523&lt;AV$23,0,IF($AO523&gt;AV$23,COUNTIFS('Calendar Calcs'!$E$2:$E1490,AV$23),COUNTIFS('Calendar Calcs'!$E$2:$E1490,AV$23,'Calendar Calcs'!$D$2:$D1490,"&lt;="&amp;WEEKDAY($V523)))))</f>
        <v/>
      </c>
      <c r="AW523" s="69" t="str">
        <f>IF($AO523="","", IF($AO523&lt;AW$23,0,IF($AO523&gt;AW$23,COUNTIFS('Calendar Calcs'!$E$2:$E1490,AW$23),COUNTIFS('Calendar Calcs'!$E$2:$E1490,AW$23,'Calendar Calcs'!$D$2:$D1490,"&lt;="&amp;WEEKDAY($V523)))))</f>
        <v/>
      </c>
      <c r="AX523" s="69" t="str">
        <f>IF($AO523="","", IF($AO523&lt;AX$23,0,IF($AO523&gt;AX$23,COUNTIFS('Calendar Calcs'!$E$2:$E1490,AX$23),COUNTIFS('Calendar Calcs'!$E$2:$E1490,AX$23,'Calendar Calcs'!$D$2:$D1490,"&lt;="&amp;WEEKDAY($V523)))))</f>
        <v/>
      </c>
      <c r="AY523" s="69" t="str">
        <f>IF($W523="","",VLOOKUP($W523,'Calendar Calcs'!$B$2:$E1490,4,FALSE))</f>
        <v/>
      </c>
      <c r="AZ523" s="69" t="str">
        <f>IF($AY523="","",IF($AY523&gt;AZ$23,0,IF($AY523&lt;AZ$23,COUNTIFS('Calendar Calcs'!$E$2:$E1490,AZ$23),COUNTIFS('Calendar Calcs'!$E$2:$E1490,AZ$23,'Calendar Calcs'!$D$2:$D1490,"&gt;="&amp;WEEKDAY($W523)))))</f>
        <v/>
      </c>
      <c r="BA523" s="69" t="str">
        <f>IF($AY523="","",IF($AY523&gt;BA$23,0,IF($AY523&lt;BA$23,COUNTIFS('Calendar Calcs'!$E$2:$E1490,BA$23),COUNTIFS('Calendar Calcs'!$E$2:$E1490,BA$23,'Calendar Calcs'!$D$2:$D1490,"&gt;="&amp;WEEKDAY($W523)))))</f>
        <v/>
      </c>
      <c r="BB523" s="69" t="str">
        <f>IF($AY523="","",IF($AY523&gt;BB$23,0,IF($AY523&lt;BB$23,COUNTIFS('Calendar Calcs'!$E$2:$E1490,BB$23),COUNTIFS('Calendar Calcs'!$E$2:$E1490,BB$23,'Calendar Calcs'!$D$2:$D1490,"&gt;="&amp;WEEKDAY($W523)))))</f>
        <v/>
      </c>
      <c r="BC523" s="69" t="str">
        <f>IF($AY523="","",IF($AY523&gt;BC$23,0,IF($AY523&lt;BC$23,COUNTIFS('Calendar Calcs'!$E$2:$E1490,BC$23),COUNTIFS('Calendar Calcs'!$E$2:$E1490,BC$23,'Calendar Calcs'!$D$2:$D1490,"&gt;="&amp;WEEKDAY($W523)))))</f>
        <v/>
      </c>
      <c r="BD523" s="69" t="str">
        <f>IF($AY523="","",IF($AY523&gt;BD$23,0,IF($AY523&lt;BD$23,COUNTIFS('Calendar Calcs'!$E$2:$E1490,BD$23),COUNTIFS('Calendar Calcs'!$E$2:$E1490,BD$23,'Calendar Calcs'!$D$2:$D1490,"&gt;="&amp;WEEKDAY($W523)))))</f>
        <v/>
      </c>
      <c r="BE523" s="69" t="str">
        <f>IF($AY523="","",IF($AY523&gt;BE$23,0,IF($AY523&lt;BE$23,COUNTIFS('Calendar Calcs'!$E$2:$E1490,BE$23),COUNTIFS('Calendar Calcs'!$E$2:$E1490,BE$23,'Calendar Calcs'!$D$2:$D1490,"&gt;="&amp;WEEKDAY($W523)))))</f>
        <v/>
      </c>
      <c r="BF523" s="69" t="str">
        <f>IF($AY523="","",IF($AY523&gt;BF$23,0,IF($AY523&lt;BF$23,COUNTIFS('Calendar Calcs'!$E$2:$E1490,BF$23),COUNTIFS('Calendar Calcs'!$E$2:$E1490,BF$23,'Calendar Calcs'!$D$2:$D1490,"&gt;="&amp;WEEKDAY($W523)))))</f>
        <v/>
      </c>
      <c r="BG523" s="69" t="str">
        <f>IF($AY523="","",IF($AY523&gt;BG$23,0,IF($AY523&lt;BG$23,COUNTIFS('Calendar Calcs'!$E$2:$E1490,BG$23),COUNTIFS('Calendar Calcs'!$E$2:$E1490,BG$23,'Calendar Calcs'!$D$2:$D1490,"&gt;="&amp;WEEKDAY($W523)))))</f>
        <v/>
      </c>
      <c r="BH523" s="69">
        <f t="shared" si="155"/>
        <v>6</v>
      </c>
      <c r="BI523" s="69">
        <f>IF(Cover!$E$43="","",VLOOKUP(Cover!$E$43,'Calendar Calcs'!$B$2:$E1490,4,FALSE))</f>
        <v>1</v>
      </c>
      <c r="BJ523" s="69">
        <f>IF($BI523="","", IF($BI523&lt;BJ$23,0,IF($BI523&gt;=BJ$23,COUNTIFS('Calendar Calcs'!$E$2:$E1490,BJ$23),COUNTIFS('Calendar Calcs'!$E$2:$E1490,BJ$23,'Calendar Calcs'!$D$2:$D1490,"&lt;="&amp;WEEKDAY($V523)))))</f>
        <v>1</v>
      </c>
      <c r="BK523" s="69">
        <f t="shared" si="152"/>
        <v>6</v>
      </c>
      <c r="BN523" s="69" t="str">
        <f>IF(T523&gt;0,"FTE",IF(Cover!$E$47="Weekly",IF(S523&gt;29.75,"FTE","PTE"),IF(S523&gt;59.75,"FTE","PTE")))</f>
        <v>PTE</v>
      </c>
      <c r="BO523" s="69">
        <f>IF(BN523="FTE",30,IF(Cover!$E$47="Weekly",'STEP 2 EE Data'!S523,'STEP 2 EE Data'!S523/2))</f>
        <v>0</v>
      </c>
      <c r="BP523" s="209">
        <f t="shared" si="156"/>
        <v>0</v>
      </c>
      <c r="BQ523" s="209">
        <f t="shared" si="157"/>
        <v>0</v>
      </c>
      <c r="BR523" s="209">
        <f t="shared" si="158"/>
        <v>0</v>
      </c>
      <c r="BS523" s="209">
        <f t="shared" si="159"/>
        <v>0</v>
      </c>
      <c r="BT523" s="209">
        <f t="shared" si="160"/>
        <v>0</v>
      </c>
      <c r="BU523" s="209">
        <f t="shared" si="161"/>
        <v>0</v>
      </c>
      <c r="BV523" s="209">
        <f t="shared" si="162"/>
        <v>0</v>
      </c>
      <c r="BW523" s="209">
        <f t="shared" si="163"/>
        <v>0</v>
      </c>
      <c r="BX523" s="209">
        <f t="shared" si="164"/>
        <v>0</v>
      </c>
      <c r="CC523" s="210" t="str">
        <f>IF(B523="","",IF(C523="",IF(Cover!$E$47="Weekly",'STEP 3 EE Comp'!BI528*8,'STEP 3 EE Comp'!BI528*4),IF(Cover!$E$47="Weekly",'STEP 3 EE Comp'!BI528,'STEP 3 EE Comp'!BI528)))</f>
        <v/>
      </c>
      <c r="CD523" s="82" t="str">
        <f t="shared" si="165"/>
        <v/>
      </c>
      <c r="CE523" s="417">
        <f t="shared" si="166"/>
        <v>1</v>
      </c>
      <c r="CF523" s="82" t="str">
        <f t="shared" si="167"/>
        <v>Good</v>
      </c>
      <c r="CG523" s="82">
        <f t="shared" si="168"/>
        <v>0</v>
      </c>
      <c r="CH523" s="234">
        <f t="shared" si="169"/>
        <v>0</v>
      </c>
    </row>
    <row r="524" spans="1:86" s="69" customFormat="1" x14ac:dyDescent="0.3">
      <c r="A524" s="555"/>
      <c r="B524" s="52"/>
      <c r="C524" s="52"/>
      <c r="D524" s="52"/>
      <c r="E524" s="52"/>
      <c r="F524" s="507"/>
      <c r="G524" s="210">
        <f t="shared" si="170"/>
        <v>0</v>
      </c>
      <c r="H524" s="82">
        <f t="shared" si="151"/>
        <v>0</v>
      </c>
      <c r="I524" s="211"/>
      <c r="J524" s="441" t="s">
        <v>21</v>
      </c>
      <c r="K524" s="441" t="s">
        <v>21</v>
      </c>
      <c r="L524" s="441" t="s">
        <v>21</v>
      </c>
      <c r="M524" s="441" t="s">
        <v>21</v>
      </c>
      <c r="N524" s="568" t="s">
        <v>21</v>
      </c>
      <c r="O524" s="211"/>
      <c r="P524" s="212" t="str">
        <f>IF(B524="","",
IF(AND(V524="",W524="",B524&lt;&gt;""),"Employed",
IF(AND(V524&lt;&gt;"",W524="",B524&lt;&gt;""),"Terminated",
IF(AND(V524&lt;&gt;"",W524&lt;&gt;"",B524&lt;&gt;""),IF(W524&lt;Cover!$E$43,"Employed","Furloughed"),
IF(AND(V524="",W524&lt;&gt;"",B524&lt;&gt;""),IF(W524&lt;Cover!$E$43,"Employed","Rehired"))))))</f>
        <v/>
      </c>
      <c r="Q524" s="211"/>
      <c r="R524" s="536"/>
      <c r="S524" s="563"/>
      <c r="T524" s="536"/>
      <c r="U524" s="82">
        <f>IF(Cover!$E$47="Weekly",IF(T524&gt;0,T524,R524*S524),IF(T524&gt;0,T524,R524*S524)/2)</f>
        <v>0</v>
      </c>
      <c r="V524" s="564"/>
      <c r="W524" s="564"/>
      <c r="Y524" s="213" t="str">
        <f>IF($B524="","",IF('Actual Allocation Calc'!$AH$78="A",
IF($P524="Employed",$U524/7*BJ524,
IF(AND($P524="Terminated"),($U524/7*AP524),
IF(AND($P524="Furloughed"),($U524/7*AP524)+($U524/7*AZ524),
IF(AND($P524="Rehired"),($U524/7*AZ524),
IF(AND($P524="Terminated",AP524&gt;0),$U524,
IF($P524="Furloughed",IF(AP524&gt;0,$U524)+IF(AZ524&gt;0,$U524),
IF($P524="Rehired",IF(AZ524&gt;0,$U524)))))))),IF('Actual Allocation Calc'!$AH$78="C",'Actual Allocation Calc'!L524,'Actual Allocation Calc'!U524+IF($P524="Employed",$U524/7*BJ524,
IF(AND($P524="Terminated"),($U524/7*AP524),
IF(AND($P524="Furloughed"),($U524/7*AP524)+($U524/7*AZ524),
IF(AND($P524="Rehired"),($U524/7*AZ524),
IF(AND($P524="Terminated",AP524&gt;0),$U524,
IF($P524="Furloughed",IF(AP524&gt;0,$U524)+IF(AZ524&gt;0,$U524),
IF($P524="Rehired",IF(AZ524&gt;0,$U524))))))))*'Actual Allocation Calc'!$AH$99)))</f>
        <v/>
      </c>
      <c r="Z524" s="210" t="str">
        <f>IF($B524="","",IF('Actual Allocation Calc'!$AI$78="A",
IF($P524="Employed",$U524,
IF(AND($P524="Terminated"),($U524/7*AQ524),
IF(AND($P524="Furloughed"),($U524/7*AQ524)+($U524/7*BA524),
IF(AND($P524="Rehired"),($U524/7*BA524),
IF(AND($P524="Terminated",AQ524&gt;0),$U524,
IF($P524="Furloughed",IF(AQ524&gt;0,$U524)+IF(BA524&gt;0,$U524),
IF($P524="Rehired",IF(BA524&gt;0,$U524)))))))),IF('Actual Allocation Calc'!$AI$78="C",'Actual Allocation Calc'!M524,'Actual Allocation Calc'!V524+IF($P524="Employed",$U524,
IF(AND($P524="Terminated"),($U524/7*AQ524),
IF(AND($P524="Furloughed"),($U524/7*AQ524)+($U524/7*BA524),
IF(AND($P524="Rehired"),($U524/7*BA524),
IF(AND($P524="Terminated",AQ524&gt;0),$U524,
IF($P524="Furloughed",IF(AQ524&gt;0,$U524)+IF(BA524&gt;0,$U524),
IF($P524="Rehired",IF(BA524&gt;0,$U524))))))))*'Actual Allocation Calc'!$AI$99)))</f>
        <v/>
      </c>
      <c r="AA524" s="210" t="str">
        <f>IF($B524="","",IF('Actual Allocation Calc'!$AJ$78="A",
IF($P524="Employed",$U524,
IF(AND($P524="Terminated"),($U524/7*AR524),
IF(AND($P524="Furloughed"),($U524/7*AR524)+($U524/7*BB524),
IF(AND($P524="Rehired"),($U524/7*BB524),
IF(AND($P524="Terminated",AR524&gt;0),$U524,
IF($P524="Furloughed",IF(AR524&gt;0,$U524)+IF(BB524&gt;0,$U524),
IF($P524="Rehired",IF(BB524&gt;0,$U524)))))))),IF('Actual Allocation Calc'!$AJ$78="C",'Actual Allocation Calc'!N524,'Actual Allocation Calc'!W524+IF($P524="Employed",$U524,
IF(AND($P524="Terminated"),($U524/7*AR524),
IF(AND($P524="Furloughed"),($U524/7*AR524)+($U524/7*BB524),
IF(AND($P524="Rehired"),($U524/7*BB524),
IF(AND($P524="Terminated",AR524&gt;0),$U524,
IF($P524="Furloughed",IF(AR524&gt;0,$U524)+IF(BB524&gt;0,$U524),
IF($P524="Rehired",IF(BB524&gt;0,$U524))))))))*'Actual Allocation Calc'!$AJ$99)))</f>
        <v/>
      </c>
      <c r="AB524" s="210" t="str">
        <f>IF($B524="","",IF('Actual Allocation Calc'!$AK$78="A",
IF($P524="Employed",$U524,
IF(AND($P524="Terminated"),($U524/7*AS524),
IF(AND($P524="Furloughed"),($U524/7*AS524)+($U524/7*BC524),
IF(AND($P524="Rehired"),($U524/7*BC524),
IF(AND($P524="Terminated",AS524&gt;0),$U524,
IF($P524="Furloughed",IF(AS524&gt;0,$U524)+IF(BC524&gt;0,$U524),
IF($P524="Rehired",IF(BC524&gt;0,$U524)))))))),IF('Actual Allocation Calc'!$AK$78="C",'Actual Allocation Calc'!O524,'Actual Allocation Calc'!X524+IF($P524="Employed",$U524,
IF(AND($P524="Terminated"),($U524/7*AS524),
IF(AND($P524="Furloughed"),($U524/7*AS524)+($U524/7*BC524),
IF(AND($P524="Rehired"),($U524/7*BC524),
IF(AND($P524="Terminated",AS524&gt;0),$U524,
IF($P524="Furloughed",IF(AS524&gt;0,$U524)+IF(BC524&gt;0,$U524),
IF($P524="Rehired",IF(BC524&gt;0,$U524))))))))*'Actual Allocation Calc'!$AK$99)))</f>
        <v/>
      </c>
      <c r="AC524" s="210" t="str">
        <f>IF($B524="","",IF('Actual Allocation Calc'!$AL$78="A",
IF($P524="Employed",$U524,
IF(AND($P524="Terminated"),($U524/7*AT524),
IF(AND($P524="Furloughed"),($U524/7*AT524)+($U524/7*BD524),
IF(AND($P524="Rehired"),($U524/7*BD524),
IF(AND($P524="Terminated",AT524&gt;0),$U524,
IF($P524="Furloughed",IF(AT524&gt;0,$U524)+IF(BD524&gt;0,$U524),
IF($P524="Rehired",IF(BD524&gt;0,$U524)))))))),IF('Actual Allocation Calc'!$AL$78="C",'Actual Allocation Calc'!P524,'Actual Allocation Calc'!Y524+IF($P524="Employed",$U524,
IF(AND($P524="Terminated"),($U524/7*AT524),
IF(AND($P524="Furloughed"),($U524/7*AT524)+($U524/7*BD524),
IF(AND($P524="Rehired"),($U524/7*BD524),
IF(AND($P524="Terminated",AT524&gt;0),$U524,
IF($P524="Furloughed",IF(AT524&gt;0,$U524)+IF(BD524&gt;0,$U524),
IF($P524="Rehired",IF(BD524&gt;0,$U524))))))))*'Actual Allocation Calc'!$AL$99)))</f>
        <v/>
      </c>
      <c r="AD524" s="210" t="str">
        <f>IF($B524="","",IF('Actual Allocation Calc'!$AM$78="A",
IF($P524="Employed",$U524,
IF(AND($P524="Terminated"),($U524/7*AU524),
IF(AND($P524="Furloughed"),($U524/7*AU524)+($U524/7*BE524),
IF(AND($P524="Rehired"),($U524/7*BE524),
IF(AND($P524="Terminated",AU524&gt;0),$U524,
IF($P524="Furloughed",IF(AU524&gt;0,$U524)+IF(BE524&gt;0,$U524),
IF($P524="Rehired",IF(BE524&gt;0,$U524)))))))),IF('Actual Allocation Calc'!$AM$78="C",'Actual Allocation Calc'!Q524,'Actual Allocation Calc'!Z524+IF($P524="Employed",$U524,
IF(AND($P524="Terminated"),($U524/7*AU524),
IF(AND($P524="Furloughed"),($U524/7*AU524)+($U524/7*BE524),
IF(AND($P524="Rehired"),($U524/7*BE524),
IF(AND($P524="Terminated",AU524&gt;0),$U524,
IF($P524="Furloughed",IF(AU524&gt;0,$U524)+IF(BE524&gt;0,$U524),
IF($P524="Rehired",IF(BE524&gt;0,$U524))))))))*'Actual Allocation Calc'!$AM$99)))</f>
        <v/>
      </c>
      <c r="AE524" s="210" t="str">
        <f>IF($B524="","",IF('Actual Allocation Calc'!$AN$78="A",
IF($P524="Employed",$U524,
IF(AND($P524="Terminated"),($U524/7*AV524),
IF(AND($P524="Furloughed"),($U524/7*AV524)+($U524/7*BF524),
IF(AND($P524="Rehired"),($U524/7*BF524),
IF(AND($P524="Terminated",AV524&gt;0),$U524,
IF($P524="Furloughed",IF(AV524&gt;0,$U524)+IF(BF524&gt;0,$U524),
IF($P524="Rehired",IF(BF524&gt;0,$U524)))))))),IF('Actual Allocation Calc'!$AN$78="C",'Actual Allocation Calc'!R524,'Actual Allocation Calc'!AA524+IF($P524="Employed",$U524,
IF(AND($P524="Terminated"),($U524/7*AV524),
IF(AND($P524="Furloughed"),($U524/7*AV524)+($U524/7*BF524),
IF(AND($P524="Rehired"),($U524/7*BF524),
IF(AND($P524="Terminated",AV524&gt;0),$U524,
IF($P524="Furloughed",IF(AV524&gt;0,$U524)+IF(BF524&gt;0,$U524),
IF($P524="Rehired",IF(BF524&gt;0,$U524))))))))*'Actual Allocation Calc'!$AN$99)))</f>
        <v/>
      </c>
      <c r="AF524" s="210" t="str">
        <f>IF($B524="","",IF('Actual Allocation Calc'!$AO$78="A",
IF($P524="Employed",$U524,
IF(AND($P524="Terminated"),($U524/7*AW524),
IF(AND($P524="Furloughed"),($U524/7*AW524)+($U524/7*BG524),
IF(AND($P524="Rehired"),($U524/7*BG524),
IF(AND($P524="Terminated",AW524&gt;0),$U524,
IF($P524="Furloughed",IF(AW524&gt;0,$U524)+IF(BG524&gt;0,$U524),
IF($P524="Rehired",IF(BG524&gt;0,$U524)))))))),IF('Actual Allocation Calc'!$AO$78="C",'Actual Allocation Calc'!S524,'Actual Allocation Calc'!AB524+IF($P524="Employed",$U524,
IF(AND($P524="Terminated"),($U524/7*AW524),
IF(AND($P524="Furloughed"),($U524/7*AW524)+($U524/7*BG524),
IF(AND($P524="Rehired"),($U524/7*BG524),
IF(AND($P524="Terminated",AW524&gt;0),$U524,
IF($P524="Furloughed",IF(AW524&gt;0,$U524)+IF(BG524&gt;0,$U524),
IF($P524="Rehired",IF(BG524&gt;0,$U524))))))))*'Actual Allocation Calc'!$AO$99)))</f>
        <v/>
      </c>
      <c r="AG524" s="210" t="str">
        <f>IF($B524="","",IF('Actual Allocation Calc'!$AP$78="A",
IF($P524="Employed",$U524/7*BK524,
IF(AND($P524="Terminated"),($U524/7*AX524),
IF(AND($P524="Furloughed"),($U524/7*AX524)+($U524/7*BH524),
IF(AND($P524="Rehired"),($U524/7*BH524),
IF(AND($P524="Terminated",AX524&gt;0),$U524,
IF($P524="Furloughed",IF(AX524&gt;0,$U524)+IF(BH524&gt;0,$U524),
IF($P524="Rehired",IF(BH524&gt;0,$U524)))))))),IF('Actual Allocation Calc'!$AP$78="C",'Actual Allocation Calc'!T524,'Actual Allocation Calc'!AC524+IF($P524="Employed",$U524/7*BK524,
IF(AND($P524="Terminated"),($U524/7*AX524),
IF(AND($P524="Furloughed"),($U524/7*AX524)+($U524/7*BH524),
IF(AND($P524="Rehired"),($U524/7*BH524),
IF(AND($P524="Terminated",AX524&gt;0),$U524,
IF($P524="Furloughed",IF(AX524&gt;0,$U524)+IF(BH524&gt;0,$U524),
IF($P524="Rehired",IF(BH524&gt;0,$U524))))))))*'Actual Allocation Calc'!$AP$99)))</f>
        <v/>
      </c>
      <c r="AH524" s="536"/>
      <c r="AI524" s="82">
        <f t="shared" si="171"/>
        <v>0</v>
      </c>
      <c r="AJ524" s="210">
        <f t="shared" si="153"/>
        <v>0</v>
      </c>
      <c r="AK524" s="397" t="str">
        <f t="shared" si="154"/>
        <v/>
      </c>
      <c r="AM524" s="122"/>
      <c r="AO524" s="214" t="str">
        <f>IFERROR(IF($V524="","",VLOOKUP(V524,'Calendar Calcs'!$B$2:$E1491,4,FALSE)),0)</f>
        <v/>
      </c>
      <c r="AP524" s="69" t="str">
        <f>IF($AO524="","", IF($AO524&lt;AP$23,0,IF($AO524&gt;AP$23,COUNTIFS('Calendar Calcs'!$E$2:$E1491,AP$23),COUNTIFS('Calendar Calcs'!$E$2:$E1491,AP$23,'Calendar Calcs'!$D$2:$D1491,"&lt;="&amp;WEEKDAY($V524)))))</f>
        <v/>
      </c>
      <c r="AQ524" s="69" t="str">
        <f>IF($AO524="","", IF($AO524&lt;AQ$23,0,IF($AO524&gt;AQ$23,COUNTIFS('Calendar Calcs'!$E$2:$E1491,AQ$23),COUNTIFS('Calendar Calcs'!$E$2:$E1491,AQ$23,'Calendar Calcs'!$D$2:$D1491,"&lt;="&amp;WEEKDAY($V524)))))</f>
        <v/>
      </c>
      <c r="AR524" s="69" t="str">
        <f>IF($AO524="","", IF($AO524&lt;AR$23,0,IF($AO524&gt;AR$23,COUNTIFS('Calendar Calcs'!$E$2:$E1491,AR$23),COUNTIFS('Calendar Calcs'!$E$2:$E1491,AR$23,'Calendar Calcs'!$D$2:$D1491,"&lt;="&amp;WEEKDAY($V524)))))</f>
        <v/>
      </c>
      <c r="AS524" s="69" t="str">
        <f>IF($AO524="","", IF($AO524&lt;AS$23,0,IF($AO524&gt;AS$23,COUNTIFS('Calendar Calcs'!$E$2:$E1491,AS$23),COUNTIFS('Calendar Calcs'!$E$2:$E1491,AS$23,'Calendar Calcs'!$D$2:$D1491,"&lt;="&amp;WEEKDAY($V524)))))</f>
        <v/>
      </c>
      <c r="AT524" s="69" t="str">
        <f>IF($AO524="","", IF($AO524&lt;AT$23,0,IF($AO524&gt;AT$23,COUNTIFS('Calendar Calcs'!$E$2:$E1491,AT$23),COUNTIFS('Calendar Calcs'!$E$2:$E1491,AT$23,'Calendar Calcs'!$D$2:$D1491,"&lt;="&amp;WEEKDAY($V524)))))</f>
        <v/>
      </c>
      <c r="AU524" s="69" t="str">
        <f>IF($AO524="","", IF($AO524&lt;AU$23,0,IF($AO524&gt;AU$23,COUNTIFS('Calendar Calcs'!$E$2:$E1491,AU$23),COUNTIFS('Calendar Calcs'!$E$2:$E1491,AU$23,'Calendar Calcs'!$D$2:$D1491,"&lt;="&amp;WEEKDAY($V524)))))</f>
        <v/>
      </c>
      <c r="AV524" s="69" t="str">
        <f>IF($AO524="","", IF($AO524&lt;AV$23,0,IF($AO524&gt;AV$23,COUNTIFS('Calendar Calcs'!$E$2:$E1491,AV$23),COUNTIFS('Calendar Calcs'!$E$2:$E1491,AV$23,'Calendar Calcs'!$D$2:$D1491,"&lt;="&amp;WEEKDAY($V524)))))</f>
        <v/>
      </c>
      <c r="AW524" s="69" t="str">
        <f>IF($AO524="","", IF($AO524&lt;AW$23,0,IF($AO524&gt;AW$23,COUNTIFS('Calendar Calcs'!$E$2:$E1491,AW$23),COUNTIFS('Calendar Calcs'!$E$2:$E1491,AW$23,'Calendar Calcs'!$D$2:$D1491,"&lt;="&amp;WEEKDAY($V524)))))</f>
        <v/>
      </c>
      <c r="AX524" s="69" t="str">
        <f>IF($AO524="","", IF($AO524&lt;AX$23,0,IF($AO524&gt;AX$23,COUNTIFS('Calendar Calcs'!$E$2:$E1491,AX$23),COUNTIFS('Calendar Calcs'!$E$2:$E1491,AX$23,'Calendar Calcs'!$D$2:$D1491,"&lt;="&amp;WEEKDAY($V524)))))</f>
        <v/>
      </c>
      <c r="AY524" s="69" t="str">
        <f>IF($W524="","",VLOOKUP($W524,'Calendar Calcs'!$B$2:$E1491,4,FALSE))</f>
        <v/>
      </c>
      <c r="AZ524" s="69" t="str">
        <f>IF($AY524="","",IF($AY524&gt;AZ$23,0,IF($AY524&lt;AZ$23,COUNTIFS('Calendar Calcs'!$E$2:$E1491,AZ$23),COUNTIFS('Calendar Calcs'!$E$2:$E1491,AZ$23,'Calendar Calcs'!$D$2:$D1491,"&gt;="&amp;WEEKDAY($W524)))))</f>
        <v/>
      </c>
      <c r="BA524" s="69" t="str">
        <f>IF($AY524="","",IF($AY524&gt;BA$23,0,IF($AY524&lt;BA$23,COUNTIFS('Calendar Calcs'!$E$2:$E1491,BA$23),COUNTIFS('Calendar Calcs'!$E$2:$E1491,BA$23,'Calendar Calcs'!$D$2:$D1491,"&gt;="&amp;WEEKDAY($W524)))))</f>
        <v/>
      </c>
      <c r="BB524" s="69" t="str">
        <f>IF($AY524="","",IF($AY524&gt;BB$23,0,IF($AY524&lt;BB$23,COUNTIFS('Calendar Calcs'!$E$2:$E1491,BB$23),COUNTIFS('Calendar Calcs'!$E$2:$E1491,BB$23,'Calendar Calcs'!$D$2:$D1491,"&gt;="&amp;WEEKDAY($W524)))))</f>
        <v/>
      </c>
      <c r="BC524" s="69" t="str">
        <f>IF($AY524="","",IF($AY524&gt;BC$23,0,IF($AY524&lt;BC$23,COUNTIFS('Calendar Calcs'!$E$2:$E1491,BC$23),COUNTIFS('Calendar Calcs'!$E$2:$E1491,BC$23,'Calendar Calcs'!$D$2:$D1491,"&gt;="&amp;WEEKDAY($W524)))))</f>
        <v/>
      </c>
      <c r="BD524" s="69" t="str">
        <f>IF($AY524="","",IF($AY524&gt;BD$23,0,IF($AY524&lt;BD$23,COUNTIFS('Calendar Calcs'!$E$2:$E1491,BD$23),COUNTIFS('Calendar Calcs'!$E$2:$E1491,BD$23,'Calendar Calcs'!$D$2:$D1491,"&gt;="&amp;WEEKDAY($W524)))))</f>
        <v/>
      </c>
      <c r="BE524" s="69" t="str">
        <f>IF($AY524="","",IF($AY524&gt;BE$23,0,IF($AY524&lt;BE$23,COUNTIFS('Calendar Calcs'!$E$2:$E1491,BE$23),COUNTIFS('Calendar Calcs'!$E$2:$E1491,BE$23,'Calendar Calcs'!$D$2:$D1491,"&gt;="&amp;WEEKDAY($W524)))))</f>
        <v/>
      </c>
      <c r="BF524" s="69" t="str">
        <f>IF($AY524="","",IF($AY524&gt;BF$23,0,IF($AY524&lt;BF$23,COUNTIFS('Calendar Calcs'!$E$2:$E1491,BF$23),COUNTIFS('Calendar Calcs'!$E$2:$E1491,BF$23,'Calendar Calcs'!$D$2:$D1491,"&gt;="&amp;WEEKDAY($W524)))))</f>
        <v/>
      </c>
      <c r="BG524" s="69" t="str">
        <f>IF($AY524="","",IF($AY524&gt;BG$23,0,IF($AY524&lt;BG$23,COUNTIFS('Calendar Calcs'!$E$2:$E1491,BG$23),COUNTIFS('Calendar Calcs'!$E$2:$E1491,BG$23,'Calendar Calcs'!$D$2:$D1491,"&gt;="&amp;WEEKDAY($W524)))))</f>
        <v/>
      </c>
      <c r="BH524" s="69">
        <f t="shared" si="155"/>
        <v>6</v>
      </c>
      <c r="BI524" s="69">
        <f>IF(Cover!$E$43="","",VLOOKUP(Cover!$E$43,'Calendar Calcs'!$B$2:$E1491,4,FALSE))</f>
        <v>1</v>
      </c>
      <c r="BJ524" s="69">
        <f>IF($BI524="","", IF($BI524&lt;BJ$23,0,IF($BI524&gt;=BJ$23,COUNTIFS('Calendar Calcs'!$E$2:$E1491,BJ$23),COUNTIFS('Calendar Calcs'!$E$2:$E1491,BJ$23,'Calendar Calcs'!$D$2:$D1491,"&lt;="&amp;WEEKDAY($V524)))))</f>
        <v>1</v>
      </c>
      <c r="BK524" s="69">
        <f t="shared" si="152"/>
        <v>6</v>
      </c>
      <c r="BN524" s="69" t="str">
        <f>IF(T524&gt;0,"FTE",IF(Cover!$E$47="Weekly",IF(S524&gt;29.75,"FTE","PTE"),IF(S524&gt;59.75,"FTE","PTE")))</f>
        <v>PTE</v>
      </c>
      <c r="BO524" s="69">
        <f>IF(BN524="FTE",30,IF(Cover!$E$47="Weekly",'STEP 2 EE Data'!S524,'STEP 2 EE Data'!S524/2))</f>
        <v>0</v>
      </c>
      <c r="BP524" s="209">
        <f t="shared" si="156"/>
        <v>0</v>
      </c>
      <c r="BQ524" s="209">
        <f t="shared" si="157"/>
        <v>0</v>
      </c>
      <c r="BR524" s="209">
        <f t="shared" si="158"/>
        <v>0</v>
      </c>
      <c r="BS524" s="209">
        <f t="shared" si="159"/>
        <v>0</v>
      </c>
      <c r="BT524" s="209">
        <f t="shared" si="160"/>
        <v>0</v>
      </c>
      <c r="BU524" s="209">
        <f t="shared" si="161"/>
        <v>0</v>
      </c>
      <c r="BV524" s="209">
        <f t="shared" si="162"/>
        <v>0</v>
      </c>
      <c r="BW524" s="209">
        <f t="shared" si="163"/>
        <v>0</v>
      </c>
      <c r="BX524" s="209">
        <f t="shared" si="164"/>
        <v>0</v>
      </c>
      <c r="CC524" s="210" t="str">
        <f>IF(B524="","",IF(C524="",IF(Cover!$E$47="Weekly",'STEP 3 EE Comp'!BI529*8,'STEP 3 EE Comp'!BI529*4),IF(Cover!$E$47="Weekly",'STEP 3 EE Comp'!BI529,'STEP 3 EE Comp'!BI529)))</f>
        <v/>
      </c>
      <c r="CD524" s="82" t="str">
        <f t="shared" si="165"/>
        <v/>
      </c>
      <c r="CE524" s="417">
        <f t="shared" si="166"/>
        <v>1</v>
      </c>
      <c r="CF524" s="82" t="str">
        <f t="shared" si="167"/>
        <v>Good</v>
      </c>
      <c r="CG524" s="82">
        <f t="shared" si="168"/>
        <v>0</v>
      </c>
      <c r="CH524" s="234">
        <f t="shared" si="169"/>
        <v>0</v>
      </c>
    </row>
    <row r="525" spans="1:86" s="69" customFormat="1" x14ac:dyDescent="0.3">
      <c r="A525" s="555"/>
      <c r="B525" s="52"/>
      <c r="C525" s="52"/>
      <c r="D525" s="52"/>
      <c r="E525" s="52"/>
      <c r="F525" s="507"/>
      <c r="G525" s="210">
        <f t="shared" si="170"/>
        <v>0</v>
      </c>
      <c r="H525" s="82">
        <f t="shared" si="151"/>
        <v>0</v>
      </c>
      <c r="I525" s="211"/>
      <c r="J525" s="441" t="s">
        <v>21</v>
      </c>
      <c r="K525" s="441" t="s">
        <v>21</v>
      </c>
      <c r="L525" s="441" t="s">
        <v>21</v>
      </c>
      <c r="M525" s="441" t="s">
        <v>21</v>
      </c>
      <c r="N525" s="568" t="s">
        <v>21</v>
      </c>
      <c r="O525" s="211"/>
      <c r="P525" s="212" t="str">
        <f>IF(B525="","",
IF(AND(V525="",W525="",B525&lt;&gt;""),"Employed",
IF(AND(V525&lt;&gt;"",W525="",B525&lt;&gt;""),"Terminated",
IF(AND(V525&lt;&gt;"",W525&lt;&gt;"",B525&lt;&gt;""),IF(W525&lt;Cover!$E$43,"Employed","Furloughed"),
IF(AND(V525="",W525&lt;&gt;"",B525&lt;&gt;""),IF(W525&lt;Cover!$E$43,"Employed","Rehired"))))))</f>
        <v/>
      </c>
      <c r="Q525" s="211"/>
      <c r="R525" s="536"/>
      <c r="S525" s="563"/>
      <c r="T525" s="536"/>
      <c r="U525" s="82">
        <f>IF(Cover!$E$47="Weekly",IF(T525&gt;0,T525,R525*S525),IF(T525&gt;0,T525,R525*S525)/2)</f>
        <v>0</v>
      </c>
      <c r="V525" s="564"/>
      <c r="W525" s="564"/>
      <c r="Y525" s="213" t="str">
        <f>IF($B525="","",IF('Actual Allocation Calc'!$AH$78="A",
IF($P525="Employed",$U525/7*BJ525,
IF(AND($P525="Terminated"),($U525/7*AP525),
IF(AND($P525="Furloughed"),($U525/7*AP525)+($U525/7*AZ525),
IF(AND($P525="Rehired"),($U525/7*AZ525),
IF(AND($P525="Terminated",AP525&gt;0),$U525,
IF($P525="Furloughed",IF(AP525&gt;0,$U525)+IF(AZ525&gt;0,$U525),
IF($P525="Rehired",IF(AZ525&gt;0,$U525)))))))),IF('Actual Allocation Calc'!$AH$78="C",'Actual Allocation Calc'!L525,'Actual Allocation Calc'!U525+IF($P525="Employed",$U525/7*BJ525,
IF(AND($P525="Terminated"),($U525/7*AP525),
IF(AND($P525="Furloughed"),($U525/7*AP525)+($U525/7*AZ525),
IF(AND($P525="Rehired"),($U525/7*AZ525),
IF(AND($P525="Terminated",AP525&gt;0),$U525,
IF($P525="Furloughed",IF(AP525&gt;0,$U525)+IF(AZ525&gt;0,$U525),
IF($P525="Rehired",IF(AZ525&gt;0,$U525))))))))*'Actual Allocation Calc'!$AH$99)))</f>
        <v/>
      </c>
      <c r="Z525" s="210" t="str">
        <f>IF($B525="","",IF('Actual Allocation Calc'!$AI$78="A",
IF($P525="Employed",$U525,
IF(AND($P525="Terminated"),($U525/7*AQ525),
IF(AND($P525="Furloughed"),($U525/7*AQ525)+($U525/7*BA525),
IF(AND($P525="Rehired"),($U525/7*BA525),
IF(AND($P525="Terminated",AQ525&gt;0),$U525,
IF($P525="Furloughed",IF(AQ525&gt;0,$U525)+IF(BA525&gt;0,$U525),
IF($P525="Rehired",IF(BA525&gt;0,$U525)))))))),IF('Actual Allocation Calc'!$AI$78="C",'Actual Allocation Calc'!M525,'Actual Allocation Calc'!V525+IF($P525="Employed",$U525,
IF(AND($P525="Terminated"),($U525/7*AQ525),
IF(AND($P525="Furloughed"),($U525/7*AQ525)+($U525/7*BA525),
IF(AND($P525="Rehired"),($U525/7*BA525),
IF(AND($P525="Terminated",AQ525&gt;0),$U525,
IF($P525="Furloughed",IF(AQ525&gt;0,$U525)+IF(BA525&gt;0,$U525),
IF($P525="Rehired",IF(BA525&gt;0,$U525))))))))*'Actual Allocation Calc'!$AI$99)))</f>
        <v/>
      </c>
      <c r="AA525" s="210" t="str">
        <f>IF($B525="","",IF('Actual Allocation Calc'!$AJ$78="A",
IF($P525="Employed",$U525,
IF(AND($P525="Terminated"),($U525/7*AR525),
IF(AND($P525="Furloughed"),($U525/7*AR525)+($U525/7*BB525),
IF(AND($P525="Rehired"),($U525/7*BB525),
IF(AND($P525="Terminated",AR525&gt;0),$U525,
IF($P525="Furloughed",IF(AR525&gt;0,$U525)+IF(BB525&gt;0,$U525),
IF($P525="Rehired",IF(BB525&gt;0,$U525)))))))),IF('Actual Allocation Calc'!$AJ$78="C",'Actual Allocation Calc'!N525,'Actual Allocation Calc'!W525+IF($P525="Employed",$U525,
IF(AND($P525="Terminated"),($U525/7*AR525),
IF(AND($P525="Furloughed"),($U525/7*AR525)+($U525/7*BB525),
IF(AND($P525="Rehired"),($U525/7*BB525),
IF(AND($P525="Terminated",AR525&gt;0),$U525,
IF($P525="Furloughed",IF(AR525&gt;0,$U525)+IF(BB525&gt;0,$U525),
IF($P525="Rehired",IF(BB525&gt;0,$U525))))))))*'Actual Allocation Calc'!$AJ$99)))</f>
        <v/>
      </c>
      <c r="AB525" s="210" t="str">
        <f>IF($B525="","",IF('Actual Allocation Calc'!$AK$78="A",
IF($P525="Employed",$U525,
IF(AND($P525="Terminated"),($U525/7*AS525),
IF(AND($P525="Furloughed"),($U525/7*AS525)+($U525/7*BC525),
IF(AND($P525="Rehired"),($U525/7*BC525),
IF(AND($P525="Terminated",AS525&gt;0),$U525,
IF($P525="Furloughed",IF(AS525&gt;0,$U525)+IF(BC525&gt;0,$U525),
IF($P525="Rehired",IF(BC525&gt;0,$U525)))))))),IF('Actual Allocation Calc'!$AK$78="C",'Actual Allocation Calc'!O525,'Actual Allocation Calc'!X525+IF($P525="Employed",$U525,
IF(AND($P525="Terminated"),($U525/7*AS525),
IF(AND($P525="Furloughed"),($U525/7*AS525)+($U525/7*BC525),
IF(AND($P525="Rehired"),($U525/7*BC525),
IF(AND($P525="Terminated",AS525&gt;0),$U525,
IF($P525="Furloughed",IF(AS525&gt;0,$U525)+IF(BC525&gt;0,$U525),
IF($P525="Rehired",IF(BC525&gt;0,$U525))))))))*'Actual Allocation Calc'!$AK$99)))</f>
        <v/>
      </c>
      <c r="AC525" s="210" t="str">
        <f>IF($B525="","",IF('Actual Allocation Calc'!$AL$78="A",
IF($P525="Employed",$U525,
IF(AND($P525="Terminated"),($U525/7*AT525),
IF(AND($P525="Furloughed"),($U525/7*AT525)+($U525/7*BD525),
IF(AND($P525="Rehired"),($U525/7*BD525),
IF(AND($P525="Terminated",AT525&gt;0),$U525,
IF($P525="Furloughed",IF(AT525&gt;0,$U525)+IF(BD525&gt;0,$U525),
IF($P525="Rehired",IF(BD525&gt;0,$U525)))))))),IF('Actual Allocation Calc'!$AL$78="C",'Actual Allocation Calc'!P525,'Actual Allocation Calc'!Y525+IF($P525="Employed",$U525,
IF(AND($P525="Terminated"),($U525/7*AT525),
IF(AND($P525="Furloughed"),($U525/7*AT525)+($U525/7*BD525),
IF(AND($P525="Rehired"),($U525/7*BD525),
IF(AND($P525="Terminated",AT525&gt;0),$U525,
IF($P525="Furloughed",IF(AT525&gt;0,$U525)+IF(BD525&gt;0,$U525),
IF($P525="Rehired",IF(BD525&gt;0,$U525))))))))*'Actual Allocation Calc'!$AL$99)))</f>
        <v/>
      </c>
      <c r="AD525" s="210" t="str">
        <f>IF($B525="","",IF('Actual Allocation Calc'!$AM$78="A",
IF($P525="Employed",$U525,
IF(AND($P525="Terminated"),($U525/7*AU525),
IF(AND($P525="Furloughed"),($U525/7*AU525)+($U525/7*BE525),
IF(AND($P525="Rehired"),($U525/7*BE525),
IF(AND($P525="Terminated",AU525&gt;0),$U525,
IF($P525="Furloughed",IF(AU525&gt;0,$U525)+IF(BE525&gt;0,$U525),
IF($P525="Rehired",IF(BE525&gt;0,$U525)))))))),IF('Actual Allocation Calc'!$AM$78="C",'Actual Allocation Calc'!Q525,'Actual Allocation Calc'!Z525+IF($P525="Employed",$U525,
IF(AND($P525="Terminated"),($U525/7*AU525),
IF(AND($P525="Furloughed"),($U525/7*AU525)+($U525/7*BE525),
IF(AND($P525="Rehired"),($U525/7*BE525),
IF(AND($P525="Terminated",AU525&gt;0),$U525,
IF($P525="Furloughed",IF(AU525&gt;0,$U525)+IF(BE525&gt;0,$U525),
IF($P525="Rehired",IF(BE525&gt;0,$U525))))))))*'Actual Allocation Calc'!$AM$99)))</f>
        <v/>
      </c>
      <c r="AE525" s="210" t="str">
        <f>IF($B525="","",IF('Actual Allocation Calc'!$AN$78="A",
IF($P525="Employed",$U525,
IF(AND($P525="Terminated"),($U525/7*AV525),
IF(AND($P525="Furloughed"),($U525/7*AV525)+($U525/7*BF525),
IF(AND($P525="Rehired"),($U525/7*BF525),
IF(AND($P525="Terminated",AV525&gt;0),$U525,
IF($P525="Furloughed",IF(AV525&gt;0,$U525)+IF(BF525&gt;0,$U525),
IF($P525="Rehired",IF(BF525&gt;0,$U525)))))))),IF('Actual Allocation Calc'!$AN$78="C",'Actual Allocation Calc'!R525,'Actual Allocation Calc'!AA525+IF($P525="Employed",$U525,
IF(AND($P525="Terminated"),($U525/7*AV525),
IF(AND($P525="Furloughed"),($U525/7*AV525)+($U525/7*BF525),
IF(AND($P525="Rehired"),($U525/7*BF525),
IF(AND($P525="Terminated",AV525&gt;0),$U525,
IF($P525="Furloughed",IF(AV525&gt;0,$U525)+IF(BF525&gt;0,$U525),
IF($P525="Rehired",IF(BF525&gt;0,$U525))))))))*'Actual Allocation Calc'!$AN$99)))</f>
        <v/>
      </c>
      <c r="AF525" s="210" t="str">
        <f>IF($B525="","",IF('Actual Allocation Calc'!$AO$78="A",
IF($P525="Employed",$U525,
IF(AND($P525="Terminated"),($U525/7*AW525),
IF(AND($P525="Furloughed"),($U525/7*AW525)+($U525/7*BG525),
IF(AND($P525="Rehired"),($U525/7*BG525),
IF(AND($P525="Terminated",AW525&gt;0),$U525,
IF($P525="Furloughed",IF(AW525&gt;0,$U525)+IF(BG525&gt;0,$U525),
IF($P525="Rehired",IF(BG525&gt;0,$U525)))))))),IF('Actual Allocation Calc'!$AO$78="C",'Actual Allocation Calc'!S525,'Actual Allocation Calc'!AB525+IF($P525="Employed",$U525,
IF(AND($P525="Terminated"),($U525/7*AW525),
IF(AND($P525="Furloughed"),($U525/7*AW525)+($U525/7*BG525),
IF(AND($P525="Rehired"),($U525/7*BG525),
IF(AND($P525="Terminated",AW525&gt;0),$U525,
IF($P525="Furloughed",IF(AW525&gt;0,$U525)+IF(BG525&gt;0,$U525),
IF($P525="Rehired",IF(BG525&gt;0,$U525))))))))*'Actual Allocation Calc'!$AO$99)))</f>
        <v/>
      </c>
      <c r="AG525" s="210" t="str">
        <f>IF($B525="","",IF('Actual Allocation Calc'!$AP$78="A",
IF($P525="Employed",$U525/7*BK525,
IF(AND($P525="Terminated"),($U525/7*AX525),
IF(AND($P525="Furloughed"),($U525/7*AX525)+($U525/7*BH525),
IF(AND($P525="Rehired"),($U525/7*BH525),
IF(AND($P525="Terminated",AX525&gt;0),$U525,
IF($P525="Furloughed",IF(AX525&gt;0,$U525)+IF(BH525&gt;0,$U525),
IF($P525="Rehired",IF(BH525&gt;0,$U525)))))))),IF('Actual Allocation Calc'!$AP$78="C",'Actual Allocation Calc'!T525,'Actual Allocation Calc'!AC525+IF($P525="Employed",$U525/7*BK525,
IF(AND($P525="Terminated"),($U525/7*AX525),
IF(AND($P525="Furloughed"),($U525/7*AX525)+($U525/7*BH525),
IF(AND($P525="Rehired"),($U525/7*BH525),
IF(AND($P525="Terminated",AX525&gt;0),$U525,
IF($P525="Furloughed",IF(AX525&gt;0,$U525)+IF(BH525&gt;0,$U525),
IF($P525="Rehired",IF(BH525&gt;0,$U525))))))))*'Actual Allocation Calc'!$AP$99)))</f>
        <v/>
      </c>
      <c r="AH525" s="536"/>
      <c r="AI525" s="82">
        <f t="shared" si="171"/>
        <v>0</v>
      </c>
      <c r="AJ525" s="210">
        <f t="shared" si="153"/>
        <v>0</v>
      </c>
      <c r="AK525" s="397" t="str">
        <f t="shared" si="154"/>
        <v/>
      </c>
      <c r="AM525" s="122"/>
      <c r="AO525" s="214" t="str">
        <f>IFERROR(IF($V525="","",VLOOKUP(V525,'Calendar Calcs'!$B$2:$E1492,4,FALSE)),0)</f>
        <v/>
      </c>
      <c r="AP525" s="69" t="str">
        <f>IF($AO525="","", IF($AO525&lt;AP$23,0,IF($AO525&gt;AP$23,COUNTIFS('Calendar Calcs'!$E$2:$E1492,AP$23),COUNTIFS('Calendar Calcs'!$E$2:$E1492,AP$23,'Calendar Calcs'!$D$2:$D1492,"&lt;="&amp;WEEKDAY($V525)))))</f>
        <v/>
      </c>
      <c r="AQ525" s="69" t="str">
        <f>IF($AO525="","", IF($AO525&lt;AQ$23,0,IF($AO525&gt;AQ$23,COUNTIFS('Calendar Calcs'!$E$2:$E1492,AQ$23),COUNTIFS('Calendar Calcs'!$E$2:$E1492,AQ$23,'Calendar Calcs'!$D$2:$D1492,"&lt;="&amp;WEEKDAY($V525)))))</f>
        <v/>
      </c>
      <c r="AR525" s="69" t="str">
        <f>IF($AO525="","", IF($AO525&lt;AR$23,0,IF($AO525&gt;AR$23,COUNTIFS('Calendar Calcs'!$E$2:$E1492,AR$23),COUNTIFS('Calendar Calcs'!$E$2:$E1492,AR$23,'Calendar Calcs'!$D$2:$D1492,"&lt;="&amp;WEEKDAY($V525)))))</f>
        <v/>
      </c>
      <c r="AS525" s="69" t="str">
        <f>IF($AO525="","", IF($AO525&lt;AS$23,0,IF($AO525&gt;AS$23,COUNTIFS('Calendar Calcs'!$E$2:$E1492,AS$23),COUNTIFS('Calendar Calcs'!$E$2:$E1492,AS$23,'Calendar Calcs'!$D$2:$D1492,"&lt;="&amp;WEEKDAY($V525)))))</f>
        <v/>
      </c>
      <c r="AT525" s="69" t="str">
        <f>IF($AO525="","", IF($AO525&lt;AT$23,0,IF($AO525&gt;AT$23,COUNTIFS('Calendar Calcs'!$E$2:$E1492,AT$23),COUNTIFS('Calendar Calcs'!$E$2:$E1492,AT$23,'Calendar Calcs'!$D$2:$D1492,"&lt;="&amp;WEEKDAY($V525)))))</f>
        <v/>
      </c>
      <c r="AU525" s="69" t="str">
        <f>IF($AO525="","", IF($AO525&lt;AU$23,0,IF($AO525&gt;AU$23,COUNTIFS('Calendar Calcs'!$E$2:$E1492,AU$23),COUNTIFS('Calendar Calcs'!$E$2:$E1492,AU$23,'Calendar Calcs'!$D$2:$D1492,"&lt;="&amp;WEEKDAY($V525)))))</f>
        <v/>
      </c>
      <c r="AV525" s="69" t="str">
        <f>IF($AO525="","", IF($AO525&lt;AV$23,0,IF($AO525&gt;AV$23,COUNTIFS('Calendar Calcs'!$E$2:$E1492,AV$23),COUNTIFS('Calendar Calcs'!$E$2:$E1492,AV$23,'Calendar Calcs'!$D$2:$D1492,"&lt;="&amp;WEEKDAY($V525)))))</f>
        <v/>
      </c>
      <c r="AW525" s="69" t="str">
        <f>IF($AO525="","", IF($AO525&lt;AW$23,0,IF($AO525&gt;AW$23,COUNTIFS('Calendar Calcs'!$E$2:$E1492,AW$23),COUNTIFS('Calendar Calcs'!$E$2:$E1492,AW$23,'Calendar Calcs'!$D$2:$D1492,"&lt;="&amp;WEEKDAY($V525)))))</f>
        <v/>
      </c>
      <c r="AX525" s="69" t="str">
        <f>IF($AO525="","", IF($AO525&lt;AX$23,0,IF($AO525&gt;AX$23,COUNTIFS('Calendar Calcs'!$E$2:$E1492,AX$23),COUNTIFS('Calendar Calcs'!$E$2:$E1492,AX$23,'Calendar Calcs'!$D$2:$D1492,"&lt;="&amp;WEEKDAY($V525)))))</f>
        <v/>
      </c>
      <c r="AY525" s="69" t="str">
        <f>IF($W525="","",VLOOKUP($W525,'Calendar Calcs'!$B$2:$E1492,4,FALSE))</f>
        <v/>
      </c>
      <c r="AZ525" s="69" t="str">
        <f>IF($AY525="","",IF($AY525&gt;AZ$23,0,IF($AY525&lt;AZ$23,COUNTIFS('Calendar Calcs'!$E$2:$E1492,AZ$23),COUNTIFS('Calendar Calcs'!$E$2:$E1492,AZ$23,'Calendar Calcs'!$D$2:$D1492,"&gt;="&amp;WEEKDAY($W525)))))</f>
        <v/>
      </c>
      <c r="BA525" s="69" t="str">
        <f>IF($AY525="","",IF($AY525&gt;BA$23,0,IF($AY525&lt;BA$23,COUNTIFS('Calendar Calcs'!$E$2:$E1492,BA$23),COUNTIFS('Calendar Calcs'!$E$2:$E1492,BA$23,'Calendar Calcs'!$D$2:$D1492,"&gt;="&amp;WEEKDAY($W525)))))</f>
        <v/>
      </c>
      <c r="BB525" s="69" t="str">
        <f>IF($AY525="","",IF($AY525&gt;BB$23,0,IF($AY525&lt;BB$23,COUNTIFS('Calendar Calcs'!$E$2:$E1492,BB$23),COUNTIFS('Calendar Calcs'!$E$2:$E1492,BB$23,'Calendar Calcs'!$D$2:$D1492,"&gt;="&amp;WEEKDAY($W525)))))</f>
        <v/>
      </c>
      <c r="BC525" s="69" t="str">
        <f>IF($AY525="","",IF($AY525&gt;BC$23,0,IF($AY525&lt;BC$23,COUNTIFS('Calendar Calcs'!$E$2:$E1492,BC$23),COUNTIFS('Calendar Calcs'!$E$2:$E1492,BC$23,'Calendar Calcs'!$D$2:$D1492,"&gt;="&amp;WEEKDAY($W525)))))</f>
        <v/>
      </c>
      <c r="BD525" s="69" t="str">
        <f>IF($AY525="","",IF($AY525&gt;BD$23,0,IF($AY525&lt;BD$23,COUNTIFS('Calendar Calcs'!$E$2:$E1492,BD$23),COUNTIFS('Calendar Calcs'!$E$2:$E1492,BD$23,'Calendar Calcs'!$D$2:$D1492,"&gt;="&amp;WEEKDAY($W525)))))</f>
        <v/>
      </c>
      <c r="BE525" s="69" t="str">
        <f>IF($AY525="","",IF($AY525&gt;BE$23,0,IF($AY525&lt;BE$23,COUNTIFS('Calendar Calcs'!$E$2:$E1492,BE$23),COUNTIFS('Calendar Calcs'!$E$2:$E1492,BE$23,'Calendar Calcs'!$D$2:$D1492,"&gt;="&amp;WEEKDAY($W525)))))</f>
        <v/>
      </c>
      <c r="BF525" s="69" t="str">
        <f>IF($AY525="","",IF($AY525&gt;BF$23,0,IF($AY525&lt;BF$23,COUNTIFS('Calendar Calcs'!$E$2:$E1492,BF$23),COUNTIFS('Calendar Calcs'!$E$2:$E1492,BF$23,'Calendar Calcs'!$D$2:$D1492,"&gt;="&amp;WEEKDAY($W525)))))</f>
        <v/>
      </c>
      <c r="BG525" s="69" t="str">
        <f>IF($AY525="","",IF($AY525&gt;BG$23,0,IF($AY525&lt;BG$23,COUNTIFS('Calendar Calcs'!$E$2:$E1492,BG$23),COUNTIFS('Calendar Calcs'!$E$2:$E1492,BG$23,'Calendar Calcs'!$D$2:$D1492,"&gt;="&amp;WEEKDAY($W525)))))</f>
        <v/>
      </c>
      <c r="BH525" s="69">
        <f t="shared" si="155"/>
        <v>6</v>
      </c>
      <c r="BI525" s="69">
        <f>IF(Cover!$E$43="","",VLOOKUP(Cover!$E$43,'Calendar Calcs'!$B$2:$E1492,4,FALSE))</f>
        <v>1</v>
      </c>
      <c r="BJ525" s="69">
        <f>IF($BI525="","", IF($BI525&lt;BJ$23,0,IF($BI525&gt;=BJ$23,COUNTIFS('Calendar Calcs'!$E$2:$E1492,BJ$23),COUNTIFS('Calendar Calcs'!$E$2:$E1492,BJ$23,'Calendar Calcs'!$D$2:$D1492,"&lt;="&amp;WEEKDAY($V525)))))</f>
        <v>1</v>
      </c>
      <c r="BK525" s="69">
        <f t="shared" si="152"/>
        <v>6</v>
      </c>
      <c r="BN525" s="69" t="str">
        <f>IF(T525&gt;0,"FTE",IF(Cover!$E$47="Weekly",IF(S525&gt;29.75,"FTE","PTE"),IF(S525&gt;59.75,"FTE","PTE")))</f>
        <v>PTE</v>
      </c>
      <c r="BO525" s="69">
        <f>IF(BN525="FTE",30,IF(Cover!$E$47="Weekly",'STEP 2 EE Data'!S525,'STEP 2 EE Data'!S525/2))</f>
        <v>0</v>
      </c>
      <c r="BP525" s="209">
        <f t="shared" si="156"/>
        <v>0</v>
      </c>
      <c r="BQ525" s="209">
        <f t="shared" si="157"/>
        <v>0</v>
      </c>
      <c r="BR525" s="209">
        <f t="shared" si="158"/>
        <v>0</v>
      </c>
      <c r="BS525" s="209">
        <f t="shared" si="159"/>
        <v>0</v>
      </c>
      <c r="BT525" s="209">
        <f t="shared" si="160"/>
        <v>0</v>
      </c>
      <c r="BU525" s="209">
        <f t="shared" si="161"/>
        <v>0</v>
      </c>
      <c r="BV525" s="209">
        <f t="shared" si="162"/>
        <v>0</v>
      </c>
      <c r="BW525" s="209">
        <f t="shared" si="163"/>
        <v>0</v>
      </c>
      <c r="BX525" s="209">
        <f t="shared" si="164"/>
        <v>0</v>
      </c>
      <c r="CC525" s="210" t="str">
        <f>IF(B525="","",IF(C525="",IF(Cover!$E$47="Weekly",'STEP 3 EE Comp'!BI530*8,'STEP 3 EE Comp'!BI530*4),IF(Cover!$E$47="Weekly",'STEP 3 EE Comp'!BI530,'STEP 3 EE Comp'!BI530)))</f>
        <v/>
      </c>
      <c r="CD525" s="82" t="str">
        <f t="shared" si="165"/>
        <v/>
      </c>
      <c r="CE525" s="417">
        <f t="shared" si="166"/>
        <v>1</v>
      </c>
      <c r="CF525" s="82" t="str">
        <f t="shared" si="167"/>
        <v>Good</v>
      </c>
      <c r="CG525" s="82">
        <f t="shared" si="168"/>
        <v>0</v>
      </c>
      <c r="CH525" s="234">
        <f t="shared" si="169"/>
        <v>0</v>
      </c>
    </row>
    <row r="526" spans="1:86" s="69" customFormat="1" x14ac:dyDescent="0.3">
      <c r="A526" s="555"/>
      <c r="B526" s="52"/>
      <c r="C526" s="52"/>
      <c r="D526" s="52"/>
      <c r="E526" s="52"/>
      <c r="F526" s="507"/>
      <c r="G526" s="210">
        <f t="shared" si="170"/>
        <v>0</v>
      </c>
      <c r="H526" s="82">
        <f t="shared" si="151"/>
        <v>0</v>
      </c>
      <c r="I526" s="211"/>
      <c r="J526" s="441" t="s">
        <v>21</v>
      </c>
      <c r="K526" s="441" t="s">
        <v>21</v>
      </c>
      <c r="L526" s="441" t="s">
        <v>21</v>
      </c>
      <c r="M526" s="441" t="s">
        <v>21</v>
      </c>
      <c r="N526" s="568" t="s">
        <v>21</v>
      </c>
      <c r="O526" s="211"/>
      <c r="P526" s="212" t="str">
        <f>IF(B526="","",
IF(AND(V526="",W526="",B526&lt;&gt;""),"Employed",
IF(AND(V526&lt;&gt;"",W526="",B526&lt;&gt;""),"Terminated",
IF(AND(V526&lt;&gt;"",W526&lt;&gt;"",B526&lt;&gt;""),IF(W526&lt;Cover!$E$43,"Employed","Furloughed"),
IF(AND(V526="",W526&lt;&gt;"",B526&lt;&gt;""),IF(W526&lt;Cover!$E$43,"Employed","Rehired"))))))</f>
        <v/>
      </c>
      <c r="Q526" s="211"/>
      <c r="R526" s="536"/>
      <c r="S526" s="563"/>
      <c r="T526" s="536"/>
      <c r="U526" s="82">
        <f>IF(Cover!$E$47="Weekly",IF(T526&gt;0,T526,R526*S526),IF(T526&gt;0,T526,R526*S526)/2)</f>
        <v>0</v>
      </c>
      <c r="V526" s="564"/>
      <c r="W526" s="564"/>
      <c r="Y526" s="213" t="str">
        <f>IF($B526="","",IF('Actual Allocation Calc'!$AH$78="A",
IF($P526="Employed",$U526/7*BJ526,
IF(AND($P526="Terminated"),($U526/7*AP526),
IF(AND($P526="Furloughed"),($U526/7*AP526)+($U526/7*AZ526),
IF(AND($P526="Rehired"),($U526/7*AZ526),
IF(AND($P526="Terminated",AP526&gt;0),$U526,
IF($P526="Furloughed",IF(AP526&gt;0,$U526)+IF(AZ526&gt;0,$U526),
IF($P526="Rehired",IF(AZ526&gt;0,$U526)))))))),IF('Actual Allocation Calc'!$AH$78="C",'Actual Allocation Calc'!L526,'Actual Allocation Calc'!U526+IF($P526="Employed",$U526/7*BJ526,
IF(AND($P526="Terminated"),($U526/7*AP526),
IF(AND($P526="Furloughed"),($U526/7*AP526)+($U526/7*AZ526),
IF(AND($P526="Rehired"),($U526/7*AZ526),
IF(AND($P526="Terminated",AP526&gt;0),$U526,
IF($P526="Furloughed",IF(AP526&gt;0,$U526)+IF(AZ526&gt;0,$U526),
IF($P526="Rehired",IF(AZ526&gt;0,$U526))))))))*'Actual Allocation Calc'!$AH$99)))</f>
        <v/>
      </c>
      <c r="Z526" s="210" t="str">
        <f>IF($B526="","",IF('Actual Allocation Calc'!$AI$78="A",
IF($P526="Employed",$U526,
IF(AND($P526="Terminated"),($U526/7*AQ526),
IF(AND($P526="Furloughed"),($U526/7*AQ526)+($U526/7*BA526),
IF(AND($P526="Rehired"),($U526/7*BA526),
IF(AND($P526="Terminated",AQ526&gt;0),$U526,
IF($P526="Furloughed",IF(AQ526&gt;0,$U526)+IF(BA526&gt;0,$U526),
IF($P526="Rehired",IF(BA526&gt;0,$U526)))))))),IF('Actual Allocation Calc'!$AI$78="C",'Actual Allocation Calc'!M526,'Actual Allocation Calc'!V526+IF($P526="Employed",$U526,
IF(AND($P526="Terminated"),($U526/7*AQ526),
IF(AND($P526="Furloughed"),($U526/7*AQ526)+($U526/7*BA526),
IF(AND($P526="Rehired"),($U526/7*BA526),
IF(AND($P526="Terminated",AQ526&gt;0),$U526,
IF($P526="Furloughed",IF(AQ526&gt;0,$U526)+IF(BA526&gt;0,$U526),
IF($P526="Rehired",IF(BA526&gt;0,$U526))))))))*'Actual Allocation Calc'!$AI$99)))</f>
        <v/>
      </c>
      <c r="AA526" s="210" t="str">
        <f>IF($B526="","",IF('Actual Allocation Calc'!$AJ$78="A",
IF($P526="Employed",$U526,
IF(AND($P526="Terminated"),($U526/7*AR526),
IF(AND($P526="Furloughed"),($U526/7*AR526)+($U526/7*BB526),
IF(AND($P526="Rehired"),($U526/7*BB526),
IF(AND($P526="Terminated",AR526&gt;0),$U526,
IF($P526="Furloughed",IF(AR526&gt;0,$U526)+IF(BB526&gt;0,$U526),
IF($P526="Rehired",IF(BB526&gt;0,$U526)))))))),IF('Actual Allocation Calc'!$AJ$78="C",'Actual Allocation Calc'!N526,'Actual Allocation Calc'!W526+IF($P526="Employed",$U526,
IF(AND($P526="Terminated"),($U526/7*AR526),
IF(AND($P526="Furloughed"),($U526/7*AR526)+($U526/7*BB526),
IF(AND($P526="Rehired"),($U526/7*BB526),
IF(AND($P526="Terminated",AR526&gt;0),$U526,
IF($P526="Furloughed",IF(AR526&gt;0,$U526)+IF(BB526&gt;0,$U526),
IF($P526="Rehired",IF(BB526&gt;0,$U526))))))))*'Actual Allocation Calc'!$AJ$99)))</f>
        <v/>
      </c>
      <c r="AB526" s="210" t="str">
        <f>IF($B526="","",IF('Actual Allocation Calc'!$AK$78="A",
IF($P526="Employed",$U526,
IF(AND($P526="Terminated"),($U526/7*AS526),
IF(AND($P526="Furloughed"),($U526/7*AS526)+($U526/7*BC526),
IF(AND($P526="Rehired"),($U526/7*BC526),
IF(AND($P526="Terminated",AS526&gt;0),$U526,
IF($P526="Furloughed",IF(AS526&gt;0,$U526)+IF(BC526&gt;0,$U526),
IF($P526="Rehired",IF(BC526&gt;0,$U526)))))))),IF('Actual Allocation Calc'!$AK$78="C",'Actual Allocation Calc'!O526,'Actual Allocation Calc'!X526+IF($P526="Employed",$U526,
IF(AND($P526="Terminated"),($U526/7*AS526),
IF(AND($P526="Furloughed"),($U526/7*AS526)+($U526/7*BC526),
IF(AND($P526="Rehired"),($U526/7*BC526),
IF(AND($P526="Terminated",AS526&gt;0),$U526,
IF($P526="Furloughed",IF(AS526&gt;0,$U526)+IF(BC526&gt;0,$U526),
IF($P526="Rehired",IF(BC526&gt;0,$U526))))))))*'Actual Allocation Calc'!$AK$99)))</f>
        <v/>
      </c>
      <c r="AC526" s="210" t="str">
        <f>IF($B526="","",IF('Actual Allocation Calc'!$AL$78="A",
IF($P526="Employed",$U526,
IF(AND($P526="Terminated"),($U526/7*AT526),
IF(AND($P526="Furloughed"),($U526/7*AT526)+($U526/7*BD526),
IF(AND($P526="Rehired"),($U526/7*BD526),
IF(AND($P526="Terminated",AT526&gt;0),$U526,
IF($P526="Furloughed",IF(AT526&gt;0,$U526)+IF(BD526&gt;0,$U526),
IF($P526="Rehired",IF(BD526&gt;0,$U526)))))))),IF('Actual Allocation Calc'!$AL$78="C",'Actual Allocation Calc'!P526,'Actual Allocation Calc'!Y526+IF($P526="Employed",$U526,
IF(AND($P526="Terminated"),($U526/7*AT526),
IF(AND($P526="Furloughed"),($U526/7*AT526)+($U526/7*BD526),
IF(AND($P526="Rehired"),($U526/7*BD526),
IF(AND($P526="Terminated",AT526&gt;0),$U526,
IF($P526="Furloughed",IF(AT526&gt;0,$U526)+IF(BD526&gt;0,$U526),
IF($P526="Rehired",IF(BD526&gt;0,$U526))))))))*'Actual Allocation Calc'!$AL$99)))</f>
        <v/>
      </c>
      <c r="AD526" s="210" t="str">
        <f>IF($B526="","",IF('Actual Allocation Calc'!$AM$78="A",
IF($P526="Employed",$U526,
IF(AND($P526="Terminated"),($U526/7*AU526),
IF(AND($P526="Furloughed"),($U526/7*AU526)+($U526/7*BE526),
IF(AND($P526="Rehired"),($U526/7*BE526),
IF(AND($P526="Terminated",AU526&gt;0),$U526,
IF($P526="Furloughed",IF(AU526&gt;0,$U526)+IF(BE526&gt;0,$U526),
IF($P526="Rehired",IF(BE526&gt;0,$U526)))))))),IF('Actual Allocation Calc'!$AM$78="C",'Actual Allocation Calc'!Q526,'Actual Allocation Calc'!Z526+IF($P526="Employed",$U526,
IF(AND($P526="Terminated"),($U526/7*AU526),
IF(AND($P526="Furloughed"),($U526/7*AU526)+($U526/7*BE526),
IF(AND($P526="Rehired"),($U526/7*BE526),
IF(AND($P526="Terminated",AU526&gt;0),$U526,
IF($P526="Furloughed",IF(AU526&gt;0,$U526)+IF(BE526&gt;0,$U526),
IF($P526="Rehired",IF(BE526&gt;0,$U526))))))))*'Actual Allocation Calc'!$AM$99)))</f>
        <v/>
      </c>
      <c r="AE526" s="210" t="str">
        <f>IF($B526="","",IF('Actual Allocation Calc'!$AN$78="A",
IF($P526="Employed",$U526,
IF(AND($P526="Terminated"),($U526/7*AV526),
IF(AND($P526="Furloughed"),($U526/7*AV526)+($U526/7*BF526),
IF(AND($P526="Rehired"),($U526/7*BF526),
IF(AND($P526="Terminated",AV526&gt;0),$U526,
IF($P526="Furloughed",IF(AV526&gt;0,$U526)+IF(BF526&gt;0,$U526),
IF($P526="Rehired",IF(BF526&gt;0,$U526)))))))),IF('Actual Allocation Calc'!$AN$78="C",'Actual Allocation Calc'!R526,'Actual Allocation Calc'!AA526+IF($P526="Employed",$U526,
IF(AND($P526="Terminated"),($U526/7*AV526),
IF(AND($P526="Furloughed"),($U526/7*AV526)+($U526/7*BF526),
IF(AND($P526="Rehired"),($U526/7*BF526),
IF(AND($P526="Terminated",AV526&gt;0),$U526,
IF($P526="Furloughed",IF(AV526&gt;0,$U526)+IF(BF526&gt;0,$U526),
IF($P526="Rehired",IF(BF526&gt;0,$U526))))))))*'Actual Allocation Calc'!$AN$99)))</f>
        <v/>
      </c>
      <c r="AF526" s="210" t="str">
        <f>IF($B526="","",IF('Actual Allocation Calc'!$AO$78="A",
IF($P526="Employed",$U526,
IF(AND($P526="Terminated"),($U526/7*AW526),
IF(AND($P526="Furloughed"),($U526/7*AW526)+($U526/7*BG526),
IF(AND($P526="Rehired"),($U526/7*BG526),
IF(AND($P526="Terminated",AW526&gt;0),$U526,
IF($P526="Furloughed",IF(AW526&gt;0,$U526)+IF(BG526&gt;0,$U526),
IF($P526="Rehired",IF(BG526&gt;0,$U526)))))))),IF('Actual Allocation Calc'!$AO$78="C",'Actual Allocation Calc'!S526,'Actual Allocation Calc'!AB526+IF($P526="Employed",$U526,
IF(AND($P526="Terminated"),($U526/7*AW526),
IF(AND($P526="Furloughed"),($U526/7*AW526)+($U526/7*BG526),
IF(AND($P526="Rehired"),($U526/7*BG526),
IF(AND($P526="Terminated",AW526&gt;0),$U526,
IF($P526="Furloughed",IF(AW526&gt;0,$U526)+IF(BG526&gt;0,$U526),
IF($P526="Rehired",IF(BG526&gt;0,$U526))))))))*'Actual Allocation Calc'!$AO$99)))</f>
        <v/>
      </c>
      <c r="AG526" s="210" t="str">
        <f>IF($B526="","",IF('Actual Allocation Calc'!$AP$78="A",
IF($P526="Employed",$U526/7*BK526,
IF(AND($P526="Terminated"),($U526/7*AX526),
IF(AND($P526="Furloughed"),($U526/7*AX526)+($U526/7*BH526),
IF(AND($P526="Rehired"),($U526/7*BH526),
IF(AND($P526="Terminated",AX526&gt;0),$U526,
IF($P526="Furloughed",IF(AX526&gt;0,$U526)+IF(BH526&gt;0,$U526),
IF($P526="Rehired",IF(BH526&gt;0,$U526)))))))),IF('Actual Allocation Calc'!$AP$78="C",'Actual Allocation Calc'!T526,'Actual Allocation Calc'!AC526+IF($P526="Employed",$U526/7*BK526,
IF(AND($P526="Terminated"),($U526/7*AX526),
IF(AND($P526="Furloughed"),($U526/7*AX526)+($U526/7*BH526),
IF(AND($P526="Rehired"),($U526/7*BH526),
IF(AND($P526="Terminated",AX526&gt;0),$U526,
IF($P526="Furloughed",IF(AX526&gt;0,$U526)+IF(BH526&gt;0,$U526),
IF($P526="Rehired",IF(BH526&gt;0,$U526))))))))*'Actual Allocation Calc'!$AP$99)))</f>
        <v/>
      </c>
      <c r="AH526" s="536"/>
      <c r="AI526" s="82">
        <f t="shared" si="171"/>
        <v>0</v>
      </c>
      <c r="AJ526" s="210">
        <f t="shared" si="153"/>
        <v>0</v>
      </c>
      <c r="AK526" s="397" t="str">
        <f t="shared" si="154"/>
        <v/>
      </c>
      <c r="AM526" s="122"/>
      <c r="AO526" s="214" t="str">
        <f>IFERROR(IF($V526="","",VLOOKUP(V526,'Calendar Calcs'!$B$2:$E1493,4,FALSE)),0)</f>
        <v/>
      </c>
      <c r="AP526" s="69" t="str">
        <f>IF($AO526="","", IF($AO526&lt;AP$23,0,IF($AO526&gt;AP$23,COUNTIFS('Calendar Calcs'!$E$2:$E1493,AP$23),COUNTIFS('Calendar Calcs'!$E$2:$E1493,AP$23,'Calendar Calcs'!$D$2:$D1493,"&lt;="&amp;WEEKDAY($V526)))))</f>
        <v/>
      </c>
      <c r="AQ526" s="69" t="str">
        <f>IF($AO526="","", IF($AO526&lt;AQ$23,0,IF($AO526&gt;AQ$23,COUNTIFS('Calendar Calcs'!$E$2:$E1493,AQ$23),COUNTIFS('Calendar Calcs'!$E$2:$E1493,AQ$23,'Calendar Calcs'!$D$2:$D1493,"&lt;="&amp;WEEKDAY($V526)))))</f>
        <v/>
      </c>
      <c r="AR526" s="69" t="str">
        <f>IF($AO526="","", IF($AO526&lt;AR$23,0,IF($AO526&gt;AR$23,COUNTIFS('Calendar Calcs'!$E$2:$E1493,AR$23),COUNTIFS('Calendar Calcs'!$E$2:$E1493,AR$23,'Calendar Calcs'!$D$2:$D1493,"&lt;="&amp;WEEKDAY($V526)))))</f>
        <v/>
      </c>
      <c r="AS526" s="69" t="str">
        <f>IF($AO526="","", IF($AO526&lt;AS$23,0,IF($AO526&gt;AS$23,COUNTIFS('Calendar Calcs'!$E$2:$E1493,AS$23),COUNTIFS('Calendar Calcs'!$E$2:$E1493,AS$23,'Calendar Calcs'!$D$2:$D1493,"&lt;="&amp;WEEKDAY($V526)))))</f>
        <v/>
      </c>
      <c r="AT526" s="69" t="str">
        <f>IF($AO526="","", IF($AO526&lt;AT$23,0,IF($AO526&gt;AT$23,COUNTIFS('Calendar Calcs'!$E$2:$E1493,AT$23),COUNTIFS('Calendar Calcs'!$E$2:$E1493,AT$23,'Calendar Calcs'!$D$2:$D1493,"&lt;="&amp;WEEKDAY($V526)))))</f>
        <v/>
      </c>
      <c r="AU526" s="69" t="str">
        <f>IF($AO526="","", IF($AO526&lt;AU$23,0,IF($AO526&gt;AU$23,COUNTIFS('Calendar Calcs'!$E$2:$E1493,AU$23),COUNTIFS('Calendar Calcs'!$E$2:$E1493,AU$23,'Calendar Calcs'!$D$2:$D1493,"&lt;="&amp;WEEKDAY($V526)))))</f>
        <v/>
      </c>
      <c r="AV526" s="69" t="str">
        <f>IF($AO526="","", IF($AO526&lt;AV$23,0,IF($AO526&gt;AV$23,COUNTIFS('Calendar Calcs'!$E$2:$E1493,AV$23),COUNTIFS('Calendar Calcs'!$E$2:$E1493,AV$23,'Calendar Calcs'!$D$2:$D1493,"&lt;="&amp;WEEKDAY($V526)))))</f>
        <v/>
      </c>
      <c r="AW526" s="69" t="str">
        <f>IF($AO526="","", IF($AO526&lt;AW$23,0,IF($AO526&gt;AW$23,COUNTIFS('Calendar Calcs'!$E$2:$E1493,AW$23),COUNTIFS('Calendar Calcs'!$E$2:$E1493,AW$23,'Calendar Calcs'!$D$2:$D1493,"&lt;="&amp;WEEKDAY($V526)))))</f>
        <v/>
      </c>
      <c r="AX526" s="69" t="str">
        <f>IF($AO526="","", IF($AO526&lt;AX$23,0,IF($AO526&gt;AX$23,COUNTIFS('Calendar Calcs'!$E$2:$E1493,AX$23),COUNTIFS('Calendar Calcs'!$E$2:$E1493,AX$23,'Calendar Calcs'!$D$2:$D1493,"&lt;="&amp;WEEKDAY($V526)))))</f>
        <v/>
      </c>
      <c r="AY526" s="69" t="str">
        <f>IF($W526="","",VLOOKUP($W526,'Calendar Calcs'!$B$2:$E1493,4,FALSE))</f>
        <v/>
      </c>
      <c r="AZ526" s="69" t="str">
        <f>IF($AY526="","",IF($AY526&gt;AZ$23,0,IF($AY526&lt;AZ$23,COUNTIFS('Calendar Calcs'!$E$2:$E1493,AZ$23),COUNTIFS('Calendar Calcs'!$E$2:$E1493,AZ$23,'Calendar Calcs'!$D$2:$D1493,"&gt;="&amp;WEEKDAY($W526)))))</f>
        <v/>
      </c>
      <c r="BA526" s="69" t="str">
        <f>IF($AY526="","",IF($AY526&gt;BA$23,0,IF($AY526&lt;BA$23,COUNTIFS('Calendar Calcs'!$E$2:$E1493,BA$23),COUNTIFS('Calendar Calcs'!$E$2:$E1493,BA$23,'Calendar Calcs'!$D$2:$D1493,"&gt;="&amp;WEEKDAY($W526)))))</f>
        <v/>
      </c>
      <c r="BB526" s="69" t="str">
        <f>IF($AY526="","",IF($AY526&gt;BB$23,0,IF($AY526&lt;BB$23,COUNTIFS('Calendar Calcs'!$E$2:$E1493,BB$23),COUNTIFS('Calendar Calcs'!$E$2:$E1493,BB$23,'Calendar Calcs'!$D$2:$D1493,"&gt;="&amp;WEEKDAY($W526)))))</f>
        <v/>
      </c>
      <c r="BC526" s="69" t="str">
        <f>IF($AY526="","",IF($AY526&gt;BC$23,0,IF($AY526&lt;BC$23,COUNTIFS('Calendar Calcs'!$E$2:$E1493,BC$23),COUNTIFS('Calendar Calcs'!$E$2:$E1493,BC$23,'Calendar Calcs'!$D$2:$D1493,"&gt;="&amp;WEEKDAY($W526)))))</f>
        <v/>
      </c>
      <c r="BD526" s="69" t="str">
        <f>IF($AY526="","",IF($AY526&gt;BD$23,0,IF($AY526&lt;BD$23,COUNTIFS('Calendar Calcs'!$E$2:$E1493,BD$23),COUNTIFS('Calendar Calcs'!$E$2:$E1493,BD$23,'Calendar Calcs'!$D$2:$D1493,"&gt;="&amp;WEEKDAY($W526)))))</f>
        <v/>
      </c>
      <c r="BE526" s="69" t="str">
        <f>IF($AY526="","",IF($AY526&gt;BE$23,0,IF($AY526&lt;BE$23,COUNTIFS('Calendar Calcs'!$E$2:$E1493,BE$23),COUNTIFS('Calendar Calcs'!$E$2:$E1493,BE$23,'Calendar Calcs'!$D$2:$D1493,"&gt;="&amp;WEEKDAY($W526)))))</f>
        <v/>
      </c>
      <c r="BF526" s="69" t="str">
        <f>IF($AY526="","",IF($AY526&gt;BF$23,0,IF($AY526&lt;BF$23,COUNTIFS('Calendar Calcs'!$E$2:$E1493,BF$23),COUNTIFS('Calendar Calcs'!$E$2:$E1493,BF$23,'Calendar Calcs'!$D$2:$D1493,"&gt;="&amp;WEEKDAY($W526)))))</f>
        <v/>
      </c>
      <c r="BG526" s="69" t="str">
        <f>IF($AY526="","",IF($AY526&gt;BG$23,0,IF($AY526&lt;BG$23,COUNTIFS('Calendar Calcs'!$E$2:$E1493,BG$23),COUNTIFS('Calendar Calcs'!$E$2:$E1493,BG$23,'Calendar Calcs'!$D$2:$D1493,"&gt;="&amp;WEEKDAY($W526)))))</f>
        <v/>
      </c>
      <c r="BH526" s="69">
        <f t="shared" si="155"/>
        <v>6</v>
      </c>
      <c r="BI526" s="69">
        <f>IF(Cover!$E$43="","",VLOOKUP(Cover!$E$43,'Calendar Calcs'!$B$2:$E1493,4,FALSE))</f>
        <v>1</v>
      </c>
      <c r="BJ526" s="69">
        <f>IF($BI526="","", IF($BI526&lt;BJ$23,0,IF($BI526&gt;=BJ$23,COUNTIFS('Calendar Calcs'!$E$2:$E1493,BJ$23),COUNTIFS('Calendar Calcs'!$E$2:$E1493,BJ$23,'Calendar Calcs'!$D$2:$D1493,"&lt;="&amp;WEEKDAY($V526)))))</f>
        <v>1</v>
      </c>
      <c r="BK526" s="69">
        <f t="shared" si="152"/>
        <v>6</v>
      </c>
      <c r="BN526" s="69" t="str">
        <f>IF(T526&gt;0,"FTE",IF(Cover!$E$47="Weekly",IF(S526&gt;29.75,"FTE","PTE"),IF(S526&gt;59.75,"FTE","PTE")))</f>
        <v>PTE</v>
      </c>
      <c r="BO526" s="69">
        <f>IF(BN526="FTE",30,IF(Cover!$E$47="Weekly",'STEP 2 EE Data'!S526,'STEP 2 EE Data'!S526/2))</f>
        <v>0</v>
      </c>
      <c r="BP526" s="209">
        <f t="shared" si="156"/>
        <v>0</v>
      </c>
      <c r="BQ526" s="209">
        <f t="shared" si="157"/>
        <v>0</v>
      </c>
      <c r="BR526" s="209">
        <f t="shared" si="158"/>
        <v>0</v>
      </c>
      <c r="BS526" s="209">
        <f t="shared" si="159"/>
        <v>0</v>
      </c>
      <c r="BT526" s="209">
        <f t="shared" si="160"/>
        <v>0</v>
      </c>
      <c r="BU526" s="209">
        <f t="shared" si="161"/>
        <v>0</v>
      </c>
      <c r="BV526" s="209">
        <f t="shared" si="162"/>
        <v>0</v>
      </c>
      <c r="BW526" s="209">
        <f t="shared" si="163"/>
        <v>0</v>
      </c>
      <c r="BX526" s="209">
        <f t="shared" si="164"/>
        <v>0</v>
      </c>
      <c r="CC526" s="210" t="str">
        <f>IF(B526="","",IF(C526="",IF(Cover!$E$47="Weekly",'STEP 3 EE Comp'!BI531*8,'STEP 3 EE Comp'!BI531*4),IF(Cover!$E$47="Weekly",'STEP 3 EE Comp'!BI531,'STEP 3 EE Comp'!BI531)))</f>
        <v/>
      </c>
      <c r="CD526" s="82" t="str">
        <f t="shared" si="165"/>
        <v/>
      </c>
      <c r="CE526" s="417">
        <f t="shared" si="166"/>
        <v>1</v>
      </c>
      <c r="CF526" s="82" t="str">
        <f t="shared" si="167"/>
        <v>Good</v>
      </c>
      <c r="CG526" s="82">
        <f t="shared" si="168"/>
        <v>0</v>
      </c>
      <c r="CH526" s="234">
        <f t="shared" si="169"/>
        <v>0</v>
      </c>
    </row>
    <row r="527" spans="1:86" s="69" customFormat="1" x14ac:dyDescent="0.3">
      <c r="A527" s="555"/>
      <c r="B527" s="52"/>
      <c r="C527" s="52"/>
      <c r="D527" s="52"/>
      <c r="E527" s="52"/>
      <c r="F527" s="507"/>
      <c r="G527" s="210">
        <f t="shared" si="170"/>
        <v>0</v>
      </c>
      <c r="H527" s="82">
        <f t="shared" si="151"/>
        <v>0</v>
      </c>
      <c r="I527" s="211"/>
      <c r="J527" s="441" t="s">
        <v>21</v>
      </c>
      <c r="K527" s="441" t="s">
        <v>21</v>
      </c>
      <c r="L527" s="441" t="s">
        <v>21</v>
      </c>
      <c r="M527" s="441" t="s">
        <v>21</v>
      </c>
      <c r="N527" s="568" t="s">
        <v>21</v>
      </c>
      <c r="O527" s="211"/>
      <c r="P527" s="212" t="str">
        <f>IF(B527="","",
IF(AND(V527="",W527="",B527&lt;&gt;""),"Employed",
IF(AND(V527&lt;&gt;"",W527="",B527&lt;&gt;""),"Terminated",
IF(AND(V527&lt;&gt;"",W527&lt;&gt;"",B527&lt;&gt;""),IF(W527&lt;Cover!$E$43,"Employed","Furloughed"),
IF(AND(V527="",W527&lt;&gt;"",B527&lt;&gt;""),IF(W527&lt;Cover!$E$43,"Employed","Rehired"))))))</f>
        <v/>
      </c>
      <c r="Q527" s="211"/>
      <c r="R527" s="536"/>
      <c r="S527" s="563"/>
      <c r="T527" s="536"/>
      <c r="U527" s="82">
        <f>IF(Cover!$E$47="Weekly",IF(T527&gt;0,T527,R527*S527),IF(T527&gt;0,T527,R527*S527)/2)</f>
        <v>0</v>
      </c>
      <c r="V527" s="564"/>
      <c r="W527" s="564"/>
      <c r="Y527" s="213" t="str">
        <f>IF($B527="","",IF('Actual Allocation Calc'!$AH$78="A",
IF($P527="Employed",$U527/7*BJ527,
IF(AND($P527="Terminated"),($U527/7*AP527),
IF(AND($P527="Furloughed"),($U527/7*AP527)+($U527/7*AZ527),
IF(AND($P527="Rehired"),($U527/7*AZ527),
IF(AND($P527="Terminated",AP527&gt;0),$U527,
IF($P527="Furloughed",IF(AP527&gt;0,$U527)+IF(AZ527&gt;0,$U527),
IF($P527="Rehired",IF(AZ527&gt;0,$U527)))))))),IF('Actual Allocation Calc'!$AH$78="C",'Actual Allocation Calc'!L527,'Actual Allocation Calc'!U527+IF($P527="Employed",$U527/7*BJ527,
IF(AND($P527="Terminated"),($U527/7*AP527),
IF(AND($P527="Furloughed"),($U527/7*AP527)+($U527/7*AZ527),
IF(AND($P527="Rehired"),($U527/7*AZ527),
IF(AND($P527="Terminated",AP527&gt;0),$U527,
IF($P527="Furloughed",IF(AP527&gt;0,$U527)+IF(AZ527&gt;0,$U527),
IF($P527="Rehired",IF(AZ527&gt;0,$U527))))))))*'Actual Allocation Calc'!$AH$99)))</f>
        <v/>
      </c>
      <c r="Z527" s="210" t="str">
        <f>IF($B527="","",IF('Actual Allocation Calc'!$AI$78="A",
IF($P527="Employed",$U527,
IF(AND($P527="Terminated"),($U527/7*AQ527),
IF(AND($P527="Furloughed"),($U527/7*AQ527)+($U527/7*BA527),
IF(AND($P527="Rehired"),($U527/7*BA527),
IF(AND($P527="Terminated",AQ527&gt;0),$U527,
IF($P527="Furloughed",IF(AQ527&gt;0,$U527)+IF(BA527&gt;0,$U527),
IF($P527="Rehired",IF(BA527&gt;0,$U527)))))))),IF('Actual Allocation Calc'!$AI$78="C",'Actual Allocation Calc'!M527,'Actual Allocation Calc'!V527+IF($P527="Employed",$U527,
IF(AND($P527="Terminated"),($U527/7*AQ527),
IF(AND($P527="Furloughed"),($U527/7*AQ527)+($U527/7*BA527),
IF(AND($P527="Rehired"),($U527/7*BA527),
IF(AND($P527="Terminated",AQ527&gt;0),$U527,
IF($P527="Furloughed",IF(AQ527&gt;0,$U527)+IF(BA527&gt;0,$U527),
IF($P527="Rehired",IF(BA527&gt;0,$U527))))))))*'Actual Allocation Calc'!$AI$99)))</f>
        <v/>
      </c>
      <c r="AA527" s="210" t="str">
        <f>IF($B527="","",IF('Actual Allocation Calc'!$AJ$78="A",
IF($P527="Employed",$U527,
IF(AND($P527="Terminated"),($U527/7*AR527),
IF(AND($P527="Furloughed"),($U527/7*AR527)+($U527/7*BB527),
IF(AND($P527="Rehired"),($U527/7*BB527),
IF(AND($P527="Terminated",AR527&gt;0),$U527,
IF($P527="Furloughed",IF(AR527&gt;0,$U527)+IF(BB527&gt;0,$U527),
IF($P527="Rehired",IF(BB527&gt;0,$U527)))))))),IF('Actual Allocation Calc'!$AJ$78="C",'Actual Allocation Calc'!N527,'Actual Allocation Calc'!W527+IF($P527="Employed",$U527,
IF(AND($P527="Terminated"),($U527/7*AR527),
IF(AND($P527="Furloughed"),($U527/7*AR527)+($U527/7*BB527),
IF(AND($P527="Rehired"),($U527/7*BB527),
IF(AND($P527="Terminated",AR527&gt;0),$U527,
IF($P527="Furloughed",IF(AR527&gt;0,$U527)+IF(BB527&gt;0,$U527),
IF($P527="Rehired",IF(BB527&gt;0,$U527))))))))*'Actual Allocation Calc'!$AJ$99)))</f>
        <v/>
      </c>
      <c r="AB527" s="210" t="str">
        <f>IF($B527="","",IF('Actual Allocation Calc'!$AK$78="A",
IF($P527="Employed",$U527,
IF(AND($P527="Terminated"),($U527/7*AS527),
IF(AND($P527="Furloughed"),($U527/7*AS527)+($U527/7*BC527),
IF(AND($P527="Rehired"),($U527/7*BC527),
IF(AND($P527="Terminated",AS527&gt;0),$U527,
IF($P527="Furloughed",IF(AS527&gt;0,$U527)+IF(BC527&gt;0,$U527),
IF($P527="Rehired",IF(BC527&gt;0,$U527)))))))),IF('Actual Allocation Calc'!$AK$78="C",'Actual Allocation Calc'!O527,'Actual Allocation Calc'!X527+IF($P527="Employed",$U527,
IF(AND($P527="Terminated"),($U527/7*AS527),
IF(AND($P527="Furloughed"),($U527/7*AS527)+($U527/7*BC527),
IF(AND($P527="Rehired"),($U527/7*BC527),
IF(AND($P527="Terminated",AS527&gt;0),$U527,
IF($P527="Furloughed",IF(AS527&gt;0,$U527)+IF(BC527&gt;0,$U527),
IF($P527="Rehired",IF(BC527&gt;0,$U527))))))))*'Actual Allocation Calc'!$AK$99)))</f>
        <v/>
      </c>
      <c r="AC527" s="210" t="str">
        <f>IF($B527="","",IF('Actual Allocation Calc'!$AL$78="A",
IF($P527="Employed",$U527,
IF(AND($P527="Terminated"),($U527/7*AT527),
IF(AND($P527="Furloughed"),($U527/7*AT527)+($U527/7*BD527),
IF(AND($P527="Rehired"),($U527/7*BD527),
IF(AND($P527="Terminated",AT527&gt;0),$U527,
IF($P527="Furloughed",IF(AT527&gt;0,$U527)+IF(BD527&gt;0,$U527),
IF($P527="Rehired",IF(BD527&gt;0,$U527)))))))),IF('Actual Allocation Calc'!$AL$78="C",'Actual Allocation Calc'!P527,'Actual Allocation Calc'!Y527+IF($P527="Employed",$U527,
IF(AND($P527="Terminated"),($U527/7*AT527),
IF(AND($P527="Furloughed"),($U527/7*AT527)+($U527/7*BD527),
IF(AND($P527="Rehired"),($U527/7*BD527),
IF(AND($P527="Terminated",AT527&gt;0),$U527,
IF($P527="Furloughed",IF(AT527&gt;0,$U527)+IF(BD527&gt;0,$U527),
IF($P527="Rehired",IF(BD527&gt;0,$U527))))))))*'Actual Allocation Calc'!$AL$99)))</f>
        <v/>
      </c>
      <c r="AD527" s="210" t="str">
        <f>IF($B527="","",IF('Actual Allocation Calc'!$AM$78="A",
IF($P527="Employed",$U527,
IF(AND($P527="Terminated"),($U527/7*AU527),
IF(AND($P527="Furloughed"),($U527/7*AU527)+($U527/7*BE527),
IF(AND($P527="Rehired"),($U527/7*BE527),
IF(AND($P527="Terminated",AU527&gt;0),$U527,
IF($P527="Furloughed",IF(AU527&gt;0,$U527)+IF(BE527&gt;0,$U527),
IF($P527="Rehired",IF(BE527&gt;0,$U527)))))))),IF('Actual Allocation Calc'!$AM$78="C",'Actual Allocation Calc'!Q527,'Actual Allocation Calc'!Z527+IF($P527="Employed",$U527,
IF(AND($P527="Terminated"),($U527/7*AU527),
IF(AND($P527="Furloughed"),($U527/7*AU527)+($U527/7*BE527),
IF(AND($P527="Rehired"),($U527/7*BE527),
IF(AND($P527="Terminated",AU527&gt;0),$U527,
IF($P527="Furloughed",IF(AU527&gt;0,$U527)+IF(BE527&gt;0,$U527),
IF($P527="Rehired",IF(BE527&gt;0,$U527))))))))*'Actual Allocation Calc'!$AM$99)))</f>
        <v/>
      </c>
      <c r="AE527" s="210" t="str">
        <f>IF($B527="","",IF('Actual Allocation Calc'!$AN$78="A",
IF($P527="Employed",$U527,
IF(AND($P527="Terminated"),($U527/7*AV527),
IF(AND($P527="Furloughed"),($U527/7*AV527)+($U527/7*BF527),
IF(AND($P527="Rehired"),($U527/7*BF527),
IF(AND($P527="Terminated",AV527&gt;0),$U527,
IF($P527="Furloughed",IF(AV527&gt;0,$U527)+IF(BF527&gt;0,$U527),
IF($P527="Rehired",IF(BF527&gt;0,$U527)))))))),IF('Actual Allocation Calc'!$AN$78="C",'Actual Allocation Calc'!R527,'Actual Allocation Calc'!AA527+IF($P527="Employed",$U527,
IF(AND($P527="Terminated"),($U527/7*AV527),
IF(AND($P527="Furloughed"),($U527/7*AV527)+($U527/7*BF527),
IF(AND($P527="Rehired"),($U527/7*BF527),
IF(AND($P527="Terminated",AV527&gt;0),$U527,
IF($P527="Furloughed",IF(AV527&gt;0,$U527)+IF(BF527&gt;0,$U527),
IF($P527="Rehired",IF(BF527&gt;0,$U527))))))))*'Actual Allocation Calc'!$AN$99)))</f>
        <v/>
      </c>
      <c r="AF527" s="210" t="str">
        <f>IF($B527="","",IF('Actual Allocation Calc'!$AO$78="A",
IF($P527="Employed",$U527,
IF(AND($P527="Terminated"),($U527/7*AW527),
IF(AND($P527="Furloughed"),($U527/7*AW527)+($U527/7*BG527),
IF(AND($P527="Rehired"),($U527/7*BG527),
IF(AND($P527="Terminated",AW527&gt;0),$U527,
IF($P527="Furloughed",IF(AW527&gt;0,$U527)+IF(BG527&gt;0,$U527),
IF($P527="Rehired",IF(BG527&gt;0,$U527)))))))),IF('Actual Allocation Calc'!$AO$78="C",'Actual Allocation Calc'!S527,'Actual Allocation Calc'!AB527+IF($P527="Employed",$U527,
IF(AND($P527="Terminated"),($U527/7*AW527),
IF(AND($P527="Furloughed"),($U527/7*AW527)+($U527/7*BG527),
IF(AND($P527="Rehired"),($U527/7*BG527),
IF(AND($P527="Terminated",AW527&gt;0),$U527,
IF($P527="Furloughed",IF(AW527&gt;0,$U527)+IF(BG527&gt;0,$U527),
IF($P527="Rehired",IF(BG527&gt;0,$U527))))))))*'Actual Allocation Calc'!$AO$99)))</f>
        <v/>
      </c>
      <c r="AG527" s="210" t="str">
        <f>IF($B527="","",IF('Actual Allocation Calc'!$AP$78="A",
IF($P527="Employed",$U527/7*BK527,
IF(AND($P527="Terminated"),($U527/7*AX527),
IF(AND($P527="Furloughed"),($U527/7*AX527)+($U527/7*BH527),
IF(AND($P527="Rehired"),($U527/7*BH527),
IF(AND($P527="Terminated",AX527&gt;0),$U527,
IF($P527="Furloughed",IF(AX527&gt;0,$U527)+IF(BH527&gt;0,$U527),
IF($P527="Rehired",IF(BH527&gt;0,$U527)))))))),IF('Actual Allocation Calc'!$AP$78="C",'Actual Allocation Calc'!T527,'Actual Allocation Calc'!AC527+IF($P527="Employed",$U527/7*BK527,
IF(AND($P527="Terminated"),($U527/7*AX527),
IF(AND($P527="Furloughed"),($U527/7*AX527)+($U527/7*BH527),
IF(AND($P527="Rehired"),($U527/7*BH527),
IF(AND($P527="Terminated",AX527&gt;0),$U527,
IF($P527="Furloughed",IF(AX527&gt;0,$U527)+IF(BH527&gt;0,$U527),
IF($P527="Rehired",IF(BH527&gt;0,$U527))))))))*'Actual Allocation Calc'!$AP$99)))</f>
        <v/>
      </c>
      <c r="AH527" s="536"/>
      <c r="AI527" s="82">
        <f t="shared" si="171"/>
        <v>0</v>
      </c>
      <c r="AJ527" s="210">
        <f t="shared" si="153"/>
        <v>0</v>
      </c>
      <c r="AK527" s="397" t="str">
        <f t="shared" si="154"/>
        <v/>
      </c>
      <c r="AM527" s="122"/>
      <c r="AO527" s="214" t="str">
        <f>IFERROR(IF($V527="","",VLOOKUP(V527,'Calendar Calcs'!$B$2:$E1494,4,FALSE)),0)</f>
        <v/>
      </c>
      <c r="AP527" s="69" t="str">
        <f>IF($AO527="","", IF($AO527&lt;AP$23,0,IF($AO527&gt;AP$23,COUNTIFS('Calendar Calcs'!$E$2:$E1494,AP$23),COUNTIFS('Calendar Calcs'!$E$2:$E1494,AP$23,'Calendar Calcs'!$D$2:$D1494,"&lt;="&amp;WEEKDAY($V527)))))</f>
        <v/>
      </c>
      <c r="AQ527" s="69" t="str">
        <f>IF($AO527="","", IF($AO527&lt;AQ$23,0,IF($AO527&gt;AQ$23,COUNTIFS('Calendar Calcs'!$E$2:$E1494,AQ$23),COUNTIFS('Calendar Calcs'!$E$2:$E1494,AQ$23,'Calendar Calcs'!$D$2:$D1494,"&lt;="&amp;WEEKDAY($V527)))))</f>
        <v/>
      </c>
      <c r="AR527" s="69" t="str">
        <f>IF($AO527="","", IF($AO527&lt;AR$23,0,IF($AO527&gt;AR$23,COUNTIFS('Calendar Calcs'!$E$2:$E1494,AR$23),COUNTIFS('Calendar Calcs'!$E$2:$E1494,AR$23,'Calendar Calcs'!$D$2:$D1494,"&lt;="&amp;WEEKDAY($V527)))))</f>
        <v/>
      </c>
      <c r="AS527" s="69" t="str">
        <f>IF($AO527="","", IF($AO527&lt;AS$23,0,IF($AO527&gt;AS$23,COUNTIFS('Calendar Calcs'!$E$2:$E1494,AS$23),COUNTIFS('Calendar Calcs'!$E$2:$E1494,AS$23,'Calendar Calcs'!$D$2:$D1494,"&lt;="&amp;WEEKDAY($V527)))))</f>
        <v/>
      </c>
      <c r="AT527" s="69" t="str">
        <f>IF($AO527="","", IF($AO527&lt;AT$23,0,IF($AO527&gt;AT$23,COUNTIFS('Calendar Calcs'!$E$2:$E1494,AT$23),COUNTIFS('Calendar Calcs'!$E$2:$E1494,AT$23,'Calendar Calcs'!$D$2:$D1494,"&lt;="&amp;WEEKDAY($V527)))))</f>
        <v/>
      </c>
      <c r="AU527" s="69" t="str">
        <f>IF($AO527="","", IF($AO527&lt;AU$23,0,IF($AO527&gt;AU$23,COUNTIFS('Calendar Calcs'!$E$2:$E1494,AU$23),COUNTIFS('Calendar Calcs'!$E$2:$E1494,AU$23,'Calendar Calcs'!$D$2:$D1494,"&lt;="&amp;WEEKDAY($V527)))))</f>
        <v/>
      </c>
      <c r="AV527" s="69" t="str">
        <f>IF($AO527="","", IF($AO527&lt;AV$23,0,IF($AO527&gt;AV$23,COUNTIFS('Calendar Calcs'!$E$2:$E1494,AV$23),COUNTIFS('Calendar Calcs'!$E$2:$E1494,AV$23,'Calendar Calcs'!$D$2:$D1494,"&lt;="&amp;WEEKDAY($V527)))))</f>
        <v/>
      </c>
      <c r="AW527" s="69" t="str">
        <f>IF($AO527="","", IF($AO527&lt;AW$23,0,IF($AO527&gt;AW$23,COUNTIFS('Calendar Calcs'!$E$2:$E1494,AW$23),COUNTIFS('Calendar Calcs'!$E$2:$E1494,AW$23,'Calendar Calcs'!$D$2:$D1494,"&lt;="&amp;WEEKDAY($V527)))))</f>
        <v/>
      </c>
      <c r="AX527" s="69" t="str">
        <f>IF($AO527="","", IF($AO527&lt;AX$23,0,IF($AO527&gt;AX$23,COUNTIFS('Calendar Calcs'!$E$2:$E1494,AX$23),COUNTIFS('Calendar Calcs'!$E$2:$E1494,AX$23,'Calendar Calcs'!$D$2:$D1494,"&lt;="&amp;WEEKDAY($V527)))))</f>
        <v/>
      </c>
      <c r="AY527" s="69" t="str">
        <f>IF($W527="","",VLOOKUP($W527,'Calendar Calcs'!$B$2:$E1494,4,FALSE))</f>
        <v/>
      </c>
      <c r="AZ527" s="69" t="str">
        <f>IF($AY527="","",IF($AY527&gt;AZ$23,0,IF($AY527&lt;AZ$23,COUNTIFS('Calendar Calcs'!$E$2:$E1494,AZ$23),COUNTIFS('Calendar Calcs'!$E$2:$E1494,AZ$23,'Calendar Calcs'!$D$2:$D1494,"&gt;="&amp;WEEKDAY($W527)))))</f>
        <v/>
      </c>
      <c r="BA527" s="69" t="str">
        <f>IF($AY527="","",IF($AY527&gt;BA$23,0,IF($AY527&lt;BA$23,COUNTIFS('Calendar Calcs'!$E$2:$E1494,BA$23),COUNTIFS('Calendar Calcs'!$E$2:$E1494,BA$23,'Calendar Calcs'!$D$2:$D1494,"&gt;="&amp;WEEKDAY($W527)))))</f>
        <v/>
      </c>
      <c r="BB527" s="69" t="str">
        <f>IF($AY527="","",IF($AY527&gt;BB$23,0,IF($AY527&lt;BB$23,COUNTIFS('Calendar Calcs'!$E$2:$E1494,BB$23),COUNTIFS('Calendar Calcs'!$E$2:$E1494,BB$23,'Calendar Calcs'!$D$2:$D1494,"&gt;="&amp;WEEKDAY($W527)))))</f>
        <v/>
      </c>
      <c r="BC527" s="69" t="str">
        <f>IF($AY527="","",IF($AY527&gt;BC$23,0,IF($AY527&lt;BC$23,COUNTIFS('Calendar Calcs'!$E$2:$E1494,BC$23),COUNTIFS('Calendar Calcs'!$E$2:$E1494,BC$23,'Calendar Calcs'!$D$2:$D1494,"&gt;="&amp;WEEKDAY($W527)))))</f>
        <v/>
      </c>
      <c r="BD527" s="69" t="str">
        <f>IF($AY527="","",IF($AY527&gt;BD$23,0,IF($AY527&lt;BD$23,COUNTIFS('Calendar Calcs'!$E$2:$E1494,BD$23),COUNTIFS('Calendar Calcs'!$E$2:$E1494,BD$23,'Calendar Calcs'!$D$2:$D1494,"&gt;="&amp;WEEKDAY($W527)))))</f>
        <v/>
      </c>
      <c r="BE527" s="69" t="str">
        <f>IF($AY527="","",IF($AY527&gt;BE$23,0,IF($AY527&lt;BE$23,COUNTIFS('Calendar Calcs'!$E$2:$E1494,BE$23),COUNTIFS('Calendar Calcs'!$E$2:$E1494,BE$23,'Calendar Calcs'!$D$2:$D1494,"&gt;="&amp;WEEKDAY($W527)))))</f>
        <v/>
      </c>
      <c r="BF527" s="69" t="str">
        <f>IF($AY527="","",IF($AY527&gt;BF$23,0,IF($AY527&lt;BF$23,COUNTIFS('Calendar Calcs'!$E$2:$E1494,BF$23),COUNTIFS('Calendar Calcs'!$E$2:$E1494,BF$23,'Calendar Calcs'!$D$2:$D1494,"&gt;="&amp;WEEKDAY($W527)))))</f>
        <v/>
      </c>
      <c r="BG527" s="69" t="str">
        <f>IF($AY527="","",IF($AY527&gt;BG$23,0,IF($AY527&lt;BG$23,COUNTIFS('Calendar Calcs'!$E$2:$E1494,BG$23),COUNTIFS('Calendar Calcs'!$E$2:$E1494,BG$23,'Calendar Calcs'!$D$2:$D1494,"&gt;="&amp;WEEKDAY($W527)))))</f>
        <v/>
      </c>
      <c r="BH527" s="69">
        <f t="shared" si="155"/>
        <v>6</v>
      </c>
      <c r="BI527" s="69">
        <f>IF(Cover!$E$43="","",VLOOKUP(Cover!$E$43,'Calendar Calcs'!$B$2:$E1494,4,FALSE))</f>
        <v>1</v>
      </c>
      <c r="BJ527" s="69">
        <f>IF($BI527="","", IF($BI527&lt;BJ$23,0,IF($BI527&gt;=BJ$23,COUNTIFS('Calendar Calcs'!$E$2:$E1494,BJ$23),COUNTIFS('Calendar Calcs'!$E$2:$E1494,BJ$23,'Calendar Calcs'!$D$2:$D1494,"&lt;="&amp;WEEKDAY($V527)))))</f>
        <v>1</v>
      </c>
      <c r="BK527" s="69">
        <f t="shared" si="152"/>
        <v>6</v>
      </c>
      <c r="BN527" s="69" t="str">
        <f>IF(T527&gt;0,"FTE",IF(Cover!$E$47="Weekly",IF(S527&gt;29.75,"FTE","PTE"),IF(S527&gt;59.75,"FTE","PTE")))</f>
        <v>PTE</v>
      </c>
      <c r="BO527" s="69">
        <f>IF(BN527="FTE",30,IF(Cover!$E$47="Weekly",'STEP 2 EE Data'!S527,'STEP 2 EE Data'!S527/2))</f>
        <v>0</v>
      </c>
      <c r="BP527" s="209">
        <f t="shared" si="156"/>
        <v>0</v>
      </c>
      <c r="BQ527" s="209">
        <f t="shared" si="157"/>
        <v>0</v>
      </c>
      <c r="BR527" s="209">
        <f t="shared" si="158"/>
        <v>0</v>
      </c>
      <c r="BS527" s="209">
        <f t="shared" si="159"/>
        <v>0</v>
      </c>
      <c r="BT527" s="209">
        <f t="shared" si="160"/>
        <v>0</v>
      </c>
      <c r="BU527" s="209">
        <f t="shared" si="161"/>
        <v>0</v>
      </c>
      <c r="BV527" s="209">
        <f t="shared" si="162"/>
        <v>0</v>
      </c>
      <c r="BW527" s="209">
        <f t="shared" si="163"/>
        <v>0</v>
      </c>
      <c r="BX527" s="209">
        <f t="shared" si="164"/>
        <v>0</v>
      </c>
      <c r="CC527" s="210" t="str">
        <f>IF(B527="","",IF(C527="",IF(Cover!$E$47="Weekly",'STEP 3 EE Comp'!BI532*8,'STEP 3 EE Comp'!BI532*4),IF(Cover!$E$47="Weekly",'STEP 3 EE Comp'!BI532,'STEP 3 EE Comp'!BI532)))</f>
        <v/>
      </c>
      <c r="CD527" s="82" t="str">
        <f t="shared" si="165"/>
        <v/>
      </c>
      <c r="CE527" s="417">
        <f t="shared" si="166"/>
        <v>1</v>
      </c>
      <c r="CF527" s="82" t="str">
        <f t="shared" si="167"/>
        <v>Good</v>
      </c>
      <c r="CG527" s="82">
        <f t="shared" si="168"/>
        <v>0</v>
      </c>
      <c r="CH527" s="234">
        <f t="shared" si="169"/>
        <v>0</v>
      </c>
    </row>
    <row r="528" spans="1:86" s="69" customFormat="1" x14ac:dyDescent="0.3">
      <c r="A528" s="555"/>
      <c r="B528" s="52"/>
      <c r="C528" s="52"/>
      <c r="D528" s="52"/>
      <c r="E528" s="52"/>
      <c r="F528" s="507"/>
      <c r="G528" s="210">
        <f t="shared" si="170"/>
        <v>0</v>
      </c>
      <c r="H528" s="82">
        <f t="shared" si="151"/>
        <v>0</v>
      </c>
      <c r="I528" s="211"/>
      <c r="J528" s="441" t="s">
        <v>21</v>
      </c>
      <c r="K528" s="441" t="s">
        <v>21</v>
      </c>
      <c r="L528" s="441" t="s">
        <v>21</v>
      </c>
      <c r="M528" s="441" t="s">
        <v>21</v>
      </c>
      <c r="N528" s="568" t="s">
        <v>21</v>
      </c>
      <c r="O528" s="211"/>
      <c r="P528" s="212" t="str">
        <f>IF(B528="","",
IF(AND(V528="",W528="",B528&lt;&gt;""),"Employed",
IF(AND(V528&lt;&gt;"",W528="",B528&lt;&gt;""),"Terminated",
IF(AND(V528&lt;&gt;"",W528&lt;&gt;"",B528&lt;&gt;""),IF(W528&lt;Cover!$E$43,"Employed","Furloughed"),
IF(AND(V528="",W528&lt;&gt;"",B528&lt;&gt;""),IF(W528&lt;Cover!$E$43,"Employed","Rehired"))))))</f>
        <v/>
      </c>
      <c r="Q528" s="211"/>
      <c r="R528" s="536"/>
      <c r="S528" s="563"/>
      <c r="T528" s="536"/>
      <c r="U528" s="82">
        <f>IF(Cover!$E$47="Weekly",IF(T528&gt;0,T528,R528*S528),IF(T528&gt;0,T528,R528*S528)/2)</f>
        <v>0</v>
      </c>
      <c r="V528" s="564"/>
      <c r="W528" s="564"/>
      <c r="Y528" s="213" t="str">
        <f>IF($B528="","",IF('Actual Allocation Calc'!$AH$78="A",
IF($P528="Employed",$U528/7*BJ528,
IF(AND($P528="Terminated"),($U528/7*AP528),
IF(AND($P528="Furloughed"),($U528/7*AP528)+($U528/7*AZ528),
IF(AND($P528="Rehired"),($U528/7*AZ528),
IF(AND($P528="Terminated",AP528&gt;0),$U528,
IF($P528="Furloughed",IF(AP528&gt;0,$U528)+IF(AZ528&gt;0,$U528),
IF($P528="Rehired",IF(AZ528&gt;0,$U528)))))))),IF('Actual Allocation Calc'!$AH$78="C",'Actual Allocation Calc'!L528,'Actual Allocation Calc'!U528+IF($P528="Employed",$U528/7*BJ528,
IF(AND($P528="Terminated"),($U528/7*AP528),
IF(AND($P528="Furloughed"),($U528/7*AP528)+($U528/7*AZ528),
IF(AND($P528="Rehired"),($U528/7*AZ528),
IF(AND($P528="Terminated",AP528&gt;0),$U528,
IF($P528="Furloughed",IF(AP528&gt;0,$U528)+IF(AZ528&gt;0,$U528),
IF($P528="Rehired",IF(AZ528&gt;0,$U528))))))))*'Actual Allocation Calc'!$AH$99)))</f>
        <v/>
      </c>
      <c r="Z528" s="210" t="str">
        <f>IF($B528="","",IF('Actual Allocation Calc'!$AI$78="A",
IF($P528="Employed",$U528,
IF(AND($P528="Terminated"),($U528/7*AQ528),
IF(AND($P528="Furloughed"),($U528/7*AQ528)+($U528/7*BA528),
IF(AND($P528="Rehired"),($U528/7*BA528),
IF(AND($P528="Terminated",AQ528&gt;0),$U528,
IF($P528="Furloughed",IF(AQ528&gt;0,$U528)+IF(BA528&gt;0,$U528),
IF($P528="Rehired",IF(BA528&gt;0,$U528)))))))),IF('Actual Allocation Calc'!$AI$78="C",'Actual Allocation Calc'!M528,'Actual Allocation Calc'!V528+IF($P528="Employed",$U528,
IF(AND($P528="Terminated"),($U528/7*AQ528),
IF(AND($P528="Furloughed"),($U528/7*AQ528)+($U528/7*BA528),
IF(AND($P528="Rehired"),($U528/7*BA528),
IF(AND($P528="Terminated",AQ528&gt;0),$U528,
IF($P528="Furloughed",IF(AQ528&gt;0,$U528)+IF(BA528&gt;0,$U528),
IF($P528="Rehired",IF(BA528&gt;0,$U528))))))))*'Actual Allocation Calc'!$AI$99)))</f>
        <v/>
      </c>
      <c r="AA528" s="210" t="str">
        <f>IF($B528="","",IF('Actual Allocation Calc'!$AJ$78="A",
IF($P528="Employed",$U528,
IF(AND($P528="Terminated"),($U528/7*AR528),
IF(AND($P528="Furloughed"),($U528/7*AR528)+($U528/7*BB528),
IF(AND($P528="Rehired"),($U528/7*BB528),
IF(AND($P528="Terminated",AR528&gt;0),$U528,
IF($P528="Furloughed",IF(AR528&gt;0,$U528)+IF(BB528&gt;0,$U528),
IF($P528="Rehired",IF(BB528&gt;0,$U528)))))))),IF('Actual Allocation Calc'!$AJ$78="C",'Actual Allocation Calc'!N528,'Actual Allocation Calc'!W528+IF($P528="Employed",$U528,
IF(AND($P528="Terminated"),($U528/7*AR528),
IF(AND($P528="Furloughed"),($U528/7*AR528)+($U528/7*BB528),
IF(AND($P528="Rehired"),($U528/7*BB528),
IF(AND($P528="Terminated",AR528&gt;0),$U528,
IF($P528="Furloughed",IF(AR528&gt;0,$U528)+IF(BB528&gt;0,$U528),
IF($P528="Rehired",IF(BB528&gt;0,$U528))))))))*'Actual Allocation Calc'!$AJ$99)))</f>
        <v/>
      </c>
      <c r="AB528" s="210" t="str">
        <f>IF($B528="","",IF('Actual Allocation Calc'!$AK$78="A",
IF($P528="Employed",$U528,
IF(AND($P528="Terminated"),($U528/7*AS528),
IF(AND($P528="Furloughed"),($U528/7*AS528)+($U528/7*BC528),
IF(AND($P528="Rehired"),($U528/7*BC528),
IF(AND($P528="Terminated",AS528&gt;0),$U528,
IF($P528="Furloughed",IF(AS528&gt;0,$U528)+IF(BC528&gt;0,$U528),
IF($P528="Rehired",IF(BC528&gt;0,$U528)))))))),IF('Actual Allocation Calc'!$AK$78="C",'Actual Allocation Calc'!O528,'Actual Allocation Calc'!X528+IF($P528="Employed",$U528,
IF(AND($P528="Terminated"),($U528/7*AS528),
IF(AND($P528="Furloughed"),($U528/7*AS528)+($U528/7*BC528),
IF(AND($P528="Rehired"),($U528/7*BC528),
IF(AND($P528="Terminated",AS528&gt;0),$U528,
IF($P528="Furloughed",IF(AS528&gt;0,$U528)+IF(BC528&gt;0,$U528),
IF($P528="Rehired",IF(BC528&gt;0,$U528))))))))*'Actual Allocation Calc'!$AK$99)))</f>
        <v/>
      </c>
      <c r="AC528" s="210" t="str">
        <f>IF($B528="","",IF('Actual Allocation Calc'!$AL$78="A",
IF($P528="Employed",$U528,
IF(AND($P528="Terminated"),($U528/7*AT528),
IF(AND($P528="Furloughed"),($U528/7*AT528)+($U528/7*BD528),
IF(AND($P528="Rehired"),($U528/7*BD528),
IF(AND($P528="Terminated",AT528&gt;0),$U528,
IF($P528="Furloughed",IF(AT528&gt;0,$U528)+IF(BD528&gt;0,$U528),
IF($P528="Rehired",IF(BD528&gt;0,$U528)))))))),IF('Actual Allocation Calc'!$AL$78="C",'Actual Allocation Calc'!P528,'Actual Allocation Calc'!Y528+IF($P528="Employed",$U528,
IF(AND($P528="Terminated"),($U528/7*AT528),
IF(AND($P528="Furloughed"),($U528/7*AT528)+($U528/7*BD528),
IF(AND($P528="Rehired"),($U528/7*BD528),
IF(AND($P528="Terminated",AT528&gt;0),$U528,
IF($P528="Furloughed",IF(AT528&gt;0,$U528)+IF(BD528&gt;0,$U528),
IF($P528="Rehired",IF(BD528&gt;0,$U528))))))))*'Actual Allocation Calc'!$AL$99)))</f>
        <v/>
      </c>
      <c r="AD528" s="210" t="str">
        <f>IF($B528="","",IF('Actual Allocation Calc'!$AM$78="A",
IF($P528="Employed",$U528,
IF(AND($P528="Terminated"),($U528/7*AU528),
IF(AND($P528="Furloughed"),($U528/7*AU528)+($U528/7*BE528),
IF(AND($P528="Rehired"),($U528/7*BE528),
IF(AND($P528="Terminated",AU528&gt;0),$U528,
IF($P528="Furloughed",IF(AU528&gt;0,$U528)+IF(BE528&gt;0,$U528),
IF($P528="Rehired",IF(BE528&gt;0,$U528)))))))),IF('Actual Allocation Calc'!$AM$78="C",'Actual Allocation Calc'!Q528,'Actual Allocation Calc'!Z528+IF($P528="Employed",$U528,
IF(AND($P528="Terminated"),($U528/7*AU528),
IF(AND($P528="Furloughed"),($U528/7*AU528)+($U528/7*BE528),
IF(AND($P528="Rehired"),($U528/7*BE528),
IF(AND($P528="Terminated",AU528&gt;0),$U528,
IF($P528="Furloughed",IF(AU528&gt;0,$U528)+IF(BE528&gt;0,$U528),
IF($P528="Rehired",IF(BE528&gt;0,$U528))))))))*'Actual Allocation Calc'!$AM$99)))</f>
        <v/>
      </c>
      <c r="AE528" s="210" t="str">
        <f>IF($B528="","",IF('Actual Allocation Calc'!$AN$78="A",
IF($P528="Employed",$U528,
IF(AND($P528="Terminated"),($U528/7*AV528),
IF(AND($P528="Furloughed"),($U528/7*AV528)+($U528/7*BF528),
IF(AND($P528="Rehired"),($U528/7*BF528),
IF(AND($P528="Terminated",AV528&gt;0),$U528,
IF($P528="Furloughed",IF(AV528&gt;0,$U528)+IF(BF528&gt;0,$U528),
IF($P528="Rehired",IF(BF528&gt;0,$U528)))))))),IF('Actual Allocation Calc'!$AN$78="C",'Actual Allocation Calc'!R528,'Actual Allocation Calc'!AA528+IF($P528="Employed",$U528,
IF(AND($P528="Terminated"),($U528/7*AV528),
IF(AND($P528="Furloughed"),($U528/7*AV528)+($U528/7*BF528),
IF(AND($P528="Rehired"),($U528/7*BF528),
IF(AND($P528="Terminated",AV528&gt;0),$U528,
IF($P528="Furloughed",IF(AV528&gt;0,$U528)+IF(BF528&gt;0,$U528),
IF($P528="Rehired",IF(BF528&gt;0,$U528))))))))*'Actual Allocation Calc'!$AN$99)))</f>
        <v/>
      </c>
      <c r="AF528" s="210" t="str">
        <f>IF($B528="","",IF('Actual Allocation Calc'!$AO$78="A",
IF($P528="Employed",$U528,
IF(AND($P528="Terminated"),($U528/7*AW528),
IF(AND($P528="Furloughed"),($U528/7*AW528)+($U528/7*BG528),
IF(AND($P528="Rehired"),($U528/7*BG528),
IF(AND($P528="Terminated",AW528&gt;0),$U528,
IF($P528="Furloughed",IF(AW528&gt;0,$U528)+IF(BG528&gt;0,$U528),
IF($P528="Rehired",IF(BG528&gt;0,$U528)))))))),IF('Actual Allocation Calc'!$AO$78="C",'Actual Allocation Calc'!S528,'Actual Allocation Calc'!AB528+IF($P528="Employed",$U528,
IF(AND($P528="Terminated"),($U528/7*AW528),
IF(AND($P528="Furloughed"),($U528/7*AW528)+($U528/7*BG528),
IF(AND($P528="Rehired"),($U528/7*BG528),
IF(AND($P528="Terminated",AW528&gt;0),$U528,
IF($P528="Furloughed",IF(AW528&gt;0,$U528)+IF(BG528&gt;0,$U528),
IF($P528="Rehired",IF(BG528&gt;0,$U528))))))))*'Actual Allocation Calc'!$AO$99)))</f>
        <v/>
      </c>
      <c r="AG528" s="210" t="str">
        <f>IF($B528="","",IF('Actual Allocation Calc'!$AP$78="A",
IF($P528="Employed",$U528/7*BK528,
IF(AND($P528="Terminated"),($U528/7*AX528),
IF(AND($P528="Furloughed"),($U528/7*AX528)+($U528/7*BH528),
IF(AND($P528="Rehired"),($U528/7*BH528),
IF(AND($P528="Terminated",AX528&gt;0),$U528,
IF($P528="Furloughed",IF(AX528&gt;0,$U528)+IF(BH528&gt;0,$U528),
IF($P528="Rehired",IF(BH528&gt;0,$U528)))))))),IF('Actual Allocation Calc'!$AP$78="C",'Actual Allocation Calc'!T528,'Actual Allocation Calc'!AC528+IF($P528="Employed",$U528/7*BK528,
IF(AND($P528="Terminated"),($U528/7*AX528),
IF(AND($P528="Furloughed"),($U528/7*AX528)+($U528/7*BH528),
IF(AND($P528="Rehired"),($U528/7*BH528),
IF(AND($P528="Terminated",AX528&gt;0),$U528,
IF($P528="Furloughed",IF(AX528&gt;0,$U528)+IF(BH528&gt;0,$U528),
IF($P528="Rehired",IF(BH528&gt;0,$U528))))))))*'Actual Allocation Calc'!$AP$99)))</f>
        <v/>
      </c>
      <c r="AH528" s="536"/>
      <c r="AI528" s="82">
        <f t="shared" si="171"/>
        <v>0</v>
      </c>
      <c r="AJ528" s="210">
        <f t="shared" si="153"/>
        <v>0</v>
      </c>
      <c r="AK528" s="397" t="str">
        <f t="shared" si="154"/>
        <v/>
      </c>
      <c r="AM528" s="122"/>
      <c r="AO528" s="214" t="str">
        <f>IFERROR(IF($V528="","",VLOOKUP(V528,'Calendar Calcs'!$B$2:$E1495,4,FALSE)),0)</f>
        <v/>
      </c>
      <c r="AP528" s="69" t="str">
        <f>IF($AO528="","", IF($AO528&lt;AP$23,0,IF($AO528&gt;AP$23,COUNTIFS('Calendar Calcs'!$E$2:$E1495,AP$23),COUNTIFS('Calendar Calcs'!$E$2:$E1495,AP$23,'Calendar Calcs'!$D$2:$D1495,"&lt;="&amp;WEEKDAY($V528)))))</f>
        <v/>
      </c>
      <c r="AQ528" s="69" t="str">
        <f>IF($AO528="","", IF($AO528&lt;AQ$23,0,IF($AO528&gt;AQ$23,COUNTIFS('Calendar Calcs'!$E$2:$E1495,AQ$23),COUNTIFS('Calendar Calcs'!$E$2:$E1495,AQ$23,'Calendar Calcs'!$D$2:$D1495,"&lt;="&amp;WEEKDAY($V528)))))</f>
        <v/>
      </c>
      <c r="AR528" s="69" t="str">
        <f>IF($AO528="","", IF($AO528&lt;AR$23,0,IF($AO528&gt;AR$23,COUNTIFS('Calendar Calcs'!$E$2:$E1495,AR$23),COUNTIFS('Calendar Calcs'!$E$2:$E1495,AR$23,'Calendar Calcs'!$D$2:$D1495,"&lt;="&amp;WEEKDAY($V528)))))</f>
        <v/>
      </c>
      <c r="AS528" s="69" t="str">
        <f>IF($AO528="","", IF($AO528&lt;AS$23,0,IF($AO528&gt;AS$23,COUNTIFS('Calendar Calcs'!$E$2:$E1495,AS$23),COUNTIFS('Calendar Calcs'!$E$2:$E1495,AS$23,'Calendar Calcs'!$D$2:$D1495,"&lt;="&amp;WEEKDAY($V528)))))</f>
        <v/>
      </c>
      <c r="AT528" s="69" t="str">
        <f>IF($AO528="","", IF($AO528&lt;AT$23,0,IF($AO528&gt;AT$23,COUNTIFS('Calendar Calcs'!$E$2:$E1495,AT$23),COUNTIFS('Calendar Calcs'!$E$2:$E1495,AT$23,'Calendar Calcs'!$D$2:$D1495,"&lt;="&amp;WEEKDAY($V528)))))</f>
        <v/>
      </c>
      <c r="AU528" s="69" t="str">
        <f>IF($AO528="","", IF($AO528&lt;AU$23,0,IF($AO528&gt;AU$23,COUNTIFS('Calendar Calcs'!$E$2:$E1495,AU$23),COUNTIFS('Calendar Calcs'!$E$2:$E1495,AU$23,'Calendar Calcs'!$D$2:$D1495,"&lt;="&amp;WEEKDAY($V528)))))</f>
        <v/>
      </c>
      <c r="AV528" s="69" t="str">
        <f>IF($AO528="","", IF($AO528&lt;AV$23,0,IF($AO528&gt;AV$23,COUNTIFS('Calendar Calcs'!$E$2:$E1495,AV$23),COUNTIFS('Calendar Calcs'!$E$2:$E1495,AV$23,'Calendar Calcs'!$D$2:$D1495,"&lt;="&amp;WEEKDAY($V528)))))</f>
        <v/>
      </c>
      <c r="AW528" s="69" t="str">
        <f>IF($AO528="","", IF($AO528&lt;AW$23,0,IF($AO528&gt;AW$23,COUNTIFS('Calendar Calcs'!$E$2:$E1495,AW$23),COUNTIFS('Calendar Calcs'!$E$2:$E1495,AW$23,'Calendar Calcs'!$D$2:$D1495,"&lt;="&amp;WEEKDAY($V528)))))</f>
        <v/>
      </c>
      <c r="AX528" s="69" t="str">
        <f>IF($AO528="","", IF($AO528&lt;AX$23,0,IF($AO528&gt;AX$23,COUNTIFS('Calendar Calcs'!$E$2:$E1495,AX$23),COUNTIFS('Calendar Calcs'!$E$2:$E1495,AX$23,'Calendar Calcs'!$D$2:$D1495,"&lt;="&amp;WEEKDAY($V528)))))</f>
        <v/>
      </c>
      <c r="AY528" s="69" t="str">
        <f>IF($W528="","",VLOOKUP($W528,'Calendar Calcs'!$B$2:$E1495,4,FALSE))</f>
        <v/>
      </c>
      <c r="AZ528" s="69" t="str">
        <f>IF($AY528="","",IF($AY528&gt;AZ$23,0,IF($AY528&lt;AZ$23,COUNTIFS('Calendar Calcs'!$E$2:$E1495,AZ$23),COUNTIFS('Calendar Calcs'!$E$2:$E1495,AZ$23,'Calendar Calcs'!$D$2:$D1495,"&gt;="&amp;WEEKDAY($W528)))))</f>
        <v/>
      </c>
      <c r="BA528" s="69" t="str">
        <f>IF($AY528="","",IF($AY528&gt;BA$23,0,IF($AY528&lt;BA$23,COUNTIFS('Calendar Calcs'!$E$2:$E1495,BA$23),COUNTIFS('Calendar Calcs'!$E$2:$E1495,BA$23,'Calendar Calcs'!$D$2:$D1495,"&gt;="&amp;WEEKDAY($W528)))))</f>
        <v/>
      </c>
      <c r="BB528" s="69" t="str">
        <f>IF($AY528="","",IF($AY528&gt;BB$23,0,IF($AY528&lt;BB$23,COUNTIFS('Calendar Calcs'!$E$2:$E1495,BB$23),COUNTIFS('Calendar Calcs'!$E$2:$E1495,BB$23,'Calendar Calcs'!$D$2:$D1495,"&gt;="&amp;WEEKDAY($W528)))))</f>
        <v/>
      </c>
      <c r="BC528" s="69" t="str">
        <f>IF($AY528="","",IF($AY528&gt;BC$23,0,IF($AY528&lt;BC$23,COUNTIFS('Calendar Calcs'!$E$2:$E1495,BC$23),COUNTIFS('Calendar Calcs'!$E$2:$E1495,BC$23,'Calendar Calcs'!$D$2:$D1495,"&gt;="&amp;WEEKDAY($W528)))))</f>
        <v/>
      </c>
      <c r="BD528" s="69" t="str">
        <f>IF($AY528="","",IF($AY528&gt;BD$23,0,IF($AY528&lt;BD$23,COUNTIFS('Calendar Calcs'!$E$2:$E1495,BD$23),COUNTIFS('Calendar Calcs'!$E$2:$E1495,BD$23,'Calendar Calcs'!$D$2:$D1495,"&gt;="&amp;WEEKDAY($W528)))))</f>
        <v/>
      </c>
      <c r="BE528" s="69" t="str">
        <f>IF($AY528="","",IF($AY528&gt;BE$23,0,IF($AY528&lt;BE$23,COUNTIFS('Calendar Calcs'!$E$2:$E1495,BE$23),COUNTIFS('Calendar Calcs'!$E$2:$E1495,BE$23,'Calendar Calcs'!$D$2:$D1495,"&gt;="&amp;WEEKDAY($W528)))))</f>
        <v/>
      </c>
      <c r="BF528" s="69" t="str">
        <f>IF($AY528="","",IF($AY528&gt;BF$23,0,IF($AY528&lt;BF$23,COUNTIFS('Calendar Calcs'!$E$2:$E1495,BF$23),COUNTIFS('Calendar Calcs'!$E$2:$E1495,BF$23,'Calendar Calcs'!$D$2:$D1495,"&gt;="&amp;WEEKDAY($W528)))))</f>
        <v/>
      </c>
      <c r="BG528" s="69" t="str">
        <f>IF($AY528="","",IF($AY528&gt;BG$23,0,IF($AY528&lt;BG$23,COUNTIFS('Calendar Calcs'!$E$2:$E1495,BG$23),COUNTIFS('Calendar Calcs'!$E$2:$E1495,BG$23,'Calendar Calcs'!$D$2:$D1495,"&gt;="&amp;WEEKDAY($W528)))))</f>
        <v/>
      </c>
      <c r="BH528" s="69">
        <f t="shared" si="155"/>
        <v>6</v>
      </c>
      <c r="BI528" s="69">
        <f>IF(Cover!$E$43="","",VLOOKUP(Cover!$E$43,'Calendar Calcs'!$B$2:$E1495,4,FALSE))</f>
        <v>1</v>
      </c>
      <c r="BJ528" s="69">
        <f>IF($BI528="","", IF($BI528&lt;BJ$23,0,IF($BI528&gt;=BJ$23,COUNTIFS('Calendar Calcs'!$E$2:$E1495,BJ$23),COUNTIFS('Calendar Calcs'!$E$2:$E1495,BJ$23,'Calendar Calcs'!$D$2:$D1495,"&lt;="&amp;WEEKDAY($V528)))))</f>
        <v>1</v>
      </c>
      <c r="BK528" s="69">
        <f t="shared" si="152"/>
        <v>6</v>
      </c>
      <c r="BN528" s="69" t="str">
        <f>IF(T528&gt;0,"FTE",IF(Cover!$E$47="Weekly",IF(S528&gt;29.75,"FTE","PTE"),IF(S528&gt;59.75,"FTE","PTE")))</f>
        <v>PTE</v>
      </c>
      <c r="BO528" s="69">
        <f>IF(BN528="FTE",30,IF(Cover!$E$47="Weekly",'STEP 2 EE Data'!S528,'STEP 2 EE Data'!S528/2))</f>
        <v>0</v>
      </c>
      <c r="BP528" s="209">
        <f t="shared" si="156"/>
        <v>0</v>
      </c>
      <c r="BQ528" s="209">
        <f t="shared" si="157"/>
        <v>0</v>
      </c>
      <c r="BR528" s="209">
        <f t="shared" si="158"/>
        <v>0</v>
      </c>
      <c r="BS528" s="209">
        <f t="shared" si="159"/>
        <v>0</v>
      </c>
      <c r="BT528" s="209">
        <f t="shared" si="160"/>
        <v>0</v>
      </c>
      <c r="BU528" s="209">
        <f t="shared" si="161"/>
        <v>0</v>
      </c>
      <c r="BV528" s="209">
        <f t="shared" si="162"/>
        <v>0</v>
      </c>
      <c r="BW528" s="209">
        <f t="shared" si="163"/>
        <v>0</v>
      </c>
      <c r="BX528" s="209">
        <f t="shared" si="164"/>
        <v>0</v>
      </c>
      <c r="CC528" s="210" t="str">
        <f>IF(B528="","",IF(C528="",IF(Cover!$E$47="Weekly",'STEP 3 EE Comp'!BI533*8,'STEP 3 EE Comp'!BI533*4),IF(Cover!$E$47="Weekly",'STEP 3 EE Comp'!BI533,'STEP 3 EE Comp'!BI533)))</f>
        <v/>
      </c>
      <c r="CD528" s="82" t="str">
        <f t="shared" si="165"/>
        <v/>
      </c>
      <c r="CE528" s="417">
        <f t="shared" si="166"/>
        <v>1</v>
      </c>
      <c r="CF528" s="82" t="str">
        <f t="shared" si="167"/>
        <v>Good</v>
      </c>
      <c r="CG528" s="82">
        <f t="shared" si="168"/>
        <v>0</v>
      </c>
      <c r="CH528" s="234">
        <f t="shared" si="169"/>
        <v>0</v>
      </c>
    </row>
    <row r="529" spans="1:86" s="69" customFormat="1" x14ac:dyDescent="0.3">
      <c r="A529" s="555"/>
      <c r="B529" s="52"/>
      <c r="C529" s="52"/>
      <c r="D529" s="52"/>
      <c r="E529" s="52"/>
      <c r="F529" s="507"/>
      <c r="G529" s="210">
        <f t="shared" si="170"/>
        <v>0</v>
      </c>
      <c r="H529" s="82">
        <f t="shared" si="151"/>
        <v>0</v>
      </c>
      <c r="I529" s="211"/>
      <c r="J529" s="441" t="s">
        <v>21</v>
      </c>
      <c r="K529" s="441" t="s">
        <v>21</v>
      </c>
      <c r="L529" s="441" t="s">
        <v>21</v>
      </c>
      <c r="M529" s="441" t="s">
        <v>21</v>
      </c>
      <c r="N529" s="568" t="s">
        <v>21</v>
      </c>
      <c r="O529" s="211"/>
      <c r="P529" s="212" t="str">
        <f>IF(B529="","",
IF(AND(V529="",W529="",B529&lt;&gt;""),"Employed",
IF(AND(V529&lt;&gt;"",W529="",B529&lt;&gt;""),"Terminated",
IF(AND(V529&lt;&gt;"",W529&lt;&gt;"",B529&lt;&gt;""),IF(W529&lt;Cover!$E$43,"Employed","Furloughed"),
IF(AND(V529="",W529&lt;&gt;"",B529&lt;&gt;""),IF(W529&lt;Cover!$E$43,"Employed","Rehired"))))))</f>
        <v/>
      </c>
      <c r="Q529" s="211"/>
      <c r="R529" s="536"/>
      <c r="S529" s="563"/>
      <c r="T529" s="536"/>
      <c r="U529" s="82">
        <f>IF(Cover!$E$47="Weekly",IF(T529&gt;0,T529,R529*S529),IF(T529&gt;0,T529,R529*S529)/2)</f>
        <v>0</v>
      </c>
      <c r="V529" s="564"/>
      <c r="W529" s="564"/>
      <c r="Y529" s="213" t="str">
        <f>IF($B529="","",IF('Actual Allocation Calc'!$AH$78="A",
IF($P529="Employed",$U529/7*BJ529,
IF(AND($P529="Terminated"),($U529/7*AP529),
IF(AND($P529="Furloughed"),($U529/7*AP529)+($U529/7*AZ529),
IF(AND($P529="Rehired"),($U529/7*AZ529),
IF(AND($P529="Terminated",AP529&gt;0),$U529,
IF($P529="Furloughed",IF(AP529&gt;0,$U529)+IF(AZ529&gt;0,$U529),
IF($P529="Rehired",IF(AZ529&gt;0,$U529)))))))),IF('Actual Allocation Calc'!$AH$78="C",'Actual Allocation Calc'!L529,'Actual Allocation Calc'!U529+IF($P529="Employed",$U529/7*BJ529,
IF(AND($P529="Terminated"),($U529/7*AP529),
IF(AND($P529="Furloughed"),($U529/7*AP529)+($U529/7*AZ529),
IF(AND($P529="Rehired"),($U529/7*AZ529),
IF(AND($P529="Terminated",AP529&gt;0),$U529,
IF($P529="Furloughed",IF(AP529&gt;0,$U529)+IF(AZ529&gt;0,$U529),
IF($P529="Rehired",IF(AZ529&gt;0,$U529))))))))*'Actual Allocation Calc'!$AH$99)))</f>
        <v/>
      </c>
      <c r="Z529" s="210" t="str">
        <f>IF($B529="","",IF('Actual Allocation Calc'!$AI$78="A",
IF($P529="Employed",$U529,
IF(AND($P529="Terminated"),($U529/7*AQ529),
IF(AND($P529="Furloughed"),($U529/7*AQ529)+($U529/7*BA529),
IF(AND($P529="Rehired"),($U529/7*BA529),
IF(AND($P529="Terminated",AQ529&gt;0),$U529,
IF($P529="Furloughed",IF(AQ529&gt;0,$U529)+IF(BA529&gt;0,$U529),
IF($P529="Rehired",IF(BA529&gt;0,$U529)))))))),IF('Actual Allocation Calc'!$AI$78="C",'Actual Allocation Calc'!M529,'Actual Allocation Calc'!V529+IF($P529="Employed",$U529,
IF(AND($P529="Terminated"),($U529/7*AQ529),
IF(AND($P529="Furloughed"),($U529/7*AQ529)+($U529/7*BA529),
IF(AND($P529="Rehired"),($U529/7*BA529),
IF(AND($P529="Terminated",AQ529&gt;0),$U529,
IF($P529="Furloughed",IF(AQ529&gt;0,$U529)+IF(BA529&gt;0,$U529),
IF($P529="Rehired",IF(BA529&gt;0,$U529))))))))*'Actual Allocation Calc'!$AI$99)))</f>
        <v/>
      </c>
      <c r="AA529" s="210" t="str">
        <f>IF($B529="","",IF('Actual Allocation Calc'!$AJ$78="A",
IF($P529="Employed",$U529,
IF(AND($P529="Terminated"),($U529/7*AR529),
IF(AND($P529="Furloughed"),($U529/7*AR529)+($U529/7*BB529),
IF(AND($P529="Rehired"),($U529/7*BB529),
IF(AND($P529="Terminated",AR529&gt;0),$U529,
IF($P529="Furloughed",IF(AR529&gt;0,$U529)+IF(BB529&gt;0,$U529),
IF($P529="Rehired",IF(BB529&gt;0,$U529)))))))),IF('Actual Allocation Calc'!$AJ$78="C",'Actual Allocation Calc'!N529,'Actual Allocation Calc'!W529+IF($P529="Employed",$U529,
IF(AND($P529="Terminated"),($U529/7*AR529),
IF(AND($P529="Furloughed"),($U529/7*AR529)+($U529/7*BB529),
IF(AND($P529="Rehired"),($U529/7*BB529),
IF(AND($P529="Terminated",AR529&gt;0),$U529,
IF($P529="Furloughed",IF(AR529&gt;0,$U529)+IF(BB529&gt;0,$U529),
IF($P529="Rehired",IF(BB529&gt;0,$U529))))))))*'Actual Allocation Calc'!$AJ$99)))</f>
        <v/>
      </c>
      <c r="AB529" s="210" t="str">
        <f>IF($B529="","",IF('Actual Allocation Calc'!$AK$78="A",
IF($P529="Employed",$U529,
IF(AND($P529="Terminated"),($U529/7*AS529),
IF(AND($P529="Furloughed"),($U529/7*AS529)+($U529/7*BC529),
IF(AND($P529="Rehired"),($U529/7*BC529),
IF(AND($P529="Terminated",AS529&gt;0),$U529,
IF($P529="Furloughed",IF(AS529&gt;0,$U529)+IF(BC529&gt;0,$U529),
IF($P529="Rehired",IF(BC529&gt;0,$U529)))))))),IF('Actual Allocation Calc'!$AK$78="C",'Actual Allocation Calc'!O529,'Actual Allocation Calc'!X529+IF($P529="Employed",$U529,
IF(AND($P529="Terminated"),($U529/7*AS529),
IF(AND($P529="Furloughed"),($U529/7*AS529)+($U529/7*BC529),
IF(AND($P529="Rehired"),($U529/7*BC529),
IF(AND($P529="Terminated",AS529&gt;0),$U529,
IF($P529="Furloughed",IF(AS529&gt;0,$U529)+IF(BC529&gt;0,$U529),
IF($P529="Rehired",IF(BC529&gt;0,$U529))))))))*'Actual Allocation Calc'!$AK$99)))</f>
        <v/>
      </c>
      <c r="AC529" s="210" t="str">
        <f>IF($B529="","",IF('Actual Allocation Calc'!$AL$78="A",
IF($P529="Employed",$U529,
IF(AND($P529="Terminated"),($U529/7*AT529),
IF(AND($P529="Furloughed"),($U529/7*AT529)+($U529/7*BD529),
IF(AND($P529="Rehired"),($U529/7*BD529),
IF(AND($P529="Terminated",AT529&gt;0),$U529,
IF($P529="Furloughed",IF(AT529&gt;0,$U529)+IF(BD529&gt;0,$U529),
IF($P529="Rehired",IF(BD529&gt;0,$U529)))))))),IF('Actual Allocation Calc'!$AL$78="C",'Actual Allocation Calc'!P529,'Actual Allocation Calc'!Y529+IF($P529="Employed",$U529,
IF(AND($P529="Terminated"),($U529/7*AT529),
IF(AND($P529="Furloughed"),($U529/7*AT529)+($U529/7*BD529),
IF(AND($P529="Rehired"),($U529/7*BD529),
IF(AND($P529="Terminated",AT529&gt;0),$U529,
IF($P529="Furloughed",IF(AT529&gt;0,$U529)+IF(BD529&gt;0,$U529),
IF($P529="Rehired",IF(BD529&gt;0,$U529))))))))*'Actual Allocation Calc'!$AL$99)))</f>
        <v/>
      </c>
      <c r="AD529" s="210" t="str">
        <f>IF($B529="","",IF('Actual Allocation Calc'!$AM$78="A",
IF($P529="Employed",$U529,
IF(AND($P529="Terminated"),($U529/7*AU529),
IF(AND($P529="Furloughed"),($U529/7*AU529)+($U529/7*BE529),
IF(AND($P529="Rehired"),($U529/7*BE529),
IF(AND($P529="Terminated",AU529&gt;0),$U529,
IF($P529="Furloughed",IF(AU529&gt;0,$U529)+IF(BE529&gt;0,$U529),
IF($P529="Rehired",IF(BE529&gt;0,$U529)))))))),IF('Actual Allocation Calc'!$AM$78="C",'Actual Allocation Calc'!Q529,'Actual Allocation Calc'!Z529+IF($P529="Employed",$U529,
IF(AND($P529="Terminated"),($U529/7*AU529),
IF(AND($P529="Furloughed"),($U529/7*AU529)+($U529/7*BE529),
IF(AND($P529="Rehired"),($U529/7*BE529),
IF(AND($P529="Terminated",AU529&gt;0),$U529,
IF($P529="Furloughed",IF(AU529&gt;0,$U529)+IF(BE529&gt;0,$U529),
IF($P529="Rehired",IF(BE529&gt;0,$U529))))))))*'Actual Allocation Calc'!$AM$99)))</f>
        <v/>
      </c>
      <c r="AE529" s="210" t="str">
        <f>IF($B529="","",IF('Actual Allocation Calc'!$AN$78="A",
IF($P529="Employed",$U529,
IF(AND($P529="Terminated"),($U529/7*AV529),
IF(AND($P529="Furloughed"),($U529/7*AV529)+($U529/7*BF529),
IF(AND($P529="Rehired"),($U529/7*BF529),
IF(AND($P529="Terminated",AV529&gt;0),$U529,
IF($P529="Furloughed",IF(AV529&gt;0,$U529)+IF(BF529&gt;0,$U529),
IF($P529="Rehired",IF(BF529&gt;0,$U529)))))))),IF('Actual Allocation Calc'!$AN$78="C",'Actual Allocation Calc'!R529,'Actual Allocation Calc'!AA529+IF($P529="Employed",$U529,
IF(AND($P529="Terminated"),($U529/7*AV529),
IF(AND($P529="Furloughed"),($U529/7*AV529)+($U529/7*BF529),
IF(AND($P529="Rehired"),($U529/7*BF529),
IF(AND($P529="Terminated",AV529&gt;0),$U529,
IF($P529="Furloughed",IF(AV529&gt;0,$U529)+IF(BF529&gt;0,$U529),
IF($P529="Rehired",IF(BF529&gt;0,$U529))))))))*'Actual Allocation Calc'!$AN$99)))</f>
        <v/>
      </c>
      <c r="AF529" s="210" t="str">
        <f>IF($B529="","",IF('Actual Allocation Calc'!$AO$78="A",
IF($P529="Employed",$U529,
IF(AND($P529="Terminated"),($U529/7*AW529),
IF(AND($P529="Furloughed"),($U529/7*AW529)+($U529/7*BG529),
IF(AND($P529="Rehired"),($U529/7*BG529),
IF(AND($P529="Terminated",AW529&gt;0),$U529,
IF($P529="Furloughed",IF(AW529&gt;0,$U529)+IF(BG529&gt;0,$U529),
IF($P529="Rehired",IF(BG529&gt;0,$U529)))))))),IF('Actual Allocation Calc'!$AO$78="C",'Actual Allocation Calc'!S529,'Actual Allocation Calc'!AB529+IF($P529="Employed",$U529,
IF(AND($P529="Terminated"),($U529/7*AW529),
IF(AND($P529="Furloughed"),($U529/7*AW529)+($U529/7*BG529),
IF(AND($P529="Rehired"),($U529/7*BG529),
IF(AND($P529="Terminated",AW529&gt;0),$U529,
IF($P529="Furloughed",IF(AW529&gt;0,$U529)+IF(BG529&gt;0,$U529),
IF($P529="Rehired",IF(BG529&gt;0,$U529))))))))*'Actual Allocation Calc'!$AO$99)))</f>
        <v/>
      </c>
      <c r="AG529" s="210" t="str">
        <f>IF($B529="","",IF('Actual Allocation Calc'!$AP$78="A",
IF($P529="Employed",$U529/7*BK529,
IF(AND($P529="Terminated"),($U529/7*AX529),
IF(AND($P529="Furloughed"),($U529/7*AX529)+($U529/7*BH529),
IF(AND($P529="Rehired"),($U529/7*BH529),
IF(AND($P529="Terminated",AX529&gt;0),$U529,
IF($P529="Furloughed",IF(AX529&gt;0,$U529)+IF(BH529&gt;0,$U529),
IF($P529="Rehired",IF(BH529&gt;0,$U529)))))))),IF('Actual Allocation Calc'!$AP$78="C",'Actual Allocation Calc'!T529,'Actual Allocation Calc'!AC529+IF($P529="Employed",$U529/7*BK529,
IF(AND($P529="Terminated"),($U529/7*AX529),
IF(AND($P529="Furloughed"),($U529/7*AX529)+($U529/7*BH529),
IF(AND($P529="Rehired"),($U529/7*BH529),
IF(AND($P529="Terminated",AX529&gt;0),$U529,
IF($P529="Furloughed",IF(AX529&gt;0,$U529)+IF(BH529&gt;0,$U529),
IF($P529="Rehired",IF(BH529&gt;0,$U529))))))))*'Actual Allocation Calc'!$AP$99)))</f>
        <v/>
      </c>
      <c r="AH529" s="536"/>
      <c r="AI529" s="82">
        <f t="shared" si="171"/>
        <v>0</v>
      </c>
      <c r="AJ529" s="210">
        <f t="shared" si="153"/>
        <v>0</v>
      </c>
      <c r="AK529" s="397" t="str">
        <f t="shared" si="154"/>
        <v/>
      </c>
      <c r="AM529" s="122"/>
      <c r="AO529" s="214" t="str">
        <f>IFERROR(IF($V529="","",VLOOKUP(V529,'Calendar Calcs'!$B$2:$E1496,4,FALSE)),0)</f>
        <v/>
      </c>
      <c r="AP529" s="69" t="str">
        <f>IF($AO529="","", IF($AO529&lt;AP$23,0,IF($AO529&gt;AP$23,COUNTIFS('Calendar Calcs'!$E$2:$E1496,AP$23),COUNTIFS('Calendar Calcs'!$E$2:$E1496,AP$23,'Calendar Calcs'!$D$2:$D1496,"&lt;="&amp;WEEKDAY($V529)))))</f>
        <v/>
      </c>
      <c r="AQ529" s="69" t="str">
        <f>IF($AO529="","", IF($AO529&lt;AQ$23,0,IF($AO529&gt;AQ$23,COUNTIFS('Calendar Calcs'!$E$2:$E1496,AQ$23),COUNTIFS('Calendar Calcs'!$E$2:$E1496,AQ$23,'Calendar Calcs'!$D$2:$D1496,"&lt;="&amp;WEEKDAY($V529)))))</f>
        <v/>
      </c>
      <c r="AR529" s="69" t="str">
        <f>IF($AO529="","", IF($AO529&lt;AR$23,0,IF($AO529&gt;AR$23,COUNTIFS('Calendar Calcs'!$E$2:$E1496,AR$23),COUNTIFS('Calendar Calcs'!$E$2:$E1496,AR$23,'Calendar Calcs'!$D$2:$D1496,"&lt;="&amp;WEEKDAY($V529)))))</f>
        <v/>
      </c>
      <c r="AS529" s="69" t="str">
        <f>IF($AO529="","", IF($AO529&lt;AS$23,0,IF($AO529&gt;AS$23,COUNTIFS('Calendar Calcs'!$E$2:$E1496,AS$23),COUNTIFS('Calendar Calcs'!$E$2:$E1496,AS$23,'Calendar Calcs'!$D$2:$D1496,"&lt;="&amp;WEEKDAY($V529)))))</f>
        <v/>
      </c>
      <c r="AT529" s="69" t="str">
        <f>IF($AO529="","", IF($AO529&lt;AT$23,0,IF($AO529&gt;AT$23,COUNTIFS('Calendar Calcs'!$E$2:$E1496,AT$23),COUNTIFS('Calendar Calcs'!$E$2:$E1496,AT$23,'Calendar Calcs'!$D$2:$D1496,"&lt;="&amp;WEEKDAY($V529)))))</f>
        <v/>
      </c>
      <c r="AU529" s="69" t="str">
        <f>IF($AO529="","", IF($AO529&lt;AU$23,0,IF($AO529&gt;AU$23,COUNTIFS('Calendar Calcs'!$E$2:$E1496,AU$23),COUNTIFS('Calendar Calcs'!$E$2:$E1496,AU$23,'Calendar Calcs'!$D$2:$D1496,"&lt;="&amp;WEEKDAY($V529)))))</f>
        <v/>
      </c>
      <c r="AV529" s="69" t="str">
        <f>IF($AO529="","", IF($AO529&lt;AV$23,0,IF($AO529&gt;AV$23,COUNTIFS('Calendar Calcs'!$E$2:$E1496,AV$23),COUNTIFS('Calendar Calcs'!$E$2:$E1496,AV$23,'Calendar Calcs'!$D$2:$D1496,"&lt;="&amp;WEEKDAY($V529)))))</f>
        <v/>
      </c>
      <c r="AW529" s="69" t="str">
        <f>IF($AO529="","", IF($AO529&lt;AW$23,0,IF($AO529&gt;AW$23,COUNTIFS('Calendar Calcs'!$E$2:$E1496,AW$23),COUNTIFS('Calendar Calcs'!$E$2:$E1496,AW$23,'Calendar Calcs'!$D$2:$D1496,"&lt;="&amp;WEEKDAY($V529)))))</f>
        <v/>
      </c>
      <c r="AX529" s="69" t="str">
        <f>IF($AO529="","", IF($AO529&lt;AX$23,0,IF($AO529&gt;AX$23,COUNTIFS('Calendar Calcs'!$E$2:$E1496,AX$23),COUNTIFS('Calendar Calcs'!$E$2:$E1496,AX$23,'Calendar Calcs'!$D$2:$D1496,"&lt;="&amp;WEEKDAY($V529)))))</f>
        <v/>
      </c>
      <c r="AY529" s="69" t="str">
        <f>IF($W529="","",VLOOKUP($W529,'Calendar Calcs'!$B$2:$E1496,4,FALSE))</f>
        <v/>
      </c>
      <c r="AZ529" s="69" t="str">
        <f>IF($AY529="","",IF($AY529&gt;AZ$23,0,IF($AY529&lt;AZ$23,COUNTIFS('Calendar Calcs'!$E$2:$E1496,AZ$23),COUNTIFS('Calendar Calcs'!$E$2:$E1496,AZ$23,'Calendar Calcs'!$D$2:$D1496,"&gt;="&amp;WEEKDAY($W529)))))</f>
        <v/>
      </c>
      <c r="BA529" s="69" t="str">
        <f>IF($AY529="","",IF($AY529&gt;BA$23,0,IF($AY529&lt;BA$23,COUNTIFS('Calendar Calcs'!$E$2:$E1496,BA$23),COUNTIFS('Calendar Calcs'!$E$2:$E1496,BA$23,'Calendar Calcs'!$D$2:$D1496,"&gt;="&amp;WEEKDAY($W529)))))</f>
        <v/>
      </c>
      <c r="BB529" s="69" t="str">
        <f>IF($AY529="","",IF($AY529&gt;BB$23,0,IF($AY529&lt;BB$23,COUNTIFS('Calendar Calcs'!$E$2:$E1496,BB$23),COUNTIFS('Calendar Calcs'!$E$2:$E1496,BB$23,'Calendar Calcs'!$D$2:$D1496,"&gt;="&amp;WEEKDAY($W529)))))</f>
        <v/>
      </c>
      <c r="BC529" s="69" t="str">
        <f>IF($AY529="","",IF($AY529&gt;BC$23,0,IF($AY529&lt;BC$23,COUNTIFS('Calendar Calcs'!$E$2:$E1496,BC$23),COUNTIFS('Calendar Calcs'!$E$2:$E1496,BC$23,'Calendar Calcs'!$D$2:$D1496,"&gt;="&amp;WEEKDAY($W529)))))</f>
        <v/>
      </c>
      <c r="BD529" s="69" t="str">
        <f>IF($AY529="","",IF($AY529&gt;BD$23,0,IF($AY529&lt;BD$23,COUNTIFS('Calendar Calcs'!$E$2:$E1496,BD$23),COUNTIFS('Calendar Calcs'!$E$2:$E1496,BD$23,'Calendar Calcs'!$D$2:$D1496,"&gt;="&amp;WEEKDAY($W529)))))</f>
        <v/>
      </c>
      <c r="BE529" s="69" t="str">
        <f>IF($AY529="","",IF($AY529&gt;BE$23,0,IF($AY529&lt;BE$23,COUNTIFS('Calendar Calcs'!$E$2:$E1496,BE$23),COUNTIFS('Calendar Calcs'!$E$2:$E1496,BE$23,'Calendar Calcs'!$D$2:$D1496,"&gt;="&amp;WEEKDAY($W529)))))</f>
        <v/>
      </c>
      <c r="BF529" s="69" t="str">
        <f>IF($AY529="","",IF($AY529&gt;BF$23,0,IF($AY529&lt;BF$23,COUNTIFS('Calendar Calcs'!$E$2:$E1496,BF$23),COUNTIFS('Calendar Calcs'!$E$2:$E1496,BF$23,'Calendar Calcs'!$D$2:$D1496,"&gt;="&amp;WEEKDAY($W529)))))</f>
        <v/>
      </c>
      <c r="BG529" s="69" t="str">
        <f>IF($AY529="","",IF($AY529&gt;BG$23,0,IF($AY529&lt;BG$23,COUNTIFS('Calendar Calcs'!$E$2:$E1496,BG$23),COUNTIFS('Calendar Calcs'!$E$2:$E1496,BG$23,'Calendar Calcs'!$D$2:$D1496,"&gt;="&amp;WEEKDAY($W529)))))</f>
        <v/>
      </c>
      <c r="BH529" s="69">
        <f t="shared" si="155"/>
        <v>6</v>
      </c>
      <c r="BI529" s="69">
        <f>IF(Cover!$E$43="","",VLOOKUP(Cover!$E$43,'Calendar Calcs'!$B$2:$E1496,4,FALSE))</f>
        <v>1</v>
      </c>
      <c r="BJ529" s="69">
        <f>IF($BI529="","", IF($BI529&lt;BJ$23,0,IF($BI529&gt;=BJ$23,COUNTIFS('Calendar Calcs'!$E$2:$E1496,BJ$23),COUNTIFS('Calendar Calcs'!$E$2:$E1496,BJ$23,'Calendar Calcs'!$D$2:$D1496,"&lt;="&amp;WEEKDAY($V529)))))</f>
        <v>1</v>
      </c>
      <c r="BK529" s="69">
        <f t="shared" si="152"/>
        <v>6</v>
      </c>
      <c r="BN529" s="69" t="str">
        <f>IF(T529&gt;0,"FTE",IF(Cover!$E$47="Weekly",IF(S529&gt;29.75,"FTE","PTE"),IF(S529&gt;59.75,"FTE","PTE")))</f>
        <v>PTE</v>
      </c>
      <c r="BO529" s="69">
        <f>IF(BN529="FTE",30,IF(Cover!$E$47="Weekly",'STEP 2 EE Data'!S529,'STEP 2 EE Data'!S529/2))</f>
        <v>0</v>
      </c>
      <c r="BP529" s="209">
        <f t="shared" si="156"/>
        <v>0</v>
      </c>
      <c r="BQ529" s="209">
        <f t="shared" si="157"/>
        <v>0</v>
      </c>
      <c r="BR529" s="209">
        <f t="shared" si="158"/>
        <v>0</v>
      </c>
      <c r="BS529" s="209">
        <f t="shared" si="159"/>
        <v>0</v>
      </c>
      <c r="BT529" s="209">
        <f t="shared" si="160"/>
        <v>0</v>
      </c>
      <c r="BU529" s="209">
        <f t="shared" si="161"/>
        <v>0</v>
      </c>
      <c r="BV529" s="209">
        <f t="shared" si="162"/>
        <v>0</v>
      </c>
      <c r="BW529" s="209">
        <f t="shared" si="163"/>
        <v>0</v>
      </c>
      <c r="BX529" s="209">
        <f t="shared" si="164"/>
        <v>0</v>
      </c>
      <c r="CC529" s="210" t="str">
        <f>IF(B529="","",IF(C529="",IF(Cover!$E$47="Weekly",'STEP 3 EE Comp'!BI534*8,'STEP 3 EE Comp'!BI534*4),IF(Cover!$E$47="Weekly",'STEP 3 EE Comp'!BI534,'STEP 3 EE Comp'!BI534)))</f>
        <v/>
      </c>
      <c r="CD529" s="82" t="str">
        <f t="shared" si="165"/>
        <v/>
      </c>
      <c r="CE529" s="417">
        <f t="shared" si="166"/>
        <v>1</v>
      </c>
      <c r="CF529" s="82" t="str">
        <f t="shared" si="167"/>
        <v>Good</v>
      </c>
      <c r="CG529" s="82">
        <f t="shared" si="168"/>
        <v>0</v>
      </c>
      <c r="CH529" s="234">
        <f t="shared" si="169"/>
        <v>0</v>
      </c>
    </row>
    <row r="530" spans="1:86" s="69" customFormat="1" x14ac:dyDescent="0.3">
      <c r="A530" s="555"/>
      <c r="B530" s="52"/>
      <c r="C530" s="52"/>
      <c r="D530" s="52"/>
      <c r="E530" s="52"/>
      <c r="F530" s="507"/>
      <c r="G530" s="210">
        <f t="shared" si="170"/>
        <v>0</v>
      </c>
      <c r="H530" s="82">
        <f t="shared" si="151"/>
        <v>0</v>
      </c>
      <c r="I530" s="211"/>
      <c r="J530" s="441" t="s">
        <v>21</v>
      </c>
      <c r="K530" s="441" t="s">
        <v>21</v>
      </c>
      <c r="L530" s="441" t="s">
        <v>21</v>
      </c>
      <c r="M530" s="441" t="s">
        <v>21</v>
      </c>
      <c r="N530" s="568" t="s">
        <v>21</v>
      </c>
      <c r="O530" s="211"/>
      <c r="P530" s="212" t="str">
        <f>IF(B530="","",
IF(AND(V530="",W530="",B530&lt;&gt;""),"Employed",
IF(AND(V530&lt;&gt;"",W530="",B530&lt;&gt;""),"Terminated",
IF(AND(V530&lt;&gt;"",W530&lt;&gt;"",B530&lt;&gt;""),IF(W530&lt;Cover!$E$43,"Employed","Furloughed"),
IF(AND(V530="",W530&lt;&gt;"",B530&lt;&gt;""),IF(W530&lt;Cover!$E$43,"Employed","Rehired"))))))</f>
        <v/>
      </c>
      <c r="Q530" s="211"/>
      <c r="R530" s="536"/>
      <c r="S530" s="563"/>
      <c r="T530" s="536"/>
      <c r="U530" s="82">
        <f>IF(Cover!$E$47="Weekly",IF(T530&gt;0,T530,R530*S530),IF(T530&gt;0,T530,R530*S530)/2)</f>
        <v>0</v>
      </c>
      <c r="V530" s="564"/>
      <c r="W530" s="564"/>
      <c r="Y530" s="213" t="str">
        <f>IF($B530="","",IF('Actual Allocation Calc'!$AH$78="A",
IF($P530="Employed",$U530/7*BJ530,
IF(AND($P530="Terminated"),($U530/7*AP530),
IF(AND($P530="Furloughed"),($U530/7*AP530)+($U530/7*AZ530),
IF(AND($P530="Rehired"),($U530/7*AZ530),
IF(AND($P530="Terminated",AP530&gt;0),$U530,
IF($P530="Furloughed",IF(AP530&gt;0,$U530)+IF(AZ530&gt;0,$U530),
IF($P530="Rehired",IF(AZ530&gt;0,$U530)))))))),IF('Actual Allocation Calc'!$AH$78="C",'Actual Allocation Calc'!L530,'Actual Allocation Calc'!U530+IF($P530="Employed",$U530/7*BJ530,
IF(AND($P530="Terminated"),($U530/7*AP530),
IF(AND($P530="Furloughed"),($U530/7*AP530)+($U530/7*AZ530),
IF(AND($P530="Rehired"),($U530/7*AZ530),
IF(AND($P530="Terminated",AP530&gt;0),$U530,
IF($P530="Furloughed",IF(AP530&gt;0,$U530)+IF(AZ530&gt;0,$U530),
IF($P530="Rehired",IF(AZ530&gt;0,$U530))))))))*'Actual Allocation Calc'!$AH$99)))</f>
        <v/>
      </c>
      <c r="Z530" s="210" t="str">
        <f>IF($B530="","",IF('Actual Allocation Calc'!$AI$78="A",
IF($P530="Employed",$U530,
IF(AND($P530="Terminated"),($U530/7*AQ530),
IF(AND($P530="Furloughed"),($U530/7*AQ530)+($U530/7*BA530),
IF(AND($P530="Rehired"),($U530/7*BA530),
IF(AND($P530="Terminated",AQ530&gt;0),$U530,
IF($P530="Furloughed",IF(AQ530&gt;0,$U530)+IF(BA530&gt;0,$U530),
IF($P530="Rehired",IF(BA530&gt;0,$U530)))))))),IF('Actual Allocation Calc'!$AI$78="C",'Actual Allocation Calc'!M530,'Actual Allocation Calc'!V530+IF($P530="Employed",$U530,
IF(AND($P530="Terminated"),($U530/7*AQ530),
IF(AND($P530="Furloughed"),($U530/7*AQ530)+($U530/7*BA530),
IF(AND($P530="Rehired"),($U530/7*BA530),
IF(AND($P530="Terminated",AQ530&gt;0),$U530,
IF($P530="Furloughed",IF(AQ530&gt;0,$U530)+IF(BA530&gt;0,$U530),
IF($P530="Rehired",IF(BA530&gt;0,$U530))))))))*'Actual Allocation Calc'!$AI$99)))</f>
        <v/>
      </c>
      <c r="AA530" s="210" t="str">
        <f>IF($B530="","",IF('Actual Allocation Calc'!$AJ$78="A",
IF($P530="Employed",$U530,
IF(AND($P530="Terminated"),($U530/7*AR530),
IF(AND($P530="Furloughed"),($U530/7*AR530)+($U530/7*BB530),
IF(AND($P530="Rehired"),($U530/7*BB530),
IF(AND($P530="Terminated",AR530&gt;0),$U530,
IF($P530="Furloughed",IF(AR530&gt;0,$U530)+IF(BB530&gt;0,$U530),
IF($P530="Rehired",IF(BB530&gt;0,$U530)))))))),IF('Actual Allocation Calc'!$AJ$78="C",'Actual Allocation Calc'!N530,'Actual Allocation Calc'!W530+IF($P530="Employed",$U530,
IF(AND($P530="Terminated"),($U530/7*AR530),
IF(AND($P530="Furloughed"),($U530/7*AR530)+($U530/7*BB530),
IF(AND($P530="Rehired"),($U530/7*BB530),
IF(AND($P530="Terminated",AR530&gt;0),$U530,
IF($P530="Furloughed",IF(AR530&gt;0,$U530)+IF(BB530&gt;0,$U530),
IF($P530="Rehired",IF(BB530&gt;0,$U530))))))))*'Actual Allocation Calc'!$AJ$99)))</f>
        <v/>
      </c>
      <c r="AB530" s="210" t="str">
        <f>IF($B530="","",IF('Actual Allocation Calc'!$AK$78="A",
IF($P530="Employed",$U530,
IF(AND($P530="Terminated"),($U530/7*AS530),
IF(AND($P530="Furloughed"),($U530/7*AS530)+($U530/7*BC530),
IF(AND($P530="Rehired"),($U530/7*BC530),
IF(AND($P530="Terminated",AS530&gt;0),$U530,
IF($P530="Furloughed",IF(AS530&gt;0,$U530)+IF(BC530&gt;0,$U530),
IF($P530="Rehired",IF(BC530&gt;0,$U530)))))))),IF('Actual Allocation Calc'!$AK$78="C",'Actual Allocation Calc'!O530,'Actual Allocation Calc'!X530+IF($P530="Employed",$U530,
IF(AND($P530="Terminated"),($U530/7*AS530),
IF(AND($P530="Furloughed"),($U530/7*AS530)+($U530/7*BC530),
IF(AND($P530="Rehired"),($U530/7*BC530),
IF(AND($P530="Terminated",AS530&gt;0),$U530,
IF($P530="Furloughed",IF(AS530&gt;0,$U530)+IF(BC530&gt;0,$U530),
IF($P530="Rehired",IF(BC530&gt;0,$U530))))))))*'Actual Allocation Calc'!$AK$99)))</f>
        <v/>
      </c>
      <c r="AC530" s="210" t="str">
        <f>IF($B530="","",IF('Actual Allocation Calc'!$AL$78="A",
IF($P530="Employed",$U530,
IF(AND($P530="Terminated"),($U530/7*AT530),
IF(AND($P530="Furloughed"),($U530/7*AT530)+($U530/7*BD530),
IF(AND($P530="Rehired"),($U530/7*BD530),
IF(AND($P530="Terminated",AT530&gt;0),$U530,
IF($P530="Furloughed",IF(AT530&gt;0,$U530)+IF(BD530&gt;0,$U530),
IF($P530="Rehired",IF(BD530&gt;0,$U530)))))))),IF('Actual Allocation Calc'!$AL$78="C",'Actual Allocation Calc'!P530,'Actual Allocation Calc'!Y530+IF($P530="Employed",$U530,
IF(AND($P530="Terminated"),($U530/7*AT530),
IF(AND($P530="Furloughed"),($U530/7*AT530)+($U530/7*BD530),
IF(AND($P530="Rehired"),($U530/7*BD530),
IF(AND($P530="Terminated",AT530&gt;0),$U530,
IF($P530="Furloughed",IF(AT530&gt;0,$U530)+IF(BD530&gt;0,$U530),
IF($P530="Rehired",IF(BD530&gt;0,$U530))))))))*'Actual Allocation Calc'!$AL$99)))</f>
        <v/>
      </c>
      <c r="AD530" s="210" t="str">
        <f>IF($B530="","",IF('Actual Allocation Calc'!$AM$78="A",
IF($P530="Employed",$U530,
IF(AND($P530="Terminated"),($U530/7*AU530),
IF(AND($P530="Furloughed"),($U530/7*AU530)+($U530/7*BE530),
IF(AND($P530="Rehired"),($U530/7*BE530),
IF(AND($P530="Terminated",AU530&gt;0),$U530,
IF($P530="Furloughed",IF(AU530&gt;0,$U530)+IF(BE530&gt;0,$U530),
IF($P530="Rehired",IF(BE530&gt;0,$U530)))))))),IF('Actual Allocation Calc'!$AM$78="C",'Actual Allocation Calc'!Q530,'Actual Allocation Calc'!Z530+IF($P530="Employed",$U530,
IF(AND($P530="Terminated"),($U530/7*AU530),
IF(AND($P530="Furloughed"),($U530/7*AU530)+($U530/7*BE530),
IF(AND($P530="Rehired"),($U530/7*BE530),
IF(AND($P530="Terminated",AU530&gt;0),$U530,
IF($P530="Furloughed",IF(AU530&gt;0,$U530)+IF(BE530&gt;0,$U530),
IF($P530="Rehired",IF(BE530&gt;0,$U530))))))))*'Actual Allocation Calc'!$AM$99)))</f>
        <v/>
      </c>
      <c r="AE530" s="210" t="str">
        <f>IF($B530="","",IF('Actual Allocation Calc'!$AN$78="A",
IF($P530="Employed",$U530,
IF(AND($P530="Terminated"),($U530/7*AV530),
IF(AND($P530="Furloughed"),($U530/7*AV530)+($U530/7*BF530),
IF(AND($P530="Rehired"),($U530/7*BF530),
IF(AND($P530="Terminated",AV530&gt;0),$U530,
IF($P530="Furloughed",IF(AV530&gt;0,$U530)+IF(BF530&gt;0,$U530),
IF($P530="Rehired",IF(BF530&gt;0,$U530)))))))),IF('Actual Allocation Calc'!$AN$78="C",'Actual Allocation Calc'!R530,'Actual Allocation Calc'!AA530+IF($P530="Employed",$U530,
IF(AND($P530="Terminated"),($U530/7*AV530),
IF(AND($P530="Furloughed"),($U530/7*AV530)+($U530/7*BF530),
IF(AND($P530="Rehired"),($U530/7*BF530),
IF(AND($P530="Terminated",AV530&gt;0),$U530,
IF($P530="Furloughed",IF(AV530&gt;0,$U530)+IF(BF530&gt;0,$U530),
IF($P530="Rehired",IF(BF530&gt;0,$U530))))))))*'Actual Allocation Calc'!$AN$99)))</f>
        <v/>
      </c>
      <c r="AF530" s="210" t="str">
        <f>IF($B530="","",IF('Actual Allocation Calc'!$AO$78="A",
IF($P530="Employed",$U530,
IF(AND($P530="Terminated"),($U530/7*AW530),
IF(AND($P530="Furloughed"),($U530/7*AW530)+($U530/7*BG530),
IF(AND($P530="Rehired"),($U530/7*BG530),
IF(AND($P530="Terminated",AW530&gt;0),$U530,
IF($P530="Furloughed",IF(AW530&gt;0,$U530)+IF(BG530&gt;0,$U530),
IF($P530="Rehired",IF(BG530&gt;0,$U530)))))))),IF('Actual Allocation Calc'!$AO$78="C",'Actual Allocation Calc'!S530,'Actual Allocation Calc'!AB530+IF($P530="Employed",$U530,
IF(AND($P530="Terminated"),($U530/7*AW530),
IF(AND($P530="Furloughed"),($U530/7*AW530)+($U530/7*BG530),
IF(AND($P530="Rehired"),($U530/7*BG530),
IF(AND($P530="Terminated",AW530&gt;0),$U530,
IF($P530="Furloughed",IF(AW530&gt;0,$U530)+IF(BG530&gt;0,$U530),
IF($P530="Rehired",IF(BG530&gt;0,$U530))))))))*'Actual Allocation Calc'!$AO$99)))</f>
        <v/>
      </c>
      <c r="AG530" s="210" t="str">
        <f>IF($B530="","",IF('Actual Allocation Calc'!$AP$78="A",
IF($P530="Employed",$U530/7*BK530,
IF(AND($P530="Terminated"),($U530/7*AX530),
IF(AND($P530="Furloughed"),($U530/7*AX530)+($U530/7*BH530),
IF(AND($P530="Rehired"),($U530/7*BH530),
IF(AND($P530="Terminated",AX530&gt;0),$U530,
IF($P530="Furloughed",IF(AX530&gt;0,$U530)+IF(BH530&gt;0,$U530),
IF($P530="Rehired",IF(BH530&gt;0,$U530)))))))),IF('Actual Allocation Calc'!$AP$78="C",'Actual Allocation Calc'!T530,'Actual Allocation Calc'!AC530+IF($P530="Employed",$U530/7*BK530,
IF(AND($P530="Terminated"),($U530/7*AX530),
IF(AND($P530="Furloughed"),($U530/7*AX530)+($U530/7*BH530),
IF(AND($P530="Rehired"),($U530/7*BH530),
IF(AND($P530="Terminated",AX530&gt;0),$U530,
IF($P530="Furloughed",IF(AX530&gt;0,$U530)+IF(BH530&gt;0,$U530),
IF($P530="Rehired",IF(BH530&gt;0,$U530))))))))*'Actual Allocation Calc'!$AP$99)))</f>
        <v/>
      </c>
      <c r="AH530" s="536"/>
      <c r="AI530" s="82">
        <f t="shared" si="171"/>
        <v>0</v>
      </c>
      <c r="AJ530" s="210">
        <f t="shared" si="153"/>
        <v>0</v>
      </c>
      <c r="AK530" s="397" t="str">
        <f t="shared" si="154"/>
        <v/>
      </c>
      <c r="AM530" s="122"/>
      <c r="AO530" s="214" t="str">
        <f>IFERROR(IF($V530="","",VLOOKUP(V530,'Calendar Calcs'!$B$2:$E1497,4,FALSE)),0)</f>
        <v/>
      </c>
      <c r="AP530" s="69" t="str">
        <f>IF($AO530="","", IF($AO530&lt;AP$23,0,IF($AO530&gt;AP$23,COUNTIFS('Calendar Calcs'!$E$2:$E1497,AP$23),COUNTIFS('Calendar Calcs'!$E$2:$E1497,AP$23,'Calendar Calcs'!$D$2:$D1497,"&lt;="&amp;WEEKDAY($V530)))))</f>
        <v/>
      </c>
      <c r="AQ530" s="69" t="str">
        <f>IF($AO530="","", IF($AO530&lt;AQ$23,0,IF($AO530&gt;AQ$23,COUNTIFS('Calendar Calcs'!$E$2:$E1497,AQ$23),COUNTIFS('Calendar Calcs'!$E$2:$E1497,AQ$23,'Calendar Calcs'!$D$2:$D1497,"&lt;="&amp;WEEKDAY($V530)))))</f>
        <v/>
      </c>
      <c r="AR530" s="69" t="str">
        <f>IF($AO530="","", IF($AO530&lt;AR$23,0,IF($AO530&gt;AR$23,COUNTIFS('Calendar Calcs'!$E$2:$E1497,AR$23),COUNTIFS('Calendar Calcs'!$E$2:$E1497,AR$23,'Calendar Calcs'!$D$2:$D1497,"&lt;="&amp;WEEKDAY($V530)))))</f>
        <v/>
      </c>
      <c r="AS530" s="69" t="str">
        <f>IF($AO530="","", IF($AO530&lt;AS$23,0,IF($AO530&gt;AS$23,COUNTIFS('Calendar Calcs'!$E$2:$E1497,AS$23),COUNTIFS('Calendar Calcs'!$E$2:$E1497,AS$23,'Calendar Calcs'!$D$2:$D1497,"&lt;="&amp;WEEKDAY($V530)))))</f>
        <v/>
      </c>
      <c r="AT530" s="69" t="str">
        <f>IF($AO530="","", IF($AO530&lt;AT$23,0,IF($AO530&gt;AT$23,COUNTIFS('Calendar Calcs'!$E$2:$E1497,AT$23),COUNTIFS('Calendar Calcs'!$E$2:$E1497,AT$23,'Calendar Calcs'!$D$2:$D1497,"&lt;="&amp;WEEKDAY($V530)))))</f>
        <v/>
      </c>
      <c r="AU530" s="69" t="str">
        <f>IF($AO530="","", IF($AO530&lt;AU$23,0,IF($AO530&gt;AU$23,COUNTIFS('Calendar Calcs'!$E$2:$E1497,AU$23),COUNTIFS('Calendar Calcs'!$E$2:$E1497,AU$23,'Calendar Calcs'!$D$2:$D1497,"&lt;="&amp;WEEKDAY($V530)))))</f>
        <v/>
      </c>
      <c r="AV530" s="69" t="str">
        <f>IF($AO530="","", IF($AO530&lt;AV$23,0,IF($AO530&gt;AV$23,COUNTIFS('Calendar Calcs'!$E$2:$E1497,AV$23),COUNTIFS('Calendar Calcs'!$E$2:$E1497,AV$23,'Calendar Calcs'!$D$2:$D1497,"&lt;="&amp;WEEKDAY($V530)))))</f>
        <v/>
      </c>
      <c r="AW530" s="69" t="str">
        <f>IF($AO530="","", IF($AO530&lt;AW$23,0,IF($AO530&gt;AW$23,COUNTIFS('Calendar Calcs'!$E$2:$E1497,AW$23),COUNTIFS('Calendar Calcs'!$E$2:$E1497,AW$23,'Calendar Calcs'!$D$2:$D1497,"&lt;="&amp;WEEKDAY($V530)))))</f>
        <v/>
      </c>
      <c r="AX530" s="69" t="str">
        <f>IF($AO530="","", IF($AO530&lt;AX$23,0,IF($AO530&gt;AX$23,COUNTIFS('Calendar Calcs'!$E$2:$E1497,AX$23),COUNTIFS('Calendar Calcs'!$E$2:$E1497,AX$23,'Calendar Calcs'!$D$2:$D1497,"&lt;="&amp;WEEKDAY($V530)))))</f>
        <v/>
      </c>
      <c r="AY530" s="69" t="str">
        <f>IF($W530="","",VLOOKUP($W530,'Calendar Calcs'!$B$2:$E1497,4,FALSE))</f>
        <v/>
      </c>
      <c r="AZ530" s="69" t="str">
        <f>IF($AY530="","",IF($AY530&gt;AZ$23,0,IF($AY530&lt;AZ$23,COUNTIFS('Calendar Calcs'!$E$2:$E1497,AZ$23),COUNTIFS('Calendar Calcs'!$E$2:$E1497,AZ$23,'Calendar Calcs'!$D$2:$D1497,"&gt;="&amp;WEEKDAY($W530)))))</f>
        <v/>
      </c>
      <c r="BA530" s="69" t="str">
        <f>IF($AY530="","",IF($AY530&gt;BA$23,0,IF($AY530&lt;BA$23,COUNTIFS('Calendar Calcs'!$E$2:$E1497,BA$23),COUNTIFS('Calendar Calcs'!$E$2:$E1497,BA$23,'Calendar Calcs'!$D$2:$D1497,"&gt;="&amp;WEEKDAY($W530)))))</f>
        <v/>
      </c>
      <c r="BB530" s="69" t="str">
        <f>IF($AY530="","",IF($AY530&gt;BB$23,0,IF($AY530&lt;BB$23,COUNTIFS('Calendar Calcs'!$E$2:$E1497,BB$23),COUNTIFS('Calendar Calcs'!$E$2:$E1497,BB$23,'Calendar Calcs'!$D$2:$D1497,"&gt;="&amp;WEEKDAY($W530)))))</f>
        <v/>
      </c>
      <c r="BC530" s="69" t="str">
        <f>IF($AY530="","",IF($AY530&gt;BC$23,0,IF($AY530&lt;BC$23,COUNTIFS('Calendar Calcs'!$E$2:$E1497,BC$23),COUNTIFS('Calendar Calcs'!$E$2:$E1497,BC$23,'Calendar Calcs'!$D$2:$D1497,"&gt;="&amp;WEEKDAY($W530)))))</f>
        <v/>
      </c>
      <c r="BD530" s="69" t="str">
        <f>IF($AY530="","",IF($AY530&gt;BD$23,0,IF($AY530&lt;BD$23,COUNTIFS('Calendar Calcs'!$E$2:$E1497,BD$23),COUNTIFS('Calendar Calcs'!$E$2:$E1497,BD$23,'Calendar Calcs'!$D$2:$D1497,"&gt;="&amp;WEEKDAY($W530)))))</f>
        <v/>
      </c>
      <c r="BE530" s="69" t="str">
        <f>IF($AY530="","",IF($AY530&gt;BE$23,0,IF($AY530&lt;BE$23,COUNTIFS('Calendar Calcs'!$E$2:$E1497,BE$23),COUNTIFS('Calendar Calcs'!$E$2:$E1497,BE$23,'Calendar Calcs'!$D$2:$D1497,"&gt;="&amp;WEEKDAY($W530)))))</f>
        <v/>
      </c>
      <c r="BF530" s="69" t="str">
        <f>IF($AY530="","",IF($AY530&gt;BF$23,0,IF($AY530&lt;BF$23,COUNTIFS('Calendar Calcs'!$E$2:$E1497,BF$23),COUNTIFS('Calendar Calcs'!$E$2:$E1497,BF$23,'Calendar Calcs'!$D$2:$D1497,"&gt;="&amp;WEEKDAY($W530)))))</f>
        <v/>
      </c>
      <c r="BG530" s="69" t="str">
        <f>IF($AY530="","",IF($AY530&gt;BG$23,0,IF($AY530&lt;BG$23,COUNTIFS('Calendar Calcs'!$E$2:$E1497,BG$23),COUNTIFS('Calendar Calcs'!$E$2:$E1497,BG$23,'Calendar Calcs'!$D$2:$D1497,"&gt;="&amp;WEEKDAY($W530)))))</f>
        <v/>
      </c>
      <c r="BH530" s="69">
        <f t="shared" si="155"/>
        <v>6</v>
      </c>
      <c r="BI530" s="69">
        <f>IF(Cover!$E$43="","",VLOOKUP(Cover!$E$43,'Calendar Calcs'!$B$2:$E1497,4,FALSE))</f>
        <v>1</v>
      </c>
      <c r="BJ530" s="69">
        <f>IF($BI530="","", IF($BI530&lt;BJ$23,0,IF($BI530&gt;=BJ$23,COUNTIFS('Calendar Calcs'!$E$2:$E1497,BJ$23),COUNTIFS('Calendar Calcs'!$E$2:$E1497,BJ$23,'Calendar Calcs'!$D$2:$D1497,"&lt;="&amp;WEEKDAY($V530)))))</f>
        <v>1</v>
      </c>
      <c r="BK530" s="69">
        <f t="shared" si="152"/>
        <v>6</v>
      </c>
      <c r="BN530" s="69" t="str">
        <f>IF(T530&gt;0,"FTE",IF(Cover!$E$47="Weekly",IF(S530&gt;29.75,"FTE","PTE"),IF(S530&gt;59.75,"FTE","PTE")))</f>
        <v>PTE</v>
      </c>
      <c r="BO530" s="69">
        <f>IF(BN530="FTE",30,IF(Cover!$E$47="Weekly",'STEP 2 EE Data'!S530,'STEP 2 EE Data'!S530/2))</f>
        <v>0</v>
      </c>
      <c r="BP530" s="209">
        <f t="shared" si="156"/>
        <v>0</v>
      </c>
      <c r="BQ530" s="209">
        <f t="shared" si="157"/>
        <v>0</v>
      </c>
      <c r="BR530" s="209">
        <f t="shared" si="158"/>
        <v>0</v>
      </c>
      <c r="BS530" s="209">
        <f t="shared" si="159"/>
        <v>0</v>
      </c>
      <c r="BT530" s="209">
        <f t="shared" si="160"/>
        <v>0</v>
      </c>
      <c r="BU530" s="209">
        <f t="shared" si="161"/>
        <v>0</v>
      </c>
      <c r="BV530" s="209">
        <f t="shared" si="162"/>
        <v>0</v>
      </c>
      <c r="BW530" s="209">
        <f t="shared" si="163"/>
        <v>0</v>
      </c>
      <c r="BX530" s="209">
        <f t="shared" si="164"/>
        <v>0</v>
      </c>
      <c r="CC530" s="210" t="str">
        <f>IF(B530="","",IF(C530="",IF(Cover!$E$47="Weekly",'STEP 3 EE Comp'!BI535*8,'STEP 3 EE Comp'!BI535*4),IF(Cover!$E$47="Weekly",'STEP 3 EE Comp'!BI535,'STEP 3 EE Comp'!BI535)))</f>
        <v/>
      </c>
      <c r="CD530" s="82" t="str">
        <f t="shared" si="165"/>
        <v/>
      </c>
      <c r="CE530" s="417">
        <f t="shared" si="166"/>
        <v>1</v>
      </c>
      <c r="CF530" s="82" t="str">
        <f t="shared" si="167"/>
        <v>Good</v>
      </c>
      <c r="CG530" s="82">
        <f t="shared" si="168"/>
        <v>0</v>
      </c>
      <c r="CH530" s="234">
        <f t="shared" si="169"/>
        <v>0</v>
      </c>
    </row>
    <row r="531" spans="1:86" s="69" customFormat="1" x14ac:dyDescent="0.3">
      <c r="A531" s="555"/>
      <c r="B531" s="52"/>
      <c r="C531" s="52"/>
      <c r="D531" s="52"/>
      <c r="E531" s="52"/>
      <c r="F531" s="507"/>
      <c r="G531" s="210">
        <f t="shared" si="170"/>
        <v>0</v>
      </c>
      <c r="H531" s="82">
        <f t="shared" si="151"/>
        <v>0</v>
      </c>
      <c r="I531" s="211"/>
      <c r="J531" s="441" t="s">
        <v>21</v>
      </c>
      <c r="K531" s="441" t="s">
        <v>21</v>
      </c>
      <c r="L531" s="441" t="s">
        <v>21</v>
      </c>
      <c r="M531" s="441" t="s">
        <v>21</v>
      </c>
      <c r="N531" s="568" t="s">
        <v>21</v>
      </c>
      <c r="O531" s="211"/>
      <c r="P531" s="212" t="str">
        <f>IF(B531="","",
IF(AND(V531="",W531="",B531&lt;&gt;""),"Employed",
IF(AND(V531&lt;&gt;"",W531="",B531&lt;&gt;""),"Terminated",
IF(AND(V531&lt;&gt;"",W531&lt;&gt;"",B531&lt;&gt;""),IF(W531&lt;Cover!$E$43,"Employed","Furloughed"),
IF(AND(V531="",W531&lt;&gt;"",B531&lt;&gt;""),IF(W531&lt;Cover!$E$43,"Employed","Rehired"))))))</f>
        <v/>
      </c>
      <c r="Q531" s="211"/>
      <c r="R531" s="536"/>
      <c r="S531" s="563"/>
      <c r="T531" s="536"/>
      <c r="U531" s="82">
        <f>IF(Cover!$E$47="Weekly",IF(T531&gt;0,T531,R531*S531),IF(T531&gt;0,T531,R531*S531)/2)</f>
        <v>0</v>
      </c>
      <c r="V531" s="564"/>
      <c r="W531" s="564"/>
      <c r="Y531" s="213" t="str">
        <f>IF($B531="","",IF('Actual Allocation Calc'!$AH$78="A",
IF($P531="Employed",$U531/7*BJ531,
IF(AND($P531="Terminated"),($U531/7*AP531),
IF(AND($P531="Furloughed"),($U531/7*AP531)+($U531/7*AZ531),
IF(AND($P531="Rehired"),($U531/7*AZ531),
IF(AND($P531="Terminated",AP531&gt;0),$U531,
IF($P531="Furloughed",IF(AP531&gt;0,$U531)+IF(AZ531&gt;0,$U531),
IF($P531="Rehired",IF(AZ531&gt;0,$U531)))))))),IF('Actual Allocation Calc'!$AH$78="C",'Actual Allocation Calc'!L531,'Actual Allocation Calc'!U531+IF($P531="Employed",$U531/7*BJ531,
IF(AND($P531="Terminated"),($U531/7*AP531),
IF(AND($P531="Furloughed"),($U531/7*AP531)+($U531/7*AZ531),
IF(AND($P531="Rehired"),($U531/7*AZ531),
IF(AND($P531="Terminated",AP531&gt;0),$U531,
IF($P531="Furloughed",IF(AP531&gt;0,$U531)+IF(AZ531&gt;0,$U531),
IF($P531="Rehired",IF(AZ531&gt;0,$U531))))))))*'Actual Allocation Calc'!$AH$99)))</f>
        <v/>
      </c>
      <c r="Z531" s="210" t="str">
        <f>IF($B531="","",IF('Actual Allocation Calc'!$AI$78="A",
IF($P531="Employed",$U531,
IF(AND($P531="Terminated"),($U531/7*AQ531),
IF(AND($P531="Furloughed"),($U531/7*AQ531)+($U531/7*BA531),
IF(AND($P531="Rehired"),($U531/7*BA531),
IF(AND($P531="Terminated",AQ531&gt;0),$U531,
IF($P531="Furloughed",IF(AQ531&gt;0,$U531)+IF(BA531&gt;0,$U531),
IF($P531="Rehired",IF(BA531&gt;0,$U531)))))))),IF('Actual Allocation Calc'!$AI$78="C",'Actual Allocation Calc'!M531,'Actual Allocation Calc'!V531+IF($P531="Employed",$U531,
IF(AND($P531="Terminated"),($U531/7*AQ531),
IF(AND($P531="Furloughed"),($U531/7*AQ531)+($U531/7*BA531),
IF(AND($P531="Rehired"),($U531/7*BA531),
IF(AND($P531="Terminated",AQ531&gt;0),$U531,
IF($P531="Furloughed",IF(AQ531&gt;0,$U531)+IF(BA531&gt;0,$U531),
IF($P531="Rehired",IF(BA531&gt;0,$U531))))))))*'Actual Allocation Calc'!$AI$99)))</f>
        <v/>
      </c>
      <c r="AA531" s="210" t="str">
        <f>IF($B531="","",IF('Actual Allocation Calc'!$AJ$78="A",
IF($P531="Employed",$U531,
IF(AND($P531="Terminated"),($U531/7*AR531),
IF(AND($P531="Furloughed"),($U531/7*AR531)+($U531/7*BB531),
IF(AND($P531="Rehired"),($U531/7*BB531),
IF(AND($P531="Terminated",AR531&gt;0),$U531,
IF($P531="Furloughed",IF(AR531&gt;0,$U531)+IF(BB531&gt;0,$U531),
IF($P531="Rehired",IF(BB531&gt;0,$U531)))))))),IF('Actual Allocation Calc'!$AJ$78="C",'Actual Allocation Calc'!N531,'Actual Allocation Calc'!W531+IF($P531="Employed",$U531,
IF(AND($P531="Terminated"),($U531/7*AR531),
IF(AND($P531="Furloughed"),($U531/7*AR531)+($U531/7*BB531),
IF(AND($P531="Rehired"),($U531/7*BB531),
IF(AND($P531="Terminated",AR531&gt;0),$U531,
IF($P531="Furloughed",IF(AR531&gt;0,$U531)+IF(BB531&gt;0,$U531),
IF($P531="Rehired",IF(BB531&gt;0,$U531))))))))*'Actual Allocation Calc'!$AJ$99)))</f>
        <v/>
      </c>
      <c r="AB531" s="210" t="str">
        <f>IF($B531="","",IF('Actual Allocation Calc'!$AK$78="A",
IF($P531="Employed",$U531,
IF(AND($P531="Terminated"),($U531/7*AS531),
IF(AND($P531="Furloughed"),($U531/7*AS531)+($U531/7*BC531),
IF(AND($P531="Rehired"),($U531/7*BC531),
IF(AND($P531="Terminated",AS531&gt;0),$U531,
IF($P531="Furloughed",IF(AS531&gt;0,$U531)+IF(BC531&gt;0,$U531),
IF($P531="Rehired",IF(BC531&gt;0,$U531)))))))),IF('Actual Allocation Calc'!$AK$78="C",'Actual Allocation Calc'!O531,'Actual Allocation Calc'!X531+IF($P531="Employed",$U531,
IF(AND($P531="Terminated"),($U531/7*AS531),
IF(AND($P531="Furloughed"),($U531/7*AS531)+($U531/7*BC531),
IF(AND($P531="Rehired"),($U531/7*BC531),
IF(AND($P531="Terminated",AS531&gt;0),$U531,
IF($P531="Furloughed",IF(AS531&gt;0,$U531)+IF(BC531&gt;0,$U531),
IF($P531="Rehired",IF(BC531&gt;0,$U531))))))))*'Actual Allocation Calc'!$AK$99)))</f>
        <v/>
      </c>
      <c r="AC531" s="210" t="str">
        <f>IF($B531="","",IF('Actual Allocation Calc'!$AL$78="A",
IF($P531="Employed",$U531,
IF(AND($P531="Terminated"),($U531/7*AT531),
IF(AND($P531="Furloughed"),($U531/7*AT531)+($U531/7*BD531),
IF(AND($P531="Rehired"),($U531/7*BD531),
IF(AND($P531="Terminated",AT531&gt;0),$U531,
IF($P531="Furloughed",IF(AT531&gt;0,$U531)+IF(BD531&gt;0,$U531),
IF($P531="Rehired",IF(BD531&gt;0,$U531)))))))),IF('Actual Allocation Calc'!$AL$78="C",'Actual Allocation Calc'!P531,'Actual Allocation Calc'!Y531+IF($P531="Employed",$U531,
IF(AND($P531="Terminated"),($U531/7*AT531),
IF(AND($P531="Furloughed"),($U531/7*AT531)+($U531/7*BD531),
IF(AND($P531="Rehired"),($U531/7*BD531),
IF(AND($P531="Terminated",AT531&gt;0),$U531,
IF($P531="Furloughed",IF(AT531&gt;0,$U531)+IF(BD531&gt;0,$U531),
IF($P531="Rehired",IF(BD531&gt;0,$U531))))))))*'Actual Allocation Calc'!$AL$99)))</f>
        <v/>
      </c>
      <c r="AD531" s="210" t="str">
        <f>IF($B531="","",IF('Actual Allocation Calc'!$AM$78="A",
IF($P531="Employed",$U531,
IF(AND($P531="Terminated"),($U531/7*AU531),
IF(AND($P531="Furloughed"),($U531/7*AU531)+($U531/7*BE531),
IF(AND($P531="Rehired"),($U531/7*BE531),
IF(AND($P531="Terminated",AU531&gt;0),$U531,
IF($P531="Furloughed",IF(AU531&gt;0,$U531)+IF(BE531&gt;0,$U531),
IF($P531="Rehired",IF(BE531&gt;0,$U531)))))))),IF('Actual Allocation Calc'!$AM$78="C",'Actual Allocation Calc'!Q531,'Actual Allocation Calc'!Z531+IF($P531="Employed",$U531,
IF(AND($P531="Terminated"),($U531/7*AU531),
IF(AND($P531="Furloughed"),($U531/7*AU531)+($U531/7*BE531),
IF(AND($P531="Rehired"),($U531/7*BE531),
IF(AND($P531="Terminated",AU531&gt;0),$U531,
IF($P531="Furloughed",IF(AU531&gt;0,$U531)+IF(BE531&gt;0,$U531),
IF($P531="Rehired",IF(BE531&gt;0,$U531))))))))*'Actual Allocation Calc'!$AM$99)))</f>
        <v/>
      </c>
      <c r="AE531" s="210" t="str">
        <f>IF($B531="","",IF('Actual Allocation Calc'!$AN$78="A",
IF($P531="Employed",$U531,
IF(AND($P531="Terminated"),($U531/7*AV531),
IF(AND($P531="Furloughed"),($U531/7*AV531)+($U531/7*BF531),
IF(AND($P531="Rehired"),($U531/7*BF531),
IF(AND($P531="Terminated",AV531&gt;0),$U531,
IF($P531="Furloughed",IF(AV531&gt;0,$U531)+IF(BF531&gt;0,$U531),
IF($P531="Rehired",IF(BF531&gt;0,$U531)))))))),IF('Actual Allocation Calc'!$AN$78="C",'Actual Allocation Calc'!R531,'Actual Allocation Calc'!AA531+IF($P531="Employed",$U531,
IF(AND($P531="Terminated"),($U531/7*AV531),
IF(AND($P531="Furloughed"),($U531/7*AV531)+($U531/7*BF531),
IF(AND($P531="Rehired"),($U531/7*BF531),
IF(AND($P531="Terminated",AV531&gt;0),$U531,
IF($P531="Furloughed",IF(AV531&gt;0,$U531)+IF(BF531&gt;0,$U531),
IF($P531="Rehired",IF(BF531&gt;0,$U531))))))))*'Actual Allocation Calc'!$AN$99)))</f>
        <v/>
      </c>
      <c r="AF531" s="210" t="str">
        <f>IF($B531="","",IF('Actual Allocation Calc'!$AO$78="A",
IF($P531="Employed",$U531,
IF(AND($P531="Terminated"),($U531/7*AW531),
IF(AND($P531="Furloughed"),($U531/7*AW531)+($U531/7*BG531),
IF(AND($P531="Rehired"),($U531/7*BG531),
IF(AND($P531="Terminated",AW531&gt;0),$U531,
IF($P531="Furloughed",IF(AW531&gt;0,$U531)+IF(BG531&gt;0,$U531),
IF($P531="Rehired",IF(BG531&gt;0,$U531)))))))),IF('Actual Allocation Calc'!$AO$78="C",'Actual Allocation Calc'!S531,'Actual Allocation Calc'!AB531+IF($P531="Employed",$U531,
IF(AND($P531="Terminated"),($U531/7*AW531),
IF(AND($P531="Furloughed"),($U531/7*AW531)+($U531/7*BG531),
IF(AND($P531="Rehired"),($U531/7*BG531),
IF(AND($P531="Terminated",AW531&gt;0),$U531,
IF($P531="Furloughed",IF(AW531&gt;0,$U531)+IF(BG531&gt;0,$U531),
IF($P531="Rehired",IF(BG531&gt;0,$U531))))))))*'Actual Allocation Calc'!$AO$99)))</f>
        <v/>
      </c>
      <c r="AG531" s="210" t="str">
        <f>IF($B531="","",IF('Actual Allocation Calc'!$AP$78="A",
IF($P531="Employed",$U531/7*BK531,
IF(AND($P531="Terminated"),($U531/7*AX531),
IF(AND($P531="Furloughed"),($U531/7*AX531)+($U531/7*BH531),
IF(AND($P531="Rehired"),($U531/7*BH531),
IF(AND($P531="Terminated",AX531&gt;0),$U531,
IF($P531="Furloughed",IF(AX531&gt;0,$U531)+IF(BH531&gt;0,$U531),
IF($P531="Rehired",IF(BH531&gt;0,$U531)))))))),IF('Actual Allocation Calc'!$AP$78="C",'Actual Allocation Calc'!T531,'Actual Allocation Calc'!AC531+IF($P531="Employed",$U531/7*BK531,
IF(AND($P531="Terminated"),($U531/7*AX531),
IF(AND($P531="Furloughed"),($U531/7*AX531)+($U531/7*BH531),
IF(AND($P531="Rehired"),($U531/7*BH531),
IF(AND($P531="Terminated",AX531&gt;0),$U531,
IF($P531="Furloughed",IF(AX531&gt;0,$U531)+IF(BH531&gt;0,$U531),
IF($P531="Rehired",IF(BH531&gt;0,$U531))))))))*'Actual Allocation Calc'!$AP$99)))</f>
        <v/>
      </c>
      <c r="AH531" s="536"/>
      <c r="AI531" s="82">
        <f t="shared" si="171"/>
        <v>0</v>
      </c>
      <c r="AJ531" s="210">
        <f t="shared" si="153"/>
        <v>0</v>
      </c>
      <c r="AK531" s="397" t="str">
        <f t="shared" si="154"/>
        <v/>
      </c>
      <c r="AM531" s="122"/>
      <c r="AO531" s="214" t="str">
        <f>IFERROR(IF($V531="","",VLOOKUP(V531,'Calendar Calcs'!$B$2:$E1498,4,FALSE)),0)</f>
        <v/>
      </c>
      <c r="AP531" s="69" t="str">
        <f>IF($AO531="","", IF($AO531&lt;AP$23,0,IF($AO531&gt;AP$23,COUNTIFS('Calendar Calcs'!$E$2:$E1498,AP$23),COUNTIFS('Calendar Calcs'!$E$2:$E1498,AP$23,'Calendar Calcs'!$D$2:$D1498,"&lt;="&amp;WEEKDAY($V531)))))</f>
        <v/>
      </c>
      <c r="AQ531" s="69" t="str">
        <f>IF($AO531="","", IF($AO531&lt;AQ$23,0,IF($AO531&gt;AQ$23,COUNTIFS('Calendar Calcs'!$E$2:$E1498,AQ$23),COUNTIFS('Calendar Calcs'!$E$2:$E1498,AQ$23,'Calendar Calcs'!$D$2:$D1498,"&lt;="&amp;WEEKDAY($V531)))))</f>
        <v/>
      </c>
      <c r="AR531" s="69" t="str">
        <f>IF($AO531="","", IF($AO531&lt;AR$23,0,IF($AO531&gt;AR$23,COUNTIFS('Calendar Calcs'!$E$2:$E1498,AR$23),COUNTIFS('Calendar Calcs'!$E$2:$E1498,AR$23,'Calendar Calcs'!$D$2:$D1498,"&lt;="&amp;WEEKDAY($V531)))))</f>
        <v/>
      </c>
      <c r="AS531" s="69" t="str">
        <f>IF($AO531="","", IF($AO531&lt;AS$23,0,IF($AO531&gt;AS$23,COUNTIFS('Calendar Calcs'!$E$2:$E1498,AS$23),COUNTIFS('Calendar Calcs'!$E$2:$E1498,AS$23,'Calendar Calcs'!$D$2:$D1498,"&lt;="&amp;WEEKDAY($V531)))))</f>
        <v/>
      </c>
      <c r="AT531" s="69" t="str">
        <f>IF($AO531="","", IF($AO531&lt;AT$23,0,IF($AO531&gt;AT$23,COUNTIFS('Calendar Calcs'!$E$2:$E1498,AT$23),COUNTIFS('Calendar Calcs'!$E$2:$E1498,AT$23,'Calendar Calcs'!$D$2:$D1498,"&lt;="&amp;WEEKDAY($V531)))))</f>
        <v/>
      </c>
      <c r="AU531" s="69" t="str">
        <f>IF($AO531="","", IF($AO531&lt;AU$23,0,IF($AO531&gt;AU$23,COUNTIFS('Calendar Calcs'!$E$2:$E1498,AU$23),COUNTIFS('Calendar Calcs'!$E$2:$E1498,AU$23,'Calendar Calcs'!$D$2:$D1498,"&lt;="&amp;WEEKDAY($V531)))))</f>
        <v/>
      </c>
      <c r="AV531" s="69" t="str">
        <f>IF($AO531="","", IF($AO531&lt;AV$23,0,IF($AO531&gt;AV$23,COUNTIFS('Calendar Calcs'!$E$2:$E1498,AV$23),COUNTIFS('Calendar Calcs'!$E$2:$E1498,AV$23,'Calendar Calcs'!$D$2:$D1498,"&lt;="&amp;WEEKDAY($V531)))))</f>
        <v/>
      </c>
      <c r="AW531" s="69" t="str">
        <f>IF($AO531="","", IF($AO531&lt;AW$23,0,IF($AO531&gt;AW$23,COUNTIFS('Calendar Calcs'!$E$2:$E1498,AW$23),COUNTIFS('Calendar Calcs'!$E$2:$E1498,AW$23,'Calendar Calcs'!$D$2:$D1498,"&lt;="&amp;WEEKDAY($V531)))))</f>
        <v/>
      </c>
      <c r="AX531" s="69" t="str">
        <f>IF($AO531="","", IF($AO531&lt;AX$23,0,IF($AO531&gt;AX$23,COUNTIFS('Calendar Calcs'!$E$2:$E1498,AX$23),COUNTIFS('Calendar Calcs'!$E$2:$E1498,AX$23,'Calendar Calcs'!$D$2:$D1498,"&lt;="&amp;WEEKDAY($V531)))))</f>
        <v/>
      </c>
      <c r="AY531" s="69" t="str">
        <f>IF($W531="","",VLOOKUP($W531,'Calendar Calcs'!$B$2:$E1498,4,FALSE))</f>
        <v/>
      </c>
      <c r="AZ531" s="69" t="str">
        <f>IF($AY531="","",IF($AY531&gt;AZ$23,0,IF($AY531&lt;AZ$23,COUNTIFS('Calendar Calcs'!$E$2:$E1498,AZ$23),COUNTIFS('Calendar Calcs'!$E$2:$E1498,AZ$23,'Calendar Calcs'!$D$2:$D1498,"&gt;="&amp;WEEKDAY($W531)))))</f>
        <v/>
      </c>
      <c r="BA531" s="69" t="str">
        <f>IF($AY531="","",IF($AY531&gt;BA$23,0,IF($AY531&lt;BA$23,COUNTIFS('Calendar Calcs'!$E$2:$E1498,BA$23),COUNTIFS('Calendar Calcs'!$E$2:$E1498,BA$23,'Calendar Calcs'!$D$2:$D1498,"&gt;="&amp;WEEKDAY($W531)))))</f>
        <v/>
      </c>
      <c r="BB531" s="69" t="str">
        <f>IF($AY531="","",IF($AY531&gt;BB$23,0,IF($AY531&lt;BB$23,COUNTIFS('Calendar Calcs'!$E$2:$E1498,BB$23),COUNTIFS('Calendar Calcs'!$E$2:$E1498,BB$23,'Calendar Calcs'!$D$2:$D1498,"&gt;="&amp;WEEKDAY($W531)))))</f>
        <v/>
      </c>
      <c r="BC531" s="69" t="str">
        <f>IF($AY531="","",IF($AY531&gt;BC$23,0,IF($AY531&lt;BC$23,COUNTIFS('Calendar Calcs'!$E$2:$E1498,BC$23),COUNTIFS('Calendar Calcs'!$E$2:$E1498,BC$23,'Calendar Calcs'!$D$2:$D1498,"&gt;="&amp;WEEKDAY($W531)))))</f>
        <v/>
      </c>
      <c r="BD531" s="69" t="str">
        <f>IF($AY531="","",IF($AY531&gt;BD$23,0,IF($AY531&lt;BD$23,COUNTIFS('Calendar Calcs'!$E$2:$E1498,BD$23),COUNTIFS('Calendar Calcs'!$E$2:$E1498,BD$23,'Calendar Calcs'!$D$2:$D1498,"&gt;="&amp;WEEKDAY($W531)))))</f>
        <v/>
      </c>
      <c r="BE531" s="69" t="str">
        <f>IF($AY531="","",IF($AY531&gt;BE$23,0,IF($AY531&lt;BE$23,COUNTIFS('Calendar Calcs'!$E$2:$E1498,BE$23),COUNTIFS('Calendar Calcs'!$E$2:$E1498,BE$23,'Calendar Calcs'!$D$2:$D1498,"&gt;="&amp;WEEKDAY($W531)))))</f>
        <v/>
      </c>
      <c r="BF531" s="69" t="str">
        <f>IF($AY531="","",IF($AY531&gt;BF$23,0,IF($AY531&lt;BF$23,COUNTIFS('Calendar Calcs'!$E$2:$E1498,BF$23),COUNTIFS('Calendar Calcs'!$E$2:$E1498,BF$23,'Calendar Calcs'!$D$2:$D1498,"&gt;="&amp;WEEKDAY($W531)))))</f>
        <v/>
      </c>
      <c r="BG531" s="69" t="str">
        <f>IF($AY531="","",IF($AY531&gt;BG$23,0,IF($AY531&lt;BG$23,COUNTIFS('Calendar Calcs'!$E$2:$E1498,BG$23),COUNTIFS('Calendar Calcs'!$E$2:$E1498,BG$23,'Calendar Calcs'!$D$2:$D1498,"&gt;="&amp;WEEKDAY($W531)))))</f>
        <v/>
      </c>
      <c r="BH531" s="69">
        <f t="shared" si="155"/>
        <v>6</v>
      </c>
      <c r="BI531" s="69">
        <f>IF(Cover!$E$43="","",VLOOKUP(Cover!$E$43,'Calendar Calcs'!$B$2:$E1498,4,FALSE))</f>
        <v>1</v>
      </c>
      <c r="BJ531" s="69">
        <f>IF($BI531="","", IF($BI531&lt;BJ$23,0,IF($BI531&gt;=BJ$23,COUNTIFS('Calendar Calcs'!$E$2:$E1498,BJ$23),COUNTIFS('Calendar Calcs'!$E$2:$E1498,BJ$23,'Calendar Calcs'!$D$2:$D1498,"&lt;="&amp;WEEKDAY($V531)))))</f>
        <v>1</v>
      </c>
      <c r="BK531" s="69">
        <f t="shared" si="152"/>
        <v>6</v>
      </c>
      <c r="BN531" s="69" t="str">
        <f>IF(T531&gt;0,"FTE",IF(Cover!$E$47="Weekly",IF(S531&gt;29.75,"FTE","PTE"),IF(S531&gt;59.75,"FTE","PTE")))</f>
        <v>PTE</v>
      </c>
      <c r="BO531" s="69">
        <f>IF(BN531="FTE",30,IF(Cover!$E$47="Weekly",'STEP 2 EE Data'!S531,'STEP 2 EE Data'!S531/2))</f>
        <v>0</v>
      </c>
      <c r="BP531" s="209">
        <f t="shared" si="156"/>
        <v>0</v>
      </c>
      <c r="BQ531" s="209">
        <f t="shared" si="157"/>
        <v>0</v>
      </c>
      <c r="BR531" s="209">
        <f t="shared" si="158"/>
        <v>0</v>
      </c>
      <c r="BS531" s="209">
        <f t="shared" si="159"/>
        <v>0</v>
      </c>
      <c r="BT531" s="209">
        <f t="shared" si="160"/>
        <v>0</v>
      </c>
      <c r="BU531" s="209">
        <f t="shared" si="161"/>
        <v>0</v>
      </c>
      <c r="BV531" s="209">
        <f t="shared" si="162"/>
        <v>0</v>
      </c>
      <c r="BW531" s="209">
        <f t="shared" si="163"/>
        <v>0</v>
      </c>
      <c r="BX531" s="209">
        <f t="shared" si="164"/>
        <v>0</v>
      </c>
      <c r="CC531" s="210" t="str">
        <f>IF(B531="","",IF(C531="",IF(Cover!$E$47="Weekly",'STEP 3 EE Comp'!BI536*8,'STEP 3 EE Comp'!BI536*4),IF(Cover!$E$47="Weekly",'STEP 3 EE Comp'!BI536,'STEP 3 EE Comp'!BI536)))</f>
        <v/>
      </c>
      <c r="CD531" s="82" t="str">
        <f t="shared" si="165"/>
        <v/>
      </c>
      <c r="CE531" s="417">
        <f t="shared" si="166"/>
        <v>1</v>
      </c>
      <c r="CF531" s="82" t="str">
        <f t="shared" si="167"/>
        <v>Good</v>
      </c>
      <c r="CG531" s="82">
        <f t="shared" si="168"/>
        <v>0</v>
      </c>
      <c r="CH531" s="234">
        <f t="shared" si="169"/>
        <v>0</v>
      </c>
    </row>
    <row r="532" spans="1:86" s="69" customFormat="1" x14ac:dyDescent="0.3">
      <c r="A532" s="555"/>
      <c r="B532" s="52"/>
      <c r="C532" s="52"/>
      <c r="D532" s="52"/>
      <c r="E532" s="52"/>
      <c r="F532" s="507"/>
      <c r="G532" s="210">
        <f t="shared" si="170"/>
        <v>0</v>
      </c>
      <c r="H532" s="82">
        <f t="shared" si="151"/>
        <v>0</v>
      </c>
      <c r="I532" s="211"/>
      <c r="J532" s="441" t="s">
        <v>21</v>
      </c>
      <c r="K532" s="441" t="s">
        <v>21</v>
      </c>
      <c r="L532" s="441" t="s">
        <v>21</v>
      </c>
      <c r="M532" s="441" t="s">
        <v>21</v>
      </c>
      <c r="N532" s="568" t="s">
        <v>21</v>
      </c>
      <c r="O532" s="211"/>
      <c r="P532" s="212" t="str">
        <f>IF(B532="","",
IF(AND(V532="",W532="",B532&lt;&gt;""),"Employed",
IF(AND(V532&lt;&gt;"",W532="",B532&lt;&gt;""),"Terminated",
IF(AND(V532&lt;&gt;"",W532&lt;&gt;"",B532&lt;&gt;""),IF(W532&lt;Cover!$E$43,"Employed","Furloughed"),
IF(AND(V532="",W532&lt;&gt;"",B532&lt;&gt;""),IF(W532&lt;Cover!$E$43,"Employed","Rehired"))))))</f>
        <v/>
      </c>
      <c r="Q532" s="211"/>
      <c r="R532" s="536"/>
      <c r="S532" s="563"/>
      <c r="T532" s="536"/>
      <c r="U532" s="82">
        <f>IF(Cover!$E$47="Weekly",IF(T532&gt;0,T532,R532*S532),IF(T532&gt;0,T532,R532*S532)/2)</f>
        <v>0</v>
      </c>
      <c r="V532" s="564"/>
      <c r="W532" s="564"/>
      <c r="Y532" s="213" t="str">
        <f>IF($B532="","",IF('Actual Allocation Calc'!$AH$78="A",
IF($P532="Employed",$U532/7*BJ532,
IF(AND($P532="Terminated"),($U532/7*AP532),
IF(AND($P532="Furloughed"),($U532/7*AP532)+($U532/7*AZ532),
IF(AND($P532="Rehired"),($U532/7*AZ532),
IF(AND($P532="Terminated",AP532&gt;0),$U532,
IF($P532="Furloughed",IF(AP532&gt;0,$U532)+IF(AZ532&gt;0,$U532),
IF($P532="Rehired",IF(AZ532&gt;0,$U532)))))))),IF('Actual Allocation Calc'!$AH$78="C",'Actual Allocation Calc'!L532,'Actual Allocation Calc'!U532+IF($P532="Employed",$U532/7*BJ532,
IF(AND($P532="Terminated"),($U532/7*AP532),
IF(AND($P532="Furloughed"),($U532/7*AP532)+($U532/7*AZ532),
IF(AND($P532="Rehired"),($U532/7*AZ532),
IF(AND($P532="Terminated",AP532&gt;0),$U532,
IF($P532="Furloughed",IF(AP532&gt;0,$U532)+IF(AZ532&gt;0,$U532),
IF($P532="Rehired",IF(AZ532&gt;0,$U532))))))))*'Actual Allocation Calc'!$AH$99)))</f>
        <v/>
      </c>
      <c r="Z532" s="210" t="str">
        <f>IF($B532="","",IF('Actual Allocation Calc'!$AI$78="A",
IF($P532="Employed",$U532,
IF(AND($P532="Terminated"),($U532/7*AQ532),
IF(AND($P532="Furloughed"),($U532/7*AQ532)+($U532/7*BA532),
IF(AND($P532="Rehired"),($U532/7*BA532),
IF(AND($P532="Terminated",AQ532&gt;0),$U532,
IF($P532="Furloughed",IF(AQ532&gt;0,$U532)+IF(BA532&gt;0,$U532),
IF($P532="Rehired",IF(BA532&gt;0,$U532)))))))),IF('Actual Allocation Calc'!$AI$78="C",'Actual Allocation Calc'!M532,'Actual Allocation Calc'!V532+IF($P532="Employed",$U532,
IF(AND($P532="Terminated"),($U532/7*AQ532),
IF(AND($P532="Furloughed"),($U532/7*AQ532)+($U532/7*BA532),
IF(AND($P532="Rehired"),($U532/7*BA532),
IF(AND($P532="Terminated",AQ532&gt;0),$U532,
IF($P532="Furloughed",IF(AQ532&gt;0,$U532)+IF(BA532&gt;0,$U532),
IF($P532="Rehired",IF(BA532&gt;0,$U532))))))))*'Actual Allocation Calc'!$AI$99)))</f>
        <v/>
      </c>
      <c r="AA532" s="210" t="str">
        <f>IF($B532="","",IF('Actual Allocation Calc'!$AJ$78="A",
IF($P532="Employed",$U532,
IF(AND($P532="Terminated"),($U532/7*AR532),
IF(AND($P532="Furloughed"),($U532/7*AR532)+($U532/7*BB532),
IF(AND($P532="Rehired"),($U532/7*BB532),
IF(AND($P532="Terminated",AR532&gt;0),$U532,
IF($P532="Furloughed",IF(AR532&gt;0,$U532)+IF(BB532&gt;0,$U532),
IF($P532="Rehired",IF(BB532&gt;0,$U532)))))))),IF('Actual Allocation Calc'!$AJ$78="C",'Actual Allocation Calc'!N532,'Actual Allocation Calc'!W532+IF($P532="Employed",$U532,
IF(AND($P532="Terminated"),($U532/7*AR532),
IF(AND($P532="Furloughed"),($U532/7*AR532)+($U532/7*BB532),
IF(AND($P532="Rehired"),($U532/7*BB532),
IF(AND($P532="Terminated",AR532&gt;0),$U532,
IF($P532="Furloughed",IF(AR532&gt;0,$U532)+IF(BB532&gt;0,$U532),
IF($P532="Rehired",IF(BB532&gt;0,$U532))))))))*'Actual Allocation Calc'!$AJ$99)))</f>
        <v/>
      </c>
      <c r="AB532" s="210" t="str">
        <f>IF($B532="","",IF('Actual Allocation Calc'!$AK$78="A",
IF($P532="Employed",$U532,
IF(AND($P532="Terminated"),($U532/7*AS532),
IF(AND($P532="Furloughed"),($U532/7*AS532)+($U532/7*BC532),
IF(AND($P532="Rehired"),($U532/7*BC532),
IF(AND($P532="Terminated",AS532&gt;0),$U532,
IF($P532="Furloughed",IF(AS532&gt;0,$U532)+IF(BC532&gt;0,$U532),
IF($P532="Rehired",IF(BC532&gt;0,$U532)))))))),IF('Actual Allocation Calc'!$AK$78="C",'Actual Allocation Calc'!O532,'Actual Allocation Calc'!X532+IF($P532="Employed",$U532,
IF(AND($P532="Terminated"),($U532/7*AS532),
IF(AND($P532="Furloughed"),($U532/7*AS532)+($U532/7*BC532),
IF(AND($P532="Rehired"),($U532/7*BC532),
IF(AND($P532="Terminated",AS532&gt;0),$U532,
IF($P532="Furloughed",IF(AS532&gt;0,$U532)+IF(BC532&gt;0,$U532),
IF($P532="Rehired",IF(BC532&gt;0,$U532))))))))*'Actual Allocation Calc'!$AK$99)))</f>
        <v/>
      </c>
      <c r="AC532" s="210" t="str">
        <f>IF($B532="","",IF('Actual Allocation Calc'!$AL$78="A",
IF($P532="Employed",$U532,
IF(AND($P532="Terminated"),($U532/7*AT532),
IF(AND($P532="Furloughed"),($U532/7*AT532)+($U532/7*BD532),
IF(AND($P532="Rehired"),($U532/7*BD532),
IF(AND($P532="Terminated",AT532&gt;0),$U532,
IF($P532="Furloughed",IF(AT532&gt;0,$U532)+IF(BD532&gt;0,$U532),
IF($P532="Rehired",IF(BD532&gt;0,$U532)))))))),IF('Actual Allocation Calc'!$AL$78="C",'Actual Allocation Calc'!P532,'Actual Allocation Calc'!Y532+IF($P532="Employed",$U532,
IF(AND($P532="Terminated"),($U532/7*AT532),
IF(AND($P532="Furloughed"),($U532/7*AT532)+($U532/7*BD532),
IF(AND($P532="Rehired"),($U532/7*BD532),
IF(AND($P532="Terminated",AT532&gt;0),$U532,
IF($P532="Furloughed",IF(AT532&gt;0,$U532)+IF(BD532&gt;0,$U532),
IF($P532="Rehired",IF(BD532&gt;0,$U532))))))))*'Actual Allocation Calc'!$AL$99)))</f>
        <v/>
      </c>
      <c r="AD532" s="210" t="str">
        <f>IF($B532="","",IF('Actual Allocation Calc'!$AM$78="A",
IF($P532="Employed",$U532,
IF(AND($P532="Terminated"),($U532/7*AU532),
IF(AND($P532="Furloughed"),($U532/7*AU532)+($U532/7*BE532),
IF(AND($P532="Rehired"),($U532/7*BE532),
IF(AND($P532="Terminated",AU532&gt;0),$U532,
IF($P532="Furloughed",IF(AU532&gt;0,$U532)+IF(BE532&gt;0,$U532),
IF($P532="Rehired",IF(BE532&gt;0,$U532)))))))),IF('Actual Allocation Calc'!$AM$78="C",'Actual Allocation Calc'!Q532,'Actual Allocation Calc'!Z532+IF($P532="Employed",$U532,
IF(AND($P532="Terminated"),($U532/7*AU532),
IF(AND($P532="Furloughed"),($U532/7*AU532)+($U532/7*BE532),
IF(AND($P532="Rehired"),($U532/7*BE532),
IF(AND($P532="Terminated",AU532&gt;0),$U532,
IF($P532="Furloughed",IF(AU532&gt;0,$U532)+IF(BE532&gt;0,$U532),
IF($P532="Rehired",IF(BE532&gt;0,$U532))))))))*'Actual Allocation Calc'!$AM$99)))</f>
        <v/>
      </c>
      <c r="AE532" s="210" t="str">
        <f>IF($B532="","",IF('Actual Allocation Calc'!$AN$78="A",
IF($P532="Employed",$U532,
IF(AND($P532="Terminated"),($U532/7*AV532),
IF(AND($P532="Furloughed"),($U532/7*AV532)+($U532/7*BF532),
IF(AND($P532="Rehired"),($U532/7*BF532),
IF(AND($P532="Terminated",AV532&gt;0),$U532,
IF($P532="Furloughed",IF(AV532&gt;0,$U532)+IF(BF532&gt;0,$U532),
IF($P532="Rehired",IF(BF532&gt;0,$U532)))))))),IF('Actual Allocation Calc'!$AN$78="C",'Actual Allocation Calc'!R532,'Actual Allocation Calc'!AA532+IF($P532="Employed",$U532,
IF(AND($P532="Terminated"),($U532/7*AV532),
IF(AND($P532="Furloughed"),($U532/7*AV532)+($U532/7*BF532),
IF(AND($P532="Rehired"),($U532/7*BF532),
IF(AND($P532="Terminated",AV532&gt;0),$U532,
IF($P532="Furloughed",IF(AV532&gt;0,$U532)+IF(BF532&gt;0,$U532),
IF($P532="Rehired",IF(BF532&gt;0,$U532))))))))*'Actual Allocation Calc'!$AN$99)))</f>
        <v/>
      </c>
      <c r="AF532" s="210" t="str">
        <f>IF($B532="","",IF('Actual Allocation Calc'!$AO$78="A",
IF($P532="Employed",$U532,
IF(AND($P532="Terminated"),($U532/7*AW532),
IF(AND($P532="Furloughed"),($U532/7*AW532)+($U532/7*BG532),
IF(AND($P532="Rehired"),($U532/7*BG532),
IF(AND($P532="Terminated",AW532&gt;0),$U532,
IF($P532="Furloughed",IF(AW532&gt;0,$U532)+IF(BG532&gt;0,$U532),
IF($P532="Rehired",IF(BG532&gt;0,$U532)))))))),IF('Actual Allocation Calc'!$AO$78="C",'Actual Allocation Calc'!S532,'Actual Allocation Calc'!AB532+IF($P532="Employed",$U532,
IF(AND($P532="Terminated"),($U532/7*AW532),
IF(AND($P532="Furloughed"),($U532/7*AW532)+($U532/7*BG532),
IF(AND($P532="Rehired"),($U532/7*BG532),
IF(AND($P532="Terminated",AW532&gt;0),$U532,
IF($P532="Furloughed",IF(AW532&gt;0,$U532)+IF(BG532&gt;0,$U532),
IF($P532="Rehired",IF(BG532&gt;0,$U532))))))))*'Actual Allocation Calc'!$AO$99)))</f>
        <v/>
      </c>
      <c r="AG532" s="210" t="str">
        <f>IF($B532="","",IF('Actual Allocation Calc'!$AP$78="A",
IF($P532="Employed",$U532/7*BK532,
IF(AND($P532="Terminated"),($U532/7*AX532),
IF(AND($P532="Furloughed"),($U532/7*AX532)+($U532/7*BH532),
IF(AND($P532="Rehired"),($U532/7*BH532),
IF(AND($P532="Terminated",AX532&gt;0),$U532,
IF($P532="Furloughed",IF(AX532&gt;0,$U532)+IF(BH532&gt;0,$U532),
IF($P532="Rehired",IF(BH532&gt;0,$U532)))))))),IF('Actual Allocation Calc'!$AP$78="C",'Actual Allocation Calc'!T532,'Actual Allocation Calc'!AC532+IF($P532="Employed",$U532/7*BK532,
IF(AND($P532="Terminated"),($U532/7*AX532),
IF(AND($P532="Furloughed"),($U532/7*AX532)+($U532/7*BH532),
IF(AND($P532="Rehired"),($U532/7*BH532),
IF(AND($P532="Terminated",AX532&gt;0),$U532,
IF($P532="Furloughed",IF(AX532&gt;0,$U532)+IF(BH532&gt;0,$U532),
IF($P532="Rehired",IF(BH532&gt;0,$U532))))))))*'Actual Allocation Calc'!$AP$99)))</f>
        <v/>
      </c>
      <c r="AH532" s="536"/>
      <c r="AI532" s="82">
        <f t="shared" si="171"/>
        <v>0</v>
      </c>
      <c r="AJ532" s="210">
        <f t="shared" si="153"/>
        <v>0</v>
      </c>
      <c r="AK532" s="397" t="str">
        <f t="shared" si="154"/>
        <v/>
      </c>
      <c r="AM532" s="122"/>
      <c r="AO532" s="214" t="str">
        <f>IFERROR(IF($V532="","",VLOOKUP(V532,'Calendar Calcs'!$B$2:$E1499,4,FALSE)),0)</f>
        <v/>
      </c>
      <c r="AP532" s="69" t="str">
        <f>IF($AO532="","", IF($AO532&lt;AP$23,0,IF($AO532&gt;AP$23,COUNTIFS('Calendar Calcs'!$E$2:$E1499,AP$23),COUNTIFS('Calendar Calcs'!$E$2:$E1499,AP$23,'Calendar Calcs'!$D$2:$D1499,"&lt;="&amp;WEEKDAY($V532)))))</f>
        <v/>
      </c>
      <c r="AQ532" s="69" t="str">
        <f>IF($AO532="","", IF($AO532&lt;AQ$23,0,IF($AO532&gt;AQ$23,COUNTIFS('Calendar Calcs'!$E$2:$E1499,AQ$23),COUNTIFS('Calendar Calcs'!$E$2:$E1499,AQ$23,'Calendar Calcs'!$D$2:$D1499,"&lt;="&amp;WEEKDAY($V532)))))</f>
        <v/>
      </c>
      <c r="AR532" s="69" t="str">
        <f>IF($AO532="","", IF($AO532&lt;AR$23,0,IF($AO532&gt;AR$23,COUNTIFS('Calendar Calcs'!$E$2:$E1499,AR$23),COUNTIFS('Calendar Calcs'!$E$2:$E1499,AR$23,'Calendar Calcs'!$D$2:$D1499,"&lt;="&amp;WEEKDAY($V532)))))</f>
        <v/>
      </c>
      <c r="AS532" s="69" t="str">
        <f>IF($AO532="","", IF($AO532&lt;AS$23,0,IF($AO532&gt;AS$23,COUNTIFS('Calendar Calcs'!$E$2:$E1499,AS$23),COUNTIFS('Calendar Calcs'!$E$2:$E1499,AS$23,'Calendar Calcs'!$D$2:$D1499,"&lt;="&amp;WEEKDAY($V532)))))</f>
        <v/>
      </c>
      <c r="AT532" s="69" t="str">
        <f>IF($AO532="","", IF($AO532&lt;AT$23,0,IF($AO532&gt;AT$23,COUNTIFS('Calendar Calcs'!$E$2:$E1499,AT$23),COUNTIFS('Calendar Calcs'!$E$2:$E1499,AT$23,'Calendar Calcs'!$D$2:$D1499,"&lt;="&amp;WEEKDAY($V532)))))</f>
        <v/>
      </c>
      <c r="AU532" s="69" t="str">
        <f>IF($AO532="","", IF($AO532&lt;AU$23,0,IF($AO532&gt;AU$23,COUNTIFS('Calendar Calcs'!$E$2:$E1499,AU$23),COUNTIFS('Calendar Calcs'!$E$2:$E1499,AU$23,'Calendar Calcs'!$D$2:$D1499,"&lt;="&amp;WEEKDAY($V532)))))</f>
        <v/>
      </c>
      <c r="AV532" s="69" t="str">
        <f>IF($AO532="","", IF($AO532&lt;AV$23,0,IF($AO532&gt;AV$23,COUNTIFS('Calendar Calcs'!$E$2:$E1499,AV$23),COUNTIFS('Calendar Calcs'!$E$2:$E1499,AV$23,'Calendar Calcs'!$D$2:$D1499,"&lt;="&amp;WEEKDAY($V532)))))</f>
        <v/>
      </c>
      <c r="AW532" s="69" t="str">
        <f>IF($AO532="","", IF($AO532&lt;AW$23,0,IF($AO532&gt;AW$23,COUNTIFS('Calendar Calcs'!$E$2:$E1499,AW$23),COUNTIFS('Calendar Calcs'!$E$2:$E1499,AW$23,'Calendar Calcs'!$D$2:$D1499,"&lt;="&amp;WEEKDAY($V532)))))</f>
        <v/>
      </c>
      <c r="AX532" s="69" t="str">
        <f>IF($AO532="","", IF($AO532&lt;AX$23,0,IF($AO532&gt;AX$23,COUNTIFS('Calendar Calcs'!$E$2:$E1499,AX$23),COUNTIFS('Calendar Calcs'!$E$2:$E1499,AX$23,'Calendar Calcs'!$D$2:$D1499,"&lt;="&amp;WEEKDAY($V532)))))</f>
        <v/>
      </c>
      <c r="AY532" s="69" t="str">
        <f>IF($W532="","",VLOOKUP($W532,'Calendar Calcs'!$B$2:$E1499,4,FALSE))</f>
        <v/>
      </c>
      <c r="AZ532" s="69" t="str">
        <f>IF($AY532="","",IF($AY532&gt;AZ$23,0,IF($AY532&lt;AZ$23,COUNTIFS('Calendar Calcs'!$E$2:$E1499,AZ$23),COUNTIFS('Calendar Calcs'!$E$2:$E1499,AZ$23,'Calendar Calcs'!$D$2:$D1499,"&gt;="&amp;WEEKDAY($W532)))))</f>
        <v/>
      </c>
      <c r="BA532" s="69" t="str">
        <f>IF($AY532="","",IF($AY532&gt;BA$23,0,IF($AY532&lt;BA$23,COUNTIFS('Calendar Calcs'!$E$2:$E1499,BA$23),COUNTIFS('Calendar Calcs'!$E$2:$E1499,BA$23,'Calendar Calcs'!$D$2:$D1499,"&gt;="&amp;WEEKDAY($W532)))))</f>
        <v/>
      </c>
      <c r="BB532" s="69" t="str">
        <f>IF($AY532="","",IF($AY532&gt;BB$23,0,IF($AY532&lt;BB$23,COUNTIFS('Calendar Calcs'!$E$2:$E1499,BB$23),COUNTIFS('Calendar Calcs'!$E$2:$E1499,BB$23,'Calendar Calcs'!$D$2:$D1499,"&gt;="&amp;WEEKDAY($W532)))))</f>
        <v/>
      </c>
      <c r="BC532" s="69" t="str">
        <f>IF($AY532="","",IF($AY532&gt;BC$23,0,IF($AY532&lt;BC$23,COUNTIFS('Calendar Calcs'!$E$2:$E1499,BC$23),COUNTIFS('Calendar Calcs'!$E$2:$E1499,BC$23,'Calendar Calcs'!$D$2:$D1499,"&gt;="&amp;WEEKDAY($W532)))))</f>
        <v/>
      </c>
      <c r="BD532" s="69" t="str">
        <f>IF($AY532="","",IF($AY532&gt;BD$23,0,IF($AY532&lt;BD$23,COUNTIFS('Calendar Calcs'!$E$2:$E1499,BD$23),COUNTIFS('Calendar Calcs'!$E$2:$E1499,BD$23,'Calendar Calcs'!$D$2:$D1499,"&gt;="&amp;WEEKDAY($W532)))))</f>
        <v/>
      </c>
      <c r="BE532" s="69" t="str">
        <f>IF($AY532="","",IF($AY532&gt;BE$23,0,IF($AY532&lt;BE$23,COUNTIFS('Calendar Calcs'!$E$2:$E1499,BE$23),COUNTIFS('Calendar Calcs'!$E$2:$E1499,BE$23,'Calendar Calcs'!$D$2:$D1499,"&gt;="&amp;WEEKDAY($W532)))))</f>
        <v/>
      </c>
      <c r="BF532" s="69" t="str">
        <f>IF($AY532="","",IF($AY532&gt;BF$23,0,IF($AY532&lt;BF$23,COUNTIFS('Calendar Calcs'!$E$2:$E1499,BF$23),COUNTIFS('Calendar Calcs'!$E$2:$E1499,BF$23,'Calendar Calcs'!$D$2:$D1499,"&gt;="&amp;WEEKDAY($W532)))))</f>
        <v/>
      </c>
      <c r="BG532" s="69" t="str">
        <f>IF($AY532="","",IF($AY532&gt;BG$23,0,IF($AY532&lt;BG$23,COUNTIFS('Calendar Calcs'!$E$2:$E1499,BG$23),COUNTIFS('Calendar Calcs'!$E$2:$E1499,BG$23,'Calendar Calcs'!$D$2:$D1499,"&gt;="&amp;WEEKDAY($W532)))))</f>
        <v/>
      </c>
      <c r="BH532" s="69">
        <f t="shared" si="155"/>
        <v>6</v>
      </c>
      <c r="BI532" s="69">
        <f>IF(Cover!$E$43="","",VLOOKUP(Cover!$E$43,'Calendar Calcs'!$B$2:$E1499,4,FALSE))</f>
        <v>1</v>
      </c>
      <c r="BJ532" s="69">
        <f>IF($BI532="","", IF($BI532&lt;BJ$23,0,IF($BI532&gt;=BJ$23,COUNTIFS('Calendar Calcs'!$E$2:$E1499,BJ$23),COUNTIFS('Calendar Calcs'!$E$2:$E1499,BJ$23,'Calendar Calcs'!$D$2:$D1499,"&lt;="&amp;WEEKDAY($V532)))))</f>
        <v>1</v>
      </c>
      <c r="BK532" s="69">
        <f t="shared" si="152"/>
        <v>6</v>
      </c>
      <c r="BN532" s="69" t="str">
        <f>IF(T532&gt;0,"FTE",IF(Cover!$E$47="Weekly",IF(S532&gt;29.75,"FTE","PTE"),IF(S532&gt;59.75,"FTE","PTE")))</f>
        <v>PTE</v>
      </c>
      <c r="BO532" s="69">
        <f>IF(BN532="FTE",30,IF(Cover!$E$47="Weekly",'STEP 2 EE Data'!S532,'STEP 2 EE Data'!S532/2))</f>
        <v>0</v>
      </c>
      <c r="BP532" s="209">
        <f t="shared" si="156"/>
        <v>0</v>
      </c>
      <c r="BQ532" s="209">
        <f t="shared" si="157"/>
        <v>0</v>
      </c>
      <c r="BR532" s="209">
        <f t="shared" si="158"/>
        <v>0</v>
      </c>
      <c r="BS532" s="209">
        <f t="shared" si="159"/>
        <v>0</v>
      </c>
      <c r="BT532" s="209">
        <f t="shared" si="160"/>
        <v>0</v>
      </c>
      <c r="BU532" s="209">
        <f t="shared" si="161"/>
        <v>0</v>
      </c>
      <c r="BV532" s="209">
        <f t="shared" si="162"/>
        <v>0</v>
      </c>
      <c r="BW532" s="209">
        <f t="shared" si="163"/>
        <v>0</v>
      </c>
      <c r="BX532" s="209">
        <f t="shared" si="164"/>
        <v>0</v>
      </c>
      <c r="CC532" s="210" t="str">
        <f>IF(B532="","",IF(C532="",IF(Cover!$E$47="Weekly",'STEP 3 EE Comp'!BI537*8,'STEP 3 EE Comp'!BI537*4),IF(Cover!$E$47="Weekly",'STEP 3 EE Comp'!BI537,'STEP 3 EE Comp'!BI537)))</f>
        <v/>
      </c>
      <c r="CD532" s="82" t="str">
        <f t="shared" si="165"/>
        <v/>
      </c>
      <c r="CE532" s="417">
        <f t="shared" si="166"/>
        <v>1</v>
      </c>
      <c r="CF532" s="82" t="str">
        <f t="shared" si="167"/>
        <v>Good</v>
      </c>
      <c r="CG532" s="82">
        <f t="shared" si="168"/>
        <v>0</v>
      </c>
      <c r="CH532" s="234">
        <f t="shared" si="169"/>
        <v>0</v>
      </c>
    </row>
    <row r="533" spans="1:86" s="69" customFormat="1" x14ac:dyDescent="0.3">
      <c r="A533" s="555"/>
      <c r="B533" s="52"/>
      <c r="C533" s="52"/>
      <c r="D533" s="52"/>
      <c r="E533" s="52"/>
      <c r="F533" s="507"/>
      <c r="G533" s="210">
        <f t="shared" si="170"/>
        <v>0</v>
      </c>
      <c r="H533" s="82">
        <f t="shared" si="151"/>
        <v>0</v>
      </c>
      <c r="I533" s="211"/>
      <c r="J533" s="441" t="s">
        <v>21</v>
      </c>
      <c r="K533" s="441" t="s">
        <v>21</v>
      </c>
      <c r="L533" s="441" t="s">
        <v>21</v>
      </c>
      <c r="M533" s="441" t="s">
        <v>21</v>
      </c>
      <c r="N533" s="568" t="s">
        <v>21</v>
      </c>
      <c r="O533" s="211"/>
      <c r="P533" s="212" t="str">
        <f>IF(B533="","",
IF(AND(V533="",W533="",B533&lt;&gt;""),"Employed",
IF(AND(V533&lt;&gt;"",W533="",B533&lt;&gt;""),"Terminated",
IF(AND(V533&lt;&gt;"",W533&lt;&gt;"",B533&lt;&gt;""),IF(W533&lt;Cover!$E$43,"Employed","Furloughed"),
IF(AND(V533="",W533&lt;&gt;"",B533&lt;&gt;""),IF(W533&lt;Cover!$E$43,"Employed","Rehired"))))))</f>
        <v/>
      </c>
      <c r="Q533" s="211"/>
      <c r="R533" s="536"/>
      <c r="S533" s="563"/>
      <c r="T533" s="536"/>
      <c r="U533" s="82">
        <f>IF(Cover!$E$47="Weekly",IF(T533&gt;0,T533,R533*S533),IF(T533&gt;0,T533,R533*S533)/2)</f>
        <v>0</v>
      </c>
      <c r="V533" s="564"/>
      <c r="W533" s="564"/>
      <c r="Y533" s="213" t="str">
        <f>IF($B533="","",IF('Actual Allocation Calc'!$AH$78="A",
IF($P533="Employed",$U533/7*BJ533,
IF(AND($P533="Terminated"),($U533/7*AP533),
IF(AND($P533="Furloughed"),($U533/7*AP533)+($U533/7*AZ533),
IF(AND($P533="Rehired"),($U533/7*AZ533),
IF(AND($P533="Terminated",AP533&gt;0),$U533,
IF($P533="Furloughed",IF(AP533&gt;0,$U533)+IF(AZ533&gt;0,$U533),
IF($P533="Rehired",IF(AZ533&gt;0,$U533)))))))),IF('Actual Allocation Calc'!$AH$78="C",'Actual Allocation Calc'!L533,'Actual Allocation Calc'!U533+IF($P533="Employed",$U533/7*BJ533,
IF(AND($P533="Terminated"),($U533/7*AP533),
IF(AND($P533="Furloughed"),($U533/7*AP533)+($U533/7*AZ533),
IF(AND($P533="Rehired"),($U533/7*AZ533),
IF(AND($P533="Terminated",AP533&gt;0),$U533,
IF($P533="Furloughed",IF(AP533&gt;0,$U533)+IF(AZ533&gt;0,$U533),
IF($P533="Rehired",IF(AZ533&gt;0,$U533))))))))*'Actual Allocation Calc'!$AH$99)))</f>
        <v/>
      </c>
      <c r="Z533" s="210" t="str">
        <f>IF($B533="","",IF('Actual Allocation Calc'!$AI$78="A",
IF($P533="Employed",$U533,
IF(AND($P533="Terminated"),($U533/7*AQ533),
IF(AND($P533="Furloughed"),($U533/7*AQ533)+($U533/7*BA533),
IF(AND($P533="Rehired"),($U533/7*BA533),
IF(AND($P533="Terminated",AQ533&gt;0),$U533,
IF($P533="Furloughed",IF(AQ533&gt;0,$U533)+IF(BA533&gt;0,$U533),
IF($P533="Rehired",IF(BA533&gt;0,$U533)))))))),IF('Actual Allocation Calc'!$AI$78="C",'Actual Allocation Calc'!M533,'Actual Allocation Calc'!V533+IF($P533="Employed",$U533,
IF(AND($P533="Terminated"),($U533/7*AQ533),
IF(AND($P533="Furloughed"),($U533/7*AQ533)+($U533/7*BA533),
IF(AND($P533="Rehired"),($U533/7*BA533),
IF(AND($P533="Terminated",AQ533&gt;0),$U533,
IF($P533="Furloughed",IF(AQ533&gt;0,$U533)+IF(BA533&gt;0,$U533),
IF($P533="Rehired",IF(BA533&gt;0,$U533))))))))*'Actual Allocation Calc'!$AI$99)))</f>
        <v/>
      </c>
      <c r="AA533" s="210" t="str">
        <f>IF($B533="","",IF('Actual Allocation Calc'!$AJ$78="A",
IF($P533="Employed",$U533,
IF(AND($P533="Terminated"),($U533/7*AR533),
IF(AND($P533="Furloughed"),($U533/7*AR533)+($U533/7*BB533),
IF(AND($P533="Rehired"),($U533/7*BB533),
IF(AND($P533="Terminated",AR533&gt;0),$U533,
IF($P533="Furloughed",IF(AR533&gt;0,$U533)+IF(BB533&gt;0,$U533),
IF($P533="Rehired",IF(BB533&gt;0,$U533)))))))),IF('Actual Allocation Calc'!$AJ$78="C",'Actual Allocation Calc'!N533,'Actual Allocation Calc'!W533+IF($P533="Employed",$U533,
IF(AND($P533="Terminated"),($U533/7*AR533),
IF(AND($P533="Furloughed"),($U533/7*AR533)+($U533/7*BB533),
IF(AND($P533="Rehired"),($U533/7*BB533),
IF(AND($P533="Terminated",AR533&gt;0),$U533,
IF($P533="Furloughed",IF(AR533&gt;0,$U533)+IF(BB533&gt;0,$U533),
IF($P533="Rehired",IF(BB533&gt;0,$U533))))))))*'Actual Allocation Calc'!$AJ$99)))</f>
        <v/>
      </c>
      <c r="AB533" s="210" t="str">
        <f>IF($B533="","",IF('Actual Allocation Calc'!$AK$78="A",
IF($P533="Employed",$U533,
IF(AND($P533="Terminated"),($U533/7*AS533),
IF(AND($P533="Furloughed"),($U533/7*AS533)+($U533/7*BC533),
IF(AND($P533="Rehired"),($U533/7*BC533),
IF(AND($P533="Terminated",AS533&gt;0),$U533,
IF($P533="Furloughed",IF(AS533&gt;0,$U533)+IF(BC533&gt;0,$U533),
IF($P533="Rehired",IF(BC533&gt;0,$U533)))))))),IF('Actual Allocation Calc'!$AK$78="C",'Actual Allocation Calc'!O533,'Actual Allocation Calc'!X533+IF($P533="Employed",$U533,
IF(AND($P533="Terminated"),($U533/7*AS533),
IF(AND($P533="Furloughed"),($U533/7*AS533)+($U533/7*BC533),
IF(AND($P533="Rehired"),($U533/7*BC533),
IF(AND($P533="Terminated",AS533&gt;0),$U533,
IF($P533="Furloughed",IF(AS533&gt;0,$U533)+IF(BC533&gt;0,$U533),
IF($P533="Rehired",IF(BC533&gt;0,$U533))))))))*'Actual Allocation Calc'!$AK$99)))</f>
        <v/>
      </c>
      <c r="AC533" s="210" t="str">
        <f>IF($B533="","",IF('Actual Allocation Calc'!$AL$78="A",
IF($P533="Employed",$U533,
IF(AND($P533="Terminated"),($U533/7*AT533),
IF(AND($P533="Furloughed"),($U533/7*AT533)+($U533/7*BD533),
IF(AND($P533="Rehired"),($U533/7*BD533),
IF(AND($P533="Terminated",AT533&gt;0),$U533,
IF($P533="Furloughed",IF(AT533&gt;0,$U533)+IF(BD533&gt;0,$U533),
IF($P533="Rehired",IF(BD533&gt;0,$U533)))))))),IF('Actual Allocation Calc'!$AL$78="C",'Actual Allocation Calc'!P533,'Actual Allocation Calc'!Y533+IF($P533="Employed",$U533,
IF(AND($P533="Terminated"),($U533/7*AT533),
IF(AND($P533="Furloughed"),($U533/7*AT533)+($U533/7*BD533),
IF(AND($P533="Rehired"),($U533/7*BD533),
IF(AND($P533="Terminated",AT533&gt;0),$U533,
IF($P533="Furloughed",IF(AT533&gt;0,$U533)+IF(BD533&gt;0,$U533),
IF($P533="Rehired",IF(BD533&gt;0,$U533))))))))*'Actual Allocation Calc'!$AL$99)))</f>
        <v/>
      </c>
      <c r="AD533" s="210" t="str">
        <f>IF($B533="","",IF('Actual Allocation Calc'!$AM$78="A",
IF($P533="Employed",$U533,
IF(AND($P533="Terminated"),($U533/7*AU533),
IF(AND($P533="Furloughed"),($U533/7*AU533)+($U533/7*BE533),
IF(AND($P533="Rehired"),($U533/7*BE533),
IF(AND($P533="Terminated",AU533&gt;0),$U533,
IF($P533="Furloughed",IF(AU533&gt;0,$U533)+IF(BE533&gt;0,$U533),
IF($P533="Rehired",IF(BE533&gt;0,$U533)))))))),IF('Actual Allocation Calc'!$AM$78="C",'Actual Allocation Calc'!Q533,'Actual Allocation Calc'!Z533+IF($P533="Employed",$U533,
IF(AND($P533="Terminated"),($U533/7*AU533),
IF(AND($P533="Furloughed"),($U533/7*AU533)+($U533/7*BE533),
IF(AND($P533="Rehired"),($U533/7*BE533),
IF(AND($P533="Terminated",AU533&gt;0),$U533,
IF($P533="Furloughed",IF(AU533&gt;0,$U533)+IF(BE533&gt;0,$U533),
IF($P533="Rehired",IF(BE533&gt;0,$U533))))))))*'Actual Allocation Calc'!$AM$99)))</f>
        <v/>
      </c>
      <c r="AE533" s="210" t="str">
        <f>IF($B533="","",IF('Actual Allocation Calc'!$AN$78="A",
IF($P533="Employed",$U533,
IF(AND($P533="Terminated"),($U533/7*AV533),
IF(AND($P533="Furloughed"),($U533/7*AV533)+($U533/7*BF533),
IF(AND($P533="Rehired"),($U533/7*BF533),
IF(AND($P533="Terminated",AV533&gt;0),$U533,
IF($P533="Furloughed",IF(AV533&gt;0,$U533)+IF(BF533&gt;0,$U533),
IF($P533="Rehired",IF(BF533&gt;0,$U533)))))))),IF('Actual Allocation Calc'!$AN$78="C",'Actual Allocation Calc'!R533,'Actual Allocation Calc'!AA533+IF($P533="Employed",$U533,
IF(AND($P533="Terminated"),($U533/7*AV533),
IF(AND($P533="Furloughed"),($U533/7*AV533)+($U533/7*BF533),
IF(AND($P533="Rehired"),($U533/7*BF533),
IF(AND($P533="Terminated",AV533&gt;0),$U533,
IF($P533="Furloughed",IF(AV533&gt;0,$U533)+IF(BF533&gt;0,$U533),
IF($P533="Rehired",IF(BF533&gt;0,$U533))))))))*'Actual Allocation Calc'!$AN$99)))</f>
        <v/>
      </c>
      <c r="AF533" s="210" t="str">
        <f>IF($B533="","",IF('Actual Allocation Calc'!$AO$78="A",
IF($P533="Employed",$U533,
IF(AND($P533="Terminated"),($U533/7*AW533),
IF(AND($P533="Furloughed"),($U533/7*AW533)+($U533/7*BG533),
IF(AND($P533="Rehired"),($U533/7*BG533),
IF(AND($P533="Terminated",AW533&gt;0),$U533,
IF($P533="Furloughed",IF(AW533&gt;0,$U533)+IF(BG533&gt;0,$U533),
IF($P533="Rehired",IF(BG533&gt;0,$U533)))))))),IF('Actual Allocation Calc'!$AO$78="C",'Actual Allocation Calc'!S533,'Actual Allocation Calc'!AB533+IF($P533="Employed",$U533,
IF(AND($P533="Terminated"),($U533/7*AW533),
IF(AND($P533="Furloughed"),($U533/7*AW533)+($U533/7*BG533),
IF(AND($P533="Rehired"),($U533/7*BG533),
IF(AND($P533="Terminated",AW533&gt;0),$U533,
IF($P533="Furloughed",IF(AW533&gt;0,$U533)+IF(BG533&gt;0,$U533),
IF($P533="Rehired",IF(BG533&gt;0,$U533))))))))*'Actual Allocation Calc'!$AO$99)))</f>
        <v/>
      </c>
      <c r="AG533" s="210" t="str">
        <f>IF($B533="","",IF('Actual Allocation Calc'!$AP$78="A",
IF($P533="Employed",$U533/7*BK533,
IF(AND($P533="Terminated"),($U533/7*AX533),
IF(AND($P533="Furloughed"),($U533/7*AX533)+($U533/7*BH533),
IF(AND($P533="Rehired"),($U533/7*BH533),
IF(AND($P533="Terminated",AX533&gt;0),$U533,
IF($P533="Furloughed",IF(AX533&gt;0,$U533)+IF(BH533&gt;0,$U533),
IF($P533="Rehired",IF(BH533&gt;0,$U533)))))))),IF('Actual Allocation Calc'!$AP$78="C",'Actual Allocation Calc'!T533,'Actual Allocation Calc'!AC533+IF($P533="Employed",$U533/7*BK533,
IF(AND($P533="Terminated"),($U533/7*AX533),
IF(AND($P533="Furloughed"),($U533/7*AX533)+($U533/7*BH533),
IF(AND($P533="Rehired"),($U533/7*BH533),
IF(AND($P533="Terminated",AX533&gt;0),$U533,
IF($P533="Furloughed",IF(AX533&gt;0,$U533)+IF(BH533&gt;0,$U533),
IF($P533="Rehired",IF(BH533&gt;0,$U533))))))))*'Actual Allocation Calc'!$AP$99)))</f>
        <v/>
      </c>
      <c r="AH533" s="536"/>
      <c r="AI533" s="82">
        <f t="shared" si="171"/>
        <v>0</v>
      </c>
      <c r="AJ533" s="210">
        <f t="shared" si="153"/>
        <v>0</v>
      </c>
      <c r="AK533" s="397" t="str">
        <f t="shared" si="154"/>
        <v/>
      </c>
      <c r="AM533" s="122"/>
      <c r="AO533" s="214" t="str">
        <f>IFERROR(IF($V533="","",VLOOKUP(V533,'Calendar Calcs'!$B$2:$E1500,4,FALSE)),0)</f>
        <v/>
      </c>
      <c r="AP533" s="69" t="str">
        <f>IF($AO533="","", IF($AO533&lt;AP$23,0,IF($AO533&gt;AP$23,COUNTIFS('Calendar Calcs'!$E$2:$E1500,AP$23),COUNTIFS('Calendar Calcs'!$E$2:$E1500,AP$23,'Calendar Calcs'!$D$2:$D1500,"&lt;="&amp;WEEKDAY($V533)))))</f>
        <v/>
      </c>
      <c r="AQ533" s="69" t="str">
        <f>IF($AO533="","", IF($AO533&lt;AQ$23,0,IF($AO533&gt;AQ$23,COUNTIFS('Calendar Calcs'!$E$2:$E1500,AQ$23),COUNTIFS('Calendar Calcs'!$E$2:$E1500,AQ$23,'Calendar Calcs'!$D$2:$D1500,"&lt;="&amp;WEEKDAY($V533)))))</f>
        <v/>
      </c>
      <c r="AR533" s="69" t="str">
        <f>IF($AO533="","", IF($AO533&lt;AR$23,0,IF($AO533&gt;AR$23,COUNTIFS('Calendar Calcs'!$E$2:$E1500,AR$23),COUNTIFS('Calendar Calcs'!$E$2:$E1500,AR$23,'Calendar Calcs'!$D$2:$D1500,"&lt;="&amp;WEEKDAY($V533)))))</f>
        <v/>
      </c>
      <c r="AS533" s="69" t="str">
        <f>IF($AO533="","", IF($AO533&lt;AS$23,0,IF($AO533&gt;AS$23,COUNTIFS('Calendar Calcs'!$E$2:$E1500,AS$23),COUNTIFS('Calendar Calcs'!$E$2:$E1500,AS$23,'Calendar Calcs'!$D$2:$D1500,"&lt;="&amp;WEEKDAY($V533)))))</f>
        <v/>
      </c>
      <c r="AT533" s="69" t="str">
        <f>IF($AO533="","", IF($AO533&lt;AT$23,0,IF($AO533&gt;AT$23,COUNTIFS('Calendar Calcs'!$E$2:$E1500,AT$23),COUNTIFS('Calendar Calcs'!$E$2:$E1500,AT$23,'Calendar Calcs'!$D$2:$D1500,"&lt;="&amp;WEEKDAY($V533)))))</f>
        <v/>
      </c>
      <c r="AU533" s="69" t="str">
        <f>IF($AO533="","", IF($AO533&lt;AU$23,0,IF($AO533&gt;AU$23,COUNTIFS('Calendar Calcs'!$E$2:$E1500,AU$23),COUNTIFS('Calendar Calcs'!$E$2:$E1500,AU$23,'Calendar Calcs'!$D$2:$D1500,"&lt;="&amp;WEEKDAY($V533)))))</f>
        <v/>
      </c>
      <c r="AV533" s="69" t="str">
        <f>IF($AO533="","", IF($AO533&lt;AV$23,0,IF($AO533&gt;AV$23,COUNTIFS('Calendar Calcs'!$E$2:$E1500,AV$23),COUNTIFS('Calendar Calcs'!$E$2:$E1500,AV$23,'Calendar Calcs'!$D$2:$D1500,"&lt;="&amp;WEEKDAY($V533)))))</f>
        <v/>
      </c>
      <c r="AW533" s="69" t="str">
        <f>IF($AO533="","", IF($AO533&lt;AW$23,0,IF($AO533&gt;AW$23,COUNTIFS('Calendar Calcs'!$E$2:$E1500,AW$23),COUNTIFS('Calendar Calcs'!$E$2:$E1500,AW$23,'Calendar Calcs'!$D$2:$D1500,"&lt;="&amp;WEEKDAY($V533)))))</f>
        <v/>
      </c>
      <c r="AX533" s="69" t="str">
        <f>IF($AO533="","", IF($AO533&lt;AX$23,0,IF($AO533&gt;AX$23,COUNTIFS('Calendar Calcs'!$E$2:$E1500,AX$23),COUNTIFS('Calendar Calcs'!$E$2:$E1500,AX$23,'Calendar Calcs'!$D$2:$D1500,"&lt;="&amp;WEEKDAY($V533)))))</f>
        <v/>
      </c>
      <c r="AY533" s="69" t="str">
        <f>IF($W533="","",VLOOKUP($W533,'Calendar Calcs'!$B$2:$E1500,4,FALSE))</f>
        <v/>
      </c>
      <c r="AZ533" s="69" t="str">
        <f>IF($AY533="","",IF($AY533&gt;AZ$23,0,IF($AY533&lt;AZ$23,COUNTIFS('Calendar Calcs'!$E$2:$E1500,AZ$23),COUNTIFS('Calendar Calcs'!$E$2:$E1500,AZ$23,'Calendar Calcs'!$D$2:$D1500,"&gt;="&amp;WEEKDAY($W533)))))</f>
        <v/>
      </c>
      <c r="BA533" s="69" t="str">
        <f>IF($AY533="","",IF($AY533&gt;BA$23,0,IF($AY533&lt;BA$23,COUNTIFS('Calendar Calcs'!$E$2:$E1500,BA$23),COUNTIFS('Calendar Calcs'!$E$2:$E1500,BA$23,'Calendar Calcs'!$D$2:$D1500,"&gt;="&amp;WEEKDAY($W533)))))</f>
        <v/>
      </c>
      <c r="BB533" s="69" t="str">
        <f>IF($AY533="","",IF($AY533&gt;BB$23,0,IF($AY533&lt;BB$23,COUNTIFS('Calendar Calcs'!$E$2:$E1500,BB$23),COUNTIFS('Calendar Calcs'!$E$2:$E1500,BB$23,'Calendar Calcs'!$D$2:$D1500,"&gt;="&amp;WEEKDAY($W533)))))</f>
        <v/>
      </c>
      <c r="BC533" s="69" t="str">
        <f>IF($AY533="","",IF($AY533&gt;BC$23,0,IF($AY533&lt;BC$23,COUNTIFS('Calendar Calcs'!$E$2:$E1500,BC$23),COUNTIFS('Calendar Calcs'!$E$2:$E1500,BC$23,'Calendar Calcs'!$D$2:$D1500,"&gt;="&amp;WEEKDAY($W533)))))</f>
        <v/>
      </c>
      <c r="BD533" s="69" t="str">
        <f>IF($AY533="","",IF($AY533&gt;BD$23,0,IF($AY533&lt;BD$23,COUNTIFS('Calendar Calcs'!$E$2:$E1500,BD$23),COUNTIFS('Calendar Calcs'!$E$2:$E1500,BD$23,'Calendar Calcs'!$D$2:$D1500,"&gt;="&amp;WEEKDAY($W533)))))</f>
        <v/>
      </c>
      <c r="BE533" s="69" t="str">
        <f>IF($AY533="","",IF($AY533&gt;BE$23,0,IF($AY533&lt;BE$23,COUNTIFS('Calendar Calcs'!$E$2:$E1500,BE$23),COUNTIFS('Calendar Calcs'!$E$2:$E1500,BE$23,'Calendar Calcs'!$D$2:$D1500,"&gt;="&amp;WEEKDAY($W533)))))</f>
        <v/>
      </c>
      <c r="BF533" s="69" t="str">
        <f>IF($AY533="","",IF($AY533&gt;BF$23,0,IF($AY533&lt;BF$23,COUNTIFS('Calendar Calcs'!$E$2:$E1500,BF$23),COUNTIFS('Calendar Calcs'!$E$2:$E1500,BF$23,'Calendar Calcs'!$D$2:$D1500,"&gt;="&amp;WEEKDAY($W533)))))</f>
        <v/>
      </c>
      <c r="BG533" s="69" t="str">
        <f>IF($AY533="","",IF($AY533&gt;BG$23,0,IF($AY533&lt;BG$23,COUNTIFS('Calendar Calcs'!$E$2:$E1500,BG$23),COUNTIFS('Calendar Calcs'!$E$2:$E1500,BG$23,'Calendar Calcs'!$D$2:$D1500,"&gt;="&amp;WEEKDAY($W533)))))</f>
        <v/>
      </c>
      <c r="BH533" s="69">
        <f t="shared" si="155"/>
        <v>6</v>
      </c>
      <c r="BI533" s="69">
        <f>IF(Cover!$E$43="","",VLOOKUP(Cover!$E$43,'Calendar Calcs'!$B$2:$E1500,4,FALSE))</f>
        <v>1</v>
      </c>
      <c r="BJ533" s="69">
        <f>IF($BI533="","", IF($BI533&lt;BJ$23,0,IF($BI533&gt;=BJ$23,COUNTIFS('Calendar Calcs'!$E$2:$E1500,BJ$23),COUNTIFS('Calendar Calcs'!$E$2:$E1500,BJ$23,'Calendar Calcs'!$D$2:$D1500,"&lt;="&amp;WEEKDAY($V533)))))</f>
        <v>1</v>
      </c>
      <c r="BK533" s="69">
        <f t="shared" si="152"/>
        <v>6</v>
      </c>
      <c r="BN533" s="69" t="str">
        <f>IF(T533&gt;0,"FTE",IF(Cover!$E$47="Weekly",IF(S533&gt;29.75,"FTE","PTE"),IF(S533&gt;59.75,"FTE","PTE")))</f>
        <v>PTE</v>
      </c>
      <c r="BO533" s="69">
        <f>IF(BN533="FTE",30,IF(Cover!$E$47="Weekly",'STEP 2 EE Data'!S533,'STEP 2 EE Data'!S533/2))</f>
        <v>0</v>
      </c>
      <c r="BP533" s="209">
        <f t="shared" si="156"/>
        <v>0</v>
      </c>
      <c r="BQ533" s="209">
        <f t="shared" si="157"/>
        <v>0</v>
      </c>
      <c r="BR533" s="209">
        <f t="shared" si="158"/>
        <v>0</v>
      </c>
      <c r="BS533" s="209">
        <f t="shared" si="159"/>
        <v>0</v>
      </c>
      <c r="BT533" s="209">
        <f t="shared" si="160"/>
        <v>0</v>
      </c>
      <c r="BU533" s="209">
        <f t="shared" si="161"/>
        <v>0</v>
      </c>
      <c r="BV533" s="209">
        <f t="shared" si="162"/>
        <v>0</v>
      </c>
      <c r="BW533" s="209">
        <f t="shared" si="163"/>
        <v>0</v>
      </c>
      <c r="BX533" s="209">
        <f t="shared" si="164"/>
        <v>0</v>
      </c>
      <c r="CC533" s="210" t="str">
        <f>IF(B533="","",IF(C533="",IF(Cover!$E$47="Weekly",'STEP 3 EE Comp'!BI538*8,'STEP 3 EE Comp'!BI538*4),IF(Cover!$E$47="Weekly",'STEP 3 EE Comp'!BI538,'STEP 3 EE Comp'!BI538)))</f>
        <v/>
      </c>
      <c r="CD533" s="82" t="str">
        <f t="shared" si="165"/>
        <v/>
      </c>
      <c r="CE533" s="417">
        <f t="shared" si="166"/>
        <v>1</v>
      </c>
      <c r="CF533" s="82" t="str">
        <f t="shared" si="167"/>
        <v>Good</v>
      </c>
      <c r="CG533" s="82">
        <f t="shared" si="168"/>
        <v>0</v>
      </c>
      <c r="CH533" s="234">
        <f t="shared" si="169"/>
        <v>0</v>
      </c>
    </row>
    <row r="534" spans="1:86" s="69" customFormat="1" x14ac:dyDescent="0.3">
      <c r="A534" s="555"/>
      <c r="B534" s="52"/>
      <c r="C534" s="52"/>
      <c r="D534" s="52"/>
      <c r="E534" s="52"/>
      <c r="F534" s="507"/>
      <c r="G534" s="210">
        <f t="shared" si="170"/>
        <v>0</v>
      </c>
      <c r="H534" s="82">
        <f t="shared" si="151"/>
        <v>0</v>
      </c>
      <c r="I534" s="211"/>
      <c r="J534" s="441" t="s">
        <v>21</v>
      </c>
      <c r="K534" s="441" t="s">
        <v>21</v>
      </c>
      <c r="L534" s="441" t="s">
        <v>21</v>
      </c>
      <c r="M534" s="441" t="s">
        <v>21</v>
      </c>
      <c r="N534" s="568" t="s">
        <v>21</v>
      </c>
      <c r="O534" s="211"/>
      <c r="P534" s="212" t="str">
        <f>IF(B534="","",
IF(AND(V534="",W534="",B534&lt;&gt;""),"Employed",
IF(AND(V534&lt;&gt;"",W534="",B534&lt;&gt;""),"Terminated",
IF(AND(V534&lt;&gt;"",W534&lt;&gt;"",B534&lt;&gt;""),IF(W534&lt;Cover!$E$43,"Employed","Furloughed"),
IF(AND(V534="",W534&lt;&gt;"",B534&lt;&gt;""),IF(W534&lt;Cover!$E$43,"Employed","Rehired"))))))</f>
        <v/>
      </c>
      <c r="Q534" s="211"/>
      <c r="R534" s="536"/>
      <c r="S534" s="563"/>
      <c r="T534" s="536"/>
      <c r="U534" s="82">
        <f>IF(Cover!$E$47="Weekly",IF(T534&gt;0,T534,R534*S534),IF(T534&gt;0,T534,R534*S534)/2)</f>
        <v>0</v>
      </c>
      <c r="V534" s="564"/>
      <c r="W534" s="564"/>
      <c r="Y534" s="213" t="str">
        <f>IF($B534="","",IF('Actual Allocation Calc'!$AH$78="A",
IF($P534="Employed",$U534/7*BJ534,
IF(AND($P534="Terminated"),($U534/7*AP534),
IF(AND($P534="Furloughed"),($U534/7*AP534)+($U534/7*AZ534),
IF(AND($P534="Rehired"),($U534/7*AZ534),
IF(AND($P534="Terminated",AP534&gt;0),$U534,
IF($P534="Furloughed",IF(AP534&gt;0,$U534)+IF(AZ534&gt;0,$U534),
IF($P534="Rehired",IF(AZ534&gt;0,$U534)))))))),IF('Actual Allocation Calc'!$AH$78="C",'Actual Allocation Calc'!L534,'Actual Allocation Calc'!U534+IF($P534="Employed",$U534/7*BJ534,
IF(AND($P534="Terminated"),($U534/7*AP534),
IF(AND($P534="Furloughed"),($U534/7*AP534)+($U534/7*AZ534),
IF(AND($P534="Rehired"),($U534/7*AZ534),
IF(AND($P534="Terminated",AP534&gt;0),$U534,
IF($P534="Furloughed",IF(AP534&gt;0,$U534)+IF(AZ534&gt;0,$U534),
IF($P534="Rehired",IF(AZ534&gt;0,$U534))))))))*'Actual Allocation Calc'!$AH$99)))</f>
        <v/>
      </c>
      <c r="Z534" s="210" t="str">
        <f>IF($B534="","",IF('Actual Allocation Calc'!$AI$78="A",
IF($P534="Employed",$U534,
IF(AND($P534="Terminated"),($U534/7*AQ534),
IF(AND($P534="Furloughed"),($U534/7*AQ534)+($U534/7*BA534),
IF(AND($P534="Rehired"),($U534/7*BA534),
IF(AND($P534="Terminated",AQ534&gt;0),$U534,
IF($P534="Furloughed",IF(AQ534&gt;0,$U534)+IF(BA534&gt;0,$U534),
IF($P534="Rehired",IF(BA534&gt;0,$U534)))))))),IF('Actual Allocation Calc'!$AI$78="C",'Actual Allocation Calc'!M534,'Actual Allocation Calc'!V534+IF($P534="Employed",$U534,
IF(AND($P534="Terminated"),($U534/7*AQ534),
IF(AND($P534="Furloughed"),($U534/7*AQ534)+($U534/7*BA534),
IF(AND($P534="Rehired"),($U534/7*BA534),
IF(AND($P534="Terminated",AQ534&gt;0),$U534,
IF($P534="Furloughed",IF(AQ534&gt;0,$U534)+IF(BA534&gt;0,$U534),
IF($P534="Rehired",IF(BA534&gt;0,$U534))))))))*'Actual Allocation Calc'!$AI$99)))</f>
        <v/>
      </c>
      <c r="AA534" s="210" t="str">
        <f>IF($B534="","",IF('Actual Allocation Calc'!$AJ$78="A",
IF($P534="Employed",$U534,
IF(AND($P534="Terminated"),($U534/7*AR534),
IF(AND($P534="Furloughed"),($U534/7*AR534)+($U534/7*BB534),
IF(AND($P534="Rehired"),($U534/7*BB534),
IF(AND($P534="Terminated",AR534&gt;0),$U534,
IF($P534="Furloughed",IF(AR534&gt;0,$U534)+IF(BB534&gt;0,$U534),
IF($P534="Rehired",IF(BB534&gt;0,$U534)))))))),IF('Actual Allocation Calc'!$AJ$78="C",'Actual Allocation Calc'!N534,'Actual Allocation Calc'!W534+IF($P534="Employed",$U534,
IF(AND($P534="Terminated"),($U534/7*AR534),
IF(AND($P534="Furloughed"),($U534/7*AR534)+($U534/7*BB534),
IF(AND($P534="Rehired"),($U534/7*BB534),
IF(AND($P534="Terminated",AR534&gt;0),$U534,
IF($P534="Furloughed",IF(AR534&gt;0,$U534)+IF(BB534&gt;0,$U534),
IF($P534="Rehired",IF(BB534&gt;0,$U534))))))))*'Actual Allocation Calc'!$AJ$99)))</f>
        <v/>
      </c>
      <c r="AB534" s="210" t="str">
        <f>IF($B534="","",IF('Actual Allocation Calc'!$AK$78="A",
IF($P534="Employed",$U534,
IF(AND($P534="Terminated"),($U534/7*AS534),
IF(AND($P534="Furloughed"),($U534/7*AS534)+($U534/7*BC534),
IF(AND($P534="Rehired"),($U534/7*BC534),
IF(AND($P534="Terminated",AS534&gt;0),$U534,
IF($P534="Furloughed",IF(AS534&gt;0,$U534)+IF(BC534&gt;0,$U534),
IF($P534="Rehired",IF(BC534&gt;0,$U534)))))))),IF('Actual Allocation Calc'!$AK$78="C",'Actual Allocation Calc'!O534,'Actual Allocation Calc'!X534+IF($P534="Employed",$U534,
IF(AND($P534="Terminated"),($U534/7*AS534),
IF(AND($P534="Furloughed"),($U534/7*AS534)+($U534/7*BC534),
IF(AND($P534="Rehired"),($U534/7*BC534),
IF(AND($P534="Terminated",AS534&gt;0),$U534,
IF($P534="Furloughed",IF(AS534&gt;0,$U534)+IF(BC534&gt;0,$U534),
IF($P534="Rehired",IF(BC534&gt;0,$U534))))))))*'Actual Allocation Calc'!$AK$99)))</f>
        <v/>
      </c>
      <c r="AC534" s="210" t="str">
        <f>IF($B534="","",IF('Actual Allocation Calc'!$AL$78="A",
IF($P534="Employed",$U534,
IF(AND($P534="Terminated"),($U534/7*AT534),
IF(AND($P534="Furloughed"),($U534/7*AT534)+($U534/7*BD534),
IF(AND($P534="Rehired"),($U534/7*BD534),
IF(AND($P534="Terminated",AT534&gt;0),$U534,
IF($P534="Furloughed",IF(AT534&gt;0,$U534)+IF(BD534&gt;0,$U534),
IF($P534="Rehired",IF(BD534&gt;0,$U534)))))))),IF('Actual Allocation Calc'!$AL$78="C",'Actual Allocation Calc'!P534,'Actual Allocation Calc'!Y534+IF($P534="Employed",$U534,
IF(AND($P534="Terminated"),($U534/7*AT534),
IF(AND($P534="Furloughed"),($U534/7*AT534)+($U534/7*BD534),
IF(AND($P534="Rehired"),($U534/7*BD534),
IF(AND($P534="Terminated",AT534&gt;0),$U534,
IF($P534="Furloughed",IF(AT534&gt;0,$U534)+IF(BD534&gt;0,$U534),
IF($P534="Rehired",IF(BD534&gt;0,$U534))))))))*'Actual Allocation Calc'!$AL$99)))</f>
        <v/>
      </c>
      <c r="AD534" s="210" t="str">
        <f>IF($B534="","",IF('Actual Allocation Calc'!$AM$78="A",
IF($P534="Employed",$U534,
IF(AND($P534="Terminated"),($U534/7*AU534),
IF(AND($P534="Furloughed"),($U534/7*AU534)+($U534/7*BE534),
IF(AND($P534="Rehired"),($U534/7*BE534),
IF(AND($P534="Terminated",AU534&gt;0),$U534,
IF($P534="Furloughed",IF(AU534&gt;0,$U534)+IF(BE534&gt;0,$U534),
IF($P534="Rehired",IF(BE534&gt;0,$U534)))))))),IF('Actual Allocation Calc'!$AM$78="C",'Actual Allocation Calc'!Q534,'Actual Allocation Calc'!Z534+IF($P534="Employed",$U534,
IF(AND($P534="Terminated"),($U534/7*AU534),
IF(AND($P534="Furloughed"),($U534/7*AU534)+($U534/7*BE534),
IF(AND($P534="Rehired"),($U534/7*BE534),
IF(AND($P534="Terminated",AU534&gt;0),$U534,
IF($P534="Furloughed",IF(AU534&gt;0,$U534)+IF(BE534&gt;0,$U534),
IF($P534="Rehired",IF(BE534&gt;0,$U534))))))))*'Actual Allocation Calc'!$AM$99)))</f>
        <v/>
      </c>
      <c r="AE534" s="210" t="str">
        <f>IF($B534="","",IF('Actual Allocation Calc'!$AN$78="A",
IF($P534="Employed",$U534,
IF(AND($P534="Terminated"),($U534/7*AV534),
IF(AND($P534="Furloughed"),($U534/7*AV534)+($U534/7*BF534),
IF(AND($P534="Rehired"),($U534/7*BF534),
IF(AND($P534="Terminated",AV534&gt;0),$U534,
IF($P534="Furloughed",IF(AV534&gt;0,$U534)+IF(BF534&gt;0,$U534),
IF($P534="Rehired",IF(BF534&gt;0,$U534)))))))),IF('Actual Allocation Calc'!$AN$78="C",'Actual Allocation Calc'!R534,'Actual Allocation Calc'!AA534+IF($P534="Employed",$U534,
IF(AND($P534="Terminated"),($U534/7*AV534),
IF(AND($P534="Furloughed"),($U534/7*AV534)+($U534/7*BF534),
IF(AND($P534="Rehired"),($U534/7*BF534),
IF(AND($P534="Terminated",AV534&gt;0),$U534,
IF($P534="Furloughed",IF(AV534&gt;0,$U534)+IF(BF534&gt;0,$U534),
IF($P534="Rehired",IF(BF534&gt;0,$U534))))))))*'Actual Allocation Calc'!$AN$99)))</f>
        <v/>
      </c>
      <c r="AF534" s="210" t="str">
        <f>IF($B534="","",IF('Actual Allocation Calc'!$AO$78="A",
IF($P534="Employed",$U534,
IF(AND($P534="Terminated"),($U534/7*AW534),
IF(AND($P534="Furloughed"),($U534/7*AW534)+($U534/7*BG534),
IF(AND($P534="Rehired"),($U534/7*BG534),
IF(AND($P534="Terminated",AW534&gt;0),$U534,
IF($P534="Furloughed",IF(AW534&gt;0,$U534)+IF(BG534&gt;0,$U534),
IF($P534="Rehired",IF(BG534&gt;0,$U534)))))))),IF('Actual Allocation Calc'!$AO$78="C",'Actual Allocation Calc'!S534,'Actual Allocation Calc'!AB534+IF($P534="Employed",$U534,
IF(AND($P534="Terminated"),($U534/7*AW534),
IF(AND($P534="Furloughed"),($U534/7*AW534)+($U534/7*BG534),
IF(AND($P534="Rehired"),($U534/7*BG534),
IF(AND($P534="Terminated",AW534&gt;0),$U534,
IF($P534="Furloughed",IF(AW534&gt;0,$U534)+IF(BG534&gt;0,$U534),
IF($P534="Rehired",IF(BG534&gt;0,$U534))))))))*'Actual Allocation Calc'!$AO$99)))</f>
        <v/>
      </c>
      <c r="AG534" s="210" t="str">
        <f>IF($B534="","",IF('Actual Allocation Calc'!$AP$78="A",
IF($P534="Employed",$U534/7*BK534,
IF(AND($P534="Terminated"),($U534/7*AX534),
IF(AND($P534="Furloughed"),($U534/7*AX534)+($U534/7*BH534),
IF(AND($P534="Rehired"),($U534/7*BH534),
IF(AND($P534="Terminated",AX534&gt;0),$U534,
IF($P534="Furloughed",IF(AX534&gt;0,$U534)+IF(BH534&gt;0,$U534),
IF($P534="Rehired",IF(BH534&gt;0,$U534)))))))),IF('Actual Allocation Calc'!$AP$78="C",'Actual Allocation Calc'!T534,'Actual Allocation Calc'!AC534+IF($P534="Employed",$U534/7*BK534,
IF(AND($P534="Terminated"),($U534/7*AX534),
IF(AND($P534="Furloughed"),($U534/7*AX534)+($U534/7*BH534),
IF(AND($P534="Rehired"),($U534/7*BH534),
IF(AND($P534="Terminated",AX534&gt;0),$U534,
IF($P534="Furloughed",IF(AX534&gt;0,$U534)+IF(BH534&gt;0,$U534),
IF($P534="Rehired",IF(BH534&gt;0,$U534))))))))*'Actual Allocation Calc'!$AP$99)))</f>
        <v/>
      </c>
      <c r="AH534" s="536"/>
      <c r="AI534" s="82">
        <f t="shared" si="171"/>
        <v>0</v>
      </c>
      <c r="AJ534" s="210">
        <f t="shared" si="153"/>
        <v>0</v>
      </c>
      <c r="AK534" s="397" t="str">
        <f t="shared" si="154"/>
        <v/>
      </c>
      <c r="AM534" s="122"/>
      <c r="AO534" s="214" t="str">
        <f>IFERROR(IF($V534="","",VLOOKUP(V534,'Calendar Calcs'!$B$2:$E1501,4,FALSE)),0)</f>
        <v/>
      </c>
      <c r="AP534" s="69" t="str">
        <f>IF($AO534="","", IF($AO534&lt;AP$23,0,IF($AO534&gt;AP$23,COUNTIFS('Calendar Calcs'!$E$2:$E1501,AP$23),COUNTIFS('Calendar Calcs'!$E$2:$E1501,AP$23,'Calendar Calcs'!$D$2:$D1501,"&lt;="&amp;WEEKDAY($V534)))))</f>
        <v/>
      </c>
      <c r="AQ534" s="69" t="str">
        <f>IF($AO534="","", IF($AO534&lt;AQ$23,0,IF($AO534&gt;AQ$23,COUNTIFS('Calendar Calcs'!$E$2:$E1501,AQ$23),COUNTIFS('Calendar Calcs'!$E$2:$E1501,AQ$23,'Calendar Calcs'!$D$2:$D1501,"&lt;="&amp;WEEKDAY($V534)))))</f>
        <v/>
      </c>
      <c r="AR534" s="69" t="str">
        <f>IF($AO534="","", IF($AO534&lt;AR$23,0,IF($AO534&gt;AR$23,COUNTIFS('Calendar Calcs'!$E$2:$E1501,AR$23),COUNTIFS('Calendar Calcs'!$E$2:$E1501,AR$23,'Calendar Calcs'!$D$2:$D1501,"&lt;="&amp;WEEKDAY($V534)))))</f>
        <v/>
      </c>
      <c r="AS534" s="69" t="str">
        <f>IF($AO534="","", IF($AO534&lt;AS$23,0,IF($AO534&gt;AS$23,COUNTIFS('Calendar Calcs'!$E$2:$E1501,AS$23),COUNTIFS('Calendar Calcs'!$E$2:$E1501,AS$23,'Calendar Calcs'!$D$2:$D1501,"&lt;="&amp;WEEKDAY($V534)))))</f>
        <v/>
      </c>
      <c r="AT534" s="69" t="str">
        <f>IF($AO534="","", IF($AO534&lt;AT$23,0,IF($AO534&gt;AT$23,COUNTIFS('Calendar Calcs'!$E$2:$E1501,AT$23),COUNTIFS('Calendar Calcs'!$E$2:$E1501,AT$23,'Calendar Calcs'!$D$2:$D1501,"&lt;="&amp;WEEKDAY($V534)))))</f>
        <v/>
      </c>
      <c r="AU534" s="69" t="str">
        <f>IF($AO534="","", IF($AO534&lt;AU$23,0,IF($AO534&gt;AU$23,COUNTIFS('Calendar Calcs'!$E$2:$E1501,AU$23),COUNTIFS('Calendar Calcs'!$E$2:$E1501,AU$23,'Calendar Calcs'!$D$2:$D1501,"&lt;="&amp;WEEKDAY($V534)))))</f>
        <v/>
      </c>
      <c r="AV534" s="69" t="str">
        <f>IF($AO534="","", IF($AO534&lt;AV$23,0,IF($AO534&gt;AV$23,COUNTIFS('Calendar Calcs'!$E$2:$E1501,AV$23),COUNTIFS('Calendar Calcs'!$E$2:$E1501,AV$23,'Calendar Calcs'!$D$2:$D1501,"&lt;="&amp;WEEKDAY($V534)))))</f>
        <v/>
      </c>
      <c r="AW534" s="69" t="str">
        <f>IF($AO534="","", IF($AO534&lt;AW$23,0,IF($AO534&gt;AW$23,COUNTIFS('Calendar Calcs'!$E$2:$E1501,AW$23),COUNTIFS('Calendar Calcs'!$E$2:$E1501,AW$23,'Calendar Calcs'!$D$2:$D1501,"&lt;="&amp;WEEKDAY($V534)))))</f>
        <v/>
      </c>
      <c r="AX534" s="69" t="str">
        <f>IF($AO534="","", IF($AO534&lt;AX$23,0,IF($AO534&gt;AX$23,COUNTIFS('Calendar Calcs'!$E$2:$E1501,AX$23),COUNTIFS('Calendar Calcs'!$E$2:$E1501,AX$23,'Calendar Calcs'!$D$2:$D1501,"&lt;="&amp;WEEKDAY($V534)))))</f>
        <v/>
      </c>
      <c r="AY534" s="69" t="str">
        <f>IF($W534="","",VLOOKUP($W534,'Calendar Calcs'!$B$2:$E1501,4,FALSE))</f>
        <v/>
      </c>
      <c r="AZ534" s="69" t="str">
        <f>IF($AY534="","",IF($AY534&gt;AZ$23,0,IF($AY534&lt;AZ$23,COUNTIFS('Calendar Calcs'!$E$2:$E1501,AZ$23),COUNTIFS('Calendar Calcs'!$E$2:$E1501,AZ$23,'Calendar Calcs'!$D$2:$D1501,"&gt;="&amp;WEEKDAY($W534)))))</f>
        <v/>
      </c>
      <c r="BA534" s="69" t="str">
        <f>IF($AY534="","",IF($AY534&gt;BA$23,0,IF($AY534&lt;BA$23,COUNTIFS('Calendar Calcs'!$E$2:$E1501,BA$23),COUNTIFS('Calendar Calcs'!$E$2:$E1501,BA$23,'Calendar Calcs'!$D$2:$D1501,"&gt;="&amp;WEEKDAY($W534)))))</f>
        <v/>
      </c>
      <c r="BB534" s="69" t="str">
        <f>IF($AY534="","",IF($AY534&gt;BB$23,0,IF($AY534&lt;BB$23,COUNTIFS('Calendar Calcs'!$E$2:$E1501,BB$23),COUNTIFS('Calendar Calcs'!$E$2:$E1501,BB$23,'Calendar Calcs'!$D$2:$D1501,"&gt;="&amp;WEEKDAY($W534)))))</f>
        <v/>
      </c>
      <c r="BC534" s="69" t="str">
        <f>IF($AY534="","",IF($AY534&gt;BC$23,0,IF($AY534&lt;BC$23,COUNTIFS('Calendar Calcs'!$E$2:$E1501,BC$23),COUNTIFS('Calendar Calcs'!$E$2:$E1501,BC$23,'Calendar Calcs'!$D$2:$D1501,"&gt;="&amp;WEEKDAY($W534)))))</f>
        <v/>
      </c>
      <c r="BD534" s="69" t="str">
        <f>IF($AY534="","",IF($AY534&gt;BD$23,0,IF($AY534&lt;BD$23,COUNTIFS('Calendar Calcs'!$E$2:$E1501,BD$23),COUNTIFS('Calendar Calcs'!$E$2:$E1501,BD$23,'Calendar Calcs'!$D$2:$D1501,"&gt;="&amp;WEEKDAY($W534)))))</f>
        <v/>
      </c>
      <c r="BE534" s="69" t="str">
        <f>IF($AY534="","",IF($AY534&gt;BE$23,0,IF($AY534&lt;BE$23,COUNTIFS('Calendar Calcs'!$E$2:$E1501,BE$23),COUNTIFS('Calendar Calcs'!$E$2:$E1501,BE$23,'Calendar Calcs'!$D$2:$D1501,"&gt;="&amp;WEEKDAY($W534)))))</f>
        <v/>
      </c>
      <c r="BF534" s="69" t="str">
        <f>IF($AY534="","",IF($AY534&gt;BF$23,0,IF($AY534&lt;BF$23,COUNTIFS('Calendar Calcs'!$E$2:$E1501,BF$23),COUNTIFS('Calendar Calcs'!$E$2:$E1501,BF$23,'Calendar Calcs'!$D$2:$D1501,"&gt;="&amp;WEEKDAY($W534)))))</f>
        <v/>
      </c>
      <c r="BG534" s="69" t="str">
        <f>IF($AY534="","",IF($AY534&gt;BG$23,0,IF($AY534&lt;BG$23,COUNTIFS('Calendar Calcs'!$E$2:$E1501,BG$23),COUNTIFS('Calendar Calcs'!$E$2:$E1501,BG$23,'Calendar Calcs'!$D$2:$D1501,"&gt;="&amp;WEEKDAY($W534)))))</f>
        <v/>
      </c>
      <c r="BH534" s="69">
        <f t="shared" si="155"/>
        <v>6</v>
      </c>
      <c r="BI534" s="69">
        <f>IF(Cover!$E$43="","",VLOOKUP(Cover!$E$43,'Calendar Calcs'!$B$2:$E1501,4,FALSE))</f>
        <v>1</v>
      </c>
      <c r="BJ534" s="69">
        <f>IF($BI534="","", IF($BI534&lt;BJ$23,0,IF($BI534&gt;=BJ$23,COUNTIFS('Calendar Calcs'!$E$2:$E1501,BJ$23),COUNTIFS('Calendar Calcs'!$E$2:$E1501,BJ$23,'Calendar Calcs'!$D$2:$D1501,"&lt;="&amp;WEEKDAY($V534)))))</f>
        <v>1</v>
      </c>
      <c r="BK534" s="69">
        <f t="shared" si="152"/>
        <v>6</v>
      </c>
      <c r="BN534" s="69" t="str">
        <f>IF(T534&gt;0,"FTE",IF(Cover!$E$47="Weekly",IF(S534&gt;29.75,"FTE","PTE"),IF(S534&gt;59.75,"FTE","PTE")))</f>
        <v>PTE</v>
      </c>
      <c r="BO534" s="69">
        <f>IF(BN534="FTE",30,IF(Cover!$E$47="Weekly",'STEP 2 EE Data'!S534,'STEP 2 EE Data'!S534/2))</f>
        <v>0</v>
      </c>
      <c r="BP534" s="209">
        <f t="shared" si="156"/>
        <v>0</v>
      </c>
      <c r="BQ534" s="209">
        <f t="shared" si="157"/>
        <v>0</v>
      </c>
      <c r="BR534" s="209">
        <f t="shared" si="158"/>
        <v>0</v>
      </c>
      <c r="BS534" s="209">
        <f t="shared" si="159"/>
        <v>0</v>
      </c>
      <c r="BT534" s="209">
        <f t="shared" si="160"/>
        <v>0</v>
      </c>
      <c r="BU534" s="209">
        <f t="shared" si="161"/>
        <v>0</v>
      </c>
      <c r="BV534" s="209">
        <f t="shared" si="162"/>
        <v>0</v>
      </c>
      <c r="BW534" s="209">
        <f t="shared" si="163"/>
        <v>0</v>
      </c>
      <c r="BX534" s="209">
        <f t="shared" si="164"/>
        <v>0</v>
      </c>
      <c r="CC534" s="210" t="str">
        <f>IF(B534="","",IF(C534="",IF(Cover!$E$47="Weekly",'STEP 3 EE Comp'!BI539*8,'STEP 3 EE Comp'!BI539*4),IF(Cover!$E$47="Weekly",'STEP 3 EE Comp'!BI539,'STEP 3 EE Comp'!BI539)))</f>
        <v/>
      </c>
      <c r="CD534" s="82" t="str">
        <f t="shared" si="165"/>
        <v/>
      </c>
      <c r="CE534" s="417">
        <f t="shared" si="166"/>
        <v>1</v>
      </c>
      <c r="CF534" s="82" t="str">
        <f t="shared" si="167"/>
        <v>Good</v>
      </c>
      <c r="CG534" s="82">
        <f t="shared" si="168"/>
        <v>0</v>
      </c>
      <c r="CH534" s="234">
        <f t="shared" si="169"/>
        <v>0</v>
      </c>
    </row>
    <row r="535" spans="1:86" s="69" customFormat="1" x14ac:dyDescent="0.3">
      <c r="A535" s="555"/>
      <c r="B535" s="52"/>
      <c r="C535" s="52"/>
      <c r="D535" s="52"/>
      <c r="E535" s="52"/>
      <c r="F535" s="507"/>
      <c r="G535" s="210">
        <f t="shared" si="170"/>
        <v>0</v>
      </c>
      <c r="H535" s="82">
        <f t="shared" si="151"/>
        <v>0</v>
      </c>
      <c r="I535" s="211"/>
      <c r="J535" s="441" t="s">
        <v>21</v>
      </c>
      <c r="K535" s="441" t="s">
        <v>21</v>
      </c>
      <c r="L535" s="441" t="s">
        <v>21</v>
      </c>
      <c r="M535" s="441" t="s">
        <v>21</v>
      </c>
      <c r="N535" s="568" t="s">
        <v>21</v>
      </c>
      <c r="O535" s="211"/>
      <c r="P535" s="212" t="str">
        <f>IF(B535="","",
IF(AND(V535="",W535="",B535&lt;&gt;""),"Employed",
IF(AND(V535&lt;&gt;"",W535="",B535&lt;&gt;""),"Terminated",
IF(AND(V535&lt;&gt;"",W535&lt;&gt;"",B535&lt;&gt;""),IF(W535&lt;Cover!$E$43,"Employed","Furloughed"),
IF(AND(V535="",W535&lt;&gt;"",B535&lt;&gt;""),IF(W535&lt;Cover!$E$43,"Employed","Rehired"))))))</f>
        <v/>
      </c>
      <c r="Q535" s="211"/>
      <c r="R535" s="536"/>
      <c r="S535" s="563"/>
      <c r="T535" s="536"/>
      <c r="U535" s="82">
        <f>IF(Cover!$E$47="Weekly",IF(T535&gt;0,T535,R535*S535),IF(T535&gt;0,T535,R535*S535)/2)</f>
        <v>0</v>
      </c>
      <c r="V535" s="564"/>
      <c r="W535" s="564"/>
      <c r="Y535" s="213" t="str">
        <f>IF($B535="","",IF('Actual Allocation Calc'!$AH$78="A",
IF($P535="Employed",$U535/7*BJ535,
IF(AND($P535="Terminated"),($U535/7*AP535),
IF(AND($P535="Furloughed"),($U535/7*AP535)+($U535/7*AZ535),
IF(AND($P535="Rehired"),($U535/7*AZ535),
IF(AND($P535="Terminated",AP535&gt;0),$U535,
IF($P535="Furloughed",IF(AP535&gt;0,$U535)+IF(AZ535&gt;0,$U535),
IF($P535="Rehired",IF(AZ535&gt;0,$U535)))))))),IF('Actual Allocation Calc'!$AH$78="C",'Actual Allocation Calc'!L535,'Actual Allocation Calc'!U535+IF($P535="Employed",$U535/7*BJ535,
IF(AND($P535="Terminated"),($U535/7*AP535),
IF(AND($P535="Furloughed"),($U535/7*AP535)+($U535/7*AZ535),
IF(AND($P535="Rehired"),($U535/7*AZ535),
IF(AND($P535="Terminated",AP535&gt;0),$U535,
IF($P535="Furloughed",IF(AP535&gt;0,$U535)+IF(AZ535&gt;0,$U535),
IF($P535="Rehired",IF(AZ535&gt;0,$U535))))))))*'Actual Allocation Calc'!$AH$99)))</f>
        <v/>
      </c>
      <c r="Z535" s="210" t="str">
        <f>IF($B535="","",IF('Actual Allocation Calc'!$AI$78="A",
IF($P535="Employed",$U535,
IF(AND($P535="Terminated"),($U535/7*AQ535),
IF(AND($P535="Furloughed"),($U535/7*AQ535)+($U535/7*BA535),
IF(AND($P535="Rehired"),($U535/7*BA535),
IF(AND($P535="Terminated",AQ535&gt;0),$U535,
IF($P535="Furloughed",IF(AQ535&gt;0,$U535)+IF(BA535&gt;0,$U535),
IF($P535="Rehired",IF(BA535&gt;0,$U535)))))))),IF('Actual Allocation Calc'!$AI$78="C",'Actual Allocation Calc'!M535,'Actual Allocation Calc'!V535+IF($P535="Employed",$U535,
IF(AND($P535="Terminated"),($U535/7*AQ535),
IF(AND($P535="Furloughed"),($U535/7*AQ535)+($U535/7*BA535),
IF(AND($P535="Rehired"),($U535/7*BA535),
IF(AND($P535="Terminated",AQ535&gt;0),$U535,
IF($P535="Furloughed",IF(AQ535&gt;0,$U535)+IF(BA535&gt;0,$U535),
IF($P535="Rehired",IF(BA535&gt;0,$U535))))))))*'Actual Allocation Calc'!$AI$99)))</f>
        <v/>
      </c>
      <c r="AA535" s="210" t="str">
        <f>IF($B535="","",IF('Actual Allocation Calc'!$AJ$78="A",
IF($P535="Employed",$U535,
IF(AND($P535="Terminated"),($U535/7*AR535),
IF(AND($P535="Furloughed"),($U535/7*AR535)+($U535/7*BB535),
IF(AND($P535="Rehired"),($U535/7*BB535),
IF(AND($P535="Terminated",AR535&gt;0),$U535,
IF($P535="Furloughed",IF(AR535&gt;0,$U535)+IF(BB535&gt;0,$U535),
IF($P535="Rehired",IF(BB535&gt;0,$U535)))))))),IF('Actual Allocation Calc'!$AJ$78="C",'Actual Allocation Calc'!N535,'Actual Allocation Calc'!W535+IF($P535="Employed",$U535,
IF(AND($P535="Terminated"),($U535/7*AR535),
IF(AND($P535="Furloughed"),($U535/7*AR535)+($U535/7*BB535),
IF(AND($P535="Rehired"),($U535/7*BB535),
IF(AND($P535="Terminated",AR535&gt;0),$U535,
IF($P535="Furloughed",IF(AR535&gt;0,$U535)+IF(BB535&gt;0,$U535),
IF($P535="Rehired",IF(BB535&gt;0,$U535))))))))*'Actual Allocation Calc'!$AJ$99)))</f>
        <v/>
      </c>
      <c r="AB535" s="210" t="str">
        <f>IF($B535="","",IF('Actual Allocation Calc'!$AK$78="A",
IF($P535="Employed",$U535,
IF(AND($P535="Terminated"),($U535/7*AS535),
IF(AND($P535="Furloughed"),($U535/7*AS535)+($U535/7*BC535),
IF(AND($P535="Rehired"),($U535/7*BC535),
IF(AND($P535="Terminated",AS535&gt;0),$U535,
IF($P535="Furloughed",IF(AS535&gt;0,$U535)+IF(BC535&gt;0,$U535),
IF($P535="Rehired",IF(BC535&gt;0,$U535)))))))),IF('Actual Allocation Calc'!$AK$78="C",'Actual Allocation Calc'!O535,'Actual Allocation Calc'!X535+IF($P535="Employed",$U535,
IF(AND($P535="Terminated"),($U535/7*AS535),
IF(AND($P535="Furloughed"),($U535/7*AS535)+($U535/7*BC535),
IF(AND($P535="Rehired"),($U535/7*BC535),
IF(AND($P535="Terminated",AS535&gt;0),$U535,
IF($P535="Furloughed",IF(AS535&gt;0,$U535)+IF(BC535&gt;0,$U535),
IF($P535="Rehired",IF(BC535&gt;0,$U535))))))))*'Actual Allocation Calc'!$AK$99)))</f>
        <v/>
      </c>
      <c r="AC535" s="210" t="str">
        <f>IF($B535="","",IF('Actual Allocation Calc'!$AL$78="A",
IF($P535="Employed",$U535,
IF(AND($P535="Terminated"),($U535/7*AT535),
IF(AND($P535="Furloughed"),($U535/7*AT535)+($U535/7*BD535),
IF(AND($P535="Rehired"),($U535/7*BD535),
IF(AND($P535="Terminated",AT535&gt;0),$U535,
IF($P535="Furloughed",IF(AT535&gt;0,$U535)+IF(BD535&gt;0,$U535),
IF($P535="Rehired",IF(BD535&gt;0,$U535)))))))),IF('Actual Allocation Calc'!$AL$78="C",'Actual Allocation Calc'!P535,'Actual Allocation Calc'!Y535+IF($P535="Employed",$U535,
IF(AND($P535="Terminated"),($U535/7*AT535),
IF(AND($P535="Furloughed"),($U535/7*AT535)+($U535/7*BD535),
IF(AND($P535="Rehired"),($U535/7*BD535),
IF(AND($P535="Terminated",AT535&gt;0),$U535,
IF($P535="Furloughed",IF(AT535&gt;0,$U535)+IF(BD535&gt;0,$U535),
IF($P535="Rehired",IF(BD535&gt;0,$U535))))))))*'Actual Allocation Calc'!$AL$99)))</f>
        <v/>
      </c>
      <c r="AD535" s="210" t="str">
        <f>IF($B535="","",IF('Actual Allocation Calc'!$AM$78="A",
IF($P535="Employed",$U535,
IF(AND($P535="Terminated"),($U535/7*AU535),
IF(AND($P535="Furloughed"),($U535/7*AU535)+($U535/7*BE535),
IF(AND($P535="Rehired"),($U535/7*BE535),
IF(AND($P535="Terminated",AU535&gt;0),$U535,
IF($P535="Furloughed",IF(AU535&gt;0,$U535)+IF(BE535&gt;0,$U535),
IF($P535="Rehired",IF(BE535&gt;0,$U535)))))))),IF('Actual Allocation Calc'!$AM$78="C",'Actual Allocation Calc'!Q535,'Actual Allocation Calc'!Z535+IF($P535="Employed",$U535,
IF(AND($P535="Terminated"),($U535/7*AU535),
IF(AND($P535="Furloughed"),($U535/7*AU535)+($U535/7*BE535),
IF(AND($P535="Rehired"),($U535/7*BE535),
IF(AND($P535="Terminated",AU535&gt;0),$U535,
IF($P535="Furloughed",IF(AU535&gt;0,$U535)+IF(BE535&gt;0,$U535),
IF($P535="Rehired",IF(BE535&gt;0,$U535))))))))*'Actual Allocation Calc'!$AM$99)))</f>
        <v/>
      </c>
      <c r="AE535" s="210" t="str">
        <f>IF($B535="","",IF('Actual Allocation Calc'!$AN$78="A",
IF($P535="Employed",$U535,
IF(AND($P535="Terminated"),($U535/7*AV535),
IF(AND($P535="Furloughed"),($U535/7*AV535)+($U535/7*BF535),
IF(AND($P535="Rehired"),($U535/7*BF535),
IF(AND($P535="Terminated",AV535&gt;0),$U535,
IF($P535="Furloughed",IF(AV535&gt;0,$U535)+IF(BF535&gt;0,$U535),
IF($P535="Rehired",IF(BF535&gt;0,$U535)))))))),IF('Actual Allocation Calc'!$AN$78="C",'Actual Allocation Calc'!R535,'Actual Allocation Calc'!AA535+IF($P535="Employed",$U535,
IF(AND($P535="Terminated"),($U535/7*AV535),
IF(AND($P535="Furloughed"),($U535/7*AV535)+($U535/7*BF535),
IF(AND($P535="Rehired"),($U535/7*BF535),
IF(AND($P535="Terminated",AV535&gt;0),$U535,
IF($P535="Furloughed",IF(AV535&gt;0,$U535)+IF(BF535&gt;0,$U535),
IF($P535="Rehired",IF(BF535&gt;0,$U535))))))))*'Actual Allocation Calc'!$AN$99)))</f>
        <v/>
      </c>
      <c r="AF535" s="210" t="str">
        <f>IF($B535="","",IF('Actual Allocation Calc'!$AO$78="A",
IF($P535="Employed",$U535,
IF(AND($P535="Terminated"),($U535/7*AW535),
IF(AND($P535="Furloughed"),($U535/7*AW535)+($U535/7*BG535),
IF(AND($P535="Rehired"),($U535/7*BG535),
IF(AND($P535="Terminated",AW535&gt;0),$U535,
IF($P535="Furloughed",IF(AW535&gt;0,$U535)+IF(BG535&gt;0,$U535),
IF($P535="Rehired",IF(BG535&gt;0,$U535)))))))),IF('Actual Allocation Calc'!$AO$78="C",'Actual Allocation Calc'!S535,'Actual Allocation Calc'!AB535+IF($P535="Employed",$U535,
IF(AND($P535="Terminated"),($U535/7*AW535),
IF(AND($P535="Furloughed"),($U535/7*AW535)+($U535/7*BG535),
IF(AND($P535="Rehired"),($U535/7*BG535),
IF(AND($P535="Terminated",AW535&gt;0),$U535,
IF($P535="Furloughed",IF(AW535&gt;0,$U535)+IF(BG535&gt;0,$U535),
IF($P535="Rehired",IF(BG535&gt;0,$U535))))))))*'Actual Allocation Calc'!$AO$99)))</f>
        <v/>
      </c>
      <c r="AG535" s="210" t="str">
        <f>IF($B535="","",IF('Actual Allocation Calc'!$AP$78="A",
IF($P535="Employed",$U535/7*BK535,
IF(AND($P535="Terminated"),($U535/7*AX535),
IF(AND($P535="Furloughed"),($U535/7*AX535)+($U535/7*BH535),
IF(AND($P535="Rehired"),($U535/7*BH535),
IF(AND($P535="Terminated",AX535&gt;0),$U535,
IF($P535="Furloughed",IF(AX535&gt;0,$U535)+IF(BH535&gt;0,$U535),
IF($P535="Rehired",IF(BH535&gt;0,$U535)))))))),IF('Actual Allocation Calc'!$AP$78="C",'Actual Allocation Calc'!T535,'Actual Allocation Calc'!AC535+IF($P535="Employed",$U535/7*BK535,
IF(AND($P535="Terminated"),($U535/7*AX535),
IF(AND($P535="Furloughed"),($U535/7*AX535)+($U535/7*BH535),
IF(AND($P535="Rehired"),($U535/7*BH535),
IF(AND($P535="Terminated",AX535&gt;0),$U535,
IF($P535="Furloughed",IF(AX535&gt;0,$U535)+IF(BH535&gt;0,$U535),
IF($P535="Rehired",IF(BH535&gt;0,$U535))))))))*'Actual Allocation Calc'!$AP$99)))</f>
        <v/>
      </c>
      <c r="AH535" s="536"/>
      <c r="AI535" s="82">
        <f t="shared" si="171"/>
        <v>0</v>
      </c>
      <c r="AJ535" s="210">
        <f t="shared" si="153"/>
        <v>0</v>
      </c>
      <c r="AK535" s="397" t="str">
        <f t="shared" si="154"/>
        <v/>
      </c>
      <c r="AM535" s="122"/>
      <c r="AO535" s="214" t="str">
        <f>IFERROR(IF($V535="","",VLOOKUP(V535,'Calendar Calcs'!$B$2:$E1502,4,FALSE)),0)</f>
        <v/>
      </c>
      <c r="AP535" s="69" t="str">
        <f>IF($AO535="","", IF($AO535&lt;AP$23,0,IF($AO535&gt;AP$23,COUNTIFS('Calendar Calcs'!$E$2:$E1502,AP$23),COUNTIFS('Calendar Calcs'!$E$2:$E1502,AP$23,'Calendar Calcs'!$D$2:$D1502,"&lt;="&amp;WEEKDAY($V535)))))</f>
        <v/>
      </c>
      <c r="AQ535" s="69" t="str">
        <f>IF($AO535="","", IF($AO535&lt;AQ$23,0,IF($AO535&gt;AQ$23,COUNTIFS('Calendar Calcs'!$E$2:$E1502,AQ$23),COUNTIFS('Calendar Calcs'!$E$2:$E1502,AQ$23,'Calendar Calcs'!$D$2:$D1502,"&lt;="&amp;WEEKDAY($V535)))))</f>
        <v/>
      </c>
      <c r="AR535" s="69" t="str">
        <f>IF($AO535="","", IF($AO535&lt;AR$23,0,IF($AO535&gt;AR$23,COUNTIFS('Calendar Calcs'!$E$2:$E1502,AR$23),COUNTIFS('Calendar Calcs'!$E$2:$E1502,AR$23,'Calendar Calcs'!$D$2:$D1502,"&lt;="&amp;WEEKDAY($V535)))))</f>
        <v/>
      </c>
      <c r="AS535" s="69" t="str">
        <f>IF($AO535="","", IF($AO535&lt;AS$23,0,IF($AO535&gt;AS$23,COUNTIFS('Calendar Calcs'!$E$2:$E1502,AS$23),COUNTIFS('Calendar Calcs'!$E$2:$E1502,AS$23,'Calendar Calcs'!$D$2:$D1502,"&lt;="&amp;WEEKDAY($V535)))))</f>
        <v/>
      </c>
      <c r="AT535" s="69" t="str">
        <f>IF($AO535="","", IF($AO535&lt;AT$23,0,IF($AO535&gt;AT$23,COUNTIFS('Calendar Calcs'!$E$2:$E1502,AT$23),COUNTIFS('Calendar Calcs'!$E$2:$E1502,AT$23,'Calendar Calcs'!$D$2:$D1502,"&lt;="&amp;WEEKDAY($V535)))))</f>
        <v/>
      </c>
      <c r="AU535" s="69" t="str">
        <f>IF($AO535="","", IF($AO535&lt;AU$23,0,IF($AO535&gt;AU$23,COUNTIFS('Calendar Calcs'!$E$2:$E1502,AU$23),COUNTIFS('Calendar Calcs'!$E$2:$E1502,AU$23,'Calendar Calcs'!$D$2:$D1502,"&lt;="&amp;WEEKDAY($V535)))))</f>
        <v/>
      </c>
      <c r="AV535" s="69" t="str">
        <f>IF($AO535="","", IF($AO535&lt;AV$23,0,IF($AO535&gt;AV$23,COUNTIFS('Calendar Calcs'!$E$2:$E1502,AV$23),COUNTIFS('Calendar Calcs'!$E$2:$E1502,AV$23,'Calendar Calcs'!$D$2:$D1502,"&lt;="&amp;WEEKDAY($V535)))))</f>
        <v/>
      </c>
      <c r="AW535" s="69" t="str">
        <f>IF($AO535="","", IF($AO535&lt;AW$23,0,IF($AO535&gt;AW$23,COUNTIFS('Calendar Calcs'!$E$2:$E1502,AW$23),COUNTIFS('Calendar Calcs'!$E$2:$E1502,AW$23,'Calendar Calcs'!$D$2:$D1502,"&lt;="&amp;WEEKDAY($V535)))))</f>
        <v/>
      </c>
      <c r="AX535" s="69" t="str">
        <f>IF($AO535="","", IF($AO535&lt;AX$23,0,IF($AO535&gt;AX$23,COUNTIFS('Calendar Calcs'!$E$2:$E1502,AX$23),COUNTIFS('Calendar Calcs'!$E$2:$E1502,AX$23,'Calendar Calcs'!$D$2:$D1502,"&lt;="&amp;WEEKDAY($V535)))))</f>
        <v/>
      </c>
      <c r="AY535" s="69" t="str">
        <f>IF($W535="","",VLOOKUP($W535,'Calendar Calcs'!$B$2:$E1502,4,FALSE))</f>
        <v/>
      </c>
      <c r="AZ535" s="69" t="str">
        <f>IF($AY535="","",IF($AY535&gt;AZ$23,0,IF($AY535&lt;AZ$23,COUNTIFS('Calendar Calcs'!$E$2:$E1502,AZ$23),COUNTIFS('Calendar Calcs'!$E$2:$E1502,AZ$23,'Calendar Calcs'!$D$2:$D1502,"&gt;="&amp;WEEKDAY($W535)))))</f>
        <v/>
      </c>
      <c r="BA535" s="69" t="str">
        <f>IF($AY535="","",IF($AY535&gt;BA$23,0,IF($AY535&lt;BA$23,COUNTIFS('Calendar Calcs'!$E$2:$E1502,BA$23),COUNTIFS('Calendar Calcs'!$E$2:$E1502,BA$23,'Calendar Calcs'!$D$2:$D1502,"&gt;="&amp;WEEKDAY($W535)))))</f>
        <v/>
      </c>
      <c r="BB535" s="69" t="str">
        <f>IF($AY535="","",IF($AY535&gt;BB$23,0,IF($AY535&lt;BB$23,COUNTIFS('Calendar Calcs'!$E$2:$E1502,BB$23),COUNTIFS('Calendar Calcs'!$E$2:$E1502,BB$23,'Calendar Calcs'!$D$2:$D1502,"&gt;="&amp;WEEKDAY($W535)))))</f>
        <v/>
      </c>
      <c r="BC535" s="69" t="str">
        <f>IF($AY535="","",IF($AY535&gt;BC$23,0,IF($AY535&lt;BC$23,COUNTIFS('Calendar Calcs'!$E$2:$E1502,BC$23),COUNTIFS('Calendar Calcs'!$E$2:$E1502,BC$23,'Calendar Calcs'!$D$2:$D1502,"&gt;="&amp;WEEKDAY($W535)))))</f>
        <v/>
      </c>
      <c r="BD535" s="69" t="str">
        <f>IF($AY535="","",IF($AY535&gt;BD$23,0,IF($AY535&lt;BD$23,COUNTIFS('Calendar Calcs'!$E$2:$E1502,BD$23),COUNTIFS('Calendar Calcs'!$E$2:$E1502,BD$23,'Calendar Calcs'!$D$2:$D1502,"&gt;="&amp;WEEKDAY($W535)))))</f>
        <v/>
      </c>
      <c r="BE535" s="69" t="str">
        <f>IF($AY535="","",IF($AY535&gt;BE$23,0,IF($AY535&lt;BE$23,COUNTIFS('Calendar Calcs'!$E$2:$E1502,BE$23),COUNTIFS('Calendar Calcs'!$E$2:$E1502,BE$23,'Calendar Calcs'!$D$2:$D1502,"&gt;="&amp;WEEKDAY($W535)))))</f>
        <v/>
      </c>
      <c r="BF535" s="69" t="str">
        <f>IF($AY535="","",IF($AY535&gt;BF$23,0,IF($AY535&lt;BF$23,COUNTIFS('Calendar Calcs'!$E$2:$E1502,BF$23),COUNTIFS('Calendar Calcs'!$E$2:$E1502,BF$23,'Calendar Calcs'!$D$2:$D1502,"&gt;="&amp;WEEKDAY($W535)))))</f>
        <v/>
      </c>
      <c r="BG535" s="69" t="str">
        <f>IF($AY535="","",IF($AY535&gt;BG$23,0,IF($AY535&lt;BG$23,COUNTIFS('Calendar Calcs'!$E$2:$E1502,BG$23),COUNTIFS('Calendar Calcs'!$E$2:$E1502,BG$23,'Calendar Calcs'!$D$2:$D1502,"&gt;="&amp;WEEKDAY($W535)))))</f>
        <v/>
      </c>
      <c r="BH535" s="69">
        <f t="shared" si="155"/>
        <v>6</v>
      </c>
      <c r="BI535" s="69">
        <f>IF(Cover!$E$43="","",VLOOKUP(Cover!$E$43,'Calendar Calcs'!$B$2:$E1502,4,FALSE))</f>
        <v>1</v>
      </c>
      <c r="BJ535" s="69">
        <f>IF($BI535="","", IF($BI535&lt;BJ$23,0,IF($BI535&gt;=BJ$23,COUNTIFS('Calendar Calcs'!$E$2:$E1502,BJ$23),COUNTIFS('Calendar Calcs'!$E$2:$E1502,BJ$23,'Calendar Calcs'!$D$2:$D1502,"&lt;="&amp;WEEKDAY($V535)))))</f>
        <v>1</v>
      </c>
      <c r="BK535" s="69">
        <f t="shared" si="152"/>
        <v>6</v>
      </c>
      <c r="BN535" s="69" t="str">
        <f>IF(T535&gt;0,"FTE",IF(Cover!$E$47="Weekly",IF(S535&gt;29.75,"FTE","PTE"),IF(S535&gt;59.75,"FTE","PTE")))</f>
        <v>PTE</v>
      </c>
      <c r="BO535" s="69">
        <f>IF(BN535="FTE",30,IF(Cover!$E$47="Weekly",'STEP 2 EE Data'!S535,'STEP 2 EE Data'!S535/2))</f>
        <v>0</v>
      </c>
      <c r="BP535" s="209">
        <f t="shared" si="156"/>
        <v>0</v>
      </c>
      <c r="BQ535" s="209">
        <f t="shared" si="157"/>
        <v>0</v>
      </c>
      <c r="BR535" s="209">
        <f t="shared" si="158"/>
        <v>0</v>
      </c>
      <c r="BS535" s="209">
        <f t="shared" si="159"/>
        <v>0</v>
      </c>
      <c r="BT535" s="209">
        <f t="shared" si="160"/>
        <v>0</v>
      </c>
      <c r="BU535" s="209">
        <f t="shared" si="161"/>
        <v>0</v>
      </c>
      <c r="BV535" s="209">
        <f t="shared" si="162"/>
        <v>0</v>
      </c>
      <c r="BW535" s="209">
        <f t="shared" si="163"/>
        <v>0</v>
      </c>
      <c r="BX535" s="209">
        <f t="shared" si="164"/>
        <v>0</v>
      </c>
      <c r="CC535" s="210" t="str">
        <f>IF(B535="","",IF(C535="",IF(Cover!$E$47="Weekly",'STEP 3 EE Comp'!BI540*8,'STEP 3 EE Comp'!BI540*4),IF(Cover!$E$47="Weekly",'STEP 3 EE Comp'!BI540,'STEP 3 EE Comp'!BI540)))</f>
        <v/>
      </c>
      <c r="CD535" s="82" t="str">
        <f t="shared" si="165"/>
        <v/>
      </c>
      <c r="CE535" s="417">
        <f t="shared" si="166"/>
        <v>1</v>
      </c>
      <c r="CF535" s="82" t="str">
        <f t="shared" si="167"/>
        <v>Good</v>
      </c>
      <c r="CG535" s="82">
        <f t="shared" si="168"/>
        <v>0</v>
      </c>
      <c r="CH535" s="234">
        <f t="shared" si="169"/>
        <v>0</v>
      </c>
    </row>
    <row r="536" spans="1:86" s="69" customFormat="1" x14ac:dyDescent="0.3">
      <c r="A536" s="555"/>
      <c r="B536" s="52"/>
      <c r="C536" s="52"/>
      <c r="D536" s="52"/>
      <c r="E536" s="52"/>
      <c r="F536" s="507"/>
      <c r="G536" s="210">
        <f t="shared" si="170"/>
        <v>0</v>
      </c>
      <c r="H536" s="82">
        <f>+G536*0.75/52*8</f>
        <v>0</v>
      </c>
      <c r="I536" s="211"/>
      <c r="J536" s="441" t="s">
        <v>21</v>
      </c>
      <c r="K536" s="441" t="s">
        <v>21</v>
      </c>
      <c r="L536" s="441" t="s">
        <v>21</v>
      </c>
      <c r="M536" s="441" t="s">
        <v>21</v>
      </c>
      <c r="N536" s="568" t="s">
        <v>21</v>
      </c>
      <c r="O536" s="211"/>
      <c r="P536" s="212" t="str">
        <f>IF(B536="","",
IF(AND(V536="",W536="",B536&lt;&gt;""),"Employed",
IF(AND(V536&lt;&gt;"",W536="",B536&lt;&gt;""),"Terminated",
IF(AND(V536&lt;&gt;"",W536&lt;&gt;"",B536&lt;&gt;""),IF(W536&lt;Cover!$E$43,"Employed","Furloughed"),
IF(AND(V536="",W536&lt;&gt;"",B536&lt;&gt;""),IF(W536&lt;Cover!$E$43,"Employed","Rehired"))))))</f>
        <v/>
      </c>
      <c r="Q536" s="211"/>
      <c r="R536" s="536"/>
      <c r="S536" s="563"/>
      <c r="T536" s="536"/>
      <c r="U536" s="82">
        <f>IF(Cover!$E$47="Weekly",IF(T536&gt;0,T536,R536*S536),IF(T536&gt;0,T536,R536*S536)/2)</f>
        <v>0</v>
      </c>
      <c r="V536" s="564"/>
      <c r="W536" s="564"/>
      <c r="Y536" s="213" t="str">
        <f>IF($B536="","",IF('Actual Allocation Calc'!$AH$78="A",
IF($P536="Employed",$U536/7*BJ536,
IF(AND($P536="Terminated"),($U536/7*AP536),
IF(AND($P536="Furloughed"),($U536/7*AP536)+($U536/7*AZ536),
IF(AND($P536="Rehired"),($U536/7*AZ536),
IF(AND($P536="Terminated",AP536&gt;0),$U536,
IF($P536="Furloughed",IF(AP536&gt;0,$U536)+IF(AZ536&gt;0,$U536),
IF($P536="Rehired",IF(AZ536&gt;0,$U536)))))))),IF('Actual Allocation Calc'!$AH$78="C",'Actual Allocation Calc'!L536,'Actual Allocation Calc'!U536+IF($P536="Employed",$U536/7*BJ536,
IF(AND($P536="Terminated"),($U536/7*AP536),
IF(AND($P536="Furloughed"),($U536/7*AP536)+($U536/7*AZ536),
IF(AND($P536="Rehired"),($U536/7*AZ536),
IF(AND($P536="Terminated",AP536&gt;0),$U536,
IF($P536="Furloughed",IF(AP536&gt;0,$U536)+IF(AZ536&gt;0,$U536),
IF($P536="Rehired",IF(AZ536&gt;0,$U536))))))))*'Actual Allocation Calc'!$AH$99)))</f>
        <v/>
      </c>
      <c r="Z536" s="210" t="str">
        <f>IF($B536="","",IF('Actual Allocation Calc'!$AI$78="A",
IF($P536="Employed",$U536,
IF(AND($P536="Terminated"),($U536/7*AQ536),
IF(AND($P536="Furloughed"),($U536/7*AQ536)+($U536/7*BA536),
IF(AND($P536="Rehired"),($U536/7*BA536),
IF(AND($P536="Terminated",AQ536&gt;0),$U536,
IF($P536="Furloughed",IF(AQ536&gt;0,$U536)+IF(BA536&gt;0,$U536),
IF($P536="Rehired",IF(BA536&gt;0,$U536)))))))),IF('Actual Allocation Calc'!$AI$78="C",'Actual Allocation Calc'!M536,'Actual Allocation Calc'!V536+IF($P536="Employed",$U536,
IF(AND($P536="Terminated"),($U536/7*AQ536),
IF(AND($P536="Furloughed"),($U536/7*AQ536)+($U536/7*BA536),
IF(AND($P536="Rehired"),($U536/7*BA536),
IF(AND($P536="Terminated",AQ536&gt;0),$U536,
IF($P536="Furloughed",IF(AQ536&gt;0,$U536)+IF(BA536&gt;0,$U536),
IF($P536="Rehired",IF(BA536&gt;0,$U536))))))))*'Actual Allocation Calc'!$AI$99)))</f>
        <v/>
      </c>
      <c r="AA536" s="210" t="str">
        <f>IF($B536="","",IF('Actual Allocation Calc'!$AJ$78="A",
IF($P536="Employed",$U536,
IF(AND($P536="Terminated"),($U536/7*AR536),
IF(AND($P536="Furloughed"),($U536/7*AR536)+($U536/7*BB536),
IF(AND($P536="Rehired"),($U536/7*BB536),
IF(AND($P536="Terminated",AR536&gt;0),$U536,
IF($P536="Furloughed",IF(AR536&gt;0,$U536)+IF(BB536&gt;0,$U536),
IF($P536="Rehired",IF(BB536&gt;0,$U536)))))))),IF('Actual Allocation Calc'!$AJ$78="C",'Actual Allocation Calc'!N536,'Actual Allocation Calc'!W536+IF($P536="Employed",$U536,
IF(AND($P536="Terminated"),($U536/7*AR536),
IF(AND($P536="Furloughed"),($U536/7*AR536)+($U536/7*BB536),
IF(AND($P536="Rehired"),($U536/7*BB536),
IF(AND($P536="Terminated",AR536&gt;0),$U536,
IF($P536="Furloughed",IF(AR536&gt;0,$U536)+IF(BB536&gt;0,$U536),
IF($P536="Rehired",IF(BB536&gt;0,$U536))))))))*'Actual Allocation Calc'!$AJ$99)))</f>
        <v/>
      </c>
      <c r="AB536" s="210" t="str">
        <f>IF($B536="","",IF('Actual Allocation Calc'!$AK$78="A",
IF($P536="Employed",$U536,
IF(AND($P536="Terminated"),($U536/7*AS536),
IF(AND($P536="Furloughed"),($U536/7*AS536)+($U536/7*BC536),
IF(AND($P536="Rehired"),($U536/7*BC536),
IF(AND($P536="Terminated",AS536&gt;0),$U536,
IF($P536="Furloughed",IF(AS536&gt;0,$U536)+IF(BC536&gt;0,$U536),
IF($P536="Rehired",IF(BC536&gt;0,$U536)))))))),IF('Actual Allocation Calc'!$AK$78="C",'Actual Allocation Calc'!O536,'Actual Allocation Calc'!X536+IF($P536="Employed",$U536,
IF(AND($P536="Terminated"),($U536/7*AS536),
IF(AND($P536="Furloughed"),($U536/7*AS536)+($U536/7*BC536),
IF(AND($P536="Rehired"),($U536/7*BC536),
IF(AND($P536="Terminated",AS536&gt;0),$U536,
IF($P536="Furloughed",IF(AS536&gt;0,$U536)+IF(BC536&gt;0,$U536),
IF($P536="Rehired",IF(BC536&gt;0,$U536))))))))*'Actual Allocation Calc'!$AK$99)))</f>
        <v/>
      </c>
      <c r="AC536" s="210" t="str">
        <f>IF($B536="","",IF('Actual Allocation Calc'!$AL$78="A",
IF($P536="Employed",$U536,
IF(AND($P536="Terminated"),($U536/7*AT536),
IF(AND($P536="Furloughed"),($U536/7*AT536)+($U536/7*BD536),
IF(AND($P536="Rehired"),($U536/7*BD536),
IF(AND($P536="Terminated",AT536&gt;0),$U536,
IF($P536="Furloughed",IF(AT536&gt;0,$U536)+IF(BD536&gt;0,$U536),
IF($P536="Rehired",IF(BD536&gt;0,$U536)))))))),IF('Actual Allocation Calc'!$AL$78="C",'Actual Allocation Calc'!P536,'Actual Allocation Calc'!Y536+IF($P536="Employed",$U536,
IF(AND($P536="Terminated"),($U536/7*AT536),
IF(AND($P536="Furloughed"),($U536/7*AT536)+($U536/7*BD536),
IF(AND($P536="Rehired"),($U536/7*BD536),
IF(AND($P536="Terminated",AT536&gt;0),$U536,
IF($P536="Furloughed",IF(AT536&gt;0,$U536)+IF(BD536&gt;0,$U536),
IF($P536="Rehired",IF(BD536&gt;0,$U536))))))))*'Actual Allocation Calc'!$AL$99)))</f>
        <v/>
      </c>
      <c r="AD536" s="210" t="str">
        <f>IF($B536="","",IF('Actual Allocation Calc'!$AM$78="A",
IF($P536="Employed",$U536,
IF(AND($P536="Terminated"),($U536/7*AU536),
IF(AND($P536="Furloughed"),($U536/7*AU536)+($U536/7*BE536),
IF(AND($P536="Rehired"),($U536/7*BE536),
IF(AND($P536="Terminated",AU536&gt;0),$U536,
IF($P536="Furloughed",IF(AU536&gt;0,$U536)+IF(BE536&gt;0,$U536),
IF($P536="Rehired",IF(BE536&gt;0,$U536)))))))),IF('Actual Allocation Calc'!$AM$78="C",'Actual Allocation Calc'!Q536,'Actual Allocation Calc'!Z536+IF($P536="Employed",$U536,
IF(AND($P536="Terminated"),($U536/7*AU536),
IF(AND($P536="Furloughed"),($U536/7*AU536)+($U536/7*BE536),
IF(AND($P536="Rehired"),($U536/7*BE536),
IF(AND($P536="Terminated",AU536&gt;0),$U536,
IF($P536="Furloughed",IF(AU536&gt;0,$U536)+IF(BE536&gt;0,$U536),
IF($P536="Rehired",IF(BE536&gt;0,$U536))))))))*'Actual Allocation Calc'!$AM$99)))</f>
        <v/>
      </c>
      <c r="AE536" s="210" t="str">
        <f>IF($B536="","",IF('Actual Allocation Calc'!$AN$78="A",
IF($P536="Employed",$U536,
IF(AND($P536="Terminated"),($U536/7*AV536),
IF(AND($P536="Furloughed"),($U536/7*AV536)+($U536/7*BF536),
IF(AND($P536="Rehired"),($U536/7*BF536),
IF(AND($P536="Terminated",AV536&gt;0),$U536,
IF($P536="Furloughed",IF(AV536&gt;0,$U536)+IF(BF536&gt;0,$U536),
IF($P536="Rehired",IF(BF536&gt;0,$U536)))))))),IF('Actual Allocation Calc'!$AN$78="C",'Actual Allocation Calc'!R536,'Actual Allocation Calc'!AA536+IF($P536="Employed",$U536,
IF(AND($P536="Terminated"),($U536/7*AV536),
IF(AND($P536="Furloughed"),($U536/7*AV536)+($U536/7*BF536),
IF(AND($P536="Rehired"),($U536/7*BF536),
IF(AND($P536="Terminated",AV536&gt;0),$U536,
IF($P536="Furloughed",IF(AV536&gt;0,$U536)+IF(BF536&gt;0,$U536),
IF($P536="Rehired",IF(BF536&gt;0,$U536))))))))*'Actual Allocation Calc'!$AN$99)))</f>
        <v/>
      </c>
      <c r="AF536" s="210" t="str">
        <f>IF($B536="","",IF('Actual Allocation Calc'!$AO$78="A",
IF($P536="Employed",$U536,
IF(AND($P536="Terminated"),($U536/7*AW536),
IF(AND($P536="Furloughed"),($U536/7*AW536)+($U536/7*BG536),
IF(AND($P536="Rehired"),($U536/7*BG536),
IF(AND($P536="Terminated",AW536&gt;0),$U536,
IF($P536="Furloughed",IF(AW536&gt;0,$U536)+IF(BG536&gt;0,$U536),
IF($P536="Rehired",IF(BG536&gt;0,$U536)))))))),IF('Actual Allocation Calc'!$AO$78="C",'Actual Allocation Calc'!S536,'Actual Allocation Calc'!AB536+IF($P536="Employed",$U536,
IF(AND($P536="Terminated"),($U536/7*AW536),
IF(AND($P536="Furloughed"),($U536/7*AW536)+($U536/7*BG536),
IF(AND($P536="Rehired"),($U536/7*BG536),
IF(AND($P536="Terminated",AW536&gt;0),$U536,
IF($P536="Furloughed",IF(AW536&gt;0,$U536)+IF(BG536&gt;0,$U536),
IF($P536="Rehired",IF(BG536&gt;0,$U536))))))))*'Actual Allocation Calc'!$AO$99)))</f>
        <v/>
      </c>
      <c r="AG536" s="210" t="str">
        <f>IF($B536="","",IF('Actual Allocation Calc'!$AP$78="A",
IF($P536="Employed",$U536/7*BK536,
IF(AND($P536="Terminated"),($U536/7*AX536),
IF(AND($P536="Furloughed"),($U536/7*AX536)+($U536/7*BH536),
IF(AND($P536="Rehired"),($U536/7*BH536),
IF(AND($P536="Terminated",AX536&gt;0),$U536,
IF($P536="Furloughed",IF(AX536&gt;0,$U536)+IF(BH536&gt;0,$U536),
IF($P536="Rehired",IF(BH536&gt;0,$U536)))))))),IF('Actual Allocation Calc'!$AP$78="C",'Actual Allocation Calc'!T536,'Actual Allocation Calc'!AC536+IF($P536="Employed",$U536/7*BK536,
IF(AND($P536="Terminated"),($U536/7*AX536),
IF(AND($P536="Furloughed"),($U536/7*AX536)+($U536/7*BH536),
IF(AND($P536="Rehired"),($U536/7*BH536),
IF(AND($P536="Terminated",AX536&gt;0),$U536,
IF($P536="Furloughed",IF(AX536&gt;0,$U536)+IF(BH536&gt;0,$U536),
IF($P536="Rehired",IF(BH536&gt;0,$U536))))))))*'Actual Allocation Calc'!$AP$99)))</f>
        <v/>
      </c>
      <c r="AH536" s="536"/>
      <c r="AI536" s="82">
        <f t="shared" si="171"/>
        <v>0</v>
      </c>
      <c r="AJ536" s="210">
        <f t="shared" si="153"/>
        <v>0</v>
      </c>
      <c r="AK536" s="397" t="str">
        <f t="shared" si="154"/>
        <v/>
      </c>
      <c r="AM536" s="122"/>
      <c r="AO536" s="214" t="str">
        <f>IFERROR(IF($V536="","",VLOOKUP(V536,'Calendar Calcs'!$B$2:$E1503,4,FALSE)),0)</f>
        <v/>
      </c>
      <c r="AP536" s="69" t="str">
        <f>IF($AO536="","", IF($AO536&lt;AP$23,0,IF($AO536&gt;AP$23,COUNTIFS('Calendar Calcs'!$E$2:$E1503,AP$23),COUNTIFS('Calendar Calcs'!$E$2:$E1503,AP$23,'Calendar Calcs'!$D$2:$D1503,"&lt;="&amp;WEEKDAY($V536)))))</f>
        <v/>
      </c>
      <c r="AQ536" s="69" t="str">
        <f>IF($AO536="","", IF($AO536&lt;AQ$23,0,IF($AO536&gt;AQ$23,COUNTIFS('Calendar Calcs'!$E$2:$E1503,AQ$23),COUNTIFS('Calendar Calcs'!$E$2:$E1503,AQ$23,'Calendar Calcs'!$D$2:$D1503,"&lt;="&amp;WEEKDAY($V536)))))</f>
        <v/>
      </c>
      <c r="AR536" s="69" t="str">
        <f>IF($AO536="","", IF($AO536&lt;AR$23,0,IF($AO536&gt;AR$23,COUNTIFS('Calendar Calcs'!$E$2:$E1503,AR$23),COUNTIFS('Calendar Calcs'!$E$2:$E1503,AR$23,'Calendar Calcs'!$D$2:$D1503,"&lt;="&amp;WEEKDAY($V536)))))</f>
        <v/>
      </c>
      <c r="AS536" s="69" t="str">
        <f>IF($AO536="","", IF($AO536&lt;AS$23,0,IF($AO536&gt;AS$23,COUNTIFS('Calendar Calcs'!$E$2:$E1503,AS$23),COUNTIFS('Calendar Calcs'!$E$2:$E1503,AS$23,'Calendar Calcs'!$D$2:$D1503,"&lt;="&amp;WEEKDAY($V536)))))</f>
        <v/>
      </c>
      <c r="AT536" s="69" t="str">
        <f>IF($AO536="","", IF($AO536&lt;AT$23,0,IF($AO536&gt;AT$23,COUNTIFS('Calendar Calcs'!$E$2:$E1503,AT$23),COUNTIFS('Calendar Calcs'!$E$2:$E1503,AT$23,'Calendar Calcs'!$D$2:$D1503,"&lt;="&amp;WEEKDAY($V536)))))</f>
        <v/>
      </c>
      <c r="AU536" s="69" t="str">
        <f>IF($AO536="","", IF($AO536&lt;AU$23,0,IF($AO536&gt;AU$23,COUNTIFS('Calendar Calcs'!$E$2:$E1503,AU$23),COUNTIFS('Calendar Calcs'!$E$2:$E1503,AU$23,'Calendar Calcs'!$D$2:$D1503,"&lt;="&amp;WEEKDAY($V536)))))</f>
        <v/>
      </c>
      <c r="AV536" s="69" t="str">
        <f>IF($AO536="","", IF($AO536&lt;AV$23,0,IF($AO536&gt;AV$23,COUNTIFS('Calendar Calcs'!$E$2:$E1503,AV$23),COUNTIFS('Calendar Calcs'!$E$2:$E1503,AV$23,'Calendar Calcs'!$D$2:$D1503,"&lt;="&amp;WEEKDAY($V536)))))</f>
        <v/>
      </c>
      <c r="AW536" s="69" t="str">
        <f>IF($AO536="","", IF($AO536&lt;AW$23,0,IF($AO536&gt;AW$23,COUNTIFS('Calendar Calcs'!$E$2:$E1503,AW$23),COUNTIFS('Calendar Calcs'!$E$2:$E1503,AW$23,'Calendar Calcs'!$D$2:$D1503,"&lt;="&amp;WEEKDAY($V536)))))</f>
        <v/>
      </c>
      <c r="AX536" s="69" t="str">
        <f>IF($AO536="","", IF($AO536&lt;AX$23,0,IF($AO536&gt;AX$23,COUNTIFS('Calendar Calcs'!$E$2:$E1503,AX$23),COUNTIFS('Calendar Calcs'!$E$2:$E1503,AX$23,'Calendar Calcs'!$D$2:$D1503,"&lt;="&amp;WEEKDAY($V536)))))</f>
        <v/>
      </c>
      <c r="AY536" s="69" t="str">
        <f>IF($W536="","",VLOOKUP($W536,'Calendar Calcs'!$B$2:$E1503,4,FALSE))</f>
        <v/>
      </c>
      <c r="AZ536" s="69" t="str">
        <f>IF($AY536="","",IF($AY536&gt;AZ$23,0,IF($AY536&lt;AZ$23,COUNTIFS('Calendar Calcs'!$E$2:$E1503,AZ$23),COUNTIFS('Calendar Calcs'!$E$2:$E1503,AZ$23,'Calendar Calcs'!$D$2:$D1503,"&gt;="&amp;WEEKDAY($W536)))))</f>
        <v/>
      </c>
      <c r="BA536" s="69" t="str">
        <f>IF($AY536="","",IF($AY536&gt;BA$23,0,IF($AY536&lt;BA$23,COUNTIFS('Calendar Calcs'!$E$2:$E1503,BA$23),COUNTIFS('Calendar Calcs'!$E$2:$E1503,BA$23,'Calendar Calcs'!$D$2:$D1503,"&gt;="&amp;WEEKDAY($W536)))))</f>
        <v/>
      </c>
      <c r="BB536" s="69" t="str">
        <f>IF($AY536="","",IF($AY536&gt;BB$23,0,IF($AY536&lt;BB$23,COUNTIFS('Calendar Calcs'!$E$2:$E1503,BB$23),COUNTIFS('Calendar Calcs'!$E$2:$E1503,BB$23,'Calendar Calcs'!$D$2:$D1503,"&gt;="&amp;WEEKDAY($W536)))))</f>
        <v/>
      </c>
      <c r="BC536" s="69" t="str">
        <f>IF($AY536="","",IF($AY536&gt;BC$23,0,IF($AY536&lt;BC$23,COUNTIFS('Calendar Calcs'!$E$2:$E1503,BC$23),COUNTIFS('Calendar Calcs'!$E$2:$E1503,BC$23,'Calendar Calcs'!$D$2:$D1503,"&gt;="&amp;WEEKDAY($W536)))))</f>
        <v/>
      </c>
      <c r="BD536" s="69" t="str">
        <f>IF($AY536="","",IF($AY536&gt;BD$23,0,IF($AY536&lt;BD$23,COUNTIFS('Calendar Calcs'!$E$2:$E1503,BD$23),COUNTIFS('Calendar Calcs'!$E$2:$E1503,BD$23,'Calendar Calcs'!$D$2:$D1503,"&gt;="&amp;WEEKDAY($W536)))))</f>
        <v/>
      </c>
      <c r="BE536" s="69" t="str">
        <f>IF($AY536="","",IF($AY536&gt;BE$23,0,IF($AY536&lt;BE$23,COUNTIFS('Calendar Calcs'!$E$2:$E1503,BE$23),COUNTIFS('Calendar Calcs'!$E$2:$E1503,BE$23,'Calendar Calcs'!$D$2:$D1503,"&gt;="&amp;WEEKDAY($W536)))))</f>
        <v/>
      </c>
      <c r="BF536" s="69" t="str">
        <f>IF($AY536="","",IF($AY536&gt;BF$23,0,IF($AY536&lt;BF$23,COUNTIFS('Calendar Calcs'!$E$2:$E1503,BF$23),COUNTIFS('Calendar Calcs'!$E$2:$E1503,BF$23,'Calendar Calcs'!$D$2:$D1503,"&gt;="&amp;WEEKDAY($W536)))))</f>
        <v/>
      </c>
      <c r="BG536" s="69" t="str">
        <f>IF($AY536="","",IF($AY536&gt;BG$23,0,IF($AY536&lt;BG$23,COUNTIFS('Calendar Calcs'!$E$2:$E1503,BG$23),COUNTIFS('Calendar Calcs'!$E$2:$E1503,BG$23,'Calendar Calcs'!$D$2:$D1503,"&gt;="&amp;WEEKDAY($W536)))))</f>
        <v/>
      </c>
      <c r="BH536" s="69">
        <f t="shared" si="155"/>
        <v>6</v>
      </c>
      <c r="BI536" s="69">
        <f>IF(Cover!$E$43="","",VLOOKUP(Cover!$E$43,'Calendar Calcs'!$B$2:$E1503,4,FALSE))</f>
        <v>1</v>
      </c>
      <c r="BJ536" s="69">
        <f>IF($BI536="","", IF($BI536&lt;BJ$23,0,IF($BI536&gt;=BJ$23,COUNTIFS('Calendar Calcs'!$E$2:$E1503,BJ$23),COUNTIFS('Calendar Calcs'!$E$2:$E1503,BJ$23,'Calendar Calcs'!$D$2:$D1503,"&lt;="&amp;WEEKDAY($V536)))))</f>
        <v>1</v>
      </c>
      <c r="BK536" s="69">
        <f>7-BJ536</f>
        <v>6</v>
      </c>
      <c r="BN536" s="69" t="str">
        <f>IF(T536&gt;0,"FTE",IF(Cover!$E$47="Weekly",IF(S536&gt;29.75,"FTE","PTE"),IF(S536&gt;59.75,"FTE","PTE")))</f>
        <v>PTE</v>
      </c>
      <c r="BO536" s="69">
        <f>IF(BN536="FTE",30,IF(Cover!$E$47="Weekly",'STEP 2 EE Data'!S536,'STEP 2 EE Data'!S536/2))</f>
        <v>0</v>
      </c>
      <c r="BP536" s="209">
        <f t="shared" si="156"/>
        <v>0</v>
      </c>
      <c r="BQ536" s="209">
        <f t="shared" si="157"/>
        <v>0</v>
      </c>
      <c r="BR536" s="209">
        <f t="shared" si="158"/>
        <v>0</v>
      </c>
      <c r="BS536" s="209">
        <f t="shared" si="159"/>
        <v>0</v>
      </c>
      <c r="BT536" s="209">
        <f t="shared" si="160"/>
        <v>0</v>
      </c>
      <c r="BU536" s="209">
        <f t="shared" si="161"/>
        <v>0</v>
      </c>
      <c r="BV536" s="209">
        <f t="shared" si="162"/>
        <v>0</v>
      </c>
      <c r="BW536" s="209">
        <f t="shared" si="163"/>
        <v>0</v>
      </c>
      <c r="BX536" s="209">
        <f t="shared" si="164"/>
        <v>0</v>
      </c>
      <c r="CC536" s="210" t="str">
        <f>IF(B536="","",IF(C536="",IF(Cover!$E$47="Weekly",'STEP 3 EE Comp'!BI541*8,'STEP 3 EE Comp'!BI541*4),IF(Cover!$E$47="Weekly",'STEP 3 EE Comp'!BI541,'STEP 3 EE Comp'!BI541)))</f>
        <v/>
      </c>
      <c r="CD536" s="82" t="str">
        <f t="shared" si="165"/>
        <v/>
      </c>
      <c r="CE536" s="417">
        <f t="shared" si="166"/>
        <v>1</v>
      </c>
      <c r="CF536" s="82" t="str">
        <f t="shared" si="167"/>
        <v>Good</v>
      </c>
      <c r="CG536" s="82">
        <f t="shared" si="168"/>
        <v>0</v>
      </c>
      <c r="CH536" s="234">
        <f t="shared" si="169"/>
        <v>0</v>
      </c>
    </row>
    <row r="537" spans="1:86" s="69" customFormat="1" x14ac:dyDescent="0.3">
      <c r="A537" s="555"/>
      <c r="B537" s="52"/>
      <c r="C537" s="52"/>
      <c r="D537" s="52"/>
      <c r="E537" s="52"/>
      <c r="F537" s="507"/>
      <c r="G537" s="210">
        <f t="shared" si="170"/>
        <v>0</v>
      </c>
      <c r="H537" s="82">
        <f>+G537*0.75/52*8</f>
        <v>0</v>
      </c>
      <c r="I537" s="211"/>
      <c r="J537" s="441" t="s">
        <v>21</v>
      </c>
      <c r="K537" s="441" t="s">
        <v>21</v>
      </c>
      <c r="L537" s="441" t="s">
        <v>21</v>
      </c>
      <c r="M537" s="441" t="s">
        <v>21</v>
      </c>
      <c r="N537" s="568" t="s">
        <v>21</v>
      </c>
      <c r="O537" s="211"/>
      <c r="P537" s="212" t="str">
        <f>IF(B537="","",
IF(AND(V537="",W537="",B537&lt;&gt;""),"Employed",
IF(AND(V537&lt;&gt;"",W537="",B537&lt;&gt;""),"Terminated",
IF(AND(V537&lt;&gt;"",W537&lt;&gt;"",B537&lt;&gt;""),IF(W537&lt;Cover!$E$43,"Employed","Furloughed"),
IF(AND(V537="",W537&lt;&gt;"",B537&lt;&gt;""),IF(W537&lt;Cover!$E$43,"Employed","Rehired"))))))</f>
        <v/>
      </c>
      <c r="Q537" s="211"/>
      <c r="R537" s="536"/>
      <c r="S537" s="563"/>
      <c r="T537" s="536"/>
      <c r="U537" s="82">
        <f>IF(Cover!$E$47="Weekly",IF(T537&gt;0,T537,R537*S537),IF(T537&gt;0,T537,R537*S537)/2)</f>
        <v>0</v>
      </c>
      <c r="V537" s="564"/>
      <c r="W537" s="564"/>
      <c r="Y537" s="213" t="str">
        <f>IF($B537="","",IF('Actual Allocation Calc'!$AH$78="A",
IF($P537="Employed",$U537/7*BJ537,
IF(AND($P537="Terminated"),($U537/7*AP537),
IF(AND($P537="Furloughed"),($U537/7*AP537)+($U537/7*AZ537),
IF(AND($P537="Rehired"),($U537/7*AZ537),
IF(AND($P537="Terminated",AP537&gt;0),$U537,
IF($P537="Furloughed",IF(AP537&gt;0,$U537)+IF(AZ537&gt;0,$U537),
IF($P537="Rehired",IF(AZ537&gt;0,$U537)))))))),IF('Actual Allocation Calc'!$AH$78="C",'Actual Allocation Calc'!L537,'Actual Allocation Calc'!U537+IF($P537="Employed",$U537/7*BJ537,
IF(AND($P537="Terminated"),($U537/7*AP537),
IF(AND($P537="Furloughed"),($U537/7*AP537)+($U537/7*AZ537),
IF(AND($P537="Rehired"),($U537/7*AZ537),
IF(AND($P537="Terminated",AP537&gt;0),$U537,
IF($P537="Furloughed",IF(AP537&gt;0,$U537)+IF(AZ537&gt;0,$U537),
IF($P537="Rehired",IF(AZ537&gt;0,$U537))))))))*'Actual Allocation Calc'!$AH$99)))</f>
        <v/>
      </c>
      <c r="Z537" s="210" t="str">
        <f>IF($B537="","",IF('Actual Allocation Calc'!$AI$78="A",
IF($P537="Employed",$U537,
IF(AND($P537="Terminated"),($U537/7*AQ537),
IF(AND($P537="Furloughed"),($U537/7*AQ537)+($U537/7*BA537),
IF(AND($P537="Rehired"),($U537/7*BA537),
IF(AND($P537="Terminated",AQ537&gt;0),$U537,
IF($P537="Furloughed",IF(AQ537&gt;0,$U537)+IF(BA537&gt;0,$U537),
IF($P537="Rehired",IF(BA537&gt;0,$U537)))))))),IF('Actual Allocation Calc'!$AI$78="C",'Actual Allocation Calc'!M537,'Actual Allocation Calc'!V537+IF($P537="Employed",$U537,
IF(AND($P537="Terminated"),($U537/7*AQ537),
IF(AND($P537="Furloughed"),($U537/7*AQ537)+($U537/7*BA537),
IF(AND($P537="Rehired"),($U537/7*BA537),
IF(AND($P537="Terminated",AQ537&gt;0),$U537,
IF($P537="Furloughed",IF(AQ537&gt;0,$U537)+IF(BA537&gt;0,$U537),
IF($P537="Rehired",IF(BA537&gt;0,$U537))))))))*'Actual Allocation Calc'!$AI$99)))</f>
        <v/>
      </c>
      <c r="AA537" s="210" t="str">
        <f>IF($B537="","",IF('Actual Allocation Calc'!$AJ$78="A",
IF($P537="Employed",$U537,
IF(AND($P537="Terminated"),($U537/7*AR537),
IF(AND($P537="Furloughed"),($U537/7*AR537)+($U537/7*BB537),
IF(AND($P537="Rehired"),($U537/7*BB537),
IF(AND($P537="Terminated",AR537&gt;0),$U537,
IF($P537="Furloughed",IF(AR537&gt;0,$U537)+IF(BB537&gt;0,$U537),
IF($P537="Rehired",IF(BB537&gt;0,$U537)))))))),IF('Actual Allocation Calc'!$AJ$78="C",'Actual Allocation Calc'!N537,'Actual Allocation Calc'!W537+IF($P537="Employed",$U537,
IF(AND($P537="Terminated"),($U537/7*AR537),
IF(AND($P537="Furloughed"),($U537/7*AR537)+($U537/7*BB537),
IF(AND($P537="Rehired"),($U537/7*BB537),
IF(AND($P537="Terminated",AR537&gt;0),$U537,
IF($P537="Furloughed",IF(AR537&gt;0,$U537)+IF(BB537&gt;0,$U537),
IF($P537="Rehired",IF(BB537&gt;0,$U537))))))))*'Actual Allocation Calc'!$AJ$99)))</f>
        <v/>
      </c>
      <c r="AB537" s="210" t="str">
        <f>IF($B537="","",IF('Actual Allocation Calc'!$AK$78="A",
IF($P537="Employed",$U537,
IF(AND($P537="Terminated"),($U537/7*AS537),
IF(AND($P537="Furloughed"),($U537/7*AS537)+($U537/7*BC537),
IF(AND($P537="Rehired"),($U537/7*BC537),
IF(AND($P537="Terminated",AS537&gt;0),$U537,
IF($P537="Furloughed",IF(AS537&gt;0,$U537)+IF(BC537&gt;0,$U537),
IF($P537="Rehired",IF(BC537&gt;0,$U537)))))))),IF('Actual Allocation Calc'!$AK$78="C",'Actual Allocation Calc'!O537,'Actual Allocation Calc'!X537+IF($P537="Employed",$U537,
IF(AND($P537="Terminated"),($U537/7*AS537),
IF(AND($P537="Furloughed"),($U537/7*AS537)+($U537/7*BC537),
IF(AND($P537="Rehired"),($U537/7*BC537),
IF(AND($P537="Terminated",AS537&gt;0),$U537,
IF($P537="Furloughed",IF(AS537&gt;0,$U537)+IF(BC537&gt;0,$U537),
IF($P537="Rehired",IF(BC537&gt;0,$U537))))))))*'Actual Allocation Calc'!$AK$99)))</f>
        <v/>
      </c>
      <c r="AC537" s="210" t="str">
        <f>IF($B537="","",IF('Actual Allocation Calc'!$AL$78="A",
IF($P537="Employed",$U537,
IF(AND($P537="Terminated"),($U537/7*AT537),
IF(AND($P537="Furloughed"),($U537/7*AT537)+($U537/7*BD537),
IF(AND($P537="Rehired"),($U537/7*BD537),
IF(AND($P537="Terminated",AT537&gt;0),$U537,
IF($P537="Furloughed",IF(AT537&gt;0,$U537)+IF(BD537&gt;0,$U537),
IF($P537="Rehired",IF(BD537&gt;0,$U537)))))))),IF('Actual Allocation Calc'!$AL$78="C",'Actual Allocation Calc'!P537,'Actual Allocation Calc'!Y537+IF($P537="Employed",$U537,
IF(AND($P537="Terminated"),($U537/7*AT537),
IF(AND($P537="Furloughed"),($U537/7*AT537)+($U537/7*BD537),
IF(AND($P537="Rehired"),($U537/7*BD537),
IF(AND($P537="Terminated",AT537&gt;0),$U537,
IF($P537="Furloughed",IF(AT537&gt;0,$U537)+IF(BD537&gt;0,$U537),
IF($P537="Rehired",IF(BD537&gt;0,$U537))))))))*'Actual Allocation Calc'!$AL$99)))</f>
        <v/>
      </c>
      <c r="AD537" s="210" t="str">
        <f>IF($B537="","",IF('Actual Allocation Calc'!$AM$78="A",
IF($P537="Employed",$U537,
IF(AND($P537="Terminated"),($U537/7*AU537),
IF(AND($P537="Furloughed"),($U537/7*AU537)+($U537/7*BE537),
IF(AND($P537="Rehired"),($U537/7*BE537),
IF(AND($P537="Terminated",AU537&gt;0),$U537,
IF($P537="Furloughed",IF(AU537&gt;0,$U537)+IF(BE537&gt;0,$U537),
IF($P537="Rehired",IF(BE537&gt;0,$U537)))))))),IF('Actual Allocation Calc'!$AM$78="C",'Actual Allocation Calc'!Q537,'Actual Allocation Calc'!Z537+IF($P537="Employed",$U537,
IF(AND($P537="Terminated"),($U537/7*AU537),
IF(AND($P537="Furloughed"),($U537/7*AU537)+($U537/7*BE537),
IF(AND($P537="Rehired"),($U537/7*BE537),
IF(AND($P537="Terminated",AU537&gt;0),$U537,
IF($P537="Furloughed",IF(AU537&gt;0,$U537)+IF(BE537&gt;0,$U537),
IF($P537="Rehired",IF(BE537&gt;0,$U537))))))))*'Actual Allocation Calc'!$AM$99)))</f>
        <v/>
      </c>
      <c r="AE537" s="210" t="str">
        <f>IF($B537="","",IF('Actual Allocation Calc'!$AN$78="A",
IF($P537="Employed",$U537,
IF(AND($P537="Terminated"),($U537/7*AV537),
IF(AND($P537="Furloughed"),($U537/7*AV537)+($U537/7*BF537),
IF(AND($P537="Rehired"),($U537/7*BF537),
IF(AND($P537="Terminated",AV537&gt;0),$U537,
IF($P537="Furloughed",IF(AV537&gt;0,$U537)+IF(BF537&gt;0,$U537),
IF($P537="Rehired",IF(BF537&gt;0,$U537)))))))),IF('Actual Allocation Calc'!$AN$78="C",'Actual Allocation Calc'!R537,'Actual Allocation Calc'!AA537+IF($P537="Employed",$U537,
IF(AND($P537="Terminated"),($U537/7*AV537),
IF(AND($P537="Furloughed"),($U537/7*AV537)+($U537/7*BF537),
IF(AND($P537="Rehired"),($U537/7*BF537),
IF(AND($P537="Terminated",AV537&gt;0),$U537,
IF($P537="Furloughed",IF(AV537&gt;0,$U537)+IF(BF537&gt;0,$U537),
IF($P537="Rehired",IF(BF537&gt;0,$U537))))))))*'Actual Allocation Calc'!$AN$99)))</f>
        <v/>
      </c>
      <c r="AF537" s="210" t="str">
        <f>IF($B537="","",IF('Actual Allocation Calc'!$AO$78="A",
IF($P537="Employed",$U537,
IF(AND($P537="Terminated"),($U537/7*AW537),
IF(AND($P537="Furloughed"),($U537/7*AW537)+($U537/7*BG537),
IF(AND($P537="Rehired"),($U537/7*BG537),
IF(AND($P537="Terminated",AW537&gt;0),$U537,
IF($P537="Furloughed",IF(AW537&gt;0,$U537)+IF(BG537&gt;0,$U537),
IF($P537="Rehired",IF(BG537&gt;0,$U537)))))))),IF('Actual Allocation Calc'!$AO$78="C",'Actual Allocation Calc'!S537,'Actual Allocation Calc'!AB537+IF($P537="Employed",$U537,
IF(AND($P537="Terminated"),($U537/7*AW537),
IF(AND($P537="Furloughed"),($U537/7*AW537)+($U537/7*BG537),
IF(AND($P537="Rehired"),($U537/7*BG537),
IF(AND($P537="Terminated",AW537&gt;0),$U537,
IF($P537="Furloughed",IF(AW537&gt;0,$U537)+IF(BG537&gt;0,$U537),
IF($P537="Rehired",IF(BG537&gt;0,$U537))))))))*'Actual Allocation Calc'!$AO$99)))</f>
        <v/>
      </c>
      <c r="AG537" s="210" t="str">
        <f>IF($B537="","",IF('Actual Allocation Calc'!$AP$78="A",
IF($P537="Employed",$U537/7*BK537,
IF(AND($P537="Terminated"),($U537/7*AX537),
IF(AND($P537="Furloughed"),($U537/7*AX537)+($U537/7*BH537),
IF(AND($P537="Rehired"),($U537/7*BH537),
IF(AND($P537="Terminated",AX537&gt;0),$U537,
IF($P537="Furloughed",IF(AX537&gt;0,$U537)+IF(BH537&gt;0,$U537),
IF($P537="Rehired",IF(BH537&gt;0,$U537)))))))),IF('Actual Allocation Calc'!$AP$78="C",'Actual Allocation Calc'!T537,'Actual Allocation Calc'!AC537+IF($P537="Employed",$U537/7*BK537,
IF(AND($P537="Terminated"),($U537/7*AX537),
IF(AND($P537="Furloughed"),($U537/7*AX537)+($U537/7*BH537),
IF(AND($P537="Rehired"),($U537/7*BH537),
IF(AND($P537="Terminated",AX537&gt;0),$U537,
IF($P537="Furloughed",IF(AX537&gt;0,$U537)+IF(BH537&gt;0,$U537),
IF($P537="Rehired",IF(BH537&gt;0,$U537))))))))*'Actual Allocation Calc'!$AP$99)))</f>
        <v/>
      </c>
      <c r="AH537" s="536"/>
      <c r="AI537" s="82">
        <f t="shared" si="171"/>
        <v>0</v>
      </c>
      <c r="AJ537" s="210">
        <f>+IF(AI537&gt;15385,15385,AI537)</f>
        <v>0</v>
      </c>
      <c r="AK537" s="397" t="str">
        <f t="shared" ref="AK537:AK539" si="172">IF(B537="","",MIN(IF(J537="Yes",0,IF(L537="Yes",0,CH537)),0))</f>
        <v/>
      </c>
      <c r="AM537" s="122"/>
      <c r="AO537" s="214" t="str">
        <f>IFERROR(IF($V537="","",VLOOKUP(V537,'Calendar Calcs'!$B$2:$E1504,4,FALSE)),0)</f>
        <v/>
      </c>
      <c r="AP537" s="69" t="str">
        <f>IF($AO537="","", IF($AO537&lt;AP$23,0,IF($AO537&gt;AP$23,COUNTIFS('Calendar Calcs'!$E$2:$E1504,AP$23),COUNTIFS('Calendar Calcs'!$E$2:$E1504,AP$23,'Calendar Calcs'!$D$2:$D1504,"&lt;="&amp;WEEKDAY($V537)))))</f>
        <v/>
      </c>
      <c r="AQ537" s="69" t="str">
        <f>IF($AO537="","", IF($AO537&lt;AQ$23,0,IF($AO537&gt;AQ$23,COUNTIFS('Calendar Calcs'!$E$2:$E1504,AQ$23),COUNTIFS('Calendar Calcs'!$E$2:$E1504,AQ$23,'Calendar Calcs'!$D$2:$D1504,"&lt;="&amp;WEEKDAY($V537)))))</f>
        <v/>
      </c>
      <c r="AR537" s="69" t="str">
        <f>IF($AO537="","", IF($AO537&lt;AR$23,0,IF($AO537&gt;AR$23,COUNTIFS('Calendar Calcs'!$E$2:$E1504,AR$23),COUNTIFS('Calendar Calcs'!$E$2:$E1504,AR$23,'Calendar Calcs'!$D$2:$D1504,"&lt;="&amp;WEEKDAY($V537)))))</f>
        <v/>
      </c>
      <c r="AS537" s="69" t="str">
        <f>IF($AO537="","", IF($AO537&lt;AS$23,0,IF($AO537&gt;AS$23,COUNTIFS('Calendar Calcs'!$E$2:$E1504,AS$23),COUNTIFS('Calendar Calcs'!$E$2:$E1504,AS$23,'Calendar Calcs'!$D$2:$D1504,"&lt;="&amp;WEEKDAY($V537)))))</f>
        <v/>
      </c>
      <c r="AT537" s="69" t="str">
        <f>IF($AO537="","", IF($AO537&lt;AT$23,0,IF($AO537&gt;AT$23,COUNTIFS('Calendar Calcs'!$E$2:$E1504,AT$23),COUNTIFS('Calendar Calcs'!$E$2:$E1504,AT$23,'Calendar Calcs'!$D$2:$D1504,"&lt;="&amp;WEEKDAY($V537)))))</f>
        <v/>
      </c>
      <c r="AU537" s="69" t="str">
        <f>IF($AO537="","", IF($AO537&lt;AU$23,0,IF($AO537&gt;AU$23,COUNTIFS('Calendar Calcs'!$E$2:$E1504,AU$23),COUNTIFS('Calendar Calcs'!$E$2:$E1504,AU$23,'Calendar Calcs'!$D$2:$D1504,"&lt;="&amp;WEEKDAY($V537)))))</f>
        <v/>
      </c>
      <c r="AV537" s="69" t="str">
        <f>IF($AO537="","", IF($AO537&lt;AV$23,0,IF($AO537&gt;AV$23,COUNTIFS('Calendar Calcs'!$E$2:$E1504,AV$23),COUNTIFS('Calendar Calcs'!$E$2:$E1504,AV$23,'Calendar Calcs'!$D$2:$D1504,"&lt;="&amp;WEEKDAY($V537)))))</f>
        <v/>
      </c>
      <c r="AW537" s="69" t="str">
        <f>IF($AO537="","", IF($AO537&lt;AW$23,0,IF($AO537&gt;AW$23,COUNTIFS('Calendar Calcs'!$E$2:$E1504,AW$23),COUNTIFS('Calendar Calcs'!$E$2:$E1504,AW$23,'Calendar Calcs'!$D$2:$D1504,"&lt;="&amp;WEEKDAY($V537)))))</f>
        <v/>
      </c>
      <c r="AX537" s="69" t="str">
        <f>IF($AO537="","", IF($AO537&lt;AX$23,0,IF($AO537&gt;AX$23,COUNTIFS('Calendar Calcs'!$E$2:$E1504,AX$23),COUNTIFS('Calendar Calcs'!$E$2:$E1504,AX$23,'Calendar Calcs'!$D$2:$D1504,"&lt;="&amp;WEEKDAY($V537)))))</f>
        <v/>
      </c>
      <c r="AY537" s="69" t="str">
        <f>IF($W537="","",VLOOKUP($W537,'Calendar Calcs'!$B$2:$E1504,4,FALSE))</f>
        <v/>
      </c>
      <c r="AZ537" s="69" t="str">
        <f>IF($AY537="","",IF($AY537&gt;AZ$23,0,IF($AY537&lt;AZ$23,COUNTIFS('Calendar Calcs'!$E$2:$E1504,AZ$23),COUNTIFS('Calendar Calcs'!$E$2:$E1504,AZ$23,'Calendar Calcs'!$D$2:$D1504,"&gt;="&amp;WEEKDAY($W537)))))</f>
        <v/>
      </c>
      <c r="BA537" s="69" t="str">
        <f>IF($AY537="","",IF($AY537&gt;BA$23,0,IF($AY537&lt;BA$23,COUNTIFS('Calendar Calcs'!$E$2:$E1504,BA$23),COUNTIFS('Calendar Calcs'!$E$2:$E1504,BA$23,'Calendar Calcs'!$D$2:$D1504,"&gt;="&amp;WEEKDAY($W537)))))</f>
        <v/>
      </c>
      <c r="BB537" s="69" t="str">
        <f>IF($AY537="","",IF($AY537&gt;BB$23,0,IF($AY537&lt;BB$23,COUNTIFS('Calendar Calcs'!$E$2:$E1504,BB$23),COUNTIFS('Calendar Calcs'!$E$2:$E1504,BB$23,'Calendar Calcs'!$D$2:$D1504,"&gt;="&amp;WEEKDAY($W537)))))</f>
        <v/>
      </c>
      <c r="BC537" s="69" t="str">
        <f>IF($AY537="","",IF($AY537&gt;BC$23,0,IF($AY537&lt;BC$23,COUNTIFS('Calendar Calcs'!$E$2:$E1504,BC$23),COUNTIFS('Calendar Calcs'!$E$2:$E1504,BC$23,'Calendar Calcs'!$D$2:$D1504,"&gt;="&amp;WEEKDAY($W537)))))</f>
        <v/>
      </c>
      <c r="BD537" s="69" t="str">
        <f>IF($AY537="","",IF($AY537&gt;BD$23,0,IF($AY537&lt;BD$23,COUNTIFS('Calendar Calcs'!$E$2:$E1504,BD$23),COUNTIFS('Calendar Calcs'!$E$2:$E1504,BD$23,'Calendar Calcs'!$D$2:$D1504,"&gt;="&amp;WEEKDAY($W537)))))</f>
        <v/>
      </c>
      <c r="BE537" s="69" t="str">
        <f>IF($AY537="","",IF($AY537&gt;BE$23,0,IF($AY537&lt;BE$23,COUNTIFS('Calendar Calcs'!$E$2:$E1504,BE$23),COUNTIFS('Calendar Calcs'!$E$2:$E1504,BE$23,'Calendar Calcs'!$D$2:$D1504,"&gt;="&amp;WEEKDAY($W537)))))</f>
        <v/>
      </c>
      <c r="BF537" s="69" t="str">
        <f>IF($AY537="","",IF($AY537&gt;BF$23,0,IF($AY537&lt;BF$23,COUNTIFS('Calendar Calcs'!$E$2:$E1504,BF$23),COUNTIFS('Calendar Calcs'!$E$2:$E1504,BF$23,'Calendar Calcs'!$D$2:$D1504,"&gt;="&amp;WEEKDAY($W537)))))</f>
        <v/>
      </c>
      <c r="BG537" s="69" t="str">
        <f>IF($AY537="","",IF($AY537&gt;BG$23,0,IF($AY537&lt;BG$23,COUNTIFS('Calendar Calcs'!$E$2:$E1504,BG$23),COUNTIFS('Calendar Calcs'!$E$2:$E1504,BG$23,'Calendar Calcs'!$D$2:$D1504,"&gt;="&amp;WEEKDAY($W537)))))</f>
        <v/>
      </c>
      <c r="BH537" s="69">
        <f>+BK537</f>
        <v>6</v>
      </c>
      <c r="BI537" s="69">
        <f>IF(Cover!$E$43="","",VLOOKUP(Cover!$E$43,'Calendar Calcs'!$B$2:$E1504,4,FALSE))</f>
        <v>1</v>
      </c>
      <c r="BJ537" s="69">
        <f>IF($BI537="","", IF($BI537&lt;BJ$23,0,IF($BI537&gt;=BJ$23,COUNTIFS('Calendar Calcs'!$E$2:$E1504,BJ$23),COUNTIFS('Calendar Calcs'!$E$2:$E1504,BJ$23,'Calendar Calcs'!$D$2:$D1504,"&lt;="&amp;WEEKDAY($V537)))))</f>
        <v>1</v>
      </c>
      <c r="BK537" s="69">
        <f>7-BJ537</f>
        <v>6</v>
      </c>
      <c r="BN537" s="69" t="str">
        <f>IF(T537&gt;0,"FTE",IF(Cover!$E$47="Weekly",IF(S537&gt;29.75,"FTE","PTE"),IF(S537&gt;59.75,"FTE","PTE")))</f>
        <v>PTE</v>
      </c>
      <c r="BO537" s="69">
        <f>IF(BN537="FTE",30,IF(Cover!$E$47="Weekly",'STEP 2 EE Data'!S537,'STEP 2 EE Data'!S537/2))</f>
        <v>0</v>
      </c>
      <c r="BP537" s="209">
        <f>IF(BO537=0,0,Y537/U537*BO537)</f>
        <v>0</v>
      </c>
      <c r="BQ537" s="209">
        <f>IF(BO537=0,0,Z537/U537*BO537)</f>
        <v>0</v>
      </c>
      <c r="BR537" s="209">
        <f>IF(BO537=0,0,AA537/U537*BO537)</f>
        <v>0</v>
      </c>
      <c r="BS537" s="209">
        <f>IF(BO537=0,0,AB537/U537*BO537)</f>
        <v>0</v>
      </c>
      <c r="BT537" s="209">
        <f>IF(BO537=0,0,AC537/U537*BO537)</f>
        <v>0</v>
      </c>
      <c r="BU537" s="209">
        <f>IF(BO537=0,0,AD537/U537*BO537)</f>
        <v>0</v>
      </c>
      <c r="BV537" s="209">
        <f>IF(BO537=0,0,AF537/U537*BO537)</f>
        <v>0</v>
      </c>
      <c r="BW537" s="209">
        <f>IF(BO537=0,0,AF537/U537*BO537)</f>
        <v>0</v>
      </c>
      <c r="BX537" s="209">
        <f>IF(BO537=0,0,AG537/U537*BO537)</f>
        <v>0</v>
      </c>
      <c r="CC537" s="210" t="str">
        <f>IF(B537="","",IF(C537="",IF(Cover!$E$47="Weekly",'STEP 3 EE Comp'!BI542*8,'STEP 3 EE Comp'!BI542*4),IF(Cover!$E$47="Weekly",'STEP 3 EE Comp'!BI542,'STEP 3 EE Comp'!BI542)))</f>
        <v/>
      </c>
      <c r="CD537" s="82" t="str">
        <f t="shared" ref="CD537:CD539" si="173">IF(B537="","",IF(C537="",E537/F537*8,C537))</f>
        <v/>
      </c>
      <c r="CE537" s="417">
        <f t="shared" ref="CE537:CE539" si="174">IF(AI537=0,1,IF(CD537="","",IF(CD537="","",IF(CD537=0,1,CC537/CD537))))</f>
        <v>1</v>
      </c>
      <c r="CF537" s="82" t="str">
        <f t="shared" ref="CF537:CF539" si="175">IF(CE537="","",IF(CE537&gt;=0.75,"Good",IF(M537="Yes","Q2",CC537-(CD537*0.75))))</f>
        <v>Good</v>
      </c>
      <c r="CG537" s="82">
        <f t="shared" ref="CG537:CG539" si="176">IF(CF537="Good",0,IF(CF537="Q2",IF(N537="Yes",0,CC537-(CD537*0.75)),CF537))</f>
        <v>0</v>
      </c>
      <c r="CH537" s="234">
        <f t="shared" ref="CH537:CH539" si="177">IF(C537="",CG537,IF(CG537=0,0,CG537*D537*8))</f>
        <v>0</v>
      </c>
    </row>
    <row r="538" spans="1:86" s="69" customFormat="1" x14ac:dyDescent="0.3">
      <c r="A538" s="555"/>
      <c r="B538" s="52"/>
      <c r="C538" s="52"/>
      <c r="D538" s="52"/>
      <c r="E538" s="52"/>
      <c r="F538" s="507"/>
      <c r="G538" s="210">
        <f t="shared" si="170"/>
        <v>0</v>
      </c>
      <c r="H538" s="82">
        <f>+G538*0.75/52*8</f>
        <v>0</v>
      </c>
      <c r="I538" s="211"/>
      <c r="J538" s="441" t="s">
        <v>21</v>
      </c>
      <c r="K538" s="441" t="s">
        <v>21</v>
      </c>
      <c r="L538" s="441" t="s">
        <v>21</v>
      </c>
      <c r="M538" s="441" t="s">
        <v>21</v>
      </c>
      <c r="N538" s="568" t="s">
        <v>21</v>
      </c>
      <c r="O538" s="211"/>
      <c r="P538" s="212" t="str">
        <f>IF(B538="","",
IF(AND(V538="",W538="",B538&lt;&gt;""),"Employed",
IF(AND(V538&lt;&gt;"",W538="",B538&lt;&gt;""),"Terminated",
IF(AND(V538&lt;&gt;"",W538&lt;&gt;"",B538&lt;&gt;""),IF(W538&lt;Cover!$E$43,"Employed","Furloughed"),
IF(AND(V538="",W538&lt;&gt;"",B538&lt;&gt;""),IF(W538&lt;Cover!$E$43,"Employed","Rehired"))))))</f>
        <v/>
      </c>
      <c r="Q538" s="211"/>
      <c r="R538" s="536"/>
      <c r="S538" s="563"/>
      <c r="T538" s="536"/>
      <c r="U538" s="82">
        <f>IF(Cover!$E$47="Weekly",IF(T538&gt;0,T538,R538*S538),IF(T538&gt;0,T538,R538*S538)/2)</f>
        <v>0</v>
      </c>
      <c r="V538" s="564"/>
      <c r="W538" s="564"/>
      <c r="Y538" s="213" t="str">
        <f>IF($B538="","",IF('Actual Allocation Calc'!$AH$78="A",
IF($P538="Employed",$U538/7*BJ538,
IF(AND($P538="Terminated"),($U538/7*AP538),
IF(AND($P538="Furloughed"),($U538/7*AP538)+($U538/7*AZ538),
IF(AND($P538="Rehired"),($U538/7*AZ538),
IF(AND($P538="Terminated",AP538&gt;0),$U538,
IF($P538="Furloughed",IF(AP538&gt;0,$U538)+IF(AZ538&gt;0,$U538),
IF($P538="Rehired",IF(AZ538&gt;0,$U538)))))))),IF('Actual Allocation Calc'!$AH$78="C",'Actual Allocation Calc'!L538,'Actual Allocation Calc'!U538+IF($P538="Employed",$U538/7*BJ538,
IF(AND($P538="Terminated"),($U538/7*AP538),
IF(AND($P538="Furloughed"),($U538/7*AP538)+($U538/7*AZ538),
IF(AND($P538="Rehired"),($U538/7*AZ538),
IF(AND($P538="Terminated",AP538&gt;0),$U538,
IF($P538="Furloughed",IF(AP538&gt;0,$U538)+IF(AZ538&gt;0,$U538),
IF($P538="Rehired",IF(AZ538&gt;0,$U538))))))))*'Actual Allocation Calc'!$AH$99)))</f>
        <v/>
      </c>
      <c r="Z538" s="210" t="str">
        <f>IF($B538="","",IF('Actual Allocation Calc'!$AI$78="A",
IF($P538="Employed",$U538,
IF(AND($P538="Terminated"),($U538/7*AQ538),
IF(AND($P538="Furloughed"),($U538/7*AQ538)+($U538/7*BA538),
IF(AND($P538="Rehired"),($U538/7*BA538),
IF(AND($P538="Terminated",AQ538&gt;0),$U538,
IF($P538="Furloughed",IF(AQ538&gt;0,$U538)+IF(BA538&gt;0,$U538),
IF($P538="Rehired",IF(BA538&gt;0,$U538)))))))),IF('Actual Allocation Calc'!$AI$78="C",'Actual Allocation Calc'!M538,'Actual Allocation Calc'!V538+IF($P538="Employed",$U538,
IF(AND($P538="Terminated"),($U538/7*AQ538),
IF(AND($P538="Furloughed"),($U538/7*AQ538)+($U538/7*BA538),
IF(AND($P538="Rehired"),($U538/7*BA538),
IF(AND($P538="Terminated",AQ538&gt;0),$U538,
IF($P538="Furloughed",IF(AQ538&gt;0,$U538)+IF(BA538&gt;0,$U538),
IF($P538="Rehired",IF(BA538&gt;0,$U538))))))))*'Actual Allocation Calc'!$AI$99)))</f>
        <v/>
      </c>
      <c r="AA538" s="210" t="str">
        <f>IF($B538="","",IF('Actual Allocation Calc'!$AJ$78="A",
IF($P538="Employed",$U538,
IF(AND($P538="Terminated"),($U538/7*AR538),
IF(AND($P538="Furloughed"),($U538/7*AR538)+($U538/7*BB538),
IF(AND($P538="Rehired"),($U538/7*BB538),
IF(AND($P538="Terminated",AR538&gt;0),$U538,
IF($P538="Furloughed",IF(AR538&gt;0,$U538)+IF(BB538&gt;0,$U538),
IF($P538="Rehired",IF(BB538&gt;0,$U538)))))))),IF('Actual Allocation Calc'!$AJ$78="C",'Actual Allocation Calc'!N538,'Actual Allocation Calc'!W538+IF($P538="Employed",$U538,
IF(AND($P538="Terminated"),($U538/7*AR538),
IF(AND($P538="Furloughed"),($U538/7*AR538)+($U538/7*BB538),
IF(AND($P538="Rehired"),($U538/7*BB538),
IF(AND($P538="Terminated",AR538&gt;0),$U538,
IF($P538="Furloughed",IF(AR538&gt;0,$U538)+IF(BB538&gt;0,$U538),
IF($P538="Rehired",IF(BB538&gt;0,$U538))))))))*'Actual Allocation Calc'!$AJ$99)))</f>
        <v/>
      </c>
      <c r="AB538" s="210" t="str">
        <f>IF($B538="","",IF('Actual Allocation Calc'!$AK$78="A",
IF($P538="Employed",$U538,
IF(AND($P538="Terminated"),($U538/7*AS538),
IF(AND($P538="Furloughed"),($U538/7*AS538)+($U538/7*BC538),
IF(AND($P538="Rehired"),($U538/7*BC538),
IF(AND($P538="Terminated",AS538&gt;0),$U538,
IF($P538="Furloughed",IF(AS538&gt;0,$U538)+IF(BC538&gt;0,$U538),
IF($P538="Rehired",IF(BC538&gt;0,$U538)))))))),IF('Actual Allocation Calc'!$AK$78="C",'Actual Allocation Calc'!O538,'Actual Allocation Calc'!X538+IF($P538="Employed",$U538,
IF(AND($P538="Terminated"),($U538/7*AS538),
IF(AND($P538="Furloughed"),($U538/7*AS538)+($U538/7*BC538),
IF(AND($P538="Rehired"),($U538/7*BC538),
IF(AND($P538="Terminated",AS538&gt;0),$U538,
IF($P538="Furloughed",IF(AS538&gt;0,$U538)+IF(BC538&gt;0,$U538),
IF($P538="Rehired",IF(BC538&gt;0,$U538))))))))*'Actual Allocation Calc'!$AK$99)))</f>
        <v/>
      </c>
      <c r="AC538" s="210" t="str">
        <f>IF($B538="","",IF('Actual Allocation Calc'!$AL$78="A",
IF($P538="Employed",$U538,
IF(AND($P538="Terminated"),($U538/7*AT538),
IF(AND($P538="Furloughed"),($U538/7*AT538)+($U538/7*BD538),
IF(AND($P538="Rehired"),($U538/7*BD538),
IF(AND($P538="Terminated",AT538&gt;0),$U538,
IF($P538="Furloughed",IF(AT538&gt;0,$U538)+IF(BD538&gt;0,$U538),
IF($P538="Rehired",IF(BD538&gt;0,$U538)))))))),IF('Actual Allocation Calc'!$AL$78="C",'Actual Allocation Calc'!P538,'Actual Allocation Calc'!Y538+IF($P538="Employed",$U538,
IF(AND($P538="Terminated"),($U538/7*AT538),
IF(AND($P538="Furloughed"),($U538/7*AT538)+($U538/7*BD538),
IF(AND($P538="Rehired"),($U538/7*BD538),
IF(AND($P538="Terminated",AT538&gt;0),$U538,
IF($P538="Furloughed",IF(AT538&gt;0,$U538)+IF(BD538&gt;0,$U538),
IF($P538="Rehired",IF(BD538&gt;0,$U538))))))))*'Actual Allocation Calc'!$AL$99)))</f>
        <v/>
      </c>
      <c r="AD538" s="210" t="str">
        <f>IF($B538="","",IF('Actual Allocation Calc'!$AM$78="A",
IF($P538="Employed",$U538,
IF(AND($P538="Terminated"),($U538/7*AU538),
IF(AND($P538="Furloughed"),($U538/7*AU538)+($U538/7*BE538),
IF(AND($P538="Rehired"),($U538/7*BE538),
IF(AND($P538="Terminated",AU538&gt;0),$U538,
IF($P538="Furloughed",IF(AU538&gt;0,$U538)+IF(BE538&gt;0,$U538),
IF($P538="Rehired",IF(BE538&gt;0,$U538)))))))),IF('Actual Allocation Calc'!$AM$78="C",'Actual Allocation Calc'!Q538,'Actual Allocation Calc'!Z538+IF($P538="Employed",$U538,
IF(AND($P538="Terminated"),($U538/7*AU538),
IF(AND($P538="Furloughed"),($U538/7*AU538)+($U538/7*BE538),
IF(AND($P538="Rehired"),($U538/7*BE538),
IF(AND($P538="Terminated",AU538&gt;0),$U538,
IF($P538="Furloughed",IF(AU538&gt;0,$U538)+IF(BE538&gt;0,$U538),
IF($P538="Rehired",IF(BE538&gt;0,$U538))))))))*'Actual Allocation Calc'!$AM$99)))</f>
        <v/>
      </c>
      <c r="AE538" s="210" t="str">
        <f>IF($B538="","",IF('Actual Allocation Calc'!$AN$78="A",
IF($P538="Employed",$U538,
IF(AND($P538="Terminated"),($U538/7*AV538),
IF(AND($P538="Furloughed"),($U538/7*AV538)+($U538/7*BF538),
IF(AND($P538="Rehired"),($U538/7*BF538),
IF(AND($P538="Terminated",AV538&gt;0),$U538,
IF($P538="Furloughed",IF(AV538&gt;0,$U538)+IF(BF538&gt;0,$U538),
IF($P538="Rehired",IF(BF538&gt;0,$U538)))))))),IF('Actual Allocation Calc'!$AN$78="C",'Actual Allocation Calc'!R538,'Actual Allocation Calc'!AA538+IF($P538="Employed",$U538,
IF(AND($P538="Terminated"),($U538/7*AV538),
IF(AND($P538="Furloughed"),($U538/7*AV538)+($U538/7*BF538),
IF(AND($P538="Rehired"),($U538/7*BF538),
IF(AND($P538="Terminated",AV538&gt;0),$U538,
IF($P538="Furloughed",IF(AV538&gt;0,$U538)+IF(BF538&gt;0,$U538),
IF($P538="Rehired",IF(BF538&gt;0,$U538))))))))*'Actual Allocation Calc'!$AN$99)))</f>
        <v/>
      </c>
      <c r="AF538" s="210" t="str">
        <f>IF($B538="","",IF('Actual Allocation Calc'!$AO$78="A",
IF($P538="Employed",$U538,
IF(AND($P538="Terminated"),($U538/7*AW538),
IF(AND($P538="Furloughed"),($U538/7*AW538)+($U538/7*BG538),
IF(AND($P538="Rehired"),($U538/7*BG538),
IF(AND($P538="Terminated",AW538&gt;0),$U538,
IF($P538="Furloughed",IF(AW538&gt;0,$U538)+IF(BG538&gt;0,$U538),
IF($P538="Rehired",IF(BG538&gt;0,$U538)))))))),IF('Actual Allocation Calc'!$AO$78="C",'Actual Allocation Calc'!S538,'Actual Allocation Calc'!AB538+IF($P538="Employed",$U538,
IF(AND($P538="Terminated"),($U538/7*AW538),
IF(AND($P538="Furloughed"),($U538/7*AW538)+($U538/7*BG538),
IF(AND($P538="Rehired"),($U538/7*BG538),
IF(AND($P538="Terminated",AW538&gt;0),$U538,
IF($P538="Furloughed",IF(AW538&gt;0,$U538)+IF(BG538&gt;0,$U538),
IF($P538="Rehired",IF(BG538&gt;0,$U538))))))))*'Actual Allocation Calc'!$AO$99)))</f>
        <v/>
      </c>
      <c r="AG538" s="210" t="str">
        <f>IF($B538="","",IF('Actual Allocation Calc'!$AP$78="A",
IF($P538="Employed",$U538/7*BK538,
IF(AND($P538="Terminated"),($U538/7*AX538),
IF(AND($P538="Furloughed"),($U538/7*AX538)+($U538/7*BH538),
IF(AND($P538="Rehired"),($U538/7*BH538),
IF(AND($P538="Terminated",AX538&gt;0),$U538,
IF($P538="Furloughed",IF(AX538&gt;0,$U538)+IF(BH538&gt;0,$U538),
IF($P538="Rehired",IF(BH538&gt;0,$U538)))))))),IF('Actual Allocation Calc'!$AP$78="C",'Actual Allocation Calc'!T538,'Actual Allocation Calc'!AC538+IF($P538="Employed",$U538/7*BK538,
IF(AND($P538="Terminated"),($U538/7*AX538),
IF(AND($P538="Furloughed"),($U538/7*AX538)+($U538/7*BH538),
IF(AND($P538="Rehired"),($U538/7*BH538),
IF(AND($P538="Terminated",AX538&gt;0),$U538,
IF($P538="Furloughed",IF(AX538&gt;0,$U538)+IF(BH538&gt;0,$U538),
IF($P538="Rehired",IF(BH538&gt;0,$U538))))))))*'Actual Allocation Calc'!$AP$99)))</f>
        <v/>
      </c>
      <c r="AH538" s="536"/>
      <c r="AI538" s="82">
        <f t="shared" si="171"/>
        <v>0</v>
      </c>
      <c r="AJ538" s="210">
        <f>+IF(AI538&gt;15385,15385,AI538)</f>
        <v>0</v>
      </c>
      <c r="AK538" s="397" t="str">
        <f t="shared" si="172"/>
        <v/>
      </c>
      <c r="AM538" s="122"/>
      <c r="AO538" s="214" t="str">
        <f>IFERROR(IF($V538="","",VLOOKUP(V538,'Calendar Calcs'!$B$2:$E1505,4,FALSE)),0)</f>
        <v/>
      </c>
      <c r="AP538" s="69" t="str">
        <f>IF($AO538="","", IF($AO538&lt;AP$23,0,IF($AO538&gt;AP$23,COUNTIFS('Calendar Calcs'!$E$2:$E1505,AP$23),COUNTIFS('Calendar Calcs'!$E$2:$E1505,AP$23,'Calendar Calcs'!$D$2:$D1505,"&lt;="&amp;WEEKDAY($V538)))))</f>
        <v/>
      </c>
      <c r="AQ538" s="69" t="str">
        <f>IF($AO538="","", IF($AO538&lt;AQ$23,0,IF($AO538&gt;AQ$23,COUNTIFS('Calendar Calcs'!$E$2:$E1505,AQ$23),COUNTIFS('Calendar Calcs'!$E$2:$E1505,AQ$23,'Calendar Calcs'!$D$2:$D1505,"&lt;="&amp;WEEKDAY($V538)))))</f>
        <v/>
      </c>
      <c r="AR538" s="69" t="str">
        <f>IF($AO538="","", IF($AO538&lt;AR$23,0,IF($AO538&gt;AR$23,COUNTIFS('Calendar Calcs'!$E$2:$E1505,AR$23),COUNTIFS('Calendar Calcs'!$E$2:$E1505,AR$23,'Calendar Calcs'!$D$2:$D1505,"&lt;="&amp;WEEKDAY($V538)))))</f>
        <v/>
      </c>
      <c r="AS538" s="69" t="str">
        <f>IF($AO538="","", IF($AO538&lt;AS$23,0,IF($AO538&gt;AS$23,COUNTIFS('Calendar Calcs'!$E$2:$E1505,AS$23),COUNTIFS('Calendar Calcs'!$E$2:$E1505,AS$23,'Calendar Calcs'!$D$2:$D1505,"&lt;="&amp;WEEKDAY($V538)))))</f>
        <v/>
      </c>
      <c r="AT538" s="69" t="str">
        <f>IF($AO538="","", IF($AO538&lt;AT$23,0,IF($AO538&gt;AT$23,COUNTIFS('Calendar Calcs'!$E$2:$E1505,AT$23),COUNTIFS('Calendar Calcs'!$E$2:$E1505,AT$23,'Calendar Calcs'!$D$2:$D1505,"&lt;="&amp;WEEKDAY($V538)))))</f>
        <v/>
      </c>
      <c r="AU538" s="69" t="str">
        <f>IF($AO538="","", IF($AO538&lt;AU$23,0,IF($AO538&gt;AU$23,COUNTIFS('Calendar Calcs'!$E$2:$E1505,AU$23),COUNTIFS('Calendar Calcs'!$E$2:$E1505,AU$23,'Calendar Calcs'!$D$2:$D1505,"&lt;="&amp;WEEKDAY($V538)))))</f>
        <v/>
      </c>
      <c r="AV538" s="69" t="str">
        <f>IF($AO538="","", IF($AO538&lt;AV$23,0,IF($AO538&gt;AV$23,COUNTIFS('Calendar Calcs'!$E$2:$E1505,AV$23),COUNTIFS('Calendar Calcs'!$E$2:$E1505,AV$23,'Calendar Calcs'!$D$2:$D1505,"&lt;="&amp;WEEKDAY($V538)))))</f>
        <v/>
      </c>
      <c r="AW538" s="69" t="str">
        <f>IF($AO538="","", IF($AO538&lt;AW$23,0,IF($AO538&gt;AW$23,COUNTIFS('Calendar Calcs'!$E$2:$E1505,AW$23),COUNTIFS('Calendar Calcs'!$E$2:$E1505,AW$23,'Calendar Calcs'!$D$2:$D1505,"&lt;="&amp;WEEKDAY($V538)))))</f>
        <v/>
      </c>
      <c r="AX538" s="69" t="str">
        <f>IF($AO538="","", IF($AO538&lt;AX$23,0,IF($AO538&gt;AX$23,COUNTIFS('Calendar Calcs'!$E$2:$E1505,AX$23),COUNTIFS('Calendar Calcs'!$E$2:$E1505,AX$23,'Calendar Calcs'!$D$2:$D1505,"&lt;="&amp;WEEKDAY($V538)))))</f>
        <v/>
      </c>
      <c r="AY538" s="69" t="str">
        <f>IF($W538="","",VLOOKUP($W538,'Calendar Calcs'!$B$2:$E1505,4,FALSE))</f>
        <v/>
      </c>
      <c r="AZ538" s="69" t="str">
        <f>IF($AY538="","",IF($AY538&gt;AZ$23,0,IF($AY538&lt;AZ$23,COUNTIFS('Calendar Calcs'!$E$2:$E1505,AZ$23),COUNTIFS('Calendar Calcs'!$E$2:$E1505,AZ$23,'Calendar Calcs'!$D$2:$D1505,"&gt;="&amp;WEEKDAY($W538)))))</f>
        <v/>
      </c>
      <c r="BA538" s="69" t="str">
        <f>IF($AY538="","",IF($AY538&gt;BA$23,0,IF($AY538&lt;BA$23,COUNTIFS('Calendar Calcs'!$E$2:$E1505,BA$23),COUNTIFS('Calendar Calcs'!$E$2:$E1505,BA$23,'Calendar Calcs'!$D$2:$D1505,"&gt;="&amp;WEEKDAY($W538)))))</f>
        <v/>
      </c>
      <c r="BB538" s="69" t="str">
        <f>IF($AY538="","",IF($AY538&gt;BB$23,0,IF($AY538&lt;BB$23,COUNTIFS('Calendar Calcs'!$E$2:$E1505,BB$23),COUNTIFS('Calendar Calcs'!$E$2:$E1505,BB$23,'Calendar Calcs'!$D$2:$D1505,"&gt;="&amp;WEEKDAY($W538)))))</f>
        <v/>
      </c>
      <c r="BC538" s="69" t="str">
        <f>IF($AY538="","",IF($AY538&gt;BC$23,0,IF($AY538&lt;BC$23,COUNTIFS('Calendar Calcs'!$E$2:$E1505,BC$23),COUNTIFS('Calendar Calcs'!$E$2:$E1505,BC$23,'Calendar Calcs'!$D$2:$D1505,"&gt;="&amp;WEEKDAY($W538)))))</f>
        <v/>
      </c>
      <c r="BD538" s="69" t="str">
        <f>IF($AY538="","",IF($AY538&gt;BD$23,0,IF($AY538&lt;BD$23,COUNTIFS('Calendar Calcs'!$E$2:$E1505,BD$23),COUNTIFS('Calendar Calcs'!$E$2:$E1505,BD$23,'Calendar Calcs'!$D$2:$D1505,"&gt;="&amp;WEEKDAY($W538)))))</f>
        <v/>
      </c>
      <c r="BE538" s="69" t="str">
        <f>IF($AY538="","",IF($AY538&gt;BE$23,0,IF($AY538&lt;BE$23,COUNTIFS('Calendar Calcs'!$E$2:$E1505,BE$23),COUNTIFS('Calendar Calcs'!$E$2:$E1505,BE$23,'Calendar Calcs'!$D$2:$D1505,"&gt;="&amp;WEEKDAY($W538)))))</f>
        <v/>
      </c>
      <c r="BF538" s="69" t="str">
        <f>IF($AY538="","",IF($AY538&gt;BF$23,0,IF($AY538&lt;BF$23,COUNTIFS('Calendar Calcs'!$E$2:$E1505,BF$23),COUNTIFS('Calendar Calcs'!$E$2:$E1505,BF$23,'Calendar Calcs'!$D$2:$D1505,"&gt;="&amp;WEEKDAY($W538)))))</f>
        <v/>
      </c>
      <c r="BG538" s="69" t="str">
        <f>IF($AY538="","",IF($AY538&gt;BG$23,0,IF($AY538&lt;BG$23,COUNTIFS('Calendar Calcs'!$E$2:$E1505,BG$23),COUNTIFS('Calendar Calcs'!$E$2:$E1505,BG$23,'Calendar Calcs'!$D$2:$D1505,"&gt;="&amp;WEEKDAY($W538)))))</f>
        <v/>
      </c>
      <c r="BH538" s="69">
        <f>+BK538</f>
        <v>6</v>
      </c>
      <c r="BI538" s="69">
        <f>IF(Cover!$E$43="","",VLOOKUP(Cover!$E$43,'Calendar Calcs'!$B$2:$E1505,4,FALSE))</f>
        <v>1</v>
      </c>
      <c r="BJ538" s="69">
        <f>IF($BI538="","", IF($BI538&lt;BJ$23,0,IF($BI538&gt;=BJ$23,COUNTIFS('Calendar Calcs'!$E$2:$E1505,BJ$23),COUNTIFS('Calendar Calcs'!$E$2:$E1505,BJ$23,'Calendar Calcs'!$D$2:$D1505,"&lt;="&amp;WEEKDAY($V538)))))</f>
        <v>1</v>
      </c>
      <c r="BK538" s="69">
        <f>7-BJ538</f>
        <v>6</v>
      </c>
      <c r="BN538" s="69" t="str">
        <f>IF(T538&gt;0,"FTE",IF(Cover!$E$47="Weekly",IF(S538&gt;29.75,"FTE","PTE"),IF(S538&gt;59.75,"FTE","PTE")))</f>
        <v>PTE</v>
      </c>
      <c r="BO538" s="69">
        <f>IF(BN538="FTE",30,IF(Cover!$E$47="Weekly",'STEP 2 EE Data'!S538,'STEP 2 EE Data'!S538/2))</f>
        <v>0</v>
      </c>
      <c r="BP538" s="209">
        <f>IF(BO538=0,0,Y538/U538*BO538)</f>
        <v>0</v>
      </c>
      <c r="BQ538" s="209">
        <f>IF(BO538=0,0,Z538/U538*BO538)</f>
        <v>0</v>
      </c>
      <c r="BR538" s="209">
        <f>IF(BO538=0,0,AA538/U538*BO538)</f>
        <v>0</v>
      </c>
      <c r="BS538" s="209">
        <f>IF(BO538=0,0,AB538/U538*BO538)</f>
        <v>0</v>
      </c>
      <c r="BT538" s="209">
        <f>IF(BO538=0,0,AC538/U538*BO538)</f>
        <v>0</v>
      </c>
      <c r="BU538" s="209">
        <f>IF(BO538=0,0,AD538/U538*BO538)</f>
        <v>0</v>
      </c>
      <c r="BV538" s="209">
        <f>IF(BO538=0,0,AF538/U538*BO538)</f>
        <v>0</v>
      </c>
      <c r="BW538" s="209">
        <f>IF(BO538=0,0,AF538/U538*BO538)</f>
        <v>0</v>
      </c>
      <c r="BX538" s="209">
        <f>IF(BO538=0,0,AG538/U538*BO538)</f>
        <v>0</v>
      </c>
      <c r="CC538" s="210" t="str">
        <f>IF(B538="","",IF(C538="",IF(Cover!$E$47="Weekly",'STEP 3 EE Comp'!BI543*8,'STEP 3 EE Comp'!BI543*4),IF(Cover!$E$47="Weekly",'STEP 3 EE Comp'!BI543,'STEP 3 EE Comp'!BI543)))</f>
        <v/>
      </c>
      <c r="CD538" s="82" t="str">
        <f t="shared" si="173"/>
        <v/>
      </c>
      <c r="CE538" s="417">
        <f t="shared" si="174"/>
        <v>1</v>
      </c>
      <c r="CF538" s="82" t="str">
        <f t="shared" si="175"/>
        <v>Good</v>
      </c>
      <c r="CG538" s="82">
        <f t="shared" si="176"/>
        <v>0</v>
      </c>
      <c r="CH538" s="234">
        <f t="shared" si="177"/>
        <v>0</v>
      </c>
    </row>
    <row r="539" spans="1:86" s="69" customFormat="1" x14ac:dyDescent="0.3">
      <c r="A539" s="555"/>
      <c r="B539" s="52"/>
      <c r="C539" s="52"/>
      <c r="D539" s="52"/>
      <c r="E539" s="52"/>
      <c r="F539" s="507"/>
      <c r="G539" s="210">
        <f>+E539/13*52</f>
        <v>0</v>
      </c>
      <c r="H539" s="82">
        <f>+G539*0.75/52*8</f>
        <v>0</v>
      </c>
      <c r="I539" s="211"/>
      <c r="J539" s="441" t="s">
        <v>21</v>
      </c>
      <c r="K539" s="441" t="s">
        <v>21</v>
      </c>
      <c r="L539" s="441" t="s">
        <v>21</v>
      </c>
      <c r="M539" s="441" t="s">
        <v>21</v>
      </c>
      <c r="N539" s="568" t="s">
        <v>21</v>
      </c>
      <c r="O539" s="211"/>
      <c r="P539" s="212" t="str">
        <f>IF(B539="","",
IF(AND(V539="",W539="",B539&lt;&gt;""),"Employed",
IF(AND(V539&lt;&gt;"",W539="",B539&lt;&gt;""),"Terminated",
IF(AND(V539&lt;&gt;"",W539&lt;&gt;"",B539&lt;&gt;""),IF(W539&lt;Cover!$E$43,"Employed","Furloughed"),
IF(AND(V539="",W539&lt;&gt;"",B539&lt;&gt;""),IF(W539&lt;Cover!$E$43,"Employed","Rehired"))))))</f>
        <v/>
      </c>
      <c r="Q539" s="211"/>
      <c r="R539" s="536"/>
      <c r="S539" s="563"/>
      <c r="T539" s="536"/>
      <c r="U539" s="82">
        <f>IF(Cover!$E$47="Weekly",IF(T539&gt;0,T539,R539*S539),IF(T539&gt;0,T539,R539*S539)/2)</f>
        <v>0</v>
      </c>
      <c r="V539" s="564"/>
      <c r="W539" s="564"/>
      <c r="Y539" s="213" t="str">
        <f>IF($B539="","",IF('Actual Allocation Calc'!$AH$78="A",
IF($P539="Employed",$U539/7*BJ539,
IF(AND($P539="Terminated"),($U539/7*AP539),
IF(AND($P539="Furloughed"),($U539/7*AP539)+($U539/7*AZ539),
IF(AND($P539="Rehired"),($U539/7*AZ539),
IF(AND($P539="Terminated",AP539&gt;0),$U539,
IF($P539="Furloughed",IF(AP539&gt;0,$U539)+IF(AZ539&gt;0,$U539),
IF($P539="Rehired",IF(AZ539&gt;0,$U539)))))))),IF('Actual Allocation Calc'!$AH$78="C",'Actual Allocation Calc'!L539,'Actual Allocation Calc'!U539+IF($P539="Employed",$U539/7*BJ539,
IF(AND($P539="Terminated"),($U539/7*AP539),
IF(AND($P539="Furloughed"),($U539/7*AP539)+($U539/7*AZ539),
IF(AND($P539="Rehired"),($U539/7*AZ539),
IF(AND($P539="Terminated",AP539&gt;0),$U539,
IF($P539="Furloughed",IF(AP539&gt;0,$U539)+IF(AZ539&gt;0,$U539),
IF($P539="Rehired",IF(AZ539&gt;0,$U539))))))))*'Actual Allocation Calc'!$AH$99)))</f>
        <v/>
      </c>
      <c r="Z539" s="210" t="str">
        <f>IF($B539="","",IF('Actual Allocation Calc'!$AI$78="A",
IF($P539="Employed",$U539,
IF(AND($P539="Terminated"),($U539/7*AQ539),
IF(AND($P539="Furloughed"),($U539/7*AQ539)+($U539/7*BA539),
IF(AND($P539="Rehired"),($U539/7*BA539),
IF(AND($P539="Terminated",AQ539&gt;0),$U539,
IF($P539="Furloughed",IF(AQ539&gt;0,$U539)+IF(BA539&gt;0,$U539),
IF($P539="Rehired",IF(BA539&gt;0,$U539)))))))),IF('Actual Allocation Calc'!$AI$78="C",'Actual Allocation Calc'!M539,'Actual Allocation Calc'!V539+IF($P539="Employed",$U539,
IF(AND($P539="Terminated"),($U539/7*AQ539),
IF(AND($P539="Furloughed"),($U539/7*AQ539)+($U539/7*BA539),
IF(AND($P539="Rehired"),($U539/7*BA539),
IF(AND($P539="Terminated",AQ539&gt;0),$U539,
IF($P539="Furloughed",IF(AQ539&gt;0,$U539)+IF(BA539&gt;0,$U539),
IF($P539="Rehired",IF(BA539&gt;0,$U539))))))))*'Actual Allocation Calc'!$AI$99)))</f>
        <v/>
      </c>
      <c r="AA539" s="210" t="str">
        <f>IF($B539="","",IF('Actual Allocation Calc'!$AJ$78="A",
IF($P539="Employed",$U539,
IF(AND($P539="Terminated"),($U539/7*AR539),
IF(AND($P539="Furloughed"),($U539/7*AR539)+($U539/7*BB539),
IF(AND($P539="Rehired"),($U539/7*BB539),
IF(AND($P539="Terminated",AR539&gt;0),$U539,
IF($P539="Furloughed",IF(AR539&gt;0,$U539)+IF(BB539&gt;0,$U539),
IF($P539="Rehired",IF(BB539&gt;0,$U539)))))))),IF('Actual Allocation Calc'!$AJ$78="C",'Actual Allocation Calc'!N539,'Actual Allocation Calc'!W539+IF($P539="Employed",$U539,
IF(AND($P539="Terminated"),($U539/7*AR539),
IF(AND($P539="Furloughed"),($U539/7*AR539)+($U539/7*BB539),
IF(AND($P539="Rehired"),($U539/7*BB539),
IF(AND($P539="Terminated",AR539&gt;0),$U539,
IF($P539="Furloughed",IF(AR539&gt;0,$U539)+IF(BB539&gt;0,$U539),
IF($P539="Rehired",IF(BB539&gt;0,$U539))))))))*'Actual Allocation Calc'!$AJ$99)))</f>
        <v/>
      </c>
      <c r="AB539" s="210" t="str">
        <f>IF($B539="","",IF('Actual Allocation Calc'!$AK$78="A",
IF($P539="Employed",$U539,
IF(AND($P539="Terminated"),($U539/7*AS539),
IF(AND($P539="Furloughed"),($U539/7*AS539)+($U539/7*BC539),
IF(AND($P539="Rehired"),($U539/7*BC539),
IF(AND($P539="Terminated",AS539&gt;0),$U539,
IF($P539="Furloughed",IF(AS539&gt;0,$U539)+IF(BC539&gt;0,$U539),
IF($P539="Rehired",IF(BC539&gt;0,$U539)))))))),IF('Actual Allocation Calc'!$AK$78="C",'Actual Allocation Calc'!O539,'Actual Allocation Calc'!X539+IF($P539="Employed",$U539,
IF(AND($P539="Terminated"),($U539/7*AS539),
IF(AND($P539="Furloughed"),($U539/7*AS539)+($U539/7*BC539),
IF(AND($P539="Rehired"),($U539/7*BC539),
IF(AND($P539="Terminated",AS539&gt;0),$U539,
IF($P539="Furloughed",IF(AS539&gt;0,$U539)+IF(BC539&gt;0,$U539),
IF($P539="Rehired",IF(BC539&gt;0,$U539))))))))*'Actual Allocation Calc'!$AK$99)))</f>
        <v/>
      </c>
      <c r="AC539" s="210" t="str">
        <f>IF($B539="","",IF('Actual Allocation Calc'!$AL$78="A",
IF($P539="Employed",$U539,
IF(AND($P539="Terminated"),($U539/7*AT539),
IF(AND($P539="Furloughed"),($U539/7*AT539)+($U539/7*BD539),
IF(AND($P539="Rehired"),($U539/7*BD539),
IF(AND($P539="Terminated",AT539&gt;0),$U539,
IF($P539="Furloughed",IF(AT539&gt;0,$U539)+IF(BD539&gt;0,$U539),
IF($P539="Rehired",IF(BD539&gt;0,$U539)))))))),IF('Actual Allocation Calc'!$AL$78="C",'Actual Allocation Calc'!P539,'Actual Allocation Calc'!Y539+IF($P539="Employed",$U539,
IF(AND($P539="Terminated"),($U539/7*AT539),
IF(AND($P539="Furloughed"),($U539/7*AT539)+($U539/7*BD539),
IF(AND($P539="Rehired"),($U539/7*BD539),
IF(AND($P539="Terminated",AT539&gt;0),$U539,
IF($P539="Furloughed",IF(AT539&gt;0,$U539)+IF(BD539&gt;0,$U539),
IF($P539="Rehired",IF(BD539&gt;0,$U539))))))))*'Actual Allocation Calc'!$AL$99)))</f>
        <v/>
      </c>
      <c r="AD539" s="210" t="str">
        <f>IF($B539="","",IF('Actual Allocation Calc'!$AM$78="A",
IF($P539="Employed",$U539,
IF(AND($P539="Terminated"),($U539/7*AU539),
IF(AND($P539="Furloughed"),($U539/7*AU539)+($U539/7*BE539),
IF(AND($P539="Rehired"),($U539/7*BE539),
IF(AND($P539="Terminated",AU539&gt;0),$U539,
IF($P539="Furloughed",IF(AU539&gt;0,$U539)+IF(BE539&gt;0,$U539),
IF($P539="Rehired",IF(BE539&gt;0,$U539)))))))),IF('Actual Allocation Calc'!$AM$78="C",'Actual Allocation Calc'!Q539,'Actual Allocation Calc'!Z539+IF($P539="Employed",$U539,
IF(AND($P539="Terminated"),($U539/7*AU539),
IF(AND($P539="Furloughed"),($U539/7*AU539)+($U539/7*BE539),
IF(AND($P539="Rehired"),($U539/7*BE539),
IF(AND($P539="Terminated",AU539&gt;0),$U539,
IF($P539="Furloughed",IF(AU539&gt;0,$U539)+IF(BE539&gt;0,$U539),
IF($P539="Rehired",IF(BE539&gt;0,$U539))))))))*'Actual Allocation Calc'!$AM$99)))</f>
        <v/>
      </c>
      <c r="AE539" s="210" t="str">
        <f>IF($B539="","",IF('Actual Allocation Calc'!$AN$78="A",
IF($P539="Employed",$U539,
IF(AND($P539="Terminated"),($U539/7*AV539),
IF(AND($P539="Furloughed"),($U539/7*AV539)+($U539/7*BF539),
IF(AND($P539="Rehired"),($U539/7*BF539),
IF(AND($P539="Terminated",AV539&gt;0),$U539,
IF($P539="Furloughed",IF(AV539&gt;0,$U539)+IF(BF539&gt;0,$U539),
IF($P539="Rehired",IF(BF539&gt;0,$U539)))))))),IF('Actual Allocation Calc'!$AN$78="C",'Actual Allocation Calc'!R539,'Actual Allocation Calc'!AA539+IF($P539="Employed",$U539,
IF(AND($P539="Terminated"),($U539/7*AV539),
IF(AND($P539="Furloughed"),($U539/7*AV539)+($U539/7*BF539),
IF(AND($P539="Rehired"),($U539/7*BF539),
IF(AND($P539="Terminated",AV539&gt;0),$U539,
IF($P539="Furloughed",IF(AV539&gt;0,$U539)+IF(BF539&gt;0,$U539),
IF($P539="Rehired",IF(BF539&gt;0,$U539))))))))*'Actual Allocation Calc'!$AN$99)))</f>
        <v/>
      </c>
      <c r="AF539" s="210" t="str">
        <f>IF($B539="","",IF('Actual Allocation Calc'!$AO$78="A",
IF($P539="Employed",$U539,
IF(AND($P539="Terminated"),($U539/7*AW539),
IF(AND($P539="Furloughed"),($U539/7*AW539)+($U539/7*BG539),
IF(AND($P539="Rehired"),($U539/7*BG539),
IF(AND($P539="Terminated",AW539&gt;0),$U539,
IF($P539="Furloughed",IF(AW539&gt;0,$U539)+IF(BG539&gt;0,$U539),
IF($P539="Rehired",IF(BG539&gt;0,$U539)))))))),IF('Actual Allocation Calc'!$AO$78="C",'Actual Allocation Calc'!S539,'Actual Allocation Calc'!AB539+IF($P539="Employed",$U539,
IF(AND($P539="Terminated"),($U539/7*AW539),
IF(AND($P539="Furloughed"),($U539/7*AW539)+($U539/7*BG539),
IF(AND($P539="Rehired"),($U539/7*BG539),
IF(AND($P539="Terminated",AW539&gt;0),$U539,
IF($P539="Furloughed",IF(AW539&gt;0,$U539)+IF(BG539&gt;0,$U539),
IF($P539="Rehired",IF(BG539&gt;0,$U539))))))))*'Actual Allocation Calc'!$AO$99)))</f>
        <v/>
      </c>
      <c r="AG539" s="210" t="str">
        <f>IF($B539="","",IF('Actual Allocation Calc'!$AP$78="A",
IF($P539="Employed",$U539/7*BK539,
IF(AND($P539="Terminated"),($U539/7*AX539),
IF(AND($P539="Furloughed"),($U539/7*AX539)+($U539/7*BH539),
IF(AND($P539="Rehired"),($U539/7*BH539),
IF(AND($P539="Terminated",AX539&gt;0),$U539,
IF($P539="Furloughed",IF(AX539&gt;0,$U539)+IF(BH539&gt;0,$U539),
IF($P539="Rehired",IF(BH539&gt;0,$U539)))))))),IF('Actual Allocation Calc'!$AP$78="C",'Actual Allocation Calc'!T539,'Actual Allocation Calc'!AC539+IF($P539="Employed",$U539/7*BK539,
IF(AND($P539="Terminated"),($U539/7*AX539),
IF(AND($P539="Furloughed"),($U539/7*AX539)+($U539/7*BH539),
IF(AND($P539="Rehired"),($U539/7*BH539),
IF(AND($P539="Terminated",AX539&gt;0),$U539,
IF($P539="Furloughed",IF(AX539&gt;0,$U539)+IF(BH539&gt;0,$U539),
IF($P539="Rehired",IF(BH539&gt;0,$U539))))))))*'Actual Allocation Calc'!$AP$99)))</f>
        <v/>
      </c>
      <c r="AH539" s="536"/>
      <c r="AI539" s="82">
        <f>SUM(Y539:AH539)</f>
        <v>0</v>
      </c>
      <c r="AJ539" s="210">
        <f>+IF(AI539&gt;15385,15385,AI539)</f>
        <v>0</v>
      </c>
      <c r="AK539" s="397" t="str">
        <f t="shared" si="172"/>
        <v/>
      </c>
      <c r="AM539" s="122"/>
      <c r="AO539" s="214" t="str">
        <f>IFERROR(IF($V539="","",VLOOKUP(V539,'Calendar Calcs'!$B$2:$E1506,4,FALSE)),0)</f>
        <v/>
      </c>
      <c r="AP539" s="69" t="str">
        <f>IF($AO539="","", IF($AO539&lt;AP$23,0,IF($AO539&gt;AP$23,COUNTIFS('Calendar Calcs'!$E$2:$E1506,AP$23),COUNTIFS('Calendar Calcs'!$E$2:$E1506,AP$23,'Calendar Calcs'!$D$2:$D1506,"&lt;="&amp;WEEKDAY($V539)))))</f>
        <v/>
      </c>
      <c r="AQ539" s="69" t="str">
        <f>IF($AO539="","", IF($AO539&lt;AQ$23,0,IF($AO539&gt;AQ$23,COUNTIFS('Calendar Calcs'!$E$2:$E1506,AQ$23),COUNTIFS('Calendar Calcs'!$E$2:$E1506,AQ$23,'Calendar Calcs'!$D$2:$D1506,"&lt;="&amp;WEEKDAY($V539)))))</f>
        <v/>
      </c>
      <c r="AR539" s="69" t="str">
        <f>IF($AO539="","", IF($AO539&lt;AR$23,0,IF($AO539&gt;AR$23,COUNTIFS('Calendar Calcs'!$E$2:$E1506,AR$23),COUNTIFS('Calendar Calcs'!$E$2:$E1506,AR$23,'Calendar Calcs'!$D$2:$D1506,"&lt;="&amp;WEEKDAY($V539)))))</f>
        <v/>
      </c>
      <c r="AS539" s="69" t="str">
        <f>IF($AO539="","", IF($AO539&lt;AS$23,0,IF($AO539&gt;AS$23,COUNTIFS('Calendar Calcs'!$E$2:$E1506,AS$23),COUNTIFS('Calendar Calcs'!$E$2:$E1506,AS$23,'Calendar Calcs'!$D$2:$D1506,"&lt;="&amp;WEEKDAY($V539)))))</f>
        <v/>
      </c>
      <c r="AT539" s="69" t="str">
        <f>IF($AO539="","", IF($AO539&lt;AT$23,0,IF($AO539&gt;AT$23,COUNTIFS('Calendar Calcs'!$E$2:$E1506,AT$23),COUNTIFS('Calendar Calcs'!$E$2:$E1506,AT$23,'Calendar Calcs'!$D$2:$D1506,"&lt;="&amp;WEEKDAY($V539)))))</f>
        <v/>
      </c>
      <c r="AU539" s="69" t="str">
        <f>IF($AO539="","", IF($AO539&lt;AU$23,0,IF($AO539&gt;AU$23,COUNTIFS('Calendar Calcs'!$E$2:$E1506,AU$23),COUNTIFS('Calendar Calcs'!$E$2:$E1506,AU$23,'Calendar Calcs'!$D$2:$D1506,"&lt;="&amp;WEEKDAY($V539)))))</f>
        <v/>
      </c>
      <c r="AV539" s="69" t="str">
        <f>IF($AO539="","", IF($AO539&lt;AV$23,0,IF($AO539&gt;AV$23,COUNTIFS('Calendar Calcs'!$E$2:$E1506,AV$23),COUNTIFS('Calendar Calcs'!$E$2:$E1506,AV$23,'Calendar Calcs'!$D$2:$D1506,"&lt;="&amp;WEEKDAY($V539)))))</f>
        <v/>
      </c>
      <c r="AW539" s="69" t="str">
        <f>IF($AO539="","", IF($AO539&lt;AW$23,0,IF($AO539&gt;AW$23,COUNTIFS('Calendar Calcs'!$E$2:$E1506,AW$23),COUNTIFS('Calendar Calcs'!$E$2:$E1506,AW$23,'Calendar Calcs'!$D$2:$D1506,"&lt;="&amp;WEEKDAY($V539)))))</f>
        <v/>
      </c>
      <c r="AX539" s="69" t="str">
        <f>IF($AO539="","", IF($AO539&lt;AX$23,0,IF($AO539&gt;AX$23,COUNTIFS('Calendar Calcs'!$E$2:$E1506,AX$23),COUNTIFS('Calendar Calcs'!$E$2:$E1506,AX$23,'Calendar Calcs'!$D$2:$D1506,"&lt;="&amp;WEEKDAY($V539)))))</f>
        <v/>
      </c>
      <c r="AY539" s="69" t="str">
        <f>IF($W539="","",VLOOKUP($W539,'Calendar Calcs'!$B$2:$E1506,4,FALSE))</f>
        <v/>
      </c>
      <c r="AZ539" s="69" t="str">
        <f>IF($AY539="","",IF($AY539&gt;AZ$23,0,IF($AY539&lt;AZ$23,COUNTIFS('Calendar Calcs'!$E$2:$E1506,AZ$23),COUNTIFS('Calendar Calcs'!$E$2:$E1506,AZ$23,'Calendar Calcs'!$D$2:$D1506,"&gt;="&amp;WEEKDAY($W539)))))</f>
        <v/>
      </c>
      <c r="BA539" s="69" t="str">
        <f>IF($AY539="","",IF($AY539&gt;BA$23,0,IF($AY539&lt;BA$23,COUNTIFS('Calendar Calcs'!$E$2:$E1506,BA$23),COUNTIFS('Calendar Calcs'!$E$2:$E1506,BA$23,'Calendar Calcs'!$D$2:$D1506,"&gt;="&amp;WEEKDAY($W539)))))</f>
        <v/>
      </c>
      <c r="BB539" s="69" t="str">
        <f>IF($AY539="","",IF($AY539&gt;BB$23,0,IF($AY539&lt;BB$23,COUNTIFS('Calendar Calcs'!$E$2:$E1506,BB$23),COUNTIFS('Calendar Calcs'!$E$2:$E1506,BB$23,'Calendar Calcs'!$D$2:$D1506,"&gt;="&amp;WEEKDAY($W539)))))</f>
        <v/>
      </c>
      <c r="BC539" s="69" t="str">
        <f>IF($AY539="","",IF($AY539&gt;BC$23,0,IF($AY539&lt;BC$23,COUNTIFS('Calendar Calcs'!$E$2:$E1506,BC$23),COUNTIFS('Calendar Calcs'!$E$2:$E1506,BC$23,'Calendar Calcs'!$D$2:$D1506,"&gt;="&amp;WEEKDAY($W539)))))</f>
        <v/>
      </c>
      <c r="BD539" s="69" t="str">
        <f>IF($AY539="","",IF($AY539&gt;BD$23,0,IF($AY539&lt;BD$23,COUNTIFS('Calendar Calcs'!$E$2:$E1506,BD$23),COUNTIFS('Calendar Calcs'!$E$2:$E1506,BD$23,'Calendar Calcs'!$D$2:$D1506,"&gt;="&amp;WEEKDAY($W539)))))</f>
        <v/>
      </c>
      <c r="BE539" s="69" t="str">
        <f>IF($AY539="","",IF($AY539&gt;BE$23,0,IF($AY539&lt;BE$23,COUNTIFS('Calendar Calcs'!$E$2:$E1506,BE$23),COUNTIFS('Calendar Calcs'!$E$2:$E1506,BE$23,'Calendar Calcs'!$D$2:$D1506,"&gt;="&amp;WEEKDAY($W539)))))</f>
        <v/>
      </c>
      <c r="BF539" s="69" t="str">
        <f>IF($AY539="","",IF($AY539&gt;BF$23,0,IF($AY539&lt;BF$23,COUNTIFS('Calendar Calcs'!$E$2:$E1506,BF$23),COUNTIFS('Calendar Calcs'!$E$2:$E1506,BF$23,'Calendar Calcs'!$D$2:$D1506,"&gt;="&amp;WEEKDAY($W539)))))</f>
        <v/>
      </c>
      <c r="BG539" s="69" t="str">
        <f>IF($AY539="","",IF($AY539&gt;BG$23,0,IF($AY539&lt;BG$23,COUNTIFS('Calendar Calcs'!$E$2:$E1506,BG$23),COUNTIFS('Calendar Calcs'!$E$2:$E1506,BG$23,'Calendar Calcs'!$D$2:$D1506,"&gt;="&amp;WEEKDAY($W539)))))</f>
        <v/>
      </c>
      <c r="BH539" s="69">
        <f>+BK539</f>
        <v>6</v>
      </c>
      <c r="BI539" s="69">
        <f>IF(Cover!$E$43="","",VLOOKUP(Cover!$E$43,'Calendar Calcs'!$B$2:$E1506,4,FALSE))</f>
        <v>1</v>
      </c>
      <c r="BJ539" s="69">
        <f>IF($BI539="","", IF($BI539&lt;BJ$23,0,IF($BI539&gt;=BJ$23,COUNTIFS('Calendar Calcs'!$E$2:$E1506,BJ$23),COUNTIFS('Calendar Calcs'!$E$2:$E1506,BJ$23,'Calendar Calcs'!$D$2:$D1506,"&lt;="&amp;WEEKDAY($V539)))))</f>
        <v>1</v>
      </c>
      <c r="BK539" s="69">
        <f>7-BJ539</f>
        <v>6</v>
      </c>
      <c r="BN539" s="69" t="str">
        <f>IF(T539&gt;0,"FTE",IF(Cover!$E$47="Weekly",IF(S539&gt;29.75,"FTE","PTE"),IF(S539&gt;59.75,"FTE","PTE")))</f>
        <v>PTE</v>
      </c>
      <c r="BO539" s="69">
        <f>IF(BN539="FTE",30,IF(Cover!$E$47="Weekly",'STEP 2 EE Data'!S539,'STEP 2 EE Data'!S539/2))</f>
        <v>0</v>
      </c>
      <c r="BP539" s="209">
        <f>IF(BO539=0,0,Y539/U539*BO539)</f>
        <v>0</v>
      </c>
      <c r="BQ539" s="209">
        <f>IF(BO539=0,0,Z539/U539*BO539)</f>
        <v>0</v>
      </c>
      <c r="BR539" s="209">
        <f>IF(BO539=0,0,AA539/U539*BO539)</f>
        <v>0</v>
      </c>
      <c r="BS539" s="209">
        <f>IF(BO539=0,0,AB539/U539*BO539)</f>
        <v>0</v>
      </c>
      <c r="BT539" s="209">
        <f>IF(BO539=0,0,AC539/U539*BO539)</f>
        <v>0</v>
      </c>
      <c r="BU539" s="209">
        <f>IF(BO539=0,0,AD539/U539*BO539)</f>
        <v>0</v>
      </c>
      <c r="BV539" s="209">
        <f>IF(BO539=0,0,AF539/U539*BO539)</f>
        <v>0</v>
      </c>
      <c r="BW539" s="209">
        <f>IF(BO539=0,0,AF539/U539*BO539)</f>
        <v>0</v>
      </c>
      <c r="BX539" s="209">
        <f>IF(BO539=0,0,AG539/U539*BO539)</f>
        <v>0</v>
      </c>
      <c r="CC539" s="210" t="str">
        <f>IF(B539="","",IF(C539="",IF(Cover!$E$47="Weekly",'STEP 3 EE Comp'!BI544*8,'STEP 3 EE Comp'!BI544*4),IF(Cover!$E$47="Weekly",'STEP 3 EE Comp'!BI544,'STEP 3 EE Comp'!BI544)))</f>
        <v/>
      </c>
      <c r="CD539" s="82" t="str">
        <f t="shared" si="173"/>
        <v/>
      </c>
      <c r="CE539" s="417">
        <f t="shared" si="174"/>
        <v>1</v>
      </c>
      <c r="CF539" s="82" t="str">
        <f t="shared" si="175"/>
        <v>Good</v>
      </c>
      <c r="CG539" s="82">
        <f t="shared" si="176"/>
        <v>0</v>
      </c>
      <c r="CH539" s="234">
        <f t="shared" si="177"/>
        <v>0</v>
      </c>
    </row>
    <row r="540" spans="1:86" x14ac:dyDescent="0.3">
      <c r="B540" s="215"/>
      <c r="C540" s="215"/>
      <c r="D540" s="215"/>
      <c r="E540" s="215"/>
      <c r="F540" s="215"/>
      <c r="G540" s="215"/>
      <c r="H540" s="215"/>
      <c r="I540" s="216"/>
      <c r="J540" s="216"/>
      <c r="K540" s="217"/>
      <c r="L540" s="217"/>
      <c r="M540" s="217"/>
      <c r="N540" s="217"/>
      <c r="O540" s="216"/>
      <c r="P540" s="217"/>
      <c r="Q540" s="216"/>
      <c r="R540" s="215"/>
      <c r="S540" s="218"/>
      <c r="T540" s="215"/>
      <c r="U540" s="215"/>
      <c r="V540" s="219"/>
      <c r="W540" s="219"/>
      <c r="Y540" s="215"/>
      <c r="Z540" s="215"/>
      <c r="AA540" s="215"/>
      <c r="AB540" s="215"/>
      <c r="AC540" s="215"/>
      <c r="AD540" s="215"/>
      <c r="AE540" s="215"/>
      <c r="AF540" s="215"/>
      <c r="AG540" s="215"/>
      <c r="AH540" s="215"/>
      <c r="AI540" s="215"/>
      <c r="AJ540" s="215"/>
      <c r="AK540" s="215"/>
      <c r="AM540" s="220"/>
    </row>
    <row r="541" spans="1:86" x14ac:dyDescent="0.3">
      <c r="B541" s="215"/>
      <c r="C541" s="215"/>
      <c r="D541" s="215"/>
      <c r="E541" s="215"/>
      <c r="F541" s="215"/>
      <c r="G541" s="215"/>
      <c r="H541" s="215"/>
      <c r="I541" s="216"/>
      <c r="J541" s="216"/>
      <c r="K541" s="217"/>
      <c r="L541" s="217"/>
      <c r="M541" s="217"/>
      <c r="N541" s="217"/>
      <c r="O541" s="216"/>
      <c r="P541" s="217"/>
      <c r="Q541" s="216"/>
      <c r="R541" s="215"/>
      <c r="S541" s="218"/>
      <c r="T541" s="215"/>
      <c r="U541" s="215"/>
      <c r="V541" s="219"/>
      <c r="W541" s="219"/>
      <c r="Y541" s="215"/>
      <c r="Z541" s="215"/>
      <c r="AA541" s="215"/>
      <c r="AB541" s="215"/>
      <c r="AC541" s="215"/>
      <c r="AD541" s="215"/>
      <c r="AE541" s="215"/>
      <c r="AF541" s="215"/>
      <c r="AG541" s="215"/>
      <c r="AH541" s="215"/>
      <c r="AI541" s="215"/>
      <c r="AJ541" s="215"/>
      <c r="AK541" s="215"/>
      <c r="AM541" s="220"/>
    </row>
    <row r="542" spans="1:86" x14ac:dyDescent="0.3">
      <c r="B542" s="215"/>
      <c r="C542" s="215"/>
      <c r="D542" s="215"/>
      <c r="E542" s="215"/>
      <c r="F542" s="215"/>
      <c r="G542" s="215"/>
      <c r="H542" s="215"/>
      <c r="I542" s="216"/>
      <c r="J542" s="216"/>
      <c r="K542" s="217"/>
      <c r="L542" s="217"/>
      <c r="M542" s="217"/>
      <c r="N542" s="217"/>
      <c r="O542" s="216"/>
      <c r="P542" s="217"/>
      <c r="Q542" s="216"/>
      <c r="R542" s="215"/>
      <c r="S542" s="218"/>
      <c r="T542" s="215"/>
      <c r="U542" s="215"/>
      <c r="V542" s="219"/>
      <c r="W542" s="219"/>
      <c r="Y542" s="215"/>
      <c r="Z542" s="215"/>
      <c r="AA542" s="215"/>
      <c r="AB542" s="215"/>
      <c r="AC542" s="215"/>
      <c r="AD542" s="215"/>
      <c r="AE542" s="215"/>
      <c r="AF542" s="215"/>
      <c r="AG542" s="215"/>
      <c r="AH542" s="215"/>
      <c r="AI542" s="215"/>
      <c r="AJ542" s="215"/>
      <c r="AK542" s="215"/>
      <c r="AM542" s="220"/>
    </row>
    <row r="543" spans="1:86" x14ac:dyDescent="0.3">
      <c r="B543" s="215"/>
      <c r="C543" s="215"/>
      <c r="D543" s="215"/>
      <c r="E543" s="215"/>
      <c r="F543" s="215"/>
      <c r="G543" s="215"/>
      <c r="H543" s="215"/>
      <c r="I543" s="216"/>
      <c r="J543" s="216"/>
      <c r="K543" s="217"/>
      <c r="L543" s="217"/>
      <c r="M543" s="217"/>
      <c r="N543" s="217"/>
      <c r="O543" s="216"/>
      <c r="P543" s="217"/>
      <c r="Q543" s="216"/>
      <c r="R543" s="215"/>
      <c r="S543" s="218"/>
      <c r="T543" s="215"/>
      <c r="U543" s="215"/>
      <c r="V543" s="219"/>
      <c r="W543" s="219"/>
      <c r="Y543" s="215"/>
      <c r="Z543" s="215"/>
      <c r="AA543" s="215"/>
      <c r="AB543" s="215"/>
      <c r="AC543" s="215"/>
      <c r="AD543" s="215"/>
      <c r="AE543" s="215"/>
      <c r="AF543" s="215"/>
      <c r="AG543" s="215"/>
      <c r="AH543" s="215"/>
      <c r="AI543" s="215"/>
      <c r="AJ543" s="215"/>
      <c r="AK543" s="215"/>
      <c r="AM543" s="220"/>
    </row>
    <row r="544" spans="1:86" x14ac:dyDescent="0.3">
      <c r="B544" s="215"/>
      <c r="C544" s="215"/>
      <c r="D544" s="215"/>
      <c r="E544" s="215"/>
      <c r="F544" s="215"/>
      <c r="G544" s="215"/>
      <c r="H544" s="215"/>
      <c r="I544" s="216"/>
      <c r="J544" s="216"/>
      <c r="K544" s="217"/>
      <c r="L544" s="217"/>
      <c r="M544" s="217"/>
      <c r="N544" s="217"/>
      <c r="O544" s="216"/>
      <c r="P544" s="217"/>
      <c r="Q544" s="216"/>
      <c r="R544" s="215"/>
      <c r="S544" s="218"/>
      <c r="T544" s="215"/>
      <c r="U544" s="215"/>
      <c r="V544" s="219"/>
      <c r="W544" s="219"/>
      <c r="Y544" s="215"/>
      <c r="Z544" s="215"/>
      <c r="AA544" s="215"/>
      <c r="AB544" s="215"/>
      <c r="AC544" s="215"/>
      <c r="AD544" s="215"/>
      <c r="AE544" s="215"/>
      <c r="AF544" s="215"/>
      <c r="AG544" s="215"/>
      <c r="AH544" s="215"/>
      <c r="AI544" s="215"/>
      <c r="AJ544" s="215"/>
      <c r="AK544" s="215"/>
      <c r="AM544" s="220"/>
    </row>
    <row r="545" spans="2:39" x14ac:dyDescent="0.3">
      <c r="B545" s="215"/>
      <c r="C545" s="215"/>
      <c r="D545" s="215"/>
      <c r="E545" s="215"/>
      <c r="F545" s="215"/>
      <c r="G545" s="215"/>
      <c r="H545" s="215"/>
      <c r="I545" s="216"/>
      <c r="J545" s="216"/>
      <c r="K545" s="217"/>
      <c r="L545" s="217"/>
      <c r="M545" s="217"/>
      <c r="N545" s="217"/>
      <c r="O545" s="216"/>
      <c r="P545" s="217"/>
      <c r="Q545" s="216"/>
      <c r="R545" s="215"/>
      <c r="S545" s="218"/>
      <c r="T545" s="215"/>
      <c r="U545" s="215"/>
      <c r="V545" s="219"/>
      <c r="W545" s="219"/>
      <c r="Y545" s="215"/>
      <c r="Z545" s="215"/>
      <c r="AA545" s="215"/>
      <c r="AB545" s="215"/>
      <c r="AC545" s="215"/>
      <c r="AD545" s="215"/>
      <c r="AE545" s="215"/>
      <c r="AF545" s="215"/>
      <c r="AG545" s="215"/>
      <c r="AH545" s="215"/>
      <c r="AI545" s="215"/>
      <c r="AJ545" s="215"/>
      <c r="AK545" s="215"/>
      <c r="AM545" s="220"/>
    </row>
    <row r="546" spans="2:39" x14ac:dyDescent="0.3">
      <c r="B546" s="215"/>
      <c r="C546" s="215"/>
      <c r="D546" s="215"/>
      <c r="E546" s="215"/>
      <c r="F546" s="215"/>
      <c r="G546" s="215"/>
      <c r="H546" s="215"/>
      <c r="I546" s="216"/>
      <c r="J546" s="216"/>
      <c r="K546" s="217"/>
      <c r="L546" s="217"/>
      <c r="M546" s="217"/>
      <c r="N546" s="217"/>
      <c r="O546" s="216"/>
      <c r="P546" s="217"/>
      <c r="Q546" s="216"/>
      <c r="R546" s="215"/>
      <c r="S546" s="218"/>
      <c r="T546" s="215"/>
      <c r="U546" s="215"/>
      <c r="V546" s="219"/>
      <c r="W546" s="219"/>
      <c r="Y546" s="215"/>
      <c r="Z546" s="215"/>
      <c r="AA546" s="215"/>
      <c r="AB546" s="215"/>
      <c r="AC546" s="215"/>
      <c r="AD546" s="215"/>
      <c r="AE546" s="215"/>
      <c r="AF546" s="215"/>
      <c r="AG546" s="215"/>
      <c r="AH546" s="215"/>
      <c r="AI546" s="215"/>
      <c r="AJ546" s="215"/>
      <c r="AK546" s="215"/>
      <c r="AM546" s="220"/>
    </row>
    <row r="547" spans="2:39" x14ac:dyDescent="0.3">
      <c r="B547" s="215"/>
      <c r="C547" s="215"/>
      <c r="D547" s="215"/>
      <c r="E547" s="215"/>
      <c r="F547" s="215"/>
      <c r="G547" s="215"/>
      <c r="H547" s="215"/>
      <c r="I547" s="216"/>
      <c r="J547" s="216"/>
      <c r="K547" s="217"/>
      <c r="L547" s="217"/>
      <c r="M547" s="217"/>
      <c r="N547" s="217"/>
      <c r="O547" s="216"/>
      <c r="P547" s="217"/>
      <c r="Q547" s="216"/>
      <c r="R547" s="215"/>
      <c r="S547" s="218"/>
      <c r="T547" s="215"/>
      <c r="U547" s="215"/>
      <c r="V547" s="219"/>
      <c r="W547" s="219"/>
      <c r="Y547" s="215"/>
      <c r="Z547" s="215"/>
      <c r="AA547" s="215"/>
      <c r="AB547" s="215"/>
      <c r="AC547" s="215"/>
      <c r="AD547" s="215"/>
      <c r="AE547" s="215"/>
      <c r="AF547" s="215"/>
      <c r="AG547" s="215"/>
      <c r="AH547" s="215"/>
      <c r="AI547" s="215"/>
      <c r="AJ547" s="215"/>
      <c r="AK547" s="215"/>
      <c r="AM547" s="220"/>
    </row>
    <row r="548" spans="2:39" x14ac:dyDescent="0.3">
      <c r="B548" s="215"/>
      <c r="C548" s="215"/>
      <c r="D548" s="215"/>
      <c r="E548" s="215"/>
      <c r="F548" s="215"/>
      <c r="G548" s="215"/>
      <c r="H548" s="215"/>
      <c r="I548" s="216"/>
      <c r="J548" s="216"/>
      <c r="K548" s="217"/>
      <c r="L548" s="217"/>
      <c r="M548" s="217"/>
      <c r="N548" s="217"/>
      <c r="O548" s="216"/>
      <c r="P548" s="217"/>
      <c r="Q548" s="216"/>
      <c r="R548" s="215"/>
      <c r="S548" s="218"/>
      <c r="T548" s="215"/>
      <c r="U548" s="215"/>
      <c r="V548" s="219"/>
      <c r="W548" s="219"/>
      <c r="Y548" s="215"/>
      <c r="Z548" s="215"/>
      <c r="AA548" s="215"/>
      <c r="AB548" s="215"/>
      <c r="AC548" s="215"/>
      <c r="AD548" s="215"/>
      <c r="AE548" s="215"/>
      <c r="AF548" s="215"/>
      <c r="AG548" s="215"/>
      <c r="AH548" s="215"/>
      <c r="AI548" s="215"/>
      <c r="AJ548" s="215"/>
      <c r="AK548" s="215"/>
      <c r="AM548" s="220"/>
    </row>
    <row r="549" spans="2:39" x14ac:dyDescent="0.3">
      <c r="B549" s="215"/>
      <c r="C549" s="215"/>
      <c r="D549" s="215"/>
      <c r="E549" s="215"/>
      <c r="F549" s="215"/>
      <c r="G549" s="215"/>
      <c r="H549" s="215"/>
      <c r="I549" s="216"/>
      <c r="J549" s="216"/>
      <c r="K549" s="217"/>
      <c r="L549" s="217"/>
      <c r="M549" s="217"/>
      <c r="N549" s="217"/>
      <c r="O549" s="216"/>
      <c r="P549" s="217"/>
      <c r="Q549" s="216"/>
      <c r="R549" s="215"/>
      <c r="S549" s="218"/>
      <c r="T549" s="215"/>
      <c r="U549" s="215"/>
      <c r="V549" s="219"/>
      <c r="W549" s="219"/>
      <c r="Y549" s="215"/>
      <c r="Z549" s="215"/>
      <c r="AA549" s="215"/>
      <c r="AB549" s="215"/>
      <c r="AC549" s="215"/>
      <c r="AD549" s="215"/>
      <c r="AE549" s="215"/>
      <c r="AF549" s="215"/>
      <c r="AG549" s="215"/>
      <c r="AH549" s="215"/>
      <c r="AI549" s="215"/>
      <c r="AJ549" s="215"/>
      <c r="AK549" s="215"/>
      <c r="AM549" s="220"/>
    </row>
    <row r="550" spans="2:39" x14ac:dyDescent="0.3">
      <c r="B550" s="215"/>
      <c r="C550" s="215"/>
      <c r="D550" s="215"/>
      <c r="E550" s="215"/>
      <c r="F550" s="215"/>
      <c r="G550" s="215"/>
      <c r="H550" s="215"/>
      <c r="I550" s="216"/>
      <c r="J550" s="216"/>
      <c r="K550" s="217"/>
      <c r="L550" s="217"/>
      <c r="M550" s="217"/>
      <c r="N550" s="217"/>
      <c r="O550" s="216"/>
      <c r="P550" s="217"/>
      <c r="Q550" s="216"/>
      <c r="R550" s="215"/>
      <c r="S550" s="218"/>
      <c r="T550" s="215"/>
      <c r="U550" s="215"/>
      <c r="V550" s="219"/>
      <c r="W550" s="219"/>
      <c r="Y550" s="215"/>
      <c r="Z550" s="215"/>
      <c r="AA550" s="215"/>
      <c r="AB550" s="215"/>
      <c r="AC550" s="215"/>
      <c r="AD550" s="215"/>
      <c r="AE550" s="215"/>
      <c r="AF550" s="215"/>
      <c r="AG550" s="215"/>
      <c r="AH550" s="215"/>
      <c r="AI550" s="215"/>
      <c r="AJ550" s="215"/>
      <c r="AK550" s="215"/>
      <c r="AM550" s="220"/>
    </row>
    <row r="551" spans="2:39" x14ac:dyDescent="0.3">
      <c r="B551" s="215"/>
      <c r="C551" s="215"/>
      <c r="D551" s="215"/>
      <c r="E551" s="215"/>
      <c r="F551" s="215"/>
      <c r="G551" s="215"/>
      <c r="H551" s="215"/>
      <c r="I551" s="216"/>
      <c r="J551" s="216"/>
      <c r="K551" s="217"/>
      <c r="L551" s="217"/>
      <c r="M551" s="217"/>
      <c r="N551" s="217"/>
      <c r="O551" s="216"/>
      <c r="P551" s="217"/>
      <c r="Q551" s="216"/>
      <c r="R551" s="215"/>
      <c r="S551" s="218"/>
      <c r="T551" s="215"/>
      <c r="U551" s="215"/>
      <c r="V551" s="219"/>
      <c r="W551" s="219"/>
      <c r="Y551" s="215"/>
      <c r="Z551" s="215"/>
      <c r="AA551" s="215"/>
      <c r="AB551" s="215"/>
      <c r="AC551" s="215"/>
      <c r="AD551" s="215"/>
      <c r="AE551" s="215"/>
      <c r="AF551" s="215"/>
      <c r="AG551" s="215"/>
      <c r="AH551" s="215"/>
      <c r="AI551" s="215"/>
      <c r="AJ551" s="215"/>
      <c r="AK551" s="215"/>
      <c r="AM551" s="220"/>
    </row>
    <row r="552" spans="2:39" x14ac:dyDescent="0.3">
      <c r="B552" s="215"/>
      <c r="C552" s="215"/>
      <c r="D552" s="215"/>
      <c r="E552" s="215"/>
      <c r="F552" s="215"/>
      <c r="G552" s="215"/>
      <c r="H552" s="215"/>
      <c r="I552" s="216"/>
      <c r="J552" s="216"/>
      <c r="K552" s="217"/>
      <c r="L552" s="217"/>
      <c r="M552" s="217"/>
      <c r="N552" s="217"/>
      <c r="O552" s="216"/>
      <c r="P552" s="217"/>
      <c r="Q552" s="216"/>
      <c r="R552" s="215"/>
      <c r="S552" s="218"/>
      <c r="T552" s="215"/>
      <c r="U552" s="215"/>
      <c r="V552" s="219"/>
      <c r="W552" s="219"/>
      <c r="Y552" s="215"/>
      <c r="Z552" s="215"/>
      <c r="AA552" s="215"/>
      <c r="AB552" s="215"/>
      <c r="AC552" s="215"/>
      <c r="AD552" s="215"/>
      <c r="AE552" s="215"/>
      <c r="AF552" s="215"/>
      <c r="AG552" s="215"/>
      <c r="AH552" s="215"/>
      <c r="AI552" s="215"/>
      <c r="AJ552" s="215"/>
      <c r="AK552" s="215"/>
      <c r="AM552" s="220"/>
    </row>
    <row r="553" spans="2:39" x14ac:dyDescent="0.3">
      <c r="B553" s="215"/>
      <c r="C553" s="215"/>
      <c r="D553" s="215"/>
      <c r="E553" s="215"/>
      <c r="F553" s="215"/>
      <c r="G553" s="215"/>
      <c r="H553" s="215"/>
      <c r="I553" s="216"/>
      <c r="J553" s="216"/>
      <c r="K553" s="217"/>
      <c r="L553" s="217"/>
      <c r="M553" s="217"/>
      <c r="N553" s="217"/>
      <c r="O553" s="216"/>
      <c r="P553" s="217"/>
      <c r="Q553" s="216"/>
      <c r="R553" s="215"/>
      <c r="S553" s="218"/>
      <c r="T553" s="215"/>
      <c r="U553" s="215"/>
      <c r="V553" s="219"/>
      <c r="W553" s="219"/>
      <c r="Y553" s="215"/>
      <c r="Z553" s="215"/>
      <c r="AA553" s="215"/>
      <c r="AB553" s="215"/>
      <c r="AC553" s="215"/>
      <c r="AD553" s="215"/>
      <c r="AE553" s="215"/>
      <c r="AF553" s="215"/>
      <c r="AG553" s="215"/>
      <c r="AH553" s="215"/>
      <c r="AI553" s="215"/>
      <c r="AJ553" s="215"/>
      <c r="AK553" s="215"/>
      <c r="AM553" s="220"/>
    </row>
    <row r="554" spans="2:39" x14ac:dyDescent="0.3">
      <c r="B554" s="215"/>
      <c r="C554" s="215"/>
      <c r="D554" s="215"/>
      <c r="E554" s="215"/>
      <c r="F554" s="215"/>
      <c r="G554" s="215"/>
      <c r="H554" s="215"/>
      <c r="I554" s="216"/>
      <c r="J554" s="216"/>
      <c r="K554" s="217"/>
      <c r="L554" s="217"/>
      <c r="M554" s="217"/>
      <c r="N554" s="217"/>
      <c r="O554" s="216"/>
      <c r="P554" s="217"/>
      <c r="Q554" s="216"/>
      <c r="R554" s="215"/>
      <c r="S554" s="218"/>
      <c r="T554" s="215"/>
      <c r="U554" s="215"/>
      <c r="V554" s="219"/>
      <c r="W554" s="219"/>
      <c r="Y554" s="215"/>
      <c r="Z554" s="215"/>
      <c r="AA554" s="215"/>
      <c r="AB554" s="215"/>
      <c r="AC554" s="215"/>
      <c r="AD554" s="215"/>
      <c r="AE554" s="215"/>
      <c r="AF554" s="215"/>
      <c r="AG554" s="215"/>
      <c r="AH554" s="215"/>
      <c r="AI554" s="215"/>
      <c r="AJ554" s="215"/>
      <c r="AK554" s="215"/>
      <c r="AM554" s="220"/>
    </row>
    <row r="555" spans="2:39" x14ac:dyDescent="0.3">
      <c r="B555" s="215"/>
      <c r="C555" s="215"/>
      <c r="D555" s="215"/>
      <c r="E555" s="215"/>
      <c r="F555" s="215"/>
      <c r="G555" s="215"/>
      <c r="H555" s="215"/>
      <c r="I555" s="216"/>
      <c r="J555" s="216"/>
      <c r="K555" s="217"/>
      <c r="L555" s="217"/>
      <c r="M555" s="217"/>
      <c r="N555" s="217"/>
      <c r="O555" s="216"/>
      <c r="P555" s="217"/>
      <c r="Q555" s="216"/>
      <c r="R555" s="215"/>
      <c r="S555" s="218"/>
      <c r="T555" s="215"/>
      <c r="U555" s="215"/>
      <c r="V555" s="219"/>
      <c r="W555" s="219"/>
      <c r="Y555" s="215"/>
      <c r="Z555" s="215"/>
      <c r="AA555" s="215"/>
      <c r="AB555" s="215"/>
      <c r="AC555" s="215"/>
      <c r="AD555" s="215"/>
      <c r="AE555" s="215"/>
      <c r="AF555" s="215"/>
      <c r="AG555" s="215"/>
      <c r="AH555" s="215"/>
      <c r="AI555" s="215"/>
      <c r="AJ555" s="215"/>
      <c r="AK555" s="215"/>
      <c r="AM555" s="220"/>
    </row>
    <row r="556" spans="2:39" x14ac:dyDescent="0.3">
      <c r="B556" s="215"/>
      <c r="C556" s="215"/>
      <c r="D556" s="215"/>
      <c r="E556" s="215"/>
      <c r="F556" s="215"/>
      <c r="G556" s="215"/>
      <c r="H556" s="215"/>
      <c r="I556" s="216"/>
      <c r="J556" s="216"/>
      <c r="K556" s="217"/>
      <c r="L556" s="217"/>
      <c r="M556" s="217"/>
      <c r="N556" s="217"/>
      <c r="O556" s="216"/>
      <c r="P556" s="217"/>
      <c r="Q556" s="216"/>
      <c r="R556" s="215"/>
      <c r="S556" s="218"/>
      <c r="T556" s="215"/>
      <c r="U556" s="215"/>
      <c r="V556" s="219"/>
      <c r="W556" s="219"/>
      <c r="Y556" s="215"/>
      <c r="Z556" s="215"/>
      <c r="AA556" s="215"/>
      <c r="AB556" s="215"/>
      <c r="AC556" s="215"/>
      <c r="AD556" s="215"/>
      <c r="AE556" s="215"/>
      <c r="AF556" s="215"/>
      <c r="AG556" s="215"/>
      <c r="AH556" s="215"/>
      <c r="AI556" s="215"/>
      <c r="AJ556" s="215"/>
      <c r="AK556" s="215"/>
      <c r="AM556" s="220"/>
    </row>
    <row r="557" spans="2:39" x14ac:dyDescent="0.3">
      <c r="B557" s="215"/>
      <c r="C557" s="215"/>
      <c r="D557" s="215"/>
      <c r="E557" s="215"/>
      <c r="F557" s="215"/>
      <c r="G557" s="215"/>
      <c r="H557" s="215"/>
      <c r="I557" s="216"/>
      <c r="J557" s="216"/>
      <c r="K557" s="217"/>
      <c r="L557" s="217"/>
      <c r="M557" s="217"/>
      <c r="N557" s="217"/>
      <c r="O557" s="216"/>
      <c r="P557" s="217"/>
      <c r="Q557" s="216"/>
      <c r="R557" s="215"/>
      <c r="S557" s="218"/>
      <c r="T557" s="215"/>
      <c r="U557" s="215"/>
      <c r="V557" s="219"/>
      <c r="W557" s="219"/>
      <c r="Y557" s="215"/>
      <c r="Z557" s="215"/>
      <c r="AA557" s="215"/>
      <c r="AB557" s="215"/>
      <c r="AC557" s="215"/>
      <c r="AD557" s="215"/>
      <c r="AE557" s="215"/>
      <c r="AF557" s="215"/>
      <c r="AG557" s="215"/>
      <c r="AH557" s="215"/>
      <c r="AI557" s="215"/>
      <c r="AJ557" s="215"/>
      <c r="AK557" s="215"/>
      <c r="AM557" s="220"/>
    </row>
    <row r="558" spans="2:39" x14ac:dyDescent="0.3">
      <c r="B558" s="215"/>
      <c r="C558" s="215"/>
      <c r="D558" s="215"/>
      <c r="E558" s="215"/>
      <c r="F558" s="215"/>
      <c r="G558" s="215"/>
      <c r="H558" s="215"/>
      <c r="I558" s="216"/>
      <c r="J558" s="216"/>
      <c r="K558" s="217"/>
      <c r="L558" s="217"/>
      <c r="M558" s="217"/>
      <c r="N558" s="217"/>
      <c r="O558" s="216"/>
      <c r="P558" s="217"/>
      <c r="Q558" s="216"/>
      <c r="R558" s="215"/>
      <c r="S558" s="218"/>
      <c r="T558" s="215"/>
      <c r="U558" s="215"/>
      <c r="V558" s="219"/>
      <c r="W558" s="219"/>
      <c r="Y558" s="215"/>
      <c r="Z558" s="215"/>
      <c r="AA558" s="215"/>
      <c r="AB558" s="215"/>
      <c r="AC558" s="215"/>
      <c r="AD558" s="215"/>
      <c r="AE558" s="215"/>
      <c r="AF558" s="215"/>
      <c r="AG558" s="215"/>
      <c r="AH558" s="215"/>
      <c r="AI558" s="215"/>
      <c r="AJ558" s="215"/>
      <c r="AK558" s="215"/>
      <c r="AM558" s="220"/>
    </row>
    <row r="559" spans="2:39" x14ac:dyDescent="0.3">
      <c r="B559" s="215"/>
      <c r="C559" s="215"/>
      <c r="D559" s="215"/>
      <c r="E559" s="215"/>
      <c r="F559" s="215"/>
      <c r="G559" s="215"/>
      <c r="H559" s="215"/>
      <c r="I559" s="216"/>
      <c r="J559" s="216"/>
      <c r="K559" s="217"/>
      <c r="L559" s="217"/>
      <c r="M559" s="217"/>
      <c r="N559" s="217"/>
      <c r="O559" s="216"/>
      <c r="P559" s="217"/>
      <c r="Q559" s="216"/>
      <c r="R559" s="215"/>
      <c r="S559" s="218"/>
      <c r="T559" s="215"/>
      <c r="U559" s="215"/>
      <c r="V559" s="219"/>
      <c r="W559" s="219"/>
      <c r="Y559" s="215"/>
      <c r="Z559" s="215"/>
      <c r="AA559" s="215"/>
      <c r="AB559" s="215"/>
      <c r="AC559" s="215"/>
      <c r="AD559" s="215"/>
      <c r="AE559" s="215"/>
      <c r="AF559" s="215"/>
      <c r="AG559" s="215"/>
      <c r="AH559" s="215"/>
      <c r="AI559" s="215"/>
      <c r="AJ559" s="215"/>
      <c r="AK559" s="215"/>
      <c r="AM559" s="220"/>
    </row>
    <row r="560" spans="2:39" x14ac:dyDescent="0.3">
      <c r="B560" s="215"/>
      <c r="C560" s="215"/>
      <c r="D560" s="215"/>
      <c r="E560" s="215"/>
      <c r="F560" s="215"/>
      <c r="G560" s="215"/>
      <c r="H560" s="215"/>
      <c r="I560" s="216"/>
      <c r="J560" s="216"/>
      <c r="K560" s="217"/>
      <c r="L560" s="217"/>
      <c r="M560" s="217"/>
      <c r="N560" s="217"/>
      <c r="O560" s="216"/>
      <c r="P560" s="217"/>
      <c r="Q560" s="216"/>
      <c r="R560" s="215"/>
      <c r="S560" s="218"/>
      <c r="T560" s="215"/>
      <c r="U560" s="215"/>
      <c r="V560" s="219"/>
      <c r="W560" s="219"/>
      <c r="Y560" s="215"/>
      <c r="Z560" s="215"/>
      <c r="AA560" s="215"/>
      <c r="AB560" s="215"/>
      <c r="AC560" s="215"/>
      <c r="AD560" s="215"/>
      <c r="AE560" s="215"/>
      <c r="AF560" s="215"/>
      <c r="AG560" s="215"/>
      <c r="AH560" s="215"/>
      <c r="AI560" s="215"/>
      <c r="AJ560" s="215"/>
      <c r="AK560" s="215"/>
      <c r="AM560" s="220"/>
    </row>
    <row r="561" spans="2:39" x14ac:dyDescent="0.3">
      <c r="B561" s="215"/>
      <c r="C561" s="215"/>
      <c r="D561" s="215"/>
      <c r="E561" s="215"/>
      <c r="F561" s="215"/>
      <c r="G561" s="215"/>
      <c r="H561" s="215"/>
      <c r="I561" s="216"/>
      <c r="J561" s="216"/>
      <c r="K561" s="217"/>
      <c r="L561" s="217"/>
      <c r="M561" s="217"/>
      <c r="N561" s="217"/>
      <c r="O561" s="216"/>
      <c r="P561" s="217"/>
      <c r="Q561" s="216"/>
      <c r="R561" s="215"/>
      <c r="S561" s="218"/>
      <c r="T561" s="215"/>
      <c r="U561" s="215"/>
      <c r="V561" s="219"/>
      <c r="W561" s="219"/>
      <c r="Y561" s="215"/>
      <c r="Z561" s="215"/>
      <c r="AA561" s="215"/>
      <c r="AB561" s="215"/>
      <c r="AC561" s="215"/>
      <c r="AD561" s="215"/>
      <c r="AE561" s="215"/>
      <c r="AF561" s="215"/>
      <c r="AG561" s="215"/>
      <c r="AH561" s="215"/>
      <c r="AI561" s="215"/>
      <c r="AJ561" s="215"/>
      <c r="AK561" s="215"/>
      <c r="AM561" s="220"/>
    </row>
    <row r="562" spans="2:39" x14ac:dyDescent="0.3">
      <c r="B562" s="215"/>
      <c r="C562" s="215"/>
      <c r="D562" s="215"/>
      <c r="E562" s="215"/>
      <c r="F562" s="215"/>
      <c r="G562" s="215"/>
      <c r="H562" s="215"/>
      <c r="I562" s="216"/>
      <c r="J562" s="216"/>
      <c r="K562" s="217"/>
      <c r="L562" s="217"/>
      <c r="M562" s="217"/>
      <c r="N562" s="217"/>
      <c r="O562" s="216"/>
      <c r="P562" s="217"/>
      <c r="Q562" s="216"/>
      <c r="R562" s="215"/>
      <c r="S562" s="218"/>
      <c r="T562" s="215"/>
      <c r="U562" s="215"/>
      <c r="V562" s="219"/>
      <c r="W562" s="219"/>
      <c r="Y562" s="215"/>
      <c r="Z562" s="215"/>
      <c r="AA562" s="215"/>
      <c r="AB562" s="215"/>
      <c r="AC562" s="215"/>
      <c r="AD562" s="215"/>
      <c r="AE562" s="215"/>
      <c r="AF562" s="215"/>
      <c r="AG562" s="215"/>
      <c r="AH562" s="215"/>
      <c r="AI562" s="215"/>
      <c r="AJ562" s="215"/>
      <c r="AK562" s="215"/>
      <c r="AM562" s="220"/>
    </row>
    <row r="563" spans="2:39" x14ac:dyDescent="0.3">
      <c r="B563" s="215"/>
      <c r="C563" s="215"/>
      <c r="D563" s="215"/>
      <c r="E563" s="215"/>
      <c r="F563" s="215"/>
      <c r="G563" s="215"/>
      <c r="H563" s="215"/>
      <c r="I563" s="216"/>
      <c r="J563" s="216"/>
      <c r="K563" s="217"/>
      <c r="L563" s="217"/>
      <c r="M563" s="217"/>
      <c r="N563" s="217"/>
      <c r="O563" s="216"/>
      <c r="P563" s="217"/>
      <c r="Q563" s="216"/>
      <c r="R563" s="215"/>
      <c r="S563" s="218"/>
      <c r="T563" s="215"/>
      <c r="U563" s="215"/>
      <c r="V563" s="219"/>
      <c r="W563" s="219"/>
      <c r="Y563" s="215"/>
      <c r="Z563" s="215"/>
      <c r="AA563" s="215"/>
      <c r="AB563" s="215"/>
      <c r="AC563" s="215"/>
      <c r="AD563" s="215"/>
      <c r="AE563" s="215"/>
      <c r="AF563" s="215"/>
      <c r="AG563" s="215"/>
      <c r="AH563" s="215"/>
      <c r="AI563" s="215"/>
      <c r="AJ563" s="215"/>
      <c r="AK563" s="215"/>
      <c r="AM563" s="220"/>
    </row>
    <row r="564" spans="2:39" x14ac:dyDescent="0.3">
      <c r="B564" s="215"/>
      <c r="C564" s="215"/>
      <c r="D564" s="215"/>
      <c r="E564" s="215"/>
      <c r="F564" s="215"/>
      <c r="G564" s="215"/>
      <c r="H564" s="215"/>
      <c r="I564" s="216"/>
      <c r="J564" s="216"/>
      <c r="K564" s="217"/>
      <c r="L564" s="217"/>
      <c r="M564" s="217"/>
      <c r="N564" s="217"/>
      <c r="O564" s="216"/>
      <c r="P564" s="217"/>
      <c r="Q564" s="216"/>
      <c r="R564" s="215"/>
      <c r="S564" s="218"/>
      <c r="T564" s="215"/>
      <c r="U564" s="215"/>
      <c r="V564" s="219"/>
      <c r="W564" s="219"/>
      <c r="Y564" s="215"/>
      <c r="Z564" s="215"/>
      <c r="AA564" s="215"/>
      <c r="AB564" s="215"/>
      <c r="AC564" s="215"/>
      <c r="AD564" s="215"/>
      <c r="AE564" s="215"/>
      <c r="AF564" s="215"/>
      <c r="AG564" s="215"/>
      <c r="AH564" s="215"/>
      <c r="AI564" s="215"/>
      <c r="AJ564" s="215"/>
      <c r="AK564" s="215"/>
      <c r="AM564" s="220"/>
    </row>
    <row r="565" spans="2:39" x14ac:dyDescent="0.3">
      <c r="B565" s="215"/>
      <c r="C565" s="215"/>
      <c r="D565" s="215"/>
      <c r="E565" s="215"/>
      <c r="F565" s="215"/>
      <c r="G565" s="215"/>
      <c r="H565" s="215"/>
      <c r="I565" s="216"/>
      <c r="J565" s="216"/>
      <c r="K565" s="217"/>
      <c r="L565" s="217"/>
      <c r="M565" s="217"/>
      <c r="N565" s="217"/>
      <c r="O565" s="216"/>
      <c r="P565" s="217"/>
      <c r="Q565" s="216"/>
      <c r="R565" s="215"/>
      <c r="S565" s="218"/>
      <c r="T565" s="215"/>
      <c r="U565" s="215"/>
      <c r="V565" s="219"/>
      <c r="W565" s="219"/>
      <c r="Y565" s="215"/>
      <c r="Z565" s="215"/>
      <c r="AA565" s="215"/>
      <c r="AB565" s="215"/>
      <c r="AC565" s="215"/>
      <c r="AD565" s="215"/>
      <c r="AE565" s="215"/>
      <c r="AF565" s="215"/>
      <c r="AG565" s="215"/>
      <c r="AH565" s="215"/>
      <c r="AI565" s="215"/>
      <c r="AJ565" s="215"/>
      <c r="AK565" s="215"/>
      <c r="AM565" s="220"/>
    </row>
    <row r="566" spans="2:39" x14ac:dyDescent="0.3">
      <c r="B566" s="215"/>
      <c r="C566" s="215"/>
      <c r="D566" s="215"/>
      <c r="E566" s="215"/>
      <c r="F566" s="215"/>
      <c r="G566" s="215"/>
      <c r="H566" s="215"/>
      <c r="I566" s="216"/>
      <c r="J566" s="216"/>
      <c r="K566" s="217"/>
      <c r="L566" s="217"/>
      <c r="M566" s="217"/>
      <c r="N566" s="217"/>
      <c r="O566" s="216"/>
      <c r="P566" s="217"/>
      <c r="Q566" s="216"/>
      <c r="R566" s="215"/>
      <c r="S566" s="218"/>
      <c r="T566" s="215"/>
      <c r="U566" s="215"/>
      <c r="V566" s="219"/>
      <c r="W566" s="219"/>
      <c r="Y566" s="215"/>
      <c r="Z566" s="215"/>
      <c r="AA566" s="215"/>
      <c r="AB566" s="215"/>
      <c r="AC566" s="215"/>
      <c r="AD566" s="215"/>
      <c r="AE566" s="215"/>
      <c r="AF566" s="215"/>
      <c r="AG566" s="215"/>
      <c r="AH566" s="215"/>
      <c r="AI566" s="215"/>
      <c r="AJ566" s="215"/>
      <c r="AK566" s="215"/>
      <c r="AM566" s="220"/>
    </row>
    <row r="567" spans="2:39" x14ac:dyDescent="0.3">
      <c r="B567" s="215"/>
      <c r="C567" s="215"/>
      <c r="D567" s="215"/>
      <c r="E567" s="215"/>
      <c r="F567" s="215"/>
      <c r="G567" s="215"/>
      <c r="H567" s="215"/>
      <c r="I567" s="216"/>
      <c r="J567" s="216"/>
      <c r="K567" s="217"/>
      <c r="L567" s="217"/>
      <c r="M567" s="217"/>
      <c r="N567" s="217"/>
      <c r="O567" s="216"/>
      <c r="P567" s="217"/>
      <c r="Q567" s="216"/>
      <c r="R567" s="215"/>
      <c r="S567" s="218"/>
      <c r="T567" s="215"/>
      <c r="U567" s="215"/>
      <c r="V567" s="219"/>
      <c r="W567" s="219"/>
      <c r="Y567" s="215"/>
      <c r="Z567" s="215"/>
      <c r="AA567" s="215"/>
      <c r="AB567" s="215"/>
      <c r="AC567" s="215"/>
      <c r="AD567" s="215"/>
      <c r="AE567" s="215"/>
      <c r="AF567" s="215"/>
      <c r="AG567" s="215"/>
      <c r="AH567" s="215"/>
      <c r="AI567" s="215"/>
      <c r="AJ567" s="215"/>
      <c r="AK567" s="215"/>
      <c r="AM567" s="220"/>
    </row>
    <row r="568" spans="2:39" x14ac:dyDescent="0.3">
      <c r="B568" s="215"/>
      <c r="C568" s="215"/>
      <c r="D568" s="215"/>
      <c r="E568" s="215"/>
      <c r="F568" s="215"/>
      <c r="G568" s="215"/>
      <c r="H568" s="215"/>
      <c r="I568" s="216"/>
      <c r="J568" s="216"/>
      <c r="K568" s="217"/>
      <c r="L568" s="217"/>
      <c r="M568" s="217"/>
      <c r="N568" s="217"/>
      <c r="O568" s="216"/>
      <c r="P568" s="217"/>
      <c r="Q568" s="216"/>
      <c r="R568" s="215"/>
      <c r="S568" s="218"/>
      <c r="T568" s="215"/>
      <c r="U568" s="215"/>
      <c r="V568" s="219"/>
      <c r="W568" s="219"/>
      <c r="Y568" s="215"/>
      <c r="Z568" s="215"/>
      <c r="AA568" s="215"/>
      <c r="AB568" s="215"/>
      <c r="AC568" s="215"/>
      <c r="AD568" s="215"/>
      <c r="AE568" s="215"/>
      <c r="AF568" s="215"/>
      <c r="AG568" s="215"/>
      <c r="AH568" s="215"/>
      <c r="AI568" s="215"/>
      <c r="AJ568" s="215"/>
      <c r="AK568" s="215"/>
      <c r="AM568" s="220"/>
    </row>
    <row r="569" spans="2:39" x14ac:dyDescent="0.3">
      <c r="B569" s="215"/>
      <c r="C569" s="215"/>
      <c r="D569" s="215"/>
      <c r="E569" s="215"/>
      <c r="F569" s="215"/>
      <c r="G569" s="215"/>
      <c r="H569" s="215"/>
      <c r="I569" s="216"/>
      <c r="J569" s="216"/>
      <c r="K569" s="217"/>
      <c r="L569" s="217"/>
      <c r="M569" s="217"/>
      <c r="N569" s="217"/>
      <c r="O569" s="216"/>
      <c r="P569" s="217"/>
      <c r="Q569" s="216"/>
      <c r="R569" s="215"/>
      <c r="S569" s="218"/>
      <c r="T569" s="215"/>
      <c r="U569" s="215"/>
      <c r="V569" s="219"/>
      <c r="W569" s="219"/>
      <c r="Y569" s="215"/>
      <c r="Z569" s="215"/>
      <c r="AA569" s="215"/>
      <c r="AB569" s="215"/>
      <c r="AC569" s="215"/>
      <c r="AD569" s="215"/>
      <c r="AE569" s="215"/>
      <c r="AF569" s="215"/>
      <c r="AG569" s="215"/>
      <c r="AH569" s="215"/>
      <c r="AI569" s="215"/>
      <c r="AJ569" s="215"/>
      <c r="AK569" s="215"/>
      <c r="AM569" s="220"/>
    </row>
    <row r="570" spans="2:39" x14ac:dyDescent="0.3">
      <c r="B570" s="215"/>
      <c r="C570" s="215"/>
      <c r="D570" s="215"/>
      <c r="E570" s="215"/>
      <c r="F570" s="215"/>
      <c r="G570" s="215"/>
      <c r="H570" s="215"/>
      <c r="I570" s="216"/>
      <c r="J570" s="216"/>
      <c r="K570" s="217"/>
      <c r="L570" s="217"/>
      <c r="M570" s="217"/>
      <c r="N570" s="217"/>
      <c r="O570" s="216"/>
      <c r="P570" s="217"/>
      <c r="Q570" s="216"/>
      <c r="R570" s="215"/>
      <c r="S570" s="218"/>
      <c r="T570" s="215"/>
      <c r="U570" s="215"/>
      <c r="V570" s="219"/>
      <c r="W570" s="219"/>
      <c r="Y570" s="215"/>
      <c r="Z570" s="215"/>
      <c r="AA570" s="215"/>
      <c r="AB570" s="215"/>
      <c r="AC570" s="215"/>
      <c r="AD570" s="215"/>
      <c r="AE570" s="215"/>
      <c r="AF570" s="215"/>
      <c r="AG570" s="215"/>
      <c r="AH570" s="215"/>
      <c r="AI570" s="215"/>
      <c r="AJ570" s="215"/>
      <c r="AK570" s="215"/>
      <c r="AM570" s="220"/>
    </row>
    <row r="571" spans="2:39" x14ac:dyDescent="0.3">
      <c r="B571" s="215"/>
      <c r="C571" s="215"/>
      <c r="D571" s="215"/>
      <c r="E571" s="215"/>
      <c r="F571" s="215"/>
      <c r="G571" s="215"/>
      <c r="H571" s="215"/>
      <c r="I571" s="216"/>
      <c r="J571" s="216"/>
      <c r="K571" s="217"/>
      <c r="L571" s="217"/>
      <c r="M571" s="217"/>
      <c r="N571" s="217"/>
      <c r="O571" s="216"/>
      <c r="P571" s="217"/>
      <c r="Q571" s="216"/>
      <c r="R571" s="215"/>
      <c r="S571" s="218"/>
      <c r="T571" s="215"/>
      <c r="U571" s="215"/>
      <c r="V571" s="219"/>
      <c r="W571" s="219"/>
      <c r="Y571" s="215"/>
      <c r="Z571" s="215"/>
      <c r="AA571" s="215"/>
      <c r="AB571" s="215"/>
      <c r="AC571" s="215"/>
      <c r="AD571" s="215"/>
      <c r="AE571" s="215"/>
      <c r="AF571" s="215"/>
      <c r="AG571" s="215"/>
      <c r="AH571" s="215"/>
      <c r="AI571" s="215"/>
      <c r="AJ571" s="215"/>
      <c r="AK571" s="215"/>
      <c r="AM571" s="220"/>
    </row>
    <row r="572" spans="2:39" x14ac:dyDescent="0.3">
      <c r="B572" s="215"/>
      <c r="C572" s="215"/>
      <c r="D572" s="215"/>
      <c r="E572" s="215"/>
      <c r="F572" s="215"/>
      <c r="G572" s="215"/>
      <c r="H572" s="215"/>
      <c r="I572" s="216"/>
      <c r="J572" s="216"/>
      <c r="K572" s="217"/>
      <c r="L572" s="217"/>
      <c r="M572" s="217"/>
      <c r="N572" s="217"/>
      <c r="O572" s="216"/>
      <c r="P572" s="217"/>
      <c r="Q572" s="216"/>
      <c r="R572" s="215"/>
      <c r="S572" s="218"/>
      <c r="T572" s="215"/>
      <c r="U572" s="215"/>
      <c r="V572" s="219"/>
      <c r="W572" s="219"/>
      <c r="Y572" s="215"/>
      <c r="Z572" s="215"/>
      <c r="AA572" s="215"/>
      <c r="AB572" s="215"/>
      <c r="AC572" s="215"/>
      <c r="AD572" s="215"/>
      <c r="AE572" s="215"/>
      <c r="AF572" s="215"/>
      <c r="AG572" s="215"/>
      <c r="AH572" s="215"/>
      <c r="AI572" s="215"/>
      <c r="AJ572" s="215"/>
      <c r="AK572" s="215"/>
      <c r="AM572" s="220"/>
    </row>
    <row r="573" spans="2:39" x14ac:dyDescent="0.3">
      <c r="B573" s="215"/>
      <c r="C573" s="215"/>
      <c r="D573" s="215"/>
      <c r="E573" s="215"/>
      <c r="F573" s="215"/>
      <c r="G573" s="215"/>
      <c r="H573" s="215"/>
      <c r="I573" s="216"/>
      <c r="J573" s="216"/>
      <c r="K573" s="217"/>
      <c r="L573" s="217"/>
      <c r="M573" s="217"/>
      <c r="N573" s="217"/>
      <c r="O573" s="216"/>
      <c r="P573" s="217"/>
      <c r="Q573" s="216"/>
      <c r="R573" s="215"/>
      <c r="S573" s="218"/>
      <c r="T573" s="215"/>
      <c r="U573" s="215"/>
      <c r="V573" s="219"/>
      <c r="W573" s="219"/>
      <c r="Y573" s="215"/>
      <c r="Z573" s="215"/>
      <c r="AA573" s="215"/>
      <c r="AB573" s="215"/>
      <c r="AC573" s="215"/>
      <c r="AD573" s="215"/>
      <c r="AE573" s="215"/>
      <c r="AF573" s="215"/>
      <c r="AG573" s="215"/>
      <c r="AH573" s="215"/>
      <c r="AI573" s="215"/>
      <c r="AJ573" s="215"/>
      <c r="AK573" s="215"/>
      <c r="AM573" s="220"/>
    </row>
    <row r="574" spans="2:39" x14ac:dyDescent="0.3">
      <c r="B574" s="215"/>
      <c r="C574" s="215"/>
      <c r="D574" s="215"/>
      <c r="E574" s="215"/>
      <c r="F574" s="215"/>
      <c r="G574" s="215"/>
      <c r="H574" s="215"/>
      <c r="I574" s="216"/>
      <c r="J574" s="216"/>
      <c r="K574" s="217"/>
      <c r="L574" s="217"/>
      <c r="M574" s="217"/>
      <c r="N574" s="217"/>
      <c r="O574" s="216"/>
      <c r="P574" s="217"/>
      <c r="Q574" s="216"/>
      <c r="R574" s="215"/>
      <c r="S574" s="218"/>
      <c r="T574" s="215"/>
      <c r="U574" s="215"/>
      <c r="V574" s="219"/>
      <c r="W574" s="219"/>
      <c r="Y574" s="215"/>
      <c r="Z574" s="215"/>
      <c r="AA574" s="215"/>
      <c r="AB574" s="215"/>
      <c r="AC574" s="215"/>
      <c r="AD574" s="215"/>
      <c r="AE574" s="215"/>
      <c r="AF574" s="215"/>
      <c r="AG574" s="215"/>
      <c r="AH574" s="215"/>
      <c r="AI574" s="215"/>
      <c r="AJ574" s="215"/>
      <c r="AK574" s="215"/>
      <c r="AM574" s="220"/>
    </row>
    <row r="575" spans="2:39" x14ac:dyDescent="0.3">
      <c r="B575" s="215"/>
      <c r="C575" s="215"/>
      <c r="D575" s="215"/>
      <c r="E575" s="215"/>
      <c r="F575" s="215"/>
      <c r="G575" s="215"/>
      <c r="H575" s="215"/>
      <c r="I575" s="216"/>
      <c r="J575" s="216"/>
      <c r="K575" s="217"/>
      <c r="L575" s="217"/>
      <c r="M575" s="217"/>
      <c r="N575" s="217"/>
      <c r="O575" s="216"/>
      <c r="P575" s="217"/>
      <c r="Q575" s="216"/>
      <c r="R575" s="215"/>
      <c r="S575" s="218"/>
      <c r="T575" s="215"/>
      <c r="U575" s="215"/>
      <c r="V575" s="219"/>
      <c r="W575" s="219"/>
      <c r="Y575" s="215"/>
      <c r="Z575" s="215"/>
      <c r="AA575" s="215"/>
      <c r="AB575" s="215"/>
      <c r="AC575" s="215"/>
      <c r="AD575" s="215"/>
      <c r="AE575" s="215"/>
      <c r="AF575" s="215"/>
      <c r="AG575" s="215"/>
      <c r="AH575" s="215"/>
      <c r="AI575" s="215"/>
      <c r="AJ575" s="215"/>
      <c r="AK575" s="215"/>
      <c r="AM575" s="220"/>
    </row>
    <row r="576" spans="2:39" x14ac:dyDescent="0.3">
      <c r="B576" s="215"/>
      <c r="C576" s="215"/>
      <c r="D576" s="215"/>
      <c r="E576" s="215"/>
      <c r="F576" s="215"/>
      <c r="G576" s="215"/>
      <c r="H576" s="215"/>
      <c r="I576" s="216"/>
      <c r="J576" s="216"/>
      <c r="K576" s="217"/>
      <c r="L576" s="217"/>
      <c r="M576" s="217"/>
      <c r="N576" s="217"/>
      <c r="O576" s="216"/>
      <c r="P576" s="217"/>
      <c r="Q576" s="216"/>
      <c r="R576" s="215"/>
      <c r="S576" s="218"/>
      <c r="T576" s="215"/>
      <c r="U576" s="215"/>
      <c r="V576" s="219"/>
      <c r="W576" s="219"/>
      <c r="Y576" s="215"/>
      <c r="Z576" s="215"/>
      <c r="AA576" s="215"/>
      <c r="AB576" s="215"/>
      <c r="AC576" s="215"/>
      <c r="AD576" s="215"/>
      <c r="AE576" s="215"/>
      <c r="AF576" s="215"/>
      <c r="AG576" s="215"/>
      <c r="AH576" s="215"/>
      <c r="AI576" s="215"/>
      <c r="AJ576" s="215"/>
      <c r="AK576" s="215"/>
      <c r="AM576" s="220"/>
    </row>
    <row r="577" spans="2:39" x14ac:dyDescent="0.3">
      <c r="B577" s="215"/>
      <c r="C577" s="215"/>
      <c r="D577" s="215"/>
      <c r="E577" s="215"/>
      <c r="F577" s="215"/>
      <c r="G577" s="215"/>
      <c r="H577" s="215"/>
      <c r="I577" s="216"/>
      <c r="J577" s="216"/>
      <c r="K577" s="217"/>
      <c r="L577" s="217"/>
      <c r="M577" s="217"/>
      <c r="N577" s="217"/>
      <c r="O577" s="216"/>
      <c r="P577" s="217"/>
      <c r="Q577" s="216"/>
      <c r="R577" s="215"/>
      <c r="S577" s="218"/>
      <c r="T577" s="215"/>
      <c r="U577" s="215"/>
      <c r="V577" s="219"/>
      <c r="W577" s="219"/>
      <c r="Y577" s="215"/>
      <c r="Z577" s="215"/>
      <c r="AA577" s="215"/>
      <c r="AB577" s="215"/>
      <c r="AC577" s="215"/>
      <c r="AD577" s="215"/>
      <c r="AE577" s="215"/>
      <c r="AF577" s="215"/>
      <c r="AG577" s="215"/>
      <c r="AH577" s="215"/>
      <c r="AI577" s="215"/>
      <c r="AJ577" s="215"/>
      <c r="AK577" s="215"/>
      <c r="AM577" s="220"/>
    </row>
    <row r="578" spans="2:39" x14ac:dyDescent="0.3">
      <c r="B578" s="215"/>
      <c r="C578" s="215"/>
      <c r="D578" s="215"/>
      <c r="E578" s="215"/>
      <c r="F578" s="215"/>
      <c r="G578" s="215"/>
      <c r="H578" s="215"/>
      <c r="I578" s="216"/>
      <c r="J578" s="216"/>
      <c r="K578" s="217"/>
      <c r="L578" s="217"/>
      <c r="M578" s="217"/>
      <c r="N578" s="217"/>
      <c r="O578" s="216"/>
      <c r="P578" s="217"/>
      <c r="Q578" s="216"/>
      <c r="R578" s="215"/>
      <c r="S578" s="218"/>
      <c r="T578" s="215"/>
      <c r="U578" s="215"/>
      <c r="V578" s="219"/>
      <c r="W578" s="219"/>
      <c r="Y578" s="215"/>
      <c r="Z578" s="215"/>
      <c r="AA578" s="215"/>
      <c r="AB578" s="215"/>
      <c r="AC578" s="215"/>
      <c r="AD578" s="215"/>
      <c r="AE578" s="215"/>
      <c r="AF578" s="215"/>
      <c r="AG578" s="215"/>
      <c r="AH578" s="215"/>
      <c r="AI578" s="215"/>
      <c r="AJ578" s="215"/>
      <c r="AK578" s="215"/>
      <c r="AM578" s="220"/>
    </row>
    <row r="579" spans="2:39" x14ac:dyDescent="0.3">
      <c r="B579" s="215"/>
      <c r="C579" s="215"/>
      <c r="D579" s="215"/>
      <c r="E579" s="215"/>
      <c r="F579" s="215"/>
      <c r="G579" s="215"/>
      <c r="H579" s="215"/>
      <c r="I579" s="216"/>
      <c r="J579" s="216"/>
      <c r="K579" s="217"/>
      <c r="L579" s="217"/>
      <c r="M579" s="217"/>
      <c r="N579" s="217"/>
      <c r="O579" s="216"/>
      <c r="P579" s="217"/>
      <c r="Q579" s="216"/>
      <c r="R579" s="215"/>
      <c r="S579" s="218"/>
      <c r="T579" s="215"/>
      <c r="U579" s="215"/>
      <c r="V579" s="219"/>
      <c r="W579" s="219"/>
      <c r="Y579" s="215"/>
      <c r="Z579" s="215"/>
      <c r="AA579" s="215"/>
      <c r="AB579" s="215"/>
      <c r="AC579" s="215"/>
      <c r="AD579" s="215"/>
      <c r="AE579" s="215"/>
      <c r="AF579" s="215"/>
      <c r="AG579" s="215"/>
      <c r="AH579" s="215"/>
      <c r="AI579" s="215"/>
      <c r="AJ579" s="215"/>
      <c r="AK579" s="215"/>
      <c r="AM579" s="220"/>
    </row>
    <row r="580" spans="2:39" x14ac:dyDescent="0.3">
      <c r="B580" s="215"/>
      <c r="C580" s="215"/>
      <c r="D580" s="215"/>
      <c r="E580" s="215"/>
      <c r="F580" s="215"/>
      <c r="G580" s="215"/>
      <c r="H580" s="215"/>
      <c r="I580" s="216"/>
      <c r="J580" s="216"/>
      <c r="K580" s="217"/>
      <c r="L580" s="217"/>
      <c r="M580" s="217"/>
      <c r="N580" s="217"/>
      <c r="O580" s="216"/>
      <c r="P580" s="217"/>
      <c r="Q580" s="216"/>
      <c r="R580" s="215"/>
      <c r="S580" s="218"/>
      <c r="T580" s="215"/>
      <c r="U580" s="215"/>
      <c r="V580" s="219"/>
      <c r="W580" s="219"/>
      <c r="Y580" s="215"/>
      <c r="Z580" s="215"/>
      <c r="AA580" s="215"/>
      <c r="AB580" s="215"/>
      <c r="AC580" s="215"/>
      <c r="AD580" s="215"/>
      <c r="AE580" s="215"/>
      <c r="AF580" s="215"/>
      <c r="AG580" s="215"/>
      <c r="AH580" s="215"/>
      <c r="AI580" s="215"/>
      <c r="AJ580" s="215"/>
      <c r="AK580" s="215"/>
      <c r="AM580" s="220"/>
    </row>
    <row r="581" spans="2:39" x14ac:dyDescent="0.3">
      <c r="B581" s="215"/>
      <c r="C581" s="215"/>
      <c r="D581" s="215"/>
      <c r="E581" s="215"/>
      <c r="F581" s="215"/>
      <c r="G581" s="215"/>
      <c r="H581" s="215"/>
      <c r="I581" s="216"/>
      <c r="J581" s="216"/>
      <c r="K581" s="217"/>
      <c r="L581" s="217"/>
      <c r="M581" s="217"/>
      <c r="N581" s="217"/>
      <c r="O581" s="216"/>
      <c r="P581" s="217"/>
      <c r="Q581" s="216"/>
      <c r="R581" s="215"/>
      <c r="S581" s="218"/>
      <c r="T581" s="215"/>
      <c r="U581" s="215"/>
      <c r="V581" s="219"/>
      <c r="W581" s="219"/>
      <c r="Y581" s="215"/>
      <c r="Z581" s="215"/>
      <c r="AA581" s="215"/>
      <c r="AB581" s="215"/>
      <c r="AC581" s="215"/>
      <c r="AD581" s="215"/>
      <c r="AE581" s="215"/>
      <c r="AF581" s="215"/>
      <c r="AG581" s="215"/>
      <c r="AH581" s="215"/>
      <c r="AI581" s="215"/>
      <c r="AJ581" s="215"/>
      <c r="AK581" s="215"/>
      <c r="AM581" s="220"/>
    </row>
    <row r="582" spans="2:39" x14ac:dyDescent="0.3">
      <c r="B582" s="215"/>
      <c r="C582" s="215"/>
      <c r="D582" s="215"/>
      <c r="E582" s="215"/>
      <c r="F582" s="215"/>
      <c r="G582" s="215"/>
      <c r="H582" s="215"/>
      <c r="I582" s="216"/>
      <c r="J582" s="216"/>
      <c r="K582" s="217"/>
      <c r="L582" s="217"/>
      <c r="M582" s="217"/>
      <c r="N582" s="217"/>
      <c r="O582" s="216"/>
      <c r="P582" s="217"/>
      <c r="Q582" s="216"/>
      <c r="R582" s="215"/>
      <c r="S582" s="218"/>
      <c r="T582" s="215"/>
      <c r="U582" s="215"/>
      <c r="V582" s="219"/>
      <c r="W582" s="219"/>
      <c r="Y582" s="215"/>
      <c r="Z582" s="215"/>
      <c r="AA582" s="215"/>
      <c r="AB582" s="215"/>
      <c r="AC582" s="215"/>
      <c r="AD582" s="215"/>
      <c r="AE582" s="215"/>
      <c r="AF582" s="215"/>
      <c r="AG582" s="215"/>
      <c r="AH582" s="215"/>
      <c r="AI582" s="215"/>
      <c r="AJ582" s="215"/>
      <c r="AK582" s="215"/>
      <c r="AM582" s="220"/>
    </row>
    <row r="583" spans="2:39" x14ac:dyDescent="0.3">
      <c r="B583" s="215"/>
      <c r="C583" s="215"/>
      <c r="D583" s="215"/>
      <c r="E583" s="215"/>
      <c r="F583" s="215"/>
      <c r="G583" s="215"/>
      <c r="H583" s="215"/>
      <c r="I583" s="216"/>
      <c r="J583" s="216"/>
      <c r="K583" s="217"/>
      <c r="L583" s="217"/>
      <c r="M583" s="217"/>
      <c r="N583" s="217"/>
      <c r="O583" s="216"/>
      <c r="P583" s="217"/>
      <c r="Q583" s="216"/>
      <c r="R583" s="215"/>
      <c r="S583" s="218"/>
      <c r="T583" s="215"/>
      <c r="U583" s="215"/>
      <c r="V583" s="219"/>
      <c r="W583" s="219"/>
      <c r="Y583" s="215"/>
      <c r="Z583" s="215"/>
      <c r="AA583" s="215"/>
      <c r="AB583" s="215"/>
      <c r="AC583" s="215"/>
      <c r="AD583" s="215"/>
      <c r="AE583" s="215"/>
      <c r="AF583" s="215"/>
      <c r="AG583" s="215"/>
      <c r="AH583" s="215"/>
      <c r="AI583" s="215"/>
      <c r="AJ583" s="215"/>
      <c r="AK583" s="215"/>
      <c r="AM583" s="220"/>
    </row>
    <row r="584" spans="2:39" x14ac:dyDescent="0.3">
      <c r="B584" s="215"/>
      <c r="C584" s="215"/>
      <c r="D584" s="215"/>
      <c r="E584" s="215"/>
      <c r="F584" s="215"/>
      <c r="G584" s="215"/>
      <c r="H584" s="215"/>
      <c r="I584" s="216"/>
      <c r="J584" s="216"/>
      <c r="K584" s="217"/>
      <c r="L584" s="217"/>
      <c r="M584" s="217"/>
      <c r="N584" s="217"/>
      <c r="O584" s="216"/>
      <c r="P584" s="217"/>
      <c r="Q584" s="216"/>
      <c r="R584" s="215"/>
      <c r="S584" s="218"/>
      <c r="T584" s="215"/>
      <c r="U584" s="215"/>
      <c r="V584" s="219"/>
      <c r="W584" s="219"/>
      <c r="Y584" s="215"/>
      <c r="Z584" s="215"/>
      <c r="AA584" s="215"/>
      <c r="AB584" s="215"/>
      <c r="AC584" s="215"/>
      <c r="AD584" s="215"/>
      <c r="AE584" s="215"/>
      <c r="AF584" s="215"/>
      <c r="AG584" s="215"/>
      <c r="AH584" s="215"/>
      <c r="AI584" s="215"/>
      <c r="AJ584" s="215"/>
      <c r="AK584" s="215"/>
      <c r="AM584" s="220"/>
    </row>
    <row r="585" spans="2:39" x14ac:dyDescent="0.3">
      <c r="B585" s="215"/>
      <c r="C585" s="215"/>
      <c r="D585" s="215"/>
      <c r="E585" s="215"/>
      <c r="F585" s="215"/>
      <c r="G585" s="215"/>
      <c r="H585" s="215"/>
      <c r="I585" s="216"/>
      <c r="J585" s="216"/>
      <c r="K585" s="217"/>
      <c r="L585" s="217"/>
      <c r="M585" s="217"/>
      <c r="N585" s="217"/>
      <c r="O585" s="216"/>
      <c r="P585" s="217"/>
      <c r="Q585" s="216"/>
      <c r="R585" s="215"/>
      <c r="S585" s="218"/>
      <c r="T585" s="215"/>
      <c r="U585" s="215"/>
      <c r="V585" s="219"/>
      <c r="W585" s="219"/>
      <c r="Y585" s="215"/>
      <c r="Z585" s="215"/>
      <c r="AA585" s="215"/>
      <c r="AB585" s="215"/>
      <c r="AC585" s="215"/>
      <c r="AD585" s="215"/>
      <c r="AE585" s="215"/>
      <c r="AF585" s="215"/>
      <c r="AG585" s="215"/>
      <c r="AH585" s="215"/>
      <c r="AI585" s="215"/>
      <c r="AJ585" s="215"/>
      <c r="AK585" s="215"/>
      <c r="AM585" s="220"/>
    </row>
    <row r="586" spans="2:39" x14ac:dyDescent="0.3">
      <c r="B586" s="215"/>
      <c r="C586" s="215"/>
      <c r="D586" s="215"/>
      <c r="E586" s="215"/>
      <c r="F586" s="215"/>
      <c r="G586" s="215"/>
      <c r="H586" s="215"/>
      <c r="I586" s="216"/>
      <c r="J586" s="216"/>
      <c r="K586" s="217"/>
      <c r="L586" s="217"/>
      <c r="M586" s="217"/>
      <c r="N586" s="217"/>
      <c r="O586" s="216"/>
      <c r="P586" s="217"/>
      <c r="Q586" s="216"/>
      <c r="R586" s="215"/>
      <c r="S586" s="218"/>
      <c r="T586" s="215"/>
      <c r="U586" s="215"/>
      <c r="V586" s="219"/>
      <c r="W586" s="219"/>
      <c r="Y586" s="215"/>
      <c r="Z586" s="215"/>
      <c r="AA586" s="215"/>
      <c r="AB586" s="215"/>
      <c r="AC586" s="215"/>
      <c r="AD586" s="215"/>
      <c r="AE586" s="215"/>
      <c r="AF586" s="215"/>
      <c r="AG586" s="215"/>
      <c r="AH586" s="215"/>
      <c r="AI586" s="215"/>
      <c r="AJ586" s="215"/>
      <c r="AK586" s="215"/>
      <c r="AM586" s="220"/>
    </row>
    <row r="587" spans="2:39" x14ac:dyDescent="0.3">
      <c r="B587" s="215"/>
      <c r="C587" s="215"/>
      <c r="D587" s="215"/>
      <c r="E587" s="215"/>
      <c r="F587" s="215"/>
      <c r="G587" s="215"/>
      <c r="H587" s="215"/>
      <c r="I587" s="216"/>
      <c r="J587" s="216"/>
      <c r="K587" s="217"/>
      <c r="L587" s="217"/>
      <c r="M587" s="217"/>
      <c r="N587" s="217"/>
      <c r="O587" s="216"/>
      <c r="P587" s="217"/>
      <c r="Q587" s="216"/>
      <c r="R587" s="215"/>
      <c r="S587" s="218"/>
      <c r="T587" s="215"/>
      <c r="U587" s="215"/>
      <c r="V587" s="219"/>
      <c r="W587" s="219"/>
      <c r="Y587" s="215"/>
      <c r="Z587" s="215"/>
      <c r="AA587" s="215"/>
      <c r="AB587" s="215"/>
      <c r="AC587" s="215"/>
      <c r="AD587" s="215"/>
      <c r="AE587" s="215"/>
      <c r="AF587" s="215"/>
      <c r="AG587" s="215"/>
      <c r="AH587" s="215"/>
      <c r="AI587" s="215"/>
      <c r="AJ587" s="215"/>
      <c r="AK587" s="215"/>
      <c r="AM587" s="220"/>
    </row>
    <row r="588" spans="2:39" x14ac:dyDescent="0.3">
      <c r="B588" s="215"/>
      <c r="C588" s="215"/>
      <c r="D588" s="215"/>
      <c r="E588" s="215"/>
      <c r="F588" s="215"/>
      <c r="G588" s="215"/>
      <c r="H588" s="215"/>
      <c r="I588" s="216"/>
      <c r="J588" s="216"/>
      <c r="K588" s="217"/>
      <c r="L588" s="217"/>
      <c r="M588" s="217"/>
      <c r="N588" s="217"/>
      <c r="O588" s="216"/>
      <c r="P588" s="217"/>
      <c r="Q588" s="216"/>
      <c r="R588" s="215"/>
      <c r="S588" s="218"/>
      <c r="T588" s="215"/>
      <c r="U588" s="215"/>
      <c r="V588" s="219"/>
      <c r="W588" s="219"/>
      <c r="Y588" s="215"/>
      <c r="Z588" s="215"/>
      <c r="AA588" s="215"/>
      <c r="AB588" s="215"/>
      <c r="AC588" s="215"/>
      <c r="AD588" s="215"/>
      <c r="AE588" s="215"/>
      <c r="AF588" s="215"/>
      <c r="AG588" s="215"/>
      <c r="AH588" s="215"/>
      <c r="AI588" s="215"/>
      <c r="AJ588" s="215"/>
      <c r="AK588" s="215"/>
      <c r="AM588" s="220"/>
    </row>
    <row r="589" spans="2:39" x14ac:dyDescent="0.3">
      <c r="B589" s="215"/>
      <c r="C589" s="215"/>
      <c r="D589" s="215"/>
      <c r="E589" s="215"/>
      <c r="F589" s="215"/>
      <c r="G589" s="215"/>
      <c r="H589" s="215"/>
      <c r="I589" s="216"/>
      <c r="J589" s="216"/>
      <c r="K589" s="217"/>
      <c r="L589" s="217"/>
      <c r="M589" s="217"/>
      <c r="N589" s="217"/>
      <c r="O589" s="216"/>
      <c r="P589" s="217"/>
      <c r="Q589" s="216"/>
      <c r="R589" s="215"/>
      <c r="S589" s="218"/>
      <c r="T589" s="215"/>
      <c r="U589" s="215"/>
      <c r="V589" s="219"/>
      <c r="W589" s="219"/>
      <c r="Y589" s="215"/>
      <c r="Z589" s="215"/>
      <c r="AA589" s="215"/>
      <c r="AB589" s="215"/>
      <c r="AC589" s="215"/>
      <c r="AD589" s="215"/>
      <c r="AE589" s="215"/>
      <c r="AF589" s="215"/>
      <c r="AG589" s="215"/>
      <c r="AH589" s="215"/>
      <c r="AI589" s="215"/>
      <c r="AJ589" s="215"/>
      <c r="AK589" s="215"/>
      <c r="AM589" s="220"/>
    </row>
    <row r="590" spans="2:39" x14ac:dyDescent="0.3">
      <c r="B590" s="215"/>
      <c r="C590" s="215"/>
      <c r="D590" s="215"/>
      <c r="E590" s="215"/>
      <c r="F590" s="215"/>
      <c r="G590" s="215"/>
      <c r="H590" s="215"/>
      <c r="I590" s="216"/>
      <c r="J590" s="216"/>
      <c r="K590" s="217"/>
      <c r="L590" s="217"/>
      <c r="M590" s="217"/>
      <c r="N590" s="217"/>
      <c r="O590" s="216"/>
      <c r="P590" s="217"/>
      <c r="Q590" s="216"/>
      <c r="R590" s="215"/>
      <c r="S590" s="218"/>
      <c r="T590" s="215"/>
      <c r="U590" s="215"/>
      <c r="V590" s="219"/>
      <c r="W590" s="219"/>
      <c r="Y590" s="215"/>
      <c r="Z590" s="215"/>
      <c r="AA590" s="215"/>
      <c r="AB590" s="215"/>
      <c r="AC590" s="215"/>
      <c r="AD590" s="215"/>
      <c r="AE590" s="215"/>
      <c r="AF590" s="215"/>
      <c r="AG590" s="215"/>
      <c r="AH590" s="215"/>
      <c r="AI590" s="215"/>
      <c r="AJ590" s="215"/>
      <c r="AK590" s="215"/>
      <c r="AM590" s="220"/>
    </row>
    <row r="591" spans="2:39" x14ac:dyDescent="0.3">
      <c r="B591" s="215"/>
      <c r="C591" s="215"/>
      <c r="D591" s="215"/>
      <c r="E591" s="215"/>
      <c r="F591" s="215"/>
      <c r="G591" s="215"/>
      <c r="H591" s="215"/>
      <c r="I591" s="216"/>
      <c r="J591" s="216"/>
      <c r="K591" s="217"/>
      <c r="L591" s="217"/>
      <c r="M591" s="217"/>
      <c r="N591" s="217"/>
      <c r="O591" s="216"/>
      <c r="P591" s="217"/>
      <c r="Q591" s="216"/>
      <c r="R591" s="215"/>
      <c r="S591" s="218"/>
      <c r="T591" s="215"/>
      <c r="U591" s="215"/>
      <c r="V591" s="219"/>
      <c r="W591" s="219"/>
      <c r="Y591" s="215"/>
      <c r="Z591" s="215"/>
      <c r="AA591" s="215"/>
      <c r="AB591" s="215"/>
      <c r="AC591" s="215"/>
      <c r="AD591" s="215"/>
      <c r="AE591" s="215"/>
      <c r="AF591" s="215"/>
      <c r="AG591" s="215"/>
      <c r="AH591" s="215"/>
      <c r="AI591" s="215"/>
      <c r="AJ591" s="215"/>
      <c r="AK591" s="215"/>
      <c r="AM591" s="220"/>
    </row>
    <row r="592" spans="2:39" x14ac:dyDescent="0.3">
      <c r="B592" s="215"/>
      <c r="C592" s="215"/>
      <c r="D592" s="215"/>
      <c r="E592" s="215"/>
      <c r="F592" s="215"/>
      <c r="G592" s="215"/>
      <c r="H592" s="215"/>
      <c r="I592" s="216"/>
      <c r="J592" s="216"/>
      <c r="K592" s="217"/>
      <c r="L592" s="217"/>
      <c r="M592" s="217"/>
      <c r="N592" s="217"/>
      <c r="O592" s="216"/>
      <c r="P592" s="217"/>
      <c r="Q592" s="216"/>
      <c r="R592" s="215"/>
      <c r="S592" s="218"/>
      <c r="T592" s="215"/>
      <c r="U592" s="215"/>
      <c r="V592" s="219"/>
      <c r="W592" s="219"/>
      <c r="Y592" s="215"/>
      <c r="Z592" s="215"/>
      <c r="AA592" s="215"/>
      <c r="AB592" s="215"/>
      <c r="AC592" s="215"/>
      <c r="AD592" s="215"/>
      <c r="AE592" s="215"/>
      <c r="AF592" s="215"/>
      <c r="AG592" s="215"/>
      <c r="AH592" s="215"/>
      <c r="AI592" s="215"/>
      <c r="AJ592" s="215"/>
      <c r="AK592" s="215"/>
      <c r="AM592" s="220"/>
    </row>
    <row r="593" spans="2:39" x14ac:dyDescent="0.3">
      <c r="B593" s="215"/>
      <c r="C593" s="215"/>
      <c r="D593" s="215"/>
      <c r="E593" s="215"/>
      <c r="F593" s="215"/>
      <c r="G593" s="215"/>
      <c r="H593" s="215"/>
      <c r="I593" s="216"/>
      <c r="J593" s="216"/>
      <c r="K593" s="217"/>
      <c r="L593" s="217"/>
      <c r="M593" s="217"/>
      <c r="N593" s="217"/>
      <c r="O593" s="216"/>
      <c r="P593" s="217"/>
      <c r="Q593" s="216"/>
      <c r="R593" s="215"/>
      <c r="S593" s="218"/>
      <c r="T593" s="215"/>
      <c r="U593" s="215"/>
      <c r="V593" s="219"/>
      <c r="W593" s="219"/>
      <c r="Y593" s="215"/>
      <c r="Z593" s="215"/>
      <c r="AA593" s="215"/>
      <c r="AB593" s="215"/>
      <c r="AC593" s="215"/>
      <c r="AD593" s="215"/>
      <c r="AE593" s="215"/>
      <c r="AF593" s="215"/>
      <c r="AG593" s="215"/>
      <c r="AH593" s="215"/>
      <c r="AI593" s="215"/>
      <c r="AJ593" s="215"/>
      <c r="AK593" s="215"/>
      <c r="AM593" s="220"/>
    </row>
    <row r="594" spans="2:39" x14ac:dyDescent="0.3">
      <c r="B594" s="215"/>
      <c r="C594" s="215"/>
      <c r="D594" s="215"/>
      <c r="E594" s="215"/>
      <c r="F594" s="215"/>
      <c r="G594" s="215"/>
      <c r="H594" s="215"/>
      <c r="I594" s="216"/>
      <c r="J594" s="216"/>
      <c r="K594" s="217"/>
      <c r="L594" s="217"/>
      <c r="M594" s="217"/>
      <c r="N594" s="217"/>
      <c r="O594" s="216"/>
      <c r="P594" s="217"/>
      <c r="Q594" s="216"/>
      <c r="R594" s="215"/>
      <c r="S594" s="218"/>
      <c r="T594" s="215"/>
      <c r="U594" s="215"/>
      <c r="V594" s="219"/>
      <c r="W594" s="219"/>
      <c r="Y594" s="215"/>
      <c r="Z594" s="215"/>
      <c r="AA594" s="215"/>
      <c r="AB594" s="215"/>
      <c r="AC594" s="215"/>
      <c r="AD594" s="215"/>
      <c r="AE594" s="215"/>
      <c r="AF594" s="215"/>
      <c r="AG594" s="215"/>
      <c r="AH594" s="215"/>
      <c r="AI594" s="215"/>
      <c r="AJ594" s="215"/>
      <c r="AK594" s="215"/>
      <c r="AM594" s="220"/>
    </row>
    <row r="595" spans="2:39" x14ac:dyDescent="0.3">
      <c r="B595" s="215"/>
      <c r="C595" s="215"/>
      <c r="D595" s="215"/>
      <c r="E595" s="215"/>
      <c r="F595" s="215"/>
      <c r="G595" s="215"/>
      <c r="H595" s="215"/>
      <c r="I595" s="216"/>
      <c r="J595" s="216"/>
      <c r="K595" s="217"/>
      <c r="L595" s="217"/>
      <c r="M595" s="217"/>
      <c r="N595" s="217"/>
      <c r="O595" s="216"/>
      <c r="P595" s="217"/>
      <c r="Q595" s="216"/>
      <c r="R595" s="215"/>
      <c r="S595" s="218"/>
      <c r="T595" s="215"/>
      <c r="U595" s="215"/>
      <c r="V595" s="219"/>
      <c r="W595" s="219"/>
      <c r="Y595" s="215"/>
      <c r="Z595" s="215"/>
      <c r="AA595" s="215"/>
      <c r="AB595" s="215"/>
      <c r="AC595" s="215"/>
      <c r="AD595" s="215"/>
      <c r="AE595" s="215"/>
      <c r="AF595" s="215"/>
      <c r="AG595" s="215"/>
      <c r="AH595" s="215"/>
      <c r="AI595" s="215"/>
      <c r="AJ595" s="215"/>
      <c r="AK595" s="215"/>
      <c r="AM595" s="220"/>
    </row>
    <row r="596" spans="2:39" x14ac:dyDescent="0.3">
      <c r="B596" s="215"/>
      <c r="C596" s="215"/>
      <c r="D596" s="215"/>
      <c r="E596" s="215"/>
      <c r="F596" s="215"/>
      <c r="G596" s="215"/>
      <c r="H596" s="215"/>
      <c r="I596" s="216"/>
      <c r="J596" s="216"/>
      <c r="K596" s="217"/>
      <c r="L596" s="217"/>
      <c r="M596" s="217"/>
      <c r="N596" s="217"/>
      <c r="O596" s="216"/>
      <c r="P596" s="217"/>
      <c r="Q596" s="216"/>
      <c r="R596" s="215"/>
      <c r="S596" s="218"/>
      <c r="T596" s="215"/>
      <c r="U596" s="215"/>
      <c r="V596" s="219"/>
      <c r="W596" s="219"/>
      <c r="Y596" s="215"/>
      <c r="Z596" s="215"/>
      <c r="AA596" s="215"/>
      <c r="AB596" s="215"/>
      <c r="AC596" s="215"/>
      <c r="AD596" s="215"/>
      <c r="AE596" s="215"/>
      <c r="AF596" s="215"/>
      <c r="AG596" s="215"/>
      <c r="AH596" s="215"/>
      <c r="AI596" s="215"/>
      <c r="AJ596" s="215"/>
      <c r="AK596" s="215"/>
      <c r="AM596" s="220"/>
    </row>
    <row r="597" spans="2:39" x14ac:dyDescent="0.3">
      <c r="B597" s="215"/>
      <c r="C597" s="215"/>
      <c r="D597" s="215"/>
      <c r="E597" s="215"/>
      <c r="F597" s="215"/>
      <c r="G597" s="215"/>
      <c r="H597" s="215"/>
      <c r="I597" s="216"/>
      <c r="J597" s="216"/>
      <c r="K597" s="217"/>
      <c r="L597" s="217"/>
      <c r="M597" s="217"/>
      <c r="N597" s="217"/>
      <c r="O597" s="216"/>
      <c r="P597" s="217"/>
      <c r="Q597" s="216"/>
      <c r="R597" s="215"/>
      <c r="S597" s="218"/>
      <c r="T597" s="215"/>
      <c r="U597" s="215"/>
      <c r="V597" s="219"/>
      <c r="W597" s="219"/>
      <c r="Y597" s="215"/>
      <c r="Z597" s="215"/>
      <c r="AA597" s="215"/>
      <c r="AB597" s="215"/>
      <c r="AC597" s="215"/>
      <c r="AD597" s="215"/>
      <c r="AE597" s="215"/>
      <c r="AF597" s="215"/>
      <c r="AG597" s="215"/>
      <c r="AH597" s="215"/>
      <c r="AI597" s="215"/>
      <c r="AJ597" s="215"/>
      <c r="AK597" s="215"/>
      <c r="AM597" s="220"/>
    </row>
    <row r="598" spans="2:39" x14ac:dyDescent="0.3">
      <c r="B598" s="215"/>
      <c r="C598" s="215"/>
      <c r="D598" s="215"/>
      <c r="E598" s="215"/>
      <c r="F598" s="215"/>
      <c r="G598" s="215"/>
      <c r="H598" s="215"/>
      <c r="I598" s="216"/>
      <c r="J598" s="216"/>
      <c r="K598" s="217"/>
      <c r="L598" s="217"/>
      <c r="M598" s="217"/>
      <c r="N598" s="217"/>
      <c r="O598" s="216"/>
      <c r="P598" s="217"/>
      <c r="Q598" s="216"/>
      <c r="R598" s="215"/>
      <c r="S598" s="218"/>
      <c r="T598" s="215"/>
      <c r="U598" s="215"/>
      <c r="V598" s="219"/>
      <c r="W598" s="219"/>
      <c r="Y598" s="215"/>
      <c r="Z598" s="215"/>
      <c r="AA598" s="215"/>
      <c r="AB598" s="215"/>
      <c r="AC598" s="215"/>
      <c r="AD598" s="215"/>
      <c r="AE598" s="215"/>
      <c r="AF598" s="215"/>
      <c r="AG598" s="215"/>
      <c r="AH598" s="215"/>
      <c r="AI598" s="215"/>
      <c r="AJ598" s="215"/>
      <c r="AK598" s="215"/>
      <c r="AM598" s="220"/>
    </row>
    <row r="599" spans="2:39" x14ac:dyDescent="0.3">
      <c r="B599" s="215"/>
      <c r="C599" s="215"/>
      <c r="D599" s="215"/>
      <c r="E599" s="215"/>
      <c r="F599" s="215"/>
      <c r="G599" s="215"/>
      <c r="H599" s="215"/>
      <c r="I599" s="216"/>
      <c r="J599" s="216"/>
      <c r="K599" s="217"/>
      <c r="L599" s="217"/>
      <c r="M599" s="217"/>
      <c r="N599" s="217"/>
      <c r="O599" s="216"/>
      <c r="P599" s="217"/>
      <c r="Q599" s="216"/>
      <c r="R599" s="215"/>
      <c r="S599" s="218"/>
      <c r="T599" s="215"/>
      <c r="U599" s="215"/>
      <c r="V599" s="219"/>
      <c r="W599" s="219"/>
      <c r="Y599" s="215"/>
      <c r="Z599" s="215"/>
      <c r="AA599" s="215"/>
      <c r="AB599" s="215"/>
      <c r="AC599" s="215"/>
      <c r="AD599" s="215"/>
      <c r="AE599" s="215"/>
      <c r="AF599" s="215"/>
      <c r="AG599" s="215"/>
      <c r="AH599" s="215"/>
      <c r="AI599" s="215"/>
      <c r="AJ599" s="215"/>
      <c r="AK599" s="215"/>
      <c r="AM599" s="220"/>
    </row>
    <row r="600" spans="2:39" x14ac:dyDescent="0.3">
      <c r="B600" s="215"/>
      <c r="C600" s="215"/>
      <c r="D600" s="215"/>
      <c r="E600" s="215"/>
      <c r="F600" s="215"/>
      <c r="G600" s="215"/>
      <c r="H600" s="215"/>
      <c r="I600" s="216"/>
      <c r="J600" s="216"/>
      <c r="K600" s="217"/>
      <c r="L600" s="217"/>
      <c r="M600" s="217"/>
      <c r="N600" s="217"/>
      <c r="O600" s="216"/>
      <c r="P600" s="217"/>
      <c r="Q600" s="216"/>
      <c r="R600" s="215"/>
      <c r="S600" s="218"/>
      <c r="T600" s="215"/>
      <c r="U600" s="215"/>
      <c r="V600" s="219"/>
      <c r="W600" s="219"/>
      <c r="Y600" s="215"/>
      <c r="Z600" s="215"/>
      <c r="AA600" s="215"/>
      <c r="AB600" s="215"/>
      <c r="AC600" s="215"/>
      <c r="AD600" s="215"/>
      <c r="AE600" s="215"/>
      <c r="AF600" s="215"/>
      <c r="AG600" s="215"/>
      <c r="AH600" s="215"/>
      <c r="AI600" s="215"/>
      <c r="AJ600" s="215"/>
      <c r="AK600" s="215"/>
      <c r="AM600" s="220"/>
    </row>
    <row r="601" spans="2:39" x14ac:dyDescent="0.3">
      <c r="B601" s="215"/>
      <c r="C601" s="215"/>
      <c r="D601" s="215"/>
      <c r="E601" s="215"/>
      <c r="F601" s="215"/>
      <c r="G601" s="215"/>
      <c r="H601" s="215"/>
      <c r="I601" s="216"/>
      <c r="J601" s="216"/>
      <c r="K601" s="217"/>
      <c r="L601" s="217"/>
      <c r="M601" s="217"/>
      <c r="N601" s="217"/>
      <c r="O601" s="216"/>
      <c r="P601" s="217"/>
      <c r="Q601" s="216"/>
      <c r="R601" s="215"/>
      <c r="S601" s="218"/>
      <c r="T601" s="215"/>
      <c r="U601" s="215"/>
      <c r="V601" s="219"/>
      <c r="W601" s="219"/>
      <c r="Y601" s="215"/>
      <c r="Z601" s="215"/>
      <c r="AA601" s="215"/>
      <c r="AB601" s="215"/>
      <c r="AC601" s="215"/>
      <c r="AD601" s="215"/>
      <c r="AE601" s="215"/>
      <c r="AF601" s="215"/>
      <c r="AG601" s="215"/>
      <c r="AH601" s="215"/>
      <c r="AI601" s="215"/>
      <c r="AJ601" s="215"/>
      <c r="AK601" s="215"/>
      <c r="AM601" s="220"/>
    </row>
    <row r="602" spans="2:39" x14ac:dyDescent="0.3">
      <c r="B602" s="215"/>
      <c r="C602" s="215"/>
      <c r="D602" s="215"/>
      <c r="E602" s="215"/>
      <c r="F602" s="215"/>
      <c r="G602" s="215"/>
      <c r="H602" s="215"/>
      <c r="I602" s="216"/>
      <c r="J602" s="216"/>
      <c r="K602" s="217"/>
      <c r="L602" s="217"/>
      <c r="M602" s="217"/>
      <c r="N602" s="217"/>
      <c r="O602" s="216"/>
      <c r="P602" s="217"/>
      <c r="Q602" s="216"/>
      <c r="R602" s="215"/>
      <c r="S602" s="218"/>
      <c r="T602" s="215"/>
      <c r="U602" s="215"/>
      <c r="V602" s="219"/>
      <c r="W602" s="219"/>
      <c r="Y602" s="215"/>
      <c r="Z602" s="215"/>
      <c r="AA602" s="215"/>
      <c r="AB602" s="215"/>
      <c r="AC602" s="215"/>
      <c r="AD602" s="215"/>
      <c r="AE602" s="215"/>
      <c r="AF602" s="215"/>
      <c r="AG602" s="215"/>
      <c r="AH602" s="215"/>
      <c r="AI602" s="215"/>
      <c r="AJ602" s="215"/>
      <c r="AK602" s="215"/>
      <c r="AM602" s="220"/>
    </row>
    <row r="603" spans="2:39" x14ac:dyDescent="0.3">
      <c r="B603" s="215"/>
      <c r="C603" s="215"/>
      <c r="D603" s="215"/>
      <c r="E603" s="215"/>
      <c r="F603" s="215"/>
      <c r="G603" s="215"/>
      <c r="H603" s="215"/>
      <c r="I603" s="216"/>
      <c r="J603" s="216"/>
      <c r="K603" s="217"/>
      <c r="L603" s="217"/>
      <c r="M603" s="217"/>
      <c r="N603" s="217"/>
      <c r="O603" s="216"/>
      <c r="P603" s="217"/>
      <c r="Q603" s="216"/>
      <c r="R603" s="215"/>
      <c r="S603" s="218"/>
      <c r="T603" s="215"/>
      <c r="U603" s="215"/>
      <c r="V603" s="219"/>
      <c r="W603" s="219"/>
      <c r="Y603" s="215"/>
      <c r="Z603" s="215"/>
      <c r="AA603" s="215"/>
      <c r="AB603" s="215"/>
      <c r="AC603" s="215"/>
      <c r="AD603" s="215"/>
      <c r="AE603" s="215"/>
      <c r="AF603" s="215"/>
      <c r="AG603" s="215"/>
      <c r="AH603" s="215"/>
      <c r="AI603" s="215"/>
      <c r="AJ603" s="215"/>
      <c r="AK603" s="215"/>
      <c r="AM603" s="220"/>
    </row>
    <row r="604" spans="2:39" x14ac:dyDescent="0.3">
      <c r="B604" s="215"/>
      <c r="C604" s="215"/>
      <c r="D604" s="215"/>
      <c r="E604" s="215"/>
      <c r="F604" s="215"/>
      <c r="G604" s="215"/>
      <c r="H604" s="215"/>
      <c r="I604" s="216"/>
      <c r="J604" s="216"/>
      <c r="K604" s="217"/>
      <c r="L604" s="217"/>
      <c r="M604" s="217"/>
      <c r="N604" s="217"/>
      <c r="O604" s="216"/>
      <c r="P604" s="217"/>
      <c r="Q604" s="216"/>
      <c r="R604" s="215"/>
      <c r="S604" s="218"/>
      <c r="T604" s="215"/>
      <c r="U604" s="215"/>
      <c r="V604" s="219"/>
      <c r="W604" s="219"/>
      <c r="Y604" s="215"/>
      <c r="Z604" s="215"/>
      <c r="AA604" s="215"/>
      <c r="AB604" s="215"/>
      <c r="AC604" s="215"/>
      <c r="AD604" s="215"/>
      <c r="AE604" s="215"/>
      <c r="AF604" s="215"/>
      <c r="AG604" s="215"/>
      <c r="AH604" s="215"/>
      <c r="AI604" s="215"/>
      <c r="AJ604" s="215"/>
      <c r="AK604" s="215"/>
      <c r="AM604" s="220"/>
    </row>
    <row r="605" spans="2:39" x14ac:dyDescent="0.3">
      <c r="B605" s="215"/>
      <c r="C605" s="215"/>
      <c r="D605" s="215"/>
      <c r="E605" s="215"/>
      <c r="F605" s="215"/>
      <c r="G605" s="215"/>
      <c r="H605" s="215"/>
      <c r="I605" s="216"/>
      <c r="J605" s="216"/>
      <c r="K605" s="217"/>
      <c r="L605" s="217"/>
      <c r="M605" s="217"/>
      <c r="N605" s="217"/>
      <c r="O605" s="216"/>
      <c r="P605" s="217"/>
      <c r="Q605" s="216"/>
      <c r="R605" s="215"/>
      <c r="S605" s="218"/>
      <c r="T605" s="215"/>
      <c r="U605" s="215"/>
      <c r="V605" s="219"/>
      <c r="W605" s="219"/>
      <c r="Y605" s="215"/>
      <c r="Z605" s="215"/>
      <c r="AA605" s="215"/>
      <c r="AB605" s="215"/>
      <c r="AC605" s="215"/>
      <c r="AD605" s="215"/>
      <c r="AE605" s="215"/>
      <c r="AF605" s="215"/>
      <c r="AG605" s="215"/>
      <c r="AH605" s="215"/>
      <c r="AI605" s="215"/>
      <c r="AJ605" s="215"/>
      <c r="AK605" s="215"/>
      <c r="AM605" s="220"/>
    </row>
    <row r="606" spans="2:39" x14ac:dyDescent="0.3">
      <c r="B606" s="215"/>
      <c r="C606" s="215"/>
      <c r="D606" s="215"/>
      <c r="E606" s="215"/>
      <c r="F606" s="215"/>
      <c r="G606" s="215"/>
      <c r="H606" s="215"/>
      <c r="I606" s="216"/>
      <c r="J606" s="216"/>
      <c r="K606" s="217"/>
      <c r="L606" s="217"/>
      <c r="M606" s="217"/>
      <c r="N606" s="217"/>
      <c r="O606" s="216"/>
      <c r="P606" s="217"/>
      <c r="Q606" s="216"/>
      <c r="R606" s="215"/>
      <c r="S606" s="218"/>
      <c r="T606" s="215"/>
      <c r="U606" s="215"/>
      <c r="V606" s="219"/>
      <c r="W606" s="219"/>
      <c r="Y606" s="215"/>
      <c r="Z606" s="215"/>
      <c r="AA606" s="215"/>
      <c r="AB606" s="215"/>
      <c r="AC606" s="215"/>
      <c r="AD606" s="215"/>
      <c r="AE606" s="215"/>
      <c r="AF606" s="215"/>
      <c r="AG606" s="215"/>
      <c r="AH606" s="215"/>
      <c r="AI606" s="215"/>
      <c r="AJ606" s="215"/>
      <c r="AK606" s="215"/>
      <c r="AM606" s="220"/>
    </row>
    <row r="607" spans="2:39" x14ac:dyDescent="0.3">
      <c r="B607" s="215"/>
      <c r="C607" s="215"/>
      <c r="D607" s="215"/>
      <c r="E607" s="215"/>
      <c r="F607" s="215"/>
      <c r="G607" s="215"/>
      <c r="H607" s="215"/>
      <c r="I607" s="216"/>
      <c r="J607" s="216"/>
      <c r="K607" s="217"/>
      <c r="L607" s="217"/>
      <c r="M607" s="217"/>
      <c r="N607" s="217"/>
      <c r="O607" s="216"/>
      <c r="P607" s="217"/>
      <c r="Q607" s="216"/>
      <c r="R607" s="215"/>
      <c r="S607" s="218"/>
      <c r="T607" s="215"/>
      <c r="U607" s="215"/>
      <c r="V607" s="219"/>
      <c r="W607" s="219"/>
      <c r="Y607" s="215"/>
      <c r="Z607" s="215"/>
      <c r="AA607" s="215"/>
      <c r="AB607" s="215"/>
      <c r="AC607" s="215"/>
      <c r="AD607" s="215"/>
      <c r="AE607" s="215"/>
      <c r="AF607" s="215"/>
      <c r="AG607" s="215"/>
      <c r="AH607" s="215"/>
      <c r="AI607" s="215"/>
      <c r="AJ607" s="215"/>
      <c r="AK607" s="215"/>
      <c r="AM607" s="220"/>
    </row>
    <row r="608" spans="2:39" x14ac:dyDescent="0.3">
      <c r="B608" s="215"/>
      <c r="C608" s="215"/>
      <c r="D608" s="215"/>
      <c r="E608" s="215"/>
      <c r="F608" s="215"/>
      <c r="G608" s="215"/>
      <c r="H608" s="215"/>
      <c r="I608" s="216"/>
      <c r="J608" s="216"/>
      <c r="K608" s="217"/>
      <c r="L608" s="217"/>
      <c r="M608" s="217"/>
      <c r="N608" s="217"/>
      <c r="O608" s="216"/>
      <c r="P608" s="217"/>
      <c r="Q608" s="216"/>
      <c r="R608" s="215"/>
      <c r="S608" s="218"/>
      <c r="T608" s="215"/>
      <c r="U608" s="215"/>
      <c r="V608" s="219"/>
      <c r="W608" s="219"/>
      <c r="Y608" s="215"/>
      <c r="Z608" s="215"/>
      <c r="AA608" s="215"/>
      <c r="AB608" s="215"/>
      <c r="AC608" s="215"/>
      <c r="AD608" s="215"/>
      <c r="AE608" s="215"/>
      <c r="AF608" s="215"/>
      <c r="AG608" s="215"/>
      <c r="AH608" s="215"/>
      <c r="AI608" s="215"/>
      <c r="AJ608" s="215"/>
      <c r="AK608" s="215"/>
      <c r="AM608" s="220"/>
    </row>
    <row r="609" spans="2:39" x14ac:dyDescent="0.3">
      <c r="B609" s="215"/>
      <c r="C609" s="215"/>
      <c r="D609" s="215"/>
      <c r="E609" s="215"/>
      <c r="F609" s="215"/>
      <c r="G609" s="215"/>
      <c r="H609" s="215"/>
      <c r="I609" s="216"/>
      <c r="J609" s="216"/>
      <c r="K609" s="217"/>
      <c r="L609" s="217"/>
      <c r="M609" s="217"/>
      <c r="N609" s="217"/>
      <c r="O609" s="216"/>
      <c r="P609" s="217"/>
      <c r="Q609" s="216"/>
      <c r="R609" s="215"/>
      <c r="S609" s="218"/>
      <c r="T609" s="215"/>
      <c r="U609" s="215"/>
      <c r="V609" s="219"/>
      <c r="W609" s="219"/>
      <c r="Y609" s="215"/>
      <c r="Z609" s="215"/>
      <c r="AA609" s="215"/>
      <c r="AB609" s="215"/>
      <c r="AC609" s="215"/>
      <c r="AD609" s="215"/>
      <c r="AE609" s="215"/>
      <c r="AF609" s="215"/>
      <c r="AG609" s="215"/>
      <c r="AH609" s="215"/>
      <c r="AI609" s="215"/>
      <c r="AJ609" s="215"/>
      <c r="AK609" s="215"/>
      <c r="AM609" s="220"/>
    </row>
    <row r="610" spans="2:39" x14ac:dyDescent="0.3">
      <c r="B610" s="215"/>
      <c r="C610" s="215"/>
      <c r="D610" s="215"/>
      <c r="E610" s="215"/>
      <c r="F610" s="215"/>
      <c r="G610" s="215"/>
      <c r="H610" s="215"/>
      <c r="I610" s="216"/>
      <c r="J610" s="216"/>
      <c r="K610" s="217"/>
      <c r="L610" s="217"/>
      <c r="M610" s="217"/>
      <c r="N610" s="217"/>
      <c r="O610" s="216"/>
      <c r="P610" s="217"/>
      <c r="Q610" s="216"/>
      <c r="R610" s="215"/>
      <c r="S610" s="218"/>
      <c r="T610" s="215"/>
      <c r="U610" s="215"/>
      <c r="V610" s="219"/>
      <c r="W610" s="219"/>
      <c r="Y610" s="215"/>
      <c r="Z610" s="215"/>
      <c r="AA610" s="215"/>
      <c r="AB610" s="215"/>
      <c r="AC610" s="215"/>
      <c r="AD610" s="215"/>
      <c r="AE610" s="215"/>
      <c r="AF610" s="215"/>
      <c r="AG610" s="215"/>
      <c r="AH610" s="215"/>
      <c r="AI610" s="215"/>
      <c r="AJ610" s="215"/>
      <c r="AK610" s="215"/>
      <c r="AM610" s="220"/>
    </row>
    <row r="611" spans="2:39" x14ac:dyDescent="0.3">
      <c r="B611" s="215"/>
      <c r="C611" s="215"/>
      <c r="D611" s="215"/>
      <c r="E611" s="215"/>
      <c r="F611" s="215"/>
      <c r="G611" s="215"/>
      <c r="H611" s="215"/>
      <c r="I611" s="216"/>
      <c r="J611" s="216"/>
      <c r="K611" s="217"/>
      <c r="L611" s="217"/>
      <c r="M611" s="217"/>
      <c r="N611" s="217"/>
      <c r="O611" s="216"/>
      <c r="P611" s="217"/>
      <c r="Q611" s="216"/>
      <c r="R611" s="215"/>
      <c r="S611" s="218"/>
      <c r="T611" s="215"/>
      <c r="U611" s="215"/>
      <c r="V611" s="219"/>
      <c r="W611" s="219"/>
      <c r="Y611" s="215"/>
      <c r="Z611" s="215"/>
      <c r="AA611" s="215"/>
      <c r="AB611" s="215"/>
      <c r="AC611" s="215"/>
      <c r="AD611" s="215"/>
      <c r="AE611" s="215"/>
      <c r="AF611" s="215"/>
      <c r="AG611" s="215"/>
      <c r="AH611" s="215"/>
      <c r="AI611" s="215"/>
      <c r="AJ611" s="215"/>
      <c r="AK611" s="215"/>
      <c r="AM611" s="220"/>
    </row>
    <row r="612" spans="2:39" x14ac:dyDescent="0.3">
      <c r="B612" s="215"/>
      <c r="C612" s="215"/>
      <c r="D612" s="215"/>
      <c r="E612" s="215"/>
      <c r="F612" s="215"/>
      <c r="G612" s="215"/>
      <c r="H612" s="215"/>
      <c r="I612" s="216"/>
      <c r="J612" s="216"/>
      <c r="K612" s="217"/>
      <c r="L612" s="217"/>
      <c r="M612" s="217"/>
      <c r="N612" s="217"/>
      <c r="O612" s="216"/>
      <c r="P612" s="217"/>
      <c r="Q612" s="216"/>
      <c r="R612" s="215"/>
      <c r="S612" s="218"/>
      <c r="T612" s="215"/>
      <c r="U612" s="215"/>
      <c r="V612" s="219"/>
      <c r="W612" s="219"/>
      <c r="Y612" s="215"/>
      <c r="Z612" s="215"/>
      <c r="AA612" s="215"/>
      <c r="AB612" s="215"/>
      <c r="AC612" s="215"/>
      <c r="AD612" s="215"/>
      <c r="AE612" s="215"/>
      <c r="AF612" s="215"/>
      <c r="AG612" s="215"/>
      <c r="AH612" s="215"/>
      <c r="AI612" s="215"/>
      <c r="AJ612" s="215"/>
      <c r="AK612" s="215"/>
      <c r="AM612" s="220"/>
    </row>
    <row r="613" spans="2:39" x14ac:dyDescent="0.3">
      <c r="B613" s="215"/>
      <c r="C613" s="215"/>
      <c r="D613" s="215"/>
      <c r="E613" s="215"/>
      <c r="F613" s="215"/>
      <c r="G613" s="215"/>
      <c r="H613" s="215"/>
      <c r="I613" s="216"/>
      <c r="J613" s="216"/>
      <c r="K613" s="217"/>
      <c r="L613" s="217"/>
      <c r="M613" s="217"/>
      <c r="N613" s="217"/>
      <c r="O613" s="216"/>
      <c r="P613" s="217"/>
      <c r="Q613" s="216"/>
      <c r="R613" s="215"/>
      <c r="S613" s="218"/>
      <c r="T613" s="215"/>
      <c r="U613" s="215"/>
      <c r="V613" s="219"/>
      <c r="W613" s="219"/>
      <c r="Y613" s="215"/>
      <c r="Z613" s="215"/>
      <c r="AA613" s="215"/>
      <c r="AB613" s="215"/>
      <c r="AC613" s="215"/>
      <c r="AD613" s="215"/>
      <c r="AE613" s="215"/>
      <c r="AF613" s="215"/>
      <c r="AG613" s="215"/>
      <c r="AH613" s="215"/>
      <c r="AI613" s="215"/>
      <c r="AJ613" s="215"/>
      <c r="AK613" s="215"/>
      <c r="AM613" s="220"/>
    </row>
    <row r="614" spans="2:39" x14ac:dyDescent="0.3">
      <c r="B614" s="215"/>
      <c r="C614" s="215"/>
      <c r="D614" s="215"/>
      <c r="E614" s="215"/>
      <c r="F614" s="215"/>
      <c r="G614" s="215"/>
      <c r="H614" s="215"/>
      <c r="I614" s="216"/>
      <c r="J614" s="216"/>
      <c r="K614" s="217"/>
      <c r="L614" s="217"/>
      <c r="M614" s="217"/>
      <c r="N614" s="217"/>
      <c r="O614" s="216"/>
      <c r="P614" s="217"/>
      <c r="Q614" s="216"/>
      <c r="R614" s="215"/>
      <c r="S614" s="218"/>
      <c r="T614" s="215"/>
      <c r="U614" s="215"/>
      <c r="V614" s="219"/>
      <c r="W614" s="219"/>
      <c r="Y614" s="215"/>
      <c r="Z614" s="215"/>
      <c r="AA614" s="215"/>
      <c r="AB614" s="215"/>
      <c r="AC614" s="215"/>
      <c r="AD614" s="215"/>
      <c r="AE614" s="215"/>
      <c r="AF614" s="215"/>
      <c r="AG614" s="215"/>
      <c r="AH614" s="215"/>
      <c r="AI614" s="215"/>
      <c r="AJ614" s="215"/>
      <c r="AK614" s="215"/>
      <c r="AM614" s="220"/>
    </row>
    <row r="615" spans="2:39" x14ac:dyDescent="0.3">
      <c r="B615" s="215"/>
      <c r="C615" s="215"/>
      <c r="D615" s="215"/>
      <c r="E615" s="215"/>
      <c r="F615" s="215"/>
      <c r="G615" s="215"/>
      <c r="H615" s="215"/>
      <c r="I615" s="216"/>
      <c r="J615" s="216"/>
      <c r="K615" s="217"/>
      <c r="L615" s="217"/>
      <c r="M615" s="217"/>
      <c r="N615" s="217"/>
      <c r="O615" s="216"/>
      <c r="P615" s="217"/>
      <c r="Q615" s="216"/>
      <c r="R615" s="215"/>
      <c r="S615" s="218"/>
      <c r="T615" s="215"/>
      <c r="U615" s="215"/>
      <c r="V615" s="219"/>
      <c r="W615" s="219"/>
      <c r="Y615" s="215"/>
      <c r="Z615" s="215"/>
      <c r="AA615" s="215"/>
      <c r="AB615" s="215"/>
      <c r="AC615" s="215"/>
      <c r="AD615" s="215"/>
      <c r="AE615" s="215"/>
      <c r="AF615" s="215"/>
      <c r="AG615" s="215"/>
      <c r="AH615" s="215"/>
      <c r="AI615" s="215"/>
      <c r="AJ615" s="215"/>
      <c r="AK615" s="215"/>
      <c r="AM615" s="220"/>
    </row>
    <row r="616" spans="2:39" x14ac:dyDescent="0.3">
      <c r="B616" s="215"/>
      <c r="C616" s="215"/>
      <c r="D616" s="215"/>
      <c r="E616" s="215"/>
      <c r="F616" s="215"/>
      <c r="G616" s="215"/>
      <c r="H616" s="215"/>
      <c r="I616" s="216"/>
      <c r="J616" s="216"/>
      <c r="K616" s="217"/>
      <c r="L616" s="217"/>
      <c r="M616" s="217"/>
      <c r="N616" s="217"/>
      <c r="O616" s="216"/>
      <c r="P616" s="217"/>
      <c r="Q616" s="216"/>
      <c r="R616" s="215"/>
      <c r="S616" s="218"/>
      <c r="T616" s="215"/>
      <c r="U616" s="215"/>
      <c r="V616" s="219"/>
      <c r="W616" s="219"/>
      <c r="Y616" s="215"/>
      <c r="Z616" s="215"/>
      <c r="AA616" s="215"/>
      <c r="AB616" s="215"/>
      <c r="AC616" s="215"/>
      <c r="AD616" s="215"/>
      <c r="AE616" s="215"/>
      <c r="AF616" s="215"/>
      <c r="AG616" s="215"/>
      <c r="AH616" s="215"/>
      <c r="AI616" s="215"/>
      <c r="AJ616" s="215"/>
      <c r="AK616" s="215"/>
      <c r="AM616" s="220"/>
    </row>
    <row r="617" spans="2:39" x14ac:dyDescent="0.3">
      <c r="B617" s="215"/>
      <c r="C617" s="215"/>
      <c r="D617" s="215"/>
      <c r="E617" s="215"/>
      <c r="F617" s="215"/>
      <c r="G617" s="215"/>
      <c r="H617" s="215"/>
      <c r="I617" s="216"/>
      <c r="J617" s="216"/>
      <c r="K617" s="217"/>
      <c r="L617" s="217"/>
      <c r="M617" s="217"/>
      <c r="N617" s="217"/>
      <c r="O617" s="216"/>
      <c r="P617" s="217"/>
      <c r="Q617" s="216"/>
      <c r="R617" s="215"/>
      <c r="S617" s="218"/>
      <c r="T617" s="215"/>
      <c r="U617" s="215"/>
      <c r="V617" s="219"/>
      <c r="W617" s="219"/>
      <c r="Y617" s="215"/>
      <c r="Z617" s="215"/>
      <c r="AA617" s="215"/>
      <c r="AB617" s="215"/>
      <c r="AC617" s="215"/>
      <c r="AD617" s="215"/>
      <c r="AE617" s="215"/>
      <c r="AF617" s="215"/>
      <c r="AG617" s="215"/>
      <c r="AH617" s="215"/>
      <c r="AI617" s="215"/>
      <c r="AJ617" s="215"/>
      <c r="AK617" s="215"/>
      <c r="AM617" s="220"/>
    </row>
    <row r="618" spans="2:39" x14ac:dyDescent="0.3">
      <c r="B618" s="215"/>
      <c r="C618" s="215"/>
      <c r="D618" s="215"/>
      <c r="E618" s="215"/>
      <c r="F618" s="215"/>
      <c r="G618" s="215"/>
      <c r="H618" s="215"/>
      <c r="I618" s="216"/>
      <c r="J618" s="216"/>
      <c r="K618" s="217"/>
      <c r="L618" s="217"/>
      <c r="M618" s="217"/>
      <c r="N618" s="217"/>
      <c r="O618" s="216"/>
      <c r="P618" s="217"/>
      <c r="Q618" s="216"/>
      <c r="R618" s="215"/>
      <c r="S618" s="218"/>
      <c r="T618" s="215"/>
      <c r="U618" s="215"/>
      <c r="V618" s="219"/>
      <c r="W618" s="219"/>
      <c r="Y618" s="215"/>
      <c r="Z618" s="215"/>
      <c r="AA618" s="215"/>
      <c r="AB618" s="215"/>
      <c r="AC618" s="215"/>
      <c r="AD618" s="215"/>
      <c r="AE618" s="215"/>
      <c r="AF618" s="215"/>
      <c r="AG618" s="215"/>
      <c r="AH618" s="215"/>
      <c r="AI618" s="215"/>
      <c r="AJ618" s="215"/>
      <c r="AK618" s="215"/>
      <c r="AM618" s="220"/>
    </row>
    <row r="619" spans="2:39" x14ac:dyDescent="0.3">
      <c r="B619" s="215"/>
      <c r="C619" s="215"/>
      <c r="D619" s="215"/>
      <c r="E619" s="215"/>
      <c r="F619" s="215"/>
      <c r="G619" s="215"/>
      <c r="H619" s="215"/>
      <c r="I619" s="216"/>
      <c r="J619" s="216"/>
      <c r="K619" s="217"/>
      <c r="L619" s="217"/>
      <c r="M619" s="217"/>
      <c r="N619" s="217"/>
      <c r="O619" s="216"/>
      <c r="P619" s="217"/>
      <c r="Q619" s="216"/>
      <c r="R619" s="215"/>
      <c r="S619" s="218"/>
      <c r="T619" s="215"/>
      <c r="U619" s="215"/>
      <c r="V619" s="219"/>
      <c r="W619" s="219"/>
      <c r="Y619" s="215"/>
      <c r="Z619" s="215"/>
      <c r="AA619" s="215"/>
      <c r="AB619" s="215"/>
      <c r="AC619" s="215"/>
      <c r="AD619" s="215"/>
      <c r="AE619" s="215"/>
      <c r="AF619" s="215"/>
      <c r="AG619" s="215"/>
      <c r="AH619" s="215"/>
      <c r="AI619" s="215"/>
      <c r="AJ619" s="215"/>
      <c r="AK619" s="215"/>
      <c r="AM619" s="220"/>
    </row>
    <row r="620" spans="2:39" x14ac:dyDescent="0.3">
      <c r="B620" s="215"/>
      <c r="C620" s="215"/>
      <c r="D620" s="215"/>
      <c r="E620" s="215"/>
      <c r="F620" s="215"/>
      <c r="G620" s="215"/>
      <c r="H620" s="215"/>
      <c r="I620" s="216"/>
      <c r="J620" s="216"/>
      <c r="K620" s="217"/>
      <c r="L620" s="217"/>
      <c r="M620" s="217"/>
      <c r="N620" s="217"/>
      <c r="O620" s="216"/>
      <c r="P620" s="217"/>
      <c r="Q620" s="216"/>
      <c r="R620" s="215"/>
      <c r="S620" s="218"/>
      <c r="T620" s="215"/>
      <c r="U620" s="215"/>
      <c r="V620" s="219"/>
      <c r="W620" s="219"/>
      <c r="Y620" s="215"/>
      <c r="Z620" s="215"/>
      <c r="AA620" s="215"/>
      <c r="AB620" s="215"/>
      <c r="AC620" s="215"/>
      <c r="AD620" s="215"/>
      <c r="AE620" s="215"/>
      <c r="AF620" s="215"/>
      <c r="AG620" s="215"/>
      <c r="AH620" s="215"/>
      <c r="AI620" s="215"/>
      <c r="AJ620" s="215"/>
      <c r="AK620" s="215"/>
      <c r="AM620" s="220"/>
    </row>
    <row r="621" spans="2:39" x14ac:dyDescent="0.3">
      <c r="B621" s="215"/>
      <c r="C621" s="215"/>
      <c r="D621" s="215"/>
      <c r="E621" s="215"/>
      <c r="F621" s="215"/>
      <c r="G621" s="215"/>
      <c r="H621" s="215"/>
      <c r="I621" s="216"/>
      <c r="J621" s="216"/>
      <c r="K621" s="217"/>
      <c r="L621" s="217"/>
      <c r="M621" s="217"/>
      <c r="N621" s="217"/>
      <c r="O621" s="216"/>
      <c r="P621" s="217"/>
      <c r="Q621" s="216"/>
      <c r="R621" s="215"/>
      <c r="S621" s="218"/>
      <c r="T621" s="215"/>
      <c r="U621" s="215"/>
      <c r="V621" s="219"/>
      <c r="W621" s="219"/>
      <c r="Y621" s="215"/>
      <c r="Z621" s="215"/>
      <c r="AA621" s="215"/>
      <c r="AB621" s="215"/>
      <c r="AC621" s="215"/>
      <c r="AD621" s="215"/>
      <c r="AE621" s="215"/>
      <c r="AF621" s="215"/>
      <c r="AG621" s="215"/>
      <c r="AH621" s="215"/>
      <c r="AI621" s="215"/>
      <c r="AJ621" s="215"/>
      <c r="AK621" s="215"/>
      <c r="AM621" s="220"/>
    </row>
    <row r="622" spans="2:39" x14ac:dyDescent="0.3">
      <c r="B622" s="215"/>
      <c r="C622" s="215"/>
      <c r="D622" s="215"/>
      <c r="E622" s="215"/>
      <c r="F622" s="215"/>
      <c r="G622" s="215"/>
      <c r="H622" s="215"/>
      <c r="I622" s="216"/>
      <c r="J622" s="216"/>
      <c r="K622" s="217"/>
      <c r="L622" s="217"/>
      <c r="M622" s="217"/>
      <c r="N622" s="217"/>
      <c r="O622" s="216"/>
      <c r="P622" s="217"/>
      <c r="Q622" s="216"/>
      <c r="R622" s="215"/>
      <c r="S622" s="218"/>
      <c r="T622" s="215"/>
      <c r="U622" s="215"/>
      <c r="V622" s="219"/>
      <c r="W622" s="219"/>
      <c r="Y622" s="215"/>
      <c r="Z622" s="215"/>
      <c r="AA622" s="215"/>
      <c r="AB622" s="215"/>
      <c r="AC622" s="215"/>
      <c r="AD622" s="215"/>
      <c r="AE622" s="215"/>
      <c r="AF622" s="215"/>
      <c r="AG622" s="215"/>
      <c r="AH622" s="215"/>
      <c r="AI622" s="215"/>
      <c r="AJ622" s="215"/>
      <c r="AK622" s="215"/>
      <c r="AM622" s="220"/>
    </row>
    <row r="623" spans="2:39" x14ac:dyDescent="0.3">
      <c r="B623" s="215"/>
      <c r="C623" s="215"/>
      <c r="D623" s="215"/>
      <c r="E623" s="215"/>
      <c r="F623" s="215"/>
      <c r="G623" s="215"/>
      <c r="H623" s="215"/>
      <c r="I623" s="216"/>
      <c r="J623" s="216"/>
      <c r="K623" s="217"/>
      <c r="L623" s="217"/>
      <c r="M623" s="217"/>
      <c r="N623" s="217"/>
      <c r="O623" s="216"/>
      <c r="P623" s="217"/>
      <c r="Q623" s="216"/>
      <c r="R623" s="215"/>
      <c r="S623" s="218"/>
      <c r="T623" s="215"/>
      <c r="U623" s="215"/>
      <c r="V623" s="219"/>
      <c r="W623" s="219"/>
      <c r="Y623" s="215"/>
      <c r="Z623" s="215"/>
      <c r="AA623" s="215"/>
      <c r="AB623" s="215"/>
      <c r="AC623" s="215"/>
      <c r="AD623" s="215"/>
      <c r="AE623" s="215"/>
      <c r="AF623" s="215"/>
      <c r="AG623" s="215"/>
      <c r="AH623" s="215"/>
      <c r="AI623" s="215"/>
      <c r="AJ623" s="215"/>
      <c r="AK623" s="215"/>
      <c r="AM623" s="220"/>
    </row>
    <row r="624" spans="2:39" x14ac:dyDescent="0.3">
      <c r="B624" s="215"/>
      <c r="C624" s="215"/>
      <c r="D624" s="215"/>
      <c r="E624" s="215"/>
      <c r="F624" s="215"/>
      <c r="G624" s="215"/>
      <c r="H624" s="215"/>
      <c r="I624" s="216"/>
      <c r="J624" s="216"/>
      <c r="K624" s="217"/>
      <c r="L624" s="217"/>
      <c r="M624" s="217"/>
      <c r="N624" s="217"/>
      <c r="O624" s="216"/>
      <c r="P624" s="217"/>
      <c r="Q624" s="216"/>
      <c r="R624" s="215"/>
      <c r="S624" s="218"/>
      <c r="T624" s="215"/>
      <c r="U624" s="215"/>
      <c r="V624" s="219"/>
      <c r="W624" s="219"/>
      <c r="Y624" s="215"/>
      <c r="Z624" s="215"/>
      <c r="AA624" s="215"/>
      <c r="AB624" s="215"/>
      <c r="AC624" s="215"/>
      <c r="AD624" s="215"/>
      <c r="AE624" s="215"/>
      <c r="AF624" s="215"/>
      <c r="AG624" s="215"/>
      <c r="AH624" s="215"/>
      <c r="AI624" s="215"/>
      <c r="AJ624" s="215"/>
      <c r="AK624" s="215"/>
      <c r="AM624" s="220"/>
    </row>
    <row r="625" spans="2:39" x14ac:dyDescent="0.3">
      <c r="B625" s="215"/>
      <c r="C625" s="215"/>
      <c r="D625" s="215"/>
      <c r="E625" s="215"/>
      <c r="F625" s="215"/>
      <c r="G625" s="215"/>
      <c r="H625" s="215"/>
      <c r="I625" s="216"/>
      <c r="J625" s="216"/>
      <c r="K625" s="217"/>
      <c r="L625" s="217"/>
      <c r="M625" s="217"/>
      <c r="N625" s="217"/>
      <c r="O625" s="216"/>
      <c r="P625" s="217"/>
      <c r="Q625" s="216"/>
      <c r="R625" s="215"/>
      <c r="S625" s="218"/>
      <c r="T625" s="215"/>
      <c r="U625" s="215"/>
      <c r="V625" s="219"/>
      <c r="W625" s="219"/>
      <c r="Y625" s="215"/>
      <c r="Z625" s="215"/>
      <c r="AA625" s="215"/>
      <c r="AB625" s="215"/>
      <c r="AC625" s="215"/>
      <c r="AD625" s="215"/>
      <c r="AE625" s="215"/>
      <c r="AF625" s="215"/>
      <c r="AG625" s="215"/>
      <c r="AH625" s="215"/>
      <c r="AI625" s="215"/>
      <c r="AJ625" s="215"/>
      <c r="AK625" s="215"/>
      <c r="AM625" s="220"/>
    </row>
    <row r="626" spans="2:39" x14ac:dyDescent="0.3">
      <c r="B626" s="215"/>
      <c r="C626" s="215"/>
      <c r="D626" s="215"/>
      <c r="E626" s="215"/>
      <c r="F626" s="215"/>
      <c r="G626" s="215"/>
      <c r="H626" s="215"/>
      <c r="I626" s="216"/>
      <c r="J626" s="216"/>
      <c r="K626" s="217"/>
      <c r="L626" s="217"/>
      <c r="M626" s="217"/>
      <c r="N626" s="217"/>
      <c r="O626" s="216"/>
      <c r="P626" s="217"/>
      <c r="Q626" s="216"/>
      <c r="R626" s="215"/>
      <c r="S626" s="218"/>
      <c r="T626" s="215"/>
      <c r="U626" s="215"/>
      <c r="V626" s="219"/>
      <c r="W626" s="219"/>
      <c r="Y626" s="215"/>
      <c r="Z626" s="215"/>
      <c r="AA626" s="215"/>
      <c r="AB626" s="215"/>
      <c r="AC626" s="215"/>
      <c r="AD626" s="215"/>
      <c r="AE626" s="215"/>
      <c r="AF626" s="215"/>
      <c r="AG626" s="215"/>
      <c r="AH626" s="215"/>
      <c r="AI626" s="215"/>
      <c r="AJ626" s="215"/>
      <c r="AK626" s="215"/>
      <c r="AM626" s="220"/>
    </row>
    <row r="627" spans="2:39" x14ac:dyDescent="0.3">
      <c r="B627" s="215"/>
      <c r="C627" s="215"/>
      <c r="D627" s="215"/>
      <c r="E627" s="215"/>
      <c r="F627" s="215"/>
      <c r="G627" s="215"/>
      <c r="H627" s="215"/>
      <c r="I627" s="216"/>
      <c r="J627" s="216"/>
      <c r="K627" s="217"/>
      <c r="L627" s="217"/>
      <c r="M627" s="217"/>
      <c r="N627" s="217"/>
      <c r="O627" s="216"/>
      <c r="P627" s="217"/>
      <c r="Q627" s="216"/>
      <c r="R627" s="215"/>
      <c r="S627" s="218"/>
      <c r="T627" s="215"/>
      <c r="U627" s="215"/>
      <c r="V627" s="219"/>
      <c r="W627" s="219"/>
      <c r="Y627" s="215"/>
      <c r="Z627" s="215"/>
      <c r="AA627" s="215"/>
      <c r="AB627" s="215"/>
      <c r="AC627" s="215"/>
      <c r="AD627" s="215"/>
      <c r="AE627" s="215"/>
      <c r="AF627" s="215"/>
      <c r="AG627" s="215"/>
      <c r="AH627" s="215"/>
      <c r="AI627" s="215"/>
      <c r="AJ627" s="215"/>
      <c r="AK627" s="215"/>
      <c r="AM627" s="220"/>
    </row>
    <row r="628" spans="2:39" x14ac:dyDescent="0.3">
      <c r="B628" s="215"/>
      <c r="C628" s="215"/>
      <c r="D628" s="215"/>
      <c r="E628" s="215"/>
      <c r="F628" s="215"/>
      <c r="G628" s="215"/>
      <c r="H628" s="215"/>
      <c r="I628" s="216"/>
      <c r="J628" s="216"/>
      <c r="K628" s="217"/>
      <c r="L628" s="217"/>
      <c r="M628" s="217"/>
      <c r="N628" s="217"/>
      <c r="O628" s="216"/>
      <c r="P628" s="217"/>
      <c r="Q628" s="216"/>
      <c r="R628" s="215"/>
      <c r="S628" s="218"/>
      <c r="T628" s="215"/>
      <c r="U628" s="215"/>
      <c r="V628" s="219"/>
      <c r="W628" s="219"/>
      <c r="Y628" s="215"/>
      <c r="Z628" s="215"/>
      <c r="AA628" s="215"/>
      <c r="AB628" s="215"/>
      <c r="AC628" s="215"/>
      <c r="AD628" s="215"/>
      <c r="AE628" s="215"/>
      <c r="AF628" s="215"/>
      <c r="AG628" s="215"/>
      <c r="AH628" s="215"/>
      <c r="AI628" s="215"/>
      <c r="AJ628" s="215"/>
      <c r="AK628" s="215"/>
      <c r="AM628" s="220"/>
    </row>
    <row r="629" spans="2:39" x14ac:dyDescent="0.3">
      <c r="B629" s="215"/>
      <c r="C629" s="215"/>
      <c r="D629" s="215"/>
      <c r="E629" s="215"/>
      <c r="F629" s="215"/>
      <c r="G629" s="215"/>
      <c r="H629" s="215"/>
      <c r="I629" s="216"/>
      <c r="J629" s="216"/>
      <c r="K629" s="217"/>
      <c r="L629" s="217"/>
      <c r="M629" s="217"/>
      <c r="N629" s="217"/>
      <c r="O629" s="216"/>
      <c r="P629" s="217"/>
      <c r="Q629" s="216"/>
      <c r="R629" s="215"/>
      <c r="S629" s="218"/>
      <c r="T629" s="215"/>
      <c r="U629" s="215"/>
      <c r="V629" s="219"/>
      <c r="W629" s="219"/>
      <c r="Y629" s="215"/>
      <c r="Z629" s="215"/>
      <c r="AA629" s="215"/>
      <c r="AB629" s="215"/>
      <c r="AC629" s="215"/>
      <c r="AD629" s="215"/>
      <c r="AE629" s="215"/>
      <c r="AF629" s="215"/>
      <c r="AG629" s="215"/>
      <c r="AH629" s="215"/>
      <c r="AI629" s="215"/>
      <c r="AJ629" s="215"/>
      <c r="AK629" s="215"/>
      <c r="AM629" s="220"/>
    </row>
    <row r="630" spans="2:39" x14ac:dyDescent="0.3">
      <c r="B630" s="215"/>
      <c r="C630" s="215"/>
      <c r="D630" s="215"/>
      <c r="E630" s="215"/>
      <c r="F630" s="215"/>
      <c r="G630" s="215"/>
      <c r="H630" s="215"/>
      <c r="I630" s="216"/>
      <c r="J630" s="216"/>
      <c r="K630" s="217"/>
      <c r="L630" s="217"/>
      <c r="M630" s="217"/>
      <c r="N630" s="217"/>
      <c r="O630" s="216"/>
      <c r="P630" s="217"/>
      <c r="Q630" s="216"/>
      <c r="R630" s="215"/>
      <c r="S630" s="218"/>
      <c r="T630" s="215"/>
      <c r="U630" s="215"/>
      <c r="V630" s="219"/>
      <c r="W630" s="219"/>
      <c r="Y630" s="215"/>
      <c r="Z630" s="215"/>
      <c r="AA630" s="215"/>
      <c r="AB630" s="215"/>
      <c r="AC630" s="215"/>
      <c r="AD630" s="215"/>
      <c r="AE630" s="215"/>
      <c r="AF630" s="215"/>
      <c r="AG630" s="215"/>
      <c r="AH630" s="215"/>
      <c r="AI630" s="215"/>
      <c r="AJ630" s="215"/>
      <c r="AK630" s="215"/>
      <c r="AM630" s="220"/>
    </row>
    <row r="631" spans="2:39" x14ac:dyDescent="0.3">
      <c r="B631" s="215"/>
      <c r="C631" s="215"/>
      <c r="D631" s="215"/>
      <c r="E631" s="215"/>
      <c r="F631" s="215"/>
      <c r="G631" s="215"/>
      <c r="H631" s="215"/>
      <c r="I631" s="216"/>
      <c r="J631" s="216"/>
      <c r="K631" s="217"/>
      <c r="L631" s="217"/>
      <c r="M631" s="217"/>
      <c r="N631" s="217"/>
      <c r="O631" s="216"/>
      <c r="P631" s="217"/>
      <c r="Q631" s="216"/>
      <c r="R631" s="215"/>
      <c r="S631" s="218"/>
      <c r="T631" s="215"/>
      <c r="U631" s="215"/>
      <c r="V631" s="219"/>
      <c r="W631" s="219"/>
      <c r="Y631" s="215"/>
      <c r="Z631" s="215"/>
      <c r="AA631" s="215"/>
      <c r="AB631" s="215"/>
      <c r="AC631" s="215"/>
      <c r="AD631" s="215"/>
      <c r="AE631" s="215"/>
      <c r="AF631" s="215"/>
      <c r="AG631" s="215"/>
      <c r="AH631" s="215"/>
      <c r="AI631" s="215"/>
      <c r="AJ631" s="215"/>
      <c r="AK631" s="215"/>
      <c r="AM631" s="220"/>
    </row>
    <row r="632" spans="2:39" x14ac:dyDescent="0.3">
      <c r="B632" s="215"/>
      <c r="C632" s="215"/>
      <c r="D632" s="215"/>
      <c r="E632" s="215"/>
      <c r="F632" s="215"/>
      <c r="G632" s="215"/>
      <c r="H632" s="215"/>
      <c r="I632" s="216"/>
      <c r="J632" s="216"/>
      <c r="K632" s="217"/>
      <c r="L632" s="217"/>
      <c r="M632" s="217"/>
      <c r="N632" s="217"/>
      <c r="O632" s="216"/>
      <c r="P632" s="217"/>
      <c r="Q632" s="216"/>
      <c r="R632" s="215"/>
      <c r="S632" s="218"/>
      <c r="T632" s="215"/>
      <c r="U632" s="215"/>
      <c r="V632" s="219"/>
      <c r="W632" s="219"/>
      <c r="Y632" s="215"/>
      <c r="Z632" s="215"/>
      <c r="AA632" s="215"/>
      <c r="AB632" s="215"/>
      <c r="AC632" s="215"/>
      <c r="AD632" s="215"/>
      <c r="AE632" s="215"/>
      <c r="AF632" s="215"/>
      <c r="AG632" s="215"/>
      <c r="AH632" s="215"/>
      <c r="AI632" s="215"/>
      <c r="AJ632" s="215"/>
      <c r="AK632" s="215"/>
      <c r="AM632" s="220"/>
    </row>
    <row r="633" spans="2:39" x14ac:dyDescent="0.3">
      <c r="B633" s="215"/>
      <c r="C633" s="215"/>
      <c r="D633" s="215"/>
      <c r="E633" s="215"/>
      <c r="F633" s="215"/>
      <c r="G633" s="215"/>
      <c r="H633" s="215"/>
      <c r="I633" s="216"/>
      <c r="J633" s="216"/>
      <c r="K633" s="217"/>
      <c r="L633" s="217"/>
      <c r="M633" s="217"/>
      <c r="N633" s="217"/>
      <c r="O633" s="216"/>
      <c r="P633" s="217"/>
      <c r="Q633" s="216"/>
      <c r="R633" s="215"/>
      <c r="S633" s="218"/>
      <c r="T633" s="215"/>
      <c r="U633" s="215"/>
      <c r="V633" s="219"/>
      <c r="W633" s="219"/>
      <c r="Y633" s="215"/>
      <c r="Z633" s="215"/>
      <c r="AA633" s="215"/>
      <c r="AB633" s="215"/>
      <c r="AC633" s="215"/>
      <c r="AD633" s="215"/>
      <c r="AE633" s="215"/>
      <c r="AF633" s="215"/>
      <c r="AG633" s="215"/>
      <c r="AH633" s="215"/>
      <c r="AI633" s="215"/>
      <c r="AJ633" s="215"/>
      <c r="AK633" s="215"/>
      <c r="AM633" s="220"/>
    </row>
    <row r="634" spans="2:39" x14ac:dyDescent="0.3">
      <c r="B634" s="215"/>
      <c r="C634" s="215"/>
      <c r="D634" s="215"/>
      <c r="E634" s="215"/>
      <c r="F634" s="215"/>
      <c r="G634" s="215"/>
      <c r="H634" s="215"/>
      <c r="I634" s="216"/>
      <c r="J634" s="216"/>
      <c r="K634" s="217"/>
      <c r="L634" s="217"/>
      <c r="M634" s="217"/>
      <c r="N634" s="217"/>
      <c r="O634" s="216"/>
      <c r="P634" s="217"/>
      <c r="Q634" s="216"/>
      <c r="R634" s="215"/>
      <c r="S634" s="218"/>
      <c r="T634" s="215"/>
      <c r="U634" s="215"/>
      <c r="V634" s="219"/>
      <c r="W634" s="219"/>
      <c r="Y634" s="215"/>
      <c r="Z634" s="215"/>
      <c r="AA634" s="215"/>
      <c r="AB634" s="215"/>
      <c r="AC634" s="215"/>
      <c r="AD634" s="215"/>
      <c r="AE634" s="215"/>
      <c r="AF634" s="215"/>
      <c r="AG634" s="215"/>
      <c r="AH634" s="215"/>
      <c r="AI634" s="215"/>
      <c r="AJ634" s="215"/>
      <c r="AK634" s="215"/>
      <c r="AM634" s="220"/>
    </row>
    <row r="635" spans="2:39" x14ac:dyDescent="0.3">
      <c r="B635" s="215"/>
      <c r="C635" s="215"/>
      <c r="D635" s="215"/>
      <c r="E635" s="215"/>
      <c r="F635" s="215"/>
      <c r="G635" s="215"/>
      <c r="H635" s="215"/>
      <c r="I635" s="216"/>
      <c r="J635" s="216"/>
      <c r="K635" s="217"/>
      <c r="L635" s="217"/>
      <c r="M635" s="217"/>
      <c r="N635" s="217"/>
      <c r="O635" s="216"/>
      <c r="P635" s="217"/>
      <c r="Q635" s="216"/>
      <c r="R635" s="215"/>
      <c r="S635" s="218"/>
      <c r="T635" s="215"/>
      <c r="U635" s="215"/>
      <c r="V635" s="219"/>
      <c r="W635" s="219"/>
      <c r="Y635" s="215"/>
      <c r="Z635" s="215"/>
      <c r="AA635" s="215"/>
      <c r="AB635" s="215"/>
      <c r="AC635" s="215"/>
      <c r="AD635" s="215"/>
      <c r="AE635" s="215"/>
      <c r="AF635" s="215"/>
      <c r="AG635" s="215"/>
      <c r="AH635" s="215"/>
      <c r="AI635" s="215"/>
      <c r="AJ635" s="215"/>
      <c r="AK635" s="215"/>
      <c r="AM635" s="220"/>
    </row>
    <row r="636" spans="2:39" x14ac:dyDescent="0.3">
      <c r="B636" s="215"/>
      <c r="C636" s="215"/>
      <c r="D636" s="215"/>
      <c r="E636" s="215"/>
      <c r="F636" s="215"/>
      <c r="G636" s="215"/>
      <c r="H636" s="215"/>
      <c r="I636" s="216"/>
      <c r="J636" s="216"/>
      <c r="K636" s="217"/>
      <c r="L636" s="217"/>
      <c r="M636" s="217"/>
      <c r="N636" s="217"/>
      <c r="O636" s="216"/>
      <c r="P636" s="217"/>
      <c r="Q636" s="216"/>
      <c r="R636" s="215"/>
      <c r="S636" s="218"/>
      <c r="T636" s="215"/>
      <c r="U636" s="215"/>
      <c r="V636" s="219"/>
      <c r="W636" s="219"/>
      <c r="Y636" s="215"/>
      <c r="Z636" s="215"/>
      <c r="AA636" s="215"/>
      <c r="AB636" s="215"/>
      <c r="AC636" s="215"/>
      <c r="AD636" s="215"/>
      <c r="AE636" s="215"/>
      <c r="AF636" s="215"/>
      <c r="AG636" s="215"/>
      <c r="AH636" s="215"/>
      <c r="AI636" s="215"/>
      <c r="AJ636" s="215"/>
      <c r="AK636" s="215"/>
      <c r="AM636" s="220"/>
    </row>
    <row r="637" spans="2:39" x14ac:dyDescent="0.3">
      <c r="B637" s="215"/>
      <c r="C637" s="215"/>
      <c r="D637" s="215"/>
      <c r="E637" s="215"/>
      <c r="F637" s="215"/>
      <c r="G637" s="215"/>
      <c r="H637" s="215"/>
      <c r="I637" s="216"/>
      <c r="J637" s="216"/>
      <c r="K637" s="217"/>
      <c r="L637" s="217"/>
      <c r="M637" s="217"/>
      <c r="N637" s="217"/>
      <c r="O637" s="216"/>
      <c r="P637" s="217"/>
      <c r="Q637" s="216"/>
      <c r="R637" s="215"/>
      <c r="S637" s="218"/>
      <c r="T637" s="215"/>
      <c r="U637" s="215"/>
      <c r="V637" s="219"/>
      <c r="W637" s="219"/>
      <c r="Y637" s="215"/>
      <c r="Z637" s="215"/>
      <c r="AA637" s="215"/>
      <c r="AB637" s="215"/>
      <c r="AC637" s="215"/>
      <c r="AD637" s="215"/>
      <c r="AE637" s="215"/>
      <c r="AF637" s="215"/>
      <c r="AG637" s="215"/>
      <c r="AH637" s="215"/>
      <c r="AI637" s="215"/>
      <c r="AJ637" s="215"/>
      <c r="AK637" s="215"/>
      <c r="AM637" s="220"/>
    </row>
    <row r="638" spans="2:39" x14ac:dyDescent="0.3">
      <c r="B638" s="215"/>
      <c r="C638" s="215"/>
      <c r="D638" s="215"/>
      <c r="E638" s="215"/>
      <c r="F638" s="215"/>
      <c r="G638" s="215"/>
      <c r="H638" s="215"/>
      <c r="I638" s="216"/>
      <c r="J638" s="216"/>
      <c r="K638" s="217"/>
      <c r="L638" s="217"/>
      <c r="M638" s="217"/>
      <c r="N638" s="217"/>
      <c r="O638" s="216"/>
      <c r="P638" s="217"/>
      <c r="Q638" s="216"/>
      <c r="R638" s="215"/>
      <c r="S638" s="218"/>
      <c r="T638" s="215"/>
      <c r="U638" s="215"/>
      <c r="V638" s="219"/>
      <c r="W638" s="219"/>
      <c r="Y638" s="215"/>
      <c r="Z638" s="215"/>
      <c r="AA638" s="215"/>
      <c r="AB638" s="215"/>
      <c r="AC638" s="215"/>
      <c r="AD638" s="215"/>
      <c r="AE638" s="215"/>
      <c r="AF638" s="215"/>
      <c r="AG638" s="215"/>
      <c r="AH638" s="215"/>
      <c r="AI638" s="215"/>
      <c r="AJ638" s="215"/>
      <c r="AK638" s="215"/>
      <c r="AM638" s="220"/>
    </row>
    <row r="639" spans="2:39" x14ac:dyDescent="0.3">
      <c r="B639" s="215"/>
      <c r="C639" s="215"/>
      <c r="D639" s="215"/>
      <c r="E639" s="215"/>
      <c r="F639" s="215"/>
      <c r="G639" s="215"/>
      <c r="H639" s="215"/>
      <c r="I639" s="216"/>
      <c r="J639" s="216"/>
      <c r="K639" s="217"/>
      <c r="L639" s="217"/>
      <c r="M639" s="217"/>
      <c r="N639" s="217"/>
      <c r="O639" s="216"/>
      <c r="P639" s="217"/>
      <c r="Q639" s="216"/>
      <c r="R639" s="215"/>
      <c r="S639" s="218"/>
      <c r="T639" s="215"/>
      <c r="U639" s="215"/>
      <c r="V639" s="219"/>
      <c r="W639" s="219"/>
      <c r="Y639" s="215"/>
      <c r="Z639" s="215"/>
      <c r="AA639" s="215"/>
      <c r="AB639" s="215"/>
      <c r="AC639" s="215"/>
      <c r="AD639" s="215"/>
      <c r="AE639" s="215"/>
      <c r="AF639" s="215"/>
      <c r="AG639" s="215"/>
      <c r="AH639" s="215"/>
      <c r="AI639" s="215"/>
      <c r="AJ639" s="215"/>
      <c r="AK639" s="215"/>
      <c r="AM639" s="220"/>
    </row>
    <row r="640" spans="2:39" x14ac:dyDescent="0.3">
      <c r="B640" s="215"/>
      <c r="C640" s="215"/>
      <c r="D640" s="215"/>
      <c r="E640" s="215"/>
      <c r="F640" s="215"/>
      <c r="G640" s="215"/>
      <c r="H640" s="215"/>
      <c r="I640" s="216"/>
      <c r="J640" s="216"/>
      <c r="K640" s="217"/>
      <c r="L640" s="217"/>
      <c r="M640" s="217"/>
      <c r="N640" s="217"/>
      <c r="O640" s="216"/>
      <c r="P640" s="217"/>
      <c r="Q640" s="216"/>
      <c r="R640" s="215"/>
      <c r="S640" s="218"/>
      <c r="T640" s="215"/>
      <c r="U640" s="215"/>
      <c r="V640" s="219"/>
      <c r="W640" s="219"/>
      <c r="Y640" s="215"/>
      <c r="Z640" s="215"/>
      <c r="AA640" s="215"/>
      <c r="AB640" s="215"/>
      <c r="AC640" s="215"/>
      <c r="AD640" s="215"/>
      <c r="AE640" s="215"/>
      <c r="AF640" s="215"/>
      <c r="AG640" s="215"/>
      <c r="AH640" s="215"/>
      <c r="AI640" s="215"/>
      <c r="AJ640" s="215"/>
      <c r="AK640" s="215"/>
      <c r="AM640" s="220"/>
    </row>
    <row r="641" spans="2:39" x14ac:dyDescent="0.3">
      <c r="B641" s="215"/>
      <c r="C641" s="215"/>
      <c r="D641" s="215"/>
      <c r="E641" s="215"/>
      <c r="F641" s="215"/>
      <c r="G641" s="215"/>
      <c r="H641" s="215"/>
      <c r="I641" s="216"/>
      <c r="J641" s="216"/>
      <c r="K641" s="217"/>
      <c r="L641" s="217"/>
      <c r="M641" s="217"/>
      <c r="N641" s="217"/>
      <c r="O641" s="216"/>
      <c r="P641" s="217"/>
      <c r="Q641" s="216"/>
      <c r="R641" s="215"/>
      <c r="S641" s="218"/>
      <c r="T641" s="215"/>
      <c r="U641" s="215"/>
      <c r="V641" s="219"/>
      <c r="W641" s="219"/>
      <c r="Y641" s="215"/>
      <c r="Z641" s="215"/>
      <c r="AA641" s="215"/>
      <c r="AB641" s="215"/>
      <c r="AC641" s="215"/>
      <c r="AD641" s="215"/>
      <c r="AE641" s="215"/>
      <c r="AF641" s="215"/>
      <c r="AG641" s="215"/>
      <c r="AH641" s="215"/>
      <c r="AI641" s="215"/>
      <c r="AJ641" s="215"/>
      <c r="AK641" s="215"/>
      <c r="AM641" s="220"/>
    </row>
    <row r="642" spans="2:39" x14ac:dyDescent="0.3">
      <c r="B642" s="215"/>
      <c r="C642" s="215"/>
      <c r="D642" s="215"/>
      <c r="E642" s="215"/>
      <c r="F642" s="215"/>
      <c r="G642" s="215"/>
      <c r="H642" s="215"/>
      <c r="I642" s="216"/>
      <c r="J642" s="216"/>
      <c r="K642" s="217"/>
      <c r="L642" s="217"/>
      <c r="M642" s="217"/>
      <c r="N642" s="217"/>
      <c r="O642" s="216"/>
      <c r="P642" s="217"/>
      <c r="Q642" s="216"/>
      <c r="R642" s="215"/>
      <c r="S642" s="218"/>
      <c r="T642" s="215"/>
      <c r="U642" s="215"/>
      <c r="V642" s="219"/>
      <c r="W642" s="219"/>
      <c r="Y642" s="215"/>
      <c r="Z642" s="215"/>
      <c r="AA642" s="215"/>
      <c r="AB642" s="215"/>
      <c r="AC642" s="215"/>
      <c r="AD642" s="215"/>
      <c r="AE642" s="215"/>
      <c r="AF642" s="215"/>
      <c r="AG642" s="215"/>
      <c r="AH642" s="215"/>
      <c r="AI642" s="215"/>
      <c r="AJ642" s="215"/>
      <c r="AK642" s="215"/>
      <c r="AM642" s="220"/>
    </row>
    <row r="643" spans="2:39" x14ac:dyDescent="0.3">
      <c r="B643" s="215"/>
      <c r="C643" s="215"/>
      <c r="D643" s="215"/>
      <c r="E643" s="215"/>
      <c r="F643" s="215"/>
      <c r="G643" s="215"/>
      <c r="H643" s="215"/>
      <c r="I643" s="216"/>
      <c r="J643" s="216"/>
      <c r="K643" s="217"/>
      <c r="L643" s="217"/>
      <c r="M643" s="217"/>
      <c r="N643" s="217"/>
      <c r="O643" s="216"/>
      <c r="P643" s="217"/>
      <c r="Q643" s="216"/>
      <c r="R643" s="215"/>
      <c r="S643" s="218"/>
      <c r="T643" s="215"/>
      <c r="U643" s="215"/>
      <c r="V643" s="219"/>
      <c r="W643" s="219"/>
      <c r="Y643" s="215"/>
      <c r="Z643" s="215"/>
      <c r="AA643" s="215"/>
      <c r="AB643" s="215"/>
      <c r="AC643" s="215"/>
      <c r="AD643" s="215"/>
      <c r="AE643" s="215"/>
      <c r="AF643" s="215"/>
      <c r="AG643" s="215"/>
      <c r="AH643" s="215"/>
      <c r="AI643" s="215"/>
      <c r="AJ643" s="215"/>
      <c r="AK643" s="215"/>
      <c r="AM643" s="220"/>
    </row>
    <row r="644" spans="2:39" x14ac:dyDescent="0.3">
      <c r="B644" s="215"/>
      <c r="C644" s="215"/>
      <c r="D644" s="215"/>
      <c r="E644" s="215"/>
      <c r="F644" s="215"/>
      <c r="G644" s="215"/>
      <c r="H644" s="215"/>
      <c r="I644" s="216"/>
      <c r="J644" s="216"/>
      <c r="K644" s="217"/>
      <c r="L644" s="217"/>
      <c r="M644" s="217"/>
      <c r="N644" s="217"/>
      <c r="O644" s="216"/>
      <c r="P644" s="217"/>
      <c r="Q644" s="216"/>
      <c r="R644" s="215"/>
      <c r="S644" s="218"/>
      <c r="T644" s="215"/>
      <c r="U644" s="215"/>
      <c r="V644" s="219"/>
      <c r="W644" s="219"/>
      <c r="Y644" s="215"/>
      <c r="Z644" s="215"/>
      <c r="AA644" s="215"/>
      <c r="AB644" s="215"/>
      <c r="AC644" s="215"/>
      <c r="AD644" s="215"/>
      <c r="AE644" s="215"/>
      <c r="AF644" s="215"/>
      <c r="AG644" s="215"/>
      <c r="AH644" s="215"/>
      <c r="AI644" s="215"/>
      <c r="AJ644" s="215"/>
      <c r="AK644" s="215"/>
      <c r="AM644" s="220"/>
    </row>
    <row r="645" spans="2:39" x14ac:dyDescent="0.3">
      <c r="B645" s="215"/>
      <c r="C645" s="215"/>
      <c r="D645" s="215"/>
      <c r="E645" s="215"/>
      <c r="F645" s="215"/>
      <c r="G645" s="215"/>
      <c r="H645" s="215"/>
      <c r="I645" s="216"/>
      <c r="J645" s="216"/>
      <c r="K645" s="217"/>
      <c r="L645" s="217"/>
      <c r="M645" s="217"/>
      <c r="N645" s="217"/>
      <c r="O645" s="216"/>
      <c r="P645" s="217"/>
      <c r="Q645" s="216"/>
      <c r="R645" s="215"/>
      <c r="S645" s="218"/>
      <c r="T645" s="215"/>
      <c r="U645" s="215"/>
      <c r="V645" s="219"/>
      <c r="W645" s="219"/>
      <c r="Y645" s="215"/>
      <c r="Z645" s="215"/>
      <c r="AA645" s="215"/>
      <c r="AB645" s="215"/>
      <c r="AC645" s="215"/>
      <c r="AD645" s="215"/>
      <c r="AE645" s="215"/>
      <c r="AF645" s="215"/>
      <c r="AG645" s="215"/>
      <c r="AH645" s="215"/>
      <c r="AI645" s="215"/>
      <c r="AJ645" s="215"/>
      <c r="AK645" s="215"/>
      <c r="AM645" s="220"/>
    </row>
    <row r="646" spans="2:39" x14ac:dyDescent="0.3">
      <c r="B646" s="215"/>
      <c r="C646" s="215"/>
      <c r="D646" s="215"/>
      <c r="E646" s="215"/>
      <c r="F646" s="215"/>
      <c r="G646" s="215"/>
      <c r="H646" s="215"/>
      <c r="I646" s="216"/>
      <c r="J646" s="216"/>
      <c r="K646" s="217"/>
      <c r="L646" s="217"/>
      <c r="M646" s="217"/>
      <c r="N646" s="217"/>
      <c r="O646" s="216"/>
      <c r="P646" s="217"/>
      <c r="Q646" s="216"/>
      <c r="R646" s="215"/>
      <c r="S646" s="218"/>
      <c r="T646" s="215"/>
      <c r="U646" s="215"/>
      <c r="V646" s="219"/>
      <c r="W646" s="219"/>
      <c r="Y646" s="215"/>
      <c r="Z646" s="215"/>
      <c r="AA646" s="215"/>
      <c r="AB646" s="215"/>
      <c r="AC646" s="215"/>
      <c r="AD646" s="215"/>
      <c r="AE646" s="215"/>
      <c r="AF646" s="215"/>
      <c r="AG646" s="215"/>
      <c r="AH646" s="215"/>
      <c r="AI646" s="215"/>
      <c r="AJ646" s="215"/>
      <c r="AK646" s="215"/>
      <c r="AM646" s="220"/>
    </row>
    <row r="647" spans="2:39" x14ac:dyDescent="0.3">
      <c r="B647" s="215"/>
      <c r="C647" s="215"/>
      <c r="D647" s="215"/>
      <c r="E647" s="215"/>
      <c r="F647" s="215"/>
      <c r="G647" s="215"/>
      <c r="H647" s="215"/>
      <c r="I647" s="216"/>
      <c r="J647" s="216"/>
      <c r="K647" s="217"/>
      <c r="L647" s="217"/>
      <c r="M647" s="217"/>
      <c r="N647" s="217"/>
      <c r="O647" s="216"/>
      <c r="P647" s="217"/>
      <c r="Q647" s="216"/>
      <c r="R647" s="215"/>
      <c r="S647" s="218"/>
      <c r="T647" s="215"/>
      <c r="U647" s="215"/>
      <c r="V647" s="219"/>
      <c r="W647" s="219"/>
      <c r="Y647" s="215"/>
      <c r="Z647" s="215"/>
      <c r="AA647" s="215"/>
      <c r="AB647" s="215"/>
      <c r="AC647" s="215"/>
      <c r="AD647" s="215"/>
      <c r="AE647" s="215"/>
      <c r="AF647" s="215"/>
      <c r="AG647" s="215"/>
      <c r="AH647" s="215"/>
      <c r="AI647" s="215"/>
      <c r="AJ647" s="215"/>
      <c r="AK647" s="215"/>
      <c r="AM647" s="220"/>
    </row>
    <row r="648" spans="2:39" x14ac:dyDescent="0.3">
      <c r="B648" s="215"/>
      <c r="C648" s="215"/>
      <c r="D648" s="215"/>
      <c r="E648" s="215"/>
      <c r="F648" s="215"/>
      <c r="G648" s="215"/>
      <c r="H648" s="215"/>
      <c r="I648" s="216"/>
      <c r="J648" s="216"/>
      <c r="K648" s="217"/>
      <c r="L648" s="217"/>
      <c r="M648" s="217"/>
      <c r="N648" s="217"/>
      <c r="O648" s="216"/>
      <c r="P648" s="217"/>
      <c r="Q648" s="216"/>
      <c r="R648" s="215"/>
      <c r="S648" s="218"/>
      <c r="T648" s="215"/>
      <c r="U648" s="215"/>
      <c r="V648" s="219"/>
      <c r="W648" s="219"/>
      <c r="Y648" s="215"/>
      <c r="Z648" s="215"/>
      <c r="AA648" s="215"/>
      <c r="AB648" s="215"/>
      <c r="AC648" s="215"/>
      <c r="AD648" s="215"/>
      <c r="AE648" s="215"/>
      <c r="AF648" s="215"/>
      <c r="AG648" s="215"/>
      <c r="AH648" s="215"/>
      <c r="AI648" s="215"/>
      <c r="AJ648" s="215"/>
      <c r="AK648" s="215"/>
      <c r="AM648" s="220"/>
    </row>
    <row r="649" spans="2:39" x14ac:dyDescent="0.3">
      <c r="B649" s="215"/>
      <c r="C649" s="215"/>
      <c r="D649" s="215"/>
      <c r="E649" s="215"/>
      <c r="F649" s="215"/>
      <c r="G649" s="215"/>
      <c r="H649" s="215"/>
      <c r="I649" s="216"/>
      <c r="J649" s="216"/>
      <c r="K649" s="217"/>
      <c r="L649" s="217"/>
      <c r="M649" s="217"/>
      <c r="N649" s="217"/>
      <c r="O649" s="216"/>
      <c r="P649" s="217"/>
      <c r="Q649" s="216"/>
      <c r="R649" s="215"/>
      <c r="S649" s="218"/>
      <c r="T649" s="215"/>
      <c r="U649" s="215"/>
      <c r="V649" s="219"/>
      <c r="W649" s="219"/>
      <c r="Y649" s="215"/>
      <c r="Z649" s="215"/>
      <c r="AA649" s="215"/>
      <c r="AB649" s="215"/>
      <c r="AC649" s="215"/>
      <c r="AD649" s="215"/>
      <c r="AE649" s="215"/>
      <c r="AF649" s="215"/>
      <c r="AG649" s="215"/>
      <c r="AH649" s="215"/>
      <c r="AI649" s="215"/>
      <c r="AJ649" s="215"/>
      <c r="AK649" s="215"/>
      <c r="AM649" s="220"/>
    </row>
    <row r="650" spans="2:39" x14ac:dyDescent="0.3">
      <c r="B650" s="215"/>
      <c r="C650" s="215"/>
      <c r="D650" s="215"/>
      <c r="E650" s="215"/>
      <c r="F650" s="215"/>
      <c r="G650" s="215"/>
      <c r="H650" s="215"/>
      <c r="I650" s="216"/>
      <c r="J650" s="216"/>
      <c r="K650" s="217"/>
      <c r="L650" s="217"/>
      <c r="M650" s="217"/>
      <c r="N650" s="217"/>
      <c r="O650" s="216"/>
      <c r="P650" s="217"/>
      <c r="Q650" s="216"/>
      <c r="R650" s="215"/>
      <c r="S650" s="218"/>
      <c r="T650" s="215"/>
      <c r="U650" s="215"/>
      <c r="V650" s="219"/>
      <c r="W650" s="219"/>
      <c r="Y650" s="215"/>
      <c r="Z650" s="215"/>
      <c r="AA650" s="215"/>
      <c r="AB650" s="215"/>
      <c r="AC650" s="215"/>
      <c r="AD650" s="215"/>
      <c r="AE650" s="215"/>
      <c r="AF650" s="215"/>
      <c r="AG650" s="215"/>
      <c r="AH650" s="215"/>
      <c r="AI650" s="215"/>
      <c r="AJ650" s="215"/>
      <c r="AK650" s="215"/>
      <c r="AM650" s="220"/>
    </row>
    <row r="651" spans="2:39" x14ac:dyDescent="0.3">
      <c r="B651" s="215"/>
      <c r="C651" s="215"/>
      <c r="D651" s="215"/>
      <c r="E651" s="215"/>
      <c r="F651" s="215"/>
      <c r="G651" s="215"/>
      <c r="H651" s="215"/>
      <c r="I651" s="216"/>
      <c r="J651" s="216"/>
      <c r="K651" s="217"/>
      <c r="L651" s="217"/>
      <c r="M651" s="217"/>
      <c r="N651" s="217"/>
      <c r="O651" s="216"/>
      <c r="P651" s="217"/>
      <c r="Q651" s="216"/>
      <c r="R651" s="215"/>
      <c r="S651" s="218"/>
      <c r="T651" s="215"/>
      <c r="U651" s="215"/>
      <c r="V651" s="219"/>
      <c r="W651" s="219"/>
      <c r="Y651" s="215"/>
      <c r="Z651" s="215"/>
      <c r="AA651" s="215"/>
      <c r="AB651" s="215"/>
      <c r="AC651" s="215"/>
      <c r="AD651" s="215"/>
      <c r="AE651" s="215"/>
      <c r="AF651" s="215"/>
      <c r="AG651" s="215"/>
      <c r="AH651" s="215"/>
      <c r="AI651" s="215"/>
      <c r="AJ651" s="215"/>
      <c r="AK651" s="215"/>
      <c r="AM651" s="220"/>
    </row>
    <row r="652" spans="2:39" x14ac:dyDescent="0.3">
      <c r="B652" s="215"/>
      <c r="C652" s="215"/>
      <c r="D652" s="215"/>
      <c r="E652" s="215"/>
      <c r="F652" s="215"/>
      <c r="G652" s="215"/>
      <c r="H652" s="215"/>
      <c r="I652" s="216"/>
      <c r="J652" s="216"/>
      <c r="K652" s="217"/>
      <c r="L652" s="217"/>
      <c r="M652" s="217"/>
      <c r="N652" s="217"/>
      <c r="O652" s="216"/>
      <c r="P652" s="217"/>
      <c r="Q652" s="216"/>
      <c r="R652" s="215"/>
      <c r="S652" s="218"/>
      <c r="T652" s="215"/>
      <c r="U652" s="215"/>
      <c r="V652" s="219"/>
      <c r="W652" s="219"/>
      <c r="Y652" s="215"/>
      <c r="Z652" s="215"/>
      <c r="AA652" s="215"/>
      <c r="AB652" s="215"/>
      <c r="AC652" s="215"/>
      <c r="AD652" s="215"/>
      <c r="AE652" s="215"/>
      <c r="AF652" s="215"/>
      <c r="AG652" s="215"/>
      <c r="AH652" s="215"/>
      <c r="AI652" s="215"/>
      <c r="AJ652" s="215"/>
      <c r="AK652" s="215"/>
      <c r="AM652" s="220"/>
    </row>
    <row r="653" spans="2:39" x14ac:dyDescent="0.3">
      <c r="B653" s="215"/>
      <c r="C653" s="215"/>
      <c r="D653" s="215"/>
      <c r="E653" s="215"/>
      <c r="F653" s="215"/>
      <c r="G653" s="215"/>
      <c r="H653" s="215"/>
      <c r="I653" s="216"/>
      <c r="J653" s="216"/>
      <c r="K653" s="217"/>
      <c r="L653" s="217"/>
      <c r="M653" s="217"/>
      <c r="N653" s="217"/>
      <c r="O653" s="216"/>
      <c r="P653" s="217"/>
      <c r="Q653" s="216"/>
      <c r="R653" s="215"/>
      <c r="S653" s="218"/>
      <c r="T653" s="215"/>
      <c r="U653" s="215"/>
      <c r="V653" s="219"/>
      <c r="W653" s="219"/>
      <c r="Y653" s="215"/>
      <c r="Z653" s="215"/>
      <c r="AA653" s="215"/>
      <c r="AB653" s="215"/>
      <c r="AC653" s="215"/>
      <c r="AD653" s="215"/>
      <c r="AE653" s="215"/>
      <c r="AF653" s="215"/>
      <c r="AG653" s="215"/>
      <c r="AH653" s="215"/>
      <c r="AI653" s="215"/>
      <c r="AJ653" s="215"/>
      <c r="AK653" s="215"/>
      <c r="AM653" s="220"/>
    </row>
    <row r="654" spans="2:39" x14ac:dyDescent="0.3">
      <c r="B654" s="215"/>
      <c r="C654" s="215"/>
      <c r="D654" s="215"/>
      <c r="E654" s="215"/>
      <c r="F654" s="215"/>
      <c r="G654" s="215"/>
      <c r="H654" s="215"/>
      <c r="I654" s="216"/>
      <c r="J654" s="216"/>
      <c r="K654" s="217"/>
      <c r="L654" s="217"/>
      <c r="M654" s="217"/>
      <c r="N654" s="217"/>
      <c r="O654" s="216"/>
      <c r="P654" s="217"/>
      <c r="Q654" s="216"/>
      <c r="R654" s="215"/>
      <c r="S654" s="218"/>
      <c r="T654" s="215"/>
      <c r="U654" s="215"/>
      <c r="V654" s="219"/>
      <c r="W654" s="219"/>
      <c r="Y654" s="215"/>
      <c r="Z654" s="215"/>
      <c r="AA654" s="215"/>
      <c r="AB654" s="215"/>
      <c r="AC654" s="215"/>
      <c r="AD654" s="215"/>
      <c r="AE654" s="215"/>
      <c r="AF654" s="215"/>
      <c r="AG654" s="215"/>
      <c r="AH654" s="215"/>
      <c r="AI654" s="215"/>
      <c r="AJ654" s="215"/>
      <c r="AK654" s="215"/>
      <c r="AM654" s="220"/>
    </row>
    <row r="655" spans="2:39" x14ac:dyDescent="0.3">
      <c r="B655" s="215"/>
      <c r="C655" s="215"/>
      <c r="D655" s="215"/>
      <c r="E655" s="215"/>
      <c r="F655" s="215"/>
      <c r="G655" s="215"/>
      <c r="H655" s="215"/>
      <c r="I655" s="216"/>
      <c r="J655" s="216"/>
      <c r="K655" s="217"/>
      <c r="L655" s="217"/>
      <c r="M655" s="217"/>
      <c r="N655" s="217"/>
      <c r="O655" s="216"/>
      <c r="P655" s="217"/>
      <c r="Q655" s="216"/>
      <c r="R655" s="215"/>
      <c r="S655" s="218"/>
      <c r="T655" s="215"/>
      <c r="U655" s="215"/>
      <c r="V655" s="219"/>
      <c r="W655" s="219"/>
      <c r="Y655" s="215"/>
      <c r="Z655" s="215"/>
      <c r="AA655" s="215"/>
      <c r="AB655" s="215"/>
      <c r="AC655" s="215"/>
      <c r="AD655" s="215"/>
      <c r="AE655" s="215"/>
      <c r="AF655" s="215"/>
      <c r="AG655" s="215"/>
      <c r="AH655" s="215"/>
      <c r="AI655" s="215"/>
      <c r="AJ655" s="215"/>
      <c r="AK655" s="215"/>
      <c r="AM655" s="220"/>
    </row>
    <row r="656" spans="2:39" x14ac:dyDescent="0.3">
      <c r="B656" s="215"/>
      <c r="C656" s="215"/>
      <c r="D656" s="215"/>
      <c r="E656" s="215"/>
      <c r="F656" s="215"/>
      <c r="G656" s="215"/>
      <c r="H656" s="215"/>
      <c r="I656" s="216"/>
      <c r="J656" s="216"/>
      <c r="K656" s="217"/>
      <c r="L656" s="217"/>
      <c r="M656" s="217"/>
      <c r="N656" s="217"/>
      <c r="O656" s="216"/>
      <c r="P656" s="217"/>
      <c r="Q656" s="216"/>
      <c r="R656" s="215"/>
      <c r="S656" s="218"/>
      <c r="T656" s="215"/>
      <c r="U656" s="215"/>
      <c r="V656" s="219"/>
      <c r="W656" s="219"/>
      <c r="Y656" s="215"/>
      <c r="Z656" s="215"/>
      <c r="AA656" s="215"/>
      <c r="AB656" s="215"/>
      <c r="AC656" s="215"/>
      <c r="AD656" s="215"/>
      <c r="AE656" s="215"/>
      <c r="AF656" s="215"/>
      <c r="AG656" s="215"/>
      <c r="AH656" s="215"/>
      <c r="AI656" s="215"/>
      <c r="AJ656" s="215"/>
      <c r="AK656" s="215"/>
      <c r="AM656" s="220"/>
    </row>
    <row r="657" spans="2:39" x14ac:dyDescent="0.3">
      <c r="B657" s="215"/>
      <c r="C657" s="215"/>
      <c r="D657" s="215"/>
      <c r="E657" s="215"/>
      <c r="F657" s="215"/>
      <c r="G657" s="215"/>
      <c r="H657" s="215"/>
      <c r="I657" s="216"/>
      <c r="J657" s="216"/>
      <c r="K657" s="217"/>
      <c r="L657" s="217"/>
      <c r="M657" s="217"/>
      <c r="N657" s="217"/>
      <c r="O657" s="216"/>
      <c r="P657" s="217"/>
      <c r="Q657" s="216"/>
      <c r="R657" s="215"/>
      <c r="S657" s="218"/>
      <c r="T657" s="215"/>
      <c r="U657" s="215"/>
      <c r="V657" s="219"/>
      <c r="W657" s="219"/>
      <c r="Y657" s="215"/>
      <c r="Z657" s="215"/>
      <c r="AA657" s="215"/>
      <c r="AB657" s="215"/>
      <c r="AC657" s="215"/>
      <c r="AD657" s="215"/>
      <c r="AE657" s="215"/>
      <c r="AF657" s="215"/>
      <c r="AG657" s="215"/>
      <c r="AH657" s="215"/>
      <c r="AI657" s="215"/>
      <c r="AJ657" s="215"/>
      <c r="AK657" s="215"/>
      <c r="AM657" s="220"/>
    </row>
    <row r="658" spans="2:39" x14ac:dyDescent="0.3">
      <c r="B658" s="215"/>
      <c r="C658" s="215"/>
      <c r="D658" s="215"/>
      <c r="E658" s="215"/>
      <c r="F658" s="215"/>
      <c r="G658" s="215"/>
      <c r="H658" s="215"/>
      <c r="I658" s="216"/>
      <c r="J658" s="216"/>
      <c r="K658" s="217"/>
      <c r="L658" s="217"/>
      <c r="M658" s="217"/>
      <c r="N658" s="217"/>
      <c r="O658" s="216"/>
      <c r="P658" s="217"/>
      <c r="Q658" s="216"/>
      <c r="R658" s="215"/>
      <c r="S658" s="218"/>
      <c r="T658" s="215"/>
      <c r="U658" s="215"/>
      <c r="V658" s="219"/>
      <c r="W658" s="219"/>
      <c r="Y658" s="215"/>
      <c r="Z658" s="215"/>
      <c r="AA658" s="215"/>
      <c r="AB658" s="215"/>
      <c r="AC658" s="215"/>
      <c r="AD658" s="215"/>
      <c r="AE658" s="215"/>
      <c r="AF658" s="215"/>
      <c r="AG658" s="215"/>
      <c r="AH658" s="215"/>
      <c r="AI658" s="215"/>
      <c r="AJ658" s="215"/>
      <c r="AK658" s="215"/>
      <c r="AM658" s="220"/>
    </row>
    <row r="659" spans="2:39" x14ac:dyDescent="0.3">
      <c r="B659" s="215"/>
      <c r="C659" s="215"/>
      <c r="D659" s="215"/>
      <c r="E659" s="215"/>
      <c r="F659" s="215"/>
      <c r="G659" s="215"/>
      <c r="H659" s="215"/>
      <c r="I659" s="216"/>
      <c r="J659" s="216"/>
      <c r="K659" s="217"/>
      <c r="L659" s="217"/>
      <c r="M659" s="217"/>
      <c r="N659" s="217"/>
      <c r="O659" s="216"/>
      <c r="P659" s="217"/>
      <c r="Q659" s="216"/>
      <c r="R659" s="215"/>
      <c r="S659" s="218"/>
      <c r="T659" s="215"/>
      <c r="U659" s="215"/>
      <c r="V659" s="219"/>
      <c r="W659" s="219"/>
      <c r="Y659" s="215"/>
      <c r="Z659" s="215"/>
      <c r="AA659" s="215"/>
      <c r="AB659" s="215"/>
      <c r="AC659" s="215"/>
      <c r="AD659" s="215"/>
      <c r="AE659" s="215"/>
      <c r="AF659" s="215"/>
      <c r="AG659" s="215"/>
      <c r="AH659" s="215"/>
      <c r="AI659" s="215"/>
      <c r="AJ659" s="215"/>
      <c r="AK659" s="215"/>
      <c r="AM659" s="220"/>
    </row>
    <row r="660" spans="2:39" x14ac:dyDescent="0.3">
      <c r="B660" s="215"/>
      <c r="C660" s="215"/>
      <c r="D660" s="215"/>
      <c r="E660" s="215"/>
      <c r="F660" s="215"/>
      <c r="G660" s="215"/>
      <c r="H660" s="215"/>
      <c r="I660" s="216"/>
      <c r="J660" s="216"/>
      <c r="K660" s="217"/>
      <c r="L660" s="217"/>
      <c r="M660" s="217"/>
      <c r="N660" s="217"/>
      <c r="O660" s="216"/>
      <c r="P660" s="217"/>
      <c r="Q660" s="216"/>
      <c r="R660" s="215"/>
      <c r="S660" s="218"/>
      <c r="T660" s="215"/>
      <c r="U660" s="215"/>
      <c r="V660" s="219"/>
      <c r="W660" s="219"/>
      <c r="Y660" s="215"/>
      <c r="Z660" s="215"/>
      <c r="AA660" s="215"/>
      <c r="AB660" s="215"/>
      <c r="AC660" s="215"/>
      <c r="AD660" s="215"/>
      <c r="AE660" s="215"/>
      <c r="AF660" s="215"/>
      <c r="AG660" s="215"/>
      <c r="AH660" s="215"/>
      <c r="AI660" s="215"/>
      <c r="AJ660" s="215"/>
      <c r="AK660" s="215"/>
      <c r="AM660" s="220"/>
    </row>
    <row r="661" spans="2:39" x14ac:dyDescent="0.3">
      <c r="B661" s="215"/>
      <c r="C661" s="215"/>
      <c r="D661" s="215"/>
      <c r="E661" s="215"/>
      <c r="F661" s="215"/>
      <c r="G661" s="215"/>
      <c r="H661" s="215"/>
      <c r="I661" s="216"/>
      <c r="J661" s="216"/>
      <c r="K661" s="217"/>
      <c r="L661" s="217"/>
      <c r="M661" s="217"/>
      <c r="N661" s="217"/>
      <c r="O661" s="216"/>
      <c r="P661" s="217"/>
      <c r="Q661" s="216"/>
      <c r="R661" s="215"/>
      <c r="S661" s="218"/>
      <c r="T661" s="215"/>
      <c r="U661" s="215"/>
      <c r="V661" s="219"/>
      <c r="W661" s="219"/>
      <c r="Y661" s="215"/>
      <c r="Z661" s="215"/>
      <c r="AA661" s="215"/>
      <c r="AB661" s="215"/>
      <c r="AC661" s="215"/>
      <c r="AD661" s="215"/>
      <c r="AE661" s="215"/>
      <c r="AF661" s="215"/>
      <c r="AG661" s="215"/>
      <c r="AH661" s="215"/>
      <c r="AI661" s="215"/>
      <c r="AJ661" s="215"/>
      <c r="AK661" s="215"/>
      <c r="AM661" s="220"/>
    </row>
    <row r="662" spans="2:39" x14ac:dyDescent="0.3">
      <c r="B662" s="215"/>
      <c r="C662" s="215"/>
      <c r="D662" s="215"/>
      <c r="E662" s="215"/>
      <c r="F662" s="215"/>
      <c r="G662" s="215"/>
      <c r="H662" s="215"/>
      <c r="I662" s="216"/>
      <c r="J662" s="216"/>
      <c r="K662" s="217"/>
      <c r="L662" s="217"/>
      <c r="M662" s="217"/>
      <c r="N662" s="217"/>
      <c r="O662" s="216"/>
      <c r="P662" s="217"/>
      <c r="Q662" s="216"/>
      <c r="R662" s="215"/>
      <c r="S662" s="218"/>
      <c r="T662" s="215"/>
      <c r="U662" s="215"/>
      <c r="V662" s="219"/>
      <c r="W662" s="219"/>
      <c r="Y662" s="215"/>
      <c r="Z662" s="215"/>
      <c r="AA662" s="215"/>
      <c r="AB662" s="215"/>
      <c r="AC662" s="215"/>
      <c r="AD662" s="215"/>
      <c r="AE662" s="215"/>
      <c r="AF662" s="215"/>
      <c r="AG662" s="215"/>
      <c r="AH662" s="215"/>
      <c r="AI662" s="215"/>
      <c r="AJ662" s="215"/>
      <c r="AK662" s="215"/>
      <c r="AM662" s="220"/>
    </row>
    <row r="663" spans="2:39" x14ac:dyDescent="0.3">
      <c r="B663" s="215"/>
      <c r="C663" s="215"/>
      <c r="D663" s="215"/>
      <c r="E663" s="215"/>
      <c r="F663" s="215"/>
      <c r="G663" s="215"/>
      <c r="H663" s="215"/>
      <c r="I663" s="216"/>
      <c r="J663" s="216"/>
      <c r="K663" s="217"/>
      <c r="L663" s="217"/>
      <c r="M663" s="217"/>
      <c r="N663" s="217"/>
      <c r="O663" s="216"/>
      <c r="P663" s="217"/>
      <c r="Q663" s="216"/>
      <c r="R663" s="215"/>
      <c r="S663" s="218"/>
      <c r="T663" s="215"/>
      <c r="U663" s="215"/>
      <c r="V663" s="219"/>
      <c r="W663" s="219"/>
      <c r="Y663" s="215"/>
      <c r="Z663" s="215"/>
      <c r="AA663" s="215"/>
      <c r="AB663" s="215"/>
      <c r="AC663" s="215"/>
      <c r="AD663" s="215"/>
      <c r="AE663" s="215"/>
      <c r="AF663" s="215"/>
      <c r="AG663" s="215"/>
      <c r="AH663" s="215"/>
      <c r="AI663" s="215"/>
      <c r="AJ663" s="215"/>
      <c r="AK663" s="215"/>
      <c r="AM663" s="220"/>
    </row>
    <row r="664" spans="2:39" x14ac:dyDescent="0.3">
      <c r="B664" s="215"/>
      <c r="C664" s="215"/>
      <c r="D664" s="215"/>
      <c r="E664" s="215"/>
      <c r="F664" s="215"/>
      <c r="G664" s="215"/>
      <c r="H664" s="215"/>
      <c r="I664" s="216"/>
      <c r="J664" s="216"/>
      <c r="K664" s="217"/>
      <c r="L664" s="217"/>
      <c r="M664" s="217"/>
      <c r="N664" s="217"/>
      <c r="O664" s="216"/>
      <c r="P664" s="217"/>
      <c r="Q664" s="216"/>
      <c r="R664" s="215"/>
      <c r="S664" s="218"/>
      <c r="T664" s="215"/>
      <c r="U664" s="215"/>
      <c r="V664" s="219"/>
      <c r="W664" s="219"/>
      <c r="Y664" s="215"/>
      <c r="Z664" s="215"/>
      <c r="AA664" s="215"/>
      <c r="AB664" s="215"/>
      <c r="AC664" s="215"/>
      <c r="AD664" s="215"/>
      <c r="AE664" s="215"/>
      <c r="AF664" s="215"/>
      <c r="AG664" s="215"/>
      <c r="AH664" s="215"/>
      <c r="AI664" s="215"/>
      <c r="AJ664" s="215"/>
      <c r="AK664" s="215"/>
      <c r="AM664" s="220"/>
    </row>
    <row r="665" spans="2:39" x14ac:dyDescent="0.3">
      <c r="B665" s="215"/>
      <c r="C665" s="215"/>
      <c r="D665" s="215"/>
      <c r="E665" s="215"/>
      <c r="F665" s="215"/>
      <c r="G665" s="215"/>
      <c r="H665" s="215"/>
      <c r="I665" s="216"/>
      <c r="J665" s="216"/>
      <c r="K665" s="217"/>
      <c r="L665" s="217"/>
      <c r="M665" s="217"/>
      <c r="N665" s="217"/>
      <c r="O665" s="216"/>
      <c r="P665" s="217"/>
      <c r="Q665" s="216"/>
      <c r="R665" s="215"/>
      <c r="S665" s="218"/>
      <c r="T665" s="215"/>
      <c r="U665" s="215"/>
      <c r="V665" s="219"/>
      <c r="W665" s="219"/>
      <c r="Y665" s="215"/>
      <c r="Z665" s="215"/>
      <c r="AA665" s="215"/>
      <c r="AB665" s="215"/>
      <c r="AC665" s="215"/>
      <c r="AD665" s="215"/>
      <c r="AE665" s="215"/>
      <c r="AF665" s="215"/>
      <c r="AG665" s="215"/>
      <c r="AH665" s="215"/>
      <c r="AI665" s="215"/>
      <c r="AJ665" s="215"/>
      <c r="AK665" s="215"/>
      <c r="AM665" s="220"/>
    </row>
    <row r="666" spans="2:39" x14ac:dyDescent="0.3">
      <c r="B666" s="215"/>
      <c r="C666" s="215"/>
      <c r="D666" s="215"/>
      <c r="E666" s="215"/>
      <c r="F666" s="215"/>
      <c r="G666" s="215"/>
      <c r="H666" s="215"/>
      <c r="I666" s="216"/>
      <c r="J666" s="216"/>
      <c r="K666" s="217"/>
      <c r="L666" s="217"/>
      <c r="M666" s="217"/>
      <c r="N666" s="217"/>
      <c r="O666" s="216"/>
      <c r="P666" s="217"/>
      <c r="Q666" s="216"/>
      <c r="R666" s="215"/>
      <c r="S666" s="218"/>
      <c r="T666" s="215"/>
      <c r="U666" s="215"/>
      <c r="V666" s="219"/>
      <c r="W666" s="219"/>
      <c r="Y666" s="215"/>
      <c r="Z666" s="215"/>
      <c r="AA666" s="215"/>
      <c r="AB666" s="215"/>
      <c r="AC666" s="215"/>
      <c r="AD666" s="215"/>
      <c r="AE666" s="215"/>
      <c r="AF666" s="215"/>
      <c r="AG666" s="215"/>
      <c r="AH666" s="215"/>
      <c r="AI666" s="215"/>
      <c r="AJ666" s="215"/>
      <c r="AK666" s="215"/>
      <c r="AM666" s="220"/>
    </row>
    <row r="667" spans="2:39" x14ac:dyDescent="0.3">
      <c r="B667" s="215"/>
      <c r="C667" s="215"/>
      <c r="D667" s="215"/>
      <c r="E667" s="215"/>
      <c r="F667" s="215"/>
      <c r="G667" s="215"/>
      <c r="H667" s="215"/>
      <c r="I667" s="216"/>
      <c r="J667" s="216"/>
      <c r="K667" s="217"/>
      <c r="L667" s="217"/>
      <c r="M667" s="217"/>
      <c r="N667" s="217"/>
      <c r="O667" s="216"/>
      <c r="P667" s="217"/>
      <c r="Q667" s="216"/>
      <c r="R667" s="215"/>
      <c r="S667" s="218"/>
      <c r="T667" s="215"/>
      <c r="U667" s="215"/>
      <c r="V667" s="219"/>
      <c r="W667" s="219"/>
      <c r="Y667" s="215"/>
      <c r="Z667" s="215"/>
      <c r="AA667" s="215"/>
      <c r="AB667" s="215"/>
      <c r="AC667" s="215"/>
      <c r="AD667" s="215"/>
      <c r="AE667" s="215"/>
      <c r="AF667" s="215"/>
      <c r="AG667" s="215"/>
      <c r="AH667" s="215"/>
      <c r="AI667" s="215"/>
      <c r="AJ667" s="215"/>
      <c r="AK667" s="215"/>
      <c r="AM667" s="220"/>
    </row>
    <row r="668" spans="2:39" x14ac:dyDescent="0.3">
      <c r="B668" s="215"/>
      <c r="C668" s="215"/>
      <c r="D668" s="215"/>
      <c r="E668" s="215"/>
      <c r="F668" s="215"/>
      <c r="G668" s="215"/>
      <c r="H668" s="215"/>
      <c r="I668" s="216"/>
      <c r="J668" s="216"/>
      <c r="K668" s="217"/>
      <c r="L668" s="217"/>
      <c r="M668" s="217"/>
      <c r="N668" s="217"/>
      <c r="O668" s="216"/>
      <c r="P668" s="217"/>
      <c r="Q668" s="216"/>
      <c r="R668" s="215"/>
      <c r="S668" s="218"/>
      <c r="T668" s="215"/>
      <c r="U668" s="215"/>
      <c r="V668" s="219"/>
      <c r="W668" s="219"/>
      <c r="Y668" s="215"/>
      <c r="Z668" s="215"/>
      <c r="AA668" s="215"/>
      <c r="AB668" s="215"/>
      <c r="AC668" s="215"/>
      <c r="AD668" s="215"/>
      <c r="AE668" s="215"/>
      <c r="AF668" s="215"/>
      <c r="AG668" s="215"/>
      <c r="AH668" s="215"/>
      <c r="AI668" s="215"/>
      <c r="AJ668" s="215"/>
      <c r="AK668" s="215"/>
      <c r="AM668" s="220"/>
    </row>
    <row r="669" spans="2:39" x14ac:dyDescent="0.3">
      <c r="B669" s="215"/>
      <c r="C669" s="215"/>
      <c r="D669" s="215"/>
      <c r="E669" s="215"/>
      <c r="F669" s="215"/>
      <c r="G669" s="215"/>
      <c r="H669" s="215"/>
      <c r="I669" s="216"/>
      <c r="J669" s="216"/>
      <c r="K669" s="217"/>
      <c r="L669" s="217"/>
      <c r="M669" s="217"/>
      <c r="N669" s="217"/>
      <c r="O669" s="216"/>
      <c r="P669" s="217"/>
      <c r="Q669" s="216"/>
      <c r="R669" s="215"/>
      <c r="S669" s="218"/>
      <c r="T669" s="215"/>
      <c r="U669" s="215"/>
      <c r="V669" s="219"/>
      <c r="W669" s="219"/>
      <c r="Y669" s="215"/>
      <c r="Z669" s="215"/>
      <c r="AA669" s="215"/>
      <c r="AB669" s="215"/>
      <c r="AC669" s="215"/>
      <c r="AD669" s="215"/>
      <c r="AE669" s="215"/>
      <c r="AF669" s="215"/>
      <c r="AG669" s="215"/>
      <c r="AH669" s="215"/>
      <c r="AI669" s="215"/>
      <c r="AJ669" s="215"/>
      <c r="AK669" s="215"/>
      <c r="AM669" s="220"/>
    </row>
    <row r="670" spans="2:39" x14ac:dyDescent="0.3">
      <c r="B670" s="215"/>
      <c r="C670" s="215"/>
      <c r="D670" s="215"/>
      <c r="E670" s="215"/>
      <c r="F670" s="215"/>
      <c r="G670" s="215"/>
      <c r="H670" s="215"/>
      <c r="I670" s="216"/>
      <c r="J670" s="216"/>
      <c r="K670" s="217"/>
      <c r="L670" s="217"/>
      <c r="M670" s="217"/>
      <c r="N670" s="217"/>
      <c r="O670" s="216"/>
      <c r="P670" s="217"/>
      <c r="Q670" s="216"/>
      <c r="R670" s="215"/>
      <c r="S670" s="218"/>
      <c r="T670" s="215"/>
      <c r="U670" s="215"/>
      <c r="V670" s="219"/>
      <c r="W670" s="219"/>
      <c r="Y670" s="215"/>
      <c r="Z670" s="215"/>
      <c r="AA670" s="215"/>
      <c r="AB670" s="215"/>
      <c r="AC670" s="215"/>
      <c r="AD670" s="215"/>
      <c r="AE670" s="215"/>
      <c r="AF670" s="215"/>
      <c r="AG670" s="215"/>
      <c r="AH670" s="215"/>
      <c r="AI670" s="215"/>
      <c r="AJ670" s="215"/>
      <c r="AK670" s="215"/>
      <c r="AM670" s="220"/>
    </row>
    <row r="671" spans="2:39" x14ac:dyDescent="0.3">
      <c r="B671" s="215"/>
      <c r="C671" s="215"/>
      <c r="D671" s="215"/>
      <c r="E671" s="215"/>
      <c r="F671" s="215"/>
      <c r="G671" s="215"/>
      <c r="H671" s="215"/>
      <c r="I671" s="216"/>
      <c r="J671" s="216"/>
      <c r="K671" s="217"/>
      <c r="L671" s="217"/>
      <c r="M671" s="217"/>
      <c r="N671" s="217"/>
      <c r="O671" s="216"/>
      <c r="P671" s="217"/>
      <c r="Q671" s="216"/>
      <c r="R671" s="215"/>
      <c r="S671" s="218"/>
      <c r="T671" s="215"/>
      <c r="U671" s="215"/>
      <c r="V671" s="219"/>
      <c r="W671" s="219"/>
      <c r="Y671" s="215"/>
      <c r="Z671" s="215"/>
      <c r="AA671" s="215"/>
      <c r="AB671" s="215"/>
      <c r="AC671" s="215"/>
      <c r="AD671" s="215"/>
      <c r="AE671" s="215"/>
      <c r="AF671" s="215"/>
      <c r="AG671" s="215"/>
      <c r="AH671" s="215"/>
      <c r="AI671" s="215"/>
      <c r="AJ671" s="215"/>
      <c r="AK671" s="215"/>
      <c r="AM671" s="220"/>
    </row>
    <row r="672" spans="2:39" x14ac:dyDescent="0.3">
      <c r="B672" s="215"/>
      <c r="C672" s="215"/>
      <c r="D672" s="215"/>
      <c r="E672" s="215"/>
      <c r="F672" s="215"/>
      <c r="G672" s="215"/>
      <c r="H672" s="215"/>
      <c r="I672" s="216"/>
      <c r="J672" s="216"/>
      <c r="K672" s="217"/>
      <c r="L672" s="217"/>
      <c r="M672" s="217"/>
      <c r="N672" s="217"/>
      <c r="O672" s="216"/>
      <c r="P672" s="217"/>
      <c r="Q672" s="216"/>
      <c r="R672" s="215"/>
      <c r="S672" s="218"/>
      <c r="T672" s="215"/>
      <c r="U672" s="215"/>
      <c r="V672" s="219"/>
      <c r="W672" s="219"/>
      <c r="Y672" s="215"/>
      <c r="Z672" s="215"/>
      <c r="AA672" s="215"/>
      <c r="AB672" s="215"/>
      <c r="AC672" s="215"/>
      <c r="AD672" s="215"/>
      <c r="AE672" s="215"/>
      <c r="AF672" s="215"/>
      <c r="AG672" s="215"/>
      <c r="AH672" s="215"/>
      <c r="AI672" s="215"/>
      <c r="AJ672" s="215"/>
      <c r="AK672" s="215"/>
      <c r="AM672" s="220"/>
    </row>
    <row r="673" spans="2:39" x14ac:dyDescent="0.3">
      <c r="B673" s="215"/>
      <c r="C673" s="215"/>
      <c r="D673" s="215"/>
      <c r="E673" s="215"/>
      <c r="F673" s="215"/>
      <c r="G673" s="215"/>
      <c r="H673" s="215"/>
      <c r="I673" s="216"/>
      <c r="J673" s="216"/>
      <c r="K673" s="217"/>
      <c r="L673" s="217"/>
      <c r="M673" s="217"/>
      <c r="N673" s="217"/>
      <c r="O673" s="216"/>
      <c r="P673" s="217"/>
      <c r="Q673" s="216"/>
      <c r="R673" s="215"/>
      <c r="S673" s="218"/>
      <c r="T673" s="215"/>
      <c r="U673" s="215"/>
      <c r="V673" s="219"/>
      <c r="W673" s="219"/>
      <c r="Y673" s="215"/>
      <c r="Z673" s="215"/>
      <c r="AA673" s="215"/>
      <c r="AB673" s="215"/>
      <c r="AC673" s="215"/>
      <c r="AD673" s="215"/>
      <c r="AE673" s="215"/>
      <c r="AF673" s="215"/>
      <c r="AG673" s="215"/>
      <c r="AH673" s="215"/>
      <c r="AI673" s="215"/>
      <c r="AJ673" s="215"/>
      <c r="AK673" s="215"/>
      <c r="AM673" s="220"/>
    </row>
    <row r="674" spans="2:39" x14ac:dyDescent="0.3">
      <c r="B674" s="215"/>
      <c r="C674" s="215"/>
      <c r="D674" s="215"/>
      <c r="E674" s="215"/>
      <c r="F674" s="215"/>
      <c r="G674" s="215"/>
      <c r="H674" s="215"/>
      <c r="I674" s="216"/>
      <c r="J674" s="216"/>
      <c r="K674" s="217"/>
      <c r="L674" s="217"/>
      <c r="M674" s="217"/>
      <c r="N674" s="217"/>
      <c r="O674" s="216"/>
      <c r="P674" s="217"/>
      <c r="Q674" s="216"/>
      <c r="R674" s="215"/>
      <c r="S674" s="218"/>
      <c r="T674" s="215"/>
      <c r="U674" s="215"/>
      <c r="V674" s="219"/>
      <c r="W674" s="219"/>
      <c r="Y674" s="215"/>
      <c r="Z674" s="215"/>
      <c r="AA674" s="215"/>
      <c r="AB674" s="215"/>
      <c r="AC674" s="215"/>
      <c r="AD674" s="215"/>
      <c r="AE674" s="215"/>
      <c r="AF674" s="215"/>
      <c r="AG674" s="215"/>
      <c r="AH674" s="215"/>
      <c r="AI674" s="215"/>
      <c r="AJ674" s="215"/>
      <c r="AK674" s="215"/>
      <c r="AM674" s="220"/>
    </row>
    <row r="675" spans="2:39" x14ac:dyDescent="0.3">
      <c r="B675" s="215"/>
      <c r="C675" s="215"/>
      <c r="D675" s="215"/>
      <c r="E675" s="215"/>
      <c r="F675" s="215"/>
      <c r="G675" s="215"/>
      <c r="H675" s="215"/>
      <c r="I675" s="216"/>
      <c r="J675" s="216"/>
      <c r="K675" s="217"/>
      <c r="L675" s="217"/>
      <c r="M675" s="217"/>
      <c r="N675" s="217"/>
      <c r="O675" s="216"/>
      <c r="P675" s="217"/>
      <c r="Q675" s="216"/>
      <c r="R675" s="215"/>
      <c r="S675" s="218"/>
      <c r="T675" s="215"/>
      <c r="U675" s="215"/>
      <c r="V675" s="219"/>
      <c r="W675" s="219"/>
      <c r="Y675" s="215"/>
      <c r="Z675" s="215"/>
      <c r="AA675" s="215"/>
      <c r="AB675" s="215"/>
      <c r="AC675" s="215"/>
      <c r="AD675" s="215"/>
      <c r="AE675" s="215"/>
      <c r="AF675" s="215"/>
      <c r="AG675" s="215"/>
      <c r="AH675" s="215"/>
      <c r="AI675" s="215"/>
      <c r="AJ675" s="215"/>
      <c r="AK675" s="215"/>
      <c r="AM675" s="220"/>
    </row>
    <row r="676" spans="2:39" x14ac:dyDescent="0.3">
      <c r="B676" s="215"/>
      <c r="C676" s="215"/>
      <c r="D676" s="215"/>
      <c r="E676" s="215"/>
      <c r="F676" s="215"/>
      <c r="G676" s="215"/>
      <c r="H676" s="215"/>
      <c r="I676" s="216"/>
      <c r="J676" s="216"/>
      <c r="K676" s="217"/>
      <c r="L676" s="217"/>
      <c r="M676" s="217"/>
      <c r="N676" s="217"/>
      <c r="O676" s="216"/>
      <c r="P676" s="217"/>
      <c r="Q676" s="216"/>
      <c r="R676" s="215"/>
      <c r="S676" s="218"/>
      <c r="T676" s="215"/>
      <c r="U676" s="215"/>
      <c r="V676" s="219"/>
      <c r="W676" s="219"/>
      <c r="Y676" s="215"/>
      <c r="Z676" s="215"/>
      <c r="AA676" s="215"/>
      <c r="AB676" s="215"/>
      <c r="AC676" s="215"/>
      <c r="AD676" s="215"/>
      <c r="AE676" s="215"/>
      <c r="AF676" s="215"/>
      <c r="AG676" s="215"/>
      <c r="AH676" s="215"/>
      <c r="AI676" s="215"/>
      <c r="AJ676" s="215"/>
      <c r="AK676" s="215"/>
      <c r="AM676" s="220"/>
    </row>
    <row r="677" spans="2:39" x14ac:dyDescent="0.3">
      <c r="B677" s="215"/>
      <c r="C677" s="215"/>
      <c r="D677" s="215"/>
      <c r="E677" s="215"/>
      <c r="F677" s="215"/>
      <c r="G677" s="215"/>
      <c r="H677" s="215"/>
      <c r="I677" s="216"/>
      <c r="J677" s="216"/>
      <c r="K677" s="217"/>
      <c r="L677" s="217"/>
      <c r="M677" s="217"/>
      <c r="N677" s="217"/>
      <c r="O677" s="216"/>
      <c r="P677" s="217"/>
      <c r="Q677" s="216"/>
      <c r="R677" s="215"/>
      <c r="S677" s="218"/>
      <c r="T677" s="215"/>
      <c r="U677" s="215"/>
      <c r="V677" s="219"/>
      <c r="W677" s="219"/>
      <c r="Y677" s="215"/>
      <c r="Z677" s="215"/>
      <c r="AA677" s="215"/>
      <c r="AB677" s="215"/>
      <c r="AC677" s="215"/>
      <c r="AD677" s="215"/>
      <c r="AE677" s="215"/>
      <c r="AF677" s="215"/>
      <c r="AG677" s="215"/>
      <c r="AH677" s="215"/>
      <c r="AI677" s="215"/>
      <c r="AJ677" s="215"/>
      <c r="AK677" s="215"/>
      <c r="AM677" s="220"/>
    </row>
    <row r="678" spans="2:39" x14ac:dyDescent="0.3">
      <c r="B678" s="215"/>
      <c r="C678" s="215"/>
      <c r="D678" s="215"/>
      <c r="E678" s="215"/>
      <c r="F678" s="215"/>
      <c r="G678" s="215"/>
      <c r="H678" s="215"/>
      <c r="I678" s="216"/>
      <c r="J678" s="216"/>
      <c r="K678" s="217"/>
      <c r="L678" s="217"/>
      <c r="M678" s="217"/>
      <c r="N678" s="217"/>
      <c r="O678" s="216"/>
      <c r="P678" s="217"/>
      <c r="Q678" s="216"/>
      <c r="R678" s="215"/>
      <c r="S678" s="218"/>
      <c r="T678" s="215"/>
      <c r="U678" s="215"/>
      <c r="V678" s="219"/>
      <c r="W678" s="219"/>
      <c r="Y678" s="215"/>
      <c r="Z678" s="215"/>
      <c r="AA678" s="215"/>
      <c r="AB678" s="215"/>
      <c r="AC678" s="215"/>
      <c r="AD678" s="215"/>
      <c r="AE678" s="215"/>
      <c r="AF678" s="215"/>
      <c r="AG678" s="215"/>
      <c r="AH678" s="215"/>
      <c r="AI678" s="215"/>
      <c r="AJ678" s="215"/>
      <c r="AK678" s="215"/>
      <c r="AM678" s="220"/>
    </row>
    <row r="679" spans="2:39" x14ac:dyDescent="0.3">
      <c r="B679" s="215"/>
      <c r="C679" s="215"/>
      <c r="D679" s="215"/>
      <c r="E679" s="215"/>
      <c r="F679" s="215"/>
      <c r="G679" s="215"/>
      <c r="H679" s="215"/>
      <c r="I679" s="216"/>
      <c r="J679" s="216"/>
      <c r="K679" s="217"/>
      <c r="L679" s="217"/>
      <c r="M679" s="217"/>
      <c r="N679" s="217"/>
      <c r="O679" s="216"/>
      <c r="P679" s="217"/>
      <c r="Q679" s="216"/>
      <c r="R679" s="215"/>
      <c r="S679" s="218"/>
      <c r="T679" s="215"/>
      <c r="U679" s="215"/>
      <c r="V679" s="219"/>
      <c r="W679" s="219"/>
      <c r="Y679" s="215"/>
      <c r="Z679" s="215"/>
      <c r="AA679" s="215"/>
      <c r="AB679" s="215"/>
      <c r="AC679" s="215"/>
      <c r="AD679" s="215"/>
      <c r="AE679" s="215"/>
      <c r="AF679" s="215"/>
      <c r="AG679" s="215"/>
      <c r="AH679" s="215"/>
      <c r="AI679" s="215"/>
      <c r="AJ679" s="215"/>
      <c r="AK679" s="215"/>
      <c r="AM679" s="220"/>
    </row>
    <row r="680" spans="2:39" x14ac:dyDescent="0.3">
      <c r="B680" s="215"/>
      <c r="C680" s="215"/>
      <c r="D680" s="215"/>
      <c r="E680" s="215"/>
      <c r="F680" s="215"/>
      <c r="G680" s="215"/>
      <c r="H680" s="215"/>
      <c r="I680" s="216"/>
      <c r="J680" s="216"/>
      <c r="K680" s="217"/>
      <c r="L680" s="217"/>
      <c r="M680" s="217"/>
      <c r="N680" s="217"/>
      <c r="O680" s="216"/>
      <c r="P680" s="217"/>
      <c r="Q680" s="216"/>
      <c r="R680" s="215"/>
      <c r="S680" s="218"/>
      <c r="T680" s="215"/>
      <c r="U680" s="215"/>
      <c r="V680" s="219"/>
      <c r="W680" s="219"/>
      <c r="Y680" s="215"/>
      <c r="Z680" s="215"/>
      <c r="AA680" s="215"/>
      <c r="AB680" s="215"/>
      <c r="AC680" s="215"/>
      <c r="AD680" s="215"/>
      <c r="AE680" s="215"/>
      <c r="AF680" s="215"/>
      <c r="AG680" s="215"/>
      <c r="AH680" s="215"/>
      <c r="AI680" s="215"/>
      <c r="AJ680" s="215"/>
      <c r="AK680" s="215"/>
      <c r="AM680" s="220"/>
    </row>
    <row r="681" spans="2:39" x14ac:dyDescent="0.3">
      <c r="B681" s="215"/>
      <c r="C681" s="215"/>
      <c r="D681" s="215"/>
      <c r="E681" s="215"/>
      <c r="F681" s="215"/>
      <c r="G681" s="215"/>
      <c r="H681" s="215"/>
      <c r="I681" s="216"/>
      <c r="J681" s="216"/>
      <c r="K681" s="217"/>
      <c r="L681" s="217"/>
      <c r="M681" s="217"/>
      <c r="N681" s="217"/>
      <c r="O681" s="216"/>
      <c r="P681" s="217"/>
      <c r="Q681" s="216"/>
      <c r="R681" s="215"/>
      <c r="S681" s="218"/>
      <c r="T681" s="215"/>
      <c r="U681" s="215"/>
      <c r="V681" s="219"/>
      <c r="W681" s="219"/>
      <c r="Y681" s="215"/>
      <c r="Z681" s="215"/>
      <c r="AA681" s="215"/>
      <c r="AB681" s="215"/>
      <c r="AC681" s="215"/>
      <c r="AD681" s="215"/>
      <c r="AE681" s="215"/>
      <c r="AF681" s="215"/>
      <c r="AG681" s="215"/>
      <c r="AH681" s="215"/>
      <c r="AI681" s="215"/>
      <c r="AJ681" s="215"/>
      <c r="AK681" s="215"/>
      <c r="AM681" s="220"/>
    </row>
    <row r="682" spans="2:39" x14ac:dyDescent="0.3">
      <c r="B682" s="215"/>
      <c r="C682" s="215"/>
      <c r="D682" s="215"/>
      <c r="E682" s="215"/>
      <c r="F682" s="215"/>
      <c r="G682" s="215"/>
      <c r="H682" s="215"/>
      <c r="I682" s="216"/>
      <c r="J682" s="216"/>
      <c r="K682" s="217"/>
      <c r="L682" s="217"/>
      <c r="M682" s="217"/>
      <c r="N682" s="217"/>
      <c r="O682" s="216"/>
      <c r="P682" s="217"/>
      <c r="Q682" s="216"/>
      <c r="R682" s="215"/>
      <c r="S682" s="218"/>
      <c r="T682" s="215"/>
      <c r="U682" s="215"/>
      <c r="V682" s="219"/>
      <c r="W682" s="219"/>
      <c r="Y682" s="215"/>
      <c r="Z682" s="215"/>
      <c r="AA682" s="215"/>
      <c r="AB682" s="215"/>
      <c r="AC682" s="215"/>
      <c r="AD682" s="215"/>
      <c r="AE682" s="215"/>
      <c r="AF682" s="215"/>
      <c r="AG682" s="215"/>
      <c r="AH682" s="215"/>
      <c r="AI682" s="215"/>
      <c r="AJ682" s="215"/>
      <c r="AK682" s="215"/>
      <c r="AM682" s="220"/>
    </row>
    <row r="683" spans="2:39" x14ac:dyDescent="0.3">
      <c r="B683" s="215"/>
      <c r="C683" s="215"/>
      <c r="D683" s="215"/>
      <c r="E683" s="215"/>
      <c r="F683" s="215"/>
      <c r="G683" s="215"/>
      <c r="H683" s="215"/>
      <c r="I683" s="216"/>
      <c r="J683" s="216"/>
      <c r="K683" s="217"/>
      <c r="L683" s="217"/>
      <c r="M683" s="217"/>
      <c r="N683" s="217"/>
      <c r="O683" s="216"/>
      <c r="P683" s="217"/>
      <c r="Q683" s="216"/>
      <c r="R683" s="215"/>
      <c r="S683" s="218"/>
      <c r="T683" s="215"/>
      <c r="U683" s="215"/>
      <c r="V683" s="219"/>
      <c r="W683" s="219"/>
      <c r="Y683" s="215"/>
      <c r="Z683" s="215"/>
      <c r="AA683" s="215"/>
      <c r="AB683" s="215"/>
      <c r="AC683" s="215"/>
      <c r="AD683" s="215"/>
      <c r="AE683" s="215"/>
      <c r="AF683" s="215"/>
      <c r="AG683" s="215"/>
      <c r="AH683" s="215"/>
      <c r="AI683" s="215"/>
      <c r="AJ683" s="215"/>
      <c r="AK683" s="215"/>
      <c r="AM683" s="220"/>
    </row>
    <row r="684" spans="2:39" x14ac:dyDescent="0.3">
      <c r="B684" s="215"/>
      <c r="C684" s="215"/>
      <c r="D684" s="215"/>
      <c r="E684" s="215"/>
      <c r="F684" s="215"/>
      <c r="G684" s="215"/>
      <c r="H684" s="215"/>
      <c r="I684" s="216"/>
      <c r="J684" s="216"/>
      <c r="K684" s="217"/>
      <c r="L684" s="217"/>
      <c r="M684" s="217"/>
      <c r="N684" s="217"/>
      <c r="O684" s="216"/>
      <c r="P684" s="217"/>
      <c r="Q684" s="216"/>
      <c r="R684" s="215"/>
      <c r="S684" s="218"/>
      <c r="T684" s="215"/>
      <c r="U684" s="215"/>
      <c r="V684" s="219"/>
      <c r="W684" s="219"/>
      <c r="Y684" s="215"/>
      <c r="Z684" s="215"/>
      <c r="AA684" s="215"/>
      <c r="AB684" s="215"/>
      <c r="AC684" s="215"/>
      <c r="AD684" s="215"/>
      <c r="AE684" s="215"/>
      <c r="AF684" s="215"/>
      <c r="AG684" s="215"/>
      <c r="AH684" s="215"/>
      <c r="AI684" s="215"/>
      <c r="AJ684" s="215"/>
      <c r="AK684" s="215"/>
      <c r="AM684" s="220"/>
    </row>
    <row r="685" spans="2:39" x14ac:dyDescent="0.3">
      <c r="B685" s="215"/>
      <c r="C685" s="215"/>
      <c r="D685" s="215"/>
      <c r="E685" s="215"/>
      <c r="F685" s="215"/>
      <c r="G685" s="215"/>
      <c r="H685" s="215"/>
      <c r="I685" s="216"/>
      <c r="J685" s="216"/>
      <c r="K685" s="217"/>
      <c r="L685" s="217"/>
      <c r="M685" s="217"/>
      <c r="N685" s="217"/>
      <c r="O685" s="216"/>
      <c r="P685" s="217"/>
      <c r="Q685" s="216"/>
      <c r="R685" s="215"/>
      <c r="S685" s="218"/>
      <c r="T685" s="215"/>
      <c r="U685" s="215"/>
      <c r="V685" s="219"/>
      <c r="W685" s="219"/>
      <c r="Y685" s="215"/>
      <c r="Z685" s="215"/>
      <c r="AA685" s="215"/>
      <c r="AB685" s="215"/>
      <c r="AC685" s="215"/>
      <c r="AD685" s="215"/>
      <c r="AE685" s="215"/>
      <c r="AF685" s="215"/>
      <c r="AG685" s="215"/>
      <c r="AH685" s="215"/>
      <c r="AI685" s="215"/>
      <c r="AJ685" s="215"/>
      <c r="AK685" s="215"/>
      <c r="AM685" s="220"/>
    </row>
    <row r="686" spans="2:39" x14ac:dyDescent="0.3">
      <c r="B686" s="215"/>
      <c r="C686" s="215"/>
      <c r="D686" s="215"/>
      <c r="E686" s="215"/>
      <c r="F686" s="215"/>
      <c r="G686" s="215"/>
      <c r="H686" s="215"/>
      <c r="I686" s="216"/>
      <c r="J686" s="216"/>
      <c r="K686" s="217"/>
      <c r="L686" s="217"/>
      <c r="M686" s="217"/>
      <c r="N686" s="217"/>
      <c r="O686" s="216"/>
      <c r="P686" s="217"/>
      <c r="Q686" s="216"/>
      <c r="R686" s="215"/>
      <c r="S686" s="218"/>
      <c r="T686" s="215"/>
      <c r="U686" s="215"/>
      <c r="V686" s="219"/>
      <c r="W686" s="219"/>
      <c r="Y686" s="215"/>
      <c r="Z686" s="215"/>
      <c r="AA686" s="215"/>
      <c r="AB686" s="215"/>
      <c r="AC686" s="215"/>
      <c r="AD686" s="215"/>
      <c r="AE686" s="215"/>
      <c r="AF686" s="215"/>
      <c r="AG686" s="215"/>
      <c r="AH686" s="215"/>
      <c r="AI686" s="215"/>
      <c r="AJ686" s="215"/>
      <c r="AK686" s="215"/>
      <c r="AM686" s="220"/>
    </row>
    <row r="687" spans="2:39" x14ac:dyDescent="0.3">
      <c r="B687" s="215"/>
      <c r="C687" s="215"/>
      <c r="D687" s="215"/>
      <c r="E687" s="215"/>
      <c r="F687" s="215"/>
      <c r="G687" s="215"/>
      <c r="H687" s="215"/>
      <c r="I687" s="216"/>
      <c r="J687" s="216"/>
      <c r="K687" s="217"/>
      <c r="L687" s="217"/>
      <c r="M687" s="217"/>
      <c r="N687" s="217"/>
      <c r="O687" s="216"/>
      <c r="P687" s="217"/>
      <c r="Q687" s="216"/>
      <c r="R687" s="215"/>
      <c r="S687" s="218"/>
      <c r="T687" s="215"/>
      <c r="U687" s="215"/>
      <c r="V687" s="219"/>
      <c r="W687" s="219"/>
      <c r="Y687" s="215"/>
      <c r="Z687" s="215"/>
      <c r="AA687" s="215"/>
      <c r="AB687" s="215"/>
      <c r="AC687" s="215"/>
      <c r="AD687" s="215"/>
      <c r="AE687" s="215"/>
      <c r="AF687" s="215"/>
      <c r="AG687" s="215"/>
      <c r="AH687" s="215"/>
      <c r="AI687" s="215"/>
      <c r="AJ687" s="215"/>
      <c r="AK687" s="215"/>
      <c r="AM687" s="220"/>
    </row>
    <row r="688" spans="2:39" x14ac:dyDescent="0.3">
      <c r="B688" s="215"/>
      <c r="C688" s="215"/>
      <c r="D688" s="215"/>
      <c r="E688" s="215"/>
      <c r="F688" s="215"/>
      <c r="G688" s="215"/>
      <c r="H688" s="215"/>
      <c r="I688" s="216"/>
      <c r="J688" s="216"/>
      <c r="K688" s="217"/>
      <c r="L688" s="217"/>
      <c r="M688" s="217"/>
      <c r="N688" s="217"/>
      <c r="O688" s="216"/>
      <c r="P688" s="217"/>
      <c r="Q688" s="216"/>
      <c r="R688" s="215"/>
      <c r="S688" s="218"/>
      <c r="T688" s="215"/>
      <c r="U688" s="215"/>
      <c r="V688" s="219"/>
      <c r="W688" s="219"/>
      <c r="Y688" s="215"/>
      <c r="Z688" s="215"/>
      <c r="AA688" s="215"/>
      <c r="AB688" s="215"/>
      <c r="AC688" s="215"/>
      <c r="AD688" s="215"/>
      <c r="AE688" s="215"/>
      <c r="AF688" s="215"/>
      <c r="AG688" s="215"/>
      <c r="AH688" s="215"/>
      <c r="AI688" s="215"/>
      <c r="AJ688" s="215"/>
      <c r="AK688" s="215"/>
      <c r="AM688" s="220"/>
    </row>
    <row r="689" spans="2:39" x14ac:dyDescent="0.3">
      <c r="B689" s="215"/>
      <c r="C689" s="215"/>
      <c r="D689" s="215"/>
      <c r="E689" s="215"/>
      <c r="F689" s="215"/>
      <c r="G689" s="215"/>
      <c r="H689" s="215"/>
      <c r="I689" s="216"/>
      <c r="J689" s="216"/>
      <c r="K689" s="217"/>
      <c r="L689" s="217"/>
      <c r="M689" s="217"/>
      <c r="N689" s="217"/>
      <c r="O689" s="216"/>
      <c r="P689" s="217"/>
      <c r="Q689" s="216"/>
      <c r="R689" s="215"/>
      <c r="S689" s="218"/>
      <c r="T689" s="215"/>
      <c r="U689" s="215"/>
      <c r="V689" s="219"/>
      <c r="W689" s="219"/>
      <c r="Y689" s="215"/>
      <c r="Z689" s="215"/>
      <c r="AA689" s="215"/>
      <c r="AB689" s="215"/>
      <c r="AC689" s="215"/>
      <c r="AD689" s="215"/>
      <c r="AE689" s="215"/>
      <c r="AF689" s="215"/>
      <c r="AG689" s="215"/>
      <c r="AH689" s="215"/>
      <c r="AI689" s="215"/>
      <c r="AJ689" s="215"/>
      <c r="AK689" s="215"/>
      <c r="AM689" s="220"/>
    </row>
    <row r="690" spans="2:39" x14ac:dyDescent="0.3">
      <c r="B690" s="215"/>
      <c r="C690" s="215"/>
      <c r="D690" s="215"/>
      <c r="E690" s="215"/>
      <c r="F690" s="215"/>
      <c r="G690" s="215"/>
      <c r="H690" s="215"/>
      <c r="I690" s="216"/>
      <c r="J690" s="216"/>
      <c r="K690" s="217"/>
      <c r="L690" s="217"/>
      <c r="M690" s="217"/>
      <c r="N690" s="217"/>
      <c r="O690" s="216"/>
      <c r="P690" s="217"/>
      <c r="Q690" s="216"/>
      <c r="R690" s="215"/>
      <c r="S690" s="218"/>
      <c r="T690" s="215"/>
      <c r="U690" s="215"/>
      <c r="V690" s="219"/>
      <c r="W690" s="219"/>
      <c r="Y690" s="215"/>
      <c r="Z690" s="215"/>
      <c r="AA690" s="215"/>
      <c r="AB690" s="215"/>
      <c r="AC690" s="215"/>
      <c r="AD690" s="215"/>
      <c r="AE690" s="215"/>
      <c r="AF690" s="215"/>
      <c r="AG690" s="215"/>
      <c r="AH690" s="215"/>
      <c r="AI690" s="215"/>
      <c r="AJ690" s="215"/>
      <c r="AK690" s="215"/>
      <c r="AM690" s="220"/>
    </row>
    <row r="691" spans="2:39" x14ac:dyDescent="0.3">
      <c r="B691" s="215"/>
      <c r="C691" s="215"/>
      <c r="D691" s="215"/>
      <c r="E691" s="215"/>
      <c r="F691" s="215"/>
      <c r="G691" s="215"/>
      <c r="H691" s="215"/>
      <c r="I691" s="216"/>
      <c r="J691" s="216"/>
      <c r="K691" s="217"/>
      <c r="L691" s="217"/>
      <c r="M691" s="217"/>
      <c r="N691" s="217"/>
      <c r="O691" s="216"/>
      <c r="P691" s="217"/>
      <c r="Q691" s="216"/>
      <c r="R691" s="215"/>
      <c r="S691" s="218"/>
      <c r="T691" s="215"/>
      <c r="U691" s="215"/>
      <c r="V691" s="219"/>
      <c r="W691" s="219"/>
      <c r="Y691" s="215"/>
      <c r="Z691" s="215"/>
      <c r="AA691" s="215"/>
      <c r="AB691" s="215"/>
      <c r="AC691" s="215"/>
      <c r="AD691" s="215"/>
      <c r="AE691" s="215"/>
      <c r="AF691" s="215"/>
      <c r="AG691" s="215"/>
      <c r="AH691" s="215"/>
      <c r="AI691" s="215"/>
      <c r="AJ691" s="215"/>
      <c r="AK691" s="215"/>
      <c r="AM691" s="220"/>
    </row>
    <row r="692" spans="2:39" x14ac:dyDescent="0.3">
      <c r="B692" s="215"/>
      <c r="C692" s="215"/>
      <c r="D692" s="215"/>
      <c r="E692" s="215"/>
      <c r="F692" s="215"/>
      <c r="G692" s="215"/>
      <c r="H692" s="215"/>
      <c r="I692" s="216"/>
      <c r="J692" s="216"/>
      <c r="K692" s="217"/>
      <c r="L692" s="217"/>
      <c r="M692" s="217"/>
      <c r="N692" s="217"/>
      <c r="O692" s="216"/>
      <c r="P692" s="217"/>
      <c r="Q692" s="216"/>
      <c r="R692" s="215"/>
      <c r="S692" s="218"/>
      <c r="T692" s="215"/>
      <c r="U692" s="215"/>
      <c r="V692" s="219"/>
      <c r="W692" s="219"/>
      <c r="Y692" s="215"/>
      <c r="Z692" s="215"/>
      <c r="AA692" s="215"/>
      <c r="AB692" s="215"/>
      <c r="AC692" s="215"/>
      <c r="AD692" s="215"/>
      <c r="AE692" s="215"/>
      <c r="AF692" s="215"/>
      <c r="AG692" s="215"/>
      <c r="AH692" s="215"/>
      <c r="AI692" s="215"/>
      <c r="AJ692" s="215"/>
      <c r="AK692" s="215"/>
      <c r="AM692" s="220"/>
    </row>
    <row r="693" spans="2:39" x14ac:dyDescent="0.3">
      <c r="B693" s="215"/>
      <c r="C693" s="215"/>
      <c r="D693" s="215"/>
      <c r="E693" s="215"/>
      <c r="F693" s="215"/>
      <c r="G693" s="215"/>
      <c r="H693" s="215"/>
      <c r="I693" s="216"/>
      <c r="J693" s="216"/>
      <c r="K693" s="217"/>
      <c r="L693" s="217"/>
      <c r="M693" s="217"/>
      <c r="N693" s="217"/>
      <c r="O693" s="216"/>
      <c r="P693" s="217"/>
      <c r="Q693" s="216"/>
      <c r="R693" s="215"/>
      <c r="S693" s="218"/>
      <c r="T693" s="215"/>
      <c r="U693" s="215"/>
      <c r="V693" s="219"/>
      <c r="W693" s="219"/>
      <c r="Y693" s="215"/>
      <c r="Z693" s="215"/>
      <c r="AA693" s="215"/>
      <c r="AB693" s="215"/>
      <c r="AC693" s="215"/>
      <c r="AD693" s="215"/>
      <c r="AE693" s="215"/>
      <c r="AF693" s="215"/>
      <c r="AG693" s="215"/>
      <c r="AH693" s="215"/>
      <c r="AI693" s="215"/>
      <c r="AJ693" s="215"/>
      <c r="AK693" s="215"/>
      <c r="AM693" s="220"/>
    </row>
    <row r="694" spans="2:39" x14ac:dyDescent="0.3">
      <c r="B694" s="215"/>
      <c r="C694" s="215"/>
      <c r="D694" s="215"/>
      <c r="E694" s="215"/>
      <c r="F694" s="215"/>
      <c r="G694" s="215"/>
      <c r="H694" s="215"/>
      <c r="I694" s="216"/>
      <c r="J694" s="216"/>
      <c r="K694" s="217"/>
      <c r="L694" s="217"/>
      <c r="M694" s="217"/>
      <c r="N694" s="217"/>
      <c r="O694" s="216"/>
      <c r="P694" s="217"/>
      <c r="Q694" s="216"/>
      <c r="R694" s="215"/>
      <c r="S694" s="218"/>
      <c r="T694" s="215"/>
      <c r="U694" s="215"/>
      <c r="V694" s="219"/>
      <c r="W694" s="219"/>
      <c r="Y694" s="215"/>
      <c r="Z694" s="215"/>
      <c r="AA694" s="215"/>
      <c r="AB694" s="215"/>
      <c r="AC694" s="215"/>
      <c r="AD694" s="215"/>
      <c r="AE694" s="215"/>
      <c r="AF694" s="215"/>
      <c r="AG694" s="215"/>
      <c r="AH694" s="215"/>
      <c r="AI694" s="215"/>
      <c r="AJ694" s="215"/>
      <c r="AK694" s="215"/>
      <c r="AM694" s="220"/>
    </row>
    <row r="695" spans="2:39" x14ac:dyDescent="0.3">
      <c r="B695" s="215"/>
      <c r="C695" s="215"/>
      <c r="D695" s="215"/>
      <c r="E695" s="215"/>
      <c r="F695" s="215"/>
      <c r="G695" s="215"/>
      <c r="H695" s="215"/>
      <c r="I695" s="216"/>
      <c r="J695" s="216"/>
      <c r="K695" s="217"/>
      <c r="L695" s="217"/>
      <c r="M695" s="217"/>
      <c r="N695" s="217"/>
      <c r="O695" s="216"/>
      <c r="P695" s="217"/>
      <c r="Q695" s="216"/>
      <c r="R695" s="215"/>
      <c r="S695" s="218"/>
      <c r="T695" s="215"/>
      <c r="U695" s="215"/>
      <c r="V695" s="219"/>
      <c r="W695" s="219"/>
      <c r="Y695" s="215"/>
      <c r="Z695" s="215"/>
      <c r="AA695" s="215"/>
      <c r="AB695" s="215"/>
      <c r="AC695" s="215"/>
      <c r="AD695" s="215"/>
      <c r="AE695" s="215"/>
      <c r="AF695" s="215"/>
      <c r="AG695" s="215"/>
      <c r="AH695" s="215"/>
      <c r="AI695" s="215"/>
      <c r="AJ695" s="215"/>
      <c r="AK695" s="215"/>
      <c r="AM695" s="220"/>
    </row>
    <row r="696" spans="2:39" x14ac:dyDescent="0.3">
      <c r="B696" s="215"/>
      <c r="C696" s="215"/>
      <c r="D696" s="215"/>
      <c r="E696" s="215"/>
      <c r="F696" s="215"/>
      <c r="G696" s="215"/>
      <c r="H696" s="215"/>
      <c r="I696" s="216"/>
      <c r="J696" s="216"/>
      <c r="K696" s="217"/>
      <c r="L696" s="217"/>
      <c r="M696" s="217"/>
      <c r="N696" s="217"/>
      <c r="O696" s="216"/>
      <c r="P696" s="217"/>
      <c r="Q696" s="216"/>
      <c r="R696" s="215"/>
      <c r="S696" s="218"/>
      <c r="T696" s="215"/>
      <c r="U696" s="215"/>
      <c r="V696" s="219"/>
      <c r="W696" s="219"/>
      <c r="Y696" s="215"/>
      <c r="Z696" s="215"/>
      <c r="AA696" s="215"/>
      <c r="AB696" s="215"/>
      <c r="AC696" s="215"/>
      <c r="AD696" s="215"/>
      <c r="AE696" s="215"/>
      <c r="AF696" s="215"/>
      <c r="AG696" s="215"/>
      <c r="AH696" s="215"/>
      <c r="AI696" s="215"/>
      <c r="AJ696" s="215"/>
      <c r="AK696" s="215"/>
      <c r="AM696" s="220"/>
    </row>
    <row r="697" spans="2:39" x14ac:dyDescent="0.3">
      <c r="B697" s="215"/>
      <c r="C697" s="215"/>
      <c r="D697" s="215"/>
      <c r="E697" s="215"/>
      <c r="F697" s="215"/>
      <c r="G697" s="215"/>
      <c r="H697" s="215"/>
      <c r="I697" s="216"/>
      <c r="J697" s="216"/>
      <c r="K697" s="217"/>
      <c r="L697" s="217"/>
      <c r="M697" s="217"/>
      <c r="N697" s="217"/>
      <c r="O697" s="216"/>
      <c r="P697" s="217"/>
      <c r="Q697" s="216"/>
      <c r="R697" s="215"/>
      <c r="S697" s="218"/>
      <c r="T697" s="215"/>
      <c r="U697" s="215"/>
      <c r="V697" s="219"/>
      <c r="W697" s="219"/>
      <c r="Y697" s="215"/>
      <c r="Z697" s="215"/>
      <c r="AA697" s="215"/>
      <c r="AB697" s="215"/>
      <c r="AC697" s="215"/>
      <c r="AD697" s="215"/>
      <c r="AE697" s="215"/>
      <c r="AF697" s="215"/>
      <c r="AG697" s="215"/>
      <c r="AH697" s="215"/>
      <c r="AI697" s="215"/>
      <c r="AJ697" s="215"/>
      <c r="AK697" s="215"/>
      <c r="AM697" s="220"/>
    </row>
    <row r="698" spans="2:39" x14ac:dyDescent="0.3">
      <c r="B698" s="215"/>
      <c r="C698" s="215"/>
      <c r="D698" s="215"/>
      <c r="E698" s="215"/>
      <c r="F698" s="215"/>
      <c r="G698" s="215"/>
      <c r="H698" s="215"/>
      <c r="I698" s="216"/>
      <c r="J698" s="216"/>
      <c r="K698" s="217"/>
      <c r="L698" s="217"/>
      <c r="M698" s="217"/>
      <c r="N698" s="217"/>
      <c r="O698" s="216"/>
      <c r="P698" s="217"/>
      <c r="Q698" s="216"/>
      <c r="R698" s="215"/>
      <c r="S698" s="218"/>
      <c r="T698" s="215"/>
      <c r="U698" s="215"/>
      <c r="V698" s="219"/>
      <c r="W698" s="219"/>
      <c r="Y698" s="215"/>
      <c r="Z698" s="215"/>
      <c r="AA698" s="215"/>
      <c r="AB698" s="215"/>
      <c r="AC698" s="215"/>
      <c r="AD698" s="215"/>
      <c r="AE698" s="215"/>
      <c r="AF698" s="215"/>
      <c r="AG698" s="215"/>
      <c r="AH698" s="215"/>
      <c r="AI698" s="215"/>
      <c r="AJ698" s="215"/>
      <c r="AK698" s="215"/>
      <c r="AM698" s="220"/>
    </row>
    <row r="699" spans="2:39" x14ac:dyDescent="0.3">
      <c r="B699" s="215"/>
      <c r="C699" s="215"/>
      <c r="D699" s="215"/>
      <c r="E699" s="215"/>
      <c r="F699" s="215"/>
      <c r="G699" s="215"/>
      <c r="H699" s="215"/>
      <c r="I699" s="216"/>
      <c r="J699" s="216"/>
      <c r="K699" s="217"/>
      <c r="L699" s="217"/>
      <c r="M699" s="217"/>
      <c r="N699" s="217"/>
      <c r="O699" s="216"/>
      <c r="P699" s="217"/>
      <c r="Q699" s="216"/>
      <c r="R699" s="215"/>
      <c r="S699" s="218"/>
      <c r="T699" s="215"/>
      <c r="U699" s="215"/>
      <c r="V699" s="219"/>
      <c r="W699" s="219"/>
      <c r="Y699" s="215"/>
      <c r="Z699" s="215"/>
      <c r="AA699" s="215"/>
      <c r="AB699" s="215"/>
      <c r="AC699" s="215"/>
      <c r="AD699" s="215"/>
      <c r="AE699" s="215"/>
      <c r="AF699" s="215"/>
      <c r="AG699" s="215"/>
      <c r="AH699" s="215"/>
      <c r="AI699" s="215"/>
      <c r="AJ699" s="215"/>
      <c r="AK699" s="215"/>
      <c r="AM699" s="220"/>
    </row>
    <row r="700" spans="2:39" x14ac:dyDescent="0.3">
      <c r="B700" s="215"/>
      <c r="C700" s="215"/>
      <c r="D700" s="215"/>
      <c r="E700" s="215"/>
      <c r="F700" s="215"/>
      <c r="G700" s="215"/>
      <c r="H700" s="215"/>
      <c r="I700" s="216"/>
      <c r="J700" s="216"/>
      <c r="K700" s="217"/>
      <c r="L700" s="217"/>
      <c r="M700" s="217"/>
      <c r="N700" s="217"/>
      <c r="O700" s="216"/>
      <c r="P700" s="217"/>
      <c r="Q700" s="216"/>
      <c r="R700" s="215"/>
      <c r="S700" s="218"/>
      <c r="T700" s="215"/>
      <c r="U700" s="215"/>
      <c r="V700" s="219"/>
      <c r="W700" s="219"/>
      <c r="Y700" s="215"/>
      <c r="Z700" s="215"/>
      <c r="AA700" s="215"/>
      <c r="AB700" s="215"/>
      <c r="AC700" s="215"/>
      <c r="AD700" s="215"/>
      <c r="AE700" s="215"/>
      <c r="AF700" s="215"/>
      <c r="AG700" s="215"/>
      <c r="AH700" s="215"/>
      <c r="AI700" s="215"/>
      <c r="AJ700" s="215"/>
      <c r="AK700" s="215"/>
      <c r="AM700" s="220"/>
    </row>
    <row r="701" spans="2:39" x14ac:dyDescent="0.3">
      <c r="B701" s="215"/>
      <c r="C701" s="215"/>
      <c r="D701" s="215"/>
      <c r="E701" s="215"/>
      <c r="F701" s="215"/>
      <c r="G701" s="215"/>
      <c r="H701" s="215"/>
      <c r="I701" s="216"/>
      <c r="J701" s="216"/>
      <c r="K701" s="217"/>
      <c r="L701" s="217"/>
      <c r="M701" s="217"/>
      <c r="N701" s="217"/>
      <c r="O701" s="216"/>
      <c r="P701" s="217"/>
      <c r="Q701" s="216"/>
      <c r="R701" s="215"/>
      <c r="S701" s="218"/>
      <c r="T701" s="215"/>
      <c r="U701" s="215"/>
      <c r="V701" s="219"/>
      <c r="W701" s="219"/>
      <c r="Y701" s="215"/>
      <c r="Z701" s="215"/>
      <c r="AA701" s="215"/>
      <c r="AB701" s="215"/>
      <c r="AC701" s="215"/>
      <c r="AD701" s="215"/>
      <c r="AE701" s="215"/>
      <c r="AF701" s="215"/>
      <c r="AG701" s="215"/>
      <c r="AH701" s="215"/>
      <c r="AI701" s="215"/>
      <c r="AJ701" s="215"/>
      <c r="AK701" s="215"/>
      <c r="AM701" s="220"/>
    </row>
    <row r="702" spans="2:39" x14ac:dyDescent="0.3">
      <c r="B702" s="215"/>
      <c r="C702" s="215"/>
      <c r="D702" s="215"/>
      <c r="E702" s="215"/>
      <c r="F702" s="215"/>
      <c r="G702" s="215"/>
      <c r="H702" s="215"/>
      <c r="I702" s="216"/>
      <c r="J702" s="216"/>
      <c r="K702" s="217"/>
      <c r="L702" s="217"/>
      <c r="M702" s="217"/>
      <c r="N702" s="217"/>
      <c r="O702" s="216"/>
      <c r="P702" s="217"/>
      <c r="Q702" s="216"/>
      <c r="R702" s="215"/>
      <c r="S702" s="218"/>
      <c r="T702" s="215"/>
      <c r="U702" s="215"/>
      <c r="V702" s="219"/>
      <c r="W702" s="219"/>
      <c r="Y702" s="215"/>
      <c r="Z702" s="215"/>
      <c r="AA702" s="215"/>
      <c r="AB702" s="215"/>
      <c r="AC702" s="215"/>
      <c r="AD702" s="215"/>
      <c r="AE702" s="215"/>
      <c r="AF702" s="215"/>
      <c r="AG702" s="215"/>
      <c r="AH702" s="215"/>
      <c r="AI702" s="215"/>
      <c r="AJ702" s="215"/>
      <c r="AK702" s="215"/>
      <c r="AM702" s="220"/>
    </row>
    <row r="703" spans="2:39" x14ac:dyDescent="0.3">
      <c r="B703" s="215"/>
      <c r="C703" s="215"/>
      <c r="D703" s="215"/>
      <c r="E703" s="215"/>
      <c r="F703" s="215"/>
      <c r="G703" s="215"/>
      <c r="H703" s="215"/>
      <c r="I703" s="216"/>
      <c r="J703" s="216"/>
      <c r="K703" s="217"/>
      <c r="L703" s="217"/>
      <c r="M703" s="217"/>
      <c r="N703" s="217"/>
      <c r="O703" s="216"/>
      <c r="P703" s="217"/>
      <c r="Q703" s="216"/>
      <c r="R703" s="215"/>
      <c r="S703" s="218"/>
      <c r="T703" s="215"/>
      <c r="U703" s="215"/>
      <c r="V703" s="219"/>
      <c r="W703" s="219"/>
      <c r="Y703" s="215"/>
      <c r="Z703" s="215"/>
      <c r="AA703" s="215"/>
      <c r="AB703" s="215"/>
      <c r="AC703" s="215"/>
      <c r="AD703" s="215"/>
      <c r="AE703" s="215"/>
      <c r="AF703" s="215"/>
      <c r="AG703" s="215"/>
      <c r="AH703" s="215"/>
      <c r="AI703" s="215"/>
      <c r="AJ703" s="215"/>
      <c r="AK703" s="215"/>
      <c r="AM703" s="220"/>
    </row>
    <row r="704" spans="2:39" x14ac:dyDescent="0.3">
      <c r="B704" s="215"/>
      <c r="C704" s="215"/>
      <c r="D704" s="215"/>
      <c r="E704" s="215"/>
      <c r="F704" s="215"/>
      <c r="G704" s="215"/>
      <c r="H704" s="215"/>
      <c r="I704" s="216"/>
      <c r="J704" s="216"/>
      <c r="K704" s="217"/>
      <c r="L704" s="217"/>
      <c r="M704" s="217"/>
      <c r="N704" s="217"/>
      <c r="O704" s="216"/>
      <c r="P704" s="217"/>
      <c r="Q704" s="216"/>
      <c r="R704" s="215"/>
      <c r="S704" s="218"/>
      <c r="T704" s="215"/>
      <c r="U704" s="215"/>
      <c r="V704" s="219"/>
      <c r="W704" s="219"/>
      <c r="Y704" s="215"/>
      <c r="Z704" s="215"/>
      <c r="AA704" s="215"/>
      <c r="AB704" s="215"/>
      <c r="AC704" s="215"/>
      <c r="AD704" s="215"/>
      <c r="AE704" s="215"/>
      <c r="AF704" s="215"/>
      <c r="AG704" s="215"/>
      <c r="AH704" s="215"/>
      <c r="AI704" s="215"/>
      <c r="AJ704" s="215"/>
      <c r="AK704" s="215"/>
      <c r="AM704" s="220"/>
    </row>
    <row r="705" spans="2:39" x14ac:dyDescent="0.3">
      <c r="B705" s="215"/>
      <c r="C705" s="215"/>
      <c r="D705" s="215"/>
      <c r="E705" s="215"/>
      <c r="F705" s="215"/>
      <c r="G705" s="215"/>
      <c r="H705" s="215"/>
      <c r="I705" s="216"/>
      <c r="J705" s="216"/>
      <c r="K705" s="217"/>
      <c r="L705" s="217"/>
      <c r="M705" s="217"/>
      <c r="N705" s="217"/>
      <c r="O705" s="216"/>
      <c r="P705" s="217"/>
      <c r="Q705" s="216"/>
      <c r="R705" s="215"/>
      <c r="S705" s="218"/>
      <c r="T705" s="215"/>
      <c r="U705" s="215"/>
      <c r="V705" s="219"/>
      <c r="W705" s="219"/>
      <c r="Y705" s="215"/>
      <c r="Z705" s="215"/>
      <c r="AA705" s="215"/>
      <c r="AB705" s="215"/>
      <c r="AC705" s="215"/>
      <c r="AD705" s="215"/>
      <c r="AE705" s="215"/>
      <c r="AF705" s="215"/>
      <c r="AG705" s="215"/>
      <c r="AH705" s="215"/>
      <c r="AI705" s="215"/>
      <c r="AJ705" s="215"/>
      <c r="AK705" s="215"/>
      <c r="AM705" s="220"/>
    </row>
    <row r="706" spans="2:39" x14ac:dyDescent="0.3">
      <c r="B706" s="215"/>
      <c r="C706" s="215"/>
      <c r="D706" s="215"/>
      <c r="E706" s="215"/>
      <c r="F706" s="215"/>
      <c r="G706" s="215"/>
      <c r="H706" s="215"/>
      <c r="I706" s="216"/>
      <c r="J706" s="216"/>
      <c r="K706" s="217"/>
      <c r="L706" s="217"/>
      <c r="M706" s="217"/>
      <c r="N706" s="217"/>
      <c r="O706" s="216"/>
      <c r="P706" s="217"/>
      <c r="Q706" s="216"/>
      <c r="R706" s="215"/>
      <c r="S706" s="218"/>
      <c r="T706" s="215"/>
      <c r="U706" s="215"/>
      <c r="V706" s="219"/>
      <c r="W706" s="219"/>
      <c r="Y706" s="215"/>
      <c r="Z706" s="215"/>
      <c r="AA706" s="215"/>
      <c r="AB706" s="215"/>
      <c r="AC706" s="215"/>
      <c r="AD706" s="215"/>
      <c r="AE706" s="215"/>
      <c r="AF706" s="215"/>
      <c r="AG706" s="215"/>
      <c r="AH706" s="215"/>
      <c r="AI706" s="215"/>
      <c r="AJ706" s="215"/>
      <c r="AK706" s="215"/>
      <c r="AM706" s="220"/>
    </row>
    <row r="707" spans="2:39" x14ac:dyDescent="0.3">
      <c r="B707" s="215"/>
      <c r="C707" s="215"/>
      <c r="D707" s="215"/>
      <c r="E707" s="215"/>
      <c r="F707" s="215"/>
      <c r="G707" s="215"/>
      <c r="H707" s="215"/>
      <c r="I707" s="216"/>
      <c r="J707" s="216"/>
      <c r="K707" s="217"/>
      <c r="L707" s="217"/>
      <c r="M707" s="217"/>
      <c r="N707" s="217"/>
      <c r="O707" s="216"/>
      <c r="P707" s="217"/>
      <c r="Q707" s="216"/>
      <c r="R707" s="215"/>
      <c r="S707" s="218"/>
      <c r="T707" s="215"/>
      <c r="U707" s="215"/>
      <c r="V707" s="219"/>
      <c r="W707" s="219"/>
      <c r="Y707" s="215"/>
      <c r="Z707" s="215"/>
      <c r="AA707" s="215"/>
      <c r="AB707" s="215"/>
      <c r="AC707" s="215"/>
      <c r="AD707" s="215"/>
      <c r="AE707" s="215"/>
      <c r="AF707" s="215"/>
      <c r="AG707" s="215"/>
      <c r="AH707" s="215"/>
      <c r="AI707" s="215"/>
      <c r="AJ707" s="215"/>
      <c r="AK707" s="215"/>
      <c r="AM707" s="220"/>
    </row>
    <row r="708" spans="2:39" x14ac:dyDescent="0.3">
      <c r="B708" s="215"/>
      <c r="C708" s="215"/>
      <c r="D708" s="215"/>
      <c r="E708" s="215"/>
      <c r="F708" s="215"/>
      <c r="G708" s="215"/>
      <c r="H708" s="215"/>
      <c r="I708" s="216"/>
      <c r="J708" s="216"/>
      <c r="K708" s="217"/>
      <c r="L708" s="217"/>
      <c r="M708" s="217"/>
      <c r="N708" s="217"/>
      <c r="O708" s="216"/>
      <c r="P708" s="217"/>
      <c r="Q708" s="216"/>
      <c r="R708" s="215"/>
      <c r="S708" s="218"/>
      <c r="T708" s="215"/>
      <c r="U708" s="215"/>
      <c r="V708" s="219"/>
      <c r="W708" s="219"/>
      <c r="Y708" s="215"/>
      <c r="Z708" s="215"/>
      <c r="AA708" s="215"/>
      <c r="AB708" s="215"/>
      <c r="AC708" s="215"/>
      <c r="AD708" s="215"/>
      <c r="AE708" s="215"/>
      <c r="AF708" s="215"/>
      <c r="AG708" s="215"/>
      <c r="AH708" s="215"/>
      <c r="AI708" s="215"/>
      <c r="AJ708" s="215"/>
      <c r="AK708" s="215"/>
      <c r="AM708" s="220"/>
    </row>
    <row r="709" spans="2:39" x14ac:dyDescent="0.3">
      <c r="B709" s="215"/>
      <c r="C709" s="215"/>
      <c r="D709" s="215"/>
      <c r="E709" s="215"/>
      <c r="F709" s="215"/>
      <c r="G709" s="215"/>
      <c r="H709" s="215"/>
      <c r="I709" s="216"/>
      <c r="J709" s="216"/>
      <c r="K709" s="217"/>
      <c r="L709" s="217"/>
      <c r="M709" s="217"/>
      <c r="N709" s="217"/>
      <c r="O709" s="216"/>
      <c r="P709" s="217"/>
      <c r="Q709" s="216"/>
      <c r="R709" s="215"/>
      <c r="S709" s="218"/>
      <c r="T709" s="215"/>
      <c r="U709" s="215"/>
      <c r="V709" s="219"/>
      <c r="W709" s="219"/>
      <c r="Y709" s="215"/>
      <c r="Z709" s="215"/>
      <c r="AA709" s="215"/>
      <c r="AB709" s="215"/>
      <c r="AC709" s="215"/>
      <c r="AD709" s="215"/>
      <c r="AE709" s="215"/>
      <c r="AF709" s="215"/>
      <c r="AG709" s="215"/>
      <c r="AH709" s="215"/>
      <c r="AI709" s="215"/>
      <c r="AJ709" s="215"/>
      <c r="AK709" s="215"/>
      <c r="AM709" s="220"/>
    </row>
    <row r="710" spans="2:39" x14ac:dyDescent="0.3">
      <c r="B710" s="215"/>
      <c r="C710" s="215"/>
      <c r="D710" s="215"/>
      <c r="E710" s="215"/>
      <c r="F710" s="215"/>
      <c r="G710" s="215"/>
      <c r="H710" s="215"/>
      <c r="I710" s="216"/>
      <c r="J710" s="216"/>
      <c r="K710" s="217"/>
      <c r="L710" s="217"/>
      <c r="M710" s="217"/>
      <c r="N710" s="217"/>
      <c r="O710" s="216"/>
      <c r="P710" s="217"/>
      <c r="Q710" s="216"/>
      <c r="R710" s="215"/>
      <c r="S710" s="218"/>
      <c r="T710" s="215"/>
      <c r="U710" s="215"/>
      <c r="V710" s="219"/>
      <c r="W710" s="219"/>
      <c r="Y710" s="215"/>
      <c r="Z710" s="215"/>
      <c r="AA710" s="215"/>
      <c r="AB710" s="215"/>
      <c r="AC710" s="215"/>
      <c r="AD710" s="215"/>
      <c r="AE710" s="215"/>
      <c r="AF710" s="215"/>
      <c r="AG710" s="215"/>
      <c r="AH710" s="215"/>
      <c r="AI710" s="215"/>
      <c r="AJ710" s="215"/>
      <c r="AK710" s="215"/>
      <c r="AM710" s="220"/>
    </row>
    <row r="711" spans="2:39" x14ac:dyDescent="0.3">
      <c r="B711" s="215"/>
      <c r="C711" s="215"/>
      <c r="D711" s="215"/>
      <c r="E711" s="215"/>
      <c r="F711" s="215"/>
      <c r="G711" s="215"/>
      <c r="H711" s="215"/>
      <c r="I711" s="216"/>
      <c r="J711" s="216"/>
      <c r="K711" s="217"/>
      <c r="L711" s="217"/>
      <c r="M711" s="217"/>
      <c r="N711" s="217"/>
      <c r="O711" s="216"/>
      <c r="P711" s="217"/>
      <c r="Q711" s="216"/>
      <c r="R711" s="215"/>
      <c r="S711" s="218"/>
      <c r="T711" s="215"/>
      <c r="U711" s="215"/>
      <c r="V711" s="219"/>
      <c r="W711" s="219"/>
      <c r="Y711" s="215"/>
      <c r="Z711" s="215"/>
      <c r="AA711" s="215"/>
      <c r="AB711" s="215"/>
      <c r="AC711" s="215"/>
      <c r="AD711" s="215"/>
      <c r="AE711" s="215"/>
      <c r="AF711" s="215"/>
      <c r="AG711" s="215"/>
      <c r="AH711" s="215"/>
      <c r="AI711" s="215"/>
      <c r="AJ711" s="215"/>
      <c r="AK711" s="215"/>
      <c r="AM711" s="220"/>
    </row>
    <row r="712" spans="2:39" x14ac:dyDescent="0.3">
      <c r="B712" s="215"/>
      <c r="C712" s="215"/>
      <c r="D712" s="215"/>
      <c r="E712" s="215"/>
      <c r="F712" s="215"/>
      <c r="G712" s="215"/>
      <c r="H712" s="215"/>
      <c r="I712" s="216"/>
      <c r="J712" s="216"/>
      <c r="K712" s="217"/>
      <c r="L712" s="217"/>
      <c r="M712" s="217"/>
      <c r="N712" s="217"/>
      <c r="O712" s="216"/>
      <c r="P712" s="217"/>
      <c r="Q712" s="216"/>
      <c r="R712" s="215"/>
      <c r="S712" s="218"/>
      <c r="T712" s="215"/>
      <c r="U712" s="215"/>
      <c r="V712" s="219"/>
      <c r="W712" s="219"/>
      <c r="Y712" s="215"/>
      <c r="Z712" s="215"/>
      <c r="AA712" s="215"/>
      <c r="AB712" s="215"/>
      <c r="AC712" s="215"/>
      <c r="AD712" s="215"/>
      <c r="AE712" s="215"/>
      <c r="AF712" s="215"/>
      <c r="AG712" s="215"/>
      <c r="AH712" s="215"/>
      <c r="AI712" s="215"/>
      <c r="AJ712" s="215"/>
      <c r="AK712" s="215"/>
      <c r="AM712" s="220"/>
    </row>
    <row r="713" spans="2:39" x14ac:dyDescent="0.3">
      <c r="B713" s="215"/>
      <c r="C713" s="215"/>
      <c r="D713" s="215"/>
      <c r="E713" s="215"/>
      <c r="F713" s="215"/>
      <c r="G713" s="215"/>
      <c r="H713" s="215"/>
      <c r="I713" s="216"/>
      <c r="J713" s="216"/>
      <c r="K713" s="217"/>
      <c r="L713" s="217"/>
      <c r="M713" s="217"/>
      <c r="N713" s="217"/>
      <c r="O713" s="216"/>
      <c r="P713" s="217"/>
      <c r="Q713" s="216"/>
      <c r="R713" s="215"/>
      <c r="S713" s="218"/>
      <c r="T713" s="215"/>
      <c r="U713" s="215"/>
      <c r="V713" s="219"/>
      <c r="W713" s="219"/>
      <c r="Y713" s="215"/>
      <c r="Z713" s="215"/>
      <c r="AA713" s="215"/>
      <c r="AB713" s="215"/>
      <c r="AC713" s="215"/>
      <c r="AD713" s="215"/>
      <c r="AE713" s="215"/>
      <c r="AF713" s="215"/>
      <c r="AG713" s="215"/>
      <c r="AH713" s="215"/>
      <c r="AI713" s="215"/>
      <c r="AJ713" s="215"/>
      <c r="AK713" s="215"/>
      <c r="AM713" s="220"/>
    </row>
    <row r="714" spans="2:39" x14ac:dyDescent="0.3">
      <c r="B714" s="215"/>
      <c r="C714" s="215"/>
      <c r="D714" s="215"/>
      <c r="E714" s="215"/>
      <c r="F714" s="215"/>
      <c r="G714" s="215"/>
      <c r="H714" s="215"/>
      <c r="I714" s="216"/>
      <c r="J714" s="216"/>
      <c r="K714" s="217"/>
      <c r="L714" s="217"/>
      <c r="M714" s="217"/>
      <c r="N714" s="217"/>
      <c r="O714" s="216"/>
      <c r="P714" s="217"/>
      <c r="Q714" s="216"/>
      <c r="R714" s="215"/>
      <c r="S714" s="218"/>
      <c r="T714" s="215"/>
      <c r="U714" s="215"/>
      <c r="V714" s="219"/>
      <c r="W714" s="219"/>
      <c r="Y714" s="215"/>
      <c r="Z714" s="215"/>
      <c r="AA714" s="215"/>
      <c r="AB714" s="215"/>
      <c r="AC714" s="215"/>
      <c r="AD714" s="215"/>
      <c r="AE714" s="215"/>
      <c r="AF714" s="215"/>
      <c r="AG714" s="215"/>
      <c r="AH714" s="215"/>
      <c r="AI714" s="215"/>
      <c r="AJ714" s="215"/>
      <c r="AK714" s="215"/>
      <c r="AM714" s="220"/>
    </row>
    <row r="715" spans="2:39" x14ac:dyDescent="0.3">
      <c r="B715" s="215"/>
      <c r="C715" s="215"/>
      <c r="D715" s="215"/>
      <c r="E715" s="215"/>
      <c r="F715" s="215"/>
      <c r="G715" s="215"/>
      <c r="H715" s="215"/>
      <c r="I715" s="216"/>
      <c r="J715" s="216"/>
      <c r="K715" s="217"/>
      <c r="L715" s="217"/>
      <c r="M715" s="217"/>
      <c r="N715" s="217"/>
      <c r="O715" s="216"/>
      <c r="P715" s="217"/>
      <c r="Q715" s="216"/>
      <c r="R715" s="215"/>
      <c r="S715" s="218"/>
      <c r="T715" s="215"/>
      <c r="U715" s="215"/>
      <c r="V715" s="219"/>
      <c r="W715" s="219"/>
      <c r="Y715" s="215"/>
      <c r="Z715" s="215"/>
      <c r="AA715" s="215"/>
      <c r="AB715" s="215"/>
      <c r="AC715" s="215"/>
      <c r="AD715" s="215"/>
      <c r="AE715" s="215"/>
      <c r="AF715" s="215"/>
      <c r="AG715" s="215"/>
      <c r="AH715" s="215"/>
      <c r="AI715" s="215"/>
      <c r="AJ715" s="215"/>
      <c r="AK715" s="215"/>
      <c r="AM715" s="220"/>
    </row>
    <row r="716" spans="2:39" x14ac:dyDescent="0.3">
      <c r="B716" s="215"/>
      <c r="C716" s="215"/>
      <c r="D716" s="215"/>
      <c r="E716" s="215"/>
      <c r="F716" s="215"/>
      <c r="G716" s="215"/>
      <c r="H716" s="215"/>
      <c r="I716" s="216"/>
      <c r="J716" s="216"/>
      <c r="K716" s="217"/>
      <c r="L716" s="217"/>
      <c r="M716" s="217"/>
      <c r="N716" s="217"/>
      <c r="O716" s="216"/>
      <c r="P716" s="217"/>
      <c r="Q716" s="216"/>
      <c r="R716" s="215"/>
      <c r="S716" s="218"/>
      <c r="T716" s="215"/>
      <c r="U716" s="215"/>
      <c r="V716" s="219"/>
      <c r="W716" s="219"/>
      <c r="Y716" s="215"/>
      <c r="Z716" s="215"/>
      <c r="AA716" s="215"/>
      <c r="AB716" s="215"/>
      <c r="AC716" s="215"/>
      <c r="AD716" s="215"/>
      <c r="AE716" s="215"/>
      <c r="AF716" s="215"/>
      <c r="AG716" s="215"/>
      <c r="AH716" s="215"/>
      <c r="AI716" s="215"/>
      <c r="AJ716" s="215"/>
      <c r="AK716" s="215"/>
      <c r="AM716" s="220"/>
    </row>
    <row r="717" spans="2:39" x14ac:dyDescent="0.3">
      <c r="B717" s="215"/>
      <c r="C717" s="215"/>
      <c r="D717" s="215"/>
      <c r="E717" s="215"/>
      <c r="F717" s="215"/>
      <c r="G717" s="215"/>
      <c r="H717" s="215"/>
      <c r="I717" s="216"/>
      <c r="J717" s="216"/>
      <c r="K717" s="217"/>
      <c r="L717" s="217"/>
      <c r="M717" s="217"/>
      <c r="N717" s="217"/>
      <c r="O717" s="216"/>
      <c r="P717" s="217"/>
      <c r="Q717" s="216"/>
      <c r="R717" s="215"/>
      <c r="S717" s="218"/>
      <c r="T717" s="215"/>
      <c r="U717" s="215"/>
      <c r="V717" s="219"/>
      <c r="W717" s="219"/>
      <c r="Y717" s="215"/>
      <c r="Z717" s="215"/>
      <c r="AA717" s="215"/>
      <c r="AB717" s="215"/>
      <c r="AC717" s="215"/>
      <c r="AD717" s="215"/>
      <c r="AE717" s="215"/>
      <c r="AF717" s="215"/>
      <c r="AG717" s="215"/>
      <c r="AH717" s="215"/>
      <c r="AI717" s="215"/>
      <c r="AJ717" s="215"/>
      <c r="AK717" s="215"/>
      <c r="AM717" s="220"/>
    </row>
    <row r="718" spans="2:39" x14ac:dyDescent="0.3">
      <c r="B718" s="215"/>
      <c r="C718" s="215"/>
      <c r="D718" s="215"/>
      <c r="E718" s="215"/>
      <c r="F718" s="215"/>
      <c r="G718" s="215"/>
      <c r="H718" s="215"/>
      <c r="I718" s="216"/>
      <c r="J718" s="216"/>
      <c r="K718" s="217"/>
      <c r="L718" s="217"/>
      <c r="M718" s="217"/>
      <c r="N718" s="217"/>
      <c r="O718" s="216"/>
      <c r="P718" s="217"/>
      <c r="Q718" s="216"/>
      <c r="R718" s="215"/>
      <c r="S718" s="218"/>
      <c r="T718" s="215"/>
      <c r="U718" s="215"/>
      <c r="V718" s="219"/>
      <c r="W718" s="219"/>
      <c r="Y718" s="215"/>
      <c r="Z718" s="215"/>
      <c r="AA718" s="215"/>
      <c r="AB718" s="215"/>
      <c r="AC718" s="215"/>
      <c r="AD718" s="215"/>
      <c r="AE718" s="215"/>
      <c r="AF718" s="215"/>
      <c r="AG718" s="215"/>
      <c r="AH718" s="215"/>
      <c r="AI718" s="215"/>
      <c r="AJ718" s="215"/>
      <c r="AK718" s="215"/>
      <c r="AM718" s="220"/>
    </row>
    <row r="719" spans="2:39" x14ac:dyDescent="0.3">
      <c r="B719" s="215"/>
      <c r="C719" s="215"/>
      <c r="D719" s="215"/>
      <c r="E719" s="215"/>
      <c r="F719" s="215"/>
      <c r="G719" s="215"/>
      <c r="H719" s="215"/>
      <c r="I719" s="216"/>
      <c r="J719" s="216"/>
      <c r="K719" s="217"/>
      <c r="L719" s="217"/>
      <c r="M719" s="217"/>
      <c r="N719" s="217"/>
      <c r="O719" s="216"/>
      <c r="P719" s="217"/>
      <c r="Q719" s="216"/>
      <c r="R719" s="215"/>
      <c r="S719" s="218"/>
      <c r="T719" s="215"/>
      <c r="U719" s="215"/>
      <c r="V719" s="219"/>
      <c r="W719" s="219"/>
      <c r="Y719" s="215"/>
      <c r="Z719" s="215"/>
      <c r="AA719" s="215"/>
      <c r="AB719" s="215"/>
      <c r="AC719" s="215"/>
      <c r="AD719" s="215"/>
      <c r="AE719" s="215"/>
      <c r="AF719" s="215"/>
      <c r="AG719" s="215"/>
      <c r="AH719" s="215"/>
      <c r="AI719" s="215"/>
      <c r="AJ719" s="215"/>
      <c r="AK719" s="215"/>
      <c r="AM719" s="220"/>
    </row>
    <row r="720" spans="2:39" x14ac:dyDescent="0.3">
      <c r="B720" s="215"/>
      <c r="C720" s="215"/>
      <c r="D720" s="215"/>
      <c r="E720" s="215"/>
      <c r="F720" s="215"/>
      <c r="G720" s="215"/>
      <c r="H720" s="215"/>
      <c r="I720" s="216"/>
      <c r="J720" s="216"/>
      <c r="K720" s="217"/>
      <c r="L720" s="217"/>
      <c r="M720" s="217"/>
      <c r="N720" s="217"/>
      <c r="O720" s="216"/>
      <c r="P720" s="217"/>
      <c r="Q720" s="216"/>
      <c r="R720" s="215"/>
      <c r="S720" s="218"/>
      <c r="T720" s="215"/>
      <c r="U720" s="215"/>
      <c r="V720" s="219"/>
      <c r="W720" s="219"/>
      <c r="Y720" s="215"/>
      <c r="Z720" s="215"/>
      <c r="AA720" s="215"/>
      <c r="AB720" s="215"/>
      <c r="AC720" s="215"/>
      <c r="AD720" s="215"/>
      <c r="AE720" s="215"/>
      <c r="AF720" s="215"/>
      <c r="AG720" s="215"/>
      <c r="AH720" s="215"/>
      <c r="AI720" s="215"/>
      <c r="AJ720" s="215"/>
      <c r="AK720" s="215"/>
      <c r="AM720" s="220"/>
    </row>
    <row r="721" spans="2:39" x14ac:dyDescent="0.3">
      <c r="B721" s="215"/>
      <c r="C721" s="215"/>
      <c r="D721" s="215"/>
      <c r="E721" s="215"/>
      <c r="F721" s="215"/>
      <c r="G721" s="215"/>
      <c r="H721" s="215"/>
      <c r="I721" s="216"/>
      <c r="J721" s="216"/>
      <c r="K721" s="217"/>
      <c r="L721" s="217"/>
      <c r="M721" s="217"/>
      <c r="N721" s="217"/>
      <c r="O721" s="216"/>
      <c r="P721" s="217"/>
      <c r="Q721" s="216"/>
      <c r="R721" s="215"/>
      <c r="S721" s="218"/>
      <c r="T721" s="215"/>
      <c r="U721" s="215"/>
      <c r="V721" s="219"/>
      <c r="W721" s="219"/>
      <c r="Y721" s="215"/>
      <c r="Z721" s="215"/>
      <c r="AA721" s="215"/>
      <c r="AB721" s="215"/>
      <c r="AC721" s="215"/>
      <c r="AD721" s="215"/>
      <c r="AE721" s="215"/>
      <c r="AF721" s="215"/>
      <c r="AG721" s="215"/>
      <c r="AH721" s="215"/>
      <c r="AI721" s="215"/>
      <c r="AJ721" s="215"/>
      <c r="AK721" s="215"/>
      <c r="AM721" s="220"/>
    </row>
    <row r="722" spans="2:39" x14ac:dyDescent="0.3">
      <c r="B722" s="215"/>
      <c r="C722" s="215"/>
      <c r="D722" s="215"/>
      <c r="E722" s="215"/>
      <c r="F722" s="215"/>
      <c r="G722" s="215"/>
      <c r="H722" s="215"/>
      <c r="I722" s="216"/>
      <c r="J722" s="216"/>
      <c r="K722" s="217"/>
      <c r="L722" s="217"/>
      <c r="M722" s="217"/>
      <c r="N722" s="217"/>
      <c r="O722" s="216"/>
      <c r="P722" s="217"/>
      <c r="Q722" s="216"/>
      <c r="R722" s="215"/>
      <c r="S722" s="218"/>
      <c r="T722" s="215"/>
      <c r="U722" s="215"/>
      <c r="V722" s="219"/>
      <c r="W722" s="219"/>
      <c r="Y722" s="215"/>
      <c r="Z722" s="215"/>
      <c r="AA722" s="215"/>
      <c r="AB722" s="215"/>
      <c r="AC722" s="215"/>
      <c r="AD722" s="215"/>
      <c r="AE722" s="215"/>
      <c r="AF722" s="215"/>
      <c r="AG722" s="215"/>
      <c r="AH722" s="215"/>
      <c r="AI722" s="215"/>
      <c r="AJ722" s="215"/>
      <c r="AK722" s="215"/>
      <c r="AM722" s="220"/>
    </row>
    <row r="723" spans="2:39" x14ac:dyDescent="0.3">
      <c r="B723" s="215"/>
      <c r="C723" s="215"/>
      <c r="D723" s="215"/>
      <c r="E723" s="215"/>
      <c r="F723" s="215"/>
      <c r="G723" s="215"/>
      <c r="H723" s="215"/>
      <c r="I723" s="216"/>
      <c r="J723" s="216"/>
      <c r="K723" s="217"/>
      <c r="L723" s="217"/>
      <c r="M723" s="217"/>
      <c r="N723" s="217"/>
      <c r="O723" s="216"/>
      <c r="P723" s="217"/>
      <c r="Q723" s="216"/>
      <c r="R723" s="215"/>
      <c r="S723" s="218"/>
      <c r="T723" s="215"/>
      <c r="U723" s="215"/>
      <c r="V723" s="219"/>
      <c r="W723" s="219"/>
      <c r="Y723" s="215"/>
      <c r="Z723" s="215"/>
      <c r="AA723" s="215"/>
      <c r="AB723" s="215"/>
      <c r="AC723" s="215"/>
      <c r="AD723" s="215"/>
      <c r="AE723" s="215"/>
      <c r="AF723" s="215"/>
      <c r="AG723" s="215"/>
      <c r="AH723" s="215"/>
      <c r="AI723" s="215"/>
      <c r="AJ723" s="215"/>
      <c r="AK723" s="215"/>
      <c r="AM723" s="220"/>
    </row>
    <row r="724" spans="2:39" x14ac:dyDescent="0.3">
      <c r="B724" s="215"/>
      <c r="C724" s="215"/>
      <c r="D724" s="215"/>
      <c r="E724" s="215"/>
      <c r="F724" s="215"/>
      <c r="G724" s="215"/>
      <c r="H724" s="215"/>
      <c r="I724" s="216"/>
      <c r="J724" s="216"/>
      <c r="K724" s="217"/>
      <c r="L724" s="217"/>
      <c r="M724" s="217"/>
      <c r="N724" s="217"/>
      <c r="O724" s="216"/>
      <c r="P724" s="217"/>
      <c r="Q724" s="216"/>
      <c r="R724" s="215"/>
      <c r="S724" s="218"/>
      <c r="T724" s="215"/>
      <c r="U724" s="215"/>
      <c r="V724" s="219"/>
      <c r="W724" s="219"/>
      <c r="Y724" s="215"/>
      <c r="Z724" s="215"/>
      <c r="AA724" s="215"/>
      <c r="AB724" s="215"/>
      <c r="AC724" s="215"/>
      <c r="AD724" s="215"/>
      <c r="AE724" s="215"/>
      <c r="AF724" s="215"/>
      <c r="AG724" s="215"/>
      <c r="AH724" s="215"/>
      <c r="AI724" s="215"/>
      <c r="AJ724" s="215"/>
      <c r="AK724" s="215"/>
      <c r="AM724" s="220"/>
    </row>
    <row r="725" spans="2:39" x14ac:dyDescent="0.3">
      <c r="B725" s="215"/>
      <c r="C725" s="215"/>
      <c r="D725" s="215"/>
      <c r="E725" s="215"/>
      <c r="F725" s="215"/>
      <c r="G725" s="215"/>
      <c r="H725" s="215"/>
      <c r="I725" s="216"/>
      <c r="J725" s="216"/>
      <c r="K725" s="217"/>
      <c r="L725" s="217"/>
      <c r="M725" s="217"/>
      <c r="N725" s="217"/>
      <c r="O725" s="216"/>
      <c r="P725" s="217"/>
      <c r="Q725" s="216"/>
      <c r="R725" s="215"/>
      <c r="S725" s="218"/>
      <c r="T725" s="215"/>
      <c r="U725" s="215"/>
      <c r="V725" s="219"/>
      <c r="W725" s="219"/>
      <c r="Y725" s="215"/>
      <c r="Z725" s="215"/>
      <c r="AA725" s="215"/>
      <c r="AB725" s="215"/>
      <c r="AC725" s="215"/>
      <c r="AD725" s="215"/>
      <c r="AE725" s="215"/>
      <c r="AF725" s="215"/>
      <c r="AG725" s="215"/>
      <c r="AH725" s="215"/>
      <c r="AI725" s="215"/>
      <c r="AJ725" s="215"/>
      <c r="AK725" s="215"/>
      <c r="AM725" s="220"/>
    </row>
    <row r="726" spans="2:39" x14ac:dyDescent="0.3">
      <c r="B726" s="215"/>
      <c r="C726" s="215"/>
      <c r="D726" s="215"/>
      <c r="E726" s="215"/>
      <c r="F726" s="215"/>
      <c r="G726" s="215"/>
      <c r="H726" s="215"/>
      <c r="I726" s="216"/>
      <c r="J726" s="216"/>
      <c r="K726" s="217"/>
      <c r="L726" s="217"/>
      <c r="M726" s="217"/>
      <c r="N726" s="217"/>
      <c r="O726" s="216"/>
      <c r="P726" s="217"/>
      <c r="Q726" s="216"/>
      <c r="R726" s="215"/>
      <c r="S726" s="218"/>
      <c r="T726" s="215"/>
      <c r="U726" s="215"/>
      <c r="V726" s="219"/>
      <c r="W726" s="219"/>
      <c r="Y726" s="215"/>
      <c r="Z726" s="215"/>
      <c r="AA726" s="215"/>
      <c r="AB726" s="215"/>
      <c r="AC726" s="215"/>
      <c r="AD726" s="215"/>
      <c r="AE726" s="215"/>
      <c r="AF726" s="215"/>
      <c r="AG726" s="215"/>
      <c r="AH726" s="215"/>
      <c r="AI726" s="215"/>
      <c r="AJ726" s="215"/>
      <c r="AK726" s="215"/>
      <c r="AM726" s="220"/>
    </row>
    <row r="727" spans="2:39" x14ac:dyDescent="0.3">
      <c r="B727" s="215"/>
      <c r="C727" s="215"/>
      <c r="D727" s="215"/>
      <c r="E727" s="215"/>
      <c r="F727" s="215"/>
      <c r="G727" s="215"/>
      <c r="H727" s="215"/>
      <c r="I727" s="216"/>
      <c r="J727" s="216"/>
      <c r="K727" s="217"/>
      <c r="L727" s="217"/>
      <c r="M727" s="217"/>
      <c r="N727" s="217"/>
      <c r="O727" s="216"/>
      <c r="P727" s="217"/>
      <c r="Q727" s="216"/>
      <c r="R727" s="215"/>
      <c r="S727" s="218"/>
      <c r="T727" s="215"/>
      <c r="U727" s="215"/>
      <c r="V727" s="219"/>
      <c r="W727" s="219"/>
      <c r="Y727" s="215"/>
      <c r="Z727" s="215"/>
      <c r="AA727" s="215"/>
      <c r="AB727" s="215"/>
      <c r="AC727" s="215"/>
      <c r="AD727" s="215"/>
      <c r="AE727" s="215"/>
      <c r="AF727" s="215"/>
      <c r="AG727" s="215"/>
      <c r="AH727" s="215"/>
      <c r="AI727" s="215"/>
      <c r="AJ727" s="215"/>
      <c r="AK727" s="215"/>
      <c r="AM727" s="220"/>
    </row>
    <row r="728" spans="2:39" x14ac:dyDescent="0.3">
      <c r="B728" s="215"/>
      <c r="C728" s="215"/>
      <c r="D728" s="215"/>
      <c r="E728" s="215"/>
      <c r="F728" s="215"/>
      <c r="G728" s="215"/>
      <c r="H728" s="215"/>
      <c r="I728" s="216"/>
      <c r="J728" s="216"/>
      <c r="K728" s="217"/>
      <c r="L728" s="217"/>
      <c r="M728" s="217"/>
      <c r="N728" s="217"/>
      <c r="O728" s="216"/>
      <c r="P728" s="217"/>
      <c r="Q728" s="216"/>
      <c r="R728" s="215"/>
      <c r="S728" s="218"/>
      <c r="T728" s="215"/>
      <c r="U728" s="215"/>
      <c r="V728" s="219"/>
      <c r="W728" s="219"/>
      <c r="Y728" s="215"/>
      <c r="Z728" s="215"/>
      <c r="AA728" s="215"/>
      <c r="AB728" s="215"/>
      <c r="AC728" s="215"/>
      <c r="AD728" s="215"/>
      <c r="AE728" s="215"/>
      <c r="AF728" s="215"/>
      <c r="AG728" s="215"/>
      <c r="AH728" s="215"/>
      <c r="AI728" s="215"/>
      <c r="AJ728" s="215"/>
      <c r="AK728" s="215"/>
      <c r="AM728" s="220"/>
    </row>
    <row r="729" spans="2:39" x14ac:dyDescent="0.3">
      <c r="B729" s="215"/>
      <c r="C729" s="215"/>
      <c r="D729" s="215"/>
      <c r="E729" s="215"/>
      <c r="F729" s="215"/>
      <c r="G729" s="215"/>
      <c r="H729" s="215"/>
      <c r="I729" s="216"/>
      <c r="J729" s="216"/>
      <c r="K729" s="217"/>
      <c r="L729" s="217"/>
      <c r="M729" s="217"/>
      <c r="N729" s="217"/>
      <c r="O729" s="216"/>
      <c r="P729" s="217"/>
      <c r="Q729" s="216"/>
      <c r="R729" s="215"/>
      <c r="S729" s="218"/>
      <c r="T729" s="215"/>
      <c r="U729" s="215"/>
      <c r="V729" s="219"/>
      <c r="W729" s="219"/>
      <c r="Y729" s="215"/>
      <c r="Z729" s="215"/>
      <c r="AA729" s="215"/>
      <c r="AB729" s="215"/>
      <c r="AC729" s="215"/>
      <c r="AD729" s="215"/>
      <c r="AE729" s="215"/>
      <c r="AF729" s="215"/>
      <c r="AG729" s="215"/>
      <c r="AH729" s="215"/>
      <c r="AI729" s="215"/>
      <c r="AJ729" s="215"/>
      <c r="AK729" s="215"/>
      <c r="AM729" s="220"/>
    </row>
    <row r="730" spans="2:39" x14ac:dyDescent="0.3">
      <c r="B730" s="215"/>
      <c r="C730" s="215"/>
      <c r="D730" s="215"/>
      <c r="E730" s="215"/>
      <c r="F730" s="215"/>
      <c r="G730" s="215"/>
      <c r="H730" s="215"/>
      <c r="I730" s="216"/>
      <c r="J730" s="216"/>
      <c r="K730" s="217"/>
      <c r="L730" s="217"/>
      <c r="M730" s="217"/>
      <c r="N730" s="217"/>
      <c r="O730" s="216"/>
      <c r="P730" s="217"/>
      <c r="Q730" s="216"/>
      <c r="R730" s="215"/>
      <c r="S730" s="218"/>
      <c r="T730" s="215"/>
      <c r="U730" s="215"/>
      <c r="V730" s="219"/>
      <c r="W730" s="219"/>
      <c r="Y730" s="215"/>
      <c r="Z730" s="215"/>
      <c r="AA730" s="215"/>
      <c r="AB730" s="215"/>
      <c r="AC730" s="215"/>
      <c r="AD730" s="215"/>
      <c r="AE730" s="215"/>
      <c r="AF730" s="215"/>
      <c r="AG730" s="215"/>
      <c r="AH730" s="215"/>
      <c r="AI730" s="215"/>
      <c r="AJ730" s="215"/>
      <c r="AK730" s="215"/>
      <c r="AM730" s="220"/>
    </row>
    <row r="731" spans="2:39" x14ac:dyDescent="0.3">
      <c r="B731" s="215"/>
      <c r="C731" s="215"/>
      <c r="D731" s="215"/>
      <c r="E731" s="215"/>
      <c r="F731" s="215"/>
      <c r="G731" s="215"/>
      <c r="H731" s="215"/>
      <c r="I731" s="216"/>
      <c r="J731" s="216"/>
      <c r="K731" s="217"/>
      <c r="L731" s="217"/>
      <c r="M731" s="217"/>
      <c r="N731" s="217"/>
      <c r="O731" s="216"/>
      <c r="P731" s="217"/>
      <c r="Q731" s="216"/>
      <c r="R731" s="215"/>
      <c r="S731" s="218"/>
      <c r="T731" s="215"/>
      <c r="U731" s="215"/>
      <c r="V731" s="219"/>
      <c r="W731" s="219"/>
      <c r="Y731" s="215"/>
      <c r="Z731" s="215"/>
      <c r="AA731" s="215"/>
      <c r="AB731" s="215"/>
      <c r="AC731" s="215"/>
      <c r="AD731" s="215"/>
      <c r="AE731" s="215"/>
      <c r="AF731" s="215"/>
      <c r="AG731" s="215"/>
      <c r="AH731" s="215"/>
      <c r="AI731" s="215"/>
      <c r="AJ731" s="215"/>
      <c r="AK731" s="215"/>
      <c r="AM731" s="220"/>
    </row>
    <row r="732" spans="2:39" x14ac:dyDescent="0.3">
      <c r="B732" s="215"/>
      <c r="C732" s="215"/>
      <c r="D732" s="215"/>
      <c r="E732" s="215"/>
      <c r="F732" s="215"/>
      <c r="G732" s="215"/>
      <c r="H732" s="215"/>
      <c r="I732" s="216"/>
      <c r="J732" s="216"/>
      <c r="K732" s="217"/>
      <c r="L732" s="217"/>
      <c r="M732" s="217"/>
      <c r="N732" s="217"/>
      <c r="O732" s="216"/>
      <c r="P732" s="217"/>
      <c r="Q732" s="216"/>
      <c r="R732" s="215"/>
      <c r="S732" s="218"/>
      <c r="T732" s="215"/>
      <c r="U732" s="215"/>
      <c r="V732" s="219"/>
      <c r="W732" s="219"/>
      <c r="Y732" s="215"/>
      <c r="Z732" s="215"/>
      <c r="AA732" s="215"/>
      <c r="AB732" s="215"/>
      <c r="AC732" s="215"/>
      <c r="AD732" s="215"/>
      <c r="AE732" s="215"/>
      <c r="AF732" s="215"/>
      <c r="AG732" s="215"/>
      <c r="AH732" s="215"/>
      <c r="AI732" s="215"/>
      <c r="AJ732" s="215"/>
      <c r="AK732" s="215"/>
      <c r="AM732" s="220"/>
    </row>
    <row r="733" spans="2:39" x14ac:dyDescent="0.3">
      <c r="B733" s="215"/>
      <c r="C733" s="215"/>
      <c r="D733" s="215"/>
      <c r="E733" s="215"/>
      <c r="F733" s="215"/>
      <c r="G733" s="215"/>
      <c r="H733" s="215"/>
      <c r="I733" s="216"/>
      <c r="J733" s="216"/>
      <c r="K733" s="217"/>
      <c r="L733" s="217"/>
      <c r="M733" s="217"/>
      <c r="N733" s="217"/>
      <c r="O733" s="216"/>
      <c r="P733" s="217"/>
      <c r="Q733" s="216"/>
      <c r="R733" s="215"/>
      <c r="S733" s="218"/>
      <c r="T733" s="215"/>
      <c r="U733" s="215"/>
      <c r="V733" s="219"/>
      <c r="W733" s="219"/>
      <c r="Y733" s="215"/>
      <c r="Z733" s="215"/>
      <c r="AA733" s="215"/>
      <c r="AB733" s="215"/>
      <c r="AC733" s="215"/>
      <c r="AD733" s="215"/>
      <c r="AE733" s="215"/>
      <c r="AF733" s="215"/>
      <c r="AG733" s="215"/>
      <c r="AH733" s="215"/>
      <c r="AI733" s="215"/>
      <c r="AJ733" s="215"/>
      <c r="AK733" s="215"/>
      <c r="AM733" s="220"/>
    </row>
    <row r="734" spans="2:39" x14ac:dyDescent="0.3">
      <c r="B734" s="215"/>
      <c r="C734" s="215"/>
      <c r="D734" s="215"/>
      <c r="E734" s="215"/>
      <c r="F734" s="215"/>
      <c r="G734" s="215"/>
      <c r="H734" s="215"/>
      <c r="I734" s="216"/>
      <c r="J734" s="216"/>
      <c r="K734" s="217"/>
      <c r="L734" s="217"/>
      <c r="M734" s="217"/>
      <c r="N734" s="217"/>
      <c r="O734" s="216"/>
      <c r="P734" s="217"/>
      <c r="Q734" s="216"/>
      <c r="R734" s="215"/>
      <c r="S734" s="218"/>
      <c r="T734" s="215"/>
      <c r="U734" s="215"/>
      <c r="V734" s="219"/>
      <c r="W734" s="219"/>
      <c r="Y734" s="215"/>
      <c r="Z734" s="215"/>
      <c r="AA734" s="215"/>
      <c r="AB734" s="215"/>
      <c r="AC734" s="215"/>
      <c r="AD734" s="215"/>
      <c r="AE734" s="215"/>
      <c r="AF734" s="215"/>
      <c r="AG734" s="215"/>
      <c r="AH734" s="215"/>
      <c r="AI734" s="215"/>
      <c r="AJ734" s="215"/>
      <c r="AK734" s="215"/>
      <c r="AM734" s="220"/>
    </row>
    <row r="735" spans="2:39" x14ac:dyDescent="0.3">
      <c r="B735" s="215"/>
      <c r="C735" s="215"/>
      <c r="D735" s="215"/>
      <c r="E735" s="215"/>
      <c r="F735" s="215"/>
      <c r="G735" s="215"/>
      <c r="H735" s="215"/>
      <c r="I735" s="216"/>
      <c r="J735" s="216"/>
      <c r="K735" s="217"/>
      <c r="L735" s="217"/>
      <c r="M735" s="217"/>
      <c r="N735" s="217"/>
      <c r="O735" s="216"/>
      <c r="P735" s="217"/>
      <c r="Q735" s="216"/>
      <c r="R735" s="215"/>
      <c r="S735" s="218"/>
      <c r="T735" s="215"/>
      <c r="U735" s="215"/>
      <c r="V735" s="219"/>
      <c r="W735" s="219"/>
      <c r="Y735" s="215"/>
      <c r="Z735" s="215"/>
      <c r="AA735" s="215"/>
      <c r="AB735" s="215"/>
      <c r="AC735" s="215"/>
      <c r="AD735" s="215"/>
      <c r="AE735" s="215"/>
      <c r="AF735" s="215"/>
      <c r="AG735" s="215"/>
      <c r="AH735" s="215"/>
      <c r="AI735" s="215"/>
      <c r="AJ735" s="215"/>
      <c r="AK735" s="215"/>
      <c r="AM735" s="220"/>
    </row>
    <row r="736" spans="2:39" x14ac:dyDescent="0.3">
      <c r="B736" s="215"/>
      <c r="C736" s="215"/>
      <c r="D736" s="215"/>
      <c r="E736" s="215"/>
      <c r="F736" s="215"/>
      <c r="G736" s="215"/>
      <c r="H736" s="215"/>
      <c r="I736" s="216"/>
      <c r="J736" s="216"/>
      <c r="K736" s="217"/>
      <c r="L736" s="217"/>
      <c r="M736" s="217"/>
      <c r="N736" s="217"/>
      <c r="O736" s="216"/>
      <c r="P736" s="217"/>
      <c r="Q736" s="216"/>
      <c r="R736" s="215"/>
      <c r="S736" s="218"/>
      <c r="T736" s="215"/>
      <c r="U736" s="215"/>
      <c r="V736" s="219"/>
      <c r="W736" s="219"/>
      <c r="Y736" s="215"/>
      <c r="Z736" s="215"/>
      <c r="AA736" s="215"/>
      <c r="AB736" s="215"/>
      <c r="AC736" s="215"/>
      <c r="AD736" s="215"/>
      <c r="AE736" s="215"/>
      <c r="AF736" s="215"/>
      <c r="AG736" s="215"/>
      <c r="AH736" s="215"/>
      <c r="AI736" s="215"/>
      <c r="AJ736" s="215"/>
      <c r="AK736" s="215"/>
      <c r="AM736" s="220"/>
    </row>
    <row r="737" spans="2:39" x14ac:dyDescent="0.3">
      <c r="B737" s="215"/>
      <c r="C737" s="215"/>
      <c r="D737" s="215"/>
      <c r="E737" s="215"/>
      <c r="F737" s="215"/>
      <c r="G737" s="215"/>
      <c r="H737" s="215"/>
      <c r="I737" s="216"/>
      <c r="J737" s="216"/>
      <c r="K737" s="217"/>
      <c r="L737" s="217"/>
      <c r="M737" s="217"/>
      <c r="N737" s="217"/>
      <c r="O737" s="216"/>
      <c r="P737" s="217"/>
      <c r="Q737" s="216"/>
      <c r="R737" s="215"/>
      <c r="S737" s="218"/>
      <c r="T737" s="215"/>
      <c r="U737" s="215"/>
      <c r="V737" s="219"/>
      <c r="W737" s="219"/>
      <c r="Y737" s="215"/>
      <c r="Z737" s="215"/>
      <c r="AA737" s="215"/>
      <c r="AB737" s="215"/>
      <c r="AC737" s="215"/>
      <c r="AD737" s="215"/>
      <c r="AE737" s="215"/>
      <c r="AF737" s="215"/>
      <c r="AG737" s="215"/>
      <c r="AH737" s="215"/>
      <c r="AI737" s="215"/>
      <c r="AJ737" s="215"/>
      <c r="AK737" s="215"/>
      <c r="AM737" s="220"/>
    </row>
    <row r="738" spans="2:39" x14ac:dyDescent="0.3">
      <c r="B738" s="215"/>
      <c r="C738" s="215"/>
      <c r="D738" s="215"/>
      <c r="E738" s="215"/>
      <c r="F738" s="215"/>
      <c r="G738" s="215"/>
      <c r="H738" s="215"/>
      <c r="I738" s="216"/>
      <c r="J738" s="216"/>
      <c r="K738" s="217"/>
      <c r="L738" s="217"/>
      <c r="M738" s="217"/>
      <c r="N738" s="217"/>
      <c r="O738" s="216"/>
      <c r="P738" s="217"/>
      <c r="Q738" s="216"/>
      <c r="R738" s="215"/>
      <c r="S738" s="218"/>
      <c r="T738" s="215"/>
      <c r="U738" s="215"/>
      <c r="V738" s="219"/>
      <c r="W738" s="219"/>
      <c r="Y738" s="215"/>
      <c r="Z738" s="215"/>
      <c r="AA738" s="215"/>
      <c r="AB738" s="215"/>
      <c r="AC738" s="215"/>
      <c r="AD738" s="215"/>
      <c r="AE738" s="215"/>
      <c r="AF738" s="215"/>
      <c r="AG738" s="215"/>
      <c r="AH738" s="215"/>
      <c r="AI738" s="215"/>
      <c r="AJ738" s="215"/>
      <c r="AK738" s="215"/>
      <c r="AM738" s="220"/>
    </row>
    <row r="739" spans="2:39" x14ac:dyDescent="0.3">
      <c r="B739" s="215"/>
      <c r="C739" s="215"/>
      <c r="D739" s="215"/>
      <c r="E739" s="215"/>
      <c r="F739" s="215"/>
      <c r="G739" s="215"/>
      <c r="H739" s="215"/>
      <c r="I739" s="216"/>
      <c r="J739" s="216"/>
      <c r="K739" s="217"/>
      <c r="L739" s="217"/>
      <c r="M739" s="217"/>
      <c r="N739" s="217"/>
      <c r="O739" s="216"/>
      <c r="P739" s="217"/>
      <c r="Q739" s="216"/>
      <c r="R739" s="215"/>
      <c r="S739" s="218"/>
      <c r="T739" s="215"/>
      <c r="U739" s="215"/>
      <c r="V739" s="219"/>
      <c r="W739" s="219"/>
      <c r="Y739" s="215"/>
      <c r="Z739" s="215"/>
      <c r="AA739" s="215"/>
      <c r="AB739" s="215"/>
      <c r="AC739" s="215"/>
      <c r="AD739" s="215"/>
      <c r="AE739" s="215"/>
      <c r="AF739" s="215"/>
      <c r="AG739" s="215"/>
      <c r="AH739" s="215"/>
      <c r="AI739" s="215"/>
      <c r="AJ739" s="215"/>
      <c r="AK739" s="215"/>
      <c r="AM739" s="220"/>
    </row>
    <row r="740" spans="2:39" x14ac:dyDescent="0.3">
      <c r="B740" s="215"/>
      <c r="C740" s="215"/>
      <c r="D740" s="215"/>
      <c r="E740" s="215"/>
      <c r="F740" s="215"/>
      <c r="G740" s="215"/>
      <c r="H740" s="215"/>
      <c r="I740" s="216"/>
      <c r="J740" s="216"/>
      <c r="K740" s="217"/>
      <c r="L740" s="217"/>
      <c r="M740" s="217"/>
      <c r="N740" s="217"/>
      <c r="O740" s="216"/>
      <c r="P740" s="217"/>
      <c r="Q740" s="216"/>
      <c r="R740" s="215"/>
      <c r="S740" s="218"/>
      <c r="T740" s="215"/>
      <c r="U740" s="215"/>
      <c r="V740" s="219"/>
      <c r="W740" s="219"/>
      <c r="Y740" s="215"/>
      <c r="Z740" s="215"/>
      <c r="AA740" s="215"/>
      <c r="AB740" s="215"/>
      <c r="AC740" s="215"/>
      <c r="AD740" s="215"/>
      <c r="AE740" s="215"/>
      <c r="AF740" s="215"/>
      <c r="AG740" s="215"/>
      <c r="AH740" s="215"/>
      <c r="AI740" s="215"/>
      <c r="AJ740" s="215"/>
      <c r="AK740" s="215"/>
      <c r="AM740" s="220"/>
    </row>
    <row r="741" spans="2:39" x14ac:dyDescent="0.3">
      <c r="B741" s="215"/>
      <c r="C741" s="215"/>
      <c r="D741" s="215"/>
      <c r="E741" s="215"/>
      <c r="F741" s="215"/>
      <c r="G741" s="215"/>
      <c r="H741" s="215"/>
      <c r="I741" s="216"/>
      <c r="J741" s="216"/>
      <c r="K741" s="217"/>
      <c r="L741" s="217"/>
      <c r="M741" s="217"/>
      <c r="N741" s="217"/>
      <c r="O741" s="216"/>
      <c r="P741" s="217"/>
      <c r="Q741" s="216"/>
      <c r="R741" s="215"/>
      <c r="S741" s="218"/>
      <c r="T741" s="215"/>
      <c r="U741" s="215"/>
      <c r="V741" s="219"/>
      <c r="W741" s="219"/>
      <c r="Y741" s="215"/>
      <c r="Z741" s="215"/>
      <c r="AA741" s="215"/>
      <c r="AB741" s="215"/>
      <c r="AC741" s="215"/>
      <c r="AD741" s="215"/>
      <c r="AE741" s="215"/>
      <c r="AF741" s="215"/>
      <c r="AG741" s="215"/>
      <c r="AH741" s="215"/>
      <c r="AI741" s="215"/>
      <c r="AJ741" s="215"/>
      <c r="AK741" s="215"/>
      <c r="AM741" s="220"/>
    </row>
    <row r="742" spans="2:39" x14ac:dyDescent="0.3">
      <c r="B742" s="215"/>
      <c r="C742" s="215"/>
      <c r="D742" s="215"/>
      <c r="E742" s="215"/>
      <c r="F742" s="215"/>
      <c r="G742" s="215"/>
      <c r="H742" s="215"/>
      <c r="I742" s="216"/>
      <c r="J742" s="216"/>
      <c r="K742" s="217"/>
      <c r="L742" s="217"/>
      <c r="M742" s="217"/>
      <c r="N742" s="217"/>
      <c r="O742" s="216"/>
      <c r="P742" s="217"/>
      <c r="Q742" s="216"/>
      <c r="R742" s="215"/>
      <c r="S742" s="218"/>
      <c r="T742" s="215"/>
      <c r="U742" s="215"/>
      <c r="V742" s="219"/>
      <c r="W742" s="219"/>
      <c r="Y742" s="215"/>
      <c r="Z742" s="215"/>
      <c r="AA742" s="215"/>
      <c r="AB742" s="215"/>
      <c r="AC742" s="215"/>
      <c r="AD742" s="215"/>
      <c r="AE742" s="215"/>
      <c r="AF742" s="215"/>
      <c r="AG742" s="215"/>
      <c r="AH742" s="215"/>
      <c r="AI742" s="215"/>
      <c r="AJ742" s="215"/>
      <c r="AK742" s="215"/>
      <c r="AM742" s="220"/>
    </row>
    <row r="743" spans="2:39" x14ac:dyDescent="0.3">
      <c r="B743" s="215"/>
      <c r="C743" s="215"/>
      <c r="D743" s="215"/>
      <c r="E743" s="215"/>
      <c r="F743" s="215"/>
      <c r="G743" s="215"/>
      <c r="H743" s="215"/>
      <c r="I743" s="216"/>
      <c r="J743" s="216"/>
      <c r="K743" s="217"/>
      <c r="L743" s="217"/>
      <c r="M743" s="217"/>
      <c r="N743" s="217"/>
      <c r="O743" s="216"/>
      <c r="P743" s="217"/>
      <c r="Q743" s="216"/>
      <c r="R743" s="215"/>
      <c r="S743" s="218"/>
      <c r="T743" s="215"/>
      <c r="U743" s="215"/>
      <c r="V743" s="219"/>
      <c r="W743" s="219"/>
      <c r="Y743" s="215"/>
      <c r="Z743" s="215"/>
      <c r="AA743" s="215"/>
      <c r="AB743" s="215"/>
      <c r="AC743" s="215"/>
      <c r="AD743" s="215"/>
      <c r="AE743" s="215"/>
      <c r="AF743" s="215"/>
      <c r="AG743" s="215"/>
      <c r="AH743" s="215"/>
      <c r="AI743" s="215"/>
      <c r="AJ743" s="215"/>
      <c r="AK743" s="215"/>
      <c r="AM743" s="220"/>
    </row>
    <row r="744" spans="2:39" x14ac:dyDescent="0.3">
      <c r="B744" s="215"/>
      <c r="C744" s="215"/>
      <c r="D744" s="215"/>
      <c r="E744" s="215"/>
      <c r="F744" s="215"/>
      <c r="G744" s="215"/>
      <c r="H744" s="215"/>
      <c r="I744" s="216"/>
      <c r="J744" s="216"/>
      <c r="K744" s="217"/>
      <c r="L744" s="217"/>
      <c r="M744" s="217"/>
      <c r="N744" s="217"/>
      <c r="O744" s="216"/>
      <c r="P744" s="217"/>
      <c r="Q744" s="216"/>
      <c r="R744" s="215"/>
      <c r="S744" s="218"/>
      <c r="T744" s="215"/>
      <c r="U744" s="215"/>
      <c r="V744" s="219"/>
      <c r="W744" s="219"/>
      <c r="Y744" s="215"/>
      <c r="Z744" s="215"/>
      <c r="AA744" s="215"/>
      <c r="AB744" s="215"/>
      <c r="AC744" s="215"/>
      <c r="AD744" s="215"/>
      <c r="AE744" s="215"/>
      <c r="AF744" s="215"/>
      <c r="AG744" s="215"/>
      <c r="AH744" s="215"/>
      <c r="AI744" s="215"/>
      <c r="AJ744" s="215"/>
      <c r="AK744" s="215"/>
      <c r="AM744" s="220"/>
    </row>
    <row r="745" spans="2:39" x14ac:dyDescent="0.3">
      <c r="B745" s="215"/>
      <c r="C745" s="215"/>
      <c r="D745" s="215"/>
      <c r="E745" s="215"/>
      <c r="F745" s="215"/>
      <c r="G745" s="215"/>
      <c r="H745" s="215"/>
      <c r="I745" s="216"/>
      <c r="J745" s="216"/>
      <c r="K745" s="217"/>
      <c r="L745" s="217"/>
      <c r="M745" s="217"/>
      <c r="N745" s="217"/>
      <c r="O745" s="216"/>
      <c r="P745" s="217"/>
      <c r="Q745" s="216"/>
      <c r="R745" s="215"/>
      <c r="S745" s="218"/>
      <c r="T745" s="215"/>
      <c r="U745" s="215"/>
      <c r="V745" s="219"/>
      <c r="W745" s="219"/>
      <c r="Y745" s="215"/>
      <c r="Z745" s="215"/>
      <c r="AA745" s="215"/>
      <c r="AB745" s="215"/>
      <c r="AC745" s="215"/>
      <c r="AD745" s="215"/>
      <c r="AE745" s="215"/>
      <c r="AF745" s="215"/>
      <c r="AG745" s="215"/>
      <c r="AH745" s="215"/>
      <c r="AI745" s="215"/>
      <c r="AJ745" s="215"/>
      <c r="AK745" s="215"/>
      <c r="AM745" s="220"/>
    </row>
    <row r="746" spans="2:39" x14ac:dyDescent="0.3">
      <c r="B746" s="215"/>
      <c r="C746" s="215"/>
      <c r="D746" s="215"/>
      <c r="E746" s="215"/>
      <c r="F746" s="215"/>
      <c r="G746" s="215"/>
      <c r="H746" s="215"/>
      <c r="I746" s="216"/>
      <c r="J746" s="216"/>
      <c r="K746" s="217"/>
      <c r="L746" s="217"/>
      <c r="M746" s="217"/>
      <c r="N746" s="217"/>
      <c r="O746" s="216"/>
      <c r="P746" s="217"/>
      <c r="Q746" s="216"/>
      <c r="R746" s="215"/>
      <c r="S746" s="218"/>
      <c r="T746" s="215"/>
      <c r="U746" s="215"/>
      <c r="V746" s="219"/>
      <c r="W746" s="219"/>
      <c r="Y746" s="215"/>
      <c r="Z746" s="215"/>
      <c r="AA746" s="215"/>
      <c r="AB746" s="215"/>
      <c r="AC746" s="215"/>
      <c r="AD746" s="215"/>
      <c r="AE746" s="215"/>
      <c r="AF746" s="215"/>
      <c r="AG746" s="215"/>
      <c r="AH746" s="215"/>
      <c r="AI746" s="215"/>
      <c r="AJ746" s="215"/>
      <c r="AK746" s="215"/>
      <c r="AM746" s="220"/>
    </row>
    <row r="747" spans="2:39" x14ac:dyDescent="0.3">
      <c r="B747" s="215"/>
      <c r="C747" s="215"/>
      <c r="D747" s="215"/>
      <c r="E747" s="215"/>
      <c r="F747" s="215"/>
      <c r="G747" s="215"/>
      <c r="H747" s="215"/>
      <c r="I747" s="216"/>
      <c r="J747" s="216"/>
      <c r="K747" s="217"/>
      <c r="L747" s="217"/>
      <c r="M747" s="217"/>
      <c r="N747" s="217"/>
      <c r="O747" s="216"/>
      <c r="P747" s="217"/>
      <c r="Q747" s="216"/>
      <c r="R747" s="215"/>
      <c r="S747" s="218"/>
      <c r="T747" s="215"/>
      <c r="U747" s="215"/>
      <c r="V747" s="219"/>
      <c r="W747" s="219"/>
      <c r="Y747" s="215"/>
      <c r="Z747" s="215"/>
      <c r="AA747" s="215"/>
      <c r="AB747" s="215"/>
      <c r="AC747" s="215"/>
      <c r="AD747" s="215"/>
      <c r="AE747" s="215"/>
      <c r="AF747" s="215"/>
      <c r="AG747" s="215"/>
      <c r="AH747" s="215"/>
      <c r="AI747" s="215"/>
      <c r="AJ747" s="215"/>
      <c r="AK747" s="215"/>
      <c r="AM747" s="220"/>
    </row>
    <row r="748" spans="2:39" x14ac:dyDescent="0.3">
      <c r="B748" s="215"/>
      <c r="C748" s="215"/>
      <c r="D748" s="215"/>
      <c r="E748" s="215"/>
      <c r="F748" s="215"/>
      <c r="G748" s="215"/>
      <c r="H748" s="215"/>
      <c r="I748" s="216"/>
      <c r="J748" s="216"/>
      <c r="K748" s="217"/>
      <c r="L748" s="217"/>
      <c r="M748" s="217"/>
      <c r="N748" s="217"/>
      <c r="O748" s="216"/>
      <c r="P748" s="217"/>
      <c r="Q748" s="216"/>
      <c r="R748" s="215"/>
      <c r="S748" s="218"/>
      <c r="T748" s="215"/>
      <c r="U748" s="215"/>
      <c r="V748" s="219"/>
      <c r="W748" s="219"/>
      <c r="Y748" s="215"/>
      <c r="Z748" s="215"/>
      <c r="AA748" s="215"/>
      <c r="AB748" s="215"/>
      <c r="AC748" s="215"/>
      <c r="AD748" s="215"/>
      <c r="AE748" s="215"/>
      <c r="AF748" s="215"/>
      <c r="AG748" s="215"/>
      <c r="AH748" s="215"/>
      <c r="AI748" s="215"/>
      <c r="AJ748" s="215"/>
      <c r="AK748" s="215"/>
      <c r="AM748" s="220"/>
    </row>
    <row r="749" spans="2:39" x14ac:dyDescent="0.3">
      <c r="B749" s="215"/>
      <c r="C749" s="215"/>
      <c r="D749" s="215"/>
      <c r="E749" s="215"/>
      <c r="F749" s="215"/>
      <c r="G749" s="215"/>
      <c r="H749" s="215"/>
      <c r="I749" s="216"/>
      <c r="J749" s="216"/>
      <c r="K749" s="217"/>
      <c r="L749" s="217"/>
      <c r="M749" s="217"/>
      <c r="N749" s="217"/>
      <c r="O749" s="216"/>
      <c r="P749" s="217"/>
      <c r="Q749" s="216"/>
      <c r="R749" s="215"/>
      <c r="S749" s="218"/>
      <c r="T749" s="215"/>
      <c r="U749" s="215"/>
      <c r="V749" s="219"/>
      <c r="W749" s="219"/>
      <c r="Y749" s="215"/>
      <c r="Z749" s="215"/>
      <c r="AA749" s="215"/>
      <c r="AB749" s="215"/>
      <c r="AC749" s="215"/>
      <c r="AD749" s="215"/>
      <c r="AE749" s="215"/>
      <c r="AF749" s="215"/>
      <c r="AG749" s="215"/>
      <c r="AH749" s="215"/>
      <c r="AI749" s="215"/>
      <c r="AJ749" s="215"/>
      <c r="AK749" s="215"/>
      <c r="AM749" s="220"/>
    </row>
    <row r="750" spans="2:39" x14ac:dyDescent="0.3">
      <c r="B750" s="215"/>
      <c r="C750" s="215"/>
      <c r="D750" s="215"/>
      <c r="E750" s="215"/>
      <c r="F750" s="215"/>
      <c r="G750" s="215"/>
      <c r="H750" s="215"/>
      <c r="I750" s="216"/>
      <c r="J750" s="216"/>
      <c r="K750" s="217"/>
      <c r="L750" s="217"/>
      <c r="M750" s="217"/>
      <c r="N750" s="217"/>
      <c r="O750" s="216"/>
      <c r="P750" s="217"/>
      <c r="Q750" s="216"/>
      <c r="R750" s="215"/>
      <c r="S750" s="218"/>
      <c r="T750" s="215"/>
      <c r="U750" s="215"/>
      <c r="V750" s="219"/>
      <c r="W750" s="219"/>
      <c r="Y750" s="215"/>
      <c r="Z750" s="215"/>
      <c r="AA750" s="215"/>
      <c r="AB750" s="215"/>
      <c r="AC750" s="215"/>
      <c r="AD750" s="215"/>
      <c r="AE750" s="215"/>
      <c r="AF750" s="215"/>
      <c r="AG750" s="215"/>
      <c r="AH750" s="215"/>
      <c r="AI750" s="215"/>
      <c r="AJ750" s="215"/>
      <c r="AK750" s="215"/>
      <c r="AM750" s="220"/>
    </row>
    <row r="751" spans="2:39" x14ac:dyDescent="0.3">
      <c r="B751" s="215"/>
      <c r="C751" s="215"/>
      <c r="D751" s="215"/>
      <c r="E751" s="215"/>
      <c r="F751" s="215"/>
      <c r="G751" s="215"/>
      <c r="H751" s="215"/>
      <c r="I751" s="216"/>
      <c r="J751" s="216"/>
      <c r="K751" s="217"/>
      <c r="L751" s="217"/>
      <c r="M751" s="217"/>
      <c r="N751" s="217"/>
      <c r="O751" s="216"/>
      <c r="P751" s="217"/>
      <c r="Q751" s="216"/>
      <c r="R751" s="215"/>
      <c r="S751" s="218"/>
      <c r="T751" s="215"/>
      <c r="U751" s="215"/>
      <c r="V751" s="219"/>
      <c r="W751" s="219"/>
      <c r="Y751" s="215"/>
      <c r="Z751" s="215"/>
      <c r="AA751" s="215"/>
      <c r="AB751" s="215"/>
      <c r="AC751" s="215"/>
      <c r="AD751" s="215"/>
      <c r="AE751" s="215"/>
      <c r="AF751" s="215"/>
      <c r="AG751" s="215"/>
      <c r="AH751" s="215"/>
      <c r="AI751" s="215"/>
      <c r="AJ751" s="215"/>
      <c r="AK751" s="215"/>
      <c r="AM751" s="220"/>
    </row>
    <row r="752" spans="2:39" x14ac:dyDescent="0.3">
      <c r="B752" s="215"/>
      <c r="C752" s="215"/>
      <c r="D752" s="215"/>
      <c r="E752" s="215"/>
      <c r="F752" s="215"/>
      <c r="G752" s="215"/>
      <c r="H752" s="215"/>
      <c r="I752" s="216"/>
      <c r="J752" s="216"/>
      <c r="K752" s="217"/>
      <c r="L752" s="217"/>
      <c r="M752" s="217"/>
      <c r="N752" s="217"/>
      <c r="O752" s="216"/>
      <c r="P752" s="217"/>
      <c r="Q752" s="216"/>
      <c r="R752" s="215"/>
      <c r="S752" s="218"/>
      <c r="T752" s="215"/>
      <c r="U752" s="215"/>
      <c r="V752" s="219"/>
      <c r="W752" s="219"/>
      <c r="Y752" s="215"/>
      <c r="Z752" s="215"/>
      <c r="AA752" s="215"/>
      <c r="AB752" s="215"/>
      <c r="AC752" s="215"/>
      <c r="AD752" s="215"/>
      <c r="AE752" s="215"/>
      <c r="AF752" s="215"/>
      <c r="AG752" s="215"/>
      <c r="AH752" s="215"/>
      <c r="AI752" s="215"/>
      <c r="AJ752" s="215"/>
      <c r="AK752" s="215"/>
      <c r="AM752" s="220"/>
    </row>
    <row r="753" spans="2:39" x14ac:dyDescent="0.3">
      <c r="B753" s="215"/>
      <c r="C753" s="215"/>
      <c r="D753" s="215"/>
      <c r="E753" s="215"/>
      <c r="F753" s="215"/>
      <c r="G753" s="215"/>
      <c r="H753" s="215"/>
      <c r="I753" s="216"/>
      <c r="J753" s="216"/>
      <c r="K753" s="217"/>
      <c r="L753" s="217"/>
      <c r="M753" s="217"/>
      <c r="N753" s="217"/>
      <c r="O753" s="216"/>
      <c r="P753" s="217"/>
      <c r="Q753" s="216"/>
      <c r="R753" s="215"/>
      <c r="S753" s="218"/>
      <c r="T753" s="215"/>
      <c r="U753" s="215"/>
      <c r="V753" s="219"/>
      <c r="W753" s="219"/>
      <c r="Y753" s="215"/>
      <c r="Z753" s="215"/>
      <c r="AA753" s="215"/>
      <c r="AB753" s="215"/>
      <c r="AC753" s="215"/>
      <c r="AD753" s="215"/>
      <c r="AE753" s="215"/>
      <c r="AF753" s="215"/>
      <c r="AG753" s="215"/>
      <c r="AH753" s="215"/>
      <c r="AI753" s="215"/>
      <c r="AJ753" s="215"/>
      <c r="AK753" s="215"/>
      <c r="AM753" s="220"/>
    </row>
    <row r="754" spans="2:39" x14ac:dyDescent="0.3">
      <c r="B754" s="215"/>
      <c r="C754" s="215"/>
      <c r="D754" s="215"/>
      <c r="E754" s="215"/>
      <c r="F754" s="215"/>
      <c r="G754" s="215"/>
      <c r="H754" s="215"/>
      <c r="I754" s="216"/>
      <c r="J754" s="216"/>
      <c r="K754" s="217"/>
      <c r="L754" s="217"/>
      <c r="M754" s="217"/>
      <c r="N754" s="217"/>
      <c r="O754" s="216"/>
      <c r="P754" s="217"/>
      <c r="Q754" s="216"/>
      <c r="R754" s="215"/>
      <c r="S754" s="218"/>
      <c r="T754" s="215"/>
      <c r="U754" s="215"/>
      <c r="V754" s="219"/>
      <c r="W754" s="219"/>
      <c r="Y754" s="215"/>
      <c r="Z754" s="215"/>
      <c r="AA754" s="215"/>
      <c r="AB754" s="215"/>
      <c r="AC754" s="215"/>
      <c r="AD754" s="215"/>
      <c r="AE754" s="215"/>
      <c r="AF754" s="215"/>
      <c r="AG754" s="215"/>
      <c r="AH754" s="215"/>
      <c r="AI754" s="215"/>
      <c r="AJ754" s="215"/>
      <c r="AK754" s="215"/>
      <c r="AM754" s="220"/>
    </row>
    <row r="755" spans="2:39" x14ac:dyDescent="0.3">
      <c r="B755" s="215"/>
      <c r="C755" s="215"/>
      <c r="D755" s="215"/>
      <c r="E755" s="215"/>
      <c r="F755" s="215"/>
      <c r="G755" s="215"/>
      <c r="H755" s="215"/>
      <c r="I755" s="216"/>
      <c r="J755" s="216"/>
      <c r="K755" s="217"/>
      <c r="L755" s="217"/>
      <c r="M755" s="217"/>
      <c r="N755" s="217"/>
      <c r="O755" s="216"/>
      <c r="P755" s="217"/>
      <c r="Q755" s="216"/>
      <c r="R755" s="215"/>
      <c r="S755" s="218"/>
      <c r="T755" s="215"/>
      <c r="U755" s="215"/>
      <c r="V755" s="219"/>
      <c r="W755" s="219"/>
      <c r="Y755" s="215"/>
      <c r="Z755" s="215"/>
      <c r="AA755" s="215"/>
      <c r="AB755" s="215"/>
      <c r="AC755" s="215"/>
      <c r="AD755" s="215"/>
      <c r="AE755" s="215"/>
      <c r="AF755" s="215"/>
      <c r="AG755" s="215"/>
      <c r="AH755" s="215"/>
      <c r="AI755" s="215"/>
      <c r="AJ755" s="215"/>
      <c r="AK755" s="215"/>
      <c r="AM755" s="220"/>
    </row>
    <row r="756" spans="2:39" x14ac:dyDescent="0.3">
      <c r="B756" s="215"/>
      <c r="C756" s="215"/>
      <c r="D756" s="215"/>
      <c r="E756" s="215"/>
      <c r="F756" s="215"/>
      <c r="G756" s="215"/>
      <c r="H756" s="215"/>
      <c r="I756" s="216"/>
      <c r="J756" s="216"/>
      <c r="K756" s="217"/>
      <c r="L756" s="217"/>
      <c r="M756" s="217"/>
      <c r="N756" s="217"/>
      <c r="O756" s="216"/>
      <c r="P756" s="217"/>
      <c r="Q756" s="216"/>
      <c r="R756" s="215"/>
      <c r="S756" s="218"/>
      <c r="T756" s="215"/>
      <c r="U756" s="215"/>
      <c r="V756" s="219"/>
      <c r="W756" s="219"/>
      <c r="Y756" s="215"/>
      <c r="Z756" s="215"/>
      <c r="AA756" s="215"/>
      <c r="AB756" s="215"/>
      <c r="AC756" s="215"/>
      <c r="AD756" s="215"/>
      <c r="AE756" s="215"/>
      <c r="AF756" s="215"/>
      <c r="AG756" s="215"/>
      <c r="AH756" s="215"/>
      <c r="AI756" s="215"/>
      <c r="AJ756" s="215"/>
      <c r="AK756" s="215"/>
      <c r="AM756" s="220"/>
    </row>
    <row r="757" spans="2:39" x14ac:dyDescent="0.3">
      <c r="B757" s="215"/>
      <c r="C757" s="215"/>
      <c r="D757" s="215"/>
      <c r="E757" s="215"/>
      <c r="F757" s="215"/>
      <c r="G757" s="215"/>
      <c r="H757" s="215"/>
      <c r="I757" s="216"/>
      <c r="J757" s="216"/>
      <c r="K757" s="217"/>
      <c r="L757" s="217"/>
      <c r="M757" s="217"/>
      <c r="N757" s="217"/>
      <c r="O757" s="216"/>
      <c r="P757" s="217"/>
      <c r="Q757" s="216"/>
      <c r="R757" s="215"/>
      <c r="S757" s="218"/>
      <c r="T757" s="215"/>
      <c r="U757" s="215"/>
      <c r="V757" s="219"/>
      <c r="W757" s="219"/>
      <c r="Y757" s="215"/>
      <c r="Z757" s="215"/>
      <c r="AA757" s="215"/>
      <c r="AB757" s="215"/>
      <c r="AC757" s="215"/>
      <c r="AD757" s="215"/>
      <c r="AE757" s="215"/>
      <c r="AF757" s="215"/>
      <c r="AG757" s="215"/>
      <c r="AH757" s="215"/>
      <c r="AI757" s="215"/>
      <c r="AJ757" s="215"/>
      <c r="AK757" s="215"/>
      <c r="AM757" s="220"/>
    </row>
    <row r="758" spans="2:39" x14ac:dyDescent="0.3">
      <c r="B758" s="215"/>
      <c r="C758" s="215"/>
      <c r="D758" s="215"/>
      <c r="E758" s="215"/>
      <c r="F758" s="215"/>
      <c r="G758" s="215"/>
      <c r="H758" s="215"/>
      <c r="I758" s="216"/>
      <c r="J758" s="216"/>
      <c r="K758" s="217"/>
      <c r="L758" s="217"/>
      <c r="M758" s="217"/>
      <c r="N758" s="217"/>
      <c r="O758" s="216"/>
      <c r="P758" s="217"/>
      <c r="Q758" s="216"/>
      <c r="R758" s="215"/>
      <c r="S758" s="218"/>
      <c r="T758" s="215"/>
      <c r="U758" s="215"/>
      <c r="V758" s="219"/>
      <c r="W758" s="219"/>
      <c r="Y758" s="215"/>
      <c r="Z758" s="215"/>
      <c r="AA758" s="215"/>
      <c r="AB758" s="215"/>
      <c r="AC758" s="215"/>
      <c r="AD758" s="215"/>
      <c r="AE758" s="215"/>
      <c r="AF758" s="215"/>
      <c r="AG758" s="215"/>
      <c r="AH758" s="215"/>
      <c r="AI758" s="215"/>
      <c r="AJ758" s="215"/>
      <c r="AK758" s="215"/>
      <c r="AM758" s="220"/>
    </row>
    <row r="759" spans="2:39" x14ac:dyDescent="0.3">
      <c r="B759" s="215"/>
      <c r="C759" s="215"/>
      <c r="D759" s="215"/>
      <c r="E759" s="215"/>
      <c r="F759" s="215"/>
      <c r="G759" s="215"/>
      <c r="H759" s="215"/>
      <c r="I759" s="216"/>
      <c r="J759" s="216"/>
      <c r="K759" s="217"/>
      <c r="L759" s="217"/>
      <c r="M759" s="217"/>
      <c r="N759" s="217"/>
      <c r="O759" s="216"/>
      <c r="P759" s="217"/>
      <c r="Q759" s="216"/>
      <c r="R759" s="215"/>
      <c r="S759" s="218"/>
      <c r="T759" s="215"/>
      <c r="U759" s="215"/>
      <c r="V759" s="219"/>
      <c r="W759" s="219"/>
      <c r="Y759" s="215"/>
      <c r="Z759" s="215"/>
      <c r="AA759" s="215"/>
      <c r="AB759" s="215"/>
      <c r="AC759" s="215"/>
      <c r="AD759" s="215"/>
      <c r="AE759" s="215"/>
      <c r="AF759" s="215"/>
      <c r="AG759" s="215"/>
      <c r="AH759" s="215"/>
      <c r="AI759" s="215"/>
      <c r="AJ759" s="215"/>
      <c r="AK759" s="215"/>
      <c r="AM759" s="220"/>
    </row>
    <row r="760" spans="2:39" x14ac:dyDescent="0.3">
      <c r="B760" s="215"/>
      <c r="C760" s="215"/>
      <c r="D760" s="215"/>
      <c r="E760" s="215"/>
      <c r="F760" s="215"/>
      <c r="G760" s="215"/>
      <c r="H760" s="215"/>
      <c r="I760" s="216"/>
      <c r="J760" s="216"/>
      <c r="K760" s="217"/>
      <c r="L760" s="217"/>
      <c r="M760" s="217"/>
      <c r="N760" s="217"/>
      <c r="O760" s="216"/>
      <c r="P760" s="217"/>
      <c r="Q760" s="216"/>
      <c r="R760" s="215"/>
      <c r="S760" s="218"/>
      <c r="T760" s="215"/>
      <c r="U760" s="215"/>
      <c r="V760" s="219"/>
      <c r="W760" s="219"/>
      <c r="Y760" s="215"/>
      <c r="Z760" s="215"/>
      <c r="AA760" s="215"/>
      <c r="AB760" s="215"/>
      <c r="AC760" s="215"/>
      <c r="AD760" s="215"/>
      <c r="AE760" s="215"/>
      <c r="AF760" s="215"/>
      <c r="AG760" s="215"/>
      <c r="AH760" s="215"/>
      <c r="AI760" s="215"/>
      <c r="AJ760" s="215"/>
      <c r="AK760" s="215"/>
      <c r="AM760" s="220"/>
    </row>
    <row r="761" spans="2:39" x14ac:dyDescent="0.3">
      <c r="B761" s="215"/>
      <c r="C761" s="215"/>
      <c r="D761" s="215"/>
      <c r="E761" s="215"/>
      <c r="F761" s="215"/>
      <c r="G761" s="215"/>
      <c r="H761" s="215"/>
      <c r="I761" s="216"/>
      <c r="J761" s="216"/>
      <c r="K761" s="217"/>
      <c r="L761" s="217"/>
      <c r="M761" s="217"/>
      <c r="N761" s="217"/>
      <c r="O761" s="216"/>
      <c r="P761" s="217"/>
      <c r="Q761" s="216"/>
      <c r="R761" s="215"/>
      <c r="S761" s="218"/>
      <c r="T761" s="215"/>
      <c r="U761" s="215"/>
      <c r="V761" s="219"/>
      <c r="W761" s="219"/>
      <c r="Y761" s="215"/>
      <c r="Z761" s="215"/>
      <c r="AA761" s="215"/>
      <c r="AB761" s="215"/>
      <c r="AC761" s="215"/>
      <c r="AD761" s="215"/>
      <c r="AE761" s="215"/>
      <c r="AF761" s="215"/>
      <c r="AG761" s="215"/>
      <c r="AH761" s="215"/>
      <c r="AI761" s="215"/>
      <c r="AJ761" s="215"/>
      <c r="AK761" s="215"/>
      <c r="AM761" s="220"/>
    </row>
    <row r="762" spans="2:39" x14ac:dyDescent="0.3">
      <c r="B762" s="215"/>
      <c r="C762" s="215"/>
      <c r="D762" s="215"/>
      <c r="E762" s="215"/>
      <c r="F762" s="215"/>
      <c r="G762" s="215"/>
      <c r="H762" s="215"/>
      <c r="I762" s="216"/>
      <c r="J762" s="216"/>
      <c r="K762" s="217"/>
      <c r="L762" s="217"/>
      <c r="M762" s="217"/>
      <c r="N762" s="217"/>
      <c r="O762" s="216"/>
      <c r="P762" s="217"/>
      <c r="Q762" s="216"/>
      <c r="R762" s="215"/>
      <c r="S762" s="218"/>
      <c r="T762" s="215"/>
      <c r="U762" s="215"/>
      <c r="V762" s="219"/>
      <c r="W762" s="219"/>
      <c r="Y762" s="215"/>
      <c r="Z762" s="215"/>
      <c r="AA762" s="215"/>
      <c r="AB762" s="215"/>
      <c r="AC762" s="215"/>
      <c r="AD762" s="215"/>
      <c r="AE762" s="215"/>
      <c r="AF762" s="215"/>
      <c r="AG762" s="215"/>
      <c r="AH762" s="215"/>
      <c r="AI762" s="215"/>
      <c r="AJ762" s="215"/>
      <c r="AK762" s="215"/>
      <c r="AM762" s="220"/>
    </row>
    <row r="763" spans="2:39" x14ac:dyDescent="0.3">
      <c r="B763" s="215"/>
      <c r="C763" s="215"/>
      <c r="D763" s="215"/>
      <c r="E763" s="215"/>
      <c r="F763" s="215"/>
      <c r="G763" s="215"/>
      <c r="H763" s="215"/>
      <c r="I763" s="216"/>
      <c r="J763" s="216"/>
      <c r="K763" s="217"/>
      <c r="L763" s="217"/>
      <c r="M763" s="217"/>
      <c r="N763" s="217"/>
      <c r="O763" s="216"/>
      <c r="P763" s="217"/>
      <c r="Q763" s="216"/>
      <c r="R763" s="215"/>
      <c r="S763" s="218"/>
      <c r="T763" s="215"/>
      <c r="U763" s="215"/>
      <c r="V763" s="219"/>
      <c r="W763" s="219"/>
      <c r="Y763" s="215"/>
      <c r="Z763" s="215"/>
      <c r="AA763" s="215"/>
      <c r="AB763" s="215"/>
      <c r="AC763" s="215"/>
      <c r="AD763" s="215"/>
      <c r="AE763" s="215"/>
      <c r="AF763" s="215"/>
      <c r="AG763" s="215"/>
      <c r="AH763" s="215"/>
      <c r="AI763" s="215"/>
      <c r="AJ763" s="215"/>
      <c r="AK763" s="215"/>
      <c r="AM763" s="220"/>
    </row>
    <row r="764" spans="2:39" x14ac:dyDescent="0.3">
      <c r="B764" s="215"/>
      <c r="C764" s="215"/>
      <c r="D764" s="215"/>
      <c r="E764" s="215"/>
      <c r="F764" s="215"/>
      <c r="G764" s="215"/>
      <c r="H764" s="215"/>
      <c r="I764" s="216"/>
      <c r="J764" s="216"/>
      <c r="K764" s="217"/>
      <c r="L764" s="217"/>
      <c r="M764" s="217"/>
      <c r="N764" s="217"/>
      <c r="O764" s="216"/>
      <c r="P764" s="217"/>
      <c r="Q764" s="216"/>
      <c r="R764" s="215"/>
      <c r="S764" s="218"/>
      <c r="T764" s="215"/>
      <c r="U764" s="215"/>
      <c r="V764" s="219"/>
      <c r="W764" s="219"/>
      <c r="Y764" s="215"/>
      <c r="Z764" s="215"/>
      <c r="AA764" s="215"/>
      <c r="AB764" s="215"/>
      <c r="AC764" s="215"/>
      <c r="AD764" s="215"/>
      <c r="AE764" s="215"/>
      <c r="AF764" s="215"/>
      <c r="AG764" s="215"/>
      <c r="AH764" s="215"/>
      <c r="AI764" s="215"/>
      <c r="AJ764" s="215"/>
      <c r="AK764" s="215"/>
      <c r="AM764" s="220"/>
    </row>
    <row r="765" spans="2:39" x14ac:dyDescent="0.3">
      <c r="B765" s="215"/>
      <c r="C765" s="215"/>
      <c r="D765" s="215"/>
      <c r="E765" s="215"/>
      <c r="F765" s="215"/>
      <c r="G765" s="215"/>
      <c r="H765" s="215"/>
      <c r="I765" s="216"/>
      <c r="J765" s="216"/>
      <c r="K765" s="217"/>
      <c r="L765" s="217"/>
      <c r="M765" s="217"/>
      <c r="N765" s="217"/>
      <c r="O765" s="216"/>
      <c r="P765" s="217"/>
      <c r="Q765" s="216"/>
      <c r="R765" s="215"/>
      <c r="S765" s="218"/>
      <c r="T765" s="215"/>
      <c r="U765" s="215"/>
      <c r="V765" s="219"/>
      <c r="W765" s="219"/>
      <c r="Y765" s="215"/>
      <c r="Z765" s="215"/>
      <c r="AA765" s="215"/>
      <c r="AB765" s="215"/>
      <c r="AC765" s="215"/>
      <c r="AD765" s="215"/>
      <c r="AE765" s="215"/>
      <c r="AF765" s="215"/>
      <c r="AG765" s="215"/>
      <c r="AH765" s="215"/>
      <c r="AI765" s="215"/>
      <c r="AJ765" s="215"/>
      <c r="AK765" s="215"/>
      <c r="AM765" s="220"/>
    </row>
    <row r="766" spans="2:39" x14ac:dyDescent="0.3">
      <c r="B766" s="215"/>
      <c r="C766" s="215"/>
      <c r="D766" s="215"/>
      <c r="E766" s="215"/>
      <c r="F766" s="215"/>
      <c r="G766" s="215"/>
      <c r="H766" s="215"/>
      <c r="I766" s="216"/>
      <c r="J766" s="216"/>
      <c r="K766" s="217"/>
      <c r="L766" s="217"/>
      <c r="M766" s="217"/>
      <c r="N766" s="217"/>
      <c r="O766" s="216"/>
      <c r="P766" s="217"/>
      <c r="Q766" s="216"/>
      <c r="R766" s="215"/>
      <c r="S766" s="218"/>
      <c r="T766" s="215"/>
      <c r="U766" s="215"/>
      <c r="V766" s="219"/>
      <c r="W766" s="219"/>
      <c r="Y766" s="215"/>
      <c r="Z766" s="215"/>
      <c r="AA766" s="215"/>
      <c r="AB766" s="215"/>
      <c r="AC766" s="215"/>
      <c r="AD766" s="215"/>
      <c r="AE766" s="215"/>
      <c r="AF766" s="215"/>
      <c r="AG766" s="215"/>
      <c r="AH766" s="215"/>
      <c r="AI766" s="215"/>
      <c r="AJ766" s="215"/>
      <c r="AK766" s="215"/>
      <c r="AM766" s="220"/>
    </row>
    <row r="767" spans="2:39" x14ac:dyDescent="0.3">
      <c r="B767" s="215"/>
      <c r="C767" s="215"/>
      <c r="D767" s="215"/>
      <c r="E767" s="215"/>
      <c r="F767" s="215"/>
      <c r="G767" s="215"/>
      <c r="H767" s="215"/>
      <c r="I767" s="216"/>
      <c r="J767" s="216"/>
      <c r="K767" s="217"/>
      <c r="L767" s="217"/>
      <c r="M767" s="217"/>
      <c r="N767" s="217"/>
      <c r="O767" s="216"/>
      <c r="P767" s="217"/>
      <c r="Q767" s="216"/>
      <c r="R767" s="215"/>
      <c r="S767" s="218"/>
      <c r="T767" s="215"/>
      <c r="U767" s="215"/>
      <c r="V767" s="219"/>
      <c r="W767" s="219"/>
      <c r="Y767" s="215"/>
      <c r="Z767" s="215"/>
      <c r="AA767" s="215"/>
      <c r="AB767" s="215"/>
      <c r="AC767" s="215"/>
      <c r="AD767" s="215"/>
      <c r="AE767" s="215"/>
      <c r="AF767" s="215"/>
      <c r="AG767" s="215"/>
      <c r="AH767" s="215"/>
      <c r="AI767" s="215"/>
      <c r="AJ767" s="215"/>
      <c r="AK767" s="215"/>
      <c r="AM767" s="220"/>
    </row>
    <row r="768" spans="2:39" x14ac:dyDescent="0.3">
      <c r="B768" s="215"/>
      <c r="C768" s="215"/>
      <c r="D768" s="215"/>
      <c r="E768" s="215"/>
      <c r="F768" s="215"/>
      <c r="G768" s="215"/>
      <c r="H768" s="215"/>
      <c r="I768" s="216"/>
      <c r="J768" s="216"/>
      <c r="K768" s="217"/>
      <c r="L768" s="217"/>
      <c r="M768" s="217"/>
      <c r="N768" s="217"/>
      <c r="O768" s="216"/>
      <c r="P768" s="217"/>
      <c r="Q768" s="216"/>
      <c r="R768" s="215"/>
      <c r="S768" s="218"/>
      <c r="T768" s="215"/>
      <c r="U768" s="215"/>
      <c r="V768" s="219"/>
      <c r="W768" s="219"/>
      <c r="Y768" s="215"/>
      <c r="Z768" s="215"/>
      <c r="AA768" s="215"/>
      <c r="AB768" s="215"/>
      <c r="AC768" s="215"/>
      <c r="AD768" s="215"/>
      <c r="AE768" s="215"/>
      <c r="AF768" s="215"/>
      <c r="AG768" s="215"/>
      <c r="AH768" s="215"/>
      <c r="AI768" s="215"/>
      <c r="AJ768" s="215"/>
      <c r="AK768" s="215"/>
      <c r="AM768" s="220"/>
    </row>
    <row r="769" spans="2:39" x14ac:dyDescent="0.3">
      <c r="B769" s="215"/>
      <c r="C769" s="215"/>
      <c r="D769" s="215"/>
      <c r="E769" s="215"/>
      <c r="F769" s="215"/>
      <c r="G769" s="215"/>
      <c r="H769" s="215"/>
      <c r="I769" s="216"/>
      <c r="J769" s="216"/>
      <c r="K769" s="217"/>
      <c r="L769" s="217"/>
      <c r="M769" s="217"/>
      <c r="N769" s="217"/>
      <c r="O769" s="216"/>
      <c r="P769" s="217"/>
      <c r="Q769" s="216"/>
      <c r="R769" s="215"/>
      <c r="S769" s="218"/>
      <c r="T769" s="215"/>
      <c r="U769" s="215"/>
      <c r="V769" s="219"/>
      <c r="W769" s="219"/>
      <c r="Y769" s="215"/>
      <c r="Z769" s="215"/>
      <c r="AA769" s="215"/>
      <c r="AB769" s="215"/>
      <c r="AC769" s="215"/>
      <c r="AD769" s="215"/>
      <c r="AE769" s="215"/>
      <c r="AF769" s="215"/>
      <c r="AG769" s="215"/>
      <c r="AH769" s="215"/>
      <c r="AI769" s="215"/>
      <c r="AJ769" s="215"/>
      <c r="AK769" s="215"/>
      <c r="AM769" s="220"/>
    </row>
    <row r="770" spans="2:39" x14ac:dyDescent="0.3">
      <c r="B770" s="215"/>
      <c r="C770" s="215"/>
      <c r="D770" s="215"/>
      <c r="E770" s="215"/>
      <c r="F770" s="215"/>
      <c r="G770" s="215"/>
      <c r="H770" s="215"/>
      <c r="I770" s="216"/>
      <c r="J770" s="216"/>
      <c r="K770" s="217"/>
      <c r="L770" s="217"/>
      <c r="M770" s="217"/>
      <c r="N770" s="217"/>
      <c r="O770" s="216"/>
      <c r="P770" s="217"/>
      <c r="Q770" s="216"/>
      <c r="R770" s="215"/>
      <c r="S770" s="218"/>
      <c r="T770" s="215"/>
      <c r="U770" s="215"/>
      <c r="V770" s="219"/>
      <c r="W770" s="219"/>
      <c r="Y770" s="215"/>
      <c r="Z770" s="215"/>
      <c r="AA770" s="215"/>
      <c r="AB770" s="215"/>
      <c r="AC770" s="215"/>
      <c r="AD770" s="215"/>
      <c r="AE770" s="215"/>
      <c r="AF770" s="215"/>
      <c r="AG770" s="215"/>
      <c r="AH770" s="215"/>
      <c r="AI770" s="215"/>
      <c r="AJ770" s="215"/>
      <c r="AK770" s="215"/>
      <c r="AM770" s="220"/>
    </row>
    <row r="771" spans="2:39" x14ac:dyDescent="0.3">
      <c r="B771" s="215"/>
      <c r="C771" s="215"/>
      <c r="D771" s="215"/>
      <c r="E771" s="215"/>
      <c r="F771" s="215"/>
      <c r="G771" s="215"/>
      <c r="H771" s="215"/>
      <c r="I771" s="216"/>
      <c r="J771" s="216"/>
      <c r="K771" s="217"/>
      <c r="L771" s="217"/>
      <c r="M771" s="217"/>
      <c r="N771" s="217"/>
      <c r="O771" s="216"/>
      <c r="P771" s="217"/>
      <c r="Q771" s="216"/>
      <c r="R771" s="215"/>
      <c r="S771" s="218"/>
      <c r="T771" s="215"/>
      <c r="U771" s="215"/>
      <c r="V771" s="219"/>
      <c r="W771" s="219"/>
      <c r="Y771" s="215"/>
      <c r="Z771" s="215"/>
      <c r="AA771" s="215"/>
      <c r="AB771" s="215"/>
      <c r="AC771" s="215"/>
      <c r="AD771" s="215"/>
      <c r="AE771" s="215"/>
      <c r="AF771" s="215"/>
      <c r="AG771" s="215"/>
      <c r="AH771" s="215"/>
      <c r="AI771" s="215"/>
      <c r="AJ771" s="215"/>
      <c r="AK771" s="215"/>
      <c r="AM771" s="220"/>
    </row>
    <row r="772" spans="2:39" x14ac:dyDescent="0.3">
      <c r="B772" s="215"/>
      <c r="C772" s="215"/>
      <c r="D772" s="215"/>
      <c r="E772" s="215"/>
      <c r="F772" s="215"/>
      <c r="G772" s="215"/>
      <c r="H772" s="215"/>
      <c r="I772" s="216"/>
      <c r="J772" s="216"/>
      <c r="K772" s="217"/>
      <c r="L772" s="217"/>
      <c r="M772" s="217"/>
      <c r="N772" s="217"/>
      <c r="O772" s="216"/>
      <c r="P772" s="217"/>
      <c r="Q772" s="216"/>
      <c r="R772" s="215"/>
      <c r="S772" s="218"/>
      <c r="T772" s="215"/>
      <c r="U772" s="215"/>
      <c r="V772" s="219"/>
      <c r="W772" s="219"/>
      <c r="Y772" s="215"/>
      <c r="Z772" s="215"/>
      <c r="AA772" s="215"/>
      <c r="AB772" s="215"/>
      <c r="AC772" s="215"/>
      <c r="AD772" s="215"/>
      <c r="AE772" s="215"/>
      <c r="AF772" s="215"/>
      <c r="AG772" s="215"/>
      <c r="AH772" s="215"/>
      <c r="AI772" s="215"/>
      <c r="AJ772" s="215"/>
      <c r="AK772" s="215"/>
      <c r="AM772" s="220"/>
    </row>
    <row r="773" spans="2:39" x14ac:dyDescent="0.3">
      <c r="B773" s="215"/>
      <c r="C773" s="215"/>
      <c r="D773" s="215"/>
      <c r="E773" s="215"/>
      <c r="F773" s="215"/>
      <c r="G773" s="215"/>
      <c r="H773" s="215"/>
      <c r="I773" s="216"/>
      <c r="J773" s="216"/>
      <c r="K773" s="217"/>
      <c r="L773" s="217"/>
      <c r="M773" s="217"/>
      <c r="N773" s="217"/>
      <c r="O773" s="216"/>
      <c r="P773" s="217"/>
      <c r="Q773" s="216"/>
      <c r="R773" s="215"/>
      <c r="S773" s="218"/>
      <c r="T773" s="215"/>
      <c r="U773" s="215"/>
      <c r="V773" s="219"/>
      <c r="W773" s="219"/>
      <c r="Y773" s="215"/>
      <c r="Z773" s="215"/>
      <c r="AA773" s="215"/>
      <c r="AB773" s="215"/>
      <c r="AC773" s="215"/>
      <c r="AD773" s="215"/>
      <c r="AE773" s="215"/>
      <c r="AF773" s="215"/>
      <c r="AG773" s="215"/>
      <c r="AH773" s="215"/>
      <c r="AI773" s="215"/>
      <c r="AJ773" s="215"/>
      <c r="AK773" s="215"/>
      <c r="AM773" s="220"/>
    </row>
    <row r="774" spans="2:39" x14ac:dyDescent="0.3">
      <c r="B774" s="215"/>
      <c r="C774" s="215"/>
      <c r="D774" s="215"/>
      <c r="E774" s="215"/>
      <c r="F774" s="215"/>
      <c r="G774" s="215"/>
      <c r="H774" s="215"/>
      <c r="I774" s="216"/>
      <c r="J774" s="216"/>
      <c r="K774" s="217"/>
      <c r="L774" s="217"/>
      <c r="M774" s="217"/>
      <c r="N774" s="217"/>
      <c r="O774" s="216"/>
      <c r="P774" s="217"/>
      <c r="Q774" s="216"/>
      <c r="R774" s="215"/>
      <c r="S774" s="218"/>
      <c r="T774" s="215"/>
      <c r="U774" s="215"/>
      <c r="V774" s="219"/>
      <c r="W774" s="219"/>
      <c r="Y774" s="215"/>
      <c r="Z774" s="215"/>
      <c r="AA774" s="215"/>
      <c r="AB774" s="215"/>
      <c r="AC774" s="215"/>
      <c r="AD774" s="215"/>
      <c r="AE774" s="215"/>
      <c r="AF774" s="215"/>
      <c r="AG774" s="215"/>
      <c r="AH774" s="215"/>
      <c r="AI774" s="215"/>
      <c r="AJ774" s="215"/>
      <c r="AK774" s="215"/>
      <c r="AM774" s="220"/>
    </row>
    <row r="775" spans="2:39" x14ac:dyDescent="0.3">
      <c r="B775" s="215"/>
      <c r="C775" s="215"/>
      <c r="D775" s="215"/>
      <c r="E775" s="215"/>
      <c r="F775" s="215"/>
      <c r="G775" s="215"/>
      <c r="H775" s="215"/>
      <c r="I775" s="216"/>
      <c r="J775" s="216"/>
      <c r="K775" s="217"/>
      <c r="L775" s="217"/>
      <c r="M775" s="217"/>
      <c r="N775" s="217"/>
      <c r="O775" s="216"/>
      <c r="P775" s="217"/>
      <c r="Q775" s="216"/>
      <c r="R775" s="215"/>
      <c r="S775" s="218"/>
      <c r="T775" s="215"/>
      <c r="U775" s="215"/>
      <c r="V775" s="219"/>
      <c r="W775" s="219"/>
      <c r="Y775" s="215"/>
      <c r="Z775" s="215"/>
      <c r="AA775" s="215"/>
      <c r="AB775" s="215"/>
      <c r="AC775" s="215"/>
      <c r="AD775" s="215"/>
      <c r="AE775" s="215"/>
      <c r="AF775" s="215"/>
      <c r="AG775" s="215"/>
      <c r="AH775" s="215"/>
      <c r="AI775" s="215"/>
      <c r="AJ775" s="215"/>
      <c r="AK775" s="215"/>
      <c r="AM775" s="220"/>
    </row>
    <row r="776" spans="2:39" x14ac:dyDescent="0.3">
      <c r="B776" s="215"/>
      <c r="C776" s="215"/>
      <c r="D776" s="215"/>
      <c r="E776" s="215"/>
      <c r="F776" s="215"/>
      <c r="G776" s="215"/>
      <c r="H776" s="215"/>
      <c r="I776" s="216"/>
      <c r="J776" s="216"/>
      <c r="K776" s="217"/>
      <c r="L776" s="217"/>
      <c r="M776" s="217"/>
      <c r="N776" s="217"/>
      <c r="O776" s="216"/>
      <c r="P776" s="217"/>
      <c r="Q776" s="216"/>
      <c r="R776" s="215"/>
      <c r="S776" s="218"/>
      <c r="T776" s="215"/>
      <c r="U776" s="215"/>
      <c r="V776" s="219"/>
      <c r="W776" s="219"/>
      <c r="Y776" s="215"/>
      <c r="Z776" s="215"/>
      <c r="AA776" s="215"/>
      <c r="AB776" s="215"/>
      <c r="AC776" s="215"/>
      <c r="AD776" s="215"/>
      <c r="AE776" s="215"/>
      <c r="AF776" s="215"/>
      <c r="AG776" s="215"/>
      <c r="AH776" s="215"/>
      <c r="AI776" s="215"/>
      <c r="AJ776" s="215"/>
      <c r="AK776" s="215"/>
      <c r="AM776" s="220"/>
    </row>
    <row r="777" spans="2:39" x14ac:dyDescent="0.3">
      <c r="B777" s="215"/>
      <c r="C777" s="215"/>
      <c r="D777" s="215"/>
      <c r="E777" s="215"/>
      <c r="F777" s="215"/>
      <c r="G777" s="215"/>
      <c r="H777" s="215"/>
      <c r="I777" s="216"/>
      <c r="J777" s="216"/>
      <c r="K777" s="217"/>
      <c r="L777" s="217"/>
      <c r="M777" s="217"/>
      <c r="N777" s="217"/>
      <c r="O777" s="216"/>
      <c r="P777" s="217"/>
      <c r="Q777" s="216"/>
      <c r="R777" s="215"/>
      <c r="S777" s="218"/>
      <c r="T777" s="215"/>
      <c r="U777" s="215"/>
      <c r="V777" s="219"/>
      <c r="W777" s="219"/>
      <c r="Y777" s="215"/>
      <c r="Z777" s="215"/>
      <c r="AA777" s="215"/>
      <c r="AB777" s="215"/>
      <c r="AC777" s="215"/>
      <c r="AD777" s="215"/>
      <c r="AE777" s="215"/>
      <c r="AF777" s="215"/>
      <c r="AG777" s="215"/>
      <c r="AH777" s="215"/>
      <c r="AI777" s="215"/>
      <c r="AJ777" s="215"/>
      <c r="AK777" s="215"/>
      <c r="AM777" s="220"/>
    </row>
    <row r="778" spans="2:39" x14ac:dyDescent="0.3">
      <c r="B778" s="215"/>
      <c r="C778" s="215"/>
      <c r="D778" s="215"/>
      <c r="E778" s="215"/>
      <c r="F778" s="215"/>
      <c r="G778" s="215"/>
      <c r="H778" s="215"/>
      <c r="I778" s="216"/>
      <c r="J778" s="216"/>
      <c r="K778" s="217"/>
      <c r="L778" s="217"/>
      <c r="M778" s="217"/>
      <c r="N778" s="217"/>
      <c r="O778" s="216"/>
      <c r="P778" s="217"/>
      <c r="Q778" s="216"/>
      <c r="R778" s="215"/>
      <c r="S778" s="218"/>
      <c r="T778" s="215"/>
      <c r="U778" s="215"/>
      <c r="V778" s="219"/>
      <c r="W778" s="219"/>
      <c r="Y778" s="215"/>
      <c r="Z778" s="215"/>
      <c r="AA778" s="215"/>
      <c r="AB778" s="215"/>
      <c r="AC778" s="215"/>
      <c r="AD778" s="215"/>
      <c r="AE778" s="215"/>
      <c r="AF778" s="215"/>
      <c r="AG778" s="215"/>
      <c r="AH778" s="215"/>
      <c r="AI778" s="215"/>
      <c r="AJ778" s="215"/>
      <c r="AK778" s="215"/>
      <c r="AM778" s="220"/>
    </row>
    <row r="779" spans="2:39" x14ac:dyDescent="0.3">
      <c r="B779" s="215"/>
      <c r="C779" s="215"/>
      <c r="D779" s="215"/>
      <c r="E779" s="215"/>
      <c r="F779" s="215"/>
      <c r="G779" s="215"/>
      <c r="H779" s="215"/>
      <c r="I779" s="216"/>
      <c r="J779" s="216"/>
      <c r="K779" s="217"/>
      <c r="L779" s="217"/>
      <c r="M779" s="217"/>
      <c r="N779" s="217"/>
      <c r="O779" s="216"/>
      <c r="P779" s="217"/>
      <c r="Q779" s="216"/>
      <c r="R779" s="215"/>
      <c r="S779" s="218"/>
      <c r="T779" s="215"/>
      <c r="U779" s="215"/>
      <c r="V779" s="219"/>
      <c r="W779" s="219"/>
      <c r="Y779" s="215"/>
      <c r="Z779" s="215"/>
      <c r="AA779" s="215"/>
      <c r="AB779" s="215"/>
      <c r="AC779" s="215"/>
      <c r="AD779" s="215"/>
      <c r="AE779" s="215"/>
      <c r="AF779" s="215"/>
      <c r="AG779" s="215"/>
      <c r="AH779" s="215"/>
      <c r="AI779" s="215"/>
      <c r="AJ779" s="215"/>
      <c r="AK779" s="215"/>
      <c r="AM779" s="220"/>
    </row>
    <row r="780" spans="2:39" x14ac:dyDescent="0.3">
      <c r="B780" s="215"/>
      <c r="C780" s="215"/>
      <c r="D780" s="215"/>
      <c r="E780" s="215"/>
      <c r="F780" s="215"/>
      <c r="G780" s="215"/>
      <c r="H780" s="215"/>
      <c r="I780" s="216"/>
      <c r="J780" s="216"/>
      <c r="K780" s="217"/>
      <c r="L780" s="217"/>
      <c r="M780" s="217"/>
      <c r="N780" s="217"/>
      <c r="O780" s="216"/>
      <c r="P780" s="217"/>
      <c r="Q780" s="216"/>
      <c r="R780" s="215"/>
      <c r="S780" s="218"/>
      <c r="T780" s="215"/>
      <c r="U780" s="215"/>
      <c r="V780" s="219"/>
      <c r="W780" s="219"/>
      <c r="Y780" s="215"/>
      <c r="Z780" s="215"/>
      <c r="AA780" s="215"/>
      <c r="AB780" s="215"/>
      <c r="AC780" s="215"/>
      <c r="AD780" s="215"/>
      <c r="AE780" s="215"/>
      <c r="AF780" s="215"/>
      <c r="AG780" s="215"/>
      <c r="AH780" s="215"/>
      <c r="AI780" s="215"/>
      <c r="AJ780" s="215"/>
      <c r="AK780" s="215"/>
      <c r="AM780" s="220"/>
    </row>
    <row r="781" spans="2:39" x14ac:dyDescent="0.3">
      <c r="B781" s="215"/>
      <c r="C781" s="215"/>
      <c r="D781" s="215"/>
      <c r="E781" s="215"/>
      <c r="F781" s="215"/>
      <c r="G781" s="215"/>
      <c r="H781" s="215"/>
      <c r="I781" s="216"/>
      <c r="J781" s="216"/>
      <c r="K781" s="217"/>
      <c r="L781" s="217"/>
      <c r="M781" s="217"/>
      <c r="N781" s="217"/>
      <c r="O781" s="216"/>
      <c r="P781" s="217"/>
      <c r="Q781" s="216"/>
      <c r="R781" s="215"/>
      <c r="S781" s="218"/>
      <c r="T781" s="215"/>
      <c r="U781" s="215"/>
      <c r="V781" s="219"/>
      <c r="W781" s="219"/>
      <c r="Y781" s="215"/>
      <c r="Z781" s="215"/>
      <c r="AA781" s="215"/>
      <c r="AB781" s="215"/>
      <c r="AC781" s="215"/>
      <c r="AD781" s="215"/>
      <c r="AE781" s="215"/>
      <c r="AF781" s="215"/>
      <c r="AG781" s="215"/>
      <c r="AH781" s="215"/>
      <c r="AI781" s="215"/>
      <c r="AJ781" s="215"/>
      <c r="AK781" s="215"/>
      <c r="AM781" s="220"/>
    </row>
    <row r="782" spans="2:39" x14ac:dyDescent="0.3">
      <c r="B782" s="215"/>
      <c r="C782" s="215"/>
      <c r="D782" s="215"/>
      <c r="E782" s="215"/>
      <c r="F782" s="215"/>
      <c r="G782" s="215"/>
      <c r="H782" s="215"/>
      <c r="I782" s="216"/>
      <c r="J782" s="216"/>
      <c r="K782" s="217"/>
      <c r="L782" s="217"/>
      <c r="M782" s="217"/>
      <c r="N782" s="217"/>
      <c r="O782" s="216"/>
      <c r="P782" s="217"/>
      <c r="Q782" s="216"/>
      <c r="R782" s="215"/>
      <c r="S782" s="218"/>
      <c r="T782" s="215"/>
      <c r="U782" s="215"/>
      <c r="V782" s="219"/>
      <c r="W782" s="219"/>
      <c r="Y782" s="215"/>
      <c r="Z782" s="215"/>
      <c r="AA782" s="215"/>
      <c r="AB782" s="215"/>
      <c r="AC782" s="215"/>
      <c r="AD782" s="215"/>
      <c r="AE782" s="215"/>
      <c r="AF782" s="215"/>
      <c r="AG782" s="215"/>
      <c r="AH782" s="215"/>
      <c r="AI782" s="215"/>
      <c r="AJ782" s="215"/>
      <c r="AK782" s="215"/>
      <c r="AM782" s="220"/>
    </row>
    <row r="783" spans="2:39" x14ac:dyDescent="0.3">
      <c r="B783" s="215"/>
      <c r="C783" s="215"/>
      <c r="D783" s="215"/>
      <c r="E783" s="215"/>
      <c r="F783" s="215"/>
      <c r="G783" s="215"/>
      <c r="H783" s="215"/>
      <c r="I783" s="216"/>
      <c r="J783" s="216"/>
      <c r="K783" s="217"/>
      <c r="L783" s="217"/>
      <c r="M783" s="217"/>
      <c r="N783" s="217"/>
      <c r="O783" s="216"/>
      <c r="P783" s="217"/>
      <c r="Q783" s="216"/>
      <c r="R783" s="215"/>
      <c r="S783" s="218"/>
      <c r="T783" s="215"/>
      <c r="U783" s="215"/>
      <c r="V783" s="219"/>
      <c r="W783" s="219"/>
      <c r="Y783" s="215"/>
      <c r="Z783" s="215"/>
      <c r="AA783" s="215"/>
      <c r="AB783" s="215"/>
      <c r="AC783" s="215"/>
      <c r="AD783" s="215"/>
      <c r="AE783" s="215"/>
      <c r="AF783" s="215"/>
      <c r="AG783" s="215"/>
      <c r="AH783" s="215"/>
      <c r="AI783" s="215"/>
      <c r="AJ783" s="215"/>
      <c r="AK783" s="215"/>
      <c r="AM783" s="220"/>
    </row>
    <row r="784" spans="2:39" x14ac:dyDescent="0.3">
      <c r="B784" s="215"/>
      <c r="C784" s="215"/>
      <c r="D784" s="215"/>
      <c r="E784" s="215"/>
      <c r="F784" s="215"/>
      <c r="G784" s="215"/>
      <c r="H784" s="215"/>
      <c r="I784" s="216"/>
      <c r="J784" s="216"/>
      <c r="K784" s="217"/>
      <c r="L784" s="217"/>
      <c r="M784" s="217"/>
      <c r="N784" s="217"/>
      <c r="O784" s="216"/>
      <c r="P784" s="217"/>
      <c r="Q784" s="216"/>
      <c r="R784" s="215"/>
      <c r="S784" s="218"/>
      <c r="T784" s="215"/>
      <c r="U784" s="215"/>
      <c r="V784" s="219"/>
      <c r="W784" s="219"/>
      <c r="Y784" s="215"/>
      <c r="Z784" s="215"/>
      <c r="AA784" s="215"/>
      <c r="AB784" s="215"/>
      <c r="AC784" s="215"/>
      <c r="AD784" s="215"/>
      <c r="AE784" s="215"/>
      <c r="AF784" s="215"/>
      <c r="AG784" s="215"/>
      <c r="AH784" s="215"/>
      <c r="AI784" s="215"/>
      <c r="AJ784" s="215"/>
      <c r="AK784" s="215"/>
      <c r="AM784" s="220"/>
    </row>
    <row r="785" spans="2:39" x14ac:dyDescent="0.3">
      <c r="B785" s="215"/>
      <c r="C785" s="215"/>
      <c r="D785" s="215"/>
      <c r="E785" s="215"/>
      <c r="F785" s="215"/>
      <c r="G785" s="215"/>
      <c r="H785" s="215"/>
      <c r="I785" s="216"/>
      <c r="J785" s="216"/>
      <c r="K785" s="217"/>
      <c r="L785" s="217"/>
      <c r="M785" s="217"/>
      <c r="N785" s="217"/>
      <c r="O785" s="216"/>
      <c r="P785" s="217"/>
      <c r="Q785" s="216"/>
      <c r="R785" s="215"/>
      <c r="S785" s="218"/>
      <c r="T785" s="215"/>
      <c r="U785" s="215"/>
      <c r="V785" s="219"/>
      <c r="W785" s="219"/>
      <c r="Y785" s="215"/>
      <c r="Z785" s="215"/>
      <c r="AA785" s="215"/>
      <c r="AB785" s="215"/>
      <c r="AC785" s="215"/>
      <c r="AD785" s="215"/>
      <c r="AE785" s="215"/>
      <c r="AF785" s="215"/>
      <c r="AG785" s="215"/>
      <c r="AH785" s="215"/>
      <c r="AI785" s="215"/>
      <c r="AJ785" s="215"/>
      <c r="AK785" s="215"/>
      <c r="AM785" s="220"/>
    </row>
    <row r="786" spans="2:39" x14ac:dyDescent="0.3">
      <c r="B786" s="215"/>
      <c r="C786" s="215"/>
      <c r="D786" s="215"/>
      <c r="E786" s="215"/>
      <c r="F786" s="215"/>
      <c r="G786" s="215"/>
      <c r="H786" s="215"/>
      <c r="I786" s="216"/>
      <c r="J786" s="216"/>
      <c r="K786" s="217"/>
      <c r="L786" s="217"/>
      <c r="M786" s="217"/>
      <c r="N786" s="217"/>
      <c r="O786" s="216"/>
      <c r="P786" s="217"/>
      <c r="Q786" s="216"/>
      <c r="R786" s="215"/>
      <c r="S786" s="218"/>
      <c r="T786" s="215"/>
      <c r="U786" s="215"/>
      <c r="V786" s="219"/>
      <c r="W786" s="219"/>
      <c r="Y786" s="215"/>
      <c r="Z786" s="215"/>
      <c r="AA786" s="215"/>
      <c r="AB786" s="215"/>
      <c r="AC786" s="215"/>
      <c r="AD786" s="215"/>
      <c r="AE786" s="215"/>
      <c r="AF786" s="215"/>
      <c r="AG786" s="215"/>
      <c r="AH786" s="215"/>
      <c r="AI786" s="215"/>
      <c r="AJ786" s="215"/>
      <c r="AK786" s="215"/>
      <c r="AM786" s="220"/>
    </row>
    <row r="787" spans="2:39" x14ac:dyDescent="0.3">
      <c r="B787" s="215"/>
      <c r="C787" s="215"/>
      <c r="D787" s="215"/>
      <c r="E787" s="215"/>
      <c r="F787" s="215"/>
      <c r="G787" s="215"/>
      <c r="H787" s="215"/>
      <c r="I787" s="216"/>
      <c r="J787" s="216"/>
      <c r="K787" s="217"/>
      <c r="L787" s="217"/>
      <c r="M787" s="217"/>
      <c r="N787" s="217"/>
      <c r="O787" s="216"/>
      <c r="P787" s="217"/>
      <c r="Q787" s="216"/>
      <c r="R787" s="215"/>
      <c r="S787" s="218"/>
      <c r="T787" s="215"/>
      <c r="U787" s="215"/>
      <c r="V787" s="219"/>
      <c r="W787" s="219"/>
      <c r="Y787" s="215"/>
      <c r="Z787" s="215"/>
      <c r="AA787" s="215"/>
      <c r="AB787" s="215"/>
      <c r="AC787" s="215"/>
      <c r="AD787" s="215"/>
      <c r="AE787" s="215"/>
      <c r="AF787" s="215"/>
      <c r="AG787" s="215"/>
      <c r="AH787" s="215"/>
      <c r="AI787" s="215"/>
      <c r="AJ787" s="215"/>
      <c r="AK787" s="215"/>
      <c r="AM787" s="220"/>
    </row>
    <row r="788" spans="2:39" x14ac:dyDescent="0.3">
      <c r="B788" s="215"/>
      <c r="C788" s="215"/>
      <c r="D788" s="215"/>
      <c r="E788" s="215"/>
      <c r="F788" s="215"/>
      <c r="G788" s="215"/>
      <c r="H788" s="215"/>
      <c r="I788" s="216"/>
      <c r="J788" s="216"/>
      <c r="K788" s="217"/>
      <c r="L788" s="217"/>
      <c r="M788" s="217"/>
      <c r="N788" s="217"/>
      <c r="O788" s="216"/>
      <c r="P788" s="217"/>
      <c r="Q788" s="216"/>
      <c r="R788" s="215"/>
      <c r="S788" s="218"/>
      <c r="T788" s="215"/>
      <c r="U788" s="215"/>
      <c r="V788" s="219"/>
      <c r="W788" s="219"/>
      <c r="Y788" s="215"/>
      <c r="Z788" s="215"/>
      <c r="AA788" s="215"/>
      <c r="AB788" s="215"/>
      <c r="AC788" s="215"/>
      <c r="AD788" s="215"/>
      <c r="AE788" s="215"/>
      <c r="AF788" s="215"/>
      <c r="AG788" s="215"/>
      <c r="AH788" s="215"/>
      <c r="AI788" s="215"/>
      <c r="AJ788" s="215"/>
      <c r="AK788" s="215"/>
      <c r="AM788" s="220"/>
    </row>
    <row r="789" spans="2:39" x14ac:dyDescent="0.3">
      <c r="B789" s="215"/>
      <c r="C789" s="215"/>
      <c r="D789" s="215"/>
      <c r="E789" s="215"/>
      <c r="F789" s="215"/>
      <c r="G789" s="215"/>
      <c r="H789" s="215"/>
      <c r="I789" s="216"/>
      <c r="J789" s="216"/>
      <c r="K789" s="217"/>
      <c r="L789" s="217"/>
      <c r="M789" s="217"/>
      <c r="N789" s="217"/>
      <c r="O789" s="216"/>
      <c r="P789" s="217"/>
      <c r="Q789" s="216"/>
      <c r="R789" s="215"/>
      <c r="S789" s="218"/>
      <c r="T789" s="215"/>
      <c r="U789" s="215"/>
      <c r="V789" s="219"/>
      <c r="W789" s="219"/>
      <c r="Y789" s="215"/>
      <c r="Z789" s="215"/>
      <c r="AA789" s="215"/>
      <c r="AB789" s="215"/>
      <c r="AC789" s="215"/>
      <c r="AD789" s="215"/>
      <c r="AE789" s="215"/>
      <c r="AF789" s="215"/>
      <c r="AG789" s="215"/>
      <c r="AH789" s="215"/>
      <c r="AI789" s="215"/>
      <c r="AJ789" s="215"/>
      <c r="AK789" s="215"/>
      <c r="AM789" s="220"/>
    </row>
    <row r="790" spans="2:39" x14ac:dyDescent="0.3">
      <c r="B790" s="215"/>
      <c r="C790" s="215"/>
      <c r="D790" s="215"/>
      <c r="E790" s="215"/>
      <c r="F790" s="215"/>
      <c r="G790" s="215"/>
      <c r="H790" s="215"/>
      <c r="I790" s="216"/>
      <c r="J790" s="216"/>
      <c r="K790" s="217"/>
      <c r="L790" s="217"/>
      <c r="M790" s="217"/>
      <c r="N790" s="217"/>
      <c r="O790" s="216"/>
      <c r="P790" s="217"/>
      <c r="Q790" s="216"/>
      <c r="R790" s="215"/>
      <c r="S790" s="218"/>
      <c r="T790" s="215"/>
      <c r="U790" s="215"/>
      <c r="V790" s="219"/>
      <c r="W790" s="219"/>
      <c r="Y790" s="215"/>
      <c r="Z790" s="215"/>
      <c r="AA790" s="215"/>
      <c r="AB790" s="215"/>
      <c r="AC790" s="215"/>
      <c r="AD790" s="215"/>
      <c r="AE790" s="215"/>
      <c r="AF790" s="215"/>
      <c r="AG790" s="215"/>
      <c r="AH790" s="215"/>
      <c r="AI790" s="215"/>
      <c r="AJ790" s="215"/>
      <c r="AK790" s="215"/>
      <c r="AM790" s="220"/>
    </row>
    <row r="791" spans="2:39" x14ac:dyDescent="0.3">
      <c r="B791" s="215"/>
      <c r="C791" s="215"/>
      <c r="D791" s="215"/>
      <c r="E791" s="215"/>
      <c r="F791" s="215"/>
      <c r="G791" s="215"/>
      <c r="H791" s="215"/>
      <c r="I791" s="216"/>
      <c r="J791" s="216"/>
      <c r="K791" s="217"/>
      <c r="L791" s="217"/>
      <c r="M791" s="217"/>
      <c r="N791" s="217"/>
      <c r="O791" s="216"/>
      <c r="P791" s="217"/>
      <c r="Q791" s="216"/>
      <c r="R791" s="215"/>
      <c r="S791" s="218"/>
      <c r="T791" s="215"/>
      <c r="U791" s="215"/>
      <c r="V791" s="219"/>
      <c r="W791" s="219"/>
      <c r="Y791" s="215"/>
      <c r="Z791" s="215"/>
      <c r="AA791" s="215"/>
      <c r="AB791" s="215"/>
      <c r="AC791" s="215"/>
      <c r="AD791" s="215"/>
      <c r="AE791" s="215"/>
      <c r="AF791" s="215"/>
      <c r="AG791" s="215"/>
      <c r="AH791" s="215"/>
      <c r="AI791" s="215"/>
      <c r="AJ791" s="215"/>
      <c r="AK791" s="215"/>
      <c r="AM791" s="220"/>
    </row>
    <row r="792" spans="2:39" x14ac:dyDescent="0.3">
      <c r="B792" s="215"/>
      <c r="C792" s="215"/>
      <c r="D792" s="215"/>
      <c r="E792" s="215"/>
      <c r="F792" s="215"/>
      <c r="G792" s="215"/>
      <c r="H792" s="215"/>
      <c r="I792" s="216"/>
      <c r="J792" s="216"/>
      <c r="K792" s="217"/>
      <c r="L792" s="217"/>
      <c r="M792" s="217"/>
      <c r="N792" s="217"/>
      <c r="O792" s="216"/>
      <c r="P792" s="217"/>
      <c r="Q792" s="216"/>
      <c r="R792" s="215"/>
      <c r="S792" s="218"/>
      <c r="T792" s="215"/>
      <c r="U792" s="215"/>
      <c r="V792" s="219"/>
      <c r="W792" s="219"/>
      <c r="Y792" s="215"/>
      <c r="Z792" s="215"/>
      <c r="AA792" s="215"/>
      <c r="AB792" s="215"/>
      <c r="AC792" s="215"/>
      <c r="AD792" s="215"/>
      <c r="AE792" s="215"/>
      <c r="AF792" s="215"/>
      <c r="AG792" s="215"/>
      <c r="AH792" s="215"/>
      <c r="AI792" s="215"/>
      <c r="AJ792" s="215"/>
      <c r="AK792" s="215"/>
      <c r="AM792" s="220"/>
    </row>
    <row r="793" spans="2:39" x14ac:dyDescent="0.3">
      <c r="B793" s="215"/>
      <c r="C793" s="215"/>
      <c r="D793" s="215"/>
      <c r="E793" s="215"/>
      <c r="F793" s="215"/>
      <c r="G793" s="215"/>
      <c r="H793" s="215"/>
      <c r="I793" s="216"/>
      <c r="J793" s="216"/>
      <c r="K793" s="217"/>
      <c r="L793" s="217"/>
      <c r="M793" s="217"/>
      <c r="N793" s="217"/>
      <c r="O793" s="216"/>
      <c r="P793" s="217"/>
      <c r="Q793" s="216"/>
      <c r="R793" s="215"/>
      <c r="S793" s="218"/>
      <c r="T793" s="215"/>
      <c r="U793" s="215"/>
      <c r="V793" s="219"/>
      <c r="W793" s="219"/>
      <c r="Y793" s="215"/>
      <c r="Z793" s="215"/>
      <c r="AA793" s="215"/>
      <c r="AB793" s="215"/>
      <c r="AC793" s="215"/>
      <c r="AD793" s="215"/>
      <c r="AE793" s="215"/>
      <c r="AF793" s="215"/>
      <c r="AG793" s="215"/>
      <c r="AH793" s="215"/>
      <c r="AI793" s="215"/>
      <c r="AJ793" s="215"/>
      <c r="AK793" s="215"/>
      <c r="AM793" s="220"/>
    </row>
    <row r="794" spans="2:39" x14ac:dyDescent="0.3">
      <c r="B794" s="215"/>
      <c r="C794" s="215"/>
      <c r="D794" s="215"/>
      <c r="E794" s="215"/>
      <c r="F794" s="215"/>
      <c r="G794" s="215"/>
      <c r="H794" s="215"/>
      <c r="I794" s="216"/>
      <c r="J794" s="216"/>
      <c r="K794" s="217"/>
      <c r="L794" s="217"/>
      <c r="M794" s="217"/>
      <c r="N794" s="217"/>
      <c r="O794" s="216"/>
      <c r="P794" s="217"/>
      <c r="Q794" s="216"/>
      <c r="R794" s="215"/>
      <c r="S794" s="218"/>
      <c r="T794" s="215"/>
      <c r="U794" s="215"/>
      <c r="V794" s="219"/>
      <c r="W794" s="219"/>
      <c r="Y794" s="215"/>
      <c r="Z794" s="215"/>
      <c r="AA794" s="215"/>
      <c r="AB794" s="215"/>
      <c r="AC794" s="215"/>
      <c r="AD794" s="215"/>
      <c r="AE794" s="215"/>
      <c r="AF794" s="215"/>
      <c r="AG794" s="215"/>
      <c r="AH794" s="215"/>
      <c r="AI794" s="215"/>
      <c r="AJ794" s="215"/>
      <c r="AK794" s="215"/>
      <c r="AM794" s="220"/>
    </row>
    <row r="795" spans="2:39" x14ac:dyDescent="0.3">
      <c r="B795" s="215"/>
      <c r="C795" s="215"/>
      <c r="D795" s="215"/>
      <c r="E795" s="215"/>
      <c r="F795" s="215"/>
      <c r="G795" s="215"/>
      <c r="H795" s="215"/>
      <c r="I795" s="216"/>
      <c r="J795" s="216"/>
      <c r="K795" s="217"/>
      <c r="L795" s="217"/>
      <c r="M795" s="217"/>
      <c r="N795" s="217"/>
      <c r="O795" s="216"/>
      <c r="P795" s="217"/>
      <c r="Q795" s="216"/>
      <c r="R795" s="215"/>
      <c r="S795" s="218"/>
      <c r="T795" s="215"/>
      <c r="U795" s="215"/>
      <c r="V795" s="219"/>
      <c r="W795" s="219"/>
      <c r="Y795" s="215"/>
      <c r="Z795" s="215"/>
      <c r="AA795" s="215"/>
      <c r="AB795" s="215"/>
      <c r="AC795" s="215"/>
      <c r="AD795" s="215"/>
      <c r="AE795" s="215"/>
      <c r="AF795" s="215"/>
      <c r="AG795" s="215"/>
      <c r="AH795" s="215"/>
      <c r="AI795" s="215"/>
      <c r="AJ795" s="215"/>
      <c r="AK795" s="215"/>
      <c r="AM795" s="220"/>
    </row>
    <row r="796" spans="2:39" x14ac:dyDescent="0.3">
      <c r="B796" s="215"/>
      <c r="C796" s="215"/>
      <c r="D796" s="215"/>
      <c r="E796" s="215"/>
      <c r="F796" s="215"/>
      <c r="G796" s="215"/>
      <c r="H796" s="215"/>
      <c r="I796" s="216"/>
      <c r="J796" s="216"/>
      <c r="K796" s="217"/>
      <c r="L796" s="217"/>
      <c r="M796" s="217"/>
      <c r="N796" s="217"/>
      <c r="O796" s="216"/>
      <c r="P796" s="217"/>
      <c r="Q796" s="216"/>
      <c r="R796" s="215"/>
      <c r="S796" s="218"/>
      <c r="T796" s="215"/>
      <c r="U796" s="215"/>
      <c r="V796" s="219"/>
      <c r="W796" s="219"/>
      <c r="Y796" s="215"/>
      <c r="Z796" s="215"/>
      <c r="AA796" s="215"/>
      <c r="AB796" s="215"/>
      <c r="AC796" s="215"/>
      <c r="AD796" s="215"/>
      <c r="AE796" s="215"/>
      <c r="AF796" s="215"/>
      <c r="AG796" s="215"/>
      <c r="AH796" s="215"/>
      <c r="AI796" s="215"/>
      <c r="AJ796" s="215"/>
      <c r="AK796" s="215"/>
      <c r="AM796" s="220"/>
    </row>
    <row r="797" spans="2:39" x14ac:dyDescent="0.3">
      <c r="B797" s="215"/>
      <c r="C797" s="215"/>
      <c r="D797" s="215"/>
      <c r="E797" s="215"/>
      <c r="F797" s="215"/>
      <c r="G797" s="215"/>
      <c r="H797" s="215"/>
      <c r="I797" s="216"/>
      <c r="J797" s="216"/>
      <c r="K797" s="217"/>
      <c r="L797" s="217"/>
      <c r="M797" s="217"/>
      <c r="N797" s="217"/>
      <c r="O797" s="216"/>
      <c r="P797" s="217"/>
      <c r="Q797" s="216"/>
      <c r="R797" s="215"/>
      <c r="S797" s="218"/>
      <c r="T797" s="215"/>
      <c r="U797" s="215"/>
      <c r="V797" s="219"/>
      <c r="W797" s="219"/>
      <c r="Y797" s="215"/>
      <c r="Z797" s="215"/>
      <c r="AA797" s="215"/>
      <c r="AB797" s="215"/>
      <c r="AC797" s="215"/>
      <c r="AD797" s="215"/>
      <c r="AE797" s="215"/>
      <c r="AF797" s="215"/>
      <c r="AG797" s="215"/>
      <c r="AH797" s="215"/>
      <c r="AI797" s="215"/>
      <c r="AJ797" s="215"/>
      <c r="AK797" s="215"/>
      <c r="AM797" s="220"/>
    </row>
    <row r="798" spans="2:39" x14ac:dyDescent="0.3">
      <c r="B798" s="215"/>
      <c r="C798" s="215"/>
      <c r="D798" s="215"/>
      <c r="E798" s="215"/>
      <c r="F798" s="215"/>
      <c r="G798" s="215"/>
      <c r="H798" s="215"/>
      <c r="I798" s="216"/>
      <c r="J798" s="216"/>
      <c r="K798" s="217"/>
      <c r="L798" s="217"/>
      <c r="M798" s="217"/>
      <c r="N798" s="217"/>
      <c r="O798" s="216"/>
      <c r="P798" s="217"/>
      <c r="Q798" s="216"/>
      <c r="R798" s="215"/>
      <c r="S798" s="218"/>
      <c r="T798" s="215"/>
      <c r="U798" s="215"/>
      <c r="V798" s="219"/>
      <c r="W798" s="219"/>
      <c r="Y798" s="215"/>
      <c r="Z798" s="215"/>
      <c r="AA798" s="215"/>
      <c r="AB798" s="215"/>
      <c r="AC798" s="215"/>
      <c r="AD798" s="215"/>
      <c r="AE798" s="215"/>
      <c r="AF798" s="215"/>
      <c r="AG798" s="215"/>
      <c r="AH798" s="215"/>
      <c r="AI798" s="215"/>
      <c r="AJ798" s="215"/>
      <c r="AK798" s="215"/>
      <c r="AM798" s="220"/>
    </row>
    <row r="799" spans="2:39" x14ac:dyDescent="0.3">
      <c r="B799" s="215"/>
      <c r="C799" s="215"/>
      <c r="D799" s="215"/>
      <c r="E799" s="215"/>
      <c r="F799" s="215"/>
      <c r="G799" s="215"/>
      <c r="H799" s="215"/>
      <c r="I799" s="216"/>
      <c r="J799" s="216"/>
      <c r="K799" s="217"/>
      <c r="L799" s="217"/>
      <c r="M799" s="217"/>
      <c r="N799" s="217"/>
      <c r="O799" s="216"/>
      <c r="P799" s="217"/>
      <c r="Q799" s="216"/>
      <c r="R799" s="215"/>
      <c r="S799" s="218"/>
      <c r="T799" s="215"/>
      <c r="U799" s="215"/>
      <c r="V799" s="219"/>
      <c r="W799" s="219"/>
      <c r="Y799" s="215"/>
      <c r="Z799" s="215"/>
      <c r="AA799" s="215"/>
      <c r="AB799" s="215"/>
      <c r="AC799" s="215"/>
      <c r="AD799" s="215"/>
      <c r="AE799" s="215"/>
      <c r="AF799" s="215"/>
      <c r="AG799" s="215"/>
      <c r="AH799" s="215"/>
      <c r="AI799" s="215"/>
      <c r="AJ799" s="215"/>
      <c r="AK799" s="215"/>
      <c r="AM799" s="220"/>
    </row>
    <row r="800" spans="2:39" x14ac:dyDescent="0.3">
      <c r="B800" s="215"/>
      <c r="C800" s="215"/>
      <c r="D800" s="215"/>
      <c r="E800" s="215"/>
      <c r="F800" s="215"/>
      <c r="G800" s="215"/>
      <c r="H800" s="215"/>
      <c r="I800" s="216"/>
      <c r="J800" s="216"/>
      <c r="K800" s="217"/>
      <c r="L800" s="217"/>
      <c r="M800" s="217"/>
      <c r="N800" s="217"/>
      <c r="O800" s="216"/>
      <c r="P800" s="217"/>
      <c r="Q800" s="216"/>
      <c r="R800" s="215"/>
      <c r="S800" s="218"/>
      <c r="T800" s="215"/>
      <c r="U800" s="215"/>
      <c r="V800" s="219"/>
      <c r="W800" s="219"/>
      <c r="Y800" s="215"/>
      <c r="Z800" s="215"/>
      <c r="AA800" s="215"/>
      <c r="AB800" s="215"/>
      <c r="AC800" s="215"/>
      <c r="AD800" s="215"/>
      <c r="AE800" s="215"/>
      <c r="AF800" s="215"/>
      <c r="AG800" s="215"/>
      <c r="AH800" s="215"/>
      <c r="AI800" s="215"/>
      <c r="AJ800" s="215"/>
      <c r="AK800" s="215"/>
      <c r="AM800" s="220"/>
    </row>
    <row r="801" spans="2:39" x14ac:dyDescent="0.3">
      <c r="B801" s="215"/>
      <c r="C801" s="215"/>
      <c r="D801" s="215"/>
      <c r="E801" s="215"/>
      <c r="F801" s="215"/>
      <c r="G801" s="215"/>
      <c r="H801" s="215"/>
      <c r="I801" s="216"/>
      <c r="J801" s="216"/>
      <c r="K801" s="217"/>
      <c r="L801" s="217"/>
      <c r="M801" s="217"/>
      <c r="N801" s="217"/>
      <c r="O801" s="216"/>
      <c r="P801" s="217"/>
      <c r="Q801" s="216"/>
      <c r="R801" s="215"/>
      <c r="S801" s="218"/>
      <c r="T801" s="215"/>
      <c r="U801" s="215"/>
      <c r="V801" s="219"/>
      <c r="W801" s="219"/>
      <c r="Y801" s="215"/>
      <c r="Z801" s="215"/>
      <c r="AA801" s="215"/>
      <c r="AB801" s="215"/>
      <c r="AC801" s="215"/>
      <c r="AD801" s="215"/>
      <c r="AE801" s="215"/>
      <c r="AF801" s="215"/>
      <c r="AG801" s="215"/>
      <c r="AH801" s="215"/>
      <c r="AI801" s="215"/>
      <c r="AJ801" s="215"/>
      <c r="AK801" s="215"/>
      <c r="AM801" s="220"/>
    </row>
    <row r="802" spans="2:39" x14ac:dyDescent="0.3">
      <c r="B802" s="215"/>
      <c r="C802" s="215"/>
      <c r="D802" s="215"/>
      <c r="E802" s="215"/>
      <c r="F802" s="215"/>
      <c r="G802" s="215"/>
      <c r="H802" s="215"/>
      <c r="I802" s="216"/>
      <c r="J802" s="216"/>
      <c r="K802" s="217"/>
      <c r="L802" s="217"/>
      <c r="M802" s="217"/>
      <c r="N802" s="217"/>
      <c r="O802" s="216"/>
      <c r="P802" s="217"/>
      <c r="Q802" s="216"/>
      <c r="R802" s="215"/>
      <c r="S802" s="218"/>
      <c r="T802" s="215"/>
      <c r="U802" s="215"/>
      <c r="V802" s="219"/>
      <c r="W802" s="219"/>
      <c r="Y802" s="215"/>
      <c r="Z802" s="215"/>
      <c r="AA802" s="215"/>
      <c r="AB802" s="215"/>
      <c r="AC802" s="215"/>
      <c r="AD802" s="215"/>
      <c r="AE802" s="215"/>
      <c r="AF802" s="215"/>
      <c r="AG802" s="215"/>
      <c r="AH802" s="215"/>
      <c r="AI802" s="215"/>
      <c r="AJ802" s="215"/>
      <c r="AK802" s="215"/>
      <c r="AM802" s="220"/>
    </row>
    <row r="803" spans="2:39" x14ac:dyDescent="0.3">
      <c r="B803" s="215"/>
      <c r="C803" s="215"/>
      <c r="D803" s="215"/>
      <c r="E803" s="215"/>
      <c r="F803" s="215"/>
      <c r="G803" s="215"/>
      <c r="H803" s="215"/>
      <c r="I803" s="216"/>
      <c r="J803" s="216"/>
      <c r="K803" s="217"/>
      <c r="L803" s="217"/>
      <c r="M803" s="217"/>
      <c r="N803" s="217"/>
      <c r="O803" s="216"/>
      <c r="P803" s="217"/>
      <c r="Q803" s="216"/>
      <c r="R803" s="215"/>
      <c r="S803" s="218"/>
      <c r="T803" s="215"/>
      <c r="U803" s="215"/>
      <c r="V803" s="219"/>
      <c r="W803" s="219"/>
      <c r="Y803" s="215"/>
      <c r="Z803" s="215"/>
      <c r="AA803" s="215"/>
      <c r="AB803" s="215"/>
      <c r="AC803" s="215"/>
      <c r="AD803" s="215"/>
      <c r="AE803" s="215"/>
      <c r="AF803" s="215"/>
      <c r="AG803" s="215"/>
      <c r="AH803" s="215"/>
      <c r="AI803" s="215"/>
      <c r="AJ803" s="215"/>
      <c r="AK803" s="215"/>
      <c r="AM803" s="220"/>
    </row>
    <row r="804" spans="2:39" x14ac:dyDescent="0.3">
      <c r="B804" s="215"/>
      <c r="C804" s="215"/>
      <c r="D804" s="215"/>
      <c r="E804" s="215"/>
      <c r="F804" s="215"/>
      <c r="G804" s="215"/>
      <c r="H804" s="215"/>
      <c r="I804" s="216"/>
      <c r="J804" s="216"/>
      <c r="K804" s="217"/>
      <c r="L804" s="217"/>
      <c r="M804" s="217"/>
      <c r="N804" s="217"/>
      <c r="O804" s="216"/>
      <c r="P804" s="217"/>
      <c r="Q804" s="216"/>
      <c r="R804" s="215"/>
      <c r="S804" s="218"/>
      <c r="T804" s="215"/>
      <c r="U804" s="215"/>
      <c r="V804" s="219"/>
      <c r="W804" s="219"/>
      <c r="Y804" s="215"/>
      <c r="Z804" s="215"/>
      <c r="AA804" s="215"/>
      <c r="AB804" s="215"/>
      <c r="AC804" s="215"/>
      <c r="AD804" s="215"/>
      <c r="AE804" s="215"/>
      <c r="AF804" s="215"/>
      <c r="AG804" s="215"/>
      <c r="AH804" s="215"/>
      <c r="AI804" s="215"/>
      <c r="AJ804" s="215"/>
      <c r="AK804" s="215"/>
      <c r="AM804" s="220"/>
    </row>
    <row r="805" spans="2:39" x14ac:dyDescent="0.3">
      <c r="B805" s="215"/>
      <c r="C805" s="215"/>
      <c r="D805" s="215"/>
      <c r="E805" s="215"/>
      <c r="F805" s="215"/>
      <c r="G805" s="215"/>
      <c r="H805" s="215"/>
      <c r="I805" s="216"/>
      <c r="J805" s="216"/>
      <c r="K805" s="217"/>
      <c r="L805" s="217"/>
      <c r="M805" s="217"/>
      <c r="N805" s="217"/>
      <c r="O805" s="216"/>
      <c r="P805" s="217"/>
      <c r="Q805" s="216"/>
      <c r="R805" s="215"/>
      <c r="S805" s="218"/>
      <c r="T805" s="215"/>
      <c r="U805" s="215"/>
      <c r="V805" s="219"/>
      <c r="W805" s="219"/>
      <c r="Y805" s="215"/>
      <c r="Z805" s="215"/>
      <c r="AA805" s="215"/>
      <c r="AB805" s="215"/>
      <c r="AC805" s="215"/>
      <c r="AD805" s="215"/>
      <c r="AE805" s="215"/>
      <c r="AF805" s="215"/>
      <c r="AG805" s="215"/>
      <c r="AH805" s="215"/>
      <c r="AI805" s="215"/>
      <c r="AJ805" s="215"/>
      <c r="AK805" s="215"/>
      <c r="AM805" s="220"/>
    </row>
    <row r="806" spans="2:39" x14ac:dyDescent="0.3">
      <c r="B806" s="215"/>
      <c r="C806" s="215"/>
      <c r="D806" s="215"/>
      <c r="E806" s="215"/>
      <c r="F806" s="215"/>
      <c r="G806" s="215"/>
      <c r="H806" s="215"/>
      <c r="I806" s="216"/>
      <c r="J806" s="216"/>
      <c r="K806" s="217"/>
      <c r="L806" s="217"/>
      <c r="M806" s="217"/>
      <c r="N806" s="217"/>
      <c r="O806" s="216"/>
      <c r="P806" s="217"/>
      <c r="Q806" s="216"/>
      <c r="R806" s="215"/>
      <c r="S806" s="218"/>
      <c r="T806" s="215"/>
      <c r="U806" s="215"/>
      <c r="V806" s="219"/>
      <c r="W806" s="219"/>
      <c r="Y806" s="215"/>
      <c r="Z806" s="215"/>
      <c r="AA806" s="215"/>
      <c r="AB806" s="215"/>
      <c r="AC806" s="215"/>
      <c r="AD806" s="215"/>
      <c r="AE806" s="215"/>
      <c r="AF806" s="215"/>
      <c r="AG806" s="215"/>
      <c r="AH806" s="215"/>
      <c r="AI806" s="215"/>
      <c r="AJ806" s="215"/>
      <c r="AK806" s="215"/>
      <c r="AM806" s="220"/>
    </row>
    <row r="807" spans="2:39" x14ac:dyDescent="0.3">
      <c r="B807" s="215"/>
      <c r="C807" s="215"/>
      <c r="D807" s="215"/>
      <c r="E807" s="215"/>
      <c r="F807" s="215"/>
      <c r="G807" s="215"/>
      <c r="H807" s="215"/>
      <c r="I807" s="216"/>
      <c r="J807" s="216"/>
      <c r="K807" s="217"/>
      <c r="L807" s="217"/>
      <c r="M807" s="217"/>
      <c r="N807" s="217"/>
      <c r="O807" s="216"/>
      <c r="P807" s="217"/>
      <c r="Q807" s="216"/>
      <c r="R807" s="215"/>
      <c r="S807" s="218"/>
      <c r="T807" s="215"/>
      <c r="U807" s="215"/>
      <c r="V807" s="219"/>
      <c r="W807" s="219"/>
      <c r="Y807" s="215"/>
      <c r="Z807" s="215"/>
      <c r="AA807" s="215"/>
      <c r="AB807" s="215"/>
      <c r="AC807" s="215"/>
      <c r="AD807" s="215"/>
      <c r="AE807" s="215"/>
      <c r="AF807" s="215"/>
      <c r="AG807" s="215"/>
      <c r="AH807" s="215"/>
      <c r="AI807" s="215"/>
      <c r="AJ807" s="215"/>
      <c r="AK807" s="215"/>
      <c r="AM807" s="220"/>
    </row>
    <row r="808" spans="2:39" x14ac:dyDescent="0.3">
      <c r="B808" s="215"/>
      <c r="C808" s="215"/>
      <c r="D808" s="215"/>
      <c r="E808" s="215"/>
      <c r="F808" s="215"/>
      <c r="G808" s="215"/>
      <c r="H808" s="215"/>
      <c r="I808" s="216"/>
      <c r="J808" s="216"/>
      <c r="K808" s="217"/>
      <c r="L808" s="217"/>
      <c r="M808" s="217"/>
      <c r="N808" s="217"/>
      <c r="O808" s="216"/>
      <c r="P808" s="217"/>
      <c r="Q808" s="216"/>
      <c r="R808" s="215"/>
      <c r="S808" s="218"/>
      <c r="T808" s="215"/>
      <c r="U808" s="215"/>
      <c r="V808" s="219"/>
      <c r="W808" s="219"/>
      <c r="Y808" s="215"/>
      <c r="Z808" s="215"/>
      <c r="AA808" s="215"/>
      <c r="AB808" s="215"/>
      <c r="AC808" s="215"/>
      <c r="AD808" s="215"/>
      <c r="AE808" s="215"/>
      <c r="AF808" s="215"/>
      <c r="AG808" s="215"/>
      <c r="AH808" s="215"/>
      <c r="AI808" s="215"/>
      <c r="AJ808" s="215"/>
      <c r="AK808" s="215"/>
      <c r="AM808" s="220"/>
    </row>
    <row r="809" spans="2:39" x14ac:dyDescent="0.3">
      <c r="B809" s="215"/>
      <c r="C809" s="215"/>
      <c r="D809" s="215"/>
      <c r="E809" s="215"/>
      <c r="F809" s="215"/>
      <c r="G809" s="215"/>
      <c r="H809" s="215"/>
      <c r="I809" s="216"/>
      <c r="J809" s="216"/>
      <c r="K809" s="217"/>
      <c r="L809" s="217"/>
      <c r="M809" s="217"/>
      <c r="N809" s="217"/>
      <c r="O809" s="216"/>
      <c r="P809" s="217"/>
      <c r="Q809" s="216"/>
      <c r="R809" s="215"/>
      <c r="S809" s="218"/>
      <c r="T809" s="215"/>
      <c r="U809" s="215"/>
      <c r="V809" s="219"/>
      <c r="W809" s="219"/>
      <c r="Y809" s="215"/>
      <c r="Z809" s="215"/>
      <c r="AA809" s="215"/>
      <c r="AB809" s="215"/>
      <c r="AC809" s="215"/>
      <c r="AD809" s="215"/>
      <c r="AE809" s="215"/>
      <c r="AF809" s="215"/>
      <c r="AG809" s="215"/>
      <c r="AH809" s="215"/>
      <c r="AI809" s="215"/>
      <c r="AJ809" s="215"/>
      <c r="AK809" s="215"/>
      <c r="AM809" s="220"/>
    </row>
    <row r="810" spans="2:39" x14ac:dyDescent="0.3">
      <c r="B810" s="215"/>
      <c r="C810" s="215"/>
      <c r="D810" s="215"/>
      <c r="E810" s="215"/>
      <c r="F810" s="215"/>
      <c r="G810" s="215"/>
      <c r="H810" s="215"/>
      <c r="I810" s="216"/>
      <c r="J810" s="216"/>
      <c r="K810" s="217"/>
      <c r="L810" s="217"/>
      <c r="M810" s="217"/>
      <c r="N810" s="217"/>
      <c r="O810" s="216"/>
      <c r="P810" s="217"/>
      <c r="Q810" s="216"/>
      <c r="R810" s="215"/>
      <c r="S810" s="218"/>
      <c r="T810" s="215"/>
      <c r="U810" s="215"/>
      <c r="V810" s="219"/>
      <c r="W810" s="219"/>
      <c r="Y810" s="215"/>
      <c r="Z810" s="215"/>
      <c r="AA810" s="215"/>
      <c r="AB810" s="215"/>
      <c r="AC810" s="215"/>
      <c r="AD810" s="215"/>
      <c r="AE810" s="215"/>
      <c r="AF810" s="215"/>
      <c r="AG810" s="215"/>
      <c r="AH810" s="215"/>
      <c r="AI810" s="215"/>
      <c r="AJ810" s="215"/>
      <c r="AK810" s="215"/>
      <c r="AM810" s="220"/>
    </row>
    <row r="811" spans="2:39" x14ac:dyDescent="0.3">
      <c r="B811" s="215"/>
      <c r="C811" s="215"/>
      <c r="D811" s="215"/>
      <c r="E811" s="215"/>
      <c r="F811" s="215"/>
      <c r="G811" s="215"/>
      <c r="H811" s="215"/>
      <c r="I811" s="216"/>
      <c r="J811" s="216"/>
      <c r="K811" s="217"/>
      <c r="L811" s="217"/>
      <c r="M811" s="217"/>
      <c r="N811" s="217"/>
      <c r="O811" s="216"/>
      <c r="P811" s="217"/>
      <c r="Q811" s="216"/>
      <c r="R811" s="215"/>
      <c r="S811" s="218"/>
      <c r="T811" s="215"/>
      <c r="U811" s="215"/>
      <c r="V811" s="219"/>
      <c r="W811" s="219"/>
      <c r="Y811" s="215"/>
      <c r="Z811" s="215"/>
      <c r="AA811" s="215"/>
      <c r="AB811" s="215"/>
      <c r="AC811" s="215"/>
      <c r="AD811" s="215"/>
      <c r="AE811" s="215"/>
      <c r="AF811" s="215"/>
      <c r="AG811" s="215"/>
      <c r="AH811" s="215"/>
      <c r="AI811" s="215"/>
      <c r="AJ811" s="215"/>
      <c r="AK811" s="215"/>
      <c r="AM811" s="220"/>
    </row>
    <row r="812" spans="2:39" x14ac:dyDescent="0.3">
      <c r="B812" s="215"/>
      <c r="C812" s="215"/>
      <c r="D812" s="215"/>
      <c r="E812" s="215"/>
      <c r="F812" s="215"/>
      <c r="G812" s="215"/>
      <c r="H812" s="215"/>
      <c r="I812" s="216"/>
      <c r="J812" s="216"/>
      <c r="K812" s="217"/>
      <c r="L812" s="217"/>
      <c r="M812" s="217"/>
      <c r="N812" s="217"/>
      <c r="O812" s="216"/>
      <c r="P812" s="217"/>
      <c r="Q812" s="216"/>
      <c r="R812" s="215"/>
      <c r="S812" s="218"/>
      <c r="T812" s="215"/>
      <c r="U812" s="215"/>
      <c r="V812" s="219"/>
      <c r="W812" s="219"/>
      <c r="Y812" s="215"/>
      <c r="Z812" s="215"/>
      <c r="AA812" s="215"/>
      <c r="AB812" s="215"/>
      <c r="AC812" s="215"/>
      <c r="AD812" s="215"/>
      <c r="AE812" s="215"/>
      <c r="AF812" s="215"/>
      <c r="AG812" s="215"/>
      <c r="AH812" s="215"/>
      <c r="AI812" s="215"/>
      <c r="AJ812" s="215"/>
      <c r="AK812" s="215"/>
      <c r="AM812" s="220"/>
    </row>
    <row r="813" spans="2:39" x14ac:dyDescent="0.3">
      <c r="B813" s="215"/>
      <c r="C813" s="215"/>
      <c r="D813" s="215"/>
      <c r="E813" s="215"/>
      <c r="F813" s="215"/>
      <c r="G813" s="215"/>
      <c r="H813" s="215"/>
      <c r="I813" s="216"/>
      <c r="J813" s="216"/>
      <c r="K813" s="217"/>
      <c r="L813" s="217"/>
      <c r="M813" s="217"/>
      <c r="N813" s="217"/>
      <c r="O813" s="216"/>
      <c r="P813" s="217"/>
      <c r="Q813" s="216"/>
      <c r="R813" s="215"/>
      <c r="S813" s="218"/>
      <c r="T813" s="215"/>
      <c r="U813" s="215"/>
      <c r="V813" s="219"/>
      <c r="W813" s="219"/>
      <c r="Y813" s="215"/>
      <c r="Z813" s="215"/>
      <c r="AA813" s="215"/>
      <c r="AB813" s="215"/>
      <c r="AC813" s="215"/>
      <c r="AD813" s="215"/>
      <c r="AE813" s="215"/>
      <c r="AF813" s="215"/>
      <c r="AG813" s="215"/>
      <c r="AH813" s="215"/>
      <c r="AI813" s="215"/>
      <c r="AJ813" s="215"/>
      <c r="AK813" s="215"/>
      <c r="AM813" s="220"/>
    </row>
    <row r="814" spans="2:39" x14ac:dyDescent="0.3">
      <c r="B814" s="215"/>
      <c r="C814" s="215"/>
      <c r="D814" s="215"/>
      <c r="E814" s="215"/>
      <c r="F814" s="215"/>
      <c r="G814" s="215"/>
      <c r="H814" s="215"/>
      <c r="I814" s="216"/>
      <c r="J814" s="216"/>
      <c r="K814" s="217"/>
      <c r="L814" s="217"/>
      <c r="M814" s="217"/>
      <c r="N814" s="217"/>
      <c r="O814" s="216"/>
      <c r="P814" s="217"/>
      <c r="Q814" s="216"/>
      <c r="R814" s="215"/>
      <c r="S814" s="218"/>
      <c r="T814" s="215"/>
      <c r="U814" s="215"/>
      <c r="V814" s="219"/>
      <c r="W814" s="219"/>
      <c r="Y814" s="215"/>
      <c r="Z814" s="215"/>
      <c r="AA814" s="215"/>
      <c r="AB814" s="215"/>
      <c r="AC814" s="215"/>
      <c r="AD814" s="215"/>
      <c r="AE814" s="215"/>
      <c r="AF814" s="215"/>
      <c r="AG814" s="215"/>
      <c r="AH814" s="215"/>
      <c r="AI814" s="215"/>
      <c r="AJ814" s="215"/>
      <c r="AK814" s="215"/>
      <c r="AM814" s="220"/>
    </row>
    <row r="815" spans="2:39" x14ac:dyDescent="0.3">
      <c r="B815" s="215"/>
      <c r="C815" s="215"/>
      <c r="D815" s="215"/>
      <c r="E815" s="215"/>
      <c r="F815" s="215"/>
      <c r="G815" s="215"/>
      <c r="H815" s="215"/>
      <c r="I815" s="216"/>
      <c r="J815" s="216"/>
      <c r="K815" s="217"/>
      <c r="L815" s="217"/>
      <c r="M815" s="217"/>
      <c r="N815" s="217"/>
      <c r="O815" s="216"/>
      <c r="P815" s="217"/>
      <c r="Q815" s="216"/>
      <c r="R815" s="215"/>
      <c r="S815" s="218"/>
      <c r="T815" s="215"/>
      <c r="U815" s="215"/>
      <c r="V815" s="219"/>
      <c r="W815" s="219"/>
      <c r="Y815" s="215"/>
      <c r="Z815" s="215"/>
      <c r="AA815" s="215"/>
      <c r="AB815" s="215"/>
      <c r="AC815" s="215"/>
      <c r="AD815" s="215"/>
      <c r="AE815" s="215"/>
      <c r="AF815" s="215"/>
      <c r="AG815" s="215"/>
      <c r="AH815" s="215"/>
      <c r="AI815" s="215"/>
      <c r="AJ815" s="215"/>
      <c r="AK815" s="215"/>
      <c r="AM815" s="220"/>
    </row>
    <row r="816" spans="2:39" x14ac:dyDescent="0.3">
      <c r="B816" s="215"/>
      <c r="C816" s="215"/>
      <c r="D816" s="215"/>
      <c r="E816" s="215"/>
      <c r="F816" s="215"/>
      <c r="G816" s="215"/>
      <c r="H816" s="215"/>
      <c r="I816" s="216"/>
      <c r="J816" s="216"/>
      <c r="K816" s="217"/>
      <c r="L816" s="217"/>
      <c r="M816" s="217"/>
      <c r="N816" s="217"/>
      <c r="O816" s="216"/>
      <c r="P816" s="217"/>
      <c r="Q816" s="216"/>
      <c r="R816" s="215"/>
      <c r="S816" s="218"/>
      <c r="T816" s="215"/>
      <c r="U816" s="215"/>
      <c r="V816" s="219"/>
      <c r="W816" s="219"/>
      <c r="Y816" s="215"/>
      <c r="Z816" s="215"/>
      <c r="AA816" s="215"/>
      <c r="AB816" s="215"/>
      <c r="AC816" s="215"/>
      <c r="AD816" s="215"/>
      <c r="AE816" s="215"/>
      <c r="AF816" s="215"/>
      <c r="AG816" s="215"/>
      <c r="AH816" s="215"/>
      <c r="AI816" s="215"/>
      <c r="AJ816" s="215"/>
      <c r="AK816" s="215"/>
      <c r="AM816" s="220"/>
    </row>
    <row r="817" spans="2:39" x14ac:dyDescent="0.3">
      <c r="B817" s="215"/>
      <c r="C817" s="215"/>
      <c r="D817" s="215"/>
      <c r="E817" s="215"/>
      <c r="F817" s="215"/>
      <c r="G817" s="215"/>
      <c r="H817" s="215"/>
      <c r="I817" s="216"/>
      <c r="J817" s="216"/>
      <c r="K817" s="217"/>
      <c r="L817" s="217"/>
      <c r="M817" s="217"/>
      <c r="N817" s="217"/>
      <c r="O817" s="216"/>
      <c r="P817" s="217"/>
      <c r="Q817" s="216"/>
      <c r="R817" s="215"/>
      <c r="S817" s="218"/>
      <c r="T817" s="215"/>
      <c r="U817" s="215"/>
      <c r="V817" s="219"/>
      <c r="W817" s="219"/>
      <c r="Y817" s="215"/>
      <c r="Z817" s="215"/>
      <c r="AA817" s="215"/>
      <c r="AB817" s="215"/>
      <c r="AC817" s="215"/>
      <c r="AD817" s="215"/>
      <c r="AE817" s="215"/>
      <c r="AF817" s="215"/>
      <c r="AG817" s="215"/>
      <c r="AH817" s="215"/>
      <c r="AI817" s="215"/>
      <c r="AJ817" s="215"/>
      <c r="AK817" s="215"/>
      <c r="AM817" s="220"/>
    </row>
    <row r="818" spans="2:39" x14ac:dyDescent="0.3">
      <c r="B818" s="215"/>
      <c r="C818" s="215"/>
      <c r="D818" s="215"/>
      <c r="E818" s="215"/>
      <c r="F818" s="215"/>
      <c r="G818" s="215"/>
      <c r="H818" s="215"/>
      <c r="I818" s="216"/>
      <c r="J818" s="216"/>
      <c r="K818" s="217"/>
      <c r="L818" s="217"/>
      <c r="M818" s="217"/>
      <c r="N818" s="217"/>
      <c r="O818" s="216"/>
      <c r="P818" s="217"/>
      <c r="Q818" s="216"/>
      <c r="R818" s="215"/>
      <c r="S818" s="218"/>
      <c r="T818" s="215"/>
      <c r="U818" s="215"/>
      <c r="V818" s="219"/>
      <c r="W818" s="219"/>
      <c r="Y818" s="215"/>
      <c r="Z818" s="215"/>
      <c r="AA818" s="215"/>
      <c r="AB818" s="215"/>
      <c r="AC818" s="215"/>
      <c r="AD818" s="215"/>
      <c r="AE818" s="215"/>
      <c r="AF818" s="215"/>
      <c r="AG818" s="215"/>
      <c r="AH818" s="215"/>
      <c r="AI818" s="215"/>
      <c r="AJ818" s="215"/>
      <c r="AK818" s="215"/>
      <c r="AM818" s="220"/>
    </row>
    <row r="819" spans="2:39" x14ac:dyDescent="0.3">
      <c r="B819" s="215"/>
      <c r="C819" s="215"/>
      <c r="D819" s="215"/>
      <c r="E819" s="215"/>
      <c r="F819" s="215"/>
      <c r="G819" s="215"/>
      <c r="H819" s="215"/>
      <c r="I819" s="216"/>
      <c r="J819" s="216"/>
      <c r="K819" s="217"/>
      <c r="L819" s="217"/>
      <c r="M819" s="217"/>
      <c r="N819" s="217"/>
      <c r="O819" s="216"/>
      <c r="P819" s="217"/>
      <c r="Q819" s="216"/>
      <c r="R819" s="215"/>
      <c r="S819" s="218"/>
      <c r="T819" s="215"/>
      <c r="U819" s="215"/>
      <c r="V819" s="219"/>
      <c r="W819" s="219"/>
      <c r="Y819" s="215"/>
      <c r="Z819" s="215"/>
      <c r="AA819" s="215"/>
      <c r="AB819" s="215"/>
      <c r="AC819" s="215"/>
      <c r="AD819" s="215"/>
      <c r="AE819" s="215"/>
      <c r="AF819" s="215"/>
      <c r="AG819" s="215"/>
      <c r="AH819" s="215"/>
      <c r="AI819" s="215"/>
      <c r="AJ819" s="215"/>
      <c r="AK819" s="215"/>
      <c r="AM819" s="220"/>
    </row>
    <row r="820" spans="2:39" x14ac:dyDescent="0.3">
      <c r="B820" s="215"/>
      <c r="C820" s="215"/>
      <c r="D820" s="215"/>
      <c r="E820" s="215"/>
      <c r="F820" s="215"/>
      <c r="G820" s="215"/>
      <c r="H820" s="215"/>
      <c r="I820" s="216"/>
      <c r="J820" s="216"/>
      <c r="K820" s="217"/>
      <c r="L820" s="217"/>
      <c r="M820" s="217"/>
      <c r="N820" s="217"/>
      <c r="O820" s="216"/>
      <c r="P820" s="217"/>
      <c r="Q820" s="216"/>
      <c r="R820" s="215"/>
      <c r="S820" s="218"/>
      <c r="T820" s="215"/>
      <c r="U820" s="215"/>
      <c r="V820" s="219"/>
      <c r="W820" s="219"/>
      <c r="Y820" s="215"/>
      <c r="Z820" s="215"/>
      <c r="AA820" s="215"/>
      <c r="AB820" s="215"/>
      <c r="AC820" s="215"/>
      <c r="AD820" s="215"/>
      <c r="AE820" s="215"/>
      <c r="AF820" s="215"/>
      <c r="AG820" s="215"/>
      <c r="AH820" s="215"/>
      <c r="AI820" s="215"/>
      <c r="AJ820" s="215"/>
      <c r="AK820" s="215"/>
      <c r="AM820" s="220"/>
    </row>
    <row r="821" spans="2:39" x14ac:dyDescent="0.3">
      <c r="B821" s="215"/>
      <c r="C821" s="215"/>
      <c r="D821" s="215"/>
      <c r="E821" s="215"/>
      <c r="F821" s="215"/>
      <c r="G821" s="215"/>
      <c r="H821" s="215"/>
      <c r="I821" s="216"/>
      <c r="J821" s="216"/>
      <c r="K821" s="217"/>
      <c r="L821" s="217"/>
      <c r="M821" s="217"/>
      <c r="N821" s="217"/>
      <c r="O821" s="216"/>
      <c r="P821" s="217"/>
      <c r="Q821" s="216"/>
      <c r="R821" s="215"/>
      <c r="S821" s="218"/>
      <c r="T821" s="215"/>
      <c r="U821" s="215"/>
      <c r="V821" s="219"/>
      <c r="W821" s="219"/>
      <c r="Y821" s="215"/>
      <c r="Z821" s="215"/>
      <c r="AA821" s="215"/>
      <c r="AB821" s="215"/>
      <c r="AC821" s="215"/>
      <c r="AD821" s="215"/>
      <c r="AE821" s="215"/>
      <c r="AF821" s="215"/>
      <c r="AG821" s="215"/>
      <c r="AH821" s="215"/>
      <c r="AI821" s="215"/>
      <c r="AJ821" s="215"/>
      <c r="AK821" s="215"/>
      <c r="AM821" s="220"/>
    </row>
    <row r="822" spans="2:39" x14ac:dyDescent="0.3">
      <c r="B822" s="215"/>
      <c r="C822" s="215"/>
      <c r="D822" s="215"/>
      <c r="E822" s="215"/>
      <c r="F822" s="215"/>
      <c r="G822" s="215"/>
      <c r="H822" s="215"/>
      <c r="I822" s="216"/>
      <c r="J822" s="216"/>
      <c r="K822" s="217"/>
      <c r="L822" s="217"/>
      <c r="M822" s="217"/>
      <c r="N822" s="217"/>
      <c r="O822" s="216"/>
      <c r="P822" s="217"/>
      <c r="Q822" s="216"/>
      <c r="R822" s="215"/>
      <c r="S822" s="218"/>
      <c r="T822" s="215"/>
      <c r="U822" s="215"/>
      <c r="V822" s="219"/>
      <c r="W822" s="219"/>
      <c r="Y822" s="215"/>
      <c r="Z822" s="215"/>
      <c r="AA822" s="215"/>
      <c r="AB822" s="215"/>
      <c r="AC822" s="215"/>
      <c r="AD822" s="215"/>
      <c r="AE822" s="215"/>
      <c r="AF822" s="215"/>
      <c r="AG822" s="215"/>
      <c r="AH822" s="215"/>
      <c r="AI822" s="215"/>
      <c r="AJ822" s="215"/>
      <c r="AK822" s="215"/>
      <c r="AM822" s="220"/>
    </row>
    <row r="823" spans="2:39" x14ac:dyDescent="0.3">
      <c r="B823" s="215"/>
      <c r="C823" s="215"/>
      <c r="D823" s="215"/>
      <c r="E823" s="215"/>
      <c r="F823" s="215"/>
      <c r="G823" s="215"/>
      <c r="H823" s="215"/>
      <c r="I823" s="216"/>
      <c r="J823" s="216"/>
      <c r="K823" s="217"/>
      <c r="L823" s="217"/>
      <c r="M823" s="217"/>
      <c r="N823" s="217"/>
      <c r="O823" s="216"/>
      <c r="P823" s="217"/>
      <c r="Q823" s="216"/>
      <c r="R823" s="215"/>
      <c r="S823" s="218"/>
      <c r="T823" s="215"/>
      <c r="U823" s="215"/>
      <c r="V823" s="219"/>
      <c r="W823" s="219"/>
      <c r="Y823" s="215"/>
      <c r="Z823" s="215"/>
      <c r="AA823" s="215"/>
      <c r="AB823" s="215"/>
      <c r="AC823" s="215"/>
      <c r="AD823" s="215"/>
      <c r="AE823" s="215"/>
      <c r="AF823" s="215"/>
      <c r="AG823" s="215"/>
      <c r="AH823" s="215"/>
      <c r="AI823" s="215"/>
      <c r="AJ823" s="215"/>
      <c r="AK823" s="215"/>
      <c r="AM823" s="220"/>
    </row>
    <row r="824" spans="2:39" x14ac:dyDescent="0.3">
      <c r="B824" s="215"/>
      <c r="C824" s="215"/>
      <c r="D824" s="215"/>
      <c r="E824" s="215"/>
      <c r="F824" s="215"/>
      <c r="G824" s="215"/>
      <c r="H824" s="215"/>
      <c r="I824" s="216"/>
      <c r="J824" s="216"/>
      <c r="K824" s="217"/>
      <c r="L824" s="217"/>
      <c r="M824" s="217"/>
      <c r="N824" s="217"/>
      <c r="O824" s="216"/>
      <c r="P824" s="217"/>
      <c r="Q824" s="216"/>
      <c r="R824" s="215"/>
      <c r="S824" s="218"/>
      <c r="T824" s="215"/>
      <c r="U824" s="215"/>
      <c r="V824" s="219"/>
      <c r="W824" s="219"/>
      <c r="Y824" s="215"/>
      <c r="Z824" s="215"/>
      <c r="AA824" s="215"/>
      <c r="AB824" s="215"/>
      <c r="AC824" s="215"/>
      <c r="AD824" s="215"/>
      <c r="AE824" s="215"/>
      <c r="AF824" s="215"/>
      <c r="AG824" s="215"/>
      <c r="AH824" s="215"/>
      <c r="AI824" s="215"/>
      <c r="AJ824" s="215"/>
      <c r="AK824" s="215"/>
      <c r="AM824" s="220"/>
    </row>
    <row r="825" spans="2:39" x14ac:dyDescent="0.3">
      <c r="B825" s="215"/>
      <c r="C825" s="215"/>
      <c r="D825" s="215"/>
      <c r="E825" s="215"/>
      <c r="F825" s="215"/>
      <c r="G825" s="215"/>
      <c r="H825" s="215"/>
      <c r="I825" s="216"/>
      <c r="J825" s="216"/>
      <c r="K825" s="217"/>
      <c r="L825" s="217"/>
      <c r="M825" s="217"/>
      <c r="N825" s="217"/>
      <c r="O825" s="216"/>
      <c r="P825" s="217"/>
      <c r="Q825" s="216"/>
      <c r="R825" s="215"/>
      <c r="S825" s="218"/>
      <c r="T825" s="215"/>
      <c r="U825" s="215"/>
      <c r="V825" s="219"/>
      <c r="W825" s="219"/>
      <c r="Y825" s="215"/>
      <c r="Z825" s="215"/>
      <c r="AA825" s="215"/>
      <c r="AB825" s="215"/>
      <c r="AC825" s="215"/>
      <c r="AD825" s="215"/>
      <c r="AE825" s="215"/>
      <c r="AF825" s="215"/>
      <c r="AG825" s="215"/>
      <c r="AH825" s="215"/>
      <c r="AI825" s="215"/>
      <c r="AJ825" s="215"/>
      <c r="AK825" s="215"/>
      <c r="AM825" s="220"/>
    </row>
    <row r="826" spans="2:39" x14ac:dyDescent="0.3">
      <c r="B826" s="215"/>
      <c r="C826" s="215"/>
      <c r="D826" s="215"/>
      <c r="E826" s="215"/>
      <c r="F826" s="215"/>
      <c r="G826" s="215"/>
      <c r="H826" s="215"/>
      <c r="I826" s="216"/>
      <c r="J826" s="216"/>
      <c r="K826" s="217"/>
      <c r="L826" s="217"/>
      <c r="M826" s="217"/>
      <c r="N826" s="217"/>
      <c r="O826" s="216"/>
      <c r="P826" s="217"/>
      <c r="Q826" s="216"/>
      <c r="R826" s="215"/>
      <c r="S826" s="218"/>
      <c r="T826" s="215"/>
      <c r="U826" s="215"/>
      <c r="V826" s="219"/>
      <c r="W826" s="219"/>
      <c r="Y826" s="215"/>
      <c r="Z826" s="215"/>
      <c r="AA826" s="215"/>
      <c r="AB826" s="215"/>
      <c r="AC826" s="215"/>
      <c r="AD826" s="215"/>
      <c r="AE826" s="215"/>
      <c r="AF826" s="215"/>
      <c r="AG826" s="215"/>
      <c r="AH826" s="215"/>
      <c r="AI826" s="215"/>
      <c r="AJ826" s="215"/>
      <c r="AK826" s="215"/>
      <c r="AM826" s="220"/>
    </row>
    <row r="827" spans="2:39" x14ac:dyDescent="0.3">
      <c r="B827" s="215"/>
      <c r="C827" s="215"/>
      <c r="D827" s="215"/>
      <c r="E827" s="215"/>
      <c r="F827" s="215"/>
      <c r="G827" s="215"/>
      <c r="H827" s="215"/>
      <c r="I827" s="216"/>
      <c r="J827" s="216"/>
      <c r="K827" s="217"/>
      <c r="L827" s="217"/>
      <c r="M827" s="217"/>
      <c r="N827" s="217"/>
      <c r="O827" s="216"/>
      <c r="P827" s="217"/>
      <c r="Q827" s="216"/>
      <c r="R827" s="215"/>
      <c r="S827" s="218"/>
      <c r="T827" s="215"/>
      <c r="U827" s="215"/>
      <c r="V827" s="219"/>
      <c r="W827" s="219"/>
      <c r="Y827" s="215"/>
      <c r="Z827" s="215"/>
      <c r="AA827" s="215"/>
      <c r="AB827" s="215"/>
      <c r="AC827" s="215"/>
      <c r="AD827" s="215"/>
      <c r="AE827" s="215"/>
      <c r="AF827" s="215"/>
      <c r="AG827" s="215"/>
      <c r="AH827" s="215"/>
      <c r="AI827" s="215"/>
      <c r="AJ827" s="215"/>
      <c r="AK827" s="215"/>
      <c r="AM827" s="220"/>
    </row>
    <row r="828" spans="2:39" x14ac:dyDescent="0.3">
      <c r="B828" s="215"/>
      <c r="C828" s="215"/>
      <c r="D828" s="215"/>
      <c r="E828" s="215"/>
      <c r="F828" s="215"/>
      <c r="G828" s="215"/>
      <c r="H828" s="215"/>
      <c r="I828" s="216"/>
      <c r="J828" s="216"/>
      <c r="K828" s="217"/>
      <c r="L828" s="217"/>
      <c r="M828" s="217"/>
      <c r="N828" s="217"/>
      <c r="O828" s="216"/>
      <c r="P828" s="217"/>
      <c r="Q828" s="216"/>
      <c r="R828" s="215"/>
      <c r="S828" s="218"/>
      <c r="T828" s="215"/>
      <c r="U828" s="215"/>
      <c r="V828" s="219"/>
      <c r="W828" s="219"/>
      <c r="Y828" s="215"/>
      <c r="Z828" s="215"/>
      <c r="AA828" s="215"/>
      <c r="AB828" s="215"/>
      <c r="AC828" s="215"/>
      <c r="AD828" s="215"/>
      <c r="AE828" s="215"/>
      <c r="AF828" s="215"/>
      <c r="AG828" s="215"/>
      <c r="AH828" s="215"/>
      <c r="AI828" s="215"/>
      <c r="AJ828" s="215"/>
      <c r="AK828" s="215"/>
      <c r="AM828" s="220"/>
    </row>
    <row r="829" spans="2:39" x14ac:dyDescent="0.3">
      <c r="B829" s="215"/>
      <c r="C829" s="215"/>
      <c r="D829" s="215"/>
      <c r="E829" s="215"/>
      <c r="F829" s="215"/>
      <c r="G829" s="215"/>
      <c r="H829" s="215"/>
      <c r="I829" s="216"/>
      <c r="J829" s="216"/>
      <c r="K829" s="217"/>
      <c r="L829" s="217"/>
      <c r="M829" s="217"/>
      <c r="N829" s="217"/>
      <c r="O829" s="216"/>
      <c r="P829" s="217"/>
      <c r="Q829" s="216"/>
      <c r="R829" s="215"/>
      <c r="S829" s="218"/>
      <c r="T829" s="215"/>
      <c r="U829" s="215"/>
      <c r="V829" s="219"/>
      <c r="W829" s="219"/>
      <c r="Y829" s="215"/>
      <c r="Z829" s="215"/>
      <c r="AA829" s="215"/>
      <c r="AB829" s="215"/>
      <c r="AC829" s="215"/>
      <c r="AD829" s="215"/>
      <c r="AE829" s="215"/>
      <c r="AF829" s="215"/>
      <c r="AG829" s="215"/>
      <c r="AH829" s="215"/>
      <c r="AI829" s="215"/>
      <c r="AJ829" s="215"/>
      <c r="AK829" s="215"/>
      <c r="AM829" s="220"/>
    </row>
    <row r="830" spans="2:39" x14ac:dyDescent="0.3">
      <c r="B830" s="215"/>
      <c r="C830" s="215"/>
      <c r="D830" s="215"/>
      <c r="E830" s="215"/>
      <c r="F830" s="215"/>
      <c r="G830" s="215"/>
      <c r="H830" s="215"/>
      <c r="I830" s="216"/>
      <c r="J830" s="216"/>
      <c r="K830" s="217"/>
      <c r="L830" s="217"/>
      <c r="M830" s="217"/>
      <c r="N830" s="217"/>
      <c r="O830" s="216"/>
      <c r="P830" s="217"/>
      <c r="Q830" s="216"/>
      <c r="R830" s="215"/>
      <c r="S830" s="218"/>
      <c r="T830" s="215"/>
      <c r="U830" s="215"/>
      <c r="V830" s="219"/>
      <c r="W830" s="219"/>
      <c r="Y830" s="215"/>
      <c r="Z830" s="215"/>
      <c r="AA830" s="215"/>
      <c r="AB830" s="215"/>
      <c r="AC830" s="215"/>
      <c r="AD830" s="215"/>
      <c r="AE830" s="215"/>
      <c r="AF830" s="215"/>
      <c r="AG830" s="215"/>
      <c r="AH830" s="215"/>
      <c r="AI830" s="215"/>
      <c r="AJ830" s="215"/>
      <c r="AK830" s="215"/>
      <c r="AM830" s="220"/>
    </row>
    <row r="831" spans="2:39" x14ac:dyDescent="0.3">
      <c r="B831" s="215"/>
      <c r="C831" s="215"/>
      <c r="D831" s="215"/>
      <c r="E831" s="215"/>
      <c r="F831" s="215"/>
      <c r="G831" s="215"/>
      <c r="H831" s="215"/>
      <c r="I831" s="216"/>
      <c r="J831" s="216"/>
      <c r="K831" s="217"/>
      <c r="L831" s="217"/>
      <c r="M831" s="217"/>
      <c r="N831" s="217"/>
      <c r="O831" s="216"/>
      <c r="P831" s="217"/>
      <c r="Q831" s="216"/>
      <c r="R831" s="215"/>
      <c r="S831" s="218"/>
      <c r="T831" s="215"/>
      <c r="U831" s="215"/>
      <c r="V831" s="219"/>
      <c r="W831" s="219"/>
      <c r="Y831" s="215"/>
      <c r="Z831" s="215"/>
      <c r="AA831" s="215"/>
      <c r="AB831" s="215"/>
      <c r="AC831" s="215"/>
      <c r="AD831" s="215"/>
      <c r="AE831" s="215"/>
      <c r="AF831" s="215"/>
      <c r="AG831" s="215"/>
      <c r="AH831" s="215"/>
      <c r="AI831" s="215"/>
      <c r="AJ831" s="215"/>
      <c r="AK831" s="215"/>
      <c r="AM831" s="220"/>
    </row>
    <row r="832" spans="2:39" x14ac:dyDescent="0.3">
      <c r="B832" s="215"/>
      <c r="C832" s="215"/>
      <c r="D832" s="215"/>
      <c r="E832" s="215"/>
      <c r="F832" s="215"/>
      <c r="G832" s="215"/>
      <c r="H832" s="215"/>
      <c r="I832" s="216"/>
      <c r="J832" s="216"/>
      <c r="K832" s="217"/>
      <c r="L832" s="217"/>
      <c r="M832" s="217"/>
      <c r="N832" s="217"/>
      <c r="O832" s="216"/>
      <c r="P832" s="217"/>
      <c r="Q832" s="216"/>
      <c r="R832" s="215"/>
      <c r="S832" s="218"/>
      <c r="T832" s="215"/>
      <c r="U832" s="215"/>
      <c r="V832" s="219"/>
      <c r="W832" s="219"/>
      <c r="Y832" s="215"/>
      <c r="Z832" s="215"/>
      <c r="AA832" s="215"/>
      <c r="AB832" s="215"/>
      <c r="AC832" s="215"/>
      <c r="AD832" s="215"/>
      <c r="AE832" s="215"/>
      <c r="AF832" s="215"/>
      <c r="AG832" s="215"/>
      <c r="AH832" s="215"/>
      <c r="AI832" s="215"/>
      <c r="AJ832" s="215"/>
      <c r="AK832" s="215"/>
      <c r="AM832" s="220"/>
    </row>
    <row r="833" spans="2:39" x14ac:dyDescent="0.3">
      <c r="B833" s="215"/>
      <c r="C833" s="215"/>
      <c r="D833" s="215"/>
      <c r="E833" s="215"/>
      <c r="F833" s="215"/>
      <c r="G833" s="215"/>
      <c r="H833" s="215"/>
      <c r="I833" s="216"/>
      <c r="J833" s="216"/>
      <c r="K833" s="217"/>
      <c r="L833" s="217"/>
      <c r="M833" s="217"/>
      <c r="N833" s="217"/>
      <c r="O833" s="216"/>
      <c r="P833" s="217"/>
      <c r="Q833" s="216"/>
      <c r="R833" s="215"/>
      <c r="S833" s="218"/>
      <c r="T833" s="215"/>
      <c r="U833" s="215"/>
      <c r="V833" s="219"/>
      <c r="W833" s="219"/>
      <c r="Y833" s="215"/>
      <c r="Z833" s="215"/>
      <c r="AA833" s="215"/>
      <c r="AB833" s="215"/>
      <c r="AC833" s="215"/>
      <c r="AD833" s="215"/>
      <c r="AE833" s="215"/>
      <c r="AF833" s="215"/>
      <c r="AG833" s="215"/>
      <c r="AH833" s="215"/>
      <c r="AI833" s="215"/>
      <c r="AJ833" s="215"/>
      <c r="AK833" s="215"/>
      <c r="AM833" s="220"/>
    </row>
    <row r="834" spans="2:39" x14ac:dyDescent="0.3">
      <c r="B834" s="215"/>
      <c r="C834" s="215"/>
      <c r="D834" s="215"/>
      <c r="E834" s="215"/>
      <c r="F834" s="215"/>
      <c r="G834" s="215"/>
      <c r="H834" s="215"/>
      <c r="I834" s="216"/>
      <c r="J834" s="216"/>
      <c r="K834" s="217"/>
      <c r="L834" s="217"/>
      <c r="M834" s="217"/>
      <c r="N834" s="217"/>
      <c r="O834" s="216"/>
      <c r="P834" s="217"/>
      <c r="Q834" s="216"/>
      <c r="R834" s="215"/>
      <c r="S834" s="218"/>
      <c r="T834" s="215"/>
      <c r="U834" s="215"/>
      <c r="V834" s="219"/>
      <c r="W834" s="219"/>
      <c r="Y834" s="215"/>
      <c r="Z834" s="215"/>
      <c r="AA834" s="215"/>
      <c r="AB834" s="215"/>
      <c r="AC834" s="215"/>
      <c r="AD834" s="215"/>
      <c r="AE834" s="215"/>
      <c r="AF834" s="215"/>
      <c r="AG834" s="215"/>
      <c r="AH834" s="215"/>
      <c r="AI834" s="215"/>
      <c r="AJ834" s="215"/>
      <c r="AK834" s="215"/>
      <c r="AM834" s="220"/>
    </row>
    <row r="835" spans="2:39" x14ac:dyDescent="0.3">
      <c r="B835" s="215"/>
      <c r="C835" s="215"/>
      <c r="D835" s="215"/>
      <c r="E835" s="215"/>
      <c r="F835" s="215"/>
      <c r="G835" s="215"/>
      <c r="H835" s="215"/>
      <c r="I835" s="216"/>
      <c r="J835" s="216"/>
      <c r="K835" s="217"/>
      <c r="L835" s="217"/>
      <c r="M835" s="217"/>
      <c r="N835" s="217"/>
      <c r="O835" s="216"/>
      <c r="P835" s="217"/>
      <c r="Q835" s="216"/>
      <c r="R835" s="215"/>
      <c r="S835" s="218"/>
      <c r="T835" s="215"/>
      <c r="U835" s="215"/>
      <c r="V835" s="219"/>
      <c r="W835" s="219"/>
      <c r="Y835" s="215"/>
      <c r="Z835" s="215"/>
      <c r="AA835" s="215"/>
      <c r="AB835" s="215"/>
      <c r="AC835" s="215"/>
      <c r="AD835" s="215"/>
      <c r="AE835" s="215"/>
      <c r="AF835" s="215"/>
      <c r="AG835" s="215"/>
      <c r="AH835" s="215"/>
      <c r="AI835" s="215"/>
      <c r="AJ835" s="215"/>
      <c r="AK835" s="215"/>
      <c r="AM835" s="220"/>
    </row>
    <row r="836" spans="2:39" x14ac:dyDescent="0.3">
      <c r="B836" s="215"/>
      <c r="C836" s="215"/>
      <c r="D836" s="215"/>
      <c r="E836" s="215"/>
      <c r="F836" s="215"/>
      <c r="G836" s="215"/>
      <c r="H836" s="215"/>
      <c r="I836" s="216"/>
      <c r="J836" s="216"/>
      <c r="K836" s="217"/>
      <c r="L836" s="217"/>
      <c r="M836" s="217"/>
      <c r="N836" s="217"/>
      <c r="O836" s="216"/>
      <c r="P836" s="217"/>
      <c r="Q836" s="216"/>
      <c r="R836" s="215"/>
      <c r="S836" s="218"/>
      <c r="T836" s="215"/>
      <c r="U836" s="215"/>
      <c r="V836" s="219"/>
      <c r="W836" s="219"/>
      <c r="Y836" s="215"/>
      <c r="Z836" s="215"/>
      <c r="AA836" s="215"/>
      <c r="AB836" s="215"/>
      <c r="AC836" s="215"/>
      <c r="AD836" s="215"/>
      <c r="AE836" s="215"/>
      <c r="AF836" s="215"/>
      <c r="AG836" s="215"/>
      <c r="AH836" s="215"/>
      <c r="AI836" s="215"/>
      <c r="AJ836" s="215"/>
      <c r="AK836" s="215"/>
      <c r="AM836" s="220"/>
    </row>
    <row r="837" spans="2:39" x14ac:dyDescent="0.3">
      <c r="B837" s="215"/>
      <c r="C837" s="215"/>
      <c r="D837" s="215"/>
      <c r="E837" s="215"/>
      <c r="F837" s="215"/>
      <c r="G837" s="215"/>
      <c r="H837" s="215"/>
      <c r="I837" s="216"/>
      <c r="J837" s="216"/>
      <c r="K837" s="217"/>
      <c r="L837" s="217"/>
      <c r="M837" s="217"/>
      <c r="N837" s="217"/>
      <c r="O837" s="216"/>
      <c r="P837" s="217"/>
      <c r="Q837" s="216"/>
      <c r="R837" s="215"/>
      <c r="S837" s="218"/>
      <c r="T837" s="215"/>
      <c r="U837" s="215"/>
      <c r="V837" s="219"/>
      <c r="W837" s="219"/>
      <c r="Y837" s="215"/>
      <c r="Z837" s="215"/>
      <c r="AA837" s="215"/>
      <c r="AB837" s="215"/>
      <c r="AC837" s="215"/>
      <c r="AD837" s="215"/>
      <c r="AE837" s="215"/>
      <c r="AF837" s="215"/>
      <c r="AG837" s="215"/>
      <c r="AH837" s="215"/>
      <c r="AI837" s="215"/>
      <c r="AJ837" s="215"/>
      <c r="AK837" s="215"/>
      <c r="AM837" s="220"/>
    </row>
    <row r="838" spans="2:39" x14ac:dyDescent="0.3">
      <c r="B838" s="215"/>
      <c r="C838" s="215"/>
      <c r="D838" s="215"/>
      <c r="E838" s="215"/>
      <c r="F838" s="215"/>
      <c r="G838" s="215"/>
      <c r="H838" s="215"/>
      <c r="I838" s="216"/>
      <c r="J838" s="216"/>
      <c r="K838" s="217"/>
      <c r="L838" s="217"/>
      <c r="M838" s="217"/>
      <c r="N838" s="217"/>
      <c r="O838" s="216"/>
      <c r="P838" s="217"/>
      <c r="Q838" s="216"/>
      <c r="R838" s="215"/>
      <c r="S838" s="218"/>
      <c r="T838" s="215"/>
      <c r="U838" s="215"/>
      <c r="V838" s="219"/>
      <c r="W838" s="219"/>
      <c r="Y838" s="215"/>
      <c r="Z838" s="215"/>
      <c r="AA838" s="215"/>
      <c r="AB838" s="215"/>
      <c r="AC838" s="215"/>
      <c r="AD838" s="215"/>
      <c r="AE838" s="215"/>
      <c r="AF838" s="215"/>
      <c r="AG838" s="215"/>
      <c r="AH838" s="215"/>
      <c r="AI838" s="215"/>
      <c r="AJ838" s="215"/>
      <c r="AK838" s="215"/>
      <c r="AM838" s="220"/>
    </row>
    <row r="839" spans="2:39" x14ac:dyDescent="0.3">
      <c r="B839" s="215"/>
      <c r="C839" s="215"/>
      <c r="D839" s="215"/>
      <c r="E839" s="215"/>
      <c r="F839" s="215"/>
      <c r="G839" s="215"/>
      <c r="H839" s="215"/>
      <c r="I839" s="216"/>
      <c r="J839" s="216"/>
      <c r="K839" s="217"/>
      <c r="L839" s="217"/>
      <c r="M839" s="217"/>
      <c r="N839" s="217"/>
      <c r="O839" s="216"/>
      <c r="P839" s="217"/>
      <c r="Q839" s="216"/>
      <c r="R839" s="215"/>
      <c r="S839" s="218"/>
      <c r="T839" s="215"/>
      <c r="U839" s="215"/>
      <c r="V839" s="219"/>
      <c r="W839" s="219"/>
      <c r="Y839" s="215"/>
      <c r="Z839" s="215"/>
      <c r="AA839" s="215"/>
      <c r="AB839" s="215"/>
      <c r="AC839" s="215"/>
      <c r="AD839" s="215"/>
      <c r="AE839" s="215"/>
      <c r="AF839" s="215"/>
      <c r="AG839" s="215"/>
      <c r="AH839" s="215"/>
      <c r="AI839" s="215"/>
      <c r="AJ839" s="215"/>
      <c r="AK839" s="215"/>
      <c r="AM839" s="220"/>
    </row>
    <row r="840" spans="2:39" x14ac:dyDescent="0.3">
      <c r="B840" s="215"/>
      <c r="C840" s="215"/>
      <c r="D840" s="215"/>
      <c r="E840" s="215"/>
      <c r="F840" s="215"/>
      <c r="G840" s="215"/>
      <c r="H840" s="215"/>
      <c r="I840" s="216"/>
      <c r="J840" s="216"/>
      <c r="K840" s="217"/>
      <c r="L840" s="217"/>
      <c r="M840" s="217"/>
      <c r="N840" s="217"/>
      <c r="O840" s="216"/>
      <c r="P840" s="217"/>
      <c r="Q840" s="216"/>
      <c r="R840" s="215"/>
      <c r="S840" s="218"/>
      <c r="T840" s="215"/>
      <c r="U840" s="215"/>
      <c r="V840" s="219"/>
      <c r="W840" s="219"/>
      <c r="Y840" s="215"/>
      <c r="Z840" s="215"/>
      <c r="AA840" s="215"/>
      <c r="AB840" s="215"/>
      <c r="AC840" s="215"/>
      <c r="AD840" s="215"/>
      <c r="AE840" s="215"/>
      <c r="AF840" s="215"/>
      <c r="AG840" s="215"/>
      <c r="AH840" s="215"/>
      <c r="AI840" s="215"/>
      <c r="AJ840" s="215"/>
      <c r="AK840" s="215"/>
      <c r="AM840" s="220"/>
    </row>
    <row r="841" spans="2:39" x14ac:dyDescent="0.3">
      <c r="B841" s="215"/>
      <c r="C841" s="215"/>
      <c r="D841" s="215"/>
      <c r="E841" s="215"/>
      <c r="F841" s="215"/>
      <c r="G841" s="215"/>
      <c r="H841" s="215"/>
      <c r="I841" s="216"/>
      <c r="J841" s="216"/>
      <c r="K841" s="217"/>
      <c r="L841" s="217"/>
      <c r="M841" s="217"/>
      <c r="N841" s="217"/>
      <c r="O841" s="216"/>
      <c r="P841" s="217"/>
      <c r="Q841" s="216"/>
      <c r="R841" s="215"/>
      <c r="S841" s="218"/>
      <c r="T841" s="215"/>
      <c r="U841" s="215"/>
      <c r="V841" s="219"/>
      <c r="W841" s="219"/>
      <c r="Y841" s="215"/>
      <c r="Z841" s="215"/>
      <c r="AA841" s="215"/>
      <c r="AB841" s="215"/>
      <c r="AC841" s="215"/>
      <c r="AD841" s="215"/>
      <c r="AE841" s="215"/>
      <c r="AF841" s="215"/>
      <c r="AG841" s="215"/>
      <c r="AH841" s="215"/>
      <c r="AI841" s="215"/>
      <c r="AJ841" s="215"/>
      <c r="AK841" s="215"/>
      <c r="AM841" s="220"/>
    </row>
    <row r="842" spans="2:39" x14ac:dyDescent="0.3">
      <c r="B842" s="215"/>
      <c r="C842" s="215"/>
      <c r="D842" s="215"/>
      <c r="E842" s="215"/>
      <c r="F842" s="215"/>
      <c r="G842" s="215"/>
      <c r="H842" s="215"/>
      <c r="I842" s="216"/>
      <c r="J842" s="216"/>
      <c r="K842" s="217"/>
      <c r="L842" s="217"/>
      <c r="M842" s="217"/>
      <c r="N842" s="217"/>
      <c r="O842" s="216"/>
      <c r="P842" s="217"/>
      <c r="Q842" s="216"/>
      <c r="R842" s="215"/>
      <c r="S842" s="218"/>
      <c r="T842" s="215"/>
      <c r="U842" s="215"/>
      <c r="V842" s="219"/>
      <c r="W842" s="219"/>
      <c r="Y842" s="215"/>
      <c r="Z842" s="215"/>
      <c r="AA842" s="215"/>
      <c r="AB842" s="215"/>
      <c r="AC842" s="215"/>
      <c r="AD842" s="215"/>
      <c r="AE842" s="215"/>
      <c r="AF842" s="215"/>
      <c r="AG842" s="215"/>
      <c r="AH842" s="215"/>
      <c r="AI842" s="215"/>
      <c r="AJ842" s="215"/>
      <c r="AK842" s="215"/>
      <c r="AM842" s="220"/>
    </row>
    <row r="843" spans="2:39" x14ac:dyDescent="0.3">
      <c r="B843" s="215"/>
      <c r="C843" s="215"/>
      <c r="D843" s="215"/>
      <c r="E843" s="215"/>
      <c r="F843" s="215"/>
      <c r="G843" s="215"/>
      <c r="H843" s="215"/>
      <c r="I843" s="216"/>
      <c r="J843" s="216"/>
      <c r="K843" s="217"/>
      <c r="L843" s="217"/>
      <c r="M843" s="217"/>
      <c r="N843" s="217"/>
      <c r="O843" s="216"/>
      <c r="P843" s="217"/>
      <c r="Q843" s="216"/>
      <c r="R843" s="215"/>
      <c r="S843" s="218"/>
      <c r="T843" s="215"/>
      <c r="U843" s="215"/>
      <c r="V843" s="219"/>
      <c r="W843" s="219"/>
      <c r="Y843" s="215"/>
      <c r="Z843" s="215"/>
      <c r="AA843" s="215"/>
      <c r="AB843" s="215"/>
      <c r="AC843" s="215"/>
      <c r="AD843" s="215"/>
      <c r="AE843" s="215"/>
      <c r="AF843" s="215"/>
      <c r="AG843" s="215"/>
      <c r="AH843" s="215"/>
      <c r="AI843" s="215"/>
      <c r="AJ843" s="215"/>
      <c r="AK843" s="215"/>
      <c r="AM843" s="220"/>
    </row>
    <row r="844" spans="2:39" x14ac:dyDescent="0.3">
      <c r="B844" s="215"/>
      <c r="C844" s="215"/>
      <c r="D844" s="215"/>
      <c r="E844" s="215"/>
      <c r="F844" s="215"/>
      <c r="G844" s="215"/>
      <c r="H844" s="215"/>
      <c r="I844" s="216"/>
      <c r="J844" s="216"/>
      <c r="K844" s="217"/>
      <c r="L844" s="217"/>
      <c r="M844" s="217"/>
      <c r="N844" s="217"/>
      <c r="O844" s="216"/>
      <c r="P844" s="217"/>
      <c r="Q844" s="216"/>
      <c r="R844" s="215"/>
      <c r="S844" s="218"/>
      <c r="T844" s="215"/>
      <c r="U844" s="215"/>
      <c r="V844" s="219"/>
      <c r="W844" s="219"/>
      <c r="Y844" s="215"/>
      <c r="Z844" s="215"/>
      <c r="AA844" s="215"/>
      <c r="AB844" s="215"/>
      <c r="AC844" s="215"/>
      <c r="AD844" s="215"/>
      <c r="AE844" s="215"/>
      <c r="AF844" s="215"/>
      <c r="AG844" s="215"/>
      <c r="AH844" s="215"/>
      <c r="AI844" s="215"/>
      <c r="AJ844" s="215"/>
      <c r="AK844" s="215"/>
      <c r="AM844" s="220"/>
    </row>
    <row r="845" spans="2:39" x14ac:dyDescent="0.3">
      <c r="B845" s="215"/>
      <c r="C845" s="215"/>
      <c r="D845" s="215"/>
      <c r="E845" s="215"/>
      <c r="F845" s="215"/>
      <c r="G845" s="215"/>
      <c r="H845" s="215"/>
      <c r="I845" s="216"/>
      <c r="J845" s="216"/>
      <c r="K845" s="217"/>
      <c r="L845" s="217"/>
      <c r="M845" s="217"/>
      <c r="N845" s="217"/>
      <c r="O845" s="216"/>
      <c r="P845" s="217"/>
      <c r="Q845" s="216"/>
      <c r="R845" s="215"/>
      <c r="S845" s="218"/>
      <c r="T845" s="215"/>
      <c r="U845" s="215"/>
      <c r="V845" s="219"/>
      <c r="W845" s="219"/>
      <c r="Y845" s="215"/>
      <c r="Z845" s="215"/>
      <c r="AA845" s="215"/>
      <c r="AB845" s="215"/>
      <c r="AC845" s="215"/>
      <c r="AD845" s="215"/>
      <c r="AE845" s="215"/>
      <c r="AF845" s="215"/>
      <c r="AG845" s="215"/>
      <c r="AH845" s="215"/>
      <c r="AI845" s="215"/>
      <c r="AJ845" s="215"/>
      <c r="AK845" s="215"/>
      <c r="AM845" s="220"/>
    </row>
    <row r="846" spans="2:39" x14ac:dyDescent="0.3">
      <c r="B846" s="215"/>
      <c r="C846" s="215"/>
      <c r="D846" s="215"/>
      <c r="E846" s="215"/>
      <c r="F846" s="215"/>
      <c r="G846" s="215"/>
      <c r="H846" s="215"/>
      <c r="I846" s="216"/>
      <c r="J846" s="216"/>
      <c r="K846" s="217"/>
      <c r="L846" s="217"/>
      <c r="M846" s="217"/>
      <c r="N846" s="217"/>
      <c r="O846" s="216"/>
      <c r="P846" s="217"/>
      <c r="Q846" s="216"/>
      <c r="R846" s="215"/>
      <c r="S846" s="218"/>
      <c r="T846" s="215"/>
      <c r="U846" s="215"/>
      <c r="V846" s="219"/>
      <c r="W846" s="219"/>
      <c r="Y846" s="215"/>
      <c r="Z846" s="215"/>
      <c r="AA846" s="215"/>
      <c r="AB846" s="215"/>
      <c r="AC846" s="215"/>
      <c r="AD846" s="215"/>
      <c r="AE846" s="215"/>
      <c r="AF846" s="215"/>
      <c r="AG846" s="215"/>
      <c r="AH846" s="215"/>
      <c r="AI846" s="215"/>
      <c r="AJ846" s="215"/>
      <c r="AK846" s="215"/>
      <c r="AM846" s="220"/>
    </row>
    <row r="847" spans="2:39" x14ac:dyDescent="0.3">
      <c r="B847" s="215"/>
      <c r="C847" s="215"/>
      <c r="D847" s="215"/>
      <c r="E847" s="215"/>
      <c r="F847" s="215"/>
      <c r="G847" s="215"/>
      <c r="H847" s="215"/>
      <c r="I847" s="216"/>
      <c r="J847" s="216"/>
      <c r="K847" s="217"/>
      <c r="L847" s="217"/>
      <c r="M847" s="217"/>
      <c r="N847" s="217"/>
      <c r="O847" s="216"/>
      <c r="P847" s="217"/>
      <c r="Q847" s="216"/>
      <c r="R847" s="215"/>
      <c r="S847" s="218"/>
      <c r="T847" s="215"/>
      <c r="U847" s="215"/>
      <c r="V847" s="219"/>
      <c r="W847" s="219"/>
      <c r="Y847" s="215"/>
      <c r="Z847" s="215"/>
      <c r="AA847" s="215"/>
      <c r="AB847" s="215"/>
      <c r="AC847" s="215"/>
      <c r="AD847" s="215"/>
      <c r="AE847" s="215"/>
      <c r="AF847" s="215"/>
      <c r="AG847" s="215"/>
      <c r="AH847" s="215"/>
      <c r="AI847" s="215"/>
      <c r="AJ847" s="215"/>
      <c r="AK847" s="215"/>
      <c r="AM847" s="220"/>
    </row>
    <row r="848" spans="2:39" x14ac:dyDescent="0.3">
      <c r="B848" s="215"/>
      <c r="C848" s="215"/>
      <c r="D848" s="215"/>
      <c r="E848" s="215"/>
      <c r="F848" s="215"/>
      <c r="G848" s="215"/>
      <c r="H848" s="215"/>
      <c r="I848" s="216"/>
      <c r="J848" s="216"/>
      <c r="K848" s="217"/>
      <c r="L848" s="217"/>
      <c r="M848" s="217"/>
      <c r="N848" s="217"/>
      <c r="O848" s="216"/>
      <c r="P848" s="217"/>
      <c r="Q848" s="216"/>
      <c r="R848" s="215"/>
      <c r="S848" s="218"/>
      <c r="T848" s="215"/>
      <c r="U848" s="215"/>
      <c r="V848" s="219"/>
      <c r="W848" s="219"/>
      <c r="Y848" s="215"/>
      <c r="Z848" s="215"/>
      <c r="AA848" s="215"/>
      <c r="AB848" s="215"/>
      <c r="AC848" s="215"/>
      <c r="AD848" s="215"/>
      <c r="AE848" s="215"/>
      <c r="AF848" s="215"/>
      <c r="AG848" s="215"/>
      <c r="AH848" s="215"/>
      <c r="AI848" s="215"/>
      <c r="AJ848" s="215"/>
      <c r="AK848" s="215"/>
      <c r="AM848" s="220"/>
    </row>
    <row r="849" spans="2:39" x14ac:dyDescent="0.3">
      <c r="B849" s="215"/>
      <c r="C849" s="215"/>
      <c r="D849" s="215"/>
      <c r="E849" s="215"/>
      <c r="F849" s="215"/>
      <c r="G849" s="215"/>
      <c r="H849" s="215"/>
      <c r="I849" s="216"/>
      <c r="J849" s="216"/>
      <c r="K849" s="217"/>
      <c r="L849" s="217"/>
      <c r="M849" s="217"/>
      <c r="N849" s="217"/>
      <c r="O849" s="216"/>
      <c r="P849" s="217"/>
      <c r="Q849" s="216"/>
      <c r="R849" s="215"/>
      <c r="S849" s="218"/>
      <c r="T849" s="215"/>
      <c r="U849" s="215"/>
      <c r="V849" s="219"/>
      <c r="W849" s="219"/>
      <c r="Y849" s="215"/>
      <c r="Z849" s="215"/>
      <c r="AA849" s="215"/>
      <c r="AB849" s="215"/>
      <c r="AC849" s="215"/>
      <c r="AD849" s="215"/>
      <c r="AE849" s="215"/>
      <c r="AF849" s="215"/>
      <c r="AG849" s="215"/>
      <c r="AH849" s="215"/>
      <c r="AI849" s="215"/>
      <c r="AJ849" s="215"/>
      <c r="AK849" s="215"/>
      <c r="AM849" s="220"/>
    </row>
    <row r="850" spans="2:39" x14ac:dyDescent="0.3">
      <c r="B850" s="215"/>
      <c r="C850" s="215"/>
      <c r="D850" s="215"/>
      <c r="E850" s="215"/>
      <c r="F850" s="215"/>
      <c r="G850" s="215"/>
      <c r="H850" s="215"/>
      <c r="I850" s="216"/>
      <c r="J850" s="216"/>
      <c r="K850" s="217"/>
      <c r="L850" s="217"/>
      <c r="M850" s="217"/>
      <c r="N850" s="217"/>
      <c r="O850" s="216"/>
      <c r="P850" s="217"/>
      <c r="Q850" s="216"/>
      <c r="R850" s="215"/>
      <c r="S850" s="218"/>
      <c r="T850" s="215"/>
      <c r="U850" s="215"/>
      <c r="V850" s="219"/>
      <c r="W850" s="219"/>
      <c r="Y850" s="215"/>
      <c r="Z850" s="215"/>
      <c r="AA850" s="215"/>
      <c r="AB850" s="215"/>
      <c r="AC850" s="215"/>
      <c r="AD850" s="215"/>
      <c r="AE850" s="215"/>
      <c r="AF850" s="215"/>
      <c r="AG850" s="215"/>
      <c r="AH850" s="215"/>
      <c r="AI850" s="215"/>
      <c r="AJ850" s="215"/>
      <c r="AK850" s="215"/>
      <c r="AM850" s="220"/>
    </row>
    <row r="851" spans="2:39" x14ac:dyDescent="0.3">
      <c r="B851" s="215"/>
      <c r="C851" s="215"/>
      <c r="D851" s="215"/>
      <c r="E851" s="215"/>
      <c r="F851" s="215"/>
      <c r="G851" s="215"/>
      <c r="H851" s="215"/>
      <c r="I851" s="216"/>
      <c r="J851" s="216"/>
      <c r="K851" s="217"/>
      <c r="L851" s="217"/>
      <c r="M851" s="217"/>
      <c r="N851" s="217"/>
      <c r="O851" s="216"/>
      <c r="P851" s="217"/>
      <c r="Q851" s="216"/>
      <c r="R851" s="215"/>
      <c r="S851" s="218"/>
      <c r="T851" s="215"/>
      <c r="U851" s="215"/>
      <c r="V851" s="219"/>
      <c r="W851" s="219"/>
      <c r="Y851" s="215"/>
      <c r="Z851" s="215"/>
      <c r="AA851" s="215"/>
      <c r="AB851" s="215"/>
      <c r="AC851" s="215"/>
      <c r="AD851" s="215"/>
      <c r="AE851" s="215"/>
      <c r="AF851" s="215"/>
      <c r="AG851" s="215"/>
      <c r="AH851" s="215"/>
      <c r="AI851" s="215"/>
      <c r="AJ851" s="215"/>
      <c r="AK851" s="215"/>
      <c r="AM851" s="220"/>
    </row>
    <row r="852" spans="2:39" x14ac:dyDescent="0.3">
      <c r="B852" s="215"/>
      <c r="C852" s="215"/>
      <c r="D852" s="215"/>
      <c r="E852" s="215"/>
      <c r="F852" s="215"/>
      <c r="G852" s="215"/>
      <c r="H852" s="215"/>
      <c r="I852" s="216"/>
      <c r="J852" s="216"/>
      <c r="K852" s="217"/>
      <c r="L852" s="217"/>
      <c r="M852" s="217"/>
      <c r="N852" s="217"/>
      <c r="O852" s="216"/>
      <c r="P852" s="217"/>
      <c r="Q852" s="216"/>
      <c r="R852" s="215"/>
      <c r="S852" s="218"/>
      <c r="T852" s="215"/>
      <c r="U852" s="215"/>
      <c r="V852" s="219"/>
      <c r="W852" s="219"/>
      <c r="Y852" s="215"/>
      <c r="Z852" s="215"/>
      <c r="AA852" s="215"/>
      <c r="AB852" s="215"/>
      <c r="AC852" s="215"/>
      <c r="AD852" s="215"/>
      <c r="AE852" s="215"/>
      <c r="AF852" s="215"/>
      <c r="AG852" s="215"/>
      <c r="AH852" s="215"/>
      <c r="AI852" s="215"/>
      <c r="AJ852" s="215"/>
      <c r="AK852" s="215"/>
      <c r="AM852" s="220"/>
    </row>
    <row r="853" spans="2:39" x14ac:dyDescent="0.3">
      <c r="B853" s="215"/>
      <c r="C853" s="215"/>
      <c r="D853" s="215"/>
      <c r="E853" s="215"/>
      <c r="F853" s="215"/>
      <c r="G853" s="215"/>
      <c r="H853" s="215"/>
      <c r="I853" s="216"/>
      <c r="J853" s="216"/>
      <c r="K853" s="217"/>
      <c r="L853" s="217"/>
      <c r="M853" s="217"/>
      <c r="N853" s="217"/>
      <c r="O853" s="216"/>
      <c r="P853" s="217"/>
      <c r="Q853" s="216"/>
      <c r="R853" s="215"/>
      <c r="S853" s="218"/>
      <c r="T853" s="215"/>
      <c r="U853" s="215"/>
      <c r="V853" s="219"/>
      <c r="W853" s="219"/>
      <c r="Y853" s="215"/>
      <c r="Z853" s="215"/>
      <c r="AA853" s="215"/>
      <c r="AB853" s="215"/>
      <c r="AC853" s="215"/>
      <c r="AD853" s="215"/>
      <c r="AE853" s="215"/>
      <c r="AF853" s="215"/>
      <c r="AG853" s="215"/>
      <c r="AH853" s="215"/>
      <c r="AI853" s="215"/>
      <c r="AJ853" s="215"/>
      <c r="AK853" s="215"/>
      <c r="AM853" s="220"/>
    </row>
    <row r="854" spans="2:39" x14ac:dyDescent="0.3">
      <c r="B854" s="215"/>
      <c r="C854" s="215"/>
      <c r="D854" s="215"/>
      <c r="E854" s="215"/>
      <c r="F854" s="215"/>
      <c r="G854" s="215"/>
      <c r="H854" s="215"/>
      <c r="I854" s="216"/>
      <c r="J854" s="216"/>
      <c r="K854" s="217"/>
      <c r="L854" s="217"/>
      <c r="M854" s="217"/>
      <c r="N854" s="217"/>
      <c r="O854" s="216"/>
      <c r="P854" s="217"/>
      <c r="Q854" s="216"/>
      <c r="R854" s="215"/>
      <c r="S854" s="218"/>
      <c r="T854" s="215"/>
      <c r="U854" s="215"/>
      <c r="V854" s="219"/>
      <c r="W854" s="219"/>
      <c r="Y854" s="215"/>
      <c r="Z854" s="215"/>
      <c r="AA854" s="215"/>
      <c r="AB854" s="215"/>
      <c r="AC854" s="215"/>
      <c r="AD854" s="215"/>
      <c r="AE854" s="215"/>
      <c r="AF854" s="215"/>
      <c r="AG854" s="215"/>
      <c r="AH854" s="215"/>
      <c r="AI854" s="215"/>
      <c r="AJ854" s="215"/>
      <c r="AK854" s="215"/>
      <c r="AM854" s="220"/>
    </row>
    <row r="855" spans="2:39" x14ac:dyDescent="0.3">
      <c r="B855" s="215"/>
      <c r="C855" s="215"/>
      <c r="D855" s="215"/>
      <c r="E855" s="215"/>
      <c r="F855" s="215"/>
      <c r="G855" s="215"/>
      <c r="H855" s="215"/>
      <c r="I855" s="216"/>
      <c r="J855" s="216"/>
      <c r="K855" s="217"/>
      <c r="L855" s="217"/>
      <c r="M855" s="217"/>
      <c r="N855" s="217"/>
      <c r="O855" s="216"/>
      <c r="P855" s="217"/>
      <c r="Q855" s="216"/>
      <c r="R855" s="215"/>
      <c r="S855" s="218"/>
      <c r="T855" s="215"/>
      <c r="U855" s="215"/>
      <c r="V855" s="219"/>
      <c r="W855" s="219"/>
      <c r="Y855" s="215"/>
      <c r="Z855" s="215"/>
      <c r="AA855" s="215"/>
      <c r="AB855" s="215"/>
      <c r="AC855" s="215"/>
      <c r="AD855" s="215"/>
      <c r="AE855" s="215"/>
      <c r="AF855" s="215"/>
      <c r="AG855" s="215"/>
      <c r="AH855" s="215"/>
      <c r="AI855" s="215"/>
      <c r="AJ855" s="215"/>
      <c r="AK855" s="215"/>
      <c r="AM855" s="220"/>
    </row>
    <row r="856" spans="2:39" x14ac:dyDescent="0.3">
      <c r="B856" s="215"/>
      <c r="C856" s="215"/>
      <c r="D856" s="215"/>
      <c r="E856" s="215"/>
      <c r="F856" s="215"/>
      <c r="G856" s="215"/>
      <c r="H856" s="215"/>
      <c r="I856" s="216"/>
      <c r="J856" s="216"/>
      <c r="K856" s="217"/>
      <c r="L856" s="217"/>
      <c r="M856" s="217"/>
      <c r="N856" s="217"/>
      <c r="O856" s="216"/>
      <c r="P856" s="217"/>
      <c r="Q856" s="216"/>
      <c r="R856" s="215"/>
      <c r="S856" s="218"/>
      <c r="T856" s="215"/>
      <c r="U856" s="215"/>
      <c r="V856" s="219"/>
      <c r="W856" s="219"/>
      <c r="Y856" s="215"/>
      <c r="Z856" s="215"/>
      <c r="AA856" s="215"/>
      <c r="AB856" s="215"/>
      <c r="AC856" s="215"/>
      <c r="AD856" s="215"/>
      <c r="AE856" s="215"/>
      <c r="AF856" s="215"/>
      <c r="AG856" s="215"/>
      <c r="AH856" s="215"/>
      <c r="AI856" s="215"/>
      <c r="AJ856" s="215"/>
      <c r="AK856" s="215"/>
      <c r="AM856" s="220"/>
    </row>
    <row r="857" spans="2:39" x14ac:dyDescent="0.3">
      <c r="B857" s="215"/>
      <c r="C857" s="215"/>
      <c r="D857" s="215"/>
      <c r="E857" s="215"/>
      <c r="F857" s="215"/>
      <c r="G857" s="215"/>
      <c r="H857" s="215"/>
      <c r="I857" s="216"/>
      <c r="J857" s="216"/>
      <c r="K857" s="217"/>
      <c r="L857" s="217"/>
      <c r="M857" s="217"/>
      <c r="N857" s="217"/>
      <c r="O857" s="216"/>
      <c r="P857" s="217"/>
      <c r="Q857" s="216"/>
      <c r="R857" s="215"/>
      <c r="S857" s="218"/>
      <c r="T857" s="215"/>
      <c r="U857" s="215"/>
      <c r="V857" s="219"/>
      <c r="W857" s="219"/>
      <c r="Y857" s="215"/>
      <c r="Z857" s="215"/>
      <c r="AA857" s="215"/>
      <c r="AB857" s="215"/>
      <c r="AC857" s="215"/>
      <c r="AD857" s="215"/>
      <c r="AE857" s="215"/>
      <c r="AF857" s="215"/>
      <c r="AG857" s="215"/>
      <c r="AH857" s="215"/>
      <c r="AI857" s="215"/>
      <c r="AJ857" s="215"/>
      <c r="AK857" s="215"/>
      <c r="AM857" s="220"/>
    </row>
    <row r="858" spans="2:39" x14ac:dyDescent="0.3">
      <c r="B858" s="215"/>
      <c r="C858" s="215"/>
      <c r="D858" s="215"/>
      <c r="E858" s="215"/>
      <c r="F858" s="215"/>
      <c r="G858" s="215"/>
      <c r="H858" s="215"/>
      <c r="I858" s="216"/>
      <c r="J858" s="216"/>
      <c r="K858" s="217"/>
      <c r="L858" s="217"/>
      <c r="M858" s="217"/>
      <c r="N858" s="217"/>
      <c r="O858" s="216"/>
      <c r="P858" s="217"/>
      <c r="Q858" s="216"/>
      <c r="R858" s="215"/>
      <c r="S858" s="218"/>
      <c r="T858" s="215"/>
      <c r="U858" s="215"/>
      <c r="V858" s="219"/>
      <c r="W858" s="219"/>
      <c r="Y858" s="215"/>
      <c r="Z858" s="215"/>
      <c r="AA858" s="215"/>
      <c r="AB858" s="215"/>
      <c r="AC858" s="215"/>
      <c r="AD858" s="215"/>
      <c r="AE858" s="215"/>
      <c r="AF858" s="215"/>
      <c r="AG858" s="215"/>
      <c r="AH858" s="215"/>
      <c r="AI858" s="215"/>
      <c r="AJ858" s="215"/>
      <c r="AK858" s="215"/>
      <c r="AM858" s="220"/>
    </row>
    <row r="859" spans="2:39" x14ac:dyDescent="0.3">
      <c r="B859" s="215"/>
      <c r="C859" s="215"/>
      <c r="D859" s="215"/>
      <c r="E859" s="215"/>
      <c r="F859" s="215"/>
      <c r="G859" s="215"/>
      <c r="H859" s="215"/>
      <c r="I859" s="216"/>
      <c r="J859" s="216"/>
      <c r="K859" s="217"/>
      <c r="L859" s="217"/>
      <c r="M859" s="217"/>
      <c r="N859" s="217"/>
      <c r="O859" s="216"/>
      <c r="P859" s="217"/>
      <c r="Q859" s="216"/>
      <c r="R859" s="215"/>
      <c r="S859" s="218"/>
      <c r="T859" s="215"/>
      <c r="U859" s="215"/>
      <c r="V859" s="219"/>
      <c r="W859" s="219"/>
      <c r="Y859" s="215"/>
      <c r="Z859" s="215"/>
      <c r="AA859" s="215"/>
      <c r="AB859" s="215"/>
      <c r="AC859" s="215"/>
      <c r="AD859" s="215"/>
      <c r="AE859" s="215"/>
      <c r="AF859" s="215"/>
      <c r="AG859" s="215"/>
      <c r="AH859" s="215"/>
      <c r="AI859" s="215"/>
      <c r="AJ859" s="215"/>
      <c r="AK859" s="215"/>
      <c r="AM859" s="220"/>
    </row>
    <row r="860" spans="2:39" x14ac:dyDescent="0.3">
      <c r="B860" s="215"/>
      <c r="C860" s="215"/>
      <c r="D860" s="215"/>
      <c r="E860" s="215"/>
      <c r="F860" s="215"/>
      <c r="G860" s="215"/>
      <c r="H860" s="215"/>
      <c r="I860" s="216"/>
      <c r="J860" s="216"/>
      <c r="K860" s="217"/>
      <c r="L860" s="217"/>
      <c r="M860" s="217"/>
      <c r="N860" s="217"/>
      <c r="O860" s="216"/>
      <c r="P860" s="217"/>
      <c r="Q860" s="216"/>
      <c r="R860" s="215"/>
      <c r="S860" s="218"/>
      <c r="T860" s="215"/>
      <c r="U860" s="215"/>
      <c r="V860" s="219"/>
      <c r="W860" s="219"/>
      <c r="Y860" s="215"/>
      <c r="Z860" s="215"/>
      <c r="AA860" s="215"/>
      <c r="AB860" s="215"/>
      <c r="AC860" s="215"/>
      <c r="AD860" s="215"/>
      <c r="AE860" s="215"/>
      <c r="AF860" s="215"/>
      <c r="AG860" s="215"/>
      <c r="AH860" s="215"/>
      <c r="AI860" s="215"/>
      <c r="AJ860" s="215"/>
      <c r="AK860" s="215"/>
      <c r="AM860" s="220"/>
    </row>
    <row r="861" spans="2:39" x14ac:dyDescent="0.3">
      <c r="B861" s="215"/>
      <c r="C861" s="215"/>
      <c r="D861" s="215"/>
      <c r="E861" s="215"/>
      <c r="F861" s="215"/>
      <c r="G861" s="215"/>
      <c r="H861" s="215"/>
      <c r="I861" s="216"/>
      <c r="J861" s="216"/>
      <c r="K861" s="217"/>
      <c r="L861" s="217"/>
      <c r="M861" s="217"/>
      <c r="N861" s="217"/>
      <c r="O861" s="216"/>
      <c r="P861" s="217"/>
      <c r="Q861" s="216"/>
      <c r="R861" s="215"/>
      <c r="S861" s="218"/>
      <c r="T861" s="215"/>
      <c r="U861" s="215"/>
      <c r="V861" s="219"/>
      <c r="W861" s="219"/>
      <c r="Y861" s="215"/>
      <c r="Z861" s="215"/>
      <c r="AA861" s="215"/>
      <c r="AB861" s="215"/>
      <c r="AC861" s="215"/>
      <c r="AD861" s="215"/>
      <c r="AE861" s="215"/>
      <c r="AF861" s="215"/>
      <c r="AG861" s="215"/>
      <c r="AH861" s="215"/>
      <c r="AI861" s="215"/>
      <c r="AJ861" s="215"/>
      <c r="AK861" s="215"/>
      <c r="AM861" s="220"/>
    </row>
    <row r="862" spans="2:39" x14ac:dyDescent="0.3">
      <c r="B862" s="215"/>
      <c r="C862" s="215"/>
      <c r="D862" s="215"/>
      <c r="E862" s="215"/>
      <c r="F862" s="215"/>
      <c r="G862" s="215"/>
      <c r="H862" s="215"/>
      <c r="I862" s="216"/>
      <c r="J862" s="216"/>
      <c r="K862" s="217"/>
      <c r="L862" s="217"/>
      <c r="M862" s="217"/>
      <c r="N862" s="217"/>
      <c r="O862" s="216"/>
      <c r="P862" s="217"/>
      <c r="Q862" s="216"/>
      <c r="R862" s="215"/>
      <c r="S862" s="218"/>
      <c r="T862" s="215"/>
      <c r="U862" s="215"/>
      <c r="V862" s="219"/>
      <c r="W862" s="219"/>
      <c r="Y862" s="215"/>
      <c r="Z862" s="215"/>
      <c r="AA862" s="215"/>
      <c r="AB862" s="215"/>
      <c r="AC862" s="215"/>
      <c r="AD862" s="215"/>
      <c r="AE862" s="215"/>
      <c r="AF862" s="215"/>
      <c r="AG862" s="215"/>
      <c r="AH862" s="215"/>
      <c r="AI862" s="215"/>
      <c r="AJ862" s="215"/>
      <c r="AK862" s="215"/>
      <c r="AM862" s="220"/>
    </row>
    <row r="863" spans="2:39" x14ac:dyDescent="0.3">
      <c r="B863" s="215"/>
      <c r="C863" s="215"/>
      <c r="D863" s="215"/>
      <c r="E863" s="215"/>
      <c r="F863" s="215"/>
      <c r="G863" s="215"/>
      <c r="H863" s="215"/>
      <c r="I863" s="216"/>
      <c r="J863" s="216"/>
      <c r="K863" s="217"/>
      <c r="L863" s="217"/>
      <c r="M863" s="217"/>
      <c r="N863" s="217"/>
      <c r="O863" s="216"/>
      <c r="P863" s="217"/>
      <c r="Q863" s="216"/>
      <c r="R863" s="215"/>
      <c r="S863" s="218"/>
      <c r="T863" s="215"/>
      <c r="U863" s="215"/>
      <c r="V863" s="219"/>
      <c r="W863" s="219"/>
      <c r="Y863" s="215"/>
      <c r="Z863" s="215"/>
      <c r="AA863" s="215"/>
      <c r="AB863" s="215"/>
      <c r="AC863" s="215"/>
      <c r="AD863" s="215"/>
      <c r="AE863" s="215"/>
      <c r="AF863" s="215"/>
      <c r="AG863" s="215"/>
      <c r="AH863" s="215"/>
      <c r="AI863" s="215"/>
      <c r="AJ863" s="215"/>
      <c r="AK863" s="215"/>
      <c r="AM863" s="220"/>
    </row>
    <row r="864" spans="2:39" x14ac:dyDescent="0.3">
      <c r="B864" s="215"/>
      <c r="C864" s="215"/>
      <c r="D864" s="215"/>
      <c r="E864" s="215"/>
      <c r="F864" s="215"/>
      <c r="G864" s="215"/>
      <c r="H864" s="215"/>
      <c r="I864" s="216"/>
      <c r="J864" s="216"/>
      <c r="K864" s="217"/>
      <c r="L864" s="217"/>
      <c r="M864" s="217"/>
      <c r="N864" s="217"/>
      <c r="O864" s="216"/>
      <c r="P864" s="217"/>
      <c r="Q864" s="216"/>
      <c r="R864" s="215"/>
      <c r="S864" s="218"/>
      <c r="T864" s="215"/>
      <c r="U864" s="215"/>
      <c r="V864" s="219"/>
      <c r="W864" s="219"/>
      <c r="Y864" s="215"/>
      <c r="Z864" s="215"/>
      <c r="AA864" s="215"/>
      <c r="AB864" s="215"/>
      <c r="AC864" s="215"/>
      <c r="AD864" s="215"/>
      <c r="AE864" s="215"/>
      <c r="AF864" s="215"/>
      <c r="AG864" s="215"/>
      <c r="AH864" s="215"/>
      <c r="AI864" s="215"/>
      <c r="AJ864" s="215"/>
      <c r="AK864" s="215"/>
      <c r="AM864" s="220"/>
    </row>
    <row r="865" spans="2:39" x14ac:dyDescent="0.3">
      <c r="B865" s="215"/>
      <c r="C865" s="215"/>
      <c r="D865" s="215"/>
      <c r="E865" s="215"/>
      <c r="F865" s="215"/>
      <c r="G865" s="215"/>
      <c r="H865" s="215"/>
      <c r="I865" s="216"/>
      <c r="J865" s="216"/>
      <c r="K865" s="217"/>
      <c r="L865" s="217"/>
      <c r="M865" s="217"/>
      <c r="N865" s="217"/>
      <c r="O865" s="216"/>
      <c r="P865" s="217"/>
      <c r="Q865" s="216"/>
      <c r="R865" s="215"/>
      <c r="S865" s="218"/>
      <c r="T865" s="215"/>
      <c r="U865" s="215"/>
      <c r="V865" s="219"/>
      <c r="W865" s="219"/>
      <c r="Y865" s="215"/>
      <c r="Z865" s="215"/>
      <c r="AA865" s="215"/>
      <c r="AB865" s="215"/>
      <c r="AC865" s="215"/>
      <c r="AD865" s="215"/>
      <c r="AE865" s="215"/>
      <c r="AF865" s="215"/>
      <c r="AG865" s="215"/>
      <c r="AH865" s="215"/>
      <c r="AI865" s="215"/>
      <c r="AJ865" s="215"/>
      <c r="AK865" s="215"/>
      <c r="AM865" s="220"/>
    </row>
    <row r="866" spans="2:39" x14ac:dyDescent="0.3">
      <c r="B866" s="215"/>
      <c r="C866" s="215"/>
      <c r="D866" s="215"/>
      <c r="E866" s="215"/>
      <c r="F866" s="215"/>
      <c r="G866" s="215"/>
      <c r="H866" s="215"/>
      <c r="I866" s="216"/>
      <c r="J866" s="216"/>
      <c r="K866" s="217"/>
      <c r="L866" s="217"/>
      <c r="M866" s="217"/>
      <c r="N866" s="217"/>
      <c r="O866" s="216"/>
      <c r="P866" s="217"/>
      <c r="Q866" s="216"/>
      <c r="R866" s="215"/>
      <c r="S866" s="218"/>
      <c r="T866" s="215"/>
      <c r="U866" s="215"/>
      <c r="V866" s="219"/>
      <c r="W866" s="219"/>
      <c r="Y866" s="215"/>
      <c r="Z866" s="215"/>
      <c r="AA866" s="215"/>
      <c r="AB866" s="215"/>
      <c r="AC866" s="215"/>
      <c r="AD866" s="215"/>
      <c r="AE866" s="215"/>
      <c r="AF866" s="215"/>
      <c r="AG866" s="215"/>
      <c r="AH866" s="215"/>
      <c r="AI866" s="215"/>
      <c r="AJ866" s="215"/>
      <c r="AK866" s="215"/>
      <c r="AM866" s="220"/>
    </row>
    <row r="867" spans="2:39" x14ac:dyDescent="0.3">
      <c r="B867" s="215"/>
      <c r="C867" s="215"/>
      <c r="D867" s="215"/>
      <c r="E867" s="215"/>
      <c r="F867" s="215"/>
      <c r="G867" s="215"/>
      <c r="H867" s="215"/>
      <c r="I867" s="216"/>
      <c r="J867" s="216"/>
      <c r="K867" s="217"/>
      <c r="L867" s="217"/>
      <c r="M867" s="217"/>
      <c r="N867" s="217"/>
      <c r="O867" s="216"/>
      <c r="P867" s="217"/>
      <c r="Q867" s="216"/>
      <c r="R867" s="215"/>
      <c r="S867" s="218"/>
      <c r="T867" s="215"/>
      <c r="U867" s="215"/>
      <c r="V867" s="219"/>
      <c r="W867" s="219"/>
      <c r="Y867" s="215"/>
      <c r="Z867" s="215"/>
      <c r="AA867" s="215"/>
      <c r="AB867" s="215"/>
      <c r="AC867" s="215"/>
      <c r="AD867" s="215"/>
      <c r="AE867" s="215"/>
      <c r="AF867" s="215"/>
      <c r="AG867" s="215"/>
      <c r="AH867" s="215"/>
      <c r="AI867" s="215"/>
      <c r="AJ867" s="215"/>
      <c r="AK867" s="215"/>
      <c r="AM867" s="220"/>
    </row>
    <row r="868" spans="2:39" x14ac:dyDescent="0.3">
      <c r="B868" s="215"/>
      <c r="C868" s="215"/>
      <c r="D868" s="215"/>
      <c r="E868" s="215"/>
      <c r="F868" s="215"/>
      <c r="G868" s="215"/>
      <c r="H868" s="215"/>
      <c r="I868" s="216"/>
      <c r="J868" s="216"/>
      <c r="K868" s="217"/>
      <c r="L868" s="217"/>
      <c r="M868" s="217"/>
      <c r="N868" s="217"/>
      <c r="O868" s="216"/>
      <c r="P868" s="217"/>
      <c r="Q868" s="216"/>
      <c r="R868" s="215"/>
      <c r="S868" s="218"/>
      <c r="T868" s="215"/>
      <c r="U868" s="215"/>
      <c r="V868" s="219"/>
      <c r="W868" s="219"/>
      <c r="Y868" s="215"/>
      <c r="Z868" s="215"/>
      <c r="AA868" s="215"/>
      <c r="AB868" s="215"/>
      <c r="AC868" s="215"/>
      <c r="AD868" s="215"/>
      <c r="AE868" s="215"/>
      <c r="AF868" s="215"/>
      <c r="AG868" s="215"/>
      <c r="AH868" s="215"/>
      <c r="AI868" s="215"/>
      <c r="AJ868" s="215"/>
      <c r="AK868" s="215"/>
      <c r="AM868" s="220"/>
    </row>
    <row r="869" spans="2:39" x14ac:dyDescent="0.3">
      <c r="B869" s="215"/>
      <c r="C869" s="215"/>
      <c r="D869" s="215"/>
      <c r="E869" s="215"/>
      <c r="F869" s="215"/>
      <c r="G869" s="215"/>
      <c r="H869" s="215"/>
      <c r="I869" s="216"/>
      <c r="J869" s="216"/>
      <c r="K869" s="217"/>
      <c r="L869" s="217"/>
      <c r="M869" s="217"/>
      <c r="N869" s="217"/>
      <c r="O869" s="216"/>
      <c r="P869" s="217"/>
      <c r="Q869" s="216"/>
      <c r="R869" s="215"/>
      <c r="S869" s="218"/>
      <c r="T869" s="215"/>
      <c r="U869" s="215"/>
      <c r="V869" s="219"/>
      <c r="W869" s="219"/>
      <c r="Y869" s="215"/>
      <c r="Z869" s="215"/>
      <c r="AA869" s="215"/>
      <c r="AB869" s="215"/>
      <c r="AC869" s="215"/>
      <c r="AD869" s="215"/>
      <c r="AE869" s="215"/>
      <c r="AF869" s="215"/>
      <c r="AG869" s="215"/>
      <c r="AH869" s="215"/>
      <c r="AI869" s="215"/>
      <c r="AJ869" s="215"/>
      <c r="AK869" s="215"/>
      <c r="AM869" s="220"/>
    </row>
    <row r="870" spans="2:39" x14ac:dyDescent="0.3">
      <c r="B870" s="215"/>
      <c r="C870" s="215"/>
      <c r="D870" s="215"/>
      <c r="E870" s="215"/>
      <c r="F870" s="215"/>
      <c r="G870" s="215"/>
      <c r="H870" s="215"/>
      <c r="I870" s="216"/>
      <c r="J870" s="216"/>
      <c r="K870" s="217"/>
      <c r="L870" s="217"/>
      <c r="M870" s="217"/>
      <c r="N870" s="217"/>
      <c r="O870" s="216"/>
      <c r="P870" s="217"/>
      <c r="Q870" s="216"/>
      <c r="R870" s="215"/>
      <c r="S870" s="218"/>
      <c r="T870" s="215"/>
      <c r="U870" s="215"/>
      <c r="V870" s="219"/>
      <c r="W870" s="219"/>
      <c r="Y870" s="215"/>
      <c r="Z870" s="215"/>
      <c r="AA870" s="215"/>
      <c r="AB870" s="215"/>
      <c r="AC870" s="215"/>
      <c r="AD870" s="215"/>
      <c r="AE870" s="215"/>
      <c r="AF870" s="215"/>
      <c r="AG870" s="215"/>
      <c r="AH870" s="215"/>
      <c r="AI870" s="215"/>
      <c r="AJ870" s="215"/>
      <c r="AK870" s="215"/>
      <c r="AM870" s="220"/>
    </row>
    <row r="871" spans="2:39" x14ac:dyDescent="0.3">
      <c r="B871" s="215"/>
      <c r="C871" s="215"/>
      <c r="D871" s="215"/>
      <c r="E871" s="215"/>
      <c r="F871" s="215"/>
      <c r="G871" s="215"/>
      <c r="H871" s="215"/>
      <c r="I871" s="216"/>
      <c r="J871" s="216"/>
      <c r="K871" s="217"/>
      <c r="L871" s="217"/>
      <c r="M871" s="217"/>
      <c r="N871" s="217"/>
      <c r="O871" s="216"/>
      <c r="P871" s="217"/>
      <c r="Q871" s="216"/>
      <c r="R871" s="215"/>
      <c r="S871" s="218"/>
      <c r="T871" s="215"/>
      <c r="U871" s="215"/>
      <c r="V871" s="219"/>
      <c r="W871" s="219"/>
      <c r="Y871" s="215"/>
      <c r="Z871" s="215"/>
      <c r="AA871" s="215"/>
      <c r="AB871" s="215"/>
      <c r="AC871" s="215"/>
      <c r="AD871" s="215"/>
      <c r="AE871" s="215"/>
      <c r="AF871" s="215"/>
      <c r="AG871" s="215"/>
      <c r="AH871" s="215"/>
      <c r="AI871" s="215"/>
      <c r="AJ871" s="215"/>
      <c r="AK871" s="215"/>
      <c r="AM871" s="220"/>
    </row>
    <row r="872" spans="2:39" x14ac:dyDescent="0.3">
      <c r="B872" s="215"/>
      <c r="C872" s="215"/>
      <c r="D872" s="215"/>
      <c r="E872" s="215"/>
      <c r="F872" s="215"/>
      <c r="G872" s="215"/>
      <c r="H872" s="215"/>
      <c r="I872" s="216"/>
      <c r="J872" s="216"/>
      <c r="K872" s="217"/>
      <c r="L872" s="217"/>
      <c r="M872" s="217"/>
      <c r="N872" s="217"/>
      <c r="O872" s="216"/>
      <c r="P872" s="217"/>
      <c r="Q872" s="216"/>
      <c r="R872" s="215"/>
      <c r="S872" s="218"/>
      <c r="T872" s="215"/>
      <c r="U872" s="215"/>
      <c r="V872" s="219"/>
      <c r="W872" s="219"/>
      <c r="Y872" s="215"/>
      <c r="Z872" s="215"/>
      <c r="AA872" s="215"/>
      <c r="AB872" s="215"/>
      <c r="AC872" s="215"/>
      <c r="AD872" s="215"/>
      <c r="AE872" s="215"/>
      <c r="AF872" s="215"/>
      <c r="AG872" s="215"/>
      <c r="AH872" s="215"/>
      <c r="AI872" s="215"/>
      <c r="AJ872" s="215"/>
      <c r="AK872" s="215"/>
      <c r="AM872" s="220"/>
    </row>
    <row r="873" spans="2:39" x14ac:dyDescent="0.3">
      <c r="B873" s="215"/>
      <c r="C873" s="215"/>
      <c r="D873" s="215"/>
      <c r="E873" s="215"/>
      <c r="F873" s="215"/>
      <c r="G873" s="215"/>
      <c r="H873" s="215"/>
      <c r="I873" s="216"/>
      <c r="J873" s="216"/>
      <c r="K873" s="217"/>
      <c r="L873" s="217"/>
      <c r="M873" s="217"/>
      <c r="N873" s="217"/>
      <c r="O873" s="216"/>
      <c r="P873" s="217"/>
      <c r="Q873" s="216"/>
      <c r="R873" s="215"/>
      <c r="S873" s="218"/>
      <c r="T873" s="215"/>
      <c r="U873" s="215"/>
      <c r="V873" s="219"/>
      <c r="W873" s="219"/>
      <c r="Y873" s="215"/>
      <c r="Z873" s="215"/>
      <c r="AA873" s="215"/>
      <c r="AB873" s="215"/>
      <c r="AC873" s="215"/>
      <c r="AD873" s="215"/>
      <c r="AE873" s="215"/>
      <c r="AF873" s="215"/>
      <c r="AG873" s="215"/>
      <c r="AH873" s="215"/>
      <c r="AI873" s="215"/>
      <c r="AJ873" s="215"/>
      <c r="AK873" s="215"/>
      <c r="AM873" s="220"/>
    </row>
    <row r="874" spans="2:39" x14ac:dyDescent="0.3">
      <c r="B874" s="215"/>
      <c r="C874" s="215"/>
      <c r="D874" s="215"/>
      <c r="E874" s="215"/>
      <c r="F874" s="215"/>
      <c r="G874" s="215"/>
      <c r="H874" s="215"/>
      <c r="I874" s="216"/>
      <c r="J874" s="216"/>
      <c r="K874" s="217"/>
      <c r="L874" s="217"/>
      <c r="M874" s="217"/>
      <c r="N874" s="217"/>
      <c r="O874" s="216"/>
      <c r="P874" s="217"/>
      <c r="Q874" s="216"/>
      <c r="R874" s="215"/>
      <c r="S874" s="218"/>
      <c r="T874" s="215"/>
      <c r="U874" s="215"/>
      <c r="V874" s="219"/>
      <c r="W874" s="219"/>
      <c r="Y874" s="215"/>
      <c r="Z874" s="215"/>
      <c r="AA874" s="215"/>
      <c r="AB874" s="215"/>
      <c r="AC874" s="215"/>
      <c r="AD874" s="215"/>
      <c r="AE874" s="215"/>
      <c r="AF874" s="215"/>
      <c r="AG874" s="215"/>
      <c r="AH874" s="215"/>
      <c r="AI874" s="215"/>
      <c r="AJ874" s="215"/>
      <c r="AK874" s="215"/>
      <c r="AM874" s="220"/>
    </row>
    <row r="875" spans="2:39" x14ac:dyDescent="0.3">
      <c r="B875" s="215"/>
      <c r="C875" s="215"/>
      <c r="D875" s="215"/>
      <c r="E875" s="215"/>
      <c r="F875" s="215"/>
      <c r="G875" s="215"/>
      <c r="H875" s="215"/>
      <c r="I875" s="216"/>
      <c r="J875" s="216"/>
      <c r="K875" s="217"/>
      <c r="L875" s="217"/>
      <c r="M875" s="217"/>
      <c r="N875" s="217"/>
      <c r="O875" s="216"/>
      <c r="P875" s="217"/>
      <c r="Q875" s="216"/>
      <c r="R875" s="215"/>
      <c r="S875" s="218"/>
      <c r="T875" s="215"/>
      <c r="U875" s="215"/>
      <c r="V875" s="219"/>
      <c r="W875" s="219"/>
      <c r="Y875" s="215"/>
      <c r="Z875" s="215"/>
      <c r="AA875" s="215"/>
      <c r="AB875" s="215"/>
      <c r="AC875" s="215"/>
      <c r="AD875" s="215"/>
      <c r="AE875" s="215"/>
      <c r="AF875" s="215"/>
      <c r="AG875" s="215"/>
      <c r="AH875" s="215"/>
      <c r="AI875" s="215"/>
      <c r="AJ875" s="215"/>
      <c r="AK875" s="215"/>
      <c r="AM875" s="220"/>
    </row>
    <row r="876" spans="2:39" x14ac:dyDescent="0.3">
      <c r="B876" s="215"/>
      <c r="C876" s="215"/>
      <c r="D876" s="215"/>
      <c r="E876" s="215"/>
      <c r="F876" s="215"/>
      <c r="G876" s="215"/>
      <c r="H876" s="215"/>
      <c r="I876" s="216"/>
      <c r="J876" s="216"/>
      <c r="K876" s="217"/>
      <c r="L876" s="217"/>
      <c r="M876" s="217"/>
      <c r="N876" s="217"/>
      <c r="O876" s="216"/>
      <c r="P876" s="217"/>
      <c r="Q876" s="216"/>
      <c r="R876" s="215"/>
      <c r="S876" s="218"/>
      <c r="T876" s="215"/>
      <c r="U876" s="215"/>
      <c r="V876" s="219"/>
      <c r="W876" s="219"/>
      <c r="Y876" s="215"/>
      <c r="Z876" s="215"/>
      <c r="AA876" s="215"/>
      <c r="AB876" s="215"/>
      <c r="AC876" s="215"/>
      <c r="AD876" s="215"/>
      <c r="AE876" s="215"/>
      <c r="AF876" s="215"/>
      <c r="AG876" s="215"/>
      <c r="AH876" s="215"/>
      <c r="AI876" s="215"/>
      <c r="AJ876" s="215"/>
      <c r="AK876" s="215"/>
      <c r="AM876" s="220"/>
    </row>
    <row r="877" spans="2:39" x14ac:dyDescent="0.3">
      <c r="B877" s="215"/>
      <c r="C877" s="215"/>
      <c r="D877" s="215"/>
      <c r="E877" s="215"/>
      <c r="F877" s="215"/>
      <c r="G877" s="215"/>
      <c r="H877" s="215"/>
      <c r="I877" s="216"/>
      <c r="J877" s="216"/>
      <c r="K877" s="217"/>
      <c r="L877" s="217"/>
      <c r="M877" s="217"/>
      <c r="N877" s="217"/>
      <c r="O877" s="216"/>
      <c r="P877" s="217"/>
      <c r="Q877" s="216"/>
      <c r="R877" s="215"/>
      <c r="S877" s="218"/>
      <c r="T877" s="215"/>
      <c r="U877" s="215"/>
      <c r="V877" s="219"/>
      <c r="W877" s="219"/>
      <c r="Y877" s="215"/>
      <c r="Z877" s="215"/>
      <c r="AA877" s="215"/>
      <c r="AB877" s="215"/>
      <c r="AC877" s="215"/>
      <c r="AD877" s="215"/>
      <c r="AE877" s="215"/>
      <c r="AF877" s="215"/>
      <c r="AG877" s="215"/>
      <c r="AH877" s="215"/>
      <c r="AI877" s="215"/>
      <c r="AJ877" s="215"/>
      <c r="AK877" s="215"/>
      <c r="AM877" s="220"/>
    </row>
    <row r="878" spans="2:39" x14ac:dyDescent="0.3">
      <c r="B878" s="215"/>
      <c r="C878" s="215"/>
      <c r="D878" s="215"/>
      <c r="E878" s="215"/>
      <c r="F878" s="215"/>
      <c r="G878" s="215"/>
      <c r="H878" s="215"/>
      <c r="I878" s="216"/>
      <c r="J878" s="216"/>
      <c r="K878" s="217"/>
      <c r="L878" s="217"/>
      <c r="M878" s="217"/>
      <c r="N878" s="217"/>
      <c r="O878" s="216"/>
      <c r="P878" s="217"/>
      <c r="Q878" s="216"/>
      <c r="R878" s="215"/>
      <c r="S878" s="218"/>
      <c r="T878" s="215"/>
      <c r="U878" s="215"/>
      <c r="V878" s="219"/>
      <c r="W878" s="219"/>
      <c r="Y878" s="215"/>
      <c r="Z878" s="215"/>
      <c r="AA878" s="215"/>
      <c r="AB878" s="215"/>
      <c r="AC878" s="215"/>
      <c r="AD878" s="215"/>
      <c r="AE878" s="215"/>
      <c r="AF878" s="215"/>
      <c r="AG878" s="215"/>
      <c r="AH878" s="215"/>
      <c r="AI878" s="215"/>
      <c r="AJ878" s="215"/>
      <c r="AK878" s="215"/>
      <c r="AM878" s="220"/>
    </row>
    <row r="879" spans="2:39" x14ac:dyDescent="0.3">
      <c r="B879" s="215"/>
      <c r="C879" s="215"/>
      <c r="D879" s="215"/>
      <c r="E879" s="215"/>
      <c r="F879" s="215"/>
      <c r="G879" s="215"/>
      <c r="H879" s="215"/>
      <c r="I879" s="216"/>
      <c r="J879" s="216"/>
      <c r="K879" s="217"/>
      <c r="L879" s="217"/>
      <c r="M879" s="217"/>
      <c r="N879" s="217"/>
      <c r="O879" s="216"/>
      <c r="P879" s="217"/>
      <c r="Q879" s="216"/>
      <c r="R879" s="215"/>
      <c r="S879" s="218"/>
      <c r="T879" s="215"/>
      <c r="U879" s="215"/>
      <c r="V879" s="219"/>
      <c r="W879" s="219"/>
      <c r="Y879" s="215"/>
      <c r="Z879" s="215"/>
      <c r="AA879" s="215"/>
      <c r="AB879" s="215"/>
      <c r="AC879" s="215"/>
      <c r="AD879" s="215"/>
      <c r="AE879" s="215"/>
      <c r="AF879" s="215"/>
      <c r="AG879" s="215"/>
      <c r="AH879" s="215"/>
      <c r="AI879" s="215"/>
      <c r="AJ879" s="215"/>
      <c r="AK879" s="215"/>
      <c r="AM879" s="220"/>
    </row>
    <row r="880" spans="2:39" x14ac:dyDescent="0.3">
      <c r="B880" s="215"/>
      <c r="C880" s="215"/>
      <c r="D880" s="215"/>
      <c r="E880" s="215"/>
      <c r="F880" s="215"/>
      <c r="G880" s="215"/>
      <c r="H880" s="215"/>
      <c r="I880" s="216"/>
      <c r="J880" s="216"/>
      <c r="K880" s="217"/>
      <c r="L880" s="217"/>
      <c r="M880" s="217"/>
      <c r="N880" s="217"/>
      <c r="O880" s="216"/>
      <c r="P880" s="217"/>
      <c r="Q880" s="216"/>
      <c r="R880" s="215"/>
      <c r="S880" s="218"/>
      <c r="T880" s="215"/>
      <c r="U880" s="215"/>
      <c r="V880" s="219"/>
      <c r="W880" s="219"/>
      <c r="Y880" s="215"/>
      <c r="Z880" s="215"/>
      <c r="AA880" s="215"/>
      <c r="AB880" s="215"/>
      <c r="AC880" s="215"/>
      <c r="AD880" s="215"/>
      <c r="AE880" s="215"/>
      <c r="AF880" s="215"/>
      <c r="AG880" s="215"/>
      <c r="AH880" s="215"/>
      <c r="AI880" s="215"/>
      <c r="AJ880" s="215"/>
      <c r="AK880" s="215"/>
      <c r="AM880" s="220"/>
    </row>
    <row r="881" spans="2:39" x14ac:dyDescent="0.3">
      <c r="B881" s="215"/>
      <c r="C881" s="215"/>
      <c r="D881" s="215"/>
      <c r="E881" s="215"/>
      <c r="F881" s="215"/>
      <c r="G881" s="215"/>
      <c r="H881" s="215"/>
      <c r="I881" s="216"/>
      <c r="J881" s="216"/>
      <c r="K881" s="217"/>
      <c r="L881" s="217"/>
      <c r="M881" s="217"/>
      <c r="N881" s="217"/>
      <c r="O881" s="216"/>
      <c r="P881" s="217"/>
      <c r="Q881" s="216"/>
      <c r="R881" s="215"/>
      <c r="S881" s="218"/>
      <c r="T881" s="215"/>
      <c r="U881" s="215"/>
      <c r="V881" s="219"/>
      <c r="W881" s="219"/>
      <c r="Y881" s="215"/>
      <c r="Z881" s="215"/>
      <c r="AA881" s="215"/>
      <c r="AB881" s="215"/>
      <c r="AC881" s="215"/>
      <c r="AD881" s="215"/>
      <c r="AE881" s="215"/>
      <c r="AF881" s="215"/>
      <c r="AG881" s="215"/>
      <c r="AH881" s="215"/>
      <c r="AI881" s="215"/>
      <c r="AJ881" s="215"/>
      <c r="AK881" s="215"/>
      <c r="AM881" s="220"/>
    </row>
    <row r="882" spans="2:39" x14ac:dyDescent="0.3">
      <c r="B882" s="215"/>
      <c r="C882" s="215"/>
      <c r="D882" s="215"/>
      <c r="E882" s="215"/>
      <c r="F882" s="215"/>
      <c r="G882" s="215"/>
      <c r="H882" s="215"/>
      <c r="I882" s="216"/>
      <c r="J882" s="216"/>
      <c r="K882" s="217"/>
      <c r="L882" s="217"/>
      <c r="M882" s="217"/>
      <c r="N882" s="217"/>
      <c r="O882" s="216"/>
      <c r="P882" s="217"/>
      <c r="Q882" s="216"/>
      <c r="R882" s="215"/>
      <c r="S882" s="218"/>
      <c r="T882" s="215"/>
      <c r="U882" s="215"/>
      <c r="V882" s="219"/>
      <c r="W882" s="219"/>
      <c r="Y882" s="215"/>
      <c r="Z882" s="215"/>
      <c r="AA882" s="215"/>
      <c r="AB882" s="215"/>
      <c r="AC882" s="215"/>
      <c r="AD882" s="215"/>
      <c r="AE882" s="215"/>
      <c r="AF882" s="215"/>
      <c r="AG882" s="215"/>
      <c r="AH882" s="215"/>
      <c r="AI882" s="215"/>
      <c r="AJ882" s="215"/>
      <c r="AK882" s="215"/>
      <c r="AM882" s="220"/>
    </row>
    <row r="883" spans="2:39" x14ac:dyDescent="0.3">
      <c r="B883" s="215"/>
      <c r="C883" s="215"/>
      <c r="D883" s="215"/>
      <c r="E883" s="215"/>
      <c r="F883" s="215"/>
      <c r="G883" s="215"/>
      <c r="H883" s="215"/>
      <c r="I883" s="216"/>
      <c r="J883" s="216"/>
      <c r="K883" s="217"/>
      <c r="L883" s="217"/>
      <c r="M883" s="217"/>
      <c r="N883" s="217"/>
      <c r="O883" s="216"/>
      <c r="P883" s="217"/>
      <c r="Q883" s="216"/>
      <c r="R883" s="215"/>
      <c r="S883" s="218"/>
      <c r="T883" s="215"/>
      <c r="U883" s="215"/>
      <c r="V883" s="219"/>
      <c r="W883" s="219"/>
      <c r="Y883" s="215"/>
      <c r="Z883" s="215"/>
      <c r="AA883" s="215"/>
      <c r="AB883" s="215"/>
      <c r="AC883" s="215"/>
      <c r="AD883" s="215"/>
      <c r="AE883" s="215"/>
      <c r="AF883" s="215"/>
      <c r="AG883" s="215"/>
      <c r="AH883" s="215"/>
      <c r="AI883" s="215"/>
      <c r="AJ883" s="215"/>
      <c r="AK883" s="215"/>
      <c r="AM883" s="220"/>
    </row>
    <row r="884" spans="2:39" x14ac:dyDescent="0.3">
      <c r="B884" s="215"/>
      <c r="C884" s="215"/>
      <c r="D884" s="215"/>
      <c r="E884" s="215"/>
      <c r="F884" s="215"/>
      <c r="G884" s="215"/>
      <c r="H884" s="215"/>
      <c r="I884" s="216"/>
      <c r="J884" s="216"/>
      <c r="K884" s="217"/>
      <c r="L884" s="217"/>
      <c r="M884" s="217"/>
      <c r="N884" s="217"/>
      <c r="O884" s="216"/>
      <c r="P884" s="217"/>
      <c r="Q884" s="216"/>
      <c r="R884" s="215"/>
      <c r="S884" s="218"/>
      <c r="T884" s="215"/>
      <c r="U884" s="215"/>
      <c r="V884" s="219"/>
      <c r="W884" s="219"/>
      <c r="Y884" s="215"/>
      <c r="Z884" s="215"/>
      <c r="AA884" s="215"/>
      <c r="AB884" s="215"/>
      <c r="AC884" s="215"/>
      <c r="AD884" s="215"/>
      <c r="AE884" s="215"/>
      <c r="AF884" s="215"/>
      <c r="AG884" s="215"/>
      <c r="AH884" s="215"/>
      <c r="AI884" s="215"/>
      <c r="AJ884" s="215"/>
      <c r="AK884" s="215"/>
      <c r="AM884" s="220"/>
    </row>
    <row r="885" spans="2:39" x14ac:dyDescent="0.3">
      <c r="B885" s="215"/>
      <c r="C885" s="215"/>
      <c r="D885" s="215"/>
      <c r="E885" s="215"/>
      <c r="F885" s="215"/>
      <c r="G885" s="215"/>
      <c r="H885" s="215"/>
      <c r="I885" s="216"/>
      <c r="J885" s="216"/>
      <c r="K885" s="217"/>
      <c r="L885" s="217"/>
      <c r="M885" s="217"/>
      <c r="N885" s="217"/>
      <c r="O885" s="216"/>
      <c r="P885" s="217"/>
      <c r="Q885" s="216"/>
      <c r="R885" s="215"/>
      <c r="S885" s="218"/>
      <c r="T885" s="215"/>
      <c r="U885" s="215"/>
      <c r="V885" s="219"/>
      <c r="W885" s="219"/>
      <c r="Y885" s="215"/>
      <c r="Z885" s="215"/>
      <c r="AA885" s="215"/>
      <c r="AB885" s="215"/>
      <c r="AC885" s="215"/>
      <c r="AD885" s="215"/>
      <c r="AE885" s="215"/>
      <c r="AF885" s="215"/>
      <c r="AG885" s="215"/>
      <c r="AH885" s="215"/>
      <c r="AI885" s="215"/>
      <c r="AJ885" s="215"/>
      <c r="AK885" s="215"/>
      <c r="AM885" s="220"/>
    </row>
    <row r="886" spans="2:39" x14ac:dyDescent="0.3">
      <c r="B886" s="215"/>
      <c r="C886" s="215"/>
      <c r="D886" s="215"/>
      <c r="E886" s="215"/>
      <c r="F886" s="215"/>
      <c r="G886" s="215"/>
      <c r="H886" s="215"/>
      <c r="I886" s="216"/>
      <c r="J886" s="216"/>
      <c r="K886" s="217"/>
      <c r="L886" s="217"/>
      <c r="M886" s="217"/>
      <c r="N886" s="217"/>
      <c r="O886" s="216"/>
      <c r="P886" s="217"/>
      <c r="Q886" s="216"/>
      <c r="R886" s="215"/>
      <c r="S886" s="218"/>
      <c r="T886" s="215"/>
      <c r="U886" s="215"/>
      <c r="V886" s="219"/>
      <c r="W886" s="219"/>
      <c r="Y886" s="215"/>
      <c r="Z886" s="215"/>
      <c r="AA886" s="215"/>
      <c r="AB886" s="215"/>
      <c r="AC886" s="215"/>
      <c r="AD886" s="215"/>
      <c r="AE886" s="215"/>
      <c r="AF886" s="215"/>
      <c r="AG886" s="215"/>
      <c r="AH886" s="215"/>
      <c r="AI886" s="215"/>
      <c r="AJ886" s="215"/>
      <c r="AK886" s="215"/>
      <c r="AM886" s="220"/>
    </row>
    <row r="887" spans="2:39" x14ac:dyDescent="0.3">
      <c r="B887" s="215"/>
      <c r="C887" s="215"/>
      <c r="D887" s="215"/>
      <c r="E887" s="215"/>
      <c r="F887" s="215"/>
      <c r="G887" s="215"/>
      <c r="H887" s="215"/>
      <c r="I887" s="216"/>
      <c r="J887" s="216"/>
      <c r="K887" s="217"/>
      <c r="L887" s="217"/>
      <c r="M887" s="217"/>
      <c r="N887" s="217"/>
      <c r="O887" s="216"/>
      <c r="P887" s="217"/>
      <c r="Q887" s="216"/>
      <c r="R887" s="215"/>
      <c r="S887" s="218"/>
      <c r="T887" s="215"/>
      <c r="U887" s="215"/>
      <c r="V887" s="219"/>
      <c r="W887" s="219"/>
      <c r="Y887" s="215"/>
      <c r="Z887" s="215"/>
      <c r="AA887" s="215"/>
      <c r="AB887" s="215"/>
      <c r="AC887" s="215"/>
      <c r="AD887" s="215"/>
      <c r="AE887" s="215"/>
      <c r="AF887" s="215"/>
      <c r="AG887" s="215"/>
      <c r="AH887" s="215"/>
      <c r="AI887" s="215"/>
      <c r="AJ887" s="215"/>
      <c r="AK887" s="215"/>
      <c r="AM887" s="220"/>
    </row>
    <row r="888" spans="2:39" x14ac:dyDescent="0.3">
      <c r="B888" s="215"/>
      <c r="C888" s="215"/>
      <c r="D888" s="215"/>
      <c r="E888" s="215"/>
      <c r="F888" s="215"/>
      <c r="G888" s="215"/>
      <c r="H888" s="215"/>
      <c r="I888" s="216"/>
      <c r="J888" s="216"/>
      <c r="K888" s="217"/>
      <c r="L888" s="217"/>
      <c r="M888" s="217"/>
      <c r="N888" s="217"/>
      <c r="O888" s="216"/>
      <c r="P888" s="217"/>
      <c r="Q888" s="216"/>
      <c r="R888" s="215"/>
      <c r="S888" s="218"/>
      <c r="T888" s="215"/>
      <c r="U888" s="215"/>
      <c r="V888" s="219"/>
      <c r="W888" s="219"/>
      <c r="Y888" s="215"/>
      <c r="Z888" s="215"/>
      <c r="AA888" s="215"/>
      <c r="AB888" s="215"/>
      <c r="AC888" s="215"/>
      <c r="AD888" s="215"/>
      <c r="AE888" s="215"/>
      <c r="AF888" s="215"/>
      <c r="AG888" s="215"/>
      <c r="AH888" s="215"/>
      <c r="AI888" s="215"/>
      <c r="AJ888" s="215"/>
      <c r="AK888" s="215"/>
      <c r="AM888" s="220"/>
    </row>
    <row r="889" spans="2:39" x14ac:dyDescent="0.3">
      <c r="B889" s="215"/>
      <c r="C889" s="215"/>
      <c r="D889" s="215"/>
      <c r="E889" s="215"/>
      <c r="F889" s="215"/>
      <c r="G889" s="215"/>
      <c r="H889" s="215"/>
      <c r="I889" s="216"/>
      <c r="J889" s="216"/>
      <c r="K889" s="217"/>
      <c r="L889" s="217"/>
      <c r="M889" s="217"/>
      <c r="N889" s="217"/>
      <c r="O889" s="216"/>
      <c r="P889" s="217"/>
      <c r="Q889" s="216"/>
      <c r="R889" s="215"/>
      <c r="S889" s="218"/>
      <c r="T889" s="215"/>
      <c r="U889" s="215"/>
      <c r="V889" s="219"/>
      <c r="W889" s="219"/>
      <c r="Y889" s="215"/>
      <c r="Z889" s="215"/>
      <c r="AA889" s="215"/>
      <c r="AB889" s="215"/>
      <c r="AC889" s="215"/>
      <c r="AD889" s="215"/>
      <c r="AE889" s="215"/>
      <c r="AF889" s="215"/>
      <c r="AG889" s="215"/>
      <c r="AH889" s="215"/>
      <c r="AI889" s="215"/>
      <c r="AJ889" s="215"/>
      <c r="AK889" s="215"/>
      <c r="AM889" s="220"/>
    </row>
    <row r="890" spans="2:39" x14ac:dyDescent="0.3">
      <c r="B890" s="215"/>
      <c r="C890" s="215"/>
      <c r="D890" s="215"/>
      <c r="E890" s="215"/>
      <c r="F890" s="215"/>
      <c r="G890" s="215"/>
      <c r="H890" s="215"/>
      <c r="I890" s="216"/>
      <c r="J890" s="216"/>
      <c r="K890" s="217"/>
      <c r="L890" s="217"/>
      <c r="M890" s="217"/>
      <c r="N890" s="217"/>
      <c r="O890" s="216"/>
      <c r="P890" s="217"/>
      <c r="Q890" s="216"/>
      <c r="R890" s="215"/>
      <c r="S890" s="218"/>
      <c r="T890" s="215"/>
      <c r="U890" s="215"/>
      <c r="V890" s="219"/>
      <c r="W890" s="219"/>
      <c r="Y890" s="215"/>
      <c r="Z890" s="215"/>
      <c r="AA890" s="215"/>
      <c r="AB890" s="215"/>
      <c r="AC890" s="215"/>
      <c r="AD890" s="215"/>
      <c r="AE890" s="215"/>
      <c r="AF890" s="215"/>
      <c r="AG890" s="215"/>
      <c r="AH890" s="215"/>
      <c r="AI890" s="215"/>
      <c r="AJ890" s="215"/>
      <c r="AK890" s="215"/>
      <c r="AM890" s="220"/>
    </row>
    <row r="891" spans="2:39" x14ac:dyDescent="0.3">
      <c r="B891" s="215"/>
      <c r="C891" s="215"/>
      <c r="D891" s="215"/>
      <c r="E891" s="215"/>
      <c r="F891" s="215"/>
      <c r="G891" s="215"/>
      <c r="H891" s="215"/>
      <c r="I891" s="216"/>
      <c r="J891" s="216"/>
      <c r="K891" s="217"/>
      <c r="L891" s="217"/>
      <c r="M891" s="217"/>
      <c r="N891" s="217"/>
      <c r="O891" s="216"/>
      <c r="P891" s="217"/>
      <c r="Q891" s="216"/>
      <c r="R891" s="215"/>
      <c r="S891" s="218"/>
      <c r="T891" s="215"/>
      <c r="U891" s="215"/>
      <c r="V891" s="219"/>
      <c r="W891" s="219"/>
      <c r="Y891" s="215"/>
      <c r="Z891" s="215"/>
      <c r="AA891" s="215"/>
      <c r="AB891" s="215"/>
      <c r="AC891" s="215"/>
      <c r="AD891" s="215"/>
      <c r="AE891" s="215"/>
      <c r="AF891" s="215"/>
      <c r="AG891" s="215"/>
      <c r="AH891" s="215"/>
      <c r="AI891" s="215"/>
      <c r="AJ891" s="215"/>
      <c r="AK891" s="215"/>
      <c r="AM891" s="220"/>
    </row>
    <row r="892" spans="2:39" x14ac:dyDescent="0.3">
      <c r="B892" s="215"/>
      <c r="C892" s="215"/>
      <c r="D892" s="215"/>
      <c r="E892" s="215"/>
      <c r="F892" s="215"/>
      <c r="G892" s="215"/>
      <c r="H892" s="215"/>
      <c r="I892" s="216"/>
      <c r="J892" s="216"/>
      <c r="K892" s="217"/>
      <c r="L892" s="217"/>
      <c r="M892" s="217"/>
      <c r="N892" s="217"/>
      <c r="O892" s="216"/>
      <c r="P892" s="217"/>
      <c r="Q892" s="216"/>
      <c r="R892" s="215"/>
      <c r="S892" s="218"/>
      <c r="T892" s="215"/>
      <c r="U892" s="215"/>
      <c r="V892" s="219"/>
      <c r="W892" s="219"/>
      <c r="Y892" s="215"/>
      <c r="Z892" s="215"/>
      <c r="AA892" s="215"/>
      <c r="AB892" s="215"/>
      <c r="AC892" s="215"/>
      <c r="AD892" s="215"/>
      <c r="AE892" s="215"/>
      <c r="AF892" s="215"/>
      <c r="AG892" s="215"/>
      <c r="AH892" s="215"/>
      <c r="AI892" s="215"/>
      <c r="AJ892" s="215"/>
      <c r="AK892" s="215"/>
      <c r="AM892" s="220"/>
    </row>
    <row r="893" spans="2:39" x14ac:dyDescent="0.3">
      <c r="B893" s="215"/>
      <c r="C893" s="215"/>
      <c r="D893" s="215"/>
      <c r="E893" s="215"/>
      <c r="F893" s="215"/>
      <c r="G893" s="215"/>
      <c r="H893" s="215"/>
      <c r="I893" s="216"/>
      <c r="J893" s="216"/>
      <c r="K893" s="217"/>
      <c r="L893" s="217"/>
      <c r="M893" s="217"/>
      <c r="N893" s="217"/>
      <c r="O893" s="216"/>
      <c r="P893" s="217"/>
      <c r="Q893" s="216"/>
      <c r="R893" s="215"/>
      <c r="S893" s="218"/>
      <c r="T893" s="215"/>
      <c r="U893" s="215"/>
      <c r="V893" s="219"/>
      <c r="W893" s="219"/>
      <c r="Y893" s="215"/>
      <c r="Z893" s="215"/>
      <c r="AA893" s="215"/>
      <c r="AB893" s="215"/>
      <c r="AC893" s="215"/>
      <c r="AD893" s="215"/>
      <c r="AE893" s="215"/>
      <c r="AF893" s="215"/>
      <c r="AG893" s="215"/>
      <c r="AH893" s="215"/>
      <c r="AI893" s="215"/>
      <c r="AJ893" s="215"/>
      <c r="AK893" s="215"/>
      <c r="AM893" s="220"/>
    </row>
    <row r="894" spans="2:39" x14ac:dyDescent="0.3">
      <c r="B894" s="215"/>
      <c r="C894" s="215"/>
      <c r="D894" s="215"/>
      <c r="E894" s="215"/>
      <c r="F894" s="215"/>
      <c r="G894" s="215"/>
      <c r="H894" s="215"/>
      <c r="I894" s="216"/>
      <c r="J894" s="216"/>
      <c r="K894" s="217"/>
      <c r="L894" s="217"/>
      <c r="M894" s="217"/>
      <c r="N894" s="217"/>
      <c r="O894" s="216"/>
      <c r="P894" s="217"/>
      <c r="Q894" s="216"/>
      <c r="R894" s="215"/>
      <c r="S894" s="218"/>
      <c r="T894" s="215"/>
      <c r="U894" s="215"/>
      <c r="V894" s="219"/>
      <c r="W894" s="219"/>
      <c r="Y894" s="215"/>
      <c r="Z894" s="215"/>
      <c r="AA894" s="215"/>
      <c r="AB894" s="215"/>
      <c r="AC894" s="215"/>
      <c r="AD894" s="215"/>
      <c r="AE894" s="215"/>
      <c r="AF894" s="215"/>
      <c r="AG894" s="215"/>
      <c r="AH894" s="215"/>
      <c r="AI894" s="215"/>
      <c r="AJ894" s="215"/>
      <c r="AK894" s="215"/>
      <c r="AM894" s="220"/>
    </row>
    <row r="895" spans="2:39" x14ac:dyDescent="0.3">
      <c r="B895" s="215"/>
      <c r="C895" s="215"/>
      <c r="D895" s="215"/>
      <c r="E895" s="215"/>
      <c r="F895" s="215"/>
      <c r="G895" s="215"/>
      <c r="H895" s="215"/>
      <c r="I895" s="216"/>
      <c r="J895" s="216"/>
      <c r="K895" s="217"/>
      <c r="L895" s="217"/>
      <c r="M895" s="217"/>
      <c r="N895" s="217"/>
      <c r="O895" s="216"/>
      <c r="P895" s="217"/>
      <c r="Q895" s="216"/>
      <c r="R895" s="215"/>
      <c r="S895" s="218"/>
      <c r="T895" s="215"/>
      <c r="U895" s="215"/>
      <c r="V895" s="219"/>
      <c r="W895" s="219"/>
      <c r="Y895" s="215"/>
      <c r="Z895" s="215"/>
      <c r="AA895" s="215"/>
      <c r="AB895" s="215"/>
      <c r="AC895" s="215"/>
      <c r="AD895" s="215"/>
      <c r="AE895" s="215"/>
      <c r="AF895" s="215"/>
      <c r="AG895" s="215"/>
      <c r="AH895" s="215"/>
      <c r="AI895" s="215"/>
      <c r="AJ895" s="215"/>
      <c r="AK895" s="215"/>
      <c r="AM895" s="220"/>
    </row>
    <row r="896" spans="2:39" x14ac:dyDescent="0.3">
      <c r="B896" s="215"/>
      <c r="C896" s="215"/>
      <c r="D896" s="215"/>
      <c r="E896" s="215"/>
      <c r="F896" s="215"/>
      <c r="G896" s="215"/>
      <c r="H896" s="215"/>
      <c r="I896" s="216"/>
      <c r="J896" s="216"/>
      <c r="K896" s="217"/>
      <c r="L896" s="217"/>
      <c r="M896" s="217"/>
      <c r="N896" s="217"/>
      <c r="O896" s="216"/>
      <c r="P896" s="217"/>
      <c r="Q896" s="216"/>
      <c r="R896" s="215"/>
      <c r="S896" s="218"/>
      <c r="T896" s="215"/>
      <c r="U896" s="215"/>
      <c r="V896" s="219"/>
      <c r="W896" s="219"/>
      <c r="Y896" s="215"/>
      <c r="Z896" s="215"/>
      <c r="AA896" s="215"/>
      <c r="AB896" s="215"/>
      <c r="AC896" s="215"/>
      <c r="AD896" s="215"/>
      <c r="AE896" s="215"/>
      <c r="AF896" s="215"/>
      <c r="AG896" s="215"/>
      <c r="AH896" s="215"/>
      <c r="AI896" s="215"/>
      <c r="AJ896" s="215"/>
      <c r="AK896" s="215"/>
      <c r="AM896" s="220"/>
    </row>
    <row r="897" spans="2:39" x14ac:dyDescent="0.3">
      <c r="B897" s="215"/>
      <c r="C897" s="215"/>
      <c r="D897" s="215"/>
      <c r="E897" s="215"/>
      <c r="F897" s="215"/>
      <c r="G897" s="215"/>
      <c r="H897" s="215"/>
      <c r="I897" s="216"/>
      <c r="J897" s="216"/>
      <c r="K897" s="217"/>
      <c r="L897" s="217"/>
      <c r="M897" s="217"/>
      <c r="N897" s="217"/>
      <c r="O897" s="216"/>
      <c r="P897" s="217"/>
      <c r="Q897" s="216"/>
      <c r="R897" s="215"/>
      <c r="S897" s="218"/>
      <c r="T897" s="215"/>
      <c r="U897" s="215"/>
      <c r="V897" s="219"/>
      <c r="W897" s="219"/>
      <c r="Y897" s="215"/>
      <c r="Z897" s="215"/>
      <c r="AA897" s="215"/>
      <c r="AB897" s="215"/>
      <c r="AC897" s="215"/>
      <c r="AD897" s="215"/>
      <c r="AE897" s="215"/>
      <c r="AF897" s="215"/>
      <c r="AG897" s="215"/>
      <c r="AH897" s="215"/>
      <c r="AI897" s="215"/>
      <c r="AJ897" s="215"/>
      <c r="AK897" s="215"/>
      <c r="AM897" s="220"/>
    </row>
    <row r="898" spans="2:39" x14ac:dyDescent="0.3">
      <c r="B898" s="215"/>
      <c r="C898" s="215"/>
      <c r="D898" s="215"/>
      <c r="E898" s="215"/>
      <c r="F898" s="215"/>
      <c r="G898" s="215"/>
      <c r="H898" s="215"/>
      <c r="I898" s="216"/>
      <c r="J898" s="216"/>
      <c r="K898" s="217"/>
      <c r="L898" s="217"/>
      <c r="M898" s="217"/>
      <c r="N898" s="217"/>
      <c r="O898" s="216"/>
      <c r="P898" s="217"/>
      <c r="Q898" s="216"/>
      <c r="R898" s="215"/>
      <c r="S898" s="218"/>
      <c r="T898" s="215"/>
      <c r="U898" s="215"/>
      <c r="V898" s="219"/>
      <c r="W898" s="219"/>
      <c r="Y898" s="215"/>
      <c r="Z898" s="215"/>
      <c r="AA898" s="215"/>
      <c r="AB898" s="215"/>
      <c r="AC898" s="215"/>
      <c r="AD898" s="215"/>
      <c r="AE898" s="215"/>
      <c r="AF898" s="215"/>
      <c r="AG898" s="215"/>
      <c r="AH898" s="215"/>
      <c r="AI898" s="215"/>
      <c r="AJ898" s="215"/>
      <c r="AK898" s="215"/>
      <c r="AM898" s="220"/>
    </row>
    <row r="899" spans="2:39" x14ac:dyDescent="0.3">
      <c r="B899" s="215"/>
      <c r="C899" s="215"/>
      <c r="D899" s="215"/>
      <c r="E899" s="215"/>
      <c r="F899" s="215"/>
      <c r="G899" s="215"/>
      <c r="H899" s="215"/>
      <c r="I899" s="216"/>
      <c r="J899" s="216"/>
      <c r="K899" s="217"/>
      <c r="L899" s="217"/>
      <c r="M899" s="217"/>
      <c r="N899" s="217"/>
      <c r="O899" s="216"/>
      <c r="P899" s="217"/>
      <c r="Q899" s="216"/>
      <c r="R899" s="215"/>
      <c r="S899" s="218"/>
      <c r="T899" s="215"/>
      <c r="U899" s="215"/>
      <c r="V899" s="219"/>
      <c r="W899" s="219"/>
      <c r="Y899" s="215"/>
      <c r="Z899" s="215"/>
      <c r="AA899" s="215"/>
      <c r="AB899" s="215"/>
      <c r="AC899" s="215"/>
      <c r="AD899" s="215"/>
      <c r="AE899" s="215"/>
      <c r="AF899" s="215"/>
      <c r="AG899" s="215"/>
      <c r="AH899" s="215"/>
      <c r="AI899" s="215"/>
      <c r="AJ899" s="215"/>
      <c r="AK899" s="215"/>
      <c r="AM899" s="220"/>
    </row>
    <row r="900" spans="2:39" x14ac:dyDescent="0.3">
      <c r="B900" s="215"/>
      <c r="C900" s="215"/>
      <c r="D900" s="215"/>
      <c r="E900" s="215"/>
      <c r="F900" s="215"/>
      <c r="G900" s="215"/>
      <c r="H900" s="215"/>
      <c r="I900" s="216"/>
      <c r="J900" s="216"/>
      <c r="K900" s="217"/>
      <c r="L900" s="217"/>
      <c r="M900" s="217"/>
      <c r="N900" s="217"/>
      <c r="O900" s="216"/>
      <c r="P900" s="217"/>
      <c r="Q900" s="216"/>
      <c r="R900" s="215"/>
      <c r="S900" s="218"/>
      <c r="T900" s="215"/>
      <c r="U900" s="215"/>
      <c r="V900" s="219"/>
      <c r="W900" s="219"/>
      <c r="Y900" s="215"/>
      <c r="Z900" s="215"/>
      <c r="AA900" s="215"/>
      <c r="AB900" s="215"/>
      <c r="AC900" s="215"/>
      <c r="AD900" s="215"/>
      <c r="AE900" s="215"/>
      <c r="AF900" s="215"/>
      <c r="AG900" s="215"/>
      <c r="AH900" s="215"/>
      <c r="AI900" s="215"/>
      <c r="AJ900" s="215"/>
      <c r="AK900" s="215"/>
      <c r="AM900" s="220"/>
    </row>
    <row r="901" spans="2:39" x14ac:dyDescent="0.3">
      <c r="B901" s="215"/>
      <c r="C901" s="215"/>
      <c r="D901" s="215"/>
      <c r="E901" s="215"/>
      <c r="F901" s="215"/>
      <c r="G901" s="215"/>
      <c r="H901" s="215"/>
      <c r="I901" s="216"/>
      <c r="J901" s="216"/>
      <c r="K901" s="217"/>
      <c r="L901" s="217"/>
      <c r="M901" s="217"/>
      <c r="N901" s="217"/>
      <c r="O901" s="216"/>
      <c r="P901" s="217"/>
      <c r="Q901" s="216"/>
      <c r="R901" s="215"/>
      <c r="S901" s="218"/>
      <c r="T901" s="215"/>
      <c r="U901" s="215"/>
      <c r="V901" s="219"/>
      <c r="W901" s="219"/>
      <c r="Y901" s="215"/>
      <c r="Z901" s="215"/>
      <c r="AA901" s="215"/>
      <c r="AB901" s="215"/>
      <c r="AC901" s="215"/>
      <c r="AD901" s="215"/>
      <c r="AE901" s="215"/>
      <c r="AF901" s="215"/>
      <c r="AG901" s="215"/>
      <c r="AH901" s="215"/>
      <c r="AI901" s="215"/>
      <c r="AJ901" s="215"/>
      <c r="AK901" s="215"/>
      <c r="AM901" s="220"/>
    </row>
    <row r="902" spans="2:39" x14ac:dyDescent="0.3">
      <c r="B902" s="215"/>
      <c r="C902" s="215"/>
      <c r="D902" s="215"/>
      <c r="E902" s="215"/>
      <c r="F902" s="215"/>
      <c r="G902" s="215"/>
      <c r="H902" s="215"/>
      <c r="I902" s="216"/>
      <c r="J902" s="216"/>
      <c r="K902" s="217"/>
      <c r="L902" s="217"/>
      <c r="M902" s="217"/>
      <c r="N902" s="217"/>
      <c r="O902" s="216"/>
      <c r="P902" s="217"/>
      <c r="Q902" s="216"/>
      <c r="R902" s="215"/>
      <c r="S902" s="218"/>
      <c r="T902" s="215"/>
      <c r="U902" s="215"/>
      <c r="V902" s="219"/>
      <c r="W902" s="219"/>
      <c r="Y902" s="215"/>
      <c r="Z902" s="215"/>
      <c r="AA902" s="215"/>
      <c r="AB902" s="215"/>
      <c r="AC902" s="215"/>
      <c r="AD902" s="215"/>
      <c r="AE902" s="215"/>
      <c r="AF902" s="215"/>
      <c r="AG902" s="215"/>
      <c r="AH902" s="215"/>
      <c r="AI902" s="215"/>
      <c r="AJ902" s="215"/>
      <c r="AK902" s="215"/>
      <c r="AM902" s="220"/>
    </row>
    <row r="903" spans="2:39" x14ac:dyDescent="0.3">
      <c r="B903" s="215"/>
      <c r="C903" s="215"/>
      <c r="D903" s="215"/>
      <c r="E903" s="215"/>
      <c r="F903" s="215"/>
      <c r="G903" s="215"/>
      <c r="H903" s="215"/>
      <c r="I903" s="216"/>
      <c r="J903" s="216"/>
      <c r="K903" s="217"/>
      <c r="L903" s="217"/>
      <c r="M903" s="217"/>
      <c r="N903" s="217"/>
      <c r="O903" s="216"/>
      <c r="P903" s="217"/>
      <c r="Q903" s="216"/>
      <c r="R903" s="215"/>
      <c r="S903" s="218"/>
      <c r="T903" s="215"/>
      <c r="U903" s="215"/>
      <c r="V903" s="219"/>
      <c r="W903" s="219"/>
      <c r="Y903" s="215"/>
      <c r="Z903" s="215"/>
      <c r="AA903" s="215"/>
      <c r="AB903" s="215"/>
      <c r="AC903" s="215"/>
      <c r="AD903" s="215"/>
      <c r="AE903" s="215"/>
      <c r="AF903" s="215"/>
      <c r="AG903" s="215"/>
      <c r="AH903" s="215"/>
      <c r="AI903" s="215"/>
      <c r="AJ903" s="215"/>
      <c r="AK903" s="215"/>
      <c r="AM903" s="220"/>
    </row>
    <row r="904" spans="2:39" x14ac:dyDescent="0.3">
      <c r="B904" s="215"/>
      <c r="C904" s="215"/>
      <c r="D904" s="215"/>
      <c r="E904" s="215"/>
      <c r="F904" s="215"/>
      <c r="G904" s="215"/>
      <c r="H904" s="215"/>
      <c r="I904" s="216"/>
      <c r="J904" s="216"/>
      <c r="K904" s="217"/>
      <c r="L904" s="217"/>
      <c r="M904" s="217"/>
      <c r="N904" s="217"/>
      <c r="O904" s="216"/>
      <c r="P904" s="217"/>
      <c r="Q904" s="216"/>
      <c r="R904" s="215"/>
      <c r="S904" s="218"/>
      <c r="T904" s="215"/>
      <c r="U904" s="215"/>
      <c r="V904" s="219"/>
      <c r="W904" s="219"/>
      <c r="Y904" s="215"/>
      <c r="Z904" s="215"/>
      <c r="AA904" s="215"/>
      <c r="AB904" s="215"/>
      <c r="AC904" s="215"/>
      <c r="AD904" s="215"/>
      <c r="AE904" s="215"/>
      <c r="AF904" s="215"/>
      <c r="AG904" s="215"/>
      <c r="AH904" s="215"/>
      <c r="AI904" s="215"/>
      <c r="AJ904" s="215"/>
      <c r="AK904" s="215"/>
      <c r="AM904" s="220"/>
    </row>
    <row r="905" spans="2:39" x14ac:dyDescent="0.3">
      <c r="B905" s="215"/>
      <c r="C905" s="215"/>
      <c r="D905" s="215"/>
      <c r="E905" s="215"/>
      <c r="F905" s="215"/>
      <c r="G905" s="215"/>
      <c r="H905" s="215"/>
      <c r="I905" s="216"/>
      <c r="J905" s="216"/>
      <c r="K905" s="217"/>
      <c r="L905" s="217"/>
      <c r="M905" s="217"/>
      <c r="N905" s="217"/>
      <c r="O905" s="216"/>
      <c r="P905" s="217"/>
      <c r="Q905" s="216"/>
      <c r="R905" s="215"/>
      <c r="S905" s="218"/>
      <c r="T905" s="215"/>
      <c r="U905" s="215"/>
      <c r="V905" s="219"/>
      <c r="W905" s="219"/>
      <c r="Y905" s="215"/>
      <c r="Z905" s="215"/>
      <c r="AA905" s="215"/>
      <c r="AB905" s="215"/>
      <c r="AC905" s="215"/>
      <c r="AD905" s="215"/>
      <c r="AE905" s="215"/>
      <c r="AF905" s="215"/>
      <c r="AG905" s="215"/>
      <c r="AH905" s="215"/>
      <c r="AI905" s="215"/>
      <c r="AJ905" s="215"/>
      <c r="AK905" s="215"/>
      <c r="AM905" s="220"/>
    </row>
    <row r="906" spans="2:39" x14ac:dyDescent="0.3">
      <c r="B906" s="215"/>
      <c r="C906" s="215"/>
      <c r="D906" s="215"/>
      <c r="E906" s="215"/>
      <c r="F906" s="215"/>
      <c r="G906" s="215"/>
      <c r="H906" s="215"/>
      <c r="I906" s="216"/>
      <c r="J906" s="216"/>
      <c r="K906" s="217"/>
      <c r="L906" s="217"/>
      <c r="M906" s="217"/>
      <c r="N906" s="217"/>
      <c r="O906" s="216"/>
      <c r="P906" s="217"/>
      <c r="Q906" s="216"/>
      <c r="R906" s="215"/>
      <c r="S906" s="218"/>
      <c r="T906" s="215"/>
      <c r="U906" s="215"/>
      <c r="V906" s="219"/>
      <c r="W906" s="219"/>
      <c r="Y906" s="215"/>
      <c r="Z906" s="215"/>
      <c r="AA906" s="215"/>
      <c r="AB906" s="215"/>
      <c r="AC906" s="215"/>
      <c r="AD906" s="215"/>
      <c r="AE906" s="215"/>
      <c r="AF906" s="215"/>
      <c r="AG906" s="215"/>
      <c r="AH906" s="215"/>
      <c r="AI906" s="215"/>
      <c r="AJ906" s="215"/>
      <c r="AK906" s="215"/>
      <c r="AM906" s="220"/>
    </row>
    <row r="907" spans="2:39" x14ac:dyDescent="0.3">
      <c r="B907" s="215"/>
      <c r="C907" s="215"/>
      <c r="D907" s="215"/>
      <c r="E907" s="215"/>
      <c r="F907" s="215"/>
      <c r="G907" s="215"/>
      <c r="H907" s="215"/>
      <c r="I907" s="216"/>
      <c r="J907" s="216"/>
      <c r="K907" s="217"/>
      <c r="L907" s="217"/>
      <c r="M907" s="217"/>
      <c r="N907" s="217"/>
      <c r="O907" s="216"/>
      <c r="P907" s="217"/>
      <c r="Q907" s="216"/>
      <c r="R907" s="215"/>
      <c r="S907" s="218"/>
      <c r="T907" s="215"/>
      <c r="U907" s="215"/>
      <c r="V907" s="219"/>
      <c r="W907" s="219"/>
      <c r="Y907" s="215"/>
      <c r="Z907" s="215"/>
      <c r="AA907" s="215"/>
      <c r="AB907" s="215"/>
      <c r="AC907" s="215"/>
      <c r="AD907" s="215"/>
      <c r="AE907" s="215"/>
      <c r="AF907" s="215"/>
      <c r="AG907" s="215"/>
      <c r="AH907" s="215"/>
      <c r="AI907" s="215"/>
      <c r="AJ907" s="215"/>
      <c r="AK907" s="215"/>
      <c r="AM907" s="220"/>
    </row>
    <row r="908" spans="2:39" x14ac:dyDescent="0.3">
      <c r="B908" s="215"/>
      <c r="C908" s="215"/>
      <c r="D908" s="215"/>
      <c r="E908" s="215"/>
      <c r="F908" s="215"/>
      <c r="G908" s="215"/>
      <c r="H908" s="215"/>
      <c r="I908" s="216"/>
      <c r="J908" s="216"/>
      <c r="K908" s="217"/>
      <c r="L908" s="217"/>
      <c r="M908" s="217"/>
      <c r="N908" s="217"/>
      <c r="O908" s="216"/>
      <c r="P908" s="217"/>
      <c r="Q908" s="216"/>
      <c r="R908" s="215"/>
      <c r="S908" s="218"/>
      <c r="T908" s="215"/>
      <c r="U908" s="215"/>
      <c r="V908" s="219"/>
      <c r="W908" s="219"/>
      <c r="Y908" s="215"/>
      <c r="Z908" s="215"/>
      <c r="AA908" s="215"/>
      <c r="AB908" s="215"/>
      <c r="AC908" s="215"/>
      <c r="AD908" s="215"/>
      <c r="AE908" s="215"/>
      <c r="AF908" s="215"/>
      <c r="AG908" s="215"/>
      <c r="AH908" s="215"/>
      <c r="AI908" s="215"/>
      <c r="AJ908" s="215"/>
      <c r="AK908" s="215"/>
      <c r="AM908" s="220"/>
    </row>
    <row r="909" spans="2:39" x14ac:dyDescent="0.3">
      <c r="B909" s="215"/>
      <c r="C909" s="215"/>
      <c r="D909" s="215"/>
      <c r="E909" s="215"/>
      <c r="F909" s="215"/>
      <c r="G909" s="215"/>
      <c r="H909" s="215"/>
      <c r="I909" s="216"/>
      <c r="J909" s="216"/>
      <c r="K909" s="217"/>
      <c r="L909" s="217"/>
      <c r="M909" s="217"/>
      <c r="N909" s="217"/>
      <c r="O909" s="216"/>
      <c r="P909" s="217"/>
      <c r="Q909" s="216"/>
      <c r="R909" s="215"/>
      <c r="S909" s="218"/>
      <c r="T909" s="215"/>
      <c r="U909" s="215"/>
      <c r="V909" s="219"/>
      <c r="W909" s="219"/>
      <c r="Y909" s="215"/>
      <c r="Z909" s="215"/>
      <c r="AA909" s="215"/>
      <c r="AB909" s="215"/>
      <c r="AC909" s="215"/>
      <c r="AD909" s="215"/>
      <c r="AE909" s="215"/>
      <c r="AF909" s="215"/>
      <c r="AG909" s="215"/>
      <c r="AH909" s="215"/>
      <c r="AI909" s="215"/>
      <c r="AJ909" s="215"/>
      <c r="AK909" s="215"/>
      <c r="AM909" s="220"/>
    </row>
    <row r="910" spans="2:39" x14ac:dyDescent="0.3">
      <c r="B910" s="215"/>
      <c r="C910" s="215"/>
      <c r="D910" s="215"/>
      <c r="E910" s="215"/>
      <c r="F910" s="215"/>
      <c r="G910" s="215"/>
      <c r="H910" s="215"/>
      <c r="I910" s="216"/>
      <c r="J910" s="216"/>
      <c r="K910" s="217"/>
      <c r="L910" s="217"/>
      <c r="M910" s="217"/>
      <c r="N910" s="217"/>
      <c r="O910" s="216"/>
      <c r="P910" s="217"/>
      <c r="Q910" s="216"/>
      <c r="R910" s="215"/>
      <c r="S910" s="218"/>
      <c r="T910" s="215"/>
      <c r="U910" s="215"/>
      <c r="V910" s="219"/>
      <c r="W910" s="219"/>
      <c r="Y910" s="215"/>
      <c r="Z910" s="215"/>
      <c r="AA910" s="215"/>
      <c r="AB910" s="215"/>
      <c r="AC910" s="215"/>
      <c r="AD910" s="215"/>
      <c r="AE910" s="215"/>
      <c r="AF910" s="215"/>
      <c r="AG910" s="215"/>
      <c r="AH910" s="215"/>
      <c r="AI910" s="215"/>
      <c r="AJ910" s="215"/>
      <c r="AK910" s="215"/>
      <c r="AM910" s="220"/>
    </row>
    <row r="911" spans="2:39" x14ac:dyDescent="0.3">
      <c r="B911" s="215"/>
      <c r="C911" s="215"/>
      <c r="D911" s="215"/>
      <c r="E911" s="215"/>
      <c r="F911" s="215"/>
      <c r="G911" s="215"/>
      <c r="H911" s="215"/>
      <c r="I911" s="216"/>
      <c r="J911" s="216"/>
      <c r="K911" s="217"/>
      <c r="L911" s="217"/>
      <c r="M911" s="217"/>
      <c r="N911" s="217"/>
      <c r="O911" s="216"/>
      <c r="P911" s="217"/>
      <c r="Q911" s="216"/>
      <c r="R911" s="215"/>
      <c r="S911" s="218"/>
      <c r="T911" s="215"/>
      <c r="U911" s="215"/>
      <c r="V911" s="219"/>
      <c r="W911" s="219"/>
      <c r="Y911" s="215"/>
      <c r="Z911" s="215"/>
      <c r="AA911" s="215"/>
      <c r="AB911" s="215"/>
      <c r="AC911" s="215"/>
      <c r="AD911" s="215"/>
      <c r="AE911" s="215"/>
      <c r="AF911" s="215"/>
      <c r="AG911" s="215"/>
      <c r="AH911" s="215"/>
      <c r="AI911" s="215"/>
      <c r="AJ911" s="215"/>
      <c r="AK911" s="215"/>
      <c r="AM911" s="220"/>
    </row>
    <row r="912" spans="2:39" x14ac:dyDescent="0.3">
      <c r="B912" s="215"/>
      <c r="C912" s="215"/>
      <c r="D912" s="215"/>
      <c r="E912" s="215"/>
      <c r="F912" s="215"/>
      <c r="G912" s="215"/>
      <c r="H912" s="215"/>
      <c r="I912" s="216"/>
      <c r="J912" s="216"/>
      <c r="K912" s="217"/>
      <c r="L912" s="217"/>
      <c r="M912" s="217"/>
      <c r="N912" s="217"/>
      <c r="O912" s="216"/>
      <c r="P912" s="217"/>
      <c r="Q912" s="216"/>
      <c r="R912" s="215"/>
      <c r="S912" s="218"/>
      <c r="T912" s="215"/>
      <c r="U912" s="215"/>
      <c r="V912" s="219"/>
      <c r="W912" s="219"/>
      <c r="Y912" s="215"/>
      <c r="Z912" s="215"/>
      <c r="AA912" s="215"/>
      <c r="AB912" s="215"/>
      <c r="AC912" s="215"/>
      <c r="AD912" s="215"/>
      <c r="AE912" s="215"/>
      <c r="AF912" s="215"/>
      <c r="AG912" s="215"/>
      <c r="AH912" s="215"/>
      <c r="AI912" s="215"/>
      <c r="AJ912" s="215"/>
      <c r="AK912" s="215"/>
      <c r="AM912" s="220"/>
    </row>
    <row r="913" spans="2:39" x14ac:dyDescent="0.3">
      <c r="B913" s="215"/>
      <c r="C913" s="215"/>
      <c r="D913" s="215"/>
      <c r="E913" s="215"/>
      <c r="F913" s="215"/>
      <c r="G913" s="215"/>
      <c r="H913" s="215"/>
      <c r="I913" s="216"/>
      <c r="J913" s="216"/>
      <c r="K913" s="217"/>
      <c r="L913" s="217"/>
      <c r="M913" s="217"/>
      <c r="N913" s="217"/>
      <c r="O913" s="216"/>
      <c r="P913" s="217"/>
      <c r="Q913" s="216"/>
      <c r="R913" s="215"/>
      <c r="S913" s="218"/>
      <c r="T913" s="215"/>
      <c r="U913" s="215"/>
      <c r="V913" s="219"/>
      <c r="W913" s="219"/>
      <c r="Y913" s="215"/>
      <c r="Z913" s="215"/>
      <c r="AA913" s="215"/>
      <c r="AB913" s="215"/>
      <c r="AC913" s="215"/>
      <c r="AD913" s="215"/>
      <c r="AE913" s="215"/>
      <c r="AF913" s="215"/>
      <c r="AG913" s="215"/>
      <c r="AH913" s="215"/>
      <c r="AI913" s="215"/>
      <c r="AJ913" s="215"/>
      <c r="AK913" s="215"/>
      <c r="AM913" s="220"/>
    </row>
    <row r="914" spans="2:39" x14ac:dyDescent="0.3">
      <c r="B914" s="215"/>
      <c r="C914" s="215"/>
      <c r="D914" s="215"/>
      <c r="E914" s="215"/>
      <c r="F914" s="215"/>
      <c r="G914" s="215"/>
      <c r="H914" s="215"/>
      <c r="I914" s="216"/>
      <c r="J914" s="216"/>
      <c r="K914" s="217"/>
      <c r="L914" s="217"/>
      <c r="M914" s="217"/>
      <c r="N914" s="217"/>
      <c r="O914" s="216"/>
      <c r="P914" s="217"/>
      <c r="Q914" s="216"/>
      <c r="R914" s="215"/>
      <c r="S914" s="218"/>
      <c r="T914" s="215"/>
      <c r="U914" s="215"/>
      <c r="V914" s="219"/>
      <c r="W914" s="219"/>
      <c r="Y914" s="215"/>
      <c r="Z914" s="215"/>
      <c r="AA914" s="215"/>
      <c r="AB914" s="215"/>
      <c r="AC914" s="215"/>
      <c r="AD914" s="215"/>
      <c r="AE914" s="215"/>
      <c r="AF914" s="215"/>
      <c r="AG914" s="215"/>
      <c r="AH914" s="215"/>
      <c r="AI914" s="215"/>
      <c r="AJ914" s="215"/>
      <c r="AK914" s="215"/>
      <c r="AM914" s="220"/>
    </row>
    <row r="915" spans="2:39" x14ac:dyDescent="0.3">
      <c r="B915" s="215"/>
      <c r="C915" s="215"/>
      <c r="D915" s="215"/>
      <c r="E915" s="215"/>
      <c r="F915" s="215"/>
      <c r="G915" s="215"/>
      <c r="H915" s="215"/>
      <c r="I915" s="216"/>
      <c r="J915" s="216"/>
      <c r="K915" s="217"/>
      <c r="L915" s="217"/>
      <c r="M915" s="217"/>
      <c r="N915" s="217"/>
      <c r="O915" s="216"/>
      <c r="P915" s="217"/>
      <c r="Q915" s="216"/>
      <c r="R915" s="215"/>
      <c r="S915" s="218"/>
      <c r="T915" s="215"/>
      <c r="U915" s="215"/>
      <c r="V915" s="219"/>
      <c r="W915" s="219"/>
      <c r="Y915" s="215"/>
      <c r="Z915" s="215"/>
      <c r="AA915" s="215"/>
      <c r="AB915" s="215"/>
      <c r="AC915" s="215"/>
      <c r="AD915" s="215"/>
      <c r="AE915" s="215"/>
      <c r="AF915" s="215"/>
      <c r="AG915" s="215"/>
      <c r="AH915" s="215"/>
      <c r="AI915" s="215"/>
      <c r="AJ915" s="215"/>
      <c r="AK915" s="215"/>
      <c r="AM915" s="220"/>
    </row>
    <row r="916" spans="2:39" x14ac:dyDescent="0.3">
      <c r="B916" s="215"/>
      <c r="C916" s="215"/>
      <c r="D916" s="215"/>
      <c r="E916" s="215"/>
      <c r="F916" s="215"/>
      <c r="G916" s="215"/>
      <c r="H916" s="215"/>
      <c r="I916" s="216"/>
      <c r="J916" s="216"/>
      <c r="K916" s="217"/>
      <c r="L916" s="217"/>
      <c r="M916" s="217"/>
      <c r="N916" s="217"/>
      <c r="O916" s="216"/>
      <c r="P916" s="217"/>
      <c r="Q916" s="216"/>
      <c r="R916" s="215"/>
      <c r="S916" s="218"/>
      <c r="T916" s="215"/>
      <c r="U916" s="215"/>
      <c r="V916" s="219"/>
      <c r="W916" s="219"/>
      <c r="Y916" s="215"/>
      <c r="Z916" s="215"/>
      <c r="AA916" s="215"/>
      <c r="AB916" s="215"/>
      <c r="AC916" s="215"/>
      <c r="AD916" s="215"/>
      <c r="AE916" s="215"/>
      <c r="AF916" s="215"/>
      <c r="AG916" s="215"/>
      <c r="AH916" s="215"/>
      <c r="AI916" s="215"/>
      <c r="AJ916" s="215"/>
      <c r="AK916" s="215"/>
      <c r="AM916" s="220"/>
    </row>
    <row r="917" spans="2:39" x14ac:dyDescent="0.3">
      <c r="B917" s="215"/>
      <c r="C917" s="215"/>
      <c r="D917" s="215"/>
      <c r="E917" s="215"/>
      <c r="F917" s="215"/>
      <c r="G917" s="215"/>
      <c r="H917" s="215"/>
      <c r="I917" s="216"/>
      <c r="J917" s="216"/>
      <c r="K917" s="217"/>
      <c r="L917" s="217"/>
      <c r="M917" s="217"/>
      <c r="N917" s="217"/>
      <c r="O917" s="216"/>
      <c r="P917" s="217"/>
      <c r="Q917" s="216"/>
      <c r="R917" s="215"/>
      <c r="S917" s="218"/>
      <c r="T917" s="215"/>
      <c r="U917" s="215"/>
      <c r="V917" s="219"/>
      <c r="W917" s="219"/>
      <c r="Y917" s="215"/>
      <c r="Z917" s="215"/>
      <c r="AA917" s="215"/>
      <c r="AB917" s="215"/>
      <c r="AC917" s="215"/>
      <c r="AD917" s="215"/>
      <c r="AE917" s="215"/>
      <c r="AF917" s="215"/>
      <c r="AG917" s="215"/>
      <c r="AH917" s="215"/>
      <c r="AI917" s="215"/>
      <c r="AJ917" s="215"/>
      <c r="AK917" s="215"/>
      <c r="AM917" s="220"/>
    </row>
    <row r="918" spans="2:39" x14ac:dyDescent="0.3">
      <c r="B918" s="215"/>
      <c r="C918" s="215"/>
      <c r="D918" s="215"/>
      <c r="E918" s="215"/>
      <c r="F918" s="215"/>
      <c r="G918" s="215"/>
      <c r="H918" s="215"/>
      <c r="I918" s="216"/>
      <c r="J918" s="216"/>
      <c r="K918" s="217"/>
      <c r="L918" s="217"/>
      <c r="M918" s="217"/>
      <c r="N918" s="217"/>
      <c r="O918" s="216"/>
      <c r="P918" s="217"/>
      <c r="Q918" s="216"/>
      <c r="R918" s="215"/>
      <c r="S918" s="218"/>
      <c r="T918" s="215"/>
      <c r="U918" s="215"/>
      <c r="V918" s="219"/>
      <c r="W918" s="219"/>
      <c r="Y918" s="215"/>
      <c r="Z918" s="215"/>
      <c r="AA918" s="215"/>
      <c r="AB918" s="215"/>
      <c r="AC918" s="215"/>
      <c r="AD918" s="215"/>
      <c r="AE918" s="215"/>
      <c r="AF918" s="215"/>
      <c r="AG918" s="215"/>
      <c r="AH918" s="215"/>
      <c r="AI918" s="215"/>
      <c r="AJ918" s="215"/>
      <c r="AK918" s="215"/>
      <c r="AM918" s="220"/>
    </row>
    <row r="919" spans="2:39" x14ac:dyDescent="0.3">
      <c r="B919" s="215"/>
      <c r="C919" s="215"/>
      <c r="D919" s="215"/>
      <c r="E919" s="215"/>
      <c r="F919" s="215"/>
      <c r="G919" s="215"/>
      <c r="H919" s="215"/>
      <c r="I919" s="216"/>
      <c r="J919" s="216"/>
      <c r="K919" s="217"/>
      <c r="L919" s="217"/>
      <c r="M919" s="217"/>
      <c r="N919" s="217"/>
      <c r="O919" s="216"/>
      <c r="P919" s="217"/>
      <c r="Q919" s="216"/>
      <c r="R919" s="215"/>
      <c r="S919" s="218"/>
      <c r="T919" s="215"/>
      <c r="U919" s="215"/>
      <c r="V919" s="219"/>
      <c r="W919" s="219"/>
      <c r="Y919" s="215"/>
      <c r="Z919" s="215"/>
      <c r="AA919" s="215"/>
      <c r="AB919" s="215"/>
      <c r="AC919" s="215"/>
      <c r="AD919" s="215"/>
      <c r="AE919" s="215"/>
      <c r="AF919" s="215"/>
      <c r="AG919" s="215"/>
      <c r="AH919" s="215"/>
      <c r="AI919" s="215"/>
      <c r="AJ919" s="215"/>
      <c r="AK919" s="215"/>
      <c r="AM919" s="220"/>
    </row>
    <row r="920" spans="2:39" x14ac:dyDescent="0.3">
      <c r="B920" s="215"/>
      <c r="C920" s="215"/>
      <c r="D920" s="215"/>
      <c r="E920" s="215"/>
      <c r="F920" s="215"/>
      <c r="G920" s="215"/>
      <c r="H920" s="215"/>
      <c r="I920" s="216"/>
      <c r="J920" s="216"/>
      <c r="K920" s="217"/>
      <c r="L920" s="217"/>
      <c r="M920" s="217"/>
      <c r="N920" s="217"/>
      <c r="O920" s="216"/>
      <c r="P920" s="217"/>
      <c r="Q920" s="216"/>
      <c r="R920" s="215"/>
      <c r="S920" s="218"/>
      <c r="T920" s="215"/>
      <c r="U920" s="215"/>
      <c r="V920" s="219"/>
      <c r="W920" s="219"/>
      <c r="Y920" s="215"/>
      <c r="Z920" s="215"/>
      <c r="AA920" s="215"/>
      <c r="AB920" s="215"/>
      <c r="AC920" s="215"/>
      <c r="AD920" s="215"/>
      <c r="AE920" s="215"/>
      <c r="AF920" s="215"/>
      <c r="AG920" s="215"/>
      <c r="AH920" s="215"/>
      <c r="AI920" s="215"/>
      <c r="AJ920" s="215"/>
      <c r="AK920" s="215"/>
      <c r="AM920" s="220"/>
    </row>
    <row r="921" spans="2:39" x14ac:dyDescent="0.3">
      <c r="B921" s="215"/>
      <c r="C921" s="215"/>
      <c r="D921" s="215"/>
      <c r="E921" s="215"/>
      <c r="F921" s="215"/>
      <c r="G921" s="215"/>
      <c r="H921" s="215"/>
      <c r="I921" s="216"/>
      <c r="J921" s="216"/>
      <c r="K921" s="217"/>
      <c r="L921" s="217"/>
      <c r="M921" s="217"/>
      <c r="N921" s="217"/>
      <c r="O921" s="216"/>
      <c r="P921" s="217"/>
      <c r="Q921" s="216"/>
      <c r="R921" s="215"/>
      <c r="S921" s="218"/>
      <c r="T921" s="215"/>
      <c r="U921" s="215"/>
      <c r="V921" s="219"/>
      <c r="W921" s="219"/>
      <c r="Y921" s="215"/>
      <c r="Z921" s="215"/>
      <c r="AA921" s="215"/>
      <c r="AB921" s="215"/>
      <c r="AC921" s="215"/>
      <c r="AD921" s="215"/>
      <c r="AE921" s="215"/>
      <c r="AF921" s="215"/>
      <c r="AG921" s="215"/>
      <c r="AH921" s="215"/>
      <c r="AI921" s="215"/>
      <c r="AJ921" s="215"/>
      <c r="AK921" s="215"/>
      <c r="AM921" s="220"/>
    </row>
    <row r="922" spans="2:39" x14ac:dyDescent="0.3">
      <c r="B922" s="215"/>
      <c r="C922" s="215"/>
      <c r="D922" s="215"/>
      <c r="E922" s="215"/>
      <c r="F922" s="215"/>
      <c r="G922" s="215"/>
      <c r="H922" s="215"/>
      <c r="I922" s="216"/>
      <c r="J922" s="216"/>
      <c r="K922" s="217"/>
      <c r="L922" s="217"/>
      <c r="M922" s="217"/>
      <c r="N922" s="217"/>
      <c r="O922" s="216"/>
      <c r="P922" s="217"/>
      <c r="Q922" s="216"/>
      <c r="R922" s="215"/>
      <c r="S922" s="218"/>
      <c r="T922" s="215"/>
      <c r="U922" s="215"/>
      <c r="V922" s="219"/>
      <c r="W922" s="219"/>
      <c r="Y922" s="215"/>
      <c r="Z922" s="215"/>
      <c r="AA922" s="215"/>
      <c r="AB922" s="215"/>
      <c r="AC922" s="215"/>
      <c r="AD922" s="215"/>
      <c r="AE922" s="215"/>
      <c r="AF922" s="215"/>
      <c r="AG922" s="215"/>
      <c r="AH922" s="215"/>
      <c r="AI922" s="215"/>
      <c r="AJ922" s="215"/>
      <c r="AK922" s="215"/>
      <c r="AM922" s="220"/>
    </row>
    <row r="923" spans="2:39" x14ac:dyDescent="0.3">
      <c r="B923" s="215"/>
      <c r="C923" s="215"/>
      <c r="D923" s="215"/>
      <c r="E923" s="215"/>
      <c r="F923" s="215"/>
      <c r="G923" s="215"/>
      <c r="H923" s="215"/>
      <c r="I923" s="216"/>
      <c r="J923" s="216"/>
      <c r="K923" s="217"/>
      <c r="L923" s="217"/>
      <c r="M923" s="217"/>
      <c r="N923" s="217"/>
      <c r="O923" s="216"/>
      <c r="P923" s="217"/>
      <c r="Q923" s="216"/>
      <c r="R923" s="215"/>
      <c r="S923" s="218"/>
      <c r="T923" s="215"/>
      <c r="U923" s="215"/>
      <c r="V923" s="219"/>
      <c r="W923" s="219"/>
      <c r="Y923" s="215"/>
      <c r="Z923" s="215"/>
      <c r="AA923" s="215"/>
      <c r="AB923" s="215"/>
      <c r="AC923" s="215"/>
      <c r="AD923" s="215"/>
      <c r="AE923" s="215"/>
      <c r="AF923" s="215"/>
      <c r="AG923" s="215"/>
      <c r="AH923" s="215"/>
      <c r="AI923" s="215"/>
      <c r="AJ923" s="215"/>
      <c r="AK923" s="215"/>
      <c r="AM923" s="220"/>
    </row>
    <row r="924" spans="2:39" x14ac:dyDescent="0.3">
      <c r="B924" s="215"/>
      <c r="C924" s="215"/>
      <c r="D924" s="215"/>
      <c r="E924" s="215"/>
      <c r="F924" s="215"/>
      <c r="G924" s="215"/>
      <c r="H924" s="215"/>
      <c r="I924" s="216"/>
      <c r="J924" s="216"/>
      <c r="K924" s="217"/>
      <c r="L924" s="217"/>
      <c r="M924" s="217"/>
      <c r="N924" s="217"/>
      <c r="O924" s="216"/>
      <c r="P924" s="217"/>
      <c r="Q924" s="216"/>
      <c r="R924" s="215"/>
      <c r="S924" s="218"/>
      <c r="T924" s="215"/>
      <c r="U924" s="215"/>
      <c r="V924" s="219"/>
      <c r="W924" s="219"/>
      <c r="Y924" s="215"/>
      <c r="Z924" s="215"/>
      <c r="AA924" s="215"/>
      <c r="AB924" s="215"/>
      <c r="AC924" s="215"/>
      <c r="AD924" s="215"/>
      <c r="AE924" s="215"/>
      <c r="AF924" s="215"/>
      <c r="AG924" s="215"/>
      <c r="AH924" s="215"/>
      <c r="AI924" s="215"/>
      <c r="AJ924" s="215"/>
      <c r="AK924" s="215"/>
      <c r="AM924" s="220"/>
    </row>
    <row r="925" spans="2:39" x14ac:dyDescent="0.3">
      <c r="B925" s="215"/>
      <c r="C925" s="215"/>
      <c r="D925" s="215"/>
      <c r="E925" s="215"/>
      <c r="F925" s="215"/>
      <c r="G925" s="215"/>
      <c r="H925" s="215"/>
      <c r="I925" s="216"/>
      <c r="J925" s="216"/>
      <c r="K925" s="217"/>
      <c r="L925" s="217"/>
      <c r="M925" s="217"/>
      <c r="N925" s="217"/>
      <c r="O925" s="216"/>
      <c r="P925" s="217"/>
      <c r="Q925" s="216"/>
      <c r="R925" s="215"/>
      <c r="S925" s="218"/>
      <c r="T925" s="215"/>
      <c r="U925" s="215"/>
      <c r="V925" s="219"/>
      <c r="W925" s="219"/>
      <c r="Y925" s="215"/>
      <c r="Z925" s="215"/>
      <c r="AA925" s="215"/>
      <c r="AB925" s="215"/>
      <c r="AC925" s="215"/>
      <c r="AD925" s="215"/>
      <c r="AE925" s="215"/>
      <c r="AF925" s="215"/>
      <c r="AG925" s="215"/>
      <c r="AH925" s="215"/>
      <c r="AI925" s="215"/>
      <c r="AJ925" s="215"/>
      <c r="AK925" s="215"/>
      <c r="AM925" s="220"/>
    </row>
    <row r="926" spans="2:39" x14ac:dyDescent="0.3">
      <c r="B926" s="215"/>
      <c r="C926" s="215"/>
      <c r="D926" s="215"/>
      <c r="E926" s="215"/>
      <c r="F926" s="215"/>
      <c r="G926" s="215"/>
      <c r="H926" s="215"/>
      <c r="I926" s="216"/>
      <c r="J926" s="216"/>
      <c r="K926" s="217"/>
      <c r="L926" s="217"/>
      <c r="M926" s="217"/>
      <c r="N926" s="217"/>
      <c r="O926" s="216"/>
      <c r="P926" s="217"/>
      <c r="Q926" s="216"/>
      <c r="R926" s="215"/>
      <c r="S926" s="218"/>
      <c r="T926" s="215"/>
      <c r="U926" s="215"/>
      <c r="V926" s="219"/>
      <c r="W926" s="219"/>
      <c r="Y926" s="215"/>
      <c r="Z926" s="215"/>
      <c r="AA926" s="215"/>
      <c r="AB926" s="215"/>
      <c r="AC926" s="215"/>
      <c r="AD926" s="215"/>
      <c r="AE926" s="215"/>
      <c r="AF926" s="215"/>
      <c r="AG926" s="215"/>
      <c r="AH926" s="215"/>
      <c r="AI926" s="215"/>
      <c r="AJ926" s="215"/>
      <c r="AK926" s="215"/>
      <c r="AM926" s="220"/>
    </row>
    <row r="927" spans="2:39" x14ac:dyDescent="0.3">
      <c r="B927" s="215"/>
      <c r="C927" s="215"/>
      <c r="D927" s="215"/>
      <c r="E927" s="215"/>
      <c r="F927" s="215"/>
      <c r="G927" s="215"/>
      <c r="H927" s="215"/>
      <c r="I927" s="216"/>
      <c r="J927" s="216"/>
      <c r="K927" s="217"/>
      <c r="L927" s="217"/>
      <c r="M927" s="217"/>
      <c r="N927" s="217"/>
      <c r="O927" s="216"/>
      <c r="P927" s="217"/>
      <c r="Q927" s="216"/>
      <c r="R927" s="215"/>
      <c r="S927" s="218"/>
      <c r="T927" s="215"/>
      <c r="U927" s="215"/>
      <c r="V927" s="219"/>
      <c r="W927" s="219"/>
      <c r="Y927" s="215"/>
      <c r="Z927" s="215"/>
      <c r="AA927" s="215"/>
      <c r="AB927" s="215"/>
      <c r="AC927" s="215"/>
      <c r="AD927" s="215"/>
      <c r="AE927" s="215"/>
      <c r="AF927" s="215"/>
      <c r="AG927" s="215"/>
      <c r="AH927" s="215"/>
      <c r="AI927" s="215"/>
      <c r="AJ927" s="215"/>
      <c r="AK927" s="215"/>
      <c r="AM927" s="220"/>
    </row>
    <row r="928" spans="2:39" x14ac:dyDescent="0.3">
      <c r="B928" s="215"/>
      <c r="C928" s="215"/>
      <c r="D928" s="215"/>
      <c r="E928" s="215"/>
      <c r="F928" s="215"/>
      <c r="G928" s="215"/>
      <c r="H928" s="215"/>
      <c r="I928" s="216"/>
      <c r="J928" s="216"/>
      <c r="K928" s="217"/>
      <c r="L928" s="217"/>
      <c r="M928" s="217"/>
      <c r="N928" s="217"/>
      <c r="O928" s="216"/>
      <c r="P928" s="217"/>
      <c r="Q928" s="216"/>
      <c r="R928" s="215"/>
      <c r="S928" s="218"/>
      <c r="T928" s="215"/>
      <c r="U928" s="215"/>
      <c r="V928" s="219"/>
      <c r="W928" s="219"/>
      <c r="Y928" s="215"/>
      <c r="Z928" s="215"/>
      <c r="AA928" s="215"/>
      <c r="AB928" s="215"/>
      <c r="AC928" s="215"/>
      <c r="AD928" s="215"/>
      <c r="AE928" s="215"/>
      <c r="AF928" s="215"/>
      <c r="AG928" s="215"/>
      <c r="AH928" s="215"/>
      <c r="AI928" s="215"/>
      <c r="AJ928" s="215"/>
      <c r="AK928" s="215"/>
      <c r="AM928" s="220"/>
    </row>
    <row r="929" spans="2:39" x14ac:dyDescent="0.3">
      <c r="B929" s="215"/>
      <c r="C929" s="215"/>
      <c r="D929" s="215"/>
      <c r="E929" s="215"/>
      <c r="F929" s="215"/>
      <c r="G929" s="215"/>
      <c r="H929" s="215"/>
      <c r="I929" s="216"/>
      <c r="J929" s="216"/>
      <c r="K929" s="217"/>
      <c r="L929" s="217"/>
      <c r="M929" s="217"/>
      <c r="N929" s="217"/>
      <c r="O929" s="216"/>
      <c r="P929" s="217"/>
      <c r="Q929" s="216"/>
      <c r="R929" s="215"/>
      <c r="S929" s="218"/>
      <c r="T929" s="215"/>
      <c r="U929" s="215"/>
      <c r="V929" s="219"/>
      <c r="W929" s="219"/>
      <c r="Y929" s="215"/>
      <c r="Z929" s="215"/>
      <c r="AA929" s="215"/>
      <c r="AB929" s="215"/>
      <c r="AC929" s="215"/>
      <c r="AD929" s="215"/>
      <c r="AE929" s="215"/>
      <c r="AF929" s="215"/>
      <c r="AG929" s="215"/>
      <c r="AH929" s="215"/>
      <c r="AI929" s="215"/>
      <c r="AJ929" s="215"/>
      <c r="AK929" s="215"/>
      <c r="AM929" s="220"/>
    </row>
    <row r="930" spans="2:39" x14ac:dyDescent="0.3">
      <c r="B930" s="215"/>
      <c r="C930" s="215"/>
      <c r="D930" s="215"/>
      <c r="E930" s="215"/>
      <c r="F930" s="215"/>
      <c r="G930" s="215"/>
      <c r="H930" s="215"/>
      <c r="I930" s="216"/>
      <c r="J930" s="216"/>
      <c r="K930" s="217"/>
      <c r="L930" s="217"/>
      <c r="M930" s="217"/>
      <c r="N930" s="217"/>
      <c r="O930" s="216"/>
      <c r="P930" s="217"/>
      <c r="Q930" s="216"/>
      <c r="R930" s="215"/>
      <c r="S930" s="218"/>
      <c r="T930" s="215"/>
      <c r="U930" s="215"/>
      <c r="V930" s="219"/>
      <c r="W930" s="219"/>
      <c r="Y930" s="215"/>
      <c r="Z930" s="215"/>
      <c r="AA930" s="215"/>
      <c r="AB930" s="215"/>
      <c r="AC930" s="215"/>
      <c r="AD930" s="215"/>
      <c r="AE930" s="215"/>
      <c r="AF930" s="215"/>
      <c r="AG930" s="215"/>
      <c r="AH930" s="215"/>
      <c r="AI930" s="215"/>
      <c r="AJ930" s="215"/>
      <c r="AK930" s="215"/>
      <c r="AM930" s="220"/>
    </row>
    <row r="931" spans="2:39" x14ac:dyDescent="0.3">
      <c r="B931" s="215"/>
      <c r="C931" s="215"/>
      <c r="D931" s="215"/>
      <c r="E931" s="215"/>
      <c r="F931" s="215"/>
      <c r="G931" s="215"/>
      <c r="H931" s="215"/>
      <c r="I931" s="216"/>
      <c r="J931" s="216"/>
      <c r="K931" s="217"/>
      <c r="L931" s="217"/>
      <c r="M931" s="217"/>
      <c r="N931" s="217"/>
      <c r="O931" s="216"/>
      <c r="P931" s="217"/>
      <c r="Q931" s="216"/>
      <c r="R931" s="215"/>
      <c r="S931" s="218"/>
      <c r="T931" s="215"/>
      <c r="U931" s="215"/>
      <c r="V931" s="219"/>
      <c r="W931" s="219"/>
      <c r="Y931" s="215"/>
      <c r="Z931" s="215"/>
      <c r="AA931" s="215"/>
      <c r="AB931" s="215"/>
      <c r="AC931" s="215"/>
      <c r="AD931" s="215"/>
      <c r="AE931" s="215"/>
      <c r="AF931" s="215"/>
      <c r="AG931" s="215"/>
      <c r="AH931" s="215"/>
      <c r="AI931" s="215"/>
      <c r="AJ931" s="215"/>
      <c r="AK931" s="215"/>
      <c r="AM931" s="220"/>
    </row>
    <row r="932" spans="2:39" x14ac:dyDescent="0.3">
      <c r="B932" s="215"/>
      <c r="C932" s="215"/>
      <c r="D932" s="215"/>
      <c r="E932" s="215"/>
      <c r="F932" s="215"/>
      <c r="G932" s="215"/>
      <c r="H932" s="215"/>
      <c r="I932" s="216"/>
      <c r="J932" s="216"/>
      <c r="K932" s="217"/>
      <c r="L932" s="217"/>
      <c r="M932" s="217"/>
      <c r="N932" s="217"/>
      <c r="O932" s="216"/>
      <c r="P932" s="217"/>
      <c r="Q932" s="216"/>
      <c r="R932" s="215"/>
      <c r="S932" s="218"/>
      <c r="T932" s="215"/>
      <c r="U932" s="215"/>
      <c r="V932" s="219"/>
      <c r="W932" s="219"/>
      <c r="Y932" s="215"/>
      <c r="Z932" s="215"/>
      <c r="AA932" s="215"/>
      <c r="AB932" s="215"/>
      <c r="AC932" s="215"/>
      <c r="AD932" s="215"/>
      <c r="AE932" s="215"/>
      <c r="AF932" s="215"/>
      <c r="AG932" s="215"/>
      <c r="AH932" s="215"/>
      <c r="AI932" s="215"/>
      <c r="AJ932" s="215"/>
      <c r="AK932" s="215"/>
      <c r="AM932" s="220"/>
    </row>
    <row r="933" spans="2:39" x14ac:dyDescent="0.3">
      <c r="B933" s="215"/>
      <c r="C933" s="215"/>
      <c r="D933" s="215"/>
      <c r="E933" s="215"/>
      <c r="F933" s="215"/>
      <c r="G933" s="215"/>
      <c r="H933" s="215"/>
      <c r="I933" s="216"/>
      <c r="J933" s="216"/>
      <c r="K933" s="217"/>
      <c r="L933" s="217"/>
      <c r="M933" s="217"/>
      <c r="N933" s="217"/>
      <c r="O933" s="216"/>
      <c r="P933" s="217"/>
      <c r="Q933" s="216"/>
      <c r="R933" s="215"/>
      <c r="S933" s="218"/>
      <c r="T933" s="215"/>
      <c r="U933" s="215"/>
      <c r="V933" s="219"/>
      <c r="W933" s="219"/>
      <c r="Y933" s="215"/>
      <c r="Z933" s="215"/>
      <c r="AA933" s="215"/>
      <c r="AB933" s="215"/>
      <c r="AC933" s="215"/>
      <c r="AD933" s="215"/>
      <c r="AE933" s="215"/>
      <c r="AF933" s="215"/>
      <c r="AG933" s="215"/>
      <c r="AH933" s="215"/>
      <c r="AI933" s="215"/>
      <c r="AJ933" s="215"/>
      <c r="AK933" s="215"/>
      <c r="AM933" s="220"/>
    </row>
    <row r="934" spans="2:39" x14ac:dyDescent="0.3">
      <c r="B934" s="215"/>
      <c r="C934" s="215"/>
      <c r="D934" s="215"/>
      <c r="E934" s="215"/>
      <c r="F934" s="215"/>
      <c r="G934" s="215"/>
      <c r="H934" s="215"/>
      <c r="I934" s="216"/>
      <c r="J934" s="216"/>
      <c r="K934" s="217"/>
      <c r="L934" s="217"/>
      <c r="M934" s="217"/>
      <c r="N934" s="217"/>
      <c r="O934" s="216"/>
      <c r="P934" s="217"/>
      <c r="Q934" s="216"/>
      <c r="R934" s="215"/>
      <c r="S934" s="218"/>
      <c r="T934" s="215"/>
      <c r="U934" s="215"/>
      <c r="V934" s="219"/>
      <c r="W934" s="219"/>
      <c r="Y934" s="215"/>
      <c r="Z934" s="215"/>
      <c r="AA934" s="215"/>
      <c r="AB934" s="215"/>
      <c r="AC934" s="215"/>
      <c r="AD934" s="215"/>
      <c r="AE934" s="215"/>
      <c r="AF934" s="215"/>
      <c r="AG934" s="215"/>
      <c r="AH934" s="215"/>
      <c r="AI934" s="215"/>
      <c r="AJ934" s="215"/>
      <c r="AK934" s="215"/>
      <c r="AM934" s="220"/>
    </row>
    <row r="935" spans="2:39" x14ac:dyDescent="0.3">
      <c r="B935" s="215"/>
      <c r="C935" s="215"/>
      <c r="D935" s="215"/>
      <c r="E935" s="215"/>
      <c r="F935" s="215"/>
      <c r="G935" s="215"/>
      <c r="H935" s="215"/>
      <c r="I935" s="216"/>
      <c r="J935" s="216"/>
      <c r="K935" s="217"/>
      <c r="L935" s="217"/>
      <c r="M935" s="217"/>
      <c r="N935" s="217"/>
      <c r="O935" s="216"/>
      <c r="P935" s="217"/>
      <c r="Q935" s="216"/>
      <c r="R935" s="215"/>
      <c r="S935" s="218"/>
      <c r="T935" s="215"/>
      <c r="U935" s="215"/>
      <c r="V935" s="219"/>
      <c r="W935" s="219"/>
      <c r="Y935" s="215"/>
      <c r="Z935" s="215"/>
      <c r="AA935" s="215"/>
      <c r="AB935" s="215"/>
      <c r="AC935" s="215"/>
      <c r="AD935" s="215"/>
      <c r="AE935" s="215"/>
      <c r="AF935" s="215"/>
      <c r="AG935" s="215"/>
      <c r="AH935" s="215"/>
      <c r="AI935" s="215"/>
      <c r="AJ935" s="215"/>
      <c r="AK935" s="215"/>
      <c r="AM935" s="220"/>
    </row>
    <row r="936" spans="2:39" x14ac:dyDescent="0.3">
      <c r="B936" s="215"/>
      <c r="C936" s="215"/>
      <c r="D936" s="215"/>
      <c r="E936" s="215"/>
      <c r="F936" s="215"/>
      <c r="G936" s="215"/>
      <c r="H936" s="215"/>
      <c r="I936" s="216"/>
      <c r="J936" s="216"/>
      <c r="K936" s="217"/>
      <c r="L936" s="217"/>
      <c r="M936" s="217"/>
      <c r="N936" s="217"/>
      <c r="O936" s="216"/>
      <c r="P936" s="217"/>
      <c r="Q936" s="216"/>
      <c r="R936" s="215"/>
      <c r="S936" s="218"/>
      <c r="T936" s="215"/>
      <c r="U936" s="215"/>
      <c r="V936" s="219"/>
      <c r="W936" s="219"/>
      <c r="Y936" s="215"/>
      <c r="Z936" s="215"/>
      <c r="AA936" s="215"/>
      <c r="AB936" s="215"/>
      <c r="AC936" s="215"/>
      <c r="AD936" s="215"/>
      <c r="AE936" s="215"/>
      <c r="AF936" s="215"/>
      <c r="AG936" s="215"/>
      <c r="AH936" s="215"/>
      <c r="AI936" s="215"/>
      <c r="AJ936" s="215"/>
      <c r="AK936" s="215"/>
      <c r="AM936" s="220"/>
    </row>
    <row r="937" spans="2:39" x14ac:dyDescent="0.3">
      <c r="B937" s="215"/>
      <c r="C937" s="215"/>
      <c r="D937" s="215"/>
      <c r="E937" s="215"/>
      <c r="F937" s="215"/>
      <c r="G937" s="215"/>
      <c r="H937" s="215"/>
      <c r="I937" s="216"/>
      <c r="J937" s="216"/>
      <c r="K937" s="217"/>
      <c r="L937" s="217"/>
      <c r="M937" s="217"/>
      <c r="N937" s="217"/>
      <c r="O937" s="216"/>
      <c r="P937" s="217"/>
      <c r="Q937" s="216"/>
      <c r="R937" s="215"/>
      <c r="S937" s="218"/>
      <c r="T937" s="215"/>
      <c r="U937" s="215"/>
      <c r="V937" s="219"/>
      <c r="W937" s="219"/>
      <c r="Y937" s="215"/>
      <c r="Z937" s="215"/>
      <c r="AA937" s="215"/>
      <c r="AB937" s="215"/>
      <c r="AC937" s="215"/>
      <c r="AD937" s="215"/>
      <c r="AE937" s="215"/>
      <c r="AF937" s="215"/>
      <c r="AG937" s="215"/>
      <c r="AH937" s="215"/>
      <c r="AI937" s="215"/>
      <c r="AJ937" s="215"/>
      <c r="AK937" s="215"/>
      <c r="AM937" s="220"/>
    </row>
    <row r="938" spans="2:39" x14ac:dyDescent="0.3">
      <c r="B938" s="215"/>
      <c r="C938" s="215"/>
      <c r="D938" s="215"/>
      <c r="E938" s="215"/>
      <c r="F938" s="215"/>
      <c r="G938" s="215"/>
      <c r="H938" s="215"/>
      <c r="I938" s="216"/>
      <c r="J938" s="216"/>
      <c r="K938" s="217"/>
      <c r="L938" s="217"/>
      <c r="M938" s="217"/>
      <c r="N938" s="217"/>
      <c r="O938" s="216"/>
      <c r="P938" s="217"/>
      <c r="Q938" s="216"/>
      <c r="R938" s="215"/>
      <c r="S938" s="218"/>
      <c r="T938" s="215"/>
      <c r="U938" s="215"/>
      <c r="V938" s="219"/>
      <c r="W938" s="219"/>
      <c r="Y938" s="215"/>
      <c r="Z938" s="215"/>
      <c r="AA938" s="215"/>
      <c r="AB938" s="215"/>
      <c r="AC938" s="215"/>
      <c r="AD938" s="215"/>
      <c r="AE938" s="215"/>
      <c r="AF938" s="215"/>
      <c r="AG938" s="215"/>
      <c r="AH938" s="215"/>
      <c r="AI938" s="215"/>
      <c r="AJ938" s="215"/>
      <c r="AK938" s="215"/>
      <c r="AM938" s="220"/>
    </row>
    <row r="939" spans="2:39" x14ac:dyDescent="0.3">
      <c r="B939" s="215"/>
      <c r="C939" s="215"/>
      <c r="D939" s="215"/>
      <c r="E939" s="215"/>
      <c r="F939" s="215"/>
      <c r="G939" s="215"/>
      <c r="H939" s="215"/>
      <c r="I939" s="216"/>
      <c r="J939" s="216"/>
      <c r="K939" s="217"/>
      <c r="L939" s="217"/>
      <c r="M939" s="217"/>
      <c r="N939" s="217"/>
      <c r="O939" s="216"/>
      <c r="P939" s="217"/>
      <c r="Q939" s="216"/>
      <c r="R939" s="215"/>
      <c r="S939" s="218"/>
      <c r="T939" s="215"/>
      <c r="U939" s="215"/>
      <c r="V939" s="219"/>
      <c r="W939" s="219"/>
      <c r="Y939" s="215"/>
      <c r="Z939" s="215"/>
      <c r="AA939" s="215"/>
      <c r="AB939" s="215"/>
      <c r="AC939" s="215"/>
      <c r="AD939" s="215"/>
      <c r="AE939" s="215"/>
      <c r="AF939" s="215"/>
      <c r="AG939" s="215"/>
      <c r="AH939" s="215"/>
      <c r="AI939" s="215"/>
      <c r="AJ939" s="215"/>
      <c r="AK939" s="215"/>
      <c r="AM939" s="220"/>
    </row>
    <row r="940" spans="2:39" x14ac:dyDescent="0.3">
      <c r="B940" s="215"/>
      <c r="C940" s="215"/>
      <c r="D940" s="215"/>
      <c r="E940" s="215"/>
      <c r="F940" s="215"/>
      <c r="G940" s="215"/>
      <c r="H940" s="215"/>
      <c r="I940" s="216"/>
      <c r="J940" s="216"/>
      <c r="K940" s="217"/>
      <c r="L940" s="217"/>
      <c r="M940" s="217"/>
      <c r="N940" s="217"/>
      <c r="O940" s="216"/>
      <c r="P940" s="217"/>
      <c r="Q940" s="216"/>
      <c r="R940" s="215"/>
      <c r="S940" s="218"/>
      <c r="T940" s="215"/>
      <c r="U940" s="215"/>
      <c r="V940" s="219"/>
      <c r="W940" s="219"/>
      <c r="Y940" s="215"/>
      <c r="Z940" s="215"/>
      <c r="AA940" s="215"/>
      <c r="AB940" s="215"/>
      <c r="AC940" s="215"/>
      <c r="AD940" s="215"/>
      <c r="AE940" s="215"/>
      <c r="AF940" s="215"/>
      <c r="AG940" s="215"/>
      <c r="AH940" s="215"/>
      <c r="AI940" s="215"/>
      <c r="AJ940" s="215"/>
      <c r="AK940" s="215"/>
      <c r="AM940" s="220"/>
    </row>
    <row r="941" spans="2:39" x14ac:dyDescent="0.3">
      <c r="B941" s="215"/>
      <c r="C941" s="215"/>
      <c r="D941" s="215"/>
      <c r="E941" s="215"/>
      <c r="F941" s="215"/>
      <c r="G941" s="215"/>
      <c r="H941" s="215"/>
      <c r="I941" s="216"/>
      <c r="J941" s="216"/>
      <c r="K941" s="217"/>
      <c r="L941" s="217"/>
      <c r="M941" s="217"/>
      <c r="N941" s="217"/>
      <c r="O941" s="216"/>
      <c r="P941" s="217"/>
      <c r="Q941" s="216"/>
      <c r="R941" s="215"/>
      <c r="S941" s="218"/>
      <c r="T941" s="215"/>
      <c r="U941" s="215"/>
      <c r="V941" s="219"/>
      <c r="W941" s="219"/>
      <c r="Y941" s="215"/>
      <c r="Z941" s="215"/>
      <c r="AA941" s="215"/>
      <c r="AB941" s="215"/>
      <c r="AC941" s="215"/>
      <c r="AD941" s="215"/>
      <c r="AE941" s="215"/>
      <c r="AF941" s="215"/>
      <c r="AG941" s="215"/>
      <c r="AH941" s="215"/>
      <c r="AI941" s="215"/>
      <c r="AJ941" s="215"/>
      <c r="AK941" s="215"/>
      <c r="AM941" s="220"/>
    </row>
    <row r="942" spans="2:39" x14ac:dyDescent="0.3">
      <c r="B942" s="215"/>
      <c r="C942" s="215"/>
      <c r="D942" s="215"/>
      <c r="E942" s="215"/>
      <c r="F942" s="215"/>
      <c r="G942" s="215"/>
      <c r="H942" s="215"/>
      <c r="I942" s="216"/>
      <c r="J942" s="216"/>
      <c r="K942" s="217"/>
      <c r="L942" s="217"/>
      <c r="M942" s="217"/>
      <c r="N942" s="217"/>
      <c r="O942" s="216"/>
      <c r="P942" s="217"/>
      <c r="Q942" s="216"/>
      <c r="R942" s="215"/>
      <c r="S942" s="218"/>
      <c r="T942" s="215"/>
      <c r="U942" s="215"/>
      <c r="V942" s="219"/>
      <c r="W942" s="219"/>
      <c r="Y942" s="215"/>
      <c r="Z942" s="215"/>
      <c r="AA942" s="215"/>
      <c r="AB942" s="215"/>
      <c r="AC942" s="215"/>
      <c r="AD942" s="215"/>
      <c r="AE942" s="215"/>
      <c r="AF942" s="215"/>
      <c r="AG942" s="215"/>
      <c r="AH942" s="215"/>
      <c r="AI942" s="215"/>
      <c r="AJ942" s="215"/>
      <c r="AK942" s="215"/>
      <c r="AM942" s="220"/>
    </row>
    <row r="943" spans="2:39" x14ac:dyDescent="0.3">
      <c r="B943" s="215"/>
      <c r="C943" s="215"/>
      <c r="D943" s="215"/>
      <c r="E943" s="215"/>
      <c r="F943" s="215"/>
      <c r="G943" s="215"/>
      <c r="H943" s="215"/>
      <c r="I943" s="216"/>
      <c r="J943" s="216"/>
      <c r="K943" s="217"/>
      <c r="L943" s="217"/>
      <c r="M943" s="217"/>
      <c r="N943" s="217"/>
      <c r="O943" s="216"/>
      <c r="P943" s="217"/>
      <c r="Q943" s="216"/>
      <c r="R943" s="215"/>
      <c r="S943" s="218"/>
      <c r="T943" s="215"/>
      <c r="U943" s="215"/>
      <c r="V943" s="219"/>
      <c r="W943" s="219"/>
      <c r="Y943" s="215"/>
      <c r="Z943" s="215"/>
      <c r="AA943" s="215"/>
      <c r="AB943" s="215"/>
      <c r="AC943" s="215"/>
      <c r="AD943" s="215"/>
      <c r="AE943" s="215"/>
      <c r="AF943" s="215"/>
      <c r="AG943" s="215"/>
      <c r="AH943" s="215"/>
      <c r="AI943" s="215"/>
      <c r="AJ943" s="215"/>
      <c r="AK943" s="215"/>
      <c r="AM943" s="220"/>
    </row>
    <row r="944" spans="2:39" x14ac:dyDescent="0.3">
      <c r="B944" s="215"/>
      <c r="C944" s="215"/>
      <c r="D944" s="215"/>
      <c r="E944" s="215"/>
      <c r="F944" s="215"/>
      <c r="G944" s="215"/>
      <c r="H944" s="215"/>
      <c r="I944" s="216"/>
      <c r="J944" s="216"/>
      <c r="K944" s="217"/>
      <c r="L944" s="217"/>
      <c r="M944" s="217"/>
      <c r="N944" s="217"/>
      <c r="O944" s="216"/>
      <c r="P944" s="217"/>
      <c r="Q944" s="216"/>
      <c r="R944" s="215"/>
      <c r="S944" s="218"/>
      <c r="T944" s="215"/>
      <c r="U944" s="215"/>
      <c r="V944" s="219"/>
      <c r="W944" s="219"/>
      <c r="Y944" s="215"/>
      <c r="Z944" s="215"/>
      <c r="AA944" s="215"/>
      <c r="AB944" s="215"/>
      <c r="AC944" s="215"/>
      <c r="AD944" s="215"/>
      <c r="AE944" s="215"/>
      <c r="AF944" s="215"/>
      <c r="AG944" s="215"/>
      <c r="AH944" s="215"/>
      <c r="AI944" s="215"/>
      <c r="AJ944" s="215"/>
      <c r="AK944" s="215"/>
      <c r="AM944" s="220"/>
    </row>
    <row r="945" spans="2:39" x14ac:dyDescent="0.3">
      <c r="B945" s="215"/>
      <c r="C945" s="215"/>
      <c r="D945" s="215"/>
      <c r="E945" s="215"/>
      <c r="F945" s="215"/>
      <c r="G945" s="215"/>
      <c r="H945" s="215"/>
      <c r="I945" s="216"/>
      <c r="J945" s="216"/>
      <c r="K945" s="217"/>
      <c r="L945" s="217"/>
      <c r="M945" s="217"/>
      <c r="N945" s="217"/>
      <c r="O945" s="216"/>
      <c r="P945" s="217"/>
      <c r="Q945" s="216"/>
      <c r="R945" s="215"/>
      <c r="S945" s="218"/>
      <c r="T945" s="215"/>
      <c r="U945" s="215"/>
      <c r="V945" s="219"/>
      <c r="W945" s="219"/>
      <c r="Y945" s="215"/>
      <c r="Z945" s="215"/>
      <c r="AA945" s="215"/>
      <c r="AB945" s="215"/>
      <c r="AC945" s="215"/>
      <c r="AD945" s="215"/>
      <c r="AE945" s="215"/>
      <c r="AF945" s="215"/>
      <c r="AG945" s="215"/>
      <c r="AH945" s="215"/>
      <c r="AI945" s="215"/>
      <c r="AJ945" s="215"/>
      <c r="AK945" s="215"/>
      <c r="AM945" s="220"/>
    </row>
    <row r="946" spans="2:39" x14ac:dyDescent="0.3">
      <c r="B946" s="215"/>
      <c r="C946" s="215"/>
      <c r="D946" s="215"/>
      <c r="E946" s="215"/>
      <c r="F946" s="215"/>
      <c r="G946" s="215"/>
      <c r="H946" s="215"/>
      <c r="I946" s="216"/>
      <c r="J946" s="216"/>
      <c r="K946" s="217"/>
      <c r="L946" s="217"/>
      <c r="M946" s="217"/>
      <c r="N946" s="217"/>
      <c r="O946" s="216"/>
      <c r="P946" s="217"/>
      <c r="Q946" s="216"/>
      <c r="R946" s="215"/>
      <c r="S946" s="218"/>
      <c r="T946" s="215"/>
      <c r="U946" s="215"/>
      <c r="V946" s="219"/>
      <c r="W946" s="219"/>
      <c r="Y946" s="215"/>
      <c r="Z946" s="215"/>
      <c r="AA946" s="215"/>
      <c r="AB946" s="215"/>
      <c r="AC946" s="215"/>
      <c r="AD946" s="215"/>
      <c r="AE946" s="215"/>
      <c r="AF946" s="215"/>
      <c r="AG946" s="215"/>
      <c r="AH946" s="215"/>
      <c r="AI946" s="215"/>
      <c r="AJ946" s="215"/>
      <c r="AK946" s="215"/>
      <c r="AM946" s="220"/>
    </row>
    <row r="947" spans="2:39" x14ac:dyDescent="0.3">
      <c r="B947" s="215"/>
      <c r="C947" s="215"/>
      <c r="D947" s="215"/>
      <c r="E947" s="215"/>
      <c r="F947" s="215"/>
      <c r="G947" s="215"/>
      <c r="H947" s="215"/>
      <c r="I947" s="216"/>
      <c r="J947" s="216"/>
      <c r="K947" s="217"/>
      <c r="L947" s="217"/>
      <c r="M947" s="217"/>
      <c r="N947" s="217"/>
      <c r="O947" s="216"/>
      <c r="P947" s="217"/>
      <c r="Q947" s="216"/>
      <c r="R947" s="215"/>
      <c r="S947" s="218"/>
      <c r="T947" s="215"/>
      <c r="U947" s="215"/>
      <c r="V947" s="219"/>
      <c r="W947" s="219"/>
      <c r="Y947" s="215"/>
      <c r="Z947" s="215"/>
      <c r="AA947" s="215"/>
      <c r="AB947" s="215"/>
      <c r="AC947" s="215"/>
      <c r="AD947" s="215"/>
      <c r="AE947" s="215"/>
      <c r="AF947" s="215"/>
      <c r="AG947" s="215"/>
      <c r="AH947" s="215"/>
      <c r="AI947" s="215"/>
      <c r="AJ947" s="215"/>
      <c r="AK947" s="215"/>
      <c r="AM947" s="220"/>
    </row>
    <row r="948" spans="2:39" x14ac:dyDescent="0.3">
      <c r="B948" s="215"/>
      <c r="C948" s="215"/>
      <c r="D948" s="215"/>
      <c r="E948" s="215"/>
      <c r="F948" s="215"/>
      <c r="G948" s="215"/>
      <c r="H948" s="215"/>
      <c r="I948" s="216"/>
      <c r="J948" s="216"/>
      <c r="K948" s="217"/>
      <c r="L948" s="217"/>
      <c r="M948" s="217"/>
      <c r="N948" s="217"/>
      <c r="O948" s="216"/>
      <c r="P948" s="217"/>
      <c r="Q948" s="216"/>
      <c r="R948" s="215"/>
      <c r="S948" s="218"/>
      <c r="T948" s="215"/>
      <c r="U948" s="215"/>
      <c r="V948" s="219"/>
      <c r="W948" s="219"/>
      <c r="Y948" s="215"/>
      <c r="Z948" s="215"/>
      <c r="AA948" s="215"/>
      <c r="AB948" s="215"/>
      <c r="AC948" s="215"/>
      <c r="AD948" s="215"/>
      <c r="AE948" s="215"/>
      <c r="AF948" s="215"/>
      <c r="AG948" s="215"/>
      <c r="AH948" s="215"/>
      <c r="AI948" s="215"/>
      <c r="AJ948" s="215"/>
      <c r="AK948" s="215"/>
      <c r="AM948" s="220"/>
    </row>
    <row r="949" spans="2:39" x14ac:dyDescent="0.3">
      <c r="B949" s="215"/>
      <c r="C949" s="215"/>
      <c r="D949" s="215"/>
      <c r="E949" s="215"/>
      <c r="F949" s="215"/>
      <c r="G949" s="215"/>
      <c r="H949" s="215"/>
      <c r="I949" s="216"/>
      <c r="J949" s="216"/>
      <c r="K949" s="217"/>
      <c r="L949" s="217"/>
      <c r="M949" s="217"/>
      <c r="N949" s="217"/>
      <c r="O949" s="216"/>
      <c r="P949" s="217"/>
      <c r="Q949" s="216"/>
      <c r="R949" s="215"/>
      <c r="S949" s="218"/>
      <c r="T949" s="215"/>
      <c r="U949" s="215"/>
      <c r="V949" s="219"/>
      <c r="W949" s="219"/>
      <c r="Y949" s="215"/>
      <c r="Z949" s="215"/>
      <c r="AA949" s="215"/>
      <c r="AB949" s="215"/>
      <c r="AC949" s="215"/>
      <c r="AD949" s="215"/>
      <c r="AE949" s="215"/>
      <c r="AF949" s="215"/>
      <c r="AG949" s="215"/>
      <c r="AH949" s="215"/>
      <c r="AI949" s="215"/>
      <c r="AJ949" s="215"/>
      <c r="AK949" s="215"/>
      <c r="AM949" s="220"/>
    </row>
    <row r="950" spans="2:39" x14ac:dyDescent="0.3">
      <c r="B950" s="215"/>
      <c r="C950" s="215"/>
      <c r="D950" s="215"/>
      <c r="E950" s="215"/>
      <c r="F950" s="215"/>
      <c r="G950" s="215"/>
      <c r="H950" s="215"/>
      <c r="I950" s="216"/>
      <c r="J950" s="216"/>
      <c r="K950" s="217"/>
      <c r="L950" s="217"/>
      <c r="M950" s="217"/>
      <c r="N950" s="217"/>
      <c r="O950" s="216"/>
      <c r="P950" s="217"/>
      <c r="Q950" s="216"/>
      <c r="R950" s="215"/>
      <c r="S950" s="218"/>
      <c r="T950" s="215"/>
      <c r="U950" s="215"/>
      <c r="V950" s="219"/>
      <c r="W950" s="219"/>
      <c r="Y950" s="215"/>
      <c r="Z950" s="215"/>
      <c r="AA950" s="215"/>
      <c r="AB950" s="215"/>
      <c r="AC950" s="215"/>
      <c r="AD950" s="215"/>
      <c r="AE950" s="215"/>
      <c r="AF950" s="215"/>
      <c r="AG950" s="215"/>
      <c r="AH950" s="215"/>
      <c r="AI950" s="215"/>
      <c r="AJ950" s="215"/>
      <c r="AK950" s="215"/>
      <c r="AM950" s="220"/>
    </row>
    <row r="951" spans="2:39" x14ac:dyDescent="0.3">
      <c r="B951" s="215"/>
      <c r="C951" s="215"/>
      <c r="D951" s="215"/>
      <c r="E951" s="215"/>
      <c r="F951" s="215"/>
      <c r="G951" s="215"/>
      <c r="H951" s="215"/>
      <c r="I951" s="216"/>
      <c r="J951" s="216"/>
      <c r="K951" s="217"/>
      <c r="L951" s="217"/>
      <c r="M951" s="217"/>
      <c r="N951" s="217"/>
      <c r="O951" s="216"/>
      <c r="P951" s="217"/>
      <c r="Q951" s="216"/>
      <c r="R951" s="215"/>
      <c r="S951" s="218"/>
      <c r="T951" s="215"/>
      <c r="U951" s="215"/>
      <c r="V951" s="219"/>
      <c r="W951" s="219"/>
      <c r="Y951" s="215"/>
      <c r="Z951" s="215"/>
      <c r="AA951" s="215"/>
      <c r="AB951" s="215"/>
      <c r="AC951" s="215"/>
      <c r="AD951" s="215"/>
      <c r="AE951" s="215"/>
      <c r="AF951" s="215"/>
      <c r="AG951" s="215"/>
      <c r="AH951" s="215"/>
      <c r="AI951" s="215"/>
      <c r="AJ951" s="215"/>
      <c r="AK951" s="215"/>
      <c r="AM951" s="220"/>
    </row>
    <row r="952" spans="2:39" x14ac:dyDescent="0.3">
      <c r="B952" s="215"/>
      <c r="C952" s="215"/>
      <c r="D952" s="215"/>
      <c r="E952" s="215"/>
      <c r="F952" s="215"/>
      <c r="G952" s="215"/>
      <c r="H952" s="215"/>
      <c r="I952" s="216"/>
      <c r="J952" s="216"/>
      <c r="K952" s="217"/>
      <c r="L952" s="217"/>
      <c r="M952" s="217"/>
      <c r="N952" s="217"/>
      <c r="O952" s="216"/>
      <c r="P952" s="217"/>
      <c r="Q952" s="216"/>
      <c r="R952" s="215"/>
      <c r="S952" s="218"/>
      <c r="T952" s="215"/>
      <c r="U952" s="215"/>
      <c r="V952" s="219"/>
      <c r="W952" s="219"/>
      <c r="Y952" s="215"/>
      <c r="Z952" s="215"/>
      <c r="AA952" s="215"/>
      <c r="AB952" s="215"/>
      <c r="AC952" s="215"/>
      <c r="AD952" s="215"/>
      <c r="AE952" s="215"/>
      <c r="AF952" s="215"/>
      <c r="AG952" s="215"/>
      <c r="AH952" s="215"/>
      <c r="AI952" s="215"/>
      <c r="AJ952" s="215"/>
      <c r="AK952" s="215"/>
      <c r="AM952" s="220"/>
    </row>
    <row r="953" spans="2:39" x14ac:dyDescent="0.3">
      <c r="B953" s="215"/>
      <c r="C953" s="215"/>
      <c r="D953" s="215"/>
      <c r="E953" s="215"/>
      <c r="F953" s="215"/>
      <c r="G953" s="215"/>
      <c r="H953" s="215"/>
      <c r="I953" s="216"/>
      <c r="J953" s="216"/>
      <c r="K953" s="217"/>
      <c r="L953" s="217"/>
      <c r="M953" s="217"/>
      <c r="N953" s="217"/>
      <c r="O953" s="216"/>
      <c r="P953" s="217"/>
      <c r="Q953" s="216"/>
      <c r="R953" s="215"/>
      <c r="S953" s="218"/>
      <c r="T953" s="215"/>
      <c r="U953" s="215"/>
      <c r="V953" s="219"/>
      <c r="W953" s="219"/>
      <c r="Y953" s="215"/>
      <c r="Z953" s="215"/>
      <c r="AA953" s="215"/>
      <c r="AB953" s="215"/>
      <c r="AC953" s="215"/>
      <c r="AD953" s="215"/>
      <c r="AE953" s="215"/>
      <c r="AF953" s="215"/>
      <c r="AG953" s="215"/>
      <c r="AH953" s="215"/>
      <c r="AI953" s="215"/>
      <c r="AJ953" s="215"/>
      <c r="AK953" s="215"/>
      <c r="AM953" s="220"/>
    </row>
    <row r="954" spans="2:39" x14ac:dyDescent="0.3">
      <c r="B954" s="215"/>
      <c r="C954" s="215"/>
      <c r="D954" s="215"/>
      <c r="E954" s="215"/>
      <c r="F954" s="215"/>
      <c r="G954" s="215"/>
      <c r="H954" s="215"/>
      <c r="I954" s="216"/>
      <c r="J954" s="216"/>
      <c r="K954" s="217"/>
      <c r="L954" s="217"/>
      <c r="M954" s="217"/>
      <c r="N954" s="217"/>
      <c r="O954" s="216"/>
      <c r="P954" s="217"/>
      <c r="Q954" s="216"/>
      <c r="R954" s="215"/>
      <c r="S954" s="218"/>
      <c r="T954" s="215"/>
      <c r="U954" s="215"/>
      <c r="V954" s="219"/>
      <c r="W954" s="219"/>
      <c r="Y954" s="215"/>
      <c r="Z954" s="215"/>
      <c r="AA954" s="215"/>
      <c r="AB954" s="215"/>
      <c r="AC954" s="215"/>
      <c r="AD954" s="215"/>
      <c r="AE954" s="215"/>
      <c r="AF954" s="215"/>
      <c r="AG954" s="215"/>
      <c r="AH954" s="215"/>
      <c r="AI954" s="215"/>
      <c r="AJ954" s="215"/>
      <c r="AK954" s="215"/>
      <c r="AM954" s="220"/>
    </row>
    <row r="955" spans="2:39" x14ac:dyDescent="0.3">
      <c r="B955" s="215"/>
      <c r="C955" s="215"/>
      <c r="D955" s="215"/>
      <c r="E955" s="215"/>
      <c r="F955" s="215"/>
      <c r="G955" s="215"/>
      <c r="H955" s="215"/>
      <c r="I955" s="216"/>
      <c r="J955" s="216"/>
      <c r="K955" s="217"/>
      <c r="L955" s="217"/>
      <c r="M955" s="217"/>
      <c r="N955" s="217"/>
      <c r="O955" s="216"/>
      <c r="P955" s="217"/>
      <c r="Q955" s="216"/>
      <c r="R955" s="215"/>
      <c r="S955" s="218"/>
      <c r="T955" s="215"/>
      <c r="U955" s="215"/>
      <c r="V955" s="219"/>
      <c r="W955" s="219"/>
      <c r="Y955" s="215"/>
      <c r="Z955" s="215"/>
      <c r="AA955" s="215"/>
      <c r="AB955" s="215"/>
      <c r="AC955" s="215"/>
      <c r="AD955" s="215"/>
      <c r="AE955" s="215"/>
      <c r="AF955" s="215"/>
      <c r="AG955" s="215"/>
      <c r="AH955" s="215"/>
      <c r="AI955" s="215"/>
      <c r="AJ955" s="215"/>
      <c r="AK955" s="215"/>
      <c r="AM955" s="220"/>
    </row>
    <row r="956" spans="2:39" x14ac:dyDescent="0.3">
      <c r="B956" s="215"/>
      <c r="C956" s="215"/>
      <c r="D956" s="215"/>
      <c r="E956" s="215"/>
      <c r="F956" s="215"/>
      <c r="G956" s="215"/>
      <c r="H956" s="215"/>
      <c r="I956" s="216"/>
      <c r="J956" s="216"/>
      <c r="K956" s="217"/>
      <c r="L956" s="217"/>
      <c r="M956" s="217"/>
      <c r="N956" s="217"/>
      <c r="O956" s="216"/>
      <c r="P956" s="217"/>
      <c r="Q956" s="216"/>
      <c r="R956" s="215"/>
      <c r="S956" s="218"/>
      <c r="T956" s="215"/>
      <c r="U956" s="215"/>
      <c r="V956" s="219"/>
      <c r="W956" s="219"/>
      <c r="Y956" s="215"/>
      <c r="Z956" s="215"/>
      <c r="AA956" s="215"/>
      <c r="AB956" s="215"/>
      <c r="AC956" s="215"/>
      <c r="AD956" s="215"/>
      <c r="AE956" s="215"/>
      <c r="AF956" s="215"/>
      <c r="AG956" s="215"/>
      <c r="AH956" s="215"/>
      <c r="AI956" s="215"/>
      <c r="AJ956" s="215"/>
      <c r="AK956" s="215"/>
      <c r="AM956" s="220"/>
    </row>
    <row r="957" spans="2:39" x14ac:dyDescent="0.3">
      <c r="B957" s="215"/>
      <c r="C957" s="215"/>
      <c r="D957" s="215"/>
      <c r="E957" s="215"/>
      <c r="F957" s="215"/>
      <c r="G957" s="215"/>
      <c r="H957" s="215"/>
      <c r="I957" s="216"/>
      <c r="J957" s="216"/>
      <c r="K957" s="217"/>
      <c r="L957" s="217"/>
      <c r="M957" s="217"/>
      <c r="N957" s="217"/>
      <c r="O957" s="216"/>
      <c r="P957" s="217"/>
      <c r="Q957" s="216"/>
      <c r="R957" s="215"/>
      <c r="S957" s="218"/>
      <c r="T957" s="215"/>
      <c r="U957" s="215"/>
      <c r="V957" s="219"/>
      <c r="W957" s="219"/>
      <c r="Y957" s="215"/>
      <c r="Z957" s="215"/>
      <c r="AA957" s="215"/>
      <c r="AB957" s="215"/>
      <c r="AC957" s="215"/>
      <c r="AD957" s="215"/>
      <c r="AE957" s="215"/>
      <c r="AF957" s="215"/>
      <c r="AG957" s="215"/>
      <c r="AH957" s="215"/>
      <c r="AI957" s="215"/>
      <c r="AJ957" s="215"/>
      <c r="AK957" s="215"/>
      <c r="AM957" s="220"/>
    </row>
    <row r="958" spans="2:39" x14ac:dyDescent="0.3">
      <c r="B958" s="215"/>
      <c r="C958" s="215"/>
      <c r="D958" s="215"/>
      <c r="E958" s="215"/>
      <c r="F958" s="215"/>
      <c r="G958" s="215"/>
      <c r="H958" s="215"/>
      <c r="I958" s="216"/>
      <c r="J958" s="216"/>
      <c r="K958" s="217"/>
      <c r="L958" s="217"/>
      <c r="M958" s="217"/>
      <c r="N958" s="217"/>
      <c r="O958" s="216"/>
      <c r="P958" s="217"/>
      <c r="Q958" s="216"/>
      <c r="R958" s="215"/>
      <c r="S958" s="218"/>
      <c r="T958" s="215"/>
      <c r="U958" s="215"/>
      <c r="V958" s="219"/>
      <c r="W958" s="219"/>
      <c r="Y958" s="215"/>
      <c r="Z958" s="215"/>
      <c r="AA958" s="215"/>
      <c r="AB958" s="215"/>
      <c r="AC958" s="215"/>
      <c r="AD958" s="215"/>
      <c r="AE958" s="215"/>
      <c r="AF958" s="215"/>
      <c r="AG958" s="215"/>
      <c r="AH958" s="215"/>
      <c r="AI958" s="215"/>
      <c r="AJ958" s="215"/>
      <c r="AK958" s="215"/>
      <c r="AM958" s="220"/>
    </row>
    <row r="959" spans="2:39" x14ac:dyDescent="0.3">
      <c r="B959" s="215"/>
      <c r="C959" s="215"/>
      <c r="D959" s="215"/>
      <c r="E959" s="215"/>
      <c r="F959" s="215"/>
      <c r="G959" s="215"/>
      <c r="H959" s="215"/>
      <c r="I959" s="216"/>
      <c r="J959" s="216"/>
      <c r="K959" s="217"/>
      <c r="L959" s="217"/>
      <c r="M959" s="217"/>
      <c r="N959" s="217"/>
      <c r="O959" s="216"/>
      <c r="P959" s="217"/>
      <c r="Q959" s="216"/>
      <c r="R959" s="215"/>
      <c r="S959" s="218"/>
      <c r="T959" s="215"/>
      <c r="U959" s="215"/>
      <c r="V959" s="219"/>
      <c r="W959" s="219"/>
      <c r="Y959" s="215"/>
      <c r="Z959" s="215"/>
      <c r="AA959" s="215"/>
      <c r="AB959" s="215"/>
      <c r="AC959" s="215"/>
      <c r="AD959" s="215"/>
      <c r="AE959" s="215"/>
      <c r="AF959" s="215"/>
      <c r="AG959" s="215"/>
      <c r="AH959" s="215"/>
      <c r="AI959" s="215"/>
      <c r="AJ959" s="215"/>
      <c r="AK959" s="215"/>
      <c r="AM959" s="220"/>
    </row>
    <row r="960" spans="2:39" x14ac:dyDescent="0.3">
      <c r="B960" s="215"/>
      <c r="C960" s="215"/>
      <c r="D960" s="215"/>
      <c r="E960" s="215"/>
      <c r="F960" s="215"/>
      <c r="G960" s="215"/>
      <c r="H960" s="215"/>
      <c r="I960" s="216"/>
      <c r="J960" s="216"/>
      <c r="K960" s="217"/>
      <c r="L960" s="217"/>
      <c r="M960" s="217"/>
      <c r="N960" s="217"/>
      <c r="O960" s="216"/>
      <c r="P960" s="217"/>
      <c r="Q960" s="216"/>
      <c r="R960" s="215"/>
      <c r="S960" s="218"/>
      <c r="T960" s="215"/>
      <c r="U960" s="215"/>
      <c r="V960" s="219"/>
      <c r="W960" s="219"/>
      <c r="Y960" s="215"/>
      <c r="Z960" s="215"/>
      <c r="AA960" s="215"/>
      <c r="AB960" s="215"/>
      <c r="AC960" s="215"/>
      <c r="AD960" s="215"/>
      <c r="AE960" s="215"/>
      <c r="AF960" s="215"/>
      <c r="AG960" s="215"/>
      <c r="AH960" s="215"/>
      <c r="AI960" s="215"/>
      <c r="AJ960" s="215"/>
      <c r="AK960" s="215"/>
      <c r="AM960" s="220"/>
    </row>
    <row r="961" spans="2:39" x14ac:dyDescent="0.3">
      <c r="B961" s="215"/>
      <c r="C961" s="215"/>
      <c r="D961" s="215"/>
      <c r="E961" s="215"/>
      <c r="F961" s="215"/>
      <c r="G961" s="215"/>
      <c r="H961" s="215"/>
      <c r="I961" s="216"/>
      <c r="J961" s="216"/>
      <c r="K961" s="217"/>
      <c r="L961" s="217"/>
      <c r="M961" s="217"/>
      <c r="N961" s="217"/>
      <c r="O961" s="216"/>
      <c r="P961" s="217"/>
      <c r="Q961" s="216"/>
      <c r="R961" s="215"/>
      <c r="S961" s="218"/>
      <c r="T961" s="215"/>
      <c r="U961" s="215"/>
      <c r="V961" s="219"/>
      <c r="W961" s="219"/>
      <c r="Y961" s="215"/>
      <c r="Z961" s="215"/>
      <c r="AA961" s="215"/>
      <c r="AB961" s="215"/>
      <c r="AC961" s="215"/>
      <c r="AD961" s="215"/>
      <c r="AE961" s="215"/>
      <c r="AF961" s="215"/>
      <c r="AG961" s="215"/>
      <c r="AH961" s="215"/>
      <c r="AI961" s="215"/>
      <c r="AJ961" s="215"/>
      <c r="AK961" s="215"/>
      <c r="AM961" s="220"/>
    </row>
    <row r="962" spans="2:39" x14ac:dyDescent="0.3">
      <c r="B962" s="215"/>
      <c r="C962" s="215"/>
      <c r="D962" s="215"/>
      <c r="E962" s="215"/>
      <c r="F962" s="215"/>
      <c r="G962" s="215"/>
      <c r="H962" s="215"/>
      <c r="I962" s="216"/>
      <c r="J962" s="216"/>
      <c r="K962" s="217"/>
      <c r="L962" s="217"/>
      <c r="M962" s="217"/>
      <c r="N962" s="217"/>
      <c r="O962" s="216"/>
      <c r="P962" s="217"/>
      <c r="Q962" s="216"/>
      <c r="R962" s="215"/>
      <c r="S962" s="218"/>
      <c r="T962" s="215"/>
      <c r="U962" s="215"/>
      <c r="V962" s="219"/>
      <c r="W962" s="219"/>
      <c r="Y962" s="215"/>
      <c r="Z962" s="215"/>
      <c r="AA962" s="215"/>
      <c r="AB962" s="215"/>
      <c r="AC962" s="215"/>
      <c r="AD962" s="215"/>
      <c r="AE962" s="215"/>
      <c r="AF962" s="215"/>
      <c r="AG962" s="215"/>
      <c r="AH962" s="215"/>
      <c r="AI962" s="215"/>
      <c r="AJ962" s="215"/>
      <c r="AK962" s="215"/>
      <c r="AM962" s="220"/>
    </row>
    <row r="963" spans="2:39" x14ac:dyDescent="0.3">
      <c r="B963" s="215"/>
      <c r="C963" s="215"/>
      <c r="D963" s="215"/>
      <c r="E963" s="215"/>
      <c r="F963" s="215"/>
      <c r="G963" s="215"/>
      <c r="H963" s="215"/>
      <c r="I963" s="216"/>
      <c r="J963" s="216"/>
      <c r="K963" s="217"/>
      <c r="L963" s="217"/>
      <c r="M963" s="217"/>
      <c r="N963" s="217"/>
      <c r="O963" s="216"/>
      <c r="P963" s="217"/>
      <c r="Q963" s="216"/>
      <c r="R963" s="215"/>
      <c r="S963" s="218"/>
      <c r="T963" s="215"/>
      <c r="U963" s="215"/>
      <c r="V963" s="219"/>
      <c r="W963" s="219"/>
      <c r="Y963" s="215"/>
      <c r="Z963" s="215"/>
      <c r="AA963" s="215"/>
      <c r="AB963" s="215"/>
      <c r="AC963" s="215"/>
      <c r="AD963" s="215"/>
      <c r="AE963" s="215"/>
      <c r="AF963" s="215"/>
      <c r="AG963" s="215"/>
      <c r="AH963" s="215"/>
      <c r="AI963" s="215"/>
      <c r="AJ963" s="215"/>
      <c r="AK963" s="215"/>
      <c r="AM963" s="220"/>
    </row>
    <row r="964" spans="2:39" x14ac:dyDescent="0.3">
      <c r="B964" s="215"/>
      <c r="C964" s="215"/>
      <c r="D964" s="215"/>
      <c r="E964" s="215"/>
      <c r="F964" s="215"/>
      <c r="G964" s="215"/>
      <c r="H964" s="215"/>
      <c r="I964" s="216"/>
      <c r="J964" s="216"/>
      <c r="K964" s="217"/>
      <c r="L964" s="217"/>
      <c r="M964" s="217"/>
      <c r="N964" s="217"/>
      <c r="O964" s="216"/>
      <c r="P964" s="217"/>
      <c r="Q964" s="216"/>
      <c r="R964" s="215"/>
      <c r="S964" s="218"/>
      <c r="T964" s="215"/>
      <c r="U964" s="215"/>
      <c r="V964" s="219"/>
      <c r="W964" s="219"/>
      <c r="Y964" s="215"/>
      <c r="Z964" s="215"/>
      <c r="AA964" s="215"/>
      <c r="AB964" s="215"/>
      <c r="AC964" s="215"/>
      <c r="AD964" s="215"/>
      <c r="AE964" s="215"/>
      <c r="AF964" s="215"/>
      <c r="AG964" s="215"/>
      <c r="AH964" s="215"/>
      <c r="AI964" s="215"/>
      <c r="AJ964" s="215"/>
      <c r="AK964" s="215"/>
      <c r="AM964" s="220"/>
    </row>
    <row r="965" spans="2:39" x14ac:dyDescent="0.3">
      <c r="B965" s="215"/>
      <c r="C965" s="215"/>
      <c r="D965" s="215"/>
      <c r="E965" s="215"/>
      <c r="F965" s="215"/>
      <c r="G965" s="215"/>
      <c r="H965" s="215"/>
      <c r="I965" s="216"/>
      <c r="J965" s="216"/>
      <c r="K965" s="217"/>
      <c r="L965" s="217"/>
      <c r="M965" s="217"/>
      <c r="N965" s="217"/>
      <c r="O965" s="216"/>
      <c r="P965" s="217"/>
      <c r="Q965" s="216"/>
      <c r="R965" s="215"/>
      <c r="S965" s="218"/>
      <c r="T965" s="215"/>
      <c r="U965" s="215"/>
      <c r="V965" s="219"/>
      <c r="W965" s="219"/>
      <c r="Y965" s="215"/>
      <c r="Z965" s="215"/>
      <c r="AA965" s="215"/>
      <c r="AB965" s="215"/>
      <c r="AC965" s="215"/>
      <c r="AD965" s="215"/>
      <c r="AE965" s="215"/>
      <c r="AF965" s="215"/>
      <c r="AG965" s="215"/>
      <c r="AH965" s="215"/>
      <c r="AI965" s="215"/>
      <c r="AJ965" s="215"/>
      <c r="AK965" s="215"/>
      <c r="AM965" s="220"/>
    </row>
    <row r="966" spans="2:39" x14ac:dyDescent="0.3">
      <c r="B966" s="215"/>
      <c r="C966" s="215"/>
      <c r="D966" s="215"/>
      <c r="E966" s="215"/>
      <c r="F966" s="215"/>
      <c r="G966" s="215"/>
      <c r="H966" s="215"/>
      <c r="I966" s="216"/>
      <c r="J966" s="216"/>
      <c r="K966" s="217"/>
      <c r="L966" s="217"/>
      <c r="M966" s="217"/>
      <c r="N966" s="217"/>
      <c r="O966" s="216"/>
      <c r="P966" s="217"/>
      <c r="Q966" s="216"/>
      <c r="R966" s="215"/>
      <c r="S966" s="218"/>
      <c r="T966" s="215"/>
      <c r="U966" s="215"/>
      <c r="V966" s="219"/>
      <c r="W966" s="219"/>
      <c r="Y966" s="215"/>
      <c r="Z966" s="215"/>
      <c r="AA966" s="215"/>
      <c r="AB966" s="215"/>
      <c r="AC966" s="215"/>
      <c r="AD966" s="215"/>
      <c r="AE966" s="215"/>
      <c r="AF966" s="215"/>
      <c r="AG966" s="215"/>
      <c r="AH966" s="215"/>
      <c r="AI966" s="215"/>
      <c r="AJ966" s="215"/>
      <c r="AK966" s="215"/>
      <c r="AM966" s="220"/>
    </row>
    <row r="967" spans="2:39" x14ac:dyDescent="0.3">
      <c r="B967" s="215"/>
      <c r="C967" s="215"/>
      <c r="D967" s="215"/>
      <c r="E967" s="215"/>
      <c r="F967" s="215"/>
      <c r="G967" s="215"/>
      <c r="H967" s="215"/>
      <c r="I967" s="216"/>
      <c r="J967" s="216"/>
      <c r="K967" s="217"/>
      <c r="L967" s="217"/>
      <c r="M967" s="217"/>
      <c r="N967" s="217"/>
      <c r="O967" s="216"/>
      <c r="P967" s="217"/>
      <c r="Q967" s="216"/>
      <c r="R967" s="215"/>
      <c r="S967" s="218"/>
      <c r="T967" s="215"/>
      <c r="U967" s="215"/>
      <c r="V967" s="219"/>
      <c r="W967" s="219"/>
      <c r="Y967" s="215"/>
      <c r="Z967" s="215"/>
      <c r="AA967" s="215"/>
      <c r="AB967" s="215"/>
      <c r="AC967" s="215"/>
      <c r="AD967" s="215"/>
      <c r="AE967" s="215"/>
      <c r="AF967" s="215"/>
      <c r="AG967" s="215"/>
      <c r="AH967" s="215"/>
      <c r="AI967" s="215"/>
      <c r="AJ967" s="215"/>
      <c r="AK967" s="215"/>
      <c r="AM967" s="220"/>
    </row>
    <row r="968" spans="2:39" x14ac:dyDescent="0.3">
      <c r="B968" s="215"/>
      <c r="C968" s="215"/>
      <c r="D968" s="215"/>
      <c r="E968" s="215"/>
      <c r="F968" s="215"/>
      <c r="G968" s="215"/>
      <c r="H968" s="215"/>
      <c r="I968" s="216"/>
      <c r="J968" s="216"/>
      <c r="K968" s="217"/>
      <c r="L968" s="217"/>
      <c r="M968" s="217"/>
      <c r="N968" s="217"/>
      <c r="O968" s="216"/>
      <c r="P968" s="217"/>
      <c r="Q968" s="216"/>
      <c r="R968" s="215"/>
      <c r="S968" s="218"/>
      <c r="T968" s="215"/>
      <c r="U968" s="215"/>
      <c r="V968" s="219"/>
      <c r="W968" s="219"/>
      <c r="Y968" s="215"/>
      <c r="Z968" s="215"/>
      <c r="AA968" s="215"/>
      <c r="AB968" s="215"/>
      <c r="AC968" s="215"/>
      <c r="AD968" s="215"/>
      <c r="AE968" s="215"/>
      <c r="AF968" s="215"/>
      <c r="AG968" s="215"/>
      <c r="AH968" s="215"/>
      <c r="AI968" s="215"/>
      <c r="AJ968" s="215"/>
      <c r="AK968" s="215"/>
      <c r="AM968" s="220"/>
    </row>
    <row r="969" spans="2:39" x14ac:dyDescent="0.3">
      <c r="B969" s="215"/>
      <c r="C969" s="215"/>
      <c r="D969" s="215"/>
      <c r="E969" s="215"/>
      <c r="F969" s="215"/>
      <c r="G969" s="215"/>
      <c r="H969" s="215"/>
      <c r="I969" s="216"/>
      <c r="J969" s="216"/>
      <c r="K969" s="217"/>
      <c r="L969" s="217"/>
      <c r="M969" s="217"/>
      <c r="N969" s="217"/>
      <c r="O969" s="216"/>
      <c r="P969" s="217"/>
      <c r="Q969" s="216"/>
      <c r="R969" s="215"/>
      <c r="S969" s="218"/>
      <c r="T969" s="215"/>
      <c r="U969" s="215"/>
      <c r="V969" s="219"/>
      <c r="W969" s="219"/>
      <c r="Y969" s="215"/>
      <c r="Z969" s="215"/>
      <c r="AA969" s="215"/>
      <c r="AB969" s="215"/>
      <c r="AC969" s="215"/>
      <c r="AD969" s="215"/>
      <c r="AE969" s="215"/>
      <c r="AF969" s="215"/>
      <c r="AG969" s="215"/>
      <c r="AH969" s="215"/>
      <c r="AI969" s="215"/>
      <c r="AJ969" s="215"/>
      <c r="AK969" s="215"/>
      <c r="AM969" s="220"/>
    </row>
    <row r="970" spans="2:39" x14ac:dyDescent="0.3">
      <c r="B970" s="215"/>
      <c r="C970" s="215"/>
      <c r="D970" s="215"/>
      <c r="E970" s="215"/>
      <c r="F970" s="215"/>
      <c r="G970" s="215"/>
      <c r="H970" s="215"/>
      <c r="I970" s="216"/>
      <c r="J970" s="216"/>
      <c r="K970" s="217"/>
      <c r="L970" s="217"/>
      <c r="M970" s="217"/>
      <c r="N970" s="217"/>
      <c r="O970" s="216"/>
      <c r="P970" s="217"/>
      <c r="Q970" s="216"/>
      <c r="R970" s="215"/>
      <c r="S970" s="218"/>
      <c r="T970" s="215"/>
      <c r="U970" s="215"/>
      <c r="V970" s="219"/>
      <c r="W970" s="219"/>
      <c r="Y970" s="215"/>
      <c r="Z970" s="215"/>
      <c r="AA970" s="215"/>
      <c r="AB970" s="215"/>
      <c r="AC970" s="215"/>
      <c r="AD970" s="215"/>
      <c r="AE970" s="215"/>
      <c r="AF970" s="215"/>
      <c r="AG970" s="215"/>
      <c r="AH970" s="215"/>
      <c r="AI970" s="215"/>
      <c r="AJ970" s="215"/>
      <c r="AK970" s="215"/>
      <c r="AM970" s="220"/>
    </row>
    <row r="971" spans="2:39" x14ac:dyDescent="0.3">
      <c r="B971" s="215"/>
      <c r="C971" s="215"/>
      <c r="D971" s="215"/>
      <c r="E971" s="215"/>
      <c r="F971" s="215"/>
      <c r="G971" s="215"/>
      <c r="H971" s="215"/>
      <c r="I971" s="216"/>
      <c r="J971" s="216"/>
      <c r="K971" s="217"/>
      <c r="L971" s="217"/>
      <c r="M971" s="217"/>
      <c r="N971" s="217"/>
      <c r="O971" s="216"/>
      <c r="P971" s="217"/>
      <c r="Q971" s="216"/>
      <c r="R971" s="215"/>
      <c r="S971" s="218"/>
      <c r="T971" s="215"/>
      <c r="U971" s="215"/>
      <c r="V971" s="219"/>
      <c r="W971" s="219"/>
      <c r="Y971" s="215"/>
      <c r="Z971" s="215"/>
      <c r="AA971" s="215"/>
      <c r="AB971" s="215"/>
      <c r="AC971" s="215"/>
      <c r="AD971" s="215"/>
      <c r="AE971" s="215"/>
      <c r="AF971" s="215"/>
      <c r="AG971" s="215"/>
      <c r="AH971" s="215"/>
      <c r="AI971" s="215"/>
      <c r="AJ971" s="215"/>
      <c r="AK971" s="215"/>
      <c r="AM971" s="220"/>
    </row>
    <row r="972" spans="2:39" x14ac:dyDescent="0.3">
      <c r="B972" s="215"/>
      <c r="C972" s="215"/>
      <c r="D972" s="215"/>
      <c r="E972" s="215"/>
      <c r="F972" s="215"/>
      <c r="G972" s="215"/>
      <c r="H972" s="215"/>
      <c r="I972" s="216"/>
      <c r="J972" s="216"/>
      <c r="K972" s="217"/>
      <c r="L972" s="217"/>
      <c r="M972" s="217"/>
      <c r="N972" s="217"/>
      <c r="O972" s="216"/>
      <c r="P972" s="217"/>
      <c r="Q972" s="216"/>
      <c r="R972" s="215"/>
      <c r="S972" s="218"/>
      <c r="T972" s="215"/>
      <c r="U972" s="215"/>
      <c r="V972" s="219"/>
      <c r="W972" s="219"/>
      <c r="Y972" s="215"/>
      <c r="Z972" s="215"/>
      <c r="AA972" s="215"/>
      <c r="AB972" s="215"/>
      <c r="AC972" s="215"/>
      <c r="AD972" s="215"/>
      <c r="AE972" s="215"/>
      <c r="AF972" s="215"/>
      <c r="AG972" s="215"/>
      <c r="AH972" s="215"/>
      <c r="AI972" s="215"/>
      <c r="AJ972" s="215"/>
      <c r="AK972" s="215"/>
      <c r="AM972" s="220"/>
    </row>
    <row r="973" spans="2:39" x14ac:dyDescent="0.3">
      <c r="B973" s="215"/>
      <c r="C973" s="215"/>
      <c r="D973" s="215"/>
      <c r="E973" s="215"/>
      <c r="F973" s="215"/>
      <c r="G973" s="215"/>
      <c r="H973" s="215"/>
      <c r="I973" s="216"/>
      <c r="J973" s="216"/>
      <c r="K973" s="217"/>
      <c r="L973" s="217"/>
      <c r="M973" s="217"/>
      <c r="N973" s="217"/>
      <c r="O973" s="216"/>
      <c r="P973" s="217"/>
      <c r="Q973" s="216"/>
      <c r="R973" s="215"/>
      <c r="S973" s="218"/>
      <c r="T973" s="215"/>
      <c r="U973" s="215"/>
      <c r="V973" s="219"/>
      <c r="W973" s="219"/>
      <c r="Y973" s="215"/>
      <c r="Z973" s="215"/>
      <c r="AA973" s="215"/>
      <c r="AB973" s="215"/>
      <c r="AC973" s="215"/>
      <c r="AD973" s="215"/>
      <c r="AE973" s="215"/>
      <c r="AF973" s="215"/>
      <c r="AG973" s="215"/>
      <c r="AH973" s="215"/>
      <c r="AI973" s="215"/>
      <c r="AJ973" s="215"/>
      <c r="AK973" s="215"/>
      <c r="AM973" s="220"/>
    </row>
    <row r="974" spans="2:39" x14ac:dyDescent="0.3">
      <c r="B974" s="215"/>
      <c r="C974" s="215"/>
      <c r="D974" s="215"/>
      <c r="E974" s="215"/>
      <c r="F974" s="215"/>
      <c r="G974" s="215"/>
      <c r="H974" s="215"/>
      <c r="I974" s="216"/>
      <c r="J974" s="216"/>
      <c r="K974" s="217"/>
      <c r="L974" s="217"/>
      <c r="M974" s="217"/>
      <c r="N974" s="217"/>
      <c r="O974" s="216"/>
      <c r="P974" s="217"/>
      <c r="Q974" s="216"/>
      <c r="R974" s="215"/>
      <c r="S974" s="218"/>
      <c r="T974" s="215"/>
      <c r="U974" s="215"/>
      <c r="V974" s="219"/>
      <c r="W974" s="219"/>
      <c r="Y974" s="215"/>
      <c r="Z974" s="215"/>
      <c r="AA974" s="215"/>
      <c r="AB974" s="215"/>
      <c r="AC974" s="215"/>
      <c r="AD974" s="215"/>
      <c r="AE974" s="215"/>
      <c r="AF974" s="215"/>
      <c r="AG974" s="215"/>
      <c r="AH974" s="215"/>
      <c r="AI974" s="215"/>
      <c r="AJ974" s="215"/>
      <c r="AK974" s="215"/>
      <c r="AM974" s="220"/>
    </row>
    <row r="975" spans="2:39" x14ac:dyDescent="0.3">
      <c r="B975" s="215"/>
      <c r="C975" s="215"/>
      <c r="D975" s="215"/>
      <c r="E975" s="215"/>
      <c r="F975" s="215"/>
      <c r="G975" s="215"/>
      <c r="H975" s="215"/>
      <c r="I975" s="216"/>
      <c r="J975" s="216"/>
      <c r="K975" s="217"/>
      <c r="L975" s="217"/>
      <c r="M975" s="217"/>
      <c r="N975" s="217"/>
      <c r="O975" s="216"/>
      <c r="P975" s="217"/>
      <c r="Q975" s="216"/>
      <c r="R975" s="215"/>
      <c r="S975" s="218"/>
      <c r="T975" s="215"/>
      <c r="U975" s="215"/>
      <c r="V975" s="219"/>
      <c r="W975" s="219"/>
      <c r="Y975" s="215"/>
      <c r="Z975" s="215"/>
      <c r="AA975" s="215"/>
      <c r="AB975" s="215"/>
      <c r="AC975" s="215"/>
      <c r="AD975" s="215"/>
      <c r="AE975" s="215"/>
      <c r="AF975" s="215"/>
      <c r="AG975" s="215"/>
      <c r="AH975" s="215"/>
      <c r="AI975" s="215"/>
      <c r="AJ975" s="215"/>
      <c r="AK975" s="215"/>
      <c r="AM975" s="220"/>
    </row>
    <row r="976" spans="2:39" x14ac:dyDescent="0.3">
      <c r="B976" s="215"/>
      <c r="C976" s="215"/>
      <c r="D976" s="215"/>
      <c r="E976" s="215"/>
      <c r="F976" s="215"/>
      <c r="G976" s="215"/>
      <c r="H976" s="215"/>
      <c r="I976" s="216"/>
      <c r="J976" s="216"/>
      <c r="K976" s="217"/>
      <c r="L976" s="217"/>
      <c r="M976" s="217"/>
      <c r="N976" s="217"/>
      <c r="O976" s="216"/>
      <c r="P976" s="217"/>
      <c r="Q976" s="216"/>
      <c r="R976" s="215"/>
      <c r="S976" s="218"/>
      <c r="T976" s="215"/>
      <c r="U976" s="215"/>
      <c r="V976" s="219"/>
      <c r="W976" s="219"/>
      <c r="Y976" s="215"/>
      <c r="Z976" s="215"/>
      <c r="AA976" s="215"/>
      <c r="AB976" s="215"/>
      <c r="AC976" s="215"/>
      <c r="AD976" s="215"/>
      <c r="AE976" s="215"/>
      <c r="AF976" s="215"/>
      <c r="AG976" s="215"/>
      <c r="AH976" s="215"/>
      <c r="AI976" s="215"/>
      <c r="AJ976" s="215"/>
      <c r="AK976" s="215"/>
      <c r="AM976" s="220"/>
    </row>
    <row r="977" spans="2:39" x14ac:dyDescent="0.3">
      <c r="B977" s="215"/>
      <c r="C977" s="215"/>
      <c r="D977" s="215"/>
      <c r="E977" s="215"/>
      <c r="F977" s="215"/>
      <c r="G977" s="215"/>
      <c r="H977" s="215"/>
      <c r="I977" s="216"/>
      <c r="J977" s="216"/>
      <c r="K977" s="217"/>
      <c r="L977" s="217"/>
      <c r="M977" s="217"/>
      <c r="N977" s="217"/>
      <c r="O977" s="216"/>
      <c r="P977" s="217"/>
      <c r="Q977" s="216"/>
      <c r="R977" s="215"/>
      <c r="S977" s="218"/>
      <c r="T977" s="215"/>
      <c r="U977" s="215"/>
      <c r="V977" s="219"/>
      <c r="W977" s="219"/>
      <c r="Y977" s="215"/>
      <c r="Z977" s="215"/>
      <c r="AA977" s="215"/>
      <c r="AB977" s="215"/>
      <c r="AC977" s="215"/>
      <c r="AD977" s="215"/>
      <c r="AE977" s="215"/>
      <c r="AF977" s="215"/>
      <c r="AG977" s="215"/>
      <c r="AH977" s="215"/>
      <c r="AI977" s="215"/>
      <c r="AJ977" s="215"/>
      <c r="AK977" s="215"/>
      <c r="AM977" s="220"/>
    </row>
    <row r="978" spans="2:39" x14ac:dyDescent="0.3">
      <c r="B978" s="215"/>
      <c r="C978" s="215"/>
      <c r="D978" s="215"/>
      <c r="E978" s="215"/>
      <c r="F978" s="215"/>
      <c r="G978" s="215"/>
      <c r="H978" s="215"/>
      <c r="I978" s="216"/>
      <c r="J978" s="216"/>
      <c r="K978" s="217"/>
      <c r="L978" s="217"/>
      <c r="M978" s="217"/>
      <c r="N978" s="217"/>
      <c r="O978" s="216"/>
      <c r="P978" s="217"/>
      <c r="Q978" s="216"/>
      <c r="R978" s="215"/>
      <c r="S978" s="218"/>
      <c r="T978" s="215"/>
      <c r="U978" s="215"/>
      <c r="V978" s="219"/>
      <c r="W978" s="219"/>
      <c r="Y978" s="215"/>
      <c r="Z978" s="215"/>
      <c r="AA978" s="215"/>
      <c r="AB978" s="215"/>
      <c r="AC978" s="215"/>
      <c r="AD978" s="215"/>
      <c r="AE978" s="215"/>
      <c r="AF978" s="215"/>
      <c r="AG978" s="215"/>
      <c r="AH978" s="215"/>
      <c r="AI978" s="215"/>
      <c r="AJ978" s="215"/>
      <c r="AK978" s="215"/>
      <c r="AM978" s="220"/>
    </row>
    <row r="979" spans="2:39" x14ac:dyDescent="0.3">
      <c r="B979" s="215"/>
      <c r="C979" s="215"/>
      <c r="D979" s="215"/>
      <c r="E979" s="215"/>
      <c r="F979" s="215"/>
      <c r="G979" s="215"/>
      <c r="H979" s="215"/>
      <c r="I979" s="216"/>
      <c r="J979" s="216"/>
      <c r="K979" s="217"/>
      <c r="L979" s="217"/>
      <c r="M979" s="217"/>
      <c r="N979" s="217"/>
      <c r="O979" s="216"/>
      <c r="P979" s="217"/>
      <c r="Q979" s="216"/>
      <c r="R979" s="215"/>
      <c r="S979" s="218"/>
      <c r="T979" s="215"/>
      <c r="U979" s="215"/>
      <c r="V979" s="219"/>
      <c r="W979" s="219"/>
      <c r="Y979" s="215"/>
      <c r="Z979" s="215"/>
      <c r="AA979" s="215"/>
      <c r="AB979" s="215"/>
      <c r="AC979" s="215"/>
      <c r="AD979" s="215"/>
      <c r="AE979" s="215"/>
      <c r="AF979" s="215"/>
      <c r="AG979" s="215"/>
      <c r="AH979" s="215"/>
      <c r="AI979" s="215"/>
      <c r="AJ979" s="215"/>
      <c r="AK979" s="215"/>
      <c r="AM979" s="220"/>
    </row>
    <row r="980" spans="2:39" x14ac:dyDescent="0.3">
      <c r="B980" s="215"/>
      <c r="C980" s="215"/>
      <c r="D980" s="215"/>
      <c r="E980" s="215"/>
      <c r="F980" s="215"/>
      <c r="G980" s="215"/>
      <c r="H980" s="215"/>
      <c r="I980" s="216"/>
      <c r="J980" s="216"/>
      <c r="K980" s="217"/>
      <c r="L980" s="217"/>
      <c r="M980" s="217"/>
      <c r="N980" s="217"/>
      <c r="O980" s="216"/>
      <c r="P980" s="217"/>
      <c r="Q980" s="216"/>
      <c r="R980" s="215"/>
      <c r="S980" s="218"/>
      <c r="T980" s="215"/>
      <c r="U980" s="215"/>
      <c r="V980" s="219"/>
      <c r="W980" s="219"/>
      <c r="Y980" s="215"/>
      <c r="Z980" s="215"/>
      <c r="AA980" s="215"/>
      <c r="AB980" s="215"/>
      <c r="AC980" s="215"/>
      <c r="AD980" s="215"/>
      <c r="AE980" s="215"/>
      <c r="AF980" s="215"/>
      <c r="AG980" s="215"/>
      <c r="AH980" s="215"/>
      <c r="AI980" s="215"/>
      <c r="AJ980" s="215"/>
      <c r="AK980" s="215"/>
      <c r="AM980" s="220"/>
    </row>
    <row r="981" spans="2:39" x14ac:dyDescent="0.3">
      <c r="B981" s="215"/>
      <c r="C981" s="215"/>
      <c r="D981" s="215"/>
      <c r="E981" s="215"/>
      <c r="F981" s="215"/>
      <c r="G981" s="215"/>
      <c r="H981" s="215"/>
      <c r="I981" s="216"/>
      <c r="J981" s="216"/>
      <c r="K981" s="217"/>
      <c r="L981" s="217"/>
      <c r="M981" s="217"/>
      <c r="N981" s="217"/>
      <c r="O981" s="216"/>
      <c r="P981" s="217"/>
      <c r="Q981" s="216"/>
      <c r="R981" s="215"/>
      <c r="S981" s="218"/>
      <c r="T981" s="215"/>
      <c r="U981" s="215"/>
      <c r="V981" s="219"/>
      <c r="W981" s="219"/>
      <c r="Y981" s="215"/>
      <c r="Z981" s="215"/>
      <c r="AA981" s="215"/>
      <c r="AB981" s="215"/>
      <c r="AC981" s="215"/>
      <c r="AD981" s="215"/>
      <c r="AE981" s="215"/>
      <c r="AF981" s="215"/>
      <c r="AG981" s="215"/>
      <c r="AH981" s="215"/>
      <c r="AI981" s="215"/>
      <c r="AJ981" s="215"/>
      <c r="AK981" s="215"/>
      <c r="AM981" s="220"/>
    </row>
    <row r="982" spans="2:39" x14ac:dyDescent="0.3">
      <c r="B982" s="215"/>
      <c r="C982" s="215"/>
      <c r="D982" s="215"/>
      <c r="E982" s="215"/>
      <c r="F982" s="215"/>
      <c r="G982" s="215"/>
      <c r="H982" s="215"/>
      <c r="I982" s="216"/>
      <c r="J982" s="216"/>
      <c r="K982" s="217"/>
      <c r="L982" s="217"/>
      <c r="M982" s="217"/>
      <c r="N982" s="217"/>
      <c r="O982" s="216"/>
      <c r="P982" s="217"/>
      <c r="Q982" s="216"/>
      <c r="R982" s="215"/>
      <c r="S982" s="218"/>
      <c r="T982" s="215"/>
      <c r="U982" s="215"/>
      <c r="V982" s="219"/>
      <c r="W982" s="219"/>
      <c r="Y982" s="215"/>
      <c r="Z982" s="215"/>
      <c r="AA982" s="215"/>
      <c r="AB982" s="215"/>
      <c r="AC982" s="215"/>
      <c r="AD982" s="215"/>
      <c r="AE982" s="215"/>
      <c r="AF982" s="215"/>
      <c r="AG982" s="215"/>
      <c r="AH982" s="215"/>
      <c r="AI982" s="215"/>
      <c r="AJ982" s="215"/>
      <c r="AK982" s="215"/>
      <c r="AM982" s="220"/>
    </row>
    <row r="983" spans="2:39" x14ac:dyDescent="0.3">
      <c r="B983" s="215"/>
      <c r="C983" s="215"/>
      <c r="D983" s="215"/>
      <c r="E983" s="215"/>
      <c r="F983" s="215"/>
      <c r="G983" s="215"/>
      <c r="H983" s="215"/>
      <c r="I983" s="216"/>
      <c r="J983" s="216"/>
      <c r="K983" s="217"/>
      <c r="L983" s="217"/>
      <c r="M983" s="217"/>
      <c r="N983" s="217"/>
      <c r="O983" s="216"/>
      <c r="P983" s="217"/>
      <c r="Q983" s="216"/>
      <c r="R983" s="215"/>
      <c r="S983" s="218"/>
      <c r="T983" s="215"/>
      <c r="U983" s="215"/>
      <c r="V983" s="219"/>
      <c r="W983" s="219"/>
      <c r="Y983" s="215"/>
      <c r="Z983" s="215"/>
      <c r="AA983" s="215"/>
      <c r="AB983" s="215"/>
      <c r="AC983" s="215"/>
      <c r="AD983" s="215"/>
      <c r="AE983" s="215"/>
      <c r="AF983" s="215"/>
      <c r="AG983" s="215"/>
      <c r="AH983" s="215"/>
      <c r="AI983" s="215"/>
      <c r="AJ983" s="215"/>
      <c r="AK983" s="215"/>
      <c r="AM983" s="220"/>
    </row>
    <row r="984" spans="2:39" x14ac:dyDescent="0.3">
      <c r="B984" s="215"/>
      <c r="C984" s="215"/>
      <c r="D984" s="215"/>
      <c r="E984" s="215"/>
      <c r="F984" s="215"/>
      <c r="G984" s="215"/>
      <c r="H984" s="215"/>
      <c r="I984" s="216"/>
      <c r="J984" s="216"/>
      <c r="K984" s="217"/>
      <c r="L984" s="217"/>
      <c r="M984" s="217"/>
      <c r="N984" s="217"/>
      <c r="O984" s="216"/>
      <c r="P984" s="217"/>
      <c r="Q984" s="216"/>
      <c r="R984" s="215"/>
      <c r="S984" s="218"/>
      <c r="T984" s="215"/>
      <c r="U984" s="215"/>
      <c r="V984" s="219"/>
      <c r="W984" s="219"/>
      <c r="Y984" s="215"/>
      <c r="Z984" s="215"/>
      <c r="AA984" s="215"/>
      <c r="AB984" s="215"/>
      <c r="AC984" s="215"/>
      <c r="AD984" s="215"/>
      <c r="AE984" s="215"/>
      <c r="AF984" s="215"/>
      <c r="AG984" s="215"/>
      <c r="AH984" s="215"/>
      <c r="AI984" s="215"/>
      <c r="AJ984" s="215"/>
      <c r="AK984" s="215"/>
      <c r="AM984" s="220"/>
    </row>
    <row r="985" spans="2:39" x14ac:dyDescent="0.3">
      <c r="B985" s="215"/>
      <c r="C985" s="215"/>
      <c r="D985" s="215"/>
      <c r="E985" s="215"/>
      <c r="F985" s="215"/>
      <c r="G985" s="215"/>
      <c r="H985" s="215"/>
      <c r="I985" s="216"/>
      <c r="J985" s="216"/>
      <c r="K985" s="217"/>
      <c r="L985" s="217"/>
      <c r="M985" s="217"/>
      <c r="N985" s="217"/>
      <c r="O985" s="216"/>
      <c r="P985" s="217"/>
      <c r="Q985" s="216"/>
      <c r="R985" s="215"/>
      <c r="S985" s="218"/>
      <c r="T985" s="215"/>
      <c r="U985" s="215"/>
      <c r="V985" s="219"/>
      <c r="W985" s="219"/>
      <c r="Y985" s="215"/>
      <c r="Z985" s="215"/>
      <c r="AA985" s="215"/>
      <c r="AB985" s="215"/>
      <c r="AC985" s="215"/>
      <c r="AD985" s="215"/>
      <c r="AE985" s="215"/>
      <c r="AF985" s="215"/>
      <c r="AG985" s="215"/>
      <c r="AH985" s="215"/>
      <c r="AI985" s="215"/>
      <c r="AJ985" s="215"/>
      <c r="AK985" s="215"/>
      <c r="AM985" s="220"/>
    </row>
    <row r="986" spans="2:39" x14ac:dyDescent="0.3">
      <c r="B986" s="215"/>
      <c r="C986" s="215"/>
      <c r="D986" s="215"/>
      <c r="E986" s="215"/>
      <c r="F986" s="215"/>
      <c r="G986" s="215"/>
      <c r="H986" s="215"/>
      <c r="I986" s="216"/>
      <c r="J986" s="216"/>
      <c r="K986" s="217"/>
      <c r="L986" s="217"/>
      <c r="M986" s="217"/>
      <c r="N986" s="217"/>
      <c r="O986" s="216"/>
      <c r="P986" s="217"/>
      <c r="Q986" s="216"/>
      <c r="R986" s="215"/>
      <c r="S986" s="218"/>
      <c r="T986" s="215"/>
      <c r="U986" s="215"/>
      <c r="V986" s="219"/>
      <c r="W986" s="219"/>
      <c r="Y986" s="215"/>
      <c r="Z986" s="215"/>
      <c r="AA986" s="215"/>
      <c r="AB986" s="215"/>
      <c r="AC986" s="215"/>
      <c r="AD986" s="215"/>
      <c r="AE986" s="215"/>
      <c r="AF986" s="215"/>
      <c r="AG986" s="215"/>
      <c r="AH986" s="215"/>
      <c r="AI986" s="215"/>
      <c r="AJ986" s="215"/>
      <c r="AK986" s="215"/>
      <c r="AM986" s="220"/>
    </row>
    <row r="987" spans="2:39" x14ac:dyDescent="0.3">
      <c r="B987" s="215"/>
      <c r="C987" s="215"/>
      <c r="D987" s="215"/>
      <c r="E987" s="215"/>
      <c r="F987" s="215"/>
      <c r="G987" s="215"/>
      <c r="H987" s="215"/>
      <c r="I987" s="216"/>
      <c r="J987" s="216"/>
      <c r="K987" s="217"/>
      <c r="L987" s="217"/>
      <c r="M987" s="217"/>
      <c r="N987" s="217"/>
      <c r="O987" s="216"/>
      <c r="P987" s="217"/>
      <c r="Q987" s="216"/>
      <c r="R987" s="215"/>
      <c r="S987" s="218"/>
      <c r="T987" s="215"/>
      <c r="U987" s="215"/>
      <c r="V987" s="219"/>
      <c r="W987" s="219"/>
      <c r="Y987" s="215"/>
      <c r="Z987" s="215"/>
      <c r="AA987" s="215"/>
      <c r="AB987" s="215"/>
      <c r="AC987" s="215"/>
      <c r="AD987" s="215"/>
      <c r="AE987" s="215"/>
      <c r="AF987" s="215"/>
      <c r="AG987" s="215"/>
      <c r="AH987" s="215"/>
      <c r="AI987" s="215"/>
      <c r="AJ987" s="215"/>
      <c r="AK987" s="215"/>
      <c r="AM987" s="220"/>
    </row>
    <row r="988" spans="2:39" x14ac:dyDescent="0.3">
      <c r="B988" s="215"/>
      <c r="C988" s="215"/>
      <c r="D988" s="215"/>
      <c r="E988" s="215"/>
      <c r="F988" s="215"/>
      <c r="G988" s="215"/>
      <c r="H988" s="215"/>
      <c r="I988" s="216"/>
      <c r="J988" s="216"/>
      <c r="K988" s="217"/>
      <c r="L988" s="217"/>
      <c r="M988" s="217"/>
      <c r="N988" s="217"/>
      <c r="O988" s="216"/>
      <c r="P988" s="217"/>
      <c r="Q988" s="216"/>
      <c r="R988" s="215"/>
      <c r="S988" s="218"/>
      <c r="T988" s="215"/>
      <c r="U988" s="215"/>
      <c r="V988" s="219"/>
      <c r="W988" s="219"/>
      <c r="Y988" s="215"/>
      <c r="Z988" s="215"/>
      <c r="AA988" s="215"/>
      <c r="AB988" s="215"/>
      <c r="AC988" s="215"/>
      <c r="AD988" s="215"/>
      <c r="AE988" s="215"/>
      <c r="AF988" s="215"/>
      <c r="AG988" s="215"/>
      <c r="AH988" s="215"/>
      <c r="AI988" s="215"/>
      <c r="AJ988" s="215"/>
      <c r="AK988" s="215"/>
      <c r="AM988" s="220"/>
    </row>
    <row r="989" spans="2:39" x14ac:dyDescent="0.3">
      <c r="B989" s="215"/>
      <c r="C989" s="215"/>
      <c r="D989" s="215"/>
      <c r="E989" s="215"/>
      <c r="F989" s="215"/>
      <c r="G989" s="215"/>
      <c r="H989" s="215"/>
      <c r="I989" s="216"/>
      <c r="J989" s="216"/>
      <c r="K989" s="217"/>
      <c r="L989" s="217"/>
      <c r="M989" s="217"/>
      <c r="N989" s="217"/>
      <c r="O989" s="216"/>
      <c r="P989" s="217"/>
      <c r="Q989" s="216"/>
      <c r="R989" s="215"/>
      <c r="S989" s="218"/>
      <c r="T989" s="215"/>
      <c r="U989" s="215"/>
      <c r="V989" s="219"/>
      <c r="W989" s="219"/>
      <c r="Y989" s="215"/>
      <c r="Z989" s="215"/>
      <c r="AA989" s="215"/>
      <c r="AB989" s="215"/>
      <c r="AC989" s="215"/>
      <c r="AD989" s="215"/>
      <c r="AE989" s="215"/>
      <c r="AF989" s="215"/>
      <c r="AG989" s="215"/>
      <c r="AH989" s="215"/>
      <c r="AI989" s="215"/>
      <c r="AJ989" s="215"/>
      <c r="AK989" s="215"/>
      <c r="AM989" s="220"/>
    </row>
    <row r="990" spans="2:39" x14ac:dyDescent="0.3">
      <c r="B990" s="215"/>
      <c r="C990" s="215"/>
      <c r="D990" s="215"/>
      <c r="E990" s="215"/>
      <c r="F990" s="215"/>
      <c r="G990" s="215"/>
      <c r="H990" s="215"/>
      <c r="I990" s="216"/>
      <c r="J990" s="216"/>
      <c r="K990" s="217"/>
      <c r="L990" s="217"/>
      <c r="M990" s="217"/>
      <c r="N990" s="217"/>
      <c r="O990" s="216"/>
      <c r="P990" s="217"/>
      <c r="Q990" s="216"/>
      <c r="R990" s="215"/>
      <c r="S990" s="218"/>
      <c r="T990" s="215"/>
      <c r="U990" s="215"/>
      <c r="V990" s="219"/>
      <c r="W990" s="219"/>
      <c r="Y990" s="215"/>
      <c r="Z990" s="215"/>
      <c r="AA990" s="215"/>
      <c r="AB990" s="215"/>
      <c r="AC990" s="215"/>
      <c r="AD990" s="215"/>
      <c r="AE990" s="215"/>
      <c r="AF990" s="215"/>
      <c r="AG990" s="215"/>
      <c r="AH990" s="215"/>
      <c r="AI990" s="215"/>
      <c r="AJ990" s="215"/>
      <c r="AK990" s="215"/>
      <c r="AM990" s="220"/>
    </row>
    <row r="991" spans="2:39" x14ac:dyDescent="0.3">
      <c r="B991" s="215"/>
      <c r="C991" s="215"/>
      <c r="D991" s="215"/>
      <c r="E991" s="215"/>
      <c r="F991" s="215"/>
      <c r="G991" s="215"/>
      <c r="H991" s="215"/>
      <c r="I991" s="216"/>
      <c r="J991" s="216"/>
      <c r="K991" s="217"/>
      <c r="L991" s="217"/>
      <c r="M991" s="217"/>
      <c r="N991" s="217"/>
      <c r="O991" s="216"/>
      <c r="P991" s="217"/>
      <c r="Q991" s="216"/>
      <c r="R991" s="215"/>
      <c r="S991" s="218"/>
      <c r="T991" s="215"/>
      <c r="U991" s="215"/>
      <c r="V991" s="219"/>
      <c r="W991" s="219"/>
      <c r="Y991" s="215"/>
      <c r="Z991" s="215"/>
      <c r="AA991" s="215"/>
      <c r="AB991" s="215"/>
      <c r="AC991" s="215"/>
      <c r="AD991" s="215"/>
      <c r="AE991" s="215"/>
      <c r="AF991" s="215"/>
      <c r="AG991" s="215"/>
      <c r="AH991" s="215"/>
      <c r="AI991" s="215"/>
      <c r="AJ991" s="215"/>
      <c r="AK991" s="215"/>
      <c r="AM991" s="220"/>
    </row>
    <row r="992" spans="2:39" x14ac:dyDescent="0.3">
      <c r="B992" s="215"/>
      <c r="C992" s="215"/>
      <c r="D992" s="215"/>
      <c r="E992" s="215"/>
      <c r="F992" s="215"/>
      <c r="G992" s="215"/>
      <c r="H992" s="215"/>
      <c r="I992" s="216"/>
      <c r="J992" s="216"/>
      <c r="K992" s="217"/>
      <c r="L992" s="217"/>
      <c r="M992" s="217"/>
      <c r="N992" s="217"/>
      <c r="O992" s="216"/>
      <c r="P992" s="217"/>
      <c r="Q992" s="216"/>
      <c r="R992" s="215"/>
      <c r="S992" s="218"/>
      <c r="T992" s="215"/>
      <c r="U992" s="215"/>
      <c r="V992" s="219"/>
      <c r="W992" s="219"/>
      <c r="Y992" s="215"/>
      <c r="Z992" s="215"/>
      <c r="AA992" s="215"/>
      <c r="AB992" s="215"/>
      <c r="AC992" s="215"/>
      <c r="AD992" s="215"/>
      <c r="AE992" s="215"/>
      <c r="AF992" s="215"/>
      <c r="AG992" s="215"/>
      <c r="AH992" s="215"/>
      <c r="AI992" s="215"/>
      <c r="AJ992" s="215"/>
      <c r="AK992" s="215"/>
      <c r="AM992" s="220"/>
    </row>
    <row r="993" spans="2:39" x14ac:dyDescent="0.3">
      <c r="B993" s="215"/>
      <c r="C993" s="215"/>
      <c r="D993" s="215"/>
      <c r="E993" s="215"/>
      <c r="F993" s="215"/>
      <c r="G993" s="215"/>
      <c r="H993" s="215"/>
      <c r="I993" s="216"/>
      <c r="J993" s="216"/>
      <c r="K993" s="217"/>
      <c r="L993" s="217"/>
      <c r="M993" s="217"/>
      <c r="N993" s="217"/>
      <c r="O993" s="216"/>
      <c r="P993" s="217"/>
      <c r="Q993" s="216"/>
      <c r="R993" s="215"/>
      <c r="S993" s="218"/>
      <c r="T993" s="215"/>
      <c r="U993" s="215"/>
      <c r="V993" s="219"/>
      <c r="W993" s="219"/>
      <c r="Y993" s="215"/>
      <c r="Z993" s="215"/>
      <c r="AA993" s="215"/>
      <c r="AB993" s="215"/>
      <c r="AC993" s="215"/>
      <c r="AD993" s="215"/>
      <c r="AE993" s="215"/>
      <c r="AF993" s="215"/>
      <c r="AG993" s="215"/>
      <c r="AH993" s="215"/>
      <c r="AI993" s="215"/>
      <c r="AJ993" s="215"/>
      <c r="AK993" s="215"/>
      <c r="AM993" s="220"/>
    </row>
    <row r="994" spans="2:39" x14ac:dyDescent="0.3">
      <c r="B994" s="215"/>
      <c r="C994" s="215"/>
      <c r="D994" s="215"/>
      <c r="E994" s="215"/>
      <c r="F994" s="215"/>
      <c r="G994" s="215"/>
      <c r="H994" s="215"/>
      <c r="I994" s="216"/>
      <c r="J994" s="216"/>
      <c r="K994" s="217"/>
      <c r="L994" s="217"/>
      <c r="M994" s="217"/>
      <c r="N994" s="217"/>
      <c r="O994" s="216"/>
      <c r="P994" s="217"/>
      <c r="Q994" s="216"/>
      <c r="R994" s="215"/>
      <c r="S994" s="218"/>
      <c r="T994" s="215"/>
      <c r="U994" s="215"/>
      <c r="V994" s="219"/>
      <c r="W994" s="219"/>
      <c r="Y994" s="215"/>
      <c r="Z994" s="215"/>
      <c r="AA994" s="215"/>
      <c r="AB994" s="215"/>
      <c r="AC994" s="215"/>
      <c r="AD994" s="215"/>
      <c r="AE994" s="215"/>
      <c r="AF994" s="215"/>
      <c r="AG994" s="215"/>
      <c r="AH994" s="215"/>
      <c r="AI994" s="215"/>
      <c r="AJ994" s="215"/>
      <c r="AK994" s="215"/>
      <c r="AM994" s="220"/>
    </row>
    <row r="995" spans="2:39" x14ac:dyDescent="0.3">
      <c r="B995" s="215"/>
      <c r="C995" s="215"/>
      <c r="D995" s="215"/>
      <c r="E995" s="215"/>
      <c r="F995" s="215"/>
      <c r="G995" s="215"/>
      <c r="H995" s="215"/>
      <c r="I995" s="216"/>
      <c r="J995" s="216"/>
      <c r="K995" s="217"/>
      <c r="L995" s="217"/>
      <c r="M995" s="217"/>
      <c r="N995" s="217"/>
      <c r="O995" s="216"/>
      <c r="P995" s="217"/>
      <c r="Q995" s="216"/>
      <c r="R995" s="215"/>
      <c r="S995" s="218"/>
      <c r="T995" s="215"/>
      <c r="U995" s="215"/>
      <c r="V995" s="219"/>
      <c r="W995" s="219"/>
      <c r="Y995" s="215"/>
      <c r="Z995" s="215"/>
      <c r="AA995" s="215"/>
      <c r="AB995" s="215"/>
      <c r="AC995" s="215"/>
      <c r="AD995" s="215"/>
      <c r="AE995" s="215"/>
      <c r="AF995" s="215"/>
      <c r="AG995" s="215"/>
      <c r="AH995" s="215"/>
      <c r="AI995" s="215"/>
      <c r="AJ995" s="215"/>
      <c r="AK995" s="215"/>
      <c r="AM995" s="220"/>
    </row>
    <row r="996" spans="2:39" x14ac:dyDescent="0.3">
      <c r="B996" s="215"/>
      <c r="C996" s="215"/>
      <c r="D996" s="215"/>
      <c r="E996" s="215"/>
      <c r="F996" s="215"/>
      <c r="G996" s="215"/>
      <c r="H996" s="215"/>
      <c r="I996" s="216"/>
      <c r="J996" s="216"/>
      <c r="K996" s="217"/>
      <c r="L996" s="217"/>
      <c r="M996" s="217"/>
      <c r="N996" s="217"/>
      <c r="O996" s="216"/>
      <c r="P996" s="217"/>
      <c r="Q996" s="216"/>
      <c r="R996" s="215"/>
      <c r="S996" s="218"/>
      <c r="T996" s="215"/>
      <c r="U996" s="215"/>
      <c r="V996" s="219"/>
      <c r="W996" s="219"/>
      <c r="Y996" s="215"/>
      <c r="Z996" s="215"/>
      <c r="AA996" s="215"/>
      <c r="AB996" s="215"/>
      <c r="AC996" s="215"/>
      <c r="AD996" s="215"/>
      <c r="AE996" s="215"/>
      <c r="AF996" s="215"/>
      <c r="AG996" s="215"/>
      <c r="AH996" s="215"/>
      <c r="AI996" s="215"/>
      <c r="AJ996" s="215"/>
      <c r="AK996" s="215"/>
      <c r="AM996" s="220"/>
    </row>
    <row r="997" spans="2:39" x14ac:dyDescent="0.3">
      <c r="B997" s="215"/>
      <c r="C997" s="215"/>
      <c r="D997" s="215"/>
      <c r="E997" s="215"/>
      <c r="F997" s="215"/>
      <c r="G997" s="215"/>
      <c r="H997" s="215"/>
      <c r="I997" s="216"/>
      <c r="J997" s="216"/>
      <c r="K997" s="217"/>
      <c r="L997" s="217"/>
      <c r="M997" s="217"/>
      <c r="N997" s="217"/>
      <c r="O997" s="216"/>
      <c r="P997" s="217"/>
      <c r="Q997" s="216"/>
      <c r="R997" s="215"/>
      <c r="S997" s="218"/>
      <c r="T997" s="215"/>
      <c r="U997" s="215"/>
      <c r="V997" s="219"/>
      <c r="W997" s="219"/>
      <c r="Y997" s="215"/>
      <c r="Z997" s="215"/>
      <c r="AA997" s="215"/>
      <c r="AB997" s="215"/>
      <c r="AC997" s="215"/>
      <c r="AD997" s="215"/>
      <c r="AE997" s="215"/>
      <c r="AF997" s="215"/>
      <c r="AG997" s="215"/>
      <c r="AH997" s="215"/>
      <c r="AI997" s="215"/>
      <c r="AJ997" s="215"/>
      <c r="AK997" s="215"/>
      <c r="AM997" s="220"/>
    </row>
    <row r="998" spans="2:39" x14ac:dyDescent="0.3">
      <c r="B998" s="215"/>
      <c r="C998" s="215"/>
      <c r="D998" s="215"/>
      <c r="E998" s="215"/>
      <c r="F998" s="215"/>
      <c r="G998" s="215"/>
      <c r="H998" s="215"/>
      <c r="I998" s="216"/>
      <c r="J998" s="216"/>
      <c r="K998" s="217"/>
      <c r="L998" s="217"/>
      <c r="M998" s="217"/>
      <c r="N998" s="217"/>
      <c r="O998" s="216"/>
      <c r="P998" s="217"/>
      <c r="Q998" s="216"/>
      <c r="R998" s="215"/>
      <c r="S998" s="218"/>
      <c r="T998" s="215"/>
      <c r="U998" s="215"/>
      <c r="V998" s="219"/>
      <c r="W998" s="219"/>
      <c r="Y998" s="215"/>
      <c r="Z998" s="215"/>
      <c r="AA998" s="215"/>
      <c r="AB998" s="215"/>
      <c r="AC998" s="215"/>
      <c r="AD998" s="215"/>
      <c r="AE998" s="215"/>
      <c r="AF998" s="215"/>
      <c r="AG998" s="215"/>
      <c r="AH998" s="215"/>
      <c r="AI998" s="215"/>
      <c r="AJ998" s="215"/>
      <c r="AK998" s="215"/>
      <c r="AM998" s="220"/>
    </row>
    <row r="999" spans="2:39" x14ac:dyDescent="0.3">
      <c r="B999" s="215"/>
      <c r="C999" s="215"/>
      <c r="D999" s="215"/>
      <c r="E999" s="215"/>
      <c r="F999" s="215"/>
      <c r="G999" s="215"/>
      <c r="H999" s="215"/>
      <c r="I999" s="216"/>
      <c r="J999" s="216"/>
      <c r="K999" s="217"/>
      <c r="L999" s="217"/>
      <c r="M999" s="217"/>
      <c r="N999" s="217"/>
      <c r="O999" s="216"/>
      <c r="P999" s="217"/>
      <c r="Q999" s="216"/>
      <c r="R999" s="215"/>
      <c r="S999" s="218"/>
      <c r="T999" s="215"/>
      <c r="U999" s="215"/>
      <c r="V999" s="219"/>
      <c r="W999" s="219"/>
      <c r="Y999" s="215"/>
      <c r="Z999" s="215"/>
      <c r="AA999" s="215"/>
      <c r="AB999" s="215"/>
      <c r="AC999" s="215"/>
      <c r="AD999" s="215"/>
      <c r="AE999" s="215"/>
      <c r="AF999" s="215"/>
      <c r="AG999" s="215"/>
      <c r="AH999" s="215"/>
      <c r="AI999" s="215"/>
      <c r="AJ999" s="215"/>
      <c r="AK999" s="215"/>
      <c r="AM999" s="220"/>
    </row>
    <row r="1000" spans="2:39" x14ac:dyDescent="0.3">
      <c r="B1000" s="215"/>
      <c r="C1000" s="215"/>
      <c r="D1000" s="215"/>
      <c r="E1000" s="215"/>
      <c r="F1000" s="215"/>
      <c r="G1000" s="215"/>
      <c r="H1000" s="215"/>
      <c r="I1000" s="216"/>
      <c r="J1000" s="216"/>
      <c r="K1000" s="217"/>
      <c r="L1000" s="217"/>
      <c r="M1000" s="217"/>
      <c r="N1000" s="217"/>
      <c r="O1000" s="216"/>
      <c r="P1000" s="217"/>
      <c r="Q1000" s="216"/>
      <c r="R1000" s="215"/>
      <c r="S1000" s="218"/>
      <c r="T1000" s="215"/>
      <c r="U1000" s="215"/>
      <c r="V1000" s="219"/>
      <c r="W1000" s="219"/>
      <c r="Y1000" s="215"/>
      <c r="Z1000" s="215"/>
      <c r="AA1000" s="215"/>
      <c r="AB1000" s="215"/>
      <c r="AC1000" s="215"/>
      <c r="AD1000" s="215"/>
      <c r="AE1000" s="215"/>
      <c r="AF1000" s="215"/>
      <c r="AG1000" s="215"/>
      <c r="AH1000" s="215"/>
      <c r="AI1000" s="215"/>
      <c r="AJ1000" s="215"/>
      <c r="AK1000" s="215"/>
      <c r="AM1000" s="220"/>
    </row>
    <row r="1001" spans="2:39" x14ac:dyDescent="0.3">
      <c r="B1001" s="215"/>
      <c r="C1001" s="215"/>
      <c r="D1001" s="215"/>
      <c r="E1001" s="215"/>
      <c r="F1001" s="215"/>
      <c r="G1001" s="215"/>
      <c r="H1001" s="215"/>
      <c r="I1001" s="216"/>
      <c r="J1001" s="216"/>
      <c r="K1001" s="217"/>
      <c r="L1001" s="217"/>
      <c r="M1001" s="217"/>
      <c r="N1001" s="217"/>
      <c r="O1001" s="216"/>
      <c r="P1001" s="217"/>
      <c r="Q1001" s="216"/>
      <c r="R1001" s="215"/>
      <c r="S1001" s="218"/>
      <c r="T1001" s="215"/>
      <c r="U1001" s="215"/>
      <c r="V1001" s="219"/>
      <c r="W1001" s="219"/>
      <c r="Y1001" s="215"/>
      <c r="Z1001" s="215"/>
      <c r="AA1001" s="215"/>
      <c r="AB1001" s="215"/>
      <c r="AC1001" s="215"/>
      <c r="AD1001" s="215"/>
      <c r="AE1001" s="215"/>
      <c r="AF1001" s="215"/>
      <c r="AG1001" s="215"/>
      <c r="AH1001" s="215"/>
      <c r="AI1001" s="215"/>
      <c r="AJ1001" s="215"/>
      <c r="AK1001" s="215"/>
      <c r="AM1001" s="220"/>
    </row>
    <row r="1002" spans="2:39" x14ac:dyDescent="0.3">
      <c r="B1002" s="215"/>
      <c r="C1002" s="215"/>
      <c r="D1002" s="215"/>
      <c r="E1002" s="215"/>
      <c r="F1002" s="215"/>
      <c r="G1002" s="215"/>
      <c r="H1002" s="215"/>
      <c r="I1002" s="216"/>
      <c r="J1002" s="216"/>
      <c r="K1002" s="217"/>
      <c r="L1002" s="217"/>
      <c r="M1002" s="217"/>
      <c r="N1002" s="217"/>
      <c r="O1002" s="216"/>
      <c r="P1002" s="217"/>
      <c r="Q1002" s="216"/>
      <c r="R1002" s="215"/>
      <c r="S1002" s="218"/>
      <c r="T1002" s="215"/>
      <c r="U1002" s="215"/>
      <c r="V1002" s="219"/>
      <c r="W1002" s="219"/>
      <c r="Y1002" s="215"/>
      <c r="Z1002" s="215"/>
      <c r="AA1002" s="215"/>
      <c r="AB1002" s="215"/>
      <c r="AC1002" s="215"/>
      <c r="AD1002" s="215"/>
      <c r="AE1002" s="215"/>
      <c r="AF1002" s="215"/>
      <c r="AG1002" s="215"/>
      <c r="AH1002" s="215"/>
      <c r="AI1002" s="215"/>
      <c r="AJ1002" s="215"/>
      <c r="AK1002" s="215"/>
      <c r="AM1002" s="220"/>
    </row>
    <row r="1003" spans="2:39" x14ac:dyDescent="0.3">
      <c r="B1003" s="215"/>
      <c r="C1003" s="215"/>
      <c r="D1003" s="215"/>
      <c r="E1003" s="215"/>
      <c r="F1003" s="215"/>
      <c r="G1003" s="215"/>
      <c r="H1003" s="215"/>
      <c r="I1003" s="216"/>
      <c r="J1003" s="216"/>
      <c r="K1003" s="217"/>
      <c r="L1003" s="217"/>
      <c r="M1003" s="217"/>
      <c r="N1003" s="217"/>
      <c r="O1003" s="216"/>
      <c r="P1003" s="217"/>
      <c r="Q1003" s="216"/>
      <c r="R1003" s="215"/>
      <c r="S1003" s="218"/>
      <c r="T1003" s="215"/>
      <c r="U1003" s="215"/>
      <c r="V1003" s="219"/>
      <c r="W1003" s="219"/>
      <c r="Y1003" s="215"/>
      <c r="Z1003" s="215"/>
      <c r="AA1003" s="215"/>
      <c r="AB1003" s="215"/>
      <c r="AC1003" s="215"/>
      <c r="AD1003" s="215"/>
      <c r="AE1003" s="215"/>
      <c r="AF1003" s="215"/>
      <c r="AG1003" s="215"/>
      <c r="AH1003" s="215"/>
      <c r="AI1003" s="215"/>
      <c r="AJ1003" s="215"/>
      <c r="AK1003" s="215"/>
      <c r="AM1003" s="220"/>
    </row>
    <row r="1004" spans="2:39" x14ac:dyDescent="0.3">
      <c r="B1004" s="215"/>
      <c r="C1004" s="215"/>
      <c r="D1004" s="215"/>
      <c r="E1004" s="215"/>
      <c r="F1004" s="215"/>
      <c r="G1004" s="215"/>
      <c r="H1004" s="215"/>
      <c r="I1004" s="216"/>
      <c r="J1004" s="216"/>
      <c r="K1004" s="217"/>
      <c r="L1004" s="217"/>
      <c r="M1004" s="217"/>
      <c r="N1004" s="217"/>
      <c r="O1004" s="216"/>
      <c r="P1004" s="217"/>
      <c r="Q1004" s="216"/>
      <c r="R1004" s="215"/>
      <c r="S1004" s="218"/>
      <c r="T1004" s="215"/>
      <c r="U1004" s="215"/>
      <c r="V1004" s="219"/>
      <c r="W1004" s="219"/>
      <c r="Y1004" s="215"/>
      <c r="Z1004" s="215"/>
      <c r="AA1004" s="215"/>
      <c r="AB1004" s="215"/>
      <c r="AC1004" s="215"/>
      <c r="AD1004" s="215"/>
      <c r="AE1004" s="215"/>
      <c r="AF1004" s="215"/>
      <c r="AG1004" s="215"/>
      <c r="AH1004" s="215"/>
      <c r="AI1004" s="215"/>
      <c r="AJ1004" s="215"/>
      <c r="AK1004" s="215"/>
      <c r="AM1004" s="220"/>
    </row>
    <row r="1005" spans="2:39" x14ac:dyDescent="0.3">
      <c r="B1005" s="215"/>
      <c r="C1005" s="215"/>
      <c r="D1005" s="215"/>
      <c r="E1005" s="215"/>
      <c r="F1005" s="215"/>
      <c r="G1005" s="215"/>
      <c r="H1005" s="215"/>
      <c r="I1005" s="216"/>
      <c r="J1005" s="216"/>
      <c r="K1005" s="217"/>
      <c r="L1005" s="217"/>
      <c r="M1005" s="217"/>
      <c r="N1005" s="217"/>
      <c r="O1005" s="216"/>
      <c r="P1005" s="217"/>
      <c r="Q1005" s="216"/>
      <c r="R1005" s="215"/>
      <c r="S1005" s="218"/>
      <c r="T1005" s="215"/>
      <c r="U1005" s="215"/>
      <c r="V1005" s="219"/>
      <c r="W1005" s="219"/>
      <c r="Y1005" s="215"/>
      <c r="Z1005" s="215"/>
      <c r="AA1005" s="215"/>
      <c r="AB1005" s="215"/>
      <c r="AC1005" s="215"/>
      <c r="AD1005" s="215"/>
      <c r="AE1005" s="215"/>
      <c r="AF1005" s="215"/>
      <c r="AG1005" s="215"/>
      <c r="AH1005" s="215"/>
      <c r="AI1005" s="215"/>
      <c r="AJ1005" s="215"/>
      <c r="AK1005" s="215"/>
      <c r="AM1005" s="220"/>
    </row>
    <row r="1006" spans="2:39" x14ac:dyDescent="0.3">
      <c r="B1006" s="215"/>
      <c r="C1006" s="215"/>
      <c r="D1006" s="215"/>
      <c r="E1006" s="215"/>
      <c r="F1006" s="215"/>
      <c r="G1006" s="215"/>
      <c r="H1006" s="215"/>
      <c r="I1006" s="216"/>
      <c r="J1006" s="216"/>
      <c r="K1006" s="217"/>
      <c r="L1006" s="217"/>
      <c r="M1006" s="217"/>
      <c r="N1006" s="217"/>
      <c r="O1006" s="216"/>
      <c r="P1006" s="217"/>
      <c r="Q1006" s="216"/>
      <c r="R1006" s="215"/>
      <c r="S1006" s="218"/>
      <c r="T1006" s="215"/>
      <c r="U1006" s="215"/>
      <c r="V1006" s="219"/>
      <c r="W1006" s="219"/>
      <c r="Y1006" s="215"/>
      <c r="Z1006" s="215"/>
      <c r="AA1006" s="215"/>
      <c r="AB1006" s="215"/>
      <c r="AC1006" s="215"/>
      <c r="AD1006" s="215"/>
      <c r="AE1006" s="215"/>
      <c r="AF1006" s="215"/>
      <c r="AG1006" s="215"/>
      <c r="AH1006" s="215"/>
      <c r="AI1006" s="215"/>
      <c r="AJ1006" s="215"/>
      <c r="AK1006" s="215"/>
      <c r="AM1006" s="220"/>
    </row>
    <row r="1007" spans="2:39" x14ac:dyDescent="0.3">
      <c r="B1007" s="215"/>
      <c r="C1007" s="215"/>
      <c r="D1007" s="215"/>
      <c r="E1007" s="215"/>
      <c r="F1007" s="215"/>
      <c r="G1007" s="215"/>
      <c r="H1007" s="215"/>
      <c r="I1007" s="216"/>
      <c r="J1007" s="216"/>
      <c r="K1007" s="217"/>
      <c r="L1007" s="217"/>
      <c r="M1007" s="217"/>
      <c r="N1007" s="217"/>
      <c r="O1007" s="216"/>
      <c r="P1007" s="217"/>
      <c r="Q1007" s="216"/>
      <c r="R1007" s="215"/>
      <c r="S1007" s="218"/>
      <c r="T1007" s="215"/>
      <c r="U1007" s="215"/>
      <c r="V1007" s="219"/>
      <c r="W1007" s="219"/>
      <c r="Y1007" s="215"/>
      <c r="Z1007" s="215"/>
      <c r="AA1007" s="215"/>
      <c r="AB1007" s="215"/>
      <c r="AC1007" s="215"/>
      <c r="AD1007" s="215"/>
      <c r="AE1007" s="215"/>
      <c r="AF1007" s="215"/>
      <c r="AG1007" s="215"/>
      <c r="AH1007" s="215"/>
      <c r="AI1007" s="215"/>
      <c r="AJ1007" s="215"/>
      <c r="AK1007" s="215"/>
      <c r="AM1007" s="220"/>
    </row>
    <row r="1008" spans="2:39" x14ac:dyDescent="0.3">
      <c r="B1008" s="215"/>
      <c r="C1008" s="215"/>
      <c r="D1008" s="215"/>
      <c r="E1008" s="215"/>
      <c r="F1008" s="215"/>
      <c r="G1008" s="215"/>
      <c r="H1008" s="215"/>
      <c r="I1008" s="216"/>
      <c r="J1008" s="216"/>
      <c r="K1008" s="217"/>
      <c r="L1008" s="217"/>
      <c r="M1008" s="217"/>
      <c r="N1008" s="217"/>
      <c r="O1008" s="216"/>
      <c r="P1008" s="217"/>
      <c r="Q1008" s="216"/>
      <c r="R1008" s="215"/>
      <c r="S1008" s="218"/>
      <c r="T1008" s="215"/>
      <c r="U1008" s="215"/>
      <c r="V1008" s="219"/>
      <c r="W1008" s="219"/>
      <c r="Y1008" s="215"/>
      <c r="Z1008" s="215"/>
      <c r="AA1008" s="215"/>
      <c r="AB1008" s="215"/>
      <c r="AC1008" s="215"/>
      <c r="AD1008" s="215"/>
      <c r="AE1008" s="215"/>
      <c r="AF1008" s="215"/>
      <c r="AG1008" s="215"/>
      <c r="AH1008" s="215"/>
      <c r="AI1008" s="215"/>
      <c r="AJ1008" s="215"/>
      <c r="AK1008" s="215"/>
      <c r="AM1008" s="220"/>
    </row>
    <row r="1009" spans="2:39" x14ac:dyDescent="0.3">
      <c r="B1009" s="215"/>
      <c r="C1009" s="215"/>
      <c r="D1009" s="215"/>
      <c r="E1009" s="215"/>
      <c r="F1009" s="215"/>
      <c r="G1009" s="215"/>
      <c r="H1009" s="215"/>
      <c r="I1009" s="216"/>
      <c r="J1009" s="216"/>
      <c r="K1009" s="217"/>
      <c r="L1009" s="217"/>
      <c r="M1009" s="217"/>
      <c r="N1009" s="217"/>
      <c r="O1009" s="216"/>
      <c r="P1009" s="217"/>
      <c r="Q1009" s="216"/>
      <c r="R1009" s="215"/>
      <c r="S1009" s="218"/>
      <c r="T1009" s="215"/>
      <c r="U1009" s="215"/>
      <c r="V1009" s="219"/>
      <c r="W1009" s="219"/>
      <c r="Y1009" s="215"/>
      <c r="Z1009" s="215"/>
      <c r="AA1009" s="215"/>
      <c r="AB1009" s="215"/>
      <c r="AC1009" s="215"/>
      <c r="AD1009" s="215"/>
      <c r="AE1009" s="215"/>
      <c r="AF1009" s="215"/>
      <c r="AG1009" s="215"/>
      <c r="AH1009" s="215"/>
      <c r="AI1009" s="215"/>
      <c r="AJ1009" s="215"/>
      <c r="AK1009" s="215"/>
      <c r="AM1009" s="220"/>
    </row>
    <row r="1010" spans="2:39" x14ac:dyDescent="0.3">
      <c r="B1010" s="215"/>
      <c r="C1010" s="215"/>
      <c r="D1010" s="215"/>
      <c r="E1010" s="215"/>
      <c r="F1010" s="215"/>
      <c r="G1010" s="215"/>
      <c r="H1010" s="215"/>
      <c r="I1010" s="216"/>
      <c r="J1010" s="216"/>
      <c r="K1010" s="217"/>
      <c r="L1010" s="217"/>
      <c r="M1010" s="217"/>
      <c r="N1010" s="217"/>
      <c r="O1010" s="216"/>
      <c r="P1010" s="217"/>
      <c r="Q1010" s="216"/>
      <c r="R1010" s="215"/>
      <c r="S1010" s="218"/>
      <c r="T1010" s="215"/>
      <c r="U1010" s="215"/>
      <c r="V1010" s="219"/>
      <c r="W1010" s="219"/>
      <c r="Y1010" s="215"/>
      <c r="Z1010" s="215"/>
      <c r="AA1010" s="215"/>
      <c r="AB1010" s="215"/>
      <c r="AC1010" s="215"/>
      <c r="AD1010" s="215"/>
      <c r="AE1010" s="215"/>
      <c r="AF1010" s="215"/>
      <c r="AG1010" s="215"/>
      <c r="AH1010" s="215"/>
      <c r="AI1010" s="215"/>
      <c r="AJ1010" s="215"/>
      <c r="AK1010" s="215"/>
      <c r="AM1010" s="220"/>
    </row>
    <row r="1011" spans="2:39" x14ac:dyDescent="0.3">
      <c r="B1011" s="215"/>
      <c r="C1011" s="215"/>
      <c r="D1011" s="215"/>
      <c r="E1011" s="215"/>
      <c r="F1011" s="215"/>
      <c r="G1011" s="215"/>
      <c r="H1011" s="215"/>
      <c r="I1011" s="216"/>
      <c r="J1011" s="216"/>
      <c r="K1011" s="217"/>
      <c r="L1011" s="217"/>
      <c r="M1011" s="217"/>
      <c r="N1011" s="217"/>
      <c r="O1011" s="216"/>
      <c r="P1011" s="217"/>
      <c r="Q1011" s="216"/>
      <c r="R1011" s="215"/>
      <c r="S1011" s="218"/>
      <c r="T1011" s="215"/>
      <c r="U1011" s="215"/>
      <c r="V1011" s="219"/>
      <c r="W1011" s="219"/>
      <c r="Y1011" s="215"/>
      <c r="Z1011" s="215"/>
      <c r="AA1011" s="215"/>
      <c r="AB1011" s="215"/>
      <c r="AC1011" s="215"/>
      <c r="AD1011" s="215"/>
      <c r="AE1011" s="215"/>
      <c r="AF1011" s="215"/>
      <c r="AG1011" s="215"/>
      <c r="AH1011" s="215"/>
      <c r="AI1011" s="215"/>
      <c r="AJ1011" s="215"/>
      <c r="AK1011" s="215"/>
      <c r="AM1011" s="220"/>
    </row>
    <row r="1012" spans="2:39" x14ac:dyDescent="0.3">
      <c r="B1012" s="215"/>
      <c r="C1012" s="215"/>
      <c r="D1012" s="215"/>
      <c r="E1012" s="215"/>
      <c r="F1012" s="215"/>
      <c r="G1012" s="215"/>
      <c r="H1012" s="215"/>
      <c r="I1012" s="216"/>
      <c r="J1012" s="216"/>
      <c r="K1012" s="217"/>
      <c r="L1012" s="217"/>
      <c r="M1012" s="217"/>
      <c r="N1012" s="217"/>
      <c r="O1012" s="216"/>
      <c r="P1012" s="217"/>
      <c r="Q1012" s="216"/>
      <c r="R1012" s="215"/>
      <c r="S1012" s="218"/>
      <c r="T1012" s="215"/>
      <c r="U1012" s="215"/>
      <c r="V1012" s="219"/>
      <c r="W1012" s="219"/>
      <c r="Y1012" s="215"/>
      <c r="Z1012" s="215"/>
      <c r="AA1012" s="215"/>
      <c r="AB1012" s="215"/>
      <c r="AC1012" s="215"/>
      <c r="AD1012" s="215"/>
      <c r="AE1012" s="215"/>
      <c r="AF1012" s="215"/>
      <c r="AG1012" s="215"/>
      <c r="AH1012" s="215"/>
      <c r="AI1012" s="215"/>
      <c r="AJ1012" s="215"/>
      <c r="AK1012" s="215"/>
      <c r="AM1012" s="220"/>
    </row>
    <row r="1013" spans="2:39" x14ac:dyDescent="0.3">
      <c r="B1013" s="215"/>
      <c r="C1013" s="215"/>
      <c r="D1013" s="215"/>
      <c r="E1013" s="215"/>
      <c r="F1013" s="215"/>
      <c r="G1013" s="215"/>
      <c r="H1013" s="215"/>
      <c r="I1013" s="216"/>
      <c r="J1013" s="216"/>
      <c r="K1013" s="217"/>
      <c r="L1013" s="217"/>
      <c r="M1013" s="217"/>
      <c r="N1013" s="217"/>
      <c r="O1013" s="216"/>
      <c r="P1013" s="217"/>
      <c r="Q1013" s="216"/>
      <c r="R1013" s="215"/>
      <c r="S1013" s="218"/>
      <c r="T1013" s="215"/>
      <c r="U1013" s="215"/>
      <c r="V1013" s="219"/>
      <c r="W1013" s="219"/>
      <c r="Y1013" s="215"/>
      <c r="Z1013" s="215"/>
      <c r="AA1013" s="215"/>
      <c r="AB1013" s="215"/>
      <c r="AC1013" s="215"/>
      <c r="AD1013" s="215"/>
      <c r="AE1013" s="215"/>
      <c r="AF1013" s="215"/>
      <c r="AG1013" s="215"/>
      <c r="AH1013" s="215"/>
      <c r="AI1013" s="215"/>
      <c r="AJ1013" s="215"/>
      <c r="AK1013" s="215"/>
      <c r="AM1013" s="220"/>
    </row>
    <row r="1014" spans="2:39" x14ac:dyDescent="0.3">
      <c r="B1014" s="215"/>
      <c r="C1014" s="215"/>
      <c r="D1014" s="215"/>
      <c r="E1014" s="215"/>
      <c r="F1014" s="215"/>
      <c r="G1014" s="215"/>
      <c r="H1014" s="215"/>
      <c r="I1014" s="216"/>
      <c r="J1014" s="216"/>
      <c r="K1014" s="217"/>
      <c r="L1014" s="217"/>
      <c r="M1014" s="217"/>
      <c r="N1014" s="217"/>
      <c r="O1014" s="216"/>
      <c r="P1014" s="217"/>
      <c r="Q1014" s="216"/>
      <c r="R1014" s="215"/>
      <c r="S1014" s="218"/>
      <c r="T1014" s="215"/>
      <c r="U1014" s="215"/>
      <c r="V1014" s="219"/>
      <c r="W1014" s="219"/>
      <c r="Y1014" s="215"/>
      <c r="Z1014" s="215"/>
      <c r="AA1014" s="215"/>
      <c r="AB1014" s="215"/>
      <c r="AC1014" s="215"/>
      <c r="AD1014" s="215"/>
      <c r="AE1014" s="215"/>
      <c r="AF1014" s="215"/>
      <c r="AG1014" s="215"/>
      <c r="AH1014" s="215"/>
      <c r="AI1014" s="215"/>
      <c r="AJ1014" s="215"/>
      <c r="AK1014" s="215"/>
      <c r="AM1014" s="220"/>
    </row>
    <row r="1015" spans="2:39" x14ac:dyDescent="0.3">
      <c r="B1015" s="215"/>
      <c r="C1015" s="215"/>
      <c r="D1015" s="215"/>
      <c r="E1015" s="215"/>
      <c r="F1015" s="215"/>
      <c r="G1015" s="215"/>
      <c r="H1015" s="215"/>
      <c r="I1015" s="216"/>
      <c r="J1015" s="216"/>
      <c r="K1015" s="217"/>
      <c r="L1015" s="217"/>
      <c r="M1015" s="217"/>
      <c r="N1015" s="217"/>
      <c r="O1015" s="216"/>
      <c r="P1015" s="217"/>
      <c r="Q1015" s="216"/>
      <c r="R1015" s="215"/>
      <c r="S1015" s="218"/>
      <c r="T1015" s="215"/>
      <c r="U1015" s="215"/>
      <c r="V1015" s="219"/>
      <c r="W1015" s="219"/>
      <c r="Y1015" s="215"/>
      <c r="Z1015" s="215"/>
      <c r="AA1015" s="215"/>
      <c r="AB1015" s="215"/>
      <c r="AC1015" s="215"/>
      <c r="AD1015" s="215"/>
      <c r="AE1015" s="215"/>
      <c r="AF1015" s="215"/>
      <c r="AG1015" s="215"/>
      <c r="AH1015" s="215"/>
      <c r="AI1015" s="215"/>
      <c r="AJ1015" s="215"/>
      <c r="AK1015" s="215"/>
      <c r="AM1015" s="220"/>
    </row>
    <row r="1016" spans="2:39" x14ac:dyDescent="0.3">
      <c r="B1016" s="215"/>
      <c r="C1016" s="215"/>
      <c r="D1016" s="215"/>
      <c r="E1016" s="215"/>
      <c r="F1016" s="215"/>
      <c r="G1016" s="215"/>
      <c r="H1016" s="215"/>
      <c r="I1016" s="216"/>
      <c r="J1016" s="216"/>
      <c r="K1016" s="217"/>
      <c r="L1016" s="217"/>
      <c r="M1016" s="217"/>
      <c r="N1016" s="217"/>
      <c r="O1016" s="216"/>
      <c r="P1016" s="217"/>
      <c r="Q1016" s="216"/>
      <c r="R1016" s="215"/>
      <c r="S1016" s="218"/>
      <c r="T1016" s="215"/>
      <c r="U1016" s="215"/>
      <c r="V1016" s="219"/>
      <c r="W1016" s="219"/>
      <c r="Y1016" s="215"/>
      <c r="Z1016" s="215"/>
      <c r="AA1016" s="215"/>
      <c r="AB1016" s="215"/>
      <c r="AC1016" s="215"/>
      <c r="AD1016" s="215"/>
      <c r="AE1016" s="215"/>
      <c r="AF1016" s="215"/>
      <c r="AG1016" s="215"/>
      <c r="AH1016" s="215"/>
      <c r="AI1016" s="215"/>
      <c r="AJ1016" s="215"/>
      <c r="AK1016" s="215"/>
      <c r="AM1016" s="220"/>
    </row>
    <row r="1017" spans="2:39" x14ac:dyDescent="0.3">
      <c r="B1017" s="215"/>
      <c r="C1017" s="215"/>
      <c r="D1017" s="215"/>
      <c r="E1017" s="215"/>
      <c r="F1017" s="215"/>
      <c r="G1017" s="215"/>
      <c r="H1017" s="215"/>
      <c r="I1017" s="216"/>
      <c r="J1017" s="216"/>
      <c r="K1017" s="217"/>
      <c r="L1017" s="217"/>
      <c r="M1017" s="217"/>
      <c r="N1017" s="217"/>
      <c r="O1017" s="216"/>
      <c r="P1017" s="217"/>
      <c r="Q1017" s="216"/>
      <c r="R1017" s="215"/>
      <c r="S1017" s="218"/>
      <c r="T1017" s="215"/>
      <c r="U1017" s="215"/>
      <c r="V1017" s="219"/>
      <c r="W1017" s="219"/>
      <c r="Y1017" s="215"/>
      <c r="Z1017" s="215"/>
      <c r="AA1017" s="215"/>
      <c r="AB1017" s="215"/>
      <c r="AC1017" s="215"/>
      <c r="AD1017" s="215"/>
      <c r="AE1017" s="215"/>
      <c r="AF1017" s="215"/>
      <c r="AG1017" s="215"/>
      <c r="AH1017" s="215"/>
      <c r="AI1017" s="215"/>
      <c r="AJ1017" s="215"/>
      <c r="AK1017" s="215"/>
      <c r="AM1017" s="220"/>
    </row>
    <row r="1018" spans="2:39" x14ac:dyDescent="0.3">
      <c r="B1018" s="215"/>
      <c r="C1018" s="215"/>
      <c r="D1018" s="215"/>
      <c r="E1018" s="215"/>
      <c r="F1018" s="215"/>
      <c r="G1018" s="215"/>
      <c r="H1018" s="215"/>
      <c r="I1018" s="216"/>
      <c r="J1018" s="216"/>
      <c r="K1018" s="217"/>
      <c r="L1018" s="217"/>
      <c r="M1018" s="217"/>
      <c r="N1018" s="217"/>
      <c r="O1018" s="216"/>
      <c r="P1018" s="217"/>
      <c r="Q1018" s="216"/>
      <c r="R1018" s="215"/>
      <c r="S1018" s="218"/>
      <c r="T1018" s="215"/>
      <c r="U1018" s="215"/>
      <c r="V1018" s="219"/>
      <c r="W1018" s="219"/>
      <c r="Y1018" s="215"/>
      <c r="Z1018" s="215"/>
      <c r="AA1018" s="215"/>
      <c r="AB1018" s="215"/>
      <c r="AC1018" s="215"/>
      <c r="AD1018" s="215"/>
      <c r="AE1018" s="215"/>
      <c r="AF1018" s="215"/>
      <c r="AG1018" s="215"/>
      <c r="AH1018" s="215"/>
      <c r="AI1018" s="215"/>
      <c r="AJ1018" s="215"/>
      <c r="AK1018" s="215"/>
      <c r="AM1018" s="220"/>
    </row>
    <row r="1019" spans="2:39" x14ac:dyDescent="0.3">
      <c r="B1019" s="215"/>
      <c r="C1019" s="215"/>
      <c r="D1019" s="215"/>
      <c r="E1019" s="215"/>
      <c r="F1019" s="215"/>
      <c r="G1019" s="215"/>
      <c r="H1019" s="215"/>
      <c r="I1019" s="216"/>
      <c r="J1019" s="216"/>
      <c r="K1019" s="217"/>
      <c r="L1019" s="217"/>
      <c r="M1019" s="217"/>
      <c r="N1019" s="217"/>
      <c r="O1019" s="216"/>
      <c r="P1019" s="217"/>
      <c r="Q1019" s="216"/>
      <c r="R1019" s="215"/>
      <c r="S1019" s="218"/>
      <c r="T1019" s="215"/>
      <c r="U1019" s="215"/>
      <c r="V1019" s="219"/>
      <c r="W1019" s="219"/>
      <c r="Y1019" s="215"/>
      <c r="Z1019" s="215"/>
      <c r="AA1019" s="215"/>
      <c r="AB1019" s="215"/>
      <c r="AC1019" s="215"/>
      <c r="AD1019" s="215"/>
      <c r="AE1019" s="215"/>
      <c r="AF1019" s="215"/>
      <c r="AG1019" s="215"/>
      <c r="AH1019" s="215"/>
      <c r="AI1019" s="215"/>
      <c r="AJ1019" s="215"/>
      <c r="AK1019" s="215"/>
      <c r="AM1019" s="220"/>
    </row>
    <row r="1020" spans="2:39" x14ac:dyDescent="0.3">
      <c r="B1020" s="215"/>
      <c r="C1020" s="215"/>
      <c r="D1020" s="215"/>
      <c r="E1020" s="215"/>
      <c r="F1020" s="215"/>
      <c r="G1020" s="215"/>
      <c r="H1020" s="215"/>
      <c r="I1020" s="216"/>
      <c r="J1020" s="216"/>
      <c r="K1020" s="217"/>
      <c r="L1020" s="217"/>
      <c r="M1020" s="217"/>
      <c r="N1020" s="217"/>
      <c r="O1020" s="216"/>
      <c r="P1020" s="217"/>
      <c r="Q1020" s="216"/>
      <c r="R1020" s="215"/>
      <c r="S1020" s="218"/>
      <c r="T1020" s="215"/>
      <c r="U1020" s="215"/>
      <c r="V1020" s="219"/>
      <c r="W1020" s="219"/>
      <c r="Y1020" s="215"/>
      <c r="Z1020" s="215"/>
      <c r="AA1020" s="215"/>
      <c r="AB1020" s="215"/>
      <c r="AC1020" s="215"/>
      <c r="AD1020" s="215"/>
      <c r="AE1020" s="215"/>
      <c r="AF1020" s="215"/>
      <c r="AG1020" s="215"/>
      <c r="AH1020" s="215"/>
      <c r="AI1020" s="215"/>
      <c r="AJ1020" s="215"/>
      <c r="AK1020" s="215"/>
      <c r="AM1020" s="220"/>
    </row>
    <row r="1021" spans="2:39" x14ac:dyDescent="0.3">
      <c r="B1021" s="215"/>
      <c r="C1021" s="215"/>
      <c r="D1021" s="215"/>
      <c r="E1021" s="215"/>
      <c r="F1021" s="215"/>
      <c r="G1021" s="215"/>
      <c r="H1021" s="215"/>
      <c r="I1021" s="216"/>
      <c r="J1021" s="216"/>
      <c r="K1021" s="217"/>
      <c r="L1021" s="217"/>
      <c r="M1021" s="217"/>
      <c r="N1021" s="217"/>
      <c r="O1021" s="216"/>
      <c r="P1021" s="217"/>
      <c r="Q1021" s="216"/>
      <c r="R1021" s="215"/>
      <c r="S1021" s="218"/>
      <c r="T1021" s="215"/>
      <c r="U1021" s="215"/>
      <c r="V1021" s="219"/>
      <c r="W1021" s="219"/>
      <c r="Y1021" s="215"/>
      <c r="Z1021" s="215"/>
      <c r="AA1021" s="215"/>
      <c r="AB1021" s="215"/>
      <c r="AC1021" s="215"/>
      <c r="AD1021" s="215"/>
      <c r="AE1021" s="215"/>
      <c r="AF1021" s="215"/>
      <c r="AG1021" s="215"/>
      <c r="AH1021" s="215"/>
      <c r="AI1021" s="215"/>
      <c r="AJ1021" s="215"/>
      <c r="AK1021" s="215"/>
      <c r="AM1021" s="220"/>
    </row>
    <row r="1022" spans="2:39" x14ac:dyDescent="0.3">
      <c r="B1022" s="215"/>
      <c r="C1022" s="215"/>
      <c r="D1022" s="215"/>
      <c r="E1022" s="215"/>
      <c r="F1022" s="215"/>
      <c r="G1022" s="215"/>
      <c r="H1022" s="215"/>
      <c r="I1022" s="216"/>
      <c r="J1022" s="216"/>
      <c r="K1022" s="217"/>
      <c r="L1022" s="217"/>
      <c r="M1022" s="217"/>
      <c r="N1022" s="217"/>
      <c r="O1022" s="216"/>
      <c r="P1022" s="217"/>
      <c r="Q1022" s="216"/>
      <c r="R1022" s="215"/>
      <c r="S1022" s="218"/>
      <c r="T1022" s="215"/>
      <c r="U1022" s="215"/>
      <c r="V1022" s="219"/>
      <c r="W1022" s="219"/>
      <c r="Y1022" s="215"/>
      <c r="Z1022" s="215"/>
      <c r="AA1022" s="215"/>
      <c r="AB1022" s="215"/>
      <c r="AC1022" s="215"/>
      <c r="AD1022" s="215"/>
      <c r="AE1022" s="215"/>
      <c r="AF1022" s="215"/>
      <c r="AG1022" s="215"/>
      <c r="AH1022" s="215"/>
      <c r="AI1022" s="215"/>
      <c r="AJ1022" s="215"/>
      <c r="AK1022" s="215"/>
      <c r="AM1022" s="220"/>
    </row>
    <row r="1023" spans="2:39" x14ac:dyDescent="0.3">
      <c r="B1023" s="215"/>
      <c r="C1023" s="215"/>
      <c r="D1023" s="215"/>
      <c r="E1023" s="215"/>
      <c r="F1023" s="215"/>
      <c r="G1023" s="215"/>
      <c r="H1023" s="215"/>
      <c r="I1023" s="216"/>
      <c r="J1023" s="216"/>
      <c r="K1023" s="217"/>
      <c r="L1023" s="217"/>
      <c r="M1023" s="217"/>
      <c r="N1023" s="217"/>
      <c r="O1023" s="216"/>
      <c r="P1023" s="217"/>
      <c r="Q1023" s="216"/>
      <c r="R1023" s="215"/>
      <c r="S1023" s="218"/>
      <c r="T1023" s="215"/>
      <c r="U1023" s="215"/>
      <c r="V1023" s="219"/>
      <c r="W1023" s="219"/>
      <c r="Y1023" s="215"/>
      <c r="Z1023" s="215"/>
      <c r="AA1023" s="215"/>
      <c r="AB1023" s="215"/>
      <c r="AC1023" s="215"/>
      <c r="AD1023" s="215"/>
      <c r="AE1023" s="215"/>
      <c r="AF1023" s="215"/>
      <c r="AG1023" s="215"/>
      <c r="AH1023" s="215"/>
      <c r="AI1023" s="215"/>
      <c r="AJ1023" s="215"/>
      <c r="AK1023" s="215"/>
      <c r="AM1023" s="220"/>
    </row>
    <row r="1024" spans="2:39" x14ac:dyDescent="0.3">
      <c r="B1024" s="215"/>
      <c r="C1024" s="215"/>
      <c r="D1024" s="215"/>
      <c r="E1024" s="215"/>
      <c r="F1024" s="215"/>
      <c r="G1024" s="215"/>
      <c r="H1024" s="215"/>
      <c r="I1024" s="216"/>
      <c r="J1024" s="216"/>
      <c r="K1024" s="217"/>
      <c r="L1024" s="217"/>
      <c r="M1024" s="217"/>
      <c r="N1024" s="217"/>
      <c r="O1024" s="216"/>
      <c r="P1024" s="217"/>
      <c r="Q1024" s="216"/>
      <c r="R1024" s="215"/>
      <c r="S1024" s="218"/>
      <c r="T1024" s="215"/>
      <c r="U1024" s="215"/>
      <c r="V1024" s="219"/>
      <c r="W1024" s="219"/>
      <c r="Y1024" s="215"/>
      <c r="Z1024" s="215"/>
      <c r="AA1024" s="215"/>
      <c r="AB1024" s="215"/>
      <c r="AC1024" s="215"/>
      <c r="AD1024" s="215"/>
      <c r="AE1024" s="215"/>
      <c r="AF1024" s="215"/>
      <c r="AG1024" s="215"/>
      <c r="AH1024" s="215"/>
      <c r="AI1024" s="215"/>
      <c r="AJ1024" s="215"/>
      <c r="AK1024" s="215"/>
      <c r="AM1024" s="220"/>
    </row>
    <row r="1025" spans="2:39" x14ac:dyDescent="0.3">
      <c r="B1025" s="215"/>
      <c r="C1025" s="215"/>
      <c r="D1025" s="215"/>
      <c r="E1025" s="215"/>
      <c r="F1025" s="215"/>
      <c r="G1025" s="215"/>
      <c r="H1025" s="215"/>
      <c r="I1025" s="216"/>
      <c r="J1025" s="216"/>
      <c r="K1025" s="217"/>
      <c r="L1025" s="217"/>
      <c r="M1025" s="217"/>
      <c r="N1025" s="217"/>
      <c r="O1025" s="216"/>
      <c r="P1025" s="217"/>
      <c r="Q1025" s="216"/>
      <c r="R1025" s="215"/>
      <c r="S1025" s="218"/>
      <c r="T1025" s="215"/>
      <c r="U1025" s="215"/>
      <c r="V1025" s="219"/>
      <c r="W1025" s="219"/>
      <c r="Y1025" s="215"/>
      <c r="Z1025" s="215"/>
      <c r="AA1025" s="215"/>
      <c r="AB1025" s="215"/>
      <c r="AC1025" s="215"/>
      <c r="AD1025" s="215"/>
      <c r="AE1025" s="215"/>
      <c r="AF1025" s="215"/>
      <c r="AG1025" s="215"/>
      <c r="AH1025" s="215"/>
      <c r="AI1025" s="215"/>
      <c r="AJ1025" s="215"/>
      <c r="AK1025" s="215"/>
      <c r="AM1025" s="220"/>
    </row>
    <row r="1026" spans="2:39" x14ac:dyDescent="0.3">
      <c r="B1026" s="215"/>
      <c r="C1026" s="215"/>
      <c r="D1026" s="215"/>
      <c r="E1026" s="215"/>
      <c r="F1026" s="215"/>
      <c r="G1026" s="215"/>
      <c r="H1026" s="215"/>
      <c r="I1026" s="216"/>
      <c r="J1026" s="216"/>
      <c r="K1026" s="217"/>
      <c r="L1026" s="217"/>
      <c r="M1026" s="217"/>
      <c r="N1026" s="217"/>
      <c r="O1026" s="216"/>
      <c r="P1026" s="217"/>
      <c r="Q1026" s="216"/>
      <c r="R1026" s="215"/>
      <c r="S1026" s="218"/>
      <c r="T1026" s="215"/>
      <c r="U1026" s="215"/>
      <c r="V1026" s="219"/>
      <c r="W1026" s="219"/>
      <c r="Y1026" s="215"/>
      <c r="Z1026" s="215"/>
      <c r="AA1026" s="215"/>
      <c r="AB1026" s="215"/>
      <c r="AC1026" s="215"/>
      <c r="AD1026" s="215"/>
      <c r="AE1026" s="215"/>
      <c r="AF1026" s="215"/>
      <c r="AG1026" s="215"/>
      <c r="AH1026" s="215"/>
      <c r="AI1026" s="215"/>
      <c r="AJ1026" s="215"/>
      <c r="AK1026" s="215"/>
      <c r="AM1026" s="220"/>
    </row>
    <row r="1027" spans="2:39" x14ac:dyDescent="0.3">
      <c r="B1027" s="215"/>
      <c r="C1027" s="215"/>
      <c r="D1027" s="215"/>
      <c r="E1027" s="215"/>
      <c r="F1027" s="215"/>
      <c r="G1027" s="215"/>
      <c r="H1027" s="215"/>
      <c r="I1027" s="216"/>
      <c r="J1027" s="216"/>
      <c r="K1027" s="217"/>
      <c r="L1027" s="217"/>
      <c r="M1027" s="217"/>
      <c r="N1027" s="217"/>
      <c r="O1027" s="216"/>
      <c r="P1027" s="217"/>
      <c r="Q1027" s="216"/>
      <c r="R1027" s="215"/>
      <c r="S1027" s="218"/>
      <c r="T1027" s="215"/>
      <c r="U1027" s="215"/>
      <c r="V1027" s="219"/>
      <c r="W1027" s="219"/>
      <c r="Y1027" s="215"/>
      <c r="Z1027" s="215"/>
      <c r="AA1027" s="215"/>
      <c r="AB1027" s="215"/>
      <c r="AC1027" s="215"/>
      <c r="AD1027" s="215"/>
      <c r="AE1027" s="215"/>
      <c r="AF1027" s="215"/>
      <c r="AG1027" s="215"/>
      <c r="AH1027" s="215"/>
      <c r="AI1027" s="215"/>
      <c r="AJ1027" s="215"/>
      <c r="AK1027" s="215"/>
      <c r="AM1027" s="220"/>
    </row>
    <row r="1028" spans="2:39" x14ac:dyDescent="0.3">
      <c r="B1028" s="215"/>
      <c r="C1028" s="215"/>
      <c r="D1028" s="215"/>
      <c r="E1028" s="215"/>
      <c r="F1028" s="215"/>
      <c r="G1028" s="215"/>
      <c r="H1028" s="215"/>
      <c r="I1028" s="216"/>
      <c r="J1028" s="216"/>
      <c r="K1028" s="217"/>
      <c r="L1028" s="217"/>
      <c r="M1028" s="217"/>
      <c r="N1028" s="217"/>
      <c r="O1028" s="216"/>
      <c r="P1028" s="217"/>
      <c r="Q1028" s="216"/>
      <c r="R1028" s="215"/>
      <c r="S1028" s="218"/>
      <c r="T1028" s="215"/>
      <c r="U1028" s="215"/>
      <c r="V1028" s="219"/>
      <c r="W1028" s="219"/>
      <c r="Y1028" s="215"/>
      <c r="Z1028" s="215"/>
      <c r="AA1028" s="215"/>
      <c r="AB1028" s="215"/>
      <c r="AC1028" s="215"/>
      <c r="AD1028" s="215"/>
      <c r="AE1028" s="215"/>
      <c r="AF1028" s="215"/>
      <c r="AG1028" s="215"/>
      <c r="AH1028" s="215"/>
      <c r="AI1028" s="215"/>
      <c r="AJ1028" s="215"/>
      <c r="AK1028" s="215"/>
      <c r="AM1028" s="220"/>
    </row>
    <row r="1029" spans="2:39" x14ac:dyDescent="0.3">
      <c r="B1029" s="215"/>
      <c r="C1029" s="215"/>
      <c r="D1029" s="215"/>
      <c r="E1029" s="215"/>
      <c r="F1029" s="215"/>
      <c r="G1029" s="215"/>
      <c r="H1029" s="215"/>
      <c r="I1029" s="216"/>
      <c r="J1029" s="216"/>
      <c r="K1029" s="217"/>
      <c r="L1029" s="217"/>
      <c r="M1029" s="217"/>
      <c r="N1029" s="217"/>
      <c r="O1029" s="216"/>
      <c r="P1029" s="217"/>
      <c r="Q1029" s="216"/>
      <c r="R1029" s="215"/>
      <c r="S1029" s="218"/>
      <c r="T1029" s="215"/>
      <c r="U1029" s="215"/>
      <c r="V1029" s="219"/>
      <c r="W1029" s="219"/>
      <c r="Y1029" s="215"/>
      <c r="Z1029" s="215"/>
      <c r="AA1029" s="215"/>
      <c r="AB1029" s="215"/>
      <c r="AC1029" s="215"/>
      <c r="AD1029" s="215"/>
      <c r="AE1029" s="215"/>
      <c r="AF1029" s="215"/>
      <c r="AG1029" s="215"/>
      <c r="AH1029" s="215"/>
      <c r="AI1029" s="215"/>
      <c r="AJ1029" s="215"/>
      <c r="AK1029" s="215"/>
      <c r="AM1029" s="220"/>
    </row>
    <row r="1030" spans="2:39" x14ac:dyDescent="0.3">
      <c r="B1030" s="215"/>
      <c r="C1030" s="215"/>
      <c r="D1030" s="215"/>
      <c r="E1030" s="215"/>
      <c r="F1030" s="215"/>
      <c r="G1030" s="215"/>
      <c r="H1030" s="215"/>
      <c r="I1030" s="216"/>
      <c r="J1030" s="216"/>
      <c r="K1030" s="217"/>
      <c r="L1030" s="217"/>
      <c r="M1030" s="217"/>
      <c r="N1030" s="217"/>
      <c r="O1030" s="216"/>
      <c r="P1030" s="217"/>
      <c r="Q1030" s="216"/>
      <c r="R1030" s="215"/>
      <c r="S1030" s="218"/>
      <c r="T1030" s="215"/>
      <c r="U1030" s="215"/>
      <c r="V1030" s="219"/>
      <c r="W1030" s="219"/>
      <c r="Y1030" s="215"/>
      <c r="Z1030" s="215"/>
      <c r="AA1030" s="215"/>
      <c r="AB1030" s="215"/>
      <c r="AC1030" s="215"/>
      <c r="AD1030" s="215"/>
      <c r="AE1030" s="215"/>
      <c r="AF1030" s="215"/>
      <c r="AG1030" s="215"/>
      <c r="AH1030" s="215"/>
      <c r="AI1030" s="215"/>
      <c r="AJ1030" s="215"/>
      <c r="AK1030" s="215"/>
      <c r="AM1030" s="220"/>
    </row>
    <row r="1031" spans="2:39" x14ac:dyDescent="0.3">
      <c r="B1031" s="215"/>
      <c r="C1031" s="215"/>
      <c r="D1031" s="215"/>
      <c r="E1031" s="215"/>
      <c r="F1031" s="215"/>
      <c r="G1031" s="215"/>
      <c r="H1031" s="215"/>
      <c r="I1031" s="216"/>
      <c r="J1031" s="216"/>
      <c r="K1031" s="217"/>
      <c r="L1031" s="217"/>
      <c r="M1031" s="217"/>
      <c r="N1031" s="217"/>
      <c r="O1031" s="216"/>
      <c r="P1031" s="217"/>
      <c r="Q1031" s="216"/>
      <c r="R1031" s="215"/>
      <c r="S1031" s="218"/>
      <c r="T1031" s="215"/>
      <c r="U1031" s="215"/>
      <c r="V1031" s="219"/>
      <c r="W1031" s="219"/>
      <c r="Y1031" s="215"/>
      <c r="Z1031" s="215"/>
      <c r="AA1031" s="215"/>
      <c r="AB1031" s="215"/>
      <c r="AC1031" s="215"/>
      <c r="AD1031" s="215"/>
      <c r="AE1031" s="215"/>
      <c r="AF1031" s="215"/>
      <c r="AG1031" s="215"/>
      <c r="AH1031" s="215"/>
      <c r="AI1031" s="215"/>
      <c r="AJ1031" s="215"/>
      <c r="AK1031" s="215"/>
      <c r="AM1031" s="220"/>
    </row>
    <row r="1032" spans="2:39" x14ac:dyDescent="0.3">
      <c r="B1032" s="215"/>
      <c r="C1032" s="215"/>
      <c r="D1032" s="215"/>
      <c r="E1032" s="215"/>
      <c r="F1032" s="215"/>
      <c r="G1032" s="215"/>
      <c r="H1032" s="215"/>
      <c r="I1032" s="216"/>
      <c r="J1032" s="216"/>
      <c r="K1032" s="217"/>
      <c r="L1032" s="217"/>
      <c r="M1032" s="217"/>
      <c r="N1032" s="217"/>
      <c r="O1032" s="216"/>
      <c r="P1032" s="217"/>
      <c r="Q1032" s="216"/>
      <c r="R1032" s="215"/>
      <c r="S1032" s="218"/>
      <c r="T1032" s="215"/>
      <c r="U1032" s="215"/>
      <c r="V1032" s="219"/>
      <c r="W1032" s="219"/>
      <c r="Y1032" s="215"/>
      <c r="Z1032" s="215"/>
      <c r="AA1032" s="215"/>
      <c r="AB1032" s="215"/>
      <c r="AC1032" s="215"/>
      <c r="AD1032" s="215"/>
      <c r="AE1032" s="215"/>
      <c r="AF1032" s="215"/>
      <c r="AG1032" s="215"/>
      <c r="AH1032" s="215"/>
      <c r="AI1032" s="215"/>
      <c r="AJ1032" s="215"/>
      <c r="AK1032" s="215"/>
      <c r="AM1032" s="220"/>
    </row>
    <row r="1033" spans="2:39" x14ac:dyDescent="0.3">
      <c r="B1033" s="215"/>
      <c r="C1033" s="215"/>
      <c r="D1033" s="215"/>
      <c r="E1033" s="215"/>
      <c r="F1033" s="215"/>
      <c r="G1033" s="215"/>
      <c r="H1033" s="215"/>
      <c r="I1033" s="216"/>
      <c r="J1033" s="216"/>
      <c r="K1033" s="217"/>
      <c r="L1033" s="217"/>
      <c r="M1033" s="217"/>
      <c r="N1033" s="217"/>
      <c r="O1033" s="216"/>
      <c r="P1033" s="217"/>
      <c r="Q1033" s="216"/>
      <c r="R1033" s="215"/>
      <c r="S1033" s="218"/>
      <c r="T1033" s="215"/>
      <c r="U1033" s="215"/>
      <c r="V1033" s="219"/>
      <c r="W1033" s="219"/>
      <c r="Y1033" s="215"/>
      <c r="Z1033" s="215"/>
      <c r="AA1033" s="215"/>
      <c r="AB1033" s="215"/>
      <c r="AC1033" s="215"/>
      <c r="AD1033" s="215"/>
      <c r="AE1033" s="215"/>
      <c r="AF1033" s="215"/>
      <c r="AG1033" s="215"/>
      <c r="AH1033" s="215"/>
      <c r="AI1033" s="215"/>
      <c r="AJ1033" s="215"/>
      <c r="AK1033" s="215"/>
      <c r="AM1033" s="220"/>
    </row>
    <row r="1034" spans="2:39" x14ac:dyDescent="0.3">
      <c r="B1034" s="215"/>
      <c r="C1034" s="215"/>
      <c r="D1034" s="215"/>
      <c r="E1034" s="215"/>
      <c r="F1034" s="215"/>
      <c r="G1034" s="215"/>
      <c r="H1034" s="215"/>
      <c r="I1034" s="216"/>
      <c r="J1034" s="216"/>
      <c r="K1034" s="217"/>
      <c r="L1034" s="217"/>
      <c r="M1034" s="217"/>
      <c r="N1034" s="217"/>
      <c r="O1034" s="216"/>
      <c r="P1034" s="217"/>
      <c r="Q1034" s="216"/>
      <c r="R1034" s="215"/>
      <c r="S1034" s="218"/>
      <c r="T1034" s="215"/>
      <c r="U1034" s="215"/>
      <c r="V1034" s="219"/>
      <c r="W1034" s="219"/>
      <c r="Y1034" s="215"/>
      <c r="Z1034" s="215"/>
      <c r="AA1034" s="215"/>
      <c r="AB1034" s="215"/>
      <c r="AC1034" s="215"/>
      <c r="AD1034" s="215"/>
      <c r="AE1034" s="215"/>
      <c r="AF1034" s="215"/>
      <c r="AG1034" s="215"/>
      <c r="AH1034" s="215"/>
      <c r="AI1034" s="215"/>
      <c r="AJ1034" s="215"/>
      <c r="AK1034" s="215"/>
      <c r="AM1034" s="220"/>
    </row>
    <row r="1035" spans="2:39" x14ac:dyDescent="0.3">
      <c r="B1035" s="215"/>
      <c r="C1035" s="215"/>
      <c r="D1035" s="215"/>
      <c r="E1035" s="215"/>
      <c r="F1035" s="215"/>
      <c r="G1035" s="215"/>
      <c r="H1035" s="215"/>
      <c r="I1035" s="216"/>
      <c r="J1035" s="216"/>
      <c r="K1035" s="217"/>
      <c r="L1035" s="217"/>
      <c r="M1035" s="217"/>
      <c r="N1035" s="217"/>
      <c r="O1035" s="216"/>
      <c r="P1035" s="217"/>
      <c r="Q1035" s="216"/>
      <c r="R1035" s="215"/>
      <c r="S1035" s="218"/>
      <c r="T1035" s="215"/>
      <c r="U1035" s="215"/>
      <c r="V1035" s="219"/>
      <c r="W1035" s="219"/>
      <c r="Y1035" s="215"/>
      <c r="Z1035" s="215"/>
      <c r="AA1035" s="215"/>
      <c r="AB1035" s="215"/>
      <c r="AC1035" s="215"/>
      <c r="AD1035" s="215"/>
      <c r="AE1035" s="215"/>
      <c r="AF1035" s="215"/>
      <c r="AG1035" s="215"/>
      <c r="AH1035" s="215"/>
      <c r="AI1035" s="215"/>
      <c r="AJ1035" s="215"/>
      <c r="AK1035" s="215"/>
      <c r="AM1035" s="220"/>
    </row>
    <row r="1036" spans="2:39" x14ac:dyDescent="0.3">
      <c r="B1036" s="215"/>
      <c r="C1036" s="215"/>
      <c r="D1036" s="215"/>
      <c r="E1036" s="215"/>
      <c r="F1036" s="215"/>
      <c r="G1036" s="215"/>
      <c r="H1036" s="215"/>
      <c r="I1036" s="216"/>
      <c r="J1036" s="216"/>
      <c r="K1036" s="217"/>
      <c r="L1036" s="217"/>
      <c r="M1036" s="217"/>
      <c r="N1036" s="217"/>
      <c r="O1036" s="216"/>
      <c r="P1036" s="217"/>
      <c r="Q1036" s="216"/>
      <c r="R1036" s="215"/>
      <c r="S1036" s="218"/>
      <c r="T1036" s="215"/>
      <c r="U1036" s="215"/>
      <c r="V1036" s="219"/>
      <c r="W1036" s="219"/>
      <c r="Y1036" s="215"/>
      <c r="Z1036" s="215"/>
      <c r="AA1036" s="215"/>
      <c r="AB1036" s="215"/>
      <c r="AC1036" s="215"/>
      <c r="AD1036" s="215"/>
      <c r="AE1036" s="215"/>
      <c r="AF1036" s="215"/>
      <c r="AG1036" s="215"/>
      <c r="AH1036" s="215"/>
      <c r="AI1036" s="215"/>
      <c r="AJ1036" s="215"/>
      <c r="AK1036" s="215"/>
      <c r="AM1036" s="220"/>
    </row>
    <row r="1037" spans="2:39" x14ac:dyDescent="0.3">
      <c r="B1037" s="215"/>
      <c r="C1037" s="215"/>
      <c r="D1037" s="215"/>
      <c r="E1037" s="215"/>
      <c r="F1037" s="215"/>
      <c r="G1037" s="215"/>
      <c r="H1037" s="215"/>
      <c r="I1037" s="216"/>
      <c r="J1037" s="216"/>
      <c r="K1037" s="217"/>
      <c r="L1037" s="217"/>
      <c r="M1037" s="217"/>
      <c r="N1037" s="217"/>
      <c r="O1037" s="216"/>
      <c r="P1037" s="217"/>
      <c r="Q1037" s="216"/>
      <c r="R1037" s="215"/>
      <c r="S1037" s="218"/>
      <c r="T1037" s="215"/>
      <c r="U1037" s="215"/>
      <c r="V1037" s="219"/>
      <c r="W1037" s="219"/>
      <c r="Y1037" s="215"/>
      <c r="Z1037" s="215"/>
      <c r="AA1037" s="215"/>
      <c r="AB1037" s="215"/>
      <c r="AC1037" s="215"/>
      <c r="AD1037" s="215"/>
      <c r="AE1037" s="215"/>
      <c r="AF1037" s="215"/>
      <c r="AG1037" s="215"/>
      <c r="AH1037" s="215"/>
      <c r="AI1037" s="215"/>
      <c r="AJ1037" s="215"/>
      <c r="AK1037" s="215"/>
      <c r="AM1037" s="220"/>
    </row>
    <row r="1038" spans="2:39" x14ac:dyDescent="0.3">
      <c r="B1038" s="215"/>
      <c r="C1038" s="215"/>
      <c r="D1038" s="215"/>
      <c r="E1038" s="215"/>
      <c r="F1038" s="215"/>
      <c r="G1038" s="215"/>
      <c r="H1038" s="215"/>
      <c r="I1038" s="216"/>
      <c r="J1038" s="216"/>
      <c r="K1038" s="217"/>
      <c r="L1038" s="217"/>
      <c r="M1038" s="217"/>
      <c r="N1038" s="217"/>
      <c r="O1038" s="216"/>
      <c r="P1038" s="217"/>
      <c r="Q1038" s="216"/>
      <c r="R1038" s="215"/>
      <c r="S1038" s="218"/>
      <c r="T1038" s="215"/>
      <c r="U1038" s="215"/>
      <c r="V1038" s="219"/>
      <c r="W1038" s="219"/>
      <c r="Y1038" s="215"/>
      <c r="Z1038" s="215"/>
      <c r="AA1038" s="215"/>
      <c r="AB1038" s="215"/>
      <c r="AC1038" s="215"/>
      <c r="AD1038" s="215"/>
      <c r="AE1038" s="215"/>
      <c r="AF1038" s="215"/>
      <c r="AG1038" s="215"/>
      <c r="AH1038" s="215"/>
      <c r="AI1038" s="215"/>
      <c r="AJ1038" s="215"/>
      <c r="AK1038" s="215"/>
      <c r="AM1038" s="220"/>
    </row>
    <row r="1039" spans="2:39" x14ac:dyDescent="0.3">
      <c r="B1039" s="215"/>
      <c r="C1039" s="215"/>
      <c r="D1039" s="215"/>
      <c r="E1039" s="215"/>
      <c r="F1039" s="215"/>
      <c r="G1039" s="215"/>
      <c r="H1039" s="215"/>
      <c r="I1039" s="216"/>
      <c r="J1039" s="216"/>
      <c r="K1039" s="217"/>
      <c r="L1039" s="217"/>
      <c r="M1039" s="217"/>
      <c r="N1039" s="217"/>
      <c r="O1039" s="216"/>
      <c r="P1039" s="217"/>
      <c r="Q1039" s="216"/>
      <c r="R1039" s="215"/>
      <c r="S1039" s="218"/>
      <c r="T1039" s="215"/>
      <c r="U1039" s="215"/>
      <c r="V1039" s="219"/>
      <c r="W1039" s="219"/>
      <c r="Y1039" s="215"/>
      <c r="Z1039" s="215"/>
      <c r="AA1039" s="215"/>
      <c r="AB1039" s="215"/>
      <c r="AC1039" s="215"/>
      <c r="AD1039" s="215"/>
      <c r="AE1039" s="215"/>
      <c r="AF1039" s="215"/>
      <c r="AG1039" s="215"/>
      <c r="AH1039" s="215"/>
      <c r="AI1039" s="215"/>
      <c r="AJ1039" s="215"/>
      <c r="AK1039" s="215"/>
      <c r="AM1039" s="220"/>
    </row>
    <row r="1040" spans="2:39" x14ac:dyDescent="0.3">
      <c r="B1040" s="215"/>
      <c r="C1040" s="215"/>
      <c r="D1040" s="215"/>
      <c r="E1040" s="215"/>
      <c r="F1040" s="215"/>
      <c r="G1040" s="215"/>
      <c r="H1040" s="215"/>
      <c r="I1040" s="216"/>
      <c r="J1040" s="216"/>
      <c r="K1040" s="217"/>
      <c r="L1040" s="217"/>
      <c r="M1040" s="217"/>
      <c r="N1040" s="217"/>
      <c r="O1040" s="216"/>
      <c r="P1040" s="217"/>
      <c r="Q1040" s="216"/>
      <c r="R1040" s="215"/>
      <c r="S1040" s="218"/>
      <c r="T1040" s="215"/>
      <c r="U1040" s="215"/>
      <c r="V1040" s="219"/>
      <c r="W1040" s="219"/>
      <c r="Y1040" s="215"/>
      <c r="Z1040" s="215"/>
      <c r="AA1040" s="215"/>
      <c r="AB1040" s="215"/>
      <c r="AC1040" s="215"/>
      <c r="AD1040" s="215"/>
      <c r="AE1040" s="215"/>
      <c r="AF1040" s="215"/>
      <c r="AG1040" s="215"/>
      <c r="AH1040" s="215"/>
      <c r="AI1040" s="215"/>
      <c r="AJ1040" s="215"/>
      <c r="AK1040" s="215"/>
      <c r="AM1040" s="220"/>
    </row>
    <row r="1041" spans="2:39" x14ac:dyDescent="0.3">
      <c r="B1041" s="215"/>
      <c r="C1041" s="215"/>
      <c r="D1041" s="215"/>
      <c r="E1041" s="215"/>
      <c r="F1041" s="215"/>
      <c r="G1041" s="215"/>
      <c r="H1041" s="215"/>
      <c r="I1041" s="216"/>
      <c r="J1041" s="216"/>
      <c r="K1041" s="217"/>
      <c r="L1041" s="217"/>
      <c r="M1041" s="217"/>
      <c r="N1041" s="217"/>
      <c r="O1041" s="216"/>
      <c r="P1041" s="217"/>
      <c r="Q1041" s="216"/>
      <c r="R1041" s="215"/>
      <c r="S1041" s="218"/>
      <c r="T1041" s="215"/>
      <c r="U1041" s="215"/>
      <c r="V1041" s="219"/>
      <c r="W1041" s="219"/>
      <c r="Y1041" s="215"/>
      <c r="Z1041" s="215"/>
      <c r="AA1041" s="215"/>
      <c r="AB1041" s="215"/>
      <c r="AC1041" s="215"/>
      <c r="AD1041" s="215"/>
      <c r="AE1041" s="215"/>
      <c r="AF1041" s="215"/>
      <c r="AG1041" s="215"/>
      <c r="AH1041" s="215"/>
      <c r="AI1041" s="215"/>
      <c r="AJ1041" s="215"/>
      <c r="AK1041" s="215"/>
      <c r="AM1041" s="220"/>
    </row>
    <row r="1042" spans="2:39" x14ac:dyDescent="0.3">
      <c r="B1042" s="215"/>
      <c r="C1042" s="215"/>
      <c r="D1042" s="215"/>
      <c r="E1042" s="215"/>
      <c r="F1042" s="215"/>
      <c r="G1042" s="215"/>
      <c r="H1042" s="215"/>
      <c r="I1042" s="216"/>
      <c r="J1042" s="216"/>
      <c r="K1042" s="217"/>
      <c r="L1042" s="217"/>
      <c r="M1042" s="217"/>
      <c r="N1042" s="217"/>
      <c r="O1042" s="216"/>
      <c r="P1042" s="217"/>
      <c r="Q1042" s="216"/>
      <c r="R1042" s="215"/>
      <c r="S1042" s="218"/>
      <c r="T1042" s="215"/>
      <c r="U1042" s="215"/>
      <c r="V1042" s="219"/>
      <c r="W1042" s="219"/>
      <c r="Y1042" s="215"/>
      <c r="Z1042" s="215"/>
      <c r="AA1042" s="215"/>
      <c r="AB1042" s="215"/>
      <c r="AC1042" s="215"/>
      <c r="AD1042" s="215"/>
      <c r="AE1042" s="215"/>
      <c r="AF1042" s="215"/>
      <c r="AG1042" s="215"/>
      <c r="AH1042" s="215"/>
      <c r="AI1042" s="215"/>
      <c r="AJ1042" s="215"/>
      <c r="AK1042" s="215"/>
      <c r="AM1042" s="220"/>
    </row>
    <row r="1043" spans="2:39" x14ac:dyDescent="0.3">
      <c r="B1043" s="215"/>
      <c r="C1043" s="215"/>
      <c r="D1043" s="215"/>
      <c r="E1043" s="215"/>
      <c r="F1043" s="215"/>
      <c r="G1043" s="215"/>
      <c r="H1043" s="215"/>
      <c r="I1043" s="216"/>
      <c r="J1043" s="216"/>
      <c r="K1043" s="217"/>
      <c r="L1043" s="217"/>
      <c r="M1043" s="217"/>
      <c r="N1043" s="217"/>
      <c r="O1043" s="216"/>
      <c r="P1043" s="217"/>
      <c r="Q1043" s="216"/>
      <c r="R1043" s="215"/>
      <c r="S1043" s="218"/>
      <c r="T1043" s="215"/>
      <c r="U1043" s="215"/>
      <c r="V1043" s="219"/>
      <c r="W1043" s="219"/>
      <c r="Y1043" s="215"/>
      <c r="Z1043" s="215"/>
      <c r="AA1043" s="215"/>
      <c r="AB1043" s="215"/>
      <c r="AC1043" s="215"/>
      <c r="AD1043" s="215"/>
      <c r="AE1043" s="215"/>
      <c r="AF1043" s="215"/>
      <c r="AG1043" s="215"/>
      <c r="AH1043" s="215"/>
      <c r="AI1043" s="215"/>
      <c r="AJ1043" s="215"/>
      <c r="AK1043" s="215"/>
      <c r="AM1043" s="220"/>
    </row>
    <row r="1044" spans="2:39" x14ac:dyDescent="0.3">
      <c r="B1044" s="215"/>
      <c r="C1044" s="215"/>
      <c r="D1044" s="215"/>
      <c r="E1044" s="215"/>
      <c r="F1044" s="215"/>
      <c r="G1044" s="215"/>
      <c r="H1044" s="215"/>
      <c r="I1044" s="216"/>
      <c r="J1044" s="216"/>
      <c r="K1044" s="217"/>
      <c r="L1044" s="217"/>
      <c r="M1044" s="217"/>
      <c r="N1044" s="217"/>
      <c r="O1044" s="216"/>
      <c r="P1044" s="217"/>
      <c r="Q1044" s="216"/>
      <c r="R1044" s="215"/>
      <c r="S1044" s="218"/>
      <c r="T1044" s="215"/>
      <c r="U1044" s="215"/>
      <c r="V1044" s="219"/>
      <c r="W1044" s="219"/>
      <c r="Y1044" s="215"/>
      <c r="Z1044" s="215"/>
      <c r="AA1044" s="215"/>
      <c r="AB1044" s="215"/>
      <c r="AC1044" s="215"/>
      <c r="AD1044" s="215"/>
      <c r="AE1044" s="215"/>
      <c r="AF1044" s="215"/>
      <c r="AG1044" s="215"/>
      <c r="AH1044" s="215"/>
      <c r="AI1044" s="215"/>
      <c r="AJ1044" s="215"/>
      <c r="AK1044" s="215"/>
      <c r="AM1044" s="220"/>
    </row>
    <row r="1045" spans="2:39" x14ac:dyDescent="0.3">
      <c r="B1045" s="215"/>
      <c r="C1045" s="215"/>
      <c r="D1045" s="215"/>
      <c r="E1045" s="215"/>
      <c r="F1045" s="215"/>
      <c r="G1045" s="215"/>
      <c r="H1045" s="215"/>
      <c r="I1045" s="216"/>
      <c r="J1045" s="216"/>
      <c r="K1045" s="217"/>
      <c r="L1045" s="217"/>
      <c r="M1045" s="217"/>
      <c r="N1045" s="217"/>
      <c r="O1045" s="216"/>
      <c r="P1045" s="217"/>
      <c r="Q1045" s="216"/>
      <c r="R1045" s="215"/>
      <c r="S1045" s="218"/>
      <c r="T1045" s="215"/>
      <c r="U1045" s="215"/>
      <c r="V1045" s="219"/>
      <c r="W1045" s="219"/>
      <c r="Y1045" s="215"/>
      <c r="Z1045" s="215"/>
      <c r="AA1045" s="215"/>
      <c r="AB1045" s="215"/>
      <c r="AC1045" s="215"/>
      <c r="AD1045" s="215"/>
      <c r="AE1045" s="215"/>
      <c r="AF1045" s="215"/>
      <c r="AG1045" s="215"/>
      <c r="AH1045" s="215"/>
      <c r="AI1045" s="215"/>
      <c r="AJ1045" s="215"/>
      <c r="AK1045" s="215"/>
      <c r="AM1045" s="220"/>
    </row>
    <row r="1046" spans="2:39" x14ac:dyDescent="0.3">
      <c r="B1046" s="215"/>
      <c r="C1046" s="215"/>
      <c r="D1046" s="215"/>
      <c r="E1046" s="215"/>
      <c r="F1046" s="215"/>
      <c r="G1046" s="215"/>
      <c r="H1046" s="215"/>
      <c r="I1046" s="216"/>
      <c r="J1046" s="216"/>
      <c r="K1046" s="217"/>
      <c r="L1046" s="217"/>
      <c r="M1046" s="217"/>
      <c r="N1046" s="217"/>
      <c r="O1046" s="216"/>
      <c r="P1046" s="217"/>
      <c r="Q1046" s="216"/>
      <c r="R1046" s="215"/>
      <c r="S1046" s="218"/>
      <c r="T1046" s="215"/>
      <c r="U1046" s="215"/>
      <c r="V1046" s="219"/>
      <c r="W1046" s="219"/>
      <c r="Y1046" s="215"/>
      <c r="Z1046" s="215"/>
      <c r="AA1046" s="215"/>
      <c r="AB1046" s="215"/>
      <c r="AC1046" s="215"/>
      <c r="AD1046" s="215"/>
      <c r="AE1046" s="215"/>
      <c r="AF1046" s="215"/>
      <c r="AG1046" s="215"/>
      <c r="AH1046" s="215"/>
      <c r="AI1046" s="215"/>
      <c r="AJ1046" s="215"/>
      <c r="AK1046" s="215"/>
      <c r="AM1046" s="220"/>
    </row>
    <row r="1047" spans="2:39" x14ac:dyDescent="0.3">
      <c r="B1047" s="215"/>
      <c r="C1047" s="215"/>
      <c r="D1047" s="215"/>
      <c r="E1047" s="215"/>
      <c r="F1047" s="215"/>
      <c r="G1047" s="215"/>
      <c r="H1047" s="215"/>
      <c r="I1047" s="216"/>
      <c r="J1047" s="216"/>
      <c r="K1047" s="217"/>
      <c r="L1047" s="217"/>
      <c r="M1047" s="217"/>
      <c r="N1047" s="217"/>
      <c r="O1047" s="216"/>
      <c r="P1047" s="217"/>
      <c r="Q1047" s="216"/>
      <c r="R1047" s="215"/>
      <c r="S1047" s="218"/>
      <c r="T1047" s="215"/>
      <c r="U1047" s="215"/>
      <c r="V1047" s="219"/>
      <c r="W1047" s="219"/>
      <c r="Y1047" s="215"/>
      <c r="Z1047" s="215"/>
      <c r="AA1047" s="215"/>
      <c r="AB1047" s="215"/>
      <c r="AC1047" s="215"/>
      <c r="AD1047" s="215"/>
      <c r="AE1047" s="215"/>
      <c r="AF1047" s="215"/>
      <c r="AG1047" s="215"/>
      <c r="AH1047" s="215"/>
      <c r="AI1047" s="215"/>
      <c r="AJ1047" s="215"/>
      <c r="AK1047" s="215"/>
      <c r="AM1047" s="220"/>
    </row>
    <row r="1048" spans="2:39" x14ac:dyDescent="0.3">
      <c r="B1048" s="215"/>
      <c r="C1048" s="215"/>
      <c r="D1048" s="215"/>
      <c r="E1048" s="215"/>
      <c r="F1048" s="215"/>
      <c r="G1048" s="215"/>
      <c r="H1048" s="215"/>
      <c r="I1048" s="216"/>
      <c r="J1048" s="216"/>
      <c r="K1048" s="217"/>
      <c r="L1048" s="217"/>
      <c r="M1048" s="217"/>
      <c r="N1048" s="217"/>
      <c r="O1048" s="216"/>
      <c r="P1048" s="217"/>
      <c r="Q1048" s="216"/>
      <c r="R1048" s="215"/>
      <c r="S1048" s="218"/>
      <c r="T1048" s="215"/>
      <c r="U1048" s="215"/>
      <c r="V1048" s="219"/>
      <c r="W1048" s="219"/>
      <c r="Y1048" s="215"/>
      <c r="Z1048" s="215"/>
      <c r="AA1048" s="215"/>
      <c r="AB1048" s="215"/>
      <c r="AC1048" s="215"/>
      <c r="AD1048" s="215"/>
      <c r="AE1048" s="215"/>
      <c r="AF1048" s="215"/>
      <c r="AG1048" s="215"/>
      <c r="AH1048" s="215"/>
      <c r="AI1048" s="215"/>
      <c r="AJ1048" s="215"/>
      <c r="AK1048" s="215"/>
      <c r="AM1048" s="220"/>
    </row>
    <row r="1049" spans="2:39" x14ac:dyDescent="0.3">
      <c r="B1049" s="215"/>
      <c r="C1049" s="215"/>
      <c r="D1049" s="215"/>
      <c r="E1049" s="215"/>
      <c r="F1049" s="215"/>
      <c r="G1049" s="215"/>
      <c r="H1049" s="215"/>
      <c r="I1049" s="216"/>
      <c r="J1049" s="216"/>
      <c r="K1049" s="217"/>
      <c r="L1049" s="217"/>
      <c r="M1049" s="217"/>
      <c r="N1049" s="217"/>
      <c r="O1049" s="216"/>
      <c r="P1049" s="217"/>
      <c r="Q1049" s="216"/>
      <c r="R1049" s="215"/>
      <c r="S1049" s="218"/>
      <c r="T1049" s="215"/>
      <c r="U1049" s="215"/>
      <c r="V1049" s="219"/>
      <c r="W1049" s="219"/>
      <c r="Y1049" s="215"/>
      <c r="Z1049" s="215"/>
      <c r="AA1049" s="215"/>
      <c r="AB1049" s="215"/>
      <c r="AC1049" s="215"/>
      <c r="AD1049" s="215"/>
      <c r="AE1049" s="215"/>
      <c r="AF1049" s="215"/>
      <c r="AG1049" s="215"/>
      <c r="AH1049" s="215"/>
      <c r="AI1049" s="215"/>
      <c r="AJ1049" s="215"/>
      <c r="AK1049" s="215"/>
      <c r="AM1049" s="220"/>
    </row>
    <row r="1050" spans="2:39" x14ac:dyDescent="0.3">
      <c r="B1050" s="215"/>
      <c r="C1050" s="215"/>
      <c r="D1050" s="215"/>
      <c r="E1050" s="215"/>
      <c r="F1050" s="215"/>
      <c r="G1050" s="215"/>
      <c r="H1050" s="215"/>
      <c r="I1050" s="216"/>
      <c r="J1050" s="216"/>
      <c r="K1050" s="217"/>
      <c r="L1050" s="217"/>
      <c r="M1050" s="217"/>
      <c r="N1050" s="217"/>
      <c r="O1050" s="216"/>
      <c r="P1050" s="217"/>
      <c r="Q1050" s="216"/>
      <c r="R1050" s="215"/>
      <c r="S1050" s="218"/>
      <c r="T1050" s="215"/>
      <c r="U1050" s="215"/>
      <c r="V1050" s="219"/>
      <c r="W1050" s="219"/>
      <c r="Y1050" s="215"/>
      <c r="Z1050" s="215"/>
      <c r="AA1050" s="215"/>
      <c r="AB1050" s="215"/>
      <c r="AC1050" s="215"/>
      <c r="AD1050" s="215"/>
      <c r="AE1050" s="215"/>
      <c r="AF1050" s="215"/>
      <c r="AG1050" s="215"/>
      <c r="AH1050" s="215"/>
      <c r="AI1050" s="215"/>
      <c r="AJ1050" s="215"/>
      <c r="AK1050" s="215"/>
      <c r="AM1050" s="220"/>
    </row>
    <row r="1051" spans="2:39" x14ac:dyDescent="0.3">
      <c r="B1051" s="215"/>
      <c r="C1051" s="215"/>
      <c r="D1051" s="215"/>
      <c r="E1051" s="215"/>
      <c r="F1051" s="215"/>
      <c r="G1051" s="215"/>
      <c r="H1051" s="215"/>
      <c r="I1051" s="216"/>
      <c r="J1051" s="216"/>
      <c r="K1051" s="217"/>
      <c r="L1051" s="217"/>
      <c r="M1051" s="217"/>
      <c r="N1051" s="217"/>
      <c r="O1051" s="216"/>
      <c r="P1051" s="217"/>
      <c r="Q1051" s="216"/>
      <c r="R1051" s="215"/>
      <c r="S1051" s="218"/>
      <c r="T1051" s="215"/>
      <c r="U1051" s="215"/>
      <c r="V1051" s="219"/>
      <c r="W1051" s="219"/>
      <c r="Y1051" s="215"/>
      <c r="Z1051" s="215"/>
      <c r="AA1051" s="215"/>
      <c r="AB1051" s="215"/>
      <c r="AC1051" s="215"/>
      <c r="AD1051" s="215"/>
      <c r="AE1051" s="215"/>
      <c r="AF1051" s="215"/>
      <c r="AG1051" s="215"/>
      <c r="AH1051" s="215"/>
      <c r="AI1051" s="215"/>
      <c r="AJ1051" s="215"/>
      <c r="AK1051" s="215"/>
      <c r="AM1051" s="220"/>
    </row>
    <row r="1052" spans="2:39" x14ac:dyDescent="0.3">
      <c r="B1052" s="215"/>
      <c r="C1052" s="215"/>
      <c r="D1052" s="215"/>
      <c r="E1052" s="215"/>
      <c r="F1052" s="215"/>
      <c r="G1052" s="215"/>
      <c r="H1052" s="215"/>
      <c r="I1052" s="216"/>
      <c r="J1052" s="216"/>
      <c r="K1052" s="217"/>
      <c r="L1052" s="217"/>
      <c r="M1052" s="217"/>
      <c r="N1052" s="217"/>
      <c r="O1052" s="216"/>
      <c r="P1052" s="217"/>
      <c r="Q1052" s="216"/>
      <c r="R1052" s="215"/>
      <c r="S1052" s="218"/>
      <c r="T1052" s="215"/>
      <c r="U1052" s="215"/>
      <c r="V1052" s="219"/>
      <c r="W1052" s="219"/>
      <c r="Y1052" s="215"/>
      <c r="Z1052" s="215"/>
      <c r="AA1052" s="215"/>
      <c r="AB1052" s="215"/>
      <c r="AC1052" s="215"/>
      <c r="AD1052" s="215"/>
      <c r="AE1052" s="215"/>
      <c r="AF1052" s="215"/>
      <c r="AG1052" s="215"/>
      <c r="AH1052" s="215"/>
      <c r="AI1052" s="215"/>
      <c r="AJ1052" s="215"/>
      <c r="AK1052" s="215"/>
      <c r="AM1052" s="220"/>
    </row>
    <row r="1053" spans="2:39" x14ac:dyDescent="0.3">
      <c r="B1053" s="215"/>
      <c r="C1053" s="215"/>
      <c r="D1053" s="215"/>
      <c r="E1053" s="215"/>
      <c r="F1053" s="215"/>
      <c r="G1053" s="215"/>
      <c r="H1053" s="215"/>
      <c r="I1053" s="216"/>
      <c r="J1053" s="216"/>
      <c r="K1053" s="217"/>
      <c r="L1053" s="217"/>
      <c r="M1053" s="217"/>
      <c r="N1053" s="217"/>
      <c r="O1053" s="216"/>
      <c r="P1053" s="217"/>
      <c r="Q1053" s="216"/>
      <c r="R1053" s="215"/>
      <c r="S1053" s="218"/>
      <c r="T1053" s="215"/>
      <c r="U1053" s="215"/>
      <c r="V1053" s="219"/>
      <c r="W1053" s="219"/>
      <c r="Y1053" s="215"/>
      <c r="Z1053" s="215"/>
      <c r="AA1053" s="215"/>
      <c r="AB1053" s="215"/>
      <c r="AC1053" s="215"/>
      <c r="AD1053" s="215"/>
      <c r="AE1053" s="215"/>
      <c r="AF1053" s="215"/>
      <c r="AG1053" s="215"/>
      <c r="AH1053" s="215"/>
      <c r="AI1053" s="215"/>
      <c r="AJ1053" s="215"/>
      <c r="AK1053" s="215"/>
      <c r="AM1053" s="220"/>
    </row>
    <row r="1054" spans="2:39" x14ac:dyDescent="0.3">
      <c r="B1054" s="215"/>
      <c r="C1054" s="215"/>
      <c r="D1054" s="215"/>
      <c r="E1054" s="215"/>
      <c r="F1054" s="215"/>
      <c r="G1054" s="215"/>
      <c r="H1054" s="215"/>
      <c r="I1054" s="216"/>
      <c r="J1054" s="216"/>
      <c r="K1054" s="217"/>
      <c r="L1054" s="217"/>
      <c r="M1054" s="217"/>
      <c r="N1054" s="217"/>
      <c r="O1054" s="216"/>
      <c r="P1054" s="217"/>
      <c r="Q1054" s="216"/>
      <c r="R1054" s="215"/>
      <c r="S1054" s="218"/>
      <c r="T1054" s="215"/>
      <c r="U1054" s="215"/>
      <c r="V1054" s="219"/>
      <c r="W1054" s="219"/>
      <c r="Y1054" s="215"/>
      <c r="Z1054" s="215"/>
      <c r="AA1054" s="215"/>
      <c r="AB1054" s="215"/>
      <c r="AC1054" s="215"/>
      <c r="AD1054" s="215"/>
      <c r="AE1054" s="215"/>
      <c r="AF1054" s="215"/>
      <c r="AG1054" s="215"/>
      <c r="AH1054" s="215"/>
      <c r="AI1054" s="215"/>
      <c r="AJ1054" s="215"/>
      <c r="AK1054" s="215"/>
      <c r="AM1054" s="220"/>
    </row>
    <row r="1055" spans="2:39" x14ac:dyDescent="0.3">
      <c r="B1055" s="215"/>
      <c r="C1055" s="215"/>
      <c r="D1055" s="215"/>
      <c r="E1055" s="215"/>
      <c r="F1055" s="215"/>
      <c r="G1055" s="215"/>
      <c r="H1055" s="215"/>
      <c r="I1055" s="216"/>
      <c r="J1055" s="216"/>
      <c r="K1055" s="217"/>
      <c r="L1055" s="217"/>
      <c r="M1055" s="217"/>
      <c r="N1055" s="217"/>
      <c r="O1055" s="216"/>
      <c r="P1055" s="217"/>
      <c r="Q1055" s="216"/>
      <c r="R1055" s="215"/>
      <c r="S1055" s="218"/>
      <c r="T1055" s="215"/>
      <c r="U1055" s="215"/>
      <c r="V1055" s="219"/>
      <c r="W1055" s="219"/>
      <c r="Y1055" s="215"/>
      <c r="Z1055" s="215"/>
      <c r="AA1055" s="215"/>
      <c r="AB1055" s="215"/>
      <c r="AC1055" s="215"/>
      <c r="AD1055" s="215"/>
      <c r="AE1055" s="215"/>
      <c r="AF1055" s="215"/>
      <c r="AG1055" s="215"/>
      <c r="AH1055" s="215"/>
      <c r="AI1055" s="215"/>
      <c r="AJ1055" s="215"/>
      <c r="AK1055" s="215"/>
      <c r="AM1055" s="220"/>
    </row>
    <row r="1056" spans="2:39" x14ac:dyDescent="0.3">
      <c r="B1056" s="215"/>
      <c r="C1056" s="215"/>
      <c r="D1056" s="215"/>
      <c r="E1056" s="215"/>
      <c r="F1056" s="215"/>
      <c r="G1056" s="215"/>
      <c r="H1056" s="215"/>
      <c r="I1056" s="216"/>
      <c r="J1056" s="216"/>
      <c r="K1056" s="217"/>
      <c r="L1056" s="217"/>
      <c r="M1056" s="217"/>
      <c r="N1056" s="217"/>
      <c r="O1056" s="216"/>
      <c r="P1056" s="217"/>
      <c r="Q1056" s="216"/>
      <c r="R1056" s="215"/>
      <c r="S1056" s="218"/>
      <c r="T1056" s="215"/>
      <c r="U1056" s="215"/>
      <c r="V1056" s="219"/>
      <c r="W1056" s="219"/>
      <c r="Y1056" s="215"/>
      <c r="Z1056" s="215"/>
      <c r="AA1056" s="215"/>
      <c r="AB1056" s="215"/>
      <c r="AC1056" s="215"/>
      <c r="AD1056" s="215"/>
      <c r="AE1056" s="215"/>
      <c r="AF1056" s="215"/>
      <c r="AG1056" s="215"/>
      <c r="AH1056" s="215"/>
      <c r="AI1056" s="215"/>
      <c r="AJ1056" s="215"/>
      <c r="AK1056" s="215"/>
      <c r="AM1056" s="220"/>
    </row>
    <row r="1057" spans="2:39" x14ac:dyDescent="0.3">
      <c r="B1057" s="215"/>
      <c r="C1057" s="215"/>
      <c r="D1057" s="215"/>
      <c r="E1057" s="215"/>
      <c r="F1057" s="215"/>
      <c r="G1057" s="215"/>
      <c r="H1057" s="215"/>
      <c r="I1057" s="216"/>
      <c r="J1057" s="216"/>
      <c r="K1057" s="217"/>
      <c r="L1057" s="217"/>
      <c r="M1057" s="217"/>
      <c r="N1057" s="217"/>
      <c r="O1057" s="216"/>
      <c r="P1057" s="217"/>
      <c r="Q1057" s="216"/>
      <c r="R1057" s="215"/>
      <c r="S1057" s="218"/>
      <c r="T1057" s="215"/>
      <c r="U1057" s="215"/>
      <c r="V1057" s="219"/>
      <c r="W1057" s="219"/>
      <c r="Y1057" s="215"/>
      <c r="Z1057" s="215"/>
      <c r="AA1057" s="215"/>
      <c r="AB1057" s="215"/>
      <c r="AC1057" s="215"/>
      <c r="AD1057" s="215"/>
      <c r="AE1057" s="215"/>
      <c r="AF1057" s="215"/>
      <c r="AG1057" s="215"/>
      <c r="AH1057" s="215"/>
      <c r="AI1057" s="215"/>
      <c r="AJ1057" s="215"/>
      <c r="AK1057" s="215"/>
      <c r="AM1057" s="220"/>
    </row>
    <row r="1058" spans="2:39" x14ac:dyDescent="0.3">
      <c r="B1058" s="215"/>
      <c r="C1058" s="215"/>
      <c r="D1058" s="215"/>
      <c r="E1058" s="215"/>
      <c r="F1058" s="215"/>
      <c r="G1058" s="215"/>
      <c r="H1058" s="215"/>
      <c r="I1058" s="216"/>
      <c r="J1058" s="216"/>
      <c r="K1058" s="217"/>
      <c r="L1058" s="217"/>
      <c r="M1058" s="217"/>
      <c r="N1058" s="217"/>
      <c r="O1058" s="216"/>
      <c r="P1058" s="217"/>
      <c r="Q1058" s="216"/>
      <c r="R1058" s="215"/>
      <c r="S1058" s="218"/>
      <c r="T1058" s="215"/>
      <c r="U1058" s="215"/>
      <c r="V1058" s="219"/>
      <c r="W1058" s="219"/>
      <c r="Y1058" s="215"/>
      <c r="Z1058" s="215"/>
      <c r="AA1058" s="215"/>
      <c r="AB1058" s="215"/>
      <c r="AC1058" s="215"/>
      <c r="AD1058" s="215"/>
      <c r="AE1058" s="215"/>
      <c r="AF1058" s="215"/>
      <c r="AG1058" s="215"/>
      <c r="AH1058" s="215"/>
      <c r="AI1058" s="215"/>
      <c r="AJ1058" s="215"/>
      <c r="AK1058" s="215"/>
      <c r="AM1058" s="220"/>
    </row>
    <row r="1059" spans="2:39" x14ac:dyDescent="0.3">
      <c r="B1059" s="215"/>
      <c r="C1059" s="215"/>
      <c r="D1059" s="215"/>
      <c r="E1059" s="215"/>
      <c r="F1059" s="215"/>
      <c r="G1059" s="215"/>
      <c r="H1059" s="215"/>
      <c r="I1059" s="216"/>
      <c r="J1059" s="216"/>
      <c r="K1059" s="217"/>
      <c r="L1059" s="217"/>
      <c r="M1059" s="217"/>
      <c r="N1059" s="217"/>
      <c r="O1059" s="216"/>
      <c r="P1059" s="217"/>
      <c r="Q1059" s="216"/>
      <c r="R1059" s="215"/>
      <c r="S1059" s="218"/>
      <c r="T1059" s="215"/>
      <c r="U1059" s="215"/>
      <c r="V1059" s="219"/>
      <c r="W1059" s="219"/>
      <c r="Y1059" s="215"/>
      <c r="Z1059" s="215"/>
      <c r="AA1059" s="215"/>
      <c r="AB1059" s="215"/>
      <c r="AC1059" s="215"/>
      <c r="AD1059" s="215"/>
      <c r="AE1059" s="215"/>
      <c r="AF1059" s="215"/>
      <c r="AG1059" s="215"/>
      <c r="AH1059" s="215"/>
      <c r="AI1059" s="215"/>
      <c r="AJ1059" s="215"/>
      <c r="AK1059" s="215"/>
      <c r="AM1059" s="220"/>
    </row>
    <row r="1060" spans="2:39" x14ac:dyDescent="0.3">
      <c r="B1060" s="215"/>
      <c r="C1060" s="215"/>
      <c r="D1060" s="215"/>
      <c r="E1060" s="215"/>
      <c r="F1060" s="215"/>
      <c r="G1060" s="215"/>
      <c r="H1060" s="215"/>
      <c r="I1060" s="216"/>
      <c r="J1060" s="216"/>
      <c r="K1060" s="217"/>
      <c r="L1060" s="217"/>
      <c r="M1060" s="217"/>
      <c r="N1060" s="217"/>
      <c r="O1060" s="216"/>
      <c r="P1060" s="217"/>
      <c r="Q1060" s="216"/>
      <c r="R1060" s="215"/>
      <c r="S1060" s="218"/>
      <c r="T1060" s="215"/>
      <c r="U1060" s="215"/>
      <c r="V1060" s="219"/>
      <c r="W1060" s="219"/>
      <c r="Y1060" s="215"/>
      <c r="Z1060" s="215"/>
      <c r="AA1060" s="215"/>
      <c r="AB1060" s="215"/>
      <c r="AC1060" s="215"/>
      <c r="AD1060" s="215"/>
      <c r="AE1060" s="215"/>
      <c r="AF1060" s="215"/>
      <c r="AG1060" s="215"/>
      <c r="AH1060" s="215"/>
      <c r="AI1060" s="215"/>
      <c r="AJ1060" s="215"/>
      <c r="AK1060" s="215"/>
      <c r="AM1060" s="220"/>
    </row>
    <row r="1061" spans="2:39" x14ac:dyDescent="0.3">
      <c r="B1061" s="215"/>
      <c r="C1061" s="215"/>
      <c r="D1061" s="215"/>
      <c r="E1061" s="215"/>
      <c r="F1061" s="215"/>
      <c r="G1061" s="215"/>
      <c r="H1061" s="215"/>
      <c r="I1061" s="216"/>
      <c r="J1061" s="216"/>
      <c r="K1061" s="217"/>
      <c r="L1061" s="217"/>
      <c r="M1061" s="217"/>
      <c r="N1061" s="217"/>
      <c r="O1061" s="216"/>
      <c r="P1061" s="217"/>
      <c r="Q1061" s="216"/>
      <c r="R1061" s="215"/>
      <c r="S1061" s="218"/>
      <c r="T1061" s="215"/>
      <c r="U1061" s="215"/>
      <c r="V1061" s="219"/>
      <c r="W1061" s="219"/>
      <c r="Y1061" s="215"/>
      <c r="Z1061" s="215"/>
      <c r="AA1061" s="215"/>
      <c r="AB1061" s="215"/>
      <c r="AC1061" s="215"/>
      <c r="AD1061" s="215"/>
      <c r="AE1061" s="215"/>
      <c r="AF1061" s="215"/>
      <c r="AG1061" s="215"/>
      <c r="AH1061" s="215"/>
      <c r="AI1061" s="215"/>
      <c r="AJ1061" s="215"/>
      <c r="AK1061" s="215"/>
      <c r="AM1061" s="220"/>
    </row>
    <row r="1062" spans="2:39" x14ac:dyDescent="0.3">
      <c r="B1062" s="215"/>
      <c r="C1062" s="215"/>
      <c r="D1062" s="215"/>
      <c r="E1062" s="215"/>
      <c r="F1062" s="215"/>
      <c r="G1062" s="215"/>
      <c r="H1062" s="215"/>
      <c r="I1062" s="216"/>
      <c r="J1062" s="216"/>
      <c r="K1062" s="217"/>
      <c r="L1062" s="217"/>
      <c r="M1062" s="217"/>
      <c r="N1062" s="217"/>
      <c r="O1062" s="216"/>
      <c r="P1062" s="217"/>
      <c r="Q1062" s="216"/>
      <c r="R1062" s="215"/>
      <c r="S1062" s="218"/>
      <c r="T1062" s="215"/>
      <c r="U1062" s="215"/>
      <c r="V1062" s="219"/>
      <c r="W1062" s="219"/>
      <c r="Y1062" s="215"/>
      <c r="Z1062" s="215"/>
      <c r="AA1062" s="215"/>
      <c r="AB1062" s="215"/>
      <c r="AC1062" s="215"/>
      <c r="AD1062" s="215"/>
      <c r="AE1062" s="215"/>
      <c r="AF1062" s="215"/>
      <c r="AG1062" s="215"/>
      <c r="AH1062" s="215"/>
      <c r="AI1062" s="215"/>
      <c r="AJ1062" s="215"/>
      <c r="AK1062" s="215"/>
      <c r="AM1062" s="220"/>
    </row>
    <row r="1063" spans="2:39" x14ac:dyDescent="0.3">
      <c r="B1063" s="215"/>
      <c r="C1063" s="215"/>
      <c r="D1063" s="215"/>
      <c r="E1063" s="215"/>
      <c r="F1063" s="215"/>
      <c r="G1063" s="215"/>
      <c r="H1063" s="215"/>
      <c r="I1063" s="216"/>
      <c r="J1063" s="216"/>
      <c r="K1063" s="217"/>
      <c r="L1063" s="217"/>
      <c r="M1063" s="217"/>
      <c r="N1063" s="217"/>
      <c r="O1063" s="216"/>
      <c r="P1063" s="217"/>
      <c r="Q1063" s="216"/>
      <c r="R1063" s="215"/>
      <c r="S1063" s="218"/>
      <c r="T1063" s="215"/>
      <c r="U1063" s="215"/>
      <c r="V1063" s="219"/>
      <c r="W1063" s="219"/>
      <c r="Y1063" s="215"/>
      <c r="Z1063" s="215"/>
      <c r="AA1063" s="215"/>
      <c r="AB1063" s="215"/>
      <c r="AC1063" s="215"/>
      <c r="AD1063" s="215"/>
      <c r="AE1063" s="215"/>
      <c r="AF1063" s="215"/>
      <c r="AG1063" s="215"/>
      <c r="AH1063" s="215"/>
      <c r="AI1063" s="215"/>
      <c r="AJ1063" s="215"/>
      <c r="AK1063" s="215"/>
      <c r="AM1063" s="220"/>
    </row>
    <row r="1064" spans="2:39" x14ac:dyDescent="0.3">
      <c r="B1064" s="215"/>
      <c r="C1064" s="215"/>
      <c r="D1064" s="215"/>
      <c r="E1064" s="215"/>
      <c r="F1064" s="215"/>
      <c r="G1064" s="215"/>
      <c r="H1064" s="215"/>
      <c r="I1064" s="216"/>
      <c r="J1064" s="216"/>
      <c r="K1064" s="217"/>
      <c r="L1064" s="217"/>
      <c r="M1064" s="217"/>
      <c r="N1064" s="217"/>
      <c r="O1064" s="216"/>
      <c r="P1064" s="217"/>
      <c r="Q1064" s="216"/>
      <c r="R1064" s="215"/>
      <c r="S1064" s="218"/>
      <c r="T1064" s="215"/>
      <c r="U1064" s="215"/>
      <c r="V1064" s="219"/>
      <c r="W1064" s="219"/>
      <c r="Y1064" s="215"/>
      <c r="Z1064" s="215"/>
      <c r="AA1064" s="215"/>
      <c r="AB1064" s="215"/>
      <c r="AC1064" s="215"/>
      <c r="AD1064" s="215"/>
      <c r="AE1064" s="215"/>
      <c r="AF1064" s="215"/>
      <c r="AG1064" s="215"/>
      <c r="AH1064" s="215"/>
      <c r="AI1064" s="215"/>
      <c r="AJ1064" s="215"/>
      <c r="AK1064" s="215"/>
      <c r="AM1064" s="220"/>
    </row>
    <row r="1065" spans="2:39" x14ac:dyDescent="0.3">
      <c r="B1065" s="215"/>
      <c r="C1065" s="215"/>
      <c r="D1065" s="215"/>
      <c r="E1065" s="215"/>
      <c r="F1065" s="215"/>
      <c r="G1065" s="215"/>
      <c r="H1065" s="215"/>
      <c r="I1065" s="216"/>
      <c r="J1065" s="216"/>
      <c r="K1065" s="217"/>
      <c r="L1065" s="217"/>
      <c r="M1065" s="217"/>
      <c r="N1065" s="217"/>
      <c r="O1065" s="216"/>
      <c r="P1065" s="217"/>
      <c r="Q1065" s="216"/>
      <c r="R1065" s="215"/>
      <c r="S1065" s="218"/>
      <c r="T1065" s="215"/>
      <c r="U1065" s="215"/>
      <c r="V1065" s="219"/>
      <c r="W1065" s="219"/>
      <c r="Y1065" s="215"/>
      <c r="Z1065" s="215"/>
      <c r="AA1065" s="215"/>
      <c r="AB1065" s="215"/>
      <c r="AC1065" s="215"/>
      <c r="AD1065" s="215"/>
      <c r="AE1065" s="215"/>
      <c r="AF1065" s="215"/>
      <c r="AG1065" s="215"/>
      <c r="AH1065" s="215"/>
      <c r="AI1065" s="215"/>
      <c r="AJ1065" s="215"/>
      <c r="AK1065" s="215"/>
      <c r="AM1065" s="220"/>
    </row>
    <row r="1066" spans="2:39" x14ac:dyDescent="0.3">
      <c r="B1066" s="215"/>
      <c r="C1066" s="215"/>
      <c r="D1066" s="215"/>
      <c r="E1066" s="215"/>
      <c r="F1066" s="215"/>
      <c r="G1066" s="215"/>
      <c r="H1066" s="215"/>
      <c r="I1066" s="216"/>
      <c r="J1066" s="216"/>
      <c r="K1066" s="217"/>
      <c r="L1066" s="217"/>
      <c r="M1066" s="217"/>
      <c r="N1066" s="217"/>
      <c r="O1066" s="216"/>
      <c r="P1066" s="217"/>
      <c r="Q1066" s="216"/>
      <c r="R1066" s="215"/>
      <c r="S1066" s="218"/>
      <c r="T1066" s="215"/>
      <c r="U1066" s="215"/>
      <c r="V1066" s="219"/>
      <c r="W1066" s="219"/>
      <c r="Y1066" s="215"/>
      <c r="Z1066" s="215"/>
      <c r="AA1066" s="215"/>
      <c r="AB1066" s="215"/>
      <c r="AC1066" s="215"/>
      <c r="AD1066" s="215"/>
      <c r="AE1066" s="215"/>
      <c r="AF1066" s="215"/>
      <c r="AG1066" s="215"/>
      <c r="AH1066" s="215"/>
      <c r="AI1066" s="215"/>
      <c r="AJ1066" s="215"/>
      <c r="AK1066" s="215"/>
      <c r="AM1066" s="220"/>
    </row>
    <row r="1067" spans="2:39" x14ac:dyDescent="0.3">
      <c r="B1067" s="215"/>
      <c r="C1067" s="215"/>
      <c r="D1067" s="215"/>
      <c r="E1067" s="215"/>
      <c r="F1067" s="215"/>
      <c r="G1067" s="215"/>
      <c r="H1067" s="215"/>
      <c r="I1067" s="216"/>
      <c r="J1067" s="216"/>
      <c r="K1067" s="217"/>
      <c r="L1067" s="217"/>
      <c r="M1067" s="217"/>
      <c r="N1067" s="217"/>
      <c r="O1067" s="216"/>
      <c r="P1067" s="217"/>
      <c r="Q1067" s="216"/>
      <c r="R1067" s="215"/>
      <c r="S1067" s="218"/>
      <c r="T1067" s="215"/>
      <c r="U1067" s="215"/>
      <c r="V1067" s="219"/>
      <c r="W1067" s="219"/>
      <c r="Y1067" s="215"/>
      <c r="Z1067" s="215"/>
      <c r="AA1067" s="215"/>
      <c r="AB1067" s="215"/>
      <c r="AC1067" s="215"/>
      <c r="AD1067" s="215"/>
      <c r="AE1067" s="215"/>
      <c r="AF1067" s="215"/>
      <c r="AG1067" s="215"/>
      <c r="AH1067" s="215"/>
      <c r="AI1067" s="215"/>
      <c r="AJ1067" s="215"/>
      <c r="AK1067" s="215"/>
      <c r="AM1067" s="220"/>
    </row>
    <row r="1068" spans="2:39" x14ac:dyDescent="0.3">
      <c r="B1068" s="215"/>
      <c r="C1068" s="215"/>
      <c r="D1068" s="215"/>
      <c r="E1068" s="215"/>
      <c r="F1068" s="215"/>
      <c r="G1068" s="215"/>
      <c r="H1068" s="215"/>
      <c r="I1068" s="216"/>
      <c r="J1068" s="216"/>
      <c r="K1068" s="217"/>
      <c r="L1068" s="217"/>
      <c r="M1068" s="217"/>
      <c r="N1068" s="217"/>
      <c r="O1068" s="216"/>
      <c r="P1068" s="217"/>
      <c r="Q1068" s="216"/>
      <c r="R1068" s="215"/>
      <c r="S1068" s="218"/>
      <c r="T1068" s="215"/>
      <c r="U1068" s="215"/>
      <c r="V1068" s="219"/>
      <c r="W1068" s="219"/>
      <c r="Y1068" s="215"/>
      <c r="Z1068" s="215"/>
      <c r="AA1068" s="215"/>
      <c r="AB1068" s="215"/>
      <c r="AC1068" s="215"/>
      <c r="AD1068" s="215"/>
      <c r="AE1068" s="215"/>
      <c r="AF1068" s="215"/>
      <c r="AG1068" s="215"/>
      <c r="AH1068" s="215"/>
      <c r="AI1068" s="215"/>
      <c r="AJ1068" s="215"/>
      <c r="AK1068" s="215"/>
      <c r="AM1068" s="220"/>
    </row>
    <row r="1069" spans="2:39" x14ac:dyDescent="0.3">
      <c r="B1069" s="215"/>
      <c r="C1069" s="215"/>
      <c r="D1069" s="215"/>
      <c r="E1069" s="215"/>
      <c r="F1069" s="215"/>
      <c r="G1069" s="215"/>
      <c r="H1069" s="215"/>
      <c r="I1069" s="216"/>
      <c r="J1069" s="216"/>
      <c r="K1069" s="217"/>
      <c r="L1069" s="217"/>
      <c r="M1069" s="217"/>
      <c r="N1069" s="217"/>
      <c r="O1069" s="216"/>
      <c r="P1069" s="217"/>
      <c r="Q1069" s="216"/>
      <c r="R1069" s="215"/>
      <c r="S1069" s="218"/>
      <c r="T1069" s="215"/>
      <c r="U1069" s="215"/>
      <c r="V1069" s="219"/>
      <c r="W1069" s="219"/>
      <c r="Y1069" s="215"/>
      <c r="Z1069" s="215"/>
      <c r="AA1069" s="215"/>
      <c r="AB1069" s="215"/>
      <c r="AC1069" s="215"/>
      <c r="AD1069" s="215"/>
      <c r="AE1069" s="215"/>
      <c r="AF1069" s="215"/>
      <c r="AG1069" s="215"/>
      <c r="AH1069" s="215"/>
      <c r="AI1069" s="215"/>
      <c r="AJ1069" s="215"/>
      <c r="AK1069" s="215"/>
      <c r="AM1069" s="220"/>
    </row>
    <row r="1070" spans="2:39" x14ac:dyDescent="0.3">
      <c r="B1070" s="215"/>
      <c r="C1070" s="215"/>
      <c r="D1070" s="215"/>
      <c r="E1070" s="215"/>
      <c r="F1070" s="215"/>
      <c r="G1070" s="215"/>
      <c r="H1070" s="215"/>
      <c r="I1070" s="216"/>
      <c r="J1070" s="216"/>
      <c r="K1070" s="217"/>
      <c r="L1070" s="217"/>
      <c r="M1070" s="217"/>
      <c r="N1070" s="217"/>
      <c r="O1070" s="216"/>
      <c r="P1070" s="217"/>
      <c r="Q1070" s="216"/>
      <c r="R1070" s="215"/>
      <c r="S1070" s="218"/>
      <c r="T1070" s="215"/>
      <c r="U1070" s="215"/>
      <c r="V1070" s="219"/>
      <c r="W1070" s="219"/>
      <c r="Y1070" s="215"/>
      <c r="Z1070" s="215"/>
      <c r="AA1070" s="215"/>
      <c r="AB1070" s="215"/>
      <c r="AC1070" s="215"/>
      <c r="AD1070" s="215"/>
      <c r="AE1070" s="215"/>
      <c r="AF1070" s="215"/>
      <c r="AG1070" s="215"/>
      <c r="AH1070" s="215"/>
      <c r="AI1070" s="215"/>
      <c r="AJ1070" s="215"/>
      <c r="AK1070" s="215"/>
      <c r="AM1070" s="220"/>
    </row>
    <row r="1071" spans="2:39" x14ac:dyDescent="0.3">
      <c r="B1071" s="215"/>
      <c r="C1071" s="215"/>
      <c r="D1071" s="215"/>
      <c r="E1071" s="215"/>
      <c r="F1071" s="215"/>
      <c r="G1071" s="215"/>
      <c r="H1071" s="215"/>
      <c r="I1071" s="216"/>
      <c r="J1071" s="216"/>
      <c r="K1071" s="217"/>
      <c r="L1071" s="217"/>
      <c r="M1071" s="217"/>
      <c r="N1071" s="217"/>
      <c r="O1071" s="216"/>
      <c r="P1071" s="217"/>
      <c r="Q1071" s="216"/>
      <c r="R1071" s="215"/>
      <c r="S1071" s="218"/>
      <c r="T1071" s="215"/>
      <c r="U1071" s="215"/>
      <c r="V1071" s="219"/>
      <c r="W1071" s="219"/>
      <c r="Y1071" s="215"/>
      <c r="Z1071" s="215"/>
      <c r="AA1071" s="215"/>
      <c r="AB1071" s="215"/>
      <c r="AC1071" s="215"/>
      <c r="AD1071" s="215"/>
      <c r="AE1071" s="215"/>
      <c r="AF1071" s="215"/>
      <c r="AG1071" s="215"/>
      <c r="AH1071" s="215"/>
      <c r="AI1071" s="215"/>
      <c r="AJ1071" s="215"/>
      <c r="AK1071" s="215"/>
      <c r="AM1071" s="220"/>
    </row>
    <row r="1072" spans="2:39" x14ac:dyDescent="0.3">
      <c r="B1072" s="215"/>
      <c r="C1072" s="215"/>
      <c r="D1072" s="215"/>
      <c r="E1072" s="215"/>
      <c r="F1072" s="215"/>
      <c r="G1072" s="215"/>
      <c r="H1072" s="215"/>
      <c r="I1072" s="216"/>
      <c r="J1072" s="216"/>
      <c r="K1072" s="217"/>
      <c r="L1072" s="217"/>
      <c r="M1072" s="217"/>
      <c r="N1072" s="217"/>
      <c r="O1072" s="216"/>
      <c r="P1072" s="217"/>
      <c r="Q1072" s="216"/>
      <c r="R1072" s="215"/>
      <c r="S1072" s="218"/>
      <c r="T1072" s="215"/>
      <c r="U1072" s="215"/>
      <c r="V1072" s="219"/>
      <c r="W1072" s="219"/>
      <c r="Y1072" s="215"/>
      <c r="Z1072" s="215"/>
      <c r="AA1072" s="215"/>
      <c r="AB1072" s="215"/>
      <c r="AC1072" s="215"/>
      <c r="AD1072" s="215"/>
      <c r="AE1072" s="215"/>
      <c r="AF1072" s="215"/>
      <c r="AG1072" s="215"/>
      <c r="AH1072" s="215"/>
      <c r="AI1072" s="215"/>
      <c r="AJ1072" s="215"/>
      <c r="AK1072" s="215"/>
      <c r="AM1072" s="220"/>
    </row>
    <row r="1073" spans="2:39" x14ac:dyDescent="0.3">
      <c r="B1073" s="215"/>
      <c r="C1073" s="215"/>
      <c r="D1073" s="215"/>
      <c r="E1073" s="215"/>
      <c r="F1073" s="215"/>
      <c r="G1073" s="215"/>
      <c r="H1073" s="215"/>
      <c r="I1073" s="216"/>
      <c r="J1073" s="216"/>
      <c r="K1073" s="217"/>
      <c r="L1073" s="217"/>
      <c r="M1073" s="217"/>
      <c r="N1073" s="217"/>
      <c r="O1073" s="216"/>
      <c r="P1073" s="217"/>
      <c r="Q1073" s="216"/>
      <c r="R1073" s="215"/>
      <c r="S1073" s="218"/>
      <c r="T1073" s="215"/>
      <c r="U1073" s="215"/>
      <c r="V1073" s="219"/>
      <c r="W1073" s="219"/>
      <c r="Y1073" s="215"/>
      <c r="Z1073" s="215"/>
      <c r="AA1073" s="215"/>
      <c r="AB1073" s="215"/>
      <c r="AC1073" s="215"/>
      <c r="AD1073" s="215"/>
      <c r="AE1073" s="215"/>
      <c r="AF1073" s="215"/>
      <c r="AG1073" s="215"/>
      <c r="AH1073" s="215"/>
      <c r="AI1073" s="215"/>
      <c r="AJ1073" s="215"/>
      <c r="AK1073" s="215"/>
      <c r="AM1073" s="220"/>
    </row>
    <row r="1074" spans="2:39" x14ac:dyDescent="0.3">
      <c r="B1074" s="215"/>
      <c r="C1074" s="215"/>
      <c r="D1074" s="215"/>
      <c r="E1074" s="215"/>
      <c r="F1074" s="215"/>
      <c r="G1074" s="215"/>
      <c r="H1074" s="215"/>
      <c r="I1074" s="216"/>
      <c r="J1074" s="216"/>
      <c r="K1074" s="217"/>
      <c r="L1074" s="217"/>
      <c r="M1074" s="217"/>
      <c r="N1074" s="217"/>
      <c r="O1074" s="216"/>
      <c r="P1074" s="217"/>
      <c r="Q1074" s="216"/>
      <c r="R1074" s="215"/>
      <c r="S1074" s="218"/>
      <c r="T1074" s="215"/>
      <c r="U1074" s="215"/>
      <c r="V1074" s="219"/>
      <c r="W1074" s="219"/>
      <c r="Y1074" s="215"/>
      <c r="Z1074" s="215"/>
      <c r="AA1074" s="215"/>
      <c r="AB1074" s="215"/>
      <c r="AC1074" s="215"/>
      <c r="AD1074" s="215"/>
      <c r="AE1074" s="215"/>
      <c r="AF1074" s="215"/>
      <c r="AG1074" s="215"/>
      <c r="AH1074" s="215"/>
      <c r="AI1074" s="215"/>
      <c r="AJ1074" s="215"/>
      <c r="AK1074" s="215"/>
      <c r="AM1074" s="220"/>
    </row>
    <row r="1075" spans="2:39" x14ac:dyDescent="0.3">
      <c r="B1075" s="215"/>
      <c r="C1075" s="215"/>
      <c r="D1075" s="215"/>
      <c r="E1075" s="215"/>
      <c r="F1075" s="215"/>
      <c r="G1075" s="215"/>
      <c r="H1075" s="215"/>
      <c r="I1075" s="216"/>
      <c r="J1075" s="216"/>
      <c r="K1075" s="217"/>
      <c r="L1075" s="217"/>
      <c r="M1075" s="217"/>
      <c r="N1075" s="217"/>
      <c r="O1075" s="216"/>
      <c r="P1075" s="217"/>
      <c r="Q1075" s="216"/>
      <c r="R1075" s="215"/>
      <c r="S1075" s="218"/>
      <c r="T1075" s="215"/>
      <c r="U1075" s="215"/>
      <c r="V1075" s="219"/>
      <c r="W1075" s="219"/>
      <c r="Y1075" s="215"/>
      <c r="Z1075" s="215"/>
      <c r="AA1075" s="215"/>
      <c r="AB1075" s="215"/>
      <c r="AC1075" s="215"/>
      <c r="AD1075" s="215"/>
      <c r="AE1075" s="215"/>
      <c r="AF1075" s="215"/>
      <c r="AG1075" s="215"/>
      <c r="AH1075" s="215"/>
      <c r="AI1075" s="215"/>
      <c r="AJ1075" s="215"/>
      <c r="AK1075" s="215"/>
      <c r="AM1075" s="220"/>
    </row>
    <row r="1076" spans="2:39" x14ac:dyDescent="0.3">
      <c r="B1076" s="215"/>
      <c r="C1076" s="215"/>
      <c r="D1076" s="215"/>
      <c r="E1076" s="215"/>
      <c r="F1076" s="215"/>
      <c r="G1076" s="215"/>
      <c r="H1076" s="215"/>
      <c r="I1076" s="216"/>
      <c r="J1076" s="216"/>
      <c r="K1076" s="217"/>
      <c r="L1076" s="217"/>
      <c r="M1076" s="217"/>
      <c r="N1076" s="217"/>
      <c r="O1076" s="216"/>
      <c r="P1076" s="217"/>
      <c r="Q1076" s="216"/>
      <c r="R1076" s="215"/>
      <c r="S1076" s="218"/>
      <c r="T1076" s="215"/>
      <c r="U1076" s="215"/>
      <c r="V1076" s="219"/>
      <c r="W1076" s="219"/>
      <c r="Y1076" s="215"/>
      <c r="Z1076" s="215"/>
      <c r="AA1076" s="215"/>
      <c r="AB1076" s="215"/>
      <c r="AC1076" s="215"/>
      <c r="AD1076" s="215"/>
      <c r="AE1076" s="215"/>
      <c r="AF1076" s="215"/>
      <c r="AG1076" s="215"/>
      <c r="AH1076" s="215"/>
      <c r="AI1076" s="215"/>
      <c r="AJ1076" s="215"/>
      <c r="AK1076" s="215"/>
      <c r="AM1076" s="220"/>
    </row>
    <row r="1077" spans="2:39" x14ac:dyDescent="0.3">
      <c r="B1077" s="215"/>
      <c r="C1077" s="215"/>
      <c r="D1077" s="215"/>
      <c r="E1077" s="215"/>
      <c r="F1077" s="215"/>
      <c r="G1077" s="215"/>
      <c r="H1077" s="215"/>
      <c r="I1077" s="216"/>
      <c r="J1077" s="216"/>
      <c r="K1077" s="217"/>
      <c r="L1077" s="217"/>
      <c r="M1077" s="217"/>
      <c r="N1077" s="217"/>
      <c r="O1077" s="216"/>
      <c r="P1077" s="217"/>
      <c r="Q1077" s="216"/>
      <c r="R1077" s="215"/>
      <c r="S1077" s="218"/>
      <c r="T1077" s="215"/>
      <c r="U1077" s="215"/>
      <c r="V1077" s="219"/>
      <c r="W1077" s="219"/>
      <c r="Y1077" s="215"/>
      <c r="Z1077" s="215"/>
      <c r="AA1077" s="215"/>
      <c r="AB1077" s="215"/>
      <c r="AC1077" s="215"/>
      <c r="AD1077" s="215"/>
      <c r="AE1077" s="215"/>
      <c r="AF1077" s="215"/>
      <c r="AG1077" s="215"/>
      <c r="AH1077" s="215"/>
      <c r="AI1077" s="215"/>
      <c r="AJ1077" s="215"/>
      <c r="AK1077" s="215"/>
      <c r="AM1077" s="220"/>
    </row>
    <row r="1078" spans="2:39" x14ac:dyDescent="0.3">
      <c r="B1078" s="215"/>
      <c r="C1078" s="215"/>
      <c r="D1078" s="215"/>
      <c r="E1078" s="215"/>
      <c r="F1078" s="215"/>
      <c r="G1078" s="215"/>
      <c r="H1078" s="215"/>
      <c r="I1078" s="216"/>
      <c r="J1078" s="216"/>
      <c r="K1078" s="217"/>
      <c r="L1078" s="217"/>
      <c r="M1078" s="217"/>
      <c r="N1078" s="217"/>
      <c r="O1078" s="216"/>
      <c r="P1078" s="217"/>
      <c r="Q1078" s="216"/>
      <c r="R1078" s="215"/>
      <c r="S1078" s="218"/>
      <c r="T1078" s="215"/>
      <c r="U1078" s="215"/>
      <c r="V1078" s="219"/>
      <c r="W1078" s="219"/>
      <c r="Y1078" s="215"/>
      <c r="Z1078" s="215"/>
      <c r="AA1078" s="215"/>
      <c r="AB1078" s="215"/>
      <c r="AC1078" s="215"/>
      <c r="AD1078" s="215"/>
      <c r="AE1078" s="215"/>
      <c r="AF1078" s="215"/>
      <c r="AG1078" s="215"/>
      <c r="AH1078" s="215"/>
      <c r="AI1078" s="215"/>
      <c r="AJ1078" s="215"/>
      <c r="AK1078" s="215"/>
      <c r="AM1078" s="220"/>
    </row>
    <row r="1079" spans="2:39" x14ac:dyDescent="0.3">
      <c r="B1079" s="215"/>
      <c r="C1079" s="215"/>
      <c r="D1079" s="215"/>
      <c r="E1079" s="215"/>
      <c r="F1079" s="215"/>
      <c r="G1079" s="215"/>
      <c r="H1079" s="215"/>
      <c r="I1079" s="216"/>
      <c r="J1079" s="216"/>
      <c r="K1079" s="217"/>
      <c r="L1079" s="217"/>
      <c r="M1079" s="217"/>
      <c r="N1079" s="217"/>
      <c r="O1079" s="216"/>
      <c r="P1079" s="217"/>
      <c r="Q1079" s="216"/>
      <c r="R1079" s="215"/>
      <c r="S1079" s="218"/>
      <c r="T1079" s="215"/>
      <c r="U1079" s="215"/>
      <c r="V1079" s="219"/>
      <c r="W1079" s="219"/>
      <c r="Y1079" s="215"/>
      <c r="Z1079" s="215"/>
      <c r="AA1079" s="215"/>
      <c r="AB1079" s="215"/>
      <c r="AC1079" s="215"/>
      <c r="AD1079" s="215"/>
      <c r="AE1079" s="215"/>
      <c r="AF1079" s="215"/>
      <c r="AG1079" s="215"/>
      <c r="AH1079" s="215"/>
      <c r="AI1079" s="215"/>
      <c r="AJ1079" s="215"/>
      <c r="AK1079" s="215"/>
      <c r="AM1079" s="220"/>
    </row>
    <row r="1080" spans="2:39" x14ac:dyDescent="0.3">
      <c r="B1080" s="215"/>
      <c r="C1080" s="215"/>
      <c r="D1080" s="215"/>
      <c r="E1080" s="215"/>
      <c r="F1080" s="215"/>
      <c r="G1080" s="215"/>
      <c r="H1080" s="215"/>
      <c r="I1080" s="216"/>
      <c r="J1080" s="216"/>
      <c r="K1080" s="217"/>
      <c r="L1080" s="217"/>
      <c r="M1080" s="217"/>
      <c r="N1080" s="217"/>
      <c r="O1080" s="216"/>
      <c r="P1080" s="217"/>
      <c r="Q1080" s="216"/>
      <c r="R1080" s="215"/>
      <c r="S1080" s="218"/>
      <c r="T1080" s="215"/>
      <c r="U1080" s="215"/>
      <c r="V1080" s="219"/>
      <c r="W1080" s="219"/>
      <c r="Y1080" s="215"/>
      <c r="Z1080" s="215"/>
      <c r="AA1080" s="215"/>
      <c r="AB1080" s="215"/>
      <c r="AC1080" s="215"/>
      <c r="AD1080" s="215"/>
      <c r="AE1080" s="215"/>
      <c r="AF1080" s="215"/>
      <c r="AG1080" s="215"/>
      <c r="AH1080" s="215"/>
      <c r="AI1080" s="215"/>
      <c r="AJ1080" s="215"/>
      <c r="AK1080" s="215"/>
      <c r="AM1080" s="220"/>
    </row>
    <row r="1081" spans="2:39" x14ac:dyDescent="0.3">
      <c r="B1081" s="215"/>
      <c r="C1081" s="215"/>
      <c r="D1081" s="215"/>
      <c r="E1081" s="215"/>
      <c r="F1081" s="215"/>
      <c r="G1081" s="215"/>
      <c r="H1081" s="215"/>
      <c r="I1081" s="216"/>
      <c r="J1081" s="216"/>
      <c r="K1081" s="217"/>
      <c r="L1081" s="217"/>
      <c r="M1081" s="217"/>
      <c r="N1081" s="217"/>
      <c r="O1081" s="216"/>
      <c r="P1081" s="217"/>
      <c r="Q1081" s="216"/>
      <c r="R1081" s="215"/>
      <c r="S1081" s="218"/>
      <c r="T1081" s="215"/>
      <c r="U1081" s="215"/>
      <c r="V1081" s="219"/>
      <c r="W1081" s="219"/>
      <c r="Y1081" s="215"/>
      <c r="Z1081" s="215"/>
      <c r="AA1081" s="215"/>
      <c r="AB1081" s="215"/>
      <c r="AC1081" s="215"/>
      <c r="AD1081" s="215"/>
      <c r="AE1081" s="215"/>
      <c r="AF1081" s="215"/>
      <c r="AG1081" s="215"/>
      <c r="AH1081" s="215"/>
      <c r="AI1081" s="215"/>
      <c r="AJ1081" s="215"/>
      <c r="AK1081" s="215"/>
      <c r="AM1081" s="220"/>
    </row>
    <row r="1082" spans="2:39" x14ac:dyDescent="0.3">
      <c r="B1082" s="215"/>
      <c r="C1082" s="215"/>
      <c r="D1082" s="215"/>
      <c r="E1082" s="215"/>
      <c r="F1082" s="215"/>
      <c r="G1082" s="215"/>
      <c r="H1082" s="215"/>
      <c r="I1082" s="216"/>
      <c r="J1082" s="216"/>
      <c r="K1082" s="217"/>
      <c r="L1082" s="217"/>
      <c r="M1082" s="217"/>
      <c r="N1082" s="217"/>
      <c r="O1082" s="216"/>
      <c r="P1082" s="217"/>
      <c r="Q1082" s="216"/>
      <c r="R1082" s="215"/>
      <c r="S1082" s="218"/>
      <c r="T1082" s="215"/>
      <c r="U1082" s="215"/>
      <c r="V1082" s="219"/>
      <c r="W1082" s="219"/>
      <c r="Y1082" s="215"/>
      <c r="Z1082" s="215"/>
      <c r="AA1082" s="215"/>
      <c r="AB1082" s="215"/>
      <c r="AC1082" s="215"/>
      <c r="AD1082" s="215"/>
      <c r="AE1082" s="215"/>
      <c r="AF1082" s="215"/>
      <c r="AG1082" s="215"/>
      <c r="AH1082" s="215"/>
      <c r="AI1082" s="215"/>
      <c r="AJ1082" s="215"/>
      <c r="AK1082" s="215"/>
      <c r="AM1082" s="220"/>
    </row>
    <row r="1083" spans="2:39" x14ac:dyDescent="0.3">
      <c r="B1083" s="215"/>
      <c r="C1083" s="215"/>
      <c r="D1083" s="215"/>
      <c r="E1083" s="215"/>
      <c r="F1083" s="215"/>
      <c r="G1083" s="215"/>
      <c r="H1083" s="215"/>
      <c r="I1083" s="216"/>
      <c r="J1083" s="216"/>
      <c r="K1083" s="217"/>
      <c r="L1083" s="217"/>
      <c r="M1083" s="217"/>
      <c r="N1083" s="217"/>
      <c r="O1083" s="216"/>
      <c r="P1083" s="217"/>
      <c r="Q1083" s="216"/>
      <c r="R1083" s="215"/>
      <c r="S1083" s="218"/>
      <c r="T1083" s="215"/>
      <c r="U1083" s="215"/>
      <c r="V1083" s="219"/>
      <c r="W1083" s="219"/>
      <c r="Y1083" s="215"/>
      <c r="Z1083" s="215"/>
      <c r="AA1083" s="215"/>
      <c r="AB1083" s="215"/>
      <c r="AC1083" s="215"/>
      <c r="AD1083" s="215"/>
      <c r="AE1083" s="215"/>
      <c r="AF1083" s="215"/>
      <c r="AG1083" s="215"/>
      <c r="AH1083" s="215"/>
      <c r="AI1083" s="215"/>
      <c r="AJ1083" s="215"/>
      <c r="AK1083" s="215"/>
      <c r="AM1083" s="220"/>
    </row>
    <row r="1084" spans="2:39" x14ac:dyDescent="0.3">
      <c r="B1084" s="215"/>
      <c r="C1084" s="215"/>
      <c r="D1084" s="215"/>
      <c r="E1084" s="215"/>
      <c r="F1084" s="215"/>
      <c r="G1084" s="215"/>
      <c r="H1084" s="215"/>
      <c r="I1084" s="216"/>
      <c r="J1084" s="216"/>
      <c r="K1084" s="217"/>
      <c r="L1084" s="217"/>
      <c r="M1084" s="217"/>
      <c r="N1084" s="217"/>
      <c r="O1084" s="216"/>
      <c r="P1084" s="217"/>
      <c r="Q1084" s="216"/>
      <c r="R1084" s="215"/>
      <c r="S1084" s="218"/>
      <c r="T1084" s="215"/>
      <c r="U1084" s="215"/>
      <c r="V1084" s="219"/>
      <c r="W1084" s="219"/>
      <c r="Y1084" s="215"/>
      <c r="Z1084" s="215"/>
      <c r="AA1084" s="215"/>
      <c r="AB1084" s="215"/>
      <c r="AC1084" s="215"/>
      <c r="AD1084" s="215"/>
      <c r="AE1084" s="215"/>
      <c r="AF1084" s="215"/>
      <c r="AG1084" s="215"/>
      <c r="AH1084" s="215"/>
      <c r="AI1084" s="215"/>
      <c r="AJ1084" s="215"/>
      <c r="AK1084" s="215"/>
      <c r="AM1084" s="220"/>
    </row>
    <row r="1085" spans="2:39" x14ac:dyDescent="0.3">
      <c r="B1085" s="215"/>
      <c r="C1085" s="215"/>
      <c r="D1085" s="215"/>
      <c r="E1085" s="215"/>
      <c r="F1085" s="215"/>
      <c r="G1085" s="215"/>
      <c r="H1085" s="215"/>
      <c r="I1085" s="216"/>
      <c r="J1085" s="216"/>
      <c r="K1085" s="217"/>
      <c r="L1085" s="217"/>
      <c r="M1085" s="217"/>
      <c r="N1085" s="217"/>
      <c r="O1085" s="216"/>
      <c r="P1085" s="217"/>
      <c r="Q1085" s="216"/>
      <c r="R1085" s="215"/>
      <c r="S1085" s="218"/>
      <c r="T1085" s="215"/>
      <c r="U1085" s="215"/>
      <c r="V1085" s="219"/>
      <c r="W1085" s="219"/>
      <c r="Y1085" s="215"/>
      <c r="Z1085" s="215"/>
      <c r="AA1085" s="215"/>
      <c r="AB1085" s="215"/>
      <c r="AC1085" s="215"/>
      <c r="AD1085" s="215"/>
      <c r="AE1085" s="215"/>
      <c r="AF1085" s="215"/>
      <c r="AG1085" s="215"/>
      <c r="AH1085" s="215"/>
      <c r="AI1085" s="215"/>
      <c r="AJ1085" s="215"/>
      <c r="AK1085" s="215"/>
      <c r="AM1085" s="220"/>
    </row>
    <row r="1086" spans="2:39" x14ac:dyDescent="0.3">
      <c r="B1086" s="215"/>
      <c r="C1086" s="215"/>
      <c r="D1086" s="215"/>
      <c r="E1086" s="215"/>
      <c r="F1086" s="215"/>
      <c r="G1086" s="215"/>
      <c r="H1086" s="215"/>
      <c r="I1086" s="216"/>
      <c r="J1086" s="216"/>
      <c r="K1086" s="217"/>
      <c r="L1086" s="217"/>
      <c r="M1086" s="217"/>
      <c r="N1086" s="217"/>
      <c r="O1086" s="216"/>
      <c r="P1086" s="217"/>
      <c r="Q1086" s="216"/>
      <c r="R1086" s="215"/>
      <c r="S1086" s="218"/>
      <c r="T1086" s="215"/>
      <c r="U1086" s="215"/>
      <c r="V1086" s="219"/>
      <c r="W1086" s="219"/>
      <c r="Y1086" s="215"/>
      <c r="Z1086" s="215"/>
      <c r="AA1086" s="215"/>
      <c r="AB1086" s="215"/>
      <c r="AC1086" s="215"/>
      <c r="AD1086" s="215"/>
      <c r="AE1086" s="215"/>
      <c r="AF1086" s="215"/>
      <c r="AG1086" s="215"/>
      <c r="AH1086" s="215"/>
      <c r="AI1086" s="215"/>
      <c r="AJ1086" s="215"/>
      <c r="AK1086" s="215"/>
      <c r="AM1086" s="220"/>
    </row>
    <row r="1087" spans="2:39" x14ac:dyDescent="0.3">
      <c r="B1087" s="215"/>
      <c r="C1087" s="215"/>
      <c r="D1087" s="215"/>
      <c r="E1087" s="215"/>
      <c r="F1087" s="215"/>
      <c r="G1087" s="215"/>
      <c r="H1087" s="215"/>
      <c r="I1087" s="216"/>
      <c r="J1087" s="216"/>
      <c r="K1087" s="217"/>
      <c r="L1087" s="217"/>
      <c r="M1087" s="217"/>
      <c r="N1087" s="217"/>
      <c r="O1087" s="216"/>
      <c r="P1087" s="217"/>
      <c r="Q1087" s="216"/>
      <c r="R1087" s="215"/>
      <c r="S1087" s="218"/>
      <c r="T1087" s="215"/>
      <c r="U1087" s="215"/>
      <c r="V1087" s="219"/>
      <c r="W1087" s="219"/>
      <c r="Y1087" s="215"/>
      <c r="Z1087" s="215"/>
      <c r="AA1087" s="215"/>
      <c r="AB1087" s="215"/>
      <c r="AC1087" s="215"/>
      <c r="AD1087" s="215"/>
      <c r="AE1087" s="215"/>
      <c r="AF1087" s="215"/>
      <c r="AG1087" s="215"/>
      <c r="AH1087" s="215"/>
      <c r="AI1087" s="215"/>
      <c r="AJ1087" s="215"/>
      <c r="AK1087" s="215"/>
      <c r="AM1087" s="220"/>
    </row>
    <row r="1088" spans="2:39" x14ac:dyDescent="0.3">
      <c r="B1088" s="215"/>
      <c r="C1088" s="215"/>
      <c r="D1088" s="215"/>
      <c r="E1088" s="215"/>
      <c r="F1088" s="215"/>
      <c r="G1088" s="215"/>
      <c r="H1088" s="215"/>
      <c r="I1088" s="216"/>
      <c r="J1088" s="216"/>
      <c r="K1088" s="217"/>
      <c r="L1088" s="217"/>
      <c r="M1088" s="217"/>
      <c r="N1088" s="217"/>
      <c r="O1088" s="216"/>
      <c r="P1088" s="217"/>
      <c r="Q1088" s="216"/>
      <c r="R1088" s="215"/>
      <c r="S1088" s="218"/>
      <c r="T1088" s="215"/>
      <c r="U1088" s="215"/>
      <c r="V1088" s="219"/>
      <c r="W1088" s="219"/>
      <c r="Y1088" s="215"/>
      <c r="Z1088" s="215"/>
      <c r="AA1088" s="215"/>
      <c r="AB1088" s="215"/>
      <c r="AC1088" s="215"/>
      <c r="AD1088" s="215"/>
      <c r="AE1088" s="215"/>
      <c r="AF1088" s="215"/>
      <c r="AG1088" s="215"/>
      <c r="AH1088" s="215"/>
      <c r="AI1088" s="215"/>
      <c r="AJ1088" s="215"/>
      <c r="AK1088" s="215"/>
      <c r="AM1088" s="220"/>
    </row>
    <row r="1089" spans="2:39" x14ac:dyDescent="0.3">
      <c r="B1089" s="215"/>
      <c r="C1089" s="215"/>
      <c r="D1089" s="215"/>
      <c r="E1089" s="215"/>
      <c r="F1089" s="215"/>
      <c r="G1089" s="215"/>
      <c r="H1089" s="215"/>
      <c r="I1089" s="216"/>
      <c r="J1089" s="216"/>
      <c r="K1089" s="217"/>
      <c r="L1089" s="217"/>
      <c r="M1089" s="217"/>
      <c r="N1089" s="217"/>
      <c r="O1089" s="216"/>
      <c r="P1089" s="217"/>
      <c r="Q1089" s="216"/>
      <c r="R1089" s="215"/>
      <c r="S1089" s="218"/>
      <c r="T1089" s="215"/>
      <c r="U1089" s="215"/>
      <c r="V1089" s="219"/>
      <c r="W1089" s="219"/>
      <c r="Y1089" s="215"/>
      <c r="Z1089" s="215"/>
      <c r="AA1089" s="215"/>
      <c r="AB1089" s="215"/>
      <c r="AC1089" s="215"/>
      <c r="AD1089" s="215"/>
      <c r="AE1089" s="215"/>
      <c r="AF1089" s="215"/>
      <c r="AG1089" s="215"/>
      <c r="AH1089" s="215"/>
      <c r="AI1089" s="215"/>
      <c r="AJ1089" s="215"/>
      <c r="AK1089" s="215"/>
      <c r="AM1089" s="220"/>
    </row>
    <row r="1090" spans="2:39" x14ac:dyDescent="0.3">
      <c r="B1090" s="215"/>
      <c r="C1090" s="215"/>
      <c r="D1090" s="215"/>
      <c r="E1090" s="215"/>
      <c r="F1090" s="215"/>
      <c r="G1090" s="215"/>
      <c r="H1090" s="215"/>
      <c r="I1090" s="216"/>
      <c r="J1090" s="216"/>
      <c r="K1090" s="217"/>
      <c r="L1090" s="217"/>
      <c r="M1090" s="217"/>
      <c r="N1090" s="217"/>
      <c r="O1090" s="216"/>
      <c r="P1090" s="217"/>
      <c r="Q1090" s="216"/>
      <c r="R1090" s="215"/>
      <c r="S1090" s="218"/>
      <c r="T1090" s="215"/>
      <c r="U1090" s="215"/>
      <c r="V1090" s="219"/>
      <c r="W1090" s="219"/>
      <c r="Y1090" s="215"/>
      <c r="Z1090" s="215"/>
      <c r="AA1090" s="215"/>
      <c r="AB1090" s="215"/>
      <c r="AC1090" s="215"/>
      <c r="AD1090" s="215"/>
      <c r="AE1090" s="215"/>
      <c r="AF1090" s="215"/>
      <c r="AG1090" s="215"/>
      <c r="AH1090" s="215"/>
      <c r="AI1090" s="215"/>
      <c r="AJ1090" s="215"/>
      <c r="AK1090" s="215"/>
      <c r="AM1090" s="220"/>
    </row>
    <row r="1091" spans="2:39" x14ac:dyDescent="0.3">
      <c r="B1091" s="215"/>
      <c r="C1091" s="215"/>
      <c r="D1091" s="215"/>
      <c r="E1091" s="215"/>
      <c r="F1091" s="215"/>
      <c r="G1091" s="215"/>
      <c r="H1091" s="215"/>
      <c r="I1091" s="216"/>
      <c r="J1091" s="216"/>
      <c r="K1091" s="217"/>
      <c r="L1091" s="217"/>
      <c r="M1091" s="217"/>
      <c r="N1091" s="217"/>
      <c r="O1091" s="216"/>
      <c r="P1091" s="217"/>
      <c r="Q1091" s="216"/>
      <c r="R1091" s="215"/>
      <c r="S1091" s="218"/>
      <c r="T1091" s="215"/>
      <c r="U1091" s="215"/>
      <c r="V1091" s="219"/>
      <c r="W1091" s="219"/>
      <c r="Y1091" s="215"/>
      <c r="Z1091" s="215"/>
      <c r="AA1091" s="215"/>
      <c r="AB1091" s="215"/>
      <c r="AC1091" s="215"/>
      <c r="AD1091" s="215"/>
      <c r="AE1091" s="215"/>
      <c r="AF1091" s="215"/>
      <c r="AG1091" s="215"/>
      <c r="AH1091" s="215"/>
      <c r="AI1091" s="215"/>
      <c r="AJ1091" s="215"/>
      <c r="AK1091" s="215"/>
      <c r="AM1091" s="220"/>
    </row>
    <row r="1092" spans="2:39" x14ac:dyDescent="0.3">
      <c r="B1092" s="215"/>
      <c r="C1092" s="215"/>
      <c r="D1092" s="215"/>
      <c r="E1092" s="215"/>
      <c r="F1092" s="215"/>
      <c r="G1092" s="215"/>
      <c r="H1092" s="215"/>
      <c r="I1092" s="216"/>
      <c r="J1092" s="216"/>
      <c r="K1092" s="217"/>
      <c r="L1092" s="217"/>
      <c r="M1092" s="217"/>
      <c r="N1092" s="217"/>
      <c r="O1092" s="216"/>
      <c r="P1092" s="217"/>
      <c r="Q1092" s="216"/>
      <c r="R1092" s="215"/>
      <c r="S1092" s="218"/>
      <c r="T1092" s="215"/>
      <c r="U1092" s="215"/>
      <c r="V1092" s="219"/>
      <c r="W1092" s="219"/>
      <c r="Y1092" s="215"/>
      <c r="Z1092" s="215"/>
      <c r="AA1092" s="215"/>
      <c r="AB1092" s="215"/>
      <c r="AC1092" s="215"/>
      <c r="AD1092" s="215"/>
      <c r="AE1092" s="215"/>
      <c r="AF1092" s="215"/>
      <c r="AG1092" s="215"/>
      <c r="AH1092" s="215"/>
      <c r="AI1092" s="215"/>
      <c r="AJ1092" s="215"/>
      <c r="AK1092" s="215"/>
      <c r="AM1092" s="220"/>
    </row>
    <row r="1093" spans="2:39" x14ac:dyDescent="0.3">
      <c r="B1093" s="215"/>
      <c r="C1093" s="215"/>
      <c r="D1093" s="215"/>
      <c r="E1093" s="215"/>
      <c r="F1093" s="215"/>
      <c r="G1093" s="215"/>
      <c r="H1093" s="215"/>
      <c r="I1093" s="216"/>
      <c r="J1093" s="216"/>
      <c r="K1093" s="217"/>
      <c r="L1093" s="217"/>
      <c r="M1093" s="217"/>
      <c r="N1093" s="217"/>
      <c r="O1093" s="216"/>
      <c r="P1093" s="217"/>
      <c r="Q1093" s="216"/>
      <c r="R1093" s="215"/>
      <c r="S1093" s="218"/>
      <c r="T1093" s="215"/>
      <c r="U1093" s="215"/>
      <c r="V1093" s="219"/>
      <c r="W1093" s="219"/>
      <c r="Y1093" s="215"/>
      <c r="Z1093" s="215"/>
      <c r="AA1093" s="215"/>
      <c r="AB1093" s="215"/>
      <c r="AC1093" s="215"/>
      <c r="AD1093" s="215"/>
      <c r="AE1093" s="215"/>
      <c r="AF1093" s="215"/>
      <c r="AG1093" s="215"/>
      <c r="AH1093" s="215"/>
      <c r="AI1093" s="215"/>
      <c r="AJ1093" s="215"/>
      <c r="AK1093" s="215"/>
      <c r="AM1093" s="220"/>
    </row>
    <row r="1094" spans="2:39" x14ac:dyDescent="0.3">
      <c r="B1094" s="215"/>
      <c r="C1094" s="215"/>
      <c r="D1094" s="215"/>
      <c r="E1094" s="215"/>
      <c r="F1094" s="215"/>
      <c r="G1094" s="215"/>
      <c r="H1094" s="215"/>
      <c r="I1094" s="216"/>
      <c r="J1094" s="216"/>
      <c r="K1094" s="217"/>
      <c r="L1094" s="217"/>
      <c r="M1094" s="217"/>
      <c r="N1094" s="217"/>
      <c r="O1094" s="216"/>
      <c r="P1094" s="217"/>
      <c r="Q1094" s="216"/>
      <c r="R1094" s="215"/>
      <c r="S1094" s="218"/>
      <c r="T1094" s="215"/>
      <c r="U1094" s="215"/>
      <c r="V1094" s="219"/>
      <c r="W1094" s="219"/>
      <c r="Y1094" s="215"/>
      <c r="Z1094" s="215"/>
      <c r="AA1094" s="215"/>
      <c r="AB1094" s="215"/>
      <c r="AC1094" s="215"/>
      <c r="AD1094" s="215"/>
      <c r="AE1094" s="215"/>
      <c r="AF1094" s="215"/>
      <c r="AG1094" s="215"/>
      <c r="AH1094" s="215"/>
      <c r="AI1094" s="215"/>
      <c r="AJ1094" s="215"/>
      <c r="AK1094" s="215"/>
      <c r="AM1094" s="220"/>
    </row>
    <row r="1095" spans="2:39" x14ac:dyDescent="0.3">
      <c r="B1095" s="215"/>
      <c r="C1095" s="215"/>
      <c r="D1095" s="215"/>
      <c r="E1095" s="215"/>
      <c r="F1095" s="215"/>
      <c r="G1095" s="215"/>
      <c r="H1095" s="215"/>
      <c r="I1095" s="216"/>
      <c r="J1095" s="216"/>
      <c r="K1095" s="217"/>
      <c r="L1095" s="217"/>
      <c r="M1095" s="217"/>
      <c r="N1095" s="217"/>
      <c r="O1095" s="216"/>
      <c r="P1095" s="217"/>
      <c r="Q1095" s="216"/>
      <c r="R1095" s="215"/>
      <c r="S1095" s="218"/>
      <c r="T1095" s="215"/>
      <c r="U1095" s="215"/>
      <c r="V1095" s="219"/>
      <c r="W1095" s="219"/>
      <c r="Y1095" s="215"/>
      <c r="Z1095" s="215"/>
      <c r="AA1095" s="215"/>
      <c r="AB1095" s="215"/>
      <c r="AC1095" s="215"/>
      <c r="AD1095" s="215"/>
      <c r="AE1095" s="215"/>
      <c r="AF1095" s="215"/>
      <c r="AG1095" s="215"/>
      <c r="AH1095" s="215"/>
      <c r="AI1095" s="215"/>
      <c r="AJ1095" s="215"/>
      <c r="AK1095" s="215"/>
      <c r="AM1095" s="220"/>
    </row>
    <row r="1096" spans="2:39" x14ac:dyDescent="0.3">
      <c r="B1096" s="215"/>
      <c r="C1096" s="215"/>
      <c r="D1096" s="215"/>
      <c r="E1096" s="215"/>
      <c r="F1096" s="215"/>
      <c r="G1096" s="215"/>
      <c r="H1096" s="215"/>
      <c r="I1096" s="216"/>
      <c r="J1096" s="216"/>
      <c r="K1096" s="217"/>
      <c r="L1096" s="217"/>
      <c r="M1096" s="217"/>
      <c r="N1096" s="217"/>
      <c r="O1096" s="216"/>
      <c r="P1096" s="217"/>
      <c r="Q1096" s="216"/>
      <c r="R1096" s="215"/>
      <c r="S1096" s="218"/>
      <c r="T1096" s="215"/>
      <c r="U1096" s="215"/>
      <c r="V1096" s="219"/>
      <c r="W1096" s="219"/>
      <c r="Y1096" s="215"/>
      <c r="Z1096" s="215"/>
      <c r="AA1096" s="215"/>
      <c r="AB1096" s="215"/>
      <c r="AC1096" s="215"/>
      <c r="AD1096" s="215"/>
      <c r="AE1096" s="215"/>
      <c r="AF1096" s="215"/>
      <c r="AG1096" s="215"/>
      <c r="AH1096" s="215"/>
      <c r="AI1096" s="215"/>
      <c r="AJ1096" s="215"/>
      <c r="AK1096" s="215"/>
      <c r="AM1096" s="220"/>
    </row>
    <row r="1097" spans="2:39" x14ac:dyDescent="0.3">
      <c r="B1097" s="215"/>
      <c r="C1097" s="215"/>
      <c r="D1097" s="215"/>
      <c r="E1097" s="215"/>
      <c r="F1097" s="215"/>
      <c r="G1097" s="215"/>
      <c r="H1097" s="215"/>
      <c r="I1097" s="216"/>
      <c r="J1097" s="216"/>
      <c r="K1097" s="217"/>
      <c r="L1097" s="217"/>
      <c r="M1097" s="217"/>
      <c r="N1097" s="217"/>
      <c r="O1097" s="216"/>
      <c r="P1097" s="217"/>
      <c r="Q1097" s="216"/>
      <c r="R1097" s="215"/>
      <c r="S1097" s="218"/>
      <c r="T1097" s="215"/>
      <c r="U1097" s="215"/>
      <c r="V1097" s="219"/>
      <c r="W1097" s="219"/>
      <c r="Y1097" s="215"/>
      <c r="Z1097" s="215"/>
      <c r="AA1097" s="215"/>
      <c r="AB1097" s="215"/>
      <c r="AC1097" s="215"/>
      <c r="AD1097" s="215"/>
      <c r="AE1097" s="215"/>
      <c r="AF1097" s="215"/>
      <c r="AG1097" s="215"/>
      <c r="AH1097" s="215"/>
      <c r="AI1097" s="215"/>
      <c r="AJ1097" s="215"/>
      <c r="AK1097" s="215"/>
      <c r="AM1097" s="220"/>
    </row>
    <row r="1098" spans="2:39" x14ac:dyDescent="0.3">
      <c r="B1098" s="215"/>
      <c r="C1098" s="215"/>
      <c r="D1098" s="215"/>
      <c r="E1098" s="215"/>
      <c r="F1098" s="215"/>
      <c r="G1098" s="215"/>
      <c r="H1098" s="215"/>
      <c r="I1098" s="216"/>
      <c r="J1098" s="216"/>
      <c r="K1098" s="217"/>
      <c r="L1098" s="217"/>
      <c r="M1098" s="217"/>
      <c r="N1098" s="217"/>
      <c r="O1098" s="216"/>
      <c r="P1098" s="217"/>
      <c r="Q1098" s="216"/>
      <c r="R1098" s="215"/>
      <c r="S1098" s="218"/>
      <c r="T1098" s="215"/>
      <c r="U1098" s="215"/>
      <c r="V1098" s="219"/>
      <c r="W1098" s="219"/>
      <c r="Y1098" s="215"/>
      <c r="Z1098" s="215"/>
      <c r="AA1098" s="215"/>
      <c r="AB1098" s="215"/>
      <c r="AC1098" s="215"/>
      <c r="AD1098" s="215"/>
      <c r="AE1098" s="215"/>
      <c r="AF1098" s="215"/>
      <c r="AG1098" s="215"/>
      <c r="AH1098" s="215"/>
      <c r="AI1098" s="215"/>
      <c r="AJ1098" s="215"/>
      <c r="AK1098" s="215"/>
      <c r="AM1098" s="220"/>
    </row>
    <row r="1099" spans="2:39" x14ac:dyDescent="0.3">
      <c r="B1099" s="215"/>
      <c r="C1099" s="215"/>
      <c r="D1099" s="215"/>
      <c r="E1099" s="215"/>
      <c r="F1099" s="215"/>
      <c r="G1099" s="215"/>
      <c r="H1099" s="215"/>
      <c r="I1099" s="216"/>
      <c r="J1099" s="216"/>
      <c r="K1099" s="217"/>
      <c r="L1099" s="217"/>
      <c r="M1099" s="217"/>
      <c r="N1099" s="217"/>
      <c r="O1099" s="216"/>
      <c r="P1099" s="217"/>
      <c r="Q1099" s="216"/>
      <c r="R1099" s="215"/>
      <c r="S1099" s="218"/>
      <c r="T1099" s="215"/>
      <c r="U1099" s="215"/>
      <c r="V1099" s="219"/>
      <c r="W1099" s="219"/>
      <c r="Y1099" s="215"/>
      <c r="Z1099" s="215"/>
      <c r="AA1099" s="215"/>
      <c r="AB1099" s="215"/>
      <c r="AC1099" s="215"/>
      <c r="AD1099" s="215"/>
      <c r="AE1099" s="215"/>
      <c r="AF1099" s="215"/>
      <c r="AG1099" s="215"/>
      <c r="AH1099" s="215"/>
      <c r="AI1099" s="215"/>
      <c r="AJ1099" s="215"/>
      <c r="AK1099" s="215"/>
      <c r="AM1099" s="220"/>
    </row>
    <row r="1100" spans="2:39" x14ac:dyDescent="0.3">
      <c r="B1100" s="215"/>
      <c r="C1100" s="215"/>
      <c r="D1100" s="215"/>
      <c r="E1100" s="215"/>
      <c r="F1100" s="215"/>
      <c r="G1100" s="215"/>
      <c r="H1100" s="215"/>
      <c r="I1100" s="216"/>
      <c r="J1100" s="216"/>
      <c r="K1100" s="217"/>
      <c r="L1100" s="217"/>
      <c r="M1100" s="217"/>
      <c r="N1100" s="217"/>
      <c r="O1100" s="216"/>
      <c r="P1100" s="217"/>
      <c r="Q1100" s="216"/>
      <c r="R1100" s="215"/>
      <c r="S1100" s="218"/>
      <c r="T1100" s="215"/>
      <c r="U1100" s="215"/>
      <c r="V1100" s="219"/>
      <c r="W1100" s="219"/>
      <c r="Y1100" s="215"/>
      <c r="Z1100" s="215"/>
      <c r="AA1100" s="215"/>
      <c r="AB1100" s="215"/>
      <c r="AC1100" s="215"/>
      <c r="AD1100" s="215"/>
      <c r="AE1100" s="215"/>
      <c r="AF1100" s="215"/>
      <c r="AG1100" s="215"/>
      <c r="AH1100" s="215"/>
      <c r="AI1100" s="215"/>
      <c r="AJ1100" s="215"/>
      <c r="AK1100" s="215"/>
      <c r="AM1100" s="220"/>
    </row>
    <row r="1101" spans="2:39" x14ac:dyDescent="0.3">
      <c r="B1101" s="215"/>
      <c r="C1101" s="215"/>
      <c r="D1101" s="215"/>
      <c r="E1101" s="215"/>
      <c r="F1101" s="215"/>
      <c r="G1101" s="215"/>
      <c r="H1101" s="215"/>
      <c r="I1101" s="216"/>
      <c r="J1101" s="216"/>
      <c r="K1101" s="217"/>
      <c r="L1101" s="217"/>
      <c r="M1101" s="217"/>
      <c r="N1101" s="217"/>
      <c r="O1101" s="216"/>
      <c r="P1101" s="217"/>
      <c r="Q1101" s="216"/>
      <c r="R1101" s="215"/>
      <c r="S1101" s="218"/>
      <c r="T1101" s="215"/>
      <c r="U1101" s="215"/>
      <c r="V1101" s="219"/>
      <c r="W1101" s="219"/>
      <c r="Y1101" s="215"/>
      <c r="Z1101" s="215"/>
      <c r="AA1101" s="215"/>
      <c r="AB1101" s="215"/>
      <c r="AC1101" s="215"/>
      <c r="AD1101" s="215"/>
      <c r="AE1101" s="215"/>
      <c r="AF1101" s="215"/>
      <c r="AG1101" s="215"/>
      <c r="AH1101" s="215"/>
      <c r="AI1101" s="215"/>
      <c r="AJ1101" s="215"/>
      <c r="AK1101" s="215"/>
      <c r="AM1101" s="220"/>
    </row>
    <row r="1102" spans="2:39" x14ac:dyDescent="0.3">
      <c r="B1102" s="215"/>
      <c r="C1102" s="215"/>
      <c r="D1102" s="215"/>
      <c r="E1102" s="215"/>
      <c r="F1102" s="215"/>
      <c r="G1102" s="215"/>
      <c r="H1102" s="215"/>
      <c r="I1102" s="216"/>
      <c r="J1102" s="216"/>
      <c r="K1102" s="217"/>
      <c r="L1102" s="217"/>
      <c r="M1102" s="217"/>
      <c r="N1102" s="217"/>
      <c r="O1102" s="216"/>
      <c r="P1102" s="217"/>
      <c r="Q1102" s="216"/>
      <c r="R1102" s="215"/>
      <c r="S1102" s="218"/>
      <c r="T1102" s="215"/>
      <c r="U1102" s="215"/>
      <c r="V1102" s="219"/>
      <c r="W1102" s="219"/>
      <c r="Y1102" s="215"/>
      <c r="Z1102" s="215"/>
      <c r="AA1102" s="215"/>
      <c r="AB1102" s="215"/>
      <c r="AC1102" s="215"/>
      <c r="AD1102" s="215"/>
      <c r="AE1102" s="215"/>
      <c r="AF1102" s="215"/>
      <c r="AG1102" s="215"/>
      <c r="AH1102" s="215"/>
      <c r="AI1102" s="215"/>
      <c r="AJ1102" s="215"/>
      <c r="AK1102" s="215"/>
      <c r="AM1102" s="220"/>
    </row>
    <row r="1103" spans="2:39" x14ac:dyDescent="0.3">
      <c r="B1103" s="215"/>
      <c r="C1103" s="215"/>
      <c r="D1103" s="215"/>
      <c r="E1103" s="215"/>
      <c r="F1103" s="215"/>
      <c r="G1103" s="215"/>
      <c r="H1103" s="215"/>
      <c r="I1103" s="216"/>
      <c r="J1103" s="216"/>
      <c r="K1103" s="217"/>
      <c r="L1103" s="217"/>
      <c r="M1103" s="217"/>
      <c r="N1103" s="217"/>
      <c r="O1103" s="216"/>
      <c r="P1103" s="217"/>
      <c r="Q1103" s="216"/>
      <c r="R1103" s="215"/>
      <c r="S1103" s="218"/>
      <c r="T1103" s="215"/>
      <c r="U1103" s="215"/>
      <c r="V1103" s="219"/>
      <c r="W1103" s="219"/>
      <c r="Y1103" s="215"/>
      <c r="Z1103" s="215"/>
      <c r="AA1103" s="215"/>
      <c r="AB1103" s="215"/>
      <c r="AC1103" s="215"/>
      <c r="AD1103" s="215"/>
      <c r="AE1103" s="215"/>
      <c r="AF1103" s="215"/>
      <c r="AG1103" s="215"/>
      <c r="AH1103" s="215"/>
      <c r="AI1103" s="215"/>
      <c r="AJ1103" s="215"/>
      <c r="AK1103" s="215"/>
      <c r="AM1103" s="220"/>
    </row>
    <row r="1104" spans="2:39" x14ac:dyDescent="0.3">
      <c r="B1104" s="215"/>
      <c r="C1104" s="215"/>
      <c r="D1104" s="215"/>
      <c r="E1104" s="215"/>
      <c r="F1104" s="215"/>
      <c r="G1104" s="215"/>
      <c r="H1104" s="215"/>
      <c r="I1104" s="216"/>
      <c r="J1104" s="216"/>
      <c r="K1104" s="217"/>
      <c r="L1104" s="217"/>
      <c r="M1104" s="217"/>
      <c r="N1104" s="217"/>
      <c r="O1104" s="216"/>
      <c r="P1104" s="217"/>
      <c r="Q1104" s="216"/>
      <c r="R1104" s="215"/>
      <c r="S1104" s="218"/>
      <c r="T1104" s="215"/>
      <c r="U1104" s="215"/>
      <c r="V1104" s="219"/>
      <c r="W1104" s="219"/>
      <c r="Y1104" s="215"/>
      <c r="Z1104" s="215"/>
      <c r="AA1104" s="215"/>
      <c r="AB1104" s="215"/>
      <c r="AC1104" s="215"/>
      <c r="AD1104" s="215"/>
      <c r="AE1104" s="215"/>
      <c r="AF1104" s="215"/>
      <c r="AG1104" s="215"/>
      <c r="AH1104" s="215"/>
      <c r="AI1104" s="215"/>
      <c r="AJ1104" s="215"/>
      <c r="AK1104" s="215"/>
      <c r="AM1104" s="220"/>
    </row>
    <row r="1105" spans="2:39" x14ac:dyDescent="0.3">
      <c r="B1105" s="215"/>
      <c r="C1105" s="215"/>
      <c r="D1105" s="215"/>
      <c r="E1105" s="215"/>
      <c r="F1105" s="215"/>
      <c r="G1105" s="215"/>
      <c r="H1105" s="215"/>
      <c r="I1105" s="216"/>
      <c r="J1105" s="216"/>
      <c r="K1105" s="217"/>
      <c r="L1105" s="217"/>
      <c r="M1105" s="217"/>
      <c r="N1105" s="217"/>
      <c r="O1105" s="216"/>
      <c r="P1105" s="217"/>
      <c r="Q1105" s="216"/>
      <c r="R1105" s="215"/>
      <c r="S1105" s="218"/>
      <c r="T1105" s="215"/>
      <c r="U1105" s="215"/>
      <c r="V1105" s="219"/>
      <c r="W1105" s="219"/>
      <c r="Y1105" s="215"/>
      <c r="Z1105" s="215"/>
      <c r="AA1105" s="215"/>
      <c r="AB1105" s="215"/>
      <c r="AC1105" s="215"/>
      <c r="AD1105" s="215"/>
      <c r="AE1105" s="215"/>
      <c r="AF1105" s="215"/>
      <c r="AG1105" s="215"/>
      <c r="AH1105" s="215"/>
      <c r="AI1105" s="215"/>
      <c r="AJ1105" s="215"/>
      <c r="AK1105" s="215"/>
      <c r="AM1105" s="220"/>
    </row>
    <row r="1106" spans="2:39" x14ac:dyDescent="0.3">
      <c r="B1106" s="215"/>
      <c r="C1106" s="215"/>
      <c r="D1106" s="215"/>
      <c r="E1106" s="215"/>
      <c r="F1106" s="215"/>
      <c r="G1106" s="215"/>
      <c r="H1106" s="215"/>
      <c r="I1106" s="216"/>
      <c r="J1106" s="216"/>
      <c r="K1106" s="217"/>
      <c r="L1106" s="217"/>
      <c r="M1106" s="217"/>
      <c r="N1106" s="217"/>
      <c r="O1106" s="216"/>
      <c r="P1106" s="217"/>
      <c r="Q1106" s="216"/>
      <c r="R1106" s="215"/>
      <c r="S1106" s="218"/>
      <c r="T1106" s="215"/>
      <c r="U1106" s="215"/>
      <c r="V1106" s="219"/>
      <c r="W1106" s="219"/>
      <c r="Y1106" s="215"/>
      <c r="Z1106" s="215"/>
      <c r="AA1106" s="215"/>
      <c r="AB1106" s="215"/>
      <c r="AC1106" s="215"/>
      <c r="AD1106" s="215"/>
      <c r="AE1106" s="215"/>
      <c r="AF1106" s="215"/>
      <c r="AG1106" s="215"/>
      <c r="AH1106" s="215"/>
      <c r="AI1106" s="215"/>
      <c r="AJ1106" s="215"/>
      <c r="AK1106" s="215"/>
      <c r="AM1106" s="220"/>
    </row>
    <row r="1107" spans="2:39" x14ac:dyDescent="0.3">
      <c r="B1107" s="215"/>
      <c r="C1107" s="215"/>
      <c r="D1107" s="215"/>
      <c r="E1107" s="215"/>
      <c r="F1107" s="215"/>
      <c r="G1107" s="215"/>
      <c r="H1107" s="215"/>
      <c r="I1107" s="216"/>
      <c r="J1107" s="216"/>
      <c r="K1107" s="217"/>
      <c r="L1107" s="217"/>
      <c r="M1107" s="217"/>
      <c r="N1107" s="217"/>
      <c r="O1107" s="216"/>
      <c r="P1107" s="217"/>
      <c r="Q1107" s="216"/>
      <c r="R1107" s="215"/>
      <c r="S1107" s="218"/>
      <c r="T1107" s="215"/>
      <c r="U1107" s="215"/>
      <c r="V1107" s="219"/>
      <c r="W1107" s="219"/>
      <c r="Y1107" s="215"/>
      <c r="Z1107" s="215"/>
      <c r="AA1107" s="215"/>
      <c r="AB1107" s="215"/>
      <c r="AC1107" s="215"/>
      <c r="AD1107" s="215"/>
      <c r="AE1107" s="215"/>
      <c r="AF1107" s="215"/>
      <c r="AG1107" s="215"/>
      <c r="AH1107" s="215"/>
      <c r="AI1107" s="215"/>
      <c r="AJ1107" s="215"/>
      <c r="AK1107" s="215"/>
      <c r="AM1107" s="220"/>
    </row>
    <row r="1108" spans="2:39" x14ac:dyDescent="0.3">
      <c r="B1108" s="215"/>
      <c r="C1108" s="215"/>
      <c r="D1108" s="215"/>
      <c r="E1108" s="215"/>
      <c r="F1108" s="215"/>
      <c r="G1108" s="215"/>
      <c r="H1108" s="215"/>
      <c r="I1108" s="216"/>
      <c r="J1108" s="216"/>
      <c r="K1108" s="217"/>
      <c r="L1108" s="217"/>
      <c r="M1108" s="217"/>
      <c r="N1108" s="217"/>
      <c r="O1108" s="216"/>
      <c r="P1108" s="217"/>
      <c r="Q1108" s="216"/>
      <c r="R1108" s="215"/>
      <c r="S1108" s="218"/>
      <c r="T1108" s="215"/>
      <c r="U1108" s="215"/>
      <c r="V1108" s="219"/>
      <c r="W1108" s="219"/>
      <c r="Y1108" s="215"/>
      <c r="Z1108" s="215"/>
      <c r="AA1108" s="215"/>
      <c r="AB1108" s="215"/>
      <c r="AC1108" s="215"/>
      <c r="AD1108" s="215"/>
      <c r="AE1108" s="215"/>
      <c r="AF1108" s="215"/>
      <c r="AG1108" s="215"/>
      <c r="AH1108" s="215"/>
      <c r="AI1108" s="215"/>
      <c r="AJ1108" s="215"/>
      <c r="AK1108" s="215"/>
      <c r="AM1108" s="220"/>
    </row>
    <row r="1109" spans="2:39" x14ac:dyDescent="0.3">
      <c r="B1109" s="215"/>
      <c r="C1109" s="215"/>
      <c r="D1109" s="215"/>
      <c r="E1109" s="215"/>
      <c r="F1109" s="215"/>
      <c r="G1109" s="215"/>
      <c r="H1109" s="215"/>
      <c r="I1109" s="216"/>
      <c r="J1109" s="216"/>
      <c r="K1109" s="217"/>
      <c r="L1109" s="217"/>
      <c r="M1109" s="217"/>
      <c r="N1109" s="217"/>
      <c r="O1109" s="216"/>
      <c r="P1109" s="217"/>
      <c r="Q1109" s="216"/>
      <c r="R1109" s="215"/>
      <c r="S1109" s="218"/>
      <c r="T1109" s="215"/>
      <c r="U1109" s="215"/>
      <c r="V1109" s="219"/>
      <c r="W1109" s="219"/>
      <c r="Y1109" s="215"/>
      <c r="Z1109" s="215"/>
      <c r="AA1109" s="215"/>
      <c r="AB1109" s="215"/>
      <c r="AC1109" s="215"/>
      <c r="AD1109" s="215"/>
      <c r="AE1109" s="215"/>
      <c r="AF1109" s="215"/>
      <c r="AG1109" s="215"/>
      <c r="AH1109" s="215"/>
      <c r="AI1109" s="215"/>
      <c r="AJ1109" s="215"/>
      <c r="AK1109" s="215"/>
      <c r="AM1109" s="220"/>
    </row>
    <row r="1110" spans="2:39" x14ac:dyDescent="0.3">
      <c r="B1110" s="215"/>
      <c r="C1110" s="215"/>
      <c r="D1110" s="215"/>
      <c r="E1110" s="215"/>
      <c r="F1110" s="215"/>
      <c r="G1110" s="215"/>
      <c r="H1110" s="215"/>
      <c r="I1110" s="216"/>
      <c r="J1110" s="216"/>
      <c r="K1110" s="217"/>
      <c r="L1110" s="217"/>
      <c r="M1110" s="217"/>
      <c r="N1110" s="217"/>
      <c r="O1110" s="216"/>
      <c r="P1110" s="217"/>
      <c r="Q1110" s="216"/>
      <c r="R1110" s="215"/>
      <c r="S1110" s="218"/>
      <c r="T1110" s="215"/>
      <c r="U1110" s="215"/>
      <c r="V1110" s="219"/>
      <c r="W1110" s="219"/>
      <c r="Y1110" s="215"/>
      <c r="Z1110" s="215"/>
      <c r="AA1110" s="215"/>
      <c r="AB1110" s="215"/>
      <c r="AC1110" s="215"/>
      <c r="AD1110" s="215"/>
      <c r="AE1110" s="215"/>
      <c r="AF1110" s="215"/>
      <c r="AG1110" s="215"/>
      <c r="AH1110" s="215"/>
      <c r="AI1110" s="215"/>
      <c r="AJ1110" s="215"/>
      <c r="AK1110" s="215"/>
      <c r="AM1110" s="220"/>
    </row>
    <row r="1111" spans="2:39" x14ac:dyDescent="0.3">
      <c r="B1111" s="215"/>
      <c r="C1111" s="215"/>
      <c r="D1111" s="215"/>
      <c r="E1111" s="215"/>
      <c r="F1111" s="215"/>
      <c r="G1111" s="215"/>
      <c r="H1111" s="215"/>
      <c r="I1111" s="216"/>
      <c r="J1111" s="216"/>
      <c r="K1111" s="217"/>
      <c r="L1111" s="217"/>
      <c r="M1111" s="217"/>
      <c r="N1111" s="217"/>
      <c r="O1111" s="216"/>
      <c r="P1111" s="217"/>
      <c r="Q1111" s="216"/>
      <c r="R1111" s="215"/>
      <c r="S1111" s="218"/>
      <c r="T1111" s="215"/>
      <c r="U1111" s="215"/>
      <c r="V1111" s="219"/>
      <c r="W1111" s="219"/>
      <c r="Y1111" s="215"/>
      <c r="Z1111" s="215"/>
      <c r="AA1111" s="215"/>
      <c r="AB1111" s="215"/>
      <c r="AC1111" s="215"/>
      <c r="AD1111" s="215"/>
      <c r="AE1111" s="215"/>
      <c r="AF1111" s="215"/>
      <c r="AG1111" s="215"/>
      <c r="AH1111" s="215"/>
      <c r="AI1111" s="215"/>
      <c r="AJ1111" s="215"/>
      <c r="AK1111" s="215"/>
      <c r="AM1111" s="220"/>
    </row>
    <row r="1112" spans="2:39" x14ac:dyDescent="0.3">
      <c r="B1112" s="215"/>
      <c r="C1112" s="215"/>
      <c r="D1112" s="215"/>
      <c r="E1112" s="215"/>
      <c r="F1112" s="215"/>
      <c r="G1112" s="215"/>
      <c r="H1112" s="215"/>
      <c r="I1112" s="216"/>
      <c r="J1112" s="216"/>
      <c r="K1112" s="217"/>
      <c r="L1112" s="217"/>
      <c r="M1112" s="217"/>
      <c r="N1112" s="217"/>
      <c r="O1112" s="216"/>
      <c r="P1112" s="217"/>
      <c r="Q1112" s="216"/>
      <c r="R1112" s="215"/>
      <c r="S1112" s="218"/>
      <c r="T1112" s="215"/>
      <c r="U1112" s="215"/>
      <c r="V1112" s="219"/>
      <c r="W1112" s="219"/>
      <c r="Y1112" s="215"/>
      <c r="Z1112" s="215"/>
      <c r="AA1112" s="215"/>
      <c r="AB1112" s="215"/>
      <c r="AC1112" s="215"/>
      <c r="AD1112" s="215"/>
      <c r="AE1112" s="215"/>
      <c r="AF1112" s="215"/>
      <c r="AG1112" s="215"/>
      <c r="AH1112" s="215"/>
      <c r="AI1112" s="215"/>
      <c r="AJ1112" s="215"/>
      <c r="AK1112" s="215"/>
      <c r="AM1112" s="220"/>
    </row>
    <row r="1113" spans="2:39" x14ac:dyDescent="0.3">
      <c r="B1113" s="215"/>
      <c r="C1113" s="215"/>
      <c r="D1113" s="215"/>
      <c r="E1113" s="215"/>
      <c r="F1113" s="215"/>
      <c r="G1113" s="215"/>
      <c r="H1113" s="215"/>
      <c r="I1113" s="216"/>
      <c r="J1113" s="216"/>
      <c r="K1113" s="217"/>
      <c r="L1113" s="217"/>
      <c r="M1113" s="217"/>
      <c r="N1113" s="217"/>
      <c r="O1113" s="216"/>
      <c r="P1113" s="217"/>
      <c r="Q1113" s="216"/>
      <c r="R1113" s="215"/>
      <c r="S1113" s="218"/>
      <c r="T1113" s="215"/>
      <c r="U1113" s="215"/>
      <c r="V1113" s="219"/>
      <c r="W1113" s="219"/>
      <c r="Y1113" s="215"/>
      <c r="Z1113" s="215"/>
      <c r="AA1113" s="215"/>
      <c r="AB1113" s="215"/>
      <c r="AC1113" s="215"/>
      <c r="AD1113" s="215"/>
      <c r="AE1113" s="215"/>
      <c r="AF1113" s="215"/>
      <c r="AG1113" s="215"/>
      <c r="AH1113" s="215"/>
      <c r="AI1113" s="215"/>
      <c r="AJ1113" s="215"/>
      <c r="AK1113" s="215"/>
      <c r="AM1113" s="220"/>
    </row>
    <row r="1114" spans="2:39" x14ac:dyDescent="0.3">
      <c r="B1114" s="215"/>
      <c r="C1114" s="215"/>
      <c r="D1114" s="215"/>
      <c r="E1114" s="215"/>
      <c r="F1114" s="215"/>
      <c r="G1114" s="215"/>
      <c r="H1114" s="215"/>
      <c r="I1114" s="216"/>
      <c r="J1114" s="216"/>
      <c r="K1114" s="217"/>
      <c r="L1114" s="217"/>
      <c r="M1114" s="217"/>
      <c r="N1114" s="217"/>
      <c r="O1114" s="216"/>
      <c r="P1114" s="217"/>
      <c r="Q1114" s="216"/>
      <c r="R1114" s="215"/>
      <c r="S1114" s="218"/>
      <c r="T1114" s="215"/>
      <c r="U1114" s="215"/>
      <c r="V1114" s="219"/>
      <c r="W1114" s="219"/>
      <c r="Y1114" s="215"/>
      <c r="Z1114" s="215"/>
      <c r="AA1114" s="215"/>
      <c r="AB1114" s="215"/>
      <c r="AC1114" s="215"/>
      <c r="AD1114" s="215"/>
      <c r="AE1114" s="215"/>
      <c r="AF1114" s="215"/>
      <c r="AG1114" s="215"/>
      <c r="AH1114" s="215"/>
      <c r="AI1114" s="215"/>
      <c r="AJ1114" s="215"/>
      <c r="AK1114" s="215"/>
      <c r="AM1114" s="220"/>
    </row>
    <row r="1115" spans="2:39" x14ac:dyDescent="0.3">
      <c r="B1115" s="215"/>
      <c r="C1115" s="215"/>
      <c r="D1115" s="215"/>
      <c r="E1115" s="215"/>
      <c r="F1115" s="215"/>
      <c r="G1115" s="215"/>
      <c r="H1115" s="215"/>
      <c r="I1115" s="216"/>
      <c r="J1115" s="216"/>
      <c r="K1115" s="217"/>
      <c r="L1115" s="217"/>
      <c r="M1115" s="217"/>
      <c r="N1115" s="217"/>
      <c r="O1115" s="216"/>
      <c r="P1115" s="217"/>
      <c r="Q1115" s="216"/>
      <c r="R1115" s="215"/>
      <c r="S1115" s="218"/>
      <c r="T1115" s="215"/>
      <c r="U1115" s="215"/>
      <c r="V1115" s="219"/>
      <c r="W1115" s="219"/>
      <c r="Y1115" s="215"/>
      <c r="Z1115" s="215"/>
      <c r="AA1115" s="215"/>
      <c r="AB1115" s="215"/>
      <c r="AC1115" s="215"/>
      <c r="AD1115" s="215"/>
      <c r="AE1115" s="215"/>
      <c r="AF1115" s="215"/>
      <c r="AG1115" s="215"/>
      <c r="AH1115" s="215"/>
      <c r="AI1115" s="215"/>
      <c r="AJ1115" s="215"/>
      <c r="AK1115" s="215"/>
      <c r="AM1115" s="220"/>
    </row>
    <row r="1116" spans="2:39" x14ac:dyDescent="0.3">
      <c r="B1116" s="215"/>
      <c r="C1116" s="215"/>
      <c r="D1116" s="215"/>
      <c r="E1116" s="215"/>
      <c r="F1116" s="215"/>
      <c r="G1116" s="215"/>
      <c r="H1116" s="215"/>
      <c r="I1116" s="216"/>
      <c r="J1116" s="216"/>
      <c r="K1116" s="217"/>
      <c r="L1116" s="217"/>
      <c r="M1116" s="217"/>
      <c r="N1116" s="217"/>
      <c r="O1116" s="216"/>
      <c r="P1116" s="217"/>
      <c r="Q1116" s="216"/>
      <c r="R1116" s="215"/>
      <c r="S1116" s="218"/>
      <c r="T1116" s="215"/>
      <c r="U1116" s="215"/>
      <c r="V1116" s="219"/>
      <c r="W1116" s="219"/>
      <c r="Y1116" s="215"/>
      <c r="Z1116" s="215"/>
      <c r="AA1116" s="215"/>
      <c r="AB1116" s="215"/>
      <c r="AC1116" s="215"/>
      <c r="AD1116" s="215"/>
      <c r="AE1116" s="215"/>
      <c r="AF1116" s="215"/>
      <c r="AG1116" s="215"/>
      <c r="AH1116" s="215"/>
      <c r="AI1116" s="215"/>
      <c r="AJ1116" s="215"/>
      <c r="AK1116" s="215"/>
      <c r="AM1116" s="220"/>
    </row>
    <row r="1117" spans="2:39" x14ac:dyDescent="0.3">
      <c r="B1117" s="215"/>
      <c r="C1117" s="215"/>
      <c r="D1117" s="215"/>
      <c r="E1117" s="215"/>
      <c r="F1117" s="215"/>
      <c r="G1117" s="215"/>
      <c r="H1117" s="215"/>
      <c r="I1117" s="216"/>
      <c r="J1117" s="216"/>
      <c r="K1117" s="217"/>
      <c r="L1117" s="217"/>
      <c r="M1117" s="217"/>
      <c r="N1117" s="217"/>
      <c r="O1117" s="216"/>
      <c r="P1117" s="217"/>
      <c r="Q1117" s="216"/>
      <c r="R1117" s="215"/>
      <c r="S1117" s="218"/>
      <c r="T1117" s="215"/>
      <c r="U1117" s="215"/>
      <c r="V1117" s="219"/>
      <c r="W1117" s="219"/>
      <c r="Y1117" s="215"/>
      <c r="Z1117" s="215"/>
      <c r="AA1117" s="215"/>
      <c r="AB1117" s="215"/>
      <c r="AC1117" s="215"/>
      <c r="AD1117" s="215"/>
      <c r="AE1117" s="215"/>
      <c r="AF1117" s="215"/>
      <c r="AG1117" s="215"/>
      <c r="AH1117" s="215"/>
      <c r="AI1117" s="215"/>
      <c r="AJ1117" s="215"/>
      <c r="AK1117" s="215"/>
      <c r="AM1117" s="220"/>
    </row>
    <row r="1118" spans="2:39" x14ac:dyDescent="0.3">
      <c r="B1118" s="215"/>
      <c r="C1118" s="215"/>
      <c r="D1118" s="215"/>
      <c r="E1118" s="215"/>
      <c r="F1118" s="215"/>
      <c r="G1118" s="215"/>
      <c r="H1118" s="215"/>
      <c r="I1118" s="216"/>
      <c r="J1118" s="216"/>
      <c r="K1118" s="217"/>
      <c r="L1118" s="217"/>
      <c r="M1118" s="217"/>
      <c r="N1118" s="217"/>
      <c r="O1118" s="216"/>
      <c r="P1118" s="217"/>
      <c r="Q1118" s="216"/>
      <c r="R1118" s="215"/>
      <c r="S1118" s="218"/>
      <c r="T1118" s="215"/>
      <c r="U1118" s="215"/>
      <c r="V1118" s="219"/>
      <c r="W1118" s="219"/>
      <c r="Y1118" s="215"/>
      <c r="Z1118" s="215"/>
      <c r="AA1118" s="215"/>
      <c r="AB1118" s="215"/>
      <c r="AC1118" s="215"/>
      <c r="AD1118" s="215"/>
      <c r="AE1118" s="215"/>
      <c r="AF1118" s="215"/>
      <c r="AG1118" s="215"/>
      <c r="AH1118" s="215"/>
      <c r="AI1118" s="215"/>
      <c r="AJ1118" s="215"/>
      <c r="AK1118" s="215"/>
      <c r="AM1118" s="220"/>
    </row>
    <row r="1119" spans="2:39" x14ac:dyDescent="0.3">
      <c r="B1119" s="215"/>
      <c r="C1119" s="215"/>
      <c r="D1119" s="215"/>
      <c r="E1119" s="215"/>
      <c r="F1119" s="215"/>
      <c r="G1119" s="215"/>
      <c r="H1119" s="215"/>
      <c r="I1119" s="216"/>
      <c r="J1119" s="216"/>
      <c r="K1119" s="217"/>
      <c r="L1119" s="217"/>
      <c r="M1119" s="217"/>
      <c r="N1119" s="217"/>
      <c r="O1119" s="216"/>
      <c r="P1119" s="217"/>
      <c r="Q1119" s="216"/>
      <c r="R1119" s="215"/>
      <c r="S1119" s="218"/>
      <c r="T1119" s="215"/>
      <c r="U1119" s="215"/>
      <c r="V1119" s="219"/>
      <c r="W1119" s="219"/>
      <c r="Y1119" s="215"/>
      <c r="Z1119" s="215"/>
      <c r="AA1119" s="215"/>
      <c r="AB1119" s="215"/>
      <c r="AC1119" s="215"/>
      <c r="AD1119" s="215"/>
      <c r="AE1119" s="215"/>
      <c r="AF1119" s="215"/>
      <c r="AG1119" s="215"/>
      <c r="AH1119" s="215"/>
      <c r="AI1119" s="215"/>
      <c r="AJ1119" s="215"/>
      <c r="AK1119" s="215"/>
      <c r="AM1119" s="220"/>
    </row>
    <row r="1120" spans="2:39" x14ac:dyDescent="0.3">
      <c r="B1120" s="215"/>
      <c r="C1120" s="215"/>
      <c r="D1120" s="215"/>
      <c r="E1120" s="215"/>
      <c r="F1120" s="215"/>
      <c r="G1120" s="215"/>
      <c r="H1120" s="215"/>
      <c r="I1120" s="216"/>
      <c r="J1120" s="216"/>
      <c r="K1120" s="217"/>
      <c r="L1120" s="217"/>
      <c r="M1120" s="217"/>
      <c r="N1120" s="217"/>
      <c r="O1120" s="216"/>
      <c r="P1120" s="217"/>
      <c r="Q1120" s="216"/>
      <c r="R1120" s="215"/>
      <c r="S1120" s="218"/>
      <c r="T1120" s="215"/>
      <c r="U1120" s="215"/>
      <c r="V1120" s="219"/>
      <c r="W1120" s="219"/>
      <c r="Y1120" s="215"/>
      <c r="Z1120" s="215"/>
      <c r="AA1120" s="215"/>
      <c r="AB1120" s="215"/>
      <c r="AC1120" s="215"/>
      <c r="AD1120" s="215"/>
      <c r="AE1120" s="215"/>
      <c r="AF1120" s="215"/>
      <c r="AG1120" s="215"/>
      <c r="AH1120" s="215"/>
      <c r="AI1120" s="215"/>
      <c r="AJ1120" s="215"/>
      <c r="AK1120" s="215"/>
      <c r="AM1120" s="220"/>
    </row>
    <row r="1121" spans="2:39" x14ac:dyDescent="0.3">
      <c r="B1121" s="215"/>
      <c r="C1121" s="215"/>
      <c r="D1121" s="215"/>
      <c r="E1121" s="215"/>
      <c r="F1121" s="215"/>
      <c r="G1121" s="215"/>
      <c r="H1121" s="215"/>
      <c r="I1121" s="216"/>
      <c r="J1121" s="216"/>
      <c r="K1121" s="217"/>
      <c r="L1121" s="217"/>
      <c r="M1121" s="217"/>
      <c r="N1121" s="217"/>
      <c r="O1121" s="216"/>
      <c r="P1121" s="217"/>
      <c r="Q1121" s="216"/>
      <c r="R1121" s="215"/>
      <c r="S1121" s="218"/>
      <c r="T1121" s="215"/>
      <c r="U1121" s="215"/>
      <c r="V1121" s="219"/>
      <c r="W1121" s="219"/>
      <c r="Y1121" s="215"/>
      <c r="Z1121" s="215"/>
      <c r="AA1121" s="215"/>
      <c r="AB1121" s="215"/>
      <c r="AC1121" s="215"/>
      <c r="AD1121" s="215"/>
      <c r="AE1121" s="215"/>
      <c r="AF1121" s="215"/>
      <c r="AG1121" s="215"/>
      <c r="AH1121" s="215"/>
      <c r="AI1121" s="215"/>
      <c r="AJ1121" s="215"/>
      <c r="AK1121" s="215"/>
      <c r="AM1121" s="220"/>
    </row>
    <row r="1122" spans="2:39" x14ac:dyDescent="0.3">
      <c r="B1122" s="215"/>
      <c r="C1122" s="215"/>
      <c r="D1122" s="215"/>
      <c r="E1122" s="215"/>
      <c r="F1122" s="215"/>
      <c r="G1122" s="215"/>
      <c r="H1122" s="215"/>
      <c r="I1122" s="216"/>
      <c r="J1122" s="216"/>
      <c r="K1122" s="217"/>
      <c r="L1122" s="217"/>
      <c r="M1122" s="217"/>
      <c r="N1122" s="217"/>
      <c r="O1122" s="216"/>
      <c r="P1122" s="217"/>
      <c r="Q1122" s="216"/>
      <c r="R1122" s="215"/>
      <c r="S1122" s="218"/>
      <c r="T1122" s="215"/>
      <c r="U1122" s="215"/>
      <c r="V1122" s="219"/>
      <c r="W1122" s="219"/>
      <c r="Y1122" s="215"/>
      <c r="Z1122" s="215"/>
      <c r="AA1122" s="215"/>
      <c r="AB1122" s="215"/>
      <c r="AC1122" s="215"/>
      <c r="AD1122" s="215"/>
      <c r="AE1122" s="215"/>
      <c r="AF1122" s="215"/>
      <c r="AG1122" s="215"/>
      <c r="AH1122" s="215"/>
      <c r="AI1122" s="215"/>
      <c r="AJ1122" s="215"/>
      <c r="AK1122" s="215"/>
      <c r="AM1122" s="220"/>
    </row>
    <row r="1123" spans="2:39" x14ac:dyDescent="0.3">
      <c r="B1123" s="215"/>
      <c r="C1123" s="215"/>
      <c r="D1123" s="215"/>
      <c r="E1123" s="215"/>
      <c r="F1123" s="215"/>
      <c r="G1123" s="215"/>
      <c r="H1123" s="215"/>
      <c r="I1123" s="216"/>
      <c r="J1123" s="216"/>
      <c r="K1123" s="217"/>
      <c r="L1123" s="217"/>
      <c r="M1123" s="217"/>
      <c r="N1123" s="217"/>
      <c r="O1123" s="216"/>
      <c r="P1123" s="217"/>
      <c r="Q1123" s="216"/>
      <c r="R1123" s="215"/>
      <c r="S1123" s="218"/>
      <c r="T1123" s="215"/>
      <c r="U1123" s="215"/>
      <c r="V1123" s="219"/>
      <c r="W1123" s="219"/>
      <c r="Y1123" s="215"/>
      <c r="Z1123" s="215"/>
      <c r="AA1123" s="215"/>
      <c r="AB1123" s="215"/>
      <c r="AC1123" s="215"/>
      <c r="AD1123" s="215"/>
      <c r="AE1123" s="215"/>
      <c r="AF1123" s="215"/>
      <c r="AG1123" s="215"/>
      <c r="AH1123" s="215"/>
      <c r="AI1123" s="215"/>
      <c r="AJ1123" s="215"/>
      <c r="AK1123" s="215"/>
      <c r="AM1123" s="220"/>
    </row>
    <row r="1124" spans="2:39" x14ac:dyDescent="0.3">
      <c r="B1124" s="215"/>
      <c r="C1124" s="215"/>
      <c r="D1124" s="215"/>
      <c r="E1124" s="215"/>
      <c r="F1124" s="215"/>
      <c r="G1124" s="215"/>
      <c r="H1124" s="215"/>
      <c r="I1124" s="216"/>
      <c r="J1124" s="216"/>
      <c r="K1124" s="217"/>
      <c r="L1124" s="217"/>
      <c r="M1124" s="217"/>
      <c r="N1124" s="217"/>
      <c r="O1124" s="216"/>
      <c r="P1124" s="217"/>
      <c r="Q1124" s="216"/>
      <c r="R1124" s="215"/>
      <c r="S1124" s="218"/>
      <c r="T1124" s="215"/>
      <c r="U1124" s="215"/>
      <c r="V1124" s="219"/>
      <c r="W1124" s="219"/>
      <c r="Y1124" s="215"/>
      <c r="Z1124" s="215"/>
      <c r="AA1124" s="215"/>
      <c r="AB1124" s="215"/>
      <c r="AC1124" s="215"/>
      <c r="AD1124" s="215"/>
      <c r="AE1124" s="215"/>
      <c r="AF1124" s="215"/>
      <c r="AG1124" s="215"/>
      <c r="AH1124" s="215"/>
      <c r="AI1124" s="215"/>
      <c r="AJ1124" s="215"/>
      <c r="AK1124" s="215"/>
      <c r="AM1124" s="220"/>
    </row>
    <row r="1125" spans="2:39" x14ac:dyDescent="0.3">
      <c r="B1125" s="215"/>
      <c r="C1125" s="215"/>
      <c r="D1125" s="215"/>
      <c r="E1125" s="215"/>
      <c r="F1125" s="215"/>
      <c r="G1125" s="215"/>
      <c r="H1125" s="215"/>
      <c r="I1125" s="216"/>
      <c r="J1125" s="216"/>
      <c r="K1125" s="217"/>
      <c r="L1125" s="217"/>
      <c r="M1125" s="217"/>
      <c r="N1125" s="217"/>
      <c r="O1125" s="216"/>
      <c r="P1125" s="217"/>
      <c r="Q1125" s="216"/>
      <c r="R1125" s="215"/>
      <c r="S1125" s="218"/>
      <c r="T1125" s="215"/>
      <c r="U1125" s="215"/>
      <c r="V1125" s="219"/>
      <c r="W1125" s="219"/>
      <c r="Y1125" s="215"/>
      <c r="Z1125" s="215"/>
      <c r="AA1125" s="215"/>
      <c r="AB1125" s="215"/>
      <c r="AC1125" s="215"/>
      <c r="AD1125" s="215"/>
      <c r="AE1125" s="215"/>
      <c r="AF1125" s="215"/>
      <c r="AG1125" s="215"/>
      <c r="AH1125" s="215"/>
      <c r="AI1125" s="215"/>
      <c r="AJ1125" s="215"/>
      <c r="AK1125" s="215"/>
      <c r="AM1125" s="220"/>
    </row>
    <row r="1126" spans="2:39" x14ac:dyDescent="0.3">
      <c r="B1126" s="215"/>
      <c r="C1126" s="215"/>
      <c r="D1126" s="215"/>
      <c r="E1126" s="215"/>
      <c r="F1126" s="215"/>
      <c r="G1126" s="215"/>
      <c r="H1126" s="215"/>
      <c r="I1126" s="216"/>
      <c r="J1126" s="216"/>
      <c r="K1126" s="217"/>
      <c r="L1126" s="217"/>
      <c r="M1126" s="217"/>
      <c r="N1126" s="217"/>
      <c r="O1126" s="216"/>
      <c r="P1126" s="217"/>
      <c r="Q1126" s="216"/>
      <c r="R1126" s="215"/>
      <c r="S1126" s="218"/>
      <c r="T1126" s="215"/>
      <c r="U1126" s="215"/>
      <c r="V1126" s="219"/>
      <c r="W1126" s="219"/>
      <c r="Y1126" s="215"/>
      <c r="Z1126" s="215"/>
      <c r="AA1126" s="215"/>
      <c r="AB1126" s="215"/>
      <c r="AC1126" s="215"/>
      <c r="AD1126" s="215"/>
      <c r="AE1126" s="215"/>
      <c r="AF1126" s="215"/>
      <c r="AG1126" s="215"/>
      <c r="AH1126" s="215"/>
      <c r="AI1126" s="215"/>
      <c r="AJ1126" s="215"/>
      <c r="AK1126" s="215"/>
      <c r="AM1126" s="220"/>
    </row>
    <row r="1127" spans="2:39" x14ac:dyDescent="0.3">
      <c r="B1127" s="215"/>
      <c r="C1127" s="215"/>
      <c r="D1127" s="215"/>
      <c r="E1127" s="215"/>
      <c r="F1127" s="215"/>
      <c r="G1127" s="215"/>
      <c r="H1127" s="215"/>
      <c r="I1127" s="216"/>
      <c r="J1127" s="216"/>
      <c r="K1127" s="217"/>
      <c r="L1127" s="217"/>
      <c r="M1127" s="217"/>
      <c r="N1127" s="217"/>
      <c r="O1127" s="216"/>
      <c r="P1127" s="217"/>
      <c r="Q1127" s="216"/>
      <c r="R1127" s="215"/>
      <c r="S1127" s="218"/>
      <c r="T1127" s="215"/>
      <c r="U1127" s="215"/>
      <c r="V1127" s="219"/>
      <c r="W1127" s="219"/>
      <c r="Y1127" s="215"/>
      <c r="Z1127" s="215"/>
      <c r="AA1127" s="215"/>
      <c r="AB1127" s="215"/>
      <c r="AC1127" s="215"/>
      <c r="AD1127" s="215"/>
      <c r="AE1127" s="215"/>
      <c r="AF1127" s="215"/>
      <c r="AG1127" s="215"/>
      <c r="AH1127" s="215"/>
      <c r="AI1127" s="215"/>
      <c r="AJ1127" s="215"/>
      <c r="AK1127" s="215"/>
      <c r="AM1127" s="220"/>
    </row>
    <row r="1128" spans="2:39" x14ac:dyDescent="0.3">
      <c r="B1128" s="215"/>
      <c r="C1128" s="215"/>
      <c r="D1128" s="215"/>
      <c r="E1128" s="215"/>
      <c r="F1128" s="215"/>
      <c r="G1128" s="215"/>
      <c r="H1128" s="215"/>
      <c r="I1128" s="216"/>
      <c r="J1128" s="216"/>
      <c r="K1128" s="217"/>
      <c r="L1128" s="217"/>
      <c r="M1128" s="217"/>
      <c r="N1128" s="217"/>
      <c r="O1128" s="216"/>
      <c r="P1128" s="217"/>
      <c r="Q1128" s="216"/>
      <c r="R1128" s="215"/>
      <c r="S1128" s="218"/>
      <c r="T1128" s="215"/>
      <c r="U1128" s="215"/>
      <c r="V1128" s="219"/>
      <c r="W1128" s="219"/>
      <c r="Y1128" s="215"/>
      <c r="Z1128" s="215"/>
      <c r="AA1128" s="215"/>
      <c r="AB1128" s="215"/>
      <c r="AC1128" s="215"/>
      <c r="AD1128" s="215"/>
      <c r="AE1128" s="215"/>
      <c r="AF1128" s="215"/>
      <c r="AG1128" s="215"/>
      <c r="AH1128" s="215"/>
      <c r="AI1128" s="215"/>
      <c r="AJ1128" s="215"/>
      <c r="AK1128" s="215"/>
      <c r="AM1128" s="220"/>
    </row>
    <row r="1129" spans="2:39" x14ac:dyDescent="0.3">
      <c r="B1129" s="215"/>
      <c r="C1129" s="215"/>
      <c r="D1129" s="215"/>
      <c r="E1129" s="215"/>
      <c r="F1129" s="215"/>
      <c r="G1129" s="215"/>
      <c r="H1129" s="215"/>
      <c r="I1129" s="216"/>
      <c r="J1129" s="216"/>
      <c r="K1129" s="217"/>
      <c r="L1129" s="217"/>
      <c r="M1129" s="217"/>
      <c r="N1129" s="217"/>
      <c r="O1129" s="216"/>
      <c r="P1129" s="217"/>
      <c r="Q1129" s="216"/>
      <c r="R1129" s="215"/>
      <c r="S1129" s="218"/>
      <c r="T1129" s="215"/>
      <c r="U1129" s="215"/>
      <c r="V1129" s="219"/>
      <c r="W1129" s="219"/>
      <c r="Y1129" s="215"/>
      <c r="Z1129" s="215"/>
      <c r="AA1129" s="215"/>
      <c r="AB1129" s="215"/>
      <c r="AC1129" s="215"/>
      <c r="AD1129" s="215"/>
      <c r="AE1129" s="215"/>
      <c r="AF1129" s="215"/>
      <c r="AG1129" s="215"/>
      <c r="AH1129" s="215"/>
      <c r="AI1129" s="215"/>
      <c r="AJ1129" s="215"/>
      <c r="AK1129" s="215"/>
      <c r="AM1129" s="220"/>
    </row>
    <row r="1130" spans="2:39" x14ac:dyDescent="0.3">
      <c r="B1130" s="215"/>
      <c r="C1130" s="215"/>
      <c r="D1130" s="215"/>
      <c r="E1130" s="215"/>
      <c r="F1130" s="215"/>
      <c r="G1130" s="215"/>
      <c r="H1130" s="215"/>
      <c r="I1130" s="216"/>
      <c r="J1130" s="216"/>
      <c r="K1130" s="217"/>
      <c r="L1130" s="217"/>
      <c r="M1130" s="217"/>
      <c r="N1130" s="217"/>
      <c r="O1130" s="216"/>
      <c r="P1130" s="217"/>
      <c r="Q1130" s="216"/>
      <c r="R1130" s="215"/>
      <c r="S1130" s="218"/>
      <c r="T1130" s="215"/>
      <c r="U1130" s="215"/>
      <c r="V1130" s="219"/>
      <c r="W1130" s="219"/>
      <c r="Y1130" s="215"/>
      <c r="Z1130" s="215"/>
      <c r="AA1130" s="215"/>
      <c r="AB1130" s="215"/>
      <c r="AC1130" s="215"/>
      <c r="AD1130" s="215"/>
      <c r="AE1130" s="215"/>
      <c r="AF1130" s="215"/>
      <c r="AG1130" s="215"/>
      <c r="AH1130" s="215"/>
      <c r="AI1130" s="215"/>
      <c r="AJ1130" s="215"/>
      <c r="AK1130" s="215"/>
      <c r="AM1130" s="220"/>
    </row>
    <row r="1131" spans="2:39" x14ac:dyDescent="0.3">
      <c r="B1131" s="215"/>
      <c r="C1131" s="215"/>
      <c r="D1131" s="215"/>
      <c r="E1131" s="215"/>
      <c r="F1131" s="215"/>
      <c r="G1131" s="215"/>
      <c r="H1131" s="215"/>
      <c r="I1131" s="216"/>
      <c r="J1131" s="216"/>
      <c r="K1131" s="217"/>
      <c r="L1131" s="217"/>
      <c r="M1131" s="217"/>
      <c r="N1131" s="217"/>
      <c r="O1131" s="216"/>
      <c r="P1131" s="217"/>
      <c r="Q1131" s="216"/>
      <c r="R1131" s="215"/>
      <c r="S1131" s="218"/>
      <c r="T1131" s="215"/>
      <c r="U1131" s="215"/>
      <c r="V1131" s="219"/>
      <c r="W1131" s="219"/>
      <c r="Y1131" s="215"/>
      <c r="Z1131" s="215"/>
      <c r="AA1131" s="215"/>
      <c r="AB1131" s="215"/>
      <c r="AC1131" s="215"/>
      <c r="AD1131" s="215"/>
      <c r="AE1131" s="215"/>
      <c r="AF1131" s="215"/>
      <c r="AG1131" s="215"/>
      <c r="AH1131" s="215"/>
      <c r="AI1131" s="215"/>
      <c r="AJ1131" s="215"/>
      <c r="AK1131" s="215"/>
      <c r="AM1131" s="220"/>
    </row>
    <row r="1132" spans="2:39" x14ac:dyDescent="0.3">
      <c r="B1132" s="215"/>
      <c r="C1132" s="215"/>
      <c r="D1132" s="215"/>
      <c r="E1132" s="215"/>
      <c r="F1132" s="215"/>
      <c r="G1132" s="215"/>
      <c r="H1132" s="215"/>
      <c r="I1132" s="216"/>
      <c r="J1132" s="216"/>
      <c r="K1132" s="217"/>
      <c r="L1132" s="217"/>
      <c r="M1132" s="217"/>
      <c r="N1132" s="217"/>
      <c r="O1132" s="216"/>
      <c r="P1132" s="217"/>
      <c r="Q1132" s="216"/>
      <c r="R1132" s="215"/>
      <c r="S1132" s="218"/>
      <c r="T1132" s="215"/>
      <c r="U1132" s="215"/>
      <c r="V1132" s="219"/>
      <c r="W1132" s="219"/>
      <c r="Y1132" s="215"/>
      <c r="Z1132" s="215"/>
      <c r="AA1132" s="215"/>
      <c r="AB1132" s="215"/>
      <c r="AC1132" s="215"/>
      <c r="AD1132" s="215"/>
      <c r="AE1132" s="215"/>
      <c r="AF1132" s="215"/>
      <c r="AG1132" s="215"/>
      <c r="AH1132" s="215"/>
      <c r="AI1132" s="215"/>
      <c r="AJ1132" s="215"/>
      <c r="AK1132" s="215"/>
      <c r="AM1132" s="220"/>
    </row>
    <row r="1133" spans="2:39" x14ac:dyDescent="0.3">
      <c r="B1133" s="215"/>
      <c r="C1133" s="215"/>
      <c r="D1133" s="215"/>
      <c r="E1133" s="215"/>
      <c r="F1133" s="215"/>
      <c r="G1133" s="215"/>
      <c r="H1133" s="215"/>
      <c r="I1133" s="216"/>
      <c r="J1133" s="216"/>
      <c r="K1133" s="217"/>
      <c r="L1133" s="217"/>
      <c r="M1133" s="217"/>
      <c r="N1133" s="217"/>
      <c r="O1133" s="216"/>
      <c r="P1133" s="217"/>
      <c r="Q1133" s="216"/>
      <c r="R1133" s="215"/>
      <c r="S1133" s="218"/>
      <c r="T1133" s="215"/>
      <c r="U1133" s="215"/>
      <c r="V1133" s="219"/>
      <c r="W1133" s="219"/>
      <c r="Y1133" s="215"/>
      <c r="Z1133" s="215"/>
      <c r="AA1133" s="215"/>
      <c r="AB1133" s="215"/>
      <c r="AC1133" s="215"/>
      <c r="AD1133" s="215"/>
      <c r="AE1133" s="215"/>
      <c r="AF1133" s="215"/>
      <c r="AG1133" s="215"/>
      <c r="AH1133" s="215"/>
      <c r="AI1133" s="215"/>
      <c r="AJ1133" s="215"/>
      <c r="AK1133" s="215"/>
      <c r="AM1133" s="220"/>
    </row>
    <row r="1134" spans="2:39" x14ac:dyDescent="0.3">
      <c r="B1134" s="215"/>
      <c r="C1134" s="215"/>
      <c r="D1134" s="215"/>
      <c r="E1134" s="215"/>
      <c r="F1134" s="215"/>
      <c r="G1134" s="215"/>
      <c r="H1134" s="215"/>
      <c r="I1134" s="216"/>
      <c r="J1134" s="216"/>
      <c r="K1134" s="217"/>
      <c r="L1134" s="217"/>
      <c r="M1134" s="217"/>
      <c r="N1134" s="217"/>
      <c r="O1134" s="216"/>
      <c r="P1134" s="217"/>
      <c r="Q1134" s="216"/>
      <c r="R1134" s="215"/>
      <c r="S1134" s="218"/>
      <c r="T1134" s="215"/>
      <c r="U1134" s="215"/>
      <c r="V1134" s="219"/>
      <c r="W1134" s="219"/>
      <c r="Y1134" s="215"/>
      <c r="Z1134" s="215"/>
      <c r="AA1134" s="215"/>
      <c r="AB1134" s="215"/>
      <c r="AC1134" s="215"/>
      <c r="AD1134" s="215"/>
      <c r="AE1134" s="215"/>
      <c r="AF1134" s="215"/>
      <c r="AG1134" s="215"/>
      <c r="AH1134" s="215"/>
      <c r="AI1134" s="215"/>
      <c r="AJ1134" s="215"/>
      <c r="AK1134" s="215"/>
      <c r="AM1134" s="220"/>
    </row>
    <row r="1135" spans="2:39" x14ac:dyDescent="0.3">
      <c r="B1135" s="215"/>
      <c r="C1135" s="215"/>
      <c r="D1135" s="215"/>
      <c r="E1135" s="215"/>
      <c r="F1135" s="215"/>
      <c r="G1135" s="215"/>
      <c r="H1135" s="215"/>
      <c r="I1135" s="216"/>
      <c r="J1135" s="216"/>
      <c r="K1135" s="217"/>
      <c r="L1135" s="217"/>
      <c r="M1135" s="217"/>
      <c r="N1135" s="217"/>
      <c r="O1135" s="216"/>
      <c r="P1135" s="217"/>
      <c r="Q1135" s="216"/>
      <c r="R1135" s="215"/>
      <c r="S1135" s="218"/>
      <c r="T1135" s="215"/>
      <c r="U1135" s="215"/>
      <c r="V1135" s="219"/>
      <c r="W1135" s="219"/>
      <c r="Y1135" s="215"/>
      <c r="Z1135" s="215"/>
      <c r="AA1135" s="215"/>
      <c r="AB1135" s="215"/>
      <c r="AC1135" s="215"/>
      <c r="AD1135" s="215"/>
      <c r="AE1135" s="215"/>
      <c r="AF1135" s="215"/>
      <c r="AG1135" s="215"/>
      <c r="AH1135" s="215"/>
      <c r="AI1135" s="215"/>
      <c r="AJ1135" s="215"/>
      <c r="AK1135" s="215"/>
      <c r="AM1135" s="220"/>
    </row>
    <row r="1136" spans="2:39" x14ac:dyDescent="0.3">
      <c r="B1136" s="215"/>
      <c r="C1136" s="215"/>
      <c r="D1136" s="215"/>
      <c r="E1136" s="215"/>
      <c r="F1136" s="215"/>
      <c r="G1136" s="215"/>
      <c r="H1136" s="215"/>
      <c r="I1136" s="216"/>
      <c r="J1136" s="216"/>
      <c r="K1136" s="217"/>
      <c r="L1136" s="217"/>
      <c r="M1136" s="217"/>
      <c r="N1136" s="217"/>
      <c r="O1136" s="216"/>
      <c r="P1136" s="217"/>
      <c r="Q1136" s="216"/>
      <c r="R1136" s="215"/>
      <c r="S1136" s="218"/>
      <c r="T1136" s="215"/>
      <c r="U1136" s="215"/>
      <c r="V1136" s="219"/>
      <c r="W1136" s="219"/>
      <c r="Y1136" s="215"/>
      <c r="Z1136" s="215"/>
      <c r="AA1136" s="215"/>
      <c r="AB1136" s="215"/>
      <c r="AC1136" s="215"/>
      <c r="AD1136" s="215"/>
      <c r="AE1136" s="215"/>
      <c r="AF1136" s="215"/>
      <c r="AG1136" s="215"/>
      <c r="AH1136" s="215"/>
      <c r="AI1136" s="215"/>
      <c r="AJ1136" s="215"/>
      <c r="AK1136" s="215"/>
      <c r="AM1136" s="220"/>
    </row>
    <row r="1137" spans="2:39" x14ac:dyDescent="0.3">
      <c r="B1137" s="215"/>
      <c r="C1137" s="215"/>
      <c r="D1137" s="215"/>
      <c r="E1137" s="215"/>
      <c r="F1137" s="215"/>
      <c r="G1137" s="215"/>
      <c r="H1137" s="215"/>
      <c r="I1137" s="216"/>
      <c r="J1137" s="216"/>
      <c r="K1137" s="217"/>
      <c r="L1137" s="217"/>
      <c r="M1137" s="217"/>
      <c r="N1137" s="217"/>
      <c r="O1137" s="216"/>
      <c r="P1137" s="217"/>
      <c r="Q1137" s="216"/>
      <c r="R1137" s="215"/>
      <c r="S1137" s="218"/>
      <c r="T1137" s="215"/>
      <c r="U1137" s="215"/>
      <c r="V1137" s="219"/>
      <c r="W1137" s="219"/>
      <c r="Y1137" s="215"/>
      <c r="Z1137" s="215"/>
      <c r="AA1137" s="215"/>
      <c r="AB1137" s="215"/>
      <c r="AC1137" s="215"/>
      <c r="AD1137" s="215"/>
      <c r="AE1137" s="215"/>
      <c r="AF1137" s="215"/>
      <c r="AG1137" s="215"/>
      <c r="AH1137" s="215"/>
      <c r="AI1137" s="215"/>
      <c r="AJ1137" s="215"/>
      <c r="AK1137" s="215"/>
      <c r="AM1137" s="220"/>
    </row>
    <row r="1138" spans="2:39" x14ac:dyDescent="0.3">
      <c r="B1138" s="215"/>
      <c r="C1138" s="215"/>
      <c r="D1138" s="215"/>
      <c r="E1138" s="215"/>
      <c r="F1138" s="215"/>
      <c r="G1138" s="215"/>
      <c r="H1138" s="215"/>
      <c r="I1138" s="216"/>
      <c r="J1138" s="216"/>
      <c r="K1138" s="217"/>
      <c r="L1138" s="217"/>
      <c r="M1138" s="217"/>
      <c r="N1138" s="217"/>
      <c r="O1138" s="216"/>
      <c r="P1138" s="217"/>
      <c r="Q1138" s="216"/>
      <c r="R1138" s="215"/>
      <c r="S1138" s="218"/>
      <c r="T1138" s="215"/>
      <c r="U1138" s="215"/>
      <c r="V1138" s="219"/>
      <c r="W1138" s="219"/>
      <c r="Y1138" s="215"/>
      <c r="Z1138" s="215"/>
      <c r="AA1138" s="215"/>
      <c r="AB1138" s="215"/>
      <c r="AC1138" s="215"/>
      <c r="AD1138" s="215"/>
      <c r="AE1138" s="215"/>
      <c r="AF1138" s="215"/>
      <c r="AG1138" s="215"/>
      <c r="AH1138" s="215"/>
      <c r="AI1138" s="215"/>
      <c r="AJ1138" s="215"/>
      <c r="AK1138" s="215"/>
      <c r="AM1138" s="220"/>
    </row>
    <row r="1139" spans="2:39" x14ac:dyDescent="0.3">
      <c r="B1139" s="215"/>
      <c r="C1139" s="215"/>
      <c r="D1139" s="215"/>
      <c r="E1139" s="215"/>
      <c r="F1139" s="215"/>
      <c r="G1139" s="215"/>
      <c r="H1139" s="215"/>
      <c r="I1139" s="216"/>
      <c r="J1139" s="216"/>
      <c r="K1139" s="217"/>
      <c r="L1139" s="217"/>
      <c r="M1139" s="217"/>
      <c r="N1139" s="217"/>
      <c r="O1139" s="216"/>
      <c r="P1139" s="217"/>
      <c r="Q1139" s="216"/>
      <c r="R1139" s="215"/>
      <c r="S1139" s="218"/>
      <c r="T1139" s="215"/>
      <c r="U1139" s="215"/>
      <c r="V1139" s="219"/>
      <c r="W1139" s="219"/>
      <c r="Y1139" s="215"/>
      <c r="Z1139" s="215"/>
      <c r="AA1139" s="215"/>
      <c r="AB1139" s="215"/>
      <c r="AC1139" s="215"/>
      <c r="AD1139" s="215"/>
      <c r="AE1139" s="215"/>
      <c r="AF1139" s="215"/>
      <c r="AG1139" s="215"/>
      <c r="AH1139" s="215"/>
      <c r="AI1139" s="215"/>
      <c r="AJ1139" s="215"/>
      <c r="AK1139" s="215"/>
      <c r="AM1139" s="220"/>
    </row>
    <row r="1140" spans="2:39" x14ac:dyDescent="0.3">
      <c r="B1140" s="215"/>
      <c r="C1140" s="215"/>
      <c r="D1140" s="215"/>
      <c r="E1140" s="215"/>
      <c r="F1140" s="215"/>
      <c r="G1140" s="215"/>
      <c r="H1140" s="215"/>
      <c r="I1140" s="216"/>
      <c r="J1140" s="216"/>
      <c r="K1140" s="217"/>
      <c r="L1140" s="217"/>
      <c r="M1140" s="217"/>
      <c r="N1140" s="217"/>
      <c r="O1140" s="216"/>
      <c r="P1140" s="217"/>
      <c r="Q1140" s="216"/>
      <c r="R1140" s="215"/>
      <c r="S1140" s="218"/>
      <c r="T1140" s="215"/>
      <c r="U1140" s="215"/>
      <c r="V1140" s="219"/>
      <c r="W1140" s="219"/>
      <c r="Y1140" s="215"/>
      <c r="Z1140" s="215"/>
      <c r="AA1140" s="215"/>
      <c r="AB1140" s="215"/>
      <c r="AC1140" s="215"/>
      <c r="AD1140" s="215"/>
      <c r="AE1140" s="215"/>
      <c r="AF1140" s="215"/>
      <c r="AG1140" s="215"/>
      <c r="AH1140" s="215"/>
      <c r="AI1140" s="215"/>
      <c r="AJ1140" s="215"/>
      <c r="AK1140" s="215"/>
      <c r="AM1140" s="220"/>
    </row>
    <row r="1141" spans="2:39" x14ac:dyDescent="0.3">
      <c r="B1141" s="215"/>
      <c r="C1141" s="215"/>
      <c r="D1141" s="215"/>
      <c r="E1141" s="215"/>
      <c r="F1141" s="215"/>
      <c r="G1141" s="215"/>
      <c r="H1141" s="215"/>
      <c r="I1141" s="216"/>
      <c r="J1141" s="216"/>
      <c r="K1141" s="217"/>
      <c r="L1141" s="217"/>
      <c r="M1141" s="217"/>
      <c r="N1141" s="217"/>
      <c r="O1141" s="216"/>
      <c r="P1141" s="217"/>
      <c r="Q1141" s="216"/>
      <c r="R1141" s="215"/>
      <c r="S1141" s="218"/>
      <c r="T1141" s="215"/>
      <c r="U1141" s="215"/>
      <c r="V1141" s="219"/>
      <c r="W1141" s="219"/>
      <c r="Y1141" s="215"/>
      <c r="Z1141" s="215"/>
      <c r="AA1141" s="215"/>
      <c r="AB1141" s="215"/>
      <c r="AC1141" s="215"/>
      <c r="AD1141" s="215"/>
      <c r="AE1141" s="215"/>
      <c r="AF1141" s="215"/>
      <c r="AG1141" s="215"/>
      <c r="AH1141" s="215"/>
      <c r="AI1141" s="215"/>
      <c r="AJ1141" s="215"/>
      <c r="AK1141" s="215"/>
      <c r="AM1141" s="220"/>
    </row>
    <row r="1142" spans="2:39" x14ac:dyDescent="0.3">
      <c r="B1142" s="215"/>
      <c r="C1142" s="215"/>
      <c r="D1142" s="215"/>
      <c r="E1142" s="215"/>
      <c r="F1142" s="215"/>
      <c r="G1142" s="215"/>
      <c r="H1142" s="215"/>
      <c r="I1142" s="216"/>
      <c r="J1142" s="216"/>
      <c r="K1142" s="217"/>
      <c r="L1142" s="217"/>
      <c r="M1142" s="217"/>
      <c r="N1142" s="217"/>
      <c r="O1142" s="216"/>
      <c r="P1142" s="217"/>
      <c r="Q1142" s="216"/>
      <c r="R1142" s="215"/>
      <c r="S1142" s="218"/>
      <c r="T1142" s="215"/>
      <c r="U1142" s="215"/>
      <c r="V1142" s="219"/>
      <c r="W1142" s="219"/>
      <c r="Y1142" s="215"/>
      <c r="Z1142" s="215"/>
      <c r="AA1142" s="215"/>
      <c r="AB1142" s="215"/>
      <c r="AC1142" s="215"/>
      <c r="AD1142" s="215"/>
      <c r="AE1142" s="215"/>
      <c r="AF1142" s="215"/>
      <c r="AG1142" s="215"/>
      <c r="AH1142" s="215"/>
      <c r="AI1142" s="215"/>
      <c r="AJ1142" s="215"/>
      <c r="AK1142" s="215"/>
      <c r="AM1142" s="220"/>
    </row>
    <row r="1143" spans="2:39" x14ac:dyDescent="0.3">
      <c r="B1143" s="215"/>
      <c r="C1143" s="215"/>
      <c r="D1143" s="215"/>
      <c r="E1143" s="215"/>
      <c r="F1143" s="215"/>
      <c r="G1143" s="215"/>
      <c r="H1143" s="215"/>
      <c r="I1143" s="216"/>
      <c r="J1143" s="216"/>
      <c r="K1143" s="217"/>
      <c r="L1143" s="217"/>
      <c r="M1143" s="217"/>
      <c r="N1143" s="217"/>
      <c r="O1143" s="216"/>
      <c r="P1143" s="217"/>
      <c r="Q1143" s="216"/>
      <c r="R1143" s="215"/>
      <c r="S1143" s="218"/>
      <c r="T1143" s="215"/>
      <c r="U1143" s="215"/>
      <c r="V1143" s="219"/>
      <c r="W1143" s="219"/>
      <c r="Y1143" s="215"/>
      <c r="Z1143" s="215"/>
      <c r="AA1143" s="215"/>
      <c r="AB1143" s="215"/>
      <c r="AC1143" s="215"/>
      <c r="AD1143" s="215"/>
      <c r="AE1143" s="215"/>
      <c r="AF1143" s="215"/>
      <c r="AG1143" s="215"/>
      <c r="AH1143" s="215"/>
      <c r="AI1143" s="215"/>
      <c r="AJ1143" s="215"/>
      <c r="AK1143" s="215"/>
      <c r="AM1143" s="220"/>
    </row>
    <row r="1144" spans="2:39" x14ac:dyDescent="0.3">
      <c r="B1144" s="215"/>
      <c r="C1144" s="215"/>
      <c r="D1144" s="215"/>
      <c r="E1144" s="215"/>
      <c r="F1144" s="215"/>
      <c r="G1144" s="215"/>
      <c r="H1144" s="215"/>
      <c r="I1144" s="216"/>
      <c r="J1144" s="216"/>
      <c r="K1144" s="217"/>
      <c r="L1144" s="217"/>
      <c r="M1144" s="217"/>
      <c r="N1144" s="217"/>
      <c r="O1144" s="216"/>
      <c r="P1144" s="217"/>
      <c r="Q1144" s="216"/>
      <c r="R1144" s="215"/>
      <c r="S1144" s="218"/>
      <c r="T1144" s="215"/>
      <c r="U1144" s="215"/>
      <c r="V1144" s="219"/>
      <c r="W1144" s="219"/>
      <c r="Y1144" s="215"/>
      <c r="Z1144" s="215"/>
      <c r="AA1144" s="215"/>
      <c r="AB1144" s="215"/>
      <c r="AC1144" s="215"/>
      <c r="AD1144" s="215"/>
      <c r="AE1144" s="215"/>
      <c r="AF1144" s="215"/>
      <c r="AG1144" s="215"/>
      <c r="AH1144" s="215"/>
      <c r="AI1144" s="215"/>
      <c r="AJ1144" s="215"/>
      <c r="AK1144" s="215"/>
      <c r="AM1144" s="220"/>
    </row>
    <row r="1145" spans="2:39" x14ac:dyDescent="0.3">
      <c r="B1145" s="215"/>
      <c r="C1145" s="215"/>
      <c r="D1145" s="215"/>
      <c r="E1145" s="215"/>
      <c r="F1145" s="215"/>
      <c r="G1145" s="215"/>
      <c r="H1145" s="215"/>
      <c r="I1145" s="216"/>
      <c r="J1145" s="216"/>
      <c r="K1145" s="217"/>
      <c r="L1145" s="217"/>
      <c r="M1145" s="217"/>
      <c r="N1145" s="217"/>
      <c r="O1145" s="216"/>
      <c r="P1145" s="217"/>
      <c r="Q1145" s="216"/>
      <c r="R1145" s="215"/>
      <c r="S1145" s="218"/>
      <c r="T1145" s="215"/>
      <c r="U1145" s="215"/>
      <c r="V1145" s="219"/>
      <c r="W1145" s="219"/>
      <c r="Y1145" s="215"/>
      <c r="Z1145" s="215"/>
      <c r="AA1145" s="215"/>
      <c r="AB1145" s="215"/>
      <c r="AC1145" s="215"/>
      <c r="AD1145" s="215"/>
      <c r="AE1145" s="215"/>
      <c r="AF1145" s="215"/>
      <c r="AG1145" s="215"/>
      <c r="AH1145" s="215"/>
      <c r="AI1145" s="215"/>
      <c r="AJ1145" s="215"/>
      <c r="AK1145" s="215"/>
      <c r="AM1145" s="220"/>
    </row>
    <row r="1146" spans="2:39" x14ac:dyDescent="0.3">
      <c r="B1146" s="215"/>
      <c r="C1146" s="215"/>
      <c r="D1146" s="215"/>
      <c r="E1146" s="215"/>
      <c r="F1146" s="215"/>
      <c r="G1146" s="215"/>
      <c r="H1146" s="215"/>
      <c r="I1146" s="216"/>
      <c r="J1146" s="216"/>
      <c r="K1146" s="217"/>
      <c r="L1146" s="217"/>
      <c r="M1146" s="217"/>
      <c r="N1146" s="217"/>
      <c r="O1146" s="216"/>
      <c r="P1146" s="217"/>
      <c r="Q1146" s="216"/>
      <c r="R1146" s="215"/>
      <c r="S1146" s="218"/>
      <c r="T1146" s="215"/>
      <c r="U1146" s="215"/>
      <c r="V1146" s="219"/>
      <c r="W1146" s="219"/>
      <c r="Y1146" s="215"/>
      <c r="Z1146" s="215"/>
      <c r="AA1146" s="215"/>
      <c r="AB1146" s="215"/>
      <c r="AC1146" s="215"/>
      <c r="AD1146" s="215"/>
      <c r="AE1146" s="215"/>
      <c r="AF1146" s="215"/>
      <c r="AG1146" s="215"/>
      <c r="AH1146" s="215"/>
      <c r="AI1146" s="215"/>
      <c r="AJ1146" s="215"/>
      <c r="AK1146" s="215"/>
      <c r="AM1146" s="220"/>
    </row>
    <row r="1147" spans="2:39" x14ac:dyDescent="0.3">
      <c r="B1147" s="215"/>
      <c r="C1147" s="215"/>
      <c r="D1147" s="215"/>
      <c r="E1147" s="215"/>
      <c r="F1147" s="215"/>
      <c r="G1147" s="215"/>
      <c r="H1147" s="215"/>
      <c r="I1147" s="216"/>
      <c r="J1147" s="216"/>
      <c r="K1147" s="217"/>
      <c r="L1147" s="217"/>
      <c r="M1147" s="217"/>
      <c r="N1147" s="217"/>
      <c r="O1147" s="216"/>
      <c r="P1147" s="217"/>
      <c r="Q1147" s="216"/>
      <c r="R1147" s="215"/>
      <c r="S1147" s="218"/>
      <c r="T1147" s="215"/>
      <c r="U1147" s="215"/>
      <c r="V1147" s="219"/>
      <c r="W1147" s="219"/>
      <c r="Y1147" s="215"/>
      <c r="Z1147" s="215"/>
      <c r="AA1147" s="215"/>
      <c r="AB1147" s="215"/>
      <c r="AC1147" s="215"/>
      <c r="AD1147" s="215"/>
      <c r="AE1147" s="215"/>
      <c r="AF1147" s="215"/>
      <c r="AG1147" s="215"/>
      <c r="AH1147" s="215"/>
      <c r="AI1147" s="215"/>
      <c r="AJ1147" s="215"/>
      <c r="AK1147" s="215"/>
      <c r="AM1147" s="220"/>
    </row>
    <row r="1148" spans="2:39" x14ac:dyDescent="0.3">
      <c r="B1148" s="215"/>
      <c r="C1148" s="215"/>
      <c r="D1148" s="215"/>
      <c r="E1148" s="215"/>
      <c r="F1148" s="215"/>
      <c r="G1148" s="215"/>
      <c r="H1148" s="215"/>
      <c r="I1148" s="216"/>
      <c r="J1148" s="216"/>
      <c r="K1148" s="217"/>
      <c r="L1148" s="217"/>
      <c r="M1148" s="217"/>
      <c r="N1148" s="217"/>
      <c r="O1148" s="216"/>
      <c r="P1148" s="217"/>
      <c r="Q1148" s="216"/>
      <c r="R1148" s="215"/>
      <c r="S1148" s="218"/>
      <c r="T1148" s="215"/>
      <c r="U1148" s="215"/>
      <c r="V1148" s="219"/>
      <c r="W1148" s="219"/>
      <c r="Y1148" s="215"/>
      <c r="Z1148" s="215"/>
      <c r="AA1148" s="215"/>
      <c r="AB1148" s="215"/>
      <c r="AC1148" s="215"/>
      <c r="AD1148" s="215"/>
      <c r="AE1148" s="215"/>
      <c r="AF1148" s="215"/>
      <c r="AG1148" s="215"/>
      <c r="AH1148" s="215"/>
      <c r="AI1148" s="215"/>
      <c r="AJ1148" s="215"/>
      <c r="AK1148" s="215"/>
      <c r="AM1148" s="220"/>
    </row>
    <row r="1149" spans="2:39" x14ac:dyDescent="0.3">
      <c r="B1149" s="215"/>
      <c r="C1149" s="215"/>
      <c r="D1149" s="215"/>
      <c r="E1149" s="215"/>
      <c r="F1149" s="215"/>
      <c r="G1149" s="215"/>
      <c r="H1149" s="215"/>
      <c r="I1149" s="216"/>
      <c r="J1149" s="216"/>
      <c r="K1149" s="217"/>
      <c r="L1149" s="217"/>
      <c r="M1149" s="217"/>
      <c r="N1149" s="217"/>
      <c r="O1149" s="216"/>
      <c r="P1149" s="217"/>
      <c r="Q1149" s="216"/>
      <c r="R1149" s="215"/>
      <c r="S1149" s="218"/>
      <c r="T1149" s="215"/>
      <c r="U1149" s="215"/>
      <c r="V1149" s="219"/>
      <c r="W1149" s="219"/>
      <c r="Y1149" s="215"/>
      <c r="Z1149" s="215"/>
      <c r="AA1149" s="215"/>
      <c r="AB1149" s="215"/>
      <c r="AC1149" s="215"/>
      <c r="AD1149" s="215"/>
      <c r="AE1149" s="215"/>
      <c r="AF1149" s="215"/>
      <c r="AG1149" s="215"/>
      <c r="AH1149" s="215"/>
      <c r="AI1149" s="215"/>
      <c r="AJ1149" s="215"/>
      <c r="AK1149" s="215"/>
      <c r="AM1149" s="220"/>
    </row>
    <row r="1150" spans="2:39" x14ac:dyDescent="0.3">
      <c r="B1150" s="215"/>
      <c r="C1150" s="215"/>
      <c r="D1150" s="215"/>
      <c r="E1150" s="215"/>
      <c r="F1150" s="215"/>
      <c r="G1150" s="215"/>
      <c r="H1150" s="215"/>
      <c r="I1150" s="216"/>
      <c r="J1150" s="216"/>
      <c r="K1150" s="217"/>
      <c r="L1150" s="217"/>
      <c r="M1150" s="217"/>
      <c r="N1150" s="217"/>
      <c r="O1150" s="216"/>
      <c r="P1150" s="217"/>
      <c r="Q1150" s="216"/>
      <c r="R1150" s="215"/>
      <c r="S1150" s="218"/>
      <c r="T1150" s="215"/>
      <c r="U1150" s="215"/>
      <c r="V1150" s="219"/>
      <c r="W1150" s="219"/>
      <c r="Y1150" s="215"/>
      <c r="Z1150" s="215"/>
      <c r="AA1150" s="215"/>
      <c r="AB1150" s="215"/>
      <c r="AC1150" s="215"/>
      <c r="AD1150" s="215"/>
      <c r="AE1150" s="215"/>
      <c r="AF1150" s="215"/>
      <c r="AG1150" s="215"/>
      <c r="AH1150" s="215"/>
      <c r="AI1150" s="215"/>
      <c r="AJ1150" s="215"/>
      <c r="AK1150" s="215"/>
      <c r="AM1150" s="220"/>
    </row>
    <row r="1151" spans="2:39" x14ac:dyDescent="0.3">
      <c r="B1151" s="215"/>
      <c r="C1151" s="215"/>
      <c r="D1151" s="215"/>
      <c r="E1151" s="215"/>
      <c r="F1151" s="215"/>
      <c r="G1151" s="215"/>
      <c r="H1151" s="215"/>
      <c r="I1151" s="216"/>
      <c r="J1151" s="216"/>
      <c r="K1151" s="217"/>
      <c r="L1151" s="217"/>
      <c r="M1151" s="217"/>
      <c r="N1151" s="217"/>
      <c r="O1151" s="216"/>
      <c r="P1151" s="217"/>
      <c r="Q1151" s="216"/>
      <c r="R1151" s="215"/>
      <c r="S1151" s="218"/>
      <c r="T1151" s="215"/>
      <c r="U1151" s="215"/>
      <c r="V1151" s="219"/>
      <c r="W1151" s="219"/>
      <c r="Y1151" s="215"/>
      <c r="Z1151" s="215"/>
      <c r="AA1151" s="215"/>
      <c r="AB1151" s="215"/>
      <c r="AC1151" s="215"/>
      <c r="AD1151" s="215"/>
      <c r="AE1151" s="215"/>
      <c r="AF1151" s="215"/>
      <c r="AG1151" s="215"/>
      <c r="AH1151" s="215"/>
      <c r="AI1151" s="215"/>
      <c r="AJ1151" s="215"/>
      <c r="AK1151" s="215"/>
      <c r="AM1151" s="220"/>
    </row>
    <row r="1152" spans="2:39" x14ac:dyDescent="0.3">
      <c r="B1152" s="215"/>
      <c r="C1152" s="215"/>
      <c r="D1152" s="215"/>
      <c r="E1152" s="215"/>
      <c r="F1152" s="215"/>
      <c r="G1152" s="215"/>
      <c r="H1152" s="215"/>
      <c r="I1152" s="216"/>
      <c r="J1152" s="216"/>
      <c r="K1152" s="217"/>
      <c r="L1152" s="217"/>
      <c r="M1152" s="217"/>
      <c r="N1152" s="217"/>
      <c r="O1152" s="216"/>
      <c r="P1152" s="217"/>
      <c r="Q1152" s="216"/>
      <c r="R1152" s="215"/>
      <c r="S1152" s="218"/>
      <c r="T1152" s="215"/>
      <c r="U1152" s="215"/>
      <c r="V1152" s="219"/>
      <c r="W1152" s="219"/>
      <c r="Y1152" s="215"/>
      <c r="Z1152" s="215"/>
      <c r="AA1152" s="215"/>
      <c r="AB1152" s="215"/>
      <c r="AC1152" s="215"/>
      <c r="AD1152" s="215"/>
      <c r="AE1152" s="215"/>
      <c r="AF1152" s="215"/>
      <c r="AG1152" s="215"/>
      <c r="AH1152" s="215"/>
      <c r="AI1152" s="215"/>
      <c r="AJ1152" s="215"/>
      <c r="AK1152" s="215"/>
      <c r="AM1152" s="220"/>
    </row>
    <row r="1153" spans="2:39" x14ac:dyDescent="0.3">
      <c r="B1153" s="215"/>
      <c r="C1153" s="215"/>
      <c r="D1153" s="215"/>
      <c r="E1153" s="215"/>
      <c r="F1153" s="215"/>
      <c r="G1153" s="215"/>
      <c r="H1153" s="215"/>
      <c r="I1153" s="216"/>
      <c r="J1153" s="216"/>
      <c r="K1153" s="217"/>
      <c r="L1153" s="217"/>
      <c r="M1153" s="217"/>
      <c r="N1153" s="217"/>
      <c r="O1153" s="216"/>
      <c r="P1153" s="217"/>
      <c r="Q1153" s="216"/>
      <c r="R1153" s="215"/>
      <c r="S1153" s="218"/>
      <c r="T1153" s="215"/>
      <c r="U1153" s="215"/>
      <c r="V1153" s="219"/>
      <c r="W1153" s="219"/>
      <c r="Y1153" s="215"/>
      <c r="Z1153" s="215"/>
      <c r="AA1153" s="215"/>
      <c r="AB1153" s="215"/>
      <c r="AC1153" s="215"/>
      <c r="AD1153" s="215"/>
      <c r="AE1153" s="215"/>
      <c r="AF1153" s="215"/>
      <c r="AG1153" s="215"/>
      <c r="AH1153" s="215"/>
      <c r="AI1153" s="215"/>
      <c r="AJ1153" s="215"/>
      <c r="AK1153" s="215"/>
      <c r="AM1153" s="220"/>
    </row>
    <row r="1154" spans="2:39" x14ac:dyDescent="0.3">
      <c r="B1154" s="215"/>
      <c r="C1154" s="215"/>
      <c r="D1154" s="215"/>
      <c r="E1154" s="215"/>
      <c r="F1154" s="215"/>
      <c r="G1154" s="215"/>
      <c r="H1154" s="215"/>
      <c r="I1154" s="216"/>
      <c r="J1154" s="216"/>
      <c r="K1154" s="217"/>
      <c r="L1154" s="217"/>
      <c r="M1154" s="217"/>
      <c r="N1154" s="217"/>
      <c r="O1154" s="216"/>
      <c r="P1154" s="217"/>
      <c r="Q1154" s="216"/>
      <c r="R1154" s="215"/>
      <c r="S1154" s="218"/>
      <c r="T1154" s="215"/>
      <c r="U1154" s="215"/>
      <c r="V1154" s="219"/>
      <c r="W1154" s="219"/>
      <c r="Y1154" s="215"/>
      <c r="Z1154" s="215"/>
      <c r="AA1154" s="215"/>
      <c r="AB1154" s="215"/>
      <c r="AC1154" s="215"/>
      <c r="AD1154" s="215"/>
      <c r="AE1154" s="215"/>
      <c r="AF1154" s="215"/>
      <c r="AG1154" s="215"/>
      <c r="AH1154" s="215"/>
      <c r="AI1154" s="215"/>
      <c r="AJ1154" s="215"/>
      <c r="AK1154" s="215"/>
      <c r="AM1154" s="220"/>
    </row>
    <row r="1155" spans="2:39" x14ac:dyDescent="0.3">
      <c r="B1155" s="215"/>
      <c r="C1155" s="215"/>
      <c r="D1155" s="215"/>
      <c r="E1155" s="215"/>
      <c r="F1155" s="215"/>
      <c r="G1155" s="215"/>
      <c r="H1155" s="215"/>
      <c r="I1155" s="216"/>
      <c r="J1155" s="216"/>
      <c r="K1155" s="217"/>
      <c r="L1155" s="217"/>
      <c r="M1155" s="217"/>
      <c r="N1155" s="217"/>
      <c r="O1155" s="216"/>
      <c r="P1155" s="217"/>
      <c r="Q1155" s="216"/>
      <c r="R1155" s="215"/>
      <c r="S1155" s="218"/>
      <c r="T1155" s="215"/>
      <c r="U1155" s="215"/>
      <c r="V1155" s="219"/>
      <c r="W1155" s="219"/>
      <c r="Y1155" s="215"/>
      <c r="Z1155" s="215"/>
      <c r="AA1155" s="215"/>
      <c r="AB1155" s="215"/>
      <c r="AC1155" s="215"/>
      <c r="AD1155" s="215"/>
      <c r="AE1155" s="215"/>
      <c r="AF1155" s="215"/>
      <c r="AG1155" s="215"/>
      <c r="AH1155" s="215"/>
      <c r="AI1155" s="215"/>
      <c r="AJ1155" s="215"/>
      <c r="AK1155" s="215"/>
      <c r="AM1155" s="220"/>
    </row>
    <row r="1156" spans="2:39" x14ac:dyDescent="0.3">
      <c r="B1156" s="215"/>
      <c r="C1156" s="215"/>
      <c r="D1156" s="215"/>
      <c r="E1156" s="215"/>
      <c r="F1156" s="215"/>
      <c r="G1156" s="215"/>
      <c r="H1156" s="215"/>
      <c r="I1156" s="216"/>
      <c r="J1156" s="216"/>
      <c r="K1156" s="217"/>
      <c r="L1156" s="217"/>
      <c r="M1156" s="217"/>
      <c r="N1156" s="217"/>
      <c r="O1156" s="216"/>
      <c r="P1156" s="217"/>
      <c r="Q1156" s="216"/>
      <c r="R1156" s="215"/>
      <c r="S1156" s="218"/>
      <c r="T1156" s="215"/>
      <c r="U1156" s="215"/>
      <c r="V1156" s="219"/>
      <c r="W1156" s="219"/>
      <c r="Y1156" s="215"/>
      <c r="Z1156" s="215"/>
      <c r="AA1156" s="215"/>
      <c r="AB1156" s="215"/>
      <c r="AC1156" s="215"/>
      <c r="AD1156" s="215"/>
      <c r="AE1156" s="215"/>
      <c r="AF1156" s="215"/>
      <c r="AG1156" s="215"/>
      <c r="AH1156" s="215"/>
      <c r="AI1156" s="215"/>
      <c r="AJ1156" s="215"/>
      <c r="AK1156" s="215"/>
      <c r="AM1156" s="220"/>
    </row>
    <row r="1157" spans="2:39" x14ac:dyDescent="0.3">
      <c r="B1157" s="215"/>
      <c r="C1157" s="215"/>
      <c r="D1157" s="215"/>
      <c r="E1157" s="215"/>
      <c r="F1157" s="215"/>
      <c r="G1157" s="215"/>
      <c r="H1157" s="215"/>
      <c r="I1157" s="216"/>
      <c r="J1157" s="216"/>
      <c r="K1157" s="217"/>
      <c r="L1157" s="217"/>
      <c r="M1157" s="217"/>
      <c r="N1157" s="217"/>
      <c r="O1157" s="216"/>
      <c r="P1157" s="217"/>
      <c r="Q1157" s="216"/>
      <c r="R1157" s="215"/>
      <c r="S1157" s="218"/>
      <c r="T1157" s="215"/>
      <c r="U1157" s="215"/>
      <c r="V1157" s="219"/>
      <c r="W1157" s="219"/>
      <c r="Y1157" s="215"/>
      <c r="Z1157" s="215"/>
      <c r="AA1157" s="215"/>
      <c r="AB1157" s="215"/>
      <c r="AC1157" s="215"/>
      <c r="AD1157" s="215"/>
      <c r="AE1157" s="215"/>
      <c r="AF1157" s="215"/>
      <c r="AG1157" s="215"/>
      <c r="AH1157" s="215"/>
      <c r="AI1157" s="215"/>
      <c r="AJ1157" s="215"/>
      <c r="AK1157" s="215"/>
      <c r="AM1157" s="220"/>
    </row>
    <row r="1158" spans="2:39" x14ac:dyDescent="0.3">
      <c r="B1158" s="215"/>
      <c r="C1158" s="215"/>
      <c r="D1158" s="215"/>
      <c r="E1158" s="215"/>
      <c r="F1158" s="215"/>
      <c r="G1158" s="215"/>
      <c r="H1158" s="215"/>
      <c r="I1158" s="216"/>
      <c r="J1158" s="216"/>
      <c r="K1158" s="217"/>
      <c r="L1158" s="217"/>
      <c r="M1158" s="217"/>
      <c r="N1158" s="217"/>
      <c r="O1158" s="216"/>
      <c r="P1158" s="217"/>
      <c r="Q1158" s="216"/>
      <c r="R1158" s="215"/>
      <c r="S1158" s="218"/>
      <c r="T1158" s="215"/>
      <c r="U1158" s="215"/>
      <c r="V1158" s="219"/>
      <c r="W1158" s="219"/>
      <c r="Y1158" s="215"/>
      <c r="Z1158" s="215"/>
      <c r="AA1158" s="215"/>
      <c r="AB1158" s="215"/>
      <c r="AC1158" s="215"/>
      <c r="AD1158" s="215"/>
      <c r="AE1158" s="215"/>
      <c r="AF1158" s="215"/>
      <c r="AG1158" s="215"/>
      <c r="AH1158" s="215"/>
      <c r="AI1158" s="215"/>
      <c r="AJ1158" s="215"/>
      <c r="AK1158" s="215"/>
      <c r="AM1158" s="220"/>
    </row>
    <row r="1159" spans="2:39" x14ac:dyDescent="0.3">
      <c r="B1159" s="215"/>
      <c r="C1159" s="215"/>
      <c r="D1159" s="215"/>
      <c r="E1159" s="215"/>
      <c r="F1159" s="215"/>
      <c r="G1159" s="215"/>
      <c r="H1159" s="215"/>
      <c r="I1159" s="216"/>
      <c r="J1159" s="216"/>
      <c r="K1159" s="217"/>
      <c r="L1159" s="217"/>
      <c r="M1159" s="217"/>
      <c r="N1159" s="217"/>
      <c r="O1159" s="216"/>
      <c r="P1159" s="217"/>
      <c r="Q1159" s="216"/>
      <c r="R1159" s="215"/>
      <c r="S1159" s="218"/>
      <c r="T1159" s="215"/>
      <c r="U1159" s="215"/>
      <c r="V1159" s="219"/>
      <c r="W1159" s="219"/>
      <c r="Y1159" s="215"/>
      <c r="Z1159" s="215"/>
      <c r="AA1159" s="215"/>
      <c r="AB1159" s="215"/>
      <c r="AC1159" s="215"/>
      <c r="AD1159" s="215"/>
      <c r="AE1159" s="215"/>
      <c r="AF1159" s="215"/>
      <c r="AG1159" s="215"/>
      <c r="AH1159" s="215"/>
      <c r="AI1159" s="215"/>
      <c r="AJ1159" s="215"/>
      <c r="AK1159" s="215"/>
      <c r="AM1159" s="220"/>
    </row>
    <row r="1160" spans="2:39" x14ac:dyDescent="0.3">
      <c r="B1160" s="215"/>
      <c r="C1160" s="215"/>
      <c r="D1160" s="215"/>
      <c r="E1160" s="215"/>
      <c r="F1160" s="215"/>
      <c r="G1160" s="215"/>
      <c r="H1160" s="215"/>
      <c r="I1160" s="216"/>
      <c r="J1160" s="216"/>
      <c r="K1160" s="217"/>
      <c r="L1160" s="217"/>
      <c r="M1160" s="217"/>
      <c r="N1160" s="217"/>
      <c r="O1160" s="216"/>
      <c r="P1160" s="217"/>
      <c r="Q1160" s="216"/>
      <c r="R1160" s="215"/>
      <c r="S1160" s="218"/>
      <c r="T1160" s="215"/>
      <c r="U1160" s="215"/>
      <c r="V1160" s="219"/>
      <c r="W1160" s="219"/>
      <c r="Y1160" s="215"/>
      <c r="Z1160" s="215"/>
      <c r="AA1160" s="215"/>
      <c r="AB1160" s="215"/>
      <c r="AC1160" s="215"/>
      <c r="AD1160" s="215"/>
      <c r="AE1160" s="215"/>
      <c r="AF1160" s="215"/>
      <c r="AG1160" s="215"/>
      <c r="AH1160" s="215"/>
      <c r="AI1160" s="215"/>
      <c r="AJ1160" s="215"/>
      <c r="AK1160" s="215"/>
      <c r="AM1160" s="220"/>
    </row>
    <row r="1161" spans="2:39" x14ac:dyDescent="0.3">
      <c r="B1161" s="215"/>
      <c r="C1161" s="215"/>
      <c r="D1161" s="215"/>
      <c r="E1161" s="215"/>
      <c r="F1161" s="215"/>
      <c r="G1161" s="215"/>
      <c r="H1161" s="215"/>
      <c r="I1161" s="216"/>
      <c r="J1161" s="216"/>
      <c r="K1161" s="217"/>
      <c r="L1161" s="217"/>
      <c r="M1161" s="217"/>
      <c r="N1161" s="217"/>
      <c r="O1161" s="216"/>
      <c r="P1161" s="217"/>
      <c r="Q1161" s="216"/>
      <c r="R1161" s="215"/>
      <c r="S1161" s="218"/>
      <c r="T1161" s="215"/>
      <c r="U1161" s="215"/>
      <c r="V1161" s="219"/>
      <c r="W1161" s="219"/>
      <c r="Y1161" s="215"/>
      <c r="Z1161" s="215"/>
      <c r="AA1161" s="215"/>
      <c r="AB1161" s="215"/>
      <c r="AC1161" s="215"/>
      <c r="AD1161" s="215"/>
      <c r="AE1161" s="215"/>
      <c r="AF1161" s="215"/>
      <c r="AG1161" s="215"/>
      <c r="AH1161" s="215"/>
      <c r="AI1161" s="215"/>
      <c r="AJ1161" s="215"/>
      <c r="AK1161" s="215"/>
      <c r="AM1161" s="220"/>
    </row>
    <row r="1162" spans="2:39" x14ac:dyDescent="0.3">
      <c r="B1162" s="215"/>
      <c r="C1162" s="215"/>
      <c r="D1162" s="215"/>
      <c r="E1162" s="215"/>
      <c r="F1162" s="215"/>
      <c r="G1162" s="215"/>
      <c r="H1162" s="215"/>
      <c r="I1162" s="216"/>
      <c r="J1162" s="216"/>
      <c r="K1162" s="217"/>
      <c r="L1162" s="217"/>
      <c r="M1162" s="217"/>
      <c r="N1162" s="217"/>
      <c r="O1162" s="216"/>
      <c r="P1162" s="217"/>
      <c r="Q1162" s="216"/>
      <c r="R1162" s="215"/>
      <c r="S1162" s="218"/>
      <c r="T1162" s="215"/>
      <c r="U1162" s="215"/>
      <c r="V1162" s="219"/>
      <c r="W1162" s="219"/>
      <c r="Y1162" s="215"/>
      <c r="Z1162" s="215"/>
      <c r="AA1162" s="215"/>
      <c r="AB1162" s="215"/>
      <c r="AC1162" s="215"/>
      <c r="AD1162" s="215"/>
      <c r="AE1162" s="215"/>
      <c r="AF1162" s="215"/>
      <c r="AG1162" s="215"/>
      <c r="AH1162" s="215"/>
      <c r="AI1162" s="215"/>
      <c r="AJ1162" s="215"/>
      <c r="AK1162" s="215"/>
      <c r="AM1162" s="220"/>
    </row>
    <row r="1163" spans="2:39" x14ac:dyDescent="0.3">
      <c r="B1163" s="215"/>
      <c r="C1163" s="215"/>
      <c r="D1163" s="215"/>
      <c r="E1163" s="215"/>
      <c r="F1163" s="215"/>
      <c r="G1163" s="215"/>
      <c r="H1163" s="215"/>
      <c r="I1163" s="216"/>
      <c r="J1163" s="216"/>
      <c r="K1163" s="217"/>
      <c r="L1163" s="217"/>
      <c r="M1163" s="217"/>
      <c r="N1163" s="217"/>
      <c r="O1163" s="216"/>
      <c r="P1163" s="217"/>
      <c r="Q1163" s="216"/>
      <c r="R1163" s="215"/>
      <c r="S1163" s="218"/>
      <c r="T1163" s="215"/>
      <c r="U1163" s="215"/>
      <c r="V1163" s="219"/>
      <c r="W1163" s="219"/>
      <c r="Y1163" s="215"/>
      <c r="Z1163" s="215"/>
      <c r="AA1163" s="215"/>
      <c r="AB1163" s="215"/>
      <c r="AC1163" s="215"/>
      <c r="AD1163" s="215"/>
      <c r="AE1163" s="215"/>
      <c r="AF1163" s="215"/>
      <c r="AG1163" s="215"/>
      <c r="AH1163" s="215"/>
      <c r="AI1163" s="215"/>
      <c r="AJ1163" s="215"/>
      <c r="AK1163" s="215"/>
      <c r="AM1163" s="220"/>
    </row>
    <row r="1164" spans="2:39" x14ac:dyDescent="0.3">
      <c r="B1164" s="215"/>
      <c r="C1164" s="215"/>
      <c r="D1164" s="215"/>
      <c r="E1164" s="215"/>
      <c r="F1164" s="215"/>
      <c r="G1164" s="215"/>
      <c r="H1164" s="215"/>
      <c r="I1164" s="216"/>
      <c r="J1164" s="216"/>
      <c r="K1164" s="217"/>
      <c r="L1164" s="217"/>
      <c r="M1164" s="217"/>
      <c r="N1164" s="217"/>
      <c r="O1164" s="216"/>
      <c r="P1164" s="217"/>
      <c r="Q1164" s="216"/>
      <c r="R1164" s="215"/>
      <c r="S1164" s="218"/>
      <c r="T1164" s="215"/>
      <c r="U1164" s="215"/>
      <c r="V1164" s="219"/>
      <c r="W1164" s="219"/>
      <c r="Y1164" s="215"/>
      <c r="Z1164" s="215"/>
      <c r="AA1164" s="215"/>
      <c r="AB1164" s="215"/>
      <c r="AC1164" s="215"/>
      <c r="AD1164" s="215"/>
      <c r="AE1164" s="215"/>
      <c r="AF1164" s="215"/>
      <c r="AG1164" s="215"/>
      <c r="AH1164" s="215"/>
      <c r="AI1164" s="215"/>
      <c r="AJ1164" s="215"/>
      <c r="AK1164" s="215"/>
      <c r="AM1164" s="220"/>
    </row>
    <row r="1165" spans="2:39" x14ac:dyDescent="0.3">
      <c r="B1165" s="215"/>
      <c r="C1165" s="215"/>
      <c r="D1165" s="215"/>
      <c r="E1165" s="215"/>
      <c r="F1165" s="215"/>
      <c r="G1165" s="215"/>
      <c r="H1165" s="215"/>
      <c r="I1165" s="216"/>
      <c r="J1165" s="216"/>
      <c r="K1165" s="217"/>
      <c r="L1165" s="217"/>
      <c r="M1165" s="217"/>
      <c r="N1165" s="217"/>
      <c r="O1165" s="216"/>
      <c r="P1165" s="217"/>
      <c r="Q1165" s="216"/>
      <c r="R1165" s="215"/>
      <c r="S1165" s="218"/>
      <c r="T1165" s="215"/>
      <c r="U1165" s="215"/>
      <c r="V1165" s="219"/>
      <c r="W1165" s="219"/>
      <c r="Y1165" s="215"/>
      <c r="Z1165" s="215"/>
      <c r="AA1165" s="215"/>
      <c r="AB1165" s="215"/>
      <c r="AC1165" s="215"/>
      <c r="AD1165" s="215"/>
      <c r="AE1165" s="215"/>
      <c r="AF1165" s="215"/>
      <c r="AG1165" s="215"/>
      <c r="AH1165" s="215"/>
      <c r="AI1165" s="215"/>
      <c r="AJ1165" s="215"/>
      <c r="AK1165" s="215"/>
      <c r="AM1165" s="220"/>
    </row>
    <row r="1166" spans="2:39" x14ac:dyDescent="0.3">
      <c r="B1166" s="215"/>
      <c r="C1166" s="215"/>
      <c r="D1166" s="215"/>
      <c r="E1166" s="215"/>
      <c r="F1166" s="215"/>
      <c r="G1166" s="215"/>
      <c r="H1166" s="215"/>
      <c r="I1166" s="216"/>
      <c r="J1166" s="216"/>
      <c r="K1166" s="217"/>
      <c r="L1166" s="217"/>
      <c r="M1166" s="217"/>
      <c r="N1166" s="217"/>
      <c r="O1166" s="216"/>
      <c r="P1166" s="217"/>
      <c r="Q1166" s="216"/>
      <c r="R1166" s="215"/>
      <c r="S1166" s="218"/>
      <c r="T1166" s="215"/>
      <c r="U1166" s="215"/>
      <c r="V1166" s="219"/>
      <c r="W1166" s="219"/>
      <c r="Y1166" s="215"/>
      <c r="Z1166" s="215"/>
      <c r="AA1166" s="215"/>
      <c r="AB1166" s="215"/>
      <c r="AC1166" s="215"/>
      <c r="AD1166" s="215"/>
      <c r="AE1166" s="215"/>
      <c r="AF1166" s="215"/>
      <c r="AG1166" s="215"/>
      <c r="AH1166" s="215"/>
      <c r="AI1166" s="215"/>
      <c r="AJ1166" s="215"/>
      <c r="AK1166" s="215"/>
      <c r="AM1166" s="220"/>
    </row>
    <row r="1167" spans="2:39" x14ac:dyDescent="0.3">
      <c r="B1167" s="215"/>
      <c r="C1167" s="215"/>
      <c r="D1167" s="215"/>
      <c r="E1167" s="215"/>
      <c r="F1167" s="215"/>
      <c r="G1167" s="215"/>
      <c r="H1167" s="215"/>
      <c r="I1167" s="216"/>
      <c r="J1167" s="216"/>
      <c r="K1167" s="217"/>
      <c r="L1167" s="217"/>
      <c r="M1167" s="217"/>
      <c r="N1167" s="217"/>
      <c r="O1167" s="216"/>
      <c r="P1167" s="217"/>
      <c r="Q1167" s="216"/>
      <c r="R1167" s="215"/>
      <c r="S1167" s="218"/>
      <c r="T1167" s="215"/>
      <c r="U1167" s="215"/>
      <c r="V1167" s="219"/>
      <c r="W1167" s="219"/>
      <c r="Y1167" s="215"/>
      <c r="Z1167" s="215"/>
      <c r="AA1167" s="215"/>
      <c r="AB1167" s="215"/>
      <c r="AC1167" s="215"/>
      <c r="AD1167" s="215"/>
      <c r="AE1167" s="215"/>
      <c r="AF1167" s="215"/>
      <c r="AG1167" s="215"/>
      <c r="AH1167" s="215"/>
      <c r="AI1167" s="215"/>
      <c r="AJ1167" s="215"/>
      <c r="AK1167" s="215"/>
      <c r="AM1167" s="220"/>
    </row>
    <row r="1168" spans="2:39" x14ac:dyDescent="0.3">
      <c r="B1168" s="215"/>
      <c r="C1168" s="215"/>
      <c r="D1168" s="215"/>
      <c r="E1168" s="215"/>
      <c r="F1168" s="215"/>
      <c r="G1168" s="215"/>
      <c r="H1168" s="215"/>
      <c r="I1168" s="216"/>
      <c r="J1168" s="216"/>
      <c r="K1168" s="217"/>
      <c r="L1168" s="217"/>
      <c r="M1168" s="217"/>
      <c r="N1168" s="217"/>
      <c r="O1168" s="216"/>
      <c r="P1168" s="217"/>
      <c r="Q1168" s="216"/>
      <c r="R1168" s="215"/>
      <c r="S1168" s="218"/>
      <c r="T1168" s="215"/>
      <c r="U1168" s="215"/>
      <c r="V1168" s="219"/>
      <c r="W1168" s="219"/>
      <c r="Y1168" s="215"/>
      <c r="Z1168" s="215"/>
      <c r="AA1168" s="215"/>
      <c r="AB1168" s="215"/>
      <c r="AC1168" s="215"/>
      <c r="AD1168" s="215"/>
      <c r="AE1168" s="215"/>
      <c r="AF1168" s="215"/>
      <c r="AG1168" s="215"/>
      <c r="AH1168" s="215"/>
      <c r="AI1168" s="215"/>
      <c r="AJ1168" s="215"/>
      <c r="AK1168" s="215"/>
      <c r="AM1168" s="220"/>
    </row>
    <row r="1169" spans="2:39" x14ac:dyDescent="0.3">
      <c r="B1169" s="215"/>
      <c r="C1169" s="215"/>
      <c r="D1169" s="215"/>
      <c r="E1169" s="215"/>
      <c r="F1169" s="215"/>
      <c r="G1169" s="215"/>
      <c r="H1169" s="215"/>
      <c r="I1169" s="216"/>
      <c r="J1169" s="216"/>
      <c r="K1169" s="217"/>
      <c r="L1169" s="217"/>
      <c r="M1169" s="217"/>
      <c r="N1169" s="217"/>
      <c r="O1169" s="216"/>
      <c r="P1169" s="217"/>
      <c r="Q1169" s="216"/>
      <c r="R1169" s="215"/>
      <c r="S1169" s="218"/>
      <c r="T1169" s="215"/>
      <c r="U1169" s="215"/>
      <c r="V1169" s="219"/>
      <c r="W1169" s="219"/>
      <c r="Y1169" s="215"/>
      <c r="Z1169" s="215"/>
      <c r="AA1169" s="215"/>
      <c r="AB1169" s="215"/>
      <c r="AC1169" s="215"/>
      <c r="AD1169" s="215"/>
      <c r="AE1169" s="215"/>
      <c r="AF1169" s="215"/>
      <c r="AG1169" s="215"/>
      <c r="AH1169" s="215"/>
      <c r="AI1169" s="215"/>
      <c r="AJ1169" s="215"/>
      <c r="AK1169" s="215"/>
      <c r="AM1169" s="220"/>
    </row>
    <row r="1170" spans="2:39" x14ac:dyDescent="0.3">
      <c r="B1170" s="215"/>
      <c r="C1170" s="215"/>
      <c r="D1170" s="215"/>
      <c r="E1170" s="215"/>
      <c r="F1170" s="215"/>
      <c r="G1170" s="215"/>
      <c r="H1170" s="215"/>
      <c r="I1170" s="216"/>
      <c r="J1170" s="216"/>
      <c r="K1170" s="217"/>
      <c r="L1170" s="217"/>
      <c r="M1170" s="217"/>
      <c r="N1170" s="217"/>
      <c r="O1170" s="216"/>
      <c r="P1170" s="217"/>
      <c r="Q1170" s="216"/>
      <c r="R1170" s="215"/>
      <c r="S1170" s="218"/>
      <c r="T1170" s="215"/>
      <c r="U1170" s="215"/>
      <c r="V1170" s="219"/>
      <c r="W1170" s="219"/>
      <c r="Y1170" s="215"/>
      <c r="Z1170" s="215"/>
      <c r="AA1170" s="215"/>
      <c r="AB1170" s="215"/>
      <c r="AC1170" s="215"/>
      <c r="AD1170" s="215"/>
      <c r="AE1170" s="215"/>
      <c r="AF1170" s="215"/>
      <c r="AG1170" s="215"/>
      <c r="AH1170" s="215"/>
      <c r="AI1170" s="215"/>
      <c r="AJ1170" s="215"/>
      <c r="AK1170" s="215"/>
      <c r="AM1170" s="220"/>
    </row>
    <row r="1171" spans="2:39" x14ac:dyDescent="0.3">
      <c r="B1171" s="215"/>
      <c r="C1171" s="215"/>
      <c r="D1171" s="215"/>
      <c r="E1171" s="215"/>
      <c r="F1171" s="215"/>
      <c r="G1171" s="215"/>
      <c r="H1171" s="215"/>
      <c r="I1171" s="216"/>
      <c r="J1171" s="216"/>
      <c r="K1171" s="217"/>
      <c r="L1171" s="217"/>
      <c r="M1171" s="217"/>
      <c r="N1171" s="217"/>
      <c r="O1171" s="216"/>
      <c r="P1171" s="217"/>
      <c r="Q1171" s="216"/>
      <c r="R1171" s="215"/>
      <c r="S1171" s="218"/>
      <c r="T1171" s="215"/>
      <c r="U1171" s="215"/>
      <c r="V1171" s="219"/>
      <c r="W1171" s="219"/>
      <c r="Y1171" s="215"/>
      <c r="Z1171" s="215"/>
      <c r="AA1171" s="215"/>
      <c r="AB1171" s="215"/>
      <c r="AC1171" s="215"/>
      <c r="AD1171" s="215"/>
      <c r="AE1171" s="215"/>
      <c r="AF1171" s="215"/>
      <c r="AG1171" s="215"/>
      <c r="AH1171" s="215"/>
      <c r="AI1171" s="215"/>
      <c r="AJ1171" s="215"/>
      <c r="AK1171" s="215"/>
      <c r="AM1171" s="220"/>
    </row>
    <row r="1172" spans="2:39" x14ac:dyDescent="0.3">
      <c r="B1172" s="215"/>
      <c r="C1172" s="215"/>
      <c r="D1172" s="215"/>
      <c r="E1172" s="215"/>
      <c r="F1172" s="215"/>
      <c r="G1172" s="215"/>
      <c r="H1172" s="215"/>
      <c r="I1172" s="216"/>
      <c r="J1172" s="216"/>
      <c r="K1172" s="217"/>
      <c r="L1172" s="217"/>
      <c r="M1172" s="217"/>
      <c r="N1172" s="217"/>
      <c r="O1172" s="216"/>
      <c r="P1172" s="217"/>
      <c r="Q1172" s="216"/>
      <c r="R1172" s="215"/>
      <c r="S1172" s="218"/>
      <c r="T1172" s="215"/>
      <c r="U1172" s="215"/>
      <c r="V1172" s="219"/>
      <c r="W1172" s="219"/>
      <c r="Y1172" s="215"/>
      <c r="Z1172" s="215"/>
      <c r="AA1172" s="215"/>
      <c r="AB1172" s="215"/>
      <c r="AC1172" s="215"/>
      <c r="AD1172" s="215"/>
      <c r="AE1172" s="215"/>
      <c r="AF1172" s="215"/>
      <c r="AG1172" s="215"/>
      <c r="AH1172" s="215"/>
      <c r="AI1172" s="215"/>
      <c r="AJ1172" s="215"/>
      <c r="AK1172" s="215"/>
      <c r="AM1172" s="220"/>
    </row>
    <row r="1173" spans="2:39" x14ac:dyDescent="0.3">
      <c r="B1173" s="215"/>
      <c r="C1173" s="215"/>
      <c r="D1173" s="215"/>
      <c r="E1173" s="215"/>
      <c r="F1173" s="215"/>
      <c r="G1173" s="215"/>
      <c r="H1173" s="215"/>
      <c r="I1173" s="216"/>
      <c r="J1173" s="216"/>
      <c r="K1173" s="217"/>
      <c r="L1173" s="217"/>
      <c r="M1173" s="217"/>
      <c r="N1173" s="217"/>
      <c r="O1173" s="216"/>
      <c r="P1173" s="217"/>
      <c r="Q1173" s="216"/>
      <c r="R1173" s="215"/>
      <c r="S1173" s="218"/>
      <c r="T1173" s="215"/>
      <c r="U1173" s="215"/>
      <c r="V1173" s="219"/>
      <c r="W1173" s="219"/>
      <c r="Y1173" s="215"/>
      <c r="Z1173" s="215"/>
      <c r="AA1173" s="215"/>
      <c r="AB1173" s="215"/>
      <c r="AC1173" s="215"/>
      <c r="AD1173" s="215"/>
      <c r="AE1173" s="215"/>
      <c r="AF1173" s="215"/>
      <c r="AG1173" s="215"/>
      <c r="AH1173" s="215"/>
      <c r="AI1173" s="215"/>
      <c r="AJ1173" s="215"/>
      <c r="AK1173" s="215"/>
      <c r="AM1173" s="220"/>
    </row>
    <row r="1174" spans="2:39" x14ac:dyDescent="0.3">
      <c r="B1174" s="215"/>
      <c r="C1174" s="215"/>
      <c r="D1174" s="215"/>
      <c r="E1174" s="215"/>
      <c r="F1174" s="215"/>
      <c r="G1174" s="215"/>
      <c r="H1174" s="215"/>
      <c r="I1174" s="216"/>
      <c r="J1174" s="216"/>
      <c r="K1174" s="217"/>
      <c r="L1174" s="217"/>
      <c r="M1174" s="217"/>
      <c r="N1174" s="217"/>
      <c r="O1174" s="216"/>
      <c r="P1174" s="217"/>
      <c r="Q1174" s="216"/>
      <c r="R1174" s="215"/>
      <c r="S1174" s="218"/>
      <c r="T1174" s="215"/>
      <c r="U1174" s="215"/>
      <c r="V1174" s="219"/>
      <c r="W1174" s="219"/>
      <c r="Y1174" s="215"/>
      <c r="Z1174" s="215"/>
      <c r="AA1174" s="215"/>
      <c r="AB1174" s="215"/>
      <c r="AC1174" s="215"/>
      <c r="AD1174" s="215"/>
      <c r="AE1174" s="215"/>
      <c r="AF1174" s="215"/>
      <c r="AG1174" s="215"/>
      <c r="AH1174" s="215"/>
      <c r="AI1174" s="215"/>
      <c r="AJ1174" s="215"/>
      <c r="AK1174" s="215"/>
      <c r="AM1174" s="220"/>
    </row>
    <row r="1175" spans="2:39" x14ac:dyDescent="0.3">
      <c r="B1175" s="215"/>
      <c r="C1175" s="215"/>
      <c r="D1175" s="215"/>
      <c r="E1175" s="215"/>
      <c r="F1175" s="215"/>
      <c r="G1175" s="215"/>
      <c r="H1175" s="215"/>
      <c r="I1175" s="216"/>
      <c r="J1175" s="216"/>
      <c r="K1175" s="217"/>
      <c r="L1175" s="217"/>
      <c r="M1175" s="217"/>
      <c r="N1175" s="217"/>
      <c r="O1175" s="216"/>
      <c r="P1175" s="217"/>
      <c r="Q1175" s="216"/>
      <c r="R1175" s="215"/>
      <c r="S1175" s="218"/>
      <c r="T1175" s="215"/>
      <c r="U1175" s="215"/>
      <c r="V1175" s="219"/>
      <c r="W1175" s="219"/>
      <c r="Y1175" s="215"/>
      <c r="Z1175" s="215"/>
      <c r="AA1175" s="215"/>
      <c r="AB1175" s="215"/>
      <c r="AC1175" s="215"/>
      <c r="AD1175" s="215"/>
      <c r="AE1175" s="215"/>
      <c r="AF1175" s="215"/>
      <c r="AG1175" s="215"/>
      <c r="AH1175" s="215"/>
      <c r="AI1175" s="215"/>
      <c r="AJ1175" s="215"/>
      <c r="AK1175" s="215"/>
      <c r="AM1175" s="220"/>
    </row>
    <row r="1176" spans="2:39" x14ac:dyDescent="0.3">
      <c r="B1176" s="215"/>
      <c r="C1176" s="215"/>
      <c r="D1176" s="215"/>
      <c r="E1176" s="215"/>
      <c r="F1176" s="215"/>
      <c r="G1176" s="215"/>
      <c r="H1176" s="215"/>
      <c r="I1176" s="216"/>
      <c r="J1176" s="216"/>
      <c r="K1176" s="217"/>
      <c r="L1176" s="217"/>
      <c r="M1176" s="217"/>
      <c r="N1176" s="217"/>
      <c r="O1176" s="216"/>
      <c r="P1176" s="217"/>
      <c r="Q1176" s="216"/>
      <c r="R1176" s="215"/>
      <c r="S1176" s="218"/>
      <c r="T1176" s="215"/>
      <c r="U1176" s="215"/>
      <c r="V1176" s="219"/>
      <c r="W1176" s="219"/>
      <c r="Y1176" s="215"/>
      <c r="Z1176" s="215"/>
      <c r="AA1176" s="215"/>
      <c r="AB1176" s="215"/>
      <c r="AC1176" s="215"/>
      <c r="AD1176" s="215"/>
      <c r="AE1176" s="215"/>
      <c r="AF1176" s="215"/>
      <c r="AG1176" s="215"/>
      <c r="AH1176" s="215"/>
      <c r="AI1176" s="215"/>
      <c r="AJ1176" s="215"/>
      <c r="AK1176" s="215"/>
      <c r="AM1176" s="220"/>
    </row>
    <row r="1177" spans="2:39" x14ac:dyDescent="0.3">
      <c r="B1177" s="215"/>
      <c r="C1177" s="215"/>
      <c r="D1177" s="215"/>
      <c r="E1177" s="215"/>
      <c r="F1177" s="215"/>
      <c r="G1177" s="215"/>
      <c r="H1177" s="215"/>
      <c r="I1177" s="216"/>
      <c r="J1177" s="216"/>
      <c r="K1177" s="217"/>
      <c r="L1177" s="217"/>
      <c r="M1177" s="217"/>
      <c r="N1177" s="217"/>
      <c r="O1177" s="216"/>
      <c r="P1177" s="217"/>
      <c r="Q1177" s="216"/>
      <c r="R1177" s="215"/>
      <c r="S1177" s="218"/>
      <c r="T1177" s="215"/>
      <c r="U1177" s="215"/>
      <c r="V1177" s="219"/>
      <c r="W1177" s="219"/>
      <c r="Y1177" s="215"/>
      <c r="Z1177" s="215"/>
      <c r="AA1177" s="215"/>
      <c r="AB1177" s="215"/>
      <c r="AC1177" s="215"/>
      <c r="AD1177" s="215"/>
      <c r="AE1177" s="215"/>
      <c r="AF1177" s="215"/>
      <c r="AG1177" s="215"/>
      <c r="AH1177" s="215"/>
      <c r="AI1177" s="215"/>
      <c r="AJ1177" s="215"/>
      <c r="AK1177" s="215"/>
      <c r="AM1177" s="220"/>
    </row>
    <row r="1178" spans="2:39" x14ac:dyDescent="0.3">
      <c r="B1178" s="215"/>
      <c r="C1178" s="215"/>
      <c r="D1178" s="215"/>
      <c r="E1178" s="215"/>
      <c r="F1178" s="215"/>
      <c r="G1178" s="215"/>
      <c r="H1178" s="215"/>
      <c r="I1178" s="216"/>
      <c r="J1178" s="216"/>
      <c r="K1178" s="217"/>
      <c r="L1178" s="217"/>
      <c r="M1178" s="217"/>
      <c r="N1178" s="217"/>
      <c r="O1178" s="216"/>
      <c r="P1178" s="217"/>
      <c r="Q1178" s="216"/>
      <c r="R1178" s="215"/>
      <c r="S1178" s="218"/>
      <c r="T1178" s="215"/>
      <c r="U1178" s="215"/>
      <c r="V1178" s="219"/>
      <c r="W1178" s="219"/>
      <c r="Y1178" s="215"/>
      <c r="Z1178" s="215"/>
      <c r="AA1178" s="215"/>
      <c r="AB1178" s="215"/>
      <c r="AC1178" s="215"/>
      <c r="AD1178" s="215"/>
      <c r="AE1178" s="215"/>
      <c r="AF1178" s="215"/>
      <c r="AG1178" s="215"/>
      <c r="AH1178" s="215"/>
      <c r="AI1178" s="215"/>
      <c r="AJ1178" s="215"/>
      <c r="AK1178" s="215"/>
      <c r="AM1178" s="220"/>
    </row>
    <row r="1179" spans="2:39" x14ac:dyDescent="0.3">
      <c r="B1179" s="215"/>
      <c r="C1179" s="215"/>
      <c r="D1179" s="215"/>
      <c r="E1179" s="215"/>
      <c r="F1179" s="215"/>
      <c r="G1179" s="215"/>
      <c r="H1179" s="215"/>
      <c r="I1179" s="216"/>
      <c r="J1179" s="216"/>
      <c r="K1179" s="217"/>
      <c r="L1179" s="217"/>
      <c r="M1179" s="217"/>
      <c r="N1179" s="217"/>
      <c r="O1179" s="216"/>
      <c r="P1179" s="217"/>
      <c r="Q1179" s="216"/>
      <c r="R1179" s="215"/>
      <c r="S1179" s="218"/>
      <c r="T1179" s="215"/>
      <c r="U1179" s="215"/>
      <c r="V1179" s="219"/>
      <c r="W1179" s="219"/>
      <c r="Y1179" s="215"/>
      <c r="Z1179" s="215"/>
      <c r="AA1179" s="215"/>
      <c r="AB1179" s="215"/>
      <c r="AC1179" s="215"/>
      <c r="AD1179" s="215"/>
      <c r="AE1179" s="215"/>
      <c r="AF1179" s="215"/>
      <c r="AG1179" s="215"/>
      <c r="AH1179" s="215"/>
      <c r="AI1179" s="215"/>
      <c r="AJ1179" s="215"/>
      <c r="AK1179" s="215"/>
      <c r="AM1179" s="220"/>
    </row>
    <row r="1180" spans="2:39" x14ac:dyDescent="0.3">
      <c r="B1180" s="215"/>
      <c r="C1180" s="215"/>
      <c r="D1180" s="215"/>
      <c r="E1180" s="215"/>
      <c r="F1180" s="215"/>
      <c r="G1180" s="215"/>
      <c r="H1180" s="215"/>
      <c r="I1180" s="216"/>
      <c r="J1180" s="216"/>
      <c r="K1180" s="217"/>
      <c r="L1180" s="217"/>
      <c r="M1180" s="217"/>
      <c r="N1180" s="217"/>
      <c r="O1180" s="216"/>
      <c r="P1180" s="217"/>
      <c r="Q1180" s="216"/>
      <c r="R1180" s="215"/>
      <c r="S1180" s="218"/>
      <c r="T1180" s="215"/>
      <c r="U1180" s="215"/>
      <c r="V1180" s="219"/>
      <c r="W1180" s="219"/>
      <c r="Y1180" s="215"/>
      <c r="Z1180" s="215"/>
      <c r="AA1180" s="215"/>
      <c r="AB1180" s="215"/>
      <c r="AC1180" s="215"/>
      <c r="AD1180" s="215"/>
      <c r="AE1180" s="215"/>
      <c r="AF1180" s="215"/>
      <c r="AG1180" s="215"/>
      <c r="AH1180" s="215"/>
      <c r="AI1180" s="215"/>
      <c r="AJ1180" s="215"/>
      <c r="AK1180" s="215"/>
      <c r="AM1180" s="220"/>
    </row>
    <row r="1181" spans="2:39" x14ac:dyDescent="0.3">
      <c r="B1181" s="215"/>
      <c r="C1181" s="215"/>
      <c r="D1181" s="215"/>
      <c r="E1181" s="215"/>
      <c r="F1181" s="215"/>
      <c r="G1181" s="215"/>
      <c r="H1181" s="215"/>
      <c r="I1181" s="216"/>
      <c r="J1181" s="216"/>
      <c r="K1181" s="217"/>
      <c r="L1181" s="217"/>
      <c r="M1181" s="217"/>
      <c r="N1181" s="217"/>
      <c r="O1181" s="216"/>
      <c r="P1181" s="217"/>
      <c r="Q1181" s="216"/>
      <c r="R1181" s="215"/>
      <c r="S1181" s="218"/>
      <c r="T1181" s="215"/>
      <c r="U1181" s="215"/>
      <c r="V1181" s="219"/>
      <c r="W1181" s="219"/>
      <c r="Y1181" s="215"/>
      <c r="Z1181" s="215"/>
      <c r="AA1181" s="215"/>
      <c r="AB1181" s="215"/>
      <c r="AC1181" s="215"/>
      <c r="AD1181" s="215"/>
      <c r="AE1181" s="215"/>
      <c r="AF1181" s="215"/>
      <c r="AG1181" s="215"/>
      <c r="AH1181" s="215"/>
      <c r="AI1181" s="215"/>
      <c r="AJ1181" s="215"/>
      <c r="AK1181" s="215"/>
      <c r="AM1181" s="220"/>
    </row>
    <row r="1182" spans="2:39" x14ac:dyDescent="0.3">
      <c r="B1182" s="215"/>
      <c r="C1182" s="215"/>
      <c r="D1182" s="215"/>
      <c r="E1182" s="215"/>
      <c r="F1182" s="215"/>
      <c r="G1182" s="215"/>
      <c r="H1182" s="215"/>
      <c r="I1182" s="216"/>
      <c r="J1182" s="216"/>
      <c r="K1182" s="217"/>
      <c r="L1182" s="217"/>
      <c r="M1182" s="217"/>
      <c r="N1182" s="217"/>
      <c r="O1182" s="216"/>
      <c r="P1182" s="217"/>
      <c r="Q1182" s="216"/>
      <c r="R1182" s="215"/>
      <c r="S1182" s="218"/>
      <c r="T1182" s="215"/>
      <c r="U1182" s="215"/>
      <c r="V1182" s="219"/>
      <c r="W1182" s="219"/>
      <c r="Y1182" s="215"/>
      <c r="Z1182" s="215"/>
      <c r="AA1182" s="215"/>
      <c r="AB1182" s="215"/>
      <c r="AC1182" s="215"/>
      <c r="AD1182" s="215"/>
      <c r="AE1182" s="215"/>
      <c r="AF1182" s="215"/>
      <c r="AG1182" s="215"/>
      <c r="AH1182" s="215"/>
      <c r="AI1182" s="215"/>
      <c r="AJ1182" s="215"/>
      <c r="AK1182" s="215"/>
      <c r="AM1182" s="220"/>
    </row>
    <row r="1183" spans="2:39" x14ac:dyDescent="0.3">
      <c r="B1183" s="215"/>
      <c r="C1183" s="215"/>
      <c r="D1183" s="215"/>
      <c r="E1183" s="215"/>
      <c r="F1183" s="215"/>
      <c r="G1183" s="215"/>
      <c r="H1183" s="215"/>
      <c r="I1183" s="216"/>
      <c r="J1183" s="216"/>
      <c r="K1183" s="217"/>
      <c r="L1183" s="217"/>
      <c r="M1183" s="217"/>
      <c r="N1183" s="217"/>
      <c r="O1183" s="216"/>
      <c r="P1183" s="217"/>
      <c r="Q1183" s="216"/>
      <c r="R1183" s="215"/>
      <c r="S1183" s="218"/>
      <c r="T1183" s="215"/>
      <c r="U1183" s="215"/>
      <c r="V1183" s="219"/>
      <c r="W1183" s="219"/>
      <c r="Y1183" s="215"/>
      <c r="Z1183" s="215"/>
      <c r="AA1183" s="215"/>
      <c r="AB1183" s="215"/>
      <c r="AC1183" s="215"/>
      <c r="AD1183" s="215"/>
      <c r="AE1183" s="215"/>
      <c r="AF1183" s="215"/>
      <c r="AG1183" s="215"/>
      <c r="AH1183" s="215"/>
      <c r="AI1183" s="215"/>
      <c r="AJ1183" s="215"/>
      <c r="AK1183" s="215"/>
      <c r="AM1183" s="220"/>
    </row>
    <row r="1184" spans="2:39" x14ac:dyDescent="0.3">
      <c r="B1184" s="215"/>
      <c r="C1184" s="215"/>
      <c r="D1184" s="215"/>
      <c r="E1184" s="215"/>
      <c r="F1184" s="215"/>
      <c r="G1184" s="215"/>
      <c r="H1184" s="215"/>
      <c r="I1184" s="216"/>
      <c r="J1184" s="216"/>
      <c r="K1184" s="217"/>
      <c r="L1184" s="217"/>
      <c r="M1184" s="217"/>
      <c r="N1184" s="217"/>
      <c r="O1184" s="216"/>
      <c r="P1184" s="217"/>
      <c r="Q1184" s="216"/>
      <c r="R1184" s="215"/>
      <c r="S1184" s="218"/>
      <c r="T1184" s="215"/>
      <c r="U1184" s="215"/>
      <c r="V1184" s="219"/>
      <c r="W1184" s="219"/>
      <c r="Y1184" s="215"/>
      <c r="Z1184" s="215"/>
      <c r="AA1184" s="215"/>
      <c r="AB1184" s="215"/>
      <c r="AC1184" s="215"/>
      <c r="AD1184" s="215"/>
      <c r="AE1184" s="215"/>
      <c r="AF1184" s="215"/>
      <c r="AG1184" s="215"/>
      <c r="AH1184" s="215"/>
      <c r="AI1184" s="215"/>
      <c r="AJ1184" s="215"/>
      <c r="AK1184" s="215"/>
      <c r="AM1184" s="220"/>
    </row>
    <row r="1185" spans="2:39" x14ac:dyDescent="0.3">
      <c r="B1185" s="215"/>
      <c r="C1185" s="215"/>
      <c r="D1185" s="215"/>
      <c r="E1185" s="215"/>
      <c r="F1185" s="215"/>
      <c r="G1185" s="215"/>
      <c r="H1185" s="215"/>
      <c r="I1185" s="216"/>
      <c r="J1185" s="216"/>
      <c r="K1185" s="217"/>
      <c r="L1185" s="217"/>
      <c r="M1185" s="217"/>
      <c r="N1185" s="217"/>
      <c r="O1185" s="216"/>
      <c r="P1185" s="217"/>
      <c r="Q1185" s="216"/>
      <c r="R1185" s="215"/>
      <c r="S1185" s="218"/>
      <c r="T1185" s="215"/>
      <c r="U1185" s="215"/>
      <c r="V1185" s="219"/>
      <c r="W1185" s="219"/>
      <c r="Y1185" s="215"/>
      <c r="Z1185" s="215"/>
      <c r="AA1185" s="215"/>
      <c r="AB1185" s="215"/>
      <c r="AC1185" s="215"/>
      <c r="AD1185" s="215"/>
      <c r="AE1185" s="215"/>
      <c r="AF1185" s="215"/>
      <c r="AG1185" s="215"/>
      <c r="AH1185" s="215"/>
      <c r="AI1185" s="215"/>
      <c r="AJ1185" s="215"/>
      <c r="AK1185" s="215"/>
      <c r="AM1185" s="220"/>
    </row>
    <row r="1186" spans="2:39" x14ac:dyDescent="0.3">
      <c r="B1186" s="215"/>
      <c r="C1186" s="215"/>
      <c r="D1186" s="215"/>
      <c r="E1186" s="215"/>
      <c r="F1186" s="215"/>
      <c r="G1186" s="215"/>
      <c r="H1186" s="215"/>
      <c r="I1186" s="216"/>
      <c r="J1186" s="216"/>
      <c r="K1186" s="217"/>
      <c r="L1186" s="217"/>
      <c r="M1186" s="217"/>
      <c r="N1186" s="217"/>
      <c r="O1186" s="216"/>
      <c r="P1186" s="217"/>
      <c r="Q1186" s="216"/>
      <c r="R1186" s="215"/>
      <c r="S1186" s="218"/>
      <c r="T1186" s="215"/>
      <c r="U1186" s="215"/>
      <c r="V1186" s="219"/>
      <c r="W1186" s="219"/>
      <c r="Y1186" s="215"/>
      <c r="Z1186" s="215"/>
      <c r="AA1186" s="215"/>
      <c r="AB1186" s="215"/>
      <c r="AC1186" s="215"/>
      <c r="AD1186" s="215"/>
      <c r="AE1186" s="215"/>
      <c r="AF1186" s="215"/>
      <c r="AG1186" s="215"/>
      <c r="AH1186" s="215"/>
      <c r="AI1186" s="215"/>
      <c r="AJ1186" s="215"/>
      <c r="AK1186" s="215"/>
      <c r="AM1186" s="220"/>
    </row>
    <row r="1187" spans="2:39" x14ac:dyDescent="0.3">
      <c r="B1187" s="215"/>
      <c r="C1187" s="215"/>
      <c r="D1187" s="215"/>
      <c r="E1187" s="215"/>
      <c r="F1187" s="215"/>
      <c r="G1187" s="215"/>
      <c r="H1187" s="215"/>
      <c r="I1187" s="216"/>
      <c r="J1187" s="216"/>
      <c r="K1187" s="217"/>
      <c r="L1187" s="217"/>
      <c r="M1187" s="217"/>
      <c r="N1187" s="217"/>
      <c r="O1187" s="216"/>
      <c r="P1187" s="217"/>
      <c r="Q1187" s="216"/>
      <c r="R1187" s="215"/>
      <c r="S1187" s="218"/>
      <c r="T1187" s="215"/>
      <c r="U1187" s="215"/>
      <c r="V1187" s="219"/>
      <c r="W1187" s="219"/>
      <c r="Y1187" s="215"/>
      <c r="Z1187" s="215"/>
      <c r="AA1187" s="215"/>
      <c r="AB1187" s="215"/>
      <c r="AC1187" s="215"/>
      <c r="AD1187" s="215"/>
      <c r="AE1187" s="215"/>
      <c r="AF1187" s="215"/>
      <c r="AG1187" s="215"/>
      <c r="AH1187" s="215"/>
      <c r="AI1187" s="215"/>
      <c r="AJ1187" s="215"/>
      <c r="AK1187" s="215"/>
      <c r="AM1187" s="220"/>
    </row>
    <row r="1188" spans="2:39" x14ac:dyDescent="0.3">
      <c r="B1188" s="215"/>
      <c r="C1188" s="215"/>
      <c r="D1188" s="215"/>
      <c r="E1188" s="215"/>
      <c r="F1188" s="215"/>
      <c r="G1188" s="215"/>
      <c r="H1188" s="215"/>
      <c r="I1188" s="216"/>
      <c r="J1188" s="216"/>
      <c r="K1188" s="217"/>
      <c r="L1188" s="217"/>
      <c r="M1188" s="217"/>
      <c r="N1188" s="217"/>
      <c r="O1188" s="216"/>
      <c r="P1188" s="217"/>
      <c r="Q1188" s="216"/>
      <c r="R1188" s="215"/>
      <c r="S1188" s="218"/>
      <c r="T1188" s="215"/>
      <c r="U1188" s="215"/>
      <c r="V1188" s="219"/>
      <c r="W1188" s="219"/>
      <c r="Y1188" s="215"/>
      <c r="Z1188" s="215"/>
      <c r="AA1188" s="215"/>
      <c r="AB1188" s="215"/>
      <c r="AC1188" s="215"/>
      <c r="AD1188" s="215"/>
      <c r="AE1188" s="215"/>
      <c r="AF1188" s="215"/>
      <c r="AG1188" s="215"/>
      <c r="AH1188" s="215"/>
      <c r="AI1188" s="215"/>
      <c r="AJ1188" s="215"/>
      <c r="AK1188" s="215"/>
      <c r="AM1188" s="220"/>
    </row>
    <row r="1189" spans="2:39" x14ac:dyDescent="0.3">
      <c r="B1189" s="215"/>
      <c r="C1189" s="215"/>
      <c r="D1189" s="215"/>
      <c r="E1189" s="215"/>
      <c r="F1189" s="215"/>
      <c r="G1189" s="215"/>
      <c r="H1189" s="215"/>
      <c r="I1189" s="216"/>
      <c r="J1189" s="216"/>
      <c r="K1189" s="217"/>
      <c r="L1189" s="217"/>
      <c r="M1189" s="217"/>
      <c r="N1189" s="217"/>
      <c r="O1189" s="216"/>
      <c r="P1189" s="217"/>
      <c r="Q1189" s="216"/>
      <c r="R1189" s="215"/>
      <c r="S1189" s="218"/>
      <c r="T1189" s="215"/>
      <c r="U1189" s="215"/>
      <c r="V1189" s="219"/>
      <c r="W1189" s="219"/>
      <c r="Y1189" s="215"/>
      <c r="Z1189" s="215"/>
      <c r="AA1189" s="215"/>
      <c r="AB1189" s="215"/>
      <c r="AC1189" s="215"/>
      <c r="AD1189" s="215"/>
      <c r="AE1189" s="215"/>
      <c r="AF1189" s="215"/>
      <c r="AG1189" s="215"/>
      <c r="AH1189" s="215"/>
      <c r="AI1189" s="215"/>
      <c r="AJ1189" s="215"/>
      <c r="AK1189" s="215"/>
      <c r="AM1189" s="220"/>
    </row>
    <row r="1190" spans="2:39" x14ac:dyDescent="0.3">
      <c r="B1190" s="215"/>
      <c r="C1190" s="215"/>
      <c r="D1190" s="215"/>
      <c r="E1190" s="215"/>
      <c r="F1190" s="215"/>
      <c r="G1190" s="215"/>
      <c r="H1190" s="215"/>
      <c r="I1190" s="216"/>
      <c r="J1190" s="216"/>
      <c r="K1190" s="217"/>
      <c r="L1190" s="217"/>
      <c r="M1190" s="217"/>
      <c r="N1190" s="217"/>
      <c r="O1190" s="216"/>
      <c r="P1190" s="217"/>
      <c r="Q1190" s="216"/>
      <c r="R1190" s="215"/>
      <c r="S1190" s="218"/>
      <c r="T1190" s="215"/>
      <c r="U1190" s="215"/>
      <c r="V1190" s="219"/>
      <c r="W1190" s="219"/>
      <c r="Y1190" s="215"/>
      <c r="Z1190" s="215"/>
      <c r="AA1190" s="215"/>
      <c r="AB1190" s="215"/>
      <c r="AC1190" s="215"/>
      <c r="AD1190" s="215"/>
      <c r="AE1190" s="215"/>
      <c r="AF1190" s="215"/>
      <c r="AG1190" s="215"/>
      <c r="AH1190" s="215"/>
      <c r="AI1190" s="215"/>
      <c r="AJ1190" s="215"/>
      <c r="AK1190" s="215"/>
      <c r="AM1190" s="220"/>
    </row>
    <row r="1191" spans="2:39" x14ac:dyDescent="0.3">
      <c r="B1191" s="215"/>
      <c r="C1191" s="215"/>
      <c r="D1191" s="215"/>
      <c r="E1191" s="215"/>
      <c r="F1191" s="215"/>
      <c r="G1191" s="215"/>
      <c r="H1191" s="215"/>
      <c r="I1191" s="216"/>
      <c r="J1191" s="216"/>
      <c r="K1191" s="217"/>
      <c r="L1191" s="217"/>
      <c r="M1191" s="217"/>
      <c r="N1191" s="217"/>
      <c r="O1191" s="216"/>
      <c r="P1191" s="217"/>
      <c r="Q1191" s="216"/>
      <c r="R1191" s="215"/>
      <c r="S1191" s="218"/>
      <c r="T1191" s="215"/>
      <c r="U1191" s="215"/>
      <c r="V1191" s="219"/>
      <c r="W1191" s="219"/>
      <c r="Y1191" s="215"/>
      <c r="Z1191" s="215"/>
      <c r="AA1191" s="215"/>
      <c r="AB1191" s="215"/>
      <c r="AC1191" s="215"/>
      <c r="AD1191" s="215"/>
      <c r="AE1191" s="215"/>
      <c r="AF1191" s="215"/>
      <c r="AG1191" s="215"/>
      <c r="AH1191" s="215"/>
      <c r="AI1191" s="215"/>
      <c r="AJ1191" s="215"/>
      <c r="AK1191" s="215"/>
      <c r="AM1191" s="220"/>
    </row>
    <row r="1192" spans="2:39" x14ac:dyDescent="0.3">
      <c r="B1192" s="215"/>
      <c r="C1192" s="215"/>
      <c r="D1192" s="215"/>
      <c r="E1192" s="215"/>
      <c r="F1192" s="215"/>
      <c r="G1192" s="215"/>
      <c r="H1192" s="215"/>
      <c r="I1192" s="216"/>
      <c r="J1192" s="216"/>
      <c r="K1192" s="217"/>
      <c r="L1192" s="217"/>
      <c r="M1192" s="217"/>
      <c r="N1192" s="217"/>
      <c r="O1192" s="216"/>
      <c r="P1192" s="217"/>
      <c r="Q1192" s="216"/>
      <c r="R1192" s="215"/>
      <c r="S1192" s="218"/>
      <c r="T1192" s="215"/>
      <c r="U1192" s="215"/>
      <c r="V1192" s="219"/>
      <c r="W1192" s="219"/>
      <c r="Y1192" s="215"/>
      <c r="Z1192" s="215"/>
      <c r="AA1192" s="215"/>
      <c r="AB1192" s="215"/>
      <c r="AC1192" s="215"/>
      <c r="AD1192" s="215"/>
      <c r="AE1192" s="215"/>
      <c r="AF1192" s="215"/>
      <c r="AG1192" s="215"/>
      <c r="AH1192" s="215"/>
      <c r="AI1192" s="215"/>
      <c r="AJ1192" s="215"/>
      <c r="AK1192" s="215"/>
      <c r="AM1192" s="220"/>
    </row>
    <row r="1193" spans="2:39" x14ac:dyDescent="0.3">
      <c r="B1193" s="215"/>
      <c r="C1193" s="215"/>
      <c r="D1193" s="215"/>
      <c r="E1193" s="215"/>
      <c r="F1193" s="215"/>
      <c r="G1193" s="215"/>
      <c r="H1193" s="215"/>
      <c r="I1193" s="216"/>
      <c r="J1193" s="216"/>
      <c r="K1193" s="217"/>
      <c r="L1193" s="217"/>
      <c r="M1193" s="217"/>
      <c r="N1193" s="217"/>
      <c r="O1193" s="216"/>
      <c r="P1193" s="217"/>
      <c r="Q1193" s="216"/>
      <c r="R1193" s="215"/>
      <c r="S1193" s="218"/>
      <c r="T1193" s="215"/>
      <c r="U1193" s="215"/>
      <c r="V1193" s="219"/>
      <c r="W1193" s="219"/>
      <c r="Y1193" s="215"/>
      <c r="Z1193" s="215"/>
      <c r="AA1193" s="215"/>
      <c r="AB1193" s="215"/>
      <c r="AC1193" s="215"/>
      <c r="AD1193" s="215"/>
      <c r="AE1193" s="215"/>
      <c r="AF1193" s="215"/>
      <c r="AG1193" s="215"/>
      <c r="AH1193" s="215"/>
      <c r="AI1193" s="215"/>
      <c r="AJ1193" s="215"/>
      <c r="AK1193" s="215"/>
      <c r="AM1193" s="220"/>
    </row>
    <row r="1194" spans="2:39" x14ac:dyDescent="0.3">
      <c r="B1194" s="215"/>
      <c r="C1194" s="215"/>
      <c r="D1194" s="215"/>
      <c r="E1194" s="215"/>
      <c r="F1194" s="215"/>
      <c r="G1194" s="215"/>
      <c r="H1194" s="215"/>
      <c r="I1194" s="216"/>
      <c r="J1194" s="216"/>
      <c r="K1194" s="217"/>
      <c r="L1194" s="217"/>
      <c r="M1194" s="217"/>
      <c r="N1194" s="217"/>
      <c r="O1194" s="216"/>
      <c r="P1194" s="217"/>
      <c r="Q1194" s="216"/>
      <c r="R1194" s="215"/>
      <c r="S1194" s="218"/>
      <c r="T1194" s="215"/>
      <c r="U1194" s="215"/>
      <c r="V1194" s="219"/>
      <c r="W1194" s="219"/>
      <c r="Y1194" s="215"/>
      <c r="Z1194" s="215"/>
      <c r="AA1194" s="215"/>
      <c r="AB1194" s="215"/>
      <c r="AC1194" s="215"/>
      <c r="AD1194" s="215"/>
      <c r="AE1194" s="215"/>
      <c r="AF1194" s="215"/>
      <c r="AG1194" s="215"/>
      <c r="AH1194" s="215"/>
      <c r="AI1194" s="215"/>
      <c r="AJ1194" s="215"/>
      <c r="AK1194" s="215"/>
      <c r="AM1194" s="220"/>
    </row>
    <row r="1195" spans="2:39" x14ac:dyDescent="0.3">
      <c r="B1195" s="215"/>
      <c r="C1195" s="215"/>
      <c r="D1195" s="215"/>
      <c r="E1195" s="215"/>
      <c r="F1195" s="215"/>
      <c r="G1195" s="215"/>
      <c r="H1195" s="215"/>
      <c r="I1195" s="216"/>
      <c r="J1195" s="216"/>
      <c r="K1195" s="217"/>
      <c r="L1195" s="217"/>
      <c r="M1195" s="217"/>
      <c r="N1195" s="217"/>
      <c r="O1195" s="216"/>
      <c r="P1195" s="217"/>
      <c r="Q1195" s="216"/>
      <c r="R1195" s="215"/>
      <c r="S1195" s="218"/>
      <c r="T1195" s="215"/>
      <c r="U1195" s="215"/>
      <c r="V1195" s="219"/>
      <c r="W1195" s="219"/>
      <c r="Y1195" s="215"/>
      <c r="Z1195" s="215"/>
      <c r="AA1195" s="215"/>
      <c r="AB1195" s="215"/>
      <c r="AC1195" s="215"/>
      <c r="AD1195" s="215"/>
      <c r="AE1195" s="215"/>
      <c r="AF1195" s="215"/>
      <c r="AG1195" s="215"/>
      <c r="AH1195" s="215"/>
      <c r="AI1195" s="215"/>
      <c r="AJ1195" s="215"/>
      <c r="AK1195" s="215"/>
      <c r="AM1195" s="220"/>
    </row>
    <row r="1196" spans="2:39" x14ac:dyDescent="0.3">
      <c r="B1196" s="215"/>
      <c r="C1196" s="215"/>
      <c r="D1196" s="215"/>
      <c r="E1196" s="215"/>
      <c r="F1196" s="215"/>
      <c r="G1196" s="215"/>
      <c r="H1196" s="215"/>
      <c r="I1196" s="216"/>
      <c r="J1196" s="216"/>
      <c r="K1196" s="217"/>
      <c r="L1196" s="217"/>
      <c r="M1196" s="217"/>
      <c r="N1196" s="217"/>
      <c r="O1196" s="216"/>
      <c r="P1196" s="217"/>
      <c r="Q1196" s="216"/>
      <c r="R1196" s="215"/>
      <c r="S1196" s="218"/>
      <c r="T1196" s="215"/>
      <c r="U1196" s="215"/>
      <c r="V1196" s="219"/>
      <c r="W1196" s="219"/>
      <c r="Y1196" s="215"/>
      <c r="Z1196" s="215"/>
      <c r="AA1196" s="215"/>
      <c r="AB1196" s="215"/>
      <c r="AC1196" s="215"/>
      <c r="AD1196" s="215"/>
      <c r="AE1196" s="215"/>
      <c r="AF1196" s="215"/>
      <c r="AG1196" s="215"/>
      <c r="AH1196" s="215"/>
      <c r="AI1196" s="215"/>
      <c r="AJ1196" s="215"/>
      <c r="AK1196" s="215"/>
      <c r="AM1196" s="220"/>
    </row>
    <row r="1197" spans="2:39" x14ac:dyDescent="0.3">
      <c r="B1197" s="215"/>
      <c r="C1197" s="215"/>
      <c r="D1197" s="215"/>
      <c r="E1197" s="215"/>
      <c r="F1197" s="215"/>
      <c r="G1197" s="215"/>
      <c r="H1197" s="215"/>
      <c r="I1197" s="216"/>
      <c r="J1197" s="216"/>
      <c r="K1197" s="217"/>
      <c r="L1197" s="217"/>
      <c r="M1197" s="217"/>
      <c r="N1197" s="217"/>
      <c r="O1197" s="216"/>
      <c r="P1197" s="217"/>
      <c r="Q1197" s="216"/>
      <c r="R1197" s="215"/>
      <c r="S1197" s="218"/>
      <c r="T1197" s="215"/>
      <c r="U1197" s="215"/>
      <c r="V1197" s="219"/>
      <c r="W1197" s="219"/>
      <c r="Y1197" s="215"/>
      <c r="Z1197" s="215"/>
      <c r="AA1197" s="215"/>
      <c r="AB1197" s="215"/>
      <c r="AC1197" s="215"/>
      <c r="AD1197" s="215"/>
      <c r="AE1197" s="215"/>
      <c r="AF1197" s="215"/>
      <c r="AG1197" s="215"/>
      <c r="AH1197" s="215"/>
      <c r="AI1197" s="215"/>
      <c r="AJ1197" s="215"/>
      <c r="AK1197" s="215"/>
      <c r="AM1197" s="220"/>
    </row>
    <row r="1198" spans="2:39" x14ac:dyDescent="0.3">
      <c r="B1198" s="215"/>
      <c r="C1198" s="215"/>
      <c r="D1198" s="215"/>
      <c r="E1198" s="215"/>
      <c r="F1198" s="215"/>
      <c r="G1198" s="215"/>
      <c r="H1198" s="215"/>
      <c r="I1198" s="216"/>
      <c r="J1198" s="216"/>
      <c r="K1198" s="217"/>
      <c r="L1198" s="217"/>
      <c r="M1198" s="217"/>
      <c r="N1198" s="217"/>
      <c r="O1198" s="216"/>
      <c r="P1198" s="217"/>
      <c r="Q1198" s="216"/>
      <c r="R1198" s="215"/>
      <c r="S1198" s="218"/>
      <c r="T1198" s="215"/>
      <c r="U1198" s="215"/>
      <c r="V1198" s="219"/>
      <c r="W1198" s="219"/>
      <c r="Y1198" s="215"/>
      <c r="Z1198" s="215"/>
      <c r="AA1198" s="215"/>
      <c r="AB1198" s="215"/>
      <c r="AC1198" s="215"/>
      <c r="AD1198" s="215"/>
      <c r="AE1198" s="215"/>
      <c r="AF1198" s="215"/>
      <c r="AG1198" s="215"/>
      <c r="AH1198" s="215"/>
      <c r="AI1198" s="215"/>
      <c r="AJ1198" s="215"/>
      <c r="AK1198" s="215"/>
      <c r="AM1198" s="220"/>
    </row>
    <row r="1199" spans="2:39" x14ac:dyDescent="0.3">
      <c r="B1199" s="215"/>
      <c r="C1199" s="215"/>
      <c r="D1199" s="215"/>
      <c r="E1199" s="215"/>
      <c r="F1199" s="215"/>
      <c r="G1199" s="215"/>
      <c r="H1199" s="215"/>
      <c r="I1199" s="216"/>
      <c r="J1199" s="216"/>
      <c r="K1199" s="217"/>
      <c r="L1199" s="217"/>
      <c r="M1199" s="217"/>
      <c r="N1199" s="217"/>
      <c r="O1199" s="216"/>
      <c r="P1199" s="217"/>
      <c r="Q1199" s="216"/>
      <c r="R1199" s="215"/>
      <c r="S1199" s="218"/>
      <c r="T1199" s="215"/>
      <c r="U1199" s="215"/>
      <c r="V1199" s="219"/>
      <c r="W1199" s="219"/>
      <c r="Y1199" s="215"/>
      <c r="Z1199" s="215"/>
      <c r="AA1199" s="215"/>
      <c r="AB1199" s="215"/>
      <c r="AC1199" s="215"/>
      <c r="AD1199" s="215"/>
      <c r="AE1199" s="215"/>
      <c r="AF1199" s="215"/>
      <c r="AG1199" s="215"/>
      <c r="AH1199" s="215"/>
      <c r="AI1199" s="215"/>
      <c r="AJ1199" s="215"/>
      <c r="AK1199" s="215"/>
      <c r="AM1199" s="220"/>
    </row>
    <row r="1200" spans="2:39" x14ac:dyDescent="0.3">
      <c r="B1200" s="215"/>
      <c r="C1200" s="215"/>
      <c r="D1200" s="215"/>
      <c r="E1200" s="215"/>
      <c r="F1200" s="215"/>
      <c r="G1200" s="215"/>
      <c r="H1200" s="215"/>
      <c r="I1200" s="216"/>
      <c r="J1200" s="216"/>
      <c r="K1200" s="217"/>
      <c r="L1200" s="217"/>
      <c r="M1200" s="217"/>
      <c r="N1200" s="217"/>
      <c r="O1200" s="216"/>
      <c r="P1200" s="217"/>
      <c r="Q1200" s="216"/>
      <c r="R1200" s="215"/>
      <c r="S1200" s="218"/>
      <c r="T1200" s="215"/>
      <c r="U1200" s="215"/>
      <c r="V1200" s="219"/>
      <c r="W1200" s="219"/>
      <c r="Y1200" s="215"/>
      <c r="Z1200" s="215"/>
      <c r="AA1200" s="215"/>
      <c r="AB1200" s="215"/>
      <c r="AC1200" s="215"/>
      <c r="AD1200" s="215"/>
      <c r="AE1200" s="215"/>
      <c r="AF1200" s="215"/>
      <c r="AG1200" s="215"/>
      <c r="AH1200" s="215"/>
      <c r="AI1200" s="215"/>
      <c r="AJ1200" s="215"/>
      <c r="AK1200" s="215"/>
      <c r="AM1200" s="220"/>
    </row>
    <row r="1201" spans="2:39" x14ac:dyDescent="0.3">
      <c r="B1201" s="215"/>
      <c r="C1201" s="215"/>
      <c r="D1201" s="215"/>
      <c r="E1201" s="215"/>
      <c r="F1201" s="215"/>
      <c r="G1201" s="215"/>
      <c r="H1201" s="215"/>
      <c r="I1201" s="216"/>
      <c r="J1201" s="216"/>
      <c r="K1201" s="217"/>
      <c r="L1201" s="217"/>
      <c r="M1201" s="217"/>
      <c r="N1201" s="217"/>
      <c r="O1201" s="216"/>
      <c r="P1201" s="217"/>
      <c r="Q1201" s="216"/>
      <c r="R1201" s="215"/>
      <c r="S1201" s="218"/>
      <c r="T1201" s="215"/>
      <c r="U1201" s="215"/>
      <c r="V1201" s="219"/>
      <c r="W1201" s="219"/>
      <c r="Y1201" s="215"/>
      <c r="Z1201" s="215"/>
      <c r="AA1201" s="215"/>
      <c r="AB1201" s="215"/>
      <c r="AC1201" s="215"/>
      <c r="AD1201" s="215"/>
      <c r="AE1201" s="215"/>
      <c r="AF1201" s="215"/>
      <c r="AG1201" s="215"/>
      <c r="AH1201" s="215"/>
      <c r="AI1201" s="215"/>
      <c r="AJ1201" s="215"/>
      <c r="AK1201" s="215"/>
      <c r="AM1201" s="220"/>
    </row>
    <row r="1202" spans="2:39" x14ac:dyDescent="0.3">
      <c r="B1202" s="215"/>
      <c r="C1202" s="215"/>
      <c r="D1202" s="215"/>
      <c r="E1202" s="215"/>
      <c r="F1202" s="215"/>
      <c r="G1202" s="215"/>
      <c r="H1202" s="215"/>
      <c r="I1202" s="216"/>
      <c r="J1202" s="216"/>
      <c r="K1202" s="217"/>
      <c r="L1202" s="217"/>
      <c r="M1202" s="217"/>
      <c r="N1202" s="217"/>
      <c r="O1202" s="216"/>
      <c r="P1202" s="217"/>
      <c r="Q1202" s="216"/>
      <c r="R1202" s="215"/>
      <c r="S1202" s="218"/>
      <c r="T1202" s="215"/>
      <c r="U1202" s="215"/>
      <c r="V1202" s="219"/>
      <c r="W1202" s="219"/>
      <c r="Y1202" s="215"/>
      <c r="Z1202" s="215"/>
      <c r="AA1202" s="215"/>
      <c r="AB1202" s="215"/>
      <c r="AC1202" s="215"/>
      <c r="AD1202" s="215"/>
      <c r="AE1202" s="215"/>
      <c r="AF1202" s="215"/>
      <c r="AG1202" s="215"/>
      <c r="AH1202" s="215"/>
      <c r="AI1202" s="215"/>
      <c r="AJ1202" s="215"/>
      <c r="AK1202" s="215"/>
      <c r="AM1202" s="220"/>
    </row>
    <row r="1203" spans="2:39" x14ac:dyDescent="0.3">
      <c r="B1203" s="215"/>
      <c r="C1203" s="215"/>
      <c r="D1203" s="215"/>
      <c r="E1203" s="215"/>
      <c r="F1203" s="215"/>
      <c r="G1203" s="215"/>
      <c r="H1203" s="215"/>
      <c r="I1203" s="216"/>
      <c r="J1203" s="216"/>
      <c r="K1203" s="217"/>
      <c r="L1203" s="217"/>
      <c r="M1203" s="217"/>
      <c r="N1203" s="217"/>
      <c r="O1203" s="216"/>
      <c r="P1203" s="217"/>
      <c r="Q1203" s="216"/>
      <c r="R1203" s="215"/>
      <c r="S1203" s="218"/>
      <c r="T1203" s="215"/>
      <c r="U1203" s="215"/>
      <c r="V1203" s="219"/>
      <c r="W1203" s="219"/>
      <c r="Y1203" s="215"/>
      <c r="Z1203" s="215"/>
      <c r="AA1203" s="215"/>
      <c r="AB1203" s="215"/>
      <c r="AC1203" s="215"/>
      <c r="AD1203" s="215"/>
      <c r="AE1203" s="215"/>
      <c r="AF1203" s="215"/>
      <c r="AG1203" s="215"/>
      <c r="AH1203" s="215"/>
      <c r="AI1203" s="215"/>
      <c r="AJ1203" s="215"/>
      <c r="AK1203" s="215"/>
      <c r="AM1203" s="220"/>
    </row>
    <row r="1204" spans="2:39" x14ac:dyDescent="0.3">
      <c r="B1204" s="215"/>
      <c r="C1204" s="215"/>
      <c r="D1204" s="215"/>
      <c r="E1204" s="215"/>
      <c r="F1204" s="215"/>
      <c r="G1204" s="215"/>
      <c r="H1204" s="215"/>
      <c r="I1204" s="216"/>
      <c r="J1204" s="216"/>
      <c r="K1204" s="217"/>
      <c r="L1204" s="217"/>
      <c r="M1204" s="217"/>
      <c r="N1204" s="217"/>
      <c r="O1204" s="216"/>
      <c r="P1204" s="217"/>
      <c r="Q1204" s="216"/>
      <c r="R1204" s="215"/>
      <c r="S1204" s="218"/>
      <c r="T1204" s="215"/>
      <c r="U1204" s="215"/>
      <c r="V1204" s="219"/>
      <c r="W1204" s="219"/>
      <c r="Y1204" s="215"/>
      <c r="Z1204" s="215"/>
      <c r="AA1204" s="215"/>
      <c r="AB1204" s="215"/>
      <c r="AC1204" s="215"/>
      <c r="AD1204" s="215"/>
      <c r="AE1204" s="215"/>
      <c r="AF1204" s="215"/>
      <c r="AG1204" s="215"/>
      <c r="AH1204" s="215"/>
      <c r="AI1204" s="215"/>
      <c r="AJ1204" s="215"/>
      <c r="AK1204" s="215"/>
      <c r="AM1204" s="220"/>
    </row>
    <row r="1205" spans="2:39" x14ac:dyDescent="0.3">
      <c r="B1205" s="215"/>
      <c r="C1205" s="215"/>
      <c r="D1205" s="215"/>
      <c r="E1205" s="215"/>
      <c r="F1205" s="215"/>
      <c r="G1205" s="215"/>
      <c r="H1205" s="215"/>
      <c r="I1205" s="216"/>
      <c r="J1205" s="216"/>
      <c r="K1205" s="217"/>
      <c r="L1205" s="217"/>
      <c r="M1205" s="217"/>
      <c r="N1205" s="217"/>
      <c r="O1205" s="216"/>
      <c r="P1205" s="217"/>
      <c r="Q1205" s="216"/>
      <c r="R1205" s="215"/>
      <c r="S1205" s="218"/>
      <c r="T1205" s="215"/>
      <c r="U1205" s="215"/>
      <c r="V1205" s="219"/>
      <c r="W1205" s="219"/>
      <c r="Y1205" s="215"/>
      <c r="Z1205" s="215"/>
      <c r="AA1205" s="215"/>
      <c r="AB1205" s="215"/>
      <c r="AC1205" s="215"/>
      <c r="AD1205" s="215"/>
      <c r="AE1205" s="215"/>
      <c r="AF1205" s="215"/>
      <c r="AG1205" s="215"/>
      <c r="AH1205" s="215"/>
      <c r="AI1205" s="215"/>
      <c r="AJ1205" s="215"/>
      <c r="AK1205" s="215"/>
      <c r="AM1205" s="220"/>
    </row>
    <row r="1206" spans="2:39" x14ac:dyDescent="0.3">
      <c r="B1206" s="215"/>
      <c r="C1206" s="215"/>
      <c r="D1206" s="215"/>
      <c r="E1206" s="215"/>
      <c r="F1206" s="215"/>
      <c r="G1206" s="215"/>
      <c r="H1206" s="215"/>
      <c r="I1206" s="216"/>
      <c r="J1206" s="216"/>
      <c r="K1206" s="217"/>
      <c r="L1206" s="217"/>
      <c r="M1206" s="217"/>
      <c r="N1206" s="217"/>
      <c r="O1206" s="216"/>
      <c r="P1206" s="217"/>
      <c r="Q1206" s="216"/>
      <c r="R1206" s="215"/>
      <c r="S1206" s="218"/>
      <c r="T1206" s="215"/>
      <c r="U1206" s="215"/>
      <c r="V1206" s="219"/>
      <c r="W1206" s="219"/>
      <c r="Y1206" s="215"/>
      <c r="Z1206" s="215"/>
      <c r="AA1206" s="215"/>
      <c r="AB1206" s="215"/>
      <c r="AC1206" s="215"/>
      <c r="AD1206" s="215"/>
      <c r="AE1206" s="215"/>
      <c r="AF1206" s="215"/>
      <c r="AG1206" s="215"/>
      <c r="AH1206" s="215"/>
      <c r="AI1206" s="215"/>
      <c r="AJ1206" s="215"/>
      <c r="AK1206" s="215"/>
      <c r="AM1206" s="220"/>
    </row>
    <row r="1207" spans="2:39" x14ac:dyDescent="0.3">
      <c r="B1207" s="215"/>
      <c r="C1207" s="215"/>
      <c r="D1207" s="215"/>
      <c r="E1207" s="215"/>
      <c r="F1207" s="215"/>
      <c r="G1207" s="215"/>
      <c r="H1207" s="215"/>
      <c r="I1207" s="216"/>
      <c r="J1207" s="216"/>
      <c r="K1207" s="217"/>
      <c r="L1207" s="217"/>
      <c r="M1207" s="217"/>
      <c r="N1207" s="217"/>
      <c r="O1207" s="216"/>
      <c r="P1207" s="217"/>
      <c r="Q1207" s="216"/>
      <c r="R1207" s="215"/>
      <c r="S1207" s="218"/>
      <c r="T1207" s="215"/>
      <c r="U1207" s="215"/>
      <c r="V1207" s="219"/>
      <c r="W1207" s="219"/>
      <c r="Y1207" s="215"/>
      <c r="Z1207" s="215"/>
      <c r="AA1207" s="215"/>
      <c r="AB1207" s="215"/>
      <c r="AC1207" s="215"/>
      <c r="AD1207" s="215"/>
      <c r="AE1207" s="215"/>
      <c r="AF1207" s="215"/>
      <c r="AG1207" s="215"/>
      <c r="AH1207" s="215"/>
      <c r="AI1207" s="215"/>
      <c r="AJ1207" s="215"/>
      <c r="AK1207" s="215"/>
      <c r="AM1207" s="220"/>
    </row>
    <row r="1208" spans="2:39" x14ac:dyDescent="0.3">
      <c r="B1208" s="215"/>
      <c r="C1208" s="215"/>
      <c r="D1208" s="215"/>
      <c r="E1208" s="215"/>
      <c r="F1208" s="215"/>
      <c r="G1208" s="215"/>
      <c r="H1208" s="215"/>
      <c r="I1208" s="216"/>
      <c r="J1208" s="216"/>
      <c r="K1208" s="217"/>
      <c r="L1208" s="217"/>
      <c r="M1208" s="217"/>
      <c r="N1208" s="217"/>
      <c r="O1208" s="216"/>
      <c r="P1208" s="217"/>
      <c r="Q1208" s="216"/>
      <c r="R1208" s="215"/>
      <c r="S1208" s="218"/>
      <c r="T1208" s="215"/>
      <c r="U1208" s="215"/>
      <c r="V1208" s="219"/>
      <c r="W1208" s="219"/>
      <c r="Y1208" s="215"/>
      <c r="Z1208" s="215"/>
      <c r="AA1208" s="215"/>
      <c r="AB1208" s="215"/>
      <c r="AC1208" s="215"/>
      <c r="AD1208" s="215"/>
      <c r="AE1208" s="215"/>
      <c r="AF1208" s="215"/>
      <c r="AG1208" s="215"/>
      <c r="AH1208" s="215"/>
      <c r="AI1208" s="215"/>
      <c r="AJ1208" s="215"/>
      <c r="AK1208" s="215"/>
      <c r="AM1208" s="220"/>
    </row>
    <row r="1209" spans="2:39" x14ac:dyDescent="0.3">
      <c r="B1209" s="215"/>
      <c r="C1209" s="215"/>
      <c r="D1209" s="215"/>
      <c r="E1209" s="215"/>
      <c r="F1209" s="215"/>
      <c r="G1209" s="215"/>
      <c r="H1209" s="215"/>
      <c r="I1209" s="216"/>
      <c r="J1209" s="216"/>
      <c r="K1209" s="217"/>
      <c r="L1209" s="217"/>
      <c r="M1209" s="217"/>
      <c r="N1209" s="217"/>
      <c r="O1209" s="216"/>
      <c r="P1209" s="217"/>
      <c r="Q1209" s="216"/>
      <c r="R1209" s="215"/>
      <c r="S1209" s="218"/>
      <c r="T1209" s="215"/>
      <c r="U1209" s="215"/>
      <c r="V1209" s="219"/>
      <c r="W1209" s="219"/>
      <c r="Y1209" s="215"/>
      <c r="Z1209" s="215"/>
      <c r="AA1209" s="215"/>
      <c r="AB1209" s="215"/>
      <c r="AC1209" s="215"/>
      <c r="AD1209" s="215"/>
      <c r="AE1209" s="215"/>
      <c r="AF1209" s="215"/>
      <c r="AG1209" s="215"/>
      <c r="AH1209" s="215"/>
      <c r="AI1209" s="215"/>
      <c r="AJ1209" s="215"/>
      <c r="AK1209" s="215"/>
      <c r="AM1209" s="220"/>
    </row>
    <row r="1210" spans="2:39" x14ac:dyDescent="0.3">
      <c r="B1210" s="215"/>
      <c r="C1210" s="215"/>
      <c r="D1210" s="215"/>
      <c r="E1210" s="215"/>
      <c r="F1210" s="215"/>
      <c r="G1210" s="215"/>
      <c r="H1210" s="215"/>
      <c r="I1210" s="216"/>
      <c r="J1210" s="216"/>
      <c r="K1210" s="217"/>
      <c r="L1210" s="217"/>
      <c r="M1210" s="217"/>
      <c r="N1210" s="217"/>
      <c r="O1210" s="216"/>
      <c r="P1210" s="217"/>
      <c r="Q1210" s="216"/>
      <c r="R1210" s="215"/>
      <c r="S1210" s="218"/>
      <c r="T1210" s="215"/>
      <c r="U1210" s="215"/>
      <c r="V1210" s="219"/>
      <c r="W1210" s="219"/>
      <c r="Y1210" s="215"/>
      <c r="Z1210" s="215"/>
      <c r="AA1210" s="215"/>
      <c r="AB1210" s="215"/>
      <c r="AC1210" s="215"/>
      <c r="AD1210" s="215"/>
      <c r="AE1210" s="215"/>
      <c r="AF1210" s="215"/>
      <c r="AG1210" s="215"/>
      <c r="AH1210" s="215"/>
      <c r="AI1210" s="215"/>
      <c r="AJ1210" s="215"/>
      <c r="AK1210" s="215"/>
      <c r="AM1210" s="220"/>
    </row>
    <row r="1211" spans="2:39" x14ac:dyDescent="0.3">
      <c r="B1211" s="215"/>
      <c r="C1211" s="215"/>
      <c r="D1211" s="215"/>
      <c r="E1211" s="215"/>
      <c r="F1211" s="215"/>
      <c r="G1211" s="215"/>
      <c r="H1211" s="215"/>
      <c r="I1211" s="216"/>
      <c r="J1211" s="216"/>
      <c r="K1211" s="217"/>
      <c r="L1211" s="217"/>
      <c r="M1211" s="217"/>
      <c r="N1211" s="217"/>
      <c r="O1211" s="216"/>
      <c r="P1211" s="217"/>
      <c r="Q1211" s="216"/>
      <c r="R1211" s="215"/>
      <c r="S1211" s="218"/>
      <c r="T1211" s="215"/>
      <c r="U1211" s="215"/>
      <c r="V1211" s="219"/>
      <c r="W1211" s="219"/>
      <c r="Y1211" s="215"/>
      <c r="Z1211" s="215"/>
      <c r="AA1211" s="215"/>
      <c r="AB1211" s="215"/>
      <c r="AC1211" s="215"/>
      <c r="AD1211" s="215"/>
      <c r="AE1211" s="215"/>
      <c r="AF1211" s="215"/>
      <c r="AG1211" s="215"/>
      <c r="AH1211" s="215"/>
      <c r="AI1211" s="215"/>
      <c r="AJ1211" s="215"/>
      <c r="AK1211" s="215"/>
      <c r="AM1211" s="220"/>
    </row>
    <row r="1212" spans="2:39" x14ac:dyDescent="0.3">
      <c r="B1212" s="215"/>
      <c r="C1212" s="215"/>
      <c r="D1212" s="215"/>
      <c r="E1212" s="215"/>
      <c r="F1212" s="215"/>
      <c r="G1212" s="215"/>
      <c r="H1212" s="215"/>
      <c r="I1212" s="216"/>
      <c r="J1212" s="216"/>
      <c r="K1212" s="217"/>
      <c r="L1212" s="217"/>
      <c r="M1212" s="217"/>
      <c r="N1212" s="217"/>
      <c r="O1212" s="216"/>
      <c r="P1212" s="217"/>
      <c r="Q1212" s="216"/>
      <c r="R1212" s="215"/>
      <c r="S1212" s="218"/>
      <c r="T1212" s="215"/>
      <c r="U1212" s="215"/>
      <c r="V1212" s="219"/>
      <c r="W1212" s="219"/>
      <c r="Y1212" s="215"/>
      <c r="Z1212" s="215"/>
      <c r="AA1212" s="215"/>
      <c r="AB1212" s="215"/>
      <c r="AC1212" s="215"/>
      <c r="AD1212" s="215"/>
      <c r="AE1212" s="215"/>
      <c r="AF1212" s="215"/>
      <c r="AG1212" s="215"/>
      <c r="AH1212" s="215"/>
      <c r="AI1212" s="215"/>
      <c r="AJ1212" s="215"/>
      <c r="AK1212" s="215"/>
      <c r="AM1212" s="220"/>
    </row>
    <row r="1213" spans="2:39" x14ac:dyDescent="0.3">
      <c r="B1213" s="215"/>
      <c r="C1213" s="215"/>
      <c r="D1213" s="215"/>
      <c r="E1213" s="215"/>
      <c r="F1213" s="215"/>
      <c r="G1213" s="215"/>
      <c r="H1213" s="215"/>
      <c r="I1213" s="216"/>
      <c r="J1213" s="216"/>
      <c r="K1213" s="217"/>
      <c r="L1213" s="217"/>
      <c r="M1213" s="217"/>
      <c r="N1213" s="217"/>
      <c r="O1213" s="216"/>
      <c r="P1213" s="217"/>
      <c r="Q1213" s="216"/>
      <c r="R1213" s="215"/>
      <c r="S1213" s="218"/>
      <c r="T1213" s="215"/>
      <c r="U1213" s="215"/>
      <c r="V1213" s="219"/>
      <c r="W1213" s="219"/>
      <c r="Y1213" s="215"/>
      <c r="Z1213" s="215"/>
      <c r="AA1213" s="215"/>
      <c r="AB1213" s="215"/>
      <c r="AC1213" s="215"/>
      <c r="AD1213" s="215"/>
      <c r="AE1213" s="215"/>
      <c r="AF1213" s="215"/>
      <c r="AG1213" s="215"/>
      <c r="AH1213" s="215"/>
      <c r="AI1213" s="215"/>
      <c r="AJ1213" s="215"/>
      <c r="AK1213" s="215"/>
      <c r="AM1213" s="220"/>
    </row>
    <row r="1214" spans="2:39" x14ac:dyDescent="0.3">
      <c r="B1214" s="215"/>
      <c r="C1214" s="215"/>
      <c r="D1214" s="215"/>
      <c r="E1214" s="215"/>
      <c r="F1214" s="215"/>
      <c r="G1214" s="215"/>
      <c r="H1214" s="215"/>
      <c r="I1214" s="216"/>
      <c r="J1214" s="216"/>
      <c r="K1214" s="217"/>
      <c r="L1214" s="217"/>
      <c r="M1214" s="217"/>
      <c r="N1214" s="217"/>
      <c r="O1214" s="216"/>
      <c r="P1214" s="217"/>
      <c r="Q1214" s="216"/>
      <c r="R1214" s="215"/>
      <c r="S1214" s="218"/>
      <c r="T1214" s="215"/>
      <c r="U1214" s="215"/>
      <c r="V1214" s="219"/>
      <c r="W1214" s="219"/>
      <c r="Y1214" s="215"/>
      <c r="Z1214" s="215"/>
      <c r="AA1214" s="215"/>
      <c r="AB1214" s="215"/>
      <c r="AC1214" s="215"/>
      <c r="AD1214" s="215"/>
      <c r="AE1214" s="215"/>
      <c r="AF1214" s="215"/>
      <c r="AG1214" s="215"/>
      <c r="AH1214" s="215"/>
      <c r="AI1214" s="215"/>
      <c r="AJ1214" s="215"/>
      <c r="AK1214" s="215"/>
      <c r="AM1214" s="220"/>
    </row>
    <row r="1215" spans="2:39" x14ac:dyDescent="0.3">
      <c r="B1215" s="215"/>
      <c r="C1215" s="215"/>
      <c r="D1215" s="215"/>
      <c r="E1215" s="215"/>
      <c r="F1215" s="215"/>
      <c r="G1215" s="215"/>
      <c r="H1215" s="215"/>
      <c r="I1215" s="216"/>
      <c r="J1215" s="216"/>
      <c r="K1215" s="217"/>
      <c r="L1215" s="217"/>
      <c r="M1215" s="217"/>
      <c r="N1215" s="217"/>
      <c r="O1215" s="216"/>
      <c r="P1215" s="217"/>
      <c r="Q1215" s="216"/>
      <c r="R1215" s="215"/>
      <c r="S1215" s="218"/>
      <c r="T1215" s="215"/>
      <c r="U1215" s="215"/>
      <c r="V1215" s="219"/>
      <c r="W1215" s="219"/>
      <c r="Y1215" s="215"/>
      <c r="Z1215" s="215"/>
      <c r="AA1215" s="215"/>
      <c r="AB1215" s="215"/>
      <c r="AC1215" s="215"/>
      <c r="AD1215" s="215"/>
      <c r="AE1215" s="215"/>
      <c r="AF1215" s="215"/>
      <c r="AG1215" s="215"/>
      <c r="AH1215" s="215"/>
      <c r="AI1215" s="215"/>
      <c r="AJ1215" s="215"/>
      <c r="AK1215" s="215"/>
      <c r="AM1215" s="220"/>
    </row>
    <row r="1216" spans="2:39" x14ac:dyDescent="0.3">
      <c r="B1216" s="215"/>
      <c r="C1216" s="215"/>
      <c r="D1216" s="215"/>
      <c r="E1216" s="215"/>
      <c r="F1216" s="215"/>
      <c r="G1216" s="215"/>
      <c r="H1216" s="215"/>
      <c r="I1216" s="216"/>
      <c r="J1216" s="216"/>
      <c r="K1216" s="217"/>
      <c r="L1216" s="217"/>
      <c r="M1216" s="217"/>
      <c r="N1216" s="217"/>
      <c r="O1216" s="216"/>
      <c r="P1216" s="217"/>
      <c r="Q1216" s="216"/>
      <c r="R1216" s="215"/>
      <c r="S1216" s="218"/>
      <c r="T1216" s="215"/>
      <c r="U1216" s="215"/>
      <c r="V1216" s="219"/>
      <c r="W1216" s="219"/>
      <c r="Y1216" s="215"/>
      <c r="Z1216" s="215"/>
      <c r="AA1216" s="215"/>
      <c r="AB1216" s="215"/>
      <c r="AC1216" s="215"/>
      <c r="AD1216" s="215"/>
      <c r="AE1216" s="215"/>
      <c r="AF1216" s="215"/>
      <c r="AG1216" s="215"/>
      <c r="AH1216" s="215"/>
      <c r="AI1216" s="215"/>
      <c r="AJ1216" s="215"/>
      <c r="AK1216" s="215"/>
      <c r="AM1216" s="220"/>
    </row>
    <row r="1217" spans="2:39" x14ac:dyDescent="0.3">
      <c r="B1217" s="215"/>
      <c r="C1217" s="215"/>
      <c r="D1217" s="215"/>
      <c r="E1217" s="215"/>
      <c r="F1217" s="215"/>
      <c r="G1217" s="215"/>
      <c r="H1217" s="215"/>
      <c r="I1217" s="216"/>
      <c r="J1217" s="216"/>
      <c r="K1217" s="217"/>
      <c r="L1217" s="217"/>
      <c r="M1217" s="217"/>
      <c r="N1217" s="217"/>
      <c r="O1217" s="216"/>
      <c r="P1217" s="217"/>
      <c r="Q1217" s="216"/>
      <c r="R1217" s="215"/>
      <c r="S1217" s="218"/>
      <c r="T1217" s="215"/>
      <c r="U1217" s="215"/>
      <c r="V1217" s="219"/>
      <c r="W1217" s="219"/>
      <c r="Y1217" s="215"/>
      <c r="Z1217" s="215"/>
      <c r="AA1217" s="215"/>
      <c r="AB1217" s="215"/>
      <c r="AC1217" s="215"/>
      <c r="AD1217" s="215"/>
      <c r="AE1217" s="215"/>
      <c r="AF1217" s="215"/>
      <c r="AG1217" s="215"/>
      <c r="AH1217" s="215"/>
      <c r="AI1217" s="215"/>
      <c r="AJ1217" s="215"/>
      <c r="AK1217" s="215"/>
      <c r="AM1217" s="220"/>
    </row>
    <row r="1218" spans="2:39" x14ac:dyDescent="0.3">
      <c r="B1218" s="215"/>
      <c r="C1218" s="215"/>
      <c r="D1218" s="215"/>
      <c r="E1218" s="215"/>
      <c r="F1218" s="215"/>
      <c r="G1218" s="215"/>
      <c r="H1218" s="215"/>
      <c r="I1218" s="216"/>
      <c r="J1218" s="216"/>
      <c r="K1218" s="217"/>
      <c r="L1218" s="217"/>
      <c r="M1218" s="217"/>
      <c r="N1218" s="217"/>
      <c r="O1218" s="216"/>
      <c r="P1218" s="217"/>
      <c r="Q1218" s="216"/>
      <c r="R1218" s="215"/>
      <c r="S1218" s="218"/>
      <c r="T1218" s="215"/>
      <c r="U1218" s="215"/>
      <c r="V1218" s="219"/>
      <c r="W1218" s="219"/>
      <c r="Y1218" s="215"/>
      <c r="Z1218" s="215"/>
      <c r="AA1218" s="215"/>
      <c r="AB1218" s="215"/>
      <c r="AC1218" s="215"/>
      <c r="AD1218" s="215"/>
      <c r="AE1218" s="215"/>
      <c r="AF1218" s="215"/>
      <c r="AG1218" s="215"/>
      <c r="AH1218" s="215"/>
      <c r="AI1218" s="215"/>
      <c r="AJ1218" s="215"/>
      <c r="AK1218" s="215"/>
      <c r="AM1218" s="220"/>
    </row>
    <row r="1219" spans="2:39" x14ac:dyDescent="0.3">
      <c r="B1219" s="215"/>
      <c r="C1219" s="215"/>
      <c r="D1219" s="215"/>
      <c r="E1219" s="215"/>
      <c r="F1219" s="215"/>
      <c r="G1219" s="215"/>
      <c r="H1219" s="215"/>
      <c r="I1219" s="216"/>
      <c r="J1219" s="216"/>
      <c r="K1219" s="217"/>
      <c r="L1219" s="217"/>
      <c r="M1219" s="217"/>
      <c r="N1219" s="217"/>
      <c r="O1219" s="216"/>
      <c r="P1219" s="217"/>
      <c r="Q1219" s="216"/>
      <c r="R1219" s="215"/>
      <c r="S1219" s="218"/>
      <c r="T1219" s="215"/>
      <c r="U1219" s="215"/>
      <c r="V1219" s="219"/>
      <c r="W1219" s="219"/>
      <c r="Y1219" s="215"/>
      <c r="Z1219" s="215"/>
      <c r="AA1219" s="215"/>
      <c r="AB1219" s="215"/>
      <c r="AC1219" s="215"/>
      <c r="AD1219" s="215"/>
      <c r="AE1219" s="215"/>
      <c r="AF1219" s="215"/>
      <c r="AG1219" s="215"/>
      <c r="AH1219" s="215"/>
      <c r="AI1219" s="215"/>
      <c r="AJ1219" s="215"/>
      <c r="AK1219" s="215"/>
      <c r="AM1219" s="220"/>
    </row>
    <row r="1220" spans="2:39" x14ac:dyDescent="0.3">
      <c r="B1220" s="215"/>
      <c r="C1220" s="215"/>
      <c r="D1220" s="215"/>
      <c r="E1220" s="215"/>
      <c r="F1220" s="215"/>
      <c r="G1220" s="215"/>
      <c r="H1220" s="215"/>
      <c r="I1220" s="216"/>
      <c r="J1220" s="216"/>
      <c r="K1220" s="217"/>
      <c r="L1220" s="217"/>
      <c r="M1220" s="217"/>
      <c r="N1220" s="217"/>
      <c r="O1220" s="216"/>
      <c r="P1220" s="217"/>
      <c r="Q1220" s="216"/>
      <c r="R1220" s="215"/>
      <c r="S1220" s="218"/>
      <c r="T1220" s="215"/>
      <c r="U1220" s="215"/>
      <c r="V1220" s="219"/>
      <c r="W1220" s="219"/>
      <c r="Y1220" s="215"/>
      <c r="Z1220" s="215"/>
      <c r="AA1220" s="215"/>
      <c r="AB1220" s="215"/>
      <c r="AC1220" s="215"/>
      <c r="AD1220" s="215"/>
      <c r="AE1220" s="215"/>
      <c r="AF1220" s="215"/>
      <c r="AG1220" s="215"/>
      <c r="AH1220" s="215"/>
      <c r="AI1220" s="215"/>
      <c r="AJ1220" s="215"/>
      <c r="AK1220" s="215"/>
      <c r="AM1220" s="220"/>
    </row>
    <row r="1221" spans="2:39" x14ac:dyDescent="0.3">
      <c r="B1221" s="215"/>
      <c r="C1221" s="215"/>
      <c r="D1221" s="215"/>
      <c r="E1221" s="215"/>
      <c r="F1221" s="215"/>
      <c r="G1221" s="215"/>
      <c r="H1221" s="215"/>
      <c r="I1221" s="216"/>
      <c r="J1221" s="216"/>
      <c r="K1221" s="217"/>
      <c r="L1221" s="217"/>
      <c r="M1221" s="217"/>
      <c r="N1221" s="217"/>
      <c r="O1221" s="216"/>
      <c r="P1221" s="217"/>
      <c r="Q1221" s="216"/>
      <c r="R1221" s="215"/>
      <c r="S1221" s="218"/>
      <c r="T1221" s="215"/>
      <c r="U1221" s="215"/>
      <c r="V1221" s="219"/>
      <c r="W1221" s="219"/>
      <c r="Y1221" s="215"/>
      <c r="Z1221" s="215"/>
      <c r="AA1221" s="215"/>
      <c r="AB1221" s="215"/>
      <c r="AC1221" s="215"/>
      <c r="AD1221" s="215"/>
      <c r="AE1221" s="215"/>
      <c r="AF1221" s="215"/>
      <c r="AG1221" s="215"/>
      <c r="AH1221" s="215"/>
      <c r="AI1221" s="215"/>
      <c r="AJ1221" s="215"/>
      <c r="AK1221" s="215"/>
      <c r="AM1221" s="220"/>
    </row>
    <row r="1222" spans="2:39" x14ac:dyDescent="0.3">
      <c r="B1222" s="215"/>
      <c r="C1222" s="215"/>
      <c r="D1222" s="215"/>
      <c r="E1222" s="215"/>
      <c r="F1222" s="215"/>
      <c r="G1222" s="215"/>
      <c r="H1222" s="215"/>
      <c r="I1222" s="216"/>
      <c r="J1222" s="216"/>
      <c r="K1222" s="217"/>
      <c r="L1222" s="217"/>
      <c r="M1222" s="217"/>
      <c r="N1222" s="217"/>
      <c r="O1222" s="216"/>
      <c r="P1222" s="217"/>
      <c r="Q1222" s="216"/>
      <c r="R1222" s="215"/>
      <c r="S1222" s="218"/>
      <c r="T1222" s="215"/>
      <c r="U1222" s="215"/>
      <c r="V1222" s="219"/>
      <c r="W1222" s="219"/>
      <c r="Y1222" s="215"/>
      <c r="Z1222" s="215"/>
      <c r="AA1222" s="215"/>
      <c r="AB1222" s="215"/>
      <c r="AC1222" s="215"/>
      <c r="AD1222" s="215"/>
      <c r="AE1222" s="215"/>
      <c r="AF1222" s="215"/>
      <c r="AG1222" s="215"/>
      <c r="AH1222" s="215"/>
      <c r="AI1222" s="215"/>
      <c r="AJ1222" s="215"/>
      <c r="AK1222" s="215"/>
      <c r="AM1222" s="220"/>
    </row>
    <row r="1223" spans="2:39" x14ac:dyDescent="0.3">
      <c r="B1223" s="215"/>
      <c r="C1223" s="215"/>
      <c r="D1223" s="215"/>
      <c r="E1223" s="215"/>
      <c r="F1223" s="215"/>
      <c r="G1223" s="215"/>
      <c r="H1223" s="215"/>
      <c r="I1223" s="216"/>
      <c r="J1223" s="216"/>
      <c r="K1223" s="217"/>
      <c r="L1223" s="217"/>
      <c r="M1223" s="217"/>
      <c r="N1223" s="217"/>
      <c r="O1223" s="216"/>
      <c r="P1223" s="217"/>
      <c r="Q1223" s="216"/>
      <c r="R1223" s="215"/>
      <c r="S1223" s="218"/>
      <c r="T1223" s="215"/>
      <c r="U1223" s="215"/>
      <c r="V1223" s="219"/>
      <c r="W1223" s="219"/>
      <c r="Y1223" s="215"/>
      <c r="Z1223" s="215"/>
      <c r="AA1223" s="215"/>
      <c r="AB1223" s="215"/>
      <c r="AC1223" s="215"/>
      <c r="AD1223" s="215"/>
      <c r="AE1223" s="215"/>
      <c r="AF1223" s="215"/>
      <c r="AG1223" s="215"/>
      <c r="AH1223" s="215"/>
      <c r="AI1223" s="215"/>
      <c r="AJ1223" s="215"/>
      <c r="AK1223" s="215"/>
      <c r="AM1223" s="220"/>
    </row>
    <row r="1224" spans="2:39" x14ac:dyDescent="0.3">
      <c r="B1224" s="215"/>
      <c r="C1224" s="215"/>
      <c r="D1224" s="215"/>
      <c r="E1224" s="215"/>
      <c r="F1224" s="215"/>
      <c r="G1224" s="215"/>
      <c r="H1224" s="215"/>
      <c r="I1224" s="216"/>
      <c r="J1224" s="216"/>
      <c r="K1224" s="217"/>
      <c r="L1224" s="217"/>
      <c r="M1224" s="217"/>
      <c r="N1224" s="217"/>
      <c r="O1224" s="216"/>
      <c r="P1224" s="217"/>
      <c r="Q1224" s="216"/>
      <c r="R1224" s="215"/>
      <c r="S1224" s="218"/>
      <c r="T1224" s="215"/>
      <c r="U1224" s="215"/>
      <c r="V1224" s="219"/>
      <c r="W1224" s="219"/>
      <c r="Y1224" s="215"/>
      <c r="Z1224" s="215"/>
      <c r="AA1224" s="215"/>
      <c r="AB1224" s="215"/>
      <c r="AC1224" s="215"/>
      <c r="AD1224" s="215"/>
      <c r="AE1224" s="215"/>
      <c r="AF1224" s="215"/>
      <c r="AG1224" s="215"/>
      <c r="AH1224" s="215"/>
      <c r="AI1224" s="215"/>
      <c r="AJ1224" s="215"/>
      <c r="AK1224" s="215"/>
      <c r="AM1224" s="220"/>
    </row>
    <row r="1225" spans="2:39" x14ac:dyDescent="0.3">
      <c r="B1225" s="215"/>
      <c r="C1225" s="215"/>
      <c r="D1225" s="215"/>
      <c r="E1225" s="215"/>
      <c r="F1225" s="215"/>
      <c r="G1225" s="215"/>
      <c r="H1225" s="215"/>
      <c r="I1225" s="216"/>
      <c r="J1225" s="216"/>
      <c r="K1225" s="217"/>
      <c r="L1225" s="217"/>
      <c r="M1225" s="217"/>
      <c r="N1225" s="217"/>
      <c r="O1225" s="216"/>
      <c r="P1225" s="217"/>
      <c r="Q1225" s="216"/>
      <c r="R1225" s="215"/>
      <c r="S1225" s="218"/>
      <c r="T1225" s="215"/>
      <c r="U1225" s="215"/>
      <c r="V1225" s="219"/>
      <c r="W1225" s="219"/>
      <c r="Y1225" s="215"/>
      <c r="Z1225" s="215"/>
      <c r="AA1225" s="215"/>
      <c r="AB1225" s="215"/>
      <c r="AC1225" s="215"/>
      <c r="AD1225" s="215"/>
      <c r="AE1225" s="215"/>
      <c r="AF1225" s="215"/>
      <c r="AG1225" s="215"/>
      <c r="AH1225" s="215"/>
      <c r="AI1225" s="215"/>
      <c r="AJ1225" s="215"/>
      <c r="AK1225" s="215"/>
      <c r="AM1225" s="220"/>
    </row>
    <row r="1226" spans="2:39" x14ac:dyDescent="0.3">
      <c r="B1226" s="215"/>
      <c r="C1226" s="215"/>
      <c r="D1226" s="215"/>
      <c r="E1226" s="215"/>
      <c r="F1226" s="215"/>
      <c r="G1226" s="215"/>
      <c r="H1226" s="215"/>
      <c r="I1226" s="216"/>
      <c r="J1226" s="216"/>
      <c r="K1226" s="217"/>
      <c r="L1226" s="217"/>
      <c r="M1226" s="217"/>
      <c r="N1226" s="217"/>
      <c r="O1226" s="216"/>
      <c r="P1226" s="217"/>
      <c r="Q1226" s="216"/>
      <c r="R1226" s="215"/>
      <c r="S1226" s="218"/>
      <c r="T1226" s="215"/>
      <c r="U1226" s="215"/>
      <c r="V1226" s="219"/>
      <c r="W1226" s="219"/>
      <c r="Y1226" s="215"/>
      <c r="Z1226" s="215"/>
      <c r="AA1226" s="215"/>
      <c r="AB1226" s="215"/>
      <c r="AC1226" s="215"/>
      <c r="AD1226" s="215"/>
      <c r="AE1226" s="215"/>
      <c r="AF1226" s="215"/>
      <c r="AG1226" s="215"/>
      <c r="AH1226" s="215"/>
      <c r="AI1226" s="215"/>
      <c r="AJ1226" s="215"/>
      <c r="AK1226" s="215"/>
      <c r="AM1226" s="220"/>
    </row>
    <row r="1227" spans="2:39" x14ac:dyDescent="0.3">
      <c r="B1227" s="215"/>
      <c r="C1227" s="215"/>
      <c r="D1227" s="215"/>
      <c r="E1227" s="215"/>
      <c r="F1227" s="215"/>
      <c r="G1227" s="215"/>
      <c r="H1227" s="215"/>
      <c r="I1227" s="216"/>
      <c r="J1227" s="216"/>
      <c r="K1227" s="217"/>
      <c r="L1227" s="217"/>
      <c r="M1227" s="217"/>
      <c r="N1227" s="217"/>
      <c r="O1227" s="216"/>
      <c r="P1227" s="217"/>
      <c r="Q1227" s="216"/>
      <c r="R1227" s="215"/>
      <c r="S1227" s="218"/>
      <c r="T1227" s="215"/>
      <c r="U1227" s="215"/>
      <c r="V1227" s="219"/>
      <c r="W1227" s="219"/>
      <c r="Y1227" s="215"/>
      <c r="Z1227" s="215"/>
      <c r="AA1227" s="215"/>
      <c r="AB1227" s="215"/>
      <c r="AC1227" s="215"/>
      <c r="AD1227" s="215"/>
      <c r="AE1227" s="215"/>
      <c r="AF1227" s="215"/>
      <c r="AG1227" s="215"/>
      <c r="AH1227" s="215"/>
      <c r="AI1227" s="215"/>
      <c r="AJ1227" s="215"/>
      <c r="AK1227" s="215"/>
      <c r="AM1227" s="220"/>
    </row>
    <row r="1228" spans="2:39" x14ac:dyDescent="0.3">
      <c r="B1228" s="215"/>
      <c r="C1228" s="215"/>
      <c r="D1228" s="215"/>
      <c r="E1228" s="215"/>
      <c r="F1228" s="215"/>
      <c r="G1228" s="215"/>
      <c r="H1228" s="215"/>
      <c r="I1228" s="216"/>
      <c r="J1228" s="216"/>
      <c r="K1228" s="217"/>
      <c r="L1228" s="217"/>
      <c r="M1228" s="217"/>
      <c r="N1228" s="217"/>
      <c r="O1228" s="216"/>
      <c r="P1228" s="217"/>
      <c r="Q1228" s="216"/>
      <c r="R1228" s="215"/>
      <c r="S1228" s="218"/>
      <c r="T1228" s="215"/>
      <c r="U1228" s="215"/>
      <c r="V1228" s="219"/>
      <c r="W1228" s="219"/>
      <c r="Y1228" s="215"/>
      <c r="Z1228" s="215"/>
      <c r="AA1228" s="215"/>
      <c r="AB1228" s="215"/>
      <c r="AC1228" s="215"/>
      <c r="AD1228" s="215"/>
      <c r="AE1228" s="215"/>
      <c r="AF1228" s="215"/>
      <c r="AG1228" s="215"/>
      <c r="AH1228" s="215"/>
      <c r="AI1228" s="215"/>
      <c r="AJ1228" s="215"/>
      <c r="AK1228" s="215"/>
      <c r="AM1228" s="220"/>
    </row>
    <row r="1229" spans="2:39" x14ac:dyDescent="0.3">
      <c r="B1229" s="215"/>
      <c r="C1229" s="215"/>
      <c r="D1229" s="215"/>
      <c r="E1229" s="215"/>
      <c r="F1229" s="215"/>
      <c r="G1229" s="215"/>
      <c r="H1229" s="215"/>
      <c r="I1229" s="216"/>
      <c r="J1229" s="216"/>
      <c r="K1229" s="217"/>
      <c r="L1229" s="217"/>
      <c r="M1229" s="217"/>
      <c r="N1229" s="217"/>
      <c r="O1229" s="216"/>
      <c r="P1229" s="217"/>
      <c r="Q1229" s="216"/>
      <c r="R1229" s="215"/>
      <c r="S1229" s="218"/>
      <c r="T1229" s="215"/>
      <c r="U1229" s="215"/>
      <c r="V1229" s="219"/>
      <c r="W1229" s="219"/>
      <c r="Y1229" s="215"/>
      <c r="Z1229" s="215"/>
      <c r="AA1229" s="215"/>
      <c r="AB1229" s="215"/>
      <c r="AC1229" s="215"/>
      <c r="AD1229" s="215"/>
      <c r="AE1229" s="215"/>
      <c r="AF1229" s="215"/>
      <c r="AG1229" s="215"/>
      <c r="AH1229" s="215"/>
      <c r="AI1229" s="215"/>
      <c r="AJ1229" s="215"/>
      <c r="AK1229" s="215"/>
      <c r="AM1229" s="220"/>
    </row>
    <row r="1230" spans="2:39" x14ac:dyDescent="0.3">
      <c r="B1230" s="215"/>
      <c r="C1230" s="215"/>
      <c r="D1230" s="215"/>
      <c r="E1230" s="215"/>
      <c r="F1230" s="215"/>
      <c r="G1230" s="215"/>
      <c r="H1230" s="215"/>
      <c r="I1230" s="216"/>
      <c r="J1230" s="216"/>
      <c r="K1230" s="217"/>
      <c r="L1230" s="217"/>
      <c r="M1230" s="217"/>
      <c r="N1230" s="217"/>
      <c r="O1230" s="216"/>
      <c r="P1230" s="217"/>
      <c r="Q1230" s="216"/>
      <c r="R1230" s="215"/>
      <c r="S1230" s="218"/>
      <c r="T1230" s="215"/>
      <c r="U1230" s="215"/>
      <c r="V1230" s="219"/>
      <c r="W1230" s="219"/>
      <c r="Y1230" s="215"/>
      <c r="Z1230" s="215"/>
      <c r="AA1230" s="215"/>
      <c r="AB1230" s="215"/>
      <c r="AC1230" s="215"/>
      <c r="AD1230" s="215"/>
      <c r="AE1230" s="215"/>
      <c r="AF1230" s="215"/>
      <c r="AG1230" s="215"/>
      <c r="AH1230" s="215"/>
      <c r="AI1230" s="215"/>
      <c r="AJ1230" s="215"/>
      <c r="AK1230" s="215"/>
      <c r="AM1230" s="220"/>
    </row>
    <row r="1231" spans="2:39" x14ac:dyDescent="0.3">
      <c r="B1231" s="215"/>
      <c r="C1231" s="215"/>
      <c r="D1231" s="215"/>
      <c r="E1231" s="215"/>
      <c r="F1231" s="215"/>
      <c r="G1231" s="215"/>
      <c r="H1231" s="215"/>
      <c r="I1231" s="216"/>
      <c r="J1231" s="216"/>
      <c r="K1231" s="217"/>
      <c r="L1231" s="217"/>
      <c r="M1231" s="217"/>
      <c r="N1231" s="217"/>
      <c r="O1231" s="216"/>
      <c r="P1231" s="217"/>
      <c r="Q1231" s="216"/>
      <c r="R1231" s="215"/>
      <c r="S1231" s="218"/>
      <c r="T1231" s="215"/>
      <c r="U1231" s="215"/>
      <c r="V1231" s="219"/>
      <c r="W1231" s="219"/>
      <c r="Y1231" s="215"/>
      <c r="Z1231" s="215"/>
      <c r="AA1231" s="215"/>
      <c r="AB1231" s="215"/>
      <c r="AC1231" s="215"/>
      <c r="AD1231" s="215"/>
      <c r="AE1231" s="215"/>
      <c r="AF1231" s="215"/>
      <c r="AG1231" s="215"/>
      <c r="AH1231" s="215"/>
      <c r="AI1231" s="215"/>
      <c r="AJ1231" s="215"/>
      <c r="AK1231" s="215"/>
      <c r="AM1231" s="220"/>
    </row>
    <row r="1232" spans="2:39" x14ac:dyDescent="0.3">
      <c r="B1232" s="215"/>
      <c r="C1232" s="215"/>
      <c r="D1232" s="215"/>
      <c r="E1232" s="215"/>
      <c r="F1232" s="215"/>
      <c r="G1232" s="215"/>
      <c r="H1232" s="215"/>
      <c r="I1232" s="216"/>
      <c r="J1232" s="216"/>
      <c r="K1232" s="217"/>
      <c r="L1232" s="217"/>
      <c r="M1232" s="217"/>
      <c r="N1232" s="217"/>
      <c r="O1232" s="216"/>
      <c r="P1232" s="217"/>
      <c r="Q1232" s="216"/>
      <c r="R1232" s="215"/>
      <c r="S1232" s="218"/>
      <c r="T1232" s="215"/>
      <c r="U1232" s="215"/>
      <c r="V1232" s="219"/>
      <c r="W1232" s="219"/>
      <c r="Y1232" s="215"/>
      <c r="Z1232" s="215"/>
      <c r="AA1232" s="215"/>
      <c r="AB1232" s="215"/>
      <c r="AC1232" s="215"/>
      <c r="AD1232" s="215"/>
      <c r="AE1232" s="215"/>
      <c r="AF1232" s="215"/>
      <c r="AG1232" s="215"/>
      <c r="AH1232" s="215"/>
      <c r="AI1232" s="215"/>
      <c r="AJ1232" s="215"/>
      <c r="AK1232" s="215"/>
      <c r="AM1232" s="220"/>
    </row>
    <row r="1233" spans="2:39" x14ac:dyDescent="0.3">
      <c r="B1233" s="215"/>
      <c r="C1233" s="215"/>
      <c r="D1233" s="215"/>
      <c r="E1233" s="215"/>
      <c r="F1233" s="215"/>
      <c r="G1233" s="215"/>
      <c r="H1233" s="215"/>
      <c r="I1233" s="216"/>
      <c r="J1233" s="216"/>
      <c r="K1233" s="217"/>
      <c r="L1233" s="217"/>
      <c r="M1233" s="217"/>
      <c r="N1233" s="217"/>
      <c r="O1233" s="216"/>
      <c r="P1233" s="217"/>
      <c r="Q1233" s="216"/>
      <c r="R1233" s="215"/>
      <c r="S1233" s="218"/>
      <c r="T1233" s="215"/>
      <c r="U1233" s="215"/>
      <c r="V1233" s="219"/>
      <c r="W1233" s="219"/>
      <c r="Y1233" s="215"/>
      <c r="Z1233" s="215"/>
      <c r="AA1233" s="215"/>
      <c r="AB1233" s="215"/>
      <c r="AC1233" s="215"/>
      <c r="AD1233" s="215"/>
      <c r="AE1233" s="215"/>
      <c r="AF1233" s="215"/>
      <c r="AG1233" s="215"/>
      <c r="AH1233" s="215"/>
      <c r="AI1233" s="215"/>
      <c r="AJ1233" s="215"/>
      <c r="AK1233" s="215"/>
      <c r="AM1233" s="220"/>
    </row>
    <row r="1234" spans="2:39" x14ac:dyDescent="0.3">
      <c r="B1234" s="215"/>
      <c r="C1234" s="215"/>
      <c r="D1234" s="215"/>
      <c r="E1234" s="215"/>
      <c r="F1234" s="215"/>
      <c r="G1234" s="215"/>
      <c r="H1234" s="215"/>
      <c r="I1234" s="216"/>
      <c r="J1234" s="216"/>
      <c r="K1234" s="217"/>
      <c r="L1234" s="217"/>
      <c r="M1234" s="217"/>
      <c r="N1234" s="217"/>
      <c r="O1234" s="216"/>
      <c r="P1234" s="217"/>
      <c r="Q1234" s="216"/>
      <c r="R1234" s="215"/>
      <c r="S1234" s="218"/>
      <c r="T1234" s="215"/>
      <c r="U1234" s="215"/>
      <c r="V1234" s="219"/>
      <c r="W1234" s="219"/>
      <c r="Y1234" s="215"/>
      <c r="Z1234" s="215"/>
      <c r="AA1234" s="215"/>
      <c r="AB1234" s="215"/>
      <c r="AC1234" s="215"/>
      <c r="AD1234" s="215"/>
      <c r="AE1234" s="215"/>
      <c r="AF1234" s="215"/>
      <c r="AG1234" s="215"/>
      <c r="AH1234" s="215"/>
      <c r="AI1234" s="215"/>
      <c r="AJ1234" s="215"/>
      <c r="AK1234" s="215"/>
      <c r="AM1234" s="220"/>
    </row>
    <row r="1235" spans="2:39" x14ac:dyDescent="0.3">
      <c r="B1235" s="215"/>
      <c r="C1235" s="215"/>
      <c r="D1235" s="215"/>
      <c r="E1235" s="215"/>
      <c r="F1235" s="215"/>
      <c r="G1235" s="215"/>
      <c r="H1235" s="215"/>
      <c r="I1235" s="216"/>
      <c r="J1235" s="216"/>
      <c r="K1235" s="217"/>
      <c r="L1235" s="217"/>
      <c r="M1235" s="217"/>
      <c r="N1235" s="217"/>
      <c r="O1235" s="216"/>
      <c r="P1235" s="217"/>
      <c r="Q1235" s="216"/>
      <c r="R1235" s="215"/>
      <c r="S1235" s="218"/>
      <c r="T1235" s="215"/>
      <c r="U1235" s="215"/>
      <c r="V1235" s="219"/>
      <c r="W1235" s="219"/>
      <c r="Y1235" s="215"/>
      <c r="Z1235" s="215"/>
      <c r="AA1235" s="215"/>
      <c r="AB1235" s="215"/>
      <c r="AC1235" s="215"/>
      <c r="AD1235" s="215"/>
      <c r="AE1235" s="215"/>
      <c r="AF1235" s="215"/>
      <c r="AG1235" s="215"/>
      <c r="AH1235" s="215"/>
      <c r="AI1235" s="215"/>
      <c r="AJ1235" s="215"/>
      <c r="AK1235" s="215"/>
      <c r="AM1235" s="220"/>
    </row>
    <row r="1236" spans="2:39" x14ac:dyDescent="0.3">
      <c r="B1236" s="215"/>
      <c r="C1236" s="215"/>
      <c r="D1236" s="215"/>
      <c r="E1236" s="215"/>
      <c r="F1236" s="215"/>
      <c r="G1236" s="215"/>
      <c r="H1236" s="215"/>
      <c r="I1236" s="216"/>
      <c r="J1236" s="216"/>
      <c r="K1236" s="217"/>
      <c r="L1236" s="217"/>
      <c r="M1236" s="217"/>
      <c r="N1236" s="217"/>
      <c r="O1236" s="216"/>
      <c r="P1236" s="217"/>
      <c r="Q1236" s="216"/>
      <c r="R1236" s="215"/>
      <c r="S1236" s="218"/>
      <c r="T1236" s="215"/>
      <c r="U1236" s="215"/>
      <c r="V1236" s="219"/>
      <c r="W1236" s="219"/>
      <c r="Y1236" s="215"/>
      <c r="Z1236" s="215"/>
      <c r="AA1236" s="215"/>
      <c r="AB1236" s="215"/>
      <c r="AC1236" s="215"/>
      <c r="AD1236" s="215"/>
      <c r="AE1236" s="215"/>
      <c r="AF1236" s="215"/>
      <c r="AG1236" s="215"/>
      <c r="AH1236" s="215"/>
      <c r="AI1236" s="215"/>
      <c r="AJ1236" s="215"/>
      <c r="AK1236" s="215"/>
      <c r="AM1236" s="220"/>
    </row>
    <row r="1237" spans="2:39" x14ac:dyDescent="0.3">
      <c r="B1237" s="215"/>
      <c r="C1237" s="215"/>
      <c r="D1237" s="215"/>
      <c r="E1237" s="215"/>
      <c r="F1237" s="215"/>
      <c r="G1237" s="215"/>
      <c r="H1237" s="215"/>
      <c r="I1237" s="216"/>
      <c r="J1237" s="216"/>
      <c r="K1237" s="217"/>
      <c r="L1237" s="217"/>
      <c r="M1237" s="217"/>
      <c r="N1237" s="217"/>
      <c r="O1237" s="216"/>
      <c r="P1237" s="217"/>
      <c r="Q1237" s="216"/>
      <c r="R1237" s="215"/>
      <c r="S1237" s="218"/>
      <c r="T1237" s="215"/>
      <c r="U1237" s="215"/>
      <c r="V1237" s="219"/>
      <c r="W1237" s="219"/>
      <c r="Y1237" s="215"/>
      <c r="Z1237" s="215"/>
      <c r="AA1237" s="215"/>
      <c r="AB1237" s="215"/>
      <c r="AC1237" s="215"/>
      <c r="AD1237" s="215"/>
      <c r="AE1237" s="215"/>
      <c r="AF1237" s="215"/>
      <c r="AG1237" s="215"/>
      <c r="AH1237" s="215"/>
      <c r="AI1237" s="215"/>
      <c r="AJ1237" s="215"/>
      <c r="AK1237" s="215"/>
      <c r="AM1237" s="220"/>
    </row>
    <row r="1238" spans="2:39" x14ac:dyDescent="0.3">
      <c r="B1238" s="215"/>
      <c r="C1238" s="215"/>
      <c r="D1238" s="215"/>
      <c r="E1238" s="215"/>
      <c r="F1238" s="215"/>
      <c r="G1238" s="215"/>
      <c r="H1238" s="215"/>
      <c r="I1238" s="216"/>
      <c r="J1238" s="216"/>
      <c r="K1238" s="217"/>
      <c r="L1238" s="217"/>
      <c r="M1238" s="217"/>
      <c r="N1238" s="217"/>
      <c r="O1238" s="216"/>
      <c r="P1238" s="217"/>
      <c r="Q1238" s="216"/>
      <c r="R1238" s="215"/>
      <c r="S1238" s="218"/>
      <c r="T1238" s="215"/>
      <c r="U1238" s="215"/>
      <c r="V1238" s="219"/>
      <c r="W1238" s="219"/>
      <c r="Y1238" s="215"/>
      <c r="Z1238" s="215"/>
      <c r="AA1238" s="215"/>
      <c r="AB1238" s="215"/>
      <c r="AC1238" s="215"/>
      <c r="AD1238" s="215"/>
      <c r="AE1238" s="215"/>
      <c r="AF1238" s="215"/>
      <c r="AG1238" s="215"/>
      <c r="AH1238" s="215"/>
      <c r="AI1238" s="215"/>
      <c r="AJ1238" s="215"/>
      <c r="AK1238" s="215"/>
      <c r="AM1238" s="220"/>
    </row>
    <row r="1239" spans="2:39" x14ac:dyDescent="0.3">
      <c r="B1239" s="215"/>
      <c r="C1239" s="215"/>
      <c r="D1239" s="215"/>
      <c r="E1239" s="215"/>
      <c r="F1239" s="215"/>
      <c r="G1239" s="215"/>
      <c r="H1239" s="215"/>
      <c r="I1239" s="216"/>
      <c r="J1239" s="216"/>
      <c r="K1239" s="217"/>
      <c r="L1239" s="217"/>
      <c r="M1239" s="217"/>
      <c r="N1239" s="217"/>
      <c r="O1239" s="216"/>
      <c r="P1239" s="217"/>
      <c r="Q1239" s="216"/>
      <c r="R1239" s="215"/>
      <c r="S1239" s="218"/>
      <c r="T1239" s="215"/>
      <c r="U1239" s="215"/>
      <c r="V1239" s="219"/>
      <c r="W1239" s="219"/>
      <c r="Y1239" s="215"/>
      <c r="Z1239" s="215"/>
      <c r="AA1239" s="215"/>
      <c r="AB1239" s="215"/>
      <c r="AC1239" s="215"/>
      <c r="AD1239" s="215"/>
      <c r="AE1239" s="215"/>
      <c r="AF1239" s="215"/>
      <c r="AG1239" s="215"/>
      <c r="AH1239" s="215"/>
      <c r="AI1239" s="215"/>
      <c r="AJ1239" s="215"/>
      <c r="AK1239" s="215"/>
      <c r="AM1239" s="220"/>
    </row>
    <row r="1240" spans="2:39" x14ac:dyDescent="0.3">
      <c r="B1240" s="215"/>
      <c r="C1240" s="215"/>
      <c r="D1240" s="215"/>
      <c r="E1240" s="215"/>
      <c r="F1240" s="215"/>
      <c r="G1240" s="215"/>
      <c r="H1240" s="215"/>
      <c r="I1240" s="216"/>
      <c r="J1240" s="216"/>
      <c r="K1240" s="217"/>
      <c r="L1240" s="217"/>
      <c r="M1240" s="217"/>
      <c r="N1240" s="217"/>
      <c r="O1240" s="216"/>
      <c r="P1240" s="217"/>
      <c r="Q1240" s="216"/>
      <c r="R1240" s="215"/>
      <c r="S1240" s="218"/>
      <c r="T1240" s="215"/>
      <c r="U1240" s="215"/>
      <c r="V1240" s="219"/>
      <c r="W1240" s="219"/>
      <c r="Y1240" s="215"/>
      <c r="Z1240" s="215"/>
      <c r="AA1240" s="215"/>
      <c r="AB1240" s="215"/>
      <c r="AC1240" s="215"/>
      <c r="AD1240" s="215"/>
      <c r="AE1240" s="215"/>
      <c r="AF1240" s="215"/>
      <c r="AG1240" s="215"/>
      <c r="AH1240" s="215"/>
      <c r="AI1240" s="215"/>
      <c r="AJ1240" s="215"/>
      <c r="AK1240" s="215"/>
      <c r="AM1240" s="220"/>
    </row>
    <row r="1241" spans="2:39" x14ac:dyDescent="0.3">
      <c r="B1241" s="215"/>
      <c r="C1241" s="215"/>
      <c r="D1241" s="215"/>
      <c r="E1241" s="215"/>
      <c r="F1241" s="215"/>
      <c r="G1241" s="215"/>
      <c r="H1241" s="215"/>
      <c r="I1241" s="216"/>
      <c r="J1241" s="216"/>
      <c r="K1241" s="217"/>
      <c r="L1241" s="217"/>
      <c r="M1241" s="217"/>
      <c r="N1241" s="217"/>
      <c r="O1241" s="216"/>
      <c r="P1241" s="217"/>
      <c r="Q1241" s="216"/>
      <c r="R1241" s="215"/>
      <c r="S1241" s="218"/>
      <c r="T1241" s="215"/>
      <c r="U1241" s="215"/>
      <c r="V1241" s="219"/>
      <c r="W1241" s="219"/>
      <c r="Y1241" s="215"/>
      <c r="Z1241" s="215"/>
      <c r="AA1241" s="215"/>
      <c r="AB1241" s="215"/>
      <c r="AC1241" s="215"/>
      <c r="AD1241" s="215"/>
      <c r="AE1241" s="215"/>
      <c r="AF1241" s="215"/>
      <c r="AG1241" s="215"/>
      <c r="AH1241" s="215"/>
      <c r="AI1241" s="215"/>
      <c r="AJ1241" s="215"/>
      <c r="AK1241" s="215"/>
      <c r="AM1241" s="220"/>
    </row>
    <row r="1242" spans="2:39" x14ac:dyDescent="0.3">
      <c r="B1242" s="215"/>
      <c r="C1242" s="215"/>
      <c r="D1242" s="215"/>
      <c r="E1242" s="215"/>
      <c r="F1242" s="215"/>
      <c r="G1242" s="215"/>
      <c r="H1242" s="215"/>
      <c r="I1242" s="216"/>
      <c r="J1242" s="216"/>
      <c r="K1242" s="217"/>
      <c r="L1242" s="217"/>
      <c r="M1242" s="217"/>
      <c r="N1242" s="217"/>
      <c r="O1242" s="216"/>
      <c r="P1242" s="217"/>
      <c r="Q1242" s="216"/>
      <c r="R1242" s="215"/>
      <c r="S1242" s="218"/>
      <c r="T1242" s="215"/>
      <c r="U1242" s="215"/>
      <c r="V1242" s="219"/>
      <c r="W1242" s="219"/>
      <c r="Y1242" s="215"/>
      <c r="Z1242" s="215"/>
      <c r="AA1242" s="215"/>
      <c r="AB1242" s="215"/>
      <c r="AC1242" s="215"/>
      <c r="AD1242" s="215"/>
      <c r="AE1242" s="215"/>
      <c r="AF1242" s="215"/>
      <c r="AG1242" s="215"/>
      <c r="AH1242" s="215"/>
      <c r="AI1242" s="215"/>
      <c r="AJ1242" s="215"/>
      <c r="AK1242" s="215"/>
      <c r="AM1242" s="220"/>
    </row>
    <row r="1243" spans="2:39" x14ac:dyDescent="0.3">
      <c r="B1243" s="215"/>
      <c r="C1243" s="215"/>
      <c r="D1243" s="215"/>
      <c r="E1243" s="215"/>
      <c r="F1243" s="215"/>
      <c r="G1243" s="215"/>
      <c r="H1243" s="215"/>
      <c r="I1243" s="216"/>
      <c r="J1243" s="216"/>
      <c r="K1243" s="217"/>
      <c r="L1243" s="217"/>
      <c r="M1243" s="217"/>
      <c r="N1243" s="217"/>
      <c r="O1243" s="216"/>
      <c r="P1243" s="217"/>
      <c r="Q1243" s="216"/>
      <c r="R1243" s="215"/>
      <c r="S1243" s="218"/>
      <c r="T1243" s="215"/>
      <c r="U1243" s="215"/>
      <c r="V1243" s="219"/>
      <c r="W1243" s="219"/>
      <c r="Y1243" s="215"/>
      <c r="Z1243" s="215"/>
      <c r="AA1243" s="215"/>
      <c r="AB1243" s="215"/>
      <c r="AC1243" s="215"/>
      <c r="AD1243" s="215"/>
      <c r="AE1243" s="215"/>
      <c r="AF1243" s="215"/>
      <c r="AG1243" s="215"/>
      <c r="AH1243" s="215"/>
      <c r="AI1243" s="215"/>
      <c r="AJ1243" s="215"/>
      <c r="AK1243" s="215"/>
      <c r="AM1243" s="220"/>
    </row>
    <row r="1244" spans="2:39" x14ac:dyDescent="0.3">
      <c r="B1244" s="215"/>
      <c r="C1244" s="215"/>
      <c r="D1244" s="215"/>
      <c r="E1244" s="215"/>
      <c r="F1244" s="215"/>
      <c r="G1244" s="215"/>
      <c r="H1244" s="215"/>
      <c r="I1244" s="216"/>
      <c r="J1244" s="216"/>
      <c r="K1244" s="217"/>
      <c r="L1244" s="217"/>
      <c r="M1244" s="217"/>
      <c r="N1244" s="217"/>
      <c r="O1244" s="216"/>
      <c r="P1244" s="217"/>
      <c r="Q1244" s="216"/>
      <c r="R1244" s="215"/>
      <c r="S1244" s="218"/>
      <c r="T1244" s="215"/>
      <c r="U1244" s="215"/>
      <c r="V1244" s="219"/>
      <c r="W1244" s="219"/>
      <c r="Y1244" s="215"/>
      <c r="Z1244" s="215"/>
      <c r="AA1244" s="215"/>
      <c r="AB1244" s="215"/>
      <c r="AC1244" s="215"/>
      <c r="AD1244" s="215"/>
      <c r="AE1244" s="215"/>
      <c r="AF1244" s="215"/>
      <c r="AG1244" s="215"/>
      <c r="AH1244" s="215"/>
      <c r="AI1244" s="215"/>
      <c r="AJ1244" s="215"/>
      <c r="AK1244" s="215"/>
      <c r="AM1244" s="220"/>
    </row>
    <row r="1245" spans="2:39" x14ac:dyDescent="0.3">
      <c r="B1245" s="215"/>
      <c r="C1245" s="215"/>
      <c r="D1245" s="215"/>
      <c r="E1245" s="215"/>
      <c r="F1245" s="215"/>
      <c r="G1245" s="215"/>
      <c r="H1245" s="215"/>
      <c r="I1245" s="216"/>
      <c r="J1245" s="216"/>
      <c r="K1245" s="217"/>
      <c r="L1245" s="217"/>
      <c r="M1245" s="217"/>
      <c r="N1245" s="217"/>
      <c r="O1245" s="216"/>
      <c r="P1245" s="217"/>
      <c r="Q1245" s="216"/>
      <c r="R1245" s="215"/>
      <c r="S1245" s="218"/>
      <c r="T1245" s="215"/>
      <c r="U1245" s="215"/>
      <c r="V1245" s="219"/>
      <c r="W1245" s="219"/>
      <c r="Y1245" s="215"/>
      <c r="Z1245" s="215"/>
      <c r="AA1245" s="215"/>
      <c r="AB1245" s="215"/>
      <c r="AC1245" s="215"/>
      <c r="AD1245" s="215"/>
      <c r="AE1245" s="215"/>
      <c r="AF1245" s="215"/>
      <c r="AG1245" s="215"/>
      <c r="AH1245" s="215"/>
      <c r="AI1245" s="215"/>
      <c r="AJ1245" s="215"/>
      <c r="AK1245" s="215"/>
      <c r="AM1245" s="220"/>
    </row>
    <row r="1246" spans="2:39" x14ac:dyDescent="0.3">
      <c r="B1246" s="215"/>
      <c r="C1246" s="215"/>
      <c r="D1246" s="215"/>
      <c r="E1246" s="215"/>
      <c r="F1246" s="215"/>
      <c r="G1246" s="215"/>
      <c r="H1246" s="215"/>
      <c r="I1246" s="216"/>
      <c r="J1246" s="216"/>
      <c r="K1246" s="217"/>
      <c r="L1246" s="217"/>
      <c r="M1246" s="217"/>
      <c r="N1246" s="217"/>
      <c r="O1246" s="216"/>
      <c r="P1246" s="217"/>
      <c r="Q1246" s="216"/>
      <c r="R1246" s="215"/>
      <c r="S1246" s="218"/>
      <c r="T1246" s="215"/>
      <c r="U1246" s="215"/>
      <c r="V1246" s="219"/>
      <c r="W1246" s="219"/>
      <c r="Y1246" s="215"/>
      <c r="Z1246" s="215"/>
      <c r="AA1246" s="215"/>
      <c r="AB1246" s="215"/>
      <c r="AC1246" s="215"/>
      <c r="AD1246" s="215"/>
      <c r="AE1246" s="215"/>
      <c r="AF1246" s="215"/>
      <c r="AG1246" s="215"/>
      <c r="AH1246" s="215"/>
      <c r="AI1246" s="215"/>
      <c r="AJ1246" s="215"/>
      <c r="AK1246" s="215"/>
      <c r="AM1246" s="220"/>
    </row>
    <row r="1247" spans="2:39" x14ac:dyDescent="0.3">
      <c r="B1247" s="215"/>
      <c r="C1247" s="215"/>
      <c r="D1247" s="215"/>
      <c r="E1247" s="215"/>
      <c r="F1247" s="215"/>
      <c r="G1247" s="215"/>
      <c r="H1247" s="215"/>
      <c r="I1247" s="216"/>
      <c r="J1247" s="216"/>
      <c r="K1247" s="217"/>
      <c r="L1247" s="217"/>
      <c r="M1247" s="217"/>
      <c r="N1247" s="217"/>
      <c r="O1247" s="216"/>
      <c r="P1247" s="217"/>
      <c r="Q1247" s="216"/>
      <c r="R1247" s="215"/>
      <c r="S1247" s="218"/>
      <c r="T1247" s="215"/>
      <c r="U1247" s="215"/>
      <c r="V1247" s="219"/>
      <c r="W1247" s="219"/>
      <c r="Y1247" s="215"/>
      <c r="Z1247" s="215"/>
      <c r="AA1247" s="215"/>
      <c r="AB1247" s="215"/>
      <c r="AC1247" s="215"/>
      <c r="AD1247" s="215"/>
      <c r="AE1247" s="215"/>
      <c r="AF1247" s="215"/>
      <c r="AG1247" s="215"/>
      <c r="AH1247" s="215"/>
      <c r="AI1247" s="215"/>
      <c r="AJ1247" s="215"/>
      <c r="AK1247" s="215"/>
      <c r="AM1247" s="220"/>
    </row>
    <row r="1248" spans="2:39" x14ac:dyDescent="0.3">
      <c r="B1248" s="215"/>
      <c r="C1248" s="215"/>
      <c r="D1248" s="215"/>
      <c r="E1248" s="215"/>
      <c r="F1248" s="215"/>
      <c r="G1248" s="215"/>
      <c r="H1248" s="215"/>
      <c r="I1248" s="216"/>
      <c r="J1248" s="216"/>
      <c r="K1248" s="217"/>
      <c r="L1248" s="217"/>
      <c r="M1248" s="217"/>
      <c r="N1248" s="217"/>
      <c r="O1248" s="216"/>
      <c r="P1248" s="217"/>
      <c r="Q1248" s="216"/>
      <c r="R1248" s="215"/>
      <c r="S1248" s="218"/>
      <c r="T1248" s="215"/>
      <c r="U1248" s="215"/>
      <c r="V1248" s="219"/>
      <c r="W1248" s="219"/>
      <c r="Y1248" s="215"/>
      <c r="Z1248" s="215"/>
      <c r="AA1248" s="215"/>
      <c r="AB1248" s="215"/>
      <c r="AC1248" s="215"/>
      <c r="AD1248" s="215"/>
      <c r="AE1248" s="215"/>
      <c r="AF1248" s="215"/>
      <c r="AG1248" s="215"/>
      <c r="AH1248" s="215"/>
      <c r="AI1248" s="215"/>
      <c r="AJ1248" s="215"/>
      <c r="AK1248" s="215"/>
      <c r="AM1248" s="220"/>
    </row>
    <row r="1249" spans="2:39" x14ac:dyDescent="0.3">
      <c r="B1249" s="215"/>
      <c r="C1249" s="215"/>
      <c r="D1249" s="215"/>
      <c r="E1249" s="215"/>
      <c r="F1249" s="215"/>
      <c r="G1249" s="215"/>
      <c r="H1249" s="215"/>
      <c r="I1249" s="216"/>
      <c r="J1249" s="216"/>
      <c r="K1249" s="217"/>
      <c r="L1249" s="217"/>
      <c r="M1249" s="217"/>
      <c r="N1249" s="217"/>
      <c r="O1249" s="216"/>
      <c r="P1249" s="217"/>
      <c r="Q1249" s="216"/>
      <c r="R1249" s="215"/>
      <c r="S1249" s="218"/>
      <c r="T1249" s="215"/>
      <c r="U1249" s="215"/>
      <c r="V1249" s="219"/>
      <c r="W1249" s="219"/>
      <c r="Y1249" s="215"/>
      <c r="Z1249" s="215"/>
      <c r="AA1249" s="215"/>
      <c r="AB1249" s="215"/>
      <c r="AC1249" s="215"/>
      <c r="AD1249" s="215"/>
      <c r="AE1249" s="215"/>
      <c r="AF1249" s="215"/>
      <c r="AG1249" s="215"/>
      <c r="AH1249" s="215"/>
      <c r="AI1249" s="215"/>
      <c r="AJ1249" s="215"/>
      <c r="AK1249" s="215"/>
      <c r="AM1249" s="220"/>
    </row>
    <row r="1250" spans="2:39" x14ac:dyDescent="0.3">
      <c r="B1250" s="215"/>
      <c r="C1250" s="215"/>
      <c r="D1250" s="215"/>
      <c r="E1250" s="215"/>
      <c r="F1250" s="215"/>
      <c r="G1250" s="215"/>
      <c r="H1250" s="215"/>
      <c r="I1250" s="216"/>
      <c r="J1250" s="216"/>
      <c r="K1250" s="217"/>
      <c r="L1250" s="217"/>
      <c r="M1250" s="217"/>
      <c r="N1250" s="217"/>
      <c r="O1250" s="216"/>
      <c r="P1250" s="217"/>
      <c r="Q1250" s="216"/>
      <c r="R1250" s="215"/>
      <c r="S1250" s="218"/>
      <c r="T1250" s="215"/>
      <c r="U1250" s="215"/>
      <c r="V1250" s="219"/>
      <c r="W1250" s="219"/>
      <c r="Y1250" s="215"/>
      <c r="Z1250" s="215"/>
      <c r="AA1250" s="215"/>
      <c r="AB1250" s="215"/>
      <c r="AC1250" s="215"/>
      <c r="AD1250" s="215"/>
      <c r="AE1250" s="215"/>
      <c r="AF1250" s="215"/>
      <c r="AG1250" s="215"/>
      <c r="AH1250" s="215"/>
      <c r="AI1250" s="215"/>
      <c r="AJ1250" s="215"/>
      <c r="AK1250" s="215"/>
      <c r="AM1250" s="220"/>
    </row>
    <row r="1251" spans="2:39" x14ac:dyDescent="0.3">
      <c r="B1251" s="215"/>
      <c r="C1251" s="215"/>
      <c r="D1251" s="215"/>
      <c r="E1251" s="215"/>
      <c r="F1251" s="215"/>
      <c r="G1251" s="215"/>
      <c r="H1251" s="215"/>
      <c r="I1251" s="216"/>
      <c r="J1251" s="216"/>
      <c r="K1251" s="217"/>
      <c r="L1251" s="217"/>
      <c r="M1251" s="217"/>
      <c r="N1251" s="217"/>
      <c r="O1251" s="216"/>
      <c r="P1251" s="217"/>
      <c r="Q1251" s="216"/>
      <c r="R1251" s="215"/>
      <c r="S1251" s="218"/>
      <c r="T1251" s="215"/>
      <c r="U1251" s="215"/>
      <c r="V1251" s="219"/>
      <c r="W1251" s="219"/>
      <c r="Y1251" s="215"/>
      <c r="Z1251" s="215"/>
      <c r="AA1251" s="215"/>
      <c r="AB1251" s="215"/>
      <c r="AC1251" s="215"/>
      <c r="AD1251" s="215"/>
      <c r="AE1251" s="215"/>
      <c r="AF1251" s="215"/>
      <c r="AG1251" s="215"/>
      <c r="AH1251" s="215"/>
      <c r="AI1251" s="215"/>
      <c r="AJ1251" s="215"/>
      <c r="AK1251" s="215"/>
      <c r="AM1251" s="220"/>
    </row>
    <row r="1252" spans="2:39" x14ac:dyDescent="0.3">
      <c r="B1252" s="215"/>
      <c r="C1252" s="215"/>
      <c r="D1252" s="215"/>
      <c r="E1252" s="215"/>
      <c r="F1252" s="215"/>
      <c r="G1252" s="215"/>
      <c r="H1252" s="215"/>
      <c r="I1252" s="216"/>
      <c r="J1252" s="216"/>
      <c r="K1252" s="217"/>
      <c r="L1252" s="217"/>
      <c r="M1252" s="217"/>
      <c r="N1252" s="217"/>
      <c r="O1252" s="216"/>
      <c r="P1252" s="217"/>
      <c r="Q1252" s="216"/>
      <c r="R1252" s="215"/>
      <c r="S1252" s="218"/>
      <c r="T1252" s="215"/>
      <c r="U1252" s="215"/>
      <c r="V1252" s="219"/>
      <c r="W1252" s="219"/>
      <c r="Y1252" s="215"/>
      <c r="Z1252" s="215"/>
      <c r="AA1252" s="215"/>
      <c r="AB1252" s="215"/>
      <c r="AC1252" s="215"/>
      <c r="AD1252" s="215"/>
      <c r="AE1252" s="215"/>
      <c r="AF1252" s="215"/>
      <c r="AG1252" s="215"/>
      <c r="AH1252" s="215"/>
      <c r="AI1252" s="215"/>
      <c r="AJ1252" s="215"/>
      <c r="AK1252" s="215"/>
      <c r="AM1252" s="220"/>
    </row>
    <row r="1253" spans="2:39" x14ac:dyDescent="0.3">
      <c r="B1253" s="215"/>
      <c r="C1253" s="215"/>
      <c r="D1253" s="215"/>
      <c r="E1253" s="215"/>
      <c r="F1253" s="215"/>
      <c r="G1253" s="215"/>
      <c r="H1253" s="215"/>
      <c r="I1253" s="216"/>
      <c r="J1253" s="216"/>
      <c r="K1253" s="217"/>
      <c r="L1253" s="217"/>
      <c r="M1253" s="217"/>
      <c r="N1253" s="217"/>
      <c r="O1253" s="216"/>
      <c r="P1253" s="217"/>
      <c r="Q1253" s="216"/>
      <c r="R1253" s="215"/>
      <c r="S1253" s="218"/>
      <c r="T1253" s="215"/>
      <c r="U1253" s="215"/>
      <c r="V1253" s="219"/>
      <c r="W1253" s="219"/>
      <c r="Y1253" s="215"/>
      <c r="Z1253" s="215"/>
      <c r="AA1253" s="215"/>
      <c r="AB1253" s="215"/>
      <c r="AC1253" s="215"/>
      <c r="AD1253" s="215"/>
      <c r="AE1253" s="215"/>
      <c r="AF1253" s="215"/>
      <c r="AG1253" s="215"/>
      <c r="AH1253" s="215"/>
      <c r="AI1253" s="215"/>
      <c r="AJ1253" s="215"/>
      <c r="AK1253" s="215"/>
      <c r="AM1253" s="220"/>
    </row>
    <row r="1254" spans="2:39" x14ac:dyDescent="0.3">
      <c r="B1254" s="215"/>
      <c r="C1254" s="215"/>
      <c r="D1254" s="215"/>
      <c r="E1254" s="215"/>
      <c r="F1254" s="215"/>
      <c r="G1254" s="215"/>
      <c r="H1254" s="215"/>
      <c r="I1254" s="216"/>
      <c r="J1254" s="216"/>
      <c r="K1254" s="217"/>
      <c r="L1254" s="217"/>
      <c r="M1254" s="217"/>
      <c r="N1254" s="217"/>
      <c r="O1254" s="216"/>
      <c r="P1254" s="217"/>
      <c r="Q1254" s="216"/>
      <c r="R1254" s="215"/>
      <c r="S1254" s="218"/>
      <c r="T1254" s="215"/>
      <c r="U1254" s="215"/>
      <c r="V1254" s="219"/>
      <c r="W1254" s="219"/>
      <c r="Y1254" s="215"/>
      <c r="Z1254" s="215"/>
      <c r="AA1254" s="215"/>
      <c r="AB1254" s="215"/>
      <c r="AC1254" s="215"/>
      <c r="AD1254" s="215"/>
      <c r="AE1254" s="215"/>
      <c r="AF1254" s="215"/>
      <c r="AG1254" s="215"/>
      <c r="AH1254" s="215"/>
      <c r="AI1254" s="215"/>
      <c r="AJ1254" s="215"/>
      <c r="AK1254" s="215"/>
      <c r="AM1254" s="220"/>
    </row>
    <row r="1255" spans="2:39" x14ac:dyDescent="0.3">
      <c r="B1255" s="215"/>
      <c r="C1255" s="215"/>
      <c r="D1255" s="215"/>
      <c r="E1255" s="215"/>
      <c r="F1255" s="215"/>
      <c r="G1255" s="215"/>
      <c r="H1255" s="215"/>
      <c r="I1255" s="216"/>
      <c r="J1255" s="216"/>
      <c r="K1255" s="217"/>
      <c r="L1255" s="217"/>
      <c r="M1255" s="217"/>
      <c r="N1255" s="217"/>
      <c r="O1255" s="216"/>
      <c r="P1255" s="217"/>
      <c r="Q1255" s="216"/>
      <c r="R1255" s="215"/>
      <c r="S1255" s="218"/>
      <c r="T1255" s="215"/>
      <c r="U1255" s="215"/>
      <c r="V1255" s="219"/>
      <c r="W1255" s="219"/>
      <c r="Y1255" s="215"/>
      <c r="Z1255" s="215"/>
      <c r="AA1255" s="215"/>
      <c r="AB1255" s="215"/>
      <c r="AC1255" s="215"/>
      <c r="AD1255" s="215"/>
      <c r="AE1255" s="215"/>
      <c r="AF1255" s="215"/>
      <c r="AG1255" s="215"/>
      <c r="AH1255" s="215"/>
      <c r="AI1255" s="215"/>
      <c r="AJ1255" s="215"/>
      <c r="AK1255" s="215"/>
      <c r="AM1255" s="220"/>
    </row>
    <row r="1256" spans="2:39" x14ac:dyDescent="0.3">
      <c r="B1256" s="215"/>
      <c r="C1256" s="215"/>
      <c r="D1256" s="215"/>
      <c r="E1256" s="215"/>
      <c r="F1256" s="215"/>
      <c r="G1256" s="215"/>
      <c r="H1256" s="215"/>
      <c r="I1256" s="216"/>
      <c r="J1256" s="216"/>
      <c r="K1256" s="217"/>
      <c r="L1256" s="217"/>
      <c r="M1256" s="217"/>
      <c r="N1256" s="217"/>
      <c r="O1256" s="216"/>
      <c r="P1256" s="217"/>
      <c r="Q1256" s="216"/>
      <c r="R1256" s="215"/>
      <c r="S1256" s="218"/>
      <c r="T1256" s="215"/>
      <c r="U1256" s="215"/>
      <c r="V1256" s="219"/>
      <c r="W1256" s="219"/>
      <c r="Y1256" s="215"/>
      <c r="Z1256" s="215"/>
      <c r="AA1256" s="215"/>
      <c r="AB1256" s="215"/>
      <c r="AC1256" s="215"/>
      <c r="AD1256" s="215"/>
      <c r="AE1256" s="215"/>
      <c r="AF1256" s="215"/>
      <c r="AG1256" s="215"/>
      <c r="AH1256" s="215"/>
      <c r="AI1256" s="215"/>
      <c r="AJ1256" s="215"/>
      <c r="AK1256" s="215"/>
      <c r="AM1256" s="220"/>
    </row>
    <row r="1257" spans="2:39" x14ac:dyDescent="0.3">
      <c r="B1257" s="215"/>
      <c r="C1257" s="215"/>
      <c r="D1257" s="215"/>
      <c r="E1257" s="215"/>
      <c r="F1257" s="215"/>
      <c r="G1257" s="215"/>
      <c r="H1257" s="215"/>
      <c r="I1257" s="216"/>
      <c r="J1257" s="216"/>
      <c r="K1257" s="217"/>
      <c r="L1257" s="217"/>
      <c r="M1257" s="217"/>
      <c r="N1257" s="217"/>
      <c r="O1257" s="216"/>
      <c r="P1257" s="217"/>
      <c r="Q1257" s="216"/>
      <c r="R1257" s="215"/>
      <c r="S1257" s="218"/>
      <c r="T1257" s="215"/>
      <c r="U1257" s="215"/>
      <c r="V1257" s="219"/>
      <c r="W1257" s="219"/>
      <c r="Y1257" s="215"/>
      <c r="Z1257" s="215"/>
      <c r="AA1257" s="215"/>
      <c r="AB1257" s="215"/>
      <c r="AC1257" s="215"/>
      <c r="AD1257" s="215"/>
      <c r="AE1257" s="215"/>
      <c r="AF1257" s="215"/>
      <c r="AG1257" s="215"/>
      <c r="AH1257" s="215"/>
      <c r="AI1257" s="215"/>
      <c r="AJ1257" s="215"/>
      <c r="AK1257" s="215"/>
      <c r="AM1257" s="220"/>
    </row>
    <row r="1258" spans="2:39" x14ac:dyDescent="0.3">
      <c r="B1258" s="215"/>
      <c r="C1258" s="215"/>
      <c r="D1258" s="215"/>
      <c r="E1258" s="215"/>
      <c r="F1258" s="215"/>
      <c r="G1258" s="215"/>
      <c r="H1258" s="215"/>
      <c r="I1258" s="216"/>
      <c r="J1258" s="216"/>
      <c r="K1258" s="217"/>
      <c r="L1258" s="217"/>
      <c r="M1258" s="217"/>
      <c r="N1258" s="217"/>
      <c r="O1258" s="216"/>
      <c r="P1258" s="217"/>
      <c r="Q1258" s="216"/>
      <c r="R1258" s="215"/>
      <c r="S1258" s="218"/>
      <c r="T1258" s="215"/>
      <c r="U1258" s="215"/>
      <c r="V1258" s="219"/>
      <c r="W1258" s="219"/>
      <c r="Y1258" s="215"/>
      <c r="Z1258" s="215"/>
      <c r="AA1258" s="215"/>
      <c r="AB1258" s="215"/>
      <c r="AC1258" s="215"/>
      <c r="AD1258" s="215"/>
      <c r="AE1258" s="215"/>
      <c r="AF1258" s="215"/>
      <c r="AG1258" s="215"/>
      <c r="AH1258" s="215"/>
      <c r="AI1258" s="215"/>
      <c r="AJ1258" s="215"/>
      <c r="AK1258" s="215"/>
      <c r="AM1258" s="220"/>
    </row>
    <row r="1259" spans="2:39" x14ac:dyDescent="0.3">
      <c r="B1259" s="215"/>
      <c r="C1259" s="215"/>
      <c r="D1259" s="215"/>
      <c r="E1259" s="215"/>
      <c r="F1259" s="215"/>
      <c r="G1259" s="215"/>
      <c r="H1259" s="215"/>
      <c r="I1259" s="216"/>
      <c r="J1259" s="216"/>
      <c r="K1259" s="217"/>
      <c r="L1259" s="217"/>
      <c r="M1259" s="217"/>
      <c r="N1259" s="217"/>
      <c r="O1259" s="216"/>
      <c r="P1259" s="217"/>
      <c r="Q1259" s="216"/>
      <c r="R1259" s="215"/>
      <c r="S1259" s="218"/>
      <c r="T1259" s="215"/>
      <c r="U1259" s="215"/>
      <c r="V1259" s="219"/>
      <c r="W1259" s="219"/>
      <c r="Y1259" s="215"/>
      <c r="Z1259" s="215"/>
      <c r="AA1259" s="215"/>
      <c r="AB1259" s="215"/>
      <c r="AC1259" s="215"/>
      <c r="AD1259" s="215"/>
      <c r="AE1259" s="215"/>
      <c r="AF1259" s="215"/>
      <c r="AG1259" s="215"/>
      <c r="AH1259" s="215"/>
      <c r="AI1259" s="215"/>
      <c r="AJ1259" s="215"/>
      <c r="AK1259" s="215"/>
      <c r="AM1259" s="220"/>
    </row>
    <row r="1260" spans="2:39" x14ac:dyDescent="0.3">
      <c r="B1260" s="215"/>
      <c r="C1260" s="215"/>
      <c r="D1260" s="215"/>
      <c r="E1260" s="215"/>
      <c r="F1260" s="215"/>
      <c r="G1260" s="215"/>
      <c r="H1260" s="215"/>
      <c r="I1260" s="216"/>
      <c r="J1260" s="216"/>
      <c r="K1260" s="217"/>
      <c r="L1260" s="217"/>
      <c r="M1260" s="217"/>
      <c r="N1260" s="217"/>
      <c r="O1260" s="216"/>
      <c r="P1260" s="217"/>
      <c r="Q1260" s="216"/>
      <c r="R1260" s="215"/>
      <c r="S1260" s="218"/>
      <c r="T1260" s="215"/>
      <c r="U1260" s="215"/>
      <c r="V1260" s="219"/>
      <c r="W1260" s="219"/>
      <c r="Y1260" s="215"/>
      <c r="Z1260" s="215"/>
      <c r="AA1260" s="215"/>
      <c r="AB1260" s="215"/>
      <c r="AC1260" s="215"/>
      <c r="AD1260" s="215"/>
      <c r="AE1260" s="215"/>
      <c r="AF1260" s="215"/>
      <c r="AG1260" s="215"/>
      <c r="AH1260" s="215"/>
      <c r="AI1260" s="215"/>
      <c r="AJ1260" s="215"/>
      <c r="AK1260" s="215"/>
      <c r="AM1260" s="220"/>
    </row>
    <row r="1261" spans="2:39" x14ac:dyDescent="0.3">
      <c r="B1261" s="215"/>
      <c r="C1261" s="215"/>
      <c r="D1261" s="215"/>
      <c r="E1261" s="215"/>
      <c r="F1261" s="215"/>
      <c r="G1261" s="215"/>
      <c r="H1261" s="215"/>
      <c r="I1261" s="216"/>
      <c r="J1261" s="216"/>
      <c r="K1261" s="217"/>
      <c r="L1261" s="217"/>
      <c r="M1261" s="217"/>
      <c r="N1261" s="217"/>
      <c r="O1261" s="216"/>
      <c r="P1261" s="217"/>
      <c r="Q1261" s="216"/>
      <c r="R1261" s="215"/>
      <c r="S1261" s="218"/>
      <c r="T1261" s="215"/>
      <c r="U1261" s="215"/>
      <c r="V1261" s="219"/>
      <c r="W1261" s="219"/>
      <c r="Y1261" s="215"/>
      <c r="Z1261" s="215"/>
      <c r="AA1261" s="215"/>
      <c r="AB1261" s="215"/>
      <c r="AC1261" s="215"/>
      <c r="AD1261" s="215"/>
      <c r="AE1261" s="215"/>
      <c r="AF1261" s="215"/>
      <c r="AG1261" s="215"/>
      <c r="AH1261" s="215"/>
      <c r="AI1261" s="215"/>
      <c r="AJ1261" s="215"/>
      <c r="AK1261" s="215"/>
      <c r="AM1261" s="220"/>
    </row>
    <row r="1262" spans="2:39" x14ac:dyDescent="0.3">
      <c r="B1262" s="215"/>
      <c r="C1262" s="215"/>
      <c r="D1262" s="215"/>
      <c r="E1262" s="215"/>
      <c r="F1262" s="215"/>
      <c r="G1262" s="215"/>
      <c r="H1262" s="215"/>
      <c r="I1262" s="216"/>
      <c r="J1262" s="216"/>
      <c r="K1262" s="217"/>
      <c r="L1262" s="217"/>
      <c r="M1262" s="217"/>
      <c r="N1262" s="217"/>
      <c r="O1262" s="216"/>
      <c r="P1262" s="217"/>
      <c r="Q1262" s="216"/>
      <c r="R1262" s="215"/>
      <c r="S1262" s="218"/>
      <c r="T1262" s="215"/>
      <c r="U1262" s="215"/>
      <c r="V1262" s="219"/>
      <c r="W1262" s="219"/>
      <c r="Y1262" s="215"/>
      <c r="Z1262" s="215"/>
      <c r="AA1262" s="215"/>
      <c r="AB1262" s="215"/>
      <c r="AC1262" s="215"/>
      <c r="AD1262" s="215"/>
      <c r="AE1262" s="215"/>
      <c r="AF1262" s="215"/>
      <c r="AG1262" s="215"/>
      <c r="AH1262" s="215"/>
      <c r="AI1262" s="215"/>
      <c r="AJ1262" s="215"/>
      <c r="AK1262" s="215"/>
      <c r="AM1262" s="220"/>
    </row>
    <row r="1263" spans="2:39" x14ac:dyDescent="0.3">
      <c r="B1263" s="215"/>
      <c r="C1263" s="215"/>
      <c r="D1263" s="215"/>
      <c r="E1263" s="215"/>
      <c r="F1263" s="215"/>
      <c r="G1263" s="215"/>
      <c r="H1263" s="215"/>
      <c r="I1263" s="216"/>
      <c r="J1263" s="216"/>
      <c r="K1263" s="217"/>
      <c r="L1263" s="217"/>
      <c r="M1263" s="217"/>
      <c r="N1263" s="217"/>
      <c r="O1263" s="216"/>
      <c r="P1263" s="217"/>
      <c r="Q1263" s="216"/>
      <c r="R1263" s="215"/>
      <c r="S1263" s="218"/>
      <c r="T1263" s="215"/>
      <c r="U1263" s="215"/>
      <c r="V1263" s="219"/>
      <c r="W1263" s="219"/>
      <c r="Y1263" s="215"/>
      <c r="Z1263" s="215"/>
      <c r="AA1263" s="215"/>
      <c r="AB1263" s="215"/>
      <c r="AC1263" s="215"/>
      <c r="AD1263" s="215"/>
      <c r="AE1263" s="215"/>
      <c r="AF1263" s="215"/>
      <c r="AG1263" s="215"/>
      <c r="AH1263" s="215"/>
      <c r="AI1263" s="215"/>
      <c r="AJ1263" s="215"/>
      <c r="AK1263" s="215"/>
      <c r="AM1263" s="220"/>
    </row>
    <row r="1264" spans="2:39" x14ac:dyDescent="0.3">
      <c r="B1264" s="215"/>
      <c r="C1264" s="215"/>
      <c r="D1264" s="215"/>
      <c r="E1264" s="215"/>
      <c r="F1264" s="215"/>
      <c r="G1264" s="215"/>
      <c r="H1264" s="215"/>
      <c r="I1264" s="216"/>
      <c r="J1264" s="216"/>
      <c r="K1264" s="217"/>
      <c r="L1264" s="217"/>
      <c r="M1264" s="217"/>
      <c r="N1264" s="217"/>
      <c r="O1264" s="216"/>
      <c r="P1264" s="217"/>
      <c r="Q1264" s="216"/>
      <c r="R1264" s="215"/>
      <c r="S1264" s="218"/>
      <c r="T1264" s="215"/>
      <c r="U1264" s="215"/>
      <c r="V1264" s="219"/>
      <c r="W1264" s="219"/>
      <c r="Y1264" s="215"/>
      <c r="Z1264" s="215"/>
      <c r="AA1264" s="215"/>
      <c r="AB1264" s="215"/>
      <c r="AC1264" s="215"/>
      <c r="AD1264" s="215"/>
      <c r="AE1264" s="215"/>
      <c r="AF1264" s="215"/>
      <c r="AG1264" s="215"/>
      <c r="AH1264" s="215"/>
      <c r="AI1264" s="215"/>
      <c r="AJ1264" s="215"/>
      <c r="AK1264" s="215"/>
      <c r="AM1264" s="220"/>
    </row>
    <row r="1265" spans="2:39" x14ac:dyDescent="0.3">
      <c r="B1265" s="215"/>
      <c r="C1265" s="215"/>
      <c r="D1265" s="215"/>
      <c r="E1265" s="215"/>
      <c r="F1265" s="215"/>
      <c r="G1265" s="215"/>
      <c r="H1265" s="215"/>
      <c r="I1265" s="216"/>
      <c r="J1265" s="216"/>
      <c r="K1265" s="217"/>
      <c r="L1265" s="217"/>
      <c r="M1265" s="217"/>
      <c r="N1265" s="217"/>
      <c r="O1265" s="216"/>
      <c r="P1265" s="217"/>
      <c r="Q1265" s="216"/>
      <c r="R1265" s="215"/>
      <c r="S1265" s="218"/>
      <c r="T1265" s="215"/>
      <c r="U1265" s="215"/>
      <c r="V1265" s="219"/>
      <c r="W1265" s="219"/>
      <c r="Y1265" s="215"/>
      <c r="Z1265" s="215"/>
      <c r="AA1265" s="215"/>
      <c r="AB1265" s="215"/>
      <c r="AC1265" s="215"/>
      <c r="AD1265" s="215"/>
      <c r="AE1265" s="215"/>
      <c r="AF1265" s="215"/>
      <c r="AG1265" s="215"/>
      <c r="AH1265" s="215"/>
      <c r="AI1265" s="215"/>
      <c r="AJ1265" s="215"/>
      <c r="AK1265" s="215"/>
      <c r="AM1265" s="220"/>
    </row>
    <row r="1266" spans="2:39" x14ac:dyDescent="0.3">
      <c r="B1266" s="215"/>
      <c r="C1266" s="215"/>
      <c r="D1266" s="215"/>
      <c r="E1266" s="215"/>
      <c r="F1266" s="215"/>
      <c r="G1266" s="215"/>
      <c r="H1266" s="215"/>
      <c r="I1266" s="216"/>
      <c r="J1266" s="216"/>
      <c r="K1266" s="217"/>
      <c r="L1266" s="217"/>
      <c r="M1266" s="217"/>
      <c r="N1266" s="217"/>
      <c r="O1266" s="216"/>
      <c r="P1266" s="217"/>
      <c r="Q1266" s="216"/>
      <c r="R1266" s="215"/>
      <c r="S1266" s="218"/>
      <c r="T1266" s="215"/>
      <c r="U1266" s="215"/>
      <c r="V1266" s="219"/>
      <c r="W1266" s="219"/>
      <c r="Y1266" s="215"/>
      <c r="Z1266" s="215"/>
      <c r="AA1266" s="215"/>
      <c r="AB1266" s="215"/>
      <c r="AC1266" s="215"/>
      <c r="AD1266" s="215"/>
      <c r="AE1266" s="215"/>
      <c r="AF1266" s="215"/>
      <c r="AG1266" s="215"/>
      <c r="AH1266" s="215"/>
      <c r="AI1266" s="215"/>
      <c r="AJ1266" s="215"/>
      <c r="AK1266" s="215"/>
      <c r="AM1266" s="220"/>
    </row>
    <row r="1267" spans="2:39" x14ac:dyDescent="0.3">
      <c r="B1267" s="215"/>
      <c r="C1267" s="215"/>
      <c r="D1267" s="215"/>
      <c r="E1267" s="215"/>
      <c r="F1267" s="215"/>
      <c r="G1267" s="215"/>
      <c r="H1267" s="215"/>
      <c r="I1267" s="216"/>
      <c r="J1267" s="216"/>
      <c r="K1267" s="217"/>
      <c r="L1267" s="217"/>
      <c r="M1267" s="217"/>
      <c r="N1267" s="217"/>
      <c r="O1267" s="216"/>
      <c r="P1267" s="217"/>
      <c r="Q1267" s="216"/>
      <c r="R1267" s="215"/>
      <c r="S1267" s="218"/>
      <c r="T1267" s="215"/>
      <c r="U1267" s="215"/>
      <c r="V1267" s="219"/>
      <c r="W1267" s="219"/>
      <c r="Y1267" s="215"/>
      <c r="Z1267" s="215"/>
      <c r="AA1267" s="215"/>
      <c r="AB1267" s="215"/>
      <c r="AC1267" s="215"/>
      <c r="AD1267" s="215"/>
      <c r="AE1267" s="215"/>
      <c r="AF1267" s="215"/>
      <c r="AG1267" s="215"/>
      <c r="AH1267" s="215"/>
      <c r="AI1267" s="215"/>
      <c r="AJ1267" s="215"/>
      <c r="AK1267" s="215"/>
      <c r="AM1267" s="220"/>
    </row>
    <row r="1268" spans="2:39" x14ac:dyDescent="0.3">
      <c r="B1268" s="215"/>
      <c r="C1268" s="215"/>
      <c r="D1268" s="215"/>
      <c r="E1268" s="215"/>
      <c r="F1268" s="215"/>
      <c r="G1268" s="215"/>
      <c r="H1268" s="215"/>
      <c r="I1268" s="216"/>
      <c r="J1268" s="216"/>
      <c r="K1268" s="217"/>
      <c r="L1268" s="217"/>
      <c r="M1268" s="217"/>
      <c r="N1268" s="217"/>
      <c r="O1268" s="216"/>
      <c r="P1268" s="217"/>
      <c r="Q1268" s="216"/>
      <c r="R1268" s="215"/>
      <c r="S1268" s="218"/>
      <c r="T1268" s="215"/>
      <c r="U1268" s="215"/>
      <c r="V1268" s="219"/>
      <c r="W1268" s="219"/>
      <c r="Y1268" s="215"/>
      <c r="Z1268" s="215"/>
      <c r="AA1268" s="215"/>
      <c r="AB1268" s="215"/>
      <c r="AC1268" s="215"/>
      <c r="AD1268" s="215"/>
      <c r="AE1268" s="215"/>
      <c r="AF1268" s="215"/>
      <c r="AG1268" s="215"/>
      <c r="AH1268" s="215"/>
      <c r="AI1268" s="215"/>
      <c r="AJ1268" s="215"/>
      <c r="AK1268" s="215"/>
      <c r="AM1268" s="220"/>
    </row>
    <row r="1269" spans="2:39" x14ac:dyDescent="0.3">
      <c r="B1269" s="215"/>
      <c r="C1269" s="215"/>
      <c r="D1269" s="215"/>
      <c r="E1269" s="215"/>
      <c r="F1269" s="215"/>
      <c r="G1269" s="215"/>
      <c r="H1269" s="215"/>
      <c r="I1269" s="216"/>
      <c r="J1269" s="216"/>
      <c r="K1269" s="217"/>
      <c r="L1269" s="217"/>
      <c r="M1269" s="217"/>
      <c r="N1269" s="217"/>
      <c r="O1269" s="216"/>
      <c r="P1269" s="217"/>
      <c r="Q1269" s="216"/>
      <c r="R1269" s="215"/>
      <c r="S1269" s="218"/>
      <c r="T1269" s="215"/>
      <c r="U1269" s="215"/>
      <c r="V1269" s="219"/>
      <c r="W1269" s="219"/>
      <c r="Y1269" s="215"/>
      <c r="Z1269" s="215"/>
      <c r="AA1269" s="215"/>
      <c r="AB1269" s="215"/>
      <c r="AC1269" s="215"/>
      <c r="AD1269" s="215"/>
      <c r="AE1269" s="215"/>
      <c r="AF1269" s="215"/>
      <c r="AG1269" s="215"/>
      <c r="AH1269" s="215"/>
      <c r="AI1269" s="215"/>
      <c r="AJ1269" s="215"/>
      <c r="AK1269" s="215"/>
      <c r="AM1269" s="220"/>
    </row>
    <row r="1270" spans="2:39" x14ac:dyDescent="0.3">
      <c r="B1270" s="215"/>
      <c r="C1270" s="215"/>
      <c r="D1270" s="215"/>
      <c r="E1270" s="215"/>
      <c r="F1270" s="215"/>
      <c r="G1270" s="215"/>
      <c r="H1270" s="215"/>
      <c r="I1270" s="216"/>
      <c r="J1270" s="216"/>
      <c r="K1270" s="217"/>
      <c r="L1270" s="217"/>
      <c r="M1270" s="217"/>
      <c r="N1270" s="217"/>
      <c r="O1270" s="216"/>
      <c r="P1270" s="217"/>
      <c r="Q1270" s="216"/>
      <c r="R1270" s="215"/>
      <c r="S1270" s="218"/>
      <c r="T1270" s="215"/>
      <c r="U1270" s="215"/>
      <c r="V1270" s="219"/>
      <c r="W1270" s="219"/>
      <c r="Y1270" s="215"/>
      <c r="Z1270" s="215"/>
      <c r="AA1270" s="215"/>
      <c r="AB1270" s="215"/>
      <c r="AC1270" s="215"/>
      <c r="AD1270" s="215"/>
      <c r="AE1270" s="215"/>
      <c r="AF1270" s="215"/>
      <c r="AG1270" s="215"/>
      <c r="AH1270" s="215"/>
      <c r="AI1270" s="215"/>
      <c r="AJ1270" s="215"/>
      <c r="AK1270" s="215"/>
      <c r="AM1270" s="220"/>
    </row>
    <row r="1271" spans="2:39" x14ac:dyDescent="0.3">
      <c r="B1271" s="215"/>
      <c r="C1271" s="215"/>
      <c r="D1271" s="215"/>
      <c r="E1271" s="215"/>
      <c r="F1271" s="215"/>
      <c r="G1271" s="215"/>
      <c r="H1271" s="215"/>
      <c r="I1271" s="216"/>
      <c r="J1271" s="216"/>
      <c r="K1271" s="217"/>
      <c r="L1271" s="217"/>
      <c r="M1271" s="217"/>
      <c r="N1271" s="217"/>
      <c r="O1271" s="216"/>
      <c r="P1271" s="217"/>
      <c r="Q1271" s="216"/>
      <c r="R1271" s="215"/>
      <c r="S1271" s="218"/>
      <c r="T1271" s="215"/>
      <c r="U1271" s="215"/>
      <c r="V1271" s="219"/>
      <c r="W1271" s="219"/>
      <c r="Y1271" s="215"/>
      <c r="Z1271" s="215"/>
      <c r="AA1271" s="215"/>
      <c r="AB1271" s="215"/>
      <c r="AC1271" s="215"/>
      <c r="AD1271" s="215"/>
      <c r="AE1271" s="215"/>
      <c r="AF1271" s="215"/>
      <c r="AG1271" s="215"/>
      <c r="AH1271" s="215"/>
      <c r="AI1271" s="215"/>
      <c r="AJ1271" s="215"/>
      <c r="AK1271" s="215"/>
      <c r="AM1271" s="220"/>
    </row>
    <row r="1272" spans="2:39" x14ac:dyDescent="0.3">
      <c r="B1272" s="215"/>
      <c r="C1272" s="215"/>
      <c r="D1272" s="215"/>
      <c r="E1272" s="215"/>
      <c r="F1272" s="215"/>
      <c r="G1272" s="215"/>
      <c r="H1272" s="215"/>
      <c r="I1272" s="216"/>
      <c r="J1272" s="216"/>
      <c r="K1272" s="217"/>
      <c r="L1272" s="217"/>
      <c r="M1272" s="217"/>
      <c r="N1272" s="217"/>
      <c r="O1272" s="216"/>
      <c r="P1272" s="217"/>
      <c r="Q1272" s="216"/>
      <c r="R1272" s="215"/>
      <c r="S1272" s="218"/>
      <c r="T1272" s="215"/>
      <c r="U1272" s="215"/>
      <c r="V1272" s="219"/>
      <c r="W1272" s="219"/>
      <c r="Y1272" s="215"/>
      <c r="Z1272" s="215"/>
      <c r="AA1272" s="215"/>
      <c r="AB1272" s="215"/>
      <c r="AC1272" s="215"/>
      <c r="AD1272" s="215"/>
      <c r="AE1272" s="215"/>
      <c r="AF1272" s="215"/>
      <c r="AG1272" s="215"/>
      <c r="AH1272" s="215"/>
      <c r="AI1272" s="215"/>
      <c r="AJ1272" s="215"/>
      <c r="AK1272" s="215"/>
      <c r="AM1272" s="220"/>
    </row>
    <row r="1273" spans="2:39" x14ac:dyDescent="0.3">
      <c r="B1273" s="215"/>
      <c r="C1273" s="215"/>
      <c r="D1273" s="215"/>
      <c r="E1273" s="215"/>
      <c r="F1273" s="215"/>
      <c r="G1273" s="215"/>
      <c r="H1273" s="215"/>
      <c r="I1273" s="216"/>
      <c r="J1273" s="216"/>
      <c r="K1273" s="217"/>
      <c r="L1273" s="217"/>
      <c r="M1273" s="217"/>
      <c r="N1273" s="217"/>
      <c r="O1273" s="216"/>
      <c r="P1273" s="217"/>
      <c r="Q1273" s="216"/>
      <c r="R1273" s="215"/>
      <c r="S1273" s="218"/>
      <c r="T1273" s="215"/>
      <c r="U1273" s="215"/>
      <c r="V1273" s="219"/>
      <c r="W1273" s="219"/>
      <c r="Y1273" s="215"/>
      <c r="Z1273" s="215"/>
      <c r="AA1273" s="215"/>
      <c r="AB1273" s="215"/>
      <c r="AC1273" s="215"/>
      <c r="AD1273" s="215"/>
      <c r="AE1273" s="215"/>
      <c r="AF1273" s="215"/>
      <c r="AG1273" s="215"/>
      <c r="AH1273" s="215"/>
      <c r="AI1273" s="215"/>
      <c r="AJ1273" s="215"/>
      <c r="AK1273" s="215"/>
      <c r="AM1273" s="220"/>
    </row>
    <row r="1274" spans="2:39" x14ac:dyDescent="0.3">
      <c r="B1274" s="215"/>
      <c r="C1274" s="215"/>
      <c r="D1274" s="215"/>
      <c r="E1274" s="215"/>
      <c r="F1274" s="215"/>
      <c r="G1274" s="215"/>
      <c r="H1274" s="215"/>
      <c r="I1274" s="216"/>
      <c r="J1274" s="216"/>
      <c r="K1274" s="217"/>
      <c r="L1274" s="217"/>
      <c r="M1274" s="217"/>
      <c r="N1274" s="217"/>
      <c r="O1274" s="216"/>
      <c r="P1274" s="217"/>
      <c r="Q1274" s="216"/>
      <c r="R1274" s="215"/>
      <c r="S1274" s="218"/>
      <c r="T1274" s="215"/>
      <c r="U1274" s="215"/>
      <c r="V1274" s="219"/>
      <c r="W1274" s="219"/>
      <c r="Y1274" s="215"/>
      <c r="Z1274" s="215"/>
      <c r="AA1274" s="215"/>
      <c r="AB1274" s="215"/>
      <c r="AC1274" s="215"/>
      <c r="AD1274" s="215"/>
      <c r="AE1274" s="215"/>
      <c r="AF1274" s="215"/>
      <c r="AG1274" s="215"/>
      <c r="AH1274" s="215"/>
      <c r="AI1274" s="215"/>
      <c r="AJ1274" s="215"/>
      <c r="AK1274" s="215"/>
      <c r="AM1274" s="220"/>
    </row>
    <row r="1275" spans="2:39" x14ac:dyDescent="0.3">
      <c r="B1275" s="215"/>
      <c r="C1275" s="215"/>
      <c r="D1275" s="215"/>
      <c r="E1275" s="215"/>
      <c r="F1275" s="215"/>
      <c r="G1275" s="215"/>
      <c r="H1275" s="215"/>
      <c r="I1275" s="216"/>
      <c r="J1275" s="216"/>
      <c r="K1275" s="217"/>
      <c r="L1275" s="217"/>
      <c r="M1275" s="217"/>
      <c r="N1275" s="217"/>
      <c r="O1275" s="216"/>
      <c r="P1275" s="217"/>
      <c r="Q1275" s="216"/>
      <c r="R1275" s="215"/>
      <c r="S1275" s="218"/>
      <c r="T1275" s="215"/>
      <c r="U1275" s="215"/>
      <c r="V1275" s="219"/>
      <c r="W1275" s="219"/>
      <c r="Y1275" s="215"/>
      <c r="Z1275" s="215"/>
      <c r="AA1275" s="215"/>
      <c r="AB1275" s="215"/>
      <c r="AC1275" s="215"/>
      <c r="AD1275" s="215"/>
      <c r="AE1275" s="215"/>
      <c r="AF1275" s="215"/>
      <c r="AG1275" s="215"/>
      <c r="AH1275" s="215"/>
      <c r="AI1275" s="215"/>
      <c r="AJ1275" s="215"/>
      <c r="AK1275" s="215"/>
      <c r="AM1275" s="220"/>
    </row>
    <row r="1276" spans="2:39" x14ac:dyDescent="0.3">
      <c r="B1276" s="215"/>
      <c r="C1276" s="215"/>
      <c r="D1276" s="215"/>
      <c r="E1276" s="215"/>
      <c r="F1276" s="215"/>
      <c r="G1276" s="215"/>
      <c r="H1276" s="215"/>
      <c r="I1276" s="216"/>
      <c r="J1276" s="216"/>
      <c r="K1276" s="217"/>
      <c r="L1276" s="217"/>
      <c r="M1276" s="217"/>
      <c r="N1276" s="217"/>
      <c r="O1276" s="216"/>
      <c r="P1276" s="217"/>
      <c r="Q1276" s="216"/>
      <c r="R1276" s="215"/>
      <c r="S1276" s="218"/>
      <c r="T1276" s="215"/>
      <c r="U1276" s="215"/>
      <c r="V1276" s="219"/>
      <c r="W1276" s="219"/>
      <c r="Y1276" s="215"/>
      <c r="Z1276" s="215"/>
      <c r="AA1276" s="215"/>
      <c r="AB1276" s="215"/>
      <c r="AC1276" s="215"/>
      <c r="AD1276" s="215"/>
      <c r="AE1276" s="215"/>
      <c r="AF1276" s="215"/>
      <c r="AG1276" s="215"/>
      <c r="AH1276" s="215"/>
      <c r="AI1276" s="215"/>
      <c r="AJ1276" s="215"/>
      <c r="AK1276" s="215"/>
      <c r="AM1276" s="220"/>
    </row>
    <row r="1277" spans="2:39" x14ac:dyDescent="0.3">
      <c r="B1277" s="215"/>
      <c r="C1277" s="215"/>
      <c r="D1277" s="215"/>
      <c r="E1277" s="215"/>
      <c r="F1277" s="215"/>
      <c r="G1277" s="215"/>
      <c r="H1277" s="215"/>
      <c r="I1277" s="216"/>
      <c r="J1277" s="216"/>
      <c r="K1277" s="217"/>
      <c r="L1277" s="217"/>
      <c r="M1277" s="217"/>
      <c r="N1277" s="217"/>
      <c r="O1277" s="216"/>
      <c r="P1277" s="217"/>
      <c r="Q1277" s="216"/>
      <c r="R1277" s="215"/>
      <c r="S1277" s="218"/>
      <c r="T1277" s="215"/>
      <c r="U1277" s="215"/>
      <c r="V1277" s="219"/>
      <c r="W1277" s="219"/>
      <c r="Y1277" s="215"/>
      <c r="Z1277" s="215"/>
      <c r="AA1277" s="215"/>
      <c r="AB1277" s="215"/>
      <c r="AC1277" s="215"/>
      <c r="AD1277" s="215"/>
      <c r="AE1277" s="215"/>
      <c r="AF1277" s="215"/>
      <c r="AG1277" s="215"/>
      <c r="AH1277" s="215"/>
      <c r="AI1277" s="215"/>
      <c r="AJ1277" s="215"/>
      <c r="AK1277" s="215"/>
      <c r="AM1277" s="220"/>
    </row>
    <row r="1278" spans="2:39" x14ac:dyDescent="0.3">
      <c r="B1278" s="215"/>
      <c r="C1278" s="215"/>
      <c r="D1278" s="215"/>
      <c r="E1278" s="215"/>
      <c r="F1278" s="215"/>
      <c r="G1278" s="215"/>
      <c r="H1278" s="215"/>
      <c r="I1278" s="216"/>
      <c r="J1278" s="216"/>
      <c r="K1278" s="217"/>
      <c r="L1278" s="217"/>
      <c r="M1278" s="217"/>
      <c r="N1278" s="217"/>
      <c r="O1278" s="216"/>
      <c r="P1278" s="217"/>
      <c r="Q1278" s="216"/>
      <c r="R1278" s="215"/>
      <c r="S1278" s="218"/>
      <c r="T1278" s="215"/>
      <c r="U1278" s="215"/>
      <c r="V1278" s="219"/>
      <c r="W1278" s="219"/>
      <c r="Y1278" s="215"/>
      <c r="Z1278" s="215"/>
      <c r="AA1278" s="215"/>
      <c r="AB1278" s="215"/>
      <c r="AC1278" s="215"/>
      <c r="AD1278" s="215"/>
      <c r="AE1278" s="215"/>
      <c r="AF1278" s="215"/>
      <c r="AG1278" s="215"/>
      <c r="AH1278" s="215"/>
      <c r="AI1278" s="215"/>
      <c r="AJ1278" s="215"/>
      <c r="AK1278" s="215"/>
      <c r="AM1278" s="220"/>
    </row>
    <row r="1279" spans="2:39" x14ac:dyDescent="0.3">
      <c r="B1279" s="215"/>
      <c r="C1279" s="215"/>
      <c r="D1279" s="215"/>
      <c r="E1279" s="215"/>
      <c r="F1279" s="215"/>
      <c r="G1279" s="215"/>
      <c r="H1279" s="215"/>
      <c r="I1279" s="216"/>
      <c r="J1279" s="216"/>
      <c r="K1279" s="217"/>
      <c r="L1279" s="217"/>
      <c r="M1279" s="217"/>
      <c r="N1279" s="217"/>
      <c r="O1279" s="216"/>
      <c r="P1279" s="217"/>
      <c r="Q1279" s="216"/>
      <c r="R1279" s="215"/>
      <c r="S1279" s="218"/>
      <c r="T1279" s="215"/>
      <c r="U1279" s="215"/>
      <c r="V1279" s="219"/>
      <c r="W1279" s="219"/>
      <c r="Y1279" s="215"/>
      <c r="Z1279" s="215"/>
      <c r="AA1279" s="215"/>
      <c r="AB1279" s="215"/>
      <c r="AC1279" s="215"/>
      <c r="AD1279" s="215"/>
      <c r="AE1279" s="215"/>
      <c r="AF1279" s="215"/>
      <c r="AG1279" s="215"/>
      <c r="AH1279" s="215"/>
      <c r="AI1279" s="215"/>
      <c r="AJ1279" s="215"/>
      <c r="AK1279" s="215"/>
      <c r="AM1279" s="220"/>
    </row>
    <row r="1280" spans="2:39" x14ac:dyDescent="0.3">
      <c r="B1280" s="215"/>
      <c r="C1280" s="215"/>
      <c r="D1280" s="215"/>
      <c r="E1280" s="215"/>
      <c r="F1280" s="215"/>
      <c r="G1280" s="215"/>
      <c r="H1280" s="215"/>
      <c r="I1280" s="216"/>
      <c r="J1280" s="216"/>
      <c r="K1280" s="217"/>
      <c r="L1280" s="217"/>
      <c r="M1280" s="217"/>
      <c r="N1280" s="217"/>
      <c r="O1280" s="216"/>
      <c r="P1280" s="217"/>
      <c r="Q1280" s="216"/>
      <c r="R1280" s="215"/>
      <c r="S1280" s="218"/>
      <c r="T1280" s="215"/>
      <c r="U1280" s="215"/>
      <c r="V1280" s="219"/>
      <c r="W1280" s="219"/>
      <c r="Y1280" s="215"/>
      <c r="Z1280" s="215"/>
      <c r="AA1280" s="215"/>
      <c r="AB1280" s="215"/>
      <c r="AC1280" s="215"/>
      <c r="AD1280" s="215"/>
      <c r="AE1280" s="215"/>
      <c r="AF1280" s="215"/>
      <c r="AG1280" s="215"/>
      <c r="AH1280" s="215"/>
      <c r="AI1280" s="215"/>
      <c r="AJ1280" s="215"/>
      <c r="AK1280" s="215"/>
      <c r="AM1280" s="220"/>
    </row>
    <row r="1281" spans="2:39" x14ac:dyDescent="0.3">
      <c r="B1281" s="215"/>
      <c r="C1281" s="215"/>
      <c r="D1281" s="215"/>
      <c r="E1281" s="215"/>
      <c r="F1281" s="215"/>
      <c r="G1281" s="215"/>
      <c r="H1281" s="215"/>
      <c r="I1281" s="216"/>
      <c r="J1281" s="216"/>
      <c r="K1281" s="217"/>
      <c r="L1281" s="217"/>
      <c r="M1281" s="217"/>
      <c r="N1281" s="217"/>
      <c r="O1281" s="216"/>
      <c r="P1281" s="217"/>
      <c r="Q1281" s="216"/>
      <c r="R1281" s="215"/>
      <c r="S1281" s="218"/>
      <c r="T1281" s="215"/>
      <c r="U1281" s="215"/>
      <c r="V1281" s="219"/>
      <c r="W1281" s="219"/>
      <c r="Y1281" s="215"/>
      <c r="Z1281" s="215"/>
      <c r="AA1281" s="215"/>
      <c r="AB1281" s="215"/>
      <c r="AC1281" s="215"/>
      <c r="AD1281" s="215"/>
      <c r="AE1281" s="215"/>
      <c r="AF1281" s="215"/>
      <c r="AG1281" s="215"/>
      <c r="AH1281" s="215"/>
      <c r="AI1281" s="215"/>
      <c r="AJ1281" s="215"/>
      <c r="AK1281" s="215"/>
      <c r="AM1281" s="220"/>
    </row>
    <row r="1282" spans="2:39" x14ac:dyDescent="0.3">
      <c r="B1282" s="215"/>
      <c r="C1282" s="215"/>
      <c r="D1282" s="215"/>
      <c r="E1282" s="215"/>
      <c r="F1282" s="215"/>
      <c r="G1282" s="215"/>
      <c r="H1282" s="215"/>
      <c r="I1282" s="216"/>
      <c r="J1282" s="216"/>
      <c r="K1282" s="217"/>
      <c r="L1282" s="217"/>
      <c r="M1282" s="217"/>
      <c r="N1282" s="217"/>
      <c r="O1282" s="216"/>
      <c r="P1282" s="217"/>
      <c r="Q1282" s="216"/>
      <c r="R1282" s="215"/>
      <c r="S1282" s="218"/>
      <c r="T1282" s="215"/>
      <c r="U1282" s="215"/>
      <c r="V1282" s="219"/>
      <c r="W1282" s="219"/>
      <c r="Y1282" s="215"/>
      <c r="Z1282" s="215"/>
      <c r="AA1282" s="215"/>
      <c r="AB1282" s="215"/>
      <c r="AC1282" s="215"/>
      <c r="AD1282" s="215"/>
      <c r="AE1282" s="215"/>
      <c r="AF1282" s="215"/>
      <c r="AG1282" s="215"/>
      <c r="AH1282" s="215"/>
      <c r="AI1282" s="215"/>
      <c r="AJ1282" s="215"/>
      <c r="AK1282" s="215"/>
      <c r="AM1282" s="220"/>
    </row>
    <row r="1283" spans="2:39" x14ac:dyDescent="0.3">
      <c r="B1283" s="215"/>
      <c r="C1283" s="215"/>
      <c r="D1283" s="215"/>
      <c r="E1283" s="215"/>
      <c r="F1283" s="215"/>
      <c r="G1283" s="215"/>
      <c r="H1283" s="215"/>
      <c r="I1283" s="216"/>
      <c r="J1283" s="216"/>
      <c r="K1283" s="217"/>
      <c r="L1283" s="217"/>
      <c r="M1283" s="217"/>
      <c r="N1283" s="217"/>
      <c r="O1283" s="216"/>
      <c r="P1283" s="217"/>
      <c r="Q1283" s="216"/>
      <c r="R1283" s="215"/>
      <c r="S1283" s="218"/>
      <c r="T1283" s="215"/>
      <c r="U1283" s="215"/>
      <c r="V1283" s="219"/>
      <c r="W1283" s="219"/>
      <c r="Y1283" s="215"/>
      <c r="Z1283" s="215"/>
      <c r="AA1283" s="215"/>
      <c r="AB1283" s="215"/>
      <c r="AC1283" s="215"/>
      <c r="AD1283" s="215"/>
      <c r="AE1283" s="215"/>
      <c r="AF1283" s="215"/>
      <c r="AG1283" s="215"/>
      <c r="AH1283" s="215"/>
      <c r="AI1283" s="215"/>
      <c r="AJ1283" s="215"/>
      <c r="AK1283" s="215"/>
      <c r="AM1283" s="220"/>
    </row>
    <row r="1284" spans="2:39" x14ac:dyDescent="0.3">
      <c r="B1284" s="215"/>
      <c r="C1284" s="215"/>
      <c r="D1284" s="215"/>
      <c r="E1284" s="215"/>
      <c r="F1284" s="215"/>
      <c r="G1284" s="215"/>
      <c r="H1284" s="215"/>
      <c r="I1284" s="216"/>
      <c r="J1284" s="216"/>
      <c r="K1284" s="217"/>
      <c r="L1284" s="217"/>
      <c r="M1284" s="217"/>
      <c r="N1284" s="217"/>
      <c r="O1284" s="216"/>
      <c r="P1284" s="217"/>
      <c r="Q1284" s="216"/>
      <c r="R1284" s="215"/>
      <c r="S1284" s="218"/>
      <c r="T1284" s="215"/>
      <c r="U1284" s="215"/>
      <c r="V1284" s="219"/>
      <c r="W1284" s="219"/>
      <c r="Y1284" s="215"/>
      <c r="Z1284" s="215"/>
      <c r="AA1284" s="215"/>
      <c r="AB1284" s="215"/>
      <c r="AC1284" s="215"/>
      <c r="AD1284" s="215"/>
      <c r="AE1284" s="215"/>
      <c r="AF1284" s="215"/>
      <c r="AG1284" s="215"/>
      <c r="AH1284" s="215"/>
      <c r="AI1284" s="215"/>
      <c r="AJ1284" s="215"/>
      <c r="AK1284" s="215"/>
      <c r="AM1284" s="220"/>
    </row>
    <row r="1285" spans="2:39" x14ac:dyDescent="0.3">
      <c r="B1285" s="215"/>
      <c r="C1285" s="215"/>
      <c r="D1285" s="215"/>
      <c r="E1285" s="215"/>
      <c r="F1285" s="215"/>
      <c r="G1285" s="215"/>
      <c r="H1285" s="215"/>
      <c r="I1285" s="216"/>
      <c r="J1285" s="216"/>
      <c r="K1285" s="217"/>
      <c r="L1285" s="217"/>
      <c r="M1285" s="217"/>
      <c r="N1285" s="217"/>
      <c r="O1285" s="216"/>
      <c r="P1285" s="217"/>
      <c r="Q1285" s="216"/>
      <c r="R1285" s="215"/>
      <c r="S1285" s="218"/>
      <c r="T1285" s="215"/>
      <c r="U1285" s="215"/>
      <c r="V1285" s="219"/>
      <c r="W1285" s="219"/>
      <c r="Y1285" s="215"/>
      <c r="Z1285" s="215"/>
      <c r="AA1285" s="215"/>
      <c r="AB1285" s="215"/>
      <c r="AC1285" s="215"/>
      <c r="AD1285" s="215"/>
      <c r="AE1285" s="215"/>
      <c r="AF1285" s="215"/>
      <c r="AG1285" s="215"/>
      <c r="AH1285" s="215"/>
      <c r="AI1285" s="215"/>
      <c r="AJ1285" s="215"/>
      <c r="AK1285" s="215"/>
      <c r="AM1285" s="220"/>
    </row>
    <row r="1286" spans="2:39" x14ac:dyDescent="0.3">
      <c r="B1286" s="215"/>
      <c r="C1286" s="215"/>
      <c r="D1286" s="215"/>
      <c r="E1286" s="215"/>
      <c r="F1286" s="215"/>
      <c r="G1286" s="215"/>
      <c r="H1286" s="215"/>
      <c r="I1286" s="216"/>
      <c r="J1286" s="216"/>
      <c r="K1286" s="217"/>
      <c r="L1286" s="217"/>
      <c r="M1286" s="217"/>
      <c r="N1286" s="217"/>
      <c r="O1286" s="216"/>
      <c r="P1286" s="217"/>
      <c r="Q1286" s="216"/>
      <c r="R1286" s="215"/>
      <c r="S1286" s="218"/>
      <c r="T1286" s="215"/>
      <c r="U1286" s="215"/>
      <c r="V1286" s="219"/>
      <c r="W1286" s="219"/>
      <c r="Y1286" s="215"/>
      <c r="Z1286" s="215"/>
      <c r="AA1286" s="215"/>
      <c r="AB1286" s="215"/>
      <c r="AC1286" s="215"/>
      <c r="AD1286" s="215"/>
      <c r="AE1286" s="215"/>
      <c r="AF1286" s="215"/>
      <c r="AG1286" s="215"/>
      <c r="AH1286" s="215"/>
      <c r="AI1286" s="215"/>
      <c r="AJ1286" s="215"/>
      <c r="AK1286" s="215"/>
      <c r="AM1286" s="220"/>
    </row>
    <row r="1287" spans="2:39" x14ac:dyDescent="0.3">
      <c r="B1287" s="215"/>
      <c r="C1287" s="215"/>
      <c r="D1287" s="215"/>
      <c r="E1287" s="215"/>
      <c r="F1287" s="215"/>
      <c r="G1287" s="215"/>
      <c r="H1287" s="215"/>
      <c r="I1287" s="216"/>
      <c r="J1287" s="216"/>
      <c r="K1287" s="217"/>
      <c r="L1287" s="217"/>
      <c r="M1287" s="217"/>
      <c r="N1287" s="217"/>
      <c r="O1287" s="216"/>
      <c r="P1287" s="217"/>
      <c r="Q1287" s="216"/>
      <c r="R1287" s="215"/>
      <c r="S1287" s="218"/>
      <c r="T1287" s="215"/>
      <c r="U1287" s="215"/>
      <c r="V1287" s="219"/>
      <c r="W1287" s="219"/>
      <c r="Y1287" s="215"/>
      <c r="Z1287" s="215"/>
      <c r="AA1287" s="215"/>
      <c r="AB1287" s="215"/>
      <c r="AC1287" s="215"/>
      <c r="AD1287" s="215"/>
      <c r="AE1287" s="215"/>
      <c r="AF1287" s="215"/>
      <c r="AG1287" s="215"/>
      <c r="AH1287" s="215"/>
      <c r="AI1287" s="215"/>
      <c r="AJ1287" s="215"/>
      <c r="AK1287" s="215"/>
      <c r="AM1287" s="220"/>
    </row>
    <row r="1288" spans="2:39" x14ac:dyDescent="0.3">
      <c r="B1288" s="215"/>
      <c r="C1288" s="215"/>
      <c r="D1288" s="215"/>
      <c r="E1288" s="215"/>
      <c r="F1288" s="215"/>
      <c r="G1288" s="215"/>
      <c r="H1288" s="215"/>
      <c r="I1288" s="216"/>
      <c r="J1288" s="216"/>
      <c r="K1288" s="217"/>
      <c r="L1288" s="217"/>
      <c r="M1288" s="217"/>
      <c r="N1288" s="217"/>
      <c r="O1288" s="216"/>
      <c r="P1288" s="217"/>
      <c r="Q1288" s="216"/>
      <c r="R1288" s="215"/>
      <c r="S1288" s="218"/>
      <c r="T1288" s="215"/>
      <c r="U1288" s="215"/>
      <c r="V1288" s="219"/>
      <c r="W1288" s="219"/>
      <c r="Y1288" s="215"/>
      <c r="Z1288" s="215"/>
      <c r="AA1288" s="215"/>
      <c r="AB1288" s="215"/>
      <c r="AC1288" s="215"/>
      <c r="AD1288" s="215"/>
      <c r="AE1288" s="215"/>
      <c r="AF1288" s="215"/>
      <c r="AG1288" s="215"/>
      <c r="AH1288" s="215"/>
      <c r="AI1288" s="215"/>
      <c r="AJ1288" s="215"/>
      <c r="AK1288" s="215"/>
      <c r="AM1288" s="220"/>
    </row>
    <row r="1289" spans="2:39" x14ac:dyDescent="0.3">
      <c r="B1289" s="215"/>
      <c r="C1289" s="215"/>
      <c r="D1289" s="215"/>
      <c r="E1289" s="215"/>
      <c r="F1289" s="215"/>
      <c r="G1289" s="215"/>
      <c r="H1289" s="215"/>
      <c r="I1289" s="216"/>
      <c r="J1289" s="216"/>
      <c r="K1289" s="217"/>
      <c r="L1289" s="217"/>
      <c r="M1289" s="217"/>
      <c r="N1289" s="217"/>
      <c r="O1289" s="216"/>
      <c r="P1289" s="217"/>
      <c r="Q1289" s="216"/>
      <c r="R1289" s="215"/>
      <c r="S1289" s="218"/>
      <c r="T1289" s="215"/>
      <c r="U1289" s="215"/>
      <c r="V1289" s="219"/>
      <c r="W1289" s="219"/>
      <c r="Y1289" s="215"/>
      <c r="Z1289" s="215"/>
      <c r="AA1289" s="215"/>
      <c r="AB1289" s="215"/>
      <c r="AC1289" s="215"/>
      <c r="AD1289" s="215"/>
      <c r="AE1289" s="215"/>
      <c r="AF1289" s="215"/>
      <c r="AG1289" s="215"/>
      <c r="AH1289" s="215"/>
      <c r="AI1289" s="215"/>
      <c r="AJ1289" s="215"/>
      <c r="AK1289" s="215"/>
      <c r="AM1289" s="220"/>
    </row>
    <row r="1290" spans="2:39" x14ac:dyDescent="0.3">
      <c r="B1290" s="215"/>
      <c r="C1290" s="215"/>
      <c r="D1290" s="215"/>
      <c r="E1290" s="215"/>
      <c r="F1290" s="215"/>
      <c r="G1290" s="215"/>
      <c r="H1290" s="215"/>
      <c r="I1290" s="216"/>
      <c r="J1290" s="216"/>
      <c r="K1290" s="217"/>
      <c r="L1290" s="217"/>
      <c r="M1290" s="217"/>
      <c r="N1290" s="217"/>
      <c r="O1290" s="216"/>
      <c r="P1290" s="217"/>
      <c r="Q1290" s="216"/>
      <c r="R1290" s="215"/>
      <c r="S1290" s="218"/>
      <c r="T1290" s="215"/>
      <c r="U1290" s="215"/>
      <c r="V1290" s="219"/>
      <c r="W1290" s="219"/>
      <c r="Y1290" s="215"/>
      <c r="Z1290" s="215"/>
      <c r="AA1290" s="215"/>
      <c r="AB1290" s="215"/>
      <c r="AC1290" s="215"/>
      <c r="AD1290" s="215"/>
      <c r="AE1290" s="215"/>
      <c r="AF1290" s="215"/>
      <c r="AG1290" s="215"/>
      <c r="AH1290" s="215"/>
      <c r="AI1290" s="215"/>
      <c r="AJ1290" s="215"/>
      <c r="AK1290" s="215"/>
      <c r="AM1290" s="220"/>
    </row>
    <row r="1291" spans="2:39" x14ac:dyDescent="0.3">
      <c r="B1291" s="215"/>
      <c r="C1291" s="215"/>
      <c r="D1291" s="215"/>
      <c r="E1291" s="215"/>
      <c r="F1291" s="215"/>
      <c r="G1291" s="215"/>
      <c r="H1291" s="215"/>
      <c r="I1291" s="216"/>
      <c r="J1291" s="216"/>
      <c r="K1291" s="217"/>
      <c r="L1291" s="217"/>
      <c r="M1291" s="217"/>
      <c r="N1291" s="217"/>
      <c r="O1291" s="216"/>
      <c r="P1291" s="217"/>
      <c r="Q1291" s="216"/>
      <c r="R1291" s="215"/>
      <c r="S1291" s="218"/>
      <c r="T1291" s="215"/>
      <c r="U1291" s="215"/>
      <c r="V1291" s="219"/>
      <c r="W1291" s="219"/>
      <c r="Y1291" s="215"/>
      <c r="Z1291" s="215"/>
      <c r="AA1291" s="215"/>
      <c r="AB1291" s="215"/>
      <c r="AC1291" s="215"/>
      <c r="AD1291" s="215"/>
      <c r="AE1291" s="215"/>
      <c r="AF1291" s="215"/>
      <c r="AG1291" s="215"/>
      <c r="AH1291" s="215"/>
      <c r="AI1291" s="215"/>
      <c r="AJ1291" s="215"/>
      <c r="AK1291" s="215"/>
      <c r="AM1291" s="220"/>
    </row>
    <row r="1292" spans="2:39" x14ac:dyDescent="0.3">
      <c r="B1292" s="215"/>
      <c r="C1292" s="215"/>
      <c r="D1292" s="215"/>
      <c r="E1292" s="215"/>
      <c r="F1292" s="215"/>
      <c r="G1292" s="215"/>
      <c r="H1292" s="215"/>
      <c r="I1292" s="216"/>
      <c r="J1292" s="216"/>
      <c r="K1292" s="217"/>
      <c r="L1292" s="217"/>
      <c r="M1292" s="217"/>
      <c r="N1292" s="217"/>
      <c r="O1292" s="216"/>
      <c r="P1292" s="217"/>
      <c r="Q1292" s="216"/>
      <c r="R1292" s="215"/>
      <c r="S1292" s="218"/>
      <c r="T1292" s="215"/>
      <c r="U1292" s="215"/>
      <c r="V1292" s="219"/>
      <c r="W1292" s="219"/>
      <c r="Y1292" s="215"/>
      <c r="Z1292" s="215"/>
      <c r="AA1292" s="215"/>
      <c r="AB1292" s="215"/>
      <c r="AC1292" s="215"/>
      <c r="AD1292" s="215"/>
      <c r="AE1292" s="215"/>
      <c r="AF1292" s="215"/>
      <c r="AG1292" s="215"/>
      <c r="AH1292" s="215"/>
      <c r="AI1292" s="215"/>
      <c r="AJ1292" s="215"/>
      <c r="AK1292" s="215"/>
      <c r="AM1292" s="220"/>
    </row>
    <row r="1293" spans="2:39" x14ac:dyDescent="0.3">
      <c r="B1293" s="215"/>
      <c r="C1293" s="215"/>
      <c r="D1293" s="215"/>
      <c r="E1293" s="215"/>
      <c r="F1293" s="215"/>
      <c r="G1293" s="215"/>
      <c r="H1293" s="215"/>
      <c r="I1293" s="216"/>
      <c r="J1293" s="216"/>
      <c r="K1293" s="217"/>
      <c r="L1293" s="217"/>
      <c r="M1293" s="217"/>
      <c r="N1293" s="217"/>
      <c r="O1293" s="216"/>
      <c r="P1293" s="217"/>
      <c r="Q1293" s="216"/>
      <c r="R1293" s="215"/>
      <c r="S1293" s="218"/>
      <c r="T1293" s="215"/>
      <c r="U1293" s="215"/>
      <c r="V1293" s="219"/>
      <c r="W1293" s="219"/>
      <c r="Y1293" s="215"/>
      <c r="Z1293" s="215"/>
      <c r="AA1293" s="215"/>
      <c r="AB1293" s="215"/>
      <c r="AC1293" s="215"/>
      <c r="AD1293" s="215"/>
      <c r="AE1293" s="215"/>
      <c r="AF1293" s="215"/>
      <c r="AG1293" s="215"/>
      <c r="AH1293" s="215"/>
      <c r="AI1293" s="215"/>
      <c r="AJ1293" s="215"/>
      <c r="AK1293" s="215"/>
      <c r="AM1293" s="220"/>
    </row>
    <row r="1294" spans="2:39" x14ac:dyDescent="0.3">
      <c r="B1294" s="215"/>
      <c r="C1294" s="215"/>
      <c r="D1294" s="215"/>
      <c r="E1294" s="215"/>
      <c r="F1294" s="215"/>
      <c r="G1294" s="215"/>
      <c r="H1294" s="215"/>
      <c r="I1294" s="216"/>
      <c r="J1294" s="216"/>
      <c r="K1294" s="217"/>
      <c r="L1294" s="217"/>
      <c r="M1294" s="217"/>
      <c r="N1294" s="217"/>
      <c r="O1294" s="216"/>
      <c r="P1294" s="217"/>
      <c r="Q1294" s="216"/>
      <c r="R1294" s="215"/>
      <c r="S1294" s="218"/>
      <c r="T1294" s="215"/>
      <c r="U1294" s="215"/>
      <c r="V1294" s="219"/>
      <c r="W1294" s="219"/>
      <c r="Y1294" s="215"/>
      <c r="Z1294" s="215"/>
      <c r="AA1294" s="215"/>
      <c r="AB1294" s="215"/>
      <c r="AC1294" s="215"/>
      <c r="AD1294" s="215"/>
      <c r="AE1294" s="215"/>
      <c r="AF1294" s="215"/>
      <c r="AG1294" s="215"/>
      <c r="AH1294" s="215"/>
      <c r="AI1294" s="215"/>
      <c r="AJ1294" s="215"/>
      <c r="AK1294" s="215"/>
      <c r="AM1294" s="220"/>
    </row>
    <row r="1295" spans="2:39" x14ac:dyDescent="0.3">
      <c r="B1295" s="215"/>
      <c r="C1295" s="215"/>
      <c r="D1295" s="215"/>
      <c r="E1295" s="215"/>
      <c r="F1295" s="215"/>
      <c r="G1295" s="215"/>
      <c r="H1295" s="215"/>
      <c r="I1295" s="216"/>
      <c r="J1295" s="216"/>
      <c r="K1295" s="217"/>
      <c r="L1295" s="217"/>
      <c r="M1295" s="217"/>
      <c r="N1295" s="217"/>
      <c r="O1295" s="216"/>
      <c r="P1295" s="217"/>
      <c r="Q1295" s="216"/>
      <c r="R1295" s="215"/>
      <c r="S1295" s="218"/>
      <c r="T1295" s="215"/>
      <c r="U1295" s="215"/>
      <c r="V1295" s="219"/>
      <c r="W1295" s="219"/>
      <c r="Y1295" s="215"/>
      <c r="Z1295" s="215"/>
      <c r="AA1295" s="215"/>
      <c r="AB1295" s="215"/>
      <c r="AC1295" s="215"/>
      <c r="AD1295" s="215"/>
      <c r="AE1295" s="215"/>
      <c r="AF1295" s="215"/>
      <c r="AG1295" s="215"/>
      <c r="AH1295" s="215"/>
      <c r="AI1295" s="215"/>
      <c r="AJ1295" s="215"/>
      <c r="AK1295" s="215"/>
      <c r="AM1295" s="220"/>
    </row>
    <row r="1296" spans="2:39" x14ac:dyDescent="0.3">
      <c r="B1296" s="215"/>
      <c r="C1296" s="215"/>
      <c r="D1296" s="215"/>
      <c r="E1296" s="215"/>
      <c r="F1296" s="215"/>
      <c r="G1296" s="215"/>
      <c r="H1296" s="215"/>
      <c r="I1296" s="216"/>
      <c r="J1296" s="216"/>
      <c r="K1296" s="217"/>
      <c r="L1296" s="217"/>
      <c r="M1296" s="217"/>
      <c r="N1296" s="217"/>
      <c r="O1296" s="216"/>
      <c r="P1296" s="217"/>
      <c r="Q1296" s="216"/>
      <c r="R1296" s="215"/>
      <c r="S1296" s="218"/>
      <c r="T1296" s="215"/>
      <c r="U1296" s="215"/>
      <c r="V1296" s="219"/>
      <c r="W1296" s="219"/>
      <c r="Y1296" s="215"/>
      <c r="Z1296" s="215"/>
      <c r="AA1296" s="215"/>
      <c r="AB1296" s="215"/>
      <c r="AC1296" s="215"/>
      <c r="AD1296" s="215"/>
      <c r="AE1296" s="215"/>
      <c r="AF1296" s="215"/>
      <c r="AG1296" s="215"/>
      <c r="AH1296" s="215"/>
      <c r="AI1296" s="215"/>
      <c r="AJ1296" s="215"/>
      <c r="AK1296" s="215"/>
      <c r="AM1296" s="220"/>
    </row>
    <row r="1297" spans="2:39" x14ac:dyDescent="0.3">
      <c r="B1297" s="215"/>
      <c r="C1297" s="215"/>
      <c r="D1297" s="215"/>
      <c r="E1297" s="215"/>
      <c r="F1297" s="215"/>
      <c r="G1297" s="215"/>
      <c r="H1297" s="215"/>
      <c r="I1297" s="216"/>
      <c r="J1297" s="216"/>
      <c r="K1297" s="217"/>
      <c r="L1297" s="217"/>
      <c r="M1297" s="217"/>
      <c r="N1297" s="217"/>
      <c r="O1297" s="216"/>
      <c r="P1297" s="217"/>
      <c r="Q1297" s="216"/>
      <c r="R1297" s="215"/>
      <c r="S1297" s="218"/>
      <c r="T1297" s="215"/>
      <c r="U1297" s="215"/>
      <c r="V1297" s="219"/>
      <c r="W1297" s="219"/>
      <c r="Y1297" s="215"/>
      <c r="Z1297" s="215"/>
      <c r="AA1297" s="215"/>
      <c r="AB1297" s="215"/>
      <c r="AC1297" s="215"/>
      <c r="AD1297" s="215"/>
      <c r="AE1297" s="215"/>
      <c r="AF1297" s="215"/>
      <c r="AG1297" s="215"/>
      <c r="AH1297" s="215"/>
      <c r="AI1297" s="215"/>
      <c r="AJ1297" s="215"/>
      <c r="AK1297" s="215"/>
      <c r="AM1297" s="220"/>
    </row>
    <row r="1298" spans="2:39" x14ac:dyDescent="0.3">
      <c r="B1298" s="215"/>
      <c r="C1298" s="215"/>
      <c r="D1298" s="215"/>
      <c r="E1298" s="215"/>
      <c r="F1298" s="215"/>
      <c r="G1298" s="215"/>
      <c r="H1298" s="215"/>
      <c r="I1298" s="216"/>
      <c r="J1298" s="216"/>
      <c r="K1298" s="217"/>
      <c r="L1298" s="217"/>
      <c r="M1298" s="217"/>
      <c r="N1298" s="217"/>
      <c r="O1298" s="216"/>
      <c r="P1298" s="217"/>
      <c r="Q1298" s="216"/>
      <c r="R1298" s="215"/>
      <c r="S1298" s="218"/>
      <c r="T1298" s="215"/>
      <c r="U1298" s="215"/>
      <c r="V1298" s="219"/>
      <c r="W1298" s="219"/>
      <c r="Y1298" s="215"/>
      <c r="Z1298" s="215"/>
      <c r="AA1298" s="215"/>
      <c r="AB1298" s="215"/>
      <c r="AC1298" s="215"/>
      <c r="AD1298" s="215"/>
      <c r="AE1298" s="215"/>
      <c r="AF1298" s="215"/>
      <c r="AG1298" s="215"/>
      <c r="AH1298" s="215"/>
      <c r="AI1298" s="215"/>
      <c r="AJ1298" s="215"/>
      <c r="AK1298" s="215"/>
      <c r="AM1298" s="220"/>
    </row>
    <row r="1299" spans="2:39" x14ac:dyDescent="0.3">
      <c r="B1299" s="215"/>
      <c r="C1299" s="215"/>
      <c r="D1299" s="215"/>
      <c r="E1299" s="215"/>
      <c r="F1299" s="215"/>
      <c r="G1299" s="215"/>
      <c r="H1299" s="215"/>
      <c r="I1299" s="216"/>
      <c r="J1299" s="216"/>
      <c r="K1299" s="217"/>
      <c r="L1299" s="217"/>
      <c r="M1299" s="217"/>
      <c r="N1299" s="217"/>
      <c r="O1299" s="216"/>
      <c r="P1299" s="217"/>
      <c r="Q1299" s="216"/>
      <c r="R1299" s="215"/>
      <c r="S1299" s="218"/>
      <c r="T1299" s="215"/>
      <c r="U1299" s="215"/>
      <c r="V1299" s="219"/>
      <c r="W1299" s="219"/>
      <c r="Y1299" s="215"/>
      <c r="Z1299" s="215"/>
      <c r="AA1299" s="215"/>
      <c r="AB1299" s="215"/>
      <c r="AC1299" s="215"/>
      <c r="AD1299" s="215"/>
      <c r="AE1299" s="215"/>
      <c r="AF1299" s="215"/>
      <c r="AG1299" s="215"/>
      <c r="AH1299" s="215"/>
      <c r="AI1299" s="215"/>
      <c r="AJ1299" s="215"/>
      <c r="AK1299" s="215"/>
      <c r="AM1299" s="220"/>
    </row>
    <row r="1300" spans="2:39" x14ac:dyDescent="0.3">
      <c r="B1300" s="215"/>
      <c r="C1300" s="215"/>
      <c r="D1300" s="215"/>
      <c r="E1300" s="215"/>
      <c r="F1300" s="215"/>
      <c r="G1300" s="215"/>
      <c r="H1300" s="215"/>
      <c r="I1300" s="216"/>
      <c r="J1300" s="216"/>
      <c r="K1300" s="217"/>
      <c r="L1300" s="217"/>
      <c r="M1300" s="217"/>
      <c r="N1300" s="217"/>
      <c r="O1300" s="216"/>
      <c r="P1300" s="217"/>
      <c r="Q1300" s="216"/>
      <c r="R1300" s="215"/>
      <c r="S1300" s="218"/>
      <c r="T1300" s="215"/>
      <c r="U1300" s="215"/>
      <c r="V1300" s="219"/>
      <c r="W1300" s="219"/>
      <c r="Y1300" s="215"/>
      <c r="Z1300" s="215"/>
      <c r="AA1300" s="215"/>
      <c r="AB1300" s="215"/>
      <c r="AC1300" s="215"/>
      <c r="AD1300" s="215"/>
      <c r="AE1300" s="215"/>
      <c r="AF1300" s="215"/>
      <c r="AG1300" s="215"/>
      <c r="AH1300" s="215"/>
      <c r="AI1300" s="215"/>
      <c r="AJ1300" s="215"/>
      <c r="AK1300" s="215"/>
      <c r="AM1300" s="220"/>
    </row>
    <row r="1301" spans="2:39" x14ac:dyDescent="0.3">
      <c r="B1301" s="215"/>
      <c r="C1301" s="215"/>
      <c r="D1301" s="215"/>
      <c r="E1301" s="215"/>
      <c r="F1301" s="215"/>
      <c r="G1301" s="215"/>
      <c r="H1301" s="215"/>
      <c r="I1301" s="216"/>
      <c r="J1301" s="216"/>
      <c r="K1301" s="217"/>
      <c r="L1301" s="217"/>
      <c r="M1301" s="217"/>
      <c r="N1301" s="217"/>
      <c r="O1301" s="216"/>
      <c r="P1301" s="217"/>
      <c r="Q1301" s="216"/>
      <c r="R1301" s="215"/>
      <c r="S1301" s="218"/>
      <c r="T1301" s="215"/>
      <c r="U1301" s="215"/>
      <c r="V1301" s="219"/>
      <c r="W1301" s="219"/>
      <c r="Y1301" s="215"/>
      <c r="Z1301" s="215"/>
      <c r="AA1301" s="215"/>
      <c r="AB1301" s="215"/>
      <c r="AC1301" s="215"/>
      <c r="AD1301" s="215"/>
      <c r="AE1301" s="215"/>
      <c r="AF1301" s="215"/>
      <c r="AG1301" s="215"/>
      <c r="AH1301" s="215"/>
      <c r="AI1301" s="215"/>
      <c r="AJ1301" s="215"/>
      <c r="AK1301" s="215"/>
      <c r="AM1301" s="220"/>
    </row>
    <row r="1302" spans="2:39" x14ac:dyDescent="0.3">
      <c r="B1302" s="215"/>
      <c r="C1302" s="215"/>
      <c r="D1302" s="215"/>
      <c r="E1302" s="215"/>
      <c r="F1302" s="215"/>
      <c r="G1302" s="215"/>
      <c r="H1302" s="215"/>
      <c r="I1302" s="216"/>
      <c r="J1302" s="216"/>
      <c r="K1302" s="217"/>
      <c r="L1302" s="217"/>
      <c r="M1302" s="217"/>
      <c r="N1302" s="217"/>
      <c r="O1302" s="216"/>
      <c r="P1302" s="217"/>
      <c r="Q1302" s="216"/>
      <c r="R1302" s="215"/>
      <c r="S1302" s="218"/>
      <c r="T1302" s="215"/>
      <c r="U1302" s="215"/>
      <c r="V1302" s="219"/>
      <c r="W1302" s="219"/>
      <c r="Y1302" s="215"/>
      <c r="Z1302" s="215"/>
      <c r="AA1302" s="215"/>
      <c r="AB1302" s="215"/>
      <c r="AC1302" s="215"/>
      <c r="AD1302" s="215"/>
      <c r="AE1302" s="215"/>
      <c r="AF1302" s="215"/>
      <c r="AG1302" s="215"/>
      <c r="AH1302" s="215"/>
      <c r="AI1302" s="215"/>
      <c r="AJ1302" s="215"/>
      <c r="AK1302" s="215"/>
      <c r="AM1302" s="220"/>
    </row>
    <row r="1303" spans="2:39" x14ac:dyDescent="0.3">
      <c r="B1303" s="215"/>
      <c r="C1303" s="215"/>
      <c r="D1303" s="215"/>
      <c r="E1303" s="215"/>
      <c r="F1303" s="215"/>
      <c r="G1303" s="215"/>
      <c r="H1303" s="215"/>
      <c r="I1303" s="216"/>
      <c r="J1303" s="216"/>
      <c r="K1303" s="217"/>
      <c r="L1303" s="217"/>
      <c r="M1303" s="217"/>
      <c r="N1303" s="217"/>
      <c r="O1303" s="216"/>
      <c r="P1303" s="217"/>
      <c r="Q1303" s="216"/>
      <c r="R1303" s="215"/>
      <c r="S1303" s="218"/>
      <c r="T1303" s="215"/>
      <c r="U1303" s="215"/>
      <c r="V1303" s="219"/>
      <c r="W1303" s="219"/>
      <c r="Y1303" s="215"/>
      <c r="Z1303" s="215"/>
      <c r="AA1303" s="215"/>
      <c r="AB1303" s="215"/>
      <c r="AC1303" s="215"/>
      <c r="AD1303" s="215"/>
      <c r="AE1303" s="215"/>
      <c r="AF1303" s="215"/>
      <c r="AG1303" s="215"/>
      <c r="AH1303" s="215"/>
      <c r="AI1303" s="215"/>
      <c r="AJ1303" s="215"/>
      <c r="AK1303" s="215"/>
      <c r="AM1303" s="220"/>
    </row>
    <row r="1304" spans="2:39" x14ac:dyDescent="0.3">
      <c r="B1304" s="215"/>
      <c r="C1304" s="215"/>
      <c r="D1304" s="215"/>
      <c r="E1304" s="215"/>
      <c r="F1304" s="215"/>
      <c r="G1304" s="215"/>
      <c r="H1304" s="215"/>
      <c r="I1304" s="216"/>
      <c r="J1304" s="216"/>
      <c r="K1304" s="217"/>
      <c r="L1304" s="217"/>
      <c r="M1304" s="217"/>
      <c r="N1304" s="217"/>
      <c r="O1304" s="216"/>
      <c r="P1304" s="217"/>
      <c r="Q1304" s="216"/>
      <c r="R1304" s="215"/>
      <c r="S1304" s="218"/>
      <c r="T1304" s="215"/>
      <c r="U1304" s="215"/>
      <c r="V1304" s="219"/>
      <c r="W1304" s="219"/>
      <c r="Y1304" s="215"/>
      <c r="Z1304" s="215"/>
      <c r="AA1304" s="215"/>
      <c r="AB1304" s="215"/>
      <c r="AC1304" s="215"/>
      <c r="AD1304" s="215"/>
      <c r="AE1304" s="215"/>
      <c r="AF1304" s="215"/>
      <c r="AG1304" s="215"/>
      <c r="AH1304" s="215"/>
      <c r="AI1304" s="215"/>
      <c r="AJ1304" s="215"/>
      <c r="AK1304" s="215"/>
      <c r="AM1304" s="220"/>
    </row>
    <row r="1305" spans="2:39" x14ac:dyDescent="0.3">
      <c r="B1305" s="215"/>
      <c r="C1305" s="215"/>
      <c r="D1305" s="215"/>
      <c r="E1305" s="215"/>
      <c r="F1305" s="215"/>
      <c r="G1305" s="215"/>
      <c r="H1305" s="215"/>
      <c r="I1305" s="216"/>
      <c r="J1305" s="216"/>
      <c r="K1305" s="217"/>
      <c r="L1305" s="217"/>
      <c r="M1305" s="217"/>
      <c r="N1305" s="217"/>
      <c r="O1305" s="216"/>
      <c r="P1305" s="217"/>
      <c r="Q1305" s="216"/>
      <c r="R1305" s="215"/>
      <c r="S1305" s="218"/>
      <c r="T1305" s="215"/>
      <c r="U1305" s="215"/>
      <c r="V1305" s="219"/>
      <c r="W1305" s="219"/>
      <c r="Y1305" s="215"/>
      <c r="Z1305" s="215"/>
      <c r="AA1305" s="215"/>
      <c r="AB1305" s="215"/>
      <c r="AC1305" s="215"/>
      <c r="AD1305" s="215"/>
      <c r="AE1305" s="215"/>
      <c r="AF1305" s="215"/>
      <c r="AG1305" s="215"/>
      <c r="AH1305" s="215"/>
      <c r="AI1305" s="215"/>
      <c r="AJ1305" s="215"/>
      <c r="AK1305" s="215"/>
      <c r="AM1305" s="220"/>
    </row>
    <row r="1306" spans="2:39" x14ac:dyDescent="0.3">
      <c r="B1306" s="215"/>
      <c r="C1306" s="215"/>
      <c r="D1306" s="215"/>
      <c r="E1306" s="215"/>
      <c r="F1306" s="215"/>
      <c r="G1306" s="215"/>
      <c r="H1306" s="215"/>
      <c r="I1306" s="216"/>
      <c r="J1306" s="216"/>
      <c r="K1306" s="217"/>
      <c r="L1306" s="217"/>
      <c r="M1306" s="217"/>
      <c r="N1306" s="217"/>
      <c r="O1306" s="216"/>
      <c r="P1306" s="217"/>
      <c r="Q1306" s="216"/>
      <c r="R1306" s="215"/>
      <c r="S1306" s="218"/>
      <c r="T1306" s="215"/>
      <c r="U1306" s="215"/>
      <c r="V1306" s="219"/>
      <c r="W1306" s="219"/>
      <c r="Y1306" s="215"/>
      <c r="Z1306" s="215"/>
      <c r="AA1306" s="215"/>
      <c r="AB1306" s="215"/>
      <c r="AC1306" s="215"/>
      <c r="AD1306" s="215"/>
      <c r="AE1306" s="215"/>
      <c r="AF1306" s="215"/>
      <c r="AG1306" s="215"/>
      <c r="AH1306" s="215"/>
      <c r="AI1306" s="215"/>
      <c r="AJ1306" s="215"/>
      <c r="AK1306" s="215"/>
      <c r="AM1306" s="220"/>
    </row>
    <row r="1307" spans="2:39" x14ac:dyDescent="0.3">
      <c r="B1307" s="215"/>
      <c r="C1307" s="215"/>
      <c r="D1307" s="215"/>
      <c r="E1307" s="215"/>
      <c r="F1307" s="215"/>
      <c r="G1307" s="215"/>
      <c r="H1307" s="215"/>
      <c r="I1307" s="216"/>
      <c r="J1307" s="216"/>
      <c r="K1307" s="217"/>
      <c r="L1307" s="217"/>
      <c r="M1307" s="217"/>
      <c r="N1307" s="217"/>
      <c r="O1307" s="216"/>
      <c r="P1307" s="217"/>
      <c r="Q1307" s="216"/>
      <c r="R1307" s="215"/>
      <c r="S1307" s="218"/>
      <c r="T1307" s="215"/>
      <c r="U1307" s="215"/>
      <c r="V1307" s="219"/>
      <c r="W1307" s="219"/>
      <c r="Y1307" s="215"/>
      <c r="Z1307" s="215"/>
      <c r="AA1307" s="215"/>
      <c r="AB1307" s="215"/>
      <c r="AC1307" s="215"/>
      <c r="AD1307" s="215"/>
      <c r="AE1307" s="215"/>
      <c r="AF1307" s="215"/>
      <c r="AG1307" s="215"/>
      <c r="AH1307" s="215"/>
      <c r="AI1307" s="215"/>
      <c r="AJ1307" s="215"/>
      <c r="AK1307" s="215"/>
      <c r="AM1307" s="220"/>
    </row>
    <row r="1308" spans="2:39" x14ac:dyDescent="0.3">
      <c r="B1308" s="215"/>
      <c r="C1308" s="215"/>
      <c r="D1308" s="215"/>
      <c r="E1308" s="215"/>
      <c r="F1308" s="215"/>
      <c r="G1308" s="215"/>
      <c r="H1308" s="215"/>
      <c r="I1308" s="216"/>
      <c r="J1308" s="216"/>
      <c r="K1308" s="217"/>
      <c r="L1308" s="217"/>
      <c r="M1308" s="217"/>
      <c r="N1308" s="217"/>
      <c r="O1308" s="216"/>
      <c r="P1308" s="217"/>
      <c r="Q1308" s="216"/>
      <c r="R1308" s="215"/>
      <c r="S1308" s="218"/>
      <c r="T1308" s="215"/>
      <c r="U1308" s="215"/>
      <c r="V1308" s="219"/>
      <c r="W1308" s="219"/>
      <c r="Y1308" s="215"/>
      <c r="Z1308" s="215"/>
      <c r="AA1308" s="215"/>
      <c r="AB1308" s="215"/>
      <c r="AC1308" s="215"/>
      <c r="AD1308" s="215"/>
      <c r="AE1308" s="215"/>
      <c r="AF1308" s="215"/>
      <c r="AG1308" s="215"/>
      <c r="AH1308" s="215"/>
      <c r="AI1308" s="215"/>
      <c r="AJ1308" s="215"/>
      <c r="AK1308" s="215"/>
      <c r="AM1308" s="220"/>
    </row>
    <row r="1309" spans="2:39" x14ac:dyDescent="0.3">
      <c r="B1309" s="215"/>
      <c r="C1309" s="215"/>
      <c r="D1309" s="215"/>
      <c r="E1309" s="215"/>
      <c r="F1309" s="215"/>
      <c r="G1309" s="215"/>
      <c r="H1309" s="215"/>
      <c r="I1309" s="216"/>
      <c r="J1309" s="216"/>
      <c r="K1309" s="217"/>
      <c r="L1309" s="217"/>
      <c r="M1309" s="217"/>
      <c r="N1309" s="217"/>
      <c r="O1309" s="216"/>
      <c r="P1309" s="217"/>
      <c r="Q1309" s="216"/>
      <c r="R1309" s="215"/>
      <c r="S1309" s="218"/>
      <c r="T1309" s="215"/>
      <c r="U1309" s="215"/>
      <c r="V1309" s="219"/>
      <c r="W1309" s="219"/>
      <c r="Y1309" s="215"/>
      <c r="Z1309" s="215"/>
      <c r="AA1309" s="215"/>
      <c r="AB1309" s="215"/>
      <c r="AC1309" s="215"/>
      <c r="AD1309" s="215"/>
      <c r="AE1309" s="215"/>
      <c r="AF1309" s="215"/>
      <c r="AG1309" s="215"/>
      <c r="AH1309" s="215"/>
      <c r="AI1309" s="215"/>
      <c r="AJ1309" s="215"/>
      <c r="AK1309" s="215"/>
      <c r="AM1309" s="220"/>
    </row>
    <row r="1310" spans="2:39" x14ac:dyDescent="0.3">
      <c r="B1310" s="215"/>
      <c r="C1310" s="215"/>
      <c r="D1310" s="215"/>
      <c r="E1310" s="215"/>
      <c r="F1310" s="215"/>
      <c r="G1310" s="215"/>
      <c r="H1310" s="215"/>
      <c r="I1310" s="216"/>
      <c r="J1310" s="216"/>
      <c r="K1310" s="217"/>
      <c r="L1310" s="217"/>
      <c r="M1310" s="217"/>
      <c r="N1310" s="217"/>
      <c r="O1310" s="216"/>
      <c r="P1310" s="217"/>
      <c r="Q1310" s="216"/>
      <c r="R1310" s="215"/>
      <c r="S1310" s="218"/>
      <c r="T1310" s="215"/>
      <c r="U1310" s="215"/>
      <c r="V1310" s="219"/>
      <c r="W1310" s="219"/>
      <c r="Y1310" s="215"/>
      <c r="Z1310" s="215"/>
      <c r="AA1310" s="215"/>
      <c r="AB1310" s="215"/>
      <c r="AC1310" s="215"/>
      <c r="AD1310" s="215"/>
      <c r="AE1310" s="215"/>
      <c r="AF1310" s="215"/>
      <c r="AG1310" s="215"/>
      <c r="AH1310" s="215"/>
      <c r="AI1310" s="215"/>
      <c r="AJ1310" s="215"/>
      <c r="AK1310" s="215"/>
      <c r="AM1310" s="220"/>
    </row>
    <row r="1311" spans="2:39" x14ac:dyDescent="0.3">
      <c r="B1311" s="215"/>
      <c r="C1311" s="215"/>
      <c r="D1311" s="215"/>
      <c r="E1311" s="215"/>
      <c r="F1311" s="215"/>
      <c r="G1311" s="215"/>
      <c r="H1311" s="215"/>
      <c r="I1311" s="216"/>
      <c r="J1311" s="216"/>
      <c r="K1311" s="217"/>
      <c r="L1311" s="217"/>
      <c r="M1311" s="217"/>
      <c r="N1311" s="217"/>
      <c r="O1311" s="216"/>
      <c r="P1311" s="217"/>
      <c r="Q1311" s="216"/>
      <c r="R1311" s="215"/>
      <c r="S1311" s="218"/>
      <c r="T1311" s="215"/>
      <c r="U1311" s="215"/>
      <c r="V1311" s="219"/>
      <c r="W1311" s="219"/>
      <c r="Y1311" s="215"/>
      <c r="Z1311" s="215"/>
      <c r="AA1311" s="215"/>
      <c r="AB1311" s="215"/>
      <c r="AC1311" s="215"/>
      <c r="AD1311" s="215"/>
      <c r="AE1311" s="215"/>
      <c r="AF1311" s="215"/>
      <c r="AG1311" s="215"/>
      <c r="AH1311" s="215"/>
      <c r="AI1311" s="215"/>
      <c r="AJ1311" s="215"/>
      <c r="AK1311" s="215"/>
      <c r="AM1311" s="220"/>
    </row>
    <row r="1312" spans="2:39" x14ac:dyDescent="0.3">
      <c r="B1312" s="215"/>
      <c r="C1312" s="215"/>
      <c r="D1312" s="215"/>
      <c r="E1312" s="215"/>
      <c r="F1312" s="215"/>
      <c r="G1312" s="215"/>
      <c r="H1312" s="215"/>
      <c r="I1312" s="216"/>
      <c r="J1312" s="216"/>
      <c r="K1312" s="217"/>
      <c r="L1312" s="217"/>
      <c r="M1312" s="217"/>
      <c r="N1312" s="217"/>
      <c r="O1312" s="216"/>
      <c r="P1312" s="217"/>
      <c r="Q1312" s="216"/>
      <c r="R1312" s="215"/>
      <c r="S1312" s="218"/>
      <c r="T1312" s="215"/>
      <c r="U1312" s="215"/>
      <c r="V1312" s="219"/>
      <c r="W1312" s="219"/>
      <c r="Y1312" s="215"/>
      <c r="Z1312" s="215"/>
      <c r="AA1312" s="215"/>
      <c r="AB1312" s="215"/>
      <c r="AC1312" s="215"/>
      <c r="AD1312" s="215"/>
      <c r="AE1312" s="215"/>
      <c r="AF1312" s="215"/>
      <c r="AG1312" s="215"/>
      <c r="AH1312" s="215"/>
      <c r="AI1312" s="215"/>
      <c r="AJ1312" s="215"/>
      <c r="AK1312" s="215"/>
      <c r="AM1312" s="220"/>
    </row>
    <row r="1313" spans="2:39" x14ac:dyDescent="0.3">
      <c r="B1313" s="215"/>
      <c r="C1313" s="215"/>
      <c r="D1313" s="215"/>
      <c r="E1313" s="215"/>
      <c r="F1313" s="215"/>
      <c r="G1313" s="215"/>
      <c r="H1313" s="215"/>
      <c r="I1313" s="216"/>
      <c r="J1313" s="216"/>
      <c r="K1313" s="217"/>
      <c r="L1313" s="217"/>
      <c r="M1313" s="217"/>
      <c r="N1313" s="217"/>
      <c r="O1313" s="216"/>
      <c r="P1313" s="217"/>
      <c r="Q1313" s="216"/>
      <c r="R1313" s="215"/>
      <c r="S1313" s="218"/>
      <c r="T1313" s="215"/>
      <c r="U1313" s="215"/>
      <c r="V1313" s="219"/>
      <c r="W1313" s="219"/>
      <c r="Y1313" s="215"/>
      <c r="Z1313" s="215"/>
      <c r="AA1313" s="215"/>
      <c r="AB1313" s="215"/>
      <c r="AC1313" s="215"/>
      <c r="AD1313" s="215"/>
      <c r="AE1313" s="215"/>
      <c r="AF1313" s="215"/>
      <c r="AG1313" s="215"/>
      <c r="AH1313" s="215"/>
      <c r="AI1313" s="215"/>
      <c r="AJ1313" s="215"/>
      <c r="AK1313" s="215"/>
      <c r="AM1313" s="220"/>
    </row>
    <row r="1314" spans="2:39" x14ac:dyDescent="0.3">
      <c r="B1314" s="215"/>
      <c r="C1314" s="215"/>
      <c r="D1314" s="215"/>
      <c r="E1314" s="215"/>
      <c r="F1314" s="215"/>
      <c r="G1314" s="215"/>
      <c r="H1314" s="215"/>
      <c r="I1314" s="216"/>
      <c r="J1314" s="216"/>
      <c r="K1314" s="217"/>
      <c r="L1314" s="217"/>
      <c r="M1314" s="217"/>
      <c r="N1314" s="217"/>
      <c r="O1314" s="216"/>
      <c r="P1314" s="217"/>
      <c r="Q1314" s="216"/>
      <c r="R1314" s="215"/>
      <c r="S1314" s="218"/>
      <c r="T1314" s="215"/>
      <c r="U1314" s="215"/>
      <c r="V1314" s="219"/>
      <c r="W1314" s="219"/>
      <c r="Y1314" s="215"/>
      <c r="Z1314" s="215"/>
      <c r="AA1314" s="215"/>
      <c r="AB1314" s="215"/>
      <c r="AC1314" s="215"/>
      <c r="AD1314" s="215"/>
      <c r="AE1314" s="215"/>
      <c r="AF1314" s="215"/>
      <c r="AG1314" s="215"/>
      <c r="AH1314" s="215"/>
      <c r="AI1314" s="215"/>
      <c r="AJ1314" s="215"/>
      <c r="AK1314" s="215"/>
      <c r="AM1314" s="220"/>
    </row>
    <row r="1315" spans="2:39" x14ac:dyDescent="0.3">
      <c r="B1315" s="215"/>
      <c r="C1315" s="215"/>
      <c r="D1315" s="215"/>
      <c r="E1315" s="215"/>
      <c r="F1315" s="215"/>
      <c r="G1315" s="215"/>
      <c r="H1315" s="215"/>
      <c r="I1315" s="216"/>
      <c r="J1315" s="216"/>
      <c r="K1315" s="217"/>
      <c r="L1315" s="217"/>
      <c r="M1315" s="217"/>
      <c r="N1315" s="217"/>
      <c r="O1315" s="216"/>
      <c r="P1315" s="217"/>
      <c r="Q1315" s="216"/>
      <c r="R1315" s="215"/>
      <c r="S1315" s="218"/>
      <c r="T1315" s="215"/>
      <c r="U1315" s="215"/>
      <c r="V1315" s="219"/>
      <c r="W1315" s="219"/>
      <c r="Y1315" s="215"/>
      <c r="Z1315" s="215"/>
      <c r="AA1315" s="215"/>
      <c r="AB1315" s="215"/>
      <c r="AC1315" s="215"/>
      <c r="AD1315" s="215"/>
      <c r="AE1315" s="215"/>
      <c r="AF1315" s="215"/>
      <c r="AG1315" s="215"/>
      <c r="AH1315" s="215"/>
      <c r="AI1315" s="215"/>
      <c r="AJ1315" s="215"/>
      <c r="AK1315" s="215"/>
      <c r="AM1315" s="220"/>
    </row>
    <row r="1316" spans="2:39" x14ac:dyDescent="0.3">
      <c r="B1316" s="215"/>
      <c r="C1316" s="215"/>
      <c r="D1316" s="215"/>
      <c r="E1316" s="215"/>
      <c r="F1316" s="215"/>
      <c r="G1316" s="215"/>
      <c r="H1316" s="215"/>
      <c r="I1316" s="216"/>
      <c r="J1316" s="216"/>
      <c r="K1316" s="217"/>
      <c r="L1316" s="217"/>
      <c r="M1316" s="217"/>
      <c r="N1316" s="217"/>
      <c r="O1316" s="216"/>
      <c r="P1316" s="217"/>
      <c r="Q1316" s="216"/>
      <c r="R1316" s="215"/>
      <c r="S1316" s="218"/>
      <c r="T1316" s="215"/>
      <c r="U1316" s="215"/>
      <c r="V1316" s="219"/>
      <c r="W1316" s="219"/>
      <c r="Y1316" s="215"/>
      <c r="Z1316" s="215"/>
      <c r="AA1316" s="215"/>
      <c r="AB1316" s="215"/>
      <c r="AC1316" s="215"/>
      <c r="AD1316" s="215"/>
      <c r="AE1316" s="215"/>
      <c r="AF1316" s="215"/>
      <c r="AG1316" s="215"/>
      <c r="AH1316" s="215"/>
      <c r="AI1316" s="215"/>
      <c r="AJ1316" s="215"/>
      <c r="AK1316" s="215"/>
      <c r="AM1316" s="220"/>
    </row>
    <row r="1317" spans="2:39" x14ac:dyDescent="0.3">
      <c r="B1317" s="215"/>
      <c r="C1317" s="215"/>
      <c r="D1317" s="215"/>
      <c r="E1317" s="215"/>
      <c r="F1317" s="215"/>
      <c r="G1317" s="215"/>
      <c r="H1317" s="215"/>
      <c r="I1317" s="216"/>
      <c r="J1317" s="216"/>
      <c r="K1317" s="217"/>
      <c r="L1317" s="217"/>
      <c r="M1317" s="217"/>
      <c r="N1317" s="217"/>
      <c r="O1317" s="216"/>
      <c r="P1317" s="217"/>
      <c r="Q1317" s="216"/>
      <c r="R1317" s="215"/>
      <c r="S1317" s="218"/>
      <c r="T1317" s="215"/>
      <c r="U1317" s="215"/>
      <c r="V1317" s="219"/>
      <c r="W1317" s="219"/>
      <c r="Y1317" s="215"/>
      <c r="Z1317" s="215"/>
      <c r="AA1317" s="215"/>
      <c r="AB1317" s="215"/>
      <c r="AC1317" s="215"/>
      <c r="AD1317" s="215"/>
      <c r="AE1317" s="215"/>
      <c r="AF1317" s="215"/>
      <c r="AG1317" s="215"/>
      <c r="AH1317" s="215"/>
      <c r="AI1317" s="215"/>
      <c r="AJ1317" s="215"/>
      <c r="AK1317" s="215"/>
      <c r="AM1317" s="220"/>
    </row>
    <row r="1318" spans="2:39" x14ac:dyDescent="0.3">
      <c r="B1318" s="215"/>
      <c r="C1318" s="215"/>
      <c r="D1318" s="215"/>
      <c r="E1318" s="215"/>
      <c r="F1318" s="215"/>
      <c r="G1318" s="215"/>
      <c r="H1318" s="215"/>
      <c r="I1318" s="216"/>
      <c r="J1318" s="216"/>
      <c r="K1318" s="217"/>
      <c r="L1318" s="217"/>
      <c r="M1318" s="217"/>
      <c r="N1318" s="217"/>
      <c r="O1318" s="216"/>
      <c r="P1318" s="217"/>
      <c r="Q1318" s="216"/>
      <c r="R1318" s="215"/>
      <c r="S1318" s="218"/>
      <c r="T1318" s="215"/>
      <c r="U1318" s="215"/>
      <c r="V1318" s="219"/>
      <c r="W1318" s="219"/>
      <c r="Y1318" s="215"/>
      <c r="Z1318" s="215"/>
      <c r="AA1318" s="215"/>
      <c r="AB1318" s="215"/>
      <c r="AC1318" s="215"/>
      <c r="AD1318" s="215"/>
      <c r="AE1318" s="215"/>
      <c r="AF1318" s="215"/>
      <c r="AG1318" s="215"/>
      <c r="AH1318" s="215"/>
      <c r="AI1318" s="215"/>
      <c r="AJ1318" s="215"/>
      <c r="AK1318" s="215"/>
      <c r="AM1318" s="220"/>
    </row>
    <row r="1319" spans="2:39" x14ac:dyDescent="0.3">
      <c r="B1319" s="215"/>
      <c r="C1319" s="215"/>
      <c r="D1319" s="215"/>
      <c r="E1319" s="215"/>
      <c r="F1319" s="215"/>
      <c r="G1319" s="215"/>
      <c r="H1319" s="215"/>
      <c r="I1319" s="216"/>
      <c r="J1319" s="216"/>
      <c r="K1319" s="217"/>
      <c r="L1319" s="217"/>
      <c r="M1319" s="217"/>
      <c r="N1319" s="217"/>
      <c r="O1319" s="216"/>
      <c r="P1319" s="217"/>
      <c r="Q1319" s="216"/>
      <c r="R1319" s="215"/>
      <c r="S1319" s="218"/>
      <c r="T1319" s="215"/>
      <c r="U1319" s="215"/>
      <c r="V1319" s="219"/>
      <c r="W1319" s="219"/>
      <c r="Y1319" s="215"/>
      <c r="Z1319" s="215"/>
      <c r="AA1319" s="215"/>
      <c r="AB1319" s="215"/>
      <c r="AC1319" s="215"/>
      <c r="AD1319" s="215"/>
      <c r="AE1319" s="215"/>
      <c r="AF1319" s="215"/>
      <c r="AG1319" s="215"/>
      <c r="AH1319" s="215"/>
      <c r="AI1319" s="215"/>
      <c r="AJ1319" s="215"/>
      <c r="AK1319" s="215"/>
      <c r="AM1319" s="220"/>
    </row>
    <row r="1320" spans="2:39" x14ac:dyDescent="0.3">
      <c r="B1320" s="215"/>
      <c r="C1320" s="215"/>
      <c r="D1320" s="215"/>
      <c r="E1320" s="215"/>
      <c r="F1320" s="215"/>
      <c r="G1320" s="215"/>
      <c r="H1320" s="215"/>
      <c r="I1320" s="216"/>
      <c r="J1320" s="216"/>
      <c r="K1320" s="217"/>
      <c r="L1320" s="217"/>
      <c r="M1320" s="217"/>
      <c r="N1320" s="217"/>
      <c r="O1320" s="216"/>
      <c r="P1320" s="217"/>
      <c r="Q1320" s="216"/>
      <c r="R1320" s="215"/>
      <c r="S1320" s="218"/>
      <c r="T1320" s="215"/>
      <c r="U1320" s="215"/>
      <c r="V1320" s="219"/>
      <c r="W1320" s="219"/>
      <c r="Y1320" s="215"/>
      <c r="Z1320" s="215"/>
      <c r="AA1320" s="215"/>
      <c r="AB1320" s="215"/>
      <c r="AC1320" s="215"/>
      <c r="AD1320" s="215"/>
      <c r="AE1320" s="215"/>
      <c r="AF1320" s="215"/>
      <c r="AG1320" s="215"/>
      <c r="AH1320" s="215"/>
      <c r="AI1320" s="215"/>
      <c r="AJ1320" s="215"/>
      <c r="AK1320" s="215"/>
      <c r="AM1320" s="220"/>
    </row>
    <row r="1321" spans="2:39" x14ac:dyDescent="0.3">
      <c r="B1321" s="215"/>
      <c r="C1321" s="215"/>
      <c r="D1321" s="215"/>
      <c r="E1321" s="215"/>
      <c r="F1321" s="215"/>
      <c r="G1321" s="215"/>
      <c r="H1321" s="215"/>
      <c r="I1321" s="216"/>
      <c r="J1321" s="216"/>
      <c r="K1321" s="217"/>
      <c r="L1321" s="217"/>
      <c r="M1321" s="217"/>
      <c r="N1321" s="217"/>
      <c r="O1321" s="216"/>
      <c r="P1321" s="217"/>
      <c r="Q1321" s="216"/>
      <c r="R1321" s="215"/>
      <c r="S1321" s="218"/>
      <c r="T1321" s="215"/>
      <c r="U1321" s="215"/>
      <c r="V1321" s="219"/>
      <c r="W1321" s="219"/>
      <c r="Y1321" s="215"/>
      <c r="Z1321" s="215"/>
      <c r="AA1321" s="215"/>
      <c r="AB1321" s="215"/>
      <c r="AC1321" s="215"/>
      <c r="AD1321" s="215"/>
      <c r="AE1321" s="215"/>
      <c r="AF1321" s="215"/>
      <c r="AG1321" s="215"/>
      <c r="AH1321" s="215"/>
      <c r="AI1321" s="215"/>
      <c r="AJ1321" s="215"/>
      <c r="AK1321" s="215"/>
      <c r="AM1321" s="220"/>
    </row>
    <row r="1322" spans="2:39" x14ac:dyDescent="0.3">
      <c r="B1322" s="215"/>
      <c r="C1322" s="215"/>
      <c r="D1322" s="215"/>
      <c r="E1322" s="215"/>
      <c r="F1322" s="215"/>
      <c r="G1322" s="215"/>
      <c r="H1322" s="215"/>
      <c r="I1322" s="216"/>
      <c r="J1322" s="216"/>
      <c r="K1322" s="217"/>
      <c r="L1322" s="217"/>
      <c r="M1322" s="217"/>
      <c r="N1322" s="217"/>
      <c r="O1322" s="216"/>
      <c r="P1322" s="217"/>
      <c r="Q1322" s="216"/>
      <c r="R1322" s="215"/>
      <c r="S1322" s="218"/>
      <c r="T1322" s="215"/>
      <c r="U1322" s="215"/>
      <c r="V1322" s="219"/>
      <c r="W1322" s="219"/>
      <c r="Y1322" s="215"/>
      <c r="Z1322" s="215"/>
      <c r="AA1322" s="215"/>
      <c r="AB1322" s="215"/>
      <c r="AC1322" s="215"/>
      <c r="AD1322" s="215"/>
      <c r="AE1322" s="215"/>
      <c r="AF1322" s="215"/>
      <c r="AG1322" s="215"/>
      <c r="AH1322" s="215"/>
      <c r="AI1322" s="215"/>
      <c r="AJ1322" s="215"/>
      <c r="AK1322" s="215"/>
      <c r="AM1322" s="220"/>
    </row>
    <row r="1323" spans="2:39" x14ac:dyDescent="0.3">
      <c r="B1323" s="215"/>
      <c r="C1323" s="215"/>
      <c r="D1323" s="215"/>
      <c r="E1323" s="215"/>
      <c r="F1323" s="215"/>
      <c r="G1323" s="215"/>
      <c r="H1323" s="215"/>
      <c r="I1323" s="216"/>
      <c r="J1323" s="216"/>
      <c r="K1323" s="217"/>
      <c r="L1323" s="217"/>
      <c r="M1323" s="217"/>
      <c r="N1323" s="217"/>
      <c r="O1323" s="216"/>
      <c r="P1323" s="217"/>
      <c r="Q1323" s="216"/>
      <c r="R1323" s="215"/>
      <c r="S1323" s="218"/>
      <c r="T1323" s="215"/>
      <c r="U1323" s="215"/>
      <c r="V1323" s="219"/>
      <c r="W1323" s="219"/>
      <c r="Y1323" s="215"/>
      <c r="Z1323" s="215"/>
      <c r="AA1323" s="215"/>
      <c r="AB1323" s="215"/>
      <c r="AC1323" s="215"/>
      <c r="AD1323" s="215"/>
      <c r="AE1323" s="215"/>
      <c r="AF1323" s="215"/>
      <c r="AG1323" s="215"/>
      <c r="AH1323" s="215"/>
      <c r="AI1323" s="215"/>
      <c r="AJ1323" s="215"/>
      <c r="AK1323" s="215"/>
      <c r="AM1323" s="220"/>
    </row>
    <row r="1324" spans="2:39" x14ac:dyDescent="0.3">
      <c r="B1324" s="215"/>
      <c r="C1324" s="215"/>
      <c r="D1324" s="215"/>
      <c r="E1324" s="215"/>
      <c r="F1324" s="215"/>
      <c r="G1324" s="215"/>
      <c r="H1324" s="215"/>
      <c r="I1324" s="216"/>
      <c r="J1324" s="216"/>
      <c r="K1324" s="217"/>
      <c r="L1324" s="217"/>
      <c r="M1324" s="217"/>
      <c r="N1324" s="217"/>
      <c r="O1324" s="216"/>
      <c r="P1324" s="217"/>
      <c r="Q1324" s="216"/>
      <c r="R1324" s="215"/>
      <c r="S1324" s="218"/>
      <c r="T1324" s="215"/>
      <c r="U1324" s="215"/>
      <c r="V1324" s="219"/>
      <c r="W1324" s="219"/>
      <c r="Y1324" s="215"/>
      <c r="Z1324" s="215"/>
      <c r="AA1324" s="215"/>
      <c r="AB1324" s="215"/>
      <c r="AC1324" s="215"/>
      <c r="AD1324" s="215"/>
      <c r="AE1324" s="215"/>
      <c r="AF1324" s="215"/>
      <c r="AG1324" s="215"/>
      <c r="AH1324" s="215"/>
      <c r="AI1324" s="215"/>
      <c r="AJ1324" s="215"/>
      <c r="AK1324" s="215"/>
      <c r="AM1324" s="220"/>
    </row>
    <row r="1325" spans="2:39" x14ac:dyDescent="0.3">
      <c r="B1325" s="215"/>
      <c r="C1325" s="215"/>
      <c r="D1325" s="215"/>
      <c r="E1325" s="215"/>
      <c r="F1325" s="215"/>
      <c r="G1325" s="215"/>
      <c r="H1325" s="215"/>
      <c r="I1325" s="216"/>
      <c r="J1325" s="216"/>
      <c r="K1325" s="217"/>
      <c r="L1325" s="217"/>
      <c r="M1325" s="217"/>
      <c r="N1325" s="217"/>
      <c r="O1325" s="216"/>
      <c r="P1325" s="217"/>
      <c r="Q1325" s="216"/>
      <c r="R1325" s="215"/>
      <c r="S1325" s="218"/>
      <c r="T1325" s="215"/>
      <c r="U1325" s="215"/>
      <c r="V1325" s="219"/>
      <c r="W1325" s="219"/>
      <c r="Y1325" s="215"/>
      <c r="Z1325" s="215"/>
      <c r="AA1325" s="215"/>
      <c r="AB1325" s="215"/>
      <c r="AC1325" s="215"/>
      <c r="AD1325" s="215"/>
      <c r="AE1325" s="215"/>
      <c r="AF1325" s="215"/>
      <c r="AG1325" s="215"/>
      <c r="AH1325" s="215"/>
      <c r="AI1325" s="215"/>
      <c r="AJ1325" s="215"/>
      <c r="AK1325" s="215"/>
      <c r="AM1325" s="220"/>
    </row>
    <row r="1326" spans="2:39" x14ac:dyDescent="0.3">
      <c r="B1326" s="215"/>
      <c r="C1326" s="215"/>
      <c r="D1326" s="215"/>
      <c r="E1326" s="215"/>
      <c r="F1326" s="215"/>
      <c r="G1326" s="215"/>
      <c r="H1326" s="215"/>
      <c r="I1326" s="216"/>
      <c r="J1326" s="216"/>
      <c r="K1326" s="217"/>
      <c r="L1326" s="217"/>
      <c r="M1326" s="217"/>
      <c r="N1326" s="217"/>
      <c r="O1326" s="216"/>
      <c r="P1326" s="217"/>
      <c r="Q1326" s="216"/>
      <c r="R1326" s="215"/>
      <c r="S1326" s="218"/>
      <c r="T1326" s="215"/>
      <c r="U1326" s="215"/>
      <c r="V1326" s="219"/>
      <c r="W1326" s="219"/>
      <c r="Y1326" s="215"/>
      <c r="Z1326" s="215"/>
      <c r="AA1326" s="215"/>
      <c r="AB1326" s="215"/>
      <c r="AC1326" s="215"/>
      <c r="AD1326" s="215"/>
      <c r="AE1326" s="215"/>
      <c r="AF1326" s="215"/>
      <c r="AG1326" s="215"/>
      <c r="AH1326" s="215"/>
      <c r="AI1326" s="215"/>
      <c r="AJ1326" s="215"/>
      <c r="AK1326" s="215"/>
      <c r="AM1326" s="220"/>
    </row>
    <row r="1327" spans="2:39" x14ac:dyDescent="0.3">
      <c r="B1327" s="215"/>
      <c r="C1327" s="215"/>
      <c r="D1327" s="215"/>
      <c r="E1327" s="215"/>
      <c r="F1327" s="215"/>
      <c r="G1327" s="215"/>
      <c r="H1327" s="215"/>
      <c r="I1327" s="216"/>
      <c r="J1327" s="216"/>
      <c r="K1327" s="217"/>
      <c r="L1327" s="217"/>
      <c r="M1327" s="217"/>
      <c r="N1327" s="217"/>
      <c r="O1327" s="216"/>
      <c r="P1327" s="217"/>
      <c r="Q1327" s="216"/>
      <c r="R1327" s="215"/>
      <c r="S1327" s="218"/>
      <c r="T1327" s="215"/>
      <c r="U1327" s="215"/>
      <c r="V1327" s="219"/>
      <c r="W1327" s="219"/>
      <c r="Y1327" s="215"/>
      <c r="Z1327" s="215"/>
      <c r="AA1327" s="215"/>
      <c r="AB1327" s="215"/>
      <c r="AC1327" s="215"/>
      <c r="AD1327" s="215"/>
      <c r="AE1327" s="215"/>
      <c r="AF1327" s="215"/>
      <c r="AG1327" s="215"/>
      <c r="AH1327" s="215"/>
      <c r="AI1327" s="215"/>
      <c r="AJ1327" s="215"/>
      <c r="AK1327" s="215"/>
      <c r="AM1327" s="220"/>
    </row>
    <row r="1328" spans="2:39" x14ac:dyDescent="0.3">
      <c r="B1328" s="215"/>
      <c r="C1328" s="215"/>
      <c r="D1328" s="215"/>
      <c r="E1328" s="215"/>
      <c r="F1328" s="215"/>
      <c r="G1328" s="215"/>
      <c r="H1328" s="215"/>
      <c r="I1328" s="216"/>
      <c r="J1328" s="216"/>
      <c r="K1328" s="217"/>
      <c r="L1328" s="217"/>
      <c r="M1328" s="217"/>
      <c r="N1328" s="217"/>
      <c r="O1328" s="216"/>
      <c r="P1328" s="217"/>
      <c r="Q1328" s="216"/>
      <c r="R1328" s="215"/>
      <c r="S1328" s="218"/>
      <c r="T1328" s="215"/>
      <c r="U1328" s="215"/>
      <c r="V1328" s="219"/>
      <c r="W1328" s="219"/>
      <c r="Y1328" s="215"/>
      <c r="Z1328" s="215"/>
      <c r="AA1328" s="215"/>
      <c r="AB1328" s="215"/>
      <c r="AC1328" s="215"/>
      <c r="AD1328" s="215"/>
      <c r="AE1328" s="215"/>
      <c r="AF1328" s="215"/>
      <c r="AG1328" s="215"/>
      <c r="AH1328" s="215"/>
      <c r="AI1328" s="215"/>
      <c r="AJ1328" s="215"/>
      <c r="AK1328" s="215"/>
      <c r="AM1328" s="220"/>
    </row>
    <row r="1329" spans="2:39" x14ac:dyDescent="0.3">
      <c r="B1329" s="215"/>
      <c r="C1329" s="215"/>
      <c r="D1329" s="215"/>
      <c r="E1329" s="215"/>
      <c r="F1329" s="215"/>
      <c r="G1329" s="215"/>
      <c r="H1329" s="215"/>
      <c r="I1329" s="216"/>
      <c r="J1329" s="216"/>
      <c r="K1329" s="217"/>
      <c r="L1329" s="217"/>
      <c r="M1329" s="217"/>
      <c r="N1329" s="217"/>
      <c r="O1329" s="216"/>
      <c r="P1329" s="217"/>
      <c r="Q1329" s="216"/>
      <c r="R1329" s="215"/>
      <c r="S1329" s="218"/>
      <c r="T1329" s="215"/>
      <c r="U1329" s="215"/>
      <c r="V1329" s="219"/>
      <c r="W1329" s="219"/>
      <c r="Y1329" s="215"/>
      <c r="Z1329" s="215"/>
      <c r="AA1329" s="215"/>
      <c r="AB1329" s="215"/>
      <c r="AC1329" s="215"/>
      <c r="AD1329" s="215"/>
      <c r="AE1329" s="215"/>
      <c r="AF1329" s="215"/>
      <c r="AG1329" s="215"/>
      <c r="AH1329" s="215"/>
      <c r="AI1329" s="215"/>
      <c r="AJ1329" s="215"/>
      <c r="AK1329" s="215"/>
      <c r="AM1329" s="220"/>
    </row>
    <row r="1330" spans="2:39" x14ac:dyDescent="0.3">
      <c r="B1330" s="215"/>
      <c r="C1330" s="215"/>
      <c r="D1330" s="215"/>
      <c r="E1330" s="215"/>
      <c r="F1330" s="215"/>
      <c r="G1330" s="215"/>
      <c r="H1330" s="215"/>
      <c r="I1330" s="216"/>
      <c r="J1330" s="216"/>
      <c r="K1330" s="217"/>
      <c r="L1330" s="217"/>
      <c r="M1330" s="217"/>
      <c r="N1330" s="217"/>
      <c r="O1330" s="216"/>
      <c r="P1330" s="217"/>
      <c r="Q1330" s="216"/>
      <c r="R1330" s="215"/>
      <c r="S1330" s="218"/>
      <c r="T1330" s="215"/>
      <c r="U1330" s="215"/>
      <c r="V1330" s="219"/>
      <c r="W1330" s="219"/>
      <c r="Y1330" s="215"/>
      <c r="Z1330" s="215"/>
      <c r="AA1330" s="215"/>
      <c r="AB1330" s="215"/>
      <c r="AC1330" s="215"/>
      <c r="AD1330" s="215"/>
      <c r="AE1330" s="215"/>
      <c r="AF1330" s="215"/>
      <c r="AG1330" s="215"/>
      <c r="AH1330" s="215"/>
      <c r="AI1330" s="215"/>
      <c r="AJ1330" s="215"/>
      <c r="AK1330" s="215"/>
      <c r="AM1330" s="220"/>
    </row>
    <row r="1331" spans="2:39" x14ac:dyDescent="0.3">
      <c r="B1331" s="215"/>
      <c r="C1331" s="215"/>
      <c r="D1331" s="215"/>
      <c r="E1331" s="215"/>
      <c r="F1331" s="215"/>
      <c r="G1331" s="215"/>
      <c r="H1331" s="215"/>
      <c r="I1331" s="216"/>
      <c r="J1331" s="216"/>
      <c r="K1331" s="217"/>
      <c r="L1331" s="217"/>
      <c r="M1331" s="217"/>
      <c r="N1331" s="217"/>
      <c r="O1331" s="216"/>
      <c r="P1331" s="217"/>
      <c r="Q1331" s="216"/>
      <c r="R1331" s="215"/>
      <c r="S1331" s="218"/>
      <c r="T1331" s="215"/>
      <c r="U1331" s="215"/>
      <c r="V1331" s="219"/>
      <c r="W1331" s="219"/>
      <c r="Y1331" s="215"/>
      <c r="Z1331" s="215"/>
      <c r="AA1331" s="215"/>
      <c r="AB1331" s="215"/>
      <c r="AC1331" s="215"/>
      <c r="AD1331" s="215"/>
      <c r="AE1331" s="215"/>
      <c r="AF1331" s="215"/>
      <c r="AG1331" s="215"/>
      <c r="AH1331" s="215"/>
      <c r="AI1331" s="215"/>
      <c r="AJ1331" s="215"/>
      <c r="AK1331" s="215"/>
      <c r="AM1331" s="220"/>
    </row>
    <row r="1332" spans="2:39" x14ac:dyDescent="0.3">
      <c r="B1332" s="215"/>
      <c r="C1332" s="215"/>
      <c r="D1332" s="215"/>
      <c r="E1332" s="215"/>
      <c r="F1332" s="215"/>
      <c r="G1332" s="215"/>
      <c r="H1332" s="215"/>
      <c r="I1332" s="216"/>
      <c r="J1332" s="216"/>
      <c r="K1332" s="217"/>
      <c r="L1332" s="217"/>
      <c r="M1332" s="217"/>
      <c r="N1332" s="217"/>
      <c r="O1332" s="216"/>
      <c r="P1332" s="217"/>
      <c r="Q1332" s="216"/>
      <c r="R1332" s="215"/>
      <c r="S1332" s="218"/>
      <c r="T1332" s="215"/>
      <c r="U1332" s="215"/>
      <c r="V1332" s="219"/>
      <c r="W1332" s="219"/>
      <c r="Y1332" s="215"/>
      <c r="Z1332" s="215"/>
      <c r="AA1332" s="215"/>
      <c r="AB1332" s="215"/>
      <c r="AC1332" s="215"/>
      <c r="AD1332" s="215"/>
      <c r="AE1332" s="215"/>
      <c r="AF1332" s="215"/>
      <c r="AG1332" s="215"/>
      <c r="AH1332" s="215"/>
      <c r="AI1332" s="215"/>
      <c r="AJ1332" s="215"/>
      <c r="AK1332" s="215"/>
      <c r="AM1332" s="220"/>
    </row>
    <row r="1333" spans="2:39" x14ac:dyDescent="0.3">
      <c r="B1333" s="215"/>
      <c r="C1333" s="215"/>
      <c r="D1333" s="215"/>
      <c r="E1333" s="215"/>
      <c r="F1333" s="215"/>
      <c r="G1333" s="215"/>
      <c r="H1333" s="215"/>
      <c r="I1333" s="216"/>
      <c r="J1333" s="216"/>
      <c r="K1333" s="217"/>
      <c r="L1333" s="217"/>
      <c r="M1333" s="217"/>
      <c r="N1333" s="217"/>
      <c r="O1333" s="216"/>
      <c r="P1333" s="217"/>
      <c r="Q1333" s="216"/>
      <c r="R1333" s="215"/>
      <c r="S1333" s="218"/>
      <c r="T1333" s="215"/>
      <c r="U1333" s="215"/>
      <c r="V1333" s="219"/>
      <c r="W1333" s="219"/>
      <c r="Y1333" s="215"/>
      <c r="Z1333" s="215"/>
      <c r="AA1333" s="215"/>
      <c r="AB1333" s="215"/>
      <c r="AC1333" s="215"/>
      <c r="AD1333" s="215"/>
      <c r="AE1333" s="215"/>
      <c r="AF1333" s="215"/>
      <c r="AG1333" s="215"/>
      <c r="AH1333" s="215"/>
      <c r="AI1333" s="215"/>
      <c r="AJ1333" s="215"/>
      <c r="AK1333" s="215"/>
      <c r="AM1333" s="220"/>
    </row>
    <row r="1334" spans="2:39" x14ac:dyDescent="0.3">
      <c r="B1334" s="215"/>
      <c r="C1334" s="215"/>
      <c r="D1334" s="215"/>
      <c r="E1334" s="215"/>
      <c r="F1334" s="215"/>
      <c r="G1334" s="215"/>
      <c r="H1334" s="215"/>
      <c r="I1334" s="216"/>
      <c r="J1334" s="216"/>
      <c r="K1334" s="217"/>
      <c r="L1334" s="217"/>
      <c r="M1334" s="217"/>
      <c r="N1334" s="217"/>
      <c r="O1334" s="216"/>
      <c r="P1334" s="217"/>
      <c r="Q1334" s="216"/>
      <c r="R1334" s="215"/>
      <c r="S1334" s="218"/>
      <c r="T1334" s="215"/>
      <c r="U1334" s="215"/>
      <c r="V1334" s="219"/>
      <c r="W1334" s="219"/>
      <c r="Y1334" s="215"/>
      <c r="Z1334" s="215"/>
      <c r="AA1334" s="215"/>
      <c r="AB1334" s="215"/>
      <c r="AC1334" s="215"/>
      <c r="AD1334" s="215"/>
      <c r="AE1334" s="215"/>
      <c r="AF1334" s="215"/>
      <c r="AG1334" s="215"/>
      <c r="AH1334" s="215"/>
      <c r="AI1334" s="215"/>
      <c r="AJ1334" s="215"/>
      <c r="AK1334" s="215"/>
      <c r="AM1334" s="220"/>
    </row>
    <row r="1335" spans="2:39" x14ac:dyDescent="0.3">
      <c r="B1335" s="215"/>
      <c r="C1335" s="215"/>
      <c r="D1335" s="215"/>
      <c r="E1335" s="215"/>
      <c r="F1335" s="215"/>
      <c r="G1335" s="215"/>
      <c r="H1335" s="215"/>
      <c r="I1335" s="216"/>
      <c r="J1335" s="216"/>
      <c r="K1335" s="217"/>
      <c r="L1335" s="217"/>
      <c r="M1335" s="217"/>
      <c r="N1335" s="217"/>
      <c r="O1335" s="216"/>
      <c r="P1335" s="217"/>
      <c r="Q1335" s="216"/>
      <c r="R1335" s="215"/>
      <c r="S1335" s="218"/>
      <c r="T1335" s="215"/>
      <c r="U1335" s="215"/>
      <c r="V1335" s="219"/>
      <c r="W1335" s="219"/>
      <c r="Y1335" s="215"/>
      <c r="Z1335" s="215"/>
      <c r="AA1335" s="215"/>
      <c r="AB1335" s="215"/>
      <c r="AC1335" s="215"/>
      <c r="AD1335" s="215"/>
      <c r="AE1335" s="215"/>
      <c r="AF1335" s="215"/>
      <c r="AG1335" s="215"/>
      <c r="AH1335" s="215"/>
      <c r="AI1335" s="215"/>
      <c r="AJ1335" s="215"/>
      <c r="AK1335" s="215"/>
      <c r="AM1335" s="220"/>
    </row>
    <row r="1336" spans="2:39" x14ac:dyDescent="0.3">
      <c r="B1336" s="215"/>
      <c r="C1336" s="215"/>
      <c r="D1336" s="215"/>
      <c r="E1336" s="215"/>
      <c r="F1336" s="215"/>
      <c r="G1336" s="215"/>
      <c r="H1336" s="215"/>
      <c r="I1336" s="216"/>
      <c r="J1336" s="216"/>
      <c r="K1336" s="217"/>
      <c r="L1336" s="217"/>
      <c r="M1336" s="217"/>
      <c r="N1336" s="217"/>
      <c r="O1336" s="216"/>
      <c r="P1336" s="217"/>
      <c r="Q1336" s="216"/>
      <c r="R1336" s="215"/>
      <c r="S1336" s="218"/>
      <c r="T1336" s="215"/>
      <c r="U1336" s="215"/>
      <c r="V1336" s="219"/>
      <c r="W1336" s="219"/>
      <c r="Y1336" s="215"/>
      <c r="Z1336" s="215"/>
      <c r="AA1336" s="215"/>
      <c r="AB1336" s="215"/>
      <c r="AC1336" s="215"/>
      <c r="AD1336" s="215"/>
      <c r="AE1336" s="215"/>
      <c r="AF1336" s="215"/>
      <c r="AG1336" s="215"/>
      <c r="AH1336" s="215"/>
      <c r="AI1336" s="215"/>
      <c r="AJ1336" s="215"/>
      <c r="AK1336" s="215"/>
      <c r="AM1336" s="220"/>
    </row>
    <row r="1337" spans="2:39" x14ac:dyDescent="0.3">
      <c r="B1337" s="215"/>
      <c r="C1337" s="215"/>
      <c r="D1337" s="215"/>
      <c r="E1337" s="215"/>
      <c r="F1337" s="215"/>
      <c r="G1337" s="215"/>
      <c r="H1337" s="215"/>
      <c r="I1337" s="216"/>
      <c r="J1337" s="216"/>
      <c r="K1337" s="217"/>
      <c r="L1337" s="217"/>
      <c r="M1337" s="217"/>
      <c r="N1337" s="217"/>
      <c r="O1337" s="216"/>
      <c r="P1337" s="217"/>
      <c r="Q1337" s="216"/>
      <c r="R1337" s="215"/>
      <c r="S1337" s="218"/>
      <c r="T1337" s="215"/>
      <c r="U1337" s="215"/>
      <c r="V1337" s="219"/>
      <c r="W1337" s="219"/>
      <c r="Y1337" s="215"/>
      <c r="Z1337" s="215"/>
      <c r="AA1337" s="215"/>
      <c r="AB1337" s="215"/>
      <c r="AC1337" s="215"/>
      <c r="AD1337" s="215"/>
      <c r="AE1337" s="215"/>
      <c r="AF1337" s="215"/>
      <c r="AG1337" s="215"/>
      <c r="AH1337" s="215"/>
      <c r="AI1337" s="215"/>
      <c r="AJ1337" s="215"/>
      <c r="AK1337" s="215"/>
      <c r="AM1337" s="220"/>
    </row>
    <row r="1338" spans="2:39" x14ac:dyDescent="0.3">
      <c r="B1338" s="215"/>
      <c r="C1338" s="215"/>
      <c r="D1338" s="215"/>
      <c r="E1338" s="215"/>
      <c r="F1338" s="215"/>
      <c r="G1338" s="215"/>
      <c r="H1338" s="215"/>
      <c r="I1338" s="216"/>
      <c r="J1338" s="216"/>
      <c r="K1338" s="217"/>
      <c r="L1338" s="217"/>
      <c r="M1338" s="217"/>
      <c r="N1338" s="217"/>
      <c r="O1338" s="216"/>
      <c r="P1338" s="217"/>
      <c r="Q1338" s="216"/>
      <c r="R1338" s="215"/>
      <c r="S1338" s="218"/>
      <c r="T1338" s="215"/>
      <c r="U1338" s="215"/>
      <c r="V1338" s="219"/>
      <c r="W1338" s="219"/>
      <c r="Y1338" s="215"/>
      <c r="Z1338" s="215"/>
      <c r="AA1338" s="215"/>
      <c r="AB1338" s="215"/>
      <c r="AC1338" s="215"/>
      <c r="AD1338" s="215"/>
      <c r="AE1338" s="215"/>
      <c r="AF1338" s="215"/>
      <c r="AG1338" s="215"/>
      <c r="AH1338" s="215"/>
      <c r="AI1338" s="215"/>
      <c r="AJ1338" s="215"/>
      <c r="AK1338" s="215"/>
      <c r="AM1338" s="220"/>
    </row>
    <row r="1339" spans="2:39" x14ac:dyDescent="0.3">
      <c r="B1339" s="215"/>
      <c r="C1339" s="215"/>
      <c r="D1339" s="215"/>
      <c r="E1339" s="215"/>
      <c r="F1339" s="215"/>
      <c r="G1339" s="215"/>
      <c r="H1339" s="215"/>
      <c r="I1339" s="216"/>
      <c r="J1339" s="216"/>
      <c r="K1339" s="217"/>
      <c r="L1339" s="217"/>
      <c r="M1339" s="217"/>
      <c r="N1339" s="217"/>
      <c r="O1339" s="216"/>
      <c r="P1339" s="217"/>
      <c r="Q1339" s="216"/>
      <c r="R1339" s="215"/>
      <c r="S1339" s="218"/>
      <c r="T1339" s="215"/>
      <c r="U1339" s="215"/>
      <c r="V1339" s="219"/>
      <c r="W1339" s="219"/>
      <c r="Y1339" s="215"/>
      <c r="Z1339" s="215"/>
      <c r="AA1339" s="215"/>
      <c r="AB1339" s="215"/>
      <c r="AC1339" s="215"/>
      <c r="AD1339" s="215"/>
      <c r="AE1339" s="215"/>
      <c r="AF1339" s="215"/>
      <c r="AG1339" s="215"/>
      <c r="AH1339" s="215"/>
      <c r="AI1339" s="215"/>
      <c r="AJ1339" s="215"/>
      <c r="AK1339" s="215"/>
      <c r="AM1339" s="220"/>
    </row>
    <row r="1340" spans="2:39" x14ac:dyDescent="0.3">
      <c r="B1340" s="215"/>
      <c r="C1340" s="215"/>
      <c r="D1340" s="215"/>
      <c r="E1340" s="215"/>
      <c r="F1340" s="215"/>
      <c r="G1340" s="215"/>
      <c r="H1340" s="215"/>
      <c r="I1340" s="216"/>
      <c r="J1340" s="216"/>
      <c r="K1340" s="217"/>
      <c r="L1340" s="217"/>
      <c r="M1340" s="217"/>
      <c r="N1340" s="217"/>
      <c r="O1340" s="216"/>
      <c r="P1340" s="217"/>
      <c r="Q1340" s="216"/>
      <c r="R1340" s="215"/>
      <c r="S1340" s="218"/>
      <c r="T1340" s="215"/>
      <c r="U1340" s="215"/>
      <c r="V1340" s="219"/>
      <c r="W1340" s="219"/>
      <c r="Y1340" s="215"/>
      <c r="Z1340" s="215"/>
      <c r="AA1340" s="215"/>
      <c r="AB1340" s="215"/>
      <c r="AC1340" s="215"/>
      <c r="AD1340" s="215"/>
      <c r="AE1340" s="215"/>
      <c r="AF1340" s="215"/>
      <c r="AG1340" s="215"/>
      <c r="AH1340" s="215"/>
      <c r="AI1340" s="215"/>
      <c r="AJ1340" s="215"/>
      <c r="AK1340" s="215"/>
      <c r="AM1340" s="220"/>
    </row>
    <row r="1341" spans="2:39" x14ac:dyDescent="0.3">
      <c r="B1341" s="215"/>
      <c r="C1341" s="215"/>
      <c r="D1341" s="215"/>
      <c r="E1341" s="215"/>
      <c r="F1341" s="215"/>
      <c r="G1341" s="215"/>
      <c r="H1341" s="215"/>
      <c r="I1341" s="216"/>
      <c r="J1341" s="216"/>
      <c r="K1341" s="217"/>
      <c r="L1341" s="217"/>
      <c r="M1341" s="217"/>
      <c r="N1341" s="217"/>
      <c r="O1341" s="216"/>
      <c r="P1341" s="217"/>
      <c r="Q1341" s="216"/>
      <c r="R1341" s="215"/>
      <c r="S1341" s="218"/>
      <c r="T1341" s="215"/>
      <c r="U1341" s="215"/>
      <c r="V1341" s="219"/>
      <c r="W1341" s="219"/>
      <c r="Y1341" s="215"/>
      <c r="Z1341" s="215"/>
      <c r="AA1341" s="215"/>
      <c r="AB1341" s="215"/>
      <c r="AC1341" s="215"/>
      <c r="AD1341" s="215"/>
      <c r="AE1341" s="215"/>
      <c r="AF1341" s="215"/>
      <c r="AG1341" s="215"/>
      <c r="AH1341" s="215"/>
      <c r="AI1341" s="215"/>
      <c r="AJ1341" s="215"/>
      <c r="AK1341" s="215"/>
      <c r="AM1341" s="220"/>
    </row>
    <row r="1342" spans="2:39" x14ac:dyDescent="0.3">
      <c r="B1342" s="215"/>
      <c r="C1342" s="215"/>
      <c r="D1342" s="215"/>
      <c r="E1342" s="215"/>
      <c r="F1342" s="215"/>
      <c r="G1342" s="215"/>
      <c r="H1342" s="215"/>
      <c r="I1342" s="216"/>
      <c r="J1342" s="216"/>
      <c r="K1342" s="217"/>
      <c r="L1342" s="217"/>
      <c r="M1342" s="217"/>
      <c r="N1342" s="217"/>
      <c r="O1342" s="216"/>
      <c r="P1342" s="217"/>
      <c r="Q1342" s="216"/>
      <c r="R1342" s="215"/>
      <c r="S1342" s="218"/>
      <c r="T1342" s="215"/>
      <c r="U1342" s="215"/>
      <c r="V1342" s="219"/>
      <c r="W1342" s="219"/>
      <c r="Y1342" s="215"/>
      <c r="Z1342" s="215"/>
      <c r="AA1342" s="215"/>
      <c r="AB1342" s="215"/>
      <c r="AC1342" s="215"/>
      <c r="AD1342" s="215"/>
      <c r="AE1342" s="215"/>
      <c r="AF1342" s="215"/>
      <c r="AG1342" s="215"/>
      <c r="AH1342" s="215"/>
      <c r="AI1342" s="215"/>
      <c r="AJ1342" s="215"/>
      <c r="AK1342" s="215"/>
      <c r="AM1342" s="220"/>
    </row>
    <row r="1343" spans="2:39" x14ac:dyDescent="0.3">
      <c r="B1343" s="215"/>
      <c r="C1343" s="215"/>
      <c r="D1343" s="215"/>
      <c r="E1343" s="215"/>
      <c r="F1343" s="215"/>
      <c r="G1343" s="215"/>
      <c r="H1343" s="215"/>
      <c r="I1343" s="216"/>
      <c r="J1343" s="216"/>
      <c r="K1343" s="217"/>
      <c r="L1343" s="217"/>
      <c r="M1343" s="217"/>
      <c r="N1343" s="217"/>
      <c r="O1343" s="216"/>
      <c r="P1343" s="217"/>
      <c r="Q1343" s="216"/>
      <c r="R1343" s="215"/>
      <c r="S1343" s="218"/>
      <c r="T1343" s="215"/>
      <c r="U1343" s="215"/>
      <c r="V1343" s="219"/>
      <c r="W1343" s="219"/>
      <c r="Y1343" s="215"/>
      <c r="Z1343" s="215"/>
      <c r="AA1343" s="215"/>
      <c r="AB1343" s="215"/>
      <c r="AC1343" s="215"/>
      <c r="AD1343" s="215"/>
      <c r="AE1343" s="215"/>
      <c r="AF1343" s="215"/>
      <c r="AG1343" s="215"/>
      <c r="AH1343" s="215"/>
      <c r="AI1343" s="215"/>
      <c r="AJ1343" s="215"/>
      <c r="AK1343" s="215"/>
      <c r="AM1343" s="220"/>
    </row>
    <row r="1344" spans="2:39" x14ac:dyDescent="0.3">
      <c r="B1344" s="215"/>
      <c r="C1344" s="215"/>
      <c r="D1344" s="215"/>
      <c r="E1344" s="215"/>
      <c r="F1344" s="215"/>
      <c r="G1344" s="215"/>
      <c r="H1344" s="215"/>
      <c r="I1344" s="216"/>
      <c r="J1344" s="216"/>
      <c r="K1344" s="217"/>
      <c r="L1344" s="217"/>
      <c r="M1344" s="217"/>
      <c r="N1344" s="217"/>
      <c r="O1344" s="216"/>
      <c r="P1344" s="217"/>
      <c r="Q1344" s="216"/>
      <c r="R1344" s="215"/>
      <c r="S1344" s="218"/>
      <c r="T1344" s="215"/>
      <c r="U1344" s="215"/>
      <c r="V1344" s="219"/>
      <c r="W1344" s="219"/>
      <c r="Y1344" s="215"/>
      <c r="Z1344" s="215"/>
      <c r="AA1344" s="215"/>
      <c r="AB1344" s="215"/>
      <c r="AC1344" s="215"/>
      <c r="AD1344" s="215"/>
      <c r="AE1344" s="215"/>
      <c r="AF1344" s="215"/>
      <c r="AG1344" s="215"/>
      <c r="AH1344" s="215"/>
      <c r="AI1344" s="215"/>
      <c r="AJ1344" s="215"/>
      <c r="AK1344" s="215"/>
      <c r="AM1344" s="220"/>
    </row>
    <row r="1345" spans="2:39" x14ac:dyDescent="0.3">
      <c r="B1345" s="215"/>
      <c r="C1345" s="215"/>
      <c r="D1345" s="215"/>
      <c r="E1345" s="215"/>
      <c r="F1345" s="215"/>
      <c r="G1345" s="215"/>
      <c r="H1345" s="215"/>
      <c r="I1345" s="216"/>
      <c r="J1345" s="216"/>
      <c r="K1345" s="217"/>
      <c r="L1345" s="217"/>
      <c r="M1345" s="217"/>
      <c r="N1345" s="217"/>
      <c r="O1345" s="216"/>
      <c r="P1345" s="217"/>
      <c r="Q1345" s="216"/>
      <c r="R1345" s="215"/>
      <c r="S1345" s="218"/>
      <c r="T1345" s="215"/>
      <c r="U1345" s="215"/>
      <c r="V1345" s="219"/>
      <c r="W1345" s="219"/>
      <c r="Y1345" s="215"/>
      <c r="Z1345" s="215"/>
      <c r="AA1345" s="215"/>
      <c r="AB1345" s="215"/>
      <c r="AC1345" s="215"/>
      <c r="AD1345" s="215"/>
      <c r="AE1345" s="215"/>
      <c r="AF1345" s="215"/>
      <c r="AG1345" s="215"/>
      <c r="AH1345" s="215"/>
      <c r="AI1345" s="215"/>
      <c r="AJ1345" s="215"/>
      <c r="AK1345" s="215"/>
      <c r="AM1345" s="220"/>
    </row>
    <row r="1346" spans="2:39" x14ac:dyDescent="0.3">
      <c r="B1346" s="215"/>
      <c r="C1346" s="215"/>
      <c r="D1346" s="215"/>
      <c r="E1346" s="215"/>
      <c r="F1346" s="215"/>
      <c r="G1346" s="215"/>
      <c r="H1346" s="215"/>
      <c r="I1346" s="216"/>
      <c r="J1346" s="216"/>
      <c r="K1346" s="217"/>
      <c r="L1346" s="217"/>
      <c r="M1346" s="217"/>
      <c r="N1346" s="217"/>
      <c r="O1346" s="216"/>
      <c r="P1346" s="217"/>
      <c r="Q1346" s="216"/>
      <c r="R1346" s="215"/>
      <c r="S1346" s="218"/>
      <c r="T1346" s="215"/>
      <c r="U1346" s="215"/>
      <c r="V1346" s="219"/>
      <c r="W1346" s="219"/>
      <c r="Y1346" s="215"/>
      <c r="Z1346" s="215"/>
      <c r="AA1346" s="215"/>
      <c r="AB1346" s="215"/>
      <c r="AC1346" s="215"/>
      <c r="AD1346" s="215"/>
      <c r="AE1346" s="215"/>
      <c r="AF1346" s="215"/>
      <c r="AG1346" s="215"/>
      <c r="AH1346" s="215"/>
      <c r="AI1346" s="215"/>
      <c r="AJ1346" s="215"/>
      <c r="AK1346" s="215"/>
      <c r="AM1346" s="220"/>
    </row>
    <row r="1347" spans="2:39" x14ac:dyDescent="0.3">
      <c r="B1347" s="215"/>
      <c r="C1347" s="215"/>
      <c r="D1347" s="215"/>
      <c r="E1347" s="215"/>
      <c r="F1347" s="215"/>
      <c r="G1347" s="215"/>
      <c r="H1347" s="215"/>
      <c r="I1347" s="216"/>
      <c r="J1347" s="216"/>
      <c r="K1347" s="217"/>
      <c r="L1347" s="217"/>
      <c r="M1347" s="217"/>
      <c r="N1347" s="217"/>
      <c r="O1347" s="216"/>
      <c r="P1347" s="217"/>
      <c r="Q1347" s="216"/>
      <c r="R1347" s="215"/>
      <c r="S1347" s="218"/>
      <c r="T1347" s="215"/>
      <c r="U1347" s="215"/>
      <c r="V1347" s="219"/>
      <c r="W1347" s="219"/>
      <c r="Y1347" s="215"/>
      <c r="Z1347" s="215"/>
      <c r="AA1347" s="215"/>
      <c r="AB1347" s="215"/>
      <c r="AC1347" s="215"/>
      <c r="AD1347" s="215"/>
      <c r="AE1347" s="215"/>
      <c r="AF1347" s="215"/>
      <c r="AG1347" s="215"/>
      <c r="AH1347" s="215"/>
      <c r="AI1347" s="215"/>
      <c r="AJ1347" s="215"/>
      <c r="AK1347" s="215"/>
      <c r="AM1347" s="220"/>
    </row>
    <row r="1348" spans="2:39" x14ac:dyDescent="0.3">
      <c r="B1348" s="215"/>
      <c r="C1348" s="215"/>
      <c r="D1348" s="215"/>
      <c r="E1348" s="215"/>
      <c r="F1348" s="215"/>
      <c r="G1348" s="215"/>
      <c r="H1348" s="215"/>
      <c r="I1348" s="216"/>
      <c r="J1348" s="216"/>
      <c r="K1348" s="217"/>
      <c r="L1348" s="217"/>
      <c r="M1348" s="217"/>
      <c r="N1348" s="217"/>
      <c r="O1348" s="216"/>
      <c r="P1348" s="217"/>
      <c r="Q1348" s="216"/>
      <c r="R1348" s="215"/>
      <c r="S1348" s="218"/>
      <c r="T1348" s="215"/>
      <c r="U1348" s="215"/>
      <c r="V1348" s="219"/>
      <c r="W1348" s="219"/>
      <c r="Y1348" s="215"/>
      <c r="Z1348" s="215"/>
      <c r="AA1348" s="215"/>
      <c r="AB1348" s="215"/>
      <c r="AC1348" s="215"/>
      <c r="AD1348" s="215"/>
      <c r="AE1348" s="215"/>
      <c r="AF1348" s="215"/>
      <c r="AG1348" s="215"/>
      <c r="AH1348" s="215"/>
      <c r="AI1348" s="215"/>
      <c r="AJ1348" s="215"/>
      <c r="AK1348" s="215"/>
      <c r="AM1348" s="220"/>
    </row>
    <row r="1349" spans="2:39" x14ac:dyDescent="0.3">
      <c r="B1349" s="215"/>
      <c r="C1349" s="215"/>
      <c r="D1349" s="215"/>
      <c r="E1349" s="215"/>
      <c r="F1349" s="215"/>
      <c r="G1349" s="215"/>
      <c r="H1349" s="215"/>
      <c r="I1349" s="216"/>
      <c r="J1349" s="216"/>
      <c r="K1349" s="217"/>
      <c r="L1349" s="217"/>
      <c r="M1349" s="217"/>
      <c r="N1349" s="217"/>
      <c r="O1349" s="216"/>
      <c r="P1349" s="217"/>
      <c r="Q1349" s="216"/>
      <c r="R1349" s="215"/>
      <c r="S1349" s="218"/>
      <c r="T1349" s="215"/>
      <c r="U1349" s="215"/>
      <c r="V1349" s="219"/>
      <c r="W1349" s="219"/>
      <c r="Y1349" s="215"/>
      <c r="Z1349" s="215"/>
      <c r="AA1349" s="215"/>
      <c r="AB1349" s="215"/>
      <c r="AC1349" s="215"/>
      <c r="AD1349" s="215"/>
      <c r="AE1349" s="215"/>
      <c r="AF1349" s="215"/>
      <c r="AG1349" s="215"/>
      <c r="AH1349" s="215"/>
      <c r="AI1349" s="215"/>
      <c r="AJ1349" s="215"/>
      <c r="AK1349" s="215"/>
      <c r="AM1349" s="220"/>
    </row>
    <row r="1350" spans="2:39" x14ac:dyDescent="0.3">
      <c r="B1350" s="215"/>
      <c r="C1350" s="215"/>
      <c r="D1350" s="215"/>
      <c r="E1350" s="215"/>
      <c r="F1350" s="215"/>
      <c r="G1350" s="215"/>
      <c r="H1350" s="215"/>
      <c r="I1350" s="216"/>
      <c r="J1350" s="216"/>
      <c r="K1350" s="217"/>
      <c r="L1350" s="217"/>
      <c r="M1350" s="217"/>
      <c r="N1350" s="217"/>
      <c r="O1350" s="216"/>
      <c r="P1350" s="217"/>
      <c r="Q1350" s="216"/>
      <c r="R1350" s="215"/>
      <c r="S1350" s="218"/>
      <c r="T1350" s="215"/>
      <c r="U1350" s="215"/>
      <c r="V1350" s="219"/>
      <c r="W1350" s="219"/>
      <c r="Y1350" s="215"/>
      <c r="Z1350" s="215"/>
      <c r="AA1350" s="215"/>
      <c r="AB1350" s="215"/>
      <c r="AC1350" s="215"/>
      <c r="AD1350" s="215"/>
      <c r="AE1350" s="215"/>
      <c r="AF1350" s="215"/>
      <c r="AG1350" s="215"/>
      <c r="AH1350" s="215"/>
      <c r="AI1350" s="215"/>
      <c r="AJ1350" s="215"/>
      <c r="AK1350" s="215"/>
      <c r="AM1350" s="220"/>
    </row>
    <row r="1351" spans="2:39" x14ac:dyDescent="0.3">
      <c r="B1351" s="215"/>
      <c r="C1351" s="215"/>
      <c r="D1351" s="215"/>
      <c r="E1351" s="215"/>
      <c r="F1351" s="215"/>
      <c r="G1351" s="215"/>
      <c r="H1351" s="215"/>
      <c r="I1351" s="216"/>
      <c r="J1351" s="216"/>
      <c r="K1351" s="217"/>
      <c r="L1351" s="217"/>
      <c r="M1351" s="217"/>
      <c r="N1351" s="217"/>
      <c r="O1351" s="216"/>
      <c r="P1351" s="217"/>
      <c r="Q1351" s="216"/>
      <c r="R1351" s="215"/>
      <c r="S1351" s="218"/>
      <c r="T1351" s="215"/>
      <c r="U1351" s="215"/>
      <c r="V1351" s="219"/>
      <c r="W1351" s="219"/>
      <c r="Y1351" s="215"/>
      <c r="Z1351" s="215"/>
      <c r="AA1351" s="215"/>
      <c r="AB1351" s="215"/>
      <c r="AC1351" s="215"/>
      <c r="AD1351" s="215"/>
      <c r="AE1351" s="215"/>
      <c r="AF1351" s="215"/>
      <c r="AG1351" s="215"/>
      <c r="AH1351" s="215"/>
      <c r="AI1351" s="215"/>
      <c r="AJ1351" s="215"/>
      <c r="AK1351" s="215"/>
      <c r="AM1351" s="220"/>
    </row>
    <row r="1352" spans="2:39" x14ac:dyDescent="0.3">
      <c r="B1352" s="215"/>
      <c r="C1352" s="215"/>
      <c r="D1352" s="215"/>
      <c r="E1352" s="215"/>
      <c r="F1352" s="215"/>
      <c r="G1352" s="215"/>
      <c r="H1352" s="215"/>
      <c r="I1352" s="216"/>
      <c r="J1352" s="216"/>
      <c r="K1352" s="217"/>
      <c r="L1352" s="217"/>
      <c r="M1352" s="217"/>
      <c r="N1352" s="217"/>
      <c r="O1352" s="216"/>
      <c r="P1352" s="217"/>
      <c r="Q1352" s="216"/>
      <c r="R1352" s="215"/>
      <c r="S1352" s="218"/>
      <c r="T1352" s="215"/>
      <c r="U1352" s="215"/>
      <c r="V1352" s="219"/>
      <c r="W1352" s="219"/>
      <c r="Y1352" s="215"/>
      <c r="Z1352" s="215"/>
      <c r="AA1352" s="215"/>
      <c r="AB1352" s="215"/>
      <c r="AC1352" s="215"/>
      <c r="AD1352" s="215"/>
      <c r="AE1352" s="215"/>
      <c r="AF1352" s="215"/>
      <c r="AG1352" s="215"/>
      <c r="AH1352" s="215"/>
      <c r="AI1352" s="215"/>
      <c r="AJ1352" s="215"/>
      <c r="AK1352" s="215"/>
      <c r="AM1352" s="220"/>
    </row>
    <row r="1353" spans="2:39" x14ac:dyDescent="0.3">
      <c r="B1353" s="215"/>
      <c r="C1353" s="215"/>
      <c r="D1353" s="215"/>
      <c r="E1353" s="215"/>
      <c r="F1353" s="215"/>
      <c r="G1353" s="215"/>
      <c r="H1353" s="215"/>
      <c r="I1353" s="216"/>
      <c r="J1353" s="216"/>
      <c r="K1353" s="217"/>
      <c r="L1353" s="217"/>
      <c r="M1353" s="217"/>
      <c r="N1353" s="217"/>
      <c r="O1353" s="216"/>
      <c r="P1353" s="217"/>
      <c r="Q1353" s="216"/>
      <c r="R1353" s="215"/>
      <c r="S1353" s="218"/>
      <c r="T1353" s="215"/>
      <c r="U1353" s="215"/>
      <c r="V1353" s="219"/>
      <c r="W1353" s="219"/>
      <c r="Y1353" s="215"/>
      <c r="Z1353" s="215"/>
      <c r="AA1353" s="215"/>
      <c r="AB1353" s="215"/>
      <c r="AC1353" s="215"/>
      <c r="AD1353" s="215"/>
      <c r="AE1353" s="215"/>
      <c r="AF1353" s="215"/>
      <c r="AG1353" s="215"/>
      <c r="AH1353" s="215"/>
      <c r="AI1353" s="215"/>
      <c r="AJ1353" s="215"/>
      <c r="AK1353" s="215"/>
      <c r="AM1353" s="220"/>
    </row>
    <row r="1354" spans="2:39" x14ac:dyDescent="0.3">
      <c r="B1354" s="215"/>
      <c r="C1354" s="215"/>
      <c r="D1354" s="215"/>
      <c r="E1354" s="215"/>
      <c r="F1354" s="215"/>
      <c r="G1354" s="215"/>
      <c r="H1354" s="215"/>
      <c r="I1354" s="216"/>
      <c r="J1354" s="216"/>
      <c r="K1354" s="217"/>
      <c r="L1354" s="217"/>
      <c r="M1354" s="217"/>
      <c r="N1354" s="217"/>
      <c r="O1354" s="216"/>
      <c r="P1354" s="217"/>
      <c r="Q1354" s="216"/>
      <c r="R1354" s="215"/>
      <c r="S1354" s="218"/>
      <c r="T1354" s="215"/>
      <c r="U1354" s="215"/>
      <c r="V1354" s="219"/>
      <c r="W1354" s="219"/>
      <c r="Y1354" s="215"/>
      <c r="Z1354" s="215"/>
      <c r="AA1354" s="215"/>
      <c r="AB1354" s="215"/>
      <c r="AC1354" s="215"/>
      <c r="AD1354" s="215"/>
      <c r="AE1354" s="215"/>
      <c r="AF1354" s="215"/>
      <c r="AG1354" s="215"/>
      <c r="AH1354" s="215"/>
      <c r="AI1354" s="215"/>
      <c r="AJ1354" s="215"/>
      <c r="AK1354" s="215"/>
      <c r="AM1354" s="220"/>
    </row>
    <row r="1355" spans="2:39" x14ac:dyDescent="0.3">
      <c r="B1355" s="215"/>
      <c r="C1355" s="215"/>
      <c r="D1355" s="215"/>
      <c r="E1355" s="215"/>
      <c r="F1355" s="215"/>
      <c r="G1355" s="215"/>
      <c r="H1355" s="215"/>
      <c r="I1355" s="216"/>
      <c r="J1355" s="216"/>
      <c r="K1355" s="217"/>
      <c r="L1355" s="217"/>
      <c r="M1355" s="217"/>
      <c r="N1355" s="217"/>
      <c r="O1355" s="216"/>
      <c r="P1355" s="217"/>
      <c r="Q1355" s="216"/>
      <c r="R1355" s="215"/>
      <c r="S1355" s="218"/>
      <c r="T1355" s="215"/>
      <c r="U1355" s="215"/>
      <c r="V1355" s="219"/>
      <c r="W1355" s="219"/>
      <c r="Y1355" s="215"/>
      <c r="Z1355" s="215"/>
      <c r="AA1355" s="215"/>
      <c r="AB1355" s="215"/>
      <c r="AC1355" s="215"/>
      <c r="AD1355" s="215"/>
      <c r="AE1355" s="215"/>
      <c r="AF1355" s="215"/>
      <c r="AG1355" s="215"/>
      <c r="AH1355" s="215"/>
      <c r="AI1355" s="215"/>
      <c r="AJ1355" s="215"/>
      <c r="AK1355" s="215"/>
      <c r="AM1355" s="220"/>
    </row>
    <row r="1356" spans="2:39" x14ac:dyDescent="0.3">
      <c r="B1356" s="215"/>
      <c r="C1356" s="215"/>
      <c r="D1356" s="215"/>
      <c r="E1356" s="215"/>
      <c r="F1356" s="215"/>
      <c r="G1356" s="215"/>
      <c r="H1356" s="215"/>
      <c r="I1356" s="216"/>
      <c r="J1356" s="216"/>
      <c r="K1356" s="217"/>
      <c r="L1356" s="217"/>
      <c r="M1356" s="217"/>
      <c r="N1356" s="217"/>
      <c r="O1356" s="216"/>
      <c r="P1356" s="217"/>
      <c r="Q1356" s="216"/>
      <c r="R1356" s="215"/>
      <c r="S1356" s="218"/>
      <c r="T1356" s="215"/>
      <c r="U1356" s="215"/>
      <c r="V1356" s="219"/>
      <c r="W1356" s="219"/>
      <c r="Y1356" s="215"/>
      <c r="Z1356" s="215"/>
      <c r="AA1356" s="215"/>
      <c r="AB1356" s="215"/>
      <c r="AC1356" s="215"/>
      <c r="AD1356" s="215"/>
      <c r="AE1356" s="215"/>
      <c r="AF1356" s="215"/>
      <c r="AG1356" s="215"/>
      <c r="AH1356" s="215"/>
      <c r="AI1356" s="215"/>
      <c r="AJ1356" s="215"/>
      <c r="AK1356" s="215"/>
      <c r="AM1356" s="220"/>
    </row>
    <row r="1357" spans="2:39" x14ac:dyDescent="0.3">
      <c r="B1357" s="215"/>
      <c r="C1357" s="215"/>
      <c r="D1357" s="215"/>
      <c r="E1357" s="215"/>
      <c r="F1357" s="215"/>
      <c r="G1357" s="215"/>
      <c r="H1357" s="215"/>
      <c r="I1357" s="216"/>
      <c r="J1357" s="216"/>
      <c r="K1357" s="217"/>
      <c r="L1357" s="217"/>
      <c r="M1357" s="217"/>
      <c r="N1357" s="217"/>
      <c r="O1357" s="216"/>
      <c r="P1357" s="217"/>
      <c r="Q1357" s="216"/>
      <c r="R1357" s="215"/>
      <c r="S1357" s="218"/>
      <c r="T1357" s="215"/>
      <c r="U1357" s="215"/>
      <c r="V1357" s="219"/>
      <c r="W1357" s="219"/>
      <c r="Y1357" s="215"/>
      <c r="Z1357" s="215"/>
      <c r="AA1357" s="215"/>
      <c r="AB1357" s="215"/>
      <c r="AC1357" s="215"/>
      <c r="AD1357" s="215"/>
      <c r="AE1357" s="215"/>
      <c r="AF1357" s="215"/>
      <c r="AG1357" s="215"/>
      <c r="AH1357" s="215"/>
      <c r="AI1357" s="215"/>
      <c r="AJ1357" s="215"/>
      <c r="AK1357" s="215"/>
      <c r="AM1357" s="220"/>
    </row>
    <row r="1358" spans="2:39" x14ac:dyDescent="0.3">
      <c r="B1358" s="215"/>
      <c r="C1358" s="215"/>
      <c r="D1358" s="215"/>
      <c r="E1358" s="215"/>
      <c r="F1358" s="215"/>
      <c r="G1358" s="215"/>
      <c r="H1358" s="215"/>
      <c r="I1358" s="216"/>
      <c r="J1358" s="216"/>
      <c r="K1358" s="217"/>
      <c r="L1358" s="217"/>
      <c r="M1358" s="217"/>
      <c r="N1358" s="217"/>
      <c r="O1358" s="216"/>
      <c r="P1358" s="217"/>
      <c r="Q1358" s="216"/>
      <c r="R1358" s="215"/>
      <c r="S1358" s="218"/>
      <c r="T1358" s="215"/>
      <c r="U1358" s="215"/>
      <c r="V1358" s="219"/>
      <c r="W1358" s="219"/>
      <c r="Y1358" s="215"/>
      <c r="Z1358" s="215"/>
      <c r="AA1358" s="215"/>
      <c r="AB1358" s="215"/>
      <c r="AC1358" s="215"/>
      <c r="AD1358" s="215"/>
      <c r="AE1358" s="215"/>
      <c r="AF1358" s="215"/>
      <c r="AG1358" s="215"/>
      <c r="AH1358" s="215"/>
      <c r="AI1358" s="215"/>
      <c r="AJ1358" s="215"/>
      <c r="AK1358" s="215"/>
      <c r="AM1358" s="220"/>
    </row>
    <row r="1359" spans="2:39" x14ac:dyDescent="0.3">
      <c r="B1359" s="215"/>
      <c r="C1359" s="215"/>
      <c r="D1359" s="215"/>
      <c r="E1359" s="215"/>
      <c r="F1359" s="215"/>
      <c r="G1359" s="215"/>
      <c r="H1359" s="215"/>
      <c r="I1359" s="216"/>
      <c r="J1359" s="216"/>
      <c r="K1359" s="217"/>
      <c r="L1359" s="217"/>
      <c r="M1359" s="217"/>
      <c r="N1359" s="217"/>
      <c r="O1359" s="216"/>
      <c r="P1359" s="217"/>
      <c r="Q1359" s="216"/>
      <c r="R1359" s="215"/>
      <c r="S1359" s="218"/>
      <c r="T1359" s="215"/>
      <c r="U1359" s="215"/>
      <c r="V1359" s="219"/>
      <c r="W1359" s="219"/>
      <c r="Y1359" s="215"/>
      <c r="Z1359" s="215"/>
      <c r="AA1359" s="215"/>
      <c r="AB1359" s="215"/>
      <c r="AC1359" s="215"/>
      <c r="AD1359" s="215"/>
      <c r="AE1359" s="215"/>
      <c r="AF1359" s="215"/>
      <c r="AG1359" s="215"/>
      <c r="AH1359" s="215"/>
      <c r="AI1359" s="215"/>
      <c r="AJ1359" s="215"/>
      <c r="AK1359" s="215"/>
      <c r="AM1359" s="220"/>
    </row>
    <row r="1360" spans="2:39" x14ac:dyDescent="0.3">
      <c r="B1360" s="215"/>
      <c r="C1360" s="215"/>
      <c r="D1360" s="215"/>
      <c r="E1360" s="215"/>
      <c r="F1360" s="215"/>
      <c r="G1360" s="215"/>
      <c r="H1360" s="215"/>
      <c r="I1360" s="216"/>
      <c r="J1360" s="216"/>
      <c r="K1360" s="217"/>
      <c r="L1360" s="217"/>
      <c r="M1360" s="217"/>
      <c r="N1360" s="217"/>
      <c r="O1360" s="216"/>
      <c r="P1360" s="217"/>
      <c r="Q1360" s="216"/>
      <c r="R1360" s="215"/>
      <c r="S1360" s="218"/>
      <c r="T1360" s="215"/>
      <c r="U1360" s="215"/>
      <c r="V1360" s="219"/>
      <c r="W1360" s="219"/>
      <c r="Y1360" s="215"/>
      <c r="Z1360" s="215"/>
      <c r="AA1360" s="215"/>
      <c r="AB1360" s="215"/>
      <c r="AC1360" s="215"/>
      <c r="AD1360" s="215"/>
      <c r="AE1360" s="215"/>
      <c r="AF1360" s="215"/>
      <c r="AG1360" s="215"/>
      <c r="AH1360" s="215"/>
      <c r="AI1360" s="215"/>
      <c r="AJ1360" s="215"/>
      <c r="AK1360" s="215"/>
      <c r="AM1360" s="220"/>
    </row>
    <row r="1361" spans="2:39" x14ac:dyDescent="0.3">
      <c r="B1361" s="215"/>
      <c r="C1361" s="215"/>
      <c r="D1361" s="215"/>
      <c r="E1361" s="215"/>
      <c r="F1361" s="215"/>
      <c r="G1361" s="215"/>
      <c r="H1361" s="215"/>
      <c r="I1361" s="216"/>
      <c r="J1361" s="216"/>
      <c r="K1361" s="217"/>
      <c r="L1361" s="217"/>
      <c r="M1361" s="217"/>
      <c r="N1361" s="217"/>
      <c r="O1361" s="216"/>
      <c r="P1361" s="217"/>
      <c r="Q1361" s="216"/>
      <c r="R1361" s="215"/>
      <c r="S1361" s="218"/>
      <c r="T1361" s="215"/>
      <c r="U1361" s="215"/>
      <c r="V1361" s="219"/>
      <c r="W1361" s="219"/>
      <c r="Y1361" s="215"/>
      <c r="Z1361" s="215"/>
      <c r="AA1361" s="215"/>
      <c r="AB1361" s="215"/>
      <c r="AC1361" s="215"/>
      <c r="AD1361" s="215"/>
      <c r="AE1361" s="215"/>
      <c r="AF1361" s="215"/>
      <c r="AG1361" s="215"/>
      <c r="AH1361" s="215"/>
      <c r="AI1361" s="215"/>
      <c r="AJ1361" s="215"/>
      <c r="AK1361" s="215"/>
      <c r="AM1361" s="220"/>
    </row>
    <row r="1362" spans="2:39" x14ac:dyDescent="0.3">
      <c r="B1362" s="215"/>
      <c r="C1362" s="215"/>
      <c r="D1362" s="215"/>
      <c r="E1362" s="215"/>
      <c r="F1362" s="215"/>
      <c r="G1362" s="215"/>
      <c r="H1362" s="215"/>
      <c r="I1362" s="216"/>
      <c r="J1362" s="216"/>
      <c r="K1362" s="217"/>
      <c r="L1362" s="217"/>
      <c r="M1362" s="217"/>
      <c r="N1362" s="217"/>
      <c r="O1362" s="216"/>
      <c r="P1362" s="217"/>
      <c r="Q1362" s="216"/>
      <c r="R1362" s="215"/>
      <c r="S1362" s="218"/>
      <c r="T1362" s="215"/>
      <c r="U1362" s="215"/>
      <c r="V1362" s="219"/>
      <c r="W1362" s="219"/>
      <c r="Y1362" s="215"/>
      <c r="Z1362" s="215"/>
      <c r="AA1362" s="215"/>
      <c r="AB1362" s="215"/>
      <c r="AC1362" s="215"/>
      <c r="AD1362" s="215"/>
      <c r="AE1362" s="215"/>
      <c r="AF1362" s="215"/>
      <c r="AG1362" s="215"/>
      <c r="AH1362" s="215"/>
      <c r="AI1362" s="215"/>
      <c r="AJ1362" s="215"/>
      <c r="AK1362" s="215"/>
      <c r="AM1362" s="220"/>
    </row>
    <row r="1363" spans="2:39" x14ac:dyDescent="0.3">
      <c r="B1363" s="215"/>
      <c r="C1363" s="215"/>
      <c r="D1363" s="215"/>
      <c r="E1363" s="215"/>
      <c r="F1363" s="215"/>
      <c r="G1363" s="215"/>
      <c r="H1363" s="215"/>
      <c r="I1363" s="216"/>
      <c r="J1363" s="216"/>
      <c r="K1363" s="217"/>
      <c r="L1363" s="217"/>
      <c r="M1363" s="217"/>
      <c r="N1363" s="217"/>
      <c r="O1363" s="216"/>
      <c r="P1363" s="217"/>
      <c r="Q1363" s="216"/>
      <c r="R1363" s="215"/>
      <c r="S1363" s="218"/>
      <c r="T1363" s="215"/>
      <c r="U1363" s="215"/>
      <c r="V1363" s="219"/>
      <c r="W1363" s="219"/>
      <c r="Y1363" s="215"/>
      <c r="Z1363" s="215"/>
      <c r="AA1363" s="215"/>
      <c r="AB1363" s="215"/>
      <c r="AC1363" s="215"/>
      <c r="AD1363" s="215"/>
      <c r="AE1363" s="215"/>
      <c r="AF1363" s="215"/>
      <c r="AG1363" s="215"/>
      <c r="AH1363" s="215"/>
      <c r="AI1363" s="215"/>
      <c r="AJ1363" s="215"/>
      <c r="AK1363" s="215"/>
      <c r="AM1363" s="220"/>
    </row>
    <row r="1364" spans="2:39" x14ac:dyDescent="0.3">
      <c r="B1364" s="215"/>
      <c r="C1364" s="215"/>
      <c r="D1364" s="215"/>
      <c r="E1364" s="215"/>
      <c r="F1364" s="215"/>
      <c r="G1364" s="215"/>
      <c r="H1364" s="215"/>
      <c r="I1364" s="216"/>
      <c r="J1364" s="216"/>
      <c r="K1364" s="217"/>
      <c r="L1364" s="217"/>
      <c r="M1364" s="217"/>
      <c r="N1364" s="217"/>
      <c r="O1364" s="216"/>
      <c r="P1364" s="217"/>
      <c r="Q1364" s="216"/>
      <c r="R1364" s="215"/>
      <c r="S1364" s="218"/>
      <c r="T1364" s="215"/>
      <c r="U1364" s="215"/>
      <c r="V1364" s="219"/>
      <c r="W1364" s="219"/>
      <c r="Y1364" s="215"/>
      <c r="Z1364" s="215"/>
      <c r="AA1364" s="215"/>
      <c r="AB1364" s="215"/>
      <c r="AC1364" s="215"/>
      <c r="AD1364" s="215"/>
      <c r="AE1364" s="215"/>
      <c r="AF1364" s="215"/>
      <c r="AG1364" s="215"/>
      <c r="AH1364" s="215"/>
      <c r="AI1364" s="215"/>
      <c r="AJ1364" s="215"/>
      <c r="AK1364" s="215"/>
      <c r="AM1364" s="220"/>
    </row>
    <row r="1365" spans="2:39" x14ac:dyDescent="0.3">
      <c r="B1365" s="215"/>
      <c r="C1365" s="215"/>
      <c r="D1365" s="215"/>
      <c r="E1365" s="215"/>
      <c r="F1365" s="215"/>
      <c r="G1365" s="215"/>
      <c r="H1365" s="215"/>
      <c r="I1365" s="216"/>
      <c r="J1365" s="216"/>
      <c r="K1365" s="217"/>
      <c r="L1365" s="217"/>
      <c r="M1365" s="217"/>
      <c r="N1365" s="217"/>
      <c r="O1365" s="216"/>
      <c r="P1365" s="217"/>
      <c r="Q1365" s="216"/>
      <c r="R1365" s="215"/>
      <c r="S1365" s="218"/>
      <c r="T1365" s="215"/>
      <c r="U1365" s="215"/>
      <c r="V1365" s="219"/>
      <c r="W1365" s="219"/>
      <c r="Y1365" s="215"/>
      <c r="Z1365" s="215"/>
      <c r="AA1365" s="215"/>
      <c r="AB1365" s="215"/>
      <c r="AC1365" s="215"/>
      <c r="AD1365" s="215"/>
      <c r="AE1365" s="215"/>
      <c r="AF1365" s="215"/>
      <c r="AG1365" s="215"/>
      <c r="AH1365" s="215"/>
      <c r="AI1365" s="215"/>
      <c r="AJ1365" s="215"/>
      <c r="AK1365" s="215"/>
      <c r="AM1365" s="220"/>
    </row>
    <row r="1366" spans="2:39" x14ac:dyDescent="0.3">
      <c r="B1366" s="215"/>
      <c r="C1366" s="215"/>
      <c r="D1366" s="215"/>
      <c r="E1366" s="215"/>
      <c r="F1366" s="215"/>
      <c r="G1366" s="215"/>
      <c r="H1366" s="215"/>
      <c r="I1366" s="216"/>
      <c r="J1366" s="216"/>
      <c r="K1366" s="217"/>
      <c r="L1366" s="217"/>
      <c r="M1366" s="217"/>
      <c r="N1366" s="217"/>
      <c r="O1366" s="216"/>
      <c r="P1366" s="217"/>
      <c r="Q1366" s="216"/>
      <c r="R1366" s="215"/>
      <c r="S1366" s="218"/>
      <c r="T1366" s="215"/>
      <c r="U1366" s="215"/>
      <c r="V1366" s="219"/>
      <c r="W1366" s="219"/>
      <c r="Y1366" s="215"/>
      <c r="Z1366" s="215"/>
      <c r="AA1366" s="215"/>
      <c r="AB1366" s="215"/>
      <c r="AC1366" s="215"/>
      <c r="AD1366" s="215"/>
      <c r="AE1366" s="215"/>
      <c r="AF1366" s="215"/>
      <c r="AG1366" s="215"/>
      <c r="AH1366" s="215"/>
      <c r="AI1366" s="215"/>
      <c r="AJ1366" s="215"/>
      <c r="AK1366" s="215"/>
      <c r="AM1366" s="220"/>
    </row>
    <row r="1367" spans="2:39" x14ac:dyDescent="0.3">
      <c r="B1367" s="215"/>
      <c r="C1367" s="215"/>
      <c r="D1367" s="215"/>
      <c r="E1367" s="215"/>
      <c r="F1367" s="215"/>
      <c r="G1367" s="215"/>
      <c r="H1367" s="215"/>
      <c r="I1367" s="216"/>
      <c r="J1367" s="216"/>
      <c r="K1367" s="217"/>
      <c r="L1367" s="217"/>
      <c r="M1367" s="217"/>
      <c r="N1367" s="217"/>
      <c r="O1367" s="216"/>
      <c r="P1367" s="217"/>
      <c r="Q1367" s="216"/>
      <c r="R1367" s="215"/>
      <c r="S1367" s="218"/>
      <c r="T1367" s="215"/>
      <c r="U1367" s="215"/>
      <c r="V1367" s="219"/>
      <c r="W1367" s="219"/>
      <c r="Y1367" s="215"/>
      <c r="Z1367" s="215"/>
      <c r="AA1367" s="215"/>
      <c r="AB1367" s="215"/>
      <c r="AC1367" s="215"/>
      <c r="AD1367" s="215"/>
      <c r="AE1367" s="215"/>
      <c r="AF1367" s="215"/>
      <c r="AG1367" s="215"/>
      <c r="AH1367" s="215"/>
      <c r="AI1367" s="215"/>
      <c r="AJ1367" s="215"/>
      <c r="AK1367" s="215"/>
      <c r="AM1367" s="220"/>
    </row>
    <row r="1368" spans="2:39" x14ac:dyDescent="0.3">
      <c r="B1368" s="215"/>
      <c r="C1368" s="215"/>
      <c r="D1368" s="215"/>
      <c r="E1368" s="215"/>
      <c r="F1368" s="215"/>
      <c r="G1368" s="215"/>
      <c r="H1368" s="215"/>
      <c r="I1368" s="216"/>
      <c r="J1368" s="216"/>
      <c r="K1368" s="217"/>
      <c r="L1368" s="217"/>
      <c r="M1368" s="217"/>
      <c r="N1368" s="217"/>
      <c r="O1368" s="216"/>
      <c r="P1368" s="217"/>
      <c r="Q1368" s="216"/>
      <c r="R1368" s="215"/>
      <c r="S1368" s="218"/>
      <c r="T1368" s="215"/>
      <c r="U1368" s="215"/>
      <c r="V1368" s="219"/>
      <c r="W1368" s="219"/>
      <c r="Y1368" s="215"/>
      <c r="Z1368" s="215"/>
      <c r="AA1368" s="215"/>
      <c r="AB1368" s="215"/>
      <c r="AC1368" s="215"/>
      <c r="AD1368" s="215"/>
      <c r="AE1368" s="215"/>
      <c r="AF1368" s="215"/>
      <c r="AG1368" s="215"/>
      <c r="AH1368" s="215"/>
      <c r="AI1368" s="215"/>
      <c r="AJ1368" s="215"/>
      <c r="AK1368" s="215"/>
      <c r="AM1368" s="220"/>
    </row>
    <row r="1369" spans="2:39" x14ac:dyDescent="0.3">
      <c r="B1369" s="215"/>
      <c r="C1369" s="215"/>
      <c r="D1369" s="215"/>
      <c r="E1369" s="215"/>
      <c r="F1369" s="215"/>
      <c r="G1369" s="215"/>
      <c r="H1369" s="215"/>
      <c r="I1369" s="216"/>
      <c r="J1369" s="216"/>
      <c r="K1369" s="217"/>
      <c r="L1369" s="217"/>
      <c r="M1369" s="217"/>
      <c r="N1369" s="217"/>
      <c r="O1369" s="216"/>
      <c r="P1369" s="217"/>
      <c r="Q1369" s="216"/>
      <c r="R1369" s="215"/>
      <c r="S1369" s="218"/>
      <c r="T1369" s="215"/>
      <c r="U1369" s="215"/>
      <c r="V1369" s="219"/>
      <c r="W1369" s="219"/>
      <c r="Y1369" s="215"/>
      <c r="Z1369" s="215"/>
      <c r="AA1369" s="215"/>
      <c r="AB1369" s="215"/>
      <c r="AC1369" s="215"/>
      <c r="AD1369" s="215"/>
      <c r="AE1369" s="215"/>
      <c r="AF1369" s="215"/>
      <c r="AG1369" s="215"/>
      <c r="AH1369" s="215"/>
      <c r="AI1369" s="215"/>
      <c r="AJ1369" s="215"/>
      <c r="AK1369" s="215"/>
      <c r="AM1369" s="220"/>
    </row>
    <row r="1370" spans="2:39" x14ac:dyDescent="0.3">
      <c r="B1370" s="215"/>
      <c r="C1370" s="215"/>
      <c r="D1370" s="215"/>
      <c r="E1370" s="215"/>
      <c r="F1370" s="215"/>
      <c r="G1370" s="215"/>
      <c r="H1370" s="215"/>
      <c r="I1370" s="216"/>
      <c r="J1370" s="216"/>
      <c r="K1370" s="217"/>
      <c r="L1370" s="217"/>
      <c r="M1370" s="217"/>
      <c r="N1370" s="217"/>
      <c r="O1370" s="216"/>
      <c r="P1370" s="217"/>
      <c r="Q1370" s="216"/>
      <c r="R1370" s="215"/>
      <c r="S1370" s="218"/>
      <c r="T1370" s="215"/>
      <c r="U1370" s="215"/>
      <c r="V1370" s="219"/>
      <c r="W1370" s="219"/>
      <c r="Y1370" s="215"/>
      <c r="Z1370" s="215"/>
      <c r="AA1370" s="215"/>
      <c r="AB1370" s="215"/>
      <c r="AC1370" s="215"/>
      <c r="AD1370" s="215"/>
      <c r="AE1370" s="215"/>
      <c r="AF1370" s="215"/>
      <c r="AG1370" s="215"/>
      <c r="AH1370" s="215"/>
      <c r="AI1370" s="215"/>
      <c r="AJ1370" s="215"/>
      <c r="AK1370" s="215"/>
      <c r="AM1370" s="220"/>
    </row>
    <row r="1371" spans="2:39" x14ac:dyDescent="0.3">
      <c r="B1371" s="215"/>
      <c r="C1371" s="215"/>
      <c r="D1371" s="215"/>
      <c r="E1371" s="215"/>
      <c r="F1371" s="215"/>
      <c r="G1371" s="215"/>
      <c r="H1371" s="215"/>
      <c r="I1371" s="216"/>
      <c r="J1371" s="216"/>
      <c r="K1371" s="217"/>
      <c r="L1371" s="217"/>
      <c r="M1371" s="217"/>
      <c r="N1371" s="217"/>
      <c r="O1371" s="216"/>
      <c r="P1371" s="217"/>
      <c r="Q1371" s="216"/>
      <c r="R1371" s="215"/>
      <c r="S1371" s="218"/>
      <c r="T1371" s="215"/>
      <c r="U1371" s="215"/>
      <c r="V1371" s="219"/>
      <c r="W1371" s="219"/>
      <c r="Y1371" s="215"/>
      <c r="Z1371" s="215"/>
      <c r="AA1371" s="215"/>
      <c r="AB1371" s="215"/>
      <c r="AC1371" s="215"/>
      <c r="AD1371" s="215"/>
      <c r="AE1371" s="215"/>
      <c r="AF1371" s="215"/>
      <c r="AG1371" s="215"/>
      <c r="AH1371" s="215"/>
      <c r="AI1371" s="215"/>
      <c r="AJ1371" s="215"/>
      <c r="AK1371" s="215"/>
      <c r="AM1371" s="220"/>
    </row>
    <row r="1372" spans="2:39" x14ac:dyDescent="0.3">
      <c r="B1372" s="215"/>
      <c r="C1372" s="215"/>
      <c r="D1372" s="215"/>
      <c r="E1372" s="215"/>
      <c r="F1372" s="215"/>
      <c r="G1372" s="215"/>
      <c r="H1372" s="215"/>
      <c r="I1372" s="216"/>
      <c r="J1372" s="216"/>
      <c r="K1372" s="217"/>
      <c r="L1372" s="217"/>
      <c r="M1372" s="217"/>
      <c r="N1372" s="217"/>
      <c r="O1372" s="216"/>
      <c r="P1372" s="217"/>
      <c r="Q1372" s="216"/>
      <c r="R1372" s="215"/>
      <c r="S1372" s="218"/>
      <c r="T1372" s="215"/>
      <c r="U1372" s="215"/>
      <c r="V1372" s="219"/>
      <c r="W1372" s="219"/>
      <c r="Y1372" s="215"/>
      <c r="Z1372" s="215"/>
      <c r="AA1372" s="215"/>
      <c r="AB1372" s="215"/>
      <c r="AC1372" s="215"/>
      <c r="AD1372" s="215"/>
      <c r="AE1372" s="215"/>
      <c r="AF1372" s="215"/>
      <c r="AG1372" s="215"/>
      <c r="AH1372" s="215"/>
      <c r="AI1372" s="215"/>
      <c r="AJ1372" s="215"/>
      <c r="AK1372" s="215"/>
      <c r="AM1372" s="220"/>
    </row>
    <row r="1373" spans="2:39" x14ac:dyDescent="0.3">
      <c r="B1373" s="215"/>
      <c r="C1373" s="215"/>
      <c r="D1373" s="215"/>
      <c r="E1373" s="215"/>
      <c r="F1373" s="215"/>
      <c r="G1373" s="215"/>
      <c r="H1373" s="215"/>
      <c r="I1373" s="216"/>
      <c r="J1373" s="216"/>
      <c r="K1373" s="217"/>
      <c r="L1373" s="217"/>
      <c r="M1373" s="217"/>
      <c r="N1373" s="217"/>
      <c r="O1373" s="216"/>
      <c r="P1373" s="217"/>
      <c r="Q1373" s="216"/>
      <c r="R1373" s="215"/>
      <c r="S1373" s="218"/>
      <c r="T1373" s="215"/>
      <c r="U1373" s="215"/>
      <c r="V1373" s="219"/>
      <c r="W1373" s="219"/>
      <c r="Y1373" s="215"/>
      <c r="Z1373" s="215"/>
      <c r="AA1373" s="215"/>
      <c r="AB1373" s="215"/>
      <c r="AC1373" s="215"/>
      <c r="AD1373" s="215"/>
      <c r="AE1373" s="215"/>
      <c r="AF1373" s="215"/>
      <c r="AG1373" s="215"/>
      <c r="AH1373" s="215"/>
      <c r="AI1373" s="215"/>
      <c r="AJ1373" s="215"/>
      <c r="AK1373" s="215"/>
      <c r="AM1373" s="220"/>
    </row>
    <row r="1374" spans="2:39" x14ac:dyDescent="0.3">
      <c r="B1374" s="215"/>
      <c r="C1374" s="215"/>
      <c r="D1374" s="215"/>
      <c r="E1374" s="215"/>
      <c r="F1374" s="215"/>
      <c r="G1374" s="215"/>
      <c r="H1374" s="215"/>
      <c r="I1374" s="216"/>
      <c r="J1374" s="216"/>
      <c r="K1374" s="217"/>
      <c r="L1374" s="217"/>
      <c r="M1374" s="217"/>
      <c r="N1374" s="217"/>
      <c r="O1374" s="216"/>
      <c r="P1374" s="217"/>
      <c r="Q1374" s="216"/>
      <c r="R1374" s="215"/>
      <c r="S1374" s="218"/>
      <c r="T1374" s="215"/>
      <c r="U1374" s="215"/>
      <c r="V1374" s="219"/>
      <c r="W1374" s="219"/>
      <c r="Y1374" s="215"/>
      <c r="Z1374" s="215"/>
      <c r="AA1374" s="215"/>
      <c r="AB1374" s="215"/>
      <c r="AC1374" s="215"/>
      <c r="AD1374" s="215"/>
      <c r="AE1374" s="215"/>
      <c r="AF1374" s="215"/>
      <c r="AG1374" s="215"/>
      <c r="AH1374" s="215"/>
      <c r="AI1374" s="215"/>
      <c r="AJ1374" s="215"/>
      <c r="AK1374" s="215"/>
      <c r="AM1374" s="220"/>
    </row>
    <row r="1375" spans="2:39" x14ac:dyDescent="0.3">
      <c r="B1375" s="215"/>
      <c r="C1375" s="215"/>
      <c r="D1375" s="215"/>
      <c r="E1375" s="215"/>
      <c r="F1375" s="215"/>
      <c r="G1375" s="215"/>
      <c r="H1375" s="215"/>
      <c r="I1375" s="216"/>
      <c r="J1375" s="216"/>
      <c r="K1375" s="217"/>
      <c r="L1375" s="217"/>
      <c r="M1375" s="217"/>
      <c r="N1375" s="217"/>
      <c r="O1375" s="216"/>
      <c r="P1375" s="217"/>
      <c r="Q1375" s="216"/>
      <c r="R1375" s="215"/>
      <c r="S1375" s="218"/>
      <c r="T1375" s="215"/>
      <c r="U1375" s="215"/>
      <c r="V1375" s="219"/>
      <c r="W1375" s="219"/>
      <c r="Y1375" s="215"/>
      <c r="Z1375" s="215"/>
      <c r="AA1375" s="215"/>
      <c r="AB1375" s="215"/>
      <c r="AC1375" s="215"/>
      <c r="AD1375" s="215"/>
      <c r="AE1375" s="215"/>
      <c r="AF1375" s="215"/>
      <c r="AG1375" s="215"/>
      <c r="AH1375" s="215"/>
      <c r="AI1375" s="215"/>
      <c r="AJ1375" s="215"/>
      <c r="AK1375" s="215"/>
      <c r="AM1375" s="220"/>
    </row>
    <row r="1376" spans="2:39" x14ac:dyDescent="0.3">
      <c r="B1376" s="215"/>
      <c r="C1376" s="215"/>
      <c r="D1376" s="215"/>
      <c r="E1376" s="215"/>
      <c r="F1376" s="215"/>
      <c r="G1376" s="215"/>
      <c r="H1376" s="215"/>
      <c r="I1376" s="216"/>
      <c r="J1376" s="216"/>
      <c r="K1376" s="217"/>
      <c r="L1376" s="217"/>
      <c r="M1376" s="217"/>
      <c r="N1376" s="217"/>
      <c r="O1376" s="216"/>
      <c r="P1376" s="217"/>
      <c r="Q1376" s="216"/>
      <c r="R1376" s="215"/>
      <c r="S1376" s="218"/>
      <c r="T1376" s="215"/>
      <c r="U1376" s="215"/>
      <c r="V1376" s="219"/>
      <c r="W1376" s="219"/>
      <c r="Y1376" s="215"/>
      <c r="Z1376" s="215"/>
      <c r="AA1376" s="215"/>
      <c r="AB1376" s="215"/>
      <c r="AC1376" s="215"/>
      <c r="AD1376" s="215"/>
      <c r="AE1376" s="215"/>
      <c r="AF1376" s="215"/>
      <c r="AG1376" s="215"/>
      <c r="AH1376" s="215"/>
      <c r="AI1376" s="215"/>
      <c r="AJ1376" s="215"/>
      <c r="AK1376" s="215"/>
      <c r="AM1376" s="220"/>
    </row>
    <row r="1377" spans="2:39" x14ac:dyDescent="0.3">
      <c r="B1377" s="215"/>
      <c r="C1377" s="215"/>
      <c r="D1377" s="215"/>
      <c r="E1377" s="215"/>
      <c r="F1377" s="215"/>
      <c r="G1377" s="215"/>
      <c r="H1377" s="215"/>
      <c r="I1377" s="216"/>
      <c r="J1377" s="216"/>
      <c r="K1377" s="217"/>
      <c r="L1377" s="217"/>
      <c r="M1377" s="217"/>
      <c r="N1377" s="217"/>
      <c r="O1377" s="216"/>
      <c r="P1377" s="217"/>
      <c r="Q1377" s="216"/>
      <c r="R1377" s="215"/>
      <c r="S1377" s="218"/>
      <c r="T1377" s="215"/>
      <c r="U1377" s="215"/>
      <c r="V1377" s="219"/>
      <c r="W1377" s="219"/>
      <c r="Y1377" s="215"/>
      <c r="Z1377" s="215"/>
      <c r="AA1377" s="215"/>
      <c r="AB1377" s="215"/>
      <c r="AC1377" s="215"/>
      <c r="AD1377" s="215"/>
      <c r="AE1377" s="215"/>
      <c r="AF1377" s="215"/>
      <c r="AG1377" s="215"/>
      <c r="AH1377" s="215"/>
      <c r="AI1377" s="215"/>
      <c r="AJ1377" s="215"/>
      <c r="AK1377" s="215"/>
      <c r="AM1377" s="220"/>
    </row>
    <row r="1378" spans="2:39" x14ac:dyDescent="0.3">
      <c r="B1378" s="215"/>
      <c r="C1378" s="215"/>
      <c r="D1378" s="215"/>
      <c r="E1378" s="215"/>
      <c r="F1378" s="215"/>
      <c r="G1378" s="215"/>
      <c r="H1378" s="215"/>
      <c r="I1378" s="216"/>
      <c r="J1378" s="216"/>
      <c r="K1378" s="217"/>
      <c r="L1378" s="217"/>
      <c r="M1378" s="217"/>
      <c r="N1378" s="217"/>
      <c r="O1378" s="216"/>
      <c r="P1378" s="217"/>
      <c r="Q1378" s="216"/>
      <c r="R1378" s="215"/>
      <c r="S1378" s="218"/>
      <c r="T1378" s="215"/>
      <c r="U1378" s="215"/>
      <c r="V1378" s="219"/>
      <c r="W1378" s="219"/>
      <c r="Y1378" s="215"/>
      <c r="Z1378" s="215"/>
      <c r="AA1378" s="215"/>
      <c r="AB1378" s="215"/>
      <c r="AC1378" s="215"/>
      <c r="AD1378" s="215"/>
      <c r="AE1378" s="215"/>
      <c r="AF1378" s="215"/>
      <c r="AG1378" s="215"/>
      <c r="AH1378" s="215"/>
      <c r="AI1378" s="215"/>
      <c r="AJ1378" s="215"/>
      <c r="AK1378" s="215"/>
      <c r="AM1378" s="220"/>
    </row>
    <row r="1379" spans="2:39" x14ac:dyDescent="0.3">
      <c r="B1379" s="215"/>
      <c r="C1379" s="215"/>
      <c r="D1379" s="215"/>
      <c r="E1379" s="215"/>
      <c r="F1379" s="215"/>
      <c r="G1379" s="215"/>
      <c r="H1379" s="215"/>
      <c r="I1379" s="216"/>
      <c r="J1379" s="216"/>
      <c r="K1379" s="217"/>
      <c r="L1379" s="217"/>
      <c r="M1379" s="217"/>
      <c r="N1379" s="217"/>
      <c r="O1379" s="216"/>
      <c r="P1379" s="217"/>
      <c r="Q1379" s="216"/>
      <c r="R1379" s="215"/>
      <c r="S1379" s="218"/>
      <c r="T1379" s="215"/>
      <c r="U1379" s="215"/>
      <c r="V1379" s="219"/>
      <c r="W1379" s="219"/>
      <c r="Y1379" s="215"/>
      <c r="Z1379" s="215"/>
      <c r="AA1379" s="215"/>
      <c r="AB1379" s="215"/>
      <c r="AC1379" s="215"/>
      <c r="AD1379" s="215"/>
      <c r="AE1379" s="215"/>
      <c r="AF1379" s="215"/>
      <c r="AG1379" s="215"/>
      <c r="AH1379" s="215"/>
      <c r="AI1379" s="215"/>
      <c r="AJ1379" s="215"/>
      <c r="AK1379" s="215"/>
      <c r="AM1379" s="220"/>
    </row>
    <row r="1380" spans="2:39" x14ac:dyDescent="0.3">
      <c r="B1380" s="215"/>
      <c r="C1380" s="215"/>
      <c r="D1380" s="215"/>
      <c r="E1380" s="215"/>
      <c r="F1380" s="215"/>
      <c r="G1380" s="215"/>
      <c r="H1380" s="215"/>
      <c r="I1380" s="216"/>
      <c r="J1380" s="216"/>
      <c r="K1380" s="217"/>
      <c r="L1380" s="217"/>
      <c r="M1380" s="217"/>
      <c r="N1380" s="217"/>
      <c r="O1380" s="216"/>
      <c r="P1380" s="217"/>
      <c r="Q1380" s="216"/>
      <c r="R1380" s="215"/>
      <c r="S1380" s="218"/>
      <c r="T1380" s="215"/>
      <c r="U1380" s="215"/>
      <c r="V1380" s="219"/>
      <c r="W1380" s="219"/>
      <c r="Y1380" s="215"/>
      <c r="Z1380" s="215"/>
      <c r="AA1380" s="215"/>
      <c r="AB1380" s="215"/>
      <c r="AC1380" s="215"/>
      <c r="AD1380" s="215"/>
      <c r="AE1380" s="215"/>
      <c r="AF1380" s="215"/>
      <c r="AG1380" s="215"/>
      <c r="AH1380" s="215"/>
      <c r="AI1380" s="215"/>
      <c r="AJ1380" s="215"/>
      <c r="AK1380" s="215"/>
      <c r="AM1380" s="220"/>
    </row>
    <row r="1381" spans="2:39" x14ac:dyDescent="0.3">
      <c r="B1381" s="215"/>
      <c r="C1381" s="215"/>
      <c r="D1381" s="215"/>
      <c r="E1381" s="215"/>
      <c r="F1381" s="215"/>
      <c r="G1381" s="215"/>
      <c r="H1381" s="215"/>
      <c r="I1381" s="216"/>
      <c r="J1381" s="216"/>
      <c r="K1381" s="217"/>
      <c r="L1381" s="217"/>
      <c r="M1381" s="217"/>
      <c r="N1381" s="217"/>
      <c r="O1381" s="216"/>
      <c r="P1381" s="217"/>
      <c r="Q1381" s="216"/>
      <c r="R1381" s="215"/>
      <c r="S1381" s="218"/>
      <c r="T1381" s="215"/>
      <c r="U1381" s="215"/>
      <c r="V1381" s="219"/>
      <c r="W1381" s="219"/>
      <c r="Y1381" s="215"/>
      <c r="Z1381" s="215"/>
      <c r="AA1381" s="215"/>
      <c r="AB1381" s="215"/>
      <c r="AC1381" s="215"/>
      <c r="AD1381" s="215"/>
      <c r="AE1381" s="215"/>
      <c r="AF1381" s="215"/>
      <c r="AG1381" s="215"/>
      <c r="AH1381" s="215"/>
      <c r="AI1381" s="215"/>
      <c r="AJ1381" s="215"/>
      <c r="AK1381" s="215"/>
      <c r="AM1381" s="220"/>
    </row>
    <row r="1382" spans="2:39" x14ac:dyDescent="0.3">
      <c r="B1382" s="215"/>
      <c r="C1382" s="215"/>
      <c r="D1382" s="215"/>
      <c r="E1382" s="215"/>
      <c r="F1382" s="215"/>
      <c r="G1382" s="215"/>
      <c r="H1382" s="215"/>
      <c r="I1382" s="216"/>
      <c r="J1382" s="216"/>
      <c r="K1382" s="217"/>
      <c r="L1382" s="217"/>
      <c r="M1382" s="217"/>
      <c r="N1382" s="217"/>
      <c r="O1382" s="216"/>
      <c r="P1382" s="217"/>
      <c r="Q1382" s="216"/>
      <c r="R1382" s="215"/>
      <c r="S1382" s="218"/>
      <c r="T1382" s="215"/>
      <c r="U1382" s="215"/>
      <c r="V1382" s="219"/>
      <c r="W1382" s="219"/>
      <c r="Y1382" s="215"/>
      <c r="Z1382" s="215"/>
      <c r="AA1382" s="215"/>
      <c r="AB1382" s="215"/>
      <c r="AC1382" s="215"/>
      <c r="AD1382" s="215"/>
      <c r="AE1382" s="215"/>
      <c r="AF1382" s="215"/>
      <c r="AG1382" s="215"/>
      <c r="AH1382" s="215"/>
      <c r="AI1382" s="215"/>
      <c r="AJ1382" s="215"/>
      <c r="AK1382" s="215"/>
      <c r="AM1382" s="220"/>
    </row>
    <row r="1383" spans="2:39" x14ac:dyDescent="0.3">
      <c r="B1383" s="215"/>
      <c r="C1383" s="215"/>
      <c r="D1383" s="215"/>
      <c r="E1383" s="215"/>
      <c r="F1383" s="215"/>
      <c r="G1383" s="215"/>
      <c r="H1383" s="215"/>
      <c r="I1383" s="216"/>
      <c r="J1383" s="216"/>
      <c r="K1383" s="217"/>
      <c r="L1383" s="217"/>
      <c r="M1383" s="217"/>
      <c r="N1383" s="217"/>
      <c r="O1383" s="216"/>
      <c r="P1383" s="217"/>
      <c r="Q1383" s="216"/>
      <c r="R1383" s="215"/>
      <c r="S1383" s="218"/>
      <c r="T1383" s="215"/>
      <c r="U1383" s="215"/>
      <c r="V1383" s="219"/>
      <c r="W1383" s="219"/>
      <c r="Y1383" s="215"/>
      <c r="Z1383" s="215"/>
      <c r="AA1383" s="215"/>
      <c r="AB1383" s="215"/>
      <c r="AC1383" s="215"/>
      <c r="AD1383" s="215"/>
      <c r="AE1383" s="215"/>
      <c r="AF1383" s="215"/>
      <c r="AG1383" s="215"/>
      <c r="AH1383" s="215"/>
      <c r="AI1383" s="215"/>
      <c r="AJ1383" s="215"/>
      <c r="AK1383" s="215"/>
      <c r="AM1383" s="220"/>
    </row>
    <row r="1384" spans="2:39" x14ac:dyDescent="0.3">
      <c r="B1384" s="215"/>
      <c r="C1384" s="215"/>
      <c r="D1384" s="215"/>
      <c r="E1384" s="215"/>
      <c r="F1384" s="215"/>
      <c r="G1384" s="215"/>
      <c r="H1384" s="215"/>
      <c r="I1384" s="216"/>
      <c r="J1384" s="216"/>
      <c r="K1384" s="217"/>
      <c r="L1384" s="217"/>
      <c r="M1384" s="217"/>
      <c r="N1384" s="217"/>
      <c r="O1384" s="216"/>
      <c r="P1384" s="217"/>
      <c r="Q1384" s="216"/>
      <c r="R1384" s="215"/>
      <c r="S1384" s="218"/>
      <c r="T1384" s="215"/>
      <c r="U1384" s="215"/>
      <c r="V1384" s="219"/>
      <c r="W1384" s="219"/>
      <c r="Y1384" s="215"/>
      <c r="Z1384" s="215"/>
      <c r="AA1384" s="215"/>
      <c r="AB1384" s="215"/>
      <c r="AC1384" s="215"/>
      <c r="AD1384" s="215"/>
      <c r="AE1384" s="215"/>
      <c r="AF1384" s="215"/>
      <c r="AG1384" s="215"/>
      <c r="AH1384" s="215"/>
      <c r="AI1384" s="215"/>
      <c r="AJ1384" s="215"/>
      <c r="AK1384" s="215"/>
      <c r="AM1384" s="220"/>
    </row>
    <row r="1385" spans="2:39" x14ac:dyDescent="0.3">
      <c r="B1385" s="215"/>
      <c r="C1385" s="215"/>
      <c r="D1385" s="215"/>
      <c r="E1385" s="215"/>
      <c r="F1385" s="215"/>
      <c r="G1385" s="215"/>
      <c r="H1385" s="215"/>
      <c r="I1385" s="216"/>
      <c r="J1385" s="216"/>
      <c r="K1385" s="217"/>
      <c r="L1385" s="217"/>
      <c r="M1385" s="217"/>
      <c r="N1385" s="217"/>
      <c r="O1385" s="216"/>
      <c r="P1385" s="217"/>
      <c r="Q1385" s="216"/>
      <c r="R1385" s="215"/>
      <c r="S1385" s="218"/>
      <c r="T1385" s="215"/>
      <c r="U1385" s="215"/>
      <c r="V1385" s="219"/>
      <c r="W1385" s="219"/>
      <c r="Y1385" s="215"/>
      <c r="Z1385" s="215"/>
      <c r="AA1385" s="215"/>
      <c r="AB1385" s="215"/>
      <c r="AC1385" s="215"/>
      <c r="AD1385" s="215"/>
      <c r="AE1385" s="215"/>
      <c r="AF1385" s="215"/>
      <c r="AG1385" s="215"/>
      <c r="AH1385" s="215"/>
      <c r="AI1385" s="215"/>
      <c r="AJ1385" s="215"/>
      <c r="AK1385" s="215"/>
      <c r="AM1385" s="220"/>
    </row>
    <row r="1386" spans="2:39" x14ac:dyDescent="0.3">
      <c r="B1386" s="215"/>
      <c r="C1386" s="215"/>
      <c r="D1386" s="215"/>
      <c r="E1386" s="215"/>
      <c r="F1386" s="215"/>
      <c r="G1386" s="215"/>
      <c r="H1386" s="215"/>
      <c r="I1386" s="216"/>
      <c r="J1386" s="216"/>
      <c r="K1386" s="217"/>
      <c r="L1386" s="217"/>
      <c r="M1386" s="217"/>
      <c r="N1386" s="217"/>
      <c r="O1386" s="216"/>
      <c r="P1386" s="217"/>
      <c r="Q1386" s="216"/>
      <c r="R1386" s="215"/>
      <c r="S1386" s="218"/>
      <c r="T1386" s="215"/>
      <c r="U1386" s="215"/>
      <c r="V1386" s="219"/>
      <c r="W1386" s="219"/>
      <c r="Y1386" s="215"/>
      <c r="Z1386" s="215"/>
      <c r="AA1386" s="215"/>
      <c r="AB1386" s="215"/>
      <c r="AC1386" s="215"/>
      <c r="AD1386" s="215"/>
      <c r="AE1386" s="215"/>
      <c r="AF1386" s="215"/>
      <c r="AG1386" s="215"/>
      <c r="AH1386" s="215"/>
      <c r="AI1386" s="215"/>
      <c r="AJ1386" s="215"/>
      <c r="AK1386" s="215"/>
      <c r="AM1386" s="220"/>
    </row>
    <row r="1387" spans="2:39" x14ac:dyDescent="0.3">
      <c r="B1387" s="215"/>
      <c r="C1387" s="215"/>
      <c r="D1387" s="215"/>
      <c r="E1387" s="215"/>
      <c r="F1387" s="215"/>
      <c r="G1387" s="215"/>
      <c r="H1387" s="215"/>
      <c r="I1387" s="216"/>
      <c r="J1387" s="216"/>
      <c r="K1387" s="217"/>
      <c r="L1387" s="217"/>
      <c r="M1387" s="217"/>
      <c r="N1387" s="217"/>
      <c r="O1387" s="216"/>
      <c r="P1387" s="217"/>
      <c r="Q1387" s="216"/>
      <c r="R1387" s="215"/>
      <c r="S1387" s="218"/>
      <c r="T1387" s="215"/>
      <c r="U1387" s="215"/>
      <c r="V1387" s="219"/>
      <c r="W1387" s="219"/>
      <c r="Y1387" s="215"/>
      <c r="Z1387" s="215"/>
      <c r="AA1387" s="215"/>
      <c r="AB1387" s="215"/>
      <c r="AC1387" s="215"/>
      <c r="AD1387" s="215"/>
      <c r="AE1387" s="215"/>
      <c r="AF1387" s="215"/>
      <c r="AG1387" s="215"/>
      <c r="AH1387" s="215"/>
      <c r="AI1387" s="215"/>
      <c r="AJ1387" s="215"/>
      <c r="AK1387" s="215"/>
      <c r="AM1387" s="220"/>
    </row>
    <row r="1388" spans="2:39" x14ac:dyDescent="0.3">
      <c r="B1388" s="215"/>
      <c r="C1388" s="215"/>
      <c r="D1388" s="215"/>
      <c r="E1388" s="215"/>
      <c r="F1388" s="215"/>
      <c r="G1388" s="215"/>
      <c r="H1388" s="215"/>
      <c r="I1388" s="216"/>
      <c r="J1388" s="216"/>
      <c r="K1388" s="217"/>
      <c r="L1388" s="217"/>
      <c r="M1388" s="217"/>
      <c r="N1388" s="217"/>
      <c r="O1388" s="216"/>
      <c r="P1388" s="217"/>
      <c r="Q1388" s="216"/>
      <c r="R1388" s="215"/>
      <c r="S1388" s="218"/>
      <c r="T1388" s="215"/>
      <c r="U1388" s="215"/>
      <c r="V1388" s="219"/>
      <c r="W1388" s="219"/>
      <c r="Y1388" s="215"/>
      <c r="Z1388" s="215"/>
      <c r="AA1388" s="215"/>
      <c r="AB1388" s="215"/>
      <c r="AC1388" s="215"/>
      <c r="AD1388" s="215"/>
      <c r="AE1388" s="215"/>
      <c r="AF1388" s="215"/>
      <c r="AG1388" s="215"/>
      <c r="AH1388" s="215"/>
      <c r="AI1388" s="215"/>
      <c r="AJ1388" s="215"/>
      <c r="AK1388" s="215"/>
      <c r="AM1388" s="220"/>
    </row>
    <row r="1389" spans="2:39" x14ac:dyDescent="0.3">
      <c r="B1389" s="215"/>
      <c r="C1389" s="215"/>
      <c r="D1389" s="215"/>
      <c r="E1389" s="215"/>
      <c r="F1389" s="215"/>
      <c r="G1389" s="215"/>
      <c r="H1389" s="215"/>
      <c r="I1389" s="216"/>
      <c r="J1389" s="216"/>
      <c r="K1389" s="217"/>
      <c r="L1389" s="217"/>
      <c r="M1389" s="217"/>
      <c r="N1389" s="217"/>
      <c r="O1389" s="216"/>
      <c r="P1389" s="217"/>
      <c r="Q1389" s="216"/>
      <c r="R1389" s="215"/>
      <c r="S1389" s="218"/>
      <c r="T1389" s="215"/>
      <c r="U1389" s="215"/>
      <c r="V1389" s="219"/>
      <c r="W1389" s="219"/>
      <c r="Y1389" s="215"/>
      <c r="Z1389" s="215"/>
      <c r="AA1389" s="215"/>
      <c r="AB1389" s="215"/>
      <c r="AC1389" s="215"/>
      <c r="AD1389" s="215"/>
      <c r="AE1389" s="215"/>
      <c r="AF1389" s="215"/>
      <c r="AG1389" s="215"/>
      <c r="AH1389" s="215"/>
      <c r="AI1389" s="215"/>
      <c r="AJ1389" s="215"/>
      <c r="AK1389" s="215"/>
      <c r="AM1389" s="220"/>
    </row>
    <row r="1390" spans="2:39" x14ac:dyDescent="0.3">
      <c r="B1390" s="215"/>
      <c r="C1390" s="215"/>
      <c r="D1390" s="215"/>
      <c r="E1390" s="215"/>
      <c r="F1390" s="215"/>
      <c r="G1390" s="215"/>
      <c r="H1390" s="215"/>
      <c r="I1390" s="216"/>
      <c r="J1390" s="216"/>
      <c r="K1390" s="217"/>
      <c r="L1390" s="217"/>
      <c r="M1390" s="217"/>
      <c r="N1390" s="217"/>
      <c r="O1390" s="216"/>
      <c r="P1390" s="217"/>
      <c r="Q1390" s="216"/>
      <c r="R1390" s="215"/>
      <c r="S1390" s="218"/>
      <c r="T1390" s="215"/>
      <c r="U1390" s="215"/>
      <c r="V1390" s="219"/>
      <c r="W1390" s="219"/>
      <c r="Y1390" s="215"/>
      <c r="Z1390" s="215"/>
      <c r="AA1390" s="215"/>
      <c r="AB1390" s="215"/>
      <c r="AC1390" s="215"/>
      <c r="AD1390" s="215"/>
      <c r="AE1390" s="215"/>
      <c r="AF1390" s="215"/>
      <c r="AG1390" s="215"/>
      <c r="AH1390" s="215"/>
      <c r="AI1390" s="215"/>
      <c r="AJ1390" s="215"/>
      <c r="AK1390" s="215"/>
      <c r="AM1390" s="220"/>
    </row>
    <row r="1391" spans="2:39" x14ac:dyDescent="0.3">
      <c r="B1391" s="215"/>
      <c r="C1391" s="215"/>
      <c r="D1391" s="215"/>
      <c r="E1391" s="215"/>
      <c r="F1391" s="215"/>
      <c r="G1391" s="215"/>
      <c r="H1391" s="215"/>
      <c r="I1391" s="216"/>
      <c r="J1391" s="216"/>
      <c r="K1391" s="217"/>
      <c r="L1391" s="217"/>
      <c r="M1391" s="217"/>
      <c r="N1391" s="217"/>
      <c r="O1391" s="216"/>
      <c r="P1391" s="217"/>
      <c r="Q1391" s="216"/>
      <c r="R1391" s="215"/>
      <c r="S1391" s="218"/>
      <c r="T1391" s="215"/>
      <c r="U1391" s="215"/>
      <c r="V1391" s="219"/>
      <c r="W1391" s="219"/>
      <c r="Y1391" s="215"/>
      <c r="Z1391" s="215"/>
      <c r="AA1391" s="215"/>
      <c r="AB1391" s="215"/>
      <c r="AC1391" s="215"/>
      <c r="AD1391" s="215"/>
      <c r="AE1391" s="215"/>
      <c r="AF1391" s="215"/>
      <c r="AG1391" s="215"/>
      <c r="AH1391" s="215"/>
      <c r="AI1391" s="215"/>
      <c r="AJ1391" s="215"/>
      <c r="AK1391" s="215"/>
      <c r="AM1391" s="220"/>
    </row>
    <row r="1392" spans="2:39" x14ac:dyDescent="0.3">
      <c r="B1392" s="215"/>
      <c r="C1392" s="215"/>
      <c r="D1392" s="215"/>
      <c r="E1392" s="215"/>
      <c r="F1392" s="215"/>
      <c r="G1392" s="215"/>
      <c r="H1392" s="215"/>
      <c r="I1392" s="216"/>
      <c r="J1392" s="216"/>
      <c r="K1392" s="217"/>
      <c r="L1392" s="217"/>
      <c r="M1392" s="217"/>
      <c r="N1392" s="217"/>
      <c r="O1392" s="216"/>
      <c r="P1392" s="217"/>
      <c r="Q1392" s="216"/>
      <c r="R1392" s="215"/>
      <c r="S1392" s="218"/>
      <c r="T1392" s="215"/>
      <c r="U1392" s="215"/>
      <c r="V1392" s="219"/>
      <c r="W1392" s="219"/>
      <c r="Y1392" s="215"/>
      <c r="Z1392" s="215"/>
      <c r="AA1392" s="215"/>
      <c r="AB1392" s="215"/>
      <c r="AC1392" s="215"/>
      <c r="AD1392" s="215"/>
      <c r="AE1392" s="215"/>
      <c r="AF1392" s="215"/>
      <c r="AG1392" s="215"/>
      <c r="AH1392" s="215"/>
      <c r="AI1392" s="215"/>
      <c r="AJ1392" s="215"/>
      <c r="AK1392" s="215"/>
      <c r="AM1392" s="220"/>
    </row>
    <row r="1393" spans="2:39" x14ac:dyDescent="0.3">
      <c r="B1393" s="215"/>
      <c r="C1393" s="215"/>
      <c r="D1393" s="215"/>
      <c r="E1393" s="215"/>
      <c r="F1393" s="215"/>
      <c r="G1393" s="215"/>
      <c r="H1393" s="215"/>
      <c r="I1393" s="216"/>
      <c r="J1393" s="216"/>
      <c r="K1393" s="217"/>
      <c r="L1393" s="217"/>
      <c r="M1393" s="217"/>
      <c r="N1393" s="217"/>
      <c r="O1393" s="216"/>
      <c r="P1393" s="217"/>
      <c r="Q1393" s="216"/>
      <c r="R1393" s="215"/>
      <c r="S1393" s="218"/>
      <c r="T1393" s="215"/>
      <c r="U1393" s="215"/>
      <c r="V1393" s="219"/>
      <c r="W1393" s="219"/>
      <c r="Y1393" s="215"/>
      <c r="Z1393" s="215"/>
      <c r="AA1393" s="215"/>
      <c r="AB1393" s="215"/>
      <c r="AC1393" s="215"/>
      <c r="AD1393" s="215"/>
      <c r="AE1393" s="215"/>
      <c r="AF1393" s="215"/>
      <c r="AG1393" s="215"/>
      <c r="AH1393" s="215"/>
      <c r="AI1393" s="215"/>
      <c r="AJ1393" s="215"/>
      <c r="AK1393" s="215"/>
      <c r="AM1393" s="220"/>
    </row>
    <row r="1394" spans="2:39" x14ac:dyDescent="0.3">
      <c r="B1394" s="215"/>
      <c r="C1394" s="215"/>
      <c r="D1394" s="215"/>
      <c r="E1394" s="215"/>
      <c r="F1394" s="215"/>
      <c r="G1394" s="215"/>
      <c r="H1394" s="215"/>
      <c r="I1394" s="216"/>
      <c r="J1394" s="216"/>
      <c r="K1394" s="217"/>
      <c r="L1394" s="217"/>
      <c r="M1394" s="217"/>
      <c r="N1394" s="217"/>
      <c r="O1394" s="216"/>
      <c r="P1394" s="217"/>
      <c r="Q1394" s="216"/>
      <c r="R1394" s="215"/>
      <c r="S1394" s="218"/>
      <c r="T1394" s="215"/>
      <c r="U1394" s="215"/>
      <c r="V1394" s="219"/>
      <c r="W1394" s="219"/>
      <c r="Y1394" s="215"/>
      <c r="Z1394" s="215"/>
      <c r="AA1394" s="215"/>
      <c r="AB1394" s="215"/>
      <c r="AC1394" s="215"/>
      <c r="AD1394" s="215"/>
      <c r="AE1394" s="215"/>
      <c r="AF1394" s="215"/>
      <c r="AG1394" s="215"/>
      <c r="AH1394" s="215"/>
      <c r="AI1394" s="215"/>
      <c r="AJ1394" s="215"/>
      <c r="AK1394" s="215"/>
      <c r="AM1394" s="220"/>
    </row>
    <row r="1395" spans="2:39" x14ac:dyDescent="0.3">
      <c r="B1395" s="215"/>
      <c r="C1395" s="215"/>
      <c r="D1395" s="215"/>
      <c r="E1395" s="215"/>
      <c r="F1395" s="215"/>
      <c r="G1395" s="215"/>
      <c r="H1395" s="215"/>
      <c r="I1395" s="216"/>
      <c r="J1395" s="216"/>
      <c r="K1395" s="217"/>
      <c r="L1395" s="217"/>
      <c r="M1395" s="217"/>
      <c r="N1395" s="217"/>
      <c r="O1395" s="216"/>
      <c r="P1395" s="217"/>
      <c r="Q1395" s="216"/>
      <c r="R1395" s="215"/>
      <c r="S1395" s="218"/>
      <c r="T1395" s="215"/>
      <c r="U1395" s="215"/>
      <c r="V1395" s="219"/>
      <c r="W1395" s="219"/>
      <c r="Y1395" s="215"/>
      <c r="Z1395" s="215"/>
      <c r="AA1395" s="215"/>
      <c r="AB1395" s="215"/>
      <c r="AC1395" s="215"/>
      <c r="AD1395" s="215"/>
      <c r="AE1395" s="215"/>
      <c r="AF1395" s="215"/>
      <c r="AG1395" s="215"/>
      <c r="AH1395" s="215"/>
      <c r="AI1395" s="215"/>
      <c r="AJ1395" s="215"/>
      <c r="AK1395" s="215"/>
      <c r="AM1395" s="220"/>
    </row>
    <row r="1396" spans="2:39" x14ac:dyDescent="0.3">
      <c r="B1396" s="215"/>
      <c r="C1396" s="215"/>
      <c r="D1396" s="215"/>
      <c r="E1396" s="215"/>
      <c r="F1396" s="215"/>
      <c r="G1396" s="215"/>
      <c r="H1396" s="215"/>
      <c r="I1396" s="216"/>
      <c r="J1396" s="216"/>
      <c r="K1396" s="217"/>
      <c r="L1396" s="217"/>
      <c r="M1396" s="217"/>
      <c r="N1396" s="217"/>
      <c r="O1396" s="216"/>
      <c r="P1396" s="217"/>
      <c r="Q1396" s="216"/>
      <c r="R1396" s="215"/>
      <c r="S1396" s="218"/>
      <c r="T1396" s="215"/>
      <c r="U1396" s="215"/>
      <c r="V1396" s="219"/>
      <c r="W1396" s="219"/>
      <c r="Y1396" s="215"/>
      <c r="Z1396" s="215"/>
      <c r="AA1396" s="215"/>
      <c r="AB1396" s="215"/>
      <c r="AC1396" s="215"/>
      <c r="AD1396" s="215"/>
      <c r="AE1396" s="215"/>
      <c r="AF1396" s="215"/>
      <c r="AG1396" s="215"/>
      <c r="AH1396" s="215"/>
      <c r="AI1396" s="215"/>
      <c r="AJ1396" s="215"/>
      <c r="AK1396" s="215"/>
      <c r="AM1396" s="220"/>
    </row>
    <row r="1397" spans="2:39" x14ac:dyDescent="0.3">
      <c r="B1397" s="215"/>
      <c r="C1397" s="215"/>
      <c r="D1397" s="215"/>
      <c r="E1397" s="215"/>
      <c r="F1397" s="215"/>
      <c r="G1397" s="215"/>
      <c r="H1397" s="215"/>
      <c r="I1397" s="216"/>
      <c r="J1397" s="216"/>
      <c r="K1397" s="217"/>
      <c r="L1397" s="217"/>
      <c r="M1397" s="217"/>
      <c r="N1397" s="217"/>
      <c r="O1397" s="216"/>
      <c r="P1397" s="217"/>
      <c r="Q1397" s="216"/>
      <c r="R1397" s="215"/>
      <c r="S1397" s="218"/>
      <c r="T1397" s="215"/>
      <c r="U1397" s="215"/>
      <c r="V1397" s="219"/>
      <c r="W1397" s="219"/>
      <c r="Y1397" s="215"/>
      <c r="Z1397" s="215"/>
      <c r="AA1397" s="215"/>
      <c r="AB1397" s="215"/>
      <c r="AC1397" s="215"/>
      <c r="AD1397" s="215"/>
      <c r="AE1397" s="215"/>
      <c r="AF1397" s="215"/>
      <c r="AG1397" s="215"/>
      <c r="AH1397" s="215"/>
      <c r="AI1397" s="215"/>
      <c r="AJ1397" s="215"/>
      <c r="AK1397" s="215"/>
      <c r="AM1397" s="220"/>
    </row>
    <row r="1398" spans="2:39" x14ac:dyDescent="0.3">
      <c r="B1398" s="215"/>
      <c r="C1398" s="215"/>
      <c r="D1398" s="215"/>
      <c r="E1398" s="215"/>
      <c r="F1398" s="215"/>
      <c r="G1398" s="215"/>
      <c r="H1398" s="215"/>
      <c r="I1398" s="216"/>
      <c r="J1398" s="216"/>
      <c r="K1398" s="217"/>
      <c r="L1398" s="217"/>
      <c r="M1398" s="217"/>
      <c r="N1398" s="217"/>
      <c r="O1398" s="216"/>
      <c r="P1398" s="217"/>
      <c r="Q1398" s="216"/>
      <c r="R1398" s="215"/>
      <c r="S1398" s="218"/>
      <c r="T1398" s="215"/>
      <c r="U1398" s="215"/>
      <c r="V1398" s="219"/>
      <c r="W1398" s="219"/>
      <c r="Y1398" s="215"/>
      <c r="Z1398" s="215"/>
      <c r="AA1398" s="215"/>
      <c r="AB1398" s="215"/>
      <c r="AC1398" s="215"/>
      <c r="AD1398" s="215"/>
      <c r="AE1398" s="215"/>
      <c r="AF1398" s="215"/>
      <c r="AG1398" s="215"/>
      <c r="AH1398" s="215"/>
      <c r="AI1398" s="215"/>
      <c r="AJ1398" s="215"/>
      <c r="AK1398" s="215"/>
      <c r="AM1398" s="220"/>
    </row>
    <row r="1399" spans="2:39" x14ac:dyDescent="0.3">
      <c r="B1399" s="215"/>
      <c r="C1399" s="215"/>
      <c r="D1399" s="215"/>
      <c r="E1399" s="215"/>
      <c r="F1399" s="215"/>
      <c r="G1399" s="215"/>
      <c r="H1399" s="215"/>
      <c r="I1399" s="216"/>
      <c r="J1399" s="216"/>
      <c r="K1399" s="217"/>
      <c r="L1399" s="217"/>
      <c r="M1399" s="217"/>
      <c r="N1399" s="217"/>
      <c r="O1399" s="216"/>
      <c r="P1399" s="217"/>
      <c r="Q1399" s="216"/>
      <c r="R1399" s="215"/>
      <c r="S1399" s="218"/>
      <c r="T1399" s="215"/>
      <c r="U1399" s="215"/>
      <c r="V1399" s="219"/>
      <c r="W1399" s="219"/>
      <c r="Y1399" s="215"/>
      <c r="Z1399" s="215"/>
      <c r="AA1399" s="215"/>
      <c r="AB1399" s="215"/>
      <c r="AC1399" s="215"/>
      <c r="AD1399" s="215"/>
      <c r="AE1399" s="215"/>
      <c r="AF1399" s="215"/>
      <c r="AG1399" s="215"/>
      <c r="AH1399" s="215"/>
      <c r="AI1399" s="215"/>
      <c r="AJ1399" s="215"/>
      <c r="AK1399" s="215"/>
      <c r="AM1399" s="220"/>
    </row>
    <row r="1400" spans="2:39" x14ac:dyDescent="0.3">
      <c r="B1400" s="215"/>
      <c r="C1400" s="215"/>
      <c r="D1400" s="215"/>
      <c r="E1400" s="215"/>
      <c r="F1400" s="215"/>
      <c r="G1400" s="215"/>
      <c r="H1400" s="215"/>
      <c r="I1400" s="216"/>
      <c r="J1400" s="216"/>
      <c r="K1400" s="217"/>
      <c r="L1400" s="217"/>
      <c r="M1400" s="217"/>
      <c r="N1400" s="217"/>
      <c r="O1400" s="216"/>
      <c r="P1400" s="217"/>
      <c r="Q1400" s="216"/>
      <c r="R1400" s="215"/>
      <c r="S1400" s="218"/>
      <c r="T1400" s="215"/>
      <c r="U1400" s="215"/>
      <c r="V1400" s="219"/>
      <c r="W1400" s="219"/>
      <c r="Y1400" s="215"/>
      <c r="Z1400" s="215"/>
      <c r="AA1400" s="215"/>
      <c r="AB1400" s="215"/>
      <c r="AC1400" s="215"/>
      <c r="AD1400" s="215"/>
      <c r="AE1400" s="215"/>
      <c r="AF1400" s="215"/>
      <c r="AG1400" s="215"/>
      <c r="AH1400" s="215"/>
      <c r="AI1400" s="215"/>
      <c r="AJ1400" s="215"/>
      <c r="AK1400" s="215"/>
      <c r="AM1400" s="220"/>
    </row>
    <row r="1401" spans="2:39" x14ac:dyDescent="0.3">
      <c r="B1401" s="215"/>
      <c r="C1401" s="215"/>
      <c r="D1401" s="215"/>
      <c r="E1401" s="215"/>
      <c r="F1401" s="215"/>
      <c r="G1401" s="215"/>
      <c r="H1401" s="215"/>
      <c r="I1401" s="216"/>
      <c r="J1401" s="216"/>
      <c r="K1401" s="217"/>
      <c r="L1401" s="217"/>
      <c r="M1401" s="217"/>
      <c r="N1401" s="217"/>
      <c r="O1401" s="216"/>
      <c r="P1401" s="217"/>
      <c r="Q1401" s="216"/>
      <c r="R1401" s="215"/>
      <c r="S1401" s="218"/>
      <c r="T1401" s="215"/>
      <c r="U1401" s="215"/>
      <c r="V1401" s="219"/>
      <c r="W1401" s="219"/>
      <c r="Y1401" s="215"/>
      <c r="Z1401" s="215"/>
      <c r="AA1401" s="215"/>
      <c r="AB1401" s="215"/>
      <c r="AC1401" s="215"/>
      <c r="AD1401" s="215"/>
      <c r="AE1401" s="215"/>
      <c r="AF1401" s="215"/>
      <c r="AG1401" s="215"/>
      <c r="AH1401" s="215"/>
      <c r="AI1401" s="215"/>
      <c r="AJ1401" s="215"/>
      <c r="AK1401" s="215"/>
      <c r="AM1401" s="220"/>
    </row>
    <row r="1402" spans="2:39" x14ac:dyDescent="0.3">
      <c r="B1402" s="215"/>
      <c r="C1402" s="215"/>
      <c r="D1402" s="215"/>
      <c r="E1402" s="215"/>
      <c r="F1402" s="215"/>
      <c r="G1402" s="215"/>
      <c r="H1402" s="215"/>
      <c r="I1402" s="216"/>
      <c r="J1402" s="216"/>
      <c r="K1402" s="217"/>
      <c r="L1402" s="217"/>
      <c r="M1402" s="217"/>
      <c r="N1402" s="217"/>
      <c r="O1402" s="216"/>
      <c r="P1402" s="217"/>
      <c r="Q1402" s="216"/>
      <c r="R1402" s="215"/>
      <c r="S1402" s="218"/>
      <c r="T1402" s="215"/>
      <c r="U1402" s="215"/>
      <c r="V1402" s="219"/>
      <c r="W1402" s="219"/>
      <c r="Y1402" s="215"/>
      <c r="Z1402" s="215"/>
      <c r="AA1402" s="215"/>
      <c r="AB1402" s="215"/>
      <c r="AC1402" s="215"/>
      <c r="AD1402" s="215"/>
      <c r="AE1402" s="215"/>
      <c r="AF1402" s="215"/>
      <c r="AG1402" s="215"/>
      <c r="AH1402" s="215"/>
      <c r="AI1402" s="215"/>
      <c r="AJ1402" s="215"/>
      <c r="AK1402" s="215"/>
      <c r="AM1402" s="220"/>
    </row>
    <row r="1403" spans="2:39" x14ac:dyDescent="0.3">
      <c r="B1403" s="215"/>
      <c r="C1403" s="215"/>
      <c r="D1403" s="215"/>
      <c r="E1403" s="215"/>
      <c r="F1403" s="215"/>
      <c r="G1403" s="215"/>
      <c r="H1403" s="215"/>
      <c r="I1403" s="216"/>
      <c r="J1403" s="216"/>
      <c r="K1403" s="217"/>
      <c r="L1403" s="217"/>
      <c r="M1403" s="217"/>
      <c r="N1403" s="217"/>
      <c r="O1403" s="216"/>
      <c r="P1403" s="217"/>
      <c r="Q1403" s="216"/>
      <c r="R1403" s="215"/>
      <c r="S1403" s="218"/>
      <c r="T1403" s="215"/>
      <c r="U1403" s="215"/>
      <c r="V1403" s="219"/>
      <c r="W1403" s="219"/>
      <c r="Y1403" s="215"/>
      <c r="Z1403" s="215"/>
      <c r="AA1403" s="215"/>
      <c r="AB1403" s="215"/>
      <c r="AC1403" s="215"/>
      <c r="AD1403" s="215"/>
      <c r="AE1403" s="215"/>
      <c r="AF1403" s="215"/>
      <c r="AG1403" s="215"/>
      <c r="AH1403" s="215"/>
      <c r="AI1403" s="215"/>
      <c r="AJ1403" s="215"/>
      <c r="AK1403" s="215"/>
      <c r="AM1403" s="220"/>
    </row>
    <row r="1404" spans="2:39" x14ac:dyDescent="0.3">
      <c r="B1404" s="215"/>
      <c r="C1404" s="215"/>
      <c r="D1404" s="215"/>
      <c r="E1404" s="215"/>
      <c r="F1404" s="215"/>
      <c r="G1404" s="215"/>
      <c r="H1404" s="215"/>
      <c r="I1404" s="216"/>
      <c r="J1404" s="216"/>
      <c r="K1404" s="217"/>
      <c r="L1404" s="217"/>
      <c r="M1404" s="217"/>
      <c r="N1404" s="217"/>
      <c r="O1404" s="216"/>
      <c r="P1404" s="217"/>
      <c r="Q1404" s="216"/>
      <c r="R1404" s="215"/>
      <c r="S1404" s="218"/>
      <c r="T1404" s="215"/>
      <c r="U1404" s="215"/>
      <c r="V1404" s="219"/>
      <c r="W1404" s="219"/>
      <c r="Y1404" s="215"/>
      <c r="Z1404" s="215"/>
      <c r="AA1404" s="215"/>
      <c r="AB1404" s="215"/>
      <c r="AC1404" s="215"/>
      <c r="AD1404" s="215"/>
      <c r="AE1404" s="215"/>
      <c r="AF1404" s="215"/>
      <c r="AG1404" s="215"/>
      <c r="AH1404" s="215"/>
      <c r="AI1404" s="215"/>
      <c r="AJ1404" s="215"/>
      <c r="AK1404" s="215"/>
      <c r="AM1404" s="220"/>
    </row>
    <row r="1405" spans="2:39" x14ac:dyDescent="0.3">
      <c r="B1405" s="215"/>
      <c r="C1405" s="215"/>
      <c r="D1405" s="215"/>
      <c r="E1405" s="215"/>
      <c r="F1405" s="215"/>
      <c r="G1405" s="215"/>
      <c r="H1405" s="215"/>
      <c r="I1405" s="216"/>
      <c r="J1405" s="216"/>
      <c r="K1405" s="217"/>
      <c r="L1405" s="217"/>
      <c r="M1405" s="217"/>
      <c r="N1405" s="217"/>
      <c r="O1405" s="216"/>
      <c r="P1405" s="217"/>
      <c r="Q1405" s="216"/>
      <c r="R1405" s="215"/>
      <c r="S1405" s="218"/>
      <c r="T1405" s="215"/>
      <c r="U1405" s="215"/>
      <c r="V1405" s="219"/>
      <c r="W1405" s="219"/>
      <c r="Y1405" s="215"/>
      <c r="Z1405" s="215"/>
      <c r="AA1405" s="215"/>
      <c r="AB1405" s="215"/>
      <c r="AC1405" s="215"/>
      <c r="AD1405" s="215"/>
      <c r="AE1405" s="215"/>
      <c r="AF1405" s="215"/>
      <c r="AG1405" s="215"/>
      <c r="AH1405" s="215"/>
      <c r="AI1405" s="215"/>
      <c r="AJ1405" s="215"/>
      <c r="AK1405" s="215"/>
      <c r="AM1405" s="220"/>
    </row>
    <row r="1406" spans="2:39" x14ac:dyDescent="0.3">
      <c r="B1406" s="215"/>
      <c r="C1406" s="215"/>
      <c r="D1406" s="215"/>
      <c r="E1406" s="215"/>
      <c r="F1406" s="215"/>
      <c r="G1406" s="215"/>
      <c r="H1406" s="215"/>
      <c r="I1406" s="216"/>
      <c r="J1406" s="216"/>
      <c r="K1406" s="217"/>
      <c r="L1406" s="217"/>
      <c r="M1406" s="217"/>
      <c r="N1406" s="217"/>
      <c r="O1406" s="216"/>
      <c r="P1406" s="217"/>
      <c r="Q1406" s="216"/>
      <c r="R1406" s="215"/>
      <c r="S1406" s="218"/>
      <c r="T1406" s="215"/>
      <c r="U1406" s="215"/>
      <c r="V1406" s="219"/>
      <c r="W1406" s="219"/>
      <c r="Y1406" s="215"/>
      <c r="Z1406" s="215"/>
      <c r="AA1406" s="215"/>
      <c r="AB1406" s="215"/>
      <c r="AC1406" s="215"/>
      <c r="AD1406" s="215"/>
      <c r="AE1406" s="215"/>
      <c r="AF1406" s="215"/>
      <c r="AG1406" s="215"/>
      <c r="AH1406" s="215"/>
      <c r="AI1406" s="215"/>
      <c r="AJ1406" s="215"/>
      <c r="AK1406" s="215"/>
      <c r="AM1406" s="220"/>
    </row>
    <row r="1407" spans="2:39" x14ac:dyDescent="0.3">
      <c r="B1407" s="215"/>
      <c r="C1407" s="215"/>
      <c r="D1407" s="215"/>
      <c r="E1407" s="215"/>
      <c r="F1407" s="215"/>
      <c r="G1407" s="215"/>
      <c r="H1407" s="215"/>
      <c r="I1407" s="216"/>
      <c r="J1407" s="216"/>
      <c r="K1407" s="217"/>
      <c r="L1407" s="217"/>
      <c r="M1407" s="217"/>
      <c r="N1407" s="217"/>
      <c r="O1407" s="216"/>
      <c r="P1407" s="217"/>
      <c r="Q1407" s="216"/>
      <c r="R1407" s="215"/>
      <c r="S1407" s="218"/>
      <c r="T1407" s="215"/>
      <c r="U1407" s="215"/>
      <c r="V1407" s="219"/>
      <c r="W1407" s="219"/>
      <c r="Y1407" s="215"/>
      <c r="Z1407" s="215"/>
      <c r="AA1407" s="215"/>
      <c r="AB1407" s="215"/>
      <c r="AC1407" s="215"/>
      <c r="AD1407" s="215"/>
      <c r="AE1407" s="215"/>
      <c r="AF1407" s="215"/>
      <c r="AG1407" s="215"/>
      <c r="AH1407" s="215"/>
      <c r="AI1407" s="215"/>
      <c r="AJ1407" s="215"/>
      <c r="AK1407" s="215"/>
      <c r="AM1407" s="220"/>
    </row>
    <row r="1408" spans="2:39" x14ac:dyDescent="0.3">
      <c r="B1408" s="215"/>
      <c r="C1408" s="215"/>
      <c r="D1408" s="215"/>
      <c r="E1408" s="215"/>
      <c r="F1408" s="215"/>
      <c r="G1408" s="215"/>
      <c r="H1408" s="215"/>
      <c r="I1408" s="216"/>
      <c r="J1408" s="216"/>
      <c r="K1408" s="217"/>
      <c r="L1408" s="217"/>
      <c r="M1408" s="217"/>
      <c r="N1408" s="217"/>
      <c r="O1408" s="216"/>
      <c r="P1408" s="217"/>
      <c r="Q1408" s="216"/>
      <c r="R1408" s="215"/>
      <c r="S1408" s="218"/>
      <c r="T1408" s="215"/>
      <c r="U1408" s="215"/>
      <c r="V1408" s="219"/>
      <c r="W1408" s="219"/>
      <c r="Y1408" s="215"/>
      <c r="Z1408" s="215"/>
      <c r="AA1408" s="215"/>
      <c r="AB1408" s="215"/>
      <c r="AC1408" s="215"/>
      <c r="AD1408" s="215"/>
      <c r="AE1408" s="215"/>
      <c r="AF1408" s="215"/>
      <c r="AG1408" s="215"/>
      <c r="AH1408" s="215"/>
      <c r="AI1408" s="215"/>
      <c r="AJ1408" s="215"/>
      <c r="AK1408" s="215"/>
      <c r="AM1408" s="220"/>
    </row>
    <row r="1409" spans="2:39" x14ac:dyDescent="0.3">
      <c r="B1409" s="215"/>
      <c r="C1409" s="215"/>
      <c r="D1409" s="215"/>
      <c r="E1409" s="215"/>
      <c r="F1409" s="215"/>
      <c r="G1409" s="215"/>
      <c r="H1409" s="215"/>
      <c r="I1409" s="216"/>
      <c r="J1409" s="216"/>
      <c r="K1409" s="217"/>
      <c r="L1409" s="217"/>
      <c r="M1409" s="217"/>
      <c r="N1409" s="217"/>
      <c r="O1409" s="216"/>
      <c r="P1409" s="217"/>
      <c r="Q1409" s="216"/>
      <c r="R1409" s="215"/>
      <c r="S1409" s="218"/>
      <c r="T1409" s="215"/>
      <c r="U1409" s="215"/>
      <c r="V1409" s="219"/>
      <c r="W1409" s="219"/>
      <c r="Y1409" s="215"/>
      <c r="Z1409" s="215"/>
      <c r="AA1409" s="215"/>
      <c r="AB1409" s="215"/>
      <c r="AC1409" s="215"/>
      <c r="AD1409" s="215"/>
      <c r="AE1409" s="215"/>
      <c r="AF1409" s="215"/>
      <c r="AG1409" s="215"/>
      <c r="AH1409" s="215"/>
      <c r="AI1409" s="215"/>
      <c r="AJ1409" s="215"/>
      <c r="AK1409" s="215"/>
      <c r="AM1409" s="220"/>
    </row>
    <row r="1410" spans="2:39" x14ac:dyDescent="0.3">
      <c r="B1410" s="215"/>
      <c r="C1410" s="215"/>
      <c r="D1410" s="215"/>
      <c r="E1410" s="215"/>
      <c r="F1410" s="215"/>
      <c r="G1410" s="215"/>
      <c r="H1410" s="215"/>
      <c r="I1410" s="216"/>
      <c r="J1410" s="216"/>
      <c r="K1410" s="217"/>
      <c r="L1410" s="217"/>
      <c r="M1410" s="217"/>
      <c r="N1410" s="217"/>
      <c r="O1410" s="216"/>
      <c r="P1410" s="217"/>
      <c r="Q1410" s="216"/>
      <c r="R1410" s="215"/>
      <c r="S1410" s="218"/>
      <c r="T1410" s="215"/>
      <c r="U1410" s="215"/>
      <c r="V1410" s="219"/>
      <c r="W1410" s="219"/>
      <c r="Y1410" s="215"/>
      <c r="Z1410" s="215"/>
      <c r="AA1410" s="215"/>
      <c r="AB1410" s="215"/>
      <c r="AC1410" s="215"/>
      <c r="AD1410" s="215"/>
      <c r="AE1410" s="215"/>
      <c r="AF1410" s="215"/>
      <c r="AG1410" s="215"/>
      <c r="AH1410" s="215"/>
      <c r="AI1410" s="215"/>
      <c r="AJ1410" s="215"/>
      <c r="AK1410" s="215"/>
      <c r="AM1410" s="220"/>
    </row>
    <row r="1411" spans="2:39" x14ac:dyDescent="0.3">
      <c r="B1411" s="215"/>
      <c r="C1411" s="215"/>
      <c r="D1411" s="215"/>
      <c r="E1411" s="215"/>
      <c r="F1411" s="215"/>
      <c r="G1411" s="215"/>
      <c r="H1411" s="215"/>
      <c r="I1411" s="216"/>
      <c r="J1411" s="216"/>
      <c r="K1411" s="217"/>
      <c r="L1411" s="217"/>
      <c r="M1411" s="217"/>
      <c r="N1411" s="217"/>
      <c r="O1411" s="216"/>
      <c r="P1411" s="217"/>
      <c r="Q1411" s="216"/>
      <c r="R1411" s="215"/>
      <c r="S1411" s="218"/>
      <c r="T1411" s="215"/>
      <c r="U1411" s="215"/>
      <c r="V1411" s="219"/>
      <c r="W1411" s="219"/>
      <c r="Y1411" s="215"/>
      <c r="Z1411" s="215"/>
      <c r="AA1411" s="215"/>
      <c r="AB1411" s="215"/>
      <c r="AC1411" s="215"/>
      <c r="AD1411" s="215"/>
      <c r="AE1411" s="215"/>
      <c r="AF1411" s="215"/>
      <c r="AG1411" s="215"/>
      <c r="AH1411" s="215"/>
      <c r="AI1411" s="215"/>
      <c r="AJ1411" s="215"/>
      <c r="AK1411" s="215"/>
      <c r="AM1411" s="220"/>
    </row>
    <row r="1412" spans="2:39" x14ac:dyDescent="0.3">
      <c r="B1412" s="215"/>
      <c r="C1412" s="215"/>
      <c r="D1412" s="215"/>
      <c r="E1412" s="215"/>
      <c r="F1412" s="215"/>
      <c r="G1412" s="215"/>
      <c r="H1412" s="215"/>
      <c r="I1412" s="216"/>
      <c r="J1412" s="216"/>
      <c r="K1412" s="217"/>
      <c r="L1412" s="217"/>
      <c r="M1412" s="217"/>
      <c r="N1412" s="217"/>
      <c r="O1412" s="216"/>
      <c r="P1412" s="217"/>
      <c r="Q1412" s="216"/>
      <c r="R1412" s="215"/>
      <c r="S1412" s="218"/>
      <c r="T1412" s="215"/>
      <c r="U1412" s="215"/>
      <c r="V1412" s="219"/>
      <c r="W1412" s="219"/>
      <c r="Y1412" s="215"/>
      <c r="Z1412" s="215"/>
      <c r="AA1412" s="215"/>
      <c r="AB1412" s="215"/>
      <c r="AC1412" s="215"/>
      <c r="AD1412" s="215"/>
      <c r="AE1412" s="215"/>
      <c r="AF1412" s="215"/>
      <c r="AG1412" s="215"/>
      <c r="AH1412" s="215"/>
      <c r="AI1412" s="215"/>
      <c r="AJ1412" s="215"/>
      <c r="AK1412" s="215"/>
      <c r="AM1412" s="220"/>
    </row>
    <row r="1413" spans="2:39" x14ac:dyDescent="0.3">
      <c r="B1413" s="215"/>
      <c r="C1413" s="215"/>
      <c r="D1413" s="215"/>
      <c r="E1413" s="215"/>
      <c r="F1413" s="215"/>
      <c r="G1413" s="215"/>
      <c r="H1413" s="215"/>
      <c r="I1413" s="216"/>
      <c r="J1413" s="216"/>
      <c r="K1413" s="217"/>
      <c r="L1413" s="217"/>
      <c r="M1413" s="217"/>
      <c r="N1413" s="217"/>
      <c r="O1413" s="216"/>
      <c r="P1413" s="217"/>
      <c r="Q1413" s="216"/>
      <c r="R1413" s="215"/>
      <c r="S1413" s="218"/>
      <c r="T1413" s="215"/>
      <c r="U1413" s="215"/>
      <c r="V1413" s="219"/>
      <c r="W1413" s="219"/>
      <c r="Y1413" s="215"/>
      <c r="Z1413" s="215"/>
      <c r="AA1413" s="215"/>
      <c r="AB1413" s="215"/>
      <c r="AC1413" s="215"/>
      <c r="AD1413" s="215"/>
      <c r="AE1413" s="215"/>
      <c r="AF1413" s="215"/>
      <c r="AG1413" s="215"/>
      <c r="AH1413" s="215"/>
      <c r="AI1413" s="215"/>
      <c r="AJ1413" s="215"/>
      <c r="AK1413" s="215"/>
      <c r="AM1413" s="220"/>
    </row>
    <row r="1414" spans="2:39" x14ac:dyDescent="0.3">
      <c r="B1414" s="215"/>
      <c r="C1414" s="215"/>
      <c r="D1414" s="215"/>
      <c r="E1414" s="215"/>
      <c r="F1414" s="215"/>
      <c r="G1414" s="215"/>
      <c r="H1414" s="215"/>
      <c r="I1414" s="216"/>
      <c r="J1414" s="216"/>
      <c r="K1414" s="217"/>
      <c r="L1414" s="217"/>
      <c r="M1414" s="217"/>
      <c r="N1414" s="217"/>
      <c r="O1414" s="216"/>
      <c r="P1414" s="217"/>
      <c r="Q1414" s="216"/>
      <c r="R1414" s="215"/>
      <c r="S1414" s="218"/>
      <c r="T1414" s="215"/>
      <c r="U1414" s="215"/>
      <c r="V1414" s="219"/>
      <c r="W1414" s="219"/>
      <c r="Y1414" s="215"/>
      <c r="Z1414" s="215"/>
      <c r="AA1414" s="215"/>
      <c r="AB1414" s="215"/>
      <c r="AC1414" s="215"/>
      <c r="AD1414" s="215"/>
      <c r="AE1414" s="215"/>
      <c r="AF1414" s="215"/>
      <c r="AG1414" s="215"/>
      <c r="AH1414" s="215"/>
      <c r="AI1414" s="215"/>
      <c r="AJ1414" s="215"/>
      <c r="AK1414" s="215"/>
      <c r="AM1414" s="220"/>
    </row>
    <row r="1415" spans="2:39" x14ac:dyDescent="0.3">
      <c r="B1415" s="215"/>
      <c r="C1415" s="215"/>
      <c r="D1415" s="215"/>
      <c r="E1415" s="215"/>
      <c r="F1415" s="215"/>
      <c r="G1415" s="215"/>
      <c r="H1415" s="215"/>
      <c r="I1415" s="216"/>
      <c r="J1415" s="216"/>
      <c r="K1415" s="217"/>
      <c r="L1415" s="217"/>
      <c r="M1415" s="217"/>
      <c r="N1415" s="217"/>
      <c r="O1415" s="216"/>
      <c r="P1415" s="217"/>
      <c r="Q1415" s="216"/>
      <c r="R1415" s="215"/>
      <c r="S1415" s="218"/>
      <c r="T1415" s="215"/>
      <c r="U1415" s="215"/>
      <c r="V1415" s="219"/>
      <c r="W1415" s="219"/>
      <c r="Y1415" s="215"/>
      <c r="Z1415" s="215"/>
      <c r="AA1415" s="215"/>
      <c r="AB1415" s="215"/>
      <c r="AC1415" s="215"/>
      <c r="AD1415" s="215"/>
      <c r="AE1415" s="215"/>
      <c r="AF1415" s="215"/>
      <c r="AG1415" s="215"/>
      <c r="AH1415" s="215"/>
      <c r="AI1415" s="215"/>
      <c r="AJ1415" s="215"/>
      <c r="AK1415" s="215"/>
      <c r="AM1415" s="220"/>
    </row>
    <row r="1416" spans="2:39" x14ac:dyDescent="0.3">
      <c r="B1416" s="215"/>
      <c r="C1416" s="215"/>
      <c r="D1416" s="215"/>
      <c r="E1416" s="215"/>
      <c r="F1416" s="215"/>
      <c r="G1416" s="215"/>
      <c r="H1416" s="215"/>
      <c r="I1416" s="216"/>
      <c r="J1416" s="216"/>
      <c r="K1416" s="217"/>
      <c r="L1416" s="217"/>
      <c r="M1416" s="217"/>
      <c r="N1416" s="217"/>
      <c r="O1416" s="216"/>
      <c r="P1416" s="217"/>
      <c r="Q1416" s="216"/>
      <c r="R1416" s="215"/>
      <c r="S1416" s="218"/>
      <c r="T1416" s="215"/>
      <c r="U1416" s="215"/>
      <c r="V1416" s="219"/>
      <c r="W1416" s="219"/>
      <c r="Y1416" s="215"/>
      <c r="Z1416" s="215"/>
      <c r="AA1416" s="215"/>
      <c r="AB1416" s="215"/>
      <c r="AC1416" s="215"/>
      <c r="AD1416" s="215"/>
      <c r="AE1416" s="215"/>
      <c r="AF1416" s="215"/>
      <c r="AG1416" s="215"/>
      <c r="AH1416" s="215"/>
      <c r="AI1416" s="215"/>
      <c r="AJ1416" s="215"/>
      <c r="AK1416" s="215"/>
      <c r="AM1416" s="220"/>
    </row>
    <row r="1417" spans="2:39" x14ac:dyDescent="0.3">
      <c r="B1417" s="215"/>
      <c r="C1417" s="215"/>
      <c r="D1417" s="215"/>
      <c r="E1417" s="215"/>
      <c r="F1417" s="215"/>
      <c r="G1417" s="215"/>
      <c r="H1417" s="215"/>
      <c r="I1417" s="216"/>
      <c r="J1417" s="216"/>
      <c r="K1417" s="217"/>
      <c r="L1417" s="217"/>
      <c r="M1417" s="217"/>
      <c r="N1417" s="217"/>
      <c r="O1417" s="216"/>
      <c r="P1417" s="217"/>
      <c r="Q1417" s="216"/>
      <c r="R1417" s="215"/>
      <c r="S1417" s="218"/>
      <c r="T1417" s="215"/>
      <c r="U1417" s="215"/>
      <c r="V1417" s="219"/>
      <c r="W1417" s="219"/>
      <c r="Y1417" s="215"/>
      <c r="Z1417" s="215"/>
      <c r="AA1417" s="215"/>
      <c r="AB1417" s="215"/>
      <c r="AC1417" s="215"/>
      <c r="AD1417" s="215"/>
      <c r="AE1417" s="215"/>
      <c r="AF1417" s="215"/>
      <c r="AG1417" s="215"/>
      <c r="AH1417" s="215"/>
      <c r="AI1417" s="215"/>
      <c r="AJ1417" s="215"/>
      <c r="AK1417" s="215"/>
      <c r="AM1417" s="220"/>
    </row>
    <row r="1418" spans="2:39" x14ac:dyDescent="0.3">
      <c r="B1418" s="215"/>
      <c r="C1418" s="215"/>
      <c r="D1418" s="215"/>
      <c r="E1418" s="215"/>
      <c r="F1418" s="215"/>
      <c r="G1418" s="215"/>
      <c r="H1418" s="215"/>
      <c r="I1418" s="216"/>
      <c r="J1418" s="216"/>
      <c r="K1418" s="217"/>
      <c r="L1418" s="217"/>
      <c r="M1418" s="217"/>
      <c r="N1418" s="217"/>
      <c r="O1418" s="216"/>
      <c r="P1418" s="217"/>
      <c r="Q1418" s="216"/>
      <c r="R1418" s="215"/>
      <c r="S1418" s="218"/>
      <c r="T1418" s="215"/>
      <c r="U1418" s="215"/>
      <c r="V1418" s="219"/>
      <c r="W1418" s="219"/>
      <c r="Y1418" s="215"/>
      <c r="Z1418" s="215"/>
      <c r="AA1418" s="215"/>
      <c r="AB1418" s="215"/>
      <c r="AC1418" s="215"/>
      <c r="AD1418" s="215"/>
      <c r="AE1418" s="215"/>
      <c r="AF1418" s="215"/>
      <c r="AG1418" s="215"/>
      <c r="AH1418" s="215"/>
      <c r="AI1418" s="215"/>
      <c r="AJ1418" s="215"/>
      <c r="AK1418" s="215"/>
      <c r="AM1418" s="220"/>
    </row>
    <row r="1419" spans="2:39" x14ac:dyDescent="0.3">
      <c r="B1419" s="215"/>
      <c r="C1419" s="215"/>
      <c r="D1419" s="215"/>
      <c r="E1419" s="215"/>
      <c r="F1419" s="215"/>
      <c r="G1419" s="215"/>
      <c r="H1419" s="215"/>
      <c r="I1419" s="216"/>
      <c r="J1419" s="216"/>
      <c r="K1419" s="217"/>
      <c r="L1419" s="217"/>
      <c r="M1419" s="217"/>
      <c r="N1419" s="217"/>
      <c r="O1419" s="216"/>
      <c r="P1419" s="217"/>
      <c r="Q1419" s="216"/>
      <c r="R1419" s="215"/>
      <c r="S1419" s="218"/>
      <c r="T1419" s="215"/>
      <c r="U1419" s="215"/>
      <c r="V1419" s="219"/>
      <c r="W1419" s="219"/>
      <c r="Y1419" s="215"/>
      <c r="Z1419" s="215"/>
      <c r="AA1419" s="215"/>
      <c r="AB1419" s="215"/>
      <c r="AC1419" s="215"/>
      <c r="AD1419" s="215"/>
      <c r="AE1419" s="215"/>
      <c r="AF1419" s="215"/>
      <c r="AG1419" s="215"/>
      <c r="AH1419" s="215"/>
      <c r="AI1419" s="215"/>
      <c r="AJ1419" s="215"/>
      <c r="AK1419" s="215"/>
      <c r="AM1419" s="220"/>
    </row>
    <row r="1420" spans="2:39" x14ac:dyDescent="0.3">
      <c r="B1420" s="215"/>
      <c r="C1420" s="215"/>
      <c r="D1420" s="215"/>
      <c r="E1420" s="215"/>
      <c r="F1420" s="215"/>
      <c r="G1420" s="215"/>
      <c r="H1420" s="215"/>
      <c r="I1420" s="216"/>
      <c r="J1420" s="216"/>
      <c r="K1420" s="217"/>
      <c r="L1420" s="217"/>
      <c r="M1420" s="217"/>
      <c r="N1420" s="217"/>
      <c r="O1420" s="216"/>
      <c r="P1420" s="217"/>
      <c r="Q1420" s="216"/>
      <c r="R1420" s="215"/>
      <c r="S1420" s="218"/>
      <c r="T1420" s="215"/>
      <c r="U1420" s="215"/>
      <c r="V1420" s="219"/>
      <c r="W1420" s="219"/>
      <c r="Y1420" s="215"/>
      <c r="Z1420" s="215"/>
      <c r="AA1420" s="215"/>
      <c r="AB1420" s="215"/>
      <c r="AC1420" s="215"/>
      <c r="AD1420" s="215"/>
      <c r="AE1420" s="215"/>
      <c r="AF1420" s="215"/>
      <c r="AG1420" s="215"/>
      <c r="AH1420" s="215"/>
      <c r="AI1420" s="215"/>
      <c r="AJ1420" s="215"/>
      <c r="AK1420" s="215"/>
      <c r="AM1420" s="220"/>
    </row>
    <row r="1421" spans="2:39" x14ac:dyDescent="0.3">
      <c r="B1421" s="215"/>
      <c r="C1421" s="215"/>
      <c r="D1421" s="215"/>
      <c r="E1421" s="215"/>
      <c r="F1421" s="215"/>
      <c r="G1421" s="215"/>
      <c r="H1421" s="215"/>
      <c r="I1421" s="216"/>
      <c r="J1421" s="216"/>
      <c r="K1421" s="217"/>
      <c r="L1421" s="217"/>
      <c r="M1421" s="217"/>
      <c r="N1421" s="217"/>
      <c r="O1421" s="216"/>
      <c r="P1421" s="217"/>
      <c r="Q1421" s="216"/>
      <c r="R1421" s="215"/>
      <c r="S1421" s="218"/>
      <c r="T1421" s="215"/>
      <c r="U1421" s="215"/>
      <c r="V1421" s="219"/>
      <c r="W1421" s="219"/>
      <c r="Y1421" s="215"/>
      <c r="Z1421" s="215"/>
      <c r="AA1421" s="215"/>
      <c r="AB1421" s="215"/>
      <c r="AC1421" s="215"/>
      <c r="AD1421" s="215"/>
      <c r="AE1421" s="215"/>
      <c r="AF1421" s="215"/>
      <c r="AG1421" s="215"/>
      <c r="AH1421" s="215"/>
      <c r="AI1421" s="215"/>
      <c r="AJ1421" s="215"/>
      <c r="AK1421" s="215"/>
      <c r="AM1421" s="220"/>
    </row>
    <row r="1422" spans="2:39" x14ac:dyDescent="0.3">
      <c r="B1422" s="215"/>
      <c r="C1422" s="215"/>
      <c r="D1422" s="215"/>
      <c r="E1422" s="215"/>
      <c r="F1422" s="215"/>
      <c r="G1422" s="215"/>
      <c r="H1422" s="215"/>
      <c r="I1422" s="216"/>
      <c r="J1422" s="216"/>
      <c r="K1422" s="217"/>
      <c r="L1422" s="217"/>
      <c r="M1422" s="217"/>
      <c r="N1422" s="217"/>
      <c r="O1422" s="216"/>
      <c r="P1422" s="217"/>
      <c r="Q1422" s="216"/>
      <c r="R1422" s="215"/>
      <c r="S1422" s="218"/>
      <c r="T1422" s="215"/>
      <c r="U1422" s="215"/>
      <c r="V1422" s="219"/>
      <c r="W1422" s="219"/>
      <c r="Y1422" s="215"/>
      <c r="Z1422" s="215"/>
      <c r="AA1422" s="215"/>
      <c r="AB1422" s="215"/>
      <c r="AC1422" s="215"/>
      <c r="AD1422" s="215"/>
      <c r="AE1422" s="215"/>
      <c r="AF1422" s="215"/>
      <c r="AG1422" s="215"/>
      <c r="AH1422" s="215"/>
      <c r="AI1422" s="215"/>
      <c r="AJ1422" s="215"/>
      <c r="AK1422" s="215"/>
      <c r="AM1422" s="220"/>
    </row>
    <row r="1423" spans="2:39" x14ac:dyDescent="0.3">
      <c r="B1423" s="215"/>
      <c r="C1423" s="215"/>
      <c r="D1423" s="215"/>
      <c r="E1423" s="215"/>
      <c r="F1423" s="215"/>
      <c r="G1423" s="215"/>
      <c r="H1423" s="215"/>
      <c r="I1423" s="216"/>
      <c r="J1423" s="216"/>
      <c r="K1423" s="217"/>
      <c r="L1423" s="217"/>
      <c r="M1423" s="217"/>
      <c r="N1423" s="217"/>
      <c r="O1423" s="216"/>
      <c r="P1423" s="217"/>
      <c r="Q1423" s="216"/>
      <c r="R1423" s="215"/>
      <c r="S1423" s="218"/>
      <c r="T1423" s="215"/>
      <c r="U1423" s="215"/>
      <c r="V1423" s="219"/>
      <c r="W1423" s="219"/>
      <c r="Y1423" s="215"/>
      <c r="Z1423" s="215"/>
      <c r="AA1423" s="215"/>
      <c r="AB1423" s="215"/>
      <c r="AC1423" s="215"/>
      <c r="AD1423" s="215"/>
      <c r="AE1423" s="215"/>
      <c r="AF1423" s="215"/>
      <c r="AG1423" s="215"/>
      <c r="AH1423" s="215"/>
      <c r="AI1423" s="215"/>
      <c r="AJ1423" s="215"/>
      <c r="AK1423" s="215"/>
      <c r="AM1423" s="220"/>
    </row>
    <row r="1424" spans="2:39" x14ac:dyDescent="0.3">
      <c r="B1424" s="215"/>
      <c r="C1424" s="215"/>
      <c r="D1424" s="215"/>
      <c r="E1424" s="215"/>
      <c r="F1424" s="215"/>
      <c r="G1424" s="215"/>
      <c r="H1424" s="215"/>
      <c r="I1424" s="216"/>
      <c r="J1424" s="216"/>
      <c r="K1424" s="217"/>
      <c r="L1424" s="217"/>
      <c r="M1424" s="217"/>
      <c r="N1424" s="217"/>
      <c r="O1424" s="216"/>
      <c r="P1424" s="217"/>
      <c r="Q1424" s="216"/>
      <c r="R1424" s="215"/>
      <c r="S1424" s="218"/>
      <c r="T1424" s="215"/>
      <c r="U1424" s="215"/>
      <c r="V1424" s="219"/>
      <c r="W1424" s="219"/>
      <c r="Y1424" s="215"/>
      <c r="Z1424" s="215"/>
      <c r="AA1424" s="215"/>
      <c r="AB1424" s="215"/>
      <c r="AC1424" s="215"/>
      <c r="AD1424" s="215"/>
      <c r="AE1424" s="215"/>
      <c r="AF1424" s="215"/>
      <c r="AG1424" s="215"/>
      <c r="AH1424" s="215"/>
      <c r="AI1424" s="215"/>
      <c r="AJ1424" s="215"/>
      <c r="AK1424" s="215"/>
      <c r="AM1424" s="220"/>
    </row>
    <row r="1425" spans="2:39" x14ac:dyDescent="0.3">
      <c r="B1425" s="215"/>
      <c r="C1425" s="215"/>
      <c r="D1425" s="215"/>
      <c r="E1425" s="215"/>
      <c r="F1425" s="215"/>
      <c r="G1425" s="215"/>
      <c r="H1425" s="215"/>
      <c r="I1425" s="216"/>
      <c r="J1425" s="216"/>
      <c r="K1425" s="217"/>
      <c r="L1425" s="217"/>
      <c r="M1425" s="217"/>
      <c r="N1425" s="217"/>
      <c r="O1425" s="216"/>
      <c r="P1425" s="217"/>
      <c r="Q1425" s="216"/>
      <c r="R1425" s="215"/>
      <c r="S1425" s="218"/>
      <c r="T1425" s="215"/>
      <c r="U1425" s="215"/>
      <c r="V1425" s="219"/>
      <c r="W1425" s="219"/>
      <c r="Y1425" s="215"/>
      <c r="Z1425" s="215"/>
      <c r="AA1425" s="215"/>
      <c r="AB1425" s="215"/>
      <c r="AC1425" s="215"/>
      <c r="AD1425" s="215"/>
      <c r="AE1425" s="215"/>
      <c r="AF1425" s="215"/>
      <c r="AG1425" s="215"/>
      <c r="AH1425" s="215"/>
      <c r="AI1425" s="215"/>
      <c r="AJ1425" s="215"/>
      <c r="AK1425" s="215"/>
      <c r="AM1425" s="220"/>
    </row>
    <row r="1426" spans="2:39" x14ac:dyDescent="0.3">
      <c r="B1426" s="215"/>
      <c r="C1426" s="215"/>
      <c r="D1426" s="215"/>
      <c r="E1426" s="215"/>
      <c r="F1426" s="215"/>
      <c r="G1426" s="215"/>
      <c r="H1426" s="215"/>
      <c r="I1426" s="216"/>
      <c r="J1426" s="216"/>
      <c r="K1426" s="217"/>
      <c r="L1426" s="217"/>
      <c r="M1426" s="217"/>
      <c r="N1426" s="217"/>
      <c r="O1426" s="216"/>
      <c r="P1426" s="217"/>
      <c r="Q1426" s="216"/>
      <c r="R1426" s="215"/>
      <c r="S1426" s="218"/>
      <c r="T1426" s="215"/>
      <c r="U1426" s="215"/>
      <c r="V1426" s="219"/>
      <c r="W1426" s="219"/>
      <c r="Y1426" s="215"/>
      <c r="Z1426" s="215"/>
      <c r="AA1426" s="215"/>
      <c r="AB1426" s="215"/>
      <c r="AC1426" s="215"/>
      <c r="AD1426" s="215"/>
      <c r="AE1426" s="215"/>
      <c r="AF1426" s="215"/>
      <c r="AG1426" s="215"/>
      <c r="AH1426" s="215"/>
      <c r="AI1426" s="215"/>
      <c r="AJ1426" s="215"/>
      <c r="AK1426" s="215"/>
      <c r="AM1426" s="220"/>
    </row>
    <row r="1427" spans="2:39" x14ac:dyDescent="0.3">
      <c r="B1427" s="215"/>
      <c r="C1427" s="215"/>
      <c r="D1427" s="215"/>
      <c r="E1427" s="215"/>
      <c r="F1427" s="215"/>
      <c r="G1427" s="215"/>
      <c r="H1427" s="215"/>
      <c r="I1427" s="216"/>
      <c r="J1427" s="216"/>
      <c r="K1427" s="217"/>
      <c r="L1427" s="217"/>
      <c r="M1427" s="217"/>
      <c r="N1427" s="217"/>
      <c r="O1427" s="216"/>
      <c r="P1427" s="217"/>
      <c r="Q1427" s="216"/>
      <c r="R1427" s="215"/>
      <c r="S1427" s="218"/>
      <c r="T1427" s="215"/>
      <c r="U1427" s="215"/>
      <c r="V1427" s="219"/>
      <c r="W1427" s="219"/>
      <c r="Y1427" s="215"/>
      <c r="Z1427" s="215"/>
      <c r="AA1427" s="215"/>
      <c r="AB1427" s="215"/>
      <c r="AC1427" s="215"/>
      <c r="AD1427" s="215"/>
      <c r="AE1427" s="215"/>
      <c r="AF1427" s="215"/>
      <c r="AG1427" s="215"/>
      <c r="AH1427" s="215"/>
      <c r="AI1427" s="215"/>
      <c r="AJ1427" s="215"/>
      <c r="AK1427" s="215"/>
      <c r="AM1427" s="220"/>
    </row>
    <row r="1428" spans="2:39" x14ac:dyDescent="0.3">
      <c r="B1428" s="215"/>
      <c r="C1428" s="215"/>
      <c r="D1428" s="215"/>
      <c r="E1428" s="215"/>
      <c r="F1428" s="215"/>
      <c r="G1428" s="215"/>
      <c r="H1428" s="215"/>
      <c r="I1428" s="216"/>
      <c r="J1428" s="216"/>
      <c r="K1428" s="217"/>
      <c r="L1428" s="217"/>
      <c r="M1428" s="217"/>
      <c r="N1428" s="217"/>
      <c r="O1428" s="216"/>
      <c r="P1428" s="217"/>
      <c r="Q1428" s="216"/>
      <c r="R1428" s="215"/>
      <c r="S1428" s="218"/>
      <c r="T1428" s="215"/>
      <c r="U1428" s="215"/>
      <c r="V1428" s="219"/>
      <c r="W1428" s="219"/>
      <c r="Y1428" s="215"/>
      <c r="Z1428" s="215"/>
      <c r="AA1428" s="215"/>
      <c r="AB1428" s="215"/>
      <c r="AC1428" s="215"/>
      <c r="AD1428" s="215"/>
      <c r="AE1428" s="215"/>
      <c r="AF1428" s="215"/>
      <c r="AG1428" s="215"/>
      <c r="AH1428" s="215"/>
      <c r="AI1428" s="215"/>
      <c r="AJ1428" s="215"/>
      <c r="AK1428" s="215"/>
      <c r="AM1428" s="220"/>
    </row>
    <row r="1429" spans="2:39" x14ac:dyDescent="0.3">
      <c r="B1429" s="215"/>
      <c r="C1429" s="215"/>
      <c r="D1429" s="215"/>
      <c r="E1429" s="215"/>
      <c r="F1429" s="215"/>
      <c r="G1429" s="215"/>
      <c r="H1429" s="215"/>
      <c r="I1429" s="216"/>
      <c r="J1429" s="216"/>
      <c r="K1429" s="217"/>
      <c r="L1429" s="217"/>
      <c r="M1429" s="217"/>
      <c r="N1429" s="217"/>
      <c r="O1429" s="216"/>
      <c r="P1429" s="217"/>
      <c r="Q1429" s="216"/>
      <c r="R1429" s="215"/>
      <c r="S1429" s="218"/>
      <c r="T1429" s="215"/>
      <c r="U1429" s="215"/>
      <c r="V1429" s="219"/>
      <c r="W1429" s="219"/>
      <c r="Y1429" s="215"/>
      <c r="Z1429" s="215"/>
      <c r="AA1429" s="215"/>
      <c r="AB1429" s="215"/>
      <c r="AC1429" s="215"/>
      <c r="AD1429" s="215"/>
      <c r="AE1429" s="215"/>
      <c r="AF1429" s="215"/>
      <c r="AG1429" s="215"/>
      <c r="AH1429" s="215"/>
      <c r="AI1429" s="215"/>
      <c r="AJ1429" s="215"/>
      <c r="AK1429" s="215"/>
      <c r="AM1429" s="220"/>
    </row>
    <row r="1430" spans="2:39" x14ac:dyDescent="0.3">
      <c r="B1430" s="215"/>
      <c r="C1430" s="215"/>
      <c r="D1430" s="215"/>
      <c r="E1430" s="215"/>
      <c r="F1430" s="215"/>
      <c r="G1430" s="215"/>
      <c r="H1430" s="215"/>
      <c r="I1430" s="216"/>
      <c r="J1430" s="216"/>
      <c r="K1430" s="217"/>
      <c r="L1430" s="217"/>
      <c r="M1430" s="217"/>
      <c r="N1430" s="217"/>
      <c r="O1430" s="216"/>
      <c r="P1430" s="217"/>
      <c r="Q1430" s="216"/>
      <c r="R1430" s="215"/>
      <c r="S1430" s="218"/>
      <c r="T1430" s="215"/>
      <c r="U1430" s="215"/>
      <c r="V1430" s="219"/>
      <c r="W1430" s="219"/>
      <c r="Y1430" s="215"/>
      <c r="Z1430" s="215"/>
      <c r="AA1430" s="215"/>
      <c r="AB1430" s="215"/>
      <c r="AC1430" s="215"/>
      <c r="AD1430" s="215"/>
      <c r="AE1430" s="215"/>
      <c r="AF1430" s="215"/>
      <c r="AG1430" s="215"/>
      <c r="AH1430" s="215"/>
      <c r="AI1430" s="215"/>
      <c r="AJ1430" s="215"/>
      <c r="AK1430" s="215"/>
      <c r="AM1430" s="220"/>
    </row>
    <row r="1431" spans="2:39" x14ac:dyDescent="0.3">
      <c r="B1431" s="215"/>
      <c r="C1431" s="215"/>
      <c r="D1431" s="215"/>
      <c r="E1431" s="215"/>
      <c r="F1431" s="215"/>
      <c r="G1431" s="215"/>
      <c r="H1431" s="215"/>
      <c r="I1431" s="216"/>
      <c r="J1431" s="216"/>
      <c r="K1431" s="217"/>
      <c r="L1431" s="217"/>
      <c r="M1431" s="217"/>
      <c r="N1431" s="217"/>
      <c r="O1431" s="216"/>
      <c r="P1431" s="217"/>
      <c r="Q1431" s="216"/>
      <c r="R1431" s="215"/>
      <c r="S1431" s="218"/>
      <c r="T1431" s="215"/>
      <c r="U1431" s="215"/>
      <c r="V1431" s="219"/>
      <c r="W1431" s="219"/>
      <c r="Y1431" s="215"/>
      <c r="Z1431" s="215"/>
      <c r="AA1431" s="215"/>
      <c r="AB1431" s="215"/>
      <c r="AC1431" s="215"/>
      <c r="AD1431" s="215"/>
      <c r="AE1431" s="215"/>
      <c r="AF1431" s="215"/>
      <c r="AG1431" s="215"/>
      <c r="AH1431" s="215"/>
      <c r="AI1431" s="215"/>
      <c r="AJ1431" s="215"/>
      <c r="AK1431" s="215"/>
      <c r="AM1431" s="220"/>
    </row>
    <row r="1432" spans="2:39" x14ac:dyDescent="0.3">
      <c r="B1432" s="215"/>
      <c r="C1432" s="215"/>
      <c r="D1432" s="215"/>
      <c r="E1432" s="215"/>
      <c r="F1432" s="215"/>
      <c r="G1432" s="215"/>
      <c r="H1432" s="215"/>
      <c r="I1432" s="216"/>
      <c r="J1432" s="216"/>
      <c r="K1432" s="217"/>
      <c r="L1432" s="217"/>
      <c r="M1432" s="217"/>
      <c r="N1432" s="217"/>
      <c r="O1432" s="216"/>
      <c r="P1432" s="217"/>
      <c r="Q1432" s="216"/>
      <c r="R1432" s="215"/>
      <c r="S1432" s="218"/>
      <c r="T1432" s="215"/>
      <c r="U1432" s="215"/>
      <c r="V1432" s="219"/>
      <c r="W1432" s="219"/>
      <c r="Y1432" s="215"/>
      <c r="Z1432" s="215"/>
      <c r="AA1432" s="215"/>
      <c r="AB1432" s="215"/>
      <c r="AC1432" s="215"/>
      <c r="AD1432" s="215"/>
      <c r="AE1432" s="215"/>
      <c r="AF1432" s="215"/>
      <c r="AG1432" s="215"/>
      <c r="AH1432" s="215"/>
      <c r="AI1432" s="215"/>
      <c r="AJ1432" s="215"/>
      <c r="AK1432" s="215"/>
      <c r="AM1432" s="220"/>
    </row>
    <row r="1433" spans="2:39" x14ac:dyDescent="0.3">
      <c r="B1433" s="215"/>
      <c r="C1433" s="215"/>
      <c r="D1433" s="215"/>
      <c r="E1433" s="215"/>
      <c r="F1433" s="215"/>
      <c r="G1433" s="215"/>
      <c r="H1433" s="215"/>
      <c r="I1433" s="216"/>
      <c r="J1433" s="216"/>
      <c r="K1433" s="217"/>
      <c r="L1433" s="217"/>
      <c r="M1433" s="217"/>
      <c r="N1433" s="217"/>
      <c r="O1433" s="216"/>
      <c r="P1433" s="217"/>
      <c r="Q1433" s="216"/>
      <c r="R1433" s="215"/>
      <c r="S1433" s="218"/>
      <c r="T1433" s="215"/>
      <c r="U1433" s="215"/>
      <c r="V1433" s="219"/>
      <c r="W1433" s="219"/>
      <c r="Y1433" s="215"/>
      <c r="Z1433" s="215"/>
      <c r="AA1433" s="215"/>
      <c r="AB1433" s="215"/>
      <c r="AC1433" s="215"/>
      <c r="AD1433" s="215"/>
      <c r="AE1433" s="215"/>
      <c r="AF1433" s="215"/>
      <c r="AG1433" s="215"/>
      <c r="AH1433" s="215"/>
      <c r="AI1433" s="215"/>
      <c r="AJ1433" s="215"/>
      <c r="AK1433" s="215"/>
      <c r="AM1433" s="220"/>
    </row>
    <row r="1434" spans="2:39" x14ac:dyDescent="0.3">
      <c r="B1434" s="215"/>
      <c r="C1434" s="215"/>
      <c r="D1434" s="215"/>
      <c r="E1434" s="215"/>
      <c r="F1434" s="215"/>
      <c r="G1434" s="215"/>
      <c r="H1434" s="215"/>
      <c r="I1434" s="216"/>
      <c r="J1434" s="216"/>
      <c r="K1434" s="217"/>
      <c r="L1434" s="217"/>
      <c r="M1434" s="217"/>
      <c r="N1434" s="217"/>
      <c r="O1434" s="216"/>
      <c r="P1434" s="217"/>
      <c r="Q1434" s="216"/>
      <c r="R1434" s="215"/>
      <c r="S1434" s="218"/>
      <c r="T1434" s="215"/>
      <c r="U1434" s="215"/>
      <c r="V1434" s="219"/>
      <c r="W1434" s="219"/>
      <c r="Y1434" s="215"/>
      <c r="Z1434" s="215"/>
      <c r="AA1434" s="215"/>
      <c r="AB1434" s="215"/>
      <c r="AC1434" s="215"/>
      <c r="AD1434" s="215"/>
      <c r="AE1434" s="215"/>
      <c r="AF1434" s="215"/>
      <c r="AG1434" s="215"/>
      <c r="AH1434" s="215"/>
      <c r="AI1434" s="215"/>
      <c r="AJ1434" s="215"/>
      <c r="AK1434" s="215"/>
      <c r="AM1434" s="220"/>
    </row>
    <row r="1435" spans="2:39" x14ac:dyDescent="0.3">
      <c r="B1435" s="215"/>
      <c r="C1435" s="215"/>
      <c r="D1435" s="215"/>
      <c r="E1435" s="215"/>
      <c r="F1435" s="215"/>
      <c r="G1435" s="215"/>
      <c r="H1435" s="215"/>
      <c r="I1435" s="216"/>
      <c r="J1435" s="216"/>
      <c r="K1435" s="217"/>
      <c r="L1435" s="217"/>
      <c r="M1435" s="217"/>
      <c r="N1435" s="217"/>
      <c r="O1435" s="216"/>
      <c r="P1435" s="217"/>
      <c r="Q1435" s="216"/>
      <c r="R1435" s="215"/>
      <c r="S1435" s="218"/>
      <c r="T1435" s="215"/>
      <c r="U1435" s="215"/>
      <c r="V1435" s="219"/>
      <c r="W1435" s="219"/>
      <c r="Y1435" s="215"/>
      <c r="Z1435" s="215"/>
      <c r="AA1435" s="215"/>
      <c r="AB1435" s="215"/>
      <c r="AC1435" s="215"/>
      <c r="AD1435" s="215"/>
      <c r="AE1435" s="215"/>
      <c r="AF1435" s="215"/>
      <c r="AG1435" s="215"/>
      <c r="AH1435" s="215"/>
      <c r="AI1435" s="215"/>
      <c r="AJ1435" s="215"/>
      <c r="AK1435" s="215"/>
      <c r="AM1435" s="220"/>
    </row>
    <row r="1436" spans="2:39" x14ac:dyDescent="0.3">
      <c r="B1436" s="215"/>
      <c r="C1436" s="215"/>
      <c r="D1436" s="215"/>
      <c r="E1436" s="215"/>
      <c r="F1436" s="215"/>
      <c r="G1436" s="215"/>
      <c r="H1436" s="215"/>
      <c r="I1436" s="216"/>
      <c r="J1436" s="216"/>
      <c r="K1436" s="217"/>
      <c r="L1436" s="217"/>
      <c r="M1436" s="217"/>
      <c r="N1436" s="217"/>
      <c r="O1436" s="216"/>
      <c r="P1436" s="217"/>
      <c r="Q1436" s="216"/>
      <c r="R1436" s="215"/>
      <c r="S1436" s="218"/>
      <c r="T1436" s="215"/>
      <c r="U1436" s="215"/>
      <c r="V1436" s="219"/>
      <c r="W1436" s="219"/>
      <c r="Y1436" s="215"/>
      <c r="Z1436" s="215"/>
      <c r="AA1436" s="215"/>
      <c r="AB1436" s="215"/>
      <c r="AC1436" s="215"/>
      <c r="AD1436" s="215"/>
      <c r="AE1436" s="215"/>
      <c r="AF1436" s="215"/>
      <c r="AG1436" s="215"/>
      <c r="AH1436" s="215"/>
      <c r="AI1436" s="215"/>
      <c r="AJ1436" s="215"/>
      <c r="AK1436" s="215"/>
      <c r="AM1436" s="220"/>
    </row>
    <row r="1437" spans="2:39" x14ac:dyDescent="0.3">
      <c r="B1437" s="215"/>
      <c r="C1437" s="215"/>
      <c r="D1437" s="215"/>
      <c r="E1437" s="215"/>
      <c r="F1437" s="215"/>
      <c r="G1437" s="215"/>
      <c r="H1437" s="215"/>
      <c r="I1437" s="216"/>
      <c r="J1437" s="216"/>
      <c r="K1437" s="217"/>
      <c r="L1437" s="217"/>
      <c r="M1437" s="217"/>
      <c r="N1437" s="217"/>
      <c r="O1437" s="216"/>
      <c r="P1437" s="217"/>
      <c r="Q1437" s="216"/>
      <c r="R1437" s="215"/>
      <c r="S1437" s="218"/>
      <c r="T1437" s="215"/>
      <c r="U1437" s="215"/>
      <c r="V1437" s="219"/>
      <c r="W1437" s="219"/>
      <c r="Y1437" s="215"/>
      <c r="Z1437" s="215"/>
      <c r="AA1437" s="215"/>
      <c r="AB1437" s="215"/>
      <c r="AC1437" s="215"/>
      <c r="AD1437" s="215"/>
      <c r="AE1437" s="215"/>
      <c r="AF1437" s="215"/>
      <c r="AG1437" s="215"/>
      <c r="AH1437" s="215"/>
      <c r="AI1437" s="215"/>
      <c r="AJ1437" s="215"/>
      <c r="AK1437" s="215"/>
      <c r="AM1437" s="220"/>
    </row>
    <row r="1438" spans="2:39" x14ac:dyDescent="0.3">
      <c r="B1438" s="215"/>
      <c r="C1438" s="215"/>
      <c r="D1438" s="215"/>
      <c r="E1438" s="215"/>
      <c r="F1438" s="215"/>
      <c r="G1438" s="215"/>
      <c r="H1438" s="215"/>
      <c r="I1438" s="216"/>
      <c r="J1438" s="216"/>
      <c r="K1438" s="217"/>
      <c r="L1438" s="217"/>
      <c r="M1438" s="217"/>
      <c r="N1438" s="217"/>
      <c r="O1438" s="216"/>
      <c r="P1438" s="217"/>
      <c r="Q1438" s="216"/>
      <c r="R1438" s="215"/>
      <c r="S1438" s="218"/>
      <c r="T1438" s="215"/>
      <c r="U1438" s="215"/>
      <c r="V1438" s="219"/>
      <c r="W1438" s="219"/>
      <c r="Y1438" s="215"/>
      <c r="Z1438" s="215"/>
      <c r="AA1438" s="215"/>
      <c r="AB1438" s="215"/>
      <c r="AC1438" s="215"/>
      <c r="AD1438" s="215"/>
      <c r="AE1438" s="215"/>
      <c r="AF1438" s="215"/>
      <c r="AG1438" s="215"/>
      <c r="AH1438" s="215"/>
      <c r="AI1438" s="215"/>
      <c r="AJ1438" s="215"/>
      <c r="AK1438" s="215"/>
      <c r="AM1438" s="220"/>
    </row>
    <row r="1439" spans="2:39" x14ac:dyDescent="0.3">
      <c r="B1439" s="215"/>
      <c r="C1439" s="215"/>
      <c r="D1439" s="215"/>
      <c r="E1439" s="215"/>
      <c r="F1439" s="215"/>
      <c r="G1439" s="215"/>
      <c r="H1439" s="215"/>
      <c r="I1439" s="216"/>
      <c r="J1439" s="216"/>
      <c r="K1439" s="217"/>
      <c r="L1439" s="217"/>
      <c r="M1439" s="217"/>
      <c r="N1439" s="217"/>
      <c r="O1439" s="216"/>
      <c r="P1439" s="217"/>
      <c r="Q1439" s="216"/>
      <c r="R1439" s="215"/>
      <c r="S1439" s="218"/>
      <c r="T1439" s="215"/>
      <c r="U1439" s="215"/>
      <c r="V1439" s="219"/>
      <c r="W1439" s="219"/>
      <c r="Y1439" s="215"/>
      <c r="Z1439" s="215"/>
      <c r="AA1439" s="215"/>
      <c r="AB1439" s="215"/>
      <c r="AC1439" s="215"/>
      <c r="AD1439" s="215"/>
      <c r="AE1439" s="215"/>
      <c r="AF1439" s="215"/>
      <c r="AG1439" s="215"/>
      <c r="AH1439" s="215"/>
      <c r="AI1439" s="215"/>
      <c r="AJ1439" s="215"/>
      <c r="AK1439" s="215"/>
      <c r="AM1439" s="220"/>
    </row>
    <row r="1440" spans="2:39" x14ac:dyDescent="0.3">
      <c r="B1440" s="215"/>
      <c r="C1440" s="215"/>
      <c r="D1440" s="215"/>
      <c r="E1440" s="215"/>
      <c r="F1440" s="215"/>
      <c r="G1440" s="215"/>
      <c r="H1440" s="215"/>
      <c r="I1440" s="216"/>
      <c r="J1440" s="216"/>
      <c r="K1440" s="217"/>
      <c r="L1440" s="217"/>
      <c r="M1440" s="217"/>
      <c r="N1440" s="217"/>
      <c r="O1440" s="216"/>
      <c r="P1440" s="217"/>
      <c r="Q1440" s="216"/>
      <c r="R1440" s="215"/>
      <c r="S1440" s="218"/>
      <c r="T1440" s="215"/>
      <c r="U1440" s="215"/>
      <c r="V1440" s="219"/>
      <c r="W1440" s="219"/>
      <c r="Y1440" s="215"/>
      <c r="Z1440" s="215"/>
      <c r="AA1440" s="215"/>
      <c r="AB1440" s="215"/>
      <c r="AC1440" s="215"/>
      <c r="AD1440" s="215"/>
      <c r="AE1440" s="215"/>
      <c r="AF1440" s="215"/>
      <c r="AG1440" s="215"/>
      <c r="AH1440" s="215"/>
      <c r="AI1440" s="215"/>
      <c r="AJ1440" s="215"/>
      <c r="AK1440" s="215"/>
      <c r="AM1440" s="220"/>
    </row>
    <row r="1441" spans="2:39" x14ac:dyDescent="0.3">
      <c r="B1441" s="215"/>
      <c r="C1441" s="215"/>
      <c r="D1441" s="215"/>
      <c r="E1441" s="215"/>
      <c r="F1441" s="215"/>
      <c r="G1441" s="215"/>
      <c r="H1441" s="215"/>
      <c r="I1441" s="216"/>
      <c r="J1441" s="216"/>
      <c r="K1441" s="217"/>
      <c r="L1441" s="217"/>
      <c r="M1441" s="217"/>
      <c r="N1441" s="217"/>
      <c r="O1441" s="216"/>
      <c r="P1441" s="217"/>
      <c r="Q1441" s="216"/>
      <c r="R1441" s="215"/>
      <c r="S1441" s="218"/>
      <c r="T1441" s="215"/>
      <c r="U1441" s="215"/>
      <c r="V1441" s="219"/>
      <c r="W1441" s="219"/>
      <c r="Y1441" s="215"/>
      <c r="Z1441" s="215"/>
      <c r="AA1441" s="215"/>
      <c r="AB1441" s="215"/>
      <c r="AC1441" s="215"/>
      <c r="AD1441" s="215"/>
      <c r="AE1441" s="215"/>
      <c r="AF1441" s="215"/>
      <c r="AG1441" s="215"/>
      <c r="AH1441" s="215"/>
      <c r="AI1441" s="215"/>
      <c r="AJ1441" s="215"/>
      <c r="AK1441" s="215"/>
      <c r="AM1441" s="220"/>
    </row>
    <row r="1442" spans="2:39" x14ac:dyDescent="0.3">
      <c r="B1442" s="215"/>
      <c r="C1442" s="215"/>
      <c r="D1442" s="215"/>
      <c r="E1442" s="215"/>
      <c r="F1442" s="215"/>
      <c r="G1442" s="215"/>
      <c r="H1442" s="215"/>
      <c r="I1442" s="216"/>
      <c r="J1442" s="216"/>
      <c r="K1442" s="217"/>
      <c r="L1442" s="217"/>
      <c r="M1442" s="217"/>
      <c r="N1442" s="217"/>
      <c r="O1442" s="216"/>
      <c r="P1442" s="217"/>
      <c r="Q1442" s="216"/>
      <c r="R1442" s="215"/>
      <c r="S1442" s="218"/>
      <c r="T1442" s="215"/>
      <c r="U1442" s="215"/>
      <c r="V1442" s="219"/>
      <c r="W1442" s="219"/>
      <c r="Y1442" s="215"/>
      <c r="Z1442" s="215"/>
      <c r="AA1442" s="215"/>
      <c r="AB1442" s="215"/>
      <c r="AC1442" s="215"/>
      <c r="AD1442" s="215"/>
      <c r="AE1442" s="215"/>
      <c r="AF1442" s="215"/>
      <c r="AG1442" s="215"/>
      <c r="AH1442" s="215"/>
      <c r="AI1442" s="215"/>
      <c r="AJ1442" s="215"/>
      <c r="AK1442" s="215"/>
      <c r="AM1442" s="220"/>
    </row>
    <row r="1443" spans="2:39" x14ac:dyDescent="0.3">
      <c r="B1443" s="215"/>
      <c r="C1443" s="215"/>
      <c r="D1443" s="215"/>
      <c r="E1443" s="215"/>
      <c r="F1443" s="215"/>
      <c r="G1443" s="215"/>
      <c r="H1443" s="215"/>
      <c r="I1443" s="216"/>
      <c r="J1443" s="216"/>
      <c r="K1443" s="217"/>
      <c r="L1443" s="217"/>
      <c r="M1443" s="217"/>
      <c r="N1443" s="217"/>
      <c r="O1443" s="216"/>
      <c r="P1443" s="217"/>
      <c r="Q1443" s="216"/>
      <c r="R1443" s="215"/>
      <c r="S1443" s="218"/>
      <c r="T1443" s="215"/>
      <c r="U1443" s="215"/>
      <c r="V1443" s="219"/>
      <c r="W1443" s="219"/>
      <c r="Y1443" s="215"/>
      <c r="Z1443" s="215"/>
      <c r="AA1443" s="215"/>
      <c r="AB1443" s="215"/>
      <c r="AC1443" s="215"/>
      <c r="AD1443" s="215"/>
      <c r="AE1443" s="215"/>
      <c r="AF1443" s="215"/>
      <c r="AG1443" s="215"/>
      <c r="AH1443" s="215"/>
      <c r="AI1443" s="215"/>
      <c r="AJ1443" s="215"/>
      <c r="AK1443" s="215"/>
      <c r="AM1443" s="220"/>
    </row>
    <row r="1444" spans="2:39" x14ac:dyDescent="0.3">
      <c r="B1444" s="215"/>
      <c r="C1444" s="215"/>
      <c r="D1444" s="215"/>
      <c r="E1444" s="215"/>
      <c r="F1444" s="215"/>
      <c r="G1444" s="215"/>
      <c r="H1444" s="215"/>
      <c r="I1444" s="216"/>
      <c r="J1444" s="216"/>
      <c r="K1444" s="217"/>
      <c r="L1444" s="217"/>
      <c r="M1444" s="217"/>
      <c r="N1444" s="217"/>
      <c r="O1444" s="216"/>
      <c r="P1444" s="217"/>
      <c r="Q1444" s="216"/>
      <c r="R1444" s="215"/>
      <c r="S1444" s="218"/>
      <c r="T1444" s="215"/>
      <c r="U1444" s="215"/>
      <c r="V1444" s="219"/>
      <c r="W1444" s="219"/>
      <c r="Y1444" s="215"/>
      <c r="Z1444" s="215"/>
      <c r="AA1444" s="215"/>
      <c r="AB1444" s="215"/>
      <c r="AC1444" s="215"/>
      <c r="AD1444" s="215"/>
      <c r="AE1444" s="215"/>
      <c r="AF1444" s="215"/>
      <c r="AG1444" s="215"/>
      <c r="AH1444" s="215"/>
      <c r="AI1444" s="215"/>
      <c r="AJ1444" s="215"/>
      <c r="AK1444" s="215"/>
      <c r="AM1444" s="220"/>
    </row>
    <row r="1445" spans="2:39" x14ac:dyDescent="0.3">
      <c r="B1445" s="215"/>
      <c r="C1445" s="215"/>
      <c r="D1445" s="215"/>
      <c r="E1445" s="215"/>
      <c r="F1445" s="215"/>
      <c r="G1445" s="215"/>
      <c r="H1445" s="215"/>
      <c r="I1445" s="216"/>
      <c r="J1445" s="216"/>
      <c r="K1445" s="217"/>
      <c r="L1445" s="217"/>
      <c r="M1445" s="217"/>
      <c r="N1445" s="217"/>
      <c r="O1445" s="216"/>
      <c r="P1445" s="217"/>
      <c r="Q1445" s="216"/>
      <c r="R1445" s="215"/>
      <c r="S1445" s="218"/>
      <c r="T1445" s="215"/>
      <c r="U1445" s="215"/>
      <c r="V1445" s="219"/>
      <c r="W1445" s="219"/>
      <c r="Y1445" s="215"/>
      <c r="Z1445" s="215"/>
      <c r="AA1445" s="215"/>
      <c r="AB1445" s="215"/>
      <c r="AC1445" s="215"/>
      <c r="AD1445" s="215"/>
      <c r="AE1445" s="215"/>
      <c r="AF1445" s="215"/>
      <c r="AG1445" s="215"/>
      <c r="AH1445" s="215"/>
      <c r="AI1445" s="215"/>
      <c r="AJ1445" s="215"/>
      <c r="AK1445" s="215"/>
      <c r="AM1445" s="220"/>
    </row>
    <row r="1446" spans="2:39" x14ac:dyDescent="0.3">
      <c r="B1446" s="215"/>
      <c r="C1446" s="215"/>
      <c r="D1446" s="215"/>
      <c r="E1446" s="215"/>
      <c r="F1446" s="215"/>
      <c r="G1446" s="215"/>
      <c r="H1446" s="215"/>
      <c r="I1446" s="216"/>
      <c r="J1446" s="216"/>
      <c r="K1446" s="217"/>
      <c r="L1446" s="217"/>
      <c r="M1446" s="217"/>
      <c r="N1446" s="217"/>
      <c r="O1446" s="216"/>
      <c r="P1446" s="217"/>
      <c r="Q1446" s="216"/>
      <c r="R1446" s="215"/>
      <c r="S1446" s="218"/>
      <c r="T1446" s="215"/>
      <c r="U1446" s="215"/>
      <c r="V1446" s="219"/>
      <c r="W1446" s="219"/>
      <c r="Y1446" s="215"/>
      <c r="Z1446" s="215"/>
      <c r="AA1446" s="215"/>
      <c r="AB1446" s="215"/>
      <c r="AC1446" s="215"/>
      <c r="AD1446" s="215"/>
      <c r="AE1446" s="215"/>
      <c r="AF1446" s="215"/>
      <c r="AG1446" s="215"/>
      <c r="AH1446" s="215"/>
      <c r="AI1446" s="215"/>
      <c r="AJ1446" s="215"/>
      <c r="AK1446" s="215"/>
      <c r="AM1446" s="220"/>
    </row>
    <row r="1447" spans="2:39" x14ac:dyDescent="0.3">
      <c r="B1447" s="215"/>
      <c r="C1447" s="215"/>
      <c r="D1447" s="215"/>
      <c r="E1447" s="215"/>
      <c r="F1447" s="215"/>
      <c r="G1447" s="215"/>
      <c r="H1447" s="215"/>
      <c r="I1447" s="216"/>
      <c r="J1447" s="216"/>
      <c r="K1447" s="217"/>
      <c r="L1447" s="217"/>
      <c r="M1447" s="217"/>
      <c r="N1447" s="217"/>
      <c r="O1447" s="216"/>
      <c r="P1447" s="217"/>
      <c r="Q1447" s="216"/>
      <c r="R1447" s="215"/>
      <c r="S1447" s="218"/>
      <c r="T1447" s="215"/>
      <c r="U1447" s="215"/>
      <c r="V1447" s="219"/>
      <c r="W1447" s="219"/>
      <c r="Y1447" s="215"/>
      <c r="Z1447" s="215"/>
      <c r="AA1447" s="215"/>
      <c r="AB1447" s="215"/>
      <c r="AC1447" s="215"/>
      <c r="AD1447" s="215"/>
      <c r="AE1447" s="215"/>
      <c r="AF1447" s="215"/>
      <c r="AG1447" s="215"/>
      <c r="AH1447" s="215"/>
      <c r="AI1447" s="215"/>
      <c r="AJ1447" s="215"/>
      <c r="AK1447" s="215"/>
      <c r="AM1447" s="220"/>
    </row>
    <row r="1448" spans="2:39" x14ac:dyDescent="0.3">
      <c r="B1448" s="215"/>
      <c r="C1448" s="215"/>
      <c r="D1448" s="215"/>
      <c r="E1448" s="215"/>
      <c r="F1448" s="215"/>
      <c r="G1448" s="215"/>
      <c r="H1448" s="215"/>
      <c r="I1448" s="216"/>
      <c r="J1448" s="216"/>
      <c r="K1448" s="217"/>
      <c r="L1448" s="217"/>
      <c r="M1448" s="217"/>
      <c r="N1448" s="217"/>
      <c r="O1448" s="216"/>
      <c r="P1448" s="217"/>
      <c r="Q1448" s="216"/>
      <c r="R1448" s="215"/>
      <c r="S1448" s="218"/>
      <c r="T1448" s="215"/>
      <c r="U1448" s="215"/>
      <c r="V1448" s="219"/>
      <c r="W1448" s="219"/>
      <c r="Y1448" s="215"/>
      <c r="Z1448" s="215"/>
      <c r="AA1448" s="215"/>
      <c r="AB1448" s="215"/>
      <c r="AC1448" s="215"/>
      <c r="AD1448" s="215"/>
      <c r="AE1448" s="215"/>
      <c r="AF1448" s="215"/>
      <c r="AG1448" s="215"/>
      <c r="AH1448" s="215"/>
      <c r="AI1448" s="215"/>
      <c r="AJ1448" s="215"/>
      <c r="AK1448" s="215"/>
      <c r="AM1448" s="220"/>
    </row>
    <row r="1449" spans="2:39" x14ac:dyDescent="0.3">
      <c r="B1449" s="215"/>
      <c r="C1449" s="215"/>
      <c r="D1449" s="215"/>
      <c r="E1449" s="215"/>
      <c r="F1449" s="215"/>
      <c r="G1449" s="215"/>
      <c r="H1449" s="215"/>
      <c r="I1449" s="216"/>
      <c r="J1449" s="216"/>
      <c r="K1449" s="217"/>
      <c r="L1449" s="217"/>
      <c r="M1449" s="217"/>
      <c r="N1449" s="217"/>
      <c r="O1449" s="216"/>
      <c r="P1449" s="217"/>
      <c r="Q1449" s="216"/>
      <c r="R1449" s="215"/>
      <c r="S1449" s="218"/>
      <c r="T1449" s="215"/>
      <c r="U1449" s="215"/>
      <c r="V1449" s="219"/>
      <c r="W1449" s="219"/>
      <c r="Y1449" s="215"/>
      <c r="Z1449" s="215"/>
      <c r="AA1449" s="215"/>
      <c r="AB1449" s="215"/>
      <c r="AC1449" s="215"/>
      <c r="AD1449" s="215"/>
      <c r="AE1449" s="215"/>
      <c r="AF1449" s="215"/>
      <c r="AG1449" s="215"/>
      <c r="AH1449" s="215"/>
      <c r="AI1449" s="215"/>
      <c r="AJ1449" s="215"/>
      <c r="AK1449" s="215"/>
      <c r="AM1449" s="220"/>
    </row>
    <row r="1450" spans="2:39" x14ac:dyDescent="0.3">
      <c r="B1450" s="215"/>
      <c r="C1450" s="215"/>
      <c r="D1450" s="215"/>
      <c r="E1450" s="215"/>
      <c r="F1450" s="215"/>
      <c r="G1450" s="215"/>
      <c r="H1450" s="215"/>
      <c r="I1450" s="216"/>
      <c r="J1450" s="216"/>
      <c r="K1450" s="217"/>
      <c r="L1450" s="217"/>
      <c r="M1450" s="217"/>
      <c r="N1450" s="217"/>
      <c r="O1450" s="216"/>
      <c r="P1450" s="217"/>
      <c r="Q1450" s="216"/>
      <c r="R1450" s="215"/>
      <c r="S1450" s="218"/>
      <c r="T1450" s="215"/>
      <c r="U1450" s="215"/>
      <c r="V1450" s="219"/>
      <c r="W1450" s="219"/>
      <c r="Y1450" s="215"/>
      <c r="Z1450" s="215"/>
      <c r="AA1450" s="215"/>
      <c r="AB1450" s="215"/>
      <c r="AC1450" s="215"/>
      <c r="AD1450" s="215"/>
      <c r="AE1450" s="215"/>
      <c r="AF1450" s="215"/>
      <c r="AG1450" s="215"/>
      <c r="AH1450" s="215"/>
      <c r="AI1450" s="215"/>
      <c r="AJ1450" s="215"/>
      <c r="AK1450" s="215"/>
      <c r="AM1450" s="220"/>
    </row>
    <row r="1451" spans="2:39" x14ac:dyDescent="0.3">
      <c r="B1451" s="215"/>
      <c r="C1451" s="215"/>
      <c r="D1451" s="215"/>
      <c r="E1451" s="215"/>
      <c r="F1451" s="215"/>
      <c r="G1451" s="215"/>
      <c r="H1451" s="215"/>
      <c r="I1451" s="216"/>
      <c r="J1451" s="216"/>
      <c r="K1451" s="217"/>
      <c r="L1451" s="217"/>
      <c r="M1451" s="217"/>
      <c r="N1451" s="217"/>
      <c r="O1451" s="216"/>
      <c r="P1451" s="217"/>
      <c r="Q1451" s="216"/>
      <c r="R1451" s="215"/>
      <c r="S1451" s="218"/>
      <c r="T1451" s="215"/>
      <c r="U1451" s="215"/>
      <c r="V1451" s="219"/>
      <c r="W1451" s="219"/>
      <c r="Y1451" s="215"/>
      <c r="Z1451" s="215"/>
      <c r="AA1451" s="215"/>
      <c r="AB1451" s="215"/>
      <c r="AC1451" s="215"/>
      <c r="AD1451" s="215"/>
      <c r="AE1451" s="215"/>
      <c r="AF1451" s="215"/>
      <c r="AG1451" s="215"/>
      <c r="AH1451" s="215"/>
      <c r="AI1451" s="215"/>
      <c r="AJ1451" s="215"/>
      <c r="AK1451" s="215"/>
      <c r="AM1451" s="220"/>
    </row>
    <row r="1452" spans="2:39" x14ac:dyDescent="0.3">
      <c r="B1452" s="215"/>
      <c r="C1452" s="215"/>
      <c r="D1452" s="215"/>
      <c r="E1452" s="215"/>
      <c r="F1452" s="215"/>
      <c r="G1452" s="215"/>
      <c r="H1452" s="215"/>
      <c r="I1452" s="216"/>
      <c r="J1452" s="216"/>
      <c r="K1452" s="217"/>
      <c r="L1452" s="217"/>
      <c r="M1452" s="217"/>
      <c r="N1452" s="217"/>
      <c r="O1452" s="216"/>
      <c r="P1452" s="217"/>
      <c r="Q1452" s="216"/>
      <c r="R1452" s="215"/>
      <c r="S1452" s="218"/>
      <c r="T1452" s="215"/>
      <c r="U1452" s="215"/>
      <c r="V1452" s="219"/>
      <c r="W1452" s="219"/>
      <c r="Y1452" s="215"/>
      <c r="Z1452" s="215"/>
      <c r="AA1452" s="215"/>
      <c r="AB1452" s="215"/>
      <c r="AC1452" s="215"/>
      <c r="AD1452" s="215"/>
      <c r="AE1452" s="215"/>
      <c r="AF1452" s="215"/>
      <c r="AG1452" s="215"/>
      <c r="AH1452" s="215"/>
      <c r="AI1452" s="215"/>
      <c r="AJ1452" s="215"/>
      <c r="AK1452" s="215"/>
      <c r="AM1452" s="220"/>
    </row>
    <row r="1453" spans="2:39" x14ac:dyDescent="0.3">
      <c r="B1453" s="215"/>
      <c r="C1453" s="215"/>
      <c r="D1453" s="215"/>
      <c r="E1453" s="215"/>
      <c r="F1453" s="215"/>
      <c r="G1453" s="215"/>
      <c r="H1453" s="215"/>
      <c r="I1453" s="216"/>
      <c r="J1453" s="216"/>
      <c r="K1453" s="217"/>
      <c r="L1453" s="217"/>
      <c r="M1453" s="217"/>
      <c r="N1453" s="217"/>
      <c r="O1453" s="216"/>
      <c r="P1453" s="217"/>
      <c r="Q1453" s="216"/>
      <c r="R1453" s="215"/>
      <c r="S1453" s="218"/>
      <c r="T1453" s="215"/>
      <c r="U1453" s="215"/>
      <c r="V1453" s="219"/>
      <c r="W1453" s="219"/>
      <c r="Y1453" s="215"/>
      <c r="Z1453" s="215"/>
      <c r="AA1453" s="215"/>
      <c r="AB1453" s="215"/>
      <c r="AC1453" s="215"/>
      <c r="AD1453" s="215"/>
      <c r="AE1453" s="215"/>
      <c r="AF1453" s="215"/>
      <c r="AG1453" s="215"/>
      <c r="AH1453" s="215"/>
      <c r="AI1453" s="215"/>
      <c r="AJ1453" s="215"/>
      <c r="AK1453" s="215"/>
      <c r="AM1453" s="220"/>
    </row>
    <row r="1454" spans="2:39" x14ac:dyDescent="0.3">
      <c r="B1454" s="215"/>
      <c r="C1454" s="215"/>
      <c r="D1454" s="215"/>
      <c r="E1454" s="215"/>
      <c r="F1454" s="215"/>
      <c r="G1454" s="215"/>
      <c r="H1454" s="215"/>
      <c r="I1454" s="216"/>
      <c r="J1454" s="216"/>
      <c r="K1454" s="217"/>
      <c r="L1454" s="217"/>
      <c r="M1454" s="217"/>
      <c r="N1454" s="217"/>
      <c r="O1454" s="216"/>
      <c r="P1454" s="217"/>
      <c r="Q1454" s="216"/>
      <c r="R1454" s="215"/>
      <c r="S1454" s="218"/>
      <c r="T1454" s="215"/>
      <c r="U1454" s="215"/>
      <c r="V1454" s="219"/>
      <c r="W1454" s="219"/>
      <c r="Y1454" s="215"/>
      <c r="Z1454" s="215"/>
      <c r="AA1454" s="215"/>
      <c r="AB1454" s="215"/>
      <c r="AC1454" s="215"/>
      <c r="AD1454" s="215"/>
      <c r="AE1454" s="215"/>
      <c r="AF1454" s="215"/>
      <c r="AG1454" s="215"/>
      <c r="AH1454" s="215"/>
      <c r="AI1454" s="215"/>
      <c r="AJ1454" s="215"/>
      <c r="AK1454" s="215"/>
      <c r="AM1454" s="220"/>
    </row>
    <row r="1455" spans="2:39" x14ac:dyDescent="0.3">
      <c r="B1455" s="215"/>
      <c r="C1455" s="215"/>
      <c r="D1455" s="215"/>
      <c r="E1455" s="215"/>
      <c r="F1455" s="215"/>
      <c r="G1455" s="215"/>
      <c r="H1455" s="215"/>
      <c r="I1455" s="216"/>
      <c r="J1455" s="216"/>
      <c r="K1455" s="217"/>
      <c r="L1455" s="217"/>
      <c r="M1455" s="217"/>
      <c r="N1455" s="217"/>
      <c r="O1455" s="216"/>
      <c r="P1455" s="217"/>
      <c r="Q1455" s="216"/>
      <c r="R1455" s="215"/>
      <c r="S1455" s="218"/>
      <c r="T1455" s="215"/>
      <c r="U1455" s="215"/>
      <c r="V1455" s="219"/>
      <c r="W1455" s="219"/>
      <c r="Y1455" s="215"/>
      <c r="Z1455" s="215"/>
      <c r="AA1455" s="215"/>
      <c r="AB1455" s="215"/>
      <c r="AC1455" s="215"/>
      <c r="AD1455" s="215"/>
      <c r="AE1455" s="215"/>
      <c r="AF1455" s="215"/>
      <c r="AG1455" s="215"/>
      <c r="AH1455" s="215"/>
      <c r="AI1455" s="215"/>
      <c r="AJ1455" s="215"/>
      <c r="AK1455" s="215"/>
      <c r="AM1455" s="220"/>
    </row>
    <row r="1456" spans="2:39" x14ac:dyDescent="0.3">
      <c r="B1456" s="215"/>
      <c r="C1456" s="215"/>
      <c r="D1456" s="215"/>
      <c r="E1456" s="215"/>
      <c r="F1456" s="215"/>
      <c r="G1456" s="215"/>
      <c r="H1456" s="215"/>
      <c r="I1456" s="216"/>
      <c r="J1456" s="216"/>
      <c r="K1456" s="217"/>
      <c r="L1456" s="217"/>
      <c r="M1456" s="217"/>
      <c r="N1456" s="217"/>
      <c r="O1456" s="216"/>
      <c r="P1456" s="217"/>
      <c r="Q1456" s="216"/>
      <c r="R1456" s="215"/>
      <c r="S1456" s="218"/>
      <c r="T1456" s="215"/>
      <c r="U1456" s="215"/>
      <c r="V1456" s="219"/>
      <c r="W1456" s="219"/>
      <c r="Y1456" s="215"/>
      <c r="Z1456" s="215"/>
      <c r="AA1456" s="215"/>
      <c r="AB1456" s="215"/>
      <c r="AC1456" s="215"/>
      <c r="AD1456" s="215"/>
      <c r="AE1456" s="215"/>
      <c r="AF1456" s="215"/>
      <c r="AG1456" s="215"/>
      <c r="AH1456" s="215"/>
      <c r="AI1456" s="215"/>
      <c r="AJ1456" s="215"/>
      <c r="AK1456" s="215"/>
      <c r="AM1456" s="220"/>
    </row>
    <row r="1457" spans="2:39" x14ac:dyDescent="0.3">
      <c r="B1457" s="215"/>
      <c r="C1457" s="215"/>
      <c r="D1457" s="215"/>
      <c r="E1457" s="215"/>
      <c r="F1457" s="215"/>
      <c r="G1457" s="215"/>
      <c r="H1457" s="215"/>
      <c r="I1457" s="216"/>
      <c r="J1457" s="216"/>
      <c r="K1457" s="217"/>
      <c r="L1457" s="217"/>
      <c r="M1457" s="217"/>
      <c r="N1457" s="217"/>
      <c r="O1457" s="216"/>
      <c r="P1457" s="217"/>
      <c r="Q1457" s="216"/>
      <c r="R1457" s="215"/>
      <c r="S1457" s="218"/>
      <c r="T1457" s="215"/>
      <c r="U1457" s="215"/>
      <c r="V1457" s="219"/>
      <c r="W1457" s="219"/>
      <c r="Y1457" s="215"/>
      <c r="Z1457" s="215"/>
      <c r="AA1457" s="215"/>
      <c r="AB1457" s="215"/>
      <c r="AC1457" s="215"/>
      <c r="AD1457" s="215"/>
      <c r="AE1457" s="215"/>
      <c r="AF1457" s="215"/>
      <c r="AG1457" s="215"/>
      <c r="AH1457" s="215"/>
      <c r="AI1457" s="215"/>
      <c r="AJ1457" s="215"/>
      <c r="AK1457" s="215"/>
      <c r="AM1457" s="220"/>
    </row>
    <row r="1458" spans="2:39" x14ac:dyDescent="0.3">
      <c r="B1458" s="215"/>
      <c r="C1458" s="215"/>
      <c r="D1458" s="215"/>
      <c r="E1458" s="215"/>
      <c r="F1458" s="215"/>
      <c r="G1458" s="215"/>
      <c r="H1458" s="215"/>
      <c r="I1458" s="216"/>
      <c r="J1458" s="216"/>
      <c r="K1458" s="217"/>
      <c r="L1458" s="217"/>
      <c r="M1458" s="217"/>
      <c r="N1458" s="217"/>
      <c r="O1458" s="216"/>
      <c r="P1458" s="217"/>
      <c r="Q1458" s="216"/>
      <c r="R1458" s="215"/>
      <c r="S1458" s="218"/>
      <c r="T1458" s="215"/>
      <c r="U1458" s="215"/>
      <c r="V1458" s="219"/>
      <c r="W1458" s="219"/>
      <c r="Y1458" s="215"/>
      <c r="Z1458" s="215"/>
      <c r="AA1458" s="215"/>
      <c r="AB1458" s="215"/>
      <c r="AC1458" s="215"/>
      <c r="AD1458" s="215"/>
      <c r="AE1458" s="215"/>
      <c r="AF1458" s="215"/>
      <c r="AG1458" s="215"/>
      <c r="AH1458" s="215"/>
      <c r="AI1458" s="215"/>
      <c r="AJ1458" s="215"/>
      <c r="AK1458" s="215"/>
      <c r="AM1458" s="220"/>
    </row>
    <row r="1459" spans="2:39" x14ac:dyDescent="0.3">
      <c r="B1459" s="215"/>
      <c r="C1459" s="215"/>
      <c r="D1459" s="215"/>
      <c r="E1459" s="215"/>
      <c r="F1459" s="215"/>
      <c r="G1459" s="215"/>
      <c r="H1459" s="215"/>
      <c r="I1459" s="216"/>
      <c r="J1459" s="216"/>
      <c r="K1459" s="217"/>
      <c r="L1459" s="217"/>
      <c r="M1459" s="217"/>
      <c r="N1459" s="217"/>
      <c r="O1459" s="216"/>
      <c r="P1459" s="217"/>
      <c r="Q1459" s="216"/>
      <c r="R1459" s="215"/>
      <c r="S1459" s="218"/>
      <c r="T1459" s="215"/>
      <c r="U1459" s="215"/>
      <c r="V1459" s="219"/>
      <c r="W1459" s="219"/>
      <c r="Y1459" s="215"/>
      <c r="Z1459" s="215"/>
      <c r="AA1459" s="215"/>
      <c r="AB1459" s="215"/>
      <c r="AC1459" s="215"/>
      <c r="AD1459" s="215"/>
      <c r="AE1459" s="215"/>
      <c r="AF1459" s="215"/>
      <c r="AG1459" s="215"/>
      <c r="AH1459" s="215"/>
      <c r="AI1459" s="215"/>
      <c r="AJ1459" s="215"/>
      <c r="AK1459" s="215"/>
      <c r="AM1459" s="220"/>
    </row>
    <row r="1460" spans="2:39" x14ac:dyDescent="0.3">
      <c r="B1460" s="215"/>
      <c r="C1460" s="215"/>
      <c r="D1460" s="215"/>
      <c r="E1460" s="215"/>
      <c r="F1460" s="215"/>
      <c r="G1460" s="215"/>
      <c r="H1460" s="215"/>
      <c r="I1460" s="216"/>
      <c r="J1460" s="216"/>
      <c r="K1460" s="217"/>
      <c r="L1460" s="217"/>
      <c r="M1460" s="217"/>
      <c r="N1460" s="217"/>
      <c r="O1460" s="216"/>
      <c r="P1460" s="217"/>
      <c r="Q1460" s="216"/>
      <c r="R1460" s="215"/>
      <c r="S1460" s="218"/>
      <c r="T1460" s="215"/>
      <c r="U1460" s="215"/>
      <c r="V1460" s="219"/>
      <c r="W1460" s="219"/>
      <c r="Y1460" s="215"/>
      <c r="Z1460" s="215"/>
      <c r="AA1460" s="215"/>
      <c r="AB1460" s="215"/>
      <c r="AC1460" s="215"/>
      <c r="AD1460" s="215"/>
      <c r="AE1460" s="215"/>
      <c r="AF1460" s="215"/>
      <c r="AG1460" s="215"/>
      <c r="AH1460" s="215"/>
      <c r="AI1460" s="215"/>
      <c r="AJ1460" s="215"/>
      <c r="AK1460" s="215"/>
      <c r="AM1460" s="220"/>
    </row>
    <row r="1461" spans="2:39" x14ac:dyDescent="0.3">
      <c r="B1461" s="215"/>
      <c r="C1461" s="215"/>
      <c r="D1461" s="215"/>
      <c r="E1461" s="215"/>
      <c r="F1461" s="215"/>
      <c r="G1461" s="215"/>
      <c r="H1461" s="215"/>
      <c r="I1461" s="216"/>
      <c r="J1461" s="216"/>
      <c r="K1461" s="217"/>
      <c r="L1461" s="217"/>
      <c r="M1461" s="217"/>
      <c r="N1461" s="217"/>
      <c r="O1461" s="216"/>
      <c r="P1461" s="217"/>
      <c r="Q1461" s="216"/>
      <c r="R1461" s="215"/>
      <c r="S1461" s="218"/>
      <c r="T1461" s="215"/>
      <c r="U1461" s="215"/>
      <c r="V1461" s="219"/>
      <c r="W1461" s="219"/>
      <c r="Y1461" s="215"/>
      <c r="Z1461" s="215"/>
      <c r="AA1461" s="215"/>
      <c r="AB1461" s="215"/>
      <c r="AC1461" s="215"/>
      <c r="AD1461" s="215"/>
      <c r="AE1461" s="215"/>
      <c r="AF1461" s="215"/>
      <c r="AG1461" s="215"/>
      <c r="AH1461" s="215"/>
      <c r="AI1461" s="215"/>
      <c r="AJ1461" s="215"/>
      <c r="AK1461" s="215"/>
      <c r="AM1461" s="220"/>
    </row>
    <row r="1462" spans="2:39" x14ac:dyDescent="0.3">
      <c r="B1462" s="215"/>
      <c r="C1462" s="215"/>
      <c r="D1462" s="215"/>
      <c r="E1462" s="215"/>
      <c r="F1462" s="215"/>
      <c r="G1462" s="215"/>
      <c r="H1462" s="215"/>
      <c r="I1462" s="216"/>
      <c r="J1462" s="216"/>
      <c r="K1462" s="217"/>
      <c r="L1462" s="217"/>
      <c r="M1462" s="217"/>
      <c r="N1462" s="217"/>
      <c r="O1462" s="216"/>
      <c r="P1462" s="217"/>
      <c r="Q1462" s="216"/>
      <c r="R1462" s="215"/>
      <c r="S1462" s="218"/>
      <c r="T1462" s="215"/>
      <c r="U1462" s="215"/>
      <c r="V1462" s="219"/>
      <c r="W1462" s="219"/>
      <c r="Y1462" s="215"/>
      <c r="Z1462" s="215"/>
      <c r="AA1462" s="215"/>
      <c r="AB1462" s="215"/>
      <c r="AC1462" s="215"/>
      <c r="AD1462" s="215"/>
      <c r="AE1462" s="215"/>
      <c r="AF1462" s="215"/>
      <c r="AG1462" s="215"/>
      <c r="AH1462" s="215"/>
      <c r="AI1462" s="215"/>
      <c r="AJ1462" s="215"/>
      <c r="AK1462" s="215"/>
      <c r="AM1462" s="220"/>
    </row>
    <row r="1463" spans="2:39" x14ac:dyDescent="0.3">
      <c r="B1463" s="215"/>
      <c r="C1463" s="215"/>
      <c r="D1463" s="215"/>
      <c r="E1463" s="215"/>
      <c r="F1463" s="215"/>
      <c r="G1463" s="215"/>
      <c r="H1463" s="215"/>
      <c r="I1463" s="216"/>
      <c r="J1463" s="216"/>
      <c r="K1463" s="217"/>
      <c r="L1463" s="217"/>
      <c r="M1463" s="217"/>
      <c r="N1463" s="217"/>
      <c r="O1463" s="216"/>
      <c r="P1463" s="217"/>
      <c r="Q1463" s="216"/>
      <c r="R1463" s="215"/>
      <c r="S1463" s="218"/>
      <c r="T1463" s="215"/>
      <c r="U1463" s="215"/>
      <c r="V1463" s="219"/>
      <c r="W1463" s="219"/>
      <c r="Y1463" s="215"/>
      <c r="Z1463" s="215"/>
      <c r="AA1463" s="215"/>
      <c r="AB1463" s="215"/>
      <c r="AC1463" s="215"/>
      <c r="AD1463" s="215"/>
      <c r="AE1463" s="215"/>
      <c r="AF1463" s="215"/>
      <c r="AG1463" s="215"/>
      <c r="AH1463" s="215"/>
      <c r="AI1463" s="215"/>
      <c r="AJ1463" s="215"/>
      <c r="AK1463" s="215"/>
      <c r="AM1463" s="220"/>
    </row>
    <row r="1464" spans="2:39" x14ac:dyDescent="0.3">
      <c r="B1464" s="215"/>
      <c r="C1464" s="215"/>
      <c r="D1464" s="215"/>
      <c r="E1464" s="215"/>
      <c r="F1464" s="215"/>
      <c r="G1464" s="215"/>
      <c r="H1464" s="215"/>
      <c r="I1464" s="216"/>
      <c r="J1464" s="216"/>
      <c r="K1464" s="217"/>
      <c r="L1464" s="217"/>
      <c r="M1464" s="217"/>
      <c r="N1464" s="217"/>
      <c r="O1464" s="216"/>
      <c r="P1464" s="217"/>
      <c r="Q1464" s="216"/>
      <c r="R1464" s="215"/>
      <c r="S1464" s="218"/>
      <c r="T1464" s="215"/>
      <c r="U1464" s="215"/>
      <c r="V1464" s="219"/>
      <c r="W1464" s="219"/>
      <c r="Y1464" s="215"/>
      <c r="Z1464" s="215"/>
      <c r="AA1464" s="215"/>
      <c r="AB1464" s="215"/>
      <c r="AC1464" s="215"/>
      <c r="AD1464" s="215"/>
      <c r="AE1464" s="215"/>
      <c r="AF1464" s="215"/>
      <c r="AG1464" s="215"/>
      <c r="AH1464" s="215"/>
      <c r="AI1464" s="215"/>
      <c r="AJ1464" s="215"/>
      <c r="AK1464" s="215"/>
      <c r="AM1464" s="220"/>
    </row>
    <row r="1465" spans="2:39" x14ac:dyDescent="0.3">
      <c r="B1465" s="215"/>
      <c r="C1465" s="215"/>
      <c r="D1465" s="215"/>
      <c r="E1465" s="215"/>
      <c r="F1465" s="215"/>
      <c r="G1465" s="215"/>
      <c r="H1465" s="215"/>
      <c r="I1465" s="216"/>
      <c r="J1465" s="216"/>
      <c r="K1465" s="217"/>
      <c r="L1465" s="217"/>
      <c r="M1465" s="217"/>
      <c r="N1465" s="217"/>
      <c r="O1465" s="216"/>
      <c r="P1465" s="217"/>
      <c r="Q1465" s="216"/>
      <c r="R1465" s="215"/>
      <c r="S1465" s="218"/>
      <c r="T1465" s="215"/>
      <c r="U1465" s="215"/>
      <c r="V1465" s="219"/>
      <c r="W1465" s="219"/>
      <c r="Y1465" s="215"/>
      <c r="Z1465" s="215"/>
      <c r="AA1465" s="215"/>
      <c r="AB1465" s="215"/>
      <c r="AC1465" s="215"/>
      <c r="AD1465" s="215"/>
      <c r="AE1465" s="215"/>
      <c r="AF1465" s="215"/>
      <c r="AG1465" s="215"/>
      <c r="AH1465" s="215"/>
      <c r="AI1465" s="215"/>
      <c r="AJ1465" s="215"/>
      <c r="AK1465" s="215"/>
      <c r="AM1465" s="220"/>
    </row>
    <row r="1466" spans="2:39" x14ac:dyDescent="0.3">
      <c r="B1466" s="215"/>
      <c r="C1466" s="215"/>
      <c r="D1466" s="215"/>
      <c r="E1466" s="215"/>
      <c r="F1466" s="215"/>
      <c r="G1466" s="215"/>
      <c r="H1466" s="215"/>
      <c r="I1466" s="216"/>
      <c r="J1466" s="216"/>
      <c r="K1466" s="217"/>
      <c r="L1466" s="217"/>
      <c r="M1466" s="217"/>
      <c r="N1466" s="217"/>
      <c r="O1466" s="216"/>
      <c r="P1466" s="217"/>
      <c r="Q1466" s="216"/>
      <c r="R1466" s="215"/>
      <c r="S1466" s="218"/>
      <c r="T1466" s="215"/>
      <c r="U1466" s="215"/>
      <c r="V1466" s="219"/>
      <c r="W1466" s="219"/>
      <c r="Y1466" s="215"/>
      <c r="Z1466" s="215"/>
      <c r="AA1466" s="215"/>
      <c r="AB1466" s="215"/>
      <c r="AC1466" s="215"/>
      <c r="AD1466" s="215"/>
      <c r="AE1466" s="215"/>
      <c r="AF1466" s="215"/>
      <c r="AG1466" s="215"/>
      <c r="AH1466" s="215"/>
      <c r="AI1466" s="215"/>
      <c r="AJ1466" s="215"/>
      <c r="AK1466" s="215"/>
      <c r="AM1466" s="220"/>
    </row>
    <row r="1467" spans="2:39" x14ac:dyDescent="0.3">
      <c r="B1467" s="215"/>
      <c r="C1467" s="215"/>
      <c r="D1467" s="215"/>
      <c r="E1467" s="215"/>
      <c r="F1467" s="215"/>
      <c r="G1467" s="215"/>
      <c r="H1467" s="215"/>
      <c r="I1467" s="216"/>
      <c r="J1467" s="216"/>
      <c r="K1467" s="217"/>
      <c r="L1467" s="217"/>
      <c r="M1467" s="217"/>
      <c r="N1467" s="217"/>
      <c r="O1467" s="216"/>
      <c r="P1467" s="217"/>
      <c r="Q1467" s="216"/>
      <c r="R1467" s="215"/>
      <c r="S1467" s="218"/>
      <c r="T1467" s="215"/>
      <c r="U1467" s="215"/>
      <c r="V1467" s="219"/>
      <c r="W1467" s="219"/>
      <c r="Y1467" s="215"/>
      <c r="Z1467" s="215"/>
      <c r="AA1467" s="215"/>
      <c r="AB1467" s="215"/>
      <c r="AC1467" s="215"/>
      <c r="AD1467" s="215"/>
      <c r="AE1467" s="215"/>
      <c r="AF1467" s="215"/>
      <c r="AG1467" s="215"/>
      <c r="AH1467" s="215"/>
      <c r="AI1467" s="215"/>
      <c r="AJ1467" s="215"/>
      <c r="AK1467" s="215"/>
      <c r="AM1467" s="220"/>
    </row>
    <row r="1468" spans="2:39" x14ac:dyDescent="0.3">
      <c r="B1468" s="215"/>
      <c r="C1468" s="215"/>
      <c r="D1468" s="215"/>
      <c r="E1468" s="215"/>
      <c r="F1468" s="215"/>
      <c r="G1468" s="215"/>
      <c r="H1468" s="215"/>
      <c r="I1468" s="216"/>
      <c r="J1468" s="216"/>
      <c r="K1468" s="217"/>
      <c r="L1468" s="217"/>
      <c r="M1468" s="217"/>
      <c r="N1468" s="217"/>
      <c r="O1468" s="216"/>
      <c r="P1468" s="217"/>
      <c r="Q1468" s="216"/>
      <c r="R1468" s="215"/>
      <c r="S1468" s="218"/>
      <c r="T1468" s="215"/>
      <c r="U1468" s="215"/>
      <c r="V1468" s="219"/>
      <c r="W1468" s="219"/>
      <c r="Y1468" s="215"/>
      <c r="Z1468" s="215"/>
      <c r="AA1468" s="215"/>
      <c r="AB1468" s="215"/>
      <c r="AC1468" s="215"/>
      <c r="AD1468" s="215"/>
      <c r="AE1468" s="215"/>
      <c r="AF1468" s="215"/>
      <c r="AG1468" s="215"/>
      <c r="AH1468" s="215"/>
      <c r="AI1468" s="215"/>
      <c r="AJ1468" s="215"/>
      <c r="AK1468" s="215"/>
      <c r="AM1468" s="220"/>
    </row>
    <row r="1469" spans="2:39" x14ac:dyDescent="0.3">
      <c r="B1469" s="215"/>
      <c r="C1469" s="215"/>
      <c r="D1469" s="215"/>
      <c r="E1469" s="215"/>
      <c r="F1469" s="215"/>
      <c r="G1469" s="215"/>
      <c r="H1469" s="215"/>
      <c r="I1469" s="216"/>
      <c r="J1469" s="216"/>
      <c r="K1469" s="217"/>
      <c r="L1469" s="217"/>
      <c r="M1469" s="217"/>
      <c r="N1469" s="217"/>
      <c r="O1469" s="216"/>
      <c r="P1469" s="217"/>
      <c r="Q1469" s="216"/>
      <c r="R1469" s="215"/>
      <c r="S1469" s="218"/>
      <c r="T1469" s="215"/>
      <c r="U1469" s="215"/>
      <c r="V1469" s="219"/>
      <c r="W1469" s="219"/>
      <c r="Y1469" s="215"/>
      <c r="Z1469" s="215"/>
      <c r="AA1469" s="215"/>
      <c r="AB1469" s="215"/>
      <c r="AC1469" s="215"/>
      <c r="AD1469" s="215"/>
      <c r="AE1469" s="215"/>
      <c r="AF1469" s="215"/>
      <c r="AG1469" s="215"/>
      <c r="AH1469" s="215"/>
      <c r="AI1469" s="215"/>
      <c r="AJ1469" s="215"/>
      <c r="AK1469" s="215"/>
      <c r="AM1469" s="220"/>
    </row>
    <row r="1470" spans="2:39" x14ac:dyDescent="0.3">
      <c r="B1470" s="215"/>
      <c r="C1470" s="215"/>
      <c r="D1470" s="215"/>
      <c r="E1470" s="215"/>
      <c r="F1470" s="215"/>
      <c r="G1470" s="215"/>
      <c r="H1470" s="215"/>
      <c r="I1470" s="216"/>
      <c r="J1470" s="216"/>
      <c r="K1470" s="217"/>
      <c r="L1470" s="217"/>
      <c r="M1470" s="217"/>
      <c r="N1470" s="217"/>
      <c r="O1470" s="216"/>
      <c r="P1470" s="217"/>
      <c r="Q1470" s="216"/>
      <c r="R1470" s="215"/>
      <c r="S1470" s="218"/>
      <c r="T1470" s="215"/>
      <c r="U1470" s="215"/>
      <c r="V1470" s="219"/>
      <c r="W1470" s="219"/>
      <c r="Y1470" s="215"/>
      <c r="Z1470" s="215"/>
      <c r="AA1470" s="215"/>
      <c r="AB1470" s="215"/>
      <c r="AC1470" s="215"/>
      <c r="AD1470" s="215"/>
      <c r="AE1470" s="215"/>
      <c r="AF1470" s="215"/>
      <c r="AG1470" s="215"/>
      <c r="AH1470" s="215"/>
      <c r="AI1470" s="215"/>
      <c r="AJ1470" s="215"/>
      <c r="AK1470" s="215"/>
      <c r="AM1470" s="220"/>
    </row>
    <row r="1471" spans="2:39" x14ac:dyDescent="0.3">
      <c r="B1471" s="215"/>
      <c r="C1471" s="215"/>
      <c r="D1471" s="215"/>
      <c r="E1471" s="215"/>
      <c r="F1471" s="215"/>
      <c r="G1471" s="215"/>
      <c r="H1471" s="215"/>
      <c r="I1471" s="216"/>
      <c r="J1471" s="216"/>
      <c r="K1471" s="217"/>
      <c r="L1471" s="217"/>
      <c r="M1471" s="217"/>
      <c r="N1471" s="217"/>
      <c r="O1471" s="216"/>
      <c r="P1471" s="217"/>
      <c r="Q1471" s="216"/>
      <c r="R1471" s="215"/>
      <c r="S1471" s="218"/>
      <c r="T1471" s="215"/>
      <c r="U1471" s="215"/>
      <c r="V1471" s="219"/>
      <c r="W1471" s="219"/>
      <c r="Y1471" s="215"/>
      <c r="Z1471" s="215"/>
      <c r="AA1471" s="215"/>
      <c r="AB1471" s="215"/>
      <c r="AC1471" s="215"/>
      <c r="AD1471" s="215"/>
      <c r="AE1471" s="215"/>
      <c r="AF1471" s="215"/>
      <c r="AG1471" s="215"/>
      <c r="AH1471" s="215"/>
      <c r="AI1471" s="215"/>
      <c r="AJ1471" s="215"/>
      <c r="AK1471" s="215"/>
      <c r="AM1471" s="220"/>
    </row>
    <row r="1472" spans="2:39" x14ac:dyDescent="0.3">
      <c r="B1472" s="215"/>
      <c r="C1472" s="215"/>
      <c r="D1472" s="215"/>
      <c r="E1472" s="215"/>
      <c r="F1472" s="215"/>
      <c r="G1472" s="215"/>
      <c r="H1472" s="215"/>
      <c r="I1472" s="216"/>
      <c r="J1472" s="216"/>
      <c r="K1472" s="217"/>
      <c r="L1472" s="217"/>
      <c r="M1472" s="217"/>
      <c r="N1472" s="217"/>
      <c r="O1472" s="216"/>
      <c r="P1472" s="217"/>
      <c r="Q1472" s="216"/>
      <c r="R1472" s="215"/>
      <c r="S1472" s="218"/>
      <c r="T1472" s="215"/>
      <c r="U1472" s="215"/>
      <c r="V1472" s="219"/>
      <c r="W1472" s="219"/>
      <c r="Y1472" s="215"/>
      <c r="Z1472" s="215"/>
      <c r="AA1472" s="215"/>
      <c r="AB1472" s="215"/>
      <c r="AC1472" s="215"/>
      <c r="AD1472" s="215"/>
      <c r="AE1472" s="215"/>
      <c r="AF1472" s="215"/>
      <c r="AG1472" s="215"/>
      <c r="AH1472" s="215"/>
      <c r="AI1472" s="215"/>
      <c r="AJ1472" s="215"/>
      <c r="AK1472" s="215"/>
      <c r="AM1472" s="220"/>
    </row>
    <row r="1473" spans="2:39" x14ac:dyDescent="0.3">
      <c r="B1473" s="215"/>
      <c r="C1473" s="215"/>
      <c r="D1473" s="215"/>
      <c r="E1473" s="215"/>
      <c r="F1473" s="215"/>
      <c r="G1473" s="215"/>
      <c r="H1473" s="215"/>
      <c r="I1473" s="216"/>
      <c r="J1473" s="216"/>
      <c r="K1473" s="217"/>
      <c r="L1473" s="217"/>
      <c r="M1473" s="217"/>
      <c r="N1473" s="217"/>
      <c r="O1473" s="216"/>
      <c r="P1473" s="217"/>
      <c r="Q1473" s="216"/>
      <c r="R1473" s="215"/>
      <c r="S1473" s="218"/>
      <c r="T1473" s="215"/>
      <c r="U1473" s="215"/>
      <c r="V1473" s="219"/>
      <c r="W1473" s="219"/>
      <c r="Y1473" s="215"/>
      <c r="Z1473" s="215"/>
      <c r="AA1473" s="215"/>
      <c r="AB1473" s="215"/>
      <c r="AC1473" s="215"/>
      <c r="AD1473" s="215"/>
      <c r="AE1473" s="215"/>
      <c r="AF1473" s="215"/>
      <c r="AG1473" s="215"/>
      <c r="AH1473" s="215"/>
      <c r="AI1473" s="215"/>
      <c r="AJ1473" s="215"/>
      <c r="AK1473" s="215"/>
      <c r="AM1473" s="220"/>
    </row>
    <row r="1474" spans="2:39" x14ac:dyDescent="0.3">
      <c r="B1474" s="215"/>
      <c r="C1474" s="215"/>
      <c r="D1474" s="215"/>
      <c r="E1474" s="215"/>
      <c r="F1474" s="215"/>
      <c r="G1474" s="215"/>
      <c r="H1474" s="215"/>
      <c r="I1474" s="216"/>
      <c r="J1474" s="216"/>
      <c r="K1474" s="217"/>
      <c r="L1474" s="217"/>
      <c r="M1474" s="217"/>
      <c r="N1474" s="217"/>
      <c r="O1474" s="216"/>
      <c r="P1474" s="217"/>
      <c r="Q1474" s="216"/>
      <c r="R1474" s="215"/>
      <c r="S1474" s="218"/>
      <c r="T1474" s="215"/>
      <c r="U1474" s="215"/>
      <c r="V1474" s="219"/>
      <c r="W1474" s="219"/>
      <c r="Y1474" s="215"/>
      <c r="Z1474" s="215"/>
      <c r="AA1474" s="215"/>
      <c r="AB1474" s="215"/>
      <c r="AC1474" s="215"/>
      <c r="AD1474" s="215"/>
      <c r="AE1474" s="215"/>
      <c r="AF1474" s="215"/>
      <c r="AG1474" s="215"/>
      <c r="AH1474" s="215"/>
      <c r="AI1474" s="215"/>
      <c r="AJ1474" s="215"/>
      <c r="AK1474" s="215"/>
      <c r="AM1474" s="220"/>
    </row>
    <row r="1475" spans="2:39" x14ac:dyDescent="0.3">
      <c r="B1475" s="215"/>
      <c r="C1475" s="215"/>
      <c r="D1475" s="215"/>
      <c r="E1475" s="215"/>
      <c r="F1475" s="215"/>
      <c r="G1475" s="215"/>
      <c r="H1475" s="215"/>
      <c r="I1475" s="216"/>
      <c r="J1475" s="216"/>
      <c r="K1475" s="217"/>
      <c r="L1475" s="217"/>
      <c r="M1475" s="217"/>
      <c r="N1475" s="217"/>
      <c r="O1475" s="216"/>
      <c r="P1475" s="217"/>
      <c r="Q1475" s="216"/>
      <c r="R1475" s="215"/>
      <c r="S1475" s="218"/>
      <c r="T1475" s="215"/>
      <c r="U1475" s="215"/>
      <c r="V1475" s="219"/>
      <c r="W1475" s="219"/>
      <c r="Y1475" s="215"/>
      <c r="Z1475" s="215"/>
      <c r="AA1475" s="215"/>
      <c r="AB1475" s="215"/>
      <c r="AC1475" s="215"/>
      <c r="AD1475" s="215"/>
      <c r="AE1475" s="215"/>
      <c r="AF1475" s="215"/>
      <c r="AG1475" s="215"/>
      <c r="AH1475" s="215"/>
      <c r="AI1475" s="215"/>
      <c r="AJ1475" s="215"/>
      <c r="AK1475" s="215"/>
      <c r="AM1475" s="220"/>
    </row>
    <row r="1476" spans="2:39" x14ac:dyDescent="0.3">
      <c r="B1476" s="215"/>
      <c r="C1476" s="215"/>
      <c r="D1476" s="215"/>
      <c r="E1476" s="215"/>
      <c r="F1476" s="215"/>
      <c r="G1476" s="215"/>
      <c r="H1476" s="215"/>
      <c r="I1476" s="216"/>
      <c r="J1476" s="216"/>
      <c r="K1476" s="217"/>
      <c r="L1476" s="217"/>
      <c r="M1476" s="217"/>
      <c r="N1476" s="217"/>
      <c r="O1476" s="216"/>
      <c r="P1476" s="217"/>
      <c r="Q1476" s="216"/>
      <c r="R1476" s="215"/>
      <c r="S1476" s="218"/>
      <c r="T1476" s="215"/>
      <c r="U1476" s="215"/>
      <c r="V1476" s="219"/>
      <c r="W1476" s="219"/>
      <c r="Y1476" s="215"/>
      <c r="Z1476" s="215"/>
      <c r="AA1476" s="215"/>
      <c r="AB1476" s="215"/>
      <c r="AC1476" s="215"/>
      <c r="AD1476" s="215"/>
      <c r="AE1476" s="215"/>
      <c r="AF1476" s="215"/>
      <c r="AG1476" s="215"/>
      <c r="AH1476" s="215"/>
      <c r="AI1476" s="215"/>
      <c r="AJ1476" s="215"/>
      <c r="AK1476" s="215"/>
      <c r="AM1476" s="220"/>
    </row>
    <row r="1477" spans="2:39" x14ac:dyDescent="0.3">
      <c r="B1477" s="215"/>
      <c r="C1477" s="215"/>
      <c r="D1477" s="215"/>
      <c r="E1477" s="215"/>
      <c r="F1477" s="215"/>
      <c r="G1477" s="215"/>
      <c r="H1477" s="215"/>
      <c r="I1477" s="216"/>
      <c r="J1477" s="216"/>
      <c r="K1477" s="217"/>
      <c r="L1477" s="217"/>
      <c r="M1477" s="217"/>
      <c r="N1477" s="217"/>
      <c r="O1477" s="216"/>
      <c r="P1477" s="217"/>
      <c r="Q1477" s="216"/>
      <c r="R1477" s="215"/>
      <c r="S1477" s="218"/>
      <c r="T1477" s="215"/>
      <c r="U1477" s="215"/>
      <c r="V1477" s="219"/>
      <c r="W1477" s="219"/>
      <c r="Y1477" s="215"/>
      <c r="Z1477" s="215"/>
      <c r="AA1477" s="215"/>
      <c r="AB1477" s="215"/>
      <c r="AC1477" s="215"/>
      <c r="AD1477" s="215"/>
      <c r="AE1477" s="215"/>
      <c r="AF1477" s="215"/>
      <c r="AG1477" s="215"/>
      <c r="AH1477" s="215"/>
      <c r="AI1477" s="215"/>
      <c r="AJ1477" s="215"/>
      <c r="AK1477" s="215"/>
      <c r="AM1477" s="220"/>
    </row>
    <row r="1478" spans="2:39" x14ac:dyDescent="0.3">
      <c r="B1478" s="215"/>
      <c r="C1478" s="215"/>
      <c r="D1478" s="215"/>
      <c r="E1478" s="215"/>
      <c r="F1478" s="215"/>
      <c r="G1478" s="215"/>
      <c r="H1478" s="215"/>
      <c r="I1478" s="216"/>
      <c r="J1478" s="216"/>
      <c r="K1478" s="217"/>
      <c r="L1478" s="217"/>
      <c r="M1478" s="217"/>
      <c r="N1478" s="217"/>
      <c r="O1478" s="216"/>
      <c r="P1478" s="217"/>
      <c r="Q1478" s="216"/>
      <c r="R1478" s="215"/>
      <c r="S1478" s="218"/>
      <c r="T1478" s="215"/>
      <c r="U1478" s="215"/>
      <c r="V1478" s="219"/>
      <c r="W1478" s="219"/>
      <c r="Y1478" s="215"/>
      <c r="Z1478" s="215"/>
      <c r="AA1478" s="215"/>
      <c r="AB1478" s="215"/>
      <c r="AC1478" s="215"/>
      <c r="AD1478" s="215"/>
      <c r="AE1478" s="215"/>
      <c r="AF1478" s="215"/>
      <c r="AG1478" s="215"/>
      <c r="AH1478" s="215"/>
      <c r="AI1478" s="215"/>
      <c r="AJ1478" s="215"/>
      <c r="AK1478" s="215"/>
      <c r="AM1478" s="220"/>
    </row>
    <row r="1479" spans="2:39" x14ac:dyDescent="0.3">
      <c r="B1479" s="215"/>
      <c r="C1479" s="215"/>
      <c r="D1479" s="215"/>
      <c r="E1479" s="215"/>
      <c r="F1479" s="215"/>
      <c r="G1479" s="215"/>
      <c r="H1479" s="215"/>
      <c r="I1479" s="216"/>
      <c r="J1479" s="216"/>
      <c r="K1479" s="217"/>
      <c r="L1479" s="217"/>
      <c r="M1479" s="217"/>
      <c r="N1479" s="217"/>
      <c r="O1479" s="216"/>
      <c r="P1479" s="217"/>
      <c r="Q1479" s="216"/>
      <c r="R1479" s="215"/>
      <c r="S1479" s="218"/>
      <c r="T1479" s="215"/>
      <c r="U1479" s="215"/>
      <c r="V1479" s="219"/>
      <c r="W1479" s="219"/>
      <c r="Y1479" s="215"/>
      <c r="Z1479" s="215"/>
      <c r="AA1479" s="215"/>
      <c r="AB1479" s="215"/>
      <c r="AC1479" s="215"/>
      <c r="AD1479" s="215"/>
      <c r="AE1479" s="215"/>
      <c r="AF1479" s="215"/>
      <c r="AG1479" s="215"/>
      <c r="AH1479" s="215"/>
      <c r="AI1479" s="215"/>
      <c r="AJ1479" s="215"/>
      <c r="AK1479" s="215"/>
      <c r="AM1479" s="220"/>
    </row>
    <row r="1480" spans="2:39" x14ac:dyDescent="0.3">
      <c r="B1480" s="215"/>
      <c r="C1480" s="215"/>
      <c r="D1480" s="215"/>
      <c r="E1480" s="215"/>
      <c r="F1480" s="215"/>
      <c r="G1480" s="215"/>
      <c r="H1480" s="215"/>
      <c r="I1480" s="216"/>
      <c r="J1480" s="216"/>
      <c r="K1480" s="217"/>
      <c r="L1480" s="217"/>
      <c r="M1480" s="217"/>
      <c r="N1480" s="217"/>
      <c r="O1480" s="216"/>
      <c r="P1480" s="217"/>
      <c r="Q1480" s="216"/>
      <c r="R1480" s="215"/>
      <c r="S1480" s="218"/>
      <c r="T1480" s="215"/>
      <c r="U1480" s="215"/>
      <c r="V1480" s="219"/>
      <c r="W1480" s="219"/>
      <c r="Y1480" s="215"/>
      <c r="Z1480" s="215"/>
      <c r="AA1480" s="215"/>
      <c r="AB1480" s="215"/>
      <c r="AC1480" s="215"/>
      <c r="AD1480" s="215"/>
      <c r="AE1480" s="215"/>
      <c r="AF1480" s="215"/>
      <c r="AG1480" s="215"/>
      <c r="AH1480" s="215"/>
      <c r="AI1480" s="215"/>
      <c r="AJ1480" s="215"/>
      <c r="AK1480" s="215"/>
      <c r="AM1480" s="220"/>
    </row>
    <row r="1481" spans="2:39" x14ac:dyDescent="0.3">
      <c r="B1481" s="215"/>
      <c r="C1481" s="215"/>
      <c r="D1481" s="215"/>
      <c r="E1481" s="215"/>
      <c r="F1481" s="215"/>
      <c r="G1481" s="215"/>
      <c r="H1481" s="215"/>
      <c r="I1481" s="216"/>
      <c r="J1481" s="216"/>
      <c r="K1481" s="217"/>
      <c r="L1481" s="217"/>
      <c r="M1481" s="217"/>
      <c r="N1481" s="217"/>
      <c r="O1481" s="216"/>
      <c r="P1481" s="217"/>
      <c r="Q1481" s="216"/>
      <c r="R1481" s="215"/>
      <c r="S1481" s="218"/>
      <c r="T1481" s="215"/>
      <c r="U1481" s="215"/>
      <c r="V1481" s="219"/>
      <c r="W1481" s="219"/>
      <c r="Y1481" s="215"/>
      <c r="Z1481" s="215"/>
      <c r="AA1481" s="215"/>
      <c r="AB1481" s="215"/>
      <c r="AC1481" s="215"/>
      <c r="AD1481" s="215"/>
      <c r="AE1481" s="215"/>
      <c r="AF1481" s="215"/>
      <c r="AG1481" s="215"/>
      <c r="AH1481" s="215"/>
      <c r="AI1481" s="215"/>
      <c r="AJ1481" s="215"/>
      <c r="AK1481" s="215"/>
      <c r="AM1481" s="220"/>
    </row>
    <row r="1482" spans="2:39" x14ac:dyDescent="0.3">
      <c r="B1482" s="215"/>
      <c r="C1482" s="215"/>
      <c r="D1482" s="215"/>
      <c r="E1482" s="215"/>
      <c r="F1482" s="215"/>
      <c r="G1482" s="215"/>
      <c r="H1482" s="215"/>
      <c r="I1482" s="216"/>
      <c r="J1482" s="216"/>
      <c r="K1482" s="217"/>
      <c r="L1482" s="217"/>
      <c r="M1482" s="217"/>
      <c r="N1482" s="217"/>
      <c r="O1482" s="216"/>
      <c r="P1482" s="217"/>
      <c r="Q1482" s="216"/>
      <c r="R1482" s="215"/>
      <c r="S1482" s="218"/>
      <c r="T1482" s="215"/>
      <c r="U1482" s="215"/>
      <c r="V1482" s="219"/>
      <c r="W1482" s="219"/>
      <c r="Y1482" s="215"/>
      <c r="Z1482" s="215"/>
      <c r="AA1482" s="215"/>
      <c r="AB1482" s="215"/>
      <c r="AC1482" s="215"/>
      <c r="AD1482" s="215"/>
      <c r="AE1482" s="215"/>
      <c r="AF1482" s="215"/>
      <c r="AG1482" s="215"/>
      <c r="AH1482" s="215"/>
      <c r="AI1482" s="215"/>
      <c r="AJ1482" s="215"/>
      <c r="AK1482" s="215"/>
      <c r="AM1482" s="220"/>
    </row>
    <row r="1483" spans="2:39" x14ac:dyDescent="0.3">
      <c r="B1483" s="215"/>
      <c r="C1483" s="215"/>
      <c r="D1483" s="215"/>
      <c r="E1483" s="215"/>
      <c r="F1483" s="215"/>
      <c r="G1483" s="215"/>
      <c r="H1483" s="215"/>
      <c r="I1483" s="216"/>
      <c r="J1483" s="216"/>
      <c r="K1483" s="217"/>
      <c r="L1483" s="217"/>
      <c r="M1483" s="217"/>
      <c r="N1483" s="217"/>
      <c r="O1483" s="216"/>
      <c r="P1483" s="217"/>
      <c r="Q1483" s="216"/>
      <c r="R1483" s="215"/>
      <c r="S1483" s="218"/>
      <c r="T1483" s="215"/>
      <c r="U1483" s="215"/>
      <c r="V1483" s="219"/>
      <c r="W1483" s="219"/>
      <c r="Y1483" s="215"/>
      <c r="Z1483" s="215"/>
      <c r="AA1483" s="215"/>
      <c r="AB1483" s="215"/>
      <c r="AC1483" s="215"/>
      <c r="AD1483" s="215"/>
      <c r="AE1483" s="215"/>
      <c r="AF1483" s="215"/>
      <c r="AG1483" s="215"/>
      <c r="AH1483" s="215"/>
      <c r="AI1483" s="215"/>
      <c r="AJ1483" s="215"/>
      <c r="AK1483" s="215"/>
      <c r="AM1483" s="220"/>
    </row>
    <row r="1484" spans="2:39" x14ac:dyDescent="0.3">
      <c r="B1484" s="215"/>
      <c r="C1484" s="215"/>
      <c r="D1484" s="215"/>
      <c r="E1484" s="215"/>
      <c r="F1484" s="215"/>
      <c r="G1484" s="215"/>
      <c r="H1484" s="215"/>
      <c r="I1484" s="216"/>
      <c r="J1484" s="216"/>
      <c r="K1484" s="217"/>
      <c r="L1484" s="217"/>
      <c r="M1484" s="217"/>
      <c r="N1484" s="217"/>
      <c r="O1484" s="216"/>
      <c r="P1484" s="217"/>
      <c r="Q1484" s="216"/>
      <c r="R1484" s="215"/>
      <c r="S1484" s="218"/>
      <c r="T1484" s="215"/>
      <c r="U1484" s="215"/>
      <c r="V1484" s="219"/>
      <c r="W1484" s="219"/>
      <c r="Y1484" s="215"/>
      <c r="Z1484" s="215"/>
      <c r="AA1484" s="215"/>
      <c r="AB1484" s="215"/>
      <c r="AC1484" s="215"/>
      <c r="AD1484" s="215"/>
      <c r="AE1484" s="215"/>
      <c r="AF1484" s="215"/>
      <c r="AG1484" s="215"/>
      <c r="AH1484" s="215"/>
      <c r="AI1484" s="215"/>
      <c r="AJ1484" s="215"/>
      <c r="AK1484" s="215"/>
      <c r="AM1484" s="220"/>
    </row>
    <row r="1485" spans="2:39" x14ac:dyDescent="0.3">
      <c r="B1485" s="215"/>
      <c r="C1485" s="215"/>
      <c r="D1485" s="215"/>
      <c r="E1485" s="215"/>
      <c r="F1485" s="215"/>
      <c r="G1485" s="215"/>
      <c r="H1485" s="215"/>
      <c r="I1485" s="216"/>
      <c r="J1485" s="216"/>
      <c r="K1485" s="217"/>
      <c r="L1485" s="217"/>
      <c r="M1485" s="217"/>
      <c r="N1485" s="217"/>
      <c r="O1485" s="216"/>
      <c r="P1485" s="217"/>
      <c r="Q1485" s="216"/>
      <c r="R1485" s="215"/>
      <c r="S1485" s="218"/>
      <c r="T1485" s="215"/>
      <c r="U1485" s="215"/>
      <c r="V1485" s="219"/>
      <c r="W1485" s="219"/>
      <c r="Y1485" s="215"/>
      <c r="Z1485" s="215"/>
      <c r="AA1485" s="215"/>
      <c r="AB1485" s="215"/>
      <c r="AC1485" s="215"/>
      <c r="AD1485" s="215"/>
      <c r="AE1485" s="215"/>
      <c r="AF1485" s="215"/>
      <c r="AG1485" s="215"/>
      <c r="AH1485" s="215"/>
      <c r="AI1485" s="215"/>
      <c r="AJ1485" s="215"/>
      <c r="AK1485" s="215"/>
      <c r="AM1485" s="220"/>
    </row>
    <row r="1486" spans="2:39" x14ac:dyDescent="0.3">
      <c r="B1486" s="215"/>
      <c r="C1486" s="215"/>
      <c r="D1486" s="215"/>
      <c r="E1486" s="215"/>
      <c r="F1486" s="215"/>
      <c r="G1486" s="215"/>
      <c r="H1486" s="215"/>
      <c r="I1486" s="216"/>
      <c r="J1486" s="216"/>
      <c r="K1486" s="217"/>
      <c r="L1486" s="217"/>
      <c r="M1486" s="217"/>
      <c r="N1486" s="217"/>
      <c r="O1486" s="216"/>
      <c r="P1486" s="217"/>
      <c r="Q1486" s="216"/>
      <c r="R1486" s="215"/>
      <c r="S1486" s="218"/>
      <c r="T1486" s="215"/>
      <c r="U1486" s="215"/>
      <c r="V1486" s="219"/>
      <c r="W1486" s="219"/>
      <c r="Y1486" s="215"/>
      <c r="Z1486" s="215"/>
      <c r="AA1486" s="215"/>
      <c r="AB1486" s="215"/>
      <c r="AC1486" s="215"/>
      <c r="AD1486" s="215"/>
      <c r="AE1486" s="215"/>
      <c r="AF1486" s="215"/>
      <c r="AG1486" s="215"/>
      <c r="AH1486" s="215"/>
      <c r="AI1486" s="215"/>
      <c r="AJ1486" s="215"/>
      <c r="AK1486" s="215"/>
      <c r="AM1486" s="220"/>
    </row>
    <row r="1487" spans="2:39" x14ac:dyDescent="0.3">
      <c r="B1487" s="215"/>
      <c r="C1487" s="215"/>
      <c r="D1487" s="215"/>
      <c r="E1487" s="215"/>
      <c r="F1487" s="215"/>
      <c r="G1487" s="215"/>
      <c r="H1487" s="215"/>
      <c r="I1487" s="216"/>
      <c r="J1487" s="216"/>
      <c r="K1487" s="217"/>
      <c r="L1487" s="217"/>
      <c r="M1487" s="217"/>
      <c r="N1487" s="217"/>
      <c r="O1487" s="216"/>
      <c r="P1487" s="217"/>
      <c r="Q1487" s="216"/>
      <c r="R1487" s="215"/>
      <c r="S1487" s="218"/>
      <c r="T1487" s="215"/>
      <c r="U1487" s="215"/>
      <c r="V1487" s="219"/>
      <c r="W1487" s="219"/>
      <c r="Y1487" s="215"/>
      <c r="Z1487" s="215"/>
      <c r="AA1487" s="215"/>
      <c r="AB1487" s="215"/>
      <c r="AC1487" s="215"/>
      <c r="AD1487" s="215"/>
      <c r="AE1487" s="215"/>
      <c r="AF1487" s="215"/>
      <c r="AG1487" s="215"/>
      <c r="AH1487" s="215"/>
      <c r="AI1487" s="215"/>
      <c r="AJ1487" s="215"/>
      <c r="AK1487" s="215"/>
      <c r="AM1487" s="220"/>
    </row>
    <row r="1488" spans="2:39" x14ac:dyDescent="0.3">
      <c r="B1488" s="215"/>
      <c r="C1488" s="215"/>
      <c r="D1488" s="215"/>
      <c r="E1488" s="215"/>
      <c r="F1488" s="215"/>
      <c r="G1488" s="215"/>
      <c r="H1488" s="215"/>
      <c r="I1488" s="216"/>
      <c r="J1488" s="216"/>
      <c r="K1488" s="217"/>
      <c r="L1488" s="217"/>
      <c r="M1488" s="217"/>
      <c r="N1488" s="217"/>
      <c r="O1488" s="216"/>
      <c r="P1488" s="217"/>
      <c r="Q1488" s="216"/>
      <c r="R1488" s="215"/>
      <c r="S1488" s="218"/>
      <c r="T1488" s="215"/>
      <c r="U1488" s="215"/>
      <c r="V1488" s="219"/>
      <c r="W1488" s="219"/>
      <c r="Y1488" s="215"/>
      <c r="Z1488" s="215"/>
      <c r="AA1488" s="215"/>
      <c r="AB1488" s="215"/>
      <c r="AC1488" s="215"/>
      <c r="AD1488" s="215"/>
      <c r="AE1488" s="215"/>
      <c r="AF1488" s="215"/>
      <c r="AG1488" s="215"/>
      <c r="AH1488" s="215"/>
      <c r="AI1488" s="215"/>
      <c r="AJ1488" s="215"/>
      <c r="AK1488" s="215"/>
      <c r="AM1488" s="220"/>
    </row>
    <row r="1489" spans="2:39" x14ac:dyDescent="0.3">
      <c r="B1489" s="215"/>
      <c r="C1489" s="215"/>
      <c r="D1489" s="215"/>
      <c r="E1489" s="215"/>
      <c r="F1489" s="215"/>
      <c r="G1489" s="215"/>
      <c r="H1489" s="215"/>
      <c r="I1489" s="216"/>
      <c r="J1489" s="216"/>
      <c r="K1489" s="217"/>
      <c r="L1489" s="217"/>
      <c r="M1489" s="217"/>
      <c r="N1489" s="217"/>
      <c r="O1489" s="216"/>
      <c r="P1489" s="217"/>
      <c r="Q1489" s="216"/>
      <c r="R1489" s="215"/>
      <c r="S1489" s="218"/>
      <c r="T1489" s="215"/>
      <c r="U1489" s="215"/>
      <c r="V1489" s="219"/>
      <c r="W1489" s="219"/>
      <c r="Y1489" s="215"/>
      <c r="Z1489" s="215"/>
      <c r="AA1489" s="215"/>
      <c r="AB1489" s="215"/>
      <c r="AC1489" s="215"/>
      <c r="AD1489" s="215"/>
      <c r="AE1489" s="215"/>
      <c r="AF1489" s="215"/>
      <c r="AG1489" s="215"/>
      <c r="AH1489" s="215"/>
      <c r="AI1489" s="215"/>
      <c r="AJ1489" s="215"/>
      <c r="AK1489" s="215"/>
      <c r="AM1489" s="220"/>
    </row>
    <row r="1490" spans="2:39" x14ac:dyDescent="0.3">
      <c r="B1490" s="215"/>
      <c r="C1490" s="215"/>
      <c r="D1490" s="215"/>
      <c r="E1490" s="215"/>
      <c r="F1490" s="215"/>
      <c r="G1490" s="215"/>
      <c r="H1490" s="215"/>
      <c r="I1490" s="216"/>
      <c r="J1490" s="216"/>
      <c r="K1490" s="217"/>
      <c r="L1490" s="217"/>
      <c r="M1490" s="217"/>
      <c r="N1490" s="217"/>
      <c r="O1490" s="216"/>
      <c r="P1490" s="217"/>
      <c r="Q1490" s="216"/>
      <c r="R1490" s="215"/>
      <c r="S1490" s="218"/>
      <c r="T1490" s="215"/>
      <c r="U1490" s="215"/>
      <c r="V1490" s="219"/>
      <c r="W1490" s="219"/>
      <c r="Y1490" s="215"/>
      <c r="Z1490" s="215"/>
      <c r="AA1490" s="215"/>
      <c r="AB1490" s="215"/>
      <c r="AC1490" s="215"/>
      <c r="AD1490" s="215"/>
      <c r="AE1490" s="215"/>
      <c r="AF1490" s="215"/>
      <c r="AG1490" s="215"/>
      <c r="AH1490" s="215"/>
      <c r="AI1490" s="215"/>
      <c r="AJ1490" s="215"/>
      <c r="AK1490" s="215"/>
      <c r="AM1490" s="220"/>
    </row>
    <row r="1491" spans="2:39" x14ac:dyDescent="0.3">
      <c r="B1491" s="215"/>
      <c r="C1491" s="215"/>
      <c r="D1491" s="215"/>
      <c r="E1491" s="215"/>
      <c r="F1491" s="215"/>
      <c r="G1491" s="215"/>
      <c r="H1491" s="215"/>
      <c r="I1491" s="216"/>
      <c r="J1491" s="216"/>
      <c r="K1491" s="217"/>
      <c r="L1491" s="217"/>
      <c r="M1491" s="217"/>
      <c r="N1491" s="217"/>
      <c r="O1491" s="216"/>
      <c r="P1491" s="217"/>
      <c r="Q1491" s="216"/>
      <c r="R1491" s="215"/>
      <c r="S1491" s="218"/>
      <c r="T1491" s="215"/>
      <c r="U1491" s="215"/>
      <c r="V1491" s="219"/>
      <c r="W1491" s="219"/>
      <c r="Y1491" s="215"/>
      <c r="Z1491" s="215"/>
      <c r="AA1491" s="215"/>
      <c r="AB1491" s="215"/>
      <c r="AC1491" s="215"/>
      <c r="AD1491" s="215"/>
      <c r="AE1491" s="215"/>
      <c r="AF1491" s="215"/>
      <c r="AG1491" s="215"/>
      <c r="AH1491" s="215"/>
      <c r="AI1491" s="215"/>
      <c r="AJ1491" s="215"/>
      <c r="AK1491" s="215"/>
      <c r="AM1491" s="220"/>
    </row>
    <row r="1492" spans="2:39" x14ac:dyDescent="0.3">
      <c r="B1492" s="215"/>
      <c r="C1492" s="215"/>
      <c r="D1492" s="215"/>
      <c r="E1492" s="215"/>
      <c r="F1492" s="215"/>
      <c r="G1492" s="215"/>
      <c r="H1492" s="215"/>
      <c r="I1492" s="216"/>
      <c r="J1492" s="216"/>
      <c r="K1492" s="217"/>
      <c r="L1492" s="217"/>
      <c r="M1492" s="217"/>
      <c r="N1492" s="217"/>
      <c r="O1492" s="216"/>
      <c r="P1492" s="217"/>
      <c r="Q1492" s="216"/>
      <c r="R1492" s="215"/>
      <c r="S1492" s="218"/>
      <c r="T1492" s="215"/>
      <c r="U1492" s="215"/>
      <c r="V1492" s="219"/>
      <c r="W1492" s="219"/>
      <c r="Y1492" s="215"/>
      <c r="Z1492" s="215"/>
      <c r="AA1492" s="215"/>
      <c r="AB1492" s="215"/>
      <c r="AC1492" s="215"/>
      <c r="AD1492" s="215"/>
      <c r="AE1492" s="215"/>
      <c r="AF1492" s="215"/>
      <c r="AG1492" s="215"/>
      <c r="AH1492" s="215"/>
      <c r="AI1492" s="215"/>
      <c r="AJ1492" s="215"/>
      <c r="AK1492" s="215"/>
      <c r="AM1492" s="220"/>
    </row>
    <row r="1493" spans="2:39" x14ac:dyDescent="0.3">
      <c r="B1493" s="215"/>
      <c r="C1493" s="215"/>
      <c r="D1493" s="215"/>
      <c r="E1493" s="215"/>
      <c r="F1493" s="215"/>
      <c r="G1493" s="215"/>
      <c r="H1493" s="215"/>
      <c r="I1493" s="216"/>
      <c r="J1493" s="216"/>
      <c r="K1493" s="217"/>
      <c r="L1493" s="217"/>
      <c r="M1493" s="217"/>
      <c r="N1493" s="217"/>
      <c r="O1493" s="216"/>
      <c r="P1493" s="217"/>
      <c r="Q1493" s="216"/>
      <c r="R1493" s="215"/>
      <c r="S1493" s="218"/>
      <c r="T1493" s="215"/>
      <c r="U1493" s="215"/>
      <c r="V1493" s="219"/>
      <c r="W1493" s="219"/>
      <c r="Y1493" s="215"/>
      <c r="Z1493" s="215"/>
      <c r="AA1493" s="215"/>
      <c r="AB1493" s="215"/>
      <c r="AC1493" s="215"/>
      <c r="AD1493" s="215"/>
      <c r="AE1493" s="215"/>
      <c r="AF1493" s="215"/>
      <c r="AG1493" s="215"/>
      <c r="AH1493" s="215"/>
      <c r="AI1493" s="215"/>
      <c r="AJ1493" s="215"/>
      <c r="AK1493" s="215"/>
      <c r="AM1493" s="220"/>
    </row>
    <row r="1494" spans="2:39" x14ac:dyDescent="0.3">
      <c r="B1494" s="215"/>
      <c r="C1494" s="215"/>
      <c r="D1494" s="215"/>
      <c r="E1494" s="215"/>
      <c r="F1494" s="215"/>
      <c r="G1494" s="215"/>
      <c r="H1494" s="215"/>
      <c r="I1494" s="216"/>
      <c r="J1494" s="216"/>
      <c r="K1494" s="217"/>
      <c r="L1494" s="217"/>
      <c r="M1494" s="217"/>
      <c r="N1494" s="217"/>
      <c r="O1494" s="216"/>
      <c r="P1494" s="217"/>
      <c r="Q1494" s="216"/>
      <c r="R1494" s="215"/>
      <c r="S1494" s="218"/>
      <c r="T1494" s="215"/>
      <c r="U1494" s="215"/>
      <c r="V1494" s="219"/>
      <c r="W1494" s="219"/>
      <c r="Y1494" s="215"/>
      <c r="Z1494" s="215"/>
      <c r="AA1494" s="215"/>
      <c r="AB1494" s="215"/>
      <c r="AC1494" s="215"/>
      <c r="AD1494" s="215"/>
      <c r="AE1494" s="215"/>
      <c r="AF1494" s="215"/>
      <c r="AG1494" s="215"/>
      <c r="AH1494" s="215"/>
      <c r="AI1494" s="215"/>
      <c r="AJ1494" s="215"/>
      <c r="AK1494" s="215"/>
      <c r="AM1494" s="220"/>
    </row>
    <row r="1495" spans="2:39" x14ac:dyDescent="0.3">
      <c r="B1495" s="215"/>
      <c r="C1495" s="215"/>
      <c r="D1495" s="215"/>
      <c r="E1495" s="215"/>
      <c r="F1495" s="215"/>
      <c r="G1495" s="215"/>
      <c r="H1495" s="215"/>
      <c r="I1495" s="216"/>
      <c r="J1495" s="216"/>
      <c r="K1495" s="217"/>
      <c r="L1495" s="217"/>
      <c r="M1495" s="217"/>
      <c r="N1495" s="217"/>
      <c r="O1495" s="216"/>
      <c r="P1495" s="217"/>
      <c r="Q1495" s="216"/>
      <c r="R1495" s="215"/>
      <c r="S1495" s="218"/>
      <c r="T1495" s="215"/>
      <c r="U1495" s="215"/>
      <c r="V1495" s="219"/>
      <c r="W1495" s="219"/>
      <c r="Y1495" s="215"/>
      <c r="Z1495" s="215"/>
      <c r="AA1495" s="215"/>
      <c r="AB1495" s="215"/>
      <c r="AC1495" s="215"/>
      <c r="AD1495" s="215"/>
      <c r="AE1495" s="215"/>
      <c r="AF1495" s="215"/>
      <c r="AG1495" s="215"/>
      <c r="AH1495" s="215"/>
      <c r="AI1495" s="215"/>
      <c r="AJ1495" s="215"/>
      <c r="AK1495" s="215"/>
      <c r="AM1495" s="220"/>
    </row>
    <row r="1496" spans="2:39" x14ac:dyDescent="0.3">
      <c r="B1496" s="215"/>
      <c r="C1496" s="215"/>
      <c r="D1496" s="215"/>
      <c r="E1496" s="215"/>
      <c r="F1496" s="215"/>
      <c r="G1496" s="215"/>
      <c r="H1496" s="215"/>
      <c r="I1496" s="216"/>
      <c r="J1496" s="216"/>
      <c r="K1496" s="217"/>
      <c r="L1496" s="217"/>
      <c r="M1496" s="217"/>
      <c r="N1496" s="217"/>
      <c r="O1496" s="216"/>
      <c r="P1496" s="217"/>
      <c r="Q1496" s="216"/>
      <c r="R1496" s="215"/>
      <c r="S1496" s="218"/>
      <c r="T1496" s="215"/>
      <c r="U1496" s="215"/>
      <c r="V1496" s="219"/>
      <c r="W1496" s="219"/>
      <c r="Y1496" s="215"/>
      <c r="Z1496" s="215"/>
      <c r="AA1496" s="215"/>
      <c r="AB1496" s="215"/>
      <c r="AC1496" s="215"/>
      <c r="AD1496" s="215"/>
      <c r="AE1496" s="215"/>
      <c r="AF1496" s="215"/>
      <c r="AG1496" s="215"/>
      <c r="AH1496" s="215"/>
      <c r="AI1496" s="215"/>
      <c r="AJ1496" s="215"/>
      <c r="AK1496" s="215"/>
      <c r="AM1496" s="220"/>
    </row>
    <row r="1497" spans="2:39" x14ac:dyDescent="0.3">
      <c r="B1497" s="215"/>
      <c r="C1497" s="215"/>
      <c r="D1497" s="215"/>
      <c r="E1497" s="215"/>
      <c r="F1497" s="215"/>
      <c r="G1497" s="215"/>
      <c r="H1497" s="215"/>
      <c r="I1497" s="216"/>
      <c r="J1497" s="216"/>
      <c r="K1497" s="217"/>
      <c r="L1497" s="217"/>
      <c r="M1497" s="217"/>
      <c r="N1497" s="217"/>
      <c r="O1497" s="216"/>
      <c r="P1497" s="217"/>
      <c r="Q1497" s="216"/>
      <c r="R1497" s="215"/>
      <c r="S1497" s="218"/>
      <c r="T1497" s="215"/>
      <c r="U1497" s="215"/>
      <c r="V1497" s="219"/>
      <c r="W1497" s="219"/>
      <c r="Y1497" s="215"/>
      <c r="Z1497" s="215"/>
      <c r="AA1497" s="215"/>
      <c r="AB1497" s="215"/>
      <c r="AC1497" s="215"/>
      <c r="AD1497" s="215"/>
      <c r="AE1497" s="215"/>
      <c r="AF1497" s="215"/>
      <c r="AG1497" s="215"/>
      <c r="AH1497" s="215"/>
      <c r="AI1497" s="215"/>
      <c r="AJ1497" s="215"/>
      <c r="AK1497" s="215"/>
      <c r="AM1497" s="220"/>
    </row>
    <row r="1498" spans="2:39" x14ac:dyDescent="0.3">
      <c r="B1498" s="215"/>
      <c r="C1498" s="215"/>
      <c r="D1498" s="215"/>
      <c r="E1498" s="215"/>
      <c r="F1498" s="215"/>
      <c r="G1498" s="215"/>
      <c r="H1498" s="215"/>
      <c r="I1498" s="216"/>
      <c r="J1498" s="216"/>
      <c r="K1498" s="217"/>
      <c r="L1498" s="217"/>
      <c r="M1498" s="217"/>
      <c r="N1498" s="217"/>
      <c r="O1498" s="216"/>
      <c r="P1498" s="217"/>
      <c r="Q1498" s="216"/>
      <c r="R1498" s="215"/>
      <c r="S1498" s="218"/>
      <c r="T1498" s="215"/>
      <c r="U1498" s="215"/>
      <c r="V1498" s="219"/>
      <c r="W1498" s="219"/>
      <c r="Y1498" s="215"/>
      <c r="Z1498" s="215"/>
      <c r="AA1498" s="215"/>
      <c r="AB1498" s="215"/>
      <c r="AC1498" s="215"/>
      <c r="AD1498" s="215"/>
      <c r="AE1498" s="215"/>
      <c r="AF1498" s="215"/>
      <c r="AG1498" s="215"/>
      <c r="AH1498" s="215"/>
      <c r="AI1498" s="215"/>
      <c r="AJ1498" s="215"/>
      <c r="AK1498" s="215"/>
      <c r="AM1498" s="220"/>
    </row>
    <row r="1499" spans="2:39" x14ac:dyDescent="0.3">
      <c r="B1499" s="215"/>
      <c r="C1499" s="215"/>
      <c r="D1499" s="215"/>
      <c r="E1499" s="215"/>
      <c r="F1499" s="215"/>
      <c r="G1499" s="215"/>
      <c r="H1499" s="215"/>
      <c r="I1499" s="216"/>
      <c r="J1499" s="216"/>
      <c r="K1499" s="217"/>
      <c r="L1499" s="217"/>
      <c r="M1499" s="217"/>
      <c r="N1499" s="217"/>
      <c r="O1499" s="216"/>
      <c r="P1499" s="217"/>
      <c r="Q1499" s="216"/>
      <c r="R1499" s="215"/>
      <c r="S1499" s="218"/>
      <c r="T1499" s="215"/>
      <c r="U1499" s="215"/>
      <c r="V1499" s="219"/>
      <c r="W1499" s="219"/>
      <c r="Y1499" s="215"/>
      <c r="Z1499" s="215"/>
      <c r="AA1499" s="215"/>
      <c r="AB1499" s="215"/>
      <c r="AC1499" s="215"/>
      <c r="AD1499" s="215"/>
      <c r="AE1499" s="215"/>
      <c r="AF1499" s="215"/>
      <c r="AG1499" s="215"/>
      <c r="AH1499" s="215"/>
      <c r="AI1499" s="215"/>
      <c r="AJ1499" s="215"/>
      <c r="AK1499" s="215"/>
      <c r="AM1499" s="220"/>
    </row>
    <row r="1500" spans="2:39" x14ac:dyDescent="0.3">
      <c r="B1500" s="215"/>
      <c r="C1500" s="215"/>
      <c r="D1500" s="215"/>
      <c r="E1500" s="215"/>
      <c r="F1500" s="215"/>
      <c r="G1500" s="215"/>
      <c r="H1500" s="215"/>
      <c r="I1500" s="216"/>
      <c r="J1500" s="216"/>
      <c r="K1500" s="217"/>
      <c r="L1500" s="217"/>
      <c r="M1500" s="217"/>
      <c r="N1500" s="217"/>
      <c r="O1500" s="216"/>
      <c r="P1500" s="217"/>
      <c r="Q1500" s="216"/>
      <c r="R1500" s="215"/>
      <c r="S1500" s="218"/>
      <c r="T1500" s="215"/>
      <c r="U1500" s="215"/>
      <c r="V1500" s="219"/>
      <c r="W1500" s="219"/>
      <c r="Y1500" s="215"/>
      <c r="Z1500" s="215"/>
      <c r="AA1500" s="215"/>
      <c r="AB1500" s="215"/>
      <c r="AC1500" s="215"/>
      <c r="AD1500" s="215"/>
      <c r="AE1500" s="215"/>
      <c r="AF1500" s="215"/>
      <c r="AG1500" s="215"/>
      <c r="AH1500" s="215"/>
      <c r="AI1500" s="215"/>
      <c r="AJ1500" s="215"/>
      <c r="AK1500" s="215"/>
      <c r="AM1500" s="220"/>
    </row>
    <row r="1501" spans="2:39" x14ac:dyDescent="0.3">
      <c r="B1501" s="215"/>
      <c r="C1501" s="215"/>
      <c r="D1501" s="215"/>
      <c r="E1501" s="215"/>
      <c r="F1501" s="215"/>
      <c r="G1501" s="215"/>
      <c r="H1501" s="215"/>
      <c r="I1501" s="216"/>
      <c r="J1501" s="216"/>
      <c r="K1501" s="217"/>
      <c r="L1501" s="217"/>
      <c r="M1501" s="217"/>
      <c r="N1501" s="217"/>
      <c r="O1501" s="216"/>
      <c r="P1501" s="217"/>
      <c r="Q1501" s="216"/>
      <c r="R1501" s="215"/>
      <c r="S1501" s="218"/>
      <c r="T1501" s="215"/>
      <c r="U1501" s="215"/>
      <c r="V1501" s="219"/>
      <c r="W1501" s="219"/>
      <c r="Y1501" s="215"/>
      <c r="Z1501" s="215"/>
      <c r="AA1501" s="215"/>
      <c r="AB1501" s="215"/>
      <c r="AC1501" s="215"/>
      <c r="AD1501" s="215"/>
      <c r="AE1501" s="215"/>
      <c r="AF1501" s="215"/>
      <c r="AG1501" s="215"/>
      <c r="AH1501" s="215"/>
      <c r="AI1501" s="215"/>
      <c r="AJ1501" s="215"/>
      <c r="AK1501" s="215"/>
      <c r="AM1501" s="220"/>
    </row>
    <row r="1502" spans="2:39" x14ac:dyDescent="0.3">
      <c r="B1502" s="215"/>
      <c r="C1502" s="215"/>
      <c r="D1502" s="215"/>
      <c r="E1502" s="215"/>
      <c r="F1502" s="215"/>
      <c r="G1502" s="215"/>
      <c r="H1502" s="215"/>
      <c r="I1502" s="216"/>
      <c r="J1502" s="216"/>
      <c r="K1502" s="217"/>
      <c r="L1502" s="217"/>
      <c r="M1502" s="217"/>
      <c r="N1502" s="217"/>
      <c r="O1502" s="216"/>
      <c r="P1502" s="217"/>
      <c r="Q1502" s="216"/>
      <c r="R1502" s="215"/>
      <c r="S1502" s="218"/>
      <c r="T1502" s="215"/>
      <c r="U1502" s="215"/>
      <c r="V1502" s="219"/>
      <c r="W1502" s="219"/>
      <c r="Y1502" s="215"/>
      <c r="Z1502" s="215"/>
      <c r="AA1502" s="215"/>
      <c r="AB1502" s="215"/>
      <c r="AC1502" s="215"/>
      <c r="AD1502" s="215"/>
      <c r="AE1502" s="215"/>
      <c r="AF1502" s="215"/>
      <c r="AG1502" s="215"/>
      <c r="AH1502" s="215"/>
      <c r="AI1502" s="215"/>
      <c r="AJ1502" s="215"/>
      <c r="AK1502" s="215"/>
      <c r="AM1502" s="220"/>
    </row>
    <row r="1503" spans="2:39" x14ac:dyDescent="0.3">
      <c r="B1503" s="215"/>
      <c r="C1503" s="215"/>
      <c r="D1503" s="215"/>
      <c r="E1503" s="215"/>
      <c r="F1503" s="215"/>
      <c r="G1503" s="215"/>
      <c r="H1503" s="215"/>
      <c r="I1503" s="216"/>
      <c r="J1503" s="216"/>
      <c r="K1503" s="217"/>
      <c r="L1503" s="217"/>
      <c r="M1503" s="217"/>
      <c r="N1503" s="217"/>
      <c r="O1503" s="216"/>
      <c r="P1503" s="217"/>
      <c r="Q1503" s="216"/>
      <c r="R1503" s="215"/>
      <c r="S1503" s="218"/>
      <c r="T1503" s="215"/>
      <c r="U1503" s="215"/>
      <c r="V1503" s="219"/>
      <c r="W1503" s="219"/>
      <c r="Y1503" s="215"/>
      <c r="Z1503" s="215"/>
      <c r="AA1503" s="215"/>
      <c r="AB1503" s="215"/>
      <c r="AC1503" s="215"/>
      <c r="AD1503" s="215"/>
      <c r="AE1503" s="215"/>
      <c r="AF1503" s="215"/>
      <c r="AG1503" s="215"/>
      <c r="AH1503" s="215"/>
      <c r="AI1503" s="215"/>
      <c r="AJ1503" s="215"/>
      <c r="AK1503" s="215"/>
      <c r="AM1503" s="220"/>
    </row>
    <row r="1504" spans="2:39" x14ac:dyDescent="0.3">
      <c r="B1504" s="215"/>
      <c r="C1504" s="215"/>
      <c r="D1504" s="215"/>
      <c r="E1504" s="215"/>
      <c r="F1504" s="215"/>
      <c r="G1504" s="215"/>
      <c r="H1504" s="215"/>
      <c r="I1504" s="216"/>
      <c r="J1504" s="216"/>
      <c r="K1504" s="217"/>
      <c r="L1504" s="217"/>
      <c r="M1504" s="217"/>
      <c r="N1504" s="217"/>
      <c r="O1504" s="216"/>
      <c r="P1504" s="217"/>
      <c r="Q1504" s="216"/>
      <c r="R1504" s="215"/>
      <c r="S1504" s="218"/>
      <c r="T1504" s="215"/>
      <c r="U1504" s="215"/>
      <c r="V1504" s="219"/>
      <c r="W1504" s="219"/>
      <c r="Y1504" s="215"/>
      <c r="Z1504" s="215"/>
      <c r="AA1504" s="215"/>
      <c r="AB1504" s="215"/>
      <c r="AC1504" s="215"/>
      <c r="AD1504" s="215"/>
      <c r="AE1504" s="215"/>
      <c r="AF1504" s="215"/>
      <c r="AG1504" s="215"/>
      <c r="AH1504" s="215"/>
      <c r="AI1504" s="215"/>
      <c r="AJ1504" s="215"/>
      <c r="AK1504" s="215"/>
      <c r="AM1504" s="220"/>
    </row>
    <row r="1505" spans="2:39" x14ac:dyDescent="0.3">
      <c r="B1505" s="215"/>
      <c r="C1505" s="215"/>
      <c r="D1505" s="215"/>
      <c r="E1505" s="215"/>
      <c r="F1505" s="215"/>
      <c r="G1505" s="215"/>
      <c r="H1505" s="215"/>
      <c r="I1505" s="216"/>
      <c r="J1505" s="216"/>
      <c r="K1505" s="217"/>
      <c r="L1505" s="217"/>
      <c r="M1505" s="217"/>
      <c r="N1505" s="217"/>
      <c r="O1505" s="216"/>
      <c r="P1505" s="217"/>
      <c r="Q1505" s="216"/>
      <c r="R1505" s="215"/>
      <c r="S1505" s="218"/>
      <c r="T1505" s="215"/>
      <c r="U1505" s="215"/>
      <c r="V1505" s="219"/>
      <c r="W1505" s="219"/>
      <c r="Y1505" s="215"/>
      <c r="Z1505" s="215"/>
      <c r="AA1505" s="215"/>
      <c r="AB1505" s="215"/>
      <c r="AC1505" s="215"/>
      <c r="AD1505" s="215"/>
      <c r="AE1505" s="215"/>
      <c r="AF1505" s="215"/>
      <c r="AG1505" s="215"/>
      <c r="AH1505" s="215"/>
      <c r="AI1505" s="215"/>
      <c r="AJ1505" s="215"/>
      <c r="AK1505" s="215"/>
      <c r="AM1505" s="220"/>
    </row>
    <row r="1506" spans="2:39" x14ac:dyDescent="0.3">
      <c r="B1506" s="215"/>
      <c r="C1506" s="215"/>
      <c r="D1506" s="215"/>
      <c r="E1506" s="215"/>
      <c r="F1506" s="215"/>
      <c r="G1506" s="215"/>
      <c r="H1506" s="215"/>
      <c r="I1506" s="216"/>
      <c r="J1506" s="216"/>
      <c r="K1506" s="217"/>
      <c r="L1506" s="217"/>
      <c r="M1506" s="217"/>
      <c r="N1506" s="217"/>
      <c r="O1506" s="216"/>
      <c r="P1506" s="217"/>
      <c r="Q1506" s="216"/>
      <c r="R1506" s="215"/>
      <c r="S1506" s="218"/>
      <c r="T1506" s="215"/>
      <c r="U1506" s="215"/>
      <c r="V1506" s="219"/>
      <c r="W1506" s="219"/>
      <c r="Y1506" s="215"/>
      <c r="Z1506" s="215"/>
      <c r="AA1506" s="215"/>
      <c r="AB1506" s="215"/>
      <c r="AC1506" s="215"/>
      <c r="AD1506" s="215"/>
      <c r="AE1506" s="215"/>
      <c r="AF1506" s="215"/>
      <c r="AG1506" s="215"/>
      <c r="AH1506" s="215"/>
      <c r="AI1506" s="215"/>
      <c r="AJ1506" s="215"/>
      <c r="AK1506" s="215"/>
      <c r="AM1506" s="220"/>
    </row>
    <row r="1507" spans="2:39" x14ac:dyDescent="0.3">
      <c r="B1507" s="215"/>
      <c r="C1507" s="215"/>
      <c r="D1507" s="215"/>
      <c r="E1507" s="215"/>
      <c r="F1507" s="215"/>
      <c r="G1507" s="215"/>
      <c r="H1507" s="215"/>
      <c r="I1507" s="216"/>
      <c r="J1507" s="216"/>
      <c r="K1507" s="217"/>
      <c r="L1507" s="217"/>
      <c r="M1507" s="217"/>
      <c r="N1507" s="217"/>
      <c r="O1507" s="216"/>
      <c r="P1507" s="217"/>
      <c r="Q1507" s="216"/>
      <c r="R1507" s="215"/>
      <c r="S1507" s="218"/>
      <c r="T1507" s="215"/>
      <c r="U1507" s="215"/>
      <c r="V1507" s="219"/>
      <c r="W1507" s="219"/>
      <c r="Y1507" s="215"/>
      <c r="Z1507" s="215"/>
      <c r="AA1507" s="215"/>
      <c r="AB1507" s="215"/>
      <c r="AC1507" s="215"/>
      <c r="AD1507" s="215"/>
      <c r="AE1507" s="215"/>
      <c r="AF1507" s="215"/>
      <c r="AG1507" s="215"/>
      <c r="AH1507" s="215"/>
      <c r="AI1507" s="215"/>
      <c r="AJ1507" s="215"/>
      <c r="AK1507" s="215"/>
      <c r="AM1507" s="220"/>
    </row>
    <row r="1508" spans="2:39" x14ac:dyDescent="0.3">
      <c r="B1508" s="215"/>
      <c r="C1508" s="215"/>
      <c r="D1508" s="215"/>
      <c r="E1508" s="215"/>
      <c r="F1508" s="215"/>
      <c r="G1508" s="215"/>
      <c r="H1508" s="215"/>
      <c r="I1508" s="216"/>
      <c r="J1508" s="216"/>
      <c r="K1508" s="217"/>
      <c r="L1508" s="217"/>
      <c r="M1508" s="217"/>
      <c r="N1508" s="217"/>
      <c r="O1508" s="216"/>
      <c r="P1508" s="217"/>
      <c r="Q1508" s="216"/>
      <c r="R1508" s="215"/>
      <c r="S1508" s="218"/>
      <c r="T1508" s="215"/>
      <c r="U1508" s="215"/>
      <c r="V1508" s="219"/>
      <c r="W1508" s="219"/>
      <c r="Y1508" s="215"/>
      <c r="Z1508" s="215"/>
      <c r="AA1508" s="215"/>
      <c r="AB1508" s="215"/>
      <c r="AC1508" s="215"/>
      <c r="AD1508" s="215"/>
      <c r="AE1508" s="215"/>
      <c r="AF1508" s="215"/>
      <c r="AG1508" s="215"/>
      <c r="AH1508" s="215"/>
      <c r="AI1508" s="215"/>
      <c r="AJ1508" s="215"/>
      <c r="AK1508" s="215"/>
      <c r="AM1508" s="220"/>
    </row>
    <row r="1509" spans="2:39" x14ac:dyDescent="0.3">
      <c r="B1509" s="215"/>
      <c r="C1509" s="215"/>
      <c r="D1509" s="215"/>
      <c r="E1509" s="215"/>
      <c r="F1509" s="215"/>
      <c r="G1509" s="215"/>
      <c r="H1509" s="215"/>
      <c r="I1509" s="216"/>
      <c r="J1509" s="216"/>
      <c r="K1509" s="217"/>
      <c r="L1509" s="217"/>
      <c r="M1509" s="217"/>
      <c r="N1509" s="217"/>
      <c r="O1509" s="216"/>
      <c r="P1509" s="217"/>
      <c r="Q1509" s="216"/>
      <c r="R1509" s="215"/>
      <c r="S1509" s="218"/>
      <c r="T1509" s="215"/>
      <c r="U1509" s="215"/>
      <c r="V1509" s="219"/>
      <c r="W1509" s="219"/>
      <c r="Y1509" s="215"/>
      <c r="Z1509" s="215"/>
      <c r="AA1509" s="215"/>
      <c r="AB1509" s="215"/>
      <c r="AC1509" s="215"/>
      <c r="AD1509" s="215"/>
      <c r="AE1509" s="215"/>
      <c r="AF1509" s="215"/>
      <c r="AG1509" s="215"/>
      <c r="AH1509" s="215"/>
      <c r="AI1509" s="215"/>
      <c r="AJ1509" s="215"/>
      <c r="AK1509" s="215"/>
      <c r="AM1509" s="220"/>
    </row>
    <row r="1510" spans="2:39" x14ac:dyDescent="0.3">
      <c r="B1510" s="215"/>
      <c r="C1510" s="215"/>
      <c r="D1510" s="215"/>
      <c r="E1510" s="215"/>
      <c r="F1510" s="215"/>
      <c r="G1510" s="215"/>
      <c r="H1510" s="215"/>
      <c r="I1510" s="216"/>
      <c r="J1510" s="216"/>
      <c r="K1510" s="217"/>
      <c r="L1510" s="217"/>
      <c r="M1510" s="217"/>
      <c r="N1510" s="217"/>
      <c r="O1510" s="216"/>
      <c r="P1510" s="217"/>
      <c r="Q1510" s="216"/>
      <c r="R1510" s="215"/>
      <c r="S1510" s="218"/>
      <c r="T1510" s="215"/>
      <c r="U1510" s="215"/>
      <c r="V1510" s="219"/>
      <c r="W1510" s="219"/>
      <c r="Y1510" s="215"/>
      <c r="Z1510" s="215"/>
      <c r="AA1510" s="215"/>
      <c r="AB1510" s="215"/>
      <c r="AC1510" s="215"/>
      <c r="AD1510" s="215"/>
      <c r="AE1510" s="215"/>
      <c r="AF1510" s="215"/>
      <c r="AG1510" s="215"/>
      <c r="AH1510" s="215"/>
      <c r="AI1510" s="215"/>
      <c r="AJ1510" s="215"/>
      <c r="AK1510" s="215"/>
      <c r="AM1510" s="220"/>
    </row>
    <row r="1511" spans="2:39" x14ac:dyDescent="0.3">
      <c r="B1511" s="215"/>
      <c r="C1511" s="215"/>
      <c r="D1511" s="215"/>
      <c r="E1511" s="215"/>
      <c r="F1511" s="215"/>
      <c r="G1511" s="215"/>
      <c r="H1511" s="215"/>
      <c r="I1511" s="216"/>
      <c r="J1511" s="216"/>
      <c r="K1511" s="217"/>
      <c r="L1511" s="217"/>
      <c r="M1511" s="217"/>
      <c r="N1511" s="217"/>
      <c r="O1511" s="216"/>
      <c r="P1511" s="217"/>
      <c r="Q1511" s="216"/>
      <c r="R1511" s="215"/>
      <c r="S1511" s="218"/>
      <c r="T1511" s="215"/>
      <c r="U1511" s="215"/>
      <c r="V1511" s="219"/>
      <c r="W1511" s="219"/>
      <c r="Y1511" s="215"/>
      <c r="Z1511" s="215"/>
      <c r="AA1511" s="215"/>
      <c r="AB1511" s="215"/>
      <c r="AC1511" s="215"/>
      <c r="AD1511" s="215"/>
      <c r="AE1511" s="215"/>
      <c r="AF1511" s="215"/>
      <c r="AG1511" s="215"/>
      <c r="AH1511" s="215"/>
      <c r="AI1511" s="215"/>
      <c r="AJ1511" s="215"/>
      <c r="AK1511" s="215"/>
      <c r="AM1511" s="220"/>
    </row>
    <row r="1512" spans="2:39" x14ac:dyDescent="0.3">
      <c r="B1512" s="215"/>
      <c r="C1512" s="215"/>
      <c r="D1512" s="215"/>
      <c r="E1512" s="215"/>
      <c r="F1512" s="215"/>
      <c r="G1512" s="215"/>
      <c r="H1512" s="215"/>
      <c r="I1512" s="216"/>
      <c r="J1512" s="216"/>
      <c r="K1512" s="217"/>
      <c r="L1512" s="217"/>
      <c r="M1512" s="217"/>
      <c r="N1512" s="217"/>
      <c r="O1512" s="216"/>
      <c r="P1512" s="217"/>
      <c r="Q1512" s="216"/>
      <c r="R1512" s="215"/>
      <c r="S1512" s="218"/>
      <c r="T1512" s="215"/>
      <c r="U1512" s="215"/>
      <c r="V1512" s="219"/>
      <c r="W1512" s="219"/>
      <c r="Y1512" s="215"/>
      <c r="Z1512" s="215"/>
      <c r="AA1512" s="215"/>
      <c r="AB1512" s="215"/>
      <c r="AC1512" s="215"/>
      <c r="AD1512" s="215"/>
      <c r="AE1512" s="215"/>
      <c r="AF1512" s="215"/>
      <c r="AG1512" s="215"/>
      <c r="AH1512" s="215"/>
      <c r="AI1512" s="215"/>
      <c r="AJ1512" s="215"/>
      <c r="AK1512" s="215"/>
      <c r="AM1512" s="220"/>
    </row>
    <row r="1513" spans="2:39" x14ac:dyDescent="0.3">
      <c r="B1513" s="215"/>
      <c r="C1513" s="215"/>
      <c r="D1513" s="215"/>
      <c r="E1513" s="215"/>
      <c r="F1513" s="215"/>
      <c r="G1513" s="215"/>
      <c r="H1513" s="215"/>
      <c r="I1513" s="216"/>
      <c r="J1513" s="216"/>
      <c r="K1513" s="217"/>
      <c r="L1513" s="217"/>
      <c r="M1513" s="217"/>
      <c r="N1513" s="217"/>
      <c r="O1513" s="216"/>
      <c r="P1513" s="217"/>
      <c r="Q1513" s="216"/>
      <c r="R1513" s="215"/>
      <c r="S1513" s="218"/>
      <c r="T1513" s="215"/>
      <c r="U1513" s="215"/>
      <c r="V1513" s="219"/>
      <c r="W1513" s="219"/>
      <c r="Y1513" s="215"/>
      <c r="Z1513" s="215"/>
      <c r="AA1513" s="215"/>
      <c r="AB1513" s="215"/>
      <c r="AC1513" s="215"/>
      <c r="AD1513" s="215"/>
      <c r="AE1513" s="215"/>
      <c r="AF1513" s="215"/>
      <c r="AG1513" s="215"/>
      <c r="AH1513" s="215"/>
      <c r="AI1513" s="215"/>
      <c r="AJ1513" s="215"/>
      <c r="AK1513" s="215"/>
      <c r="AM1513" s="220"/>
    </row>
    <row r="1514" spans="2:39" x14ac:dyDescent="0.3">
      <c r="B1514" s="215"/>
      <c r="C1514" s="215"/>
      <c r="D1514" s="215"/>
      <c r="E1514" s="215"/>
      <c r="F1514" s="215"/>
      <c r="G1514" s="215"/>
      <c r="H1514" s="215"/>
      <c r="I1514" s="216"/>
      <c r="J1514" s="216"/>
      <c r="K1514" s="217"/>
      <c r="L1514" s="217"/>
      <c r="M1514" s="217"/>
      <c r="N1514" s="217"/>
      <c r="O1514" s="216"/>
      <c r="P1514" s="217"/>
      <c r="Q1514" s="216"/>
      <c r="R1514" s="215"/>
      <c r="S1514" s="218"/>
      <c r="T1514" s="215"/>
      <c r="U1514" s="215"/>
      <c r="V1514" s="219"/>
      <c r="W1514" s="219"/>
      <c r="Y1514" s="215"/>
      <c r="Z1514" s="215"/>
      <c r="AA1514" s="215"/>
      <c r="AB1514" s="215"/>
      <c r="AC1514" s="215"/>
      <c r="AD1514" s="215"/>
      <c r="AE1514" s="215"/>
      <c r="AF1514" s="215"/>
      <c r="AG1514" s="215"/>
      <c r="AH1514" s="215"/>
      <c r="AI1514" s="215"/>
      <c r="AJ1514" s="215"/>
      <c r="AK1514" s="215"/>
      <c r="AM1514" s="220"/>
    </row>
    <row r="1515" spans="2:39" x14ac:dyDescent="0.3">
      <c r="B1515" s="215"/>
      <c r="C1515" s="215"/>
      <c r="D1515" s="215"/>
      <c r="E1515" s="215"/>
      <c r="F1515" s="215"/>
      <c r="G1515" s="215"/>
      <c r="H1515" s="215"/>
      <c r="I1515" s="216"/>
      <c r="J1515" s="216"/>
      <c r="K1515" s="217"/>
      <c r="L1515" s="217"/>
      <c r="M1515" s="217"/>
      <c r="N1515" s="217"/>
      <c r="O1515" s="216"/>
      <c r="P1515" s="217"/>
      <c r="Q1515" s="216"/>
      <c r="R1515" s="215"/>
      <c r="S1515" s="218"/>
      <c r="T1515" s="215"/>
      <c r="U1515" s="215"/>
      <c r="V1515" s="219"/>
      <c r="W1515" s="219"/>
      <c r="Y1515" s="215"/>
      <c r="Z1515" s="215"/>
      <c r="AA1515" s="215"/>
      <c r="AB1515" s="215"/>
      <c r="AC1515" s="215"/>
      <c r="AD1515" s="215"/>
      <c r="AE1515" s="215"/>
      <c r="AF1515" s="215"/>
      <c r="AG1515" s="215"/>
      <c r="AH1515" s="215"/>
      <c r="AI1515" s="215"/>
      <c r="AJ1515" s="215"/>
      <c r="AK1515" s="215"/>
      <c r="AM1515" s="220"/>
    </row>
    <row r="1516" spans="2:39" x14ac:dyDescent="0.3">
      <c r="B1516" s="215"/>
      <c r="C1516" s="215"/>
      <c r="D1516" s="215"/>
      <c r="E1516" s="215"/>
      <c r="F1516" s="215"/>
      <c r="G1516" s="215"/>
      <c r="H1516" s="215"/>
      <c r="I1516" s="216"/>
      <c r="J1516" s="216"/>
      <c r="K1516" s="217"/>
      <c r="L1516" s="217"/>
      <c r="M1516" s="217"/>
      <c r="N1516" s="217"/>
      <c r="O1516" s="216"/>
      <c r="P1516" s="217"/>
      <c r="Q1516" s="216"/>
      <c r="R1516" s="215"/>
      <c r="S1516" s="218"/>
      <c r="T1516" s="215"/>
      <c r="U1516" s="215"/>
      <c r="V1516" s="219"/>
      <c r="W1516" s="219"/>
      <c r="Y1516" s="215"/>
      <c r="Z1516" s="215"/>
      <c r="AA1516" s="215"/>
      <c r="AB1516" s="215"/>
      <c r="AC1516" s="215"/>
      <c r="AD1516" s="215"/>
      <c r="AE1516" s="215"/>
      <c r="AF1516" s="215"/>
      <c r="AG1516" s="215"/>
      <c r="AH1516" s="215"/>
      <c r="AI1516" s="215"/>
      <c r="AJ1516" s="215"/>
      <c r="AK1516" s="215"/>
      <c r="AM1516" s="220"/>
    </row>
    <row r="1517" spans="2:39" x14ac:dyDescent="0.3">
      <c r="B1517" s="215"/>
      <c r="C1517" s="215"/>
      <c r="D1517" s="215"/>
      <c r="E1517" s="215"/>
      <c r="F1517" s="215"/>
      <c r="G1517" s="215"/>
      <c r="H1517" s="215"/>
      <c r="I1517" s="216"/>
      <c r="J1517" s="216"/>
      <c r="K1517" s="217"/>
      <c r="L1517" s="217"/>
      <c r="M1517" s="217"/>
      <c r="N1517" s="217"/>
      <c r="O1517" s="216"/>
      <c r="P1517" s="217"/>
      <c r="Q1517" s="216"/>
      <c r="R1517" s="215"/>
      <c r="S1517" s="218"/>
      <c r="T1517" s="215"/>
      <c r="U1517" s="215"/>
      <c r="V1517" s="219"/>
      <c r="W1517" s="219"/>
      <c r="Y1517" s="215"/>
      <c r="Z1517" s="215"/>
      <c r="AA1517" s="215"/>
      <c r="AB1517" s="215"/>
      <c r="AC1517" s="215"/>
      <c r="AD1517" s="215"/>
      <c r="AE1517" s="215"/>
      <c r="AF1517" s="215"/>
      <c r="AG1517" s="215"/>
      <c r="AH1517" s="215"/>
      <c r="AI1517" s="215"/>
      <c r="AJ1517" s="215"/>
      <c r="AK1517" s="215"/>
      <c r="AM1517" s="220"/>
    </row>
    <row r="1518" spans="2:39" x14ac:dyDescent="0.3">
      <c r="B1518" s="215"/>
      <c r="C1518" s="215"/>
      <c r="D1518" s="215"/>
      <c r="E1518" s="215"/>
      <c r="F1518" s="215"/>
      <c r="G1518" s="215"/>
      <c r="H1518" s="215"/>
      <c r="I1518" s="216"/>
      <c r="J1518" s="216"/>
      <c r="K1518" s="217"/>
      <c r="L1518" s="217"/>
      <c r="M1518" s="217"/>
      <c r="N1518" s="217"/>
      <c r="O1518" s="216"/>
      <c r="P1518" s="217"/>
      <c r="Q1518" s="216"/>
      <c r="R1518" s="215"/>
      <c r="S1518" s="218"/>
      <c r="T1518" s="215"/>
      <c r="U1518" s="215"/>
      <c r="V1518" s="219"/>
      <c r="W1518" s="219"/>
      <c r="Y1518" s="215"/>
      <c r="Z1518" s="215"/>
      <c r="AA1518" s="215"/>
      <c r="AB1518" s="215"/>
      <c r="AC1518" s="215"/>
      <c r="AD1518" s="215"/>
      <c r="AE1518" s="215"/>
      <c r="AF1518" s="215"/>
      <c r="AG1518" s="215"/>
      <c r="AH1518" s="215"/>
      <c r="AI1518" s="215"/>
      <c r="AJ1518" s="215"/>
      <c r="AK1518" s="215"/>
      <c r="AM1518" s="220"/>
    </row>
    <row r="1519" spans="2:39" x14ac:dyDescent="0.3">
      <c r="B1519" s="215"/>
      <c r="C1519" s="215"/>
      <c r="D1519" s="215"/>
      <c r="E1519" s="215"/>
      <c r="F1519" s="215"/>
      <c r="G1519" s="215"/>
      <c r="H1519" s="215"/>
      <c r="I1519" s="216"/>
      <c r="J1519" s="216"/>
      <c r="K1519" s="217"/>
      <c r="L1519" s="217"/>
      <c r="M1519" s="217"/>
      <c r="N1519" s="217"/>
      <c r="O1519" s="216"/>
      <c r="P1519" s="217"/>
      <c r="Q1519" s="216"/>
      <c r="R1519" s="215"/>
      <c r="S1519" s="218"/>
      <c r="T1519" s="215"/>
      <c r="U1519" s="215"/>
      <c r="V1519" s="219"/>
      <c r="W1519" s="219"/>
      <c r="Y1519" s="215"/>
      <c r="Z1519" s="215"/>
      <c r="AA1519" s="215"/>
      <c r="AB1519" s="215"/>
      <c r="AC1519" s="215"/>
      <c r="AD1519" s="215"/>
      <c r="AE1519" s="215"/>
      <c r="AF1519" s="215"/>
      <c r="AG1519" s="215"/>
      <c r="AH1519" s="215"/>
      <c r="AI1519" s="215"/>
      <c r="AJ1519" s="215"/>
      <c r="AK1519" s="215"/>
      <c r="AM1519" s="220"/>
    </row>
    <row r="1520" spans="2:39" x14ac:dyDescent="0.3">
      <c r="B1520" s="215"/>
      <c r="C1520" s="215"/>
      <c r="D1520" s="215"/>
      <c r="E1520" s="215"/>
      <c r="F1520" s="215"/>
      <c r="G1520" s="215"/>
      <c r="H1520" s="215"/>
      <c r="I1520" s="216"/>
      <c r="J1520" s="216"/>
      <c r="K1520" s="217"/>
      <c r="L1520" s="217"/>
      <c r="M1520" s="217"/>
      <c r="N1520" s="217"/>
      <c r="O1520" s="216"/>
      <c r="P1520" s="217"/>
      <c r="Q1520" s="216"/>
      <c r="R1520" s="215"/>
      <c r="S1520" s="218"/>
      <c r="T1520" s="215"/>
      <c r="U1520" s="215"/>
      <c r="V1520" s="219"/>
      <c r="W1520" s="219"/>
      <c r="Y1520" s="215"/>
      <c r="Z1520" s="215"/>
      <c r="AA1520" s="215"/>
      <c r="AB1520" s="215"/>
      <c r="AC1520" s="215"/>
      <c r="AD1520" s="215"/>
      <c r="AE1520" s="215"/>
      <c r="AF1520" s="215"/>
      <c r="AG1520" s="215"/>
      <c r="AH1520" s="215"/>
      <c r="AI1520" s="215"/>
      <c r="AJ1520" s="215"/>
      <c r="AK1520" s="215"/>
      <c r="AM1520" s="220"/>
    </row>
    <row r="1521" spans="2:39" x14ac:dyDescent="0.3">
      <c r="B1521" s="215"/>
      <c r="C1521" s="215"/>
      <c r="D1521" s="215"/>
      <c r="E1521" s="215"/>
      <c r="F1521" s="215"/>
      <c r="G1521" s="215"/>
      <c r="H1521" s="215"/>
      <c r="I1521" s="216"/>
      <c r="J1521" s="216"/>
      <c r="K1521" s="217"/>
      <c r="L1521" s="217"/>
      <c r="M1521" s="217"/>
      <c r="N1521" s="217"/>
      <c r="O1521" s="216"/>
      <c r="P1521" s="217"/>
      <c r="Q1521" s="216"/>
      <c r="R1521" s="215"/>
      <c r="S1521" s="218"/>
      <c r="T1521" s="215"/>
      <c r="U1521" s="215"/>
      <c r="V1521" s="219"/>
      <c r="W1521" s="219"/>
      <c r="Y1521" s="215"/>
      <c r="Z1521" s="215"/>
      <c r="AA1521" s="215"/>
      <c r="AB1521" s="215"/>
      <c r="AC1521" s="215"/>
      <c r="AD1521" s="215"/>
      <c r="AE1521" s="215"/>
      <c r="AF1521" s="215"/>
      <c r="AG1521" s="215"/>
      <c r="AH1521" s="215"/>
      <c r="AI1521" s="215"/>
      <c r="AJ1521" s="215"/>
      <c r="AK1521" s="215"/>
      <c r="AM1521" s="220"/>
    </row>
    <row r="1522" spans="2:39" x14ac:dyDescent="0.3">
      <c r="B1522" s="215"/>
      <c r="C1522" s="215"/>
      <c r="D1522" s="215"/>
      <c r="E1522" s="215"/>
      <c r="F1522" s="215"/>
      <c r="G1522" s="215"/>
      <c r="H1522" s="215"/>
      <c r="I1522" s="216"/>
      <c r="J1522" s="216"/>
      <c r="K1522" s="217"/>
      <c r="L1522" s="217"/>
      <c r="M1522" s="217"/>
      <c r="N1522" s="217"/>
      <c r="O1522" s="216"/>
      <c r="P1522" s="217"/>
      <c r="Q1522" s="216"/>
      <c r="R1522" s="215"/>
      <c r="S1522" s="218"/>
      <c r="T1522" s="215"/>
      <c r="U1522" s="215"/>
      <c r="V1522" s="219"/>
      <c r="W1522" s="219"/>
      <c r="Y1522" s="215"/>
      <c r="Z1522" s="215"/>
      <c r="AA1522" s="215"/>
      <c r="AB1522" s="215"/>
      <c r="AC1522" s="215"/>
      <c r="AD1522" s="215"/>
      <c r="AE1522" s="215"/>
      <c r="AF1522" s="215"/>
      <c r="AG1522" s="215"/>
      <c r="AH1522" s="215"/>
      <c r="AI1522" s="215"/>
      <c r="AJ1522" s="215"/>
      <c r="AK1522" s="215"/>
      <c r="AM1522" s="220"/>
    </row>
    <row r="1523" spans="2:39" x14ac:dyDescent="0.3">
      <c r="B1523" s="215"/>
      <c r="C1523" s="215"/>
      <c r="D1523" s="215"/>
      <c r="E1523" s="215"/>
      <c r="F1523" s="215"/>
      <c r="G1523" s="215"/>
      <c r="H1523" s="215"/>
      <c r="I1523" s="216"/>
      <c r="J1523" s="216"/>
      <c r="K1523" s="217"/>
      <c r="L1523" s="217"/>
      <c r="M1523" s="217"/>
      <c r="N1523" s="217"/>
      <c r="O1523" s="216"/>
      <c r="P1523" s="217"/>
      <c r="Q1523" s="216"/>
      <c r="R1523" s="215"/>
      <c r="S1523" s="218"/>
      <c r="T1523" s="215"/>
      <c r="U1523" s="215"/>
      <c r="V1523" s="219"/>
      <c r="W1523" s="219"/>
      <c r="Y1523" s="215"/>
      <c r="Z1523" s="215"/>
      <c r="AA1523" s="215"/>
      <c r="AB1523" s="215"/>
      <c r="AC1523" s="215"/>
      <c r="AD1523" s="215"/>
      <c r="AE1523" s="215"/>
      <c r="AF1523" s="215"/>
      <c r="AG1523" s="215"/>
      <c r="AH1523" s="215"/>
      <c r="AI1523" s="215"/>
      <c r="AJ1523" s="215"/>
      <c r="AK1523" s="215"/>
      <c r="AM1523" s="220"/>
    </row>
    <row r="1524" spans="2:39" x14ac:dyDescent="0.3">
      <c r="B1524" s="215"/>
      <c r="C1524" s="215"/>
      <c r="D1524" s="215"/>
      <c r="E1524" s="215"/>
      <c r="F1524" s="215"/>
      <c r="G1524" s="215"/>
      <c r="H1524" s="215"/>
      <c r="I1524" s="216"/>
      <c r="J1524" s="216"/>
      <c r="K1524" s="217"/>
      <c r="L1524" s="217"/>
      <c r="M1524" s="217"/>
      <c r="N1524" s="217"/>
      <c r="O1524" s="216"/>
      <c r="P1524" s="217"/>
      <c r="Q1524" s="216"/>
      <c r="R1524" s="215"/>
      <c r="S1524" s="218"/>
      <c r="T1524" s="215"/>
      <c r="U1524" s="215"/>
      <c r="V1524" s="219"/>
      <c r="W1524" s="219"/>
      <c r="Y1524" s="215"/>
      <c r="Z1524" s="215"/>
      <c r="AA1524" s="215"/>
      <c r="AB1524" s="215"/>
      <c r="AC1524" s="215"/>
      <c r="AD1524" s="215"/>
      <c r="AE1524" s="215"/>
      <c r="AF1524" s="215"/>
      <c r="AG1524" s="215"/>
      <c r="AH1524" s="215"/>
      <c r="AI1524" s="215"/>
      <c r="AJ1524" s="215"/>
      <c r="AK1524" s="215"/>
      <c r="AM1524" s="220"/>
    </row>
    <row r="1525" spans="2:39" x14ac:dyDescent="0.3">
      <c r="B1525" s="215"/>
      <c r="C1525" s="215"/>
      <c r="D1525" s="215"/>
      <c r="E1525" s="215"/>
      <c r="F1525" s="215"/>
      <c r="G1525" s="215"/>
      <c r="H1525" s="215"/>
      <c r="I1525" s="216"/>
      <c r="J1525" s="216"/>
      <c r="K1525" s="217"/>
      <c r="L1525" s="217"/>
      <c r="M1525" s="217"/>
      <c r="N1525" s="217"/>
      <c r="O1525" s="216"/>
      <c r="P1525" s="217"/>
      <c r="Q1525" s="216"/>
      <c r="R1525" s="215"/>
      <c r="S1525" s="218"/>
      <c r="T1525" s="215"/>
      <c r="U1525" s="215"/>
      <c r="V1525" s="219"/>
      <c r="W1525" s="219"/>
      <c r="Y1525" s="215"/>
      <c r="Z1525" s="215"/>
      <c r="AA1525" s="215"/>
      <c r="AB1525" s="215"/>
      <c r="AC1525" s="215"/>
      <c r="AD1525" s="215"/>
      <c r="AE1525" s="215"/>
      <c r="AF1525" s="215"/>
      <c r="AG1525" s="215"/>
      <c r="AH1525" s="215"/>
      <c r="AI1525" s="215"/>
      <c r="AJ1525" s="215"/>
      <c r="AK1525" s="215"/>
      <c r="AM1525" s="220"/>
    </row>
    <row r="1526" spans="2:39" x14ac:dyDescent="0.3">
      <c r="B1526" s="215"/>
      <c r="C1526" s="215"/>
      <c r="D1526" s="215"/>
      <c r="E1526" s="215"/>
      <c r="F1526" s="215"/>
      <c r="G1526" s="215"/>
      <c r="H1526" s="215"/>
      <c r="I1526" s="216"/>
      <c r="J1526" s="216"/>
      <c r="K1526" s="217"/>
      <c r="L1526" s="217"/>
      <c r="M1526" s="217"/>
      <c r="N1526" s="217"/>
      <c r="O1526" s="216"/>
      <c r="P1526" s="217"/>
      <c r="Q1526" s="216"/>
      <c r="R1526" s="215"/>
      <c r="S1526" s="218"/>
      <c r="T1526" s="215"/>
      <c r="U1526" s="215"/>
      <c r="V1526" s="219"/>
      <c r="W1526" s="219"/>
      <c r="Y1526" s="215"/>
      <c r="Z1526" s="215"/>
      <c r="AA1526" s="215"/>
      <c r="AB1526" s="215"/>
      <c r="AC1526" s="215"/>
      <c r="AD1526" s="215"/>
      <c r="AE1526" s="215"/>
      <c r="AF1526" s="215"/>
      <c r="AG1526" s="215"/>
      <c r="AH1526" s="215"/>
      <c r="AI1526" s="215"/>
      <c r="AJ1526" s="215"/>
      <c r="AK1526" s="215"/>
      <c r="AM1526" s="220"/>
    </row>
    <row r="1527" spans="2:39" x14ac:dyDescent="0.3">
      <c r="B1527" s="215"/>
      <c r="C1527" s="215"/>
      <c r="D1527" s="215"/>
      <c r="E1527" s="215"/>
      <c r="F1527" s="215"/>
      <c r="G1527" s="215"/>
      <c r="H1527" s="215"/>
      <c r="I1527" s="216"/>
      <c r="J1527" s="216"/>
      <c r="K1527" s="217"/>
      <c r="L1527" s="217"/>
      <c r="M1527" s="217"/>
      <c r="N1527" s="217"/>
      <c r="O1527" s="216"/>
      <c r="P1527" s="217"/>
      <c r="Q1527" s="216"/>
      <c r="R1527" s="215"/>
      <c r="S1527" s="218"/>
      <c r="T1527" s="215"/>
      <c r="U1527" s="215"/>
      <c r="V1527" s="219"/>
      <c r="W1527" s="219"/>
      <c r="Y1527" s="215"/>
      <c r="Z1527" s="215"/>
      <c r="AA1527" s="215"/>
      <c r="AB1527" s="215"/>
      <c r="AC1527" s="215"/>
      <c r="AD1527" s="215"/>
      <c r="AE1527" s="215"/>
      <c r="AF1527" s="215"/>
      <c r="AG1527" s="215"/>
      <c r="AH1527" s="215"/>
      <c r="AI1527" s="215"/>
      <c r="AJ1527" s="215"/>
      <c r="AK1527" s="215"/>
      <c r="AM1527" s="220"/>
    </row>
    <row r="1528" spans="2:39" x14ac:dyDescent="0.3">
      <c r="B1528" s="215"/>
      <c r="C1528" s="215"/>
      <c r="D1528" s="215"/>
      <c r="E1528" s="215"/>
      <c r="F1528" s="215"/>
      <c r="G1528" s="215"/>
      <c r="H1528" s="215"/>
      <c r="I1528" s="216"/>
      <c r="J1528" s="216"/>
      <c r="K1528" s="217"/>
      <c r="L1528" s="217"/>
      <c r="M1528" s="217"/>
      <c r="N1528" s="217"/>
      <c r="O1528" s="216"/>
      <c r="P1528" s="217"/>
      <c r="Q1528" s="216"/>
      <c r="R1528" s="215"/>
      <c r="S1528" s="218"/>
      <c r="T1528" s="215"/>
      <c r="U1528" s="215"/>
      <c r="V1528" s="219"/>
      <c r="W1528" s="219"/>
      <c r="Y1528" s="215"/>
      <c r="Z1528" s="215"/>
      <c r="AA1528" s="215"/>
      <c r="AB1528" s="215"/>
      <c r="AC1528" s="215"/>
      <c r="AD1528" s="215"/>
      <c r="AE1528" s="215"/>
      <c r="AF1528" s="215"/>
      <c r="AG1528" s="215"/>
      <c r="AH1528" s="215"/>
      <c r="AI1528" s="215"/>
      <c r="AJ1528" s="215"/>
      <c r="AK1528" s="215"/>
      <c r="AM1528" s="220"/>
    </row>
    <row r="1529" spans="2:39" x14ac:dyDescent="0.3">
      <c r="B1529" s="215"/>
      <c r="C1529" s="215"/>
      <c r="D1529" s="215"/>
      <c r="E1529" s="215"/>
      <c r="F1529" s="215"/>
      <c r="G1529" s="215"/>
      <c r="H1529" s="215"/>
      <c r="I1529" s="216"/>
      <c r="J1529" s="216"/>
      <c r="K1529" s="217"/>
      <c r="L1529" s="217"/>
      <c r="M1529" s="217"/>
      <c r="N1529" s="217"/>
      <c r="O1529" s="216"/>
      <c r="P1529" s="217"/>
      <c r="Q1529" s="216"/>
      <c r="R1529" s="215"/>
      <c r="S1529" s="218"/>
      <c r="T1529" s="215"/>
      <c r="U1529" s="215"/>
      <c r="V1529" s="219"/>
      <c r="W1529" s="219"/>
      <c r="Y1529" s="215"/>
      <c r="Z1529" s="215"/>
      <c r="AA1529" s="215"/>
      <c r="AB1529" s="215"/>
      <c r="AC1529" s="215"/>
      <c r="AD1529" s="215"/>
      <c r="AE1529" s="215"/>
      <c r="AF1529" s="215"/>
      <c r="AG1529" s="215"/>
      <c r="AH1529" s="215"/>
      <c r="AI1529" s="215"/>
      <c r="AJ1529" s="215"/>
      <c r="AK1529" s="215"/>
      <c r="AM1529" s="220"/>
    </row>
    <row r="1530" spans="2:39" x14ac:dyDescent="0.3">
      <c r="B1530" s="215"/>
      <c r="C1530" s="215"/>
      <c r="D1530" s="215"/>
      <c r="E1530" s="215"/>
      <c r="F1530" s="215"/>
      <c r="G1530" s="215"/>
      <c r="H1530" s="215"/>
      <c r="I1530" s="216"/>
      <c r="J1530" s="216"/>
      <c r="K1530" s="217"/>
      <c r="L1530" s="217"/>
      <c r="M1530" s="217"/>
      <c r="N1530" s="217"/>
      <c r="O1530" s="216"/>
      <c r="P1530" s="217"/>
      <c r="Q1530" s="216"/>
      <c r="R1530" s="215"/>
      <c r="S1530" s="218"/>
      <c r="T1530" s="215"/>
      <c r="U1530" s="215"/>
      <c r="V1530" s="219"/>
      <c r="W1530" s="219"/>
      <c r="Y1530" s="215"/>
      <c r="Z1530" s="215"/>
      <c r="AA1530" s="215"/>
      <c r="AB1530" s="215"/>
      <c r="AC1530" s="215"/>
      <c r="AD1530" s="215"/>
      <c r="AE1530" s="215"/>
      <c r="AF1530" s="215"/>
      <c r="AG1530" s="215"/>
      <c r="AH1530" s="215"/>
      <c r="AI1530" s="215"/>
      <c r="AJ1530" s="215"/>
      <c r="AK1530" s="215"/>
      <c r="AM1530" s="220"/>
    </row>
    <row r="1531" spans="2:39" x14ac:dyDescent="0.3">
      <c r="B1531" s="215"/>
      <c r="C1531" s="215"/>
      <c r="D1531" s="215"/>
      <c r="E1531" s="215"/>
      <c r="F1531" s="215"/>
      <c r="G1531" s="215"/>
      <c r="H1531" s="215"/>
      <c r="I1531" s="216"/>
      <c r="J1531" s="216"/>
      <c r="K1531" s="217"/>
      <c r="L1531" s="217"/>
      <c r="M1531" s="217"/>
      <c r="N1531" s="217"/>
      <c r="O1531" s="216"/>
      <c r="P1531" s="217"/>
      <c r="Q1531" s="216"/>
      <c r="R1531" s="215"/>
      <c r="S1531" s="218"/>
      <c r="T1531" s="215"/>
      <c r="U1531" s="215"/>
      <c r="V1531" s="219"/>
      <c r="W1531" s="219"/>
      <c r="Y1531" s="215"/>
      <c r="Z1531" s="215"/>
      <c r="AA1531" s="215"/>
      <c r="AB1531" s="215"/>
      <c r="AC1531" s="215"/>
      <c r="AD1531" s="215"/>
      <c r="AE1531" s="215"/>
      <c r="AF1531" s="215"/>
      <c r="AG1531" s="215"/>
      <c r="AH1531" s="215"/>
      <c r="AI1531" s="215"/>
      <c r="AJ1531" s="215"/>
      <c r="AK1531" s="215"/>
      <c r="AM1531" s="220"/>
    </row>
    <row r="1532" spans="2:39" x14ac:dyDescent="0.3">
      <c r="B1532" s="215"/>
      <c r="C1532" s="215"/>
      <c r="D1532" s="215"/>
      <c r="E1532" s="215"/>
      <c r="F1532" s="215"/>
      <c r="G1532" s="215"/>
      <c r="H1532" s="215"/>
      <c r="I1532" s="216"/>
      <c r="J1532" s="216"/>
      <c r="K1532" s="217"/>
      <c r="L1532" s="217"/>
      <c r="M1532" s="217"/>
      <c r="N1532" s="217"/>
      <c r="O1532" s="216"/>
      <c r="P1532" s="217"/>
      <c r="Q1532" s="216"/>
      <c r="R1532" s="215"/>
      <c r="S1532" s="218"/>
      <c r="T1532" s="215"/>
      <c r="U1532" s="215"/>
      <c r="V1532" s="219"/>
      <c r="W1532" s="219"/>
      <c r="Y1532" s="215"/>
      <c r="Z1532" s="215"/>
      <c r="AA1532" s="215"/>
      <c r="AB1532" s="215"/>
      <c r="AC1532" s="215"/>
      <c r="AD1532" s="215"/>
      <c r="AE1532" s="215"/>
      <c r="AF1532" s="215"/>
      <c r="AG1532" s="215"/>
      <c r="AH1532" s="215"/>
      <c r="AI1532" s="215"/>
      <c r="AJ1532" s="215"/>
      <c r="AK1532" s="215"/>
      <c r="AM1532" s="220"/>
    </row>
    <row r="1533" spans="2:39" x14ac:dyDescent="0.3">
      <c r="B1533" s="215"/>
      <c r="C1533" s="215"/>
      <c r="D1533" s="215"/>
      <c r="E1533" s="215"/>
      <c r="F1533" s="215"/>
      <c r="G1533" s="215"/>
      <c r="H1533" s="215"/>
      <c r="I1533" s="216"/>
      <c r="J1533" s="216"/>
      <c r="K1533" s="217"/>
      <c r="L1533" s="217"/>
      <c r="M1533" s="217"/>
      <c r="N1533" s="217"/>
      <c r="O1533" s="216"/>
      <c r="P1533" s="217"/>
      <c r="Q1533" s="216"/>
      <c r="R1533" s="215"/>
      <c r="S1533" s="218"/>
      <c r="T1533" s="215"/>
      <c r="U1533" s="215"/>
      <c r="V1533" s="219"/>
      <c r="W1533" s="219"/>
      <c r="Y1533" s="215"/>
      <c r="Z1533" s="215"/>
      <c r="AA1533" s="215"/>
      <c r="AB1533" s="215"/>
      <c r="AC1533" s="215"/>
      <c r="AD1533" s="215"/>
      <c r="AE1533" s="215"/>
      <c r="AF1533" s="215"/>
      <c r="AG1533" s="215"/>
      <c r="AH1533" s="215"/>
      <c r="AI1533" s="215"/>
      <c r="AJ1533" s="215"/>
      <c r="AK1533" s="215"/>
      <c r="AM1533" s="220"/>
    </row>
    <row r="1534" spans="2:39" x14ac:dyDescent="0.3">
      <c r="B1534" s="215"/>
      <c r="C1534" s="215"/>
      <c r="D1534" s="215"/>
      <c r="E1534" s="215"/>
      <c r="F1534" s="215"/>
      <c r="G1534" s="215"/>
      <c r="H1534" s="215"/>
      <c r="I1534" s="216"/>
      <c r="J1534" s="216"/>
      <c r="K1534" s="217"/>
      <c r="L1534" s="217"/>
      <c r="M1534" s="217"/>
      <c r="N1534" s="217"/>
      <c r="O1534" s="216"/>
      <c r="P1534" s="217"/>
      <c r="Q1534" s="216"/>
      <c r="R1534" s="215"/>
      <c r="S1534" s="218"/>
      <c r="T1534" s="215"/>
      <c r="U1534" s="215"/>
      <c r="V1534" s="219"/>
      <c r="W1534" s="219"/>
      <c r="Y1534" s="215"/>
      <c r="Z1534" s="215"/>
      <c r="AA1534" s="215"/>
      <c r="AB1534" s="215"/>
      <c r="AC1534" s="215"/>
      <c r="AD1534" s="215"/>
      <c r="AE1534" s="215"/>
      <c r="AF1534" s="215"/>
      <c r="AG1534" s="215"/>
      <c r="AH1534" s="215"/>
      <c r="AI1534" s="215"/>
      <c r="AJ1534" s="215"/>
      <c r="AK1534" s="215"/>
      <c r="AM1534" s="220"/>
    </row>
    <row r="1535" spans="2:39" x14ac:dyDescent="0.3">
      <c r="B1535" s="215"/>
      <c r="C1535" s="215"/>
      <c r="D1535" s="215"/>
      <c r="E1535" s="215"/>
      <c r="F1535" s="215"/>
      <c r="G1535" s="215"/>
      <c r="H1535" s="215"/>
      <c r="I1535" s="216"/>
      <c r="J1535" s="216"/>
      <c r="K1535" s="217"/>
      <c r="L1535" s="217"/>
      <c r="M1535" s="217"/>
      <c r="N1535" s="217"/>
      <c r="O1535" s="216"/>
      <c r="P1535" s="217"/>
      <c r="Q1535" s="216"/>
      <c r="R1535" s="215"/>
      <c r="S1535" s="218"/>
      <c r="T1535" s="215"/>
      <c r="U1535" s="215"/>
      <c r="V1535" s="219"/>
      <c r="W1535" s="219"/>
      <c r="Y1535" s="215"/>
      <c r="Z1535" s="215"/>
      <c r="AA1535" s="215"/>
      <c r="AB1535" s="215"/>
      <c r="AC1535" s="215"/>
      <c r="AD1535" s="215"/>
      <c r="AE1535" s="215"/>
      <c r="AF1535" s="215"/>
      <c r="AG1535" s="215"/>
      <c r="AH1535" s="215"/>
      <c r="AI1535" s="215"/>
      <c r="AJ1535" s="215"/>
      <c r="AK1535" s="215"/>
      <c r="AM1535" s="220"/>
    </row>
    <row r="1536" spans="2:39" x14ac:dyDescent="0.3">
      <c r="B1536" s="215"/>
      <c r="C1536" s="215"/>
      <c r="D1536" s="215"/>
      <c r="E1536" s="215"/>
      <c r="F1536" s="215"/>
      <c r="G1536" s="215"/>
      <c r="H1536" s="215"/>
      <c r="I1536" s="216"/>
      <c r="J1536" s="216"/>
      <c r="K1536" s="217"/>
      <c r="L1536" s="217"/>
      <c r="M1536" s="217"/>
      <c r="N1536" s="217"/>
      <c r="O1536" s="216"/>
      <c r="P1536" s="217"/>
      <c r="Q1536" s="216"/>
      <c r="R1536" s="215"/>
      <c r="S1536" s="218"/>
      <c r="T1536" s="215"/>
      <c r="U1536" s="215"/>
      <c r="V1536" s="219"/>
      <c r="W1536" s="219"/>
      <c r="Y1536" s="215"/>
      <c r="Z1536" s="215"/>
      <c r="AA1536" s="215"/>
      <c r="AB1536" s="215"/>
      <c r="AC1536" s="215"/>
      <c r="AD1536" s="215"/>
      <c r="AE1536" s="215"/>
      <c r="AF1536" s="215"/>
      <c r="AG1536" s="215"/>
      <c r="AH1536" s="215"/>
      <c r="AI1536" s="215"/>
      <c r="AJ1536" s="215"/>
      <c r="AK1536" s="215"/>
      <c r="AM1536" s="220"/>
    </row>
    <row r="1537" spans="2:39" x14ac:dyDescent="0.3">
      <c r="B1537" s="215"/>
      <c r="C1537" s="215"/>
      <c r="D1537" s="215"/>
      <c r="E1537" s="215"/>
      <c r="F1537" s="215"/>
      <c r="G1537" s="215"/>
      <c r="H1537" s="215"/>
      <c r="I1537" s="216"/>
      <c r="J1537" s="216"/>
      <c r="K1537" s="217"/>
      <c r="L1537" s="217"/>
      <c r="M1537" s="217"/>
      <c r="N1537" s="217"/>
      <c r="O1537" s="216"/>
      <c r="P1537" s="217"/>
      <c r="Q1537" s="216"/>
      <c r="R1537" s="215"/>
      <c r="S1537" s="218"/>
      <c r="T1537" s="215"/>
      <c r="U1537" s="215"/>
      <c r="V1537" s="219"/>
      <c r="W1537" s="219"/>
      <c r="Y1537" s="215"/>
      <c r="Z1537" s="215"/>
      <c r="AA1537" s="215"/>
      <c r="AB1537" s="215"/>
      <c r="AC1537" s="215"/>
      <c r="AD1537" s="215"/>
      <c r="AE1537" s="215"/>
      <c r="AF1537" s="215"/>
      <c r="AG1537" s="215"/>
      <c r="AH1537" s="215"/>
      <c r="AI1537" s="215"/>
      <c r="AJ1537" s="215"/>
      <c r="AK1537" s="215"/>
      <c r="AM1537" s="220"/>
    </row>
    <row r="1538" spans="2:39" x14ac:dyDescent="0.3">
      <c r="B1538" s="215"/>
      <c r="C1538" s="215"/>
      <c r="D1538" s="215"/>
      <c r="E1538" s="215"/>
      <c r="F1538" s="215"/>
      <c r="G1538" s="215"/>
      <c r="H1538" s="215"/>
      <c r="I1538" s="216"/>
      <c r="J1538" s="216"/>
      <c r="K1538" s="217"/>
      <c r="L1538" s="217"/>
      <c r="M1538" s="217"/>
      <c r="N1538" s="217"/>
      <c r="O1538" s="216"/>
      <c r="P1538" s="217"/>
      <c r="Q1538" s="216"/>
      <c r="R1538" s="215"/>
      <c r="S1538" s="218"/>
      <c r="T1538" s="215"/>
      <c r="U1538" s="215"/>
      <c r="V1538" s="219"/>
      <c r="W1538" s="219"/>
      <c r="Y1538" s="215"/>
      <c r="Z1538" s="215"/>
      <c r="AA1538" s="215"/>
      <c r="AB1538" s="215"/>
      <c r="AC1538" s="215"/>
      <c r="AD1538" s="215"/>
      <c r="AE1538" s="215"/>
      <c r="AF1538" s="215"/>
      <c r="AG1538" s="215"/>
      <c r="AH1538" s="215"/>
      <c r="AI1538" s="215"/>
      <c r="AJ1538" s="215"/>
      <c r="AK1538" s="215"/>
      <c r="AM1538" s="220"/>
    </row>
    <row r="1539" spans="2:39" x14ac:dyDescent="0.3">
      <c r="B1539" s="215"/>
      <c r="C1539" s="215"/>
      <c r="D1539" s="215"/>
      <c r="E1539" s="215"/>
      <c r="F1539" s="215"/>
      <c r="G1539" s="215"/>
      <c r="H1539" s="215"/>
      <c r="I1539" s="216"/>
      <c r="J1539" s="216"/>
      <c r="K1539" s="217"/>
      <c r="L1539" s="217"/>
      <c r="M1539" s="217"/>
      <c r="N1539" s="217"/>
      <c r="O1539" s="216"/>
      <c r="P1539" s="217"/>
      <c r="Q1539" s="216"/>
      <c r="R1539" s="215"/>
      <c r="S1539" s="218"/>
      <c r="T1539" s="215"/>
      <c r="U1539" s="215"/>
      <c r="V1539" s="219"/>
      <c r="W1539" s="219"/>
      <c r="Y1539" s="215"/>
      <c r="Z1539" s="215"/>
      <c r="AA1539" s="215"/>
      <c r="AB1539" s="215"/>
      <c r="AC1539" s="215"/>
      <c r="AD1539" s="215"/>
      <c r="AE1539" s="215"/>
      <c r="AF1539" s="215"/>
      <c r="AG1539" s="215"/>
      <c r="AH1539" s="215"/>
      <c r="AI1539" s="215"/>
      <c r="AJ1539" s="215"/>
      <c r="AK1539" s="215"/>
      <c r="AM1539" s="220"/>
    </row>
    <row r="1540" spans="2:39" x14ac:dyDescent="0.3">
      <c r="B1540" s="215"/>
      <c r="C1540" s="215"/>
      <c r="D1540" s="215"/>
      <c r="E1540" s="215"/>
      <c r="F1540" s="215"/>
      <c r="G1540" s="215"/>
      <c r="H1540" s="215"/>
      <c r="I1540" s="216"/>
      <c r="J1540" s="216"/>
      <c r="K1540" s="217"/>
      <c r="L1540" s="217"/>
      <c r="M1540" s="217"/>
      <c r="N1540" s="217"/>
      <c r="O1540" s="216"/>
      <c r="P1540" s="217"/>
      <c r="Q1540" s="216"/>
      <c r="R1540" s="215"/>
      <c r="S1540" s="218"/>
      <c r="T1540" s="215"/>
      <c r="U1540" s="215"/>
      <c r="V1540" s="219"/>
      <c r="W1540" s="219"/>
      <c r="Y1540" s="215"/>
      <c r="Z1540" s="215"/>
      <c r="AA1540" s="215"/>
      <c r="AB1540" s="215"/>
      <c r="AC1540" s="215"/>
      <c r="AD1540" s="215"/>
      <c r="AE1540" s="215"/>
      <c r="AF1540" s="215"/>
      <c r="AG1540" s="215"/>
      <c r="AH1540" s="215"/>
      <c r="AI1540" s="215"/>
      <c r="AJ1540" s="215"/>
      <c r="AK1540" s="215"/>
      <c r="AM1540" s="220"/>
    </row>
    <row r="1541" spans="2:39" x14ac:dyDescent="0.3">
      <c r="B1541" s="215"/>
      <c r="C1541" s="215"/>
      <c r="D1541" s="215"/>
      <c r="E1541" s="215"/>
      <c r="F1541" s="215"/>
      <c r="G1541" s="215"/>
      <c r="H1541" s="215"/>
      <c r="I1541" s="216"/>
      <c r="J1541" s="216"/>
      <c r="K1541" s="217"/>
      <c r="L1541" s="217"/>
      <c r="M1541" s="217"/>
      <c r="N1541" s="217"/>
      <c r="O1541" s="216"/>
      <c r="P1541" s="217"/>
      <c r="Q1541" s="216"/>
      <c r="R1541" s="215"/>
      <c r="S1541" s="218"/>
      <c r="T1541" s="215"/>
      <c r="U1541" s="215"/>
      <c r="V1541" s="219"/>
      <c r="W1541" s="219"/>
      <c r="Y1541" s="215"/>
      <c r="Z1541" s="215"/>
      <c r="AA1541" s="215"/>
      <c r="AB1541" s="215"/>
      <c r="AC1541" s="215"/>
      <c r="AD1541" s="215"/>
      <c r="AE1541" s="215"/>
      <c r="AF1541" s="215"/>
      <c r="AG1541" s="215"/>
      <c r="AH1541" s="215"/>
      <c r="AI1541" s="215"/>
      <c r="AJ1541" s="215"/>
      <c r="AK1541" s="215"/>
      <c r="AM1541" s="220"/>
    </row>
    <row r="1542" spans="2:39" x14ac:dyDescent="0.3">
      <c r="B1542" s="215"/>
      <c r="C1542" s="215"/>
      <c r="D1542" s="215"/>
      <c r="E1542" s="215"/>
      <c r="F1542" s="215"/>
      <c r="G1542" s="215"/>
      <c r="H1542" s="215"/>
      <c r="I1542" s="216"/>
      <c r="J1542" s="216"/>
      <c r="K1542" s="217"/>
      <c r="L1542" s="217"/>
      <c r="M1542" s="217"/>
      <c r="N1542" s="217"/>
      <c r="O1542" s="216"/>
      <c r="P1542" s="217"/>
      <c r="Q1542" s="216"/>
      <c r="R1542" s="215"/>
      <c r="S1542" s="218"/>
      <c r="T1542" s="215"/>
      <c r="U1542" s="215"/>
      <c r="V1542" s="219"/>
      <c r="W1542" s="219"/>
      <c r="Y1542" s="215"/>
      <c r="Z1542" s="215"/>
      <c r="AA1542" s="215"/>
      <c r="AB1542" s="215"/>
      <c r="AC1542" s="215"/>
      <c r="AD1542" s="215"/>
      <c r="AE1542" s="215"/>
      <c r="AF1542" s="215"/>
      <c r="AG1542" s="215"/>
      <c r="AH1542" s="215"/>
      <c r="AI1542" s="215"/>
      <c r="AJ1542" s="215"/>
      <c r="AK1542" s="215"/>
      <c r="AM1542" s="220"/>
    </row>
    <row r="1543" spans="2:39" x14ac:dyDescent="0.3">
      <c r="B1543" s="215"/>
      <c r="C1543" s="215"/>
      <c r="D1543" s="215"/>
      <c r="E1543" s="215"/>
      <c r="F1543" s="215"/>
      <c r="G1543" s="215"/>
      <c r="H1543" s="215"/>
      <c r="I1543" s="216"/>
      <c r="J1543" s="216"/>
      <c r="K1543" s="217"/>
      <c r="L1543" s="217"/>
      <c r="M1543" s="217"/>
      <c r="N1543" s="217"/>
      <c r="O1543" s="216"/>
      <c r="P1543" s="217"/>
      <c r="Q1543" s="216"/>
      <c r="R1543" s="215"/>
      <c r="S1543" s="218"/>
      <c r="T1543" s="215"/>
      <c r="U1543" s="215"/>
      <c r="V1543" s="219"/>
      <c r="W1543" s="219"/>
      <c r="Y1543" s="215"/>
      <c r="Z1543" s="215"/>
      <c r="AA1543" s="215"/>
      <c r="AB1543" s="215"/>
      <c r="AC1543" s="215"/>
      <c r="AD1543" s="215"/>
      <c r="AE1543" s="215"/>
      <c r="AF1543" s="215"/>
      <c r="AG1543" s="215"/>
      <c r="AH1543" s="215"/>
      <c r="AI1543" s="215"/>
      <c r="AJ1543" s="215"/>
      <c r="AK1543" s="215"/>
      <c r="AM1543" s="220"/>
    </row>
    <row r="1544" spans="2:39" x14ac:dyDescent="0.3">
      <c r="B1544" s="215"/>
      <c r="C1544" s="215"/>
      <c r="D1544" s="215"/>
      <c r="E1544" s="215"/>
      <c r="F1544" s="215"/>
      <c r="G1544" s="215"/>
      <c r="H1544" s="215"/>
      <c r="I1544" s="216"/>
      <c r="J1544" s="216"/>
      <c r="K1544" s="217"/>
      <c r="L1544" s="217"/>
      <c r="M1544" s="217"/>
      <c r="N1544" s="217"/>
      <c r="O1544" s="216"/>
      <c r="P1544" s="217"/>
      <c r="Q1544" s="216"/>
      <c r="R1544" s="215"/>
      <c r="S1544" s="218"/>
      <c r="T1544" s="215"/>
      <c r="U1544" s="215"/>
      <c r="V1544" s="219"/>
      <c r="W1544" s="219"/>
      <c r="Y1544" s="215"/>
      <c r="Z1544" s="215"/>
      <c r="AA1544" s="215"/>
      <c r="AB1544" s="215"/>
      <c r="AC1544" s="215"/>
      <c r="AD1544" s="215"/>
      <c r="AE1544" s="215"/>
      <c r="AF1544" s="215"/>
      <c r="AG1544" s="215"/>
      <c r="AH1544" s="215"/>
      <c r="AI1544" s="215"/>
      <c r="AJ1544" s="215"/>
      <c r="AK1544" s="215"/>
      <c r="AM1544" s="220"/>
    </row>
    <row r="1545" spans="2:39" x14ac:dyDescent="0.3">
      <c r="B1545" s="215"/>
      <c r="C1545" s="215"/>
      <c r="D1545" s="215"/>
      <c r="E1545" s="215"/>
      <c r="F1545" s="215"/>
      <c r="G1545" s="215"/>
      <c r="H1545" s="215"/>
      <c r="I1545" s="216"/>
      <c r="J1545" s="216"/>
      <c r="K1545" s="217"/>
      <c r="L1545" s="217"/>
      <c r="M1545" s="217"/>
      <c r="N1545" s="217"/>
      <c r="O1545" s="216"/>
      <c r="P1545" s="217"/>
      <c r="Q1545" s="216"/>
      <c r="R1545" s="215"/>
      <c r="S1545" s="218"/>
      <c r="T1545" s="215"/>
      <c r="U1545" s="215"/>
      <c r="V1545" s="219"/>
      <c r="W1545" s="219"/>
      <c r="Y1545" s="215"/>
      <c r="Z1545" s="215"/>
      <c r="AA1545" s="215"/>
      <c r="AB1545" s="215"/>
      <c r="AC1545" s="215"/>
      <c r="AD1545" s="215"/>
      <c r="AE1545" s="215"/>
      <c r="AF1545" s="215"/>
      <c r="AG1545" s="215"/>
      <c r="AH1545" s="215"/>
      <c r="AI1545" s="215"/>
      <c r="AJ1545" s="215"/>
      <c r="AK1545" s="215"/>
      <c r="AM1545" s="220"/>
    </row>
    <row r="1546" spans="2:39" x14ac:dyDescent="0.3">
      <c r="B1546" s="215"/>
      <c r="C1546" s="215"/>
      <c r="D1546" s="215"/>
      <c r="E1546" s="215"/>
      <c r="F1546" s="215"/>
      <c r="G1546" s="215"/>
      <c r="H1546" s="215"/>
      <c r="I1546" s="216"/>
      <c r="J1546" s="216"/>
      <c r="K1546" s="217"/>
      <c r="L1546" s="217"/>
      <c r="M1546" s="217"/>
      <c r="N1546" s="217"/>
      <c r="O1546" s="216"/>
      <c r="P1546" s="217"/>
      <c r="Q1546" s="216"/>
      <c r="R1546" s="215"/>
      <c r="S1546" s="218"/>
      <c r="T1546" s="215"/>
      <c r="U1546" s="215"/>
      <c r="V1546" s="219"/>
      <c r="W1546" s="219"/>
      <c r="Y1546" s="215"/>
      <c r="Z1546" s="215"/>
      <c r="AA1546" s="215"/>
      <c r="AB1546" s="215"/>
      <c r="AC1546" s="215"/>
      <c r="AD1546" s="215"/>
      <c r="AE1546" s="215"/>
      <c r="AF1546" s="215"/>
      <c r="AG1546" s="215"/>
      <c r="AH1546" s="215"/>
      <c r="AI1546" s="215"/>
      <c r="AJ1546" s="215"/>
      <c r="AK1546" s="215"/>
      <c r="AM1546" s="220"/>
    </row>
    <row r="1547" spans="2:39" x14ac:dyDescent="0.3">
      <c r="B1547" s="215"/>
      <c r="C1547" s="215"/>
      <c r="D1547" s="215"/>
      <c r="E1547" s="215"/>
      <c r="F1547" s="215"/>
      <c r="G1547" s="215"/>
      <c r="H1547" s="215"/>
      <c r="I1547" s="216"/>
      <c r="J1547" s="216"/>
      <c r="K1547" s="217"/>
      <c r="L1547" s="217"/>
      <c r="M1547" s="217"/>
      <c r="N1547" s="217"/>
      <c r="O1547" s="216"/>
      <c r="P1547" s="217"/>
      <c r="Q1547" s="216"/>
      <c r="R1547" s="215"/>
      <c r="S1547" s="218"/>
      <c r="T1547" s="215"/>
      <c r="U1547" s="215"/>
      <c r="V1547" s="219"/>
      <c r="W1547" s="219"/>
      <c r="Y1547" s="215"/>
      <c r="Z1547" s="215"/>
      <c r="AA1547" s="215"/>
      <c r="AB1547" s="215"/>
      <c r="AC1547" s="215"/>
      <c r="AD1547" s="215"/>
      <c r="AE1547" s="215"/>
      <c r="AF1547" s="215"/>
      <c r="AG1547" s="215"/>
      <c r="AH1547" s="215"/>
      <c r="AI1547" s="215"/>
      <c r="AJ1547" s="215"/>
      <c r="AK1547" s="215"/>
      <c r="AM1547" s="220"/>
    </row>
    <row r="1548" spans="2:39" x14ac:dyDescent="0.3">
      <c r="B1548" s="215"/>
      <c r="C1548" s="215"/>
      <c r="D1548" s="215"/>
      <c r="E1548" s="215"/>
      <c r="F1548" s="215"/>
      <c r="G1548" s="215"/>
      <c r="H1548" s="215"/>
      <c r="I1548" s="216"/>
      <c r="J1548" s="216"/>
      <c r="K1548" s="217"/>
      <c r="L1548" s="217"/>
      <c r="M1548" s="217"/>
      <c r="N1548" s="217"/>
      <c r="O1548" s="216"/>
      <c r="P1548" s="217"/>
      <c r="Q1548" s="216"/>
      <c r="R1548" s="215"/>
      <c r="S1548" s="218"/>
      <c r="T1548" s="215"/>
      <c r="U1548" s="215"/>
      <c r="V1548" s="219"/>
      <c r="W1548" s="219"/>
      <c r="Y1548" s="215"/>
      <c r="Z1548" s="215"/>
      <c r="AA1548" s="215"/>
      <c r="AB1548" s="215"/>
      <c r="AC1548" s="215"/>
      <c r="AD1548" s="215"/>
      <c r="AE1548" s="215"/>
      <c r="AF1548" s="215"/>
      <c r="AG1548" s="215"/>
      <c r="AH1548" s="215"/>
      <c r="AI1548" s="215"/>
      <c r="AJ1548" s="215"/>
      <c r="AK1548" s="215"/>
      <c r="AM1548" s="220"/>
    </row>
    <row r="1549" spans="2:39" x14ac:dyDescent="0.3">
      <c r="B1549" s="215"/>
      <c r="C1549" s="215"/>
      <c r="D1549" s="215"/>
      <c r="E1549" s="215"/>
      <c r="F1549" s="215"/>
      <c r="G1549" s="215"/>
      <c r="H1549" s="215"/>
      <c r="I1549" s="216"/>
      <c r="J1549" s="216"/>
      <c r="K1549" s="217"/>
      <c r="L1549" s="217"/>
      <c r="M1549" s="217"/>
      <c r="N1549" s="217"/>
      <c r="O1549" s="216"/>
      <c r="P1549" s="217"/>
      <c r="Q1549" s="216"/>
      <c r="R1549" s="215"/>
      <c r="S1549" s="218"/>
      <c r="T1549" s="215"/>
      <c r="U1549" s="215"/>
      <c r="V1549" s="219"/>
      <c r="W1549" s="219"/>
      <c r="Y1549" s="215"/>
      <c r="Z1549" s="215"/>
      <c r="AA1549" s="215"/>
      <c r="AB1549" s="215"/>
      <c r="AC1549" s="215"/>
      <c r="AD1549" s="215"/>
      <c r="AE1549" s="215"/>
      <c r="AF1549" s="215"/>
      <c r="AG1549" s="215"/>
      <c r="AH1549" s="215"/>
      <c r="AI1549" s="215"/>
      <c r="AJ1549" s="215"/>
      <c r="AK1549" s="215"/>
      <c r="AM1549" s="220"/>
    </row>
    <row r="1550" spans="2:39" x14ac:dyDescent="0.3">
      <c r="B1550" s="215"/>
      <c r="C1550" s="215"/>
      <c r="D1550" s="215"/>
      <c r="E1550" s="215"/>
      <c r="F1550" s="215"/>
      <c r="G1550" s="215"/>
      <c r="H1550" s="215"/>
      <c r="I1550" s="216"/>
      <c r="J1550" s="216"/>
      <c r="K1550" s="217"/>
      <c r="L1550" s="217"/>
      <c r="M1550" s="217"/>
      <c r="N1550" s="217"/>
      <c r="O1550" s="216"/>
      <c r="P1550" s="217"/>
      <c r="Q1550" s="216"/>
      <c r="R1550" s="215"/>
      <c r="S1550" s="218"/>
      <c r="T1550" s="215"/>
      <c r="U1550" s="215"/>
      <c r="V1550" s="219"/>
      <c r="W1550" s="219"/>
      <c r="Y1550" s="215"/>
      <c r="Z1550" s="215"/>
      <c r="AA1550" s="215"/>
      <c r="AB1550" s="215"/>
      <c r="AC1550" s="215"/>
      <c r="AD1550" s="215"/>
      <c r="AE1550" s="215"/>
      <c r="AF1550" s="215"/>
      <c r="AG1550" s="215"/>
      <c r="AH1550" s="215"/>
      <c r="AI1550" s="215"/>
      <c r="AJ1550" s="215"/>
      <c r="AK1550" s="215"/>
      <c r="AM1550" s="220"/>
    </row>
    <row r="1551" spans="2:39" x14ac:dyDescent="0.3">
      <c r="B1551" s="215"/>
      <c r="C1551" s="215"/>
      <c r="D1551" s="215"/>
      <c r="E1551" s="215"/>
      <c r="F1551" s="215"/>
      <c r="G1551" s="215"/>
      <c r="H1551" s="215"/>
      <c r="I1551" s="216"/>
      <c r="J1551" s="216"/>
      <c r="K1551" s="217"/>
      <c r="L1551" s="217"/>
      <c r="M1551" s="217"/>
      <c r="N1551" s="217"/>
      <c r="O1551" s="216"/>
      <c r="P1551" s="217"/>
      <c r="Q1551" s="216"/>
      <c r="R1551" s="215"/>
      <c r="S1551" s="218"/>
      <c r="T1551" s="215"/>
      <c r="U1551" s="215"/>
      <c r="V1551" s="219"/>
      <c r="W1551" s="219"/>
      <c r="Y1551" s="215"/>
      <c r="Z1551" s="215"/>
      <c r="AA1551" s="215"/>
      <c r="AB1551" s="215"/>
      <c r="AC1551" s="215"/>
      <c r="AD1551" s="215"/>
      <c r="AE1551" s="215"/>
      <c r="AF1551" s="215"/>
      <c r="AG1551" s="215"/>
      <c r="AH1551" s="215"/>
      <c r="AI1551" s="215"/>
      <c r="AJ1551" s="215"/>
      <c r="AK1551" s="215"/>
      <c r="AM1551" s="220"/>
    </row>
    <row r="1552" spans="2:39" x14ac:dyDescent="0.3">
      <c r="B1552" s="215"/>
      <c r="C1552" s="215"/>
      <c r="D1552" s="215"/>
      <c r="E1552" s="215"/>
      <c r="F1552" s="215"/>
      <c r="G1552" s="215"/>
      <c r="H1552" s="215"/>
      <c r="I1552" s="216"/>
      <c r="J1552" s="216"/>
      <c r="K1552" s="217"/>
      <c r="L1552" s="217"/>
      <c r="M1552" s="217"/>
      <c r="N1552" s="217"/>
      <c r="O1552" s="216"/>
      <c r="P1552" s="217"/>
      <c r="Q1552" s="216"/>
      <c r="R1552" s="215"/>
      <c r="S1552" s="218"/>
      <c r="T1552" s="215"/>
      <c r="U1552" s="215"/>
      <c r="V1552" s="219"/>
      <c r="W1552" s="219"/>
      <c r="Y1552" s="215"/>
      <c r="Z1552" s="215"/>
      <c r="AA1552" s="215"/>
      <c r="AB1552" s="215"/>
      <c r="AC1552" s="215"/>
      <c r="AD1552" s="215"/>
      <c r="AE1552" s="215"/>
      <c r="AF1552" s="215"/>
      <c r="AG1552" s="215"/>
      <c r="AH1552" s="215"/>
      <c r="AI1552" s="215"/>
      <c r="AJ1552" s="215"/>
      <c r="AK1552" s="215"/>
      <c r="AM1552" s="220"/>
    </row>
    <row r="1553" spans="2:39" x14ac:dyDescent="0.3">
      <c r="B1553" s="215"/>
      <c r="C1553" s="215"/>
      <c r="D1553" s="215"/>
      <c r="E1553" s="215"/>
      <c r="F1553" s="215"/>
      <c r="G1553" s="215"/>
      <c r="H1553" s="215"/>
      <c r="I1553" s="216"/>
      <c r="J1553" s="216"/>
      <c r="K1553" s="217"/>
      <c r="L1553" s="217"/>
      <c r="M1553" s="217"/>
      <c r="N1553" s="217"/>
      <c r="O1553" s="216"/>
      <c r="P1553" s="217"/>
      <c r="Q1553" s="216"/>
      <c r="R1553" s="215"/>
      <c r="S1553" s="218"/>
      <c r="T1553" s="215"/>
      <c r="U1553" s="215"/>
      <c r="V1553" s="219"/>
      <c r="W1553" s="219"/>
      <c r="Y1553" s="215"/>
      <c r="Z1553" s="215"/>
      <c r="AA1553" s="215"/>
      <c r="AB1553" s="215"/>
      <c r="AC1553" s="215"/>
      <c r="AD1553" s="215"/>
      <c r="AE1553" s="215"/>
      <c r="AF1553" s="215"/>
      <c r="AG1553" s="215"/>
      <c r="AH1553" s="215"/>
      <c r="AI1553" s="215"/>
      <c r="AJ1553" s="215"/>
      <c r="AK1553" s="215"/>
      <c r="AM1553" s="220"/>
    </row>
    <row r="1554" spans="2:39" x14ac:dyDescent="0.3">
      <c r="B1554" s="215"/>
      <c r="C1554" s="215"/>
      <c r="D1554" s="215"/>
      <c r="E1554" s="215"/>
      <c r="F1554" s="215"/>
      <c r="G1554" s="215"/>
      <c r="H1554" s="215"/>
      <c r="I1554" s="216"/>
      <c r="J1554" s="216"/>
      <c r="K1554" s="217"/>
      <c r="L1554" s="217"/>
      <c r="M1554" s="217"/>
      <c r="N1554" s="217"/>
      <c r="O1554" s="216"/>
      <c r="P1554" s="217"/>
      <c r="Q1554" s="216"/>
      <c r="R1554" s="215"/>
      <c r="S1554" s="218"/>
      <c r="T1554" s="215"/>
      <c r="U1554" s="215"/>
      <c r="V1554" s="219"/>
      <c r="W1554" s="219"/>
      <c r="Y1554" s="215"/>
      <c r="Z1554" s="215"/>
      <c r="AA1554" s="215"/>
      <c r="AB1554" s="215"/>
      <c r="AC1554" s="215"/>
      <c r="AD1554" s="215"/>
      <c r="AE1554" s="215"/>
      <c r="AF1554" s="215"/>
      <c r="AG1554" s="215"/>
      <c r="AH1554" s="215"/>
      <c r="AI1554" s="215"/>
      <c r="AJ1554" s="215"/>
      <c r="AK1554" s="215"/>
      <c r="AM1554" s="220"/>
    </row>
    <row r="1555" spans="2:39" x14ac:dyDescent="0.3">
      <c r="B1555" s="215"/>
      <c r="C1555" s="215"/>
      <c r="D1555" s="215"/>
      <c r="E1555" s="215"/>
      <c r="F1555" s="215"/>
      <c r="G1555" s="215"/>
      <c r="H1555" s="215"/>
      <c r="I1555" s="216"/>
      <c r="J1555" s="216"/>
      <c r="K1555" s="217"/>
      <c r="L1555" s="217"/>
      <c r="M1555" s="217"/>
      <c r="N1555" s="217"/>
      <c r="O1555" s="216"/>
      <c r="P1555" s="217"/>
      <c r="Q1555" s="216"/>
      <c r="R1555" s="215"/>
      <c r="S1555" s="218"/>
      <c r="T1555" s="215"/>
      <c r="U1555" s="215"/>
      <c r="V1555" s="219"/>
      <c r="W1555" s="219"/>
      <c r="Y1555" s="215"/>
      <c r="Z1555" s="215"/>
      <c r="AA1555" s="215"/>
      <c r="AB1555" s="215"/>
      <c r="AC1555" s="215"/>
      <c r="AD1555" s="215"/>
      <c r="AE1555" s="215"/>
      <c r="AF1555" s="215"/>
      <c r="AG1555" s="215"/>
      <c r="AH1555" s="215"/>
      <c r="AI1555" s="215"/>
      <c r="AJ1555" s="215"/>
      <c r="AK1555" s="215"/>
      <c r="AM1555" s="220"/>
    </row>
    <row r="1556" spans="2:39" x14ac:dyDescent="0.3">
      <c r="B1556" s="215"/>
      <c r="C1556" s="215"/>
      <c r="D1556" s="215"/>
      <c r="E1556" s="215"/>
      <c r="F1556" s="215"/>
      <c r="G1556" s="215"/>
      <c r="H1556" s="215"/>
      <c r="I1556" s="216"/>
      <c r="J1556" s="216"/>
      <c r="K1556" s="217"/>
      <c r="L1556" s="217"/>
      <c r="M1556" s="217"/>
      <c r="N1556" s="217"/>
      <c r="O1556" s="216"/>
      <c r="P1556" s="217"/>
      <c r="Q1556" s="216"/>
      <c r="R1556" s="215"/>
      <c r="S1556" s="218"/>
      <c r="T1556" s="215"/>
      <c r="U1556" s="215"/>
      <c r="V1556" s="219"/>
      <c r="W1556" s="219"/>
      <c r="Y1556" s="215"/>
      <c r="Z1556" s="215"/>
      <c r="AA1556" s="215"/>
      <c r="AB1556" s="215"/>
      <c r="AC1556" s="215"/>
      <c r="AD1556" s="215"/>
      <c r="AE1556" s="215"/>
      <c r="AF1556" s="215"/>
      <c r="AG1556" s="215"/>
      <c r="AH1556" s="215"/>
      <c r="AI1556" s="215"/>
      <c r="AJ1556" s="215"/>
      <c r="AK1556" s="215"/>
      <c r="AM1556" s="220"/>
    </row>
    <row r="1557" spans="2:39" x14ac:dyDescent="0.3">
      <c r="B1557" s="215"/>
      <c r="C1557" s="215"/>
      <c r="D1557" s="215"/>
      <c r="E1557" s="215"/>
      <c r="F1557" s="215"/>
      <c r="G1557" s="215"/>
      <c r="H1557" s="215"/>
      <c r="I1557" s="216"/>
      <c r="J1557" s="216"/>
      <c r="K1557" s="217"/>
      <c r="L1557" s="217"/>
      <c r="M1557" s="217"/>
      <c r="N1557" s="217"/>
      <c r="O1557" s="216"/>
      <c r="P1557" s="217"/>
      <c r="Q1557" s="216"/>
      <c r="R1557" s="215"/>
      <c r="S1557" s="218"/>
      <c r="T1557" s="215"/>
      <c r="U1557" s="215"/>
      <c r="V1557" s="219"/>
      <c r="W1557" s="219"/>
      <c r="Y1557" s="215"/>
      <c r="Z1557" s="215"/>
      <c r="AA1557" s="215"/>
      <c r="AB1557" s="215"/>
      <c r="AC1557" s="215"/>
      <c r="AD1557" s="215"/>
      <c r="AE1557" s="215"/>
      <c r="AF1557" s="215"/>
      <c r="AG1557" s="215"/>
      <c r="AH1557" s="215"/>
      <c r="AI1557" s="215"/>
      <c r="AJ1557" s="215"/>
      <c r="AK1557" s="215"/>
      <c r="AM1557" s="220"/>
    </row>
    <row r="1558" spans="2:39" x14ac:dyDescent="0.3">
      <c r="B1558" s="215"/>
      <c r="C1558" s="215"/>
      <c r="D1558" s="215"/>
      <c r="E1558" s="215"/>
      <c r="F1558" s="215"/>
      <c r="G1558" s="215"/>
      <c r="H1558" s="215"/>
      <c r="I1558" s="216"/>
      <c r="J1558" s="216"/>
      <c r="K1558" s="217"/>
      <c r="L1558" s="217"/>
      <c r="M1558" s="217"/>
      <c r="N1558" s="217"/>
      <c r="O1558" s="216"/>
      <c r="P1558" s="217"/>
      <c r="Q1558" s="216"/>
      <c r="R1558" s="215"/>
      <c r="S1558" s="218"/>
      <c r="T1558" s="215"/>
      <c r="U1558" s="215"/>
      <c r="V1558" s="219"/>
      <c r="W1558" s="219"/>
      <c r="Y1558" s="215"/>
      <c r="Z1558" s="215"/>
      <c r="AA1558" s="215"/>
      <c r="AB1558" s="215"/>
      <c r="AC1558" s="215"/>
      <c r="AD1558" s="215"/>
      <c r="AE1558" s="215"/>
      <c r="AF1558" s="215"/>
      <c r="AG1558" s="215"/>
      <c r="AH1558" s="215"/>
      <c r="AI1558" s="215"/>
      <c r="AJ1558" s="215"/>
      <c r="AK1558" s="215"/>
      <c r="AM1558" s="220"/>
    </row>
    <row r="1559" spans="2:39" x14ac:dyDescent="0.3">
      <c r="B1559" s="215"/>
      <c r="C1559" s="215"/>
      <c r="D1559" s="215"/>
      <c r="E1559" s="215"/>
      <c r="F1559" s="215"/>
      <c r="G1559" s="215"/>
      <c r="H1559" s="215"/>
      <c r="I1559" s="216"/>
      <c r="J1559" s="216"/>
      <c r="K1559" s="217"/>
      <c r="L1559" s="217"/>
      <c r="M1559" s="217"/>
      <c r="N1559" s="217"/>
      <c r="O1559" s="216"/>
      <c r="P1559" s="217"/>
      <c r="Q1559" s="216"/>
      <c r="R1559" s="215"/>
      <c r="S1559" s="218"/>
      <c r="T1559" s="215"/>
      <c r="U1559" s="215"/>
      <c r="V1559" s="219"/>
      <c r="W1559" s="219"/>
      <c r="Y1559" s="215"/>
      <c r="Z1559" s="215"/>
      <c r="AA1559" s="215"/>
      <c r="AB1559" s="215"/>
      <c r="AC1559" s="215"/>
      <c r="AD1559" s="215"/>
      <c r="AE1559" s="215"/>
      <c r="AF1559" s="215"/>
      <c r="AG1559" s="215"/>
      <c r="AH1559" s="215"/>
      <c r="AI1559" s="215"/>
      <c r="AJ1559" s="215"/>
      <c r="AK1559" s="215"/>
      <c r="AM1559" s="220"/>
    </row>
    <row r="1560" spans="2:39" x14ac:dyDescent="0.3">
      <c r="B1560" s="215"/>
      <c r="C1560" s="215"/>
      <c r="D1560" s="215"/>
      <c r="E1560" s="215"/>
      <c r="F1560" s="215"/>
      <c r="G1560" s="215"/>
      <c r="H1560" s="215"/>
      <c r="I1560" s="216"/>
      <c r="J1560" s="216"/>
      <c r="K1560" s="217"/>
      <c r="L1560" s="217"/>
      <c r="M1560" s="217"/>
      <c r="N1560" s="217"/>
      <c r="O1560" s="216"/>
      <c r="P1560" s="217"/>
      <c r="Q1560" s="216"/>
      <c r="R1560" s="215"/>
      <c r="S1560" s="218"/>
      <c r="T1560" s="215"/>
      <c r="U1560" s="215"/>
      <c r="V1560" s="219"/>
      <c r="W1560" s="219"/>
      <c r="Y1560" s="215"/>
      <c r="Z1560" s="215"/>
      <c r="AA1560" s="215"/>
      <c r="AB1560" s="215"/>
      <c r="AC1560" s="215"/>
      <c r="AD1560" s="215"/>
      <c r="AE1560" s="215"/>
      <c r="AF1560" s="215"/>
      <c r="AG1560" s="215"/>
      <c r="AH1560" s="215"/>
      <c r="AI1560" s="215"/>
      <c r="AJ1560" s="215"/>
      <c r="AK1560" s="215"/>
      <c r="AM1560" s="220"/>
    </row>
    <row r="1561" spans="2:39" x14ac:dyDescent="0.3">
      <c r="B1561" s="215"/>
      <c r="C1561" s="215"/>
      <c r="D1561" s="215"/>
      <c r="E1561" s="215"/>
      <c r="F1561" s="215"/>
      <c r="G1561" s="215"/>
      <c r="H1561" s="215"/>
      <c r="I1561" s="216"/>
      <c r="J1561" s="216"/>
      <c r="K1561" s="217"/>
      <c r="L1561" s="217"/>
      <c r="M1561" s="217"/>
      <c r="N1561" s="217"/>
      <c r="O1561" s="216"/>
      <c r="P1561" s="217"/>
      <c r="Q1561" s="216"/>
      <c r="R1561" s="215"/>
      <c r="S1561" s="218"/>
      <c r="T1561" s="215"/>
      <c r="U1561" s="215"/>
      <c r="V1561" s="219"/>
      <c r="W1561" s="219"/>
      <c r="Y1561" s="215"/>
      <c r="Z1561" s="215"/>
      <c r="AA1561" s="215"/>
      <c r="AB1561" s="215"/>
      <c r="AC1561" s="215"/>
      <c r="AD1561" s="215"/>
      <c r="AE1561" s="215"/>
      <c r="AF1561" s="215"/>
      <c r="AG1561" s="215"/>
      <c r="AH1561" s="215"/>
      <c r="AI1561" s="215"/>
      <c r="AJ1561" s="215"/>
      <c r="AK1561" s="215"/>
      <c r="AM1561" s="220"/>
    </row>
    <row r="1562" spans="2:39" x14ac:dyDescent="0.3">
      <c r="B1562" s="215"/>
      <c r="C1562" s="215"/>
      <c r="D1562" s="215"/>
      <c r="E1562" s="215"/>
      <c r="F1562" s="215"/>
      <c r="G1562" s="215"/>
      <c r="H1562" s="215"/>
      <c r="I1562" s="216"/>
      <c r="J1562" s="216"/>
      <c r="K1562" s="217"/>
      <c r="L1562" s="217"/>
      <c r="M1562" s="217"/>
      <c r="N1562" s="217"/>
      <c r="O1562" s="216"/>
      <c r="P1562" s="217"/>
      <c r="Q1562" s="216"/>
      <c r="R1562" s="215"/>
      <c r="S1562" s="218"/>
      <c r="T1562" s="215"/>
      <c r="U1562" s="215"/>
      <c r="V1562" s="219"/>
      <c r="W1562" s="219"/>
      <c r="Y1562" s="215"/>
      <c r="Z1562" s="215"/>
      <c r="AA1562" s="215"/>
      <c r="AB1562" s="215"/>
      <c r="AC1562" s="215"/>
      <c r="AD1562" s="215"/>
      <c r="AE1562" s="215"/>
      <c r="AF1562" s="215"/>
      <c r="AG1562" s="215"/>
      <c r="AH1562" s="215"/>
      <c r="AI1562" s="215"/>
      <c r="AJ1562" s="215"/>
      <c r="AK1562" s="215"/>
      <c r="AM1562" s="220"/>
    </row>
    <row r="1563" spans="2:39" x14ac:dyDescent="0.3">
      <c r="B1563" s="215"/>
      <c r="C1563" s="215"/>
      <c r="D1563" s="215"/>
      <c r="E1563" s="215"/>
      <c r="F1563" s="215"/>
      <c r="G1563" s="215"/>
      <c r="H1563" s="215"/>
      <c r="I1563" s="216"/>
      <c r="J1563" s="216"/>
      <c r="K1563" s="217"/>
      <c r="L1563" s="217"/>
      <c r="M1563" s="217"/>
      <c r="N1563" s="217"/>
      <c r="O1563" s="216"/>
      <c r="P1563" s="217"/>
      <c r="Q1563" s="216"/>
      <c r="R1563" s="215"/>
      <c r="S1563" s="218"/>
      <c r="T1563" s="215"/>
      <c r="U1563" s="215"/>
      <c r="V1563" s="219"/>
      <c r="W1563" s="219"/>
      <c r="Y1563" s="215"/>
      <c r="Z1563" s="215"/>
      <c r="AA1563" s="215"/>
      <c r="AB1563" s="215"/>
      <c r="AC1563" s="215"/>
      <c r="AD1563" s="215"/>
      <c r="AE1563" s="215"/>
      <c r="AF1563" s="215"/>
      <c r="AG1563" s="215"/>
      <c r="AH1563" s="215"/>
      <c r="AI1563" s="215"/>
      <c r="AJ1563" s="215"/>
      <c r="AK1563" s="215"/>
      <c r="AM1563" s="220"/>
    </row>
    <row r="1564" spans="2:39" x14ac:dyDescent="0.3">
      <c r="B1564" s="215"/>
      <c r="C1564" s="215"/>
      <c r="D1564" s="215"/>
      <c r="E1564" s="215"/>
      <c r="F1564" s="215"/>
      <c r="G1564" s="215"/>
      <c r="H1564" s="215"/>
      <c r="I1564" s="216"/>
      <c r="J1564" s="216"/>
      <c r="K1564" s="217"/>
      <c r="L1564" s="217"/>
      <c r="M1564" s="217"/>
      <c r="N1564" s="217"/>
      <c r="O1564" s="216"/>
      <c r="P1564" s="217"/>
      <c r="Q1564" s="216"/>
      <c r="R1564" s="215"/>
      <c r="S1564" s="218"/>
      <c r="T1564" s="215"/>
      <c r="U1564" s="215"/>
      <c r="V1564" s="219"/>
      <c r="W1564" s="219"/>
      <c r="Y1564" s="215"/>
      <c r="Z1564" s="215"/>
      <c r="AA1564" s="215"/>
      <c r="AB1564" s="215"/>
      <c r="AC1564" s="215"/>
      <c r="AD1564" s="215"/>
      <c r="AE1564" s="215"/>
      <c r="AF1564" s="215"/>
      <c r="AG1564" s="215"/>
      <c r="AH1564" s="215"/>
      <c r="AI1564" s="215"/>
      <c r="AJ1564" s="215"/>
      <c r="AK1564" s="215"/>
      <c r="AM1564" s="220"/>
    </row>
    <row r="1565" spans="2:39" x14ac:dyDescent="0.3">
      <c r="B1565" s="215"/>
      <c r="C1565" s="215"/>
      <c r="D1565" s="215"/>
      <c r="E1565" s="215"/>
      <c r="F1565" s="215"/>
      <c r="G1565" s="215"/>
      <c r="H1565" s="215"/>
      <c r="I1565" s="216"/>
      <c r="J1565" s="216"/>
      <c r="K1565" s="217"/>
      <c r="L1565" s="217"/>
      <c r="M1565" s="217"/>
      <c r="N1565" s="217"/>
      <c r="O1565" s="216"/>
      <c r="P1565" s="217"/>
      <c r="Q1565" s="216"/>
      <c r="R1565" s="215"/>
      <c r="S1565" s="218"/>
      <c r="T1565" s="215"/>
      <c r="U1565" s="215"/>
      <c r="V1565" s="219"/>
      <c r="W1565" s="219"/>
      <c r="Y1565" s="215"/>
      <c r="Z1565" s="215"/>
      <c r="AA1565" s="215"/>
      <c r="AB1565" s="215"/>
      <c r="AC1565" s="215"/>
      <c r="AD1565" s="215"/>
      <c r="AE1565" s="215"/>
      <c r="AF1565" s="215"/>
      <c r="AG1565" s="215"/>
      <c r="AH1565" s="215"/>
      <c r="AI1565" s="215"/>
      <c r="AJ1565" s="215"/>
      <c r="AK1565" s="215"/>
      <c r="AM1565" s="220"/>
    </row>
    <row r="1566" spans="2:39" x14ac:dyDescent="0.3">
      <c r="B1566" s="215"/>
      <c r="C1566" s="215"/>
      <c r="D1566" s="215"/>
      <c r="E1566" s="215"/>
      <c r="F1566" s="215"/>
      <c r="G1566" s="215"/>
      <c r="H1566" s="215"/>
      <c r="I1566" s="216"/>
      <c r="J1566" s="216"/>
      <c r="K1566" s="217"/>
      <c r="L1566" s="217"/>
      <c r="M1566" s="217"/>
      <c r="N1566" s="217"/>
      <c r="O1566" s="216"/>
      <c r="P1566" s="217"/>
      <c r="Q1566" s="216"/>
      <c r="R1566" s="215"/>
      <c r="S1566" s="218"/>
      <c r="T1566" s="215"/>
      <c r="U1566" s="215"/>
      <c r="V1566" s="219"/>
      <c r="W1566" s="219"/>
      <c r="Y1566" s="215"/>
      <c r="Z1566" s="215"/>
      <c r="AA1566" s="215"/>
      <c r="AB1566" s="215"/>
      <c r="AC1566" s="215"/>
      <c r="AD1566" s="215"/>
      <c r="AE1566" s="215"/>
      <c r="AF1566" s="215"/>
      <c r="AG1566" s="215"/>
      <c r="AH1566" s="215"/>
      <c r="AI1566" s="215"/>
      <c r="AJ1566" s="215"/>
      <c r="AK1566" s="215"/>
      <c r="AM1566" s="220"/>
    </row>
    <row r="1567" spans="2:39" x14ac:dyDescent="0.3">
      <c r="B1567" s="215"/>
      <c r="C1567" s="215"/>
      <c r="D1567" s="215"/>
      <c r="E1567" s="215"/>
      <c r="F1567" s="215"/>
      <c r="G1567" s="215"/>
      <c r="H1567" s="215"/>
      <c r="I1567" s="216"/>
      <c r="J1567" s="216"/>
      <c r="K1567" s="217"/>
      <c r="L1567" s="217"/>
      <c r="M1567" s="217"/>
      <c r="N1567" s="217"/>
      <c r="O1567" s="216"/>
      <c r="P1567" s="217"/>
      <c r="Q1567" s="216"/>
      <c r="R1567" s="215"/>
      <c r="S1567" s="218"/>
      <c r="T1567" s="215"/>
      <c r="U1567" s="215"/>
      <c r="V1567" s="219"/>
      <c r="W1567" s="219"/>
      <c r="Y1567" s="215"/>
      <c r="Z1567" s="215"/>
      <c r="AA1567" s="215"/>
      <c r="AB1567" s="215"/>
      <c r="AC1567" s="215"/>
      <c r="AD1567" s="215"/>
      <c r="AE1567" s="215"/>
      <c r="AF1567" s="215"/>
      <c r="AG1567" s="215"/>
      <c r="AH1567" s="215"/>
      <c r="AI1567" s="215"/>
      <c r="AJ1567" s="215"/>
      <c r="AK1567" s="215"/>
      <c r="AM1567" s="220"/>
    </row>
    <row r="1568" spans="2:39" x14ac:dyDescent="0.3">
      <c r="B1568" s="215"/>
      <c r="C1568" s="215"/>
      <c r="D1568" s="215"/>
      <c r="E1568" s="215"/>
      <c r="F1568" s="215"/>
      <c r="G1568" s="215"/>
      <c r="H1568" s="215"/>
      <c r="I1568" s="216"/>
      <c r="J1568" s="216"/>
      <c r="K1568" s="217"/>
      <c r="L1568" s="217"/>
      <c r="M1568" s="217"/>
      <c r="N1568" s="217"/>
      <c r="O1568" s="216"/>
      <c r="P1568" s="217"/>
      <c r="Q1568" s="216"/>
      <c r="R1568" s="215"/>
      <c r="S1568" s="218"/>
      <c r="T1568" s="215"/>
      <c r="U1568" s="215"/>
      <c r="V1568" s="219"/>
      <c r="W1568" s="219"/>
      <c r="Y1568" s="215"/>
      <c r="Z1568" s="215"/>
      <c r="AA1568" s="215"/>
      <c r="AB1568" s="215"/>
      <c r="AC1568" s="215"/>
      <c r="AD1568" s="215"/>
      <c r="AE1568" s="215"/>
      <c r="AF1568" s="215"/>
      <c r="AG1568" s="215"/>
      <c r="AH1568" s="215"/>
      <c r="AI1568" s="215"/>
      <c r="AJ1568" s="215"/>
      <c r="AK1568" s="215"/>
      <c r="AM1568" s="220"/>
    </row>
    <row r="1569" spans="2:39" x14ac:dyDescent="0.3">
      <c r="B1569" s="215"/>
      <c r="C1569" s="215"/>
      <c r="D1569" s="215"/>
      <c r="E1569" s="215"/>
      <c r="F1569" s="215"/>
      <c r="G1569" s="215"/>
      <c r="H1569" s="215"/>
      <c r="I1569" s="216"/>
      <c r="J1569" s="216"/>
      <c r="K1569" s="217"/>
      <c r="L1569" s="217"/>
      <c r="M1569" s="217"/>
      <c r="N1569" s="217"/>
      <c r="O1569" s="216"/>
      <c r="P1569" s="217"/>
      <c r="Q1569" s="216"/>
      <c r="R1569" s="215"/>
      <c r="S1569" s="218"/>
      <c r="T1569" s="215"/>
      <c r="U1569" s="215"/>
      <c r="V1569" s="219"/>
      <c r="W1569" s="219"/>
      <c r="Y1569" s="215"/>
      <c r="Z1569" s="215"/>
      <c r="AA1569" s="215"/>
      <c r="AB1569" s="215"/>
      <c r="AC1569" s="215"/>
      <c r="AD1569" s="215"/>
      <c r="AE1569" s="215"/>
      <c r="AF1569" s="215"/>
      <c r="AG1569" s="215"/>
      <c r="AH1569" s="215"/>
      <c r="AI1569" s="215"/>
      <c r="AJ1569" s="215"/>
      <c r="AK1569" s="215"/>
      <c r="AM1569" s="220"/>
    </row>
    <row r="1570" spans="2:39" x14ac:dyDescent="0.3">
      <c r="B1570" s="215"/>
      <c r="C1570" s="215"/>
      <c r="D1570" s="215"/>
      <c r="E1570" s="215"/>
      <c r="F1570" s="215"/>
      <c r="G1570" s="215"/>
      <c r="H1570" s="215"/>
      <c r="I1570" s="216"/>
      <c r="J1570" s="216"/>
      <c r="K1570" s="217"/>
      <c r="L1570" s="217"/>
      <c r="M1570" s="217"/>
      <c r="N1570" s="217"/>
      <c r="O1570" s="216"/>
      <c r="P1570" s="217"/>
      <c r="Q1570" s="216"/>
      <c r="R1570" s="215"/>
      <c r="S1570" s="218"/>
      <c r="T1570" s="215"/>
      <c r="U1570" s="215"/>
      <c r="V1570" s="219"/>
      <c r="W1570" s="219"/>
      <c r="Y1570" s="215"/>
      <c r="Z1570" s="215"/>
      <c r="AA1570" s="215"/>
      <c r="AB1570" s="215"/>
      <c r="AC1570" s="215"/>
      <c r="AD1570" s="215"/>
      <c r="AE1570" s="215"/>
      <c r="AF1570" s="215"/>
      <c r="AG1570" s="215"/>
      <c r="AH1570" s="215"/>
      <c r="AI1570" s="215"/>
      <c r="AJ1570" s="215"/>
      <c r="AK1570" s="215"/>
      <c r="AM1570" s="220"/>
    </row>
    <row r="1571" spans="2:39" x14ac:dyDescent="0.3">
      <c r="B1571" s="215"/>
      <c r="C1571" s="215"/>
      <c r="D1571" s="215"/>
      <c r="E1571" s="215"/>
      <c r="F1571" s="215"/>
      <c r="G1571" s="215"/>
      <c r="H1571" s="215"/>
      <c r="I1571" s="216"/>
      <c r="J1571" s="216"/>
      <c r="K1571" s="217"/>
      <c r="L1571" s="217"/>
      <c r="M1571" s="217"/>
      <c r="N1571" s="217"/>
      <c r="O1571" s="216"/>
      <c r="P1571" s="217"/>
      <c r="Q1571" s="216"/>
      <c r="R1571" s="215"/>
      <c r="S1571" s="218"/>
      <c r="T1571" s="215"/>
      <c r="U1571" s="215"/>
      <c r="V1571" s="219"/>
      <c r="W1571" s="219"/>
      <c r="Y1571" s="215"/>
      <c r="Z1571" s="215"/>
      <c r="AA1571" s="215"/>
      <c r="AB1571" s="215"/>
      <c r="AC1571" s="215"/>
      <c r="AD1571" s="215"/>
      <c r="AE1571" s="215"/>
      <c r="AF1571" s="215"/>
      <c r="AG1571" s="215"/>
      <c r="AH1571" s="215"/>
      <c r="AI1571" s="215"/>
      <c r="AJ1571" s="215"/>
      <c r="AK1571" s="215"/>
      <c r="AM1571" s="220"/>
    </row>
    <row r="1572" spans="2:39" x14ac:dyDescent="0.3">
      <c r="B1572" s="215"/>
      <c r="C1572" s="215"/>
      <c r="D1572" s="215"/>
      <c r="E1572" s="215"/>
      <c r="F1572" s="215"/>
      <c r="G1572" s="215"/>
      <c r="H1572" s="215"/>
      <c r="I1572" s="216"/>
      <c r="J1572" s="216"/>
      <c r="K1572" s="217"/>
      <c r="L1572" s="217"/>
      <c r="M1572" s="217"/>
      <c r="N1572" s="217"/>
      <c r="O1572" s="216"/>
      <c r="P1572" s="217"/>
      <c r="Q1572" s="216"/>
      <c r="R1572" s="215"/>
      <c r="S1572" s="218"/>
      <c r="T1572" s="215"/>
      <c r="U1572" s="215"/>
      <c r="V1572" s="219"/>
      <c r="W1572" s="219"/>
      <c r="Y1572" s="215"/>
      <c r="Z1572" s="215"/>
      <c r="AA1572" s="215"/>
      <c r="AB1572" s="215"/>
      <c r="AC1572" s="215"/>
      <c r="AD1572" s="215"/>
      <c r="AE1572" s="215"/>
      <c r="AF1572" s="215"/>
      <c r="AG1572" s="215"/>
      <c r="AH1572" s="215"/>
      <c r="AI1572" s="215"/>
      <c r="AJ1572" s="215"/>
      <c r="AK1572" s="215"/>
      <c r="AM1572" s="220"/>
    </row>
    <row r="1573" spans="2:39" x14ac:dyDescent="0.3">
      <c r="B1573" s="215"/>
      <c r="C1573" s="215"/>
      <c r="D1573" s="215"/>
      <c r="E1573" s="215"/>
      <c r="F1573" s="215"/>
      <c r="G1573" s="215"/>
      <c r="H1573" s="215"/>
      <c r="I1573" s="216"/>
      <c r="J1573" s="216"/>
      <c r="K1573" s="217"/>
      <c r="L1573" s="217"/>
      <c r="M1573" s="217"/>
      <c r="N1573" s="217"/>
      <c r="O1573" s="216"/>
      <c r="P1573" s="217"/>
      <c r="Q1573" s="216"/>
      <c r="R1573" s="215"/>
      <c r="S1573" s="218"/>
      <c r="T1573" s="215"/>
      <c r="U1573" s="215"/>
      <c r="V1573" s="219"/>
      <c r="W1573" s="219"/>
      <c r="Y1573" s="215"/>
      <c r="Z1573" s="215"/>
      <c r="AA1573" s="215"/>
      <c r="AB1573" s="215"/>
      <c r="AC1573" s="215"/>
      <c r="AD1573" s="215"/>
      <c r="AE1573" s="215"/>
      <c r="AF1573" s="215"/>
      <c r="AG1573" s="215"/>
      <c r="AH1573" s="215"/>
      <c r="AI1573" s="215"/>
      <c r="AJ1573" s="215"/>
      <c r="AK1573" s="215"/>
      <c r="AM1573" s="220"/>
    </row>
    <row r="1574" spans="2:39" x14ac:dyDescent="0.3">
      <c r="B1574" s="215"/>
      <c r="C1574" s="215"/>
      <c r="D1574" s="215"/>
      <c r="E1574" s="215"/>
      <c r="F1574" s="215"/>
      <c r="G1574" s="215"/>
      <c r="H1574" s="215"/>
      <c r="I1574" s="216"/>
      <c r="J1574" s="216"/>
      <c r="K1574" s="217"/>
      <c r="L1574" s="217"/>
      <c r="M1574" s="217"/>
      <c r="N1574" s="217"/>
      <c r="O1574" s="216"/>
      <c r="P1574" s="217"/>
      <c r="Q1574" s="216"/>
      <c r="R1574" s="215"/>
      <c r="S1574" s="218"/>
      <c r="T1574" s="215"/>
      <c r="U1574" s="215"/>
      <c r="V1574" s="219"/>
      <c r="W1574" s="219"/>
      <c r="Y1574" s="215"/>
      <c r="Z1574" s="215"/>
      <c r="AA1574" s="215"/>
      <c r="AB1574" s="215"/>
      <c r="AC1574" s="215"/>
      <c r="AD1574" s="215"/>
      <c r="AE1574" s="215"/>
      <c r="AF1574" s="215"/>
      <c r="AG1574" s="215"/>
      <c r="AH1574" s="215"/>
      <c r="AI1574" s="215"/>
      <c r="AJ1574" s="215"/>
      <c r="AK1574" s="215"/>
      <c r="AM1574" s="220"/>
    </row>
    <row r="1575" spans="2:39" x14ac:dyDescent="0.3">
      <c r="B1575" s="215"/>
      <c r="C1575" s="215"/>
      <c r="D1575" s="215"/>
      <c r="E1575" s="215"/>
      <c r="F1575" s="215"/>
      <c r="G1575" s="215"/>
      <c r="H1575" s="215"/>
      <c r="I1575" s="216"/>
      <c r="J1575" s="216"/>
      <c r="K1575" s="217"/>
      <c r="L1575" s="217"/>
      <c r="M1575" s="217"/>
      <c r="N1575" s="217"/>
      <c r="O1575" s="216"/>
      <c r="P1575" s="217"/>
      <c r="Q1575" s="216"/>
      <c r="R1575" s="215"/>
      <c r="S1575" s="218"/>
      <c r="T1575" s="215"/>
      <c r="U1575" s="215"/>
      <c r="V1575" s="219"/>
      <c r="W1575" s="219"/>
      <c r="Y1575" s="215"/>
      <c r="Z1575" s="215"/>
      <c r="AA1575" s="215"/>
      <c r="AB1575" s="215"/>
      <c r="AC1575" s="215"/>
      <c r="AD1575" s="215"/>
      <c r="AE1575" s="215"/>
      <c r="AF1575" s="215"/>
      <c r="AG1575" s="215"/>
      <c r="AH1575" s="215"/>
      <c r="AI1575" s="215"/>
      <c r="AJ1575" s="215"/>
      <c r="AK1575" s="215"/>
      <c r="AM1575" s="220"/>
    </row>
    <row r="1576" spans="2:39" x14ac:dyDescent="0.3">
      <c r="B1576" s="215"/>
      <c r="C1576" s="215"/>
      <c r="D1576" s="215"/>
      <c r="E1576" s="215"/>
      <c r="F1576" s="215"/>
      <c r="G1576" s="215"/>
      <c r="H1576" s="215"/>
      <c r="I1576" s="216"/>
      <c r="J1576" s="216"/>
      <c r="K1576" s="217"/>
      <c r="L1576" s="217"/>
      <c r="M1576" s="217"/>
      <c r="N1576" s="217"/>
      <c r="O1576" s="216"/>
      <c r="P1576" s="217"/>
      <c r="Q1576" s="216"/>
      <c r="R1576" s="215"/>
      <c r="S1576" s="218"/>
      <c r="T1576" s="215"/>
      <c r="U1576" s="215"/>
      <c r="V1576" s="219"/>
      <c r="W1576" s="219"/>
      <c r="Y1576" s="215"/>
      <c r="Z1576" s="215"/>
      <c r="AA1576" s="215"/>
      <c r="AB1576" s="215"/>
      <c r="AC1576" s="215"/>
      <c r="AD1576" s="215"/>
      <c r="AE1576" s="215"/>
      <c r="AF1576" s="215"/>
      <c r="AG1576" s="215"/>
      <c r="AH1576" s="215"/>
      <c r="AI1576" s="215"/>
      <c r="AJ1576" s="215"/>
      <c r="AK1576" s="215"/>
      <c r="AM1576" s="220"/>
    </row>
    <row r="1577" spans="2:39" x14ac:dyDescent="0.3">
      <c r="B1577" s="215"/>
      <c r="C1577" s="215"/>
      <c r="D1577" s="215"/>
      <c r="E1577" s="215"/>
      <c r="F1577" s="215"/>
      <c r="G1577" s="215"/>
      <c r="H1577" s="215"/>
      <c r="I1577" s="216"/>
      <c r="J1577" s="216"/>
      <c r="K1577" s="217"/>
      <c r="L1577" s="217"/>
      <c r="M1577" s="217"/>
      <c r="N1577" s="217"/>
      <c r="O1577" s="216"/>
      <c r="P1577" s="217"/>
      <c r="Q1577" s="216"/>
      <c r="R1577" s="215"/>
      <c r="S1577" s="218"/>
      <c r="T1577" s="215"/>
      <c r="U1577" s="215"/>
      <c r="V1577" s="219"/>
      <c r="W1577" s="219"/>
      <c r="Y1577" s="215"/>
      <c r="Z1577" s="215"/>
      <c r="AA1577" s="215"/>
      <c r="AB1577" s="215"/>
      <c r="AC1577" s="215"/>
      <c r="AD1577" s="215"/>
      <c r="AE1577" s="215"/>
      <c r="AF1577" s="215"/>
      <c r="AG1577" s="215"/>
      <c r="AH1577" s="215"/>
      <c r="AI1577" s="215"/>
      <c r="AJ1577" s="215"/>
      <c r="AK1577" s="215"/>
      <c r="AM1577" s="220"/>
    </row>
    <row r="1578" spans="2:39" x14ac:dyDescent="0.3">
      <c r="B1578" s="215"/>
      <c r="C1578" s="215"/>
      <c r="D1578" s="215"/>
      <c r="E1578" s="215"/>
      <c r="F1578" s="215"/>
      <c r="G1578" s="215"/>
      <c r="H1578" s="215"/>
      <c r="I1578" s="216"/>
      <c r="J1578" s="216"/>
      <c r="K1578" s="217"/>
      <c r="L1578" s="217"/>
      <c r="M1578" s="217"/>
      <c r="N1578" s="217"/>
      <c r="O1578" s="216"/>
      <c r="P1578" s="217"/>
      <c r="Q1578" s="216"/>
      <c r="R1578" s="215"/>
      <c r="S1578" s="218"/>
      <c r="T1578" s="215"/>
      <c r="U1578" s="215"/>
      <c r="V1578" s="219"/>
      <c r="W1578" s="219"/>
      <c r="Y1578" s="215"/>
      <c r="Z1578" s="215"/>
      <c r="AA1578" s="215"/>
      <c r="AB1578" s="215"/>
      <c r="AC1578" s="215"/>
      <c r="AD1578" s="215"/>
      <c r="AE1578" s="215"/>
      <c r="AF1578" s="215"/>
      <c r="AG1578" s="215"/>
      <c r="AH1578" s="215"/>
      <c r="AI1578" s="215"/>
      <c r="AJ1578" s="215"/>
      <c r="AK1578" s="215"/>
      <c r="AM1578" s="220"/>
    </row>
    <row r="1579" spans="2:39" x14ac:dyDescent="0.3">
      <c r="B1579" s="215"/>
      <c r="C1579" s="215"/>
      <c r="D1579" s="215"/>
      <c r="E1579" s="215"/>
      <c r="F1579" s="215"/>
      <c r="G1579" s="215"/>
      <c r="H1579" s="215"/>
      <c r="I1579" s="216"/>
      <c r="J1579" s="216"/>
      <c r="K1579" s="217"/>
      <c r="L1579" s="217"/>
      <c r="M1579" s="217"/>
      <c r="N1579" s="217"/>
      <c r="O1579" s="216"/>
      <c r="P1579" s="217"/>
      <c r="Q1579" s="216"/>
      <c r="R1579" s="215"/>
      <c r="S1579" s="218"/>
      <c r="T1579" s="215"/>
      <c r="U1579" s="215"/>
      <c r="V1579" s="219"/>
      <c r="W1579" s="219"/>
      <c r="Y1579" s="215"/>
      <c r="Z1579" s="215"/>
      <c r="AA1579" s="215"/>
      <c r="AB1579" s="215"/>
      <c r="AC1579" s="215"/>
      <c r="AD1579" s="215"/>
      <c r="AE1579" s="215"/>
      <c r="AF1579" s="215"/>
      <c r="AG1579" s="215"/>
      <c r="AH1579" s="215"/>
      <c r="AI1579" s="215"/>
      <c r="AJ1579" s="215"/>
      <c r="AK1579" s="215"/>
      <c r="AM1579" s="220"/>
    </row>
    <row r="1580" spans="2:39" x14ac:dyDescent="0.3">
      <c r="B1580" s="215"/>
      <c r="C1580" s="215"/>
      <c r="D1580" s="215"/>
      <c r="E1580" s="215"/>
      <c r="F1580" s="215"/>
      <c r="G1580" s="215"/>
      <c r="H1580" s="215"/>
      <c r="I1580" s="216"/>
      <c r="J1580" s="216"/>
      <c r="K1580" s="217"/>
      <c r="L1580" s="217"/>
      <c r="M1580" s="217"/>
      <c r="N1580" s="217"/>
      <c r="O1580" s="216"/>
      <c r="P1580" s="217"/>
      <c r="Q1580" s="216"/>
      <c r="R1580" s="215"/>
      <c r="S1580" s="218"/>
      <c r="T1580" s="215"/>
      <c r="U1580" s="215"/>
      <c r="V1580" s="219"/>
      <c r="W1580" s="219"/>
      <c r="Y1580" s="215"/>
      <c r="Z1580" s="215"/>
      <c r="AA1580" s="215"/>
      <c r="AB1580" s="215"/>
      <c r="AC1580" s="215"/>
      <c r="AD1580" s="215"/>
      <c r="AE1580" s="215"/>
      <c r="AF1580" s="215"/>
      <c r="AG1580" s="215"/>
      <c r="AH1580" s="215"/>
      <c r="AI1580" s="215"/>
      <c r="AJ1580" s="215"/>
      <c r="AK1580" s="215"/>
      <c r="AM1580" s="220"/>
    </row>
    <row r="1581" spans="2:39" x14ac:dyDescent="0.3">
      <c r="B1581" s="215"/>
      <c r="C1581" s="215"/>
      <c r="D1581" s="215"/>
      <c r="E1581" s="215"/>
      <c r="F1581" s="215"/>
      <c r="G1581" s="215"/>
      <c r="H1581" s="215"/>
      <c r="I1581" s="216"/>
      <c r="J1581" s="216"/>
      <c r="K1581" s="217"/>
      <c r="L1581" s="217"/>
      <c r="M1581" s="217"/>
      <c r="N1581" s="217"/>
      <c r="O1581" s="216"/>
      <c r="P1581" s="217"/>
      <c r="Q1581" s="216"/>
      <c r="R1581" s="215"/>
      <c r="S1581" s="218"/>
      <c r="T1581" s="215"/>
      <c r="U1581" s="215"/>
      <c r="V1581" s="219"/>
      <c r="W1581" s="219"/>
      <c r="Y1581" s="215"/>
      <c r="Z1581" s="215"/>
      <c r="AA1581" s="215"/>
      <c r="AB1581" s="215"/>
      <c r="AC1581" s="215"/>
      <c r="AD1581" s="215"/>
      <c r="AE1581" s="215"/>
      <c r="AF1581" s="215"/>
      <c r="AG1581" s="215"/>
      <c r="AH1581" s="215"/>
      <c r="AI1581" s="215"/>
      <c r="AJ1581" s="215"/>
      <c r="AK1581" s="215"/>
      <c r="AM1581" s="220"/>
    </row>
    <row r="1582" spans="2:39" x14ac:dyDescent="0.3">
      <c r="B1582" s="215"/>
      <c r="C1582" s="215"/>
      <c r="D1582" s="215"/>
      <c r="E1582" s="215"/>
      <c r="F1582" s="215"/>
      <c r="G1582" s="215"/>
      <c r="H1582" s="215"/>
      <c r="I1582" s="216"/>
      <c r="J1582" s="216"/>
      <c r="K1582" s="217"/>
      <c r="L1582" s="217"/>
      <c r="M1582" s="217"/>
      <c r="N1582" s="217"/>
      <c r="O1582" s="216"/>
      <c r="P1582" s="217"/>
      <c r="Q1582" s="216"/>
      <c r="R1582" s="215"/>
      <c r="S1582" s="218"/>
      <c r="T1582" s="215"/>
      <c r="U1582" s="215"/>
      <c r="V1582" s="219"/>
      <c r="W1582" s="219"/>
      <c r="Y1582" s="215"/>
      <c r="Z1582" s="215"/>
      <c r="AA1582" s="215"/>
      <c r="AB1582" s="215"/>
      <c r="AC1582" s="215"/>
      <c r="AD1582" s="215"/>
      <c r="AE1582" s="215"/>
      <c r="AF1582" s="215"/>
      <c r="AG1582" s="215"/>
      <c r="AH1582" s="215"/>
      <c r="AI1582" s="215"/>
      <c r="AJ1582" s="215"/>
      <c r="AK1582" s="215"/>
      <c r="AM1582" s="220"/>
    </row>
    <row r="1583" spans="2:39" x14ac:dyDescent="0.3">
      <c r="B1583" s="215"/>
      <c r="C1583" s="215"/>
      <c r="D1583" s="215"/>
      <c r="E1583" s="215"/>
      <c r="F1583" s="215"/>
      <c r="G1583" s="215"/>
      <c r="H1583" s="215"/>
      <c r="I1583" s="216"/>
      <c r="J1583" s="216"/>
      <c r="K1583" s="217"/>
      <c r="L1583" s="217"/>
      <c r="M1583" s="217"/>
      <c r="N1583" s="217"/>
      <c r="O1583" s="216"/>
      <c r="P1583" s="217"/>
      <c r="Q1583" s="216"/>
      <c r="R1583" s="215"/>
      <c r="S1583" s="218"/>
      <c r="T1583" s="215"/>
      <c r="U1583" s="215"/>
      <c r="V1583" s="219"/>
      <c r="W1583" s="219"/>
      <c r="Y1583" s="215"/>
      <c r="Z1583" s="215"/>
      <c r="AA1583" s="215"/>
      <c r="AB1583" s="215"/>
      <c r="AC1583" s="215"/>
      <c r="AD1583" s="215"/>
      <c r="AE1583" s="215"/>
      <c r="AF1583" s="215"/>
      <c r="AG1583" s="215"/>
      <c r="AH1583" s="215"/>
      <c r="AI1583" s="215"/>
      <c r="AJ1583" s="215"/>
      <c r="AK1583" s="215"/>
      <c r="AM1583" s="220"/>
    </row>
    <row r="1584" spans="2:39" x14ac:dyDescent="0.3">
      <c r="B1584" s="215"/>
      <c r="C1584" s="215"/>
      <c r="D1584" s="215"/>
      <c r="E1584" s="215"/>
      <c r="F1584" s="215"/>
      <c r="G1584" s="215"/>
      <c r="H1584" s="215"/>
      <c r="I1584" s="216"/>
      <c r="J1584" s="216"/>
      <c r="K1584" s="217"/>
      <c r="L1584" s="217"/>
      <c r="M1584" s="217"/>
      <c r="N1584" s="217"/>
      <c r="O1584" s="216"/>
      <c r="P1584" s="217"/>
      <c r="Q1584" s="216"/>
      <c r="R1584" s="215"/>
      <c r="S1584" s="218"/>
      <c r="T1584" s="215"/>
      <c r="U1584" s="215"/>
      <c r="V1584" s="219"/>
      <c r="W1584" s="219"/>
      <c r="Y1584" s="215"/>
      <c r="Z1584" s="215"/>
      <c r="AA1584" s="215"/>
      <c r="AB1584" s="215"/>
      <c r="AC1584" s="215"/>
      <c r="AD1584" s="215"/>
      <c r="AE1584" s="215"/>
      <c r="AF1584" s="215"/>
      <c r="AG1584" s="215"/>
      <c r="AH1584" s="215"/>
      <c r="AI1584" s="215"/>
      <c r="AJ1584" s="215"/>
      <c r="AK1584" s="215"/>
      <c r="AM1584" s="220"/>
    </row>
    <row r="1585" spans="2:39" x14ac:dyDescent="0.3">
      <c r="B1585" s="215"/>
      <c r="C1585" s="215"/>
      <c r="D1585" s="215"/>
      <c r="E1585" s="215"/>
      <c r="F1585" s="215"/>
      <c r="G1585" s="215"/>
      <c r="H1585" s="215"/>
      <c r="I1585" s="216"/>
      <c r="J1585" s="216"/>
      <c r="K1585" s="217"/>
      <c r="L1585" s="217"/>
      <c r="M1585" s="217"/>
      <c r="N1585" s="217"/>
      <c r="O1585" s="216"/>
      <c r="P1585" s="217"/>
      <c r="Q1585" s="216"/>
      <c r="R1585" s="215"/>
      <c r="S1585" s="218"/>
      <c r="T1585" s="215"/>
      <c r="U1585" s="215"/>
      <c r="V1585" s="219"/>
      <c r="W1585" s="219"/>
      <c r="Y1585" s="215"/>
      <c r="Z1585" s="215"/>
      <c r="AA1585" s="215"/>
      <c r="AB1585" s="215"/>
      <c r="AC1585" s="215"/>
      <c r="AD1585" s="215"/>
      <c r="AE1585" s="215"/>
      <c r="AF1585" s="215"/>
      <c r="AG1585" s="215"/>
      <c r="AH1585" s="215"/>
      <c r="AI1585" s="215"/>
      <c r="AJ1585" s="215"/>
      <c r="AK1585" s="215"/>
      <c r="AM1585" s="220"/>
    </row>
    <row r="1586" spans="2:39" x14ac:dyDescent="0.3">
      <c r="B1586" s="215"/>
      <c r="C1586" s="215"/>
      <c r="D1586" s="215"/>
      <c r="E1586" s="215"/>
      <c r="F1586" s="215"/>
      <c r="G1586" s="215"/>
      <c r="H1586" s="215"/>
      <c r="I1586" s="216"/>
      <c r="J1586" s="216"/>
      <c r="K1586" s="217"/>
      <c r="L1586" s="217"/>
      <c r="M1586" s="217"/>
      <c r="N1586" s="217"/>
      <c r="O1586" s="216"/>
      <c r="P1586" s="217"/>
      <c r="Q1586" s="216"/>
      <c r="R1586" s="215"/>
      <c r="S1586" s="218"/>
      <c r="T1586" s="215"/>
      <c r="U1586" s="215"/>
      <c r="V1586" s="219"/>
      <c r="W1586" s="219"/>
      <c r="Y1586" s="215"/>
      <c r="Z1586" s="215"/>
      <c r="AA1586" s="215"/>
      <c r="AB1586" s="215"/>
      <c r="AC1586" s="215"/>
      <c r="AD1586" s="215"/>
      <c r="AE1586" s="215"/>
      <c r="AF1586" s="215"/>
      <c r="AG1586" s="215"/>
      <c r="AH1586" s="215"/>
      <c r="AI1586" s="215"/>
      <c r="AJ1586" s="215"/>
      <c r="AK1586" s="215"/>
      <c r="AM1586" s="220"/>
    </row>
    <row r="1587" spans="2:39" x14ac:dyDescent="0.3">
      <c r="B1587" s="215"/>
      <c r="C1587" s="215"/>
      <c r="D1587" s="215"/>
      <c r="E1587" s="215"/>
      <c r="F1587" s="215"/>
      <c r="G1587" s="215"/>
      <c r="H1587" s="215"/>
      <c r="I1587" s="216"/>
      <c r="J1587" s="216"/>
      <c r="K1587" s="217"/>
      <c r="L1587" s="217"/>
      <c r="M1587" s="217"/>
      <c r="N1587" s="217"/>
      <c r="O1587" s="216"/>
      <c r="P1587" s="217"/>
      <c r="Q1587" s="216"/>
      <c r="R1587" s="215"/>
      <c r="S1587" s="218"/>
      <c r="T1587" s="215"/>
      <c r="U1587" s="215"/>
      <c r="V1587" s="219"/>
      <c r="W1587" s="219"/>
      <c r="Y1587" s="215"/>
      <c r="Z1587" s="215"/>
      <c r="AA1587" s="215"/>
      <c r="AB1587" s="215"/>
      <c r="AC1587" s="215"/>
      <c r="AD1587" s="215"/>
      <c r="AE1587" s="215"/>
      <c r="AF1587" s="215"/>
      <c r="AG1587" s="215"/>
      <c r="AH1587" s="215"/>
      <c r="AI1587" s="215"/>
      <c r="AJ1587" s="215"/>
      <c r="AK1587" s="215"/>
      <c r="AM1587" s="220"/>
    </row>
    <row r="1588" spans="2:39" x14ac:dyDescent="0.3">
      <c r="B1588" s="215"/>
      <c r="C1588" s="215"/>
      <c r="D1588" s="215"/>
      <c r="E1588" s="215"/>
      <c r="F1588" s="215"/>
      <c r="G1588" s="215"/>
      <c r="H1588" s="215"/>
      <c r="I1588" s="216"/>
      <c r="J1588" s="216"/>
      <c r="K1588" s="217"/>
      <c r="L1588" s="217"/>
      <c r="M1588" s="217"/>
      <c r="N1588" s="217"/>
      <c r="O1588" s="216"/>
      <c r="P1588" s="217"/>
      <c r="Q1588" s="216"/>
      <c r="R1588" s="215"/>
      <c r="S1588" s="218"/>
      <c r="T1588" s="215"/>
      <c r="U1588" s="215"/>
      <c r="V1588" s="219"/>
      <c r="W1588" s="219"/>
      <c r="Y1588" s="215"/>
      <c r="Z1588" s="215"/>
      <c r="AA1588" s="215"/>
      <c r="AB1588" s="215"/>
      <c r="AC1588" s="215"/>
      <c r="AD1588" s="215"/>
      <c r="AE1588" s="215"/>
      <c r="AF1588" s="215"/>
      <c r="AG1588" s="215"/>
      <c r="AH1588" s="215"/>
      <c r="AI1588" s="215"/>
      <c r="AJ1588" s="215"/>
      <c r="AK1588" s="215"/>
      <c r="AM1588" s="220"/>
    </row>
    <row r="1589" spans="2:39" x14ac:dyDescent="0.3">
      <c r="B1589" s="215"/>
      <c r="C1589" s="215"/>
      <c r="D1589" s="215"/>
      <c r="E1589" s="215"/>
      <c r="F1589" s="215"/>
      <c r="G1589" s="215"/>
      <c r="H1589" s="215"/>
      <c r="I1589" s="216"/>
      <c r="J1589" s="216"/>
      <c r="K1589" s="217"/>
      <c r="L1589" s="217"/>
      <c r="M1589" s="217"/>
      <c r="N1589" s="217"/>
      <c r="O1589" s="216"/>
      <c r="P1589" s="217"/>
      <c r="Q1589" s="216"/>
      <c r="R1589" s="215"/>
      <c r="S1589" s="218"/>
      <c r="T1589" s="215"/>
      <c r="U1589" s="215"/>
      <c r="V1589" s="219"/>
      <c r="W1589" s="219"/>
      <c r="Y1589" s="215"/>
      <c r="Z1589" s="215"/>
      <c r="AA1589" s="215"/>
      <c r="AB1589" s="215"/>
      <c r="AC1589" s="215"/>
      <c r="AD1589" s="215"/>
      <c r="AE1589" s="215"/>
      <c r="AF1589" s="215"/>
      <c r="AG1589" s="215"/>
      <c r="AH1589" s="215"/>
      <c r="AI1589" s="215"/>
      <c r="AJ1589" s="215"/>
      <c r="AK1589" s="215"/>
      <c r="AM1589" s="220"/>
    </row>
    <row r="1590" spans="2:39" x14ac:dyDescent="0.3">
      <c r="B1590" s="215"/>
      <c r="C1590" s="215"/>
      <c r="D1590" s="215"/>
      <c r="E1590" s="215"/>
      <c r="F1590" s="215"/>
      <c r="G1590" s="215"/>
      <c r="H1590" s="215"/>
      <c r="I1590" s="216"/>
      <c r="J1590" s="216"/>
      <c r="K1590" s="217"/>
      <c r="L1590" s="217"/>
      <c r="M1590" s="217"/>
      <c r="N1590" s="217"/>
      <c r="O1590" s="216"/>
      <c r="P1590" s="217"/>
      <c r="Q1590" s="216"/>
      <c r="R1590" s="215"/>
      <c r="S1590" s="218"/>
      <c r="T1590" s="215"/>
      <c r="U1590" s="215"/>
      <c r="V1590" s="219"/>
      <c r="W1590" s="219"/>
      <c r="Y1590" s="215"/>
      <c r="Z1590" s="215"/>
      <c r="AA1590" s="215"/>
      <c r="AB1590" s="215"/>
      <c r="AC1590" s="215"/>
      <c r="AD1590" s="215"/>
      <c r="AE1590" s="215"/>
      <c r="AF1590" s="215"/>
      <c r="AG1590" s="215"/>
      <c r="AH1590" s="215"/>
      <c r="AI1590" s="215"/>
      <c r="AJ1590" s="215"/>
      <c r="AK1590" s="215"/>
      <c r="AM1590" s="220"/>
    </row>
    <row r="1591" spans="2:39" x14ac:dyDescent="0.3">
      <c r="B1591" s="215"/>
      <c r="C1591" s="215"/>
      <c r="D1591" s="215"/>
      <c r="E1591" s="215"/>
      <c r="F1591" s="215"/>
      <c r="G1591" s="215"/>
      <c r="H1591" s="215"/>
      <c r="I1591" s="216"/>
      <c r="J1591" s="216"/>
      <c r="K1591" s="217"/>
      <c r="L1591" s="217"/>
      <c r="M1591" s="217"/>
      <c r="N1591" s="217"/>
      <c r="O1591" s="216"/>
      <c r="P1591" s="217"/>
      <c r="Q1591" s="216"/>
      <c r="R1591" s="215"/>
      <c r="S1591" s="218"/>
      <c r="T1591" s="215"/>
      <c r="U1591" s="215"/>
      <c r="V1591" s="219"/>
      <c r="W1591" s="219"/>
      <c r="Y1591" s="215"/>
      <c r="Z1591" s="215"/>
      <c r="AA1591" s="215"/>
      <c r="AB1591" s="215"/>
      <c r="AC1591" s="215"/>
      <c r="AD1591" s="215"/>
      <c r="AE1591" s="215"/>
      <c r="AF1591" s="215"/>
      <c r="AG1591" s="215"/>
      <c r="AH1591" s="215"/>
      <c r="AI1591" s="215"/>
      <c r="AJ1591" s="215"/>
      <c r="AK1591" s="215"/>
      <c r="AM1591" s="220"/>
    </row>
    <row r="1592" spans="2:39" x14ac:dyDescent="0.3">
      <c r="B1592" s="215"/>
      <c r="C1592" s="215"/>
      <c r="D1592" s="215"/>
      <c r="E1592" s="215"/>
      <c r="F1592" s="215"/>
      <c r="G1592" s="215"/>
      <c r="H1592" s="215"/>
      <c r="I1592" s="216"/>
      <c r="J1592" s="216"/>
      <c r="K1592" s="217"/>
      <c r="L1592" s="217"/>
      <c r="M1592" s="217"/>
      <c r="N1592" s="217"/>
      <c r="O1592" s="216"/>
      <c r="P1592" s="217"/>
      <c r="Q1592" s="216"/>
      <c r="R1592" s="215"/>
      <c r="S1592" s="218"/>
      <c r="T1592" s="215"/>
      <c r="U1592" s="215"/>
      <c r="V1592" s="219"/>
      <c r="W1592" s="219"/>
      <c r="Y1592" s="215"/>
      <c r="Z1592" s="215"/>
      <c r="AA1592" s="215"/>
      <c r="AB1592" s="215"/>
      <c r="AC1592" s="215"/>
      <c r="AD1592" s="215"/>
      <c r="AE1592" s="215"/>
      <c r="AF1592" s="215"/>
      <c r="AG1592" s="215"/>
      <c r="AH1592" s="215"/>
      <c r="AI1592" s="215"/>
      <c r="AJ1592" s="215"/>
      <c r="AK1592" s="215"/>
      <c r="AM1592" s="220"/>
    </row>
    <row r="1593" spans="2:39" x14ac:dyDescent="0.3">
      <c r="B1593" s="215"/>
      <c r="C1593" s="215"/>
      <c r="D1593" s="215"/>
      <c r="E1593" s="215"/>
      <c r="F1593" s="215"/>
      <c r="G1593" s="215"/>
      <c r="H1593" s="215"/>
      <c r="I1593" s="216"/>
      <c r="J1593" s="216"/>
      <c r="K1593" s="217"/>
      <c r="L1593" s="217"/>
      <c r="M1593" s="217"/>
      <c r="N1593" s="217"/>
      <c r="O1593" s="216"/>
      <c r="P1593" s="217"/>
      <c r="Q1593" s="216"/>
      <c r="R1593" s="215"/>
      <c r="S1593" s="218"/>
      <c r="T1593" s="215"/>
      <c r="U1593" s="215"/>
      <c r="V1593" s="219"/>
      <c r="W1593" s="219"/>
      <c r="Y1593" s="215"/>
      <c r="Z1593" s="215"/>
      <c r="AA1593" s="215"/>
      <c r="AB1593" s="215"/>
      <c r="AC1593" s="215"/>
      <c r="AD1593" s="215"/>
      <c r="AE1593" s="215"/>
      <c r="AF1593" s="215"/>
      <c r="AG1593" s="215"/>
      <c r="AH1593" s="215"/>
      <c r="AI1593" s="215"/>
      <c r="AJ1593" s="215"/>
      <c r="AK1593" s="215"/>
      <c r="AM1593" s="220"/>
    </row>
    <row r="1594" spans="2:39" x14ac:dyDescent="0.3">
      <c r="B1594" s="215"/>
      <c r="C1594" s="215"/>
      <c r="D1594" s="215"/>
      <c r="E1594" s="215"/>
      <c r="F1594" s="215"/>
      <c r="G1594" s="215"/>
      <c r="H1594" s="215"/>
      <c r="I1594" s="216"/>
      <c r="J1594" s="216"/>
      <c r="K1594" s="217"/>
      <c r="L1594" s="217"/>
      <c r="M1594" s="217"/>
      <c r="N1594" s="217"/>
      <c r="O1594" s="216"/>
      <c r="P1594" s="217"/>
      <c r="Q1594" s="216"/>
      <c r="R1594" s="215"/>
      <c r="S1594" s="218"/>
      <c r="T1594" s="215"/>
      <c r="U1594" s="215"/>
      <c r="V1594" s="219"/>
      <c r="W1594" s="219"/>
      <c r="Y1594" s="215"/>
      <c r="Z1594" s="215"/>
      <c r="AA1594" s="215"/>
      <c r="AB1594" s="215"/>
      <c r="AC1594" s="215"/>
      <c r="AD1594" s="215"/>
      <c r="AE1594" s="215"/>
      <c r="AF1594" s="215"/>
      <c r="AG1594" s="215"/>
      <c r="AH1594" s="215"/>
      <c r="AI1594" s="215"/>
      <c r="AJ1594" s="215"/>
      <c r="AK1594" s="215"/>
      <c r="AM1594" s="220"/>
    </row>
    <row r="1595" spans="2:39" x14ac:dyDescent="0.3">
      <c r="B1595" s="215"/>
      <c r="C1595" s="215"/>
      <c r="D1595" s="215"/>
      <c r="E1595" s="215"/>
      <c r="F1595" s="215"/>
      <c r="G1595" s="215"/>
      <c r="H1595" s="215"/>
      <c r="I1595" s="216"/>
      <c r="J1595" s="216"/>
      <c r="K1595" s="217"/>
      <c r="L1595" s="217"/>
      <c r="M1595" s="217"/>
      <c r="N1595" s="217"/>
      <c r="O1595" s="216"/>
      <c r="P1595" s="217"/>
      <c r="Q1595" s="216"/>
      <c r="R1595" s="215"/>
      <c r="S1595" s="218"/>
      <c r="T1595" s="215"/>
      <c r="U1595" s="215"/>
      <c r="V1595" s="219"/>
      <c r="W1595" s="219"/>
      <c r="Y1595" s="215"/>
      <c r="Z1595" s="215"/>
      <c r="AA1595" s="215"/>
      <c r="AB1595" s="215"/>
      <c r="AC1595" s="215"/>
      <c r="AD1595" s="215"/>
      <c r="AE1595" s="215"/>
      <c r="AF1595" s="215"/>
      <c r="AG1595" s="215"/>
      <c r="AH1595" s="215"/>
      <c r="AI1595" s="215"/>
      <c r="AJ1595" s="215"/>
      <c r="AK1595" s="215"/>
      <c r="AM1595" s="220"/>
    </row>
    <row r="1596" spans="2:39" x14ac:dyDescent="0.3">
      <c r="B1596" s="215"/>
      <c r="C1596" s="215"/>
      <c r="D1596" s="215"/>
      <c r="E1596" s="215"/>
      <c r="F1596" s="215"/>
      <c r="G1596" s="215"/>
      <c r="H1596" s="215"/>
      <c r="I1596" s="216"/>
      <c r="J1596" s="216"/>
      <c r="K1596" s="217"/>
      <c r="L1596" s="217"/>
      <c r="M1596" s="217"/>
      <c r="N1596" s="217"/>
      <c r="O1596" s="216"/>
      <c r="P1596" s="217"/>
      <c r="Q1596" s="216"/>
      <c r="R1596" s="215"/>
      <c r="S1596" s="218"/>
      <c r="T1596" s="215"/>
      <c r="U1596" s="215"/>
      <c r="V1596" s="219"/>
      <c r="W1596" s="219"/>
      <c r="Y1596" s="215"/>
      <c r="Z1596" s="215"/>
      <c r="AA1596" s="215"/>
      <c r="AB1596" s="215"/>
      <c r="AC1596" s="215"/>
      <c r="AD1596" s="215"/>
      <c r="AE1596" s="215"/>
      <c r="AF1596" s="215"/>
      <c r="AG1596" s="215"/>
      <c r="AH1596" s="215"/>
      <c r="AI1596" s="215"/>
      <c r="AJ1596" s="215"/>
      <c r="AK1596" s="215"/>
      <c r="AM1596" s="220"/>
    </row>
    <row r="1597" spans="2:39" x14ac:dyDescent="0.3">
      <c r="B1597" s="215"/>
      <c r="C1597" s="215"/>
      <c r="D1597" s="215"/>
      <c r="E1597" s="215"/>
      <c r="F1597" s="215"/>
      <c r="G1597" s="215"/>
      <c r="H1597" s="215"/>
      <c r="I1597" s="216"/>
      <c r="J1597" s="216"/>
      <c r="K1597" s="217"/>
      <c r="L1597" s="217"/>
      <c r="M1597" s="217"/>
      <c r="N1597" s="217"/>
      <c r="O1597" s="216"/>
      <c r="P1597" s="217"/>
      <c r="Q1597" s="216"/>
      <c r="R1597" s="215"/>
      <c r="S1597" s="218"/>
      <c r="T1597" s="215"/>
      <c r="U1597" s="215"/>
      <c r="V1597" s="219"/>
      <c r="W1597" s="219"/>
      <c r="Y1597" s="215"/>
      <c r="Z1597" s="215"/>
      <c r="AA1597" s="215"/>
      <c r="AB1597" s="215"/>
      <c r="AC1597" s="215"/>
      <c r="AD1597" s="215"/>
      <c r="AE1597" s="215"/>
      <c r="AF1597" s="215"/>
      <c r="AG1597" s="215"/>
      <c r="AH1597" s="215"/>
      <c r="AI1597" s="215"/>
      <c r="AJ1597" s="215"/>
      <c r="AK1597" s="215"/>
      <c r="AM1597" s="220"/>
    </row>
    <row r="1598" spans="2:39" x14ac:dyDescent="0.3">
      <c r="B1598" s="215"/>
      <c r="C1598" s="215"/>
      <c r="D1598" s="215"/>
      <c r="E1598" s="215"/>
      <c r="F1598" s="215"/>
      <c r="G1598" s="215"/>
      <c r="H1598" s="215"/>
      <c r="I1598" s="216"/>
      <c r="J1598" s="216"/>
      <c r="K1598" s="217"/>
      <c r="L1598" s="217"/>
      <c r="M1598" s="217"/>
      <c r="N1598" s="217"/>
      <c r="O1598" s="216"/>
      <c r="P1598" s="217"/>
      <c r="Q1598" s="216"/>
      <c r="R1598" s="215"/>
      <c r="S1598" s="218"/>
      <c r="T1598" s="215"/>
      <c r="U1598" s="215"/>
      <c r="V1598" s="219"/>
      <c r="W1598" s="219"/>
      <c r="Y1598" s="215"/>
      <c r="Z1598" s="215"/>
      <c r="AA1598" s="215"/>
      <c r="AB1598" s="215"/>
      <c r="AC1598" s="215"/>
      <c r="AD1598" s="215"/>
      <c r="AE1598" s="215"/>
      <c r="AF1598" s="215"/>
      <c r="AG1598" s="215"/>
      <c r="AH1598" s="215"/>
      <c r="AI1598" s="215"/>
      <c r="AJ1598" s="215"/>
      <c r="AK1598" s="215"/>
      <c r="AM1598" s="220"/>
    </row>
    <row r="1599" spans="2:39" x14ac:dyDescent="0.3">
      <c r="B1599" s="215"/>
      <c r="C1599" s="215"/>
      <c r="D1599" s="215"/>
      <c r="E1599" s="215"/>
      <c r="F1599" s="215"/>
      <c r="G1599" s="215"/>
      <c r="H1599" s="215"/>
      <c r="I1599" s="216"/>
      <c r="J1599" s="216"/>
      <c r="K1599" s="217"/>
      <c r="L1599" s="217"/>
      <c r="M1599" s="217"/>
      <c r="N1599" s="217"/>
      <c r="O1599" s="216"/>
      <c r="P1599" s="217"/>
      <c r="Q1599" s="216"/>
      <c r="R1599" s="215"/>
      <c r="S1599" s="218"/>
      <c r="T1599" s="215"/>
      <c r="U1599" s="215"/>
      <c r="V1599" s="219"/>
      <c r="W1599" s="219"/>
      <c r="Y1599" s="215"/>
      <c r="Z1599" s="215"/>
      <c r="AA1599" s="215"/>
      <c r="AB1599" s="215"/>
      <c r="AC1599" s="215"/>
      <c r="AD1599" s="215"/>
      <c r="AE1599" s="215"/>
      <c r="AF1599" s="215"/>
      <c r="AG1599" s="215"/>
      <c r="AH1599" s="215"/>
      <c r="AI1599" s="215"/>
      <c r="AJ1599" s="215"/>
      <c r="AK1599" s="215"/>
      <c r="AM1599" s="220"/>
    </row>
    <row r="1600" spans="2:39" x14ac:dyDescent="0.3">
      <c r="B1600" s="215"/>
      <c r="C1600" s="215"/>
      <c r="D1600" s="215"/>
      <c r="E1600" s="215"/>
      <c r="F1600" s="215"/>
      <c r="G1600" s="215"/>
      <c r="H1600" s="215"/>
      <c r="I1600" s="216"/>
      <c r="J1600" s="216"/>
      <c r="K1600" s="217"/>
      <c r="L1600" s="217"/>
      <c r="M1600" s="217"/>
      <c r="N1600" s="217"/>
      <c r="O1600" s="216"/>
      <c r="P1600" s="217"/>
      <c r="Q1600" s="216"/>
      <c r="R1600" s="215"/>
      <c r="S1600" s="218"/>
      <c r="T1600" s="215"/>
      <c r="U1600" s="215"/>
      <c r="V1600" s="219"/>
      <c r="W1600" s="219"/>
      <c r="Y1600" s="215"/>
      <c r="Z1600" s="215"/>
      <c r="AA1600" s="215"/>
      <c r="AB1600" s="215"/>
      <c r="AC1600" s="215"/>
      <c r="AD1600" s="215"/>
      <c r="AE1600" s="215"/>
      <c r="AF1600" s="215"/>
      <c r="AG1600" s="215"/>
      <c r="AH1600" s="215"/>
      <c r="AI1600" s="215"/>
      <c r="AJ1600" s="215"/>
      <c r="AK1600" s="215"/>
      <c r="AM1600" s="220"/>
    </row>
    <row r="1601" spans="2:39" x14ac:dyDescent="0.3">
      <c r="B1601" s="215"/>
      <c r="C1601" s="215"/>
      <c r="D1601" s="215"/>
      <c r="E1601" s="215"/>
      <c r="F1601" s="215"/>
      <c r="G1601" s="215"/>
      <c r="H1601" s="215"/>
      <c r="I1601" s="216"/>
      <c r="J1601" s="216"/>
      <c r="K1601" s="217"/>
      <c r="L1601" s="217"/>
      <c r="M1601" s="217"/>
      <c r="N1601" s="217"/>
      <c r="O1601" s="216"/>
      <c r="P1601" s="217"/>
      <c r="Q1601" s="216"/>
      <c r="R1601" s="215"/>
      <c r="S1601" s="218"/>
      <c r="T1601" s="215"/>
      <c r="U1601" s="215"/>
      <c r="V1601" s="219"/>
      <c r="W1601" s="219"/>
      <c r="Y1601" s="215"/>
      <c r="Z1601" s="215"/>
      <c r="AA1601" s="215"/>
      <c r="AB1601" s="215"/>
      <c r="AC1601" s="215"/>
      <c r="AD1601" s="215"/>
      <c r="AE1601" s="215"/>
      <c r="AF1601" s="215"/>
      <c r="AG1601" s="215"/>
      <c r="AH1601" s="215"/>
      <c r="AI1601" s="215"/>
      <c r="AJ1601" s="215"/>
      <c r="AK1601" s="215"/>
      <c r="AM1601" s="220"/>
    </row>
    <row r="1602" spans="2:39" x14ac:dyDescent="0.3">
      <c r="B1602" s="215"/>
      <c r="C1602" s="215"/>
      <c r="D1602" s="215"/>
      <c r="E1602" s="215"/>
      <c r="F1602" s="215"/>
      <c r="G1602" s="215"/>
      <c r="H1602" s="215"/>
      <c r="I1602" s="216"/>
      <c r="J1602" s="216"/>
      <c r="K1602" s="217"/>
      <c r="L1602" s="217"/>
      <c r="M1602" s="217"/>
      <c r="N1602" s="217"/>
      <c r="O1602" s="216"/>
      <c r="P1602" s="217"/>
      <c r="Q1602" s="216"/>
      <c r="R1602" s="215"/>
      <c r="S1602" s="218"/>
      <c r="T1602" s="215"/>
      <c r="U1602" s="215"/>
      <c r="V1602" s="219"/>
      <c r="W1602" s="219"/>
      <c r="Y1602" s="215"/>
      <c r="Z1602" s="215"/>
      <c r="AA1602" s="215"/>
      <c r="AB1602" s="215"/>
      <c r="AC1602" s="215"/>
      <c r="AD1602" s="215"/>
      <c r="AE1602" s="215"/>
      <c r="AF1602" s="215"/>
      <c r="AG1602" s="215"/>
      <c r="AH1602" s="215"/>
      <c r="AI1602" s="215"/>
      <c r="AJ1602" s="215"/>
      <c r="AK1602" s="215"/>
      <c r="AM1602" s="220"/>
    </row>
    <row r="1603" spans="2:39" x14ac:dyDescent="0.3">
      <c r="B1603" s="215"/>
      <c r="C1603" s="215"/>
      <c r="D1603" s="215"/>
      <c r="E1603" s="215"/>
      <c r="F1603" s="215"/>
      <c r="G1603" s="215"/>
      <c r="H1603" s="215"/>
      <c r="I1603" s="216"/>
      <c r="J1603" s="216"/>
      <c r="K1603" s="217"/>
      <c r="L1603" s="217"/>
      <c r="M1603" s="217"/>
      <c r="N1603" s="217"/>
      <c r="O1603" s="216"/>
      <c r="P1603" s="217"/>
      <c r="Q1603" s="216"/>
      <c r="R1603" s="215"/>
      <c r="S1603" s="218"/>
      <c r="T1603" s="215"/>
      <c r="U1603" s="215"/>
      <c r="V1603" s="219"/>
      <c r="W1603" s="219"/>
      <c r="Y1603" s="215"/>
      <c r="Z1603" s="215"/>
      <c r="AA1603" s="215"/>
      <c r="AB1603" s="215"/>
      <c r="AC1603" s="215"/>
      <c r="AD1603" s="215"/>
      <c r="AE1603" s="215"/>
      <c r="AF1603" s="215"/>
      <c r="AG1603" s="215"/>
      <c r="AH1603" s="215"/>
      <c r="AI1603" s="215"/>
      <c r="AJ1603" s="215"/>
      <c r="AK1603" s="215"/>
      <c r="AM1603" s="220"/>
    </row>
    <row r="1604" spans="2:39" x14ac:dyDescent="0.3">
      <c r="B1604" s="215"/>
      <c r="C1604" s="215"/>
      <c r="D1604" s="215"/>
      <c r="E1604" s="215"/>
      <c r="F1604" s="215"/>
      <c r="G1604" s="215"/>
      <c r="H1604" s="215"/>
      <c r="I1604" s="216"/>
      <c r="J1604" s="216"/>
      <c r="K1604" s="217"/>
      <c r="L1604" s="217"/>
      <c r="M1604" s="217"/>
      <c r="N1604" s="217"/>
      <c r="O1604" s="216"/>
      <c r="P1604" s="217"/>
      <c r="Q1604" s="216"/>
      <c r="R1604" s="215"/>
      <c r="S1604" s="218"/>
      <c r="T1604" s="215"/>
      <c r="U1604" s="215"/>
      <c r="V1604" s="219"/>
      <c r="W1604" s="219"/>
      <c r="Y1604" s="215"/>
      <c r="Z1604" s="215"/>
      <c r="AA1604" s="215"/>
      <c r="AB1604" s="215"/>
      <c r="AC1604" s="215"/>
      <c r="AD1604" s="215"/>
      <c r="AE1604" s="215"/>
      <c r="AF1604" s="215"/>
      <c r="AG1604" s="215"/>
      <c r="AH1604" s="215"/>
      <c r="AI1604" s="215"/>
      <c r="AJ1604" s="215"/>
      <c r="AK1604" s="215"/>
      <c r="AM1604" s="220"/>
    </row>
    <row r="1605" spans="2:39" x14ac:dyDescent="0.3">
      <c r="B1605" s="215"/>
      <c r="C1605" s="215"/>
      <c r="D1605" s="215"/>
      <c r="E1605" s="215"/>
      <c r="F1605" s="215"/>
      <c r="G1605" s="215"/>
      <c r="H1605" s="215"/>
      <c r="I1605" s="216"/>
      <c r="J1605" s="216"/>
      <c r="K1605" s="217"/>
      <c r="L1605" s="217"/>
      <c r="M1605" s="217"/>
      <c r="N1605" s="217"/>
      <c r="O1605" s="216"/>
      <c r="P1605" s="217"/>
      <c r="Q1605" s="216"/>
      <c r="R1605" s="215"/>
      <c r="S1605" s="218"/>
      <c r="T1605" s="215"/>
      <c r="U1605" s="215"/>
      <c r="V1605" s="219"/>
      <c r="W1605" s="219"/>
      <c r="Y1605" s="215"/>
      <c r="Z1605" s="215"/>
      <c r="AA1605" s="215"/>
      <c r="AB1605" s="215"/>
      <c r="AC1605" s="215"/>
      <c r="AD1605" s="215"/>
      <c r="AE1605" s="215"/>
      <c r="AF1605" s="215"/>
      <c r="AG1605" s="215"/>
      <c r="AH1605" s="215"/>
      <c r="AI1605" s="215"/>
      <c r="AJ1605" s="215"/>
      <c r="AK1605" s="215"/>
      <c r="AM1605" s="220"/>
    </row>
    <row r="1606" spans="2:39" x14ac:dyDescent="0.3">
      <c r="B1606" s="215"/>
      <c r="C1606" s="215"/>
      <c r="D1606" s="215"/>
      <c r="E1606" s="215"/>
      <c r="F1606" s="215"/>
      <c r="G1606" s="215"/>
      <c r="H1606" s="215"/>
      <c r="I1606" s="216"/>
      <c r="J1606" s="216"/>
      <c r="K1606" s="217"/>
      <c r="L1606" s="217"/>
      <c r="M1606" s="217"/>
      <c r="N1606" s="217"/>
      <c r="O1606" s="216"/>
      <c r="P1606" s="217"/>
      <c r="Q1606" s="216"/>
      <c r="R1606" s="215"/>
      <c r="S1606" s="218"/>
      <c r="T1606" s="215"/>
      <c r="U1606" s="215"/>
      <c r="V1606" s="219"/>
      <c r="W1606" s="219"/>
      <c r="Y1606" s="215"/>
      <c r="Z1606" s="215"/>
      <c r="AA1606" s="215"/>
      <c r="AB1606" s="215"/>
      <c r="AC1606" s="215"/>
      <c r="AD1606" s="215"/>
      <c r="AE1606" s="215"/>
      <c r="AF1606" s="215"/>
      <c r="AG1606" s="215"/>
      <c r="AH1606" s="215"/>
      <c r="AI1606" s="215"/>
      <c r="AJ1606" s="215"/>
      <c r="AK1606" s="215"/>
      <c r="AM1606" s="220"/>
    </row>
    <row r="1607" spans="2:39" x14ac:dyDescent="0.3">
      <c r="B1607" s="215"/>
      <c r="C1607" s="215"/>
      <c r="D1607" s="215"/>
      <c r="E1607" s="215"/>
      <c r="F1607" s="215"/>
      <c r="G1607" s="215"/>
      <c r="H1607" s="215"/>
      <c r="I1607" s="216"/>
      <c r="J1607" s="216"/>
      <c r="K1607" s="217"/>
      <c r="L1607" s="217"/>
      <c r="M1607" s="217"/>
      <c r="N1607" s="217"/>
      <c r="O1607" s="216"/>
      <c r="P1607" s="217"/>
      <c r="Q1607" s="216"/>
      <c r="R1607" s="215"/>
      <c r="S1607" s="218"/>
      <c r="T1607" s="215"/>
      <c r="U1607" s="215"/>
      <c r="V1607" s="219"/>
      <c r="W1607" s="219"/>
      <c r="Y1607" s="215"/>
      <c r="Z1607" s="215"/>
      <c r="AA1607" s="215"/>
      <c r="AB1607" s="215"/>
      <c r="AC1607" s="215"/>
      <c r="AD1607" s="215"/>
      <c r="AE1607" s="215"/>
      <c r="AF1607" s="215"/>
      <c r="AG1607" s="215"/>
      <c r="AH1607" s="215"/>
      <c r="AI1607" s="215"/>
      <c r="AJ1607" s="215"/>
      <c r="AK1607" s="215"/>
      <c r="AM1607" s="220"/>
    </row>
    <row r="1608" spans="2:39" x14ac:dyDescent="0.3">
      <c r="B1608" s="215"/>
      <c r="C1608" s="215"/>
      <c r="D1608" s="215"/>
      <c r="E1608" s="215"/>
      <c r="F1608" s="215"/>
      <c r="G1608" s="215"/>
      <c r="H1608" s="215"/>
      <c r="I1608" s="216"/>
      <c r="J1608" s="216"/>
      <c r="K1608" s="217"/>
      <c r="L1608" s="217"/>
      <c r="M1608" s="217"/>
      <c r="N1608" s="217"/>
      <c r="O1608" s="216"/>
      <c r="P1608" s="217"/>
      <c r="Q1608" s="216"/>
      <c r="R1608" s="215"/>
      <c r="S1608" s="218"/>
      <c r="T1608" s="215"/>
      <c r="U1608" s="215"/>
      <c r="V1608" s="219"/>
      <c r="W1608" s="219"/>
      <c r="Y1608" s="215"/>
      <c r="Z1608" s="215"/>
      <c r="AA1608" s="215"/>
      <c r="AB1608" s="215"/>
      <c r="AC1608" s="215"/>
      <c r="AD1608" s="215"/>
      <c r="AE1608" s="215"/>
      <c r="AF1608" s="215"/>
      <c r="AG1608" s="215"/>
      <c r="AH1608" s="215"/>
      <c r="AI1608" s="215"/>
      <c r="AJ1608" s="215"/>
      <c r="AK1608" s="215"/>
      <c r="AM1608" s="220"/>
    </row>
    <row r="1609" spans="2:39" x14ac:dyDescent="0.3">
      <c r="B1609" s="215"/>
      <c r="C1609" s="215"/>
      <c r="D1609" s="215"/>
      <c r="E1609" s="215"/>
      <c r="F1609" s="215"/>
      <c r="G1609" s="215"/>
      <c r="H1609" s="215"/>
      <c r="I1609" s="216"/>
      <c r="J1609" s="216"/>
      <c r="K1609" s="217"/>
      <c r="L1609" s="217"/>
      <c r="M1609" s="217"/>
      <c r="N1609" s="217"/>
      <c r="O1609" s="216"/>
      <c r="P1609" s="217"/>
      <c r="Q1609" s="216"/>
      <c r="R1609" s="215"/>
      <c r="S1609" s="218"/>
      <c r="T1609" s="215"/>
      <c r="U1609" s="215"/>
      <c r="V1609" s="219"/>
      <c r="W1609" s="219"/>
      <c r="Y1609" s="215"/>
      <c r="Z1609" s="215"/>
      <c r="AA1609" s="215"/>
      <c r="AB1609" s="215"/>
      <c r="AC1609" s="215"/>
      <c r="AD1609" s="215"/>
      <c r="AE1609" s="215"/>
      <c r="AF1609" s="215"/>
      <c r="AG1609" s="215"/>
      <c r="AH1609" s="215"/>
      <c r="AI1609" s="215"/>
      <c r="AJ1609" s="215"/>
      <c r="AK1609" s="215"/>
      <c r="AM1609" s="220"/>
    </row>
    <row r="1610" spans="2:39" x14ac:dyDescent="0.3">
      <c r="B1610" s="215"/>
      <c r="C1610" s="215"/>
      <c r="D1610" s="215"/>
      <c r="E1610" s="215"/>
      <c r="F1610" s="215"/>
      <c r="G1610" s="215"/>
      <c r="H1610" s="215"/>
      <c r="I1610" s="216"/>
      <c r="J1610" s="216"/>
      <c r="K1610" s="217"/>
      <c r="L1610" s="217"/>
      <c r="M1610" s="217"/>
      <c r="N1610" s="217"/>
      <c r="O1610" s="216"/>
      <c r="P1610" s="217"/>
      <c r="Q1610" s="216"/>
      <c r="R1610" s="215"/>
      <c r="S1610" s="218"/>
      <c r="T1610" s="215"/>
      <c r="U1610" s="215"/>
      <c r="V1610" s="219"/>
      <c r="W1610" s="219"/>
      <c r="Y1610" s="215"/>
      <c r="Z1610" s="215"/>
      <c r="AA1610" s="215"/>
      <c r="AB1610" s="215"/>
      <c r="AC1610" s="215"/>
      <c r="AD1610" s="215"/>
      <c r="AE1610" s="215"/>
      <c r="AF1610" s="215"/>
      <c r="AG1610" s="215"/>
      <c r="AH1610" s="215"/>
      <c r="AI1610" s="215"/>
      <c r="AJ1610" s="215"/>
      <c r="AK1610" s="215"/>
      <c r="AM1610" s="220"/>
    </row>
    <row r="1611" spans="2:39" x14ac:dyDescent="0.3">
      <c r="B1611" s="215"/>
      <c r="C1611" s="215"/>
      <c r="D1611" s="215"/>
      <c r="E1611" s="215"/>
      <c r="F1611" s="215"/>
      <c r="G1611" s="215"/>
      <c r="H1611" s="215"/>
      <c r="I1611" s="216"/>
      <c r="J1611" s="216"/>
      <c r="K1611" s="217"/>
      <c r="L1611" s="217"/>
      <c r="M1611" s="217"/>
      <c r="N1611" s="217"/>
      <c r="O1611" s="216"/>
      <c r="P1611" s="217"/>
      <c r="Q1611" s="216"/>
      <c r="R1611" s="215"/>
      <c r="S1611" s="218"/>
      <c r="T1611" s="215"/>
      <c r="U1611" s="215"/>
      <c r="V1611" s="219"/>
      <c r="W1611" s="219"/>
      <c r="Y1611" s="215"/>
      <c r="Z1611" s="215"/>
      <c r="AA1611" s="215"/>
      <c r="AB1611" s="215"/>
      <c r="AC1611" s="215"/>
      <c r="AD1611" s="215"/>
      <c r="AE1611" s="215"/>
      <c r="AF1611" s="215"/>
      <c r="AG1611" s="215"/>
      <c r="AH1611" s="215"/>
      <c r="AI1611" s="215"/>
      <c r="AJ1611" s="215"/>
      <c r="AK1611" s="215"/>
      <c r="AM1611" s="220"/>
    </row>
    <row r="1612" spans="2:39" x14ac:dyDescent="0.3">
      <c r="B1612" s="215"/>
      <c r="C1612" s="215"/>
      <c r="D1612" s="215"/>
      <c r="E1612" s="215"/>
      <c r="F1612" s="215"/>
      <c r="G1612" s="215"/>
      <c r="H1612" s="215"/>
      <c r="I1612" s="216"/>
      <c r="J1612" s="216"/>
      <c r="K1612" s="217"/>
      <c r="L1612" s="217"/>
      <c r="M1612" s="217"/>
      <c r="N1612" s="217"/>
      <c r="O1612" s="216"/>
      <c r="P1612" s="217"/>
      <c r="Q1612" s="216"/>
      <c r="R1612" s="215"/>
      <c r="S1612" s="218"/>
      <c r="T1612" s="215"/>
      <c r="U1612" s="215"/>
      <c r="V1612" s="219"/>
      <c r="W1612" s="219"/>
      <c r="Y1612" s="215"/>
      <c r="Z1612" s="215"/>
      <c r="AA1612" s="215"/>
      <c r="AB1612" s="215"/>
      <c r="AC1612" s="215"/>
      <c r="AD1612" s="215"/>
      <c r="AE1612" s="215"/>
      <c r="AF1612" s="215"/>
      <c r="AG1612" s="215"/>
      <c r="AH1612" s="215"/>
      <c r="AI1612" s="215"/>
      <c r="AJ1612" s="215"/>
      <c r="AK1612" s="215"/>
      <c r="AM1612" s="220"/>
    </row>
    <row r="1613" spans="2:39" x14ac:dyDescent="0.3">
      <c r="B1613" s="215"/>
      <c r="C1613" s="215"/>
      <c r="D1613" s="215"/>
      <c r="E1613" s="215"/>
      <c r="F1613" s="215"/>
      <c r="G1613" s="215"/>
      <c r="H1613" s="215"/>
      <c r="I1613" s="216"/>
      <c r="J1613" s="216"/>
      <c r="K1613" s="217"/>
      <c r="L1613" s="217"/>
      <c r="M1613" s="217"/>
      <c r="N1613" s="217"/>
      <c r="O1613" s="216"/>
      <c r="P1613" s="217"/>
      <c r="Q1613" s="216"/>
      <c r="R1613" s="215"/>
      <c r="S1613" s="218"/>
      <c r="T1613" s="215"/>
      <c r="U1613" s="215"/>
      <c r="V1613" s="219"/>
      <c r="W1613" s="219"/>
      <c r="Y1613" s="215"/>
      <c r="Z1613" s="215"/>
      <c r="AA1613" s="215"/>
      <c r="AB1613" s="215"/>
      <c r="AC1613" s="215"/>
      <c r="AD1613" s="215"/>
      <c r="AE1613" s="215"/>
      <c r="AF1613" s="215"/>
      <c r="AG1613" s="215"/>
      <c r="AH1613" s="215"/>
      <c r="AI1613" s="215"/>
      <c r="AJ1613" s="215"/>
      <c r="AK1613" s="215"/>
      <c r="AM1613" s="220"/>
    </row>
    <row r="1614" spans="2:39" x14ac:dyDescent="0.3">
      <c r="B1614" s="215"/>
      <c r="C1614" s="215"/>
      <c r="D1614" s="215"/>
      <c r="E1614" s="215"/>
      <c r="F1614" s="215"/>
      <c r="G1614" s="215"/>
      <c r="H1614" s="215"/>
      <c r="I1614" s="216"/>
      <c r="J1614" s="216"/>
      <c r="K1614" s="217"/>
      <c r="L1614" s="217"/>
      <c r="M1614" s="217"/>
      <c r="N1614" s="217"/>
      <c r="O1614" s="216"/>
      <c r="P1614" s="217"/>
      <c r="Q1614" s="216"/>
      <c r="R1614" s="215"/>
      <c r="S1614" s="218"/>
      <c r="T1614" s="215"/>
      <c r="U1614" s="215"/>
      <c r="V1614" s="219"/>
      <c r="W1614" s="219"/>
      <c r="Y1614" s="215"/>
      <c r="Z1614" s="215"/>
      <c r="AA1614" s="215"/>
      <c r="AB1614" s="215"/>
      <c r="AC1614" s="215"/>
      <c r="AD1614" s="215"/>
      <c r="AE1614" s="215"/>
      <c r="AF1614" s="215"/>
      <c r="AG1614" s="215"/>
      <c r="AH1614" s="215"/>
      <c r="AI1614" s="215"/>
      <c r="AJ1614" s="215"/>
      <c r="AK1614" s="215"/>
      <c r="AM1614" s="220"/>
    </row>
    <row r="1615" spans="2:39" x14ac:dyDescent="0.3">
      <c r="B1615" s="215"/>
      <c r="C1615" s="215"/>
      <c r="D1615" s="215"/>
      <c r="E1615" s="215"/>
      <c r="F1615" s="215"/>
      <c r="G1615" s="215"/>
      <c r="H1615" s="215"/>
      <c r="I1615" s="216"/>
      <c r="J1615" s="216"/>
      <c r="K1615" s="217"/>
      <c r="L1615" s="217"/>
      <c r="M1615" s="217"/>
      <c r="N1615" s="217"/>
      <c r="O1615" s="216"/>
      <c r="P1615" s="217"/>
      <c r="Q1615" s="216"/>
      <c r="R1615" s="215"/>
      <c r="S1615" s="218"/>
      <c r="T1615" s="215"/>
      <c r="U1615" s="215"/>
      <c r="V1615" s="219"/>
      <c r="W1615" s="219"/>
      <c r="Y1615" s="215"/>
      <c r="Z1615" s="215"/>
      <c r="AA1615" s="215"/>
      <c r="AB1615" s="215"/>
      <c r="AC1615" s="215"/>
      <c r="AD1615" s="215"/>
      <c r="AE1615" s="215"/>
      <c r="AF1615" s="215"/>
      <c r="AG1615" s="215"/>
      <c r="AH1615" s="215"/>
      <c r="AI1615" s="215"/>
      <c r="AJ1615" s="215"/>
      <c r="AK1615" s="215"/>
      <c r="AM1615" s="220"/>
    </row>
    <row r="1616" spans="2:39" x14ac:dyDescent="0.3">
      <c r="B1616" s="215"/>
      <c r="C1616" s="215"/>
      <c r="D1616" s="215"/>
      <c r="E1616" s="215"/>
      <c r="F1616" s="215"/>
      <c r="G1616" s="215"/>
      <c r="H1616" s="215"/>
      <c r="I1616" s="216"/>
      <c r="J1616" s="216"/>
      <c r="K1616" s="217"/>
      <c r="L1616" s="217"/>
      <c r="M1616" s="217"/>
      <c r="N1616" s="217"/>
      <c r="O1616" s="216"/>
      <c r="P1616" s="217"/>
      <c r="Q1616" s="216"/>
      <c r="R1616" s="215"/>
      <c r="S1616" s="218"/>
      <c r="T1616" s="215"/>
      <c r="U1616" s="215"/>
      <c r="V1616" s="219"/>
      <c r="W1616" s="219"/>
      <c r="Y1616" s="215"/>
      <c r="Z1616" s="215"/>
      <c r="AA1616" s="215"/>
      <c r="AB1616" s="215"/>
      <c r="AC1616" s="215"/>
      <c r="AD1616" s="215"/>
      <c r="AE1616" s="215"/>
      <c r="AF1616" s="215"/>
      <c r="AG1616" s="215"/>
      <c r="AH1616" s="215"/>
      <c r="AI1616" s="215"/>
      <c r="AJ1616" s="215"/>
      <c r="AK1616" s="215"/>
      <c r="AM1616" s="220"/>
    </row>
    <row r="1617" spans="2:39" x14ac:dyDescent="0.3">
      <c r="B1617" s="215"/>
      <c r="C1617" s="215"/>
      <c r="D1617" s="215"/>
      <c r="E1617" s="215"/>
      <c r="F1617" s="215"/>
      <c r="G1617" s="215"/>
      <c r="H1617" s="215"/>
      <c r="I1617" s="216"/>
      <c r="J1617" s="216"/>
      <c r="K1617" s="217"/>
      <c r="L1617" s="217"/>
      <c r="M1617" s="217"/>
      <c r="N1617" s="217"/>
      <c r="O1617" s="216"/>
      <c r="P1617" s="217"/>
      <c r="Q1617" s="216"/>
      <c r="R1617" s="215"/>
      <c r="S1617" s="218"/>
      <c r="T1617" s="215"/>
      <c r="U1617" s="215"/>
      <c r="V1617" s="219"/>
      <c r="W1617" s="219"/>
      <c r="Y1617" s="215"/>
      <c r="Z1617" s="215"/>
      <c r="AA1617" s="215"/>
      <c r="AB1617" s="215"/>
      <c r="AC1617" s="215"/>
      <c r="AD1617" s="215"/>
      <c r="AE1617" s="215"/>
      <c r="AF1617" s="215"/>
      <c r="AG1617" s="215"/>
      <c r="AH1617" s="215"/>
      <c r="AI1617" s="215"/>
      <c r="AJ1617" s="215"/>
      <c r="AK1617" s="215"/>
      <c r="AM1617" s="220"/>
    </row>
    <row r="1618" spans="2:39" x14ac:dyDescent="0.3">
      <c r="B1618" s="215"/>
      <c r="C1618" s="215"/>
      <c r="D1618" s="215"/>
      <c r="E1618" s="215"/>
      <c r="F1618" s="215"/>
      <c r="G1618" s="215"/>
      <c r="H1618" s="215"/>
      <c r="I1618" s="216"/>
      <c r="J1618" s="216"/>
      <c r="K1618" s="217"/>
      <c r="L1618" s="217"/>
      <c r="M1618" s="217"/>
      <c r="N1618" s="217"/>
      <c r="O1618" s="216"/>
      <c r="P1618" s="217"/>
      <c r="Q1618" s="216"/>
      <c r="R1618" s="215"/>
      <c r="S1618" s="218"/>
      <c r="T1618" s="215"/>
      <c r="U1618" s="215"/>
      <c r="V1618" s="219"/>
      <c r="W1618" s="219"/>
      <c r="Y1618" s="215"/>
      <c r="Z1618" s="215"/>
      <c r="AA1618" s="215"/>
      <c r="AB1618" s="215"/>
      <c r="AC1618" s="215"/>
      <c r="AD1618" s="215"/>
      <c r="AE1618" s="215"/>
      <c r="AF1618" s="215"/>
      <c r="AG1618" s="215"/>
      <c r="AH1618" s="215"/>
      <c r="AI1618" s="215"/>
      <c r="AJ1618" s="215"/>
      <c r="AK1618" s="215"/>
      <c r="AM1618" s="220"/>
    </row>
    <row r="1619" spans="2:39" x14ac:dyDescent="0.3">
      <c r="B1619" s="215"/>
      <c r="C1619" s="215"/>
      <c r="D1619" s="215"/>
      <c r="E1619" s="215"/>
      <c r="F1619" s="215"/>
      <c r="G1619" s="215"/>
      <c r="H1619" s="215"/>
      <c r="I1619" s="216"/>
      <c r="J1619" s="216"/>
      <c r="K1619" s="217"/>
      <c r="L1619" s="217"/>
      <c r="M1619" s="217"/>
      <c r="N1619" s="217"/>
      <c r="O1619" s="216"/>
      <c r="P1619" s="217"/>
      <c r="Q1619" s="216"/>
      <c r="R1619" s="215"/>
      <c r="S1619" s="218"/>
      <c r="T1619" s="215"/>
      <c r="U1619" s="215"/>
      <c r="V1619" s="219"/>
      <c r="W1619" s="219"/>
      <c r="Y1619" s="215"/>
      <c r="Z1619" s="215"/>
      <c r="AA1619" s="215"/>
      <c r="AB1619" s="215"/>
      <c r="AC1619" s="215"/>
      <c r="AD1619" s="215"/>
      <c r="AE1619" s="215"/>
      <c r="AF1619" s="215"/>
      <c r="AG1619" s="215"/>
      <c r="AH1619" s="215"/>
      <c r="AI1619" s="215"/>
      <c r="AJ1619" s="215"/>
      <c r="AK1619" s="215"/>
      <c r="AM1619" s="220"/>
    </row>
    <row r="1620" spans="2:39" x14ac:dyDescent="0.3">
      <c r="B1620" s="215"/>
      <c r="C1620" s="215"/>
      <c r="D1620" s="215"/>
      <c r="E1620" s="215"/>
      <c r="F1620" s="215"/>
      <c r="G1620" s="215"/>
      <c r="H1620" s="215"/>
      <c r="I1620" s="216"/>
      <c r="J1620" s="216"/>
      <c r="K1620" s="217"/>
      <c r="L1620" s="217"/>
      <c r="M1620" s="217"/>
      <c r="N1620" s="217"/>
      <c r="O1620" s="216"/>
      <c r="P1620" s="217"/>
      <c r="Q1620" s="216"/>
      <c r="R1620" s="215"/>
      <c r="S1620" s="218"/>
      <c r="T1620" s="215"/>
      <c r="U1620" s="215"/>
      <c r="V1620" s="219"/>
      <c r="W1620" s="219"/>
      <c r="Y1620" s="215"/>
      <c r="Z1620" s="215"/>
      <c r="AA1620" s="215"/>
      <c r="AB1620" s="215"/>
      <c r="AC1620" s="215"/>
      <c r="AD1620" s="215"/>
      <c r="AE1620" s="215"/>
      <c r="AF1620" s="215"/>
      <c r="AG1620" s="215"/>
      <c r="AH1620" s="215"/>
      <c r="AI1620" s="215"/>
      <c r="AJ1620" s="215"/>
      <c r="AK1620" s="215"/>
      <c r="AM1620" s="220"/>
    </row>
    <row r="1621" spans="2:39" x14ac:dyDescent="0.3">
      <c r="B1621" s="215"/>
      <c r="C1621" s="215"/>
      <c r="D1621" s="215"/>
      <c r="E1621" s="215"/>
      <c r="F1621" s="215"/>
      <c r="G1621" s="215"/>
      <c r="H1621" s="215"/>
      <c r="I1621" s="216"/>
      <c r="J1621" s="216"/>
      <c r="K1621" s="217"/>
      <c r="L1621" s="217"/>
      <c r="M1621" s="217"/>
      <c r="N1621" s="217"/>
      <c r="O1621" s="216"/>
      <c r="P1621" s="217"/>
      <c r="Q1621" s="216"/>
      <c r="R1621" s="215"/>
      <c r="S1621" s="218"/>
      <c r="T1621" s="215"/>
      <c r="U1621" s="215"/>
      <c r="V1621" s="219"/>
      <c r="W1621" s="219"/>
      <c r="Y1621" s="215"/>
      <c r="Z1621" s="215"/>
      <c r="AA1621" s="215"/>
      <c r="AB1621" s="215"/>
      <c r="AC1621" s="215"/>
      <c r="AD1621" s="215"/>
      <c r="AE1621" s="215"/>
      <c r="AF1621" s="215"/>
      <c r="AG1621" s="215"/>
      <c r="AH1621" s="215"/>
      <c r="AI1621" s="215"/>
      <c r="AJ1621" s="215"/>
      <c r="AK1621" s="215"/>
      <c r="AM1621" s="220"/>
    </row>
    <row r="1622" spans="2:39" x14ac:dyDescent="0.3">
      <c r="B1622" s="215"/>
      <c r="C1622" s="215"/>
      <c r="D1622" s="215"/>
      <c r="E1622" s="215"/>
      <c r="F1622" s="215"/>
      <c r="G1622" s="215"/>
      <c r="H1622" s="215"/>
      <c r="I1622" s="216"/>
      <c r="J1622" s="216"/>
      <c r="K1622" s="217"/>
      <c r="L1622" s="217"/>
      <c r="M1622" s="217"/>
      <c r="N1622" s="217"/>
      <c r="O1622" s="216"/>
      <c r="P1622" s="217"/>
      <c r="Q1622" s="216"/>
      <c r="R1622" s="215"/>
      <c r="S1622" s="218"/>
      <c r="T1622" s="215"/>
      <c r="U1622" s="215"/>
      <c r="V1622" s="219"/>
      <c r="W1622" s="219"/>
      <c r="Y1622" s="215"/>
      <c r="Z1622" s="215"/>
      <c r="AA1622" s="215"/>
      <c r="AB1622" s="215"/>
      <c r="AC1622" s="215"/>
      <c r="AD1622" s="215"/>
      <c r="AE1622" s="215"/>
      <c r="AF1622" s="215"/>
      <c r="AG1622" s="215"/>
      <c r="AH1622" s="215"/>
      <c r="AI1622" s="215"/>
      <c r="AJ1622" s="215"/>
      <c r="AK1622" s="215"/>
      <c r="AM1622" s="220"/>
    </row>
    <row r="1623" spans="2:39" x14ac:dyDescent="0.3">
      <c r="B1623" s="215"/>
      <c r="C1623" s="215"/>
      <c r="D1623" s="215"/>
      <c r="E1623" s="215"/>
      <c r="F1623" s="215"/>
      <c r="G1623" s="215"/>
      <c r="H1623" s="215"/>
      <c r="I1623" s="216"/>
      <c r="J1623" s="216"/>
      <c r="K1623" s="217"/>
      <c r="L1623" s="217"/>
      <c r="M1623" s="217"/>
      <c r="N1623" s="217"/>
      <c r="O1623" s="216"/>
      <c r="P1623" s="217"/>
      <c r="Q1623" s="216"/>
      <c r="R1623" s="215"/>
      <c r="S1623" s="218"/>
      <c r="T1623" s="215"/>
      <c r="U1623" s="215"/>
      <c r="V1623" s="219"/>
      <c r="W1623" s="219"/>
      <c r="Y1623" s="215"/>
      <c r="Z1623" s="215"/>
      <c r="AA1623" s="215"/>
      <c r="AB1623" s="215"/>
      <c r="AC1623" s="215"/>
      <c r="AD1623" s="215"/>
      <c r="AE1623" s="215"/>
      <c r="AF1623" s="215"/>
      <c r="AG1623" s="215"/>
      <c r="AH1623" s="215"/>
      <c r="AI1623" s="215"/>
      <c r="AJ1623" s="215"/>
      <c r="AK1623" s="215"/>
      <c r="AM1623" s="220"/>
    </row>
    <row r="1624" spans="2:39" x14ac:dyDescent="0.3">
      <c r="B1624" s="215"/>
      <c r="C1624" s="215"/>
      <c r="D1624" s="215"/>
      <c r="E1624" s="215"/>
      <c r="F1624" s="215"/>
      <c r="G1624" s="215"/>
      <c r="H1624" s="215"/>
      <c r="I1624" s="216"/>
      <c r="J1624" s="216"/>
      <c r="K1624" s="217"/>
      <c r="L1624" s="217"/>
      <c r="M1624" s="217"/>
      <c r="N1624" s="217"/>
      <c r="O1624" s="216"/>
      <c r="P1624" s="217"/>
      <c r="Q1624" s="216"/>
      <c r="R1624" s="215"/>
      <c r="S1624" s="218"/>
      <c r="T1624" s="215"/>
      <c r="U1624" s="215"/>
      <c r="V1624" s="219"/>
      <c r="W1624" s="219"/>
      <c r="Y1624" s="215"/>
      <c r="Z1624" s="215"/>
      <c r="AA1624" s="215"/>
      <c r="AB1624" s="215"/>
      <c r="AC1624" s="215"/>
      <c r="AD1624" s="215"/>
      <c r="AE1624" s="215"/>
      <c r="AF1624" s="215"/>
      <c r="AG1624" s="215"/>
      <c r="AH1624" s="215"/>
      <c r="AI1624" s="215"/>
      <c r="AJ1624" s="215"/>
      <c r="AK1624" s="215"/>
      <c r="AM1624" s="220"/>
    </row>
    <row r="1625" spans="2:39" x14ac:dyDescent="0.3">
      <c r="B1625" s="215"/>
      <c r="C1625" s="215"/>
      <c r="D1625" s="215"/>
      <c r="E1625" s="215"/>
      <c r="F1625" s="215"/>
      <c r="G1625" s="215"/>
      <c r="H1625" s="215"/>
      <c r="I1625" s="216"/>
      <c r="J1625" s="216"/>
      <c r="K1625" s="217"/>
      <c r="L1625" s="217"/>
      <c r="M1625" s="217"/>
      <c r="N1625" s="217"/>
      <c r="O1625" s="216"/>
      <c r="P1625" s="217"/>
      <c r="Q1625" s="216"/>
      <c r="R1625" s="215"/>
      <c r="S1625" s="218"/>
      <c r="T1625" s="215"/>
      <c r="U1625" s="215"/>
      <c r="V1625" s="219"/>
      <c r="W1625" s="219"/>
      <c r="Y1625" s="215"/>
      <c r="Z1625" s="215"/>
      <c r="AA1625" s="215"/>
      <c r="AB1625" s="215"/>
      <c r="AC1625" s="215"/>
      <c r="AD1625" s="215"/>
      <c r="AE1625" s="215"/>
      <c r="AF1625" s="215"/>
      <c r="AG1625" s="215"/>
      <c r="AH1625" s="215"/>
      <c r="AI1625" s="215"/>
      <c r="AJ1625" s="215"/>
      <c r="AK1625" s="215"/>
      <c r="AM1625" s="220"/>
    </row>
    <row r="1626" spans="2:39" x14ac:dyDescent="0.3">
      <c r="B1626" s="215"/>
      <c r="C1626" s="215"/>
      <c r="D1626" s="215"/>
      <c r="E1626" s="215"/>
      <c r="F1626" s="215"/>
      <c r="G1626" s="215"/>
      <c r="H1626" s="215"/>
      <c r="I1626" s="216"/>
      <c r="J1626" s="216"/>
      <c r="K1626" s="217"/>
      <c r="L1626" s="217"/>
      <c r="M1626" s="217"/>
      <c r="N1626" s="217"/>
      <c r="O1626" s="216"/>
      <c r="P1626" s="217"/>
      <c r="Q1626" s="216"/>
      <c r="R1626" s="215"/>
      <c r="S1626" s="218"/>
      <c r="T1626" s="215"/>
      <c r="U1626" s="215"/>
      <c r="V1626" s="219"/>
      <c r="W1626" s="219"/>
      <c r="Y1626" s="215"/>
      <c r="Z1626" s="215"/>
      <c r="AA1626" s="215"/>
      <c r="AB1626" s="215"/>
      <c r="AC1626" s="215"/>
      <c r="AD1626" s="215"/>
      <c r="AE1626" s="215"/>
      <c r="AF1626" s="215"/>
      <c r="AG1626" s="215"/>
      <c r="AH1626" s="215"/>
      <c r="AI1626" s="215"/>
      <c r="AJ1626" s="215"/>
      <c r="AK1626" s="215"/>
      <c r="AM1626" s="220"/>
    </row>
    <row r="1627" spans="2:39" x14ac:dyDescent="0.3">
      <c r="B1627" s="215"/>
      <c r="C1627" s="215"/>
      <c r="D1627" s="215"/>
      <c r="E1627" s="215"/>
      <c r="F1627" s="215"/>
      <c r="G1627" s="215"/>
      <c r="H1627" s="215"/>
      <c r="I1627" s="216"/>
      <c r="J1627" s="216"/>
      <c r="K1627" s="217"/>
      <c r="L1627" s="217"/>
      <c r="M1627" s="217"/>
      <c r="N1627" s="217"/>
      <c r="O1627" s="216"/>
      <c r="P1627" s="217"/>
      <c r="Q1627" s="216"/>
      <c r="R1627" s="215"/>
      <c r="S1627" s="218"/>
      <c r="T1627" s="215"/>
      <c r="U1627" s="215"/>
      <c r="V1627" s="219"/>
      <c r="W1627" s="219"/>
      <c r="Y1627" s="215"/>
      <c r="Z1627" s="215"/>
      <c r="AA1627" s="215"/>
      <c r="AB1627" s="215"/>
      <c r="AC1627" s="215"/>
      <c r="AD1627" s="215"/>
      <c r="AE1627" s="215"/>
      <c r="AF1627" s="215"/>
      <c r="AG1627" s="215"/>
      <c r="AH1627" s="215"/>
      <c r="AI1627" s="215"/>
      <c r="AJ1627" s="215"/>
      <c r="AK1627" s="215"/>
      <c r="AM1627" s="220"/>
    </row>
    <row r="1628" spans="2:39" x14ac:dyDescent="0.3">
      <c r="B1628" s="215"/>
      <c r="C1628" s="215"/>
      <c r="D1628" s="215"/>
      <c r="E1628" s="215"/>
      <c r="F1628" s="215"/>
      <c r="G1628" s="215"/>
      <c r="H1628" s="215"/>
      <c r="I1628" s="216"/>
      <c r="J1628" s="216"/>
      <c r="K1628" s="217"/>
      <c r="L1628" s="217"/>
      <c r="M1628" s="217"/>
      <c r="N1628" s="217"/>
      <c r="O1628" s="216"/>
      <c r="P1628" s="217"/>
      <c r="Q1628" s="216"/>
      <c r="R1628" s="215"/>
      <c r="S1628" s="218"/>
      <c r="T1628" s="215"/>
      <c r="U1628" s="215"/>
      <c r="V1628" s="219"/>
      <c r="W1628" s="219"/>
      <c r="Y1628" s="215"/>
      <c r="Z1628" s="215"/>
      <c r="AA1628" s="215"/>
      <c r="AB1628" s="215"/>
      <c r="AC1628" s="215"/>
      <c r="AD1628" s="215"/>
      <c r="AE1628" s="215"/>
      <c r="AF1628" s="215"/>
      <c r="AG1628" s="215"/>
      <c r="AH1628" s="215"/>
      <c r="AI1628" s="215"/>
      <c r="AJ1628" s="215"/>
      <c r="AK1628" s="215"/>
      <c r="AM1628" s="220"/>
    </row>
    <row r="1629" spans="2:39" x14ac:dyDescent="0.3">
      <c r="B1629" s="215"/>
      <c r="C1629" s="215"/>
      <c r="D1629" s="215"/>
      <c r="E1629" s="215"/>
      <c r="F1629" s="215"/>
      <c r="G1629" s="215"/>
      <c r="H1629" s="215"/>
      <c r="I1629" s="216"/>
      <c r="J1629" s="216"/>
      <c r="K1629" s="217"/>
      <c r="L1629" s="217"/>
      <c r="M1629" s="217"/>
      <c r="N1629" s="217"/>
      <c r="O1629" s="216"/>
      <c r="P1629" s="217"/>
      <c r="Q1629" s="216"/>
      <c r="R1629" s="215"/>
      <c r="S1629" s="218"/>
      <c r="T1629" s="215"/>
      <c r="U1629" s="215"/>
      <c r="V1629" s="219"/>
      <c r="W1629" s="219"/>
      <c r="Y1629" s="215"/>
      <c r="Z1629" s="215"/>
      <c r="AA1629" s="215"/>
      <c r="AB1629" s="215"/>
      <c r="AC1629" s="215"/>
      <c r="AD1629" s="215"/>
      <c r="AE1629" s="215"/>
      <c r="AF1629" s="215"/>
      <c r="AG1629" s="215"/>
      <c r="AH1629" s="215"/>
      <c r="AI1629" s="215"/>
      <c r="AJ1629" s="215"/>
      <c r="AK1629" s="215"/>
      <c r="AM1629" s="220"/>
    </row>
    <row r="1630" spans="2:39" x14ac:dyDescent="0.3">
      <c r="B1630" s="215"/>
      <c r="C1630" s="215"/>
      <c r="D1630" s="215"/>
      <c r="E1630" s="215"/>
      <c r="F1630" s="215"/>
      <c r="G1630" s="215"/>
      <c r="H1630" s="215"/>
      <c r="I1630" s="216"/>
      <c r="J1630" s="216"/>
      <c r="K1630" s="217"/>
      <c r="L1630" s="217"/>
      <c r="M1630" s="217"/>
      <c r="N1630" s="217"/>
      <c r="O1630" s="216"/>
      <c r="P1630" s="217"/>
      <c r="Q1630" s="216"/>
      <c r="R1630" s="215"/>
      <c r="S1630" s="218"/>
      <c r="T1630" s="215"/>
      <c r="U1630" s="215"/>
      <c r="V1630" s="219"/>
      <c r="W1630" s="219"/>
      <c r="Y1630" s="215"/>
      <c r="Z1630" s="215"/>
      <c r="AA1630" s="215"/>
      <c r="AB1630" s="215"/>
      <c r="AC1630" s="215"/>
      <c r="AD1630" s="215"/>
      <c r="AE1630" s="215"/>
      <c r="AF1630" s="215"/>
      <c r="AG1630" s="215"/>
      <c r="AH1630" s="215"/>
      <c r="AI1630" s="215"/>
      <c r="AJ1630" s="215"/>
      <c r="AK1630" s="215"/>
      <c r="AM1630" s="220"/>
    </row>
    <row r="1631" spans="2:39" x14ac:dyDescent="0.3">
      <c r="B1631" s="215"/>
      <c r="C1631" s="215"/>
      <c r="D1631" s="215"/>
      <c r="E1631" s="215"/>
      <c r="F1631" s="215"/>
      <c r="G1631" s="215"/>
      <c r="H1631" s="215"/>
      <c r="I1631" s="216"/>
      <c r="J1631" s="216"/>
      <c r="K1631" s="217"/>
      <c r="L1631" s="217"/>
      <c r="M1631" s="217"/>
      <c r="N1631" s="217"/>
      <c r="O1631" s="216"/>
      <c r="P1631" s="217"/>
      <c r="Q1631" s="216"/>
      <c r="R1631" s="215"/>
      <c r="S1631" s="218"/>
      <c r="T1631" s="215"/>
      <c r="U1631" s="215"/>
      <c r="V1631" s="219"/>
      <c r="W1631" s="219"/>
      <c r="Y1631" s="215"/>
      <c r="Z1631" s="215"/>
      <c r="AA1631" s="215"/>
      <c r="AB1631" s="215"/>
      <c r="AC1631" s="215"/>
      <c r="AD1631" s="215"/>
      <c r="AE1631" s="215"/>
      <c r="AF1631" s="215"/>
      <c r="AG1631" s="215"/>
      <c r="AH1631" s="215"/>
      <c r="AI1631" s="215"/>
      <c r="AJ1631" s="215"/>
      <c r="AK1631" s="215"/>
      <c r="AM1631" s="220"/>
    </row>
    <row r="1632" spans="2:39" x14ac:dyDescent="0.3">
      <c r="B1632" s="215"/>
      <c r="C1632" s="215"/>
      <c r="D1632" s="215"/>
      <c r="E1632" s="215"/>
      <c r="F1632" s="215"/>
      <c r="G1632" s="215"/>
      <c r="H1632" s="215"/>
      <c r="I1632" s="216"/>
      <c r="J1632" s="216"/>
      <c r="K1632" s="217"/>
      <c r="L1632" s="217"/>
      <c r="M1632" s="217"/>
      <c r="N1632" s="217"/>
      <c r="O1632" s="216"/>
      <c r="P1632" s="217"/>
      <c r="Q1632" s="216"/>
      <c r="R1632" s="215"/>
      <c r="S1632" s="218"/>
      <c r="T1632" s="215"/>
      <c r="U1632" s="215"/>
      <c r="V1632" s="219"/>
      <c r="W1632" s="219"/>
      <c r="Y1632" s="215"/>
      <c r="Z1632" s="215"/>
      <c r="AA1632" s="215"/>
      <c r="AB1632" s="215"/>
      <c r="AC1632" s="215"/>
      <c r="AD1632" s="215"/>
      <c r="AE1632" s="215"/>
      <c r="AF1632" s="215"/>
      <c r="AG1632" s="215"/>
      <c r="AH1632" s="215"/>
      <c r="AI1632" s="215"/>
      <c r="AJ1632" s="215"/>
      <c r="AK1632" s="215"/>
      <c r="AM1632" s="220"/>
    </row>
    <row r="1633" spans="2:39" x14ac:dyDescent="0.3">
      <c r="B1633" s="215"/>
      <c r="C1633" s="215"/>
      <c r="D1633" s="215"/>
      <c r="E1633" s="215"/>
      <c r="F1633" s="215"/>
      <c r="G1633" s="215"/>
      <c r="H1633" s="215"/>
      <c r="I1633" s="216"/>
      <c r="J1633" s="216"/>
      <c r="K1633" s="217"/>
      <c r="L1633" s="217"/>
      <c r="M1633" s="217"/>
      <c r="N1633" s="217"/>
      <c r="O1633" s="216"/>
      <c r="P1633" s="217"/>
      <c r="Q1633" s="216"/>
      <c r="R1633" s="215"/>
      <c r="S1633" s="218"/>
      <c r="T1633" s="215"/>
      <c r="U1633" s="215"/>
      <c r="V1633" s="219"/>
      <c r="W1633" s="219"/>
      <c r="Y1633" s="215"/>
      <c r="Z1633" s="215"/>
      <c r="AA1633" s="215"/>
      <c r="AB1633" s="215"/>
      <c r="AC1633" s="215"/>
      <c r="AD1633" s="215"/>
      <c r="AE1633" s="215"/>
      <c r="AF1633" s="215"/>
      <c r="AG1633" s="215"/>
      <c r="AH1633" s="215"/>
      <c r="AI1633" s="215"/>
      <c r="AJ1633" s="215"/>
      <c r="AK1633" s="215"/>
      <c r="AM1633" s="220"/>
    </row>
    <row r="1634" spans="2:39" x14ac:dyDescent="0.3">
      <c r="B1634" s="215"/>
      <c r="C1634" s="215"/>
      <c r="D1634" s="215"/>
      <c r="E1634" s="215"/>
      <c r="F1634" s="215"/>
      <c r="G1634" s="215"/>
      <c r="H1634" s="215"/>
      <c r="I1634" s="216"/>
      <c r="J1634" s="216"/>
      <c r="K1634" s="217"/>
      <c r="L1634" s="217"/>
      <c r="M1634" s="217"/>
      <c r="N1634" s="217"/>
      <c r="O1634" s="216"/>
      <c r="P1634" s="217"/>
      <c r="Q1634" s="216"/>
      <c r="R1634" s="215"/>
      <c r="S1634" s="218"/>
      <c r="T1634" s="215"/>
      <c r="U1634" s="215"/>
      <c r="V1634" s="219"/>
      <c r="W1634" s="219"/>
      <c r="Y1634" s="215"/>
      <c r="Z1634" s="215"/>
      <c r="AA1634" s="215"/>
      <c r="AB1634" s="215"/>
      <c r="AC1634" s="215"/>
      <c r="AD1634" s="215"/>
      <c r="AE1634" s="215"/>
      <c r="AF1634" s="215"/>
      <c r="AG1634" s="215"/>
      <c r="AH1634" s="215"/>
      <c r="AI1634" s="215"/>
      <c r="AJ1634" s="215"/>
      <c r="AK1634" s="215"/>
      <c r="AM1634" s="220"/>
    </row>
    <row r="1635" spans="2:39" x14ac:dyDescent="0.3">
      <c r="B1635" s="215"/>
      <c r="C1635" s="215"/>
      <c r="D1635" s="215"/>
      <c r="E1635" s="215"/>
      <c r="F1635" s="215"/>
      <c r="G1635" s="215"/>
      <c r="H1635" s="215"/>
      <c r="I1635" s="216"/>
      <c r="J1635" s="216"/>
      <c r="K1635" s="217"/>
      <c r="L1635" s="217"/>
      <c r="M1635" s="217"/>
      <c r="N1635" s="217"/>
      <c r="O1635" s="216"/>
      <c r="P1635" s="217"/>
      <c r="Q1635" s="216"/>
      <c r="R1635" s="215"/>
      <c r="S1635" s="218"/>
      <c r="T1635" s="215"/>
      <c r="U1635" s="215"/>
      <c r="V1635" s="219"/>
      <c r="W1635" s="219"/>
      <c r="Y1635" s="215"/>
      <c r="Z1635" s="215"/>
      <c r="AA1635" s="215"/>
      <c r="AB1635" s="215"/>
      <c r="AC1635" s="215"/>
      <c r="AD1635" s="215"/>
      <c r="AE1635" s="215"/>
      <c r="AF1635" s="215"/>
      <c r="AG1635" s="215"/>
      <c r="AH1635" s="215"/>
      <c r="AI1635" s="215"/>
      <c r="AJ1635" s="215"/>
      <c r="AK1635" s="215"/>
      <c r="AM1635" s="220"/>
    </row>
    <row r="1636" spans="2:39" x14ac:dyDescent="0.3">
      <c r="B1636" s="215"/>
      <c r="C1636" s="215"/>
      <c r="D1636" s="215"/>
      <c r="E1636" s="215"/>
      <c r="F1636" s="215"/>
      <c r="G1636" s="215"/>
      <c r="H1636" s="215"/>
      <c r="I1636" s="216"/>
      <c r="J1636" s="216"/>
      <c r="K1636" s="217"/>
      <c r="L1636" s="217"/>
      <c r="M1636" s="217"/>
      <c r="N1636" s="217"/>
      <c r="O1636" s="216"/>
      <c r="P1636" s="217"/>
      <c r="Q1636" s="216"/>
      <c r="R1636" s="215"/>
      <c r="S1636" s="218"/>
      <c r="T1636" s="215"/>
      <c r="U1636" s="215"/>
      <c r="V1636" s="219"/>
      <c r="W1636" s="219"/>
      <c r="Y1636" s="215"/>
      <c r="Z1636" s="215"/>
      <c r="AA1636" s="215"/>
      <c r="AB1636" s="215"/>
      <c r="AC1636" s="215"/>
      <c r="AD1636" s="215"/>
      <c r="AE1636" s="215"/>
      <c r="AF1636" s="215"/>
      <c r="AG1636" s="215"/>
      <c r="AH1636" s="215"/>
      <c r="AI1636" s="215"/>
      <c r="AJ1636" s="215"/>
      <c r="AK1636" s="215"/>
      <c r="AM1636" s="220"/>
    </row>
    <row r="1637" spans="2:39" x14ac:dyDescent="0.3">
      <c r="B1637" s="215"/>
      <c r="C1637" s="215"/>
      <c r="D1637" s="215"/>
      <c r="E1637" s="215"/>
      <c r="F1637" s="215"/>
      <c r="G1637" s="215"/>
      <c r="H1637" s="215"/>
      <c r="I1637" s="216"/>
      <c r="J1637" s="216"/>
      <c r="K1637" s="217"/>
      <c r="L1637" s="217"/>
      <c r="M1637" s="217"/>
      <c r="N1637" s="217"/>
      <c r="O1637" s="216"/>
      <c r="P1637" s="217"/>
      <c r="Q1637" s="216"/>
      <c r="R1637" s="215"/>
      <c r="S1637" s="218"/>
      <c r="T1637" s="215"/>
      <c r="U1637" s="215"/>
      <c r="V1637" s="219"/>
      <c r="W1637" s="219"/>
      <c r="Y1637" s="215"/>
      <c r="Z1637" s="215"/>
      <c r="AA1637" s="215"/>
      <c r="AB1637" s="215"/>
      <c r="AC1637" s="215"/>
      <c r="AD1637" s="215"/>
      <c r="AE1637" s="215"/>
      <c r="AF1637" s="215"/>
      <c r="AG1637" s="215"/>
      <c r="AH1637" s="215"/>
      <c r="AI1637" s="215"/>
      <c r="AJ1637" s="215"/>
      <c r="AK1637" s="215"/>
      <c r="AM1637" s="220"/>
    </row>
    <row r="1638" spans="2:39" x14ac:dyDescent="0.3">
      <c r="B1638" s="215"/>
      <c r="C1638" s="215"/>
      <c r="D1638" s="215"/>
      <c r="E1638" s="215"/>
      <c r="F1638" s="215"/>
      <c r="G1638" s="215"/>
      <c r="H1638" s="215"/>
      <c r="I1638" s="216"/>
      <c r="J1638" s="216"/>
      <c r="K1638" s="217"/>
      <c r="L1638" s="217"/>
      <c r="M1638" s="217"/>
      <c r="N1638" s="217"/>
      <c r="O1638" s="216"/>
      <c r="P1638" s="217"/>
      <c r="Q1638" s="216"/>
      <c r="R1638" s="215"/>
      <c r="S1638" s="218"/>
      <c r="T1638" s="215"/>
      <c r="U1638" s="215"/>
      <c r="V1638" s="219"/>
      <c r="W1638" s="219"/>
      <c r="Y1638" s="215"/>
      <c r="Z1638" s="215"/>
      <c r="AA1638" s="215"/>
      <c r="AB1638" s="215"/>
      <c r="AC1638" s="215"/>
      <c r="AD1638" s="215"/>
      <c r="AE1638" s="215"/>
      <c r="AF1638" s="215"/>
      <c r="AG1638" s="215"/>
      <c r="AH1638" s="215"/>
      <c r="AI1638" s="215"/>
      <c r="AJ1638" s="215"/>
      <c r="AK1638" s="215"/>
      <c r="AM1638" s="220"/>
    </row>
    <row r="1639" spans="2:39" x14ac:dyDescent="0.3">
      <c r="B1639" s="215"/>
      <c r="C1639" s="215"/>
      <c r="D1639" s="215"/>
      <c r="E1639" s="215"/>
      <c r="F1639" s="215"/>
      <c r="G1639" s="215"/>
      <c r="H1639" s="215"/>
      <c r="I1639" s="216"/>
      <c r="J1639" s="216"/>
      <c r="K1639" s="217"/>
      <c r="L1639" s="217"/>
      <c r="M1639" s="217"/>
      <c r="N1639" s="217"/>
      <c r="O1639" s="216"/>
      <c r="P1639" s="217"/>
      <c r="Q1639" s="216"/>
      <c r="R1639" s="215"/>
      <c r="S1639" s="218"/>
      <c r="T1639" s="215"/>
      <c r="U1639" s="215"/>
      <c r="V1639" s="219"/>
      <c r="W1639" s="219"/>
      <c r="Y1639" s="215"/>
      <c r="Z1639" s="215"/>
      <c r="AA1639" s="215"/>
      <c r="AB1639" s="215"/>
      <c r="AC1639" s="215"/>
      <c r="AD1639" s="215"/>
      <c r="AE1639" s="215"/>
      <c r="AF1639" s="215"/>
      <c r="AG1639" s="215"/>
      <c r="AH1639" s="215"/>
      <c r="AI1639" s="215"/>
      <c r="AJ1639" s="215"/>
      <c r="AK1639" s="215"/>
      <c r="AM1639" s="220"/>
    </row>
    <row r="1640" spans="2:39" x14ac:dyDescent="0.3">
      <c r="B1640" s="215"/>
      <c r="C1640" s="215"/>
      <c r="D1640" s="215"/>
      <c r="E1640" s="215"/>
      <c r="F1640" s="215"/>
      <c r="G1640" s="215"/>
      <c r="H1640" s="215"/>
      <c r="I1640" s="216"/>
      <c r="J1640" s="216"/>
      <c r="K1640" s="217"/>
      <c r="L1640" s="217"/>
      <c r="M1640" s="217"/>
      <c r="N1640" s="217"/>
      <c r="O1640" s="216"/>
      <c r="P1640" s="217"/>
      <c r="Q1640" s="216"/>
      <c r="R1640" s="215"/>
      <c r="S1640" s="218"/>
      <c r="T1640" s="215"/>
      <c r="U1640" s="215"/>
      <c r="V1640" s="219"/>
      <c r="W1640" s="219"/>
      <c r="Y1640" s="215"/>
      <c r="Z1640" s="215"/>
      <c r="AA1640" s="215"/>
      <c r="AB1640" s="215"/>
      <c r="AC1640" s="215"/>
      <c r="AD1640" s="215"/>
      <c r="AE1640" s="215"/>
      <c r="AF1640" s="215"/>
      <c r="AG1640" s="215"/>
      <c r="AH1640" s="215"/>
      <c r="AI1640" s="215"/>
      <c r="AJ1640" s="215"/>
      <c r="AK1640" s="215"/>
      <c r="AM1640" s="220"/>
    </row>
    <row r="1641" spans="2:39" x14ac:dyDescent="0.3">
      <c r="B1641" s="215"/>
      <c r="C1641" s="215"/>
      <c r="D1641" s="215"/>
      <c r="E1641" s="215"/>
      <c r="F1641" s="215"/>
      <c r="G1641" s="215"/>
      <c r="H1641" s="215"/>
      <c r="I1641" s="216"/>
      <c r="J1641" s="216"/>
      <c r="K1641" s="217"/>
      <c r="L1641" s="217"/>
      <c r="M1641" s="217"/>
      <c r="N1641" s="217"/>
      <c r="O1641" s="216"/>
      <c r="P1641" s="217"/>
      <c r="Q1641" s="216"/>
      <c r="R1641" s="215"/>
      <c r="S1641" s="218"/>
      <c r="T1641" s="215"/>
      <c r="U1641" s="215"/>
      <c r="V1641" s="219"/>
      <c r="W1641" s="219"/>
      <c r="Y1641" s="215"/>
      <c r="Z1641" s="215"/>
      <c r="AA1641" s="215"/>
      <c r="AB1641" s="215"/>
      <c r="AC1641" s="215"/>
      <c r="AD1641" s="215"/>
      <c r="AE1641" s="215"/>
      <c r="AF1641" s="215"/>
      <c r="AG1641" s="215"/>
      <c r="AH1641" s="215"/>
      <c r="AI1641" s="215"/>
      <c r="AJ1641" s="215"/>
      <c r="AK1641" s="215"/>
      <c r="AM1641" s="220"/>
    </row>
    <row r="1642" spans="2:39" x14ac:dyDescent="0.3">
      <c r="B1642" s="215"/>
      <c r="C1642" s="215"/>
      <c r="D1642" s="215"/>
      <c r="E1642" s="215"/>
      <c r="F1642" s="215"/>
      <c r="G1642" s="215"/>
      <c r="H1642" s="215"/>
      <c r="I1642" s="216"/>
      <c r="J1642" s="216"/>
      <c r="K1642" s="217"/>
      <c r="L1642" s="217"/>
      <c r="M1642" s="217"/>
      <c r="N1642" s="217"/>
      <c r="O1642" s="216"/>
      <c r="P1642" s="217"/>
      <c r="Q1642" s="216"/>
      <c r="R1642" s="215"/>
      <c r="S1642" s="218"/>
      <c r="T1642" s="215"/>
      <c r="U1642" s="215"/>
      <c r="V1642" s="219"/>
      <c r="W1642" s="219"/>
      <c r="Y1642" s="215"/>
      <c r="Z1642" s="215"/>
      <c r="AA1642" s="215"/>
      <c r="AB1642" s="215"/>
      <c r="AC1642" s="215"/>
      <c r="AD1642" s="215"/>
      <c r="AE1642" s="215"/>
      <c r="AF1642" s="215"/>
      <c r="AG1642" s="215"/>
      <c r="AH1642" s="215"/>
      <c r="AI1642" s="215"/>
      <c r="AJ1642" s="215"/>
      <c r="AK1642" s="215"/>
      <c r="AM1642" s="220"/>
    </row>
    <row r="1643" spans="2:39" x14ac:dyDescent="0.3">
      <c r="B1643" s="215"/>
      <c r="C1643" s="215"/>
      <c r="D1643" s="215"/>
      <c r="E1643" s="215"/>
      <c r="F1643" s="215"/>
      <c r="G1643" s="215"/>
      <c r="H1643" s="215"/>
      <c r="I1643" s="216"/>
      <c r="J1643" s="216"/>
      <c r="K1643" s="217"/>
      <c r="L1643" s="217"/>
      <c r="M1643" s="217"/>
      <c r="N1643" s="217"/>
      <c r="O1643" s="216"/>
      <c r="P1643" s="217"/>
      <c r="Q1643" s="216"/>
      <c r="R1643" s="215"/>
      <c r="S1643" s="218"/>
      <c r="T1643" s="215"/>
      <c r="U1643" s="215"/>
      <c r="V1643" s="219"/>
      <c r="W1643" s="219"/>
      <c r="Y1643" s="215"/>
      <c r="Z1643" s="215"/>
      <c r="AA1643" s="215"/>
      <c r="AB1643" s="215"/>
      <c r="AC1643" s="215"/>
      <c r="AD1643" s="215"/>
      <c r="AE1643" s="215"/>
      <c r="AF1643" s="215"/>
      <c r="AG1643" s="215"/>
      <c r="AH1643" s="215"/>
      <c r="AI1643" s="215"/>
      <c r="AJ1643" s="215"/>
      <c r="AK1643" s="215"/>
      <c r="AM1643" s="220"/>
    </row>
    <row r="1644" spans="2:39" x14ac:dyDescent="0.3">
      <c r="B1644" s="215"/>
      <c r="C1644" s="215"/>
      <c r="D1644" s="215"/>
      <c r="E1644" s="215"/>
      <c r="F1644" s="215"/>
      <c r="G1644" s="215"/>
      <c r="H1644" s="215"/>
      <c r="I1644" s="216"/>
      <c r="J1644" s="216"/>
      <c r="K1644" s="217"/>
      <c r="L1644" s="217"/>
      <c r="M1644" s="217"/>
      <c r="N1644" s="217"/>
      <c r="O1644" s="216"/>
      <c r="P1644" s="217"/>
      <c r="Q1644" s="216"/>
      <c r="R1644" s="215"/>
      <c r="S1644" s="218"/>
      <c r="T1644" s="215"/>
      <c r="U1644" s="215"/>
      <c r="V1644" s="219"/>
      <c r="W1644" s="219"/>
      <c r="Y1644" s="215"/>
      <c r="Z1644" s="215"/>
      <c r="AA1644" s="215"/>
      <c r="AB1644" s="215"/>
      <c r="AC1644" s="215"/>
      <c r="AD1644" s="215"/>
      <c r="AE1644" s="215"/>
      <c r="AF1644" s="215"/>
      <c r="AG1644" s="215"/>
      <c r="AH1644" s="215"/>
      <c r="AI1644" s="215"/>
      <c r="AJ1644" s="215"/>
      <c r="AK1644" s="215"/>
      <c r="AM1644" s="220"/>
    </row>
    <row r="1645" spans="2:39" x14ac:dyDescent="0.3">
      <c r="B1645" s="215"/>
      <c r="C1645" s="215"/>
      <c r="D1645" s="215"/>
      <c r="E1645" s="215"/>
      <c r="F1645" s="215"/>
      <c r="G1645" s="215"/>
      <c r="H1645" s="215"/>
      <c r="I1645" s="216"/>
      <c r="J1645" s="216"/>
      <c r="K1645" s="217"/>
      <c r="L1645" s="217"/>
      <c r="M1645" s="217"/>
      <c r="N1645" s="217"/>
      <c r="O1645" s="216"/>
      <c r="P1645" s="217"/>
      <c r="Q1645" s="216"/>
      <c r="R1645" s="215"/>
      <c r="S1645" s="218"/>
      <c r="T1645" s="215"/>
      <c r="U1645" s="215"/>
      <c r="V1645" s="219"/>
      <c r="W1645" s="219"/>
      <c r="Y1645" s="215"/>
      <c r="Z1645" s="215"/>
      <c r="AA1645" s="215"/>
      <c r="AB1645" s="215"/>
      <c r="AC1645" s="215"/>
      <c r="AD1645" s="215"/>
      <c r="AE1645" s="215"/>
      <c r="AF1645" s="215"/>
      <c r="AG1645" s="215"/>
      <c r="AH1645" s="215"/>
      <c r="AI1645" s="215"/>
      <c r="AJ1645" s="215"/>
      <c r="AK1645" s="215"/>
      <c r="AM1645" s="220"/>
    </row>
    <row r="1646" spans="2:39" x14ac:dyDescent="0.3">
      <c r="B1646" s="215"/>
      <c r="C1646" s="215"/>
      <c r="D1646" s="215"/>
      <c r="E1646" s="215"/>
      <c r="F1646" s="215"/>
      <c r="G1646" s="215"/>
      <c r="H1646" s="215"/>
      <c r="I1646" s="216"/>
      <c r="J1646" s="216"/>
      <c r="K1646" s="217"/>
      <c r="L1646" s="217"/>
      <c r="M1646" s="217"/>
      <c r="N1646" s="217"/>
      <c r="O1646" s="216"/>
      <c r="P1646" s="217"/>
      <c r="Q1646" s="216"/>
      <c r="R1646" s="215"/>
      <c r="S1646" s="218"/>
      <c r="T1646" s="215"/>
      <c r="U1646" s="215"/>
      <c r="V1646" s="219"/>
      <c r="W1646" s="219"/>
      <c r="Y1646" s="215"/>
      <c r="Z1646" s="215"/>
      <c r="AA1646" s="215"/>
      <c r="AB1646" s="215"/>
      <c r="AC1646" s="215"/>
      <c r="AD1646" s="215"/>
      <c r="AE1646" s="215"/>
      <c r="AF1646" s="215"/>
      <c r="AG1646" s="215"/>
      <c r="AH1646" s="215"/>
      <c r="AI1646" s="215"/>
      <c r="AJ1646" s="215"/>
      <c r="AK1646" s="215"/>
      <c r="AM1646" s="220"/>
    </row>
    <row r="1647" spans="2:39" x14ac:dyDescent="0.3">
      <c r="B1647" s="215"/>
      <c r="C1647" s="215"/>
      <c r="D1647" s="215"/>
      <c r="E1647" s="215"/>
      <c r="F1647" s="215"/>
      <c r="G1647" s="215"/>
      <c r="H1647" s="215"/>
      <c r="I1647" s="216"/>
      <c r="J1647" s="216"/>
      <c r="K1647" s="217"/>
      <c r="L1647" s="217"/>
      <c r="M1647" s="217"/>
      <c r="N1647" s="217"/>
      <c r="O1647" s="216"/>
      <c r="P1647" s="217"/>
      <c r="Q1647" s="216"/>
      <c r="R1647" s="215"/>
      <c r="S1647" s="218"/>
      <c r="T1647" s="215"/>
      <c r="U1647" s="215"/>
      <c r="V1647" s="219"/>
      <c r="W1647" s="219"/>
      <c r="Y1647" s="215"/>
      <c r="Z1647" s="215"/>
      <c r="AA1647" s="215"/>
      <c r="AB1647" s="215"/>
      <c r="AC1647" s="215"/>
      <c r="AD1647" s="215"/>
      <c r="AE1647" s="215"/>
      <c r="AF1647" s="215"/>
      <c r="AG1647" s="215"/>
      <c r="AH1647" s="215"/>
      <c r="AI1647" s="215"/>
      <c r="AJ1647" s="215"/>
      <c r="AK1647" s="215"/>
      <c r="AM1647" s="220"/>
    </row>
    <row r="1648" spans="2:39" x14ac:dyDescent="0.3">
      <c r="B1648" s="215"/>
      <c r="C1648" s="215"/>
      <c r="D1648" s="215"/>
      <c r="E1648" s="215"/>
      <c r="F1648" s="215"/>
      <c r="G1648" s="215"/>
      <c r="H1648" s="215"/>
      <c r="I1648" s="216"/>
      <c r="J1648" s="216"/>
      <c r="K1648" s="217"/>
      <c r="L1648" s="217"/>
      <c r="M1648" s="217"/>
      <c r="N1648" s="217"/>
      <c r="O1648" s="216"/>
      <c r="P1648" s="217"/>
      <c r="Q1648" s="216"/>
      <c r="R1648" s="215"/>
      <c r="S1648" s="218"/>
      <c r="T1648" s="215"/>
      <c r="U1648" s="215"/>
      <c r="V1648" s="219"/>
      <c r="W1648" s="219"/>
      <c r="Y1648" s="215"/>
      <c r="Z1648" s="215"/>
      <c r="AA1648" s="215"/>
      <c r="AB1648" s="215"/>
      <c r="AC1648" s="215"/>
      <c r="AD1648" s="215"/>
      <c r="AE1648" s="215"/>
      <c r="AF1648" s="215"/>
      <c r="AG1648" s="215"/>
      <c r="AH1648" s="215"/>
      <c r="AI1648" s="215"/>
      <c r="AJ1648" s="215"/>
      <c r="AK1648" s="215"/>
      <c r="AM1648" s="220"/>
    </row>
    <row r="1649" spans="2:39" x14ac:dyDescent="0.3">
      <c r="B1649" s="215"/>
      <c r="C1649" s="215"/>
      <c r="D1649" s="215"/>
      <c r="E1649" s="215"/>
      <c r="F1649" s="215"/>
      <c r="G1649" s="215"/>
      <c r="H1649" s="215"/>
      <c r="I1649" s="216"/>
      <c r="J1649" s="216"/>
      <c r="K1649" s="217"/>
      <c r="L1649" s="217"/>
      <c r="M1649" s="217"/>
      <c r="N1649" s="217"/>
      <c r="O1649" s="216"/>
      <c r="P1649" s="217"/>
      <c r="Q1649" s="216"/>
      <c r="R1649" s="215"/>
      <c r="S1649" s="218"/>
      <c r="T1649" s="215"/>
      <c r="U1649" s="215"/>
      <c r="V1649" s="219"/>
      <c r="W1649" s="219"/>
      <c r="Y1649" s="215"/>
      <c r="Z1649" s="215"/>
      <c r="AA1649" s="215"/>
      <c r="AB1649" s="215"/>
      <c r="AC1649" s="215"/>
      <c r="AD1649" s="215"/>
      <c r="AE1649" s="215"/>
      <c r="AF1649" s="215"/>
      <c r="AG1649" s="215"/>
      <c r="AH1649" s="215"/>
      <c r="AI1649" s="215"/>
      <c r="AJ1649" s="215"/>
      <c r="AK1649" s="215"/>
      <c r="AM1649" s="220"/>
    </row>
    <row r="1650" spans="2:39" x14ac:dyDescent="0.3">
      <c r="B1650" s="215"/>
      <c r="C1650" s="215"/>
      <c r="D1650" s="215"/>
      <c r="E1650" s="215"/>
      <c r="F1650" s="215"/>
      <c r="G1650" s="215"/>
      <c r="H1650" s="215"/>
      <c r="I1650" s="216"/>
      <c r="J1650" s="216"/>
      <c r="K1650" s="217"/>
      <c r="L1650" s="217"/>
      <c r="M1650" s="217"/>
      <c r="N1650" s="217"/>
      <c r="O1650" s="216"/>
      <c r="P1650" s="217"/>
      <c r="Q1650" s="216"/>
      <c r="R1650" s="215"/>
      <c r="S1650" s="218"/>
      <c r="T1650" s="215"/>
      <c r="U1650" s="215"/>
      <c r="V1650" s="219"/>
      <c r="W1650" s="219"/>
      <c r="Y1650" s="215"/>
      <c r="Z1650" s="215"/>
      <c r="AA1650" s="215"/>
      <c r="AB1650" s="215"/>
      <c r="AC1650" s="215"/>
      <c r="AD1650" s="215"/>
      <c r="AE1650" s="215"/>
      <c r="AF1650" s="215"/>
      <c r="AG1650" s="215"/>
      <c r="AH1650" s="215"/>
      <c r="AI1650" s="215"/>
      <c r="AJ1650" s="215"/>
      <c r="AK1650" s="215"/>
      <c r="AM1650" s="220"/>
    </row>
    <row r="1651" spans="2:39" x14ac:dyDescent="0.3">
      <c r="B1651" s="215"/>
      <c r="C1651" s="215"/>
      <c r="D1651" s="215"/>
      <c r="E1651" s="215"/>
      <c r="F1651" s="215"/>
      <c r="G1651" s="215"/>
      <c r="H1651" s="215"/>
      <c r="I1651" s="216"/>
      <c r="J1651" s="216"/>
      <c r="K1651" s="217"/>
      <c r="L1651" s="217"/>
      <c r="M1651" s="217"/>
      <c r="N1651" s="217"/>
      <c r="O1651" s="216"/>
      <c r="P1651" s="217"/>
      <c r="Q1651" s="216"/>
      <c r="R1651" s="215"/>
      <c r="S1651" s="218"/>
      <c r="T1651" s="215"/>
      <c r="U1651" s="215"/>
      <c r="V1651" s="219"/>
      <c r="W1651" s="219"/>
      <c r="Y1651" s="215"/>
      <c r="Z1651" s="215"/>
      <c r="AA1651" s="215"/>
      <c r="AB1651" s="215"/>
      <c r="AC1651" s="215"/>
      <c r="AD1651" s="215"/>
      <c r="AE1651" s="215"/>
      <c r="AF1651" s="215"/>
      <c r="AG1651" s="215"/>
      <c r="AH1651" s="215"/>
      <c r="AI1651" s="215"/>
      <c r="AJ1651" s="215"/>
      <c r="AK1651" s="215"/>
      <c r="AM1651" s="220"/>
    </row>
    <row r="1652" spans="2:39" x14ac:dyDescent="0.3">
      <c r="B1652" s="215"/>
      <c r="C1652" s="215"/>
      <c r="D1652" s="215"/>
      <c r="E1652" s="215"/>
      <c r="F1652" s="215"/>
      <c r="G1652" s="215"/>
      <c r="H1652" s="215"/>
      <c r="I1652" s="216"/>
      <c r="J1652" s="216"/>
      <c r="K1652" s="217"/>
      <c r="L1652" s="217"/>
      <c r="M1652" s="217"/>
      <c r="N1652" s="217"/>
      <c r="O1652" s="216"/>
      <c r="P1652" s="217"/>
      <c r="Q1652" s="216"/>
      <c r="R1652" s="215"/>
      <c r="S1652" s="218"/>
      <c r="T1652" s="215"/>
      <c r="U1652" s="215"/>
      <c r="V1652" s="219"/>
      <c r="W1652" s="219"/>
      <c r="Y1652" s="215"/>
      <c r="Z1652" s="215"/>
      <c r="AA1652" s="215"/>
      <c r="AB1652" s="215"/>
      <c r="AC1652" s="215"/>
      <c r="AD1652" s="215"/>
      <c r="AE1652" s="215"/>
      <c r="AF1652" s="215"/>
      <c r="AG1652" s="215"/>
      <c r="AH1652" s="215"/>
      <c r="AI1652" s="215"/>
      <c r="AJ1652" s="215"/>
      <c r="AK1652" s="215"/>
      <c r="AM1652" s="220"/>
    </row>
    <row r="1653" spans="2:39" x14ac:dyDescent="0.3">
      <c r="B1653" s="215"/>
      <c r="C1653" s="215"/>
      <c r="D1653" s="215"/>
      <c r="E1653" s="215"/>
      <c r="F1653" s="215"/>
      <c r="G1653" s="215"/>
      <c r="H1653" s="215"/>
      <c r="I1653" s="216"/>
      <c r="J1653" s="216"/>
      <c r="K1653" s="217"/>
      <c r="L1653" s="217"/>
      <c r="M1653" s="217"/>
      <c r="N1653" s="217"/>
      <c r="O1653" s="216"/>
      <c r="P1653" s="217"/>
      <c r="Q1653" s="216"/>
      <c r="R1653" s="215"/>
      <c r="S1653" s="218"/>
      <c r="T1653" s="215"/>
      <c r="U1653" s="215"/>
      <c r="V1653" s="219"/>
      <c r="W1653" s="219"/>
      <c r="Y1653" s="215"/>
      <c r="Z1653" s="215"/>
      <c r="AA1653" s="215"/>
      <c r="AB1653" s="215"/>
      <c r="AC1653" s="215"/>
      <c r="AD1653" s="215"/>
      <c r="AE1653" s="215"/>
      <c r="AF1653" s="215"/>
      <c r="AG1653" s="215"/>
      <c r="AH1653" s="215"/>
      <c r="AI1653" s="215"/>
      <c r="AJ1653" s="215"/>
      <c r="AK1653" s="215"/>
      <c r="AM1653" s="220"/>
    </row>
    <row r="1654" spans="2:39" x14ac:dyDescent="0.3">
      <c r="B1654" s="215"/>
      <c r="C1654" s="215"/>
      <c r="D1654" s="215"/>
      <c r="E1654" s="215"/>
      <c r="F1654" s="215"/>
      <c r="G1654" s="215"/>
      <c r="H1654" s="215"/>
      <c r="I1654" s="216"/>
      <c r="J1654" s="216"/>
      <c r="K1654" s="217"/>
      <c r="L1654" s="217"/>
      <c r="M1654" s="217"/>
      <c r="N1654" s="217"/>
      <c r="O1654" s="216"/>
      <c r="P1654" s="217"/>
      <c r="Q1654" s="216"/>
      <c r="R1654" s="215"/>
      <c r="S1654" s="218"/>
      <c r="T1654" s="215"/>
      <c r="U1654" s="215"/>
      <c r="V1654" s="219"/>
      <c r="W1654" s="219"/>
      <c r="Y1654" s="215"/>
      <c r="Z1654" s="215"/>
      <c r="AA1654" s="215"/>
      <c r="AB1654" s="215"/>
      <c r="AC1654" s="215"/>
      <c r="AD1654" s="215"/>
      <c r="AE1654" s="215"/>
      <c r="AF1654" s="215"/>
      <c r="AG1654" s="215"/>
      <c r="AH1654" s="215"/>
      <c r="AI1654" s="215"/>
      <c r="AJ1654" s="215"/>
      <c r="AK1654" s="215"/>
      <c r="AM1654" s="220"/>
    </row>
    <row r="1655" spans="2:39" x14ac:dyDescent="0.3">
      <c r="B1655" s="215"/>
      <c r="C1655" s="215"/>
      <c r="D1655" s="215"/>
      <c r="E1655" s="215"/>
      <c r="F1655" s="215"/>
      <c r="G1655" s="215"/>
      <c r="H1655" s="215"/>
      <c r="I1655" s="216"/>
      <c r="J1655" s="216"/>
      <c r="K1655" s="217"/>
      <c r="L1655" s="217"/>
      <c r="M1655" s="217"/>
      <c r="N1655" s="217"/>
      <c r="O1655" s="216"/>
      <c r="P1655" s="217"/>
      <c r="Q1655" s="216"/>
      <c r="R1655" s="215"/>
      <c r="S1655" s="218"/>
      <c r="T1655" s="215"/>
      <c r="U1655" s="215"/>
      <c r="V1655" s="219"/>
      <c r="W1655" s="219"/>
      <c r="Y1655" s="215"/>
      <c r="Z1655" s="215"/>
      <c r="AA1655" s="215"/>
      <c r="AB1655" s="215"/>
      <c r="AC1655" s="215"/>
      <c r="AD1655" s="215"/>
      <c r="AE1655" s="215"/>
      <c r="AF1655" s="215"/>
      <c r="AG1655" s="215"/>
      <c r="AH1655" s="215"/>
      <c r="AI1655" s="215"/>
      <c r="AJ1655" s="215"/>
      <c r="AK1655" s="215"/>
      <c r="AM1655" s="220"/>
    </row>
    <row r="1656" spans="2:39" x14ac:dyDescent="0.3">
      <c r="B1656" s="215"/>
      <c r="C1656" s="215"/>
      <c r="D1656" s="215"/>
      <c r="E1656" s="215"/>
      <c r="F1656" s="215"/>
      <c r="G1656" s="215"/>
      <c r="H1656" s="215"/>
      <c r="I1656" s="216"/>
      <c r="J1656" s="216"/>
      <c r="K1656" s="217"/>
      <c r="L1656" s="217"/>
      <c r="M1656" s="217"/>
      <c r="N1656" s="217"/>
      <c r="O1656" s="216"/>
      <c r="P1656" s="217"/>
      <c r="Q1656" s="216"/>
      <c r="R1656" s="215"/>
      <c r="S1656" s="218"/>
      <c r="T1656" s="215"/>
      <c r="U1656" s="215"/>
      <c r="V1656" s="219"/>
      <c r="W1656" s="219"/>
      <c r="Y1656" s="215"/>
      <c r="Z1656" s="215"/>
      <c r="AA1656" s="215"/>
      <c r="AB1656" s="215"/>
      <c r="AC1656" s="215"/>
      <c r="AD1656" s="215"/>
      <c r="AE1656" s="215"/>
      <c r="AF1656" s="215"/>
      <c r="AG1656" s="215"/>
      <c r="AH1656" s="215"/>
      <c r="AI1656" s="215"/>
      <c r="AJ1656" s="215"/>
      <c r="AK1656" s="215"/>
      <c r="AM1656" s="220"/>
    </row>
    <row r="1657" spans="2:39" x14ac:dyDescent="0.3">
      <c r="B1657" s="215"/>
      <c r="C1657" s="215"/>
      <c r="D1657" s="215"/>
      <c r="E1657" s="215"/>
      <c r="F1657" s="215"/>
      <c r="G1657" s="215"/>
      <c r="H1657" s="215"/>
      <c r="I1657" s="216"/>
      <c r="J1657" s="216"/>
      <c r="K1657" s="217"/>
      <c r="L1657" s="217"/>
      <c r="M1657" s="217"/>
      <c r="N1657" s="217"/>
      <c r="O1657" s="216"/>
      <c r="P1657" s="217"/>
      <c r="Q1657" s="216"/>
      <c r="R1657" s="215"/>
      <c r="S1657" s="218"/>
      <c r="T1657" s="215"/>
      <c r="U1657" s="215"/>
      <c r="V1657" s="219"/>
      <c r="W1657" s="219"/>
      <c r="Y1657" s="215"/>
      <c r="Z1657" s="215"/>
      <c r="AA1657" s="215"/>
      <c r="AB1657" s="215"/>
      <c r="AC1657" s="215"/>
      <c r="AD1657" s="215"/>
      <c r="AE1657" s="215"/>
      <c r="AF1657" s="215"/>
      <c r="AG1657" s="215"/>
      <c r="AH1657" s="215"/>
      <c r="AI1657" s="215"/>
      <c r="AJ1657" s="215"/>
      <c r="AK1657" s="215"/>
      <c r="AM1657" s="220"/>
    </row>
    <row r="1658" spans="2:39" x14ac:dyDescent="0.3">
      <c r="B1658" s="215"/>
      <c r="C1658" s="215"/>
      <c r="D1658" s="215"/>
      <c r="E1658" s="215"/>
      <c r="F1658" s="215"/>
      <c r="G1658" s="215"/>
      <c r="H1658" s="215"/>
      <c r="I1658" s="216"/>
      <c r="J1658" s="216"/>
      <c r="K1658" s="217"/>
      <c r="L1658" s="217"/>
      <c r="M1658" s="217"/>
      <c r="N1658" s="217"/>
      <c r="O1658" s="216"/>
      <c r="P1658" s="217"/>
      <c r="Q1658" s="216"/>
      <c r="R1658" s="215"/>
      <c r="S1658" s="218"/>
      <c r="T1658" s="215"/>
      <c r="U1658" s="215"/>
      <c r="V1658" s="219"/>
      <c r="W1658" s="219"/>
      <c r="Y1658" s="215"/>
      <c r="Z1658" s="215"/>
      <c r="AA1658" s="215"/>
      <c r="AB1658" s="215"/>
      <c r="AC1658" s="215"/>
      <c r="AD1658" s="215"/>
      <c r="AE1658" s="215"/>
      <c r="AF1658" s="215"/>
      <c r="AG1658" s="215"/>
      <c r="AH1658" s="215"/>
      <c r="AI1658" s="215"/>
      <c r="AJ1658" s="215"/>
      <c r="AK1658" s="215"/>
      <c r="AM1658" s="220"/>
    </row>
    <row r="1659" spans="2:39" x14ac:dyDescent="0.3">
      <c r="B1659" s="215"/>
      <c r="C1659" s="215"/>
      <c r="D1659" s="215"/>
      <c r="E1659" s="215"/>
      <c r="F1659" s="215"/>
      <c r="G1659" s="215"/>
      <c r="H1659" s="215"/>
      <c r="I1659" s="216"/>
      <c r="J1659" s="216"/>
      <c r="K1659" s="217"/>
      <c r="L1659" s="217"/>
      <c r="M1659" s="217"/>
      <c r="N1659" s="217"/>
      <c r="O1659" s="216"/>
      <c r="P1659" s="217"/>
      <c r="Q1659" s="216"/>
      <c r="R1659" s="215"/>
      <c r="S1659" s="218"/>
      <c r="T1659" s="215"/>
      <c r="U1659" s="215"/>
      <c r="V1659" s="219"/>
      <c r="W1659" s="219"/>
      <c r="Y1659" s="215"/>
      <c r="Z1659" s="215"/>
      <c r="AA1659" s="215"/>
      <c r="AB1659" s="215"/>
      <c r="AC1659" s="215"/>
      <c r="AD1659" s="215"/>
      <c r="AE1659" s="215"/>
      <c r="AF1659" s="215"/>
      <c r="AG1659" s="215"/>
      <c r="AH1659" s="215"/>
      <c r="AI1659" s="215"/>
      <c r="AJ1659" s="215"/>
      <c r="AK1659" s="215"/>
      <c r="AM1659" s="220"/>
    </row>
    <row r="1660" spans="2:39" x14ac:dyDescent="0.3">
      <c r="B1660" s="215"/>
      <c r="C1660" s="215"/>
      <c r="D1660" s="215"/>
      <c r="E1660" s="215"/>
      <c r="F1660" s="215"/>
      <c r="G1660" s="215"/>
      <c r="H1660" s="215"/>
      <c r="I1660" s="216"/>
      <c r="J1660" s="216"/>
      <c r="K1660" s="217"/>
      <c r="L1660" s="217"/>
      <c r="M1660" s="217"/>
      <c r="N1660" s="217"/>
      <c r="O1660" s="216"/>
      <c r="P1660" s="217"/>
      <c r="Q1660" s="216"/>
      <c r="R1660" s="215"/>
      <c r="S1660" s="218"/>
      <c r="T1660" s="215"/>
      <c r="U1660" s="215"/>
      <c r="V1660" s="219"/>
      <c r="W1660" s="219"/>
      <c r="Y1660" s="215"/>
      <c r="Z1660" s="215"/>
      <c r="AA1660" s="215"/>
      <c r="AB1660" s="215"/>
      <c r="AC1660" s="215"/>
      <c r="AD1660" s="215"/>
      <c r="AE1660" s="215"/>
      <c r="AF1660" s="215"/>
      <c r="AG1660" s="215"/>
      <c r="AH1660" s="215"/>
      <c r="AI1660" s="215"/>
      <c r="AJ1660" s="215"/>
      <c r="AK1660" s="215"/>
      <c r="AM1660" s="220"/>
    </row>
    <row r="1661" spans="2:39" x14ac:dyDescent="0.3">
      <c r="B1661" s="215"/>
      <c r="C1661" s="215"/>
      <c r="D1661" s="215"/>
      <c r="E1661" s="215"/>
      <c r="F1661" s="215"/>
      <c r="G1661" s="215"/>
      <c r="H1661" s="215"/>
      <c r="I1661" s="216"/>
      <c r="J1661" s="216"/>
      <c r="K1661" s="217"/>
      <c r="L1661" s="217"/>
      <c r="M1661" s="217"/>
      <c r="N1661" s="217"/>
      <c r="O1661" s="216"/>
      <c r="P1661" s="217"/>
      <c r="Q1661" s="216"/>
      <c r="R1661" s="215"/>
      <c r="S1661" s="218"/>
      <c r="T1661" s="215"/>
      <c r="U1661" s="215"/>
      <c r="V1661" s="219"/>
      <c r="W1661" s="219"/>
      <c r="Y1661" s="215"/>
      <c r="Z1661" s="215"/>
      <c r="AA1661" s="215"/>
      <c r="AB1661" s="215"/>
      <c r="AC1661" s="215"/>
      <c r="AD1661" s="215"/>
      <c r="AE1661" s="215"/>
      <c r="AF1661" s="215"/>
      <c r="AG1661" s="215"/>
      <c r="AH1661" s="215"/>
      <c r="AI1661" s="215"/>
      <c r="AJ1661" s="215"/>
      <c r="AK1661" s="215"/>
      <c r="AM1661" s="220"/>
    </row>
    <row r="1662" spans="2:39" x14ac:dyDescent="0.3">
      <c r="B1662" s="215"/>
      <c r="C1662" s="215"/>
      <c r="D1662" s="215"/>
      <c r="E1662" s="215"/>
      <c r="F1662" s="215"/>
      <c r="G1662" s="215"/>
      <c r="H1662" s="215"/>
      <c r="I1662" s="216"/>
      <c r="J1662" s="216"/>
      <c r="K1662" s="217"/>
      <c r="L1662" s="217"/>
      <c r="M1662" s="217"/>
      <c r="N1662" s="217"/>
      <c r="O1662" s="216"/>
      <c r="P1662" s="217"/>
      <c r="Q1662" s="216"/>
      <c r="R1662" s="215"/>
      <c r="S1662" s="218"/>
      <c r="T1662" s="215"/>
      <c r="U1662" s="215"/>
      <c r="V1662" s="219"/>
      <c r="W1662" s="219"/>
      <c r="Y1662" s="215"/>
      <c r="Z1662" s="215"/>
      <c r="AA1662" s="215"/>
      <c r="AB1662" s="215"/>
      <c r="AC1662" s="215"/>
      <c r="AD1662" s="215"/>
      <c r="AE1662" s="215"/>
      <c r="AF1662" s="215"/>
      <c r="AG1662" s="215"/>
      <c r="AH1662" s="215"/>
      <c r="AI1662" s="215"/>
      <c r="AJ1662" s="215"/>
      <c r="AK1662" s="215"/>
      <c r="AM1662" s="220"/>
    </row>
    <row r="1663" spans="2:39" x14ac:dyDescent="0.3">
      <c r="B1663" s="215"/>
      <c r="C1663" s="215"/>
      <c r="D1663" s="215"/>
      <c r="E1663" s="215"/>
      <c r="F1663" s="215"/>
      <c r="G1663" s="215"/>
      <c r="H1663" s="215"/>
      <c r="I1663" s="216"/>
      <c r="J1663" s="216"/>
      <c r="K1663" s="217"/>
      <c r="L1663" s="217"/>
      <c r="M1663" s="217"/>
      <c r="N1663" s="217"/>
      <c r="O1663" s="216"/>
      <c r="P1663" s="217"/>
      <c r="Q1663" s="216"/>
      <c r="R1663" s="215"/>
      <c r="S1663" s="218"/>
      <c r="T1663" s="215"/>
      <c r="U1663" s="215"/>
      <c r="V1663" s="219"/>
      <c r="W1663" s="219"/>
      <c r="Y1663" s="215"/>
      <c r="Z1663" s="215"/>
      <c r="AA1663" s="215"/>
      <c r="AB1663" s="215"/>
      <c r="AC1663" s="215"/>
      <c r="AD1663" s="215"/>
      <c r="AE1663" s="215"/>
      <c r="AF1663" s="215"/>
      <c r="AG1663" s="215"/>
      <c r="AH1663" s="215"/>
      <c r="AI1663" s="215"/>
      <c r="AJ1663" s="215"/>
      <c r="AK1663" s="215"/>
      <c r="AM1663" s="220"/>
    </row>
    <row r="1664" spans="2:39" x14ac:dyDescent="0.3">
      <c r="B1664" s="215"/>
      <c r="C1664" s="215"/>
      <c r="D1664" s="215"/>
      <c r="E1664" s="215"/>
      <c r="F1664" s="215"/>
      <c r="G1664" s="215"/>
      <c r="H1664" s="215"/>
      <c r="I1664" s="216"/>
      <c r="J1664" s="216"/>
      <c r="K1664" s="217"/>
      <c r="L1664" s="217"/>
      <c r="M1664" s="217"/>
      <c r="N1664" s="217"/>
      <c r="O1664" s="216"/>
      <c r="P1664" s="217"/>
      <c r="Q1664" s="216"/>
      <c r="R1664" s="215"/>
      <c r="S1664" s="218"/>
      <c r="T1664" s="215"/>
      <c r="U1664" s="215"/>
      <c r="V1664" s="219"/>
      <c r="W1664" s="219"/>
      <c r="Y1664" s="215"/>
      <c r="Z1664" s="215"/>
      <c r="AA1664" s="215"/>
      <c r="AB1664" s="215"/>
      <c r="AC1664" s="215"/>
      <c r="AD1664" s="215"/>
      <c r="AE1664" s="215"/>
      <c r="AF1664" s="215"/>
      <c r="AG1664" s="215"/>
      <c r="AH1664" s="215"/>
      <c r="AI1664" s="215"/>
      <c r="AJ1664" s="215"/>
      <c r="AK1664" s="215"/>
      <c r="AM1664" s="220"/>
    </row>
    <row r="1665" spans="2:39" x14ac:dyDescent="0.3">
      <c r="B1665" s="215"/>
      <c r="C1665" s="215"/>
      <c r="D1665" s="215"/>
      <c r="E1665" s="215"/>
      <c r="F1665" s="215"/>
      <c r="G1665" s="215"/>
      <c r="H1665" s="215"/>
      <c r="I1665" s="216"/>
      <c r="J1665" s="216"/>
      <c r="K1665" s="217"/>
      <c r="L1665" s="217"/>
      <c r="M1665" s="217"/>
      <c r="N1665" s="217"/>
      <c r="O1665" s="216"/>
      <c r="P1665" s="217"/>
      <c r="Q1665" s="216"/>
      <c r="R1665" s="215"/>
      <c r="S1665" s="218"/>
      <c r="T1665" s="215"/>
      <c r="U1665" s="215"/>
      <c r="V1665" s="219"/>
      <c r="W1665" s="219"/>
      <c r="Y1665" s="215"/>
      <c r="Z1665" s="215"/>
      <c r="AA1665" s="215"/>
      <c r="AB1665" s="215"/>
      <c r="AC1665" s="215"/>
      <c r="AD1665" s="215"/>
      <c r="AE1665" s="215"/>
      <c r="AF1665" s="215"/>
      <c r="AG1665" s="215"/>
      <c r="AH1665" s="215"/>
      <c r="AI1665" s="215"/>
      <c r="AJ1665" s="215"/>
      <c r="AK1665" s="215"/>
      <c r="AM1665" s="220"/>
    </row>
    <row r="1666" spans="2:39" x14ac:dyDescent="0.3">
      <c r="B1666" s="215"/>
      <c r="C1666" s="215"/>
      <c r="D1666" s="215"/>
      <c r="E1666" s="215"/>
      <c r="F1666" s="215"/>
      <c r="G1666" s="215"/>
      <c r="H1666" s="215"/>
      <c r="I1666" s="216"/>
      <c r="J1666" s="216"/>
      <c r="K1666" s="217"/>
      <c r="L1666" s="217"/>
      <c r="M1666" s="217"/>
      <c r="N1666" s="217"/>
      <c r="O1666" s="216"/>
      <c r="P1666" s="217"/>
      <c r="Q1666" s="216"/>
      <c r="R1666" s="215"/>
      <c r="S1666" s="218"/>
      <c r="T1666" s="215"/>
      <c r="U1666" s="215"/>
      <c r="V1666" s="219"/>
      <c r="W1666" s="219"/>
      <c r="Y1666" s="215"/>
      <c r="Z1666" s="215"/>
      <c r="AA1666" s="215"/>
      <c r="AB1666" s="215"/>
      <c r="AC1666" s="215"/>
      <c r="AD1666" s="215"/>
      <c r="AE1666" s="215"/>
      <c r="AF1666" s="215"/>
      <c r="AG1666" s="215"/>
      <c r="AH1666" s="215"/>
      <c r="AI1666" s="215"/>
      <c r="AJ1666" s="215"/>
      <c r="AK1666" s="215"/>
      <c r="AM1666" s="220"/>
    </row>
    <row r="1667" spans="2:39" x14ac:dyDescent="0.3">
      <c r="B1667" s="215"/>
      <c r="C1667" s="215"/>
      <c r="D1667" s="215"/>
      <c r="E1667" s="215"/>
      <c r="F1667" s="215"/>
      <c r="G1667" s="215"/>
      <c r="H1667" s="215"/>
      <c r="I1667" s="216"/>
      <c r="J1667" s="216"/>
      <c r="K1667" s="217"/>
      <c r="L1667" s="217"/>
      <c r="M1667" s="217"/>
      <c r="N1667" s="217"/>
      <c r="O1667" s="216"/>
      <c r="P1667" s="217"/>
      <c r="Q1667" s="216"/>
      <c r="R1667" s="215"/>
      <c r="S1667" s="218"/>
      <c r="T1667" s="215"/>
      <c r="U1667" s="215"/>
      <c r="V1667" s="219"/>
      <c r="W1667" s="219"/>
      <c r="Y1667" s="215"/>
      <c r="Z1667" s="215"/>
      <c r="AA1667" s="215"/>
      <c r="AB1667" s="215"/>
      <c r="AC1667" s="215"/>
      <c r="AD1667" s="215"/>
      <c r="AE1667" s="215"/>
      <c r="AF1667" s="215"/>
      <c r="AG1667" s="215"/>
      <c r="AH1667" s="215"/>
      <c r="AI1667" s="215"/>
      <c r="AJ1667" s="215"/>
      <c r="AK1667" s="215"/>
      <c r="AM1667" s="220"/>
    </row>
    <row r="1668" spans="2:39" x14ac:dyDescent="0.3">
      <c r="B1668" s="215"/>
      <c r="C1668" s="215"/>
      <c r="D1668" s="215"/>
      <c r="E1668" s="215"/>
      <c r="F1668" s="215"/>
      <c r="G1668" s="215"/>
      <c r="H1668" s="215"/>
      <c r="I1668" s="216"/>
      <c r="J1668" s="216"/>
      <c r="K1668" s="217"/>
      <c r="L1668" s="217"/>
      <c r="M1668" s="217"/>
      <c r="N1668" s="217"/>
      <c r="O1668" s="216"/>
      <c r="P1668" s="217"/>
      <c r="Q1668" s="216"/>
      <c r="R1668" s="215"/>
      <c r="S1668" s="218"/>
      <c r="T1668" s="215"/>
      <c r="U1668" s="215"/>
      <c r="V1668" s="219"/>
      <c r="W1668" s="219"/>
      <c r="Y1668" s="215"/>
      <c r="Z1668" s="215"/>
      <c r="AA1668" s="215"/>
      <c r="AB1668" s="215"/>
      <c r="AC1668" s="215"/>
      <c r="AD1668" s="215"/>
      <c r="AE1668" s="215"/>
      <c r="AF1668" s="215"/>
      <c r="AG1668" s="215"/>
      <c r="AH1668" s="215"/>
      <c r="AI1668" s="215"/>
      <c r="AJ1668" s="215"/>
      <c r="AK1668" s="215"/>
      <c r="AM1668" s="220"/>
    </row>
    <row r="1669" spans="2:39" x14ac:dyDescent="0.3">
      <c r="B1669" s="215"/>
      <c r="C1669" s="215"/>
      <c r="D1669" s="215"/>
      <c r="E1669" s="215"/>
      <c r="F1669" s="215"/>
      <c r="G1669" s="215"/>
      <c r="H1669" s="215"/>
      <c r="I1669" s="216"/>
      <c r="J1669" s="216"/>
      <c r="K1669" s="217"/>
      <c r="L1669" s="217"/>
      <c r="M1669" s="217"/>
      <c r="N1669" s="217"/>
      <c r="O1669" s="216"/>
      <c r="P1669" s="217"/>
      <c r="Q1669" s="216"/>
      <c r="R1669" s="215"/>
      <c r="S1669" s="218"/>
      <c r="T1669" s="215"/>
      <c r="U1669" s="215"/>
      <c r="V1669" s="219"/>
      <c r="W1669" s="219"/>
      <c r="Y1669" s="215"/>
      <c r="Z1669" s="215"/>
      <c r="AA1669" s="215"/>
      <c r="AB1669" s="215"/>
      <c r="AC1669" s="215"/>
      <c r="AD1669" s="215"/>
      <c r="AE1669" s="215"/>
      <c r="AF1669" s="215"/>
      <c r="AG1669" s="215"/>
      <c r="AH1669" s="215"/>
      <c r="AI1669" s="215"/>
      <c r="AJ1669" s="215"/>
      <c r="AK1669" s="215"/>
      <c r="AM1669" s="220"/>
    </row>
    <row r="1670" spans="2:39" x14ac:dyDescent="0.3">
      <c r="B1670" s="215"/>
      <c r="C1670" s="215"/>
      <c r="D1670" s="215"/>
      <c r="E1670" s="215"/>
      <c r="F1670" s="215"/>
      <c r="G1670" s="215"/>
      <c r="H1670" s="215"/>
      <c r="I1670" s="216"/>
      <c r="J1670" s="216"/>
      <c r="K1670" s="217"/>
      <c r="L1670" s="217"/>
      <c r="M1670" s="217"/>
      <c r="N1670" s="217"/>
      <c r="O1670" s="216"/>
      <c r="P1670" s="217"/>
      <c r="Q1670" s="216"/>
      <c r="R1670" s="215"/>
      <c r="S1670" s="218"/>
      <c r="T1670" s="215"/>
      <c r="U1670" s="215"/>
      <c r="V1670" s="219"/>
      <c r="W1670" s="219"/>
      <c r="Y1670" s="215"/>
      <c r="Z1670" s="215"/>
      <c r="AA1670" s="215"/>
      <c r="AB1670" s="215"/>
      <c r="AC1670" s="215"/>
      <c r="AD1670" s="215"/>
      <c r="AE1670" s="215"/>
      <c r="AF1670" s="215"/>
      <c r="AG1670" s="215"/>
      <c r="AH1670" s="215"/>
      <c r="AI1670" s="215"/>
      <c r="AJ1670" s="215"/>
      <c r="AK1670" s="215"/>
      <c r="AM1670" s="220"/>
    </row>
    <row r="1671" spans="2:39" x14ac:dyDescent="0.3">
      <c r="B1671" s="215"/>
      <c r="C1671" s="215"/>
      <c r="D1671" s="215"/>
      <c r="E1671" s="215"/>
      <c r="F1671" s="215"/>
      <c r="G1671" s="215"/>
      <c r="H1671" s="215"/>
      <c r="I1671" s="216"/>
      <c r="J1671" s="216"/>
      <c r="K1671" s="217"/>
      <c r="L1671" s="217"/>
      <c r="M1671" s="217"/>
      <c r="N1671" s="217"/>
      <c r="O1671" s="216"/>
      <c r="P1671" s="217"/>
      <c r="Q1671" s="216"/>
      <c r="R1671" s="215"/>
      <c r="S1671" s="218"/>
      <c r="T1671" s="215"/>
      <c r="U1671" s="215"/>
      <c r="V1671" s="219"/>
      <c r="W1671" s="219"/>
      <c r="Y1671" s="215"/>
      <c r="Z1671" s="215"/>
      <c r="AA1671" s="215"/>
      <c r="AB1671" s="215"/>
      <c r="AC1671" s="215"/>
      <c r="AD1671" s="215"/>
      <c r="AE1671" s="215"/>
      <c r="AF1671" s="215"/>
      <c r="AG1671" s="215"/>
      <c r="AH1671" s="215"/>
      <c r="AI1671" s="215"/>
      <c r="AJ1671" s="215"/>
      <c r="AK1671" s="215"/>
      <c r="AM1671" s="220"/>
    </row>
    <row r="1672" spans="2:39" x14ac:dyDescent="0.3">
      <c r="B1672" s="215"/>
      <c r="C1672" s="215"/>
      <c r="D1672" s="215"/>
      <c r="E1672" s="215"/>
      <c r="F1672" s="215"/>
      <c r="G1672" s="215"/>
      <c r="H1672" s="215"/>
      <c r="I1672" s="216"/>
      <c r="J1672" s="216"/>
      <c r="K1672" s="217"/>
      <c r="L1672" s="217"/>
      <c r="M1672" s="217"/>
      <c r="N1672" s="217"/>
      <c r="O1672" s="216"/>
      <c r="P1672" s="217"/>
      <c r="Q1672" s="216"/>
      <c r="R1672" s="215"/>
      <c r="S1672" s="218"/>
      <c r="T1672" s="215"/>
      <c r="U1672" s="215"/>
      <c r="V1672" s="219"/>
      <c r="W1672" s="219"/>
      <c r="Y1672" s="215"/>
      <c r="Z1672" s="215"/>
      <c r="AA1672" s="215"/>
      <c r="AB1672" s="215"/>
      <c r="AC1672" s="215"/>
      <c r="AD1672" s="215"/>
      <c r="AE1672" s="215"/>
      <c r="AF1672" s="215"/>
      <c r="AG1672" s="215"/>
      <c r="AH1672" s="215"/>
      <c r="AI1672" s="215"/>
      <c r="AJ1672" s="215"/>
      <c r="AK1672" s="215"/>
      <c r="AM1672" s="220"/>
    </row>
    <row r="1673" spans="2:39" x14ac:dyDescent="0.3">
      <c r="B1673" s="215"/>
      <c r="C1673" s="215"/>
      <c r="D1673" s="215"/>
      <c r="E1673" s="215"/>
      <c r="F1673" s="215"/>
      <c r="G1673" s="215"/>
      <c r="H1673" s="215"/>
      <c r="I1673" s="216"/>
      <c r="J1673" s="216"/>
      <c r="K1673" s="217"/>
      <c r="L1673" s="217"/>
      <c r="M1673" s="217"/>
      <c r="N1673" s="217"/>
      <c r="O1673" s="216"/>
      <c r="P1673" s="217"/>
      <c r="Q1673" s="216"/>
      <c r="R1673" s="215"/>
      <c r="S1673" s="218"/>
      <c r="T1673" s="215"/>
      <c r="U1673" s="215"/>
      <c r="V1673" s="219"/>
      <c r="W1673" s="219"/>
      <c r="Y1673" s="215"/>
      <c r="Z1673" s="215"/>
      <c r="AA1673" s="215"/>
      <c r="AB1673" s="215"/>
      <c r="AC1673" s="215"/>
      <c r="AD1673" s="215"/>
      <c r="AE1673" s="215"/>
      <c r="AF1673" s="215"/>
      <c r="AG1673" s="215"/>
      <c r="AH1673" s="215"/>
      <c r="AI1673" s="215"/>
      <c r="AJ1673" s="215"/>
      <c r="AK1673" s="215"/>
      <c r="AM1673" s="220"/>
    </row>
    <row r="1674" spans="2:39" x14ac:dyDescent="0.3">
      <c r="B1674" s="215"/>
      <c r="C1674" s="215"/>
      <c r="D1674" s="215"/>
      <c r="E1674" s="215"/>
      <c r="F1674" s="215"/>
      <c r="G1674" s="215"/>
      <c r="H1674" s="215"/>
      <c r="I1674" s="216"/>
      <c r="J1674" s="216"/>
      <c r="K1674" s="217"/>
      <c r="L1674" s="217"/>
      <c r="M1674" s="217"/>
      <c r="N1674" s="217"/>
      <c r="O1674" s="216"/>
      <c r="P1674" s="217"/>
      <c r="Q1674" s="216"/>
      <c r="R1674" s="215"/>
      <c r="S1674" s="218"/>
      <c r="T1674" s="215"/>
      <c r="U1674" s="215"/>
      <c r="V1674" s="219"/>
      <c r="W1674" s="219"/>
      <c r="Y1674" s="215"/>
      <c r="Z1674" s="215"/>
      <c r="AA1674" s="215"/>
      <c r="AB1674" s="215"/>
      <c r="AC1674" s="215"/>
      <c r="AD1674" s="215"/>
      <c r="AE1674" s="215"/>
      <c r="AF1674" s="215"/>
      <c r="AG1674" s="215"/>
      <c r="AH1674" s="215"/>
      <c r="AI1674" s="215"/>
      <c r="AJ1674" s="215"/>
      <c r="AK1674" s="215"/>
      <c r="AM1674" s="220"/>
    </row>
    <row r="1675" spans="2:39" x14ac:dyDescent="0.3">
      <c r="B1675" s="215"/>
      <c r="C1675" s="215"/>
      <c r="D1675" s="215"/>
      <c r="E1675" s="215"/>
      <c r="F1675" s="215"/>
      <c r="G1675" s="215"/>
      <c r="H1675" s="215"/>
      <c r="I1675" s="216"/>
      <c r="J1675" s="216"/>
      <c r="K1675" s="217"/>
      <c r="L1675" s="217"/>
      <c r="M1675" s="217"/>
      <c r="N1675" s="217"/>
      <c r="O1675" s="216"/>
      <c r="P1675" s="217"/>
      <c r="Q1675" s="216"/>
      <c r="R1675" s="215"/>
      <c r="S1675" s="218"/>
      <c r="T1675" s="215"/>
      <c r="U1675" s="215"/>
      <c r="V1675" s="219"/>
      <c r="W1675" s="219"/>
      <c r="Y1675" s="215"/>
      <c r="Z1675" s="215"/>
      <c r="AA1675" s="215"/>
      <c r="AB1675" s="215"/>
      <c r="AC1675" s="215"/>
      <c r="AD1675" s="215"/>
      <c r="AE1675" s="215"/>
      <c r="AF1675" s="215"/>
      <c r="AG1675" s="215"/>
      <c r="AH1675" s="215"/>
      <c r="AI1675" s="215"/>
      <c r="AJ1675" s="215"/>
      <c r="AK1675" s="215"/>
      <c r="AM1675" s="220"/>
    </row>
    <row r="1676" spans="2:39" x14ac:dyDescent="0.3">
      <c r="B1676" s="215"/>
      <c r="C1676" s="215"/>
      <c r="D1676" s="215"/>
      <c r="E1676" s="215"/>
      <c r="F1676" s="215"/>
      <c r="G1676" s="215"/>
      <c r="H1676" s="215"/>
      <c r="I1676" s="216"/>
      <c r="J1676" s="216"/>
      <c r="K1676" s="217"/>
      <c r="L1676" s="217"/>
      <c r="M1676" s="217"/>
      <c r="N1676" s="217"/>
      <c r="O1676" s="216"/>
      <c r="P1676" s="217"/>
      <c r="Q1676" s="216"/>
      <c r="R1676" s="215"/>
      <c r="S1676" s="218"/>
      <c r="T1676" s="215"/>
      <c r="U1676" s="215"/>
      <c r="V1676" s="219"/>
      <c r="W1676" s="219"/>
      <c r="Y1676" s="215"/>
      <c r="Z1676" s="215"/>
      <c r="AA1676" s="215"/>
      <c r="AB1676" s="215"/>
      <c r="AC1676" s="215"/>
      <c r="AD1676" s="215"/>
      <c r="AE1676" s="215"/>
      <c r="AF1676" s="215"/>
      <c r="AG1676" s="215"/>
      <c r="AH1676" s="215"/>
      <c r="AI1676" s="215"/>
      <c r="AJ1676" s="215"/>
      <c r="AK1676" s="215"/>
      <c r="AM1676" s="220"/>
    </row>
    <row r="1677" spans="2:39" x14ac:dyDescent="0.3">
      <c r="B1677" s="215"/>
      <c r="C1677" s="215"/>
      <c r="D1677" s="215"/>
      <c r="E1677" s="215"/>
      <c r="F1677" s="215"/>
      <c r="G1677" s="215"/>
      <c r="H1677" s="215"/>
      <c r="I1677" s="216"/>
      <c r="J1677" s="216"/>
      <c r="K1677" s="217"/>
      <c r="L1677" s="217"/>
      <c r="M1677" s="217"/>
      <c r="N1677" s="217"/>
      <c r="O1677" s="216"/>
      <c r="P1677" s="217"/>
      <c r="Q1677" s="216"/>
      <c r="R1677" s="215"/>
      <c r="S1677" s="218"/>
      <c r="T1677" s="215"/>
      <c r="U1677" s="215"/>
      <c r="V1677" s="219"/>
      <c r="W1677" s="219"/>
      <c r="Y1677" s="215"/>
      <c r="Z1677" s="215"/>
      <c r="AA1677" s="215"/>
      <c r="AB1677" s="215"/>
      <c r="AC1677" s="215"/>
      <c r="AD1677" s="215"/>
      <c r="AE1677" s="215"/>
      <c r="AF1677" s="215"/>
      <c r="AG1677" s="215"/>
      <c r="AH1677" s="215"/>
      <c r="AI1677" s="215"/>
      <c r="AJ1677" s="215"/>
      <c r="AK1677" s="215"/>
      <c r="AM1677" s="220"/>
    </row>
    <row r="1678" spans="2:39" x14ac:dyDescent="0.3">
      <c r="B1678" s="215"/>
      <c r="C1678" s="215"/>
      <c r="D1678" s="215"/>
      <c r="E1678" s="215"/>
      <c r="F1678" s="215"/>
      <c r="G1678" s="215"/>
      <c r="H1678" s="215"/>
      <c r="I1678" s="216"/>
      <c r="J1678" s="216"/>
      <c r="K1678" s="217"/>
      <c r="L1678" s="217"/>
      <c r="M1678" s="217"/>
      <c r="N1678" s="217"/>
      <c r="O1678" s="216"/>
      <c r="P1678" s="217"/>
      <c r="Q1678" s="216"/>
      <c r="R1678" s="215"/>
      <c r="S1678" s="218"/>
      <c r="T1678" s="215"/>
      <c r="U1678" s="215"/>
      <c r="V1678" s="219"/>
      <c r="W1678" s="219"/>
      <c r="Y1678" s="215"/>
      <c r="Z1678" s="215"/>
      <c r="AA1678" s="215"/>
      <c r="AB1678" s="215"/>
      <c r="AC1678" s="215"/>
      <c r="AD1678" s="215"/>
      <c r="AE1678" s="215"/>
      <c r="AF1678" s="215"/>
      <c r="AG1678" s="215"/>
      <c r="AH1678" s="215"/>
      <c r="AI1678" s="215"/>
      <c r="AJ1678" s="215"/>
      <c r="AK1678" s="215"/>
      <c r="AM1678" s="220"/>
    </row>
    <row r="1679" spans="2:39" x14ac:dyDescent="0.3">
      <c r="B1679" s="215"/>
      <c r="C1679" s="215"/>
      <c r="D1679" s="215"/>
      <c r="E1679" s="215"/>
      <c r="F1679" s="215"/>
      <c r="G1679" s="215"/>
      <c r="H1679" s="215"/>
      <c r="I1679" s="216"/>
      <c r="J1679" s="216"/>
      <c r="K1679" s="217"/>
      <c r="L1679" s="217"/>
      <c r="M1679" s="217"/>
      <c r="N1679" s="217"/>
      <c r="O1679" s="216"/>
      <c r="P1679" s="217"/>
      <c r="Q1679" s="216"/>
      <c r="R1679" s="215"/>
      <c r="S1679" s="218"/>
      <c r="T1679" s="215"/>
      <c r="U1679" s="215"/>
      <c r="V1679" s="219"/>
      <c r="W1679" s="219"/>
      <c r="Y1679" s="215"/>
      <c r="Z1679" s="215"/>
      <c r="AA1679" s="215"/>
      <c r="AB1679" s="215"/>
      <c r="AC1679" s="215"/>
      <c r="AD1679" s="215"/>
      <c r="AE1679" s="215"/>
      <c r="AF1679" s="215"/>
      <c r="AG1679" s="215"/>
      <c r="AH1679" s="215"/>
      <c r="AI1679" s="215"/>
      <c r="AJ1679" s="215"/>
      <c r="AK1679" s="215"/>
      <c r="AM1679" s="220"/>
    </row>
    <row r="1680" spans="2:39" x14ac:dyDescent="0.3">
      <c r="B1680" s="215"/>
      <c r="C1680" s="215"/>
      <c r="D1680" s="215"/>
      <c r="E1680" s="215"/>
      <c r="F1680" s="215"/>
      <c r="G1680" s="215"/>
      <c r="H1680" s="215"/>
      <c r="I1680" s="216"/>
      <c r="J1680" s="216"/>
      <c r="K1680" s="217"/>
      <c r="L1680" s="217"/>
      <c r="M1680" s="217"/>
      <c r="N1680" s="217"/>
      <c r="O1680" s="216"/>
      <c r="P1680" s="217"/>
      <c r="Q1680" s="216"/>
      <c r="R1680" s="215"/>
      <c r="S1680" s="218"/>
      <c r="T1680" s="215"/>
      <c r="U1680" s="215"/>
      <c r="V1680" s="219"/>
      <c r="W1680" s="219"/>
      <c r="Y1680" s="215"/>
      <c r="Z1680" s="215"/>
      <c r="AA1680" s="215"/>
      <c r="AB1680" s="215"/>
      <c r="AC1680" s="215"/>
      <c r="AD1680" s="215"/>
      <c r="AE1680" s="215"/>
      <c r="AF1680" s="215"/>
      <c r="AG1680" s="215"/>
      <c r="AH1680" s="215"/>
      <c r="AI1680" s="215"/>
      <c r="AJ1680" s="215"/>
      <c r="AK1680" s="215"/>
      <c r="AM1680" s="220"/>
    </row>
    <row r="1681" spans="2:39" x14ac:dyDescent="0.3">
      <c r="B1681" s="215"/>
      <c r="C1681" s="215"/>
      <c r="D1681" s="215"/>
      <c r="E1681" s="215"/>
      <c r="F1681" s="215"/>
      <c r="G1681" s="215"/>
      <c r="H1681" s="215"/>
      <c r="I1681" s="216"/>
      <c r="J1681" s="216"/>
      <c r="K1681" s="217"/>
      <c r="L1681" s="217"/>
      <c r="M1681" s="217"/>
      <c r="N1681" s="217"/>
      <c r="O1681" s="216"/>
      <c r="P1681" s="217"/>
      <c r="Q1681" s="216"/>
      <c r="R1681" s="215"/>
      <c r="S1681" s="218"/>
      <c r="T1681" s="215"/>
      <c r="U1681" s="215"/>
      <c r="V1681" s="219"/>
      <c r="W1681" s="219"/>
      <c r="Y1681" s="215"/>
      <c r="Z1681" s="215"/>
      <c r="AA1681" s="215"/>
      <c r="AB1681" s="215"/>
      <c r="AC1681" s="215"/>
      <c r="AD1681" s="215"/>
      <c r="AE1681" s="215"/>
      <c r="AF1681" s="215"/>
      <c r="AG1681" s="215"/>
      <c r="AH1681" s="215"/>
      <c r="AI1681" s="215"/>
      <c r="AJ1681" s="215"/>
      <c r="AK1681" s="215"/>
      <c r="AM1681" s="220"/>
    </row>
    <row r="1682" spans="2:39" x14ac:dyDescent="0.3">
      <c r="B1682" s="215"/>
      <c r="C1682" s="215"/>
      <c r="D1682" s="215"/>
      <c r="E1682" s="215"/>
      <c r="F1682" s="215"/>
      <c r="G1682" s="215"/>
      <c r="H1682" s="215"/>
      <c r="I1682" s="216"/>
      <c r="J1682" s="216"/>
      <c r="K1682" s="217"/>
      <c r="L1682" s="217"/>
      <c r="M1682" s="217"/>
      <c r="N1682" s="217"/>
      <c r="O1682" s="216"/>
      <c r="P1682" s="217"/>
      <c r="Q1682" s="216"/>
      <c r="R1682" s="215"/>
      <c r="S1682" s="218"/>
      <c r="T1682" s="215"/>
      <c r="U1682" s="215"/>
      <c r="V1682" s="219"/>
      <c r="W1682" s="219"/>
      <c r="Y1682" s="215"/>
      <c r="Z1682" s="215"/>
      <c r="AA1682" s="215"/>
      <c r="AB1682" s="215"/>
      <c r="AC1682" s="215"/>
      <c r="AD1682" s="215"/>
      <c r="AE1682" s="215"/>
      <c r="AF1682" s="215"/>
      <c r="AG1682" s="215"/>
      <c r="AH1682" s="215"/>
      <c r="AI1682" s="215"/>
      <c r="AJ1682" s="215"/>
      <c r="AK1682" s="215"/>
      <c r="AM1682" s="220"/>
    </row>
    <row r="1683" spans="2:39" x14ac:dyDescent="0.3">
      <c r="B1683" s="215"/>
      <c r="C1683" s="215"/>
      <c r="D1683" s="215"/>
      <c r="E1683" s="215"/>
      <c r="F1683" s="215"/>
      <c r="G1683" s="215"/>
      <c r="H1683" s="215"/>
      <c r="I1683" s="216"/>
      <c r="J1683" s="216"/>
      <c r="K1683" s="217"/>
      <c r="L1683" s="217"/>
      <c r="M1683" s="217"/>
      <c r="N1683" s="217"/>
      <c r="O1683" s="216"/>
      <c r="P1683" s="217"/>
      <c r="Q1683" s="216"/>
      <c r="R1683" s="215"/>
      <c r="S1683" s="218"/>
      <c r="T1683" s="215"/>
      <c r="U1683" s="215"/>
      <c r="V1683" s="219"/>
      <c r="W1683" s="219"/>
      <c r="Y1683" s="215"/>
      <c r="Z1683" s="215"/>
      <c r="AA1683" s="215"/>
      <c r="AB1683" s="215"/>
      <c r="AC1683" s="215"/>
      <c r="AD1683" s="215"/>
      <c r="AE1683" s="215"/>
      <c r="AF1683" s="215"/>
      <c r="AG1683" s="215"/>
      <c r="AH1683" s="215"/>
      <c r="AI1683" s="215"/>
      <c r="AJ1683" s="215"/>
      <c r="AK1683" s="215"/>
      <c r="AM1683" s="220"/>
    </row>
    <row r="1684" spans="2:39" x14ac:dyDescent="0.3">
      <c r="B1684" s="215"/>
      <c r="C1684" s="215"/>
      <c r="D1684" s="215"/>
      <c r="E1684" s="215"/>
      <c r="F1684" s="215"/>
      <c r="G1684" s="215"/>
      <c r="H1684" s="215"/>
      <c r="I1684" s="216"/>
      <c r="J1684" s="216"/>
      <c r="K1684" s="217"/>
      <c r="L1684" s="217"/>
      <c r="M1684" s="217"/>
      <c r="N1684" s="217"/>
      <c r="O1684" s="216"/>
      <c r="P1684" s="217"/>
      <c r="Q1684" s="216"/>
      <c r="R1684" s="215"/>
      <c r="S1684" s="218"/>
      <c r="T1684" s="215"/>
      <c r="U1684" s="215"/>
      <c r="V1684" s="219"/>
      <c r="W1684" s="219"/>
      <c r="Y1684" s="215"/>
      <c r="Z1684" s="215"/>
      <c r="AA1684" s="215"/>
      <c r="AB1684" s="215"/>
      <c r="AC1684" s="215"/>
      <c r="AD1684" s="215"/>
      <c r="AE1684" s="215"/>
      <c r="AF1684" s="215"/>
      <c r="AG1684" s="215"/>
      <c r="AH1684" s="215"/>
      <c r="AI1684" s="215"/>
      <c r="AJ1684" s="215"/>
      <c r="AK1684" s="215"/>
      <c r="AM1684" s="220"/>
    </row>
    <row r="1685" spans="2:39" x14ac:dyDescent="0.3">
      <c r="B1685" s="215"/>
      <c r="C1685" s="215"/>
      <c r="D1685" s="215"/>
      <c r="E1685" s="215"/>
      <c r="F1685" s="215"/>
      <c r="G1685" s="215"/>
      <c r="H1685" s="215"/>
      <c r="I1685" s="216"/>
      <c r="J1685" s="216"/>
      <c r="K1685" s="217"/>
      <c r="L1685" s="217"/>
      <c r="M1685" s="217"/>
      <c r="N1685" s="217"/>
      <c r="O1685" s="216"/>
      <c r="P1685" s="217"/>
      <c r="Q1685" s="216"/>
      <c r="R1685" s="215"/>
      <c r="S1685" s="218"/>
      <c r="T1685" s="215"/>
      <c r="U1685" s="215"/>
      <c r="V1685" s="219"/>
      <c r="W1685" s="219"/>
      <c r="Y1685" s="215"/>
      <c r="Z1685" s="215"/>
      <c r="AA1685" s="215"/>
      <c r="AB1685" s="215"/>
      <c r="AC1685" s="215"/>
      <c r="AD1685" s="215"/>
      <c r="AE1685" s="215"/>
      <c r="AF1685" s="215"/>
      <c r="AG1685" s="215"/>
      <c r="AH1685" s="215"/>
      <c r="AI1685" s="215"/>
      <c r="AJ1685" s="215"/>
      <c r="AK1685" s="215"/>
      <c r="AM1685" s="220"/>
    </row>
    <row r="1686" spans="2:39" x14ac:dyDescent="0.3">
      <c r="B1686" s="215"/>
      <c r="C1686" s="215"/>
      <c r="D1686" s="215"/>
      <c r="E1686" s="215"/>
      <c r="F1686" s="215"/>
      <c r="G1686" s="215"/>
      <c r="H1686" s="215"/>
      <c r="I1686" s="216"/>
      <c r="J1686" s="216"/>
      <c r="K1686" s="217"/>
      <c r="L1686" s="217"/>
      <c r="M1686" s="217"/>
      <c r="N1686" s="217"/>
      <c r="O1686" s="216"/>
      <c r="P1686" s="217"/>
      <c r="Q1686" s="216"/>
      <c r="R1686" s="215"/>
      <c r="S1686" s="218"/>
      <c r="T1686" s="215"/>
      <c r="U1686" s="215"/>
      <c r="V1686" s="219"/>
      <c r="W1686" s="219"/>
      <c r="Y1686" s="215"/>
      <c r="Z1686" s="215"/>
      <c r="AA1686" s="215"/>
      <c r="AB1686" s="215"/>
      <c r="AC1686" s="215"/>
      <c r="AD1686" s="215"/>
      <c r="AE1686" s="215"/>
      <c r="AF1686" s="215"/>
      <c r="AG1686" s="215"/>
      <c r="AH1686" s="215"/>
      <c r="AI1686" s="215"/>
      <c r="AJ1686" s="215"/>
      <c r="AK1686" s="215"/>
      <c r="AM1686" s="220"/>
    </row>
    <row r="1687" spans="2:39" x14ac:dyDescent="0.3">
      <c r="B1687" s="215"/>
      <c r="C1687" s="215"/>
      <c r="D1687" s="215"/>
      <c r="E1687" s="215"/>
      <c r="F1687" s="215"/>
      <c r="G1687" s="215"/>
      <c r="H1687" s="215"/>
      <c r="I1687" s="216"/>
      <c r="J1687" s="216"/>
      <c r="K1687" s="217"/>
      <c r="L1687" s="217"/>
      <c r="M1687" s="217"/>
      <c r="N1687" s="217"/>
      <c r="O1687" s="216"/>
      <c r="P1687" s="217"/>
      <c r="Q1687" s="216"/>
      <c r="R1687" s="215"/>
      <c r="S1687" s="218"/>
      <c r="T1687" s="215"/>
      <c r="U1687" s="215"/>
      <c r="V1687" s="219"/>
      <c r="W1687" s="219"/>
      <c r="Y1687" s="215"/>
      <c r="Z1687" s="215"/>
      <c r="AA1687" s="215"/>
      <c r="AB1687" s="215"/>
      <c r="AC1687" s="215"/>
      <c r="AD1687" s="215"/>
      <c r="AE1687" s="215"/>
      <c r="AF1687" s="215"/>
      <c r="AG1687" s="215"/>
      <c r="AH1687" s="215"/>
      <c r="AI1687" s="215"/>
      <c r="AJ1687" s="215"/>
      <c r="AK1687" s="215"/>
      <c r="AM1687" s="220"/>
    </row>
    <row r="1688" spans="2:39" x14ac:dyDescent="0.3">
      <c r="B1688" s="215"/>
      <c r="C1688" s="215"/>
      <c r="D1688" s="215"/>
      <c r="E1688" s="215"/>
      <c r="F1688" s="215"/>
      <c r="G1688" s="215"/>
      <c r="H1688" s="215"/>
      <c r="I1688" s="216"/>
      <c r="J1688" s="216"/>
      <c r="K1688" s="217"/>
      <c r="L1688" s="217"/>
      <c r="M1688" s="217"/>
      <c r="N1688" s="217"/>
      <c r="O1688" s="216"/>
      <c r="P1688" s="217"/>
      <c r="Q1688" s="216"/>
      <c r="R1688" s="215"/>
      <c r="S1688" s="218"/>
      <c r="T1688" s="215"/>
      <c r="U1688" s="215"/>
      <c r="V1688" s="219"/>
      <c r="W1688" s="219"/>
      <c r="Y1688" s="215"/>
      <c r="Z1688" s="215"/>
      <c r="AA1688" s="215"/>
      <c r="AB1688" s="215"/>
      <c r="AC1688" s="215"/>
      <c r="AD1688" s="215"/>
      <c r="AE1688" s="215"/>
      <c r="AF1688" s="215"/>
      <c r="AG1688" s="215"/>
      <c r="AH1688" s="215"/>
      <c r="AI1688" s="215"/>
      <c r="AJ1688" s="215"/>
      <c r="AK1688" s="215"/>
      <c r="AM1688" s="220"/>
    </row>
    <row r="1689" spans="2:39" x14ac:dyDescent="0.3">
      <c r="B1689" s="215"/>
      <c r="C1689" s="215"/>
      <c r="D1689" s="215"/>
      <c r="E1689" s="215"/>
      <c r="F1689" s="215"/>
      <c r="G1689" s="215"/>
      <c r="H1689" s="215"/>
      <c r="I1689" s="216"/>
      <c r="J1689" s="216"/>
      <c r="K1689" s="217"/>
      <c r="L1689" s="217"/>
      <c r="M1689" s="217"/>
      <c r="N1689" s="217"/>
      <c r="O1689" s="216"/>
      <c r="P1689" s="217"/>
      <c r="Q1689" s="216"/>
      <c r="R1689" s="215"/>
      <c r="S1689" s="218"/>
      <c r="T1689" s="215"/>
      <c r="U1689" s="215"/>
      <c r="V1689" s="219"/>
      <c r="W1689" s="219"/>
      <c r="Y1689" s="215"/>
      <c r="Z1689" s="215"/>
      <c r="AA1689" s="215"/>
      <c r="AB1689" s="215"/>
      <c r="AC1689" s="215"/>
      <c r="AD1689" s="215"/>
      <c r="AE1689" s="215"/>
      <c r="AF1689" s="215"/>
      <c r="AG1689" s="215"/>
      <c r="AH1689" s="215"/>
      <c r="AI1689" s="215"/>
      <c r="AJ1689" s="215"/>
      <c r="AK1689" s="215"/>
      <c r="AM1689" s="220"/>
    </row>
    <row r="1690" spans="2:39" x14ac:dyDescent="0.3">
      <c r="B1690" s="215"/>
      <c r="C1690" s="215"/>
      <c r="D1690" s="215"/>
      <c r="E1690" s="215"/>
      <c r="F1690" s="215"/>
      <c r="G1690" s="215"/>
      <c r="H1690" s="215"/>
      <c r="I1690" s="216"/>
      <c r="J1690" s="216"/>
      <c r="K1690" s="217"/>
      <c r="L1690" s="217"/>
      <c r="M1690" s="217"/>
      <c r="N1690" s="217"/>
      <c r="O1690" s="216"/>
      <c r="P1690" s="217"/>
      <c r="Q1690" s="216"/>
      <c r="R1690" s="215"/>
      <c r="S1690" s="218"/>
      <c r="T1690" s="215"/>
      <c r="U1690" s="215"/>
      <c r="V1690" s="219"/>
      <c r="W1690" s="219"/>
      <c r="Y1690" s="215"/>
      <c r="Z1690" s="215"/>
      <c r="AA1690" s="215"/>
      <c r="AB1690" s="215"/>
      <c r="AC1690" s="215"/>
      <c r="AD1690" s="215"/>
      <c r="AE1690" s="215"/>
      <c r="AF1690" s="215"/>
      <c r="AG1690" s="215"/>
      <c r="AH1690" s="215"/>
      <c r="AI1690" s="215"/>
      <c r="AJ1690" s="215"/>
      <c r="AK1690" s="215"/>
      <c r="AM1690" s="220"/>
    </row>
    <row r="1691" spans="2:39" x14ac:dyDescent="0.3">
      <c r="B1691" s="215"/>
      <c r="C1691" s="215"/>
      <c r="D1691" s="215"/>
      <c r="E1691" s="215"/>
      <c r="F1691" s="215"/>
      <c r="G1691" s="215"/>
      <c r="H1691" s="215"/>
      <c r="I1691" s="216"/>
      <c r="J1691" s="216"/>
      <c r="K1691" s="217"/>
      <c r="L1691" s="217"/>
      <c r="M1691" s="217"/>
      <c r="N1691" s="217"/>
      <c r="O1691" s="216"/>
      <c r="P1691" s="217"/>
      <c r="Q1691" s="216"/>
      <c r="R1691" s="215"/>
      <c r="S1691" s="218"/>
      <c r="T1691" s="215"/>
      <c r="U1691" s="215"/>
      <c r="V1691" s="219"/>
      <c r="W1691" s="219"/>
      <c r="Y1691" s="215"/>
      <c r="Z1691" s="215"/>
      <c r="AA1691" s="215"/>
      <c r="AB1691" s="215"/>
      <c r="AC1691" s="215"/>
      <c r="AD1691" s="215"/>
      <c r="AE1691" s="215"/>
      <c r="AF1691" s="215"/>
      <c r="AG1691" s="215"/>
      <c r="AH1691" s="215"/>
      <c r="AI1691" s="215"/>
      <c r="AJ1691" s="215"/>
      <c r="AK1691" s="215"/>
      <c r="AM1691" s="220"/>
    </row>
    <row r="1692" spans="2:39" x14ac:dyDescent="0.3">
      <c r="B1692" s="215"/>
      <c r="C1692" s="215"/>
      <c r="D1692" s="215"/>
      <c r="E1692" s="215"/>
      <c r="F1692" s="215"/>
      <c r="G1692" s="215"/>
      <c r="H1692" s="215"/>
      <c r="I1692" s="216"/>
      <c r="J1692" s="216"/>
      <c r="K1692" s="217"/>
      <c r="L1692" s="217"/>
      <c r="M1692" s="217"/>
      <c r="N1692" s="217"/>
      <c r="O1692" s="216"/>
      <c r="P1692" s="217"/>
      <c r="Q1692" s="216"/>
      <c r="R1692" s="215"/>
      <c r="S1692" s="218"/>
      <c r="T1692" s="215"/>
      <c r="U1692" s="215"/>
      <c r="V1692" s="219"/>
      <c r="W1692" s="219"/>
      <c r="Y1692" s="215"/>
      <c r="Z1692" s="215"/>
      <c r="AA1692" s="215"/>
      <c r="AB1692" s="215"/>
      <c r="AC1692" s="215"/>
      <c r="AD1692" s="215"/>
      <c r="AE1692" s="215"/>
      <c r="AF1692" s="215"/>
      <c r="AG1692" s="215"/>
      <c r="AH1692" s="215"/>
      <c r="AI1692" s="215"/>
      <c r="AJ1692" s="215"/>
      <c r="AK1692" s="215"/>
      <c r="AM1692" s="220"/>
    </row>
    <row r="1693" spans="2:39" x14ac:dyDescent="0.3">
      <c r="B1693" s="215"/>
      <c r="C1693" s="215"/>
      <c r="D1693" s="215"/>
      <c r="E1693" s="215"/>
      <c r="F1693" s="215"/>
      <c r="G1693" s="215"/>
      <c r="H1693" s="215"/>
      <c r="I1693" s="216"/>
      <c r="J1693" s="216"/>
      <c r="K1693" s="217"/>
      <c r="L1693" s="217"/>
      <c r="M1693" s="217"/>
      <c r="N1693" s="217"/>
      <c r="O1693" s="216"/>
      <c r="P1693" s="217"/>
      <c r="Q1693" s="216"/>
      <c r="R1693" s="215"/>
      <c r="S1693" s="218"/>
      <c r="T1693" s="215"/>
      <c r="U1693" s="215"/>
      <c r="V1693" s="219"/>
      <c r="W1693" s="219"/>
      <c r="Y1693" s="215"/>
      <c r="Z1693" s="215"/>
      <c r="AA1693" s="215"/>
      <c r="AB1693" s="215"/>
      <c r="AC1693" s="215"/>
      <c r="AD1693" s="215"/>
      <c r="AE1693" s="215"/>
      <c r="AF1693" s="215"/>
      <c r="AG1693" s="215"/>
      <c r="AH1693" s="215"/>
      <c r="AI1693" s="215"/>
      <c r="AJ1693" s="215"/>
      <c r="AK1693" s="215"/>
      <c r="AM1693" s="220"/>
    </row>
    <row r="1694" spans="2:39" x14ac:dyDescent="0.3">
      <c r="B1694" s="215"/>
      <c r="C1694" s="215"/>
      <c r="D1694" s="215"/>
      <c r="E1694" s="215"/>
      <c r="F1694" s="215"/>
      <c r="G1694" s="215"/>
      <c r="H1694" s="215"/>
      <c r="I1694" s="216"/>
      <c r="J1694" s="216"/>
      <c r="K1694" s="217"/>
      <c r="L1694" s="217"/>
      <c r="M1694" s="217"/>
      <c r="N1694" s="217"/>
      <c r="O1694" s="216"/>
      <c r="P1694" s="217"/>
      <c r="Q1694" s="216"/>
      <c r="R1694" s="215"/>
      <c r="S1694" s="218"/>
      <c r="T1694" s="215"/>
      <c r="U1694" s="215"/>
      <c r="V1694" s="219"/>
      <c r="W1694" s="219"/>
      <c r="Y1694" s="215"/>
      <c r="Z1694" s="215"/>
      <c r="AA1694" s="215"/>
      <c r="AB1694" s="215"/>
      <c r="AC1694" s="215"/>
      <c r="AD1694" s="215"/>
      <c r="AE1694" s="215"/>
      <c r="AF1694" s="215"/>
      <c r="AG1694" s="215"/>
      <c r="AH1694" s="215"/>
      <c r="AI1694" s="215"/>
      <c r="AJ1694" s="215"/>
      <c r="AK1694" s="215"/>
      <c r="AM1694" s="220"/>
    </row>
    <row r="1695" spans="2:39" x14ac:dyDescent="0.3">
      <c r="B1695" s="215"/>
      <c r="C1695" s="215"/>
      <c r="D1695" s="215"/>
      <c r="E1695" s="215"/>
      <c r="F1695" s="215"/>
      <c r="G1695" s="215"/>
      <c r="H1695" s="215"/>
      <c r="I1695" s="216"/>
      <c r="J1695" s="216"/>
      <c r="K1695" s="217"/>
      <c r="L1695" s="217"/>
      <c r="M1695" s="217"/>
      <c r="N1695" s="217"/>
      <c r="O1695" s="216"/>
      <c r="P1695" s="217"/>
      <c r="Q1695" s="216"/>
      <c r="R1695" s="215"/>
      <c r="S1695" s="218"/>
      <c r="T1695" s="215"/>
      <c r="U1695" s="215"/>
      <c r="V1695" s="219"/>
      <c r="W1695" s="219"/>
      <c r="Y1695" s="215"/>
      <c r="Z1695" s="215"/>
      <c r="AA1695" s="215"/>
      <c r="AB1695" s="215"/>
      <c r="AC1695" s="215"/>
      <c r="AD1695" s="215"/>
      <c r="AE1695" s="215"/>
      <c r="AF1695" s="215"/>
      <c r="AG1695" s="215"/>
      <c r="AH1695" s="215"/>
      <c r="AI1695" s="215"/>
      <c r="AJ1695" s="215"/>
      <c r="AK1695" s="215"/>
      <c r="AM1695" s="220"/>
    </row>
    <row r="1696" spans="2:39" x14ac:dyDescent="0.3">
      <c r="B1696" s="215"/>
      <c r="C1696" s="215"/>
      <c r="D1696" s="215"/>
      <c r="E1696" s="215"/>
      <c r="F1696" s="215"/>
      <c r="G1696" s="215"/>
      <c r="H1696" s="215"/>
      <c r="I1696" s="216"/>
      <c r="J1696" s="216"/>
      <c r="K1696" s="217"/>
      <c r="L1696" s="217"/>
      <c r="M1696" s="217"/>
      <c r="N1696" s="217"/>
      <c r="O1696" s="216"/>
      <c r="P1696" s="217"/>
      <c r="Q1696" s="216"/>
      <c r="R1696" s="215"/>
      <c r="S1696" s="218"/>
      <c r="T1696" s="215"/>
      <c r="U1696" s="215"/>
      <c r="V1696" s="219"/>
      <c r="W1696" s="219"/>
      <c r="Y1696" s="215"/>
      <c r="Z1696" s="215"/>
      <c r="AA1696" s="215"/>
      <c r="AB1696" s="215"/>
      <c r="AC1696" s="215"/>
      <c r="AD1696" s="215"/>
      <c r="AE1696" s="215"/>
      <c r="AF1696" s="215"/>
      <c r="AG1696" s="215"/>
      <c r="AH1696" s="215"/>
      <c r="AI1696" s="215"/>
      <c r="AJ1696" s="215"/>
      <c r="AK1696" s="215"/>
      <c r="AM1696" s="220"/>
    </row>
    <row r="1697" spans="2:39" x14ac:dyDescent="0.3">
      <c r="B1697" s="215"/>
      <c r="C1697" s="215"/>
      <c r="D1697" s="215"/>
      <c r="E1697" s="215"/>
      <c r="F1697" s="215"/>
      <c r="G1697" s="215"/>
      <c r="H1697" s="215"/>
      <c r="I1697" s="216"/>
      <c r="J1697" s="216"/>
      <c r="K1697" s="217"/>
      <c r="L1697" s="217"/>
      <c r="M1697" s="217"/>
      <c r="N1697" s="217"/>
      <c r="O1697" s="216"/>
      <c r="P1697" s="217"/>
      <c r="Q1697" s="216"/>
      <c r="R1697" s="215"/>
      <c r="S1697" s="218"/>
      <c r="T1697" s="215"/>
      <c r="U1697" s="215"/>
      <c r="V1697" s="219"/>
      <c r="W1697" s="219"/>
      <c r="Y1697" s="215"/>
      <c r="Z1697" s="215"/>
      <c r="AA1697" s="215"/>
      <c r="AB1697" s="215"/>
      <c r="AC1697" s="215"/>
      <c r="AD1697" s="215"/>
      <c r="AE1697" s="215"/>
      <c r="AF1697" s="215"/>
      <c r="AG1697" s="215"/>
      <c r="AH1697" s="215"/>
      <c r="AI1697" s="215"/>
      <c r="AJ1697" s="215"/>
      <c r="AK1697" s="215"/>
      <c r="AM1697" s="220"/>
    </row>
    <row r="1698" spans="2:39" x14ac:dyDescent="0.3">
      <c r="B1698" s="215"/>
      <c r="C1698" s="215"/>
      <c r="D1698" s="215"/>
      <c r="E1698" s="215"/>
      <c r="F1698" s="215"/>
      <c r="G1698" s="215"/>
      <c r="H1698" s="215"/>
      <c r="I1698" s="216"/>
      <c r="J1698" s="216"/>
      <c r="K1698" s="217"/>
      <c r="L1698" s="217"/>
      <c r="M1698" s="217"/>
      <c r="N1698" s="217"/>
      <c r="O1698" s="216"/>
      <c r="P1698" s="217"/>
      <c r="Q1698" s="216"/>
      <c r="R1698" s="215"/>
      <c r="S1698" s="218"/>
      <c r="T1698" s="215"/>
      <c r="U1698" s="215"/>
      <c r="V1698" s="219"/>
      <c r="W1698" s="219"/>
      <c r="Y1698" s="215"/>
      <c r="Z1698" s="215"/>
      <c r="AA1698" s="215"/>
      <c r="AB1698" s="215"/>
      <c r="AC1698" s="215"/>
      <c r="AD1698" s="215"/>
      <c r="AE1698" s="215"/>
      <c r="AF1698" s="215"/>
      <c r="AG1698" s="215"/>
      <c r="AH1698" s="215"/>
      <c r="AI1698" s="215"/>
      <c r="AJ1698" s="215"/>
      <c r="AK1698" s="215"/>
      <c r="AM1698" s="220"/>
    </row>
    <row r="1699" spans="2:39" x14ac:dyDescent="0.3">
      <c r="B1699" s="215"/>
      <c r="C1699" s="215"/>
      <c r="D1699" s="215"/>
      <c r="E1699" s="215"/>
      <c r="F1699" s="215"/>
      <c r="G1699" s="215"/>
      <c r="H1699" s="215"/>
      <c r="I1699" s="216"/>
      <c r="J1699" s="216"/>
      <c r="K1699" s="217"/>
      <c r="L1699" s="217"/>
      <c r="M1699" s="217"/>
      <c r="N1699" s="217"/>
      <c r="O1699" s="216"/>
      <c r="P1699" s="217"/>
      <c r="Q1699" s="216"/>
      <c r="R1699" s="215"/>
      <c r="S1699" s="218"/>
      <c r="T1699" s="215"/>
      <c r="U1699" s="215"/>
      <c r="V1699" s="219"/>
      <c r="W1699" s="219"/>
      <c r="Y1699" s="215"/>
      <c r="Z1699" s="215"/>
      <c r="AA1699" s="215"/>
      <c r="AB1699" s="215"/>
      <c r="AC1699" s="215"/>
      <c r="AD1699" s="215"/>
      <c r="AE1699" s="215"/>
      <c r="AF1699" s="215"/>
      <c r="AG1699" s="215"/>
      <c r="AH1699" s="215"/>
      <c r="AI1699" s="215"/>
      <c r="AJ1699" s="215"/>
      <c r="AK1699" s="215"/>
      <c r="AM1699" s="220"/>
    </row>
    <row r="1700" spans="2:39" x14ac:dyDescent="0.3">
      <c r="B1700" s="215"/>
      <c r="C1700" s="215"/>
      <c r="D1700" s="215"/>
      <c r="E1700" s="215"/>
      <c r="F1700" s="215"/>
      <c r="G1700" s="215"/>
      <c r="H1700" s="215"/>
      <c r="I1700" s="216"/>
      <c r="J1700" s="216"/>
      <c r="K1700" s="217"/>
      <c r="L1700" s="217"/>
      <c r="M1700" s="217"/>
      <c r="N1700" s="217"/>
      <c r="O1700" s="216"/>
      <c r="P1700" s="217"/>
      <c r="Q1700" s="216"/>
      <c r="R1700" s="215"/>
      <c r="S1700" s="218"/>
      <c r="T1700" s="215"/>
      <c r="U1700" s="215"/>
      <c r="V1700" s="219"/>
      <c r="W1700" s="219"/>
      <c r="Y1700" s="215"/>
      <c r="Z1700" s="215"/>
      <c r="AA1700" s="215"/>
      <c r="AB1700" s="215"/>
      <c r="AC1700" s="215"/>
      <c r="AD1700" s="215"/>
      <c r="AE1700" s="215"/>
      <c r="AF1700" s="215"/>
      <c r="AG1700" s="215"/>
      <c r="AH1700" s="215"/>
      <c r="AI1700" s="215"/>
      <c r="AJ1700" s="215"/>
      <c r="AK1700" s="215"/>
      <c r="AM1700" s="220"/>
    </row>
    <row r="1701" spans="2:39" x14ac:dyDescent="0.3">
      <c r="B1701" s="215"/>
      <c r="C1701" s="215"/>
      <c r="D1701" s="215"/>
      <c r="E1701" s="215"/>
      <c r="F1701" s="215"/>
      <c r="G1701" s="215"/>
      <c r="H1701" s="215"/>
      <c r="I1701" s="216"/>
      <c r="J1701" s="216"/>
      <c r="K1701" s="217"/>
      <c r="L1701" s="217"/>
      <c r="M1701" s="217"/>
      <c r="N1701" s="217"/>
      <c r="O1701" s="216"/>
      <c r="P1701" s="217"/>
      <c r="Q1701" s="216"/>
      <c r="R1701" s="215"/>
      <c r="S1701" s="218"/>
      <c r="T1701" s="215"/>
      <c r="U1701" s="215"/>
      <c r="V1701" s="219"/>
      <c r="W1701" s="219"/>
      <c r="Y1701" s="215"/>
      <c r="Z1701" s="215"/>
      <c r="AA1701" s="215"/>
      <c r="AB1701" s="215"/>
      <c r="AC1701" s="215"/>
      <c r="AD1701" s="215"/>
      <c r="AE1701" s="215"/>
      <c r="AF1701" s="215"/>
      <c r="AG1701" s="215"/>
      <c r="AH1701" s="215"/>
      <c r="AI1701" s="215"/>
      <c r="AJ1701" s="215"/>
      <c r="AK1701" s="215"/>
      <c r="AM1701" s="220"/>
    </row>
    <row r="1702" spans="2:39" x14ac:dyDescent="0.3">
      <c r="B1702" s="215"/>
      <c r="C1702" s="215"/>
      <c r="D1702" s="215"/>
      <c r="E1702" s="215"/>
      <c r="F1702" s="215"/>
      <c r="G1702" s="215"/>
      <c r="H1702" s="215"/>
      <c r="I1702" s="216"/>
      <c r="J1702" s="216"/>
      <c r="K1702" s="217"/>
      <c r="L1702" s="217"/>
      <c r="M1702" s="217"/>
      <c r="N1702" s="217"/>
      <c r="O1702" s="216"/>
      <c r="P1702" s="217"/>
      <c r="Q1702" s="216"/>
      <c r="R1702" s="215"/>
      <c r="S1702" s="218"/>
      <c r="T1702" s="215"/>
      <c r="U1702" s="215"/>
      <c r="V1702" s="219"/>
      <c r="W1702" s="219"/>
      <c r="Y1702" s="215"/>
      <c r="Z1702" s="215"/>
      <c r="AA1702" s="215"/>
      <c r="AB1702" s="215"/>
      <c r="AC1702" s="215"/>
      <c r="AD1702" s="215"/>
      <c r="AE1702" s="215"/>
      <c r="AF1702" s="215"/>
      <c r="AG1702" s="215"/>
      <c r="AH1702" s="215"/>
      <c r="AI1702" s="215"/>
      <c r="AJ1702" s="215"/>
      <c r="AK1702" s="215"/>
      <c r="AM1702" s="220"/>
    </row>
    <row r="1703" spans="2:39" x14ac:dyDescent="0.3">
      <c r="B1703" s="215"/>
      <c r="C1703" s="215"/>
      <c r="D1703" s="215"/>
      <c r="E1703" s="215"/>
      <c r="F1703" s="215"/>
      <c r="G1703" s="215"/>
      <c r="H1703" s="215"/>
      <c r="I1703" s="216"/>
      <c r="J1703" s="216"/>
      <c r="K1703" s="217"/>
      <c r="L1703" s="217"/>
      <c r="M1703" s="217"/>
      <c r="N1703" s="217"/>
      <c r="O1703" s="216"/>
      <c r="P1703" s="217"/>
      <c r="Q1703" s="216"/>
      <c r="R1703" s="215"/>
      <c r="S1703" s="218"/>
      <c r="T1703" s="215"/>
      <c r="U1703" s="215"/>
      <c r="V1703" s="219"/>
      <c r="W1703" s="219"/>
      <c r="Y1703" s="215"/>
      <c r="Z1703" s="215"/>
      <c r="AA1703" s="215"/>
      <c r="AB1703" s="215"/>
      <c r="AC1703" s="215"/>
      <c r="AD1703" s="215"/>
      <c r="AE1703" s="215"/>
      <c r="AF1703" s="215"/>
      <c r="AG1703" s="215"/>
      <c r="AH1703" s="215"/>
      <c r="AI1703" s="215"/>
      <c r="AJ1703" s="215"/>
      <c r="AK1703" s="215"/>
      <c r="AM1703" s="220"/>
    </row>
    <row r="1704" spans="2:39" x14ac:dyDescent="0.3">
      <c r="B1704" s="215"/>
      <c r="C1704" s="215"/>
      <c r="D1704" s="215"/>
      <c r="E1704" s="215"/>
      <c r="F1704" s="215"/>
      <c r="G1704" s="215"/>
      <c r="H1704" s="215"/>
      <c r="I1704" s="216"/>
      <c r="J1704" s="216"/>
      <c r="K1704" s="217"/>
      <c r="L1704" s="217"/>
      <c r="M1704" s="217"/>
      <c r="N1704" s="217"/>
      <c r="O1704" s="216"/>
      <c r="P1704" s="217"/>
      <c r="Q1704" s="216"/>
      <c r="R1704" s="215"/>
      <c r="S1704" s="218"/>
      <c r="T1704" s="215"/>
      <c r="U1704" s="215"/>
      <c r="V1704" s="219"/>
      <c r="W1704" s="219"/>
      <c r="Y1704" s="215"/>
      <c r="Z1704" s="215"/>
      <c r="AA1704" s="215"/>
      <c r="AB1704" s="215"/>
      <c r="AC1704" s="215"/>
      <c r="AD1704" s="215"/>
      <c r="AE1704" s="215"/>
      <c r="AF1704" s="215"/>
      <c r="AG1704" s="215"/>
      <c r="AH1704" s="215"/>
      <c r="AI1704" s="215"/>
      <c r="AJ1704" s="215"/>
      <c r="AK1704" s="215"/>
      <c r="AM1704" s="220"/>
    </row>
    <row r="1705" spans="2:39" x14ac:dyDescent="0.3">
      <c r="B1705" s="215"/>
      <c r="C1705" s="215"/>
      <c r="D1705" s="215"/>
      <c r="E1705" s="215"/>
      <c r="F1705" s="215"/>
      <c r="G1705" s="215"/>
      <c r="H1705" s="215"/>
      <c r="I1705" s="216"/>
      <c r="J1705" s="216"/>
      <c r="K1705" s="217"/>
      <c r="L1705" s="217"/>
      <c r="M1705" s="217"/>
      <c r="N1705" s="217"/>
      <c r="O1705" s="216"/>
      <c r="P1705" s="217"/>
      <c r="Q1705" s="216"/>
      <c r="R1705" s="215"/>
      <c r="S1705" s="218"/>
      <c r="T1705" s="215"/>
      <c r="U1705" s="215"/>
      <c r="V1705" s="219"/>
      <c r="W1705" s="219"/>
      <c r="Y1705" s="215"/>
      <c r="Z1705" s="215"/>
      <c r="AA1705" s="215"/>
      <c r="AB1705" s="215"/>
      <c r="AC1705" s="215"/>
      <c r="AD1705" s="215"/>
      <c r="AE1705" s="215"/>
      <c r="AF1705" s="215"/>
      <c r="AG1705" s="215"/>
      <c r="AH1705" s="215"/>
      <c r="AI1705" s="215"/>
      <c r="AJ1705" s="215"/>
      <c r="AK1705" s="215"/>
      <c r="AM1705" s="220"/>
    </row>
    <row r="1706" spans="2:39" x14ac:dyDescent="0.3">
      <c r="B1706" s="215"/>
      <c r="C1706" s="215"/>
      <c r="D1706" s="215"/>
      <c r="E1706" s="215"/>
      <c r="F1706" s="215"/>
      <c r="G1706" s="215"/>
      <c r="H1706" s="215"/>
      <c r="I1706" s="216"/>
      <c r="J1706" s="216"/>
      <c r="K1706" s="217"/>
      <c r="L1706" s="217"/>
      <c r="M1706" s="217"/>
      <c r="N1706" s="217"/>
      <c r="O1706" s="216"/>
      <c r="P1706" s="217"/>
      <c r="Q1706" s="216"/>
      <c r="R1706" s="215"/>
      <c r="S1706" s="218"/>
      <c r="T1706" s="215"/>
      <c r="U1706" s="215"/>
      <c r="V1706" s="219"/>
      <c r="W1706" s="219"/>
      <c r="Y1706" s="215"/>
      <c r="Z1706" s="215"/>
      <c r="AA1706" s="215"/>
      <c r="AB1706" s="215"/>
      <c r="AC1706" s="215"/>
      <c r="AD1706" s="215"/>
      <c r="AE1706" s="215"/>
      <c r="AF1706" s="215"/>
      <c r="AG1706" s="215"/>
      <c r="AH1706" s="215"/>
      <c r="AI1706" s="215"/>
      <c r="AJ1706" s="215"/>
      <c r="AK1706" s="215"/>
      <c r="AM1706" s="220"/>
    </row>
    <row r="1707" spans="2:39" x14ac:dyDescent="0.3">
      <c r="B1707" s="215"/>
      <c r="C1707" s="215"/>
      <c r="D1707" s="215"/>
      <c r="E1707" s="215"/>
      <c r="F1707" s="215"/>
      <c r="G1707" s="215"/>
      <c r="H1707" s="215"/>
      <c r="I1707" s="216"/>
      <c r="J1707" s="216"/>
      <c r="K1707" s="217"/>
      <c r="L1707" s="217"/>
      <c r="M1707" s="217"/>
      <c r="N1707" s="217"/>
      <c r="O1707" s="216"/>
      <c r="P1707" s="217"/>
      <c r="Q1707" s="216"/>
      <c r="R1707" s="215"/>
      <c r="S1707" s="218"/>
      <c r="T1707" s="215"/>
      <c r="U1707" s="215"/>
      <c r="V1707" s="219"/>
      <c r="W1707" s="219"/>
      <c r="Y1707" s="215"/>
      <c r="Z1707" s="215"/>
      <c r="AA1707" s="215"/>
      <c r="AB1707" s="215"/>
      <c r="AC1707" s="215"/>
      <c r="AD1707" s="215"/>
      <c r="AE1707" s="215"/>
      <c r="AF1707" s="215"/>
      <c r="AG1707" s="215"/>
      <c r="AH1707" s="215"/>
      <c r="AI1707" s="215"/>
      <c r="AJ1707" s="215"/>
      <c r="AK1707" s="215"/>
      <c r="AM1707" s="220"/>
    </row>
    <row r="1708" spans="2:39" x14ac:dyDescent="0.3">
      <c r="B1708" s="215"/>
      <c r="C1708" s="215"/>
      <c r="D1708" s="215"/>
      <c r="E1708" s="215"/>
      <c r="F1708" s="215"/>
      <c r="G1708" s="215"/>
      <c r="H1708" s="215"/>
      <c r="I1708" s="216"/>
      <c r="J1708" s="216"/>
      <c r="K1708" s="217"/>
      <c r="L1708" s="217"/>
      <c r="M1708" s="217"/>
      <c r="N1708" s="217"/>
      <c r="O1708" s="216"/>
      <c r="P1708" s="217"/>
      <c r="Q1708" s="216"/>
      <c r="R1708" s="215"/>
      <c r="S1708" s="218"/>
      <c r="T1708" s="215"/>
      <c r="U1708" s="215"/>
      <c r="V1708" s="219"/>
      <c r="W1708" s="219"/>
      <c r="Y1708" s="215"/>
      <c r="Z1708" s="215"/>
      <c r="AA1708" s="215"/>
      <c r="AB1708" s="215"/>
      <c r="AC1708" s="215"/>
      <c r="AD1708" s="215"/>
      <c r="AE1708" s="215"/>
      <c r="AF1708" s="215"/>
      <c r="AG1708" s="215"/>
      <c r="AH1708" s="215"/>
      <c r="AI1708" s="215"/>
      <c r="AJ1708" s="215"/>
      <c r="AK1708" s="215"/>
      <c r="AM1708" s="220"/>
    </row>
    <row r="1709" spans="2:39" x14ac:dyDescent="0.3">
      <c r="B1709" s="215"/>
      <c r="C1709" s="215"/>
      <c r="D1709" s="215"/>
      <c r="E1709" s="215"/>
      <c r="F1709" s="215"/>
      <c r="G1709" s="215"/>
      <c r="H1709" s="215"/>
      <c r="I1709" s="216"/>
      <c r="J1709" s="216"/>
      <c r="K1709" s="217"/>
      <c r="L1709" s="217"/>
      <c r="M1709" s="217"/>
      <c r="N1709" s="217"/>
      <c r="O1709" s="216"/>
      <c r="P1709" s="217"/>
      <c r="Q1709" s="216"/>
      <c r="R1709" s="215"/>
      <c r="S1709" s="218"/>
      <c r="T1709" s="215"/>
      <c r="U1709" s="215"/>
      <c r="V1709" s="219"/>
      <c r="W1709" s="219"/>
      <c r="Y1709" s="215"/>
      <c r="Z1709" s="215"/>
      <c r="AA1709" s="215"/>
      <c r="AB1709" s="215"/>
      <c r="AC1709" s="215"/>
      <c r="AD1709" s="215"/>
      <c r="AE1709" s="215"/>
      <c r="AF1709" s="215"/>
      <c r="AG1709" s="215"/>
      <c r="AH1709" s="215"/>
      <c r="AI1709" s="215"/>
      <c r="AJ1709" s="215"/>
      <c r="AK1709" s="215"/>
      <c r="AM1709" s="220"/>
    </row>
    <row r="1710" spans="2:39" x14ac:dyDescent="0.3">
      <c r="B1710" s="215"/>
      <c r="C1710" s="215"/>
      <c r="D1710" s="215"/>
      <c r="E1710" s="215"/>
      <c r="F1710" s="215"/>
      <c r="G1710" s="215"/>
      <c r="H1710" s="215"/>
      <c r="I1710" s="216"/>
      <c r="J1710" s="216"/>
      <c r="K1710" s="217"/>
      <c r="L1710" s="217"/>
      <c r="M1710" s="217"/>
      <c r="N1710" s="217"/>
      <c r="O1710" s="216"/>
      <c r="P1710" s="217"/>
      <c r="Q1710" s="216"/>
      <c r="R1710" s="215"/>
      <c r="S1710" s="218"/>
      <c r="T1710" s="215"/>
      <c r="U1710" s="215"/>
      <c r="V1710" s="219"/>
      <c r="W1710" s="219"/>
      <c r="Y1710" s="215"/>
      <c r="Z1710" s="215"/>
      <c r="AA1710" s="215"/>
      <c r="AB1710" s="215"/>
      <c r="AC1710" s="215"/>
      <c r="AD1710" s="215"/>
      <c r="AE1710" s="215"/>
      <c r="AF1710" s="215"/>
      <c r="AG1710" s="215"/>
      <c r="AH1710" s="215"/>
      <c r="AI1710" s="215"/>
      <c r="AJ1710" s="215"/>
      <c r="AK1710" s="215"/>
      <c r="AM1710" s="220"/>
    </row>
    <row r="1711" spans="2:39" x14ac:dyDescent="0.3">
      <c r="B1711" s="215"/>
      <c r="C1711" s="215"/>
      <c r="D1711" s="215"/>
      <c r="E1711" s="215"/>
      <c r="F1711" s="215"/>
      <c r="G1711" s="215"/>
      <c r="H1711" s="215"/>
      <c r="I1711" s="216"/>
      <c r="J1711" s="216"/>
      <c r="K1711" s="217"/>
      <c r="L1711" s="217"/>
      <c r="M1711" s="217"/>
      <c r="N1711" s="217"/>
      <c r="O1711" s="216"/>
      <c r="P1711" s="217"/>
      <c r="Q1711" s="216"/>
      <c r="R1711" s="215"/>
      <c r="S1711" s="218"/>
      <c r="T1711" s="215"/>
      <c r="U1711" s="215"/>
      <c r="V1711" s="219"/>
      <c r="W1711" s="219"/>
      <c r="Y1711" s="215"/>
      <c r="Z1711" s="215"/>
      <c r="AA1711" s="215"/>
      <c r="AB1711" s="215"/>
      <c r="AC1711" s="215"/>
      <c r="AD1711" s="215"/>
      <c r="AE1711" s="215"/>
      <c r="AF1711" s="215"/>
      <c r="AG1711" s="215"/>
      <c r="AH1711" s="215"/>
      <c r="AI1711" s="215"/>
      <c r="AJ1711" s="215"/>
      <c r="AK1711" s="215"/>
      <c r="AM1711" s="220"/>
    </row>
    <row r="1712" spans="2:39" x14ac:dyDescent="0.3">
      <c r="B1712" s="215"/>
      <c r="C1712" s="215"/>
      <c r="D1712" s="215"/>
      <c r="E1712" s="215"/>
      <c r="F1712" s="215"/>
      <c r="G1712" s="215"/>
      <c r="H1712" s="215"/>
      <c r="I1712" s="216"/>
      <c r="J1712" s="216"/>
      <c r="K1712" s="217"/>
      <c r="L1712" s="217"/>
      <c r="M1712" s="217"/>
      <c r="N1712" s="217"/>
      <c r="O1712" s="216"/>
      <c r="P1712" s="217"/>
      <c r="Q1712" s="216"/>
      <c r="R1712" s="215"/>
      <c r="S1712" s="218"/>
      <c r="T1712" s="215"/>
      <c r="U1712" s="215"/>
      <c r="V1712" s="219"/>
      <c r="W1712" s="219"/>
      <c r="Y1712" s="215"/>
      <c r="Z1712" s="215"/>
      <c r="AA1712" s="215"/>
      <c r="AB1712" s="215"/>
      <c r="AC1712" s="215"/>
      <c r="AD1712" s="215"/>
      <c r="AE1712" s="215"/>
      <c r="AF1712" s="215"/>
      <c r="AG1712" s="215"/>
      <c r="AH1712" s="215"/>
      <c r="AI1712" s="215"/>
      <c r="AJ1712" s="215"/>
      <c r="AK1712" s="215"/>
      <c r="AM1712" s="220"/>
    </row>
    <row r="1713" spans="2:39" x14ac:dyDescent="0.3">
      <c r="B1713" s="215"/>
      <c r="C1713" s="215"/>
      <c r="D1713" s="215"/>
      <c r="E1713" s="215"/>
      <c r="F1713" s="215"/>
      <c r="G1713" s="215"/>
      <c r="H1713" s="215"/>
      <c r="I1713" s="216"/>
      <c r="J1713" s="216"/>
      <c r="K1713" s="217"/>
      <c r="L1713" s="217"/>
      <c r="M1713" s="217"/>
      <c r="N1713" s="217"/>
      <c r="O1713" s="216"/>
      <c r="P1713" s="217"/>
      <c r="Q1713" s="216"/>
      <c r="R1713" s="215"/>
      <c r="S1713" s="218"/>
      <c r="T1713" s="215"/>
      <c r="U1713" s="215"/>
      <c r="V1713" s="219"/>
      <c r="W1713" s="219"/>
      <c r="Y1713" s="215"/>
      <c r="Z1713" s="215"/>
      <c r="AA1713" s="215"/>
      <c r="AB1713" s="215"/>
      <c r="AC1713" s="215"/>
      <c r="AD1713" s="215"/>
      <c r="AE1713" s="215"/>
      <c r="AF1713" s="215"/>
      <c r="AG1713" s="215"/>
      <c r="AH1713" s="215"/>
      <c r="AI1713" s="215"/>
      <c r="AJ1713" s="215"/>
      <c r="AK1713" s="215"/>
      <c r="AM1713" s="220"/>
    </row>
    <row r="1714" spans="2:39" x14ac:dyDescent="0.3">
      <c r="B1714" s="215"/>
      <c r="C1714" s="215"/>
      <c r="D1714" s="215"/>
      <c r="E1714" s="215"/>
      <c r="F1714" s="215"/>
      <c r="G1714" s="215"/>
      <c r="H1714" s="215"/>
      <c r="I1714" s="216"/>
      <c r="J1714" s="216"/>
      <c r="K1714" s="217"/>
      <c r="L1714" s="217"/>
      <c r="M1714" s="217"/>
      <c r="N1714" s="217"/>
      <c r="O1714" s="216"/>
      <c r="P1714" s="217"/>
      <c r="Q1714" s="216"/>
      <c r="R1714" s="215"/>
      <c r="S1714" s="218"/>
      <c r="T1714" s="215"/>
      <c r="U1714" s="215"/>
      <c r="V1714" s="219"/>
      <c r="W1714" s="219"/>
      <c r="Y1714" s="215"/>
      <c r="Z1714" s="215"/>
      <c r="AA1714" s="215"/>
      <c r="AB1714" s="215"/>
      <c r="AC1714" s="215"/>
      <c r="AD1714" s="215"/>
      <c r="AE1714" s="215"/>
      <c r="AF1714" s="215"/>
      <c r="AG1714" s="215"/>
      <c r="AH1714" s="215"/>
      <c r="AI1714" s="215"/>
      <c r="AJ1714" s="215"/>
      <c r="AK1714" s="215"/>
      <c r="AM1714" s="220"/>
    </row>
    <row r="1715" spans="2:39" x14ac:dyDescent="0.3">
      <c r="B1715" s="215"/>
      <c r="C1715" s="215"/>
      <c r="D1715" s="215"/>
      <c r="E1715" s="215"/>
      <c r="F1715" s="215"/>
      <c r="G1715" s="215"/>
      <c r="H1715" s="215"/>
      <c r="I1715" s="216"/>
      <c r="J1715" s="216"/>
      <c r="K1715" s="217"/>
      <c r="L1715" s="217"/>
      <c r="M1715" s="217"/>
      <c r="N1715" s="217"/>
      <c r="O1715" s="216"/>
      <c r="P1715" s="217"/>
      <c r="Q1715" s="216"/>
      <c r="R1715" s="215"/>
      <c r="S1715" s="218"/>
      <c r="T1715" s="215"/>
      <c r="U1715" s="215"/>
      <c r="V1715" s="219"/>
      <c r="W1715" s="219"/>
      <c r="Y1715" s="215"/>
      <c r="Z1715" s="215"/>
      <c r="AA1715" s="215"/>
      <c r="AB1715" s="215"/>
      <c r="AC1715" s="215"/>
      <c r="AD1715" s="215"/>
      <c r="AE1715" s="215"/>
      <c r="AF1715" s="215"/>
      <c r="AG1715" s="215"/>
      <c r="AH1715" s="215"/>
      <c r="AI1715" s="215"/>
      <c r="AJ1715" s="215"/>
      <c r="AK1715" s="215"/>
      <c r="AM1715" s="220"/>
    </row>
    <row r="1716" spans="2:39" x14ac:dyDescent="0.3">
      <c r="B1716" s="215"/>
      <c r="C1716" s="215"/>
      <c r="D1716" s="215"/>
      <c r="E1716" s="215"/>
      <c r="F1716" s="215"/>
      <c r="G1716" s="215"/>
      <c r="H1716" s="215"/>
      <c r="I1716" s="216"/>
      <c r="J1716" s="216"/>
      <c r="K1716" s="217"/>
      <c r="L1716" s="217"/>
      <c r="M1716" s="217"/>
      <c r="N1716" s="217"/>
      <c r="O1716" s="216"/>
      <c r="P1716" s="217"/>
      <c r="Q1716" s="216"/>
      <c r="R1716" s="215"/>
      <c r="S1716" s="218"/>
      <c r="T1716" s="215"/>
      <c r="U1716" s="215"/>
      <c r="V1716" s="219"/>
      <c r="W1716" s="219"/>
      <c r="Y1716" s="215"/>
      <c r="Z1716" s="215"/>
      <c r="AA1716" s="215"/>
      <c r="AB1716" s="215"/>
      <c r="AC1716" s="215"/>
      <c r="AD1716" s="215"/>
      <c r="AE1716" s="215"/>
      <c r="AF1716" s="215"/>
      <c r="AG1716" s="215"/>
      <c r="AH1716" s="215"/>
      <c r="AI1716" s="215"/>
      <c r="AJ1716" s="215"/>
      <c r="AK1716" s="215"/>
      <c r="AM1716" s="220"/>
    </row>
    <row r="1717" spans="2:39" x14ac:dyDescent="0.3">
      <c r="B1717" s="215"/>
      <c r="C1717" s="215"/>
      <c r="D1717" s="215"/>
      <c r="E1717" s="215"/>
      <c r="F1717" s="215"/>
      <c r="G1717" s="215"/>
      <c r="H1717" s="215"/>
      <c r="I1717" s="216"/>
      <c r="J1717" s="216"/>
      <c r="K1717" s="217"/>
      <c r="L1717" s="217"/>
      <c r="M1717" s="217"/>
      <c r="N1717" s="217"/>
      <c r="O1717" s="216"/>
      <c r="P1717" s="217"/>
      <c r="Q1717" s="216"/>
      <c r="R1717" s="215"/>
      <c r="S1717" s="218"/>
      <c r="T1717" s="215"/>
      <c r="U1717" s="215"/>
      <c r="V1717" s="219"/>
      <c r="W1717" s="219"/>
      <c r="Y1717" s="215"/>
      <c r="Z1717" s="215"/>
      <c r="AA1717" s="215"/>
      <c r="AB1717" s="215"/>
      <c r="AC1717" s="215"/>
      <c r="AD1717" s="215"/>
      <c r="AE1717" s="215"/>
      <c r="AF1717" s="215"/>
      <c r="AG1717" s="215"/>
      <c r="AH1717" s="215"/>
      <c r="AI1717" s="215"/>
      <c r="AJ1717" s="215"/>
      <c r="AK1717" s="215"/>
      <c r="AM1717" s="220"/>
    </row>
    <row r="1718" spans="2:39" x14ac:dyDescent="0.3">
      <c r="B1718" s="215"/>
      <c r="C1718" s="215"/>
      <c r="D1718" s="215"/>
      <c r="E1718" s="215"/>
      <c r="F1718" s="215"/>
      <c r="G1718" s="215"/>
      <c r="H1718" s="215"/>
      <c r="I1718" s="216"/>
      <c r="J1718" s="216"/>
      <c r="K1718" s="217"/>
      <c r="L1718" s="217"/>
      <c r="M1718" s="217"/>
      <c r="N1718" s="217"/>
      <c r="O1718" s="216"/>
      <c r="P1718" s="217"/>
      <c r="Q1718" s="216"/>
      <c r="R1718" s="215"/>
      <c r="S1718" s="218"/>
      <c r="T1718" s="215"/>
      <c r="U1718" s="215"/>
      <c r="V1718" s="219"/>
      <c r="W1718" s="219"/>
      <c r="Y1718" s="215"/>
      <c r="Z1718" s="215"/>
      <c r="AA1718" s="215"/>
      <c r="AB1718" s="215"/>
      <c r="AC1718" s="215"/>
      <c r="AD1718" s="215"/>
      <c r="AE1718" s="215"/>
      <c r="AF1718" s="215"/>
      <c r="AG1718" s="215"/>
      <c r="AH1718" s="215"/>
      <c r="AI1718" s="215"/>
      <c r="AJ1718" s="215"/>
      <c r="AK1718" s="215"/>
      <c r="AM1718" s="220"/>
    </row>
    <row r="1719" spans="2:39" x14ac:dyDescent="0.3">
      <c r="B1719" s="215"/>
      <c r="C1719" s="215"/>
      <c r="D1719" s="215"/>
      <c r="E1719" s="215"/>
      <c r="F1719" s="215"/>
      <c r="G1719" s="215"/>
      <c r="H1719" s="215"/>
      <c r="I1719" s="216"/>
      <c r="J1719" s="216"/>
      <c r="K1719" s="217"/>
      <c r="L1719" s="217"/>
      <c r="M1719" s="217"/>
      <c r="N1719" s="217"/>
      <c r="O1719" s="216"/>
      <c r="P1719" s="217"/>
      <c r="Q1719" s="216"/>
      <c r="R1719" s="215"/>
      <c r="S1719" s="218"/>
      <c r="T1719" s="215"/>
      <c r="U1719" s="215"/>
      <c r="V1719" s="219"/>
      <c r="W1719" s="219"/>
      <c r="Y1719" s="215"/>
      <c r="Z1719" s="215"/>
      <c r="AA1719" s="215"/>
      <c r="AB1719" s="215"/>
      <c r="AC1719" s="215"/>
      <c r="AD1719" s="215"/>
      <c r="AE1719" s="215"/>
      <c r="AF1719" s="215"/>
      <c r="AG1719" s="215"/>
      <c r="AH1719" s="215"/>
      <c r="AI1719" s="215"/>
      <c r="AJ1719" s="215"/>
      <c r="AK1719" s="215"/>
      <c r="AM1719" s="220"/>
    </row>
    <row r="1720" spans="2:39" x14ac:dyDescent="0.3">
      <c r="B1720" s="215"/>
      <c r="C1720" s="215"/>
      <c r="D1720" s="215"/>
      <c r="E1720" s="215"/>
      <c r="F1720" s="215"/>
      <c r="G1720" s="215"/>
      <c r="H1720" s="215"/>
      <c r="I1720" s="216"/>
      <c r="J1720" s="216"/>
      <c r="K1720" s="217"/>
      <c r="L1720" s="217"/>
      <c r="M1720" s="217"/>
      <c r="N1720" s="217"/>
      <c r="O1720" s="216"/>
      <c r="P1720" s="217"/>
      <c r="Q1720" s="216"/>
      <c r="R1720" s="215"/>
      <c r="S1720" s="218"/>
      <c r="T1720" s="215"/>
      <c r="U1720" s="215"/>
      <c r="V1720" s="219"/>
      <c r="W1720" s="219"/>
      <c r="Y1720" s="215"/>
      <c r="Z1720" s="215"/>
      <c r="AA1720" s="215"/>
      <c r="AB1720" s="215"/>
      <c r="AC1720" s="215"/>
      <c r="AD1720" s="215"/>
      <c r="AE1720" s="215"/>
      <c r="AF1720" s="215"/>
      <c r="AG1720" s="215"/>
      <c r="AH1720" s="215"/>
      <c r="AI1720" s="215"/>
      <c r="AJ1720" s="215"/>
      <c r="AK1720" s="215"/>
      <c r="AM1720" s="220"/>
    </row>
    <row r="1721" spans="2:39" x14ac:dyDescent="0.3">
      <c r="B1721" s="215"/>
      <c r="C1721" s="215"/>
      <c r="D1721" s="215"/>
      <c r="E1721" s="215"/>
      <c r="F1721" s="215"/>
      <c r="G1721" s="215"/>
      <c r="H1721" s="215"/>
      <c r="I1721" s="216"/>
      <c r="J1721" s="216"/>
      <c r="K1721" s="217"/>
      <c r="L1721" s="217"/>
      <c r="M1721" s="217"/>
      <c r="N1721" s="217"/>
      <c r="O1721" s="216"/>
      <c r="P1721" s="217"/>
      <c r="Q1721" s="216"/>
      <c r="R1721" s="215"/>
      <c r="S1721" s="218"/>
      <c r="T1721" s="215"/>
      <c r="U1721" s="215"/>
      <c r="V1721" s="219"/>
      <c r="W1721" s="219"/>
      <c r="Y1721" s="215"/>
      <c r="Z1721" s="215"/>
      <c r="AA1721" s="215"/>
      <c r="AB1721" s="215"/>
      <c r="AC1721" s="215"/>
      <c r="AD1721" s="215"/>
      <c r="AE1721" s="215"/>
      <c r="AF1721" s="215"/>
      <c r="AG1721" s="215"/>
      <c r="AH1721" s="215"/>
      <c r="AI1721" s="215"/>
      <c r="AJ1721" s="215"/>
      <c r="AK1721" s="215"/>
      <c r="AM1721" s="220"/>
    </row>
    <row r="1722" spans="2:39" x14ac:dyDescent="0.3">
      <c r="B1722" s="215"/>
      <c r="C1722" s="215"/>
      <c r="D1722" s="215"/>
      <c r="E1722" s="215"/>
      <c r="F1722" s="215"/>
      <c r="G1722" s="215"/>
      <c r="H1722" s="215"/>
      <c r="I1722" s="216"/>
      <c r="J1722" s="216"/>
      <c r="K1722" s="217"/>
      <c r="L1722" s="217"/>
      <c r="M1722" s="217"/>
      <c r="N1722" s="217"/>
      <c r="O1722" s="216"/>
      <c r="P1722" s="217"/>
      <c r="Q1722" s="216"/>
      <c r="R1722" s="215"/>
      <c r="S1722" s="218"/>
      <c r="T1722" s="215"/>
      <c r="U1722" s="215"/>
      <c r="V1722" s="219"/>
      <c r="W1722" s="219"/>
      <c r="Y1722" s="215"/>
      <c r="Z1722" s="215"/>
      <c r="AA1722" s="215"/>
      <c r="AB1722" s="215"/>
      <c r="AC1722" s="215"/>
      <c r="AD1722" s="215"/>
      <c r="AE1722" s="215"/>
      <c r="AF1722" s="215"/>
      <c r="AG1722" s="215"/>
      <c r="AH1722" s="215"/>
      <c r="AI1722" s="215"/>
      <c r="AJ1722" s="215"/>
      <c r="AK1722" s="215"/>
      <c r="AM1722" s="220"/>
    </row>
    <row r="1723" spans="2:39" x14ac:dyDescent="0.3">
      <c r="B1723" s="215"/>
      <c r="C1723" s="215"/>
      <c r="D1723" s="215"/>
      <c r="E1723" s="215"/>
      <c r="F1723" s="215"/>
      <c r="G1723" s="215"/>
      <c r="H1723" s="215"/>
      <c r="I1723" s="216"/>
      <c r="J1723" s="216"/>
      <c r="K1723" s="217"/>
      <c r="L1723" s="217"/>
      <c r="M1723" s="217"/>
      <c r="N1723" s="217"/>
      <c r="O1723" s="216"/>
      <c r="P1723" s="217"/>
      <c r="Q1723" s="216"/>
      <c r="R1723" s="215"/>
      <c r="S1723" s="218"/>
      <c r="T1723" s="215"/>
      <c r="U1723" s="215"/>
      <c r="V1723" s="219"/>
      <c r="W1723" s="219"/>
      <c r="Y1723" s="215"/>
      <c r="Z1723" s="215"/>
      <c r="AA1723" s="215"/>
      <c r="AB1723" s="215"/>
      <c r="AC1723" s="215"/>
      <c r="AD1723" s="215"/>
      <c r="AE1723" s="215"/>
      <c r="AF1723" s="215"/>
      <c r="AG1723" s="215"/>
      <c r="AH1723" s="215"/>
      <c r="AI1723" s="215"/>
      <c r="AJ1723" s="215"/>
      <c r="AK1723" s="215"/>
      <c r="AM1723" s="220"/>
    </row>
    <row r="1724" spans="2:39" x14ac:dyDescent="0.3">
      <c r="B1724" s="215"/>
      <c r="C1724" s="215"/>
      <c r="D1724" s="215"/>
      <c r="E1724" s="215"/>
      <c r="F1724" s="215"/>
      <c r="G1724" s="215"/>
      <c r="H1724" s="215"/>
      <c r="I1724" s="216"/>
      <c r="J1724" s="216"/>
      <c r="K1724" s="217"/>
      <c r="L1724" s="217"/>
      <c r="M1724" s="217"/>
      <c r="N1724" s="217"/>
      <c r="O1724" s="216"/>
      <c r="P1724" s="217"/>
      <c r="Q1724" s="216"/>
      <c r="R1724" s="215"/>
      <c r="S1724" s="218"/>
      <c r="T1724" s="215"/>
      <c r="U1724" s="215"/>
      <c r="V1724" s="219"/>
      <c r="W1724" s="219"/>
      <c r="Y1724" s="215"/>
      <c r="Z1724" s="215"/>
      <c r="AA1724" s="215"/>
      <c r="AB1724" s="215"/>
      <c r="AC1724" s="215"/>
      <c r="AD1724" s="215"/>
      <c r="AE1724" s="215"/>
      <c r="AF1724" s="215"/>
      <c r="AG1724" s="215"/>
      <c r="AH1724" s="215"/>
      <c r="AI1724" s="215"/>
      <c r="AJ1724" s="215"/>
      <c r="AK1724" s="215"/>
      <c r="AM1724" s="220"/>
    </row>
    <row r="1725" spans="2:39" x14ac:dyDescent="0.3">
      <c r="B1725" s="215"/>
      <c r="C1725" s="215"/>
      <c r="D1725" s="215"/>
      <c r="E1725" s="215"/>
      <c r="F1725" s="215"/>
      <c r="G1725" s="215"/>
      <c r="H1725" s="215"/>
      <c r="I1725" s="216"/>
      <c r="J1725" s="216"/>
      <c r="K1725" s="217"/>
      <c r="L1725" s="217"/>
      <c r="M1725" s="217"/>
      <c r="N1725" s="217"/>
      <c r="O1725" s="216"/>
      <c r="P1725" s="217"/>
      <c r="Q1725" s="216"/>
      <c r="R1725" s="215"/>
      <c r="S1725" s="218"/>
      <c r="T1725" s="215"/>
      <c r="U1725" s="215"/>
      <c r="V1725" s="219"/>
      <c r="W1725" s="219"/>
      <c r="Y1725" s="215"/>
      <c r="Z1725" s="215"/>
      <c r="AA1725" s="215"/>
      <c r="AB1725" s="215"/>
      <c r="AC1725" s="215"/>
      <c r="AD1725" s="215"/>
      <c r="AE1725" s="215"/>
      <c r="AF1725" s="215"/>
      <c r="AG1725" s="215"/>
      <c r="AH1725" s="215"/>
      <c r="AI1725" s="215"/>
      <c r="AJ1725" s="215"/>
      <c r="AK1725" s="215"/>
      <c r="AM1725" s="220"/>
    </row>
  </sheetData>
  <sheetProtection algorithmName="SHA-512" hashValue="+mHY/Yd6yBTiqchWk9hH5HbUSKrRUTJEGiLPdk0Wos+bAwoJqrN1AsL/FThVCh68uywkg49XXYgn022qPXtQNg==" saltValue="hhQ1TcHD9Axd737R/NJv4A==" spinCount="100000" sheet="1" objects="1" scenarios="1"/>
  <customSheetViews>
    <customSheetView guid="{CEE72CD5-58B0-438A-AEAE-D71ADF8B05F6}" showGridLines="0" topLeftCell="Q1">
      <selection activeCell="AA20" sqref="AA20"/>
      <pageMargins left="0.7" right="0.7" top="0.75" bottom="0.75" header="0.3" footer="0.3"/>
      <pageSetup orientation="portrait" r:id="rId1"/>
    </customSheetView>
    <customSheetView guid="{E090AA14-E9D5-475D-A49F-1245EECBF858}" showGridLines="0" topLeftCell="A7">
      <selection activeCell="C25" sqref="C25"/>
      <pageMargins left="0.7" right="0.7" top="0.75" bottom="0.75" header="0.3" footer="0.3"/>
      <pageSetup orientation="portrait" r:id="rId2"/>
    </customSheetView>
  </customSheetViews>
  <mergeCells count="6">
    <mergeCell ref="R19:S19"/>
    <mergeCell ref="R18:T18"/>
    <mergeCell ref="R17:AJ17"/>
    <mergeCell ref="J18:N18"/>
    <mergeCell ref="C17:F17"/>
    <mergeCell ref="C18:F18"/>
  </mergeCells>
  <phoneticPr fontId="25" type="noConversion"/>
  <conditionalFormatting sqref="N24:N539">
    <cfRule type="expression" dxfId="82" priority="6">
      <formula>M24="No"</formula>
    </cfRule>
  </conditionalFormatting>
  <conditionalFormatting sqref="E24:E539">
    <cfRule type="expression" dxfId="81" priority="5">
      <formula>C24&gt;0</formula>
    </cfRule>
  </conditionalFormatting>
  <conditionalFormatting sqref="C24:C539">
    <cfRule type="expression" dxfId="80" priority="4">
      <formula>E24&gt;0</formula>
    </cfRule>
  </conditionalFormatting>
  <conditionalFormatting sqref="D24:D539">
    <cfRule type="expression" dxfId="79" priority="3">
      <formula>E24&gt;0</formula>
    </cfRule>
  </conditionalFormatting>
  <conditionalFormatting sqref="F24:F539">
    <cfRule type="expression" dxfId="78" priority="2">
      <formula>C24&gt;0</formula>
    </cfRule>
  </conditionalFormatting>
  <conditionalFormatting sqref="K24:K539">
    <cfRule type="expression" dxfId="77" priority="1">
      <formula>L24="Yes"</formula>
    </cfRule>
  </conditionalFormatting>
  <dataValidations count="12">
    <dataValidation type="list" showInputMessage="1" showErrorMessage="1" errorTitle="INVALID" error="Entry must be Yes or No _x000a__x000a_CAUTION: Entry is case sensitive (i.e. YES, NO, YEs, YeS, nO, yEs, yeS, and yES are invalid entries)" sqref="J24:J539 L24:N539">
      <formula1>"Yes,No"</formula1>
    </dataValidation>
    <dataValidation type="whole" allowBlank="1" showInputMessage="1" showErrorMessage="1" errorTitle="ERROR" error="Weeks entered in Q1 must be Greater than 0 and less than 16" sqref="F24:F539">
      <formula1>1</formula1>
      <formula2>15</formula2>
    </dataValidation>
    <dataValidation type="custom" allowBlank="1" showInputMessage="1" showErrorMessage="1" error="Must enter hourly data Column (C&amp;D) OR Salary data (Column E). _x000a__x000a_CANNOT ENTER BOTH" prompt="If data is entered here DO NOT enter anything into column E for this employee" sqref="C24:C539">
      <formula1>IF(E24&gt;0,"")</formula1>
    </dataValidation>
    <dataValidation type="custom" allowBlank="1" showInputMessage="1" showErrorMessage="1" errorTitle="ERROR" error="Must enter hourly data Column (C&amp;D) OR Salary data (Column E). _x000a__x000a_CANNOT ENTER BOTH" prompt="If Data is entered here DO NOT enter anything in column E for this employee" sqref="D24:D539">
      <formula1>IF(E24&gt;0,"")</formula1>
    </dataValidation>
    <dataValidation type="custom" allowBlank="1" showInputMessage="1" showErrorMessage="1" error="Must enter hourly data Column (C&amp;D) OR Salary data (Column E). _x000a__x000a_CANNOT ENTER BOTH" prompt="If data is entered here DO NOT enter data into column C or column D for this employee" sqref="E24:E539">
      <formula1>IF(C24&gt;0,"",IF(D24&gt;0,""))</formula1>
    </dataValidation>
    <dataValidation allowBlank="1" showInputMessage="1" showErrorMessage="1" promptTitle="$100,000 Exception:" prompt="Answer yes if this employee earned more than the pro-rated equivalent of $100,000 during any pay period in 2019." sqref="J22"/>
    <dataValidation allowBlank="1" showInputMessage="1" showErrorMessage="1" promptTitle="Owner Test:" prompt="Answer yes if this employee is also an owner of the company. Note: Owners are not included in the FTE calc so please be sure to exclude them from all counts in Step 1 as well." sqref="L22"/>
    <dataValidation allowBlank="1" showInputMessage="1" showErrorMessage="1" promptTitle="Wage Safe Harbor 6/30:" prompt="Answer yes if you restored the average annual salary or hourly wage of this employee to the February 15 amount by June 30, 2020." sqref="N22"/>
    <dataValidation allowBlank="1" showInputMessage="1" showErrorMessage="1" promptTitle="Wage Safe Harbor 2/15 to 4/26:" prompt="Answer yes if you reduced the average annual salary or hourly wage of this employee between Feb 15, 2020 and Apr 26, 2020 to an amount below that which they were paid on Feb 15, 2020." sqref="M22"/>
    <dataValidation allowBlank="1" showInputMessage="1" showErrorMessage="1" promptTitle="FTE Reduction Exception (1 of 2)" prompt="Answer yes if any of the following occurred during the Covered Period:_x000a__x000a_- You made a good-faith written offer to rehire this employee and it was rejected by the employee;_x000a__x000a_- They were fired for cause;_x000a__x000a_(CLICK CELL BELOW TO CONTINUE)" sqref="K22"/>
    <dataValidation allowBlank="1" showInputMessage="1" showErrorMessage="1" promptTitle="FTE Reduction Exception (2 of 2)" prompt="-They voluntarily resigned;_x000a__x000a_-They voluntarily requested and received a reduction of their hours;_x000a__x000a_AND (for all examples above) their position was not filled by a new employee" sqref="K23"/>
    <dataValidation type="list" showInputMessage="1" showErrorMessage="1" errorTitle="INVALID" error="Entry must be Yes or No _x000a__x000a_CAUTION: Entry is case sensitive (i.e. YES, NO, YEs, YeS, nO, yEs, yeS, and yES are invalid entries)" prompt="If Owner Test is Yes FTE Reduction Exemption should be No" sqref="K24:K539">
      <formula1>"Yes,No"</formula1>
    </dataValidation>
  </dataValidations>
  <printOptions horizontalCentered="1"/>
  <pageMargins left="0.2" right="0.2" top="0.25" bottom="0.25" header="0" footer="0"/>
  <pageSetup scale="72" fitToHeight="35" orientation="landscape"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calc!$N$28:$N$29</xm:f>
          </x14:formula1>
          <xm:sqref>K540:N1725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BM544"/>
  <sheetViews>
    <sheetView showGridLines="0" workbookViewId="0">
      <pane xSplit="2" ySplit="27" topLeftCell="C28" activePane="bottomRight" state="frozen"/>
      <selection pane="topRight" activeCell="C1" sqref="C1"/>
      <selection pane="bottomLeft" activeCell="A23" sqref="A23"/>
      <selection pane="bottomRight"/>
    </sheetView>
  </sheetViews>
  <sheetFormatPr defaultColWidth="9.109375" defaultRowHeight="14.4" x14ac:dyDescent="0.3"/>
  <cols>
    <col min="1" max="1" width="9.109375" style="69"/>
    <col min="2" max="2" width="33.5546875" style="69" customWidth="1"/>
    <col min="3" max="4" width="10.88671875" style="69" customWidth="1"/>
    <col min="5" max="5" width="12.88671875" style="69" customWidth="1"/>
    <col min="6" max="6" width="15.6640625" style="265" customWidth="1"/>
    <col min="7" max="8" width="10.88671875" style="69" customWidth="1"/>
    <col min="9" max="9" width="12.88671875" style="69" customWidth="1"/>
    <col min="10" max="10" width="15.6640625" style="69" customWidth="1"/>
    <col min="11" max="12" width="10.88671875" style="69" customWidth="1"/>
    <col min="13" max="13" width="12.88671875" style="69" customWidth="1"/>
    <col min="14" max="14" width="15.6640625" style="265" customWidth="1"/>
    <col min="15" max="16" width="10.88671875" style="69" customWidth="1"/>
    <col min="17" max="17" width="12.88671875" style="69" customWidth="1"/>
    <col min="18" max="18" width="15.6640625" style="265" customWidth="1"/>
    <col min="19" max="20" width="10.88671875" style="69" customWidth="1"/>
    <col min="21" max="21" width="12.88671875" style="69" customWidth="1"/>
    <col min="22" max="22" width="15.6640625" style="265" customWidth="1"/>
    <col min="23" max="24" width="10.88671875" style="69" customWidth="1"/>
    <col min="25" max="25" width="12.88671875" style="69" customWidth="1"/>
    <col min="26" max="26" width="15.6640625" style="265" customWidth="1"/>
    <col min="27" max="28" width="10.88671875" style="69" customWidth="1"/>
    <col min="29" max="29" width="12.88671875" style="69" customWidth="1"/>
    <col min="30" max="30" width="15.6640625" style="265" customWidth="1"/>
    <col min="31" max="32" width="10.88671875" style="69" customWidth="1"/>
    <col min="33" max="33" width="12.88671875" style="69" customWidth="1"/>
    <col min="34" max="34" width="15.6640625" style="265" customWidth="1"/>
    <col min="35" max="36" width="10.88671875" style="69" customWidth="1"/>
    <col min="37" max="37" width="12.88671875" style="69" customWidth="1"/>
    <col min="38" max="41" width="15.6640625" style="265" customWidth="1"/>
    <col min="42" max="50" width="9.109375" style="69" hidden="1" customWidth="1"/>
    <col min="51" max="51" width="9.109375" style="468" hidden="1" customWidth="1"/>
    <col min="52" max="60" width="9.109375" style="69" hidden="1" customWidth="1"/>
    <col min="61" max="61" width="15.44140625" style="459" hidden="1" customWidth="1"/>
    <col min="62" max="62" width="11.6640625" style="69" hidden="1" customWidth="1"/>
    <col min="63" max="63" width="10.5546875" style="69" hidden="1" customWidth="1"/>
    <col min="64" max="64" width="15" style="235" bestFit="1" customWidth="1"/>
    <col min="65" max="66" width="9.109375" style="69" customWidth="1"/>
    <col min="67" max="16384" width="9.109375" style="69"/>
  </cols>
  <sheetData>
    <row r="1" spans="1:65" x14ac:dyDescent="0.3">
      <c r="A1" s="95" t="s">
        <v>269</v>
      </c>
      <c r="C1" s="569" t="s">
        <v>463</v>
      </c>
      <c r="D1" s="175"/>
      <c r="E1" s="175"/>
      <c r="F1" s="570"/>
      <c r="G1" s="175"/>
      <c r="H1" s="175"/>
      <c r="I1" s="175"/>
      <c r="J1" s="175"/>
      <c r="K1" s="175"/>
      <c r="L1" s="175"/>
      <c r="M1" s="175"/>
      <c r="N1" s="570"/>
      <c r="O1" s="175"/>
      <c r="P1" s="175"/>
      <c r="Q1" s="175"/>
      <c r="R1" s="570"/>
      <c r="AT1" s="95" t="s">
        <v>419</v>
      </c>
      <c r="BD1" s="95" t="s">
        <v>420</v>
      </c>
    </row>
    <row r="2" spans="1:65" ht="15.6" x14ac:dyDescent="0.3">
      <c r="A2" s="95"/>
      <c r="C2" s="574" t="s">
        <v>465</v>
      </c>
      <c r="D2" s="175"/>
      <c r="E2" s="175"/>
      <c r="F2" s="570"/>
      <c r="G2" s="175"/>
      <c r="H2" s="175"/>
      <c r="I2" s="175"/>
      <c r="J2" s="175"/>
      <c r="K2" s="175"/>
      <c r="L2" s="175"/>
      <c r="M2" s="175"/>
      <c r="N2" s="570"/>
      <c r="O2" s="175"/>
      <c r="P2" s="175"/>
      <c r="Q2" s="175"/>
      <c r="R2" s="570"/>
      <c r="AT2" s="95"/>
      <c r="BD2" s="95"/>
    </row>
    <row r="3" spans="1:65" x14ac:dyDescent="0.3">
      <c r="A3" s="95"/>
      <c r="C3" s="95" t="s">
        <v>574</v>
      </c>
      <c r="D3" s="175"/>
      <c r="E3" s="175"/>
      <c r="F3" s="570"/>
      <c r="G3" s="175"/>
      <c r="H3" s="175"/>
      <c r="I3" s="175"/>
      <c r="J3" s="175"/>
      <c r="K3" s="175"/>
      <c r="L3" s="175"/>
      <c r="M3" s="175"/>
      <c r="N3" s="570"/>
      <c r="O3" s="175"/>
      <c r="P3" s="175"/>
      <c r="Q3" s="175"/>
      <c r="R3" s="570"/>
      <c r="AT3" s="95"/>
      <c r="BD3" s="95"/>
    </row>
    <row r="4" spans="1:65" ht="15" thickBot="1" x14ac:dyDescent="0.35">
      <c r="A4" s="95"/>
      <c r="C4" s="95"/>
      <c r="D4" s="175"/>
      <c r="E4" s="175"/>
      <c r="F4" s="570"/>
      <c r="G4" s="175"/>
      <c r="H4" s="175"/>
      <c r="I4" s="175"/>
      <c r="J4" s="175"/>
      <c r="K4" s="175"/>
      <c r="L4" s="175"/>
      <c r="M4" s="175"/>
      <c r="N4" s="570"/>
      <c r="O4" s="175"/>
      <c r="P4" s="175"/>
      <c r="Q4" s="175"/>
      <c r="R4" s="570"/>
      <c r="AT4" s="95"/>
      <c r="BD4" s="95"/>
    </row>
    <row r="5" spans="1:65" ht="15" thickBot="1" x14ac:dyDescent="0.35">
      <c r="B5" s="221" t="s">
        <v>466</v>
      </c>
      <c r="D5" s="647" t="s">
        <v>467</v>
      </c>
      <c r="E5" s="582"/>
      <c r="F5" s="610"/>
      <c r="G5" s="582"/>
      <c r="H5" s="647" t="s">
        <v>467</v>
      </c>
      <c r="I5" s="582"/>
      <c r="J5" s="582"/>
      <c r="K5" s="582"/>
      <c r="L5" s="647" t="s">
        <v>467</v>
      </c>
      <c r="M5" s="582"/>
      <c r="N5" s="610"/>
      <c r="O5" s="582"/>
      <c r="P5" s="647" t="s">
        <v>467</v>
      </c>
      <c r="Q5" s="582"/>
      <c r="R5" s="610"/>
      <c r="S5" s="235"/>
      <c r="T5" s="647" t="s">
        <v>467</v>
      </c>
      <c r="U5" s="235"/>
      <c r="V5" s="611"/>
      <c r="W5" s="235"/>
      <c r="X5" s="647"/>
      <c r="Y5" s="235"/>
      <c r="Z5" s="611"/>
      <c r="AA5" s="235"/>
      <c r="AB5" s="647"/>
      <c r="AC5" s="235"/>
      <c r="AD5" s="611"/>
      <c r="AE5" s="235"/>
      <c r="AF5" s="647"/>
      <c r="AG5" s="235"/>
      <c r="AH5" s="611"/>
      <c r="AI5" s="235"/>
      <c r="AJ5" s="647"/>
      <c r="AK5" s="235"/>
      <c r="AL5" s="611"/>
      <c r="AM5" s="611"/>
      <c r="AN5" s="611"/>
      <c r="AO5" s="611"/>
      <c r="AQ5" s="69" t="s">
        <v>373</v>
      </c>
      <c r="AR5" s="69" t="s">
        <v>394</v>
      </c>
      <c r="AS5" s="69" t="s">
        <v>396</v>
      </c>
      <c r="AT5" s="69" t="s">
        <v>397</v>
      </c>
      <c r="AU5" s="69" t="s">
        <v>398</v>
      </c>
      <c r="AV5" s="69" t="s">
        <v>399</v>
      </c>
      <c r="AW5" s="69" t="s">
        <v>404</v>
      </c>
      <c r="AX5" s="69" t="s">
        <v>400</v>
      </c>
      <c r="AY5" s="468" t="s">
        <v>401</v>
      </c>
      <c r="AZ5" s="235" t="str">
        <f>IF(AZ6=AZ7,"Ties","ERROR")</f>
        <v>Ties</v>
      </c>
      <c r="BA5" s="235" t="str">
        <f t="shared" ref="BA5:BH5" si="0">IF(BA6=BA7,"Ties","ERROR")</f>
        <v>Ties</v>
      </c>
      <c r="BB5" s="235" t="str">
        <f t="shared" si="0"/>
        <v>Ties</v>
      </c>
      <c r="BC5" s="235" t="str">
        <f t="shared" si="0"/>
        <v>Ties</v>
      </c>
      <c r="BD5" s="235" t="str">
        <f t="shared" si="0"/>
        <v>Ties</v>
      </c>
      <c r="BE5" s="235" t="str">
        <f t="shared" si="0"/>
        <v>Ties</v>
      </c>
      <c r="BF5" s="235" t="str">
        <f t="shared" si="0"/>
        <v>Ties</v>
      </c>
      <c r="BG5" s="235" t="str">
        <f t="shared" si="0"/>
        <v>Ties</v>
      </c>
      <c r="BH5" s="235" t="str">
        <f t="shared" si="0"/>
        <v>Ties</v>
      </c>
    </row>
    <row r="6" spans="1:65" ht="15" thickBot="1" x14ac:dyDescent="0.35">
      <c r="B6" s="221" t="s">
        <v>339</v>
      </c>
      <c r="D6" s="609" t="str">
        <f>AZ9</f>
        <v/>
      </c>
      <c r="E6" s="173"/>
      <c r="F6" s="173"/>
      <c r="G6" s="173"/>
      <c r="H6" s="609" t="str">
        <f>BA9</f>
        <v/>
      </c>
      <c r="I6" s="173"/>
      <c r="J6" s="173"/>
      <c r="K6" s="173"/>
      <c r="L6" s="609" t="str">
        <f>BB9</f>
        <v/>
      </c>
      <c r="M6" s="173"/>
      <c r="N6" s="173"/>
      <c r="O6" s="173"/>
      <c r="P6" s="609" t="str">
        <f>BC9</f>
        <v/>
      </c>
      <c r="Q6" s="173"/>
      <c r="R6" s="173"/>
      <c r="S6" s="173"/>
      <c r="T6" s="573" t="str">
        <f>BD9</f>
        <v/>
      </c>
      <c r="U6" s="71"/>
      <c r="V6" s="71"/>
      <c r="W6" s="71"/>
      <c r="X6" s="571" t="str">
        <f>BE9</f>
        <v/>
      </c>
      <c r="Y6" s="71"/>
      <c r="Z6" s="71"/>
      <c r="AA6" s="71"/>
      <c r="AB6" s="571" t="str">
        <f>BF9</f>
        <v/>
      </c>
      <c r="AC6" s="71"/>
      <c r="AD6" s="71"/>
      <c r="AE6" s="71"/>
      <c r="AF6" s="571" t="str">
        <f>BG9</f>
        <v/>
      </c>
      <c r="AG6" s="71"/>
      <c r="AH6" s="71"/>
      <c r="AI6" s="71"/>
      <c r="AJ6" s="571" t="str">
        <f>BH9</f>
        <v/>
      </c>
      <c r="AQ6" s="69" t="s">
        <v>337</v>
      </c>
      <c r="AR6" s="69" t="s">
        <v>409</v>
      </c>
      <c r="AS6" s="69" t="s">
        <v>410</v>
      </c>
      <c r="AT6" s="69" t="s">
        <v>408</v>
      </c>
      <c r="AU6" s="69" t="s">
        <v>407</v>
      </c>
      <c r="AV6" s="69" t="s">
        <v>406</v>
      </c>
      <c r="AW6" s="69" t="s">
        <v>405</v>
      </c>
      <c r="AX6" s="69" t="s">
        <v>403</v>
      </c>
      <c r="AY6" s="468" t="s">
        <v>402</v>
      </c>
      <c r="AZ6" s="209" t="str">
        <f>IF(AZ28="","",D7+(D6/2))</f>
        <v/>
      </c>
      <c r="BA6" s="209" t="str">
        <f>IF(BA28="","",H7+(H6/2))</f>
        <v/>
      </c>
      <c r="BB6" s="209" t="str">
        <f>IF(BB28="","",L7+(L6/2))</f>
        <v/>
      </c>
      <c r="BC6" s="209" t="str">
        <f>IF(BC28="","",P7+(P6/2))</f>
        <v/>
      </c>
      <c r="BD6" s="209" t="str">
        <f>IF(BD28="","",T7+(T6/2))</f>
        <v/>
      </c>
      <c r="BE6" s="209" t="str">
        <f>IF(BE28="","",X7+(X6/2))</f>
        <v/>
      </c>
      <c r="BF6" s="209" t="str">
        <f>IF(BF28="","",AB7+(AB6/2))</f>
        <v/>
      </c>
      <c r="BG6" s="209" t="str">
        <f>IF(BG28="","",AF7+(AF6/2))</f>
        <v/>
      </c>
      <c r="BH6" s="209" t="str">
        <f>IF(BH28="","",AJ7+(AJ6/2))</f>
        <v/>
      </c>
    </row>
    <row r="7" spans="1:65" ht="15" thickBot="1" x14ac:dyDescent="0.35">
      <c r="A7" s="456"/>
      <c r="B7" s="455" t="s">
        <v>338</v>
      </c>
      <c r="C7" s="456"/>
      <c r="D7" s="609" t="str">
        <f>AZ10</f>
        <v/>
      </c>
      <c r="E7" s="454"/>
      <c r="F7" s="454"/>
      <c r="G7" s="454"/>
      <c r="H7" s="609" t="str">
        <f>BA10</f>
        <v/>
      </c>
      <c r="I7" s="454"/>
      <c r="J7" s="454"/>
      <c r="K7" s="454"/>
      <c r="L7" s="609" t="str">
        <f>BB10</f>
        <v/>
      </c>
      <c r="M7" s="454"/>
      <c r="N7" s="454"/>
      <c r="O7" s="454"/>
      <c r="P7" s="609" t="str">
        <f>BC10</f>
        <v/>
      </c>
      <c r="Q7" s="454"/>
      <c r="R7" s="454"/>
      <c r="S7" s="454"/>
      <c r="T7" s="572" t="str">
        <f>BD10</f>
        <v/>
      </c>
      <c r="U7" s="454"/>
      <c r="V7" s="454"/>
      <c r="W7" s="454"/>
      <c r="X7" s="572" t="str">
        <f>BE10</f>
        <v/>
      </c>
      <c r="Y7" s="454"/>
      <c r="Z7" s="454"/>
      <c r="AA7" s="454"/>
      <c r="AB7" s="572" t="str">
        <f>BF10</f>
        <v/>
      </c>
      <c r="AC7" s="454"/>
      <c r="AD7" s="454"/>
      <c r="AE7" s="454"/>
      <c r="AF7" s="572" t="str">
        <f>BG10</f>
        <v/>
      </c>
      <c r="AG7" s="454"/>
      <c r="AH7" s="454"/>
      <c r="AI7" s="454"/>
      <c r="AJ7" s="572" t="str">
        <f>BH10</f>
        <v/>
      </c>
      <c r="AK7" s="456"/>
      <c r="AL7" s="453"/>
      <c r="AM7" s="122"/>
      <c r="AN7" s="122"/>
      <c r="AO7" s="122"/>
      <c r="AQ7" s="69" t="s">
        <v>468</v>
      </c>
      <c r="AR7" s="69" t="s">
        <v>411</v>
      </c>
      <c r="AS7" s="69" t="s">
        <v>412</v>
      </c>
      <c r="AT7" s="69" t="s">
        <v>413</v>
      </c>
      <c r="AU7" s="69" t="s">
        <v>414</v>
      </c>
      <c r="AV7" s="69" t="s">
        <v>415</v>
      </c>
      <c r="AW7" s="69" t="s">
        <v>416</v>
      </c>
      <c r="AX7" s="69" t="s">
        <v>417</v>
      </c>
      <c r="AY7" s="468" t="s">
        <v>418</v>
      </c>
      <c r="AZ7" s="209" t="str">
        <f>IF(AZ28="","",SUM(AZ29:AZ544))</f>
        <v/>
      </c>
      <c r="BA7" s="209" t="str">
        <f t="shared" ref="BA7:BH7" si="1">IF(BA28="","",SUM(BA29:BA544))</f>
        <v/>
      </c>
      <c r="BB7" s="209" t="str">
        <f t="shared" si="1"/>
        <v/>
      </c>
      <c r="BC7" s="209" t="str">
        <f t="shared" si="1"/>
        <v/>
      </c>
      <c r="BD7" s="209" t="str">
        <f t="shared" si="1"/>
        <v/>
      </c>
      <c r="BE7" s="209" t="str">
        <f t="shared" si="1"/>
        <v/>
      </c>
      <c r="BF7" s="209" t="str">
        <f t="shared" si="1"/>
        <v/>
      </c>
      <c r="BG7" s="209" t="str">
        <f t="shared" si="1"/>
        <v/>
      </c>
      <c r="BH7" s="209" t="str">
        <f t="shared" si="1"/>
        <v/>
      </c>
    </row>
    <row r="8" spans="1:65" ht="16.8" thickBot="1" x14ac:dyDescent="0.5">
      <c r="A8" s="106"/>
      <c r="B8" s="222"/>
      <c r="C8" s="721" t="str">
        <f>IF('STEP 1 FTE Calcs'!H20="","",IF(D5="Forecast",'STEP 1 FTE Calcs'!H20&amp;" - Forecast",'STEP 1 FTE Calcs'!H20))</f>
        <v>Period 1 - Forecast</v>
      </c>
      <c r="D8" s="724"/>
      <c r="E8" s="724"/>
      <c r="F8" s="725"/>
      <c r="G8" s="721" t="str">
        <f>IF('STEP 1 FTE Calcs'!H21="","",IF(H5="Forecast",'STEP 1 FTE Calcs'!H21&amp;" - Forecast",'STEP 1 FTE Calcs'!H21))</f>
        <v>Period 2 - Forecast</v>
      </c>
      <c r="H8" s="724"/>
      <c r="I8" s="724"/>
      <c r="J8" s="725"/>
      <c r="K8" s="721" t="str">
        <f>IF('STEP 1 FTE Calcs'!H22="","",IF(L5="Forecast",'STEP 1 FTE Calcs'!H22&amp;" - Forecast",'STEP 1 FTE Calcs'!H22))</f>
        <v>Period 3 - Forecast</v>
      </c>
      <c r="L8" s="724"/>
      <c r="M8" s="724"/>
      <c r="N8" s="725"/>
      <c r="O8" s="721" t="str">
        <f>IF('STEP 1 FTE Calcs'!H23="","",IF(P5="Forecast",'STEP 1 FTE Calcs'!H23&amp;" - Forecast",'STEP 1 FTE Calcs'!H23))</f>
        <v>Period 4 - Forecast</v>
      </c>
      <c r="P8" s="724"/>
      <c r="Q8" s="724"/>
      <c r="R8" s="725"/>
      <c r="S8" s="721" t="str">
        <f>IF('STEP 1 FTE Calcs'!H24="","",IF(T5="Forecast",'STEP 1 FTE Calcs'!H24&amp;" - Forecast",'STEP 1 FTE Calcs'!H24))</f>
        <v>Period 5 - Forecast</v>
      </c>
      <c r="T8" s="724"/>
      <c r="U8" s="724"/>
      <c r="V8" s="725"/>
      <c r="W8" s="721" t="str">
        <f>IF('STEP 1 FTE Calcs'!H25="","",IF(X5="Forecast",'STEP 1 FTE Calcs'!H25&amp;" - Forecast",'STEP 1 FTE Calcs'!H25))</f>
        <v/>
      </c>
      <c r="X8" s="724"/>
      <c r="Y8" s="724"/>
      <c r="Z8" s="725"/>
      <c r="AA8" s="721" t="str">
        <f>IF('STEP 1 FTE Calcs'!H26="","",IF(AB5="Forecast",'STEP 1 FTE Calcs'!H26&amp;" - Forecast",'STEP 1 FTE Calcs'!H26))</f>
        <v/>
      </c>
      <c r="AB8" s="724"/>
      <c r="AC8" s="724"/>
      <c r="AD8" s="725"/>
      <c r="AE8" s="721" t="str">
        <f>IF('STEP 1 FTE Calcs'!H27="","",IF(AF5="Forecast",'STEP 1 FTE Calcs'!H27&amp;" - Forecast",'STEP 1 FTE Calcs'!H27))</f>
        <v/>
      </c>
      <c r="AF8" s="724"/>
      <c r="AG8" s="724"/>
      <c r="AH8" s="725"/>
      <c r="AI8" s="721" t="str">
        <f>IF('STEP 1 FTE Calcs'!H28="","",IF(AJ5="Forecast",'STEP 1 FTE Calcs'!H28&amp;" - Forecast",'STEP 1 FTE Calcs'!H28))</f>
        <v/>
      </c>
      <c r="AJ8" s="724"/>
      <c r="AK8" s="724"/>
      <c r="AL8" s="725"/>
      <c r="AM8" s="726" t="s">
        <v>457</v>
      </c>
      <c r="AN8" s="727"/>
      <c r="AO8" s="727"/>
      <c r="AP8" s="727"/>
      <c r="AQ8" s="727"/>
      <c r="AR8" s="727"/>
      <c r="AS8" s="727"/>
      <c r="AT8" s="727"/>
      <c r="AU8" s="727"/>
      <c r="AV8" s="727"/>
      <c r="AW8" s="727"/>
      <c r="AX8" s="727"/>
      <c r="AY8" s="727"/>
      <c r="AZ8" s="727"/>
      <c r="BA8" s="727"/>
      <c r="BB8" s="727"/>
      <c r="BC8" s="727"/>
      <c r="BD8" s="727"/>
      <c r="BE8" s="727"/>
      <c r="BF8" s="727"/>
      <c r="BG8" s="727"/>
      <c r="BH8" s="727"/>
      <c r="BI8" s="727"/>
      <c r="BJ8" s="727"/>
      <c r="BK8" s="727"/>
      <c r="BL8" s="728"/>
    </row>
    <row r="9" spans="1:65" ht="16.2" x14ac:dyDescent="0.45">
      <c r="A9" s="106" t="s">
        <v>96</v>
      </c>
      <c r="B9" s="222"/>
      <c r="C9" s="721" t="s">
        <v>43</v>
      </c>
      <c r="D9" s="722"/>
      <c r="E9" s="223" t="s">
        <v>46</v>
      </c>
      <c r="F9" s="442"/>
      <c r="G9" s="723" t="s">
        <v>43</v>
      </c>
      <c r="H9" s="714"/>
      <c r="I9" s="190" t="s">
        <v>46</v>
      </c>
      <c r="J9" s="225"/>
      <c r="K9" s="723" t="s">
        <v>43</v>
      </c>
      <c r="L9" s="714"/>
      <c r="M9" s="190" t="s">
        <v>46</v>
      </c>
      <c r="N9" s="448"/>
      <c r="O9" s="723" t="s">
        <v>43</v>
      </c>
      <c r="P9" s="714"/>
      <c r="Q9" s="190" t="s">
        <v>46</v>
      </c>
      <c r="R9" s="448"/>
      <c r="S9" s="723" t="s">
        <v>43</v>
      </c>
      <c r="T9" s="714"/>
      <c r="U9" s="190" t="s">
        <v>46</v>
      </c>
      <c r="V9" s="448"/>
      <c r="W9" s="723" t="s">
        <v>43</v>
      </c>
      <c r="X9" s="714"/>
      <c r="Y9" s="190" t="s">
        <v>46</v>
      </c>
      <c r="Z9" s="448"/>
      <c r="AA9" s="723" t="s">
        <v>43</v>
      </c>
      <c r="AB9" s="714"/>
      <c r="AC9" s="190" t="s">
        <v>46</v>
      </c>
      <c r="AD9" s="448"/>
      <c r="AE9" s="723" t="s">
        <v>43</v>
      </c>
      <c r="AF9" s="714"/>
      <c r="AG9" s="190" t="s">
        <v>46</v>
      </c>
      <c r="AH9" s="448"/>
      <c r="AI9" s="723" t="s">
        <v>43</v>
      </c>
      <c r="AJ9" s="714"/>
      <c r="AK9" s="190" t="s">
        <v>46</v>
      </c>
      <c r="AL9" s="448"/>
      <c r="AM9" s="501" t="s">
        <v>458</v>
      </c>
      <c r="AN9" s="501"/>
      <c r="AO9" s="501"/>
      <c r="AZ9" s="481" t="str">
        <f>IF(AZ28="X",SUMIF(AZ29:AZ544,0.5,AZ29:AZ544)*2,"")</f>
        <v/>
      </c>
      <c r="BA9" s="481" t="str">
        <f t="shared" ref="BA9:BH9" si="2">IF(BA28="X",SUMIF(BA29:BA544,0.5,BA29:BA544)*2,"")</f>
        <v/>
      </c>
      <c r="BB9" s="481" t="str">
        <f t="shared" si="2"/>
        <v/>
      </c>
      <c r="BC9" s="481" t="str">
        <f t="shared" si="2"/>
        <v/>
      </c>
      <c r="BD9" s="481" t="str">
        <f t="shared" si="2"/>
        <v/>
      </c>
      <c r="BE9" s="481" t="str">
        <f t="shared" si="2"/>
        <v/>
      </c>
      <c r="BF9" s="481" t="str">
        <f t="shared" si="2"/>
        <v/>
      </c>
      <c r="BG9" s="481" t="str">
        <f t="shared" si="2"/>
        <v/>
      </c>
      <c r="BH9" s="481" t="str">
        <f t="shared" si="2"/>
        <v/>
      </c>
      <c r="BJ9" s="175"/>
      <c r="BL9" s="501"/>
      <c r="BM9" s="634"/>
    </row>
    <row r="10" spans="1:65" x14ac:dyDescent="0.3">
      <c r="A10" s="106" t="s">
        <v>97</v>
      </c>
      <c r="B10" s="226"/>
      <c r="C10" s="227" t="s">
        <v>43</v>
      </c>
      <c r="D10" s="107" t="s">
        <v>45</v>
      </c>
      <c r="E10" s="105" t="s">
        <v>47</v>
      </c>
      <c r="F10" s="442"/>
      <c r="G10" s="227" t="s">
        <v>43</v>
      </c>
      <c r="H10" s="107" t="s">
        <v>45</v>
      </c>
      <c r="I10" s="105" t="s">
        <v>47</v>
      </c>
      <c r="J10" s="224"/>
      <c r="K10" s="227" t="s">
        <v>43</v>
      </c>
      <c r="L10" s="107" t="s">
        <v>45</v>
      </c>
      <c r="M10" s="105" t="s">
        <v>47</v>
      </c>
      <c r="N10" s="442"/>
      <c r="O10" s="227" t="s">
        <v>43</v>
      </c>
      <c r="P10" s="107" t="s">
        <v>45</v>
      </c>
      <c r="Q10" s="105" t="s">
        <v>47</v>
      </c>
      <c r="R10" s="442"/>
      <c r="S10" s="227" t="s">
        <v>43</v>
      </c>
      <c r="T10" s="107" t="s">
        <v>45</v>
      </c>
      <c r="U10" s="105" t="s">
        <v>47</v>
      </c>
      <c r="V10" s="442"/>
      <c r="W10" s="227" t="s">
        <v>43</v>
      </c>
      <c r="X10" s="107" t="s">
        <v>45</v>
      </c>
      <c r="Y10" s="105" t="s">
        <v>47</v>
      </c>
      <c r="Z10" s="442"/>
      <c r="AA10" s="227" t="s">
        <v>43</v>
      </c>
      <c r="AB10" s="107" t="s">
        <v>45</v>
      </c>
      <c r="AC10" s="105" t="s">
        <v>47</v>
      </c>
      <c r="AD10" s="442"/>
      <c r="AE10" s="227" t="s">
        <v>43</v>
      </c>
      <c r="AF10" s="107" t="s">
        <v>45</v>
      </c>
      <c r="AG10" s="105" t="s">
        <v>47</v>
      </c>
      <c r="AH10" s="442"/>
      <c r="AI10" s="227" t="s">
        <v>43</v>
      </c>
      <c r="AJ10" s="107" t="s">
        <v>45</v>
      </c>
      <c r="AK10" s="105" t="s">
        <v>47</v>
      </c>
      <c r="AL10" s="442"/>
      <c r="AM10" s="501" t="s">
        <v>114</v>
      </c>
      <c r="AN10" s="501" t="s">
        <v>70</v>
      </c>
      <c r="AO10" s="501" t="s">
        <v>52</v>
      </c>
      <c r="AZ10" s="481" t="str">
        <f>IF(AZ28="X",SUMIF(AZ29:AZ544,1,AZ29:AZ544),"")</f>
        <v/>
      </c>
      <c r="BA10" s="481" t="str">
        <f t="shared" ref="BA10:BH10" si="3">IF(BA28="X",SUMIF(BA29:BA544,1,BA29:BA544),"")</f>
        <v/>
      </c>
      <c r="BB10" s="481" t="str">
        <f t="shared" si="3"/>
        <v/>
      </c>
      <c r="BC10" s="481" t="str">
        <f t="shared" si="3"/>
        <v/>
      </c>
      <c r="BD10" s="481" t="str">
        <f t="shared" si="3"/>
        <v/>
      </c>
      <c r="BE10" s="481" t="str">
        <f t="shared" si="3"/>
        <v/>
      </c>
      <c r="BF10" s="481" t="str">
        <f t="shared" si="3"/>
        <v/>
      </c>
      <c r="BG10" s="481" t="str">
        <f t="shared" si="3"/>
        <v/>
      </c>
      <c r="BH10" s="481" t="str">
        <f t="shared" si="3"/>
        <v/>
      </c>
      <c r="BI10" s="471" t="s">
        <v>421</v>
      </c>
      <c r="BJ10" s="300" t="s">
        <v>372</v>
      </c>
      <c r="BK10" s="300"/>
      <c r="BL10" s="501" t="s">
        <v>572</v>
      </c>
      <c r="BM10" s="634"/>
    </row>
    <row r="11" spans="1:65" ht="15" thickBot="1" x14ac:dyDescent="0.35">
      <c r="A11" s="199" t="s">
        <v>98</v>
      </c>
      <c r="B11" s="228" t="s">
        <v>41</v>
      </c>
      <c r="C11" s="229" t="s">
        <v>44</v>
      </c>
      <c r="D11" s="201" t="s">
        <v>114</v>
      </c>
      <c r="E11" s="199" t="s">
        <v>48</v>
      </c>
      <c r="F11" s="443" t="s">
        <v>24</v>
      </c>
      <c r="G11" s="229" t="s">
        <v>44</v>
      </c>
      <c r="H11" s="201" t="s">
        <v>114</v>
      </c>
      <c r="I11" s="199" t="s">
        <v>48</v>
      </c>
      <c r="J11" s="230" t="s">
        <v>24</v>
      </c>
      <c r="K11" s="229" t="s">
        <v>44</v>
      </c>
      <c r="L11" s="201" t="s">
        <v>114</v>
      </c>
      <c r="M11" s="199" t="s">
        <v>48</v>
      </c>
      <c r="N11" s="443" t="s">
        <v>24</v>
      </c>
      <c r="O11" s="229" t="s">
        <v>44</v>
      </c>
      <c r="P11" s="201" t="s">
        <v>114</v>
      </c>
      <c r="Q11" s="199" t="s">
        <v>48</v>
      </c>
      <c r="R11" s="443" t="s">
        <v>24</v>
      </c>
      <c r="S11" s="229" t="s">
        <v>44</v>
      </c>
      <c r="T11" s="201" t="s">
        <v>114</v>
      </c>
      <c r="U11" s="199" t="s">
        <v>48</v>
      </c>
      <c r="V11" s="443" t="s">
        <v>24</v>
      </c>
      <c r="W11" s="229" t="s">
        <v>44</v>
      </c>
      <c r="X11" s="201" t="s">
        <v>114</v>
      </c>
      <c r="Y11" s="199" t="s">
        <v>48</v>
      </c>
      <c r="Z11" s="443" t="s">
        <v>24</v>
      </c>
      <c r="AA11" s="229" t="s">
        <v>44</v>
      </c>
      <c r="AB11" s="201" t="s">
        <v>114</v>
      </c>
      <c r="AC11" s="199" t="s">
        <v>48</v>
      </c>
      <c r="AD11" s="443" t="s">
        <v>24</v>
      </c>
      <c r="AE11" s="229" t="s">
        <v>44</v>
      </c>
      <c r="AF11" s="201" t="s">
        <v>114</v>
      </c>
      <c r="AG11" s="199" t="s">
        <v>48</v>
      </c>
      <c r="AH11" s="443" t="s">
        <v>24</v>
      </c>
      <c r="AI11" s="229" t="s">
        <v>44</v>
      </c>
      <c r="AJ11" s="201" t="s">
        <v>114</v>
      </c>
      <c r="AK11" s="199" t="s">
        <v>48</v>
      </c>
      <c r="AL11" s="443" t="s">
        <v>24</v>
      </c>
      <c r="AM11" s="502" t="s">
        <v>457</v>
      </c>
      <c r="AN11" s="502" t="s">
        <v>274</v>
      </c>
      <c r="AO11" s="502" t="s">
        <v>53</v>
      </c>
      <c r="AP11" s="69" t="s">
        <v>395</v>
      </c>
      <c r="BJ11" s="69">
        <f>SUM(BJ29:BJ541)</f>
        <v>0</v>
      </c>
      <c r="BL11" s="648">
        <f>+BL28</f>
        <v>0</v>
      </c>
      <c r="BM11" s="634"/>
    </row>
    <row r="12" spans="1:65" ht="15" hidden="1" thickBot="1" x14ac:dyDescent="0.35">
      <c r="C12" s="231"/>
      <c r="D12" s="71"/>
      <c r="E12" s="71"/>
      <c r="F12" s="444"/>
      <c r="G12" s="231"/>
      <c r="H12" s="71"/>
      <c r="I12" s="71"/>
      <c r="J12" s="232"/>
      <c r="K12" s="231"/>
      <c r="L12" s="71"/>
      <c r="M12" s="71"/>
      <c r="N12" s="444"/>
      <c r="O12" s="231"/>
      <c r="P12" s="71"/>
      <c r="Q12" s="71"/>
      <c r="R12" s="444"/>
      <c r="S12" s="231"/>
      <c r="T12" s="71"/>
      <c r="U12" s="71"/>
      <c r="V12" s="444"/>
      <c r="W12" s="231"/>
      <c r="X12" s="71"/>
      <c r="Y12" s="71"/>
      <c r="Z12" s="444"/>
      <c r="AA12" s="231"/>
      <c r="AB12" s="71"/>
      <c r="AC12" s="71"/>
      <c r="AD12" s="444"/>
      <c r="AE12" s="231"/>
      <c r="AF12" s="71"/>
      <c r="AG12" s="71"/>
      <c r="AH12" s="444"/>
      <c r="AI12" s="231"/>
      <c r="AJ12" s="71"/>
      <c r="AK12" s="71"/>
      <c r="AL12" s="444"/>
      <c r="AM12" s="122"/>
      <c r="AN12" s="122"/>
      <c r="AO12" s="122"/>
    </row>
    <row r="13" spans="1:65" ht="15" hidden="1" thickBot="1" x14ac:dyDescent="0.35">
      <c r="C13" s="231"/>
      <c r="D13" s="71"/>
      <c r="E13" s="71"/>
      <c r="F13" s="444"/>
      <c r="G13" s="231"/>
      <c r="H13" s="71"/>
      <c r="I13" s="71"/>
      <c r="J13" s="232"/>
      <c r="K13" s="231"/>
      <c r="L13" s="71"/>
      <c r="M13" s="71"/>
      <c r="N13" s="444"/>
      <c r="O13" s="231"/>
      <c r="P13" s="71"/>
      <c r="Q13" s="71"/>
      <c r="R13" s="444"/>
      <c r="S13" s="231"/>
      <c r="T13" s="71"/>
      <c r="U13" s="71"/>
      <c r="V13" s="444"/>
      <c r="W13" s="231"/>
      <c r="X13" s="71"/>
      <c r="Y13" s="71"/>
      <c r="Z13" s="444"/>
      <c r="AA13" s="231"/>
      <c r="AB13" s="71"/>
      <c r="AC13" s="71"/>
      <c r="AD13" s="444"/>
      <c r="AE13" s="231"/>
      <c r="AF13" s="71"/>
      <c r="AG13" s="71"/>
      <c r="AH13" s="444"/>
      <c r="AI13" s="231"/>
      <c r="AJ13" s="71"/>
      <c r="AK13" s="71"/>
      <c r="AL13" s="444"/>
      <c r="AM13" s="122"/>
      <c r="AN13" s="122"/>
      <c r="AO13" s="122"/>
    </row>
    <row r="14" spans="1:65" ht="15" hidden="1" thickBot="1" x14ac:dyDescent="0.35">
      <c r="C14" s="231"/>
      <c r="D14" s="71"/>
      <c r="E14" s="71"/>
      <c r="F14" s="444"/>
      <c r="G14" s="231"/>
      <c r="H14" s="71"/>
      <c r="I14" s="71"/>
      <c r="J14" s="232"/>
      <c r="K14" s="231"/>
      <c r="L14" s="71"/>
      <c r="M14" s="71"/>
      <c r="N14" s="444"/>
      <c r="O14" s="231"/>
      <c r="P14" s="71"/>
      <c r="Q14" s="71"/>
      <c r="R14" s="444"/>
      <c r="S14" s="231"/>
      <c r="T14" s="71"/>
      <c r="U14" s="71"/>
      <c r="V14" s="444"/>
      <c r="W14" s="231"/>
      <c r="X14" s="71"/>
      <c r="Y14" s="71"/>
      <c r="Z14" s="444"/>
      <c r="AA14" s="231"/>
      <c r="AB14" s="71"/>
      <c r="AC14" s="71"/>
      <c r="AD14" s="444"/>
      <c r="AE14" s="231"/>
      <c r="AF14" s="71"/>
      <c r="AG14" s="71"/>
      <c r="AH14" s="444"/>
      <c r="AI14" s="231"/>
      <c r="AJ14" s="71"/>
      <c r="AK14" s="71"/>
      <c r="AL14" s="444"/>
      <c r="AM14" s="122"/>
      <c r="AN14" s="122"/>
      <c r="AO14" s="122"/>
    </row>
    <row r="15" spans="1:65" ht="15" hidden="1" thickBot="1" x14ac:dyDescent="0.35">
      <c r="C15" s="231"/>
      <c r="D15" s="71"/>
      <c r="E15" s="71"/>
      <c r="F15" s="444"/>
      <c r="G15" s="231"/>
      <c r="H15" s="71"/>
      <c r="I15" s="71"/>
      <c r="J15" s="232"/>
      <c r="K15" s="231"/>
      <c r="L15" s="71"/>
      <c r="M15" s="71"/>
      <c r="N15" s="444"/>
      <c r="O15" s="231"/>
      <c r="P15" s="71"/>
      <c r="Q15" s="71"/>
      <c r="R15" s="444"/>
      <c r="S15" s="231"/>
      <c r="T15" s="71"/>
      <c r="U15" s="71"/>
      <c r="V15" s="444"/>
      <c r="W15" s="231"/>
      <c r="X15" s="71"/>
      <c r="Y15" s="71"/>
      <c r="Z15" s="444"/>
      <c r="AA15" s="231"/>
      <c r="AB15" s="71"/>
      <c r="AC15" s="71"/>
      <c r="AD15" s="444"/>
      <c r="AE15" s="231"/>
      <c r="AF15" s="71"/>
      <c r="AG15" s="71"/>
      <c r="AH15" s="444"/>
      <c r="AI15" s="231"/>
      <c r="AJ15" s="71"/>
      <c r="AK15" s="71"/>
      <c r="AL15" s="444"/>
      <c r="AM15" s="122"/>
      <c r="AN15" s="122"/>
      <c r="AO15" s="122"/>
    </row>
    <row r="16" spans="1:65" ht="15" hidden="1" thickBot="1" x14ac:dyDescent="0.35">
      <c r="C16" s="231"/>
      <c r="D16" s="71"/>
      <c r="E16" s="71"/>
      <c r="F16" s="444"/>
      <c r="G16" s="231"/>
      <c r="H16" s="71"/>
      <c r="I16" s="71"/>
      <c r="J16" s="232"/>
      <c r="K16" s="231"/>
      <c r="L16" s="71"/>
      <c r="M16" s="71"/>
      <c r="N16" s="444"/>
      <c r="O16" s="231"/>
      <c r="P16" s="71"/>
      <c r="Q16" s="71"/>
      <c r="R16" s="444"/>
      <c r="S16" s="231"/>
      <c r="T16" s="71"/>
      <c r="U16" s="71"/>
      <c r="V16" s="444"/>
      <c r="W16" s="231"/>
      <c r="X16" s="71"/>
      <c r="Y16" s="71"/>
      <c r="Z16" s="444"/>
      <c r="AA16" s="231"/>
      <c r="AB16" s="71"/>
      <c r="AC16" s="71"/>
      <c r="AD16" s="444"/>
      <c r="AE16" s="231"/>
      <c r="AF16" s="71"/>
      <c r="AG16" s="71"/>
      <c r="AH16" s="444"/>
      <c r="AI16" s="231"/>
      <c r="AJ16" s="71"/>
      <c r="AK16" s="71"/>
      <c r="AL16" s="444"/>
      <c r="AM16" s="122"/>
      <c r="AN16" s="122"/>
      <c r="AO16" s="122"/>
    </row>
    <row r="17" spans="1:64" ht="15" hidden="1" thickBot="1" x14ac:dyDescent="0.35">
      <c r="C17" s="231"/>
      <c r="D17" s="71"/>
      <c r="E17" s="71"/>
      <c r="F17" s="444"/>
      <c r="G17" s="231"/>
      <c r="H17" s="71"/>
      <c r="I17" s="71"/>
      <c r="J17" s="232"/>
      <c r="K17" s="231"/>
      <c r="L17" s="71"/>
      <c r="M17" s="71"/>
      <c r="N17" s="444"/>
      <c r="O17" s="231"/>
      <c r="P17" s="71"/>
      <c r="Q17" s="71"/>
      <c r="R17" s="444"/>
      <c r="S17" s="231"/>
      <c r="T17" s="71"/>
      <c r="U17" s="71"/>
      <c r="V17" s="444"/>
      <c r="W17" s="231"/>
      <c r="X17" s="71"/>
      <c r="Y17" s="71"/>
      <c r="Z17" s="444"/>
      <c r="AA17" s="231"/>
      <c r="AB17" s="71"/>
      <c r="AC17" s="71"/>
      <c r="AD17" s="444"/>
      <c r="AE17" s="231"/>
      <c r="AF17" s="71"/>
      <c r="AG17" s="71"/>
      <c r="AH17" s="444"/>
      <c r="AI17" s="231"/>
      <c r="AJ17" s="71"/>
      <c r="AK17" s="71"/>
      <c r="AL17" s="444"/>
      <c r="AM17" s="122"/>
      <c r="AN17" s="122"/>
      <c r="AO17" s="122"/>
    </row>
    <row r="18" spans="1:64" ht="15" hidden="1" thickBot="1" x14ac:dyDescent="0.35">
      <c r="C18" s="231"/>
      <c r="D18" s="71"/>
      <c r="E18" s="71"/>
      <c r="F18" s="444"/>
      <c r="G18" s="231"/>
      <c r="H18" s="71"/>
      <c r="I18" s="71"/>
      <c r="J18" s="232"/>
      <c r="K18" s="231"/>
      <c r="L18" s="71"/>
      <c r="M18" s="71"/>
      <c r="N18" s="444"/>
      <c r="O18" s="231"/>
      <c r="P18" s="71"/>
      <c r="Q18" s="71"/>
      <c r="R18" s="444"/>
      <c r="S18" s="231"/>
      <c r="T18" s="71"/>
      <c r="U18" s="71"/>
      <c r="V18" s="444"/>
      <c r="W18" s="231"/>
      <c r="X18" s="71"/>
      <c r="Y18" s="71"/>
      <c r="Z18" s="444"/>
      <c r="AA18" s="231"/>
      <c r="AB18" s="71"/>
      <c r="AC18" s="71"/>
      <c r="AD18" s="444"/>
      <c r="AE18" s="231"/>
      <c r="AF18" s="71"/>
      <c r="AG18" s="71"/>
      <c r="AH18" s="444"/>
      <c r="AI18" s="231"/>
      <c r="AJ18" s="71"/>
      <c r="AK18" s="71"/>
      <c r="AL18" s="444"/>
      <c r="AM18" s="122"/>
      <c r="AN18" s="122"/>
      <c r="AO18" s="122"/>
    </row>
    <row r="19" spans="1:64" ht="15" hidden="1" thickBot="1" x14ac:dyDescent="0.35">
      <c r="C19" s="231"/>
      <c r="D19" s="71"/>
      <c r="E19" s="71"/>
      <c r="F19" s="444"/>
      <c r="G19" s="231"/>
      <c r="H19" s="71"/>
      <c r="I19" s="71"/>
      <c r="J19" s="232"/>
      <c r="K19" s="231"/>
      <c r="L19" s="71"/>
      <c r="M19" s="71"/>
      <c r="N19" s="444"/>
      <c r="O19" s="231"/>
      <c r="P19" s="71"/>
      <c r="Q19" s="71"/>
      <c r="R19" s="444"/>
      <c r="S19" s="231"/>
      <c r="T19" s="71"/>
      <c r="U19" s="71"/>
      <c r="V19" s="444"/>
      <c r="W19" s="231"/>
      <c r="X19" s="71"/>
      <c r="Y19" s="71"/>
      <c r="Z19" s="444"/>
      <c r="AA19" s="231"/>
      <c r="AB19" s="71"/>
      <c r="AC19" s="71"/>
      <c r="AD19" s="444"/>
      <c r="AE19" s="231"/>
      <c r="AF19" s="71"/>
      <c r="AG19" s="71"/>
      <c r="AH19" s="444"/>
      <c r="AI19" s="231"/>
      <c r="AJ19" s="71"/>
      <c r="AK19" s="71"/>
      <c r="AL19" s="444"/>
      <c r="AM19" s="122"/>
      <c r="AN19" s="122"/>
      <c r="AO19" s="122"/>
    </row>
    <row r="20" spans="1:64" ht="15" hidden="1" thickBot="1" x14ac:dyDescent="0.35">
      <c r="C20" s="231"/>
      <c r="D20" s="71"/>
      <c r="E20" s="71"/>
      <c r="F20" s="444"/>
      <c r="G20" s="231"/>
      <c r="H20" s="71"/>
      <c r="I20" s="71"/>
      <c r="J20" s="232"/>
      <c r="K20" s="231"/>
      <c r="L20" s="71"/>
      <c r="M20" s="71"/>
      <c r="N20" s="444"/>
      <c r="O20" s="231"/>
      <c r="P20" s="71"/>
      <c r="Q20" s="71"/>
      <c r="R20" s="444"/>
      <c r="S20" s="231"/>
      <c r="T20" s="71"/>
      <c r="U20" s="71"/>
      <c r="V20" s="444"/>
      <c r="W20" s="231"/>
      <c r="X20" s="71"/>
      <c r="Y20" s="71"/>
      <c r="Z20" s="444"/>
      <c r="AA20" s="231"/>
      <c r="AB20" s="71"/>
      <c r="AC20" s="71"/>
      <c r="AD20" s="444"/>
      <c r="AE20" s="231"/>
      <c r="AF20" s="71"/>
      <c r="AG20" s="71"/>
      <c r="AH20" s="444"/>
      <c r="AI20" s="231"/>
      <c r="AJ20" s="71"/>
      <c r="AK20" s="71"/>
      <c r="AL20" s="444"/>
      <c r="AM20" s="122"/>
      <c r="AN20" s="122"/>
      <c r="AO20" s="122"/>
    </row>
    <row r="21" spans="1:64" ht="15" hidden="1" thickBot="1" x14ac:dyDescent="0.35">
      <c r="C21" s="231"/>
      <c r="D21" s="71"/>
      <c r="E21" s="71"/>
      <c r="F21" s="444"/>
      <c r="G21" s="231"/>
      <c r="H21" s="71"/>
      <c r="I21" s="71"/>
      <c r="J21" s="232"/>
      <c r="K21" s="231"/>
      <c r="L21" s="71"/>
      <c r="M21" s="71"/>
      <c r="N21" s="444"/>
      <c r="O21" s="231"/>
      <c r="P21" s="71"/>
      <c r="Q21" s="71"/>
      <c r="R21" s="444"/>
      <c r="S21" s="231"/>
      <c r="T21" s="71"/>
      <c r="U21" s="71"/>
      <c r="V21" s="444"/>
      <c r="W21" s="231"/>
      <c r="X21" s="71"/>
      <c r="Y21" s="71"/>
      <c r="Z21" s="444"/>
      <c r="AA21" s="231"/>
      <c r="AB21" s="71"/>
      <c r="AC21" s="71"/>
      <c r="AD21" s="444"/>
      <c r="AE21" s="231"/>
      <c r="AF21" s="71"/>
      <c r="AG21" s="71"/>
      <c r="AH21" s="444"/>
      <c r="AI21" s="231"/>
      <c r="AJ21" s="71"/>
      <c r="AK21" s="71"/>
      <c r="AL21" s="444"/>
      <c r="AM21" s="122"/>
      <c r="AN21" s="122"/>
      <c r="AO21" s="122"/>
    </row>
    <row r="22" spans="1:64" ht="15" hidden="1" thickBot="1" x14ac:dyDescent="0.35">
      <c r="C22" s="231"/>
      <c r="D22" s="71"/>
      <c r="E22" s="71"/>
      <c r="F22" s="444"/>
      <c r="G22" s="231"/>
      <c r="H22" s="71"/>
      <c r="I22" s="71"/>
      <c r="J22" s="232"/>
      <c r="K22" s="231"/>
      <c r="L22" s="71"/>
      <c r="M22" s="71"/>
      <c r="N22" s="444"/>
      <c r="O22" s="231"/>
      <c r="P22" s="71"/>
      <c r="Q22" s="71"/>
      <c r="R22" s="444"/>
      <c r="S22" s="231"/>
      <c r="T22" s="71"/>
      <c r="U22" s="71"/>
      <c r="V22" s="444"/>
      <c r="W22" s="231"/>
      <c r="X22" s="71"/>
      <c r="Y22" s="71"/>
      <c r="Z22" s="444"/>
      <c r="AA22" s="231"/>
      <c r="AB22" s="71"/>
      <c r="AC22" s="71"/>
      <c r="AD22" s="444"/>
      <c r="AE22" s="231"/>
      <c r="AF22" s="71"/>
      <c r="AG22" s="71"/>
      <c r="AH22" s="444"/>
      <c r="AI22" s="231"/>
      <c r="AJ22" s="71"/>
      <c r="AK22" s="71"/>
      <c r="AL22" s="444"/>
      <c r="AM22" s="122"/>
      <c r="AN22" s="122"/>
      <c r="AO22" s="122"/>
    </row>
    <row r="23" spans="1:64" ht="15" hidden="1" thickBot="1" x14ac:dyDescent="0.35">
      <c r="C23" s="231"/>
      <c r="D23" s="71"/>
      <c r="E23" s="71"/>
      <c r="F23" s="444"/>
      <c r="G23" s="231"/>
      <c r="H23" s="71"/>
      <c r="I23" s="71"/>
      <c r="J23" s="232"/>
      <c r="K23" s="231"/>
      <c r="L23" s="71"/>
      <c r="M23" s="71"/>
      <c r="N23" s="444"/>
      <c r="O23" s="231"/>
      <c r="P23" s="71"/>
      <c r="Q23" s="71"/>
      <c r="R23" s="444"/>
      <c r="S23" s="231"/>
      <c r="T23" s="71"/>
      <c r="U23" s="71"/>
      <c r="V23" s="444"/>
      <c r="W23" s="231"/>
      <c r="X23" s="71"/>
      <c r="Y23" s="71"/>
      <c r="Z23" s="444"/>
      <c r="AA23" s="231"/>
      <c r="AB23" s="71"/>
      <c r="AC23" s="71"/>
      <c r="AD23" s="444"/>
      <c r="AE23" s="231"/>
      <c r="AF23" s="71"/>
      <c r="AG23" s="71"/>
      <c r="AH23" s="444"/>
      <c r="AI23" s="231"/>
      <c r="AJ23" s="71"/>
      <c r="AK23" s="71"/>
      <c r="AL23" s="444"/>
      <c r="AM23" s="122"/>
      <c r="AN23" s="122"/>
      <c r="AO23" s="122"/>
    </row>
    <row r="24" spans="1:64" ht="15" hidden="1" thickBot="1" x14ac:dyDescent="0.35">
      <c r="C24" s="231"/>
      <c r="D24" s="71"/>
      <c r="E24" s="71"/>
      <c r="F24" s="444"/>
      <c r="G24" s="231"/>
      <c r="H24" s="71"/>
      <c r="I24" s="71"/>
      <c r="J24" s="232"/>
      <c r="K24" s="231"/>
      <c r="L24" s="71"/>
      <c r="M24" s="71"/>
      <c r="N24" s="444"/>
      <c r="O24" s="231"/>
      <c r="P24" s="71"/>
      <c r="Q24" s="71"/>
      <c r="R24" s="444"/>
      <c r="S24" s="231"/>
      <c r="T24" s="71"/>
      <c r="U24" s="71"/>
      <c r="V24" s="444"/>
      <c r="W24" s="231"/>
      <c r="X24" s="71"/>
      <c r="Y24" s="71"/>
      <c r="Z24" s="444"/>
      <c r="AA24" s="231"/>
      <c r="AB24" s="71"/>
      <c r="AC24" s="71"/>
      <c r="AD24" s="444"/>
      <c r="AE24" s="231"/>
      <c r="AF24" s="71"/>
      <c r="AG24" s="71"/>
      <c r="AH24" s="444"/>
      <c r="AI24" s="231"/>
      <c r="AJ24" s="71"/>
      <c r="AK24" s="71"/>
      <c r="AL24" s="444"/>
      <c r="AM24" s="122"/>
      <c r="AN24" s="122"/>
      <c r="AO24" s="122"/>
    </row>
    <row r="25" spans="1:64" ht="15" hidden="1" thickBot="1" x14ac:dyDescent="0.35">
      <c r="C25" s="231"/>
      <c r="D25" s="71"/>
      <c r="E25" s="71"/>
      <c r="F25" s="444"/>
      <c r="G25" s="231"/>
      <c r="H25" s="71"/>
      <c r="I25" s="71"/>
      <c r="J25" s="232"/>
      <c r="K25" s="231"/>
      <c r="L25" s="71"/>
      <c r="M25" s="71"/>
      <c r="N25" s="444"/>
      <c r="O25" s="231"/>
      <c r="P25" s="71"/>
      <c r="Q25" s="71"/>
      <c r="R25" s="444"/>
      <c r="S25" s="231"/>
      <c r="T25" s="71"/>
      <c r="U25" s="71"/>
      <c r="V25" s="444"/>
      <c r="W25" s="231"/>
      <c r="X25" s="71"/>
      <c r="Y25" s="71"/>
      <c r="Z25" s="444"/>
      <c r="AA25" s="231"/>
      <c r="AB25" s="71"/>
      <c r="AC25" s="71"/>
      <c r="AD25" s="444"/>
      <c r="AE25" s="231"/>
      <c r="AF25" s="71"/>
      <c r="AG25" s="71"/>
      <c r="AH25" s="444"/>
      <c r="AI25" s="231"/>
      <c r="AJ25" s="71"/>
      <c r="AK25" s="71"/>
      <c r="AL25" s="444"/>
      <c r="AM25" s="122"/>
      <c r="AN25" s="122"/>
      <c r="AO25" s="122"/>
    </row>
    <row r="26" spans="1:64" ht="15" hidden="1" thickBot="1" x14ac:dyDescent="0.35">
      <c r="C26" s="231"/>
      <c r="D26" s="71"/>
      <c r="E26" s="71"/>
      <c r="F26" s="444"/>
      <c r="G26" s="231"/>
      <c r="H26" s="71"/>
      <c r="I26" s="71"/>
      <c r="J26" s="232"/>
      <c r="K26" s="231"/>
      <c r="L26" s="71"/>
      <c r="M26" s="71"/>
      <c r="N26" s="444"/>
      <c r="O26" s="231"/>
      <c r="P26" s="71"/>
      <c r="Q26" s="71"/>
      <c r="R26" s="444"/>
      <c r="S26" s="231"/>
      <c r="T26" s="71"/>
      <c r="U26" s="71"/>
      <c r="V26" s="444"/>
      <c r="W26" s="231"/>
      <c r="X26" s="71"/>
      <c r="Y26" s="71"/>
      <c r="Z26" s="444"/>
      <c r="AA26" s="231"/>
      <c r="AB26" s="71"/>
      <c r="AC26" s="71"/>
      <c r="AD26" s="444"/>
      <c r="AE26" s="231"/>
      <c r="AF26" s="71"/>
      <c r="AG26" s="71"/>
      <c r="AH26" s="444"/>
      <c r="AI26" s="231"/>
      <c r="AJ26" s="71"/>
      <c r="AK26" s="71"/>
      <c r="AL26" s="444"/>
      <c r="AM26" s="122"/>
      <c r="AN26" s="122"/>
      <c r="AO26" s="122"/>
    </row>
    <row r="27" spans="1:64" ht="15" hidden="1" thickBot="1" x14ac:dyDescent="0.35">
      <c r="C27" s="231"/>
      <c r="D27" s="71"/>
      <c r="E27" s="71"/>
      <c r="F27" s="444"/>
      <c r="G27" s="231"/>
      <c r="H27" s="71"/>
      <c r="I27" s="71"/>
      <c r="J27" s="232"/>
      <c r="K27" s="231"/>
      <c r="L27" s="71"/>
      <c r="M27" s="71"/>
      <c r="N27" s="444"/>
      <c r="O27" s="231"/>
      <c r="P27" s="71"/>
      <c r="Q27" s="71"/>
      <c r="R27" s="444"/>
      <c r="S27" s="231"/>
      <c r="T27" s="71"/>
      <c r="U27" s="71"/>
      <c r="V27" s="444"/>
      <c r="W27" s="231"/>
      <c r="X27" s="71"/>
      <c r="Y27" s="71"/>
      <c r="Z27" s="444"/>
      <c r="AA27" s="231"/>
      <c r="AB27" s="71"/>
      <c r="AC27" s="71"/>
      <c r="AD27" s="444"/>
      <c r="AE27" s="231"/>
      <c r="AF27" s="71"/>
      <c r="AG27" s="71"/>
      <c r="AH27" s="444"/>
      <c r="AI27" s="231"/>
      <c r="AJ27" s="71"/>
      <c r="AK27" s="71"/>
      <c r="AL27" s="444"/>
      <c r="AM27" s="122"/>
      <c r="AN27" s="122"/>
      <c r="AO27" s="122"/>
    </row>
    <row r="28" spans="1:64" ht="15" thickBot="1" x14ac:dyDescent="0.35">
      <c r="B28" s="95" t="s">
        <v>223</v>
      </c>
      <c r="C28" s="233"/>
      <c r="D28" s="234"/>
      <c r="E28" s="234"/>
      <c r="F28" s="445">
        <f>IF(C8="","",SUM(F29:F544))</f>
        <v>0</v>
      </c>
      <c r="G28" s="233"/>
      <c r="H28" s="562"/>
      <c r="I28" s="234"/>
      <c r="J28" s="445">
        <f>IF(G8="","",SUM(J29:J544))</f>
        <v>0</v>
      </c>
      <c r="K28" s="233"/>
      <c r="L28" s="562"/>
      <c r="M28" s="234"/>
      <c r="N28" s="445">
        <f>IF(K8="","",SUM(N29:N544))</f>
        <v>0</v>
      </c>
      <c r="O28" s="233"/>
      <c r="P28" s="234"/>
      <c r="Q28" s="234"/>
      <c r="R28" s="445">
        <f>IF(O8="","",SUM(R29:R544))</f>
        <v>0</v>
      </c>
      <c r="S28" s="233"/>
      <c r="T28" s="234"/>
      <c r="U28" s="234"/>
      <c r="V28" s="445">
        <f>IF(S8="","",SUM(V29:V544))</f>
        <v>0</v>
      </c>
      <c r="W28" s="233"/>
      <c r="X28" s="234"/>
      <c r="Y28" s="234"/>
      <c r="Z28" s="445" t="str">
        <f>IF(W8="","",SUM(Z29:Z544))</f>
        <v/>
      </c>
      <c r="AA28" s="233"/>
      <c r="AB28" s="562"/>
      <c r="AC28" s="234"/>
      <c r="AD28" s="445" t="str">
        <f>IF(AA8="","",SUM(AD29:AD544))</f>
        <v/>
      </c>
      <c r="AE28" s="233"/>
      <c r="AF28" s="234"/>
      <c r="AG28" s="234"/>
      <c r="AH28" s="445" t="str">
        <f>IF(AE8="","",SUM(AH29:AH544))</f>
        <v/>
      </c>
      <c r="AI28" s="233"/>
      <c r="AJ28" s="234"/>
      <c r="AK28" s="234"/>
      <c r="AL28" s="445" t="str">
        <f>IF(AI8="","",SUM(AL29:AL544))</f>
        <v/>
      </c>
      <c r="AM28" s="642">
        <f>SUM(AM29:AM544)</f>
        <v>0</v>
      </c>
      <c r="AN28" s="642">
        <f>SUM(AN29:AN544)</f>
        <v>0</v>
      </c>
      <c r="AO28" s="642">
        <f>SUM(AO29:AO544)</f>
        <v>0</v>
      </c>
      <c r="AP28" s="643"/>
      <c r="AQ28" s="644" t="str">
        <f>IF(F28=0,"",IF(F28="","","X"))</f>
        <v/>
      </c>
      <c r="AR28" s="644" t="str">
        <f>IF(J28=0,"",IF(J28="","","X"))</f>
        <v/>
      </c>
      <c r="AS28" s="644" t="str">
        <f>IF(N28=0,"",IF(N28="","","X"))</f>
        <v/>
      </c>
      <c r="AT28" s="644" t="str">
        <f>IF(R28=0,"",IF(R28="","","X"))</f>
        <v/>
      </c>
      <c r="AU28" s="644" t="str">
        <f>IF(V28=0,"",IF(V28="","","X"))</f>
        <v/>
      </c>
      <c r="AV28" s="644" t="str">
        <f>IF(Z28=0,"",IF(Z28="","","X"))</f>
        <v/>
      </c>
      <c r="AW28" s="644" t="str">
        <f>IF(AD28=0,"",IF(AD28="","","X"))</f>
        <v/>
      </c>
      <c r="AX28" s="644" t="str">
        <f>IF(AH28=0,"",IF(AH28="","","X"))</f>
        <v/>
      </c>
      <c r="AY28" s="644" t="str">
        <f>IF(AL28=0,"",IF(AL28="","","X"))</f>
        <v/>
      </c>
      <c r="AZ28" s="645" t="str">
        <f>AQ28</f>
        <v/>
      </c>
      <c r="BA28" s="644" t="str">
        <f t="shared" ref="BA28:BH28" si="4">AR28</f>
        <v/>
      </c>
      <c r="BB28" s="644" t="str">
        <f t="shared" si="4"/>
        <v/>
      </c>
      <c r="BC28" s="644" t="str">
        <f t="shared" si="4"/>
        <v/>
      </c>
      <c r="BD28" s="644" t="str">
        <f t="shared" si="4"/>
        <v/>
      </c>
      <c r="BE28" s="644" t="str">
        <f t="shared" si="4"/>
        <v/>
      </c>
      <c r="BF28" s="644" t="str">
        <f t="shared" si="4"/>
        <v/>
      </c>
      <c r="BG28" s="644" t="str">
        <f t="shared" si="4"/>
        <v/>
      </c>
      <c r="BH28" s="644" t="str">
        <f t="shared" si="4"/>
        <v/>
      </c>
      <c r="BI28" s="646"/>
      <c r="BJ28" s="643"/>
      <c r="BK28" s="643"/>
      <c r="BL28" s="631">
        <f>SUM(BL29:BL544)</f>
        <v>0</v>
      </c>
    </row>
    <row r="29" spans="1:64" ht="15" thickBot="1" x14ac:dyDescent="0.35">
      <c r="A29" s="84" t="str">
        <f>IF('STEP 2 EE Data'!A24="","",'STEP 2 EE Data'!A24)</f>
        <v/>
      </c>
      <c r="B29" s="83" t="str">
        <f>IF('STEP 2 EE Data'!B24="","",'STEP 2 EE Data'!B24)</f>
        <v/>
      </c>
      <c r="C29" s="52"/>
      <c r="D29" s="51"/>
      <c r="E29" s="52"/>
      <c r="F29" s="560" t="str">
        <f>IF($C$8="","",IF(B29="","",IF(E29&gt;0,E29,C29*D29)))</f>
        <v/>
      </c>
      <c r="G29" s="52"/>
      <c r="H29" s="51"/>
      <c r="I29" s="52"/>
      <c r="J29" s="560" t="str">
        <f>IF($G$8="","",IF(B29="","",IF(I29&gt;0,I29,G29*H29)))</f>
        <v/>
      </c>
      <c r="K29" s="52"/>
      <c r="L29" s="51"/>
      <c r="M29" s="52"/>
      <c r="N29" s="560" t="str">
        <f t="shared" ref="N29:N34" si="5">IF($K$8="","",IF(B29="","",IF(M29&gt;0,M29,K29*L29)))</f>
        <v/>
      </c>
      <c r="O29" s="52"/>
      <c r="P29" s="51"/>
      <c r="Q29" s="52"/>
      <c r="R29" s="560" t="str">
        <f>IF($O$8="","",IF(B29="","",IF(Q29&gt;0,Q29,O29*P29)))</f>
        <v/>
      </c>
      <c r="S29" s="52"/>
      <c r="T29" s="51"/>
      <c r="U29" s="52"/>
      <c r="V29" s="560" t="str">
        <f>IF($S$8="","",IF(B29="","",IF(U29&gt;0,U29,S29*T29)))</f>
        <v/>
      </c>
      <c r="W29" s="52"/>
      <c r="X29" s="51"/>
      <c r="Y29" s="52"/>
      <c r="Z29" s="560" t="str">
        <f>IF($W$8="","",IF(B29="","",IF(Y29&gt;0,Y29,W29*X29)))</f>
        <v/>
      </c>
      <c r="AA29" s="52"/>
      <c r="AB29" s="51"/>
      <c r="AC29" s="52"/>
      <c r="AD29" s="560" t="str">
        <f>IF($AA$8="","",IF(B29="","",IF(AC29&gt;0,AC29,AA29*AB29)))</f>
        <v/>
      </c>
      <c r="AE29" s="52"/>
      <c r="AF29" s="51"/>
      <c r="AG29" s="52"/>
      <c r="AH29" s="560" t="str">
        <f>IF($AE$8="","",IF(B29="","",IF(AG29&gt;0,AG29,AE29*AF29)))</f>
        <v/>
      </c>
      <c r="AI29" s="52"/>
      <c r="AJ29" s="51"/>
      <c r="AK29" s="52"/>
      <c r="AL29" s="503" t="str">
        <f>IF($AI$8="","",IF(B29="","",IF(AK29&gt;0,AK29,AI29*AJ29)))</f>
        <v/>
      </c>
      <c r="AM29" s="635">
        <f>'STEP 2 EE Data'!AI24</f>
        <v>0</v>
      </c>
      <c r="AN29" s="624">
        <f>'STEP 2 EE Data'!AJ24</f>
        <v>0</v>
      </c>
      <c r="AO29" s="446" t="str">
        <f>'STEP 2 EE Data'!AK24</f>
        <v/>
      </c>
      <c r="AQ29" s="623" t="str">
        <f>IF($B29="","",IF(F29=0,"",IF(AQ$28="X",IF(IF(E29&gt;0,E29,C29)=0,"",IF(E29&gt;0,E29,C29)),"")))</f>
        <v/>
      </c>
      <c r="AR29" s="623" t="str">
        <f>IF($B29="","",IF(J29=0,"",IF(AR$28="X",IF(IF(I29&gt;0,I29,G29)=0,"",IF(I29&gt;0,I29,G29)),"")))</f>
        <v/>
      </c>
      <c r="AS29" s="623" t="str">
        <f>IF($B29="","",IF(N29=0,"",IF(AS$28="X",IF(IF(M29&gt;0,M29,K29)=0,"",IF(M29&gt;0,M29,K29)),"")))</f>
        <v/>
      </c>
      <c r="AT29" s="623" t="str">
        <f>IF($B29="","",IF(R29=0,"",IF(AT$28="X",IF(IF(Q29&gt;0,Q29,O29)=0,"",IF(Q29&gt;0,Q29,O29)),"")))</f>
        <v/>
      </c>
      <c r="AU29" s="623" t="str">
        <f>IF($B29="","",IF(V29=0,"",IF(AU$28="X",IF(IF(U29&gt;0,U29,S29)=0,"",IF(U29&gt;0,U29,S29)),"")))</f>
        <v/>
      </c>
      <c r="AV29" s="623" t="str">
        <f>IF($B29="","",IF(Z29=0,"",IF(AV$28="X",IF(IF(Y29&gt;0,Y29,W29)=0,"",IF(Y29&gt;0,Y29,W29)),"")))</f>
        <v/>
      </c>
      <c r="AW29" s="623" t="str">
        <f>IF($B29="","",IF(AD29=0,"",IF(AW$28="X",IF(IF(AC29&gt;0,AC29,AA29)=0,"",IF(AC29&gt;0,AC29,AA29)),"")))</f>
        <v/>
      </c>
      <c r="AX29" s="623" t="str">
        <f>IF($B29="","",IF(AH29=0,"",IF(AX$28="X",IF(IF(AG29&gt;0,AG29,AE29)=0,"",IF(AG29&gt;0,AG29,AE29)),"")))</f>
        <v/>
      </c>
      <c r="AY29" s="636" t="str">
        <f>IF($B29="","",IF(AL29=0,"",IF(AY$28="X",IF(IF(AK29&gt;0,AK29,AI29)=0,"",IF(AK29&gt;0,AK29,AI29)),"")))</f>
        <v/>
      </c>
      <c r="AZ29" s="637" t="str">
        <f>IF($AZ$28="X",IF(AQ29="",0,IF($B29="","",IF(AQ$28="X",IF(E29&gt;0,1,IF(Cover!$E$47="Weekly",IF(D29&gt;=40,1,0.5),IF(D29&gt;=80,1,0.5))),""))),"")</f>
        <v/>
      </c>
      <c r="BA29" s="637" t="str">
        <f>IF($BA$28="X",IF(AR29="",0,IF($B29="","",IF(AR$28="X",IF(I29&gt;0,1,IF(Cover!$E$47="Weekly",IF(H29&gt;=40,1,0.5),IF(H29&gt;=80,1,0.5))),""))),"")</f>
        <v/>
      </c>
      <c r="BB29" s="637" t="str">
        <f>IF($BB$28="X",IF(AS29="",0,IF($B29="","",IF(AS$28="X",IF(M29&gt;0,1,IF(Cover!$E$47="Weekly",IF(L29&gt;=40,1,0.5),IF(L29&gt;=80,1,0.5))),""))),"")</f>
        <v/>
      </c>
      <c r="BC29" s="637" t="str">
        <f>IF($BC$28="X",IF(AT29="",0,IF($B29="","",IF(AT$28="X",IF(Q29&gt;0,1,IF(Cover!$E$47="Weekly",IF(P29&gt;=40,1,0.5),IF(P29&gt;=80,1,0.5))),""))),"")</f>
        <v/>
      </c>
      <c r="BD29" s="637" t="str">
        <f>IF($BD$28="X",IF(AU29="",0,IF($B29="","",IF(AU$28="X",IF(U29&gt;0,1,IF(Cover!$E$47="Weekly",IF(T29&gt;=40,1,0.5),IF(T29&gt;=80,1,0.5))),""))),"")</f>
        <v/>
      </c>
      <c r="BE29" s="637" t="str">
        <f>IF($BE$28="X",IF(AV29="",0,IF($B29="","",IF(AV$28="X",IF(Y29&gt;0,1,IF(Cover!$E$47="Weekly",IF(X29&gt;=40,1,0.5),IF(X29&gt;=80,1,0.5))),""))),"")</f>
        <v/>
      </c>
      <c r="BF29" s="637" t="str">
        <f>IF($BF$28="X",IF(AW29="",0,IF($B29="","",IF(AW$28="X",IF(AC29&gt;0,1,IF(Cover!$E$47="Weekly",IF(AB29&gt;=40,1,0.5),IF(AB29&gt;=80,1,0.5))),""))),"")</f>
        <v/>
      </c>
      <c r="BG29" s="637" t="str">
        <f>IF($BG$28="X",IF(AX29="",0,IF($B29="","",IF(AX$28="X",IF(AG29&gt;0,1,IF(Cover!$E$47="Weekly",IF(AF29&gt;=40,1,0.5),IF(AF29&gt;=80,1,0.5))),""))),"")</f>
        <v/>
      </c>
      <c r="BH29" s="638" t="str">
        <f>IF($BH$28="X",IF(AY29="",0,IF($B29="","",IF(AY$28="X",IF(AK29&gt;0,1,IF(Cover!$E$47="Weekly",IF(AJ29&gt;=40,1,0.5),IF(AJ29&gt;=80,1,0.5))),""))),"")</f>
        <v/>
      </c>
      <c r="BI29" s="639" t="str">
        <f>IF(B29="","",IFERROR(AVERAGE(AQ29:AY29),0))</f>
        <v/>
      </c>
      <c r="BJ29" s="640" t="str">
        <f>IF(B29="","",IF(AVERAGE(AZ29:BH29)&lt;1,IF(AVERAGE(AZ29:BH29)&gt;0,0.5,0),AVERAGE(AZ29:BH29)))</f>
        <v/>
      </c>
      <c r="BL29" s="641">
        <f>IF(BJ29=0,IF('STEP 2 EE Data'!K24="Yes",IF('STEP 2 EE Data'!C24="",1,IF('STEP 2 EE Data'!D24&gt;=40,1,0.5)),0),IF('STEP 2 EE Data'!K24="Yes",IF('STEP 2 EE Data'!C24="",IF(BJ29=0.5,0.5,0),IF('STEP 2 EE Data'!D24&gt;=40,IF(BJ29=0.5,0.5,0),0)),0))</f>
        <v>0</v>
      </c>
    </row>
    <row r="30" spans="1:64" ht="15.6" thickTop="1" thickBot="1" x14ac:dyDescent="0.35">
      <c r="A30" s="84" t="str">
        <f>IF('STEP 2 EE Data'!A25="","",'STEP 2 EE Data'!A25)</f>
        <v/>
      </c>
      <c r="B30" s="83" t="str">
        <f>IF('STEP 2 EE Data'!B25="","",'STEP 2 EE Data'!B25)</f>
        <v/>
      </c>
      <c r="C30" s="52"/>
      <c r="D30" s="51"/>
      <c r="E30" s="52"/>
      <c r="F30" s="371" t="str">
        <f>IF($C$8="","",IF(B30="","",IF(E30&gt;0,E30,C30*D30)))</f>
        <v/>
      </c>
      <c r="G30" s="52"/>
      <c r="H30" s="51"/>
      <c r="I30" s="52"/>
      <c r="J30" s="560" t="str">
        <f>IF($G$8="","",IF(B30="","",IF(I30&gt;0,I30,G30*H30)))</f>
        <v/>
      </c>
      <c r="K30" s="52"/>
      <c r="L30" s="51"/>
      <c r="M30" s="52"/>
      <c r="N30" s="560" t="str">
        <f t="shared" si="5"/>
        <v/>
      </c>
      <c r="O30" s="52"/>
      <c r="P30" s="51"/>
      <c r="Q30" s="52"/>
      <c r="R30" s="560" t="str">
        <f t="shared" ref="R30:R93" si="6">IF($O$8="","",IF(B30="","",IF(Q30&gt;0,Q30,O30*P30)))</f>
        <v/>
      </c>
      <c r="S30" s="52"/>
      <c r="T30" s="51"/>
      <c r="U30" s="52"/>
      <c r="V30" s="560" t="str">
        <f t="shared" ref="V30:V93" si="7">IF($S$8="","",IF(B30="","",IF(U30&gt;0,U30,S30*T30)))</f>
        <v/>
      </c>
      <c r="W30" s="52"/>
      <c r="X30" s="51"/>
      <c r="Y30" s="52"/>
      <c r="Z30" s="560" t="str">
        <f t="shared" ref="Z30:Z93" si="8">IF($W$8="","",IF(B30="","",IF(Y30&gt;0,Y30,W30*X30)))</f>
        <v/>
      </c>
      <c r="AA30" s="52"/>
      <c r="AB30" s="51"/>
      <c r="AC30" s="52"/>
      <c r="AD30" s="560" t="str">
        <f t="shared" ref="AD30:AD93" si="9">IF($AA$8="","",IF(B30="","",IF(AC30&gt;0,AC30,AA30*AB30)))</f>
        <v/>
      </c>
      <c r="AE30" s="52"/>
      <c r="AF30" s="51"/>
      <c r="AG30" s="52"/>
      <c r="AH30" s="560" t="str">
        <f t="shared" ref="AH30:AH93" si="10">IF($AE$8="","",IF(B30="","",IF(AG30&gt;0,AG30,AE30*AF30)))</f>
        <v/>
      </c>
      <c r="AI30" s="52"/>
      <c r="AJ30" s="51"/>
      <c r="AK30" s="52"/>
      <c r="AL30" s="446" t="str">
        <f t="shared" ref="AL30:AL93" si="11">IF($AI$8="","",IF(B30="","",IF(AK30&gt;0,AK30,AI30*AJ30)))</f>
        <v/>
      </c>
      <c r="AM30" s="504">
        <f>'STEP 2 EE Data'!AI25</f>
        <v>0</v>
      </c>
      <c r="AN30" s="82">
        <f>'STEP 2 EE Data'!AJ25</f>
        <v>0</v>
      </c>
      <c r="AO30" s="445" t="str">
        <f>'STEP 2 EE Data'!AK25</f>
        <v/>
      </c>
      <c r="AQ30" s="497" t="str">
        <f t="shared" ref="AQ30:AQ93" si="12">IF($B30="","",IF(F30=0,"",IF(AQ$28="X",IF(IF(E30&gt;0,E30,C30)=0,"",IF(E30&gt;0,E30,C30)),"")))</f>
        <v/>
      </c>
      <c r="AR30" s="497" t="str">
        <f t="shared" ref="AR30:AR93" si="13">IF($B30="","",IF(J30=0,"",IF(AR$28="X",IF(IF(I30&gt;0,I30,G30)=0,"",IF(I30&gt;0,I30,G30)),"")))</f>
        <v/>
      </c>
      <c r="AS30" s="497" t="str">
        <f t="shared" ref="AS30:AS93" si="14">IF($B30="","",IF(N30=0,"",IF(AS$28="X",IF(IF(M30&gt;0,M30,K30)=0,"",IF(M30&gt;0,M30,K30)),"")))</f>
        <v/>
      </c>
      <c r="AT30" s="497" t="str">
        <f t="shared" ref="AT30:AT93" si="15">IF($B30="","",IF(R30=0,"",IF(AT$28="X",IF(IF(Q30&gt;0,Q30,O30)=0,"",IF(Q30&gt;0,Q30,O30)),"")))</f>
        <v/>
      </c>
      <c r="AU30" s="497" t="str">
        <f t="shared" ref="AU30:AU93" si="16">IF($B30="","",IF(V30=0,"",IF(AU$28="X",IF(IF(U30&gt;0,U30,S30)=0,"",IF(U30&gt;0,U30,S30)),"")))</f>
        <v/>
      </c>
      <c r="AV30" s="497" t="str">
        <f t="shared" ref="AV30:AV93" si="17">IF($B30="","",IF(Z30=0,"",IF(AV$28="X",IF(IF(Y30&gt;0,Y30,W30)=0,"",IF(Y30&gt;0,Y30,W30)),"")))</f>
        <v/>
      </c>
      <c r="AW30" s="497" t="str">
        <f t="shared" ref="AW30:AW93" si="18">IF($B30="","",IF(AD30=0,"",IF(AW$28="X",IF(IF(AC30&gt;0,AC30,AA30)=0,"",IF(AC30&gt;0,AC30,AA30)),"")))</f>
        <v/>
      </c>
      <c r="AX30" s="497" t="str">
        <f t="shared" ref="AX30:AX93" si="19">IF($B30="","",IF(AH30=0,"",IF(AX$28="X",IF(IF(AG30&gt;0,AG30,AE30)=0,"",IF(AG30&gt;0,AG30,AE30)),"")))</f>
        <v/>
      </c>
      <c r="AY30" s="498" t="str">
        <f t="shared" ref="AY30:AY93" si="20">IF($B30="","",IF(AL30=0,"",IF(AY$28="X",IF(IF(AK30&gt;0,AK30,AI30)=0,"",IF(AK30&gt;0,AK30,AI30)),"")))</f>
        <v/>
      </c>
      <c r="AZ30" s="499" t="str">
        <f>IF($AZ$28="X",IF(AQ30="",0,IF($B30="","",IF(AQ$28="X",IF(E30&gt;0,1,IF(Cover!$E$47="Weekly",IF(D30&gt;=40,1,0.5),IF(D30&gt;=80,1,0.5))),""))),"")</f>
        <v/>
      </c>
      <c r="BA30" s="499" t="str">
        <f>IF($BA$28="X",IF(AR30="",0,IF($B30="","",IF(AR$28="X",IF(I30&gt;0,1,IF(Cover!$E$47="Weekly",IF(H30&gt;=40,1,0.5),IF(H30&gt;=80,1,0.5))),""))),"")</f>
        <v/>
      </c>
      <c r="BB30" s="499" t="str">
        <f>IF($BB$28="X",IF(AS30="",0,IF($B30="","",IF(AS$28="X",IF(M30&gt;0,1,IF(Cover!$E$47="Weekly",IF(L30&gt;=40,1,0.5),IF(L30&gt;=80,1,0.5))),""))),"")</f>
        <v/>
      </c>
      <c r="BC30" s="499" t="str">
        <f>IF($BC$28="X",IF(AT30="",0,IF($B30="","",IF(AT$28="X",IF(Q30&gt;0,1,IF(Cover!$E$47="Weekly",IF(P30&gt;=40,1,0.5),IF(P30&gt;=80,1,0.5))),""))),"")</f>
        <v/>
      </c>
      <c r="BD30" s="499" t="str">
        <f>IF($BD$28="X",IF(AU30="",0,IF($B30="","",IF(AU$28="X",IF(U30&gt;0,1,IF(Cover!$E$47="Weekly",IF(T30&gt;=40,1,0.5),IF(T30&gt;=80,1,0.5))),""))),"")</f>
        <v/>
      </c>
      <c r="BE30" s="499" t="str">
        <f>IF($BE$28="X",IF(AV30="",0,IF($B30="","",IF(AV$28="X",IF(Y30&gt;0,1,IF(Cover!$E$47="Weekly",IF(X30&gt;=40,1,0.5),IF(X30&gt;=80,1,0.5))),""))),"")</f>
        <v/>
      </c>
      <c r="BF30" s="499" t="str">
        <f>IF($BF$28="X",IF(AW30="",0,IF($B30="","",IF(AW$28="X",IF(AC30&gt;0,1,IF(Cover!$E$47="Weekly",IF(AB30&gt;=40,1,0.5),IF(AB30&gt;=80,1,0.5))),""))),"")</f>
        <v/>
      </c>
      <c r="BG30" s="499" t="str">
        <f>IF($BG$28="X",IF(AX30="",0,IF($B30="","",IF(AX$28="X",IF(AG30&gt;0,1,IF(Cover!$E$47="Weekly",IF(AF30&gt;=40,1,0.5),IF(AF30&gt;=80,1,0.5))),""))),"")</f>
        <v/>
      </c>
      <c r="BH30" s="500" t="str">
        <f>IF($BH$28="X",IF(AY30="",0,IF($B30="","",IF(AY$28="X",IF(AK30&gt;0,1,IF(Cover!$E$47="Weekly",IF(AJ30&gt;=40,1,0.5),IF(AJ30&gt;=80,1,0.5))),""))),"")</f>
        <v/>
      </c>
      <c r="BI30" s="470" t="str">
        <f t="shared" ref="BI30:BI93" si="21">IF(B30="","",IFERROR(AVERAGE(AQ30:AY30),0))</f>
        <v/>
      </c>
      <c r="BJ30" s="469" t="str">
        <f t="shared" ref="BJ30:BJ93" si="22">IF(B30="","",IF(AVERAGE(AZ30:BH30)&lt;1,IF(AVERAGE(AZ30:BH30)&gt;0,0.5,0),AVERAGE(AZ30:BH30)))</f>
        <v/>
      </c>
      <c r="BL30" s="632">
        <f>IF(BJ30=0,IF('STEP 2 EE Data'!K25="Yes",IF('STEP 2 EE Data'!C25="",1,IF('STEP 2 EE Data'!D25&gt;=40,1,0.5)),0),IF('STEP 2 EE Data'!K25="Yes",IF('STEP 2 EE Data'!C25="",IF(BJ30=0.5,0.5,0),IF('STEP 2 EE Data'!D25&gt;=40,IF(BJ30=0.5,0.5,0),0)),0))</f>
        <v>0</v>
      </c>
    </row>
    <row r="31" spans="1:64" ht="15.6" thickTop="1" thickBot="1" x14ac:dyDescent="0.35">
      <c r="A31" s="84" t="str">
        <f>IF('STEP 2 EE Data'!A26="","",'STEP 2 EE Data'!A26)</f>
        <v/>
      </c>
      <c r="B31" s="83" t="str">
        <f>IF('STEP 2 EE Data'!B26="","",'STEP 2 EE Data'!B26)</f>
        <v/>
      </c>
      <c r="C31" s="52"/>
      <c r="D31" s="51"/>
      <c r="E31" s="52"/>
      <c r="F31" s="371" t="str">
        <f>IF($C$8="","",IF(B31="","",IF(E31&gt;0,E31,C31*D31)))</f>
        <v/>
      </c>
      <c r="G31" s="52"/>
      <c r="H31" s="51"/>
      <c r="I31" s="52"/>
      <c r="J31" s="560" t="str">
        <f>IF($G$8="","",IF(B31="","",IF(I31&gt;0,I31,G31*H31)))</f>
        <v/>
      </c>
      <c r="K31" s="52"/>
      <c r="L31" s="51"/>
      <c r="M31" s="52"/>
      <c r="N31" s="560" t="str">
        <f t="shared" si="5"/>
        <v/>
      </c>
      <c r="O31" s="52"/>
      <c r="P31" s="51"/>
      <c r="Q31" s="52"/>
      <c r="R31" s="560" t="str">
        <f t="shared" si="6"/>
        <v/>
      </c>
      <c r="S31" s="52"/>
      <c r="T31" s="51"/>
      <c r="U31" s="52"/>
      <c r="V31" s="560" t="str">
        <f t="shared" si="7"/>
        <v/>
      </c>
      <c r="W31" s="52"/>
      <c r="X31" s="51"/>
      <c r="Y31" s="52"/>
      <c r="Z31" s="560" t="str">
        <f t="shared" si="8"/>
        <v/>
      </c>
      <c r="AA31" s="52"/>
      <c r="AB31" s="51"/>
      <c r="AC31" s="52"/>
      <c r="AD31" s="560" t="str">
        <f t="shared" si="9"/>
        <v/>
      </c>
      <c r="AE31" s="52"/>
      <c r="AF31" s="51"/>
      <c r="AG31" s="52"/>
      <c r="AH31" s="560" t="str">
        <f t="shared" si="10"/>
        <v/>
      </c>
      <c r="AI31" s="52"/>
      <c r="AJ31" s="51"/>
      <c r="AK31" s="52"/>
      <c r="AL31" s="446" t="str">
        <f t="shared" si="11"/>
        <v/>
      </c>
      <c r="AM31" s="504">
        <f>'STEP 2 EE Data'!AI26</f>
        <v>0</v>
      </c>
      <c r="AN31" s="82">
        <f>'STEP 2 EE Data'!AJ26</f>
        <v>0</v>
      </c>
      <c r="AO31" s="445" t="str">
        <f>'STEP 2 EE Data'!AK26</f>
        <v/>
      </c>
      <c r="AQ31" s="497" t="str">
        <f t="shared" si="12"/>
        <v/>
      </c>
      <c r="AR31" s="497" t="str">
        <f t="shared" si="13"/>
        <v/>
      </c>
      <c r="AS31" s="497" t="str">
        <f t="shared" si="14"/>
        <v/>
      </c>
      <c r="AT31" s="497" t="str">
        <f t="shared" si="15"/>
        <v/>
      </c>
      <c r="AU31" s="497" t="str">
        <f t="shared" si="16"/>
        <v/>
      </c>
      <c r="AV31" s="497" t="str">
        <f t="shared" si="17"/>
        <v/>
      </c>
      <c r="AW31" s="497" t="str">
        <f t="shared" si="18"/>
        <v/>
      </c>
      <c r="AX31" s="497" t="str">
        <f t="shared" si="19"/>
        <v/>
      </c>
      <c r="AY31" s="498" t="str">
        <f t="shared" si="20"/>
        <v/>
      </c>
      <c r="AZ31" s="499" t="str">
        <f>IF($AZ$28="X",IF(AQ31="",0,IF($B31="","",IF(AQ$28="X",IF(E31&gt;0,1,IF(Cover!$E$47="Weekly",IF(D31&gt;=40,1,0.5),IF(D31&gt;=80,1,0.5))),""))),"")</f>
        <v/>
      </c>
      <c r="BA31" s="499" t="str">
        <f>IF($BA$28="X",IF(AR31="",0,IF($B31="","",IF(AR$28="X",IF(I31&gt;0,1,IF(Cover!$E$47="Weekly",IF(H31&gt;=40,1,0.5),IF(H31&gt;=80,1,0.5))),""))),"")</f>
        <v/>
      </c>
      <c r="BB31" s="499" t="str">
        <f>IF($BB$28="X",IF(AS31="",0,IF($B31="","",IF(AS$28="X",IF(M31&gt;0,1,IF(Cover!$E$47="Weekly",IF(L31&gt;=40,1,0.5),IF(L31&gt;=80,1,0.5))),""))),"")</f>
        <v/>
      </c>
      <c r="BC31" s="499" t="str">
        <f>IF($BC$28="X",IF(AT31="",0,IF($B31="","",IF(AT$28="X",IF(Q31&gt;0,1,IF(Cover!$E$47="Weekly",IF(P31&gt;=40,1,0.5),IF(P31&gt;=80,1,0.5))),""))),"")</f>
        <v/>
      </c>
      <c r="BD31" s="499" t="str">
        <f>IF($BD$28="X",IF(AU31="",0,IF($B31="","",IF(AU$28="X",IF(U31&gt;0,1,IF(Cover!$E$47="Weekly",IF(T31&gt;=40,1,0.5),IF(T31&gt;=80,1,0.5))),""))),"")</f>
        <v/>
      </c>
      <c r="BE31" s="499" t="str">
        <f>IF($BE$28="X",IF(AV31="",0,IF($B31="","",IF(AV$28="X",IF(Y31&gt;0,1,IF(Cover!$E$47="Weekly",IF(X31&gt;=40,1,0.5),IF(X31&gt;=80,1,0.5))),""))),"")</f>
        <v/>
      </c>
      <c r="BF31" s="499" t="str">
        <f>IF($BF$28="X",IF(AW31="",0,IF($B31="","",IF(AW$28="X",IF(AC31&gt;0,1,IF(Cover!$E$47="Weekly",IF(AB31&gt;=40,1,0.5),IF(AB31&gt;=80,1,0.5))),""))),"")</f>
        <v/>
      </c>
      <c r="BG31" s="499" t="str">
        <f>IF($BG$28="X",IF(AX31="",0,IF($B31="","",IF(AX$28="X",IF(AG31&gt;0,1,IF(Cover!$E$47="Weekly",IF(AF31&gt;=40,1,0.5),IF(AF31&gt;=80,1,0.5))),""))),"")</f>
        <v/>
      </c>
      <c r="BH31" s="500" t="str">
        <f>IF($BH$28="X",IF(AY31="",0,IF($B31="","",IF(AY$28="X",IF(AK31&gt;0,1,IF(Cover!$E$47="Weekly",IF(AJ31&gt;=40,1,0.5),IF(AJ31&gt;=80,1,0.5))),""))),"")</f>
        <v/>
      </c>
      <c r="BI31" s="470" t="str">
        <f t="shared" si="21"/>
        <v/>
      </c>
      <c r="BJ31" s="469" t="str">
        <f t="shared" si="22"/>
        <v/>
      </c>
      <c r="BL31" s="632">
        <f>IF(BJ31=0,IF('STEP 2 EE Data'!K26="Yes",IF('STEP 2 EE Data'!C26="",1,IF('STEP 2 EE Data'!D26&gt;=40,1,0.5)),0),IF('STEP 2 EE Data'!K26="Yes",IF('STEP 2 EE Data'!C26="",IF(BJ31=0.5,0.5,0),IF('STEP 2 EE Data'!D26&gt;=40,IF(BJ31=0.5,0.5,0),0)),0))</f>
        <v>0</v>
      </c>
    </row>
    <row r="32" spans="1:64" ht="15.6" thickTop="1" thickBot="1" x14ac:dyDescent="0.35">
      <c r="A32" s="84" t="str">
        <f>IF('STEP 2 EE Data'!A27="","",'STEP 2 EE Data'!A27)</f>
        <v/>
      </c>
      <c r="B32" s="83" t="str">
        <f>IF('STEP 2 EE Data'!B27="","",'STEP 2 EE Data'!B27)</f>
        <v/>
      </c>
      <c r="C32" s="52"/>
      <c r="D32" s="51"/>
      <c r="E32" s="52"/>
      <c r="F32" s="371" t="str">
        <f t="shared" ref="F32:F95" si="23">IF($C$8="","",IF(B32="","",IF(E32&gt;0,E32,C32*D32)))</f>
        <v/>
      </c>
      <c r="G32" s="52"/>
      <c r="H32" s="51"/>
      <c r="I32" s="52"/>
      <c r="J32" s="560" t="str">
        <f>IF($G$8="","",IF(B32="","",IF(I32&gt;0,I32,G32*H32)))</f>
        <v/>
      </c>
      <c r="K32" s="52"/>
      <c r="L32" s="51"/>
      <c r="M32" s="52"/>
      <c r="N32" s="560" t="str">
        <f t="shared" si="5"/>
        <v/>
      </c>
      <c r="O32" s="52"/>
      <c r="P32" s="51"/>
      <c r="Q32" s="52"/>
      <c r="R32" s="560" t="str">
        <f t="shared" si="6"/>
        <v/>
      </c>
      <c r="S32" s="52"/>
      <c r="T32" s="51"/>
      <c r="U32" s="52"/>
      <c r="V32" s="560" t="str">
        <f t="shared" si="7"/>
        <v/>
      </c>
      <c r="W32" s="52"/>
      <c r="X32" s="51"/>
      <c r="Y32" s="52"/>
      <c r="Z32" s="560" t="str">
        <f t="shared" si="8"/>
        <v/>
      </c>
      <c r="AA32" s="52"/>
      <c r="AB32" s="51"/>
      <c r="AC32" s="52"/>
      <c r="AD32" s="560" t="str">
        <f>IF($AA$8="","",IF(B32="","",IF(AC32&gt;0,AC32,AA32*AB32)))</f>
        <v/>
      </c>
      <c r="AE32" s="52"/>
      <c r="AF32" s="51"/>
      <c r="AG32" s="52"/>
      <c r="AH32" s="560" t="str">
        <f t="shared" si="10"/>
        <v/>
      </c>
      <c r="AI32" s="52"/>
      <c r="AJ32" s="51"/>
      <c r="AK32" s="52"/>
      <c r="AL32" s="446" t="str">
        <f t="shared" si="11"/>
        <v/>
      </c>
      <c r="AM32" s="504">
        <f>'STEP 2 EE Data'!AI27</f>
        <v>0</v>
      </c>
      <c r="AN32" s="82">
        <f>'STEP 2 EE Data'!AJ27</f>
        <v>0</v>
      </c>
      <c r="AO32" s="445" t="str">
        <f>'STEP 2 EE Data'!AK27</f>
        <v/>
      </c>
      <c r="AQ32" s="497" t="str">
        <f t="shared" si="12"/>
        <v/>
      </c>
      <c r="AR32" s="497" t="str">
        <f t="shared" si="13"/>
        <v/>
      </c>
      <c r="AS32" s="497" t="str">
        <f t="shared" si="14"/>
        <v/>
      </c>
      <c r="AT32" s="497" t="str">
        <f t="shared" si="15"/>
        <v/>
      </c>
      <c r="AU32" s="497" t="str">
        <f t="shared" si="16"/>
        <v/>
      </c>
      <c r="AV32" s="497" t="str">
        <f t="shared" si="17"/>
        <v/>
      </c>
      <c r="AW32" s="497" t="str">
        <f t="shared" si="18"/>
        <v/>
      </c>
      <c r="AX32" s="497" t="str">
        <f t="shared" si="19"/>
        <v/>
      </c>
      <c r="AY32" s="498" t="str">
        <f t="shared" si="20"/>
        <v/>
      </c>
      <c r="AZ32" s="499" t="str">
        <f>IF($AZ$28="X",IF(AQ32="",0,IF($B32="","",IF(AQ$28="X",IF(E32&gt;0,1,IF(Cover!$E$47="Weekly",IF(D32&gt;=40,1,0.5),IF(D32&gt;=80,1,0.5))),""))),"")</f>
        <v/>
      </c>
      <c r="BA32" s="499" t="str">
        <f>IF($BA$28="X",IF(AR32="",0,IF($B32="","",IF(AR$28="X",IF(I32&gt;0,1,IF(Cover!$E$47="Weekly",IF(H32&gt;=40,1,0.5),IF(H32&gt;=80,1,0.5))),""))),"")</f>
        <v/>
      </c>
      <c r="BB32" s="499" t="str">
        <f>IF($BB$28="X",IF(AS32="",0,IF($B32="","",IF(AS$28="X",IF(M32&gt;0,1,IF(Cover!$E$47="Weekly",IF(L32&gt;=40,1,0.5),IF(L32&gt;=80,1,0.5))),""))),"")</f>
        <v/>
      </c>
      <c r="BC32" s="499" t="str">
        <f>IF($BC$28="X",IF(AT32="",0,IF($B32="","",IF(AT$28="X",IF(Q32&gt;0,1,IF(Cover!$E$47="Weekly",IF(P32&gt;=40,1,0.5),IF(P32&gt;=80,1,0.5))),""))),"")</f>
        <v/>
      </c>
      <c r="BD32" s="499" t="str">
        <f>IF($BD$28="X",IF(AU32="",0,IF($B32="","",IF(AU$28="X",IF(U32&gt;0,1,IF(Cover!$E$47="Weekly",IF(T32&gt;=40,1,0.5),IF(T32&gt;=80,1,0.5))),""))),"")</f>
        <v/>
      </c>
      <c r="BE32" s="499" t="str">
        <f>IF($BE$28="X",IF(AV32="",0,IF($B32="","",IF(AV$28="X",IF(Y32&gt;0,1,IF(Cover!$E$47="Weekly",IF(X32&gt;=40,1,0.5),IF(X32&gt;=80,1,0.5))),""))),"")</f>
        <v/>
      </c>
      <c r="BF32" s="499" t="str">
        <f>IF($BF$28="X",IF(AW32="",0,IF($B32="","",IF(AW$28="X",IF(AC32&gt;0,1,IF(Cover!$E$47="Weekly",IF(AB32&gt;=40,1,0.5),IF(AB32&gt;=80,1,0.5))),""))),"")</f>
        <v/>
      </c>
      <c r="BG32" s="499" t="str">
        <f>IF($BG$28="X",IF(AX32="",0,IF($B32="","",IF(AX$28="X",IF(AG32&gt;0,1,IF(Cover!$E$47="Weekly",IF(AF32&gt;=40,1,0.5),IF(AF32&gt;=80,1,0.5))),""))),"")</f>
        <v/>
      </c>
      <c r="BH32" s="500" t="str">
        <f>IF($BH$28="X",IF(AY32="",0,IF($B32="","",IF(AY$28="X",IF(AK32&gt;0,1,IF(Cover!$E$47="Weekly",IF(AJ32&gt;=40,1,0.5),IF(AJ32&gt;=80,1,0.5))),""))),"")</f>
        <v/>
      </c>
      <c r="BI32" s="470" t="str">
        <f t="shared" si="21"/>
        <v/>
      </c>
      <c r="BJ32" s="469" t="str">
        <f t="shared" si="22"/>
        <v/>
      </c>
      <c r="BL32" s="632">
        <f>IF(BJ32=0,IF('STEP 2 EE Data'!K27="Yes",IF('STEP 2 EE Data'!C27="",1,IF('STEP 2 EE Data'!D27&gt;=40,1,0.5)),0),IF('STEP 2 EE Data'!K27="Yes",IF('STEP 2 EE Data'!C27="",IF(BJ32=0.5,0.5,0),IF('STEP 2 EE Data'!D27&gt;=40,IF(BJ32=0.5,0.5,0),0)),0))</f>
        <v>0</v>
      </c>
    </row>
    <row r="33" spans="1:64" ht="15.6" thickTop="1" thickBot="1" x14ac:dyDescent="0.35">
      <c r="A33" s="84" t="str">
        <f>IF('STEP 2 EE Data'!A28="","",'STEP 2 EE Data'!A28)</f>
        <v/>
      </c>
      <c r="B33" s="83" t="str">
        <f>IF('STEP 2 EE Data'!B28="","",'STEP 2 EE Data'!B28)</f>
        <v/>
      </c>
      <c r="C33" s="52"/>
      <c r="D33" s="51"/>
      <c r="E33" s="52"/>
      <c r="F33" s="371" t="str">
        <f t="shared" si="23"/>
        <v/>
      </c>
      <c r="G33" s="52"/>
      <c r="H33" s="51"/>
      <c r="I33" s="52"/>
      <c r="J33" s="560" t="str">
        <f>IF($G$8="","",IF(B33="","",IF(I33&gt;0,I33,G33*H33)))</f>
        <v/>
      </c>
      <c r="K33" s="52"/>
      <c r="L33" s="51"/>
      <c r="M33" s="52"/>
      <c r="N33" s="560" t="str">
        <f t="shared" si="5"/>
        <v/>
      </c>
      <c r="O33" s="52"/>
      <c r="P33" s="51"/>
      <c r="Q33" s="52"/>
      <c r="R33" s="560" t="str">
        <f t="shared" si="6"/>
        <v/>
      </c>
      <c r="S33" s="52"/>
      <c r="T33" s="51"/>
      <c r="U33" s="52"/>
      <c r="V33" s="560" t="str">
        <f t="shared" si="7"/>
        <v/>
      </c>
      <c r="W33" s="52"/>
      <c r="X33" s="51"/>
      <c r="Y33" s="52"/>
      <c r="Z33" s="560" t="str">
        <f t="shared" si="8"/>
        <v/>
      </c>
      <c r="AA33" s="52"/>
      <c r="AB33" s="51"/>
      <c r="AC33" s="52"/>
      <c r="AD33" s="560" t="str">
        <f t="shared" si="9"/>
        <v/>
      </c>
      <c r="AE33" s="52"/>
      <c r="AF33" s="51"/>
      <c r="AG33" s="52"/>
      <c r="AH33" s="560" t="str">
        <f t="shared" si="10"/>
        <v/>
      </c>
      <c r="AI33" s="52"/>
      <c r="AJ33" s="51"/>
      <c r="AK33" s="52"/>
      <c r="AL33" s="446" t="str">
        <f t="shared" si="11"/>
        <v/>
      </c>
      <c r="AM33" s="504">
        <f>'STEP 2 EE Data'!AI28</f>
        <v>0</v>
      </c>
      <c r="AN33" s="82">
        <f>'STEP 2 EE Data'!AJ28</f>
        <v>0</v>
      </c>
      <c r="AO33" s="445" t="str">
        <f>'STEP 2 EE Data'!AK28</f>
        <v/>
      </c>
      <c r="AQ33" s="497" t="str">
        <f t="shared" si="12"/>
        <v/>
      </c>
      <c r="AR33" s="497" t="str">
        <f t="shared" si="13"/>
        <v/>
      </c>
      <c r="AS33" s="497" t="str">
        <f t="shared" si="14"/>
        <v/>
      </c>
      <c r="AT33" s="497" t="str">
        <f t="shared" si="15"/>
        <v/>
      </c>
      <c r="AU33" s="497" t="str">
        <f t="shared" si="16"/>
        <v/>
      </c>
      <c r="AV33" s="497" t="str">
        <f t="shared" si="17"/>
        <v/>
      </c>
      <c r="AW33" s="497" t="str">
        <f t="shared" si="18"/>
        <v/>
      </c>
      <c r="AX33" s="497" t="str">
        <f t="shared" si="19"/>
        <v/>
      </c>
      <c r="AY33" s="498" t="str">
        <f t="shared" si="20"/>
        <v/>
      </c>
      <c r="AZ33" s="499" t="str">
        <f>IF($AZ$28="X",IF(AQ33="",0,IF($B33="","",IF(AQ$28="X",IF(E33&gt;0,1,IF(Cover!$E$47="Weekly",IF(D33&gt;=40,1,0.5),IF(D33&gt;=80,1,0.5))),""))),"")</f>
        <v/>
      </c>
      <c r="BA33" s="499" t="str">
        <f>IF($BA$28="X",IF(AR33="",0,IF($B33="","",IF(AR$28="X",IF(I33&gt;0,1,IF(Cover!$E$47="Weekly",IF(H33&gt;=40,1,0.5),IF(H33&gt;=80,1,0.5))),""))),"")</f>
        <v/>
      </c>
      <c r="BB33" s="499" t="str">
        <f>IF($BB$28="X",IF(AS33="",0,IF($B33="","",IF(AS$28="X",IF(M33&gt;0,1,IF(Cover!$E$47="Weekly",IF(L33&gt;=40,1,0.5),IF(L33&gt;=80,1,0.5))),""))),"")</f>
        <v/>
      </c>
      <c r="BC33" s="499" t="str">
        <f>IF($BC$28="X",IF(AT33="",0,IF($B33="","",IF(AT$28="X",IF(Q33&gt;0,1,IF(Cover!$E$47="Weekly",IF(P33&gt;=40,1,0.5),IF(P33&gt;=80,1,0.5))),""))),"")</f>
        <v/>
      </c>
      <c r="BD33" s="499" t="str">
        <f>IF($BD$28="X",IF(AU33="",0,IF($B33="","",IF(AU$28="X",IF(U33&gt;0,1,IF(Cover!$E$47="Weekly",IF(T33&gt;=40,1,0.5),IF(T33&gt;=80,1,0.5))),""))),"")</f>
        <v/>
      </c>
      <c r="BE33" s="499" t="str">
        <f>IF($BE$28="X",IF(AV33="",0,IF($B33="","",IF(AV$28="X",IF(Y33&gt;0,1,IF(Cover!$E$47="Weekly",IF(X33&gt;=40,1,0.5),IF(X33&gt;=80,1,0.5))),""))),"")</f>
        <v/>
      </c>
      <c r="BF33" s="499" t="str">
        <f>IF($BF$28="X",IF(AW33="",0,IF($B33="","",IF(AW$28="X",IF(AC33&gt;0,1,IF(Cover!$E$47="Weekly",IF(AB33&gt;=40,1,0.5),IF(AB33&gt;=80,1,0.5))),""))),"")</f>
        <v/>
      </c>
      <c r="BG33" s="499" t="str">
        <f>IF($BG$28="X",IF(AX33="",0,IF($B33="","",IF(AX$28="X",IF(AG33&gt;0,1,IF(Cover!$E$47="Weekly",IF(AF33&gt;=40,1,0.5),IF(AF33&gt;=80,1,0.5))),""))),"")</f>
        <v/>
      </c>
      <c r="BH33" s="500" t="str">
        <f>IF($BH$28="X",IF(AY33="",0,IF($B33="","",IF(AY$28="X",IF(AK33&gt;0,1,IF(Cover!$E$47="Weekly",IF(AJ33&gt;=40,1,0.5),IF(AJ33&gt;=80,1,0.5))),""))),"")</f>
        <v/>
      </c>
      <c r="BI33" s="470" t="str">
        <f t="shared" si="21"/>
        <v/>
      </c>
      <c r="BJ33" s="469" t="str">
        <f t="shared" si="22"/>
        <v/>
      </c>
      <c r="BK33" s="479"/>
      <c r="BL33" s="632">
        <f>IF(BJ33=0,IF('STEP 2 EE Data'!K28="Yes",IF('STEP 2 EE Data'!C28="",1,IF('STEP 2 EE Data'!D28&gt;=40,1,0.5)),0),IF('STEP 2 EE Data'!K28="Yes",IF('STEP 2 EE Data'!C28="",IF(BJ33=0.5,0.5,0),IF('STEP 2 EE Data'!D28&gt;=40,IF(BJ33=0.5,0.5,0),0)),0))</f>
        <v>0</v>
      </c>
    </row>
    <row r="34" spans="1:64" ht="15.6" thickTop="1" thickBot="1" x14ac:dyDescent="0.35">
      <c r="A34" s="84" t="str">
        <f>IF('STEP 2 EE Data'!A29="","",'STEP 2 EE Data'!A29)</f>
        <v/>
      </c>
      <c r="B34" s="83" t="str">
        <f>IF('STEP 2 EE Data'!B29="","",'STEP 2 EE Data'!B29)</f>
        <v/>
      </c>
      <c r="C34" s="52"/>
      <c r="D34" s="51"/>
      <c r="E34" s="52"/>
      <c r="F34" s="371" t="str">
        <f t="shared" si="23"/>
        <v/>
      </c>
      <c r="G34" s="52"/>
      <c r="H34" s="51"/>
      <c r="I34" s="52"/>
      <c r="J34" s="560" t="str">
        <f t="shared" ref="J34:J97" si="24">IF($G$8="","",IF(B34="","",IF(I34&gt;0,I34,G34*H34)))</f>
        <v/>
      </c>
      <c r="K34" s="52"/>
      <c r="L34" s="51"/>
      <c r="M34" s="52"/>
      <c r="N34" s="560" t="str">
        <f t="shared" si="5"/>
        <v/>
      </c>
      <c r="O34" s="52"/>
      <c r="P34" s="51"/>
      <c r="Q34" s="52"/>
      <c r="R34" s="560" t="str">
        <f t="shared" si="6"/>
        <v/>
      </c>
      <c r="S34" s="52"/>
      <c r="T34" s="51"/>
      <c r="U34" s="52"/>
      <c r="V34" s="560" t="str">
        <f t="shared" si="7"/>
        <v/>
      </c>
      <c r="W34" s="52"/>
      <c r="X34" s="51"/>
      <c r="Y34" s="52"/>
      <c r="Z34" s="560" t="str">
        <f t="shared" si="8"/>
        <v/>
      </c>
      <c r="AA34" s="52"/>
      <c r="AB34" s="51"/>
      <c r="AC34" s="52"/>
      <c r="AD34" s="560" t="str">
        <f t="shared" si="9"/>
        <v/>
      </c>
      <c r="AE34" s="52"/>
      <c r="AF34" s="51"/>
      <c r="AG34" s="52"/>
      <c r="AH34" s="560" t="str">
        <f t="shared" si="10"/>
        <v/>
      </c>
      <c r="AI34" s="52"/>
      <c r="AJ34" s="51"/>
      <c r="AK34" s="52"/>
      <c r="AL34" s="446" t="str">
        <f t="shared" si="11"/>
        <v/>
      </c>
      <c r="AM34" s="504">
        <f>'STEP 2 EE Data'!AI29</f>
        <v>0</v>
      </c>
      <c r="AN34" s="82">
        <f>'STEP 2 EE Data'!AJ29</f>
        <v>0</v>
      </c>
      <c r="AO34" s="445" t="str">
        <f>'STEP 2 EE Data'!AK29</f>
        <v/>
      </c>
      <c r="AQ34" s="497" t="str">
        <f t="shared" si="12"/>
        <v/>
      </c>
      <c r="AR34" s="497" t="str">
        <f t="shared" si="13"/>
        <v/>
      </c>
      <c r="AS34" s="497" t="str">
        <f t="shared" si="14"/>
        <v/>
      </c>
      <c r="AT34" s="497" t="str">
        <f t="shared" si="15"/>
        <v/>
      </c>
      <c r="AU34" s="497" t="str">
        <f t="shared" si="16"/>
        <v/>
      </c>
      <c r="AV34" s="497" t="str">
        <f t="shared" si="17"/>
        <v/>
      </c>
      <c r="AW34" s="497" t="str">
        <f t="shared" si="18"/>
        <v/>
      </c>
      <c r="AX34" s="497" t="str">
        <f t="shared" si="19"/>
        <v/>
      </c>
      <c r="AY34" s="498" t="str">
        <f t="shared" si="20"/>
        <v/>
      </c>
      <c r="AZ34" s="499" t="str">
        <f>IF($AZ$28="X",IF(AQ34="",0,IF($B34="","",IF(AQ$28="X",IF(E34&gt;0,1,IF(Cover!$E$47="Weekly",IF(D34&gt;=40,1,0.5),IF(D34&gt;=80,1,0.5))),""))),"")</f>
        <v/>
      </c>
      <c r="BA34" s="499" t="str">
        <f>IF($BA$28="X",IF(AR34="",0,IF($B34="","",IF(AR$28="X",IF(I34&gt;0,1,IF(Cover!$E$47="Weekly",IF(H34&gt;=40,1,0.5),IF(H34&gt;=80,1,0.5))),""))),"")</f>
        <v/>
      </c>
      <c r="BB34" s="499" t="str">
        <f>IF($BB$28="X",IF(AS34="",0,IF($B34="","",IF(AS$28="X",IF(M34&gt;0,1,IF(Cover!$E$47="Weekly",IF(L34&gt;=40,1,0.5),IF(L34&gt;=80,1,0.5))),""))),"")</f>
        <v/>
      </c>
      <c r="BC34" s="499" t="str">
        <f>IF($BC$28="X",IF(AT34="",0,IF($B34="","",IF(AT$28="X",IF(Q34&gt;0,1,IF(Cover!$E$47="Weekly",IF(P34&gt;=40,1,0.5),IF(P34&gt;=80,1,0.5))),""))),"")</f>
        <v/>
      </c>
      <c r="BD34" s="499" t="str">
        <f>IF($BD$28="X",IF(AU34="",0,IF($B34="","",IF(AU$28="X",IF(U34&gt;0,1,IF(Cover!$E$47="Weekly",IF(T34&gt;=40,1,0.5),IF(T34&gt;=80,1,0.5))),""))),"")</f>
        <v/>
      </c>
      <c r="BE34" s="499" t="str">
        <f>IF($BE$28="X",IF(AV34="",0,IF($B34="","",IF(AV$28="X",IF(Y34&gt;0,1,IF(Cover!$E$47="Weekly",IF(X34&gt;=40,1,0.5),IF(X34&gt;=80,1,0.5))),""))),"")</f>
        <v/>
      </c>
      <c r="BF34" s="499" t="str">
        <f>IF($BF$28="X",IF(AW34="",0,IF($B34="","",IF(AW$28="X",IF(AC34&gt;0,1,IF(Cover!$E$47="Weekly",IF(AB34&gt;=40,1,0.5),IF(AB34&gt;=80,1,0.5))),""))),"")</f>
        <v/>
      </c>
      <c r="BG34" s="499" t="str">
        <f>IF($BG$28="X",IF(AX34="",0,IF($B34="","",IF(AX$28="X",IF(AG34&gt;0,1,IF(Cover!$E$47="Weekly",IF(AF34&gt;=40,1,0.5),IF(AF34&gt;=80,1,0.5))),""))),"")</f>
        <v/>
      </c>
      <c r="BH34" s="500" t="str">
        <f>IF($BH$28="X",IF(AY34="",0,IF($B34="","",IF(AY$28="X",IF(AK34&gt;0,1,IF(Cover!$E$47="Weekly",IF(AJ34&gt;=40,1,0.5),IF(AJ34&gt;=80,1,0.5))),""))),"")</f>
        <v/>
      </c>
      <c r="BI34" s="470" t="str">
        <f t="shared" si="21"/>
        <v/>
      </c>
      <c r="BJ34" s="469" t="str">
        <f t="shared" si="22"/>
        <v/>
      </c>
      <c r="BL34" s="632">
        <f>IF(BJ34=0,IF('STEP 2 EE Data'!K29="Yes",IF('STEP 2 EE Data'!C29="",1,IF('STEP 2 EE Data'!D29&gt;=40,1,0.5)),0),IF('STEP 2 EE Data'!K29="Yes",IF('STEP 2 EE Data'!C29="",IF(BJ34=0.5,0.5,0),IF('STEP 2 EE Data'!D29&gt;=40,IF(BJ34=0.5,0.5,0),0)),0))</f>
        <v>0</v>
      </c>
    </row>
    <row r="35" spans="1:64" ht="15.6" thickTop="1" thickBot="1" x14ac:dyDescent="0.35">
      <c r="A35" s="84" t="str">
        <f>IF('STEP 2 EE Data'!A30="","",'STEP 2 EE Data'!A30)</f>
        <v/>
      </c>
      <c r="B35" s="83" t="str">
        <f>IF('STEP 2 EE Data'!B30="","",'STEP 2 EE Data'!B30)</f>
        <v/>
      </c>
      <c r="C35" s="52"/>
      <c r="D35" s="51"/>
      <c r="E35" s="52"/>
      <c r="F35" s="371" t="str">
        <f t="shared" si="23"/>
        <v/>
      </c>
      <c r="G35" s="52"/>
      <c r="H35" s="51"/>
      <c r="I35" s="52"/>
      <c r="J35" s="560" t="str">
        <f t="shared" si="24"/>
        <v/>
      </c>
      <c r="K35" s="52"/>
      <c r="L35" s="51"/>
      <c r="M35" s="52"/>
      <c r="N35" s="560" t="str">
        <f t="shared" ref="N35:N98" si="25">IF($K$8="","",IF(B35="","",IF(M35&gt;0,M35,K35*L35)))</f>
        <v/>
      </c>
      <c r="O35" s="52"/>
      <c r="P35" s="51"/>
      <c r="Q35" s="52"/>
      <c r="R35" s="560" t="str">
        <f t="shared" si="6"/>
        <v/>
      </c>
      <c r="S35" s="52"/>
      <c r="T35" s="51"/>
      <c r="U35" s="52"/>
      <c r="V35" s="560" t="str">
        <f t="shared" si="7"/>
        <v/>
      </c>
      <c r="W35" s="52"/>
      <c r="X35" s="51"/>
      <c r="Y35" s="52"/>
      <c r="Z35" s="560" t="str">
        <f t="shared" si="8"/>
        <v/>
      </c>
      <c r="AA35" s="52"/>
      <c r="AB35" s="51"/>
      <c r="AC35" s="52"/>
      <c r="AD35" s="560" t="str">
        <f t="shared" si="9"/>
        <v/>
      </c>
      <c r="AE35" s="52"/>
      <c r="AF35" s="51"/>
      <c r="AG35" s="52"/>
      <c r="AH35" s="560" t="str">
        <f t="shared" si="10"/>
        <v/>
      </c>
      <c r="AI35" s="52"/>
      <c r="AJ35" s="51"/>
      <c r="AK35" s="52"/>
      <c r="AL35" s="446" t="str">
        <f t="shared" si="11"/>
        <v/>
      </c>
      <c r="AM35" s="504">
        <f>'STEP 2 EE Data'!AI30</f>
        <v>0</v>
      </c>
      <c r="AN35" s="82">
        <f>'STEP 2 EE Data'!AJ30</f>
        <v>0</v>
      </c>
      <c r="AO35" s="445" t="str">
        <f>'STEP 2 EE Data'!AK30</f>
        <v/>
      </c>
      <c r="AQ35" s="497" t="str">
        <f t="shared" si="12"/>
        <v/>
      </c>
      <c r="AR35" s="497" t="str">
        <f t="shared" si="13"/>
        <v/>
      </c>
      <c r="AS35" s="497" t="str">
        <f t="shared" si="14"/>
        <v/>
      </c>
      <c r="AT35" s="497" t="str">
        <f t="shared" si="15"/>
        <v/>
      </c>
      <c r="AU35" s="497" t="str">
        <f t="shared" si="16"/>
        <v/>
      </c>
      <c r="AV35" s="497" t="str">
        <f t="shared" si="17"/>
        <v/>
      </c>
      <c r="AW35" s="497" t="str">
        <f t="shared" si="18"/>
        <v/>
      </c>
      <c r="AX35" s="497" t="str">
        <f t="shared" si="19"/>
        <v/>
      </c>
      <c r="AY35" s="498" t="str">
        <f t="shared" si="20"/>
        <v/>
      </c>
      <c r="AZ35" s="499" t="str">
        <f>IF($AZ$28="X",IF(AQ35="",0,IF($B35="","",IF(AQ$28="X",IF(E35&gt;0,1,IF(Cover!$E$47="Weekly",IF(D35&gt;=40,1,0.5),IF(D35&gt;=80,1,0.5))),""))),"")</f>
        <v/>
      </c>
      <c r="BA35" s="499" t="str">
        <f>IF($BA$28="X",IF(AR35="",0,IF($B35="","",IF(AR$28="X",IF(I35&gt;0,1,IF(Cover!$E$47="Weekly",IF(H35&gt;=40,1,0.5),IF(H35&gt;=80,1,0.5))),""))),"")</f>
        <v/>
      </c>
      <c r="BB35" s="499" t="str">
        <f>IF($BB$28="X",IF(AS35="",0,IF($B35="","",IF(AS$28="X",IF(M35&gt;0,1,IF(Cover!$E$47="Weekly",IF(L35&gt;=40,1,0.5),IF(L35&gt;=80,1,0.5))),""))),"")</f>
        <v/>
      </c>
      <c r="BC35" s="499" t="str">
        <f>IF($BC$28="X",IF(AT35="",0,IF($B35="","",IF(AT$28="X",IF(Q35&gt;0,1,IF(Cover!$E$47="Weekly",IF(P35&gt;=40,1,0.5),IF(P35&gt;=80,1,0.5))),""))),"")</f>
        <v/>
      </c>
      <c r="BD35" s="499" t="str">
        <f>IF($BD$28="X",IF(AU35="",0,IF($B35="","",IF(AU$28="X",IF(U35&gt;0,1,IF(Cover!$E$47="Weekly",IF(T35&gt;=40,1,0.5),IF(T35&gt;=80,1,0.5))),""))),"")</f>
        <v/>
      </c>
      <c r="BE35" s="499" t="str">
        <f>IF($BE$28="X",IF(AV35="",0,IF($B35="","",IF(AV$28="X",IF(Y35&gt;0,1,IF(Cover!$E$47="Weekly",IF(X35&gt;=40,1,0.5),IF(X35&gt;=80,1,0.5))),""))),"")</f>
        <v/>
      </c>
      <c r="BF35" s="499" t="str">
        <f>IF($BF$28="X",IF(AW35="",0,IF($B35="","",IF(AW$28="X",IF(AC35&gt;0,1,IF(Cover!$E$47="Weekly",IF(AB35&gt;=40,1,0.5),IF(AB35&gt;=80,1,0.5))),""))),"")</f>
        <v/>
      </c>
      <c r="BG35" s="499" t="str">
        <f>IF($BG$28="X",IF(AX35="",0,IF($B35="","",IF(AX$28="X",IF(AG35&gt;0,1,IF(Cover!$E$47="Weekly",IF(AF35&gt;=40,1,0.5),IF(AF35&gt;=80,1,0.5))),""))),"")</f>
        <v/>
      </c>
      <c r="BH35" s="500" t="str">
        <f>IF($BH$28="X",IF(AY35="",0,IF($B35="","",IF(AY$28="X",IF(AK35&gt;0,1,IF(Cover!$E$47="Weekly",IF(AJ35&gt;=40,1,0.5),IF(AJ35&gt;=80,1,0.5))),""))),"")</f>
        <v/>
      </c>
      <c r="BI35" s="470" t="str">
        <f t="shared" si="21"/>
        <v/>
      </c>
      <c r="BJ35" s="469" t="str">
        <f t="shared" si="22"/>
        <v/>
      </c>
      <c r="BL35" s="632">
        <f>IF(BJ35=0,IF('STEP 2 EE Data'!K30="Yes",IF('STEP 2 EE Data'!C30="",1,IF('STEP 2 EE Data'!D30&gt;=40,1,0.5)),0),IF('STEP 2 EE Data'!K30="Yes",IF('STEP 2 EE Data'!C30="",IF(BJ35=0.5,0.5,0),IF('STEP 2 EE Data'!D30&gt;=40,IF(BJ35=0.5,0.5,0),0)),0))</f>
        <v>0</v>
      </c>
    </row>
    <row r="36" spans="1:64" ht="15.6" thickTop="1" thickBot="1" x14ac:dyDescent="0.35">
      <c r="A36" s="84" t="str">
        <f>IF('STEP 2 EE Data'!A31="","",'STEP 2 EE Data'!A31)</f>
        <v/>
      </c>
      <c r="B36" s="83" t="str">
        <f>IF('STEP 2 EE Data'!B31="","",'STEP 2 EE Data'!B31)</f>
        <v/>
      </c>
      <c r="C36" s="52"/>
      <c r="D36" s="51"/>
      <c r="E36" s="52"/>
      <c r="F36" s="371" t="str">
        <f t="shared" si="23"/>
        <v/>
      </c>
      <c r="G36" s="52"/>
      <c r="H36" s="51"/>
      <c r="I36" s="52"/>
      <c r="J36" s="560" t="str">
        <f t="shared" si="24"/>
        <v/>
      </c>
      <c r="K36" s="52"/>
      <c r="L36" s="51"/>
      <c r="M36" s="52"/>
      <c r="N36" s="560" t="str">
        <f t="shared" si="25"/>
        <v/>
      </c>
      <c r="O36" s="52"/>
      <c r="P36" s="51"/>
      <c r="Q36" s="52"/>
      <c r="R36" s="560" t="str">
        <f t="shared" si="6"/>
        <v/>
      </c>
      <c r="S36" s="52"/>
      <c r="T36" s="51"/>
      <c r="U36" s="52"/>
      <c r="V36" s="560" t="str">
        <f t="shared" si="7"/>
        <v/>
      </c>
      <c r="W36" s="52"/>
      <c r="X36" s="51"/>
      <c r="Y36" s="52"/>
      <c r="Z36" s="560" t="str">
        <f t="shared" si="8"/>
        <v/>
      </c>
      <c r="AA36" s="52"/>
      <c r="AB36" s="51"/>
      <c r="AC36" s="52"/>
      <c r="AD36" s="560" t="str">
        <f t="shared" si="9"/>
        <v/>
      </c>
      <c r="AE36" s="52"/>
      <c r="AF36" s="51"/>
      <c r="AG36" s="52"/>
      <c r="AH36" s="560" t="str">
        <f t="shared" si="10"/>
        <v/>
      </c>
      <c r="AI36" s="52"/>
      <c r="AJ36" s="51"/>
      <c r="AK36" s="52"/>
      <c r="AL36" s="446" t="str">
        <f t="shared" si="11"/>
        <v/>
      </c>
      <c r="AM36" s="504">
        <f>'STEP 2 EE Data'!AI31</f>
        <v>0</v>
      </c>
      <c r="AN36" s="82">
        <f>'STEP 2 EE Data'!AJ31</f>
        <v>0</v>
      </c>
      <c r="AO36" s="445" t="str">
        <f>'STEP 2 EE Data'!AK31</f>
        <v/>
      </c>
      <c r="AQ36" s="497" t="str">
        <f t="shared" si="12"/>
        <v/>
      </c>
      <c r="AR36" s="497" t="str">
        <f t="shared" si="13"/>
        <v/>
      </c>
      <c r="AS36" s="497" t="str">
        <f t="shared" si="14"/>
        <v/>
      </c>
      <c r="AT36" s="497" t="str">
        <f t="shared" si="15"/>
        <v/>
      </c>
      <c r="AU36" s="497" t="str">
        <f t="shared" si="16"/>
        <v/>
      </c>
      <c r="AV36" s="497" t="str">
        <f t="shared" si="17"/>
        <v/>
      </c>
      <c r="AW36" s="497" t="str">
        <f t="shared" si="18"/>
        <v/>
      </c>
      <c r="AX36" s="497" t="str">
        <f t="shared" si="19"/>
        <v/>
      </c>
      <c r="AY36" s="498" t="str">
        <f t="shared" si="20"/>
        <v/>
      </c>
      <c r="AZ36" s="499" t="str">
        <f>IF($AZ$28="X",IF(AQ36="",0,IF($B36="","",IF(AQ$28="X",IF(E36&gt;0,1,IF(Cover!$E$47="Weekly",IF(D36&gt;=40,1,0.5),IF(D36&gt;=80,1,0.5))),""))),"")</f>
        <v/>
      </c>
      <c r="BA36" s="499" t="str">
        <f>IF($BA$28="X",IF(AR36="",0,IF($B36="","",IF(AR$28="X",IF(I36&gt;0,1,IF(Cover!$E$47="Weekly",IF(H36&gt;=40,1,0.5),IF(H36&gt;=80,1,0.5))),""))),"")</f>
        <v/>
      </c>
      <c r="BB36" s="499" t="str">
        <f>IF($BB$28="X",IF(AS36="",0,IF($B36="","",IF(AS$28="X",IF(M36&gt;0,1,IF(Cover!$E$47="Weekly",IF(L36&gt;=40,1,0.5),IF(L36&gt;=80,1,0.5))),""))),"")</f>
        <v/>
      </c>
      <c r="BC36" s="499" t="str">
        <f>IF($BC$28="X",IF(AT36="",0,IF($B36="","",IF(AT$28="X",IF(Q36&gt;0,1,IF(Cover!$E$47="Weekly",IF(P36&gt;=40,1,0.5),IF(P36&gt;=80,1,0.5))),""))),"")</f>
        <v/>
      </c>
      <c r="BD36" s="499" t="str">
        <f>IF($BD$28="X",IF(AU36="",0,IF($B36="","",IF(AU$28="X",IF(U36&gt;0,1,IF(Cover!$E$47="Weekly",IF(T36&gt;=40,1,0.5),IF(T36&gt;=80,1,0.5))),""))),"")</f>
        <v/>
      </c>
      <c r="BE36" s="499" t="str">
        <f>IF($BE$28="X",IF(AV36="",0,IF($B36="","",IF(AV$28="X",IF(Y36&gt;0,1,IF(Cover!$E$47="Weekly",IF(X36&gt;=40,1,0.5),IF(X36&gt;=80,1,0.5))),""))),"")</f>
        <v/>
      </c>
      <c r="BF36" s="499" t="str">
        <f>IF($BF$28="X",IF(AW36="",0,IF($B36="","",IF(AW$28="X",IF(AC36&gt;0,1,IF(Cover!$E$47="Weekly",IF(AB36&gt;=40,1,0.5),IF(AB36&gt;=80,1,0.5))),""))),"")</f>
        <v/>
      </c>
      <c r="BG36" s="499" t="str">
        <f>IF($BG$28="X",IF(AX36="",0,IF($B36="","",IF(AX$28="X",IF(AG36&gt;0,1,IF(Cover!$E$47="Weekly",IF(AF36&gt;=40,1,0.5),IF(AF36&gt;=80,1,0.5))),""))),"")</f>
        <v/>
      </c>
      <c r="BH36" s="500" t="str">
        <f>IF($BH$28="X",IF(AY36="",0,IF($B36="","",IF(AY$28="X",IF(AK36&gt;0,1,IF(Cover!$E$47="Weekly",IF(AJ36&gt;=40,1,0.5),IF(AJ36&gt;=80,1,0.5))),""))),"")</f>
        <v/>
      </c>
      <c r="BI36" s="470" t="str">
        <f t="shared" si="21"/>
        <v/>
      </c>
      <c r="BJ36" s="469" t="str">
        <f t="shared" si="22"/>
        <v/>
      </c>
      <c r="BL36" s="632">
        <f>IF(BJ36=0,IF('STEP 2 EE Data'!K31="Yes",IF('STEP 2 EE Data'!C31="",1,IF('STEP 2 EE Data'!D31&gt;=40,1,0.5)),0),IF('STEP 2 EE Data'!K31="Yes",IF('STEP 2 EE Data'!C31="",IF(BJ36=0.5,0.5,0),IF('STEP 2 EE Data'!D31&gt;=40,IF(BJ36=0.5,0.5,0),0)),0))</f>
        <v>0</v>
      </c>
    </row>
    <row r="37" spans="1:64" ht="15.6" thickTop="1" thickBot="1" x14ac:dyDescent="0.35">
      <c r="A37" s="84" t="str">
        <f>IF('STEP 2 EE Data'!A32="","",'STEP 2 EE Data'!A32)</f>
        <v/>
      </c>
      <c r="B37" s="83" t="str">
        <f>IF('STEP 2 EE Data'!B32="","",'STEP 2 EE Data'!B32)</f>
        <v/>
      </c>
      <c r="C37" s="52"/>
      <c r="D37" s="51"/>
      <c r="E37" s="52"/>
      <c r="F37" s="371" t="str">
        <f t="shared" si="23"/>
        <v/>
      </c>
      <c r="G37" s="52"/>
      <c r="H37" s="51"/>
      <c r="I37" s="52"/>
      <c r="J37" s="560" t="str">
        <f t="shared" si="24"/>
        <v/>
      </c>
      <c r="K37" s="52"/>
      <c r="L37" s="51"/>
      <c r="M37" s="52"/>
      <c r="N37" s="560" t="str">
        <f t="shared" si="25"/>
        <v/>
      </c>
      <c r="O37" s="52"/>
      <c r="P37" s="51"/>
      <c r="Q37" s="52"/>
      <c r="R37" s="560" t="str">
        <f t="shared" si="6"/>
        <v/>
      </c>
      <c r="S37" s="52"/>
      <c r="T37" s="51"/>
      <c r="U37" s="52"/>
      <c r="V37" s="560" t="str">
        <f t="shared" si="7"/>
        <v/>
      </c>
      <c r="W37" s="52"/>
      <c r="X37" s="51"/>
      <c r="Y37" s="52"/>
      <c r="Z37" s="560" t="str">
        <f t="shared" si="8"/>
        <v/>
      </c>
      <c r="AA37" s="52"/>
      <c r="AB37" s="51"/>
      <c r="AC37" s="52"/>
      <c r="AD37" s="560" t="str">
        <f t="shared" si="9"/>
        <v/>
      </c>
      <c r="AE37" s="52"/>
      <c r="AF37" s="51"/>
      <c r="AG37" s="52"/>
      <c r="AH37" s="560" t="str">
        <f t="shared" si="10"/>
        <v/>
      </c>
      <c r="AI37" s="52"/>
      <c r="AJ37" s="51"/>
      <c r="AK37" s="52"/>
      <c r="AL37" s="446" t="str">
        <f t="shared" si="11"/>
        <v/>
      </c>
      <c r="AM37" s="504">
        <f>'STEP 2 EE Data'!AI32</f>
        <v>0</v>
      </c>
      <c r="AN37" s="82">
        <f>'STEP 2 EE Data'!AJ32</f>
        <v>0</v>
      </c>
      <c r="AO37" s="445" t="str">
        <f>'STEP 2 EE Data'!AK32</f>
        <v/>
      </c>
      <c r="AQ37" s="497" t="str">
        <f t="shared" si="12"/>
        <v/>
      </c>
      <c r="AR37" s="497" t="str">
        <f t="shared" si="13"/>
        <v/>
      </c>
      <c r="AS37" s="497" t="str">
        <f t="shared" si="14"/>
        <v/>
      </c>
      <c r="AT37" s="497" t="str">
        <f t="shared" si="15"/>
        <v/>
      </c>
      <c r="AU37" s="497" t="str">
        <f t="shared" si="16"/>
        <v/>
      </c>
      <c r="AV37" s="497" t="str">
        <f t="shared" si="17"/>
        <v/>
      </c>
      <c r="AW37" s="497" t="str">
        <f t="shared" si="18"/>
        <v/>
      </c>
      <c r="AX37" s="497" t="str">
        <f t="shared" si="19"/>
        <v/>
      </c>
      <c r="AY37" s="498" t="str">
        <f t="shared" si="20"/>
        <v/>
      </c>
      <c r="AZ37" s="499" t="str">
        <f>IF($AZ$28="X",IF(AQ37="",0,IF($B37="","",IF(AQ$28="X",IF(E37&gt;0,1,IF(Cover!$E$47="Weekly",IF(D37&gt;=40,1,0.5),IF(D37&gt;=80,1,0.5))),""))),"")</f>
        <v/>
      </c>
      <c r="BA37" s="499" t="str">
        <f>IF($BA$28="X",IF(AR37="",0,IF($B37="","",IF(AR$28="X",IF(I37&gt;0,1,IF(Cover!$E$47="Weekly",IF(H37&gt;=40,1,0.5),IF(H37&gt;=80,1,0.5))),""))),"")</f>
        <v/>
      </c>
      <c r="BB37" s="499" t="str">
        <f>IF($BB$28="X",IF(AS37="",0,IF($B37="","",IF(AS$28="X",IF(M37&gt;0,1,IF(Cover!$E$47="Weekly",IF(L37&gt;=40,1,0.5),IF(L37&gt;=80,1,0.5))),""))),"")</f>
        <v/>
      </c>
      <c r="BC37" s="499" t="str">
        <f>IF($BC$28="X",IF(AT37="",0,IF($B37="","",IF(AT$28="X",IF(Q37&gt;0,1,IF(Cover!$E$47="Weekly",IF(P37&gt;=40,1,0.5),IF(P37&gt;=80,1,0.5))),""))),"")</f>
        <v/>
      </c>
      <c r="BD37" s="499" t="str">
        <f>IF($BD$28="X",IF(AU37="",0,IF($B37="","",IF(AU$28="X",IF(U37&gt;0,1,IF(Cover!$E$47="Weekly",IF(T37&gt;=40,1,0.5),IF(T37&gt;=80,1,0.5))),""))),"")</f>
        <v/>
      </c>
      <c r="BE37" s="499" t="str">
        <f>IF($BE$28="X",IF(AV37="",0,IF($B37="","",IF(AV$28="X",IF(Y37&gt;0,1,IF(Cover!$E$47="Weekly",IF(X37&gt;=40,1,0.5),IF(X37&gt;=80,1,0.5))),""))),"")</f>
        <v/>
      </c>
      <c r="BF37" s="499" t="str">
        <f>IF($BF$28="X",IF(AW37="",0,IF($B37="","",IF(AW$28="X",IF(AC37&gt;0,1,IF(Cover!$E$47="Weekly",IF(AB37&gt;=40,1,0.5),IF(AB37&gt;=80,1,0.5))),""))),"")</f>
        <v/>
      </c>
      <c r="BG37" s="499" t="str">
        <f>IF($BG$28="X",IF(AX37="",0,IF($B37="","",IF(AX$28="X",IF(AG37&gt;0,1,IF(Cover!$E$47="Weekly",IF(AF37&gt;=40,1,0.5),IF(AF37&gt;=80,1,0.5))),""))),"")</f>
        <v/>
      </c>
      <c r="BH37" s="500" t="str">
        <f>IF($BH$28="X",IF(AY37="",0,IF($B37="","",IF(AY$28="X",IF(AK37&gt;0,1,IF(Cover!$E$47="Weekly",IF(AJ37&gt;=40,1,0.5),IF(AJ37&gt;=80,1,0.5))),""))),"")</f>
        <v/>
      </c>
      <c r="BI37" s="470" t="str">
        <f t="shared" si="21"/>
        <v/>
      </c>
      <c r="BJ37" s="469" t="str">
        <f t="shared" si="22"/>
        <v/>
      </c>
      <c r="BL37" s="632">
        <f>IF(BJ37=0,IF('STEP 2 EE Data'!K32="Yes",IF('STEP 2 EE Data'!C32="",1,IF('STEP 2 EE Data'!D32&gt;=40,1,0.5)),0),IF('STEP 2 EE Data'!K32="Yes",IF('STEP 2 EE Data'!C32="",IF(BJ37=0.5,0.5,0),IF('STEP 2 EE Data'!D32&gt;=40,IF(BJ37=0.5,0.5,0),0)),0))</f>
        <v>0</v>
      </c>
    </row>
    <row r="38" spans="1:64" ht="15.6" thickTop="1" thickBot="1" x14ac:dyDescent="0.35">
      <c r="A38" s="84" t="str">
        <f>IF('STEP 2 EE Data'!A33="","",'STEP 2 EE Data'!A33)</f>
        <v/>
      </c>
      <c r="B38" s="83" t="str">
        <f>IF('STEP 2 EE Data'!B33="","",'STEP 2 EE Data'!B33)</f>
        <v/>
      </c>
      <c r="C38" s="52"/>
      <c r="D38" s="51"/>
      <c r="E38" s="52"/>
      <c r="F38" s="371" t="str">
        <f t="shared" si="23"/>
        <v/>
      </c>
      <c r="G38" s="52"/>
      <c r="H38" s="51"/>
      <c r="I38" s="52"/>
      <c r="J38" s="560" t="str">
        <f t="shared" si="24"/>
        <v/>
      </c>
      <c r="K38" s="52"/>
      <c r="L38" s="51"/>
      <c r="M38" s="52"/>
      <c r="N38" s="560" t="str">
        <f t="shared" si="25"/>
        <v/>
      </c>
      <c r="O38" s="52"/>
      <c r="P38" s="51"/>
      <c r="Q38" s="52"/>
      <c r="R38" s="560" t="str">
        <f t="shared" si="6"/>
        <v/>
      </c>
      <c r="S38" s="52"/>
      <c r="T38" s="51"/>
      <c r="U38" s="52"/>
      <c r="V38" s="560" t="str">
        <f t="shared" si="7"/>
        <v/>
      </c>
      <c r="W38" s="52"/>
      <c r="X38" s="51"/>
      <c r="Y38" s="52"/>
      <c r="Z38" s="560" t="str">
        <f t="shared" si="8"/>
        <v/>
      </c>
      <c r="AA38" s="52"/>
      <c r="AB38" s="51"/>
      <c r="AC38" s="52"/>
      <c r="AD38" s="560" t="str">
        <f t="shared" si="9"/>
        <v/>
      </c>
      <c r="AE38" s="52"/>
      <c r="AF38" s="51"/>
      <c r="AG38" s="52"/>
      <c r="AH38" s="560" t="str">
        <f t="shared" si="10"/>
        <v/>
      </c>
      <c r="AI38" s="52"/>
      <c r="AJ38" s="51"/>
      <c r="AK38" s="52"/>
      <c r="AL38" s="446" t="str">
        <f t="shared" si="11"/>
        <v/>
      </c>
      <c r="AM38" s="504">
        <f>'STEP 2 EE Data'!AI33</f>
        <v>0</v>
      </c>
      <c r="AN38" s="82">
        <f>'STEP 2 EE Data'!AJ33</f>
        <v>0</v>
      </c>
      <c r="AO38" s="445" t="str">
        <f>'STEP 2 EE Data'!AK33</f>
        <v/>
      </c>
      <c r="AQ38" s="497" t="str">
        <f t="shared" si="12"/>
        <v/>
      </c>
      <c r="AR38" s="497" t="str">
        <f t="shared" si="13"/>
        <v/>
      </c>
      <c r="AS38" s="497" t="str">
        <f t="shared" si="14"/>
        <v/>
      </c>
      <c r="AT38" s="497" t="str">
        <f t="shared" si="15"/>
        <v/>
      </c>
      <c r="AU38" s="497" t="str">
        <f t="shared" si="16"/>
        <v/>
      </c>
      <c r="AV38" s="497" t="str">
        <f t="shared" si="17"/>
        <v/>
      </c>
      <c r="AW38" s="497" t="str">
        <f t="shared" si="18"/>
        <v/>
      </c>
      <c r="AX38" s="497" t="str">
        <f t="shared" si="19"/>
        <v/>
      </c>
      <c r="AY38" s="498" t="str">
        <f t="shared" si="20"/>
        <v/>
      </c>
      <c r="AZ38" s="499" t="str">
        <f>IF($AZ$28="X",IF(AQ38="",0,IF($B38="","",IF(AQ$28="X",IF(E38&gt;0,1,IF(Cover!$E$47="Weekly",IF(D38&gt;=40,1,0.5),IF(D38&gt;=80,1,0.5))),""))),"")</f>
        <v/>
      </c>
      <c r="BA38" s="499" t="str">
        <f>IF($BA$28="X",IF(AR38="",0,IF($B38="","",IF(AR$28="X",IF(I38&gt;0,1,IF(Cover!$E$47="Weekly",IF(H38&gt;=40,1,0.5),IF(H38&gt;=80,1,0.5))),""))),"")</f>
        <v/>
      </c>
      <c r="BB38" s="499" t="str">
        <f>IF($BB$28="X",IF(AS38="",0,IF($B38="","",IF(AS$28="X",IF(M38&gt;0,1,IF(Cover!$E$47="Weekly",IF(L38&gt;=40,1,0.5),IF(L38&gt;=80,1,0.5))),""))),"")</f>
        <v/>
      </c>
      <c r="BC38" s="499" t="str">
        <f>IF($BC$28="X",IF(AT38="",0,IF($B38="","",IF(AT$28="X",IF(Q38&gt;0,1,IF(Cover!$E$47="Weekly",IF(P38&gt;=40,1,0.5),IF(P38&gt;=80,1,0.5))),""))),"")</f>
        <v/>
      </c>
      <c r="BD38" s="499" t="str">
        <f>IF($BD$28="X",IF(AU38="",0,IF($B38="","",IF(AU$28="X",IF(U38&gt;0,1,IF(Cover!$E$47="Weekly",IF(T38&gt;=40,1,0.5),IF(T38&gt;=80,1,0.5))),""))),"")</f>
        <v/>
      </c>
      <c r="BE38" s="499" t="str">
        <f>IF($BE$28="X",IF(AV38="",0,IF($B38="","",IF(AV$28="X",IF(Y38&gt;0,1,IF(Cover!$E$47="Weekly",IF(X38&gt;=40,1,0.5),IF(X38&gt;=80,1,0.5))),""))),"")</f>
        <v/>
      </c>
      <c r="BF38" s="499" t="str">
        <f>IF($BF$28="X",IF(AW38="",0,IF($B38="","",IF(AW$28="X",IF(AC38&gt;0,1,IF(Cover!$E$47="Weekly",IF(AB38&gt;=40,1,0.5),IF(AB38&gt;=80,1,0.5))),""))),"")</f>
        <v/>
      </c>
      <c r="BG38" s="499" t="str">
        <f>IF($BG$28="X",IF(AX38="",0,IF($B38="","",IF(AX$28="X",IF(AG38&gt;0,1,IF(Cover!$E$47="Weekly",IF(AF38&gt;=40,1,0.5),IF(AF38&gt;=80,1,0.5))),""))),"")</f>
        <v/>
      </c>
      <c r="BH38" s="500" t="str">
        <f>IF($BH$28="X",IF(AY38="",0,IF($B38="","",IF(AY$28="X",IF(AK38&gt;0,1,IF(Cover!$E$47="Weekly",IF(AJ38&gt;=40,1,0.5),IF(AJ38&gt;=80,1,0.5))),""))),"")</f>
        <v/>
      </c>
      <c r="BI38" s="470" t="str">
        <f t="shared" si="21"/>
        <v/>
      </c>
      <c r="BJ38" s="469" t="str">
        <f t="shared" si="22"/>
        <v/>
      </c>
      <c r="BL38" s="632">
        <f>IF(BJ38=0,IF('STEP 2 EE Data'!K33="Yes",IF('STEP 2 EE Data'!C33="",1,IF('STEP 2 EE Data'!D33&gt;=40,1,0.5)),0),IF('STEP 2 EE Data'!K33="Yes",IF('STEP 2 EE Data'!C33="",IF(BJ38=0.5,0.5,0),IF('STEP 2 EE Data'!D33&gt;=40,IF(BJ38=0.5,0.5,0),0)),0))</f>
        <v>0</v>
      </c>
    </row>
    <row r="39" spans="1:64" ht="15.6" thickTop="1" thickBot="1" x14ac:dyDescent="0.35">
      <c r="A39" s="84" t="str">
        <f>IF('STEP 2 EE Data'!A34="","",'STEP 2 EE Data'!A34)</f>
        <v/>
      </c>
      <c r="B39" s="83" t="str">
        <f>IF('STEP 2 EE Data'!B34="","",'STEP 2 EE Data'!B34)</f>
        <v/>
      </c>
      <c r="C39" s="52"/>
      <c r="D39" s="51"/>
      <c r="E39" s="52"/>
      <c r="F39" s="371" t="str">
        <f t="shared" si="23"/>
        <v/>
      </c>
      <c r="G39" s="52"/>
      <c r="H39" s="51"/>
      <c r="I39" s="52"/>
      <c r="J39" s="560" t="str">
        <f t="shared" si="24"/>
        <v/>
      </c>
      <c r="K39" s="52"/>
      <c r="L39" s="51"/>
      <c r="M39" s="52"/>
      <c r="N39" s="560" t="str">
        <f t="shared" si="25"/>
        <v/>
      </c>
      <c r="O39" s="52"/>
      <c r="P39" s="51"/>
      <c r="Q39" s="52"/>
      <c r="R39" s="560" t="str">
        <f t="shared" si="6"/>
        <v/>
      </c>
      <c r="S39" s="52"/>
      <c r="T39" s="51"/>
      <c r="U39" s="52"/>
      <c r="V39" s="560" t="str">
        <f t="shared" si="7"/>
        <v/>
      </c>
      <c r="W39" s="52"/>
      <c r="X39" s="51"/>
      <c r="Y39" s="52"/>
      <c r="Z39" s="560" t="str">
        <f t="shared" si="8"/>
        <v/>
      </c>
      <c r="AA39" s="52"/>
      <c r="AB39" s="51"/>
      <c r="AC39" s="52"/>
      <c r="AD39" s="560" t="str">
        <f t="shared" si="9"/>
        <v/>
      </c>
      <c r="AE39" s="52"/>
      <c r="AF39" s="51"/>
      <c r="AG39" s="52"/>
      <c r="AH39" s="560" t="str">
        <f t="shared" si="10"/>
        <v/>
      </c>
      <c r="AI39" s="52"/>
      <c r="AJ39" s="51"/>
      <c r="AK39" s="52"/>
      <c r="AL39" s="446" t="str">
        <f t="shared" si="11"/>
        <v/>
      </c>
      <c r="AM39" s="504">
        <f>'STEP 2 EE Data'!AI34</f>
        <v>0</v>
      </c>
      <c r="AN39" s="82">
        <f>'STEP 2 EE Data'!AJ34</f>
        <v>0</v>
      </c>
      <c r="AO39" s="445" t="str">
        <f>'STEP 2 EE Data'!AK34</f>
        <v/>
      </c>
      <c r="AQ39" s="497" t="str">
        <f t="shared" si="12"/>
        <v/>
      </c>
      <c r="AR39" s="497" t="str">
        <f t="shared" si="13"/>
        <v/>
      </c>
      <c r="AS39" s="497" t="str">
        <f t="shared" si="14"/>
        <v/>
      </c>
      <c r="AT39" s="497" t="str">
        <f t="shared" si="15"/>
        <v/>
      </c>
      <c r="AU39" s="497" t="str">
        <f t="shared" si="16"/>
        <v/>
      </c>
      <c r="AV39" s="497" t="str">
        <f t="shared" si="17"/>
        <v/>
      </c>
      <c r="AW39" s="497" t="str">
        <f t="shared" si="18"/>
        <v/>
      </c>
      <c r="AX39" s="497" t="str">
        <f t="shared" si="19"/>
        <v/>
      </c>
      <c r="AY39" s="498" t="str">
        <f t="shared" si="20"/>
        <v/>
      </c>
      <c r="AZ39" s="499" t="str">
        <f>IF($AZ$28="X",IF(AQ39="",0,IF($B39="","",IF(AQ$28="X",IF(E39&gt;0,1,IF(Cover!$E$47="Weekly",IF(D39&gt;=40,1,0.5),IF(D39&gt;=80,1,0.5))),""))),"")</f>
        <v/>
      </c>
      <c r="BA39" s="499" t="str">
        <f>IF($BA$28="X",IF(AR39="",0,IF($B39="","",IF(AR$28="X",IF(I39&gt;0,1,IF(Cover!$E$47="Weekly",IF(H39&gt;=40,1,0.5),IF(H39&gt;=80,1,0.5))),""))),"")</f>
        <v/>
      </c>
      <c r="BB39" s="499" t="str">
        <f>IF($BB$28="X",IF(AS39="",0,IF($B39="","",IF(AS$28="X",IF(M39&gt;0,1,IF(Cover!$E$47="Weekly",IF(L39&gt;=40,1,0.5),IF(L39&gt;=80,1,0.5))),""))),"")</f>
        <v/>
      </c>
      <c r="BC39" s="499" t="str">
        <f>IF($BC$28="X",IF(AT39="",0,IF($B39="","",IF(AT$28="X",IF(Q39&gt;0,1,IF(Cover!$E$47="Weekly",IF(P39&gt;=40,1,0.5),IF(P39&gt;=80,1,0.5))),""))),"")</f>
        <v/>
      </c>
      <c r="BD39" s="499" t="str">
        <f>IF($BD$28="X",IF(AU39="",0,IF($B39="","",IF(AU$28="X",IF(U39&gt;0,1,IF(Cover!$E$47="Weekly",IF(T39&gt;=40,1,0.5),IF(T39&gt;=80,1,0.5))),""))),"")</f>
        <v/>
      </c>
      <c r="BE39" s="499" t="str">
        <f>IF($BE$28="X",IF(AV39="",0,IF($B39="","",IF(AV$28="X",IF(Y39&gt;0,1,IF(Cover!$E$47="Weekly",IF(X39&gt;=40,1,0.5),IF(X39&gt;=80,1,0.5))),""))),"")</f>
        <v/>
      </c>
      <c r="BF39" s="499" t="str">
        <f>IF($BF$28="X",IF(AW39="",0,IF($B39="","",IF(AW$28="X",IF(AC39&gt;0,1,IF(Cover!$E$47="Weekly",IF(AB39&gt;=40,1,0.5),IF(AB39&gt;=80,1,0.5))),""))),"")</f>
        <v/>
      </c>
      <c r="BG39" s="499" t="str">
        <f>IF($BG$28="X",IF(AX39="",0,IF($B39="","",IF(AX$28="X",IF(AG39&gt;0,1,IF(Cover!$E$47="Weekly",IF(AF39&gt;=40,1,0.5),IF(AF39&gt;=80,1,0.5))),""))),"")</f>
        <v/>
      </c>
      <c r="BH39" s="500" t="str">
        <f>IF($BH$28="X",IF(AY39="",0,IF($B39="","",IF(AY$28="X",IF(AK39&gt;0,1,IF(Cover!$E$47="Weekly",IF(AJ39&gt;=40,1,0.5),IF(AJ39&gt;=80,1,0.5))),""))),"")</f>
        <v/>
      </c>
      <c r="BI39" s="470" t="str">
        <f t="shared" si="21"/>
        <v/>
      </c>
      <c r="BJ39" s="469" t="str">
        <f t="shared" si="22"/>
        <v/>
      </c>
      <c r="BL39" s="632">
        <f>IF(BJ39=0,IF('STEP 2 EE Data'!K34="Yes",IF('STEP 2 EE Data'!C34="",1,IF('STEP 2 EE Data'!D34&gt;=40,1,0.5)),0),IF('STEP 2 EE Data'!K34="Yes",IF('STEP 2 EE Data'!C34="",IF(BJ39=0.5,0.5,0),IF('STEP 2 EE Data'!D34&gt;=40,IF(BJ39=0.5,0.5,0),0)),0))</f>
        <v>0</v>
      </c>
    </row>
    <row r="40" spans="1:64" ht="15.6" thickTop="1" thickBot="1" x14ac:dyDescent="0.35">
      <c r="A40" s="84" t="str">
        <f>IF('STEP 2 EE Data'!A35="","",'STEP 2 EE Data'!A35)</f>
        <v/>
      </c>
      <c r="B40" s="83" t="str">
        <f>IF('STEP 2 EE Data'!B35="","",'STEP 2 EE Data'!B35)</f>
        <v/>
      </c>
      <c r="C40" s="52"/>
      <c r="D40" s="51"/>
      <c r="E40" s="52"/>
      <c r="F40" s="371" t="str">
        <f t="shared" si="23"/>
        <v/>
      </c>
      <c r="G40" s="52"/>
      <c r="H40" s="51"/>
      <c r="I40" s="52"/>
      <c r="J40" s="560" t="str">
        <f t="shared" si="24"/>
        <v/>
      </c>
      <c r="K40" s="52"/>
      <c r="L40" s="51"/>
      <c r="M40" s="52"/>
      <c r="N40" s="560" t="str">
        <f t="shared" si="25"/>
        <v/>
      </c>
      <c r="O40" s="52"/>
      <c r="P40" s="51"/>
      <c r="Q40" s="52"/>
      <c r="R40" s="560" t="str">
        <f t="shared" si="6"/>
        <v/>
      </c>
      <c r="S40" s="52"/>
      <c r="T40" s="51"/>
      <c r="U40" s="52"/>
      <c r="V40" s="560" t="str">
        <f t="shared" si="7"/>
        <v/>
      </c>
      <c r="W40" s="52"/>
      <c r="X40" s="51"/>
      <c r="Y40" s="52"/>
      <c r="Z40" s="560" t="str">
        <f t="shared" si="8"/>
        <v/>
      </c>
      <c r="AA40" s="52"/>
      <c r="AB40" s="51"/>
      <c r="AC40" s="52"/>
      <c r="AD40" s="560" t="str">
        <f t="shared" si="9"/>
        <v/>
      </c>
      <c r="AE40" s="52"/>
      <c r="AF40" s="51"/>
      <c r="AG40" s="52"/>
      <c r="AH40" s="560" t="str">
        <f t="shared" si="10"/>
        <v/>
      </c>
      <c r="AI40" s="52"/>
      <c r="AJ40" s="51"/>
      <c r="AK40" s="52"/>
      <c r="AL40" s="446" t="str">
        <f t="shared" si="11"/>
        <v/>
      </c>
      <c r="AM40" s="504">
        <f>'STEP 2 EE Data'!AI35</f>
        <v>0</v>
      </c>
      <c r="AN40" s="82">
        <f>'STEP 2 EE Data'!AJ35</f>
        <v>0</v>
      </c>
      <c r="AO40" s="445" t="str">
        <f>'STEP 2 EE Data'!AK35</f>
        <v/>
      </c>
      <c r="AQ40" s="497" t="str">
        <f t="shared" si="12"/>
        <v/>
      </c>
      <c r="AR40" s="497" t="str">
        <f t="shared" si="13"/>
        <v/>
      </c>
      <c r="AS40" s="497" t="str">
        <f t="shared" si="14"/>
        <v/>
      </c>
      <c r="AT40" s="497" t="str">
        <f t="shared" si="15"/>
        <v/>
      </c>
      <c r="AU40" s="497" t="str">
        <f t="shared" si="16"/>
        <v/>
      </c>
      <c r="AV40" s="497" t="str">
        <f t="shared" si="17"/>
        <v/>
      </c>
      <c r="AW40" s="497" t="str">
        <f t="shared" si="18"/>
        <v/>
      </c>
      <c r="AX40" s="497" t="str">
        <f t="shared" si="19"/>
        <v/>
      </c>
      <c r="AY40" s="498" t="str">
        <f t="shared" si="20"/>
        <v/>
      </c>
      <c r="AZ40" s="499" t="str">
        <f>IF($AZ$28="X",IF(AQ40="",0,IF($B40="","",IF(AQ$28="X",IF(E40&gt;0,1,IF(Cover!$E$47="Weekly",IF(D40&gt;=40,1,0.5),IF(D40&gt;=80,1,0.5))),""))),"")</f>
        <v/>
      </c>
      <c r="BA40" s="499" t="str">
        <f>IF($BA$28="X",IF(AR40="",0,IF($B40="","",IF(AR$28="X",IF(I40&gt;0,1,IF(Cover!$E$47="Weekly",IF(H40&gt;=40,1,0.5),IF(H40&gt;=80,1,0.5))),""))),"")</f>
        <v/>
      </c>
      <c r="BB40" s="499" t="str">
        <f>IF($BB$28="X",IF(AS40="",0,IF($B40="","",IF(AS$28="X",IF(M40&gt;0,1,IF(Cover!$E$47="Weekly",IF(L40&gt;=40,1,0.5),IF(L40&gt;=80,1,0.5))),""))),"")</f>
        <v/>
      </c>
      <c r="BC40" s="499" t="str">
        <f>IF($BC$28="X",IF(AT40="",0,IF($B40="","",IF(AT$28="X",IF(Q40&gt;0,1,IF(Cover!$E$47="Weekly",IF(P40&gt;=40,1,0.5),IF(P40&gt;=80,1,0.5))),""))),"")</f>
        <v/>
      </c>
      <c r="BD40" s="499" t="str">
        <f>IF($BD$28="X",IF(AU40="",0,IF($B40="","",IF(AU$28="X",IF(U40&gt;0,1,IF(Cover!$E$47="Weekly",IF(T40&gt;=40,1,0.5),IF(T40&gt;=80,1,0.5))),""))),"")</f>
        <v/>
      </c>
      <c r="BE40" s="499" t="str">
        <f>IF($BE$28="X",IF(AV40="",0,IF($B40="","",IF(AV$28="X",IF(Y40&gt;0,1,IF(Cover!$E$47="Weekly",IF(X40&gt;=40,1,0.5),IF(X40&gt;=80,1,0.5))),""))),"")</f>
        <v/>
      </c>
      <c r="BF40" s="499" t="str">
        <f>IF($BF$28="X",IF(AW40="",0,IF($B40="","",IF(AW$28="X",IF(AC40&gt;0,1,IF(Cover!$E$47="Weekly",IF(AB40&gt;=40,1,0.5),IF(AB40&gt;=80,1,0.5))),""))),"")</f>
        <v/>
      </c>
      <c r="BG40" s="499" t="str">
        <f>IF($BG$28="X",IF(AX40="",0,IF($B40="","",IF(AX$28="X",IF(AG40&gt;0,1,IF(Cover!$E$47="Weekly",IF(AF40&gt;=40,1,0.5),IF(AF40&gt;=80,1,0.5))),""))),"")</f>
        <v/>
      </c>
      <c r="BH40" s="500" t="str">
        <f>IF($BH$28="X",IF(AY40="",0,IF($B40="","",IF(AY$28="X",IF(AK40&gt;0,1,IF(Cover!$E$47="Weekly",IF(AJ40&gt;=40,1,0.5),IF(AJ40&gt;=80,1,0.5))),""))),"")</f>
        <v/>
      </c>
      <c r="BI40" s="470" t="str">
        <f t="shared" si="21"/>
        <v/>
      </c>
      <c r="BJ40" s="469" t="str">
        <f t="shared" si="22"/>
        <v/>
      </c>
      <c r="BL40" s="632">
        <f>IF(BJ40=0,IF('STEP 2 EE Data'!K35="Yes",IF('STEP 2 EE Data'!C35="",1,IF('STEP 2 EE Data'!D35&gt;=40,1,0.5)),0),IF('STEP 2 EE Data'!K35="Yes",IF('STEP 2 EE Data'!C35="",IF(BJ40=0.5,0.5,0),IF('STEP 2 EE Data'!D35&gt;=40,IF(BJ40=0.5,0.5,0),0)),0))</f>
        <v>0</v>
      </c>
    </row>
    <row r="41" spans="1:64" ht="15.6" thickTop="1" thickBot="1" x14ac:dyDescent="0.35">
      <c r="A41" s="84" t="str">
        <f>IF('STEP 2 EE Data'!A36="","",'STEP 2 EE Data'!A36)</f>
        <v/>
      </c>
      <c r="B41" s="83" t="str">
        <f>IF('STEP 2 EE Data'!B36="","",'STEP 2 EE Data'!B36)</f>
        <v/>
      </c>
      <c r="C41" s="52"/>
      <c r="D41" s="51"/>
      <c r="E41" s="52"/>
      <c r="F41" s="371" t="str">
        <f t="shared" si="23"/>
        <v/>
      </c>
      <c r="G41" s="52"/>
      <c r="H41" s="51"/>
      <c r="I41" s="52"/>
      <c r="J41" s="560" t="str">
        <f t="shared" si="24"/>
        <v/>
      </c>
      <c r="K41" s="52"/>
      <c r="L41" s="51"/>
      <c r="M41" s="52"/>
      <c r="N41" s="560" t="str">
        <f t="shared" si="25"/>
        <v/>
      </c>
      <c r="O41" s="52"/>
      <c r="P41" s="51"/>
      <c r="Q41" s="52"/>
      <c r="R41" s="560" t="str">
        <f t="shared" si="6"/>
        <v/>
      </c>
      <c r="S41" s="52"/>
      <c r="T41" s="51"/>
      <c r="U41" s="52"/>
      <c r="V41" s="560" t="str">
        <f t="shared" si="7"/>
        <v/>
      </c>
      <c r="W41" s="52"/>
      <c r="X41" s="51"/>
      <c r="Y41" s="52"/>
      <c r="Z41" s="560" t="str">
        <f t="shared" si="8"/>
        <v/>
      </c>
      <c r="AA41" s="52"/>
      <c r="AB41" s="51"/>
      <c r="AC41" s="52"/>
      <c r="AD41" s="560" t="str">
        <f t="shared" si="9"/>
        <v/>
      </c>
      <c r="AE41" s="52"/>
      <c r="AF41" s="51"/>
      <c r="AG41" s="52"/>
      <c r="AH41" s="560" t="str">
        <f t="shared" si="10"/>
        <v/>
      </c>
      <c r="AI41" s="52"/>
      <c r="AJ41" s="51"/>
      <c r="AK41" s="52"/>
      <c r="AL41" s="446" t="str">
        <f t="shared" si="11"/>
        <v/>
      </c>
      <c r="AM41" s="504">
        <f>'STEP 2 EE Data'!AI36</f>
        <v>0</v>
      </c>
      <c r="AN41" s="82">
        <f>'STEP 2 EE Data'!AJ36</f>
        <v>0</v>
      </c>
      <c r="AO41" s="445" t="str">
        <f>'STEP 2 EE Data'!AK36</f>
        <v/>
      </c>
      <c r="AQ41" s="497" t="str">
        <f t="shared" si="12"/>
        <v/>
      </c>
      <c r="AR41" s="497" t="str">
        <f t="shared" si="13"/>
        <v/>
      </c>
      <c r="AS41" s="497" t="str">
        <f t="shared" si="14"/>
        <v/>
      </c>
      <c r="AT41" s="497" t="str">
        <f t="shared" si="15"/>
        <v/>
      </c>
      <c r="AU41" s="497" t="str">
        <f t="shared" si="16"/>
        <v/>
      </c>
      <c r="AV41" s="497" t="str">
        <f t="shared" si="17"/>
        <v/>
      </c>
      <c r="AW41" s="497" t="str">
        <f t="shared" si="18"/>
        <v/>
      </c>
      <c r="AX41" s="497" t="str">
        <f t="shared" si="19"/>
        <v/>
      </c>
      <c r="AY41" s="498" t="str">
        <f t="shared" si="20"/>
        <v/>
      </c>
      <c r="AZ41" s="499" t="str">
        <f>IF($AZ$28="X",IF(AQ41="",0,IF($B41="","",IF(AQ$28="X",IF(E41&gt;0,1,IF(Cover!$E$47="Weekly",IF(D41&gt;=40,1,0.5),IF(D41&gt;=80,1,0.5))),""))),"")</f>
        <v/>
      </c>
      <c r="BA41" s="499" t="str">
        <f>IF($BA$28="X",IF(AR41="",0,IF($B41="","",IF(AR$28="X",IF(I41&gt;0,1,IF(Cover!$E$47="Weekly",IF(H41&gt;=40,1,0.5),IF(H41&gt;=80,1,0.5))),""))),"")</f>
        <v/>
      </c>
      <c r="BB41" s="499" t="str">
        <f>IF($BB$28="X",IF(AS41="",0,IF($B41="","",IF(AS$28="X",IF(M41&gt;0,1,IF(Cover!$E$47="Weekly",IF(L41&gt;=40,1,0.5),IF(L41&gt;=80,1,0.5))),""))),"")</f>
        <v/>
      </c>
      <c r="BC41" s="499" t="str">
        <f>IF($BC$28="X",IF(AT41="",0,IF($B41="","",IF(AT$28="X",IF(Q41&gt;0,1,IF(Cover!$E$47="Weekly",IF(P41&gt;=40,1,0.5),IF(P41&gt;=80,1,0.5))),""))),"")</f>
        <v/>
      </c>
      <c r="BD41" s="499" t="str">
        <f>IF($BD$28="X",IF(AU41="",0,IF($B41="","",IF(AU$28="X",IF(U41&gt;0,1,IF(Cover!$E$47="Weekly",IF(T41&gt;=40,1,0.5),IF(T41&gt;=80,1,0.5))),""))),"")</f>
        <v/>
      </c>
      <c r="BE41" s="499" t="str">
        <f>IF($BE$28="X",IF(AV41="",0,IF($B41="","",IF(AV$28="X",IF(Y41&gt;0,1,IF(Cover!$E$47="Weekly",IF(X41&gt;=40,1,0.5),IF(X41&gt;=80,1,0.5))),""))),"")</f>
        <v/>
      </c>
      <c r="BF41" s="499" t="str">
        <f>IF($BF$28="X",IF(AW41="",0,IF($B41="","",IF(AW$28="X",IF(AC41&gt;0,1,IF(Cover!$E$47="Weekly",IF(AB41&gt;=40,1,0.5),IF(AB41&gt;=80,1,0.5))),""))),"")</f>
        <v/>
      </c>
      <c r="BG41" s="499" t="str">
        <f>IF($BG$28="X",IF(AX41="",0,IF($B41="","",IF(AX$28="X",IF(AG41&gt;0,1,IF(Cover!$E$47="Weekly",IF(AF41&gt;=40,1,0.5),IF(AF41&gt;=80,1,0.5))),""))),"")</f>
        <v/>
      </c>
      <c r="BH41" s="500" t="str">
        <f>IF($BH$28="X",IF(AY41="",0,IF($B41="","",IF(AY$28="X",IF(AK41&gt;0,1,IF(Cover!$E$47="Weekly",IF(AJ41&gt;=40,1,0.5),IF(AJ41&gt;=80,1,0.5))),""))),"")</f>
        <v/>
      </c>
      <c r="BI41" s="470" t="str">
        <f t="shared" si="21"/>
        <v/>
      </c>
      <c r="BJ41" s="469" t="str">
        <f t="shared" si="22"/>
        <v/>
      </c>
      <c r="BL41" s="632">
        <f>IF(BJ41=0,IF('STEP 2 EE Data'!K36="Yes",IF('STEP 2 EE Data'!C36="",1,IF('STEP 2 EE Data'!D36&gt;=40,1,0.5)),0),IF('STEP 2 EE Data'!K36="Yes",IF('STEP 2 EE Data'!C36="",IF(BJ41=0.5,0.5,0),IF('STEP 2 EE Data'!D36&gt;=40,IF(BJ41=0.5,0.5,0),0)),0))</f>
        <v>0</v>
      </c>
    </row>
    <row r="42" spans="1:64" ht="15.6" thickTop="1" thickBot="1" x14ac:dyDescent="0.35">
      <c r="A42" s="84" t="str">
        <f>IF('STEP 2 EE Data'!A37="","",'STEP 2 EE Data'!A37)</f>
        <v/>
      </c>
      <c r="B42" s="83" t="str">
        <f>IF('STEP 2 EE Data'!B37="","",'STEP 2 EE Data'!B37)</f>
        <v/>
      </c>
      <c r="C42" s="52"/>
      <c r="D42" s="51"/>
      <c r="E42" s="52"/>
      <c r="F42" s="371" t="str">
        <f t="shared" si="23"/>
        <v/>
      </c>
      <c r="G42" s="52"/>
      <c r="H42" s="51"/>
      <c r="I42" s="52"/>
      <c r="J42" s="560" t="str">
        <f t="shared" si="24"/>
        <v/>
      </c>
      <c r="K42" s="52"/>
      <c r="L42" s="51"/>
      <c r="M42" s="52"/>
      <c r="N42" s="560" t="str">
        <f t="shared" si="25"/>
        <v/>
      </c>
      <c r="O42" s="52"/>
      <c r="P42" s="51"/>
      <c r="Q42" s="52"/>
      <c r="R42" s="560" t="str">
        <f t="shared" si="6"/>
        <v/>
      </c>
      <c r="S42" s="52"/>
      <c r="T42" s="51"/>
      <c r="U42" s="52"/>
      <c r="V42" s="560" t="str">
        <f t="shared" si="7"/>
        <v/>
      </c>
      <c r="W42" s="52"/>
      <c r="X42" s="51"/>
      <c r="Y42" s="52"/>
      <c r="Z42" s="560" t="str">
        <f t="shared" si="8"/>
        <v/>
      </c>
      <c r="AA42" s="52"/>
      <c r="AB42" s="51"/>
      <c r="AC42" s="52"/>
      <c r="AD42" s="560" t="str">
        <f t="shared" si="9"/>
        <v/>
      </c>
      <c r="AE42" s="52"/>
      <c r="AF42" s="51"/>
      <c r="AG42" s="52"/>
      <c r="AH42" s="560" t="str">
        <f t="shared" si="10"/>
        <v/>
      </c>
      <c r="AI42" s="52"/>
      <c r="AJ42" s="51"/>
      <c r="AK42" s="52"/>
      <c r="AL42" s="446" t="str">
        <f t="shared" si="11"/>
        <v/>
      </c>
      <c r="AM42" s="504">
        <f>'STEP 2 EE Data'!AI37</f>
        <v>0</v>
      </c>
      <c r="AN42" s="82">
        <f>'STEP 2 EE Data'!AJ37</f>
        <v>0</v>
      </c>
      <c r="AO42" s="445" t="str">
        <f>'STEP 2 EE Data'!AK37</f>
        <v/>
      </c>
      <c r="AQ42" s="497" t="str">
        <f t="shared" si="12"/>
        <v/>
      </c>
      <c r="AR42" s="497" t="str">
        <f t="shared" si="13"/>
        <v/>
      </c>
      <c r="AS42" s="497" t="str">
        <f t="shared" si="14"/>
        <v/>
      </c>
      <c r="AT42" s="497" t="str">
        <f t="shared" si="15"/>
        <v/>
      </c>
      <c r="AU42" s="497" t="str">
        <f t="shared" si="16"/>
        <v/>
      </c>
      <c r="AV42" s="497" t="str">
        <f t="shared" si="17"/>
        <v/>
      </c>
      <c r="AW42" s="497" t="str">
        <f t="shared" si="18"/>
        <v/>
      </c>
      <c r="AX42" s="497" t="str">
        <f t="shared" si="19"/>
        <v/>
      </c>
      <c r="AY42" s="498" t="str">
        <f t="shared" si="20"/>
        <v/>
      </c>
      <c r="AZ42" s="499" t="str">
        <f>IF($AZ$28="X",IF(AQ42="",0,IF($B42="","",IF(AQ$28="X",IF(E42&gt;0,1,IF(Cover!$E$47="Weekly",IF(D42&gt;=40,1,0.5),IF(D42&gt;=80,1,0.5))),""))),"")</f>
        <v/>
      </c>
      <c r="BA42" s="499" t="str">
        <f>IF($BA$28="X",IF(AR42="",0,IF($B42="","",IF(AR$28="X",IF(I42&gt;0,1,IF(Cover!$E$47="Weekly",IF(H42&gt;=40,1,0.5),IF(H42&gt;=80,1,0.5))),""))),"")</f>
        <v/>
      </c>
      <c r="BB42" s="499" t="str">
        <f>IF($BB$28="X",IF(AS42="",0,IF($B42="","",IF(AS$28="X",IF(M42&gt;0,1,IF(Cover!$E$47="Weekly",IF(L42&gt;=40,1,0.5),IF(L42&gt;=80,1,0.5))),""))),"")</f>
        <v/>
      </c>
      <c r="BC42" s="499" t="str">
        <f>IF($BC$28="X",IF(AT42="",0,IF($B42="","",IF(AT$28="X",IF(Q42&gt;0,1,IF(Cover!$E$47="Weekly",IF(P42&gt;=40,1,0.5),IF(P42&gt;=80,1,0.5))),""))),"")</f>
        <v/>
      </c>
      <c r="BD42" s="499" t="str">
        <f>IF($BD$28="X",IF(AU42="",0,IF($B42="","",IF(AU$28="X",IF(U42&gt;0,1,IF(Cover!$E$47="Weekly",IF(T42&gt;=40,1,0.5),IF(T42&gt;=80,1,0.5))),""))),"")</f>
        <v/>
      </c>
      <c r="BE42" s="499" t="str">
        <f>IF($BE$28="X",IF(AV42="",0,IF($B42="","",IF(AV$28="X",IF(Y42&gt;0,1,IF(Cover!$E$47="Weekly",IF(X42&gt;=40,1,0.5),IF(X42&gt;=80,1,0.5))),""))),"")</f>
        <v/>
      </c>
      <c r="BF42" s="499" t="str">
        <f>IF($BF$28="X",IF(AW42="",0,IF($B42="","",IF(AW$28="X",IF(AC42&gt;0,1,IF(Cover!$E$47="Weekly",IF(AB42&gt;=40,1,0.5),IF(AB42&gt;=80,1,0.5))),""))),"")</f>
        <v/>
      </c>
      <c r="BG42" s="499" t="str">
        <f>IF($BG$28="X",IF(AX42="",0,IF($B42="","",IF(AX$28="X",IF(AG42&gt;0,1,IF(Cover!$E$47="Weekly",IF(AF42&gt;=40,1,0.5),IF(AF42&gt;=80,1,0.5))),""))),"")</f>
        <v/>
      </c>
      <c r="BH42" s="500" t="str">
        <f>IF($BH$28="X",IF(AY42="",0,IF($B42="","",IF(AY$28="X",IF(AK42&gt;0,1,IF(Cover!$E$47="Weekly",IF(AJ42&gt;=40,1,0.5),IF(AJ42&gt;=80,1,0.5))),""))),"")</f>
        <v/>
      </c>
      <c r="BI42" s="470" t="str">
        <f t="shared" si="21"/>
        <v/>
      </c>
      <c r="BJ42" s="469" t="str">
        <f t="shared" si="22"/>
        <v/>
      </c>
      <c r="BL42" s="632">
        <f>IF(BJ42=0,IF('STEP 2 EE Data'!K37="Yes",IF('STEP 2 EE Data'!C37="",1,IF('STEP 2 EE Data'!D37&gt;=40,1,0.5)),0),IF('STEP 2 EE Data'!K37="Yes",IF('STEP 2 EE Data'!C37="",IF(BJ42=0.5,0.5,0),IF('STEP 2 EE Data'!D37&gt;=40,IF(BJ42=0.5,0.5,0),0)),0))</f>
        <v>0</v>
      </c>
    </row>
    <row r="43" spans="1:64" ht="15.6" thickTop="1" thickBot="1" x14ac:dyDescent="0.35">
      <c r="A43" s="84" t="str">
        <f>IF('STEP 2 EE Data'!A38="","",'STEP 2 EE Data'!A38)</f>
        <v/>
      </c>
      <c r="B43" s="83" t="str">
        <f>IF('STEP 2 EE Data'!B38="","",'STEP 2 EE Data'!B38)</f>
        <v/>
      </c>
      <c r="C43" s="52"/>
      <c r="D43" s="51"/>
      <c r="E43" s="52"/>
      <c r="F43" s="371" t="str">
        <f t="shared" si="23"/>
        <v/>
      </c>
      <c r="G43" s="52"/>
      <c r="H43" s="51"/>
      <c r="I43" s="52"/>
      <c r="J43" s="560" t="str">
        <f t="shared" si="24"/>
        <v/>
      </c>
      <c r="K43" s="52"/>
      <c r="L43" s="51"/>
      <c r="M43" s="52"/>
      <c r="N43" s="560" t="str">
        <f t="shared" si="25"/>
        <v/>
      </c>
      <c r="O43" s="52"/>
      <c r="P43" s="51"/>
      <c r="Q43" s="52"/>
      <c r="R43" s="560" t="str">
        <f t="shared" si="6"/>
        <v/>
      </c>
      <c r="S43" s="52"/>
      <c r="T43" s="51"/>
      <c r="U43" s="52"/>
      <c r="V43" s="560" t="str">
        <f t="shared" si="7"/>
        <v/>
      </c>
      <c r="W43" s="52"/>
      <c r="X43" s="51"/>
      <c r="Y43" s="52"/>
      <c r="Z43" s="560" t="str">
        <f t="shared" si="8"/>
        <v/>
      </c>
      <c r="AA43" s="52"/>
      <c r="AB43" s="51"/>
      <c r="AC43" s="52"/>
      <c r="AD43" s="560" t="str">
        <f t="shared" si="9"/>
        <v/>
      </c>
      <c r="AE43" s="52"/>
      <c r="AF43" s="51"/>
      <c r="AG43" s="52"/>
      <c r="AH43" s="560" t="str">
        <f t="shared" si="10"/>
        <v/>
      </c>
      <c r="AI43" s="52"/>
      <c r="AJ43" s="51"/>
      <c r="AK43" s="52"/>
      <c r="AL43" s="446" t="str">
        <f t="shared" si="11"/>
        <v/>
      </c>
      <c r="AM43" s="504">
        <f>'STEP 2 EE Data'!AI38</f>
        <v>0</v>
      </c>
      <c r="AN43" s="82">
        <f>'STEP 2 EE Data'!AJ38</f>
        <v>0</v>
      </c>
      <c r="AO43" s="445" t="str">
        <f>'STEP 2 EE Data'!AK38</f>
        <v/>
      </c>
      <c r="AQ43" s="497" t="str">
        <f t="shared" si="12"/>
        <v/>
      </c>
      <c r="AR43" s="497" t="str">
        <f t="shared" si="13"/>
        <v/>
      </c>
      <c r="AS43" s="497" t="str">
        <f t="shared" si="14"/>
        <v/>
      </c>
      <c r="AT43" s="497" t="str">
        <f t="shared" si="15"/>
        <v/>
      </c>
      <c r="AU43" s="497" t="str">
        <f t="shared" si="16"/>
        <v/>
      </c>
      <c r="AV43" s="497" t="str">
        <f t="shared" si="17"/>
        <v/>
      </c>
      <c r="AW43" s="497" t="str">
        <f t="shared" si="18"/>
        <v/>
      </c>
      <c r="AX43" s="497" t="str">
        <f t="shared" si="19"/>
        <v/>
      </c>
      <c r="AY43" s="498" t="str">
        <f t="shared" si="20"/>
        <v/>
      </c>
      <c r="AZ43" s="499" t="str">
        <f>IF($AZ$28="X",IF(AQ43="",0,IF($B43="","",IF(AQ$28="X",IF(E43&gt;0,1,IF(Cover!$E$47="Weekly",IF(D43&gt;=40,1,0.5),IF(D43&gt;=80,1,0.5))),""))),"")</f>
        <v/>
      </c>
      <c r="BA43" s="499" t="str">
        <f>IF($BA$28="X",IF(AR43="",0,IF($B43="","",IF(AR$28="X",IF(I43&gt;0,1,IF(Cover!$E$47="Weekly",IF(H43&gt;=40,1,0.5),IF(H43&gt;=80,1,0.5))),""))),"")</f>
        <v/>
      </c>
      <c r="BB43" s="499" t="str">
        <f>IF($BB$28="X",IF(AS43="",0,IF($B43="","",IF(AS$28="X",IF(M43&gt;0,1,IF(Cover!$E$47="Weekly",IF(L43&gt;=40,1,0.5),IF(L43&gt;=80,1,0.5))),""))),"")</f>
        <v/>
      </c>
      <c r="BC43" s="499" t="str">
        <f>IF($BC$28="X",IF(AT43="",0,IF($B43="","",IF(AT$28="X",IF(Q43&gt;0,1,IF(Cover!$E$47="Weekly",IF(P43&gt;=40,1,0.5),IF(P43&gt;=80,1,0.5))),""))),"")</f>
        <v/>
      </c>
      <c r="BD43" s="499" t="str">
        <f>IF($BD$28="X",IF(AU43="",0,IF($B43="","",IF(AU$28="X",IF(U43&gt;0,1,IF(Cover!$E$47="Weekly",IF(T43&gt;=40,1,0.5),IF(T43&gt;=80,1,0.5))),""))),"")</f>
        <v/>
      </c>
      <c r="BE43" s="499" t="str">
        <f>IF($BE$28="X",IF(AV43="",0,IF($B43="","",IF(AV$28="X",IF(Y43&gt;0,1,IF(Cover!$E$47="Weekly",IF(X43&gt;=40,1,0.5),IF(X43&gt;=80,1,0.5))),""))),"")</f>
        <v/>
      </c>
      <c r="BF43" s="499" t="str">
        <f>IF($BF$28="X",IF(AW43="",0,IF($B43="","",IF(AW$28="X",IF(AC43&gt;0,1,IF(Cover!$E$47="Weekly",IF(AB43&gt;=40,1,0.5),IF(AB43&gt;=80,1,0.5))),""))),"")</f>
        <v/>
      </c>
      <c r="BG43" s="499" t="str">
        <f>IF($BG$28="X",IF(AX43="",0,IF($B43="","",IF(AX$28="X",IF(AG43&gt;0,1,IF(Cover!$E$47="Weekly",IF(AF43&gt;=40,1,0.5),IF(AF43&gt;=80,1,0.5))),""))),"")</f>
        <v/>
      </c>
      <c r="BH43" s="500" t="str">
        <f>IF($BH$28="X",IF(AY43="",0,IF($B43="","",IF(AY$28="X",IF(AK43&gt;0,1,IF(Cover!$E$47="Weekly",IF(AJ43&gt;=40,1,0.5),IF(AJ43&gt;=80,1,0.5))),""))),"")</f>
        <v/>
      </c>
      <c r="BI43" s="470" t="str">
        <f t="shared" si="21"/>
        <v/>
      </c>
      <c r="BJ43" s="469" t="str">
        <f t="shared" si="22"/>
        <v/>
      </c>
      <c r="BL43" s="632">
        <f>IF(BJ43=0,IF('STEP 2 EE Data'!K38="Yes",IF('STEP 2 EE Data'!C38="",1,IF('STEP 2 EE Data'!D38&gt;=40,1,0.5)),0),IF('STEP 2 EE Data'!K38="Yes",IF('STEP 2 EE Data'!C38="",IF(BJ43=0.5,0.5,0),IF('STEP 2 EE Data'!D38&gt;=40,IF(BJ43=0.5,0.5,0),0)),0))</f>
        <v>0</v>
      </c>
    </row>
    <row r="44" spans="1:64" ht="15.6" thickTop="1" thickBot="1" x14ac:dyDescent="0.35">
      <c r="A44" s="84" t="str">
        <f>IF('STEP 2 EE Data'!A39="","",'STEP 2 EE Data'!A39)</f>
        <v/>
      </c>
      <c r="B44" s="83" t="str">
        <f>IF('STEP 2 EE Data'!B39="","",'STEP 2 EE Data'!B39)</f>
        <v/>
      </c>
      <c r="C44" s="52"/>
      <c r="D44" s="51"/>
      <c r="E44" s="52"/>
      <c r="F44" s="371" t="str">
        <f t="shared" si="23"/>
        <v/>
      </c>
      <c r="G44" s="52"/>
      <c r="H44" s="51"/>
      <c r="I44" s="52"/>
      <c r="J44" s="560" t="str">
        <f t="shared" si="24"/>
        <v/>
      </c>
      <c r="K44" s="52"/>
      <c r="L44" s="51"/>
      <c r="M44" s="52"/>
      <c r="N44" s="560" t="str">
        <f t="shared" si="25"/>
        <v/>
      </c>
      <c r="O44" s="52"/>
      <c r="P44" s="51"/>
      <c r="Q44" s="52"/>
      <c r="R44" s="560" t="str">
        <f t="shared" si="6"/>
        <v/>
      </c>
      <c r="S44" s="52"/>
      <c r="T44" s="51"/>
      <c r="U44" s="52"/>
      <c r="V44" s="560" t="str">
        <f t="shared" si="7"/>
        <v/>
      </c>
      <c r="W44" s="52"/>
      <c r="X44" s="51"/>
      <c r="Y44" s="52"/>
      <c r="Z44" s="560" t="str">
        <f t="shared" si="8"/>
        <v/>
      </c>
      <c r="AA44" s="52"/>
      <c r="AB44" s="51"/>
      <c r="AC44" s="52"/>
      <c r="AD44" s="560" t="str">
        <f t="shared" si="9"/>
        <v/>
      </c>
      <c r="AE44" s="52"/>
      <c r="AF44" s="51"/>
      <c r="AG44" s="52"/>
      <c r="AH44" s="560" t="str">
        <f t="shared" si="10"/>
        <v/>
      </c>
      <c r="AI44" s="52"/>
      <c r="AJ44" s="51"/>
      <c r="AK44" s="52"/>
      <c r="AL44" s="446" t="str">
        <f t="shared" si="11"/>
        <v/>
      </c>
      <c r="AM44" s="504">
        <f>'STEP 2 EE Data'!AI39</f>
        <v>0</v>
      </c>
      <c r="AN44" s="82">
        <f>'STEP 2 EE Data'!AJ39</f>
        <v>0</v>
      </c>
      <c r="AO44" s="445" t="str">
        <f>'STEP 2 EE Data'!AK39</f>
        <v/>
      </c>
      <c r="AQ44" s="497" t="str">
        <f t="shared" si="12"/>
        <v/>
      </c>
      <c r="AR44" s="497" t="str">
        <f t="shared" si="13"/>
        <v/>
      </c>
      <c r="AS44" s="497" t="str">
        <f t="shared" si="14"/>
        <v/>
      </c>
      <c r="AT44" s="497" t="str">
        <f t="shared" si="15"/>
        <v/>
      </c>
      <c r="AU44" s="497" t="str">
        <f t="shared" si="16"/>
        <v/>
      </c>
      <c r="AV44" s="497" t="str">
        <f t="shared" si="17"/>
        <v/>
      </c>
      <c r="AW44" s="497" t="str">
        <f t="shared" si="18"/>
        <v/>
      </c>
      <c r="AX44" s="497" t="str">
        <f t="shared" si="19"/>
        <v/>
      </c>
      <c r="AY44" s="498" t="str">
        <f t="shared" si="20"/>
        <v/>
      </c>
      <c r="AZ44" s="499" t="str">
        <f>IF($AZ$28="X",IF(AQ44="",0,IF($B44="","",IF(AQ$28="X",IF(E44&gt;0,1,IF(Cover!$E$47="Weekly",IF(D44&gt;=40,1,0.5),IF(D44&gt;=80,1,0.5))),""))),"")</f>
        <v/>
      </c>
      <c r="BA44" s="499" t="str">
        <f>IF($BA$28="X",IF(AR44="",0,IF($B44="","",IF(AR$28="X",IF(I44&gt;0,1,IF(Cover!$E$47="Weekly",IF(H44&gt;=40,1,0.5),IF(H44&gt;=80,1,0.5))),""))),"")</f>
        <v/>
      </c>
      <c r="BB44" s="499" t="str">
        <f>IF($BB$28="X",IF(AS44="",0,IF($B44="","",IF(AS$28="X",IF(M44&gt;0,1,IF(Cover!$E$47="Weekly",IF(L44&gt;=40,1,0.5),IF(L44&gt;=80,1,0.5))),""))),"")</f>
        <v/>
      </c>
      <c r="BC44" s="499" t="str">
        <f>IF($BC$28="X",IF(AT44="",0,IF($B44="","",IF(AT$28="X",IF(Q44&gt;0,1,IF(Cover!$E$47="Weekly",IF(P44&gt;=40,1,0.5),IF(P44&gt;=80,1,0.5))),""))),"")</f>
        <v/>
      </c>
      <c r="BD44" s="499" t="str">
        <f>IF($BD$28="X",IF(AU44="",0,IF($B44="","",IF(AU$28="X",IF(U44&gt;0,1,IF(Cover!$E$47="Weekly",IF(T44&gt;=40,1,0.5),IF(T44&gt;=80,1,0.5))),""))),"")</f>
        <v/>
      </c>
      <c r="BE44" s="499" t="str">
        <f>IF($BE$28="X",IF(AV44="",0,IF($B44="","",IF(AV$28="X",IF(Y44&gt;0,1,IF(Cover!$E$47="Weekly",IF(X44&gt;=40,1,0.5),IF(X44&gt;=80,1,0.5))),""))),"")</f>
        <v/>
      </c>
      <c r="BF44" s="499" t="str">
        <f>IF($BF$28="X",IF(AW44="",0,IF($B44="","",IF(AW$28="X",IF(AC44&gt;0,1,IF(Cover!$E$47="Weekly",IF(AB44&gt;=40,1,0.5),IF(AB44&gt;=80,1,0.5))),""))),"")</f>
        <v/>
      </c>
      <c r="BG44" s="499" t="str">
        <f>IF($BG$28="X",IF(AX44="",0,IF($B44="","",IF(AX$28="X",IF(AG44&gt;0,1,IF(Cover!$E$47="Weekly",IF(AF44&gt;=40,1,0.5),IF(AF44&gt;=80,1,0.5))),""))),"")</f>
        <v/>
      </c>
      <c r="BH44" s="500" t="str">
        <f>IF($BH$28="X",IF(AY44="",0,IF($B44="","",IF(AY$28="X",IF(AK44&gt;0,1,IF(Cover!$E$47="Weekly",IF(AJ44&gt;=40,1,0.5),IF(AJ44&gt;=80,1,0.5))),""))),"")</f>
        <v/>
      </c>
      <c r="BI44" s="470" t="str">
        <f t="shared" si="21"/>
        <v/>
      </c>
      <c r="BJ44" s="469" t="str">
        <f t="shared" si="22"/>
        <v/>
      </c>
      <c r="BL44" s="632">
        <f>IF(BJ44=0,IF('STEP 2 EE Data'!K39="Yes",IF('STEP 2 EE Data'!C39="",1,IF('STEP 2 EE Data'!D39&gt;=40,1,0.5)),0),IF('STEP 2 EE Data'!K39="Yes",IF('STEP 2 EE Data'!C39="",IF(BJ44=0.5,0.5,0),IF('STEP 2 EE Data'!D39&gt;=40,IF(BJ44=0.5,0.5,0),0)),0))</f>
        <v>0</v>
      </c>
    </row>
    <row r="45" spans="1:64" ht="15.6" thickTop="1" thickBot="1" x14ac:dyDescent="0.35">
      <c r="A45" s="84" t="str">
        <f>IF('STEP 2 EE Data'!A40="","",'STEP 2 EE Data'!A40)</f>
        <v/>
      </c>
      <c r="B45" s="83" t="str">
        <f>IF('STEP 2 EE Data'!B40="","",'STEP 2 EE Data'!B40)</f>
        <v/>
      </c>
      <c r="C45" s="52"/>
      <c r="D45" s="51"/>
      <c r="E45" s="52"/>
      <c r="F45" s="371" t="str">
        <f t="shared" si="23"/>
        <v/>
      </c>
      <c r="G45" s="52"/>
      <c r="H45" s="51"/>
      <c r="I45" s="52"/>
      <c r="J45" s="560" t="str">
        <f t="shared" si="24"/>
        <v/>
      </c>
      <c r="K45" s="52"/>
      <c r="L45" s="51"/>
      <c r="M45" s="52"/>
      <c r="N45" s="560" t="str">
        <f t="shared" si="25"/>
        <v/>
      </c>
      <c r="O45" s="52"/>
      <c r="P45" s="51"/>
      <c r="Q45" s="52"/>
      <c r="R45" s="560" t="str">
        <f t="shared" si="6"/>
        <v/>
      </c>
      <c r="S45" s="52"/>
      <c r="T45" s="51"/>
      <c r="U45" s="52"/>
      <c r="V45" s="560" t="str">
        <f t="shared" si="7"/>
        <v/>
      </c>
      <c r="W45" s="52"/>
      <c r="X45" s="51"/>
      <c r="Y45" s="52"/>
      <c r="Z45" s="560" t="str">
        <f t="shared" si="8"/>
        <v/>
      </c>
      <c r="AA45" s="52"/>
      <c r="AB45" s="51"/>
      <c r="AC45" s="52"/>
      <c r="AD45" s="560" t="str">
        <f t="shared" si="9"/>
        <v/>
      </c>
      <c r="AE45" s="52"/>
      <c r="AF45" s="51"/>
      <c r="AG45" s="52"/>
      <c r="AH45" s="560" t="str">
        <f t="shared" si="10"/>
        <v/>
      </c>
      <c r="AI45" s="52"/>
      <c r="AJ45" s="51"/>
      <c r="AK45" s="52"/>
      <c r="AL45" s="446" t="str">
        <f t="shared" si="11"/>
        <v/>
      </c>
      <c r="AM45" s="504">
        <f>'STEP 2 EE Data'!AI40</f>
        <v>0</v>
      </c>
      <c r="AN45" s="82">
        <f>'STEP 2 EE Data'!AJ40</f>
        <v>0</v>
      </c>
      <c r="AO45" s="445" t="str">
        <f>'STEP 2 EE Data'!AK40</f>
        <v/>
      </c>
      <c r="AQ45" s="497" t="str">
        <f t="shared" si="12"/>
        <v/>
      </c>
      <c r="AR45" s="497" t="str">
        <f t="shared" si="13"/>
        <v/>
      </c>
      <c r="AS45" s="497" t="str">
        <f t="shared" si="14"/>
        <v/>
      </c>
      <c r="AT45" s="497" t="str">
        <f t="shared" si="15"/>
        <v/>
      </c>
      <c r="AU45" s="497" t="str">
        <f t="shared" si="16"/>
        <v/>
      </c>
      <c r="AV45" s="497" t="str">
        <f t="shared" si="17"/>
        <v/>
      </c>
      <c r="AW45" s="497" t="str">
        <f t="shared" si="18"/>
        <v/>
      </c>
      <c r="AX45" s="497" t="str">
        <f t="shared" si="19"/>
        <v/>
      </c>
      <c r="AY45" s="498" t="str">
        <f t="shared" si="20"/>
        <v/>
      </c>
      <c r="AZ45" s="499" t="str">
        <f>IF($AZ$28="X",IF(AQ45="",0,IF($B45="","",IF(AQ$28="X",IF(E45&gt;0,1,IF(Cover!$E$47="Weekly",IF(D45&gt;=40,1,0.5),IF(D45&gt;=80,1,0.5))),""))),"")</f>
        <v/>
      </c>
      <c r="BA45" s="499" t="str">
        <f>IF($BA$28="X",IF(AR45="",0,IF($B45="","",IF(AR$28="X",IF(I45&gt;0,1,IF(Cover!$E$47="Weekly",IF(H45&gt;=40,1,0.5),IF(H45&gt;=80,1,0.5))),""))),"")</f>
        <v/>
      </c>
      <c r="BB45" s="499" t="str">
        <f>IF($BB$28="X",IF(AS45="",0,IF($B45="","",IF(AS$28="X",IF(M45&gt;0,1,IF(Cover!$E$47="Weekly",IF(L45&gt;=40,1,0.5),IF(L45&gt;=80,1,0.5))),""))),"")</f>
        <v/>
      </c>
      <c r="BC45" s="499" t="str">
        <f>IF($BC$28="X",IF(AT45="",0,IF($B45="","",IF(AT$28="X",IF(Q45&gt;0,1,IF(Cover!$E$47="Weekly",IF(P45&gt;=40,1,0.5),IF(P45&gt;=80,1,0.5))),""))),"")</f>
        <v/>
      </c>
      <c r="BD45" s="499" t="str">
        <f>IF($BD$28="X",IF(AU45="",0,IF($B45="","",IF(AU$28="X",IF(U45&gt;0,1,IF(Cover!$E$47="Weekly",IF(T45&gt;=40,1,0.5),IF(T45&gt;=80,1,0.5))),""))),"")</f>
        <v/>
      </c>
      <c r="BE45" s="499" t="str">
        <f>IF($BE$28="X",IF(AV45="",0,IF($B45="","",IF(AV$28="X",IF(Y45&gt;0,1,IF(Cover!$E$47="Weekly",IF(X45&gt;=40,1,0.5),IF(X45&gt;=80,1,0.5))),""))),"")</f>
        <v/>
      </c>
      <c r="BF45" s="499" t="str">
        <f>IF($BF$28="X",IF(AW45="",0,IF($B45="","",IF(AW$28="X",IF(AC45&gt;0,1,IF(Cover!$E$47="Weekly",IF(AB45&gt;=40,1,0.5),IF(AB45&gt;=80,1,0.5))),""))),"")</f>
        <v/>
      </c>
      <c r="BG45" s="499" t="str">
        <f>IF($BG$28="X",IF(AX45="",0,IF($B45="","",IF(AX$28="X",IF(AG45&gt;0,1,IF(Cover!$E$47="Weekly",IF(AF45&gt;=40,1,0.5),IF(AF45&gt;=80,1,0.5))),""))),"")</f>
        <v/>
      </c>
      <c r="BH45" s="500" t="str">
        <f>IF($BH$28="X",IF(AY45="",0,IF($B45="","",IF(AY$28="X",IF(AK45&gt;0,1,IF(Cover!$E$47="Weekly",IF(AJ45&gt;=40,1,0.5),IF(AJ45&gt;=80,1,0.5))),""))),"")</f>
        <v/>
      </c>
      <c r="BI45" s="470" t="str">
        <f t="shared" si="21"/>
        <v/>
      </c>
      <c r="BJ45" s="469" t="str">
        <f t="shared" si="22"/>
        <v/>
      </c>
      <c r="BL45" s="632">
        <f>IF(BJ45=0,IF('STEP 2 EE Data'!K40="Yes",IF('STEP 2 EE Data'!C40="",1,IF('STEP 2 EE Data'!D40&gt;=40,1,0.5)),0),IF('STEP 2 EE Data'!K40="Yes",IF('STEP 2 EE Data'!C40="",IF(BJ45=0.5,0.5,0),IF('STEP 2 EE Data'!D40&gt;=40,IF(BJ45=0.5,0.5,0),0)),0))</f>
        <v>0</v>
      </c>
    </row>
    <row r="46" spans="1:64" ht="15.6" thickTop="1" thickBot="1" x14ac:dyDescent="0.35">
      <c r="A46" s="84" t="str">
        <f>IF('STEP 2 EE Data'!A41="","",'STEP 2 EE Data'!A41)</f>
        <v/>
      </c>
      <c r="B46" s="83" t="str">
        <f>IF('STEP 2 EE Data'!B41="","",'STEP 2 EE Data'!B41)</f>
        <v/>
      </c>
      <c r="C46" s="52"/>
      <c r="D46" s="51"/>
      <c r="E46" s="52"/>
      <c r="F46" s="371" t="str">
        <f t="shared" si="23"/>
        <v/>
      </c>
      <c r="G46" s="52"/>
      <c r="H46" s="51"/>
      <c r="I46" s="52"/>
      <c r="J46" s="560" t="str">
        <f t="shared" si="24"/>
        <v/>
      </c>
      <c r="K46" s="52"/>
      <c r="L46" s="51"/>
      <c r="M46" s="52"/>
      <c r="N46" s="560" t="str">
        <f t="shared" si="25"/>
        <v/>
      </c>
      <c r="O46" s="52"/>
      <c r="P46" s="51"/>
      <c r="Q46" s="52"/>
      <c r="R46" s="560" t="str">
        <f t="shared" si="6"/>
        <v/>
      </c>
      <c r="S46" s="52"/>
      <c r="T46" s="51"/>
      <c r="U46" s="52"/>
      <c r="V46" s="560" t="str">
        <f t="shared" si="7"/>
        <v/>
      </c>
      <c r="W46" s="52"/>
      <c r="X46" s="51"/>
      <c r="Y46" s="52"/>
      <c r="Z46" s="560" t="str">
        <f t="shared" si="8"/>
        <v/>
      </c>
      <c r="AA46" s="52"/>
      <c r="AB46" s="51"/>
      <c r="AC46" s="52"/>
      <c r="AD46" s="560" t="str">
        <f t="shared" si="9"/>
        <v/>
      </c>
      <c r="AE46" s="52"/>
      <c r="AF46" s="51"/>
      <c r="AG46" s="52"/>
      <c r="AH46" s="560" t="str">
        <f t="shared" si="10"/>
        <v/>
      </c>
      <c r="AI46" s="52"/>
      <c r="AJ46" s="51"/>
      <c r="AK46" s="52"/>
      <c r="AL46" s="446" t="str">
        <f t="shared" si="11"/>
        <v/>
      </c>
      <c r="AM46" s="504">
        <f>'STEP 2 EE Data'!AI41</f>
        <v>0</v>
      </c>
      <c r="AN46" s="82">
        <f>'STEP 2 EE Data'!AJ41</f>
        <v>0</v>
      </c>
      <c r="AO46" s="445" t="str">
        <f>'STEP 2 EE Data'!AK41</f>
        <v/>
      </c>
      <c r="AQ46" s="497" t="str">
        <f t="shared" si="12"/>
        <v/>
      </c>
      <c r="AR46" s="497" t="str">
        <f t="shared" si="13"/>
        <v/>
      </c>
      <c r="AS46" s="497" t="str">
        <f t="shared" si="14"/>
        <v/>
      </c>
      <c r="AT46" s="497" t="str">
        <f t="shared" si="15"/>
        <v/>
      </c>
      <c r="AU46" s="497" t="str">
        <f t="shared" si="16"/>
        <v/>
      </c>
      <c r="AV46" s="497" t="str">
        <f t="shared" si="17"/>
        <v/>
      </c>
      <c r="AW46" s="497" t="str">
        <f t="shared" si="18"/>
        <v/>
      </c>
      <c r="AX46" s="497" t="str">
        <f t="shared" si="19"/>
        <v/>
      </c>
      <c r="AY46" s="498" t="str">
        <f t="shared" si="20"/>
        <v/>
      </c>
      <c r="AZ46" s="499" t="str">
        <f>IF($AZ$28="X",IF(AQ46="",0,IF($B46="","",IF(AQ$28="X",IF(E46&gt;0,1,IF(Cover!$E$47="Weekly",IF(D46&gt;=40,1,0.5),IF(D46&gt;=80,1,0.5))),""))),"")</f>
        <v/>
      </c>
      <c r="BA46" s="499" t="str">
        <f>IF($BA$28="X",IF(AR46="",0,IF($B46="","",IF(AR$28="X",IF(I46&gt;0,1,IF(Cover!$E$47="Weekly",IF(H46&gt;=40,1,0.5),IF(H46&gt;=80,1,0.5))),""))),"")</f>
        <v/>
      </c>
      <c r="BB46" s="499" t="str">
        <f>IF($BB$28="X",IF(AS46="",0,IF($B46="","",IF(AS$28="X",IF(M46&gt;0,1,IF(Cover!$E$47="Weekly",IF(L46&gt;=40,1,0.5),IF(L46&gt;=80,1,0.5))),""))),"")</f>
        <v/>
      </c>
      <c r="BC46" s="499" t="str">
        <f>IF($BC$28="X",IF(AT46="",0,IF($B46="","",IF(AT$28="X",IF(Q46&gt;0,1,IF(Cover!$E$47="Weekly",IF(P46&gt;=40,1,0.5),IF(P46&gt;=80,1,0.5))),""))),"")</f>
        <v/>
      </c>
      <c r="BD46" s="499" t="str">
        <f>IF($BD$28="X",IF(AU46="",0,IF($B46="","",IF(AU$28="X",IF(U46&gt;0,1,IF(Cover!$E$47="Weekly",IF(T46&gt;=40,1,0.5),IF(T46&gt;=80,1,0.5))),""))),"")</f>
        <v/>
      </c>
      <c r="BE46" s="499" t="str">
        <f>IF($BE$28="X",IF(AV46="",0,IF($B46="","",IF(AV$28="X",IF(Y46&gt;0,1,IF(Cover!$E$47="Weekly",IF(X46&gt;=40,1,0.5),IF(X46&gt;=80,1,0.5))),""))),"")</f>
        <v/>
      </c>
      <c r="BF46" s="499" t="str">
        <f>IF($BF$28="X",IF(AW46="",0,IF($B46="","",IF(AW$28="X",IF(AC46&gt;0,1,IF(Cover!$E$47="Weekly",IF(AB46&gt;=40,1,0.5),IF(AB46&gt;=80,1,0.5))),""))),"")</f>
        <v/>
      </c>
      <c r="BG46" s="499" t="str">
        <f>IF($BG$28="X",IF(AX46="",0,IF($B46="","",IF(AX$28="X",IF(AG46&gt;0,1,IF(Cover!$E$47="Weekly",IF(AF46&gt;=40,1,0.5),IF(AF46&gt;=80,1,0.5))),""))),"")</f>
        <v/>
      </c>
      <c r="BH46" s="500" t="str">
        <f>IF($BH$28="X",IF(AY46="",0,IF($B46="","",IF(AY$28="X",IF(AK46&gt;0,1,IF(Cover!$E$47="Weekly",IF(AJ46&gt;=40,1,0.5),IF(AJ46&gt;=80,1,0.5))),""))),"")</f>
        <v/>
      </c>
      <c r="BI46" s="470" t="str">
        <f t="shared" si="21"/>
        <v/>
      </c>
      <c r="BJ46" s="469" t="str">
        <f t="shared" si="22"/>
        <v/>
      </c>
      <c r="BL46" s="632">
        <f>IF(BJ46=0,IF('STEP 2 EE Data'!K41="Yes",IF('STEP 2 EE Data'!C41="",1,IF('STEP 2 EE Data'!D41&gt;=40,1,0.5)),0),IF('STEP 2 EE Data'!K41="Yes",IF('STEP 2 EE Data'!C41="",IF(BJ46=0.5,0.5,0),IF('STEP 2 EE Data'!D41&gt;=40,IF(BJ46=0.5,0.5,0),0)),0))</f>
        <v>0</v>
      </c>
    </row>
    <row r="47" spans="1:64" ht="15.6" thickTop="1" thickBot="1" x14ac:dyDescent="0.35">
      <c r="A47" s="84" t="str">
        <f>IF('STEP 2 EE Data'!A42="","",'STEP 2 EE Data'!A42)</f>
        <v/>
      </c>
      <c r="B47" s="83" t="str">
        <f>IF('STEP 2 EE Data'!B42="","",'STEP 2 EE Data'!B42)</f>
        <v/>
      </c>
      <c r="C47" s="52"/>
      <c r="D47" s="51"/>
      <c r="E47" s="52"/>
      <c r="F47" s="371" t="str">
        <f t="shared" si="23"/>
        <v/>
      </c>
      <c r="G47" s="52"/>
      <c r="H47" s="51"/>
      <c r="I47" s="52"/>
      <c r="J47" s="560" t="str">
        <f t="shared" si="24"/>
        <v/>
      </c>
      <c r="K47" s="52"/>
      <c r="L47" s="51"/>
      <c r="M47" s="52"/>
      <c r="N47" s="560" t="str">
        <f t="shared" si="25"/>
        <v/>
      </c>
      <c r="O47" s="52"/>
      <c r="P47" s="51"/>
      <c r="Q47" s="52"/>
      <c r="R47" s="560" t="str">
        <f t="shared" si="6"/>
        <v/>
      </c>
      <c r="S47" s="52"/>
      <c r="T47" s="51"/>
      <c r="U47" s="52"/>
      <c r="V47" s="560" t="str">
        <f t="shared" si="7"/>
        <v/>
      </c>
      <c r="W47" s="52"/>
      <c r="X47" s="51"/>
      <c r="Y47" s="52"/>
      <c r="Z47" s="560" t="str">
        <f t="shared" si="8"/>
        <v/>
      </c>
      <c r="AA47" s="52"/>
      <c r="AB47" s="51"/>
      <c r="AC47" s="52"/>
      <c r="AD47" s="560" t="str">
        <f t="shared" si="9"/>
        <v/>
      </c>
      <c r="AE47" s="52"/>
      <c r="AF47" s="51"/>
      <c r="AG47" s="52"/>
      <c r="AH47" s="560" t="str">
        <f t="shared" si="10"/>
        <v/>
      </c>
      <c r="AI47" s="52"/>
      <c r="AJ47" s="51"/>
      <c r="AK47" s="52"/>
      <c r="AL47" s="446" t="str">
        <f t="shared" si="11"/>
        <v/>
      </c>
      <c r="AM47" s="504">
        <f>'STEP 2 EE Data'!AI42</f>
        <v>0</v>
      </c>
      <c r="AN47" s="82">
        <f>'STEP 2 EE Data'!AJ42</f>
        <v>0</v>
      </c>
      <c r="AO47" s="445" t="str">
        <f>'STEP 2 EE Data'!AK42</f>
        <v/>
      </c>
      <c r="AQ47" s="497" t="str">
        <f t="shared" si="12"/>
        <v/>
      </c>
      <c r="AR47" s="497" t="str">
        <f t="shared" si="13"/>
        <v/>
      </c>
      <c r="AS47" s="497" t="str">
        <f t="shared" si="14"/>
        <v/>
      </c>
      <c r="AT47" s="497" t="str">
        <f t="shared" si="15"/>
        <v/>
      </c>
      <c r="AU47" s="497" t="str">
        <f t="shared" si="16"/>
        <v/>
      </c>
      <c r="AV47" s="497" t="str">
        <f t="shared" si="17"/>
        <v/>
      </c>
      <c r="AW47" s="497" t="str">
        <f t="shared" si="18"/>
        <v/>
      </c>
      <c r="AX47" s="497" t="str">
        <f t="shared" si="19"/>
        <v/>
      </c>
      <c r="AY47" s="498" t="str">
        <f t="shared" si="20"/>
        <v/>
      </c>
      <c r="AZ47" s="499" t="str">
        <f>IF($AZ$28="X",IF(AQ47="",0,IF($B47="","",IF(AQ$28="X",IF(E47&gt;0,1,IF(Cover!$E$47="Weekly",IF(D47&gt;=40,1,0.5),IF(D47&gt;=80,1,0.5))),""))),"")</f>
        <v/>
      </c>
      <c r="BA47" s="499" t="str">
        <f>IF($BA$28="X",IF(AR47="",0,IF($B47="","",IF(AR$28="X",IF(I47&gt;0,1,IF(Cover!$E$47="Weekly",IF(H47&gt;=40,1,0.5),IF(H47&gt;=80,1,0.5))),""))),"")</f>
        <v/>
      </c>
      <c r="BB47" s="499" t="str">
        <f>IF($BB$28="X",IF(AS47="",0,IF($B47="","",IF(AS$28="X",IF(M47&gt;0,1,IF(Cover!$E$47="Weekly",IF(L47&gt;=40,1,0.5),IF(L47&gt;=80,1,0.5))),""))),"")</f>
        <v/>
      </c>
      <c r="BC47" s="499" t="str">
        <f>IF($BC$28="X",IF(AT47="",0,IF($B47="","",IF(AT$28="X",IF(Q47&gt;0,1,IF(Cover!$E$47="Weekly",IF(P47&gt;=40,1,0.5),IF(P47&gt;=80,1,0.5))),""))),"")</f>
        <v/>
      </c>
      <c r="BD47" s="499" t="str">
        <f>IF($BD$28="X",IF(AU47="",0,IF($B47="","",IF(AU$28="X",IF(U47&gt;0,1,IF(Cover!$E$47="Weekly",IF(T47&gt;=40,1,0.5),IF(T47&gt;=80,1,0.5))),""))),"")</f>
        <v/>
      </c>
      <c r="BE47" s="499" t="str">
        <f>IF($BE$28="X",IF(AV47="",0,IF($B47="","",IF(AV$28="X",IF(Y47&gt;0,1,IF(Cover!$E$47="Weekly",IF(X47&gt;=40,1,0.5),IF(X47&gt;=80,1,0.5))),""))),"")</f>
        <v/>
      </c>
      <c r="BF47" s="499" t="str">
        <f>IF($BF$28="X",IF(AW47="",0,IF($B47="","",IF(AW$28="X",IF(AC47&gt;0,1,IF(Cover!$E$47="Weekly",IF(AB47&gt;=40,1,0.5),IF(AB47&gt;=80,1,0.5))),""))),"")</f>
        <v/>
      </c>
      <c r="BG47" s="499" t="str">
        <f>IF($BG$28="X",IF(AX47="",0,IF($B47="","",IF(AX$28="X",IF(AG47&gt;0,1,IF(Cover!$E$47="Weekly",IF(AF47&gt;=40,1,0.5),IF(AF47&gt;=80,1,0.5))),""))),"")</f>
        <v/>
      </c>
      <c r="BH47" s="500" t="str">
        <f>IF($BH$28="X",IF(AY47="",0,IF($B47="","",IF(AY$28="X",IF(AK47&gt;0,1,IF(Cover!$E$47="Weekly",IF(AJ47&gt;=40,1,0.5),IF(AJ47&gt;=80,1,0.5))),""))),"")</f>
        <v/>
      </c>
      <c r="BI47" s="470" t="str">
        <f t="shared" si="21"/>
        <v/>
      </c>
      <c r="BJ47" s="469" t="str">
        <f t="shared" si="22"/>
        <v/>
      </c>
      <c r="BL47" s="632">
        <f>IF(BJ47=0,IF('STEP 2 EE Data'!K42="Yes",IF('STEP 2 EE Data'!C42="",1,IF('STEP 2 EE Data'!D42&gt;=40,1,0.5)),0),IF('STEP 2 EE Data'!K42="Yes",IF('STEP 2 EE Data'!C42="",IF(BJ47=0.5,0.5,0),IF('STEP 2 EE Data'!D42&gt;=40,IF(BJ47=0.5,0.5,0),0)),0))</f>
        <v>0</v>
      </c>
    </row>
    <row r="48" spans="1:64" ht="15.6" thickTop="1" thickBot="1" x14ac:dyDescent="0.35">
      <c r="A48" s="84" t="str">
        <f>IF('STEP 2 EE Data'!A43="","",'STEP 2 EE Data'!A43)</f>
        <v/>
      </c>
      <c r="B48" s="83" t="str">
        <f>IF('STEP 2 EE Data'!B43="","",'STEP 2 EE Data'!B43)</f>
        <v/>
      </c>
      <c r="C48" s="52"/>
      <c r="D48" s="51"/>
      <c r="E48" s="52"/>
      <c r="F48" s="371" t="str">
        <f t="shared" si="23"/>
        <v/>
      </c>
      <c r="G48" s="52"/>
      <c r="H48" s="51"/>
      <c r="I48" s="52"/>
      <c r="J48" s="560" t="str">
        <f t="shared" si="24"/>
        <v/>
      </c>
      <c r="K48" s="52"/>
      <c r="L48" s="51"/>
      <c r="M48" s="52"/>
      <c r="N48" s="560" t="str">
        <f t="shared" si="25"/>
        <v/>
      </c>
      <c r="O48" s="52"/>
      <c r="P48" s="51"/>
      <c r="Q48" s="52"/>
      <c r="R48" s="560" t="str">
        <f t="shared" si="6"/>
        <v/>
      </c>
      <c r="S48" s="52"/>
      <c r="T48" s="51"/>
      <c r="U48" s="52"/>
      <c r="V48" s="560" t="str">
        <f t="shared" si="7"/>
        <v/>
      </c>
      <c r="W48" s="52"/>
      <c r="X48" s="51"/>
      <c r="Y48" s="52"/>
      <c r="Z48" s="560" t="str">
        <f t="shared" si="8"/>
        <v/>
      </c>
      <c r="AA48" s="52"/>
      <c r="AB48" s="51"/>
      <c r="AC48" s="52"/>
      <c r="AD48" s="560" t="str">
        <f t="shared" si="9"/>
        <v/>
      </c>
      <c r="AE48" s="52"/>
      <c r="AF48" s="51"/>
      <c r="AG48" s="52"/>
      <c r="AH48" s="560" t="str">
        <f t="shared" si="10"/>
        <v/>
      </c>
      <c r="AI48" s="52"/>
      <c r="AJ48" s="51"/>
      <c r="AK48" s="52"/>
      <c r="AL48" s="446" t="str">
        <f t="shared" si="11"/>
        <v/>
      </c>
      <c r="AM48" s="504">
        <f>'STEP 2 EE Data'!AI43</f>
        <v>0</v>
      </c>
      <c r="AN48" s="82">
        <f>'STEP 2 EE Data'!AJ43</f>
        <v>0</v>
      </c>
      <c r="AO48" s="445" t="str">
        <f>'STEP 2 EE Data'!AK43</f>
        <v/>
      </c>
      <c r="AQ48" s="497" t="str">
        <f t="shared" si="12"/>
        <v/>
      </c>
      <c r="AR48" s="497" t="str">
        <f t="shared" si="13"/>
        <v/>
      </c>
      <c r="AS48" s="497" t="str">
        <f t="shared" si="14"/>
        <v/>
      </c>
      <c r="AT48" s="497" t="str">
        <f t="shared" si="15"/>
        <v/>
      </c>
      <c r="AU48" s="497" t="str">
        <f t="shared" si="16"/>
        <v/>
      </c>
      <c r="AV48" s="497" t="str">
        <f t="shared" si="17"/>
        <v/>
      </c>
      <c r="AW48" s="497" t="str">
        <f t="shared" si="18"/>
        <v/>
      </c>
      <c r="AX48" s="497" t="str">
        <f t="shared" si="19"/>
        <v/>
      </c>
      <c r="AY48" s="498" t="str">
        <f t="shared" si="20"/>
        <v/>
      </c>
      <c r="AZ48" s="499" t="str">
        <f>IF($AZ$28="X",IF(AQ48="",0,IF($B48="","",IF(AQ$28="X",IF(E48&gt;0,1,IF(Cover!$E$47="Weekly",IF(D48&gt;=40,1,0.5),IF(D48&gt;=80,1,0.5))),""))),"")</f>
        <v/>
      </c>
      <c r="BA48" s="499" t="str">
        <f>IF($BA$28="X",IF(AR48="",0,IF($B48="","",IF(AR$28="X",IF(I48&gt;0,1,IF(Cover!$E$47="Weekly",IF(H48&gt;=40,1,0.5),IF(H48&gt;=80,1,0.5))),""))),"")</f>
        <v/>
      </c>
      <c r="BB48" s="499" t="str">
        <f>IF($BB$28="X",IF(AS48="",0,IF($B48="","",IF(AS$28="X",IF(M48&gt;0,1,IF(Cover!$E$47="Weekly",IF(L48&gt;=40,1,0.5),IF(L48&gt;=80,1,0.5))),""))),"")</f>
        <v/>
      </c>
      <c r="BC48" s="499" t="str">
        <f>IF($BC$28="X",IF(AT48="",0,IF($B48="","",IF(AT$28="X",IF(Q48&gt;0,1,IF(Cover!$E$47="Weekly",IF(P48&gt;=40,1,0.5),IF(P48&gt;=80,1,0.5))),""))),"")</f>
        <v/>
      </c>
      <c r="BD48" s="499" t="str">
        <f>IF($BD$28="X",IF(AU48="",0,IF($B48="","",IF(AU$28="X",IF(U48&gt;0,1,IF(Cover!$E$47="Weekly",IF(T48&gt;=40,1,0.5),IF(T48&gt;=80,1,0.5))),""))),"")</f>
        <v/>
      </c>
      <c r="BE48" s="499" t="str">
        <f>IF($BE$28="X",IF(AV48="",0,IF($B48="","",IF(AV$28="X",IF(Y48&gt;0,1,IF(Cover!$E$47="Weekly",IF(X48&gt;=40,1,0.5),IF(X48&gt;=80,1,0.5))),""))),"")</f>
        <v/>
      </c>
      <c r="BF48" s="499" t="str">
        <f>IF($BF$28="X",IF(AW48="",0,IF($B48="","",IF(AW$28="X",IF(AC48&gt;0,1,IF(Cover!$E$47="Weekly",IF(AB48&gt;=40,1,0.5),IF(AB48&gt;=80,1,0.5))),""))),"")</f>
        <v/>
      </c>
      <c r="BG48" s="499" t="str">
        <f>IF($BG$28="X",IF(AX48="",0,IF($B48="","",IF(AX$28="X",IF(AG48&gt;0,1,IF(Cover!$E$47="Weekly",IF(AF48&gt;=40,1,0.5),IF(AF48&gt;=80,1,0.5))),""))),"")</f>
        <v/>
      </c>
      <c r="BH48" s="500" t="str">
        <f>IF($BH$28="X",IF(AY48="",0,IF($B48="","",IF(AY$28="X",IF(AK48&gt;0,1,IF(Cover!$E$47="Weekly",IF(AJ48&gt;=40,1,0.5),IF(AJ48&gt;=80,1,0.5))),""))),"")</f>
        <v/>
      </c>
      <c r="BI48" s="470" t="str">
        <f t="shared" si="21"/>
        <v/>
      </c>
      <c r="BJ48" s="469" t="str">
        <f t="shared" si="22"/>
        <v/>
      </c>
      <c r="BL48" s="632">
        <f>IF(BJ48=0,IF('STEP 2 EE Data'!K43="Yes",IF('STEP 2 EE Data'!C43="",1,IF('STEP 2 EE Data'!D43&gt;=40,1,0.5)),0),IF('STEP 2 EE Data'!K43="Yes",IF('STEP 2 EE Data'!C43="",IF(BJ48=0.5,0.5,0),IF('STEP 2 EE Data'!D43&gt;=40,IF(BJ48=0.5,0.5,0),0)),0))</f>
        <v>0</v>
      </c>
    </row>
    <row r="49" spans="1:64" ht="15.6" thickTop="1" thickBot="1" x14ac:dyDescent="0.35">
      <c r="A49" s="84" t="str">
        <f>IF('STEP 2 EE Data'!A44="","",'STEP 2 EE Data'!A44)</f>
        <v/>
      </c>
      <c r="B49" s="83" t="str">
        <f>IF('STEP 2 EE Data'!B44="","",'STEP 2 EE Data'!B44)</f>
        <v/>
      </c>
      <c r="C49" s="52"/>
      <c r="D49" s="51"/>
      <c r="E49" s="52"/>
      <c r="F49" s="371" t="str">
        <f t="shared" si="23"/>
        <v/>
      </c>
      <c r="G49" s="52"/>
      <c r="H49" s="51"/>
      <c r="I49" s="52"/>
      <c r="J49" s="560" t="str">
        <f t="shared" si="24"/>
        <v/>
      </c>
      <c r="K49" s="52"/>
      <c r="L49" s="51"/>
      <c r="M49" s="52"/>
      <c r="N49" s="560" t="str">
        <f t="shared" si="25"/>
        <v/>
      </c>
      <c r="O49" s="52"/>
      <c r="P49" s="51"/>
      <c r="Q49" s="52"/>
      <c r="R49" s="560" t="str">
        <f t="shared" si="6"/>
        <v/>
      </c>
      <c r="S49" s="52"/>
      <c r="T49" s="51"/>
      <c r="U49" s="52"/>
      <c r="V49" s="560" t="str">
        <f t="shared" si="7"/>
        <v/>
      </c>
      <c r="W49" s="52"/>
      <c r="X49" s="51"/>
      <c r="Y49" s="52"/>
      <c r="Z49" s="560" t="str">
        <f t="shared" si="8"/>
        <v/>
      </c>
      <c r="AA49" s="52"/>
      <c r="AB49" s="51"/>
      <c r="AC49" s="52"/>
      <c r="AD49" s="560" t="str">
        <f t="shared" si="9"/>
        <v/>
      </c>
      <c r="AE49" s="52"/>
      <c r="AF49" s="51"/>
      <c r="AG49" s="52"/>
      <c r="AH49" s="560" t="str">
        <f t="shared" si="10"/>
        <v/>
      </c>
      <c r="AI49" s="52"/>
      <c r="AJ49" s="51"/>
      <c r="AK49" s="52"/>
      <c r="AL49" s="446" t="str">
        <f t="shared" si="11"/>
        <v/>
      </c>
      <c r="AM49" s="504">
        <f>'STEP 2 EE Data'!AI44</f>
        <v>0</v>
      </c>
      <c r="AN49" s="82">
        <f>'STEP 2 EE Data'!AJ44</f>
        <v>0</v>
      </c>
      <c r="AO49" s="445" t="str">
        <f>'STEP 2 EE Data'!AK44</f>
        <v/>
      </c>
      <c r="AQ49" s="497" t="str">
        <f t="shared" si="12"/>
        <v/>
      </c>
      <c r="AR49" s="497" t="str">
        <f t="shared" si="13"/>
        <v/>
      </c>
      <c r="AS49" s="497" t="str">
        <f t="shared" si="14"/>
        <v/>
      </c>
      <c r="AT49" s="497" t="str">
        <f t="shared" si="15"/>
        <v/>
      </c>
      <c r="AU49" s="497" t="str">
        <f t="shared" si="16"/>
        <v/>
      </c>
      <c r="AV49" s="497" t="str">
        <f t="shared" si="17"/>
        <v/>
      </c>
      <c r="AW49" s="497" t="str">
        <f t="shared" si="18"/>
        <v/>
      </c>
      <c r="AX49" s="497" t="str">
        <f t="shared" si="19"/>
        <v/>
      </c>
      <c r="AY49" s="498" t="str">
        <f t="shared" si="20"/>
        <v/>
      </c>
      <c r="AZ49" s="499" t="str">
        <f>IF($AZ$28="X",IF(AQ49="",0,IF($B49="","",IF(AQ$28="X",IF(E49&gt;0,1,IF(Cover!$E$47="Weekly",IF(D49&gt;=40,1,0.5),IF(D49&gt;=80,1,0.5))),""))),"")</f>
        <v/>
      </c>
      <c r="BA49" s="499" t="str">
        <f>IF($BA$28="X",IF(AR49="",0,IF($B49="","",IF(AR$28="X",IF(I49&gt;0,1,IF(Cover!$E$47="Weekly",IF(H49&gt;=40,1,0.5),IF(H49&gt;=80,1,0.5))),""))),"")</f>
        <v/>
      </c>
      <c r="BB49" s="499" t="str">
        <f>IF($BB$28="X",IF(AS49="",0,IF($B49="","",IF(AS$28="X",IF(M49&gt;0,1,IF(Cover!$E$47="Weekly",IF(L49&gt;=40,1,0.5),IF(L49&gt;=80,1,0.5))),""))),"")</f>
        <v/>
      </c>
      <c r="BC49" s="499" t="str">
        <f>IF($BC$28="X",IF(AT49="",0,IF($B49="","",IF(AT$28="X",IF(Q49&gt;0,1,IF(Cover!$E$47="Weekly",IF(P49&gt;=40,1,0.5),IF(P49&gt;=80,1,0.5))),""))),"")</f>
        <v/>
      </c>
      <c r="BD49" s="499" t="str">
        <f>IF($BD$28="X",IF(AU49="",0,IF($B49="","",IF(AU$28="X",IF(U49&gt;0,1,IF(Cover!$E$47="Weekly",IF(T49&gt;=40,1,0.5),IF(T49&gt;=80,1,0.5))),""))),"")</f>
        <v/>
      </c>
      <c r="BE49" s="499" t="str">
        <f>IF($BE$28="X",IF(AV49="",0,IF($B49="","",IF(AV$28="X",IF(Y49&gt;0,1,IF(Cover!$E$47="Weekly",IF(X49&gt;=40,1,0.5),IF(X49&gt;=80,1,0.5))),""))),"")</f>
        <v/>
      </c>
      <c r="BF49" s="499" t="str">
        <f>IF($BF$28="X",IF(AW49="",0,IF($B49="","",IF(AW$28="X",IF(AC49&gt;0,1,IF(Cover!$E$47="Weekly",IF(AB49&gt;=40,1,0.5),IF(AB49&gt;=80,1,0.5))),""))),"")</f>
        <v/>
      </c>
      <c r="BG49" s="499" t="str">
        <f>IF($BG$28="X",IF(AX49="",0,IF($B49="","",IF(AX$28="X",IF(AG49&gt;0,1,IF(Cover!$E$47="Weekly",IF(AF49&gt;=40,1,0.5),IF(AF49&gt;=80,1,0.5))),""))),"")</f>
        <v/>
      </c>
      <c r="BH49" s="500" t="str">
        <f>IF($BH$28="X",IF(AY49="",0,IF($B49="","",IF(AY$28="X",IF(AK49&gt;0,1,IF(Cover!$E$47="Weekly",IF(AJ49&gt;=40,1,0.5),IF(AJ49&gt;=80,1,0.5))),""))),"")</f>
        <v/>
      </c>
      <c r="BI49" s="470" t="str">
        <f t="shared" si="21"/>
        <v/>
      </c>
      <c r="BJ49" s="469" t="str">
        <f t="shared" si="22"/>
        <v/>
      </c>
      <c r="BL49" s="632">
        <f>IF(BJ49=0,IF('STEP 2 EE Data'!K44="Yes",IF('STEP 2 EE Data'!C44="",1,IF('STEP 2 EE Data'!D44&gt;=40,1,0.5)),0),IF('STEP 2 EE Data'!K44="Yes",IF('STEP 2 EE Data'!C44="",IF(BJ49=0.5,0.5,0),IF('STEP 2 EE Data'!D44&gt;=40,IF(BJ49=0.5,0.5,0),0)),0))</f>
        <v>0</v>
      </c>
    </row>
    <row r="50" spans="1:64" ht="15.6" thickTop="1" thickBot="1" x14ac:dyDescent="0.35">
      <c r="A50" s="84" t="str">
        <f>IF('STEP 2 EE Data'!A45="","",'STEP 2 EE Data'!A45)</f>
        <v/>
      </c>
      <c r="B50" s="83" t="str">
        <f>IF('STEP 2 EE Data'!B45="","",'STEP 2 EE Data'!B45)</f>
        <v/>
      </c>
      <c r="C50" s="52"/>
      <c r="D50" s="51"/>
      <c r="E50" s="52"/>
      <c r="F50" s="371" t="str">
        <f t="shared" si="23"/>
        <v/>
      </c>
      <c r="G50" s="52"/>
      <c r="H50" s="51"/>
      <c r="I50" s="52"/>
      <c r="J50" s="560" t="str">
        <f t="shared" si="24"/>
        <v/>
      </c>
      <c r="K50" s="52"/>
      <c r="L50" s="51"/>
      <c r="M50" s="52"/>
      <c r="N50" s="560" t="str">
        <f t="shared" si="25"/>
        <v/>
      </c>
      <c r="O50" s="52"/>
      <c r="P50" s="51"/>
      <c r="Q50" s="52"/>
      <c r="R50" s="560" t="str">
        <f t="shared" si="6"/>
        <v/>
      </c>
      <c r="S50" s="52"/>
      <c r="T50" s="51"/>
      <c r="U50" s="52"/>
      <c r="V50" s="560" t="str">
        <f t="shared" si="7"/>
        <v/>
      </c>
      <c r="W50" s="52"/>
      <c r="X50" s="51"/>
      <c r="Y50" s="52"/>
      <c r="Z50" s="560" t="str">
        <f t="shared" si="8"/>
        <v/>
      </c>
      <c r="AA50" s="52"/>
      <c r="AB50" s="51"/>
      <c r="AC50" s="52"/>
      <c r="AD50" s="560" t="str">
        <f t="shared" si="9"/>
        <v/>
      </c>
      <c r="AE50" s="52"/>
      <c r="AF50" s="51"/>
      <c r="AG50" s="52"/>
      <c r="AH50" s="560" t="str">
        <f t="shared" si="10"/>
        <v/>
      </c>
      <c r="AI50" s="52"/>
      <c r="AJ50" s="51"/>
      <c r="AK50" s="52"/>
      <c r="AL50" s="446" t="str">
        <f t="shared" si="11"/>
        <v/>
      </c>
      <c r="AM50" s="504">
        <f>'STEP 2 EE Data'!AI45</f>
        <v>0</v>
      </c>
      <c r="AN50" s="82">
        <f>'STEP 2 EE Data'!AJ45</f>
        <v>0</v>
      </c>
      <c r="AO50" s="445" t="str">
        <f>'STEP 2 EE Data'!AK45</f>
        <v/>
      </c>
      <c r="AQ50" s="497" t="str">
        <f t="shared" si="12"/>
        <v/>
      </c>
      <c r="AR50" s="497" t="str">
        <f t="shared" si="13"/>
        <v/>
      </c>
      <c r="AS50" s="497" t="str">
        <f t="shared" si="14"/>
        <v/>
      </c>
      <c r="AT50" s="497" t="str">
        <f t="shared" si="15"/>
        <v/>
      </c>
      <c r="AU50" s="497" t="str">
        <f t="shared" si="16"/>
        <v/>
      </c>
      <c r="AV50" s="497" t="str">
        <f t="shared" si="17"/>
        <v/>
      </c>
      <c r="AW50" s="497" t="str">
        <f t="shared" si="18"/>
        <v/>
      </c>
      <c r="AX50" s="497" t="str">
        <f t="shared" si="19"/>
        <v/>
      </c>
      <c r="AY50" s="498" t="str">
        <f t="shared" si="20"/>
        <v/>
      </c>
      <c r="AZ50" s="499" t="str">
        <f>IF($AZ$28="X",IF(AQ50="",0,IF($B50="","",IF(AQ$28="X",IF(E50&gt;0,1,IF(Cover!$E$47="Weekly",IF(D50&gt;=40,1,0.5),IF(D50&gt;=80,1,0.5))),""))),"")</f>
        <v/>
      </c>
      <c r="BA50" s="499" t="str">
        <f>IF($BA$28="X",IF(AR50="",0,IF($B50="","",IF(AR$28="X",IF(I50&gt;0,1,IF(Cover!$E$47="Weekly",IF(H50&gt;=40,1,0.5),IF(H50&gt;=80,1,0.5))),""))),"")</f>
        <v/>
      </c>
      <c r="BB50" s="499" t="str">
        <f>IF($BB$28="X",IF(AS50="",0,IF($B50="","",IF(AS$28="X",IF(M50&gt;0,1,IF(Cover!$E$47="Weekly",IF(L50&gt;=40,1,0.5),IF(L50&gt;=80,1,0.5))),""))),"")</f>
        <v/>
      </c>
      <c r="BC50" s="499" t="str">
        <f>IF($BC$28="X",IF(AT50="",0,IF($B50="","",IF(AT$28="X",IF(Q50&gt;0,1,IF(Cover!$E$47="Weekly",IF(P50&gt;=40,1,0.5),IF(P50&gt;=80,1,0.5))),""))),"")</f>
        <v/>
      </c>
      <c r="BD50" s="499" t="str">
        <f>IF($BD$28="X",IF(AU50="",0,IF($B50="","",IF(AU$28="X",IF(U50&gt;0,1,IF(Cover!$E$47="Weekly",IF(T50&gt;=40,1,0.5),IF(T50&gt;=80,1,0.5))),""))),"")</f>
        <v/>
      </c>
      <c r="BE50" s="499" t="str">
        <f>IF($BE$28="X",IF(AV50="",0,IF($B50="","",IF(AV$28="X",IF(Y50&gt;0,1,IF(Cover!$E$47="Weekly",IF(X50&gt;=40,1,0.5),IF(X50&gt;=80,1,0.5))),""))),"")</f>
        <v/>
      </c>
      <c r="BF50" s="499" t="str">
        <f>IF($BF$28="X",IF(AW50="",0,IF($B50="","",IF(AW$28="X",IF(AC50&gt;0,1,IF(Cover!$E$47="Weekly",IF(AB50&gt;=40,1,0.5),IF(AB50&gt;=80,1,0.5))),""))),"")</f>
        <v/>
      </c>
      <c r="BG50" s="499" t="str">
        <f>IF($BG$28="X",IF(AX50="",0,IF($B50="","",IF(AX$28="X",IF(AG50&gt;0,1,IF(Cover!$E$47="Weekly",IF(AF50&gt;=40,1,0.5),IF(AF50&gt;=80,1,0.5))),""))),"")</f>
        <v/>
      </c>
      <c r="BH50" s="500" t="str">
        <f>IF($BH$28="X",IF(AY50="",0,IF($B50="","",IF(AY$28="X",IF(AK50&gt;0,1,IF(Cover!$E$47="Weekly",IF(AJ50&gt;=40,1,0.5),IF(AJ50&gt;=80,1,0.5))),""))),"")</f>
        <v/>
      </c>
      <c r="BI50" s="470" t="str">
        <f t="shared" si="21"/>
        <v/>
      </c>
      <c r="BJ50" s="469" t="str">
        <f t="shared" si="22"/>
        <v/>
      </c>
      <c r="BL50" s="632">
        <f>IF(BJ50=0,IF('STEP 2 EE Data'!K45="Yes",IF('STEP 2 EE Data'!C45="",1,IF('STEP 2 EE Data'!D45&gt;=40,1,0.5)),0),IF('STEP 2 EE Data'!K45="Yes",IF('STEP 2 EE Data'!C45="",IF(BJ50=0.5,0.5,0),IF('STEP 2 EE Data'!D45&gt;=40,IF(BJ50=0.5,0.5,0),0)),0))</f>
        <v>0</v>
      </c>
    </row>
    <row r="51" spans="1:64" ht="15.6" thickTop="1" thickBot="1" x14ac:dyDescent="0.35">
      <c r="A51" s="84" t="str">
        <f>IF('STEP 2 EE Data'!A46="","",'STEP 2 EE Data'!A46)</f>
        <v/>
      </c>
      <c r="B51" s="83" t="str">
        <f>IF('STEP 2 EE Data'!B46="","",'STEP 2 EE Data'!B46)</f>
        <v/>
      </c>
      <c r="C51" s="52"/>
      <c r="D51" s="51"/>
      <c r="E51" s="52"/>
      <c r="F51" s="371" t="str">
        <f t="shared" si="23"/>
        <v/>
      </c>
      <c r="G51" s="52"/>
      <c r="H51" s="51"/>
      <c r="I51" s="52"/>
      <c r="J51" s="560" t="str">
        <f t="shared" si="24"/>
        <v/>
      </c>
      <c r="K51" s="52"/>
      <c r="L51" s="51"/>
      <c r="M51" s="52"/>
      <c r="N51" s="560" t="str">
        <f t="shared" si="25"/>
        <v/>
      </c>
      <c r="O51" s="52"/>
      <c r="P51" s="51"/>
      <c r="Q51" s="52"/>
      <c r="R51" s="560" t="str">
        <f t="shared" si="6"/>
        <v/>
      </c>
      <c r="S51" s="52"/>
      <c r="T51" s="51"/>
      <c r="U51" s="52"/>
      <c r="V51" s="560" t="str">
        <f t="shared" si="7"/>
        <v/>
      </c>
      <c r="W51" s="52"/>
      <c r="X51" s="51"/>
      <c r="Y51" s="52"/>
      <c r="Z51" s="560" t="str">
        <f t="shared" si="8"/>
        <v/>
      </c>
      <c r="AA51" s="52"/>
      <c r="AB51" s="51"/>
      <c r="AC51" s="52"/>
      <c r="AD51" s="560" t="str">
        <f t="shared" si="9"/>
        <v/>
      </c>
      <c r="AE51" s="52"/>
      <c r="AF51" s="51"/>
      <c r="AG51" s="52"/>
      <c r="AH51" s="560" t="str">
        <f t="shared" si="10"/>
        <v/>
      </c>
      <c r="AI51" s="52"/>
      <c r="AJ51" s="51"/>
      <c r="AK51" s="52"/>
      <c r="AL51" s="446" t="str">
        <f t="shared" si="11"/>
        <v/>
      </c>
      <c r="AM51" s="504">
        <f>'STEP 2 EE Data'!AI46</f>
        <v>0</v>
      </c>
      <c r="AN51" s="82">
        <f>'STEP 2 EE Data'!AJ46</f>
        <v>0</v>
      </c>
      <c r="AO51" s="445" t="str">
        <f>'STEP 2 EE Data'!AK46</f>
        <v/>
      </c>
      <c r="AQ51" s="497" t="str">
        <f t="shared" si="12"/>
        <v/>
      </c>
      <c r="AR51" s="497" t="str">
        <f t="shared" si="13"/>
        <v/>
      </c>
      <c r="AS51" s="497" t="str">
        <f t="shared" si="14"/>
        <v/>
      </c>
      <c r="AT51" s="497" t="str">
        <f t="shared" si="15"/>
        <v/>
      </c>
      <c r="AU51" s="497" t="str">
        <f t="shared" si="16"/>
        <v/>
      </c>
      <c r="AV51" s="497" t="str">
        <f t="shared" si="17"/>
        <v/>
      </c>
      <c r="AW51" s="497" t="str">
        <f t="shared" si="18"/>
        <v/>
      </c>
      <c r="AX51" s="497" t="str">
        <f t="shared" si="19"/>
        <v/>
      </c>
      <c r="AY51" s="498" t="str">
        <f t="shared" si="20"/>
        <v/>
      </c>
      <c r="AZ51" s="499" t="str">
        <f>IF($AZ$28="X",IF(AQ51="",0,IF($B51="","",IF(AQ$28="X",IF(E51&gt;0,1,IF(Cover!$E$47="Weekly",IF(D51&gt;=40,1,0.5),IF(D51&gt;=80,1,0.5))),""))),"")</f>
        <v/>
      </c>
      <c r="BA51" s="499" t="str">
        <f>IF($BA$28="X",IF(AR51="",0,IF($B51="","",IF(AR$28="X",IF(I51&gt;0,1,IF(Cover!$E$47="Weekly",IF(H51&gt;=40,1,0.5),IF(H51&gt;=80,1,0.5))),""))),"")</f>
        <v/>
      </c>
      <c r="BB51" s="499" t="str">
        <f>IF($BB$28="X",IF(AS51="",0,IF($B51="","",IF(AS$28="X",IF(M51&gt;0,1,IF(Cover!$E$47="Weekly",IF(L51&gt;=40,1,0.5),IF(L51&gt;=80,1,0.5))),""))),"")</f>
        <v/>
      </c>
      <c r="BC51" s="499" t="str">
        <f>IF($BC$28="X",IF(AT51="",0,IF($B51="","",IF(AT$28="X",IF(Q51&gt;0,1,IF(Cover!$E$47="Weekly",IF(P51&gt;=40,1,0.5),IF(P51&gt;=80,1,0.5))),""))),"")</f>
        <v/>
      </c>
      <c r="BD51" s="499" t="str">
        <f>IF($BD$28="X",IF(AU51="",0,IF($B51="","",IF(AU$28="X",IF(U51&gt;0,1,IF(Cover!$E$47="Weekly",IF(T51&gt;=40,1,0.5),IF(T51&gt;=80,1,0.5))),""))),"")</f>
        <v/>
      </c>
      <c r="BE51" s="499" t="str">
        <f>IF($BE$28="X",IF(AV51="",0,IF($B51="","",IF(AV$28="X",IF(Y51&gt;0,1,IF(Cover!$E$47="Weekly",IF(X51&gt;=40,1,0.5),IF(X51&gt;=80,1,0.5))),""))),"")</f>
        <v/>
      </c>
      <c r="BF51" s="499" t="str">
        <f>IF($BF$28="X",IF(AW51="",0,IF($B51="","",IF(AW$28="X",IF(AC51&gt;0,1,IF(Cover!$E$47="Weekly",IF(AB51&gt;=40,1,0.5),IF(AB51&gt;=80,1,0.5))),""))),"")</f>
        <v/>
      </c>
      <c r="BG51" s="499" t="str">
        <f>IF($BG$28="X",IF(AX51="",0,IF($B51="","",IF(AX$28="X",IF(AG51&gt;0,1,IF(Cover!$E$47="Weekly",IF(AF51&gt;=40,1,0.5),IF(AF51&gt;=80,1,0.5))),""))),"")</f>
        <v/>
      </c>
      <c r="BH51" s="500" t="str">
        <f>IF($BH$28="X",IF(AY51="",0,IF($B51="","",IF(AY$28="X",IF(AK51&gt;0,1,IF(Cover!$E$47="Weekly",IF(AJ51&gt;=40,1,0.5),IF(AJ51&gt;=80,1,0.5))),""))),"")</f>
        <v/>
      </c>
      <c r="BI51" s="470" t="str">
        <f t="shared" si="21"/>
        <v/>
      </c>
      <c r="BJ51" s="469" t="str">
        <f t="shared" si="22"/>
        <v/>
      </c>
      <c r="BL51" s="632">
        <f>IF(BJ51=0,IF('STEP 2 EE Data'!K46="Yes",IF('STEP 2 EE Data'!C46="",1,IF('STEP 2 EE Data'!D46&gt;=40,1,0.5)),0),IF('STEP 2 EE Data'!K46="Yes",IF('STEP 2 EE Data'!C46="",IF(BJ51=0.5,0.5,0),IF('STEP 2 EE Data'!D46&gt;=40,IF(BJ51=0.5,0.5,0),0)),0))</f>
        <v>0</v>
      </c>
    </row>
    <row r="52" spans="1:64" ht="15.6" thickTop="1" thickBot="1" x14ac:dyDescent="0.35">
      <c r="A52" s="84" t="str">
        <f>IF('STEP 2 EE Data'!A47="","",'STEP 2 EE Data'!A47)</f>
        <v/>
      </c>
      <c r="B52" s="83" t="str">
        <f>IF('STEP 2 EE Data'!B47="","",'STEP 2 EE Data'!B47)</f>
        <v/>
      </c>
      <c r="C52" s="52"/>
      <c r="D52" s="51"/>
      <c r="E52" s="52"/>
      <c r="F52" s="371" t="str">
        <f t="shared" si="23"/>
        <v/>
      </c>
      <c r="G52" s="52"/>
      <c r="H52" s="51"/>
      <c r="I52" s="52"/>
      <c r="J52" s="560" t="str">
        <f t="shared" si="24"/>
        <v/>
      </c>
      <c r="K52" s="52"/>
      <c r="L52" s="51"/>
      <c r="M52" s="52"/>
      <c r="N52" s="560" t="str">
        <f t="shared" si="25"/>
        <v/>
      </c>
      <c r="O52" s="52"/>
      <c r="P52" s="51"/>
      <c r="Q52" s="52"/>
      <c r="R52" s="560" t="str">
        <f t="shared" si="6"/>
        <v/>
      </c>
      <c r="S52" s="52"/>
      <c r="T52" s="51"/>
      <c r="U52" s="52"/>
      <c r="V52" s="560" t="str">
        <f t="shared" si="7"/>
        <v/>
      </c>
      <c r="W52" s="52"/>
      <c r="X52" s="51"/>
      <c r="Y52" s="52"/>
      <c r="Z52" s="560" t="str">
        <f t="shared" si="8"/>
        <v/>
      </c>
      <c r="AA52" s="52"/>
      <c r="AB52" s="51"/>
      <c r="AC52" s="52"/>
      <c r="AD52" s="560" t="str">
        <f t="shared" si="9"/>
        <v/>
      </c>
      <c r="AE52" s="52"/>
      <c r="AF52" s="51"/>
      <c r="AG52" s="52"/>
      <c r="AH52" s="560" t="str">
        <f t="shared" si="10"/>
        <v/>
      </c>
      <c r="AI52" s="52"/>
      <c r="AJ52" s="51"/>
      <c r="AK52" s="52"/>
      <c r="AL52" s="446" t="str">
        <f t="shared" si="11"/>
        <v/>
      </c>
      <c r="AM52" s="504">
        <f>'STEP 2 EE Data'!AI47</f>
        <v>0</v>
      </c>
      <c r="AN52" s="82">
        <f>'STEP 2 EE Data'!AJ47</f>
        <v>0</v>
      </c>
      <c r="AO52" s="445" t="str">
        <f>'STEP 2 EE Data'!AK47</f>
        <v/>
      </c>
      <c r="AQ52" s="497" t="str">
        <f t="shared" si="12"/>
        <v/>
      </c>
      <c r="AR52" s="497" t="str">
        <f t="shared" si="13"/>
        <v/>
      </c>
      <c r="AS52" s="497" t="str">
        <f t="shared" si="14"/>
        <v/>
      </c>
      <c r="AT52" s="497" t="str">
        <f t="shared" si="15"/>
        <v/>
      </c>
      <c r="AU52" s="497" t="str">
        <f t="shared" si="16"/>
        <v/>
      </c>
      <c r="AV52" s="497" t="str">
        <f t="shared" si="17"/>
        <v/>
      </c>
      <c r="AW52" s="497" t="str">
        <f t="shared" si="18"/>
        <v/>
      </c>
      <c r="AX52" s="497" t="str">
        <f t="shared" si="19"/>
        <v/>
      </c>
      <c r="AY52" s="498" t="str">
        <f t="shared" si="20"/>
        <v/>
      </c>
      <c r="AZ52" s="499" t="str">
        <f>IF($AZ$28="X",IF(AQ52="",0,IF($B52="","",IF(AQ$28="X",IF(E52&gt;0,1,IF(Cover!$E$47="Weekly",IF(D52&gt;=40,1,0.5),IF(D52&gt;=80,1,0.5))),""))),"")</f>
        <v/>
      </c>
      <c r="BA52" s="499" t="str">
        <f>IF($BA$28="X",IF(AR52="",0,IF($B52="","",IF(AR$28="X",IF(I52&gt;0,1,IF(Cover!$E$47="Weekly",IF(H52&gt;=40,1,0.5),IF(H52&gt;=80,1,0.5))),""))),"")</f>
        <v/>
      </c>
      <c r="BB52" s="499" t="str">
        <f>IF($BB$28="X",IF(AS52="",0,IF($B52="","",IF(AS$28="X",IF(M52&gt;0,1,IF(Cover!$E$47="Weekly",IF(L52&gt;=40,1,0.5),IF(L52&gt;=80,1,0.5))),""))),"")</f>
        <v/>
      </c>
      <c r="BC52" s="499" t="str">
        <f>IF($BC$28="X",IF(AT52="",0,IF($B52="","",IF(AT$28="X",IF(Q52&gt;0,1,IF(Cover!$E$47="Weekly",IF(P52&gt;=40,1,0.5),IF(P52&gt;=80,1,0.5))),""))),"")</f>
        <v/>
      </c>
      <c r="BD52" s="499" t="str">
        <f>IF($BD$28="X",IF(AU52="",0,IF($B52="","",IF(AU$28="X",IF(U52&gt;0,1,IF(Cover!$E$47="Weekly",IF(T52&gt;=40,1,0.5),IF(T52&gt;=80,1,0.5))),""))),"")</f>
        <v/>
      </c>
      <c r="BE52" s="499" t="str">
        <f>IF($BE$28="X",IF(AV52="",0,IF($B52="","",IF(AV$28="X",IF(Y52&gt;0,1,IF(Cover!$E$47="Weekly",IF(X52&gt;=40,1,0.5),IF(X52&gt;=80,1,0.5))),""))),"")</f>
        <v/>
      </c>
      <c r="BF52" s="499" t="str">
        <f>IF($BF$28="X",IF(AW52="",0,IF($B52="","",IF(AW$28="X",IF(AC52&gt;0,1,IF(Cover!$E$47="Weekly",IF(AB52&gt;=40,1,0.5),IF(AB52&gt;=80,1,0.5))),""))),"")</f>
        <v/>
      </c>
      <c r="BG52" s="499" t="str">
        <f>IF($BG$28="X",IF(AX52="",0,IF($B52="","",IF(AX$28="X",IF(AG52&gt;0,1,IF(Cover!$E$47="Weekly",IF(AF52&gt;=40,1,0.5),IF(AF52&gt;=80,1,0.5))),""))),"")</f>
        <v/>
      </c>
      <c r="BH52" s="500" t="str">
        <f>IF($BH$28="X",IF(AY52="",0,IF($B52="","",IF(AY$28="X",IF(AK52&gt;0,1,IF(Cover!$E$47="Weekly",IF(AJ52&gt;=40,1,0.5),IF(AJ52&gt;=80,1,0.5))),""))),"")</f>
        <v/>
      </c>
      <c r="BI52" s="470" t="str">
        <f t="shared" si="21"/>
        <v/>
      </c>
      <c r="BJ52" s="469" t="str">
        <f t="shared" si="22"/>
        <v/>
      </c>
      <c r="BL52" s="632">
        <f>IF(BJ52=0,IF('STEP 2 EE Data'!K47="Yes",IF('STEP 2 EE Data'!C47="",1,IF('STEP 2 EE Data'!D47&gt;=40,1,0.5)),0),IF('STEP 2 EE Data'!K47="Yes",IF('STEP 2 EE Data'!C47="",IF(BJ52=0.5,0.5,0),IF('STEP 2 EE Data'!D47&gt;=40,IF(BJ52=0.5,0.5,0),0)),0))</f>
        <v>0</v>
      </c>
    </row>
    <row r="53" spans="1:64" ht="15.6" thickTop="1" thickBot="1" x14ac:dyDescent="0.35">
      <c r="A53" s="84" t="str">
        <f>IF('STEP 2 EE Data'!A48="","",'STEP 2 EE Data'!A48)</f>
        <v/>
      </c>
      <c r="B53" s="83" t="str">
        <f>IF('STEP 2 EE Data'!B48="","",'STEP 2 EE Data'!B48)</f>
        <v/>
      </c>
      <c r="C53" s="52"/>
      <c r="D53" s="51"/>
      <c r="E53" s="52"/>
      <c r="F53" s="371" t="str">
        <f t="shared" si="23"/>
        <v/>
      </c>
      <c r="G53" s="52"/>
      <c r="H53" s="51"/>
      <c r="I53" s="52"/>
      <c r="J53" s="560" t="str">
        <f t="shared" si="24"/>
        <v/>
      </c>
      <c r="K53" s="52"/>
      <c r="L53" s="51"/>
      <c r="M53" s="52"/>
      <c r="N53" s="560" t="str">
        <f t="shared" si="25"/>
        <v/>
      </c>
      <c r="O53" s="52"/>
      <c r="P53" s="51"/>
      <c r="Q53" s="52"/>
      <c r="R53" s="560" t="str">
        <f t="shared" si="6"/>
        <v/>
      </c>
      <c r="S53" s="52"/>
      <c r="T53" s="51"/>
      <c r="U53" s="52"/>
      <c r="V53" s="560" t="str">
        <f t="shared" si="7"/>
        <v/>
      </c>
      <c r="W53" s="52"/>
      <c r="X53" s="51"/>
      <c r="Y53" s="52"/>
      <c r="Z53" s="560" t="str">
        <f t="shared" si="8"/>
        <v/>
      </c>
      <c r="AA53" s="52"/>
      <c r="AB53" s="51"/>
      <c r="AC53" s="52"/>
      <c r="AD53" s="560" t="str">
        <f t="shared" si="9"/>
        <v/>
      </c>
      <c r="AE53" s="52"/>
      <c r="AF53" s="51"/>
      <c r="AG53" s="52"/>
      <c r="AH53" s="560" t="str">
        <f t="shared" si="10"/>
        <v/>
      </c>
      <c r="AI53" s="52"/>
      <c r="AJ53" s="51"/>
      <c r="AK53" s="52"/>
      <c r="AL53" s="446" t="str">
        <f t="shared" si="11"/>
        <v/>
      </c>
      <c r="AM53" s="504">
        <f>'STEP 2 EE Data'!AI48</f>
        <v>0</v>
      </c>
      <c r="AN53" s="82">
        <f>'STEP 2 EE Data'!AJ48</f>
        <v>0</v>
      </c>
      <c r="AO53" s="445" t="str">
        <f>'STEP 2 EE Data'!AK48</f>
        <v/>
      </c>
      <c r="AQ53" s="497" t="str">
        <f t="shared" si="12"/>
        <v/>
      </c>
      <c r="AR53" s="497" t="str">
        <f t="shared" si="13"/>
        <v/>
      </c>
      <c r="AS53" s="497" t="str">
        <f t="shared" si="14"/>
        <v/>
      </c>
      <c r="AT53" s="497" t="str">
        <f t="shared" si="15"/>
        <v/>
      </c>
      <c r="AU53" s="497" t="str">
        <f t="shared" si="16"/>
        <v/>
      </c>
      <c r="AV53" s="497" t="str">
        <f t="shared" si="17"/>
        <v/>
      </c>
      <c r="AW53" s="497" t="str">
        <f t="shared" si="18"/>
        <v/>
      </c>
      <c r="AX53" s="497" t="str">
        <f t="shared" si="19"/>
        <v/>
      </c>
      <c r="AY53" s="498" t="str">
        <f t="shared" si="20"/>
        <v/>
      </c>
      <c r="AZ53" s="499" t="str">
        <f>IF($AZ$28="X",IF(AQ53="",0,IF($B53="","",IF(AQ$28="X",IF(E53&gt;0,1,IF(Cover!$E$47="Weekly",IF(D53&gt;=40,1,0.5),IF(D53&gt;=80,1,0.5))),""))),"")</f>
        <v/>
      </c>
      <c r="BA53" s="499" t="str">
        <f>IF($BA$28="X",IF(AR53="",0,IF($B53="","",IF(AR$28="X",IF(I53&gt;0,1,IF(Cover!$E$47="Weekly",IF(H53&gt;=40,1,0.5),IF(H53&gt;=80,1,0.5))),""))),"")</f>
        <v/>
      </c>
      <c r="BB53" s="499" t="str">
        <f>IF($BB$28="X",IF(AS53="",0,IF($B53="","",IF(AS$28="X",IF(M53&gt;0,1,IF(Cover!$E$47="Weekly",IF(L53&gt;=40,1,0.5),IF(L53&gt;=80,1,0.5))),""))),"")</f>
        <v/>
      </c>
      <c r="BC53" s="499" t="str">
        <f>IF($BC$28="X",IF(AT53="",0,IF($B53="","",IF(AT$28="X",IF(Q53&gt;0,1,IF(Cover!$E$47="Weekly",IF(P53&gt;=40,1,0.5),IF(P53&gt;=80,1,0.5))),""))),"")</f>
        <v/>
      </c>
      <c r="BD53" s="499" t="str">
        <f>IF($BD$28="X",IF(AU53="",0,IF($B53="","",IF(AU$28="X",IF(U53&gt;0,1,IF(Cover!$E$47="Weekly",IF(T53&gt;=40,1,0.5),IF(T53&gt;=80,1,0.5))),""))),"")</f>
        <v/>
      </c>
      <c r="BE53" s="499" t="str">
        <f>IF($BE$28="X",IF(AV53="",0,IF($B53="","",IF(AV$28="X",IF(Y53&gt;0,1,IF(Cover!$E$47="Weekly",IF(X53&gt;=40,1,0.5),IF(X53&gt;=80,1,0.5))),""))),"")</f>
        <v/>
      </c>
      <c r="BF53" s="499" t="str">
        <f>IF($BF$28="X",IF(AW53="",0,IF($B53="","",IF(AW$28="X",IF(AC53&gt;0,1,IF(Cover!$E$47="Weekly",IF(AB53&gt;=40,1,0.5),IF(AB53&gt;=80,1,0.5))),""))),"")</f>
        <v/>
      </c>
      <c r="BG53" s="499" t="str">
        <f>IF($BG$28="X",IF(AX53="",0,IF($B53="","",IF(AX$28="X",IF(AG53&gt;0,1,IF(Cover!$E$47="Weekly",IF(AF53&gt;=40,1,0.5),IF(AF53&gt;=80,1,0.5))),""))),"")</f>
        <v/>
      </c>
      <c r="BH53" s="500" t="str">
        <f>IF($BH$28="X",IF(AY53="",0,IF($B53="","",IF(AY$28="X",IF(AK53&gt;0,1,IF(Cover!$E$47="Weekly",IF(AJ53&gt;=40,1,0.5),IF(AJ53&gt;=80,1,0.5))),""))),"")</f>
        <v/>
      </c>
      <c r="BI53" s="470" t="str">
        <f t="shared" si="21"/>
        <v/>
      </c>
      <c r="BJ53" s="469" t="str">
        <f t="shared" si="22"/>
        <v/>
      </c>
      <c r="BL53" s="632">
        <f>IF(BJ53=0,IF('STEP 2 EE Data'!K48="Yes",IF('STEP 2 EE Data'!C48="",1,IF('STEP 2 EE Data'!D48&gt;=40,1,0.5)),0),IF('STEP 2 EE Data'!K48="Yes",IF('STEP 2 EE Data'!C48="",IF(BJ53=0.5,0.5,0),IF('STEP 2 EE Data'!D48&gt;=40,IF(BJ53=0.5,0.5,0),0)),0))</f>
        <v>0</v>
      </c>
    </row>
    <row r="54" spans="1:64" ht="15.6" thickTop="1" thickBot="1" x14ac:dyDescent="0.35">
      <c r="A54" s="84" t="str">
        <f>IF('STEP 2 EE Data'!A49="","",'STEP 2 EE Data'!A49)</f>
        <v/>
      </c>
      <c r="B54" s="83" t="str">
        <f>IF('STEP 2 EE Data'!B49="","",'STEP 2 EE Data'!B49)</f>
        <v/>
      </c>
      <c r="C54" s="52"/>
      <c r="D54" s="51"/>
      <c r="E54" s="52"/>
      <c r="F54" s="371" t="str">
        <f t="shared" si="23"/>
        <v/>
      </c>
      <c r="G54" s="52"/>
      <c r="H54" s="51"/>
      <c r="I54" s="52"/>
      <c r="J54" s="560" t="str">
        <f t="shared" si="24"/>
        <v/>
      </c>
      <c r="K54" s="52"/>
      <c r="L54" s="51"/>
      <c r="M54" s="52"/>
      <c r="N54" s="560" t="str">
        <f t="shared" si="25"/>
        <v/>
      </c>
      <c r="O54" s="52"/>
      <c r="P54" s="51"/>
      <c r="Q54" s="52"/>
      <c r="R54" s="560" t="str">
        <f t="shared" si="6"/>
        <v/>
      </c>
      <c r="S54" s="52"/>
      <c r="T54" s="51"/>
      <c r="U54" s="52"/>
      <c r="V54" s="560" t="str">
        <f t="shared" si="7"/>
        <v/>
      </c>
      <c r="W54" s="52"/>
      <c r="X54" s="51"/>
      <c r="Y54" s="52"/>
      <c r="Z54" s="560" t="str">
        <f t="shared" si="8"/>
        <v/>
      </c>
      <c r="AA54" s="52"/>
      <c r="AB54" s="51"/>
      <c r="AC54" s="52"/>
      <c r="AD54" s="560" t="str">
        <f t="shared" si="9"/>
        <v/>
      </c>
      <c r="AE54" s="52"/>
      <c r="AF54" s="51"/>
      <c r="AG54" s="52"/>
      <c r="AH54" s="560" t="str">
        <f t="shared" si="10"/>
        <v/>
      </c>
      <c r="AI54" s="52"/>
      <c r="AJ54" s="51"/>
      <c r="AK54" s="52"/>
      <c r="AL54" s="446" t="str">
        <f t="shared" si="11"/>
        <v/>
      </c>
      <c r="AM54" s="504">
        <f>'STEP 2 EE Data'!AI49</f>
        <v>0</v>
      </c>
      <c r="AN54" s="82">
        <f>'STEP 2 EE Data'!AJ49</f>
        <v>0</v>
      </c>
      <c r="AO54" s="445" t="str">
        <f>'STEP 2 EE Data'!AK49</f>
        <v/>
      </c>
      <c r="AQ54" s="497" t="str">
        <f t="shared" si="12"/>
        <v/>
      </c>
      <c r="AR54" s="497" t="str">
        <f t="shared" si="13"/>
        <v/>
      </c>
      <c r="AS54" s="497" t="str">
        <f t="shared" si="14"/>
        <v/>
      </c>
      <c r="AT54" s="497" t="str">
        <f t="shared" si="15"/>
        <v/>
      </c>
      <c r="AU54" s="497" t="str">
        <f t="shared" si="16"/>
        <v/>
      </c>
      <c r="AV54" s="497" t="str">
        <f t="shared" si="17"/>
        <v/>
      </c>
      <c r="AW54" s="497" t="str">
        <f t="shared" si="18"/>
        <v/>
      </c>
      <c r="AX54" s="497" t="str">
        <f t="shared" si="19"/>
        <v/>
      </c>
      <c r="AY54" s="498" t="str">
        <f t="shared" si="20"/>
        <v/>
      </c>
      <c r="AZ54" s="499" t="str">
        <f>IF($AZ$28="X",IF(AQ54="",0,IF($B54="","",IF(AQ$28="X",IF(E54&gt;0,1,IF(Cover!$E$47="Weekly",IF(D54&gt;=40,1,0.5),IF(D54&gt;=80,1,0.5))),""))),"")</f>
        <v/>
      </c>
      <c r="BA54" s="499" t="str">
        <f>IF($BA$28="X",IF(AR54="",0,IF($B54="","",IF(AR$28="X",IF(I54&gt;0,1,IF(Cover!$E$47="Weekly",IF(H54&gt;=40,1,0.5),IF(H54&gt;=80,1,0.5))),""))),"")</f>
        <v/>
      </c>
      <c r="BB54" s="499" t="str">
        <f>IF($BB$28="X",IF(AS54="",0,IF($B54="","",IF(AS$28="X",IF(M54&gt;0,1,IF(Cover!$E$47="Weekly",IF(L54&gt;=40,1,0.5),IF(L54&gt;=80,1,0.5))),""))),"")</f>
        <v/>
      </c>
      <c r="BC54" s="499" t="str">
        <f>IF($BC$28="X",IF(AT54="",0,IF($B54="","",IF(AT$28="X",IF(Q54&gt;0,1,IF(Cover!$E$47="Weekly",IF(P54&gt;=40,1,0.5),IF(P54&gt;=80,1,0.5))),""))),"")</f>
        <v/>
      </c>
      <c r="BD54" s="499" t="str">
        <f>IF($BD$28="X",IF(AU54="",0,IF($B54="","",IF(AU$28="X",IF(U54&gt;0,1,IF(Cover!$E$47="Weekly",IF(T54&gt;=40,1,0.5),IF(T54&gt;=80,1,0.5))),""))),"")</f>
        <v/>
      </c>
      <c r="BE54" s="499" t="str">
        <f>IF($BE$28="X",IF(AV54="",0,IF($B54="","",IF(AV$28="X",IF(Y54&gt;0,1,IF(Cover!$E$47="Weekly",IF(X54&gt;=40,1,0.5),IF(X54&gt;=80,1,0.5))),""))),"")</f>
        <v/>
      </c>
      <c r="BF54" s="499" t="str">
        <f>IF($BF$28="X",IF(AW54="",0,IF($B54="","",IF(AW$28="X",IF(AC54&gt;0,1,IF(Cover!$E$47="Weekly",IF(AB54&gt;=40,1,0.5),IF(AB54&gt;=80,1,0.5))),""))),"")</f>
        <v/>
      </c>
      <c r="BG54" s="499" t="str">
        <f>IF($BG$28="X",IF(AX54="",0,IF($B54="","",IF(AX$28="X",IF(AG54&gt;0,1,IF(Cover!$E$47="Weekly",IF(AF54&gt;=40,1,0.5),IF(AF54&gt;=80,1,0.5))),""))),"")</f>
        <v/>
      </c>
      <c r="BH54" s="500" t="str">
        <f>IF($BH$28="X",IF(AY54="",0,IF($B54="","",IF(AY$28="X",IF(AK54&gt;0,1,IF(Cover!$E$47="Weekly",IF(AJ54&gt;=40,1,0.5),IF(AJ54&gt;=80,1,0.5))),""))),"")</f>
        <v/>
      </c>
      <c r="BI54" s="470" t="str">
        <f t="shared" si="21"/>
        <v/>
      </c>
      <c r="BJ54" s="469" t="str">
        <f t="shared" si="22"/>
        <v/>
      </c>
      <c r="BL54" s="632">
        <f>IF(BJ54=0,IF('STEP 2 EE Data'!K49="Yes",IF('STEP 2 EE Data'!C49="",1,IF('STEP 2 EE Data'!D49&gt;=40,1,0.5)),0),IF('STEP 2 EE Data'!K49="Yes",IF('STEP 2 EE Data'!C49="",IF(BJ54=0.5,0.5,0),IF('STEP 2 EE Data'!D49&gt;=40,IF(BJ54=0.5,0.5,0),0)),0))</f>
        <v>0</v>
      </c>
    </row>
    <row r="55" spans="1:64" ht="15.6" thickTop="1" thickBot="1" x14ac:dyDescent="0.35">
      <c r="A55" s="84" t="str">
        <f>IF('STEP 2 EE Data'!A50="","",'STEP 2 EE Data'!A50)</f>
        <v/>
      </c>
      <c r="B55" s="83" t="str">
        <f>IF('STEP 2 EE Data'!B50="","",'STEP 2 EE Data'!B50)</f>
        <v/>
      </c>
      <c r="C55" s="52"/>
      <c r="D55" s="51"/>
      <c r="E55" s="52"/>
      <c r="F55" s="371" t="str">
        <f t="shared" si="23"/>
        <v/>
      </c>
      <c r="G55" s="52"/>
      <c r="H55" s="51"/>
      <c r="I55" s="52"/>
      <c r="J55" s="560" t="str">
        <f t="shared" si="24"/>
        <v/>
      </c>
      <c r="K55" s="52"/>
      <c r="L55" s="51"/>
      <c r="M55" s="52"/>
      <c r="N55" s="560" t="str">
        <f t="shared" si="25"/>
        <v/>
      </c>
      <c r="O55" s="52"/>
      <c r="P55" s="51"/>
      <c r="Q55" s="52"/>
      <c r="R55" s="560" t="str">
        <f t="shared" si="6"/>
        <v/>
      </c>
      <c r="S55" s="52"/>
      <c r="T55" s="51"/>
      <c r="U55" s="52"/>
      <c r="V55" s="560" t="str">
        <f t="shared" si="7"/>
        <v/>
      </c>
      <c r="W55" s="52"/>
      <c r="X55" s="51"/>
      <c r="Y55" s="52"/>
      <c r="Z55" s="560" t="str">
        <f t="shared" si="8"/>
        <v/>
      </c>
      <c r="AA55" s="52"/>
      <c r="AB55" s="51"/>
      <c r="AC55" s="52"/>
      <c r="AD55" s="560" t="str">
        <f t="shared" si="9"/>
        <v/>
      </c>
      <c r="AE55" s="52"/>
      <c r="AF55" s="51"/>
      <c r="AG55" s="52"/>
      <c r="AH55" s="560" t="str">
        <f t="shared" si="10"/>
        <v/>
      </c>
      <c r="AI55" s="52"/>
      <c r="AJ55" s="51"/>
      <c r="AK55" s="52"/>
      <c r="AL55" s="446" t="str">
        <f t="shared" si="11"/>
        <v/>
      </c>
      <c r="AM55" s="504">
        <f>'STEP 2 EE Data'!AI50</f>
        <v>0</v>
      </c>
      <c r="AN55" s="82">
        <f>'STEP 2 EE Data'!AJ50</f>
        <v>0</v>
      </c>
      <c r="AO55" s="445" t="str">
        <f>'STEP 2 EE Data'!AK50</f>
        <v/>
      </c>
      <c r="AQ55" s="497" t="str">
        <f t="shared" si="12"/>
        <v/>
      </c>
      <c r="AR55" s="497" t="str">
        <f t="shared" si="13"/>
        <v/>
      </c>
      <c r="AS55" s="497" t="str">
        <f t="shared" si="14"/>
        <v/>
      </c>
      <c r="AT55" s="497" t="str">
        <f t="shared" si="15"/>
        <v/>
      </c>
      <c r="AU55" s="497" t="str">
        <f t="shared" si="16"/>
        <v/>
      </c>
      <c r="AV55" s="497" t="str">
        <f t="shared" si="17"/>
        <v/>
      </c>
      <c r="AW55" s="497" t="str">
        <f t="shared" si="18"/>
        <v/>
      </c>
      <c r="AX55" s="497" t="str">
        <f t="shared" si="19"/>
        <v/>
      </c>
      <c r="AY55" s="498" t="str">
        <f t="shared" si="20"/>
        <v/>
      </c>
      <c r="AZ55" s="499" t="str">
        <f>IF($AZ$28="X",IF(AQ55="",0,IF($B55="","",IF(AQ$28="X",IF(E55&gt;0,1,IF(Cover!$E$47="Weekly",IF(D55&gt;=40,1,0.5),IF(D55&gt;=80,1,0.5))),""))),"")</f>
        <v/>
      </c>
      <c r="BA55" s="499" t="str">
        <f>IF($BA$28="X",IF(AR55="",0,IF($B55="","",IF(AR$28="X",IF(I55&gt;0,1,IF(Cover!$E$47="Weekly",IF(H55&gt;=40,1,0.5),IF(H55&gt;=80,1,0.5))),""))),"")</f>
        <v/>
      </c>
      <c r="BB55" s="499" t="str">
        <f>IF($BB$28="X",IF(AS55="",0,IF($B55="","",IF(AS$28="X",IF(M55&gt;0,1,IF(Cover!$E$47="Weekly",IF(L55&gt;=40,1,0.5),IF(L55&gt;=80,1,0.5))),""))),"")</f>
        <v/>
      </c>
      <c r="BC55" s="499" t="str">
        <f>IF($BC$28="X",IF(AT55="",0,IF($B55="","",IF(AT$28="X",IF(Q55&gt;0,1,IF(Cover!$E$47="Weekly",IF(P55&gt;=40,1,0.5),IF(P55&gt;=80,1,0.5))),""))),"")</f>
        <v/>
      </c>
      <c r="BD55" s="499" t="str">
        <f>IF($BD$28="X",IF(AU55="",0,IF($B55="","",IF(AU$28="X",IF(U55&gt;0,1,IF(Cover!$E$47="Weekly",IF(T55&gt;=40,1,0.5),IF(T55&gt;=80,1,0.5))),""))),"")</f>
        <v/>
      </c>
      <c r="BE55" s="499" t="str">
        <f>IF($BE$28="X",IF(AV55="",0,IF($B55="","",IF(AV$28="X",IF(Y55&gt;0,1,IF(Cover!$E$47="Weekly",IF(X55&gt;=40,1,0.5),IF(X55&gt;=80,1,0.5))),""))),"")</f>
        <v/>
      </c>
      <c r="BF55" s="499" t="str">
        <f>IF($BF$28="X",IF(AW55="",0,IF($B55="","",IF(AW$28="X",IF(AC55&gt;0,1,IF(Cover!$E$47="Weekly",IF(AB55&gt;=40,1,0.5),IF(AB55&gt;=80,1,0.5))),""))),"")</f>
        <v/>
      </c>
      <c r="BG55" s="499" t="str">
        <f>IF($BG$28="X",IF(AX55="",0,IF($B55="","",IF(AX$28="X",IF(AG55&gt;0,1,IF(Cover!$E$47="Weekly",IF(AF55&gt;=40,1,0.5),IF(AF55&gt;=80,1,0.5))),""))),"")</f>
        <v/>
      </c>
      <c r="BH55" s="500" t="str">
        <f>IF($BH$28="X",IF(AY55="",0,IF($B55="","",IF(AY$28="X",IF(AK55&gt;0,1,IF(Cover!$E$47="Weekly",IF(AJ55&gt;=40,1,0.5),IF(AJ55&gt;=80,1,0.5))),""))),"")</f>
        <v/>
      </c>
      <c r="BI55" s="470" t="str">
        <f t="shared" si="21"/>
        <v/>
      </c>
      <c r="BJ55" s="469" t="str">
        <f t="shared" si="22"/>
        <v/>
      </c>
      <c r="BL55" s="632">
        <f>IF(BJ55=0,IF('STEP 2 EE Data'!K50="Yes",IF('STEP 2 EE Data'!C50="",1,IF('STEP 2 EE Data'!D50&gt;=40,1,0.5)),0),IF('STEP 2 EE Data'!K50="Yes",IF('STEP 2 EE Data'!C50="",IF(BJ55=0.5,0.5,0),IF('STEP 2 EE Data'!D50&gt;=40,IF(BJ55=0.5,0.5,0),0)),0))</f>
        <v>0</v>
      </c>
    </row>
    <row r="56" spans="1:64" ht="15.6" thickTop="1" thickBot="1" x14ac:dyDescent="0.35">
      <c r="A56" s="84" t="str">
        <f>IF('STEP 2 EE Data'!A51="","",'STEP 2 EE Data'!A51)</f>
        <v/>
      </c>
      <c r="B56" s="83" t="str">
        <f>IF('STEP 2 EE Data'!B51="","",'STEP 2 EE Data'!B51)</f>
        <v/>
      </c>
      <c r="C56" s="52"/>
      <c r="D56" s="51"/>
      <c r="E56" s="52"/>
      <c r="F56" s="371" t="str">
        <f t="shared" si="23"/>
        <v/>
      </c>
      <c r="G56" s="52"/>
      <c r="H56" s="51"/>
      <c r="I56" s="52"/>
      <c r="J56" s="560" t="str">
        <f t="shared" si="24"/>
        <v/>
      </c>
      <c r="K56" s="52"/>
      <c r="L56" s="51"/>
      <c r="M56" s="52"/>
      <c r="N56" s="560" t="str">
        <f t="shared" si="25"/>
        <v/>
      </c>
      <c r="O56" s="52"/>
      <c r="P56" s="51"/>
      <c r="Q56" s="52"/>
      <c r="R56" s="560" t="str">
        <f t="shared" si="6"/>
        <v/>
      </c>
      <c r="S56" s="52"/>
      <c r="T56" s="51"/>
      <c r="U56" s="52"/>
      <c r="V56" s="560" t="str">
        <f t="shared" si="7"/>
        <v/>
      </c>
      <c r="W56" s="52"/>
      <c r="X56" s="51"/>
      <c r="Y56" s="52"/>
      <c r="Z56" s="560" t="str">
        <f t="shared" si="8"/>
        <v/>
      </c>
      <c r="AA56" s="52"/>
      <c r="AB56" s="51"/>
      <c r="AC56" s="52"/>
      <c r="AD56" s="560" t="str">
        <f t="shared" si="9"/>
        <v/>
      </c>
      <c r="AE56" s="52"/>
      <c r="AF56" s="51"/>
      <c r="AG56" s="52"/>
      <c r="AH56" s="560" t="str">
        <f t="shared" si="10"/>
        <v/>
      </c>
      <c r="AI56" s="52"/>
      <c r="AJ56" s="51"/>
      <c r="AK56" s="52"/>
      <c r="AL56" s="446" t="str">
        <f t="shared" si="11"/>
        <v/>
      </c>
      <c r="AM56" s="504">
        <f>'STEP 2 EE Data'!AI51</f>
        <v>0</v>
      </c>
      <c r="AN56" s="82">
        <f>'STEP 2 EE Data'!AJ51</f>
        <v>0</v>
      </c>
      <c r="AO56" s="445" t="str">
        <f>'STEP 2 EE Data'!AK51</f>
        <v/>
      </c>
      <c r="AQ56" s="497" t="str">
        <f t="shared" si="12"/>
        <v/>
      </c>
      <c r="AR56" s="497" t="str">
        <f t="shared" si="13"/>
        <v/>
      </c>
      <c r="AS56" s="497" t="str">
        <f t="shared" si="14"/>
        <v/>
      </c>
      <c r="AT56" s="497" t="str">
        <f t="shared" si="15"/>
        <v/>
      </c>
      <c r="AU56" s="497" t="str">
        <f t="shared" si="16"/>
        <v/>
      </c>
      <c r="AV56" s="497" t="str">
        <f t="shared" si="17"/>
        <v/>
      </c>
      <c r="AW56" s="497" t="str">
        <f t="shared" si="18"/>
        <v/>
      </c>
      <c r="AX56" s="497" t="str">
        <f t="shared" si="19"/>
        <v/>
      </c>
      <c r="AY56" s="498" t="str">
        <f t="shared" si="20"/>
        <v/>
      </c>
      <c r="AZ56" s="499" t="str">
        <f>IF($AZ$28="X",IF(AQ56="",0,IF($B56="","",IF(AQ$28="X",IF(E56&gt;0,1,IF(Cover!$E$47="Weekly",IF(D56&gt;=40,1,0.5),IF(D56&gt;=80,1,0.5))),""))),"")</f>
        <v/>
      </c>
      <c r="BA56" s="499" t="str">
        <f>IF($BA$28="X",IF(AR56="",0,IF($B56="","",IF(AR$28="X",IF(I56&gt;0,1,IF(Cover!$E$47="Weekly",IF(H56&gt;=40,1,0.5),IF(H56&gt;=80,1,0.5))),""))),"")</f>
        <v/>
      </c>
      <c r="BB56" s="499" t="str">
        <f>IF($BB$28="X",IF(AS56="",0,IF($B56="","",IF(AS$28="X",IF(M56&gt;0,1,IF(Cover!$E$47="Weekly",IF(L56&gt;=40,1,0.5),IF(L56&gt;=80,1,0.5))),""))),"")</f>
        <v/>
      </c>
      <c r="BC56" s="499" t="str">
        <f>IF($BC$28="X",IF(AT56="",0,IF($B56="","",IF(AT$28="X",IF(Q56&gt;0,1,IF(Cover!$E$47="Weekly",IF(P56&gt;=40,1,0.5),IF(P56&gt;=80,1,0.5))),""))),"")</f>
        <v/>
      </c>
      <c r="BD56" s="499" t="str">
        <f>IF($BD$28="X",IF(AU56="",0,IF($B56="","",IF(AU$28="X",IF(U56&gt;0,1,IF(Cover!$E$47="Weekly",IF(T56&gt;=40,1,0.5),IF(T56&gt;=80,1,0.5))),""))),"")</f>
        <v/>
      </c>
      <c r="BE56" s="499" t="str">
        <f>IF($BE$28="X",IF(AV56="",0,IF($B56="","",IF(AV$28="X",IF(Y56&gt;0,1,IF(Cover!$E$47="Weekly",IF(X56&gt;=40,1,0.5),IF(X56&gt;=80,1,0.5))),""))),"")</f>
        <v/>
      </c>
      <c r="BF56" s="499" t="str">
        <f>IF($BF$28="X",IF(AW56="",0,IF($B56="","",IF(AW$28="X",IF(AC56&gt;0,1,IF(Cover!$E$47="Weekly",IF(AB56&gt;=40,1,0.5),IF(AB56&gt;=80,1,0.5))),""))),"")</f>
        <v/>
      </c>
      <c r="BG56" s="499" t="str">
        <f>IF($BG$28="X",IF(AX56="",0,IF($B56="","",IF(AX$28="X",IF(AG56&gt;0,1,IF(Cover!$E$47="Weekly",IF(AF56&gt;=40,1,0.5),IF(AF56&gt;=80,1,0.5))),""))),"")</f>
        <v/>
      </c>
      <c r="BH56" s="500" t="str">
        <f>IF($BH$28="X",IF(AY56="",0,IF($B56="","",IF(AY$28="X",IF(AK56&gt;0,1,IF(Cover!$E$47="Weekly",IF(AJ56&gt;=40,1,0.5),IF(AJ56&gt;=80,1,0.5))),""))),"")</f>
        <v/>
      </c>
      <c r="BI56" s="470" t="str">
        <f t="shared" si="21"/>
        <v/>
      </c>
      <c r="BJ56" s="469" t="str">
        <f t="shared" si="22"/>
        <v/>
      </c>
      <c r="BL56" s="632">
        <f>IF(BJ56=0,IF('STEP 2 EE Data'!K51="Yes",IF('STEP 2 EE Data'!C51="",1,IF('STEP 2 EE Data'!D51&gt;=40,1,0.5)),0),IF('STEP 2 EE Data'!K51="Yes",IF('STEP 2 EE Data'!C51="",IF(BJ56=0.5,0.5,0),IF('STEP 2 EE Data'!D51&gt;=40,IF(BJ56=0.5,0.5,0),0)),0))</f>
        <v>0</v>
      </c>
    </row>
    <row r="57" spans="1:64" ht="15.6" thickTop="1" thickBot="1" x14ac:dyDescent="0.35">
      <c r="A57" s="84" t="str">
        <f>IF('STEP 2 EE Data'!A52="","",'STEP 2 EE Data'!A52)</f>
        <v/>
      </c>
      <c r="B57" s="83" t="str">
        <f>IF('STEP 2 EE Data'!B52="","",'STEP 2 EE Data'!B52)</f>
        <v/>
      </c>
      <c r="C57" s="52"/>
      <c r="D57" s="51"/>
      <c r="E57" s="52"/>
      <c r="F57" s="371" t="str">
        <f t="shared" si="23"/>
        <v/>
      </c>
      <c r="G57" s="52"/>
      <c r="H57" s="51"/>
      <c r="I57" s="52"/>
      <c r="J57" s="560" t="str">
        <f t="shared" si="24"/>
        <v/>
      </c>
      <c r="K57" s="52"/>
      <c r="L57" s="51"/>
      <c r="M57" s="52"/>
      <c r="N57" s="560" t="str">
        <f t="shared" si="25"/>
        <v/>
      </c>
      <c r="O57" s="52"/>
      <c r="P57" s="51"/>
      <c r="Q57" s="52"/>
      <c r="R57" s="560" t="str">
        <f t="shared" si="6"/>
        <v/>
      </c>
      <c r="S57" s="52"/>
      <c r="T57" s="51"/>
      <c r="U57" s="52"/>
      <c r="V57" s="560" t="str">
        <f t="shared" si="7"/>
        <v/>
      </c>
      <c r="W57" s="52"/>
      <c r="X57" s="51"/>
      <c r="Y57" s="52"/>
      <c r="Z57" s="560" t="str">
        <f t="shared" si="8"/>
        <v/>
      </c>
      <c r="AA57" s="52"/>
      <c r="AB57" s="51"/>
      <c r="AC57" s="52"/>
      <c r="AD57" s="560" t="str">
        <f t="shared" si="9"/>
        <v/>
      </c>
      <c r="AE57" s="52"/>
      <c r="AF57" s="51"/>
      <c r="AG57" s="52"/>
      <c r="AH57" s="560" t="str">
        <f t="shared" si="10"/>
        <v/>
      </c>
      <c r="AI57" s="52"/>
      <c r="AJ57" s="51"/>
      <c r="AK57" s="52"/>
      <c r="AL57" s="446" t="str">
        <f t="shared" si="11"/>
        <v/>
      </c>
      <c r="AM57" s="504">
        <f>'STEP 2 EE Data'!AI52</f>
        <v>0</v>
      </c>
      <c r="AN57" s="82">
        <f>'STEP 2 EE Data'!AJ52</f>
        <v>0</v>
      </c>
      <c r="AO57" s="445" t="str">
        <f>'STEP 2 EE Data'!AK52</f>
        <v/>
      </c>
      <c r="AQ57" s="497" t="str">
        <f t="shared" si="12"/>
        <v/>
      </c>
      <c r="AR57" s="497" t="str">
        <f t="shared" si="13"/>
        <v/>
      </c>
      <c r="AS57" s="497" t="str">
        <f t="shared" si="14"/>
        <v/>
      </c>
      <c r="AT57" s="497" t="str">
        <f t="shared" si="15"/>
        <v/>
      </c>
      <c r="AU57" s="497" t="str">
        <f t="shared" si="16"/>
        <v/>
      </c>
      <c r="AV57" s="497" t="str">
        <f t="shared" si="17"/>
        <v/>
      </c>
      <c r="AW57" s="497" t="str">
        <f t="shared" si="18"/>
        <v/>
      </c>
      <c r="AX57" s="497" t="str">
        <f t="shared" si="19"/>
        <v/>
      </c>
      <c r="AY57" s="498" t="str">
        <f t="shared" si="20"/>
        <v/>
      </c>
      <c r="AZ57" s="499" t="str">
        <f>IF($AZ$28="X",IF(AQ57="",0,IF($B57="","",IF(AQ$28="X",IF(E57&gt;0,1,IF(Cover!$E$47="Weekly",IF(D57&gt;=40,1,0.5),IF(D57&gt;=80,1,0.5))),""))),"")</f>
        <v/>
      </c>
      <c r="BA57" s="499" t="str">
        <f>IF($BA$28="X",IF(AR57="",0,IF($B57="","",IF(AR$28="X",IF(I57&gt;0,1,IF(Cover!$E$47="Weekly",IF(H57&gt;=40,1,0.5),IF(H57&gt;=80,1,0.5))),""))),"")</f>
        <v/>
      </c>
      <c r="BB57" s="499" t="str">
        <f>IF($BB$28="X",IF(AS57="",0,IF($B57="","",IF(AS$28="X",IF(M57&gt;0,1,IF(Cover!$E$47="Weekly",IF(L57&gt;=40,1,0.5),IF(L57&gt;=80,1,0.5))),""))),"")</f>
        <v/>
      </c>
      <c r="BC57" s="499" t="str">
        <f>IF($BC$28="X",IF(AT57="",0,IF($B57="","",IF(AT$28="X",IF(Q57&gt;0,1,IF(Cover!$E$47="Weekly",IF(P57&gt;=40,1,0.5),IF(P57&gt;=80,1,0.5))),""))),"")</f>
        <v/>
      </c>
      <c r="BD57" s="499" t="str">
        <f>IF($BD$28="X",IF(AU57="",0,IF($B57="","",IF(AU$28="X",IF(U57&gt;0,1,IF(Cover!$E$47="Weekly",IF(T57&gt;=40,1,0.5),IF(T57&gt;=80,1,0.5))),""))),"")</f>
        <v/>
      </c>
      <c r="BE57" s="499" t="str">
        <f>IF($BE$28="X",IF(AV57="",0,IF($B57="","",IF(AV$28="X",IF(Y57&gt;0,1,IF(Cover!$E$47="Weekly",IF(X57&gt;=40,1,0.5),IF(X57&gt;=80,1,0.5))),""))),"")</f>
        <v/>
      </c>
      <c r="BF57" s="499" t="str">
        <f>IF($BF$28="X",IF(AW57="",0,IF($B57="","",IF(AW$28="X",IF(AC57&gt;0,1,IF(Cover!$E$47="Weekly",IF(AB57&gt;=40,1,0.5),IF(AB57&gt;=80,1,0.5))),""))),"")</f>
        <v/>
      </c>
      <c r="BG57" s="499" t="str">
        <f>IF($BG$28="X",IF(AX57="",0,IF($B57="","",IF(AX$28="X",IF(AG57&gt;0,1,IF(Cover!$E$47="Weekly",IF(AF57&gt;=40,1,0.5),IF(AF57&gt;=80,1,0.5))),""))),"")</f>
        <v/>
      </c>
      <c r="BH57" s="500" t="str">
        <f>IF($BH$28="X",IF(AY57="",0,IF($B57="","",IF(AY$28="X",IF(AK57&gt;0,1,IF(Cover!$E$47="Weekly",IF(AJ57&gt;=40,1,0.5),IF(AJ57&gt;=80,1,0.5))),""))),"")</f>
        <v/>
      </c>
      <c r="BI57" s="470" t="str">
        <f t="shared" si="21"/>
        <v/>
      </c>
      <c r="BJ57" s="469" t="str">
        <f t="shared" si="22"/>
        <v/>
      </c>
      <c r="BL57" s="632">
        <f>IF(BJ57=0,IF('STEP 2 EE Data'!K52="Yes",IF('STEP 2 EE Data'!C52="",1,IF('STEP 2 EE Data'!D52&gt;=40,1,0.5)),0),IF('STEP 2 EE Data'!K52="Yes",IF('STEP 2 EE Data'!C52="",IF(BJ57=0.5,0.5,0),IF('STEP 2 EE Data'!D52&gt;=40,IF(BJ57=0.5,0.5,0),0)),0))</f>
        <v>0</v>
      </c>
    </row>
    <row r="58" spans="1:64" ht="15.6" thickTop="1" thickBot="1" x14ac:dyDescent="0.35">
      <c r="A58" s="84" t="str">
        <f>IF('STEP 2 EE Data'!A53="","",'STEP 2 EE Data'!A53)</f>
        <v/>
      </c>
      <c r="B58" s="83" t="str">
        <f>IF('STEP 2 EE Data'!B53="","",'STEP 2 EE Data'!B53)</f>
        <v/>
      </c>
      <c r="C58" s="52"/>
      <c r="D58" s="51"/>
      <c r="E58" s="52"/>
      <c r="F58" s="371" t="str">
        <f t="shared" si="23"/>
        <v/>
      </c>
      <c r="G58" s="52"/>
      <c r="H58" s="51"/>
      <c r="I58" s="52"/>
      <c r="J58" s="560" t="str">
        <f t="shared" si="24"/>
        <v/>
      </c>
      <c r="K58" s="52"/>
      <c r="L58" s="51"/>
      <c r="M58" s="52"/>
      <c r="N58" s="560" t="str">
        <f t="shared" si="25"/>
        <v/>
      </c>
      <c r="O58" s="52"/>
      <c r="P58" s="51"/>
      <c r="Q58" s="52"/>
      <c r="R58" s="560" t="str">
        <f t="shared" si="6"/>
        <v/>
      </c>
      <c r="S58" s="52"/>
      <c r="T58" s="51"/>
      <c r="U58" s="52"/>
      <c r="V58" s="560" t="str">
        <f t="shared" si="7"/>
        <v/>
      </c>
      <c r="W58" s="52"/>
      <c r="X58" s="51"/>
      <c r="Y58" s="52"/>
      <c r="Z58" s="560" t="str">
        <f t="shared" si="8"/>
        <v/>
      </c>
      <c r="AA58" s="52"/>
      <c r="AB58" s="51"/>
      <c r="AC58" s="52"/>
      <c r="AD58" s="560" t="str">
        <f t="shared" si="9"/>
        <v/>
      </c>
      <c r="AE58" s="52"/>
      <c r="AF58" s="51"/>
      <c r="AG58" s="52"/>
      <c r="AH58" s="560" t="str">
        <f t="shared" si="10"/>
        <v/>
      </c>
      <c r="AI58" s="52"/>
      <c r="AJ58" s="51"/>
      <c r="AK58" s="52"/>
      <c r="AL58" s="446" t="str">
        <f t="shared" si="11"/>
        <v/>
      </c>
      <c r="AM58" s="504">
        <f>'STEP 2 EE Data'!AI53</f>
        <v>0</v>
      </c>
      <c r="AN58" s="82">
        <f>'STEP 2 EE Data'!AJ53</f>
        <v>0</v>
      </c>
      <c r="AO58" s="445" t="str">
        <f>'STEP 2 EE Data'!AK53</f>
        <v/>
      </c>
      <c r="AQ58" s="497" t="str">
        <f t="shared" si="12"/>
        <v/>
      </c>
      <c r="AR58" s="497" t="str">
        <f t="shared" si="13"/>
        <v/>
      </c>
      <c r="AS58" s="497" t="str">
        <f t="shared" si="14"/>
        <v/>
      </c>
      <c r="AT58" s="497" t="str">
        <f t="shared" si="15"/>
        <v/>
      </c>
      <c r="AU58" s="497" t="str">
        <f t="shared" si="16"/>
        <v/>
      </c>
      <c r="AV58" s="497" t="str">
        <f t="shared" si="17"/>
        <v/>
      </c>
      <c r="AW58" s="497" t="str">
        <f t="shared" si="18"/>
        <v/>
      </c>
      <c r="AX58" s="497" t="str">
        <f t="shared" si="19"/>
        <v/>
      </c>
      <c r="AY58" s="498" t="str">
        <f t="shared" si="20"/>
        <v/>
      </c>
      <c r="AZ58" s="499" t="str">
        <f>IF($AZ$28="X",IF(AQ58="",0,IF($B58="","",IF(AQ$28="X",IF(E58&gt;0,1,IF(Cover!$E$47="Weekly",IF(D58&gt;=40,1,0.5),IF(D58&gt;=80,1,0.5))),""))),"")</f>
        <v/>
      </c>
      <c r="BA58" s="499" t="str">
        <f>IF($BA$28="X",IF(AR58="",0,IF($B58="","",IF(AR$28="X",IF(I58&gt;0,1,IF(Cover!$E$47="Weekly",IF(H58&gt;=40,1,0.5),IF(H58&gt;=80,1,0.5))),""))),"")</f>
        <v/>
      </c>
      <c r="BB58" s="499" t="str">
        <f>IF($BB$28="X",IF(AS58="",0,IF($B58="","",IF(AS$28="X",IF(M58&gt;0,1,IF(Cover!$E$47="Weekly",IF(L58&gt;=40,1,0.5),IF(L58&gt;=80,1,0.5))),""))),"")</f>
        <v/>
      </c>
      <c r="BC58" s="499" t="str">
        <f>IF($BC$28="X",IF(AT58="",0,IF($B58="","",IF(AT$28="X",IF(Q58&gt;0,1,IF(Cover!$E$47="Weekly",IF(P58&gt;=40,1,0.5),IF(P58&gt;=80,1,0.5))),""))),"")</f>
        <v/>
      </c>
      <c r="BD58" s="499" t="str">
        <f>IF($BD$28="X",IF(AU58="",0,IF($B58="","",IF(AU$28="X",IF(U58&gt;0,1,IF(Cover!$E$47="Weekly",IF(T58&gt;=40,1,0.5),IF(T58&gt;=80,1,0.5))),""))),"")</f>
        <v/>
      </c>
      <c r="BE58" s="499" t="str">
        <f>IF($BE$28="X",IF(AV58="",0,IF($B58="","",IF(AV$28="X",IF(Y58&gt;0,1,IF(Cover!$E$47="Weekly",IF(X58&gt;=40,1,0.5),IF(X58&gt;=80,1,0.5))),""))),"")</f>
        <v/>
      </c>
      <c r="BF58" s="499" t="str">
        <f>IF($BF$28="X",IF(AW58="",0,IF($B58="","",IF(AW$28="X",IF(AC58&gt;0,1,IF(Cover!$E$47="Weekly",IF(AB58&gt;=40,1,0.5),IF(AB58&gt;=80,1,0.5))),""))),"")</f>
        <v/>
      </c>
      <c r="BG58" s="499" t="str">
        <f>IF($BG$28="X",IF(AX58="",0,IF($B58="","",IF(AX$28="X",IF(AG58&gt;0,1,IF(Cover!$E$47="Weekly",IF(AF58&gt;=40,1,0.5),IF(AF58&gt;=80,1,0.5))),""))),"")</f>
        <v/>
      </c>
      <c r="BH58" s="500" t="str">
        <f>IF($BH$28="X",IF(AY58="",0,IF($B58="","",IF(AY$28="X",IF(AK58&gt;0,1,IF(Cover!$E$47="Weekly",IF(AJ58&gt;=40,1,0.5),IF(AJ58&gt;=80,1,0.5))),""))),"")</f>
        <v/>
      </c>
      <c r="BI58" s="470" t="str">
        <f t="shared" si="21"/>
        <v/>
      </c>
      <c r="BJ58" s="469" t="str">
        <f t="shared" si="22"/>
        <v/>
      </c>
      <c r="BL58" s="632">
        <f>IF(BJ58=0,IF('STEP 2 EE Data'!K53="Yes",IF('STEP 2 EE Data'!C53="",1,IF('STEP 2 EE Data'!D53&gt;=40,1,0.5)),0),IF('STEP 2 EE Data'!K53="Yes",IF('STEP 2 EE Data'!C53="",IF(BJ58=0.5,0.5,0),IF('STEP 2 EE Data'!D53&gt;=40,IF(BJ58=0.5,0.5,0),0)),0))</f>
        <v>0</v>
      </c>
    </row>
    <row r="59" spans="1:64" ht="15.6" thickTop="1" thickBot="1" x14ac:dyDescent="0.35">
      <c r="A59" s="84" t="str">
        <f>IF('STEP 2 EE Data'!A54="","",'STEP 2 EE Data'!A54)</f>
        <v/>
      </c>
      <c r="B59" s="83" t="str">
        <f>IF('STEP 2 EE Data'!B54="","",'STEP 2 EE Data'!B54)</f>
        <v/>
      </c>
      <c r="C59" s="52"/>
      <c r="D59" s="51"/>
      <c r="E59" s="52"/>
      <c r="F59" s="371" t="str">
        <f t="shared" si="23"/>
        <v/>
      </c>
      <c r="G59" s="52"/>
      <c r="H59" s="51"/>
      <c r="I59" s="52"/>
      <c r="J59" s="560" t="str">
        <f t="shared" si="24"/>
        <v/>
      </c>
      <c r="K59" s="52"/>
      <c r="L59" s="51"/>
      <c r="M59" s="52"/>
      <c r="N59" s="560" t="str">
        <f t="shared" si="25"/>
        <v/>
      </c>
      <c r="O59" s="52"/>
      <c r="P59" s="51"/>
      <c r="Q59" s="52"/>
      <c r="R59" s="560" t="str">
        <f t="shared" si="6"/>
        <v/>
      </c>
      <c r="S59" s="52"/>
      <c r="T59" s="51"/>
      <c r="U59" s="52"/>
      <c r="V59" s="560" t="str">
        <f t="shared" si="7"/>
        <v/>
      </c>
      <c r="W59" s="52"/>
      <c r="X59" s="51"/>
      <c r="Y59" s="52"/>
      <c r="Z59" s="560" t="str">
        <f t="shared" si="8"/>
        <v/>
      </c>
      <c r="AA59" s="52"/>
      <c r="AB59" s="51"/>
      <c r="AC59" s="52"/>
      <c r="AD59" s="560" t="str">
        <f t="shared" si="9"/>
        <v/>
      </c>
      <c r="AE59" s="52"/>
      <c r="AF59" s="51"/>
      <c r="AG59" s="52"/>
      <c r="AH59" s="560" t="str">
        <f t="shared" si="10"/>
        <v/>
      </c>
      <c r="AI59" s="52"/>
      <c r="AJ59" s="51"/>
      <c r="AK59" s="52"/>
      <c r="AL59" s="446" t="str">
        <f t="shared" si="11"/>
        <v/>
      </c>
      <c r="AM59" s="504">
        <f>'STEP 2 EE Data'!AI54</f>
        <v>0</v>
      </c>
      <c r="AN59" s="82">
        <f>'STEP 2 EE Data'!AJ54</f>
        <v>0</v>
      </c>
      <c r="AO59" s="445" t="str">
        <f>'STEP 2 EE Data'!AK54</f>
        <v/>
      </c>
      <c r="AQ59" s="497" t="str">
        <f t="shared" si="12"/>
        <v/>
      </c>
      <c r="AR59" s="497" t="str">
        <f t="shared" si="13"/>
        <v/>
      </c>
      <c r="AS59" s="497" t="str">
        <f t="shared" si="14"/>
        <v/>
      </c>
      <c r="AT59" s="497" t="str">
        <f t="shared" si="15"/>
        <v/>
      </c>
      <c r="AU59" s="497" t="str">
        <f t="shared" si="16"/>
        <v/>
      </c>
      <c r="AV59" s="497" t="str">
        <f t="shared" si="17"/>
        <v/>
      </c>
      <c r="AW59" s="497" t="str">
        <f t="shared" si="18"/>
        <v/>
      </c>
      <c r="AX59" s="497" t="str">
        <f t="shared" si="19"/>
        <v/>
      </c>
      <c r="AY59" s="498" t="str">
        <f t="shared" si="20"/>
        <v/>
      </c>
      <c r="AZ59" s="499" t="str">
        <f>IF($AZ$28="X",IF(AQ59="",0,IF($B59="","",IF(AQ$28="X",IF(E59&gt;0,1,IF(Cover!$E$47="Weekly",IF(D59&gt;=40,1,0.5),IF(D59&gt;=80,1,0.5))),""))),"")</f>
        <v/>
      </c>
      <c r="BA59" s="499" t="str">
        <f>IF($BA$28="X",IF(AR59="",0,IF($B59="","",IF(AR$28="X",IF(I59&gt;0,1,IF(Cover!$E$47="Weekly",IF(H59&gt;=40,1,0.5),IF(H59&gt;=80,1,0.5))),""))),"")</f>
        <v/>
      </c>
      <c r="BB59" s="499" t="str">
        <f>IF($BB$28="X",IF(AS59="",0,IF($B59="","",IF(AS$28="X",IF(M59&gt;0,1,IF(Cover!$E$47="Weekly",IF(L59&gt;=40,1,0.5),IF(L59&gt;=80,1,0.5))),""))),"")</f>
        <v/>
      </c>
      <c r="BC59" s="499" t="str">
        <f>IF($BC$28="X",IF(AT59="",0,IF($B59="","",IF(AT$28="X",IF(Q59&gt;0,1,IF(Cover!$E$47="Weekly",IF(P59&gt;=40,1,0.5),IF(P59&gt;=80,1,0.5))),""))),"")</f>
        <v/>
      </c>
      <c r="BD59" s="499" t="str">
        <f>IF($BD$28="X",IF(AU59="",0,IF($B59="","",IF(AU$28="X",IF(U59&gt;0,1,IF(Cover!$E$47="Weekly",IF(T59&gt;=40,1,0.5),IF(T59&gt;=80,1,0.5))),""))),"")</f>
        <v/>
      </c>
      <c r="BE59" s="499" t="str">
        <f>IF($BE$28="X",IF(AV59="",0,IF($B59="","",IF(AV$28="X",IF(Y59&gt;0,1,IF(Cover!$E$47="Weekly",IF(X59&gt;=40,1,0.5),IF(X59&gt;=80,1,0.5))),""))),"")</f>
        <v/>
      </c>
      <c r="BF59" s="499" t="str">
        <f>IF($BF$28="X",IF(AW59="",0,IF($B59="","",IF(AW$28="X",IF(AC59&gt;0,1,IF(Cover!$E$47="Weekly",IF(AB59&gt;=40,1,0.5),IF(AB59&gt;=80,1,0.5))),""))),"")</f>
        <v/>
      </c>
      <c r="BG59" s="499" t="str">
        <f>IF($BG$28="X",IF(AX59="",0,IF($B59="","",IF(AX$28="X",IF(AG59&gt;0,1,IF(Cover!$E$47="Weekly",IF(AF59&gt;=40,1,0.5),IF(AF59&gt;=80,1,0.5))),""))),"")</f>
        <v/>
      </c>
      <c r="BH59" s="500" t="str">
        <f>IF($BH$28="X",IF(AY59="",0,IF($B59="","",IF(AY$28="X",IF(AK59&gt;0,1,IF(Cover!$E$47="Weekly",IF(AJ59&gt;=40,1,0.5),IF(AJ59&gt;=80,1,0.5))),""))),"")</f>
        <v/>
      </c>
      <c r="BI59" s="470" t="str">
        <f t="shared" si="21"/>
        <v/>
      </c>
      <c r="BJ59" s="469" t="str">
        <f t="shared" si="22"/>
        <v/>
      </c>
      <c r="BL59" s="632">
        <f>IF(BJ59=0,IF('STEP 2 EE Data'!K54="Yes",IF('STEP 2 EE Data'!C54="",1,IF('STEP 2 EE Data'!D54&gt;=40,1,0.5)),0),IF('STEP 2 EE Data'!K54="Yes",IF('STEP 2 EE Data'!C54="",IF(BJ59=0.5,0.5,0),IF('STEP 2 EE Data'!D54&gt;=40,IF(BJ59=0.5,0.5,0),0)),0))</f>
        <v>0</v>
      </c>
    </row>
    <row r="60" spans="1:64" ht="15.6" thickTop="1" thickBot="1" x14ac:dyDescent="0.35">
      <c r="A60" s="84" t="str">
        <f>IF('STEP 2 EE Data'!A55="","",'STEP 2 EE Data'!A55)</f>
        <v/>
      </c>
      <c r="B60" s="83" t="str">
        <f>IF('STEP 2 EE Data'!B55="","",'STEP 2 EE Data'!B55)</f>
        <v/>
      </c>
      <c r="C60" s="52"/>
      <c r="D60" s="51"/>
      <c r="E60" s="52"/>
      <c r="F60" s="371" t="str">
        <f t="shared" si="23"/>
        <v/>
      </c>
      <c r="G60" s="52"/>
      <c r="H60" s="51"/>
      <c r="I60" s="52"/>
      <c r="J60" s="560" t="str">
        <f t="shared" si="24"/>
        <v/>
      </c>
      <c r="K60" s="52"/>
      <c r="L60" s="51"/>
      <c r="M60" s="52"/>
      <c r="N60" s="560" t="str">
        <f t="shared" si="25"/>
        <v/>
      </c>
      <c r="O60" s="52"/>
      <c r="P60" s="51"/>
      <c r="Q60" s="52"/>
      <c r="R60" s="560" t="str">
        <f t="shared" si="6"/>
        <v/>
      </c>
      <c r="S60" s="52"/>
      <c r="T60" s="51"/>
      <c r="U60" s="52"/>
      <c r="V60" s="560" t="str">
        <f t="shared" si="7"/>
        <v/>
      </c>
      <c r="W60" s="52"/>
      <c r="X60" s="51"/>
      <c r="Y60" s="52"/>
      <c r="Z60" s="560" t="str">
        <f t="shared" si="8"/>
        <v/>
      </c>
      <c r="AA60" s="52"/>
      <c r="AB60" s="51"/>
      <c r="AC60" s="52"/>
      <c r="AD60" s="560" t="str">
        <f t="shared" si="9"/>
        <v/>
      </c>
      <c r="AE60" s="52"/>
      <c r="AF60" s="51"/>
      <c r="AG60" s="52"/>
      <c r="AH60" s="560" t="str">
        <f t="shared" si="10"/>
        <v/>
      </c>
      <c r="AI60" s="52"/>
      <c r="AJ60" s="51"/>
      <c r="AK60" s="52"/>
      <c r="AL60" s="446" t="str">
        <f t="shared" si="11"/>
        <v/>
      </c>
      <c r="AM60" s="504">
        <f>'STEP 2 EE Data'!AI55</f>
        <v>0</v>
      </c>
      <c r="AN60" s="82">
        <f>'STEP 2 EE Data'!AJ55</f>
        <v>0</v>
      </c>
      <c r="AO60" s="445" t="str">
        <f>'STEP 2 EE Data'!AK55</f>
        <v/>
      </c>
      <c r="AQ60" s="497" t="str">
        <f t="shared" si="12"/>
        <v/>
      </c>
      <c r="AR60" s="497" t="str">
        <f t="shared" si="13"/>
        <v/>
      </c>
      <c r="AS60" s="497" t="str">
        <f t="shared" si="14"/>
        <v/>
      </c>
      <c r="AT60" s="497" t="str">
        <f t="shared" si="15"/>
        <v/>
      </c>
      <c r="AU60" s="497" t="str">
        <f t="shared" si="16"/>
        <v/>
      </c>
      <c r="AV60" s="497" t="str">
        <f t="shared" si="17"/>
        <v/>
      </c>
      <c r="AW60" s="497" t="str">
        <f t="shared" si="18"/>
        <v/>
      </c>
      <c r="AX60" s="497" t="str">
        <f t="shared" si="19"/>
        <v/>
      </c>
      <c r="AY60" s="498" t="str">
        <f t="shared" si="20"/>
        <v/>
      </c>
      <c r="AZ60" s="499" t="str">
        <f>IF($AZ$28="X",IF(AQ60="",0,IF($B60="","",IF(AQ$28="X",IF(E60&gt;0,1,IF(Cover!$E$47="Weekly",IF(D60&gt;=40,1,0.5),IF(D60&gt;=80,1,0.5))),""))),"")</f>
        <v/>
      </c>
      <c r="BA60" s="499" t="str">
        <f>IF($BA$28="X",IF(AR60="",0,IF($B60="","",IF(AR$28="X",IF(I60&gt;0,1,IF(Cover!$E$47="Weekly",IF(H60&gt;=40,1,0.5),IF(H60&gt;=80,1,0.5))),""))),"")</f>
        <v/>
      </c>
      <c r="BB60" s="499" t="str">
        <f>IF($BB$28="X",IF(AS60="",0,IF($B60="","",IF(AS$28="X",IF(M60&gt;0,1,IF(Cover!$E$47="Weekly",IF(L60&gt;=40,1,0.5),IF(L60&gt;=80,1,0.5))),""))),"")</f>
        <v/>
      </c>
      <c r="BC60" s="499" t="str">
        <f>IF($BC$28="X",IF(AT60="",0,IF($B60="","",IF(AT$28="X",IF(Q60&gt;0,1,IF(Cover!$E$47="Weekly",IF(P60&gt;=40,1,0.5),IF(P60&gt;=80,1,0.5))),""))),"")</f>
        <v/>
      </c>
      <c r="BD60" s="499" t="str">
        <f>IF($BD$28="X",IF(AU60="",0,IF($B60="","",IF(AU$28="X",IF(U60&gt;0,1,IF(Cover!$E$47="Weekly",IF(T60&gt;=40,1,0.5),IF(T60&gt;=80,1,0.5))),""))),"")</f>
        <v/>
      </c>
      <c r="BE60" s="499" t="str">
        <f>IF($BE$28="X",IF(AV60="",0,IF($B60="","",IF(AV$28="X",IF(Y60&gt;0,1,IF(Cover!$E$47="Weekly",IF(X60&gt;=40,1,0.5),IF(X60&gt;=80,1,0.5))),""))),"")</f>
        <v/>
      </c>
      <c r="BF60" s="499" t="str">
        <f>IF($BF$28="X",IF(AW60="",0,IF($B60="","",IF(AW$28="X",IF(AC60&gt;0,1,IF(Cover!$E$47="Weekly",IF(AB60&gt;=40,1,0.5),IF(AB60&gt;=80,1,0.5))),""))),"")</f>
        <v/>
      </c>
      <c r="BG60" s="499" t="str">
        <f>IF($BG$28="X",IF(AX60="",0,IF($B60="","",IF(AX$28="X",IF(AG60&gt;0,1,IF(Cover!$E$47="Weekly",IF(AF60&gt;=40,1,0.5),IF(AF60&gt;=80,1,0.5))),""))),"")</f>
        <v/>
      </c>
      <c r="BH60" s="500" t="str">
        <f>IF($BH$28="X",IF(AY60="",0,IF($B60="","",IF(AY$28="X",IF(AK60&gt;0,1,IF(Cover!$E$47="Weekly",IF(AJ60&gt;=40,1,0.5),IF(AJ60&gt;=80,1,0.5))),""))),"")</f>
        <v/>
      </c>
      <c r="BI60" s="470" t="str">
        <f t="shared" si="21"/>
        <v/>
      </c>
      <c r="BJ60" s="469" t="str">
        <f t="shared" si="22"/>
        <v/>
      </c>
      <c r="BL60" s="632">
        <f>IF(BJ60=0,IF('STEP 2 EE Data'!K55="Yes",IF('STEP 2 EE Data'!C55="",1,IF('STEP 2 EE Data'!D55&gt;=40,1,0.5)),0),IF('STEP 2 EE Data'!K55="Yes",IF('STEP 2 EE Data'!C55="",IF(BJ60=0.5,0.5,0),IF('STEP 2 EE Data'!D55&gt;=40,IF(BJ60=0.5,0.5,0),0)),0))</f>
        <v>0</v>
      </c>
    </row>
    <row r="61" spans="1:64" ht="15.6" thickTop="1" thickBot="1" x14ac:dyDescent="0.35">
      <c r="A61" s="84" t="str">
        <f>IF('STEP 2 EE Data'!A56="","",'STEP 2 EE Data'!A56)</f>
        <v/>
      </c>
      <c r="B61" s="83" t="str">
        <f>IF('STEP 2 EE Data'!B56="","",'STEP 2 EE Data'!B56)</f>
        <v/>
      </c>
      <c r="C61" s="52"/>
      <c r="D61" s="51"/>
      <c r="E61" s="52"/>
      <c r="F61" s="371" t="str">
        <f t="shared" si="23"/>
        <v/>
      </c>
      <c r="G61" s="52"/>
      <c r="H61" s="51"/>
      <c r="I61" s="52"/>
      <c r="J61" s="560" t="str">
        <f t="shared" si="24"/>
        <v/>
      </c>
      <c r="K61" s="52"/>
      <c r="L61" s="51"/>
      <c r="M61" s="52"/>
      <c r="N61" s="560" t="str">
        <f t="shared" si="25"/>
        <v/>
      </c>
      <c r="O61" s="52"/>
      <c r="P61" s="51"/>
      <c r="Q61" s="52"/>
      <c r="R61" s="560" t="str">
        <f t="shared" si="6"/>
        <v/>
      </c>
      <c r="S61" s="52"/>
      <c r="T61" s="51"/>
      <c r="U61" s="52"/>
      <c r="V61" s="560" t="str">
        <f t="shared" si="7"/>
        <v/>
      </c>
      <c r="W61" s="52"/>
      <c r="X61" s="51"/>
      <c r="Y61" s="52"/>
      <c r="Z61" s="560" t="str">
        <f t="shared" si="8"/>
        <v/>
      </c>
      <c r="AA61" s="52"/>
      <c r="AB61" s="51"/>
      <c r="AC61" s="52"/>
      <c r="AD61" s="560" t="str">
        <f t="shared" si="9"/>
        <v/>
      </c>
      <c r="AE61" s="52"/>
      <c r="AF61" s="51"/>
      <c r="AG61" s="52"/>
      <c r="AH61" s="560" t="str">
        <f t="shared" si="10"/>
        <v/>
      </c>
      <c r="AI61" s="52"/>
      <c r="AJ61" s="51"/>
      <c r="AK61" s="52"/>
      <c r="AL61" s="446" t="str">
        <f t="shared" si="11"/>
        <v/>
      </c>
      <c r="AM61" s="504">
        <f>'STEP 2 EE Data'!AI56</f>
        <v>0</v>
      </c>
      <c r="AN61" s="82">
        <f>'STEP 2 EE Data'!AJ56</f>
        <v>0</v>
      </c>
      <c r="AO61" s="445" t="str">
        <f>'STEP 2 EE Data'!AK56</f>
        <v/>
      </c>
      <c r="AQ61" s="497" t="str">
        <f t="shared" si="12"/>
        <v/>
      </c>
      <c r="AR61" s="497" t="str">
        <f t="shared" si="13"/>
        <v/>
      </c>
      <c r="AS61" s="497" t="str">
        <f t="shared" si="14"/>
        <v/>
      </c>
      <c r="AT61" s="497" t="str">
        <f t="shared" si="15"/>
        <v/>
      </c>
      <c r="AU61" s="497" t="str">
        <f t="shared" si="16"/>
        <v/>
      </c>
      <c r="AV61" s="497" t="str">
        <f t="shared" si="17"/>
        <v/>
      </c>
      <c r="AW61" s="497" t="str">
        <f t="shared" si="18"/>
        <v/>
      </c>
      <c r="AX61" s="497" t="str">
        <f t="shared" si="19"/>
        <v/>
      </c>
      <c r="AY61" s="498" t="str">
        <f t="shared" si="20"/>
        <v/>
      </c>
      <c r="AZ61" s="499" t="str">
        <f>IF($AZ$28="X",IF(AQ61="",0,IF($B61="","",IF(AQ$28="X",IF(E61&gt;0,1,IF(Cover!$E$47="Weekly",IF(D61&gt;=40,1,0.5),IF(D61&gt;=80,1,0.5))),""))),"")</f>
        <v/>
      </c>
      <c r="BA61" s="499" t="str">
        <f>IF($BA$28="X",IF(AR61="",0,IF($B61="","",IF(AR$28="X",IF(I61&gt;0,1,IF(Cover!$E$47="Weekly",IF(H61&gt;=40,1,0.5),IF(H61&gt;=80,1,0.5))),""))),"")</f>
        <v/>
      </c>
      <c r="BB61" s="499" t="str">
        <f>IF($BB$28="X",IF(AS61="",0,IF($B61="","",IF(AS$28="X",IF(M61&gt;0,1,IF(Cover!$E$47="Weekly",IF(L61&gt;=40,1,0.5),IF(L61&gt;=80,1,0.5))),""))),"")</f>
        <v/>
      </c>
      <c r="BC61" s="499" t="str">
        <f>IF($BC$28="X",IF(AT61="",0,IF($B61="","",IF(AT$28="X",IF(Q61&gt;0,1,IF(Cover!$E$47="Weekly",IF(P61&gt;=40,1,0.5),IF(P61&gt;=80,1,0.5))),""))),"")</f>
        <v/>
      </c>
      <c r="BD61" s="499" t="str">
        <f>IF($BD$28="X",IF(AU61="",0,IF($B61="","",IF(AU$28="X",IF(U61&gt;0,1,IF(Cover!$E$47="Weekly",IF(T61&gt;=40,1,0.5),IF(T61&gt;=80,1,0.5))),""))),"")</f>
        <v/>
      </c>
      <c r="BE61" s="499" t="str">
        <f>IF($BE$28="X",IF(AV61="",0,IF($B61="","",IF(AV$28="X",IF(Y61&gt;0,1,IF(Cover!$E$47="Weekly",IF(X61&gt;=40,1,0.5),IF(X61&gt;=80,1,0.5))),""))),"")</f>
        <v/>
      </c>
      <c r="BF61" s="499" t="str">
        <f>IF($BF$28="X",IF(AW61="",0,IF($B61="","",IF(AW$28="X",IF(AC61&gt;0,1,IF(Cover!$E$47="Weekly",IF(AB61&gt;=40,1,0.5),IF(AB61&gt;=80,1,0.5))),""))),"")</f>
        <v/>
      </c>
      <c r="BG61" s="499" t="str">
        <f>IF($BG$28="X",IF(AX61="",0,IF($B61="","",IF(AX$28="X",IF(AG61&gt;0,1,IF(Cover!$E$47="Weekly",IF(AF61&gt;=40,1,0.5),IF(AF61&gt;=80,1,0.5))),""))),"")</f>
        <v/>
      </c>
      <c r="BH61" s="500" t="str">
        <f>IF($BH$28="X",IF(AY61="",0,IF($B61="","",IF(AY$28="X",IF(AK61&gt;0,1,IF(Cover!$E$47="Weekly",IF(AJ61&gt;=40,1,0.5),IF(AJ61&gt;=80,1,0.5))),""))),"")</f>
        <v/>
      </c>
      <c r="BI61" s="470" t="str">
        <f t="shared" si="21"/>
        <v/>
      </c>
      <c r="BJ61" s="469" t="str">
        <f t="shared" si="22"/>
        <v/>
      </c>
      <c r="BL61" s="632">
        <f>IF(BJ61=0,IF('STEP 2 EE Data'!K56="Yes",IF('STEP 2 EE Data'!C56="",1,IF('STEP 2 EE Data'!D56&gt;=40,1,0.5)),0),IF('STEP 2 EE Data'!K56="Yes",IF('STEP 2 EE Data'!C56="",IF(BJ61=0.5,0.5,0),IF('STEP 2 EE Data'!D56&gt;=40,IF(BJ61=0.5,0.5,0),0)),0))</f>
        <v>0</v>
      </c>
    </row>
    <row r="62" spans="1:64" ht="15.6" thickTop="1" thickBot="1" x14ac:dyDescent="0.35">
      <c r="A62" s="84" t="str">
        <f>IF('STEP 2 EE Data'!A57="","",'STEP 2 EE Data'!A57)</f>
        <v/>
      </c>
      <c r="B62" s="83" t="str">
        <f>IF('STEP 2 EE Data'!B57="","",'STEP 2 EE Data'!B57)</f>
        <v/>
      </c>
      <c r="C62" s="52"/>
      <c r="D62" s="51"/>
      <c r="E62" s="52"/>
      <c r="F62" s="371" t="str">
        <f t="shared" si="23"/>
        <v/>
      </c>
      <c r="G62" s="52"/>
      <c r="H62" s="51"/>
      <c r="I62" s="52"/>
      <c r="J62" s="560" t="str">
        <f t="shared" si="24"/>
        <v/>
      </c>
      <c r="K62" s="52"/>
      <c r="L62" s="51"/>
      <c r="M62" s="52"/>
      <c r="N62" s="560" t="str">
        <f t="shared" si="25"/>
        <v/>
      </c>
      <c r="O62" s="52"/>
      <c r="P62" s="51"/>
      <c r="Q62" s="52"/>
      <c r="R62" s="560" t="str">
        <f t="shared" si="6"/>
        <v/>
      </c>
      <c r="S62" s="52"/>
      <c r="T62" s="51"/>
      <c r="U62" s="52"/>
      <c r="V62" s="560" t="str">
        <f t="shared" si="7"/>
        <v/>
      </c>
      <c r="W62" s="52"/>
      <c r="X62" s="51"/>
      <c r="Y62" s="52"/>
      <c r="Z62" s="560" t="str">
        <f t="shared" si="8"/>
        <v/>
      </c>
      <c r="AA62" s="52"/>
      <c r="AB62" s="51"/>
      <c r="AC62" s="52"/>
      <c r="AD62" s="560" t="str">
        <f t="shared" si="9"/>
        <v/>
      </c>
      <c r="AE62" s="52"/>
      <c r="AF62" s="51"/>
      <c r="AG62" s="52"/>
      <c r="AH62" s="560" t="str">
        <f t="shared" si="10"/>
        <v/>
      </c>
      <c r="AI62" s="52"/>
      <c r="AJ62" s="51"/>
      <c r="AK62" s="52"/>
      <c r="AL62" s="446" t="str">
        <f t="shared" si="11"/>
        <v/>
      </c>
      <c r="AM62" s="504">
        <f>'STEP 2 EE Data'!AI57</f>
        <v>0</v>
      </c>
      <c r="AN62" s="82">
        <f>'STEP 2 EE Data'!AJ57</f>
        <v>0</v>
      </c>
      <c r="AO62" s="445" t="str">
        <f>'STEP 2 EE Data'!AK57</f>
        <v/>
      </c>
      <c r="AQ62" s="497" t="str">
        <f t="shared" si="12"/>
        <v/>
      </c>
      <c r="AR62" s="497" t="str">
        <f t="shared" si="13"/>
        <v/>
      </c>
      <c r="AS62" s="497" t="str">
        <f t="shared" si="14"/>
        <v/>
      </c>
      <c r="AT62" s="497" t="str">
        <f t="shared" si="15"/>
        <v/>
      </c>
      <c r="AU62" s="497" t="str">
        <f t="shared" si="16"/>
        <v/>
      </c>
      <c r="AV62" s="497" t="str">
        <f t="shared" si="17"/>
        <v/>
      </c>
      <c r="AW62" s="497" t="str">
        <f t="shared" si="18"/>
        <v/>
      </c>
      <c r="AX62" s="497" t="str">
        <f t="shared" si="19"/>
        <v/>
      </c>
      <c r="AY62" s="498" t="str">
        <f t="shared" si="20"/>
        <v/>
      </c>
      <c r="AZ62" s="499" t="str">
        <f>IF($AZ$28="X",IF(AQ62="",0,IF($B62="","",IF(AQ$28="X",IF(E62&gt;0,1,IF(Cover!$E$47="Weekly",IF(D62&gt;=40,1,0.5),IF(D62&gt;=80,1,0.5))),""))),"")</f>
        <v/>
      </c>
      <c r="BA62" s="499" t="str">
        <f>IF($BA$28="X",IF(AR62="",0,IF($B62="","",IF(AR$28="X",IF(I62&gt;0,1,IF(Cover!$E$47="Weekly",IF(H62&gt;=40,1,0.5),IF(H62&gt;=80,1,0.5))),""))),"")</f>
        <v/>
      </c>
      <c r="BB62" s="499" t="str">
        <f>IF($BB$28="X",IF(AS62="",0,IF($B62="","",IF(AS$28="X",IF(M62&gt;0,1,IF(Cover!$E$47="Weekly",IF(L62&gt;=40,1,0.5),IF(L62&gt;=80,1,0.5))),""))),"")</f>
        <v/>
      </c>
      <c r="BC62" s="499" t="str">
        <f>IF($BC$28="X",IF(AT62="",0,IF($B62="","",IF(AT$28="X",IF(Q62&gt;0,1,IF(Cover!$E$47="Weekly",IF(P62&gt;=40,1,0.5),IF(P62&gt;=80,1,0.5))),""))),"")</f>
        <v/>
      </c>
      <c r="BD62" s="499" t="str">
        <f>IF($BD$28="X",IF(AU62="",0,IF($B62="","",IF(AU$28="X",IF(U62&gt;0,1,IF(Cover!$E$47="Weekly",IF(T62&gt;=40,1,0.5),IF(T62&gt;=80,1,0.5))),""))),"")</f>
        <v/>
      </c>
      <c r="BE62" s="499" t="str">
        <f>IF($BE$28="X",IF(AV62="",0,IF($B62="","",IF(AV$28="X",IF(Y62&gt;0,1,IF(Cover!$E$47="Weekly",IF(X62&gt;=40,1,0.5),IF(X62&gt;=80,1,0.5))),""))),"")</f>
        <v/>
      </c>
      <c r="BF62" s="499" t="str">
        <f>IF($BF$28="X",IF(AW62="",0,IF($B62="","",IF(AW$28="X",IF(AC62&gt;0,1,IF(Cover!$E$47="Weekly",IF(AB62&gt;=40,1,0.5),IF(AB62&gt;=80,1,0.5))),""))),"")</f>
        <v/>
      </c>
      <c r="BG62" s="499" t="str">
        <f>IF($BG$28="X",IF(AX62="",0,IF($B62="","",IF(AX$28="X",IF(AG62&gt;0,1,IF(Cover!$E$47="Weekly",IF(AF62&gt;=40,1,0.5),IF(AF62&gt;=80,1,0.5))),""))),"")</f>
        <v/>
      </c>
      <c r="BH62" s="500" t="str">
        <f>IF($BH$28="X",IF(AY62="",0,IF($B62="","",IF(AY$28="X",IF(AK62&gt;0,1,IF(Cover!$E$47="Weekly",IF(AJ62&gt;=40,1,0.5),IF(AJ62&gt;=80,1,0.5))),""))),"")</f>
        <v/>
      </c>
      <c r="BI62" s="470" t="str">
        <f t="shared" si="21"/>
        <v/>
      </c>
      <c r="BJ62" s="469" t="str">
        <f t="shared" si="22"/>
        <v/>
      </c>
      <c r="BL62" s="632">
        <f>IF(BJ62=0,IF('STEP 2 EE Data'!K57="Yes",IF('STEP 2 EE Data'!C57="",1,IF('STEP 2 EE Data'!D57&gt;=40,1,0.5)),0),IF('STEP 2 EE Data'!K57="Yes",IF('STEP 2 EE Data'!C57="",IF(BJ62=0.5,0.5,0),IF('STEP 2 EE Data'!D57&gt;=40,IF(BJ62=0.5,0.5,0),0)),0))</f>
        <v>0</v>
      </c>
    </row>
    <row r="63" spans="1:64" ht="15.6" thickTop="1" thickBot="1" x14ac:dyDescent="0.35">
      <c r="A63" s="84" t="str">
        <f>IF('STEP 2 EE Data'!A58="","",'STEP 2 EE Data'!A58)</f>
        <v/>
      </c>
      <c r="B63" s="83" t="str">
        <f>IF('STEP 2 EE Data'!B58="","",'STEP 2 EE Data'!B58)</f>
        <v/>
      </c>
      <c r="C63" s="52"/>
      <c r="D63" s="51"/>
      <c r="E63" s="52"/>
      <c r="F63" s="371" t="str">
        <f t="shared" si="23"/>
        <v/>
      </c>
      <c r="G63" s="52"/>
      <c r="H63" s="51"/>
      <c r="I63" s="52"/>
      <c r="J63" s="560" t="str">
        <f t="shared" si="24"/>
        <v/>
      </c>
      <c r="K63" s="52"/>
      <c r="L63" s="51"/>
      <c r="M63" s="52"/>
      <c r="N63" s="560" t="str">
        <f t="shared" si="25"/>
        <v/>
      </c>
      <c r="O63" s="52"/>
      <c r="P63" s="51"/>
      <c r="Q63" s="52"/>
      <c r="R63" s="560" t="str">
        <f t="shared" si="6"/>
        <v/>
      </c>
      <c r="S63" s="52"/>
      <c r="T63" s="51"/>
      <c r="U63" s="52"/>
      <c r="V63" s="560" t="str">
        <f t="shared" si="7"/>
        <v/>
      </c>
      <c r="W63" s="52"/>
      <c r="X63" s="51"/>
      <c r="Y63" s="52"/>
      <c r="Z63" s="560" t="str">
        <f t="shared" si="8"/>
        <v/>
      </c>
      <c r="AA63" s="52"/>
      <c r="AB63" s="51"/>
      <c r="AC63" s="52"/>
      <c r="AD63" s="560" t="str">
        <f t="shared" si="9"/>
        <v/>
      </c>
      <c r="AE63" s="52"/>
      <c r="AF63" s="51"/>
      <c r="AG63" s="52"/>
      <c r="AH63" s="560" t="str">
        <f t="shared" si="10"/>
        <v/>
      </c>
      <c r="AI63" s="52"/>
      <c r="AJ63" s="51"/>
      <c r="AK63" s="52"/>
      <c r="AL63" s="446" t="str">
        <f t="shared" si="11"/>
        <v/>
      </c>
      <c r="AM63" s="504">
        <f>'STEP 2 EE Data'!AI58</f>
        <v>0</v>
      </c>
      <c r="AN63" s="82">
        <f>'STEP 2 EE Data'!AJ58</f>
        <v>0</v>
      </c>
      <c r="AO63" s="445" t="str">
        <f>'STEP 2 EE Data'!AK58</f>
        <v/>
      </c>
      <c r="AQ63" s="497" t="str">
        <f t="shared" si="12"/>
        <v/>
      </c>
      <c r="AR63" s="497" t="str">
        <f t="shared" si="13"/>
        <v/>
      </c>
      <c r="AS63" s="497" t="str">
        <f t="shared" si="14"/>
        <v/>
      </c>
      <c r="AT63" s="497" t="str">
        <f t="shared" si="15"/>
        <v/>
      </c>
      <c r="AU63" s="497" t="str">
        <f t="shared" si="16"/>
        <v/>
      </c>
      <c r="AV63" s="497" t="str">
        <f t="shared" si="17"/>
        <v/>
      </c>
      <c r="AW63" s="497" t="str">
        <f t="shared" si="18"/>
        <v/>
      </c>
      <c r="AX63" s="497" t="str">
        <f t="shared" si="19"/>
        <v/>
      </c>
      <c r="AY63" s="498" t="str">
        <f t="shared" si="20"/>
        <v/>
      </c>
      <c r="AZ63" s="499" t="str">
        <f>IF($AZ$28="X",IF(AQ63="",0,IF($B63="","",IF(AQ$28="X",IF(E63&gt;0,1,IF(Cover!$E$47="Weekly",IF(D63&gt;=40,1,0.5),IF(D63&gt;=80,1,0.5))),""))),"")</f>
        <v/>
      </c>
      <c r="BA63" s="499" t="str">
        <f>IF($BA$28="X",IF(AR63="",0,IF($B63="","",IF(AR$28="X",IF(I63&gt;0,1,IF(Cover!$E$47="Weekly",IF(H63&gt;=40,1,0.5),IF(H63&gt;=80,1,0.5))),""))),"")</f>
        <v/>
      </c>
      <c r="BB63" s="499" t="str">
        <f>IF($BB$28="X",IF(AS63="",0,IF($B63="","",IF(AS$28="X",IF(M63&gt;0,1,IF(Cover!$E$47="Weekly",IF(L63&gt;=40,1,0.5),IF(L63&gt;=80,1,0.5))),""))),"")</f>
        <v/>
      </c>
      <c r="BC63" s="499" t="str">
        <f>IF($BC$28="X",IF(AT63="",0,IF($B63="","",IF(AT$28="X",IF(Q63&gt;0,1,IF(Cover!$E$47="Weekly",IF(P63&gt;=40,1,0.5),IF(P63&gt;=80,1,0.5))),""))),"")</f>
        <v/>
      </c>
      <c r="BD63" s="499" t="str">
        <f>IF($BD$28="X",IF(AU63="",0,IF($B63="","",IF(AU$28="X",IF(U63&gt;0,1,IF(Cover!$E$47="Weekly",IF(T63&gt;=40,1,0.5),IF(T63&gt;=80,1,0.5))),""))),"")</f>
        <v/>
      </c>
      <c r="BE63" s="499" t="str">
        <f>IF($BE$28="X",IF(AV63="",0,IF($B63="","",IF(AV$28="X",IF(Y63&gt;0,1,IF(Cover!$E$47="Weekly",IF(X63&gt;=40,1,0.5),IF(X63&gt;=80,1,0.5))),""))),"")</f>
        <v/>
      </c>
      <c r="BF63" s="499" t="str">
        <f>IF($BF$28="X",IF(AW63="",0,IF($B63="","",IF(AW$28="X",IF(AC63&gt;0,1,IF(Cover!$E$47="Weekly",IF(AB63&gt;=40,1,0.5),IF(AB63&gt;=80,1,0.5))),""))),"")</f>
        <v/>
      </c>
      <c r="BG63" s="499" t="str">
        <f>IF($BG$28="X",IF(AX63="",0,IF($B63="","",IF(AX$28="X",IF(AG63&gt;0,1,IF(Cover!$E$47="Weekly",IF(AF63&gt;=40,1,0.5),IF(AF63&gt;=80,1,0.5))),""))),"")</f>
        <v/>
      </c>
      <c r="BH63" s="500" t="str">
        <f>IF($BH$28="X",IF(AY63="",0,IF($B63="","",IF(AY$28="X",IF(AK63&gt;0,1,IF(Cover!$E$47="Weekly",IF(AJ63&gt;=40,1,0.5),IF(AJ63&gt;=80,1,0.5))),""))),"")</f>
        <v/>
      </c>
      <c r="BI63" s="470" t="str">
        <f t="shared" si="21"/>
        <v/>
      </c>
      <c r="BJ63" s="469" t="str">
        <f t="shared" si="22"/>
        <v/>
      </c>
      <c r="BL63" s="632">
        <f>IF(BJ63=0,IF('STEP 2 EE Data'!K58="Yes",IF('STEP 2 EE Data'!C58="",1,IF('STEP 2 EE Data'!D58&gt;=40,1,0.5)),0),IF('STEP 2 EE Data'!K58="Yes",IF('STEP 2 EE Data'!C58="",IF(BJ63=0.5,0.5,0),IF('STEP 2 EE Data'!D58&gt;=40,IF(BJ63=0.5,0.5,0),0)),0))</f>
        <v>0</v>
      </c>
    </row>
    <row r="64" spans="1:64" ht="15.6" thickTop="1" thickBot="1" x14ac:dyDescent="0.35">
      <c r="A64" s="84" t="str">
        <f>IF('STEP 2 EE Data'!A59="","",'STEP 2 EE Data'!A59)</f>
        <v/>
      </c>
      <c r="B64" s="83" t="str">
        <f>IF('STEP 2 EE Data'!B59="","",'STEP 2 EE Data'!B59)</f>
        <v/>
      </c>
      <c r="C64" s="52"/>
      <c r="D64" s="51"/>
      <c r="E64" s="52"/>
      <c r="F64" s="371" t="str">
        <f t="shared" si="23"/>
        <v/>
      </c>
      <c r="G64" s="52"/>
      <c r="H64" s="51"/>
      <c r="I64" s="52"/>
      <c r="J64" s="560" t="str">
        <f t="shared" si="24"/>
        <v/>
      </c>
      <c r="K64" s="52"/>
      <c r="L64" s="51"/>
      <c r="M64" s="52"/>
      <c r="N64" s="560" t="str">
        <f t="shared" si="25"/>
        <v/>
      </c>
      <c r="O64" s="52"/>
      <c r="P64" s="51"/>
      <c r="Q64" s="52"/>
      <c r="R64" s="560" t="str">
        <f t="shared" si="6"/>
        <v/>
      </c>
      <c r="S64" s="52"/>
      <c r="T64" s="51"/>
      <c r="U64" s="52"/>
      <c r="V64" s="560" t="str">
        <f t="shared" si="7"/>
        <v/>
      </c>
      <c r="W64" s="52"/>
      <c r="X64" s="51"/>
      <c r="Y64" s="52"/>
      <c r="Z64" s="560" t="str">
        <f t="shared" si="8"/>
        <v/>
      </c>
      <c r="AA64" s="52"/>
      <c r="AB64" s="51"/>
      <c r="AC64" s="52"/>
      <c r="AD64" s="560" t="str">
        <f t="shared" si="9"/>
        <v/>
      </c>
      <c r="AE64" s="52"/>
      <c r="AF64" s="51"/>
      <c r="AG64" s="52"/>
      <c r="AH64" s="560" t="str">
        <f t="shared" si="10"/>
        <v/>
      </c>
      <c r="AI64" s="52"/>
      <c r="AJ64" s="51"/>
      <c r="AK64" s="52"/>
      <c r="AL64" s="446" t="str">
        <f t="shared" si="11"/>
        <v/>
      </c>
      <c r="AM64" s="504">
        <f>'STEP 2 EE Data'!AI59</f>
        <v>0</v>
      </c>
      <c r="AN64" s="82">
        <f>'STEP 2 EE Data'!AJ59</f>
        <v>0</v>
      </c>
      <c r="AO64" s="445" t="str">
        <f>'STEP 2 EE Data'!AK59</f>
        <v/>
      </c>
      <c r="AQ64" s="497" t="str">
        <f t="shared" si="12"/>
        <v/>
      </c>
      <c r="AR64" s="497" t="str">
        <f t="shared" si="13"/>
        <v/>
      </c>
      <c r="AS64" s="497" t="str">
        <f t="shared" si="14"/>
        <v/>
      </c>
      <c r="AT64" s="497" t="str">
        <f t="shared" si="15"/>
        <v/>
      </c>
      <c r="AU64" s="497" t="str">
        <f t="shared" si="16"/>
        <v/>
      </c>
      <c r="AV64" s="497" t="str">
        <f t="shared" si="17"/>
        <v/>
      </c>
      <c r="AW64" s="497" t="str">
        <f t="shared" si="18"/>
        <v/>
      </c>
      <c r="AX64" s="497" t="str">
        <f t="shared" si="19"/>
        <v/>
      </c>
      <c r="AY64" s="498" t="str">
        <f t="shared" si="20"/>
        <v/>
      </c>
      <c r="AZ64" s="499" t="str">
        <f>IF($AZ$28="X",IF(AQ64="",0,IF($B64="","",IF(AQ$28="X",IF(E64&gt;0,1,IF(Cover!$E$47="Weekly",IF(D64&gt;=40,1,0.5),IF(D64&gt;=80,1,0.5))),""))),"")</f>
        <v/>
      </c>
      <c r="BA64" s="499" t="str">
        <f>IF($BA$28="X",IF(AR64="",0,IF($B64="","",IF(AR$28="X",IF(I64&gt;0,1,IF(Cover!$E$47="Weekly",IF(H64&gt;=40,1,0.5),IF(H64&gt;=80,1,0.5))),""))),"")</f>
        <v/>
      </c>
      <c r="BB64" s="499" t="str">
        <f>IF($BB$28="X",IF(AS64="",0,IF($B64="","",IF(AS$28="X",IF(M64&gt;0,1,IF(Cover!$E$47="Weekly",IF(L64&gt;=40,1,0.5),IF(L64&gt;=80,1,0.5))),""))),"")</f>
        <v/>
      </c>
      <c r="BC64" s="499" t="str">
        <f>IF($BC$28="X",IF(AT64="",0,IF($B64="","",IF(AT$28="X",IF(Q64&gt;0,1,IF(Cover!$E$47="Weekly",IF(P64&gt;=40,1,0.5),IF(P64&gt;=80,1,0.5))),""))),"")</f>
        <v/>
      </c>
      <c r="BD64" s="499" t="str">
        <f>IF($BD$28="X",IF(AU64="",0,IF($B64="","",IF(AU$28="X",IF(U64&gt;0,1,IF(Cover!$E$47="Weekly",IF(T64&gt;=40,1,0.5),IF(T64&gt;=80,1,0.5))),""))),"")</f>
        <v/>
      </c>
      <c r="BE64" s="499" t="str">
        <f>IF($BE$28="X",IF(AV64="",0,IF($B64="","",IF(AV$28="X",IF(Y64&gt;0,1,IF(Cover!$E$47="Weekly",IF(X64&gt;=40,1,0.5),IF(X64&gt;=80,1,0.5))),""))),"")</f>
        <v/>
      </c>
      <c r="BF64" s="499" t="str">
        <f>IF($BF$28="X",IF(AW64="",0,IF($B64="","",IF(AW$28="X",IF(AC64&gt;0,1,IF(Cover!$E$47="Weekly",IF(AB64&gt;=40,1,0.5),IF(AB64&gt;=80,1,0.5))),""))),"")</f>
        <v/>
      </c>
      <c r="BG64" s="499" t="str">
        <f>IF($BG$28="X",IF(AX64="",0,IF($B64="","",IF(AX$28="X",IF(AG64&gt;0,1,IF(Cover!$E$47="Weekly",IF(AF64&gt;=40,1,0.5),IF(AF64&gt;=80,1,0.5))),""))),"")</f>
        <v/>
      </c>
      <c r="BH64" s="500" t="str">
        <f>IF($BH$28="X",IF(AY64="",0,IF($B64="","",IF(AY$28="X",IF(AK64&gt;0,1,IF(Cover!$E$47="Weekly",IF(AJ64&gt;=40,1,0.5),IF(AJ64&gt;=80,1,0.5))),""))),"")</f>
        <v/>
      </c>
      <c r="BI64" s="470" t="str">
        <f t="shared" si="21"/>
        <v/>
      </c>
      <c r="BJ64" s="469" t="str">
        <f t="shared" si="22"/>
        <v/>
      </c>
      <c r="BL64" s="632">
        <f>IF(BJ64=0,IF('STEP 2 EE Data'!K59="Yes",IF('STEP 2 EE Data'!C59="",1,IF('STEP 2 EE Data'!D59&gt;=40,1,0.5)),0),IF('STEP 2 EE Data'!K59="Yes",IF('STEP 2 EE Data'!C59="",IF(BJ64=0.5,0.5,0),IF('STEP 2 EE Data'!D59&gt;=40,IF(BJ64=0.5,0.5,0),0)),0))</f>
        <v>0</v>
      </c>
    </row>
    <row r="65" spans="1:64" ht="15.6" thickTop="1" thickBot="1" x14ac:dyDescent="0.35">
      <c r="A65" s="84" t="str">
        <f>IF('STEP 2 EE Data'!A60="","",'STEP 2 EE Data'!A60)</f>
        <v/>
      </c>
      <c r="B65" s="83" t="str">
        <f>IF('STEP 2 EE Data'!B60="","",'STEP 2 EE Data'!B60)</f>
        <v/>
      </c>
      <c r="C65" s="52"/>
      <c r="D65" s="51"/>
      <c r="E65" s="52"/>
      <c r="F65" s="371" t="str">
        <f t="shared" si="23"/>
        <v/>
      </c>
      <c r="G65" s="52"/>
      <c r="H65" s="51"/>
      <c r="I65" s="52"/>
      <c r="J65" s="560" t="str">
        <f t="shared" si="24"/>
        <v/>
      </c>
      <c r="K65" s="52"/>
      <c r="L65" s="51"/>
      <c r="M65" s="52"/>
      <c r="N65" s="560" t="str">
        <f t="shared" si="25"/>
        <v/>
      </c>
      <c r="O65" s="52"/>
      <c r="P65" s="51"/>
      <c r="Q65" s="52"/>
      <c r="R65" s="560" t="str">
        <f t="shared" si="6"/>
        <v/>
      </c>
      <c r="S65" s="52"/>
      <c r="T65" s="51"/>
      <c r="U65" s="52"/>
      <c r="V65" s="560" t="str">
        <f t="shared" si="7"/>
        <v/>
      </c>
      <c r="W65" s="52"/>
      <c r="X65" s="51"/>
      <c r="Y65" s="52"/>
      <c r="Z65" s="560" t="str">
        <f t="shared" si="8"/>
        <v/>
      </c>
      <c r="AA65" s="52"/>
      <c r="AB65" s="51"/>
      <c r="AC65" s="52"/>
      <c r="AD65" s="560" t="str">
        <f t="shared" si="9"/>
        <v/>
      </c>
      <c r="AE65" s="52"/>
      <c r="AF65" s="51"/>
      <c r="AG65" s="52"/>
      <c r="AH65" s="560" t="str">
        <f t="shared" si="10"/>
        <v/>
      </c>
      <c r="AI65" s="52"/>
      <c r="AJ65" s="51"/>
      <c r="AK65" s="52"/>
      <c r="AL65" s="446" t="str">
        <f t="shared" si="11"/>
        <v/>
      </c>
      <c r="AM65" s="504">
        <f>'STEP 2 EE Data'!AI60</f>
        <v>0</v>
      </c>
      <c r="AN65" s="82">
        <f>'STEP 2 EE Data'!AJ60</f>
        <v>0</v>
      </c>
      <c r="AO65" s="445" t="str">
        <f>'STEP 2 EE Data'!AK60</f>
        <v/>
      </c>
      <c r="AQ65" s="497" t="str">
        <f t="shared" si="12"/>
        <v/>
      </c>
      <c r="AR65" s="497" t="str">
        <f t="shared" si="13"/>
        <v/>
      </c>
      <c r="AS65" s="497" t="str">
        <f t="shared" si="14"/>
        <v/>
      </c>
      <c r="AT65" s="497" t="str">
        <f t="shared" si="15"/>
        <v/>
      </c>
      <c r="AU65" s="497" t="str">
        <f t="shared" si="16"/>
        <v/>
      </c>
      <c r="AV65" s="497" t="str">
        <f t="shared" si="17"/>
        <v/>
      </c>
      <c r="AW65" s="497" t="str">
        <f t="shared" si="18"/>
        <v/>
      </c>
      <c r="AX65" s="497" t="str">
        <f t="shared" si="19"/>
        <v/>
      </c>
      <c r="AY65" s="498" t="str">
        <f t="shared" si="20"/>
        <v/>
      </c>
      <c r="AZ65" s="499" t="str">
        <f>IF($AZ$28="X",IF(AQ65="",0,IF($B65="","",IF(AQ$28="X",IF(E65&gt;0,1,IF(Cover!$E$47="Weekly",IF(D65&gt;=40,1,0.5),IF(D65&gt;=80,1,0.5))),""))),"")</f>
        <v/>
      </c>
      <c r="BA65" s="499" t="str">
        <f>IF($BA$28="X",IF(AR65="",0,IF($B65="","",IF(AR$28="X",IF(I65&gt;0,1,IF(Cover!$E$47="Weekly",IF(H65&gt;=40,1,0.5),IF(H65&gt;=80,1,0.5))),""))),"")</f>
        <v/>
      </c>
      <c r="BB65" s="499" t="str">
        <f>IF($BB$28="X",IF(AS65="",0,IF($B65="","",IF(AS$28="X",IF(M65&gt;0,1,IF(Cover!$E$47="Weekly",IF(L65&gt;=40,1,0.5),IF(L65&gt;=80,1,0.5))),""))),"")</f>
        <v/>
      </c>
      <c r="BC65" s="499" t="str">
        <f>IF($BC$28="X",IF(AT65="",0,IF($B65="","",IF(AT$28="X",IF(Q65&gt;0,1,IF(Cover!$E$47="Weekly",IF(P65&gt;=40,1,0.5),IF(P65&gt;=80,1,0.5))),""))),"")</f>
        <v/>
      </c>
      <c r="BD65" s="499" t="str">
        <f>IF($BD$28="X",IF(AU65="",0,IF($B65="","",IF(AU$28="X",IF(U65&gt;0,1,IF(Cover!$E$47="Weekly",IF(T65&gt;=40,1,0.5),IF(T65&gt;=80,1,0.5))),""))),"")</f>
        <v/>
      </c>
      <c r="BE65" s="499" t="str">
        <f>IF($BE$28="X",IF(AV65="",0,IF($B65="","",IF(AV$28="X",IF(Y65&gt;0,1,IF(Cover!$E$47="Weekly",IF(X65&gt;=40,1,0.5),IF(X65&gt;=80,1,0.5))),""))),"")</f>
        <v/>
      </c>
      <c r="BF65" s="499" t="str">
        <f>IF($BF$28="X",IF(AW65="",0,IF($B65="","",IF(AW$28="X",IF(AC65&gt;0,1,IF(Cover!$E$47="Weekly",IF(AB65&gt;=40,1,0.5),IF(AB65&gt;=80,1,0.5))),""))),"")</f>
        <v/>
      </c>
      <c r="BG65" s="499" t="str">
        <f>IF($BG$28="X",IF(AX65="",0,IF($B65="","",IF(AX$28="X",IF(AG65&gt;0,1,IF(Cover!$E$47="Weekly",IF(AF65&gt;=40,1,0.5),IF(AF65&gt;=80,1,0.5))),""))),"")</f>
        <v/>
      </c>
      <c r="BH65" s="500" t="str">
        <f>IF($BH$28="X",IF(AY65="",0,IF($B65="","",IF(AY$28="X",IF(AK65&gt;0,1,IF(Cover!$E$47="Weekly",IF(AJ65&gt;=40,1,0.5),IF(AJ65&gt;=80,1,0.5))),""))),"")</f>
        <v/>
      </c>
      <c r="BI65" s="470" t="str">
        <f t="shared" si="21"/>
        <v/>
      </c>
      <c r="BJ65" s="469" t="str">
        <f t="shared" si="22"/>
        <v/>
      </c>
      <c r="BL65" s="632">
        <f>IF(BJ65=0,IF('STEP 2 EE Data'!K60="Yes",IF('STEP 2 EE Data'!C60="",1,IF('STEP 2 EE Data'!D60&gt;=40,1,0.5)),0),IF('STEP 2 EE Data'!K60="Yes",IF('STEP 2 EE Data'!C60="",IF(BJ65=0.5,0.5,0),IF('STEP 2 EE Data'!D60&gt;=40,IF(BJ65=0.5,0.5,0),0)),0))</f>
        <v>0</v>
      </c>
    </row>
    <row r="66" spans="1:64" ht="15.6" thickTop="1" thickBot="1" x14ac:dyDescent="0.35">
      <c r="A66" s="84" t="str">
        <f>IF('STEP 2 EE Data'!A61="","",'STEP 2 EE Data'!A61)</f>
        <v/>
      </c>
      <c r="B66" s="83" t="str">
        <f>IF('STEP 2 EE Data'!B61="","",'STEP 2 EE Data'!B61)</f>
        <v/>
      </c>
      <c r="C66" s="52"/>
      <c r="D66" s="51"/>
      <c r="E66" s="52"/>
      <c r="F66" s="371" t="str">
        <f t="shared" si="23"/>
        <v/>
      </c>
      <c r="G66" s="52"/>
      <c r="H66" s="51"/>
      <c r="I66" s="52"/>
      <c r="J66" s="560" t="str">
        <f t="shared" si="24"/>
        <v/>
      </c>
      <c r="K66" s="52"/>
      <c r="L66" s="51"/>
      <c r="M66" s="52"/>
      <c r="N66" s="560" t="str">
        <f t="shared" si="25"/>
        <v/>
      </c>
      <c r="O66" s="52"/>
      <c r="P66" s="51"/>
      <c r="Q66" s="52"/>
      <c r="R66" s="560" t="str">
        <f t="shared" si="6"/>
        <v/>
      </c>
      <c r="S66" s="52"/>
      <c r="T66" s="51"/>
      <c r="U66" s="52"/>
      <c r="V66" s="560" t="str">
        <f t="shared" si="7"/>
        <v/>
      </c>
      <c r="W66" s="52"/>
      <c r="X66" s="51"/>
      <c r="Y66" s="52"/>
      <c r="Z66" s="560" t="str">
        <f t="shared" si="8"/>
        <v/>
      </c>
      <c r="AA66" s="52"/>
      <c r="AB66" s="51"/>
      <c r="AC66" s="52"/>
      <c r="AD66" s="560" t="str">
        <f t="shared" si="9"/>
        <v/>
      </c>
      <c r="AE66" s="52"/>
      <c r="AF66" s="51"/>
      <c r="AG66" s="52"/>
      <c r="AH66" s="560" t="str">
        <f t="shared" si="10"/>
        <v/>
      </c>
      <c r="AI66" s="52"/>
      <c r="AJ66" s="51"/>
      <c r="AK66" s="52"/>
      <c r="AL66" s="446" t="str">
        <f t="shared" si="11"/>
        <v/>
      </c>
      <c r="AM66" s="504">
        <f>'STEP 2 EE Data'!AI61</f>
        <v>0</v>
      </c>
      <c r="AN66" s="82">
        <f>'STEP 2 EE Data'!AJ61</f>
        <v>0</v>
      </c>
      <c r="AO66" s="445" t="str">
        <f>'STEP 2 EE Data'!AK61</f>
        <v/>
      </c>
      <c r="AQ66" s="497" t="str">
        <f t="shared" si="12"/>
        <v/>
      </c>
      <c r="AR66" s="497" t="str">
        <f t="shared" si="13"/>
        <v/>
      </c>
      <c r="AS66" s="497" t="str">
        <f t="shared" si="14"/>
        <v/>
      </c>
      <c r="AT66" s="497" t="str">
        <f t="shared" si="15"/>
        <v/>
      </c>
      <c r="AU66" s="497" t="str">
        <f t="shared" si="16"/>
        <v/>
      </c>
      <c r="AV66" s="497" t="str">
        <f t="shared" si="17"/>
        <v/>
      </c>
      <c r="AW66" s="497" t="str">
        <f t="shared" si="18"/>
        <v/>
      </c>
      <c r="AX66" s="497" t="str">
        <f t="shared" si="19"/>
        <v/>
      </c>
      <c r="AY66" s="498" t="str">
        <f t="shared" si="20"/>
        <v/>
      </c>
      <c r="AZ66" s="499" t="str">
        <f>IF($AZ$28="X",IF(AQ66="",0,IF($B66="","",IF(AQ$28="X",IF(E66&gt;0,1,IF(Cover!$E$47="Weekly",IF(D66&gt;=40,1,0.5),IF(D66&gt;=80,1,0.5))),""))),"")</f>
        <v/>
      </c>
      <c r="BA66" s="499" t="str">
        <f>IF($BA$28="X",IF(AR66="",0,IF($B66="","",IF(AR$28="X",IF(I66&gt;0,1,IF(Cover!$E$47="Weekly",IF(H66&gt;=40,1,0.5),IF(H66&gt;=80,1,0.5))),""))),"")</f>
        <v/>
      </c>
      <c r="BB66" s="499" t="str">
        <f>IF($BB$28="X",IF(AS66="",0,IF($B66="","",IF(AS$28="X",IF(M66&gt;0,1,IF(Cover!$E$47="Weekly",IF(L66&gt;=40,1,0.5),IF(L66&gt;=80,1,0.5))),""))),"")</f>
        <v/>
      </c>
      <c r="BC66" s="499" t="str">
        <f>IF($BC$28="X",IF(AT66="",0,IF($B66="","",IF(AT$28="X",IF(Q66&gt;0,1,IF(Cover!$E$47="Weekly",IF(P66&gt;=40,1,0.5),IF(P66&gt;=80,1,0.5))),""))),"")</f>
        <v/>
      </c>
      <c r="BD66" s="499" t="str">
        <f>IF($BD$28="X",IF(AU66="",0,IF($B66="","",IF(AU$28="X",IF(U66&gt;0,1,IF(Cover!$E$47="Weekly",IF(T66&gt;=40,1,0.5),IF(T66&gt;=80,1,0.5))),""))),"")</f>
        <v/>
      </c>
      <c r="BE66" s="499" t="str">
        <f>IF($BE$28="X",IF(AV66="",0,IF($B66="","",IF(AV$28="X",IF(Y66&gt;0,1,IF(Cover!$E$47="Weekly",IF(X66&gt;=40,1,0.5),IF(X66&gt;=80,1,0.5))),""))),"")</f>
        <v/>
      </c>
      <c r="BF66" s="499" t="str">
        <f>IF($BF$28="X",IF(AW66="",0,IF($B66="","",IF(AW$28="X",IF(AC66&gt;0,1,IF(Cover!$E$47="Weekly",IF(AB66&gt;=40,1,0.5),IF(AB66&gt;=80,1,0.5))),""))),"")</f>
        <v/>
      </c>
      <c r="BG66" s="499" t="str">
        <f>IF($BG$28="X",IF(AX66="",0,IF($B66="","",IF(AX$28="X",IF(AG66&gt;0,1,IF(Cover!$E$47="Weekly",IF(AF66&gt;=40,1,0.5),IF(AF66&gt;=80,1,0.5))),""))),"")</f>
        <v/>
      </c>
      <c r="BH66" s="500" t="str">
        <f>IF($BH$28="X",IF(AY66="",0,IF($B66="","",IF(AY$28="X",IF(AK66&gt;0,1,IF(Cover!$E$47="Weekly",IF(AJ66&gt;=40,1,0.5),IF(AJ66&gt;=80,1,0.5))),""))),"")</f>
        <v/>
      </c>
      <c r="BI66" s="470" t="str">
        <f t="shared" si="21"/>
        <v/>
      </c>
      <c r="BJ66" s="469" t="str">
        <f t="shared" si="22"/>
        <v/>
      </c>
      <c r="BL66" s="632">
        <f>IF(BJ66=0,IF('STEP 2 EE Data'!K61="Yes",IF('STEP 2 EE Data'!C61="",1,IF('STEP 2 EE Data'!D61&gt;=40,1,0.5)),0),IF('STEP 2 EE Data'!K61="Yes",IF('STEP 2 EE Data'!C61="",IF(BJ66=0.5,0.5,0),IF('STEP 2 EE Data'!D61&gt;=40,IF(BJ66=0.5,0.5,0),0)),0))</f>
        <v>0</v>
      </c>
    </row>
    <row r="67" spans="1:64" ht="15.6" thickTop="1" thickBot="1" x14ac:dyDescent="0.35">
      <c r="A67" s="84" t="str">
        <f>IF('STEP 2 EE Data'!A62="","",'STEP 2 EE Data'!A62)</f>
        <v/>
      </c>
      <c r="B67" s="83" t="str">
        <f>IF('STEP 2 EE Data'!B62="","",'STEP 2 EE Data'!B62)</f>
        <v/>
      </c>
      <c r="C67" s="52"/>
      <c r="D67" s="51"/>
      <c r="E67" s="52"/>
      <c r="F67" s="371" t="str">
        <f t="shared" si="23"/>
        <v/>
      </c>
      <c r="G67" s="52"/>
      <c r="H67" s="51"/>
      <c r="I67" s="52"/>
      <c r="J67" s="560" t="str">
        <f t="shared" si="24"/>
        <v/>
      </c>
      <c r="K67" s="52"/>
      <c r="L67" s="51"/>
      <c r="M67" s="52"/>
      <c r="N67" s="560" t="str">
        <f t="shared" si="25"/>
        <v/>
      </c>
      <c r="O67" s="52"/>
      <c r="P67" s="51"/>
      <c r="Q67" s="52"/>
      <c r="R67" s="560" t="str">
        <f t="shared" si="6"/>
        <v/>
      </c>
      <c r="S67" s="52"/>
      <c r="T67" s="51"/>
      <c r="U67" s="52"/>
      <c r="V67" s="560" t="str">
        <f t="shared" si="7"/>
        <v/>
      </c>
      <c r="W67" s="52"/>
      <c r="X67" s="51"/>
      <c r="Y67" s="52"/>
      <c r="Z67" s="560" t="str">
        <f t="shared" si="8"/>
        <v/>
      </c>
      <c r="AA67" s="52"/>
      <c r="AB67" s="51"/>
      <c r="AC67" s="52"/>
      <c r="AD67" s="560" t="str">
        <f t="shared" si="9"/>
        <v/>
      </c>
      <c r="AE67" s="52"/>
      <c r="AF67" s="51"/>
      <c r="AG67" s="52"/>
      <c r="AH67" s="560" t="str">
        <f t="shared" si="10"/>
        <v/>
      </c>
      <c r="AI67" s="52"/>
      <c r="AJ67" s="51"/>
      <c r="AK67" s="52"/>
      <c r="AL67" s="446" t="str">
        <f t="shared" si="11"/>
        <v/>
      </c>
      <c r="AM67" s="504">
        <f>'STEP 2 EE Data'!AI62</f>
        <v>0</v>
      </c>
      <c r="AN67" s="82">
        <f>'STEP 2 EE Data'!AJ62</f>
        <v>0</v>
      </c>
      <c r="AO67" s="445" t="str">
        <f>'STEP 2 EE Data'!AK62</f>
        <v/>
      </c>
      <c r="AQ67" s="497" t="str">
        <f t="shared" si="12"/>
        <v/>
      </c>
      <c r="AR67" s="497" t="str">
        <f t="shared" si="13"/>
        <v/>
      </c>
      <c r="AS67" s="497" t="str">
        <f t="shared" si="14"/>
        <v/>
      </c>
      <c r="AT67" s="497" t="str">
        <f t="shared" si="15"/>
        <v/>
      </c>
      <c r="AU67" s="497" t="str">
        <f t="shared" si="16"/>
        <v/>
      </c>
      <c r="AV67" s="497" t="str">
        <f t="shared" si="17"/>
        <v/>
      </c>
      <c r="AW67" s="497" t="str">
        <f t="shared" si="18"/>
        <v/>
      </c>
      <c r="AX67" s="497" t="str">
        <f t="shared" si="19"/>
        <v/>
      </c>
      <c r="AY67" s="498" t="str">
        <f t="shared" si="20"/>
        <v/>
      </c>
      <c r="AZ67" s="499" t="str">
        <f>IF($AZ$28="X",IF(AQ67="",0,IF($B67="","",IF(AQ$28="X",IF(E67&gt;0,1,IF(Cover!$E$47="Weekly",IF(D67&gt;=40,1,0.5),IF(D67&gt;=80,1,0.5))),""))),"")</f>
        <v/>
      </c>
      <c r="BA67" s="499" t="str">
        <f>IF($BA$28="X",IF(AR67="",0,IF($B67="","",IF(AR$28="X",IF(I67&gt;0,1,IF(Cover!$E$47="Weekly",IF(H67&gt;=40,1,0.5),IF(H67&gt;=80,1,0.5))),""))),"")</f>
        <v/>
      </c>
      <c r="BB67" s="499" t="str">
        <f>IF($BB$28="X",IF(AS67="",0,IF($B67="","",IF(AS$28="X",IF(M67&gt;0,1,IF(Cover!$E$47="Weekly",IF(L67&gt;=40,1,0.5),IF(L67&gt;=80,1,0.5))),""))),"")</f>
        <v/>
      </c>
      <c r="BC67" s="499" t="str">
        <f>IF($BC$28="X",IF(AT67="",0,IF($B67="","",IF(AT$28="X",IF(Q67&gt;0,1,IF(Cover!$E$47="Weekly",IF(P67&gt;=40,1,0.5),IF(P67&gt;=80,1,0.5))),""))),"")</f>
        <v/>
      </c>
      <c r="BD67" s="499" t="str">
        <f>IF($BD$28="X",IF(AU67="",0,IF($B67="","",IF(AU$28="X",IF(U67&gt;0,1,IF(Cover!$E$47="Weekly",IF(T67&gt;=40,1,0.5),IF(T67&gt;=80,1,0.5))),""))),"")</f>
        <v/>
      </c>
      <c r="BE67" s="499" t="str">
        <f>IF($BE$28="X",IF(AV67="",0,IF($B67="","",IF(AV$28="X",IF(Y67&gt;0,1,IF(Cover!$E$47="Weekly",IF(X67&gt;=40,1,0.5),IF(X67&gt;=80,1,0.5))),""))),"")</f>
        <v/>
      </c>
      <c r="BF67" s="499" t="str">
        <f>IF($BF$28="X",IF(AW67="",0,IF($B67="","",IF(AW$28="X",IF(AC67&gt;0,1,IF(Cover!$E$47="Weekly",IF(AB67&gt;=40,1,0.5),IF(AB67&gt;=80,1,0.5))),""))),"")</f>
        <v/>
      </c>
      <c r="BG67" s="499" t="str">
        <f>IF($BG$28="X",IF(AX67="",0,IF($B67="","",IF(AX$28="X",IF(AG67&gt;0,1,IF(Cover!$E$47="Weekly",IF(AF67&gt;=40,1,0.5),IF(AF67&gt;=80,1,0.5))),""))),"")</f>
        <v/>
      </c>
      <c r="BH67" s="500" t="str">
        <f>IF($BH$28="X",IF(AY67="",0,IF($B67="","",IF(AY$28="X",IF(AK67&gt;0,1,IF(Cover!$E$47="Weekly",IF(AJ67&gt;=40,1,0.5),IF(AJ67&gt;=80,1,0.5))),""))),"")</f>
        <v/>
      </c>
      <c r="BI67" s="470" t="str">
        <f t="shared" si="21"/>
        <v/>
      </c>
      <c r="BJ67" s="469" t="str">
        <f t="shared" si="22"/>
        <v/>
      </c>
      <c r="BL67" s="632">
        <f>IF(BJ67=0,IF('STEP 2 EE Data'!K62="Yes",IF('STEP 2 EE Data'!C62="",1,IF('STEP 2 EE Data'!D62&gt;=40,1,0.5)),0),IF('STEP 2 EE Data'!K62="Yes",IF('STEP 2 EE Data'!C62="",IF(BJ67=0.5,0.5,0),IF('STEP 2 EE Data'!D62&gt;=40,IF(BJ67=0.5,0.5,0),0)),0))</f>
        <v>0</v>
      </c>
    </row>
    <row r="68" spans="1:64" ht="15.6" thickTop="1" thickBot="1" x14ac:dyDescent="0.35">
      <c r="A68" s="84" t="str">
        <f>IF('STEP 2 EE Data'!A63="","",'STEP 2 EE Data'!A63)</f>
        <v/>
      </c>
      <c r="B68" s="83" t="str">
        <f>IF('STEP 2 EE Data'!B63="","",'STEP 2 EE Data'!B63)</f>
        <v/>
      </c>
      <c r="C68" s="52"/>
      <c r="D68" s="51"/>
      <c r="E68" s="52"/>
      <c r="F68" s="371" t="str">
        <f t="shared" si="23"/>
        <v/>
      </c>
      <c r="G68" s="52"/>
      <c r="H68" s="51"/>
      <c r="I68" s="52"/>
      <c r="J68" s="560" t="str">
        <f t="shared" si="24"/>
        <v/>
      </c>
      <c r="K68" s="52"/>
      <c r="L68" s="51"/>
      <c r="M68" s="52"/>
      <c r="N68" s="560" t="str">
        <f t="shared" si="25"/>
        <v/>
      </c>
      <c r="O68" s="52"/>
      <c r="P68" s="51"/>
      <c r="Q68" s="52"/>
      <c r="R68" s="560" t="str">
        <f t="shared" si="6"/>
        <v/>
      </c>
      <c r="S68" s="52"/>
      <c r="T68" s="51"/>
      <c r="U68" s="52"/>
      <c r="V68" s="560" t="str">
        <f t="shared" si="7"/>
        <v/>
      </c>
      <c r="W68" s="52"/>
      <c r="X68" s="51"/>
      <c r="Y68" s="52"/>
      <c r="Z68" s="560" t="str">
        <f t="shared" si="8"/>
        <v/>
      </c>
      <c r="AA68" s="52"/>
      <c r="AB68" s="51"/>
      <c r="AC68" s="52"/>
      <c r="AD68" s="560" t="str">
        <f t="shared" si="9"/>
        <v/>
      </c>
      <c r="AE68" s="52"/>
      <c r="AF68" s="51"/>
      <c r="AG68" s="52"/>
      <c r="AH68" s="560" t="str">
        <f t="shared" si="10"/>
        <v/>
      </c>
      <c r="AI68" s="52"/>
      <c r="AJ68" s="51"/>
      <c r="AK68" s="52"/>
      <c r="AL68" s="446" t="str">
        <f t="shared" si="11"/>
        <v/>
      </c>
      <c r="AM68" s="504">
        <f>'STEP 2 EE Data'!AI63</f>
        <v>0</v>
      </c>
      <c r="AN68" s="82">
        <f>'STEP 2 EE Data'!AJ63</f>
        <v>0</v>
      </c>
      <c r="AO68" s="445" t="str">
        <f>'STEP 2 EE Data'!AK63</f>
        <v/>
      </c>
      <c r="AQ68" s="497" t="str">
        <f t="shared" si="12"/>
        <v/>
      </c>
      <c r="AR68" s="497" t="str">
        <f t="shared" si="13"/>
        <v/>
      </c>
      <c r="AS68" s="497" t="str">
        <f t="shared" si="14"/>
        <v/>
      </c>
      <c r="AT68" s="497" t="str">
        <f t="shared" si="15"/>
        <v/>
      </c>
      <c r="AU68" s="497" t="str">
        <f t="shared" si="16"/>
        <v/>
      </c>
      <c r="AV68" s="497" t="str">
        <f t="shared" si="17"/>
        <v/>
      </c>
      <c r="AW68" s="497" t="str">
        <f t="shared" si="18"/>
        <v/>
      </c>
      <c r="AX68" s="497" t="str">
        <f t="shared" si="19"/>
        <v/>
      </c>
      <c r="AY68" s="498" t="str">
        <f t="shared" si="20"/>
        <v/>
      </c>
      <c r="AZ68" s="499" t="str">
        <f>IF($AZ$28="X",IF(AQ68="",0,IF($B68="","",IF(AQ$28="X",IF(E68&gt;0,1,IF(Cover!$E$47="Weekly",IF(D68&gt;=40,1,0.5),IF(D68&gt;=80,1,0.5))),""))),"")</f>
        <v/>
      </c>
      <c r="BA68" s="499" t="str">
        <f>IF($BA$28="X",IF(AR68="",0,IF($B68="","",IF(AR$28="X",IF(I68&gt;0,1,IF(Cover!$E$47="Weekly",IF(H68&gt;=40,1,0.5),IF(H68&gt;=80,1,0.5))),""))),"")</f>
        <v/>
      </c>
      <c r="BB68" s="499" t="str">
        <f>IF($BB$28="X",IF(AS68="",0,IF($B68="","",IF(AS$28="X",IF(M68&gt;0,1,IF(Cover!$E$47="Weekly",IF(L68&gt;=40,1,0.5),IF(L68&gt;=80,1,0.5))),""))),"")</f>
        <v/>
      </c>
      <c r="BC68" s="499" t="str">
        <f>IF($BC$28="X",IF(AT68="",0,IF($B68="","",IF(AT$28="X",IF(Q68&gt;0,1,IF(Cover!$E$47="Weekly",IF(P68&gt;=40,1,0.5),IF(P68&gt;=80,1,0.5))),""))),"")</f>
        <v/>
      </c>
      <c r="BD68" s="499" t="str">
        <f>IF($BD$28="X",IF(AU68="",0,IF($B68="","",IF(AU$28="X",IF(U68&gt;0,1,IF(Cover!$E$47="Weekly",IF(T68&gt;=40,1,0.5),IF(T68&gt;=80,1,0.5))),""))),"")</f>
        <v/>
      </c>
      <c r="BE68" s="499" t="str">
        <f>IF($BE$28="X",IF(AV68="",0,IF($B68="","",IF(AV$28="X",IF(Y68&gt;0,1,IF(Cover!$E$47="Weekly",IF(X68&gt;=40,1,0.5),IF(X68&gt;=80,1,0.5))),""))),"")</f>
        <v/>
      </c>
      <c r="BF68" s="499" t="str">
        <f>IF($BF$28="X",IF(AW68="",0,IF($B68="","",IF(AW$28="X",IF(AC68&gt;0,1,IF(Cover!$E$47="Weekly",IF(AB68&gt;=40,1,0.5),IF(AB68&gt;=80,1,0.5))),""))),"")</f>
        <v/>
      </c>
      <c r="BG68" s="499" t="str">
        <f>IF($BG$28="X",IF(AX68="",0,IF($B68="","",IF(AX$28="X",IF(AG68&gt;0,1,IF(Cover!$E$47="Weekly",IF(AF68&gt;=40,1,0.5),IF(AF68&gt;=80,1,0.5))),""))),"")</f>
        <v/>
      </c>
      <c r="BH68" s="500" t="str">
        <f>IF($BH$28="X",IF(AY68="",0,IF($B68="","",IF(AY$28="X",IF(AK68&gt;0,1,IF(Cover!$E$47="Weekly",IF(AJ68&gt;=40,1,0.5),IF(AJ68&gt;=80,1,0.5))),""))),"")</f>
        <v/>
      </c>
      <c r="BI68" s="470" t="str">
        <f t="shared" si="21"/>
        <v/>
      </c>
      <c r="BJ68" s="469" t="str">
        <f t="shared" si="22"/>
        <v/>
      </c>
      <c r="BL68" s="632">
        <f>IF(BJ68=0,IF('STEP 2 EE Data'!K63="Yes",IF('STEP 2 EE Data'!C63="",1,IF('STEP 2 EE Data'!D63&gt;=40,1,0.5)),0),IF('STEP 2 EE Data'!K63="Yes",IF('STEP 2 EE Data'!C63="",IF(BJ68=0.5,0.5,0),IF('STEP 2 EE Data'!D63&gt;=40,IF(BJ68=0.5,0.5,0),0)),0))</f>
        <v>0</v>
      </c>
    </row>
    <row r="69" spans="1:64" ht="15.6" thickTop="1" thickBot="1" x14ac:dyDescent="0.35">
      <c r="A69" s="84" t="str">
        <f>IF('STEP 2 EE Data'!A64="","",'STEP 2 EE Data'!A64)</f>
        <v/>
      </c>
      <c r="B69" s="83" t="str">
        <f>IF('STEP 2 EE Data'!B64="","",'STEP 2 EE Data'!B64)</f>
        <v/>
      </c>
      <c r="C69" s="52"/>
      <c r="D69" s="51"/>
      <c r="E69" s="52"/>
      <c r="F69" s="371" t="str">
        <f t="shared" si="23"/>
        <v/>
      </c>
      <c r="G69" s="52"/>
      <c r="H69" s="51"/>
      <c r="I69" s="52"/>
      <c r="J69" s="560" t="str">
        <f t="shared" si="24"/>
        <v/>
      </c>
      <c r="K69" s="52"/>
      <c r="L69" s="51"/>
      <c r="M69" s="52"/>
      <c r="N69" s="560" t="str">
        <f t="shared" si="25"/>
        <v/>
      </c>
      <c r="O69" s="52"/>
      <c r="P69" s="51"/>
      <c r="Q69" s="52"/>
      <c r="R69" s="560" t="str">
        <f t="shared" si="6"/>
        <v/>
      </c>
      <c r="S69" s="52"/>
      <c r="T69" s="51"/>
      <c r="U69" s="52"/>
      <c r="V69" s="560" t="str">
        <f t="shared" si="7"/>
        <v/>
      </c>
      <c r="W69" s="52"/>
      <c r="X69" s="51"/>
      <c r="Y69" s="52"/>
      <c r="Z69" s="560" t="str">
        <f t="shared" si="8"/>
        <v/>
      </c>
      <c r="AA69" s="52"/>
      <c r="AB69" s="51"/>
      <c r="AC69" s="52"/>
      <c r="AD69" s="560" t="str">
        <f t="shared" si="9"/>
        <v/>
      </c>
      <c r="AE69" s="52"/>
      <c r="AF69" s="51"/>
      <c r="AG69" s="52"/>
      <c r="AH69" s="560" t="str">
        <f t="shared" si="10"/>
        <v/>
      </c>
      <c r="AI69" s="52"/>
      <c r="AJ69" s="51"/>
      <c r="AK69" s="52"/>
      <c r="AL69" s="446" t="str">
        <f t="shared" si="11"/>
        <v/>
      </c>
      <c r="AM69" s="504">
        <f>'STEP 2 EE Data'!AI64</f>
        <v>0</v>
      </c>
      <c r="AN69" s="82">
        <f>'STEP 2 EE Data'!AJ64</f>
        <v>0</v>
      </c>
      <c r="AO69" s="445" t="str">
        <f>'STEP 2 EE Data'!AK64</f>
        <v/>
      </c>
      <c r="AQ69" s="497" t="str">
        <f t="shared" si="12"/>
        <v/>
      </c>
      <c r="AR69" s="497" t="str">
        <f t="shared" si="13"/>
        <v/>
      </c>
      <c r="AS69" s="497" t="str">
        <f t="shared" si="14"/>
        <v/>
      </c>
      <c r="AT69" s="497" t="str">
        <f t="shared" si="15"/>
        <v/>
      </c>
      <c r="AU69" s="497" t="str">
        <f t="shared" si="16"/>
        <v/>
      </c>
      <c r="AV69" s="497" t="str">
        <f t="shared" si="17"/>
        <v/>
      </c>
      <c r="AW69" s="497" t="str">
        <f t="shared" si="18"/>
        <v/>
      </c>
      <c r="AX69" s="497" t="str">
        <f t="shared" si="19"/>
        <v/>
      </c>
      <c r="AY69" s="498" t="str">
        <f t="shared" si="20"/>
        <v/>
      </c>
      <c r="AZ69" s="499" t="str">
        <f>IF($AZ$28="X",IF(AQ69="",0,IF($B69="","",IF(AQ$28="X",IF(E69&gt;0,1,IF(Cover!$E$47="Weekly",IF(D69&gt;=40,1,0.5),IF(D69&gt;=80,1,0.5))),""))),"")</f>
        <v/>
      </c>
      <c r="BA69" s="499" t="str">
        <f>IF($BA$28="X",IF(AR69="",0,IF($B69="","",IF(AR$28="X",IF(I69&gt;0,1,IF(Cover!$E$47="Weekly",IF(H69&gt;=40,1,0.5),IF(H69&gt;=80,1,0.5))),""))),"")</f>
        <v/>
      </c>
      <c r="BB69" s="499" t="str">
        <f>IF($BB$28="X",IF(AS69="",0,IF($B69="","",IF(AS$28="X",IF(M69&gt;0,1,IF(Cover!$E$47="Weekly",IF(L69&gt;=40,1,0.5),IF(L69&gt;=80,1,0.5))),""))),"")</f>
        <v/>
      </c>
      <c r="BC69" s="499" t="str">
        <f>IF($BC$28="X",IF(AT69="",0,IF($B69="","",IF(AT$28="X",IF(Q69&gt;0,1,IF(Cover!$E$47="Weekly",IF(P69&gt;=40,1,0.5),IF(P69&gt;=80,1,0.5))),""))),"")</f>
        <v/>
      </c>
      <c r="BD69" s="499" t="str">
        <f>IF($BD$28="X",IF(AU69="",0,IF($B69="","",IF(AU$28="X",IF(U69&gt;0,1,IF(Cover!$E$47="Weekly",IF(T69&gt;=40,1,0.5),IF(T69&gt;=80,1,0.5))),""))),"")</f>
        <v/>
      </c>
      <c r="BE69" s="499" t="str">
        <f>IF($BE$28="X",IF(AV69="",0,IF($B69="","",IF(AV$28="X",IF(Y69&gt;0,1,IF(Cover!$E$47="Weekly",IF(X69&gt;=40,1,0.5),IF(X69&gt;=80,1,0.5))),""))),"")</f>
        <v/>
      </c>
      <c r="BF69" s="499" t="str">
        <f>IF($BF$28="X",IF(AW69="",0,IF($B69="","",IF(AW$28="X",IF(AC69&gt;0,1,IF(Cover!$E$47="Weekly",IF(AB69&gt;=40,1,0.5),IF(AB69&gt;=80,1,0.5))),""))),"")</f>
        <v/>
      </c>
      <c r="BG69" s="499" t="str">
        <f>IF($BG$28="X",IF(AX69="",0,IF($B69="","",IF(AX$28="X",IF(AG69&gt;0,1,IF(Cover!$E$47="Weekly",IF(AF69&gt;=40,1,0.5),IF(AF69&gt;=80,1,0.5))),""))),"")</f>
        <v/>
      </c>
      <c r="BH69" s="500" t="str">
        <f>IF($BH$28="X",IF(AY69="",0,IF($B69="","",IF(AY$28="X",IF(AK69&gt;0,1,IF(Cover!$E$47="Weekly",IF(AJ69&gt;=40,1,0.5),IF(AJ69&gt;=80,1,0.5))),""))),"")</f>
        <v/>
      </c>
      <c r="BI69" s="470" t="str">
        <f t="shared" si="21"/>
        <v/>
      </c>
      <c r="BJ69" s="469" t="str">
        <f t="shared" si="22"/>
        <v/>
      </c>
      <c r="BL69" s="632">
        <f>IF(BJ69=0,IF('STEP 2 EE Data'!K64="Yes",IF('STEP 2 EE Data'!C64="",1,IF('STEP 2 EE Data'!D64&gt;=40,1,0.5)),0),IF('STEP 2 EE Data'!K64="Yes",IF('STEP 2 EE Data'!C64="",IF(BJ69=0.5,0.5,0),IF('STEP 2 EE Data'!D64&gt;=40,IF(BJ69=0.5,0.5,0),0)),0))</f>
        <v>0</v>
      </c>
    </row>
    <row r="70" spans="1:64" ht="15.6" thickTop="1" thickBot="1" x14ac:dyDescent="0.35">
      <c r="A70" s="84" t="str">
        <f>IF('STEP 2 EE Data'!A65="","",'STEP 2 EE Data'!A65)</f>
        <v/>
      </c>
      <c r="B70" s="83" t="str">
        <f>IF('STEP 2 EE Data'!B65="","",'STEP 2 EE Data'!B65)</f>
        <v/>
      </c>
      <c r="C70" s="52"/>
      <c r="D70" s="51"/>
      <c r="E70" s="52"/>
      <c r="F70" s="371" t="str">
        <f t="shared" si="23"/>
        <v/>
      </c>
      <c r="G70" s="52"/>
      <c r="H70" s="51"/>
      <c r="I70" s="52"/>
      <c r="J70" s="560" t="str">
        <f t="shared" si="24"/>
        <v/>
      </c>
      <c r="K70" s="52"/>
      <c r="L70" s="51"/>
      <c r="M70" s="52"/>
      <c r="N70" s="560" t="str">
        <f t="shared" si="25"/>
        <v/>
      </c>
      <c r="O70" s="52"/>
      <c r="P70" s="51"/>
      <c r="Q70" s="52"/>
      <c r="R70" s="560" t="str">
        <f t="shared" si="6"/>
        <v/>
      </c>
      <c r="S70" s="52"/>
      <c r="T70" s="51"/>
      <c r="U70" s="52"/>
      <c r="V70" s="560" t="str">
        <f t="shared" si="7"/>
        <v/>
      </c>
      <c r="W70" s="52"/>
      <c r="X70" s="51"/>
      <c r="Y70" s="52"/>
      <c r="Z70" s="560" t="str">
        <f t="shared" si="8"/>
        <v/>
      </c>
      <c r="AA70" s="52"/>
      <c r="AB70" s="51"/>
      <c r="AC70" s="52"/>
      <c r="AD70" s="560" t="str">
        <f t="shared" si="9"/>
        <v/>
      </c>
      <c r="AE70" s="52"/>
      <c r="AF70" s="51"/>
      <c r="AG70" s="52"/>
      <c r="AH70" s="560" t="str">
        <f t="shared" si="10"/>
        <v/>
      </c>
      <c r="AI70" s="52"/>
      <c r="AJ70" s="51"/>
      <c r="AK70" s="52"/>
      <c r="AL70" s="446" t="str">
        <f t="shared" si="11"/>
        <v/>
      </c>
      <c r="AM70" s="504">
        <f>'STEP 2 EE Data'!AI65</f>
        <v>0</v>
      </c>
      <c r="AN70" s="82">
        <f>'STEP 2 EE Data'!AJ65</f>
        <v>0</v>
      </c>
      <c r="AO70" s="445" t="str">
        <f>'STEP 2 EE Data'!AK65</f>
        <v/>
      </c>
      <c r="AQ70" s="497" t="str">
        <f t="shared" si="12"/>
        <v/>
      </c>
      <c r="AR70" s="497" t="str">
        <f t="shared" si="13"/>
        <v/>
      </c>
      <c r="AS70" s="497" t="str">
        <f t="shared" si="14"/>
        <v/>
      </c>
      <c r="AT70" s="497" t="str">
        <f t="shared" si="15"/>
        <v/>
      </c>
      <c r="AU70" s="497" t="str">
        <f t="shared" si="16"/>
        <v/>
      </c>
      <c r="AV70" s="497" t="str">
        <f t="shared" si="17"/>
        <v/>
      </c>
      <c r="AW70" s="497" t="str">
        <f t="shared" si="18"/>
        <v/>
      </c>
      <c r="AX70" s="497" t="str">
        <f t="shared" si="19"/>
        <v/>
      </c>
      <c r="AY70" s="498" t="str">
        <f t="shared" si="20"/>
        <v/>
      </c>
      <c r="AZ70" s="499" t="str">
        <f>IF($AZ$28="X",IF(AQ70="",0,IF($B70="","",IF(AQ$28="X",IF(E70&gt;0,1,IF(Cover!$E$47="Weekly",IF(D70&gt;=40,1,0.5),IF(D70&gt;=80,1,0.5))),""))),"")</f>
        <v/>
      </c>
      <c r="BA70" s="499" t="str">
        <f>IF($BA$28="X",IF(AR70="",0,IF($B70="","",IF(AR$28="X",IF(I70&gt;0,1,IF(Cover!$E$47="Weekly",IF(H70&gt;=40,1,0.5),IF(H70&gt;=80,1,0.5))),""))),"")</f>
        <v/>
      </c>
      <c r="BB70" s="499" t="str">
        <f>IF($BB$28="X",IF(AS70="",0,IF($B70="","",IF(AS$28="X",IF(M70&gt;0,1,IF(Cover!$E$47="Weekly",IF(L70&gt;=40,1,0.5),IF(L70&gt;=80,1,0.5))),""))),"")</f>
        <v/>
      </c>
      <c r="BC70" s="499" t="str">
        <f>IF($BC$28="X",IF(AT70="",0,IF($B70="","",IF(AT$28="X",IF(Q70&gt;0,1,IF(Cover!$E$47="Weekly",IF(P70&gt;=40,1,0.5),IF(P70&gt;=80,1,0.5))),""))),"")</f>
        <v/>
      </c>
      <c r="BD70" s="499" t="str">
        <f>IF($BD$28="X",IF(AU70="",0,IF($B70="","",IF(AU$28="X",IF(U70&gt;0,1,IF(Cover!$E$47="Weekly",IF(T70&gt;=40,1,0.5),IF(T70&gt;=80,1,0.5))),""))),"")</f>
        <v/>
      </c>
      <c r="BE70" s="499" t="str">
        <f>IF($BE$28="X",IF(AV70="",0,IF($B70="","",IF(AV$28="X",IF(Y70&gt;0,1,IF(Cover!$E$47="Weekly",IF(X70&gt;=40,1,0.5),IF(X70&gt;=80,1,0.5))),""))),"")</f>
        <v/>
      </c>
      <c r="BF70" s="499" t="str">
        <f>IF($BF$28="X",IF(AW70="",0,IF($B70="","",IF(AW$28="X",IF(AC70&gt;0,1,IF(Cover!$E$47="Weekly",IF(AB70&gt;=40,1,0.5),IF(AB70&gt;=80,1,0.5))),""))),"")</f>
        <v/>
      </c>
      <c r="BG70" s="499" t="str">
        <f>IF($BG$28="X",IF(AX70="",0,IF($B70="","",IF(AX$28="X",IF(AG70&gt;0,1,IF(Cover!$E$47="Weekly",IF(AF70&gt;=40,1,0.5),IF(AF70&gt;=80,1,0.5))),""))),"")</f>
        <v/>
      </c>
      <c r="BH70" s="500" t="str">
        <f>IF($BH$28="X",IF(AY70="",0,IF($B70="","",IF(AY$28="X",IF(AK70&gt;0,1,IF(Cover!$E$47="Weekly",IF(AJ70&gt;=40,1,0.5),IF(AJ70&gt;=80,1,0.5))),""))),"")</f>
        <v/>
      </c>
      <c r="BI70" s="470" t="str">
        <f t="shared" si="21"/>
        <v/>
      </c>
      <c r="BJ70" s="469" t="str">
        <f t="shared" si="22"/>
        <v/>
      </c>
      <c r="BL70" s="632">
        <f>IF(BJ70=0,IF('STEP 2 EE Data'!K65="Yes",IF('STEP 2 EE Data'!C65="",1,IF('STEP 2 EE Data'!D65&gt;=40,1,0.5)),0),IF('STEP 2 EE Data'!K65="Yes",IF('STEP 2 EE Data'!C65="",IF(BJ70=0.5,0.5,0),IF('STEP 2 EE Data'!D65&gt;=40,IF(BJ70=0.5,0.5,0),0)),0))</f>
        <v>0</v>
      </c>
    </row>
    <row r="71" spans="1:64" ht="15.6" thickTop="1" thickBot="1" x14ac:dyDescent="0.35">
      <c r="A71" s="84" t="str">
        <f>IF('STEP 2 EE Data'!A66="","",'STEP 2 EE Data'!A66)</f>
        <v/>
      </c>
      <c r="B71" s="83" t="str">
        <f>IF('STEP 2 EE Data'!B66="","",'STEP 2 EE Data'!B66)</f>
        <v/>
      </c>
      <c r="C71" s="52"/>
      <c r="D71" s="51"/>
      <c r="E71" s="52"/>
      <c r="F71" s="371" t="str">
        <f t="shared" si="23"/>
        <v/>
      </c>
      <c r="G71" s="52"/>
      <c r="H71" s="51"/>
      <c r="I71" s="52"/>
      <c r="J71" s="560" t="str">
        <f t="shared" si="24"/>
        <v/>
      </c>
      <c r="K71" s="52"/>
      <c r="L71" s="51"/>
      <c r="M71" s="52"/>
      <c r="N71" s="560" t="str">
        <f t="shared" si="25"/>
        <v/>
      </c>
      <c r="O71" s="52"/>
      <c r="P71" s="51"/>
      <c r="Q71" s="52"/>
      <c r="R71" s="560" t="str">
        <f t="shared" si="6"/>
        <v/>
      </c>
      <c r="S71" s="52"/>
      <c r="T71" s="51"/>
      <c r="U71" s="52"/>
      <c r="V71" s="560" t="str">
        <f t="shared" si="7"/>
        <v/>
      </c>
      <c r="W71" s="52"/>
      <c r="X71" s="51"/>
      <c r="Y71" s="52"/>
      <c r="Z71" s="560" t="str">
        <f t="shared" si="8"/>
        <v/>
      </c>
      <c r="AA71" s="52"/>
      <c r="AB71" s="51"/>
      <c r="AC71" s="52"/>
      <c r="AD71" s="560" t="str">
        <f t="shared" si="9"/>
        <v/>
      </c>
      <c r="AE71" s="52"/>
      <c r="AF71" s="51"/>
      <c r="AG71" s="52"/>
      <c r="AH71" s="560" t="str">
        <f t="shared" si="10"/>
        <v/>
      </c>
      <c r="AI71" s="52"/>
      <c r="AJ71" s="51"/>
      <c r="AK71" s="52"/>
      <c r="AL71" s="446" t="str">
        <f t="shared" si="11"/>
        <v/>
      </c>
      <c r="AM71" s="504">
        <f>'STEP 2 EE Data'!AI66</f>
        <v>0</v>
      </c>
      <c r="AN71" s="82">
        <f>'STEP 2 EE Data'!AJ66</f>
        <v>0</v>
      </c>
      <c r="AO71" s="445" t="str">
        <f>'STEP 2 EE Data'!AK66</f>
        <v/>
      </c>
      <c r="AQ71" s="497" t="str">
        <f t="shared" si="12"/>
        <v/>
      </c>
      <c r="AR71" s="497" t="str">
        <f t="shared" si="13"/>
        <v/>
      </c>
      <c r="AS71" s="497" t="str">
        <f t="shared" si="14"/>
        <v/>
      </c>
      <c r="AT71" s="497" t="str">
        <f t="shared" si="15"/>
        <v/>
      </c>
      <c r="AU71" s="497" t="str">
        <f t="shared" si="16"/>
        <v/>
      </c>
      <c r="AV71" s="497" t="str">
        <f t="shared" si="17"/>
        <v/>
      </c>
      <c r="AW71" s="497" t="str">
        <f t="shared" si="18"/>
        <v/>
      </c>
      <c r="AX71" s="497" t="str">
        <f t="shared" si="19"/>
        <v/>
      </c>
      <c r="AY71" s="498" t="str">
        <f t="shared" si="20"/>
        <v/>
      </c>
      <c r="AZ71" s="499" t="str">
        <f>IF($AZ$28="X",IF(AQ71="",0,IF($B71="","",IF(AQ$28="X",IF(E71&gt;0,1,IF(Cover!$E$47="Weekly",IF(D71&gt;=40,1,0.5),IF(D71&gt;=80,1,0.5))),""))),"")</f>
        <v/>
      </c>
      <c r="BA71" s="499" t="str">
        <f>IF($BA$28="X",IF(AR71="",0,IF($B71="","",IF(AR$28="X",IF(I71&gt;0,1,IF(Cover!$E$47="Weekly",IF(H71&gt;=40,1,0.5),IF(H71&gt;=80,1,0.5))),""))),"")</f>
        <v/>
      </c>
      <c r="BB71" s="499" t="str">
        <f>IF($BB$28="X",IF(AS71="",0,IF($B71="","",IF(AS$28="X",IF(M71&gt;0,1,IF(Cover!$E$47="Weekly",IF(L71&gt;=40,1,0.5),IF(L71&gt;=80,1,0.5))),""))),"")</f>
        <v/>
      </c>
      <c r="BC71" s="499" t="str">
        <f>IF($BC$28="X",IF(AT71="",0,IF($B71="","",IF(AT$28="X",IF(Q71&gt;0,1,IF(Cover!$E$47="Weekly",IF(P71&gt;=40,1,0.5),IF(P71&gt;=80,1,0.5))),""))),"")</f>
        <v/>
      </c>
      <c r="BD71" s="499" t="str">
        <f>IF($BD$28="X",IF(AU71="",0,IF($B71="","",IF(AU$28="X",IF(U71&gt;0,1,IF(Cover!$E$47="Weekly",IF(T71&gt;=40,1,0.5),IF(T71&gt;=80,1,0.5))),""))),"")</f>
        <v/>
      </c>
      <c r="BE71" s="499" t="str">
        <f>IF($BE$28="X",IF(AV71="",0,IF($B71="","",IF(AV$28="X",IF(Y71&gt;0,1,IF(Cover!$E$47="Weekly",IF(X71&gt;=40,1,0.5),IF(X71&gt;=80,1,0.5))),""))),"")</f>
        <v/>
      </c>
      <c r="BF71" s="499" t="str">
        <f>IF($BF$28="X",IF(AW71="",0,IF($B71="","",IF(AW$28="X",IF(AC71&gt;0,1,IF(Cover!$E$47="Weekly",IF(AB71&gt;=40,1,0.5),IF(AB71&gt;=80,1,0.5))),""))),"")</f>
        <v/>
      </c>
      <c r="BG71" s="499" t="str">
        <f>IF($BG$28="X",IF(AX71="",0,IF($B71="","",IF(AX$28="X",IF(AG71&gt;0,1,IF(Cover!$E$47="Weekly",IF(AF71&gt;=40,1,0.5),IF(AF71&gt;=80,1,0.5))),""))),"")</f>
        <v/>
      </c>
      <c r="BH71" s="500" t="str">
        <f>IF($BH$28="X",IF(AY71="",0,IF($B71="","",IF(AY$28="X",IF(AK71&gt;0,1,IF(Cover!$E$47="Weekly",IF(AJ71&gt;=40,1,0.5),IF(AJ71&gt;=80,1,0.5))),""))),"")</f>
        <v/>
      </c>
      <c r="BI71" s="470" t="str">
        <f t="shared" si="21"/>
        <v/>
      </c>
      <c r="BJ71" s="469" t="str">
        <f t="shared" si="22"/>
        <v/>
      </c>
      <c r="BL71" s="632">
        <f>IF(BJ71=0,IF('STEP 2 EE Data'!K66="Yes",IF('STEP 2 EE Data'!C66="",1,IF('STEP 2 EE Data'!D66&gt;=40,1,0.5)),0),IF('STEP 2 EE Data'!K66="Yes",IF('STEP 2 EE Data'!C66="",IF(BJ71=0.5,0.5,0),IF('STEP 2 EE Data'!D66&gt;=40,IF(BJ71=0.5,0.5,0),0)),0))</f>
        <v>0</v>
      </c>
    </row>
    <row r="72" spans="1:64" ht="15.6" thickTop="1" thickBot="1" x14ac:dyDescent="0.35">
      <c r="A72" s="84" t="str">
        <f>IF('STEP 2 EE Data'!A67="","",'STEP 2 EE Data'!A67)</f>
        <v/>
      </c>
      <c r="B72" s="83" t="str">
        <f>IF('STEP 2 EE Data'!B67="","",'STEP 2 EE Data'!B67)</f>
        <v/>
      </c>
      <c r="C72" s="52"/>
      <c r="D72" s="51"/>
      <c r="E72" s="52"/>
      <c r="F72" s="371" t="str">
        <f t="shared" si="23"/>
        <v/>
      </c>
      <c r="G72" s="52"/>
      <c r="H72" s="51"/>
      <c r="I72" s="52"/>
      <c r="J72" s="560" t="str">
        <f t="shared" si="24"/>
        <v/>
      </c>
      <c r="K72" s="52"/>
      <c r="L72" s="51"/>
      <c r="M72" s="52"/>
      <c r="N72" s="560" t="str">
        <f t="shared" si="25"/>
        <v/>
      </c>
      <c r="O72" s="52"/>
      <c r="P72" s="51"/>
      <c r="Q72" s="52"/>
      <c r="R72" s="560" t="str">
        <f t="shared" si="6"/>
        <v/>
      </c>
      <c r="S72" s="52"/>
      <c r="T72" s="51"/>
      <c r="U72" s="52"/>
      <c r="V72" s="560" t="str">
        <f t="shared" si="7"/>
        <v/>
      </c>
      <c r="W72" s="52"/>
      <c r="X72" s="51"/>
      <c r="Y72" s="52"/>
      <c r="Z72" s="560" t="str">
        <f t="shared" si="8"/>
        <v/>
      </c>
      <c r="AA72" s="52"/>
      <c r="AB72" s="51"/>
      <c r="AC72" s="52"/>
      <c r="AD72" s="560" t="str">
        <f t="shared" si="9"/>
        <v/>
      </c>
      <c r="AE72" s="52"/>
      <c r="AF72" s="51"/>
      <c r="AG72" s="52"/>
      <c r="AH72" s="560" t="str">
        <f t="shared" si="10"/>
        <v/>
      </c>
      <c r="AI72" s="52"/>
      <c r="AJ72" s="51"/>
      <c r="AK72" s="52"/>
      <c r="AL72" s="446" t="str">
        <f t="shared" si="11"/>
        <v/>
      </c>
      <c r="AM72" s="504">
        <f>'STEP 2 EE Data'!AI67</f>
        <v>0</v>
      </c>
      <c r="AN72" s="82">
        <f>'STEP 2 EE Data'!AJ67</f>
        <v>0</v>
      </c>
      <c r="AO72" s="445" t="str">
        <f>'STEP 2 EE Data'!AK67</f>
        <v/>
      </c>
      <c r="AQ72" s="497" t="str">
        <f t="shared" si="12"/>
        <v/>
      </c>
      <c r="AR72" s="497" t="str">
        <f t="shared" si="13"/>
        <v/>
      </c>
      <c r="AS72" s="497" t="str">
        <f t="shared" si="14"/>
        <v/>
      </c>
      <c r="AT72" s="497" t="str">
        <f t="shared" si="15"/>
        <v/>
      </c>
      <c r="AU72" s="497" t="str">
        <f t="shared" si="16"/>
        <v/>
      </c>
      <c r="AV72" s="497" t="str">
        <f t="shared" si="17"/>
        <v/>
      </c>
      <c r="AW72" s="497" t="str">
        <f t="shared" si="18"/>
        <v/>
      </c>
      <c r="AX72" s="497" t="str">
        <f t="shared" si="19"/>
        <v/>
      </c>
      <c r="AY72" s="498" t="str">
        <f t="shared" si="20"/>
        <v/>
      </c>
      <c r="AZ72" s="499" t="str">
        <f>IF($AZ$28="X",IF(AQ72="",0,IF($B72="","",IF(AQ$28="X",IF(E72&gt;0,1,IF(Cover!$E$47="Weekly",IF(D72&gt;=40,1,0.5),IF(D72&gt;=80,1,0.5))),""))),"")</f>
        <v/>
      </c>
      <c r="BA72" s="499" t="str">
        <f>IF($BA$28="X",IF(AR72="",0,IF($B72="","",IF(AR$28="X",IF(I72&gt;0,1,IF(Cover!$E$47="Weekly",IF(H72&gt;=40,1,0.5),IF(H72&gt;=80,1,0.5))),""))),"")</f>
        <v/>
      </c>
      <c r="BB72" s="499" t="str">
        <f>IF($BB$28="X",IF(AS72="",0,IF($B72="","",IF(AS$28="X",IF(M72&gt;0,1,IF(Cover!$E$47="Weekly",IF(L72&gt;=40,1,0.5),IF(L72&gt;=80,1,0.5))),""))),"")</f>
        <v/>
      </c>
      <c r="BC72" s="499" t="str">
        <f>IF($BC$28="X",IF(AT72="",0,IF($B72="","",IF(AT$28="X",IF(Q72&gt;0,1,IF(Cover!$E$47="Weekly",IF(P72&gt;=40,1,0.5),IF(P72&gt;=80,1,0.5))),""))),"")</f>
        <v/>
      </c>
      <c r="BD72" s="499" t="str">
        <f>IF($BD$28="X",IF(AU72="",0,IF($B72="","",IF(AU$28="X",IF(U72&gt;0,1,IF(Cover!$E$47="Weekly",IF(T72&gt;=40,1,0.5),IF(T72&gt;=80,1,0.5))),""))),"")</f>
        <v/>
      </c>
      <c r="BE72" s="499" t="str">
        <f>IF($BE$28="X",IF(AV72="",0,IF($B72="","",IF(AV$28="X",IF(Y72&gt;0,1,IF(Cover!$E$47="Weekly",IF(X72&gt;=40,1,0.5),IF(X72&gt;=80,1,0.5))),""))),"")</f>
        <v/>
      </c>
      <c r="BF72" s="499" t="str">
        <f>IF($BF$28="X",IF(AW72="",0,IF($B72="","",IF(AW$28="X",IF(AC72&gt;0,1,IF(Cover!$E$47="Weekly",IF(AB72&gt;=40,1,0.5),IF(AB72&gt;=80,1,0.5))),""))),"")</f>
        <v/>
      </c>
      <c r="BG72" s="499" t="str">
        <f>IF($BG$28="X",IF(AX72="",0,IF($B72="","",IF(AX$28="X",IF(AG72&gt;0,1,IF(Cover!$E$47="Weekly",IF(AF72&gt;=40,1,0.5),IF(AF72&gt;=80,1,0.5))),""))),"")</f>
        <v/>
      </c>
      <c r="BH72" s="500" t="str">
        <f>IF($BH$28="X",IF(AY72="",0,IF($B72="","",IF(AY$28="X",IF(AK72&gt;0,1,IF(Cover!$E$47="Weekly",IF(AJ72&gt;=40,1,0.5),IF(AJ72&gt;=80,1,0.5))),""))),"")</f>
        <v/>
      </c>
      <c r="BI72" s="470" t="str">
        <f t="shared" si="21"/>
        <v/>
      </c>
      <c r="BJ72" s="469" t="str">
        <f t="shared" si="22"/>
        <v/>
      </c>
      <c r="BL72" s="632">
        <f>IF(BJ72=0,IF('STEP 2 EE Data'!K67="Yes",IF('STEP 2 EE Data'!C67="",1,IF('STEP 2 EE Data'!D67&gt;=40,1,0.5)),0),IF('STEP 2 EE Data'!K67="Yes",IF('STEP 2 EE Data'!C67="",IF(BJ72=0.5,0.5,0),IF('STEP 2 EE Data'!D67&gt;=40,IF(BJ72=0.5,0.5,0),0)),0))</f>
        <v>0</v>
      </c>
    </row>
    <row r="73" spans="1:64" ht="15.6" thickTop="1" thickBot="1" x14ac:dyDescent="0.35">
      <c r="A73" s="84" t="str">
        <f>IF('STEP 2 EE Data'!A68="","",'STEP 2 EE Data'!A68)</f>
        <v/>
      </c>
      <c r="B73" s="83" t="str">
        <f>IF('STEP 2 EE Data'!B68="","",'STEP 2 EE Data'!B68)</f>
        <v/>
      </c>
      <c r="C73" s="52"/>
      <c r="D73" s="51"/>
      <c r="E73" s="52"/>
      <c r="F73" s="371" t="str">
        <f t="shared" si="23"/>
        <v/>
      </c>
      <c r="G73" s="52"/>
      <c r="H73" s="51"/>
      <c r="I73" s="52"/>
      <c r="J73" s="560" t="str">
        <f t="shared" si="24"/>
        <v/>
      </c>
      <c r="K73" s="52"/>
      <c r="L73" s="51"/>
      <c r="M73" s="52"/>
      <c r="N73" s="560" t="str">
        <f t="shared" si="25"/>
        <v/>
      </c>
      <c r="O73" s="52"/>
      <c r="P73" s="51"/>
      <c r="Q73" s="52"/>
      <c r="R73" s="560" t="str">
        <f t="shared" si="6"/>
        <v/>
      </c>
      <c r="S73" s="52"/>
      <c r="T73" s="51"/>
      <c r="U73" s="52"/>
      <c r="V73" s="560" t="str">
        <f t="shared" si="7"/>
        <v/>
      </c>
      <c r="W73" s="52"/>
      <c r="X73" s="51"/>
      <c r="Y73" s="52"/>
      <c r="Z73" s="560" t="str">
        <f t="shared" si="8"/>
        <v/>
      </c>
      <c r="AA73" s="52"/>
      <c r="AB73" s="51"/>
      <c r="AC73" s="52"/>
      <c r="AD73" s="560" t="str">
        <f t="shared" si="9"/>
        <v/>
      </c>
      <c r="AE73" s="52"/>
      <c r="AF73" s="51"/>
      <c r="AG73" s="52"/>
      <c r="AH73" s="560" t="str">
        <f t="shared" si="10"/>
        <v/>
      </c>
      <c r="AI73" s="52"/>
      <c r="AJ73" s="51"/>
      <c r="AK73" s="52"/>
      <c r="AL73" s="446" t="str">
        <f t="shared" si="11"/>
        <v/>
      </c>
      <c r="AM73" s="504">
        <f>'STEP 2 EE Data'!AI68</f>
        <v>0</v>
      </c>
      <c r="AN73" s="82">
        <f>'STEP 2 EE Data'!AJ68</f>
        <v>0</v>
      </c>
      <c r="AO73" s="445" t="str">
        <f>'STEP 2 EE Data'!AK68</f>
        <v/>
      </c>
      <c r="AQ73" s="497" t="str">
        <f t="shared" si="12"/>
        <v/>
      </c>
      <c r="AR73" s="497" t="str">
        <f t="shared" si="13"/>
        <v/>
      </c>
      <c r="AS73" s="497" t="str">
        <f t="shared" si="14"/>
        <v/>
      </c>
      <c r="AT73" s="497" t="str">
        <f t="shared" si="15"/>
        <v/>
      </c>
      <c r="AU73" s="497" t="str">
        <f t="shared" si="16"/>
        <v/>
      </c>
      <c r="AV73" s="497" t="str">
        <f t="shared" si="17"/>
        <v/>
      </c>
      <c r="AW73" s="497" t="str">
        <f t="shared" si="18"/>
        <v/>
      </c>
      <c r="AX73" s="497" t="str">
        <f t="shared" si="19"/>
        <v/>
      </c>
      <c r="AY73" s="498" t="str">
        <f t="shared" si="20"/>
        <v/>
      </c>
      <c r="AZ73" s="499" t="str">
        <f>IF($AZ$28="X",IF(AQ73="",0,IF($B73="","",IF(AQ$28="X",IF(E73&gt;0,1,IF(Cover!$E$47="Weekly",IF(D73&gt;=40,1,0.5),IF(D73&gt;=80,1,0.5))),""))),"")</f>
        <v/>
      </c>
      <c r="BA73" s="499" t="str">
        <f>IF($BA$28="X",IF(AR73="",0,IF($B73="","",IF(AR$28="X",IF(I73&gt;0,1,IF(Cover!$E$47="Weekly",IF(H73&gt;=40,1,0.5),IF(H73&gt;=80,1,0.5))),""))),"")</f>
        <v/>
      </c>
      <c r="BB73" s="499" t="str">
        <f>IF($BB$28="X",IF(AS73="",0,IF($B73="","",IF(AS$28="X",IF(M73&gt;0,1,IF(Cover!$E$47="Weekly",IF(L73&gt;=40,1,0.5),IF(L73&gt;=80,1,0.5))),""))),"")</f>
        <v/>
      </c>
      <c r="BC73" s="499" t="str">
        <f>IF($BC$28="X",IF(AT73="",0,IF($B73="","",IF(AT$28="X",IF(Q73&gt;0,1,IF(Cover!$E$47="Weekly",IF(P73&gt;=40,1,0.5),IF(P73&gt;=80,1,0.5))),""))),"")</f>
        <v/>
      </c>
      <c r="BD73" s="499" t="str">
        <f>IF($BD$28="X",IF(AU73="",0,IF($B73="","",IF(AU$28="X",IF(U73&gt;0,1,IF(Cover!$E$47="Weekly",IF(T73&gt;=40,1,0.5),IF(T73&gt;=80,1,0.5))),""))),"")</f>
        <v/>
      </c>
      <c r="BE73" s="499" t="str">
        <f>IF($BE$28="X",IF(AV73="",0,IF($B73="","",IF(AV$28="X",IF(Y73&gt;0,1,IF(Cover!$E$47="Weekly",IF(X73&gt;=40,1,0.5),IF(X73&gt;=80,1,0.5))),""))),"")</f>
        <v/>
      </c>
      <c r="BF73" s="499" t="str">
        <f>IF($BF$28="X",IF(AW73="",0,IF($B73="","",IF(AW$28="X",IF(AC73&gt;0,1,IF(Cover!$E$47="Weekly",IF(AB73&gt;=40,1,0.5),IF(AB73&gt;=80,1,0.5))),""))),"")</f>
        <v/>
      </c>
      <c r="BG73" s="499" t="str">
        <f>IF($BG$28="X",IF(AX73="",0,IF($B73="","",IF(AX$28="X",IF(AG73&gt;0,1,IF(Cover!$E$47="Weekly",IF(AF73&gt;=40,1,0.5),IF(AF73&gt;=80,1,0.5))),""))),"")</f>
        <v/>
      </c>
      <c r="BH73" s="500" t="str">
        <f>IF($BH$28="X",IF(AY73="",0,IF($B73="","",IF(AY$28="X",IF(AK73&gt;0,1,IF(Cover!$E$47="Weekly",IF(AJ73&gt;=40,1,0.5),IF(AJ73&gt;=80,1,0.5))),""))),"")</f>
        <v/>
      </c>
      <c r="BI73" s="470" t="str">
        <f t="shared" si="21"/>
        <v/>
      </c>
      <c r="BJ73" s="469" t="str">
        <f t="shared" si="22"/>
        <v/>
      </c>
      <c r="BL73" s="632">
        <f>IF(BJ73=0,IF('STEP 2 EE Data'!K68="Yes",IF('STEP 2 EE Data'!C68="",1,IF('STEP 2 EE Data'!D68&gt;=40,1,0.5)),0),IF('STEP 2 EE Data'!K68="Yes",IF('STEP 2 EE Data'!C68="",IF(BJ73=0.5,0.5,0),IF('STEP 2 EE Data'!D68&gt;=40,IF(BJ73=0.5,0.5,0),0)),0))</f>
        <v>0</v>
      </c>
    </row>
    <row r="74" spans="1:64" ht="15.6" thickTop="1" thickBot="1" x14ac:dyDescent="0.35">
      <c r="A74" s="84" t="str">
        <f>IF('STEP 2 EE Data'!A69="","",'STEP 2 EE Data'!A69)</f>
        <v/>
      </c>
      <c r="B74" s="83" t="str">
        <f>IF('STEP 2 EE Data'!B69="","",'STEP 2 EE Data'!B69)</f>
        <v/>
      </c>
      <c r="C74" s="52"/>
      <c r="D74" s="51"/>
      <c r="E74" s="52"/>
      <c r="F74" s="371" t="str">
        <f t="shared" si="23"/>
        <v/>
      </c>
      <c r="G74" s="52"/>
      <c r="H74" s="51"/>
      <c r="I74" s="52"/>
      <c r="J74" s="560" t="str">
        <f t="shared" si="24"/>
        <v/>
      </c>
      <c r="K74" s="52"/>
      <c r="L74" s="51"/>
      <c r="M74" s="52"/>
      <c r="N74" s="560" t="str">
        <f t="shared" si="25"/>
        <v/>
      </c>
      <c r="O74" s="52"/>
      <c r="P74" s="51"/>
      <c r="Q74" s="52"/>
      <c r="R74" s="560" t="str">
        <f t="shared" si="6"/>
        <v/>
      </c>
      <c r="S74" s="52"/>
      <c r="T74" s="51"/>
      <c r="U74" s="52"/>
      <c r="V74" s="560" t="str">
        <f t="shared" si="7"/>
        <v/>
      </c>
      <c r="W74" s="52"/>
      <c r="X74" s="51"/>
      <c r="Y74" s="52"/>
      <c r="Z74" s="560" t="str">
        <f t="shared" si="8"/>
        <v/>
      </c>
      <c r="AA74" s="52"/>
      <c r="AB74" s="51"/>
      <c r="AC74" s="52"/>
      <c r="AD74" s="560" t="str">
        <f t="shared" si="9"/>
        <v/>
      </c>
      <c r="AE74" s="52"/>
      <c r="AF74" s="51"/>
      <c r="AG74" s="52"/>
      <c r="AH74" s="560" t="str">
        <f t="shared" si="10"/>
        <v/>
      </c>
      <c r="AI74" s="52"/>
      <c r="AJ74" s="51"/>
      <c r="AK74" s="52"/>
      <c r="AL74" s="446" t="str">
        <f t="shared" si="11"/>
        <v/>
      </c>
      <c r="AM74" s="504">
        <f>'STEP 2 EE Data'!AI69</f>
        <v>0</v>
      </c>
      <c r="AN74" s="82">
        <f>'STEP 2 EE Data'!AJ69</f>
        <v>0</v>
      </c>
      <c r="AO74" s="445" t="str">
        <f>'STEP 2 EE Data'!AK69</f>
        <v/>
      </c>
      <c r="AQ74" s="497" t="str">
        <f t="shared" si="12"/>
        <v/>
      </c>
      <c r="AR74" s="497" t="str">
        <f t="shared" si="13"/>
        <v/>
      </c>
      <c r="AS74" s="497" t="str">
        <f t="shared" si="14"/>
        <v/>
      </c>
      <c r="AT74" s="497" t="str">
        <f t="shared" si="15"/>
        <v/>
      </c>
      <c r="AU74" s="497" t="str">
        <f t="shared" si="16"/>
        <v/>
      </c>
      <c r="AV74" s="497" t="str">
        <f t="shared" si="17"/>
        <v/>
      </c>
      <c r="AW74" s="497" t="str">
        <f t="shared" si="18"/>
        <v/>
      </c>
      <c r="AX74" s="497" t="str">
        <f t="shared" si="19"/>
        <v/>
      </c>
      <c r="AY74" s="498" t="str">
        <f t="shared" si="20"/>
        <v/>
      </c>
      <c r="AZ74" s="499" t="str">
        <f>IF($AZ$28="X",IF(AQ74="",0,IF($B74="","",IF(AQ$28="X",IF(E74&gt;0,1,IF(Cover!$E$47="Weekly",IF(D74&gt;=40,1,0.5),IF(D74&gt;=80,1,0.5))),""))),"")</f>
        <v/>
      </c>
      <c r="BA74" s="499" t="str">
        <f>IF($BA$28="X",IF(AR74="",0,IF($B74="","",IF(AR$28="X",IF(I74&gt;0,1,IF(Cover!$E$47="Weekly",IF(H74&gt;=40,1,0.5),IF(H74&gt;=80,1,0.5))),""))),"")</f>
        <v/>
      </c>
      <c r="BB74" s="499" t="str">
        <f>IF($BB$28="X",IF(AS74="",0,IF($B74="","",IF(AS$28="X",IF(M74&gt;0,1,IF(Cover!$E$47="Weekly",IF(L74&gt;=40,1,0.5),IF(L74&gt;=80,1,0.5))),""))),"")</f>
        <v/>
      </c>
      <c r="BC74" s="499" t="str">
        <f>IF($BC$28="X",IF(AT74="",0,IF($B74="","",IF(AT$28="X",IF(Q74&gt;0,1,IF(Cover!$E$47="Weekly",IF(P74&gt;=40,1,0.5),IF(P74&gt;=80,1,0.5))),""))),"")</f>
        <v/>
      </c>
      <c r="BD74" s="499" t="str">
        <f>IF($BD$28="X",IF(AU74="",0,IF($B74="","",IF(AU$28="X",IF(U74&gt;0,1,IF(Cover!$E$47="Weekly",IF(T74&gt;=40,1,0.5),IF(T74&gt;=80,1,0.5))),""))),"")</f>
        <v/>
      </c>
      <c r="BE74" s="499" t="str">
        <f>IF($BE$28="X",IF(AV74="",0,IF($B74="","",IF(AV$28="X",IF(Y74&gt;0,1,IF(Cover!$E$47="Weekly",IF(X74&gt;=40,1,0.5),IF(X74&gt;=80,1,0.5))),""))),"")</f>
        <v/>
      </c>
      <c r="BF74" s="499" t="str">
        <f>IF($BF$28="X",IF(AW74="",0,IF($B74="","",IF(AW$28="X",IF(AC74&gt;0,1,IF(Cover!$E$47="Weekly",IF(AB74&gt;=40,1,0.5),IF(AB74&gt;=80,1,0.5))),""))),"")</f>
        <v/>
      </c>
      <c r="BG74" s="499" t="str">
        <f>IF($BG$28="X",IF(AX74="",0,IF($B74="","",IF(AX$28="X",IF(AG74&gt;0,1,IF(Cover!$E$47="Weekly",IF(AF74&gt;=40,1,0.5),IF(AF74&gt;=80,1,0.5))),""))),"")</f>
        <v/>
      </c>
      <c r="BH74" s="500" t="str">
        <f>IF($BH$28="X",IF(AY74="",0,IF($B74="","",IF(AY$28="X",IF(AK74&gt;0,1,IF(Cover!$E$47="Weekly",IF(AJ74&gt;=40,1,0.5),IF(AJ74&gt;=80,1,0.5))),""))),"")</f>
        <v/>
      </c>
      <c r="BI74" s="470" t="str">
        <f t="shared" si="21"/>
        <v/>
      </c>
      <c r="BJ74" s="469" t="str">
        <f t="shared" si="22"/>
        <v/>
      </c>
      <c r="BL74" s="632">
        <f>IF(BJ74=0,IF('STEP 2 EE Data'!K69="Yes",IF('STEP 2 EE Data'!C69="",1,IF('STEP 2 EE Data'!D69&gt;=40,1,0.5)),0),IF('STEP 2 EE Data'!K69="Yes",IF('STEP 2 EE Data'!C69="",IF(BJ74=0.5,0.5,0),IF('STEP 2 EE Data'!D69&gt;=40,IF(BJ74=0.5,0.5,0),0)),0))</f>
        <v>0</v>
      </c>
    </row>
    <row r="75" spans="1:64" ht="15.6" thickTop="1" thickBot="1" x14ac:dyDescent="0.35">
      <c r="A75" s="84" t="str">
        <f>IF('STEP 2 EE Data'!A70="","",'STEP 2 EE Data'!A70)</f>
        <v/>
      </c>
      <c r="B75" s="83" t="str">
        <f>IF('STEP 2 EE Data'!B70="","",'STEP 2 EE Data'!B70)</f>
        <v/>
      </c>
      <c r="C75" s="52"/>
      <c r="D75" s="51"/>
      <c r="E75" s="52"/>
      <c r="F75" s="371" t="str">
        <f t="shared" si="23"/>
        <v/>
      </c>
      <c r="G75" s="52"/>
      <c r="H75" s="51"/>
      <c r="I75" s="52"/>
      <c r="J75" s="560" t="str">
        <f t="shared" si="24"/>
        <v/>
      </c>
      <c r="K75" s="52"/>
      <c r="L75" s="51"/>
      <c r="M75" s="52"/>
      <c r="N75" s="560" t="str">
        <f t="shared" si="25"/>
        <v/>
      </c>
      <c r="O75" s="52"/>
      <c r="P75" s="51"/>
      <c r="Q75" s="52"/>
      <c r="R75" s="560" t="str">
        <f t="shared" si="6"/>
        <v/>
      </c>
      <c r="S75" s="52"/>
      <c r="T75" s="51"/>
      <c r="U75" s="52"/>
      <c r="V75" s="560" t="str">
        <f t="shared" si="7"/>
        <v/>
      </c>
      <c r="W75" s="52"/>
      <c r="X75" s="51"/>
      <c r="Y75" s="52"/>
      <c r="Z75" s="560" t="str">
        <f t="shared" si="8"/>
        <v/>
      </c>
      <c r="AA75" s="52"/>
      <c r="AB75" s="51"/>
      <c r="AC75" s="52"/>
      <c r="AD75" s="560" t="str">
        <f t="shared" si="9"/>
        <v/>
      </c>
      <c r="AE75" s="52"/>
      <c r="AF75" s="51"/>
      <c r="AG75" s="52"/>
      <c r="AH75" s="560" t="str">
        <f t="shared" si="10"/>
        <v/>
      </c>
      <c r="AI75" s="52"/>
      <c r="AJ75" s="51"/>
      <c r="AK75" s="52"/>
      <c r="AL75" s="446" t="str">
        <f t="shared" si="11"/>
        <v/>
      </c>
      <c r="AM75" s="504">
        <f>'STEP 2 EE Data'!AI70</f>
        <v>0</v>
      </c>
      <c r="AN75" s="82">
        <f>'STEP 2 EE Data'!AJ70</f>
        <v>0</v>
      </c>
      <c r="AO75" s="445" t="str">
        <f>'STEP 2 EE Data'!AK70</f>
        <v/>
      </c>
      <c r="AQ75" s="497" t="str">
        <f t="shared" si="12"/>
        <v/>
      </c>
      <c r="AR75" s="497" t="str">
        <f t="shared" si="13"/>
        <v/>
      </c>
      <c r="AS75" s="497" t="str">
        <f t="shared" si="14"/>
        <v/>
      </c>
      <c r="AT75" s="497" t="str">
        <f t="shared" si="15"/>
        <v/>
      </c>
      <c r="AU75" s="497" t="str">
        <f t="shared" si="16"/>
        <v/>
      </c>
      <c r="AV75" s="497" t="str">
        <f t="shared" si="17"/>
        <v/>
      </c>
      <c r="AW75" s="497" t="str">
        <f t="shared" si="18"/>
        <v/>
      </c>
      <c r="AX75" s="497" t="str">
        <f t="shared" si="19"/>
        <v/>
      </c>
      <c r="AY75" s="498" t="str">
        <f t="shared" si="20"/>
        <v/>
      </c>
      <c r="AZ75" s="499" t="str">
        <f>IF($AZ$28="X",IF(AQ75="",0,IF($B75="","",IF(AQ$28="X",IF(E75&gt;0,1,IF(Cover!$E$47="Weekly",IF(D75&gt;=40,1,0.5),IF(D75&gt;=80,1,0.5))),""))),"")</f>
        <v/>
      </c>
      <c r="BA75" s="499" t="str">
        <f>IF($BA$28="X",IF(AR75="",0,IF($B75="","",IF(AR$28="X",IF(I75&gt;0,1,IF(Cover!$E$47="Weekly",IF(H75&gt;=40,1,0.5),IF(H75&gt;=80,1,0.5))),""))),"")</f>
        <v/>
      </c>
      <c r="BB75" s="499" t="str">
        <f>IF($BB$28="X",IF(AS75="",0,IF($B75="","",IF(AS$28="X",IF(M75&gt;0,1,IF(Cover!$E$47="Weekly",IF(L75&gt;=40,1,0.5),IF(L75&gt;=80,1,0.5))),""))),"")</f>
        <v/>
      </c>
      <c r="BC75" s="499" t="str">
        <f>IF($BC$28="X",IF(AT75="",0,IF($B75="","",IF(AT$28="X",IF(Q75&gt;0,1,IF(Cover!$E$47="Weekly",IF(P75&gt;=40,1,0.5),IF(P75&gt;=80,1,0.5))),""))),"")</f>
        <v/>
      </c>
      <c r="BD75" s="499" t="str">
        <f>IF($BD$28="X",IF(AU75="",0,IF($B75="","",IF(AU$28="X",IF(U75&gt;0,1,IF(Cover!$E$47="Weekly",IF(T75&gt;=40,1,0.5),IF(T75&gt;=80,1,0.5))),""))),"")</f>
        <v/>
      </c>
      <c r="BE75" s="499" t="str">
        <f>IF($BE$28="X",IF(AV75="",0,IF($B75="","",IF(AV$28="X",IF(Y75&gt;0,1,IF(Cover!$E$47="Weekly",IF(X75&gt;=40,1,0.5),IF(X75&gt;=80,1,0.5))),""))),"")</f>
        <v/>
      </c>
      <c r="BF75" s="499" t="str">
        <f>IF($BF$28="X",IF(AW75="",0,IF($B75="","",IF(AW$28="X",IF(AC75&gt;0,1,IF(Cover!$E$47="Weekly",IF(AB75&gt;=40,1,0.5),IF(AB75&gt;=80,1,0.5))),""))),"")</f>
        <v/>
      </c>
      <c r="BG75" s="499" t="str">
        <f>IF($BG$28="X",IF(AX75="",0,IF($B75="","",IF(AX$28="X",IF(AG75&gt;0,1,IF(Cover!$E$47="Weekly",IF(AF75&gt;=40,1,0.5),IF(AF75&gt;=80,1,0.5))),""))),"")</f>
        <v/>
      </c>
      <c r="BH75" s="500" t="str">
        <f>IF($BH$28="X",IF(AY75="",0,IF($B75="","",IF(AY$28="X",IF(AK75&gt;0,1,IF(Cover!$E$47="Weekly",IF(AJ75&gt;=40,1,0.5),IF(AJ75&gt;=80,1,0.5))),""))),"")</f>
        <v/>
      </c>
      <c r="BI75" s="470" t="str">
        <f t="shared" si="21"/>
        <v/>
      </c>
      <c r="BJ75" s="469" t="str">
        <f t="shared" si="22"/>
        <v/>
      </c>
      <c r="BL75" s="632">
        <f>IF(BJ75=0,IF('STEP 2 EE Data'!K70="Yes",IF('STEP 2 EE Data'!C70="",1,IF('STEP 2 EE Data'!D70&gt;=40,1,0.5)),0),IF('STEP 2 EE Data'!K70="Yes",IF('STEP 2 EE Data'!C70="",IF(BJ75=0.5,0.5,0),IF('STEP 2 EE Data'!D70&gt;=40,IF(BJ75=0.5,0.5,0),0)),0))</f>
        <v>0</v>
      </c>
    </row>
    <row r="76" spans="1:64" ht="15.6" thickTop="1" thickBot="1" x14ac:dyDescent="0.35">
      <c r="A76" s="84" t="str">
        <f>IF('STEP 2 EE Data'!A71="","",'STEP 2 EE Data'!A71)</f>
        <v/>
      </c>
      <c r="B76" s="83" t="str">
        <f>IF('STEP 2 EE Data'!B71="","",'STEP 2 EE Data'!B71)</f>
        <v/>
      </c>
      <c r="C76" s="52"/>
      <c r="D76" s="51"/>
      <c r="E76" s="52"/>
      <c r="F76" s="371" t="str">
        <f t="shared" si="23"/>
        <v/>
      </c>
      <c r="G76" s="52"/>
      <c r="H76" s="51"/>
      <c r="I76" s="52"/>
      <c r="J76" s="560" t="str">
        <f t="shared" si="24"/>
        <v/>
      </c>
      <c r="K76" s="52"/>
      <c r="L76" s="51"/>
      <c r="M76" s="52"/>
      <c r="N76" s="560" t="str">
        <f t="shared" si="25"/>
        <v/>
      </c>
      <c r="O76" s="52"/>
      <c r="P76" s="51"/>
      <c r="Q76" s="52"/>
      <c r="R76" s="560" t="str">
        <f t="shared" si="6"/>
        <v/>
      </c>
      <c r="S76" s="52"/>
      <c r="T76" s="51"/>
      <c r="U76" s="52"/>
      <c r="V76" s="560" t="str">
        <f t="shared" si="7"/>
        <v/>
      </c>
      <c r="W76" s="52"/>
      <c r="X76" s="51"/>
      <c r="Y76" s="52"/>
      <c r="Z76" s="560" t="str">
        <f t="shared" si="8"/>
        <v/>
      </c>
      <c r="AA76" s="52"/>
      <c r="AB76" s="51"/>
      <c r="AC76" s="52"/>
      <c r="AD76" s="560" t="str">
        <f t="shared" si="9"/>
        <v/>
      </c>
      <c r="AE76" s="52"/>
      <c r="AF76" s="51"/>
      <c r="AG76" s="52"/>
      <c r="AH76" s="560" t="str">
        <f t="shared" si="10"/>
        <v/>
      </c>
      <c r="AI76" s="52"/>
      <c r="AJ76" s="51"/>
      <c r="AK76" s="52"/>
      <c r="AL76" s="446" t="str">
        <f t="shared" si="11"/>
        <v/>
      </c>
      <c r="AM76" s="504">
        <f>'STEP 2 EE Data'!AI71</f>
        <v>0</v>
      </c>
      <c r="AN76" s="82">
        <f>'STEP 2 EE Data'!AJ71</f>
        <v>0</v>
      </c>
      <c r="AO76" s="445" t="str">
        <f>'STEP 2 EE Data'!AK71</f>
        <v/>
      </c>
      <c r="AQ76" s="497" t="str">
        <f t="shared" si="12"/>
        <v/>
      </c>
      <c r="AR76" s="497" t="str">
        <f t="shared" si="13"/>
        <v/>
      </c>
      <c r="AS76" s="497" t="str">
        <f t="shared" si="14"/>
        <v/>
      </c>
      <c r="AT76" s="497" t="str">
        <f t="shared" si="15"/>
        <v/>
      </c>
      <c r="AU76" s="497" t="str">
        <f t="shared" si="16"/>
        <v/>
      </c>
      <c r="AV76" s="497" t="str">
        <f t="shared" si="17"/>
        <v/>
      </c>
      <c r="AW76" s="497" t="str">
        <f t="shared" si="18"/>
        <v/>
      </c>
      <c r="AX76" s="497" t="str">
        <f t="shared" si="19"/>
        <v/>
      </c>
      <c r="AY76" s="498" t="str">
        <f t="shared" si="20"/>
        <v/>
      </c>
      <c r="AZ76" s="499" t="str">
        <f>IF($AZ$28="X",IF(AQ76="",0,IF($B76="","",IF(AQ$28="X",IF(E76&gt;0,1,IF(Cover!$E$47="Weekly",IF(D76&gt;=40,1,0.5),IF(D76&gt;=80,1,0.5))),""))),"")</f>
        <v/>
      </c>
      <c r="BA76" s="499" t="str">
        <f>IF($BA$28="X",IF(AR76="",0,IF($B76="","",IF(AR$28="X",IF(I76&gt;0,1,IF(Cover!$E$47="Weekly",IF(H76&gt;=40,1,0.5),IF(H76&gt;=80,1,0.5))),""))),"")</f>
        <v/>
      </c>
      <c r="BB76" s="499" t="str">
        <f>IF($BB$28="X",IF(AS76="",0,IF($B76="","",IF(AS$28="X",IF(M76&gt;0,1,IF(Cover!$E$47="Weekly",IF(L76&gt;=40,1,0.5),IF(L76&gt;=80,1,0.5))),""))),"")</f>
        <v/>
      </c>
      <c r="BC76" s="499" t="str">
        <f>IF($BC$28="X",IF(AT76="",0,IF($B76="","",IF(AT$28="X",IF(Q76&gt;0,1,IF(Cover!$E$47="Weekly",IF(P76&gt;=40,1,0.5),IF(P76&gt;=80,1,0.5))),""))),"")</f>
        <v/>
      </c>
      <c r="BD76" s="499" t="str">
        <f>IF($BD$28="X",IF(AU76="",0,IF($B76="","",IF(AU$28="X",IF(U76&gt;0,1,IF(Cover!$E$47="Weekly",IF(T76&gt;=40,1,0.5),IF(T76&gt;=80,1,0.5))),""))),"")</f>
        <v/>
      </c>
      <c r="BE76" s="499" t="str">
        <f>IF($BE$28="X",IF(AV76="",0,IF($B76="","",IF(AV$28="X",IF(Y76&gt;0,1,IF(Cover!$E$47="Weekly",IF(X76&gt;=40,1,0.5),IF(X76&gt;=80,1,0.5))),""))),"")</f>
        <v/>
      </c>
      <c r="BF76" s="499" t="str">
        <f>IF($BF$28="X",IF(AW76="",0,IF($B76="","",IF(AW$28="X",IF(AC76&gt;0,1,IF(Cover!$E$47="Weekly",IF(AB76&gt;=40,1,0.5),IF(AB76&gt;=80,1,0.5))),""))),"")</f>
        <v/>
      </c>
      <c r="BG76" s="499" t="str">
        <f>IF($BG$28="X",IF(AX76="",0,IF($B76="","",IF(AX$28="X",IF(AG76&gt;0,1,IF(Cover!$E$47="Weekly",IF(AF76&gt;=40,1,0.5),IF(AF76&gt;=80,1,0.5))),""))),"")</f>
        <v/>
      </c>
      <c r="BH76" s="500" t="str">
        <f>IF($BH$28="X",IF(AY76="",0,IF($B76="","",IF(AY$28="X",IF(AK76&gt;0,1,IF(Cover!$E$47="Weekly",IF(AJ76&gt;=40,1,0.5),IF(AJ76&gt;=80,1,0.5))),""))),"")</f>
        <v/>
      </c>
      <c r="BI76" s="470" t="str">
        <f t="shared" si="21"/>
        <v/>
      </c>
      <c r="BJ76" s="469" t="str">
        <f t="shared" si="22"/>
        <v/>
      </c>
      <c r="BL76" s="632">
        <f>IF(BJ76=0,IF('STEP 2 EE Data'!K71="Yes",IF('STEP 2 EE Data'!C71="",1,IF('STEP 2 EE Data'!D71&gt;=40,1,0.5)),0),IF('STEP 2 EE Data'!K71="Yes",IF('STEP 2 EE Data'!C71="",IF(BJ76=0.5,0.5,0),IF('STEP 2 EE Data'!D71&gt;=40,IF(BJ76=0.5,0.5,0),0)),0))</f>
        <v>0</v>
      </c>
    </row>
    <row r="77" spans="1:64" ht="15.6" thickTop="1" thickBot="1" x14ac:dyDescent="0.35">
      <c r="A77" s="84" t="str">
        <f>IF('STEP 2 EE Data'!A72="","",'STEP 2 EE Data'!A72)</f>
        <v/>
      </c>
      <c r="B77" s="83" t="str">
        <f>IF('STEP 2 EE Data'!B72="","",'STEP 2 EE Data'!B72)</f>
        <v/>
      </c>
      <c r="C77" s="52"/>
      <c r="D77" s="51"/>
      <c r="E77" s="52"/>
      <c r="F77" s="371" t="str">
        <f t="shared" si="23"/>
        <v/>
      </c>
      <c r="G77" s="52"/>
      <c r="H77" s="51"/>
      <c r="I77" s="52"/>
      <c r="J77" s="560" t="str">
        <f t="shared" si="24"/>
        <v/>
      </c>
      <c r="K77" s="52"/>
      <c r="L77" s="51"/>
      <c r="M77" s="52"/>
      <c r="N77" s="560" t="str">
        <f t="shared" si="25"/>
        <v/>
      </c>
      <c r="O77" s="52"/>
      <c r="P77" s="51"/>
      <c r="Q77" s="52"/>
      <c r="R77" s="560" t="str">
        <f t="shared" si="6"/>
        <v/>
      </c>
      <c r="S77" s="52"/>
      <c r="T77" s="51"/>
      <c r="U77" s="52"/>
      <c r="V77" s="560" t="str">
        <f t="shared" si="7"/>
        <v/>
      </c>
      <c r="W77" s="52"/>
      <c r="X77" s="51"/>
      <c r="Y77" s="52"/>
      <c r="Z77" s="560" t="str">
        <f t="shared" si="8"/>
        <v/>
      </c>
      <c r="AA77" s="52"/>
      <c r="AB77" s="51"/>
      <c r="AC77" s="52"/>
      <c r="AD77" s="560" t="str">
        <f t="shared" si="9"/>
        <v/>
      </c>
      <c r="AE77" s="52"/>
      <c r="AF77" s="51"/>
      <c r="AG77" s="52"/>
      <c r="AH77" s="560" t="str">
        <f t="shared" si="10"/>
        <v/>
      </c>
      <c r="AI77" s="52"/>
      <c r="AJ77" s="51"/>
      <c r="AK77" s="52"/>
      <c r="AL77" s="446" t="str">
        <f t="shared" si="11"/>
        <v/>
      </c>
      <c r="AM77" s="504">
        <f>'STEP 2 EE Data'!AI72</f>
        <v>0</v>
      </c>
      <c r="AN77" s="82">
        <f>'STEP 2 EE Data'!AJ72</f>
        <v>0</v>
      </c>
      <c r="AO77" s="445" t="str">
        <f>'STEP 2 EE Data'!AK72</f>
        <v/>
      </c>
      <c r="AQ77" s="497" t="str">
        <f t="shared" si="12"/>
        <v/>
      </c>
      <c r="AR77" s="497" t="str">
        <f t="shared" si="13"/>
        <v/>
      </c>
      <c r="AS77" s="497" t="str">
        <f t="shared" si="14"/>
        <v/>
      </c>
      <c r="AT77" s="497" t="str">
        <f t="shared" si="15"/>
        <v/>
      </c>
      <c r="AU77" s="497" t="str">
        <f t="shared" si="16"/>
        <v/>
      </c>
      <c r="AV77" s="497" t="str">
        <f t="shared" si="17"/>
        <v/>
      </c>
      <c r="AW77" s="497" t="str">
        <f t="shared" si="18"/>
        <v/>
      </c>
      <c r="AX77" s="497" t="str">
        <f t="shared" si="19"/>
        <v/>
      </c>
      <c r="AY77" s="498" t="str">
        <f t="shared" si="20"/>
        <v/>
      </c>
      <c r="AZ77" s="499" t="str">
        <f>IF($AZ$28="X",IF(AQ77="",0,IF($B77="","",IF(AQ$28="X",IF(E77&gt;0,1,IF(Cover!$E$47="Weekly",IF(D77&gt;=40,1,0.5),IF(D77&gt;=80,1,0.5))),""))),"")</f>
        <v/>
      </c>
      <c r="BA77" s="499" t="str">
        <f>IF($BA$28="X",IF(AR77="",0,IF($B77="","",IF(AR$28="X",IF(I77&gt;0,1,IF(Cover!$E$47="Weekly",IF(H77&gt;=40,1,0.5),IF(H77&gt;=80,1,0.5))),""))),"")</f>
        <v/>
      </c>
      <c r="BB77" s="499" t="str">
        <f>IF($BB$28="X",IF(AS77="",0,IF($B77="","",IF(AS$28="X",IF(M77&gt;0,1,IF(Cover!$E$47="Weekly",IF(L77&gt;=40,1,0.5),IF(L77&gt;=80,1,0.5))),""))),"")</f>
        <v/>
      </c>
      <c r="BC77" s="499" t="str">
        <f>IF($BC$28="X",IF(AT77="",0,IF($B77="","",IF(AT$28="X",IF(Q77&gt;0,1,IF(Cover!$E$47="Weekly",IF(P77&gt;=40,1,0.5),IF(P77&gt;=80,1,0.5))),""))),"")</f>
        <v/>
      </c>
      <c r="BD77" s="499" t="str">
        <f>IF($BD$28="X",IF(AU77="",0,IF($B77="","",IF(AU$28="X",IF(U77&gt;0,1,IF(Cover!$E$47="Weekly",IF(T77&gt;=40,1,0.5),IF(T77&gt;=80,1,0.5))),""))),"")</f>
        <v/>
      </c>
      <c r="BE77" s="499" t="str">
        <f>IF($BE$28="X",IF(AV77="",0,IF($B77="","",IF(AV$28="X",IF(Y77&gt;0,1,IF(Cover!$E$47="Weekly",IF(X77&gt;=40,1,0.5),IF(X77&gt;=80,1,0.5))),""))),"")</f>
        <v/>
      </c>
      <c r="BF77" s="499" t="str">
        <f>IF($BF$28="X",IF(AW77="",0,IF($B77="","",IF(AW$28="X",IF(AC77&gt;0,1,IF(Cover!$E$47="Weekly",IF(AB77&gt;=40,1,0.5),IF(AB77&gt;=80,1,0.5))),""))),"")</f>
        <v/>
      </c>
      <c r="BG77" s="499" t="str">
        <f>IF($BG$28="X",IF(AX77="",0,IF($B77="","",IF(AX$28="X",IF(AG77&gt;0,1,IF(Cover!$E$47="Weekly",IF(AF77&gt;=40,1,0.5),IF(AF77&gt;=80,1,0.5))),""))),"")</f>
        <v/>
      </c>
      <c r="BH77" s="500" t="str">
        <f>IF($BH$28="X",IF(AY77="",0,IF($B77="","",IF(AY$28="X",IF(AK77&gt;0,1,IF(Cover!$E$47="Weekly",IF(AJ77&gt;=40,1,0.5),IF(AJ77&gt;=80,1,0.5))),""))),"")</f>
        <v/>
      </c>
      <c r="BI77" s="470" t="str">
        <f t="shared" si="21"/>
        <v/>
      </c>
      <c r="BJ77" s="469" t="str">
        <f t="shared" si="22"/>
        <v/>
      </c>
      <c r="BL77" s="632">
        <f>IF(BJ77=0,IF('STEP 2 EE Data'!K72="Yes",IF('STEP 2 EE Data'!C72="",1,IF('STEP 2 EE Data'!D72&gt;=40,1,0.5)),0),IF('STEP 2 EE Data'!K72="Yes",IF('STEP 2 EE Data'!C72="",IF(BJ77=0.5,0.5,0),IF('STEP 2 EE Data'!D72&gt;=40,IF(BJ77=0.5,0.5,0),0)),0))</f>
        <v>0</v>
      </c>
    </row>
    <row r="78" spans="1:64" ht="15.6" thickTop="1" thickBot="1" x14ac:dyDescent="0.35">
      <c r="A78" s="84" t="str">
        <f>IF('STEP 2 EE Data'!A73="","",'STEP 2 EE Data'!A73)</f>
        <v/>
      </c>
      <c r="B78" s="83" t="str">
        <f>IF('STEP 2 EE Data'!B73="","",'STEP 2 EE Data'!B73)</f>
        <v/>
      </c>
      <c r="C78" s="52"/>
      <c r="D78" s="51"/>
      <c r="E78" s="52"/>
      <c r="F78" s="371" t="str">
        <f t="shared" si="23"/>
        <v/>
      </c>
      <c r="G78" s="52"/>
      <c r="H78" s="51"/>
      <c r="I78" s="52"/>
      <c r="J78" s="560" t="str">
        <f t="shared" si="24"/>
        <v/>
      </c>
      <c r="K78" s="52"/>
      <c r="L78" s="51"/>
      <c r="M78" s="52"/>
      <c r="N78" s="560" t="str">
        <f t="shared" si="25"/>
        <v/>
      </c>
      <c r="O78" s="52"/>
      <c r="P78" s="51"/>
      <c r="Q78" s="52"/>
      <c r="R78" s="560" t="str">
        <f t="shared" si="6"/>
        <v/>
      </c>
      <c r="S78" s="52"/>
      <c r="T78" s="51"/>
      <c r="U78" s="52"/>
      <c r="V78" s="560" t="str">
        <f t="shared" si="7"/>
        <v/>
      </c>
      <c r="W78" s="52"/>
      <c r="X78" s="51"/>
      <c r="Y78" s="52"/>
      <c r="Z78" s="560" t="str">
        <f t="shared" si="8"/>
        <v/>
      </c>
      <c r="AA78" s="52"/>
      <c r="AB78" s="51"/>
      <c r="AC78" s="52"/>
      <c r="AD78" s="560" t="str">
        <f t="shared" si="9"/>
        <v/>
      </c>
      <c r="AE78" s="52"/>
      <c r="AF78" s="51"/>
      <c r="AG78" s="52"/>
      <c r="AH78" s="560" t="str">
        <f t="shared" si="10"/>
        <v/>
      </c>
      <c r="AI78" s="52"/>
      <c r="AJ78" s="51"/>
      <c r="AK78" s="52"/>
      <c r="AL78" s="446" t="str">
        <f t="shared" si="11"/>
        <v/>
      </c>
      <c r="AM78" s="504">
        <f>'STEP 2 EE Data'!AI73</f>
        <v>0</v>
      </c>
      <c r="AN78" s="82">
        <f>'STEP 2 EE Data'!AJ73</f>
        <v>0</v>
      </c>
      <c r="AO78" s="445" t="str">
        <f>'STEP 2 EE Data'!AK73</f>
        <v/>
      </c>
      <c r="AQ78" s="497" t="str">
        <f t="shared" si="12"/>
        <v/>
      </c>
      <c r="AR78" s="497" t="str">
        <f t="shared" si="13"/>
        <v/>
      </c>
      <c r="AS78" s="497" t="str">
        <f t="shared" si="14"/>
        <v/>
      </c>
      <c r="AT78" s="497" t="str">
        <f t="shared" si="15"/>
        <v/>
      </c>
      <c r="AU78" s="497" t="str">
        <f t="shared" si="16"/>
        <v/>
      </c>
      <c r="AV78" s="497" t="str">
        <f t="shared" si="17"/>
        <v/>
      </c>
      <c r="AW78" s="497" t="str">
        <f t="shared" si="18"/>
        <v/>
      </c>
      <c r="AX78" s="497" t="str">
        <f t="shared" si="19"/>
        <v/>
      </c>
      <c r="AY78" s="498" t="str">
        <f t="shared" si="20"/>
        <v/>
      </c>
      <c r="AZ78" s="499" t="str">
        <f>IF($AZ$28="X",IF(AQ78="",0,IF($B78="","",IF(AQ$28="X",IF(E78&gt;0,1,IF(Cover!$E$47="Weekly",IF(D78&gt;=40,1,0.5),IF(D78&gt;=80,1,0.5))),""))),"")</f>
        <v/>
      </c>
      <c r="BA78" s="499" t="str">
        <f>IF($BA$28="X",IF(AR78="",0,IF($B78="","",IF(AR$28="X",IF(I78&gt;0,1,IF(Cover!$E$47="Weekly",IF(H78&gt;=40,1,0.5),IF(H78&gt;=80,1,0.5))),""))),"")</f>
        <v/>
      </c>
      <c r="BB78" s="499" t="str">
        <f>IF($BB$28="X",IF(AS78="",0,IF($B78="","",IF(AS$28="X",IF(M78&gt;0,1,IF(Cover!$E$47="Weekly",IF(L78&gt;=40,1,0.5),IF(L78&gt;=80,1,0.5))),""))),"")</f>
        <v/>
      </c>
      <c r="BC78" s="499" t="str">
        <f>IF($BC$28="X",IF(AT78="",0,IF($B78="","",IF(AT$28="X",IF(Q78&gt;0,1,IF(Cover!$E$47="Weekly",IF(P78&gt;=40,1,0.5),IF(P78&gt;=80,1,0.5))),""))),"")</f>
        <v/>
      </c>
      <c r="BD78" s="499" t="str">
        <f>IF($BD$28="X",IF(AU78="",0,IF($B78="","",IF(AU$28="X",IF(U78&gt;0,1,IF(Cover!$E$47="Weekly",IF(T78&gt;=40,1,0.5),IF(T78&gt;=80,1,0.5))),""))),"")</f>
        <v/>
      </c>
      <c r="BE78" s="499" t="str">
        <f>IF($BE$28="X",IF(AV78="",0,IF($B78="","",IF(AV$28="X",IF(Y78&gt;0,1,IF(Cover!$E$47="Weekly",IF(X78&gt;=40,1,0.5),IF(X78&gt;=80,1,0.5))),""))),"")</f>
        <v/>
      </c>
      <c r="BF78" s="499" t="str">
        <f>IF($BF$28="X",IF(AW78="",0,IF($B78="","",IF(AW$28="X",IF(AC78&gt;0,1,IF(Cover!$E$47="Weekly",IF(AB78&gt;=40,1,0.5),IF(AB78&gt;=80,1,0.5))),""))),"")</f>
        <v/>
      </c>
      <c r="BG78" s="499" t="str">
        <f>IF($BG$28="X",IF(AX78="",0,IF($B78="","",IF(AX$28="X",IF(AG78&gt;0,1,IF(Cover!$E$47="Weekly",IF(AF78&gt;=40,1,0.5),IF(AF78&gt;=80,1,0.5))),""))),"")</f>
        <v/>
      </c>
      <c r="BH78" s="500" t="str">
        <f>IF($BH$28="X",IF(AY78="",0,IF($B78="","",IF(AY$28="X",IF(AK78&gt;0,1,IF(Cover!$E$47="Weekly",IF(AJ78&gt;=40,1,0.5),IF(AJ78&gt;=80,1,0.5))),""))),"")</f>
        <v/>
      </c>
      <c r="BI78" s="470" t="str">
        <f t="shared" si="21"/>
        <v/>
      </c>
      <c r="BJ78" s="469" t="str">
        <f t="shared" si="22"/>
        <v/>
      </c>
      <c r="BL78" s="632">
        <f>IF(BJ78=0,IF('STEP 2 EE Data'!K73="Yes",IF('STEP 2 EE Data'!C73="",1,IF('STEP 2 EE Data'!D73&gt;=40,1,0.5)),0),IF('STEP 2 EE Data'!K73="Yes",IF('STEP 2 EE Data'!C73="",IF(BJ78=0.5,0.5,0),IF('STEP 2 EE Data'!D73&gt;=40,IF(BJ78=0.5,0.5,0),0)),0))</f>
        <v>0</v>
      </c>
    </row>
    <row r="79" spans="1:64" ht="15.6" thickTop="1" thickBot="1" x14ac:dyDescent="0.35">
      <c r="A79" s="84" t="str">
        <f>IF('STEP 2 EE Data'!A74="","",'STEP 2 EE Data'!A74)</f>
        <v/>
      </c>
      <c r="B79" s="83" t="str">
        <f>IF('STEP 2 EE Data'!B74="","",'STEP 2 EE Data'!B74)</f>
        <v/>
      </c>
      <c r="C79" s="52"/>
      <c r="D79" s="51"/>
      <c r="E79" s="52"/>
      <c r="F79" s="371" t="str">
        <f t="shared" si="23"/>
        <v/>
      </c>
      <c r="G79" s="52"/>
      <c r="H79" s="51"/>
      <c r="I79" s="52"/>
      <c r="J79" s="560" t="str">
        <f t="shared" si="24"/>
        <v/>
      </c>
      <c r="K79" s="52"/>
      <c r="L79" s="51"/>
      <c r="M79" s="52"/>
      <c r="N79" s="560" t="str">
        <f t="shared" si="25"/>
        <v/>
      </c>
      <c r="O79" s="52"/>
      <c r="P79" s="51"/>
      <c r="Q79" s="52"/>
      <c r="R79" s="560" t="str">
        <f t="shared" si="6"/>
        <v/>
      </c>
      <c r="S79" s="52"/>
      <c r="T79" s="51"/>
      <c r="U79" s="52"/>
      <c r="V79" s="560" t="str">
        <f t="shared" si="7"/>
        <v/>
      </c>
      <c r="W79" s="52"/>
      <c r="X79" s="51"/>
      <c r="Y79" s="52"/>
      <c r="Z79" s="560" t="str">
        <f t="shared" si="8"/>
        <v/>
      </c>
      <c r="AA79" s="52"/>
      <c r="AB79" s="51"/>
      <c r="AC79" s="52"/>
      <c r="AD79" s="560" t="str">
        <f t="shared" si="9"/>
        <v/>
      </c>
      <c r="AE79" s="52"/>
      <c r="AF79" s="51"/>
      <c r="AG79" s="52"/>
      <c r="AH79" s="560" t="str">
        <f t="shared" si="10"/>
        <v/>
      </c>
      <c r="AI79" s="52"/>
      <c r="AJ79" s="51"/>
      <c r="AK79" s="52"/>
      <c r="AL79" s="446" t="str">
        <f t="shared" si="11"/>
        <v/>
      </c>
      <c r="AM79" s="504">
        <f>'STEP 2 EE Data'!AI74</f>
        <v>0</v>
      </c>
      <c r="AN79" s="82">
        <f>'STEP 2 EE Data'!AJ74</f>
        <v>0</v>
      </c>
      <c r="AO79" s="445" t="str">
        <f>'STEP 2 EE Data'!AK74</f>
        <v/>
      </c>
      <c r="AQ79" s="497" t="str">
        <f t="shared" si="12"/>
        <v/>
      </c>
      <c r="AR79" s="497" t="str">
        <f t="shared" si="13"/>
        <v/>
      </c>
      <c r="AS79" s="497" t="str">
        <f t="shared" si="14"/>
        <v/>
      </c>
      <c r="AT79" s="497" t="str">
        <f t="shared" si="15"/>
        <v/>
      </c>
      <c r="AU79" s="497" t="str">
        <f t="shared" si="16"/>
        <v/>
      </c>
      <c r="AV79" s="497" t="str">
        <f t="shared" si="17"/>
        <v/>
      </c>
      <c r="AW79" s="497" t="str">
        <f t="shared" si="18"/>
        <v/>
      </c>
      <c r="AX79" s="497" t="str">
        <f t="shared" si="19"/>
        <v/>
      </c>
      <c r="AY79" s="498" t="str">
        <f t="shared" si="20"/>
        <v/>
      </c>
      <c r="AZ79" s="499" t="str">
        <f>IF($AZ$28="X",IF(AQ79="",0,IF($B79="","",IF(AQ$28="X",IF(E79&gt;0,1,IF(Cover!$E$47="Weekly",IF(D79&gt;=40,1,0.5),IF(D79&gt;=80,1,0.5))),""))),"")</f>
        <v/>
      </c>
      <c r="BA79" s="499" t="str">
        <f>IF($BA$28="X",IF(AR79="",0,IF($B79="","",IF(AR$28="X",IF(I79&gt;0,1,IF(Cover!$E$47="Weekly",IF(H79&gt;=40,1,0.5),IF(H79&gt;=80,1,0.5))),""))),"")</f>
        <v/>
      </c>
      <c r="BB79" s="499" t="str">
        <f>IF($BB$28="X",IF(AS79="",0,IF($B79="","",IF(AS$28="X",IF(M79&gt;0,1,IF(Cover!$E$47="Weekly",IF(L79&gt;=40,1,0.5),IF(L79&gt;=80,1,0.5))),""))),"")</f>
        <v/>
      </c>
      <c r="BC79" s="499" t="str">
        <f>IF($BC$28="X",IF(AT79="",0,IF($B79="","",IF(AT$28="X",IF(Q79&gt;0,1,IF(Cover!$E$47="Weekly",IF(P79&gt;=40,1,0.5),IF(P79&gt;=80,1,0.5))),""))),"")</f>
        <v/>
      </c>
      <c r="BD79" s="499" t="str">
        <f>IF($BD$28="X",IF(AU79="",0,IF($B79="","",IF(AU$28="X",IF(U79&gt;0,1,IF(Cover!$E$47="Weekly",IF(T79&gt;=40,1,0.5),IF(T79&gt;=80,1,0.5))),""))),"")</f>
        <v/>
      </c>
      <c r="BE79" s="499" t="str">
        <f>IF($BE$28="X",IF(AV79="",0,IF($B79="","",IF(AV$28="X",IF(Y79&gt;0,1,IF(Cover!$E$47="Weekly",IF(X79&gt;=40,1,0.5),IF(X79&gt;=80,1,0.5))),""))),"")</f>
        <v/>
      </c>
      <c r="BF79" s="499" t="str">
        <f>IF($BF$28="X",IF(AW79="",0,IF($B79="","",IF(AW$28="X",IF(AC79&gt;0,1,IF(Cover!$E$47="Weekly",IF(AB79&gt;=40,1,0.5),IF(AB79&gt;=80,1,0.5))),""))),"")</f>
        <v/>
      </c>
      <c r="BG79" s="499" t="str">
        <f>IF($BG$28="X",IF(AX79="",0,IF($B79="","",IF(AX$28="X",IF(AG79&gt;0,1,IF(Cover!$E$47="Weekly",IF(AF79&gt;=40,1,0.5),IF(AF79&gt;=80,1,0.5))),""))),"")</f>
        <v/>
      </c>
      <c r="BH79" s="500" t="str">
        <f>IF($BH$28="X",IF(AY79="",0,IF($B79="","",IF(AY$28="X",IF(AK79&gt;0,1,IF(Cover!$E$47="Weekly",IF(AJ79&gt;=40,1,0.5),IF(AJ79&gt;=80,1,0.5))),""))),"")</f>
        <v/>
      </c>
      <c r="BI79" s="470" t="str">
        <f t="shared" si="21"/>
        <v/>
      </c>
      <c r="BJ79" s="469" t="str">
        <f t="shared" si="22"/>
        <v/>
      </c>
      <c r="BL79" s="632">
        <f>IF(BJ79=0,IF('STEP 2 EE Data'!K74="Yes",IF('STEP 2 EE Data'!C74="",1,IF('STEP 2 EE Data'!D74&gt;=40,1,0.5)),0),IF('STEP 2 EE Data'!K74="Yes",IF('STEP 2 EE Data'!C74="",IF(BJ79=0.5,0.5,0),IF('STEP 2 EE Data'!D74&gt;=40,IF(BJ79=0.5,0.5,0),0)),0))</f>
        <v>0</v>
      </c>
    </row>
    <row r="80" spans="1:64" ht="15.6" thickTop="1" thickBot="1" x14ac:dyDescent="0.35">
      <c r="A80" s="84" t="str">
        <f>IF('STEP 2 EE Data'!A75="","",'STEP 2 EE Data'!A75)</f>
        <v/>
      </c>
      <c r="B80" s="83" t="str">
        <f>IF('STEP 2 EE Data'!B75="","",'STEP 2 EE Data'!B75)</f>
        <v/>
      </c>
      <c r="C80" s="52"/>
      <c r="D80" s="51"/>
      <c r="E80" s="52"/>
      <c r="F80" s="371" t="str">
        <f t="shared" si="23"/>
        <v/>
      </c>
      <c r="G80" s="52"/>
      <c r="H80" s="51"/>
      <c r="I80" s="52"/>
      <c r="J80" s="560" t="str">
        <f t="shared" si="24"/>
        <v/>
      </c>
      <c r="K80" s="52"/>
      <c r="L80" s="51"/>
      <c r="M80" s="52"/>
      <c r="N80" s="560" t="str">
        <f t="shared" si="25"/>
        <v/>
      </c>
      <c r="O80" s="52"/>
      <c r="P80" s="51"/>
      <c r="Q80" s="52"/>
      <c r="R80" s="560" t="str">
        <f t="shared" si="6"/>
        <v/>
      </c>
      <c r="S80" s="52"/>
      <c r="T80" s="51"/>
      <c r="U80" s="52"/>
      <c r="V80" s="560" t="str">
        <f t="shared" si="7"/>
        <v/>
      </c>
      <c r="W80" s="52"/>
      <c r="X80" s="51"/>
      <c r="Y80" s="52"/>
      <c r="Z80" s="560" t="str">
        <f t="shared" si="8"/>
        <v/>
      </c>
      <c r="AA80" s="52"/>
      <c r="AB80" s="51"/>
      <c r="AC80" s="52"/>
      <c r="AD80" s="560" t="str">
        <f t="shared" si="9"/>
        <v/>
      </c>
      <c r="AE80" s="52"/>
      <c r="AF80" s="51"/>
      <c r="AG80" s="52"/>
      <c r="AH80" s="560" t="str">
        <f t="shared" si="10"/>
        <v/>
      </c>
      <c r="AI80" s="52"/>
      <c r="AJ80" s="51"/>
      <c r="AK80" s="52"/>
      <c r="AL80" s="446" t="str">
        <f t="shared" si="11"/>
        <v/>
      </c>
      <c r="AM80" s="504">
        <f>'STEP 2 EE Data'!AI75</f>
        <v>0</v>
      </c>
      <c r="AN80" s="82">
        <f>'STEP 2 EE Data'!AJ75</f>
        <v>0</v>
      </c>
      <c r="AO80" s="445" t="str">
        <f>'STEP 2 EE Data'!AK75</f>
        <v/>
      </c>
      <c r="AQ80" s="497" t="str">
        <f t="shared" si="12"/>
        <v/>
      </c>
      <c r="AR80" s="497" t="str">
        <f t="shared" si="13"/>
        <v/>
      </c>
      <c r="AS80" s="497" t="str">
        <f t="shared" si="14"/>
        <v/>
      </c>
      <c r="AT80" s="497" t="str">
        <f t="shared" si="15"/>
        <v/>
      </c>
      <c r="AU80" s="497" t="str">
        <f t="shared" si="16"/>
        <v/>
      </c>
      <c r="AV80" s="497" t="str">
        <f t="shared" si="17"/>
        <v/>
      </c>
      <c r="AW80" s="497" t="str">
        <f t="shared" si="18"/>
        <v/>
      </c>
      <c r="AX80" s="497" t="str">
        <f t="shared" si="19"/>
        <v/>
      </c>
      <c r="AY80" s="498" t="str">
        <f t="shared" si="20"/>
        <v/>
      </c>
      <c r="AZ80" s="499" t="str">
        <f>IF($AZ$28="X",IF(AQ80="",0,IF($B80="","",IF(AQ$28="X",IF(E80&gt;0,1,IF(Cover!$E$47="Weekly",IF(D80&gt;=40,1,0.5),IF(D80&gt;=80,1,0.5))),""))),"")</f>
        <v/>
      </c>
      <c r="BA80" s="499" t="str">
        <f>IF($BA$28="X",IF(AR80="",0,IF($B80="","",IF(AR$28="X",IF(I80&gt;0,1,IF(Cover!$E$47="Weekly",IF(H80&gt;=40,1,0.5),IF(H80&gt;=80,1,0.5))),""))),"")</f>
        <v/>
      </c>
      <c r="BB80" s="499" t="str">
        <f>IF($BB$28="X",IF(AS80="",0,IF($B80="","",IF(AS$28="X",IF(M80&gt;0,1,IF(Cover!$E$47="Weekly",IF(L80&gt;=40,1,0.5),IF(L80&gt;=80,1,0.5))),""))),"")</f>
        <v/>
      </c>
      <c r="BC80" s="499" t="str">
        <f>IF($BC$28="X",IF(AT80="",0,IF($B80="","",IF(AT$28="X",IF(Q80&gt;0,1,IF(Cover!$E$47="Weekly",IF(P80&gt;=40,1,0.5),IF(P80&gt;=80,1,0.5))),""))),"")</f>
        <v/>
      </c>
      <c r="BD80" s="499" t="str">
        <f>IF($BD$28="X",IF(AU80="",0,IF($B80="","",IF(AU$28="X",IF(U80&gt;0,1,IF(Cover!$E$47="Weekly",IF(T80&gt;=40,1,0.5),IF(T80&gt;=80,1,0.5))),""))),"")</f>
        <v/>
      </c>
      <c r="BE80" s="499" t="str">
        <f>IF($BE$28="X",IF(AV80="",0,IF($B80="","",IF(AV$28="X",IF(Y80&gt;0,1,IF(Cover!$E$47="Weekly",IF(X80&gt;=40,1,0.5),IF(X80&gt;=80,1,0.5))),""))),"")</f>
        <v/>
      </c>
      <c r="BF80" s="499" t="str">
        <f>IF($BF$28="X",IF(AW80="",0,IF($B80="","",IF(AW$28="X",IF(AC80&gt;0,1,IF(Cover!$E$47="Weekly",IF(AB80&gt;=40,1,0.5),IF(AB80&gt;=80,1,0.5))),""))),"")</f>
        <v/>
      </c>
      <c r="BG80" s="499" t="str">
        <f>IF($BG$28="X",IF(AX80="",0,IF($B80="","",IF(AX$28="X",IF(AG80&gt;0,1,IF(Cover!$E$47="Weekly",IF(AF80&gt;=40,1,0.5),IF(AF80&gt;=80,1,0.5))),""))),"")</f>
        <v/>
      </c>
      <c r="BH80" s="500" t="str">
        <f>IF($BH$28="X",IF(AY80="",0,IF($B80="","",IF(AY$28="X",IF(AK80&gt;0,1,IF(Cover!$E$47="Weekly",IF(AJ80&gt;=40,1,0.5),IF(AJ80&gt;=80,1,0.5))),""))),"")</f>
        <v/>
      </c>
      <c r="BI80" s="470" t="str">
        <f t="shared" si="21"/>
        <v/>
      </c>
      <c r="BJ80" s="469" t="str">
        <f t="shared" si="22"/>
        <v/>
      </c>
      <c r="BL80" s="632">
        <f>IF(BJ80=0,IF('STEP 2 EE Data'!K75="Yes",IF('STEP 2 EE Data'!C75="",1,IF('STEP 2 EE Data'!D75&gt;=40,1,0.5)),0),IF('STEP 2 EE Data'!K75="Yes",IF('STEP 2 EE Data'!C75="",IF(BJ80=0.5,0.5,0),IF('STEP 2 EE Data'!D75&gt;=40,IF(BJ80=0.5,0.5,0),0)),0))</f>
        <v>0</v>
      </c>
    </row>
    <row r="81" spans="1:64" ht="15.6" thickTop="1" thickBot="1" x14ac:dyDescent="0.35">
      <c r="A81" s="84" t="str">
        <f>IF('STEP 2 EE Data'!A76="","",'STEP 2 EE Data'!A76)</f>
        <v/>
      </c>
      <c r="B81" s="83" t="str">
        <f>IF('STEP 2 EE Data'!B76="","",'STEP 2 EE Data'!B76)</f>
        <v/>
      </c>
      <c r="C81" s="52"/>
      <c r="D81" s="51"/>
      <c r="E81" s="52"/>
      <c r="F81" s="371" t="str">
        <f t="shared" si="23"/>
        <v/>
      </c>
      <c r="G81" s="52"/>
      <c r="H81" s="51"/>
      <c r="I81" s="52"/>
      <c r="J81" s="560" t="str">
        <f t="shared" si="24"/>
        <v/>
      </c>
      <c r="K81" s="52"/>
      <c r="L81" s="51"/>
      <c r="M81" s="52"/>
      <c r="N81" s="560" t="str">
        <f t="shared" si="25"/>
        <v/>
      </c>
      <c r="O81" s="52"/>
      <c r="P81" s="51"/>
      <c r="Q81" s="52"/>
      <c r="R81" s="560" t="str">
        <f t="shared" si="6"/>
        <v/>
      </c>
      <c r="S81" s="52"/>
      <c r="T81" s="51"/>
      <c r="U81" s="52"/>
      <c r="V81" s="560" t="str">
        <f t="shared" si="7"/>
        <v/>
      </c>
      <c r="W81" s="52"/>
      <c r="X81" s="51"/>
      <c r="Y81" s="52"/>
      <c r="Z81" s="560" t="str">
        <f t="shared" si="8"/>
        <v/>
      </c>
      <c r="AA81" s="52"/>
      <c r="AB81" s="51"/>
      <c r="AC81" s="52"/>
      <c r="AD81" s="560" t="str">
        <f t="shared" si="9"/>
        <v/>
      </c>
      <c r="AE81" s="52"/>
      <c r="AF81" s="51"/>
      <c r="AG81" s="52"/>
      <c r="AH81" s="560" t="str">
        <f t="shared" si="10"/>
        <v/>
      </c>
      <c r="AI81" s="52"/>
      <c r="AJ81" s="51"/>
      <c r="AK81" s="52"/>
      <c r="AL81" s="446" t="str">
        <f t="shared" si="11"/>
        <v/>
      </c>
      <c r="AM81" s="504">
        <f>'STEP 2 EE Data'!AI76</f>
        <v>0</v>
      </c>
      <c r="AN81" s="82">
        <f>'STEP 2 EE Data'!AJ76</f>
        <v>0</v>
      </c>
      <c r="AO81" s="445" t="str">
        <f>'STEP 2 EE Data'!AK76</f>
        <v/>
      </c>
      <c r="AQ81" s="497" t="str">
        <f t="shared" si="12"/>
        <v/>
      </c>
      <c r="AR81" s="497" t="str">
        <f t="shared" si="13"/>
        <v/>
      </c>
      <c r="AS81" s="497" t="str">
        <f t="shared" si="14"/>
        <v/>
      </c>
      <c r="AT81" s="497" t="str">
        <f t="shared" si="15"/>
        <v/>
      </c>
      <c r="AU81" s="497" t="str">
        <f t="shared" si="16"/>
        <v/>
      </c>
      <c r="AV81" s="497" t="str">
        <f t="shared" si="17"/>
        <v/>
      </c>
      <c r="AW81" s="497" t="str">
        <f t="shared" si="18"/>
        <v/>
      </c>
      <c r="AX81" s="497" t="str">
        <f t="shared" si="19"/>
        <v/>
      </c>
      <c r="AY81" s="498" t="str">
        <f t="shared" si="20"/>
        <v/>
      </c>
      <c r="AZ81" s="499" t="str">
        <f>IF($AZ$28="X",IF(AQ81="",0,IF($B81="","",IF(AQ$28="X",IF(E81&gt;0,1,IF(Cover!$E$47="Weekly",IF(D81&gt;=40,1,0.5),IF(D81&gt;=80,1,0.5))),""))),"")</f>
        <v/>
      </c>
      <c r="BA81" s="499" t="str">
        <f>IF($BA$28="X",IF(AR81="",0,IF($B81="","",IF(AR$28="X",IF(I81&gt;0,1,IF(Cover!$E$47="Weekly",IF(H81&gt;=40,1,0.5),IF(H81&gt;=80,1,0.5))),""))),"")</f>
        <v/>
      </c>
      <c r="BB81" s="499" t="str">
        <f>IF($BB$28="X",IF(AS81="",0,IF($B81="","",IF(AS$28="X",IF(M81&gt;0,1,IF(Cover!$E$47="Weekly",IF(L81&gt;=40,1,0.5),IF(L81&gt;=80,1,0.5))),""))),"")</f>
        <v/>
      </c>
      <c r="BC81" s="499" t="str">
        <f>IF($BC$28="X",IF(AT81="",0,IF($B81="","",IF(AT$28="X",IF(Q81&gt;0,1,IF(Cover!$E$47="Weekly",IF(P81&gt;=40,1,0.5),IF(P81&gt;=80,1,0.5))),""))),"")</f>
        <v/>
      </c>
      <c r="BD81" s="499" t="str">
        <f>IF($BD$28="X",IF(AU81="",0,IF($B81="","",IF(AU$28="X",IF(U81&gt;0,1,IF(Cover!$E$47="Weekly",IF(T81&gt;=40,1,0.5),IF(T81&gt;=80,1,0.5))),""))),"")</f>
        <v/>
      </c>
      <c r="BE81" s="499" t="str">
        <f>IF($BE$28="X",IF(AV81="",0,IF($B81="","",IF(AV$28="X",IF(Y81&gt;0,1,IF(Cover!$E$47="Weekly",IF(X81&gt;=40,1,0.5),IF(X81&gt;=80,1,0.5))),""))),"")</f>
        <v/>
      </c>
      <c r="BF81" s="499" t="str">
        <f>IF($BF$28="X",IF(AW81="",0,IF($B81="","",IF(AW$28="X",IF(AC81&gt;0,1,IF(Cover!$E$47="Weekly",IF(AB81&gt;=40,1,0.5),IF(AB81&gt;=80,1,0.5))),""))),"")</f>
        <v/>
      </c>
      <c r="BG81" s="499" t="str">
        <f>IF($BG$28="X",IF(AX81="",0,IF($B81="","",IF(AX$28="X",IF(AG81&gt;0,1,IF(Cover!$E$47="Weekly",IF(AF81&gt;=40,1,0.5),IF(AF81&gt;=80,1,0.5))),""))),"")</f>
        <v/>
      </c>
      <c r="BH81" s="500" t="str">
        <f>IF($BH$28="X",IF(AY81="",0,IF($B81="","",IF(AY$28="X",IF(AK81&gt;0,1,IF(Cover!$E$47="Weekly",IF(AJ81&gt;=40,1,0.5),IF(AJ81&gt;=80,1,0.5))),""))),"")</f>
        <v/>
      </c>
      <c r="BI81" s="470" t="str">
        <f t="shared" si="21"/>
        <v/>
      </c>
      <c r="BJ81" s="469" t="str">
        <f t="shared" si="22"/>
        <v/>
      </c>
      <c r="BL81" s="632">
        <f>IF(BJ81=0,IF('STEP 2 EE Data'!K76="Yes",IF('STEP 2 EE Data'!C76="",1,IF('STEP 2 EE Data'!D76&gt;=40,1,0.5)),0),IF('STEP 2 EE Data'!K76="Yes",IF('STEP 2 EE Data'!C76="",IF(BJ81=0.5,0.5,0),IF('STEP 2 EE Data'!D76&gt;=40,IF(BJ81=0.5,0.5,0),0)),0))</f>
        <v>0</v>
      </c>
    </row>
    <row r="82" spans="1:64" ht="15.6" thickTop="1" thickBot="1" x14ac:dyDescent="0.35">
      <c r="A82" s="84" t="str">
        <f>IF('STEP 2 EE Data'!A77="","",'STEP 2 EE Data'!A77)</f>
        <v/>
      </c>
      <c r="B82" s="83" t="str">
        <f>IF('STEP 2 EE Data'!B77="","",'STEP 2 EE Data'!B77)</f>
        <v/>
      </c>
      <c r="C82" s="52"/>
      <c r="D82" s="51"/>
      <c r="E82" s="52"/>
      <c r="F82" s="371" t="str">
        <f t="shared" si="23"/>
        <v/>
      </c>
      <c r="G82" s="52"/>
      <c r="H82" s="51"/>
      <c r="I82" s="52"/>
      <c r="J82" s="560" t="str">
        <f t="shared" si="24"/>
        <v/>
      </c>
      <c r="K82" s="52"/>
      <c r="L82" s="51"/>
      <c r="M82" s="52"/>
      <c r="N82" s="560" t="str">
        <f t="shared" si="25"/>
        <v/>
      </c>
      <c r="O82" s="52"/>
      <c r="P82" s="51"/>
      <c r="Q82" s="52"/>
      <c r="R82" s="560" t="str">
        <f t="shared" si="6"/>
        <v/>
      </c>
      <c r="S82" s="52"/>
      <c r="T82" s="51"/>
      <c r="U82" s="52"/>
      <c r="V82" s="560" t="str">
        <f t="shared" si="7"/>
        <v/>
      </c>
      <c r="W82" s="52"/>
      <c r="X82" s="51"/>
      <c r="Y82" s="52"/>
      <c r="Z82" s="560" t="str">
        <f t="shared" si="8"/>
        <v/>
      </c>
      <c r="AA82" s="52"/>
      <c r="AB82" s="51"/>
      <c r="AC82" s="52"/>
      <c r="AD82" s="560" t="str">
        <f t="shared" si="9"/>
        <v/>
      </c>
      <c r="AE82" s="52"/>
      <c r="AF82" s="51"/>
      <c r="AG82" s="52"/>
      <c r="AH82" s="560" t="str">
        <f t="shared" si="10"/>
        <v/>
      </c>
      <c r="AI82" s="52"/>
      <c r="AJ82" s="51"/>
      <c r="AK82" s="52"/>
      <c r="AL82" s="446" t="str">
        <f t="shared" si="11"/>
        <v/>
      </c>
      <c r="AM82" s="504">
        <f>'STEP 2 EE Data'!AI77</f>
        <v>0</v>
      </c>
      <c r="AN82" s="82">
        <f>'STEP 2 EE Data'!AJ77</f>
        <v>0</v>
      </c>
      <c r="AO82" s="445" t="str">
        <f>'STEP 2 EE Data'!AK77</f>
        <v/>
      </c>
      <c r="AQ82" s="497" t="str">
        <f t="shared" si="12"/>
        <v/>
      </c>
      <c r="AR82" s="497" t="str">
        <f t="shared" si="13"/>
        <v/>
      </c>
      <c r="AS82" s="497" t="str">
        <f t="shared" si="14"/>
        <v/>
      </c>
      <c r="AT82" s="497" t="str">
        <f t="shared" si="15"/>
        <v/>
      </c>
      <c r="AU82" s="497" t="str">
        <f t="shared" si="16"/>
        <v/>
      </c>
      <c r="AV82" s="497" t="str">
        <f t="shared" si="17"/>
        <v/>
      </c>
      <c r="AW82" s="497" t="str">
        <f t="shared" si="18"/>
        <v/>
      </c>
      <c r="AX82" s="497" t="str">
        <f t="shared" si="19"/>
        <v/>
      </c>
      <c r="AY82" s="498" t="str">
        <f t="shared" si="20"/>
        <v/>
      </c>
      <c r="AZ82" s="499" t="str">
        <f>IF($AZ$28="X",IF(AQ82="",0,IF($B82="","",IF(AQ$28="X",IF(E82&gt;0,1,IF(Cover!$E$47="Weekly",IF(D82&gt;=40,1,0.5),IF(D82&gt;=80,1,0.5))),""))),"")</f>
        <v/>
      </c>
      <c r="BA82" s="499" t="str">
        <f>IF($BA$28="X",IF(AR82="",0,IF($B82="","",IF(AR$28="X",IF(I82&gt;0,1,IF(Cover!$E$47="Weekly",IF(H82&gt;=40,1,0.5),IF(H82&gt;=80,1,0.5))),""))),"")</f>
        <v/>
      </c>
      <c r="BB82" s="499" t="str">
        <f>IF($BB$28="X",IF(AS82="",0,IF($B82="","",IF(AS$28="X",IF(M82&gt;0,1,IF(Cover!$E$47="Weekly",IF(L82&gt;=40,1,0.5),IF(L82&gt;=80,1,0.5))),""))),"")</f>
        <v/>
      </c>
      <c r="BC82" s="499" t="str">
        <f>IF($BC$28="X",IF(AT82="",0,IF($B82="","",IF(AT$28="X",IF(Q82&gt;0,1,IF(Cover!$E$47="Weekly",IF(P82&gt;=40,1,0.5),IF(P82&gt;=80,1,0.5))),""))),"")</f>
        <v/>
      </c>
      <c r="BD82" s="499" t="str">
        <f>IF($BD$28="X",IF(AU82="",0,IF($B82="","",IF(AU$28="X",IF(U82&gt;0,1,IF(Cover!$E$47="Weekly",IF(T82&gt;=40,1,0.5),IF(T82&gt;=80,1,0.5))),""))),"")</f>
        <v/>
      </c>
      <c r="BE82" s="499" t="str">
        <f>IF($BE$28="X",IF(AV82="",0,IF($B82="","",IF(AV$28="X",IF(Y82&gt;0,1,IF(Cover!$E$47="Weekly",IF(X82&gt;=40,1,0.5),IF(X82&gt;=80,1,0.5))),""))),"")</f>
        <v/>
      </c>
      <c r="BF82" s="499" t="str">
        <f>IF($BF$28="X",IF(AW82="",0,IF($B82="","",IF(AW$28="X",IF(AC82&gt;0,1,IF(Cover!$E$47="Weekly",IF(AB82&gt;=40,1,0.5),IF(AB82&gt;=80,1,0.5))),""))),"")</f>
        <v/>
      </c>
      <c r="BG82" s="499" t="str">
        <f>IF($BG$28="X",IF(AX82="",0,IF($B82="","",IF(AX$28="X",IF(AG82&gt;0,1,IF(Cover!$E$47="Weekly",IF(AF82&gt;=40,1,0.5),IF(AF82&gt;=80,1,0.5))),""))),"")</f>
        <v/>
      </c>
      <c r="BH82" s="500" t="str">
        <f>IF($BH$28="X",IF(AY82="",0,IF($B82="","",IF(AY$28="X",IF(AK82&gt;0,1,IF(Cover!$E$47="Weekly",IF(AJ82&gt;=40,1,0.5),IF(AJ82&gt;=80,1,0.5))),""))),"")</f>
        <v/>
      </c>
      <c r="BI82" s="470" t="str">
        <f t="shared" si="21"/>
        <v/>
      </c>
      <c r="BJ82" s="469" t="str">
        <f t="shared" si="22"/>
        <v/>
      </c>
      <c r="BL82" s="632">
        <f>IF(BJ82=0,IF('STEP 2 EE Data'!K77="Yes",IF('STEP 2 EE Data'!C77="",1,IF('STEP 2 EE Data'!D77&gt;=40,1,0.5)),0),IF('STEP 2 EE Data'!K77="Yes",IF('STEP 2 EE Data'!C77="",IF(BJ82=0.5,0.5,0),IF('STEP 2 EE Data'!D77&gt;=40,IF(BJ82=0.5,0.5,0),0)),0))</f>
        <v>0</v>
      </c>
    </row>
    <row r="83" spans="1:64" ht="15.6" thickTop="1" thickBot="1" x14ac:dyDescent="0.35">
      <c r="A83" s="84" t="str">
        <f>IF('STEP 2 EE Data'!A78="","",'STEP 2 EE Data'!A78)</f>
        <v/>
      </c>
      <c r="B83" s="83" t="str">
        <f>IF('STEP 2 EE Data'!B78="","",'STEP 2 EE Data'!B78)</f>
        <v/>
      </c>
      <c r="C83" s="52"/>
      <c r="D83" s="51"/>
      <c r="E83" s="52"/>
      <c r="F83" s="371" t="str">
        <f t="shared" si="23"/>
        <v/>
      </c>
      <c r="G83" s="52"/>
      <c r="H83" s="51"/>
      <c r="I83" s="52"/>
      <c r="J83" s="560" t="str">
        <f t="shared" si="24"/>
        <v/>
      </c>
      <c r="K83" s="52"/>
      <c r="L83" s="51"/>
      <c r="M83" s="52"/>
      <c r="N83" s="560" t="str">
        <f t="shared" si="25"/>
        <v/>
      </c>
      <c r="O83" s="52"/>
      <c r="P83" s="51"/>
      <c r="Q83" s="52"/>
      <c r="R83" s="560" t="str">
        <f t="shared" si="6"/>
        <v/>
      </c>
      <c r="S83" s="52"/>
      <c r="T83" s="51"/>
      <c r="U83" s="52"/>
      <c r="V83" s="560" t="str">
        <f t="shared" si="7"/>
        <v/>
      </c>
      <c r="W83" s="52"/>
      <c r="X83" s="51"/>
      <c r="Y83" s="52"/>
      <c r="Z83" s="560" t="str">
        <f t="shared" si="8"/>
        <v/>
      </c>
      <c r="AA83" s="52"/>
      <c r="AB83" s="51"/>
      <c r="AC83" s="52"/>
      <c r="AD83" s="560" t="str">
        <f t="shared" si="9"/>
        <v/>
      </c>
      <c r="AE83" s="52"/>
      <c r="AF83" s="51"/>
      <c r="AG83" s="52"/>
      <c r="AH83" s="560" t="str">
        <f t="shared" si="10"/>
        <v/>
      </c>
      <c r="AI83" s="52"/>
      <c r="AJ83" s="51"/>
      <c r="AK83" s="52"/>
      <c r="AL83" s="446" t="str">
        <f t="shared" si="11"/>
        <v/>
      </c>
      <c r="AM83" s="504">
        <f>'STEP 2 EE Data'!AI78</f>
        <v>0</v>
      </c>
      <c r="AN83" s="82">
        <f>'STEP 2 EE Data'!AJ78</f>
        <v>0</v>
      </c>
      <c r="AO83" s="445" t="str">
        <f>'STEP 2 EE Data'!AK78</f>
        <v/>
      </c>
      <c r="AQ83" s="497" t="str">
        <f t="shared" si="12"/>
        <v/>
      </c>
      <c r="AR83" s="497" t="str">
        <f t="shared" si="13"/>
        <v/>
      </c>
      <c r="AS83" s="497" t="str">
        <f t="shared" si="14"/>
        <v/>
      </c>
      <c r="AT83" s="497" t="str">
        <f t="shared" si="15"/>
        <v/>
      </c>
      <c r="AU83" s="497" t="str">
        <f t="shared" si="16"/>
        <v/>
      </c>
      <c r="AV83" s="497" t="str">
        <f t="shared" si="17"/>
        <v/>
      </c>
      <c r="AW83" s="497" t="str">
        <f t="shared" si="18"/>
        <v/>
      </c>
      <c r="AX83" s="497" t="str">
        <f t="shared" si="19"/>
        <v/>
      </c>
      <c r="AY83" s="498" t="str">
        <f t="shared" si="20"/>
        <v/>
      </c>
      <c r="AZ83" s="499" t="str">
        <f>IF($AZ$28="X",IF(AQ83="",0,IF($B83="","",IF(AQ$28="X",IF(E83&gt;0,1,IF(Cover!$E$47="Weekly",IF(D83&gt;=40,1,0.5),IF(D83&gt;=80,1,0.5))),""))),"")</f>
        <v/>
      </c>
      <c r="BA83" s="499" t="str">
        <f>IF($BA$28="X",IF(AR83="",0,IF($B83="","",IF(AR$28="X",IF(I83&gt;0,1,IF(Cover!$E$47="Weekly",IF(H83&gt;=40,1,0.5),IF(H83&gt;=80,1,0.5))),""))),"")</f>
        <v/>
      </c>
      <c r="BB83" s="499" t="str">
        <f>IF($BB$28="X",IF(AS83="",0,IF($B83="","",IF(AS$28="X",IF(M83&gt;0,1,IF(Cover!$E$47="Weekly",IF(L83&gt;=40,1,0.5),IF(L83&gt;=80,1,0.5))),""))),"")</f>
        <v/>
      </c>
      <c r="BC83" s="499" t="str">
        <f>IF($BC$28="X",IF(AT83="",0,IF($B83="","",IF(AT$28="X",IF(Q83&gt;0,1,IF(Cover!$E$47="Weekly",IF(P83&gt;=40,1,0.5),IF(P83&gt;=80,1,0.5))),""))),"")</f>
        <v/>
      </c>
      <c r="BD83" s="499" t="str">
        <f>IF($BD$28="X",IF(AU83="",0,IF($B83="","",IF(AU$28="X",IF(U83&gt;0,1,IF(Cover!$E$47="Weekly",IF(T83&gt;=40,1,0.5),IF(T83&gt;=80,1,0.5))),""))),"")</f>
        <v/>
      </c>
      <c r="BE83" s="499" t="str">
        <f>IF($BE$28="X",IF(AV83="",0,IF($B83="","",IF(AV$28="X",IF(Y83&gt;0,1,IF(Cover!$E$47="Weekly",IF(X83&gt;=40,1,0.5),IF(X83&gt;=80,1,0.5))),""))),"")</f>
        <v/>
      </c>
      <c r="BF83" s="499" t="str">
        <f>IF($BF$28="X",IF(AW83="",0,IF($B83="","",IF(AW$28="X",IF(AC83&gt;0,1,IF(Cover!$E$47="Weekly",IF(AB83&gt;=40,1,0.5),IF(AB83&gt;=80,1,0.5))),""))),"")</f>
        <v/>
      </c>
      <c r="BG83" s="499" t="str">
        <f>IF($BG$28="X",IF(AX83="",0,IF($B83="","",IF(AX$28="X",IF(AG83&gt;0,1,IF(Cover!$E$47="Weekly",IF(AF83&gt;=40,1,0.5),IF(AF83&gt;=80,1,0.5))),""))),"")</f>
        <v/>
      </c>
      <c r="BH83" s="500" t="str">
        <f>IF($BH$28="X",IF(AY83="",0,IF($B83="","",IF(AY$28="X",IF(AK83&gt;0,1,IF(Cover!$E$47="Weekly",IF(AJ83&gt;=40,1,0.5),IF(AJ83&gt;=80,1,0.5))),""))),"")</f>
        <v/>
      </c>
      <c r="BI83" s="470" t="str">
        <f t="shared" si="21"/>
        <v/>
      </c>
      <c r="BJ83" s="469" t="str">
        <f t="shared" si="22"/>
        <v/>
      </c>
      <c r="BL83" s="632">
        <f>IF(BJ83=0,IF('STEP 2 EE Data'!K78="Yes",IF('STEP 2 EE Data'!C78="",1,IF('STEP 2 EE Data'!D78&gt;=40,1,0.5)),0),IF('STEP 2 EE Data'!K78="Yes",IF('STEP 2 EE Data'!C78="",IF(BJ83=0.5,0.5,0),IF('STEP 2 EE Data'!D78&gt;=40,IF(BJ83=0.5,0.5,0),0)),0))</f>
        <v>0</v>
      </c>
    </row>
    <row r="84" spans="1:64" ht="15.6" thickTop="1" thickBot="1" x14ac:dyDescent="0.35">
      <c r="A84" s="84" t="str">
        <f>IF('STEP 2 EE Data'!A79="","",'STEP 2 EE Data'!A79)</f>
        <v/>
      </c>
      <c r="B84" s="83" t="str">
        <f>IF('STEP 2 EE Data'!B79="","",'STEP 2 EE Data'!B79)</f>
        <v/>
      </c>
      <c r="C84" s="52"/>
      <c r="D84" s="51"/>
      <c r="E84" s="52"/>
      <c r="F84" s="371" t="str">
        <f t="shared" si="23"/>
        <v/>
      </c>
      <c r="G84" s="52"/>
      <c r="H84" s="51"/>
      <c r="I84" s="52"/>
      <c r="J84" s="560" t="str">
        <f t="shared" si="24"/>
        <v/>
      </c>
      <c r="K84" s="52"/>
      <c r="L84" s="51"/>
      <c r="M84" s="52"/>
      <c r="N84" s="560" t="str">
        <f t="shared" si="25"/>
        <v/>
      </c>
      <c r="O84" s="52"/>
      <c r="P84" s="51"/>
      <c r="Q84" s="52"/>
      <c r="R84" s="560" t="str">
        <f t="shared" si="6"/>
        <v/>
      </c>
      <c r="S84" s="52"/>
      <c r="T84" s="51"/>
      <c r="U84" s="52"/>
      <c r="V84" s="560" t="str">
        <f t="shared" si="7"/>
        <v/>
      </c>
      <c r="W84" s="52"/>
      <c r="X84" s="51"/>
      <c r="Y84" s="52"/>
      <c r="Z84" s="560" t="str">
        <f t="shared" si="8"/>
        <v/>
      </c>
      <c r="AA84" s="52"/>
      <c r="AB84" s="51"/>
      <c r="AC84" s="52"/>
      <c r="AD84" s="560" t="str">
        <f t="shared" si="9"/>
        <v/>
      </c>
      <c r="AE84" s="52"/>
      <c r="AF84" s="51"/>
      <c r="AG84" s="52"/>
      <c r="AH84" s="560" t="str">
        <f t="shared" si="10"/>
        <v/>
      </c>
      <c r="AI84" s="52"/>
      <c r="AJ84" s="51"/>
      <c r="AK84" s="52"/>
      <c r="AL84" s="446" t="str">
        <f t="shared" si="11"/>
        <v/>
      </c>
      <c r="AM84" s="504">
        <f>'STEP 2 EE Data'!AI79</f>
        <v>0</v>
      </c>
      <c r="AN84" s="82">
        <f>'STEP 2 EE Data'!AJ79</f>
        <v>0</v>
      </c>
      <c r="AO84" s="445" t="str">
        <f>'STEP 2 EE Data'!AK79</f>
        <v/>
      </c>
      <c r="AQ84" s="497" t="str">
        <f t="shared" si="12"/>
        <v/>
      </c>
      <c r="AR84" s="497" t="str">
        <f t="shared" si="13"/>
        <v/>
      </c>
      <c r="AS84" s="497" t="str">
        <f t="shared" si="14"/>
        <v/>
      </c>
      <c r="AT84" s="497" t="str">
        <f t="shared" si="15"/>
        <v/>
      </c>
      <c r="AU84" s="497" t="str">
        <f t="shared" si="16"/>
        <v/>
      </c>
      <c r="AV84" s="497" t="str">
        <f t="shared" si="17"/>
        <v/>
      </c>
      <c r="AW84" s="497" t="str">
        <f t="shared" si="18"/>
        <v/>
      </c>
      <c r="AX84" s="497" t="str">
        <f t="shared" si="19"/>
        <v/>
      </c>
      <c r="AY84" s="498" t="str">
        <f t="shared" si="20"/>
        <v/>
      </c>
      <c r="AZ84" s="499" t="str">
        <f>IF($AZ$28="X",IF(AQ84="",0,IF($B84="","",IF(AQ$28="X",IF(E84&gt;0,1,IF(Cover!$E$47="Weekly",IF(D84&gt;=40,1,0.5),IF(D84&gt;=80,1,0.5))),""))),"")</f>
        <v/>
      </c>
      <c r="BA84" s="499" t="str">
        <f>IF($BA$28="X",IF(AR84="",0,IF($B84="","",IF(AR$28="X",IF(I84&gt;0,1,IF(Cover!$E$47="Weekly",IF(H84&gt;=40,1,0.5),IF(H84&gt;=80,1,0.5))),""))),"")</f>
        <v/>
      </c>
      <c r="BB84" s="499" t="str">
        <f>IF($BB$28="X",IF(AS84="",0,IF($B84="","",IF(AS$28="X",IF(M84&gt;0,1,IF(Cover!$E$47="Weekly",IF(L84&gt;=40,1,0.5),IF(L84&gt;=80,1,0.5))),""))),"")</f>
        <v/>
      </c>
      <c r="BC84" s="499" t="str">
        <f>IF($BC$28="X",IF(AT84="",0,IF($B84="","",IF(AT$28="X",IF(Q84&gt;0,1,IF(Cover!$E$47="Weekly",IF(P84&gt;=40,1,0.5),IF(P84&gt;=80,1,0.5))),""))),"")</f>
        <v/>
      </c>
      <c r="BD84" s="499" t="str">
        <f>IF($BD$28="X",IF(AU84="",0,IF($B84="","",IF(AU$28="X",IF(U84&gt;0,1,IF(Cover!$E$47="Weekly",IF(T84&gt;=40,1,0.5),IF(T84&gt;=80,1,0.5))),""))),"")</f>
        <v/>
      </c>
      <c r="BE84" s="499" t="str">
        <f>IF($BE$28="X",IF(AV84="",0,IF($B84="","",IF(AV$28="X",IF(Y84&gt;0,1,IF(Cover!$E$47="Weekly",IF(X84&gt;=40,1,0.5),IF(X84&gt;=80,1,0.5))),""))),"")</f>
        <v/>
      </c>
      <c r="BF84" s="499" t="str">
        <f>IF($BF$28="X",IF(AW84="",0,IF($B84="","",IF(AW$28="X",IF(AC84&gt;0,1,IF(Cover!$E$47="Weekly",IF(AB84&gt;=40,1,0.5),IF(AB84&gt;=80,1,0.5))),""))),"")</f>
        <v/>
      </c>
      <c r="BG84" s="499" t="str">
        <f>IF($BG$28="X",IF(AX84="",0,IF($B84="","",IF(AX$28="X",IF(AG84&gt;0,1,IF(Cover!$E$47="Weekly",IF(AF84&gt;=40,1,0.5),IF(AF84&gt;=80,1,0.5))),""))),"")</f>
        <v/>
      </c>
      <c r="BH84" s="500" t="str">
        <f>IF($BH$28="X",IF(AY84="",0,IF($B84="","",IF(AY$28="X",IF(AK84&gt;0,1,IF(Cover!$E$47="Weekly",IF(AJ84&gt;=40,1,0.5),IF(AJ84&gt;=80,1,0.5))),""))),"")</f>
        <v/>
      </c>
      <c r="BI84" s="470" t="str">
        <f t="shared" si="21"/>
        <v/>
      </c>
      <c r="BJ84" s="469" t="str">
        <f t="shared" si="22"/>
        <v/>
      </c>
      <c r="BL84" s="632">
        <f>IF(BJ84=0,IF('STEP 2 EE Data'!K79="Yes",IF('STEP 2 EE Data'!C79="",1,IF('STEP 2 EE Data'!D79&gt;=40,1,0.5)),0),IF('STEP 2 EE Data'!K79="Yes",IF('STEP 2 EE Data'!C79="",IF(BJ84=0.5,0.5,0),IF('STEP 2 EE Data'!D79&gt;=40,IF(BJ84=0.5,0.5,0),0)),0))</f>
        <v>0</v>
      </c>
    </row>
    <row r="85" spans="1:64" ht="15.6" thickTop="1" thickBot="1" x14ac:dyDescent="0.35">
      <c r="A85" s="84" t="str">
        <f>IF('STEP 2 EE Data'!A80="","",'STEP 2 EE Data'!A80)</f>
        <v/>
      </c>
      <c r="B85" s="83" t="str">
        <f>IF('STEP 2 EE Data'!B80="","",'STEP 2 EE Data'!B80)</f>
        <v/>
      </c>
      <c r="C85" s="52"/>
      <c r="D85" s="51"/>
      <c r="E85" s="52"/>
      <c r="F85" s="371" t="str">
        <f t="shared" si="23"/>
        <v/>
      </c>
      <c r="G85" s="52"/>
      <c r="H85" s="51"/>
      <c r="I85" s="52"/>
      <c r="J85" s="560" t="str">
        <f t="shared" si="24"/>
        <v/>
      </c>
      <c r="K85" s="52"/>
      <c r="L85" s="51"/>
      <c r="M85" s="52"/>
      <c r="N85" s="560" t="str">
        <f t="shared" si="25"/>
        <v/>
      </c>
      <c r="O85" s="52"/>
      <c r="P85" s="51"/>
      <c r="Q85" s="52"/>
      <c r="R85" s="560" t="str">
        <f t="shared" si="6"/>
        <v/>
      </c>
      <c r="S85" s="52"/>
      <c r="T85" s="51"/>
      <c r="U85" s="52"/>
      <c r="V85" s="560" t="str">
        <f t="shared" si="7"/>
        <v/>
      </c>
      <c r="W85" s="52"/>
      <c r="X85" s="51"/>
      <c r="Y85" s="52"/>
      <c r="Z85" s="560" t="str">
        <f t="shared" si="8"/>
        <v/>
      </c>
      <c r="AA85" s="52"/>
      <c r="AB85" s="51"/>
      <c r="AC85" s="52"/>
      <c r="AD85" s="560" t="str">
        <f t="shared" si="9"/>
        <v/>
      </c>
      <c r="AE85" s="52"/>
      <c r="AF85" s="51"/>
      <c r="AG85" s="52"/>
      <c r="AH85" s="560" t="str">
        <f t="shared" si="10"/>
        <v/>
      </c>
      <c r="AI85" s="52"/>
      <c r="AJ85" s="51"/>
      <c r="AK85" s="52"/>
      <c r="AL85" s="446" t="str">
        <f t="shared" si="11"/>
        <v/>
      </c>
      <c r="AM85" s="504">
        <f>'STEP 2 EE Data'!AI80</f>
        <v>0</v>
      </c>
      <c r="AN85" s="82">
        <f>'STEP 2 EE Data'!AJ80</f>
        <v>0</v>
      </c>
      <c r="AO85" s="445" t="str">
        <f>'STEP 2 EE Data'!AK80</f>
        <v/>
      </c>
      <c r="AQ85" s="497" t="str">
        <f t="shared" si="12"/>
        <v/>
      </c>
      <c r="AR85" s="497" t="str">
        <f t="shared" si="13"/>
        <v/>
      </c>
      <c r="AS85" s="497" t="str">
        <f t="shared" si="14"/>
        <v/>
      </c>
      <c r="AT85" s="497" t="str">
        <f t="shared" si="15"/>
        <v/>
      </c>
      <c r="AU85" s="497" t="str">
        <f t="shared" si="16"/>
        <v/>
      </c>
      <c r="AV85" s="497" t="str">
        <f t="shared" si="17"/>
        <v/>
      </c>
      <c r="AW85" s="497" t="str">
        <f t="shared" si="18"/>
        <v/>
      </c>
      <c r="AX85" s="497" t="str">
        <f t="shared" si="19"/>
        <v/>
      </c>
      <c r="AY85" s="498" t="str">
        <f t="shared" si="20"/>
        <v/>
      </c>
      <c r="AZ85" s="499" t="str">
        <f>IF($AZ$28="X",IF(AQ85="",0,IF($B85="","",IF(AQ$28="X",IF(E85&gt;0,1,IF(Cover!$E$47="Weekly",IF(D85&gt;=40,1,0.5),IF(D85&gt;=80,1,0.5))),""))),"")</f>
        <v/>
      </c>
      <c r="BA85" s="499" t="str">
        <f>IF($BA$28="X",IF(AR85="",0,IF($B85="","",IF(AR$28="X",IF(I85&gt;0,1,IF(Cover!$E$47="Weekly",IF(H85&gt;=40,1,0.5),IF(H85&gt;=80,1,0.5))),""))),"")</f>
        <v/>
      </c>
      <c r="BB85" s="499" t="str">
        <f>IF($BB$28="X",IF(AS85="",0,IF($B85="","",IF(AS$28="X",IF(M85&gt;0,1,IF(Cover!$E$47="Weekly",IF(L85&gt;=40,1,0.5),IF(L85&gt;=80,1,0.5))),""))),"")</f>
        <v/>
      </c>
      <c r="BC85" s="499" t="str">
        <f>IF($BC$28="X",IF(AT85="",0,IF($B85="","",IF(AT$28="X",IF(Q85&gt;0,1,IF(Cover!$E$47="Weekly",IF(P85&gt;=40,1,0.5),IF(P85&gt;=80,1,0.5))),""))),"")</f>
        <v/>
      </c>
      <c r="BD85" s="499" t="str">
        <f>IF($BD$28="X",IF(AU85="",0,IF($B85="","",IF(AU$28="X",IF(U85&gt;0,1,IF(Cover!$E$47="Weekly",IF(T85&gt;=40,1,0.5),IF(T85&gt;=80,1,0.5))),""))),"")</f>
        <v/>
      </c>
      <c r="BE85" s="499" t="str">
        <f>IF($BE$28="X",IF(AV85="",0,IF($B85="","",IF(AV$28="X",IF(Y85&gt;0,1,IF(Cover!$E$47="Weekly",IF(X85&gt;=40,1,0.5),IF(X85&gt;=80,1,0.5))),""))),"")</f>
        <v/>
      </c>
      <c r="BF85" s="499" t="str">
        <f>IF($BF$28="X",IF(AW85="",0,IF($B85="","",IF(AW$28="X",IF(AC85&gt;0,1,IF(Cover!$E$47="Weekly",IF(AB85&gt;=40,1,0.5),IF(AB85&gt;=80,1,0.5))),""))),"")</f>
        <v/>
      </c>
      <c r="BG85" s="499" t="str">
        <f>IF($BG$28="X",IF(AX85="",0,IF($B85="","",IF(AX$28="X",IF(AG85&gt;0,1,IF(Cover!$E$47="Weekly",IF(AF85&gt;=40,1,0.5),IF(AF85&gt;=80,1,0.5))),""))),"")</f>
        <v/>
      </c>
      <c r="BH85" s="500" t="str">
        <f>IF($BH$28="X",IF(AY85="",0,IF($B85="","",IF(AY$28="X",IF(AK85&gt;0,1,IF(Cover!$E$47="Weekly",IF(AJ85&gt;=40,1,0.5),IF(AJ85&gt;=80,1,0.5))),""))),"")</f>
        <v/>
      </c>
      <c r="BI85" s="470" t="str">
        <f t="shared" si="21"/>
        <v/>
      </c>
      <c r="BJ85" s="469" t="str">
        <f t="shared" si="22"/>
        <v/>
      </c>
      <c r="BL85" s="632">
        <f>IF(BJ85=0,IF('STEP 2 EE Data'!K80="Yes",IF('STEP 2 EE Data'!C80="",1,IF('STEP 2 EE Data'!D80&gt;=40,1,0.5)),0),IF('STEP 2 EE Data'!K80="Yes",IF('STEP 2 EE Data'!C80="",IF(BJ85=0.5,0.5,0),IF('STEP 2 EE Data'!D80&gt;=40,IF(BJ85=0.5,0.5,0),0)),0))</f>
        <v>0</v>
      </c>
    </row>
    <row r="86" spans="1:64" ht="15.6" thickTop="1" thickBot="1" x14ac:dyDescent="0.35">
      <c r="A86" s="84" t="str">
        <f>IF('STEP 2 EE Data'!A81="","",'STEP 2 EE Data'!A81)</f>
        <v/>
      </c>
      <c r="B86" s="83" t="str">
        <f>IF('STEP 2 EE Data'!B81="","",'STEP 2 EE Data'!B81)</f>
        <v/>
      </c>
      <c r="C86" s="52"/>
      <c r="D86" s="51"/>
      <c r="E86" s="52"/>
      <c r="F86" s="371" t="str">
        <f t="shared" si="23"/>
        <v/>
      </c>
      <c r="G86" s="52"/>
      <c r="H86" s="51"/>
      <c r="I86" s="52"/>
      <c r="J86" s="560" t="str">
        <f t="shared" si="24"/>
        <v/>
      </c>
      <c r="K86" s="52"/>
      <c r="L86" s="51"/>
      <c r="M86" s="52"/>
      <c r="N86" s="560" t="str">
        <f t="shared" si="25"/>
        <v/>
      </c>
      <c r="O86" s="52"/>
      <c r="P86" s="51"/>
      <c r="Q86" s="52"/>
      <c r="R86" s="560" t="str">
        <f t="shared" si="6"/>
        <v/>
      </c>
      <c r="S86" s="52"/>
      <c r="T86" s="51"/>
      <c r="U86" s="52"/>
      <c r="V86" s="560" t="str">
        <f t="shared" si="7"/>
        <v/>
      </c>
      <c r="W86" s="52"/>
      <c r="X86" s="51"/>
      <c r="Y86" s="52"/>
      <c r="Z86" s="560" t="str">
        <f t="shared" si="8"/>
        <v/>
      </c>
      <c r="AA86" s="52"/>
      <c r="AB86" s="51"/>
      <c r="AC86" s="52"/>
      <c r="AD86" s="560" t="str">
        <f t="shared" si="9"/>
        <v/>
      </c>
      <c r="AE86" s="52"/>
      <c r="AF86" s="51"/>
      <c r="AG86" s="52"/>
      <c r="AH86" s="560" t="str">
        <f t="shared" si="10"/>
        <v/>
      </c>
      <c r="AI86" s="52"/>
      <c r="AJ86" s="51"/>
      <c r="AK86" s="52"/>
      <c r="AL86" s="446" t="str">
        <f t="shared" si="11"/>
        <v/>
      </c>
      <c r="AM86" s="504">
        <f>'STEP 2 EE Data'!AI81</f>
        <v>0</v>
      </c>
      <c r="AN86" s="82">
        <f>'STEP 2 EE Data'!AJ81</f>
        <v>0</v>
      </c>
      <c r="AO86" s="445" t="str">
        <f>'STEP 2 EE Data'!AK81</f>
        <v/>
      </c>
      <c r="AQ86" s="497" t="str">
        <f t="shared" si="12"/>
        <v/>
      </c>
      <c r="AR86" s="497" t="str">
        <f t="shared" si="13"/>
        <v/>
      </c>
      <c r="AS86" s="497" t="str">
        <f t="shared" si="14"/>
        <v/>
      </c>
      <c r="AT86" s="497" t="str">
        <f t="shared" si="15"/>
        <v/>
      </c>
      <c r="AU86" s="497" t="str">
        <f t="shared" si="16"/>
        <v/>
      </c>
      <c r="AV86" s="497" t="str">
        <f t="shared" si="17"/>
        <v/>
      </c>
      <c r="AW86" s="497" t="str">
        <f t="shared" si="18"/>
        <v/>
      </c>
      <c r="AX86" s="497" t="str">
        <f t="shared" si="19"/>
        <v/>
      </c>
      <c r="AY86" s="498" t="str">
        <f t="shared" si="20"/>
        <v/>
      </c>
      <c r="AZ86" s="499" t="str">
        <f>IF($AZ$28="X",IF(AQ86="",0,IF($B86="","",IF(AQ$28="X",IF(E86&gt;0,1,IF(Cover!$E$47="Weekly",IF(D86&gt;=40,1,0.5),IF(D86&gt;=80,1,0.5))),""))),"")</f>
        <v/>
      </c>
      <c r="BA86" s="499" t="str">
        <f>IF($BA$28="X",IF(AR86="",0,IF($B86="","",IF(AR$28="X",IF(I86&gt;0,1,IF(Cover!$E$47="Weekly",IF(H86&gt;=40,1,0.5),IF(H86&gt;=80,1,0.5))),""))),"")</f>
        <v/>
      </c>
      <c r="BB86" s="499" t="str">
        <f>IF($BB$28="X",IF(AS86="",0,IF($B86="","",IF(AS$28="X",IF(M86&gt;0,1,IF(Cover!$E$47="Weekly",IF(L86&gt;=40,1,0.5),IF(L86&gt;=80,1,0.5))),""))),"")</f>
        <v/>
      </c>
      <c r="BC86" s="499" t="str">
        <f>IF($BC$28="X",IF(AT86="",0,IF($B86="","",IF(AT$28="X",IF(Q86&gt;0,1,IF(Cover!$E$47="Weekly",IF(P86&gt;=40,1,0.5),IF(P86&gt;=80,1,0.5))),""))),"")</f>
        <v/>
      </c>
      <c r="BD86" s="499" t="str">
        <f>IF($BD$28="X",IF(AU86="",0,IF($B86="","",IF(AU$28="X",IF(U86&gt;0,1,IF(Cover!$E$47="Weekly",IF(T86&gt;=40,1,0.5),IF(T86&gt;=80,1,0.5))),""))),"")</f>
        <v/>
      </c>
      <c r="BE86" s="499" t="str">
        <f>IF($BE$28="X",IF(AV86="",0,IF($B86="","",IF(AV$28="X",IF(Y86&gt;0,1,IF(Cover!$E$47="Weekly",IF(X86&gt;=40,1,0.5),IF(X86&gt;=80,1,0.5))),""))),"")</f>
        <v/>
      </c>
      <c r="BF86" s="499" t="str">
        <f>IF($BF$28="X",IF(AW86="",0,IF($B86="","",IF(AW$28="X",IF(AC86&gt;0,1,IF(Cover!$E$47="Weekly",IF(AB86&gt;=40,1,0.5),IF(AB86&gt;=80,1,0.5))),""))),"")</f>
        <v/>
      </c>
      <c r="BG86" s="499" t="str">
        <f>IF($BG$28="X",IF(AX86="",0,IF($B86="","",IF(AX$28="X",IF(AG86&gt;0,1,IF(Cover!$E$47="Weekly",IF(AF86&gt;=40,1,0.5),IF(AF86&gt;=80,1,0.5))),""))),"")</f>
        <v/>
      </c>
      <c r="BH86" s="500" t="str">
        <f>IF($BH$28="X",IF(AY86="",0,IF($B86="","",IF(AY$28="X",IF(AK86&gt;0,1,IF(Cover!$E$47="Weekly",IF(AJ86&gt;=40,1,0.5),IF(AJ86&gt;=80,1,0.5))),""))),"")</f>
        <v/>
      </c>
      <c r="BI86" s="470" t="str">
        <f t="shared" si="21"/>
        <v/>
      </c>
      <c r="BJ86" s="469" t="str">
        <f t="shared" si="22"/>
        <v/>
      </c>
      <c r="BL86" s="632">
        <f>IF(BJ86=0,IF('STEP 2 EE Data'!K81="Yes",IF('STEP 2 EE Data'!C81="",1,IF('STEP 2 EE Data'!D81&gt;=40,1,0.5)),0),IF('STEP 2 EE Data'!K81="Yes",IF('STEP 2 EE Data'!C81="",IF(BJ86=0.5,0.5,0),IF('STEP 2 EE Data'!D81&gt;=40,IF(BJ86=0.5,0.5,0),0)),0))</f>
        <v>0</v>
      </c>
    </row>
    <row r="87" spans="1:64" ht="15.6" thickTop="1" thickBot="1" x14ac:dyDescent="0.35">
      <c r="A87" s="84" t="str">
        <f>IF('STEP 2 EE Data'!A82="","",'STEP 2 EE Data'!A82)</f>
        <v/>
      </c>
      <c r="B87" s="83" t="str">
        <f>IF('STEP 2 EE Data'!B82="","",'STEP 2 EE Data'!B82)</f>
        <v/>
      </c>
      <c r="C87" s="52"/>
      <c r="D87" s="51"/>
      <c r="E87" s="52"/>
      <c r="F87" s="371" t="str">
        <f t="shared" si="23"/>
        <v/>
      </c>
      <c r="G87" s="52"/>
      <c r="H87" s="51"/>
      <c r="I87" s="52"/>
      <c r="J87" s="560" t="str">
        <f t="shared" si="24"/>
        <v/>
      </c>
      <c r="K87" s="52"/>
      <c r="L87" s="51"/>
      <c r="M87" s="52"/>
      <c r="N87" s="560" t="str">
        <f t="shared" si="25"/>
        <v/>
      </c>
      <c r="O87" s="52"/>
      <c r="P87" s="51"/>
      <c r="Q87" s="52"/>
      <c r="R87" s="560" t="str">
        <f t="shared" si="6"/>
        <v/>
      </c>
      <c r="S87" s="52"/>
      <c r="T87" s="51"/>
      <c r="U87" s="52"/>
      <c r="V87" s="560" t="str">
        <f t="shared" si="7"/>
        <v/>
      </c>
      <c r="W87" s="52"/>
      <c r="X87" s="51"/>
      <c r="Y87" s="52"/>
      <c r="Z87" s="560" t="str">
        <f t="shared" si="8"/>
        <v/>
      </c>
      <c r="AA87" s="52"/>
      <c r="AB87" s="51"/>
      <c r="AC87" s="52"/>
      <c r="AD87" s="560" t="str">
        <f t="shared" si="9"/>
        <v/>
      </c>
      <c r="AE87" s="52"/>
      <c r="AF87" s="51"/>
      <c r="AG87" s="52"/>
      <c r="AH87" s="560" t="str">
        <f t="shared" si="10"/>
        <v/>
      </c>
      <c r="AI87" s="52"/>
      <c r="AJ87" s="51"/>
      <c r="AK87" s="52"/>
      <c r="AL87" s="446" t="str">
        <f t="shared" si="11"/>
        <v/>
      </c>
      <c r="AM87" s="504">
        <f>'STEP 2 EE Data'!AI82</f>
        <v>0</v>
      </c>
      <c r="AN87" s="82">
        <f>'STEP 2 EE Data'!AJ82</f>
        <v>0</v>
      </c>
      <c r="AO87" s="445" t="str">
        <f>'STEP 2 EE Data'!AK82</f>
        <v/>
      </c>
      <c r="AQ87" s="497" t="str">
        <f t="shared" si="12"/>
        <v/>
      </c>
      <c r="AR87" s="497" t="str">
        <f t="shared" si="13"/>
        <v/>
      </c>
      <c r="AS87" s="497" t="str">
        <f t="shared" si="14"/>
        <v/>
      </c>
      <c r="AT87" s="497" t="str">
        <f t="shared" si="15"/>
        <v/>
      </c>
      <c r="AU87" s="497" t="str">
        <f t="shared" si="16"/>
        <v/>
      </c>
      <c r="AV87" s="497" t="str">
        <f t="shared" si="17"/>
        <v/>
      </c>
      <c r="AW87" s="497" t="str">
        <f t="shared" si="18"/>
        <v/>
      </c>
      <c r="AX87" s="497" t="str">
        <f t="shared" si="19"/>
        <v/>
      </c>
      <c r="AY87" s="498" t="str">
        <f t="shared" si="20"/>
        <v/>
      </c>
      <c r="AZ87" s="499" t="str">
        <f>IF($AZ$28="X",IF(AQ87="",0,IF($B87="","",IF(AQ$28="X",IF(E87&gt;0,1,IF(Cover!$E$47="Weekly",IF(D87&gt;=40,1,0.5),IF(D87&gt;=80,1,0.5))),""))),"")</f>
        <v/>
      </c>
      <c r="BA87" s="499" t="str">
        <f>IF($BA$28="X",IF(AR87="",0,IF($B87="","",IF(AR$28="X",IF(I87&gt;0,1,IF(Cover!$E$47="Weekly",IF(H87&gt;=40,1,0.5),IF(H87&gt;=80,1,0.5))),""))),"")</f>
        <v/>
      </c>
      <c r="BB87" s="499" t="str">
        <f>IF($BB$28="X",IF(AS87="",0,IF($B87="","",IF(AS$28="X",IF(M87&gt;0,1,IF(Cover!$E$47="Weekly",IF(L87&gt;=40,1,0.5),IF(L87&gt;=80,1,0.5))),""))),"")</f>
        <v/>
      </c>
      <c r="BC87" s="499" t="str">
        <f>IF($BC$28="X",IF(AT87="",0,IF($B87="","",IF(AT$28="X",IF(Q87&gt;0,1,IF(Cover!$E$47="Weekly",IF(P87&gt;=40,1,0.5),IF(P87&gt;=80,1,0.5))),""))),"")</f>
        <v/>
      </c>
      <c r="BD87" s="499" t="str">
        <f>IF($BD$28="X",IF(AU87="",0,IF($B87="","",IF(AU$28="X",IF(U87&gt;0,1,IF(Cover!$E$47="Weekly",IF(T87&gt;=40,1,0.5),IF(T87&gt;=80,1,0.5))),""))),"")</f>
        <v/>
      </c>
      <c r="BE87" s="499" t="str">
        <f>IF($BE$28="X",IF(AV87="",0,IF($B87="","",IF(AV$28="X",IF(Y87&gt;0,1,IF(Cover!$E$47="Weekly",IF(X87&gt;=40,1,0.5),IF(X87&gt;=80,1,0.5))),""))),"")</f>
        <v/>
      </c>
      <c r="BF87" s="499" t="str">
        <f>IF($BF$28="X",IF(AW87="",0,IF($B87="","",IF(AW$28="X",IF(AC87&gt;0,1,IF(Cover!$E$47="Weekly",IF(AB87&gt;=40,1,0.5),IF(AB87&gt;=80,1,0.5))),""))),"")</f>
        <v/>
      </c>
      <c r="BG87" s="499" t="str">
        <f>IF($BG$28="X",IF(AX87="",0,IF($B87="","",IF(AX$28="X",IF(AG87&gt;0,1,IF(Cover!$E$47="Weekly",IF(AF87&gt;=40,1,0.5),IF(AF87&gt;=80,1,0.5))),""))),"")</f>
        <v/>
      </c>
      <c r="BH87" s="500" t="str">
        <f>IF($BH$28="X",IF(AY87="",0,IF($B87="","",IF(AY$28="X",IF(AK87&gt;0,1,IF(Cover!$E$47="Weekly",IF(AJ87&gt;=40,1,0.5),IF(AJ87&gt;=80,1,0.5))),""))),"")</f>
        <v/>
      </c>
      <c r="BI87" s="470" t="str">
        <f t="shared" si="21"/>
        <v/>
      </c>
      <c r="BJ87" s="469" t="str">
        <f t="shared" si="22"/>
        <v/>
      </c>
      <c r="BL87" s="632">
        <f>IF(BJ87=0,IF('STEP 2 EE Data'!K82="Yes",IF('STEP 2 EE Data'!C82="",1,IF('STEP 2 EE Data'!D82&gt;=40,1,0.5)),0),IF('STEP 2 EE Data'!K82="Yes",IF('STEP 2 EE Data'!C82="",IF(BJ87=0.5,0.5,0),IF('STEP 2 EE Data'!D82&gt;=40,IF(BJ87=0.5,0.5,0),0)),0))</f>
        <v>0</v>
      </c>
    </row>
    <row r="88" spans="1:64" ht="15.6" thickTop="1" thickBot="1" x14ac:dyDescent="0.35">
      <c r="A88" s="84" t="str">
        <f>IF('STEP 2 EE Data'!A83="","",'STEP 2 EE Data'!A83)</f>
        <v/>
      </c>
      <c r="B88" s="83" t="str">
        <f>IF('STEP 2 EE Data'!B83="","",'STEP 2 EE Data'!B83)</f>
        <v/>
      </c>
      <c r="C88" s="52"/>
      <c r="D88" s="51"/>
      <c r="E88" s="52"/>
      <c r="F88" s="371" t="str">
        <f t="shared" si="23"/>
        <v/>
      </c>
      <c r="G88" s="52"/>
      <c r="H88" s="51"/>
      <c r="I88" s="52"/>
      <c r="J88" s="560" t="str">
        <f t="shared" si="24"/>
        <v/>
      </c>
      <c r="K88" s="52"/>
      <c r="L88" s="51"/>
      <c r="M88" s="52"/>
      <c r="N88" s="560" t="str">
        <f t="shared" si="25"/>
        <v/>
      </c>
      <c r="O88" s="52"/>
      <c r="P88" s="51"/>
      <c r="Q88" s="52"/>
      <c r="R88" s="560" t="str">
        <f t="shared" si="6"/>
        <v/>
      </c>
      <c r="S88" s="52"/>
      <c r="T88" s="51"/>
      <c r="U88" s="52"/>
      <c r="V88" s="560" t="str">
        <f t="shared" si="7"/>
        <v/>
      </c>
      <c r="W88" s="52"/>
      <c r="X88" s="51"/>
      <c r="Y88" s="52"/>
      <c r="Z88" s="560" t="str">
        <f t="shared" si="8"/>
        <v/>
      </c>
      <c r="AA88" s="52"/>
      <c r="AB88" s="51"/>
      <c r="AC88" s="52"/>
      <c r="AD88" s="560" t="str">
        <f t="shared" si="9"/>
        <v/>
      </c>
      <c r="AE88" s="52"/>
      <c r="AF88" s="51"/>
      <c r="AG88" s="52"/>
      <c r="AH88" s="560" t="str">
        <f t="shared" si="10"/>
        <v/>
      </c>
      <c r="AI88" s="52"/>
      <c r="AJ88" s="51"/>
      <c r="AK88" s="52"/>
      <c r="AL88" s="446" t="str">
        <f t="shared" si="11"/>
        <v/>
      </c>
      <c r="AM88" s="504">
        <f>'STEP 2 EE Data'!AI83</f>
        <v>0</v>
      </c>
      <c r="AN88" s="82">
        <f>'STEP 2 EE Data'!AJ83</f>
        <v>0</v>
      </c>
      <c r="AO88" s="445" t="str">
        <f>'STEP 2 EE Data'!AK83</f>
        <v/>
      </c>
      <c r="AQ88" s="497" t="str">
        <f t="shared" si="12"/>
        <v/>
      </c>
      <c r="AR88" s="497" t="str">
        <f t="shared" si="13"/>
        <v/>
      </c>
      <c r="AS88" s="497" t="str">
        <f t="shared" si="14"/>
        <v/>
      </c>
      <c r="AT88" s="497" t="str">
        <f t="shared" si="15"/>
        <v/>
      </c>
      <c r="AU88" s="497" t="str">
        <f t="shared" si="16"/>
        <v/>
      </c>
      <c r="AV88" s="497" t="str">
        <f t="shared" si="17"/>
        <v/>
      </c>
      <c r="AW88" s="497" t="str">
        <f t="shared" si="18"/>
        <v/>
      </c>
      <c r="AX88" s="497" t="str">
        <f t="shared" si="19"/>
        <v/>
      </c>
      <c r="AY88" s="498" t="str">
        <f t="shared" si="20"/>
        <v/>
      </c>
      <c r="AZ88" s="499" t="str">
        <f>IF($AZ$28="X",IF(AQ88="",0,IF($B88="","",IF(AQ$28="X",IF(E88&gt;0,1,IF(Cover!$E$47="Weekly",IF(D88&gt;=40,1,0.5),IF(D88&gt;=80,1,0.5))),""))),"")</f>
        <v/>
      </c>
      <c r="BA88" s="499" t="str">
        <f>IF($BA$28="X",IF(AR88="",0,IF($B88="","",IF(AR$28="X",IF(I88&gt;0,1,IF(Cover!$E$47="Weekly",IF(H88&gt;=40,1,0.5),IF(H88&gt;=80,1,0.5))),""))),"")</f>
        <v/>
      </c>
      <c r="BB88" s="499" t="str">
        <f>IF($BB$28="X",IF(AS88="",0,IF($B88="","",IF(AS$28="X",IF(M88&gt;0,1,IF(Cover!$E$47="Weekly",IF(L88&gt;=40,1,0.5),IF(L88&gt;=80,1,0.5))),""))),"")</f>
        <v/>
      </c>
      <c r="BC88" s="499" t="str">
        <f>IF($BC$28="X",IF(AT88="",0,IF($B88="","",IF(AT$28="X",IF(Q88&gt;0,1,IF(Cover!$E$47="Weekly",IF(P88&gt;=40,1,0.5),IF(P88&gt;=80,1,0.5))),""))),"")</f>
        <v/>
      </c>
      <c r="BD88" s="499" t="str">
        <f>IF($BD$28="X",IF(AU88="",0,IF($B88="","",IF(AU$28="X",IF(U88&gt;0,1,IF(Cover!$E$47="Weekly",IF(T88&gt;=40,1,0.5),IF(T88&gt;=80,1,0.5))),""))),"")</f>
        <v/>
      </c>
      <c r="BE88" s="499" t="str">
        <f>IF($BE$28="X",IF(AV88="",0,IF($B88="","",IF(AV$28="X",IF(Y88&gt;0,1,IF(Cover!$E$47="Weekly",IF(X88&gt;=40,1,0.5),IF(X88&gt;=80,1,0.5))),""))),"")</f>
        <v/>
      </c>
      <c r="BF88" s="499" t="str">
        <f>IF($BF$28="X",IF(AW88="",0,IF($B88="","",IF(AW$28="X",IF(AC88&gt;0,1,IF(Cover!$E$47="Weekly",IF(AB88&gt;=40,1,0.5),IF(AB88&gt;=80,1,0.5))),""))),"")</f>
        <v/>
      </c>
      <c r="BG88" s="499" t="str">
        <f>IF($BG$28="X",IF(AX88="",0,IF($B88="","",IF(AX$28="X",IF(AG88&gt;0,1,IF(Cover!$E$47="Weekly",IF(AF88&gt;=40,1,0.5),IF(AF88&gt;=80,1,0.5))),""))),"")</f>
        <v/>
      </c>
      <c r="BH88" s="500" t="str">
        <f>IF($BH$28="X",IF(AY88="",0,IF($B88="","",IF(AY$28="X",IF(AK88&gt;0,1,IF(Cover!$E$47="Weekly",IF(AJ88&gt;=40,1,0.5),IF(AJ88&gt;=80,1,0.5))),""))),"")</f>
        <v/>
      </c>
      <c r="BI88" s="470" t="str">
        <f t="shared" si="21"/>
        <v/>
      </c>
      <c r="BJ88" s="469" t="str">
        <f t="shared" si="22"/>
        <v/>
      </c>
      <c r="BL88" s="632">
        <f>IF(BJ88=0,IF('STEP 2 EE Data'!K83="Yes",IF('STEP 2 EE Data'!C83="",1,IF('STEP 2 EE Data'!D83&gt;=40,1,0.5)),0),IF('STEP 2 EE Data'!K83="Yes",IF('STEP 2 EE Data'!C83="",IF(BJ88=0.5,0.5,0),IF('STEP 2 EE Data'!D83&gt;=40,IF(BJ88=0.5,0.5,0),0)),0))</f>
        <v>0</v>
      </c>
    </row>
    <row r="89" spans="1:64" ht="15.6" thickTop="1" thickBot="1" x14ac:dyDescent="0.35">
      <c r="A89" s="84" t="str">
        <f>IF('STEP 2 EE Data'!A84="","",'STEP 2 EE Data'!A84)</f>
        <v/>
      </c>
      <c r="B89" s="83" t="str">
        <f>IF('STEP 2 EE Data'!B84="","",'STEP 2 EE Data'!B84)</f>
        <v/>
      </c>
      <c r="C89" s="52"/>
      <c r="D89" s="51"/>
      <c r="E89" s="52"/>
      <c r="F89" s="371" t="str">
        <f t="shared" si="23"/>
        <v/>
      </c>
      <c r="G89" s="52"/>
      <c r="H89" s="51"/>
      <c r="I89" s="52"/>
      <c r="J89" s="560" t="str">
        <f t="shared" si="24"/>
        <v/>
      </c>
      <c r="K89" s="52"/>
      <c r="L89" s="51"/>
      <c r="M89" s="52"/>
      <c r="N89" s="560" t="str">
        <f t="shared" si="25"/>
        <v/>
      </c>
      <c r="O89" s="52"/>
      <c r="P89" s="51"/>
      <c r="Q89" s="52"/>
      <c r="R89" s="560" t="str">
        <f t="shared" si="6"/>
        <v/>
      </c>
      <c r="S89" s="52"/>
      <c r="T89" s="51"/>
      <c r="U89" s="52"/>
      <c r="V89" s="560" t="str">
        <f t="shared" si="7"/>
        <v/>
      </c>
      <c r="W89" s="52"/>
      <c r="X89" s="51"/>
      <c r="Y89" s="52"/>
      <c r="Z89" s="560" t="str">
        <f t="shared" si="8"/>
        <v/>
      </c>
      <c r="AA89" s="52"/>
      <c r="AB89" s="51"/>
      <c r="AC89" s="52"/>
      <c r="AD89" s="560" t="str">
        <f t="shared" si="9"/>
        <v/>
      </c>
      <c r="AE89" s="52"/>
      <c r="AF89" s="51"/>
      <c r="AG89" s="52"/>
      <c r="AH89" s="560" t="str">
        <f t="shared" si="10"/>
        <v/>
      </c>
      <c r="AI89" s="52"/>
      <c r="AJ89" s="51"/>
      <c r="AK89" s="52"/>
      <c r="AL89" s="446" t="str">
        <f t="shared" si="11"/>
        <v/>
      </c>
      <c r="AM89" s="504">
        <f>'STEP 2 EE Data'!AI84</f>
        <v>0</v>
      </c>
      <c r="AN89" s="82">
        <f>'STEP 2 EE Data'!AJ84</f>
        <v>0</v>
      </c>
      <c r="AO89" s="445" t="str">
        <f>'STEP 2 EE Data'!AK84</f>
        <v/>
      </c>
      <c r="AQ89" s="497" t="str">
        <f t="shared" si="12"/>
        <v/>
      </c>
      <c r="AR89" s="497" t="str">
        <f t="shared" si="13"/>
        <v/>
      </c>
      <c r="AS89" s="497" t="str">
        <f t="shared" si="14"/>
        <v/>
      </c>
      <c r="AT89" s="497" t="str">
        <f t="shared" si="15"/>
        <v/>
      </c>
      <c r="AU89" s="497" t="str">
        <f t="shared" si="16"/>
        <v/>
      </c>
      <c r="AV89" s="497" t="str">
        <f t="shared" si="17"/>
        <v/>
      </c>
      <c r="AW89" s="497" t="str">
        <f t="shared" si="18"/>
        <v/>
      </c>
      <c r="AX89" s="497" t="str">
        <f t="shared" si="19"/>
        <v/>
      </c>
      <c r="AY89" s="498" t="str">
        <f t="shared" si="20"/>
        <v/>
      </c>
      <c r="AZ89" s="499" t="str">
        <f>IF($AZ$28="X",IF(AQ89="",0,IF($B89="","",IF(AQ$28="X",IF(E89&gt;0,1,IF(Cover!$E$47="Weekly",IF(D89&gt;=40,1,0.5),IF(D89&gt;=80,1,0.5))),""))),"")</f>
        <v/>
      </c>
      <c r="BA89" s="499" t="str">
        <f>IF($BA$28="X",IF(AR89="",0,IF($B89="","",IF(AR$28="X",IF(I89&gt;0,1,IF(Cover!$E$47="Weekly",IF(H89&gt;=40,1,0.5),IF(H89&gt;=80,1,0.5))),""))),"")</f>
        <v/>
      </c>
      <c r="BB89" s="499" t="str">
        <f>IF($BB$28="X",IF(AS89="",0,IF($B89="","",IF(AS$28="X",IF(M89&gt;0,1,IF(Cover!$E$47="Weekly",IF(L89&gt;=40,1,0.5),IF(L89&gt;=80,1,0.5))),""))),"")</f>
        <v/>
      </c>
      <c r="BC89" s="499" t="str">
        <f>IF($BC$28="X",IF(AT89="",0,IF($B89="","",IF(AT$28="X",IF(Q89&gt;0,1,IF(Cover!$E$47="Weekly",IF(P89&gt;=40,1,0.5),IF(P89&gt;=80,1,0.5))),""))),"")</f>
        <v/>
      </c>
      <c r="BD89" s="499" t="str">
        <f>IF($BD$28="X",IF(AU89="",0,IF($B89="","",IF(AU$28="X",IF(U89&gt;0,1,IF(Cover!$E$47="Weekly",IF(T89&gt;=40,1,0.5),IF(T89&gt;=80,1,0.5))),""))),"")</f>
        <v/>
      </c>
      <c r="BE89" s="499" t="str">
        <f>IF($BE$28="X",IF(AV89="",0,IF($B89="","",IF(AV$28="X",IF(Y89&gt;0,1,IF(Cover!$E$47="Weekly",IF(X89&gt;=40,1,0.5),IF(X89&gt;=80,1,0.5))),""))),"")</f>
        <v/>
      </c>
      <c r="BF89" s="499" t="str">
        <f>IF($BF$28="X",IF(AW89="",0,IF($B89="","",IF(AW$28="X",IF(AC89&gt;0,1,IF(Cover!$E$47="Weekly",IF(AB89&gt;=40,1,0.5),IF(AB89&gt;=80,1,0.5))),""))),"")</f>
        <v/>
      </c>
      <c r="BG89" s="499" t="str">
        <f>IF($BG$28="X",IF(AX89="",0,IF($B89="","",IF(AX$28="X",IF(AG89&gt;0,1,IF(Cover!$E$47="Weekly",IF(AF89&gt;=40,1,0.5),IF(AF89&gt;=80,1,0.5))),""))),"")</f>
        <v/>
      </c>
      <c r="BH89" s="500" t="str">
        <f>IF($BH$28="X",IF(AY89="",0,IF($B89="","",IF(AY$28="X",IF(AK89&gt;0,1,IF(Cover!$E$47="Weekly",IF(AJ89&gt;=40,1,0.5),IF(AJ89&gt;=80,1,0.5))),""))),"")</f>
        <v/>
      </c>
      <c r="BI89" s="470" t="str">
        <f t="shared" si="21"/>
        <v/>
      </c>
      <c r="BJ89" s="469" t="str">
        <f t="shared" si="22"/>
        <v/>
      </c>
      <c r="BL89" s="632">
        <f>IF(BJ89=0,IF('STEP 2 EE Data'!K84="Yes",IF('STEP 2 EE Data'!C84="",1,IF('STEP 2 EE Data'!D84&gt;=40,1,0.5)),0),IF('STEP 2 EE Data'!K84="Yes",IF('STEP 2 EE Data'!C84="",IF(BJ89=0.5,0.5,0),IF('STEP 2 EE Data'!D84&gt;=40,IF(BJ89=0.5,0.5,0),0)),0))</f>
        <v>0</v>
      </c>
    </row>
    <row r="90" spans="1:64" ht="15.6" thickTop="1" thickBot="1" x14ac:dyDescent="0.35">
      <c r="A90" s="84" t="str">
        <f>IF('STEP 2 EE Data'!A85="","",'STEP 2 EE Data'!A85)</f>
        <v/>
      </c>
      <c r="B90" s="83" t="str">
        <f>IF('STEP 2 EE Data'!B85="","",'STEP 2 EE Data'!B85)</f>
        <v/>
      </c>
      <c r="C90" s="52"/>
      <c r="D90" s="51"/>
      <c r="E90" s="52"/>
      <c r="F90" s="371" t="str">
        <f t="shared" si="23"/>
        <v/>
      </c>
      <c r="G90" s="52"/>
      <c r="H90" s="51"/>
      <c r="I90" s="52"/>
      <c r="J90" s="560" t="str">
        <f t="shared" si="24"/>
        <v/>
      </c>
      <c r="K90" s="52"/>
      <c r="L90" s="51"/>
      <c r="M90" s="52"/>
      <c r="N90" s="560" t="str">
        <f t="shared" si="25"/>
        <v/>
      </c>
      <c r="O90" s="52"/>
      <c r="P90" s="51"/>
      <c r="Q90" s="52"/>
      <c r="R90" s="560" t="str">
        <f t="shared" si="6"/>
        <v/>
      </c>
      <c r="S90" s="52"/>
      <c r="T90" s="51"/>
      <c r="U90" s="52"/>
      <c r="V90" s="560" t="str">
        <f t="shared" si="7"/>
        <v/>
      </c>
      <c r="W90" s="52"/>
      <c r="X90" s="51"/>
      <c r="Y90" s="52"/>
      <c r="Z90" s="560" t="str">
        <f t="shared" si="8"/>
        <v/>
      </c>
      <c r="AA90" s="52"/>
      <c r="AB90" s="51"/>
      <c r="AC90" s="52"/>
      <c r="AD90" s="560" t="str">
        <f t="shared" si="9"/>
        <v/>
      </c>
      <c r="AE90" s="52"/>
      <c r="AF90" s="51"/>
      <c r="AG90" s="52"/>
      <c r="AH90" s="560" t="str">
        <f t="shared" si="10"/>
        <v/>
      </c>
      <c r="AI90" s="52"/>
      <c r="AJ90" s="51"/>
      <c r="AK90" s="52"/>
      <c r="AL90" s="446" t="str">
        <f t="shared" si="11"/>
        <v/>
      </c>
      <c r="AM90" s="504">
        <f>'STEP 2 EE Data'!AI85</f>
        <v>0</v>
      </c>
      <c r="AN90" s="82">
        <f>'STEP 2 EE Data'!AJ85</f>
        <v>0</v>
      </c>
      <c r="AO90" s="445" t="str">
        <f>'STEP 2 EE Data'!AK85</f>
        <v/>
      </c>
      <c r="AQ90" s="497" t="str">
        <f t="shared" si="12"/>
        <v/>
      </c>
      <c r="AR90" s="497" t="str">
        <f t="shared" si="13"/>
        <v/>
      </c>
      <c r="AS90" s="497" t="str">
        <f t="shared" si="14"/>
        <v/>
      </c>
      <c r="AT90" s="497" t="str">
        <f t="shared" si="15"/>
        <v/>
      </c>
      <c r="AU90" s="497" t="str">
        <f t="shared" si="16"/>
        <v/>
      </c>
      <c r="AV90" s="497" t="str">
        <f t="shared" si="17"/>
        <v/>
      </c>
      <c r="AW90" s="497" t="str">
        <f t="shared" si="18"/>
        <v/>
      </c>
      <c r="AX90" s="497" t="str">
        <f t="shared" si="19"/>
        <v/>
      </c>
      <c r="AY90" s="498" t="str">
        <f t="shared" si="20"/>
        <v/>
      </c>
      <c r="AZ90" s="499" t="str">
        <f>IF($AZ$28="X",IF(AQ90="",0,IF($B90="","",IF(AQ$28="X",IF(E90&gt;0,1,IF(Cover!$E$47="Weekly",IF(D90&gt;=40,1,0.5),IF(D90&gt;=80,1,0.5))),""))),"")</f>
        <v/>
      </c>
      <c r="BA90" s="499" t="str">
        <f>IF($BA$28="X",IF(AR90="",0,IF($B90="","",IF(AR$28="X",IF(I90&gt;0,1,IF(Cover!$E$47="Weekly",IF(H90&gt;=40,1,0.5),IF(H90&gt;=80,1,0.5))),""))),"")</f>
        <v/>
      </c>
      <c r="BB90" s="499" t="str">
        <f>IF($BB$28="X",IF(AS90="",0,IF($B90="","",IF(AS$28="X",IF(M90&gt;0,1,IF(Cover!$E$47="Weekly",IF(L90&gt;=40,1,0.5),IF(L90&gt;=80,1,0.5))),""))),"")</f>
        <v/>
      </c>
      <c r="BC90" s="499" t="str">
        <f>IF($BC$28="X",IF(AT90="",0,IF($B90="","",IF(AT$28="X",IF(Q90&gt;0,1,IF(Cover!$E$47="Weekly",IF(P90&gt;=40,1,0.5),IF(P90&gt;=80,1,0.5))),""))),"")</f>
        <v/>
      </c>
      <c r="BD90" s="499" t="str">
        <f>IF($BD$28="X",IF(AU90="",0,IF($B90="","",IF(AU$28="X",IF(U90&gt;0,1,IF(Cover!$E$47="Weekly",IF(T90&gt;=40,1,0.5),IF(T90&gt;=80,1,0.5))),""))),"")</f>
        <v/>
      </c>
      <c r="BE90" s="499" t="str">
        <f>IF($BE$28="X",IF(AV90="",0,IF($B90="","",IF(AV$28="X",IF(Y90&gt;0,1,IF(Cover!$E$47="Weekly",IF(X90&gt;=40,1,0.5),IF(X90&gt;=80,1,0.5))),""))),"")</f>
        <v/>
      </c>
      <c r="BF90" s="499" t="str">
        <f>IF($BF$28="X",IF(AW90="",0,IF($B90="","",IF(AW$28="X",IF(AC90&gt;0,1,IF(Cover!$E$47="Weekly",IF(AB90&gt;=40,1,0.5),IF(AB90&gt;=80,1,0.5))),""))),"")</f>
        <v/>
      </c>
      <c r="BG90" s="499" t="str">
        <f>IF($BG$28="X",IF(AX90="",0,IF($B90="","",IF(AX$28="X",IF(AG90&gt;0,1,IF(Cover!$E$47="Weekly",IF(AF90&gt;=40,1,0.5),IF(AF90&gt;=80,1,0.5))),""))),"")</f>
        <v/>
      </c>
      <c r="BH90" s="500" t="str">
        <f>IF($BH$28="X",IF(AY90="",0,IF($B90="","",IF(AY$28="X",IF(AK90&gt;0,1,IF(Cover!$E$47="Weekly",IF(AJ90&gt;=40,1,0.5),IF(AJ90&gt;=80,1,0.5))),""))),"")</f>
        <v/>
      </c>
      <c r="BI90" s="470" t="str">
        <f t="shared" si="21"/>
        <v/>
      </c>
      <c r="BJ90" s="469" t="str">
        <f t="shared" si="22"/>
        <v/>
      </c>
      <c r="BL90" s="632">
        <f>IF(BJ90=0,IF('STEP 2 EE Data'!K85="Yes",IF('STEP 2 EE Data'!C85="",1,IF('STEP 2 EE Data'!D85&gt;=40,1,0.5)),0),IF('STEP 2 EE Data'!K85="Yes",IF('STEP 2 EE Data'!C85="",IF(BJ90=0.5,0.5,0),IF('STEP 2 EE Data'!D85&gt;=40,IF(BJ90=0.5,0.5,0),0)),0))</f>
        <v>0</v>
      </c>
    </row>
    <row r="91" spans="1:64" ht="15.6" thickTop="1" thickBot="1" x14ac:dyDescent="0.35">
      <c r="A91" s="84" t="str">
        <f>IF('STEP 2 EE Data'!A86="","",'STEP 2 EE Data'!A86)</f>
        <v/>
      </c>
      <c r="B91" s="83" t="str">
        <f>IF('STEP 2 EE Data'!B86="","",'STEP 2 EE Data'!B86)</f>
        <v/>
      </c>
      <c r="C91" s="52"/>
      <c r="D91" s="51"/>
      <c r="E91" s="52"/>
      <c r="F91" s="371" t="str">
        <f t="shared" si="23"/>
        <v/>
      </c>
      <c r="G91" s="52"/>
      <c r="H91" s="51"/>
      <c r="I91" s="52"/>
      <c r="J91" s="560" t="str">
        <f t="shared" si="24"/>
        <v/>
      </c>
      <c r="K91" s="52"/>
      <c r="L91" s="51"/>
      <c r="M91" s="52"/>
      <c r="N91" s="560" t="str">
        <f t="shared" si="25"/>
        <v/>
      </c>
      <c r="O91" s="52"/>
      <c r="P91" s="51"/>
      <c r="Q91" s="52"/>
      <c r="R91" s="560" t="str">
        <f t="shared" si="6"/>
        <v/>
      </c>
      <c r="S91" s="52"/>
      <c r="T91" s="51"/>
      <c r="U91" s="52"/>
      <c r="V91" s="560" t="str">
        <f t="shared" si="7"/>
        <v/>
      </c>
      <c r="W91" s="52"/>
      <c r="X91" s="51"/>
      <c r="Y91" s="52"/>
      <c r="Z91" s="560" t="str">
        <f t="shared" si="8"/>
        <v/>
      </c>
      <c r="AA91" s="52"/>
      <c r="AB91" s="51"/>
      <c r="AC91" s="52"/>
      <c r="AD91" s="560" t="str">
        <f t="shared" si="9"/>
        <v/>
      </c>
      <c r="AE91" s="52"/>
      <c r="AF91" s="51"/>
      <c r="AG91" s="52"/>
      <c r="AH91" s="560" t="str">
        <f t="shared" si="10"/>
        <v/>
      </c>
      <c r="AI91" s="52"/>
      <c r="AJ91" s="51"/>
      <c r="AK91" s="52"/>
      <c r="AL91" s="446" t="str">
        <f t="shared" si="11"/>
        <v/>
      </c>
      <c r="AM91" s="504">
        <f>'STEP 2 EE Data'!AI86</f>
        <v>0</v>
      </c>
      <c r="AN91" s="82">
        <f>'STEP 2 EE Data'!AJ86</f>
        <v>0</v>
      </c>
      <c r="AO91" s="445" t="str">
        <f>'STEP 2 EE Data'!AK86</f>
        <v/>
      </c>
      <c r="AQ91" s="497" t="str">
        <f t="shared" si="12"/>
        <v/>
      </c>
      <c r="AR91" s="497" t="str">
        <f t="shared" si="13"/>
        <v/>
      </c>
      <c r="AS91" s="497" t="str">
        <f t="shared" si="14"/>
        <v/>
      </c>
      <c r="AT91" s="497" t="str">
        <f t="shared" si="15"/>
        <v/>
      </c>
      <c r="AU91" s="497" t="str">
        <f t="shared" si="16"/>
        <v/>
      </c>
      <c r="AV91" s="497" t="str">
        <f t="shared" si="17"/>
        <v/>
      </c>
      <c r="AW91" s="497" t="str">
        <f t="shared" si="18"/>
        <v/>
      </c>
      <c r="AX91" s="497" t="str">
        <f t="shared" si="19"/>
        <v/>
      </c>
      <c r="AY91" s="498" t="str">
        <f t="shared" si="20"/>
        <v/>
      </c>
      <c r="AZ91" s="499" t="str">
        <f>IF($AZ$28="X",IF(AQ91="",0,IF($B91="","",IF(AQ$28="X",IF(E91&gt;0,1,IF(Cover!$E$47="Weekly",IF(D91&gt;=40,1,0.5),IF(D91&gt;=80,1,0.5))),""))),"")</f>
        <v/>
      </c>
      <c r="BA91" s="499" t="str">
        <f>IF($BA$28="X",IF(AR91="",0,IF($B91="","",IF(AR$28="X",IF(I91&gt;0,1,IF(Cover!$E$47="Weekly",IF(H91&gt;=40,1,0.5),IF(H91&gt;=80,1,0.5))),""))),"")</f>
        <v/>
      </c>
      <c r="BB91" s="499" t="str">
        <f>IF($BB$28="X",IF(AS91="",0,IF($B91="","",IF(AS$28="X",IF(M91&gt;0,1,IF(Cover!$E$47="Weekly",IF(L91&gt;=40,1,0.5),IF(L91&gt;=80,1,0.5))),""))),"")</f>
        <v/>
      </c>
      <c r="BC91" s="499" t="str">
        <f>IF($BC$28="X",IF(AT91="",0,IF($B91="","",IF(AT$28="X",IF(Q91&gt;0,1,IF(Cover!$E$47="Weekly",IF(P91&gt;=40,1,0.5),IF(P91&gt;=80,1,0.5))),""))),"")</f>
        <v/>
      </c>
      <c r="BD91" s="499" t="str">
        <f>IF($BD$28="X",IF(AU91="",0,IF($B91="","",IF(AU$28="X",IF(U91&gt;0,1,IF(Cover!$E$47="Weekly",IF(T91&gt;=40,1,0.5),IF(T91&gt;=80,1,0.5))),""))),"")</f>
        <v/>
      </c>
      <c r="BE91" s="499" t="str">
        <f>IF($BE$28="X",IF(AV91="",0,IF($B91="","",IF(AV$28="X",IF(Y91&gt;0,1,IF(Cover!$E$47="Weekly",IF(X91&gt;=40,1,0.5),IF(X91&gt;=80,1,0.5))),""))),"")</f>
        <v/>
      </c>
      <c r="BF91" s="499" t="str">
        <f>IF($BF$28="X",IF(AW91="",0,IF($B91="","",IF(AW$28="X",IF(AC91&gt;0,1,IF(Cover!$E$47="Weekly",IF(AB91&gt;=40,1,0.5),IF(AB91&gt;=80,1,0.5))),""))),"")</f>
        <v/>
      </c>
      <c r="BG91" s="499" t="str">
        <f>IF($BG$28="X",IF(AX91="",0,IF($B91="","",IF(AX$28="X",IF(AG91&gt;0,1,IF(Cover!$E$47="Weekly",IF(AF91&gt;=40,1,0.5),IF(AF91&gt;=80,1,0.5))),""))),"")</f>
        <v/>
      </c>
      <c r="BH91" s="500" t="str">
        <f>IF($BH$28="X",IF(AY91="",0,IF($B91="","",IF(AY$28="X",IF(AK91&gt;0,1,IF(Cover!$E$47="Weekly",IF(AJ91&gt;=40,1,0.5),IF(AJ91&gt;=80,1,0.5))),""))),"")</f>
        <v/>
      </c>
      <c r="BI91" s="470" t="str">
        <f t="shared" si="21"/>
        <v/>
      </c>
      <c r="BJ91" s="469" t="str">
        <f t="shared" si="22"/>
        <v/>
      </c>
      <c r="BL91" s="632">
        <f>IF(BJ91=0,IF('STEP 2 EE Data'!K86="Yes",IF('STEP 2 EE Data'!C86="",1,IF('STEP 2 EE Data'!D86&gt;=40,1,0.5)),0),IF('STEP 2 EE Data'!K86="Yes",IF('STEP 2 EE Data'!C86="",IF(BJ91=0.5,0.5,0),IF('STEP 2 EE Data'!D86&gt;=40,IF(BJ91=0.5,0.5,0),0)),0))</f>
        <v>0</v>
      </c>
    </row>
    <row r="92" spans="1:64" ht="15.6" thickTop="1" thickBot="1" x14ac:dyDescent="0.35">
      <c r="A92" s="84" t="str">
        <f>IF('STEP 2 EE Data'!A87="","",'STEP 2 EE Data'!A87)</f>
        <v/>
      </c>
      <c r="B92" s="83" t="str">
        <f>IF('STEP 2 EE Data'!B87="","",'STEP 2 EE Data'!B87)</f>
        <v/>
      </c>
      <c r="C92" s="52"/>
      <c r="D92" s="51"/>
      <c r="E92" s="52"/>
      <c r="F92" s="371" t="str">
        <f t="shared" si="23"/>
        <v/>
      </c>
      <c r="G92" s="52"/>
      <c r="H92" s="51"/>
      <c r="I92" s="52"/>
      <c r="J92" s="560" t="str">
        <f t="shared" si="24"/>
        <v/>
      </c>
      <c r="K92" s="52"/>
      <c r="L92" s="51"/>
      <c r="M92" s="52"/>
      <c r="N92" s="560" t="str">
        <f t="shared" si="25"/>
        <v/>
      </c>
      <c r="O92" s="52"/>
      <c r="P92" s="51"/>
      <c r="Q92" s="52"/>
      <c r="R92" s="560" t="str">
        <f t="shared" si="6"/>
        <v/>
      </c>
      <c r="S92" s="52"/>
      <c r="T92" s="51"/>
      <c r="U92" s="52"/>
      <c r="V92" s="560" t="str">
        <f t="shared" si="7"/>
        <v/>
      </c>
      <c r="W92" s="52"/>
      <c r="X92" s="51"/>
      <c r="Y92" s="52"/>
      <c r="Z92" s="560" t="str">
        <f t="shared" si="8"/>
        <v/>
      </c>
      <c r="AA92" s="52"/>
      <c r="AB92" s="51"/>
      <c r="AC92" s="52"/>
      <c r="AD92" s="560" t="str">
        <f t="shared" si="9"/>
        <v/>
      </c>
      <c r="AE92" s="52"/>
      <c r="AF92" s="51"/>
      <c r="AG92" s="52"/>
      <c r="AH92" s="560" t="str">
        <f t="shared" si="10"/>
        <v/>
      </c>
      <c r="AI92" s="52"/>
      <c r="AJ92" s="51"/>
      <c r="AK92" s="52"/>
      <c r="AL92" s="446" t="str">
        <f t="shared" si="11"/>
        <v/>
      </c>
      <c r="AM92" s="504">
        <f>'STEP 2 EE Data'!AI87</f>
        <v>0</v>
      </c>
      <c r="AN92" s="82">
        <f>'STEP 2 EE Data'!AJ87</f>
        <v>0</v>
      </c>
      <c r="AO92" s="445" t="str">
        <f>'STEP 2 EE Data'!AK87</f>
        <v/>
      </c>
      <c r="AQ92" s="497" t="str">
        <f t="shared" si="12"/>
        <v/>
      </c>
      <c r="AR92" s="497" t="str">
        <f t="shared" si="13"/>
        <v/>
      </c>
      <c r="AS92" s="497" t="str">
        <f t="shared" si="14"/>
        <v/>
      </c>
      <c r="AT92" s="497" t="str">
        <f t="shared" si="15"/>
        <v/>
      </c>
      <c r="AU92" s="497" t="str">
        <f t="shared" si="16"/>
        <v/>
      </c>
      <c r="AV92" s="497" t="str">
        <f t="shared" si="17"/>
        <v/>
      </c>
      <c r="AW92" s="497" t="str">
        <f t="shared" si="18"/>
        <v/>
      </c>
      <c r="AX92" s="497" t="str">
        <f t="shared" si="19"/>
        <v/>
      </c>
      <c r="AY92" s="498" t="str">
        <f t="shared" si="20"/>
        <v/>
      </c>
      <c r="AZ92" s="499" t="str">
        <f>IF($AZ$28="X",IF(AQ92="",0,IF($B92="","",IF(AQ$28="X",IF(E92&gt;0,1,IF(Cover!$E$47="Weekly",IF(D92&gt;=40,1,0.5),IF(D92&gt;=80,1,0.5))),""))),"")</f>
        <v/>
      </c>
      <c r="BA92" s="499" t="str">
        <f>IF($BA$28="X",IF(AR92="",0,IF($B92="","",IF(AR$28="X",IF(I92&gt;0,1,IF(Cover!$E$47="Weekly",IF(H92&gt;=40,1,0.5),IF(H92&gt;=80,1,0.5))),""))),"")</f>
        <v/>
      </c>
      <c r="BB92" s="499" t="str">
        <f>IF($BB$28="X",IF(AS92="",0,IF($B92="","",IF(AS$28="X",IF(M92&gt;0,1,IF(Cover!$E$47="Weekly",IF(L92&gt;=40,1,0.5),IF(L92&gt;=80,1,0.5))),""))),"")</f>
        <v/>
      </c>
      <c r="BC92" s="499" t="str">
        <f>IF($BC$28="X",IF(AT92="",0,IF($B92="","",IF(AT$28="X",IF(Q92&gt;0,1,IF(Cover!$E$47="Weekly",IF(P92&gt;=40,1,0.5),IF(P92&gt;=80,1,0.5))),""))),"")</f>
        <v/>
      </c>
      <c r="BD92" s="499" t="str">
        <f>IF($BD$28="X",IF(AU92="",0,IF($B92="","",IF(AU$28="X",IF(U92&gt;0,1,IF(Cover!$E$47="Weekly",IF(T92&gt;=40,1,0.5),IF(T92&gt;=80,1,0.5))),""))),"")</f>
        <v/>
      </c>
      <c r="BE92" s="499" t="str">
        <f>IF($BE$28="X",IF(AV92="",0,IF($B92="","",IF(AV$28="X",IF(Y92&gt;0,1,IF(Cover!$E$47="Weekly",IF(X92&gt;=40,1,0.5),IF(X92&gt;=80,1,0.5))),""))),"")</f>
        <v/>
      </c>
      <c r="BF92" s="499" t="str">
        <f>IF($BF$28="X",IF(AW92="",0,IF($B92="","",IF(AW$28="X",IF(AC92&gt;0,1,IF(Cover!$E$47="Weekly",IF(AB92&gt;=40,1,0.5),IF(AB92&gt;=80,1,0.5))),""))),"")</f>
        <v/>
      </c>
      <c r="BG92" s="499" t="str">
        <f>IF($BG$28="X",IF(AX92="",0,IF($B92="","",IF(AX$28="X",IF(AG92&gt;0,1,IF(Cover!$E$47="Weekly",IF(AF92&gt;=40,1,0.5),IF(AF92&gt;=80,1,0.5))),""))),"")</f>
        <v/>
      </c>
      <c r="BH92" s="500" t="str">
        <f>IF($BH$28="X",IF(AY92="",0,IF($B92="","",IF(AY$28="X",IF(AK92&gt;0,1,IF(Cover!$E$47="Weekly",IF(AJ92&gt;=40,1,0.5),IF(AJ92&gt;=80,1,0.5))),""))),"")</f>
        <v/>
      </c>
      <c r="BI92" s="470" t="str">
        <f t="shared" si="21"/>
        <v/>
      </c>
      <c r="BJ92" s="469" t="str">
        <f t="shared" si="22"/>
        <v/>
      </c>
      <c r="BL92" s="632">
        <f>IF(BJ92=0,IF('STEP 2 EE Data'!K87="Yes",IF('STEP 2 EE Data'!C87="",1,IF('STEP 2 EE Data'!D87&gt;=40,1,0.5)),0),IF('STEP 2 EE Data'!K87="Yes",IF('STEP 2 EE Data'!C87="",IF(BJ92=0.5,0.5,0),IF('STEP 2 EE Data'!D87&gt;=40,IF(BJ92=0.5,0.5,0),0)),0))</f>
        <v>0</v>
      </c>
    </row>
    <row r="93" spans="1:64" ht="15.6" thickTop="1" thickBot="1" x14ac:dyDescent="0.35">
      <c r="A93" s="84" t="str">
        <f>IF('STEP 2 EE Data'!A88="","",'STEP 2 EE Data'!A88)</f>
        <v/>
      </c>
      <c r="B93" s="83" t="str">
        <f>IF('STEP 2 EE Data'!B88="","",'STEP 2 EE Data'!B88)</f>
        <v/>
      </c>
      <c r="C93" s="52"/>
      <c r="D93" s="51"/>
      <c r="E93" s="52"/>
      <c r="F93" s="371" t="str">
        <f t="shared" si="23"/>
        <v/>
      </c>
      <c r="G93" s="52"/>
      <c r="H93" s="51"/>
      <c r="I93" s="52"/>
      <c r="J93" s="560" t="str">
        <f t="shared" si="24"/>
        <v/>
      </c>
      <c r="K93" s="52"/>
      <c r="L93" s="51"/>
      <c r="M93" s="52"/>
      <c r="N93" s="560" t="str">
        <f t="shared" si="25"/>
        <v/>
      </c>
      <c r="O93" s="52"/>
      <c r="P93" s="51"/>
      <c r="Q93" s="52"/>
      <c r="R93" s="560" t="str">
        <f t="shared" si="6"/>
        <v/>
      </c>
      <c r="S93" s="52"/>
      <c r="T93" s="51"/>
      <c r="U93" s="52"/>
      <c r="V93" s="560" t="str">
        <f t="shared" si="7"/>
        <v/>
      </c>
      <c r="W93" s="52"/>
      <c r="X93" s="51"/>
      <c r="Y93" s="52"/>
      <c r="Z93" s="560" t="str">
        <f t="shared" si="8"/>
        <v/>
      </c>
      <c r="AA93" s="52"/>
      <c r="AB93" s="51"/>
      <c r="AC93" s="52"/>
      <c r="AD93" s="560" t="str">
        <f t="shared" si="9"/>
        <v/>
      </c>
      <c r="AE93" s="52"/>
      <c r="AF93" s="51"/>
      <c r="AG93" s="52"/>
      <c r="AH93" s="560" t="str">
        <f t="shared" si="10"/>
        <v/>
      </c>
      <c r="AI93" s="52"/>
      <c r="AJ93" s="51"/>
      <c r="AK93" s="52"/>
      <c r="AL93" s="446" t="str">
        <f t="shared" si="11"/>
        <v/>
      </c>
      <c r="AM93" s="504">
        <f>'STEP 2 EE Data'!AI88</f>
        <v>0</v>
      </c>
      <c r="AN93" s="82">
        <f>'STEP 2 EE Data'!AJ88</f>
        <v>0</v>
      </c>
      <c r="AO93" s="445" t="str">
        <f>'STEP 2 EE Data'!AK88</f>
        <v/>
      </c>
      <c r="AQ93" s="497" t="str">
        <f t="shared" si="12"/>
        <v/>
      </c>
      <c r="AR93" s="497" t="str">
        <f t="shared" si="13"/>
        <v/>
      </c>
      <c r="AS93" s="497" t="str">
        <f t="shared" si="14"/>
        <v/>
      </c>
      <c r="AT93" s="497" t="str">
        <f t="shared" si="15"/>
        <v/>
      </c>
      <c r="AU93" s="497" t="str">
        <f t="shared" si="16"/>
        <v/>
      </c>
      <c r="AV93" s="497" t="str">
        <f t="shared" si="17"/>
        <v/>
      </c>
      <c r="AW93" s="497" t="str">
        <f t="shared" si="18"/>
        <v/>
      </c>
      <c r="AX93" s="497" t="str">
        <f t="shared" si="19"/>
        <v/>
      </c>
      <c r="AY93" s="498" t="str">
        <f t="shared" si="20"/>
        <v/>
      </c>
      <c r="AZ93" s="499" t="str">
        <f>IF($AZ$28="X",IF(AQ93="",0,IF($B93="","",IF(AQ$28="X",IF(E93&gt;0,1,IF(Cover!$E$47="Weekly",IF(D93&gt;=40,1,0.5),IF(D93&gt;=80,1,0.5))),""))),"")</f>
        <v/>
      </c>
      <c r="BA93" s="499" t="str">
        <f>IF($BA$28="X",IF(AR93="",0,IF($B93="","",IF(AR$28="X",IF(I93&gt;0,1,IF(Cover!$E$47="Weekly",IF(H93&gt;=40,1,0.5),IF(H93&gt;=80,1,0.5))),""))),"")</f>
        <v/>
      </c>
      <c r="BB93" s="499" t="str">
        <f>IF($BB$28="X",IF(AS93="",0,IF($B93="","",IF(AS$28="X",IF(M93&gt;0,1,IF(Cover!$E$47="Weekly",IF(L93&gt;=40,1,0.5),IF(L93&gt;=80,1,0.5))),""))),"")</f>
        <v/>
      </c>
      <c r="BC93" s="499" t="str">
        <f>IF($BC$28="X",IF(AT93="",0,IF($B93="","",IF(AT$28="X",IF(Q93&gt;0,1,IF(Cover!$E$47="Weekly",IF(P93&gt;=40,1,0.5),IF(P93&gt;=80,1,0.5))),""))),"")</f>
        <v/>
      </c>
      <c r="BD93" s="499" t="str">
        <f>IF($BD$28="X",IF(AU93="",0,IF($B93="","",IF(AU$28="X",IF(U93&gt;0,1,IF(Cover!$E$47="Weekly",IF(T93&gt;=40,1,0.5),IF(T93&gt;=80,1,0.5))),""))),"")</f>
        <v/>
      </c>
      <c r="BE93" s="499" t="str">
        <f>IF($BE$28="X",IF(AV93="",0,IF($B93="","",IF(AV$28="X",IF(Y93&gt;0,1,IF(Cover!$E$47="Weekly",IF(X93&gt;=40,1,0.5),IF(X93&gt;=80,1,0.5))),""))),"")</f>
        <v/>
      </c>
      <c r="BF93" s="499" t="str">
        <f>IF($BF$28="X",IF(AW93="",0,IF($B93="","",IF(AW$28="X",IF(AC93&gt;0,1,IF(Cover!$E$47="Weekly",IF(AB93&gt;=40,1,0.5),IF(AB93&gt;=80,1,0.5))),""))),"")</f>
        <v/>
      </c>
      <c r="BG93" s="499" t="str">
        <f>IF($BG$28="X",IF(AX93="",0,IF($B93="","",IF(AX$28="X",IF(AG93&gt;0,1,IF(Cover!$E$47="Weekly",IF(AF93&gt;=40,1,0.5),IF(AF93&gt;=80,1,0.5))),""))),"")</f>
        <v/>
      </c>
      <c r="BH93" s="500" t="str">
        <f>IF($BH$28="X",IF(AY93="",0,IF($B93="","",IF(AY$28="X",IF(AK93&gt;0,1,IF(Cover!$E$47="Weekly",IF(AJ93&gt;=40,1,0.5),IF(AJ93&gt;=80,1,0.5))),""))),"")</f>
        <v/>
      </c>
      <c r="BI93" s="470" t="str">
        <f t="shared" si="21"/>
        <v/>
      </c>
      <c r="BJ93" s="469" t="str">
        <f t="shared" si="22"/>
        <v/>
      </c>
      <c r="BL93" s="632">
        <f>IF(BJ93=0,IF('STEP 2 EE Data'!K88="Yes",IF('STEP 2 EE Data'!C88="",1,IF('STEP 2 EE Data'!D88&gt;=40,1,0.5)),0),IF('STEP 2 EE Data'!K88="Yes",IF('STEP 2 EE Data'!C88="",IF(BJ93=0.5,0.5,0),IF('STEP 2 EE Data'!D88&gt;=40,IF(BJ93=0.5,0.5,0),0)),0))</f>
        <v>0</v>
      </c>
    </row>
    <row r="94" spans="1:64" ht="15.6" thickTop="1" thickBot="1" x14ac:dyDescent="0.35">
      <c r="A94" s="84" t="str">
        <f>IF('STEP 2 EE Data'!A89="","",'STEP 2 EE Data'!A89)</f>
        <v/>
      </c>
      <c r="B94" s="83" t="str">
        <f>IF('STEP 2 EE Data'!B89="","",'STEP 2 EE Data'!B89)</f>
        <v/>
      </c>
      <c r="C94" s="52"/>
      <c r="D94" s="51"/>
      <c r="E94" s="52"/>
      <c r="F94" s="371" t="str">
        <f t="shared" si="23"/>
        <v/>
      </c>
      <c r="G94" s="52"/>
      <c r="H94" s="51"/>
      <c r="I94" s="52"/>
      <c r="J94" s="560" t="str">
        <f t="shared" si="24"/>
        <v/>
      </c>
      <c r="K94" s="52"/>
      <c r="L94" s="51"/>
      <c r="M94" s="52"/>
      <c r="N94" s="560" t="str">
        <f t="shared" si="25"/>
        <v/>
      </c>
      <c r="O94" s="52"/>
      <c r="P94" s="51"/>
      <c r="Q94" s="52"/>
      <c r="R94" s="560" t="str">
        <f t="shared" ref="R94:R157" si="26">IF($O$8="","",IF(B94="","",IF(Q94&gt;0,Q94,O94*P94)))</f>
        <v/>
      </c>
      <c r="S94" s="52"/>
      <c r="T94" s="51"/>
      <c r="U94" s="52"/>
      <c r="V94" s="560" t="str">
        <f t="shared" ref="V94:V157" si="27">IF($S$8="","",IF(B94="","",IF(U94&gt;0,U94,S94*T94)))</f>
        <v/>
      </c>
      <c r="W94" s="52"/>
      <c r="X94" s="51"/>
      <c r="Y94" s="52"/>
      <c r="Z94" s="560" t="str">
        <f t="shared" ref="Z94:Z157" si="28">IF($W$8="","",IF(B94="","",IF(Y94&gt;0,Y94,W94*X94)))</f>
        <v/>
      </c>
      <c r="AA94" s="52"/>
      <c r="AB94" s="51"/>
      <c r="AC94" s="52"/>
      <c r="AD94" s="560" t="str">
        <f t="shared" ref="AD94:AD157" si="29">IF($AA$8="","",IF(B94="","",IF(AC94&gt;0,AC94,AA94*AB94)))</f>
        <v/>
      </c>
      <c r="AE94" s="52"/>
      <c r="AF94" s="51"/>
      <c r="AG94" s="52"/>
      <c r="AH94" s="560" t="str">
        <f t="shared" ref="AH94:AH157" si="30">IF($AE$8="","",IF(B94="","",IF(AG94&gt;0,AG94,AE94*AF94)))</f>
        <v/>
      </c>
      <c r="AI94" s="52"/>
      <c r="AJ94" s="51"/>
      <c r="AK94" s="52"/>
      <c r="AL94" s="446" t="str">
        <f t="shared" ref="AL94:AL157" si="31">IF($AI$8="","",IF(B94="","",IF(AK94&gt;0,AK94,AI94*AJ94)))</f>
        <v/>
      </c>
      <c r="AM94" s="504">
        <f>'STEP 2 EE Data'!AI89</f>
        <v>0</v>
      </c>
      <c r="AN94" s="82">
        <f>'STEP 2 EE Data'!AJ89</f>
        <v>0</v>
      </c>
      <c r="AO94" s="445" t="str">
        <f>'STEP 2 EE Data'!AK89</f>
        <v/>
      </c>
      <c r="AQ94" s="497" t="str">
        <f t="shared" ref="AQ94:AQ157" si="32">IF($B94="","",IF(F94=0,"",IF(AQ$28="X",IF(IF(E94&gt;0,E94,C94)=0,"",IF(E94&gt;0,E94,C94)),"")))</f>
        <v/>
      </c>
      <c r="AR94" s="497" t="str">
        <f t="shared" ref="AR94:AR157" si="33">IF($B94="","",IF(J94=0,"",IF(AR$28="X",IF(IF(I94&gt;0,I94,G94)=0,"",IF(I94&gt;0,I94,G94)),"")))</f>
        <v/>
      </c>
      <c r="AS94" s="497" t="str">
        <f t="shared" ref="AS94:AS157" si="34">IF($B94="","",IF(N94=0,"",IF(AS$28="X",IF(IF(M94&gt;0,M94,K94)=0,"",IF(M94&gt;0,M94,K94)),"")))</f>
        <v/>
      </c>
      <c r="AT94" s="497" t="str">
        <f t="shared" ref="AT94:AT157" si="35">IF($B94="","",IF(R94=0,"",IF(AT$28="X",IF(IF(Q94&gt;0,Q94,O94)=0,"",IF(Q94&gt;0,Q94,O94)),"")))</f>
        <v/>
      </c>
      <c r="AU94" s="497" t="str">
        <f t="shared" ref="AU94:AU157" si="36">IF($B94="","",IF(V94=0,"",IF(AU$28="X",IF(IF(U94&gt;0,U94,S94)=0,"",IF(U94&gt;0,U94,S94)),"")))</f>
        <v/>
      </c>
      <c r="AV94" s="497" t="str">
        <f t="shared" ref="AV94:AV157" si="37">IF($B94="","",IF(Z94=0,"",IF(AV$28="X",IF(IF(Y94&gt;0,Y94,W94)=0,"",IF(Y94&gt;0,Y94,W94)),"")))</f>
        <v/>
      </c>
      <c r="AW94" s="497" t="str">
        <f t="shared" ref="AW94:AW157" si="38">IF($B94="","",IF(AD94=0,"",IF(AW$28="X",IF(IF(AC94&gt;0,AC94,AA94)=0,"",IF(AC94&gt;0,AC94,AA94)),"")))</f>
        <v/>
      </c>
      <c r="AX94" s="497" t="str">
        <f t="shared" ref="AX94:AX157" si="39">IF($B94="","",IF(AH94=0,"",IF(AX$28="X",IF(IF(AG94&gt;0,AG94,AE94)=0,"",IF(AG94&gt;0,AG94,AE94)),"")))</f>
        <v/>
      </c>
      <c r="AY94" s="498" t="str">
        <f t="shared" ref="AY94:AY157" si="40">IF($B94="","",IF(AL94=0,"",IF(AY$28="X",IF(IF(AK94&gt;0,AK94,AI94)=0,"",IF(AK94&gt;0,AK94,AI94)),"")))</f>
        <v/>
      </c>
      <c r="AZ94" s="499" t="str">
        <f>IF($AZ$28="X",IF(AQ94="",0,IF($B94="","",IF(AQ$28="X",IF(E94&gt;0,1,IF(Cover!$E$47="Weekly",IF(D94&gt;=40,1,0.5),IF(D94&gt;=80,1,0.5))),""))),"")</f>
        <v/>
      </c>
      <c r="BA94" s="499" t="str">
        <f>IF($BA$28="X",IF(AR94="",0,IF($B94="","",IF(AR$28="X",IF(I94&gt;0,1,IF(Cover!$E$47="Weekly",IF(H94&gt;=40,1,0.5),IF(H94&gt;=80,1,0.5))),""))),"")</f>
        <v/>
      </c>
      <c r="BB94" s="499" t="str">
        <f>IF($BB$28="X",IF(AS94="",0,IF($B94="","",IF(AS$28="X",IF(M94&gt;0,1,IF(Cover!$E$47="Weekly",IF(L94&gt;=40,1,0.5),IF(L94&gt;=80,1,0.5))),""))),"")</f>
        <v/>
      </c>
      <c r="BC94" s="499" t="str">
        <f>IF($BC$28="X",IF(AT94="",0,IF($B94="","",IF(AT$28="X",IF(Q94&gt;0,1,IF(Cover!$E$47="Weekly",IF(P94&gt;=40,1,0.5),IF(P94&gt;=80,1,0.5))),""))),"")</f>
        <v/>
      </c>
      <c r="BD94" s="499" t="str">
        <f>IF($BD$28="X",IF(AU94="",0,IF($B94="","",IF(AU$28="X",IF(U94&gt;0,1,IF(Cover!$E$47="Weekly",IF(T94&gt;=40,1,0.5),IF(T94&gt;=80,1,0.5))),""))),"")</f>
        <v/>
      </c>
      <c r="BE94" s="499" t="str">
        <f>IF($BE$28="X",IF(AV94="",0,IF($B94="","",IF(AV$28="X",IF(Y94&gt;0,1,IF(Cover!$E$47="Weekly",IF(X94&gt;=40,1,0.5),IF(X94&gt;=80,1,0.5))),""))),"")</f>
        <v/>
      </c>
      <c r="BF94" s="499" t="str">
        <f>IF($BF$28="X",IF(AW94="",0,IF($B94="","",IF(AW$28="X",IF(AC94&gt;0,1,IF(Cover!$E$47="Weekly",IF(AB94&gt;=40,1,0.5),IF(AB94&gt;=80,1,0.5))),""))),"")</f>
        <v/>
      </c>
      <c r="BG94" s="499" t="str">
        <f>IF($BG$28="X",IF(AX94="",0,IF($B94="","",IF(AX$28="X",IF(AG94&gt;0,1,IF(Cover!$E$47="Weekly",IF(AF94&gt;=40,1,0.5),IF(AF94&gt;=80,1,0.5))),""))),"")</f>
        <v/>
      </c>
      <c r="BH94" s="500" t="str">
        <f>IF($BH$28="X",IF(AY94="",0,IF($B94="","",IF(AY$28="X",IF(AK94&gt;0,1,IF(Cover!$E$47="Weekly",IF(AJ94&gt;=40,1,0.5),IF(AJ94&gt;=80,1,0.5))),""))),"")</f>
        <v/>
      </c>
      <c r="BI94" s="470" t="str">
        <f t="shared" ref="BI94:BI157" si="41">IF(B94="","",IFERROR(AVERAGE(AQ94:AY94),0))</f>
        <v/>
      </c>
      <c r="BJ94" s="469" t="str">
        <f t="shared" ref="BJ94:BJ157" si="42">IF(B94="","",IF(AVERAGE(AZ94:BH94)&lt;1,IF(AVERAGE(AZ94:BH94)&gt;0,0.5,0),AVERAGE(AZ94:BH94)))</f>
        <v/>
      </c>
      <c r="BL94" s="632">
        <f>IF(BJ94=0,IF('STEP 2 EE Data'!K89="Yes",IF('STEP 2 EE Data'!C89="",1,IF('STEP 2 EE Data'!D89&gt;=40,1,0.5)),0),IF('STEP 2 EE Data'!K89="Yes",IF('STEP 2 EE Data'!C89="",IF(BJ94=0.5,0.5,0),IF('STEP 2 EE Data'!D89&gt;=40,IF(BJ94=0.5,0.5,0),0)),0))</f>
        <v>0</v>
      </c>
    </row>
    <row r="95" spans="1:64" ht="15.6" thickTop="1" thickBot="1" x14ac:dyDescent="0.35">
      <c r="A95" s="84" t="str">
        <f>IF('STEP 2 EE Data'!A90="","",'STEP 2 EE Data'!A90)</f>
        <v/>
      </c>
      <c r="B95" s="83" t="str">
        <f>IF('STEP 2 EE Data'!B90="","",'STEP 2 EE Data'!B90)</f>
        <v/>
      </c>
      <c r="C95" s="52"/>
      <c r="D95" s="51"/>
      <c r="E95" s="52"/>
      <c r="F95" s="371" t="str">
        <f t="shared" si="23"/>
        <v/>
      </c>
      <c r="G95" s="52"/>
      <c r="H95" s="51"/>
      <c r="I95" s="52"/>
      <c r="J95" s="560" t="str">
        <f t="shared" si="24"/>
        <v/>
      </c>
      <c r="K95" s="52"/>
      <c r="L95" s="51"/>
      <c r="M95" s="52"/>
      <c r="N95" s="560" t="str">
        <f t="shared" si="25"/>
        <v/>
      </c>
      <c r="O95" s="52"/>
      <c r="P95" s="51"/>
      <c r="Q95" s="52"/>
      <c r="R95" s="560" t="str">
        <f t="shared" si="26"/>
        <v/>
      </c>
      <c r="S95" s="52"/>
      <c r="T95" s="51"/>
      <c r="U95" s="52"/>
      <c r="V95" s="560" t="str">
        <f t="shared" si="27"/>
        <v/>
      </c>
      <c r="W95" s="52"/>
      <c r="X95" s="51"/>
      <c r="Y95" s="52"/>
      <c r="Z95" s="560" t="str">
        <f t="shared" si="28"/>
        <v/>
      </c>
      <c r="AA95" s="52"/>
      <c r="AB95" s="51"/>
      <c r="AC95" s="52"/>
      <c r="AD95" s="560" t="str">
        <f t="shared" si="29"/>
        <v/>
      </c>
      <c r="AE95" s="52"/>
      <c r="AF95" s="51"/>
      <c r="AG95" s="52"/>
      <c r="AH95" s="560" t="str">
        <f t="shared" si="30"/>
        <v/>
      </c>
      <c r="AI95" s="52"/>
      <c r="AJ95" s="51"/>
      <c r="AK95" s="52"/>
      <c r="AL95" s="446" t="str">
        <f t="shared" si="31"/>
        <v/>
      </c>
      <c r="AM95" s="504">
        <f>'STEP 2 EE Data'!AI90</f>
        <v>0</v>
      </c>
      <c r="AN95" s="82">
        <f>'STEP 2 EE Data'!AJ90</f>
        <v>0</v>
      </c>
      <c r="AO95" s="445" t="str">
        <f>'STEP 2 EE Data'!AK90</f>
        <v/>
      </c>
      <c r="AQ95" s="497" t="str">
        <f t="shared" si="32"/>
        <v/>
      </c>
      <c r="AR95" s="497" t="str">
        <f t="shared" si="33"/>
        <v/>
      </c>
      <c r="AS95" s="497" t="str">
        <f t="shared" si="34"/>
        <v/>
      </c>
      <c r="AT95" s="497" t="str">
        <f t="shared" si="35"/>
        <v/>
      </c>
      <c r="AU95" s="497" t="str">
        <f t="shared" si="36"/>
        <v/>
      </c>
      <c r="AV95" s="497" t="str">
        <f t="shared" si="37"/>
        <v/>
      </c>
      <c r="AW95" s="497" t="str">
        <f t="shared" si="38"/>
        <v/>
      </c>
      <c r="AX95" s="497" t="str">
        <f t="shared" si="39"/>
        <v/>
      </c>
      <c r="AY95" s="498" t="str">
        <f t="shared" si="40"/>
        <v/>
      </c>
      <c r="AZ95" s="499" t="str">
        <f>IF($AZ$28="X",IF(AQ95="",0,IF($B95="","",IF(AQ$28="X",IF(E95&gt;0,1,IF(Cover!$E$47="Weekly",IF(D95&gt;=40,1,0.5),IF(D95&gt;=80,1,0.5))),""))),"")</f>
        <v/>
      </c>
      <c r="BA95" s="499" t="str">
        <f>IF($BA$28="X",IF(AR95="",0,IF($B95="","",IF(AR$28="X",IF(I95&gt;0,1,IF(Cover!$E$47="Weekly",IF(H95&gt;=40,1,0.5),IF(H95&gt;=80,1,0.5))),""))),"")</f>
        <v/>
      </c>
      <c r="BB95" s="499" t="str">
        <f>IF($BB$28="X",IF(AS95="",0,IF($B95="","",IF(AS$28="X",IF(M95&gt;0,1,IF(Cover!$E$47="Weekly",IF(L95&gt;=40,1,0.5),IF(L95&gt;=80,1,0.5))),""))),"")</f>
        <v/>
      </c>
      <c r="BC95" s="499" t="str">
        <f>IF($BC$28="X",IF(AT95="",0,IF($B95="","",IF(AT$28="X",IF(Q95&gt;0,1,IF(Cover!$E$47="Weekly",IF(P95&gt;=40,1,0.5),IF(P95&gt;=80,1,0.5))),""))),"")</f>
        <v/>
      </c>
      <c r="BD95" s="499" t="str">
        <f>IF($BD$28="X",IF(AU95="",0,IF($B95="","",IF(AU$28="X",IF(U95&gt;0,1,IF(Cover!$E$47="Weekly",IF(T95&gt;=40,1,0.5),IF(T95&gt;=80,1,0.5))),""))),"")</f>
        <v/>
      </c>
      <c r="BE95" s="499" t="str">
        <f>IF($BE$28="X",IF(AV95="",0,IF($B95="","",IF(AV$28="X",IF(Y95&gt;0,1,IF(Cover!$E$47="Weekly",IF(X95&gt;=40,1,0.5),IF(X95&gt;=80,1,0.5))),""))),"")</f>
        <v/>
      </c>
      <c r="BF95" s="499" t="str">
        <f>IF($BF$28="X",IF(AW95="",0,IF($B95="","",IF(AW$28="X",IF(AC95&gt;0,1,IF(Cover!$E$47="Weekly",IF(AB95&gt;=40,1,0.5),IF(AB95&gt;=80,1,0.5))),""))),"")</f>
        <v/>
      </c>
      <c r="BG95" s="499" t="str">
        <f>IF($BG$28="X",IF(AX95="",0,IF($B95="","",IF(AX$28="X",IF(AG95&gt;0,1,IF(Cover!$E$47="Weekly",IF(AF95&gt;=40,1,0.5),IF(AF95&gt;=80,1,0.5))),""))),"")</f>
        <v/>
      </c>
      <c r="BH95" s="500" t="str">
        <f>IF($BH$28="X",IF(AY95="",0,IF($B95="","",IF(AY$28="X",IF(AK95&gt;0,1,IF(Cover!$E$47="Weekly",IF(AJ95&gt;=40,1,0.5),IF(AJ95&gt;=80,1,0.5))),""))),"")</f>
        <v/>
      </c>
      <c r="BI95" s="470" t="str">
        <f t="shared" si="41"/>
        <v/>
      </c>
      <c r="BJ95" s="469" t="str">
        <f t="shared" si="42"/>
        <v/>
      </c>
      <c r="BL95" s="632">
        <f>IF(BJ95=0,IF('STEP 2 EE Data'!K90="Yes",IF('STEP 2 EE Data'!C90="",1,IF('STEP 2 EE Data'!D90&gt;=40,1,0.5)),0),IF('STEP 2 EE Data'!K90="Yes",IF('STEP 2 EE Data'!C90="",IF(BJ95=0.5,0.5,0),IF('STEP 2 EE Data'!D90&gt;=40,IF(BJ95=0.5,0.5,0),0)),0))</f>
        <v>0</v>
      </c>
    </row>
    <row r="96" spans="1:64" ht="15.6" thickTop="1" thickBot="1" x14ac:dyDescent="0.35">
      <c r="A96" s="84" t="str">
        <f>IF('STEP 2 EE Data'!A91="","",'STEP 2 EE Data'!A91)</f>
        <v/>
      </c>
      <c r="B96" s="83" t="str">
        <f>IF('STEP 2 EE Data'!B91="","",'STEP 2 EE Data'!B91)</f>
        <v/>
      </c>
      <c r="C96" s="52"/>
      <c r="D96" s="51"/>
      <c r="E96" s="52"/>
      <c r="F96" s="371" t="str">
        <f t="shared" ref="F96:F159" si="43">IF($C$8="","",IF(B96="","",IF(E96&gt;0,E96,C96*D96)))</f>
        <v/>
      </c>
      <c r="G96" s="52"/>
      <c r="H96" s="51"/>
      <c r="I96" s="52"/>
      <c r="J96" s="560" t="str">
        <f t="shared" si="24"/>
        <v/>
      </c>
      <c r="K96" s="52"/>
      <c r="L96" s="51"/>
      <c r="M96" s="52"/>
      <c r="N96" s="560" t="str">
        <f t="shared" si="25"/>
        <v/>
      </c>
      <c r="O96" s="52"/>
      <c r="P96" s="51"/>
      <c r="Q96" s="52"/>
      <c r="R96" s="560" t="str">
        <f t="shared" si="26"/>
        <v/>
      </c>
      <c r="S96" s="52"/>
      <c r="T96" s="51"/>
      <c r="U96" s="52"/>
      <c r="V96" s="560" t="str">
        <f t="shared" si="27"/>
        <v/>
      </c>
      <c r="W96" s="52"/>
      <c r="X96" s="51"/>
      <c r="Y96" s="52"/>
      <c r="Z96" s="560" t="str">
        <f t="shared" si="28"/>
        <v/>
      </c>
      <c r="AA96" s="52"/>
      <c r="AB96" s="51"/>
      <c r="AC96" s="52"/>
      <c r="AD96" s="560" t="str">
        <f t="shared" si="29"/>
        <v/>
      </c>
      <c r="AE96" s="52"/>
      <c r="AF96" s="51"/>
      <c r="AG96" s="52"/>
      <c r="AH96" s="560" t="str">
        <f t="shared" si="30"/>
        <v/>
      </c>
      <c r="AI96" s="52"/>
      <c r="AJ96" s="51"/>
      <c r="AK96" s="52"/>
      <c r="AL96" s="446" t="str">
        <f t="shared" si="31"/>
        <v/>
      </c>
      <c r="AM96" s="504">
        <f>'STEP 2 EE Data'!AI91</f>
        <v>0</v>
      </c>
      <c r="AN96" s="82">
        <f>'STEP 2 EE Data'!AJ91</f>
        <v>0</v>
      </c>
      <c r="AO96" s="445" t="str">
        <f>'STEP 2 EE Data'!AK91</f>
        <v/>
      </c>
      <c r="AQ96" s="497" t="str">
        <f t="shared" si="32"/>
        <v/>
      </c>
      <c r="AR96" s="497" t="str">
        <f t="shared" si="33"/>
        <v/>
      </c>
      <c r="AS96" s="497" t="str">
        <f t="shared" si="34"/>
        <v/>
      </c>
      <c r="AT96" s="497" t="str">
        <f t="shared" si="35"/>
        <v/>
      </c>
      <c r="AU96" s="497" t="str">
        <f t="shared" si="36"/>
        <v/>
      </c>
      <c r="AV96" s="497" t="str">
        <f t="shared" si="37"/>
        <v/>
      </c>
      <c r="AW96" s="497" t="str">
        <f t="shared" si="38"/>
        <v/>
      </c>
      <c r="AX96" s="497" t="str">
        <f t="shared" si="39"/>
        <v/>
      </c>
      <c r="AY96" s="498" t="str">
        <f t="shared" si="40"/>
        <v/>
      </c>
      <c r="AZ96" s="499" t="str">
        <f>IF($AZ$28="X",IF(AQ96="",0,IF($B96="","",IF(AQ$28="X",IF(E96&gt;0,1,IF(Cover!$E$47="Weekly",IF(D96&gt;=40,1,0.5),IF(D96&gt;=80,1,0.5))),""))),"")</f>
        <v/>
      </c>
      <c r="BA96" s="499" t="str">
        <f>IF($BA$28="X",IF(AR96="",0,IF($B96="","",IF(AR$28="X",IF(I96&gt;0,1,IF(Cover!$E$47="Weekly",IF(H96&gt;=40,1,0.5),IF(H96&gt;=80,1,0.5))),""))),"")</f>
        <v/>
      </c>
      <c r="BB96" s="499" t="str">
        <f>IF($BB$28="X",IF(AS96="",0,IF($B96="","",IF(AS$28="X",IF(M96&gt;0,1,IF(Cover!$E$47="Weekly",IF(L96&gt;=40,1,0.5),IF(L96&gt;=80,1,0.5))),""))),"")</f>
        <v/>
      </c>
      <c r="BC96" s="499" t="str">
        <f>IF($BC$28="X",IF(AT96="",0,IF($B96="","",IF(AT$28="X",IF(Q96&gt;0,1,IF(Cover!$E$47="Weekly",IF(P96&gt;=40,1,0.5),IF(P96&gt;=80,1,0.5))),""))),"")</f>
        <v/>
      </c>
      <c r="BD96" s="499" t="str">
        <f>IF($BD$28="X",IF(AU96="",0,IF($B96="","",IF(AU$28="X",IF(U96&gt;0,1,IF(Cover!$E$47="Weekly",IF(T96&gt;=40,1,0.5),IF(T96&gt;=80,1,0.5))),""))),"")</f>
        <v/>
      </c>
      <c r="BE96" s="499" t="str">
        <f>IF($BE$28="X",IF(AV96="",0,IF($B96="","",IF(AV$28="X",IF(Y96&gt;0,1,IF(Cover!$E$47="Weekly",IF(X96&gt;=40,1,0.5),IF(X96&gt;=80,1,0.5))),""))),"")</f>
        <v/>
      </c>
      <c r="BF96" s="499" t="str">
        <f>IF($BF$28="X",IF(AW96="",0,IF($B96="","",IF(AW$28="X",IF(AC96&gt;0,1,IF(Cover!$E$47="Weekly",IF(AB96&gt;=40,1,0.5),IF(AB96&gt;=80,1,0.5))),""))),"")</f>
        <v/>
      </c>
      <c r="BG96" s="499" t="str">
        <f>IF($BG$28="X",IF(AX96="",0,IF($B96="","",IF(AX$28="X",IF(AG96&gt;0,1,IF(Cover!$E$47="Weekly",IF(AF96&gt;=40,1,0.5),IF(AF96&gt;=80,1,0.5))),""))),"")</f>
        <v/>
      </c>
      <c r="BH96" s="500" t="str">
        <f>IF($BH$28="X",IF(AY96="",0,IF($B96="","",IF(AY$28="X",IF(AK96&gt;0,1,IF(Cover!$E$47="Weekly",IF(AJ96&gt;=40,1,0.5),IF(AJ96&gt;=80,1,0.5))),""))),"")</f>
        <v/>
      </c>
      <c r="BI96" s="470" t="str">
        <f t="shared" si="41"/>
        <v/>
      </c>
      <c r="BJ96" s="469" t="str">
        <f t="shared" si="42"/>
        <v/>
      </c>
      <c r="BL96" s="632">
        <f>IF(BJ96=0,IF('STEP 2 EE Data'!K91="Yes",IF('STEP 2 EE Data'!C91="",1,IF('STEP 2 EE Data'!D91&gt;=40,1,0.5)),0),IF('STEP 2 EE Data'!K91="Yes",IF('STEP 2 EE Data'!C91="",IF(BJ96=0.5,0.5,0),IF('STEP 2 EE Data'!D91&gt;=40,IF(BJ96=0.5,0.5,0),0)),0))</f>
        <v>0</v>
      </c>
    </row>
    <row r="97" spans="1:64" ht="15.6" thickTop="1" thickBot="1" x14ac:dyDescent="0.35">
      <c r="A97" s="84" t="str">
        <f>IF('STEP 2 EE Data'!A92="","",'STEP 2 EE Data'!A92)</f>
        <v/>
      </c>
      <c r="B97" s="83" t="str">
        <f>IF('STEP 2 EE Data'!B92="","",'STEP 2 EE Data'!B92)</f>
        <v/>
      </c>
      <c r="C97" s="52"/>
      <c r="D97" s="51"/>
      <c r="E97" s="52"/>
      <c r="F97" s="371" t="str">
        <f t="shared" si="43"/>
        <v/>
      </c>
      <c r="G97" s="52"/>
      <c r="H97" s="51"/>
      <c r="I97" s="52"/>
      <c r="J97" s="560" t="str">
        <f t="shared" si="24"/>
        <v/>
      </c>
      <c r="K97" s="52"/>
      <c r="L97" s="51"/>
      <c r="M97" s="52"/>
      <c r="N97" s="560" t="str">
        <f t="shared" si="25"/>
        <v/>
      </c>
      <c r="O97" s="52"/>
      <c r="P97" s="51"/>
      <c r="Q97" s="52"/>
      <c r="R97" s="560" t="str">
        <f t="shared" si="26"/>
        <v/>
      </c>
      <c r="S97" s="52"/>
      <c r="T97" s="51"/>
      <c r="U97" s="52"/>
      <c r="V97" s="560" t="str">
        <f t="shared" si="27"/>
        <v/>
      </c>
      <c r="W97" s="52"/>
      <c r="X97" s="51"/>
      <c r="Y97" s="52"/>
      <c r="Z97" s="560" t="str">
        <f t="shared" si="28"/>
        <v/>
      </c>
      <c r="AA97" s="52"/>
      <c r="AB97" s="51"/>
      <c r="AC97" s="52"/>
      <c r="AD97" s="560" t="str">
        <f t="shared" si="29"/>
        <v/>
      </c>
      <c r="AE97" s="52"/>
      <c r="AF97" s="51"/>
      <c r="AG97" s="52"/>
      <c r="AH97" s="560" t="str">
        <f t="shared" si="30"/>
        <v/>
      </c>
      <c r="AI97" s="52"/>
      <c r="AJ97" s="51"/>
      <c r="AK97" s="52"/>
      <c r="AL97" s="446" t="str">
        <f t="shared" si="31"/>
        <v/>
      </c>
      <c r="AM97" s="504">
        <f>'STEP 2 EE Data'!AI92</f>
        <v>0</v>
      </c>
      <c r="AN97" s="82">
        <f>'STEP 2 EE Data'!AJ92</f>
        <v>0</v>
      </c>
      <c r="AO97" s="445" t="str">
        <f>'STEP 2 EE Data'!AK92</f>
        <v/>
      </c>
      <c r="AQ97" s="497" t="str">
        <f t="shared" si="32"/>
        <v/>
      </c>
      <c r="AR97" s="497" t="str">
        <f t="shared" si="33"/>
        <v/>
      </c>
      <c r="AS97" s="497" t="str">
        <f t="shared" si="34"/>
        <v/>
      </c>
      <c r="AT97" s="497" t="str">
        <f t="shared" si="35"/>
        <v/>
      </c>
      <c r="AU97" s="497" t="str">
        <f t="shared" si="36"/>
        <v/>
      </c>
      <c r="AV97" s="497" t="str">
        <f t="shared" si="37"/>
        <v/>
      </c>
      <c r="AW97" s="497" t="str">
        <f t="shared" si="38"/>
        <v/>
      </c>
      <c r="AX97" s="497" t="str">
        <f t="shared" si="39"/>
        <v/>
      </c>
      <c r="AY97" s="498" t="str">
        <f t="shared" si="40"/>
        <v/>
      </c>
      <c r="AZ97" s="499" t="str">
        <f>IF($AZ$28="X",IF(AQ97="",0,IF($B97="","",IF(AQ$28="X",IF(E97&gt;0,1,IF(Cover!$E$47="Weekly",IF(D97&gt;=40,1,0.5),IF(D97&gt;=80,1,0.5))),""))),"")</f>
        <v/>
      </c>
      <c r="BA97" s="499" t="str">
        <f>IF($BA$28="X",IF(AR97="",0,IF($B97="","",IF(AR$28="X",IF(I97&gt;0,1,IF(Cover!$E$47="Weekly",IF(H97&gt;=40,1,0.5),IF(H97&gt;=80,1,0.5))),""))),"")</f>
        <v/>
      </c>
      <c r="BB97" s="499" t="str">
        <f>IF($BB$28="X",IF(AS97="",0,IF($B97="","",IF(AS$28="X",IF(M97&gt;0,1,IF(Cover!$E$47="Weekly",IF(L97&gt;=40,1,0.5),IF(L97&gt;=80,1,0.5))),""))),"")</f>
        <v/>
      </c>
      <c r="BC97" s="499" t="str">
        <f>IF($BC$28="X",IF(AT97="",0,IF($B97="","",IF(AT$28="X",IF(Q97&gt;0,1,IF(Cover!$E$47="Weekly",IF(P97&gt;=40,1,0.5),IF(P97&gt;=80,1,0.5))),""))),"")</f>
        <v/>
      </c>
      <c r="BD97" s="499" t="str">
        <f>IF($BD$28="X",IF(AU97="",0,IF($B97="","",IF(AU$28="X",IF(U97&gt;0,1,IF(Cover!$E$47="Weekly",IF(T97&gt;=40,1,0.5),IF(T97&gt;=80,1,0.5))),""))),"")</f>
        <v/>
      </c>
      <c r="BE97" s="499" t="str">
        <f>IF($BE$28="X",IF(AV97="",0,IF($B97="","",IF(AV$28="X",IF(Y97&gt;0,1,IF(Cover!$E$47="Weekly",IF(X97&gt;=40,1,0.5),IF(X97&gt;=80,1,0.5))),""))),"")</f>
        <v/>
      </c>
      <c r="BF97" s="499" t="str">
        <f>IF($BF$28="X",IF(AW97="",0,IF($B97="","",IF(AW$28="X",IF(AC97&gt;0,1,IF(Cover!$E$47="Weekly",IF(AB97&gt;=40,1,0.5),IF(AB97&gt;=80,1,0.5))),""))),"")</f>
        <v/>
      </c>
      <c r="BG97" s="499" t="str">
        <f>IF($BG$28="X",IF(AX97="",0,IF($B97="","",IF(AX$28="X",IF(AG97&gt;0,1,IF(Cover!$E$47="Weekly",IF(AF97&gt;=40,1,0.5),IF(AF97&gt;=80,1,0.5))),""))),"")</f>
        <v/>
      </c>
      <c r="BH97" s="500" t="str">
        <f>IF($BH$28="X",IF(AY97="",0,IF($B97="","",IF(AY$28="X",IF(AK97&gt;0,1,IF(Cover!$E$47="Weekly",IF(AJ97&gt;=40,1,0.5),IF(AJ97&gt;=80,1,0.5))),""))),"")</f>
        <v/>
      </c>
      <c r="BI97" s="470" t="str">
        <f t="shared" si="41"/>
        <v/>
      </c>
      <c r="BJ97" s="469" t="str">
        <f t="shared" si="42"/>
        <v/>
      </c>
      <c r="BL97" s="632">
        <f>IF(BJ97=0,IF('STEP 2 EE Data'!K92="Yes",IF('STEP 2 EE Data'!C92="",1,IF('STEP 2 EE Data'!D92&gt;=40,1,0.5)),0),IF('STEP 2 EE Data'!K92="Yes",IF('STEP 2 EE Data'!C92="",IF(BJ97=0.5,0.5,0),IF('STEP 2 EE Data'!D92&gt;=40,IF(BJ97=0.5,0.5,0),0)),0))</f>
        <v>0</v>
      </c>
    </row>
    <row r="98" spans="1:64" ht="15.6" thickTop="1" thickBot="1" x14ac:dyDescent="0.35">
      <c r="A98" s="84" t="str">
        <f>IF('STEP 2 EE Data'!A93="","",'STEP 2 EE Data'!A93)</f>
        <v/>
      </c>
      <c r="B98" s="83" t="str">
        <f>IF('STEP 2 EE Data'!B93="","",'STEP 2 EE Data'!B93)</f>
        <v/>
      </c>
      <c r="C98" s="52"/>
      <c r="D98" s="51"/>
      <c r="E98" s="52"/>
      <c r="F98" s="371" t="str">
        <f t="shared" si="43"/>
        <v/>
      </c>
      <c r="G98" s="52"/>
      <c r="H98" s="51"/>
      <c r="I98" s="52"/>
      <c r="J98" s="560" t="str">
        <f t="shared" ref="J98:J161" si="44">IF($G$8="","",IF(B98="","",IF(I98&gt;0,I98,G98*H98)))</f>
        <v/>
      </c>
      <c r="K98" s="52"/>
      <c r="L98" s="51"/>
      <c r="M98" s="52"/>
      <c r="N98" s="560" t="str">
        <f t="shared" si="25"/>
        <v/>
      </c>
      <c r="O98" s="52"/>
      <c r="P98" s="51"/>
      <c r="Q98" s="52"/>
      <c r="R98" s="560" t="str">
        <f t="shared" si="26"/>
        <v/>
      </c>
      <c r="S98" s="52"/>
      <c r="T98" s="51"/>
      <c r="U98" s="52"/>
      <c r="V98" s="560" t="str">
        <f t="shared" si="27"/>
        <v/>
      </c>
      <c r="W98" s="52"/>
      <c r="X98" s="51"/>
      <c r="Y98" s="52"/>
      <c r="Z98" s="560" t="str">
        <f t="shared" si="28"/>
        <v/>
      </c>
      <c r="AA98" s="52"/>
      <c r="AB98" s="51"/>
      <c r="AC98" s="52"/>
      <c r="AD98" s="560" t="str">
        <f t="shared" si="29"/>
        <v/>
      </c>
      <c r="AE98" s="52"/>
      <c r="AF98" s="51"/>
      <c r="AG98" s="52"/>
      <c r="AH98" s="560" t="str">
        <f t="shared" si="30"/>
        <v/>
      </c>
      <c r="AI98" s="52"/>
      <c r="AJ98" s="51"/>
      <c r="AK98" s="52"/>
      <c r="AL98" s="446" t="str">
        <f t="shared" si="31"/>
        <v/>
      </c>
      <c r="AM98" s="504">
        <f>'STEP 2 EE Data'!AI93</f>
        <v>0</v>
      </c>
      <c r="AN98" s="82">
        <f>'STEP 2 EE Data'!AJ93</f>
        <v>0</v>
      </c>
      <c r="AO98" s="445" t="str">
        <f>'STEP 2 EE Data'!AK93</f>
        <v/>
      </c>
      <c r="AQ98" s="497" t="str">
        <f t="shared" si="32"/>
        <v/>
      </c>
      <c r="AR98" s="497" t="str">
        <f t="shared" si="33"/>
        <v/>
      </c>
      <c r="AS98" s="497" t="str">
        <f t="shared" si="34"/>
        <v/>
      </c>
      <c r="AT98" s="497" t="str">
        <f t="shared" si="35"/>
        <v/>
      </c>
      <c r="AU98" s="497" t="str">
        <f t="shared" si="36"/>
        <v/>
      </c>
      <c r="AV98" s="497" t="str">
        <f t="shared" si="37"/>
        <v/>
      </c>
      <c r="AW98" s="497" t="str">
        <f t="shared" si="38"/>
        <v/>
      </c>
      <c r="AX98" s="497" t="str">
        <f t="shared" si="39"/>
        <v/>
      </c>
      <c r="AY98" s="498" t="str">
        <f t="shared" si="40"/>
        <v/>
      </c>
      <c r="AZ98" s="499" t="str">
        <f>IF($AZ$28="X",IF(AQ98="",0,IF($B98="","",IF(AQ$28="X",IF(E98&gt;0,1,IF(Cover!$E$47="Weekly",IF(D98&gt;=40,1,0.5),IF(D98&gt;=80,1,0.5))),""))),"")</f>
        <v/>
      </c>
      <c r="BA98" s="499" t="str">
        <f>IF($BA$28="X",IF(AR98="",0,IF($B98="","",IF(AR$28="X",IF(I98&gt;0,1,IF(Cover!$E$47="Weekly",IF(H98&gt;=40,1,0.5),IF(H98&gt;=80,1,0.5))),""))),"")</f>
        <v/>
      </c>
      <c r="BB98" s="499" t="str">
        <f>IF($BB$28="X",IF(AS98="",0,IF($B98="","",IF(AS$28="X",IF(M98&gt;0,1,IF(Cover!$E$47="Weekly",IF(L98&gt;=40,1,0.5),IF(L98&gt;=80,1,0.5))),""))),"")</f>
        <v/>
      </c>
      <c r="BC98" s="499" t="str">
        <f>IF($BC$28="X",IF(AT98="",0,IF($B98="","",IF(AT$28="X",IF(Q98&gt;0,1,IF(Cover!$E$47="Weekly",IF(P98&gt;=40,1,0.5),IF(P98&gt;=80,1,0.5))),""))),"")</f>
        <v/>
      </c>
      <c r="BD98" s="499" t="str">
        <f>IF($BD$28="X",IF(AU98="",0,IF($B98="","",IF(AU$28="X",IF(U98&gt;0,1,IF(Cover!$E$47="Weekly",IF(T98&gt;=40,1,0.5),IF(T98&gt;=80,1,0.5))),""))),"")</f>
        <v/>
      </c>
      <c r="BE98" s="499" t="str">
        <f>IF($BE$28="X",IF(AV98="",0,IF($B98="","",IF(AV$28="X",IF(Y98&gt;0,1,IF(Cover!$E$47="Weekly",IF(X98&gt;=40,1,0.5),IF(X98&gt;=80,1,0.5))),""))),"")</f>
        <v/>
      </c>
      <c r="BF98" s="499" t="str">
        <f>IF($BF$28="X",IF(AW98="",0,IF($B98="","",IF(AW$28="X",IF(AC98&gt;0,1,IF(Cover!$E$47="Weekly",IF(AB98&gt;=40,1,0.5),IF(AB98&gt;=80,1,0.5))),""))),"")</f>
        <v/>
      </c>
      <c r="BG98" s="499" t="str">
        <f>IF($BG$28="X",IF(AX98="",0,IF($B98="","",IF(AX$28="X",IF(AG98&gt;0,1,IF(Cover!$E$47="Weekly",IF(AF98&gt;=40,1,0.5),IF(AF98&gt;=80,1,0.5))),""))),"")</f>
        <v/>
      </c>
      <c r="BH98" s="500" t="str">
        <f>IF($BH$28="X",IF(AY98="",0,IF($B98="","",IF(AY$28="X",IF(AK98&gt;0,1,IF(Cover!$E$47="Weekly",IF(AJ98&gt;=40,1,0.5),IF(AJ98&gt;=80,1,0.5))),""))),"")</f>
        <v/>
      </c>
      <c r="BI98" s="470" t="str">
        <f t="shared" si="41"/>
        <v/>
      </c>
      <c r="BJ98" s="469" t="str">
        <f t="shared" si="42"/>
        <v/>
      </c>
      <c r="BL98" s="632">
        <f>IF(BJ98=0,IF('STEP 2 EE Data'!K93="Yes",IF('STEP 2 EE Data'!C93="",1,IF('STEP 2 EE Data'!D93&gt;=40,1,0.5)),0),IF('STEP 2 EE Data'!K93="Yes",IF('STEP 2 EE Data'!C93="",IF(BJ98=0.5,0.5,0),IF('STEP 2 EE Data'!D93&gt;=40,IF(BJ98=0.5,0.5,0),0)),0))</f>
        <v>0</v>
      </c>
    </row>
    <row r="99" spans="1:64" ht="15.6" thickTop="1" thickBot="1" x14ac:dyDescent="0.35">
      <c r="A99" s="84" t="str">
        <f>IF('STEP 2 EE Data'!A94="","",'STEP 2 EE Data'!A94)</f>
        <v/>
      </c>
      <c r="B99" s="83" t="str">
        <f>IF('STEP 2 EE Data'!B94="","",'STEP 2 EE Data'!B94)</f>
        <v/>
      </c>
      <c r="C99" s="52"/>
      <c r="D99" s="51"/>
      <c r="E99" s="52"/>
      <c r="F99" s="371" t="str">
        <f t="shared" si="43"/>
        <v/>
      </c>
      <c r="G99" s="52"/>
      <c r="H99" s="51"/>
      <c r="I99" s="52"/>
      <c r="J99" s="560" t="str">
        <f t="shared" si="44"/>
        <v/>
      </c>
      <c r="K99" s="52"/>
      <c r="L99" s="51"/>
      <c r="M99" s="52"/>
      <c r="N99" s="560" t="str">
        <f t="shared" ref="N99:N162" si="45">IF($K$8="","",IF(B99="","",IF(M99&gt;0,M99,K99*L99)))</f>
        <v/>
      </c>
      <c r="O99" s="52"/>
      <c r="P99" s="51"/>
      <c r="Q99" s="52"/>
      <c r="R99" s="560" t="str">
        <f t="shared" si="26"/>
        <v/>
      </c>
      <c r="S99" s="52"/>
      <c r="T99" s="51"/>
      <c r="U99" s="52"/>
      <c r="V99" s="560" t="str">
        <f t="shared" si="27"/>
        <v/>
      </c>
      <c r="W99" s="52"/>
      <c r="X99" s="51"/>
      <c r="Y99" s="52"/>
      <c r="Z99" s="560" t="str">
        <f t="shared" si="28"/>
        <v/>
      </c>
      <c r="AA99" s="52"/>
      <c r="AB99" s="51"/>
      <c r="AC99" s="52"/>
      <c r="AD99" s="560" t="str">
        <f t="shared" si="29"/>
        <v/>
      </c>
      <c r="AE99" s="52"/>
      <c r="AF99" s="51"/>
      <c r="AG99" s="52"/>
      <c r="AH99" s="560" t="str">
        <f t="shared" si="30"/>
        <v/>
      </c>
      <c r="AI99" s="52"/>
      <c r="AJ99" s="51"/>
      <c r="AK99" s="52"/>
      <c r="AL99" s="446" t="str">
        <f t="shared" si="31"/>
        <v/>
      </c>
      <c r="AM99" s="504">
        <f>'STEP 2 EE Data'!AI94</f>
        <v>0</v>
      </c>
      <c r="AN99" s="82">
        <f>'STEP 2 EE Data'!AJ94</f>
        <v>0</v>
      </c>
      <c r="AO99" s="445" t="str">
        <f>'STEP 2 EE Data'!AK94</f>
        <v/>
      </c>
      <c r="AQ99" s="497" t="str">
        <f t="shared" si="32"/>
        <v/>
      </c>
      <c r="AR99" s="497" t="str">
        <f t="shared" si="33"/>
        <v/>
      </c>
      <c r="AS99" s="497" t="str">
        <f t="shared" si="34"/>
        <v/>
      </c>
      <c r="AT99" s="497" t="str">
        <f t="shared" si="35"/>
        <v/>
      </c>
      <c r="AU99" s="497" t="str">
        <f t="shared" si="36"/>
        <v/>
      </c>
      <c r="AV99" s="497" t="str">
        <f t="shared" si="37"/>
        <v/>
      </c>
      <c r="AW99" s="497" t="str">
        <f t="shared" si="38"/>
        <v/>
      </c>
      <c r="AX99" s="497" t="str">
        <f t="shared" si="39"/>
        <v/>
      </c>
      <c r="AY99" s="498" t="str">
        <f t="shared" si="40"/>
        <v/>
      </c>
      <c r="AZ99" s="499" t="str">
        <f>IF($AZ$28="X",IF(AQ99="",0,IF($B99="","",IF(AQ$28="X",IF(E99&gt;0,1,IF(Cover!$E$47="Weekly",IF(D99&gt;=40,1,0.5),IF(D99&gt;=80,1,0.5))),""))),"")</f>
        <v/>
      </c>
      <c r="BA99" s="499" t="str">
        <f>IF($BA$28="X",IF(AR99="",0,IF($B99="","",IF(AR$28="X",IF(I99&gt;0,1,IF(Cover!$E$47="Weekly",IF(H99&gt;=40,1,0.5),IF(H99&gt;=80,1,0.5))),""))),"")</f>
        <v/>
      </c>
      <c r="BB99" s="499" t="str">
        <f>IF($BB$28="X",IF(AS99="",0,IF($B99="","",IF(AS$28="X",IF(M99&gt;0,1,IF(Cover!$E$47="Weekly",IF(L99&gt;=40,1,0.5),IF(L99&gt;=80,1,0.5))),""))),"")</f>
        <v/>
      </c>
      <c r="BC99" s="499" t="str">
        <f>IF($BC$28="X",IF(AT99="",0,IF($B99="","",IF(AT$28="X",IF(Q99&gt;0,1,IF(Cover!$E$47="Weekly",IF(P99&gt;=40,1,0.5),IF(P99&gt;=80,1,0.5))),""))),"")</f>
        <v/>
      </c>
      <c r="BD99" s="499" t="str">
        <f>IF($BD$28="X",IF(AU99="",0,IF($B99="","",IF(AU$28="X",IF(U99&gt;0,1,IF(Cover!$E$47="Weekly",IF(T99&gt;=40,1,0.5),IF(T99&gt;=80,1,0.5))),""))),"")</f>
        <v/>
      </c>
      <c r="BE99" s="499" t="str">
        <f>IF($BE$28="X",IF(AV99="",0,IF($B99="","",IF(AV$28="X",IF(Y99&gt;0,1,IF(Cover!$E$47="Weekly",IF(X99&gt;=40,1,0.5),IF(X99&gt;=80,1,0.5))),""))),"")</f>
        <v/>
      </c>
      <c r="BF99" s="499" t="str">
        <f>IF($BF$28="X",IF(AW99="",0,IF($B99="","",IF(AW$28="X",IF(AC99&gt;0,1,IF(Cover!$E$47="Weekly",IF(AB99&gt;=40,1,0.5),IF(AB99&gt;=80,1,0.5))),""))),"")</f>
        <v/>
      </c>
      <c r="BG99" s="499" t="str">
        <f>IF($BG$28="X",IF(AX99="",0,IF($B99="","",IF(AX$28="X",IF(AG99&gt;0,1,IF(Cover!$E$47="Weekly",IF(AF99&gt;=40,1,0.5),IF(AF99&gt;=80,1,0.5))),""))),"")</f>
        <v/>
      </c>
      <c r="BH99" s="500" t="str">
        <f>IF($BH$28="X",IF(AY99="",0,IF($B99="","",IF(AY$28="X",IF(AK99&gt;0,1,IF(Cover!$E$47="Weekly",IF(AJ99&gt;=40,1,0.5),IF(AJ99&gt;=80,1,0.5))),""))),"")</f>
        <v/>
      </c>
      <c r="BI99" s="470" t="str">
        <f t="shared" si="41"/>
        <v/>
      </c>
      <c r="BJ99" s="469" t="str">
        <f t="shared" si="42"/>
        <v/>
      </c>
      <c r="BL99" s="632">
        <f>IF(BJ99=0,IF('STEP 2 EE Data'!K94="Yes",IF('STEP 2 EE Data'!C94="",1,IF('STEP 2 EE Data'!D94&gt;=40,1,0.5)),0),IF('STEP 2 EE Data'!K94="Yes",IF('STEP 2 EE Data'!C94="",IF(BJ99=0.5,0.5,0),IF('STEP 2 EE Data'!D94&gt;=40,IF(BJ99=0.5,0.5,0),0)),0))</f>
        <v>0</v>
      </c>
    </row>
    <row r="100" spans="1:64" ht="15.6" thickTop="1" thickBot="1" x14ac:dyDescent="0.35">
      <c r="A100" s="84" t="str">
        <f>IF('STEP 2 EE Data'!A95="","",'STEP 2 EE Data'!A95)</f>
        <v/>
      </c>
      <c r="B100" s="83" t="str">
        <f>IF('STEP 2 EE Data'!B95="","",'STEP 2 EE Data'!B95)</f>
        <v/>
      </c>
      <c r="C100" s="52"/>
      <c r="D100" s="51"/>
      <c r="E100" s="52"/>
      <c r="F100" s="371" t="str">
        <f t="shared" si="43"/>
        <v/>
      </c>
      <c r="G100" s="52"/>
      <c r="H100" s="51"/>
      <c r="I100" s="52"/>
      <c r="J100" s="560" t="str">
        <f t="shared" si="44"/>
        <v/>
      </c>
      <c r="K100" s="52"/>
      <c r="L100" s="51"/>
      <c r="M100" s="52"/>
      <c r="N100" s="560" t="str">
        <f t="shared" si="45"/>
        <v/>
      </c>
      <c r="O100" s="52"/>
      <c r="P100" s="51"/>
      <c r="Q100" s="52"/>
      <c r="R100" s="560" t="str">
        <f t="shared" si="26"/>
        <v/>
      </c>
      <c r="S100" s="52"/>
      <c r="T100" s="51"/>
      <c r="U100" s="52"/>
      <c r="V100" s="560" t="str">
        <f t="shared" si="27"/>
        <v/>
      </c>
      <c r="W100" s="52"/>
      <c r="X100" s="51"/>
      <c r="Y100" s="52"/>
      <c r="Z100" s="560" t="str">
        <f t="shared" si="28"/>
        <v/>
      </c>
      <c r="AA100" s="52"/>
      <c r="AB100" s="51"/>
      <c r="AC100" s="52"/>
      <c r="AD100" s="560" t="str">
        <f t="shared" si="29"/>
        <v/>
      </c>
      <c r="AE100" s="52"/>
      <c r="AF100" s="51"/>
      <c r="AG100" s="52"/>
      <c r="AH100" s="560" t="str">
        <f t="shared" si="30"/>
        <v/>
      </c>
      <c r="AI100" s="52"/>
      <c r="AJ100" s="51"/>
      <c r="AK100" s="52"/>
      <c r="AL100" s="446" t="str">
        <f t="shared" si="31"/>
        <v/>
      </c>
      <c r="AM100" s="504">
        <f>'STEP 2 EE Data'!AI95</f>
        <v>0</v>
      </c>
      <c r="AN100" s="82">
        <f>'STEP 2 EE Data'!AJ95</f>
        <v>0</v>
      </c>
      <c r="AO100" s="445" t="str">
        <f>'STEP 2 EE Data'!AK95</f>
        <v/>
      </c>
      <c r="AQ100" s="497" t="str">
        <f t="shared" si="32"/>
        <v/>
      </c>
      <c r="AR100" s="497" t="str">
        <f t="shared" si="33"/>
        <v/>
      </c>
      <c r="AS100" s="497" t="str">
        <f t="shared" si="34"/>
        <v/>
      </c>
      <c r="AT100" s="497" t="str">
        <f t="shared" si="35"/>
        <v/>
      </c>
      <c r="AU100" s="497" t="str">
        <f t="shared" si="36"/>
        <v/>
      </c>
      <c r="AV100" s="497" t="str">
        <f t="shared" si="37"/>
        <v/>
      </c>
      <c r="AW100" s="497" t="str">
        <f t="shared" si="38"/>
        <v/>
      </c>
      <c r="AX100" s="497" t="str">
        <f t="shared" si="39"/>
        <v/>
      </c>
      <c r="AY100" s="498" t="str">
        <f t="shared" si="40"/>
        <v/>
      </c>
      <c r="AZ100" s="499" t="str">
        <f>IF($AZ$28="X",IF(AQ100="",0,IF($B100="","",IF(AQ$28="X",IF(E100&gt;0,1,IF(Cover!$E$47="Weekly",IF(D100&gt;=40,1,0.5),IF(D100&gt;=80,1,0.5))),""))),"")</f>
        <v/>
      </c>
      <c r="BA100" s="499" t="str">
        <f>IF($BA$28="X",IF(AR100="",0,IF($B100="","",IF(AR$28="X",IF(I100&gt;0,1,IF(Cover!$E$47="Weekly",IF(H100&gt;=40,1,0.5),IF(H100&gt;=80,1,0.5))),""))),"")</f>
        <v/>
      </c>
      <c r="BB100" s="499" t="str">
        <f>IF($BB$28="X",IF(AS100="",0,IF($B100="","",IF(AS$28="X",IF(M100&gt;0,1,IF(Cover!$E$47="Weekly",IF(L100&gt;=40,1,0.5),IF(L100&gt;=80,1,0.5))),""))),"")</f>
        <v/>
      </c>
      <c r="BC100" s="499" t="str">
        <f>IF($BC$28="X",IF(AT100="",0,IF($B100="","",IF(AT$28="X",IF(Q100&gt;0,1,IF(Cover!$E$47="Weekly",IF(P100&gt;=40,1,0.5),IF(P100&gt;=80,1,0.5))),""))),"")</f>
        <v/>
      </c>
      <c r="BD100" s="499" t="str">
        <f>IF($BD$28="X",IF(AU100="",0,IF($B100="","",IF(AU$28="X",IF(U100&gt;0,1,IF(Cover!$E$47="Weekly",IF(T100&gt;=40,1,0.5),IF(T100&gt;=80,1,0.5))),""))),"")</f>
        <v/>
      </c>
      <c r="BE100" s="499" t="str">
        <f>IF($BE$28="X",IF(AV100="",0,IF($B100="","",IF(AV$28="X",IF(Y100&gt;0,1,IF(Cover!$E$47="Weekly",IF(X100&gt;=40,1,0.5),IF(X100&gt;=80,1,0.5))),""))),"")</f>
        <v/>
      </c>
      <c r="BF100" s="499" t="str">
        <f>IF($BF$28="X",IF(AW100="",0,IF($B100="","",IF(AW$28="X",IF(AC100&gt;0,1,IF(Cover!$E$47="Weekly",IF(AB100&gt;=40,1,0.5),IF(AB100&gt;=80,1,0.5))),""))),"")</f>
        <v/>
      </c>
      <c r="BG100" s="499" t="str">
        <f>IF($BG$28="X",IF(AX100="",0,IF($B100="","",IF(AX$28="X",IF(AG100&gt;0,1,IF(Cover!$E$47="Weekly",IF(AF100&gt;=40,1,0.5),IF(AF100&gt;=80,1,0.5))),""))),"")</f>
        <v/>
      </c>
      <c r="BH100" s="500" t="str">
        <f>IF($BH$28="X",IF(AY100="",0,IF($B100="","",IF(AY$28="X",IF(AK100&gt;0,1,IF(Cover!$E$47="Weekly",IF(AJ100&gt;=40,1,0.5),IF(AJ100&gt;=80,1,0.5))),""))),"")</f>
        <v/>
      </c>
      <c r="BI100" s="470" t="str">
        <f t="shared" si="41"/>
        <v/>
      </c>
      <c r="BJ100" s="469" t="str">
        <f t="shared" si="42"/>
        <v/>
      </c>
      <c r="BL100" s="632">
        <f>IF(BJ100=0,IF('STEP 2 EE Data'!K95="Yes",IF('STEP 2 EE Data'!C95="",1,IF('STEP 2 EE Data'!D95&gt;=40,1,0.5)),0),IF('STEP 2 EE Data'!K95="Yes",IF('STEP 2 EE Data'!C95="",IF(BJ100=0.5,0.5,0),IF('STEP 2 EE Data'!D95&gt;=40,IF(BJ100=0.5,0.5,0),0)),0))</f>
        <v>0</v>
      </c>
    </row>
    <row r="101" spans="1:64" ht="15.6" thickTop="1" thickBot="1" x14ac:dyDescent="0.35">
      <c r="A101" s="84" t="str">
        <f>IF('STEP 2 EE Data'!A96="","",'STEP 2 EE Data'!A96)</f>
        <v/>
      </c>
      <c r="B101" s="83" t="str">
        <f>IF('STEP 2 EE Data'!B96="","",'STEP 2 EE Data'!B96)</f>
        <v/>
      </c>
      <c r="C101" s="52"/>
      <c r="D101" s="51"/>
      <c r="E101" s="52"/>
      <c r="F101" s="371" t="str">
        <f t="shared" si="43"/>
        <v/>
      </c>
      <c r="G101" s="52"/>
      <c r="H101" s="51"/>
      <c r="I101" s="52"/>
      <c r="J101" s="560" t="str">
        <f t="shared" si="44"/>
        <v/>
      </c>
      <c r="K101" s="52"/>
      <c r="L101" s="51"/>
      <c r="M101" s="52"/>
      <c r="N101" s="560" t="str">
        <f t="shared" si="45"/>
        <v/>
      </c>
      <c r="O101" s="52"/>
      <c r="P101" s="51"/>
      <c r="Q101" s="52"/>
      <c r="R101" s="560" t="str">
        <f t="shared" si="26"/>
        <v/>
      </c>
      <c r="S101" s="52"/>
      <c r="T101" s="51"/>
      <c r="U101" s="52"/>
      <c r="V101" s="560" t="str">
        <f t="shared" si="27"/>
        <v/>
      </c>
      <c r="W101" s="52"/>
      <c r="X101" s="51"/>
      <c r="Y101" s="52"/>
      <c r="Z101" s="560" t="str">
        <f t="shared" si="28"/>
        <v/>
      </c>
      <c r="AA101" s="52"/>
      <c r="AB101" s="51"/>
      <c r="AC101" s="52"/>
      <c r="AD101" s="560" t="str">
        <f t="shared" si="29"/>
        <v/>
      </c>
      <c r="AE101" s="52"/>
      <c r="AF101" s="51"/>
      <c r="AG101" s="52"/>
      <c r="AH101" s="560" t="str">
        <f t="shared" si="30"/>
        <v/>
      </c>
      <c r="AI101" s="52"/>
      <c r="AJ101" s="51"/>
      <c r="AK101" s="52"/>
      <c r="AL101" s="446" t="str">
        <f t="shared" si="31"/>
        <v/>
      </c>
      <c r="AM101" s="504">
        <f>'STEP 2 EE Data'!AI96</f>
        <v>0</v>
      </c>
      <c r="AN101" s="82">
        <f>'STEP 2 EE Data'!AJ96</f>
        <v>0</v>
      </c>
      <c r="AO101" s="445" t="str">
        <f>'STEP 2 EE Data'!AK96</f>
        <v/>
      </c>
      <c r="AQ101" s="497" t="str">
        <f t="shared" si="32"/>
        <v/>
      </c>
      <c r="AR101" s="497" t="str">
        <f t="shared" si="33"/>
        <v/>
      </c>
      <c r="AS101" s="497" t="str">
        <f t="shared" si="34"/>
        <v/>
      </c>
      <c r="AT101" s="497" t="str">
        <f t="shared" si="35"/>
        <v/>
      </c>
      <c r="AU101" s="497" t="str">
        <f t="shared" si="36"/>
        <v/>
      </c>
      <c r="AV101" s="497" t="str">
        <f t="shared" si="37"/>
        <v/>
      </c>
      <c r="AW101" s="497" t="str">
        <f t="shared" si="38"/>
        <v/>
      </c>
      <c r="AX101" s="497" t="str">
        <f t="shared" si="39"/>
        <v/>
      </c>
      <c r="AY101" s="498" t="str">
        <f t="shared" si="40"/>
        <v/>
      </c>
      <c r="AZ101" s="499" t="str">
        <f>IF($AZ$28="X",IF(AQ101="",0,IF($B101="","",IF(AQ$28="X",IF(E101&gt;0,1,IF(Cover!$E$47="Weekly",IF(D101&gt;=40,1,0.5),IF(D101&gt;=80,1,0.5))),""))),"")</f>
        <v/>
      </c>
      <c r="BA101" s="499" t="str">
        <f>IF($BA$28="X",IF(AR101="",0,IF($B101="","",IF(AR$28="X",IF(I101&gt;0,1,IF(Cover!$E$47="Weekly",IF(H101&gt;=40,1,0.5),IF(H101&gt;=80,1,0.5))),""))),"")</f>
        <v/>
      </c>
      <c r="BB101" s="499" t="str">
        <f>IF($BB$28="X",IF(AS101="",0,IF($B101="","",IF(AS$28="X",IF(M101&gt;0,1,IF(Cover!$E$47="Weekly",IF(L101&gt;=40,1,0.5),IF(L101&gt;=80,1,0.5))),""))),"")</f>
        <v/>
      </c>
      <c r="BC101" s="499" t="str">
        <f>IF($BC$28="X",IF(AT101="",0,IF($B101="","",IF(AT$28="X",IF(Q101&gt;0,1,IF(Cover!$E$47="Weekly",IF(P101&gt;=40,1,0.5),IF(P101&gt;=80,1,0.5))),""))),"")</f>
        <v/>
      </c>
      <c r="BD101" s="499" t="str">
        <f>IF($BD$28="X",IF(AU101="",0,IF($B101="","",IF(AU$28="X",IF(U101&gt;0,1,IF(Cover!$E$47="Weekly",IF(T101&gt;=40,1,0.5),IF(T101&gt;=80,1,0.5))),""))),"")</f>
        <v/>
      </c>
      <c r="BE101" s="499" t="str">
        <f>IF($BE$28="X",IF(AV101="",0,IF($B101="","",IF(AV$28="X",IF(Y101&gt;0,1,IF(Cover!$E$47="Weekly",IF(X101&gt;=40,1,0.5),IF(X101&gt;=80,1,0.5))),""))),"")</f>
        <v/>
      </c>
      <c r="BF101" s="499" t="str">
        <f>IF($BF$28="X",IF(AW101="",0,IF($B101="","",IF(AW$28="X",IF(AC101&gt;0,1,IF(Cover!$E$47="Weekly",IF(AB101&gt;=40,1,0.5),IF(AB101&gt;=80,1,0.5))),""))),"")</f>
        <v/>
      </c>
      <c r="BG101" s="499" t="str">
        <f>IF($BG$28="X",IF(AX101="",0,IF($B101="","",IF(AX$28="X",IF(AG101&gt;0,1,IF(Cover!$E$47="Weekly",IF(AF101&gt;=40,1,0.5),IF(AF101&gt;=80,1,0.5))),""))),"")</f>
        <v/>
      </c>
      <c r="BH101" s="500" t="str">
        <f>IF($BH$28="X",IF(AY101="",0,IF($B101="","",IF(AY$28="X",IF(AK101&gt;0,1,IF(Cover!$E$47="Weekly",IF(AJ101&gt;=40,1,0.5),IF(AJ101&gt;=80,1,0.5))),""))),"")</f>
        <v/>
      </c>
      <c r="BI101" s="470" t="str">
        <f t="shared" si="41"/>
        <v/>
      </c>
      <c r="BJ101" s="469" t="str">
        <f t="shared" si="42"/>
        <v/>
      </c>
      <c r="BL101" s="632">
        <f>IF(BJ101=0,IF('STEP 2 EE Data'!K96="Yes",IF('STEP 2 EE Data'!C96="",1,IF('STEP 2 EE Data'!D96&gt;=40,1,0.5)),0),IF('STEP 2 EE Data'!K96="Yes",IF('STEP 2 EE Data'!C96="",IF(BJ101=0.5,0.5,0),IF('STEP 2 EE Data'!D96&gt;=40,IF(BJ101=0.5,0.5,0),0)),0))</f>
        <v>0</v>
      </c>
    </row>
    <row r="102" spans="1:64" ht="15.6" thickTop="1" thickBot="1" x14ac:dyDescent="0.35">
      <c r="A102" s="84" t="str">
        <f>IF('STEP 2 EE Data'!A97="","",'STEP 2 EE Data'!A97)</f>
        <v/>
      </c>
      <c r="B102" s="83" t="str">
        <f>IF('STEP 2 EE Data'!B97="","",'STEP 2 EE Data'!B97)</f>
        <v/>
      </c>
      <c r="C102" s="52"/>
      <c r="D102" s="51"/>
      <c r="E102" s="52"/>
      <c r="F102" s="371" t="str">
        <f t="shared" si="43"/>
        <v/>
      </c>
      <c r="G102" s="52"/>
      <c r="H102" s="51"/>
      <c r="I102" s="52"/>
      <c r="J102" s="560" t="str">
        <f t="shared" si="44"/>
        <v/>
      </c>
      <c r="K102" s="52"/>
      <c r="L102" s="51"/>
      <c r="M102" s="52"/>
      <c r="N102" s="560" t="str">
        <f t="shared" si="45"/>
        <v/>
      </c>
      <c r="O102" s="52"/>
      <c r="P102" s="51"/>
      <c r="Q102" s="52"/>
      <c r="R102" s="560" t="str">
        <f t="shared" si="26"/>
        <v/>
      </c>
      <c r="S102" s="52"/>
      <c r="T102" s="51"/>
      <c r="U102" s="52"/>
      <c r="V102" s="560" t="str">
        <f t="shared" si="27"/>
        <v/>
      </c>
      <c r="W102" s="52"/>
      <c r="X102" s="51"/>
      <c r="Y102" s="52"/>
      <c r="Z102" s="560" t="str">
        <f t="shared" si="28"/>
        <v/>
      </c>
      <c r="AA102" s="52"/>
      <c r="AB102" s="51"/>
      <c r="AC102" s="52"/>
      <c r="AD102" s="560" t="str">
        <f t="shared" si="29"/>
        <v/>
      </c>
      <c r="AE102" s="52"/>
      <c r="AF102" s="51"/>
      <c r="AG102" s="52"/>
      <c r="AH102" s="560" t="str">
        <f t="shared" si="30"/>
        <v/>
      </c>
      <c r="AI102" s="52"/>
      <c r="AJ102" s="51"/>
      <c r="AK102" s="52"/>
      <c r="AL102" s="446" t="str">
        <f t="shared" si="31"/>
        <v/>
      </c>
      <c r="AM102" s="504">
        <f>'STEP 2 EE Data'!AI97</f>
        <v>0</v>
      </c>
      <c r="AN102" s="82">
        <f>'STEP 2 EE Data'!AJ97</f>
        <v>0</v>
      </c>
      <c r="AO102" s="445" t="str">
        <f>'STEP 2 EE Data'!AK97</f>
        <v/>
      </c>
      <c r="AQ102" s="497" t="str">
        <f t="shared" si="32"/>
        <v/>
      </c>
      <c r="AR102" s="497" t="str">
        <f t="shared" si="33"/>
        <v/>
      </c>
      <c r="AS102" s="497" t="str">
        <f t="shared" si="34"/>
        <v/>
      </c>
      <c r="AT102" s="497" t="str">
        <f t="shared" si="35"/>
        <v/>
      </c>
      <c r="AU102" s="497" t="str">
        <f t="shared" si="36"/>
        <v/>
      </c>
      <c r="AV102" s="497" t="str">
        <f t="shared" si="37"/>
        <v/>
      </c>
      <c r="AW102" s="497" t="str">
        <f t="shared" si="38"/>
        <v/>
      </c>
      <c r="AX102" s="497" t="str">
        <f t="shared" si="39"/>
        <v/>
      </c>
      <c r="AY102" s="498" t="str">
        <f t="shared" si="40"/>
        <v/>
      </c>
      <c r="AZ102" s="499" t="str">
        <f>IF($AZ$28="X",IF(AQ102="",0,IF($B102="","",IF(AQ$28="X",IF(E102&gt;0,1,IF(Cover!$E$47="Weekly",IF(D102&gt;=40,1,0.5),IF(D102&gt;=80,1,0.5))),""))),"")</f>
        <v/>
      </c>
      <c r="BA102" s="499" t="str">
        <f>IF($BA$28="X",IF(AR102="",0,IF($B102="","",IF(AR$28="X",IF(I102&gt;0,1,IF(Cover!$E$47="Weekly",IF(H102&gt;=40,1,0.5),IF(H102&gt;=80,1,0.5))),""))),"")</f>
        <v/>
      </c>
      <c r="BB102" s="499" t="str">
        <f>IF($BB$28="X",IF(AS102="",0,IF($B102="","",IF(AS$28="X",IF(M102&gt;0,1,IF(Cover!$E$47="Weekly",IF(L102&gt;=40,1,0.5),IF(L102&gt;=80,1,0.5))),""))),"")</f>
        <v/>
      </c>
      <c r="BC102" s="499" t="str">
        <f>IF($BC$28="X",IF(AT102="",0,IF($B102="","",IF(AT$28="X",IF(Q102&gt;0,1,IF(Cover!$E$47="Weekly",IF(P102&gt;=40,1,0.5),IF(P102&gt;=80,1,0.5))),""))),"")</f>
        <v/>
      </c>
      <c r="BD102" s="499" t="str">
        <f>IF($BD$28="X",IF(AU102="",0,IF($B102="","",IF(AU$28="X",IF(U102&gt;0,1,IF(Cover!$E$47="Weekly",IF(T102&gt;=40,1,0.5),IF(T102&gt;=80,1,0.5))),""))),"")</f>
        <v/>
      </c>
      <c r="BE102" s="499" t="str">
        <f>IF($BE$28="X",IF(AV102="",0,IF($B102="","",IF(AV$28="X",IF(Y102&gt;0,1,IF(Cover!$E$47="Weekly",IF(X102&gt;=40,1,0.5),IF(X102&gt;=80,1,0.5))),""))),"")</f>
        <v/>
      </c>
      <c r="BF102" s="499" t="str">
        <f>IF($BF$28="X",IF(AW102="",0,IF($B102="","",IF(AW$28="X",IF(AC102&gt;0,1,IF(Cover!$E$47="Weekly",IF(AB102&gt;=40,1,0.5),IF(AB102&gt;=80,1,0.5))),""))),"")</f>
        <v/>
      </c>
      <c r="BG102" s="499" t="str">
        <f>IF($BG$28="X",IF(AX102="",0,IF($B102="","",IF(AX$28="X",IF(AG102&gt;0,1,IF(Cover!$E$47="Weekly",IF(AF102&gt;=40,1,0.5),IF(AF102&gt;=80,1,0.5))),""))),"")</f>
        <v/>
      </c>
      <c r="BH102" s="500" t="str">
        <f>IF($BH$28="X",IF(AY102="",0,IF($B102="","",IF(AY$28="X",IF(AK102&gt;0,1,IF(Cover!$E$47="Weekly",IF(AJ102&gt;=40,1,0.5),IF(AJ102&gt;=80,1,0.5))),""))),"")</f>
        <v/>
      </c>
      <c r="BI102" s="470" t="str">
        <f t="shared" si="41"/>
        <v/>
      </c>
      <c r="BJ102" s="469" t="str">
        <f t="shared" si="42"/>
        <v/>
      </c>
      <c r="BL102" s="632">
        <f>IF(BJ102=0,IF('STEP 2 EE Data'!K97="Yes",IF('STEP 2 EE Data'!C97="",1,IF('STEP 2 EE Data'!D97&gt;=40,1,0.5)),0),IF('STEP 2 EE Data'!K97="Yes",IF('STEP 2 EE Data'!C97="",IF(BJ102=0.5,0.5,0),IF('STEP 2 EE Data'!D97&gt;=40,IF(BJ102=0.5,0.5,0),0)),0))</f>
        <v>0</v>
      </c>
    </row>
    <row r="103" spans="1:64" ht="15.6" thickTop="1" thickBot="1" x14ac:dyDescent="0.35">
      <c r="A103" s="84" t="str">
        <f>IF('STEP 2 EE Data'!A98="","",'STEP 2 EE Data'!A98)</f>
        <v/>
      </c>
      <c r="B103" s="83" t="str">
        <f>IF('STEP 2 EE Data'!B98="","",'STEP 2 EE Data'!B98)</f>
        <v/>
      </c>
      <c r="C103" s="52"/>
      <c r="D103" s="51"/>
      <c r="E103" s="52"/>
      <c r="F103" s="371" t="str">
        <f t="shared" si="43"/>
        <v/>
      </c>
      <c r="G103" s="52"/>
      <c r="H103" s="51"/>
      <c r="I103" s="52"/>
      <c r="J103" s="560" t="str">
        <f t="shared" si="44"/>
        <v/>
      </c>
      <c r="K103" s="52"/>
      <c r="L103" s="51"/>
      <c r="M103" s="52"/>
      <c r="N103" s="560" t="str">
        <f t="shared" si="45"/>
        <v/>
      </c>
      <c r="O103" s="52"/>
      <c r="P103" s="51"/>
      <c r="Q103" s="52"/>
      <c r="R103" s="560" t="str">
        <f t="shared" si="26"/>
        <v/>
      </c>
      <c r="S103" s="52"/>
      <c r="T103" s="51"/>
      <c r="U103" s="52"/>
      <c r="V103" s="560" t="str">
        <f t="shared" si="27"/>
        <v/>
      </c>
      <c r="W103" s="52"/>
      <c r="X103" s="51"/>
      <c r="Y103" s="52"/>
      <c r="Z103" s="560" t="str">
        <f t="shared" si="28"/>
        <v/>
      </c>
      <c r="AA103" s="52"/>
      <c r="AB103" s="51"/>
      <c r="AC103" s="52"/>
      <c r="AD103" s="560" t="str">
        <f t="shared" si="29"/>
        <v/>
      </c>
      <c r="AE103" s="52"/>
      <c r="AF103" s="51"/>
      <c r="AG103" s="52"/>
      <c r="AH103" s="560" t="str">
        <f t="shared" si="30"/>
        <v/>
      </c>
      <c r="AI103" s="52"/>
      <c r="AJ103" s="51"/>
      <c r="AK103" s="52"/>
      <c r="AL103" s="446" t="str">
        <f t="shared" si="31"/>
        <v/>
      </c>
      <c r="AM103" s="504">
        <f>'STEP 2 EE Data'!AI98</f>
        <v>0</v>
      </c>
      <c r="AN103" s="82">
        <f>'STEP 2 EE Data'!AJ98</f>
        <v>0</v>
      </c>
      <c r="AO103" s="445" t="str">
        <f>'STEP 2 EE Data'!AK98</f>
        <v/>
      </c>
      <c r="AQ103" s="497" t="str">
        <f t="shared" si="32"/>
        <v/>
      </c>
      <c r="AR103" s="497" t="str">
        <f t="shared" si="33"/>
        <v/>
      </c>
      <c r="AS103" s="497" t="str">
        <f t="shared" si="34"/>
        <v/>
      </c>
      <c r="AT103" s="497" t="str">
        <f t="shared" si="35"/>
        <v/>
      </c>
      <c r="AU103" s="497" t="str">
        <f t="shared" si="36"/>
        <v/>
      </c>
      <c r="AV103" s="497" t="str">
        <f t="shared" si="37"/>
        <v/>
      </c>
      <c r="AW103" s="497" t="str">
        <f t="shared" si="38"/>
        <v/>
      </c>
      <c r="AX103" s="497" t="str">
        <f t="shared" si="39"/>
        <v/>
      </c>
      <c r="AY103" s="498" t="str">
        <f t="shared" si="40"/>
        <v/>
      </c>
      <c r="AZ103" s="499" t="str">
        <f>IF($AZ$28="X",IF(AQ103="",0,IF($B103="","",IF(AQ$28="X",IF(E103&gt;0,1,IF(Cover!$E$47="Weekly",IF(D103&gt;=40,1,0.5),IF(D103&gt;=80,1,0.5))),""))),"")</f>
        <v/>
      </c>
      <c r="BA103" s="499" t="str">
        <f>IF($BA$28="X",IF(AR103="",0,IF($B103="","",IF(AR$28="X",IF(I103&gt;0,1,IF(Cover!$E$47="Weekly",IF(H103&gt;=40,1,0.5),IF(H103&gt;=80,1,0.5))),""))),"")</f>
        <v/>
      </c>
      <c r="BB103" s="499" t="str">
        <f>IF($BB$28="X",IF(AS103="",0,IF($B103="","",IF(AS$28="X",IF(M103&gt;0,1,IF(Cover!$E$47="Weekly",IF(L103&gt;=40,1,0.5),IF(L103&gt;=80,1,0.5))),""))),"")</f>
        <v/>
      </c>
      <c r="BC103" s="499" t="str">
        <f>IF($BC$28="X",IF(AT103="",0,IF($B103="","",IF(AT$28="X",IF(Q103&gt;0,1,IF(Cover!$E$47="Weekly",IF(P103&gt;=40,1,0.5),IF(P103&gt;=80,1,0.5))),""))),"")</f>
        <v/>
      </c>
      <c r="BD103" s="499" t="str">
        <f>IF($BD$28="X",IF(AU103="",0,IF($B103="","",IF(AU$28="X",IF(U103&gt;0,1,IF(Cover!$E$47="Weekly",IF(T103&gt;=40,1,0.5),IF(T103&gt;=80,1,0.5))),""))),"")</f>
        <v/>
      </c>
      <c r="BE103" s="499" t="str">
        <f>IF($BE$28="X",IF(AV103="",0,IF($B103="","",IF(AV$28="X",IF(Y103&gt;0,1,IF(Cover!$E$47="Weekly",IF(X103&gt;=40,1,0.5),IF(X103&gt;=80,1,0.5))),""))),"")</f>
        <v/>
      </c>
      <c r="BF103" s="499" t="str">
        <f>IF($BF$28="X",IF(AW103="",0,IF($B103="","",IF(AW$28="X",IF(AC103&gt;0,1,IF(Cover!$E$47="Weekly",IF(AB103&gt;=40,1,0.5),IF(AB103&gt;=80,1,0.5))),""))),"")</f>
        <v/>
      </c>
      <c r="BG103" s="499" t="str">
        <f>IF($BG$28="X",IF(AX103="",0,IF($B103="","",IF(AX$28="X",IF(AG103&gt;0,1,IF(Cover!$E$47="Weekly",IF(AF103&gt;=40,1,0.5),IF(AF103&gt;=80,1,0.5))),""))),"")</f>
        <v/>
      </c>
      <c r="BH103" s="500" t="str">
        <f>IF($BH$28="X",IF(AY103="",0,IF($B103="","",IF(AY$28="X",IF(AK103&gt;0,1,IF(Cover!$E$47="Weekly",IF(AJ103&gt;=40,1,0.5),IF(AJ103&gt;=80,1,0.5))),""))),"")</f>
        <v/>
      </c>
      <c r="BI103" s="470" t="str">
        <f t="shared" si="41"/>
        <v/>
      </c>
      <c r="BJ103" s="469" t="str">
        <f t="shared" si="42"/>
        <v/>
      </c>
      <c r="BL103" s="632">
        <f>IF(BJ103=0,IF('STEP 2 EE Data'!K98="Yes",IF('STEP 2 EE Data'!C98="",1,IF('STEP 2 EE Data'!D98&gt;=40,1,0.5)),0),IF('STEP 2 EE Data'!K98="Yes",IF('STEP 2 EE Data'!C98="",IF(BJ103=0.5,0.5,0),IF('STEP 2 EE Data'!D98&gt;=40,IF(BJ103=0.5,0.5,0),0)),0))</f>
        <v>0</v>
      </c>
    </row>
    <row r="104" spans="1:64" ht="15.6" thickTop="1" thickBot="1" x14ac:dyDescent="0.35">
      <c r="A104" s="84" t="str">
        <f>IF('STEP 2 EE Data'!A99="","",'STEP 2 EE Data'!A99)</f>
        <v/>
      </c>
      <c r="B104" s="83" t="str">
        <f>IF('STEP 2 EE Data'!B99="","",'STEP 2 EE Data'!B99)</f>
        <v/>
      </c>
      <c r="C104" s="52"/>
      <c r="D104" s="51"/>
      <c r="E104" s="52"/>
      <c r="F104" s="371" t="str">
        <f t="shared" si="43"/>
        <v/>
      </c>
      <c r="G104" s="52"/>
      <c r="H104" s="51"/>
      <c r="I104" s="52"/>
      <c r="J104" s="560" t="str">
        <f t="shared" si="44"/>
        <v/>
      </c>
      <c r="K104" s="52"/>
      <c r="L104" s="51"/>
      <c r="M104" s="52"/>
      <c r="N104" s="560" t="str">
        <f t="shared" si="45"/>
        <v/>
      </c>
      <c r="O104" s="52"/>
      <c r="P104" s="51"/>
      <c r="Q104" s="52"/>
      <c r="R104" s="560" t="str">
        <f t="shared" si="26"/>
        <v/>
      </c>
      <c r="S104" s="52"/>
      <c r="T104" s="51"/>
      <c r="U104" s="52"/>
      <c r="V104" s="560" t="str">
        <f t="shared" si="27"/>
        <v/>
      </c>
      <c r="W104" s="52"/>
      <c r="X104" s="51"/>
      <c r="Y104" s="52"/>
      <c r="Z104" s="560" t="str">
        <f t="shared" si="28"/>
        <v/>
      </c>
      <c r="AA104" s="52"/>
      <c r="AB104" s="51"/>
      <c r="AC104" s="52"/>
      <c r="AD104" s="560" t="str">
        <f t="shared" si="29"/>
        <v/>
      </c>
      <c r="AE104" s="52"/>
      <c r="AF104" s="51"/>
      <c r="AG104" s="52"/>
      <c r="AH104" s="560" t="str">
        <f t="shared" si="30"/>
        <v/>
      </c>
      <c r="AI104" s="52"/>
      <c r="AJ104" s="51"/>
      <c r="AK104" s="52"/>
      <c r="AL104" s="446" t="str">
        <f t="shared" si="31"/>
        <v/>
      </c>
      <c r="AM104" s="504">
        <f>'STEP 2 EE Data'!AI99</f>
        <v>0</v>
      </c>
      <c r="AN104" s="82">
        <f>'STEP 2 EE Data'!AJ99</f>
        <v>0</v>
      </c>
      <c r="AO104" s="445" t="str">
        <f>'STEP 2 EE Data'!AK99</f>
        <v/>
      </c>
      <c r="AQ104" s="497" t="str">
        <f t="shared" si="32"/>
        <v/>
      </c>
      <c r="AR104" s="497" t="str">
        <f t="shared" si="33"/>
        <v/>
      </c>
      <c r="AS104" s="497" t="str">
        <f t="shared" si="34"/>
        <v/>
      </c>
      <c r="AT104" s="497" t="str">
        <f t="shared" si="35"/>
        <v/>
      </c>
      <c r="AU104" s="497" t="str">
        <f t="shared" si="36"/>
        <v/>
      </c>
      <c r="AV104" s="497" t="str">
        <f t="shared" si="37"/>
        <v/>
      </c>
      <c r="AW104" s="497" t="str">
        <f t="shared" si="38"/>
        <v/>
      </c>
      <c r="AX104" s="497" t="str">
        <f t="shared" si="39"/>
        <v/>
      </c>
      <c r="AY104" s="498" t="str">
        <f t="shared" si="40"/>
        <v/>
      </c>
      <c r="AZ104" s="499" t="str">
        <f>IF($AZ$28="X",IF(AQ104="",0,IF($B104="","",IF(AQ$28="X",IF(E104&gt;0,1,IF(Cover!$E$47="Weekly",IF(D104&gt;=40,1,0.5),IF(D104&gt;=80,1,0.5))),""))),"")</f>
        <v/>
      </c>
      <c r="BA104" s="499" t="str">
        <f>IF($BA$28="X",IF(AR104="",0,IF($B104="","",IF(AR$28="X",IF(I104&gt;0,1,IF(Cover!$E$47="Weekly",IF(H104&gt;=40,1,0.5),IF(H104&gt;=80,1,0.5))),""))),"")</f>
        <v/>
      </c>
      <c r="BB104" s="499" t="str">
        <f>IF($BB$28="X",IF(AS104="",0,IF($B104="","",IF(AS$28="X",IF(M104&gt;0,1,IF(Cover!$E$47="Weekly",IF(L104&gt;=40,1,0.5),IF(L104&gt;=80,1,0.5))),""))),"")</f>
        <v/>
      </c>
      <c r="BC104" s="499" t="str">
        <f>IF($BC$28="X",IF(AT104="",0,IF($B104="","",IF(AT$28="X",IF(Q104&gt;0,1,IF(Cover!$E$47="Weekly",IF(P104&gt;=40,1,0.5),IF(P104&gt;=80,1,0.5))),""))),"")</f>
        <v/>
      </c>
      <c r="BD104" s="499" t="str">
        <f>IF($BD$28="X",IF(AU104="",0,IF($B104="","",IF(AU$28="X",IF(U104&gt;0,1,IF(Cover!$E$47="Weekly",IF(T104&gt;=40,1,0.5),IF(T104&gt;=80,1,0.5))),""))),"")</f>
        <v/>
      </c>
      <c r="BE104" s="499" t="str">
        <f>IF($BE$28="X",IF(AV104="",0,IF($B104="","",IF(AV$28="X",IF(Y104&gt;0,1,IF(Cover!$E$47="Weekly",IF(X104&gt;=40,1,0.5),IF(X104&gt;=80,1,0.5))),""))),"")</f>
        <v/>
      </c>
      <c r="BF104" s="499" t="str">
        <f>IF($BF$28="X",IF(AW104="",0,IF($B104="","",IF(AW$28="X",IF(AC104&gt;0,1,IF(Cover!$E$47="Weekly",IF(AB104&gt;=40,1,0.5),IF(AB104&gt;=80,1,0.5))),""))),"")</f>
        <v/>
      </c>
      <c r="BG104" s="499" t="str">
        <f>IF($BG$28="X",IF(AX104="",0,IF($B104="","",IF(AX$28="X",IF(AG104&gt;0,1,IF(Cover!$E$47="Weekly",IF(AF104&gt;=40,1,0.5),IF(AF104&gt;=80,1,0.5))),""))),"")</f>
        <v/>
      </c>
      <c r="BH104" s="500" t="str">
        <f>IF($BH$28="X",IF(AY104="",0,IF($B104="","",IF(AY$28="X",IF(AK104&gt;0,1,IF(Cover!$E$47="Weekly",IF(AJ104&gt;=40,1,0.5),IF(AJ104&gt;=80,1,0.5))),""))),"")</f>
        <v/>
      </c>
      <c r="BI104" s="470" t="str">
        <f t="shared" si="41"/>
        <v/>
      </c>
      <c r="BJ104" s="469" t="str">
        <f t="shared" si="42"/>
        <v/>
      </c>
      <c r="BL104" s="632">
        <f>IF(BJ104=0,IF('STEP 2 EE Data'!K99="Yes",IF('STEP 2 EE Data'!C99="",1,IF('STEP 2 EE Data'!D99&gt;=40,1,0.5)),0),IF('STEP 2 EE Data'!K99="Yes",IF('STEP 2 EE Data'!C99="",IF(BJ104=0.5,0.5,0),IF('STEP 2 EE Data'!D99&gt;=40,IF(BJ104=0.5,0.5,0),0)),0))</f>
        <v>0</v>
      </c>
    </row>
    <row r="105" spans="1:64" ht="15.6" thickTop="1" thickBot="1" x14ac:dyDescent="0.35">
      <c r="A105" s="84" t="str">
        <f>IF('STEP 2 EE Data'!A100="","",'STEP 2 EE Data'!A100)</f>
        <v/>
      </c>
      <c r="B105" s="83" t="str">
        <f>IF('STEP 2 EE Data'!B100="","",'STEP 2 EE Data'!B100)</f>
        <v/>
      </c>
      <c r="C105" s="52"/>
      <c r="D105" s="51"/>
      <c r="E105" s="52"/>
      <c r="F105" s="371" t="str">
        <f t="shared" si="43"/>
        <v/>
      </c>
      <c r="G105" s="52"/>
      <c r="H105" s="51"/>
      <c r="I105" s="52"/>
      <c r="J105" s="560" t="str">
        <f t="shared" si="44"/>
        <v/>
      </c>
      <c r="K105" s="52"/>
      <c r="L105" s="51"/>
      <c r="M105" s="52"/>
      <c r="N105" s="560" t="str">
        <f t="shared" si="45"/>
        <v/>
      </c>
      <c r="O105" s="52"/>
      <c r="P105" s="51"/>
      <c r="Q105" s="52"/>
      <c r="R105" s="560" t="str">
        <f t="shared" si="26"/>
        <v/>
      </c>
      <c r="S105" s="52"/>
      <c r="T105" s="51"/>
      <c r="U105" s="52"/>
      <c r="V105" s="560" t="str">
        <f t="shared" si="27"/>
        <v/>
      </c>
      <c r="W105" s="52"/>
      <c r="X105" s="51"/>
      <c r="Y105" s="52"/>
      <c r="Z105" s="560" t="str">
        <f t="shared" si="28"/>
        <v/>
      </c>
      <c r="AA105" s="52"/>
      <c r="AB105" s="51"/>
      <c r="AC105" s="52"/>
      <c r="AD105" s="560" t="str">
        <f t="shared" si="29"/>
        <v/>
      </c>
      <c r="AE105" s="52"/>
      <c r="AF105" s="51"/>
      <c r="AG105" s="52"/>
      <c r="AH105" s="560" t="str">
        <f t="shared" si="30"/>
        <v/>
      </c>
      <c r="AI105" s="52"/>
      <c r="AJ105" s="51"/>
      <c r="AK105" s="52"/>
      <c r="AL105" s="446" t="str">
        <f t="shared" si="31"/>
        <v/>
      </c>
      <c r="AM105" s="504">
        <f>'STEP 2 EE Data'!AI100</f>
        <v>0</v>
      </c>
      <c r="AN105" s="82">
        <f>'STEP 2 EE Data'!AJ100</f>
        <v>0</v>
      </c>
      <c r="AO105" s="445" t="str">
        <f>'STEP 2 EE Data'!AK100</f>
        <v/>
      </c>
      <c r="AQ105" s="497" t="str">
        <f t="shared" si="32"/>
        <v/>
      </c>
      <c r="AR105" s="497" t="str">
        <f t="shared" si="33"/>
        <v/>
      </c>
      <c r="AS105" s="497" t="str">
        <f t="shared" si="34"/>
        <v/>
      </c>
      <c r="AT105" s="497" t="str">
        <f t="shared" si="35"/>
        <v/>
      </c>
      <c r="AU105" s="497" t="str">
        <f t="shared" si="36"/>
        <v/>
      </c>
      <c r="AV105" s="497" t="str">
        <f t="shared" si="37"/>
        <v/>
      </c>
      <c r="AW105" s="497" t="str">
        <f t="shared" si="38"/>
        <v/>
      </c>
      <c r="AX105" s="497" t="str">
        <f t="shared" si="39"/>
        <v/>
      </c>
      <c r="AY105" s="498" t="str">
        <f t="shared" si="40"/>
        <v/>
      </c>
      <c r="AZ105" s="499" t="str">
        <f>IF($AZ$28="X",IF(AQ105="",0,IF($B105="","",IF(AQ$28="X",IF(E105&gt;0,1,IF(Cover!$E$47="Weekly",IF(D105&gt;=40,1,0.5),IF(D105&gt;=80,1,0.5))),""))),"")</f>
        <v/>
      </c>
      <c r="BA105" s="499" t="str">
        <f>IF($BA$28="X",IF(AR105="",0,IF($B105="","",IF(AR$28="X",IF(I105&gt;0,1,IF(Cover!$E$47="Weekly",IF(H105&gt;=40,1,0.5),IF(H105&gt;=80,1,0.5))),""))),"")</f>
        <v/>
      </c>
      <c r="BB105" s="499" t="str">
        <f>IF($BB$28="X",IF(AS105="",0,IF($B105="","",IF(AS$28="X",IF(M105&gt;0,1,IF(Cover!$E$47="Weekly",IF(L105&gt;=40,1,0.5),IF(L105&gt;=80,1,0.5))),""))),"")</f>
        <v/>
      </c>
      <c r="BC105" s="499" t="str">
        <f>IF($BC$28="X",IF(AT105="",0,IF($B105="","",IF(AT$28="X",IF(Q105&gt;0,1,IF(Cover!$E$47="Weekly",IF(P105&gt;=40,1,0.5),IF(P105&gt;=80,1,0.5))),""))),"")</f>
        <v/>
      </c>
      <c r="BD105" s="499" t="str">
        <f>IF($BD$28="X",IF(AU105="",0,IF($B105="","",IF(AU$28="X",IF(U105&gt;0,1,IF(Cover!$E$47="Weekly",IF(T105&gt;=40,1,0.5),IF(T105&gt;=80,1,0.5))),""))),"")</f>
        <v/>
      </c>
      <c r="BE105" s="499" t="str">
        <f>IF($BE$28="X",IF(AV105="",0,IF($B105="","",IF(AV$28="X",IF(Y105&gt;0,1,IF(Cover!$E$47="Weekly",IF(X105&gt;=40,1,0.5),IF(X105&gt;=80,1,0.5))),""))),"")</f>
        <v/>
      </c>
      <c r="BF105" s="499" t="str">
        <f>IF($BF$28="X",IF(AW105="",0,IF($B105="","",IF(AW$28="X",IF(AC105&gt;0,1,IF(Cover!$E$47="Weekly",IF(AB105&gt;=40,1,0.5),IF(AB105&gt;=80,1,0.5))),""))),"")</f>
        <v/>
      </c>
      <c r="BG105" s="499" t="str">
        <f>IF($BG$28="X",IF(AX105="",0,IF($B105="","",IF(AX$28="X",IF(AG105&gt;0,1,IF(Cover!$E$47="Weekly",IF(AF105&gt;=40,1,0.5),IF(AF105&gt;=80,1,0.5))),""))),"")</f>
        <v/>
      </c>
      <c r="BH105" s="500" t="str">
        <f>IF($BH$28="X",IF(AY105="",0,IF($B105="","",IF(AY$28="X",IF(AK105&gt;0,1,IF(Cover!$E$47="Weekly",IF(AJ105&gt;=40,1,0.5),IF(AJ105&gt;=80,1,0.5))),""))),"")</f>
        <v/>
      </c>
      <c r="BI105" s="470" t="str">
        <f t="shared" si="41"/>
        <v/>
      </c>
      <c r="BJ105" s="469" t="str">
        <f t="shared" si="42"/>
        <v/>
      </c>
      <c r="BL105" s="632">
        <f>IF(BJ105=0,IF('STEP 2 EE Data'!K100="Yes",IF('STEP 2 EE Data'!C100="",1,IF('STEP 2 EE Data'!D100&gt;=40,1,0.5)),0),IF('STEP 2 EE Data'!K100="Yes",IF('STEP 2 EE Data'!C100="",IF(BJ105=0.5,0.5,0),IF('STEP 2 EE Data'!D100&gt;=40,IF(BJ105=0.5,0.5,0),0)),0))</f>
        <v>0</v>
      </c>
    </row>
    <row r="106" spans="1:64" ht="15.6" thickTop="1" thickBot="1" x14ac:dyDescent="0.35">
      <c r="A106" s="84" t="str">
        <f>IF('STEP 2 EE Data'!A101="","",'STEP 2 EE Data'!A101)</f>
        <v/>
      </c>
      <c r="B106" s="83" t="str">
        <f>IF('STEP 2 EE Data'!B101="","",'STEP 2 EE Data'!B101)</f>
        <v/>
      </c>
      <c r="C106" s="52"/>
      <c r="D106" s="51"/>
      <c r="E106" s="52"/>
      <c r="F106" s="371" t="str">
        <f t="shared" si="43"/>
        <v/>
      </c>
      <c r="G106" s="52"/>
      <c r="H106" s="51"/>
      <c r="I106" s="52"/>
      <c r="J106" s="560" t="str">
        <f t="shared" si="44"/>
        <v/>
      </c>
      <c r="K106" s="52"/>
      <c r="L106" s="51"/>
      <c r="M106" s="52"/>
      <c r="N106" s="560" t="str">
        <f t="shared" si="45"/>
        <v/>
      </c>
      <c r="O106" s="52"/>
      <c r="P106" s="51"/>
      <c r="Q106" s="52"/>
      <c r="R106" s="560" t="str">
        <f t="shared" si="26"/>
        <v/>
      </c>
      <c r="S106" s="52"/>
      <c r="T106" s="51"/>
      <c r="U106" s="52"/>
      <c r="V106" s="560" t="str">
        <f t="shared" si="27"/>
        <v/>
      </c>
      <c r="W106" s="52"/>
      <c r="X106" s="51"/>
      <c r="Y106" s="52"/>
      <c r="Z106" s="560" t="str">
        <f t="shared" si="28"/>
        <v/>
      </c>
      <c r="AA106" s="52"/>
      <c r="AB106" s="51"/>
      <c r="AC106" s="52"/>
      <c r="AD106" s="560" t="str">
        <f t="shared" si="29"/>
        <v/>
      </c>
      <c r="AE106" s="52"/>
      <c r="AF106" s="51"/>
      <c r="AG106" s="52"/>
      <c r="AH106" s="560" t="str">
        <f t="shared" si="30"/>
        <v/>
      </c>
      <c r="AI106" s="52"/>
      <c r="AJ106" s="51"/>
      <c r="AK106" s="52"/>
      <c r="AL106" s="446" t="str">
        <f t="shared" si="31"/>
        <v/>
      </c>
      <c r="AM106" s="504">
        <f>'STEP 2 EE Data'!AI101</f>
        <v>0</v>
      </c>
      <c r="AN106" s="82">
        <f>'STEP 2 EE Data'!AJ101</f>
        <v>0</v>
      </c>
      <c r="AO106" s="445" t="str">
        <f>'STEP 2 EE Data'!AK101</f>
        <v/>
      </c>
      <c r="AQ106" s="497" t="str">
        <f t="shared" si="32"/>
        <v/>
      </c>
      <c r="AR106" s="497" t="str">
        <f t="shared" si="33"/>
        <v/>
      </c>
      <c r="AS106" s="497" t="str">
        <f t="shared" si="34"/>
        <v/>
      </c>
      <c r="AT106" s="497" t="str">
        <f t="shared" si="35"/>
        <v/>
      </c>
      <c r="AU106" s="497" t="str">
        <f t="shared" si="36"/>
        <v/>
      </c>
      <c r="AV106" s="497" t="str">
        <f t="shared" si="37"/>
        <v/>
      </c>
      <c r="AW106" s="497" t="str">
        <f t="shared" si="38"/>
        <v/>
      </c>
      <c r="AX106" s="497" t="str">
        <f t="shared" si="39"/>
        <v/>
      </c>
      <c r="AY106" s="498" t="str">
        <f t="shared" si="40"/>
        <v/>
      </c>
      <c r="AZ106" s="499" t="str">
        <f>IF($AZ$28="X",IF(AQ106="",0,IF($B106="","",IF(AQ$28="X",IF(E106&gt;0,1,IF(Cover!$E$47="Weekly",IF(D106&gt;=40,1,0.5),IF(D106&gt;=80,1,0.5))),""))),"")</f>
        <v/>
      </c>
      <c r="BA106" s="499" t="str">
        <f>IF($BA$28="X",IF(AR106="",0,IF($B106="","",IF(AR$28="X",IF(I106&gt;0,1,IF(Cover!$E$47="Weekly",IF(H106&gt;=40,1,0.5),IF(H106&gt;=80,1,0.5))),""))),"")</f>
        <v/>
      </c>
      <c r="BB106" s="499" t="str">
        <f>IF($BB$28="X",IF(AS106="",0,IF($B106="","",IF(AS$28="X",IF(M106&gt;0,1,IF(Cover!$E$47="Weekly",IF(L106&gt;=40,1,0.5),IF(L106&gt;=80,1,0.5))),""))),"")</f>
        <v/>
      </c>
      <c r="BC106" s="499" t="str">
        <f>IF($BC$28="X",IF(AT106="",0,IF($B106="","",IF(AT$28="X",IF(Q106&gt;0,1,IF(Cover!$E$47="Weekly",IF(P106&gt;=40,1,0.5),IF(P106&gt;=80,1,0.5))),""))),"")</f>
        <v/>
      </c>
      <c r="BD106" s="499" t="str">
        <f>IF($BD$28="X",IF(AU106="",0,IF($B106="","",IF(AU$28="X",IF(U106&gt;0,1,IF(Cover!$E$47="Weekly",IF(T106&gt;=40,1,0.5),IF(T106&gt;=80,1,0.5))),""))),"")</f>
        <v/>
      </c>
      <c r="BE106" s="499" t="str">
        <f>IF($BE$28="X",IF(AV106="",0,IF($B106="","",IF(AV$28="X",IF(Y106&gt;0,1,IF(Cover!$E$47="Weekly",IF(X106&gt;=40,1,0.5),IF(X106&gt;=80,1,0.5))),""))),"")</f>
        <v/>
      </c>
      <c r="BF106" s="499" t="str">
        <f>IF($BF$28="X",IF(AW106="",0,IF($B106="","",IF(AW$28="X",IF(AC106&gt;0,1,IF(Cover!$E$47="Weekly",IF(AB106&gt;=40,1,0.5),IF(AB106&gt;=80,1,0.5))),""))),"")</f>
        <v/>
      </c>
      <c r="BG106" s="499" t="str">
        <f>IF($BG$28="X",IF(AX106="",0,IF($B106="","",IF(AX$28="X",IF(AG106&gt;0,1,IF(Cover!$E$47="Weekly",IF(AF106&gt;=40,1,0.5),IF(AF106&gt;=80,1,0.5))),""))),"")</f>
        <v/>
      </c>
      <c r="BH106" s="500" t="str">
        <f>IF($BH$28="X",IF(AY106="",0,IF($B106="","",IF(AY$28="X",IF(AK106&gt;0,1,IF(Cover!$E$47="Weekly",IF(AJ106&gt;=40,1,0.5),IF(AJ106&gt;=80,1,0.5))),""))),"")</f>
        <v/>
      </c>
      <c r="BI106" s="470" t="str">
        <f t="shared" si="41"/>
        <v/>
      </c>
      <c r="BJ106" s="469" t="str">
        <f t="shared" si="42"/>
        <v/>
      </c>
      <c r="BL106" s="632">
        <f>IF(BJ106=0,IF('STEP 2 EE Data'!K101="Yes",IF('STEP 2 EE Data'!C101="",1,IF('STEP 2 EE Data'!D101&gt;=40,1,0.5)),0),IF('STEP 2 EE Data'!K101="Yes",IF('STEP 2 EE Data'!C101="",IF(BJ106=0.5,0.5,0),IF('STEP 2 EE Data'!D101&gt;=40,IF(BJ106=0.5,0.5,0),0)),0))</f>
        <v>0</v>
      </c>
    </row>
    <row r="107" spans="1:64" ht="15.6" thickTop="1" thickBot="1" x14ac:dyDescent="0.35">
      <c r="A107" s="84" t="str">
        <f>IF('STEP 2 EE Data'!A102="","",'STEP 2 EE Data'!A102)</f>
        <v/>
      </c>
      <c r="B107" s="83" t="str">
        <f>IF('STEP 2 EE Data'!B102="","",'STEP 2 EE Data'!B102)</f>
        <v/>
      </c>
      <c r="C107" s="52"/>
      <c r="D107" s="51"/>
      <c r="E107" s="52"/>
      <c r="F107" s="371" t="str">
        <f t="shared" si="43"/>
        <v/>
      </c>
      <c r="G107" s="52"/>
      <c r="H107" s="51"/>
      <c r="I107" s="52"/>
      <c r="J107" s="560" t="str">
        <f t="shared" si="44"/>
        <v/>
      </c>
      <c r="K107" s="52"/>
      <c r="L107" s="51"/>
      <c r="M107" s="52"/>
      <c r="N107" s="560" t="str">
        <f t="shared" si="45"/>
        <v/>
      </c>
      <c r="O107" s="52"/>
      <c r="P107" s="51"/>
      <c r="Q107" s="52"/>
      <c r="R107" s="560" t="str">
        <f t="shared" si="26"/>
        <v/>
      </c>
      <c r="S107" s="52"/>
      <c r="T107" s="51"/>
      <c r="U107" s="52"/>
      <c r="V107" s="560" t="str">
        <f t="shared" si="27"/>
        <v/>
      </c>
      <c r="W107" s="52"/>
      <c r="X107" s="51"/>
      <c r="Y107" s="52"/>
      <c r="Z107" s="560" t="str">
        <f t="shared" si="28"/>
        <v/>
      </c>
      <c r="AA107" s="52"/>
      <c r="AB107" s="51"/>
      <c r="AC107" s="52"/>
      <c r="AD107" s="560" t="str">
        <f t="shared" si="29"/>
        <v/>
      </c>
      <c r="AE107" s="52"/>
      <c r="AF107" s="51"/>
      <c r="AG107" s="52"/>
      <c r="AH107" s="560" t="str">
        <f t="shared" si="30"/>
        <v/>
      </c>
      <c r="AI107" s="52"/>
      <c r="AJ107" s="51"/>
      <c r="AK107" s="52"/>
      <c r="AL107" s="446" t="str">
        <f t="shared" si="31"/>
        <v/>
      </c>
      <c r="AM107" s="504">
        <f>'STEP 2 EE Data'!AI102</f>
        <v>0</v>
      </c>
      <c r="AN107" s="82">
        <f>'STEP 2 EE Data'!AJ102</f>
        <v>0</v>
      </c>
      <c r="AO107" s="445" t="str">
        <f>'STEP 2 EE Data'!AK102</f>
        <v/>
      </c>
      <c r="AQ107" s="497" t="str">
        <f t="shared" si="32"/>
        <v/>
      </c>
      <c r="AR107" s="497" t="str">
        <f t="shared" si="33"/>
        <v/>
      </c>
      <c r="AS107" s="497" t="str">
        <f t="shared" si="34"/>
        <v/>
      </c>
      <c r="AT107" s="497" t="str">
        <f t="shared" si="35"/>
        <v/>
      </c>
      <c r="AU107" s="497" t="str">
        <f t="shared" si="36"/>
        <v/>
      </c>
      <c r="AV107" s="497" t="str">
        <f t="shared" si="37"/>
        <v/>
      </c>
      <c r="AW107" s="497" t="str">
        <f t="shared" si="38"/>
        <v/>
      </c>
      <c r="AX107" s="497" t="str">
        <f t="shared" si="39"/>
        <v/>
      </c>
      <c r="AY107" s="498" t="str">
        <f t="shared" si="40"/>
        <v/>
      </c>
      <c r="AZ107" s="499" t="str">
        <f>IF($AZ$28="X",IF(AQ107="",0,IF($B107="","",IF(AQ$28="X",IF(E107&gt;0,1,IF(Cover!$E$47="Weekly",IF(D107&gt;=40,1,0.5),IF(D107&gt;=80,1,0.5))),""))),"")</f>
        <v/>
      </c>
      <c r="BA107" s="499" t="str">
        <f>IF($BA$28="X",IF(AR107="",0,IF($B107="","",IF(AR$28="X",IF(I107&gt;0,1,IF(Cover!$E$47="Weekly",IF(H107&gt;=40,1,0.5),IF(H107&gt;=80,1,0.5))),""))),"")</f>
        <v/>
      </c>
      <c r="BB107" s="499" t="str">
        <f>IF($BB$28="X",IF(AS107="",0,IF($B107="","",IF(AS$28="X",IF(M107&gt;0,1,IF(Cover!$E$47="Weekly",IF(L107&gt;=40,1,0.5),IF(L107&gt;=80,1,0.5))),""))),"")</f>
        <v/>
      </c>
      <c r="BC107" s="499" t="str">
        <f>IF($BC$28="X",IF(AT107="",0,IF($B107="","",IF(AT$28="X",IF(Q107&gt;0,1,IF(Cover!$E$47="Weekly",IF(P107&gt;=40,1,0.5),IF(P107&gt;=80,1,0.5))),""))),"")</f>
        <v/>
      </c>
      <c r="BD107" s="499" t="str">
        <f>IF($BD$28="X",IF(AU107="",0,IF($B107="","",IF(AU$28="X",IF(U107&gt;0,1,IF(Cover!$E$47="Weekly",IF(T107&gt;=40,1,0.5),IF(T107&gt;=80,1,0.5))),""))),"")</f>
        <v/>
      </c>
      <c r="BE107" s="499" t="str">
        <f>IF($BE$28="X",IF(AV107="",0,IF($B107="","",IF(AV$28="X",IF(Y107&gt;0,1,IF(Cover!$E$47="Weekly",IF(X107&gt;=40,1,0.5),IF(X107&gt;=80,1,0.5))),""))),"")</f>
        <v/>
      </c>
      <c r="BF107" s="499" t="str">
        <f>IF($BF$28="X",IF(AW107="",0,IF($B107="","",IF(AW$28="X",IF(AC107&gt;0,1,IF(Cover!$E$47="Weekly",IF(AB107&gt;=40,1,0.5),IF(AB107&gt;=80,1,0.5))),""))),"")</f>
        <v/>
      </c>
      <c r="BG107" s="499" t="str">
        <f>IF($BG$28="X",IF(AX107="",0,IF($B107="","",IF(AX$28="X",IF(AG107&gt;0,1,IF(Cover!$E$47="Weekly",IF(AF107&gt;=40,1,0.5),IF(AF107&gt;=80,1,0.5))),""))),"")</f>
        <v/>
      </c>
      <c r="BH107" s="500" t="str">
        <f>IF($BH$28="X",IF(AY107="",0,IF($B107="","",IF(AY$28="X",IF(AK107&gt;0,1,IF(Cover!$E$47="Weekly",IF(AJ107&gt;=40,1,0.5),IF(AJ107&gt;=80,1,0.5))),""))),"")</f>
        <v/>
      </c>
      <c r="BI107" s="470" t="str">
        <f t="shared" si="41"/>
        <v/>
      </c>
      <c r="BJ107" s="469" t="str">
        <f t="shared" si="42"/>
        <v/>
      </c>
      <c r="BL107" s="632">
        <f>IF(BJ107=0,IF('STEP 2 EE Data'!K102="Yes",IF('STEP 2 EE Data'!C102="",1,IF('STEP 2 EE Data'!D102&gt;=40,1,0.5)),0),IF('STEP 2 EE Data'!K102="Yes",IF('STEP 2 EE Data'!C102="",IF(BJ107=0.5,0.5,0),IF('STEP 2 EE Data'!D102&gt;=40,IF(BJ107=0.5,0.5,0),0)),0))</f>
        <v>0</v>
      </c>
    </row>
    <row r="108" spans="1:64" ht="15.6" thickTop="1" thickBot="1" x14ac:dyDescent="0.35">
      <c r="A108" s="84" t="str">
        <f>IF('STEP 2 EE Data'!A103="","",'STEP 2 EE Data'!A103)</f>
        <v/>
      </c>
      <c r="B108" s="83" t="str">
        <f>IF('STEP 2 EE Data'!B103="","",'STEP 2 EE Data'!B103)</f>
        <v/>
      </c>
      <c r="C108" s="52"/>
      <c r="D108" s="51"/>
      <c r="E108" s="52"/>
      <c r="F108" s="371" t="str">
        <f t="shared" si="43"/>
        <v/>
      </c>
      <c r="G108" s="52"/>
      <c r="H108" s="51"/>
      <c r="I108" s="52"/>
      <c r="J108" s="560" t="str">
        <f t="shared" si="44"/>
        <v/>
      </c>
      <c r="K108" s="52"/>
      <c r="L108" s="51"/>
      <c r="M108" s="52"/>
      <c r="N108" s="560" t="str">
        <f t="shared" si="45"/>
        <v/>
      </c>
      <c r="O108" s="52"/>
      <c r="P108" s="51"/>
      <c r="Q108" s="52"/>
      <c r="R108" s="560" t="str">
        <f t="shared" si="26"/>
        <v/>
      </c>
      <c r="S108" s="52"/>
      <c r="T108" s="51"/>
      <c r="U108" s="52"/>
      <c r="V108" s="560" t="str">
        <f t="shared" si="27"/>
        <v/>
      </c>
      <c r="W108" s="52"/>
      <c r="X108" s="51"/>
      <c r="Y108" s="52"/>
      <c r="Z108" s="560" t="str">
        <f t="shared" si="28"/>
        <v/>
      </c>
      <c r="AA108" s="52"/>
      <c r="AB108" s="51"/>
      <c r="AC108" s="52"/>
      <c r="AD108" s="560" t="str">
        <f t="shared" si="29"/>
        <v/>
      </c>
      <c r="AE108" s="52"/>
      <c r="AF108" s="51"/>
      <c r="AG108" s="52"/>
      <c r="AH108" s="560" t="str">
        <f t="shared" si="30"/>
        <v/>
      </c>
      <c r="AI108" s="52"/>
      <c r="AJ108" s="51"/>
      <c r="AK108" s="52"/>
      <c r="AL108" s="446" t="str">
        <f t="shared" si="31"/>
        <v/>
      </c>
      <c r="AM108" s="504">
        <f>'STEP 2 EE Data'!AI103</f>
        <v>0</v>
      </c>
      <c r="AN108" s="82">
        <f>'STEP 2 EE Data'!AJ103</f>
        <v>0</v>
      </c>
      <c r="AO108" s="445" t="str">
        <f>'STEP 2 EE Data'!AK103</f>
        <v/>
      </c>
      <c r="AQ108" s="497" t="str">
        <f t="shared" si="32"/>
        <v/>
      </c>
      <c r="AR108" s="497" t="str">
        <f t="shared" si="33"/>
        <v/>
      </c>
      <c r="AS108" s="497" t="str">
        <f t="shared" si="34"/>
        <v/>
      </c>
      <c r="AT108" s="497" t="str">
        <f t="shared" si="35"/>
        <v/>
      </c>
      <c r="AU108" s="497" t="str">
        <f t="shared" si="36"/>
        <v/>
      </c>
      <c r="AV108" s="497" t="str">
        <f t="shared" si="37"/>
        <v/>
      </c>
      <c r="AW108" s="497" t="str">
        <f t="shared" si="38"/>
        <v/>
      </c>
      <c r="AX108" s="497" t="str">
        <f t="shared" si="39"/>
        <v/>
      </c>
      <c r="AY108" s="498" t="str">
        <f t="shared" si="40"/>
        <v/>
      </c>
      <c r="AZ108" s="499" t="str">
        <f>IF($AZ$28="X",IF(AQ108="",0,IF($B108="","",IF(AQ$28="X",IF(E108&gt;0,1,IF(Cover!$E$47="Weekly",IF(D108&gt;=40,1,0.5),IF(D108&gt;=80,1,0.5))),""))),"")</f>
        <v/>
      </c>
      <c r="BA108" s="499" t="str">
        <f>IF($BA$28="X",IF(AR108="",0,IF($B108="","",IF(AR$28="X",IF(I108&gt;0,1,IF(Cover!$E$47="Weekly",IF(H108&gt;=40,1,0.5),IF(H108&gt;=80,1,0.5))),""))),"")</f>
        <v/>
      </c>
      <c r="BB108" s="499" t="str">
        <f>IF($BB$28="X",IF(AS108="",0,IF($B108="","",IF(AS$28="X",IF(M108&gt;0,1,IF(Cover!$E$47="Weekly",IF(L108&gt;=40,1,0.5),IF(L108&gt;=80,1,0.5))),""))),"")</f>
        <v/>
      </c>
      <c r="BC108" s="499" t="str">
        <f>IF($BC$28="X",IF(AT108="",0,IF($B108="","",IF(AT$28="X",IF(Q108&gt;0,1,IF(Cover!$E$47="Weekly",IF(P108&gt;=40,1,0.5),IF(P108&gt;=80,1,0.5))),""))),"")</f>
        <v/>
      </c>
      <c r="BD108" s="499" t="str">
        <f>IF($BD$28="X",IF(AU108="",0,IF($B108="","",IF(AU$28="X",IF(U108&gt;0,1,IF(Cover!$E$47="Weekly",IF(T108&gt;=40,1,0.5),IF(T108&gt;=80,1,0.5))),""))),"")</f>
        <v/>
      </c>
      <c r="BE108" s="499" t="str">
        <f>IF($BE$28="X",IF(AV108="",0,IF($B108="","",IF(AV$28="X",IF(Y108&gt;0,1,IF(Cover!$E$47="Weekly",IF(X108&gt;=40,1,0.5),IF(X108&gt;=80,1,0.5))),""))),"")</f>
        <v/>
      </c>
      <c r="BF108" s="499" t="str">
        <f>IF($BF$28="X",IF(AW108="",0,IF($B108="","",IF(AW$28="X",IF(AC108&gt;0,1,IF(Cover!$E$47="Weekly",IF(AB108&gt;=40,1,0.5),IF(AB108&gt;=80,1,0.5))),""))),"")</f>
        <v/>
      </c>
      <c r="BG108" s="499" t="str">
        <f>IF($BG$28="X",IF(AX108="",0,IF($B108="","",IF(AX$28="X",IF(AG108&gt;0,1,IF(Cover!$E$47="Weekly",IF(AF108&gt;=40,1,0.5),IF(AF108&gt;=80,1,0.5))),""))),"")</f>
        <v/>
      </c>
      <c r="BH108" s="500" t="str">
        <f>IF($BH$28="X",IF(AY108="",0,IF($B108="","",IF(AY$28="X",IF(AK108&gt;0,1,IF(Cover!$E$47="Weekly",IF(AJ108&gt;=40,1,0.5),IF(AJ108&gt;=80,1,0.5))),""))),"")</f>
        <v/>
      </c>
      <c r="BI108" s="470" t="str">
        <f t="shared" si="41"/>
        <v/>
      </c>
      <c r="BJ108" s="469" t="str">
        <f t="shared" si="42"/>
        <v/>
      </c>
      <c r="BL108" s="632">
        <f>IF(BJ108=0,IF('STEP 2 EE Data'!K103="Yes",IF('STEP 2 EE Data'!C103="",1,IF('STEP 2 EE Data'!D103&gt;=40,1,0.5)),0),IF('STEP 2 EE Data'!K103="Yes",IF('STEP 2 EE Data'!C103="",IF(BJ108=0.5,0.5,0),IF('STEP 2 EE Data'!D103&gt;=40,IF(BJ108=0.5,0.5,0),0)),0))</f>
        <v>0</v>
      </c>
    </row>
    <row r="109" spans="1:64" ht="15.6" thickTop="1" thickBot="1" x14ac:dyDescent="0.35">
      <c r="A109" s="84" t="str">
        <f>IF('STEP 2 EE Data'!A104="","",'STEP 2 EE Data'!A104)</f>
        <v/>
      </c>
      <c r="B109" s="83" t="str">
        <f>IF('STEP 2 EE Data'!B104="","",'STEP 2 EE Data'!B104)</f>
        <v/>
      </c>
      <c r="C109" s="52"/>
      <c r="D109" s="51"/>
      <c r="E109" s="52"/>
      <c r="F109" s="371" t="str">
        <f t="shared" si="43"/>
        <v/>
      </c>
      <c r="G109" s="52"/>
      <c r="H109" s="51"/>
      <c r="I109" s="52"/>
      <c r="J109" s="560" t="str">
        <f t="shared" si="44"/>
        <v/>
      </c>
      <c r="K109" s="52"/>
      <c r="L109" s="51"/>
      <c r="M109" s="52"/>
      <c r="N109" s="560" t="str">
        <f t="shared" si="45"/>
        <v/>
      </c>
      <c r="O109" s="52"/>
      <c r="P109" s="51"/>
      <c r="Q109" s="52"/>
      <c r="R109" s="560" t="str">
        <f t="shared" si="26"/>
        <v/>
      </c>
      <c r="S109" s="52"/>
      <c r="T109" s="51"/>
      <c r="U109" s="52"/>
      <c r="V109" s="560" t="str">
        <f t="shared" si="27"/>
        <v/>
      </c>
      <c r="W109" s="52"/>
      <c r="X109" s="51"/>
      <c r="Y109" s="52"/>
      <c r="Z109" s="560" t="str">
        <f t="shared" si="28"/>
        <v/>
      </c>
      <c r="AA109" s="52"/>
      <c r="AB109" s="51"/>
      <c r="AC109" s="52"/>
      <c r="AD109" s="560" t="str">
        <f t="shared" si="29"/>
        <v/>
      </c>
      <c r="AE109" s="52"/>
      <c r="AF109" s="51"/>
      <c r="AG109" s="52"/>
      <c r="AH109" s="560" t="str">
        <f t="shared" si="30"/>
        <v/>
      </c>
      <c r="AI109" s="52"/>
      <c r="AJ109" s="51"/>
      <c r="AK109" s="52"/>
      <c r="AL109" s="446" t="str">
        <f t="shared" si="31"/>
        <v/>
      </c>
      <c r="AM109" s="504">
        <f>'STEP 2 EE Data'!AI104</f>
        <v>0</v>
      </c>
      <c r="AN109" s="82">
        <f>'STEP 2 EE Data'!AJ104</f>
        <v>0</v>
      </c>
      <c r="AO109" s="445" t="str">
        <f>'STEP 2 EE Data'!AK104</f>
        <v/>
      </c>
      <c r="AQ109" s="497" t="str">
        <f t="shared" si="32"/>
        <v/>
      </c>
      <c r="AR109" s="497" t="str">
        <f t="shared" si="33"/>
        <v/>
      </c>
      <c r="AS109" s="497" t="str">
        <f t="shared" si="34"/>
        <v/>
      </c>
      <c r="AT109" s="497" t="str">
        <f t="shared" si="35"/>
        <v/>
      </c>
      <c r="AU109" s="497" t="str">
        <f t="shared" si="36"/>
        <v/>
      </c>
      <c r="AV109" s="497" t="str">
        <f t="shared" si="37"/>
        <v/>
      </c>
      <c r="AW109" s="497" t="str">
        <f t="shared" si="38"/>
        <v/>
      </c>
      <c r="AX109" s="497" t="str">
        <f t="shared" si="39"/>
        <v/>
      </c>
      <c r="AY109" s="498" t="str">
        <f t="shared" si="40"/>
        <v/>
      </c>
      <c r="AZ109" s="499" t="str">
        <f>IF($AZ$28="X",IF(AQ109="",0,IF($B109="","",IF(AQ$28="X",IF(E109&gt;0,1,IF(Cover!$E$47="Weekly",IF(D109&gt;=40,1,0.5),IF(D109&gt;=80,1,0.5))),""))),"")</f>
        <v/>
      </c>
      <c r="BA109" s="499" t="str">
        <f>IF($BA$28="X",IF(AR109="",0,IF($B109="","",IF(AR$28="X",IF(I109&gt;0,1,IF(Cover!$E$47="Weekly",IF(H109&gt;=40,1,0.5),IF(H109&gt;=80,1,0.5))),""))),"")</f>
        <v/>
      </c>
      <c r="BB109" s="499" t="str">
        <f>IF($BB$28="X",IF(AS109="",0,IF($B109="","",IF(AS$28="X",IF(M109&gt;0,1,IF(Cover!$E$47="Weekly",IF(L109&gt;=40,1,0.5),IF(L109&gt;=80,1,0.5))),""))),"")</f>
        <v/>
      </c>
      <c r="BC109" s="499" t="str">
        <f>IF($BC$28="X",IF(AT109="",0,IF($B109="","",IF(AT$28="X",IF(Q109&gt;0,1,IF(Cover!$E$47="Weekly",IF(P109&gt;=40,1,0.5),IF(P109&gt;=80,1,0.5))),""))),"")</f>
        <v/>
      </c>
      <c r="BD109" s="499" t="str">
        <f>IF($BD$28="X",IF(AU109="",0,IF($B109="","",IF(AU$28="X",IF(U109&gt;0,1,IF(Cover!$E$47="Weekly",IF(T109&gt;=40,1,0.5),IF(T109&gt;=80,1,0.5))),""))),"")</f>
        <v/>
      </c>
      <c r="BE109" s="499" t="str">
        <f>IF($BE$28="X",IF(AV109="",0,IF($B109="","",IF(AV$28="X",IF(Y109&gt;0,1,IF(Cover!$E$47="Weekly",IF(X109&gt;=40,1,0.5),IF(X109&gt;=80,1,0.5))),""))),"")</f>
        <v/>
      </c>
      <c r="BF109" s="499" t="str">
        <f>IF($BF$28="X",IF(AW109="",0,IF($B109="","",IF(AW$28="X",IF(AC109&gt;0,1,IF(Cover!$E$47="Weekly",IF(AB109&gt;=40,1,0.5),IF(AB109&gt;=80,1,0.5))),""))),"")</f>
        <v/>
      </c>
      <c r="BG109" s="499" t="str">
        <f>IF($BG$28="X",IF(AX109="",0,IF($B109="","",IF(AX$28="X",IF(AG109&gt;0,1,IF(Cover!$E$47="Weekly",IF(AF109&gt;=40,1,0.5),IF(AF109&gt;=80,1,0.5))),""))),"")</f>
        <v/>
      </c>
      <c r="BH109" s="500" t="str">
        <f>IF($BH$28="X",IF(AY109="",0,IF($B109="","",IF(AY$28="X",IF(AK109&gt;0,1,IF(Cover!$E$47="Weekly",IF(AJ109&gt;=40,1,0.5),IF(AJ109&gt;=80,1,0.5))),""))),"")</f>
        <v/>
      </c>
      <c r="BI109" s="470" t="str">
        <f t="shared" si="41"/>
        <v/>
      </c>
      <c r="BJ109" s="469" t="str">
        <f t="shared" si="42"/>
        <v/>
      </c>
      <c r="BL109" s="632">
        <f>IF(BJ109=0,IF('STEP 2 EE Data'!K104="Yes",IF('STEP 2 EE Data'!C104="",1,IF('STEP 2 EE Data'!D104&gt;=40,1,0.5)),0),IF('STEP 2 EE Data'!K104="Yes",IF('STEP 2 EE Data'!C104="",IF(BJ109=0.5,0.5,0),IF('STEP 2 EE Data'!D104&gt;=40,IF(BJ109=0.5,0.5,0),0)),0))</f>
        <v>0</v>
      </c>
    </row>
    <row r="110" spans="1:64" ht="15.6" thickTop="1" thickBot="1" x14ac:dyDescent="0.35">
      <c r="A110" s="84" t="str">
        <f>IF('STEP 2 EE Data'!A105="","",'STEP 2 EE Data'!A105)</f>
        <v/>
      </c>
      <c r="B110" s="83" t="str">
        <f>IF('STEP 2 EE Data'!B105="","",'STEP 2 EE Data'!B105)</f>
        <v/>
      </c>
      <c r="C110" s="52"/>
      <c r="D110" s="51"/>
      <c r="E110" s="52"/>
      <c r="F110" s="371" t="str">
        <f t="shared" si="43"/>
        <v/>
      </c>
      <c r="G110" s="52"/>
      <c r="H110" s="51"/>
      <c r="I110" s="52"/>
      <c r="J110" s="560" t="str">
        <f t="shared" si="44"/>
        <v/>
      </c>
      <c r="K110" s="52"/>
      <c r="L110" s="51"/>
      <c r="M110" s="52"/>
      <c r="N110" s="560" t="str">
        <f t="shared" si="45"/>
        <v/>
      </c>
      <c r="O110" s="52"/>
      <c r="P110" s="51"/>
      <c r="Q110" s="52"/>
      <c r="R110" s="560" t="str">
        <f t="shared" si="26"/>
        <v/>
      </c>
      <c r="S110" s="52"/>
      <c r="T110" s="51"/>
      <c r="U110" s="52"/>
      <c r="V110" s="560" t="str">
        <f t="shared" si="27"/>
        <v/>
      </c>
      <c r="W110" s="52"/>
      <c r="X110" s="51"/>
      <c r="Y110" s="52"/>
      <c r="Z110" s="560" t="str">
        <f t="shared" si="28"/>
        <v/>
      </c>
      <c r="AA110" s="52"/>
      <c r="AB110" s="51"/>
      <c r="AC110" s="52"/>
      <c r="AD110" s="560" t="str">
        <f t="shared" si="29"/>
        <v/>
      </c>
      <c r="AE110" s="52"/>
      <c r="AF110" s="51"/>
      <c r="AG110" s="52"/>
      <c r="AH110" s="560" t="str">
        <f t="shared" si="30"/>
        <v/>
      </c>
      <c r="AI110" s="52"/>
      <c r="AJ110" s="51"/>
      <c r="AK110" s="52"/>
      <c r="AL110" s="446" t="str">
        <f t="shared" si="31"/>
        <v/>
      </c>
      <c r="AM110" s="504">
        <f>'STEP 2 EE Data'!AI105</f>
        <v>0</v>
      </c>
      <c r="AN110" s="82">
        <f>'STEP 2 EE Data'!AJ105</f>
        <v>0</v>
      </c>
      <c r="AO110" s="445" t="str">
        <f>'STEP 2 EE Data'!AK105</f>
        <v/>
      </c>
      <c r="AQ110" s="497" t="str">
        <f t="shared" si="32"/>
        <v/>
      </c>
      <c r="AR110" s="497" t="str">
        <f t="shared" si="33"/>
        <v/>
      </c>
      <c r="AS110" s="497" t="str">
        <f t="shared" si="34"/>
        <v/>
      </c>
      <c r="AT110" s="497" t="str">
        <f t="shared" si="35"/>
        <v/>
      </c>
      <c r="AU110" s="497" t="str">
        <f t="shared" si="36"/>
        <v/>
      </c>
      <c r="AV110" s="497" t="str">
        <f t="shared" si="37"/>
        <v/>
      </c>
      <c r="AW110" s="497" t="str">
        <f t="shared" si="38"/>
        <v/>
      </c>
      <c r="AX110" s="497" t="str">
        <f t="shared" si="39"/>
        <v/>
      </c>
      <c r="AY110" s="498" t="str">
        <f t="shared" si="40"/>
        <v/>
      </c>
      <c r="AZ110" s="499" t="str">
        <f>IF($AZ$28="X",IF(AQ110="",0,IF($B110="","",IF(AQ$28="X",IF(E110&gt;0,1,IF(Cover!$E$47="Weekly",IF(D110&gt;=40,1,0.5),IF(D110&gt;=80,1,0.5))),""))),"")</f>
        <v/>
      </c>
      <c r="BA110" s="499" t="str">
        <f>IF($BA$28="X",IF(AR110="",0,IF($B110="","",IF(AR$28="X",IF(I110&gt;0,1,IF(Cover!$E$47="Weekly",IF(H110&gt;=40,1,0.5),IF(H110&gt;=80,1,0.5))),""))),"")</f>
        <v/>
      </c>
      <c r="BB110" s="499" t="str">
        <f>IF($BB$28="X",IF(AS110="",0,IF($B110="","",IF(AS$28="X",IF(M110&gt;0,1,IF(Cover!$E$47="Weekly",IF(L110&gt;=40,1,0.5),IF(L110&gt;=80,1,0.5))),""))),"")</f>
        <v/>
      </c>
      <c r="BC110" s="499" t="str">
        <f>IF($BC$28="X",IF(AT110="",0,IF($B110="","",IF(AT$28="X",IF(Q110&gt;0,1,IF(Cover!$E$47="Weekly",IF(P110&gt;=40,1,0.5),IF(P110&gt;=80,1,0.5))),""))),"")</f>
        <v/>
      </c>
      <c r="BD110" s="499" t="str">
        <f>IF($BD$28="X",IF(AU110="",0,IF($B110="","",IF(AU$28="X",IF(U110&gt;0,1,IF(Cover!$E$47="Weekly",IF(T110&gt;=40,1,0.5),IF(T110&gt;=80,1,0.5))),""))),"")</f>
        <v/>
      </c>
      <c r="BE110" s="499" t="str">
        <f>IF($BE$28="X",IF(AV110="",0,IF($B110="","",IF(AV$28="X",IF(Y110&gt;0,1,IF(Cover!$E$47="Weekly",IF(X110&gt;=40,1,0.5),IF(X110&gt;=80,1,0.5))),""))),"")</f>
        <v/>
      </c>
      <c r="BF110" s="499" t="str">
        <f>IF($BF$28="X",IF(AW110="",0,IF($B110="","",IF(AW$28="X",IF(AC110&gt;0,1,IF(Cover!$E$47="Weekly",IF(AB110&gt;=40,1,0.5),IF(AB110&gt;=80,1,0.5))),""))),"")</f>
        <v/>
      </c>
      <c r="BG110" s="499" t="str">
        <f>IF($BG$28="X",IF(AX110="",0,IF($B110="","",IF(AX$28="X",IF(AG110&gt;0,1,IF(Cover!$E$47="Weekly",IF(AF110&gt;=40,1,0.5),IF(AF110&gt;=80,1,0.5))),""))),"")</f>
        <v/>
      </c>
      <c r="BH110" s="500" t="str">
        <f>IF($BH$28="X",IF(AY110="",0,IF($B110="","",IF(AY$28="X",IF(AK110&gt;0,1,IF(Cover!$E$47="Weekly",IF(AJ110&gt;=40,1,0.5),IF(AJ110&gt;=80,1,0.5))),""))),"")</f>
        <v/>
      </c>
      <c r="BI110" s="470" t="str">
        <f t="shared" si="41"/>
        <v/>
      </c>
      <c r="BJ110" s="469" t="str">
        <f t="shared" si="42"/>
        <v/>
      </c>
      <c r="BL110" s="632">
        <f>IF(BJ110=0,IF('STEP 2 EE Data'!K105="Yes",IF('STEP 2 EE Data'!C105="",1,IF('STEP 2 EE Data'!D105&gt;=40,1,0.5)),0),IF('STEP 2 EE Data'!K105="Yes",IF('STEP 2 EE Data'!C105="",IF(BJ110=0.5,0.5,0),IF('STEP 2 EE Data'!D105&gt;=40,IF(BJ110=0.5,0.5,0),0)),0))</f>
        <v>0</v>
      </c>
    </row>
    <row r="111" spans="1:64" ht="15.6" thickTop="1" thickBot="1" x14ac:dyDescent="0.35">
      <c r="A111" s="84" t="str">
        <f>IF('STEP 2 EE Data'!A106="","",'STEP 2 EE Data'!A106)</f>
        <v/>
      </c>
      <c r="B111" s="83" t="str">
        <f>IF('STEP 2 EE Data'!B106="","",'STEP 2 EE Data'!B106)</f>
        <v/>
      </c>
      <c r="C111" s="52"/>
      <c r="D111" s="51"/>
      <c r="E111" s="52"/>
      <c r="F111" s="371" t="str">
        <f t="shared" si="43"/>
        <v/>
      </c>
      <c r="G111" s="52"/>
      <c r="H111" s="51"/>
      <c r="I111" s="52"/>
      <c r="J111" s="560" t="str">
        <f t="shared" si="44"/>
        <v/>
      </c>
      <c r="K111" s="52"/>
      <c r="L111" s="51"/>
      <c r="M111" s="52"/>
      <c r="N111" s="560" t="str">
        <f t="shared" si="45"/>
        <v/>
      </c>
      <c r="O111" s="52"/>
      <c r="P111" s="51"/>
      <c r="Q111" s="52"/>
      <c r="R111" s="560" t="str">
        <f t="shared" si="26"/>
        <v/>
      </c>
      <c r="S111" s="52"/>
      <c r="T111" s="51"/>
      <c r="U111" s="52"/>
      <c r="V111" s="560" t="str">
        <f t="shared" si="27"/>
        <v/>
      </c>
      <c r="W111" s="52"/>
      <c r="X111" s="51"/>
      <c r="Y111" s="52"/>
      <c r="Z111" s="560" t="str">
        <f t="shared" si="28"/>
        <v/>
      </c>
      <c r="AA111" s="52"/>
      <c r="AB111" s="51"/>
      <c r="AC111" s="52"/>
      <c r="AD111" s="560" t="str">
        <f t="shared" si="29"/>
        <v/>
      </c>
      <c r="AE111" s="52"/>
      <c r="AF111" s="51"/>
      <c r="AG111" s="52"/>
      <c r="AH111" s="560" t="str">
        <f t="shared" si="30"/>
        <v/>
      </c>
      <c r="AI111" s="52"/>
      <c r="AJ111" s="51"/>
      <c r="AK111" s="52"/>
      <c r="AL111" s="446" t="str">
        <f t="shared" si="31"/>
        <v/>
      </c>
      <c r="AM111" s="504">
        <f>'STEP 2 EE Data'!AI106</f>
        <v>0</v>
      </c>
      <c r="AN111" s="82">
        <f>'STEP 2 EE Data'!AJ106</f>
        <v>0</v>
      </c>
      <c r="AO111" s="445" t="str">
        <f>'STEP 2 EE Data'!AK106</f>
        <v/>
      </c>
      <c r="AQ111" s="497" t="str">
        <f t="shared" si="32"/>
        <v/>
      </c>
      <c r="AR111" s="497" t="str">
        <f t="shared" si="33"/>
        <v/>
      </c>
      <c r="AS111" s="497" t="str">
        <f t="shared" si="34"/>
        <v/>
      </c>
      <c r="AT111" s="497" t="str">
        <f t="shared" si="35"/>
        <v/>
      </c>
      <c r="AU111" s="497" t="str">
        <f t="shared" si="36"/>
        <v/>
      </c>
      <c r="AV111" s="497" t="str">
        <f t="shared" si="37"/>
        <v/>
      </c>
      <c r="AW111" s="497" t="str">
        <f t="shared" si="38"/>
        <v/>
      </c>
      <c r="AX111" s="497" t="str">
        <f t="shared" si="39"/>
        <v/>
      </c>
      <c r="AY111" s="498" t="str">
        <f t="shared" si="40"/>
        <v/>
      </c>
      <c r="AZ111" s="499" t="str">
        <f>IF($AZ$28="X",IF(AQ111="",0,IF($B111="","",IF(AQ$28="X",IF(E111&gt;0,1,IF(Cover!$E$47="Weekly",IF(D111&gt;=40,1,0.5),IF(D111&gt;=80,1,0.5))),""))),"")</f>
        <v/>
      </c>
      <c r="BA111" s="499" t="str">
        <f>IF($BA$28="X",IF(AR111="",0,IF($B111="","",IF(AR$28="X",IF(I111&gt;0,1,IF(Cover!$E$47="Weekly",IF(H111&gt;=40,1,0.5),IF(H111&gt;=80,1,0.5))),""))),"")</f>
        <v/>
      </c>
      <c r="BB111" s="499" t="str">
        <f>IF($BB$28="X",IF(AS111="",0,IF($B111="","",IF(AS$28="X",IF(M111&gt;0,1,IF(Cover!$E$47="Weekly",IF(L111&gt;=40,1,0.5),IF(L111&gt;=80,1,0.5))),""))),"")</f>
        <v/>
      </c>
      <c r="BC111" s="499" t="str">
        <f>IF($BC$28="X",IF(AT111="",0,IF($B111="","",IF(AT$28="X",IF(Q111&gt;0,1,IF(Cover!$E$47="Weekly",IF(P111&gt;=40,1,0.5),IF(P111&gt;=80,1,0.5))),""))),"")</f>
        <v/>
      </c>
      <c r="BD111" s="499" t="str">
        <f>IF($BD$28="X",IF(AU111="",0,IF($B111="","",IF(AU$28="X",IF(U111&gt;0,1,IF(Cover!$E$47="Weekly",IF(T111&gt;=40,1,0.5),IF(T111&gt;=80,1,0.5))),""))),"")</f>
        <v/>
      </c>
      <c r="BE111" s="499" t="str">
        <f>IF($BE$28="X",IF(AV111="",0,IF($B111="","",IF(AV$28="X",IF(Y111&gt;0,1,IF(Cover!$E$47="Weekly",IF(X111&gt;=40,1,0.5),IF(X111&gt;=80,1,0.5))),""))),"")</f>
        <v/>
      </c>
      <c r="BF111" s="499" t="str">
        <f>IF($BF$28="X",IF(AW111="",0,IF($B111="","",IF(AW$28="X",IF(AC111&gt;0,1,IF(Cover!$E$47="Weekly",IF(AB111&gt;=40,1,0.5),IF(AB111&gt;=80,1,0.5))),""))),"")</f>
        <v/>
      </c>
      <c r="BG111" s="499" t="str">
        <f>IF($BG$28="X",IF(AX111="",0,IF($B111="","",IF(AX$28="X",IF(AG111&gt;0,1,IF(Cover!$E$47="Weekly",IF(AF111&gt;=40,1,0.5),IF(AF111&gt;=80,1,0.5))),""))),"")</f>
        <v/>
      </c>
      <c r="BH111" s="500" t="str">
        <f>IF($BH$28="X",IF(AY111="",0,IF($B111="","",IF(AY$28="X",IF(AK111&gt;0,1,IF(Cover!$E$47="Weekly",IF(AJ111&gt;=40,1,0.5),IF(AJ111&gt;=80,1,0.5))),""))),"")</f>
        <v/>
      </c>
      <c r="BI111" s="470" t="str">
        <f t="shared" si="41"/>
        <v/>
      </c>
      <c r="BJ111" s="469" t="str">
        <f t="shared" si="42"/>
        <v/>
      </c>
      <c r="BL111" s="632">
        <f>IF(BJ111=0,IF('STEP 2 EE Data'!K106="Yes",IF('STEP 2 EE Data'!C106="",1,IF('STEP 2 EE Data'!D106&gt;=40,1,0.5)),0),IF('STEP 2 EE Data'!K106="Yes",IF('STEP 2 EE Data'!C106="",IF(BJ111=0.5,0.5,0),IF('STEP 2 EE Data'!D106&gt;=40,IF(BJ111=0.5,0.5,0),0)),0))</f>
        <v>0</v>
      </c>
    </row>
    <row r="112" spans="1:64" ht="15.6" thickTop="1" thickBot="1" x14ac:dyDescent="0.35">
      <c r="A112" s="84" t="str">
        <f>IF('STEP 2 EE Data'!A107="","",'STEP 2 EE Data'!A107)</f>
        <v/>
      </c>
      <c r="B112" s="83" t="str">
        <f>IF('STEP 2 EE Data'!B107="","",'STEP 2 EE Data'!B107)</f>
        <v/>
      </c>
      <c r="C112" s="52"/>
      <c r="D112" s="51"/>
      <c r="E112" s="52"/>
      <c r="F112" s="371" t="str">
        <f t="shared" si="43"/>
        <v/>
      </c>
      <c r="G112" s="52"/>
      <c r="H112" s="51"/>
      <c r="I112" s="52"/>
      <c r="J112" s="560" t="str">
        <f t="shared" si="44"/>
        <v/>
      </c>
      <c r="K112" s="52"/>
      <c r="L112" s="51"/>
      <c r="M112" s="52"/>
      <c r="N112" s="560" t="str">
        <f t="shared" si="45"/>
        <v/>
      </c>
      <c r="O112" s="52"/>
      <c r="P112" s="51"/>
      <c r="Q112" s="52"/>
      <c r="R112" s="560" t="str">
        <f t="shared" si="26"/>
        <v/>
      </c>
      <c r="S112" s="52"/>
      <c r="T112" s="51"/>
      <c r="U112" s="52"/>
      <c r="V112" s="560" t="str">
        <f t="shared" si="27"/>
        <v/>
      </c>
      <c r="W112" s="52"/>
      <c r="X112" s="51"/>
      <c r="Y112" s="52"/>
      <c r="Z112" s="560" t="str">
        <f t="shared" si="28"/>
        <v/>
      </c>
      <c r="AA112" s="52"/>
      <c r="AB112" s="51"/>
      <c r="AC112" s="52"/>
      <c r="AD112" s="560" t="str">
        <f t="shared" si="29"/>
        <v/>
      </c>
      <c r="AE112" s="52"/>
      <c r="AF112" s="51"/>
      <c r="AG112" s="52"/>
      <c r="AH112" s="560" t="str">
        <f t="shared" si="30"/>
        <v/>
      </c>
      <c r="AI112" s="52"/>
      <c r="AJ112" s="51"/>
      <c r="AK112" s="52"/>
      <c r="AL112" s="446" t="str">
        <f t="shared" si="31"/>
        <v/>
      </c>
      <c r="AM112" s="504">
        <f>'STEP 2 EE Data'!AI107</f>
        <v>0</v>
      </c>
      <c r="AN112" s="82">
        <f>'STEP 2 EE Data'!AJ107</f>
        <v>0</v>
      </c>
      <c r="AO112" s="445" t="str">
        <f>'STEP 2 EE Data'!AK107</f>
        <v/>
      </c>
      <c r="AQ112" s="497" t="str">
        <f t="shared" si="32"/>
        <v/>
      </c>
      <c r="AR112" s="497" t="str">
        <f t="shared" si="33"/>
        <v/>
      </c>
      <c r="AS112" s="497" t="str">
        <f t="shared" si="34"/>
        <v/>
      </c>
      <c r="AT112" s="497" t="str">
        <f t="shared" si="35"/>
        <v/>
      </c>
      <c r="AU112" s="497" t="str">
        <f t="shared" si="36"/>
        <v/>
      </c>
      <c r="AV112" s="497" t="str">
        <f t="shared" si="37"/>
        <v/>
      </c>
      <c r="AW112" s="497" t="str">
        <f t="shared" si="38"/>
        <v/>
      </c>
      <c r="AX112" s="497" t="str">
        <f t="shared" si="39"/>
        <v/>
      </c>
      <c r="AY112" s="498" t="str">
        <f t="shared" si="40"/>
        <v/>
      </c>
      <c r="AZ112" s="499" t="str">
        <f>IF($AZ$28="X",IF(AQ112="",0,IF($B112="","",IF(AQ$28="X",IF(E112&gt;0,1,IF(Cover!$E$47="Weekly",IF(D112&gt;=40,1,0.5),IF(D112&gt;=80,1,0.5))),""))),"")</f>
        <v/>
      </c>
      <c r="BA112" s="499" t="str">
        <f>IF($BA$28="X",IF(AR112="",0,IF($B112="","",IF(AR$28="X",IF(I112&gt;0,1,IF(Cover!$E$47="Weekly",IF(H112&gt;=40,1,0.5),IF(H112&gt;=80,1,0.5))),""))),"")</f>
        <v/>
      </c>
      <c r="BB112" s="499" t="str">
        <f>IF($BB$28="X",IF(AS112="",0,IF($B112="","",IF(AS$28="X",IF(M112&gt;0,1,IF(Cover!$E$47="Weekly",IF(L112&gt;=40,1,0.5),IF(L112&gt;=80,1,0.5))),""))),"")</f>
        <v/>
      </c>
      <c r="BC112" s="499" t="str">
        <f>IF($BC$28="X",IF(AT112="",0,IF($B112="","",IF(AT$28="X",IF(Q112&gt;0,1,IF(Cover!$E$47="Weekly",IF(P112&gt;=40,1,0.5),IF(P112&gt;=80,1,0.5))),""))),"")</f>
        <v/>
      </c>
      <c r="BD112" s="499" t="str">
        <f>IF($BD$28="X",IF(AU112="",0,IF($B112="","",IF(AU$28="X",IF(U112&gt;0,1,IF(Cover!$E$47="Weekly",IF(T112&gt;=40,1,0.5),IF(T112&gt;=80,1,0.5))),""))),"")</f>
        <v/>
      </c>
      <c r="BE112" s="499" t="str">
        <f>IF($BE$28="X",IF(AV112="",0,IF($B112="","",IF(AV$28="X",IF(Y112&gt;0,1,IF(Cover!$E$47="Weekly",IF(X112&gt;=40,1,0.5),IF(X112&gt;=80,1,0.5))),""))),"")</f>
        <v/>
      </c>
      <c r="BF112" s="499" t="str">
        <f>IF($BF$28="X",IF(AW112="",0,IF($B112="","",IF(AW$28="X",IF(AC112&gt;0,1,IF(Cover!$E$47="Weekly",IF(AB112&gt;=40,1,0.5),IF(AB112&gt;=80,1,0.5))),""))),"")</f>
        <v/>
      </c>
      <c r="BG112" s="499" t="str">
        <f>IF($BG$28="X",IF(AX112="",0,IF($B112="","",IF(AX$28="X",IF(AG112&gt;0,1,IF(Cover!$E$47="Weekly",IF(AF112&gt;=40,1,0.5),IF(AF112&gt;=80,1,0.5))),""))),"")</f>
        <v/>
      </c>
      <c r="BH112" s="500" t="str">
        <f>IF($BH$28="X",IF(AY112="",0,IF($B112="","",IF(AY$28="X",IF(AK112&gt;0,1,IF(Cover!$E$47="Weekly",IF(AJ112&gt;=40,1,0.5),IF(AJ112&gt;=80,1,0.5))),""))),"")</f>
        <v/>
      </c>
      <c r="BI112" s="470" t="str">
        <f t="shared" si="41"/>
        <v/>
      </c>
      <c r="BJ112" s="469" t="str">
        <f t="shared" si="42"/>
        <v/>
      </c>
      <c r="BL112" s="632">
        <f>IF(BJ112=0,IF('STEP 2 EE Data'!K107="Yes",IF('STEP 2 EE Data'!C107="",1,IF('STEP 2 EE Data'!D107&gt;=40,1,0.5)),0),IF('STEP 2 EE Data'!K107="Yes",IF('STEP 2 EE Data'!C107="",IF(BJ112=0.5,0.5,0),IF('STEP 2 EE Data'!D107&gt;=40,IF(BJ112=0.5,0.5,0),0)),0))</f>
        <v>0</v>
      </c>
    </row>
    <row r="113" spans="1:64" ht="15.6" thickTop="1" thickBot="1" x14ac:dyDescent="0.35">
      <c r="A113" s="84" t="str">
        <f>IF('STEP 2 EE Data'!A108="","",'STEP 2 EE Data'!A108)</f>
        <v/>
      </c>
      <c r="B113" s="83" t="str">
        <f>IF('STEP 2 EE Data'!B108="","",'STEP 2 EE Data'!B108)</f>
        <v/>
      </c>
      <c r="C113" s="52"/>
      <c r="D113" s="51"/>
      <c r="E113" s="52"/>
      <c r="F113" s="371" t="str">
        <f t="shared" si="43"/>
        <v/>
      </c>
      <c r="G113" s="52"/>
      <c r="H113" s="51"/>
      <c r="I113" s="52"/>
      <c r="J113" s="560" t="str">
        <f t="shared" si="44"/>
        <v/>
      </c>
      <c r="K113" s="52"/>
      <c r="L113" s="51"/>
      <c r="M113" s="52"/>
      <c r="N113" s="560" t="str">
        <f t="shared" si="45"/>
        <v/>
      </c>
      <c r="O113" s="52"/>
      <c r="P113" s="51"/>
      <c r="Q113" s="52"/>
      <c r="R113" s="560" t="str">
        <f t="shared" si="26"/>
        <v/>
      </c>
      <c r="S113" s="52"/>
      <c r="T113" s="51"/>
      <c r="U113" s="52"/>
      <c r="V113" s="560" t="str">
        <f t="shared" si="27"/>
        <v/>
      </c>
      <c r="W113" s="52"/>
      <c r="X113" s="51"/>
      <c r="Y113" s="52"/>
      <c r="Z113" s="560" t="str">
        <f t="shared" si="28"/>
        <v/>
      </c>
      <c r="AA113" s="52"/>
      <c r="AB113" s="51"/>
      <c r="AC113" s="52"/>
      <c r="AD113" s="560" t="str">
        <f t="shared" si="29"/>
        <v/>
      </c>
      <c r="AE113" s="52"/>
      <c r="AF113" s="51"/>
      <c r="AG113" s="52"/>
      <c r="AH113" s="560" t="str">
        <f t="shared" si="30"/>
        <v/>
      </c>
      <c r="AI113" s="52"/>
      <c r="AJ113" s="51"/>
      <c r="AK113" s="52"/>
      <c r="AL113" s="446" t="str">
        <f t="shared" si="31"/>
        <v/>
      </c>
      <c r="AM113" s="504">
        <f>'STEP 2 EE Data'!AI108</f>
        <v>0</v>
      </c>
      <c r="AN113" s="82">
        <f>'STEP 2 EE Data'!AJ108</f>
        <v>0</v>
      </c>
      <c r="AO113" s="445" t="str">
        <f>'STEP 2 EE Data'!AK108</f>
        <v/>
      </c>
      <c r="AQ113" s="497" t="str">
        <f t="shared" si="32"/>
        <v/>
      </c>
      <c r="AR113" s="497" t="str">
        <f t="shared" si="33"/>
        <v/>
      </c>
      <c r="AS113" s="497" t="str">
        <f t="shared" si="34"/>
        <v/>
      </c>
      <c r="AT113" s="497" t="str">
        <f t="shared" si="35"/>
        <v/>
      </c>
      <c r="AU113" s="497" t="str">
        <f t="shared" si="36"/>
        <v/>
      </c>
      <c r="AV113" s="497" t="str">
        <f t="shared" si="37"/>
        <v/>
      </c>
      <c r="AW113" s="497" t="str">
        <f t="shared" si="38"/>
        <v/>
      </c>
      <c r="AX113" s="497" t="str">
        <f t="shared" si="39"/>
        <v/>
      </c>
      <c r="AY113" s="498" t="str">
        <f t="shared" si="40"/>
        <v/>
      </c>
      <c r="AZ113" s="499" t="str">
        <f>IF($AZ$28="X",IF(AQ113="",0,IF($B113="","",IF(AQ$28="X",IF(E113&gt;0,1,IF(Cover!$E$47="Weekly",IF(D113&gt;=40,1,0.5),IF(D113&gt;=80,1,0.5))),""))),"")</f>
        <v/>
      </c>
      <c r="BA113" s="499" t="str">
        <f>IF($BA$28="X",IF(AR113="",0,IF($B113="","",IF(AR$28="X",IF(I113&gt;0,1,IF(Cover!$E$47="Weekly",IF(H113&gt;=40,1,0.5),IF(H113&gt;=80,1,0.5))),""))),"")</f>
        <v/>
      </c>
      <c r="BB113" s="499" t="str">
        <f>IF($BB$28="X",IF(AS113="",0,IF($B113="","",IF(AS$28="X",IF(M113&gt;0,1,IF(Cover!$E$47="Weekly",IF(L113&gt;=40,1,0.5),IF(L113&gt;=80,1,0.5))),""))),"")</f>
        <v/>
      </c>
      <c r="BC113" s="499" t="str">
        <f>IF($BC$28="X",IF(AT113="",0,IF($B113="","",IF(AT$28="X",IF(Q113&gt;0,1,IF(Cover!$E$47="Weekly",IF(P113&gt;=40,1,0.5),IF(P113&gt;=80,1,0.5))),""))),"")</f>
        <v/>
      </c>
      <c r="BD113" s="499" t="str">
        <f>IF($BD$28="X",IF(AU113="",0,IF($B113="","",IF(AU$28="X",IF(U113&gt;0,1,IF(Cover!$E$47="Weekly",IF(T113&gt;=40,1,0.5),IF(T113&gt;=80,1,0.5))),""))),"")</f>
        <v/>
      </c>
      <c r="BE113" s="499" t="str">
        <f>IF($BE$28="X",IF(AV113="",0,IF($B113="","",IF(AV$28="X",IF(Y113&gt;0,1,IF(Cover!$E$47="Weekly",IF(X113&gt;=40,1,0.5),IF(X113&gt;=80,1,0.5))),""))),"")</f>
        <v/>
      </c>
      <c r="BF113" s="499" t="str">
        <f>IF($BF$28="X",IF(AW113="",0,IF($B113="","",IF(AW$28="X",IF(AC113&gt;0,1,IF(Cover!$E$47="Weekly",IF(AB113&gt;=40,1,0.5),IF(AB113&gt;=80,1,0.5))),""))),"")</f>
        <v/>
      </c>
      <c r="BG113" s="499" t="str">
        <f>IF($BG$28="X",IF(AX113="",0,IF($B113="","",IF(AX$28="X",IF(AG113&gt;0,1,IF(Cover!$E$47="Weekly",IF(AF113&gt;=40,1,0.5),IF(AF113&gt;=80,1,0.5))),""))),"")</f>
        <v/>
      </c>
      <c r="BH113" s="500" t="str">
        <f>IF($BH$28="X",IF(AY113="",0,IF($B113="","",IF(AY$28="X",IF(AK113&gt;0,1,IF(Cover!$E$47="Weekly",IF(AJ113&gt;=40,1,0.5),IF(AJ113&gt;=80,1,0.5))),""))),"")</f>
        <v/>
      </c>
      <c r="BI113" s="470" t="str">
        <f t="shared" si="41"/>
        <v/>
      </c>
      <c r="BJ113" s="469" t="str">
        <f t="shared" si="42"/>
        <v/>
      </c>
      <c r="BL113" s="632">
        <f>IF(BJ113=0,IF('STEP 2 EE Data'!K108="Yes",IF('STEP 2 EE Data'!C108="",1,IF('STEP 2 EE Data'!D108&gt;=40,1,0.5)),0),IF('STEP 2 EE Data'!K108="Yes",IF('STEP 2 EE Data'!C108="",IF(BJ113=0.5,0.5,0),IF('STEP 2 EE Data'!D108&gt;=40,IF(BJ113=0.5,0.5,0),0)),0))</f>
        <v>0</v>
      </c>
    </row>
    <row r="114" spans="1:64" ht="15.6" thickTop="1" thickBot="1" x14ac:dyDescent="0.35">
      <c r="A114" s="84" t="str">
        <f>IF('STEP 2 EE Data'!A109="","",'STEP 2 EE Data'!A109)</f>
        <v/>
      </c>
      <c r="B114" s="83" t="str">
        <f>IF('STEP 2 EE Data'!B109="","",'STEP 2 EE Data'!B109)</f>
        <v/>
      </c>
      <c r="C114" s="52"/>
      <c r="D114" s="51"/>
      <c r="E114" s="52"/>
      <c r="F114" s="371" t="str">
        <f t="shared" si="43"/>
        <v/>
      </c>
      <c r="G114" s="52"/>
      <c r="H114" s="51"/>
      <c r="I114" s="52"/>
      <c r="J114" s="560" t="str">
        <f t="shared" si="44"/>
        <v/>
      </c>
      <c r="K114" s="52"/>
      <c r="L114" s="51"/>
      <c r="M114" s="52"/>
      <c r="N114" s="560" t="str">
        <f t="shared" si="45"/>
        <v/>
      </c>
      <c r="O114" s="52"/>
      <c r="P114" s="51"/>
      <c r="Q114" s="52"/>
      <c r="R114" s="560" t="str">
        <f t="shared" si="26"/>
        <v/>
      </c>
      <c r="S114" s="52"/>
      <c r="T114" s="51"/>
      <c r="U114" s="52"/>
      <c r="V114" s="560" t="str">
        <f t="shared" si="27"/>
        <v/>
      </c>
      <c r="W114" s="52"/>
      <c r="X114" s="51"/>
      <c r="Y114" s="52"/>
      <c r="Z114" s="560" t="str">
        <f t="shared" si="28"/>
        <v/>
      </c>
      <c r="AA114" s="52"/>
      <c r="AB114" s="51"/>
      <c r="AC114" s="52"/>
      <c r="AD114" s="560" t="str">
        <f t="shared" si="29"/>
        <v/>
      </c>
      <c r="AE114" s="52"/>
      <c r="AF114" s="51"/>
      <c r="AG114" s="52"/>
      <c r="AH114" s="560" t="str">
        <f t="shared" si="30"/>
        <v/>
      </c>
      <c r="AI114" s="52"/>
      <c r="AJ114" s="51"/>
      <c r="AK114" s="52"/>
      <c r="AL114" s="446" t="str">
        <f t="shared" si="31"/>
        <v/>
      </c>
      <c r="AM114" s="504">
        <f>'STEP 2 EE Data'!AI109</f>
        <v>0</v>
      </c>
      <c r="AN114" s="82">
        <f>'STEP 2 EE Data'!AJ109</f>
        <v>0</v>
      </c>
      <c r="AO114" s="445" t="str">
        <f>'STEP 2 EE Data'!AK109</f>
        <v/>
      </c>
      <c r="AQ114" s="497" t="str">
        <f t="shared" si="32"/>
        <v/>
      </c>
      <c r="AR114" s="497" t="str">
        <f t="shared" si="33"/>
        <v/>
      </c>
      <c r="AS114" s="497" t="str">
        <f t="shared" si="34"/>
        <v/>
      </c>
      <c r="AT114" s="497" t="str">
        <f t="shared" si="35"/>
        <v/>
      </c>
      <c r="AU114" s="497" t="str">
        <f t="shared" si="36"/>
        <v/>
      </c>
      <c r="AV114" s="497" t="str">
        <f t="shared" si="37"/>
        <v/>
      </c>
      <c r="AW114" s="497" t="str">
        <f t="shared" si="38"/>
        <v/>
      </c>
      <c r="AX114" s="497" t="str">
        <f t="shared" si="39"/>
        <v/>
      </c>
      <c r="AY114" s="498" t="str">
        <f t="shared" si="40"/>
        <v/>
      </c>
      <c r="AZ114" s="499" t="str">
        <f>IF($AZ$28="X",IF(AQ114="",0,IF($B114="","",IF(AQ$28="X",IF(E114&gt;0,1,IF(Cover!$E$47="Weekly",IF(D114&gt;=40,1,0.5),IF(D114&gt;=80,1,0.5))),""))),"")</f>
        <v/>
      </c>
      <c r="BA114" s="499" t="str">
        <f>IF($BA$28="X",IF(AR114="",0,IF($B114="","",IF(AR$28="X",IF(I114&gt;0,1,IF(Cover!$E$47="Weekly",IF(H114&gt;=40,1,0.5),IF(H114&gt;=80,1,0.5))),""))),"")</f>
        <v/>
      </c>
      <c r="BB114" s="499" t="str">
        <f>IF($BB$28="X",IF(AS114="",0,IF($B114="","",IF(AS$28="X",IF(M114&gt;0,1,IF(Cover!$E$47="Weekly",IF(L114&gt;=40,1,0.5),IF(L114&gt;=80,1,0.5))),""))),"")</f>
        <v/>
      </c>
      <c r="BC114" s="499" t="str">
        <f>IF($BC$28="X",IF(AT114="",0,IF($B114="","",IF(AT$28="X",IF(Q114&gt;0,1,IF(Cover!$E$47="Weekly",IF(P114&gt;=40,1,0.5),IF(P114&gt;=80,1,0.5))),""))),"")</f>
        <v/>
      </c>
      <c r="BD114" s="499" t="str">
        <f>IF($BD$28="X",IF(AU114="",0,IF($B114="","",IF(AU$28="X",IF(U114&gt;0,1,IF(Cover!$E$47="Weekly",IF(T114&gt;=40,1,0.5),IF(T114&gt;=80,1,0.5))),""))),"")</f>
        <v/>
      </c>
      <c r="BE114" s="499" t="str">
        <f>IF($BE$28="X",IF(AV114="",0,IF($B114="","",IF(AV$28="X",IF(Y114&gt;0,1,IF(Cover!$E$47="Weekly",IF(X114&gt;=40,1,0.5),IF(X114&gt;=80,1,0.5))),""))),"")</f>
        <v/>
      </c>
      <c r="BF114" s="499" t="str">
        <f>IF($BF$28="X",IF(AW114="",0,IF($B114="","",IF(AW$28="X",IF(AC114&gt;0,1,IF(Cover!$E$47="Weekly",IF(AB114&gt;=40,1,0.5),IF(AB114&gt;=80,1,0.5))),""))),"")</f>
        <v/>
      </c>
      <c r="BG114" s="499" t="str">
        <f>IF($BG$28="X",IF(AX114="",0,IF($B114="","",IF(AX$28="X",IF(AG114&gt;0,1,IF(Cover!$E$47="Weekly",IF(AF114&gt;=40,1,0.5),IF(AF114&gt;=80,1,0.5))),""))),"")</f>
        <v/>
      </c>
      <c r="BH114" s="500" t="str">
        <f>IF($BH$28="X",IF(AY114="",0,IF($B114="","",IF(AY$28="X",IF(AK114&gt;0,1,IF(Cover!$E$47="Weekly",IF(AJ114&gt;=40,1,0.5),IF(AJ114&gt;=80,1,0.5))),""))),"")</f>
        <v/>
      </c>
      <c r="BI114" s="470" t="str">
        <f t="shared" si="41"/>
        <v/>
      </c>
      <c r="BJ114" s="469" t="str">
        <f t="shared" si="42"/>
        <v/>
      </c>
      <c r="BL114" s="632">
        <f>IF(BJ114=0,IF('STEP 2 EE Data'!K109="Yes",IF('STEP 2 EE Data'!C109="",1,IF('STEP 2 EE Data'!D109&gt;=40,1,0.5)),0),IF('STEP 2 EE Data'!K109="Yes",IF('STEP 2 EE Data'!C109="",IF(BJ114=0.5,0.5,0),IF('STEP 2 EE Data'!D109&gt;=40,IF(BJ114=0.5,0.5,0),0)),0))</f>
        <v>0</v>
      </c>
    </row>
    <row r="115" spans="1:64" ht="15.6" thickTop="1" thickBot="1" x14ac:dyDescent="0.35">
      <c r="A115" s="84" t="str">
        <f>IF('STEP 2 EE Data'!A110="","",'STEP 2 EE Data'!A110)</f>
        <v/>
      </c>
      <c r="B115" s="83" t="str">
        <f>IF('STEP 2 EE Data'!B110="","",'STEP 2 EE Data'!B110)</f>
        <v/>
      </c>
      <c r="C115" s="52"/>
      <c r="D115" s="51"/>
      <c r="E115" s="52"/>
      <c r="F115" s="371" t="str">
        <f t="shared" si="43"/>
        <v/>
      </c>
      <c r="G115" s="52"/>
      <c r="H115" s="51"/>
      <c r="I115" s="52"/>
      <c r="J115" s="560" t="str">
        <f t="shared" si="44"/>
        <v/>
      </c>
      <c r="K115" s="52"/>
      <c r="L115" s="51"/>
      <c r="M115" s="52"/>
      <c r="N115" s="560" t="str">
        <f t="shared" si="45"/>
        <v/>
      </c>
      <c r="O115" s="52"/>
      <c r="P115" s="51"/>
      <c r="Q115" s="52"/>
      <c r="R115" s="560" t="str">
        <f t="shared" si="26"/>
        <v/>
      </c>
      <c r="S115" s="52"/>
      <c r="T115" s="51"/>
      <c r="U115" s="52"/>
      <c r="V115" s="560" t="str">
        <f t="shared" si="27"/>
        <v/>
      </c>
      <c r="W115" s="52"/>
      <c r="X115" s="51"/>
      <c r="Y115" s="52"/>
      <c r="Z115" s="560" t="str">
        <f t="shared" si="28"/>
        <v/>
      </c>
      <c r="AA115" s="52"/>
      <c r="AB115" s="51"/>
      <c r="AC115" s="52"/>
      <c r="AD115" s="560" t="str">
        <f t="shared" si="29"/>
        <v/>
      </c>
      <c r="AE115" s="52"/>
      <c r="AF115" s="51"/>
      <c r="AG115" s="52"/>
      <c r="AH115" s="560" t="str">
        <f t="shared" si="30"/>
        <v/>
      </c>
      <c r="AI115" s="52"/>
      <c r="AJ115" s="51"/>
      <c r="AK115" s="52"/>
      <c r="AL115" s="446" t="str">
        <f t="shared" si="31"/>
        <v/>
      </c>
      <c r="AM115" s="504">
        <f>'STEP 2 EE Data'!AI110</f>
        <v>0</v>
      </c>
      <c r="AN115" s="82">
        <f>'STEP 2 EE Data'!AJ110</f>
        <v>0</v>
      </c>
      <c r="AO115" s="445" t="str">
        <f>'STEP 2 EE Data'!AK110</f>
        <v/>
      </c>
      <c r="AQ115" s="497" t="str">
        <f t="shared" si="32"/>
        <v/>
      </c>
      <c r="AR115" s="497" t="str">
        <f t="shared" si="33"/>
        <v/>
      </c>
      <c r="AS115" s="497" t="str">
        <f t="shared" si="34"/>
        <v/>
      </c>
      <c r="AT115" s="497" t="str">
        <f t="shared" si="35"/>
        <v/>
      </c>
      <c r="AU115" s="497" t="str">
        <f t="shared" si="36"/>
        <v/>
      </c>
      <c r="AV115" s="497" t="str">
        <f t="shared" si="37"/>
        <v/>
      </c>
      <c r="AW115" s="497" t="str">
        <f t="shared" si="38"/>
        <v/>
      </c>
      <c r="AX115" s="497" t="str">
        <f t="shared" si="39"/>
        <v/>
      </c>
      <c r="AY115" s="498" t="str">
        <f t="shared" si="40"/>
        <v/>
      </c>
      <c r="AZ115" s="499" t="str">
        <f>IF($AZ$28="X",IF(AQ115="",0,IF($B115="","",IF(AQ$28="X",IF(E115&gt;0,1,IF(Cover!$E$47="Weekly",IF(D115&gt;=40,1,0.5),IF(D115&gt;=80,1,0.5))),""))),"")</f>
        <v/>
      </c>
      <c r="BA115" s="499" t="str">
        <f>IF($BA$28="X",IF(AR115="",0,IF($B115="","",IF(AR$28="X",IF(I115&gt;0,1,IF(Cover!$E$47="Weekly",IF(H115&gt;=40,1,0.5),IF(H115&gt;=80,1,0.5))),""))),"")</f>
        <v/>
      </c>
      <c r="BB115" s="499" t="str">
        <f>IF($BB$28="X",IF(AS115="",0,IF($B115="","",IF(AS$28="X",IF(M115&gt;0,1,IF(Cover!$E$47="Weekly",IF(L115&gt;=40,1,0.5),IF(L115&gt;=80,1,0.5))),""))),"")</f>
        <v/>
      </c>
      <c r="BC115" s="499" t="str">
        <f>IF($BC$28="X",IF(AT115="",0,IF($B115="","",IF(AT$28="X",IF(Q115&gt;0,1,IF(Cover!$E$47="Weekly",IF(P115&gt;=40,1,0.5),IF(P115&gt;=80,1,0.5))),""))),"")</f>
        <v/>
      </c>
      <c r="BD115" s="499" t="str">
        <f>IF($BD$28="X",IF(AU115="",0,IF($B115="","",IF(AU$28="X",IF(U115&gt;0,1,IF(Cover!$E$47="Weekly",IF(T115&gt;=40,1,0.5),IF(T115&gt;=80,1,0.5))),""))),"")</f>
        <v/>
      </c>
      <c r="BE115" s="499" t="str">
        <f>IF($BE$28="X",IF(AV115="",0,IF($B115="","",IF(AV$28="X",IF(Y115&gt;0,1,IF(Cover!$E$47="Weekly",IF(X115&gt;=40,1,0.5),IF(X115&gt;=80,1,0.5))),""))),"")</f>
        <v/>
      </c>
      <c r="BF115" s="499" t="str">
        <f>IF($BF$28="X",IF(AW115="",0,IF($B115="","",IF(AW$28="X",IF(AC115&gt;0,1,IF(Cover!$E$47="Weekly",IF(AB115&gt;=40,1,0.5),IF(AB115&gt;=80,1,0.5))),""))),"")</f>
        <v/>
      </c>
      <c r="BG115" s="499" t="str">
        <f>IF($BG$28="X",IF(AX115="",0,IF($B115="","",IF(AX$28="X",IF(AG115&gt;0,1,IF(Cover!$E$47="Weekly",IF(AF115&gt;=40,1,0.5),IF(AF115&gt;=80,1,0.5))),""))),"")</f>
        <v/>
      </c>
      <c r="BH115" s="500" t="str">
        <f>IF($BH$28="X",IF(AY115="",0,IF($B115="","",IF(AY$28="X",IF(AK115&gt;0,1,IF(Cover!$E$47="Weekly",IF(AJ115&gt;=40,1,0.5),IF(AJ115&gt;=80,1,0.5))),""))),"")</f>
        <v/>
      </c>
      <c r="BI115" s="470" t="str">
        <f t="shared" si="41"/>
        <v/>
      </c>
      <c r="BJ115" s="469" t="str">
        <f t="shared" si="42"/>
        <v/>
      </c>
      <c r="BL115" s="632">
        <f>IF(BJ115=0,IF('STEP 2 EE Data'!K110="Yes",IF('STEP 2 EE Data'!C110="",1,IF('STEP 2 EE Data'!D110&gt;=40,1,0.5)),0),IF('STEP 2 EE Data'!K110="Yes",IF('STEP 2 EE Data'!C110="",IF(BJ115=0.5,0.5,0),IF('STEP 2 EE Data'!D110&gt;=40,IF(BJ115=0.5,0.5,0),0)),0))</f>
        <v>0</v>
      </c>
    </row>
    <row r="116" spans="1:64" ht="15.6" thickTop="1" thickBot="1" x14ac:dyDescent="0.35">
      <c r="A116" s="84" t="str">
        <f>IF('STEP 2 EE Data'!A111="","",'STEP 2 EE Data'!A111)</f>
        <v/>
      </c>
      <c r="B116" s="83" t="str">
        <f>IF('STEP 2 EE Data'!B111="","",'STEP 2 EE Data'!B111)</f>
        <v/>
      </c>
      <c r="C116" s="52"/>
      <c r="D116" s="51"/>
      <c r="E116" s="52"/>
      <c r="F116" s="371" t="str">
        <f t="shared" si="43"/>
        <v/>
      </c>
      <c r="G116" s="52"/>
      <c r="H116" s="51"/>
      <c r="I116" s="52"/>
      <c r="J116" s="560" t="str">
        <f t="shared" si="44"/>
        <v/>
      </c>
      <c r="K116" s="52"/>
      <c r="L116" s="51"/>
      <c r="M116" s="52"/>
      <c r="N116" s="560" t="str">
        <f t="shared" si="45"/>
        <v/>
      </c>
      <c r="O116" s="52"/>
      <c r="P116" s="51"/>
      <c r="Q116" s="52"/>
      <c r="R116" s="560" t="str">
        <f t="shared" si="26"/>
        <v/>
      </c>
      <c r="S116" s="52"/>
      <c r="T116" s="51"/>
      <c r="U116" s="52"/>
      <c r="V116" s="560" t="str">
        <f t="shared" si="27"/>
        <v/>
      </c>
      <c r="W116" s="52"/>
      <c r="X116" s="51"/>
      <c r="Y116" s="52"/>
      <c r="Z116" s="560" t="str">
        <f t="shared" si="28"/>
        <v/>
      </c>
      <c r="AA116" s="52"/>
      <c r="AB116" s="51"/>
      <c r="AC116" s="52"/>
      <c r="AD116" s="560" t="str">
        <f t="shared" si="29"/>
        <v/>
      </c>
      <c r="AE116" s="52"/>
      <c r="AF116" s="51"/>
      <c r="AG116" s="52"/>
      <c r="AH116" s="560" t="str">
        <f t="shared" si="30"/>
        <v/>
      </c>
      <c r="AI116" s="52"/>
      <c r="AJ116" s="51"/>
      <c r="AK116" s="52"/>
      <c r="AL116" s="446" t="str">
        <f t="shared" si="31"/>
        <v/>
      </c>
      <c r="AM116" s="504">
        <f>'STEP 2 EE Data'!AI111</f>
        <v>0</v>
      </c>
      <c r="AN116" s="82">
        <f>'STEP 2 EE Data'!AJ111</f>
        <v>0</v>
      </c>
      <c r="AO116" s="445" t="str">
        <f>'STEP 2 EE Data'!AK111</f>
        <v/>
      </c>
      <c r="AQ116" s="497" t="str">
        <f t="shared" si="32"/>
        <v/>
      </c>
      <c r="AR116" s="497" t="str">
        <f t="shared" si="33"/>
        <v/>
      </c>
      <c r="AS116" s="497" t="str">
        <f t="shared" si="34"/>
        <v/>
      </c>
      <c r="AT116" s="497" t="str">
        <f t="shared" si="35"/>
        <v/>
      </c>
      <c r="AU116" s="497" t="str">
        <f t="shared" si="36"/>
        <v/>
      </c>
      <c r="AV116" s="497" t="str">
        <f t="shared" si="37"/>
        <v/>
      </c>
      <c r="AW116" s="497" t="str">
        <f t="shared" si="38"/>
        <v/>
      </c>
      <c r="AX116" s="497" t="str">
        <f t="shared" si="39"/>
        <v/>
      </c>
      <c r="AY116" s="498" t="str">
        <f t="shared" si="40"/>
        <v/>
      </c>
      <c r="AZ116" s="499" t="str">
        <f>IF($AZ$28="X",IF(AQ116="",0,IF($B116="","",IF(AQ$28="X",IF(E116&gt;0,1,IF(Cover!$E$47="Weekly",IF(D116&gt;=40,1,0.5),IF(D116&gt;=80,1,0.5))),""))),"")</f>
        <v/>
      </c>
      <c r="BA116" s="499" t="str">
        <f>IF($BA$28="X",IF(AR116="",0,IF($B116="","",IF(AR$28="X",IF(I116&gt;0,1,IF(Cover!$E$47="Weekly",IF(H116&gt;=40,1,0.5),IF(H116&gt;=80,1,0.5))),""))),"")</f>
        <v/>
      </c>
      <c r="BB116" s="499" t="str">
        <f>IF($BB$28="X",IF(AS116="",0,IF($B116="","",IF(AS$28="X",IF(M116&gt;0,1,IF(Cover!$E$47="Weekly",IF(L116&gt;=40,1,0.5),IF(L116&gt;=80,1,0.5))),""))),"")</f>
        <v/>
      </c>
      <c r="BC116" s="499" t="str">
        <f>IF($BC$28="X",IF(AT116="",0,IF($B116="","",IF(AT$28="X",IF(Q116&gt;0,1,IF(Cover!$E$47="Weekly",IF(P116&gt;=40,1,0.5),IF(P116&gt;=80,1,0.5))),""))),"")</f>
        <v/>
      </c>
      <c r="BD116" s="499" t="str">
        <f>IF($BD$28="X",IF(AU116="",0,IF($B116="","",IF(AU$28="X",IF(U116&gt;0,1,IF(Cover!$E$47="Weekly",IF(T116&gt;=40,1,0.5),IF(T116&gt;=80,1,0.5))),""))),"")</f>
        <v/>
      </c>
      <c r="BE116" s="499" t="str">
        <f>IF($BE$28="X",IF(AV116="",0,IF($B116="","",IF(AV$28="X",IF(Y116&gt;0,1,IF(Cover!$E$47="Weekly",IF(X116&gt;=40,1,0.5),IF(X116&gt;=80,1,0.5))),""))),"")</f>
        <v/>
      </c>
      <c r="BF116" s="499" t="str">
        <f>IF($BF$28="X",IF(AW116="",0,IF($B116="","",IF(AW$28="X",IF(AC116&gt;0,1,IF(Cover!$E$47="Weekly",IF(AB116&gt;=40,1,0.5),IF(AB116&gt;=80,1,0.5))),""))),"")</f>
        <v/>
      </c>
      <c r="BG116" s="499" t="str">
        <f>IF($BG$28="X",IF(AX116="",0,IF($B116="","",IF(AX$28="X",IF(AG116&gt;0,1,IF(Cover!$E$47="Weekly",IF(AF116&gt;=40,1,0.5),IF(AF116&gt;=80,1,0.5))),""))),"")</f>
        <v/>
      </c>
      <c r="BH116" s="500" t="str">
        <f>IF($BH$28="X",IF(AY116="",0,IF($B116="","",IF(AY$28="X",IF(AK116&gt;0,1,IF(Cover!$E$47="Weekly",IF(AJ116&gt;=40,1,0.5),IF(AJ116&gt;=80,1,0.5))),""))),"")</f>
        <v/>
      </c>
      <c r="BI116" s="470" t="str">
        <f t="shared" si="41"/>
        <v/>
      </c>
      <c r="BJ116" s="469" t="str">
        <f t="shared" si="42"/>
        <v/>
      </c>
      <c r="BL116" s="632">
        <f>IF(BJ116=0,IF('STEP 2 EE Data'!K111="Yes",IF('STEP 2 EE Data'!C111="",1,IF('STEP 2 EE Data'!D111&gt;=40,1,0.5)),0),IF('STEP 2 EE Data'!K111="Yes",IF('STEP 2 EE Data'!C111="",IF(BJ116=0.5,0.5,0),IF('STEP 2 EE Data'!D111&gt;=40,IF(BJ116=0.5,0.5,0),0)),0))</f>
        <v>0</v>
      </c>
    </row>
    <row r="117" spans="1:64" ht="15.6" thickTop="1" thickBot="1" x14ac:dyDescent="0.35">
      <c r="A117" s="84" t="str">
        <f>IF('STEP 2 EE Data'!A112="","",'STEP 2 EE Data'!A112)</f>
        <v/>
      </c>
      <c r="B117" s="83" t="str">
        <f>IF('STEP 2 EE Data'!B112="","",'STEP 2 EE Data'!B112)</f>
        <v/>
      </c>
      <c r="C117" s="52"/>
      <c r="D117" s="51"/>
      <c r="E117" s="52"/>
      <c r="F117" s="371" t="str">
        <f t="shared" si="43"/>
        <v/>
      </c>
      <c r="G117" s="52"/>
      <c r="H117" s="51"/>
      <c r="I117" s="52"/>
      <c r="J117" s="560" t="str">
        <f t="shared" si="44"/>
        <v/>
      </c>
      <c r="K117" s="52"/>
      <c r="L117" s="51"/>
      <c r="M117" s="52"/>
      <c r="N117" s="560" t="str">
        <f t="shared" si="45"/>
        <v/>
      </c>
      <c r="O117" s="52"/>
      <c r="P117" s="51"/>
      <c r="Q117" s="52"/>
      <c r="R117" s="560" t="str">
        <f t="shared" si="26"/>
        <v/>
      </c>
      <c r="S117" s="52"/>
      <c r="T117" s="51"/>
      <c r="U117" s="52"/>
      <c r="V117" s="560" t="str">
        <f t="shared" si="27"/>
        <v/>
      </c>
      <c r="W117" s="52"/>
      <c r="X117" s="51"/>
      <c r="Y117" s="52"/>
      <c r="Z117" s="560" t="str">
        <f t="shared" si="28"/>
        <v/>
      </c>
      <c r="AA117" s="52"/>
      <c r="AB117" s="51"/>
      <c r="AC117" s="52"/>
      <c r="AD117" s="560" t="str">
        <f t="shared" si="29"/>
        <v/>
      </c>
      <c r="AE117" s="52"/>
      <c r="AF117" s="51"/>
      <c r="AG117" s="52"/>
      <c r="AH117" s="560" t="str">
        <f t="shared" si="30"/>
        <v/>
      </c>
      <c r="AI117" s="52"/>
      <c r="AJ117" s="51"/>
      <c r="AK117" s="52"/>
      <c r="AL117" s="446" t="str">
        <f t="shared" si="31"/>
        <v/>
      </c>
      <c r="AM117" s="504">
        <f>'STEP 2 EE Data'!AI112</f>
        <v>0</v>
      </c>
      <c r="AN117" s="82">
        <f>'STEP 2 EE Data'!AJ112</f>
        <v>0</v>
      </c>
      <c r="AO117" s="445" t="str">
        <f>'STEP 2 EE Data'!AK112</f>
        <v/>
      </c>
      <c r="AQ117" s="497" t="str">
        <f t="shared" si="32"/>
        <v/>
      </c>
      <c r="AR117" s="497" t="str">
        <f t="shared" si="33"/>
        <v/>
      </c>
      <c r="AS117" s="497" t="str">
        <f t="shared" si="34"/>
        <v/>
      </c>
      <c r="AT117" s="497" t="str">
        <f t="shared" si="35"/>
        <v/>
      </c>
      <c r="AU117" s="497" t="str">
        <f t="shared" si="36"/>
        <v/>
      </c>
      <c r="AV117" s="497" t="str">
        <f t="shared" si="37"/>
        <v/>
      </c>
      <c r="AW117" s="497" t="str">
        <f t="shared" si="38"/>
        <v/>
      </c>
      <c r="AX117" s="497" t="str">
        <f t="shared" si="39"/>
        <v/>
      </c>
      <c r="AY117" s="498" t="str">
        <f t="shared" si="40"/>
        <v/>
      </c>
      <c r="AZ117" s="499" t="str">
        <f>IF($AZ$28="X",IF(AQ117="",0,IF($B117="","",IF(AQ$28="X",IF(E117&gt;0,1,IF(Cover!$E$47="Weekly",IF(D117&gt;=40,1,0.5),IF(D117&gt;=80,1,0.5))),""))),"")</f>
        <v/>
      </c>
      <c r="BA117" s="499" t="str">
        <f>IF($BA$28="X",IF(AR117="",0,IF($B117="","",IF(AR$28="X",IF(I117&gt;0,1,IF(Cover!$E$47="Weekly",IF(H117&gt;=40,1,0.5),IF(H117&gt;=80,1,0.5))),""))),"")</f>
        <v/>
      </c>
      <c r="BB117" s="499" t="str">
        <f>IF($BB$28="X",IF(AS117="",0,IF($B117="","",IF(AS$28="X",IF(M117&gt;0,1,IF(Cover!$E$47="Weekly",IF(L117&gt;=40,1,0.5),IF(L117&gt;=80,1,0.5))),""))),"")</f>
        <v/>
      </c>
      <c r="BC117" s="499" t="str">
        <f>IF($BC$28="X",IF(AT117="",0,IF($B117="","",IF(AT$28="X",IF(Q117&gt;0,1,IF(Cover!$E$47="Weekly",IF(P117&gt;=40,1,0.5),IF(P117&gt;=80,1,0.5))),""))),"")</f>
        <v/>
      </c>
      <c r="BD117" s="499" t="str">
        <f>IF($BD$28="X",IF(AU117="",0,IF($B117="","",IF(AU$28="X",IF(U117&gt;0,1,IF(Cover!$E$47="Weekly",IF(T117&gt;=40,1,0.5),IF(T117&gt;=80,1,0.5))),""))),"")</f>
        <v/>
      </c>
      <c r="BE117" s="499" t="str">
        <f>IF($BE$28="X",IF(AV117="",0,IF($B117="","",IF(AV$28="X",IF(Y117&gt;0,1,IF(Cover!$E$47="Weekly",IF(X117&gt;=40,1,0.5),IF(X117&gt;=80,1,0.5))),""))),"")</f>
        <v/>
      </c>
      <c r="BF117" s="499" t="str">
        <f>IF($BF$28="X",IF(AW117="",0,IF($B117="","",IF(AW$28="X",IF(AC117&gt;0,1,IF(Cover!$E$47="Weekly",IF(AB117&gt;=40,1,0.5),IF(AB117&gt;=80,1,0.5))),""))),"")</f>
        <v/>
      </c>
      <c r="BG117" s="499" t="str">
        <f>IF($BG$28="X",IF(AX117="",0,IF($B117="","",IF(AX$28="X",IF(AG117&gt;0,1,IF(Cover!$E$47="Weekly",IF(AF117&gt;=40,1,0.5),IF(AF117&gt;=80,1,0.5))),""))),"")</f>
        <v/>
      </c>
      <c r="BH117" s="500" t="str">
        <f>IF($BH$28="X",IF(AY117="",0,IF($B117="","",IF(AY$28="X",IF(AK117&gt;0,1,IF(Cover!$E$47="Weekly",IF(AJ117&gt;=40,1,0.5),IF(AJ117&gt;=80,1,0.5))),""))),"")</f>
        <v/>
      </c>
      <c r="BI117" s="470" t="str">
        <f t="shared" si="41"/>
        <v/>
      </c>
      <c r="BJ117" s="469" t="str">
        <f t="shared" si="42"/>
        <v/>
      </c>
      <c r="BL117" s="632">
        <f>IF(BJ117=0,IF('STEP 2 EE Data'!K112="Yes",IF('STEP 2 EE Data'!C112="",1,IF('STEP 2 EE Data'!D112&gt;=40,1,0.5)),0),IF('STEP 2 EE Data'!K112="Yes",IF('STEP 2 EE Data'!C112="",IF(BJ117=0.5,0.5,0),IF('STEP 2 EE Data'!D112&gt;=40,IF(BJ117=0.5,0.5,0),0)),0))</f>
        <v>0</v>
      </c>
    </row>
    <row r="118" spans="1:64" ht="15.6" thickTop="1" thickBot="1" x14ac:dyDescent="0.35">
      <c r="A118" s="84" t="str">
        <f>IF('STEP 2 EE Data'!A113="","",'STEP 2 EE Data'!A113)</f>
        <v/>
      </c>
      <c r="B118" s="83" t="str">
        <f>IF('STEP 2 EE Data'!B113="","",'STEP 2 EE Data'!B113)</f>
        <v/>
      </c>
      <c r="C118" s="52"/>
      <c r="D118" s="51"/>
      <c r="E118" s="52"/>
      <c r="F118" s="371" t="str">
        <f t="shared" si="43"/>
        <v/>
      </c>
      <c r="G118" s="52"/>
      <c r="H118" s="51"/>
      <c r="I118" s="52"/>
      <c r="J118" s="560" t="str">
        <f t="shared" si="44"/>
        <v/>
      </c>
      <c r="K118" s="52"/>
      <c r="L118" s="51"/>
      <c r="M118" s="52"/>
      <c r="N118" s="560" t="str">
        <f t="shared" si="45"/>
        <v/>
      </c>
      <c r="O118" s="52"/>
      <c r="P118" s="51"/>
      <c r="Q118" s="52"/>
      <c r="R118" s="560" t="str">
        <f t="shared" si="26"/>
        <v/>
      </c>
      <c r="S118" s="52"/>
      <c r="T118" s="51"/>
      <c r="U118" s="52"/>
      <c r="V118" s="560" t="str">
        <f t="shared" si="27"/>
        <v/>
      </c>
      <c r="W118" s="52"/>
      <c r="X118" s="51"/>
      <c r="Y118" s="52"/>
      <c r="Z118" s="560" t="str">
        <f t="shared" si="28"/>
        <v/>
      </c>
      <c r="AA118" s="52"/>
      <c r="AB118" s="51"/>
      <c r="AC118" s="52"/>
      <c r="AD118" s="560" t="str">
        <f t="shared" si="29"/>
        <v/>
      </c>
      <c r="AE118" s="52"/>
      <c r="AF118" s="51"/>
      <c r="AG118" s="52"/>
      <c r="AH118" s="560" t="str">
        <f t="shared" si="30"/>
        <v/>
      </c>
      <c r="AI118" s="52"/>
      <c r="AJ118" s="51"/>
      <c r="AK118" s="52"/>
      <c r="AL118" s="446" t="str">
        <f t="shared" si="31"/>
        <v/>
      </c>
      <c r="AM118" s="504">
        <f>'STEP 2 EE Data'!AI113</f>
        <v>0</v>
      </c>
      <c r="AN118" s="82">
        <f>'STEP 2 EE Data'!AJ113</f>
        <v>0</v>
      </c>
      <c r="AO118" s="445" t="str">
        <f>'STEP 2 EE Data'!AK113</f>
        <v/>
      </c>
      <c r="AQ118" s="497" t="str">
        <f t="shared" si="32"/>
        <v/>
      </c>
      <c r="AR118" s="497" t="str">
        <f t="shared" si="33"/>
        <v/>
      </c>
      <c r="AS118" s="497" t="str">
        <f t="shared" si="34"/>
        <v/>
      </c>
      <c r="AT118" s="497" t="str">
        <f t="shared" si="35"/>
        <v/>
      </c>
      <c r="AU118" s="497" t="str">
        <f t="shared" si="36"/>
        <v/>
      </c>
      <c r="AV118" s="497" t="str">
        <f t="shared" si="37"/>
        <v/>
      </c>
      <c r="AW118" s="497" t="str">
        <f t="shared" si="38"/>
        <v/>
      </c>
      <c r="AX118" s="497" t="str">
        <f t="shared" si="39"/>
        <v/>
      </c>
      <c r="AY118" s="498" t="str">
        <f t="shared" si="40"/>
        <v/>
      </c>
      <c r="AZ118" s="499" t="str">
        <f>IF($AZ$28="X",IF(AQ118="",0,IF($B118="","",IF(AQ$28="X",IF(E118&gt;0,1,IF(Cover!$E$47="Weekly",IF(D118&gt;=40,1,0.5),IF(D118&gt;=80,1,0.5))),""))),"")</f>
        <v/>
      </c>
      <c r="BA118" s="499" t="str">
        <f>IF($BA$28="X",IF(AR118="",0,IF($B118="","",IF(AR$28="X",IF(I118&gt;0,1,IF(Cover!$E$47="Weekly",IF(H118&gt;=40,1,0.5),IF(H118&gt;=80,1,0.5))),""))),"")</f>
        <v/>
      </c>
      <c r="BB118" s="499" t="str">
        <f>IF($BB$28="X",IF(AS118="",0,IF($B118="","",IF(AS$28="X",IF(M118&gt;0,1,IF(Cover!$E$47="Weekly",IF(L118&gt;=40,1,0.5),IF(L118&gt;=80,1,0.5))),""))),"")</f>
        <v/>
      </c>
      <c r="BC118" s="499" t="str">
        <f>IF($BC$28="X",IF(AT118="",0,IF($B118="","",IF(AT$28="X",IF(Q118&gt;0,1,IF(Cover!$E$47="Weekly",IF(P118&gt;=40,1,0.5),IF(P118&gt;=80,1,0.5))),""))),"")</f>
        <v/>
      </c>
      <c r="BD118" s="499" t="str">
        <f>IF($BD$28="X",IF(AU118="",0,IF($B118="","",IF(AU$28="X",IF(U118&gt;0,1,IF(Cover!$E$47="Weekly",IF(T118&gt;=40,1,0.5),IF(T118&gt;=80,1,0.5))),""))),"")</f>
        <v/>
      </c>
      <c r="BE118" s="499" t="str">
        <f>IF($BE$28="X",IF(AV118="",0,IF($B118="","",IF(AV$28="X",IF(Y118&gt;0,1,IF(Cover!$E$47="Weekly",IF(X118&gt;=40,1,0.5),IF(X118&gt;=80,1,0.5))),""))),"")</f>
        <v/>
      </c>
      <c r="BF118" s="499" t="str">
        <f>IF($BF$28="X",IF(AW118="",0,IF($B118="","",IF(AW$28="X",IF(AC118&gt;0,1,IF(Cover!$E$47="Weekly",IF(AB118&gt;=40,1,0.5),IF(AB118&gt;=80,1,0.5))),""))),"")</f>
        <v/>
      </c>
      <c r="BG118" s="499" t="str">
        <f>IF($BG$28="X",IF(AX118="",0,IF($B118="","",IF(AX$28="X",IF(AG118&gt;0,1,IF(Cover!$E$47="Weekly",IF(AF118&gt;=40,1,0.5),IF(AF118&gt;=80,1,0.5))),""))),"")</f>
        <v/>
      </c>
      <c r="BH118" s="500" t="str">
        <f>IF($BH$28="X",IF(AY118="",0,IF($B118="","",IF(AY$28="X",IF(AK118&gt;0,1,IF(Cover!$E$47="Weekly",IF(AJ118&gt;=40,1,0.5),IF(AJ118&gt;=80,1,0.5))),""))),"")</f>
        <v/>
      </c>
      <c r="BI118" s="470" t="str">
        <f t="shared" si="41"/>
        <v/>
      </c>
      <c r="BJ118" s="469" t="str">
        <f t="shared" si="42"/>
        <v/>
      </c>
      <c r="BL118" s="632">
        <f>IF(BJ118=0,IF('STEP 2 EE Data'!K113="Yes",IF('STEP 2 EE Data'!C113="",1,IF('STEP 2 EE Data'!D113&gt;=40,1,0.5)),0),IF('STEP 2 EE Data'!K113="Yes",IF('STEP 2 EE Data'!C113="",IF(BJ118=0.5,0.5,0),IF('STEP 2 EE Data'!D113&gt;=40,IF(BJ118=0.5,0.5,0),0)),0))</f>
        <v>0</v>
      </c>
    </row>
    <row r="119" spans="1:64" ht="15.6" thickTop="1" thickBot="1" x14ac:dyDescent="0.35">
      <c r="A119" s="84" t="str">
        <f>IF('STEP 2 EE Data'!A114="","",'STEP 2 EE Data'!A114)</f>
        <v/>
      </c>
      <c r="B119" s="83" t="str">
        <f>IF('STEP 2 EE Data'!B114="","",'STEP 2 EE Data'!B114)</f>
        <v/>
      </c>
      <c r="C119" s="52"/>
      <c r="D119" s="51"/>
      <c r="E119" s="52"/>
      <c r="F119" s="371" t="str">
        <f t="shared" si="43"/>
        <v/>
      </c>
      <c r="G119" s="52"/>
      <c r="H119" s="51"/>
      <c r="I119" s="52"/>
      <c r="J119" s="560" t="str">
        <f t="shared" si="44"/>
        <v/>
      </c>
      <c r="K119" s="52"/>
      <c r="L119" s="51"/>
      <c r="M119" s="52"/>
      <c r="N119" s="560" t="str">
        <f t="shared" si="45"/>
        <v/>
      </c>
      <c r="O119" s="52"/>
      <c r="P119" s="51"/>
      <c r="Q119" s="52"/>
      <c r="R119" s="560" t="str">
        <f t="shared" si="26"/>
        <v/>
      </c>
      <c r="S119" s="52"/>
      <c r="T119" s="51"/>
      <c r="U119" s="52"/>
      <c r="V119" s="560" t="str">
        <f t="shared" si="27"/>
        <v/>
      </c>
      <c r="W119" s="52"/>
      <c r="X119" s="51"/>
      <c r="Y119" s="52"/>
      <c r="Z119" s="560" t="str">
        <f t="shared" si="28"/>
        <v/>
      </c>
      <c r="AA119" s="52"/>
      <c r="AB119" s="51"/>
      <c r="AC119" s="52"/>
      <c r="AD119" s="560" t="str">
        <f t="shared" si="29"/>
        <v/>
      </c>
      <c r="AE119" s="52"/>
      <c r="AF119" s="51"/>
      <c r="AG119" s="52"/>
      <c r="AH119" s="560" t="str">
        <f t="shared" si="30"/>
        <v/>
      </c>
      <c r="AI119" s="52"/>
      <c r="AJ119" s="51"/>
      <c r="AK119" s="52"/>
      <c r="AL119" s="446" t="str">
        <f t="shared" si="31"/>
        <v/>
      </c>
      <c r="AM119" s="504">
        <f>'STEP 2 EE Data'!AI114</f>
        <v>0</v>
      </c>
      <c r="AN119" s="82">
        <f>'STEP 2 EE Data'!AJ114</f>
        <v>0</v>
      </c>
      <c r="AO119" s="445" t="str">
        <f>'STEP 2 EE Data'!AK114</f>
        <v/>
      </c>
      <c r="AQ119" s="497" t="str">
        <f t="shared" si="32"/>
        <v/>
      </c>
      <c r="AR119" s="497" t="str">
        <f t="shared" si="33"/>
        <v/>
      </c>
      <c r="AS119" s="497" t="str">
        <f t="shared" si="34"/>
        <v/>
      </c>
      <c r="AT119" s="497" t="str">
        <f t="shared" si="35"/>
        <v/>
      </c>
      <c r="AU119" s="497" t="str">
        <f t="shared" si="36"/>
        <v/>
      </c>
      <c r="AV119" s="497" t="str">
        <f t="shared" si="37"/>
        <v/>
      </c>
      <c r="AW119" s="497" t="str">
        <f t="shared" si="38"/>
        <v/>
      </c>
      <c r="AX119" s="497" t="str">
        <f t="shared" si="39"/>
        <v/>
      </c>
      <c r="AY119" s="498" t="str">
        <f t="shared" si="40"/>
        <v/>
      </c>
      <c r="AZ119" s="499" t="str">
        <f>IF($AZ$28="X",IF(AQ119="",0,IF($B119="","",IF(AQ$28="X",IF(E119&gt;0,1,IF(Cover!$E$47="Weekly",IF(D119&gt;=40,1,0.5),IF(D119&gt;=80,1,0.5))),""))),"")</f>
        <v/>
      </c>
      <c r="BA119" s="499" t="str">
        <f>IF($BA$28="X",IF(AR119="",0,IF($B119="","",IF(AR$28="X",IF(I119&gt;0,1,IF(Cover!$E$47="Weekly",IF(H119&gt;=40,1,0.5),IF(H119&gt;=80,1,0.5))),""))),"")</f>
        <v/>
      </c>
      <c r="BB119" s="499" t="str">
        <f>IF($BB$28="X",IF(AS119="",0,IF($B119="","",IF(AS$28="X",IF(M119&gt;0,1,IF(Cover!$E$47="Weekly",IF(L119&gt;=40,1,0.5),IF(L119&gt;=80,1,0.5))),""))),"")</f>
        <v/>
      </c>
      <c r="BC119" s="499" t="str">
        <f>IF($BC$28="X",IF(AT119="",0,IF($B119="","",IF(AT$28="X",IF(Q119&gt;0,1,IF(Cover!$E$47="Weekly",IF(P119&gt;=40,1,0.5),IF(P119&gt;=80,1,0.5))),""))),"")</f>
        <v/>
      </c>
      <c r="BD119" s="499" t="str">
        <f>IF($BD$28="X",IF(AU119="",0,IF($B119="","",IF(AU$28="X",IF(U119&gt;0,1,IF(Cover!$E$47="Weekly",IF(T119&gt;=40,1,0.5),IF(T119&gt;=80,1,0.5))),""))),"")</f>
        <v/>
      </c>
      <c r="BE119" s="499" t="str">
        <f>IF($BE$28="X",IF(AV119="",0,IF($B119="","",IF(AV$28="X",IF(Y119&gt;0,1,IF(Cover!$E$47="Weekly",IF(X119&gt;=40,1,0.5),IF(X119&gt;=80,1,0.5))),""))),"")</f>
        <v/>
      </c>
      <c r="BF119" s="499" t="str">
        <f>IF($BF$28="X",IF(AW119="",0,IF($B119="","",IF(AW$28="X",IF(AC119&gt;0,1,IF(Cover!$E$47="Weekly",IF(AB119&gt;=40,1,0.5),IF(AB119&gt;=80,1,0.5))),""))),"")</f>
        <v/>
      </c>
      <c r="BG119" s="499" t="str">
        <f>IF($BG$28="X",IF(AX119="",0,IF($B119="","",IF(AX$28="X",IF(AG119&gt;0,1,IF(Cover!$E$47="Weekly",IF(AF119&gt;=40,1,0.5),IF(AF119&gt;=80,1,0.5))),""))),"")</f>
        <v/>
      </c>
      <c r="BH119" s="500" t="str">
        <f>IF($BH$28="X",IF(AY119="",0,IF($B119="","",IF(AY$28="X",IF(AK119&gt;0,1,IF(Cover!$E$47="Weekly",IF(AJ119&gt;=40,1,0.5),IF(AJ119&gt;=80,1,0.5))),""))),"")</f>
        <v/>
      </c>
      <c r="BI119" s="470" t="str">
        <f t="shared" si="41"/>
        <v/>
      </c>
      <c r="BJ119" s="469" t="str">
        <f t="shared" si="42"/>
        <v/>
      </c>
      <c r="BL119" s="632">
        <f>IF(BJ119=0,IF('STEP 2 EE Data'!K114="Yes",IF('STEP 2 EE Data'!C114="",1,IF('STEP 2 EE Data'!D114&gt;=40,1,0.5)),0),IF('STEP 2 EE Data'!K114="Yes",IF('STEP 2 EE Data'!C114="",IF(BJ119=0.5,0.5,0),IF('STEP 2 EE Data'!D114&gt;=40,IF(BJ119=0.5,0.5,0),0)),0))</f>
        <v>0</v>
      </c>
    </row>
    <row r="120" spans="1:64" ht="15.6" thickTop="1" thickBot="1" x14ac:dyDescent="0.35">
      <c r="A120" s="84" t="str">
        <f>IF('STEP 2 EE Data'!A115="","",'STEP 2 EE Data'!A115)</f>
        <v/>
      </c>
      <c r="B120" s="83" t="str">
        <f>IF('STEP 2 EE Data'!B115="","",'STEP 2 EE Data'!B115)</f>
        <v/>
      </c>
      <c r="C120" s="52"/>
      <c r="D120" s="51"/>
      <c r="E120" s="52"/>
      <c r="F120" s="371" t="str">
        <f t="shared" si="43"/>
        <v/>
      </c>
      <c r="G120" s="52"/>
      <c r="H120" s="51"/>
      <c r="I120" s="52"/>
      <c r="J120" s="560" t="str">
        <f t="shared" si="44"/>
        <v/>
      </c>
      <c r="K120" s="52"/>
      <c r="L120" s="51"/>
      <c r="M120" s="52"/>
      <c r="N120" s="560" t="str">
        <f t="shared" si="45"/>
        <v/>
      </c>
      <c r="O120" s="52"/>
      <c r="P120" s="51"/>
      <c r="Q120" s="52"/>
      <c r="R120" s="560" t="str">
        <f t="shared" si="26"/>
        <v/>
      </c>
      <c r="S120" s="52"/>
      <c r="T120" s="51"/>
      <c r="U120" s="52"/>
      <c r="V120" s="560" t="str">
        <f t="shared" si="27"/>
        <v/>
      </c>
      <c r="W120" s="52"/>
      <c r="X120" s="51"/>
      <c r="Y120" s="52"/>
      <c r="Z120" s="560" t="str">
        <f t="shared" si="28"/>
        <v/>
      </c>
      <c r="AA120" s="52"/>
      <c r="AB120" s="51"/>
      <c r="AC120" s="52"/>
      <c r="AD120" s="560" t="str">
        <f t="shared" si="29"/>
        <v/>
      </c>
      <c r="AE120" s="52"/>
      <c r="AF120" s="51"/>
      <c r="AG120" s="52"/>
      <c r="AH120" s="560" t="str">
        <f t="shared" si="30"/>
        <v/>
      </c>
      <c r="AI120" s="52"/>
      <c r="AJ120" s="51"/>
      <c r="AK120" s="52"/>
      <c r="AL120" s="446" t="str">
        <f t="shared" si="31"/>
        <v/>
      </c>
      <c r="AM120" s="504">
        <f>'STEP 2 EE Data'!AI115</f>
        <v>0</v>
      </c>
      <c r="AN120" s="82">
        <f>'STEP 2 EE Data'!AJ115</f>
        <v>0</v>
      </c>
      <c r="AO120" s="445" t="str">
        <f>'STEP 2 EE Data'!AK115</f>
        <v/>
      </c>
      <c r="AQ120" s="497" t="str">
        <f t="shared" si="32"/>
        <v/>
      </c>
      <c r="AR120" s="497" t="str">
        <f t="shared" si="33"/>
        <v/>
      </c>
      <c r="AS120" s="497" t="str">
        <f t="shared" si="34"/>
        <v/>
      </c>
      <c r="AT120" s="497" t="str">
        <f t="shared" si="35"/>
        <v/>
      </c>
      <c r="AU120" s="497" t="str">
        <f t="shared" si="36"/>
        <v/>
      </c>
      <c r="AV120" s="497" t="str">
        <f t="shared" si="37"/>
        <v/>
      </c>
      <c r="AW120" s="497" t="str">
        <f t="shared" si="38"/>
        <v/>
      </c>
      <c r="AX120" s="497" t="str">
        <f t="shared" si="39"/>
        <v/>
      </c>
      <c r="AY120" s="498" t="str">
        <f t="shared" si="40"/>
        <v/>
      </c>
      <c r="AZ120" s="499" t="str">
        <f>IF($AZ$28="X",IF(AQ120="",0,IF($B120="","",IF(AQ$28="X",IF(E120&gt;0,1,IF(Cover!$E$47="Weekly",IF(D120&gt;=40,1,0.5),IF(D120&gt;=80,1,0.5))),""))),"")</f>
        <v/>
      </c>
      <c r="BA120" s="499" t="str">
        <f>IF($BA$28="X",IF(AR120="",0,IF($B120="","",IF(AR$28="X",IF(I120&gt;0,1,IF(Cover!$E$47="Weekly",IF(H120&gt;=40,1,0.5),IF(H120&gt;=80,1,0.5))),""))),"")</f>
        <v/>
      </c>
      <c r="BB120" s="499" t="str">
        <f>IF($BB$28="X",IF(AS120="",0,IF($B120="","",IF(AS$28="X",IF(M120&gt;0,1,IF(Cover!$E$47="Weekly",IF(L120&gt;=40,1,0.5),IF(L120&gt;=80,1,0.5))),""))),"")</f>
        <v/>
      </c>
      <c r="BC120" s="499" t="str">
        <f>IF($BC$28="X",IF(AT120="",0,IF($B120="","",IF(AT$28="X",IF(Q120&gt;0,1,IF(Cover!$E$47="Weekly",IF(P120&gt;=40,1,0.5),IF(P120&gt;=80,1,0.5))),""))),"")</f>
        <v/>
      </c>
      <c r="BD120" s="499" t="str">
        <f>IF($BD$28="X",IF(AU120="",0,IF($B120="","",IF(AU$28="X",IF(U120&gt;0,1,IF(Cover!$E$47="Weekly",IF(T120&gt;=40,1,0.5),IF(T120&gt;=80,1,0.5))),""))),"")</f>
        <v/>
      </c>
      <c r="BE120" s="499" t="str">
        <f>IF($BE$28="X",IF(AV120="",0,IF($B120="","",IF(AV$28="X",IF(Y120&gt;0,1,IF(Cover!$E$47="Weekly",IF(X120&gt;=40,1,0.5),IF(X120&gt;=80,1,0.5))),""))),"")</f>
        <v/>
      </c>
      <c r="BF120" s="499" t="str">
        <f>IF($BF$28="X",IF(AW120="",0,IF($B120="","",IF(AW$28="X",IF(AC120&gt;0,1,IF(Cover!$E$47="Weekly",IF(AB120&gt;=40,1,0.5),IF(AB120&gt;=80,1,0.5))),""))),"")</f>
        <v/>
      </c>
      <c r="BG120" s="499" t="str">
        <f>IF($BG$28="X",IF(AX120="",0,IF($B120="","",IF(AX$28="X",IF(AG120&gt;0,1,IF(Cover!$E$47="Weekly",IF(AF120&gt;=40,1,0.5),IF(AF120&gt;=80,1,0.5))),""))),"")</f>
        <v/>
      </c>
      <c r="BH120" s="500" t="str">
        <f>IF($BH$28="X",IF(AY120="",0,IF($B120="","",IF(AY$28="X",IF(AK120&gt;0,1,IF(Cover!$E$47="Weekly",IF(AJ120&gt;=40,1,0.5),IF(AJ120&gt;=80,1,0.5))),""))),"")</f>
        <v/>
      </c>
      <c r="BI120" s="470" t="str">
        <f t="shared" si="41"/>
        <v/>
      </c>
      <c r="BJ120" s="469" t="str">
        <f t="shared" si="42"/>
        <v/>
      </c>
      <c r="BL120" s="632">
        <f>IF(BJ120=0,IF('STEP 2 EE Data'!K115="Yes",IF('STEP 2 EE Data'!C115="",1,IF('STEP 2 EE Data'!D115&gt;=40,1,0.5)),0),IF('STEP 2 EE Data'!K115="Yes",IF('STEP 2 EE Data'!C115="",IF(BJ120=0.5,0.5,0),IF('STEP 2 EE Data'!D115&gt;=40,IF(BJ120=0.5,0.5,0),0)),0))</f>
        <v>0</v>
      </c>
    </row>
    <row r="121" spans="1:64" ht="15.6" thickTop="1" thickBot="1" x14ac:dyDescent="0.35">
      <c r="A121" s="84" t="str">
        <f>IF('STEP 2 EE Data'!A116="","",'STEP 2 EE Data'!A116)</f>
        <v/>
      </c>
      <c r="B121" s="83" t="str">
        <f>IF('STEP 2 EE Data'!B116="","",'STEP 2 EE Data'!B116)</f>
        <v/>
      </c>
      <c r="C121" s="52"/>
      <c r="D121" s="51"/>
      <c r="E121" s="52"/>
      <c r="F121" s="371" t="str">
        <f t="shared" si="43"/>
        <v/>
      </c>
      <c r="G121" s="52"/>
      <c r="H121" s="51"/>
      <c r="I121" s="52"/>
      <c r="J121" s="560" t="str">
        <f t="shared" si="44"/>
        <v/>
      </c>
      <c r="K121" s="52"/>
      <c r="L121" s="51"/>
      <c r="M121" s="52"/>
      <c r="N121" s="560" t="str">
        <f t="shared" si="45"/>
        <v/>
      </c>
      <c r="O121" s="52"/>
      <c r="P121" s="51"/>
      <c r="Q121" s="52"/>
      <c r="R121" s="560" t="str">
        <f t="shared" si="26"/>
        <v/>
      </c>
      <c r="S121" s="52"/>
      <c r="T121" s="51"/>
      <c r="U121" s="52"/>
      <c r="V121" s="560" t="str">
        <f t="shared" si="27"/>
        <v/>
      </c>
      <c r="W121" s="52"/>
      <c r="X121" s="51"/>
      <c r="Y121" s="52"/>
      <c r="Z121" s="560" t="str">
        <f t="shared" si="28"/>
        <v/>
      </c>
      <c r="AA121" s="52"/>
      <c r="AB121" s="51"/>
      <c r="AC121" s="52"/>
      <c r="AD121" s="560" t="str">
        <f t="shared" si="29"/>
        <v/>
      </c>
      <c r="AE121" s="52"/>
      <c r="AF121" s="51"/>
      <c r="AG121" s="52"/>
      <c r="AH121" s="560" t="str">
        <f t="shared" si="30"/>
        <v/>
      </c>
      <c r="AI121" s="52"/>
      <c r="AJ121" s="51"/>
      <c r="AK121" s="52"/>
      <c r="AL121" s="446" t="str">
        <f t="shared" si="31"/>
        <v/>
      </c>
      <c r="AM121" s="504">
        <f>'STEP 2 EE Data'!AI116</f>
        <v>0</v>
      </c>
      <c r="AN121" s="82">
        <f>'STEP 2 EE Data'!AJ116</f>
        <v>0</v>
      </c>
      <c r="AO121" s="445" t="str">
        <f>'STEP 2 EE Data'!AK116</f>
        <v/>
      </c>
      <c r="AQ121" s="497" t="str">
        <f t="shared" si="32"/>
        <v/>
      </c>
      <c r="AR121" s="497" t="str">
        <f t="shared" si="33"/>
        <v/>
      </c>
      <c r="AS121" s="497" t="str">
        <f t="shared" si="34"/>
        <v/>
      </c>
      <c r="AT121" s="497" t="str">
        <f t="shared" si="35"/>
        <v/>
      </c>
      <c r="AU121" s="497" t="str">
        <f t="shared" si="36"/>
        <v/>
      </c>
      <c r="AV121" s="497" t="str">
        <f t="shared" si="37"/>
        <v/>
      </c>
      <c r="AW121" s="497" t="str">
        <f t="shared" si="38"/>
        <v/>
      </c>
      <c r="AX121" s="497" t="str">
        <f t="shared" si="39"/>
        <v/>
      </c>
      <c r="AY121" s="498" t="str">
        <f t="shared" si="40"/>
        <v/>
      </c>
      <c r="AZ121" s="499" t="str">
        <f>IF($AZ$28="X",IF(AQ121="",0,IF($B121="","",IF(AQ$28="X",IF(E121&gt;0,1,IF(Cover!$E$47="Weekly",IF(D121&gt;=40,1,0.5),IF(D121&gt;=80,1,0.5))),""))),"")</f>
        <v/>
      </c>
      <c r="BA121" s="499" t="str">
        <f>IF($BA$28="X",IF(AR121="",0,IF($B121="","",IF(AR$28="X",IF(I121&gt;0,1,IF(Cover!$E$47="Weekly",IF(H121&gt;=40,1,0.5),IF(H121&gt;=80,1,0.5))),""))),"")</f>
        <v/>
      </c>
      <c r="BB121" s="499" t="str">
        <f>IF($BB$28="X",IF(AS121="",0,IF($B121="","",IF(AS$28="X",IF(M121&gt;0,1,IF(Cover!$E$47="Weekly",IF(L121&gt;=40,1,0.5),IF(L121&gt;=80,1,0.5))),""))),"")</f>
        <v/>
      </c>
      <c r="BC121" s="499" t="str">
        <f>IF($BC$28="X",IF(AT121="",0,IF($B121="","",IF(AT$28="X",IF(Q121&gt;0,1,IF(Cover!$E$47="Weekly",IF(P121&gt;=40,1,0.5),IF(P121&gt;=80,1,0.5))),""))),"")</f>
        <v/>
      </c>
      <c r="BD121" s="499" t="str">
        <f>IF($BD$28="X",IF(AU121="",0,IF($B121="","",IF(AU$28="X",IF(U121&gt;0,1,IF(Cover!$E$47="Weekly",IF(T121&gt;=40,1,0.5),IF(T121&gt;=80,1,0.5))),""))),"")</f>
        <v/>
      </c>
      <c r="BE121" s="499" t="str">
        <f>IF($BE$28="X",IF(AV121="",0,IF($B121="","",IF(AV$28="X",IF(Y121&gt;0,1,IF(Cover!$E$47="Weekly",IF(X121&gt;=40,1,0.5),IF(X121&gt;=80,1,0.5))),""))),"")</f>
        <v/>
      </c>
      <c r="BF121" s="499" t="str">
        <f>IF($BF$28="X",IF(AW121="",0,IF($B121="","",IF(AW$28="X",IF(AC121&gt;0,1,IF(Cover!$E$47="Weekly",IF(AB121&gt;=40,1,0.5),IF(AB121&gt;=80,1,0.5))),""))),"")</f>
        <v/>
      </c>
      <c r="BG121" s="499" t="str">
        <f>IF($BG$28="X",IF(AX121="",0,IF($B121="","",IF(AX$28="X",IF(AG121&gt;0,1,IF(Cover!$E$47="Weekly",IF(AF121&gt;=40,1,0.5),IF(AF121&gt;=80,1,0.5))),""))),"")</f>
        <v/>
      </c>
      <c r="BH121" s="500" t="str">
        <f>IF($BH$28="X",IF(AY121="",0,IF($B121="","",IF(AY$28="X",IF(AK121&gt;0,1,IF(Cover!$E$47="Weekly",IF(AJ121&gt;=40,1,0.5),IF(AJ121&gt;=80,1,0.5))),""))),"")</f>
        <v/>
      </c>
      <c r="BI121" s="470" t="str">
        <f t="shared" si="41"/>
        <v/>
      </c>
      <c r="BJ121" s="469" t="str">
        <f t="shared" si="42"/>
        <v/>
      </c>
      <c r="BL121" s="632">
        <f>IF(BJ121=0,IF('STEP 2 EE Data'!K116="Yes",IF('STEP 2 EE Data'!C116="",1,IF('STEP 2 EE Data'!D116&gt;=40,1,0.5)),0),IF('STEP 2 EE Data'!K116="Yes",IF('STEP 2 EE Data'!C116="",IF(BJ121=0.5,0.5,0),IF('STEP 2 EE Data'!D116&gt;=40,IF(BJ121=0.5,0.5,0),0)),0))</f>
        <v>0</v>
      </c>
    </row>
    <row r="122" spans="1:64" ht="15.6" thickTop="1" thickBot="1" x14ac:dyDescent="0.35">
      <c r="A122" s="84" t="str">
        <f>IF('STEP 2 EE Data'!A117="","",'STEP 2 EE Data'!A117)</f>
        <v/>
      </c>
      <c r="B122" s="83" t="str">
        <f>IF('STEP 2 EE Data'!B117="","",'STEP 2 EE Data'!B117)</f>
        <v/>
      </c>
      <c r="C122" s="52"/>
      <c r="D122" s="51"/>
      <c r="E122" s="52"/>
      <c r="F122" s="371" t="str">
        <f t="shared" si="43"/>
        <v/>
      </c>
      <c r="G122" s="52"/>
      <c r="H122" s="51"/>
      <c r="I122" s="52"/>
      <c r="J122" s="560" t="str">
        <f t="shared" si="44"/>
        <v/>
      </c>
      <c r="K122" s="52"/>
      <c r="L122" s="51"/>
      <c r="M122" s="52"/>
      <c r="N122" s="560" t="str">
        <f t="shared" si="45"/>
        <v/>
      </c>
      <c r="O122" s="52"/>
      <c r="P122" s="51"/>
      <c r="Q122" s="52"/>
      <c r="R122" s="560" t="str">
        <f t="shared" si="26"/>
        <v/>
      </c>
      <c r="S122" s="52"/>
      <c r="T122" s="51"/>
      <c r="U122" s="52"/>
      <c r="V122" s="560" t="str">
        <f t="shared" si="27"/>
        <v/>
      </c>
      <c r="W122" s="52"/>
      <c r="X122" s="51"/>
      <c r="Y122" s="52"/>
      <c r="Z122" s="560" t="str">
        <f t="shared" si="28"/>
        <v/>
      </c>
      <c r="AA122" s="52"/>
      <c r="AB122" s="51"/>
      <c r="AC122" s="52"/>
      <c r="AD122" s="560" t="str">
        <f t="shared" si="29"/>
        <v/>
      </c>
      <c r="AE122" s="52"/>
      <c r="AF122" s="51"/>
      <c r="AG122" s="52"/>
      <c r="AH122" s="560" t="str">
        <f t="shared" si="30"/>
        <v/>
      </c>
      <c r="AI122" s="52"/>
      <c r="AJ122" s="51"/>
      <c r="AK122" s="52"/>
      <c r="AL122" s="446" t="str">
        <f t="shared" si="31"/>
        <v/>
      </c>
      <c r="AM122" s="504">
        <f>'STEP 2 EE Data'!AI117</f>
        <v>0</v>
      </c>
      <c r="AN122" s="82">
        <f>'STEP 2 EE Data'!AJ117</f>
        <v>0</v>
      </c>
      <c r="AO122" s="445" t="str">
        <f>'STEP 2 EE Data'!AK117</f>
        <v/>
      </c>
      <c r="AQ122" s="497" t="str">
        <f t="shared" si="32"/>
        <v/>
      </c>
      <c r="AR122" s="497" t="str">
        <f t="shared" si="33"/>
        <v/>
      </c>
      <c r="AS122" s="497" t="str">
        <f t="shared" si="34"/>
        <v/>
      </c>
      <c r="AT122" s="497" t="str">
        <f t="shared" si="35"/>
        <v/>
      </c>
      <c r="AU122" s="497" t="str">
        <f t="shared" si="36"/>
        <v/>
      </c>
      <c r="AV122" s="497" t="str">
        <f t="shared" si="37"/>
        <v/>
      </c>
      <c r="AW122" s="497" t="str">
        <f t="shared" si="38"/>
        <v/>
      </c>
      <c r="AX122" s="497" t="str">
        <f t="shared" si="39"/>
        <v/>
      </c>
      <c r="AY122" s="498" t="str">
        <f t="shared" si="40"/>
        <v/>
      </c>
      <c r="AZ122" s="499" t="str">
        <f>IF($AZ$28="X",IF(AQ122="",0,IF($B122="","",IF(AQ$28="X",IF(E122&gt;0,1,IF(Cover!$E$47="Weekly",IF(D122&gt;=40,1,0.5),IF(D122&gt;=80,1,0.5))),""))),"")</f>
        <v/>
      </c>
      <c r="BA122" s="499" t="str">
        <f>IF($BA$28="X",IF(AR122="",0,IF($B122="","",IF(AR$28="X",IF(I122&gt;0,1,IF(Cover!$E$47="Weekly",IF(H122&gt;=40,1,0.5),IF(H122&gt;=80,1,0.5))),""))),"")</f>
        <v/>
      </c>
      <c r="BB122" s="499" t="str">
        <f>IF($BB$28="X",IF(AS122="",0,IF($B122="","",IF(AS$28="X",IF(M122&gt;0,1,IF(Cover!$E$47="Weekly",IF(L122&gt;=40,1,0.5),IF(L122&gt;=80,1,0.5))),""))),"")</f>
        <v/>
      </c>
      <c r="BC122" s="499" t="str">
        <f>IF($BC$28="X",IF(AT122="",0,IF($B122="","",IF(AT$28="X",IF(Q122&gt;0,1,IF(Cover!$E$47="Weekly",IF(P122&gt;=40,1,0.5),IF(P122&gt;=80,1,0.5))),""))),"")</f>
        <v/>
      </c>
      <c r="BD122" s="499" t="str">
        <f>IF($BD$28="X",IF(AU122="",0,IF($B122="","",IF(AU$28="X",IF(U122&gt;0,1,IF(Cover!$E$47="Weekly",IF(T122&gt;=40,1,0.5),IF(T122&gt;=80,1,0.5))),""))),"")</f>
        <v/>
      </c>
      <c r="BE122" s="499" t="str">
        <f>IF($BE$28="X",IF(AV122="",0,IF($B122="","",IF(AV$28="X",IF(Y122&gt;0,1,IF(Cover!$E$47="Weekly",IF(X122&gt;=40,1,0.5),IF(X122&gt;=80,1,0.5))),""))),"")</f>
        <v/>
      </c>
      <c r="BF122" s="499" t="str">
        <f>IF($BF$28="X",IF(AW122="",0,IF($B122="","",IF(AW$28="X",IF(AC122&gt;0,1,IF(Cover!$E$47="Weekly",IF(AB122&gt;=40,1,0.5),IF(AB122&gt;=80,1,0.5))),""))),"")</f>
        <v/>
      </c>
      <c r="BG122" s="499" t="str">
        <f>IF($BG$28="X",IF(AX122="",0,IF($B122="","",IF(AX$28="X",IF(AG122&gt;0,1,IF(Cover!$E$47="Weekly",IF(AF122&gt;=40,1,0.5),IF(AF122&gt;=80,1,0.5))),""))),"")</f>
        <v/>
      </c>
      <c r="BH122" s="500" t="str">
        <f>IF($BH$28="X",IF(AY122="",0,IF($B122="","",IF(AY$28="X",IF(AK122&gt;0,1,IF(Cover!$E$47="Weekly",IF(AJ122&gt;=40,1,0.5),IF(AJ122&gt;=80,1,0.5))),""))),"")</f>
        <v/>
      </c>
      <c r="BI122" s="470" t="str">
        <f t="shared" si="41"/>
        <v/>
      </c>
      <c r="BJ122" s="469" t="str">
        <f t="shared" si="42"/>
        <v/>
      </c>
      <c r="BL122" s="632">
        <f>IF(BJ122=0,IF('STEP 2 EE Data'!K117="Yes",IF('STEP 2 EE Data'!C117="",1,IF('STEP 2 EE Data'!D117&gt;=40,1,0.5)),0),IF('STEP 2 EE Data'!K117="Yes",IF('STEP 2 EE Data'!C117="",IF(BJ122=0.5,0.5,0),IF('STEP 2 EE Data'!D117&gt;=40,IF(BJ122=0.5,0.5,0),0)),0))</f>
        <v>0</v>
      </c>
    </row>
    <row r="123" spans="1:64" ht="15.6" thickTop="1" thickBot="1" x14ac:dyDescent="0.35">
      <c r="A123" s="84" t="str">
        <f>IF('STEP 2 EE Data'!A118="","",'STEP 2 EE Data'!A118)</f>
        <v/>
      </c>
      <c r="B123" s="83" t="str">
        <f>IF('STEP 2 EE Data'!B118="","",'STEP 2 EE Data'!B118)</f>
        <v/>
      </c>
      <c r="C123" s="52"/>
      <c r="D123" s="51"/>
      <c r="E123" s="52"/>
      <c r="F123" s="371" t="str">
        <f t="shared" si="43"/>
        <v/>
      </c>
      <c r="G123" s="52"/>
      <c r="H123" s="51"/>
      <c r="I123" s="52"/>
      <c r="J123" s="560" t="str">
        <f t="shared" si="44"/>
        <v/>
      </c>
      <c r="K123" s="52"/>
      <c r="L123" s="51"/>
      <c r="M123" s="52"/>
      <c r="N123" s="560" t="str">
        <f t="shared" si="45"/>
        <v/>
      </c>
      <c r="O123" s="52"/>
      <c r="P123" s="51"/>
      <c r="Q123" s="52"/>
      <c r="R123" s="560" t="str">
        <f t="shared" si="26"/>
        <v/>
      </c>
      <c r="S123" s="52"/>
      <c r="T123" s="51"/>
      <c r="U123" s="52"/>
      <c r="V123" s="560" t="str">
        <f t="shared" si="27"/>
        <v/>
      </c>
      <c r="W123" s="52"/>
      <c r="X123" s="51"/>
      <c r="Y123" s="52"/>
      <c r="Z123" s="560" t="str">
        <f t="shared" si="28"/>
        <v/>
      </c>
      <c r="AA123" s="52"/>
      <c r="AB123" s="51"/>
      <c r="AC123" s="52"/>
      <c r="AD123" s="560" t="str">
        <f t="shared" si="29"/>
        <v/>
      </c>
      <c r="AE123" s="52"/>
      <c r="AF123" s="51"/>
      <c r="AG123" s="52"/>
      <c r="AH123" s="560" t="str">
        <f t="shared" si="30"/>
        <v/>
      </c>
      <c r="AI123" s="52"/>
      <c r="AJ123" s="51"/>
      <c r="AK123" s="52"/>
      <c r="AL123" s="446" t="str">
        <f t="shared" si="31"/>
        <v/>
      </c>
      <c r="AM123" s="504">
        <f>'STEP 2 EE Data'!AI118</f>
        <v>0</v>
      </c>
      <c r="AN123" s="82">
        <f>'STEP 2 EE Data'!AJ118</f>
        <v>0</v>
      </c>
      <c r="AO123" s="445" t="str">
        <f>'STEP 2 EE Data'!AK118</f>
        <v/>
      </c>
      <c r="AQ123" s="497" t="str">
        <f t="shared" si="32"/>
        <v/>
      </c>
      <c r="AR123" s="497" t="str">
        <f t="shared" si="33"/>
        <v/>
      </c>
      <c r="AS123" s="497" t="str">
        <f t="shared" si="34"/>
        <v/>
      </c>
      <c r="AT123" s="497" t="str">
        <f t="shared" si="35"/>
        <v/>
      </c>
      <c r="AU123" s="497" t="str">
        <f t="shared" si="36"/>
        <v/>
      </c>
      <c r="AV123" s="497" t="str">
        <f t="shared" si="37"/>
        <v/>
      </c>
      <c r="AW123" s="497" t="str">
        <f t="shared" si="38"/>
        <v/>
      </c>
      <c r="AX123" s="497" t="str">
        <f t="shared" si="39"/>
        <v/>
      </c>
      <c r="AY123" s="498" t="str">
        <f t="shared" si="40"/>
        <v/>
      </c>
      <c r="AZ123" s="499" t="str">
        <f>IF($AZ$28="X",IF(AQ123="",0,IF($B123="","",IF(AQ$28="X",IF(E123&gt;0,1,IF(Cover!$E$47="Weekly",IF(D123&gt;=40,1,0.5),IF(D123&gt;=80,1,0.5))),""))),"")</f>
        <v/>
      </c>
      <c r="BA123" s="499" t="str">
        <f>IF($BA$28="X",IF(AR123="",0,IF($B123="","",IF(AR$28="X",IF(I123&gt;0,1,IF(Cover!$E$47="Weekly",IF(H123&gt;=40,1,0.5),IF(H123&gt;=80,1,0.5))),""))),"")</f>
        <v/>
      </c>
      <c r="BB123" s="499" t="str">
        <f>IF($BB$28="X",IF(AS123="",0,IF($B123="","",IF(AS$28="X",IF(M123&gt;0,1,IF(Cover!$E$47="Weekly",IF(L123&gt;=40,1,0.5),IF(L123&gt;=80,1,0.5))),""))),"")</f>
        <v/>
      </c>
      <c r="BC123" s="499" t="str">
        <f>IF($BC$28="X",IF(AT123="",0,IF($B123="","",IF(AT$28="X",IF(Q123&gt;0,1,IF(Cover!$E$47="Weekly",IF(P123&gt;=40,1,0.5),IF(P123&gt;=80,1,0.5))),""))),"")</f>
        <v/>
      </c>
      <c r="BD123" s="499" t="str">
        <f>IF($BD$28="X",IF(AU123="",0,IF($B123="","",IF(AU$28="X",IF(U123&gt;0,1,IF(Cover!$E$47="Weekly",IF(T123&gt;=40,1,0.5),IF(T123&gt;=80,1,0.5))),""))),"")</f>
        <v/>
      </c>
      <c r="BE123" s="499" t="str">
        <f>IF($BE$28="X",IF(AV123="",0,IF($B123="","",IF(AV$28="X",IF(Y123&gt;0,1,IF(Cover!$E$47="Weekly",IF(X123&gt;=40,1,0.5),IF(X123&gt;=80,1,0.5))),""))),"")</f>
        <v/>
      </c>
      <c r="BF123" s="499" t="str">
        <f>IF($BF$28="X",IF(AW123="",0,IF($B123="","",IF(AW$28="X",IF(AC123&gt;0,1,IF(Cover!$E$47="Weekly",IF(AB123&gt;=40,1,0.5),IF(AB123&gt;=80,1,0.5))),""))),"")</f>
        <v/>
      </c>
      <c r="BG123" s="499" t="str">
        <f>IF($BG$28="X",IF(AX123="",0,IF($B123="","",IF(AX$28="X",IF(AG123&gt;0,1,IF(Cover!$E$47="Weekly",IF(AF123&gt;=40,1,0.5),IF(AF123&gt;=80,1,0.5))),""))),"")</f>
        <v/>
      </c>
      <c r="BH123" s="500" t="str">
        <f>IF($BH$28="X",IF(AY123="",0,IF($B123="","",IF(AY$28="X",IF(AK123&gt;0,1,IF(Cover!$E$47="Weekly",IF(AJ123&gt;=40,1,0.5),IF(AJ123&gt;=80,1,0.5))),""))),"")</f>
        <v/>
      </c>
      <c r="BI123" s="470" t="str">
        <f t="shared" si="41"/>
        <v/>
      </c>
      <c r="BJ123" s="469" t="str">
        <f t="shared" si="42"/>
        <v/>
      </c>
      <c r="BL123" s="632">
        <f>IF(BJ123=0,IF('STEP 2 EE Data'!K118="Yes",IF('STEP 2 EE Data'!C118="",1,IF('STEP 2 EE Data'!D118&gt;=40,1,0.5)),0),IF('STEP 2 EE Data'!K118="Yes",IF('STEP 2 EE Data'!C118="",IF(BJ123=0.5,0.5,0),IF('STEP 2 EE Data'!D118&gt;=40,IF(BJ123=0.5,0.5,0),0)),0))</f>
        <v>0</v>
      </c>
    </row>
    <row r="124" spans="1:64" ht="15.6" thickTop="1" thickBot="1" x14ac:dyDescent="0.35">
      <c r="A124" s="84" t="str">
        <f>IF('STEP 2 EE Data'!A119="","",'STEP 2 EE Data'!A119)</f>
        <v/>
      </c>
      <c r="B124" s="83" t="str">
        <f>IF('STEP 2 EE Data'!B119="","",'STEP 2 EE Data'!B119)</f>
        <v/>
      </c>
      <c r="C124" s="52"/>
      <c r="D124" s="51"/>
      <c r="E124" s="52"/>
      <c r="F124" s="371" t="str">
        <f t="shared" si="43"/>
        <v/>
      </c>
      <c r="G124" s="52"/>
      <c r="H124" s="51"/>
      <c r="I124" s="52"/>
      <c r="J124" s="560" t="str">
        <f t="shared" si="44"/>
        <v/>
      </c>
      <c r="K124" s="52"/>
      <c r="L124" s="51"/>
      <c r="M124" s="52"/>
      <c r="N124" s="560" t="str">
        <f t="shared" si="45"/>
        <v/>
      </c>
      <c r="O124" s="52"/>
      <c r="P124" s="51"/>
      <c r="Q124" s="52"/>
      <c r="R124" s="560" t="str">
        <f t="shared" si="26"/>
        <v/>
      </c>
      <c r="S124" s="52"/>
      <c r="T124" s="51"/>
      <c r="U124" s="52"/>
      <c r="V124" s="560" t="str">
        <f t="shared" si="27"/>
        <v/>
      </c>
      <c r="W124" s="52"/>
      <c r="X124" s="51"/>
      <c r="Y124" s="52"/>
      <c r="Z124" s="560" t="str">
        <f t="shared" si="28"/>
        <v/>
      </c>
      <c r="AA124" s="52"/>
      <c r="AB124" s="51"/>
      <c r="AC124" s="52"/>
      <c r="AD124" s="560" t="str">
        <f t="shared" si="29"/>
        <v/>
      </c>
      <c r="AE124" s="52"/>
      <c r="AF124" s="51"/>
      <c r="AG124" s="52"/>
      <c r="AH124" s="560" t="str">
        <f t="shared" si="30"/>
        <v/>
      </c>
      <c r="AI124" s="52"/>
      <c r="AJ124" s="51"/>
      <c r="AK124" s="52"/>
      <c r="AL124" s="446" t="str">
        <f t="shared" si="31"/>
        <v/>
      </c>
      <c r="AM124" s="504">
        <f>'STEP 2 EE Data'!AI119</f>
        <v>0</v>
      </c>
      <c r="AN124" s="82">
        <f>'STEP 2 EE Data'!AJ119</f>
        <v>0</v>
      </c>
      <c r="AO124" s="445" t="str">
        <f>'STEP 2 EE Data'!AK119</f>
        <v/>
      </c>
      <c r="AQ124" s="497" t="str">
        <f t="shared" si="32"/>
        <v/>
      </c>
      <c r="AR124" s="497" t="str">
        <f t="shared" si="33"/>
        <v/>
      </c>
      <c r="AS124" s="497" t="str">
        <f t="shared" si="34"/>
        <v/>
      </c>
      <c r="AT124" s="497" t="str">
        <f t="shared" si="35"/>
        <v/>
      </c>
      <c r="AU124" s="497" t="str">
        <f t="shared" si="36"/>
        <v/>
      </c>
      <c r="AV124" s="497" t="str">
        <f t="shared" si="37"/>
        <v/>
      </c>
      <c r="AW124" s="497" t="str">
        <f t="shared" si="38"/>
        <v/>
      </c>
      <c r="AX124" s="497" t="str">
        <f t="shared" si="39"/>
        <v/>
      </c>
      <c r="AY124" s="498" t="str">
        <f t="shared" si="40"/>
        <v/>
      </c>
      <c r="AZ124" s="499" t="str">
        <f>IF($AZ$28="X",IF(AQ124="",0,IF($B124="","",IF(AQ$28="X",IF(E124&gt;0,1,IF(Cover!$E$47="Weekly",IF(D124&gt;=40,1,0.5),IF(D124&gt;=80,1,0.5))),""))),"")</f>
        <v/>
      </c>
      <c r="BA124" s="499" t="str">
        <f>IF($BA$28="X",IF(AR124="",0,IF($B124="","",IF(AR$28="X",IF(I124&gt;0,1,IF(Cover!$E$47="Weekly",IF(H124&gt;=40,1,0.5),IF(H124&gt;=80,1,0.5))),""))),"")</f>
        <v/>
      </c>
      <c r="BB124" s="499" t="str">
        <f>IF($BB$28="X",IF(AS124="",0,IF($B124="","",IF(AS$28="X",IF(M124&gt;0,1,IF(Cover!$E$47="Weekly",IF(L124&gt;=40,1,0.5),IF(L124&gt;=80,1,0.5))),""))),"")</f>
        <v/>
      </c>
      <c r="BC124" s="499" t="str">
        <f>IF($BC$28="X",IF(AT124="",0,IF($B124="","",IF(AT$28="X",IF(Q124&gt;0,1,IF(Cover!$E$47="Weekly",IF(P124&gt;=40,1,0.5),IF(P124&gt;=80,1,0.5))),""))),"")</f>
        <v/>
      </c>
      <c r="BD124" s="499" t="str">
        <f>IF($BD$28="X",IF(AU124="",0,IF($B124="","",IF(AU$28="X",IF(U124&gt;0,1,IF(Cover!$E$47="Weekly",IF(T124&gt;=40,1,0.5),IF(T124&gt;=80,1,0.5))),""))),"")</f>
        <v/>
      </c>
      <c r="BE124" s="499" t="str">
        <f>IF($BE$28="X",IF(AV124="",0,IF($B124="","",IF(AV$28="X",IF(Y124&gt;0,1,IF(Cover!$E$47="Weekly",IF(X124&gt;=40,1,0.5),IF(X124&gt;=80,1,0.5))),""))),"")</f>
        <v/>
      </c>
      <c r="BF124" s="499" t="str">
        <f>IF($BF$28="X",IF(AW124="",0,IF($B124="","",IF(AW$28="X",IF(AC124&gt;0,1,IF(Cover!$E$47="Weekly",IF(AB124&gt;=40,1,0.5),IF(AB124&gt;=80,1,0.5))),""))),"")</f>
        <v/>
      </c>
      <c r="BG124" s="499" t="str">
        <f>IF($BG$28="X",IF(AX124="",0,IF($B124="","",IF(AX$28="X",IF(AG124&gt;0,1,IF(Cover!$E$47="Weekly",IF(AF124&gt;=40,1,0.5),IF(AF124&gt;=80,1,0.5))),""))),"")</f>
        <v/>
      </c>
      <c r="BH124" s="500" t="str">
        <f>IF($BH$28="X",IF(AY124="",0,IF($B124="","",IF(AY$28="X",IF(AK124&gt;0,1,IF(Cover!$E$47="Weekly",IF(AJ124&gt;=40,1,0.5),IF(AJ124&gt;=80,1,0.5))),""))),"")</f>
        <v/>
      </c>
      <c r="BI124" s="470" t="str">
        <f t="shared" si="41"/>
        <v/>
      </c>
      <c r="BJ124" s="469" t="str">
        <f t="shared" si="42"/>
        <v/>
      </c>
      <c r="BL124" s="632">
        <f>IF(BJ124=0,IF('STEP 2 EE Data'!K119="Yes",IF('STEP 2 EE Data'!C119="",1,IF('STEP 2 EE Data'!D119&gt;=40,1,0.5)),0),IF('STEP 2 EE Data'!K119="Yes",IF('STEP 2 EE Data'!C119="",IF(BJ124=0.5,0.5,0),IF('STEP 2 EE Data'!D119&gt;=40,IF(BJ124=0.5,0.5,0),0)),0))</f>
        <v>0</v>
      </c>
    </row>
    <row r="125" spans="1:64" ht="15.6" thickTop="1" thickBot="1" x14ac:dyDescent="0.35">
      <c r="A125" s="84" t="str">
        <f>IF('STEP 2 EE Data'!A120="","",'STEP 2 EE Data'!A120)</f>
        <v/>
      </c>
      <c r="B125" s="83" t="str">
        <f>IF('STEP 2 EE Data'!B120="","",'STEP 2 EE Data'!B120)</f>
        <v/>
      </c>
      <c r="C125" s="52"/>
      <c r="D125" s="51"/>
      <c r="E125" s="52"/>
      <c r="F125" s="371" t="str">
        <f t="shared" si="43"/>
        <v/>
      </c>
      <c r="G125" s="52"/>
      <c r="H125" s="51"/>
      <c r="I125" s="52"/>
      <c r="J125" s="560" t="str">
        <f t="shared" si="44"/>
        <v/>
      </c>
      <c r="K125" s="52"/>
      <c r="L125" s="51"/>
      <c r="M125" s="52"/>
      <c r="N125" s="560" t="str">
        <f t="shared" si="45"/>
        <v/>
      </c>
      <c r="O125" s="52"/>
      <c r="P125" s="51"/>
      <c r="Q125" s="52"/>
      <c r="R125" s="560" t="str">
        <f t="shared" si="26"/>
        <v/>
      </c>
      <c r="S125" s="52"/>
      <c r="T125" s="51"/>
      <c r="U125" s="52"/>
      <c r="V125" s="560" t="str">
        <f t="shared" si="27"/>
        <v/>
      </c>
      <c r="W125" s="52"/>
      <c r="X125" s="51"/>
      <c r="Y125" s="52"/>
      <c r="Z125" s="560" t="str">
        <f t="shared" si="28"/>
        <v/>
      </c>
      <c r="AA125" s="52"/>
      <c r="AB125" s="51"/>
      <c r="AC125" s="52"/>
      <c r="AD125" s="560" t="str">
        <f t="shared" si="29"/>
        <v/>
      </c>
      <c r="AE125" s="52"/>
      <c r="AF125" s="51"/>
      <c r="AG125" s="52"/>
      <c r="AH125" s="560" t="str">
        <f t="shared" si="30"/>
        <v/>
      </c>
      <c r="AI125" s="52"/>
      <c r="AJ125" s="51"/>
      <c r="AK125" s="52"/>
      <c r="AL125" s="446" t="str">
        <f t="shared" si="31"/>
        <v/>
      </c>
      <c r="AM125" s="504">
        <f>'STEP 2 EE Data'!AI120</f>
        <v>0</v>
      </c>
      <c r="AN125" s="82">
        <f>'STEP 2 EE Data'!AJ120</f>
        <v>0</v>
      </c>
      <c r="AO125" s="445" t="str">
        <f>'STEP 2 EE Data'!AK120</f>
        <v/>
      </c>
      <c r="AQ125" s="497" t="str">
        <f t="shared" si="32"/>
        <v/>
      </c>
      <c r="AR125" s="497" t="str">
        <f t="shared" si="33"/>
        <v/>
      </c>
      <c r="AS125" s="497" t="str">
        <f t="shared" si="34"/>
        <v/>
      </c>
      <c r="AT125" s="497" t="str">
        <f t="shared" si="35"/>
        <v/>
      </c>
      <c r="AU125" s="497" t="str">
        <f t="shared" si="36"/>
        <v/>
      </c>
      <c r="AV125" s="497" t="str">
        <f t="shared" si="37"/>
        <v/>
      </c>
      <c r="AW125" s="497" t="str">
        <f t="shared" si="38"/>
        <v/>
      </c>
      <c r="AX125" s="497" t="str">
        <f t="shared" si="39"/>
        <v/>
      </c>
      <c r="AY125" s="498" t="str">
        <f t="shared" si="40"/>
        <v/>
      </c>
      <c r="AZ125" s="499" t="str">
        <f>IF($AZ$28="X",IF(AQ125="",0,IF($B125="","",IF(AQ$28="X",IF(E125&gt;0,1,IF(Cover!$E$47="Weekly",IF(D125&gt;=40,1,0.5),IF(D125&gt;=80,1,0.5))),""))),"")</f>
        <v/>
      </c>
      <c r="BA125" s="499" t="str">
        <f>IF($BA$28="X",IF(AR125="",0,IF($B125="","",IF(AR$28="X",IF(I125&gt;0,1,IF(Cover!$E$47="Weekly",IF(H125&gt;=40,1,0.5),IF(H125&gt;=80,1,0.5))),""))),"")</f>
        <v/>
      </c>
      <c r="BB125" s="499" t="str">
        <f>IF($BB$28="X",IF(AS125="",0,IF($B125="","",IF(AS$28="X",IF(M125&gt;0,1,IF(Cover!$E$47="Weekly",IF(L125&gt;=40,1,0.5),IF(L125&gt;=80,1,0.5))),""))),"")</f>
        <v/>
      </c>
      <c r="BC125" s="499" t="str">
        <f>IF($BC$28="X",IF(AT125="",0,IF($B125="","",IF(AT$28="X",IF(Q125&gt;0,1,IF(Cover!$E$47="Weekly",IF(P125&gt;=40,1,0.5),IF(P125&gt;=80,1,0.5))),""))),"")</f>
        <v/>
      </c>
      <c r="BD125" s="499" t="str">
        <f>IF($BD$28="X",IF(AU125="",0,IF($B125="","",IF(AU$28="X",IF(U125&gt;0,1,IF(Cover!$E$47="Weekly",IF(T125&gt;=40,1,0.5),IF(T125&gt;=80,1,0.5))),""))),"")</f>
        <v/>
      </c>
      <c r="BE125" s="499" t="str">
        <f>IF($BE$28="X",IF(AV125="",0,IF($B125="","",IF(AV$28="X",IF(Y125&gt;0,1,IF(Cover!$E$47="Weekly",IF(X125&gt;=40,1,0.5),IF(X125&gt;=80,1,0.5))),""))),"")</f>
        <v/>
      </c>
      <c r="BF125" s="499" t="str">
        <f>IF($BF$28="X",IF(AW125="",0,IF($B125="","",IF(AW$28="X",IF(AC125&gt;0,1,IF(Cover!$E$47="Weekly",IF(AB125&gt;=40,1,0.5),IF(AB125&gt;=80,1,0.5))),""))),"")</f>
        <v/>
      </c>
      <c r="BG125" s="499" t="str">
        <f>IF($BG$28="X",IF(AX125="",0,IF($B125="","",IF(AX$28="X",IF(AG125&gt;0,1,IF(Cover!$E$47="Weekly",IF(AF125&gt;=40,1,0.5),IF(AF125&gt;=80,1,0.5))),""))),"")</f>
        <v/>
      </c>
      <c r="BH125" s="500" t="str">
        <f>IF($BH$28="X",IF(AY125="",0,IF($B125="","",IF(AY$28="X",IF(AK125&gt;0,1,IF(Cover!$E$47="Weekly",IF(AJ125&gt;=40,1,0.5),IF(AJ125&gt;=80,1,0.5))),""))),"")</f>
        <v/>
      </c>
      <c r="BI125" s="470" t="str">
        <f t="shared" si="41"/>
        <v/>
      </c>
      <c r="BJ125" s="469" t="str">
        <f t="shared" si="42"/>
        <v/>
      </c>
      <c r="BL125" s="632">
        <f>IF(BJ125=0,IF('STEP 2 EE Data'!K120="Yes",IF('STEP 2 EE Data'!C120="",1,IF('STEP 2 EE Data'!D120&gt;=40,1,0.5)),0),IF('STEP 2 EE Data'!K120="Yes",IF('STEP 2 EE Data'!C120="",IF(BJ125=0.5,0.5,0),IF('STEP 2 EE Data'!D120&gt;=40,IF(BJ125=0.5,0.5,0),0)),0))</f>
        <v>0</v>
      </c>
    </row>
    <row r="126" spans="1:64" ht="15.6" thickTop="1" thickBot="1" x14ac:dyDescent="0.35">
      <c r="A126" s="84" t="str">
        <f>IF('STEP 2 EE Data'!A121="","",'STEP 2 EE Data'!A121)</f>
        <v/>
      </c>
      <c r="B126" s="83" t="str">
        <f>IF('STEP 2 EE Data'!B121="","",'STEP 2 EE Data'!B121)</f>
        <v/>
      </c>
      <c r="C126" s="52"/>
      <c r="D126" s="51"/>
      <c r="E126" s="52"/>
      <c r="F126" s="371" t="str">
        <f t="shared" si="43"/>
        <v/>
      </c>
      <c r="G126" s="52"/>
      <c r="H126" s="51"/>
      <c r="I126" s="52"/>
      <c r="J126" s="560" t="str">
        <f t="shared" si="44"/>
        <v/>
      </c>
      <c r="K126" s="52"/>
      <c r="L126" s="51"/>
      <c r="M126" s="52"/>
      <c r="N126" s="560" t="str">
        <f t="shared" si="45"/>
        <v/>
      </c>
      <c r="O126" s="52"/>
      <c r="P126" s="51"/>
      <c r="Q126" s="52"/>
      <c r="R126" s="560" t="str">
        <f t="shared" si="26"/>
        <v/>
      </c>
      <c r="S126" s="52"/>
      <c r="T126" s="51"/>
      <c r="U126" s="52"/>
      <c r="V126" s="560" t="str">
        <f t="shared" si="27"/>
        <v/>
      </c>
      <c r="W126" s="52"/>
      <c r="X126" s="51"/>
      <c r="Y126" s="52"/>
      <c r="Z126" s="560" t="str">
        <f t="shared" si="28"/>
        <v/>
      </c>
      <c r="AA126" s="52"/>
      <c r="AB126" s="51"/>
      <c r="AC126" s="52"/>
      <c r="AD126" s="560" t="str">
        <f t="shared" si="29"/>
        <v/>
      </c>
      <c r="AE126" s="52"/>
      <c r="AF126" s="51"/>
      <c r="AG126" s="52"/>
      <c r="AH126" s="560" t="str">
        <f t="shared" si="30"/>
        <v/>
      </c>
      <c r="AI126" s="52"/>
      <c r="AJ126" s="51"/>
      <c r="AK126" s="52"/>
      <c r="AL126" s="446" t="str">
        <f t="shared" si="31"/>
        <v/>
      </c>
      <c r="AM126" s="504">
        <f>'STEP 2 EE Data'!AI121</f>
        <v>0</v>
      </c>
      <c r="AN126" s="82">
        <f>'STEP 2 EE Data'!AJ121</f>
        <v>0</v>
      </c>
      <c r="AO126" s="445" t="str">
        <f>'STEP 2 EE Data'!AK121</f>
        <v/>
      </c>
      <c r="AQ126" s="497" t="str">
        <f t="shared" si="32"/>
        <v/>
      </c>
      <c r="AR126" s="497" t="str">
        <f t="shared" si="33"/>
        <v/>
      </c>
      <c r="AS126" s="497" t="str">
        <f t="shared" si="34"/>
        <v/>
      </c>
      <c r="AT126" s="497" t="str">
        <f t="shared" si="35"/>
        <v/>
      </c>
      <c r="AU126" s="497" t="str">
        <f t="shared" si="36"/>
        <v/>
      </c>
      <c r="AV126" s="497" t="str">
        <f t="shared" si="37"/>
        <v/>
      </c>
      <c r="AW126" s="497" t="str">
        <f t="shared" si="38"/>
        <v/>
      </c>
      <c r="AX126" s="497" t="str">
        <f t="shared" si="39"/>
        <v/>
      </c>
      <c r="AY126" s="498" t="str">
        <f t="shared" si="40"/>
        <v/>
      </c>
      <c r="AZ126" s="499" t="str">
        <f>IF($AZ$28="X",IF(AQ126="",0,IF($B126="","",IF(AQ$28="X",IF(E126&gt;0,1,IF(Cover!$E$47="Weekly",IF(D126&gt;=40,1,0.5),IF(D126&gt;=80,1,0.5))),""))),"")</f>
        <v/>
      </c>
      <c r="BA126" s="499" t="str">
        <f>IF($BA$28="X",IF(AR126="",0,IF($B126="","",IF(AR$28="X",IF(I126&gt;0,1,IF(Cover!$E$47="Weekly",IF(H126&gt;=40,1,0.5),IF(H126&gt;=80,1,0.5))),""))),"")</f>
        <v/>
      </c>
      <c r="BB126" s="499" t="str">
        <f>IF($BB$28="X",IF(AS126="",0,IF($B126="","",IF(AS$28="X",IF(M126&gt;0,1,IF(Cover!$E$47="Weekly",IF(L126&gt;=40,1,0.5),IF(L126&gt;=80,1,0.5))),""))),"")</f>
        <v/>
      </c>
      <c r="BC126" s="499" t="str">
        <f>IF($BC$28="X",IF(AT126="",0,IF($B126="","",IF(AT$28="X",IF(Q126&gt;0,1,IF(Cover!$E$47="Weekly",IF(P126&gt;=40,1,0.5),IF(P126&gt;=80,1,0.5))),""))),"")</f>
        <v/>
      </c>
      <c r="BD126" s="499" t="str">
        <f>IF($BD$28="X",IF(AU126="",0,IF($B126="","",IF(AU$28="X",IF(U126&gt;0,1,IF(Cover!$E$47="Weekly",IF(T126&gt;=40,1,0.5),IF(T126&gt;=80,1,0.5))),""))),"")</f>
        <v/>
      </c>
      <c r="BE126" s="499" t="str">
        <f>IF($BE$28="X",IF(AV126="",0,IF($B126="","",IF(AV$28="X",IF(Y126&gt;0,1,IF(Cover!$E$47="Weekly",IF(X126&gt;=40,1,0.5),IF(X126&gt;=80,1,0.5))),""))),"")</f>
        <v/>
      </c>
      <c r="BF126" s="499" t="str">
        <f>IF($BF$28="X",IF(AW126="",0,IF($B126="","",IF(AW$28="X",IF(AC126&gt;0,1,IF(Cover!$E$47="Weekly",IF(AB126&gt;=40,1,0.5),IF(AB126&gt;=80,1,0.5))),""))),"")</f>
        <v/>
      </c>
      <c r="BG126" s="499" t="str">
        <f>IF($BG$28="X",IF(AX126="",0,IF($B126="","",IF(AX$28="X",IF(AG126&gt;0,1,IF(Cover!$E$47="Weekly",IF(AF126&gt;=40,1,0.5),IF(AF126&gt;=80,1,0.5))),""))),"")</f>
        <v/>
      </c>
      <c r="BH126" s="500" t="str">
        <f>IF($BH$28="X",IF(AY126="",0,IF($B126="","",IF(AY$28="X",IF(AK126&gt;0,1,IF(Cover!$E$47="Weekly",IF(AJ126&gt;=40,1,0.5),IF(AJ126&gt;=80,1,0.5))),""))),"")</f>
        <v/>
      </c>
      <c r="BI126" s="470" t="str">
        <f t="shared" si="41"/>
        <v/>
      </c>
      <c r="BJ126" s="469" t="str">
        <f t="shared" si="42"/>
        <v/>
      </c>
      <c r="BL126" s="632">
        <f>IF(BJ126=0,IF('STEP 2 EE Data'!K121="Yes",IF('STEP 2 EE Data'!C121="",1,IF('STEP 2 EE Data'!D121&gt;=40,1,0.5)),0),IF('STEP 2 EE Data'!K121="Yes",IF('STEP 2 EE Data'!C121="",IF(BJ126=0.5,0.5,0),IF('STEP 2 EE Data'!D121&gt;=40,IF(BJ126=0.5,0.5,0),0)),0))</f>
        <v>0</v>
      </c>
    </row>
    <row r="127" spans="1:64" ht="15.6" thickTop="1" thickBot="1" x14ac:dyDescent="0.35">
      <c r="A127" s="84" t="str">
        <f>IF('STEP 2 EE Data'!A122="","",'STEP 2 EE Data'!A122)</f>
        <v/>
      </c>
      <c r="B127" s="83" t="str">
        <f>IF('STEP 2 EE Data'!B122="","",'STEP 2 EE Data'!B122)</f>
        <v/>
      </c>
      <c r="C127" s="52"/>
      <c r="D127" s="51"/>
      <c r="E127" s="52"/>
      <c r="F127" s="371" t="str">
        <f t="shared" si="43"/>
        <v/>
      </c>
      <c r="G127" s="52"/>
      <c r="H127" s="51"/>
      <c r="I127" s="52"/>
      <c r="J127" s="560" t="str">
        <f t="shared" si="44"/>
        <v/>
      </c>
      <c r="K127" s="52"/>
      <c r="L127" s="51"/>
      <c r="M127" s="52"/>
      <c r="N127" s="560" t="str">
        <f t="shared" si="45"/>
        <v/>
      </c>
      <c r="O127" s="52"/>
      <c r="P127" s="51"/>
      <c r="Q127" s="52"/>
      <c r="R127" s="560" t="str">
        <f t="shared" si="26"/>
        <v/>
      </c>
      <c r="S127" s="52"/>
      <c r="T127" s="51"/>
      <c r="U127" s="52"/>
      <c r="V127" s="560" t="str">
        <f t="shared" si="27"/>
        <v/>
      </c>
      <c r="W127" s="52"/>
      <c r="X127" s="51"/>
      <c r="Y127" s="52"/>
      <c r="Z127" s="560" t="str">
        <f t="shared" si="28"/>
        <v/>
      </c>
      <c r="AA127" s="52"/>
      <c r="AB127" s="51"/>
      <c r="AC127" s="52"/>
      <c r="AD127" s="560" t="str">
        <f t="shared" si="29"/>
        <v/>
      </c>
      <c r="AE127" s="52"/>
      <c r="AF127" s="51"/>
      <c r="AG127" s="52"/>
      <c r="AH127" s="560" t="str">
        <f t="shared" si="30"/>
        <v/>
      </c>
      <c r="AI127" s="52"/>
      <c r="AJ127" s="51"/>
      <c r="AK127" s="52"/>
      <c r="AL127" s="446" t="str">
        <f t="shared" si="31"/>
        <v/>
      </c>
      <c r="AM127" s="504">
        <f>'STEP 2 EE Data'!AI122</f>
        <v>0</v>
      </c>
      <c r="AN127" s="82">
        <f>'STEP 2 EE Data'!AJ122</f>
        <v>0</v>
      </c>
      <c r="AO127" s="445" t="str">
        <f>'STEP 2 EE Data'!AK122</f>
        <v/>
      </c>
      <c r="AQ127" s="497" t="str">
        <f t="shared" si="32"/>
        <v/>
      </c>
      <c r="AR127" s="497" t="str">
        <f t="shared" si="33"/>
        <v/>
      </c>
      <c r="AS127" s="497" t="str">
        <f t="shared" si="34"/>
        <v/>
      </c>
      <c r="AT127" s="497" t="str">
        <f t="shared" si="35"/>
        <v/>
      </c>
      <c r="AU127" s="497" t="str">
        <f t="shared" si="36"/>
        <v/>
      </c>
      <c r="AV127" s="497" t="str">
        <f t="shared" si="37"/>
        <v/>
      </c>
      <c r="AW127" s="497" t="str">
        <f t="shared" si="38"/>
        <v/>
      </c>
      <c r="AX127" s="497" t="str">
        <f t="shared" si="39"/>
        <v/>
      </c>
      <c r="AY127" s="498" t="str">
        <f t="shared" si="40"/>
        <v/>
      </c>
      <c r="AZ127" s="499" t="str">
        <f>IF($AZ$28="X",IF(AQ127="",0,IF($B127="","",IF(AQ$28="X",IF(E127&gt;0,1,IF(Cover!$E$47="Weekly",IF(D127&gt;=40,1,0.5),IF(D127&gt;=80,1,0.5))),""))),"")</f>
        <v/>
      </c>
      <c r="BA127" s="499" t="str">
        <f>IF($BA$28="X",IF(AR127="",0,IF($B127="","",IF(AR$28="X",IF(I127&gt;0,1,IF(Cover!$E$47="Weekly",IF(H127&gt;=40,1,0.5),IF(H127&gt;=80,1,0.5))),""))),"")</f>
        <v/>
      </c>
      <c r="BB127" s="499" t="str">
        <f>IF($BB$28="X",IF(AS127="",0,IF($B127="","",IF(AS$28="X",IF(M127&gt;0,1,IF(Cover!$E$47="Weekly",IF(L127&gt;=40,1,0.5),IF(L127&gt;=80,1,0.5))),""))),"")</f>
        <v/>
      </c>
      <c r="BC127" s="499" t="str">
        <f>IF($BC$28="X",IF(AT127="",0,IF($B127="","",IF(AT$28="X",IF(Q127&gt;0,1,IF(Cover!$E$47="Weekly",IF(P127&gt;=40,1,0.5),IF(P127&gt;=80,1,0.5))),""))),"")</f>
        <v/>
      </c>
      <c r="BD127" s="499" t="str">
        <f>IF($BD$28="X",IF(AU127="",0,IF($B127="","",IF(AU$28="X",IF(U127&gt;0,1,IF(Cover!$E$47="Weekly",IF(T127&gt;=40,1,0.5),IF(T127&gt;=80,1,0.5))),""))),"")</f>
        <v/>
      </c>
      <c r="BE127" s="499" t="str">
        <f>IF($BE$28="X",IF(AV127="",0,IF($B127="","",IF(AV$28="X",IF(Y127&gt;0,1,IF(Cover!$E$47="Weekly",IF(X127&gt;=40,1,0.5),IF(X127&gt;=80,1,0.5))),""))),"")</f>
        <v/>
      </c>
      <c r="BF127" s="499" t="str">
        <f>IF($BF$28="X",IF(AW127="",0,IF($B127="","",IF(AW$28="X",IF(AC127&gt;0,1,IF(Cover!$E$47="Weekly",IF(AB127&gt;=40,1,0.5),IF(AB127&gt;=80,1,0.5))),""))),"")</f>
        <v/>
      </c>
      <c r="BG127" s="499" t="str">
        <f>IF($BG$28="X",IF(AX127="",0,IF($B127="","",IF(AX$28="X",IF(AG127&gt;0,1,IF(Cover!$E$47="Weekly",IF(AF127&gt;=40,1,0.5),IF(AF127&gt;=80,1,0.5))),""))),"")</f>
        <v/>
      </c>
      <c r="BH127" s="500" t="str">
        <f>IF($BH$28="X",IF(AY127="",0,IF($B127="","",IF(AY$28="X",IF(AK127&gt;0,1,IF(Cover!$E$47="Weekly",IF(AJ127&gt;=40,1,0.5),IF(AJ127&gt;=80,1,0.5))),""))),"")</f>
        <v/>
      </c>
      <c r="BI127" s="470" t="str">
        <f t="shared" si="41"/>
        <v/>
      </c>
      <c r="BJ127" s="469" t="str">
        <f t="shared" si="42"/>
        <v/>
      </c>
      <c r="BL127" s="632">
        <f>IF(BJ127=0,IF('STEP 2 EE Data'!K122="Yes",IF('STEP 2 EE Data'!C122="",1,IF('STEP 2 EE Data'!D122&gt;=40,1,0.5)),0),IF('STEP 2 EE Data'!K122="Yes",IF('STEP 2 EE Data'!C122="",IF(BJ127=0.5,0.5,0),IF('STEP 2 EE Data'!D122&gt;=40,IF(BJ127=0.5,0.5,0),0)),0))</f>
        <v>0</v>
      </c>
    </row>
    <row r="128" spans="1:64" ht="15.6" thickTop="1" thickBot="1" x14ac:dyDescent="0.35">
      <c r="A128" s="84" t="str">
        <f>IF('STEP 2 EE Data'!A123="","",'STEP 2 EE Data'!A123)</f>
        <v/>
      </c>
      <c r="B128" s="83" t="str">
        <f>IF('STEP 2 EE Data'!B123="","",'STEP 2 EE Data'!B123)</f>
        <v/>
      </c>
      <c r="C128" s="52"/>
      <c r="D128" s="51"/>
      <c r="E128" s="52"/>
      <c r="F128" s="371" t="str">
        <f t="shared" si="43"/>
        <v/>
      </c>
      <c r="G128" s="52"/>
      <c r="H128" s="51"/>
      <c r="I128" s="52"/>
      <c r="J128" s="560" t="str">
        <f t="shared" si="44"/>
        <v/>
      </c>
      <c r="K128" s="52"/>
      <c r="L128" s="51"/>
      <c r="M128" s="52"/>
      <c r="N128" s="560" t="str">
        <f t="shared" si="45"/>
        <v/>
      </c>
      <c r="O128" s="52"/>
      <c r="P128" s="51"/>
      <c r="Q128" s="52"/>
      <c r="R128" s="560" t="str">
        <f t="shared" si="26"/>
        <v/>
      </c>
      <c r="S128" s="52"/>
      <c r="T128" s="51"/>
      <c r="U128" s="52"/>
      <c r="V128" s="560" t="str">
        <f t="shared" si="27"/>
        <v/>
      </c>
      <c r="W128" s="52"/>
      <c r="X128" s="51"/>
      <c r="Y128" s="52"/>
      <c r="Z128" s="560" t="str">
        <f t="shared" si="28"/>
        <v/>
      </c>
      <c r="AA128" s="52"/>
      <c r="AB128" s="51"/>
      <c r="AC128" s="52"/>
      <c r="AD128" s="560" t="str">
        <f t="shared" si="29"/>
        <v/>
      </c>
      <c r="AE128" s="52"/>
      <c r="AF128" s="51"/>
      <c r="AG128" s="52"/>
      <c r="AH128" s="560" t="str">
        <f t="shared" si="30"/>
        <v/>
      </c>
      <c r="AI128" s="52"/>
      <c r="AJ128" s="51"/>
      <c r="AK128" s="52"/>
      <c r="AL128" s="446" t="str">
        <f t="shared" si="31"/>
        <v/>
      </c>
      <c r="AM128" s="504">
        <f>'STEP 2 EE Data'!AI123</f>
        <v>0</v>
      </c>
      <c r="AN128" s="82">
        <f>'STEP 2 EE Data'!AJ123</f>
        <v>0</v>
      </c>
      <c r="AO128" s="445" t="str">
        <f>'STEP 2 EE Data'!AK123</f>
        <v/>
      </c>
      <c r="AQ128" s="497" t="str">
        <f t="shared" si="32"/>
        <v/>
      </c>
      <c r="AR128" s="497" t="str">
        <f t="shared" si="33"/>
        <v/>
      </c>
      <c r="AS128" s="497" t="str">
        <f t="shared" si="34"/>
        <v/>
      </c>
      <c r="AT128" s="497" t="str">
        <f t="shared" si="35"/>
        <v/>
      </c>
      <c r="AU128" s="497" t="str">
        <f t="shared" si="36"/>
        <v/>
      </c>
      <c r="AV128" s="497" t="str">
        <f t="shared" si="37"/>
        <v/>
      </c>
      <c r="AW128" s="497" t="str">
        <f t="shared" si="38"/>
        <v/>
      </c>
      <c r="AX128" s="497" t="str">
        <f t="shared" si="39"/>
        <v/>
      </c>
      <c r="AY128" s="498" t="str">
        <f t="shared" si="40"/>
        <v/>
      </c>
      <c r="AZ128" s="499" t="str">
        <f>IF($AZ$28="X",IF(AQ128="",0,IF($B128="","",IF(AQ$28="X",IF(E128&gt;0,1,IF(Cover!$E$47="Weekly",IF(D128&gt;=40,1,0.5),IF(D128&gt;=80,1,0.5))),""))),"")</f>
        <v/>
      </c>
      <c r="BA128" s="499" t="str">
        <f>IF($BA$28="X",IF(AR128="",0,IF($B128="","",IF(AR$28="X",IF(I128&gt;0,1,IF(Cover!$E$47="Weekly",IF(H128&gt;=40,1,0.5),IF(H128&gt;=80,1,0.5))),""))),"")</f>
        <v/>
      </c>
      <c r="BB128" s="499" t="str">
        <f>IF($BB$28="X",IF(AS128="",0,IF($B128="","",IF(AS$28="X",IF(M128&gt;0,1,IF(Cover!$E$47="Weekly",IF(L128&gt;=40,1,0.5),IF(L128&gt;=80,1,0.5))),""))),"")</f>
        <v/>
      </c>
      <c r="BC128" s="499" t="str">
        <f>IF($BC$28="X",IF(AT128="",0,IF($B128="","",IF(AT$28="X",IF(Q128&gt;0,1,IF(Cover!$E$47="Weekly",IF(P128&gt;=40,1,0.5),IF(P128&gt;=80,1,0.5))),""))),"")</f>
        <v/>
      </c>
      <c r="BD128" s="499" t="str">
        <f>IF($BD$28="X",IF(AU128="",0,IF($B128="","",IF(AU$28="X",IF(U128&gt;0,1,IF(Cover!$E$47="Weekly",IF(T128&gt;=40,1,0.5),IF(T128&gt;=80,1,0.5))),""))),"")</f>
        <v/>
      </c>
      <c r="BE128" s="499" t="str">
        <f>IF($BE$28="X",IF(AV128="",0,IF($B128="","",IF(AV$28="X",IF(Y128&gt;0,1,IF(Cover!$E$47="Weekly",IF(X128&gt;=40,1,0.5),IF(X128&gt;=80,1,0.5))),""))),"")</f>
        <v/>
      </c>
      <c r="BF128" s="499" t="str">
        <f>IF($BF$28="X",IF(AW128="",0,IF($B128="","",IF(AW$28="X",IF(AC128&gt;0,1,IF(Cover!$E$47="Weekly",IF(AB128&gt;=40,1,0.5),IF(AB128&gt;=80,1,0.5))),""))),"")</f>
        <v/>
      </c>
      <c r="BG128" s="499" t="str">
        <f>IF($BG$28="X",IF(AX128="",0,IF($B128="","",IF(AX$28="X",IF(AG128&gt;0,1,IF(Cover!$E$47="Weekly",IF(AF128&gt;=40,1,0.5),IF(AF128&gt;=80,1,0.5))),""))),"")</f>
        <v/>
      </c>
      <c r="BH128" s="500" t="str">
        <f>IF($BH$28="X",IF(AY128="",0,IF($B128="","",IF(AY$28="X",IF(AK128&gt;0,1,IF(Cover!$E$47="Weekly",IF(AJ128&gt;=40,1,0.5),IF(AJ128&gt;=80,1,0.5))),""))),"")</f>
        <v/>
      </c>
      <c r="BI128" s="470" t="str">
        <f t="shared" si="41"/>
        <v/>
      </c>
      <c r="BJ128" s="469" t="str">
        <f t="shared" si="42"/>
        <v/>
      </c>
      <c r="BL128" s="632">
        <f>IF(BJ128=0,IF('STEP 2 EE Data'!K123="Yes",IF('STEP 2 EE Data'!C123="",1,IF('STEP 2 EE Data'!D123&gt;=40,1,0.5)),0),IF('STEP 2 EE Data'!K123="Yes",IF('STEP 2 EE Data'!C123="",IF(BJ128=0.5,0.5,0),IF('STEP 2 EE Data'!D123&gt;=40,IF(BJ128=0.5,0.5,0),0)),0))</f>
        <v>0</v>
      </c>
    </row>
    <row r="129" spans="1:64" ht="15.6" thickTop="1" thickBot="1" x14ac:dyDescent="0.35">
      <c r="A129" s="84" t="str">
        <f>IF('STEP 2 EE Data'!A124="","",'STEP 2 EE Data'!A124)</f>
        <v/>
      </c>
      <c r="B129" s="83" t="str">
        <f>IF('STEP 2 EE Data'!B124="","",'STEP 2 EE Data'!B124)</f>
        <v/>
      </c>
      <c r="C129" s="52"/>
      <c r="D129" s="51"/>
      <c r="E129" s="52"/>
      <c r="F129" s="371" t="str">
        <f t="shared" si="43"/>
        <v/>
      </c>
      <c r="G129" s="52"/>
      <c r="H129" s="51"/>
      <c r="I129" s="52"/>
      <c r="J129" s="560" t="str">
        <f t="shared" si="44"/>
        <v/>
      </c>
      <c r="K129" s="52"/>
      <c r="L129" s="51"/>
      <c r="M129" s="52"/>
      <c r="N129" s="560" t="str">
        <f t="shared" si="45"/>
        <v/>
      </c>
      <c r="O129" s="52"/>
      <c r="P129" s="51"/>
      <c r="Q129" s="52"/>
      <c r="R129" s="560" t="str">
        <f t="shared" si="26"/>
        <v/>
      </c>
      <c r="S129" s="52"/>
      <c r="T129" s="51"/>
      <c r="U129" s="52"/>
      <c r="V129" s="560" t="str">
        <f t="shared" si="27"/>
        <v/>
      </c>
      <c r="W129" s="52"/>
      <c r="X129" s="51"/>
      <c r="Y129" s="52"/>
      <c r="Z129" s="560" t="str">
        <f t="shared" si="28"/>
        <v/>
      </c>
      <c r="AA129" s="52"/>
      <c r="AB129" s="51"/>
      <c r="AC129" s="52"/>
      <c r="AD129" s="560" t="str">
        <f t="shared" si="29"/>
        <v/>
      </c>
      <c r="AE129" s="52"/>
      <c r="AF129" s="51"/>
      <c r="AG129" s="52"/>
      <c r="AH129" s="560" t="str">
        <f t="shared" si="30"/>
        <v/>
      </c>
      <c r="AI129" s="52"/>
      <c r="AJ129" s="51"/>
      <c r="AK129" s="52"/>
      <c r="AL129" s="446" t="str">
        <f t="shared" si="31"/>
        <v/>
      </c>
      <c r="AM129" s="504">
        <f>'STEP 2 EE Data'!AI124</f>
        <v>0</v>
      </c>
      <c r="AN129" s="82">
        <f>'STEP 2 EE Data'!AJ124</f>
        <v>0</v>
      </c>
      <c r="AO129" s="445" t="str">
        <f>'STEP 2 EE Data'!AK124</f>
        <v/>
      </c>
      <c r="AQ129" s="497" t="str">
        <f t="shared" si="32"/>
        <v/>
      </c>
      <c r="AR129" s="497" t="str">
        <f t="shared" si="33"/>
        <v/>
      </c>
      <c r="AS129" s="497" t="str">
        <f t="shared" si="34"/>
        <v/>
      </c>
      <c r="AT129" s="497" t="str">
        <f t="shared" si="35"/>
        <v/>
      </c>
      <c r="AU129" s="497" t="str">
        <f t="shared" si="36"/>
        <v/>
      </c>
      <c r="AV129" s="497" t="str">
        <f t="shared" si="37"/>
        <v/>
      </c>
      <c r="AW129" s="497" t="str">
        <f t="shared" si="38"/>
        <v/>
      </c>
      <c r="AX129" s="497" t="str">
        <f t="shared" si="39"/>
        <v/>
      </c>
      <c r="AY129" s="498" t="str">
        <f t="shared" si="40"/>
        <v/>
      </c>
      <c r="AZ129" s="499" t="str">
        <f>IF($AZ$28="X",IF(AQ129="",0,IF($B129="","",IF(AQ$28="X",IF(E129&gt;0,1,IF(Cover!$E$47="Weekly",IF(D129&gt;=40,1,0.5),IF(D129&gt;=80,1,0.5))),""))),"")</f>
        <v/>
      </c>
      <c r="BA129" s="499" t="str">
        <f>IF($BA$28="X",IF(AR129="",0,IF($B129="","",IF(AR$28="X",IF(I129&gt;0,1,IF(Cover!$E$47="Weekly",IF(H129&gt;=40,1,0.5),IF(H129&gt;=80,1,0.5))),""))),"")</f>
        <v/>
      </c>
      <c r="BB129" s="499" t="str">
        <f>IF($BB$28="X",IF(AS129="",0,IF($B129="","",IF(AS$28="X",IF(M129&gt;0,1,IF(Cover!$E$47="Weekly",IF(L129&gt;=40,1,0.5),IF(L129&gt;=80,1,0.5))),""))),"")</f>
        <v/>
      </c>
      <c r="BC129" s="499" t="str">
        <f>IF($BC$28="X",IF(AT129="",0,IF($B129="","",IF(AT$28="X",IF(Q129&gt;0,1,IF(Cover!$E$47="Weekly",IF(P129&gt;=40,1,0.5),IF(P129&gt;=80,1,0.5))),""))),"")</f>
        <v/>
      </c>
      <c r="BD129" s="499" t="str">
        <f>IF($BD$28="X",IF(AU129="",0,IF($B129="","",IF(AU$28="X",IF(U129&gt;0,1,IF(Cover!$E$47="Weekly",IF(T129&gt;=40,1,0.5),IF(T129&gt;=80,1,0.5))),""))),"")</f>
        <v/>
      </c>
      <c r="BE129" s="499" t="str">
        <f>IF($BE$28="X",IF(AV129="",0,IF($B129="","",IF(AV$28="X",IF(Y129&gt;0,1,IF(Cover!$E$47="Weekly",IF(X129&gt;=40,1,0.5),IF(X129&gt;=80,1,0.5))),""))),"")</f>
        <v/>
      </c>
      <c r="BF129" s="499" t="str">
        <f>IF($BF$28="X",IF(AW129="",0,IF($B129="","",IF(AW$28="X",IF(AC129&gt;0,1,IF(Cover!$E$47="Weekly",IF(AB129&gt;=40,1,0.5),IF(AB129&gt;=80,1,0.5))),""))),"")</f>
        <v/>
      </c>
      <c r="BG129" s="499" t="str">
        <f>IF($BG$28="X",IF(AX129="",0,IF($B129="","",IF(AX$28="X",IF(AG129&gt;0,1,IF(Cover!$E$47="Weekly",IF(AF129&gt;=40,1,0.5),IF(AF129&gt;=80,1,0.5))),""))),"")</f>
        <v/>
      </c>
      <c r="BH129" s="500" t="str">
        <f>IF($BH$28="X",IF(AY129="",0,IF($B129="","",IF(AY$28="X",IF(AK129&gt;0,1,IF(Cover!$E$47="Weekly",IF(AJ129&gt;=40,1,0.5),IF(AJ129&gt;=80,1,0.5))),""))),"")</f>
        <v/>
      </c>
      <c r="BI129" s="470" t="str">
        <f t="shared" si="41"/>
        <v/>
      </c>
      <c r="BJ129" s="469" t="str">
        <f t="shared" si="42"/>
        <v/>
      </c>
      <c r="BL129" s="632">
        <f>IF(BJ129=0,IF('STEP 2 EE Data'!K124="Yes",IF('STEP 2 EE Data'!C124="",1,IF('STEP 2 EE Data'!D124&gt;=40,1,0.5)),0),IF('STEP 2 EE Data'!K124="Yes",IF('STEP 2 EE Data'!C124="",IF(BJ129=0.5,0.5,0),IF('STEP 2 EE Data'!D124&gt;=40,IF(BJ129=0.5,0.5,0),0)),0))</f>
        <v>0</v>
      </c>
    </row>
    <row r="130" spans="1:64" ht="15.6" thickTop="1" thickBot="1" x14ac:dyDescent="0.35">
      <c r="A130" s="84" t="str">
        <f>IF('STEP 2 EE Data'!A125="","",'STEP 2 EE Data'!A125)</f>
        <v/>
      </c>
      <c r="B130" s="83" t="str">
        <f>IF('STEP 2 EE Data'!B125="","",'STEP 2 EE Data'!B125)</f>
        <v/>
      </c>
      <c r="C130" s="52"/>
      <c r="D130" s="51"/>
      <c r="E130" s="52"/>
      <c r="F130" s="371" t="str">
        <f t="shared" si="43"/>
        <v/>
      </c>
      <c r="G130" s="52"/>
      <c r="H130" s="51"/>
      <c r="I130" s="52"/>
      <c r="J130" s="560" t="str">
        <f t="shared" si="44"/>
        <v/>
      </c>
      <c r="K130" s="52"/>
      <c r="L130" s="51"/>
      <c r="M130" s="52"/>
      <c r="N130" s="560" t="str">
        <f t="shared" si="45"/>
        <v/>
      </c>
      <c r="O130" s="52"/>
      <c r="P130" s="51"/>
      <c r="Q130" s="52"/>
      <c r="R130" s="560" t="str">
        <f t="shared" si="26"/>
        <v/>
      </c>
      <c r="S130" s="52"/>
      <c r="T130" s="51"/>
      <c r="U130" s="52"/>
      <c r="V130" s="560" t="str">
        <f t="shared" si="27"/>
        <v/>
      </c>
      <c r="W130" s="52"/>
      <c r="X130" s="51"/>
      <c r="Y130" s="52"/>
      <c r="Z130" s="560" t="str">
        <f t="shared" si="28"/>
        <v/>
      </c>
      <c r="AA130" s="52"/>
      <c r="AB130" s="51"/>
      <c r="AC130" s="52"/>
      <c r="AD130" s="560" t="str">
        <f t="shared" si="29"/>
        <v/>
      </c>
      <c r="AE130" s="52"/>
      <c r="AF130" s="51"/>
      <c r="AG130" s="52"/>
      <c r="AH130" s="560" t="str">
        <f t="shared" si="30"/>
        <v/>
      </c>
      <c r="AI130" s="52"/>
      <c r="AJ130" s="51"/>
      <c r="AK130" s="52"/>
      <c r="AL130" s="446" t="str">
        <f t="shared" si="31"/>
        <v/>
      </c>
      <c r="AM130" s="504">
        <f>'STEP 2 EE Data'!AI125</f>
        <v>0</v>
      </c>
      <c r="AN130" s="82">
        <f>'STEP 2 EE Data'!AJ125</f>
        <v>0</v>
      </c>
      <c r="AO130" s="445" t="str">
        <f>'STEP 2 EE Data'!AK125</f>
        <v/>
      </c>
      <c r="AQ130" s="497" t="str">
        <f t="shared" si="32"/>
        <v/>
      </c>
      <c r="AR130" s="497" t="str">
        <f t="shared" si="33"/>
        <v/>
      </c>
      <c r="AS130" s="497" t="str">
        <f t="shared" si="34"/>
        <v/>
      </c>
      <c r="AT130" s="497" t="str">
        <f t="shared" si="35"/>
        <v/>
      </c>
      <c r="AU130" s="497" t="str">
        <f t="shared" si="36"/>
        <v/>
      </c>
      <c r="AV130" s="497" t="str">
        <f t="shared" si="37"/>
        <v/>
      </c>
      <c r="AW130" s="497" t="str">
        <f t="shared" si="38"/>
        <v/>
      </c>
      <c r="AX130" s="497" t="str">
        <f t="shared" si="39"/>
        <v/>
      </c>
      <c r="AY130" s="498" t="str">
        <f t="shared" si="40"/>
        <v/>
      </c>
      <c r="AZ130" s="499" t="str">
        <f>IF($AZ$28="X",IF(AQ130="",0,IF($B130="","",IF(AQ$28="X",IF(E130&gt;0,1,IF(Cover!$E$47="Weekly",IF(D130&gt;=40,1,0.5),IF(D130&gt;=80,1,0.5))),""))),"")</f>
        <v/>
      </c>
      <c r="BA130" s="499" t="str">
        <f>IF($BA$28="X",IF(AR130="",0,IF($B130="","",IF(AR$28="X",IF(I130&gt;0,1,IF(Cover!$E$47="Weekly",IF(H130&gt;=40,1,0.5),IF(H130&gt;=80,1,0.5))),""))),"")</f>
        <v/>
      </c>
      <c r="BB130" s="499" t="str">
        <f>IF($BB$28="X",IF(AS130="",0,IF($B130="","",IF(AS$28="X",IF(M130&gt;0,1,IF(Cover!$E$47="Weekly",IF(L130&gt;=40,1,0.5),IF(L130&gt;=80,1,0.5))),""))),"")</f>
        <v/>
      </c>
      <c r="BC130" s="499" t="str">
        <f>IF($BC$28="X",IF(AT130="",0,IF($B130="","",IF(AT$28="X",IF(Q130&gt;0,1,IF(Cover!$E$47="Weekly",IF(P130&gt;=40,1,0.5),IF(P130&gt;=80,1,0.5))),""))),"")</f>
        <v/>
      </c>
      <c r="BD130" s="499" t="str">
        <f>IF($BD$28="X",IF(AU130="",0,IF($B130="","",IF(AU$28="X",IF(U130&gt;0,1,IF(Cover!$E$47="Weekly",IF(T130&gt;=40,1,0.5),IF(T130&gt;=80,1,0.5))),""))),"")</f>
        <v/>
      </c>
      <c r="BE130" s="499" t="str">
        <f>IF($BE$28="X",IF(AV130="",0,IF($B130="","",IF(AV$28="X",IF(Y130&gt;0,1,IF(Cover!$E$47="Weekly",IF(X130&gt;=40,1,0.5),IF(X130&gt;=80,1,0.5))),""))),"")</f>
        <v/>
      </c>
      <c r="BF130" s="499" t="str">
        <f>IF($BF$28="X",IF(AW130="",0,IF($B130="","",IF(AW$28="X",IF(AC130&gt;0,1,IF(Cover!$E$47="Weekly",IF(AB130&gt;=40,1,0.5),IF(AB130&gt;=80,1,0.5))),""))),"")</f>
        <v/>
      </c>
      <c r="BG130" s="499" t="str">
        <f>IF($BG$28="X",IF(AX130="",0,IF($B130="","",IF(AX$28="X",IF(AG130&gt;0,1,IF(Cover!$E$47="Weekly",IF(AF130&gt;=40,1,0.5),IF(AF130&gt;=80,1,0.5))),""))),"")</f>
        <v/>
      </c>
      <c r="BH130" s="500" t="str">
        <f>IF($BH$28="X",IF(AY130="",0,IF($B130="","",IF(AY$28="X",IF(AK130&gt;0,1,IF(Cover!$E$47="Weekly",IF(AJ130&gt;=40,1,0.5),IF(AJ130&gt;=80,1,0.5))),""))),"")</f>
        <v/>
      </c>
      <c r="BI130" s="470" t="str">
        <f t="shared" si="41"/>
        <v/>
      </c>
      <c r="BJ130" s="469" t="str">
        <f t="shared" si="42"/>
        <v/>
      </c>
      <c r="BL130" s="632">
        <f>IF(BJ130=0,IF('STEP 2 EE Data'!K125="Yes",IF('STEP 2 EE Data'!C125="",1,IF('STEP 2 EE Data'!D125&gt;=40,1,0.5)),0),IF('STEP 2 EE Data'!K125="Yes",IF('STEP 2 EE Data'!C125="",IF(BJ130=0.5,0.5,0),IF('STEP 2 EE Data'!D125&gt;=40,IF(BJ130=0.5,0.5,0),0)),0))</f>
        <v>0</v>
      </c>
    </row>
    <row r="131" spans="1:64" ht="15.6" thickTop="1" thickBot="1" x14ac:dyDescent="0.35">
      <c r="A131" s="84" t="str">
        <f>IF('STEP 2 EE Data'!A126="","",'STEP 2 EE Data'!A126)</f>
        <v/>
      </c>
      <c r="B131" s="83" t="str">
        <f>IF('STEP 2 EE Data'!B126="","",'STEP 2 EE Data'!B126)</f>
        <v/>
      </c>
      <c r="C131" s="52"/>
      <c r="D131" s="51"/>
      <c r="E131" s="52"/>
      <c r="F131" s="371" t="str">
        <f t="shared" si="43"/>
        <v/>
      </c>
      <c r="G131" s="52"/>
      <c r="H131" s="51"/>
      <c r="I131" s="52"/>
      <c r="J131" s="560" t="str">
        <f t="shared" si="44"/>
        <v/>
      </c>
      <c r="K131" s="52"/>
      <c r="L131" s="51"/>
      <c r="M131" s="52"/>
      <c r="N131" s="560" t="str">
        <f t="shared" si="45"/>
        <v/>
      </c>
      <c r="O131" s="52"/>
      <c r="P131" s="51"/>
      <c r="Q131" s="52"/>
      <c r="R131" s="560" t="str">
        <f t="shared" si="26"/>
        <v/>
      </c>
      <c r="S131" s="52"/>
      <c r="T131" s="51"/>
      <c r="U131" s="52"/>
      <c r="V131" s="560" t="str">
        <f t="shared" si="27"/>
        <v/>
      </c>
      <c r="W131" s="52"/>
      <c r="X131" s="51"/>
      <c r="Y131" s="52"/>
      <c r="Z131" s="560" t="str">
        <f t="shared" si="28"/>
        <v/>
      </c>
      <c r="AA131" s="52"/>
      <c r="AB131" s="51"/>
      <c r="AC131" s="52"/>
      <c r="AD131" s="560" t="str">
        <f t="shared" si="29"/>
        <v/>
      </c>
      <c r="AE131" s="52"/>
      <c r="AF131" s="51"/>
      <c r="AG131" s="52"/>
      <c r="AH131" s="560" t="str">
        <f t="shared" si="30"/>
        <v/>
      </c>
      <c r="AI131" s="52"/>
      <c r="AJ131" s="51"/>
      <c r="AK131" s="52"/>
      <c r="AL131" s="446" t="str">
        <f t="shared" si="31"/>
        <v/>
      </c>
      <c r="AM131" s="504">
        <f>'STEP 2 EE Data'!AI126</f>
        <v>0</v>
      </c>
      <c r="AN131" s="82">
        <f>'STEP 2 EE Data'!AJ126</f>
        <v>0</v>
      </c>
      <c r="AO131" s="445" t="str">
        <f>'STEP 2 EE Data'!AK126</f>
        <v/>
      </c>
      <c r="AQ131" s="497" t="str">
        <f t="shared" si="32"/>
        <v/>
      </c>
      <c r="AR131" s="497" t="str">
        <f t="shared" si="33"/>
        <v/>
      </c>
      <c r="AS131" s="497" t="str">
        <f t="shared" si="34"/>
        <v/>
      </c>
      <c r="AT131" s="497" t="str">
        <f t="shared" si="35"/>
        <v/>
      </c>
      <c r="AU131" s="497" t="str">
        <f t="shared" si="36"/>
        <v/>
      </c>
      <c r="AV131" s="497" t="str">
        <f t="shared" si="37"/>
        <v/>
      </c>
      <c r="AW131" s="497" t="str">
        <f t="shared" si="38"/>
        <v/>
      </c>
      <c r="AX131" s="497" t="str">
        <f t="shared" si="39"/>
        <v/>
      </c>
      <c r="AY131" s="498" t="str">
        <f t="shared" si="40"/>
        <v/>
      </c>
      <c r="AZ131" s="499" t="str">
        <f>IF($AZ$28="X",IF(AQ131="",0,IF($B131="","",IF(AQ$28="X",IF(E131&gt;0,1,IF(Cover!$E$47="Weekly",IF(D131&gt;=40,1,0.5),IF(D131&gt;=80,1,0.5))),""))),"")</f>
        <v/>
      </c>
      <c r="BA131" s="499" t="str">
        <f>IF($BA$28="X",IF(AR131="",0,IF($B131="","",IF(AR$28="X",IF(I131&gt;0,1,IF(Cover!$E$47="Weekly",IF(H131&gt;=40,1,0.5),IF(H131&gt;=80,1,0.5))),""))),"")</f>
        <v/>
      </c>
      <c r="BB131" s="499" t="str">
        <f>IF($BB$28="X",IF(AS131="",0,IF($B131="","",IF(AS$28="X",IF(M131&gt;0,1,IF(Cover!$E$47="Weekly",IF(L131&gt;=40,1,0.5),IF(L131&gt;=80,1,0.5))),""))),"")</f>
        <v/>
      </c>
      <c r="BC131" s="499" t="str">
        <f>IF($BC$28="X",IF(AT131="",0,IF($B131="","",IF(AT$28="X",IF(Q131&gt;0,1,IF(Cover!$E$47="Weekly",IF(P131&gt;=40,1,0.5),IF(P131&gt;=80,1,0.5))),""))),"")</f>
        <v/>
      </c>
      <c r="BD131" s="499" t="str">
        <f>IF($BD$28="X",IF(AU131="",0,IF($B131="","",IF(AU$28="X",IF(U131&gt;0,1,IF(Cover!$E$47="Weekly",IF(T131&gt;=40,1,0.5),IF(T131&gt;=80,1,0.5))),""))),"")</f>
        <v/>
      </c>
      <c r="BE131" s="499" t="str">
        <f>IF($BE$28="X",IF(AV131="",0,IF($B131="","",IF(AV$28="X",IF(Y131&gt;0,1,IF(Cover!$E$47="Weekly",IF(X131&gt;=40,1,0.5),IF(X131&gt;=80,1,0.5))),""))),"")</f>
        <v/>
      </c>
      <c r="BF131" s="499" t="str">
        <f>IF($BF$28="X",IF(AW131="",0,IF($B131="","",IF(AW$28="X",IF(AC131&gt;0,1,IF(Cover!$E$47="Weekly",IF(AB131&gt;=40,1,0.5),IF(AB131&gt;=80,1,0.5))),""))),"")</f>
        <v/>
      </c>
      <c r="BG131" s="499" t="str">
        <f>IF($BG$28="X",IF(AX131="",0,IF($B131="","",IF(AX$28="X",IF(AG131&gt;0,1,IF(Cover!$E$47="Weekly",IF(AF131&gt;=40,1,0.5),IF(AF131&gt;=80,1,0.5))),""))),"")</f>
        <v/>
      </c>
      <c r="BH131" s="500" t="str">
        <f>IF($BH$28="X",IF(AY131="",0,IF($B131="","",IF(AY$28="X",IF(AK131&gt;0,1,IF(Cover!$E$47="Weekly",IF(AJ131&gt;=40,1,0.5),IF(AJ131&gt;=80,1,0.5))),""))),"")</f>
        <v/>
      </c>
      <c r="BI131" s="470" t="str">
        <f t="shared" si="41"/>
        <v/>
      </c>
      <c r="BJ131" s="469" t="str">
        <f t="shared" si="42"/>
        <v/>
      </c>
      <c r="BL131" s="632">
        <f>IF(BJ131=0,IF('STEP 2 EE Data'!K126="Yes",IF('STEP 2 EE Data'!C126="",1,IF('STEP 2 EE Data'!D126&gt;=40,1,0.5)),0),IF('STEP 2 EE Data'!K126="Yes",IF('STEP 2 EE Data'!C126="",IF(BJ131=0.5,0.5,0),IF('STEP 2 EE Data'!D126&gt;=40,IF(BJ131=0.5,0.5,0),0)),0))</f>
        <v>0</v>
      </c>
    </row>
    <row r="132" spans="1:64" ht="15.6" thickTop="1" thickBot="1" x14ac:dyDescent="0.35">
      <c r="A132" s="84" t="str">
        <f>IF('STEP 2 EE Data'!A127="","",'STEP 2 EE Data'!A127)</f>
        <v/>
      </c>
      <c r="B132" s="83" t="str">
        <f>IF('STEP 2 EE Data'!B127="","",'STEP 2 EE Data'!B127)</f>
        <v/>
      </c>
      <c r="C132" s="52"/>
      <c r="D132" s="51"/>
      <c r="E132" s="52"/>
      <c r="F132" s="371" t="str">
        <f t="shared" si="43"/>
        <v/>
      </c>
      <c r="G132" s="52"/>
      <c r="H132" s="51"/>
      <c r="I132" s="52"/>
      <c r="J132" s="560" t="str">
        <f t="shared" si="44"/>
        <v/>
      </c>
      <c r="K132" s="52"/>
      <c r="L132" s="51"/>
      <c r="M132" s="52"/>
      <c r="N132" s="560" t="str">
        <f t="shared" si="45"/>
        <v/>
      </c>
      <c r="O132" s="52"/>
      <c r="P132" s="51"/>
      <c r="Q132" s="52"/>
      <c r="R132" s="560" t="str">
        <f t="shared" si="26"/>
        <v/>
      </c>
      <c r="S132" s="52"/>
      <c r="T132" s="51"/>
      <c r="U132" s="52"/>
      <c r="V132" s="560" t="str">
        <f t="shared" si="27"/>
        <v/>
      </c>
      <c r="W132" s="52"/>
      <c r="X132" s="51"/>
      <c r="Y132" s="52"/>
      <c r="Z132" s="560" t="str">
        <f t="shared" si="28"/>
        <v/>
      </c>
      <c r="AA132" s="52"/>
      <c r="AB132" s="51"/>
      <c r="AC132" s="52"/>
      <c r="AD132" s="560" t="str">
        <f t="shared" si="29"/>
        <v/>
      </c>
      <c r="AE132" s="52"/>
      <c r="AF132" s="51"/>
      <c r="AG132" s="52"/>
      <c r="AH132" s="560" t="str">
        <f t="shared" si="30"/>
        <v/>
      </c>
      <c r="AI132" s="52"/>
      <c r="AJ132" s="51"/>
      <c r="AK132" s="52"/>
      <c r="AL132" s="446" t="str">
        <f t="shared" si="31"/>
        <v/>
      </c>
      <c r="AM132" s="504">
        <f>'STEP 2 EE Data'!AI127</f>
        <v>0</v>
      </c>
      <c r="AN132" s="82">
        <f>'STEP 2 EE Data'!AJ127</f>
        <v>0</v>
      </c>
      <c r="AO132" s="445" t="str">
        <f>'STEP 2 EE Data'!AK127</f>
        <v/>
      </c>
      <c r="AQ132" s="497" t="str">
        <f t="shared" si="32"/>
        <v/>
      </c>
      <c r="AR132" s="497" t="str">
        <f t="shared" si="33"/>
        <v/>
      </c>
      <c r="AS132" s="497" t="str">
        <f t="shared" si="34"/>
        <v/>
      </c>
      <c r="AT132" s="497" t="str">
        <f t="shared" si="35"/>
        <v/>
      </c>
      <c r="AU132" s="497" t="str">
        <f t="shared" si="36"/>
        <v/>
      </c>
      <c r="AV132" s="497" t="str">
        <f t="shared" si="37"/>
        <v/>
      </c>
      <c r="AW132" s="497" t="str">
        <f t="shared" si="38"/>
        <v/>
      </c>
      <c r="AX132" s="497" t="str">
        <f t="shared" si="39"/>
        <v/>
      </c>
      <c r="AY132" s="498" t="str">
        <f t="shared" si="40"/>
        <v/>
      </c>
      <c r="AZ132" s="499" t="str">
        <f>IF($AZ$28="X",IF(AQ132="",0,IF($B132="","",IF(AQ$28="X",IF(E132&gt;0,1,IF(Cover!$E$47="Weekly",IF(D132&gt;=40,1,0.5),IF(D132&gt;=80,1,0.5))),""))),"")</f>
        <v/>
      </c>
      <c r="BA132" s="499" t="str">
        <f>IF($BA$28="X",IF(AR132="",0,IF($B132="","",IF(AR$28="X",IF(I132&gt;0,1,IF(Cover!$E$47="Weekly",IF(H132&gt;=40,1,0.5),IF(H132&gt;=80,1,0.5))),""))),"")</f>
        <v/>
      </c>
      <c r="BB132" s="499" t="str">
        <f>IF($BB$28="X",IF(AS132="",0,IF($B132="","",IF(AS$28="X",IF(M132&gt;0,1,IF(Cover!$E$47="Weekly",IF(L132&gt;=40,1,0.5),IF(L132&gt;=80,1,0.5))),""))),"")</f>
        <v/>
      </c>
      <c r="BC132" s="499" t="str">
        <f>IF($BC$28="X",IF(AT132="",0,IF($B132="","",IF(AT$28="X",IF(Q132&gt;0,1,IF(Cover!$E$47="Weekly",IF(P132&gt;=40,1,0.5),IF(P132&gt;=80,1,0.5))),""))),"")</f>
        <v/>
      </c>
      <c r="BD132" s="499" t="str">
        <f>IF($BD$28="X",IF(AU132="",0,IF($B132="","",IF(AU$28="X",IF(U132&gt;0,1,IF(Cover!$E$47="Weekly",IF(T132&gt;=40,1,0.5),IF(T132&gt;=80,1,0.5))),""))),"")</f>
        <v/>
      </c>
      <c r="BE132" s="499" t="str">
        <f>IF($BE$28="X",IF(AV132="",0,IF($B132="","",IF(AV$28="X",IF(Y132&gt;0,1,IF(Cover!$E$47="Weekly",IF(X132&gt;=40,1,0.5),IF(X132&gt;=80,1,0.5))),""))),"")</f>
        <v/>
      </c>
      <c r="BF132" s="499" t="str">
        <f>IF($BF$28="X",IF(AW132="",0,IF($B132="","",IF(AW$28="X",IF(AC132&gt;0,1,IF(Cover!$E$47="Weekly",IF(AB132&gt;=40,1,0.5),IF(AB132&gt;=80,1,0.5))),""))),"")</f>
        <v/>
      </c>
      <c r="BG132" s="499" t="str">
        <f>IF($BG$28="X",IF(AX132="",0,IF($B132="","",IF(AX$28="X",IF(AG132&gt;0,1,IF(Cover!$E$47="Weekly",IF(AF132&gt;=40,1,0.5),IF(AF132&gt;=80,1,0.5))),""))),"")</f>
        <v/>
      </c>
      <c r="BH132" s="500" t="str">
        <f>IF($BH$28="X",IF(AY132="",0,IF($B132="","",IF(AY$28="X",IF(AK132&gt;0,1,IF(Cover!$E$47="Weekly",IF(AJ132&gt;=40,1,0.5),IF(AJ132&gt;=80,1,0.5))),""))),"")</f>
        <v/>
      </c>
      <c r="BI132" s="470" t="str">
        <f t="shared" si="41"/>
        <v/>
      </c>
      <c r="BJ132" s="469" t="str">
        <f t="shared" si="42"/>
        <v/>
      </c>
      <c r="BL132" s="632">
        <f>IF(BJ132=0,IF('STEP 2 EE Data'!K127="Yes",IF('STEP 2 EE Data'!C127="",1,IF('STEP 2 EE Data'!D127&gt;=40,1,0.5)),0),IF('STEP 2 EE Data'!K127="Yes",IF('STEP 2 EE Data'!C127="",IF(BJ132=0.5,0.5,0),IF('STEP 2 EE Data'!D127&gt;=40,IF(BJ132=0.5,0.5,0),0)),0))</f>
        <v>0</v>
      </c>
    </row>
    <row r="133" spans="1:64" ht="15.6" thickTop="1" thickBot="1" x14ac:dyDescent="0.35">
      <c r="A133" s="84" t="str">
        <f>IF('STEP 2 EE Data'!A128="","",'STEP 2 EE Data'!A128)</f>
        <v/>
      </c>
      <c r="B133" s="83" t="str">
        <f>IF('STEP 2 EE Data'!B128="","",'STEP 2 EE Data'!B128)</f>
        <v/>
      </c>
      <c r="C133" s="52"/>
      <c r="D133" s="51"/>
      <c r="E133" s="52"/>
      <c r="F133" s="371" t="str">
        <f t="shared" si="43"/>
        <v/>
      </c>
      <c r="G133" s="52"/>
      <c r="H133" s="51"/>
      <c r="I133" s="52"/>
      <c r="J133" s="560" t="str">
        <f t="shared" si="44"/>
        <v/>
      </c>
      <c r="K133" s="52"/>
      <c r="L133" s="51"/>
      <c r="M133" s="52"/>
      <c r="N133" s="560" t="str">
        <f t="shared" si="45"/>
        <v/>
      </c>
      <c r="O133" s="52"/>
      <c r="P133" s="51"/>
      <c r="Q133" s="52"/>
      <c r="R133" s="560" t="str">
        <f t="shared" si="26"/>
        <v/>
      </c>
      <c r="S133" s="52"/>
      <c r="T133" s="51"/>
      <c r="U133" s="52"/>
      <c r="V133" s="560" t="str">
        <f t="shared" si="27"/>
        <v/>
      </c>
      <c r="W133" s="52"/>
      <c r="X133" s="51"/>
      <c r="Y133" s="52"/>
      <c r="Z133" s="560" t="str">
        <f t="shared" si="28"/>
        <v/>
      </c>
      <c r="AA133" s="52"/>
      <c r="AB133" s="51"/>
      <c r="AC133" s="52"/>
      <c r="AD133" s="560" t="str">
        <f t="shared" si="29"/>
        <v/>
      </c>
      <c r="AE133" s="52"/>
      <c r="AF133" s="51"/>
      <c r="AG133" s="52"/>
      <c r="AH133" s="560" t="str">
        <f t="shared" si="30"/>
        <v/>
      </c>
      <c r="AI133" s="52"/>
      <c r="AJ133" s="51"/>
      <c r="AK133" s="52"/>
      <c r="AL133" s="446" t="str">
        <f t="shared" si="31"/>
        <v/>
      </c>
      <c r="AM133" s="504">
        <f>'STEP 2 EE Data'!AI128</f>
        <v>0</v>
      </c>
      <c r="AN133" s="82">
        <f>'STEP 2 EE Data'!AJ128</f>
        <v>0</v>
      </c>
      <c r="AO133" s="445" t="str">
        <f>'STEP 2 EE Data'!AK128</f>
        <v/>
      </c>
      <c r="AQ133" s="497" t="str">
        <f t="shared" si="32"/>
        <v/>
      </c>
      <c r="AR133" s="497" t="str">
        <f t="shared" si="33"/>
        <v/>
      </c>
      <c r="AS133" s="497" t="str">
        <f t="shared" si="34"/>
        <v/>
      </c>
      <c r="AT133" s="497" t="str">
        <f t="shared" si="35"/>
        <v/>
      </c>
      <c r="AU133" s="497" t="str">
        <f t="shared" si="36"/>
        <v/>
      </c>
      <c r="AV133" s="497" t="str">
        <f t="shared" si="37"/>
        <v/>
      </c>
      <c r="AW133" s="497" t="str">
        <f t="shared" si="38"/>
        <v/>
      </c>
      <c r="AX133" s="497" t="str">
        <f t="shared" si="39"/>
        <v/>
      </c>
      <c r="AY133" s="498" t="str">
        <f t="shared" si="40"/>
        <v/>
      </c>
      <c r="AZ133" s="499" t="str">
        <f>IF($AZ$28="X",IF(AQ133="",0,IF($B133="","",IF(AQ$28="X",IF(E133&gt;0,1,IF(Cover!$E$47="Weekly",IF(D133&gt;=40,1,0.5),IF(D133&gt;=80,1,0.5))),""))),"")</f>
        <v/>
      </c>
      <c r="BA133" s="499" t="str">
        <f>IF($BA$28="X",IF(AR133="",0,IF($B133="","",IF(AR$28="X",IF(I133&gt;0,1,IF(Cover!$E$47="Weekly",IF(H133&gt;=40,1,0.5),IF(H133&gt;=80,1,0.5))),""))),"")</f>
        <v/>
      </c>
      <c r="BB133" s="499" t="str">
        <f>IF($BB$28="X",IF(AS133="",0,IF($B133="","",IF(AS$28="X",IF(M133&gt;0,1,IF(Cover!$E$47="Weekly",IF(L133&gt;=40,1,0.5),IF(L133&gt;=80,1,0.5))),""))),"")</f>
        <v/>
      </c>
      <c r="BC133" s="499" t="str">
        <f>IF($BC$28="X",IF(AT133="",0,IF($B133="","",IF(AT$28="X",IF(Q133&gt;0,1,IF(Cover!$E$47="Weekly",IF(P133&gt;=40,1,0.5),IF(P133&gt;=80,1,0.5))),""))),"")</f>
        <v/>
      </c>
      <c r="BD133" s="499" t="str">
        <f>IF($BD$28="X",IF(AU133="",0,IF($B133="","",IF(AU$28="X",IF(U133&gt;0,1,IF(Cover!$E$47="Weekly",IF(T133&gt;=40,1,0.5),IF(T133&gt;=80,1,0.5))),""))),"")</f>
        <v/>
      </c>
      <c r="BE133" s="499" t="str">
        <f>IF($BE$28="X",IF(AV133="",0,IF($B133="","",IF(AV$28="X",IF(Y133&gt;0,1,IF(Cover!$E$47="Weekly",IF(X133&gt;=40,1,0.5),IF(X133&gt;=80,1,0.5))),""))),"")</f>
        <v/>
      </c>
      <c r="BF133" s="499" t="str">
        <f>IF($BF$28="X",IF(AW133="",0,IF($B133="","",IF(AW$28="X",IF(AC133&gt;0,1,IF(Cover!$E$47="Weekly",IF(AB133&gt;=40,1,0.5),IF(AB133&gt;=80,1,0.5))),""))),"")</f>
        <v/>
      </c>
      <c r="BG133" s="499" t="str">
        <f>IF($BG$28="X",IF(AX133="",0,IF($B133="","",IF(AX$28="X",IF(AG133&gt;0,1,IF(Cover!$E$47="Weekly",IF(AF133&gt;=40,1,0.5),IF(AF133&gt;=80,1,0.5))),""))),"")</f>
        <v/>
      </c>
      <c r="BH133" s="500" t="str">
        <f>IF($BH$28="X",IF(AY133="",0,IF($B133="","",IF(AY$28="X",IF(AK133&gt;0,1,IF(Cover!$E$47="Weekly",IF(AJ133&gt;=40,1,0.5),IF(AJ133&gt;=80,1,0.5))),""))),"")</f>
        <v/>
      </c>
      <c r="BI133" s="470" t="str">
        <f t="shared" si="41"/>
        <v/>
      </c>
      <c r="BJ133" s="469" t="str">
        <f t="shared" si="42"/>
        <v/>
      </c>
      <c r="BL133" s="632">
        <f>IF(BJ133=0,IF('STEP 2 EE Data'!K128="Yes",IF('STEP 2 EE Data'!C128="",1,IF('STEP 2 EE Data'!D128&gt;=40,1,0.5)),0),IF('STEP 2 EE Data'!K128="Yes",IF('STEP 2 EE Data'!C128="",IF(BJ133=0.5,0.5,0),IF('STEP 2 EE Data'!D128&gt;=40,IF(BJ133=0.5,0.5,0),0)),0))</f>
        <v>0</v>
      </c>
    </row>
    <row r="134" spans="1:64" ht="15.6" thickTop="1" thickBot="1" x14ac:dyDescent="0.35">
      <c r="A134" s="84" t="str">
        <f>IF('STEP 2 EE Data'!A129="","",'STEP 2 EE Data'!A129)</f>
        <v/>
      </c>
      <c r="B134" s="83" t="str">
        <f>IF('STEP 2 EE Data'!B129="","",'STEP 2 EE Data'!B129)</f>
        <v/>
      </c>
      <c r="C134" s="52"/>
      <c r="D134" s="51"/>
      <c r="E134" s="52"/>
      <c r="F134" s="371" t="str">
        <f t="shared" si="43"/>
        <v/>
      </c>
      <c r="G134" s="52"/>
      <c r="H134" s="51"/>
      <c r="I134" s="52"/>
      <c r="J134" s="560" t="str">
        <f t="shared" si="44"/>
        <v/>
      </c>
      <c r="K134" s="52"/>
      <c r="L134" s="51"/>
      <c r="M134" s="52"/>
      <c r="N134" s="560" t="str">
        <f t="shared" si="45"/>
        <v/>
      </c>
      <c r="O134" s="52"/>
      <c r="P134" s="51"/>
      <c r="Q134" s="52"/>
      <c r="R134" s="560" t="str">
        <f t="shared" si="26"/>
        <v/>
      </c>
      <c r="S134" s="52"/>
      <c r="T134" s="51"/>
      <c r="U134" s="52"/>
      <c r="V134" s="560" t="str">
        <f t="shared" si="27"/>
        <v/>
      </c>
      <c r="W134" s="52"/>
      <c r="X134" s="51"/>
      <c r="Y134" s="52"/>
      <c r="Z134" s="560" t="str">
        <f t="shared" si="28"/>
        <v/>
      </c>
      <c r="AA134" s="52"/>
      <c r="AB134" s="51"/>
      <c r="AC134" s="52"/>
      <c r="AD134" s="560" t="str">
        <f t="shared" si="29"/>
        <v/>
      </c>
      <c r="AE134" s="52"/>
      <c r="AF134" s="51"/>
      <c r="AG134" s="52"/>
      <c r="AH134" s="560" t="str">
        <f t="shared" si="30"/>
        <v/>
      </c>
      <c r="AI134" s="52"/>
      <c r="AJ134" s="51"/>
      <c r="AK134" s="52"/>
      <c r="AL134" s="446" t="str">
        <f t="shared" si="31"/>
        <v/>
      </c>
      <c r="AM134" s="504">
        <f>'STEP 2 EE Data'!AI129</f>
        <v>0</v>
      </c>
      <c r="AN134" s="82">
        <f>'STEP 2 EE Data'!AJ129</f>
        <v>0</v>
      </c>
      <c r="AO134" s="445" t="str">
        <f>'STEP 2 EE Data'!AK129</f>
        <v/>
      </c>
      <c r="AQ134" s="497" t="str">
        <f t="shared" si="32"/>
        <v/>
      </c>
      <c r="AR134" s="497" t="str">
        <f t="shared" si="33"/>
        <v/>
      </c>
      <c r="AS134" s="497" t="str">
        <f t="shared" si="34"/>
        <v/>
      </c>
      <c r="AT134" s="497" t="str">
        <f t="shared" si="35"/>
        <v/>
      </c>
      <c r="AU134" s="497" t="str">
        <f t="shared" si="36"/>
        <v/>
      </c>
      <c r="AV134" s="497" t="str">
        <f t="shared" si="37"/>
        <v/>
      </c>
      <c r="AW134" s="497" t="str">
        <f t="shared" si="38"/>
        <v/>
      </c>
      <c r="AX134" s="497" t="str">
        <f t="shared" si="39"/>
        <v/>
      </c>
      <c r="AY134" s="498" t="str">
        <f t="shared" si="40"/>
        <v/>
      </c>
      <c r="AZ134" s="499" t="str">
        <f>IF($AZ$28="X",IF(AQ134="",0,IF($B134="","",IF(AQ$28="X",IF(E134&gt;0,1,IF(Cover!$E$47="Weekly",IF(D134&gt;=40,1,0.5),IF(D134&gt;=80,1,0.5))),""))),"")</f>
        <v/>
      </c>
      <c r="BA134" s="499" t="str">
        <f>IF($BA$28="X",IF(AR134="",0,IF($B134="","",IF(AR$28="X",IF(I134&gt;0,1,IF(Cover!$E$47="Weekly",IF(H134&gt;=40,1,0.5),IF(H134&gt;=80,1,0.5))),""))),"")</f>
        <v/>
      </c>
      <c r="BB134" s="499" t="str">
        <f>IF($BB$28="X",IF(AS134="",0,IF($B134="","",IF(AS$28="X",IF(M134&gt;0,1,IF(Cover!$E$47="Weekly",IF(L134&gt;=40,1,0.5),IF(L134&gt;=80,1,0.5))),""))),"")</f>
        <v/>
      </c>
      <c r="BC134" s="499" t="str">
        <f>IF($BC$28="X",IF(AT134="",0,IF($B134="","",IF(AT$28="X",IF(Q134&gt;0,1,IF(Cover!$E$47="Weekly",IF(P134&gt;=40,1,0.5),IF(P134&gt;=80,1,0.5))),""))),"")</f>
        <v/>
      </c>
      <c r="BD134" s="499" t="str">
        <f>IF($BD$28="X",IF(AU134="",0,IF($B134="","",IF(AU$28="X",IF(U134&gt;0,1,IF(Cover!$E$47="Weekly",IF(T134&gt;=40,1,0.5),IF(T134&gt;=80,1,0.5))),""))),"")</f>
        <v/>
      </c>
      <c r="BE134" s="499" t="str">
        <f>IF($BE$28="X",IF(AV134="",0,IF($B134="","",IF(AV$28="X",IF(Y134&gt;0,1,IF(Cover!$E$47="Weekly",IF(X134&gt;=40,1,0.5),IF(X134&gt;=80,1,0.5))),""))),"")</f>
        <v/>
      </c>
      <c r="BF134" s="499" t="str">
        <f>IF($BF$28="X",IF(AW134="",0,IF($B134="","",IF(AW$28="X",IF(AC134&gt;0,1,IF(Cover!$E$47="Weekly",IF(AB134&gt;=40,1,0.5),IF(AB134&gt;=80,1,0.5))),""))),"")</f>
        <v/>
      </c>
      <c r="BG134" s="499" t="str">
        <f>IF($BG$28="X",IF(AX134="",0,IF($B134="","",IF(AX$28="X",IF(AG134&gt;0,1,IF(Cover!$E$47="Weekly",IF(AF134&gt;=40,1,0.5),IF(AF134&gt;=80,1,0.5))),""))),"")</f>
        <v/>
      </c>
      <c r="BH134" s="500" t="str">
        <f>IF($BH$28="X",IF(AY134="",0,IF($B134="","",IF(AY$28="X",IF(AK134&gt;0,1,IF(Cover!$E$47="Weekly",IF(AJ134&gt;=40,1,0.5),IF(AJ134&gt;=80,1,0.5))),""))),"")</f>
        <v/>
      </c>
      <c r="BI134" s="470" t="str">
        <f t="shared" si="41"/>
        <v/>
      </c>
      <c r="BJ134" s="469" t="str">
        <f t="shared" si="42"/>
        <v/>
      </c>
      <c r="BL134" s="632">
        <f>IF(BJ134=0,IF('STEP 2 EE Data'!K129="Yes",IF('STEP 2 EE Data'!C129="",1,IF('STEP 2 EE Data'!D129&gt;=40,1,0.5)),0),IF('STEP 2 EE Data'!K129="Yes",IF('STEP 2 EE Data'!C129="",IF(BJ134=0.5,0.5,0),IF('STEP 2 EE Data'!D129&gt;=40,IF(BJ134=0.5,0.5,0),0)),0))</f>
        <v>0</v>
      </c>
    </row>
    <row r="135" spans="1:64" ht="15.6" thickTop="1" thickBot="1" x14ac:dyDescent="0.35">
      <c r="A135" s="84" t="str">
        <f>IF('STEP 2 EE Data'!A130="","",'STEP 2 EE Data'!A130)</f>
        <v/>
      </c>
      <c r="B135" s="83" t="str">
        <f>IF('STEP 2 EE Data'!B130="","",'STEP 2 EE Data'!B130)</f>
        <v/>
      </c>
      <c r="C135" s="52"/>
      <c r="D135" s="51"/>
      <c r="E135" s="52"/>
      <c r="F135" s="371" t="str">
        <f t="shared" si="43"/>
        <v/>
      </c>
      <c r="G135" s="52"/>
      <c r="H135" s="51"/>
      <c r="I135" s="52"/>
      <c r="J135" s="560" t="str">
        <f t="shared" si="44"/>
        <v/>
      </c>
      <c r="K135" s="52"/>
      <c r="L135" s="51"/>
      <c r="M135" s="52"/>
      <c r="N135" s="560" t="str">
        <f t="shared" si="45"/>
        <v/>
      </c>
      <c r="O135" s="52"/>
      <c r="P135" s="51"/>
      <c r="Q135" s="52"/>
      <c r="R135" s="560" t="str">
        <f t="shared" si="26"/>
        <v/>
      </c>
      <c r="S135" s="52"/>
      <c r="T135" s="51"/>
      <c r="U135" s="52"/>
      <c r="V135" s="560" t="str">
        <f t="shared" si="27"/>
        <v/>
      </c>
      <c r="W135" s="52"/>
      <c r="X135" s="51"/>
      <c r="Y135" s="52"/>
      <c r="Z135" s="560" t="str">
        <f t="shared" si="28"/>
        <v/>
      </c>
      <c r="AA135" s="52"/>
      <c r="AB135" s="51"/>
      <c r="AC135" s="52"/>
      <c r="AD135" s="560" t="str">
        <f t="shared" si="29"/>
        <v/>
      </c>
      <c r="AE135" s="52"/>
      <c r="AF135" s="51"/>
      <c r="AG135" s="52"/>
      <c r="AH135" s="560" t="str">
        <f t="shared" si="30"/>
        <v/>
      </c>
      <c r="AI135" s="52"/>
      <c r="AJ135" s="51"/>
      <c r="AK135" s="52"/>
      <c r="AL135" s="446" t="str">
        <f t="shared" si="31"/>
        <v/>
      </c>
      <c r="AM135" s="504">
        <f>'STEP 2 EE Data'!AI130</f>
        <v>0</v>
      </c>
      <c r="AN135" s="82">
        <f>'STEP 2 EE Data'!AJ130</f>
        <v>0</v>
      </c>
      <c r="AO135" s="445" t="str">
        <f>'STEP 2 EE Data'!AK130</f>
        <v/>
      </c>
      <c r="AQ135" s="497" t="str">
        <f t="shared" si="32"/>
        <v/>
      </c>
      <c r="AR135" s="497" t="str">
        <f t="shared" si="33"/>
        <v/>
      </c>
      <c r="AS135" s="497" t="str">
        <f t="shared" si="34"/>
        <v/>
      </c>
      <c r="AT135" s="497" t="str">
        <f t="shared" si="35"/>
        <v/>
      </c>
      <c r="AU135" s="497" t="str">
        <f t="shared" si="36"/>
        <v/>
      </c>
      <c r="AV135" s="497" t="str">
        <f t="shared" si="37"/>
        <v/>
      </c>
      <c r="AW135" s="497" t="str">
        <f t="shared" si="38"/>
        <v/>
      </c>
      <c r="AX135" s="497" t="str">
        <f t="shared" si="39"/>
        <v/>
      </c>
      <c r="AY135" s="498" t="str">
        <f t="shared" si="40"/>
        <v/>
      </c>
      <c r="AZ135" s="499" t="str">
        <f>IF($AZ$28="X",IF(AQ135="",0,IF($B135="","",IF(AQ$28="X",IF(E135&gt;0,1,IF(Cover!$E$47="Weekly",IF(D135&gt;=40,1,0.5),IF(D135&gt;=80,1,0.5))),""))),"")</f>
        <v/>
      </c>
      <c r="BA135" s="499" t="str">
        <f>IF($BA$28="X",IF(AR135="",0,IF($B135="","",IF(AR$28="X",IF(I135&gt;0,1,IF(Cover!$E$47="Weekly",IF(H135&gt;=40,1,0.5),IF(H135&gt;=80,1,0.5))),""))),"")</f>
        <v/>
      </c>
      <c r="BB135" s="499" t="str">
        <f>IF($BB$28="X",IF(AS135="",0,IF($B135="","",IF(AS$28="X",IF(M135&gt;0,1,IF(Cover!$E$47="Weekly",IF(L135&gt;=40,1,0.5),IF(L135&gt;=80,1,0.5))),""))),"")</f>
        <v/>
      </c>
      <c r="BC135" s="499" t="str">
        <f>IF($BC$28="X",IF(AT135="",0,IF($B135="","",IF(AT$28="X",IF(Q135&gt;0,1,IF(Cover!$E$47="Weekly",IF(P135&gt;=40,1,0.5),IF(P135&gt;=80,1,0.5))),""))),"")</f>
        <v/>
      </c>
      <c r="BD135" s="499" t="str">
        <f>IF($BD$28="X",IF(AU135="",0,IF($B135="","",IF(AU$28="X",IF(U135&gt;0,1,IF(Cover!$E$47="Weekly",IF(T135&gt;=40,1,0.5),IF(T135&gt;=80,1,0.5))),""))),"")</f>
        <v/>
      </c>
      <c r="BE135" s="499" t="str">
        <f>IF($BE$28="X",IF(AV135="",0,IF($B135="","",IF(AV$28="X",IF(Y135&gt;0,1,IF(Cover!$E$47="Weekly",IF(X135&gt;=40,1,0.5),IF(X135&gt;=80,1,0.5))),""))),"")</f>
        <v/>
      </c>
      <c r="BF135" s="499" t="str">
        <f>IF($BF$28="X",IF(AW135="",0,IF($B135="","",IF(AW$28="X",IF(AC135&gt;0,1,IF(Cover!$E$47="Weekly",IF(AB135&gt;=40,1,0.5),IF(AB135&gt;=80,1,0.5))),""))),"")</f>
        <v/>
      </c>
      <c r="BG135" s="499" t="str">
        <f>IF($BG$28="X",IF(AX135="",0,IF($B135="","",IF(AX$28="X",IF(AG135&gt;0,1,IF(Cover!$E$47="Weekly",IF(AF135&gt;=40,1,0.5),IF(AF135&gt;=80,1,0.5))),""))),"")</f>
        <v/>
      </c>
      <c r="BH135" s="500" t="str">
        <f>IF($BH$28="X",IF(AY135="",0,IF($B135="","",IF(AY$28="X",IF(AK135&gt;0,1,IF(Cover!$E$47="Weekly",IF(AJ135&gt;=40,1,0.5),IF(AJ135&gt;=80,1,0.5))),""))),"")</f>
        <v/>
      </c>
      <c r="BI135" s="470" t="str">
        <f t="shared" si="41"/>
        <v/>
      </c>
      <c r="BJ135" s="469" t="str">
        <f t="shared" si="42"/>
        <v/>
      </c>
      <c r="BL135" s="632">
        <f>IF(BJ135=0,IF('STEP 2 EE Data'!K130="Yes",IF('STEP 2 EE Data'!C130="",1,IF('STEP 2 EE Data'!D130&gt;=40,1,0.5)),0),IF('STEP 2 EE Data'!K130="Yes",IF('STEP 2 EE Data'!C130="",IF(BJ135=0.5,0.5,0),IF('STEP 2 EE Data'!D130&gt;=40,IF(BJ135=0.5,0.5,0),0)),0))</f>
        <v>0</v>
      </c>
    </row>
    <row r="136" spans="1:64" ht="15.6" thickTop="1" thickBot="1" x14ac:dyDescent="0.35">
      <c r="A136" s="84" t="str">
        <f>IF('STEP 2 EE Data'!A131="","",'STEP 2 EE Data'!A131)</f>
        <v/>
      </c>
      <c r="B136" s="83" t="str">
        <f>IF('STEP 2 EE Data'!B131="","",'STEP 2 EE Data'!B131)</f>
        <v/>
      </c>
      <c r="C136" s="52"/>
      <c r="D136" s="51"/>
      <c r="E136" s="52"/>
      <c r="F136" s="371" t="str">
        <f t="shared" si="43"/>
        <v/>
      </c>
      <c r="G136" s="52"/>
      <c r="H136" s="51"/>
      <c r="I136" s="52"/>
      <c r="J136" s="560" t="str">
        <f t="shared" si="44"/>
        <v/>
      </c>
      <c r="K136" s="52"/>
      <c r="L136" s="51"/>
      <c r="M136" s="52"/>
      <c r="N136" s="560" t="str">
        <f t="shared" si="45"/>
        <v/>
      </c>
      <c r="O136" s="52"/>
      <c r="P136" s="51"/>
      <c r="Q136" s="52"/>
      <c r="R136" s="560" t="str">
        <f t="shared" si="26"/>
        <v/>
      </c>
      <c r="S136" s="52"/>
      <c r="T136" s="51"/>
      <c r="U136" s="52"/>
      <c r="V136" s="560" t="str">
        <f t="shared" si="27"/>
        <v/>
      </c>
      <c r="W136" s="52"/>
      <c r="X136" s="51"/>
      <c r="Y136" s="52"/>
      <c r="Z136" s="560" t="str">
        <f t="shared" si="28"/>
        <v/>
      </c>
      <c r="AA136" s="52"/>
      <c r="AB136" s="51"/>
      <c r="AC136" s="52"/>
      <c r="AD136" s="560" t="str">
        <f t="shared" si="29"/>
        <v/>
      </c>
      <c r="AE136" s="52"/>
      <c r="AF136" s="51"/>
      <c r="AG136" s="52"/>
      <c r="AH136" s="560" t="str">
        <f t="shared" si="30"/>
        <v/>
      </c>
      <c r="AI136" s="52"/>
      <c r="AJ136" s="51"/>
      <c r="AK136" s="52"/>
      <c r="AL136" s="446" t="str">
        <f t="shared" si="31"/>
        <v/>
      </c>
      <c r="AM136" s="504">
        <f>'STEP 2 EE Data'!AI131</f>
        <v>0</v>
      </c>
      <c r="AN136" s="82">
        <f>'STEP 2 EE Data'!AJ131</f>
        <v>0</v>
      </c>
      <c r="AO136" s="445" t="str">
        <f>'STEP 2 EE Data'!AK131</f>
        <v/>
      </c>
      <c r="AQ136" s="497" t="str">
        <f t="shared" si="32"/>
        <v/>
      </c>
      <c r="AR136" s="497" t="str">
        <f t="shared" si="33"/>
        <v/>
      </c>
      <c r="AS136" s="497" t="str">
        <f t="shared" si="34"/>
        <v/>
      </c>
      <c r="AT136" s="497" t="str">
        <f t="shared" si="35"/>
        <v/>
      </c>
      <c r="AU136" s="497" t="str">
        <f t="shared" si="36"/>
        <v/>
      </c>
      <c r="AV136" s="497" t="str">
        <f t="shared" si="37"/>
        <v/>
      </c>
      <c r="AW136" s="497" t="str">
        <f t="shared" si="38"/>
        <v/>
      </c>
      <c r="AX136" s="497" t="str">
        <f t="shared" si="39"/>
        <v/>
      </c>
      <c r="AY136" s="498" t="str">
        <f t="shared" si="40"/>
        <v/>
      </c>
      <c r="AZ136" s="499" t="str">
        <f>IF($AZ$28="X",IF(AQ136="",0,IF($B136="","",IF(AQ$28="X",IF(E136&gt;0,1,IF(Cover!$E$47="Weekly",IF(D136&gt;=40,1,0.5),IF(D136&gt;=80,1,0.5))),""))),"")</f>
        <v/>
      </c>
      <c r="BA136" s="499" t="str">
        <f>IF($BA$28="X",IF(AR136="",0,IF($B136="","",IF(AR$28="X",IF(I136&gt;0,1,IF(Cover!$E$47="Weekly",IF(H136&gt;=40,1,0.5),IF(H136&gt;=80,1,0.5))),""))),"")</f>
        <v/>
      </c>
      <c r="BB136" s="499" t="str">
        <f>IF($BB$28="X",IF(AS136="",0,IF($B136="","",IF(AS$28="X",IF(M136&gt;0,1,IF(Cover!$E$47="Weekly",IF(L136&gt;=40,1,0.5),IF(L136&gt;=80,1,0.5))),""))),"")</f>
        <v/>
      </c>
      <c r="BC136" s="499" t="str">
        <f>IF($BC$28="X",IF(AT136="",0,IF($B136="","",IF(AT$28="X",IF(Q136&gt;0,1,IF(Cover!$E$47="Weekly",IF(P136&gt;=40,1,0.5),IF(P136&gt;=80,1,0.5))),""))),"")</f>
        <v/>
      </c>
      <c r="BD136" s="499" t="str">
        <f>IF($BD$28="X",IF(AU136="",0,IF($B136="","",IF(AU$28="X",IF(U136&gt;0,1,IF(Cover!$E$47="Weekly",IF(T136&gt;=40,1,0.5),IF(T136&gt;=80,1,0.5))),""))),"")</f>
        <v/>
      </c>
      <c r="BE136" s="499" t="str">
        <f>IF($BE$28="X",IF(AV136="",0,IF($B136="","",IF(AV$28="X",IF(Y136&gt;0,1,IF(Cover!$E$47="Weekly",IF(X136&gt;=40,1,0.5),IF(X136&gt;=80,1,0.5))),""))),"")</f>
        <v/>
      </c>
      <c r="BF136" s="499" t="str">
        <f>IF($BF$28="X",IF(AW136="",0,IF($B136="","",IF(AW$28="X",IF(AC136&gt;0,1,IF(Cover!$E$47="Weekly",IF(AB136&gt;=40,1,0.5),IF(AB136&gt;=80,1,0.5))),""))),"")</f>
        <v/>
      </c>
      <c r="BG136" s="499" t="str">
        <f>IF($BG$28="X",IF(AX136="",0,IF($B136="","",IF(AX$28="X",IF(AG136&gt;0,1,IF(Cover!$E$47="Weekly",IF(AF136&gt;=40,1,0.5),IF(AF136&gt;=80,1,0.5))),""))),"")</f>
        <v/>
      </c>
      <c r="BH136" s="500" t="str">
        <f>IF($BH$28="X",IF(AY136="",0,IF($B136="","",IF(AY$28="X",IF(AK136&gt;0,1,IF(Cover!$E$47="Weekly",IF(AJ136&gt;=40,1,0.5),IF(AJ136&gt;=80,1,0.5))),""))),"")</f>
        <v/>
      </c>
      <c r="BI136" s="470" t="str">
        <f t="shared" si="41"/>
        <v/>
      </c>
      <c r="BJ136" s="469" t="str">
        <f t="shared" si="42"/>
        <v/>
      </c>
      <c r="BL136" s="632">
        <f>IF(BJ136=0,IF('STEP 2 EE Data'!K131="Yes",IF('STEP 2 EE Data'!C131="",1,IF('STEP 2 EE Data'!D131&gt;=40,1,0.5)),0),IF('STEP 2 EE Data'!K131="Yes",IF('STEP 2 EE Data'!C131="",IF(BJ136=0.5,0.5,0),IF('STEP 2 EE Data'!D131&gt;=40,IF(BJ136=0.5,0.5,0),0)),0))</f>
        <v>0</v>
      </c>
    </row>
    <row r="137" spans="1:64" ht="15.6" thickTop="1" thickBot="1" x14ac:dyDescent="0.35">
      <c r="A137" s="84" t="str">
        <f>IF('STEP 2 EE Data'!A132="","",'STEP 2 EE Data'!A132)</f>
        <v/>
      </c>
      <c r="B137" s="83" t="str">
        <f>IF('STEP 2 EE Data'!B132="","",'STEP 2 EE Data'!B132)</f>
        <v/>
      </c>
      <c r="C137" s="52"/>
      <c r="D137" s="51"/>
      <c r="E137" s="52"/>
      <c r="F137" s="371" t="str">
        <f t="shared" si="43"/>
        <v/>
      </c>
      <c r="G137" s="52"/>
      <c r="H137" s="51"/>
      <c r="I137" s="52"/>
      <c r="J137" s="560" t="str">
        <f t="shared" si="44"/>
        <v/>
      </c>
      <c r="K137" s="52"/>
      <c r="L137" s="51"/>
      <c r="M137" s="52"/>
      <c r="N137" s="560" t="str">
        <f t="shared" si="45"/>
        <v/>
      </c>
      <c r="O137" s="52"/>
      <c r="P137" s="51"/>
      <c r="Q137" s="52"/>
      <c r="R137" s="560" t="str">
        <f t="shared" si="26"/>
        <v/>
      </c>
      <c r="S137" s="52"/>
      <c r="T137" s="51"/>
      <c r="U137" s="52"/>
      <c r="V137" s="560" t="str">
        <f t="shared" si="27"/>
        <v/>
      </c>
      <c r="W137" s="52"/>
      <c r="X137" s="51"/>
      <c r="Y137" s="52"/>
      <c r="Z137" s="560" t="str">
        <f t="shared" si="28"/>
        <v/>
      </c>
      <c r="AA137" s="52"/>
      <c r="AB137" s="51"/>
      <c r="AC137" s="52"/>
      <c r="AD137" s="560" t="str">
        <f t="shared" si="29"/>
        <v/>
      </c>
      <c r="AE137" s="52"/>
      <c r="AF137" s="51"/>
      <c r="AG137" s="52"/>
      <c r="AH137" s="560" t="str">
        <f t="shared" si="30"/>
        <v/>
      </c>
      <c r="AI137" s="52"/>
      <c r="AJ137" s="51"/>
      <c r="AK137" s="52"/>
      <c r="AL137" s="446" t="str">
        <f t="shared" si="31"/>
        <v/>
      </c>
      <c r="AM137" s="504">
        <f>'STEP 2 EE Data'!AI132</f>
        <v>0</v>
      </c>
      <c r="AN137" s="82">
        <f>'STEP 2 EE Data'!AJ132</f>
        <v>0</v>
      </c>
      <c r="AO137" s="445" t="str">
        <f>'STEP 2 EE Data'!AK132</f>
        <v/>
      </c>
      <c r="AQ137" s="497" t="str">
        <f t="shared" si="32"/>
        <v/>
      </c>
      <c r="AR137" s="497" t="str">
        <f t="shared" si="33"/>
        <v/>
      </c>
      <c r="AS137" s="497" t="str">
        <f t="shared" si="34"/>
        <v/>
      </c>
      <c r="AT137" s="497" t="str">
        <f t="shared" si="35"/>
        <v/>
      </c>
      <c r="AU137" s="497" t="str">
        <f t="shared" si="36"/>
        <v/>
      </c>
      <c r="AV137" s="497" t="str">
        <f t="shared" si="37"/>
        <v/>
      </c>
      <c r="AW137" s="497" t="str">
        <f t="shared" si="38"/>
        <v/>
      </c>
      <c r="AX137" s="497" t="str">
        <f t="shared" si="39"/>
        <v/>
      </c>
      <c r="AY137" s="498" t="str">
        <f t="shared" si="40"/>
        <v/>
      </c>
      <c r="AZ137" s="499" t="str">
        <f>IF($AZ$28="X",IF(AQ137="",0,IF($B137="","",IF(AQ$28="X",IF(E137&gt;0,1,IF(Cover!$E$47="Weekly",IF(D137&gt;=40,1,0.5),IF(D137&gt;=80,1,0.5))),""))),"")</f>
        <v/>
      </c>
      <c r="BA137" s="499" t="str">
        <f>IF($BA$28="X",IF(AR137="",0,IF($B137="","",IF(AR$28="X",IF(I137&gt;0,1,IF(Cover!$E$47="Weekly",IF(H137&gt;=40,1,0.5),IF(H137&gt;=80,1,0.5))),""))),"")</f>
        <v/>
      </c>
      <c r="BB137" s="499" t="str">
        <f>IF($BB$28="X",IF(AS137="",0,IF($B137="","",IF(AS$28="X",IF(M137&gt;0,1,IF(Cover!$E$47="Weekly",IF(L137&gt;=40,1,0.5),IF(L137&gt;=80,1,0.5))),""))),"")</f>
        <v/>
      </c>
      <c r="BC137" s="499" t="str">
        <f>IF($BC$28="X",IF(AT137="",0,IF($B137="","",IF(AT$28="X",IF(Q137&gt;0,1,IF(Cover!$E$47="Weekly",IF(P137&gt;=40,1,0.5),IF(P137&gt;=80,1,0.5))),""))),"")</f>
        <v/>
      </c>
      <c r="BD137" s="499" t="str">
        <f>IF($BD$28="X",IF(AU137="",0,IF($B137="","",IF(AU$28="X",IF(U137&gt;0,1,IF(Cover!$E$47="Weekly",IF(T137&gt;=40,1,0.5),IF(T137&gt;=80,1,0.5))),""))),"")</f>
        <v/>
      </c>
      <c r="BE137" s="499" t="str">
        <f>IF($BE$28="X",IF(AV137="",0,IF($B137="","",IF(AV$28="X",IF(Y137&gt;0,1,IF(Cover!$E$47="Weekly",IF(X137&gt;=40,1,0.5),IF(X137&gt;=80,1,0.5))),""))),"")</f>
        <v/>
      </c>
      <c r="BF137" s="499" t="str">
        <f>IF($BF$28="X",IF(AW137="",0,IF($B137="","",IF(AW$28="X",IF(AC137&gt;0,1,IF(Cover!$E$47="Weekly",IF(AB137&gt;=40,1,0.5),IF(AB137&gt;=80,1,0.5))),""))),"")</f>
        <v/>
      </c>
      <c r="BG137" s="499" t="str">
        <f>IF($BG$28="X",IF(AX137="",0,IF($B137="","",IF(AX$28="X",IF(AG137&gt;0,1,IF(Cover!$E$47="Weekly",IF(AF137&gt;=40,1,0.5),IF(AF137&gt;=80,1,0.5))),""))),"")</f>
        <v/>
      </c>
      <c r="BH137" s="500" t="str">
        <f>IF($BH$28="X",IF(AY137="",0,IF($B137="","",IF(AY$28="X",IF(AK137&gt;0,1,IF(Cover!$E$47="Weekly",IF(AJ137&gt;=40,1,0.5),IF(AJ137&gt;=80,1,0.5))),""))),"")</f>
        <v/>
      </c>
      <c r="BI137" s="470" t="str">
        <f t="shared" si="41"/>
        <v/>
      </c>
      <c r="BJ137" s="469" t="str">
        <f t="shared" si="42"/>
        <v/>
      </c>
      <c r="BL137" s="632">
        <f>IF(BJ137=0,IF('STEP 2 EE Data'!K132="Yes",IF('STEP 2 EE Data'!C132="",1,IF('STEP 2 EE Data'!D132&gt;=40,1,0.5)),0),IF('STEP 2 EE Data'!K132="Yes",IF('STEP 2 EE Data'!C132="",IF(BJ137=0.5,0.5,0),IF('STEP 2 EE Data'!D132&gt;=40,IF(BJ137=0.5,0.5,0),0)),0))</f>
        <v>0</v>
      </c>
    </row>
    <row r="138" spans="1:64" ht="15.6" thickTop="1" thickBot="1" x14ac:dyDescent="0.35">
      <c r="A138" s="84" t="str">
        <f>IF('STEP 2 EE Data'!A133="","",'STEP 2 EE Data'!A133)</f>
        <v/>
      </c>
      <c r="B138" s="83" t="str">
        <f>IF('STEP 2 EE Data'!B133="","",'STEP 2 EE Data'!B133)</f>
        <v/>
      </c>
      <c r="C138" s="52"/>
      <c r="D138" s="51"/>
      <c r="E138" s="52"/>
      <c r="F138" s="371" t="str">
        <f t="shared" si="43"/>
        <v/>
      </c>
      <c r="G138" s="52"/>
      <c r="H138" s="51"/>
      <c r="I138" s="52"/>
      <c r="J138" s="560" t="str">
        <f t="shared" si="44"/>
        <v/>
      </c>
      <c r="K138" s="52"/>
      <c r="L138" s="51"/>
      <c r="M138" s="52"/>
      <c r="N138" s="560" t="str">
        <f t="shared" si="45"/>
        <v/>
      </c>
      <c r="O138" s="52"/>
      <c r="P138" s="51"/>
      <c r="Q138" s="52"/>
      <c r="R138" s="560" t="str">
        <f t="shared" si="26"/>
        <v/>
      </c>
      <c r="S138" s="52"/>
      <c r="T138" s="51"/>
      <c r="U138" s="52"/>
      <c r="V138" s="560" t="str">
        <f t="shared" si="27"/>
        <v/>
      </c>
      <c r="W138" s="52"/>
      <c r="X138" s="51"/>
      <c r="Y138" s="52"/>
      <c r="Z138" s="560" t="str">
        <f t="shared" si="28"/>
        <v/>
      </c>
      <c r="AA138" s="52"/>
      <c r="AB138" s="51"/>
      <c r="AC138" s="52"/>
      <c r="AD138" s="560" t="str">
        <f t="shared" si="29"/>
        <v/>
      </c>
      <c r="AE138" s="52"/>
      <c r="AF138" s="51"/>
      <c r="AG138" s="52"/>
      <c r="AH138" s="560" t="str">
        <f t="shared" si="30"/>
        <v/>
      </c>
      <c r="AI138" s="52"/>
      <c r="AJ138" s="51"/>
      <c r="AK138" s="52"/>
      <c r="AL138" s="446" t="str">
        <f t="shared" si="31"/>
        <v/>
      </c>
      <c r="AM138" s="504">
        <f>'STEP 2 EE Data'!AI133</f>
        <v>0</v>
      </c>
      <c r="AN138" s="82">
        <f>'STEP 2 EE Data'!AJ133</f>
        <v>0</v>
      </c>
      <c r="AO138" s="445" t="str">
        <f>'STEP 2 EE Data'!AK133</f>
        <v/>
      </c>
      <c r="AQ138" s="497" t="str">
        <f t="shared" si="32"/>
        <v/>
      </c>
      <c r="AR138" s="497" t="str">
        <f t="shared" si="33"/>
        <v/>
      </c>
      <c r="AS138" s="497" t="str">
        <f t="shared" si="34"/>
        <v/>
      </c>
      <c r="AT138" s="497" t="str">
        <f t="shared" si="35"/>
        <v/>
      </c>
      <c r="AU138" s="497" t="str">
        <f t="shared" si="36"/>
        <v/>
      </c>
      <c r="AV138" s="497" t="str">
        <f t="shared" si="37"/>
        <v/>
      </c>
      <c r="AW138" s="497" t="str">
        <f t="shared" si="38"/>
        <v/>
      </c>
      <c r="AX138" s="497" t="str">
        <f t="shared" si="39"/>
        <v/>
      </c>
      <c r="AY138" s="498" t="str">
        <f t="shared" si="40"/>
        <v/>
      </c>
      <c r="AZ138" s="499" t="str">
        <f>IF($AZ$28="X",IF(AQ138="",0,IF($B138="","",IF(AQ$28="X",IF(E138&gt;0,1,IF(Cover!$E$47="Weekly",IF(D138&gt;=40,1,0.5),IF(D138&gt;=80,1,0.5))),""))),"")</f>
        <v/>
      </c>
      <c r="BA138" s="499" t="str">
        <f>IF($BA$28="X",IF(AR138="",0,IF($B138="","",IF(AR$28="X",IF(I138&gt;0,1,IF(Cover!$E$47="Weekly",IF(H138&gt;=40,1,0.5),IF(H138&gt;=80,1,0.5))),""))),"")</f>
        <v/>
      </c>
      <c r="BB138" s="499" t="str">
        <f>IF($BB$28="X",IF(AS138="",0,IF($B138="","",IF(AS$28="X",IF(M138&gt;0,1,IF(Cover!$E$47="Weekly",IF(L138&gt;=40,1,0.5),IF(L138&gt;=80,1,0.5))),""))),"")</f>
        <v/>
      </c>
      <c r="BC138" s="499" t="str">
        <f>IF($BC$28="X",IF(AT138="",0,IF($B138="","",IF(AT$28="X",IF(Q138&gt;0,1,IF(Cover!$E$47="Weekly",IF(P138&gt;=40,1,0.5),IF(P138&gt;=80,1,0.5))),""))),"")</f>
        <v/>
      </c>
      <c r="BD138" s="499" t="str">
        <f>IF($BD$28="X",IF(AU138="",0,IF($B138="","",IF(AU$28="X",IF(U138&gt;0,1,IF(Cover!$E$47="Weekly",IF(T138&gt;=40,1,0.5),IF(T138&gt;=80,1,0.5))),""))),"")</f>
        <v/>
      </c>
      <c r="BE138" s="499" t="str">
        <f>IF($BE$28="X",IF(AV138="",0,IF($B138="","",IF(AV$28="X",IF(Y138&gt;0,1,IF(Cover!$E$47="Weekly",IF(X138&gt;=40,1,0.5),IF(X138&gt;=80,1,0.5))),""))),"")</f>
        <v/>
      </c>
      <c r="BF138" s="499" t="str">
        <f>IF($BF$28="X",IF(AW138="",0,IF($B138="","",IF(AW$28="X",IF(AC138&gt;0,1,IF(Cover!$E$47="Weekly",IF(AB138&gt;=40,1,0.5),IF(AB138&gt;=80,1,0.5))),""))),"")</f>
        <v/>
      </c>
      <c r="BG138" s="499" t="str">
        <f>IF($BG$28="X",IF(AX138="",0,IF($B138="","",IF(AX$28="X",IF(AG138&gt;0,1,IF(Cover!$E$47="Weekly",IF(AF138&gt;=40,1,0.5),IF(AF138&gt;=80,1,0.5))),""))),"")</f>
        <v/>
      </c>
      <c r="BH138" s="500" t="str">
        <f>IF($BH$28="X",IF(AY138="",0,IF($B138="","",IF(AY$28="X",IF(AK138&gt;0,1,IF(Cover!$E$47="Weekly",IF(AJ138&gt;=40,1,0.5),IF(AJ138&gt;=80,1,0.5))),""))),"")</f>
        <v/>
      </c>
      <c r="BI138" s="470" t="str">
        <f t="shared" si="41"/>
        <v/>
      </c>
      <c r="BJ138" s="469" t="str">
        <f t="shared" si="42"/>
        <v/>
      </c>
      <c r="BL138" s="632">
        <f>IF(BJ138=0,IF('STEP 2 EE Data'!K133="Yes",IF('STEP 2 EE Data'!C133="",1,IF('STEP 2 EE Data'!D133&gt;=40,1,0.5)),0),IF('STEP 2 EE Data'!K133="Yes",IF('STEP 2 EE Data'!C133="",IF(BJ138=0.5,0.5,0),IF('STEP 2 EE Data'!D133&gt;=40,IF(BJ138=0.5,0.5,0),0)),0))</f>
        <v>0</v>
      </c>
    </row>
    <row r="139" spans="1:64" ht="15.6" thickTop="1" thickBot="1" x14ac:dyDescent="0.35">
      <c r="A139" s="84" t="str">
        <f>IF('STEP 2 EE Data'!A134="","",'STEP 2 EE Data'!A134)</f>
        <v/>
      </c>
      <c r="B139" s="83" t="str">
        <f>IF('STEP 2 EE Data'!B134="","",'STEP 2 EE Data'!B134)</f>
        <v/>
      </c>
      <c r="C139" s="52"/>
      <c r="D139" s="51"/>
      <c r="E139" s="52"/>
      <c r="F139" s="371" t="str">
        <f t="shared" si="43"/>
        <v/>
      </c>
      <c r="G139" s="52"/>
      <c r="H139" s="51"/>
      <c r="I139" s="52"/>
      <c r="J139" s="560" t="str">
        <f t="shared" si="44"/>
        <v/>
      </c>
      <c r="K139" s="52"/>
      <c r="L139" s="51"/>
      <c r="M139" s="52"/>
      <c r="N139" s="560" t="str">
        <f t="shared" si="45"/>
        <v/>
      </c>
      <c r="O139" s="52"/>
      <c r="P139" s="51"/>
      <c r="Q139" s="52"/>
      <c r="R139" s="560" t="str">
        <f t="shared" si="26"/>
        <v/>
      </c>
      <c r="S139" s="52"/>
      <c r="T139" s="51"/>
      <c r="U139" s="52"/>
      <c r="V139" s="560" t="str">
        <f t="shared" si="27"/>
        <v/>
      </c>
      <c r="W139" s="52"/>
      <c r="X139" s="51"/>
      <c r="Y139" s="52"/>
      <c r="Z139" s="560" t="str">
        <f t="shared" si="28"/>
        <v/>
      </c>
      <c r="AA139" s="52"/>
      <c r="AB139" s="51"/>
      <c r="AC139" s="52"/>
      <c r="AD139" s="560" t="str">
        <f t="shared" si="29"/>
        <v/>
      </c>
      <c r="AE139" s="52"/>
      <c r="AF139" s="51"/>
      <c r="AG139" s="52"/>
      <c r="AH139" s="560" t="str">
        <f t="shared" si="30"/>
        <v/>
      </c>
      <c r="AI139" s="52"/>
      <c r="AJ139" s="51"/>
      <c r="AK139" s="52"/>
      <c r="AL139" s="446" t="str">
        <f t="shared" si="31"/>
        <v/>
      </c>
      <c r="AM139" s="504">
        <f>'STEP 2 EE Data'!AI134</f>
        <v>0</v>
      </c>
      <c r="AN139" s="82">
        <f>'STEP 2 EE Data'!AJ134</f>
        <v>0</v>
      </c>
      <c r="AO139" s="445" t="str">
        <f>'STEP 2 EE Data'!AK134</f>
        <v/>
      </c>
      <c r="AQ139" s="497" t="str">
        <f t="shared" si="32"/>
        <v/>
      </c>
      <c r="AR139" s="497" t="str">
        <f t="shared" si="33"/>
        <v/>
      </c>
      <c r="AS139" s="497" t="str">
        <f t="shared" si="34"/>
        <v/>
      </c>
      <c r="AT139" s="497" t="str">
        <f t="shared" si="35"/>
        <v/>
      </c>
      <c r="AU139" s="497" t="str">
        <f t="shared" si="36"/>
        <v/>
      </c>
      <c r="AV139" s="497" t="str">
        <f t="shared" si="37"/>
        <v/>
      </c>
      <c r="AW139" s="497" t="str">
        <f t="shared" si="38"/>
        <v/>
      </c>
      <c r="AX139" s="497" t="str">
        <f t="shared" si="39"/>
        <v/>
      </c>
      <c r="AY139" s="498" t="str">
        <f t="shared" si="40"/>
        <v/>
      </c>
      <c r="AZ139" s="499" t="str">
        <f>IF($AZ$28="X",IF(AQ139="",0,IF($B139="","",IF(AQ$28="X",IF(E139&gt;0,1,IF(Cover!$E$47="Weekly",IF(D139&gt;=40,1,0.5),IF(D139&gt;=80,1,0.5))),""))),"")</f>
        <v/>
      </c>
      <c r="BA139" s="499" t="str">
        <f>IF($BA$28="X",IF(AR139="",0,IF($B139="","",IF(AR$28="X",IF(I139&gt;0,1,IF(Cover!$E$47="Weekly",IF(H139&gt;=40,1,0.5),IF(H139&gt;=80,1,0.5))),""))),"")</f>
        <v/>
      </c>
      <c r="BB139" s="499" t="str">
        <f>IF($BB$28="X",IF(AS139="",0,IF($B139="","",IF(AS$28="X",IF(M139&gt;0,1,IF(Cover!$E$47="Weekly",IF(L139&gt;=40,1,0.5),IF(L139&gt;=80,1,0.5))),""))),"")</f>
        <v/>
      </c>
      <c r="BC139" s="499" t="str">
        <f>IF($BC$28="X",IF(AT139="",0,IF($B139="","",IF(AT$28="X",IF(Q139&gt;0,1,IF(Cover!$E$47="Weekly",IF(P139&gt;=40,1,0.5),IF(P139&gt;=80,1,0.5))),""))),"")</f>
        <v/>
      </c>
      <c r="BD139" s="499" t="str">
        <f>IF($BD$28="X",IF(AU139="",0,IF($B139="","",IF(AU$28="X",IF(U139&gt;0,1,IF(Cover!$E$47="Weekly",IF(T139&gt;=40,1,0.5),IF(T139&gt;=80,1,0.5))),""))),"")</f>
        <v/>
      </c>
      <c r="BE139" s="499" t="str">
        <f>IF($BE$28="X",IF(AV139="",0,IF($B139="","",IF(AV$28="X",IF(Y139&gt;0,1,IF(Cover!$E$47="Weekly",IF(X139&gt;=40,1,0.5),IF(X139&gt;=80,1,0.5))),""))),"")</f>
        <v/>
      </c>
      <c r="BF139" s="499" t="str">
        <f>IF($BF$28="X",IF(AW139="",0,IF($B139="","",IF(AW$28="X",IF(AC139&gt;0,1,IF(Cover!$E$47="Weekly",IF(AB139&gt;=40,1,0.5),IF(AB139&gt;=80,1,0.5))),""))),"")</f>
        <v/>
      </c>
      <c r="BG139" s="499" t="str">
        <f>IF($BG$28="X",IF(AX139="",0,IF($B139="","",IF(AX$28="X",IF(AG139&gt;0,1,IF(Cover!$E$47="Weekly",IF(AF139&gt;=40,1,0.5),IF(AF139&gt;=80,1,0.5))),""))),"")</f>
        <v/>
      </c>
      <c r="BH139" s="500" t="str">
        <f>IF($BH$28="X",IF(AY139="",0,IF($B139="","",IF(AY$28="X",IF(AK139&gt;0,1,IF(Cover!$E$47="Weekly",IF(AJ139&gt;=40,1,0.5),IF(AJ139&gt;=80,1,0.5))),""))),"")</f>
        <v/>
      </c>
      <c r="BI139" s="470" t="str">
        <f t="shared" si="41"/>
        <v/>
      </c>
      <c r="BJ139" s="469" t="str">
        <f t="shared" si="42"/>
        <v/>
      </c>
      <c r="BL139" s="632">
        <f>IF(BJ139=0,IF('STEP 2 EE Data'!K134="Yes",IF('STEP 2 EE Data'!C134="",1,IF('STEP 2 EE Data'!D134&gt;=40,1,0.5)),0),IF('STEP 2 EE Data'!K134="Yes",IF('STEP 2 EE Data'!C134="",IF(BJ139=0.5,0.5,0),IF('STEP 2 EE Data'!D134&gt;=40,IF(BJ139=0.5,0.5,0),0)),0))</f>
        <v>0</v>
      </c>
    </row>
    <row r="140" spans="1:64" ht="15.6" thickTop="1" thickBot="1" x14ac:dyDescent="0.35">
      <c r="A140" s="84" t="str">
        <f>IF('STEP 2 EE Data'!A135="","",'STEP 2 EE Data'!A135)</f>
        <v/>
      </c>
      <c r="B140" s="83" t="str">
        <f>IF('STEP 2 EE Data'!B135="","",'STEP 2 EE Data'!B135)</f>
        <v/>
      </c>
      <c r="C140" s="52"/>
      <c r="D140" s="51"/>
      <c r="E140" s="52"/>
      <c r="F140" s="371" t="str">
        <f t="shared" si="43"/>
        <v/>
      </c>
      <c r="G140" s="52"/>
      <c r="H140" s="51"/>
      <c r="I140" s="52"/>
      <c r="J140" s="560" t="str">
        <f t="shared" si="44"/>
        <v/>
      </c>
      <c r="K140" s="52"/>
      <c r="L140" s="51"/>
      <c r="M140" s="52"/>
      <c r="N140" s="560" t="str">
        <f t="shared" si="45"/>
        <v/>
      </c>
      <c r="O140" s="52"/>
      <c r="P140" s="51"/>
      <c r="Q140" s="52"/>
      <c r="R140" s="560" t="str">
        <f t="shared" si="26"/>
        <v/>
      </c>
      <c r="S140" s="52"/>
      <c r="T140" s="51"/>
      <c r="U140" s="52"/>
      <c r="V140" s="560" t="str">
        <f t="shared" si="27"/>
        <v/>
      </c>
      <c r="W140" s="52"/>
      <c r="X140" s="51"/>
      <c r="Y140" s="52"/>
      <c r="Z140" s="560" t="str">
        <f t="shared" si="28"/>
        <v/>
      </c>
      <c r="AA140" s="52"/>
      <c r="AB140" s="51"/>
      <c r="AC140" s="52"/>
      <c r="AD140" s="560" t="str">
        <f t="shared" si="29"/>
        <v/>
      </c>
      <c r="AE140" s="52"/>
      <c r="AF140" s="51"/>
      <c r="AG140" s="52"/>
      <c r="AH140" s="560" t="str">
        <f t="shared" si="30"/>
        <v/>
      </c>
      <c r="AI140" s="52"/>
      <c r="AJ140" s="51"/>
      <c r="AK140" s="52"/>
      <c r="AL140" s="446" t="str">
        <f t="shared" si="31"/>
        <v/>
      </c>
      <c r="AM140" s="504">
        <f>'STEP 2 EE Data'!AI135</f>
        <v>0</v>
      </c>
      <c r="AN140" s="82">
        <f>'STEP 2 EE Data'!AJ135</f>
        <v>0</v>
      </c>
      <c r="AO140" s="445" t="str">
        <f>'STEP 2 EE Data'!AK135</f>
        <v/>
      </c>
      <c r="AQ140" s="497" t="str">
        <f t="shared" si="32"/>
        <v/>
      </c>
      <c r="AR140" s="497" t="str">
        <f t="shared" si="33"/>
        <v/>
      </c>
      <c r="AS140" s="497" t="str">
        <f t="shared" si="34"/>
        <v/>
      </c>
      <c r="AT140" s="497" t="str">
        <f t="shared" si="35"/>
        <v/>
      </c>
      <c r="AU140" s="497" t="str">
        <f t="shared" si="36"/>
        <v/>
      </c>
      <c r="AV140" s="497" t="str">
        <f t="shared" si="37"/>
        <v/>
      </c>
      <c r="AW140" s="497" t="str">
        <f t="shared" si="38"/>
        <v/>
      </c>
      <c r="AX140" s="497" t="str">
        <f t="shared" si="39"/>
        <v/>
      </c>
      <c r="AY140" s="498" t="str">
        <f t="shared" si="40"/>
        <v/>
      </c>
      <c r="AZ140" s="499" t="str">
        <f>IF($AZ$28="X",IF(AQ140="",0,IF($B140="","",IF(AQ$28="X",IF(E140&gt;0,1,IF(Cover!$E$47="Weekly",IF(D140&gt;=40,1,0.5),IF(D140&gt;=80,1,0.5))),""))),"")</f>
        <v/>
      </c>
      <c r="BA140" s="499" t="str">
        <f>IF($BA$28="X",IF(AR140="",0,IF($B140="","",IF(AR$28="X",IF(I140&gt;0,1,IF(Cover!$E$47="Weekly",IF(H140&gt;=40,1,0.5),IF(H140&gt;=80,1,0.5))),""))),"")</f>
        <v/>
      </c>
      <c r="BB140" s="499" t="str">
        <f>IF($BB$28="X",IF(AS140="",0,IF($B140="","",IF(AS$28="X",IF(M140&gt;0,1,IF(Cover!$E$47="Weekly",IF(L140&gt;=40,1,0.5),IF(L140&gt;=80,1,0.5))),""))),"")</f>
        <v/>
      </c>
      <c r="BC140" s="499" t="str">
        <f>IF($BC$28="X",IF(AT140="",0,IF($B140="","",IF(AT$28="X",IF(Q140&gt;0,1,IF(Cover!$E$47="Weekly",IF(P140&gt;=40,1,0.5),IF(P140&gt;=80,1,0.5))),""))),"")</f>
        <v/>
      </c>
      <c r="BD140" s="499" t="str">
        <f>IF($BD$28="X",IF(AU140="",0,IF($B140="","",IF(AU$28="X",IF(U140&gt;0,1,IF(Cover!$E$47="Weekly",IF(T140&gt;=40,1,0.5),IF(T140&gt;=80,1,0.5))),""))),"")</f>
        <v/>
      </c>
      <c r="BE140" s="499" t="str">
        <f>IF($BE$28="X",IF(AV140="",0,IF($B140="","",IF(AV$28="X",IF(Y140&gt;0,1,IF(Cover!$E$47="Weekly",IF(X140&gt;=40,1,0.5),IF(X140&gt;=80,1,0.5))),""))),"")</f>
        <v/>
      </c>
      <c r="BF140" s="499" t="str">
        <f>IF($BF$28="X",IF(AW140="",0,IF($B140="","",IF(AW$28="X",IF(AC140&gt;0,1,IF(Cover!$E$47="Weekly",IF(AB140&gt;=40,1,0.5),IF(AB140&gt;=80,1,0.5))),""))),"")</f>
        <v/>
      </c>
      <c r="BG140" s="499" t="str">
        <f>IF($BG$28="X",IF(AX140="",0,IF($B140="","",IF(AX$28="X",IF(AG140&gt;0,1,IF(Cover!$E$47="Weekly",IF(AF140&gt;=40,1,0.5),IF(AF140&gt;=80,1,0.5))),""))),"")</f>
        <v/>
      </c>
      <c r="BH140" s="500" t="str">
        <f>IF($BH$28="X",IF(AY140="",0,IF($B140="","",IF(AY$28="X",IF(AK140&gt;0,1,IF(Cover!$E$47="Weekly",IF(AJ140&gt;=40,1,0.5),IF(AJ140&gt;=80,1,0.5))),""))),"")</f>
        <v/>
      </c>
      <c r="BI140" s="470" t="str">
        <f t="shared" si="41"/>
        <v/>
      </c>
      <c r="BJ140" s="469" t="str">
        <f t="shared" si="42"/>
        <v/>
      </c>
      <c r="BL140" s="632">
        <f>IF(BJ140=0,IF('STEP 2 EE Data'!K135="Yes",IF('STEP 2 EE Data'!C135="",1,IF('STEP 2 EE Data'!D135&gt;=40,1,0.5)),0),IF('STEP 2 EE Data'!K135="Yes",IF('STEP 2 EE Data'!C135="",IF(BJ140=0.5,0.5,0),IF('STEP 2 EE Data'!D135&gt;=40,IF(BJ140=0.5,0.5,0),0)),0))</f>
        <v>0</v>
      </c>
    </row>
    <row r="141" spans="1:64" ht="15.6" thickTop="1" thickBot="1" x14ac:dyDescent="0.35">
      <c r="A141" s="84" t="str">
        <f>IF('STEP 2 EE Data'!A136="","",'STEP 2 EE Data'!A136)</f>
        <v/>
      </c>
      <c r="B141" s="83" t="str">
        <f>IF('STEP 2 EE Data'!B136="","",'STEP 2 EE Data'!B136)</f>
        <v/>
      </c>
      <c r="C141" s="52"/>
      <c r="D141" s="51"/>
      <c r="E141" s="52"/>
      <c r="F141" s="371" t="str">
        <f t="shared" si="43"/>
        <v/>
      </c>
      <c r="G141" s="52"/>
      <c r="H141" s="51"/>
      <c r="I141" s="52"/>
      <c r="J141" s="560" t="str">
        <f t="shared" si="44"/>
        <v/>
      </c>
      <c r="K141" s="52"/>
      <c r="L141" s="51"/>
      <c r="M141" s="52"/>
      <c r="N141" s="560" t="str">
        <f t="shared" si="45"/>
        <v/>
      </c>
      <c r="O141" s="52"/>
      <c r="P141" s="51"/>
      <c r="Q141" s="52"/>
      <c r="R141" s="560" t="str">
        <f t="shared" si="26"/>
        <v/>
      </c>
      <c r="S141" s="52"/>
      <c r="T141" s="51"/>
      <c r="U141" s="52"/>
      <c r="V141" s="560" t="str">
        <f t="shared" si="27"/>
        <v/>
      </c>
      <c r="W141" s="52"/>
      <c r="X141" s="51"/>
      <c r="Y141" s="52"/>
      <c r="Z141" s="560" t="str">
        <f t="shared" si="28"/>
        <v/>
      </c>
      <c r="AA141" s="52"/>
      <c r="AB141" s="51"/>
      <c r="AC141" s="52"/>
      <c r="AD141" s="560" t="str">
        <f t="shared" si="29"/>
        <v/>
      </c>
      <c r="AE141" s="52"/>
      <c r="AF141" s="51"/>
      <c r="AG141" s="52"/>
      <c r="AH141" s="560" t="str">
        <f t="shared" si="30"/>
        <v/>
      </c>
      <c r="AI141" s="52"/>
      <c r="AJ141" s="51"/>
      <c r="AK141" s="52"/>
      <c r="AL141" s="446" t="str">
        <f t="shared" si="31"/>
        <v/>
      </c>
      <c r="AM141" s="504">
        <f>'STEP 2 EE Data'!AI136</f>
        <v>0</v>
      </c>
      <c r="AN141" s="82">
        <f>'STEP 2 EE Data'!AJ136</f>
        <v>0</v>
      </c>
      <c r="AO141" s="445" t="str">
        <f>'STEP 2 EE Data'!AK136</f>
        <v/>
      </c>
      <c r="AQ141" s="497" t="str">
        <f t="shared" si="32"/>
        <v/>
      </c>
      <c r="AR141" s="497" t="str">
        <f t="shared" si="33"/>
        <v/>
      </c>
      <c r="AS141" s="497" t="str">
        <f t="shared" si="34"/>
        <v/>
      </c>
      <c r="AT141" s="497" t="str">
        <f t="shared" si="35"/>
        <v/>
      </c>
      <c r="AU141" s="497" t="str">
        <f t="shared" si="36"/>
        <v/>
      </c>
      <c r="AV141" s="497" t="str">
        <f t="shared" si="37"/>
        <v/>
      </c>
      <c r="AW141" s="497" t="str">
        <f t="shared" si="38"/>
        <v/>
      </c>
      <c r="AX141" s="497" t="str">
        <f t="shared" si="39"/>
        <v/>
      </c>
      <c r="AY141" s="498" t="str">
        <f t="shared" si="40"/>
        <v/>
      </c>
      <c r="AZ141" s="499" t="str">
        <f>IF($AZ$28="X",IF(AQ141="",0,IF($B141="","",IF(AQ$28="X",IF(E141&gt;0,1,IF(Cover!$E$47="Weekly",IF(D141&gt;=40,1,0.5),IF(D141&gt;=80,1,0.5))),""))),"")</f>
        <v/>
      </c>
      <c r="BA141" s="499" t="str">
        <f>IF($BA$28="X",IF(AR141="",0,IF($B141="","",IF(AR$28="X",IF(I141&gt;0,1,IF(Cover!$E$47="Weekly",IF(H141&gt;=40,1,0.5),IF(H141&gt;=80,1,0.5))),""))),"")</f>
        <v/>
      </c>
      <c r="BB141" s="499" t="str">
        <f>IF($BB$28="X",IF(AS141="",0,IF($B141="","",IF(AS$28="X",IF(M141&gt;0,1,IF(Cover!$E$47="Weekly",IF(L141&gt;=40,1,0.5),IF(L141&gt;=80,1,0.5))),""))),"")</f>
        <v/>
      </c>
      <c r="BC141" s="499" t="str">
        <f>IF($BC$28="X",IF(AT141="",0,IF($B141="","",IF(AT$28="X",IF(Q141&gt;0,1,IF(Cover!$E$47="Weekly",IF(P141&gt;=40,1,0.5),IF(P141&gt;=80,1,0.5))),""))),"")</f>
        <v/>
      </c>
      <c r="BD141" s="499" t="str">
        <f>IF($BD$28="X",IF(AU141="",0,IF($B141="","",IF(AU$28="X",IF(U141&gt;0,1,IF(Cover!$E$47="Weekly",IF(T141&gt;=40,1,0.5),IF(T141&gt;=80,1,0.5))),""))),"")</f>
        <v/>
      </c>
      <c r="BE141" s="499" t="str">
        <f>IF($BE$28="X",IF(AV141="",0,IF($B141="","",IF(AV$28="X",IF(Y141&gt;0,1,IF(Cover!$E$47="Weekly",IF(X141&gt;=40,1,0.5),IF(X141&gt;=80,1,0.5))),""))),"")</f>
        <v/>
      </c>
      <c r="BF141" s="499" t="str">
        <f>IF($BF$28="X",IF(AW141="",0,IF($B141="","",IF(AW$28="X",IF(AC141&gt;0,1,IF(Cover!$E$47="Weekly",IF(AB141&gt;=40,1,0.5),IF(AB141&gt;=80,1,0.5))),""))),"")</f>
        <v/>
      </c>
      <c r="BG141" s="499" t="str">
        <f>IF($BG$28="X",IF(AX141="",0,IF($B141="","",IF(AX$28="X",IF(AG141&gt;0,1,IF(Cover!$E$47="Weekly",IF(AF141&gt;=40,1,0.5),IF(AF141&gt;=80,1,0.5))),""))),"")</f>
        <v/>
      </c>
      <c r="BH141" s="500" t="str">
        <f>IF($BH$28="X",IF(AY141="",0,IF($B141="","",IF(AY$28="X",IF(AK141&gt;0,1,IF(Cover!$E$47="Weekly",IF(AJ141&gt;=40,1,0.5),IF(AJ141&gt;=80,1,0.5))),""))),"")</f>
        <v/>
      </c>
      <c r="BI141" s="470" t="str">
        <f t="shared" si="41"/>
        <v/>
      </c>
      <c r="BJ141" s="469" t="str">
        <f t="shared" si="42"/>
        <v/>
      </c>
      <c r="BL141" s="632">
        <f>IF(BJ141=0,IF('STEP 2 EE Data'!K136="Yes",IF('STEP 2 EE Data'!C136="",1,IF('STEP 2 EE Data'!D136&gt;=40,1,0.5)),0),IF('STEP 2 EE Data'!K136="Yes",IF('STEP 2 EE Data'!C136="",IF(BJ141=0.5,0.5,0),IF('STEP 2 EE Data'!D136&gt;=40,IF(BJ141=0.5,0.5,0),0)),0))</f>
        <v>0</v>
      </c>
    </row>
    <row r="142" spans="1:64" ht="15.6" thickTop="1" thickBot="1" x14ac:dyDescent="0.35">
      <c r="A142" s="84" t="str">
        <f>IF('STEP 2 EE Data'!A137="","",'STEP 2 EE Data'!A137)</f>
        <v/>
      </c>
      <c r="B142" s="83" t="str">
        <f>IF('STEP 2 EE Data'!B137="","",'STEP 2 EE Data'!B137)</f>
        <v/>
      </c>
      <c r="C142" s="52"/>
      <c r="D142" s="51"/>
      <c r="E142" s="52"/>
      <c r="F142" s="371" t="str">
        <f t="shared" si="43"/>
        <v/>
      </c>
      <c r="G142" s="52"/>
      <c r="H142" s="51"/>
      <c r="I142" s="52"/>
      <c r="J142" s="560" t="str">
        <f t="shared" si="44"/>
        <v/>
      </c>
      <c r="K142" s="52"/>
      <c r="L142" s="51"/>
      <c r="M142" s="52"/>
      <c r="N142" s="560" t="str">
        <f t="shared" si="45"/>
        <v/>
      </c>
      <c r="O142" s="52"/>
      <c r="P142" s="51"/>
      <c r="Q142" s="52"/>
      <c r="R142" s="560" t="str">
        <f t="shared" si="26"/>
        <v/>
      </c>
      <c r="S142" s="52"/>
      <c r="T142" s="51"/>
      <c r="U142" s="52"/>
      <c r="V142" s="560" t="str">
        <f t="shared" si="27"/>
        <v/>
      </c>
      <c r="W142" s="52"/>
      <c r="X142" s="51"/>
      <c r="Y142" s="52"/>
      <c r="Z142" s="560" t="str">
        <f t="shared" si="28"/>
        <v/>
      </c>
      <c r="AA142" s="52"/>
      <c r="AB142" s="51"/>
      <c r="AC142" s="52"/>
      <c r="AD142" s="560" t="str">
        <f t="shared" si="29"/>
        <v/>
      </c>
      <c r="AE142" s="52"/>
      <c r="AF142" s="51"/>
      <c r="AG142" s="52"/>
      <c r="AH142" s="560" t="str">
        <f t="shared" si="30"/>
        <v/>
      </c>
      <c r="AI142" s="52"/>
      <c r="AJ142" s="51"/>
      <c r="AK142" s="52"/>
      <c r="AL142" s="446" t="str">
        <f t="shared" si="31"/>
        <v/>
      </c>
      <c r="AM142" s="504">
        <f>'STEP 2 EE Data'!AI137</f>
        <v>0</v>
      </c>
      <c r="AN142" s="82">
        <f>'STEP 2 EE Data'!AJ137</f>
        <v>0</v>
      </c>
      <c r="AO142" s="445" t="str">
        <f>'STEP 2 EE Data'!AK137</f>
        <v/>
      </c>
      <c r="AQ142" s="497" t="str">
        <f t="shared" si="32"/>
        <v/>
      </c>
      <c r="AR142" s="497" t="str">
        <f t="shared" si="33"/>
        <v/>
      </c>
      <c r="AS142" s="497" t="str">
        <f t="shared" si="34"/>
        <v/>
      </c>
      <c r="AT142" s="497" t="str">
        <f t="shared" si="35"/>
        <v/>
      </c>
      <c r="AU142" s="497" t="str">
        <f t="shared" si="36"/>
        <v/>
      </c>
      <c r="AV142" s="497" t="str">
        <f t="shared" si="37"/>
        <v/>
      </c>
      <c r="AW142" s="497" t="str">
        <f t="shared" si="38"/>
        <v/>
      </c>
      <c r="AX142" s="497" t="str">
        <f t="shared" si="39"/>
        <v/>
      </c>
      <c r="AY142" s="498" t="str">
        <f t="shared" si="40"/>
        <v/>
      </c>
      <c r="AZ142" s="499" t="str">
        <f>IF($AZ$28="X",IF(AQ142="",0,IF($B142="","",IF(AQ$28="X",IF(E142&gt;0,1,IF(Cover!$E$47="Weekly",IF(D142&gt;=40,1,0.5),IF(D142&gt;=80,1,0.5))),""))),"")</f>
        <v/>
      </c>
      <c r="BA142" s="499" t="str">
        <f>IF($BA$28="X",IF(AR142="",0,IF($B142="","",IF(AR$28="X",IF(I142&gt;0,1,IF(Cover!$E$47="Weekly",IF(H142&gt;=40,1,0.5),IF(H142&gt;=80,1,0.5))),""))),"")</f>
        <v/>
      </c>
      <c r="BB142" s="499" t="str">
        <f>IF($BB$28="X",IF(AS142="",0,IF($B142="","",IF(AS$28="X",IF(M142&gt;0,1,IF(Cover!$E$47="Weekly",IF(L142&gt;=40,1,0.5),IF(L142&gt;=80,1,0.5))),""))),"")</f>
        <v/>
      </c>
      <c r="BC142" s="499" t="str">
        <f>IF($BC$28="X",IF(AT142="",0,IF($B142="","",IF(AT$28="X",IF(Q142&gt;0,1,IF(Cover!$E$47="Weekly",IF(P142&gt;=40,1,0.5),IF(P142&gt;=80,1,0.5))),""))),"")</f>
        <v/>
      </c>
      <c r="BD142" s="499" t="str">
        <f>IF($BD$28="X",IF(AU142="",0,IF($B142="","",IF(AU$28="X",IF(U142&gt;0,1,IF(Cover!$E$47="Weekly",IF(T142&gt;=40,1,0.5),IF(T142&gt;=80,1,0.5))),""))),"")</f>
        <v/>
      </c>
      <c r="BE142" s="499" t="str">
        <f>IF($BE$28="X",IF(AV142="",0,IF($B142="","",IF(AV$28="X",IF(Y142&gt;0,1,IF(Cover!$E$47="Weekly",IF(X142&gt;=40,1,0.5),IF(X142&gt;=80,1,0.5))),""))),"")</f>
        <v/>
      </c>
      <c r="BF142" s="499" t="str">
        <f>IF($BF$28="X",IF(AW142="",0,IF($B142="","",IF(AW$28="X",IF(AC142&gt;0,1,IF(Cover!$E$47="Weekly",IF(AB142&gt;=40,1,0.5),IF(AB142&gt;=80,1,0.5))),""))),"")</f>
        <v/>
      </c>
      <c r="BG142" s="499" t="str">
        <f>IF($BG$28="X",IF(AX142="",0,IF($B142="","",IF(AX$28="X",IF(AG142&gt;0,1,IF(Cover!$E$47="Weekly",IF(AF142&gt;=40,1,0.5),IF(AF142&gt;=80,1,0.5))),""))),"")</f>
        <v/>
      </c>
      <c r="BH142" s="500" t="str">
        <f>IF($BH$28="X",IF(AY142="",0,IF($B142="","",IF(AY$28="X",IF(AK142&gt;0,1,IF(Cover!$E$47="Weekly",IF(AJ142&gt;=40,1,0.5),IF(AJ142&gt;=80,1,0.5))),""))),"")</f>
        <v/>
      </c>
      <c r="BI142" s="470" t="str">
        <f t="shared" si="41"/>
        <v/>
      </c>
      <c r="BJ142" s="469" t="str">
        <f t="shared" si="42"/>
        <v/>
      </c>
      <c r="BL142" s="632">
        <f>IF(BJ142=0,IF('STEP 2 EE Data'!K137="Yes",IF('STEP 2 EE Data'!C137="",1,IF('STEP 2 EE Data'!D137&gt;=40,1,0.5)),0),IF('STEP 2 EE Data'!K137="Yes",IF('STEP 2 EE Data'!C137="",IF(BJ142=0.5,0.5,0),IF('STEP 2 EE Data'!D137&gt;=40,IF(BJ142=0.5,0.5,0),0)),0))</f>
        <v>0</v>
      </c>
    </row>
    <row r="143" spans="1:64" ht="15.6" thickTop="1" thickBot="1" x14ac:dyDescent="0.35">
      <c r="A143" s="84" t="str">
        <f>IF('STEP 2 EE Data'!A138="","",'STEP 2 EE Data'!A138)</f>
        <v/>
      </c>
      <c r="B143" s="83" t="str">
        <f>IF('STEP 2 EE Data'!B138="","",'STEP 2 EE Data'!B138)</f>
        <v/>
      </c>
      <c r="C143" s="52"/>
      <c r="D143" s="51"/>
      <c r="E143" s="52"/>
      <c r="F143" s="371" t="str">
        <f t="shared" si="43"/>
        <v/>
      </c>
      <c r="G143" s="52"/>
      <c r="H143" s="51"/>
      <c r="I143" s="52"/>
      <c r="J143" s="560" t="str">
        <f t="shared" si="44"/>
        <v/>
      </c>
      <c r="K143" s="52"/>
      <c r="L143" s="51"/>
      <c r="M143" s="52"/>
      <c r="N143" s="560" t="str">
        <f t="shared" si="45"/>
        <v/>
      </c>
      <c r="O143" s="52"/>
      <c r="P143" s="51"/>
      <c r="Q143" s="52"/>
      <c r="R143" s="560" t="str">
        <f t="shared" si="26"/>
        <v/>
      </c>
      <c r="S143" s="52"/>
      <c r="T143" s="51"/>
      <c r="U143" s="52"/>
      <c r="V143" s="560" t="str">
        <f t="shared" si="27"/>
        <v/>
      </c>
      <c r="W143" s="52"/>
      <c r="X143" s="51"/>
      <c r="Y143" s="52"/>
      <c r="Z143" s="560" t="str">
        <f t="shared" si="28"/>
        <v/>
      </c>
      <c r="AA143" s="52"/>
      <c r="AB143" s="51"/>
      <c r="AC143" s="52"/>
      <c r="AD143" s="560" t="str">
        <f t="shared" si="29"/>
        <v/>
      </c>
      <c r="AE143" s="52"/>
      <c r="AF143" s="51"/>
      <c r="AG143" s="52"/>
      <c r="AH143" s="560" t="str">
        <f t="shared" si="30"/>
        <v/>
      </c>
      <c r="AI143" s="52"/>
      <c r="AJ143" s="51"/>
      <c r="AK143" s="52"/>
      <c r="AL143" s="446" t="str">
        <f t="shared" si="31"/>
        <v/>
      </c>
      <c r="AM143" s="504">
        <f>'STEP 2 EE Data'!AI138</f>
        <v>0</v>
      </c>
      <c r="AN143" s="82">
        <f>'STEP 2 EE Data'!AJ138</f>
        <v>0</v>
      </c>
      <c r="AO143" s="445" t="str">
        <f>'STEP 2 EE Data'!AK138</f>
        <v/>
      </c>
      <c r="AQ143" s="497" t="str">
        <f t="shared" si="32"/>
        <v/>
      </c>
      <c r="AR143" s="497" t="str">
        <f t="shared" si="33"/>
        <v/>
      </c>
      <c r="AS143" s="497" t="str">
        <f t="shared" si="34"/>
        <v/>
      </c>
      <c r="AT143" s="497" t="str">
        <f t="shared" si="35"/>
        <v/>
      </c>
      <c r="AU143" s="497" t="str">
        <f t="shared" si="36"/>
        <v/>
      </c>
      <c r="AV143" s="497" t="str">
        <f t="shared" si="37"/>
        <v/>
      </c>
      <c r="AW143" s="497" t="str">
        <f t="shared" si="38"/>
        <v/>
      </c>
      <c r="AX143" s="497" t="str">
        <f t="shared" si="39"/>
        <v/>
      </c>
      <c r="AY143" s="498" t="str">
        <f t="shared" si="40"/>
        <v/>
      </c>
      <c r="AZ143" s="499" t="str">
        <f>IF($AZ$28="X",IF(AQ143="",0,IF($B143="","",IF(AQ$28="X",IF(E143&gt;0,1,IF(Cover!$E$47="Weekly",IF(D143&gt;=40,1,0.5),IF(D143&gt;=80,1,0.5))),""))),"")</f>
        <v/>
      </c>
      <c r="BA143" s="499" t="str">
        <f>IF($BA$28="X",IF(AR143="",0,IF($B143="","",IF(AR$28="X",IF(I143&gt;0,1,IF(Cover!$E$47="Weekly",IF(H143&gt;=40,1,0.5),IF(H143&gt;=80,1,0.5))),""))),"")</f>
        <v/>
      </c>
      <c r="BB143" s="499" t="str">
        <f>IF($BB$28="X",IF(AS143="",0,IF($B143="","",IF(AS$28="X",IF(M143&gt;0,1,IF(Cover!$E$47="Weekly",IF(L143&gt;=40,1,0.5),IF(L143&gt;=80,1,0.5))),""))),"")</f>
        <v/>
      </c>
      <c r="BC143" s="499" t="str">
        <f>IF($BC$28="X",IF(AT143="",0,IF($B143="","",IF(AT$28="X",IF(Q143&gt;0,1,IF(Cover!$E$47="Weekly",IF(P143&gt;=40,1,0.5),IF(P143&gt;=80,1,0.5))),""))),"")</f>
        <v/>
      </c>
      <c r="BD143" s="499" t="str">
        <f>IF($BD$28="X",IF(AU143="",0,IF($B143="","",IF(AU$28="X",IF(U143&gt;0,1,IF(Cover!$E$47="Weekly",IF(T143&gt;=40,1,0.5),IF(T143&gt;=80,1,0.5))),""))),"")</f>
        <v/>
      </c>
      <c r="BE143" s="499" t="str">
        <f>IF($BE$28="X",IF(AV143="",0,IF($B143="","",IF(AV$28="X",IF(Y143&gt;0,1,IF(Cover!$E$47="Weekly",IF(X143&gt;=40,1,0.5),IF(X143&gt;=80,1,0.5))),""))),"")</f>
        <v/>
      </c>
      <c r="BF143" s="499" t="str">
        <f>IF($BF$28="X",IF(AW143="",0,IF($B143="","",IF(AW$28="X",IF(AC143&gt;0,1,IF(Cover!$E$47="Weekly",IF(AB143&gt;=40,1,0.5),IF(AB143&gt;=80,1,0.5))),""))),"")</f>
        <v/>
      </c>
      <c r="BG143" s="499" t="str">
        <f>IF($BG$28="X",IF(AX143="",0,IF($B143="","",IF(AX$28="X",IF(AG143&gt;0,1,IF(Cover!$E$47="Weekly",IF(AF143&gt;=40,1,0.5),IF(AF143&gt;=80,1,0.5))),""))),"")</f>
        <v/>
      </c>
      <c r="BH143" s="500" t="str">
        <f>IF($BH$28="X",IF(AY143="",0,IF($B143="","",IF(AY$28="X",IF(AK143&gt;0,1,IF(Cover!$E$47="Weekly",IF(AJ143&gt;=40,1,0.5),IF(AJ143&gt;=80,1,0.5))),""))),"")</f>
        <v/>
      </c>
      <c r="BI143" s="470" t="str">
        <f t="shared" si="41"/>
        <v/>
      </c>
      <c r="BJ143" s="469" t="str">
        <f t="shared" si="42"/>
        <v/>
      </c>
      <c r="BL143" s="632">
        <f>IF(BJ143=0,IF('STEP 2 EE Data'!K138="Yes",IF('STEP 2 EE Data'!C138="",1,IF('STEP 2 EE Data'!D138&gt;=40,1,0.5)),0),IF('STEP 2 EE Data'!K138="Yes",IF('STEP 2 EE Data'!C138="",IF(BJ143=0.5,0.5,0),IF('STEP 2 EE Data'!D138&gt;=40,IF(BJ143=0.5,0.5,0),0)),0))</f>
        <v>0</v>
      </c>
    </row>
    <row r="144" spans="1:64" ht="15.6" thickTop="1" thickBot="1" x14ac:dyDescent="0.35">
      <c r="A144" s="84" t="str">
        <f>IF('STEP 2 EE Data'!A139="","",'STEP 2 EE Data'!A139)</f>
        <v/>
      </c>
      <c r="B144" s="83" t="str">
        <f>IF('STEP 2 EE Data'!B139="","",'STEP 2 EE Data'!B139)</f>
        <v/>
      </c>
      <c r="C144" s="52"/>
      <c r="D144" s="51"/>
      <c r="E144" s="52"/>
      <c r="F144" s="371" t="str">
        <f t="shared" si="43"/>
        <v/>
      </c>
      <c r="G144" s="52"/>
      <c r="H144" s="51"/>
      <c r="I144" s="52"/>
      <c r="J144" s="560" t="str">
        <f t="shared" si="44"/>
        <v/>
      </c>
      <c r="K144" s="52"/>
      <c r="L144" s="51"/>
      <c r="M144" s="52"/>
      <c r="N144" s="560" t="str">
        <f t="shared" si="45"/>
        <v/>
      </c>
      <c r="O144" s="52"/>
      <c r="P144" s="51"/>
      <c r="Q144" s="52"/>
      <c r="R144" s="560" t="str">
        <f t="shared" si="26"/>
        <v/>
      </c>
      <c r="S144" s="52"/>
      <c r="T144" s="51"/>
      <c r="U144" s="52"/>
      <c r="V144" s="560" t="str">
        <f t="shared" si="27"/>
        <v/>
      </c>
      <c r="W144" s="52"/>
      <c r="X144" s="51"/>
      <c r="Y144" s="52"/>
      <c r="Z144" s="560" t="str">
        <f t="shared" si="28"/>
        <v/>
      </c>
      <c r="AA144" s="52"/>
      <c r="AB144" s="51"/>
      <c r="AC144" s="52"/>
      <c r="AD144" s="560" t="str">
        <f t="shared" si="29"/>
        <v/>
      </c>
      <c r="AE144" s="52"/>
      <c r="AF144" s="51"/>
      <c r="AG144" s="52"/>
      <c r="AH144" s="560" t="str">
        <f t="shared" si="30"/>
        <v/>
      </c>
      <c r="AI144" s="52"/>
      <c r="AJ144" s="51"/>
      <c r="AK144" s="52"/>
      <c r="AL144" s="446" t="str">
        <f t="shared" si="31"/>
        <v/>
      </c>
      <c r="AM144" s="504">
        <f>'STEP 2 EE Data'!AI139</f>
        <v>0</v>
      </c>
      <c r="AN144" s="82">
        <f>'STEP 2 EE Data'!AJ139</f>
        <v>0</v>
      </c>
      <c r="AO144" s="445" t="str">
        <f>'STEP 2 EE Data'!AK139</f>
        <v/>
      </c>
      <c r="AQ144" s="497" t="str">
        <f t="shared" si="32"/>
        <v/>
      </c>
      <c r="AR144" s="497" t="str">
        <f t="shared" si="33"/>
        <v/>
      </c>
      <c r="AS144" s="497" t="str">
        <f t="shared" si="34"/>
        <v/>
      </c>
      <c r="AT144" s="497" t="str">
        <f t="shared" si="35"/>
        <v/>
      </c>
      <c r="AU144" s="497" t="str">
        <f t="shared" si="36"/>
        <v/>
      </c>
      <c r="AV144" s="497" t="str">
        <f t="shared" si="37"/>
        <v/>
      </c>
      <c r="AW144" s="497" t="str">
        <f t="shared" si="38"/>
        <v/>
      </c>
      <c r="AX144" s="497" t="str">
        <f t="shared" si="39"/>
        <v/>
      </c>
      <c r="AY144" s="498" t="str">
        <f t="shared" si="40"/>
        <v/>
      </c>
      <c r="AZ144" s="499" t="str">
        <f>IF($AZ$28="X",IF(AQ144="",0,IF($B144="","",IF(AQ$28="X",IF(E144&gt;0,1,IF(Cover!$E$47="Weekly",IF(D144&gt;=40,1,0.5),IF(D144&gt;=80,1,0.5))),""))),"")</f>
        <v/>
      </c>
      <c r="BA144" s="499" t="str">
        <f>IF($BA$28="X",IF(AR144="",0,IF($B144="","",IF(AR$28="X",IF(I144&gt;0,1,IF(Cover!$E$47="Weekly",IF(H144&gt;=40,1,0.5),IF(H144&gt;=80,1,0.5))),""))),"")</f>
        <v/>
      </c>
      <c r="BB144" s="499" t="str">
        <f>IF($BB$28="X",IF(AS144="",0,IF($B144="","",IF(AS$28="X",IF(M144&gt;0,1,IF(Cover!$E$47="Weekly",IF(L144&gt;=40,1,0.5),IF(L144&gt;=80,1,0.5))),""))),"")</f>
        <v/>
      </c>
      <c r="BC144" s="499" t="str">
        <f>IF($BC$28="X",IF(AT144="",0,IF($B144="","",IF(AT$28="X",IF(Q144&gt;0,1,IF(Cover!$E$47="Weekly",IF(P144&gt;=40,1,0.5),IF(P144&gt;=80,1,0.5))),""))),"")</f>
        <v/>
      </c>
      <c r="BD144" s="499" t="str">
        <f>IF($BD$28="X",IF(AU144="",0,IF($B144="","",IF(AU$28="X",IF(U144&gt;0,1,IF(Cover!$E$47="Weekly",IF(T144&gt;=40,1,0.5),IF(T144&gt;=80,1,0.5))),""))),"")</f>
        <v/>
      </c>
      <c r="BE144" s="499" t="str">
        <f>IF($BE$28="X",IF(AV144="",0,IF($B144="","",IF(AV$28="X",IF(Y144&gt;0,1,IF(Cover!$E$47="Weekly",IF(X144&gt;=40,1,0.5),IF(X144&gt;=80,1,0.5))),""))),"")</f>
        <v/>
      </c>
      <c r="BF144" s="499" t="str">
        <f>IF($BF$28="X",IF(AW144="",0,IF($B144="","",IF(AW$28="X",IF(AC144&gt;0,1,IF(Cover!$E$47="Weekly",IF(AB144&gt;=40,1,0.5),IF(AB144&gt;=80,1,0.5))),""))),"")</f>
        <v/>
      </c>
      <c r="BG144" s="499" t="str">
        <f>IF($BG$28="X",IF(AX144="",0,IF($B144="","",IF(AX$28="X",IF(AG144&gt;0,1,IF(Cover!$E$47="Weekly",IF(AF144&gt;=40,1,0.5),IF(AF144&gt;=80,1,0.5))),""))),"")</f>
        <v/>
      </c>
      <c r="BH144" s="500" t="str">
        <f>IF($BH$28="X",IF(AY144="",0,IF($B144="","",IF(AY$28="X",IF(AK144&gt;0,1,IF(Cover!$E$47="Weekly",IF(AJ144&gt;=40,1,0.5),IF(AJ144&gt;=80,1,0.5))),""))),"")</f>
        <v/>
      </c>
      <c r="BI144" s="470" t="str">
        <f t="shared" si="41"/>
        <v/>
      </c>
      <c r="BJ144" s="469" t="str">
        <f t="shared" si="42"/>
        <v/>
      </c>
      <c r="BL144" s="632">
        <f>IF(BJ144=0,IF('STEP 2 EE Data'!K139="Yes",IF('STEP 2 EE Data'!C139="",1,IF('STEP 2 EE Data'!D139&gt;=40,1,0.5)),0),IF('STEP 2 EE Data'!K139="Yes",IF('STEP 2 EE Data'!C139="",IF(BJ144=0.5,0.5,0),IF('STEP 2 EE Data'!D139&gt;=40,IF(BJ144=0.5,0.5,0),0)),0))</f>
        <v>0</v>
      </c>
    </row>
    <row r="145" spans="1:64" ht="15.6" thickTop="1" thickBot="1" x14ac:dyDescent="0.35">
      <c r="A145" s="84" t="str">
        <f>IF('STEP 2 EE Data'!A140="","",'STEP 2 EE Data'!A140)</f>
        <v/>
      </c>
      <c r="B145" s="83" t="str">
        <f>IF('STEP 2 EE Data'!B140="","",'STEP 2 EE Data'!B140)</f>
        <v/>
      </c>
      <c r="C145" s="52"/>
      <c r="D145" s="51"/>
      <c r="E145" s="52"/>
      <c r="F145" s="371" t="str">
        <f t="shared" si="43"/>
        <v/>
      </c>
      <c r="G145" s="52"/>
      <c r="H145" s="51"/>
      <c r="I145" s="52"/>
      <c r="J145" s="560" t="str">
        <f t="shared" si="44"/>
        <v/>
      </c>
      <c r="K145" s="52"/>
      <c r="L145" s="51"/>
      <c r="M145" s="52"/>
      <c r="N145" s="560" t="str">
        <f t="shared" si="45"/>
        <v/>
      </c>
      <c r="O145" s="52"/>
      <c r="P145" s="51"/>
      <c r="Q145" s="52"/>
      <c r="R145" s="560" t="str">
        <f t="shared" si="26"/>
        <v/>
      </c>
      <c r="S145" s="52"/>
      <c r="T145" s="51"/>
      <c r="U145" s="52"/>
      <c r="V145" s="560" t="str">
        <f t="shared" si="27"/>
        <v/>
      </c>
      <c r="W145" s="52"/>
      <c r="X145" s="51"/>
      <c r="Y145" s="52"/>
      <c r="Z145" s="560" t="str">
        <f t="shared" si="28"/>
        <v/>
      </c>
      <c r="AA145" s="52"/>
      <c r="AB145" s="51"/>
      <c r="AC145" s="52"/>
      <c r="AD145" s="560" t="str">
        <f t="shared" si="29"/>
        <v/>
      </c>
      <c r="AE145" s="52"/>
      <c r="AF145" s="51"/>
      <c r="AG145" s="52"/>
      <c r="AH145" s="560" t="str">
        <f t="shared" si="30"/>
        <v/>
      </c>
      <c r="AI145" s="52"/>
      <c r="AJ145" s="51"/>
      <c r="AK145" s="52"/>
      <c r="AL145" s="446" t="str">
        <f t="shared" si="31"/>
        <v/>
      </c>
      <c r="AM145" s="504">
        <f>'STEP 2 EE Data'!AI140</f>
        <v>0</v>
      </c>
      <c r="AN145" s="82">
        <f>'STEP 2 EE Data'!AJ140</f>
        <v>0</v>
      </c>
      <c r="AO145" s="445" t="str">
        <f>'STEP 2 EE Data'!AK140</f>
        <v/>
      </c>
      <c r="AQ145" s="497" t="str">
        <f t="shared" si="32"/>
        <v/>
      </c>
      <c r="AR145" s="497" t="str">
        <f t="shared" si="33"/>
        <v/>
      </c>
      <c r="AS145" s="497" t="str">
        <f t="shared" si="34"/>
        <v/>
      </c>
      <c r="AT145" s="497" t="str">
        <f t="shared" si="35"/>
        <v/>
      </c>
      <c r="AU145" s="497" t="str">
        <f t="shared" si="36"/>
        <v/>
      </c>
      <c r="AV145" s="497" t="str">
        <f t="shared" si="37"/>
        <v/>
      </c>
      <c r="AW145" s="497" t="str">
        <f t="shared" si="38"/>
        <v/>
      </c>
      <c r="AX145" s="497" t="str">
        <f t="shared" si="39"/>
        <v/>
      </c>
      <c r="AY145" s="498" t="str">
        <f t="shared" si="40"/>
        <v/>
      </c>
      <c r="AZ145" s="499" t="str">
        <f>IF($AZ$28="X",IF(AQ145="",0,IF($B145="","",IF(AQ$28="X",IF(E145&gt;0,1,IF(Cover!$E$47="Weekly",IF(D145&gt;=40,1,0.5),IF(D145&gt;=80,1,0.5))),""))),"")</f>
        <v/>
      </c>
      <c r="BA145" s="499" t="str">
        <f>IF($BA$28="X",IF(AR145="",0,IF($B145="","",IF(AR$28="X",IF(I145&gt;0,1,IF(Cover!$E$47="Weekly",IF(H145&gt;=40,1,0.5),IF(H145&gt;=80,1,0.5))),""))),"")</f>
        <v/>
      </c>
      <c r="BB145" s="499" t="str">
        <f>IF($BB$28="X",IF(AS145="",0,IF($B145="","",IF(AS$28="X",IF(M145&gt;0,1,IF(Cover!$E$47="Weekly",IF(L145&gt;=40,1,0.5),IF(L145&gt;=80,1,0.5))),""))),"")</f>
        <v/>
      </c>
      <c r="BC145" s="499" t="str">
        <f>IF($BC$28="X",IF(AT145="",0,IF($B145="","",IF(AT$28="X",IF(Q145&gt;0,1,IF(Cover!$E$47="Weekly",IF(P145&gt;=40,1,0.5),IF(P145&gt;=80,1,0.5))),""))),"")</f>
        <v/>
      </c>
      <c r="BD145" s="499" t="str">
        <f>IF($BD$28="X",IF(AU145="",0,IF($B145="","",IF(AU$28="X",IF(U145&gt;0,1,IF(Cover!$E$47="Weekly",IF(T145&gt;=40,1,0.5),IF(T145&gt;=80,1,0.5))),""))),"")</f>
        <v/>
      </c>
      <c r="BE145" s="499" t="str">
        <f>IF($BE$28="X",IF(AV145="",0,IF($B145="","",IF(AV$28="X",IF(Y145&gt;0,1,IF(Cover!$E$47="Weekly",IF(X145&gt;=40,1,0.5),IF(X145&gt;=80,1,0.5))),""))),"")</f>
        <v/>
      </c>
      <c r="BF145" s="499" t="str">
        <f>IF($BF$28="X",IF(AW145="",0,IF($B145="","",IF(AW$28="X",IF(AC145&gt;0,1,IF(Cover!$E$47="Weekly",IF(AB145&gt;=40,1,0.5),IF(AB145&gt;=80,1,0.5))),""))),"")</f>
        <v/>
      </c>
      <c r="BG145" s="499" t="str">
        <f>IF($BG$28="X",IF(AX145="",0,IF($B145="","",IF(AX$28="X",IF(AG145&gt;0,1,IF(Cover!$E$47="Weekly",IF(AF145&gt;=40,1,0.5),IF(AF145&gt;=80,1,0.5))),""))),"")</f>
        <v/>
      </c>
      <c r="BH145" s="500" t="str">
        <f>IF($BH$28="X",IF(AY145="",0,IF($B145="","",IF(AY$28="X",IF(AK145&gt;0,1,IF(Cover!$E$47="Weekly",IF(AJ145&gt;=40,1,0.5),IF(AJ145&gt;=80,1,0.5))),""))),"")</f>
        <v/>
      </c>
      <c r="BI145" s="470" t="str">
        <f t="shared" si="41"/>
        <v/>
      </c>
      <c r="BJ145" s="469" t="str">
        <f t="shared" si="42"/>
        <v/>
      </c>
      <c r="BL145" s="632">
        <f>IF(BJ145=0,IF('STEP 2 EE Data'!K140="Yes",IF('STEP 2 EE Data'!C140="",1,IF('STEP 2 EE Data'!D140&gt;=40,1,0.5)),0),IF('STEP 2 EE Data'!K140="Yes",IF('STEP 2 EE Data'!C140="",IF(BJ145=0.5,0.5,0),IF('STEP 2 EE Data'!D140&gt;=40,IF(BJ145=0.5,0.5,0),0)),0))</f>
        <v>0</v>
      </c>
    </row>
    <row r="146" spans="1:64" ht="15.6" thickTop="1" thickBot="1" x14ac:dyDescent="0.35">
      <c r="A146" s="84" t="str">
        <f>IF('STEP 2 EE Data'!A141="","",'STEP 2 EE Data'!A141)</f>
        <v/>
      </c>
      <c r="B146" s="83" t="str">
        <f>IF('STEP 2 EE Data'!B141="","",'STEP 2 EE Data'!B141)</f>
        <v/>
      </c>
      <c r="C146" s="52"/>
      <c r="D146" s="51"/>
      <c r="E146" s="52"/>
      <c r="F146" s="371" t="str">
        <f t="shared" si="43"/>
        <v/>
      </c>
      <c r="G146" s="52"/>
      <c r="H146" s="51"/>
      <c r="I146" s="52"/>
      <c r="J146" s="560" t="str">
        <f t="shared" si="44"/>
        <v/>
      </c>
      <c r="K146" s="52"/>
      <c r="L146" s="51"/>
      <c r="M146" s="52"/>
      <c r="N146" s="560" t="str">
        <f t="shared" si="45"/>
        <v/>
      </c>
      <c r="O146" s="52"/>
      <c r="P146" s="51"/>
      <c r="Q146" s="52"/>
      <c r="R146" s="560" t="str">
        <f t="shared" si="26"/>
        <v/>
      </c>
      <c r="S146" s="52"/>
      <c r="T146" s="51"/>
      <c r="U146" s="52"/>
      <c r="V146" s="560" t="str">
        <f t="shared" si="27"/>
        <v/>
      </c>
      <c r="W146" s="52"/>
      <c r="X146" s="51"/>
      <c r="Y146" s="52"/>
      <c r="Z146" s="560" t="str">
        <f t="shared" si="28"/>
        <v/>
      </c>
      <c r="AA146" s="52"/>
      <c r="AB146" s="51"/>
      <c r="AC146" s="52"/>
      <c r="AD146" s="560" t="str">
        <f t="shared" si="29"/>
        <v/>
      </c>
      <c r="AE146" s="52"/>
      <c r="AF146" s="51"/>
      <c r="AG146" s="52"/>
      <c r="AH146" s="560" t="str">
        <f t="shared" si="30"/>
        <v/>
      </c>
      <c r="AI146" s="52"/>
      <c r="AJ146" s="51"/>
      <c r="AK146" s="52"/>
      <c r="AL146" s="446" t="str">
        <f t="shared" si="31"/>
        <v/>
      </c>
      <c r="AM146" s="504">
        <f>'STEP 2 EE Data'!AI141</f>
        <v>0</v>
      </c>
      <c r="AN146" s="82">
        <f>'STEP 2 EE Data'!AJ141</f>
        <v>0</v>
      </c>
      <c r="AO146" s="445" t="str">
        <f>'STEP 2 EE Data'!AK141</f>
        <v/>
      </c>
      <c r="AQ146" s="497" t="str">
        <f t="shared" si="32"/>
        <v/>
      </c>
      <c r="AR146" s="497" t="str">
        <f t="shared" si="33"/>
        <v/>
      </c>
      <c r="AS146" s="497" t="str">
        <f t="shared" si="34"/>
        <v/>
      </c>
      <c r="AT146" s="497" t="str">
        <f t="shared" si="35"/>
        <v/>
      </c>
      <c r="AU146" s="497" t="str">
        <f t="shared" si="36"/>
        <v/>
      </c>
      <c r="AV146" s="497" t="str">
        <f t="shared" si="37"/>
        <v/>
      </c>
      <c r="AW146" s="497" t="str">
        <f t="shared" si="38"/>
        <v/>
      </c>
      <c r="AX146" s="497" t="str">
        <f t="shared" si="39"/>
        <v/>
      </c>
      <c r="AY146" s="498" t="str">
        <f t="shared" si="40"/>
        <v/>
      </c>
      <c r="AZ146" s="499" t="str">
        <f>IF($AZ$28="X",IF(AQ146="",0,IF($B146="","",IF(AQ$28="X",IF(E146&gt;0,1,IF(Cover!$E$47="Weekly",IF(D146&gt;=40,1,0.5),IF(D146&gt;=80,1,0.5))),""))),"")</f>
        <v/>
      </c>
      <c r="BA146" s="499" t="str">
        <f>IF($BA$28="X",IF(AR146="",0,IF($B146="","",IF(AR$28="X",IF(I146&gt;0,1,IF(Cover!$E$47="Weekly",IF(H146&gt;=40,1,0.5),IF(H146&gt;=80,1,0.5))),""))),"")</f>
        <v/>
      </c>
      <c r="BB146" s="499" t="str">
        <f>IF($BB$28="X",IF(AS146="",0,IF($B146="","",IF(AS$28="X",IF(M146&gt;0,1,IF(Cover!$E$47="Weekly",IF(L146&gt;=40,1,0.5),IF(L146&gt;=80,1,0.5))),""))),"")</f>
        <v/>
      </c>
      <c r="BC146" s="499" t="str">
        <f>IF($BC$28="X",IF(AT146="",0,IF($B146="","",IF(AT$28="X",IF(Q146&gt;0,1,IF(Cover!$E$47="Weekly",IF(P146&gt;=40,1,0.5),IF(P146&gt;=80,1,0.5))),""))),"")</f>
        <v/>
      </c>
      <c r="BD146" s="499" t="str">
        <f>IF($BD$28="X",IF(AU146="",0,IF($B146="","",IF(AU$28="X",IF(U146&gt;0,1,IF(Cover!$E$47="Weekly",IF(T146&gt;=40,1,0.5),IF(T146&gt;=80,1,0.5))),""))),"")</f>
        <v/>
      </c>
      <c r="BE146" s="499" t="str">
        <f>IF($BE$28="X",IF(AV146="",0,IF($B146="","",IF(AV$28="X",IF(Y146&gt;0,1,IF(Cover!$E$47="Weekly",IF(X146&gt;=40,1,0.5),IF(X146&gt;=80,1,0.5))),""))),"")</f>
        <v/>
      </c>
      <c r="BF146" s="499" t="str">
        <f>IF($BF$28="X",IF(AW146="",0,IF($B146="","",IF(AW$28="X",IF(AC146&gt;0,1,IF(Cover!$E$47="Weekly",IF(AB146&gt;=40,1,0.5),IF(AB146&gt;=80,1,0.5))),""))),"")</f>
        <v/>
      </c>
      <c r="BG146" s="499" t="str">
        <f>IF($BG$28="X",IF(AX146="",0,IF($B146="","",IF(AX$28="X",IF(AG146&gt;0,1,IF(Cover!$E$47="Weekly",IF(AF146&gt;=40,1,0.5),IF(AF146&gt;=80,1,0.5))),""))),"")</f>
        <v/>
      </c>
      <c r="BH146" s="500" t="str">
        <f>IF($BH$28="X",IF(AY146="",0,IF($B146="","",IF(AY$28="X",IF(AK146&gt;0,1,IF(Cover!$E$47="Weekly",IF(AJ146&gt;=40,1,0.5),IF(AJ146&gt;=80,1,0.5))),""))),"")</f>
        <v/>
      </c>
      <c r="BI146" s="470" t="str">
        <f t="shared" si="41"/>
        <v/>
      </c>
      <c r="BJ146" s="469" t="str">
        <f t="shared" si="42"/>
        <v/>
      </c>
      <c r="BL146" s="632">
        <f>IF(BJ146=0,IF('STEP 2 EE Data'!K141="Yes",IF('STEP 2 EE Data'!C141="",1,IF('STEP 2 EE Data'!D141&gt;=40,1,0.5)),0),IF('STEP 2 EE Data'!K141="Yes",IF('STEP 2 EE Data'!C141="",IF(BJ146=0.5,0.5,0),IF('STEP 2 EE Data'!D141&gt;=40,IF(BJ146=0.5,0.5,0),0)),0))</f>
        <v>0</v>
      </c>
    </row>
    <row r="147" spans="1:64" ht="15.6" thickTop="1" thickBot="1" x14ac:dyDescent="0.35">
      <c r="A147" s="84" t="str">
        <f>IF('STEP 2 EE Data'!A142="","",'STEP 2 EE Data'!A142)</f>
        <v/>
      </c>
      <c r="B147" s="83" t="str">
        <f>IF('STEP 2 EE Data'!B142="","",'STEP 2 EE Data'!B142)</f>
        <v/>
      </c>
      <c r="C147" s="52"/>
      <c r="D147" s="51"/>
      <c r="E147" s="52"/>
      <c r="F147" s="371" t="str">
        <f t="shared" si="43"/>
        <v/>
      </c>
      <c r="G147" s="52"/>
      <c r="H147" s="51"/>
      <c r="I147" s="52"/>
      <c r="J147" s="560" t="str">
        <f t="shared" si="44"/>
        <v/>
      </c>
      <c r="K147" s="52"/>
      <c r="L147" s="51"/>
      <c r="M147" s="52"/>
      <c r="N147" s="560" t="str">
        <f t="shared" si="45"/>
        <v/>
      </c>
      <c r="O147" s="52"/>
      <c r="P147" s="51"/>
      <c r="Q147" s="52"/>
      <c r="R147" s="560" t="str">
        <f t="shared" si="26"/>
        <v/>
      </c>
      <c r="S147" s="52"/>
      <c r="T147" s="51"/>
      <c r="U147" s="52"/>
      <c r="V147" s="560" t="str">
        <f t="shared" si="27"/>
        <v/>
      </c>
      <c r="W147" s="52"/>
      <c r="X147" s="51"/>
      <c r="Y147" s="52"/>
      <c r="Z147" s="560" t="str">
        <f t="shared" si="28"/>
        <v/>
      </c>
      <c r="AA147" s="52"/>
      <c r="AB147" s="51"/>
      <c r="AC147" s="52"/>
      <c r="AD147" s="560" t="str">
        <f t="shared" si="29"/>
        <v/>
      </c>
      <c r="AE147" s="52"/>
      <c r="AF147" s="51"/>
      <c r="AG147" s="52"/>
      <c r="AH147" s="560" t="str">
        <f t="shared" si="30"/>
        <v/>
      </c>
      <c r="AI147" s="52"/>
      <c r="AJ147" s="51"/>
      <c r="AK147" s="52"/>
      <c r="AL147" s="446" t="str">
        <f t="shared" si="31"/>
        <v/>
      </c>
      <c r="AM147" s="504">
        <f>'STEP 2 EE Data'!AI142</f>
        <v>0</v>
      </c>
      <c r="AN147" s="82">
        <f>'STEP 2 EE Data'!AJ142</f>
        <v>0</v>
      </c>
      <c r="AO147" s="445" t="str">
        <f>'STEP 2 EE Data'!AK142</f>
        <v/>
      </c>
      <c r="AQ147" s="497" t="str">
        <f t="shared" si="32"/>
        <v/>
      </c>
      <c r="AR147" s="497" t="str">
        <f t="shared" si="33"/>
        <v/>
      </c>
      <c r="AS147" s="497" t="str">
        <f t="shared" si="34"/>
        <v/>
      </c>
      <c r="AT147" s="497" t="str">
        <f t="shared" si="35"/>
        <v/>
      </c>
      <c r="AU147" s="497" t="str">
        <f t="shared" si="36"/>
        <v/>
      </c>
      <c r="AV147" s="497" t="str">
        <f t="shared" si="37"/>
        <v/>
      </c>
      <c r="AW147" s="497" t="str">
        <f t="shared" si="38"/>
        <v/>
      </c>
      <c r="AX147" s="497" t="str">
        <f t="shared" si="39"/>
        <v/>
      </c>
      <c r="AY147" s="498" t="str">
        <f t="shared" si="40"/>
        <v/>
      </c>
      <c r="AZ147" s="499" t="str">
        <f>IF($AZ$28="X",IF(AQ147="",0,IF($B147="","",IF(AQ$28="X",IF(E147&gt;0,1,IF(Cover!$E$47="Weekly",IF(D147&gt;=40,1,0.5),IF(D147&gt;=80,1,0.5))),""))),"")</f>
        <v/>
      </c>
      <c r="BA147" s="499" t="str">
        <f>IF($BA$28="X",IF(AR147="",0,IF($B147="","",IF(AR$28="X",IF(I147&gt;0,1,IF(Cover!$E$47="Weekly",IF(H147&gt;=40,1,0.5),IF(H147&gt;=80,1,0.5))),""))),"")</f>
        <v/>
      </c>
      <c r="BB147" s="499" t="str">
        <f>IF($BB$28="X",IF(AS147="",0,IF($B147="","",IF(AS$28="X",IF(M147&gt;0,1,IF(Cover!$E$47="Weekly",IF(L147&gt;=40,1,0.5),IF(L147&gt;=80,1,0.5))),""))),"")</f>
        <v/>
      </c>
      <c r="BC147" s="499" t="str">
        <f>IF($BC$28="X",IF(AT147="",0,IF($B147="","",IF(AT$28="X",IF(Q147&gt;0,1,IF(Cover!$E$47="Weekly",IF(P147&gt;=40,1,0.5),IF(P147&gt;=80,1,0.5))),""))),"")</f>
        <v/>
      </c>
      <c r="BD147" s="499" t="str">
        <f>IF($BD$28="X",IF(AU147="",0,IF($B147="","",IF(AU$28="X",IF(U147&gt;0,1,IF(Cover!$E$47="Weekly",IF(T147&gt;=40,1,0.5),IF(T147&gt;=80,1,0.5))),""))),"")</f>
        <v/>
      </c>
      <c r="BE147" s="499" t="str">
        <f>IF($BE$28="X",IF(AV147="",0,IF($B147="","",IF(AV$28="X",IF(Y147&gt;0,1,IF(Cover!$E$47="Weekly",IF(X147&gt;=40,1,0.5),IF(X147&gt;=80,1,0.5))),""))),"")</f>
        <v/>
      </c>
      <c r="BF147" s="499" t="str">
        <f>IF($BF$28="X",IF(AW147="",0,IF($B147="","",IF(AW$28="X",IF(AC147&gt;0,1,IF(Cover!$E$47="Weekly",IF(AB147&gt;=40,1,0.5),IF(AB147&gt;=80,1,0.5))),""))),"")</f>
        <v/>
      </c>
      <c r="BG147" s="499" t="str">
        <f>IF($BG$28="X",IF(AX147="",0,IF($B147="","",IF(AX$28="X",IF(AG147&gt;0,1,IF(Cover!$E$47="Weekly",IF(AF147&gt;=40,1,0.5),IF(AF147&gt;=80,1,0.5))),""))),"")</f>
        <v/>
      </c>
      <c r="BH147" s="500" t="str">
        <f>IF($BH$28="X",IF(AY147="",0,IF($B147="","",IF(AY$28="X",IF(AK147&gt;0,1,IF(Cover!$E$47="Weekly",IF(AJ147&gt;=40,1,0.5),IF(AJ147&gt;=80,1,0.5))),""))),"")</f>
        <v/>
      </c>
      <c r="BI147" s="470" t="str">
        <f t="shared" si="41"/>
        <v/>
      </c>
      <c r="BJ147" s="469" t="str">
        <f t="shared" si="42"/>
        <v/>
      </c>
      <c r="BL147" s="632">
        <f>IF(BJ147=0,IF('STEP 2 EE Data'!K142="Yes",IF('STEP 2 EE Data'!C142="",1,IF('STEP 2 EE Data'!D142&gt;=40,1,0.5)),0),IF('STEP 2 EE Data'!K142="Yes",IF('STEP 2 EE Data'!C142="",IF(BJ147=0.5,0.5,0),IF('STEP 2 EE Data'!D142&gt;=40,IF(BJ147=0.5,0.5,0),0)),0))</f>
        <v>0</v>
      </c>
    </row>
    <row r="148" spans="1:64" ht="15.6" thickTop="1" thickBot="1" x14ac:dyDescent="0.35">
      <c r="A148" s="84" t="str">
        <f>IF('STEP 2 EE Data'!A143="","",'STEP 2 EE Data'!A143)</f>
        <v/>
      </c>
      <c r="B148" s="83" t="str">
        <f>IF('STEP 2 EE Data'!B143="","",'STEP 2 EE Data'!B143)</f>
        <v/>
      </c>
      <c r="C148" s="52"/>
      <c r="D148" s="51"/>
      <c r="E148" s="52"/>
      <c r="F148" s="371" t="str">
        <f t="shared" si="43"/>
        <v/>
      </c>
      <c r="G148" s="52"/>
      <c r="H148" s="51"/>
      <c r="I148" s="52"/>
      <c r="J148" s="560" t="str">
        <f t="shared" si="44"/>
        <v/>
      </c>
      <c r="K148" s="52"/>
      <c r="L148" s="51"/>
      <c r="M148" s="52"/>
      <c r="N148" s="560" t="str">
        <f t="shared" si="45"/>
        <v/>
      </c>
      <c r="O148" s="52"/>
      <c r="P148" s="51"/>
      <c r="Q148" s="52"/>
      <c r="R148" s="560" t="str">
        <f t="shared" si="26"/>
        <v/>
      </c>
      <c r="S148" s="52"/>
      <c r="T148" s="51"/>
      <c r="U148" s="52"/>
      <c r="V148" s="560" t="str">
        <f t="shared" si="27"/>
        <v/>
      </c>
      <c r="W148" s="52"/>
      <c r="X148" s="51"/>
      <c r="Y148" s="52"/>
      <c r="Z148" s="560" t="str">
        <f t="shared" si="28"/>
        <v/>
      </c>
      <c r="AA148" s="52"/>
      <c r="AB148" s="51"/>
      <c r="AC148" s="52"/>
      <c r="AD148" s="560" t="str">
        <f t="shared" si="29"/>
        <v/>
      </c>
      <c r="AE148" s="52"/>
      <c r="AF148" s="51"/>
      <c r="AG148" s="52"/>
      <c r="AH148" s="560" t="str">
        <f t="shared" si="30"/>
        <v/>
      </c>
      <c r="AI148" s="52"/>
      <c r="AJ148" s="51"/>
      <c r="AK148" s="52"/>
      <c r="AL148" s="446" t="str">
        <f t="shared" si="31"/>
        <v/>
      </c>
      <c r="AM148" s="504">
        <f>'STEP 2 EE Data'!AI143</f>
        <v>0</v>
      </c>
      <c r="AN148" s="82">
        <f>'STEP 2 EE Data'!AJ143</f>
        <v>0</v>
      </c>
      <c r="AO148" s="445" t="str">
        <f>'STEP 2 EE Data'!AK143</f>
        <v/>
      </c>
      <c r="AQ148" s="497" t="str">
        <f t="shared" si="32"/>
        <v/>
      </c>
      <c r="AR148" s="497" t="str">
        <f t="shared" si="33"/>
        <v/>
      </c>
      <c r="AS148" s="497" t="str">
        <f t="shared" si="34"/>
        <v/>
      </c>
      <c r="AT148" s="497" t="str">
        <f t="shared" si="35"/>
        <v/>
      </c>
      <c r="AU148" s="497" t="str">
        <f t="shared" si="36"/>
        <v/>
      </c>
      <c r="AV148" s="497" t="str">
        <f t="shared" si="37"/>
        <v/>
      </c>
      <c r="AW148" s="497" t="str">
        <f t="shared" si="38"/>
        <v/>
      </c>
      <c r="AX148" s="497" t="str">
        <f t="shared" si="39"/>
        <v/>
      </c>
      <c r="AY148" s="498" t="str">
        <f t="shared" si="40"/>
        <v/>
      </c>
      <c r="AZ148" s="499" t="str">
        <f>IF($AZ$28="X",IF(AQ148="",0,IF($B148="","",IF(AQ$28="X",IF(E148&gt;0,1,IF(Cover!$E$47="Weekly",IF(D148&gt;=40,1,0.5),IF(D148&gt;=80,1,0.5))),""))),"")</f>
        <v/>
      </c>
      <c r="BA148" s="499" t="str">
        <f>IF($BA$28="X",IF(AR148="",0,IF($B148="","",IF(AR$28="X",IF(I148&gt;0,1,IF(Cover!$E$47="Weekly",IF(H148&gt;=40,1,0.5),IF(H148&gt;=80,1,0.5))),""))),"")</f>
        <v/>
      </c>
      <c r="BB148" s="499" t="str">
        <f>IF($BB$28="X",IF(AS148="",0,IF($B148="","",IF(AS$28="X",IF(M148&gt;0,1,IF(Cover!$E$47="Weekly",IF(L148&gt;=40,1,0.5),IF(L148&gt;=80,1,0.5))),""))),"")</f>
        <v/>
      </c>
      <c r="BC148" s="499" t="str">
        <f>IF($BC$28="X",IF(AT148="",0,IF($B148="","",IF(AT$28="X",IF(Q148&gt;0,1,IF(Cover!$E$47="Weekly",IF(P148&gt;=40,1,0.5),IF(P148&gt;=80,1,0.5))),""))),"")</f>
        <v/>
      </c>
      <c r="BD148" s="499" t="str">
        <f>IF($BD$28="X",IF(AU148="",0,IF($B148="","",IF(AU$28="X",IF(U148&gt;0,1,IF(Cover!$E$47="Weekly",IF(T148&gt;=40,1,0.5),IF(T148&gt;=80,1,0.5))),""))),"")</f>
        <v/>
      </c>
      <c r="BE148" s="499" t="str">
        <f>IF($BE$28="X",IF(AV148="",0,IF($B148="","",IF(AV$28="X",IF(Y148&gt;0,1,IF(Cover!$E$47="Weekly",IF(X148&gt;=40,1,0.5),IF(X148&gt;=80,1,0.5))),""))),"")</f>
        <v/>
      </c>
      <c r="BF148" s="499" t="str">
        <f>IF($BF$28="X",IF(AW148="",0,IF($B148="","",IF(AW$28="X",IF(AC148&gt;0,1,IF(Cover!$E$47="Weekly",IF(AB148&gt;=40,1,0.5),IF(AB148&gt;=80,1,0.5))),""))),"")</f>
        <v/>
      </c>
      <c r="BG148" s="499" t="str">
        <f>IF($BG$28="X",IF(AX148="",0,IF($B148="","",IF(AX$28="X",IF(AG148&gt;0,1,IF(Cover!$E$47="Weekly",IF(AF148&gt;=40,1,0.5),IF(AF148&gt;=80,1,0.5))),""))),"")</f>
        <v/>
      </c>
      <c r="BH148" s="500" t="str">
        <f>IF($BH$28="X",IF(AY148="",0,IF($B148="","",IF(AY$28="X",IF(AK148&gt;0,1,IF(Cover!$E$47="Weekly",IF(AJ148&gt;=40,1,0.5),IF(AJ148&gt;=80,1,0.5))),""))),"")</f>
        <v/>
      </c>
      <c r="BI148" s="470" t="str">
        <f t="shared" si="41"/>
        <v/>
      </c>
      <c r="BJ148" s="469" t="str">
        <f t="shared" si="42"/>
        <v/>
      </c>
      <c r="BL148" s="632">
        <f>IF(BJ148=0,IF('STEP 2 EE Data'!K143="Yes",IF('STEP 2 EE Data'!C143="",1,IF('STEP 2 EE Data'!D143&gt;=40,1,0.5)),0),IF('STEP 2 EE Data'!K143="Yes",IF('STEP 2 EE Data'!C143="",IF(BJ148=0.5,0.5,0),IF('STEP 2 EE Data'!D143&gt;=40,IF(BJ148=0.5,0.5,0),0)),0))</f>
        <v>0</v>
      </c>
    </row>
    <row r="149" spans="1:64" ht="15.6" thickTop="1" thickBot="1" x14ac:dyDescent="0.35">
      <c r="A149" s="84" t="str">
        <f>IF('STEP 2 EE Data'!A144="","",'STEP 2 EE Data'!A144)</f>
        <v/>
      </c>
      <c r="B149" s="83" t="str">
        <f>IF('STEP 2 EE Data'!B144="","",'STEP 2 EE Data'!B144)</f>
        <v/>
      </c>
      <c r="C149" s="52"/>
      <c r="D149" s="51"/>
      <c r="E149" s="52"/>
      <c r="F149" s="371" t="str">
        <f t="shared" si="43"/>
        <v/>
      </c>
      <c r="G149" s="52"/>
      <c r="H149" s="51"/>
      <c r="I149" s="52"/>
      <c r="J149" s="560" t="str">
        <f t="shared" si="44"/>
        <v/>
      </c>
      <c r="K149" s="52"/>
      <c r="L149" s="51"/>
      <c r="M149" s="52"/>
      <c r="N149" s="560" t="str">
        <f t="shared" si="45"/>
        <v/>
      </c>
      <c r="O149" s="52"/>
      <c r="P149" s="51"/>
      <c r="Q149" s="52"/>
      <c r="R149" s="560" t="str">
        <f t="shared" si="26"/>
        <v/>
      </c>
      <c r="S149" s="52"/>
      <c r="T149" s="51"/>
      <c r="U149" s="52"/>
      <c r="V149" s="560" t="str">
        <f t="shared" si="27"/>
        <v/>
      </c>
      <c r="W149" s="52"/>
      <c r="X149" s="51"/>
      <c r="Y149" s="52"/>
      <c r="Z149" s="560" t="str">
        <f t="shared" si="28"/>
        <v/>
      </c>
      <c r="AA149" s="52"/>
      <c r="AB149" s="51"/>
      <c r="AC149" s="52"/>
      <c r="AD149" s="560" t="str">
        <f t="shared" si="29"/>
        <v/>
      </c>
      <c r="AE149" s="52"/>
      <c r="AF149" s="51"/>
      <c r="AG149" s="52"/>
      <c r="AH149" s="560" t="str">
        <f t="shared" si="30"/>
        <v/>
      </c>
      <c r="AI149" s="52"/>
      <c r="AJ149" s="51"/>
      <c r="AK149" s="52"/>
      <c r="AL149" s="446" t="str">
        <f t="shared" si="31"/>
        <v/>
      </c>
      <c r="AM149" s="504">
        <f>'STEP 2 EE Data'!AI144</f>
        <v>0</v>
      </c>
      <c r="AN149" s="82">
        <f>'STEP 2 EE Data'!AJ144</f>
        <v>0</v>
      </c>
      <c r="AO149" s="445" t="str">
        <f>'STEP 2 EE Data'!AK144</f>
        <v/>
      </c>
      <c r="AQ149" s="497" t="str">
        <f t="shared" si="32"/>
        <v/>
      </c>
      <c r="AR149" s="497" t="str">
        <f t="shared" si="33"/>
        <v/>
      </c>
      <c r="AS149" s="497" t="str">
        <f t="shared" si="34"/>
        <v/>
      </c>
      <c r="AT149" s="497" t="str">
        <f t="shared" si="35"/>
        <v/>
      </c>
      <c r="AU149" s="497" t="str">
        <f t="shared" si="36"/>
        <v/>
      </c>
      <c r="AV149" s="497" t="str">
        <f t="shared" si="37"/>
        <v/>
      </c>
      <c r="AW149" s="497" t="str">
        <f t="shared" si="38"/>
        <v/>
      </c>
      <c r="AX149" s="497" t="str">
        <f t="shared" si="39"/>
        <v/>
      </c>
      <c r="AY149" s="498" t="str">
        <f t="shared" si="40"/>
        <v/>
      </c>
      <c r="AZ149" s="499" t="str">
        <f>IF($AZ$28="X",IF(AQ149="",0,IF($B149="","",IF(AQ$28="X",IF(E149&gt;0,1,IF(Cover!$E$47="Weekly",IF(D149&gt;=40,1,0.5),IF(D149&gt;=80,1,0.5))),""))),"")</f>
        <v/>
      </c>
      <c r="BA149" s="499" t="str">
        <f>IF($BA$28="X",IF(AR149="",0,IF($B149="","",IF(AR$28="X",IF(I149&gt;0,1,IF(Cover!$E$47="Weekly",IF(H149&gt;=40,1,0.5),IF(H149&gt;=80,1,0.5))),""))),"")</f>
        <v/>
      </c>
      <c r="BB149" s="499" t="str">
        <f>IF($BB$28="X",IF(AS149="",0,IF($B149="","",IF(AS$28="X",IF(M149&gt;0,1,IF(Cover!$E$47="Weekly",IF(L149&gt;=40,1,0.5),IF(L149&gt;=80,1,0.5))),""))),"")</f>
        <v/>
      </c>
      <c r="BC149" s="499" t="str">
        <f>IF($BC$28="X",IF(AT149="",0,IF($B149="","",IF(AT$28="X",IF(Q149&gt;0,1,IF(Cover!$E$47="Weekly",IF(P149&gt;=40,1,0.5),IF(P149&gt;=80,1,0.5))),""))),"")</f>
        <v/>
      </c>
      <c r="BD149" s="499" t="str">
        <f>IF($BD$28="X",IF(AU149="",0,IF($B149="","",IF(AU$28="X",IF(U149&gt;0,1,IF(Cover!$E$47="Weekly",IF(T149&gt;=40,1,0.5),IF(T149&gt;=80,1,0.5))),""))),"")</f>
        <v/>
      </c>
      <c r="BE149" s="499" t="str">
        <f>IF($BE$28="X",IF(AV149="",0,IF($B149="","",IF(AV$28="X",IF(Y149&gt;0,1,IF(Cover!$E$47="Weekly",IF(X149&gt;=40,1,0.5),IF(X149&gt;=80,1,0.5))),""))),"")</f>
        <v/>
      </c>
      <c r="BF149" s="499" t="str">
        <f>IF($BF$28="X",IF(AW149="",0,IF($B149="","",IF(AW$28="X",IF(AC149&gt;0,1,IF(Cover!$E$47="Weekly",IF(AB149&gt;=40,1,0.5),IF(AB149&gt;=80,1,0.5))),""))),"")</f>
        <v/>
      </c>
      <c r="BG149" s="499" t="str">
        <f>IF($BG$28="X",IF(AX149="",0,IF($B149="","",IF(AX$28="X",IF(AG149&gt;0,1,IF(Cover!$E$47="Weekly",IF(AF149&gt;=40,1,0.5),IF(AF149&gt;=80,1,0.5))),""))),"")</f>
        <v/>
      </c>
      <c r="BH149" s="500" t="str">
        <f>IF($BH$28="X",IF(AY149="",0,IF($B149="","",IF(AY$28="X",IF(AK149&gt;0,1,IF(Cover!$E$47="Weekly",IF(AJ149&gt;=40,1,0.5),IF(AJ149&gt;=80,1,0.5))),""))),"")</f>
        <v/>
      </c>
      <c r="BI149" s="470" t="str">
        <f t="shared" si="41"/>
        <v/>
      </c>
      <c r="BJ149" s="469" t="str">
        <f t="shared" si="42"/>
        <v/>
      </c>
      <c r="BL149" s="632">
        <f>IF(BJ149=0,IF('STEP 2 EE Data'!K144="Yes",IF('STEP 2 EE Data'!C144="",1,IF('STEP 2 EE Data'!D144&gt;=40,1,0.5)),0),IF('STEP 2 EE Data'!K144="Yes",IF('STEP 2 EE Data'!C144="",IF(BJ149=0.5,0.5,0),IF('STEP 2 EE Data'!D144&gt;=40,IF(BJ149=0.5,0.5,0),0)),0))</f>
        <v>0</v>
      </c>
    </row>
    <row r="150" spans="1:64" ht="15.6" thickTop="1" thickBot="1" x14ac:dyDescent="0.35">
      <c r="A150" s="84" t="str">
        <f>IF('STEP 2 EE Data'!A145="","",'STEP 2 EE Data'!A145)</f>
        <v/>
      </c>
      <c r="B150" s="83" t="str">
        <f>IF('STEP 2 EE Data'!B145="","",'STEP 2 EE Data'!B145)</f>
        <v/>
      </c>
      <c r="C150" s="52"/>
      <c r="D150" s="51"/>
      <c r="E150" s="52"/>
      <c r="F150" s="371" t="str">
        <f t="shared" si="43"/>
        <v/>
      </c>
      <c r="G150" s="52"/>
      <c r="H150" s="51"/>
      <c r="I150" s="52"/>
      <c r="J150" s="560" t="str">
        <f t="shared" si="44"/>
        <v/>
      </c>
      <c r="K150" s="52"/>
      <c r="L150" s="51"/>
      <c r="M150" s="52"/>
      <c r="N150" s="560" t="str">
        <f t="shared" si="45"/>
        <v/>
      </c>
      <c r="O150" s="52"/>
      <c r="P150" s="51"/>
      <c r="Q150" s="52"/>
      <c r="R150" s="560" t="str">
        <f t="shared" si="26"/>
        <v/>
      </c>
      <c r="S150" s="52"/>
      <c r="T150" s="51"/>
      <c r="U150" s="52"/>
      <c r="V150" s="560" t="str">
        <f t="shared" si="27"/>
        <v/>
      </c>
      <c r="W150" s="52"/>
      <c r="X150" s="51"/>
      <c r="Y150" s="52"/>
      <c r="Z150" s="560" t="str">
        <f t="shared" si="28"/>
        <v/>
      </c>
      <c r="AA150" s="52"/>
      <c r="AB150" s="51"/>
      <c r="AC150" s="52"/>
      <c r="AD150" s="560" t="str">
        <f t="shared" si="29"/>
        <v/>
      </c>
      <c r="AE150" s="52"/>
      <c r="AF150" s="51"/>
      <c r="AG150" s="52"/>
      <c r="AH150" s="560" t="str">
        <f t="shared" si="30"/>
        <v/>
      </c>
      <c r="AI150" s="52"/>
      <c r="AJ150" s="51"/>
      <c r="AK150" s="52"/>
      <c r="AL150" s="446" t="str">
        <f t="shared" si="31"/>
        <v/>
      </c>
      <c r="AM150" s="504">
        <f>'STEP 2 EE Data'!AI145</f>
        <v>0</v>
      </c>
      <c r="AN150" s="82">
        <f>'STEP 2 EE Data'!AJ145</f>
        <v>0</v>
      </c>
      <c r="AO150" s="445" t="str">
        <f>'STEP 2 EE Data'!AK145</f>
        <v/>
      </c>
      <c r="AQ150" s="497" t="str">
        <f t="shared" si="32"/>
        <v/>
      </c>
      <c r="AR150" s="497" t="str">
        <f t="shared" si="33"/>
        <v/>
      </c>
      <c r="AS150" s="497" t="str">
        <f t="shared" si="34"/>
        <v/>
      </c>
      <c r="AT150" s="497" t="str">
        <f t="shared" si="35"/>
        <v/>
      </c>
      <c r="AU150" s="497" t="str">
        <f t="shared" si="36"/>
        <v/>
      </c>
      <c r="AV150" s="497" t="str">
        <f t="shared" si="37"/>
        <v/>
      </c>
      <c r="AW150" s="497" t="str">
        <f t="shared" si="38"/>
        <v/>
      </c>
      <c r="AX150" s="497" t="str">
        <f t="shared" si="39"/>
        <v/>
      </c>
      <c r="AY150" s="498" t="str">
        <f t="shared" si="40"/>
        <v/>
      </c>
      <c r="AZ150" s="499" t="str">
        <f>IF($AZ$28="X",IF(AQ150="",0,IF($B150="","",IF(AQ$28="X",IF(E150&gt;0,1,IF(Cover!$E$47="Weekly",IF(D150&gt;=40,1,0.5),IF(D150&gt;=80,1,0.5))),""))),"")</f>
        <v/>
      </c>
      <c r="BA150" s="499" t="str">
        <f>IF($BA$28="X",IF(AR150="",0,IF($B150="","",IF(AR$28="X",IF(I150&gt;0,1,IF(Cover!$E$47="Weekly",IF(H150&gt;=40,1,0.5),IF(H150&gt;=80,1,0.5))),""))),"")</f>
        <v/>
      </c>
      <c r="BB150" s="499" t="str">
        <f>IF($BB$28="X",IF(AS150="",0,IF($B150="","",IF(AS$28="X",IF(M150&gt;0,1,IF(Cover!$E$47="Weekly",IF(L150&gt;=40,1,0.5),IF(L150&gt;=80,1,0.5))),""))),"")</f>
        <v/>
      </c>
      <c r="BC150" s="499" t="str">
        <f>IF($BC$28="X",IF(AT150="",0,IF($B150="","",IF(AT$28="X",IF(Q150&gt;0,1,IF(Cover!$E$47="Weekly",IF(P150&gt;=40,1,0.5),IF(P150&gt;=80,1,0.5))),""))),"")</f>
        <v/>
      </c>
      <c r="BD150" s="499" t="str">
        <f>IF($BD$28="X",IF(AU150="",0,IF($B150="","",IF(AU$28="X",IF(U150&gt;0,1,IF(Cover!$E$47="Weekly",IF(T150&gt;=40,1,0.5),IF(T150&gt;=80,1,0.5))),""))),"")</f>
        <v/>
      </c>
      <c r="BE150" s="499" t="str">
        <f>IF($BE$28="X",IF(AV150="",0,IF($B150="","",IF(AV$28="X",IF(Y150&gt;0,1,IF(Cover!$E$47="Weekly",IF(X150&gt;=40,1,0.5),IF(X150&gt;=80,1,0.5))),""))),"")</f>
        <v/>
      </c>
      <c r="BF150" s="499" t="str">
        <f>IF($BF$28="X",IF(AW150="",0,IF($B150="","",IF(AW$28="X",IF(AC150&gt;0,1,IF(Cover!$E$47="Weekly",IF(AB150&gt;=40,1,0.5),IF(AB150&gt;=80,1,0.5))),""))),"")</f>
        <v/>
      </c>
      <c r="BG150" s="499" t="str">
        <f>IF($BG$28="X",IF(AX150="",0,IF($B150="","",IF(AX$28="X",IF(AG150&gt;0,1,IF(Cover!$E$47="Weekly",IF(AF150&gt;=40,1,0.5),IF(AF150&gt;=80,1,0.5))),""))),"")</f>
        <v/>
      </c>
      <c r="BH150" s="500" t="str">
        <f>IF($BH$28="X",IF(AY150="",0,IF($B150="","",IF(AY$28="X",IF(AK150&gt;0,1,IF(Cover!$E$47="Weekly",IF(AJ150&gt;=40,1,0.5),IF(AJ150&gt;=80,1,0.5))),""))),"")</f>
        <v/>
      </c>
      <c r="BI150" s="470" t="str">
        <f t="shared" si="41"/>
        <v/>
      </c>
      <c r="BJ150" s="469" t="str">
        <f t="shared" si="42"/>
        <v/>
      </c>
      <c r="BL150" s="632">
        <f>IF(BJ150=0,IF('STEP 2 EE Data'!K145="Yes",IF('STEP 2 EE Data'!C145="",1,IF('STEP 2 EE Data'!D145&gt;=40,1,0.5)),0),IF('STEP 2 EE Data'!K145="Yes",IF('STEP 2 EE Data'!C145="",IF(BJ150=0.5,0.5,0),IF('STEP 2 EE Data'!D145&gt;=40,IF(BJ150=0.5,0.5,0),0)),0))</f>
        <v>0</v>
      </c>
    </row>
    <row r="151" spans="1:64" ht="15.6" thickTop="1" thickBot="1" x14ac:dyDescent="0.35">
      <c r="A151" s="84" t="str">
        <f>IF('STEP 2 EE Data'!A146="","",'STEP 2 EE Data'!A146)</f>
        <v/>
      </c>
      <c r="B151" s="83" t="str">
        <f>IF('STEP 2 EE Data'!B146="","",'STEP 2 EE Data'!B146)</f>
        <v/>
      </c>
      <c r="C151" s="52"/>
      <c r="D151" s="51"/>
      <c r="E151" s="52"/>
      <c r="F151" s="371" t="str">
        <f t="shared" si="43"/>
        <v/>
      </c>
      <c r="G151" s="52"/>
      <c r="H151" s="51"/>
      <c r="I151" s="52"/>
      <c r="J151" s="560" t="str">
        <f t="shared" si="44"/>
        <v/>
      </c>
      <c r="K151" s="52"/>
      <c r="L151" s="51"/>
      <c r="M151" s="52"/>
      <c r="N151" s="560" t="str">
        <f t="shared" si="45"/>
        <v/>
      </c>
      <c r="O151" s="52"/>
      <c r="P151" s="51"/>
      <c r="Q151" s="52"/>
      <c r="R151" s="560" t="str">
        <f t="shared" si="26"/>
        <v/>
      </c>
      <c r="S151" s="52"/>
      <c r="T151" s="51"/>
      <c r="U151" s="52"/>
      <c r="V151" s="560" t="str">
        <f t="shared" si="27"/>
        <v/>
      </c>
      <c r="W151" s="52"/>
      <c r="X151" s="51"/>
      <c r="Y151" s="52"/>
      <c r="Z151" s="560" t="str">
        <f t="shared" si="28"/>
        <v/>
      </c>
      <c r="AA151" s="52"/>
      <c r="AB151" s="51"/>
      <c r="AC151" s="52"/>
      <c r="AD151" s="560" t="str">
        <f t="shared" si="29"/>
        <v/>
      </c>
      <c r="AE151" s="52"/>
      <c r="AF151" s="51"/>
      <c r="AG151" s="52"/>
      <c r="AH151" s="560" t="str">
        <f t="shared" si="30"/>
        <v/>
      </c>
      <c r="AI151" s="52"/>
      <c r="AJ151" s="51"/>
      <c r="AK151" s="52"/>
      <c r="AL151" s="446" t="str">
        <f t="shared" si="31"/>
        <v/>
      </c>
      <c r="AM151" s="504">
        <f>'STEP 2 EE Data'!AI146</f>
        <v>0</v>
      </c>
      <c r="AN151" s="82">
        <f>'STEP 2 EE Data'!AJ146</f>
        <v>0</v>
      </c>
      <c r="AO151" s="445" t="str">
        <f>'STEP 2 EE Data'!AK146</f>
        <v/>
      </c>
      <c r="AQ151" s="497" t="str">
        <f t="shared" si="32"/>
        <v/>
      </c>
      <c r="AR151" s="497" t="str">
        <f t="shared" si="33"/>
        <v/>
      </c>
      <c r="AS151" s="497" t="str">
        <f t="shared" si="34"/>
        <v/>
      </c>
      <c r="AT151" s="497" t="str">
        <f t="shared" si="35"/>
        <v/>
      </c>
      <c r="AU151" s="497" t="str">
        <f t="shared" si="36"/>
        <v/>
      </c>
      <c r="AV151" s="497" t="str">
        <f t="shared" si="37"/>
        <v/>
      </c>
      <c r="AW151" s="497" t="str">
        <f t="shared" si="38"/>
        <v/>
      </c>
      <c r="AX151" s="497" t="str">
        <f t="shared" si="39"/>
        <v/>
      </c>
      <c r="AY151" s="498" t="str">
        <f t="shared" si="40"/>
        <v/>
      </c>
      <c r="AZ151" s="499" t="str">
        <f>IF($AZ$28="X",IF(AQ151="",0,IF($B151="","",IF(AQ$28="X",IF(E151&gt;0,1,IF(Cover!$E$47="Weekly",IF(D151&gt;=40,1,0.5),IF(D151&gt;=80,1,0.5))),""))),"")</f>
        <v/>
      </c>
      <c r="BA151" s="499" t="str">
        <f>IF($BA$28="X",IF(AR151="",0,IF($B151="","",IF(AR$28="X",IF(I151&gt;0,1,IF(Cover!$E$47="Weekly",IF(H151&gt;=40,1,0.5),IF(H151&gt;=80,1,0.5))),""))),"")</f>
        <v/>
      </c>
      <c r="BB151" s="499" t="str">
        <f>IF($BB$28="X",IF(AS151="",0,IF($B151="","",IF(AS$28="X",IF(M151&gt;0,1,IF(Cover!$E$47="Weekly",IF(L151&gt;=40,1,0.5),IF(L151&gt;=80,1,0.5))),""))),"")</f>
        <v/>
      </c>
      <c r="BC151" s="499" t="str">
        <f>IF($BC$28="X",IF(AT151="",0,IF($B151="","",IF(AT$28="X",IF(Q151&gt;0,1,IF(Cover!$E$47="Weekly",IF(P151&gt;=40,1,0.5),IF(P151&gt;=80,1,0.5))),""))),"")</f>
        <v/>
      </c>
      <c r="BD151" s="499" t="str">
        <f>IF($BD$28="X",IF(AU151="",0,IF($B151="","",IF(AU$28="X",IF(U151&gt;0,1,IF(Cover!$E$47="Weekly",IF(T151&gt;=40,1,0.5),IF(T151&gt;=80,1,0.5))),""))),"")</f>
        <v/>
      </c>
      <c r="BE151" s="499" t="str">
        <f>IF($BE$28="X",IF(AV151="",0,IF($B151="","",IF(AV$28="X",IF(Y151&gt;0,1,IF(Cover!$E$47="Weekly",IF(X151&gt;=40,1,0.5),IF(X151&gt;=80,1,0.5))),""))),"")</f>
        <v/>
      </c>
      <c r="BF151" s="499" t="str">
        <f>IF($BF$28="X",IF(AW151="",0,IF($B151="","",IF(AW$28="X",IF(AC151&gt;0,1,IF(Cover!$E$47="Weekly",IF(AB151&gt;=40,1,0.5),IF(AB151&gt;=80,1,0.5))),""))),"")</f>
        <v/>
      </c>
      <c r="BG151" s="499" t="str">
        <f>IF($BG$28="X",IF(AX151="",0,IF($B151="","",IF(AX$28="X",IF(AG151&gt;0,1,IF(Cover!$E$47="Weekly",IF(AF151&gt;=40,1,0.5),IF(AF151&gt;=80,1,0.5))),""))),"")</f>
        <v/>
      </c>
      <c r="BH151" s="500" t="str">
        <f>IF($BH$28="X",IF(AY151="",0,IF($B151="","",IF(AY$28="X",IF(AK151&gt;0,1,IF(Cover!$E$47="Weekly",IF(AJ151&gt;=40,1,0.5),IF(AJ151&gt;=80,1,0.5))),""))),"")</f>
        <v/>
      </c>
      <c r="BI151" s="470" t="str">
        <f t="shared" si="41"/>
        <v/>
      </c>
      <c r="BJ151" s="469" t="str">
        <f t="shared" si="42"/>
        <v/>
      </c>
      <c r="BL151" s="632">
        <f>IF(BJ151=0,IF('STEP 2 EE Data'!K146="Yes",IF('STEP 2 EE Data'!C146="",1,IF('STEP 2 EE Data'!D146&gt;=40,1,0.5)),0),IF('STEP 2 EE Data'!K146="Yes",IF('STEP 2 EE Data'!C146="",IF(BJ151=0.5,0.5,0),IF('STEP 2 EE Data'!D146&gt;=40,IF(BJ151=0.5,0.5,0),0)),0))</f>
        <v>0</v>
      </c>
    </row>
    <row r="152" spans="1:64" ht="15.6" thickTop="1" thickBot="1" x14ac:dyDescent="0.35">
      <c r="A152" s="84" t="str">
        <f>IF('STEP 2 EE Data'!A147="","",'STEP 2 EE Data'!A147)</f>
        <v/>
      </c>
      <c r="B152" s="83" t="str">
        <f>IF('STEP 2 EE Data'!B147="","",'STEP 2 EE Data'!B147)</f>
        <v/>
      </c>
      <c r="C152" s="52"/>
      <c r="D152" s="51"/>
      <c r="E152" s="52"/>
      <c r="F152" s="371" t="str">
        <f t="shared" si="43"/>
        <v/>
      </c>
      <c r="G152" s="52"/>
      <c r="H152" s="51"/>
      <c r="I152" s="52"/>
      <c r="J152" s="560" t="str">
        <f t="shared" si="44"/>
        <v/>
      </c>
      <c r="K152" s="52"/>
      <c r="L152" s="51"/>
      <c r="M152" s="52"/>
      <c r="N152" s="560" t="str">
        <f t="shared" si="45"/>
        <v/>
      </c>
      <c r="O152" s="52"/>
      <c r="P152" s="51"/>
      <c r="Q152" s="52"/>
      <c r="R152" s="560" t="str">
        <f t="shared" si="26"/>
        <v/>
      </c>
      <c r="S152" s="52"/>
      <c r="T152" s="51"/>
      <c r="U152" s="52"/>
      <c r="V152" s="560" t="str">
        <f t="shared" si="27"/>
        <v/>
      </c>
      <c r="W152" s="52"/>
      <c r="X152" s="51"/>
      <c r="Y152" s="52"/>
      <c r="Z152" s="560" t="str">
        <f t="shared" si="28"/>
        <v/>
      </c>
      <c r="AA152" s="52"/>
      <c r="AB152" s="51"/>
      <c r="AC152" s="52"/>
      <c r="AD152" s="560" t="str">
        <f t="shared" si="29"/>
        <v/>
      </c>
      <c r="AE152" s="52"/>
      <c r="AF152" s="51"/>
      <c r="AG152" s="52"/>
      <c r="AH152" s="560" t="str">
        <f t="shared" si="30"/>
        <v/>
      </c>
      <c r="AI152" s="52"/>
      <c r="AJ152" s="51"/>
      <c r="AK152" s="52"/>
      <c r="AL152" s="446" t="str">
        <f t="shared" si="31"/>
        <v/>
      </c>
      <c r="AM152" s="504">
        <f>'STEP 2 EE Data'!AI147</f>
        <v>0</v>
      </c>
      <c r="AN152" s="82">
        <f>'STEP 2 EE Data'!AJ147</f>
        <v>0</v>
      </c>
      <c r="AO152" s="445" t="str">
        <f>'STEP 2 EE Data'!AK147</f>
        <v/>
      </c>
      <c r="AQ152" s="497" t="str">
        <f t="shared" si="32"/>
        <v/>
      </c>
      <c r="AR152" s="497" t="str">
        <f t="shared" si="33"/>
        <v/>
      </c>
      <c r="AS152" s="497" t="str">
        <f t="shared" si="34"/>
        <v/>
      </c>
      <c r="AT152" s="497" t="str">
        <f t="shared" si="35"/>
        <v/>
      </c>
      <c r="AU152" s="497" t="str">
        <f t="shared" si="36"/>
        <v/>
      </c>
      <c r="AV152" s="497" t="str">
        <f t="shared" si="37"/>
        <v/>
      </c>
      <c r="AW152" s="497" t="str">
        <f t="shared" si="38"/>
        <v/>
      </c>
      <c r="AX152" s="497" t="str">
        <f t="shared" si="39"/>
        <v/>
      </c>
      <c r="AY152" s="498" t="str">
        <f t="shared" si="40"/>
        <v/>
      </c>
      <c r="AZ152" s="499" t="str">
        <f>IF($AZ$28="X",IF(AQ152="",0,IF($B152="","",IF(AQ$28="X",IF(E152&gt;0,1,IF(Cover!$E$47="Weekly",IF(D152&gt;=40,1,0.5),IF(D152&gt;=80,1,0.5))),""))),"")</f>
        <v/>
      </c>
      <c r="BA152" s="499" t="str">
        <f>IF($BA$28="X",IF(AR152="",0,IF($B152="","",IF(AR$28="X",IF(I152&gt;0,1,IF(Cover!$E$47="Weekly",IF(H152&gt;=40,1,0.5),IF(H152&gt;=80,1,0.5))),""))),"")</f>
        <v/>
      </c>
      <c r="BB152" s="499" t="str">
        <f>IF($BB$28="X",IF(AS152="",0,IF($B152="","",IF(AS$28="X",IF(M152&gt;0,1,IF(Cover!$E$47="Weekly",IF(L152&gt;=40,1,0.5),IF(L152&gt;=80,1,0.5))),""))),"")</f>
        <v/>
      </c>
      <c r="BC152" s="499" t="str">
        <f>IF($BC$28="X",IF(AT152="",0,IF($B152="","",IF(AT$28="X",IF(Q152&gt;0,1,IF(Cover!$E$47="Weekly",IF(P152&gt;=40,1,0.5),IF(P152&gt;=80,1,0.5))),""))),"")</f>
        <v/>
      </c>
      <c r="BD152" s="499" t="str">
        <f>IF($BD$28="X",IF(AU152="",0,IF($B152="","",IF(AU$28="X",IF(U152&gt;0,1,IF(Cover!$E$47="Weekly",IF(T152&gt;=40,1,0.5),IF(T152&gt;=80,1,0.5))),""))),"")</f>
        <v/>
      </c>
      <c r="BE152" s="499" t="str">
        <f>IF($BE$28="X",IF(AV152="",0,IF($B152="","",IF(AV$28="X",IF(Y152&gt;0,1,IF(Cover!$E$47="Weekly",IF(X152&gt;=40,1,0.5),IF(X152&gt;=80,1,0.5))),""))),"")</f>
        <v/>
      </c>
      <c r="BF152" s="499" t="str">
        <f>IF($BF$28="X",IF(AW152="",0,IF($B152="","",IF(AW$28="X",IF(AC152&gt;0,1,IF(Cover!$E$47="Weekly",IF(AB152&gt;=40,1,0.5),IF(AB152&gt;=80,1,0.5))),""))),"")</f>
        <v/>
      </c>
      <c r="BG152" s="499" t="str">
        <f>IF($BG$28="X",IF(AX152="",0,IF($B152="","",IF(AX$28="X",IF(AG152&gt;0,1,IF(Cover!$E$47="Weekly",IF(AF152&gt;=40,1,0.5),IF(AF152&gt;=80,1,0.5))),""))),"")</f>
        <v/>
      </c>
      <c r="BH152" s="500" t="str">
        <f>IF($BH$28="X",IF(AY152="",0,IF($B152="","",IF(AY$28="X",IF(AK152&gt;0,1,IF(Cover!$E$47="Weekly",IF(AJ152&gt;=40,1,0.5),IF(AJ152&gt;=80,1,0.5))),""))),"")</f>
        <v/>
      </c>
      <c r="BI152" s="470" t="str">
        <f t="shared" si="41"/>
        <v/>
      </c>
      <c r="BJ152" s="469" t="str">
        <f t="shared" si="42"/>
        <v/>
      </c>
      <c r="BL152" s="632">
        <f>IF(BJ152=0,IF('STEP 2 EE Data'!K147="Yes",IF('STEP 2 EE Data'!C147="",1,IF('STEP 2 EE Data'!D147&gt;=40,1,0.5)),0),IF('STEP 2 EE Data'!K147="Yes",IF('STEP 2 EE Data'!C147="",IF(BJ152=0.5,0.5,0),IF('STEP 2 EE Data'!D147&gt;=40,IF(BJ152=0.5,0.5,0),0)),0))</f>
        <v>0</v>
      </c>
    </row>
    <row r="153" spans="1:64" ht="15.6" thickTop="1" thickBot="1" x14ac:dyDescent="0.35">
      <c r="A153" s="84" t="str">
        <f>IF('STEP 2 EE Data'!A148="","",'STEP 2 EE Data'!A148)</f>
        <v/>
      </c>
      <c r="B153" s="83" t="str">
        <f>IF('STEP 2 EE Data'!B148="","",'STEP 2 EE Data'!B148)</f>
        <v/>
      </c>
      <c r="C153" s="52"/>
      <c r="D153" s="51"/>
      <c r="E153" s="52"/>
      <c r="F153" s="371" t="str">
        <f t="shared" si="43"/>
        <v/>
      </c>
      <c r="G153" s="52"/>
      <c r="H153" s="51"/>
      <c r="I153" s="52"/>
      <c r="J153" s="560" t="str">
        <f t="shared" si="44"/>
        <v/>
      </c>
      <c r="K153" s="52"/>
      <c r="L153" s="51"/>
      <c r="M153" s="52"/>
      <c r="N153" s="560" t="str">
        <f t="shared" si="45"/>
        <v/>
      </c>
      <c r="O153" s="52"/>
      <c r="P153" s="51"/>
      <c r="Q153" s="52"/>
      <c r="R153" s="560" t="str">
        <f t="shared" si="26"/>
        <v/>
      </c>
      <c r="S153" s="52"/>
      <c r="T153" s="51"/>
      <c r="U153" s="52"/>
      <c r="V153" s="560" t="str">
        <f t="shared" si="27"/>
        <v/>
      </c>
      <c r="W153" s="52"/>
      <c r="X153" s="51"/>
      <c r="Y153" s="52"/>
      <c r="Z153" s="560" t="str">
        <f t="shared" si="28"/>
        <v/>
      </c>
      <c r="AA153" s="52"/>
      <c r="AB153" s="51"/>
      <c r="AC153" s="52"/>
      <c r="AD153" s="560" t="str">
        <f t="shared" si="29"/>
        <v/>
      </c>
      <c r="AE153" s="52"/>
      <c r="AF153" s="51"/>
      <c r="AG153" s="52"/>
      <c r="AH153" s="560" t="str">
        <f t="shared" si="30"/>
        <v/>
      </c>
      <c r="AI153" s="52"/>
      <c r="AJ153" s="51"/>
      <c r="AK153" s="52"/>
      <c r="AL153" s="446" t="str">
        <f t="shared" si="31"/>
        <v/>
      </c>
      <c r="AM153" s="504">
        <f>'STEP 2 EE Data'!AI148</f>
        <v>0</v>
      </c>
      <c r="AN153" s="82">
        <f>'STEP 2 EE Data'!AJ148</f>
        <v>0</v>
      </c>
      <c r="AO153" s="445" t="str">
        <f>'STEP 2 EE Data'!AK148</f>
        <v/>
      </c>
      <c r="AQ153" s="497" t="str">
        <f t="shared" si="32"/>
        <v/>
      </c>
      <c r="AR153" s="497" t="str">
        <f t="shared" si="33"/>
        <v/>
      </c>
      <c r="AS153" s="497" t="str">
        <f t="shared" si="34"/>
        <v/>
      </c>
      <c r="AT153" s="497" t="str">
        <f t="shared" si="35"/>
        <v/>
      </c>
      <c r="AU153" s="497" t="str">
        <f t="shared" si="36"/>
        <v/>
      </c>
      <c r="AV153" s="497" t="str">
        <f t="shared" si="37"/>
        <v/>
      </c>
      <c r="AW153" s="497" t="str">
        <f t="shared" si="38"/>
        <v/>
      </c>
      <c r="AX153" s="497" t="str">
        <f t="shared" si="39"/>
        <v/>
      </c>
      <c r="AY153" s="498" t="str">
        <f t="shared" si="40"/>
        <v/>
      </c>
      <c r="AZ153" s="499" t="str">
        <f>IF($AZ$28="X",IF(AQ153="",0,IF($B153="","",IF(AQ$28="X",IF(E153&gt;0,1,IF(Cover!$E$47="Weekly",IF(D153&gt;=40,1,0.5),IF(D153&gt;=80,1,0.5))),""))),"")</f>
        <v/>
      </c>
      <c r="BA153" s="499" t="str">
        <f>IF($BA$28="X",IF(AR153="",0,IF($B153="","",IF(AR$28="X",IF(I153&gt;0,1,IF(Cover!$E$47="Weekly",IF(H153&gt;=40,1,0.5),IF(H153&gt;=80,1,0.5))),""))),"")</f>
        <v/>
      </c>
      <c r="BB153" s="499" t="str">
        <f>IF($BB$28="X",IF(AS153="",0,IF($B153="","",IF(AS$28="X",IF(M153&gt;0,1,IF(Cover!$E$47="Weekly",IF(L153&gt;=40,1,0.5),IF(L153&gt;=80,1,0.5))),""))),"")</f>
        <v/>
      </c>
      <c r="BC153" s="499" t="str">
        <f>IF($BC$28="X",IF(AT153="",0,IF($B153="","",IF(AT$28="X",IF(Q153&gt;0,1,IF(Cover!$E$47="Weekly",IF(P153&gt;=40,1,0.5),IF(P153&gt;=80,1,0.5))),""))),"")</f>
        <v/>
      </c>
      <c r="BD153" s="499" t="str">
        <f>IF($BD$28="X",IF(AU153="",0,IF($B153="","",IF(AU$28="X",IF(U153&gt;0,1,IF(Cover!$E$47="Weekly",IF(T153&gt;=40,1,0.5),IF(T153&gt;=80,1,0.5))),""))),"")</f>
        <v/>
      </c>
      <c r="BE153" s="499" t="str">
        <f>IF($BE$28="X",IF(AV153="",0,IF($B153="","",IF(AV$28="X",IF(Y153&gt;0,1,IF(Cover!$E$47="Weekly",IF(X153&gt;=40,1,0.5),IF(X153&gt;=80,1,0.5))),""))),"")</f>
        <v/>
      </c>
      <c r="BF153" s="499" t="str">
        <f>IF($BF$28="X",IF(AW153="",0,IF($B153="","",IF(AW$28="X",IF(AC153&gt;0,1,IF(Cover!$E$47="Weekly",IF(AB153&gt;=40,1,0.5),IF(AB153&gt;=80,1,0.5))),""))),"")</f>
        <v/>
      </c>
      <c r="BG153" s="499" t="str">
        <f>IF($BG$28="X",IF(AX153="",0,IF($B153="","",IF(AX$28="X",IF(AG153&gt;0,1,IF(Cover!$E$47="Weekly",IF(AF153&gt;=40,1,0.5),IF(AF153&gt;=80,1,0.5))),""))),"")</f>
        <v/>
      </c>
      <c r="BH153" s="500" t="str">
        <f>IF($BH$28="X",IF(AY153="",0,IF($B153="","",IF(AY$28="X",IF(AK153&gt;0,1,IF(Cover!$E$47="Weekly",IF(AJ153&gt;=40,1,0.5),IF(AJ153&gt;=80,1,0.5))),""))),"")</f>
        <v/>
      </c>
      <c r="BI153" s="470" t="str">
        <f t="shared" si="41"/>
        <v/>
      </c>
      <c r="BJ153" s="469" t="str">
        <f t="shared" si="42"/>
        <v/>
      </c>
      <c r="BL153" s="632">
        <f>IF(BJ153=0,IF('STEP 2 EE Data'!K148="Yes",IF('STEP 2 EE Data'!C148="",1,IF('STEP 2 EE Data'!D148&gt;=40,1,0.5)),0),IF('STEP 2 EE Data'!K148="Yes",IF('STEP 2 EE Data'!C148="",IF(BJ153=0.5,0.5,0),IF('STEP 2 EE Data'!D148&gt;=40,IF(BJ153=0.5,0.5,0),0)),0))</f>
        <v>0</v>
      </c>
    </row>
    <row r="154" spans="1:64" ht="15.6" thickTop="1" thickBot="1" x14ac:dyDescent="0.35">
      <c r="A154" s="84" t="str">
        <f>IF('STEP 2 EE Data'!A149="","",'STEP 2 EE Data'!A149)</f>
        <v/>
      </c>
      <c r="B154" s="83" t="str">
        <f>IF('STEP 2 EE Data'!B149="","",'STEP 2 EE Data'!B149)</f>
        <v/>
      </c>
      <c r="C154" s="52"/>
      <c r="D154" s="51"/>
      <c r="E154" s="52"/>
      <c r="F154" s="371" t="str">
        <f t="shared" si="43"/>
        <v/>
      </c>
      <c r="G154" s="52"/>
      <c r="H154" s="51"/>
      <c r="I154" s="52"/>
      <c r="J154" s="560" t="str">
        <f t="shared" si="44"/>
        <v/>
      </c>
      <c r="K154" s="52"/>
      <c r="L154" s="51"/>
      <c r="M154" s="52"/>
      <c r="N154" s="560" t="str">
        <f t="shared" si="45"/>
        <v/>
      </c>
      <c r="O154" s="52"/>
      <c r="P154" s="51"/>
      <c r="Q154" s="52"/>
      <c r="R154" s="560" t="str">
        <f t="shared" si="26"/>
        <v/>
      </c>
      <c r="S154" s="52"/>
      <c r="T154" s="51"/>
      <c r="U154" s="52"/>
      <c r="V154" s="560" t="str">
        <f t="shared" si="27"/>
        <v/>
      </c>
      <c r="W154" s="52"/>
      <c r="X154" s="51"/>
      <c r="Y154" s="52"/>
      <c r="Z154" s="560" t="str">
        <f t="shared" si="28"/>
        <v/>
      </c>
      <c r="AA154" s="52"/>
      <c r="AB154" s="51"/>
      <c r="AC154" s="52"/>
      <c r="AD154" s="560" t="str">
        <f t="shared" si="29"/>
        <v/>
      </c>
      <c r="AE154" s="52"/>
      <c r="AF154" s="51"/>
      <c r="AG154" s="52"/>
      <c r="AH154" s="560" t="str">
        <f t="shared" si="30"/>
        <v/>
      </c>
      <c r="AI154" s="52"/>
      <c r="AJ154" s="51"/>
      <c r="AK154" s="52"/>
      <c r="AL154" s="446" t="str">
        <f t="shared" si="31"/>
        <v/>
      </c>
      <c r="AM154" s="504">
        <f>'STEP 2 EE Data'!AI149</f>
        <v>0</v>
      </c>
      <c r="AN154" s="82">
        <f>'STEP 2 EE Data'!AJ149</f>
        <v>0</v>
      </c>
      <c r="AO154" s="445" t="str">
        <f>'STEP 2 EE Data'!AK149</f>
        <v/>
      </c>
      <c r="AQ154" s="497" t="str">
        <f t="shared" si="32"/>
        <v/>
      </c>
      <c r="AR154" s="497" t="str">
        <f t="shared" si="33"/>
        <v/>
      </c>
      <c r="AS154" s="497" t="str">
        <f t="shared" si="34"/>
        <v/>
      </c>
      <c r="AT154" s="497" t="str">
        <f t="shared" si="35"/>
        <v/>
      </c>
      <c r="AU154" s="497" t="str">
        <f t="shared" si="36"/>
        <v/>
      </c>
      <c r="AV154" s="497" t="str">
        <f t="shared" si="37"/>
        <v/>
      </c>
      <c r="AW154" s="497" t="str">
        <f t="shared" si="38"/>
        <v/>
      </c>
      <c r="AX154" s="497" t="str">
        <f t="shared" si="39"/>
        <v/>
      </c>
      <c r="AY154" s="498" t="str">
        <f t="shared" si="40"/>
        <v/>
      </c>
      <c r="AZ154" s="499" t="str">
        <f>IF($AZ$28="X",IF(AQ154="",0,IF($B154="","",IF(AQ$28="X",IF(E154&gt;0,1,IF(Cover!$E$47="Weekly",IF(D154&gt;=40,1,0.5),IF(D154&gt;=80,1,0.5))),""))),"")</f>
        <v/>
      </c>
      <c r="BA154" s="499" t="str">
        <f>IF($BA$28="X",IF(AR154="",0,IF($B154="","",IF(AR$28="X",IF(I154&gt;0,1,IF(Cover!$E$47="Weekly",IF(H154&gt;=40,1,0.5),IF(H154&gt;=80,1,0.5))),""))),"")</f>
        <v/>
      </c>
      <c r="BB154" s="499" t="str">
        <f>IF($BB$28="X",IF(AS154="",0,IF($B154="","",IF(AS$28="X",IF(M154&gt;0,1,IF(Cover!$E$47="Weekly",IF(L154&gt;=40,1,0.5),IF(L154&gt;=80,1,0.5))),""))),"")</f>
        <v/>
      </c>
      <c r="BC154" s="499" t="str">
        <f>IF($BC$28="X",IF(AT154="",0,IF($B154="","",IF(AT$28="X",IF(Q154&gt;0,1,IF(Cover!$E$47="Weekly",IF(P154&gt;=40,1,0.5),IF(P154&gt;=80,1,0.5))),""))),"")</f>
        <v/>
      </c>
      <c r="BD154" s="499" t="str">
        <f>IF($BD$28="X",IF(AU154="",0,IF($B154="","",IF(AU$28="X",IF(U154&gt;0,1,IF(Cover!$E$47="Weekly",IF(T154&gt;=40,1,0.5),IF(T154&gt;=80,1,0.5))),""))),"")</f>
        <v/>
      </c>
      <c r="BE154" s="499" t="str">
        <f>IF($BE$28="X",IF(AV154="",0,IF($B154="","",IF(AV$28="X",IF(Y154&gt;0,1,IF(Cover!$E$47="Weekly",IF(X154&gt;=40,1,0.5),IF(X154&gt;=80,1,0.5))),""))),"")</f>
        <v/>
      </c>
      <c r="BF154" s="499" t="str">
        <f>IF($BF$28="X",IF(AW154="",0,IF($B154="","",IF(AW$28="X",IF(AC154&gt;0,1,IF(Cover!$E$47="Weekly",IF(AB154&gt;=40,1,0.5),IF(AB154&gt;=80,1,0.5))),""))),"")</f>
        <v/>
      </c>
      <c r="BG154" s="499" t="str">
        <f>IF($BG$28="X",IF(AX154="",0,IF($B154="","",IF(AX$28="X",IF(AG154&gt;0,1,IF(Cover!$E$47="Weekly",IF(AF154&gt;=40,1,0.5),IF(AF154&gt;=80,1,0.5))),""))),"")</f>
        <v/>
      </c>
      <c r="BH154" s="500" t="str">
        <f>IF($BH$28="X",IF(AY154="",0,IF($B154="","",IF(AY$28="X",IF(AK154&gt;0,1,IF(Cover!$E$47="Weekly",IF(AJ154&gt;=40,1,0.5),IF(AJ154&gt;=80,1,0.5))),""))),"")</f>
        <v/>
      </c>
      <c r="BI154" s="470" t="str">
        <f t="shared" si="41"/>
        <v/>
      </c>
      <c r="BJ154" s="469" t="str">
        <f t="shared" si="42"/>
        <v/>
      </c>
      <c r="BL154" s="632">
        <f>IF(BJ154=0,IF('STEP 2 EE Data'!K149="Yes",IF('STEP 2 EE Data'!C149="",1,IF('STEP 2 EE Data'!D149&gt;=40,1,0.5)),0),IF('STEP 2 EE Data'!K149="Yes",IF('STEP 2 EE Data'!C149="",IF(BJ154=0.5,0.5,0),IF('STEP 2 EE Data'!D149&gt;=40,IF(BJ154=0.5,0.5,0),0)),0))</f>
        <v>0</v>
      </c>
    </row>
    <row r="155" spans="1:64" ht="15.6" thickTop="1" thickBot="1" x14ac:dyDescent="0.35">
      <c r="A155" s="84" t="str">
        <f>IF('STEP 2 EE Data'!A150="","",'STEP 2 EE Data'!A150)</f>
        <v/>
      </c>
      <c r="B155" s="83" t="str">
        <f>IF('STEP 2 EE Data'!B150="","",'STEP 2 EE Data'!B150)</f>
        <v/>
      </c>
      <c r="C155" s="52"/>
      <c r="D155" s="51"/>
      <c r="E155" s="52"/>
      <c r="F155" s="371" t="str">
        <f t="shared" si="43"/>
        <v/>
      </c>
      <c r="G155" s="52"/>
      <c r="H155" s="51"/>
      <c r="I155" s="52"/>
      <c r="J155" s="560" t="str">
        <f t="shared" si="44"/>
        <v/>
      </c>
      <c r="K155" s="52"/>
      <c r="L155" s="51"/>
      <c r="M155" s="52"/>
      <c r="N155" s="560" t="str">
        <f t="shared" si="45"/>
        <v/>
      </c>
      <c r="O155" s="52"/>
      <c r="P155" s="51"/>
      <c r="Q155" s="52"/>
      <c r="R155" s="560" t="str">
        <f t="shared" si="26"/>
        <v/>
      </c>
      <c r="S155" s="52"/>
      <c r="T155" s="51"/>
      <c r="U155" s="52"/>
      <c r="V155" s="560" t="str">
        <f t="shared" si="27"/>
        <v/>
      </c>
      <c r="W155" s="52"/>
      <c r="X155" s="51"/>
      <c r="Y155" s="52"/>
      <c r="Z155" s="560" t="str">
        <f t="shared" si="28"/>
        <v/>
      </c>
      <c r="AA155" s="52"/>
      <c r="AB155" s="51"/>
      <c r="AC155" s="52"/>
      <c r="AD155" s="560" t="str">
        <f t="shared" si="29"/>
        <v/>
      </c>
      <c r="AE155" s="52"/>
      <c r="AF155" s="51"/>
      <c r="AG155" s="52"/>
      <c r="AH155" s="560" t="str">
        <f t="shared" si="30"/>
        <v/>
      </c>
      <c r="AI155" s="52"/>
      <c r="AJ155" s="51"/>
      <c r="AK155" s="52"/>
      <c r="AL155" s="446" t="str">
        <f t="shared" si="31"/>
        <v/>
      </c>
      <c r="AM155" s="504">
        <f>'STEP 2 EE Data'!AI150</f>
        <v>0</v>
      </c>
      <c r="AN155" s="82">
        <f>'STEP 2 EE Data'!AJ150</f>
        <v>0</v>
      </c>
      <c r="AO155" s="445" t="str">
        <f>'STEP 2 EE Data'!AK150</f>
        <v/>
      </c>
      <c r="AQ155" s="497" t="str">
        <f t="shared" si="32"/>
        <v/>
      </c>
      <c r="AR155" s="497" t="str">
        <f t="shared" si="33"/>
        <v/>
      </c>
      <c r="AS155" s="497" t="str">
        <f t="shared" si="34"/>
        <v/>
      </c>
      <c r="AT155" s="497" t="str">
        <f t="shared" si="35"/>
        <v/>
      </c>
      <c r="AU155" s="497" t="str">
        <f t="shared" si="36"/>
        <v/>
      </c>
      <c r="AV155" s="497" t="str">
        <f t="shared" si="37"/>
        <v/>
      </c>
      <c r="AW155" s="497" t="str">
        <f t="shared" si="38"/>
        <v/>
      </c>
      <c r="AX155" s="497" t="str">
        <f t="shared" si="39"/>
        <v/>
      </c>
      <c r="AY155" s="498" t="str">
        <f t="shared" si="40"/>
        <v/>
      </c>
      <c r="AZ155" s="499" t="str">
        <f>IF($AZ$28="X",IF(AQ155="",0,IF($B155="","",IF(AQ$28="X",IF(E155&gt;0,1,IF(Cover!$E$47="Weekly",IF(D155&gt;=40,1,0.5),IF(D155&gt;=80,1,0.5))),""))),"")</f>
        <v/>
      </c>
      <c r="BA155" s="499" t="str">
        <f>IF($BA$28="X",IF(AR155="",0,IF($B155="","",IF(AR$28="X",IF(I155&gt;0,1,IF(Cover!$E$47="Weekly",IF(H155&gt;=40,1,0.5),IF(H155&gt;=80,1,0.5))),""))),"")</f>
        <v/>
      </c>
      <c r="BB155" s="499" t="str">
        <f>IF($BB$28="X",IF(AS155="",0,IF($B155="","",IF(AS$28="X",IF(M155&gt;0,1,IF(Cover!$E$47="Weekly",IF(L155&gt;=40,1,0.5),IF(L155&gt;=80,1,0.5))),""))),"")</f>
        <v/>
      </c>
      <c r="BC155" s="499" t="str">
        <f>IF($BC$28="X",IF(AT155="",0,IF($B155="","",IF(AT$28="X",IF(Q155&gt;0,1,IF(Cover!$E$47="Weekly",IF(P155&gt;=40,1,0.5),IF(P155&gt;=80,1,0.5))),""))),"")</f>
        <v/>
      </c>
      <c r="BD155" s="499" t="str">
        <f>IF($BD$28="X",IF(AU155="",0,IF($B155="","",IF(AU$28="X",IF(U155&gt;0,1,IF(Cover!$E$47="Weekly",IF(T155&gt;=40,1,0.5),IF(T155&gt;=80,1,0.5))),""))),"")</f>
        <v/>
      </c>
      <c r="BE155" s="499" t="str">
        <f>IF($BE$28="X",IF(AV155="",0,IF($B155="","",IF(AV$28="X",IF(Y155&gt;0,1,IF(Cover!$E$47="Weekly",IF(X155&gt;=40,1,0.5),IF(X155&gt;=80,1,0.5))),""))),"")</f>
        <v/>
      </c>
      <c r="BF155" s="499" t="str">
        <f>IF($BF$28="X",IF(AW155="",0,IF($B155="","",IF(AW$28="X",IF(AC155&gt;0,1,IF(Cover!$E$47="Weekly",IF(AB155&gt;=40,1,0.5),IF(AB155&gt;=80,1,0.5))),""))),"")</f>
        <v/>
      </c>
      <c r="BG155" s="499" t="str">
        <f>IF($BG$28="X",IF(AX155="",0,IF($B155="","",IF(AX$28="X",IF(AG155&gt;0,1,IF(Cover!$E$47="Weekly",IF(AF155&gt;=40,1,0.5),IF(AF155&gt;=80,1,0.5))),""))),"")</f>
        <v/>
      </c>
      <c r="BH155" s="500" t="str">
        <f>IF($BH$28="X",IF(AY155="",0,IF($B155="","",IF(AY$28="X",IF(AK155&gt;0,1,IF(Cover!$E$47="Weekly",IF(AJ155&gt;=40,1,0.5),IF(AJ155&gt;=80,1,0.5))),""))),"")</f>
        <v/>
      </c>
      <c r="BI155" s="470" t="str">
        <f t="shared" si="41"/>
        <v/>
      </c>
      <c r="BJ155" s="469" t="str">
        <f t="shared" si="42"/>
        <v/>
      </c>
      <c r="BL155" s="632">
        <f>IF(BJ155=0,IF('STEP 2 EE Data'!K150="Yes",IF('STEP 2 EE Data'!C150="",1,IF('STEP 2 EE Data'!D150&gt;=40,1,0.5)),0),IF('STEP 2 EE Data'!K150="Yes",IF('STEP 2 EE Data'!C150="",IF(BJ155=0.5,0.5,0),IF('STEP 2 EE Data'!D150&gt;=40,IF(BJ155=0.5,0.5,0),0)),0))</f>
        <v>0</v>
      </c>
    </row>
    <row r="156" spans="1:64" ht="15.6" thickTop="1" thickBot="1" x14ac:dyDescent="0.35">
      <c r="A156" s="84" t="str">
        <f>IF('STEP 2 EE Data'!A151="","",'STEP 2 EE Data'!A151)</f>
        <v/>
      </c>
      <c r="B156" s="83" t="str">
        <f>IF('STEP 2 EE Data'!B151="","",'STEP 2 EE Data'!B151)</f>
        <v/>
      </c>
      <c r="C156" s="52"/>
      <c r="D156" s="51"/>
      <c r="E156" s="52"/>
      <c r="F156" s="371" t="str">
        <f t="shared" si="43"/>
        <v/>
      </c>
      <c r="G156" s="52"/>
      <c r="H156" s="51"/>
      <c r="I156" s="52"/>
      <c r="J156" s="560" t="str">
        <f t="shared" si="44"/>
        <v/>
      </c>
      <c r="K156" s="52"/>
      <c r="L156" s="51"/>
      <c r="M156" s="52"/>
      <c r="N156" s="560" t="str">
        <f t="shared" si="45"/>
        <v/>
      </c>
      <c r="O156" s="52"/>
      <c r="P156" s="51"/>
      <c r="Q156" s="52"/>
      <c r="R156" s="560" t="str">
        <f t="shared" si="26"/>
        <v/>
      </c>
      <c r="S156" s="52"/>
      <c r="T156" s="51"/>
      <c r="U156" s="52"/>
      <c r="V156" s="560" t="str">
        <f t="shared" si="27"/>
        <v/>
      </c>
      <c r="W156" s="52"/>
      <c r="X156" s="51"/>
      <c r="Y156" s="52"/>
      <c r="Z156" s="560" t="str">
        <f t="shared" si="28"/>
        <v/>
      </c>
      <c r="AA156" s="52"/>
      <c r="AB156" s="51"/>
      <c r="AC156" s="52"/>
      <c r="AD156" s="560" t="str">
        <f t="shared" si="29"/>
        <v/>
      </c>
      <c r="AE156" s="52"/>
      <c r="AF156" s="51"/>
      <c r="AG156" s="52"/>
      <c r="AH156" s="560" t="str">
        <f t="shared" si="30"/>
        <v/>
      </c>
      <c r="AI156" s="52"/>
      <c r="AJ156" s="51"/>
      <c r="AK156" s="52"/>
      <c r="AL156" s="446" t="str">
        <f t="shared" si="31"/>
        <v/>
      </c>
      <c r="AM156" s="504">
        <f>'STEP 2 EE Data'!AI151</f>
        <v>0</v>
      </c>
      <c r="AN156" s="82">
        <f>'STEP 2 EE Data'!AJ151</f>
        <v>0</v>
      </c>
      <c r="AO156" s="445" t="str">
        <f>'STEP 2 EE Data'!AK151</f>
        <v/>
      </c>
      <c r="AQ156" s="497" t="str">
        <f t="shared" si="32"/>
        <v/>
      </c>
      <c r="AR156" s="497" t="str">
        <f t="shared" si="33"/>
        <v/>
      </c>
      <c r="AS156" s="497" t="str">
        <f t="shared" si="34"/>
        <v/>
      </c>
      <c r="AT156" s="497" t="str">
        <f t="shared" si="35"/>
        <v/>
      </c>
      <c r="AU156" s="497" t="str">
        <f t="shared" si="36"/>
        <v/>
      </c>
      <c r="AV156" s="497" t="str">
        <f t="shared" si="37"/>
        <v/>
      </c>
      <c r="AW156" s="497" t="str">
        <f t="shared" si="38"/>
        <v/>
      </c>
      <c r="AX156" s="497" t="str">
        <f t="shared" si="39"/>
        <v/>
      </c>
      <c r="AY156" s="498" t="str">
        <f t="shared" si="40"/>
        <v/>
      </c>
      <c r="AZ156" s="499" t="str">
        <f>IF($AZ$28="X",IF(AQ156="",0,IF($B156="","",IF(AQ$28="X",IF(E156&gt;0,1,IF(Cover!$E$47="Weekly",IF(D156&gt;=40,1,0.5),IF(D156&gt;=80,1,0.5))),""))),"")</f>
        <v/>
      </c>
      <c r="BA156" s="499" t="str">
        <f>IF($BA$28="X",IF(AR156="",0,IF($B156="","",IF(AR$28="X",IF(I156&gt;0,1,IF(Cover!$E$47="Weekly",IF(H156&gt;=40,1,0.5),IF(H156&gt;=80,1,0.5))),""))),"")</f>
        <v/>
      </c>
      <c r="BB156" s="499" t="str">
        <f>IF($BB$28="X",IF(AS156="",0,IF($B156="","",IF(AS$28="X",IF(M156&gt;0,1,IF(Cover!$E$47="Weekly",IF(L156&gt;=40,1,0.5),IF(L156&gt;=80,1,0.5))),""))),"")</f>
        <v/>
      </c>
      <c r="BC156" s="499" t="str">
        <f>IF($BC$28="X",IF(AT156="",0,IF($B156="","",IF(AT$28="X",IF(Q156&gt;0,1,IF(Cover!$E$47="Weekly",IF(P156&gt;=40,1,0.5),IF(P156&gt;=80,1,0.5))),""))),"")</f>
        <v/>
      </c>
      <c r="BD156" s="499" t="str">
        <f>IF($BD$28="X",IF(AU156="",0,IF($B156="","",IF(AU$28="X",IF(U156&gt;0,1,IF(Cover!$E$47="Weekly",IF(T156&gt;=40,1,0.5),IF(T156&gt;=80,1,0.5))),""))),"")</f>
        <v/>
      </c>
      <c r="BE156" s="499" t="str">
        <f>IF($BE$28="X",IF(AV156="",0,IF($B156="","",IF(AV$28="X",IF(Y156&gt;0,1,IF(Cover!$E$47="Weekly",IF(X156&gt;=40,1,0.5),IF(X156&gt;=80,1,0.5))),""))),"")</f>
        <v/>
      </c>
      <c r="BF156" s="499" t="str">
        <f>IF($BF$28="X",IF(AW156="",0,IF($B156="","",IF(AW$28="X",IF(AC156&gt;0,1,IF(Cover!$E$47="Weekly",IF(AB156&gt;=40,1,0.5),IF(AB156&gt;=80,1,0.5))),""))),"")</f>
        <v/>
      </c>
      <c r="BG156" s="499" t="str">
        <f>IF($BG$28="X",IF(AX156="",0,IF($B156="","",IF(AX$28="X",IF(AG156&gt;0,1,IF(Cover!$E$47="Weekly",IF(AF156&gt;=40,1,0.5),IF(AF156&gt;=80,1,0.5))),""))),"")</f>
        <v/>
      </c>
      <c r="BH156" s="500" t="str">
        <f>IF($BH$28="X",IF(AY156="",0,IF($B156="","",IF(AY$28="X",IF(AK156&gt;0,1,IF(Cover!$E$47="Weekly",IF(AJ156&gt;=40,1,0.5),IF(AJ156&gt;=80,1,0.5))),""))),"")</f>
        <v/>
      </c>
      <c r="BI156" s="470" t="str">
        <f t="shared" si="41"/>
        <v/>
      </c>
      <c r="BJ156" s="469" t="str">
        <f t="shared" si="42"/>
        <v/>
      </c>
      <c r="BL156" s="632">
        <f>IF(BJ156=0,IF('STEP 2 EE Data'!K151="Yes",IF('STEP 2 EE Data'!C151="",1,IF('STEP 2 EE Data'!D151&gt;=40,1,0.5)),0),IF('STEP 2 EE Data'!K151="Yes",IF('STEP 2 EE Data'!C151="",IF(BJ156=0.5,0.5,0),IF('STEP 2 EE Data'!D151&gt;=40,IF(BJ156=0.5,0.5,0),0)),0))</f>
        <v>0</v>
      </c>
    </row>
    <row r="157" spans="1:64" ht="15.6" thickTop="1" thickBot="1" x14ac:dyDescent="0.35">
      <c r="A157" s="84" t="str">
        <f>IF('STEP 2 EE Data'!A152="","",'STEP 2 EE Data'!A152)</f>
        <v/>
      </c>
      <c r="B157" s="83" t="str">
        <f>IF('STEP 2 EE Data'!B152="","",'STEP 2 EE Data'!B152)</f>
        <v/>
      </c>
      <c r="C157" s="52"/>
      <c r="D157" s="51"/>
      <c r="E157" s="52"/>
      <c r="F157" s="371" t="str">
        <f t="shared" si="43"/>
        <v/>
      </c>
      <c r="G157" s="52"/>
      <c r="H157" s="51"/>
      <c r="I157" s="52"/>
      <c r="J157" s="560" t="str">
        <f t="shared" si="44"/>
        <v/>
      </c>
      <c r="K157" s="52"/>
      <c r="L157" s="51"/>
      <c r="M157" s="52"/>
      <c r="N157" s="560" t="str">
        <f t="shared" si="45"/>
        <v/>
      </c>
      <c r="O157" s="52"/>
      <c r="P157" s="51"/>
      <c r="Q157" s="52"/>
      <c r="R157" s="560" t="str">
        <f t="shared" si="26"/>
        <v/>
      </c>
      <c r="S157" s="52"/>
      <c r="T157" s="51"/>
      <c r="U157" s="52"/>
      <c r="V157" s="560" t="str">
        <f t="shared" si="27"/>
        <v/>
      </c>
      <c r="W157" s="52"/>
      <c r="X157" s="51"/>
      <c r="Y157" s="52"/>
      <c r="Z157" s="560" t="str">
        <f t="shared" si="28"/>
        <v/>
      </c>
      <c r="AA157" s="52"/>
      <c r="AB157" s="51"/>
      <c r="AC157" s="52"/>
      <c r="AD157" s="560" t="str">
        <f t="shared" si="29"/>
        <v/>
      </c>
      <c r="AE157" s="52"/>
      <c r="AF157" s="51"/>
      <c r="AG157" s="52"/>
      <c r="AH157" s="560" t="str">
        <f t="shared" si="30"/>
        <v/>
      </c>
      <c r="AI157" s="52"/>
      <c r="AJ157" s="51"/>
      <c r="AK157" s="52"/>
      <c r="AL157" s="446" t="str">
        <f t="shared" si="31"/>
        <v/>
      </c>
      <c r="AM157" s="504">
        <f>'STEP 2 EE Data'!AI152</f>
        <v>0</v>
      </c>
      <c r="AN157" s="82">
        <f>'STEP 2 EE Data'!AJ152</f>
        <v>0</v>
      </c>
      <c r="AO157" s="445" t="str">
        <f>'STEP 2 EE Data'!AK152</f>
        <v/>
      </c>
      <c r="AQ157" s="497" t="str">
        <f t="shared" si="32"/>
        <v/>
      </c>
      <c r="AR157" s="497" t="str">
        <f t="shared" si="33"/>
        <v/>
      </c>
      <c r="AS157" s="497" t="str">
        <f t="shared" si="34"/>
        <v/>
      </c>
      <c r="AT157" s="497" t="str">
        <f t="shared" si="35"/>
        <v/>
      </c>
      <c r="AU157" s="497" t="str">
        <f t="shared" si="36"/>
        <v/>
      </c>
      <c r="AV157" s="497" t="str">
        <f t="shared" si="37"/>
        <v/>
      </c>
      <c r="AW157" s="497" t="str">
        <f t="shared" si="38"/>
        <v/>
      </c>
      <c r="AX157" s="497" t="str">
        <f t="shared" si="39"/>
        <v/>
      </c>
      <c r="AY157" s="498" t="str">
        <f t="shared" si="40"/>
        <v/>
      </c>
      <c r="AZ157" s="499" t="str">
        <f>IF($AZ$28="X",IF(AQ157="",0,IF($B157="","",IF(AQ$28="X",IF(E157&gt;0,1,IF(Cover!$E$47="Weekly",IF(D157&gt;=40,1,0.5),IF(D157&gt;=80,1,0.5))),""))),"")</f>
        <v/>
      </c>
      <c r="BA157" s="499" t="str">
        <f>IF($BA$28="X",IF(AR157="",0,IF($B157="","",IF(AR$28="X",IF(I157&gt;0,1,IF(Cover!$E$47="Weekly",IF(H157&gt;=40,1,0.5),IF(H157&gt;=80,1,0.5))),""))),"")</f>
        <v/>
      </c>
      <c r="BB157" s="499" t="str">
        <f>IF($BB$28="X",IF(AS157="",0,IF($B157="","",IF(AS$28="X",IF(M157&gt;0,1,IF(Cover!$E$47="Weekly",IF(L157&gt;=40,1,0.5),IF(L157&gt;=80,1,0.5))),""))),"")</f>
        <v/>
      </c>
      <c r="BC157" s="499" t="str">
        <f>IF($BC$28="X",IF(AT157="",0,IF($B157="","",IF(AT$28="X",IF(Q157&gt;0,1,IF(Cover!$E$47="Weekly",IF(P157&gt;=40,1,0.5),IF(P157&gt;=80,1,0.5))),""))),"")</f>
        <v/>
      </c>
      <c r="BD157" s="499" t="str">
        <f>IF($BD$28="X",IF(AU157="",0,IF($B157="","",IF(AU$28="X",IF(U157&gt;0,1,IF(Cover!$E$47="Weekly",IF(T157&gt;=40,1,0.5),IF(T157&gt;=80,1,0.5))),""))),"")</f>
        <v/>
      </c>
      <c r="BE157" s="499" t="str">
        <f>IF($BE$28="X",IF(AV157="",0,IF($B157="","",IF(AV$28="X",IF(Y157&gt;0,1,IF(Cover!$E$47="Weekly",IF(X157&gt;=40,1,0.5),IF(X157&gt;=80,1,0.5))),""))),"")</f>
        <v/>
      </c>
      <c r="BF157" s="499" t="str">
        <f>IF($BF$28="X",IF(AW157="",0,IF($B157="","",IF(AW$28="X",IF(AC157&gt;0,1,IF(Cover!$E$47="Weekly",IF(AB157&gt;=40,1,0.5),IF(AB157&gt;=80,1,0.5))),""))),"")</f>
        <v/>
      </c>
      <c r="BG157" s="499" t="str">
        <f>IF($BG$28="X",IF(AX157="",0,IF($B157="","",IF(AX$28="X",IF(AG157&gt;0,1,IF(Cover!$E$47="Weekly",IF(AF157&gt;=40,1,0.5),IF(AF157&gt;=80,1,0.5))),""))),"")</f>
        <v/>
      </c>
      <c r="BH157" s="500" t="str">
        <f>IF($BH$28="X",IF(AY157="",0,IF($B157="","",IF(AY$28="X",IF(AK157&gt;0,1,IF(Cover!$E$47="Weekly",IF(AJ157&gt;=40,1,0.5),IF(AJ157&gt;=80,1,0.5))),""))),"")</f>
        <v/>
      </c>
      <c r="BI157" s="470" t="str">
        <f t="shared" si="41"/>
        <v/>
      </c>
      <c r="BJ157" s="469" t="str">
        <f t="shared" si="42"/>
        <v/>
      </c>
      <c r="BL157" s="632">
        <f>IF(BJ157=0,IF('STEP 2 EE Data'!K152="Yes",IF('STEP 2 EE Data'!C152="",1,IF('STEP 2 EE Data'!D152&gt;=40,1,0.5)),0),IF('STEP 2 EE Data'!K152="Yes",IF('STEP 2 EE Data'!C152="",IF(BJ157=0.5,0.5,0),IF('STEP 2 EE Data'!D152&gt;=40,IF(BJ157=0.5,0.5,0),0)),0))</f>
        <v>0</v>
      </c>
    </row>
    <row r="158" spans="1:64" ht="15.6" thickTop="1" thickBot="1" x14ac:dyDescent="0.35">
      <c r="A158" s="84" t="str">
        <f>IF('STEP 2 EE Data'!A153="","",'STEP 2 EE Data'!A153)</f>
        <v/>
      </c>
      <c r="B158" s="83" t="str">
        <f>IF('STEP 2 EE Data'!B153="","",'STEP 2 EE Data'!B153)</f>
        <v/>
      </c>
      <c r="C158" s="52"/>
      <c r="D158" s="51"/>
      <c r="E158" s="52"/>
      <c r="F158" s="371" t="str">
        <f t="shared" si="43"/>
        <v/>
      </c>
      <c r="G158" s="52"/>
      <c r="H158" s="51"/>
      <c r="I158" s="52"/>
      <c r="J158" s="560" t="str">
        <f t="shared" si="44"/>
        <v/>
      </c>
      <c r="K158" s="52"/>
      <c r="L158" s="51"/>
      <c r="M158" s="52"/>
      <c r="N158" s="560" t="str">
        <f t="shared" si="45"/>
        <v/>
      </c>
      <c r="O158" s="52"/>
      <c r="P158" s="51"/>
      <c r="Q158" s="52"/>
      <c r="R158" s="560" t="str">
        <f t="shared" ref="R158:R221" si="46">IF($O$8="","",IF(B158="","",IF(Q158&gt;0,Q158,O158*P158)))</f>
        <v/>
      </c>
      <c r="S158" s="52"/>
      <c r="T158" s="51"/>
      <c r="U158" s="52"/>
      <c r="V158" s="560" t="str">
        <f t="shared" ref="V158:V221" si="47">IF($S$8="","",IF(B158="","",IF(U158&gt;0,U158,S158*T158)))</f>
        <v/>
      </c>
      <c r="W158" s="52"/>
      <c r="X158" s="51"/>
      <c r="Y158" s="52"/>
      <c r="Z158" s="560" t="str">
        <f t="shared" ref="Z158:Z221" si="48">IF($W$8="","",IF(B158="","",IF(Y158&gt;0,Y158,W158*X158)))</f>
        <v/>
      </c>
      <c r="AA158" s="52"/>
      <c r="AB158" s="51"/>
      <c r="AC158" s="52"/>
      <c r="AD158" s="560" t="str">
        <f t="shared" ref="AD158:AD221" si="49">IF($AA$8="","",IF(B158="","",IF(AC158&gt;0,AC158,AA158*AB158)))</f>
        <v/>
      </c>
      <c r="AE158" s="52"/>
      <c r="AF158" s="51"/>
      <c r="AG158" s="52"/>
      <c r="AH158" s="560" t="str">
        <f t="shared" ref="AH158:AH221" si="50">IF($AE$8="","",IF(B158="","",IF(AG158&gt;0,AG158,AE158*AF158)))</f>
        <v/>
      </c>
      <c r="AI158" s="52"/>
      <c r="AJ158" s="51"/>
      <c r="AK158" s="52"/>
      <c r="AL158" s="446" t="str">
        <f t="shared" ref="AL158:AL221" si="51">IF($AI$8="","",IF(B158="","",IF(AK158&gt;0,AK158,AI158*AJ158)))</f>
        <v/>
      </c>
      <c r="AM158" s="504">
        <f>'STEP 2 EE Data'!AI153</f>
        <v>0</v>
      </c>
      <c r="AN158" s="82">
        <f>'STEP 2 EE Data'!AJ153</f>
        <v>0</v>
      </c>
      <c r="AO158" s="445" t="str">
        <f>'STEP 2 EE Data'!AK153</f>
        <v/>
      </c>
      <c r="AQ158" s="497" t="str">
        <f t="shared" ref="AQ158:AQ221" si="52">IF($B158="","",IF(F158=0,"",IF(AQ$28="X",IF(IF(E158&gt;0,E158,C158)=0,"",IF(E158&gt;0,E158,C158)),"")))</f>
        <v/>
      </c>
      <c r="AR158" s="497" t="str">
        <f t="shared" ref="AR158:AR221" si="53">IF($B158="","",IF(J158=0,"",IF(AR$28="X",IF(IF(I158&gt;0,I158,G158)=0,"",IF(I158&gt;0,I158,G158)),"")))</f>
        <v/>
      </c>
      <c r="AS158" s="497" t="str">
        <f t="shared" ref="AS158:AS221" si="54">IF($B158="","",IF(N158=0,"",IF(AS$28="X",IF(IF(M158&gt;0,M158,K158)=0,"",IF(M158&gt;0,M158,K158)),"")))</f>
        <v/>
      </c>
      <c r="AT158" s="497" t="str">
        <f t="shared" ref="AT158:AT221" si="55">IF($B158="","",IF(R158=0,"",IF(AT$28="X",IF(IF(Q158&gt;0,Q158,O158)=0,"",IF(Q158&gt;0,Q158,O158)),"")))</f>
        <v/>
      </c>
      <c r="AU158" s="497" t="str">
        <f t="shared" ref="AU158:AU221" si="56">IF($B158="","",IF(V158=0,"",IF(AU$28="X",IF(IF(U158&gt;0,U158,S158)=0,"",IF(U158&gt;0,U158,S158)),"")))</f>
        <v/>
      </c>
      <c r="AV158" s="497" t="str">
        <f t="shared" ref="AV158:AV221" si="57">IF($B158="","",IF(Z158=0,"",IF(AV$28="X",IF(IF(Y158&gt;0,Y158,W158)=0,"",IF(Y158&gt;0,Y158,W158)),"")))</f>
        <v/>
      </c>
      <c r="AW158" s="497" t="str">
        <f t="shared" ref="AW158:AW221" si="58">IF($B158="","",IF(AD158=0,"",IF(AW$28="X",IF(IF(AC158&gt;0,AC158,AA158)=0,"",IF(AC158&gt;0,AC158,AA158)),"")))</f>
        <v/>
      </c>
      <c r="AX158" s="497" t="str">
        <f t="shared" ref="AX158:AX221" si="59">IF($B158="","",IF(AH158=0,"",IF(AX$28="X",IF(IF(AG158&gt;0,AG158,AE158)=0,"",IF(AG158&gt;0,AG158,AE158)),"")))</f>
        <v/>
      </c>
      <c r="AY158" s="498" t="str">
        <f t="shared" ref="AY158:AY221" si="60">IF($B158="","",IF(AL158=0,"",IF(AY$28="X",IF(IF(AK158&gt;0,AK158,AI158)=0,"",IF(AK158&gt;0,AK158,AI158)),"")))</f>
        <v/>
      </c>
      <c r="AZ158" s="499" t="str">
        <f>IF($AZ$28="X",IF(AQ158="",0,IF($B158="","",IF(AQ$28="X",IF(E158&gt;0,1,IF(Cover!$E$47="Weekly",IF(D158&gt;=40,1,0.5),IF(D158&gt;=80,1,0.5))),""))),"")</f>
        <v/>
      </c>
      <c r="BA158" s="499" t="str">
        <f>IF($BA$28="X",IF(AR158="",0,IF($B158="","",IF(AR$28="X",IF(I158&gt;0,1,IF(Cover!$E$47="Weekly",IF(H158&gt;=40,1,0.5),IF(H158&gt;=80,1,0.5))),""))),"")</f>
        <v/>
      </c>
      <c r="BB158" s="499" t="str">
        <f>IF($BB$28="X",IF(AS158="",0,IF($B158="","",IF(AS$28="X",IF(M158&gt;0,1,IF(Cover!$E$47="Weekly",IF(L158&gt;=40,1,0.5),IF(L158&gt;=80,1,0.5))),""))),"")</f>
        <v/>
      </c>
      <c r="BC158" s="499" t="str">
        <f>IF($BC$28="X",IF(AT158="",0,IF($B158="","",IF(AT$28="X",IF(Q158&gt;0,1,IF(Cover!$E$47="Weekly",IF(P158&gt;=40,1,0.5),IF(P158&gt;=80,1,0.5))),""))),"")</f>
        <v/>
      </c>
      <c r="BD158" s="499" t="str">
        <f>IF($BD$28="X",IF(AU158="",0,IF($B158="","",IF(AU$28="X",IF(U158&gt;0,1,IF(Cover!$E$47="Weekly",IF(T158&gt;=40,1,0.5),IF(T158&gt;=80,1,0.5))),""))),"")</f>
        <v/>
      </c>
      <c r="BE158" s="499" t="str">
        <f>IF($BE$28="X",IF(AV158="",0,IF($B158="","",IF(AV$28="X",IF(Y158&gt;0,1,IF(Cover!$E$47="Weekly",IF(X158&gt;=40,1,0.5),IF(X158&gt;=80,1,0.5))),""))),"")</f>
        <v/>
      </c>
      <c r="BF158" s="499" t="str">
        <f>IF($BF$28="X",IF(AW158="",0,IF($B158="","",IF(AW$28="X",IF(AC158&gt;0,1,IF(Cover!$E$47="Weekly",IF(AB158&gt;=40,1,0.5),IF(AB158&gt;=80,1,0.5))),""))),"")</f>
        <v/>
      </c>
      <c r="BG158" s="499" t="str">
        <f>IF($BG$28="X",IF(AX158="",0,IF($B158="","",IF(AX$28="X",IF(AG158&gt;0,1,IF(Cover!$E$47="Weekly",IF(AF158&gt;=40,1,0.5),IF(AF158&gt;=80,1,0.5))),""))),"")</f>
        <v/>
      </c>
      <c r="BH158" s="500" t="str">
        <f>IF($BH$28="X",IF(AY158="",0,IF($B158="","",IF(AY$28="X",IF(AK158&gt;0,1,IF(Cover!$E$47="Weekly",IF(AJ158&gt;=40,1,0.5),IF(AJ158&gt;=80,1,0.5))),""))),"")</f>
        <v/>
      </c>
      <c r="BI158" s="470" t="str">
        <f t="shared" ref="BI158:BI221" si="61">IF(B158="","",IFERROR(AVERAGE(AQ158:AY158),0))</f>
        <v/>
      </c>
      <c r="BJ158" s="469" t="str">
        <f t="shared" ref="BJ158:BJ221" si="62">IF(B158="","",IF(AVERAGE(AZ158:BH158)&lt;1,IF(AVERAGE(AZ158:BH158)&gt;0,0.5,0),AVERAGE(AZ158:BH158)))</f>
        <v/>
      </c>
      <c r="BL158" s="632">
        <f>IF(BJ158=0,IF('STEP 2 EE Data'!K153="Yes",IF('STEP 2 EE Data'!C153="",1,IF('STEP 2 EE Data'!D153&gt;=40,1,0.5)),0),IF('STEP 2 EE Data'!K153="Yes",IF('STEP 2 EE Data'!C153="",IF(BJ158=0.5,0.5,0),IF('STEP 2 EE Data'!D153&gt;=40,IF(BJ158=0.5,0.5,0),0)),0))</f>
        <v>0</v>
      </c>
    </row>
    <row r="159" spans="1:64" ht="15.6" thickTop="1" thickBot="1" x14ac:dyDescent="0.35">
      <c r="A159" s="84" t="str">
        <f>IF('STEP 2 EE Data'!A154="","",'STEP 2 EE Data'!A154)</f>
        <v/>
      </c>
      <c r="B159" s="83" t="str">
        <f>IF('STEP 2 EE Data'!B154="","",'STEP 2 EE Data'!B154)</f>
        <v/>
      </c>
      <c r="C159" s="52"/>
      <c r="D159" s="51"/>
      <c r="E159" s="52"/>
      <c r="F159" s="371" t="str">
        <f t="shared" si="43"/>
        <v/>
      </c>
      <c r="G159" s="52"/>
      <c r="H159" s="51"/>
      <c r="I159" s="52"/>
      <c r="J159" s="560" t="str">
        <f t="shared" si="44"/>
        <v/>
      </c>
      <c r="K159" s="52"/>
      <c r="L159" s="51"/>
      <c r="M159" s="52"/>
      <c r="N159" s="560" t="str">
        <f t="shared" si="45"/>
        <v/>
      </c>
      <c r="O159" s="52"/>
      <c r="P159" s="51"/>
      <c r="Q159" s="52"/>
      <c r="R159" s="560" t="str">
        <f t="shared" si="46"/>
        <v/>
      </c>
      <c r="S159" s="52"/>
      <c r="T159" s="51"/>
      <c r="U159" s="52"/>
      <c r="V159" s="560" t="str">
        <f t="shared" si="47"/>
        <v/>
      </c>
      <c r="W159" s="52"/>
      <c r="X159" s="51"/>
      <c r="Y159" s="52"/>
      <c r="Z159" s="560" t="str">
        <f t="shared" si="48"/>
        <v/>
      </c>
      <c r="AA159" s="52"/>
      <c r="AB159" s="51"/>
      <c r="AC159" s="52"/>
      <c r="AD159" s="560" t="str">
        <f t="shared" si="49"/>
        <v/>
      </c>
      <c r="AE159" s="52"/>
      <c r="AF159" s="51"/>
      <c r="AG159" s="52"/>
      <c r="AH159" s="560" t="str">
        <f t="shared" si="50"/>
        <v/>
      </c>
      <c r="AI159" s="52"/>
      <c r="AJ159" s="51"/>
      <c r="AK159" s="52"/>
      <c r="AL159" s="446" t="str">
        <f t="shared" si="51"/>
        <v/>
      </c>
      <c r="AM159" s="504">
        <f>'STEP 2 EE Data'!AI154</f>
        <v>0</v>
      </c>
      <c r="AN159" s="82">
        <f>'STEP 2 EE Data'!AJ154</f>
        <v>0</v>
      </c>
      <c r="AO159" s="445" t="str">
        <f>'STEP 2 EE Data'!AK154</f>
        <v/>
      </c>
      <c r="AQ159" s="497" t="str">
        <f t="shared" si="52"/>
        <v/>
      </c>
      <c r="AR159" s="497" t="str">
        <f t="shared" si="53"/>
        <v/>
      </c>
      <c r="AS159" s="497" t="str">
        <f t="shared" si="54"/>
        <v/>
      </c>
      <c r="AT159" s="497" t="str">
        <f t="shared" si="55"/>
        <v/>
      </c>
      <c r="AU159" s="497" t="str">
        <f t="shared" si="56"/>
        <v/>
      </c>
      <c r="AV159" s="497" t="str">
        <f t="shared" si="57"/>
        <v/>
      </c>
      <c r="AW159" s="497" t="str">
        <f t="shared" si="58"/>
        <v/>
      </c>
      <c r="AX159" s="497" t="str">
        <f t="shared" si="59"/>
        <v/>
      </c>
      <c r="AY159" s="498" t="str">
        <f t="shared" si="60"/>
        <v/>
      </c>
      <c r="AZ159" s="499" t="str">
        <f>IF($AZ$28="X",IF(AQ159="",0,IF($B159="","",IF(AQ$28="X",IF(E159&gt;0,1,IF(Cover!$E$47="Weekly",IF(D159&gt;=40,1,0.5),IF(D159&gt;=80,1,0.5))),""))),"")</f>
        <v/>
      </c>
      <c r="BA159" s="499" t="str">
        <f>IF($BA$28="X",IF(AR159="",0,IF($B159="","",IF(AR$28="X",IF(I159&gt;0,1,IF(Cover!$E$47="Weekly",IF(H159&gt;=40,1,0.5),IF(H159&gt;=80,1,0.5))),""))),"")</f>
        <v/>
      </c>
      <c r="BB159" s="499" t="str">
        <f>IF($BB$28="X",IF(AS159="",0,IF($B159="","",IF(AS$28="X",IF(M159&gt;0,1,IF(Cover!$E$47="Weekly",IF(L159&gt;=40,1,0.5),IF(L159&gt;=80,1,0.5))),""))),"")</f>
        <v/>
      </c>
      <c r="BC159" s="499" t="str">
        <f>IF($BC$28="X",IF(AT159="",0,IF($B159="","",IF(AT$28="X",IF(Q159&gt;0,1,IF(Cover!$E$47="Weekly",IF(P159&gt;=40,1,0.5),IF(P159&gt;=80,1,0.5))),""))),"")</f>
        <v/>
      </c>
      <c r="BD159" s="499" t="str">
        <f>IF($BD$28="X",IF(AU159="",0,IF($B159="","",IF(AU$28="X",IF(U159&gt;0,1,IF(Cover!$E$47="Weekly",IF(T159&gt;=40,1,0.5),IF(T159&gt;=80,1,0.5))),""))),"")</f>
        <v/>
      </c>
      <c r="BE159" s="499" t="str">
        <f>IF($BE$28="X",IF(AV159="",0,IF($B159="","",IF(AV$28="X",IF(Y159&gt;0,1,IF(Cover!$E$47="Weekly",IF(X159&gt;=40,1,0.5),IF(X159&gt;=80,1,0.5))),""))),"")</f>
        <v/>
      </c>
      <c r="BF159" s="499" t="str">
        <f>IF($BF$28="X",IF(AW159="",0,IF($B159="","",IF(AW$28="X",IF(AC159&gt;0,1,IF(Cover!$E$47="Weekly",IF(AB159&gt;=40,1,0.5),IF(AB159&gt;=80,1,0.5))),""))),"")</f>
        <v/>
      </c>
      <c r="BG159" s="499" t="str">
        <f>IF($BG$28="X",IF(AX159="",0,IF($B159="","",IF(AX$28="X",IF(AG159&gt;0,1,IF(Cover!$E$47="Weekly",IF(AF159&gt;=40,1,0.5),IF(AF159&gt;=80,1,0.5))),""))),"")</f>
        <v/>
      </c>
      <c r="BH159" s="500" t="str">
        <f>IF($BH$28="X",IF(AY159="",0,IF($B159="","",IF(AY$28="X",IF(AK159&gt;0,1,IF(Cover!$E$47="Weekly",IF(AJ159&gt;=40,1,0.5),IF(AJ159&gt;=80,1,0.5))),""))),"")</f>
        <v/>
      </c>
      <c r="BI159" s="470" t="str">
        <f t="shared" si="61"/>
        <v/>
      </c>
      <c r="BJ159" s="469" t="str">
        <f t="shared" si="62"/>
        <v/>
      </c>
      <c r="BL159" s="632">
        <f>IF(BJ159=0,IF('STEP 2 EE Data'!K154="Yes",IF('STEP 2 EE Data'!C154="",1,IF('STEP 2 EE Data'!D154&gt;=40,1,0.5)),0),IF('STEP 2 EE Data'!K154="Yes",IF('STEP 2 EE Data'!C154="",IF(BJ159=0.5,0.5,0),IF('STEP 2 EE Data'!D154&gt;=40,IF(BJ159=0.5,0.5,0),0)),0))</f>
        <v>0</v>
      </c>
    </row>
    <row r="160" spans="1:64" ht="15.6" thickTop="1" thickBot="1" x14ac:dyDescent="0.35">
      <c r="A160" s="84" t="str">
        <f>IF('STEP 2 EE Data'!A155="","",'STEP 2 EE Data'!A155)</f>
        <v/>
      </c>
      <c r="B160" s="83" t="str">
        <f>IF('STEP 2 EE Data'!B155="","",'STEP 2 EE Data'!B155)</f>
        <v/>
      </c>
      <c r="C160" s="52"/>
      <c r="D160" s="51"/>
      <c r="E160" s="52"/>
      <c r="F160" s="371" t="str">
        <f t="shared" ref="F160:F223" si="63">IF($C$8="","",IF(B160="","",IF(E160&gt;0,E160,C160*D160)))</f>
        <v/>
      </c>
      <c r="G160" s="52"/>
      <c r="H160" s="51"/>
      <c r="I160" s="52"/>
      <c r="J160" s="560" t="str">
        <f t="shared" si="44"/>
        <v/>
      </c>
      <c r="K160" s="52"/>
      <c r="L160" s="51"/>
      <c r="M160" s="52"/>
      <c r="N160" s="560" t="str">
        <f t="shared" si="45"/>
        <v/>
      </c>
      <c r="O160" s="52"/>
      <c r="P160" s="51"/>
      <c r="Q160" s="52"/>
      <c r="R160" s="560" t="str">
        <f t="shared" si="46"/>
        <v/>
      </c>
      <c r="S160" s="52"/>
      <c r="T160" s="51"/>
      <c r="U160" s="52"/>
      <c r="V160" s="560" t="str">
        <f t="shared" si="47"/>
        <v/>
      </c>
      <c r="W160" s="52"/>
      <c r="X160" s="51"/>
      <c r="Y160" s="52"/>
      <c r="Z160" s="560" t="str">
        <f t="shared" si="48"/>
        <v/>
      </c>
      <c r="AA160" s="52"/>
      <c r="AB160" s="51"/>
      <c r="AC160" s="52"/>
      <c r="AD160" s="560" t="str">
        <f t="shared" si="49"/>
        <v/>
      </c>
      <c r="AE160" s="52"/>
      <c r="AF160" s="51"/>
      <c r="AG160" s="52"/>
      <c r="AH160" s="560" t="str">
        <f t="shared" si="50"/>
        <v/>
      </c>
      <c r="AI160" s="52"/>
      <c r="AJ160" s="51"/>
      <c r="AK160" s="52"/>
      <c r="AL160" s="446" t="str">
        <f t="shared" si="51"/>
        <v/>
      </c>
      <c r="AM160" s="504">
        <f>'STEP 2 EE Data'!AI155</f>
        <v>0</v>
      </c>
      <c r="AN160" s="82">
        <f>'STEP 2 EE Data'!AJ155</f>
        <v>0</v>
      </c>
      <c r="AO160" s="445" t="str">
        <f>'STEP 2 EE Data'!AK155</f>
        <v/>
      </c>
      <c r="AQ160" s="497" t="str">
        <f t="shared" si="52"/>
        <v/>
      </c>
      <c r="AR160" s="497" t="str">
        <f t="shared" si="53"/>
        <v/>
      </c>
      <c r="AS160" s="497" t="str">
        <f t="shared" si="54"/>
        <v/>
      </c>
      <c r="AT160" s="497" t="str">
        <f t="shared" si="55"/>
        <v/>
      </c>
      <c r="AU160" s="497" t="str">
        <f t="shared" si="56"/>
        <v/>
      </c>
      <c r="AV160" s="497" t="str">
        <f t="shared" si="57"/>
        <v/>
      </c>
      <c r="AW160" s="497" t="str">
        <f t="shared" si="58"/>
        <v/>
      </c>
      <c r="AX160" s="497" t="str">
        <f t="shared" si="59"/>
        <v/>
      </c>
      <c r="AY160" s="498" t="str">
        <f t="shared" si="60"/>
        <v/>
      </c>
      <c r="AZ160" s="499" t="str">
        <f>IF($AZ$28="X",IF(AQ160="",0,IF($B160="","",IF(AQ$28="X",IF(E160&gt;0,1,IF(Cover!$E$47="Weekly",IF(D160&gt;=40,1,0.5),IF(D160&gt;=80,1,0.5))),""))),"")</f>
        <v/>
      </c>
      <c r="BA160" s="499" t="str">
        <f>IF($BA$28="X",IF(AR160="",0,IF($B160="","",IF(AR$28="X",IF(I160&gt;0,1,IF(Cover!$E$47="Weekly",IF(H160&gt;=40,1,0.5),IF(H160&gt;=80,1,0.5))),""))),"")</f>
        <v/>
      </c>
      <c r="BB160" s="499" t="str">
        <f>IF($BB$28="X",IF(AS160="",0,IF($B160="","",IF(AS$28="X",IF(M160&gt;0,1,IF(Cover!$E$47="Weekly",IF(L160&gt;=40,1,0.5),IF(L160&gt;=80,1,0.5))),""))),"")</f>
        <v/>
      </c>
      <c r="BC160" s="499" t="str">
        <f>IF($BC$28="X",IF(AT160="",0,IF($B160="","",IF(AT$28="X",IF(Q160&gt;0,1,IF(Cover!$E$47="Weekly",IF(P160&gt;=40,1,0.5),IF(P160&gt;=80,1,0.5))),""))),"")</f>
        <v/>
      </c>
      <c r="BD160" s="499" t="str">
        <f>IF($BD$28="X",IF(AU160="",0,IF($B160="","",IF(AU$28="X",IF(U160&gt;0,1,IF(Cover!$E$47="Weekly",IF(T160&gt;=40,1,0.5),IF(T160&gt;=80,1,0.5))),""))),"")</f>
        <v/>
      </c>
      <c r="BE160" s="499" t="str">
        <f>IF($BE$28="X",IF(AV160="",0,IF($B160="","",IF(AV$28="X",IF(Y160&gt;0,1,IF(Cover!$E$47="Weekly",IF(X160&gt;=40,1,0.5),IF(X160&gt;=80,1,0.5))),""))),"")</f>
        <v/>
      </c>
      <c r="BF160" s="499" t="str">
        <f>IF($BF$28="X",IF(AW160="",0,IF($B160="","",IF(AW$28="X",IF(AC160&gt;0,1,IF(Cover!$E$47="Weekly",IF(AB160&gt;=40,1,0.5),IF(AB160&gt;=80,1,0.5))),""))),"")</f>
        <v/>
      </c>
      <c r="BG160" s="499" t="str">
        <f>IF($BG$28="X",IF(AX160="",0,IF($B160="","",IF(AX$28="X",IF(AG160&gt;0,1,IF(Cover!$E$47="Weekly",IF(AF160&gt;=40,1,0.5),IF(AF160&gt;=80,1,0.5))),""))),"")</f>
        <v/>
      </c>
      <c r="BH160" s="500" t="str">
        <f>IF($BH$28="X",IF(AY160="",0,IF($B160="","",IF(AY$28="X",IF(AK160&gt;0,1,IF(Cover!$E$47="Weekly",IF(AJ160&gt;=40,1,0.5),IF(AJ160&gt;=80,1,0.5))),""))),"")</f>
        <v/>
      </c>
      <c r="BI160" s="470" t="str">
        <f t="shared" si="61"/>
        <v/>
      </c>
      <c r="BJ160" s="469" t="str">
        <f t="shared" si="62"/>
        <v/>
      </c>
      <c r="BL160" s="632">
        <f>IF(BJ160=0,IF('STEP 2 EE Data'!K155="Yes",IF('STEP 2 EE Data'!C155="",1,IF('STEP 2 EE Data'!D155&gt;=40,1,0.5)),0),IF('STEP 2 EE Data'!K155="Yes",IF('STEP 2 EE Data'!C155="",IF(BJ160=0.5,0.5,0),IF('STEP 2 EE Data'!D155&gt;=40,IF(BJ160=0.5,0.5,0),0)),0))</f>
        <v>0</v>
      </c>
    </row>
    <row r="161" spans="1:64" ht="15.6" thickTop="1" thickBot="1" x14ac:dyDescent="0.35">
      <c r="A161" s="84" t="str">
        <f>IF('STEP 2 EE Data'!A156="","",'STEP 2 EE Data'!A156)</f>
        <v/>
      </c>
      <c r="B161" s="83" t="str">
        <f>IF('STEP 2 EE Data'!B156="","",'STEP 2 EE Data'!B156)</f>
        <v/>
      </c>
      <c r="C161" s="52"/>
      <c r="D161" s="51"/>
      <c r="E161" s="52"/>
      <c r="F161" s="371" t="str">
        <f t="shared" si="63"/>
        <v/>
      </c>
      <c r="G161" s="52"/>
      <c r="H161" s="51"/>
      <c r="I161" s="52"/>
      <c r="J161" s="560" t="str">
        <f t="shared" si="44"/>
        <v/>
      </c>
      <c r="K161" s="52"/>
      <c r="L161" s="51"/>
      <c r="M161" s="52"/>
      <c r="N161" s="560" t="str">
        <f t="shared" si="45"/>
        <v/>
      </c>
      <c r="O161" s="52"/>
      <c r="P161" s="51"/>
      <c r="Q161" s="52"/>
      <c r="R161" s="560" t="str">
        <f t="shared" si="46"/>
        <v/>
      </c>
      <c r="S161" s="52"/>
      <c r="T161" s="51"/>
      <c r="U161" s="52"/>
      <c r="V161" s="560" t="str">
        <f t="shared" si="47"/>
        <v/>
      </c>
      <c r="W161" s="52"/>
      <c r="X161" s="51"/>
      <c r="Y161" s="52"/>
      <c r="Z161" s="560" t="str">
        <f t="shared" si="48"/>
        <v/>
      </c>
      <c r="AA161" s="52"/>
      <c r="AB161" s="51"/>
      <c r="AC161" s="52"/>
      <c r="AD161" s="560" t="str">
        <f t="shared" si="49"/>
        <v/>
      </c>
      <c r="AE161" s="52"/>
      <c r="AF161" s="51"/>
      <c r="AG161" s="52"/>
      <c r="AH161" s="560" t="str">
        <f t="shared" si="50"/>
        <v/>
      </c>
      <c r="AI161" s="52"/>
      <c r="AJ161" s="51"/>
      <c r="AK161" s="52"/>
      <c r="AL161" s="446" t="str">
        <f t="shared" si="51"/>
        <v/>
      </c>
      <c r="AM161" s="504">
        <f>'STEP 2 EE Data'!AI156</f>
        <v>0</v>
      </c>
      <c r="AN161" s="82">
        <f>'STEP 2 EE Data'!AJ156</f>
        <v>0</v>
      </c>
      <c r="AO161" s="445" t="str">
        <f>'STEP 2 EE Data'!AK156</f>
        <v/>
      </c>
      <c r="AQ161" s="497" t="str">
        <f t="shared" si="52"/>
        <v/>
      </c>
      <c r="AR161" s="497" t="str">
        <f t="shared" si="53"/>
        <v/>
      </c>
      <c r="AS161" s="497" t="str">
        <f t="shared" si="54"/>
        <v/>
      </c>
      <c r="AT161" s="497" t="str">
        <f t="shared" si="55"/>
        <v/>
      </c>
      <c r="AU161" s="497" t="str">
        <f t="shared" si="56"/>
        <v/>
      </c>
      <c r="AV161" s="497" t="str">
        <f t="shared" si="57"/>
        <v/>
      </c>
      <c r="AW161" s="497" t="str">
        <f t="shared" si="58"/>
        <v/>
      </c>
      <c r="AX161" s="497" t="str">
        <f t="shared" si="59"/>
        <v/>
      </c>
      <c r="AY161" s="498" t="str">
        <f t="shared" si="60"/>
        <v/>
      </c>
      <c r="AZ161" s="499" t="str">
        <f>IF($AZ$28="X",IF(AQ161="",0,IF($B161="","",IF(AQ$28="X",IF(E161&gt;0,1,IF(Cover!$E$47="Weekly",IF(D161&gt;=40,1,0.5),IF(D161&gt;=80,1,0.5))),""))),"")</f>
        <v/>
      </c>
      <c r="BA161" s="499" t="str">
        <f>IF($BA$28="X",IF(AR161="",0,IF($B161="","",IF(AR$28="X",IF(I161&gt;0,1,IF(Cover!$E$47="Weekly",IF(H161&gt;=40,1,0.5),IF(H161&gt;=80,1,0.5))),""))),"")</f>
        <v/>
      </c>
      <c r="BB161" s="499" t="str">
        <f>IF($BB$28="X",IF(AS161="",0,IF($B161="","",IF(AS$28="X",IF(M161&gt;0,1,IF(Cover!$E$47="Weekly",IF(L161&gt;=40,1,0.5),IF(L161&gt;=80,1,0.5))),""))),"")</f>
        <v/>
      </c>
      <c r="BC161" s="499" t="str">
        <f>IF($BC$28="X",IF(AT161="",0,IF($B161="","",IF(AT$28="X",IF(Q161&gt;0,1,IF(Cover!$E$47="Weekly",IF(P161&gt;=40,1,0.5),IF(P161&gt;=80,1,0.5))),""))),"")</f>
        <v/>
      </c>
      <c r="BD161" s="499" t="str">
        <f>IF($BD$28="X",IF(AU161="",0,IF($B161="","",IF(AU$28="X",IF(U161&gt;0,1,IF(Cover!$E$47="Weekly",IF(T161&gt;=40,1,0.5),IF(T161&gt;=80,1,0.5))),""))),"")</f>
        <v/>
      </c>
      <c r="BE161" s="499" t="str">
        <f>IF($BE$28="X",IF(AV161="",0,IF($B161="","",IF(AV$28="X",IF(Y161&gt;0,1,IF(Cover!$E$47="Weekly",IF(X161&gt;=40,1,0.5),IF(X161&gt;=80,1,0.5))),""))),"")</f>
        <v/>
      </c>
      <c r="BF161" s="499" t="str">
        <f>IF($BF$28="X",IF(AW161="",0,IF($B161="","",IF(AW$28="X",IF(AC161&gt;0,1,IF(Cover!$E$47="Weekly",IF(AB161&gt;=40,1,0.5),IF(AB161&gt;=80,1,0.5))),""))),"")</f>
        <v/>
      </c>
      <c r="BG161" s="499" t="str">
        <f>IF($BG$28="X",IF(AX161="",0,IF($B161="","",IF(AX$28="X",IF(AG161&gt;0,1,IF(Cover!$E$47="Weekly",IF(AF161&gt;=40,1,0.5),IF(AF161&gt;=80,1,0.5))),""))),"")</f>
        <v/>
      </c>
      <c r="BH161" s="500" t="str">
        <f>IF($BH$28="X",IF(AY161="",0,IF($B161="","",IF(AY$28="X",IF(AK161&gt;0,1,IF(Cover!$E$47="Weekly",IF(AJ161&gt;=40,1,0.5),IF(AJ161&gt;=80,1,0.5))),""))),"")</f>
        <v/>
      </c>
      <c r="BI161" s="470" t="str">
        <f t="shared" si="61"/>
        <v/>
      </c>
      <c r="BJ161" s="469" t="str">
        <f t="shared" si="62"/>
        <v/>
      </c>
      <c r="BL161" s="632">
        <f>IF(BJ161=0,IF('STEP 2 EE Data'!K156="Yes",IF('STEP 2 EE Data'!C156="",1,IF('STEP 2 EE Data'!D156&gt;=40,1,0.5)),0),IF('STEP 2 EE Data'!K156="Yes",IF('STEP 2 EE Data'!C156="",IF(BJ161=0.5,0.5,0),IF('STEP 2 EE Data'!D156&gt;=40,IF(BJ161=0.5,0.5,0),0)),0))</f>
        <v>0</v>
      </c>
    </row>
    <row r="162" spans="1:64" ht="15.6" thickTop="1" thickBot="1" x14ac:dyDescent="0.35">
      <c r="A162" s="84" t="str">
        <f>IF('STEP 2 EE Data'!A157="","",'STEP 2 EE Data'!A157)</f>
        <v/>
      </c>
      <c r="B162" s="83" t="str">
        <f>IF('STEP 2 EE Data'!B157="","",'STEP 2 EE Data'!B157)</f>
        <v/>
      </c>
      <c r="C162" s="52"/>
      <c r="D162" s="51"/>
      <c r="E162" s="52"/>
      <c r="F162" s="371" t="str">
        <f t="shared" si="63"/>
        <v/>
      </c>
      <c r="G162" s="52"/>
      <c r="H162" s="51"/>
      <c r="I162" s="52"/>
      <c r="J162" s="560" t="str">
        <f t="shared" ref="J162:J225" si="64">IF($G$8="","",IF(B162="","",IF(I162&gt;0,I162,G162*H162)))</f>
        <v/>
      </c>
      <c r="K162" s="52"/>
      <c r="L162" s="51"/>
      <c r="M162" s="52"/>
      <c r="N162" s="560" t="str">
        <f t="shared" si="45"/>
        <v/>
      </c>
      <c r="O162" s="52"/>
      <c r="P162" s="51"/>
      <c r="Q162" s="52"/>
      <c r="R162" s="560" t="str">
        <f t="shared" si="46"/>
        <v/>
      </c>
      <c r="S162" s="52"/>
      <c r="T162" s="51"/>
      <c r="U162" s="52"/>
      <c r="V162" s="560" t="str">
        <f t="shared" si="47"/>
        <v/>
      </c>
      <c r="W162" s="52"/>
      <c r="X162" s="51"/>
      <c r="Y162" s="52"/>
      <c r="Z162" s="560" t="str">
        <f t="shared" si="48"/>
        <v/>
      </c>
      <c r="AA162" s="52"/>
      <c r="AB162" s="51"/>
      <c r="AC162" s="52"/>
      <c r="AD162" s="560" t="str">
        <f t="shared" si="49"/>
        <v/>
      </c>
      <c r="AE162" s="52"/>
      <c r="AF162" s="51"/>
      <c r="AG162" s="52"/>
      <c r="AH162" s="560" t="str">
        <f t="shared" si="50"/>
        <v/>
      </c>
      <c r="AI162" s="52"/>
      <c r="AJ162" s="51"/>
      <c r="AK162" s="52"/>
      <c r="AL162" s="446" t="str">
        <f t="shared" si="51"/>
        <v/>
      </c>
      <c r="AM162" s="504">
        <f>'STEP 2 EE Data'!AI157</f>
        <v>0</v>
      </c>
      <c r="AN162" s="82">
        <f>'STEP 2 EE Data'!AJ157</f>
        <v>0</v>
      </c>
      <c r="AO162" s="445" t="str">
        <f>'STEP 2 EE Data'!AK157</f>
        <v/>
      </c>
      <c r="AQ162" s="497" t="str">
        <f t="shared" si="52"/>
        <v/>
      </c>
      <c r="AR162" s="497" t="str">
        <f t="shared" si="53"/>
        <v/>
      </c>
      <c r="AS162" s="497" t="str">
        <f t="shared" si="54"/>
        <v/>
      </c>
      <c r="AT162" s="497" t="str">
        <f t="shared" si="55"/>
        <v/>
      </c>
      <c r="AU162" s="497" t="str">
        <f t="shared" si="56"/>
        <v/>
      </c>
      <c r="AV162" s="497" t="str">
        <f t="shared" si="57"/>
        <v/>
      </c>
      <c r="AW162" s="497" t="str">
        <f t="shared" si="58"/>
        <v/>
      </c>
      <c r="AX162" s="497" t="str">
        <f t="shared" si="59"/>
        <v/>
      </c>
      <c r="AY162" s="498" t="str">
        <f t="shared" si="60"/>
        <v/>
      </c>
      <c r="AZ162" s="499" t="str">
        <f>IF($AZ$28="X",IF(AQ162="",0,IF($B162="","",IF(AQ$28="X",IF(E162&gt;0,1,IF(Cover!$E$47="Weekly",IF(D162&gt;=40,1,0.5),IF(D162&gt;=80,1,0.5))),""))),"")</f>
        <v/>
      </c>
      <c r="BA162" s="499" t="str">
        <f>IF($BA$28="X",IF(AR162="",0,IF($B162="","",IF(AR$28="X",IF(I162&gt;0,1,IF(Cover!$E$47="Weekly",IF(H162&gt;=40,1,0.5),IF(H162&gt;=80,1,0.5))),""))),"")</f>
        <v/>
      </c>
      <c r="BB162" s="499" t="str">
        <f>IF($BB$28="X",IF(AS162="",0,IF($B162="","",IF(AS$28="X",IF(M162&gt;0,1,IF(Cover!$E$47="Weekly",IF(L162&gt;=40,1,0.5),IF(L162&gt;=80,1,0.5))),""))),"")</f>
        <v/>
      </c>
      <c r="BC162" s="499" t="str">
        <f>IF($BC$28="X",IF(AT162="",0,IF($B162="","",IF(AT$28="X",IF(Q162&gt;0,1,IF(Cover!$E$47="Weekly",IF(P162&gt;=40,1,0.5),IF(P162&gt;=80,1,0.5))),""))),"")</f>
        <v/>
      </c>
      <c r="BD162" s="499" t="str">
        <f>IF($BD$28="X",IF(AU162="",0,IF($B162="","",IF(AU$28="X",IF(U162&gt;0,1,IF(Cover!$E$47="Weekly",IF(T162&gt;=40,1,0.5),IF(T162&gt;=80,1,0.5))),""))),"")</f>
        <v/>
      </c>
      <c r="BE162" s="499" t="str">
        <f>IF($BE$28="X",IF(AV162="",0,IF($B162="","",IF(AV$28="X",IF(Y162&gt;0,1,IF(Cover!$E$47="Weekly",IF(X162&gt;=40,1,0.5),IF(X162&gt;=80,1,0.5))),""))),"")</f>
        <v/>
      </c>
      <c r="BF162" s="499" t="str">
        <f>IF($BF$28="X",IF(AW162="",0,IF($B162="","",IF(AW$28="X",IF(AC162&gt;0,1,IF(Cover!$E$47="Weekly",IF(AB162&gt;=40,1,0.5),IF(AB162&gt;=80,1,0.5))),""))),"")</f>
        <v/>
      </c>
      <c r="BG162" s="499" t="str">
        <f>IF($BG$28="X",IF(AX162="",0,IF($B162="","",IF(AX$28="X",IF(AG162&gt;0,1,IF(Cover!$E$47="Weekly",IF(AF162&gt;=40,1,0.5),IF(AF162&gt;=80,1,0.5))),""))),"")</f>
        <v/>
      </c>
      <c r="BH162" s="500" t="str">
        <f>IF($BH$28="X",IF(AY162="",0,IF($B162="","",IF(AY$28="X",IF(AK162&gt;0,1,IF(Cover!$E$47="Weekly",IF(AJ162&gt;=40,1,0.5),IF(AJ162&gt;=80,1,0.5))),""))),"")</f>
        <v/>
      </c>
      <c r="BI162" s="470" t="str">
        <f t="shared" si="61"/>
        <v/>
      </c>
      <c r="BJ162" s="469" t="str">
        <f t="shared" si="62"/>
        <v/>
      </c>
      <c r="BL162" s="632">
        <f>IF(BJ162=0,IF('STEP 2 EE Data'!K157="Yes",IF('STEP 2 EE Data'!C157="",1,IF('STEP 2 EE Data'!D157&gt;=40,1,0.5)),0),IF('STEP 2 EE Data'!K157="Yes",IF('STEP 2 EE Data'!C157="",IF(BJ162=0.5,0.5,0),IF('STEP 2 EE Data'!D157&gt;=40,IF(BJ162=0.5,0.5,0),0)),0))</f>
        <v>0</v>
      </c>
    </row>
    <row r="163" spans="1:64" ht="15.6" thickTop="1" thickBot="1" x14ac:dyDescent="0.35">
      <c r="A163" s="84" t="str">
        <f>IF('STEP 2 EE Data'!A158="","",'STEP 2 EE Data'!A158)</f>
        <v/>
      </c>
      <c r="B163" s="83" t="str">
        <f>IF('STEP 2 EE Data'!B158="","",'STEP 2 EE Data'!B158)</f>
        <v/>
      </c>
      <c r="C163" s="52"/>
      <c r="D163" s="51"/>
      <c r="E163" s="52"/>
      <c r="F163" s="371" t="str">
        <f t="shared" si="63"/>
        <v/>
      </c>
      <c r="G163" s="52"/>
      <c r="H163" s="51"/>
      <c r="I163" s="52"/>
      <c r="J163" s="560" t="str">
        <f t="shared" si="64"/>
        <v/>
      </c>
      <c r="K163" s="52"/>
      <c r="L163" s="51"/>
      <c r="M163" s="52"/>
      <c r="N163" s="560" t="str">
        <f t="shared" ref="N163:N226" si="65">IF($K$8="","",IF(B163="","",IF(M163&gt;0,M163,K163*L163)))</f>
        <v/>
      </c>
      <c r="O163" s="52"/>
      <c r="P163" s="51"/>
      <c r="Q163" s="52"/>
      <c r="R163" s="560" t="str">
        <f t="shared" si="46"/>
        <v/>
      </c>
      <c r="S163" s="52"/>
      <c r="T163" s="51"/>
      <c r="U163" s="52"/>
      <c r="V163" s="560" t="str">
        <f t="shared" si="47"/>
        <v/>
      </c>
      <c r="W163" s="52"/>
      <c r="X163" s="51"/>
      <c r="Y163" s="52"/>
      <c r="Z163" s="560" t="str">
        <f t="shared" si="48"/>
        <v/>
      </c>
      <c r="AA163" s="52"/>
      <c r="AB163" s="51"/>
      <c r="AC163" s="52"/>
      <c r="AD163" s="560" t="str">
        <f t="shared" si="49"/>
        <v/>
      </c>
      <c r="AE163" s="52"/>
      <c r="AF163" s="51"/>
      <c r="AG163" s="52"/>
      <c r="AH163" s="560" t="str">
        <f t="shared" si="50"/>
        <v/>
      </c>
      <c r="AI163" s="52"/>
      <c r="AJ163" s="51"/>
      <c r="AK163" s="52"/>
      <c r="AL163" s="446" t="str">
        <f t="shared" si="51"/>
        <v/>
      </c>
      <c r="AM163" s="504">
        <f>'STEP 2 EE Data'!AI158</f>
        <v>0</v>
      </c>
      <c r="AN163" s="82">
        <f>'STEP 2 EE Data'!AJ158</f>
        <v>0</v>
      </c>
      <c r="AO163" s="445" t="str">
        <f>'STEP 2 EE Data'!AK158</f>
        <v/>
      </c>
      <c r="AQ163" s="497" t="str">
        <f t="shared" si="52"/>
        <v/>
      </c>
      <c r="AR163" s="497" t="str">
        <f t="shared" si="53"/>
        <v/>
      </c>
      <c r="AS163" s="497" t="str">
        <f t="shared" si="54"/>
        <v/>
      </c>
      <c r="AT163" s="497" t="str">
        <f t="shared" si="55"/>
        <v/>
      </c>
      <c r="AU163" s="497" t="str">
        <f t="shared" si="56"/>
        <v/>
      </c>
      <c r="AV163" s="497" t="str">
        <f t="shared" si="57"/>
        <v/>
      </c>
      <c r="AW163" s="497" t="str">
        <f t="shared" si="58"/>
        <v/>
      </c>
      <c r="AX163" s="497" t="str">
        <f t="shared" si="59"/>
        <v/>
      </c>
      <c r="AY163" s="498" t="str">
        <f t="shared" si="60"/>
        <v/>
      </c>
      <c r="AZ163" s="499" t="str">
        <f>IF($AZ$28="X",IF(AQ163="",0,IF($B163="","",IF(AQ$28="X",IF(E163&gt;0,1,IF(Cover!$E$47="Weekly",IF(D163&gt;=40,1,0.5),IF(D163&gt;=80,1,0.5))),""))),"")</f>
        <v/>
      </c>
      <c r="BA163" s="499" t="str">
        <f>IF($BA$28="X",IF(AR163="",0,IF($B163="","",IF(AR$28="X",IF(I163&gt;0,1,IF(Cover!$E$47="Weekly",IF(H163&gt;=40,1,0.5),IF(H163&gt;=80,1,0.5))),""))),"")</f>
        <v/>
      </c>
      <c r="BB163" s="499" t="str">
        <f>IF($BB$28="X",IF(AS163="",0,IF($B163="","",IF(AS$28="X",IF(M163&gt;0,1,IF(Cover!$E$47="Weekly",IF(L163&gt;=40,1,0.5),IF(L163&gt;=80,1,0.5))),""))),"")</f>
        <v/>
      </c>
      <c r="BC163" s="499" t="str">
        <f>IF($BC$28="X",IF(AT163="",0,IF($B163="","",IF(AT$28="X",IF(Q163&gt;0,1,IF(Cover!$E$47="Weekly",IF(P163&gt;=40,1,0.5),IF(P163&gt;=80,1,0.5))),""))),"")</f>
        <v/>
      </c>
      <c r="BD163" s="499" t="str">
        <f>IF($BD$28="X",IF(AU163="",0,IF($B163="","",IF(AU$28="X",IF(U163&gt;0,1,IF(Cover!$E$47="Weekly",IF(T163&gt;=40,1,0.5),IF(T163&gt;=80,1,0.5))),""))),"")</f>
        <v/>
      </c>
      <c r="BE163" s="499" t="str">
        <f>IF($BE$28="X",IF(AV163="",0,IF($B163="","",IF(AV$28="X",IF(Y163&gt;0,1,IF(Cover!$E$47="Weekly",IF(X163&gt;=40,1,0.5),IF(X163&gt;=80,1,0.5))),""))),"")</f>
        <v/>
      </c>
      <c r="BF163" s="499" t="str">
        <f>IF($BF$28="X",IF(AW163="",0,IF($B163="","",IF(AW$28="X",IF(AC163&gt;0,1,IF(Cover!$E$47="Weekly",IF(AB163&gt;=40,1,0.5),IF(AB163&gt;=80,1,0.5))),""))),"")</f>
        <v/>
      </c>
      <c r="BG163" s="499" t="str">
        <f>IF($BG$28="X",IF(AX163="",0,IF($B163="","",IF(AX$28="X",IF(AG163&gt;0,1,IF(Cover!$E$47="Weekly",IF(AF163&gt;=40,1,0.5),IF(AF163&gt;=80,1,0.5))),""))),"")</f>
        <v/>
      </c>
      <c r="BH163" s="500" t="str">
        <f>IF($BH$28="X",IF(AY163="",0,IF($B163="","",IF(AY$28="X",IF(AK163&gt;0,1,IF(Cover!$E$47="Weekly",IF(AJ163&gt;=40,1,0.5),IF(AJ163&gt;=80,1,0.5))),""))),"")</f>
        <v/>
      </c>
      <c r="BI163" s="470" t="str">
        <f t="shared" si="61"/>
        <v/>
      </c>
      <c r="BJ163" s="469" t="str">
        <f t="shared" si="62"/>
        <v/>
      </c>
      <c r="BL163" s="632">
        <f>IF(BJ163=0,IF('STEP 2 EE Data'!K158="Yes",IF('STEP 2 EE Data'!C158="",1,IF('STEP 2 EE Data'!D158&gt;=40,1,0.5)),0),IF('STEP 2 EE Data'!K158="Yes",IF('STEP 2 EE Data'!C158="",IF(BJ163=0.5,0.5,0),IF('STEP 2 EE Data'!D158&gt;=40,IF(BJ163=0.5,0.5,0),0)),0))</f>
        <v>0</v>
      </c>
    </row>
    <row r="164" spans="1:64" ht="15.6" thickTop="1" thickBot="1" x14ac:dyDescent="0.35">
      <c r="A164" s="84" t="str">
        <f>IF('STEP 2 EE Data'!A159="","",'STEP 2 EE Data'!A159)</f>
        <v/>
      </c>
      <c r="B164" s="83" t="str">
        <f>IF('STEP 2 EE Data'!B159="","",'STEP 2 EE Data'!B159)</f>
        <v/>
      </c>
      <c r="C164" s="52"/>
      <c r="D164" s="51"/>
      <c r="E164" s="52"/>
      <c r="F164" s="371" t="str">
        <f t="shared" si="63"/>
        <v/>
      </c>
      <c r="G164" s="52"/>
      <c r="H164" s="51"/>
      <c r="I164" s="52"/>
      <c r="J164" s="560" t="str">
        <f t="shared" si="64"/>
        <v/>
      </c>
      <c r="K164" s="52"/>
      <c r="L164" s="51"/>
      <c r="M164" s="52"/>
      <c r="N164" s="560" t="str">
        <f t="shared" si="65"/>
        <v/>
      </c>
      <c r="O164" s="52"/>
      <c r="P164" s="51"/>
      <c r="Q164" s="52"/>
      <c r="R164" s="560" t="str">
        <f t="shared" si="46"/>
        <v/>
      </c>
      <c r="S164" s="52"/>
      <c r="T164" s="51"/>
      <c r="U164" s="52"/>
      <c r="V164" s="560" t="str">
        <f t="shared" si="47"/>
        <v/>
      </c>
      <c r="W164" s="52"/>
      <c r="X164" s="51"/>
      <c r="Y164" s="52"/>
      <c r="Z164" s="560" t="str">
        <f t="shared" si="48"/>
        <v/>
      </c>
      <c r="AA164" s="52"/>
      <c r="AB164" s="51"/>
      <c r="AC164" s="52"/>
      <c r="AD164" s="560" t="str">
        <f t="shared" si="49"/>
        <v/>
      </c>
      <c r="AE164" s="52"/>
      <c r="AF164" s="51"/>
      <c r="AG164" s="52"/>
      <c r="AH164" s="560" t="str">
        <f t="shared" si="50"/>
        <v/>
      </c>
      <c r="AI164" s="52"/>
      <c r="AJ164" s="51"/>
      <c r="AK164" s="52"/>
      <c r="AL164" s="446" t="str">
        <f t="shared" si="51"/>
        <v/>
      </c>
      <c r="AM164" s="504">
        <f>'STEP 2 EE Data'!AI159</f>
        <v>0</v>
      </c>
      <c r="AN164" s="82">
        <f>'STEP 2 EE Data'!AJ159</f>
        <v>0</v>
      </c>
      <c r="AO164" s="445" t="str">
        <f>'STEP 2 EE Data'!AK159</f>
        <v/>
      </c>
      <c r="AQ164" s="497" t="str">
        <f t="shared" si="52"/>
        <v/>
      </c>
      <c r="AR164" s="497" t="str">
        <f t="shared" si="53"/>
        <v/>
      </c>
      <c r="AS164" s="497" t="str">
        <f t="shared" si="54"/>
        <v/>
      </c>
      <c r="AT164" s="497" t="str">
        <f t="shared" si="55"/>
        <v/>
      </c>
      <c r="AU164" s="497" t="str">
        <f t="shared" si="56"/>
        <v/>
      </c>
      <c r="AV164" s="497" t="str">
        <f t="shared" si="57"/>
        <v/>
      </c>
      <c r="AW164" s="497" t="str">
        <f t="shared" si="58"/>
        <v/>
      </c>
      <c r="AX164" s="497" t="str">
        <f t="shared" si="59"/>
        <v/>
      </c>
      <c r="AY164" s="498" t="str">
        <f t="shared" si="60"/>
        <v/>
      </c>
      <c r="AZ164" s="499" t="str">
        <f>IF($AZ$28="X",IF(AQ164="",0,IF($B164="","",IF(AQ$28="X",IF(E164&gt;0,1,IF(Cover!$E$47="Weekly",IF(D164&gt;=40,1,0.5),IF(D164&gt;=80,1,0.5))),""))),"")</f>
        <v/>
      </c>
      <c r="BA164" s="499" t="str">
        <f>IF($BA$28="X",IF(AR164="",0,IF($B164="","",IF(AR$28="X",IF(I164&gt;0,1,IF(Cover!$E$47="Weekly",IF(H164&gt;=40,1,0.5),IF(H164&gt;=80,1,0.5))),""))),"")</f>
        <v/>
      </c>
      <c r="BB164" s="499" t="str">
        <f>IF($BB$28="X",IF(AS164="",0,IF($B164="","",IF(AS$28="X",IF(M164&gt;0,1,IF(Cover!$E$47="Weekly",IF(L164&gt;=40,1,0.5),IF(L164&gt;=80,1,0.5))),""))),"")</f>
        <v/>
      </c>
      <c r="BC164" s="499" t="str">
        <f>IF($BC$28="X",IF(AT164="",0,IF($B164="","",IF(AT$28="X",IF(Q164&gt;0,1,IF(Cover!$E$47="Weekly",IF(P164&gt;=40,1,0.5),IF(P164&gt;=80,1,0.5))),""))),"")</f>
        <v/>
      </c>
      <c r="BD164" s="499" t="str">
        <f>IF($BD$28="X",IF(AU164="",0,IF($B164="","",IF(AU$28="X",IF(U164&gt;0,1,IF(Cover!$E$47="Weekly",IF(T164&gt;=40,1,0.5),IF(T164&gt;=80,1,0.5))),""))),"")</f>
        <v/>
      </c>
      <c r="BE164" s="499" t="str">
        <f>IF($BE$28="X",IF(AV164="",0,IF($B164="","",IF(AV$28="X",IF(Y164&gt;0,1,IF(Cover!$E$47="Weekly",IF(X164&gt;=40,1,0.5),IF(X164&gt;=80,1,0.5))),""))),"")</f>
        <v/>
      </c>
      <c r="BF164" s="499" t="str">
        <f>IF($BF$28="X",IF(AW164="",0,IF($B164="","",IF(AW$28="X",IF(AC164&gt;0,1,IF(Cover!$E$47="Weekly",IF(AB164&gt;=40,1,0.5),IF(AB164&gt;=80,1,0.5))),""))),"")</f>
        <v/>
      </c>
      <c r="BG164" s="499" t="str">
        <f>IF($BG$28="X",IF(AX164="",0,IF($B164="","",IF(AX$28="X",IF(AG164&gt;0,1,IF(Cover!$E$47="Weekly",IF(AF164&gt;=40,1,0.5),IF(AF164&gt;=80,1,0.5))),""))),"")</f>
        <v/>
      </c>
      <c r="BH164" s="500" t="str">
        <f>IF($BH$28="X",IF(AY164="",0,IF($B164="","",IF(AY$28="X",IF(AK164&gt;0,1,IF(Cover!$E$47="Weekly",IF(AJ164&gt;=40,1,0.5),IF(AJ164&gt;=80,1,0.5))),""))),"")</f>
        <v/>
      </c>
      <c r="BI164" s="470" t="str">
        <f t="shared" si="61"/>
        <v/>
      </c>
      <c r="BJ164" s="469" t="str">
        <f t="shared" si="62"/>
        <v/>
      </c>
      <c r="BL164" s="632">
        <f>IF(BJ164=0,IF('STEP 2 EE Data'!K159="Yes",IF('STEP 2 EE Data'!C159="",1,IF('STEP 2 EE Data'!D159&gt;=40,1,0.5)),0),IF('STEP 2 EE Data'!K159="Yes",IF('STEP 2 EE Data'!C159="",IF(BJ164=0.5,0.5,0),IF('STEP 2 EE Data'!D159&gt;=40,IF(BJ164=0.5,0.5,0),0)),0))</f>
        <v>0</v>
      </c>
    </row>
    <row r="165" spans="1:64" ht="15.6" thickTop="1" thickBot="1" x14ac:dyDescent="0.35">
      <c r="A165" s="84" t="str">
        <f>IF('STEP 2 EE Data'!A160="","",'STEP 2 EE Data'!A160)</f>
        <v/>
      </c>
      <c r="B165" s="83" t="str">
        <f>IF('STEP 2 EE Data'!B160="","",'STEP 2 EE Data'!B160)</f>
        <v/>
      </c>
      <c r="C165" s="52"/>
      <c r="D165" s="51"/>
      <c r="E165" s="52"/>
      <c r="F165" s="371" t="str">
        <f t="shared" si="63"/>
        <v/>
      </c>
      <c r="G165" s="52"/>
      <c r="H165" s="51"/>
      <c r="I165" s="52"/>
      <c r="J165" s="560" t="str">
        <f t="shared" si="64"/>
        <v/>
      </c>
      <c r="K165" s="52"/>
      <c r="L165" s="51"/>
      <c r="M165" s="52"/>
      <c r="N165" s="560" t="str">
        <f t="shared" si="65"/>
        <v/>
      </c>
      <c r="O165" s="52"/>
      <c r="P165" s="51"/>
      <c r="Q165" s="52"/>
      <c r="R165" s="560" t="str">
        <f t="shared" si="46"/>
        <v/>
      </c>
      <c r="S165" s="52"/>
      <c r="T165" s="51"/>
      <c r="U165" s="52"/>
      <c r="V165" s="560" t="str">
        <f t="shared" si="47"/>
        <v/>
      </c>
      <c r="W165" s="52"/>
      <c r="X165" s="51"/>
      <c r="Y165" s="52"/>
      <c r="Z165" s="560" t="str">
        <f t="shared" si="48"/>
        <v/>
      </c>
      <c r="AA165" s="52"/>
      <c r="AB165" s="51"/>
      <c r="AC165" s="52"/>
      <c r="AD165" s="560" t="str">
        <f t="shared" si="49"/>
        <v/>
      </c>
      <c r="AE165" s="52"/>
      <c r="AF165" s="51"/>
      <c r="AG165" s="52"/>
      <c r="AH165" s="560" t="str">
        <f t="shared" si="50"/>
        <v/>
      </c>
      <c r="AI165" s="52"/>
      <c r="AJ165" s="51"/>
      <c r="AK165" s="52"/>
      <c r="AL165" s="446" t="str">
        <f t="shared" si="51"/>
        <v/>
      </c>
      <c r="AM165" s="504">
        <f>'STEP 2 EE Data'!AI160</f>
        <v>0</v>
      </c>
      <c r="AN165" s="82">
        <f>'STEP 2 EE Data'!AJ160</f>
        <v>0</v>
      </c>
      <c r="AO165" s="445" t="str">
        <f>'STEP 2 EE Data'!AK160</f>
        <v/>
      </c>
      <c r="AQ165" s="497" t="str">
        <f t="shared" si="52"/>
        <v/>
      </c>
      <c r="AR165" s="497" t="str">
        <f t="shared" si="53"/>
        <v/>
      </c>
      <c r="AS165" s="497" t="str">
        <f t="shared" si="54"/>
        <v/>
      </c>
      <c r="AT165" s="497" t="str">
        <f t="shared" si="55"/>
        <v/>
      </c>
      <c r="AU165" s="497" t="str">
        <f t="shared" si="56"/>
        <v/>
      </c>
      <c r="AV165" s="497" t="str">
        <f t="shared" si="57"/>
        <v/>
      </c>
      <c r="AW165" s="497" t="str">
        <f t="shared" si="58"/>
        <v/>
      </c>
      <c r="AX165" s="497" t="str">
        <f t="shared" si="59"/>
        <v/>
      </c>
      <c r="AY165" s="498" t="str">
        <f t="shared" si="60"/>
        <v/>
      </c>
      <c r="AZ165" s="499" t="str">
        <f>IF($AZ$28="X",IF(AQ165="",0,IF($B165="","",IF(AQ$28="X",IF(E165&gt;0,1,IF(Cover!$E$47="Weekly",IF(D165&gt;=40,1,0.5),IF(D165&gt;=80,1,0.5))),""))),"")</f>
        <v/>
      </c>
      <c r="BA165" s="499" t="str">
        <f>IF($BA$28="X",IF(AR165="",0,IF($B165="","",IF(AR$28="X",IF(I165&gt;0,1,IF(Cover!$E$47="Weekly",IF(H165&gt;=40,1,0.5),IF(H165&gt;=80,1,0.5))),""))),"")</f>
        <v/>
      </c>
      <c r="BB165" s="499" t="str">
        <f>IF($BB$28="X",IF(AS165="",0,IF($B165="","",IF(AS$28="X",IF(M165&gt;0,1,IF(Cover!$E$47="Weekly",IF(L165&gt;=40,1,0.5),IF(L165&gt;=80,1,0.5))),""))),"")</f>
        <v/>
      </c>
      <c r="BC165" s="499" t="str">
        <f>IF($BC$28="X",IF(AT165="",0,IF($B165="","",IF(AT$28="X",IF(Q165&gt;0,1,IF(Cover!$E$47="Weekly",IF(P165&gt;=40,1,0.5),IF(P165&gt;=80,1,0.5))),""))),"")</f>
        <v/>
      </c>
      <c r="BD165" s="499" t="str">
        <f>IF($BD$28="X",IF(AU165="",0,IF($B165="","",IF(AU$28="X",IF(U165&gt;0,1,IF(Cover!$E$47="Weekly",IF(T165&gt;=40,1,0.5),IF(T165&gt;=80,1,0.5))),""))),"")</f>
        <v/>
      </c>
      <c r="BE165" s="499" t="str">
        <f>IF($BE$28="X",IF(AV165="",0,IF($B165="","",IF(AV$28="X",IF(Y165&gt;0,1,IF(Cover!$E$47="Weekly",IF(X165&gt;=40,1,0.5),IF(X165&gt;=80,1,0.5))),""))),"")</f>
        <v/>
      </c>
      <c r="BF165" s="499" t="str">
        <f>IF($BF$28="X",IF(AW165="",0,IF($B165="","",IF(AW$28="X",IF(AC165&gt;0,1,IF(Cover!$E$47="Weekly",IF(AB165&gt;=40,1,0.5),IF(AB165&gt;=80,1,0.5))),""))),"")</f>
        <v/>
      </c>
      <c r="BG165" s="499" t="str">
        <f>IF($BG$28="X",IF(AX165="",0,IF($B165="","",IF(AX$28="X",IF(AG165&gt;0,1,IF(Cover!$E$47="Weekly",IF(AF165&gt;=40,1,0.5),IF(AF165&gt;=80,1,0.5))),""))),"")</f>
        <v/>
      </c>
      <c r="BH165" s="500" t="str">
        <f>IF($BH$28="X",IF(AY165="",0,IF($B165="","",IF(AY$28="X",IF(AK165&gt;0,1,IF(Cover!$E$47="Weekly",IF(AJ165&gt;=40,1,0.5),IF(AJ165&gt;=80,1,0.5))),""))),"")</f>
        <v/>
      </c>
      <c r="BI165" s="470" t="str">
        <f t="shared" si="61"/>
        <v/>
      </c>
      <c r="BJ165" s="469" t="str">
        <f t="shared" si="62"/>
        <v/>
      </c>
      <c r="BL165" s="632">
        <f>IF(BJ165=0,IF('STEP 2 EE Data'!K160="Yes",IF('STEP 2 EE Data'!C160="",1,IF('STEP 2 EE Data'!D160&gt;=40,1,0.5)),0),IF('STEP 2 EE Data'!K160="Yes",IF('STEP 2 EE Data'!C160="",IF(BJ165=0.5,0.5,0),IF('STEP 2 EE Data'!D160&gt;=40,IF(BJ165=0.5,0.5,0),0)),0))</f>
        <v>0</v>
      </c>
    </row>
    <row r="166" spans="1:64" ht="15.6" thickTop="1" thickBot="1" x14ac:dyDescent="0.35">
      <c r="A166" s="84" t="str">
        <f>IF('STEP 2 EE Data'!A161="","",'STEP 2 EE Data'!A161)</f>
        <v/>
      </c>
      <c r="B166" s="83" t="str">
        <f>IF('STEP 2 EE Data'!B161="","",'STEP 2 EE Data'!B161)</f>
        <v/>
      </c>
      <c r="C166" s="52"/>
      <c r="D166" s="51"/>
      <c r="E166" s="52"/>
      <c r="F166" s="371" t="str">
        <f t="shared" si="63"/>
        <v/>
      </c>
      <c r="G166" s="52"/>
      <c r="H166" s="51"/>
      <c r="I166" s="52"/>
      <c r="J166" s="560" t="str">
        <f t="shared" si="64"/>
        <v/>
      </c>
      <c r="K166" s="52"/>
      <c r="L166" s="51"/>
      <c r="M166" s="52"/>
      <c r="N166" s="560" t="str">
        <f t="shared" si="65"/>
        <v/>
      </c>
      <c r="O166" s="52"/>
      <c r="P166" s="51"/>
      <c r="Q166" s="52"/>
      <c r="R166" s="560" t="str">
        <f t="shared" si="46"/>
        <v/>
      </c>
      <c r="S166" s="52"/>
      <c r="T166" s="51"/>
      <c r="U166" s="52"/>
      <c r="V166" s="560" t="str">
        <f t="shared" si="47"/>
        <v/>
      </c>
      <c r="W166" s="52"/>
      <c r="X166" s="51"/>
      <c r="Y166" s="52"/>
      <c r="Z166" s="560" t="str">
        <f t="shared" si="48"/>
        <v/>
      </c>
      <c r="AA166" s="52"/>
      <c r="AB166" s="51"/>
      <c r="AC166" s="52"/>
      <c r="AD166" s="560" t="str">
        <f t="shared" si="49"/>
        <v/>
      </c>
      <c r="AE166" s="52"/>
      <c r="AF166" s="51"/>
      <c r="AG166" s="52"/>
      <c r="AH166" s="560" t="str">
        <f t="shared" si="50"/>
        <v/>
      </c>
      <c r="AI166" s="52"/>
      <c r="AJ166" s="51"/>
      <c r="AK166" s="52"/>
      <c r="AL166" s="446" t="str">
        <f t="shared" si="51"/>
        <v/>
      </c>
      <c r="AM166" s="504">
        <f>'STEP 2 EE Data'!AI161</f>
        <v>0</v>
      </c>
      <c r="AN166" s="82">
        <f>'STEP 2 EE Data'!AJ161</f>
        <v>0</v>
      </c>
      <c r="AO166" s="445" t="str">
        <f>'STEP 2 EE Data'!AK161</f>
        <v/>
      </c>
      <c r="AQ166" s="497" t="str">
        <f t="shared" si="52"/>
        <v/>
      </c>
      <c r="AR166" s="497" t="str">
        <f t="shared" si="53"/>
        <v/>
      </c>
      <c r="AS166" s="497" t="str">
        <f t="shared" si="54"/>
        <v/>
      </c>
      <c r="AT166" s="497" t="str">
        <f t="shared" si="55"/>
        <v/>
      </c>
      <c r="AU166" s="497" t="str">
        <f t="shared" si="56"/>
        <v/>
      </c>
      <c r="AV166" s="497" t="str">
        <f t="shared" si="57"/>
        <v/>
      </c>
      <c r="AW166" s="497" t="str">
        <f t="shared" si="58"/>
        <v/>
      </c>
      <c r="AX166" s="497" t="str">
        <f t="shared" si="59"/>
        <v/>
      </c>
      <c r="AY166" s="498" t="str">
        <f t="shared" si="60"/>
        <v/>
      </c>
      <c r="AZ166" s="499" t="str">
        <f>IF($AZ$28="X",IF(AQ166="",0,IF($B166="","",IF(AQ$28="X",IF(E166&gt;0,1,IF(Cover!$E$47="Weekly",IF(D166&gt;=40,1,0.5),IF(D166&gt;=80,1,0.5))),""))),"")</f>
        <v/>
      </c>
      <c r="BA166" s="499" t="str">
        <f>IF($BA$28="X",IF(AR166="",0,IF($B166="","",IF(AR$28="X",IF(I166&gt;0,1,IF(Cover!$E$47="Weekly",IF(H166&gt;=40,1,0.5),IF(H166&gt;=80,1,0.5))),""))),"")</f>
        <v/>
      </c>
      <c r="BB166" s="499" t="str">
        <f>IF($BB$28="X",IF(AS166="",0,IF($B166="","",IF(AS$28="X",IF(M166&gt;0,1,IF(Cover!$E$47="Weekly",IF(L166&gt;=40,1,0.5),IF(L166&gt;=80,1,0.5))),""))),"")</f>
        <v/>
      </c>
      <c r="BC166" s="499" t="str">
        <f>IF($BC$28="X",IF(AT166="",0,IF($B166="","",IF(AT$28="X",IF(Q166&gt;0,1,IF(Cover!$E$47="Weekly",IF(P166&gt;=40,1,0.5),IF(P166&gt;=80,1,0.5))),""))),"")</f>
        <v/>
      </c>
      <c r="BD166" s="499" t="str">
        <f>IF($BD$28="X",IF(AU166="",0,IF($B166="","",IF(AU$28="X",IF(U166&gt;0,1,IF(Cover!$E$47="Weekly",IF(T166&gt;=40,1,0.5),IF(T166&gt;=80,1,0.5))),""))),"")</f>
        <v/>
      </c>
      <c r="BE166" s="499" t="str">
        <f>IF($BE$28="X",IF(AV166="",0,IF($B166="","",IF(AV$28="X",IF(Y166&gt;0,1,IF(Cover!$E$47="Weekly",IF(X166&gt;=40,1,0.5),IF(X166&gt;=80,1,0.5))),""))),"")</f>
        <v/>
      </c>
      <c r="BF166" s="499" t="str">
        <f>IF($BF$28="X",IF(AW166="",0,IF($B166="","",IF(AW$28="X",IF(AC166&gt;0,1,IF(Cover!$E$47="Weekly",IF(AB166&gt;=40,1,0.5),IF(AB166&gt;=80,1,0.5))),""))),"")</f>
        <v/>
      </c>
      <c r="BG166" s="499" t="str">
        <f>IF($BG$28="X",IF(AX166="",0,IF($B166="","",IF(AX$28="X",IF(AG166&gt;0,1,IF(Cover!$E$47="Weekly",IF(AF166&gt;=40,1,0.5),IF(AF166&gt;=80,1,0.5))),""))),"")</f>
        <v/>
      </c>
      <c r="BH166" s="500" t="str">
        <f>IF($BH$28="X",IF(AY166="",0,IF($B166="","",IF(AY$28="X",IF(AK166&gt;0,1,IF(Cover!$E$47="Weekly",IF(AJ166&gt;=40,1,0.5),IF(AJ166&gt;=80,1,0.5))),""))),"")</f>
        <v/>
      </c>
      <c r="BI166" s="470" t="str">
        <f t="shared" si="61"/>
        <v/>
      </c>
      <c r="BJ166" s="469" t="str">
        <f t="shared" si="62"/>
        <v/>
      </c>
      <c r="BL166" s="632">
        <f>IF(BJ166=0,IF('STEP 2 EE Data'!K161="Yes",IF('STEP 2 EE Data'!C161="",1,IF('STEP 2 EE Data'!D161&gt;=40,1,0.5)),0),IF('STEP 2 EE Data'!K161="Yes",IF('STEP 2 EE Data'!C161="",IF(BJ166=0.5,0.5,0),IF('STEP 2 EE Data'!D161&gt;=40,IF(BJ166=0.5,0.5,0),0)),0))</f>
        <v>0</v>
      </c>
    </row>
    <row r="167" spans="1:64" ht="15.6" thickTop="1" thickBot="1" x14ac:dyDescent="0.35">
      <c r="A167" s="84" t="str">
        <f>IF('STEP 2 EE Data'!A162="","",'STEP 2 EE Data'!A162)</f>
        <v/>
      </c>
      <c r="B167" s="83" t="str">
        <f>IF('STEP 2 EE Data'!B162="","",'STEP 2 EE Data'!B162)</f>
        <v/>
      </c>
      <c r="C167" s="52"/>
      <c r="D167" s="51"/>
      <c r="E167" s="52"/>
      <c r="F167" s="371" t="str">
        <f t="shared" si="63"/>
        <v/>
      </c>
      <c r="G167" s="52"/>
      <c r="H167" s="51"/>
      <c r="I167" s="52"/>
      <c r="J167" s="560" t="str">
        <f t="shared" si="64"/>
        <v/>
      </c>
      <c r="K167" s="52"/>
      <c r="L167" s="51"/>
      <c r="M167" s="52"/>
      <c r="N167" s="560" t="str">
        <f t="shared" si="65"/>
        <v/>
      </c>
      <c r="O167" s="52"/>
      <c r="P167" s="51"/>
      <c r="Q167" s="52"/>
      <c r="R167" s="560" t="str">
        <f t="shared" si="46"/>
        <v/>
      </c>
      <c r="S167" s="52"/>
      <c r="T167" s="51"/>
      <c r="U167" s="52"/>
      <c r="V167" s="560" t="str">
        <f t="shared" si="47"/>
        <v/>
      </c>
      <c r="W167" s="52"/>
      <c r="X167" s="51"/>
      <c r="Y167" s="52"/>
      <c r="Z167" s="560" t="str">
        <f t="shared" si="48"/>
        <v/>
      </c>
      <c r="AA167" s="52"/>
      <c r="AB167" s="51"/>
      <c r="AC167" s="52"/>
      <c r="AD167" s="560" t="str">
        <f t="shared" si="49"/>
        <v/>
      </c>
      <c r="AE167" s="52"/>
      <c r="AF167" s="51"/>
      <c r="AG167" s="52"/>
      <c r="AH167" s="560" t="str">
        <f t="shared" si="50"/>
        <v/>
      </c>
      <c r="AI167" s="52"/>
      <c r="AJ167" s="51"/>
      <c r="AK167" s="52"/>
      <c r="AL167" s="446" t="str">
        <f t="shared" si="51"/>
        <v/>
      </c>
      <c r="AM167" s="504">
        <f>'STEP 2 EE Data'!AI162</f>
        <v>0</v>
      </c>
      <c r="AN167" s="82">
        <f>'STEP 2 EE Data'!AJ162</f>
        <v>0</v>
      </c>
      <c r="AO167" s="445" t="str">
        <f>'STEP 2 EE Data'!AK162</f>
        <v/>
      </c>
      <c r="AQ167" s="497" t="str">
        <f t="shared" si="52"/>
        <v/>
      </c>
      <c r="AR167" s="497" t="str">
        <f t="shared" si="53"/>
        <v/>
      </c>
      <c r="AS167" s="497" t="str">
        <f t="shared" si="54"/>
        <v/>
      </c>
      <c r="AT167" s="497" t="str">
        <f t="shared" si="55"/>
        <v/>
      </c>
      <c r="AU167" s="497" t="str">
        <f t="shared" si="56"/>
        <v/>
      </c>
      <c r="AV167" s="497" t="str">
        <f t="shared" si="57"/>
        <v/>
      </c>
      <c r="AW167" s="497" t="str">
        <f t="shared" si="58"/>
        <v/>
      </c>
      <c r="AX167" s="497" t="str">
        <f t="shared" si="59"/>
        <v/>
      </c>
      <c r="AY167" s="498" t="str">
        <f t="shared" si="60"/>
        <v/>
      </c>
      <c r="AZ167" s="499" t="str">
        <f>IF($AZ$28="X",IF(AQ167="",0,IF($B167="","",IF(AQ$28="X",IF(E167&gt;0,1,IF(Cover!$E$47="Weekly",IF(D167&gt;=40,1,0.5),IF(D167&gt;=80,1,0.5))),""))),"")</f>
        <v/>
      </c>
      <c r="BA167" s="499" t="str">
        <f>IF($BA$28="X",IF(AR167="",0,IF($B167="","",IF(AR$28="X",IF(I167&gt;0,1,IF(Cover!$E$47="Weekly",IF(H167&gt;=40,1,0.5),IF(H167&gt;=80,1,0.5))),""))),"")</f>
        <v/>
      </c>
      <c r="BB167" s="499" t="str">
        <f>IF($BB$28="X",IF(AS167="",0,IF($B167="","",IF(AS$28="X",IF(M167&gt;0,1,IF(Cover!$E$47="Weekly",IF(L167&gt;=40,1,0.5),IF(L167&gt;=80,1,0.5))),""))),"")</f>
        <v/>
      </c>
      <c r="BC167" s="499" t="str">
        <f>IF($BC$28="X",IF(AT167="",0,IF($B167="","",IF(AT$28="X",IF(Q167&gt;0,1,IF(Cover!$E$47="Weekly",IF(P167&gt;=40,1,0.5),IF(P167&gt;=80,1,0.5))),""))),"")</f>
        <v/>
      </c>
      <c r="BD167" s="499" t="str">
        <f>IF($BD$28="X",IF(AU167="",0,IF($B167="","",IF(AU$28="X",IF(U167&gt;0,1,IF(Cover!$E$47="Weekly",IF(T167&gt;=40,1,0.5),IF(T167&gt;=80,1,0.5))),""))),"")</f>
        <v/>
      </c>
      <c r="BE167" s="499" t="str">
        <f>IF($BE$28="X",IF(AV167="",0,IF($B167="","",IF(AV$28="X",IF(Y167&gt;0,1,IF(Cover!$E$47="Weekly",IF(X167&gt;=40,1,0.5),IF(X167&gt;=80,1,0.5))),""))),"")</f>
        <v/>
      </c>
      <c r="BF167" s="499" t="str">
        <f>IF($BF$28="X",IF(AW167="",0,IF($B167="","",IF(AW$28="X",IF(AC167&gt;0,1,IF(Cover!$E$47="Weekly",IF(AB167&gt;=40,1,0.5),IF(AB167&gt;=80,1,0.5))),""))),"")</f>
        <v/>
      </c>
      <c r="BG167" s="499" t="str">
        <f>IF($BG$28="X",IF(AX167="",0,IF($B167="","",IF(AX$28="X",IF(AG167&gt;0,1,IF(Cover!$E$47="Weekly",IF(AF167&gt;=40,1,0.5),IF(AF167&gt;=80,1,0.5))),""))),"")</f>
        <v/>
      </c>
      <c r="BH167" s="500" t="str">
        <f>IF($BH$28="X",IF(AY167="",0,IF($B167="","",IF(AY$28="X",IF(AK167&gt;0,1,IF(Cover!$E$47="Weekly",IF(AJ167&gt;=40,1,0.5),IF(AJ167&gt;=80,1,0.5))),""))),"")</f>
        <v/>
      </c>
      <c r="BI167" s="470" t="str">
        <f t="shared" si="61"/>
        <v/>
      </c>
      <c r="BJ167" s="469" t="str">
        <f t="shared" si="62"/>
        <v/>
      </c>
      <c r="BL167" s="632">
        <f>IF(BJ167=0,IF('STEP 2 EE Data'!K162="Yes",IF('STEP 2 EE Data'!C162="",1,IF('STEP 2 EE Data'!D162&gt;=40,1,0.5)),0),IF('STEP 2 EE Data'!K162="Yes",IF('STEP 2 EE Data'!C162="",IF(BJ167=0.5,0.5,0),IF('STEP 2 EE Data'!D162&gt;=40,IF(BJ167=0.5,0.5,0),0)),0))</f>
        <v>0</v>
      </c>
    </row>
    <row r="168" spans="1:64" ht="15.6" thickTop="1" thickBot="1" x14ac:dyDescent="0.35">
      <c r="A168" s="84" t="str">
        <f>IF('STEP 2 EE Data'!A163="","",'STEP 2 EE Data'!A163)</f>
        <v/>
      </c>
      <c r="B168" s="83" t="str">
        <f>IF('STEP 2 EE Data'!B163="","",'STEP 2 EE Data'!B163)</f>
        <v/>
      </c>
      <c r="C168" s="52"/>
      <c r="D168" s="51"/>
      <c r="E168" s="52"/>
      <c r="F168" s="371" t="str">
        <f t="shared" si="63"/>
        <v/>
      </c>
      <c r="G168" s="52"/>
      <c r="H168" s="51"/>
      <c r="I168" s="52"/>
      <c r="J168" s="560" t="str">
        <f t="shared" si="64"/>
        <v/>
      </c>
      <c r="K168" s="52"/>
      <c r="L168" s="51"/>
      <c r="M168" s="52"/>
      <c r="N168" s="560" t="str">
        <f t="shared" si="65"/>
        <v/>
      </c>
      <c r="O168" s="52"/>
      <c r="P168" s="51"/>
      <c r="Q168" s="52"/>
      <c r="R168" s="560" t="str">
        <f t="shared" si="46"/>
        <v/>
      </c>
      <c r="S168" s="52"/>
      <c r="T168" s="51"/>
      <c r="U168" s="52"/>
      <c r="V168" s="560" t="str">
        <f t="shared" si="47"/>
        <v/>
      </c>
      <c r="W168" s="52"/>
      <c r="X168" s="51"/>
      <c r="Y168" s="52"/>
      <c r="Z168" s="560" t="str">
        <f t="shared" si="48"/>
        <v/>
      </c>
      <c r="AA168" s="52"/>
      <c r="AB168" s="51"/>
      <c r="AC168" s="52"/>
      <c r="AD168" s="560" t="str">
        <f t="shared" si="49"/>
        <v/>
      </c>
      <c r="AE168" s="52"/>
      <c r="AF168" s="51"/>
      <c r="AG168" s="52"/>
      <c r="AH168" s="560" t="str">
        <f t="shared" si="50"/>
        <v/>
      </c>
      <c r="AI168" s="52"/>
      <c r="AJ168" s="51"/>
      <c r="AK168" s="52"/>
      <c r="AL168" s="446" t="str">
        <f t="shared" si="51"/>
        <v/>
      </c>
      <c r="AM168" s="504">
        <f>'STEP 2 EE Data'!AI163</f>
        <v>0</v>
      </c>
      <c r="AN168" s="82">
        <f>'STEP 2 EE Data'!AJ163</f>
        <v>0</v>
      </c>
      <c r="AO168" s="445" t="str">
        <f>'STEP 2 EE Data'!AK163</f>
        <v/>
      </c>
      <c r="AQ168" s="497" t="str">
        <f t="shared" si="52"/>
        <v/>
      </c>
      <c r="AR168" s="497" t="str">
        <f t="shared" si="53"/>
        <v/>
      </c>
      <c r="AS168" s="497" t="str">
        <f t="shared" si="54"/>
        <v/>
      </c>
      <c r="AT168" s="497" t="str">
        <f t="shared" si="55"/>
        <v/>
      </c>
      <c r="AU168" s="497" t="str">
        <f t="shared" si="56"/>
        <v/>
      </c>
      <c r="AV168" s="497" t="str">
        <f t="shared" si="57"/>
        <v/>
      </c>
      <c r="AW168" s="497" t="str">
        <f t="shared" si="58"/>
        <v/>
      </c>
      <c r="AX168" s="497" t="str">
        <f t="shared" si="59"/>
        <v/>
      </c>
      <c r="AY168" s="498" t="str">
        <f t="shared" si="60"/>
        <v/>
      </c>
      <c r="AZ168" s="499" t="str">
        <f>IF($AZ$28="X",IF(AQ168="",0,IF($B168="","",IF(AQ$28="X",IF(E168&gt;0,1,IF(Cover!$E$47="Weekly",IF(D168&gt;=40,1,0.5),IF(D168&gt;=80,1,0.5))),""))),"")</f>
        <v/>
      </c>
      <c r="BA168" s="499" t="str">
        <f>IF($BA$28="X",IF(AR168="",0,IF($B168="","",IF(AR$28="X",IF(I168&gt;0,1,IF(Cover!$E$47="Weekly",IF(H168&gt;=40,1,0.5),IF(H168&gt;=80,1,0.5))),""))),"")</f>
        <v/>
      </c>
      <c r="BB168" s="499" t="str">
        <f>IF($BB$28="X",IF(AS168="",0,IF($B168="","",IF(AS$28="X",IF(M168&gt;0,1,IF(Cover!$E$47="Weekly",IF(L168&gt;=40,1,0.5),IF(L168&gt;=80,1,0.5))),""))),"")</f>
        <v/>
      </c>
      <c r="BC168" s="499" t="str">
        <f>IF($BC$28="X",IF(AT168="",0,IF($B168="","",IF(AT$28="X",IF(Q168&gt;0,1,IF(Cover!$E$47="Weekly",IF(P168&gt;=40,1,0.5),IF(P168&gt;=80,1,0.5))),""))),"")</f>
        <v/>
      </c>
      <c r="BD168" s="499" t="str">
        <f>IF($BD$28="X",IF(AU168="",0,IF($B168="","",IF(AU$28="X",IF(U168&gt;0,1,IF(Cover!$E$47="Weekly",IF(T168&gt;=40,1,0.5),IF(T168&gt;=80,1,0.5))),""))),"")</f>
        <v/>
      </c>
      <c r="BE168" s="499" t="str">
        <f>IF($BE$28="X",IF(AV168="",0,IF($B168="","",IF(AV$28="X",IF(Y168&gt;0,1,IF(Cover!$E$47="Weekly",IF(X168&gt;=40,1,0.5),IF(X168&gt;=80,1,0.5))),""))),"")</f>
        <v/>
      </c>
      <c r="BF168" s="499" t="str">
        <f>IF($BF$28="X",IF(AW168="",0,IF($B168="","",IF(AW$28="X",IF(AC168&gt;0,1,IF(Cover!$E$47="Weekly",IF(AB168&gt;=40,1,0.5),IF(AB168&gt;=80,1,0.5))),""))),"")</f>
        <v/>
      </c>
      <c r="BG168" s="499" t="str">
        <f>IF($BG$28="X",IF(AX168="",0,IF($B168="","",IF(AX$28="X",IF(AG168&gt;0,1,IF(Cover!$E$47="Weekly",IF(AF168&gt;=40,1,0.5),IF(AF168&gt;=80,1,0.5))),""))),"")</f>
        <v/>
      </c>
      <c r="BH168" s="500" t="str">
        <f>IF($BH$28="X",IF(AY168="",0,IF($B168="","",IF(AY$28="X",IF(AK168&gt;0,1,IF(Cover!$E$47="Weekly",IF(AJ168&gt;=40,1,0.5),IF(AJ168&gt;=80,1,0.5))),""))),"")</f>
        <v/>
      </c>
      <c r="BI168" s="470" t="str">
        <f t="shared" si="61"/>
        <v/>
      </c>
      <c r="BJ168" s="469" t="str">
        <f t="shared" si="62"/>
        <v/>
      </c>
      <c r="BL168" s="632">
        <f>IF(BJ168=0,IF('STEP 2 EE Data'!K163="Yes",IF('STEP 2 EE Data'!C163="",1,IF('STEP 2 EE Data'!D163&gt;=40,1,0.5)),0),IF('STEP 2 EE Data'!K163="Yes",IF('STEP 2 EE Data'!C163="",IF(BJ168=0.5,0.5,0),IF('STEP 2 EE Data'!D163&gt;=40,IF(BJ168=0.5,0.5,0),0)),0))</f>
        <v>0</v>
      </c>
    </row>
    <row r="169" spans="1:64" ht="15.6" thickTop="1" thickBot="1" x14ac:dyDescent="0.35">
      <c r="A169" s="84" t="str">
        <f>IF('STEP 2 EE Data'!A164="","",'STEP 2 EE Data'!A164)</f>
        <v/>
      </c>
      <c r="B169" s="83" t="str">
        <f>IF('STEP 2 EE Data'!B164="","",'STEP 2 EE Data'!B164)</f>
        <v/>
      </c>
      <c r="C169" s="52"/>
      <c r="D169" s="51"/>
      <c r="E169" s="52"/>
      <c r="F169" s="371" t="str">
        <f t="shared" si="63"/>
        <v/>
      </c>
      <c r="G169" s="52"/>
      <c r="H169" s="51"/>
      <c r="I169" s="52"/>
      <c r="J169" s="560" t="str">
        <f t="shared" si="64"/>
        <v/>
      </c>
      <c r="K169" s="52"/>
      <c r="L169" s="51"/>
      <c r="M169" s="52"/>
      <c r="N169" s="560" t="str">
        <f t="shared" si="65"/>
        <v/>
      </c>
      <c r="O169" s="52"/>
      <c r="P169" s="51"/>
      <c r="Q169" s="52"/>
      <c r="R169" s="560" t="str">
        <f t="shared" si="46"/>
        <v/>
      </c>
      <c r="S169" s="52"/>
      <c r="T169" s="51"/>
      <c r="U169" s="52"/>
      <c r="V169" s="560" t="str">
        <f t="shared" si="47"/>
        <v/>
      </c>
      <c r="W169" s="52"/>
      <c r="X169" s="51"/>
      <c r="Y169" s="52"/>
      <c r="Z169" s="560" t="str">
        <f t="shared" si="48"/>
        <v/>
      </c>
      <c r="AA169" s="52"/>
      <c r="AB169" s="51"/>
      <c r="AC169" s="52"/>
      <c r="AD169" s="560" t="str">
        <f t="shared" si="49"/>
        <v/>
      </c>
      <c r="AE169" s="52"/>
      <c r="AF169" s="51"/>
      <c r="AG169" s="52"/>
      <c r="AH169" s="560" t="str">
        <f t="shared" si="50"/>
        <v/>
      </c>
      <c r="AI169" s="52"/>
      <c r="AJ169" s="51"/>
      <c r="AK169" s="52"/>
      <c r="AL169" s="446" t="str">
        <f t="shared" si="51"/>
        <v/>
      </c>
      <c r="AM169" s="504">
        <f>'STEP 2 EE Data'!AI164</f>
        <v>0</v>
      </c>
      <c r="AN169" s="82">
        <f>'STEP 2 EE Data'!AJ164</f>
        <v>0</v>
      </c>
      <c r="AO169" s="445" t="str">
        <f>'STEP 2 EE Data'!AK164</f>
        <v/>
      </c>
      <c r="AQ169" s="497" t="str">
        <f t="shared" si="52"/>
        <v/>
      </c>
      <c r="AR169" s="497" t="str">
        <f t="shared" si="53"/>
        <v/>
      </c>
      <c r="AS169" s="497" t="str">
        <f t="shared" si="54"/>
        <v/>
      </c>
      <c r="AT169" s="497" t="str">
        <f t="shared" si="55"/>
        <v/>
      </c>
      <c r="AU169" s="497" t="str">
        <f t="shared" si="56"/>
        <v/>
      </c>
      <c r="AV169" s="497" t="str">
        <f t="shared" si="57"/>
        <v/>
      </c>
      <c r="AW169" s="497" t="str">
        <f t="shared" si="58"/>
        <v/>
      </c>
      <c r="AX169" s="497" t="str">
        <f t="shared" si="59"/>
        <v/>
      </c>
      <c r="AY169" s="498" t="str">
        <f t="shared" si="60"/>
        <v/>
      </c>
      <c r="AZ169" s="499" t="str">
        <f>IF($AZ$28="X",IF(AQ169="",0,IF($B169="","",IF(AQ$28="X",IF(E169&gt;0,1,IF(Cover!$E$47="Weekly",IF(D169&gt;=40,1,0.5),IF(D169&gt;=80,1,0.5))),""))),"")</f>
        <v/>
      </c>
      <c r="BA169" s="499" t="str">
        <f>IF($BA$28="X",IF(AR169="",0,IF($B169="","",IF(AR$28="X",IF(I169&gt;0,1,IF(Cover!$E$47="Weekly",IF(H169&gt;=40,1,0.5),IF(H169&gt;=80,1,0.5))),""))),"")</f>
        <v/>
      </c>
      <c r="BB169" s="499" t="str">
        <f>IF($BB$28="X",IF(AS169="",0,IF($B169="","",IF(AS$28="X",IF(M169&gt;0,1,IF(Cover!$E$47="Weekly",IF(L169&gt;=40,1,0.5),IF(L169&gt;=80,1,0.5))),""))),"")</f>
        <v/>
      </c>
      <c r="BC169" s="499" t="str">
        <f>IF($BC$28="X",IF(AT169="",0,IF($B169="","",IF(AT$28="X",IF(Q169&gt;0,1,IF(Cover!$E$47="Weekly",IF(P169&gt;=40,1,0.5),IF(P169&gt;=80,1,0.5))),""))),"")</f>
        <v/>
      </c>
      <c r="BD169" s="499" t="str">
        <f>IF($BD$28="X",IF(AU169="",0,IF($B169="","",IF(AU$28="X",IF(U169&gt;0,1,IF(Cover!$E$47="Weekly",IF(T169&gt;=40,1,0.5),IF(T169&gt;=80,1,0.5))),""))),"")</f>
        <v/>
      </c>
      <c r="BE169" s="499" t="str">
        <f>IF($BE$28="X",IF(AV169="",0,IF($B169="","",IF(AV$28="X",IF(Y169&gt;0,1,IF(Cover!$E$47="Weekly",IF(X169&gt;=40,1,0.5),IF(X169&gt;=80,1,0.5))),""))),"")</f>
        <v/>
      </c>
      <c r="BF169" s="499" t="str">
        <f>IF($BF$28="X",IF(AW169="",0,IF($B169="","",IF(AW$28="X",IF(AC169&gt;0,1,IF(Cover!$E$47="Weekly",IF(AB169&gt;=40,1,0.5),IF(AB169&gt;=80,1,0.5))),""))),"")</f>
        <v/>
      </c>
      <c r="BG169" s="499" t="str">
        <f>IF($BG$28="X",IF(AX169="",0,IF($B169="","",IF(AX$28="X",IF(AG169&gt;0,1,IF(Cover!$E$47="Weekly",IF(AF169&gt;=40,1,0.5),IF(AF169&gt;=80,1,0.5))),""))),"")</f>
        <v/>
      </c>
      <c r="BH169" s="500" t="str">
        <f>IF($BH$28="X",IF(AY169="",0,IF($B169="","",IF(AY$28="X",IF(AK169&gt;0,1,IF(Cover!$E$47="Weekly",IF(AJ169&gt;=40,1,0.5),IF(AJ169&gt;=80,1,0.5))),""))),"")</f>
        <v/>
      </c>
      <c r="BI169" s="470" t="str">
        <f t="shared" si="61"/>
        <v/>
      </c>
      <c r="BJ169" s="469" t="str">
        <f t="shared" si="62"/>
        <v/>
      </c>
      <c r="BL169" s="632">
        <f>IF(BJ169=0,IF('STEP 2 EE Data'!K164="Yes",IF('STEP 2 EE Data'!C164="",1,IF('STEP 2 EE Data'!D164&gt;=40,1,0.5)),0),IF('STEP 2 EE Data'!K164="Yes",IF('STEP 2 EE Data'!C164="",IF(BJ169=0.5,0.5,0),IF('STEP 2 EE Data'!D164&gt;=40,IF(BJ169=0.5,0.5,0),0)),0))</f>
        <v>0</v>
      </c>
    </row>
    <row r="170" spans="1:64" ht="15.6" thickTop="1" thickBot="1" x14ac:dyDescent="0.35">
      <c r="A170" s="84" t="str">
        <f>IF('STEP 2 EE Data'!A165="","",'STEP 2 EE Data'!A165)</f>
        <v/>
      </c>
      <c r="B170" s="83" t="str">
        <f>IF('STEP 2 EE Data'!B165="","",'STEP 2 EE Data'!B165)</f>
        <v/>
      </c>
      <c r="C170" s="52"/>
      <c r="D170" s="51"/>
      <c r="E170" s="52"/>
      <c r="F170" s="371" t="str">
        <f t="shared" si="63"/>
        <v/>
      </c>
      <c r="G170" s="52"/>
      <c r="H170" s="51"/>
      <c r="I170" s="52"/>
      <c r="J170" s="560" t="str">
        <f t="shared" si="64"/>
        <v/>
      </c>
      <c r="K170" s="52"/>
      <c r="L170" s="51"/>
      <c r="M170" s="52"/>
      <c r="N170" s="560" t="str">
        <f t="shared" si="65"/>
        <v/>
      </c>
      <c r="O170" s="52"/>
      <c r="P170" s="51"/>
      <c r="Q170" s="52"/>
      <c r="R170" s="560" t="str">
        <f t="shared" si="46"/>
        <v/>
      </c>
      <c r="S170" s="52"/>
      <c r="T170" s="51"/>
      <c r="U170" s="52"/>
      <c r="V170" s="560" t="str">
        <f t="shared" si="47"/>
        <v/>
      </c>
      <c r="W170" s="52"/>
      <c r="X170" s="51"/>
      <c r="Y170" s="52"/>
      <c r="Z170" s="560" t="str">
        <f t="shared" si="48"/>
        <v/>
      </c>
      <c r="AA170" s="52"/>
      <c r="AB170" s="51"/>
      <c r="AC170" s="52"/>
      <c r="AD170" s="560" t="str">
        <f t="shared" si="49"/>
        <v/>
      </c>
      <c r="AE170" s="52"/>
      <c r="AF170" s="51"/>
      <c r="AG170" s="52"/>
      <c r="AH170" s="560" t="str">
        <f t="shared" si="50"/>
        <v/>
      </c>
      <c r="AI170" s="52"/>
      <c r="AJ170" s="51"/>
      <c r="AK170" s="52"/>
      <c r="AL170" s="446" t="str">
        <f t="shared" si="51"/>
        <v/>
      </c>
      <c r="AM170" s="504">
        <f>'STEP 2 EE Data'!AI165</f>
        <v>0</v>
      </c>
      <c r="AN170" s="82">
        <f>'STEP 2 EE Data'!AJ165</f>
        <v>0</v>
      </c>
      <c r="AO170" s="445" t="str">
        <f>'STEP 2 EE Data'!AK165</f>
        <v/>
      </c>
      <c r="AQ170" s="497" t="str">
        <f t="shared" si="52"/>
        <v/>
      </c>
      <c r="AR170" s="497" t="str">
        <f t="shared" si="53"/>
        <v/>
      </c>
      <c r="AS170" s="497" t="str">
        <f t="shared" si="54"/>
        <v/>
      </c>
      <c r="AT170" s="497" t="str">
        <f t="shared" si="55"/>
        <v/>
      </c>
      <c r="AU170" s="497" t="str">
        <f t="shared" si="56"/>
        <v/>
      </c>
      <c r="AV170" s="497" t="str">
        <f t="shared" si="57"/>
        <v/>
      </c>
      <c r="AW170" s="497" t="str">
        <f t="shared" si="58"/>
        <v/>
      </c>
      <c r="AX170" s="497" t="str">
        <f t="shared" si="59"/>
        <v/>
      </c>
      <c r="AY170" s="498" t="str">
        <f t="shared" si="60"/>
        <v/>
      </c>
      <c r="AZ170" s="499" t="str">
        <f>IF($AZ$28="X",IF(AQ170="",0,IF($B170="","",IF(AQ$28="X",IF(E170&gt;0,1,IF(Cover!$E$47="Weekly",IF(D170&gt;=40,1,0.5),IF(D170&gt;=80,1,0.5))),""))),"")</f>
        <v/>
      </c>
      <c r="BA170" s="499" t="str">
        <f>IF($BA$28="X",IF(AR170="",0,IF($B170="","",IF(AR$28="X",IF(I170&gt;0,1,IF(Cover!$E$47="Weekly",IF(H170&gt;=40,1,0.5),IF(H170&gt;=80,1,0.5))),""))),"")</f>
        <v/>
      </c>
      <c r="BB170" s="499" t="str">
        <f>IF($BB$28="X",IF(AS170="",0,IF($B170="","",IF(AS$28="X",IF(M170&gt;0,1,IF(Cover!$E$47="Weekly",IF(L170&gt;=40,1,0.5),IF(L170&gt;=80,1,0.5))),""))),"")</f>
        <v/>
      </c>
      <c r="BC170" s="499" t="str">
        <f>IF($BC$28="X",IF(AT170="",0,IF($B170="","",IF(AT$28="X",IF(Q170&gt;0,1,IF(Cover!$E$47="Weekly",IF(P170&gt;=40,1,0.5),IF(P170&gt;=80,1,0.5))),""))),"")</f>
        <v/>
      </c>
      <c r="BD170" s="499" t="str">
        <f>IF($BD$28="X",IF(AU170="",0,IF($B170="","",IF(AU$28="X",IF(U170&gt;0,1,IF(Cover!$E$47="Weekly",IF(T170&gt;=40,1,0.5),IF(T170&gt;=80,1,0.5))),""))),"")</f>
        <v/>
      </c>
      <c r="BE170" s="499" t="str">
        <f>IF($BE$28="X",IF(AV170="",0,IF($B170="","",IF(AV$28="X",IF(Y170&gt;0,1,IF(Cover!$E$47="Weekly",IF(X170&gt;=40,1,0.5),IF(X170&gt;=80,1,0.5))),""))),"")</f>
        <v/>
      </c>
      <c r="BF170" s="499" t="str">
        <f>IF($BF$28="X",IF(AW170="",0,IF($B170="","",IF(AW$28="X",IF(AC170&gt;0,1,IF(Cover!$E$47="Weekly",IF(AB170&gt;=40,1,0.5),IF(AB170&gt;=80,1,0.5))),""))),"")</f>
        <v/>
      </c>
      <c r="BG170" s="499" t="str">
        <f>IF($BG$28="X",IF(AX170="",0,IF($B170="","",IF(AX$28="X",IF(AG170&gt;0,1,IF(Cover!$E$47="Weekly",IF(AF170&gt;=40,1,0.5),IF(AF170&gt;=80,1,0.5))),""))),"")</f>
        <v/>
      </c>
      <c r="BH170" s="500" t="str">
        <f>IF($BH$28="X",IF(AY170="",0,IF($B170="","",IF(AY$28="X",IF(AK170&gt;0,1,IF(Cover!$E$47="Weekly",IF(AJ170&gt;=40,1,0.5),IF(AJ170&gt;=80,1,0.5))),""))),"")</f>
        <v/>
      </c>
      <c r="BI170" s="470" t="str">
        <f t="shared" si="61"/>
        <v/>
      </c>
      <c r="BJ170" s="469" t="str">
        <f t="shared" si="62"/>
        <v/>
      </c>
      <c r="BL170" s="632">
        <f>IF(BJ170=0,IF('STEP 2 EE Data'!K165="Yes",IF('STEP 2 EE Data'!C165="",1,IF('STEP 2 EE Data'!D165&gt;=40,1,0.5)),0),IF('STEP 2 EE Data'!K165="Yes",IF('STEP 2 EE Data'!C165="",IF(BJ170=0.5,0.5,0),IF('STEP 2 EE Data'!D165&gt;=40,IF(BJ170=0.5,0.5,0),0)),0))</f>
        <v>0</v>
      </c>
    </row>
    <row r="171" spans="1:64" ht="15.6" thickTop="1" thickBot="1" x14ac:dyDescent="0.35">
      <c r="A171" s="84" t="str">
        <f>IF('STEP 2 EE Data'!A166="","",'STEP 2 EE Data'!A166)</f>
        <v/>
      </c>
      <c r="B171" s="83" t="str">
        <f>IF('STEP 2 EE Data'!B166="","",'STEP 2 EE Data'!B166)</f>
        <v/>
      </c>
      <c r="C171" s="52"/>
      <c r="D171" s="51"/>
      <c r="E171" s="52"/>
      <c r="F171" s="371" t="str">
        <f t="shared" si="63"/>
        <v/>
      </c>
      <c r="G171" s="52"/>
      <c r="H171" s="51"/>
      <c r="I171" s="52"/>
      <c r="J171" s="560" t="str">
        <f t="shared" si="64"/>
        <v/>
      </c>
      <c r="K171" s="52"/>
      <c r="L171" s="51"/>
      <c r="M171" s="52"/>
      <c r="N171" s="560" t="str">
        <f t="shared" si="65"/>
        <v/>
      </c>
      <c r="O171" s="52"/>
      <c r="P171" s="51"/>
      <c r="Q171" s="52"/>
      <c r="R171" s="560" t="str">
        <f t="shared" si="46"/>
        <v/>
      </c>
      <c r="S171" s="52"/>
      <c r="T171" s="51"/>
      <c r="U171" s="52"/>
      <c r="V171" s="560" t="str">
        <f t="shared" si="47"/>
        <v/>
      </c>
      <c r="W171" s="52"/>
      <c r="X171" s="51"/>
      <c r="Y171" s="52"/>
      <c r="Z171" s="560" t="str">
        <f t="shared" si="48"/>
        <v/>
      </c>
      <c r="AA171" s="52"/>
      <c r="AB171" s="51"/>
      <c r="AC171" s="52"/>
      <c r="AD171" s="560" t="str">
        <f t="shared" si="49"/>
        <v/>
      </c>
      <c r="AE171" s="52"/>
      <c r="AF171" s="51"/>
      <c r="AG171" s="52"/>
      <c r="AH171" s="560" t="str">
        <f t="shared" si="50"/>
        <v/>
      </c>
      <c r="AI171" s="52"/>
      <c r="AJ171" s="51"/>
      <c r="AK171" s="52"/>
      <c r="AL171" s="446" t="str">
        <f t="shared" si="51"/>
        <v/>
      </c>
      <c r="AM171" s="504">
        <f>'STEP 2 EE Data'!AI166</f>
        <v>0</v>
      </c>
      <c r="AN171" s="82">
        <f>'STEP 2 EE Data'!AJ166</f>
        <v>0</v>
      </c>
      <c r="AO171" s="445" t="str">
        <f>'STEP 2 EE Data'!AK166</f>
        <v/>
      </c>
      <c r="AQ171" s="497" t="str">
        <f t="shared" si="52"/>
        <v/>
      </c>
      <c r="AR171" s="497" t="str">
        <f t="shared" si="53"/>
        <v/>
      </c>
      <c r="AS171" s="497" t="str">
        <f t="shared" si="54"/>
        <v/>
      </c>
      <c r="AT171" s="497" t="str">
        <f t="shared" si="55"/>
        <v/>
      </c>
      <c r="AU171" s="497" t="str">
        <f t="shared" si="56"/>
        <v/>
      </c>
      <c r="AV171" s="497" t="str">
        <f t="shared" si="57"/>
        <v/>
      </c>
      <c r="AW171" s="497" t="str">
        <f t="shared" si="58"/>
        <v/>
      </c>
      <c r="AX171" s="497" t="str">
        <f t="shared" si="59"/>
        <v/>
      </c>
      <c r="AY171" s="498" t="str">
        <f t="shared" si="60"/>
        <v/>
      </c>
      <c r="AZ171" s="499" t="str">
        <f>IF($AZ$28="X",IF(AQ171="",0,IF($B171="","",IF(AQ$28="X",IF(E171&gt;0,1,IF(Cover!$E$47="Weekly",IF(D171&gt;=40,1,0.5),IF(D171&gt;=80,1,0.5))),""))),"")</f>
        <v/>
      </c>
      <c r="BA171" s="499" t="str">
        <f>IF($BA$28="X",IF(AR171="",0,IF($B171="","",IF(AR$28="X",IF(I171&gt;0,1,IF(Cover!$E$47="Weekly",IF(H171&gt;=40,1,0.5),IF(H171&gt;=80,1,0.5))),""))),"")</f>
        <v/>
      </c>
      <c r="BB171" s="499" t="str">
        <f>IF($BB$28="X",IF(AS171="",0,IF($B171="","",IF(AS$28="X",IF(M171&gt;0,1,IF(Cover!$E$47="Weekly",IF(L171&gt;=40,1,0.5),IF(L171&gt;=80,1,0.5))),""))),"")</f>
        <v/>
      </c>
      <c r="BC171" s="499" t="str">
        <f>IF($BC$28="X",IF(AT171="",0,IF($B171="","",IF(AT$28="X",IF(Q171&gt;0,1,IF(Cover!$E$47="Weekly",IF(P171&gt;=40,1,0.5),IF(P171&gt;=80,1,0.5))),""))),"")</f>
        <v/>
      </c>
      <c r="BD171" s="499" t="str">
        <f>IF($BD$28="X",IF(AU171="",0,IF($B171="","",IF(AU$28="X",IF(U171&gt;0,1,IF(Cover!$E$47="Weekly",IF(T171&gt;=40,1,0.5),IF(T171&gt;=80,1,0.5))),""))),"")</f>
        <v/>
      </c>
      <c r="BE171" s="499" t="str">
        <f>IF($BE$28="X",IF(AV171="",0,IF($B171="","",IF(AV$28="X",IF(Y171&gt;0,1,IF(Cover!$E$47="Weekly",IF(X171&gt;=40,1,0.5),IF(X171&gt;=80,1,0.5))),""))),"")</f>
        <v/>
      </c>
      <c r="BF171" s="499" t="str">
        <f>IF($BF$28="X",IF(AW171="",0,IF($B171="","",IF(AW$28="X",IF(AC171&gt;0,1,IF(Cover!$E$47="Weekly",IF(AB171&gt;=40,1,0.5),IF(AB171&gt;=80,1,0.5))),""))),"")</f>
        <v/>
      </c>
      <c r="BG171" s="499" t="str">
        <f>IF($BG$28="X",IF(AX171="",0,IF($B171="","",IF(AX$28="X",IF(AG171&gt;0,1,IF(Cover!$E$47="Weekly",IF(AF171&gt;=40,1,0.5),IF(AF171&gt;=80,1,0.5))),""))),"")</f>
        <v/>
      </c>
      <c r="BH171" s="500" t="str">
        <f>IF($BH$28="X",IF(AY171="",0,IF($B171="","",IF(AY$28="X",IF(AK171&gt;0,1,IF(Cover!$E$47="Weekly",IF(AJ171&gt;=40,1,0.5),IF(AJ171&gt;=80,1,0.5))),""))),"")</f>
        <v/>
      </c>
      <c r="BI171" s="470" t="str">
        <f t="shared" si="61"/>
        <v/>
      </c>
      <c r="BJ171" s="469" t="str">
        <f t="shared" si="62"/>
        <v/>
      </c>
      <c r="BL171" s="632">
        <f>IF(BJ171=0,IF('STEP 2 EE Data'!K166="Yes",IF('STEP 2 EE Data'!C166="",1,IF('STEP 2 EE Data'!D166&gt;=40,1,0.5)),0),IF('STEP 2 EE Data'!K166="Yes",IF('STEP 2 EE Data'!C166="",IF(BJ171=0.5,0.5,0),IF('STEP 2 EE Data'!D166&gt;=40,IF(BJ171=0.5,0.5,0),0)),0))</f>
        <v>0</v>
      </c>
    </row>
    <row r="172" spans="1:64" ht="15.6" thickTop="1" thickBot="1" x14ac:dyDescent="0.35">
      <c r="A172" s="84" t="str">
        <f>IF('STEP 2 EE Data'!A167="","",'STEP 2 EE Data'!A167)</f>
        <v/>
      </c>
      <c r="B172" s="83" t="str">
        <f>IF('STEP 2 EE Data'!B167="","",'STEP 2 EE Data'!B167)</f>
        <v/>
      </c>
      <c r="C172" s="52"/>
      <c r="D172" s="51"/>
      <c r="E172" s="52"/>
      <c r="F172" s="371" t="str">
        <f t="shared" si="63"/>
        <v/>
      </c>
      <c r="G172" s="52"/>
      <c r="H172" s="51"/>
      <c r="I172" s="52"/>
      <c r="J172" s="560" t="str">
        <f t="shared" si="64"/>
        <v/>
      </c>
      <c r="K172" s="52"/>
      <c r="L172" s="51"/>
      <c r="M172" s="52"/>
      <c r="N172" s="560" t="str">
        <f t="shared" si="65"/>
        <v/>
      </c>
      <c r="O172" s="52"/>
      <c r="P172" s="51"/>
      <c r="Q172" s="52"/>
      <c r="R172" s="560" t="str">
        <f t="shared" si="46"/>
        <v/>
      </c>
      <c r="S172" s="52"/>
      <c r="T172" s="51"/>
      <c r="U172" s="52"/>
      <c r="V172" s="560" t="str">
        <f t="shared" si="47"/>
        <v/>
      </c>
      <c r="W172" s="52"/>
      <c r="X172" s="51"/>
      <c r="Y172" s="52"/>
      <c r="Z172" s="560" t="str">
        <f t="shared" si="48"/>
        <v/>
      </c>
      <c r="AA172" s="52"/>
      <c r="AB172" s="51"/>
      <c r="AC172" s="52"/>
      <c r="AD172" s="560" t="str">
        <f t="shared" si="49"/>
        <v/>
      </c>
      <c r="AE172" s="52"/>
      <c r="AF172" s="51"/>
      <c r="AG172" s="52"/>
      <c r="AH172" s="560" t="str">
        <f t="shared" si="50"/>
        <v/>
      </c>
      <c r="AI172" s="52"/>
      <c r="AJ172" s="51"/>
      <c r="AK172" s="52"/>
      <c r="AL172" s="446" t="str">
        <f t="shared" si="51"/>
        <v/>
      </c>
      <c r="AM172" s="504">
        <f>'STEP 2 EE Data'!AI167</f>
        <v>0</v>
      </c>
      <c r="AN172" s="82">
        <f>'STEP 2 EE Data'!AJ167</f>
        <v>0</v>
      </c>
      <c r="AO172" s="445" t="str">
        <f>'STEP 2 EE Data'!AK167</f>
        <v/>
      </c>
      <c r="AQ172" s="497" t="str">
        <f t="shared" si="52"/>
        <v/>
      </c>
      <c r="AR172" s="497" t="str">
        <f t="shared" si="53"/>
        <v/>
      </c>
      <c r="AS172" s="497" t="str">
        <f t="shared" si="54"/>
        <v/>
      </c>
      <c r="AT172" s="497" t="str">
        <f t="shared" si="55"/>
        <v/>
      </c>
      <c r="AU172" s="497" t="str">
        <f t="shared" si="56"/>
        <v/>
      </c>
      <c r="AV172" s="497" t="str">
        <f t="shared" si="57"/>
        <v/>
      </c>
      <c r="AW172" s="497" t="str">
        <f t="shared" si="58"/>
        <v/>
      </c>
      <c r="AX172" s="497" t="str">
        <f t="shared" si="59"/>
        <v/>
      </c>
      <c r="AY172" s="498" t="str">
        <f t="shared" si="60"/>
        <v/>
      </c>
      <c r="AZ172" s="499" t="str">
        <f>IF($AZ$28="X",IF(AQ172="",0,IF($B172="","",IF(AQ$28="X",IF(E172&gt;0,1,IF(Cover!$E$47="Weekly",IF(D172&gt;=40,1,0.5),IF(D172&gt;=80,1,0.5))),""))),"")</f>
        <v/>
      </c>
      <c r="BA172" s="499" t="str">
        <f>IF($BA$28="X",IF(AR172="",0,IF($B172="","",IF(AR$28="X",IF(I172&gt;0,1,IF(Cover!$E$47="Weekly",IF(H172&gt;=40,1,0.5),IF(H172&gt;=80,1,0.5))),""))),"")</f>
        <v/>
      </c>
      <c r="BB172" s="499" t="str">
        <f>IF($BB$28="X",IF(AS172="",0,IF($B172="","",IF(AS$28="X",IF(M172&gt;0,1,IF(Cover!$E$47="Weekly",IF(L172&gt;=40,1,0.5),IF(L172&gt;=80,1,0.5))),""))),"")</f>
        <v/>
      </c>
      <c r="BC172" s="499" t="str">
        <f>IF($BC$28="X",IF(AT172="",0,IF($B172="","",IF(AT$28="X",IF(Q172&gt;0,1,IF(Cover!$E$47="Weekly",IF(P172&gt;=40,1,0.5),IF(P172&gt;=80,1,0.5))),""))),"")</f>
        <v/>
      </c>
      <c r="BD172" s="499" t="str">
        <f>IF($BD$28="X",IF(AU172="",0,IF($B172="","",IF(AU$28="X",IF(U172&gt;0,1,IF(Cover!$E$47="Weekly",IF(T172&gt;=40,1,0.5),IF(T172&gt;=80,1,0.5))),""))),"")</f>
        <v/>
      </c>
      <c r="BE172" s="499" t="str">
        <f>IF($BE$28="X",IF(AV172="",0,IF($B172="","",IF(AV$28="X",IF(Y172&gt;0,1,IF(Cover!$E$47="Weekly",IF(X172&gt;=40,1,0.5),IF(X172&gt;=80,1,0.5))),""))),"")</f>
        <v/>
      </c>
      <c r="BF172" s="499" t="str">
        <f>IF($BF$28="X",IF(AW172="",0,IF($B172="","",IF(AW$28="X",IF(AC172&gt;0,1,IF(Cover!$E$47="Weekly",IF(AB172&gt;=40,1,0.5),IF(AB172&gt;=80,1,0.5))),""))),"")</f>
        <v/>
      </c>
      <c r="BG172" s="499" t="str">
        <f>IF($BG$28="X",IF(AX172="",0,IF($B172="","",IF(AX$28="X",IF(AG172&gt;0,1,IF(Cover!$E$47="Weekly",IF(AF172&gt;=40,1,0.5),IF(AF172&gt;=80,1,0.5))),""))),"")</f>
        <v/>
      </c>
      <c r="BH172" s="500" t="str">
        <f>IF($BH$28="X",IF(AY172="",0,IF($B172="","",IF(AY$28="X",IF(AK172&gt;0,1,IF(Cover!$E$47="Weekly",IF(AJ172&gt;=40,1,0.5),IF(AJ172&gt;=80,1,0.5))),""))),"")</f>
        <v/>
      </c>
      <c r="BI172" s="470" t="str">
        <f t="shared" si="61"/>
        <v/>
      </c>
      <c r="BJ172" s="469" t="str">
        <f t="shared" si="62"/>
        <v/>
      </c>
      <c r="BL172" s="632">
        <f>IF(BJ172=0,IF('STEP 2 EE Data'!K167="Yes",IF('STEP 2 EE Data'!C167="",1,IF('STEP 2 EE Data'!D167&gt;=40,1,0.5)),0),IF('STEP 2 EE Data'!K167="Yes",IF('STEP 2 EE Data'!C167="",IF(BJ172=0.5,0.5,0),IF('STEP 2 EE Data'!D167&gt;=40,IF(BJ172=0.5,0.5,0),0)),0))</f>
        <v>0</v>
      </c>
    </row>
    <row r="173" spans="1:64" ht="15.6" thickTop="1" thickBot="1" x14ac:dyDescent="0.35">
      <c r="A173" s="84" t="str">
        <f>IF('STEP 2 EE Data'!A168="","",'STEP 2 EE Data'!A168)</f>
        <v/>
      </c>
      <c r="B173" s="83" t="str">
        <f>IF('STEP 2 EE Data'!B168="","",'STEP 2 EE Data'!B168)</f>
        <v/>
      </c>
      <c r="C173" s="52"/>
      <c r="D173" s="51"/>
      <c r="E173" s="52"/>
      <c r="F173" s="371" t="str">
        <f t="shared" si="63"/>
        <v/>
      </c>
      <c r="G173" s="52"/>
      <c r="H173" s="51"/>
      <c r="I173" s="52"/>
      <c r="J173" s="560" t="str">
        <f t="shared" si="64"/>
        <v/>
      </c>
      <c r="K173" s="52"/>
      <c r="L173" s="51"/>
      <c r="M173" s="52"/>
      <c r="N173" s="560" t="str">
        <f t="shared" si="65"/>
        <v/>
      </c>
      <c r="O173" s="52"/>
      <c r="P173" s="51"/>
      <c r="Q173" s="52"/>
      <c r="R173" s="560" t="str">
        <f t="shared" si="46"/>
        <v/>
      </c>
      <c r="S173" s="52"/>
      <c r="T173" s="51"/>
      <c r="U173" s="52"/>
      <c r="V173" s="560" t="str">
        <f t="shared" si="47"/>
        <v/>
      </c>
      <c r="W173" s="52"/>
      <c r="X173" s="51"/>
      <c r="Y173" s="52"/>
      <c r="Z173" s="560" t="str">
        <f t="shared" si="48"/>
        <v/>
      </c>
      <c r="AA173" s="52"/>
      <c r="AB173" s="51"/>
      <c r="AC173" s="52"/>
      <c r="AD173" s="560" t="str">
        <f t="shared" si="49"/>
        <v/>
      </c>
      <c r="AE173" s="52"/>
      <c r="AF173" s="51"/>
      <c r="AG173" s="52"/>
      <c r="AH173" s="560" t="str">
        <f t="shared" si="50"/>
        <v/>
      </c>
      <c r="AI173" s="52"/>
      <c r="AJ173" s="51"/>
      <c r="AK173" s="52"/>
      <c r="AL173" s="446" t="str">
        <f t="shared" si="51"/>
        <v/>
      </c>
      <c r="AM173" s="504">
        <f>'STEP 2 EE Data'!AI168</f>
        <v>0</v>
      </c>
      <c r="AN173" s="82">
        <f>'STEP 2 EE Data'!AJ168</f>
        <v>0</v>
      </c>
      <c r="AO173" s="445" t="str">
        <f>'STEP 2 EE Data'!AK168</f>
        <v/>
      </c>
      <c r="AQ173" s="497" t="str">
        <f t="shared" si="52"/>
        <v/>
      </c>
      <c r="AR173" s="497" t="str">
        <f t="shared" si="53"/>
        <v/>
      </c>
      <c r="AS173" s="497" t="str">
        <f t="shared" si="54"/>
        <v/>
      </c>
      <c r="AT173" s="497" t="str">
        <f t="shared" si="55"/>
        <v/>
      </c>
      <c r="AU173" s="497" t="str">
        <f t="shared" si="56"/>
        <v/>
      </c>
      <c r="AV173" s="497" t="str">
        <f t="shared" si="57"/>
        <v/>
      </c>
      <c r="AW173" s="497" t="str">
        <f t="shared" si="58"/>
        <v/>
      </c>
      <c r="AX173" s="497" t="str">
        <f t="shared" si="59"/>
        <v/>
      </c>
      <c r="AY173" s="498" t="str">
        <f t="shared" si="60"/>
        <v/>
      </c>
      <c r="AZ173" s="499" t="str">
        <f>IF($AZ$28="X",IF(AQ173="",0,IF($B173="","",IF(AQ$28="X",IF(E173&gt;0,1,IF(Cover!$E$47="Weekly",IF(D173&gt;=40,1,0.5),IF(D173&gt;=80,1,0.5))),""))),"")</f>
        <v/>
      </c>
      <c r="BA173" s="499" t="str">
        <f>IF($BA$28="X",IF(AR173="",0,IF($B173="","",IF(AR$28="X",IF(I173&gt;0,1,IF(Cover!$E$47="Weekly",IF(H173&gt;=40,1,0.5),IF(H173&gt;=80,1,0.5))),""))),"")</f>
        <v/>
      </c>
      <c r="BB173" s="499" t="str">
        <f>IF($BB$28="X",IF(AS173="",0,IF($B173="","",IF(AS$28="X",IF(M173&gt;0,1,IF(Cover!$E$47="Weekly",IF(L173&gt;=40,1,0.5),IF(L173&gt;=80,1,0.5))),""))),"")</f>
        <v/>
      </c>
      <c r="BC173" s="499" t="str">
        <f>IF($BC$28="X",IF(AT173="",0,IF($B173="","",IF(AT$28="X",IF(Q173&gt;0,1,IF(Cover!$E$47="Weekly",IF(P173&gt;=40,1,0.5),IF(P173&gt;=80,1,0.5))),""))),"")</f>
        <v/>
      </c>
      <c r="BD173" s="499" t="str">
        <f>IF($BD$28="X",IF(AU173="",0,IF($B173="","",IF(AU$28="X",IF(U173&gt;0,1,IF(Cover!$E$47="Weekly",IF(T173&gt;=40,1,0.5),IF(T173&gt;=80,1,0.5))),""))),"")</f>
        <v/>
      </c>
      <c r="BE173" s="499" t="str">
        <f>IF($BE$28="X",IF(AV173="",0,IF($B173="","",IF(AV$28="X",IF(Y173&gt;0,1,IF(Cover!$E$47="Weekly",IF(X173&gt;=40,1,0.5),IF(X173&gt;=80,1,0.5))),""))),"")</f>
        <v/>
      </c>
      <c r="BF173" s="499" t="str">
        <f>IF($BF$28="X",IF(AW173="",0,IF($B173="","",IF(AW$28="X",IF(AC173&gt;0,1,IF(Cover!$E$47="Weekly",IF(AB173&gt;=40,1,0.5),IF(AB173&gt;=80,1,0.5))),""))),"")</f>
        <v/>
      </c>
      <c r="BG173" s="499" t="str">
        <f>IF($BG$28="X",IF(AX173="",0,IF($B173="","",IF(AX$28="X",IF(AG173&gt;0,1,IF(Cover!$E$47="Weekly",IF(AF173&gt;=40,1,0.5),IF(AF173&gt;=80,1,0.5))),""))),"")</f>
        <v/>
      </c>
      <c r="BH173" s="500" t="str">
        <f>IF($BH$28="X",IF(AY173="",0,IF($B173="","",IF(AY$28="X",IF(AK173&gt;0,1,IF(Cover!$E$47="Weekly",IF(AJ173&gt;=40,1,0.5),IF(AJ173&gt;=80,1,0.5))),""))),"")</f>
        <v/>
      </c>
      <c r="BI173" s="470" t="str">
        <f t="shared" si="61"/>
        <v/>
      </c>
      <c r="BJ173" s="469" t="str">
        <f t="shared" si="62"/>
        <v/>
      </c>
      <c r="BL173" s="632">
        <f>IF(BJ173=0,IF('STEP 2 EE Data'!K168="Yes",IF('STEP 2 EE Data'!C168="",1,IF('STEP 2 EE Data'!D168&gt;=40,1,0.5)),0),IF('STEP 2 EE Data'!K168="Yes",IF('STEP 2 EE Data'!C168="",IF(BJ173=0.5,0.5,0),IF('STEP 2 EE Data'!D168&gt;=40,IF(BJ173=0.5,0.5,0),0)),0))</f>
        <v>0</v>
      </c>
    </row>
    <row r="174" spans="1:64" ht="15.6" thickTop="1" thickBot="1" x14ac:dyDescent="0.35">
      <c r="A174" s="84" t="str">
        <f>IF('STEP 2 EE Data'!A169="","",'STEP 2 EE Data'!A169)</f>
        <v/>
      </c>
      <c r="B174" s="83" t="str">
        <f>IF('STEP 2 EE Data'!B169="","",'STEP 2 EE Data'!B169)</f>
        <v/>
      </c>
      <c r="C174" s="52"/>
      <c r="D174" s="51"/>
      <c r="E174" s="52"/>
      <c r="F174" s="371" t="str">
        <f t="shared" si="63"/>
        <v/>
      </c>
      <c r="G174" s="52"/>
      <c r="H174" s="51"/>
      <c r="I174" s="52"/>
      <c r="J174" s="560" t="str">
        <f t="shared" si="64"/>
        <v/>
      </c>
      <c r="K174" s="52"/>
      <c r="L174" s="51"/>
      <c r="M174" s="52"/>
      <c r="N174" s="560" t="str">
        <f t="shared" si="65"/>
        <v/>
      </c>
      <c r="O174" s="52"/>
      <c r="P174" s="51"/>
      <c r="Q174" s="52"/>
      <c r="R174" s="560" t="str">
        <f t="shared" si="46"/>
        <v/>
      </c>
      <c r="S174" s="52"/>
      <c r="T174" s="51"/>
      <c r="U174" s="52"/>
      <c r="V174" s="560" t="str">
        <f t="shared" si="47"/>
        <v/>
      </c>
      <c r="W174" s="52"/>
      <c r="X174" s="51"/>
      <c r="Y174" s="52"/>
      <c r="Z174" s="560" t="str">
        <f t="shared" si="48"/>
        <v/>
      </c>
      <c r="AA174" s="52"/>
      <c r="AB174" s="51"/>
      <c r="AC174" s="52"/>
      <c r="AD174" s="560" t="str">
        <f t="shared" si="49"/>
        <v/>
      </c>
      <c r="AE174" s="52"/>
      <c r="AF174" s="51"/>
      <c r="AG174" s="52"/>
      <c r="AH174" s="560" t="str">
        <f t="shared" si="50"/>
        <v/>
      </c>
      <c r="AI174" s="52"/>
      <c r="AJ174" s="51"/>
      <c r="AK174" s="52"/>
      <c r="AL174" s="446" t="str">
        <f t="shared" si="51"/>
        <v/>
      </c>
      <c r="AM174" s="504">
        <f>'STEP 2 EE Data'!AI169</f>
        <v>0</v>
      </c>
      <c r="AN174" s="82">
        <f>'STEP 2 EE Data'!AJ169</f>
        <v>0</v>
      </c>
      <c r="AO174" s="445" t="str">
        <f>'STEP 2 EE Data'!AK169</f>
        <v/>
      </c>
      <c r="AQ174" s="497" t="str">
        <f t="shared" si="52"/>
        <v/>
      </c>
      <c r="AR174" s="497" t="str">
        <f t="shared" si="53"/>
        <v/>
      </c>
      <c r="AS174" s="497" t="str">
        <f t="shared" si="54"/>
        <v/>
      </c>
      <c r="AT174" s="497" t="str">
        <f t="shared" si="55"/>
        <v/>
      </c>
      <c r="AU174" s="497" t="str">
        <f t="shared" si="56"/>
        <v/>
      </c>
      <c r="AV174" s="497" t="str">
        <f t="shared" si="57"/>
        <v/>
      </c>
      <c r="AW174" s="497" t="str">
        <f t="shared" si="58"/>
        <v/>
      </c>
      <c r="AX174" s="497" t="str">
        <f t="shared" si="59"/>
        <v/>
      </c>
      <c r="AY174" s="498" t="str">
        <f t="shared" si="60"/>
        <v/>
      </c>
      <c r="AZ174" s="499" t="str">
        <f>IF($AZ$28="X",IF(AQ174="",0,IF($B174="","",IF(AQ$28="X",IF(E174&gt;0,1,IF(Cover!$E$47="Weekly",IF(D174&gt;=40,1,0.5),IF(D174&gt;=80,1,0.5))),""))),"")</f>
        <v/>
      </c>
      <c r="BA174" s="499" t="str">
        <f>IF($BA$28="X",IF(AR174="",0,IF($B174="","",IF(AR$28="X",IF(I174&gt;0,1,IF(Cover!$E$47="Weekly",IF(H174&gt;=40,1,0.5),IF(H174&gt;=80,1,0.5))),""))),"")</f>
        <v/>
      </c>
      <c r="BB174" s="499" t="str">
        <f>IF($BB$28="X",IF(AS174="",0,IF($B174="","",IF(AS$28="X",IF(M174&gt;0,1,IF(Cover!$E$47="Weekly",IF(L174&gt;=40,1,0.5),IF(L174&gt;=80,1,0.5))),""))),"")</f>
        <v/>
      </c>
      <c r="BC174" s="499" t="str">
        <f>IF($BC$28="X",IF(AT174="",0,IF($B174="","",IF(AT$28="X",IF(Q174&gt;0,1,IF(Cover!$E$47="Weekly",IF(P174&gt;=40,1,0.5),IF(P174&gt;=80,1,0.5))),""))),"")</f>
        <v/>
      </c>
      <c r="BD174" s="499" t="str">
        <f>IF($BD$28="X",IF(AU174="",0,IF($B174="","",IF(AU$28="X",IF(U174&gt;0,1,IF(Cover!$E$47="Weekly",IF(T174&gt;=40,1,0.5),IF(T174&gt;=80,1,0.5))),""))),"")</f>
        <v/>
      </c>
      <c r="BE174" s="499" t="str">
        <f>IF($BE$28="X",IF(AV174="",0,IF($B174="","",IF(AV$28="X",IF(Y174&gt;0,1,IF(Cover!$E$47="Weekly",IF(X174&gt;=40,1,0.5),IF(X174&gt;=80,1,0.5))),""))),"")</f>
        <v/>
      </c>
      <c r="BF174" s="499" t="str">
        <f>IF($BF$28="X",IF(AW174="",0,IF($B174="","",IF(AW$28="X",IF(AC174&gt;0,1,IF(Cover!$E$47="Weekly",IF(AB174&gt;=40,1,0.5),IF(AB174&gt;=80,1,0.5))),""))),"")</f>
        <v/>
      </c>
      <c r="BG174" s="499" t="str">
        <f>IF($BG$28="X",IF(AX174="",0,IF($B174="","",IF(AX$28="X",IF(AG174&gt;0,1,IF(Cover!$E$47="Weekly",IF(AF174&gt;=40,1,0.5),IF(AF174&gt;=80,1,0.5))),""))),"")</f>
        <v/>
      </c>
      <c r="BH174" s="500" t="str">
        <f>IF($BH$28="X",IF(AY174="",0,IF($B174="","",IF(AY$28="X",IF(AK174&gt;0,1,IF(Cover!$E$47="Weekly",IF(AJ174&gt;=40,1,0.5),IF(AJ174&gt;=80,1,0.5))),""))),"")</f>
        <v/>
      </c>
      <c r="BI174" s="470" t="str">
        <f t="shared" si="61"/>
        <v/>
      </c>
      <c r="BJ174" s="469" t="str">
        <f t="shared" si="62"/>
        <v/>
      </c>
      <c r="BL174" s="632">
        <f>IF(BJ174=0,IF('STEP 2 EE Data'!K169="Yes",IF('STEP 2 EE Data'!C169="",1,IF('STEP 2 EE Data'!D169&gt;=40,1,0.5)),0),IF('STEP 2 EE Data'!K169="Yes",IF('STEP 2 EE Data'!C169="",IF(BJ174=0.5,0.5,0),IF('STEP 2 EE Data'!D169&gt;=40,IF(BJ174=0.5,0.5,0),0)),0))</f>
        <v>0</v>
      </c>
    </row>
    <row r="175" spans="1:64" ht="15.6" thickTop="1" thickBot="1" x14ac:dyDescent="0.35">
      <c r="A175" s="84" t="str">
        <f>IF('STEP 2 EE Data'!A170="","",'STEP 2 EE Data'!A170)</f>
        <v/>
      </c>
      <c r="B175" s="83" t="str">
        <f>IF('STEP 2 EE Data'!B170="","",'STEP 2 EE Data'!B170)</f>
        <v/>
      </c>
      <c r="C175" s="52"/>
      <c r="D175" s="51"/>
      <c r="E175" s="52"/>
      <c r="F175" s="371" t="str">
        <f t="shared" si="63"/>
        <v/>
      </c>
      <c r="G175" s="52"/>
      <c r="H175" s="51"/>
      <c r="I175" s="52"/>
      <c r="J175" s="560" t="str">
        <f t="shared" si="64"/>
        <v/>
      </c>
      <c r="K175" s="52"/>
      <c r="L175" s="51"/>
      <c r="M175" s="52"/>
      <c r="N175" s="560" t="str">
        <f t="shared" si="65"/>
        <v/>
      </c>
      <c r="O175" s="52"/>
      <c r="P175" s="51"/>
      <c r="Q175" s="52"/>
      <c r="R175" s="560" t="str">
        <f t="shared" si="46"/>
        <v/>
      </c>
      <c r="S175" s="52"/>
      <c r="T175" s="51"/>
      <c r="U175" s="52"/>
      <c r="V175" s="560" t="str">
        <f t="shared" si="47"/>
        <v/>
      </c>
      <c r="W175" s="52"/>
      <c r="X175" s="51"/>
      <c r="Y175" s="52"/>
      <c r="Z175" s="560" t="str">
        <f t="shared" si="48"/>
        <v/>
      </c>
      <c r="AA175" s="52"/>
      <c r="AB175" s="51"/>
      <c r="AC175" s="52"/>
      <c r="AD175" s="560" t="str">
        <f t="shared" si="49"/>
        <v/>
      </c>
      <c r="AE175" s="52"/>
      <c r="AF175" s="51"/>
      <c r="AG175" s="52"/>
      <c r="AH175" s="560" t="str">
        <f t="shared" si="50"/>
        <v/>
      </c>
      <c r="AI175" s="52"/>
      <c r="AJ175" s="51"/>
      <c r="AK175" s="52"/>
      <c r="AL175" s="446" t="str">
        <f t="shared" si="51"/>
        <v/>
      </c>
      <c r="AM175" s="504">
        <f>'STEP 2 EE Data'!AI170</f>
        <v>0</v>
      </c>
      <c r="AN175" s="82">
        <f>'STEP 2 EE Data'!AJ170</f>
        <v>0</v>
      </c>
      <c r="AO175" s="445" t="str">
        <f>'STEP 2 EE Data'!AK170</f>
        <v/>
      </c>
      <c r="AQ175" s="497" t="str">
        <f t="shared" si="52"/>
        <v/>
      </c>
      <c r="AR175" s="497" t="str">
        <f t="shared" si="53"/>
        <v/>
      </c>
      <c r="AS175" s="497" t="str">
        <f t="shared" si="54"/>
        <v/>
      </c>
      <c r="AT175" s="497" t="str">
        <f t="shared" si="55"/>
        <v/>
      </c>
      <c r="AU175" s="497" t="str">
        <f t="shared" si="56"/>
        <v/>
      </c>
      <c r="AV175" s="497" t="str">
        <f t="shared" si="57"/>
        <v/>
      </c>
      <c r="AW175" s="497" t="str">
        <f t="shared" si="58"/>
        <v/>
      </c>
      <c r="AX175" s="497" t="str">
        <f t="shared" si="59"/>
        <v/>
      </c>
      <c r="AY175" s="498" t="str">
        <f t="shared" si="60"/>
        <v/>
      </c>
      <c r="AZ175" s="499" t="str">
        <f>IF($AZ$28="X",IF(AQ175="",0,IF($B175="","",IF(AQ$28="X",IF(E175&gt;0,1,IF(Cover!$E$47="Weekly",IF(D175&gt;=40,1,0.5),IF(D175&gt;=80,1,0.5))),""))),"")</f>
        <v/>
      </c>
      <c r="BA175" s="499" t="str">
        <f>IF($BA$28="X",IF(AR175="",0,IF($B175="","",IF(AR$28="X",IF(I175&gt;0,1,IF(Cover!$E$47="Weekly",IF(H175&gt;=40,1,0.5),IF(H175&gt;=80,1,0.5))),""))),"")</f>
        <v/>
      </c>
      <c r="BB175" s="499" t="str">
        <f>IF($BB$28="X",IF(AS175="",0,IF($B175="","",IF(AS$28="X",IF(M175&gt;0,1,IF(Cover!$E$47="Weekly",IF(L175&gt;=40,1,0.5),IF(L175&gt;=80,1,0.5))),""))),"")</f>
        <v/>
      </c>
      <c r="BC175" s="499" t="str">
        <f>IF($BC$28="X",IF(AT175="",0,IF($B175="","",IF(AT$28="X",IF(Q175&gt;0,1,IF(Cover!$E$47="Weekly",IF(P175&gt;=40,1,0.5),IF(P175&gt;=80,1,0.5))),""))),"")</f>
        <v/>
      </c>
      <c r="BD175" s="499" t="str">
        <f>IF($BD$28="X",IF(AU175="",0,IF($B175="","",IF(AU$28="X",IF(U175&gt;0,1,IF(Cover!$E$47="Weekly",IF(T175&gt;=40,1,0.5),IF(T175&gt;=80,1,0.5))),""))),"")</f>
        <v/>
      </c>
      <c r="BE175" s="499" t="str">
        <f>IF($BE$28="X",IF(AV175="",0,IF($B175="","",IF(AV$28="X",IF(Y175&gt;0,1,IF(Cover!$E$47="Weekly",IF(X175&gt;=40,1,0.5),IF(X175&gt;=80,1,0.5))),""))),"")</f>
        <v/>
      </c>
      <c r="BF175" s="499" t="str">
        <f>IF($BF$28="X",IF(AW175="",0,IF($B175="","",IF(AW$28="X",IF(AC175&gt;0,1,IF(Cover!$E$47="Weekly",IF(AB175&gt;=40,1,0.5),IF(AB175&gt;=80,1,0.5))),""))),"")</f>
        <v/>
      </c>
      <c r="BG175" s="499" t="str">
        <f>IF($BG$28="X",IF(AX175="",0,IF($B175="","",IF(AX$28="X",IF(AG175&gt;0,1,IF(Cover!$E$47="Weekly",IF(AF175&gt;=40,1,0.5),IF(AF175&gt;=80,1,0.5))),""))),"")</f>
        <v/>
      </c>
      <c r="BH175" s="500" t="str">
        <f>IF($BH$28="X",IF(AY175="",0,IF($B175="","",IF(AY$28="X",IF(AK175&gt;0,1,IF(Cover!$E$47="Weekly",IF(AJ175&gt;=40,1,0.5),IF(AJ175&gt;=80,1,0.5))),""))),"")</f>
        <v/>
      </c>
      <c r="BI175" s="470" t="str">
        <f t="shared" si="61"/>
        <v/>
      </c>
      <c r="BJ175" s="469" t="str">
        <f t="shared" si="62"/>
        <v/>
      </c>
      <c r="BL175" s="632">
        <f>IF(BJ175=0,IF('STEP 2 EE Data'!K170="Yes",IF('STEP 2 EE Data'!C170="",1,IF('STEP 2 EE Data'!D170&gt;=40,1,0.5)),0),IF('STEP 2 EE Data'!K170="Yes",IF('STEP 2 EE Data'!C170="",IF(BJ175=0.5,0.5,0),IF('STEP 2 EE Data'!D170&gt;=40,IF(BJ175=0.5,0.5,0),0)),0))</f>
        <v>0</v>
      </c>
    </row>
    <row r="176" spans="1:64" ht="15.6" thickTop="1" thickBot="1" x14ac:dyDescent="0.35">
      <c r="A176" s="84" t="str">
        <f>IF('STEP 2 EE Data'!A171="","",'STEP 2 EE Data'!A171)</f>
        <v/>
      </c>
      <c r="B176" s="83" t="str">
        <f>IF('STEP 2 EE Data'!B171="","",'STEP 2 EE Data'!B171)</f>
        <v/>
      </c>
      <c r="C176" s="52"/>
      <c r="D176" s="51"/>
      <c r="E176" s="52"/>
      <c r="F176" s="371" t="str">
        <f t="shared" si="63"/>
        <v/>
      </c>
      <c r="G176" s="52"/>
      <c r="H176" s="51"/>
      <c r="I176" s="52"/>
      <c r="J176" s="560" t="str">
        <f t="shared" si="64"/>
        <v/>
      </c>
      <c r="K176" s="52"/>
      <c r="L176" s="51"/>
      <c r="M176" s="52"/>
      <c r="N176" s="560" t="str">
        <f t="shared" si="65"/>
        <v/>
      </c>
      <c r="O176" s="52"/>
      <c r="P176" s="51"/>
      <c r="Q176" s="52"/>
      <c r="R176" s="560" t="str">
        <f t="shared" si="46"/>
        <v/>
      </c>
      <c r="S176" s="52"/>
      <c r="T176" s="51"/>
      <c r="U176" s="52"/>
      <c r="V176" s="560" t="str">
        <f t="shared" si="47"/>
        <v/>
      </c>
      <c r="W176" s="52"/>
      <c r="X176" s="51"/>
      <c r="Y176" s="52"/>
      <c r="Z176" s="560" t="str">
        <f t="shared" si="48"/>
        <v/>
      </c>
      <c r="AA176" s="52"/>
      <c r="AB176" s="51"/>
      <c r="AC176" s="52"/>
      <c r="AD176" s="560" t="str">
        <f t="shared" si="49"/>
        <v/>
      </c>
      <c r="AE176" s="52"/>
      <c r="AF176" s="51"/>
      <c r="AG176" s="52"/>
      <c r="AH176" s="560" t="str">
        <f t="shared" si="50"/>
        <v/>
      </c>
      <c r="AI176" s="52"/>
      <c r="AJ176" s="51"/>
      <c r="AK176" s="52"/>
      <c r="AL176" s="446" t="str">
        <f t="shared" si="51"/>
        <v/>
      </c>
      <c r="AM176" s="504">
        <f>'STEP 2 EE Data'!AI171</f>
        <v>0</v>
      </c>
      <c r="AN176" s="82">
        <f>'STEP 2 EE Data'!AJ171</f>
        <v>0</v>
      </c>
      <c r="AO176" s="445" t="str">
        <f>'STEP 2 EE Data'!AK171</f>
        <v/>
      </c>
      <c r="AQ176" s="497" t="str">
        <f t="shared" si="52"/>
        <v/>
      </c>
      <c r="AR176" s="497" t="str">
        <f t="shared" si="53"/>
        <v/>
      </c>
      <c r="AS176" s="497" t="str">
        <f t="shared" si="54"/>
        <v/>
      </c>
      <c r="AT176" s="497" t="str">
        <f t="shared" si="55"/>
        <v/>
      </c>
      <c r="AU176" s="497" t="str">
        <f t="shared" si="56"/>
        <v/>
      </c>
      <c r="AV176" s="497" t="str">
        <f t="shared" si="57"/>
        <v/>
      </c>
      <c r="AW176" s="497" t="str">
        <f t="shared" si="58"/>
        <v/>
      </c>
      <c r="AX176" s="497" t="str">
        <f t="shared" si="59"/>
        <v/>
      </c>
      <c r="AY176" s="498" t="str">
        <f t="shared" si="60"/>
        <v/>
      </c>
      <c r="AZ176" s="499" t="str">
        <f>IF($AZ$28="X",IF(AQ176="",0,IF($B176="","",IF(AQ$28="X",IF(E176&gt;0,1,IF(Cover!$E$47="Weekly",IF(D176&gt;=40,1,0.5),IF(D176&gt;=80,1,0.5))),""))),"")</f>
        <v/>
      </c>
      <c r="BA176" s="499" t="str">
        <f>IF($BA$28="X",IF(AR176="",0,IF($B176="","",IF(AR$28="X",IF(I176&gt;0,1,IF(Cover!$E$47="Weekly",IF(H176&gt;=40,1,0.5),IF(H176&gt;=80,1,0.5))),""))),"")</f>
        <v/>
      </c>
      <c r="BB176" s="499" t="str">
        <f>IF($BB$28="X",IF(AS176="",0,IF($B176="","",IF(AS$28="X",IF(M176&gt;0,1,IF(Cover!$E$47="Weekly",IF(L176&gt;=40,1,0.5),IF(L176&gt;=80,1,0.5))),""))),"")</f>
        <v/>
      </c>
      <c r="BC176" s="499" t="str">
        <f>IF($BC$28="X",IF(AT176="",0,IF($B176="","",IF(AT$28="X",IF(Q176&gt;0,1,IF(Cover!$E$47="Weekly",IF(P176&gt;=40,1,0.5),IF(P176&gt;=80,1,0.5))),""))),"")</f>
        <v/>
      </c>
      <c r="BD176" s="499" t="str">
        <f>IF($BD$28="X",IF(AU176="",0,IF($B176="","",IF(AU$28="X",IF(U176&gt;0,1,IF(Cover!$E$47="Weekly",IF(T176&gt;=40,1,0.5),IF(T176&gt;=80,1,0.5))),""))),"")</f>
        <v/>
      </c>
      <c r="BE176" s="499" t="str">
        <f>IF($BE$28="X",IF(AV176="",0,IF($B176="","",IF(AV$28="X",IF(Y176&gt;0,1,IF(Cover!$E$47="Weekly",IF(X176&gt;=40,1,0.5),IF(X176&gt;=80,1,0.5))),""))),"")</f>
        <v/>
      </c>
      <c r="BF176" s="499" t="str">
        <f>IF($BF$28="X",IF(AW176="",0,IF($B176="","",IF(AW$28="X",IF(AC176&gt;0,1,IF(Cover!$E$47="Weekly",IF(AB176&gt;=40,1,0.5),IF(AB176&gt;=80,1,0.5))),""))),"")</f>
        <v/>
      </c>
      <c r="BG176" s="499" t="str">
        <f>IF($BG$28="X",IF(AX176="",0,IF($B176="","",IF(AX$28="X",IF(AG176&gt;0,1,IF(Cover!$E$47="Weekly",IF(AF176&gt;=40,1,0.5),IF(AF176&gt;=80,1,0.5))),""))),"")</f>
        <v/>
      </c>
      <c r="BH176" s="500" t="str">
        <f>IF($BH$28="X",IF(AY176="",0,IF($B176="","",IF(AY$28="X",IF(AK176&gt;0,1,IF(Cover!$E$47="Weekly",IF(AJ176&gt;=40,1,0.5),IF(AJ176&gt;=80,1,0.5))),""))),"")</f>
        <v/>
      </c>
      <c r="BI176" s="470" t="str">
        <f t="shared" si="61"/>
        <v/>
      </c>
      <c r="BJ176" s="469" t="str">
        <f t="shared" si="62"/>
        <v/>
      </c>
      <c r="BL176" s="632">
        <f>IF(BJ176=0,IF('STEP 2 EE Data'!K171="Yes",IF('STEP 2 EE Data'!C171="",1,IF('STEP 2 EE Data'!D171&gt;=40,1,0.5)),0),IF('STEP 2 EE Data'!K171="Yes",IF('STEP 2 EE Data'!C171="",IF(BJ176=0.5,0.5,0),IF('STEP 2 EE Data'!D171&gt;=40,IF(BJ176=0.5,0.5,0),0)),0))</f>
        <v>0</v>
      </c>
    </row>
    <row r="177" spans="1:64" ht="15.6" thickTop="1" thickBot="1" x14ac:dyDescent="0.35">
      <c r="A177" s="84" t="str">
        <f>IF('STEP 2 EE Data'!A172="","",'STEP 2 EE Data'!A172)</f>
        <v/>
      </c>
      <c r="B177" s="83" t="str">
        <f>IF('STEP 2 EE Data'!B172="","",'STEP 2 EE Data'!B172)</f>
        <v/>
      </c>
      <c r="C177" s="52"/>
      <c r="D177" s="51"/>
      <c r="E177" s="52"/>
      <c r="F177" s="371" t="str">
        <f t="shared" si="63"/>
        <v/>
      </c>
      <c r="G177" s="52"/>
      <c r="H177" s="51"/>
      <c r="I177" s="52"/>
      <c r="J177" s="560" t="str">
        <f t="shared" si="64"/>
        <v/>
      </c>
      <c r="K177" s="52"/>
      <c r="L177" s="51"/>
      <c r="M177" s="52"/>
      <c r="N177" s="560" t="str">
        <f t="shared" si="65"/>
        <v/>
      </c>
      <c r="O177" s="52"/>
      <c r="P177" s="51"/>
      <c r="Q177" s="52"/>
      <c r="R177" s="560" t="str">
        <f t="shared" si="46"/>
        <v/>
      </c>
      <c r="S177" s="52"/>
      <c r="T177" s="51"/>
      <c r="U177" s="52"/>
      <c r="V177" s="560" t="str">
        <f t="shared" si="47"/>
        <v/>
      </c>
      <c r="W177" s="52"/>
      <c r="X177" s="51"/>
      <c r="Y177" s="52"/>
      <c r="Z177" s="560" t="str">
        <f t="shared" si="48"/>
        <v/>
      </c>
      <c r="AA177" s="52"/>
      <c r="AB177" s="51"/>
      <c r="AC177" s="52"/>
      <c r="AD177" s="560" t="str">
        <f t="shared" si="49"/>
        <v/>
      </c>
      <c r="AE177" s="52"/>
      <c r="AF177" s="51"/>
      <c r="AG177" s="52"/>
      <c r="AH177" s="560" t="str">
        <f t="shared" si="50"/>
        <v/>
      </c>
      <c r="AI177" s="52"/>
      <c r="AJ177" s="51"/>
      <c r="AK177" s="52"/>
      <c r="AL177" s="446" t="str">
        <f t="shared" si="51"/>
        <v/>
      </c>
      <c r="AM177" s="504">
        <f>'STEP 2 EE Data'!AI172</f>
        <v>0</v>
      </c>
      <c r="AN177" s="82">
        <f>'STEP 2 EE Data'!AJ172</f>
        <v>0</v>
      </c>
      <c r="AO177" s="445" t="str">
        <f>'STEP 2 EE Data'!AK172</f>
        <v/>
      </c>
      <c r="AQ177" s="497" t="str">
        <f t="shared" si="52"/>
        <v/>
      </c>
      <c r="AR177" s="497" t="str">
        <f t="shared" si="53"/>
        <v/>
      </c>
      <c r="AS177" s="497" t="str">
        <f t="shared" si="54"/>
        <v/>
      </c>
      <c r="AT177" s="497" t="str">
        <f t="shared" si="55"/>
        <v/>
      </c>
      <c r="AU177" s="497" t="str">
        <f t="shared" si="56"/>
        <v/>
      </c>
      <c r="AV177" s="497" t="str">
        <f t="shared" si="57"/>
        <v/>
      </c>
      <c r="AW177" s="497" t="str">
        <f t="shared" si="58"/>
        <v/>
      </c>
      <c r="AX177" s="497" t="str">
        <f t="shared" si="59"/>
        <v/>
      </c>
      <c r="AY177" s="498" t="str">
        <f t="shared" si="60"/>
        <v/>
      </c>
      <c r="AZ177" s="499" t="str">
        <f>IF($AZ$28="X",IF(AQ177="",0,IF($B177="","",IF(AQ$28="X",IF(E177&gt;0,1,IF(Cover!$E$47="Weekly",IF(D177&gt;=40,1,0.5),IF(D177&gt;=80,1,0.5))),""))),"")</f>
        <v/>
      </c>
      <c r="BA177" s="499" t="str">
        <f>IF($BA$28="X",IF(AR177="",0,IF($B177="","",IF(AR$28="X",IF(I177&gt;0,1,IF(Cover!$E$47="Weekly",IF(H177&gt;=40,1,0.5),IF(H177&gt;=80,1,0.5))),""))),"")</f>
        <v/>
      </c>
      <c r="BB177" s="499" t="str">
        <f>IF($BB$28="X",IF(AS177="",0,IF($B177="","",IF(AS$28="X",IF(M177&gt;0,1,IF(Cover!$E$47="Weekly",IF(L177&gt;=40,1,0.5),IF(L177&gt;=80,1,0.5))),""))),"")</f>
        <v/>
      </c>
      <c r="BC177" s="499" t="str">
        <f>IF($BC$28="X",IF(AT177="",0,IF($B177="","",IF(AT$28="X",IF(Q177&gt;0,1,IF(Cover!$E$47="Weekly",IF(P177&gt;=40,1,0.5),IF(P177&gt;=80,1,0.5))),""))),"")</f>
        <v/>
      </c>
      <c r="BD177" s="499" t="str">
        <f>IF($BD$28="X",IF(AU177="",0,IF($B177="","",IF(AU$28="X",IF(U177&gt;0,1,IF(Cover!$E$47="Weekly",IF(T177&gt;=40,1,0.5),IF(T177&gt;=80,1,0.5))),""))),"")</f>
        <v/>
      </c>
      <c r="BE177" s="499" t="str">
        <f>IF($BE$28="X",IF(AV177="",0,IF($B177="","",IF(AV$28="X",IF(Y177&gt;0,1,IF(Cover!$E$47="Weekly",IF(X177&gt;=40,1,0.5),IF(X177&gt;=80,1,0.5))),""))),"")</f>
        <v/>
      </c>
      <c r="BF177" s="499" t="str">
        <f>IF($BF$28="X",IF(AW177="",0,IF($B177="","",IF(AW$28="X",IF(AC177&gt;0,1,IF(Cover!$E$47="Weekly",IF(AB177&gt;=40,1,0.5),IF(AB177&gt;=80,1,0.5))),""))),"")</f>
        <v/>
      </c>
      <c r="BG177" s="499" t="str">
        <f>IF($BG$28="X",IF(AX177="",0,IF($B177="","",IF(AX$28="X",IF(AG177&gt;0,1,IF(Cover!$E$47="Weekly",IF(AF177&gt;=40,1,0.5),IF(AF177&gt;=80,1,0.5))),""))),"")</f>
        <v/>
      </c>
      <c r="BH177" s="500" t="str">
        <f>IF($BH$28="X",IF(AY177="",0,IF($B177="","",IF(AY$28="X",IF(AK177&gt;0,1,IF(Cover!$E$47="Weekly",IF(AJ177&gt;=40,1,0.5),IF(AJ177&gt;=80,1,0.5))),""))),"")</f>
        <v/>
      </c>
      <c r="BI177" s="470" t="str">
        <f t="shared" si="61"/>
        <v/>
      </c>
      <c r="BJ177" s="469" t="str">
        <f t="shared" si="62"/>
        <v/>
      </c>
      <c r="BL177" s="632">
        <f>IF(BJ177=0,IF('STEP 2 EE Data'!K172="Yes",IF('STEP 2 EE Data'!C172="",1,IF('STEP 2 EE Data'!D172&gt;=40,1,0.5)),0),IF('STEP 2 EE Data'!K172="Yes",IF('STEP 2 EE Data'!C172="",IF(BJ177=0.5,0.5,0),IF('STEP 2 EE Data'!D172&gt;=40,IF(BJ177=0.5,0.5,0),0)),0))</f>
        <v>0</v>
      </c>
    </row>
    <row r="178" spans="1:64" ht="15.6" thickTop="1" thickBot="1" x14ac:dyDescent="0.35">
      <c r="A178" s="84" t="str">
        <f>IF('STEP 2 EE Data'!A173="","",'STEP 2 EE Data'!A173)</f>
        <v/>
      </c>
      <c r="B178" s="83" t="str">
        <f>IF('STEP 2 EE Data'!B173="","",'STEP 2 EE Data'!B173)</f>
        <v/>
      </c>
      <c r="C178" s="52"/>
      <c r="D178" s="51"/>
      <c r="E178" s="52"/>
      <c r="F178" s="371" t="str">
        <f t="shared" si="63"/>
        <v/>
      </c>
      <c r="G178" s="52"/>
      <c r="H178" s="51"/>
      <c r="I178" s="52"/>
      <c r="J178" s="560" t="str">
        <f t="shared" si="64"/>
        <v/>
      </c>
      <c r="K178" s="52"/>
      <c r="L178" s="51"/>
      <c r="M178" s="52"/>
      <c r="N178" s="560" t="str">
        <f t="shared" si="65"/>
        <v/>
      </c>
      <c r="O178" s="52"/>
      <c r="P178" s="51"/>
      <c r="Q178" s="52"/>
      <c r="R178" s="560" t="str">
        <f t="shared" si="46"/>
        <v/>
      </c>
      <c r="S178" s="52"/>
      <c r="T178" s="51"/>
      <c r="U178" s="52"/>
      <c r="V178" s="560" t="str">
        <f t="shared" si="47"/>
        <v/>
      </c>
      <c r="W178" s="52"/>
      <c r="X178" s="51"/>
      <c r="Y178" s="52"/>
      <c r="Z178" s="560" t="str">
        <f t="shared" si="48"/>
        <v/>
      </c>
      <c r="AA178" s="52"/>
      <c r="AB178" s="51"/>
      <c r="AC178" s="52"/>
      <c r="AD178" s="560" t="str">
        <f t="shared" si="49"/>
        <v/>
      </c>
      <c r="AE178" s="52"/>
      <c r="AF178" s="51"/>
      <c r="AG178" s="52"/>
      <c r="AH178" s="560" t="str">
        <f t="shared" si="50"/>
        <v/>
      </c>
      <c r="AI178" s="52"/>
      <c r="AJ178" s="51"/>
      <c r="AK178" s="52"/>
      <c r="AL178" s="446" t="str">
        <f t="shared" si="51"/>
        <v/>
      </c>
      <c r="AM178" s="504">
        <f>'STEP 2 EE Data'!AI173</f>
        <v>0</v>
      </c>
      <c r="AN178" s="82">
        <f>'STEP 2 EE Data'!AJ173</f>
        <v>0</v>
      </c>
      <c r="AO178" s="445" t="str">
        <f>'STEP 2 EE Data'!AK173</f>
        <v/>
      </c>
      <c r="AQ178" s="497" t="str">
        <f t="shared" si="52"/>
        <v/>
      </c>
      <c r="AR178" s="497" t="str">
        <f t="shared" si="53"/>
        <v/>
      </c>
      <c r="AS178" s="497" t="str">
        <f t="shared" si="54"/>
        <v/>
      </c>
      <c r="AT178" s="497" t="str">
        <f t="shared" si="55"/>
        <v/>
      </c>
      <c r="AU178" s="497" t="str">
        <f t="shared" si="56"/>
        <v/>
      </c>
      <c r="AV178" s="497" t="str">
        <f t="shared" si="57"/>
        <v/>
      </c>
      <c r="AW178" s="497" t="str">
        <f t="shared" si="58"/>
        <v/>
      </c>
      <c r="AX178" s="497" t="str">
        <f t="shared" si="59"/>
        <v/>
      </c>
      <c r="AY178" s="498" t="str">
        <f t="shared" si="60"/>
        <v/>
      </c>
      <c r="AZ178" s="499" t="str">
        <f>IF($AZ$28="X",IF(AQ178="",0,IF($B178="","",IF(AQ$28="X",IF(E178&gt;0,1,IF(Cover!$E$47="Weekly",IF(D178&gt;=40,1,0.5),IF(D178&gt;=80,1,0.5))),""))),"")</f>
        <v/>
      </c>
      <c r="BA178" s="499" t="str">
        <f>IF($BA$28="X",IF(AR178="",0,IF($B178="","",IF(AR$28="X",IF(I178&gt;0,1,IF(Cover!$E$47="Weekly",IF(H178&gt;=40,1,0.5),IF(H178&gt;=80,1,0.5))),""))),"")</f>
        <v/>
      </c>
      <c r="BB178" s="499" t="str">
        <f>IF($BB$28="X",IF(AS178="",0,IF($B178="","",IF(AS$28="X",IF(M178&gt;0,1,IF(Cover!$E$47="Weekly",IF(L178&gt;=40,1,0.5),IF(L178&gt;=80,1,0.5))),""))),"")</f>
        <v/>
      </c>
      <c r="BC178" s="499" t="str">
        <f>IF($BC$28="X",IF(AT178="",0,IF($B178="","",IF(AT$28="X",IF(Q178&gt;0,1,IF(Cover!$E$47="Weekly",IF(P178&gt;=40,1,0.5),IF(P178&gt;=80,1,0.5))),""))),"")</f>
        <v/>
      </c>
      <c r="BD178" s="499" t="str">
        <f>IF($BD$28="X",IF(AU178="",0,IF($B178="","",IF(AU$28="X",IF(U178&gt;0,1,IF(Cover!$E$47="Weekly",IF(T178&gt;=40,1,0.5),IF(T178&gt;=80,1,0.5))),""))),"")</f>
        <v/>
      </c>
      <c r="BE178" s="499" t="str">
        <f>IF($BE$28="X",IF(AV178="",0,IF($B178="","",IF(AV$28="X",IF(Y178&gt;0,1,IF(Cover!$E$47="Weekly",IF(X178&gt;=40,1,0.5),IF(X178&gt;=80,1,0.5))),""))),"")</f>
        <v/>
      </c>
      <c r="BF178" s="499" t="str">
        <f>IF($BF$28="X",IF(AW178="",0,IF($B178="","",IF(AW$28="X",IF(AC178&gt;0,1,IF(Cover!$E$47="Weekly",IF(AB178&gt;=40,1,0.5),IF(AB178&gt;=80,1,0.5))),""))),"")</f>
        <v/>
      </c>
      <c r="BG178" s="499" t="str">
        <f>IF($BG$28="X",IF(AX178="",0,IF($B178="","",IF(AX$28="X",IF(AG178&gt;0,1,IF(Cover!$E$47="Weekly",IF(AF178&gt;=40,1,0.5),IF(AF178&gt;=80,1,0.5))),""))),"")</f>
        <v/>
      </c>
      <c r="BH178" s="500" t="str">
        <f>IF($BH$28="X",IF(AY178="",0,IF($B178="","",IF(AY$28="X",IF(AK178&gt;0,1,IF(Cover!$E$47="Weekly",IF(AJ178&gt;=40,1,0.5),IF(AJ178&gt;=80,1,0.5))),""))),"")</f>
        <v/>
      </c>
      <c r="BI178" s="470" t="str">
        <f t="shared" si="61"/>
        <v/>
      </c>
      <c r="BJ178" s="469" t="str">
        <f t="shared" si="62"/>
        <v/>
      </c>
      <c r="BL178" s="632">
        <f>IF(BJ178=0,IF('STEP 2 EE Data'!K173="Yes",IF('STEP 2 EE Data'!C173="",1,IF('STEP 2 EE Data'!D173&gt;=40,1,0.5)),0),IF('STEP 2 EE Data'!K173="Yes",IF('STEP 2 EE Data'!C173="",IF(BJ178=0.5,0.5,0),IF('STEP 2 EE Data'!D173&gt;=40,IF(BJ178=0.5,0.5,0),0)),0))</f>
        <v>0</v>
      </c>
    </row>
    <row r="179" spans="1:64" ht="15.6" thickTop="1" thickBot="1" x14ac:dyDescent="0.35">
      <c r="A179" s="84" t="str">
        <f>IF('STEP 2 EE Data'!A174="","",'STEP 2 EE Data'!A174)</f>
        <v/>
      </c>
      <c r="B179" s="83" t="str">
        <f>IF('STEP 2 EE Data'!B174="","",'STEP 2 EE Data'!B174)</f>
        <v/>
      </c>
      <c r="C179" s="52"/>
      <c r="D179" s="51"/>
      <c r="E179" s="52"/>
      <c r="F179" s="371" t="str">
        <f t="shared" si="63"/>
        <v/>
      </c>
      <c r="G179" s="52"/>
      <c r="H179" s="51"/>
      <c r="I179" s="52"/>
      <c r="J179" s="560" t="str">
        <f t="shared" si="64"/>
        <v/>
      </c>
      <c r="K179" s="52"/>
      <c r="L179" s="51"/>
      <c r="M179" s="52"/>
      <c r="N179" s="560" t="str">
        <f t="shared" si="65"/>
        <v/>
      </c>
      <c r="O179" s="52"/>
      <c r="P179" s="51"/>
      <c r="Q179" s="52"/>
      <c r="R179" s="560" t="str">
        <f t="shared" si="46"/>
        <v/>
      </c>
      <c r="S179" s="52"/>
      <c r="T179" s="51"/>
      <c r="U179" s="52"/>
      <c r="V179" s="560" t="str">
        <f t="shared" si="47"/>
        <v/>
      </c>
      <c r="W179" s="52"/>
      <c r="X179" s="51"/>
      <c r="Y179" s="52"/>
      <c r="Z179" s="560" t="str">
        <f t="shared" si="48"/>
        <v/>
      </c>
      <c r="AA179" s="52"/>
      <c r="AB179" s="51"/>
      <c r="AC179" s="52"/>
      <c r="AD179" s="560" t="str">
        <f t="shared" si="49"/>
        <v/>
      </c>
      <c r="AE179" s="52"/>
      <c r="AF179" s="51"/>
      <c r="AG179" s="52"/>
      <c r="AH179" s="560" t="str">
        <f t="shared" si="50"/>
        <v/>
      </c>
      <c r="AI179" s="52"/>
      <c r="AJ179" s="51"/>
      <c r="AK179" s="52"/>
      <c r="AL179" s="446" t="str">
        <f t="shared" si="51"/>
        <v/>
      </c>
      <c r="AM179" s="504">
        <f>'STEP 2 EE Data'!AI174</f>
        <v>0</v>
      </c>
      <c r="AN179" s="82">
        <f>'STEP 2 EE Data'!AJ174</f>
        <v>0</v>
      </c>
      <c r="AO179" s="445" t="str">
        <f>'STEP 2 EE Data'!AK174</f>
        <v/>
      </c>
      <c r="AQ179" s="497" t="str">
        <f t="shared" si="52"/>
        <v/>
      </c>
      <c r="AR179" s="497" t="str">
        <f t="shared" si="53"/>
        <v/>
      </c>
      <c r="AS179" s="497" t="str">
        <f t="shared" si="54"/>
        <v/>
      </c>
      <c r="AT179" s="497" t="str">
        <f t="shared" si="55"/>
        <v/>
      </c>
      <c r="AU179" s="497" t="str">
        <f t="shared" si="56"/>
        <v/>
      </c>
      <c r="AV179" s="497" t="str">
        <f t="shared" si="57"/>
        <v/>
      </c>
      <c r="AW179" s="497" t="str">
        <f t="shared" si="58"/>
        <v/>
      </c>
      <c r="AX179" s="497" t="str">
        <f t="shared" si="59"/>
        <v/>
      </c>
      <c r="AY179" s="498" t="str">
        <f t="shared" si="60"/>
        <v/>
      </c>
      <c r="AZ179" s="499" t="str">
        <f>IF($AZ$28="X",IF(AQ179="",0,IF($B179="","",IF(AQ$28="X",IF(E179&gt;0,1,IF(Cover!$E$47="Weekly",IF(D179&gt;=40,1,0.5),IF(D179&gt;=80,1,0.5))),""))),"")</f>
        <v/>
      </c>
      <c r="BA179" s="499" t="str">
        <f>IF($BA$28="X",IF(AR179="",0,IF($B179="","",IF(AR$28="X",IF(I179&gt;0,1,IF(Cover!$E$47="Weekly",IF(H179&gt;=40,1,0.5),IF(H179&gt;=80,1,0.5))),""))),"")</f>
        <v/>
      </c>
      <c r="BB179" s="499" t="str">
        <f>IF($BB$28="X",IF(AS179="",0,IF($B179="","",IF(AS$28="X",IF(M179&gt;0,1,IF(Cover!$E$47="Weekly",IF(L179&gt;=40,1,0.5),IF(L179&gt;=80,1,0.5))),""))),"")</f>
        <v/>
      </c>
      <c r="BC179" s="499" t="str">
        <f>IF($BC$28="X",IF(AT179="",0,IF($B179="","",IF(AT$28="X",IF(Q179&gt;0,1,IF(Cover!$E$47="Weekly",IF(P179&gt;=40,1,0.5),IF(P179&gt;=80,1,0.5))),""))),"")</f>
        <v/>
      </c>
      <c r="BD179" s="499" t="str">
        <f>IF($BD$28="X",IF(AU179="",0,IF($B179="","",IF(AU$28="X",IF(U179&gt;0,1,IF(Cover!$E$47="Weekly",IF(T179&gt;=40,1,0.5),IF(T179&gt;=80,1,0.5))),""))),"")</f>
        <v/>
      </c>
      <c r="BE179" s="499" t="str">
        <f>IF($BE$28="X",IF(AV179="",0,IF($B179="","",IF(AV$28="X",IF(Y179&gt;0,1,IF(Cover!$E$47="Weekly",IF(X179&gt;=40,1,0.5),IF(X179&gt;=80,1,0.5))),""))),"")</f>
        <v/>
      </c>
      <c r="BF179" s="499" t="str">
        <f>IF($BF$28="X",IF(AW179="",0,IF($B179="","",IF(AW$28="X",IF(AC179&gt;0,1,IF(Cover!$E$47="Weekly",IF(AB179&gt;=40,1,0.5),IF(AB179&gt;=80,1,0.5))),""))),"")</f>
        <v/>
      </c>
      <c r="BG179" s="499" t="str">
        <f>IF($BG$28="X",IF(AX179="",0,IF($B179="","",IF(AX$28="X",IF(AG179&gt;0,1,IF(Cover!$E$47="Weekly",IF(AF179&gt;=40,1,0.5),IF(AF179&gt;=80,1,0.5))),""))),"")</f>
        <v/>
      </c>
      <c r="BH179" s="500" t="str">
        <f>IF($BH$28="X",IF(AY179="",0,IF($B179="","",IF(AY$28="X",IF(AK179&gt;0,1,IF(Cover!$E$47="Weekly",IF(AJ179&gt;=40,1,0.5),IF(AJ179&gt;=80,1,0.5))),""))),"")</f>
        <v/>
      </c>
      <c r="BI179" s="470" t="str">
        <f t="shared" si="61"/>
        <v/>
      </c>
      <c r="BJ179" s="469" t="str">
        <f t="shared" si="62"/>
        <v/>
      </c>
      <c r="BL179" s="632">
        <f>IF(BJ179=0,IF('STEP 2 EE Data'!K174="Yes",IF('STEP 2 EE Data'!C174="",1,IF('STEP 2 EE Data'!D174&gt;=40,1,0.5)),0),IF('STEP 2 EE Data'!K174="Yes",IF('STEP 2 EE Data'!C174="",IF(BJ179=0.5,0.5,0),IF('STEP 2 EE Data'!D174&gt;=40,IF(BJ179=0.5,0.5,0),0)),0))</f>
        <v>0</v>
      </c>
    </row>
    <row r="180" spans="1:64" ht="15.6" thickTop="1" thickBot="1" x14ac:dyDescent="0.35">
      <c r="A180" s="84" t="str">
        <f>IF('STEP 2 EE Data'!A175="","",'STEP 2 EE Data'!A175)</f>
        <v/>
      </c>
      <c r="B180" s="83" t="str">
        <f>IF('STEP 2 EE Data'!B175="","",'STEP 2 EE Data'!B175)</f>
        <v/>
      </c>
      <c r="C180" s="52"/>
      <c r="D180" s="51"/>
      <c r="E180" s="52"/>
      <c r="F180" s="371" t="str">
        <f t="shared" si="63"/>
        <v/>
      </c>
      <c r="G180" s="52"/>
      <c r="H180" s="51"/>
      <c r="I180" s="52"/>
      <c r="J180" s="560" t="str">
        <f t="shared" si="64"/>
        <v/>
      </c>
      <c r="K180" s="52"/>
      <c r="L180" s="51"/>
      <c r="M180" s="52"/>
      <c r="N180" s="560" t="str">
        <f t="shared" si="65"/>
        <v/>
      </c>
      <c r="O180" s="52"/>
      <c r="P180" s="51"/>
      <c r="Q180" s="52"/>
      <c r="R180" s="560" t="str">
        <f t="shared" si="46"/>
        <v/>
      </c>
      <c r="S180" s="52"/>
      <c r="T180" s="51"/>
      <c r="U180" s="52"/>
      <c r="V180" s="560" t="str">
        <f t="shared" si="47"/>
        <v/>
      </c>
      <c r="W180" s="52"/>
      <c r="X180" s="51"/>
      <c r="Y180" s="52"/>
      <c r="Z180" s="560" t="str">
        <f t="shared" si="48"/>
        <v/>
      </c>
      <c r="AA180" s="52"/>
      <c r="AB180" s="51"/>
      <c r="AC180" s="52"/>
      <c r="AD180" s="560" t="str">
        <f t="shared" si="49"/>
        <v/>
      </c>
      <c r="AE180" s="52"/>
      <c r="AF180" s="51"/>
      <c r="AG180" s="52"/>
      <c r="AH180" s="560" t="str">
        <f t="shared" si="50"/>
        <v/>
      </c>
      <c r="AI180" s="52"/>
      <c r="AJ180" s="51"/>
      <c r="AK180" s="52"/>
      <c r="AL180" s="446" t="str">
        <f t="shared" si="51"/>
        <v/>
      </c>
      <c r="AM180" s="504">
        <f>'STEP 2 EE Data'!AI175</f>
        <v>0</v>
      </c>
      <c r="AN180" s="82">
        <f>'STEP 2 EE Data'!AJ175</f>
        <v>0</v>
      </c>
      <c r="AO180" s="445" t="str">
        <f>'STEP 2 EE Data'!AK175</f>
        <v/>
      </c>
      <c r="AQ180" s="497" t="str">
        <f t="shared" si="52"/>
        <v/>
      </c>
      <c r="AR180" s="497" t="str">
        <f t="shared" si="53"/>
        <v/>
      </c>
      <c r="AS180" s="497" t="str">
        <f t="shared" si="54"/>
        <v/>
      </c>
      <c r="AT180" s="497" t="str">
        <f t="shared" si="55"/>
        <v/>
      </c>
      <c r="AU180" s="497" t="str">
        <f t="shared" si="56"/>
        <v/>
      </c>
      <c r="AV180" s="497" t="str">
        <f t="shared" si="57"/>
        <v/>
      </c>
      <c r="AW180" s="497" t="str">
        <f t="shared" si="58"/>
        <v/>
      </c>
      <c r="AX180" s="497" t="str">
        <f t="shared" si="59"/>
        <v/>
      </c>
      <c r="AY180" s="498" t="str">
        <f t="shared" si="60"/>
        <v/>
      </c>
      <c r="AZ180" s="499" t="str">
        <f>IF($AZ$28="X",IF(AQ180="",0,IF($B180="","",IF(AQ$28="X",IF(E180&gt;0,1,IF(Cover!$E$47="Weekly",IF(D180&gt;=40,1,0.5),IF(D180&gt;=80,1,0.5))),""))),"")</f>
        <v/>
      </c>
      <c r="BA180" s="499" t="str">
        <f>IF($BA$28="X",IF(AR180="",0,IF($B180="","",IF(AR$28="X",IF(I180&gt;0,1,IF(Cover!$E$47="Weekly",IF(H180&gt;=40,1,0.5),IF(H180&gt;=80,1,0.5))),""))),"")</f>
        <v/>
      </c>
      <c r="BB180" s="499" t="str">
        <f>IF($BB$28="X",IF(AS180="",0,IF($B180="","",IF(AS$28="X",IF(M180&gt;0,1,IF(Cover!$E$47="Weekly",IF(L180&gt;=40,1,0.5),IF(L180&gt;=80,1,0.5))),""))),"")</f>
        <v/>
      </c>
      <c r="BC180" s="499" t="str">
        <f>IF($BC$28="X",IF(AT180="",0,IF($B180="","",IF(AT$28="X",IF(Q180&gt;0,1,IF(Cover!$E$47="Weekly",IF(P180&gt;=40,1,0.5),IF(P180&gt;=80,1,0.5))),""))),"")</f>
        <v/>
      </c>
      <c r="BD180" s="499" t="str">
        <f>IF($BD$28="X",IF(AU180="",0,IF($B180="","",IF(AU$28="X",IF(U180&gt;0,1,IF(Cover!$E$47="Weekly",IF(T180&gt;=40,1,0.5),IF(T180&gt;=80,1,0.5))),""))),"")</f>
        <v/>
      </c>
      <c r="BE180" s="499" t="str">
        <f>IF($BE$28="X",IF(AV180="",0,IF($B180="","",IF(AV$28="X",IF(Y180&gt;0,1,IF(Cover!$E$47="Weekly",IF(X180&gt;=40,1,0.5),IF(X180&gt;=80,1,0.5))),""))),"")</f>
        <v/>
      </c>
      <c r="BF180" s="499" t="str">
        <f>IF($BF$28="X",IF(AW180="",0,IF($B180="","",IF(AW$28="X",IF(AC180&gt;0,1,IF(Cover!$E$47="Weekly",IF(AB180&gt;=40,1,0.5),IF(AB180&gt;=80,1,0.5))),""))),"")</f>
        <v/>
      </c>
      <c r="BG180" s="499" t="str">
        <f>IF($BG$28="X",IF(AX180="",0,IF($B180="","",IF(AX$28="X",IF(AG180&gt;0,1,IF(Cover!$E$47="Weekly",IF(AF180&gt;=40,1,0.5),IF(AF180&gt;=80,1,0.5))),""))),"")</f>
        <v/>
      </c>
      <c r="BH180" s="500" t="str">
        <f>IF($BH$28="X",IF(AY180="",0,IF($B180="","",IF(AY$28="X",IF(AK180&gt;0,1,IF(Cover!$E$47="Weekly",IF(AJ180&gt;=40,1,0.5),IF(AJ180&gt;=80,1,0.5))),""))),"")</f>
        <v/>
      </c>
      <c r="BI180" s="470" t="str">
        <f t="shared" si="61"/>
        <v/>
      </c>
      <c r="BJ180" s="469" t="str">
        <f t="shared" si="62"/>
        <v/>
      </c>
      <c r="BL180" s="632">
        <f>IF(BJ180=0,IF('STEP 2 EE Data'!K175="Yes",IF('STEP 2 EE Data'!C175="",1,IF('STEP 2 EE Data'!D175&gt;=40,1,0.5)),0),IF('STEP 2 EE Data'!K175="Yes",IF('STEP 2 EE Data'!C175="",IF(BJ180=0.5,0.5,0),IF('STEP 2 EE Data'!D175&gt;=40,IF(BJ180=0.5,0.5,0),0)),0))</f>
        <v>0</v>
      </c>
    </row>
    <row r="181" spans="1:64" ht="15.6" thickTop="1" thickBot="1" x14ac:dyDescent="0.35">
      <c r="A181" s="84" t="str">
        <f>IF('STEP 2 EE Data'!A176="","",'STEP 2 EE Data'!A176)</f>
        <v/>
      </c>
      <c r="B181" s="83" t="str">
        <f>IF('STEP 2 EE Data'!B176="","",'STEP 2 EE Data'!B176)</f>
        <v/>
      </c>
      <c r="C181" s="52"/>
      <c r="D181" s="51"/>
      <c r="E181" s="52"/>
      <c r="F181" s="371" t="str">
        <f t="shared" si="63"/>
        <v/>
      </c>
      <c r="G181" s="52"/>
      <c r="H181" s="51"/>
      <c r="I181" s="52"/>
      <c r="J181" s="560" t="str">
        <f t="shared" si="64"/>
        <v/>
      </c>
      <c r="K181" s="52"/>
      <c r="L181" s="51"/>
      <c r="M181" s="52"/>
      <c r="N181" s="560" t="str">
        <f t="shared" si="65"/>
        <v/>
      </c>
      <c r="O181" s="52"/>
      <c r="P181" s="51"/>
      <c r="Q181" s="52"/>
      <c r="R181" s="560" t="str">
        <f t="shared" si="46"/>
        <v/>
      </c>
      <c r="S181" s="52"/>
      <c r="T181" s="51"/>
      <c r="U181" s="52"/>
      <c r="V181" s="560" t="str">
        <f t="shared" si="47"/>
        <v/>
      </c>
      <c r="W181" s="52"/>
      <c r="X181" s="51"/>
      <c r="Y181" s="52"/>
      <c r="Z181" s="560" t="str">
        <f t="shared" si="48"/>
        <v/>
      </c>
      <c r="AA181" s="52"/>
      <c r="AB181" s="51"/>
      <c r="AC181" s="52"/>
      <c r="AD181" s="560" t="str">
        <f t="shared" si="49"/>
        <v/>
      </c>
      <c r="AE181" s="52"/>
      <c r="AF181" s="51"/>
      <c r="AG181" s="52"/>
      <c r="AH181" s="560" t="str">
        <f t="shared" si="50"/>
        <v/>
      </c>
      <c r="AI181" s="52"/>
      <c r="AJ181" s="51"/>
      <c r="AK181" s="52"/>
      <c r="AL181" s="446" t="str">
        <f t="shared" si="51"/>
        <v/>
      </c>
      <c r="AM181" s="504">
        <f>'STEP 2 EE Data'!AI176</f>
        <v>0</v>
      </c>
      <c r="AN181" s="82">
        <f>'STEP 2 EE Data'!AJ176</f>
        <v>0</v>
      </c>
      <c r="AO181" s="445" t="str">
        <f>'STEP 2 EE Data'!AK176</f>
        <v/>
      </c>
      <c r="AQ181" s="497" t="str">
        <f t="shared" si="52"/>
        <v/>
      </c>
      <c r="AR181" s="497" t="str">
        <f t="shared" si="53"/>
        <v/>
      </c>
      <c r="AS181" s="497" t="str">
        <f t="shared" si="54"/>
        <v/>
      </c>
      <c r="AT181" s="497" t="str">
        <f t="shared" si="55"/>
        <v/>
      </c>
      <c r="AU181" s="497" t="str">
        <f t="shared" si="56"/>
        <v/>
      </c>
      <c r="AV181" s="497" t="str">
        <f t="shared" si="57"/>
        <v/>
      </c>
      <c r="AW181" s="497" t="str">
        <f t="shared" si="58"/>
        <v/>
      </c>
      <c r="AX181" s="497" t="str">
        <f t="shared" si="59"/>
        <v/>
      </c>
      <c r="AY181" s="498" t="str">
        <f t="shared" si="60"/>
        <v/>
      </c>
      <c r="AZ181" s="499" t="str">
        <f>IF($AZ$28="X",IF(AQ181="",0,IF($B181="","",IF(AQ$28="X",IF(E181&gt;0,1,IF(Cover!$E$47="Weekly",IF(D181&gt;=40,1,0.5),IF(D181&gt;=80,1,0.5))),""))),"")</f>
        <v/>
      </c>
      <c r="BA181" s="499" t="str">
        <f>IF($BA$28="X",IF(AR181="",0,IF($B181="","",IF(AR$28="X",IF(I181&gt;0,1,IF(Cover!$E$47="Weekly",IF(H181&gt;=40,1,0.5),IF(H181&gt;=80,1,0.5))),""))),"")</f>
        <v/>
      </c>
      <c r="BB181" s="499" t="str">
        <f>IF($BB$28="X",IF(AS181="",0,IF($B181="","",IF(AS$28="X",IF(M181&gt;0,1,IF(Cover!$E$47="Weekly",IF(L181&gt;=40,1,0.5),IF(L181&gt;=80,1,0.5))),""))),"")</f>
        <v/>
      </c>
      <c r="BC181" s="499" t="str">
        <f>IF($BC$28="X",IF(AT181="",0,IF($B181="","",IF(AT$28="X",IF(Q181&gt;0,1,IF(Cover!$E$47="Weekly",IF(P181&gt;=40,1,0.5),IF(P181&gt;=80,1,0.5))),""))),"")</f>
        <v/>
      </c>
      <c r="BD181" s="499" t="str">
        <f>IF($BD$28="X",IF(AU181="",0,IF($B181="","",IF(AU$28="X",IF(U181&gt;0,1,IF(Cover!$E$47="Weekly",IF(T181&gt;=40,1,0.5),IF(T181&gt;=80,1,0.5))),""))),"")</f>
        <v/>
      </c>
      <c r="BE181" s="499" t="str">
        <f>IF($BE$28="X",IF(AV181="",0,IF($B181="","",IF(AV$28="X",IF(Y181&gt;0,1,IF(Cover!$E$47="Weekly",IF(X181&gt;=40,1,0.5),IF(X181&gt;=80,1,0.5))),""))),"")</f>
        <v/>
      </c>
      <c r="BF181" s="499" t="str">
        <f>IF($BF$28="X",IF(AW181="",0,IF($B181="","",IF(AW$28="X",IF(AC181&gt;0,1,IF(Cover!$E$47="Weekly",IF(AB181&gt;=40,1,0.5),IF(AB181&gt;=80,1,0.5))),""))),"")</f>
        <v/>
      </c>
      <c r="BG181" s="499" t="str">
        <f>IF($BG$28="X",IF(AX181="",0,IF($B181="","",IF(AX$28="X",IF(AG181&gt;0,1,IF(Cover!$E$47="Weekly",IF(AF181&gt;=40,1,0.5),IF(AF181&gt;=80,1,0.5))),""))),"")</f>
        <v/>
      </c>
      <c r="BH181" s="500" t="str">
        <f>IF($BH$28="X",IF(AY181="",0,IF($B181="","",IF(AY$28="X",IF(AK181&gt;0,1,IF(Cover!$E$47="Weekly",IF(AJ181&gt;=40,1,0.5),IF(AJ181&gt;=80,1,0.5))),""))),"")</f>
        <v/>
      </c>
      <c r="BI181" s="470" t="str">
        <f t="shared" si="61"/>
        <v/>
      </c>
      <c r="BJ181" s="469" t="str">
        <f t="shared" si="62"/>
        <v/>
      </c>
      <c r="BL181" s="632">
        <f>IF(BJ181=0,IF('STEP 2 EE Data'!K176="Yes",IF('STEP 2 EE Data'!C176="",1,IF('STEP 2 EE Data'!D176&gt;=40,1,0.5)),0),IF('STEP 2 EE Data'!K176="Yes",IF('STEP 2 EE Data'!C176="",IF(BJ181=0.5,0.5,0),IF('STEP 2 EE Data'!D176&gt;=40,IF(BJ181=0.5,0.5,0),0)),0))</f>
        <v>0</v>
      </c>
    </row>
    <row r="182" spans="1:64" ht="15.6" thickTop="1" thickBot="1" x14ac:dyDescent="0.35">
      <c r="A182" s="84" t="str">
        <f>IF('STEP 2 EE Data'!A177="","",'STEP 2 EE Data'!A177)</f>
        <v/>
      </c>
      <c r="B182" s="83" t="str">
        <f>IF('STEP 2 EE Data'!B177="","",'STEP 2 EE Data'!B177)</f>
        <v/>
      </c>
      <c r="C182" s="52"/>
      <c r="D182" s="51"/>
      <c r="E182" s="52"/>
      <c r="F182" s="371" t="str">
        <f t="shared" si="63"/>
        <v/>
      </c>
      <c r="G182" s="52"/>
      <c r="H182" s="51"/>
      <c r="I182" s="52"/>
      <c r="J182" s="560" t="str">
        <f t="shared" si="64"/>
        <v/>
      </c>
      <c r="K182" s="52"/>
      <c r="L182" s="51"/>
      <c r="M182" s="52"/>
      <c r="N182" s="560" t="str">
        <f t="shared" si="65"/>
        <v/>
      </c>
      <c r="O182" s="52"/>
      <c r="P182" s="51"/>
      <c r="Q182" s="52"/>
      <c r="R182" s="560" t="str">
        <f t="shared" si="46"/>
        <v/>
      </c>
      <c r="S182" s="52"/>
      <c r="T182" s="51"/>
      <c r="U182" s="52"/>
      <c r="V182" s="560" t="str">
        <f t="shared" si="47"/>
        <v/>
      </c>
      <c r="W182" s="52"/>
      <c r="X182" s="51"/>
      <c r="Y182" s="52"/>
      <c r="Z182" s="560" t="str">
        <f t="shared" si="48"/>
        <v/>
      </c>
      <c r="AA182" s="52"/>
      <c r="AB182" s="51"/>
      <c r="AC182" s="52"/>
      <c r="AD182" s="560" t="str">
        <f t="shared" si="49"/>
        <v/>
      </c>
      <c r="AE182" s="52"/>
      <c r="AF182" s="51"/>
      <c r="AG182" s="52"/>
      <c r="AH182" s="560" t="str">
        <f t="shared" si="50"/>
        <v/>
      </c>
      <c r="AI182" s="52"/>
      <c r="AJ182" s="51"/>
      <c r="AK182" s="52"/>
      <c r="AL182" s="446" t="str">
        <f t="shared" si="51"/>
        <v/>
      </c>
      <c r="AM182" s="504">
        <f>'STEP 2 EE Data'!AI177</f>
        <v>0</v>
      </c>
      <c r="AN182" s="82">
        <f>'STEP 2 EE Data'!AJ177</f>
        <v>0</v>
      </c>
      <c r="AO182" s="445" t="str">
        <f>'STEP 2 EE Data'!AK177</f>
        <v/>
      </c>
      <c r="AQ182" s="497" t="str">
        <f t="shared" si="52"/>
        <v/>
      </c>
      <c r="AR182" s="497" t="str">
        <f t="shared" si="53"/>
        <v/>
      </c>
      <c r="AS182" s="497" t="str">
        <f t="shared" si="54"/>
        <v/>
      </c>
      <c r="AT182" s="497" t="str">
        <f t="shared" si="55"/>
        <v/>
      </c>
      <c r="AU182" s="497" t="str">
        <f t="shared" si="56"/>
        <v/>
      </c>
      <c r="AV182" s="497" t="str">
        <f t="shared" si="57"/>
        <v/>
      </c>
      <c r="AW182" s="497" t="str">
        <f t="shared" si="58"/>
        <v/>
      </c>
      <c r="AX182" s="497" t="str">
        <f t="shared" si="59"/>
        <v/>
      </c>
      <c r="AY182" s="498" t="str">
        <f t="shared" si="60"/>
        <v/>
      </c>
      <c r="AZ182" s="499" t="str">
        <f>IF($AZ$28="X",IF(AQ182="",0,IF($B182="","",IF(AQ$28="X",IF(E182&gt;0,1,IF(Cover!$E$47="Weekly",IF(D182&gt;=40,1,0.5),IF(D182&gt;=80,1,0.5))),""))),"")</f>
        <v/>
      </c>
      <c r="BA182" s="499" t="str">
        <f>IF($BA$28="X",IF(AR182="",0,IF($B182="","",IF(AR$28="X",IF(I182&gt;0,1,IF(Cover!$E$47="Weekly",IF(H182&gt;=40,1,0.5),IF(H182&gt;=80,1,0.5))),""))),"")</f>
        <v/>
      </c>
      <c r="BB182" s="499" t="str">
        <f>IF($BB$28="X",IF(AS182="",0,IF($B182="","",IF(AS$28="X",IF(M182&gt;0,1,IF(Cover!$E$47="Weekly",IF(L182&gt;=40,1,0.5),IF(L182&gt;=80,1,0.5))),""))),"")</f>
        <v/>
      </c>
      <c r="BC182" s="499" t="str">
        <f>IF($BC$28="X",IF(AT182="",0,IF($B182="","",IF(AT$28="X",IF(Q182&gt;0,1,IF(Cover!$E$47="Weekly",IF(P182&gt;=40,1,0.5),IF(P182&gt;=80,1,0.5))),""))),"")</f>
        <v/>
      </c>
      <c r="BD182" s="499" t="str">
        <f>IF($BD$28="X",IF(AU182="",0,IF($B182="","",IF(AU$28="X",IF(U182&gt;0,1,IF(Cover!$E$47="Weekly",IF(T182&gt;=40,1,0.5),IF(T182&gt;=80,1,0.5))),""))),"")</f>
        <v/>
      </c>
      <c r="BE182" s="499" t="str">
        <f>IF($BE$28="X",IF(AV182="",0,IF($B182="","",IF(AV$28="X",IF(Y182&gt;0,1,IF(Cover!$E$47="Weekly",IF(X182&gt;=40,1,0.5),IF(X182&gt;=80,1,0.5))),""))),"")</f>
        <v/>
      </c>
      <c r="BF182" s="499" t="str">
        <f>IF($BF$28="X",IF(AW182="",0,IF($B182="","",IF(AW$28="X",IF(AC182&gt;0,1,IF(Cover!$E$47="Weekly",IF(AB182&gt;=40,1,0.5),IF(AB182&gt;=80,1,0.5))),""))),"")</f>
        <v/>
      </c>
      <c r="BG182" s="499" t="str">
        <f>IF($BG$28="X",IF(AX182="",0,IF($B182="","",IF(AX$28="X",IF(AG182&gt;0,1,IF(Cover!$E$47="Weekly",IF(AF182&gt;=40,1,0.5),IF(AF182&gt;=80,1,0.5))),""))),"")</f>
        <v/>
      </c>
      <c r="BH182" s="500" t="str">
        <f>IF($BH$28="X",IF(AY182="",0,IF($B182="","",IF(AY$28="X",IF(AK182&gt;0,1,IF(Cover!$E$47="Weekly",IF(AJ182&gt;=40,1,0.5),IF(AJ182&gt;=80,1,0.5))),""))),"")</f>
        <v/>
      </c>
      <c r="BI182" s="470" t="str">
        <f t="shared" si="61"/>
        <v/>
      </c>
      <c r="BJ182" s="469" t="str">
        <f t="shared" si="62"/>
        <v/>
      </c>
      <c r="BL182" s="632">
        <f>IF(BJ182=0,IF('STEP 2 EE Data'!K177="Yes",IF('STEP 2 EE Data'!C177="",1,IF('STEP 2 EE Data'!D177&gt;=40,1,0.5)),0),IF('STEP 2 EE Data'!K177="Yes",IF('STEP 2 EE Data'!C177="",IF(BJ182=0.5,0.5,0),IF('STEP 2 EE Data'!D177&gt;=40,IF(BJ182=0.5,0.5,0),0)),0))</f>
        <v>0</v>
      </c>
    </row>
    <row r="183" spans="1:64" ht="15.6" thickTop="1" thickBot="1" x14ac:dyDescent="0.35">
      <c r="A183" s="84" t="str">
        <f>IF('STEP 2 EE Data'!A178="","",'STEP 2 EE Data'!A178)</f>
        <v/>
      </c>
      <c r="B183" s="83" t="str">
        <f>IF('STEP 2 EE Data'!B178="","",'STEP 2 EE Data'!B178)</f>
        <v/>
      </c>
      <c r="C183" s="52"/>
      <c r="D183" s="51"/>
      <c r="E183" s="52"/>
      <c r="F183" s="371" t="str">
        <f t="shared" si="63"/>
        <v/>
      </c>
      <c r="G183" s="52"/>
      <c r="H183" s="51"/>
      <c r="I183" s="52"/>
      <c r="J183" s="560" t="str">
        <f t="shared" si="64"/>
        <v/>
      </c>
      <c r="K183" s="52"/>
      <c r="L183" s="51"/>
      <c r="M183" s="52"/>
      <c r="N183" s="560" t="str">
        <f t="shared" si="65"/>
        <v/>
      </c>
      <c r="O183" s="52"/>
      <c r="P183" s="51"/>
      <c r="Q183" s="52"/>
      <c r="R183" s="560" t="str">
        <f t="shared" si="46"/>
        <v/>
      </c>
      <c r="S183" s="52"/>
      <c r="T183" s="51"/>
      <c r="U183" s="52"/>
      <c r="V183" s="560" t="str">
        <f t="shared" si="47"/>
        <v/>
      </c>
      <c r="W183" s="52"/>
      <c r="X183" s="51"/>
      <c r="Y183" s="52"/>
      <c r="Z183" s="560" t="str">
        <f t="shared" si="48"/>
        <v/>
      </c>
      <c r="AA183" s="52"/>
      <c r="AB183" s="51"/>
      <c r="AC183" s="52"/>
      <c r="AD183" s="560" t="str">
        <f t="shared" si="49"/>
        <v/>
      </c>
      <c r="AE183" s="52"/>
      <c r="AF183" s="51"/>
      <c r="AG183" s="52"/>
      <c r="AH183" s="560" t="str">
        <f t="shared" si="50"/>
        <v/>
      </c>
      <c r="AI183" s="52"/>
      <c r="AJ183" s="51"/>
      <c r="AK183" s="52"/>
      <c r="AL183" s="446" t="str">
        <f t="shared" si="51"/>
        <v/>
      </c>
      <c r="AM183" s="504">
        <f>'STEP 2 EE Data'!AI178</f>
        <v>0</v>
      </c>
      <c r="AN183" s="82">
        <f>'STEP 2 EE Data'!AJ178</f>
        <v>0</v>
      </c>
      <c r="AO183" s="445" t="str">
        <f>'STEP 2 EE Data'!AK178</f>
        <v/>
      </c>
      <c r="AQ183" s="497" t="str">
        <f t="shared" si="52"/>
        <v/>
      </c>
      <c r="AR183" s="497" t="str">
        <f t="shared" si="53"/>
        <v/>
      </c>
      <c r="AS183" s="497" t="str">
        <f t="shared" si="54"/>
        <v/>
      </c>
      <c r="AT183" s="497" t="str">
        <f t="shared" si="55"/>
        <v/>
      </c>
      <c r="AU183" s="497" t="str">
        <f t="shared" si="56"/>
        <v/>
      </c>
      <c r="AV183" s="497" t="str">
        <f t="shared" si="57"/>
        <v/>
      </c>
      <c r="AW183" s="497" t="str">
        <f t="shared" si="58"/>
        <v/>
      </c>
      <c r="AX183" s="497" t="str">
        <f t="shared" si="59"/>
        <v/>
      </c>
      <c r="AY183" s="498" t="str">
        <f t="shared" si="60"/>
        <v/>
      </c>
      <c r="AZ183" s="499" t="str">
        <f>IF($AZ$28="X",IF(AQ183="",0,IF($B183="","",IF(AQ$28="X",IF(E183&gt;0,1,IF(Cover!$E$47="Weekly",IF(D183&gt;=40,1,0.5),IF(D183&gt;=80,1,0.5))),""))),"")</f>
        <v/>
      </c>
      <c r="BA183" s="499" t="str">
        <f>IF($BA$28="X",IF(AR183="",0,IF($B183="","",IF(AR$28="X",IF(I183&gt;0,1,IF(Cover!$E$47="Weekly",IF(H183&gt;=40,1,0.5),IF(H183&gt;=80,1,0.5))),""))),"")</f>
        <v/>
      </c>
      <c r="BB183" s="499" t="str">
        <f>IF($BB$28="X",IF(AS183="",0,IF($B183="","",IF(AS$28="X",IF(M183&gt;0,1,IF(Cover!$E$47="Weekly",IF(L183&gt;=40,1,0.5),IF(L183&gt;=80,1,0.5))),""))),"")</f>
        <v/>
      </c>
      <c r="BC183" s="499" t="str">
        <f>IF($BC$28="X",IF(AT183="",0,IF($B183="","",IF(AT$28="X",IF(Q183&gt;0,1,IF(Cover!$E$47="Weekly",IF(P183&gt;=40,1,0.5),IF(P183&gt;=80,1,0.5))),""))),"")</f>
        <v/>
      </c>
      <c r="BD183" s="499" t="str">
        <f>IF($BD$28="X",IF(AU183="",0,IF($B183="","",IF(AU$28="X",IF(U183&gt;0,1,IF(Cover!$E$47="Weekly",IF(T183&gt;=40,1,0.5),IF(T183&gt;=80,1,0.5))),""))),"")</f>
        <v/>
      </c>
      <c r="BE183" s="499" t="str">
        <f>IF($BE$28="X",IF(AV183="",0,IF($B183="","",IF(AV$28="X",IF(Y183&gt;0,1,IF(Cover!$E$47="Weekly",IF(X183&gt;=40,1,0.5),IF(X183&gt;=80,1,0.5))),""))),"")</f>
        <v/>
      </c>
      <c r="BF183" s="499" t="str">
        <f>IF($BF$28="X",IF(AW183="",0,IF($B183="","",IF(AW$28="X",IF(AC183&gt;0,1,IF(Cover!$E$47="Weekly",IF(AB183&gt;=40,1,0.5),IF(AB183&gt;=80,1,0.5))),""))),"")</f>
        <v/>
      </c>
      <c r="BG183" s="499" t="str">
        <f>IF($BG$28="X",IF(AX183="",0,IF($B183="","",IF(AX$28="X",IF(AG183&gt;0,1,IF(Cover!$E$47="Weekly",IF(AF183&gt;=40,1,0.5),IF(AF183&gt;=80,1,0.5))),""))),"")</f>
        <v/>
      </c>
      <c r="BH183" s="500" t="str">
        <f>IF($BH$28="X",IF(AY183="",0,IF($B183="","",IF(AY$28="X",IF(AK183&gt;0,1,IF(Cover!$E$47="Weekly",IF(AJ183&gt;=40,1,0.5),IF(AJ183&gt;=80,1,0.5))),""))),"")</f>
        <v/>
      </c>
      <c r="BI183" s="470" t="str">
        <f t="shared" si="61"/>
        <v/>
      </c>
      <c r="BJ183" s="469" t="str">
        <f t="shared" si="62"/>
        <v/>
      </c>
      <c r="BL183" s="632">
        <f>IF(BJ183=0,IF('STEP 2 EE Data'!K178="Yes",IF('STEP 2 EE Data'!C178="",1,IF('STEP 2 EE Data'!D178&gt;=40,1,0.5)),0),IF('STEP 2 EE Data'!K178="Yes",IF('STEP 2 EE Data'!C178="",IF(BJ183=0.5,0.5,0),IF('STEP 2 EE Data'!D178&gt;=40,IF(BJ183=0.5,0.5,0),0)),0))</f>
        <v>0</v>
      </c>
    </row>
    <row r="184" spans="1:64" ht="15.6" thickTop="1" thickBot="1" x14ac:dyDescent="0.35">
      <c r="A184" s="84" t="str">
        <f>IF('STEP 2 EE Data'!A179="","",'STEP 2 EE Data'!A179)</f>
        <v/>
      </c>
      <c r="B184" s="83" t="str">
        <f>IF('STEP 2 EE Data'!B179="","",'STEP 2 EE Data'!B179)</f>
        <v/>
      </c>
      <c r="C184" s="52"/>
      <c r="D184" s="51"/>
      <c r="E184" s="52"/>
      <c r="F184" s="371" t="str">
        <f t="shared" si="63"/>
        <v/>
      </c>
      <c r="G184" s="52"/>
      <c r="H184" s="51"/>
      <c r="I184" s="52"/>
      <c r="J184" s="560" t="str">
        <f t="shared" si="64"/>
        <v/>
      </c>
      <c r="K184" s="52"/>
      <c r="L184" s="51"/>
      <c r="M184" s="52"/>
      <c r="N184" s="560" t="str">
        <f t="shared" si="65"/>
        <v/>
      </c>
      <c r="O184" s="52"/>
      <c r="P184" s="51"/>
      <c r="Q184" s="52"/>
      <c r="R184" s="560" t="str">
        <f t="shared" si="46"/>
        <v/>
      </c>
      <c r="S184" s="52"/>
      <c r="T184" s="51"/>
      <c r="U184" s="52"/>
      <c r="V184" s="560" t="str">
        <f t="shared" si="47"/>
        <v/>
      </c>
      <c r="W184" s="52"/>
      <c r="X184" s="51"/>
      <c r="Y184" s="52"/>
      <c r="Z184" s="560" t="str">
        <f t="shared" si="48"/>
        <v/>
      </c>
      <c r="AA184" s="52"/>
      <c r="AB184" s="51"/>
      <c r="AC184" s="52"/>
      <c r="AD184" s="560" t="str">
        <f t="shared" si="49"/>
        <v/>
      </c>
      <c r="AE184" s="52"/>
      <c r="AF184" s="51"/>
      <c r="AG184" s="52"/>
      <c r="AH184" s="560" t="str">
        <f t="shared" si="50"/>
        <v/>
      </c>
      <c r="AI184" s="52"/>
      <c r="AJ184" s="51"/>
      <c r="AK184" s="52"/>
      <c r="AL184" s="446" t="str">
        <f t="shared" si="51"/>
        <v/>
      </c>
      <c r="AM184" s="504">
        <f>'STEP 2 EE Data'!AI179</f>
        <v>0</v>
      </c>
      <c r="AN184" s="82">
        <f>'STEP 2 EE Data'!AJ179</f>
        <v>0</v>
      </c>
      <c r="AO184" s="445" t="str">
        <f>'STEP 2 EE Data'!AK179</f>
        <v/>
      </c>
      <c r="AQ184" s="497" t="str">
        <f t="shared" si="52"/>
        <v/>
      </c>
      <c r="AR184" s="497" t="str">
        <f t="shared" si="53"/>
        <v/>
      </c>
      <c r="AS184" s="497" t="str">
        <f t="shared" si="54"/>
        <v/>
      </c>
      <c r="AT184" s="497" t="str">
        <f t="shared" si="55"/>
        <v/>
      </c>
      <c r="AU184" s="497" t="str">
        <f t="shared" si="56"/>
        <v/>
      </c>
      <c r="AV184" s="497" t="str">
        <f t="shared" si="57"/>
        <v/>
      </c>
      <c r="AW184" s="497" t="str">
        <f t="shared" si="58"/>
        <v/>
      </c>
      <c r="AX184" s="497" t="str">
        <f t="shared" si="59"/>
        <v/>
      </c>
      <c r="AY184" s="498" t="str">
        <f t="shared" si="60"/>
        <v/>
      </c>
      <c r="AZ184" s="499" t="str">
        <f>IF($AZ$28="X",IF(AQ184="",0,IF($B184="","",IF(AQ$28="X",IF(E184&gt;0,1,IF(Cover!$E$47="Weekly",IF(D184&gt;=40,1,0.5),IF(D184&gt;=80,1,0.5))),""))),"")</f>
        <v/>
      </c>
      <c r="BA184" s="499" t="str">
        <f>IF($BA$28="X",IF(AR184="",0,IF($B184="","",IF(AR$28="X",IF(I184&gt;0,1,IF(Cover!$E$47="Weekly",IF(H184&gt;=40,1,0.5),IF(H184&gt;=80,1,0.5))),""))),"")</f>
        <v/>
      </c>
      <c r="BB184" s="499" t="str">
        <f>IF($BB$28="X",IF(AS184="",0,IF($B184="","",IF(AS$28="X",IF(M184&gt;0,1,IF(Cover!$E$47="Weekly",IF(L184&gt;=40,1,0.5),IF(L184&gt;=80,1,0.5))),""))),"")</f>
        <v/>
      </c>
      <c r="BC184" s="499" t="str">
        <f>IF($BC$28="X",IF(AT184="",0,IF($B184="","",IF(AT$28="X",IF(Q184&gt;0,1,IF(Cover!$E$47="Weekly",IF(P184&gt;=40,1,0.5),IF(P184&gt;=80,1,0.5))),""))),"")</f>
        <v/>
      </c>
      <c r="BD184" s="499" t="str">
        <f>IF($BD$28="X",IF(AU184="",0,IF($B184="","",IF(AU$28="X",IF(U184&gt;0,1,IF(Cover!$E$47="Weekly",IF(T184&gt;=40,1,0.5),IF(T184&gt;=80,1,0.5))),""))),"")</f>
        <v/>
      </c>
      <c r="BE184" s="499" t="str">
        <f>IF($BE$28="X",IF(AV184="",0,IF($B184="","",IF(AV$28="X",IF(Y184&gt;0,1,IF(Cover!$E$47="Weekly",IF(X184&gt;=40,1,0.5),IF(X184&gt;=80,1,0.5))),""))),"")</f>
        <v/>
      </c>
      <c r="BF184" s="499" t="str">
        <f>IF($BF$28="X",IF(AW184="",0,IF($B184="","",IF(AW$28="X",IF(AC184&gt;0,1,IF(Cover!$E$47="Weekly",IF(AB184&gt;=40,1,0.5),IF(AB184&gt;=80,1,0.5))),""))),"")</f>
        <v/>
      </c>
      <c r="BG184" s="499" t="str">
        <f>IF($BG$28="X",IF(AX184="",0,IF($B184="","",IF(AX$28="X",IF(AG184&gt;0,1,IF(Cover!$E$47="Weekly",IF(AF184&gt;=40,1,0.5),IF(AF184&gt;=80,1,0.5))),""))),"")</f>
        <v/>
      </c>
      <c r="BH184" s="500" t="str">
        <f>IF($BH$28="X",IF(AY184="",0,IF($B184="","",IF(AY$28="X",IF(AK184&gt;0,1,IF(Cover!$E$47="Weekly",IF(AJ184&gt;=40,1,0.5),IF(AJ184&gt;=80,1,0.5))),""))),"")</f>
        <v/>
      </c>
      <c r="BI184" s="470" t="str">
        <f t="shared" si="61"/>
        <v/>
      </c>
      <c r="BJ184" s="469" t="str">
        <f t="shared" si="62"/>
        <v/>
      </c>
      <c r="BL184" s="632">
        <f>IF(BJ184=0,IF('STEP 2 EE Data'!K179="Yes",IF('STEP 2 EE Data'!C179="",1,IF('STEP 2 EE Data'!D179&gt;=40,1,0.5)),0),IF('STEP 2 EE Data'!K179="Yes",IF('STEP 2 EE Data'!C179="",IF(BJ184=0.5,0.5,0),IF('STEP 2 EE Data'!D179&gt;=40,IF(BJ184=0.5,0.5,0),0)),0))</f>
        <v>0</v>
      </c>
    </row>
    <row r="185" spans="1:64" ht="15.6" thickTop="1" thickBot="1" x14ac:dyDescent="0.35">
      <c r="A185" s="84" t="str">
        <f>IF('STEP 2 EE Data'!A180="","",'STEP 2 EE Data'!A180)</f>
        <v/>
      </c>
      <c r="B185" s="83" t="str">
        <f>IF('STEP 2 EE Data'!B180="","",'STEP 2 EE Data'!B180)</f>
        <v/>
      </c>
      <c r="C185" s="52"/>
      <c r="D185" s="51"/>
      <c r="E185" s="52"/>
      <c r="F185" s="371" t="str">
        <f t="shared" si="63"/>
        <v/>
      </c>
      <c r="G185" s="52"/>
      <c r="H185" s="51"/>
      <c r="I185" s="52"/>
      <c r="J185" s="560" t="str">
        <f t="shared" si="64"/>
        <v/>
      </c>
      <c r="K185" s="52"/>
      <c r="L185" s="51"/>
      <c r="M185" s="52"/>
      <c r="N185" s="560" t="str">
        <f t="shared" si="65"/>
        <v/>
      </c>
      <c r="O185" s="52"/>
      <c r="P185" s="51"/>
      <c r="Q185" s="52"/>
      <c r="R185" s="560" t="str">
        <f t="shared" si="46"/>
        <v/>
      </c>
      <c r="S185" s="52"/>
      <c r="T185" s="51"/>
      <c r="U185" s="52"/>
      <c r="V185" s="560" t="str">
        <f t="shared" si="47"/>
        <v/>
      </c>
      <c r="W185" s="52"/>
      <c r="X185" s="51"/>
      <c r="Y185" s="52"/>
      <c r="Z185" s="560" t="str">
        <f t="shared" si="48"/>
        <v/>
      </c>
      <c r="AA185" s="52"/>
      <c r="AB185" s="51"/>
      <c r="AC185" s="52"/>
      <c r="AD185" s="560" t="str">
        <f t="shared" si="49"/>
        <v/>
      </c>
      <c r="AE185" s="52"/>
      <c r="AF185" s="51"/>
      <c r="AG185" s="52"/>
      <c r="AH185" s="560" t="str">
        <f t="shared" si="50"/>
        <v/>
      </c>
      <c r="AI185" s="52"/>
      <c r="AJ185" s="51"/>
      <c r="AK185" s="52"/>
      <c r="AL185" s="446" t="str">
        <f t="shared" si="51"/>
        <v/>
      </c>
      <c r="AM185" s="504">
        <f>'STEP 2 EE Data'!AI180</f>
        <v>0</v>
      </c>
      <c r="AN185" s="82">
        <f>'STEP 2 EE Data'!AJ180</f>
        <v>0</v>
      </c>
      <c r="AO185" s="445" t="str">
        <f>'STEP 2 EE Data'!AK180</f>
        <v/>
      </c>
      <c r="AQ185" s="497" t="str">
        <f t="shared" si="52"/>
        <v/>
      </c>
      <c r="AR185" s="497" t="str">
        <f t="shared" si="53"/>
        <v/>
      </c>
      <c r="AS185" s="497" t="str">
        <f t="shared" si="54"/>
        <v/>
      </c>
      <c r="AT185" s="497" t="str">
        <f t="shared" si="55"/>
        <v/>
      </c>
      <c r="AU185" s="497" t="str">
        <f t="shared" si="56"/>
        <v/>
      </c>
      <c r="AV185" s="497" t="str">
        <f t="shared" si="57"/>
        <v/>
      </c>
      <c r="AW185" s="497" t="str">
        <f t="shared" si="58"/>
        <v/>
      </c>
      <c r="AX185" s="497" t="str">
        <f t="shared" si="59"/>
        <v/>
      </c>
      <c r="AY185" s="498" t="str">
        <f t="shared" si="60"/>
        <v/>
      </c>
      <c r="AZ185" s="499" t="str">
        <f>IF($AZ$28="X",IF(AQ185="",0,IF($B185="","",IF(AQ$28="X",IF(E185&gt;0,1,IF(Cover!$E$47="Weekly",IF(D185&gt;=40,1,0.5),IF(D185&gt;=80,1,0.5))),""))),"")</f>
        <v/>
      </c>
      <c r="BA185" s="499" t="str">
        <f>IF($BA$28="X",IF(AR185="",0,IF($B185="","",IF(AR$28="X",IF(I185&gt;0,1,IF(Cover!$E$47="Weekly",IF(H185&gt;=40,1,0.5),IF(H185&gt;=80,1,0.5))),""))),"")</f>
        <v/>
      </c>
      <c r="BB185" s="499" t="str">
        <f>IF($BB$28="X",IF(AS185="",0,IF($B185="","",IF(AS$28="X",IF(M185&gt;0,1,IF(Cover!$E$47="Weekly",IF(L185&gt;=40,1,0.5),IF(L185&gt;=80,1,0.5))),""))),"")</f>
        <v/>
      </c>
      <c r="BC185" s="499" t="str">
        <f>IF($BC$28="X",IF(AT185="",0,IF($B185="","",IF(AT$28="X",IF(Q185&gt;0,1,IF(Cover!$E$47="Weekly",IF(P185&gt;=40,1,0.5),IF(P185&gt;=80,1,0.5))),""))),"")</f>
        <v/>
      </c>
      <c r="BD185" s="499" t="str">
        <f>IF($BD$28="X",IF(AU185="",0,IF($B185="","",IF(AU$28="X",IF(U185&gt;0,1,IF(Cover!$E$47="Weekly",IF(T185&gt;=40,1,0.5),IF(T185&gt;=80,1,0.5))),""))),"")</f>
        <v/>
      </c>
      <c r="BE185" s="499" t="str">
        <f>IF($BE$28="X",IF(AV185="",0,IF($B185="","",IF(AV$28="X",IF(Y185&gt;0,1,IF(Cover!$E$47="Weekly",IF(X185&gt;=40,1,0.5),IF(X185&gt;=80,1,0.5))),""))),"")</f>
        <v/>
      </c>
      <c r="BF185" s="499" t="str">
        <f>IF($BF$28="X",IF(AW185="",0,IF($B185="","",IF(AW$28="X",IF(AC185&gt;0,1,IF(Cover!$E$47="Weekly",IF(AB185&gt;=40,1,0.5),IF(AB185&gt;=80,1,0.5))),""))),"")</f>
        <v/>
      </c>
      <c r="BG185" s="499" t="str">
        <f>IF($BG$28="X",IF(AX185="",0,IF($B185="","",IF(AX$28="X",IF(AG185&gt;0,1,IF(Cover!$E$47="Weekly",IF(AF185&gt;=40,1,0.5),IF(AF185&gt;=80,1,0.5))),""))),"")</f>
        <v/>
      </c>
      <c r="BH185" s="500" t="str">
        <f>IF($BH$28="X",IF(AY185="",0,IF($B185="","",IF(AY$28="X",IF(AK185&gt;0,1,IF(Cover!$E$47="Weekly",IF(AJ185&gt;=40,1,0.5),IF(AJ185&gt;=80,1,0.5))),""))),"")</f>
        <v/>
      </c>
      <c r="BI185" s="470" t="str">
        <f t="shared" si="61"/>
        <v/>
      </c>
      <c r="BJ185" s="469" t="str">
        <f t="shared" si="62"/>
        <v/>
      </c>
      <c r="BL185" s="632">
        <f>IF(BJ185=0,IF('STEP 2 EE Data'!K180="Yes",IF('STEP 2 EE Data'!C180="",1,IF('STEP 2 EE Data'!D180&gt;=40,1,0.5)),0),IF('STEP 2 EE Data'!K180="Yes",IF('STEP 2 EE Data'!C180="",IF(BJ185=0.5,0.5,0),IF('STEP 2 EE Data'!D180&gt;=40,IF(BJ185=0.5,0.5,0),0)),0))</f>
        <v>0</v>
      </c>
    </row>
    <row r="186" spans="1:64" ht="15.6" thickTop="1" thickBot="1" x14ac:dyDescent="0.35">
      <c r="A186" s="84" t="str">
        <f>IF('STEP 2 EE Data'!A181="","",'STEP 2 EE Data'!A181)</f>
        <v/>
      </c>
      <c r="B186" s="83" t="str">
        <f>IF('STEP 2 EE Data'!B181="","",'STEP 2 EE Data'!B181)</f>
        <v/>
      </c>
      <c r="C186" s="52"/>
      <c r="D186" s="51"/>
      <c r="E186" s="52"/>
      <c r="F186" s="371" t="str">
        <f t="shared" si="63"/>
        <v/>
      </c>
      <c r="G186" s="52"/>
      <c r="H186" s="51"/>
      <c r="I186" s="52"/>
      <c r="J186" s="560" t="str">
        <f t="shared" si="64"/>
        <v/>
      </c>
      <c r="K186" s="52"/>
      <c r="L186" s="51"/>
      <c r="M186" s="52"/>
      <c r="N186" s="560" t="str">
        <f t="shared" si="65"/>
        <v/>
      </c>
      <c r="O186" s="52"/>
      <c r="P186" s="51"/>
      <c r="Q186" s="52"/>
      <c r="R186" s="560" t="str">
        <f t="shared" si="46"/>
        <v/>
      </c>
      <c r="S186" s="52"/>
      <c r="T186" s="51"/>
      <c r="U186" s="52"/>
      <c r="V186" s="560" t="str">
        <f t="shared" si="47"/>
        <v/>
      </c>
      <c r="W186" s="52"/>
      <c r="X186" s="51"/>
      <c r="Y186" s="52"/>
      <c r="Z186" s="560" t="str">
        <f t="shared" si="48"/>
        <v/>
      </c>
      <c r="AA186" s="52"/>
      <c r="AB186" s="51"/>
      <c r="AC186" s="52"/>
      <c r="AD186" s="560" t="str">
        <f t="shared" si="49"/>
        <v/>
      </c>
      <c r="AE186" s="52"/>
      <c r="AF186" s="51"/>
      <c r="AG186" s="52"/>
      <c r="AH186" s="560" t="str">
        <f t="shared" si="50"/>
        <v/>
      </c>
      <c r="AI186" s="52"/>
      <c r="AJ186" s="51"/>
      <c r="AK186" s="52"/>
      <c r="AL186" s="446" t="str">
        <f t="shared" si="51"/>
        <v/>
      </c>
      <c r="AM186" s="504">
        <f>'STEP 2 EE Data'!AI181</f>
        <v>0</v>
      </c>
      <c r="AN186" s="82">
        <f>'STEP 2 EE Data'!AJ181</f>
        <v>0</v>
      </c>
      <c r="AO186" s="445" t="str">
        <f>'STEP 2 EE Data'!AK181</f>
        <v/>
      </c>
      <c r="AQ186" s="497" t="str">
        <f t="shared" si="52"/>
        <v/>
      </c>
      <c r="AR186" s="497" t="str">
        <f t="shared" si="53"/>
        <v/>
      </c>
      <c r="AS186" s="497" t="str">
        <f t="shared" si="54"/>
        <v/>
      </c>
      <c r="AT186" s="497" t="str">
        <f t="shared" si="55"/>
        <v/>
      </c>
      <c r="AU186" s="497" t="str">
        <f t="shared" si="56"/>
        <v/>
      </c>
      <c r="AV186" s="497" t="str">
        <f t="shared" si="57"/>
        <v/>
      </c>
      <c r="AW186" s="497" t="str">
        <f t="shared" si="58"/>
        <v/>
      </c>
      <c r="AX186" s="497" t="str">
        <f t="shared" si="59"/>
        <v/>
      </c>
      <c r="AY186" s="498" t="str">
        <f t="shared" si="60"/>
        <v/>
      </c>
      <c r="AZ186" s="499" t="str">
        <f>IF($AZ$28="X",IF(AQ186="",0,IF($B186="","",IF(AQ$28="X",IF(E186&gt;0,1,IF(Cover!$E$47="Weekly",IF(D186&gt;=40,1,0.5),IF(D186&gt;=80,1,0.5))),""))),"")</f>
        <v/>
      </c>
      <c r="BA186" s="499" t="str">
        <f>IF($BA$28="X",IF(AR186="",0,IF($B186="","",IF(AR$28="X",IF(I186&gt;0,1,IF(Cover!$E$47="Weekly",IF(H186&gt;=40,1,0.5),IF(H186&gt;=80,1,0.5))),""))),"")</f>
        <v/>
      </c>
      <c r="BB186" s="499" t="str">
        <f>IF($BB$28="X",IF(AS186="",0,IF($B186="","",IF(AS$28="X",IF(M186&gt;0,1,IF(Cover!$E$47="Weekly",IF(L186&gt;=40,1,0.5),IF(L186&gt;=80,1,0.5))),""))),"")</f>
        <v/>
      </c>
      <c r="BC186" s="499" t="str">
        <f>IF($BC$28="X",IF(AT186="",0,IF($B186="","",IF(AT$28="X",IF(Q186&gt;0,1,IF(Cover!$E$47="Weekly",IF(P186&gt;=40,1,0.5),IF(P186&gt;=80,1,0.5))),""))),"")</f>
        <v/>
      </c>
      <c r="BD186" s="499" t="str">
        <f>IF($BD$28="X",IF(AU186="",0,IF($B186="","",IF(AU$28="X",IF(U186&gt;0,1,IF(Cover!$E$47="Weekly",IF(T186&gt;=40,1,0.5),IF(T186&gt;=80,1,0.5))),""))),"")</f>
        <v/>
      </c>
      <c r="BE186" s="499" t="str">
        <f>IF($BE$28="X",IF(AV186="",0,IF($B186="","",IF(AV$28="X",IF(Y186&gt;0,1,IF(Cover!$E$47="Weekly",IF(X186&gt;=40,1,0.5),IF(X186&gt;=80,1,0.5))),""))),"")</f>
        <v/>
      </c>
      <c r="BF186" s="499" t="str">
        <f>IF($BF$28="X",IF(AW186="",0,IF($B186="","",IF(AW$28="X",IF(AC186&gt;0,1,IF(Cover!$E$47="Weekly",IF(AB186&gt;=40,1,0.5),IF(AB186&gt;=80,1,0.5))),""))),"")</f>
        <v/>
      </c>
      <c r="BG186" s="499" t="str">
        <f>IF($BG$28="X",IF(AX186="",0,IF($B186="","",IF(AX$28="X",IF(AG186&gt;0,1,IF(Cover!$E$47="Weekly",IF(AF186&gt;=40,1,0.5),IF(AF186&gt;=80,1,0.5))),""))),"")</f>
        <v/>
      </c>
      <c r="BH186" s="500" t="str">
        <f>IF($BH$28="X",IF(AY186="",0,IF($B186="","",IF(AY$28="X",IF(AK186&gt;0,1,IF(Cover!$E$47="Weekly",IF(AJ186&gt;=40,1,0.5),IF(AJ186&gt;=80,1,0.5))),""))),"")</f>
        <v/>
      </c>
      <c r="BI186" s="470" t="str">
        <f t="shared" si="61"/>
        <v/>
      </c>
      <c r="BJ186" s="469" t="str">
        <f t="shared" si="62"/>
        <v/>
      </c>
      <c r="BL186" s="632">
        <f>IF(BJ186=0,IF('STEP 2 EE Data'!K181="Yes",IF('STEP 2 EE Data'!C181="",1,IF('STEP 2 EE Data'!D181&gt;=40,1,0.5)),0),IF('STEP 2 EE Data'!K181="Yes",IF('STEP 2 EE Data'!C181="",IF(BJ186=0.5,0.5,0),IF('STEP 2 EE Data'!D181&gt;=40,IF(BJ186=0.5,0.5,0),0)),0))</f>
        <v>0</v>
      </c>
    </row>
    <row r="187" spans="1:64" ht="15.6" thickTop="1" thickBot="1" x14ac:dyDescent="0.35">
      <c r="A187" s="84" t="str">
        <f>IF('STEP 2 EE Data'!A182="","",'STEP 2 EE Data'!A182)</f>
        <v/>
      </c>
      <c r="B187" s="83" t="str">
        <f>IF('STEP 2 EE Data'!B182="","",'STEP 2 EE Data'!B182)</f>
        <v/>
      </c>
      <c r="C187" s="52"/>
      <c r="D187" s="51"/>
      <c r="E187" s="52"/>
      <c r="F187" s="371" t="str">
        <f t="shared" si="63"/>
        <v/>
      </c>
      <c r="G187" s="52"/>
      <c r="H187" s="51"/>
      <c r="I187" s="52"/>
      <c r="J187" s="560" t="str">
        <f t="shared" si="64"/>
        <v/>
      </c>
      <c r="K187" s="52"/>
      <c r="L187" s="51"/>
      <c r="M187" s="52"/>
      <c r="N187" s="560" t="str">
        <f t="shared" si="65"/>
        <v/>
      </c>
      <c r="O187" s="52"/>
      <c r="P187" s="51"/>
      <c r="Q187" s="52"/>
      <c r="R187" s="560" t="str">
        <f t="shared" si="46"/>
        <v/>
      </c>
      <c r="S187" s="52"/>
      <c r="T187" s="51"/>
      <c r="U187" s="52"/>
      <c r="V187" s="560" t="str">
        <f t="shared" si="47"/>
        <v/>
      </c>
      <c r="W187" s="52"/>
      <c r="X187" s="51"/>
      <c r="Y187" s="52"/>
      <c r="Z187" s="560" t="str">
        <f t="shared" si="48"/>
        <v/>
      </c>
      <c r="AA187" s="52"/>
      <c r="AB187" s="51"/>
      <c r="AC187" s="52"/>
      <c r="AD187" s="560" t="str">
        <f t="shared" si="49"/>
        <v/>
      </c>
      <c r="AE187" s="52"/>
      <c r="AF187" s="51"/>
      <c r="AG187" s="52"/>
      <c r="AH187" s="560" t="str">
        <f t="shared" si="50"/>
        <v/>
      </c>
      <c r="AI187" s="52"/>
      <c r="AJ187" s="51"/>
      <c r="AK187" s="52"/>
      <c r="AL187" s="446" t="str">
        <f t="shared" si="51"/>
        <v/>
      </c>
      <c r="AM187" s="504">
        <f>'STEP 2 EE Data'!AI182</f>
        <v>0</v>
      </c>
      <c r="AN187" s="82">
        <f>'STEP 2 EE Data'!AJ182</f>
        <v>0</v>
      </c>
      <c r="AO187" s="445" t="str">
        <f>'STEP 2 EE Data'!AK182</f>
        <v/>
      </c>
      <c r="AQ187" s="497" t="str">
        <f t="shared" si="52"/>
        <v/>
      </c>
      <c r="AR187" s="497" t="str">
        <f t="shared" si="53"/>
        <v/>
      </c>
      <c r="AS187" s="497" t="str">
        <f t="shared" si="54"/>
        <v/>
      </c>
      <c r="AT187" s="497" t="str">
        <f t="shared" si="55"/>
        <v/>
      </c>
      <c r="AU187" s="497" t="str">
        <f t="shared" si="56"/>
        <v/>
      </c>
      <c r="AV187" s="497" t="str">
        <f t="shared" si="57"/>
        <v/>
      </c>
      <c r="AW187" s="497" t="str">
        <f t="shared" si="58"/>
        <v/>
      </c>
      <c r="AX187" s="497" t="str">
        <f t="shared" si="59"/>
        <v/>
      </c>
      <c r="AY187" s="498" t="str">
        <f t="shared" si="60"/>
        <v/>
      </c>
      <c r="AZ187" s="499" t="str">
        <f>IF($AZ$28="X",IF(AQ187="",0,IF($B187="","",IF(AQ$28="X",IF(E187&gt;0,1,IF(Cover!$E$47="Weekly",IF(D187&gt;=40,1,0.5),IF(D187&gt;=80,1,0.5))),""))),"")</f>
        <v/>
      </c>
      <c r="BA187" s="499" t="str">
        <f>IF($BA$28="X",IF(AR187="",0,IF($B187="","",IF(AR$28="X",IF(I187&gt;0,1,IF(Cover!$E$47="Weekly",IF(H187&gt;=40,1,0.5),IF(H187&gt;=80,1,0.5))),""))),"")</f>
        <v/>
      </c>
      <c r="BB187" s="499" t="str">
        <f>IF($BB$28="X",IF(AS187="",0,IF($B187="","",IF(AS$28="X",IF(M187&gt;0,1,IF(Cover!$E$47="Weekly",IF(L187&gt;=40,1,0.5),IF(L187&gt;=80,1,0.5))),""))),"")</f>
        <v/>
      </c>
      <c r="BC187" s="499" t="str">
        <f>IF($BC$28="X",IF(AT187="",0,IF($B187="","",IF(AT$28="X",IF(Q187&gt;0,1,IF(Cover!$E$47="Weekly",IF(P187&gt;=40,1,0.5),IF(P187&gt;=80,1,0.5))),""))),"")</f>
        <v/>
      </c>
      <c r="BD187" s="499" t="str">
        <f>IF($BD$28="X",IF(AU187="",0,IF($B187="","",IF(AU$28="X",IF(U187&gt;0,1,IF(Cover!$E$47="Weekly",IF(T187&gt;=40,1,0.5),IF(T187&gt;=80,1,0.5))),""))),"")</f>
        <v/>
      </c>
      <c r="BE187" s="499" t="str">
        <f>IF($BE$28="X",IF(AV187="",0,IF($B187="","",IF(AV$28="X",IF(Y187&gt;0,1,IF(Cover!$E$47="Weekly",IF(X187&gt;=40,1,0.5),IF(X187&gt;=80,1,0.5))),""))),"")</f>
        <v/>
      </c>
      <c r="BF187" s="499" t="str">
        <f>IF($BF$28="X",IF(AW187="",0,IF($B187="","",IF(AW$28="X",IF(AC187&gt;0,1,IF(Cover!$E$47="Weekly",IF(AB187&gt;=40,1,0.5),IF(AB187&gt;=80,1,0.5))),""))),"")</f>
        <v/>
      </c>
      <c r="BG187" s="499" t="str">
        <f>IF($BG$28="X",IF(AX187="",0,IF($B187="","",IF(AX$28="X",IF(AG187&gt;0,1,IF(Cover!$E$47="Weekly",IF(AF187&gt;=40,1,0.5),IF(AF187&gt;=80,1,0.5))),""))),"")</f>
        <v/>
      </c>
      <c r="BH187" s="500" t="str">
        <f>IF($BH$28="X",IF(AY187="",0,IF($B187="","",IF(AY$28="X",IF(AK187&gt;0,1,IF(Cover!$E$47="Weekly",IF(AJ187&gt;=40,1,0.5),IF(AJ187&gt;=80,1,0.5))),""))),"")</f>
        <v/>
      </c>
      <c r="BI187" s="470" t="str">
        <f t="shared" si="61"/>
        <v/>
      </c>
      <c r="BJ187" s="469" t="str">
        <f t="shared" si="62"/>
        <v/>
      </c>
      <c r="BL187" s="632">
        <f>IF(BJ187=0,IF('STEP 2 EE Data'!K182="Yes",IF('STEP 2 EE Data'!C182="",1,IF('STEP 2 EE Data'!D182&gt;=40,1,0.5)),0),IF('STEP 2 EE Data'!K182="Yes",IF('STEP 2 EE Data'!C182="",IF(BJ187=0.5,0.5,0),IF('STEP 2 EE Data'!D182&gt;=40,IF(BJ187=0.5,0.5,0),0)),0))</f>
        <v>0</v>
      </c>
    </row>
    <row r="188" spans="1:64" ht="15.6" thickTop="1" thickBot="1" x14ac:dyDescent="0.35">
      <c r="A188" s="84" t="str">
        <f>IF('STEP 2 EE Data'!A183="","",'STEP 2 EE Data'!A183)</f>
        <v/>
      </c>
      <c r="B188" s="83" t="str">
        <f>IF('STEP 2 EE Data'!B183="","",'STEP 2 EE Data'!B183)</f>
        <v/>
      </c>
      <c r="C188" s="52"/>
      <c r="D188" s="51"/>
      <c r="E188" s="52"/>
      <c r="F188" s="371" t="str">
        <f t="shared" si="63"/>
        <v/>
      </c>
      <c r="G188" s="52"/>
      <c r="H188" s="51"/>
      <c r="I188" s="52"/>
      <c r="J188" s="560" t="str">
        <f t="shared" si="64"/>
        <v/>
      </c>
      <c r="K188" s="52"/>
      <c r="L188" s="51"/>
      <c r="M188" s="52"/>
      <c r="N188" s="560" t="str">
        <f t="shared" si="65"/>
        <v/>
      </c>
      <c r="O188" s="52"/>
      <c r="P188" s="51"/>
      <c r="Q188" s="52"/>
      <c r="R188" s="560" t="str">
        <f t="shared" si="46"/>
        <v/>
      </c>
      <c r="S188" s="52"/>
      <c r="T188" s="51"/>
      <c r="U188" s="52"/>
      <c r="V188" s="560" t="str">
        <f t="shared" si="47"/>
        <v/>
      </c>
      <c r="W188" s="52"/>
      <c r="X188" s="51"/>
      <c r="Y188" s="52"/>
      <c r="Z188" s="560" t="str">
        <f t="shared" si="48"/>
        <v/>
      </c>
      <c r="AA188" s="52"/>
      <c r="AB188" s="51"/>
      <c r="AC188" s="52"/>
      <c r="AD188" s="560" t="str">
        <f t="shared" si="49"/>
        <v/>
      </c>
      <c r="AE188" s="52"/>
      <c r="AF188" s="51"/>
      <c r="AG188" s="52"/>
      <c r="AH188" s="560" t="str">
        <f t="shared" si="50"/>
        <v/>
      </c>
      <c r="AI188" s="52"/>
      <c r="AJ188" s="51"/>
      <c r="AK188" s="52"/>
      <c r="AL188" s="446" t="str">
        <f t="shared" si="51"/>
        <v/>
      </c>
      <c r="AM188" s="504">
        <f>'STEP 2 EE Data'!AI183</f>
        <v>0</v>
      </c>
      <c r="AN188" s="82">
        <f>'STEP 2 EE Data'!AJ183</f>
        <v>0</v>
      </c>
      <c r="AO188" s="445" t="str">
        <f>'STEP 2 EE Data'!AK183</f>
        <v/>
      </c>
      <c r="AQ188" s="497" t="str">
        <f t="shared" si="52"/>
        <v/>
      </c>
      <c r="AR188" s="497" t="str">
        <f t="shared" si="53"/>
        <v/>
      </c>
      <c r="AS188" s="497" t="str">
        <f t="shared" si="54"/>
        <v/>
      </c>
      <c r="AT188" s="497" t="str">
        <f t="shared" si="55"/>
        <v/>
      </c>
      <c r="AU188" s="497" t="str">
        <f t="shared" si="56"/>
        <v/>
      </c>
      <c r="AV188" s="497" t="str">
        <f t="shared" si="57"/>
        <v/>
      </c>
      <c r="AW188" s="497" t="str">
        <f t="shared" si="58"/>
        <v/>
      </c>
      <c r="AX188" s="497" t="str">
        <f t="shared" si="59"/>
        <v/>
      </c>
      <c r="AY188" s="498" t="str">
        <f t="shared" si="60"/>
        <v/>
      </c>
      <c r="AZ188" s="499" t="str">
        <f>IF($AZ$28="X",IF(AQ188="",0,IF($B188="","",IF(AQ$28="X",IF(E188&gt;0,1,IF(Cover!$E$47="Weekly",IF(D188&gt;=40,1,0.5),IF(D188&gt;=80,1,0.5))),""))),"")</f>
        <v/>
      </c>
      <c r="BA188" s="499" t="str">
        <f>IF($BA$28="X",IF(AR188="",0,IF($B188="","",IF(AR$28="X",IF(I188&gt;0,1,IF(Cover!$E$47="Weekly",IF(H188&gt;=40,1,0.5),IF(H188&gt;=80,1,0.5))),""))),"")</f>
        <v/>
      </c>
      <c r="BB188" s="499" t="str">
        <f>IF($BB$28="X",IF(AS188="",0,IF($B188="","",IF(AS$28="X",IF(M188&gt;0,1,IF(Cover!$E$47="Weekly",IF(L188&gt;=40,1,0.5),IF(L188&gt;=80,1,0.5))),""))),"")</f>
        <v/>
      </c>
      <c r="BC188" s="499" t="str">
        <f>IF($BC$28="X",IF(AT188="",0,IF($B188="","",IF(AT$28="X",IF(Q188&gt;0,1,IF(Cover!$E$47="Weekly",IF(P188&gt;=40,1,0.5),IF(P188&gt;=80,1,0.5))),""))),"")</f>
        <v/>
      </c>
      <c r="BD188" s="499" t="str">
        <f>IF($BD$28="X",IF(AU188="",0,IF($B188="","",IF(AU$28="X",IF(U188&gt;0,1,IF(Cover!$E$47="Weekly",IF(T188&gt;=40,1,0.5),IF(T188&gt;=80,1,0.5))),""))),"")</f>
        <v/>
      </c>
      <c r="BE188" s="499" t="str">
        <f>IF($BE$28="X",IF(AV188="",0,IF($B188="","",IF(AV$28="X",IF(Y188&gt;0,1,IF(Cover!$E$47="Weekly",IF(X188&gt;=40,1,0.5),IF(X188&gt;=80,1,0.5))),""))),"")</f>
        <v/>
      </c>
      <c r="BF188" s="499" t="str">
        <f>IF($BF$28="X",IF(AW188="",0,IF($B188="","",IF(AW$28="X",IF(AC188&gt;0,1,IF(Cover!$E$47="Weekly",IF(AB188&gt;=40,1,0.5),IF(AB188&gt;=80,1,0.5))),""))),"")</f>
        <v/>
      </c>
      <c r="BG188" s="499" t="str">
        <f>IF($BG$28="X",IF(AX188="",0,IF($B188="","",IF(AX$28="X",IF(AG188&gt;0,1,IF(Cover!$E$47="Weekly",IF(AF188&gt;=40,1,0.5),IF(AF188&gt;=80,1,0.5))),""))),"")</f>
        <v/>
      </c>
      <c r="BH188" s="500" t="str">
        <f>IF($BH$28="X",IF(AY188="",0,IF($B188="","",IF(AY$28="X",IF(AK188&gt;0,1,IF(Cover!$E$47="Weekly",IF(AJ188&gt;=40,1,0.5),IF(AJ188&gt;=80,1,0.5))),""))),"")</f>
        <v/>
      </c>
      <c r="BI188" s="470" t="str">
        <f t="shared" si="61"/>
        <v/>
      </c>
      <c r="BJ188" s="469" t="str">
        <f t="shared" si="62"/>
        <v/>
      </c>
      <c r="BL188" s="632">
        <f>IF(BJ188=0,IF('STEP 2 EE Data'!K183="Yes",IF('STEP 2 EE Data'!C183="",1,IF('STEP 2 EE Data'!D183&gt;=40,1,0.5)),0),IF('STEP 2 EE Data'!K183="Yes",IF('STEP 2 EE Data'!C183="",IF(BJ188=0.5,0.5,0),IF('STEP 2 EE Data'!D183&gt;=40,IF(BJ188=0.5,0.5,0),0)),0))</f>
        <v>0</v>
      </c>
    </row>
    <row r="189" spans="1:64" ht="15.6" thickTop="1" thickBot="1" x14ac:dyDescent="0.35">
      <c r="A189" s="84" t="str">
        <f>IF('STEP 2 EE Data'!A184="","",'STEP 2 EE Data'!A184)</f>
        <v/>
      </c>
      <c r="B189" s="83" t="str">
        <f>IF('STEP 2 EE Data'!B184="","",'STEP 2 EE Data'!B184)</f>
        <v/>
      </c>
      <c r="C189" s="52"/>
      <c r="D189" s="51"/>
      <c r="E189" s="52"/>
      <c r="F189" s="371" t="str">
        <f t="shared" si="63"/>
        <v/>
      </c>
      <c r="G189" s="52"/>
      <c r="H189" s="51"/>
      <c r="I189" s="52"/>
      <c r="J189" s="560" t="str">
        <f t="shared" si="64"/>
        <v/>
      </c>
      <c r="K189" s="52"/>
      <c r="L189" s="51"/>
      <c r="M189" s="52"/>
      <c r="N189" s="560" t="str">
        <f t="shared" si="65"/>
        <v/>
      </c>
      <c r="O189" s="52"/>
      <c r="P189" s="51"/>
      <c r="Q189" s="52"/>
      <c r="R189" s="560" t="str">
        <f t="shared" si="46"/>
        <v/>
      </c>
      <c r="S189" s="52"/>
      <c r="T189" s="51"/>
      <c r="U189" s="52"/>
      <c r="V189" s="560" t="str">
        <f t="shared" si="47"/>
        <v/>
      </c>
      <c r="W189" s="52"/>
      <c r="X189" s="51"/>
      <c r="Y189" s="52"/>
      <c r="Z189" s="560" t="str">
        <f t="shared" si="48"/>
        <v/>
      </c>
      <c r="AA189" s="52"/>
      <c r="AB189" s="51"/>
      <c r="AC189" s="52"/>
      <c r="AD189" s="560" t="str">
        <f t="shared" si="49"/>
        <v/>
      </c>
      <c r="AE189" s="52"/>
      <c r="AF189" s="51"/>
      <c r="AG189" s="52"/>
      <c r="AH189" s="560" t="str">
        <f t="shared" si="50"/>
        <v/>
      </c>
      <c r="AI189" s="52"/>
      <c r="AJ189" s="51"/>
      <c r="AK189" s="52"/>
      <c r="AL189" s="446" t="str">
        <f t="shared" si="51"/>
        <v/>
      </c>
      <c r="AM189" s="504">
        <f>'STEP 2 EE Data'!AI184</f>
        <v>0</v>
      </c>
      <c r="AN189" s="82">
        <f>'STEP 2 EE Data'!AJ184</f>
        <v>0</v>
      </c>
      <c r="AO189" s="445" t="str">
        <f>'STEP 2 EE Data'!AK184</f>
        <v/>
      </c>
      <c r="AQ189" s="497" t="str">
        <f t="shared" si="52"/>
        <v/>
      </c>
      <c r="AR189" s="497" t="str">
        <f t="shared" si="53"/>
        <v/>
      </c>
      <c r="AS189" s="497" t="str">
        <f t="shared" si="54"/>
        <v/>
      </c>
      <c r="AT189" s="497" t="str">
        <f t="shared" si="55"/>
        <v/>
      </c>
      <c r="AU189" s="497" t="str">
        <f t="shared" si="56"/>
        <v/>
      </c>
      <c r="AV189" s="497" t="str">
        <f t="shared" si="57"/>
        <v/>
      </c>
      <c r="AW189" s="497" t="str">
        <f t="shared" si="58"/>
        <v/>
      </c>
      <c r="AX189" s="497" t="str">
        <f t="shared" si="59"/>
        <v/>
      </c>
      <c r="AY189" s="498" t="str">
        <f t="shared" si="60"/>
        <v/>
      </c>
      <c r="AZ189" s="499" t="str">
        <f>IF($AZ$28="X",IF(AQ189="",0,IF($B189="","",IF(AQ$28="X",IF(E189&gt;0,1,IF(Cover!$E$47="Weekly",IF(D189&gt;=40,1,0.5),IF(D189&gt;=80,1,0.5))),""))),"")</f>
        <v/>
      </c>
      <c r="BA189" s="499" t="str">
        <f>IF($BA$28="X",IF(AR189="",0,IF($B189="","",IF(AR$28="X",IF(I189&gt;0,1,IF(Cover!$E$47="Weekly",IF(H189&gt;=40,1,0.5),IF(H189&gt;=80,1,0.5))),""))),"")</f>
        <v/>
      </c>
      <c r="BB189" s="499" t="str">
        <f>IF($BB$28="X",IF(AS189="",0,IF($B189="","",IF(AS$28="X",IF(M189&gt;0,1,IF(Cover!$E$47="Weekly",IF(L189&gt;=40,1,0.5),IF(L189&gt;=80,1,0.5))),""))),"")</f>
        <v/>
      </c>
      <c r="BC189" s="499" t="str">
        <f>IF($BC$28="X",IF(AT189="",0,IF($B189="","",IF(AT$28="X",IF(Q189&gt;0,1,IF(Cover!$E$47="Weekly",IF(P189&gt;=40,1,0.5),IF(P189&gt;=80,1,0.5))),""))),"")</f>
        <v/>
      </c>
      <c r="BD189" s="499" t="str">
        <f>IF($BD$28="X",IF(AU189="",0,IF($B189="","",IF(AU$28="X",IF(U189&gt;0,1,IF(Cover!$E$47="Weekly",IF(T189&gt;=40,1,0.5),IF(T189&gt;=80,1,0.5))),""))),"")</f>
        <v/>
      </c>
      <c r="BE189" s="499" t="str">
        <f>IF($BE$28="X",IF(AV189="",0,IF($B189="","",IF(AV$28="X",IF(Y189&gt;0,1,IF(Cover!$E$47="Weekly",IF(X189&gt;=40,1,0.5),IF(X189&gt;=80,1,0.5))),""))),"")</f>
        <v/>
      </c>
      <c r="BF189" s="499" t="str">
        <f>IF($BF$28="X",IF(AW189="",0,IF($B189="","",IF(AW$28="X",IF(AC189&gt;0,1,IF(Cover!$E$47="Weekly",IF(AB189&gt;=40,1,0.5),IF(AB189&gt;=80,1,0.5))),""))),"")</f>
        <v/>
      </c>
      <c r="BG189" s="499" t="str">
        <f>IF($BG$28="X",IF(AX189="",0,IF($B189="","",IF(AX$28="X",IF(AG189&gt;0,1,IF(Cover!$E$47="Weekly",IF(AF189&gt;=40,1,0.5),IF(AF189&gt;=80,1,0.5))),""))),"")</f>
        <v/>
      </c>
      <c r="BH189" s="500" t="str">
        <f>IF($BH$28="X",IF(AY189="",0,IF($B189="","",IF(AY$28="X",IF(AK189&gt;0,1,IF(Cover!$E$47="Weekly",IF(AJ189&gt;=40,1,0.5),IF(AJ189&gt;=80,1,0.5))),""))),"")</f>
        <v/>
      </c>
      <c r="BI189" s="470" t="str">
        <f t="shared" si="61"/>
        <v/>
      </c>
      <c r="BJ189" s="469" t="str">
        <f t="shared" si="62"/>
        <v/>
      </c>
      <c r="BL189" s="632">
        <f>IF(BJ189=0,IF('STEP 2 EE Data'!K184="Yes",IF('STEP 2 EE Data'!C184="",1,IF('STEP 2 EE Data'!D184&gt;=40,1,0.5)),0),IF('STEP 2 EE Data'!K184="Yes",IF('STEP 2 EE Data'!C184="",IF(BJ189=0.5,0.5,0),IF('STEP 2 EE Data'!D184&gt;=40,IF(BJ189=0.5,0.5,0),0)),0))</f>
        <v>0</v>
      </c>
    </row>
    <row r="190" spans="1:64" ht="15.6" thickTop="1" thickBot="1" x14ac:dyDescent="0.35">
      <c r="A190" s="84" t="str">
        <f>IF('STEP 2 EE Data'!A185="","",'STEP 2 EE Data'!A185)</f>
        <v/>
      </c>
      <c r="B190" s="83" t="str">
        <f>IF('STEP 2 EE Data'!B185="","",'STEP 2 EE Data'!B185)</f>
        <v/>
      </c>
      <c r="C190" s="52"/>
      <c r="D190" s="51"/>
      <c r="E190" s="52"/>
      <c r="F190" s="371" t="str">
        <f t="shared" si="63"/>
        <v/>
      </c>
      <c r="G190" s="52"/>
      <c r="H190" s="51"/>
      <c r="I190" s="52"/>
      <c r="J190" s="560" t="str">
        <f t="shared" si="64"/>
        <v/>
      </c>
      <c r="K190" s="52"/>
      <c r="L190" s="51"/>
      <c r="M190" s="52"/>
      <c r="N190" s="560" t="str">
        <f t="shared" si="65"/>
        <v/>
      </c>
      <c r="O190" s="52"/>
      <c r="P190" s="51"/>
      <c r="Q190" s="52"/>
      <c r="R190" s="560" t="str">
        <f t="shared" si="46"/>
        <v/>
      </c>
      <c r="S190" s="52"/>
      <c r="T190" s="51"/>
      <c r="U190" s="52"/>
      <c r="V190" s="560" t="str">
        <f t="shared" si="47"/>
        <v/>
      </c>
      <c r="W190" s="52"/>
      <c r="X190" s="51"/>
      <c r="Y190" s="52"/>
      <c r="Z190" s="560" t="str">
        <f t="shared" si="48"/>
        <v/>
      </c>
      <c r="AA190" s="52"/>
      <c r="AB190" s="51"/>
      <c r="AC190" s="52"/>
      <c r="AD190" s="560" t="str">
        <f t="shared" si="49"/>
        <v/>
      </c>
      <c r="AE190" s="52"/>
      <c r="AF190" s="51"/>
      <c r="AG190" s="52"/>
      <c r="AH190" s="560" t="str">
        <f t="shared" si="50"/>
        <v/>
      </c>
      <c r="AI190" s="52"/>
      <c r="AJ190" s="51"/>
      <c r="AK190" s="52"/>
      <c r="AL190" s="446" t="str">
        <f t="shared" si="51"/>
        <v/>
      </c>
      <c r="AM190" s="504">
        <f>'STEP 2 EE Data'!AI185</f>
        <v>0</v>
      </c>
      <c r="AN190" s="82">
        <f>'STEP 2 EE Data'!AJ185</f>
        <v>0</v>
      </c>
      <c r="AO190" s="445" t="str">
        <f>'STEP 2 EE Data'!AK185</f>
        <v/>
      </c>
      <c r="AQ190" s="497" t="str">
        <f t="shared" si="52"/>
        <v/>
      </c>
      <c r="AR190" s="497" t="str">
        <f t="shared" si="53"/>
        <v/>
      </c>
      <c r="AS190" s="497" t="str">
        <f t="shared" si="54"/>
        <v/>
      </c>
      <c r="AT190" s="497" t="str">
        <f t="shared" si="55"/>
        <v/>
      </c>
      <c r="AU190" s="497" t="str">
        <f t="shared" si="56"/>
        <v/>
      </c>
      <c r="AV190" s="497" t="str">
        <f t="shared" si="57"/>
        <v/>
      </c>
      <c r="AW190" s="497" t="str">
        <f t="shared" si="58"/>
        <v/>
      </c>
      <c r="AX190" s="497" t="str">
        <f t="shared" si="59"/>
        <v/>
      </c>
      <c r="AY190" s="498" t="str">
        <f t="shared" si="60"/>
        <v/>
      </c>
      <c r="AZ190" s="499" t="str">
        <f>IF($AZ$28="X",IF(AQ190="",0,IF($B190="","",IF(AQ$28="X",IF(E190&gt;0,1,IF(Cover!$E$47="Weekly",IF(D190&gt;=40,1,0.5),IF(D190&gt;=80,1,0.5))),""))),"")</f>
        <v/>
      </c>
      <c r="BA190" s="499" t="str">
        <f>IF($BA$28="X",IF(AR190="",0,IF($B190="","",IF(AR$28="X",IF(I190&gt;0,1,IF(Cover!$E$47="Weekly",IF(H190&gt;=40,1,0.5),IF(H190&gt;=80,1,0.5))),""))),"")</f>
        <v/>
      </c>
      <c r="BB190" s="499" t="str">
        <f>IF($BB$28="X",IF(AS190="",0,IF($B190="","",IF(AS$28="X",IF(M190&gt;0,1,IF(Cover!$E$47="Weekly",IF(L190&gt;=40,1,0.5),IF(L190&gt;=80,1,0.5))),""))),"")</f>
        <v/>
      </c>
      <c r="BC190" s="499" t="str">
        <f>IF($BC$28="X",IF(AT190="",0,IF($B190="","",IF(AT$28="X",IF(Q190&gt;0,1,IF(Cover!$E$47="Weekly",IF(P190&gt;=40,1,0.5),IF(P190&gt;=80,1,0.5))),""))),"")</f>
        <v/>
      </c>
      <c r="BD190" s="499" t="str">
        <f>IF($BD$28="X",IF(AU190="",0,IF($B190="","",IF(AU$28="X",IF(U190&gt;0,1,IF(Cover!$E$47="Weekly",IF(T190&gt;=40,1,0.5),IF(T190&gt;=80,1,0.5))),""))),"")</f>
        <v/>
      </c>
      <c r="BE190" s="499" t="str">
        <f>IF($BE$28="X",IF(AV190="",0,IF($B190="","",IF(AV$28="X",IF(Y190&gt;0,1,IF(Cover!$E$47="Weekly",IF(X190&gt;=40,1,0.5),IF(X190&gt;=80,1,0.5))),""))),"")</f>
        <v/>
      </c>
      <c r="BF190" s="499" t="str">
        <f>IF($BF$28="X",IF(AW190="",0,IF($B190="","",IF(AW$28="X",IF(AC190&gt;0,1,IF(Cover!$E$47="Weekly",IF(AB190&gt;=40,1,0.5),IF(AB190&gt;=80,1,0.5))),""))),"")</f>
        <v/>
      </c>
      <c r="BG190" s="499" t="str">
        <f>IF($BG$28="X",IF(AX190="",0,IF($B190="","",IF(AX$28="X",IF(AG190&gt;0,1,IF(Cover!$E$47="Weekly",IF(AF190&gt;=40,1,0.5),IF(AF190&gt;=80,1,0.5))),""))),"")</f>
        <v/>
      </c>
      <c r="BH190" s="500" t="str">
        <f>IF($BH$28="X",IF(AY190="",0,IF($B190="","",IF(AY$28="X",IF(AK190&gt;0,1,IF(Cover!$E$47="Weekly",IF(AJ190&gt;=40,1,0.5),IF(AJ190&gt;=80,1,0.5))),""))),"")</f>
        <v/>
      </c>
      <c r="BI190" s="470" t="str">
        <f t="shared" si="61"/>
        <v/>
      </c>
      <c r="BJ190" s="469" t="str">
        <f t="shared" si="62"/>
        <v/>
      </c>
      <c r="BL190" s="632">
        <f>IF(BJ190=0,IF('STEP 2 EE Data'!K185="Yes",IF('STEP 2 EE Data'!C185="",1,IF('STEP 2 EE Data'!D185&gt;=40,1,0.5)),0),IF('STEP 2 EE Data'!K185="Yes",IF('STEP 2 EE Data'!C185="",IF(BJ190=0.5,0.5,0),IF('STEP 2 EE Data'!D185&gt;=40,IF(BJ190=0.5,0.5,0),0)),0))</f>
        <v>0</v>
      </c>
    </row>
    <row r="191" spans="1:64" ht="15.6" thickTop="1" thickBot="1" x14ac:dyDescent="0.35">
      <c r="A191" s="84" t="str">
        <f>IF('STEP 2 EE Data'!A186="","",'STEP 2 EE Data'!A186)</f>
        <v/>
      </c>
      <c r="B191" s="83" t="str">
        <f>IF('STEP 2 EE Data'!B186="","",'STEP 2 EE Data'!B186)</f>
        <v/>
      </c>
      <c r="C191" s="52"/>
      <c r="D191" s="51"/>
      <c r="E191" s="52"/>
      <c r="F191" s="371" t="str">
        <f t="shared" si="63"/>
        <v/>
      </c>
      <c r="G191" s="52"/>
      <c r="H191" s="51"/>
      <c r="I191" s="52"/>
      <c r="J191" s="560" t="str">
        <f t="shared" si="64"/>
        <v/>
      </c>
      <c r="K191" s="52"/>
      <c r="L191" s="51"/>
      <c r="M191" s="52"/>
      <c r="N191" s="560" t="str">
        <f t="shared" si="65"/>
        <v/>
      </c>
      <c r="O191" s="52"/>
      <c r="P191" s="51"/>
      <c r="Q191" s="52"/>
      <c r="R191" s="560" t="str">
        <f t="shared" si="46"/>
        <v/>
      </c>
      <c r="S191" s="52"/>
      <c r="T191" s="51"/>
      <c r="U191" s="52"/>
      <c r="V191" s="560" t="str">
        <f t="shared" si="47"/>
        <v/>
      </c>
      <c r="W191" s="52"/>
      <c r="X191" s="51"/>
      <c r="Y191" s="52"/>
      <c r="Z191" s="560" t="str">
        <f t="shared" si="48"/>
        <v/>
      </c>
      <c r="AA191" s="52"/>
      <c r="AB191" s="51"/>
      <c r="AC191" s="52"/>
      <c r="AD191" s="560" t="str">
        <f t="shared" si="49"/>
        <v/>
      </c>
      <c r="AE191" s="52"/>
      <c r="AF191" s="51"/>
      <c r="AG191" s="52"/>
      <c r="AH191" s="560" t="str">
        <f t="shared" si="50"/>
        <v/>
      </c>
      <c r="AI191" s="52"/>
      <c r="AJ191" s="51"/>
      <c r="AK191" s="52"/>
      <c r="AL191" s="446" t="str">
        <f t="shared" si="51"/>
        <v/>
      </c>
      <c r="AM191" s="504">
        <f>'STEP 2 EE Data'!AI186</f>
        <v>0</v>
      </c>
      <c r="AN191" s="82">
        <f>'STEP 2 EE Data'!AJ186</f>
        <v>0</v>
      </c>
      <c r="AO191" s="445" t="str">
        <f>'STEP 2 EE Data'!AK186</f>
        <v/>
      </c>
      <c r="AQ191" s="497" t="str">
        <f t="shared" si="52"/>
        <v/>
      </c>
      <c r="AR191" s="497" t="str">
        <f t="shared" si="53"/>
        <v/>
      </c>
      <c r="AS191" s="497" t="str">
        <f t="shared" si="54"/>
        <v/>
      </c>
      <c r="AT191" s="497" t="str">
        <f t="shared" si="55"/>
        <v/>
      </c>
      <c r="AU191" s="497" t="str">
        <f t="shared" si="56"/>
        <v/>
      </c>
      <c r="AV191" s="497" t="str">
        <f t="shared" si="57"/>
        <v/>
      </c>
      <c r="AW191" s="497" t="str">
        <f t="shared" si="58"/>
        <v/>
      </c>
      <c r="AX191" s="497" t="str">
        <f t="shared" si="59"/>
        <v/>
      </c>
      <c r="AY191" s="498" t="str">
        <f t="shared" si="60"/>
        <v/>
      </c>
      <c r="AZ191" s="499" t="str">
        <f>IF($AZ$28="X",IF(AQ191="",0,IF($B191="","",IF(AQ$28="X",IF(E191&gt;0,1,IF(Cover!$E$47="Weekly",IF(D191&gt;=40,1,0.5),IF(D191&gt;=80,1,0.5))),""))),"")</f>
        <v/>
      </c>
      <c r="BA191" s="499" t="str">
        <f>IF($BA$28="X",IF(AR191="",0,IF($B191="","",IF(AR$28="X",IF(I191&gt;0,1,IF(Cover!$E$47="Weekly",IF(H191&gt;=40,1,0.5),IF(H191&gt;=80,1,0.5))),""))),"")</f>
        <v/>
      </c>
      <c r="BB191" s="499" t="str">
        <f>IF($BB$28="X",IF(AS191="",0,IF($B191="","",IF(AS$28="X",IF(M191&gt;0,1,IF(Cover!$E$47="Weekly",IF(L191&gt;=40,1,0.5),IF(L191&gt;=80,1,0.5))),""))),"")</f>
        <v/>
      </c>
      <c r="BC191" s="499" t="str">
        <f>IF($BC$28="X",IF(AT191="",0,IF($B191="","",IF(AT$28="X",IF(Q191&gt;0,1,IF(Cover!$E$47="Weekly",IF(P191&gt;=40,1,0.5),IF(P191&gt;=80,1,0.5))),""))),"")</f>
        <v/>
      </c>
      <c r="BD191" s="499" t="str">
        <f>IF($BD$28="X",IF(AU191="",0,IF($B191="","",IF(AU$28="X",IF(U191&gt;0,1,IF(Cover!$E$47="Weekly",IF(T191&gt;=40,1,0.5),IF(T191&gt;=80,1,0.5))),""))),"")</f>
        <v/>
      </c>
      <c r="BE191" s="499" t="str">
        <f>IF($BE$28="X",IF(AV191="",0,IF($B191="","",IF(AV$28="X",IF(Y191&gt;0,1,IF(Cover!$E$47="Weekly",IF(X191&gt;=40,1,0.5),IF(X191&gt;=80,1,0.5))),""))),"")</f>
        <v/>
      </c>
      <c r="BF191" s="499" t="str">
        <f>IF($BF$28="X",IF(AW191="",0,IF($B191="","",IF(AW$28="X",IF(AC191&gt;0,1,IF(Cover!$E$47="Weekly",IF(AB191&gt;=40,1,0.5),IF(AB191&gt;=80,1,0.5))),""))),"")</f>
        <v/>
      </c>
      <c r="BG191" s="499" t="str">
        <f>IF($BG$28="X",IF(AX191="",0,IF($B191="","",IF(AX$28="X",IF(AG191&gt;0,1,IF(Cover!$E$47="Weekly",IF(AF191&gt;=40,1,0.5),IF(AF191&gt;=80,1,0.5))),""))),"")</f>
        <v/>
      </c>
      <c r="BH191" s="500" t="str">
        <f>IF($BH$28="X",IF(AY191="",0,IF($B191="","",IF(AY$28="X",IF(AK191&gt;0,1,IF(Cover!$E$47="Weekly",IF(AJ191&gt;=40,1,0.5),IF(AJ191&gt;=80,1,0.5))),""))),"")</f>
        <v/>
      </c>
      <c r="BI191" s="470" t="str">
        <f t="shared" si="61"/>
        <v/>
      </c>
      <c r="BJ191" s="469" t="str">
        <f t="shared" si="62"/>
        <v/>
      </c>
      <c r="BL191" s="632">
        <f>IF(BJ191=0,IF('STEP 2 EE Data'!K186="Yes",IF('STEP 2 EE Data'!C186="",1,IF('STEP 2 EE Data'!D186&gt;=40,1,0.5)),0),IF('STEP 2 EE Data'!K186="Yes",IF('STEP 2 EE Data'!C186="",IF(BJ191=0.5,0.5,0),IF('STEP 2 EE Data'!D186&gt;=40,IF(BJ191=0.5,0.5,0),0)),0))</f>
        <v>0</v>
      </c>
    </row>
    <row r="192" spans="1:64" ht="15.6" thickTop="1" thickBot="1" x14ac:dyDescent="0.35">
      <c r="A192" s="84" t="str">
        <f>IF('STEP 2 EE Data'!A187="","",'STEP 2 EE Data'!A187)</f>
        <v/>
      </c>
      <c r="B192" s="83" t="str">
        <f>IF('STEP 2 EE Data'!B187="","",'STEP 2 EE Data'!B187)</f>
        <v/>
      </c>
      <c r="C192" s="52"/>
      <c r="D192" s="51"/>
      <c r="E192" s="52"/>
      <c r="F192" s="371" t="str">
        <f t="shared" si="63"/>
        <v/>
      </c>
      <c r="G192" s="52"/>
      <c r="H192" s="51"/>
      <c r="I192" s="52"/>
      <c r="J192" s="560" t="str">
        <f t="shared" si="64"/>
        <v/>
      </c>
      <c r="K192" s="52"/>
      <c r="L192" s="51"/>
      <c r="M192" s="52"/>
      <c r="N192" s="560" t="str">
        <f t="shared" si="65"/>
        <v/>
      </c>
      <c r="O192" s="52"/>
      <c r="P192" s="51"/>
      <c r="Q192" s="52"/>
      <c r="R192" s="560" t="str">
        <f t="shared" si="46"/>
        <v/>
      </c>
      <c r="S192" s="52"/>
      <c r="T192" s="51"/>
      <c r="U192" s="52"/>
      <c r="V192" s="560" t="str">
        <f t="shared" si="47"/>
        <v/>
      </c>
      <c r="W192" s="52"/>
      <c r="X192" s="51"/>
      <c r="Y192" s="52"/>
      <c r="Z192" s="560" t="str">
        <f t="shared" si="48"/>
        <v/>
      </c>
      <c r="AA192" s="52"/>
      <c r="AB192" s="51"/>
      <c r="AC192" s="52"/>
      <c r="AD192" s="560" t="str">
        <f t="shared" si="49"/>
        <v/>
      </c>
      <c r="AE192" s="52"/>
      <c r="AF192" s="51"/>
      <c r="AG192" s="52"/>
      <c r="AH192" s="560" t="str">
        <f t="shared" si="50"/>
        <v/>
      </c>
      <c r="AI192" s="52"/>
      <c r="AJ192" s="51"/>
      <c r="AK192" s="52"/>
      <c r="AL192" s="446" t="str">
        <f t="shared" si="51"/>
        <v/>
      </c>
      <c r="AM192" s="504">
        <f>'STEP 2 EE Data'!AI187</f>
        <v>0</v>
      </c>
      <c r="AN192" s="82">
        <f>'STEP 2 EE Data'!AJ187</f>
        <v>0</v>
      </c>
      <c r="AO192" s="445" t="str">
        <f>'STEP 2 EE Data'!AK187</f>
        <v/>
      </c>
      <c r="AQ192" s="497" t="str">
        <f t="shared" si="52"/>
        <v/>
      </c>
      <c r="AR192" s="497" t="str">
        <f t="shared" si="53"/>
        <v/>
      </c>
      <c r="AS192" s="497" t="str">
        <f t="shared" si="54"/>
        <v/>
      </c>
      <c r="AT192" s="497" t="str">
        <f t="shared" si="55"/>
        <v/>
      </c>
      <c r="AU192" s="497" t="str">
        <f t="shared" si="56"/>
        <v/>
      </c>
      <c r="AV192" s="497" t="str">
        <f t="shared" si="57"/>
        <v/>
      </c>
      <c r="AW192" s="497" t="str">
        <f t="shared" si="58"/>
        <v/>
      </c>
      <c r="AX192" s="497" t="str">
        <f t="shared" si="59"/>
        <v/>
      </c>
      <c r="AY192" s="498" t="str">
        <f t="shared" si="60"/>
        <v/>
      </c>
      <c r="AZ192" s="499" t="str">
        <f>IF($AZ$28="X",IF(AQ192="",0,IF($B192="","",IF(AQ$28="X",IF(E192&gt;0,1,IF(Cover!$E$47="Weekly",IF(D192&gt;=40,1,0.5),IF(D192&gt;=80,1,0.5))),""))),"")</f>
        <v/>
      </c>
      <c r="BA192" s="499" t="str">
        <f>IF($BA$28="X",IF(AR192="",0,IF($B192="","",IF(AR$28="X",IF(I192&gt;0,1,IF(Cover!$E$47="Weekly",IF(H192&gt;=40,1,0.5),IF(H192&gt;=80,1,0.5))),""))),"")</f>
        <v/>
      </c>
      <c r="BB192" s="499" t="str">
        <f>IF($BB$28="X",IF(AS192="",0,IF($B192="","",IF(AS$28="X",IF(M192&gt;0,1,IF(Cover!$E$47="Weekly",IF(L192&gt;=40,1,0.5),IF(L192&gt;=80,1,0.5))),""))),"")</f>
        <v/>
      </c>
      <c r="BC192" s="499" t="str">
        <f>IF($BC$28="X",IF(AT192="",0,IF($B192="","",IF(AT$28="X",IF(Q192&gt;0,1,IF(Cover!$E$47="Weekly",IF(P192&gt;=40,1,0.5),IF(P192&gt;=80,1,0.5))),""))),"")</f>
        <v/>
      </c>
      <c r="BD192" s="499" t="str">
        <f>IF($BD$28="X",IF(AU192="",0,IF($B192="","",IF(AU$28="X",IF(U192&gt;0,1,IF(Cover!$E$47="Weekly",IF(T192&gt;=40,1,0.5),IF(T192&gt;=80,1,0.5))),""))),"")</f>
        <v/>
      </c>
      <c r="BE192" s="499" t="str">
        <f>IF($BE$28="X",IF(AV192="",0,IF($B192="","",IF(AV$28="X",IF(Y192&gt;0,1,IF(Cover!$E$47="Weekly",IF(X192&gt;=40,1,0.5),IF(X192&gt;=80,1,0.5))),""))),"")</f>
        <v/>
      </c>
      <c r="BF192" s="499" t="str">
        <f>IF($BF$28="X",IF(AW192="",0,IF($B192="","",IF(AW$28="X",IF(AC192&gt;0,1,IF(Cover!$E$47="Weekly",IF(AB192&gt;=40,1,0.5),IF(AB192&gt;=80,1,0.5))),""))),"")</f>
        <v/>
      </c>
      <c r="BG192" s="499" t="str">
        <f>IF($BG$28="X",IF(AX192="",0,IF($B192="","",IF(AX$28="X",IF(AG192&gt;0,1,IF(Cover!$E$47="Weekly",IF(AF192&gt;=40,1,0.5),IF(AF192&gt;=80,1,0.5))),""))),"")</f>
        <v/>
      </c>
      <c r="BH192" s="500" t="str">
        <f>IF($BH$28="X",IF(AY192="",0,IF($B192="","",IF(AY$28="X",IF(AK192&gt;0,1,IF(Cover!$E$47="Weekly",IF(AJ192&gt;=40,1,0.5),IF(AJ192&gt;=80,1,0.5))),""))),"")</f>
        <v/>
      </c>
      <c r="BI192" s="470" t="str">
        <f t="shared" si="61"/>
        <v/>
      </c>
      <c r="BJ192" s="469" t="str">
        <f t="shared" si="62"/>
        <v/>
      </c>
      <c r="BL192" s="632">
        <f>IF(BJ192=0,IF('STEP 2 EE Data'!K187="Yes",IF('STEP 2 EE Data'!C187="",1,IF('STEP 2 EE Data'!D187&gt;=40,1,0.5)),0),IF('STEP 2 EE Data'!K187="Yes",IF('STEP 2 EE Data'!C187="",IF(BJ192=0.5,0.5,0),IF('STEP 2 EE Data'!D187&gt;=40,IF(BJ192=0.5,0.5,0),0)),0))</f>
        <v>0</v>
      </c>
    </row>
    <row r="193" spans="1:64" ht="15.6" thickTop="1" thickBot="1" x14ac:dyDescent="0.35">
      <c r="A193" s="84" t="str">
        <f>IF('STEP 2 EE Data'!A188="","",'STEP 2 EE Data'!A188)</f>
        <v/>
      </c>
      <c r="B193" s="83" t="str">
        <f>IF('STEP 2 EE Data'!B188="","",'STEP 2 EE Data'!B188)</f>
        <v/>
      </c>
      <c r="C193" s="52"/>
      <c r="D193" s="51"/>
      <c r="E193" s="52"/>
      <c r="F193" s="371" t="str">
        <f t="shared" si="63"/>
        <v/>
      </c>
      <c r="G193" s="52"/>
      <c r="H193" s="51"/>
      <c r="I193" s="52"/>
      <c r="J193" s="560" t="str">
        <f t="shared" si="64"/>
        <v/>
      </c>
      <c r="K193" s="52"/>
      <c r="L193" s="51"/>
      <c r="M193" s="52"/>
      <c r="N193" s="560" t="str">
        <f t="shared" si="65"/>
        <v/>
      </c>
      <c r="O193" s="52"/>
      <c r="P193" s="51"/>
      <c r="Q193" s="52"/>
      <c r="R193" s="560" t="str">
        <f t="shared" si="46"/>
        <v/>
      </c>
      <c r="S193" s="52"/>
      <c r="T193" s="51"/>
      <c r="U193" s="52"/>
      <c r="V193" s="560" t="str">
        <f t="shared" si="47"/>
        <v/>
      </c>
      <c r="W193" s="52"/>
      <c r="X193" s="51"/>
      <c r="Y193" s="52"/>
      <c r="Z193" s="560" t="str">
        <f t="shared" si="48"/>
        <v/>
      </c>
      <c r="AA193" s="52"/>
      <c r="AB193" s="51"/>
      <c r="AC193" s="52"/>
      <c r="AD193" s="560" t="str">
        <f t="shared" si="49"/>
        <v/>
      </c>
      <c r="AE193" s="52"/>
      <c r="AF193" s="51"/>
      <c r="AG193" s="52"/>
      <c r="AH193" s="560" t="str">
        <f t="shared" si="50"/>
        <v/>
      </c>
      <c r="AI193" s="52"/>
      <c r="AJ193" s="51"/>
      <c r="AK193" s="52"/>
      <c r="AL193" s="446" t="str">
        <f t="shared" si="51"/>
        <v/>
      </c>
      <c r="AM193" s="504">
        <f>'STEP 2 EE Data'!AI188</f>
        <v>0</v>
      </c>
      <c r="AN193" s="82">
        <f>'STEP 2 EE Data'!AJ188</f>
        <v>0</v>
      </c>
      <c r="AO193" s="445" t="str">
        <f>'STEP 2 EE Data'!AK188</f>
        <v/>
      </c>
      <c r="AQ193" s="497" t="str">
        <f t="shared" si="52"/>
        <v/>
      </c>
      <c r="AR193" s="497" t="str">
        <f t="shared" si="53"/>
        <v/>
      </c>
      <c r="AS193" s="497" t="str">
        <f t="shared" si="54"/>
        <v/>
      </c>
      <c r="AT193" s="497" t="str">
        <f t="shared" si="55"/>
        <v/>
      </c>
      <c r="AU193" s="497" t="str">
        <f t="shared" si="56"/>
        <v/>
      </c>
      <c r="AV193" s="497" t="str">
        <f t="shared" si="57"/>
        <v/>
      </c>
      <c r="AW193" s="497" t="str">
        <f t="shared" si="58"/>
        <v/>
      </c>
      <c r="AX193" s="497" t="str">
        <f t="shared" si="59"/>
        <v/>
      </c>
      <c r="AY193" s="498" t="str">
        <f t="shared" si="60"/>
        <v/>
      </c>
      <c r="AZ193" s="499" t="str">
        <f>IF($AZ$28="X",IF(AQ193="",0,IF($B193="","",IF(AQ$28="X",IF(E193&gt;0,1,IF(Cover!$E$47="Weekly",IF(D193&gt;=40,1,0.5),IF(D193&gt;=80,1,0.5))),""))),"")</f>
        <v/>
      </c>
      <c r="BA193" s="499" t="str">
        <f>IF($BA$28="X",IF(AR193="",0,IF($B193="","",IF(AR$28="X",IF(I193&gt;0,1,IF(Cover!$E$47="Weekly",IF(H193&gt;=40,1,0.5),IF(H193&gt;=80,1,0.5))),""))),"")</f>
        <v/>
      </c>
      <c r="BB193" s="499" t="str">
        <f>IF($BB$28="X",IF(AS193="",0,IF($B193="","",IF(AS$28="X",IF(M193&gt;0,1,IF(Cover!$E$47="Weekly",IF(L193&gt;=40,1,0.5),IF(L193&gt;=80,1,0.5))),""))),"")</f>
        <v/>
      </c>
      <c r="BC193" s="499" t="str">
        <f>IF($BC$28="X",IF(AT193="",0,IF($B193="","",IF(AT$28="X",IF(Q193&gt;0,1,IF(Cover!$E$47="Weekly",IF(P193&gt;=40,1,0.5),IF(P193&gt;=80,1,0.5))),""))),"")</f>
        <v/>
      </c>
      <c r="BD193" s="499" t="str">
        <f>IF($BD$28="X",IF(AU193="",0,IF($B193="","",IF(AU$28="X",IF(U193&gt;0,1,IF(Cover!$E$47="Weekly",IF(T193&gt;=40,1,0.5),IF(T193&gt;=80,1,0.5))),""))),"")</f>
        <v/>
      </c>
      <c r="BE193" s="499" t="str">
        <f>IF($BE$28="X",IF(AV193="",0,IF($B193="","",IF(AV$28="X",IF(Y193&gt;0,1,IF(Cover!$E$47="Weekly",IF(X193&gt;=40,1,0.5),IF(X193&gt;=80,1,0.5))),""))),"")</f>
        <v/>
      </c>
      <c r="BF193" s="499" t="str">
        <f>IF($BF$28="X",IF(AW193="",0,IF($B193="","",IF(AW$28="X",IF(AC193&gt;0,1,IF(Cover!$E$47="Weekly",IF(AB193&gt;=40,1,0.5),IF(AB193&gt;=80,1,0.5))),""))),"")</f>
        <v/>
      </c>
      <c r="BG193" s="499" t="str">
        <f>IF($BG$28="X",IF(AX193="",0,IF($B193="","",IF(AX$28="X",IF(AG193&gt;0,1,IF(Cover!$E$47="Weekly",IF(AF193&gt;=40,1,0.5),IF(AF193&gt;=80,1,0.5))),""))),"")</f>
        <v/>
      </c>
      <c r="BH193" s="500" t="str">
        <f>IF($BH$28="X",IF(AY193="",0,IF($B193="","",IF(AY$28="X",IF(AK193&gt;0,1,IF(Cover!$E$47="Weekly",IF(AJ193&gt;=40,1,0.5),IF(AJ193&gt;=80,1,0.5))),""))),"")</f>
        <v/>
      </c>
      <c r="BI193" s="470" t="str">
        <f t="shared" si="61"/>
        <v/>
      </c>
      <c r="BJ193" s="469" t="str">
        <f t="shared" si="62"/>
        <v/>
      </c>
      <c r="BL193" s="632">
        <f>IF(BJ193=0,IF('STEP 2 EE Data'!K188="Yes",IF('STEP 2 EE Data'!C188="",1,IF('STEP 2 EE Data'!D188&gt;=40,1,0.5)),0),IF('STEP 2 EE Data'!K188="Yes",IF('STEP 2 EE Data'!C188="",IF(BJ193=0.5,0.5,0),IF('STEP 2 EE Data'!D188&gt;=40,IF(BJ193=0.5,0.5,0),0)),0))</f>
        <v>0</v>
      </c>
    </row>
    <row r="194" spans="1:64" ht="15.6" thickTop="1" thickBot="1" x14ac:dyDescent="0.35">
      <c r="A194" s="84" t="str">
        <f>IF('STEP 2 EE Data'!A189="","",'STEP 2 EE Data'!A189)</f>
        <v/>
      </c>
      <c r="B194" s="83" t="str">
        <f>IF('STEP 2 EE Data'!B189="","",'STEP 2 EE Data'!B189)</f>
        <v/>
      </c>
      <c r="C194" s="52"/>
      <c r="D194" s="51"/>
      <c r="E194" s="52"/>
      <c r="F194" s="371" t="str">
        <f t="shared" si="63"/>
        <v/>
      </c>
      <c r="G194" s="52"/>
      <c r="H194" s="51"/>
      <c r="I194" s="52"/>
      <c r="J194" s="560" t="str">
        <f t="shared" si="64"/>
        <v/>
      </c>
      <c r="K194" s="52"/>
      <c r="L194" s="51"/>
      <c r="M194" s="52"/>
      <c r="N194" s="560" t="str">
        <f t="shared" si="65"/>
        <v/>
      </c>
      <c r="O194" s="52"/>
      <c r="P194" s="51"/>
      <c r="Q194" s="52"/>
      <c r="R194" s="560" t="str">
        <f t="shared" si="46"/>
        <v/>
      </c>
      <c r="S194" s="52"/>
      <c r="T194" s="51"/>
      <c r="U194" s="52"/>
      <c r="V194" s="560" t="str">
        <f t="shared" si="47"/>
        <v/>
      </c>
      <c r="W194" s="52"/>
      <c r="X194" s="51"/>
      <c r="Y194" s="52"/>
      <c r="Z194" s="560" t="str">
        <f t="shared" si="48"/>
        <v/>
      </c>
      <c r="AA194" s="52"/>
      <c r="AB194" s="51"/>
      <c r="AC194" s="52"/>
      <c r="AD194" s="560" t="str">
        <f t="shared" si="49"/>
        <v/>
      </c>
      <c r="AE194" s="52"/>
      <c r="AF194" s="51"/>
      <c r="AG194" s="52"/>
      <c r="AH194" s="560" t="str">
        <f t="shared" si="50"/>
        <v/>
      </c>
      <c r="AI194" s="52"/>
      <c r="AJ194" s="51"/>
      <c r="AK194" s="52"/>
      <c r="AL194" s="446" t="str">
        <f t="shared" si="51"/>
        <v/>
      </c>
      <c r="AM194" s="504">
        <f>'STEP 2 EE Data'!AI189</f>
        <v>0</v>
      </c>
      <c r="AN194" s="82">
        <f>'STEP 2 EE Data'!AJ189</f>
        <v>0</v>
      </c>
      <c r="AO194" s="445" t="str">
        <f>'STEP 2 EE Data'!AK189</f>
        <v/>
      </c>
      <c r="AQ194" s="497" t="str">
        <f t="shared" si="52"/>
        <v/>
      </c>
      <c r="AR194" s="497" t="str">
        <f t="shared" si="53"/>
        <v/>
      </c>
      <c r="AS194" s="497" t="str">
        <f t="shared" si="54"/>
        <v/>
      </c>
      <c r="AT194" s="497" t="str">
        <f t="shared" si="55"/>
        <v/>
      </c>
      <c r="AU194" s="497" t="str">
        <f t="shared" si="56"/>
        <v/>
      </c>
      <c r="AV194" s="497" t="str">
        <f t="shared" si="57"/>
        <v/>
      </c>
      <c r="AW194" s="497" t="str">
        <f t="shared" si="58"/>
        <v/>
      </c>
      <c r="AX194" s="497" t="str">
        <f t="shared" si="59"/>
        <v/>
      </c>
      <c r="AY194" s="498" t="str">
        <f t="shared" si="60"/>
        <v/>
      </c>
      <c r="AZ194" s="499" t="str">
        <f>IF($AZ$28="X",IF(AQ194="",0,IF($B194="","",IF(AQ$28="X",IF(E194&gt;0,1,IF(Cover!$E$47="Weekly",IF(D194&gt;=40,1,0.5),IF(D194&gt;=80,1,0.5))),""))),"")</f>
        <v/>
      </c>
      <c r="BA194" s="499" t="str">
        <f>IF($BA$28="X",IF(AR194="",0,IF($B194="","",IF(AR$28="X",IF(I194&gt;0,1,IF(Cover!$E$47="Weekly",IF(H194&gt;=40,1,0.5),IF(H194&gt;=80,1,0.5))),""))),"")</f>
        <v/>
      </c>
      <c r="BB194" s="499" t="str">
        <f>IF($BB$28="X",IF(AS194="",0,IF($B194="","",IF(AS$28="X",IF(M194&gt;0,1,IF(Cover!$E$47="Weekly",IF(L194&gt;=40,1,0.5),IF(L194&gt;=80,1,0.5))),""))),"")</f>
        <v/>
      </c>
      <c r="BC194" s="499" t="str">
        <f>IF($BC$28="X",IF(AT194="",0,IF($B194="","",IF(AT$28="X",IF(Q194&gt;0,1,IF(Cover!$E$47="Weekly",IF(P194&gt;=40,1,0.5),IF(P194&gt;=80,1,0.5))),""))),"")</f>
        <v/>
      </c>
      <c r="BD194" s="499" t="str">
        <f>IF($BD$28="X",IF(AU194="",0,IF($B194="","",IF(AU$28="X",IF(U194&gt;0,1,IF(Cover!$E$47="Weekly",IF(T194&gt;=40,1,0.5),IF(T194&gt;=80,1,0.5))),""))),"")</f>
        <v/>
      </c>
      <c r="BE194" s="499" t="str">
        <f>IF($BE$28="X",IF(AV194="",0,IF($B194="","",IF(AV$28="X",IF(Y194&gt;0,1,IF(Cover!$E$47="Weekly",IF(X194&gt;=40,1,0.5),IF(X194&gt;=80,1,0.5))),""))),"")</f>
        <v/>
      </c>
      <c r="BF194" s="499" t="str">
        <f>IF($BF$28="X",IF(AW194="",0,IF($B194="","",IF(AW$28="X",IF(AC194&gt;0,1,IF(Cover!$E$47="Weekly",IF(AB194&gt;=40,1,0.5),IF(AB194&gt;=80,1,0.5))),""))),"")</f>
        <v/>
      </c>
      <c r="BG194" s="499" t="str">
        <f>IF($BG$28="X",IF(AX194="",0,IF($B194="","",IF(AX$28="X",IF(AG194&gt;0,1,IF(Cover!$E$47="Weekly",IF(AF194&gt;=40,1,0.5),IF(AF194&gt;=80,1,0.5))),""))),"")</f>
        <v/>
      </c>
      <c r="BH194" s="500" t="str">
        <f>IF($BH$28="X",IF(AY194="",0,IF($B194="","",IF(AY$28="X",IF(AK194&gt;0,1,IF(Cover!$E$47="Weekly",IF(AJ194&gt;=40,1,0.5),IF(AJ194&gt;=80,1,0.5))),""))),"")</f>
        <v/>
      </c>
      <c r="BI194" s="470" t="str">
        <f t="shared" si="61"/>
        <v/>
      </c>
      <c r="BJ194" s="469" t="str">
        <f t="shared" si="62"/>
        <v/>
      </c>
      <c r="BL194" s="632">
        <f>IF(BJ194=0,IF('STEP 2 EE Data'!K189="Yes",IF('STEP 2 EE Data'!C189="",1,IF('STEP 2 EE Data'!D189&gt;=40,1,0.5)),0),IF('STEP 2 EE Data'!K189="Yes",IF('STEP 2 EE Data'!C189="",IF(BJ194=0.5,0.5,0),IF('STEP 2 EE Data'!D189&gt;=40,IF(BJ194=0.5,0.5,0),0)),0))</f>
        <v>0</v>
      </c>
    </row>
    <row r="195" spans="1:64" ht="15.6" thickTop="1" thickBot="1" x14ac:dyDescent="0.35">
      <c r="A195" s="84" t="str">
        <f>IF('STEP 2 EE Data'!A190="","",'STEP 2 EE Data'!A190)</f>
        <v/>
      </c>
      <c r="B195" s="83" t="str">
        <f>IF('STEP 2 EE Data'!B190="","",'STEP 2 EE Data'!B190)</f>
        <v/>
      </c>
      <c r="C195" s="52"/>
      <c r="D195" s="51"/>
      <c r="E195" s="52"/>
      <c r="F195" s="371" t="str">
        <f t="shared" si="63"/>
        <v/>
      </c>
      <c r="G195" s="52"/>
      <c r="H195" s="51"/>
      <c r="I195" s="52"/>
      <c r="J195" s="560" t="str">
        <f t="shared" si="64"/>
        <v/>
      </c>
      <c r="K195" s="52"/>
      <c r="L195" s="51"/>
      <c r="M195" s="52"/>
      <c r="N195" s="560" t="str">
        <f t="shared" si="65"/>
        <v/>
      </c>
      <c r="O195" s="52"/>
      <c r="P195" s="51"/>
      <c r="Q195" s="52"/>
      <c r="R195" s="560" t="str">
        <f t="shared" si="46"/>
        <v/>
      </c>
      <c r="S195" s="52"/>
      <c r="T195" s="51"/>
      <c r="U195" s="52"/>
      <c r="V195" s="560" t="str">
        <f t="shared" si="47"/>
        <v/>
      </c>
      <c r="W195" s="52"/>
      <c r="X195" s="51"/>
      <c r="Y195" s="52"/>
      <c r="Z195" s="560" t="str">
        <f t="shared" si="48"/>
        <v/>
      </c>
      <c r="AA195" s="52"/>
      <c r="AB195" s="51"/>
      <c r="AC195" s="52"/>
      <c r="AD195" s="560" t="str">
        <f t="shared" si="49"/>
        <v/>
      </c>
      <c r="AE195" s="52"/>
      <c r="AF195" s="51"/>
      <c r="AG195" s="52"/>
      <c r="AH195" s="560" t="str">
        <f t="shared" si="50"/>
        <v/>
      </c>
      <c r="AI195" s="52"/>
      <c r="AJ195" s="51"/>
      <c r="AK195" s="52"/>
      <c r="AL195" s="446" t="str">
        <f t="shared" si="51"/>
        <v/>
      </c>
      <c r="AM195" s="504">
        <f>'STEP 2 EE Data'!AI190</f>
        <v>0</v>
      </c>
      <c r="AN195" s="82">
        <f>'STEP 2 EE Data'!AJ190</f>
        <v>0</v>
      </c>
      <c r="AO195" s="445" t="str">
        <f>'STEP 2 EE Data'!AK190</f>
        <v/>
      </c>
      <c r="AQ195" s="497" t="str">
        <f t="shared" si="52"/>
        <v/>
      </c>
      <c r="AR195" s="497" t="str">
        <f t="shared" si="53"/>
        <v/>
      </c>
      <c r="AS195" s="497" t="str">
        <f t="shared" si="54"/>
        <v/>
      </c>
      <c r="AT195" s="497" t="str">
        <f t="shared" si="55"/>
        <v/>
      </c>
      <c r="AU195" s="497" t="str">
        <f t="shared" si="56"/>
        <v/>
      </c>
      <c r="AV195" s="497" t="str">
        <f t="shared" si="57"/>
        <v/>
      </c>
      <c r="AW195" s="497" t="str">
        <f t="shared" si="58"/>
        <v/>
      </c>
      <c r="AX195" s="497" t="str">
        <f t="shared" si="59"/>
        <v/>
      </c>
      <c r="AY195" s="498" t="str">
        <f t="shared" si="60"/>
        <v/>
      </c>
      <c r="AZ195" s="499" t="str">
        <f>IF($AZ$28="X",IF(AQ195="",0,IF($B195="","",IF(AQ$28="X",IF(E195&gt;0,1,IF(Cover!$E$47="Weekly",IF(D195&gt;=40,1,0.5),IF(D195&gt;=80,1,0.5))),""))),"")</f>
        <v/>
      </c>
      <c r="BA195" s="499" t="str">
        <f>IF($BA$28="X",IF(AR195="",0,IF($B195="","",IF(AR$28="X",IF(I195&gt;0,1,IF(Cover!$E$47="Weekly",IF(H195&gt;=40,1,0.5),IF(H195&gt;=80,1,0.5))),""))),"")</f>
        <v/>
      </c>
      <c r="BB195" s="499" t="str">
        <f>IF($BB$28="X",IF(AS195="",0,IF($B195="","",IF(AS$28="X",IF(M195&gt;0,1,IF(Cover!$E$47="Weekly",IF(L195&gt;=40,1,0.5),IF(L195&gt;=80,1,0.5))),""))),"")</f>
        <v/>
      </c>
      <c r="BC195" s="499" t="str">
        <f>IF($BC$28="X",IF(AT195="",0,IF($B195="","",IF(AT$28="X",IF(Q195&gt;0,1,IF(Cover!$E$47="Weekly",IF(P195&gt;=40,1,0.5),IF(P195&gt;=80,1,0.5))),""))),"")</f>
        <v/>
      </c>
      <c r="BD195" s="499" t="str">
        <f>IF($BD$28="X",IF(AU195="",0,IF($B195="","",IF(AU$28="X",IF(U195&gt;0,1,IF(Cover!$E$47="Weekly",IF(T195&gt;=40,1,0.5),IF(T195&gt;=80,1,0.5))),""))),"")</f>
        <v/>
      </c>
      <c r="BE195" s="499" t="str">
        <f>IF($BE$28="X",IF(AV195="",0,IF($B195="","",IF(AV$28="X",IF(Y195&gt;0,1,IF(Cover!$E$47="Weekly",IF(X195&gt;=40,1,0.5),IF(X195&gt;=80,1,0.5))),""))),"")</f>
        <v/>
      </c>
      <c r="BF195" s="499" t="str">
        <f>IF($BF$28="X",IF(AW195="",0,IF($B195="","",IF(AW$28="X",IF(AC195&gt;0,1,IF(Cover!$E$47="Weekly",IF(AB195&gt;=40,1,0.5),IF(AB195&gt;=80,1,0.5))),""))),"")</f>
        <v/>
      </c>
      <c r="BG195" s="499" t="str">
        <f>IF($BG$28="X",IF(AX195="",0,IF($B195="","",IF(AX$28="X",IF(AG195&gt;0,1,IF(Cover!$E$47="Weekly",IF(AF195&gt;=40,1,0.5),IF(AF195&gt;=80,1,0.5))),""))),"")</f>
        <v/>
      </c>
      <c r="BH195" s="500" t="str">
        <f>IF($BH$28="X",IF(AY195="",0,IF($B195="","",IF(AY$28="X",IF(AK195&gt;0,1,IF(Cover!$E$47="Weekly",IF(AJ195&gt;=40,1,0.5),IF(AJ195&gt;=80,1,0.5))),""))),"")</f>
        <v/>
      </c>
      <c r="BI195" s="470" t="str">
        <f t="shared" si="61"/>
        <v/>
      </c>
      <c r="BJ195" s="469" t="str">
        <f t="shared" si="62"/>
        <v/>
      </c>
      <c r="BL195" s="632">
        <f>IF(BJ195=0,IF('STEP 2 EE Data'!K190="Yes",IF('STEP 2 EE Data'!C190="",1,IF('STEP 2 EE Data'!D190&gt;=40,1,0.5)),0),IF('STEP 2 EE Data'!K190="Yes",IF('STEP 2 EE Data'!C190="",IF(BJ195=0.5,0.5,0),IF('STEP 2 EE Data'!D190&gt;=40,IF(BJ195=0.5,0.5,0),0)),0))</f>
        <v>0</v>
      </c>
    </row>
    <row r="196" spans="1:64" ht="15.6" thickTop="1" thickBot="1" x14ac:dyDescent="0.35">
      <c r="A196" s="84" t="str">
        <f>IF('STEP 2 EE Data'!A191="","",'STEP 2 EE Data'!A191)</f>
        <v/>
      </c>
      <c r="B196" s="83" t="str">
        <f>IF('STEP 2 EE Data'!B191="","",'STEP 2 EE Data'!B191)</f>
        <v/>
      </c>
      <c r="C196" s="52"/>
      <c r="D196" s="51"/>
      <c r="E196" s="52"/>
      <c r="F196" s="371" t="str">
        <f t="shared" si="63"/>
        <v/>
      </c>
      <c r="G196" s="52"/>
      <c r="H196" s="51"/>
      <c r="I196" s="52"/>
      <c r="J196" s="560" t="str">
        <f t="shared" si="64"/>
        <v/>
      </c>
      <c r="K196" s="52"/>
      <c r="L196" s="51"/>
      <c r="M196" s="52"/>
      <c r="N196" s="560" t="str">
        <f t="shared" si="65"/>
        <v/>
      </c>
      <c r="O196" s="52"/>
      <c r="P196" s="51"/>
      <c r="Q196" s="52"/>
      <c r="R196" s="560" t="str">
        <f t="shared" si="46"/>
        <v/>
      </c>
      <c r="S196" s="52"/>
      <c r="T196" s="51"/>
      <c r="U196" s="52"/>
      <c r="V196" s="560" t="str">
        <f t="shared" si="47"/>
        <v/>
      </c>
      <c r="W196" s="52"/>
      <c r="X196" s="51"/>
      <c r="Y196" s="52"/>
      <c r="Z196" s="560" t="str">
        <f t="shared" si="48"/>
        <v/>
      </c>
      <c r="AA196" s="52"/>
      <c r="AB196" s="51"/>
      <c r="AC196" s="52"/>
      <c r="AD196" s="560" t="str">
        <f t="shared" si="49"/>
        <v/>
      </c>
      <c r="AE196" s="52"/>
      <c r="AF196" s="51"/>
      <c r="AG196" s="52"/>
      <c r="AH196" s="560" t="str">
        <f t="shared" si="50"/>
        <v/>
      </c>
      <c r="AI196" s="52"/>
      <c r="AJ196" s="51"/>
      <c r="AK196" s="52"/>
      <c r="AL196" s="446" t="str">
        <f t="shared" si="51"/>
        <v/>
      </c>
      <c r="AM196" s="504">
        <f>'STEP 2 EE Data'!AI191</f>
        <v>0</v>
      </c>
      <c r="AN196" s="82">
        <f>'STEP 2 EE Data'!AJ191</f>
        <v>0</v>
      </c>
      <c r="AO196" s="445" t="str">
        <f>'STEP 2 EE Data'!AK191</f>
        <v/>
      </c>
      <c r="AQ196" s="497" t="str">
        <f t="shared" si="52"/>
        <v/>
      </c>
      <c r="AR196" s="497" t="str">
        <f t="shared" si="53"/>
        <v/>
      </c>
      <c r="AS196" s="497" t="str">
        <f t="shared" si="54"/>
        <v/>
      </c>
      <c r="AT196" s="497" t="str">
        <f t="shared" si="55"/>
        <v/>
      </c>
      <c r="AU196" s="497" t="str">
        <f t="shared" si="56"/>
        <v/>
      </c>
      <c r="AV196" s="497" t="str">
        <f t="shared" si="57"/>
        <v/>
      </c>
      <c r="AW196" s="497" t="str">
        <f t="shared" si="58"/>
        <v/>
      </c>
      <c r="AX196" s="497" t="str">
        <f t="shared" si="59"/>
        <v/>
      </c>
      <c r="AY196" s="498" t="str">
        <f t="shared" si="60"/>
        <v/>
      </c>
      <c r="AZ196" s="499" t="str">
        <f>IF($AZ$28="X",IF(AQ196="",0,IF($B196="","",IF(AQ$28="X",IF(E196&gt;0,1,IF(Cover!$E$47="Weekly",IF(D196&gt;=40,1,0.5),IF(D196&gt;=80,1,0.5))),""))),"")</f>
        <v/>
      </c>
      <c r="BA196" s="499" t="str">
        <f>IF($BA$28="X",IF(AR196="",0,IF($B196="","",IF(AR$28="X",IF(I196&gt;0,1,IF(Cover!$E$47="Weekly",IF(H196&gt;=40,1,0.5),IF(H196&gt;=80,1,0.5))),""))),"")</f>
        <v/>
      </c>
      <c r="BB196" s="499" t="str">
        <f>IF($BB$28="X",IF(AS196="",0,IF($B196="","",IF(AS$28="X",IF(M196&gt;0,1,IF(Cover!$E$47="Weekly",IF(L196&gt;=40,1,0.5),IF(L196&gt;=80,1,0.5))),""))),"")</f>
        <v/>
      </c>
      <c r="BC196" s="499" t="str">
        <f>IF($BC$28="X",IF(AT196="",0,IF($B196="","",IF(AT$28="X",IF(Q196&gt;0,1,IF(Cover!$E$47="Weekly",IF(P196&gt;=40,1,0.5),IF(P196&gt;=80,1,0.5))),""))),"")</f>
        <v/>
      </c>
      <c r="BD196" s="499" t="str">
        <f>IF($BD$28="X",IF(AU196="",0,IF($B196="","",IF(AU$28="X",IF(U196&gt;0,1,IF(Cover!$E$47="Weekly",IF(T196&gt;=40,1,0.5),IF(T196&gt;=80,1,0.5))),""))),"")</f>
        <v/>
      </c>
      <c r="BE196" s="499" t="str">
        <f>IF($BE$28="X",IF(AV196="",0,IF($B196="","",IF(AV$28="X",IF(Y196&gt;0,1,IF(Cover!$E$47="Weekly",IF(X196&gt;=40,1,0.5),IF(X196&gt;=80,1,0.5))),""))),"")</f>
        <v/>
      </c>
      <c r="BF196" s="499" t="str">
        <f>IF($BF$28="X",IF(AW196="",0,IF($B196="","",IF(AW$28="X",IF(AC196&gt;0,1,IF(Cover!$E$47="Weekly",IF(AB196&gt;=40,1,0.5),IF(AB196&gt;=80,1,0.5))),""))),"")</f>
        <v/>
      </c>
      <c r="BG196" s="499" t="str">
        <f>IF($BG$28="X",IF(AX196="",0,IF($B196="","",IF(AX$28="X",IF(AG196&gt;0,1,IF(Cover!$E$47="Weekly",IF(AF196&gt;=40,1,0.5),IF(AF196&gt;=80,1,0.5))),""))),"")</f>
        <v/>
      </c>
      <c r="BH196" s="500" t="str">
        <f>IF($BH$28="X",IF(AY196="",0,IF($B196="","",IF(AY$28="X",IF(AK196&gt;0,1,IF(Cover!$E$47="Weekly",IF(AJ196&gt;=40,1,0.5),IF(AJ196&gt;=80,1,0.5))),""))),"")</f>
        <v/>
      </c>
      <c r="BI196" s="470" t="str">
        <f t="shared" si="61"/>
        <v/>
      </c>
      <c r="BJ196" s="469" t="str">
        <f t="shared" si="62"/>
        <v/>
      </c>
      <c r="BL196" s="632">
        <f>IF(BJ196=0,IF('STEP 2 EE Data'!K191="Yes",IF('STEP 2 EE Data'!C191="",1,IF('STEP 2 EE Data'!D191&gt;=40,1,0.5)),0),IF('STEP 2 EE Data'!K191="Yes",IF('STEP 2 EE Data'!C191="",IF(BJ196=0.5,0.5,0),IF('STEP 2 EE Data'!D191&gt;=40,IF(BJ196=0.5,0.5,0),0)),0))</f>
        <v>0</v>
      </c>
    </row>
    <row r="197" spans="1:64" ht="15.6" thickTop="1" thickBot="1" x14ac:dyDescent="0.35">
      <c r="A197" s="84" t="str">
        <f>IF('STEP 2 EE Data'!A192="","",'STEP 2 EE Data'!A192)</f>
        <v/>
      </c>
      <c r="B197" s="83" t="str">
        <f>IF('STEP 2 EE Data'!B192="","",'STEP 2 EE Data'!B192)</f>
        <v/>
      </c>
      <c r="C197" s="52"/>
      <c r="D197" s="51"/>
      <c r="E197" s="52"/>
      <c r="F197" s="371" t="str">
        <f t="shared" si="63"/>
        <v/>
      </c>
      <c r="G197" s="52"/>
      <c r="H197" s="51"/>
      <c r="I197" s="52"/>
      <c r="J197" s="560" t="str">
        <f t="shared" si="64"/>
        <v/>
      </c>
      <c r="K197" s="52"/>
      <c r="L197" s="51"/>
      <c r="M197" s="52"/>
      <c r="N197" s="560" t="str">
        <f t="shared" si="65"/>
        <v/>
      </c>
      <c r="O197" s="52"/>
      <c r="P197" s="51"/>
      <c r="Q197" s="52"/>
      <c r="R197" s="560" t="str">
        <f t="shared" si="46"/>
        <v/>
      </c>
      <c r="S197" s="52"/>
      <c r="T197" s="51"/>
      <c r="U197" s="52"/>
      <c r="V197" s="560" t="str">
        <f t="shared" si="47"/>
        <v/>
      </c>
      <c r="W197" s="52"/>
      <c r="X197" s="51"/>
      <c r="Y197" s="52"/>
      <c r="Z197" s="560" t="str">
        <f t="shared" si="48"/>
        <v/>
      </c>
      <c r="AA197" s="52"/>
      <c r="AB197" s="51"/>
      <c r="AC197" s="52"/>
      <c r="AD197" s="560" t="str">
        <f t="shared" si="49"/>
        <v/>
      </c>
      <c r="AE197" s="52"/>
      <c r="AF197" s="51"/>
      <c r="AG197" s="52"/>
      <c r="AH197" s="560" t="str">
        <f t="shared" si="50"/>
        <v/>
      </c>
      <c r="AI197" s="52"/>
      <c r="AJ197" s="51"/>
      <c r="AK197" s="52"/>
      <c r="AL197" s="446" t="str">
        <f t="shared" si="51"/>
        <v/>
      </c>
      <c r="AM197" s="504">
        <f>'STEP 2 EE Data'!AI192</f>
        <v>0</v>
      </c>
      <c r="AN197" s="82">
        <f>'STEP 2 EE Data'!AJ192</f>
        <v>0</v>
      </c>
      <c r="AO197" s="445" t="str">
        <f>'STEP 2 EE Data'!AK192</f>
        <v/>
      </c>
      <c r="AQ197" s="497" t="str">
        <f t="shared" si="52"/>
        <v/>
      </c>
      <c r="AR197" s="497" t="str">
        <f t="shared" si="53"/>
        <v/>
      </c>
      <c r="AS197" s="497" t="str">
        <f t="shared" si="54"/>
        <v/>
      </c>
      <c r="AT197" s="497" t="str">
        <f t="shared" si="55"/>
        <v/>
      </c>
      <c r="AU197" s="497" t="str">
        <f t="shared" si="56"/>
        <v/>
      </c>
      <c r="AV197" s="497" t="str">
        <f t="shared" si="57"/>
        <v/>
      </c>
      <c r="AW197" s="497" t="str">
        <f t="shared" si="58"/>
        <v/>
      </c>
      <c r="AX197" s="497" t="str">
        <f t="shared" si="59"/>
        <v/>
      </c>
      <c r="AY197" s="498" t="str">
        <f t="shared" si="60"/>
        <v/>
      </c>
      <c r="AZ197" s="499" t="str">
        <f>IF($AZ$28="X",IF(AQ197="",0,IF($B197="","",IF(AQ$28="X",IF(E197&gt;0,1,IF(Cover!$E$47="Weekly",IF(D197&gt;=40,1,0.5),IF(D197&gt;=80,1,0.5))),""))),"")</f>
        <v/>
      </c>
      <c r="BA197" s="499" t="str">
        <f>IF($BA$28="X",IF(AR197="",0,IF($B197="","",IF(AR$28="X",IF(I197&gt;0,1,IF(Cover!$E$47="Weekly",IF(H197&gt;=40,1,0.5),IF(H197&gt;=80,1,0.5))),""))),"")</f>
        <v/>
      </c>
      <c r="BB197" s="499" t="str">
        <f>IF($BB$28="X",IF(AS197="",0,IF($B197="","",IF(AS$28="X",IF(M197&gt;0,1,IF(Cover!$E$47="Weekly",IF(L197&gt;=40,1,0.5),IF(L197&gt;=80,1,0.5))),""))),"")</f>
        <v/>
      </c>
      <c r="BC197" s="499" t="str">
        <f>IF($BC$28="X",IF(AT197="",0,IF($B197="","",IF(AT$28="X",IF(Q197&gt;0,1,IF(Cover!$E$47="Weekly",IF(P197&gt;=40,1,0.5),IF(P197&gt;=80,1,0.5))),""))),"")</f>
        <v/>
      </c>
      <c r="BD197" s="499" t="str">
        <f>IF($BD$28="X",IF(AU197="",0,IF($B197="","",IF(AU$28="X",IF(U197&gt;0,1,IF(Cover!$E$47="Weekly",IF(T197&gt;=40,1,0.5),IF(T197&gt;=80,1,0.5))),""))),"")</f>
        <v/>
      </c>
      <c r="BE197" s="499" t="str">
        <f>IF($BE$28="X",IF(AV197="",0,IF($B197="","",IF(AV$28="X",IF(Y197&gt;0,1,IF(Cover!$E$47="Weekly",IF(X197&gt;=40,1,0.5),IF(X197&gt;=80,1,0.5))),""))),"")</f>
        <v/>
      </c>
      <c r="BF197" s="499" t="str">
        <f>IF($BF$28="X",IF(AW197="",0,IF($B197="","",IF(AW$28="X",IF(AC197&gt;0,1,IF(Cover!$E$47="Weekly",IF(AB197&gt;=40,1,0.5),IF(AB197&gt;=80,1,0.5))),""))),"")</f>
        <v/>
      </c>
      <c r="BG197" s="499" t="str">
        <f>IF($BG$28="X",IF(AX197="",0,IF($B197="","",IF(AX$28="X",IF(AG197&gt;0,1,IF(Cover!$E$47="Weekly",IF(AF197&gt;=40,1,0.5),IF(AF197&gt;=80,1,0.5))),""))),"")</f>
        <v/>
      </c>
      <c r="BH197" s="500" t="str">
        <f>IF($BH$28="X",IF(AY197="",0,IF($B197="","",IF(AY$28="X",IF(AK197&gt;0,1,IF(Cover!$E$47="Weekly",IF(AJ197&gt;=40,1,0.5),IF(AJ197&gt;=80,1,0.5))),""))),"")</f>
        <v/>
      </c>
      <c r="BI197" s="470" t="str">
        <f t="shared" si="61"/>
        <v/>
      </c>
      <c r="BJ197" s="469" t="str">
        <f t="shared" si="62"/>
        <v/>
      </c>
      <c r="BL197" s="632">
        <f>IF(BJ197=0,IF('STEP 2 EE Data'!K192="Yes",IF('STEP 2 EE Data'!C192="",1,IF('STEP 2 EE Data'!D192&gt;=40,1,0.5)),0),IF('STEP 2 EE Data'!K192="Yes",IF('STEP 2 EE Data'!C192="",IF(BJ197=0.5,0.5,0),IF('STEP 2 EE Data'!D192&gt;=40,IF(BJ197=0.5,0.5,0),0)),0))</f>
        <v>0</v>
      </c>
    </row>
    <row r="198" spans="1:64" ht="15.6" thickTop="1" thickBot="1" x14ac:dyDescent="0.35">
      <c r="A198" s="84" t="str">
        <f>IF('STEP 2 EE Data'!A193="","",'STEP 2 EE Data'!A193)</f>
        <v/>
      </c>
      <c r="B198" s="83" t="str">
        <f>IF('STEP 2 EE Data'!B193="","",'STEP 2 EE Data'!B193)</f>
        <v/>
      </c>
      <c r="C198" s="52"/>
      <c r="D198" s="51"/>
      <c r="E198" s="52"/>
      <c r="F198" s="371" t="str">
        <f t="shared" si="63"/>
        <v/>
      </c>
      <c r="G198" s="52"/>
      <c r="H198" s="51"/>
      <c r="I198" s="52"/>
      <c r="J198" s="560" t="str">
        <f t="shared" si="64"/>
        <v/>
      </c>
      <c r="K198" s="52"/>
      <c r="L198" s="51"/>
      <c r="M198" s="52"/>
      <c r="N198" s="560" t="str">
        <f t="shared" si="65"/>
        <v/>
      </c>
      <c r="O198" s="52"/>
      <c r="P198" s="51"/>
      <c r="Q198" s="52"/>
      <c r="R198" s="560" t="str">
        <f t="shared" si="46"/>
        <v/>
      </c>
      <c r="S198" s="52"/>
      <c r="T198" s="51"/>
      <c r="U198" s="52"/>
      <c r="V198" s="560" t="str">
        <f t="shared" si="47"/>
        <v/>
      </c>
      <c r="W198" s="52"/>
      <c r="X198" s="51"/>
      <c r="Y198" s="52"/>
      <c r="Z198" s="560" t="str">
        <f t="shared" si="48"/>
        <v/>
      </c>
      <c r="AA198" s="52"/>
      <c r="AB198" s="51"/>
      <c r="AC198" s="52"/>
      <c r="AD198" s="560" t="str">
        <f t="shared" si="49"/>
        <v/>
      </c>
      <c r="AE198" s="52"/>
      <c r="AF198" s="51"/>
      <c r="AG198" s="52"/>
      <c r="AH198" s="560" t="str">
        <f t="shared" si="50"/>
        <v/>
      </c>
      <c r="AI198" s="52"/>
      <c r="AJ198" s="51"/>
      <c r="AK198" s="52"/>
      <c r="AL198" s="446" t="str">
        <f t="shared" si="51"/>
        <v/>
      </c>
      <c r="AM198" s="504">
        <f>'STEP 2 EE Data'!AI193</f>
        <v>0</v>
      </c>
      <c r="AN198" s="82">
        <f>'STEP 2 EE Data'!AJ193</f>
        <v>0</v>
      </c>
      <c r="AO198" s="445" t="str">
        <f>'STEP 2 EE Data'!AK193</f>
        <v/>
      </c>
      <c r="AQ198" s="497" t="str">
        <f t="shared" si="52"/>
        <v/>
      </c>
      <c r="AR198" s="497" t="str">
        <f t="shared" si="53"/>
        <v/>
      </c>
      <c r="AS198" s="497" t="str">
        <f t="shared" si="54"/>
        <v/>
      </c>
      <c r="AT198" s="497" t="str">
        <f t="shared" si="55"/>
        <v/>
      </c>
      <c r="AU198" s="497" t="str">
        <f t="shared" si="56"/>
        <v/>
      </c>
      <c r="AV198" s="497" t="str">
        <f t="shared" si="57"/>
        <v/>
      </c>
      <c r="AW198" s="497" t="str">
        <f t="shared" si="58"/>
        <v/>
      </c>
      <c r="AX198" s="497" t="str">
        <f t="shared" si="59"/>
        <v/>
      </c>
      <c r="AY198" s="498" t="str">
        <f t="shared" si="60"/>
        <v/>
      </c>
      <c r="AZ198" s="499" t="str">
        <f>IF($AZ$28="X",IF(AQ198="",0,IF($B198="","",IF(AQ$28="X",IF(E198&gt;0,1,IF(Cover!$E$47="Weekly",IF(D198&gt;=40,1,0.5),IF(D198&gt;=80,1,0.5))),""))),"")</f>
        <v/>
      </c>
      <c r="BA198" s="499" t="str">
        <f>IF($BA$28="X",IF(AR198="",0,IF($B198="","",IF(AR$28="X",IF(I198&gt;0,1,IF(Cover!$E$47="Weekly",IF(H198&gt;=40,1,0.5),IF(H198&gt;=80,1,0.5))),""))),"")</f>
        <v/>
      </c>
      <c r="BB198" s="499" t="str">
        <f>IF($BB$28="X",IF(AS198="",0,IF($B198="","",IF(AS$28="X",IF(M198&gt;0,1,IF(Cover!$E$47="Weekly",IF(L198&gt;=40,1,0.5),IF(L198&gt;=80,1,0.5))),""))),"")</f>
        <v/>
      </c>
      <c r="BC198" s="499" t="str">
        <f>IF($BC$28="X",IF(AT198="",0,IF($B198="","",IF(AT$28="X",IF(Q198&gt;0,1,IF(Cover!$E$47="Weekly",IF(P198&gt;=40,1,0.5),IF(P198&gt;=80,1,0.5))),""))),"")</f>
        <v/>
      </c>
      <c r="BD198" s="499" t="str">
        <f>IF($BD$28="X",IF(AU198="",0,IF($B198="","",IF(AU$28="X",IF(U198&gt;0,1,IF(Cover!$E$47="Weekly",IF(T198&gt;=40,1,0.5),IF(T198&gt;=80,1,0.5))),""))),"")</f>
        <v/>
      </c>
      <c r="BE198" s="499" t="str">
        <f>IF($BE$28="X",IF(AV198="",0,IF($B198="","",IF(AV$28="X",IF(Y198&gt;0,1,IF(Cover!$E$47="Weekly",IF(X198&gt;=40,1,0.5),IF(X198&gt;=80,1,0.5))),""))),"")</f>
        <v/>
      </c>
      <c r="BF198" s="499" t="str">
        <f>IF($BF$28="X",IF(AW198="",0,IF($B198="","",IF(AW$28="X",IF(AC198&gt;0,1,IF(Cover!$E$47="Weekly",IF(AB198&gt;=40,1,0.5),IF(AB198&gt;=80,1,0.5))),""))),"")</f>
        <v/>
      </c>
      <c r="BG198" s="499" t="str">
        <f>IF($BG$28="X",IF(AX198="",0,IF($B198="","",IF(AX$28="X",IF(AG198&gt;0,1,IF(Cover!$E$47="Weekly",IF(AF198&gt;=40,1,0.5),IF(AF198&gt;=80,1,0.5))),""))),"")</f>
        <v/>
      </c>
      <c r="BH198" s="500" t="str">
        <f>IF($BH$28="X",IF(AY198="",0,IF($B198="","",IF(AY$28="X",IF(AK198&gt;0,1,IF(Cover!$E$47="Weekly",IF(AJ198&gt;=40,1,0.5),IF(AJ198&gt;=80,1,0.5))),""))),"")</f>
        <v/>
      </c>
      <c r="BI198" s="470" t="str">
        <f t="shared" si="61"/>
        <v/>
      </c>
      <c r="BJ198" s="469" t="str">
        <f t="shared" si="62"/>
        <v/>
      </c>
      <c r="BL198" s="632">
        <f>IF(BJ198=0,IF('STEP 2 EE Data'!K193="Yes",IF('STEP 2 EE Data'!C193="",1,IF('STEP 2 EE Data'!D193&gt;=40,1,0.5)),0),IF('STEP 2 EE Data'!K193="Yes",IF('STEP 2 EE Data'!C193="",IF(BJ198=0.5,0.5,0),IF('STEP 2 EE Data'!D193&gt;=40,IF(BJ198=0.5,0.5,0),0)),0))</f>
        <v>0</v>
      </c>
    </row>
    <row r="199" spans="1:64" ht="15.6" thickTop="1" thickBot="1" x14ac:dyDescent="0.35">
      <c r="A199" s="84" t="str">
        <f>IF('STEP 2 EE Data'!A194="","",'STEP 2 EE Data'!A194)</f>
        <v/>
      </c>
      <c r="B199" s="83" t="str">
        <f>IF('STEP 2 EE Data'!B194="","",'STEP 2 EE Data'!B194)</f>
        <v/>
      </c>
      <c r="C199" s="52"/>
      <c r="D199" s="51"/>
      <c r="E199" s="52"/>
      <c r="F199" s="371" t="str">
        <f t="shared" si="63"/>
        <v/>
      </c>
      <c r="G199" s="52"/>
      <c r="H199" s="51"/>
      <c r="I199" s="52"/>
      <c r="J199" s="560" t="str">
        <f t="shared" si="64"/>
        <v/>
      </c>
      <c r="K199" s="52"/>
      <c r="L199" s="51"/>
      <c r="M199" s="52"/>
      <c r="N199" s="560" t="str">
        <f t="shared" si="65"/>
        <v/>
      </c>
      <c r="O199" s="52"/>
      <c r="P199" s="51"/>
      <c r="Q199" s="52"/>
      <c r="R199" s="560" t="str">
        <f t="shared" si="46"/>
        <v/>
      </c>
      <c r="S199" s="52"/>
      <c r="T199" s="51"/>
      <c r="U199" s="52"/>
      <c r="V199" s="560" t="str">
        <f t="shared" si="47"/>
        <v/>
      </c>
      <c r="W199" s="52"/>
      <c r="X199" s="51"/>
      <c r="Y199" s="52"/>
      <c r="Z199" s="560" t="str">
        <f t="shared" si="48"/>
        <v/>
      </c>
      <c r="AA199" s="52"/>
      <c r="AB199" s="51"/>
      <c r="AC199" s="52"/>
      <c r="AD199" s="560" t="str">
        <f t="shared" si="49"/>
        <v/>
      </c>
      <c r="AE199" s="52"/>
      <c r="AF199" s="51"/>
      <c r="AG199" s="52"/>
      <c r="AH199" s="560" t="str">
        <f t="shared" si="50"/>
        <v/>
      </c>
      <c r="AI199" s="52"/>
      <c r="AJ199" s="51"/>
      <c r="AK199" s="52"/>
      <c r="AL199" s="446" t="str">
        <f t="shared" si="51"/>
        <v/>
      </c>
      <c r="AM199" s="504">
        <f>'STEP 2 EE Data'!AI194</f>
        <v>0</v>
      </c>
      <c r="AN199" s="82">
        <f>'STEP 2 EE Data'!AJ194</f>
        <v>0</v>
      </c>
      <c r="AO199" s="445" t="str">
        <f>'STEP 2 EE Data'!AK194</f>
        <v/>
      </c>
      <c r="AQ199" s="497" t="str">
        <f t="shared" si="52"/>
        <v/>
      </c>
      <c r="AR199" s="497" t="str">
        <f t="shared" si="53"/>
        <v/>
      </c>
      <c r="AS199" s="497" t="str">
        <f t="shared" si="54"/>
        <v/>
      </c>
      <c r="AT199" s="497" t="str">
        <f t="shared" si="55"/>
        <v/>
      </c>
      <c r="AU199" s="497" t="str">
        <f t="shared" si="56"/>
        <v/>
      </c>
      <c r="AV199" s="497" t="str">
        <f t="shared" si="57"/>
        <v/>
      </c>
      <c r="AW199" s="497" t="str">
        <f t="shared" si="58"/>
        <v/>
      </c>
      <c r="AX199" s="497" t="str">
        <f t="shared" si="59"/>
        <v/>
      </c>
      <c r="AY199" s="498" t="str">
        <f t="shared" si="60"/>
        <v/>
      </c>
      <c r="AZ199" s="499" t="str">
        <f>IF($AZ$28="X",IF(AQ199="",0,IF($B199="","",IF(AQ$28="X",IF(E199&gt;0,1,IF(Cover!$E$47="Weekly",IF(D199&gt;=40,1,0.5),IF(D199&gt;=80,1,0.5))),""))),"")</f>
        <v/>
      </c>
      <c r="BA199" s="499" t="str">
        <f>IF($BA$28="X",IF(AR199="",0,IF($B199="","",IF(AR$28="X",IF(I199&gt;0,1,IF(Cover!$E$47="Weekly",IF(H199&gt;=40,1,0.5),IF(H199&gt;=80,1,0.5))),""))),"")</f>
        <v/>
      </c>
      <c r="BB199" s="499" t="str">
        <f>IF($BB$28="X",IF(AS199="",0,IF($B199="","",IF(AS$28="X",IF(M199&gt;0,1,IF(Cover!$E$47="Weekly",IF(L199&gt;=40,1,0.5),IF(L199&gt;=80,1,0.5))),""))),"")</f>
        <v/>
      </c>
      <c r="BC199" s="499" t="str">
        <f>IF($BC$28="X",IF(AT199="",0,IF($B199="","",IF(AT$28="X",IF(Q199&gt;0,1,IF(Cover!$E$47="Weekly",IF(P199&gt;=40,1,0.5),IF(P199&gt;=80,1,0.5))),""))),"")</f>
        <v/>
      </c>
      <c r="BD199" s="499" t="str">
        <f>IF($BD$28="X",IF(AU199="",0,IF($B199="","",IF(AU$28="X",IF(U199&gt;0,1,IF(Cover!$E$47="Weekly",IF(T199&gt;=40,1,0.5),IF(T199&gt;=80,1,0.5))),""))),"")</f>
        <v/>
      </c>
      <c r="BE199" s="499" t="str">
        <f>IF($BE$28="X",IF(AV199="",0,IF($B199="","",IF(AV$28="X",IF(Y199&gt;0,1,IF(Cover!$E$47="Weekly",IF(X199&gt;=40,1,0.5),IF(X199&gt;=80,1,0.5))),""))),"")</f>
        <v/>
      </c>
      <c r="BF199" s="499" t="str">
        <f>IF($BF$28="X",IF(AW199="",0,IF($B199="","",IF(AW$28="X",IF(AC199&gt;0,1,IF(Cover!$E$47="Weekly",IF(AB199&gt;=40,1,0.5),IF(AB199&gt;=80,1,0.5))),""))),"")</f>
        <v/>
      </c>
      <c r="BG199" s="499" t="str">
        <f>IF($BG$28="X",IF(AX199="",0,IF($B199="","",IF(AX$28="X",IF(AG199&gt;0,1,IF(Cover!$E$47="Weekly",IF(AF199&gt;=40,1,0.5),IF(AF199&gt;=80,1,0.5))),""))),"")</f>
        <v/>
      </c>
      <c r="BH199" s="500" t="str">
        <f>IF($BH$28="X",IF(AY199="",0,IF($B199="","",IF(AY$28="X",IF(AK199&gt;0,1,IF(Cover!$E$47="Weekly",IF(AJ199&gt;=40,1,0.5),IF(AJ199&gt;=80,1,0.5))),""))),"")</f>
        <v/>
      </c>
      <c r="BI199" s="470" t="str">
        <f t="shared" si="61"/>
        <v/>
      </c>
      <c r="BJ199" s="469" t="str">
        <f t="shared" si="62"/>
        <v/>
      </c>
      <c r="BL199" s="632">
        <f>IF(BJ199=0,IF('STEP 2 EE Data'!K194="Yes",IF('STEP 2 EE Data'!C194="",1,IF('STEP 2 EE Data'!D194&gt;=40,1,0.5)),0),IF('STEP 2 EE Data'!K194="Yes",IF('STEP 2 EE Data'!C194="",IF(BJ199=0.5,0.5,0),IF('STEP 2 EE Data'!D194&gt;=40,IF(BJ199=0.5,0.5,0),0)),0))</f>
        <v>0</v>
      </c>
    </row>
    <row r="200" spans="1:64" ht="15.6" thickTop="1" thickBot="1" x14ac:dyDescent="0.35">
      <c r="A200" s="84" t="str">
        <f>IF('STEP 2 EE Data'!A195="","",'STEP 2 EE Data'!A195)</f>
        <v/>
      </c>
      <c r="B200" s="83" t="str">
        <f>IF('STEP 2 EE Data'!B195="","",'STEP 2 EE Data'!B195)</f>
        <v/>
      </c>
      <c r="C200" s="52"/>
      <c r="D200" s="51"/>
      <c r="E200" s="52"/>
      <c r="F200" s="371" t="str">
        <f t="shared" si="63"/>
        <v/>
      </c>
      <c r="G200" s="52"/>
      <c r="H200" s="51"/>
      <c r="I200" s="52"/>
      <c r="J200" s="560" t="str">
        <f t="shared" si="64"/>
        <v/>
      </c>
      <c r="K200" s="52"/>
      <c r="L200" s="51"/>
      <c r="M200" s="52"/>
      <c r="N200" s="560" t="str">
        <f t="shared" si="65"/>
        <v/>
      </c>
      <c r="O200" s="52"/>
      <c r="P200" s="51"/>
      <c r="Q200" s="52"/>
      <c r="R200" s="560" t="str">
        <f t="shared" si="46"/>
        <v/>
      </c>
      <c r="S200" s="52"/>
      <c r="T200" s="51"/>
      <c r="U200" s="52"/>
      <c r="V200" s="560" t="str">
        <f t="shared" si="47"/>
        <v/>
      </c>
      <c r="W200" s="52"/>
      <c r="X200" s="51"/>
      <c r="Y200" s="52"/>
      <c r="Z200" s="560" t="str">
        <f t="shared" si="48"/>
        <v/>
      </c>
      <c r="AA200" s="52"/>
      <c r="AB200" s="51"/>
      <c r="AC200" s="52"/>
      <c r="AD200" s="560" t="str">
        <f t="shared" si="49"/>
        <v/>
      </c>
      <c r="AE200" s="52"/>
      <c r="AF200" s="51"/>
      <c r="AG200" s="52"/>
      <c r="AH200" s="560" t="str">
        <f t="shared" si="50"/>
        <v/>
      </c>
      <c r="AI200" s="52"/>
      <c r="AJ200" s="51"/>
      <c r="AK200" s="52"/>
      <c r="AL200" s="446" t="str">
        <f t="shared" si="51"/>
        <v/>
      </c>
      <c r="AM200" s="504">
        <f>'STEP 2 EE Data'!AI195</f>
        <v>0</v>
      </c>
      <c r="AN200" s="82">
        <f>'STEP 2 EE Data'!AJ195</f>
        <v>0</v>
      </c>
      <c r="AO200" s="445" t="str">
        <f>'STEP 2 EE Data'!AK195</f>
        <v/>
      </c>
      <c r="AQ200" s="497" t="str">
        <f t="shared" si="52"/>
        <v/>
      </c>
      <c r="AR200" s="497" t="str">
        <f t="shared" si="53"/>
        <v/>
      </c>
      <c r="AS200" s="497" t="str">
        <f t="shared" si="54"/>
        <v/>
      </c>
      <c r="AT200" s="497" t="str">
        <f t="shared" si="55"/>
        <v/>
      </c>
      <c r="AU200" s="497" t="str">
        <f t="shared" si="56"/>
        <v/>
      </c>
      <c r="AV200" s="497" t="str">
        <f t="shared" si="57"/>
        <v/>
      </c>
      <c r="AW200" s="497" t="str">
        <f t="shared" si="58"/>
        <v/>
      </c>
      <c r="AX200" s="497" t="str">
        <f t="shared" si="59"/>
        <v/>
      </c>
      <c r="AY200" s="498" t="str">
        <f t="shared" si="60"/>
        <v/>
      </c>
      <c r="AZ200" s="499" t="str">
        <f>IF($AZ$28="X",IF(AQ200="",0,IF($B200="","",IF(AQ$28="X",IF(E200&gt;0,1,IF(Cover!$E$47="Weekly",IF(D200&gt;=40,1,0.5),IF(D200&gt;=80,1,0.5))),""))),"")</f>
        <v/>
      </c>
      <c r="BA200" s="499" t="str">
        <f>IF($BA$28="X",IF(AR200="",0,IF($B200="","",IF(AR$28="X",IF(I200&gt;0,1,IF(Cover!$E$47="Weekly",IF(H200&gt;=40,1,0.5),IF(H200&gt;=80,1,0.5))),""))),"")</f>
        <v/>
      </c>
      <c r="BB200" s="499" t="str">
        <f>IF($BB$28="X",IF(AS200="",0,IF($B200="","",IF(AS$28="X",IF(M200&gt;0,1,IF(Cover!$E$47="Weekly",IF(L200&gt;=40,1,0.5),IF(L200&gt;=80,1,0.5))),""))),"")</f>
        <v/>
      </c>
      <c r="BC200" s="499" t="str">
        <f>IF($BC$28="X",IF(AT200="",0,IF($B200="","",IF(AT$28="X",IF(Q200&gt;0,1,IF(Cover!$E$47="Weekly",IF(P200&gt;=40,1,0.5),IF(P200&gt;=80,1,0.5))),""))),"")</f>
        <v/>
      </c>
      <c r="BD200" s="499" t="str">
        <f>IF($BD$28="X",IF(AU200="",0,IF($B200="","",IF(AU$28="X",IF(U200&gt;0,1,IF(Cover!$E$47="Weekly",IF(T200&gt;=40,1,0.5),IF(T200&gt;=80,1,0.5))),""))),"")</f>
        <v/>
      </c>
      <c r="BE200" s="499" t="str">
        <f>IF($BE$28="X",IF(AV200="",0,IF($B200="","",IF(AV$28="X",IF(Y200&gt;0,1,IF(Cover!$E$47="Weekly",IF(X200&gt;=40,1,0.5),IF(X200&gt;=80,1,0.5))),""))),"")</f>
        <v/>
      </c>
      <c r="BF200" s="499" t="str">
        <f>IF($BF$28="X",IF(AW200="",0,IF($B200="","",IF(AW$28="X",IF(AC200&gt;0,1,IF(Cover!$E$47="Weekly",IF(AB200&gt;=40,1,0.5),IF(AB200&gt;=80,1,0.5))),""))),"")</f>
        <v/>
      </c>
      <c r="BG200" s="499" t="str">
        <f>IF($BG$28="X",IF(AX200="",0,IF($B200="","",IF(AX$28="X",IF(AG200&gt;0,1,IF(Cover!$E$47="Weekly",IF(AF200&gt;=40,1,0.5),IF(AF200&gt;=80,1,0.5))),""))),"")</f>
        <v/>
      </c>
      <c r="BH200" s="500" t="str">
        <f>IF($BH$28="X",IF(AY200="",0,IF($B200="","",IF(AY$28="X",IF(AK200&gt;0,1,IF(Cover!$E$47="Weekly",IF(AJ200&gt;=40,1,0.5),IF(AJ200&gt;=80,1,0.5))),""))),"")</f>
        <v/>
      </c>
      <c r="BI200" s="470" t="str">
        <f t="shared" si="61"/>
        <v/>
      </c>
      <c r="BJ200" s="469" t="str">
        <f t="shared" si="62"/>
        <v/>
      </c>
      <c r="BL200" s="632">
        <f>IF(BJ200=0,IF('STEP 2 EE Data'!K195="Yes",IF('STEP 2 EE Data'!C195="",1,IF('STEP 2 EE Data'!D195&gt;=40,1,0.5)),0),IF('STEP 2 EE Data'!K195="Yes",IF('STEP 2 EE Data'!C195="",IF(BJ200=0.5,0.5,0),IF('STEP 2 EE Data'!D195&gt;=40,IF(BJ200=0.5,0.5,0),0)),0))</f>
        <v>0</v>
      </c>
    </row>
    <row r="201" spans="1:64" ht="15.6" thickTop="1" thickBot="1" x14ac:dyDescent="0.35">
      <c r="A201" s="84" t="str">
        <f>IF('STEP 2 EE Data'!A196="","",'STEP 2 EE Data'!A196)</f>
        <v/>
      </c>
      <c r="B201" s="83" t="str">
        <f>IF('STEP 2 EE Data'!B196="","",'STEP 2 EE Data'!B196)</f>
        <v/>
      </c>
      <c r="C201" s="52"/>
      <c r="D201" s="51"/>
      <c r="E201" s="52"/>
      <c r="F201" s="371" t="str">
        <f t="shared" si="63"/>
        <v/>
      </c>
      <c r="G201" s="52"/>
      <c r="H201" s="51"/>
      <c r="I201" s="52"/>
      <c r="J201" s="560" t="str">
        <f t="shared" si="64"/>
        <v/>
      </c>
      <c r="K201" s="52"/>
      <c r="L201" s="51"/>
      <c r="M201" s="52"/>
      <c r="N201" s="560" t="str">
        <f t="shared" si="65"/>
        <v/>
      </c>
      <c r="O201" s="52"/>
      <c r="P201" s="51"/>
      <c r="Q201" s="52"/>
      <c r="R201" s="560" t="str">
        <f t="shared" si="46"/>
        <v/>
      </c>
      <c r="S201" s="52"/>
      <c r="T201" s="51"/>
      <c r="U201" s="52"/>
      <c r="V201" s="560" t="str">
        <f t="shared" si="47"/>
        <v/>
      </c>
      <c r="W201" s="52"/>
      <c r="X201" s="51"/>
      <c r="Y201" s="52"/>
      <c r="Z201" s="560" t="str">
        <f t="shared" si="48"/>
        <v/>
      </c>
      <c r="AA201" s="52"/>
      <c r="AB201" s="51"/>
      <c r="AC201" s="52"/>
      <c r="AD201" s="560" t="str">
        <f t="shared" si="49"/>
        <v/>
      </c>
      <c r="AE201" s="52"/>
      <c r="AF201" s="51"/>
      <c r="AG201" s="52"/>
      <c r="AH201" s="560" t="str">
        <f t="shared" si="50"/>
        <v/>
      </c>
      <c r="AI201" s="52"/>
      <c r="AJ201" s="51"/>
      <c r="AK201" s="52"/>
      <c r="AL201" s="446" t="str">
        <f t="shared" si="51"/>
        <v/>
      </c>
      <c r="AM201" s="504">
        <f>'STEP 2 EE Data'!AI196</f>
        <v>0</v>
      </c>
      <c r="AN201" s="82">
        <f>'STEP 2 EE Data'!AJ196</f>
        <v>0</v>
      </c>
      <c r="AO201" s="445" t="str">
        <f>'STEP 2 EE Data'!AK196</f>
        <v/>
      </c>
      <c r="AQ201" s="497" t="str">
        <f t="shared" si="52"/>
        <v/>
      </c>
      <c r="AR201" s="497" t="str">
        <f t="shared" si="53"/>
        <v/>
      </c>
      <c r="AS201" s="497" t="str">
        <f t="shared" si="54"/>
        <v/>
      </c>
      <c r="AT201" s="497" t="str">
        <f t="shared" si="55"/>
        <v/>
      </c>
      <c r="AU201" s="497" t="str">
        <f t="shared" si="56"/>
        <v/>
      </c>
      <c r="AV201" s="497" t="str">
        <f t="shared" si="57"/>
        <v/>
      </c>
      <c r="AW201" s="497" t="str">
        <f t="shared" si="58"/>
        <v/>
      </c>
      <c r="AX201" s="497" t="str">
        <f t="shared" si="59"/>
        <v/>
      </c>
      <c r="AY201" s="498" t="str">
        <f t="shared" si="60"/>
        <v/>
      </c>
      <c r="AZ201" s="499" t="str">
        <f>IF($AZ$28="X",IF(AQ201="",0,IF($B201="","",IF(AQ$28="X",IF(E201&gt;0,1,IF(Cover!$E$47="Weekly",IF(D201&gt;=40,1,0.5),IF(D201&gt;=80,1,0.5))),""))),"")</f>
        <v/>
      </c>
      <c r="BA201" s="499" t="str">
        <f>IF($BA$28="X",IF(AR201="",0,IF($B201="","",IF(AR$28="X",IF(I201&gt;0,1,IF(Cover!$E$47="Weekly",IF(H201&gt;=40,1,0.5),IF(H201&gt;=80,1,0.5))),""))),"")</f>
        <v/>
      </c>
      <c r="BB201" s="499" t="str">
        <f>IF($BB$28="X",IF(AS201="",0,IF($B201="","",IF(AS$28="X",IF(M201&gt;0,1,IF(Cover!$E$47="Weekly",IF(L201&gt;=40,1,0.5),IF(L201&gt;=80,1,0.5))),""))),"")</f>
        <v/>
      </c>
      <c r="BC201" s="499" t="str">
        <f>IF($BC$28="X",IF(AT201="",0,IF($B201="","",IF(AT$28="X",IF(Q201&gt;0,1,IF(Cover!$E$47="Weekly",IF(P201&gt;=40,1,0.5),IF(P201&gt;=80,1,0.5))),""))),"")</f>
        <v/>
      </c>
      <c r="BD201" s="499" t="str">
        <f>IF($BD$28="X",IF(AU201="",0,IF($B201="","",IF(AU$28="X",IF(U201&gt;0,1,IF(Cover!$E$47="Weekly",IF(T201&gt;=40,1,0.5),IF(T201&gt;=80,1,0.5))),""))),"")</f>
        <v/>
      </c>
      <c r="BE201" s="499" t="str">
        <f>IF($BE$28="X",IF(AV201="",0,IF($B201="","",IF(AV$28="X",IF(Y201&gt;0,1,IF(Cover!$E$47="Weekly",IF(X201&gt;=40,1,0.5),IF(X201&gt;=80,1,0.5))),""))),"")</f>
        <v/>
      </c>
      <c r="BF201" s="499" t="str">
        <f>IF($BF$28="X",IF(AW201="",0,IF($B201="","",IF(AW$28="X",IF(AC201&gt;0,1,IF(Cover!$E$47="Weekly",IF(AB201&gt;=40,1,0.5),IF(AB201&gt;=80,1,0.5))),""))),"")</f>
        <v/>
      </c>
      <c r="BG201" s="499" t="str">
        <f>IF($BG$28="X",IF(AX201="",0,IF($B201="","",IF(AX$28="X",IF(AG201&gt;0,1,IF(Cover!$E$47="Weekly",IF(AF201&gt;=40,1,0.5),IF(AF201&gt;=80,1,0.5))),""))),"")</f>
        <v/>
      </c>
      <c r="BH201" s="500" t="str">
        <f>IF($BH$28="X",IF(AY201="",0,IF($B201="","",IF(AY$28="X",IF(AK201&gt;0,1,IF(Cover!$E$47="Weekly",IF(AJ201&gt;=40,1,0.5),IF(AJ201&gt;=80,1,0.5))),""))),"")</f>
        <v/>
      </c>
      <c r="BI201" s="470" t="str">
        <f t="shared" si="61"/>
        <v/>
      </c>
      <c r="BJ201" s="469" t="str">
        <f t="shared" si="62"/>
        <v/>
      </c>
      <c r="BL201" s="632">
        <f>IF(BJ201=0,IF('STEP 2 EE Data'!K196="Yes",IF('STEP 2 EE Data'!C196="",1,IF('STEP 2 EE Data'!D196&gt;=40,1,0.5)),0),IF('STEP 2 EE Data'!K196="Yes",IF('STEP 2 EE Data'!C196="",IF(BJ201=0.5,0.5,0),IF('STEP 2 EE Data'!D196&gt;=40,IF(BJ201=0.5,0.5,0),0)),0))</f>
        <v>0</v>
      </c>
    </row>
    <row r="202" spans="1:64" ht="15.6" thickTop="1" thickBot="1" x14ac:dyDescent="0.35">
      <c r="A202" s="84" t="str">
        <f>IF('STEP 2 EE Data'!A197="","",'STEP 2 EE Data'!A197)</f>
        <v/>
      </c>
      <c r="B202" s="83" t="str">
        <f>IF('STEP 2 EE Data'!B197="","",'STEP 2 EE Data'!B197)</f>
        <v/>
      </c>
      <c r="C202" s="52"/>
      <c r="D202" s="51"/>
      <c r="E202" s="52"/>
      <c r="F202" s="371" t="str">
        <f t="shared" si="63"/>
        <v/>
      </c>
      <c r="G202" s="52"/>
      <c r="H202" s="51"/>
      <c r="I202" s="52"/>
      <c r="J202" s="560" t="str">
        <f t="shared" si="64"/>
        <v/>
      </c>
      <c r="K202" s="52"/>
      <c r="L202" s="51"/>
      <c r="M202" s="52"/>
      <c r="N202" s="560" t="str">
        <f t="shared" si="65"/>
        <v/>
      </c>
      <c r="O202" s="52"/>
      <c r="P202" s="51"/>
      <c r="Q202" s="52"/>
      <c r="R202" s="560" t="str">
        <f t="shared" si="46"/>
        <v/>
      </c>
      <c r="S202" s="52"/>
      <c r="T202" s="51"/>
      <c r="U202" s="52"/>
      <c r="V202" s="560" t="str">
        <f t="shared" si="47"/>
        <v/>
      </c>
      <c r="W202" s="52"/>
      <c r="X202" s="51"/>
      <c r="Y202" s="52"/>
      <c r="Z202" s="560" t="str">
        <f t="shared" si="48"/>
        <v/>
      </c>
      <c r="AA202" s="52"/>
      <c r="AB202" s="51"/>
      <c r="AC202" s="52"/>
      <c r="AD202" s="560" t="str">
        <f t="shared" si="49"/>
        <v/>
      </c>
      <c r="AE202" s="52"/>
      <c r="AF202" s="51"/>
      <c r="AG202" s="52"/>
      <c r="AH202" s="560" t="str">
        <f t="shared" si="50"/>
        <v/>
      </c>
      <c r="AI202" s="52"/>
      <c r="AJ202" s="51"/>
      <c r="AK202" s="52"/>
      <c r="AL202" s="446" t="str">
        <f t="shared" si="51"/>
        <v/>
      </c>
      <c r="AM202" s="504">
        <f>'STEP 2 EE Data'!AI197</f>
        <v>0</v>
      </c>
      <c r="AN202" s="82">
        <f>'STEP 2 EE Data'!AJ197</f>
        <v>0</v>
      </c>
      <c r="AO202" s="445" t="str">
        <f>'STEP 2 EE Data'!AK197</f>
        <v/>
      </c>
      <c r="AQ202" s="497" t="str">
        <f t="shared" si="52"/>
        <v/>
      </c>
      <c r="AR202" s="497" t="str">
        <f t="shared" si="53"/>
        <v/>
      </c>
      <c r="AS202" s="497" t="str">
        <f t="shared" si="54"/>
        <v/>
      </c>
      <c r="AT202" s="497" t="str">
        <f t="shared" si="55"/>
        <v/>
      </c>
      <c r="AU202" s="497" t="str">
        <f t="shared" si="56"/>
        <v/>
      </c>
      <c r="AV202" s="497" t="str">
        <f t="shared" si="57"/>
        <v/>
      </c>
      <c r="AW202" s="497" t="str">
        <f t="shared" si="58"/>
        <v/>
      </c>
      <c r="AX202" s="497" t="str">
        <f t="shared" si="59"/>
        <v/>
      </c>
      <c r="AY202" s="498" t="str">
        <f t="shared" si="60"/>
        <v/>
      </c>
      <c r="AZ202" s="499" t="str">
        <f>IF($AZ$28="X",IF(AQ202="",0,IF($B202="","",IF(AQ$28="X",IF(E202&gt;0,1,IF(Cover!$E$47="Weekly",IF(D202&gt;=40,1,0.5),IF(D202&gt;=80,1,0.5))),""))),"")</f>
        <v/>
      </c>
      <c r="BA202" s="499" t="str">
        <f>IF($BA$28="X",IF(AR202="",0,IF($B202="","",IF(AR$28="X",IF(I202&gt;0,1,IF(Cover!$E$47="Weekly",IF(H202&gt;=40,1,0.5),IF(H202&gt;=80,1,0.5))),""))),"")</f>
        <v/>
      </c>
      <c r="BB202" s="499" t="str">
        <f>IF($BB$28="X",IF(AS202="",0,IF($B202="","",IF(AS$28="X",IF(M202&gt;0,1,IF(Cover!$E$47="Weekly",IF(L202&gt;=40,1,0.5),IF(L202&gt;=80,1,0.5))),""))),"")</f>
        <v/>
      </c>
      <c r="BC202" s="499" t="str">
        <f>IF($BC$28="X",IF(AT202="",0,IF($B202="","",IF(AT$28="X",IF(Q202&gt;0,1,IF(Cover!$E$47="Weekly",IF(P202&gt;=40,1,0.5),IF(P202&gt;=80,1,0.5))),""))),"")</f>
        <v/>
      </c>
      <c r="BD202" s="499" t="str">
        <f>IF($BD$28="X",IF(AU202="",0,IF($B202="","",IF(AU$28="X",IF(U202&gt;0,1,IF(Cover!$E$47="Weekly",IF(T202&gt;=40,1,0.5),IF(T202&gt;=80,1,0.5))),""))),"")</f>
        <v/>
      </c>
      <c r="BE202" s="499" t="str">
        <f>IF($BE$28="X",IF(AV202="",0,IF($B202="","",IF(AV$28="X",IF(Y202&gt;0,1,IF(Cover!$E$47="Weekly",IF(X202&gt;=40,1,0.5),IF(X202&gt;=80,1,0.5))),""))),"")</f>
        <v/>
      </c>
      <c r="BF202" s="499" t="str">
        <f>IF($BF$28="X",IF(AW202="",0,IF($B202="","",IF(AW$28="X",IF(AC202&gt;0,1,IF(Cover!$E$47="Weekly",IF(AB202&gt;=40,1,0.5),IF(AB202&gt;=80,1,0.5))),""))),"")</f>
        <v/>
      </c>
      <c r="BG202" s="499" t="str">
        <f>IF($BG$28="X",IF(AX202="",0,IF($B202="","",IF(AX$28="X",IF(AG202&gt;0,1,IF(Cover!$E$47="Weekly",IF(AF202&gt;=40,1,0.5),IF(AF202&gt;=80,1,0.5))),""))),"")</f>
        <v/>
      </c>
      <c r="BH202" s="500" t="str">
        <f>IF($BH$28="X",IF(AY202="",0,IF($B202="","",IF(AY$28="X",IF(AK202&gt;0,1,IF(Cover!$E$47="Weekly",IF(AJ202&gt;=40,1,0.5),IF(AJ202&gt;=80,1,0.5))),""))),"")</f>
        <v/>
      </c>
      <c r="BI202" s="470" t="str">
        <f t="shared" si="61"/>
        <v/>
      </c>
      <c r="BJ202" s="469" t="str">
        <f t="shared" si="62"/>
        <v/>
      </c>
      <c r="BL202" s="632">
        <f>IF(BJ202=0,IF('STEP 2 EE Data'!K197="Yes",IF('STEP 2 EE Data'!C197="",1,IF('STEP 2 EE Data'!D197&gt;=40,1,0.5)),0),IF('STEP 2 EE Data'!K197="Yes",IF('STEP 2 EE Data'!C197="",IF(BJ202=0.5,0.5,0),IF('STEP 2 EE Data'!D197&gt;=40,IF(BJ202=0.5,0.5,0),0)),0))</f>
        <v>0</v>
      </c>
    </row>
    <row r="203" spans="1:64" ht="15.6" thickTop="1" thickBot="1" x14ac:dyDescent="0.35">
      <c r="A203" s="84" t="str">
        <f>IF('STEP 2 EE Data'!A198="","",'STEP 2 EE Data'!A198)</f>
        <v/>
      </c>
      <c r="B203" s="83" t="str">
        <f>IF('STEP 2 EE Data'!B198="","",'STEP 2 EE Data'!B198)</f>
        <v/>
      </c>
      <c r="C203" s="52"/>
      <c r="D203" s="51"/>
      <c r="E203" s="52"/>
      <c r="F203" s="371" t="str">
        <f t="shared" si="63"/>
        <v/>
      </c>
      <c r="G203" s="52"/>
      <c r="H203" s="51"/>
      <c r="I203" s="52"/>
      <c r="J203" s="560" t="str">
        <f t="shared" si="64"/>
        <v/>
      </c>
      <c r="K203" s="52"/>
      <c r="L203" s="51"/>
      <c r="M203" s="52"/>
      <c r="N203" s="560" t="str">
        <f t="shared" si="65"/>
        <v/>
      </c>
      <c r="O203" s="52"/>
      <c r="P203" s="51"/>
      <c r="Q203" s="52"/>
      <c r="R203" s="560" t="str">
        <f t="shared" si="46"/>
        <v/>
      </c>
      <c r="S203" s="52"/>
      <c r="T203" s="51"/>
      <c r="U203" s="52"/>
      <c r="V203" s="560" t="str">
        <f t="shared" si="47"/>
        <v/>
      </c>
      <c r="W203" s="52"/>
      <c r="X203" s="51"/>
      <c r="Y203" s="52"/>
      <c r="Z203" s="560" t="str">
        <f t="shared" si="48"/>
        <v/>
      </c>
      <c r="AA203" s="52"/>
      <c r="AB203" s="51"/>
      <c r="AC203" s="52"/>
      <c r="AD203" s="560" t="str">
        <f t="shared" si="49"/>
        <v/>
      </c>
      <c r="AE203" s="52"/>
      <c r="AF203" s="51"/>
      <c r="AG203" s="52"/>
      <c r="AH203" s="560" t="str">
        <f t="shared" si="50"/>
        <v/>
      </c>
      <c r="AI203" s="52"/>
      <c r="AJ203" s="51"/>
      <c r="AK203" s="52"/>
      <c r="AL203" s="446" t="str">
        <f t="shared" si="51"/>
        <v/>
      </c>
      <c r="AM203" s="504">
        <f>'STEP 2 EE Data'!AI198</f>
        <v>0</v>
      </c>
      <c r="AN203" s="82">
        <f>'STEP 2 EE Data'!AJ198</f>
        <v>0</v>
      </c>
      <c r="AO203" s="445" t="str">
        <f>'STEP 2 EE Data'!AK198</f>
        <v/>
      </c>
      <c r="AQ203" s="497" t="str">
        <f t="shared" si="52"/>
        <v/>
      </c>
      <c r="AR203" s="497" t="str">
        <f t="shared" si="53"/>
        <v/>
      </c>
      <c r="AS203" s="497" t="str">
        <f t="shared" si="54"/>
        <v/>
      </c>
      <c r="AT203" s="497" t="str">
        <f t="shared" si="55"/>
        <v/>
      </c>
      <c r="AU203" s="497" t="str">
        <f t="shared" si="56"/>
        <v/>
      </c>
      <c r="AV203" s="497" t="str">
        <f t="shared" si="57"/>
        <v/>
      </c>
      <c r="AW203" s="497" t="str">
        <f t="shared" si="58"/>
        <v/>
      </c>
      <c r="AX203" s="497" t="str">
        <f t="shared" si="59"/>
        <v/>
      </c>
      <c r="AY203" s="498" t="str">
        <f t="shared" si="60"/>
        <v/>
      </c>
      <c r="AZ203" s="499" t="str">
        <f>IF($AZ$28="X",IF(AQ203="",0,IF($B203="","",IF(AQ$28="X",IF(E203&gt;0,1,IF(Cover!$E$47="Weekly",IF(D203&gt;=40,1,0.5),IF(D203&gt;=80,1,0.5))),""))),"")</f>
        <v/>
      </c>
      <c r="BA203" s="499" t="str">
        <f>IF($BA$28="X",IF(AR203="",0,IF($B203="","",IF(AR$28="X",IF(I203&gt;0,1,IF(Cover!$E$47="Weekly",IF(H203&gt;=40,1,0.5),IF(H203&gt;=80,1,0.5))),""))),"")</f>
        <v/>
      </c>
      <c r="BB203" s="499" t="str">
        <f>IF($BB$28="X",IF(AS203="",0,IF($B203="","",IF(AS$28="X",IF(M203&gt;0,1,IF(Cover!$E$47="Weekly",IF(L203&gt;=40,1,0.5),IF(L203&gt;=80,1,0.5))),""))),"")</f>
        <v/>
      </c>
      <c r="BC203" s="499" t="str">
        <f>IF($BC$28="X",IF(AT203="",0,IF($B203="","",IF(AT$28="X",IF(Q203&gt;0,1,IF(Cover!$E$47="Weekly",IF(P203&gt;=40,1,0.5),IF(P203&gt;=80,1,0.5))),""))),"")</f>
        <v/>
      </c>
      <c r="BD203" s="499" t="str">
        <f>IF($BD$28="X",IF(AU203="",0,IF($B203="","",IF(AU$28="X",IF(U203&gt;0,1,IF(Cover!$E$47="Weekly",IF(T203&gt;=40,1,0.5),IF(T203&gt;=80,1,0.5))),""))),"")</f>
        <v/>
      </c>
      <c r="BE203" s="499" t="str">
        <f>IF($BE$28="X",IF(AV203="",0,IF($B203="","",IF(AV$28="X",IF(Y203&gt;0,1,IF(Cover!$E$47="Weekly",IF(X203&gt;=40,1,0.5),IF(X203&gt;=80,1,0.5))),""))),"")</f>
        <v/>
      </c>
      <c r="BF203" s="499" t="str">
        <f>IF($BF$28="X",IF(AW203="",0,IF($B203="","",IF(AW$28="X",IF(AC203&gt;0,1,IF(Cover!$E$47="Weekly",IF(AB203&gt;=40,1,0.5),IF(AB203&gt;=80,1,0.5))),""))),"")</f>
        <v/>
      </c>
      <c r="BG203" s="499" t="str">
        <f>IF($BG$28="X",IF(AX203="",0,IF($B203="","",IF(AX$28="X",IF(AG203&gt;0,1,IF(Cover!$E$47="Weekly",IF(AF203&gt;=40,1,0.5),IF(AF203&gt;=80,1,0.5))),""))),"")</f>
        <v/>
      </c>
      <c r="BH203" s="500" t="str">
        <f>IF($BH$28="X",IF(AY203="",0,IF($B203="","",IF(AY$28="X",IF(AK203&gt;0,1,IF(Cover!$E$47="Weekly",IF(AJ203&gt;=40,1,0.5),IF(AJ203&gt;=80,1,0.5))),""))),"")</f>
        <v/>
      </c>
      <c r="BI203" s="470" t="str">
        <f t="shared" si="61"/>
        <v/>
      </c>
      <c r="BJ203" s="469" t="str">
        <f t="shared" si="62"/>
        <v/>
      </c>
      <c r="BL203" s="632">
        <f>IF(BJ203=0,IF('STEP 2 EE Data'!K198="Yes",IF('STEP 2 EE Data'!C198="",1,IF('STEP 2 EE Data'!D198&gt;=40,1,0.5)),0),IF('STEP 2 EE Data'!K198="Yes",IF('STEP 2 EE Data'!C198="",IF(BJ203=0.5,0.5,0),IF('STEP 2 EE Data'!D198&gt;=40,IF(BJ203=0.5,0.5,0),0)),0))</f>
        <v>0</v>
      </c>
    </row>
    <row r="204" spans="1:64" ht="15.6" thickTop="1" thickBot="1" x14ac:dyDescent="0.35">
      <c r="A204" s="84" t="str">
        <f>IF('STEP 2 EE Data'!A199="","",'STEP 2 EE Data'!A199)</f>
        <v/>
      </c>
      <c r="B204" s="83" t="str">
        <f>IF('STEP 2 EE Data'!B199="","",'STEP 2 EE Data'!B199)</f>
        <v/>
      </c>
      <c r="C204" s="52"/>
      <c r="D204" s="51"/>
      <c r="E204" s="52"/>
      <c r="F204" s="371" t="str">
        <f t="shared" si="63"/>
        <v/>
      </c>
      <c r="G204" s="52"/>
      <c r="H204" s="51"/>
      <c r="I204" s="52"/>
      <c r="J204" s="560" t="str">
        <f t="shared" si="64"/>
        <v/>
      </c>
      <c r="K204" s="52"/>
      <c r="L204" s="51"/>
      <c r="M204" s="52"/>
      <c r="N204" s="560" t="str">
        <f t="shared" si="65"/>
        <v/>
      </c>
      <c r="O204" s="52"/>
      <c r="P204" s="51"/>
      <c r="Q204" s="52"/>
      <c r="R204" s="560" t="str">
        <f t="shared" si="46"/>
        <v/>
      </c>
      <c r="S204" s="52"/>
      <c r="T204" s="51"/>
      <c r="U204" s="52"/>
      <c r="V204" s="560" t="str">
        <f t="shared" si="47"/>
        <v/>
      </c>
      <c r="W204" s="52"/>
      <c r="X204" s="51"/>
      <c r="Y204" s="52"/>
      <c r="Z204" s="560" t="str">
        <f t="shared" si="48"/>
        <v/>
      </c>
      <c r="AA204" s="52"/>
      <c r="AB204" s="51"/>
      <c r="AC204" s="52"/>
      <c r="AD204" s="560" t="str">
        <f t="shared" si="49"/>
        <v/>
      </c>
      <c r="AE204" s="52"/>
      <c r="AF204" s="51"/>
      <c r="AG204" s="52"/>
      <c r="AH204" s="560" t="str">
        <f t="shared" si="50"/>
        <v/>
      </c>
      <c r="AI204" s="52"/>
      <c r="AJ204" s="51"/>
      <c r="AK204" s="52"/>
      <c r="AL204" s="446" t="str">
        <f t="shared" si="51"/>
        <v/>
      </c>
      <c r="AM204" s="504">
        <f>'STEP 2 EE Data'!AI199</f>
        <v>0</v>
      </c>
      <c r="AN204" s="82">
        <f>'STEP 2 EE Data'!AJ199</f>
        <v>0</v>
      </c>
      <c r="AO204" s="445" t="str">
        <f>'STEP 2 EE Data'!AK199</f>
        <v/>
      </c>
      <c r="AQ204" s="497" t="str">
        <f t="shared" si="52"/>
        <v/>
      </c>
      <c r="AR204" s="497" t="str">
        <f t="shared" si="53"/>
        <v/>
      </c>
      <c r="AS204" s="497" t="str">
        <f t="shared" si="54"/>
        <v/>
      </c>
      <c r="AT204" s="497" t="str">
        <f t="shared" si="55"/>
        <v/>
      </c>
      <c r="AU204" s="497" t="str">
        <f t="shared" si="56"/>
        <v/>
      </c>
      <c r="AV204" s="497" t="str">
        <f t="shared" si="57"/>
        <v/>
      </c>
      <c r="AW204" s="497" t="str">
        <f t="shared" si="58"/>
        <v/>
      </c>
      <c r="AX204" s="497" t="str">
        <f t="shared" si="59"/>
        <v/>
      </c>
      <c r="AY204" s="498" t="str">
        <f t="shared" si="60"/>
        <v/>
      </c>
      <c r="AZ204" s="499" t="str">
        <f>IF($AZ$28="X",IF(AQ204="",0,IF($B204="","",IF(AQ$28="X",IF(E204&gt;0,1,IF(Cover!$E$47="Weekly",IF(D204&gt;=40,1,0.5),IF(D204&gt;=80,1,0.5))),""))),"")</f>
        <v/>
      </c>
      <c r="BA204" s="499" t="str">
        <f>IF($BA$28="X",IF(AR204="",0,IF($B204="","",IF(AR$28="X",IF(I204&gt;0,1,IF(Cover!$E$47="Weekly",IF(H204&gt;=40,1,0.5),IF(H204&gt;=80,1,0.5))),""))),"")</f>
        <v/>
      </c>
      <c r="BB204" s="499" t="str">
        <f>IF($BB$28="X",IF(AS204="",0,IF($B204="","",IF(AS$28="X",IF(M204&gt;0,1,IF(Cover!$E$47="Weekly",IF(L204&gt;=40,1,0.5),IF(L204&gt;=80,1,0.5))),""))),"")</f>
        <v/>
      </c>
      <c r="BC204" s="499" t="str">
        <f>IF($BC$28="X",IF(AT204="",0,IF($B204="","",IF(AT$28="X",IF(Q204&gt;0,1,IF(Cover!$E$47="Weekly",IF(P204&gt;=40,1,0.5),IF(P204&gt;=80,1,0.5))),""))),"")</f>
        <v/>
      </c>
      <c r="BD204" s="499" t="str">
        <f>IF($BD$28="X",IF(AU204="",0,IF($B204="","",IF(AU$28="X",IF(U204&gt;0,1,IF(Cover!$E$47="Weekly",IF(T204&gt;=40,1,0.5),IF(T204&gt;=80,1,0.5))),""))),"")</f>
        <v/>
      </c>
      <c r="BE204" s="499" t="str">
        <f>IF($BE$28="X",IF(AV204="",0,IF($B204="","",IF(AV$28="X",IF(Y204&gt;0,1,IF(Cover!$E$47="Weekly",IF(X204&gt;=40,1,0.5),IF(X204&gt;=80,1,0.5))),""))),"")</f>
        <v/>
      </c>
      <c r="BF204" s="499" t="str">
        <f>IF($BF$28="X",IF(AW204="",0,IF($B204="","",IF(AW$28="X",IF(AC204&gt;0,1,IF(Cover!$E$47="Weekly",IF(AB204&gt;=40,1,0.5),IF(AB204&gt;=80,1,0.5))),""))),"")</f>
        <v/>
      </c>
      <c r="BG204" s="499" t="str">
        <f>IF($BG$28="X",IF(AX204="",0,IF($B204="","",IF(AX$28="X",IF(AG204&gt;0,1,IF(Cover!$E$47="Weekly",IF(AF204&gt;=40,1,0.5),IF(AF204&gt;=80,1,0.5))),""))),"")</f>
        <v/>
      </c>
      <c r="BH204" s="500" t="str">
        <f>IF($BH$28="X",IF(AY204="",0,IF($B204="","",IF(AY$28="X",IF(AK204&gt;0,1,IF(Cover!$E$47="Weekly",IF(AJ204&gt;=40,1,0.5),IF(AJ204&gt;=80,1,0.5))),""))),"")</f>
        <v/>
      </c>
      <c r="BI204" s="470" t="str">
        <f t="shared" si="61"/>
        <v/>
      </c>
      <c r="BJ204" s="469" t="str">
        <f t="shared" si="62"/>
        <v/>
      </c>
      <c r="BL204" s="632">
        <f>IF(BJ204=0,IF('STEP 2 EE Data'!K199="Yes",IF('STEP 2 EE Data'!C199="",1,IF('STEP 2 EE Data'!D199&gt;=40,1,0.5)),0),IF('STEP 2 EE Data'!K199="Yes",IF('STEP 2 EE Data'!C199="",IF(BJ204=0.5,0.5,0),IF('STEP 2 EE Data'!D199&gt;=40,IF(BJ204=0.5,0.5,0),0)),0))</f>
        <v>0</v>
      </c>
    </row>
    <row r="205" spans="1:64" ht="15.6" thickTop="1" thickBot="1" x14ac:dyDescent="0.35">
      <c r="A205" s="84" t="str">
        <f>IF('STEP 2 EE Data'!A200="","",'STEP 2 EE Data'!A200)</f>
        <v/>
      </c>
      <c r="B205" s="83" t="str">
        <f>IF('STEP 2 EE Data'!B200="","",'STEP 2 EE Data'!B200)</f>
        <v/>
      </c>
      <c r="C205" s="52"/>
      <c r="D205" s="51"/>
      <c r="E205" s="52"/>
      <c r="F205" s="371" t="str">
        <f t="shared" si="63"/>
        <v/>
      </c>
      <c r="G205" s="52"/>
      <c r="H205" s="51"/>
      <c r="I205" s="52"/>
      <c r="J205" s="560" t="str">
        <f t="shared" si="64"/>
        <v/>
      </c>
      <c r="K205" s="52"/>
      <c r="L205" s="51"/>
      <c r="M205" s="52"/>
      <c r="N205" s="560" t="str">
        <f t="shared" si="65"/>
        <v/>
      </c>
      <c r="O205" s="52"/>
      <c r="P205" s="51"/>
      <c r="Q205" s="52"/>
      <c r="R205" s="560" t="str">
        <f t="shared" si="46"/>
        <v/>
      </c>
      <c r="S205" s="52"/>
      <c r="T205" s="51"/>
      <c r="U205" s="52"/>
      <c r="V205" s="560" t="str">
        <f t="shared" si="47"/>
        <v/>
      </c>
      <c r="W205" s="52"/>
      <c r="X205" s="51"/>
      <c r="Y205" s="52"/>
      <c r="Z205" s="560" t="str">
        <f t="shared" si="48"/>
        <v/>
      </c>
      <c r="AA205" s="52"/>
      <c r="AB205" s="51"/>
      <c r="AC205" s="52"/>
      <c r="AD205" s="560" t="str">
        <f t="shared" si="49"/>
        <v/>
      </c>
      <c r="AE205" s="52"/>
      <c r="AF205" s="51"/>
      <c r="AG205" s="52"/>
      <c r="AH205" s="560" t="str">
        <f t="shared" si="50"/>
        <v/>
      </c>
      <c r="AI205" s="52"/>
      <c r="AJ205" s="51"/>
      <c r="AK205" s="52"/>
      <c r="AL205" s="446" t="str">
        <f t="shared" si="51"/>
        <v/>
      </c>
      <c r="AM205" s="504">
        <f>'STEP 2 EE Data'!AI200</f>
        <v>0</v>
      </c>
      <c r="AN205" s="82">
        <f>'STEP 2 EE Data'!AJ200</f>
        <v>0</v>
      </c>
      <c r="AO205" s="445" t="str">
        <f>'STEP 2 EE Data'!AK200</f>
        <v/>
      </c>
      <c r="AQ205" s="497" t="str">
        <f t="shared" si="52"/>
        <v/>
      </c>
      <c r="AR205" s="497" t="str">
        <f t="shared" si="53"/>
        <v/>
      </c>
      <c r="AS205" s="497" t="str">
        <f t="shared" si="54"/>
        <v/>
      </c>
      <c r="AT205" s="497" t="str">
        <f t="shared" si="55"/>
        <v/>
      </c>
      <c r="AU205" s="497" t="str">
        <f t="shared" si="56"/>
        <v/>
      </c>
      <c r="AV205" s="497" t="str">
        <f t="shared" si="57"/>
        <v/>
      </c>
      <c r="AW205" s="497" t="str">
        <f t="shared" si="58"/>
        <v/>
      </c>
      <c r="AX205" s="497" t="str">
        <f t="shared" si="59"/>
        <v/>
      </c>
      <c r="AY205" s="498" t="str">
        <f t="shared" si="60"/>
        <v/>
      </c>
      <c r="AZ205" s="499" t="str">
        <f>IF($AZ$28="X",IF(AQ205="",0,IF($B205="","",IF(AQ$28="X",IF(E205&gt;0,1,IF(Cover!$E$47="Weekly",IF(D205&gt;=40,1,0.5),IF(D205&gt;=80,1,0.5))),""))),"")</f>
        <v/>
      </c>
      <c r="BA205" s="499" t="str">
        <f>IF($BA$28="X",IF(AR205="",0,IF($B205="","",IF(AR$28="X",IF(I205&gt;0,1,IF(Cover!$E$47="Weekly",IF(H205&gt;=40,1,0.5),IF(H205&gt;=80,1,0.5))),""))),"")</f>
        <v/>
      </c>
      <c r="BB205" s="499" t="str">
        <f>IF($BB$28="X",IF(AS205="",0,IF($B205="","",IF(AS$28="X",IF(M205&gt;0,1,IF(Cover!$E$47="Weekly",IF(L205&gt;=40,1,0.5),IF(L205&gt;=80,1,0.5))),""))),"")</f>
        <v/>
      </c>
      <c r="BC205" s="499" t="str">
        <f>IF($BC$28="X",IF(AT205="",0,IF($B205="","",IF(AT$28="X",IF(Q205&gt;0,1,IF(Cover!$E$47="Weekly",IF(P205&gt;=40,1,0.5),IF(P205&gt;=80,1,0.5))),""))),"")</f>
        <v/>
      </c>
      <c r="BD205" s="499" t="str">
        <f>IF($BD$28="X",IF(AU205="",0,IF($B205="","",IF(AU$28="X",IF(U205&gt;0,1,IF(Cover!$E$47="Weekly",IF(T205&gt;=40,1,0.5),IF(T205&gt;=80,1,0.5))),""))),"")</f>
        <v/>
      </c>
      <c r="BE205" s="499" t="str">
        <f>IF($BE$28="X",IF(AV205="",0,IF($B205="","",IF(AV$28="X",IF(Y205&gt;0,1,IF(Cover!$E$47="Weekly",IF(X205&gt;=40,1,0.5),IF(X205&gt;=80,1,0.5))),""))),"")</f>
        <v/>
      </c>
      <c r="BF205" s="499" t="str">
        <f>IF($BF$28="X",IF(AW205="",0,IF($B205="","",IF(AW$28="X",IF(AC205&gt;0,1,IF(Cover!$E$47="Weekly",IF(AB205&gt;=40,1,0.5),IF(AB205&gt;=80,1,0.5))),""))),"")</f>
        <v/>
      </c>
      <c r="BG205" s="499" t="str">
        <f>IF($BG$28="X",IF(AX205="",0,IF($B205="","",IF(AX$28="X",IF(AG205&gt;0,1,IF(Cover!$E$47="Weekly",IF(AF205&gt;=40,1,0.5),IF(AF205&gt;=80,1,0.5))),""))),"")</f>
        <v/>
      </c>
      <c r="BH205" s="500" t="str">
        <f>IF($BH$28="X",IF(AY205="",0,IF($B205="","",IF(AY$28="X",IF(AK205&gt;0,1,IF(Cover!$E$47="Weekly",IF(AJ205&gt;=40,1,0.5),IF(AJ205&gt;=80,1,0.5))),""))),"")</f>
        <v/>
      </c>
      <c r="BI205" s="470" t="str">
        <f t="shared" si="61"/>
        <v/>
      </c>
      <c r="BJ205" s="469" t="str">
        <f t="shared" si="62"/>
        <v/>
      </c>
      <c r="BL205" s="632">
        <f>IF(BJ205=0,IF('STEP 2 EE Data'!K200="Yes",IF('STEP 2 EE Data'!C200="",1,IF('STEP 2 EE Data'!D200&gt;=40,1,0.5)),0),IF('STEP 2 EE Data'!K200="Yes",IF('STEP 2 EE Data'!C200="",IF(BJ205=0.5,0.5,0),IF('STEP 2 EE Data'!D200&gt;=40,IF(BJ205=0.5,0.5,0),0)),0))</f>
        <v>0</v>
      </c>
    </row>
    <row r="206" spans="1:64" ht="15.6" thickTop="1" thickBot="1" x14ac:dyDescent="0.35">
      <c r="A206" s="84" t="str">
        <f>IF('STEP 2 EE Data'!A201="","",'STEP 2 EE Data'!A201)</f>
        <v/>
      </c>
      <c r="B206" s="83" t="str">
        <f>IF('STEP 2 EE Data'!B201="","",'STEP 2 EE Data'!B201)</f>
        <v/>
      </c>
      <c r="C206" s="52"/>
      <c r="D206" s="51"/>
      <c r="E206" s="52"/>
      <c r="F206" s="371" t="str">
        <f t="shared" si="63"/>
        <v/>
      </c>
      <c r="G206" s="52"/>
      <c r="H206" s="51"/>
      <c r="I206" s="52"/>
      <c r="J206" s="560" t="str">
        <f t="shared" si="64"/>
        <v/>
      </c>
      <c r="K206" s="52"/>
      <c r="L206" s="51"/>
      <c r="M206" s="52"/>
      <c r="N206" s="560" t="str">
        <f t="shared" si="65"/>
        <v/>
      </c>
      <c r="O206" s="52"/>
      <c r="P206" s="51"/>
      <c r="Q206" s="52"/>
      <c r="R206" s="560" t="str">
        <f t="shared" si="46"/>
        <v/>
      </c>
      <c r="S206" s="52"/>
      <c r="T206" s="51"/>
      <c r="U206" s="52"/>
      <c r="V206" s="560" t="str">
        <f t="shared" si="47"/>
        <v/>
      </c>
      <c r="W206" s="52"/>
      <c r="X206" s="51"/>
      <c r="Y206" s="52"/>
      <c r="Z206" s="560" t="str">
        <f t="shared" si="48"/>
        <v/>
      </c>
      <c r="AA206" s="52"/>
      <c r="AB206" s="51"/>
      <c r="AC206" s="52"/>
      <c r="AD206" s="560" t="str">
        <f t="shared" si="49"/>
        <v/>
      </c>
      <c r="AE206" s="52"/>
      <c r="AF206" s="51"/>
      <c r="AG206" s="52"/>
      <c r="AH206" s="560" t="str">
        <f t="shared" si="50"/>
        <v/>
      </c>
      <c r="AI206" s="52"/>
      <c r="AJ206" s="51"/>
      <c r="AK206" s="52"/>
      <c r="AL206" s="446" t="str">
        <f t="shared" si="51"/>
        <v/>
      </c>
      <c r="AM206" s="504">
        <f>'STEP 2 EE Data'!AI201</f>
        <v>0</v>
      </c>
      <c r="AN206" s="82">
        <f>'STEP 2 EE Data'!AJ201</f>
        <v>0</v>
      </c>
      <c r="AO206" s="445" t="str">
        <f>'STEP 2 EE Data'!AK201</f>
        <v/>
      </c>
      <c r="AQ206" s="497" t="str">
        <f t="shared" si="52"/>
        <v/>
      </c>
      <c r="AR206" s="497" t="str">
        <f t="shared" si="53"/>
        <v/>
      </c>
      <c r="AS206" s="497" t="str">
        <f t="shared" si="54"/>
        <v/>
      </c>
      <c r="AT206" s="497" t="str">
        <f t="shared" si="55"/>
        <v/>
      </c>
      <c r="AU206" s="497" t="str">
        <f t="shared" si="56"/>
        <v/>
      </c>
      <c r="AV206" s="497" t="str">
        <f t="shared" si="57"/>
        <v/>
      </c>
      <c r="AW206" s="497" t="str">
        <f t="shared" si="58"/>
        <v/>
      </c>
      <c r="AX206" s="497" t="str">
        <f t="shared" si="59"/>
        <v/>
      </c>
      <c r="AY206" s="498" t="str">
        <f t="shared" si="60"/>
        <v/>
      </c>
      <c r="AZ206" s="499" t="str">
        <f>IF($AZ$28="X",IF(AQ206="",0,IF($B206="","",IF(AQ$28="X",IF(E206&gt;0,1,IF(Cover!$E$47="Weekly",IF(D206&gt;=40,1,0.5),IF(D206&gt;=80,1,0.5))),""))),"")</f>
        <v/>
      </c>
      <c r="BA206" s="499" t="str">
        <f>IF($BA$28="X",IF(AR206="",0,IF($B206="","",IF(AR$28="X",IF(I206&gt;0,1,IF(Cover!$E$47="Weekly",IF(H206&gt;=40,1,0.5),IF(H206&gt;=80,1,0.5))),""))),"")</f>
        <v/>
      </c>
      <c r="BB206" s="499" t="str">
        <f>IF($BB$28="X",IF(AS206="",0,IF($B206="","",IF(AS$28="X",IF(M206&gt;0,1,IF(Cover!$E$47="Weekly",IF(L206&gt;=40,1,0.5),IF(L206&gt;=80,1,0.5))),""))),"")</f>
        <v/>
      </c>
      <c r="BC206" s="499" t="str">
        <f>IF($BC$28="X",IF(AT206="",0,IF($B206="","",IF(AT$28="X",IF(Q206&gt;0,1,IF(Cover!$E$47="Weekly",IF(P206&gt;=40,1,0.5),IF(P206&gt;=80,1,0.5))),""))),"")</f>
        <v/>
      </c>
      <c r="BD206" s="499" t="str">
        <f>IF($BD$28="X",IF(AU206="",0,IF($B206="","",IF(AU$28="X",IF(U206&gt;0,1,IF(Cover!$E$47="Weekly",IF(T206&gt;=40,1,0.5),IF(T206&gt;=80,1,0.5))),""))),"")</f>
        <v/>
      </c>
      <c r="BE206" s="499" t="str">
        <f>IF($BE$28="X",IF(AV206="",0,IF($B206="","",IF(AV$28="X",IF(Y206&gt;0,1,IF(Cover!$E$47="Weekly",IF(X206&gt;=40,1,0.5),IF(X206&gt;=80,1,0.5))),""))),"")</f>
        <v/>
      </c>
      <c r="BF206" s="499" t="str">
        <f>IF($BF$28="X",IF(AW206="",0,IF($B206="","",IF(AW$28="X",IF(AC206&gt;0,1,IF(Cover!$E$47="Weekly",IF(AB206&gt;=40,1,0.5),IF(AB206&gt;=80,1,0.5))),""))),"")</f>
        <v/>
      </c>
      <c r="BG206" s="499" t="str">
        <f>IF($BG$28="X",IF(AX206="",0,IF($B206="","",IF(AX$28="X",IF(AG206&gt;0,1,IF(Cover!$E$47="Weekly",IF(AF206&gt;=40,1,0.5),IF(AF206&gt;=80,1,0.5))),""))),"")</f>
        <v/>
      </c>
      <c r="BH206" s="500" t="str">
        <f>IF($BH$28="X",IF(AY206="",0,IF($B206="","",IF(AY$28="X",IF(AK206&gt;0,1,IF(Cover!$E$47="Weekly",IF(AJ206&gt;=40,1,0.5),IF(AJ206&gt;=80,1,0.5))),""))),"")</f>
        <v/>
      </c>
      <c r="BI206" s="470" t="str">
        <f t="shared" si="61"/>
        <v/>
      </c>
      <c r="BJ206" s="469" t="str">
        <f t="shared" si="62"/>
        <v/>
      </c>
      <c r="BL206" s="632">
        <f>IF(BJ206=0,IF('STEP 2 EE Data'!K201="Yes",IF('STEP 2 EE Data'!C201="",1,IF('STEP 2 EE Data'!D201&gt;=40,1,0.5)),0),IF('STEP 2 EE Data'!K201="Yes",IF('STEP 2 EE Data'!C201="",IF(BJ206=0.5,0.5,0),IF('STEP 2 EE Data'!D201&gt;=40,IF(BJ206=0.5,0.5,0),0)),0))</f>
        <v>0</v>
      </c>
    </row>
    <row r="207" spans="1:64" ht="15.6" thickTop="1" thickBot="1" x14ac:dyDescent="0.35">
      <c r="A207" s="84" t="str">
        <f>IF('STEP 2 EE Data'!A202="","",'STEP 2 EE Data'!A202)</f>
        <v/>
      </c>
      <c r="B207" s="83" t="str">
        <f>IF('STEP 2 EE Data'!B202="","",'STEP 2 EE Data'!B202)</f>
        <v/>
      </c>
      <c r="C207" s="52"/>
      <c r="D207" s="51"/>
      <c r="E207" s="52"/>
      <c r="F207" s="371" t="str">
        <f t="shared" si="63"/>
        <v/>
      </c>
      <c r="G207" s="52"/>
      <c r="H207" s="51"/>
      <c r="I207" s="52"/>
      <c r="J207" s="560" t="str">
        <f t="shared" si="64"/>
        <v/>
      </c>
      <c r="K207" s="52"/>
      <c r="L207" s="51"/>
      <c r="M207" s="52"/>
      <c r="N207" s="560" t="str">
        <f t="shared" si="65"/>
        <v/>
      </c>
      <c r="O207" s="52"/>
      <c r="P207" s="51"/>
      <c r="Q207" s="52"/>
      <c r="R207" s="560" t="str">
        <f t="shared" si="46"/>
        <v/>
      </c>
      <c r="S207" s="52"/>
      <c r="T207" s="51"/>
      <c r="U207" s="52"/>
      <c r="V207" s="560" t="str">
        <f t="shared" si="47"/>
        <v/>
      </c>
      <c r="W207" s="52"/>
      <c r="X207" s="51"/>
      <c r="Y207" s="52"/>
      <c r="Z207" s="560" t="str">
        <f t="shared" si="48"/>
        <v/>
      </c>
      <c r="AA207" s="52"/>
      <c r="AB207" s="51"/>
      <c r="AC207" s="52"/>
      <c r="AD207" s="560" t="str">
        <f t="shared" si="49"/>
        <v/>
      </c>
      <c r="AE207" s="52"/>
      <c r="AF207" s="51"/>
      <c r="AG207" s="52"/>
      <c r="AH207" s="560" t="str">
        <f t="shared" si="50"/>
        <v/>
      </c>
      <c r="AI207" s="52"/>
      <c r="AJ207" s="51"/>
      <c r="AK207" s="52"/>
      <c r="AL207" s="446" t="str">
        <f t="shared" si="51"/>
        <v/>
      </c>
      <c r="AM207" s="504">
        <f>'STEP 2 EE Data'!AI202</f>
        <v>0</v>
      </c>
      <c r="AN207" s="82">
        <f>'STEP 2 EE Data'!AJ202</f>
        <v>0</v>
      </c>
      <c r="AO207" s="445" t="str">
        <f>'STEP 2 EE Data'!AK202</f>
        <v/>
      </c>
      <c r="AQ207" s="497" t="str">
        <f t="shared" si="52"/>
        <v/>
      </c>
      <c r="AR207" s="497" t="str">
        <f t="shared" si="53"/>
        <v/>
      </c>
      <c r="AS207" s="497" t="str">
        <f t="shared" si="54"/>
        <v/>
      </c>
      <c r="AT207" s="497" t="str">
        <f t="shared" si="55"/>
        <v/>
      </c>
      <c r="AU207" s="497" t="str">
        <f t="shared" si="56"/>
        <v/>
      </c>
      <c r="AV207" s="497" t="str">
        <f t="shared" si="57"/>
        <v/>
      </c>
      <c r="AW207" s="497" t="str">
        <f t="shared" si="58"/>
        <v/>
      </c>
      <c r="AX207" s="497" t="str">
        <f t="shared" si="59"/>
        <v/>
      </c>
      <c r="AY207" s="498" t="str">
        <f t="shared" si="60"/>
        <v/>
      </c>
      <c r="AZ207" s="499" t="str">
        <f>IF($AZ$28="X",IF(AQ207="",0,IF($B207="","",IF(AQ$28="X",IF(E207&gt;0,1,IF(Cover!$E$47="Weekly",IF(D207&gt;=40,1,0.5),IF(D207&gt;=80,1,0.5))),""))),"")</f>
        <v/>
      </c>
      <c r="BA207" s="499" t="str">
        <f>IF($BA$28="X",IF(AR207="",0,IF($B207="","",IF(AR$28="X",IF(I207&gt;0,1,IF(Cover!$E$47="Weekly",IF(H207&gt;=40,1,0.5),IF(H207&gt;=80,1,0.5))),""))),"")</f>
        <v/>
      </c>
      <c r="BB207" s="499" t="str">
        <f>IF($BB$28="X",IF(AS207="",0,IF($B207="","",IF(AS$28="X",IF(M207&gt;0,1,IF(Cover!$E$47="Weekly",IF(L207&gt;=40,1,0.5),IF(L207&gt;=80,1,0.5))),""))),"")</f>
        <v/>
      </c>
      <c r="BC207" s="499" t="str">
        <f>IF($BC$28="X",IF(AT207="",0,IF($B207="","",IF(AT$28="X",IF(Q207&gt;0,1,IF(Cover!$E$47="Weekly",IF(P207&gt;=40,1,0.5),IF(P207&gt;=80,1,0.5))),""))),"")</f>
        <v/>
      </c>
      <c r="BD207" s="499" t="str">
        <f>IF($BD$28="X",IF(AU207="",0,IF($B207="","",IF(AU$28="X",IF(U207&gt;0,1,IF(Cover!$E$47="Weekly",IF(T207&gt;=40,1,0.5),IF(T207&gt;=80,1,0.5))),""))),"")</f>
        <v/>
      </c>
      <c r="BE207" s="499" t="str">
        <f>IF($BE$28="X",IF(AV207="",0,IF($B207="","",IF(AV$28="X",IF(Y207&gt;0,1,IF(Cover!$E$47="Weekly",IF(X207&gt;=40,1,0.5),IF(X207&gt;=80,1,0.5))),""))),"")</f>
        <v/>
      </c>
      <c r="BF207" s="499" t="str">
        <f>IF($BF$28="X",IF(AW207="",0,IF($B207="","",IF(AW$28="X",IF(AC207&gt;0,1,IF(Cover!$E$47="Weekly",IF(AB207&gt;=40,1,0.5),IF(AB207&gt;=80,1,0.5))),""))),"")</f>
        <v/>
      </c>
      <c r="BG207" s="499" t="str">
        <f>IF($BG$28="X",IF(AX207="",0,IF($B207="","",IF(AX$28="X",IF(AG207&gt;0,1,IF(Cover!$E$47="Weekly",IF(AF207&gt;=40,1,0.5),IF(AF207&gt;=80,1,0.5))),""))),"")</f>
        <v/>
      </c>
      <c r="BH207" s="500" t="str">
        <f>IF($BH$28="X",IF(AY207="",0,IF($B207="","",IF(AY$28="X",IF(AK207&gt;0,1,IF(Cover!$E$47="Weekly",IF(AJ207&gt;=40,1,0.5),IF(AJ207&gt;=80,1,0.5))),""))),"")</f>
        <v/>
      </c>
      <c r="BI207" s="470" t="str">
        <f t="shared" si="61"/>
        <v/>
      </c>
      <c r="BJ207" s="469" t="str">
        <f t="shared" si="62"/>
        <v/>
      </c>
      <c r="BL207" s="632">
        <f>IF(BJ207=0,IF('STEP 2 EE Data'!K202="Yes",IF('STEP 2 EE Data'!C202="",1,IF('STEP 2 EE Data'!D202&gt;=40,1,0.5)),0),IF('STEP 2 EE Data'!K202="Yes",IF('STEP 2 EE Data'!C202="",IF(BJ207=0.5,0.5,0),IF('STEP 2 EE Data'!D202&gt;=40,IF(BJ207=0.5,0.5,0),0)),0))</f>
        <v>0</v>
      </c>
    </row>
    <row r="208" spans="1:64" ht="15.6" thickTop="1" thickBot="1" x14ac:dyDescent="0.35">
      <c r="A208" s="84" t="str">
        <f>IF('STEP 2 EE Data'!A203="","",'STEP 2 EE Data'!A203)</f>
        <v/>
      </c>
      <c r="B208" s="83" t="str">
        <f>IF('STEP 2 EE Data'!B203="","",'STEP 2 EE Data'!B203)</f>
        <v/>
      </c>
      <c r="C208" s="52"/>
      <c r="D208" s="51"/>
      <c r="E208" s="52"/>
      <c r="F208" s="371" t="str">
        <f t="shared" si="63"/>
        <v/>
      </c>
      <c r="G208" s="52"/>
      <c r="H208" s="51"/>
      <c r="I208" s="52"/>
      <c r="J208" s="560" t="str">
        <f t="shared" si="64"/>
        <v/>
      </c>
      <c r="K208" s="52"/>
      <c r="L208" s="51"/>
      <c r="M208" s="52"/>
      <c r="N208" s="560" t="str">
        <f t="shared" si="65"/>
        <v/>
      </c>
      <c r="O208" s="52"/>
      <c r="P208" s="51"/>
      <c r="Q208" s="52"/>
      <c r="R208" s="560" t="str">
        <f t="shared" si="46"/>
        <v/>
      </c>
      <c r="S208" s="52"/>
      <c r="T208" s="51"/>
      <c r="U208" s="52"/>
      <c r="V208" s="560" t="str">
        <f t="shared" si="47"/>
        <v/>
      </c>
      <c r="W208" s="52"/>
      <c r="X208" s="51"/>
      <c r="Y208" s="52"/>
      <c r="Z208" s="560" t="str">
        <f t="shared" si="48"/>
        <v/>
      </c>
      <c r="AA208" s="52"/>
      <c r="AB208" s="51"/>
      <c r="AC208" s="52"/>
      <c r="AD208" s="560" t="str">
        <f t="shared" si="49"/>
        <v/>
      </c>
      <c r="AE208" s="52"/>
      <c r="AF208" s="51"/>
      <c r="AG208" s="52"/>
      <c r="AH208" s="560" t="str">
        <f t="shared" si="50"/>
        <v/>
      </c>
      <c r="AI208" s="52"/>
      <c r="AJ208" s="51"/>
      <c r="AK208" s="52"/>
      <c r="AL208" s="446" t="str">
        <f t="shared" si="51"/>
        <v/>
      </c>
      <c r="AM208" s="504">
        <f>'STEP 2 EE Data'!AI203</f>
        <v>0</v>
      </c>
      <c r="AN208" s="82">
        <f>'STEP 2 EE Data'!AJ203</f>
        <v>0</v>
      </c>
      <c r="AO208" s="445" t="str">
        <f>'STEP 2 EE Data'!AK203</f>
        <v/>
      </c>
      <c r="AQ208" s="497" t="str">
        <f t="shared" si="52"/>
        <v/>
      </c>
      <c r="AR208" s="497" t="str">
        <f t="shared" si="53"/>
        <v/>
      </c>
      <c r="AS208" s="497" t="str">
        <f t="shared" si="54"/>
        <v/>
      </c>
      <c r="AT208" s="497" t="str">
        <f t="shared" si="55"/>
        <v/>
      </c>
      <c r="AU208" s="497" t="str">
        <f t="shared" si="56"/>
        <v/>
      </c>
      <c r="AV208" s="497" t="str">
        <f t="shared" si="57"/>
        <v/>
      </c>
      <c r="AW208" s="497" t="str">
        <f t="shared" si="58"/>
        <v/>
      </c>
      <c r="AX208" s="497" t="str">
        <f t="shared" si="59"/>
        <v/>
      </c>
      <c r="AY208" s="498" t="str">
        <f t="shared" si="60"/>
        <v/>
      </c>
      <c r="AZ208" s="499" t="str">
        <f>IF($AZ$28="X",IF(AQ208="",0,IF($B208="","",IF(AQ$28="X",IF(E208&gt;0,1,IF(Cover!$E$47="Weekly",IF(D208&gt;=40,1,0.5),IF(D208&gt;=80,1,0.5))),""))),"")</f>
        <v/>
      </c>
      <c r="BA208" s="499" t="str">
        <f>IF($BA$28="X",IF(AR208="",0,IF($B208="","",IF(AR$28="X",IF(I208&gt;0,1,IF(Cover!$E$47="Weekly",IF(H208&gt;=40,1,0.5),IF(H208&gt;=80,1,0.5))),""))),"")</f>
        <v/>
      </c>
      <c r="BB208" s="499" t="str">
        <f>IF($BB$28="X",IF(AS208="",0,IF($B208="","",IF(AS$28="X",IF(M208&gt;0,1,IF(Cover!$E$47="Weekly",IF(L208&gt;=40,1,0.5),IF(L208&gt;=80,1,0.5))),""))),"")</f>
        <v/>
      </c>
      <c r="BC208" s="499" t="str">
        <f>IF($BC$28="X",IF(AT208="",0,IF($B208="","",IF(AT$28="X",IF(Q208&gt;0,1,IF(Cover!$E$47="Weekly",IF(P208&gt;=40,1,0.5),IF(P208&gt;=80,1,0.5))),""))),"")</f>
        <v/>
      </c>
      <c r="BD208" s="499" t="str">
        <f>IF($BD$28="X",IF(AU208="",0,IF($B208="","",IF(AU$28="X",IF(U208&gt;0,1,IF(Cover!$E$47="Weekly",IF(T208&gt;=40,1,0.5),IF(T208&gt;=80,1,0.5))),""))),"")</f>
        <v/>
      </c>
      <c r="BE208" s="499" t="str">
        <f>IF($BE$28="X",IF(AV208="",0,IF($B208="","",IF(AV$28="X",IF(Y208&gt;0,1,IF(Cover!$E$47="Weekly",IF(X208&gt;=40,1,0.5),IF(X208&gt;=80,1,0.5))),""))),"")</f>
        <v/>
      </c>
      <c r="BF208" s="499" t="str">
        <f>IF($BF$28="X",IF(AW208="",0,IF($B208="","",IF(AW$28="X",IF(AC208&gt;0,1,IF(Cover!$E$47="Weekly",IF(AB208&gt;=40,1,0.5),IF(AB208&gt;=80,1,0.5))),""))),"")</f>
        <v/>
      </c>
      <c r="BG208" s="499" t="str">
        <f>IF($BG$28="X",IF(AX208="",0,IF($B208="","",IF(AX$28="X",IF(AG208&gt;0,1,IF(Cover!$E$47="Weekly",IF(AF208&gt;=40,1,0.5),IF(AF208&gt;=80,1,0.5))),""))),"")</f>
        <v/>
      </c>
      <c r="BH208" s="500" t="str">
        <f>IF($BH$28="X",IF(AY208="",0,IF($B208="","",IF(AY$28="X",IF(AK208&gt;0,1,IF(Cover!$E$47="Weekly",IF(AJ208&gt;=40,1,0.5),IF(AJ208&gt;=80,1,0.5))),""))),"")</f>
        <v/>
      </c>
      <c r="BI208" s="470" t="str">
        <f t="shared" si="61"/>
        <v/>
      </c>
      <c r="BJ208" s="469" t="str">
        <f t="shared" si="62"/>
        <v/>
      </c>
      <c r="BL208" s="632">
        <f>IF(BJ208=0,IF('STEP 2 EE Data'!K203="Yes",IF('STEP 2 EE Data'!C203="",1,IF('STEP 2 EE Data'!D203&gt;=40,1,0.5)),0),IF('STEP 2 EE Data'!K203="Yes",IF('STEP 2 EE Data'!C203="",IF(BJ208=0.5,0.5,0),IF('STEP 2 EE Data'!D203&gt;=40,IF(BJ208=0.5,0.5,0),0)),0))</f>
        <v>0</v>
      </c>
    </row>
    <row r="209" spans="1:64" ht="15.6" thickTop="1" thickBot="1" x14ac:dyDescent="0.35">
      <c r="A209" s="84" t="str">
        <f>IF('STEP 2 EE Data'!A204="","",'STEP 2 EE Data'!A204)</f>
        <v/>
      </c>
      <c r="B209" s="83" t="str">
        <f>IF('STEP 2 EE Data'!B204="","",'STEP 2 EE Data'!B204)</f>
        <v/>
      </c>
      <c r="C209" s="52"/>
      <c r="D209" s="51"/>
      <c r="E209" s="52"/>
      <c r="F209" s="371" t="str">
        <f t="shared" si="63"/>
        <v/>
      </c>
      <c r="G209" s="52"/>
      <c r="H209" s="51"/>
      <c r="I209" s="52"/>
      <c r="J209" s="560" t="str">
        <f t="shared" si="64"/>
        <v/>
      </c>
      <c r="K209" s="52"/>
      <c r="L209" s="51"/>
      <c r="M209" s="52"/>
      <c r="N209" s="560" t="str">
        <f t="shared" si="65"/>
        <v/>
      </c>
      <c r="O209" s="52"/>
      <c r="P209" s="51"/>
      <c r="Q209" s="52"/>
      <c r="R209" s="560" t="str">
        <f t="shared" si="46"/>
        <v/>
      </c>
      <c r="S209" s="52"/>
      <c r="T209" s="51"/>
      <c r="U209" s="52"/>
      <c r="V209" s="560" t="str">
        <f t="shared" si="47"/>
        <v/>
      </c>
      <c r="W209" s="52"/>
      <c r="X209" s="51"/>
      <c r="Y209" s="52"/>
      <c r="Z209" s="560" t="str">
        <f t="shared" si="48"/>
        <v/>
      </c>
      <c r="AA209" s="52"/>
      <c r="AB209" s="51"/>
      <c r="AC209" s="52"/>
      <c r="AD209" s="560" t="str">
        <f t="shared" si="49"/>
        <v/>
      </c>
      <c r="AE209" s="52"/>
      <c r="AF209" s="51"/>
      <c r="AG209" s="52"/>
      <c r="AH209" s="560" t="str">
        <f t="shared" si="50"/>
        <v/>
      </c>
      <c r="AI209" s="52"/>
      <c r="AJ209" s="51"/>
      <c r="AK209" s="52"/>
      <c r="AL209" s="446" t="str">
        <f t="shared" si="51"/>
        <v/>
      </c>
      <c r="AM209" s="504">
        <f>'STEP 2 EE Data'!AI204</f>
        <v>0</v>
      </c>
      <c r="AN209" s="82">
        <f>'STEP 2 EE Data'!AJ204</f>
        <v>0</v>
      </c>
      <c r="AO209" s="445" t="str">
        <f>'STEP 2 EE Data'!AK204</f>
        <v/>
      </c>
      <c r="AQ209" s="497" t="str">
        <f t="shared" si="52"/>
        <v/>
      </c>
      <c r="AR209" s="497" t="str">
        <f t="shared" si="53"/>
        <v/>
      </c>
      <c r="AS209" s="497" t="str">
        <f t="shared" si="54"/>
        <v/>
      </c>
      <c r="AT209" s="497" t="str">
        <f t="shared" si="55"/>
        <v/>
      </c>
      <c r="AU209" s="497" t="str">
        <f t="shared" si="56"/>
        <v/>
      </c>
      <c r="AV209" s="497" t="str">
        <f t="shared" si="57"/>
        <v/>
      </c>
      <c r="AW209" s="497" t="str">
        <f t="shared" si="58"/>
        <v/>
      </c>
      <c r="AX209" s="497" t="str">
        <f t="shared" si="59"/>
        <v/>
      </c>
      <c r="AY209" s="498" t="str">
        <f t="shared" si="60"/>
        <v/>
      </c>
      <c r="AZ209" s="499" t="str">
        <f>IF($AZ$28="X",IF(AQ209="",0,IF($B209="","",IF(AQ$28="X",IF(E209&gt;0,1,IF(Cover!$E$47="Weekly",IF(D209&gt;=40,1,0.5),IF(D209&gt;=80,1,0.5))),""))),"")</f>
        <v/>
      </c>
      <c r="BA209" s="499" t="str">
        <f>IF($BA$28="X",IF(AR209="",0,IF($B209="","",IF(AR$28="X",IF(I209&gt;0,1,IF(Cover!$E$47="Weekly",IF(H209&gt;=40,1,0.5),IF(H209&gt;=80,1,0.5))),""))),"")</f>
        <v/>
      </c>
      <c r="BB209" s="499" t="str">
        <f>IF($BB$28="X",IF(AS209="",0,IF($B209="","",IF(AS$28="X",IF(M209&gt;0,1,IF(Cover!$E$47="Weekly",IF(L209&gt;=40,1,0.5),IF(L209&gt;=80,1,0.5))),""))),"")</f>
        <v/>
      </c>
      <c r="BC209" s="499" t="str">
        <f>IF($BC$28="X",IF(AT209="",0,IF($B209="","",IF(AT$28="X",IF(Q209&gt;0,1,IF(Cover!$E$47="Weekly",IF(P209&gt;=40,1,0.5),IF(P209&gt;=80,1,0.5))),""))),"")</f>
        <v/>
      </c>
      <c r="BD209" s="499" t="str">
        <f>IF($BD$28="X",IF(AU209="",0,IF($B209="","",IF(AU$28="X",IF(U209&gt;0,1,IF(Cover!$E$47="Weekly",IF(T209&gt;=40,1,0.5),IF(T209&gt;=80,1,0.5))),""))),"")</f>
        <v/>
      </c>
      <c r="BE209" s="499" t="str">
        <f>IF($BE$28="X",IF(AV209="",0,IF($B209="","",IF(AV$28="X",IF(Y209&gt;0,1,IF(Cover!$E$47="Weekly",IF(X209&gt;=40,1,0.5),IF(X209&gt;=80,1,0.5))),""))),"")</f>
        <v/>
      </c>
      <c r="BF209" s="499" t="str">
        <f>IF($BF$28="X",IF(AW209="",0,IF($B209="","",IF(AW$28="X",IF(AC209&gt;0,1,IF(Cover!$E$47="Weekly",IF(AB209&gt;=40,1,0.5),IF(AB209&gt;=80,1,0.5))),""))),"")</f>
        <v/>
      </c>
      <c r="BG209" s="499" t="str">
        <f>IF($BG$28="X",IF(AX209="",0,IF($B209="","",IF(AX$28="X",IF(AG209&gt;0,1,IF(Cover!$E$47="Weekly",IF(AF209&gt;=40,1,0.5),IF(AF209&gt;=80,1,0.5))),""))),"")</f>
        <v/>
      </c>
      <c r="BH209" s="500" t="str">
        <f>IF($BH$28="X",IF(AY209="",0,IF($B209="","",IF(AY$28="X",IF(AK209&gt;0,1,IF(Cover!$E$47="Weekly",IF(AJ209&gt;=40,1,0.5),IF(AJ209&gt;=80,1,0.5))),""))),"")</f>
        <v/>
      </c>
      <c r="BI209" s="470" t="str">
        <f t="shared" si="61"/>
        <v/>
      </c>
      <c r="BJ209" s="469" t="str">
        <f t="shared" si="62"/>
        <v/>
      </c>
      <c r="BL209" s="632">
        <f>IF(BJ209=0,IF('STEP 2 EE Data'!K204="Yes",IF('STEP 2 EE Data'!C204="",1,IF('STEP 2 EE Data'!D204&gt;=40,1,0.5)),0),IF('STEP 2 EE Data'!K204="Yes",IF('STEP 2 EE Data'!C204="",IF(BJ209=0.5,0.5,0),IF('STEP 2 EE Data'!D204&gt;=40,IF(BJ209=0.5,0.5,0),0)),0))</f>
        <v>0</v>
      </c>
    </row>
    <row r="210" spans="1:64" ht="15.6" thickTop="1" thickBot="1" x14ac:dyDescent="0.35">
      <c r="A210" s="84" t="str">
        <f>IF('STEP 2 EE Data'!A205="","",'STEP 2 EE Data'!A205)</f>
        <v/>
      </c>
      <c r="B210" s="83" t="str">
        <f>IF('STEP 2 EE Data'!B205="","",'STEP 2 EE Data'!B205)</f>
        <v/>
      </c>
      <c r="C210" s="52"/>
      <c r="D210" s="51"/>
      <c r="E210" s="52"/>
      <c r="F210" s="371" t="str">
        <f t="shared" si="63"/>
        <v/>
      </c>
      <c r="G210" s="52"/>
      <c r="H210" s="51"/>
      <c r="I210" s="52"/>
      <c r="J210" s="560" t="str">
        <f t="shared" si="64"/>
        <v/>
      </c>
      <c r="K210" s="52"/>
      <c r="L210" s="51"/>
      <c r="M210" s="52"/>
      <c r="N210" s="560" t="str">
        <f t="shared" si="65"/>
        <v/>
      </c>
      <c r="O210" s="52"/>
      <c r="P210" s="51"/>
      <c r="Q210" s="52"/>
      <c r="R210" s="560" t="str">
        <f t="shared" si="46"/>
        <v/>
      </c>
      <c r="S210" s="52"/>
      <c r="T210" s="51"/>
      <c r="U210" s="52"/>
      <c r="V210" s="560" t="str">
        <f t="shared" si="47"/>
        <v/>
      </c>
      <c r="W210" s="52"/>
      <c r="X210" s="51"/>
      <c r="Y210" s="52"/>
      <c r="Z210" s="560" t="str">
        <f t="shared" si="48"/>
        <v/>
      </c>
      <c r="AA210" s="52"/>
      <c r="AB210" s="51"/>
      <c r="AC210" s="52"/>
      <c r="AD210" s="560" t="str">
        <f t="shared" si="49"/>
        <v/>
      </c>
      <c r="AE210" s="52"/>
      <c r="AF210" s="51"/>
      <c r="AG210" s="52"/>
      <c r="AH210" s="560" t="str">
        <f t="shared" si="50"/>
        <v/>
      </c>
      <c r="AI210" s="52"/>
      <c r="AJ210" s="51"/>
      <c r="AK210" s="52"/>
      <c r="AL210" s="446" t="str">
        <f t="shared" si="51"/>
        <v/>
      </c>
      <c r="AM210" s="504">
        <f>'STEP 2 EE Data'!AI205</f>
        <v>0</v>
      </c>
      <c r="AN210" s="82">
        <f>'STEP 2 EE Data'!AJ205</f>
        <v>0</v>
      </c>
      <c r="AO210" s="445" t="str">
        <f>'STEP 2 EE Data'!AK205</f>
        <v/>
      </c>
      <c r="AQ210" s="497" t="str">
        <f t="shared" si="52"/>
        <v/>
      </c>
      <c r="AR210" s="497" t="str">
        <f t="shared" si="53"/>
        <v/>
      </c>
      <c r="AS210" s="497" t="str">
        <f t="shared" si="54"/>
        <v/>
      </c>
      <c r="AT210" s="497" t="str">
        <f t="shared" si="55"/>
        <v/>
      </c>
      <c r="AU210" s="497" t="str">
        <f t="shared" si="56"/>
        <v/>
      </c>
      <c r="AV210" s="497" t="str">
        <f t="shared" si="57"/>
        <v/>
      </c>
      <c r="AW210" s="497" t="str">
        <f t="shared" si="58"/>
        <v/>
      </c>
      <c r="AX210" s="497" t="str">
        <f t="shared" si="59"/>
        <v/>
      </c>
      <c r="AY210" s="498" t="str">
        <f t="shared" si="60"/>
        <v/>
      </c>
      <c r="AZ210" s="499" t="str">
        <f>IF($AZ$28="X",IF(AQ210="",0,IF($B210="","",IF(AQ$28="X",IF(E210&gt;0,1,IF(Cover!$E$47="Weekly",IF(D210&gt;=40,1,0.5),IF(D210&gt;=80,1,0.5))),""))),"")</f>
        <v/>
      </c>
      <c r="BA210" s="499" t="str">
        <f>IF($BA$28="X",IF(AR210="",0,IF($B210="","",IF(AR$28="X",IF(I210&gt;0,1,IF(Cover!$E$47="Weekly",IF(H210&gt;=40,1,0.5),IF(H210&gt;=80,1,0.5))),""))),"")</f>
        <v/>
      </c>
      <c r="BB210" s="499" t="str">
        <f>IF($BB$28="X",IF(AS210="",0,IF($B210="","",IF(AS$28="X",IF(M210&gt;0,1,IF(Cover!$E$47="Weekly",IF(L210&gt;=40,1,0.5),IF(L210&gt;=80,1,0.5))),""))),"")</f>
        <v/>
      </c>
      <c r="BC210" s="499" t="str">
        <f>IF($BC$28="X",IF(AT210="",0,IF($B210="","",IF(AT$28="X",IF(Q210&gt;0,1,IF(Cover!$E$47="Weekly",IF(P210&gt;=40,1,0.5),IF(P210&gt;=80,1,0.5))),""))),"")</f>
        <v/>
      </c>
      <c r="BD210" s="499" t="str">
        <f>IF($BD$28="X",IF(AU210="",0,IF($B210="","",IF(AU$28="X",IF(U210&gt;0,1,IF(Cover!$E$47="Weekly",IF(T210&gt;=40,1,0.5),IF(T210&gt;=80,1,0.5))),""))),"")</f>
        <v/>
      </c>
      <c r="BE210" s="499" t="str">
        <f>IF($BE$28="X",IF(AV210="",0,IF($B210="","",IF(AV$28="X",IF(Y210&gt;0,1,IF(Cover!$E$47="Weekly",IF(X210&gt;=40,1,0.5),IF(X210&gt;=80,1,0.5))),""))),"")</f>
        <v/>
      </c>
      <c r="BF210" s="499" t="str">
        <f>IF($BF$28="X",IF(AW210="",0,IF($B210="","",IF(AW$28="X",IF(AC210&gt;0,1,IF(Cover!$E$47="Weekly",IF(AB210&gt;=40,1,0.5),IF(AB210&gt;=80,1,0.5))),""))),"")</f>
        <v/>
      </c>
      <c r="BG210" s="499" t="str">
        <f>IF($BG$28="X",IF(AX210="",0,IF($B210="","",IF(AX$28="X",IF(AG210&gt;0,1,IF(Cover!$E$47="Weekly",IF(AF210&gt;=40,1,0.5),IF(AF210&gt;=80,1,0.5))),""))),"")</f>
        <v/>
      </c>
      <c r="BH210" s="500" t="str">
        <f>IF($BH$28="X",IF(AY210="",0,IF($B210="","",IF(AY$28="X",IF(AK210&gt;0,1,IF(Cover!$E$47="Weekly",IF(AJ210&gt;=40,1,0.5),IF(AJ210&gt;=80,1,0.5))),""))),"")</f>
        <v/>
      </c>
      <c r="BI210" s="470" t="str">
        <f t="shared" si="61"/>
        <v/>
      </c>
      <c r="BJ210" s="469" t="str">
        <f t="shared" si="62"/>
        <v/>
      </c>
      <c r="BL210" s="632">
        <f>IF(BJ210=0,IF('STEP 2 EE Data'!K205="Yes",IF('STEP 2 EE Data'!C205="",1,IF('STEP 2 EE Data'!D205&gt;=40,1,0.5)),0),IF('STEP 2 EE Data'!K205="Yes",IF('STEP 2 EE Data'!C205="",IF(BJ210=0.5,0.5,0),IF('STEP 2 EE Data'!D205&gt;=40,IF(BJ210=0.5,0.5,0),0)),0))</f>
        <v>0</v>
      </c>
    </row>
    <row r="211" spans="1:64" ht="15.6" thickTop="1" thickBot="1" x14ac:dyDescent="0.35">
      <c r="A211" s="84" t="str">
        <f>IF('STEP 2 EE Data'!A206="","",'STEP 2 EE Data'!A206)</f>
        <v/>
      </c>
      <c r="B211" s="83" t="str">
        <f>IF('STEP 2 EE Data'!B206="","",'STEP 2 EE Data'!B206)</f>
        <v/>
      </c>
      <c r="C211" s="52"/>
      <c r="D211" s="51"/>
      <c r="E211" s="52"/>
      <c r="F211" s="371" t="str">
        <f t="shared" si="63"/>
        <v/>
      </c>
      <c r="G211" s="52"/>
      <c r="H211" s="51"/>
      <c r="I211" s="52"/>
      <c r="J211" s="560" t="str">
        <f t="shared" si="64"/>
        <v/>
      </c>
      <c r="K211" s="52"/>
      <c r="L211" s="51"/>
      <c r="M211" s="52"/>
      <c r="N211" s="560" t="str">
        <f t="shared" si="65"/>
        <v/>
      </c>
      <c r="O211" s="52"/>
      <c r="P211" s="51"/>
      <c r="Q211" s="52"/>
      <c r="R211" s="560" t="str">
        <f t="shared" si="46"/>
        <v/>
      </c>
      <c r="S211" s="52"/>
      <c r="T211" s="51"/>
      <c r="U211" s="52"/>
      <c r="V211" s="560" t="str">
        <f t="shared" si="47"/>
        <v/>
      </c>
      <c r="W211" s="52"/>
      <c r="X211" s="51"/>
      <c r="Y211" s="52"/>
      <c r="Z211" s="560" t="str">
        <f t="shared" si="48"/>
        <v/>
      </c>
      <c r="AA211" s="52"/>
      <c r="AB211" s="51"/>
      <c r="AC211" s="52"/>
      <c r="AD211" s="560" t="str">
        <f t="shared" si="49"/>
        <v/>
      </c>
      <c r="AE211" s="52"/>
      <c r="AF211" s="51"/>
      <c r="AG211" s="52"/>
      <c r="AH211" s="560" t="str">
        <f t="shared" si="50"/>
        <v/>
      </c>
      <c r="AI211" s="52"/>
      <c r="AJ211" s="51"/>
      <c r="AK211" s="52"/>
      <c r="AL211" s="446" t="str">
        <f t="shared" si="51"/>
        <v/>
      </c>
      <c r="AM211" s="504">
        <f>'STEP 2 EE Data'!AI206</f>
        <v>0</v>
      </c>
      <c r="AN211" s="82">
        <f>'STEP 2 EE Data'!AJ206</f>
        <v>0</v>
      </c>
      <c r="AO211" s="445" t="str">
        <f>'STEP 2 EE Data'!AK206</f>
        <v/>
      </c>
      <c r="AQ211" s="497" t="str">
        <f t="shared" si="52"/>
        <v/>
      </c>
      <c r="AR211" s="497" t="str">
        <f t="shared" si="53"/>
        <v/>
      </c>
      <c r="AS211" s="497" t="str">
        <f t="shared" si="54"/>
        <v/>
      </c>
      <c r="AT211" s="497" t="str">
        <f t="shared" si="55"/>
        <v/>
      </c>
      <c r="AU211" s="497" t="str">
        <f t="shared" si="56"/>
        <v/>
      </c>
      <c r="AV211" s="497" t="str">
        <f t="shared" si="57"/>
        <v/>
      </c>
      <c r="AW211" s="497" t="str">
        <f t="shared" si="58"/>
        <v/>
      </c>
      <c r="AX211" s="497" t="str">
        <f t="shared" si="59"/>
        <v/>
      </c>
      <c r="AY211" s="498" t="str">
        <f t="shared" si="60"/>
        <v/>
      </c>
      <c r="AZ211" s="499" t="str">
        <f>IF($AZ$28="X",IF(AQ211="",0,IF($B211="","",IF(AQ$28="X",IF(E211&gt;0,1,IF(Cover!$E$47="Weekly",IF(D211&gt;=40,1,0.5),IF(D211&gt;=80,1,0.5))),""))),"")</f>
        <v/>
      </c>
      <c r="BA211" s="499" t="str">
        <f>IF($BA$28="X",IF(AR211="",0,IF($B211="","",IF(AR$28="X",IF(I211&gt;0,1,IF(Cover!$E$47="Weekly",IF(H211&gt;=40,1,0.5),IF(H211&gt;=80,1,0.5))),""))),"")</f>
        <v/>
      </c>
      <c r="BB211" s="499" t="str">
        <f>IF($BB$28="X",IF(AS211="",0,IF($B211="","",IF(AS$28="X",IF(M211&gt;0,1,IF(Cover!$E$47="Weekly",IF(L211&gt;=40,1,0.5),IF(L211&gt;=80,1,0.5))),""))),"")</f>
        <v/>
      </c>
      <c r="BC211" s="499" t="str">
        <f>IF($BC$28="X",IF(AT211="",0,IF($B211="","",IF(AT$28="X",IF(Q211&gt;0,1,IF(Cover!$E$47="Weekly",IF(P211&gt;=40,1,0.5),IF(P211&gt;=80,1,0.5))),""))),"")</f>
        <v/>
      </c>
      <c r="BD211" s="499" t="str">
        <f>IF($BD$28="X",IF(AU211="",0,IF($B211="","",IF(AU$28="X",IF(U211&gt;0,1,IF(Cover!$E$47="Weekly",IF(T211&gt;=40,1,0.5),IF(T211&gt;=80,1,0.5))),""))),"")</f>
        <v/>
      </c>
      <c r="BE211" s="499" t="str">
        <f>IF($BE$28="X",IF(AV211="",0,IF($B211="","",IF(AV$28="X",IF(Y211&gt;0,1,IF(Cover!$E$47="Weekly",IF(X211&gt;=40,1,0.5),IF(X211&gt;=80,1,0.5))),""))),"")</f>
        <v/>
      </c>
      <c r="BF211" s="499" t="str">
        <f>IF($BF$28="X",IF(AW211="",0,IF($B211="","",IF(AW$28="X",IF(AC211&gt;0,1,IF(Cover!$E$47="Weekly",IF(AB211&gt;=40,1,0.5),IF(AB211&gt;=80,1,0.5))),""))),"")</f>
        <v/>
      </c>
      <c r="BG211" s="499" t="str">
        <f>IF($BG$28="X",IF(AX211="",0,IF($B211="","",IF(AX$28="X",IF(AG211&gt;0,1,IF(Cover!$E$47="Weekly",IF(AF211&gt;=40,1,0.5),IF(AF211&gt;=80,1,0.5))),""))),"")</f>
        <v/>
      </c>
      <c r="BH211" s="500" t="str">
        <f>IF($BH$28="X",IF(AY211="",0,IF($B211="","",IF(AY$28="X",IF(AK211&gt;0,1,IF(Cover!$E$47="Weekly",IF(AJ211&gt;=40,1,0.5),IF(AJ211&gt;=80,1,0.5))),""))),"")</f>
        <v/>
      </c>
      <c r="BI211" s="470" t="str">
        <f t="shared" si="61"/>
        <v/>
      </c>
      <c r="BJ211" s="469" t="str">
        <f t="shared" si="62"/>
        <v/>
      </c>
      <c r="BL211" s="632">
        <f>IF(BJ211=0,IF('STEP 2 EE Data'!K206="Yes",IF('STEP 2 EE Data'!C206="",1,IF('STEP 2 EE Data'!D206&gt;=40,1,0.5)),0),IF('STEP 2 EE Data'!K206="Yes",IF('STEP 2 EE Data'!C206="",IF(BJ211=0.5,0.5,0),IF('STEP 2 EE Data'!D206&gt;=40,IF(BJ211=0.5,0.5,0),0)),0))</f>
        <v>0</v>
      </c>
    </row>
    <row r="212" spans="1:64" ht="15.6" thickTop="1" thickBot="1" x14ac:dyDescent="0.35">
      <c r="A212" s="84" t="str">
        <f>IF('STEP 2 EE Data'!A207="","",'STEP 2 EE Data'!A207)</f>
        <v/>
      </c>
      <c r="B212" s="83" t="str">
        <f>IF('STEP 2 EE Data'!B207="","",'STEP 2 EE Data'!B207)</f>
        <v/>
      </c>
      <c r="C212" s="54"/>
      <c r="D212" s="56"/>
      <c r="E212" s="55"/>
      <c r="F212" s="371" t="str">
        <f t="shared" si="63"/>
        <v/>
      </c>
      <c r="G212" s="54"/>
      <c r="H212" s="56"/>
      <c r="I212" s="55"/>
      <c r="J212" s="560" t="str">
        <f t="shared" si="64"/>
        <v/>
      </c>
      <c r="K212" s="54"/>
      <c r="L212" s="56"/>
      <c r="M212" s="55"/>
      <c r="N212" s="560" t="str">
        <f t="shared" si="65"/>
        <v/>
      </c>
      <c r="O212" s="54"/>
      <c r="P212" s="56"/>
      <c r="Q212" s="55"/>
      <c r="R212" s="560" t="str">
        <f t="shared" si="46"/>
        <v/>
      </c>
      <c r="S212" s="54"/>
      <c r="T212" s="56"/>
      <c r="U212" s="55"/>
      <c r="V212" s="560" t="str">
        <f t="shared" si="47"/>
        <v/>
      </c>
      <c r="W212" s="54"/>
      <c r="X212" s="56"/>
      <c r="Y212" s="55"/>
      <c r="Z212" s="560" t="str">
        <f t="shared" si="48"/>
        <v/>
      </c>
      <c r="AA212" s="54"/>
      <c r="AB212" s="56"/>
      <c r="AC212" s="55"/>
      <c r="AD212" s="560" t="str">
        <f t="shared" si="49"/>
        <v/>
      </c>
      <c r="AE212" s="54"/>
      <c r="AF212" s="56"/>
      <c r="AG212" s="55"/>
      <c r="AH212" s="560" t="str">
        <f t="shared" si="50"/>
        <v/>
      </c>
      <c r="AI212" s="54"/>
      <c r="AJ212" s="56"/>
      <c r="AK212" s="55"/>
      <c r="AL212" s="446" t="str">
        <f t="shared" si="51"/>
        <v/>
      </c>
      <c r="AM212" s="504">
        <f>'STEP 2 EE Data'!AI207</f>
        <v>0</v>
      </c>
      <c r="AN212" s="82">
        <f>'STEP 2 EE Data'!AJ207</f>
        <v>0</v>
      </c>
      <c r="AO212" s="445" t="str">
        <f>'STEP 2 EE Data'!AK207</f>
        <v/>
      </c>
      <c r="AQ212" s="497" t="str">
        <f t="shared" si="52"/>
        <v/>
      </c>
      <c r="AR212" s="497" t="str">
        <f t="shared" si="53"/>
        <v/>
      </c>
      <c r="AS212" s="497" t="str">
        <f t="shared" si="54"/>
        <v/>
      </c>
      <c r="AT212" s="497" t="str">
        <f t="shared" si="55"/>
        <v/>
      </c>
      <c r="AU212" s="497" t="str">
        <f t="shared" si="56"/>
        <v/>
      </c>
      <c r="AV212" s="497" t="str">
        <f t="shared" si="57"/>
        <v/>
      </c>
      <c r="AW212" s="497" t="str">
        <f t="shared" si="58"/>
        <v/>
      </c>
      <c r="AX212" s="497" t="str">
        <f t="shared" si="59"/>
        <v/>
      </c>
      <c r="AY212" s="498" t="str">
        <f t="shared" si="60"/>
        <v/>
      </c>
      <c r="AZ212" s="499" t="str">
        <f>IF($AZ$28="X",IF(AQ212="",0,IF($B212="","",IF(AQ$28="X",IF(E212&gt;0,1,IF(Cover!$E$47="Weekly",IF(D212&gt;=40,1,0.5),IF(D212&gt;=80,1,0.5))),""))),"")</f>
        <v/>
      </c>
      <c r="BA212" s="499" t="str">
        <f>IF($BA$28="X",IF(AR212="",0,IF($B212="","",IF(AR$28="X",IF(I212&gt;0,1,IF(Cover!$E$47="Weekly",IF(H212&gt;=40,1,0.5),IF(H212&gt;=80,1,0.5))),""))),"")</f>
        <v/>
      </c>
      <c r="BB212" s="499" t="str">
        <f>IF($BB$28="X",IF(AS212="",0,IF($B212="","",IF(AS$28="X",IF(M212&gt;0,1,IF(Cover!$E$47="Weekly",IF(L212&gt;=40,1,0.5),IF(L212&gt;=80,1,0.5))),""))),"")</f>
        <v/>
      </c>
      <c r="BC212" s="499" t="str">
        <f>IF($BC$28="X",IF(AT212="",0,IF($B212="","",IF(AT$28="X",IF(Q212&gt;0,1,IF(Cover!$E$47="Weekly",IF(P212&gt;=40,1,0.5),IF(P212&gt;=80,1,0.5))),""))),"")</f>
        <v/>
      </c>
      <c r="BD212" s="499" t="str">
        <f>IF($BD$28="X",IF(AU212="",0,IF($B212="","",IF(AU$28="X",IF(U212&gt;0,1,IF(Cover!$E$47="Weekly",IF(T212&gt;=40,1,0.5),IF(T212&gt;=80,1,0.5))),""))),"")</f>
        <v/>
      </c>
      <c r="BE212" s="499" t="str">
        <f>IF($BE$28="X",IF(AV212="",0,IF($B212="","",IF(AV$28="X",IF(Y212&gt;0,1,IF(Cover!$E$47="Weekly",IF(X212&gt;=40,1,0.5),IF(X212&gt;=80,1,0.5))),""))),"")</f>
        <v/>
      </c>
      <c r="BF212" s="499" t="str">
        <f>IF($BF$28="X",IF(AW212="",0,IF($B212="","",IF(AW$28="X",IF(AC212&gt;0,1,IF(Cover!$E$47="Weekly",IF(AB212&gt;=40,1,0.5),IF(AB212&gt;=80,1,0.5))),""))),"")</f>
        <v/>
      </c>
      <c r="BG212" s="499" t="str">
        <f>IF($BG$28="X",IF(AX212="",0,IF($B212="","",IF(AX$28="X",IF(AG212&gt;0,1,IF(Cover!$E$47="Weekly",IF(AF212&gt;=40,1,0.5),IF(AF212&gt;=80,1,0.5))),""))),"")</f>
        <v/>
      </c>
      <c r="BH212" s="500" t="str">
        <f>IF($BH$28="X",IF(AY212="",0,IF($B212="","",IF(AY$28="X",IF(AK212&gt;0,1,IF(Cover!$E$47="Weekly",IF(AJ212&gt;=40,1,0.5),IF(AJ212&gt;=80,1,0.5))),""))),"")</f>
        <v/>
      </c>
      <c r="BI212" s="470" t="str">
        <f t="shared" si="61"/>
        <v/>
      </c>
      <c r="BJ212" s="469" t="str">
        <f t="shared" si="62"/>
        <v/>
      </c>
      <c r="BL212" s="632">
        <f>IF(BJ212=0,IF('STEP 2 EE Data'!K207="Yes",IF('STEP 2 EE Data'!C207="",1,IF('STEP 2 EE Data'!D207&gt;=40,1,0.5)),0),IF('STEP 2 EE Data'!K207="Yes",IF('STEP 2 EE Data'!C207="",IF(BJ212=0.5,0.5,0),IF('STEP 2 EE Data'!D207&gt;=40,IF(BJ212=0.5,0.5,0),0)),0))</f>
        <v>0</v>
      </c>
    </row>
    <row r="213" spans="1:64" ht="15.6" thickTop="1" thickBot="1" x14ac:dyDescent="0.35">
      <c r="A213" s="84" t="str">
        <f>IF('STEP 2 EE Data'!A208="","",'STEP 2 EE Data'!A208)</f>
        <v/>
      </c>
      <c r="B213" s="83" t="str">
        <f>IF('STEP 2 EE Data'!B208="","",'STEP 2 EE Data'!B208)</f>
        <v/>
      </c>
      <c r="C213" s="54"/>
      <c r="D213" s="56"/>
      <c r="E213" s="55"/>
      <c r="F213" s="371" t="str">
        <f t="shared" si="63"/>
        <v/>
      </c>
      <c r="G213" s="54"/>
      <c r="H213" s="56"/>
      <c r="I213" s="55"/>
      <c r="J213" s="560" t="str">
        <f t="shared" si="64"/>
        <v/>
      </c>
      <c r="K213" s="54"/>
      <c r="L213" s="56"/>
      <c r="M213" s="55"/>
      <c r="N213" s="560" t="str">
        <f t="shared" si="65"/>
        <v/>
      </c>
      <c r="O213" s="54"/>
      <c r="P213" s="56"/>
      <c r="Q213" s="55"/>
      <c r="R213" s="560" t="str">
        <f t="shared" si="46"/>
        <v/>
      </c>
      <c r="S213" s="54"/>
      <c r="T213" s="56"/>
      <c r="U213" s="55"/>
      <c r="V213" s="560" t="str">
        <f t="shared" si="47"/>
        <v/>
      </c>
      <c r="W213" s="54"/>
      <c r="X213" s="56"/>
      <c r="Y213" s="55"/>
      <c r="Z213" s="560" t="str">
        <f t="shared" si="48"/>
        <v/>
      </c>
      <c r="AA213" s="54"/>
      <c r="AB213" s="56"/>
      <c r="AC213" s="55"/>
      <c r="AD213" s="560" t="str">
        <f t="shared" si="49"/>
        <v/>
      </c>
      <c r="AE213" s="54"/>
      <c r="AF213" s="56"/>
      <c r="AG213" s="55"/>
      <c r="AH213" s="560" t="str">
        <f t="shared" si="50"/>
        <v/>
      </c>
      <c r="AI213" s="54"/>
      <c r="AJ213" s="56"/>
      <c r="AK213" s="55"/>
      <c r="AL213" s="446" t="str">
        <f t="shared" si="51"/>
        <v/>
      </c>
      <c r="AM213" s="504">
        <f>'STEP 2 EE Data'!AI208</f>
        <v>0</v>
      </c>
      <c r="AN213" s="82">
        <f>'STEP 2 EE Data'!AJ208</f>
        <v>0</v>
      </c>
      <c r="AO213" s="445" t="str">
        <f>'STEP 2 EE Data'!AK208</f>
        <v/>
      </c>
      <c r="AQ213" s="497" t="str">
        <f t="shared" si="52"/>
        <v/>
      </c>
      <c r="AR213" s="497" t="str">
        <f t="shared" si="53"/>
        <v/>
      </c>
      <c r="AS213" s="497" t="str">
        <f t="shared" si="54"/>
        <v/>
      </c>
      <c r="AT213" s="497" t="str">
        <f t="shared" si="55"/>
        <v/>
      </c>
      <c r="AU213" s="497" t="str">
        <f t="shared" si="56"/>
        <v/>
      </c>
      <c r="AV213" s="497" t="str">
        <f t="shared" si="57"/>
        <v/>
      </c>
      <c r="AW213" s="497" t="str">
        <f t="shared" si="58"/>
        <v/>
      </c>
      <c r="AX213" s="497" t="str">
        <f t="shared" si="59"/>
        <v/>
      </c>
      <c r="AY213" s="498" t="str">
        <f t="shared" si="60"/>
        <v/>
      </c>
      <c r="AZ213" s="499" t="str">
        <f>IF($AZ$28="X",IF(AQ213="",0,IF($B213="","",IF(AQ$28="X",IF(E213&gt;0,1,IF(Cover!$E$47="Weekly",IF(D213&gt;=40,1,0.5),IF(D213&gt;=80,1,0.5))),""))),"")</f>
        <v/>
      </c>
      <c r="BA213" s="499" t="str">
        <f>IF($BA$28="X",IF(AR213="",0,IF($B213="","",IF(AR$28="X",IF(I213&gt;0,1,IF(Cover!$E$47="Weekly",IF(H213&gt;=40,1,0.5),IF(H213&gt;=80,1,0.5))),""))),"")</f>
        <v/>
      </c>
      <c r="BB213" s="499" t="str">
        <f>IF($BB$28="X",IF(AS213="",0,IF($B213="","",IF(AS$28="X",IF(M213&gt;0,1,IF(Cover!$E$47="Weekly",IF(L213&gt;=40,1,0.5),IF(L213&gt;=80,1,0.5))),""))),"")</f>
        <v/>
      </c>
      <c r="BC213" s="499" t="str">
        <f>IF($BC$28="X",IF(AT213="",0,IF($B213="","",IF(AT$28="X",IF(Q213&gt;0,1,IF(Cover!$E$47="Weekly",IF(P213&gt;=40,1,0.5),IF(P213&gt;=80,1,0.5))),""))),"")</f>
        <v/>
      </c>
      <c r="BD213" s="499" t="str">
        <f>IF($BD$28="X",IF(AU213="",0,IF($B213="","",IF(AU$28="X",IF(U213&gt;0,1,IF(Cover!$E$47="Weekly",IF(T213&gt;=40,1,0.5),IF(T213&gt;=80,1,0.5))),""))),"")</f>
        <v/>
      </c>
      <c r="BE213" s="499" t="str">
        <f>IF($BE$28="X",IF(AV213="",0,IF($B213="","",IF(AV$28="X",IF(Y213&gt;0,1,IF(Cover!$E$47="Weekly",IF(X213&gt;=40,1,0.5),IF(X213&gt;=80,1,0.5))),""))),"")</f>
        <v/>
      </c>
      <c r="BF213" s="499" t="str">
        <f>IF($BF$28="X",IF(AW213="",0,IF($B213="","",IF(AW$28="X",IF(AC213&gt;0,1,IF(Cover!$E$47="Weekly",IF(AB213&gt;=40,1,0.5),IF(AB213&gt;=80,1,0.5))),""))),"")</f>
        <v/>
      </c>
      <c r="BG213" s="499" t="str">
        <f>IF($BG$28="X",IF(AX213="",0,IF($B213="","",IF(AX$28="X",IF(AG213&gt;0,1,IF(Cover!$E$47="Weekly",IF(AF213&gt;=40,1,0.5),IF(AF213&gt;=80,1,0.5))),""))),"")</f>
        <v/>
      </c>
      <c r="BH213" s="500" t="str">
        <f>IF($BH$28="X",IF(AY213="",0,IF($B213="","",IF(AY$28="X",IF(AK213&gt;0,1,IF(Cover!$E$47="Weekly",IF(AJ213&gt;=40,1,0.5),IF(AJ213&gt;=80,1,0.5))),""))),"")</f>
        <v/>
      </c>
      <c r="BI213" s="470" t="str">
        <f t="shared" si="61"/>
        <v/>
      </c>
      <c r="BJ213" s="469" t="str">
        <f t="shared" si="62"/>
        <v/>
      </c>
      <c r="BL213" s="632">
        <f>IF(BJ213=0,IF('STEP 2 EE Data'!K208="Yes",IF('STEP 2 EE Data'!C208="",1,IF('STEP 2 EE Data'!D208&gt;=40,1,0.5)),0),IF('STEP 2 EE Data'!K208="Yes",IF('STEP 2 EE Data'!C208="",IF(BJ213=0.5,0.5,0),IF('STEP 2 EE Data'!D208&gt;=40,IF(BJ213=0.5,0.5,0),0)),0))</f>
        <v>0</v>
      </c>
    </row>
    <row r="214" spans="1:64" ht="15.6" thickTop="1" thickBot="1" x14ac:dyDescent="0.35">
      <c r="A214" s="84" t="str">
        <f>IF('STEP 2 EE Data'!A209="","",'STEP 2 EE Data'!A209)</f>
        <v/>
      </c>
      <c r="B214" s="83" t="str">
        <f>IF('STEP 2 EE Data'!B209="","",'STEP 2 EE Data'!B209)</f>
        <v/>
      </c>
      <c r="C214" s="54"/>
      <c r="D214" s="56"/>
      <c r="E214" s="55"/>
      <c r="F214" s="371" t="str">
        <f t="shared" si="63"/>
        <v/>
      </c>
      <c r="G214" s="54"/>
      <c r="H214" s="56"/>
      <c r="I214" s="55"/>
      <c r="J214" s="560" t="str">
        <f t="shared" si="64"/>
        <v/>
      </c>
      <c r="K214" s="54"/>
      <c r="L214" s="56"/>
      <c r="M214" s="55"/>
      <c r="N214" s="560" t="str">
        <f t="shared" si="65"/>
        <v/>
      </c>
      <c r="O214" s="54"/>
      <c r="P214" s="56"/>
      <c r="Q214" s="55"/>
      <c r="R214" s="560" t="str">
        <f t="shared" si="46"/>
        <v/>
      </c>
      <c r="S214" s="54"/>
      <c r="T214" s="56"/>
      <c r="U214" s="55"/>
      <c r="V214" s="560" t="str">
        <f t="shared" si="47"/>
        <v/>
      </c>
      <c r="W214" s="54"/>
      <c r="X214" s="56"/>
      <c r="Y214" s="55"/>
      <c r="Z214" s="560" t="str">
        <f t="shared" si="48"/>
        <v/>
      </c>
      <c r="AA214" s="54"/>
      <c r="AB214" s="56"/>
      <c r="AC214" s="55"/>
      <c r="AD214" s="560" t="str">
        <f t="shared" si="49"/>
        <v/>
      </c>
      <c r="AE214" s="54"/>
      <c r="AF214" s="56"/>
      <c r="AG214" s="55"/>
      <c r="AH214" s="560" t="str">
        <f t="shared" si="50"/>
        <v/>
      </c>
      <c r="AI214" s="54"/>
      <c r="AJ214" s="56"/>
      <c r="AK214" s="55"/>
      <c r="AL214" s="446" t="str">
        <f t="shared" si="51"/>
        <v/>
      </c>
      <c r="AM214" s="504">
        <f>'STEP 2 EE Data'!AI209</f>
        <v>0</v>
      </c>
      <c r="AN214" s="82">
        <f>'STEP 2 EE Data'!AJ209</f>
        <v>0</v>
      </c>
      <c r="AO214" s="445" t="str">
        <f>'STEP 2 EE Data'!AK209</f>
        <v/>
      </c>
      <c r="AQ214" s="497" t="str">
        <f t="shared" si="52"/>
        <v/>
      </c>
      <c r="AR214" s="497" t="str">
        <f t="shared" si="53"/>
        <v/>
      </c>
      <c r="AS214" s="497" t="str">
        <f t="shared" si="54"/>
        <v/>
      </c>
      <c r="AT214" s="497" t="str">
        <f t="shared" si="55"/>
        <v/>
      </c>
      <c r="AU214" s="497" t="str">
        <f t="shared" si="56"/>
        <v/>
      </c>
      <c r="AV214" s="497" t="str">
        <f t="shared" si="57"/>
        <v/>
      </c>
      <c r="AW214" s="497" t="str">
        <f t="shared" si="58"/>
        <v/>
      </c>
      <c r="AX214" s="497" t="str">
        <f t="shared" si="59"/>
        <v/>
      </c>
      <c r="AY214" s="498" t="str">
        <f t="shared" si="60"/>
        <v/>
      </c>
      <c r="AZ214" s="499" t="str">
        <f>IF($AZ$28="X",IF(AQ214="",0,IF($B214="","",IF(AQ$28="X",IF(E214&gt;0,1,IF(Cover!$E$47="Weekly",IF(D214&gt;=40,1,0.5),IF(D214&gt;=80,1,0.5))),""))),"")</f>
        <v/>
      </c>
      <c r="BA214" s="499" t="str">
        <f>IF($BA$28="X",IF(AR214="",0,IF($B214="","",IF(AR$28="X",IF(I214&gt;0,1,IF(Cover!$E$47="Weekly",IF(H214&gt;=40,1,0.5),IF(H214&gt;=80,1,0.5))),""))),"")</f>
        <v/>
      </c>
      <c r="BB214" s="499" t="str">
        <f>IF($BB$28="X",IF(AS214="",0,IF($B214="","",IF(AS$28="X",IF(M214&gt;0,1,IF(Cover!$E$47="Weekly",IF(L214&gt;=40,1,0.5),IF(L214&gt;=80,1,0.5))),""))),"")</f>
        <v/>
      </c>
      <c r="BC214" s="499" t="str">
        <f>IF($BC$28="X",IF(AT214="",0,IF($B214="","",IF(AT$28="X",IF(Q214&gt;0,1,IF(Cover!$E$47="Weekly",IF(P214&gt;=40,1,0.5),IF(P214&gt;=80,1,0.5))),""))),"")</f>
        <v/>
      </c>
      <c r="BD214" s="499" t="str">
        <f>IF($BD$28="X",IF(AU214="",0,IF($B214="","",IF(AU$28="X",IF(U214&gt;0,1,IF(Cover!$E$47="Weekly",IF(T214&gt;=40,1,0.5),IF(T214&gt;=80,1,0.5))),""))),"")</f>
        <v/>
      </c>
      <c r="BE214" s="499" t="str">
        <f>IF($BE$28="X",IF(AV214="",0,IF($B214="","",IF(AV$28="X",IF(Y214&gt;0,1,IF(Cover!$E$47="Weekly",IF(X214&gt;=40,1,0.5),IF(X214&gt;=80,1,0.5))),""))),"")</f>
        <v/>
      </c>
      <c r="BF214" s="499" t="str">
        <f>IF($BF$28="X",IF(AW214="",0,IF($B214="","",IF(AW$28="X",IF(AC214&gt;0,1,IF(Cover!$E$47="Weekly",IF(AB214&gt;=40,1,0.5),IF(AB214&gt;=80,1,0.5))),""))),"")</f>
        <v/>
      </c>
      <c r="BG214" s="499" t="str">
        <f>IF($BG$28="X",IF(AX214="",0,IF($B214="","",IF(AX$28="X",IF(AG214&gt;0,1,IF(Cover!$E$47="Weekly",IF(AF214&gt;=40,1,0.5),IF(AF214&gt;=80,1,0.5))),""))),"")</f>
        <v/>
      </c>
      <c r="BH214" s="500" t="str">
        <f>IF($BH$28="X",IF(AY214="",0,IF($B214="","",IF(AY$28="X",IF(AK214&gt;0,1,IF(Cover!$E$47="Weekly",IF(AJ214&gt;=40,1,0.5),IF(AJ214&gt;=80,1,0.5))),""))),"")</f>
        <v/>
      </c>
      <c r="BI214" s="470" t="str">
        <f t="shared" si="61"/>
        <v/>
      </c>
      <c r="BJ214" s="469" t="str">
        <f t="shared" si="62"/>
        <v/>
      </c>
      <c r="BL214" s="632">
        <f>IF(BJ214=0,IF('STEP 2 EE Data'!K209="Yes",IF('STEP 2 EE Data'!C209="",1,IF('STEP 2 EE Data'!D209&gt;=40,1,0.5)),0),IF('STEP 2 EE Data'!K209="Yes",IF('STEP 2 EE Data'!C209="",IF(BJ214=0.5,0.5,0),IF('STEP 2 EE Data'!D209&gt;=40,IF(BJ214=0.5,0.5,0),0)),0))</f>
        <v>0</v>
      </c>
    </row>
    <row r="215" spans="1:64" ht="15.6" thickTop="1" thickBot="1" x14ac:dyDescent="0.35">
      <c r="A215" s="84" t="str">
        <f>IF('STEP 2 EE Data'!A210="","",'STEP 2 EE Data'!A210)</f>
        <v/>
      </c>
      <c r="B215" s="83" t="str">
        <f>IF('STEP 2 EE Data'!B210="","",'STEP 2 EE Data'!B210)</f>
        <v/>
      </c>
      <c r="C215" s="54"/>
      <c r="D215" s="56"/>
      <c r="E215" s="55"/>
      <c r="F215" s="371" t="str">
        <f t="shared" si="63"/>
        <v/>
      </c>
      <c r="G215" s="54"/>
      <c r="H215" s="56"/>
      <c r="I215" s="55"/>
      <c r="J215" s="560" t="str">
        <f t="shared" si="64"/>
        <v/>
      </c>
      <c r="K215" s="54"/>
      <c r="L215" s="56"/>
      <c r="M215" s="55"/>
      <c r="N215" s="560" t="str">
        <f t="shared" si="65"/>
        <v/>
      </c>
      <c r="O215" s="54"/>
      <c r="P215" s="56"/>
      <c r="Q215" s="55"/>
      <c r="R215" s="560" t="str">
        <f t="shared" si="46"/>
        <v/>
      </c>
      <c r="S215" s="54"/>
      <c r="T215" s="56"/>
      <c r="U215" s="55"/>
      <c r="V215" s="560" t="str">
        <f t="shared" si="47"/>
        <v/>
      </c>
      <c r="W215" s="54"/>
      <c r="X215" s="56"/>
      <c r="Y215" s="55"/>
      <c r="Z215" s="560" t="str">
        <f t="shared" si="48"/>
        <v/>
      </c>
      <c r="AA215" s="54"/>
      <c r="AB215" s="56"/>
      <c r="AC215" s="55"/>
      <c r="AD215" s="560" t="str">
        <f t="shared" si="49"/>
        <v/>
      </c>
      <c r="AE215" s="54"/>
      <c r="AF215" s="56"/>
      <c r="AG215" s="55"/>
      <c r="AH215" s="560" t="str">
        <f t="shared" si="50"/>
        <v/>
      </c>
      <c r="AI215" s="54"/>
      <c r="AJ215" s="56"/>
      <c r="AK215" s="55"/>
      <c r="AL215" s="446" t="str">
        <f t="shared" si="51"/>
        <v/>
      </c>
      <c r="AM215" s="504">
        <f>'STEP 2 EE Data'!AI210</f>
        <v>0</v>
      </c>
      <c r="AN215" s="82">
        <f>'STEP 2 EE Data'!AJ210</f>
        <v>0</v>
      </c>
      <c r="AO215" s="445" t="str">
        <f>'STEP 2 EE Data'!AK210</f>
        <v/>
      </c>
      <c r="AQ215" s="497" t="str">
        <f t="shared" si="52"/>
        <v/>
      </c>
      <c r="AR215" s="497" t="str">
        <f t="shared" si="53"/>
        <v/>
      </c>
      <c r="AS215" s="497" t="str">
        <f t="shared" si="54"/>
        <v/>
      </c>
      <c r="AT215" s="497" t="str">
        <f t="shared" si="55"/>
        <v/>
      </c>
      <c r="AU215" s="497" t="str">
        <f t="shared" si="56"/>
        <v/>
      </c>
      <c r="AV215" s="497" t="str">
        <f t="shared" si="57"/>
        <v/>
      </c>
      <c r="AW215" s="497" t="str">
        <f t="shared" si="58"/>
        <v/>
      </c>
      <c r="AX215" s="497" t="str">
        <f t="shared" si="59"/>
        <v/>
      </c>
      <c r="AY215" s="498" t="str">
        <f t="shared" si="60"/>
        <v/>
      </c>
      <c r="AZ215" s="499" t="str">
        <f>IF($AZ$28="X",IF(AQ215="",0,IF($B215="","",IF(AQ$28="X",IF(E215&gt;0,1,IF(Cover!$E$47="Weekly",IF(D215&gt;=40,1,0.5),IF(D215&gt;=80,1,0.5))),""))),"")</f>
        <v/>
      </c>
      <c r="BA215" s="499" t="str">
        <f>IF($BA$28="X",IF(AR215="",0,IF($B215="","",IF(AR$28="X",IF(I215&gt;0,1,IF(Cover!$E$47="Weekly",IF(H215&gt;=40,1,0.5),IF(H215&gt;=80,1,0.5))),""))),"")</f>
        <v/>
      </c>
      <c r="BB215" s="499" t="str">
        <f>IF($BB$28="X",IF(AS215="",0,IF($B215="","",IF(AS$28="X",IF(M215&gt;0,1,IF(Cover!$E$47="Weekly",IF(L215&gt;=40,1,0.5),IF(L215&gt;=80,1,0.5))),""))),"")</f>
        <v/>
      </c>
      <c r="BC215" s="499" t="str">
        <f>IF($BC$28="X",IF(AT215="",0,IF($B215="","",IF(AT$28="X",IF(Q215&gt;0,1,IF(Cover!$E$47="Weekly",IF(P215&gt;=40,1,0.5),IF(P215&gt;=80,1,0.5))),""))),"")</f>
        <v/>
      </c>
      <c r="BD215" s="499" t="str">
        <f>IF($BD$28="X",IF(AU215="",0,IF($B215="","",IF(AU$28="X",IF(U215&gt;0,1,IF(Cover!$E$47="Weekly",IF(T215&gt;=40,1,0.5),IF(T215&gt;=80,1,0.5))),""))),"")</f>
        <v/>
      </c>
      <c r="BE215" s="499" t="str">
        <f>IF($BE$28="X",IF(AV215="",0,IF($B215="","",IF(AV$28="X",IF(Y215&gt;0,1,IF(Cover!$E$47="Weekly",IF(X215&gt;=40,1,0.5),IF(X215&gt;=80,1,0.5))),""))),"")</f>
        <v/>
      </c>
      <c r="BF215" s="499" t="str">
        <f>IF($BF$28="X",IF(AW215="",0,IF($B215="","",IF(AW$28="X",IF(AC215&gt;0,1,IF(Cover!$E$47="Weekly",IF(AB215&gt;=40,1,0.5),IF(AB215&gt;=80,1,0.5))),""))),"")</f>
        <v/>
      </c>
      <c r="BG215" s="499" t="str">
        <f>IF($BG$28="X",IF(AX215="",0,IF($B215="","",IF(AX$28="X",IF(AG215&gt;0,1,IF(Cover!$E$47="Weekly",IF(AF215&gt;=40,1,0.5),IF(AF215&gt;=80,1,0.5))),""))),"")</f>
        <v/>
      </c>
      <c r="BH215" s="500" t="str">
        <f>IF($BH$28="X",IF(AY215="",0,IF($B215="","",IF(AY$28="X",IF(AK215&gt;0,1,IF(Cover!$E$47="Weekly",IF(AJ215&gt;=40,1,0.5),IF(AJ215&gt;=80,1,0.5))),""))),"")</f>
        <v/>
      </c>
      <c r="BI215" s="470" t="str">
        <f t="shared" si="61"/>
        <v/>
      </c>
      <c r="BJ215" s="469" t="str">
        <f t="shared" si="62"/>
        <v/>
      </c>
      <c r="BL215" s="632">
        <f>IF(BJ215=0,IF('STEP 2 EE Data'!K210="Yes",IF('STEP 2 EE Data'!C210="",1,IF('STEP 2 EE Data'!D210&gt;=40,1,0.5)),0),IF('STEP 2 EE Data'!K210="Yes",IF('STEP 2 EE Data'!C210="",IF(BJ215=0.5,0.5,0),IF('STEP 2 EE Data'!D210&gt;=40,IF(BJ215=0.5,0.5,0),0)),0))</f>
        <v>0</v>
      </c>
    </row>
    <row r="216" spans="1:64" ht="15.6" thickTop="1" thickBot="1" x14ac:dyDescent="0.35">
      <c r="A216" s="84" t="str">
        <f>IF('STEP 2 EE Data'!A211="","",'STEP 2 EE Data'!A211)</f>
        <v/>
      </c>
      <c r="B216" s="83" t="str">
        <f>IF('STEP 2 EE Data'!B211="","",'STEP 2 EE Data'!B211)</f>
        <v/>
      </c>
      <c r="C216" s="54"/>
      <c r="D216" s="56"/>
      <c r="E216" s="55"/>
      <c r="F216" s="371" t="str">
        <f t="shared" si="63"/>
        <v/>
      </c>
      <c r="G216" s="54"/>
      <c r="H216" s="56"/>
      <c r="I216" s="55"/>
      <c r="J216" s="560" t="str">
        <f t="shared" si="64"/>
        <v/>
      </c>
      <c r="K216" s="54"/>
      <c r="L216" s="56"/>
      <c r="M216" s="55"/>
      <c r="N216" s="560" t="str">
        <f t="shared" si="65"/>
        <v/>
      </c>
      <c r="O216" s="54"/>
      <c r="P216" s="56"/>
      <c r="Q216" s="55"/>
      <c r="R216" s="560" t="str">
        <f t="shared" si="46"/>
        <v/>
      </c>
      <c r="S216" s="54"/>
      <c r="T216" s="56"/>
      <c r="U216" s="55"/>
      <c r="V216" s="560" t="str">
        <f t="shared" si="47"/>
        <v/>
      </c>
      <c r="W216" s="54"/>
      <c r="X216" s="56"/>
      <c r="Y216" s="55"/>
      <c r="Z216" s="560" t="str">
        <f t="shared" si="48"/>
        <v/>
      </c>
      <c r="AA216" s="54"/>
      <c r="AB216" s="56"/>
      <c r="AC216" s="55"/>
      <c r="AD216" s="560" t="str">
        <f t="shared" si="49"/>
        <v/>
      </c>
      <c r="AE216" s="54"/>
      <c r="AF216" s="56"/>
      <c r="AG216" s="55"/>
      <c r="AH216" s="560" t="str">
        <f t="shared" si="50"/>
        <v/>
      </c>
      <c r="AI216" s="54"/>
      <c r="AJ216" s="56"/>
      <c r="AK216" s="55"/>
      <c r="AL216" s="446" t="str">
        <f t="shared" si="51"/>
        <v/>
      </c>
      <c r="AM216" s="504">
        <f>'STEP 2 EE Data'!AI211</f>
        <v>0</v>
      </c>
      <c r="AN216" s="82">
        <f>'STEP 2 EE Data'!AJ211</f>
        <v>0</v>
      </c>
      <c r="AO216" s="445" t="str">
        <f>'STEP 2 EE Data'!AK211</f>
        <v/>
      </c>
      <c r="AQ216" s="497" t="str">
        <f t="shared" si="52"/>
        <v/>
      </c>
      <c r="AR216" s="497" t="str">
        <f t="shared" si="53"/>
        <v/>
      </c>
      <c r="AS216" s="497" t="str">
        <f t="shared" si="54"/>
        <v/>
      </c>
      <c r="AT216" s="497" t="str">
        <f t="shared" si="55"/>
        <v/>
      </c>
      <c r="AU216" s="497" t="str">
        <f t="shared" si="56"/>
        <v/>
      </c>
      <c r="AV216" s="497" t="str">
        <f t="shared" si="57"/>
        <v/>
      </c>
      <c r="AW216" s="497" t="str">
        <f t="shared" si="58"/>
        <v/>
      </c>
      <c r="AX216" s="497" t="str">
        <f t="shared" si="59"/>
        <v/>
      </c>
      <c r="AY216" s="498" t="str">
        <f t="shared" si="60"/>
        <v/>
      </c>
      <c r="AZ216" s="499" t="str">
        <f>IF($AZ$28="X",IF(AQ216="",0,IF($B216="","",IF(AQ$28="X",IF(E216&gt;0,1,IF(Cover!$E$47="Weekly",IF(D216&gt;=40,1,0.5),IF(D216&gt;=80,1,0.5))),""))),"")</f>
        <v/>
      </c>
      <c r="BA216" s="499" t="str">
        <f>IF($BA$28="X",IF(AR216="",0,IF($B216="","",IF(AR$28="X",IF(I216&gt;0,1,IF(Cover!$E$47="Weekly",IF(H216&gt;=40,1,0.5),IF(H216&gt;=80,1,0.5))),""))),"")</f>
        <v/>
      </c>
      <c r="BB216" s="499" t="str">
        <f>IF($BB$28="X",IF(AS216="",0,IF($B216="","",IF(AS$28="X",IF(M216&gt;0,1,IF(Cover!$E$47="Weekly",IF(L216&gt;=40,1,0.5),IF(L216&gt;=80,1,0.5))),""))),"")</f>
        <v/>
      </c>
      <c r="BC216" s="499" t="str">
        <f>IF($BC$28="X",IF(AT216="",0,IF($B216="","",IF(AT$28="X",IF(Q216&gt;0,1,IF(Cover!$E$47="Weekly",IF(P216&gt;=40,1,0.5),IF(P216&gt;=80,1,0.5))),""))),"")</f>
        <v/>
      </c>
      <c r="BD216" s="499" t="str">
        <f>IF($BD$28="X",IF(AU216="",0,IF($B216="","",IF(AU$28="X",IF(U216&gt;0,1,IF(Cover!$E$47="Weekly",IF(T216&gt;=40,1,0.5),IF(T216&gt;=80,1,0.5))),""))),"")</f>
        <v/>
      </c>
      <c r="BE216" s="499" t="str">
        <f>IF($BE$28="X",IF(AV216="",0,IF($B216="","",IF(AV$28="X",IF(Y216&gt;0,1,IF(Cover!$E$47="Weekly",IF(X216&gt;=40,1,0.5),IF(X216&gt;=80,1,0.5))),""))),"")</f>
        <v/>
      </c>
      <c r="BF216" s="499" t="str">
        <f>IF($BF$28="X",IF(AW216="",0,IF($B216="","",IF(AW$28="X",IF(AC216&gt;0,1,IF(Cover!$E$47="Weekly",IF(AB216&gt;=40,1,0.5),IF(AB216&gt;=80,1,0.5))),""))),"")</f>
        <v/>
      </c>
      <c r="BG216" s="499" t="str">
        <f>IF($BG$28="X",IF(AX216="",0,IF($B216="","",IF(AX$28="X",IF(AG216&gt;0,1,IF(Cover!$E$47="Weekly",IF(AF216&gt;=40,1,0.5),IF(AF216&gt;=80,1,0.5))),""))),"")</f>
        <v/>
      </c>
      <c r="BH216" s="500" t="str">
        <f>IF($BH$28="X",IF(AY216="",0,IF($B216="","",IF(AY$28="X",IF(AK216&gt;0,1,IF(Cover!$E$47="Weekly",IF(AJ216&gt;=40,1,0.5),IF(AJ216&gt;=80,1,0.5))),""))),"")</f>
        <v/>
      </c>
      <c r="BI216" s="470" t="str">
        <f t="shared" si="61"/>
        <v/>
      </c>
      <c r="BJ216" s="469" t="str">
        <f t="shared" si="62"/>
        <v/>
      </c>
      <c r="BL216" s="632">
        <f>IF(BJ216=0,IF('STEP 2 EE Data'!K211="Yes",IF('STEP 2 EE Data'!C211="",1,IF('STEP 2 EE Data'!D211&gt;=40,1,0.5)),0),IF('STEP 2 EE Data'!K211="Yes",IF('STEP 2 EE Data'!C211="",IF(BJ216=0.5,0.5,0),IF('STEP 2 EE Data'!D211&gt;=40,IF(BJ216=0.5,0.5,0),0)),0))</f>
        <v>0</v>
      </c>
    </row>
    <row r="217" spans="1:64" ht="15.6" thickTop="1" thickBot="1" x14ac:dyDescent="0.35">
      <c r="A217" s="84" t="str">
        <f>IF('STEP 2 EE Data'!A212="","",'STEP 2 EE Data'!A212)</f>
        <v/>
      </c>
      <c r="B217" s="83" t="str">
        <f>IF('STEP 2 EE Data'!B212="","",'STEP 2 EE Data'!B212)</f>
        <v/>
      </c>
      <c r="C217" s="54"/>
      <c r="D217" s="56"/>
      <c r="E217" s="55"/>
      <c r="F217" s="371" t="str">
        <f t="shared" si="63"/>
        <v/>
      </c>
      <c r="G217" s="54"/>
      <c r="H217" s="56"/>
      <c r="I217" s="55"/>
      <c r="J217" s="560" t="str">
        <f t="shared" si="64"/>
        <v/>
      </c>
      <c r="K217" s="54"/>
      <c r="L217" s="56"/>
      <c r="M217" s="55"/>
      <c r="N217" s="560" t="str">
        <f t="shared" si="65"/>
        <v/>
      </c>
      <c r="O217" s="54"/>
      <c r="P217" s="56"/>
      <c r="Q217" s="55"/>
      <c r="R217" s="560" t="str">
        <f t="shared" si="46"/>
        <v/>
      </c>
      <c r="S217" s="54"/>
      <c r="T217" s="56"/>
      <c r="U217" s="55"/>
      <c r="V217" s="560" t="str">
        <f t="shared" si="47"/>
        <v/>
      </c>
      <c r="W217" s="54"/>
      <c r="X217" s="56"/>
      <c r="Y217" s="55"/>
      <c r="Z217" s="560" t="str">
        <f t="shared" si="48"/>
        <v/>
      </c>
      <c r="AA217" s="54"/>
      <c r="AB217" s="56"/>
      <c r="AC217" s="55"/>
      <c r="AD217" s="560" t="str">
        <f t="shared" si="49"/>
        <v/>
      </c>
      <c r="AE217" s="54"/>
      <c r="AF217" s="56"/>
      <c r="AG217" s="55"/>
      <c r="AH217" s="560" t="str">
        <f t="shared" si="50"/>
        <v/>
      </c>
      <c r="AI217" s="54"/>
      <c r="AJ217" s="56"/>
      <c r="AK217" s="55"/>
      <c r="AL217" s="446" t="str">
        <f t="shared" si="51"/>
        <v/>
      </c>
      <c r="AM217" s="504">
        <f>'STEP 2 EE Data'!AI212</f>
        <v>0</v>
      </c>
      <c r="AN217" s="82">
        <f>'STEP 2 EE Data'!AJ212</f>
        <v>0</v>
      </c>
      <c r="AO217" s="445" t="str">
        <f>'STEP 2 EE Data'!AK212</f>
        <v/>
      </c>
      <c r="AQ217" s="497" t="str">
        <f t="shared" si="52"/>
        <v/>
      </c>
      <c r="AR217" s="497" t="str">
        <f t="shared" si="53"/>
        <v/>
      </c>
      <c r="AS217" s="497" t="str">
        <f t="shared" si="54"/>
        <v/>
      </c>
      <c r="AT217" s="497" t="str">
        <f t="shared" si="55"/>
        <v/>
      </c>
      <c r="AU217" s="497" t="str">
        <f t="shared" si="56"/>
        <v/>
      </c>
      <c r="AV217" s="497" t="str">
        <f t="shared" si="57"/>
        <v/>
      </c>
      <c r="AW217" s="497" t="str">
        <f t="shared" si="58"/>
        <v/>
      </c>
      <c r="AX217" s="497" t="str">
        <f t="shared" si="59"/>
        <v/>
      </c>
      <c r="AY217" s="498" t="str">
        <f t="shared" si="60"/>
        <v/>
      </c>
      <c r="AZ217" s="499" t="str">
        <f>IF($AZ$28="X",IF(AQ217="",0,IF($B217="","",IF(AQ$28="X",IF(E217&gt;0,1,IF(Cover!$E$47="Weekly",IF(D217&gt;=40,1,0.5),IF(D217&gt;=80,1,0.5))),""))),"")</f>
        <v/>
      </c>
      <c r="BA217" s="499" t="str">
        <f>IF($BA$28="X",IF(AR217="",0,IF($B217="","",IF(AR$28="X",IF(I217&gt;0,1,IF(Cover!$E$47="Weekly",IF(H217&gt;=40,1,0.5),IF(H217&gt;=80,1,0.5))),""))),"")</f>
        <v/>
      </c>
      <c r="BB217" s="499" t="str">
        <f>IF($BB$28="X",IF(AS217="",0,IF($B217="","",IF(AS$28="X",IF(M217&gt;0,1,IF(Cover!$E$47="Weekly",IF(L217&gt;=40,1,0.5),IF(L217&gt;=80,1,0.5))),""))),"")</f>
        <v/>
      </c>
      <c r="BC217" s="499" t="str">
        <f>IF($BC$28="X",IF(AT217="",0,IF($B217="","",IF(AT$28="X",IF(Q217&gt;0,1,IF(Cover!$E$47="Weekly",IF(P217&gt;=40,1,0.5),IF(P217&gt;=80,1,0.5))),""))),"")</f>
        <v/>
      </c>
      <c r="BD217" s="499" t="str">
        <f>IF($BD$28="X",IF(AU217="",0,IF($B217="","",IF(AU$28="X",IF(U217&gt;0,1,IF(Cover!$E$47="Weekly",IF(T217&gt;=40,1,0.5),IF(T217&gt;=80,1,0.5))),""))),"")</f>
        <v/>
      </c>
      <c r="BE217" s="499" t="str">
        <f>IF($BE$28="X",IF(AV217="",0,IF($B217="","",IF(AV$28="X",IF(Y217&gt;0,1,IF(Cover!$E$47="Weekly",IF(X217&gt;=40,1,0.5),IF(X217&gt;=80,1,0.5))),""))),"")</f>
        <v/>
      </c>
      <c r="BF217" s="499" t="str">
        <f>IF($BF$28="X",IF(AW217="",0,IF($B217="","",IF(AW$28="X",IF(AC217&gt;0,1,IF(Cover!$E$47="Weekly",IF(AB217&gt;=40,1,0.5),IF(AB217&gt;=80,1,0.5))),""))),"")</f>
        <v/>
      </c>
      <c r="BG217" s="499" t="str">
        <f>IF($BG$28="X",IF(AX217="",0,IF($B217="","",IF(AX$28="X",IF(AG217&gt;0,1,IF(Cover!$E$47="Weekly",IF(AF217&gt;=40,1,0.5),IF(AF217&gt;=80,1,0.5))),""))),"")</f>
        <v/>
      </c>
      <c r="BH217" s="500" t="str">
        <f>IF($BH$28="X",IF(AY217="",0,IF($B217="","",IF(AY$28="X",IF(AK217&gt;0,1,IF(Cover!$E$47="Weekly",IF(AJ217&gt;=40,1,0.5),IF(AJ217&gt;=80,1,0.5))),""))),"")</f>
        <v/>
      </c>
      <c r="BI217" s="470" t="str">
        <f t="shared" si="61"/>
        <v/>
      </c>
      <c r="BJ217" s="469" t="str">
        <f t="shared" si="62"/>
        <v/>
      </c>
      <c r="BL217" s="632">
        <f>IF(BJ217=0,IF('STEP 2 EE Data'!K212="Yes",IF('STEP 2 EE Data'!C212="",1,IF('STEP 2 EE Data'!D212&gt;=40,1,0.5)),0),IF('STEP 2 EE Data'!K212="Yes",IF('STEP 2 EE Data'!C212="",IF(BJ217=0.5,0.5,0),IF('STEP 2 EE Data'!D212&gt;=40,IF(BJ217=0.5,0.5,0),0)),0))</f>
        <v>0</v>
      </c>
    </row>
    <row r="218" spans="1:64" ht="15.6" thickTop="1" thickBot="1" x14ac:dyDescent="0.35">
      <c r="A218" s="84" t="str">
        <f>IF('STEP 2 EE Data'!A213="","",'STEP 2 EE Data'!A213)</f>
        <v/>
      </c>
      <c r="B218" s="83" t="str">
        <f>IF('STEP 2 EE Data'!B213="","",'STEP 2 EE Data'!B213)</f>
        <v/>
      </c>
      <c r="C218" s="54"/>
      <c r="D218" s="56"/>
      <c r="E218" s="55"/>
      <c r="F218" s="371" t="str">
        <f t="shared" si="63"/>
        <v/>
      </c>
      <c r="G218" s="54"/>
      <c r="H218" s="56"/>
      <c r="I218" s="55"/>
      <c r="J218" s="560" t="str">
        <f t="shared" si="64"/>
        <v/>
      </c>
      <c r="K218" s="54"/>
      <c r="L218" s="56"/>
      <c r="M218" s="55"/>
      <c r="N218" s="560" t="str">
        <f t="shared" si="65"/>
        <v/>
      </c>
      <c r="O218" s="54"/>
      <c r="P218" s="56"/>
      <c r="Q218" s="55"/>
      <c r="R218" s="560" t="str">
        <f t="shared" si="46"/>
        <v/>
      </c>
      <c r="S218" s="54"/>
      <c r="T218" s="56"/>
      <c r="U218" s="55"/>
      <c r="V218" s="560" t="str">
        <f t="shared" si="47"/>
        <v/>
      </c>
      <c r="W218" s="54"/>
      <c r="X218" s="56"/>
      <c r="Y218" s="55"/>
      <c r="Z218" s="560" t="str">
        <f t="shared" si="48"/>
        <v/>
      </c>
      <c r="AA218" s="54"/>
      <c r="AB218" s="56"/>
      <c r="AC218" s="55"/>
      <c r="AD218" s="560" t="str">
        <f t="shared" si="49"/>
        <v/>
      </c>
      <c r="AE218" s="54"/>
      <c r="AF218" s="56"/>
      <c r="AG218" s="55"/>
      <c r="AH218" s="560" t="str">
        <f t="shared" si="50"/>
        <v/>
      </c>
      <c r="AI218" s="54"/>
      <c r="AJ218" s="56"/>
      <c r="AK218" s="55"/>
      <c r="AL218" s="446" t="str">
        <f t="shared" si="51"/>
        <v/>
      </c>
      <c r="AM218" s="504">
        <f>'STEP 2 EE Data'!AI213</f>
        <v>0</v>
      </c>
      <c r="AN218" s="82">
        <f>'STEP 2 EE Data'!AJ213</f>
        <v>0</v>
      </c>
      <c r="AO218" s="445" t="str">
        <f>'STEP 2 EE Data'!AK213</f>
        <v/>
      </c>
      <c r="AQ218" s="497" t="str">
        <f t="shared" si="52"/>
        <v/>
      </c>
      <c r="AR218" s="497" t="str">
        <f t="shared" si="53"/>
        <v/>
      </c>
      <c r="AS218" s="497" t="str">
        <f t="shared" si="54"/>
        <v/>
      </c>
      <c r="AT218" s="497" t="str">
        <f t="shared" si="55"/>
        <v/>
      </c>
      <c r="AU218" s="497" t="str">
        <f t="shared" si="56"/>
        <v/>
      </c>
      <c r="AV218" s="497" t="str">
        <f t="shared" si="57"/>
        <v/>
      </c>
      <c r="AW218" s="497" t="str">
        <f t="shared" si="58"/>
        <v/>
      </c>
      <c r="AX218" s="497" t="str">
        <f t="shared" si="59"/>
        <v/>
      </c>
      <c r="AY218" s="498" t="str">
        <f t="shared" si="60"/>
        <v/>
      </c>
      <c r="AZ218" s="499" t="str">
        <f>IF($AZ$28="X",IF(AQ218="",0,IF($B218="","",IF(AQ$28="X",IF(E218&gt;0,1,IF(Cover!$E$47="Weekly",IF(D218&gt;=40,1,0.5),IF(D218&gt;=80,1,0.5))),""))),"")</f>
        <v/>
      </c>
      <c r="BA218" s="499" t="str">
        <f>IF($BA$28="X",IF(AR218="",0,IF($B218="","",IF(AR$28="X",IF(I218&gt;0,1,IF(Cover!$E$47="Weekly",IF(H218&gt;=40,1,0.5),IF(H218&gt;=80,1,0.5))),""))),"")</f>
        <v/>
      </c>
      <c r="BB218" s="499" t="str">
        <f>IF($BB$28="X",IF(AS218="",0,IF($B218="","",IF(AS$28="X",IF(M218&gt;0,1,IF(Cover!$E$47="Weekly",IF(L218&gt;=40,1,0.5),IF(L218&gt;=80,1,0.5))),""))),"")</f>
        <v/>
      </c>
      <c r="BC218" s="499" t="str">
        <f>IF($BC$28="X",IF(AT218="",0,IF($B218="","",IF(AT$28="X",IF(Q218&gt;0,1,IF(Cover!$E$47="Weekly",IF(P218&gt;=40,1,0.5),IF(P218&gt;=80,1,0.5))),""))),"")</f>
        <v/>
      </c>
      <c r="BD218" s="499" t="str">
        <f>IF($BD$28="X",IF(AU218="",0,IF($B218="","",IF(AU$28="X",IF(U218&gt;0,1,IF(Cover!$E$47="Weekly",IF(T218&gt;=40,1,0.5),IF(T218&gt;=80,1,0.5))),""))),"")</f>
        <v/>
      </c>
      <c r="BE218" s="499" t="str">
        <f>IF($BE$28="X",IF(AV218="",0,IF($B218="","",IF(AV$28="X",IF(Y218&gt;0,1,IF(Cover!$E$47="Weekly",IF(X218&gt;=40,1,0.5),IF(X218&gt;=80,1,0.5))),""))),"")</f>
        <v/>
      </c>
      <c r="BF218" s="499" t="str">
        <f>IF($BF$28="X",IF(AW218="",0,IF($B218="","",IF(AW$28="X",IF(AC218&gt;0,1,IF(Cover!$E$47="Weekly",IF(AB218&gt;=40,1,0.5),IF(AB218&gt;=80,1,0.5))),""))),"")</f>
        <v/>
      </c>
      <c r="BG218" s="499" t="str">
        <f>IF($BG$28="X",IF(AX218="",0,IF($B218="","",IF(AX$28="X",IF(AG218&gt;0,1,IF(Cover!$E$47="Weekly",IF(AF218&gt;=40,1,0.5),IF(AF218&gt;=80,1,0.5))),""))),"")</f>
        <v/>
      </c>
      <c r="BH218" s="500" t="str">
        <f>IF($BH$28="X",IF(AY218="",0,IF($B218="","",IF(AY$28="X",IF(AK218&gt;0,1,IF(Cover!$E$47="Weekly",IF(AJ218&gt;=40,1,0.5),IF(AJ218&gt;=80,1,0.5))),""))),"")</f>
        <v/>
      </c>
      <c r="BI218" s="470" t="str">
        <f t="shared" si="61"/>
        <v/>
      </c>
      <c r="BJ218" s="469" t="str">
        <f t="shared" si="62"/>
        <v/>
      </c>
      <c r="BL218" s="632">
        <f>IF(BJ218=0,IF('STEP 2 EE Data'!K213="Yes",IF('STEP 2 EE Data'!C213="",1,IF('STEP 2 EE Data'!D213&gt;=40,1,0.5)),0),IF('STEP 2 EE Data'!K213="Yes",IF('STEP 2 EE Data'!C213="",IF(BJ218=0.5,0.5,0),IF('STEP 2 EE Data'!D213&gt;=40,IF(BJ218=0.5,0.5,0),0)),0))</f>
        <v>0</v>
      </c>
    </row>
    <row r="219" spans="1:64" ht="15.6" thickTop="1" thickBot="1" x14ac:dyDescent="0.35">
      <c r="A219" s="84" t="str">
        <f>IF('STEP 2 EE Data'!A214="","",'STEP 2 EE Data'!A214)</f>
        <v/>
      </c>
      <c r="B219" s="83" t="str">
        <f>IF('STEP 2 EE Data'!B214="","",'STEP 2 EE Data'!B214)</f>
        <v/>
      </c>
      <c r="C219" s="54"/>
      <c r="D219" s="56"/>
      <c r="E219" s="55"/>
      <c r="F219" s="371" t="str">
        <f t="shared" si="63"/>
        <v/>
      </c>
      <c r="G219" s="54"/>
      <c r="H219" s="56"/>
      <c r="I219" s="55"/>
      <c r="J219" s="560" t="str">
        <f t="shared" si="64"/>
        <v/>
      </c>
      <c r="K219" s="54"/>
      <c r="L219" s="56"/>
      <c r="M219" s="55"/>
      <c r="N219" s="560" t="str">
        <f t="shared" si="65"/>
        <v/>
      </c>
      <c r="O219" s="54"/>
      <c r="P219" s="56"/>
      <c r="Q219" s="55"/>
      <c r="R219" s="560" t="str">
        <f t="shared" si="46"/>
        <v/>
      </c>
      <c r="S219" s="54"/>
      <c r="T219" s="56"/>
      <c r="U219" s="55"/>
      <c r="V219" s="560" t="str">
        <f t="shared" si="47"/>
        <v/>
      </c>
      <c r="W219" s="54"/>
      <c r="X219" s="56"/>
      <c r="Y219" s="55"/>
      <c r="Z219" s="560" t="str">
        <f t="shared" si="48"/>
        <v/>
      </c>
      <c r="AA219" s="54"/>
      <c r="AB219" s="56"/>
      <c r="AC219" s="55"/>
      <c r="AD219" s="560" t="str">
        <f t="shared" si="49"/>
        <v/>
      </c>
      <c r="AE219" s="54"/>
      <c r="AF219" s="56"/>
      <c r="AG219" s="55"/>
      <c r="AH219" s="560" t="str">
        <f t="shared" si="50"/>
        <v/>
      </c>
      <c r="AI219" s="54"/>
      <c r="AJ219" s="56"/>
      <c r="AK219" s="55"/>
      <c r="AL219" s="446" t="str">
        <f t="shared" si="51"/>
        <v/>
      </c>
      <c r="AM219" s="504">
        <f>'STEP 2 EE Data'!AI214</f>
        <v>0</v>
      </c>
      <c r="AN219" s="82">
        <f>'STEP 2 EE Data'!AJ214</f>
        <v>0</v>
      </c>
      <c r="AO219" s="445" t="str">
        <f>'STEP 2 EE Data'!AK214</f>
        <v/>
      </c>
      <c r="AQ219" s="497" t="str">
        <f t="shared" si="52"/>
        <v/>
      </c>
      <c r="AR219" s="497" t="str">
        <f t="shared" si="53"/>
        <v/>
      </c>
      <c r="AS219" s="497" t="str">
        <f t="shared" si="54"/>
        <v/>
      </c>
      <c r="AT219" s="497" t="str">
        <f t="shared" si="55"/>
        <v/>
      </c>
      <c r="AU219" s="497" t="str">
        <f t="shared" si="56"/>
        <v/>
      </c>
      <c r="AV219" s="497" t="str">
        <f t="shared" si="57"/>
        <v/>
      </c>
      <c r="AW219" s="497" t="str">
        <f t="shared" si="58"/>
        <v/>
      </c>
      <c r="AX219" s="497" t="str">
        <f t="shared" si="59"/>
        <v/>
      </c>
      <c r="AY219" s="498" t="str">
        <f t="shared" si="60"/>
        <v/>
      </c>
      <c r="AZ219" s="499" t="str">
        <f>IF($AZ$28="X",IF(AQ219="",0,IF($B219="","",IF(AQ$28="X",IF(E219&gt;0,1,IF(Cover!$E$47="Weekly",IF(D219&gt;=40,1,0.5),IF(D219&gt;=80,1,0.5))),""))),"")</f>
        <v/>
      </c>
      <c r="BA219" s="499" t="str">
        <f>IF($BA$28="X",IF(AR219="",0,IF($B219="","",IF(AR$28="X",IF(I219&gt;0,1,IF(Cover!$E$47="Weekly",IF(H219&gt;=40,1,0.5),IF(H219&gt;=80,1,0.5))),""))),"")</f>
        <v/>
      </c>
      <c r="BB219" s="499" t="str">
        <f>IF($BB$28="X",IF(AS219="",0,IF($B219="","",IF(AS$28="X",IF(M219&gt;0,1,IF(Cover!$E$47="Weekly",IF(L219&gt;=40,1,0.5),IF(L219&gt;=80,1,0.5))),""))),"")</f>
        <v/>
      </c>
      <c r="BC219" s="499" t="str">
        <f>IF($BC$28="X",IF(AT219="",0,IF($B219="","",IF(AT$28="X",IF(Q219&gt;0,1,IF(Cover!$E$47="Weekly",IF(P219&gt;=40,1,0.5),IF(P219&gt;=80,1,0.5))),""))),"")</f>
        <v/>
      </c>
      <c r="BD219" s="499" t="str">
        <f>IF($BD$28="X",IF(AU219="",0,IF($B219="","",IF(AU$28="X",IF(U219&gt;0,1,IF(Cover!$E$47="Weekly",IF(T219&gt;=40,1,0.5),IF(T219&gt;=80,1,0.5))),""))),"")</f>
        <v/>
      </c>
      <c r="BE219" s="499" t="str">
        <f>IF($BE$28="X",IF(AV219="",0,IF($B219="","",IF(AV$28="X",IF(Y219&gt;0,1,IF(Cover!$E$47="Weekly",IF(X219&gt;=40,1,0.5),IF(X219&gt;=80,1,0.5))),""))),"")</f>
        <v/>
      </c>
      <c r="BF219" s="499" t="str">
        <f>IF($BF$28="X",IF(AW219="",0,IF($B219="","",IF(AW$28="X",IF(AC219&gt;0,1,IF(Cover!$E$47="Weekly",IF(AB219&gt;=40,1,0.5),IF(AB219&gt;=80,1,0.5))),""))),"")</f>
        <v/>
      </c>
      <c r="BG219" s="499" t="str">
        <f>IF($BG$28="X",IF(AX219="",0,IF($B219="","",IF(AX$28="X",IF(AG219&gt;0,1,IF(Cover!$E$47="Weekly",IF(AF219&gt;=40,1,0.5),IF(AF219&gt;=80,1,0.5))),""))),"")</f>
        <v/>
      </c>
      <c r="BH219" s="500" t="str">
        <f>IF($BH$28="X",IF(AY219="",0,IF($B219="","",IF(AY$28="X",IF(AK219&gt;0,1,IF(Cover!$E$47="Weekly",IF(AJ219&gt;=40,1,0.5),IF(AJ219&gt;=80,1,0.5))),""))),"")</f>
        <v/>
      </c>
      <c r="BI219" s="470" t="str">
        <f t="shared" si="61"/>
        <v/>
      </c>
      <c r="BJ219" s="469" t="str">
        <f t="shared" si="62"/>
        <v/>
      </c>
      <c r="BL219" s="632">
        <f>IF(BJ219=0,IF('STEP 2 EE Data'!K214="Yes",IF('STEP 2 EE Data'!C214="",1,IF('STEP 2 EE Data'!D214&gt;=40,1,0.5)),0),IF('STEP 2 EE Data'!K214="Yes",IF('STEP 2 EE Data'!C214="",IF(BJ219=0.5,0.5,0),IF('STEP 2 EE Data'!D214&gt;=40,IF(BJ219=0.5,0.5,0),0)),0))</f>
        <v>0</v>
      </c>
    </row>
    <row r="220" spans="1:64" ht="15.6" thickTop="1" thickBot="1" x14ac:dyDescent="0.35">
      <c r="A220" s="84" t="str">
        <f>IF('STEP 2 EE Data'!A215="","",'STEP 2 EE Data'!A215)</f>
        <v/>
      </c>
      <c r="B220" s="83" t="str">
        <f>IF('STEP 2 EE Data'!B215="","",'STEP 2 EE Data'!B215)</f>
        <v/>
      </c>
      <c r="C220" s="54"/>
      <c r="D220" s="56"/>
      <c r="E220" s="55"/>
      <c r="F220" s="371" t="str">
        <f t="shared" si="63"/>
        <v/>
      </c>
      <c r="G220" s="54"/>
      <c r="H220" s="56"/>
      <c r="I220" s="55"/>
      <c r="J220" s="560" t="str">
        <f t="shared" si="64"/>
        <v/>
      </c>
      <c r="K220" s="54"/>
      <c r="L220" s="56"/>
      <c r="M220" s="55"/>
      <c r="N220" s="560" t="str">
        <f t="shared" si="65"/>
        <v/>
      </c>
      <c r="O220" s="54"/>
      <c r="P220" s="56"/>
      <c r="Q220" s="55"/>
      <c r="R220" s="560" t="str">
        <f t="shared" si="46"/>
        <v/>
      </c>
      <c r="S220" s="54"/>
      <c r="T220" s="56"/>
      <c r="U220" s="55"/>
      <c r="V220" s="560" t="str">
        <f t="shared" si="47"/>
        <v/>
      </c>
      <c r="W220" s="54"/>
      <c r="X220" s="56"/>
      <c r="Y220" s="55"/>
      <c r="Z220" s="560" t="str">
        <f t="shared" si="48"/>
        <v/>
      </c>
      <c r="AA220" s="54"/>
      <c r="AB220" s="56"/>
      <c r="AC220" s="55"/>
      <c r="AD220" s="560" t="str">
        <f t="shared" si="49"/>
        <v/>
      </c>
      <c r="AE220" s="54"/>
      <c r="AF220" s="56"/>
      <c r="AG220" s="55"/>
      <c r="AH220" s="560" t="str">
        <f t="shared" si="50"/>
        <v/>
      </c>
      <c r="AI220" s="54"/>
      <c r="AJ220" s="56"/>
      <c r="AK220" s="55"/>
      <c r="AL220" s="446" t="str">
        <f t="shared" si="51"/>
        <v/>
      </c>
      <c r="AM220" s="504">
        <f>'STEP 2 EE Data'!AI215</f>
        <v>0</v>
      </c>
      <c r="AN220" s="82">
        <f>'STEP 2 EE Data'!AJ215</f>
        <v>0</v>
      </c>
      <c r="AO220" s="445" t="str">
        <f>'STEP 2 EE Data'!AK215</f>
        <v/>
      </c>
      <c r="AQ220" s="497" t="str">
        <f t="shared" si="52"/>
        <v/>
      </c>
      <c r="AR220" s="497" t="str">
        <f t="shared" si="53"/>
        <v/>
      </c>
      <c r="AS220" s="497" t="str">
        <f t="shared" si="54"/>
        <v/>
      </c>
      <c r="AT220" s="497" t="str">
        <f t="shared" si="55"/>
        <v/>
      </c>
      <c r="AU220" s="497" t="str">
        <f t="shared" si="56"/>
        <v/>
      </c>
      <c r="AV220" s="497" t="str">
        <f t="shared" si="57"/>
        <v/>
      </c>
      <c r="AW220" s="497" t="str">
        <f t="shared" si="58"/>
        <v/>
      </c>
      <c r="AX220" s="497" t="str">
        <f t="shared" si="59"/>
        <v/>
      </c>
      <c r="AY220" s="498" t="str">
        <f t="shared" si="60"/>
        <v/>
      </c>
      <c r="AZ220" s="499" t="str">
        <f>IF($AZ$28="X",IF(AQ220="",0,IF($B220="","",IF(AQ$28="X",IF(E220&gt;0,1,IF(Cover!$E$47="Weekly",IF(D220&gt;=40,1,0.5),IF(D220&gt;=80,1,0.5))),""))),"")</f>
        <v/>
      </c>
      <c r="BA220" s="499" t="str">
        <f>IF($BA$28="X",IF(AR220="",0,IF($B220="","",IF(AR$28="X",IF(I220&gt;0,1,IF(Cover!$E$47="Weekly",IF(H220&gt;=40,1,0.5),IF(H220&gt;=80,1,0.5))),""))),"")</f>
        <v/>
      </c>
      <c r="BB220" s="499" t="str">
        <f>IF($BB$28="X",IF(AS220="",0,IF($B220="","",IF(AS$28="X",IF(M220&gt;0,1,IF(Cover!$E$47="Weekly",IF(L220&gt;=40,1,0.5),IF(L220&gt;=80,1,0.5))),""))),"")</f>
        <v/>
      </c>
      <c r="BC220" s="499" t="str">
        <f>IF($BC$28="X",IF(AT220="",0,IF($B220="","",IF(AT$28="X",IF(Q220&gt;0,1,IF(Cover!$E$47="Weekly",IF(P220&gt;=40,1,0.5),IF(P220&gt;=80,1,0.5))),""))),"")</f>
        <v/>
      </c>
      <c r="BD220" s="499" t="str">
        <f>IF($BD$28="X",IF(AU220="",0,IF($B220="","",IF(AU$28="X",IF(U220&gt;0,1,IF(Cover!$E$47="Weekly",IF(T220&gt;=40,1,0.5),IF(T220&gt;=80,1,0.5))),""))),"")</f>
        <v/>
      </c>
      <c r="BE220" s="499" t="str">
        <f>IF($BE$28="X",IF(AV220="",0,IF($B220="","",IF(AV$28="X",IF(Y220&gt;0,1,IF(Cover!$E$47="Weekly",IF(X220&gt;=40,1,0.5),IF(X220&gt;=80,1,0.5))),""))),"")</f>
        <v/>
      </c>
      <c r="BF220" s="499" t="str">
        <f>IF($BF$28="X",IF(AW220="",0,IF($B220="","",IF(AW$28="X",IF(AC220&gt;0,1,IF(Cover!$E$47="Weekly",IF(AB220&gt;=40,1,0.5),IF(AB220&gt;=80,1,0.5))),""))),"")</f>
        <v/>
      </c>
      <c r="BG220" s="499" t="str">
        <f>IF($BG$28="X",IF(AX220="",0,IF($B220="","",IF(AX$28="X",IF(AG220&gt;0,1,IF(Cover!$E$47="Weekly",IF(AF220&gt;=40,1,0.5),IF(AF220&gt;=80,1,0.5))),""))),"")</f>
        <v/>
      </c>
      <c r="BH220" s="500" t="str">
        <f>IF($BH$28="X",IF(AY220="",0,IF($B220="","",IF(AY$28="X",IF(AK220&gt;0,1,IF(Cover!$E$47="Weekly",IF(AJ220&gt;=40,1,0.5),IF(AJ220&gt;=80,1,0.5))),""))),"")</f>
        <v/>
      </c>
      <c r="BI220" s="470" t="str">
        <f t="shared" si="61"/>
        <v/>
      </c>
      <c r="BJ220" s="469" t="str">
        <f t="shared" si="62"/>
        <v/>
      </c>
      <c r="BL220" s="632">
        <f>IF(BJ220=0,IF('STEP 2 EE Data'!K215="Yes",IF('STEP 2 EE Data'!C215="",1,IF('STEP 2 EE Data'!D215&gt;=40,1,0.5)),0),IF('STEP 2 EE Data'!K215="Yes",IF('STEP 2 EE Data'!C215="",IF(BJ220=0.5,0.5,0),IF('STEP 2 EE Data'!D215&gt;=40,IF(BJ220=0.5,0.5,0),0)),0))</f>
        <v>0</v>
      </c>
    </row>
    <row r="221" spans="1:64" ht="15.6" thickTop="1" thickBot="1" x14ac:dyDescent="0.35">
      <c r="A221" s="84" t="str">
        <f>IF('STEP 2 EE Data'!A216="","",'STEP 2 EE Data'!A216)</f>
        <v/>
      </c>
      <c r="B221" s="83" t="str">
        <f>IF('STEP 2 EE Data'!B216="","",'STEP 2 EE Data'!B216)</f>
        <v/>
      </c>
      <c r="C221" s="54"/>
      <c r="D221" s="56"/>
      <c r="E221" s="55"/>
      <c r="F221" s="371" t="str">
        <f t="shared" si="63"/>
        <v/>
      </c>
      <c r="G221" s="54"/>
      <c r="H221" s="56"/>
      <c r="I221" s="55"/>
      <c r="J221" s="560" t="str">
        <f t="shared" si="64"/>
        <v/>
      </c>
      <c r="K221" s="54"/>
      <c r="L221" s="56"/>
      <c r="M221" s="55"/>
      <c r="N221" s="560" t="str">
        <f t="shared" si="65"/>
        <v/>
      </c>
      <c r="O221" s="54"/>
      <c r="P221" s="56"/>
      <c r="Q221" s="55"/>
      <c r="R221" s="560" t="str">
        <f t="shared" si="46"/>
        <v/>
      </c>
      <c r="S221" s="54"/>
      <c r="T221" s="56"/>
      <c r="U221" s="55"/>
      <c r="V221" s="560" t="str">
        <f t="shared" si="47"/>
        <v/>
      </c>
      <c r="W221" s="54"/>
      <c r="X221" s="56"/>
      <c r="Y221" s="55"/>
      <c r="Z221" s="560" t="str">
        <f t="shared" si="48"/>
        <v/>
      </c>
      <c r="AA221" s="54"/>
      <c r="AB221" s="56"/>
      <c r="AC221" s="55"/>
      <c r="AD221" s="560" t="str">
        <f t="shared" si="49"/>
        <v/>
      </c>
      <c r="AE221" s="54"/>
      <c r="AF221" s="56"/>
      <c r="AG221" s="55"/>
      <c r="AH221" s="560" t="str">
        <f t="shared" si="50"/>
        <v/>
      </c>
      <c r="AI221" s="54"/>
      <c r="AJ221" s="56"/>
      <c r="AK221" s="55"/>
      <c r="AL221" s="446" t="str">
        <f t="shared" si="51"/>
        <v/>
      </c>
      <c r="AM221" s="504">
        <f>'STEP 2 EE Data'!AI216</f>
        <v>0</v>
      </c>
      <c r="AN221" s="82">
        <f>'STEP 2 EE Data'!AJ216</f>
        <v>0</v>
      </c>
      <c r="AO221" s="445" t="str">
        <f>'STEP 2 EE Data'!AK216</f>
        <v/>
      </c>
      <c r="AQ221" s="497" t="str">
        <f t="shared" si="52"/>
        <v/>
      </c>
      <c r="AR221" s="497" t="str">
        <f t="shared" si="53"/>
        <v/>
      </c>
      <c r="AS221" s="497" t="str">
        <f t="shared" si="54"/>
        <v/>
      </c>
      <c r="AT221" s="497" t="str">
        <f t="shared" si="55"/>
        <v/>
      </c>
      <c r="AU221" s="497" t="str">
        <f t="shared" si="56"/>
        <v/>
      </c>
      <c r="AV221" s="497" t="str">
        <f t="shared" si="57"/>
        <v/>
      </c>
      <c r="AW221" s="497" t="str">
        <f t="shared" si="58"/>
        <v/>
      </c>
      <c r="AX221" s="497" t="str">
        <f t="shared" si="59"/>
        <v/>
      </c>
      <c r="AY221" s="498" t="str">
        <f t="shared" si="60"/>
        <v/>
      </c>
      <c r="AZ221" s="499" t="str">
        <f>IF($AZ$28="X",IF(AQ221="",0,IF($B221="","",IF(AQ$28="X",IF(E221&gt;0,1,IF(Cover!$E$47="Weekly",IF(D221&gt;=40,1,0.5),IF(D221&gt;=80,1,0.5))),""))),"")</f>
        <v/>
      </c>
      <c r="BA221" s="499" t="str">
        <f>IF($BA$28="X",IF(AR221="",0,IF($B221="","",IF(AR$28="X",IF(I221&gt;0,1,IF(Cover!$E$47="Weekly",IF(H221&gt;=40,1,0.5),IF(H221&gt;=80,1,0.5))),""))),"")</f>
        <v/>
      </c>
      <c r="BB221" s="499" t="str">
        <f>IF($BB$28="X",IF(AS221="",0,IF($B221="","",IF(AS$28="X",IF(M221&gt;0,1,IF(Cover!$E$47="Weekly",IF(L221&gt;=40,1,0.5),IF(L221&gt;=80,1,0.5))),""))),"")</f>
        <v/>
      </c>
      <c r="BC221" s="499" t="str">
        <f>IF($BC$28="X",IF(AT221="",0,IF($B221="","",IF(AT$28="X",IF(Q221&gt;0,1,IF(Cover!$E$47="Weekly",IF(P221&gt;=40,1,0.5),IF(P221&gt;=80,1,0.5))),""))),"")</f>
        <v/>
      </c>
      <c r="BD221" s="499" t="str">
        <f>IF($BD$28="X",IF(AU221="",0,IF($B221="","",IF(AU$28="X",IF(U221&gt;0,1,IF(Cover!$E$47="Weekly",IF(T221&gt;=40,1,0.5),IF(T221&gt;=80,1,0.5))),""))),"")</f>
        <v/>
      </c>
      <c r="BE221" s="499" t="str">
        <f>IF($BE$28="X",IF(AV221="",0,IF($B221="","",IF(AV$28="X",IF(Y221&gt;0,1,IF(Cover!$E$47="Weekly",IF(X221&gt;=40,1,0.5),IF(X221&gt;=80,1,0.5))),""))),"")</f>
        <v/>
      </c>
      <c r="BF221" s="499" t="str">
        <f>IF($BF$28="X",IF(AW221="",0,IF($B221="","",IF(AW$28="X",IF(AC221&gt;0,1,IF(Cover!$E$47="Weekly",IF(AB221&gt;=40,1,0.5),IF(AB221&gt;=80,1,0.5))),""))),"")</f>
        <v/>
      </c>
      <c r="BG221" s="499" t="str">
        <f>IF($BG$28="X",IF(AX221="",0,IF($B221="","",IF(AX$28="X",IF(AG221&gt;0,1,IF(Cover!$E$47="Weekly",IF(AF221&gt;=40,1,0.5),IF(AF221&gt;=80,1,0.5))),""))),"")</f>
        <v/>
      </c>
      <c r="BH221" s="500" t="str">
        <f>IF($BH$28="X",IF(AY221="",0,IF($B221="","",IF(AY$28="X",IF(AK221&gt;0,1,IF(Cover!$E$47="Weekly",IF(AJ221&gt;=40,1,0.5),IF(AJ221&gt;=80,1,0.5))),""))),"")</f>
        <v/>
      </c>
      <c r="BI221" s="470" t="str">
        <f t="shared" si="61"/>
        <v/>
      </c>
      <c r="BJ221" s="469" t="str">
        <f t="shared" si="62"/>
        <v/>
      </c>
      <c r="BL221" s="632">
        <f>IF(BJ221=0,IF('STEP 2 EE Data'!K216="Yes",IF('STEP 2 EE Data'!C216="",1,IF('STEP 2 EE Data'!D216&gt;=40,1,0.5)),0),IF('STEP 2 EE Data'!K216="Yes",IF('STEP 2 EE Data'!C216="",IF(BJ221=0.5,0.5,0),IF('STEP 2 EE Data'!D216&gt;=40,IF(BJ221=0.5,0.5,0),0)),0))</f>
        <v>0</v>
      </c>
    </row>
    <row r="222" spans="1:64" ht="15.6" thickTop="1" thickBot="1" x14ac:dyDescent="0.35">
      <c r="A222" s="84" t="str">
        <f>IF('STEP 2 EE Data'!A217="","",'STEP 2 EE Data'!A217)</f>
        <v/>
      </c>
      <c r="B222" s="83" t="str">
        <f>IF('STEP 2 EE Data'!B217="","",'STEP 2 EE Data'!B217)</f>
        <v/>
      </c>
      <c r="C222" s="54"/>
      <c r="D222" s="56"/>
      <c r="E222" s="55"/>
      <c r="F222" s="371" t="str">
        <f t="shared" si="63"/>
        <v/>
      </c>
      <c r="G222" s="54"/>
      <c r="H222" s="56"/>
      <c r="I222" s="55"/>
      <c r="J222" s="560" t="str">
        <f t="shared" si="64"/>
        <v/>
      </c>
      <c r="K222" s="54"/>
      <c r="L222" s="56"/>
      <c r="M222" s="55"/>
      <c r="N222" s="560" t="str">
        <f t="shared" si="65"/>
        <v/>
      </c>
      <c r="O222" s="54"/>
      <c r="P222" s="56"/>
      <c r="Q222" s="55"/>
      <c r="R222" s="560" t="str">
        <f t="shared" ref="R222:R285" si="66">IF($O$8="","",IF(B222="","",IF(Q222&gt;0,Q222,O222*P222)))</f>
        <v/>
      </c>
      <c r="S222" s="54"/>
      <c r="T222" s="56"/>
      <c r="U222" s="55"/>
      <c r="V222" s="560" t="str">
        <f t="shared" ref="V222:V285" si="67">IF($S$8="","",IF(B222="","",IF(U222&gt;0,U222,S222*T222)))</f>
        <v/>
      </c>
      <c r="W222" s="54"/>
      <c r="X222" s="56"/>
      <c r="Y222" s="55"/>
      <c r="Z222" s="560" t="str">
        <f t="shared" ref="Z222:Z285" si="68">IF($W$8="","",IF(B222="","",IF(Y222&gt;0,Y222,W222*X222)))</f>
        <v/>
      </c>
      <c r="AA222" s="54"/>
      <c r="AB222" s="56"/>
      <c r="AC222" s="55"/>
      <c r="AD222" s="560" t="str">
        <f t="shared" ref="AD222:AD285" si="69">IF($AA$8="","",IF(B222="","",IF(AC222&gt;0,AC222,AA222*AB222)))</f>
        <v/>
      </c>
      <c r="AE222" s="54"/>
      <c r="AF222" s="56"/>
      <c r="AG222" s="55"/>
      <c r="AH222" s="560" t="str">
        <f t="shared" ref="AH222:AH285" si="70">IF($AE$8="","",IF(B222="","",IF(AG222&gt;0,AG222,AE222*AF222)))</f>
        <v/>
      </c>
      <c r="AI222" s="54"/>
      <c r="AJ222" s="56"/>
      <c r="AK222" s="55"/>
      <c r="AL222" s="446" t="str">
        <f t="shared" ref="AL222:AL285" si="71">IF($AI$8="","",IF(B222="","",IF(AK222&gt;0,AK222,AI222*AJ222)))</f>
        <v/>
      </c>
      <c r="AM222" s="504">
        <f>'STEP 2 EE Data'!AI217</f>
        <v>0</v>
      </c>
      <c r="AN222" s="82">
        <f>'STEP 2 EE Data'!AJ217</f>
        <v>0</v>
      </c>
      <c r="AO222" s="445" t="str">
        <f>'STEP 2 EE Data'!AK217</f>
        <v/>
      </c>
      <c r="AQ222" s="497" t="str">
        <f t="shared" ref="AQ222:AQ285" si="72">IF($B222="","",IF(F222=0,"",IF(AQ$28="X",IF(IF(E222&gt;0,E222,C222)=0,"",IF(E222&gt;0,E222,C222)),"")))</f>
        <v/>
      </c>
      <c r="AR222" s="497" t="str">
        <f t="shared" ref="AR222:AR285" si="73">IF($B222="","",IF(J222=0,"",IF(AR$28="X",IF(IF(I222&gt;0,I222,G222)=0,"",IF(I222&gt;0,I222,G222)),"")))</f>
        <v/>
      </c>
      <c r="AS222" s="497" t="str">
        <f t="shared" ref="AS222:AS285" si="74">IF($B222="","",IF(N222=0,"",IF(AS$28="X",IF(IF(M222&gt;0,M222,K222)=0,"",IF(M222&gt;0,M222,K222)),"")))</f>
        <v/>
      </c>
      <c r="AT222" s="497" t="str">
        <f t="shared" ref="AT222:AT285" si="75">IF($B222="","",IF(R222=0,"",IF(AT$28="X",IF(IF(Q222&gt;0,Q222,O222)=0,"",IF(Q222&gt;0,Q222,O222)),"")))</f>
        <v/>
      </c>
      <c r="AU222" s="497" t="str">
        <f t="shared" ref="AU222:AU285" si="76">IF($B222="","",IF(V222=0,"",IF(AU$28="X",IF(IF(U222&gt;0,U222,S222)=0,"",IF(U222&gt;0,U222,S222)),"")))</f>
        <v/>
      </c>
      <c r="AV222" s="497" t="str">
        <f t="shared" ref="AV222:AV285" si="77">IF($B222="","",IF(Z222=0,"",IF(AV$28="X",IF(IF(Y222&gt;0,Y222,W222)=0,"",IF(Y222&gt;0,Y222,W222)),"")))</f>
        <v/>
      </c>
      <c r="AW222" s="497" t="str">
        <f t="shared" ref="AW222:AW285" si="78">IF($B222="","",IF(AD222=0,"",IF(AW$28="X",IF(IF(AC222&gt;0,AC222,AA222)=0,"",IF(AC222&gt;0,AC222,AA222)),"")))</f>
        <v/>
      </c>
      <c r="AX222" s="497" t="str">
        <f t="shared" ref="AX222:AX285" si="79">IF($B222="","",IF(AH222=0,"",IF(AX$28="X",IF(IF(AG222&gt;0,AG222,AE222)=0,"",IF(AG222&gt;0,AG222,AE222)),"")))</f>
        <v/>
      </c>
      <c r="AY222" s="498" t="str">
        <f t="shared" ref="AY222:AY285" si="80">IF($B222="","",IF(AL222=0,"",IF(AY$28="X",IF(IF(AK222&gt;0,AK222,AI222)=0,"",IF(AK222&gt;0,AK222,AI222)),"")))</f>
        <v/>
      </c>
      <c r="AZ222" s="499" t="str">
        <f>IF($AZ$28="X",IF(AQ222="",0,IF($B222="","",IF(AQ$28="X",IF(E222&gt;0,1,IF(Cover!$E$47="Weekly",IF(D222&gt;=40,1,0.5),IF(D222&gt;=80,1,0.5))),""))),"")</f>
        <v/>
      </c>
      <c r="BA222" s="499" t="str">
        <f>IF($BA$28="X",IF(AR222="",0,IF($B222="","",IF(AR$28="X",IF(I222&gt;0,1,IF(Cover!$E$47="Weekly",IF(H222&gt;=40,1,0.5),IF(H222&gt;=80,1,0.5))),""))),"")</f>
        <v/>
      </c>
      <c r="BB222" s="499" t="str">
        <f>IF($BB$28="X",IF(AS222="",0,IF($B222="","",IF(AS$28="X",IF(M222&gt;0,1,IF(Cover!$E$47="Weekly",IF(L222&gt;=40,1,0.5),IF(L222&gt;=80,1,0.5))),""))),"")</f>
        <v/>
      </c>
      <c r="BC222" s="499" t="str">
        <f>IF($BC$28="X",IF(AT222="",0,IF($B222="","",IF(AT$28="X",IF(Q222&gt;0,1,IF(Cover!$E$47="Weekly",IF(P222&gt;=40,1,0.5),IF(P222&gt;=80,1,0.5))),""))),"")</f>
        <v/>
      </c>
      <c r="BD222" s="499" t="str">
        <f>IF($BD$28="X",IF(AU222="",0,IF($B222="","",IF(AU$28="X",IF(U222&gt;0,1,IF(Cover!$E$47="Weekly",IF(T222&gt;=40,1,0.5),IF(T222&gt;=80,1,0.5))),""))),"")</f>
        <v/>
      </c>
      <c r="BE222" s="499" t="str">
        <f>IF($BE$28="X",IF(AV222="",0,IF($B222="","",IF(AV$28="X",IF(Y222&gt;0,1,IF(Cover!$E$47="Weekly",IF(X222&gt;=40,1,0.5),IF(X222&gt;=80,1,0.5))),""))),"")</f>
        <v/>
      </c>
      <c r="BF222" s="499" t="str">
        <f>IF($BF$28="X",IF(AW222="",0,IF($B222="","",IF(AW$28="X",IF(AC222&gt;0,1,IF(Cover!$E$47="Weekly",IF(AB222&gt;=40,1,0.5),IF(AB222&gt;=80,1,0.5))),""))),"")</f>
        <v/>
      </c>
      <c r="BG222" s="499" t="str">
        <f>IF($BG$28="X",IF(AX222="",0,IF($B222="","",IF(AX$28="X",IF(AG222&gt;0,1,IF(Cover!$E$47="Weekly",IF(AF222&gt;=40,1,0.5),IF(AF222&gt;=80,1,0.5))),""))),"")</f>
        <v/>
      </c>
      <c r="BH222" s="500" t="str">
        <f>IF($BH$28="X",IF(AY222="",0,IF($B222="","",IF(AY$28="X",IF(AK222&gt;0,1,IF(Cover!$E$47="Weekly",IF(AJ222&gt;=40,1,0.5),IF(AJ222&gt;=80,1,0.5))),""))),"")</f>
        <v/>
      </c>
      <c r="BI222" s="470" t="str">
        <f t="shared" ref="BI222:BI285" si="81">IF(B222="","",IFERROR(AVERAGE(AQ222:AY222),0))</f>
        <v/>
      </c>
      <c r="BJ222" s="469" t="str">
        <f t="shared" ref="BJ222:BJ285" si="82">IF(B222="","",IF(AVERAGE(AZ222:BH222)&lt;1,IF(AVERAGE(AZ222:BH222)&gt;0,0.5,0),AVERAGE(AZ222:BH222)))</f>
        <v/>
      </c>
      <c r="BL222" s="632">
        <f>IF(BJ222=0,IF('STEP 2 EE Data'!K217="Yes",IF('STEP 2 EE Data'!C217="",1,IF('STEP 2 EE Data'!D217&gt;=40,1,0.5)),0),IF('STEP 2 EE Data'!K217="Yes",IF('STEP 2 EE Data'!C217="",IF(BJ222=0.5,0.5,0),IF('STEP 2 EE Data'!D217&gt;=40,IF(BJ222=0.5,0.5,0),0)),0))</f>
        <v>0</v>
      </c>
    </row>
    <row r="223" spans="1:64" ht="15.6" thickTop="1" thickBot="1" x14ac:dyDescent="0.35">
      <c r="A223" s="84" t="str">
        <f>IF('STEP 2 EE Data'!A218="","",'STEP 2 EE Data'!A218)</f>
        <v/>
      </c>
      <c r="B223" s="83" t="str">
        <f>IF('STEP 2 EE Data'!B218="","",'STEP 2 EE Data'!B218)</f>
        <v/>
      </c>
      <c r="C223" s="54"/>
      <c r="D223" s="56"/>
      <c r="E223" s="55"/>
      <c r="F223" s="371" t="str">
        <f t="shared" si="63"/>
        <v/>
      </c>
      <c r="G223" s="54"/>
      <c r="H223" s="56"/>
      <c r="I223" s="55"/>
      <c r="J223" s="560" t="str">
        <f t="shared" si="64"/>
        <v/>
      </c>
      <c r="K223" s="54"/>
      <c r="L223" s="56"/>
      <c r="M223" s="55"/>
      <c r="N223" s="560" t="str">
        <f t="shared" si="65"/>
        <v/>
      </c>
      <c r="O223" s="54"/>
      <c r="P223" s="56"/>
      <c r="Q223" s="55"/>
      <c r="R223" s="560" t="str">
        <f t="shared" si="66"/>
        <v/>
      </c>
      <c r="S223" s="54"/>
      <c r="T223" s="56"/>
      <c r="U223" s="55"/>
      <c r="V223" s="560" t="str">
        <f t="shared" si="67"/>
        <v/>
      </c>
      <c r="W223" s="54"/>
      <c r="X223" s="56"/>
      <c r="Y223" s="55"/>
      <c r="Z223" s="560" t="str">
        <f t="shared" si="68"/>
        <v/>
      </c>
      <c r="AA223" s="54"/>
      <c r="AB223" s="56"/>
      <c r="AC223" s="55"/>
      <c r="AD223" s="560" t="str">
        <f t="shared" si="69"/>
        <v/>
      </c>
      <c r="AE223" s="54"/>
      <c r="AF223" s="56"/>
      <c r="AG223" s="55"/>
      <c r="AH223" s="560" t="str">
        <f t="shared" si="70"/>
        <v/>
      </c>
      <c r="AI223" s="54"/>
      <c r="AJ223" s="56"/>
      <c r="AK223" s="55"/>
      <c r="AL223" s="446" t="str">
        <f t="shared" si="71"/>
        <v/>
      </c>
      <c r="AM223" s="504">
        <f>'STEP 2 EE Data'!AI218</f>
        <v>0</v>
      </c>
      <c r="AN223" s="82">
        <f>'STEP 2 EE Data'!AJ218</f>
        <v>0</v>
      </c>
      <c r="AO223" s="445" t="str">
        <f>'STEP 2 EE Data'!AK218</f>
        <v/>
      </c>
      <c r="AQ223" s="497" t="str">
        <f t="shared" si="72"/>
        <v/>
      </c>
      <c r="AR223" s="497" t="str">
        <f t="shared" si="73"/>
        <v/>
      </c>
      <c r="AS223" s="497" t="str">
        <f t="shared" si="74"/>
        <v/>
      </c>
      <c r="AT223" s="497" t="str">
        <f t="shared" si="75"/>
        <v/>
      </c>
      <c r="AU223" s="497" t="str">
        <f t="shared" si="76"/>
        <v/>
      </c>
      <c r="AV223" s="497" t="str">
        <f t="shared" si="77"/>
        <v/>
      </c>
      <c r="AW223" s="497" t="str">
        <f t="shared" si="78"/>
        <v/>
      </c>
      <c r="AX223" s="497" t="str">
        <f t="shared" si="79"/>
        <v/>
      </c>
      <c r="AY223" s="498" t="str">
        <f t="shared" si="80"/>
        <v/>
      </c>
      <c r="AZ223" s="499" t="str">
        <f>IF($AZ$28="X",IF(AQ223="",0,IF($B223="","",IF(AQ$28="X",IF(E223&gt;0,1,IF(Cover!$E$47="Weekly",IF(D223&gt;=40,1,0.5),IF(D223&gt;=80,1,0.5))),""))),"")</f>
        <v/>
      </c>
      <c r="BA223" s="499" t="str">
        <f>IF($BA$28="X",IF(AR223="",0,IF($B223="","",IF(AR$28="X",IF(I223&gt;0,1,IF(Cover!$E$47="Weekly",IF(H223&gt;=40,1,0.5),IF(H223&gt;=80,1,0.5))),""))),"")</f>
        <v/>
      </c>
      <c r="BB223" s="499" t="str">
        <f>IF($BB$28="X",IF(AS223="",0,IF($B223="","",IF(AS$28="X",IF(M223&gt;0,1,IF(Cover!$E$47="Weekly",IF(L223&gt;=40,1,0.5),IF(L223&gt;=80,1,0.5))),""))),"")</f>
        <v/>
      </c>
      <c r="BC223" s="499" t="str">
        <f>IF($BC$28="X",IF(AT223="",0,IF($B223="","",IF(AT$28="X",IF(Q223&gt;0,1,IF(Cover!$E$47="Weekly",IF(P223&gt;=40,1,0.5),IF(P223&gt;=80,1,0.5))),""))),"")</f>
        <v/>
      </c>
      <c r="BD223" s="499" t="str">
        <f>IF($BD$28="X",IF(AU223="",0,IF($B223="","",IF(AU$28="X",IF(U223&gt;0,1,IF(Cover!$E$47="Weekly",IF(T223&gt;=40,1,0.5),IF(T223&gt;=80,1,0.5))),""))),"")</f>
        <v/>
      </c>
      <c r="BE223" s="499" t="str">
        <f>IF($BE$28="X",IF(AV223="",0,IF($B223="","",IF(AV$28="X",IF(Y223&gt;0,1,IF(Cover!$E$47="Weekly",IF(X223&gt;=40,1,0.5),IF(X223&gt;=80,1,0.5))),""))),"")</f>
        <v/>
      </c>
      <c r="BF223" s="499" t="str">
        <f>IF($BF$28="X",IF(AW223="",0,IF($B223="","",IF(AW$28="X",IF(AC223&gt;0,1,IF(Cover!$E$47="Weekly",IF(AB223&gt;=40,1,0.5),IF(AB223&gt;=80,1,0.5))),""))),"")</f>
        <v/>
      </c>
      <c r="BG223" s="499" t="str">
        <f>IF($BG$28="X",IF(AX223="",0,IF($B223="","",IF(AX$28="X",IF(AG223&gt;0,1,IF(Cover!$E$47="Weekly",IF(AF223&gt;=40,1,0.5),IF(AF223&gt;=80,1,0.5))),""))),"")</f>
        <v/>
      </c>
      <c r="BH223" s="500" t="str">
        <f>IF($BH$28="X",IF(AY223="",0,IF($B223="","",IF(AY$28="X",IF(AK223&gt;0,1,IF(Cover!$E$47="Weekly",IF(AJ223&gt;=40,1,0.5),IF(AJ223&gt;=80,1,0.5))),""))),"")</f>
        <v/>
      </c>
      <c r="BI223" s="470" t="str">
        <f t="shared" si="81"/>
        <v/>
      </c>
      <c r="BJ223" s="469" t="str">
        <f t="shared" si="82"/>
        <v/>
      </c>
      <c r="BL223" s="632">
        <f>IF(BJ223=0,IF('STEP 2 EE Data'!K218="Yes",IF('STEP 2 EE Data'!C218="",1,IF('STEP 2 EE Data'!D218&gt;=40,1,0.5)),0),IF('STEP 2 EE Data'!K218="Yes",IF('STEP 2 EE Data'!C218="",IF(BJ223=0.5,0.5,0),IF('STEP 2 EE Data'!D218&gt;=40,IF(BJ223=0.5,0.5,0),0)),0))</f>
        <v>0</v>
      </c>
    </row>
    <row r="224" spans="1:64" ht="15.6" thickTop="1" thickBot="1" x14ac:dyDescent="0.35">
      <c r="A224" s="84" t="str">
        <f>IF('STEP 2 EE Data'!A219="","",'STEP 2 EE Data'!A219)</f>
        <v/>
      </c>
      <c r="B224" s="83" t="str">
        <f>IF('STEP 2 EE Data'!B219="","",'STEP 2 EE Data'!B219)</f>
        <v/>
      </c>
      <c r="C224" s="54"/>
      <c r="D224" s="56"/>
      <c r="E224" s="55"/>
      <c r="F224" s="371" t="str">
        <f t="shared" ref="F224:F287" si="83">IF($C$8="","",IF(B224="","",IF(E224&gt;0,E224,C224*D224)))</f>
        <v/>
      </c>
      <c r="G224" s="54"/>
      <c r="H224" s="56"/>
      <c r="I224" s="55"/>
      <c r="J224" s="560" t="str">
        <f t="shared" si="64"/>
        <v/>
      </c>
      <c r="K224" s="54"/>
      <c r="L224" s="56"/>
      <c r="M224" s="55"/>
      <c r="N224" s="560" t="str">
        <f t="shared" si="65"/>
        <v/>
      </c>
      <c r="O224" s="54"/>
      <c r="P224" s="56"/>
      <c r="Q224" s="55"/>
      <c r="R224" s="560" t="str">
        <f t="shared" si="66"/>
        <v/>
      </c>
      <c r="S224" s="54"/>
      <c r="T224" s="56"/>
      <c r="U224" s="55"/>
      <c r="V224" s="560" t="str">
        <f t="shared" si="67"/>
        <v/>
      </c>
      <c r="W224" s="54"/>
      <c r="X224" s="56"/>
      <c r="Y224" s="55"/>
      <c r="Z224" s="560" t="str">
        <f t="shared" si="68"/>
        <v/>
      </c>
      <c r="AA224" s="54"/>
      <c r="AB224" s="56"/>
      <c r="AC224" s="55"/>
      <c r="AD224" s="560" t="str">
        <f t="shared" si="69"/>
        <v/>
      </c>
      <c r="AE224" s="54"/>
      <c r="AF224" s="56"/>
      <c r="AG224" s="55"/>
      <c r="AH224" s="560" t="str">
        <f t="shared" si="70"/>
        <v/>
      </c>
      <c r="AI224" s="54"/>
      <c r="AJ224" s="56"/>
      <c r="AK224" s="55"/>
      <c r="AL224" s="446" t="str">
        <f t="shared" si="71"/>
        <v/>
      </c>
      <c r="AM224" s="504">
        <f>'STEP 2 EE Data'!AI219</f>
        <v>0</v>
      </c>
      <c r="AN224" s="82">
        <f>'STEP 2 EE Data'!AJ219</f>
        <v>0</v>
      </c>
      <c r="AO224" s="445" t="str">
        <f>'STEP 2 EE Data'!AK219</f>
        <v/>
      </c>
      <c r="AQ224" s="497" t="str">
        <f t="shared" si="72"/>
        <v/>
      </c>
      <c r="AR224" s="497" t="str">
        <f t="shared" si="73"/>
        <v/>
      </c>
      <c r="AS224" s="497" t="str">
        <f t="shared" si="74"/>
        <v/>
      </c>
      <c r="AT224" s="497" t="str">
        <f t="shared" si="75"/>
        <v/>
      </c>
      <c r="AU224" s="497" t="str">
        <f t="shared" si="76"/>
        <v/>
      </c>
      <c r="AV224" s="497" t="str">
        <f t="shared" si="77"/>
        <v/>
      </c>
      <c r="AW224" s="497" t="str">
        <f t="shared" si="78"/>
        <v/>
      </c>
      <c r="AX224" s="497" t="str">
        <f t="shared" si="79"/>
        <v/>
      </c>
      <c r="AY224" s="498" t="str">
        <f t="shared" si="80"/>
        <v/>
      </c>
      <c r="AZ224" s="499" t="str">
        <f>IF($AZ$28="X",IF(AQ224="",0,IF($B224="","",IF(AQ$28="X",IF(E224&gt;0,1,IF(Cover!$E$47="Weekly",IF(D224&gt;=40,1,0.5),IF(D224&gt;=80,1,0.5))),""))),"")</f>
        <v/>
      </c>
      <c r="BA224" s="499" t="str">
        <f>IF($BA$28="X",IF(AR224="",0,IF($B224="","",IF(AR$28="X",IF(I224&gt;0,1,IF(Cover!$E$47="Weekly",IF(H224&gt;=40,1,0.5),IF(H224&gt;=80,1,0.5))),""))),"")</f>
        <v/>
      </c>
      <c r="BB224" s="499" t="str">
        <f>IF($BB$28="X",IF(AS224="",0,IF($B224="","",IF(AS$28="X",IF(M224&gt;0,1,IF(Cover!$E$47="Weekly",IF(L224&gt;=40,1,0.5),IF(L224&gt;=80,1,0.5))),""))),"")</f>
        <v/>
      </c>
      <c r="BC224" s="499" t="str">
        <f>IF($BC$28="X",IF(AT224="",0,IF($B224="","",IF(AT$28="X",IF(Q224&gt;0,1,IF(Cover!$E$47="Weekly",IF(P224&gt;=40,1,0.5),IF(P224&gt;=80,1,0.5))),""))),"")</f>
        <v/>
      </c>
      <c r="BD224" s="499" t="str">
        <f>IF($BD$28="X",IF(AU224="",0,IF($B224="","",IF(AU$28="X",IF(U224&gt;0,1,IF(Cover!$E$47="Weekly",IF(T224&gt;=40,1,0.5),IF(T224&gt;=80,1,0.5))),""))),"")</f>
        <v/>
      </c>
      <c r="BE224" s="499" t="str">
        <f>IF($BE$28="X",IF(AV224="",0,IF($B224="","",IF(AV$28="X",IF(Y224&gt;0,1,IF(Cover!$E$47="Weekly",IF(X224&gt;=40,1,0.5),IF(X224&gt;=80,1,0.5))),""))),"")</f>
        <v/>
      </c>
      <c r="BF224" s="499" t="str">
        <f>IF($BF$28="X",IF(AW224="",0,IF($B224="","",IF(AW$28="X",IF(AC224&gt;0,1,IF(Cover!$E$47="Weekly",IF(AB224&gt;=40,1,0.5),IF(AB224&gt;=80,1,0.5))),""))),"")</f>
        <v/>
      </c>
      <c r="BG224" s="499" t="str">
        <f>IF($BG$28="X",IF(AX224="",0,IF($B224="","",IF(AX$28="X",IF(AG224&gt;0,1,IF(Cover!$E$47="Weekly",IF(AF224&gt;=40,1,0.5),IF(AF224&gt;=80,1,0.5))),""))),"")</f>
        <v/>
      </c>
      <c r="BH224" s="500" t="str">
        <f>IF($BH$28="X",IF(AY224="",0,IF($B224="","",IF(AY$28="X",IF(AK224&gt;0,1,IF(Cover!$E$47="Weekly",IF(AJ224&gt;=40,1,0.5),IF(AJ224&gt;=80,1,0.5))),""))),"")</f>
        <v/>
      </c>
      <c r="BI224" s="470" t="str">
        <f t="shared" si="81"/>
        <v/>
      </c>
      <c r="BJ224" s="469" t="str">
        <f t="shared" si="82"/>
        <v/>
      </c>
      <c r="BL224" s="632">
        <f>IF(BJ224=0,IF('STEP 2 EE Data'!K219="Yes",IF('STEP 2 EE Data'!C219="",1,IF('STEP 2 EE Data'!D219&gt;=40,1,0.5)),0),IF('STEP 2 EE Data'!K219="Yes",IF('STEP 2 EE Data'!C219="",IF(BJ224=0.5,0.5,0),IF('STEP 2 EE Data'!D219&gt;=40,IF(BJ224=0.5,0.5,0),0)),0))</f>
        <v>0</v>
      </c>
    </row>
    <row r="225" spans="1:64" ht="15.6" thickTop="1" thickBot="1" x14ac:dyDescent="0.35">
      <c r="A225" s="84" t="str">
        <f>IF('STEP 2 EE Data'!A220="","",'STEP 2 EE Data'!A220)</f>
        <v/>
      </c>
      <c r="B225" s="83" t="str">
        <f>IF('STEP 2 EE Data'!B220="","",'STEP 2 EE Data'!B220)</f>
        <v/>
      </c>
      <c r="C225" s="54"/>
      <c r="D225" s="56"/>
      <c r="E225" s="55"/>
      <c r="F225" s="371" t="str">
        <f t="shared" si="83"/>
        <v/>
      </c>
      <c r="G225" s="54"/>
      <c r="H225" s="56"/>
      <c r="I225" s="55"/>
      <c r="J225" s="560" t="str">
        <f t="shared" si="64"/>
        <v/>
      </c>
      <c r="K225" s="54"/>
      <c r="L225" s="56"/>
      <c r="M225" s="55"/>
      <c r="N225" s="560" t="str">
        <f t="shared" si="65"/>
        <v/>
      </c>
      <c r="O225" s="54"/>
      <c r="P225" s="56"/>
      <c r="Q225" s="55"/>
      <c r="R225" s="560" t="str">
        <f t="shared" si="66"/>
        <v/>
      </c>
      <c r="S225" s="54"/>
      <c r="T225" s="56"/>
      <c r="U225" s="55"/>
      <c r="V225" s="560" t="str">
        <f t="shared" si="67"/>
        <v/>
      </c>
      <c r="W225" s="54"/>
      <c r="X225" s="56"/>
      <c r="Y225" s="55"/>
      <c r="Z225" s="560" t="str">
        <f t="shared" si="68"/>
        <v/>
      </c>
      <c r="AA225" s="54"/>
      <c r="AB225" s="56"/>
      <c r="AC225" s="55"/>
      <c r="AD225" s="560" t="str">
        <f t="shared" si="69"/>
        <v/>
      </c>
      <c r="AE225" s="54"/>
      <c r="AF225" s="56"/>
      <c r="AG225" s="55"/>
      <c r="AH225" s="560" t="str">
        <f t="shared" si="70"/>
        <v/>
      </c>
      <c r="AI225" s="54"/>
      <c r="AJ225" s="56"/>
      <c r="AK225" s="55"/>
      <c r="AL225" s="446" t="str">
        <f t="shared" si="71"/>
        <v/>
      </c>
      <c r="AM225" s="504">
        <f>'STEP 2 EE Data'!AI220</f>
        <v>0</v>
      </c>
      <c r="AN225" s="82">
        <f>'STEP 2 EE Data'!AJ220</f>
        <v>0</v>
      </c>
      <c r="AO225" s="445" t="str">
        <f>'STEP 2 EE Data'!AK220</f>
        <v/>
      </c>
      <c r="AQ225" s="497" t="str">
        <f t="shared" si="72"/>
        <v/>
      </c>
      <c r="AR225" s="497" t="str">
        <f t="shared" si="73"/>
        <v/>
      </c>
      <c r="AS225" s="497" t="str">
        <f t="shared" si="74"/>
        <v/>
      </c>
      <c r="AT225" s="497" t="str">
        <f t="shared" si="75"/>
        <v/>
      </c>
      <c r="AU225" s="497" t="str">
        <f t="shared" si="76"/>
        <v/>
      </c>
      <c r="AV225" s="497" t="str">
        <f t="shared" si="77"/>
        <v/>
      </c>
      <c r="AW225" s="497" t="str">
        <f t="shared" si="78"/>
        <v/>
      </c>
      <c r="AX225" s="497" t="str">
        <f t="shared" si="79"/>
        <v/>
      </c>
      <c r="AY225" s="498" t="str">
        <f t="shared" si="80"/>
        <v/>
      </c>
      <c r="AZ225" s="499" t="str">
        <f>IF($AZ$28="X",IF(AQ225="",0,IF($B225="","",IF(AQ$28="X",IF(E225&gt;0,1,IF(Cover!$E$47="Weekly",IF(D225&gt;=40,1,0.5),IF(D225&gt;=80,1,0.5))),""))),"")</f>
        <v/>
      </c>
      <c r="BA225" s="499" t="str">
        <f>IF($BA$28="X",IF(AR225="",0,IF($B225="","",IF(AR$28="X",IF(I225&gt;0,1,IF(Cover!$E$47="Weekly",IF(H225&gt;=40,1,0.5),IF(H225&gt;=80,1,0.5))),""))),"")</f>
        <v/>
      </c>
      <c r="BB225" s="499" t="str">
        <f>IF($BB$28="X",IF(AS225="",0,IF($B225="","",IF(AS$28="X",IF(M225&gt;0,1,IF(Cover!$E$47="Weekly",IF(L225&gt;=40,1,0.5),IF(L225&gt;=80,1,0.5))),""))),"")</f>
        <v/>
      </c>
      <c r="BC225" s="499" t="str">
        <f>IF($BC$28="X",IF(AT225="",0,IF($B225="","",IF(AT$28="X",IF(Q225&gt;0,1,IF(Cover!$E$47="Weekly",IF(P225&gt;=40,1,0.5),IF(P225&gt;=80,1,0.5))),""))),"")</f>
        <v/>
      </c>
      <c r="BD225" s="499" t="str">
        <f>IF($BD$28="X",IF(AU225="",0,IF($B225="","",IF(AU$28="X",IF(U225&gt;0,1,IF(Cover!$E$47="Weekly",IF(T225&gt;=40,1,0.5),IF(T225&gt;=80,1,0.5))),""))),"")</f>
        <v/>
      </c>
      <c r="BE225" s="499" t="str">
        <f>IF($BE$28="X",IF(AV225="",0,IF($B225="","",IF(AV$28="X",IF(Y225&gt;0,1,IF(Cover!$E$47="Weekly",IF(X225&gt;=40,1,0.5),IF(X225&gt;=80,1,0.5))),""))),"")</f>
        <v/>
      </c>
      <c r="BF225" s="499" t="str">
        <f>IF($BF$28="X",IF(AW225="",0,IF($B225="","",IF(AW$28="X",IF(AC225&gt;0,1,IF(Cover!$E$47="Weekly",IF(AB225&gt;=40,1,0.5),IF(AB225&gt;=80,1,0.5))),""))),"")</f>
        <v/>
      </c>
      <c r="BG225" s="499" t="str">
        <f>IF($BG$28="X",IF(AX225="",0,IF($B225="","",IF(AX$28="X",IF(AG225&gt;0,1,IF(Cover!$E$47="Weekly",IF(AF225&gt;=40,1,0.5),IF(AF225&gt;=80,1,0.5))),""))),"")</f>
        <v/>
      </c>
      <c r="BH225" s="500" t="str">
        <f>IF($BH$28="X",IF(AY225="",0,IF($B225="","",IF(AY$28="X",IF(AK225&gt;0,1,IF(Cover!$E$47="Weekly",IF(AJ225&gt;=40,1,0.5),IF(AJ225&gt;=80,1,0.5))),""))),"")</f>
        <v/>
      </c>
      <c r="BI225" s="470" t="str">
        <f t="shared" si="81"/>
        <v/>
      </c>
      <c r="BJ225" s="469" t="str">
        <f t="shared" si="82"/>
        <v/>
      </c>
      <c r="BL225" s="632">
        <f>IF(BJ225=0,IF('STEP 2 EE Data'!K220="Yes",IF('STEP 2 EE Data'!C220="",1,IF('STEP 2 EE Data'!D220&gt;=40,1,0.5)),0),IF('STEP 2 EE Data'!K220="Yes",IF('STEP 2 EE Data'!C220="",IF(BJ225=0.5,0.5,0),IF('STEP 2 EE Data'!D220&gt;=40,IF(BJ225=0.5,0.5,0),0)),0))</f>
        <v>0</v>
      </c>
    </row>
    <row r="226" spans="1:64" ht="15.6" thickTop="1" thickBot="1" x14ac:dyDescent="0.35">
      <c r="A226" s="84" t="str">
        <f>IF('STEP 2 EE Data'!A221="","",'STEP 2 EE Data'!A221)</f>
        <v/>
      </c>
      <c r="B226" s="83" t="str">
        <f>IF('STEP 2 EE Data'!B221="","",'STEP 2 EE Data'!B221)</f>
        <v/>
      </c>
      <c r="C226" s="54"/>
      <c r="D226" s="56"/>
      <c r="E226" s="55"/>
      <c r="F226" s="371" t="str">
        <f t="shared" si="83"/>
        <v/>
      </c>
      <c r="G226" s="54"/>
      <c r="H226" s="56"/>
      <c r="I226" s="55"/>
      <c r="J226" s="560" t="str">
        <f t="shared" ref="J226:J289" si="84">IF($G$8="","",IF(B226="","",IF(I226&gt;0,I226,G226*H226)))</f>
        <v/>
      </c>
      <c r="K226" s="54"/>
      <c r="L226" s="56"/>
      <c r="M226" s="55"/>
      <c r="N226" s="560" t="str">
        <f t="shared" si="65"/>
        <v/>
      </c>
      <c r="O226" s="54"/>
      <c r="P226" s="56"/>
      <c r="Q226" s="55"/>
      <c r="R226" s="560" t="str">
        <f t="shared" si="66"/>
        <v/>
      </c>
      <c r="S226" s="54"/>
      <c r="T226" s="56"/>
      <c r="U226" s="55"/>
      <c r="V226" s="560" t="str">
        <f t="shared" si="67"/>
        <v/>
      </c>
      <c r="W226" s="54"/>
      <c r="X226" s="56"/>
      <c r="Y226" s="55"/>
      <c r="Z226" s="560" t="str">
        <f t="shared" si="68"/>
        <v/>
      </c>
      <c r="AA226" s="54"/>
      <c r="AB226" s="56"/>
      <c r="AC226" s="55"/>
      <c r="AD226" s="560" t="str">
        <f t="shared" si="69"/>
        <v/>
      </c>
      <c r="AE226" s="54"/>
      <c r="AF226" s="56"/>
      <c r="AG226" s="55"/>
      <c r="AH226" s="560" t="str">
        <f t="shared" si="70"/>
        <v/>
      </c>
      <c r="AI226" s="54"/>
      <c r="AJ226" s="56"/>
      <c r="AK226" s="55"/>
      <c r="AL226" s="446" t="str">
        <f t="shared" si="71"/>
        <v/>
      </c>
      <c r="AM226" s="504">
        <f>'STEP 2 EE Data'!AI221</f>
        <v>0</v>
      </c>
      <c r="AN226" s="82">
        <f>'STEP 2 EE Data'!AJ221</f>
        <v>0</v>
      </c>
      <c r="AO226" s="445" t="str">
        <f>'STEP 2 EE Data'!AK221</f>
        <v/>
      </c>
      <c r="AQ226" s="497" t="str">
        <f t="shared" si="72"/>
        <v/>
      </c>
      <c r="AR226" s="497" t="str">
        <f t="shared" si="73"/>
        <v/>
      </c>
      <c r="AS226" s="497" t="str">
        <f t="shared" si="74"/>
        <v/>
      </c>
      <c r="AT226" s="497" t="str">
        <f t="shared" si="75"/>
        <v/>
      </c>
      <c r="AU226" s="497" t="str">
        <f t="shared" si="76"/>
        <v/>
      </c>
      <c r="AV226" s="497" t="str">
        <f t="shared" si="77"/>
        <v/>
      </c>
      <c r="AW226" s="497" t="str">
        <f t="shared" si="78"/>
        <v/>
      </c>
      <c r="AX226" s="497" t="str">
        <f t="shared" si="79"/>
        <v/>
      </c>
      <c r="AY226" s="498" t="str">
        <f t="shared" si="80"/>
        <v/>
      </c>
      <c r="AZ226" s="499" t="str">
        <f>IF($AZ$28="X",IF(AQ226="",0,IF($B226="","",IF(AQ$28="X",IF(E226&gt;0,1,IF(Cover!$E$47="Weekly",IF(D226&gt;=40,1,0.5),IF(D226&gt;=80,1,0.5))),""))),"")</f>
        <v/>
      </c>
      <c r="BA226" s="499" t="str">
        <f>IF($BA$28="X",IF(AR226="",0,IF($B226="","",IF(AR$28="X",IF(I226&gt;0,1,IF(Cover!$E$47="Weekly",IF(H226&gt;=40,1,0.5),IF(H226&gt;=80,1,0.5))),""))),"")</f>
        <v/>
      </c>
      <c r="BB226" s="499" t="str">
        <f>IF($BB$28="X",IF(AS226="",0,IF($B226="","",IF(AS$28="X",IF(M226&gt;0,1,IF(Cover!$E$47="Weekly",IF(L226&gt;=40,1,0.5),IF(L226&gt;=80,1,0.5))),""))),"")</f>
        <v/>
      </c>
      <c r="BC226" s="499" t="str">
        <f>IF($BC$28="X",IF(AT226="",0,IF($B226="","",IF(AT$28="X",IF(Q226&gt;0,1,IF(Cover!$E$47="Weekly",IF(P226&gt;=40,1,0.5),IF(P226&gt;=80,1,0.5))),""))),"")</f>
        <v/>
      </c>
      <c r="BD226" s="499" t="str">
        <f>IF($BD$28="X",IF(AU226="",0,IF($B226="","",IF(AU$28="X",IF(U226&gt;0,1,IF(Cover!$E$47="Weekly",IF(T226&gt;=40,1,0.5),IF(T226&gt;=80,1,0.5))),""))),"")</f>
        <v/>
      </c>
      <c r="BE226" s="499" t="str">
        <f>IF($BE$28="X",IF(AV226="",0,IF($B226="","",IF(AV$28="X",IF(Y226&gt;0,1,IF(Cover!$E$47="Weekly",IF(X226&gt;=40,1,0.5),IF(X226&gt;=80,1,0.5))),""))),"")</f>
        <v/>
      </c>
      <c r="BF226" s="499" t="str">
        <f>IF($BF$28="X",IF(AW226="",0,IF($B226="","",IF(AW$28="X",IF(AC226&gt;0,1,IF(Cover!$E$47="Weekly",IF(AB226&gt;=40,1,0.5),IF(AB226&gt;=80,1,0.5))),""))),"")</f>
        <v/>
      </c>
      <c r="BG226" s="499" t="str">
        <f>IF($BG$28="X",IF(AX226="",0,IF($B226="","",IF(AX$28="X",IF(AG226&gt;0,1,IF(Cover!$E$47="Weekly",IF(AF226&gt;=40,1,0.5),IF(AF226&gt;=80,1,0.5))),""))),"")</f>
        <v/>
      </c>
      <c r="BH226" s="500" t="str">
        <f>IF($BH$28="X",IF(AY226="",0,IF($B226="","",IF(AY$28="X",IF(AK226&gt;0,1,IF(Cover!$E$47="Weekly",IF(AJ226&gt;=40,1,0.5),IF(AJ226&gt;=80,1,0.5))),""))),"")</f>
        <v/>
      </c>
      <c r="BI226" s="470" t="str">
        <f t="shared" si="81"/>
        <v/>
      </c>
      <c r="BJ226" s="469" t="str">
        <f t="shared" si="82"/>
        <v/>
      </c>
      <c r="BL226" s="632">
        <f>IF(BJ226=0,IF('STEP 2 EE Data'!K221="Yes",IF('STEP 2 EE Data'!C221="",1,IF('STEP 2 EE Data'!D221&gt;=40,1,0.5)),0),IF('STEP 2 EE Data'!K221="Yes",IF('STEP 2 EE Data'!C221="",IF(BJ226=0.5,0.5,0),IF('STEP 2 EE Data'!D221&gt;=40,IF(BJ226=0.5,0.5,0),0)),0))</f>
        <v>0</v>
      </c>
    </row>
    <row r="227" spans="1:64" ht="15.6" thickTop="1" thickBot="1" x14ac:dyDescent="0.35">
      <c r="A227" s="84" t="str">
        <f>IF('STEP 2 EE Data'!A222="","",'STEP 2 EE Data'!A222)</f>
        <v/>
      </c>
      <c r="B227" s="83" t="str">
        <f>IF('STEP 2 EE Data'!B222="","",'STEP 2 EE Data'!B222)</f>
        <v/>
      </c>
      <c r="C227" s="54"/>
      <c r="D227" s="56"/>
      <c r="E227" s="55"/>
      <c r="F227" s="371" t="str">
        <f t="shared" si="83"/>
        <v/>
      </c>
      <c r="G227" s="54"/>
      <c r="H227" s="56"/>
      <c r="I227" s="55"/>
      <c r="J227" s="560" t="str">
        <f t="shared" si="84"/>
        <v/>
      </c>
      <c r="K227" s="54"/>
      <c r="L227" s="56"/>
      <c r="M227" s="55"/>
      <c r="N227" s="560" t="str">
        <f t="shared" ref="N227:N290" si="85">IF($K$8="","",IF(B227="","",IF(M227&gt;0,M227,K227*L227)))</f>
        <v/>
      </c>
      <c r="O227" s="54"/>
      <c r="P227" s="56"/>
      <c r="Q227" s="55"/>
      <c r="R227" s="560" t="str">
        <f t="shared" si="66"/>
        <v/>
      </c>
      <c r="S227" s="54"/>
      <c r="T227" s="56"/>
      <c r="U227" s="55"/>
      <c r="V227" s="560" t="str">
        <f t="shared" si="67"/>
        <v/>
      </c>
      <c r="W227" s="54"/>
      <c r="X227" s="56"/>
      <c r="Y227" s="55"/>
      <c r="Z227" s="560" t="str">
        <f t="shared" si="68"/>
        <v/>
      </c>
      <c r="AA227" s="54"/>
      <c r="AB227" s="56"/>
      <c r="AC227" s="55"/>
      <c r="AD227" s="560" t="str">
        <f t="shared" si="69"/>
        <v/>
      </c>
      <c r="AE227" s="54"/>
      <c r="AF227" s="56"/>
      <c r="AG227" s="55"/>
      <c r="AH227" s="560" t="str">
        <f t="shared" si="70"/>
        <v/>
      </c>
      <c r="AI227" s="54"/>
      <c r="AJ227" s="56"/>
      <c r="AK227" s="55"/>
      <c r="AL227" s="446" t="str">
        <f t="shared" si="71"/>
        <v/>
      </c>
      <c r="AM227" s="504">
        <f>'STEP 2 EE Data'!AI222</f>
        <v>0</v>
      </c>
      <c r="AN227" s="82">
        <f>'STEP 2 EE Data'!AJ222</f>
        <v>0</v>
      </c>
      <c r="AO227" s="445" t="str">
        <f>'STEP 2 EE Data'!AK222</f>
        <v/>
      </c>
      <c r="AQ227" s="497" t="str">
        <f t="shared" si="72"/>
        <v/>
      </c>
      <c r="AR227" s="497" t="str">
        <f t="shared" si="73"/>
        <v/>
      </c>
      <c r="AS227" s="497" t="str">
        <f t="shared" si="74"/>
        <v/>
      </c>
      <c r="AT227" s="497" t="str">
        <f t="shared" si="75"/>
        <v/>
      </c>
      <c r="AU227" s="497" t="str">
        <f t="shared" si="76"/>
        <v/>
      </c>
      <c r="AV227" s="497" t="str">
        <f t="shared" si="77"/>
        <v/>
      </c>
      <c r="AW227" s="497" t="str">
        <f t="shared" si="78"/>
        <v/>
      </c>
      <c r="AX227" s="497" t="str">
        <f t="shared" si="79"/>
        <v/>
      </c>
      <c r="AY227" s="498" t="str">
        <f t="shared" si="80"/>
        <v/>
      </c>
      <c r="AZ227" s="499" t="str">
        <f>IF($AZ$28="X",IF(AQ227="",0,IF($B227="","",IF(AQ$28="X",IF(E227&gt;0,1,IF(Cover!$E$47="Weekly",IF(D227&gt;=40,1,0.5),IF(D227&gt;=80,1,0.5))),""))),"")</f>
        <v/>
      </c>
      <c r="BA227" s="499" t="str">
        <f>IF($BA$28="X",IF(AR227="",0,IF($B227="","",IF(AR$28="X",IF(I227&gt;0,1,IF(Cover!$E$47="Weekly",IF(H227&gt;=40,1,0.5),IF(H227&gt;=80,1,0.5))),""))),"")</f>
        <v/>
      </c>
      <c r="BB227" s="499" t="str">
        <f>IF($BB$28="X",IF(AS227="",0,IF($B227="","",IF(AS$28="X",IF(M227&gt;0,1,IF(Cover!$E$47="Weekly",IF(L227&gt;=40,1,0.5),IF(L227&gt;=80,1,0.5))),""))),"")</f>
        <v/>
      </c>
      <c r="BC227" s="499" t="str">
        <f>IF($BC$28="X",IF(AT227="",0,IF($B227="","",IF(AT$28="X",IF(Q227&gt;0,1,IF(Cover!$E$47="Weekly",IF(P227&gt;=40,1,0.5),IF(P227&gt;=80,1,0.5))),""))),"")</f>
        <v/>
      </c>
      <c r="BD227" s="499" t="str">
        <f>IF($BD$28="X",IF(AU227="",0,IF($B227="","",IF(AU$28="X",IF(U227&gt;0,1,IF(Cover!$E$47="Weekly",IF(T227&gt;=40,1,0.5),IF(T227&gt;=80,1,0.5))),""))),"")</f>
        <v/>
      </c>
      <c r="BE227" s="499" t="str">
        <f>IF($BE$28="X",IF(AV227="",0,IF($B227="","",IF(AV$28="X",IF(Y227&gt;0,1,IF(Cover!$E$47="Weekly",IF(X227&gt;=40,1,0.5),IF(X227&gt;=80,1,0.5))),""))),"")</f>
        <v/>
      </c>
      <c r="BF227" s="499" t="str">
        <f>IF($BF$28="X",IF(AW227="",0,IF($B227="","",IF(AW$28="X",IF(AC227&gt;0,1,IF(Cover!$E$47="Weekly",IF(AB227&gt;=40,1,0.5),IF(AB227&gt;=80,1,0.5))),""))),"")</f>
        <v/>
      </c>
      <c r="BG227" s="499" t="str">
        <f>IF($BG$28="X",IF(AX227="",0,IF($B227="","",IF(AX$28="X",IF(AG227&gt;0,1,IF(Cover!$E$47="Weekly",IF(AF227&gt;=40,1,0.5),IF(AF227&gt;=80,1,0.5))),""))),"")</f>
        <v/>
      </c>
      <c r="BH227" s="500" t="str">
        <f>IF($BH$28="X",IF(AY227="",0,IF($B227="","",IF(AY$28="X",IF(AK227&gt;0,1,IF(Cover!$E$47="Weekly",IF(AJ227&gt;=40,1,0.5),IF(AJ227&gt;=80,1,0.5))),""))),"")</f>
        <v/>
      </c>
      <c r="BI227" s="470" t="str">
        <f t="shared" si="81"/>
        <v/>
      </c>
      <c r="BJ227" s="469" t="str">
        <f t="shared" si="82"/>
        <v/>
      </c>
      <c r="BL227" s="632">
        <f>IF(BJ227=0,IF('STEP 2 EE Data'!K222="Yes",IF('STEP 2 EE Data'!C222="",1,IF('STEP 2 EE Data'!D222&gt;=40,1,0.5)),0),IF('STEP 2 EE Data'!K222="Yes",IF('STEP 2 EE Data'!C222="",IF(BJ227=0.5,0.5,0),IF('STEP 2 EE Data'!D222&gt;=40,IF(BJ227=0.5,0.5,0),0)),0))</f>
        <v>0</v>
      </c>
    </row>
    <row r="228" spans="1:64" ht="15.6" thickTop="1" thickBot="1" x14ac:dyDescent="0.35">
      <c r="A228" s="84" t="str">
        <f>IF('STEP 2 EE Data'!A223="","",'STEP 2 EE Data'!A223)</f>
        <v/>
      </c>
      <c r="B228" s="83" t="str">
        <f>IF('STEP 2 EE Data'!B223="","",'STEP 2 EE Data'!B223)</f>
        <v/>
      </c>
      <c r="C228" s="54"/>
      <c r="D228" s="56"/>
      <c r="E228" s="55"/>
      <c r="F228" s="371" t="str">
        <f t="shared" si="83"/>
        <v/>
      </c>
      <c r="G228" s="54"/>
      <c r="H228" s="56"/>
      <c r="I228" s="55"/>
      <c r="J228" s="560" t="str">
        <f t="shared" si="84"/>
        <v/>
      </c>
      <c r="K228" s="54"/>
      <c r="L228" s="56"/>
      <c r="M228" s="55"/>
      <c r="N228" s="560" t="str">
        <f t="shared" si="85"/>
        <v/>
      </c>
      <c r="O228" s="54"/>
      <c r="P228" s="56"/>
      <c r="Q228" s="55"/>
      <c r="R228" s="560" t="str">
        <f t="shared" si="66"/>
        <v/>
      </c>
      <c r="S228" s="54"/>
      <c r="T228" s="56"/>
      <c r="U228" s="55"/>
      <c r="V228" s="560" t="str">
        <f t="shared" si="67"/>
        <v/>
      </c>
      <c r="W228" s="54"/>
      <c r="X228" s="56"/>
      <c r="Y228" s="55"/>
      <c r="Z228" s="560" t="str">
        <f t="shared" si="68"/>
        <v/>
      </c>
      <c r="AA228" s="54"/>
      <c r="AB228" s="56"/>
      <c r="AC228" s="55"/>
      <c r="AD228" s="560" t="str">
        <f t="shared" si="69"/>
        <v/>
      </c>
      <c r="AE228" s="54"/>
      <c r="AF228" s="56"/>
      <c r="AG228" s="55"/>
      <c r="AH228" s="560" t="str">
        <f t="shared" si="70"/>
        <v/>
      </c>
      <c r="AI228" s="54"/>
      <c r="AJ228" s="56"/>
      <c r="AK228" s="55"/>
      <c r="AL228" s="446" t="str">
        <f t="shared" si="71"/>
        <v/>
      </c>
      <c r="AM228" s="504">
        <f>'STEP 2 EE Data'!AI223</f>
        <v>0</v>
      </c>
      <c r="AN228" s="82">
        <f>'STEP 2 EE Data'!AJ223</f>
        <v>0</v>
      </c>
      <c r="AO228" s="445" t="str">
        <f>'STEP 2 EE Data'!AK223</f>
        <v/>
      </c>
      <c r="AQ228" s="497" t="str">
        <f t="shared" si="72"/>
        <v/>
      </c>
      <c r="AR228" s="497" t="str">
        <f t="shared" si="73"/>
        <v/>
      </c>
      <c r="AS228" s="497" t="str">
        <f t="shared" si="74"/>
        <v/>
      </c>
      <c r="AT228" s="497" t="str">
        <f t="shared" si="75"/>
        <v/>
      </c>
      <c r="AU228" s="497" t="str">
        <f t="shared" si="76"/>
        <v/>
      </c>
      <c r="AV228" s="497" t="str">
        <f t="shared" si="77"/>
        <v/>
      </c>
      <c r="AW228" s="497" t="str">
        <f t="shared" si="78"/>
        <v/>
      </c>
      <c r="AX228" s="497" t="str">
        <f t="shared" si="79"/>
        <v/>
      </c>
      <c r="AY228" s="498" t="str">
        <f t="shared" si="80"/>
        <v/>
      </c>
      <c r="AZ228" s="499" t="str">
        <f>IF($AZ$28="X",IF(AQ228="",0,IF($B228="","",IF(AQ$28="X",IF(E228&gt;0,1,IF(Cover!$E$47="Weekly",IF(D228&gt;=40,1,0.5),IF(D228&gt;=80,1,0.5))),""))),"")</f>
        <v/>
      </c>
      <c r="BA228" s="499" t="str">
        <f>IF($BA$28="X",IF(AR228="",0,IF($B228="","",IF(AR$28="X",IF(I228&gt;0,1,IF(Cover!$E$47="Weekly",IF(H228&gt;=40,1,0.5),IF(H228&gt;=80,1,0.5))),""))),"")</f>
        <v/>
      </c>
      <c r="BB228" s="499" t="str">
        <f>IF($BB$28="X",IF(AS228="",0,IF($B228="","",IF(AS$28="X",IF(M228&gt;0,1,IF(Cover!$E$47="Weekly",IF(L228&gt;=40,1,0.5),IF(L228&gt;=80,1,0.5))),""))),"")</f>
        <v/>
      </c>
      <c r="BC228" s="499" t="str">
        <f>IF($BC$28="X",IF(AT228="",0,IF($B228="","",IF(AT$28="X",IF(Q228&gt;0,1,IF(Cover!$E$47="Weekly",IF(P228&gt;=40,1,0.5),IF(P228&gt;=80,1,0.5))),""))),"")</f>
        <v/>
      </c>
      <c r="BD228" s="499" t="str">
        <f>IF($BD$28="X",IF(AU228="",0,IF($B228="","",IF(AU$28="X",IF(U228&gt;0,1,IF(Cover!$E$47="Weekly",IF(T228&gt;=40,1,0.5),IF(T228&gt;=80,1,0.5))),""))),"")</f>
        <v/>
      </c>
      <c r="BE228" s="499" t="str">
        <f>IF($BE$28="X",IF(AV228="",0,IF($B228="","",IF(AV$28="X",IF(Y228&gt;0,1,IF(Cover!$E$47="Weekly",IF(X228&gt;=40,1,0.5),IF(X228&gt;=80,1,0.5))),""))),"")</f>
        <v/>
      </c>
      <c r="BF228" s="499" t="str">
        <f>IF($BF$28="X",IF(AW228="",0,IF($B228="","",IF(AW$28="X",IF(AC228&gt;0,1,IF(Cover!$E$47="Weekly",IF(AB228&gt;=40,1,0.5),IF(AB228&gt;=80,1,0.5))),""))),"")</f>
        <v/>
      </c>
      <c r="BG228" s="499" t="str">
        <f>IF($BG$28="X",IF(AX228="",0,IF($B228="","",IF(AX$28="X",IF(AG228&gt;0,1,IF(Cover!$E$47="Weekly",IF(AF228&gt;=40,1,0.5),IF(AF228&gt;=80,1,0.5))),""))),"")</f>
        <v/>
      </c>
      <c r="BH228" s="500" t="str">
        <f>IF($BH$28="X",IF(AY228="",0,IF($B228="","",IF(AY$28="X",IF(AK228&gt;0,1,IF(Cover!$E$47="Weekly",IF(AJ228&gt;=40,1,0.5),IF(AJ228&gt;=80,1,0.5))),""))),"")</f>
        <v/>
      </c>
      <c r="BI228" s="470" t="str">
        <f t="shared" si="81"/>
        <v/>
      </c>
      <c r="BJ228" s="469" t="str">
        <f t="shared" si="82"/>
        <v/>
      </c>
      <c r="BL228" s="632">
        <f>IF(BJ228=0,IF('STEP 2 EE Data'!K223="Yes",IF('STEP 2 EE Data'!C223="",1,IF('STEP 2 EE Data'!D223&gt;=40,1,0.5)),0),IF('STEP 2 EE Data'!K223="Yes",IF('STEP 2 EE Data'!C223="",IF(BJ228=0.5,0.5,0),IF('STEP 2 EE Data'!D223&gt;=40,IF(BJ228=0.5,0.5,0),0)),0))</f>
        <v>0</v>
      </c>
    </row>
    <row r="229" spans="1:64" ht="15.6" thickTop="1" thickBot="1" x14ac:dyDescent="0.35">
      <c r="A229" s="84" t="str">
        <f>IF('STEP 2 EE Data'!A224="","",'STEP 2 EE Data'!A224)</f>
        <v/>
      </c>
      <c r="B229" s="83" t="str">
        <f>IF('STEP 2 EE Data'!B224="","",'STEP 2 EE Data'!B224)</f>
        <v/>
      </c>
      <c r="C229" s="54"/>
      <c r="D229" s="56"/>
      <c r="E229" s="55"/>
      <c r="F229" s="371" t="str">
        <f t="shared" si="83"/>
        <v/>
      </c>
      <c r="G229" s="54"/>
      <c r="H229" s="56"/>
      <c r="I229" s="55"/>
      <c r="J229" s="560" t="str">
        <f t="shared" si="84"/>
        <v/>
      </c>
      <c r="K229" s="54"/>
      <c r="L229" s="56"/>
      <c r="M229" s="55"/>
      <c r="N229" s="560" t="str">
        <f t="shared" si="85"/>
        <v/>
      </c>
      <c r="O229" s="54"/>
      <c r="P229" s="56"/>
      <c r="Q229" s="55"/>
      <c r="R229" s="560" t="str">
        <f t="shared" si="66"/>
        <v/>
      </c>
      <c r="S229" s="54"/>
      <c r="T229" s="56"/>
      <c r="U229" s="55"/>
      <c r="V229" s="560" t="str">
        <f t="shared" si="67"/>
        <v/>
      </c>
      <c r="W229" s="54"/>
      <c r="X229" s="56"/>
      <c r="Y229" s="55"/>
      <c r="Z229" s="560" t="str">
        <f t="shared" si="68"/>
        <v/>
      </c>
      <c r="AA229" s="54"/>
      <c r="AB229" s="56"/>
      <c r="AC229" s="55"/>
      <c r="AD229" s="560" t="str">
        <f t="shared" si="69"/>
        <v/>
      </c>
      <c r="AE229" s="54"/>
      <c r="AF229" s="56"/>
      <c r="AG229" s="55"/>
      <c r="AH229" s="560" t="str">
        <f t="shared" si="70"/>
        <v/>
      </c>
      <c r="AI229" s="54"/>
      <c r="AJ229" s="56"/>
      <c r="AK229" s="55"/>
      <c r="AL229" s="446" t="str">
        <f t="shared" si="71"/>
        <v/>
      </c>
      <c r="AM229" s="504">
        <f>'STEP 2 EE Data'!AI224</f>
        <v>0</v>
      </c>
      <c r="AN229" s="82">
        <f>'STEP 2 EE Data'!AJ224</f>
        <v>0</v>
      </c>
      <c r="AO229" s="445" t="str">
        <f>'STEP 2 EE Data'!AK224</f>
        <v/>
      </c>
      <c r="AQ229" s="497" t="str">
        <f t="shared" si="72"/>
        <v/>
      </c>
      <c r="AR229" s="497" t="str">
        <f t="shared" si="73"/>
        <v/>
      </c>
      <c r="AS229" s="497" t="str">
        <f t="shared" si="74"/>
        <v/>
      </c>
      <c r="AT229" s="497" t="str">
        <f t="shared" si="75"/>
        <v/>
      </c>
      <c r="AU229" s="497" t="str">
        <f t="shared" si="76"/>
        <v/>
      </c>
      <c r="AV229" s="497" t="str">
        <f t="shared" si="77"/>
        <v/>
      </c>
      <c r="AW229" s="497" t="str">
        <f t="shared" si="78"/>
        <v/>
      </c>
      <c r="AX229" s="497" t="str">
        <f t="shared" si="79"/>
        <v/>
      </c>
      <c r="AY229" s="498" t="str">
        <f t="shared" si="80"/>
        <v/>
      </c>
      <c r="AZ229" s="499" t="str">
        <f>IF($AZ$28="X",IF(AQ229="",0,IF($B229="","",IF(AQ$28="X",IF(E229&gt;0,1,IF(Cover!$E$47="Weekly",IF(D229&gt;=40,1,0.5),IF(D229&gt;=80,1,0.5))),""))),"")</f>
        <v/>
      </c>
      <c r="BA229" s="499" t="str">
        <f>IF($BA$28="X",IF(AR229="",0,IF($B229="","",IF(AR$28="X",IF(I229&gt;0,1,IF(Cover!$E$47="Weekly",IF(H229&gt;=40,1,0.5),IF(H229&gt;=80,1,0.5))),""))),"")</f>
        <v/>
      </c>
      <c r="BB229" s="499" t="str">
        <f>IF($BB$28="X",IF(AS229="",0,IF($B229="","",IF(AS$28="X",IF(M229&gt;0,1,IF(Cover!$E$47="Weekly",IF(L229&gt;=40,1,0.5),IF(L229&gt;=80,1,0.5))),""))),"")</f>
        <v/>
      </c>
      <c r="BC229" s="499" t="str">
        <f>IF($BC$28="X",IF(AT229="",0,IF($B229="","",IF(AT$28="X",IF(Q229&gt;0,1,IF(Cover!$E$47="Weekly",IF(P229&gt;=40,1,0.5),IF(P229&gt;=80,1,0.5))),""))),"")</f>
        <v/>
      </c>
      <c r="BD229" s="499" t="str">
        <f>IF($BD$28="X",IF(AU229="",0,IF($B229="","",IF(AU$28="X",IF(U229&gt;0,1,IF(Cover!$E$47="Weekly",IF(T229&gt;=40,1,0.5),IF(T229&gt;=80,1,0.5))),""))),"")</f>
        <v/>
      </c>
      <c r="BE229" s="499" t="str">
        <f>IF($BE$28="X",IF(AV229="",0,IF($B229="","",IF(AV$28="X",IF(Y229&gt;0,1,IF(Cover!$E$47="Weekly",IF(X229&gt;=40,1,0.5),IF(X229&gt;=80,1,0.5))),""))),"")</f>
        <v/>
      </c>
      <c r="BF229" s="499" t="str">
        <f>IF($BF$28="X",IF(AW229="",0,IF($B229="","",IF(AW$28="X",IF(AC229&gt;0,1,IF(Cover!$E$47="Weekly",IF(AB229&gt;=40,1,0.5),IF(AB229&gt;=80,1,0.5))),""))),"")</f>
        <v/>
      </c>
      <c r="BG229" s="499" t="str">
        <f>IF($BG$28="X",IF(AX229="",0,IF($B229="","",IF(AX$28="X",IF(AG229&gt;0,1,IF(Cover!$E$47="Weekly",IF(AF229&gt;=40,1,0.5),IF(AF229&gt;=80,1,0.5))),""))),"")</f>
        <v/>
      </c>
      <c r="BH229" s="500" t="str">
        <f>IF($BH$28="X",IF(AY229="",0,IF($B229="","",IF(AY$28="X",IF(AK229&gt;0,1,IF(Cover!$E$47="Weekly",IF(AJ229&gt;=40,1,0.5),IF(AJ229&gt;=80,1,0.5))),""))),"")</f>
        <v/>
      </c>
      <c r="BI229" s="470" t="str">
        <f t="shared" si="81"/>
        <v/>
      </c>
      <c r="BJ229" s="469" t="str">
        <f t="shared" si="82"/>
        <v/>
      </c>
      <c r="BL229" s="632">
        <f>IF(BJ229=0,IF('STEP 2 EE Data'!K224="Yes",IF('STEP 2 EE Data'!C224="",1,IF('STEP 2 EE Data'!D224&gt;=40,1,0.5)),0),IF('STEP 2 EE Data'!K224="Yes",IF('STEP 2 EE Data'!C224="",IF(BJ229=0.5,0.5,0),IF('STEP 2 EE Data'!D224&gt;=40,IF(BJ229=0.5,0.5,0),0)),0))</f>
        <v>0</v>
      </c>
    </row>
    <row r="230" spans="1:64" ht="15.6" thickTop="1" thickBot="1" x14ac:dyDescent="0.35">
      <c r="A230" s="84" t="str">
        <f>IF('STEP 2 EE Data'!A225="","",'STEP 2 EE Data'!A225)</f>
        <v/>
      </c>
      <c r="B230" s="83" t="str">
        <f>IF('STEP 2 EE Data'!B225="","",'STEP 2 EE Data'!B225)</f>
        <v/>
      </c>
      <c r="C230" s="54"/>
      <c r="D230" s="56"/>
      <c r="E230" s="55"/>
      <c r="F230" s="371" t="str">
        <f t="shared" si="83"/>
        <v/>
      </c>
      <c r="G230" s="54"/>
      <c r="H230" s="56"/>
      <c r="I230" s="55"/>
      <c r="J230" s="560" t="str">
        <f t="shared" si="84"/>
        <v/>
      </c>
      <c r="K230" s="54"/>
      <c r="L230" s="56"/>
      <c r="M230" s="55"/>
      <c r="N230" s="560" t="str">
        <f t="shared" si="85"/>
        <v/>
      </c>
      <c r="O230" s="54"/>
      <c r="P230" s="56"/>
      <c r="Q230" s="55"/>
      <c r="R230" s="560" t="str">
        <f t="shared" si="66"/>
        <v/>
      </c>
      <c r="S230" s="54"/>
      <c r="T230" s="56"/>
      <c r="U230" s="55"/>
      <c r="V230" s="560" t="str">
        <f t="shared" si="67"/>
        <v/>
      </c>
      <c r="W230" s="54"/>
      <c r="X230" s="56"/>
      <c r="Y230" s="55"/>
      <c r="Z230" s="560" t="str">
        <f t="shared" si="68"/>
        <v/>
      </c>
      <c r="AA230" s="54"/>
      <c r="AB230" s="56"/>
      <c r="AC230" s="55"/>
      <c r="AD230" s="560" t="str">
        <f t="shared" si="69"/>
        <v/>
      </c>
      <c r="AE230" s="54"/>
      <c r="AF230" s="56"/>
      <c r="AG230" s="55"/>
      <c r="AH230" s="560" t="str">
        <f t="shared" si="70"/>
        <v/>
      </c>
      <c r="AI230" s="54"/>
      <c r="AJ230" s="56"/>
      <c r="AK230" s="55"/>
      <c r="AL230" s="446" t="str">
        <f t="shared" si="71"/>
        <v/>
      </c>
      <c r="AM230" s="504">
        <f>'STEP 2 EE Data'!AI225</f>
        <v>0</v>
      </c>
      <c r="AN230" s="82">
        <f>'STEP 2 EE Data'!AJ225</f>
        <v>0</v>
      </c>
      <c r="AO230" s="445" t="str">
        <f>'STEP 2 EE Data'!AK225</f>
        <v/>
      </c>
      <c r="AQ230" s="497" t="str">
        <f t="shared" si="72"/>
        <v/>
      </c>
      <c r="AR230" s="497" t="str">
        <f t="shared" si="73"/>
        <v/>
      </c>
      <c r="AS230" s="497" t="str">
        <f t="shared" si="74"/>
        <v/>
      </c>
      <c r="AT230" s="497" t="str">
        <f t="shared" si="75"/>
        <v/>
      </c>
      <c r="AU230" s="497" t="str">
        <f t="shared" si="76"/>
        <v/>
      </c>
      <c r="AV230" s="497" t="str">
        <f t="shared" si="77"/>
        <v/>
      </c>
      <c r="AW230" s="497" t="str">
        <f t="shared" si="78"/>
        <v/>
      </c>
      <c r="AX230" s="497" t="str">
        <f t="shared" si="79"/>
        <v/>
      </c>
      <c r="AY230" s="498" t="str">
        <f t="shared" si="80"/>
        <v/>
      </c>
      <c r="AZ230" s="499" t="str">
        <f>IF($AZ$28="X",IF(AQ230="",0,IF($B230="","",IF(AQ$28="X",IF(E230&gt;0,1,IF(Cover!$E$47="Weekly",IF(D230&gt;=40,1,0.5),IF(D230&gt;=80,1,0.5))),""))),"")</f>
        <v/>
      </c>
      <c r="BA230" s="499" t="str">
        <f>IF($BA$28="X",IF(AR230="",0,IF($B230="","",IF(AR$28="X",IF(I230&gt;0,1,IF(Cover!$E$47="Weekly",IF(H230&gt;=40,1,0.5),IF(H230&gt;=80,1,0.5))),""))),"")</f>
        <v/>
      </c>
      <c r="BB230" s="499" t="str">
        <f>IF($BB$28="X",IF(AS230="",0,IF($B230="","",IF(AS$28="X",IF(M230&gt;0,1,IF(Cover!$E$47="Weekly",IF(L230&gt;=40,1,0.5),IF(L230&gt;=80,1,0.5))),""))),"")</f>
        <v/>
      </c>
      <c r="BC230" s="499" t="str">
        <f>IF($BC$28="X",IF(AT230="",0,IF($B230="","",IF(AT$28="X",IF(Q230&gt;0,1,IF(Cover!$E$47="Weekly",IF(P230&gt;=40,1,0.5),IF(P230&gt;=80,1,0.5))),""))),"")</f>
        <v/>
      </c>
      <c r="BD230" s="499" t="str">
        <f>IF($BD$28="X",IF(AU230="",0,IF($B230="","",IF(AU$28="X",IF(U230&gt;0,1,IF(Cover!$E$47="Weekly",IF(T230&gt;=40,1,0.5),IF(T230&gt;=80,1,0.5))),""))),"")</f>
        <v/>
      </c>
      <c r="BE230" s="499" t="str">
        <f>IF($BE$28="X",IF(AV230="",0,IF($B230="","",IF(AV$28="X",IF(Y230&gt;0,1,IF(Cover!$E$47="Weekly",IF(X230&gt;=40,1,0.5),IF(X230&gt;=80,1,0.5))),""))),"")</f>
        <v/>
      </c>
      <c r="BF230" s="499" t="str">
        <f>IF($BF$28="X",IF(AW230="",0,IF($B230="","",IF(AW$28="X",IF(AC230&gt;0,1,IF(Cover!$E$47="Weekly",IF(AB230&gt;=40,1,0.5),IF(AB230&gt;=80,1,0.5))),""))),"")</f>
        <v/>
      </c>
      <c r="BG230" s="499" t="str">
        <f>IF($BG$28="X",IF(AX230="",0,IF($B230="","",IF(AX$28="X",IF(AG230&gt;0,1,IF(Cover!$E$47="Weekly",IF(AF230&gt;=40,1,0.5),IF(AF230&gt;=80,1,0.5))),""))),"")</f>
        <v/>
      </c>
      <c r="BH230" s="500" t="str">
        <f>IF($BH$28="X",IF(AY230="",0,IF($B230="","",IF(AY$28="X",IF(AK230&gt;0,1,IF(Cover!$E$47="Weekly",IF(AJ230&gt;=40,1,0.5),IF(AJ230&gt;=80,1,0.5))),""))),"")</f>
        <v/>
      </c>
      <c r="BI230" s="470" t="str">
        <f t="shared" si="81"/>
        <v/>
      </c>
      <c r="BJ230" s="469" t="str">
        <f t="shared" si="82"/>
        <v/>
      </c>
      <c r="BL230" s="632">
        <f>IF(BJ230=0,IF('STEP 2 EE Data'!K225="Yes",IF('STEP 2 EE Data'!C225="",1,IF('STEP 2 EE Data'!D225&gt;=40,1,0.5)),0),IF('STEP 2 EE Data'!K225="Yes",IF('STEP 2 EE Data'!C225="",IF(BJ230=0.5,0.5,0),IF('STEP 2 EE Data'!D225&gt;=40,IF(BJ230=0.5,0.5,0),0)),0))</f>
        <v>0</v>
      </c>
    </row>
    <row r="231" spans="1:64" ht="15.6" thickTop="1" thickBot="1" x14ac:dyDescent="0.35">
      <c r="A231" s="84" t="str">
        <f>IF('STEP 2 EE Data'!A226="","",'STEP 2 EE Data'!A226)</f>
        <v/>
      </c>
      <c r="B231" s="83" t="str">
        <f>IF('STEP 2 EE Data'!B226="","",'STEP 2 EE Data'!B226)</f>
        <v/>
      </c>
      <c r="C231" s="54"/>
      <c r="D231" s="56"/>
      <c r="E231" s="55"/>
      <c r="F231" s="371" t="str">
        <f t="shared" si="83"/>
        <v/>
      </c>
      <c r="G231" s="54"/>
      <c r="H231" s="56"/>
      <c r="I231" s="55"/>
      <c r="J231" s="560" t="str">
        <f t="shared" si="84"/>
        <v/>
      </c>
      <c r="K231" s="54"/>
      <c r="L231" s="56"/>
      <c r="M231" s="55"/>
      <c r="N231" s="560" t="str">
        <f t="shared" si="85"/>
        <v/>
      </c>
      <c r="O231" s="54"/>
      <c r="P231" s="56"/>
      <c r="Q231" s="55"/>
      <c r="R231" s="560" t="str">
        <f t="shared" si="66"/>
        <v/>
      </c>
      <c r="S231" s="54"/>
      <c r="T231" s="56"/>
      <c r="U231" s="55"/>
      <c r="V231" s="560" t="str">
        <f t="shared" si="67"/>
        <v/>
      </c>
      <c r="W231" s="54"/>
      <c r="X231" s="56"/>
      <c r="Y231" s="55"/>
      <c r="Z231" s="560" t="str">
        <f t="shared" si="68"/>
        <v/>
      </c>
      <c r="AA231" s="54"/>
      <c r="AB231" s="56"/>
      <c r="AC231" s="55"/>
      <c r="AD231" s="560" t="str">
        <f t="shared" si="69"/>
        <v/>
      </c>
      <c r="AE231" s="54"/>
      <c r="AF231" s="56"/>
      <c r="AG231" s="55"/>
      <c r="AH231" s="560" t="str">
        <f t="shared" si="70"/>
        <v/>
      </c>
      <c r="AI231" s="54"/>
      <c r="AJ231" s="56"/>
      <c r="AK231" s="55"/>
      <c r="AL231" s="446" t="str">
        <f t="shared" si="71"/>
        <v/>
      </c>
      <c r="AM231" s="504">
        <f>'STEP 2 EE Data'!AI226</f>
        <v>0</v>
      </c>
      <c r="AN231" s="82">
        <f>'STEP 2 EE Data'!AJ226</f>
        <v>0</v>
      </c>
      <c r="AO231" s="445" t="str">
        <f>'STEP 2 EE Data'!AK226</f>
        <v/>
      </c>
      <c r="AQ231" s="497" t="str">
        <f t="shared" si="72"/>
        <v/>
      </c>
      <c r="AR231" s="497" t="str">
        <f t="shared" si="73"/>
        <v/>
      </c>
      <c r="AS231" s="497" t="str">
        <f t="shared" si="74"/>
        <v/>
      </c>
      <c r="AT231" s="497" t="str">
        <f t="shared" si="75"/>
        <v/>
      </c>
      <c r="AU231" s="497" t="str">
        <f t="shared" si="76"/>
        <v/>
      </c>
      <c r="AV231" s="497" t="str">
        <f t="shared" si="77"/>
        <v/>
      </c>
      <c r="AW231" s="497" t="str">
        <f t="shared" si="78"/>
        <v/>
      </c>
      <c r="AX231" s="497" t="str">
        <f t="shared" si="79"/>
        <v/>
      </c>
      <c r="AY231" s="498" t="str">
        <f t="shared" si="80"/>
        <v/>
      </c>
      <c r="AZ231" s="499" t="str">
        <f>IF($AZ$28="X",IF(AQ231="",0,IF($B231="","",IF(AQ$28="X",IF(E231&gt;0,1,IF(Cover!$E$47="Weekly",IF(D231&gt;=40,1,0.5),IF(D231&gt;=80,1,0.5))),""))),"")</f>
        <v/>
      </c>
      <c r="BA231" s="499" t="str">
        <f>IF($BA$28="X",IF(AR231="",0,IF($B231="","",IF(AR$28="X",IF(I231&gt;0,1,IF(Cover!$E$47="Weekly",IF(H231&gt;=40,1,0.5),IF(H231&gt;=80,1,0.5))),""))),"")</f>
        <v/>
      </c>
      <c r="BB231" s="499" t="str">
        <f>IF($BB$28="X",IF(AS231="",0,IF($B231="","",IF(AS$28="X",IF(M231&gt;0,1,IF(Cover!$E$47="Weekly",IF(L231&gt;=40,1,0.5),IF(L231&gt;=80,1,0.5))),""))),"")</f>
        <v/>
      </c>
      <c r="BC231" s="499" t="str">
        <f>IF($BC$28="X",IF(AT231="",0,IF($B231="","",IF(AT$28="X",IF(Q231&gt;0,1,IF(Cover!$E$47="Weekly",IF(P231&gt;=40,1,0.5),IF(P231&gt;=80,1,0.5))),""))),"")</f>
        <v/>
      </c>
      <c r="BD231" s="499" t="str">
        <f>IF($BD$28="X",IF(AU231="",0,IF($B231="","",IF(AU$28="X",IF(U231&gt;0,1,IF(Cover!$E$47="Weekly",IF(T231&gt;=40,1,0.5),IF(T231&gt;=80,1,0.5))),""))),"")</f>
        <v/>
      </c>
      <c r="BE231" s="499" t="str">
        <f>IF($BE$28="X",IF(AV231="",0,IF($B231="","",IF(AV$28="X",IF(Y231&gt;0,1,IF(Cover!$E$47="Weekly",IF(X231&gt;=40,1,0.5),IF(X231&gt;=80,1,0.5))),""))),"")</f>
        <v/>
      </c>
      <c r="BF231" s="499" t="str">
        <f>IF($BF$28="X",IF(AW231="",0,IF($B231="","",IF(AW$28="X",IF(AC231&gt;0,1,IF(Cover!$E$47="Weekly",IF(AB231&gt;=40,1,0.5),IF(AB231&gt;=80,1,0.5))),""))),"")</f>
        <v/>
      </c>
      <c r="BG231" s="499" t="str">
        <f>IF($BG$28="X",IF(AX231="",0,IF($B231="","",IF(AX$28="X",IF(AG231&gt;0,1,IF(Cover!$E$47="Weekly",IF(AF231&gt;=40,1,0.5),IF(AF231&gt;=80,1,0.5))),""))),"")</f>
        <v/>
      </c>
      <c r="BH231" s="500" t="str">
        <f>IF($BH$28="X",IF(AY231="",0,IF($B231="","",IF(AY$28="X",IF(AK231&gt;0,1,IF(Cover!$E$47="Weekly",IF(AJ231&gt;=40,1,0.5),IF(AJ231&gt;=80,1,0.5))),""))),"")</f>
        <v/>
      </c>
      <c r="BI231" s="470" t="str">
        <f t="shared" si="81"/>
        <v/>
      </c>
      <c r="BJ231" s="469" t="str">
        <f t="shared" si="82"/>
        <v/>
      </c>
      <c r="BL231" s="632">
        <f>IF(BJ231=0,IF('STEP 2 EE Data'!K226="Yes",IF('STEP 2 EE Data'!C226="",1,IF('STEP 2 EE Data'!D226&gt;=40,1,0.5)),0),IF('STEP 2 EE Data'!K226="Yes",IF('STEP 2 EE Data'!C226="",IF(BJ231=0.5,0.5,0),IF('STEP 2 EE Data'!D226&gt;=40,IF(BJ231=0.5,0.5,0),0)),0))</f>
        <v>0</v>
      </c>
    </row>
    <row r="232" spans="1:64" ht="15.6" thickTop="1" thickBot="1" x14ac:dyDescent="0.35">
      <c r="A232" s="84" t="str">
        <f>IF('STEP 2 EE Data'!A227="","",'STEP 2 EE Data'!A227)</f>
        <v/>
      </c>
      <c r="B232" s="83" t="str">
        <f>IF('STEP 2 EE Data'!B227="","",'STEP 2 EE Data'!B227)</f>
        <v/>
      </c>
      <c r="C232" s="54"/>
      <c r="D232" s="56"/>
      <c r="E232" s="55"/>
      <c r="F232" s="371" t="str">
        <f t="shared" si="83"/>
        <v/>
      </c>
      <c r="G232" s="54"/>
      <c r="H232" s="56"/>
      <c r="I232" s="55"/>
      <c r="J232" s="560" t="str">
        <f t="shared" si="84"/>
        <v/>
      </c>
      <c r="K232" s="54"/>
      <c r="L232" s="56"/>
      <c r="M232" s="55"/>
      <c r="N232" s="560" t="str">
        <f t="shared" si="85"/>
        <v/>
      </c>
      <c r="O232" s="54"/>
      <c r="P232" s="56"/>
      <c r="Q232" s="55"/>
      <c r="R232" s="560" t="str">
        <f t="shared" si="66"/>
        <v/>
      </c>
      <c r="S232" s="54"/>
      <c r="T232" s="56"/>
      <c r="U232" s="55"/>
      <c r="V232" s="560" t="str">
        <f t="shared" si="67"/>
        <v/>
      </c>
      <c r="W232" s="54"/>
      <c r="X232" s="56"/>
      <c r="Y232" s="55"/>
      <c r="Z232" s="560" t="str">
        <f t="shared" si="68"/>
        <v/>
      </c>
      <c r="AA232" s="54"/>
      <c r="AB232" s="56"/>
      <c r="AC232" s="55"/>
      <c r="AD232" s="560" t="str">
        <f t="shared" si="69"/>
        <v/>
      </c>
      <c r="AE232" s="54"/>
      <c r="AF232" s="56"/>
      <c r="AG232" s="55"/>
      <c r="AH232" s="560" t="str">
        <f t="shared" si="70"/>
        <v/>
      </c>
      <c r="AI232" s="54"/>
      <c r="AJ232" s="56"/>
      <c r="AK232" s="55"/>
      <c r="AL232" s="446" t="str">
        <f t="shared" si="71"/>
        <v/>
      </c>
      <c r="AM232" s="504">
        <f>'STEP 2 EE Data'!AI227</f>
        <v>0</v>
      </c>
      <c r="AN232" s="82">
        <f>'STEP 2 EE Data'!AJ227</f>
        <v>0</v>
      </c>
      <c r="AO232" s="445" t="str">
        <f>'STEP 2 EE Data'!AK227</f>
        <v/>
      </c>
      <c r="AQ232" s="497" t="str">
        <f t="shared" si="72"/>
        <v/>
      </c>
      <c r="AR232" s="497" t="str">
        <f t="shared" si="73"/>
        <v/>
      </c>
      <c r="AS232" s="497" t="str">
        <f t="shared" si="74"/>
        <v/>
      </c>
      <c r="AT232" s="497" t="str">
        <f t="shared" si="75"/>
        <v/>
      </c>
      <c r="AU232" s="497" t="str">
        <f t="shared" si="76"/>
        <v/>
      </c>
      <c r="AV232" s="497" t="str">
        <f t="shared" si="77"/>
        <v/>
      </c>
      <c r="AW232" s="497" t="str">
        <f t="shared" si="78"/>
        <v/>
      </c>
      <c r="AX232" s="497" t="str">
        <f t="shared" si="79"/>
        <v/>
      </c>
      <c r="AY232" s="498" t="str">
        <f t="shared" si="80"/>
        <v/>
      </c>
      <c r="AZ232" s="499" t="str">
        <f>IF($AZ$28="X",IF(AQ232="",0,IF($B232="","",IF(AQ$28="X",IF(E232&gt;0,1,IF(Cover!$E$47="Weekly",IF(D232&gt;=40,1,0.5),IF(D232&gt;=80,1,0.5))),""))),"")</f>
        <v/>
      </c>
      <c r="BA232" s="499" t="str">
        <f>IF($BA$28="X",IF(AR232="",0,IF($B232="","",IF(AR$28="X",IF(I232&gt;0,1,IF(Cover!$E$47="Weekly",IF(H232&gt;=40,1,0.5),IF(H232&gt;=80,1,0.5))),""))),"")</f>
        <v/>
      </c>
      <c r="BB232" s="499" t="str">
        <f>IF($BB$28="X",IF(AS232="",0,IF($B232="","",IF(AS$28="X",IF(M232&gt;0,1,IF(Cover!$E$47="Weekly",IF(L232&gt;=40,1,0.5),IF(L232&gt;=80,1,0.5))),""))),"")</f>
        <v/>
      </c>
      <c r="BC232" s="499" t="str">
        <f>IF($BC$28="X",IF(AT232="",0,IF($B232="","",IF(AT$28="X",IF(Q232&gt;0,1,IF(Cover!$E$47="Weekly",IF(P232&gt;=40,1,0.5),IF(P232&gt;=80,1,0.5))),""))),"")</f>
        <v/>
      </c>
      <c r="BD232" s="499" t="str">
        <f>IF($BD$28="X",IF(AU232="",0,IF($B232="","",IF(AU$28="X",IF(U232&gt;0,1,IF(Cover!$E$47="Weekly",IF(T232&gt;=40,1,0.5),IF(T232&gt;=80,1,0.5))),""))),"")</f>
        <v/>
      </c>
      <c r="BE232" s="499" t="str">
        <f>IF($BE$28="X",IF(AV232="",0,IF($B232="","",IF(AV$28="X",IF(Y232&gt;0,1,IF(Cover!$E$47="Weekly",IF(X232&gt;=40,1,0.5),IF(X232&gt;=80,1,0.5))),""))),"")</f>
        <v/>
      </c>
      <c r="BF232" s="499" t="str">
        <f>IF($BF$28="X",IF(AW232="",0,IF($B232="","",IF(AW$28="X",IF(AC232&gt;0,1,IF(Cover!$E$47="Weekly",IF(AB232&gt;=40,1,0.5),IF(AB232&gt;=80,1,0.5))),""))),"")</f>
        <v/>
      </c>
      <c r="BG232" s="499" t="str">
        <f>IF($BG$28="X",IF(AX232="",0,IF($B232="","",IF(AX$28="X",IF(AG232&gt;0,1,IF(Cover!$E$47="Weekly",IF(AF232&gt;=40,1,0.5),IF(AF232&gt;=80,1,0.5))),""))),"")</f>
        <v/>
      </c>
      <c r="BH232" s="500" t="str">
        <f>IF($BH$28="X",IF(AY232="",0,IF($B232="","",IF(AY$28="X",IF(AK232&gt;0,1,IF(Cover!$E$47="Weekly",IF(AJ232&gt;=40,1,0.5),IF(AJ232&gt;=80,1,0.5))),""))),"")</f>
        <v/>
      </c>
      <c r="BI232" s="470" t="str">
        <f t="shared" si="81"/>
        <v/>
      </c>
      <c r="BJ232" s="469" t="str">
        <f t="shared" si="82"/>
        <v/>
      </c>
      <c r="BL232" s="632">
        <f>IF(BJ232=0,IF('STEP 2 EE Data'!K227="Yes",IF('STEP 2 EE Data'!C227="",1,IF('STEP 2 EE Data'!D227&gt;=40,1,0.5)),0),IF('STEP 2 EE Data'!K227="Yes",IF('STEP 2 EE Data'!C227="",IF(BJ232=0.5,0.5,0),IF('STEP 2 EE Data'!D227&gt;=40,IF(BJ232=0.5,0.5,0),0)),0))</f>
        <v>0</v>
      </c>
    </row>
    <row r="233" spans="1:64" ht="15.6" thickTop="1" thickBot="1" x14ac:dyDescent="0.35">
      <c r="A233" s="84" t="str">
        <f>IF('STEP 2 EE Data'!A228="","",'STEP 2 EE Data'!A228)</f>
        <v/>
      </c>
      <c r="B233" s="83" t="str">
        <f>IF('STEP 2 EE Data'!B228="","",'STEP 2 EE Data'!B228)</f>
        <v/>
      </c>
      <c r="C233" s="54"/>
      <c r="D233" s="56"/>
      <c r="E233" s="55"/>
      <c r="F233" s="371" t="str">
        <f t="shared" si="83"/>
        <v/>
      </c>
      <c r="G233" s="54"/>
      <c r="H233" s="56"/>
      <c r="I233" s="55"/>
      <c r="J233" s="560" t="str">
        <f t="shared" si="84"/>
        <v/>
      </c>
      <c r="K233" s="54"/>
      <c r="L233" s="56"/>
      <c r="M233" s="55"/>
      <c r="N233" s="560" t="str">
        <f t="shared" si="85"/>
        <v/>
      </c>
      <c r="O233" s="54"/>
      <c r="P233" s="56"/>
      <c r="Q233" s="55"/>
      <c r="R233" s="560" t="str">
        <f t="shared" si="66"/>
        <v/>
      </c>
      <c r="S233" s="54"/>
      <c r="T233" s="56"/>
      <c r="U233" s="55"/>
      <c r="V233" s="560" t="str">
        <f t="shared" si="67"/>
        <v/>
      </c>
      <c r="W233" s="54"/>
      <c r="X233" s="56"/>
      <c r="Y233" s="55"/>
      <c r="Z233" s="560" t="str">
        <f t="shared" si="68"/>
        <v/>
      </c>
      <c r="AA233" s="54"/>
      <c r="AB233" s="56"/>
      <c r="AC233" s="55"/>
      <c r="AD233" s="560" t="str">
        <f t="shared" si="69"/>
        <v/>
      </c>
      <c r="AE233" s="54"/>
      <c r="AF233" s="56"/>
      <c r="AG233" s="55"/>
      <c r="AH233" s="560" t="str">
        <f t="shared" si="70"/>
        <v/>
      </c>
      <c r="AI233" s="54"/>
      <c r="AJ233" s="56"/>
      <c r="AK233" s="55"/>
      <c r="AL233" s="446" t="str">
        <f t="shared" si="71"/>
        <v/>
      </c>
      <c r="AM233" s="504">
        <f>'STEP 2 EE Data'!AI228</f>
        <v>0</v>
      </c>
      <c r="AN233" s="82">
        <f>'STEP 2 EE Data'!AJ228</f>
        <v>0</v>
      </c>
      <c r="AO233" s="445" t="str">
        <f>'STEP 2 EE Data'!AK228</f>
        <v/>
      </c>
      <c r="AQ233" s="497" t="str">
        <f t="shared" si="72"/>
        <v/>
      </c>
      <c r="AR233" s="497" t="str">
        <f t="shared" si="73"/>
        <v/>
      </c>
      <c r="AS233" s="497" t="str">
        <f t="shared" si="74"/>
        <v/>
      </c>
      <c r="AT233" s="497" t="str">
        <f t="shared" si="75"/>
        <v/>
      </c>
      <c r="AU233" s="497" t="str">
        <f t="shared" si="76"/>
        <v/>
      </c>
      <c r="AV233" s="497" t="str">
        <f t="shared" si="77"/>
        <v/>
      </c>
      <c r="AW233" s="497" t="str">
        <f t="shared" si="78"/>
        <v/>
      </c>
      <c r="AX233" s="497" t="str">
        <f t="shared" si="79"/>
        <v/>
      </c>
      <c r="AY233" s="498" t="str">
        <f t="shared" si="80"/>
        <v/>
      </c>
      <c r="AZ233" s="499" t="str">
        <f>IF($AZ$28="X",IF(AQ233="",0,IF($B233="","",IF(AQ$28="X",IF(E233&gt;0,1,IF(Cover!$E$47="Weekly",IF(D233&gt;=40,1,0.5),IF(D233&gt;=80,1,0.5))),""))),"")</f>
        <v/>
      </c>
      <c r="BA233" s="499" t="str">
        <f>IF($BA$28="X",IF(AR233="",0,IF($B233="","",IF(AR$28="X",IF(I233&gt;0,1,IF(Cover!$E$47="Weekly",IF(H233&gt;=40,1,0.5),IF(H233&gt;=80,1,0.5))),""))),"")</f>
        <v/>
      </c>
      <c r="BB233" s="499" t="str">
        <f>IF($BB$28="X",IF(AS233="",0,IF($B233="","",IF(AS$28="X",IF(M233&gt;0,1,IF(Cover!$E$47="Weekly",IF(L233&gt;=40,1,0.5),IF(L233&gt;=80,1,0.5))),""))),"")</f>
        <v/>
      </c>
      <c r="BC233" s="499" t="str">
        <f>IF($BC$28="X",IF(AT233="",0,IF($B233="","",IF(AT$28="X",IF(Q233&gt;0,1,IF(Cover!$E$47="Weekly",IF(P233&gt;=40,1,0.5),IF(P233&gt;=80,1,0.5))),""))),"")</f>
        <v/>
      </c>
      <c r="BD233" s="499" t="str">
        <f>IF($BD$28="X",IF(AU233="",0,IF($B233="","",IF(AU$28="X",IF(U233&gt;0,1,IF(Cover!$E$47="Weekly",IF(T233&gt;=40,1,0.5),IF(T233&gt;=80,1,0.5))),""))),"")</f>
        <v/>
      </c>
      <c r="BE233" s="499" t="str">
        <f>IF($BE$28="X",IF(AV233="",0,IF($B233="","",IF(AV$28="X",IF(Y233&gt;0,1,IF(Cover!$E$47="Weekly",IF(X233&gt;=40,1,0.5),IF(X233&gt;=80,1,0.5))),""))),"")</f>
        <v/>
      </c>
      <c r="BF233" s="499" t="str">
        <f>IF($BF$28="X",IF(AW233="",0,IF($B233="","",IF(AW$28="X",IF(AC233&gt;0,1,IF(Cover!$E$47="Weekly",IF(AB233&gt;=40,1,0.5),IF(AB233&gt;=80,1,0.5))),""))),"")</f>
        <v/>
      </c>
      <c r="BG233" s="499" t="str">
        <f>IF($BG$28="X",IF(AX233="",0,IF($B233="","",IF(AX$28="X",IF(AG233&gt;0,1,IF(Cover!$E$47="Weekly",IF(AF233&gt;=40,1,0.5),IF(AF233&gt;=80,1,0.5))),""))),"")</f>
        <v/>
      </c>
      <c r="BH233" s="500" t="str">
        <f>IF($BH$28="X",IF(AY233="",0,IF($B233="","",IF(AY$28="X",IF(AK233&gt;0,1,IF(Cover!$E$47="Weekly",IF(AJ233&gt;=40,1,0.5),IF(AJ233&gt;=80,1,0.5))),""))),"")</f>
        <v/>
      </c>
      <c r="BI233" s="470" t="str">
        <f t="shared" si="81"/>
        <v/>
      </c>
      <c r="BJ233" s="469" t="str">
        <f t="shared" si="82"/>
        <v/>
      </c>
      <c r="BL233" s="632">
        <f>IF(BJ233=0,IF('STEP 2 EE Data'!K228="Yes",IF('STEP 2 EE Data'!C228="",1,IF('STEP 2 EE Data'!D228&gt;=40,1,0.5)),0),IF('STEP 2 EE Data'!K228="Yes",IF('STEP 2 EE Data'!C228="",IF(BJ233=0.5,0.5,0),IF('STEP 2 EE Data'!D228&gt;=40,IF(BJ233=0.5,0.5,0),0)),0))</f>
        <v>0</v>
      </c>
    </row>
    <row r="234" spans="1:64" ht="15.6" thickTop="1" thickBot="1" x14ac:dyDescent="0.35">
      <c r="A234" s="84" t="str">
        <f>IF('STEP 2 EE Data'!A229="","",'STEP 2 EE Data'!A229)</f>
        <v/>
      </c>
      <c r="B234" s="83" t="str">
        <f>IF('STEP 2 EE Data'!B229="","",'STEP 2 EE Data'!B229)</f>
        <v/>
      </c>
      <c r="C234" s="54"/>
      <c r="D234" s="56"/>
      <c r="E234" s="55"/>
      <c r="F234" s="371" t="str">
        <f t="shared" si="83"/>
        <v/>
      </c>
      <c r="G234" s="54"/>
      <c r="H234" s="56"/>
      <c r="I234" s="55"/>
      <c r="J234" s="560" t="str">
        <f t="shared" si="84"/>
        <v/>
      </c>
      <c r="K234" s="54"/>
      <c r="L234" s="56"/>
      <c r="M234" s="55"/>
      <c r="N234" s="560" t="str">
        <f t="shared" si="85"/>
        <v/>
      </c>
      <c r="O234" s="54"/>
      <c r="P234" s="56"/>
      <c r="Q234" s="55"/>
      <c r="R234" s="560" t="str">
        <f t="shared" si="66"/>
        <v/>
      </c>
      <c r="S234" s="54"/>
      <c r="T234" s="56"/>
      <c r="U234" s="55"/>
      <c r="V234" s="560" t="str">
        <f t="shared" si="67"/>
        <v/>
      </c>
      <c r="W234" s="54"/>
      <c r="X234" s="56"/>
      <c r="Y234" s="55"/>
      <c r="Z234" s="560" t="str">
        <f t="shared" si="68"/>
        <v/>
      </c>
      <c r="AA234" s="54"/>
      <c r="AB234" s="56"/>
      <c r="AC234" s="55"/>
      <c r="AD234" s="560" t="str">
        <f t="shared" si="69"/>
        <v/>
      </c>
      <c r="AE234" s="54"/>
      <c r="AF234" s="56"/>
      <c r="AG234" s="55"/>
      <c r="AH234" s="560" t="str">
        <f t="shared" si="70"/>
        <v/>
      </c>
      <c r="AI234" s="54"/>
      <c r="AJ234" s="56"/>
      <c r="AK234" s="55"/>
      <c r="AL234" s="446" t="str">
        <f t="shared" si="71"/>
        <v/>
      </c>
      <c r="AM234" s="504">
        <f>'STEP 2 EE Data'!AI229</f>
        <v>0</v>
      </c>
      <c r="AN234" s="82">
        <f>'STEP 2 EE Data'!AJ229</f>
        <v>0</v>
      </c>
      <c r="AO234" s="445" t="str">
        <f>'STEP 2 EE Data'!AK229</f>
        <v/>
      </c>
      <c r="AQ234" s="497" t="str">
        <f t="shared" si="72"/>
        <v/>
      </c>
      <c r="AR234" s="497" t="str">
        <f t="shared" si="73"/>
        <v/>
      </c>
      <c r="AS234" s="497" t="str">
        <f t="shared" si="74"/>
        <v/>
      </c>
      <c r="AT234" s="497" t="str">
        <f t="shared" si="75"/>
        <v/>
      </c>
      <c r="AU234" s="497" t="str">
        <f t="shared" si="76"/>
        <v/>
      </c>
      <c r="AV234" s="497" t="str">
        <f t="shared" si="77"/>
        <v/>
      </c>
      <c r="AW234" s="497" t="str">
        <f t="shared" si="78"/>
        <v/>
      </c>
      <c r="AX234" s="497" t="str">
        <f t="shared" si="79"/>
        <v/>
      </c>
      <c r="AY234" s="498" t="str">
        <f t="shared" si="80"/>
        <v/>
      </c>
      <c r="AZ234" s="499" t="str">
        <f>IF($AZ$28="X",IF(AQ234="",0,IF($B234="","",IF(AQ$28="X",IF(E234&gt;0,1,IF(Cover!$E$47="Weekly",IF(D234&gt;=40,1,0.5),IF(D234&gt;=80,1,0.5))),""))),"")</f>
        <v/>
      </c>
      <c r="BA234" s="499" t="str">
        <f>IF($BA$28="X",IF(AR234="",0,IF($B234="","",IF(AR$28="X",IF(I234&gt;0,1,IF(Cover!$E$47="Weekly",IF(H234&gt;=40,1,0.5),IF(H234&gt;=80,1,0.5))),""))),"")</f>
        <v/>
      </c>
      <c r="BB234" s="499" t="str">
        <f>IF($BB$28="X",IF(AS234="",0,IF($B234="","",IF(AS$28="X",IF(M234&gt;0,1,IF(Cover!$E$47="Weekly",IF(L234&gt;=40,1,0.5),IF(L234&gt;=80,1,0.5))),""))),"")</f>
        <v/>
      </c>
      <c r="BC234" s="499" t="str">
        <f>IF($BC$28="X",IF(AT234="",0,IF($B234="","",IF(AT$28="X",IF(Q234&gt;0,1,IF(Cover!$E$47="Weekly",IF(P234&gt;=40,1,0.5),IF(P234&gt;=80,1,0.5))),""))),"")</f>
        <v/>
      </c>
      <c r="BD234" s="499" t="str">
        <f>IF($BD$28="X",IF(AU234="",0,IF($B234="","",IF(AU$28="X",IF(U234&gt;0,1,IF(Cover!$E$47="Weekly",IF(T234&gt;=40,1,0.5),IF(T234&gt;=80,1,0.5))),""))),"")</f>
        <v/>
      </c>
      <c r="BE234" s="499" t="str">
        <f>IF($BE$28="X",IF(AV234="",0,IF($B234="","",IF(AV$28="X",IF(Y234&gt;0,1,IF(Cover!$E$47="Weekly",IF(X234&gt;=40,1,0.5),IF(X234&gt;=80,1,0.5))),""))),"")</f>
        <v/>
      </c>
      <c r="BF234" s="499" t="str">
        <f>IF($BF$28="X",IF(AW234="",0,IF($B234="","",IF(AW$28="X",IF(AC234&gt;0,1,IF(Cover!$E$47="Weekly",IF(AB234&gt;=40,1,0.5),IF(AB234&gt;=80,1,0.5))),""))),"")</f>
        <v/>
      </c>
      <c r="BG234" s="499" t="str">
        <f>IF($BG$28="X",IF(AX234="",0,IF($B234="","",IF(AX$28="X",IF(AG234&gt;0,1,IF(Cover!$E$47="Weekly",IF(AF234&gt;=40,1,0.5),IF(AF234&gt;=80,1,0.5))),""))),"")</f>
        <v/>
      </c>
      <c r="BH234" s="500" t="str">
        <f>IF($BH$28="X",IF(AY234="",0,IF($B234="","",IF(AY$28="X",IF(AK234&gt;0,1,IF(Cover!$E$47="Weekly",IF(AJ234&gt;=40,1,0.5),IF(AJ234&gt;=80,1,0.5))),""))),"")</f>
        <v/>
      </c>
      <c r="BI234" s="470" t="str">
        <f t="shared" si="81"/>
        <v/>
      </c>
      <c r="BJ234" s="469" t="str">
        <f t="shared" si="82"/>
        <v/>
      </c>
      <c r="BL234" s="632">
        <f>IF(BJ234=0,IF('STEP 2 EE Data'!K229="Yes",IF('STEP 2 EE Data'!C229="",1,IF('STEP 2 EE Data'!D229&gt;=40,1,0.5)),0),IF('STEP 2 EE Data'!K229="Yes",IF('STEP 2 EE Data'!C229="",IF(BJ234=0.5,0.5,0),IF('STEP 2 EE Data'!D229&gt;=40,IF(BJ234=0.5,0.5,0),0)),0))</f>
        <v>0</v>
      </c>
    </row>
    <row r="235" spans="1:64" ht="15.6" thickTop="1" thickBot="1" x14ac:dyDescent="0.35">
      <c r="A235" s="84" t="str">
        <f>IF('STEP 2 EE Data'!A230="","",'STEP 2 EE Data'!A230)</f>
        <v/>
      </c>
      <c r="B235" s="83" t="str">
        <f>IF('STEP 2 EE Data'!B230="","",'STEP 2 EE Data'!B230)</f>
        <v/>
      </c>
      <c r="C235" s="54"/>
      <c r="D235" s="56"/>
      <c r="E235" s="55"/>
      <c r="F235" s="371" t="str">
        <f t="shared" si="83"/>
        <v/>
      </c>
      <c r="G235" s="54"/>
      <c r="H235" s="56"/>
      <c r="I235" s="55"/>
      <c r="J235" s="560" t="str">
        <f t="shared" si="84"/>
        <v/>
      </c>
      <c r="K235" s="54"/>
      <c r="L235" s="56"/>
      <c r="M235" s="55"/>
      <c r="N235" s="560" t="str">
        <f t="shared" si="85"/>
        <v/>
      </c>
      <c r="O235" s="54"/>
      <c r="P235" s="56"/>
      <c r="Q235" s="55"/>
      <c r="R235" s="560" t="str">
        <f t="shared" si="66"/>
        <v/>
      </c>
      <c r="S235" s="54"/>
      <c r="T235" s="56"/>
      <c r="U235" s="55"/>
      <c r="V235" s="560" t="str">
        <f t="shared" si="67"/>
        <v/>
      </c>
      <c r="W235" s="54"/>
      <c r="X235" s="56"/>
      <c r="Y235" s="55"/>
      <c r="Z235" s="560" t="str">
        <f t="shared" si="68"/>
        <v/>
      </c>
      <c r="AA235" s="54"/>
      <c r="AB235" s="56"/>
      <c r="AC235" s="55"/>
      <c r="AD235" s="560" t="str">
        <f t="shared" si="69"/>
        <v/>
      </c>
      <c r="AE235" s="54"/>
      <c r="AF235" s="56"/>
      <c r="AG235" s="55"/>
      <c r="AH235" s="560" t="str">
        <f t="shared" si="70"/>
        <v/>
      </c>
      <c r="AI235" s="54"/>
      <c r="AJ235" s="56"/>
      <c r="AK235" s="55"/>
      <c r="AL235" s="446" t="str">
        <f t="shared" si="71"/>
        <v/>
      </c>
      <c r="AM235" s="504">
        <f>'STEP 2 EE Data'!AI230</f>
        <v>0</v>
      </c>
      <c r="AN235" s="82">
        <f>'STEP 2 EE Data'!AJ230</f>
        <v>0</v>
      </c>
      <c r="AO235" s="445" t="str">
        <f>'STEP 2 EE Data'!AK230</f>
        <v/>
      </c>
      <c r="AQ235" s="497" t="str">
        <f t="shared" si="72"/>
        <v/>
      </c>
      <c r="AR235" s="497" t="str">
        <f t="shared" si="73"/>
        <v/>
      </c>
      <c r="AS235" s="497" t="str">
        <f t="shared" si="74"/>
        <v/>
      </c>
      <c r="AT235" s="497" t="str">
        <f t="shared" si="75"/>
        <v/>
      </c>
      <c r="AU235" s="497" t="str">
        <f t="shared" si="76"/>
        <v/>
      </c>
      <c r="AV235" s="497" t="str">
        <f t="shared" si="77"/>
        <v/>
      </c>
      <c r="AW235" s="497" t="str">
        <f t="shared" si="78"/>
        <v/>
      </c>
      <c r="AX235" s="497" t="str">
        <f t="shared" si="79"/>
        <v/>
      </c>
      <c r="AY235" s="498" t="str">
        <f t="shared" si="80"/>
        <v/>
      </c>
      <c r="AZ235" s="499" t="str">
        <f>IF($AZ$28="X",IF(AQ235="",0,IF($B235="","",IF(AQ$28="X",IF(E235&gt;0,1,IF(Cover!$E$47="Weekly",IF(D235&gt;=40,1,0.5),IF(D235&gt;=80,1,0.5))),""))),"")</f>
        <v/>
      </c>
      <c r="BA235" s="499" t="str">
        <f>IF($BA$28="X",IF(AR235="",0,IF($B235="","",IF(AR$28="X",IF(I235&gt;0,1,IF(Cover!$E$47="Weekly",IF(H235&gt;=40,1,0.5),IF(H235&gt;=80,1,0.5))),""))),"")</f>
        <v/>
      </c>
      <c r="BB235" s="499" t="str">
        <f>IF($BB$28="X",IF(AS235="",0,IF($B235="","",IF(AS$28="X",IF(M235&gt;0,1,IF(Cover!$E$47="Weekly",IF(L235&gt;=40,1,0.5),IF(L235&gt;=80,1,0.5))),""))),"")</f>
        <v/>
      </c>
      <c r="BC235" s="499" t="str">
        <f>IF($BC$28="X",IF(AT235="",0,IF($B235="","",IF(AT$28="X",IF(Q235&gt;0,1,IF(Cover!$E$47="Weekly",IF(P235&gt;=40,1,0.5),IF(P235&gt;=80,1,0.5))),""))),"")</f>
        <v/>
      </c>
      <c r="BD235" s="499" t="str">
        <f>IF($BD$28="X",IF(AU235="",0,IF($B235="","",IF(AU$28="X",IF(U235&gt;0,1,IF(Cover!$E$47="Weekly",IF(T235&gt;=40,1,0.5),IF(T235&gt;=80,1,0.5))),""))),"")</f>
        <v/>
      </c>
      <c r="BE235" s="499" t="str">
        <f>IF($BE$28="X",IF(AV235="",0,IF($B235="","",IF(AV$28="X",IF(Y235&gt;0,1,IF(Cover!$E$47="Weekly",IF(X235&gt;=40,1,0.5),IF(X235&gt;=80,1,0.5))),""))),"")</f>
        <v/>
      </c>
      <c r="BF235" s="499" t="str">
        <f>IF($BF$28="X",IF(AW235="",0,IF($B235="","",IF(AW$28="X",IF(AC235&gt;0,1,IF(Cover!$E$47="Weekly",IF(AB235&gt;=40,1,0.5),IF(AB235&gt;=80,1,0.5))),""))),"")</f>
        <v/>
      </c>
      <c r="BG235" s="499" t="str">
        <f>IF($BG$28="X",IF(AX235="",0,IF($B235="","",IF(AX$28="X",IF(AG235&gt;0,1,IF(Cover!$E$47="Weekly",IF(AF235&gt;=40,1,0.5),IF(AF235&gt;=80,1,0.5))),""))),"")</f>
        <v/>
      </c>
      <c r="BH235" s="500" t="str">
        <f>IF($BH$28="X",IF(AY235="",0,IF($B235="","",IF(AY$28="X",IF(AK235&gt;0,1,IF(Cover!$E$47="Weekly",IF(AJ235&gt;=40,1,0.5),IF(AJ235&gt;=80,1,0.5))),""))),"")</f>
        <v/>
      </c>
      <c r="BI235" s="470" t="str">
        <f t="shared" si="81"/>
        <v/>
      </c>
      <c r="BJ235" s="469" t="str">
        <f t="shared" si="82"/>
        <v/>
      </c>
      <c r="BL235" s="632">
        <f>IF(BJ235=0,IF('STEP 2 EE Data'!K230="Yes",IF('STEP 2 EE Data'!C230="",1,IF('STEP 2 EE Data'!D230&gt;=40,1,0.5)),0),IF('STEP 2 EE Data'!K230="Yes",IF('STEP 2 EE Data'!C230="",IF(BJ235=0.5,0.5,0),IF('STEP 2 EE Data'!D230&gt;=40,IF(BJ235=0.5,0.5,0),0)),0))</f>
        <v>0</v>
      </c>
    </row>
    <row r="236" spans="1:64" ht="15.6" thickTop="1" thickBot="1" x14ac:dyDescent="0.35">
      <c r="A236" s="84" t="str">
        <f>IF('STEP 2 EE Data'!A231="","",'STEP 2 EE Data'!A231)</f>
        <v/>
      </c>
      <c r="B236" s="83" t="str">
        <f>IF('STEP 2 EE Data'!B231="","",'STEP 2 EE Data'!B231)</f>
        <v/>
      </c>
      <c r="C236" s="54"/>
      <c r="D236" s="56"/>
      <c r="E236" s="55"/>
      <c r="F236" s="371" t="str">
        <f t="shared" si="83"/>
        <v/>
      </c>
      <c r="G236" s="54"/>
      <c r="H236" s="56"/>
      <c r="I236" s="55"/>
      <c r="J236" s="560" t="str">
        <f t="shared" si="84"/>
        <v/>
      </c>
      <c r="K236" s="54"/>
      <c r="L236" s="56"/>
      <c r="M236" s="55"/>
      <c r="N236" s="560" t="str">
        <f t="shared" si="85"/>
        <v/>
      </c>
      <c r="O236" s="54"/>
      <c r="P236" s="56"/>
      <c r="Q236" s="55"/>
      <c r="R236" s="560" t="str">
        <f t="shared" si="66"/>
        <v/>
      </c>
      <c r="S236" s="54"/>
      <c r="T236" s="56"/>
      <c r="U236" s="55"/>
      <c r="V236" s="560" t="str">
        <f t="shared" si="67"/>
        <v/>
      </c>
      <c r="W236" s="54"/>
      <c r="X236" s="56"/>
      <c r="Y236" s="55"/>
      <c r="Z236" s="560" t="str">
        <f t="shared" si="68"/>
        <v/>
      </c>
      <c r="AA236" s="54"/>
      <c r="AB236" s="56"/>
      <c r="AC236" s="55"/>
      <c r="AD236" s="560" t="str">
        <f t="shared" si="69"/>
        <v/>
      </c>
      <c r="AE236" s="54"/>
      <c r="AF236" s="56"/>
      <c r="AG236" s="55"/>
      <c r="AH236" s="560" t="str">
        <f t="shared" si="70"/>
        <v/>
      </c>
      <c r="AI236" s="54"/>
      <c r="AJ236" s="56"/>
      <c r="AK236" s="55"/>
      <c r="AL236" s="446" t="str">
        <f t="shared" si="71"/>
        <v/>
      </c>
      <c r="AM236" s="504">
        <f>'STEP 2 EE Data'!AI231</f>
        <v>0</v>
      </c>
      <c r="AN236" s="82">
        <f>'STEP 2 EE Data'!AJ231</f>
        <v>0</v>
      </c>
      <c r="AO236" s="445" t="str">
        <f>'STEP 2 EE Data'!AK231</f>
        <v/>
      </c>
      <c r="AQ236" s="497" t="str">
        <f t="shared" si="72"/>
        <v/>
      </c>
      <c r="AR236" s="497" t="str">
        <f t="shared" si="73"/>
        <v/>
      </c>
      <c r="AS236" s="497" t="str">
        <f t="shared" si="74"/>
        <v/>
      </c>
      <c r="AT236" s="497" t="str">
        <f t="shared" si="75"/>
        <v/>
      </c>
      <c r="AU236" s="497" t="str">
        <f t="shared" si="76"/>
        <v/>
      </c>
      <c r="AV236" s="497" t="str">
        <f t="shared" si="77"/>
        <v/>
      </c>
      <c r="AW236" s="497" t="str">
        <f t="shared" si="78"/>
        <v/>
      </c>
      <c r="AX236" s="497" t="str">
        <f t="shared" si="79"/>
        <v/>
      </c>
      <c r="AY236" s="498" t="str">
        <f t="shared" si="80"/>
        <v/>
      </c>
      <c r="AZ236" s="499" t="str">
        <f>IF($AZ$28="X",IF(AQ236="",0,IF($B236="","",IF(AQ$28="X",IF(E236&gt;0,1,IF(Cover!$E$47="Weekly",IF(D236&gt;=40,1,0.5),IF(D236&gt;=80,1,0.5))),""))),"")</f>
        <v/>
      </c>
      <c r="BA236" s="499" t="str">
        <f>IF($BA$28="X",IF(AR236="",0,IF($B236="","",IF(AR$28="X",IF(I236&gt;0,1,IF(Cover!$E$47="Weekly",IF(H236&gt;=40,1,0.5),IF(H236&gt;=80,1,0.5))),""))),"")</f>
        <v/>
      </c>
      <c r="BB236" s="499" t="str">
        <f>IF($BB$28="X",IF(AS236="",0,IF($B236="","",IF(AS$28="X",IF(M236&gt;0,1,IF(Cover!$E$47="Weekly",IF(L236&gt;=40,1,0.5),IF(L236&gt;=80,1,0.5))),""))),"")</f>
        <v/>
      </c>
      <c r="BC236" s="499" t="str">
        <f>IF($BC$28="X",IF(AT236="",0,IF($B236="","",IF(AT$28="X",IF(Q236&gt;0,1,IF(Cover!$E$47="Weekly",IF(P236&gt;=40,1,0.5),IF(P236&gt;=80,1,0.5))),""))),"")</f>
        <v/>
      </c>
      <c r="BD236" s="499" t="str">
        <f>IF($BD$28="X",IF(AU236="",0,IF($B236="","",IF(AU$28="X",IF(U236&gt;0,1,IF(Cover!$E$47="Weekly",IF(T236&gt;=40,1,0.5),IF(T236&gt;=80,1,0.5))),""))),"")</f>
        <v/>
      </c>
      <c r="BE236" s="499" t="str">
        <f>IF($BE$28="X",IF(AV236="",0,IF($B236="","",IF(AV$28="X",IF(Y236&gt;0,1,IF(Cover!$E$47="Weekly",IF(X236&gt;=40,1,0.5),IF(X236&gt;=80,1,0.5))),""))),"")</f>
        <v/>
      </c>
      <c r="BF236" s="499" t="str">
        <f>IF($BF$28="X",IF(AW236="",0,IF($B236="","",IF(AW$28="X",IF(AC236&gt;0,1,IF(Cover!$E$47="Weekly",IF(AB236&gt;=40,1,0.5),IF(AB236&gt;=80,1,0.5))),""))),"")</f>
        <v/>
      </c>
      <c r="BG236" s="499" t="str">
        <f>IF($BG$28="X",IF(AX236="",0,IF($B236="","",IF(AX$28="X",IF(AG236&gt;0,1,IF(Cover!$E$47="Weekly",IF(AF236&gt;=40,1,0.5),IF(AF236&gt;=80,1,0.5))),""))),"")</f>
        <v/>
      </c>
      <c r="BH236" s="500" t="str">
        <f>IF($BH$28="X",IF(AY236="",0,IF($B236="","",IF(AY$28="X",IF(AK236&gt;0,1,IF(Cover!$E$47="Weekly",IF(AJ236&gt;=40,1,0.5),IF(AJ236&gt;=80,1,0.5))),""))),"")</f>
        <v/>
      </c>
      <c r="BI236" s="470" t="str">
        <f t="shared" si="81"/>
        <v/>
      </c>
      <c r="BJ236" s="469" t="str">
        <f t="shared" si="82"/>
        <v/>
      </c>
      <c r="BL236" s="632">
        <f>IF(BJ236=0,IF('STEP 2 EE Data'!K231="Yes",IF('STEP 2 EE Data'!C231="",1,IF('STEP 2 EE Data'!D231&gt;=40,1,0.5)),0),IF('STEP 2 EE Data'!K231="Yes",IF('STEP 2 EE Data'!C231="",IF(BJ236=0.5,0.5,0),IF('STEP 2 EE Data'!D231&gt;=40,IF(BJ236=0.5,0.5,0),0)),0))</f>
        <v>0</v>
      </c>
    </row>
    <row r="237" spans="1:64" ht="15.6" thickTop="1" thickBot="1" x14ac:dyDescent="0.35">
      <c r="A237" s="84" t="str">
        <f>IF('STEP 2 EE Data'!A232="","",'STEP 2 EE Data'!A232)</f>
        <v/>
      </c>
      <c r="B237" s="83" t="str">
        <f>IF('STEP 2 EE Data'!B232="","",'STEP 2 EE Data'!B232)</f>
        <v/>
      </c>
      <c r="C237" s="54"/>
      <c r="D237" s="56"/>
      <c r="E237" s="55"/>
      <c r="F237" s="371" t="str">
        <f t="shared" si="83"/>
        <v/>
      </c>
      <c r="G237" s="54"/>
      <c r="H237" s="56"/>
      <c r="I237" s="55"/>
      <c r="J237" s="560" t="str">
        <f t="shared" si="84"/>
        <v/>
      </c>
      <c r="K237" s="54"/>
      <c r="L237" s="56"/>
      <c r="M237" s="55"/>
      <c r="N237" s="560" t="str">
        <f t="shared" si="85"/>
        <v/>
      </c>
      <c r="O237" s="54"/>
      <c r="P237" s="56"/>
      <c r="Q237" s="55"/>
      <c r="R237" s="560" t="str">
        <f t="shared" si="66"/>
        <v/>
      </c>
      <c r="S237" s="54"/>
      <c r="T237" s="56"/>
      <c r="U237" s="55"/>
      <c r="V237" s="560" t="str">
        <f t="shared" si="67"/>
        <v/>
      </c>
      <c r="W237" s="54"/>
      <c r="X237" s="56"/>
      <c r="Y237" s="55"/>
      <c r="Z237" s="560" t="str">
        <f t="shared" si="68"/>
        <v/>
      </c>
      <c r="AA237" s="54"/>
      <c r="AB237" s="56"/>
      <c r="AC237" s="55"/>
      <c r="AD237" s="560" t="str">
        <f t="shared" si="69"/>
        <v/>
      </c>
      <c r="AE237" s="54"/>
      <c r="AF237" s="56"/>
      <c r="AG237" s="55"/>
      <c r="AH237" s="560" t="str">
        <f t="shared" si="70"/>
        <v/>
      </c>
      <c r="AI237" s="54"/>
      <c r="AJ237" s="56"/>
      <c r="AK237" s="55"/>
      <c r="AL237" s="446" t="str">
        <f t="shared" si="71"/>
        <v/>
      </c>
      <c r="AM237" s="504">
        <f>'STEP 2 EE Data'!AI232</f>
        <v>0</v>
      </c>
      <c r="AN237" s="82">
        <f>'STEP 2 EE Data'!AJ232</f>
        <v>0</v>
      </c>
      <c r="AO237" s="445" t="str">
        <f>'STEP 2 EE Data'!AK232</f>
        <v/>
      </c>
      <c r="AQ237" s="497" t="str">
        <f t="shared" si="72"/>
        <v/>
      </c>
      <c r="AR237" s="497" t="str">
        <f t="shared" si="73"/>
        <v/>
      </c>
      <c r="AS237" s="497" t="str">
        <f t="shared" si="74"/>
        <v/>
      </c>
      <c r="AT237" s="497" t="str">
        <f t="shared" si="75"/>
        <v/>
      </c>
      <c r="AU237" s="497" t="str">
        <f t="shared" si="76"/>
        <v/>
      </c>
      <c r="AV237" s="497" t="str">
        <f t="shared" si="77"/>
        <v/>
      </c>
      <c r="AW237" s="497" t="str">
        <f t="shared" si="78"/>
        <v/>
      </c>
      <c r="AX237" s="497" t="str">
        <f t="shared" si="79"/>
        <v/>
      </c>
      <c r="AY237" s="498" t="str">
        <f t="shared" si="80"/>
        <v/>
      </c>
      <c r="AZ237" s="499" t="str">
        <f>IF($AZ$28="X",IF(AQ237="",0,IF($B237="","",IF(AQ$28="X",IF(E237&gt;0,1,IF(Cover!$E$47="Weekly",IF(D237&gt;=40,1,0.5),IF(D237&gt;=80,1,0.5))),""))),"")</f>
        <v/>
      </c>
      <c r="BA237" s="499" t="str">
        <f>IF($BA$28="X",IF(AR237="",0,IF($B237="","",IF(AR$28="X",IF(I237&gt;0,1,IF(Cover!$E$47="Weekly",IF(H237&gt;=40,1,0.5),IF(H237&gt;=80,1,0.5))),""))),"")</f>
        <v/>
      </c>
      <c r="BB237" s="499" t="str">
        <f>IF($BB$28="X",IF(AS237="",0,IF($B237="","",IF(AS$28="X",IF(M237&gt;0,1,IF(Cover!$E$47="Weekly",IF(L237&gt;=40,1,0.5),IF(L237&gt;=80,1,0.5))),""))),"")</f>
        <v/>
      </c>
      <c r="BC237" s="499" t="str">
        <f>IF($BC$28="X",IF(AT237="",0,IF($B237="","",IF(AT$28="X",IF(Q237&gt;0,1,IF(Cover!$E$47="Weekly",IF(P237&gt;=40,1,0.5),IF(P237&gt;=80,1,0.5))),""))),"")</f>
        <v/>
      </c>
      <c r="BD237" s="499" t="str">
        <f>IF($BD$28="X",IF(AU237="",0,IF($B237="","",IF(AU$28="X",IF(U237&gt;0,1,IF(Cover!$E$47="Weekly",IF(T237&gt;=40,1,0.5),IF(T237&gt;=80,1,0.5))),""))),"")</f>
        <v/>
      </c>
      <c r="BE237" s="499" t="str">
        <f>IF($BE$28="X",IF(AV237="",0,IF($B237="","",IF(AV$28="X",IF(Y237&gt;0,1,IF(Cover!$E$47="Weekly",IF(X237&gt;=40,1,0.5),IF(X237&gt;=80,1,0.5))),""))),"")</f>
        <v/>
      </c>
      <c r="BF237" s="499" t="str">
        <f>IF($BF$28="X",IF(AW237="",0,IF($B237="","",IF(AW$28="X",IF(AC237&gt;0,1,IF(Cover!$E$47="Weekly",IF(AB237&gt;=40,1,0.5),IF(AB237&gt;=80,1,0.5))),""))),"")</f>
        <v/>
      </c>
      <c r="BG237" s="499" t="str">
        <f>IF($BG$28="X",IF(AX237="",0,IF($B237="","",IF(AX$28="X",IF(AG237&gt;0,1,IF(Cover!$E$47="Weekly",IF(AF237&gt;=40,1,0.5),IF(AF237&gt;=80,1,0.5))),""))),"")</f>
        <v/>
      </c>
      <c r="BH237" s="500" t="str">
        <f>IF($BH$28="X",IF(AY237="",0,IF($B237="","",IF(AY$28="X",IF(AK237&gt;0,1,IF(Cover!$E$47="Weekly",IF(AJ237&gt;=40,1,0.5),IF(AJ237&gt;=80,1,0.5))),""))),"")</f>
        <v/>
      </c>
      <c r="BI237" s="470" t="str">
        <f t="shared" si="81"/>
        <v/>
      </c>
      <c r="BJ237" s="469" t="str">
        <f t="shared" si="82"/>
        <v/>
      </c>
      <c r="BL237" s="632">
        <f>IF(BJ237=0,IF('STEP 2 EE Data'!K232="Yes",IF('STEP 2 EE Data'!C232="",1,IF('STEP 2 EE Data'!D232&gt;=40,1,0.5)),0),IF('STEP 2 EE Data'!K232="Yes",IF('STEP 2 EE Data'!C232="",IF(BJ237=0.5,0.5,0),IF('STEP 2 EE Data'!D232&gt;=40,IF(BJ237=0.5,0.5,0),0)),0))</f>
        <v>0</v>
      </c>
    </row>
    <row r="238" spans="1:64" ht="15.6" thickTop="1" thickBot="1" x14ac:dyDescent="0.35">
      <c r="A238" s="84" t="str">
        <f>IF('STEP 2 EE Data'!A233="","",'STEP 2 EE Data'!A233)</f>
        <v/>
      </c>
      <c r="B238" s="83" t="str">
        <f>IF('STEP 2 EE Data'!B233="","",'STEP 2 EE Data'!B233)</f>
        <v/>
      </c>
      <c r="C238" s="54"/>
      <c r="D238" s="56"/>
      <c r="E238" s="55"/>
      <c r="F238" s="371" t="str">
        <f t="shared" si="83"/>
        <v/>
      </c>
      <c r="G238" s="54"/>
      <c r="H238" s="56"/>
      <c r="I238" s="55"/>
      <c r="J238" s="560" t="str">
        <f t="shared" si="84"/>
        <v/>
      </c>
      <c r="K238" s="54"/>
      <c r="L238" s="56"/>
      <c r="M238" s="55"/>
      <c r="N238" s="560" t="str">
        <f t="shared" si="85"/>
        <v/>
      </c>
      <c r="O238" s="54"/>
      <c r="P238" s="56"/>
      <c r="Q238" s="55"/>
      <c r="R238" s="560" t="str">
        <f t="shared" si="66"/>
        <v/>
      </c>
      <c r="S238" s="54"/>
      <c r="T238" s="56"/>
      <c r="U238" s="55"/>
      <c r="V238" s="560" t="str">
        <f t="shared" si="67"/>
        <v/>
      </c>
      <c r="W238" s="54"/>
      <c r="X238" s="56"/>
      <c r="Y238" s="55"/>
      <c r="Z238" s="560" t="str">
        <f t="shared" si="68"/>
        <v/>
      </c>
      <c r="AA238" s="54"/>
      <c r="AB238" s="56"/>
      <c r="AC238" s="55"/>
      <c r="AD238" s="560" t="str">
        <f t="shared" si="69"/>
        <v/>
      </c>
      <c r="AE238" s="54"/>
      <c r="AF238" s="56"/>
      <c r="AG238" s="55"/>
      <c r="AH238" s="560" t="str">
        <f t="shared" si="70"/>
        <v/>
      </c>
      <c r="AI238" s="54"/>
      <c r="AJ238" s="56"/>
      <c r="AK238" s="55"/>
      <c r="AL238" s="446" t="str">
        <f t="shared" si="71"/>
        <v/>
      </c>
      <c r="AM238" s="504">
        <f>'STEP 2 EE Data'!AI233</f>
        <v>0</v>
      </c>
      <c r="AN238" s="82">
        <f>'STEP 2 EE Data'!AJ233</f>
        <v>0</v>
      </c>
      <c r="AO238" s="445" t="str">
        <f>'STEP 2 EE Data'!AK233</f>
        <v/>
      </c>
      <c r="AQ238" s="497" t="str">
        <f t="shared" si="72"/>
        <v/>
      </c>
      <c r="AR238" s="497" t="str">
        <f t="shared" si="73"/>
        <v/>
      </c>
      <c r="AS238" s="497" t="str">
        <f t="shared" si="74"/>
        <v/>
      </c>
      <c r="AT238" s="497" t="str">
        <f t="shared" si="75"/>
        <v/>
      </c>
      <c r="AU238" s="497" t="str">
        <f t="shared" si="76"/>
        <v/>
      </c>
      <c r="AV238" s="497" t="str">
        <f t="shared" si="77"/>
        <v/>
      </c>
      <c r="AW238" s="497" t="str">
        <f t="shared" si="78"/>
        <v/>
      </c>
      <c r="AX238" s="497" t="str">
        <f t="shared" si="79"/>
        <v/>
      </c>
      <c r="AY238" s="498" t="str">
        <f t="shared" si="80"/>
        <v/>
      </c>
      <c r="AZ238" s="499" t="str">
        <f>IF($AZ$28="X",IF(AQ238="",0,IF($B238="","",IF(AQ$28="X",IF(E238&gt;0,1,IF(Cover!$E$47="Weekly",IF(D238&gt;=40,1,0.5),IF(D238&gt;=80,1,0.5))),""))),"")</f>
        <v/>
      </c>
      <c r="BA238" s="499" t="str">
        <f>IF($BA$28="X",IF(AR238="",0,IF($B238="","",IF(AR$28="X",IF(I238&gt;0,1,IF(Cover!$E$47="Weekly",IF(H238&gt;=40,1,0.5),IF(H238&gt;=80,1,0.5))),""))),"")</f>
        <v/>
      </c>
      <c r="BB238" s="499" t="str">
        <f>IF($BB$28="X",IF(AS238="",0,IF($B238="","",IF(AS$28="X",IF(M238&gt;0,1,IF(Cover!$E$47="Weekly",IF(L238&gt;=40,1,0.5),IF(L238&gt;=80,1,0.5))),""))),"")</f>
        <v/>
      </c>
      <c r="BC238" s="499" t="str">
        <f>IF($BC$28="X",IF(AT238="",0,IF($B238="","",IF(AT$28="X",IF(Q238&gt;0,1,IF(Cover!$E$47="Weekly",IF(P238&gt;=40,1,0.5),IF(P238&gt;=80,1,0.5))),""))),"")</f>
        <v/>
      </c>
      <c r="BD238" s="499" t="str">
        <f>IF($BD$28="X",IF(AU238="",0,IF($B238="","",IF(AU$28="X",IF(U238&gt;0,1,IF(Cover!$E$47="Weekly",IF(T238&gt;=40,1,0.5),IF(T238&gt;=80,1,0.5))),""))),"")</f>
        <v/>
      </c>
      <c r="BE238" s="499" t="str">
        <f>IF($BE$28="X",IF(AV238="",0,IF($B238="","",IF(AV$28="X",IF(Y238&gt;0,1,IF(Cover!$E$47="Weekly",IF(X238&gt;=40,1,0.5),IF(X238&gt;=80,1,0.5))),""))),"")</f>
        <v/>
      </c>
      <c r="BF238" s="499" t="str">
        <f>IF($BF$28="X",IF(AW238="",0,IF($B238="","",IF(AW$28="X",IF(AC238&gt;0,1,IF(Cover!$E$47="Weekly",IF(AB238&gt;=40,1,0.5),IF(AB238&gt;=80,1,0.5))),""))),"")</f>
        <v/>
      </c>
      <c r="BG238" s="499" t="str">
        <f>IF($BG$28="X",IF(AX238="",0,IF($B238="","",IF(AX$28="X",IF(AG238&gt;0,1,IF(Cover!$E$47="Weekly",IF(AF238&gt;=40,1,0.5),IF(AF238&gt;=80,1,0.5))),""))),"")</f>
        <v/>
      </c>
      <c r="BH238" s="500" t="str">
        <f>IF($BH$28="X",IF(AY238="",0,IF($B238="","",IF(AY$28="X",IF(AK238&gt;0,1,IF(Cover!$E$47="Weekly",IF(AJ238&gt;=40,1,0.5),IF(AJ238&gt;=80,1,0.5))),""))),"")</f>
        <v/>
      </c>
      <c r="BI238" s="470" t="str">
        <f t="shared" si="81"/>
        <v/>
      </c>
      <c r="BJ238" s="469" t="str">
        <f t="shared" si="82"/>
        <v/>
      </c>
      <c r="BL238" s="632">
        <f>IF(BJ238=0,IF('STEP 2 EE Data'!K233="Yes",IF('STEP 2 EE Data'!C233="",1,IF('STEP 2 EE Data'!D233&gt;=40,1,0.5)),0),IF('STEP 2 EE Data'!K233="Yes",IF('STEP 2 EE Data'!C233="",IF(BJ238=0.5,0.5,0),IF('STEP 2 EE Data'!D233&gt;=40,IF(BJ238=0.5,0.5,0),0)),0))</f>
        <v>0</v>
      </c>
    </row>
    <row r="239" spans="1:64" ht="15.6" thickTop="1" thickBot="1" x14ac:dyDescent="0.35">
      <c r="A239" s="84" t="str">
        <f>IF('STEP 2 EE Data'!A234="","",'STEP 2 EE Data'!A234)</f>
        <v/>
      </c>
      <c r="B239" s="83" t="str">
        <f>IF('STEP 2 EE Data'!B234="","",'STEP 2 EE Data'!B234)</f>
        <v/>
      </c>
      <c r="C239" s="54"/>
      <c r="D239" s="56"/>
      <c r="E239" s="55"/>
      <c r="F239" s="371" t="str">
        <f t="shared" si="83"/>
        <v/>
      </c>
      <c r="G239" s="54"/>
      <c r="H239" s="56"/>
      <c r="I239" s="55"/>
      <c r="J239" s="560" t="str">
        <f t="shared" si="84"/>
        <v/>
      </c>
      <c r="K239" s="54"/>
      <c r="L239" s="56"/>
      <c r="M239" s="55"/>
      <c r="N239" s="560" t="str">
        <f t="shared" si="85"/>
        <v/>
      </c>
      <c r="O239" s="54"/>
      <c r="P239" s="56"/>
      <c r="Q239" s="55"/>
      <c r="R239" s="560" t="str">
        <f t="shared" si="66"/>
        <v/>
      </c>
      <c r="S239" s="54"/>
      <c r="T239" s="56"/>
      <c r="U239" s="55"/>
      <c r="V239" s="560" t="str">
        <f t="shared" si="67"/>
        <v/>
      </c>
      <c r="W239" s="54"/>
      <c r="X239" s="56"/>
      <c r="Y239" s="55"/>
      <c r="Z239" s="560" t="str">
        <f t="shared" si="68"/>
        <v/>
      </c>
      <c r="AA239" s="54"/>
      <c r="AB239" s="56"/>
      <c r="AC239" s="55"/>
      <c r="AD239" s="560" t="str">
        <f t="shared" si="69"/>
        <v/>
      </c>
      <c r="AE239" s="54"/>
      <c r="AF239" s="56"/>
      <c r="AG239" s="55"/>
      <c r="AH239" s="560" t="str">
        <f t="shared" si="70"/>
        <v/>
      </c>
      <c r="AI239" s="54"/>
      <c r="AJ239" s="56"/>
      <c r="AK239" s="55"/>
      <c r="AL239" s="446" t="str">
        <f t="shared" si="71"/>
        <v/>
      </c>
      <c r="AM239" s="504">
        <f>'STEP 2 EE Data'!AI234</f>
        <v>0</v>
      </c>
      <c r="AN239" s="82">
        <f>'STEP 2 EE Data'!AJ234</f>
        <v>0</v>
      </c>
      <c r="AO239" s="445" t="str">
        <f>'STEP 2 EE Data'!AK234</f>
        <v/>
      </c>
      <c r="AQ239" s="497" t="str">
        <f t="shared" si="72"/>
        <v/>
      </c>
      <c r="AR239" s="497" t="str">
        <f t="shared" si="73"/>
        <v/>
      </c>
      <c r="AS239" s="497" t="str">
        <f t="shared" si="74"/>
        <v/>
      </c>
      <c r="AT239" s="497" t="str">
        <f t="shared" si="75"/>
        <v/>
      </c>
      <c r="AU239" s="497" t="str">
        <f t="shared" si="76"/>
        <v/>
      </c>
      <c r="AV239" s="497" t="str">
        <f t="shared" si="77"/>
        <v/>
      </c>
      <c r="AW239" s="497" t="str">
        <f t="shared" si="78"/>
        <v/>
      </c>
      <c r="AX239" s="497" t="str">
        <f t="shared" si="79"/>
        <v/>
      </c>
      <c r="AY239" s="498" t="str">
        <f t="shared" si="80"/>
        <v/>
      </c>
      <c r="AZ239" s="499" t="str">
        <f>IF($AZ$28="X",IF(AQ239="",0,IF($B239="","",IF(AQ$28="X",IF(E239&gt;0,1,IF(Cover!$E$47="Weekly",IF(D239&gt;=40,1,0.5),IF(D239&gt;=80,1,0.5))),""))),"")</f>
        <v/>
      </c>
      <c r="BA239" s="499" t="str">
        <f>IF($BA$28="X",IF(AR239="",0,IF($B239="","",IF(AR$28="X",IF(I239&gt;0,1,IF(Cover!$E$47="Weekly",IF(H239&gt;=40,1,0.5),IF(H239&gt;=80,1,0.5))),""))),"")</f>
        <v/>
      </c>
      <c r="BB239" s="499" t="str">
        <f>IF($BB$28="X",IF(AS239="",0,IF($B239="","",IF(AS$28="X",IF(M239&gt;0,1,IF(Cover!$E$47="Weekly",IF(L239&gt;=40,1,0.5),IF(L239&gt;=80,1,0.5))),""))),"")</f>
        <v/>
      </c>
      <c r="BC239" s="499" t="str">
        <f>IF($BC$28="X",IF(AT239="",0,IF($B239="","",IF(AT$28="X",IF(Q239&gt;0,1,IF(Cover!$E$47="Weekly",IF(P239&gt;=40,1,0.5),IF(P239&gt;=80,1,0.5))),""))),"")</f>
        <v/>
      </c>
      <c r="BD239" s="499" t="str">
        <f>IF($BD$28="X",IF(AU239="",0,IF($B239="","",IF(AU$28="X",IF(U239&gt;0,1,IF(Cover!$E$47="Weekly",IF(T239&gt;=40,1,0.5),IF(T239&gt;=80,1,0.5))),""))),"")</f>
        <v/>
      </c>
      <c r="BE239" s="499" t="str">
        <f>IF($BE$28="X",IF(AV239="",0,IF($B239="","",IF(AV$28="X",IF(Y239&gt;0,1,IF(Cover!$E$47="Weekly",IF(X239&gt;=40,1,0.5),IF(X239&gt;=80,1,0.5))),""))),"")</f>
        <v/>
      </c>
      <c r="BF239" s="499" t="str">
        <f>IF($BF$28="X",IF(AW239="",0,IF($B239="","",IF(AW$28="X",IF(AC239&gt;0,1,IF(Cover!$E$47="Weekly",IF(AB239&gt;=40,1,0.5),IF(AB239&gt;=80,1,0.5))),""))),"")</f>
        <v/>
      </c>
      <c r="BG239" s="499" t="str">
        <f>IF($BG$28="X",IF(AX239="",0,IF($B239="","",IF(AX$28="X",IF(AG239&gt;0,1,IF(Cover!$E$47="Weekly",IF(AF239&gt;=40,1,0.5),IF(AF239&gt;=80,1,0.5))),""))),"")</f>
        <v/>
      </c>
      <c r="BH239" s="500" t="str">
        <f>IF($BH$28="X",IF(AY239="",0,IF($B239="","",IF(AY$28="X",IF(AK239&gt;0,1,IF(Cover!$E$47="Weekly",IF(AJ239&gt;=40,1,0.5),IF(AJ239&gt;=80,1,0.5))),""))),"")</f>
        <v/>
      </c>
      <c r="BI239" s="470" t="str">
        <f t="shared" si="81"/>
        <v/>
      </c>
      <c r="BJ239" s="469" t="str">
        <f t="shared" si="82"/>
        <v/>
      </c>
      <c r="BL239" s="632">
        <f>IF(BJ239=0,IF('STEP 2 EE Data'!K234="Yes",IF('STEP 2 EE Data'!C234="",1,IF('STEP 2 EE Data'!D234&gt;=40,1,0.5)),0),IF('STEP 2 EE Data'!K234="Yes",IF('STEP 2 EE Data'!C234="",IF(BJ239=0.5,0.5,0),IF('STEP 2 EE Data'!D234&gt;=40,IF(BJ239=0.5,0.5,0),0)),0))</f>
        <v>0</v>
      </c>
    </row>
    <row r="240" spans="1:64" ht="15.6" thickTop="1" thickBot="1" x14ac:dyDescent="0.35">
      <c r="A240" s="84" t="str">
        <f>IF('STEP 2 EE Data'!A235="","",'STEP 2 EE Data'!A235)</f>
        <v/>
      </c>
      <c r="B240" s="83" t="str">
        <f>IF('STEP 2 EE Data'!B235="","",'STEP 2 EE Data'!B235)</f>
        <v/>
      </c>
      <c r="C240" s="54"/>
      <c r="D240" s="56"/>
      <c r="E240" s="55"/>
      <c r="F240" s="371" t="str">
        <f t="shared" si="83"/>
        <v/>
      </c>
      <c r="G240" s="54"/>
      <c r="H240" s="56"/>
      <c r="I240" s="55"/>
      <c r="J240" s="560" t="str">
        <f t="shared" si="84"/>
        <v/>
      </c>
      <c r="K240" s="54"/>
      <c r="L240" s="56"/>
      <c r="M240" s="55"/>
      <c r="N240" s="560" t="str">
        <f t="shared" si="85"/>
        <v/>
      </c>
      <c r="O240" s="54"/>
      <c r="P240" s="56"/>
      <c r="Q240" s="55"/>
      <c r="R240" s="560" t="str">
        <f t="shared" si="66"/>
        <v/>
      </c>
      <c r="S240" s="54"/>
      <c r="T240" s="56"/>
      <c r="U240" s="55"/>
      <c r="V240" s="560" t="str">
        <f t="shared" si="67"/>
        <v/>
      </c>
      <c r="W240" s="54"/>
      <c r="X240" s="56"/>
      <c r="Y240" s="55"/>
      <c r="Z240" s="560" t="str">
        <f t="shared" si="68"/>
        <v/>
      </c>
      <c r="AA240" s="54"/>
      <c r="AB240" s="56"/>
      <c r="AC240" s="55"/>
      <c r="AD240" s="560" t="str">
        <f t="shared" si="69"/>
        <v/>
      </c>
      <c r="AE240" s="54"/>
      <c r="AF240" s="56"/>
      <c r="AG240" s="55"/>
      <c r="AH240" s="560" t="str">
        <f t="shared" si="70"/>
        <v/>
      </c>
      <c r="AI240" s="54"/>
      <c r="AJ240" s="56"/>
      <c r="AK240" s="55"/>
      <c r="AL240" s="446" t="str">
        <f t="shared" si="71"/>
        <v/>
      </c>
      <c r="AM240" s="504">
        <f>'STEP 2 EE Data'!AI235</f>
        <v>0</v>
      </c>
      <c r="AN240" s="82">
        <f>'STEP 2 EE Data'!AJ235</f>
        <v>0</v>
      </c>
      <c r="AO240" s="445" t="str">
        <f>'STEP 2 EE Data'!AK235</f>
        <v/>
      </c>
      <c r="AQ240" s="497" t="str">
        <f t="shared" si="72"/>
        <v/>
      </c>
      <c r="AR240" s="497" t="str">
        <f t="shared" si="73"/>
        <v/>
      </c>
      <c r="AS240" s="497" t="str">
        <f t="shared" si="74"/>
        <v/>
      </c>
      <c r="AT240" s="497" t="str">
        <f t="shared" si="75"/>
        <v/>
      </c>
      <c r="AU240" s="497" t="str">
        <f t="shared" si="76"/>
        <v/>
      </c>
      <c r="AV240" s="497" t="str">
        <f t="shared" si="77"/>
        <v/>
      </c>
      <c r="AW240" s="497" t="str">
        <f t="shared" si="78"/>
        <v/>
      </c>
      <c r="AX240" s="497" t="str">
        <f t="shared" si="79"/>
        <v/>
      </c>
      <c r="AY240" s="498" t="str">
        <f t="shared" si="80"/>
        <v/>
      </c>
      <c r="AZ240" s="499" t="str">
        <f>IF($AZ$28="X",IF(AQ240="",0,IF($B240="","",IF(AQ$28="X",IF(E240&gt;0,1,IF(Cover!$E$47="Weekly",IF(D240&gt;=40,1,0.5),IF(D240&gt;=80,1,0.5))),""))),"")</f>
        <v/>
      </c>
      <c r="BA240" s="499" t="str">
        <f>IF($BA$28="X",IF(AR240="",0,IF($B240="","",IF(AR$28="X",IF(I240&gt;0,1,IF(Cover!$E$47="Weekly",IF(H240&gt;=40,1,0.5),IF(H240&gt;=80,1,0.5))),""))),"")</f>
        <v/>
      </c>
      <c r="BB240" s="499" t="str">
        <f>IF($BB$28="X",IF(AS240="",0,IF($B240="","",IF(AS$28="X",IF(M240&gt;0,1,IF(Cover!$E$47="Weekly",IF(L240&gt;=40,1,0.5),IF(L240&gt;=80,1,0.5))),""))),"")</f>
        <v/>
      </c>
      <c r="BC240" s="499" t="str">
        <f>IF($BC$28="X",IF(AT240="",0,IF($B240="","",IF(AT$28="X",IF(Q240&gt;0,1,IF(Cover!$E$47="Weekly",IF(P240&gt;=40,1,0.5),IF(P240&gt;=80,1,0.5))),""))),"")</f>
        <v/>
      </c>
      <c r="BD240" s="499" t="str">
        <f>IF($BD$28="X",IF(AU240="",0,IF($B240="","",IF(AU$28="X",IF(U240&gt;0,1,IF(Cover!$E$47="Weekly",IF(T240&gt;=40,1,0.5),IF(T240&gt;=80,1,0.5))),""))),"")</f>
        <v/>
      </c>
      <c r="BE240" s="499" t="str">
        <f>IF($BE$28="X",IF(AV240="",0,IF($B240="","",IF(AV$28="X",IF(Y240&gt;0,1,IF(Cover!$E$47="Weekly",IF(X240&gt;=40,1,0.5),IF(X240&gt;=80,1,0.5))),""))),"")</f>
        <v/>
      </c>
      <c r="BF240" s="499" t="str">
        <f>IF($BF$28="X",IF(AW240="",0,IF($B240="","",IF(AW$28="X",IF(AC240&gt;0,1,IF(Cover!$E$47="Weekly",IF(AB240&gt;=40,1,0.5),IF(AB240&gt;=80,1,0.5))),""))),"")</f>
        <v/>
      </c>
      <c r="BG240" s="499" t="str">
        <f>IF($BG$28="X",IF(AX240="",0,IF($B240="","",IF(AX$28="X",IF(AG240&gt;0,1,IF(Cover!$E$47="Weekly",IF(AF240&gt;=40,1,0.5),IF(AF240&gt;=80,1,0.5))),""))),"")</f>
        <v/>
      </c>
      <c r="BH240" s="500" t="str">
        <f>IF($BH$28="X",IF(AY240="",0,IF($B240="","",IF(AY$28="X",IF(AK240&gt;0,1,IF(Cover!$E$47="Weekly",IF(AJ240&gt;=40,1,0.5),IF(AJ240&gt;=80,1,0.5))),""))),"")</f>
        <v/>
      </c>
      <c r="BI240" s="470" t="str">
        <f t="shared" si="81"/>
        <v/>
      </c>
      <c r="BJ240" s="469" t="str">
        <f t="shared" si="82"/>
        <v/>
      </c>
      <c r="BL240" s="632">
        <f>IF(BJ240=0,IF('STEP 2 EE Data'!K235="Yes",IF('STEP 2 EE Data'!C235="",1,IF('STEP 2 EE Data'!D235&gt;=40,1,0.5)),0),IF('STEP 2 EE Data'!K235="Yes",IF('STEP 2 EE Data'!C235="",IF(BJ240=0.5,0.5,0),IF('STEP 2 EE Data'!D235&gt;=40,IF(BJ240=0.5,0.5,0),0)),0))</f>
        <v>0</v>
      </c>
    </row>
    <row r="241" spans="1:64" ht="15.6" thickTop="1" thickBot="1" x14ac:dyDescent="0.35">
      <c r="A241" s="84" t="str">
        <f>IF('STEP 2 EE Data'!A236="","",'STEP 2 EE Data'!A236)</f>
        <v/>
      </c>
      <c r="B241" s="83" t="str">
        <f>IF('STEP 2 EE Data'!B236="","",'STEP 2 EE Data'!B236)</f>
        <v/>
      </c>
      <c r="C241" s="54"/>
      <c r="D241" s="56"/>
      <c r="E241" s="55"/>
      <c r="F241" s="371" t="str">
        <f t="shared" si="83"/>
        <v/>
      </c>
      <c r="G241" s="54"/>
      <c r="H241" s="56"/>
      <c r="I241" s="55"/>
      <c r="J241" s="560" t="str">
        <f t="shared" si="84"/>
        <v/>
      </c>
      <c r="K241" s="54"/>
      <c r="L241" s="56"/>
      <c r="M241" s="55"/>
      <c r="N241" s="560" t="str">
        <f t="shared" si="85"/>
        <v/>
      </c>
      <c r="O241" s="54"/>
      <c r="P241" s="56"/>
      <c r="Q241" s="55"/>
      <c r="R241" s="560" t="str">
        <f t="shared" si="66"/>
        <v/>
      </c>
      <c r="S241" s="54"/>
      <c r="T241" s="56"/>
      <c r="U241" s="55"/>
      <c r="V241" s="560" t="str">
        <f t="shared" si="67"/>
        <v/>
      </c>
      <c r="W241" s="54"/>
      <c r="X241" s="56"/>
      <c r="Y241" s="55"/>
      <c r="Z241" s="560" t="str">
        <f t="shared" si="68"/>
        <v/>
      </c>
      <c r="AA241" s="54"/>
      <c r="AB241" s="56"/>
      <c r="AC241" s="55"/>
      <c r="AD241" s="560" t="str">
        <f t="shared" si="69"/>
        <v/>
      </c>
      <c r="AE241" s="54"/>
      <c r="AF241" s="56"/>
      <c r="AG241" s="55"/>
      <c r="AH241" s="560" t="str">
        <f t="shared" si="70"/>
        <v/>
      </c>
      <c r="AI241" s="54"/>
      <c r="AJ241" s="56"/>
      <c r="AK241" s="55"/>
      <c r="AL241" s="446" t="str">
        <f t="shared" si="71"/>
        <v/>
      </c>
      <c r="AM241" s="504">
        <f>'STEP 2 EE Data'!AI236</f>
        <v>0</v>
      </c>
      <c r="AN241" s="82">
        <f>'STEP 2 EE Data'!AJ236</f>
        <v>0</v>
      </c>
      <c r="AO241" s="445" t="str">
        <f>'STEP 2 EE Data'!AK236</f>
        <v/>
      </c>
      <c r="AQ241" s="497" t="str">
        <f t="shared" si="72"/>
        <v/>
      </c>
      <c r="AR241" s="497" t="str">
        <f t="shared" si="73"/>
        <v/>
      </c>
      <c r="AS241" s="497" t="str">
        <f t="shared" si="74"/>
        <v/>
      </c>
      <c r="AT241" s="497" t="str">
        <f t="shared" si="75"/>
        <v/>
      </c>
      <c r="AU241" s="497" t="str">
        <f t="shared" si="76"/>
        <v/>
      </c>
      <c r="AV241" s="497" t="str">
        <f t="shared" si="77"/>
        <v/>
      </c>
      <c r="AW241" s="497" t="str">
        <f t="shared" si="78"/>
        <v/>
      </c>
      <c r="AX241" s="497" t="str">
        <f t="shared" si="79"/>
        <v/>
      </c>
      <c r="AY241" s="498" t="str">
        <f t="shared" si="80"/>
        <v/>
      </c>
      <c r="AZ241" s="499" t="str">
        <f>IF($AZ$28="X",IF(AQ241="",0,IF($B241="","",IF(AQ$28="X",IF(E241&gt;0,1,IF(Cover!$E$47="Weekly",IF(D241&gt;=40,1,0.5),IF(D241&gt;=80,1,0.5))),""))),"")</f>
        <v/>
      </c>
      <c r="BA241" s="499" t="str">
        <f>IF($BA$28="X",IF(AR241="",0,IF($B241="","",IF(AR$28="X",IF(I241&gt;0,1,IF(Cover!$E$47="Weekly",IF(H241&gt;=40,1,0.5),IF(H241&gt;=80,1,0.5))),""))),"")</f>
        <v/>
      </c>
      <c r="BB241" s="499" t="str">
        <f>IF($BB$28="X",IF(AS241="",0,IF($B241="","",IF(AS$28="X",IF(M241&gt;0,1,IF(Cover!$E$47="Weekly",IF(L241&gt;=40,1,0.5),IF(L241&gt;=80,1,0.5))),""))),"")</f>
        <v/>
      </c>
      <c r="BC241" s="499" t="str">
        <f>IF($BC$28="X",IF(AT241="",0,IF($B241="","",IF(AT$28="X",IF(Q241&gt;0,1,IF(Cover!$E$47="Weekly",IF(P241&gt;=40,1,0.5),IF(P241&gt;=80,1,0.5))),""))),"")</f>
        <v/>
      </c>
      <c r="BD241" s="499" t="str">
        <f>IF($BD$28="X",IF(AU241="",0,IF($B241="","",IF(AU$28="X",IF(U241&gt;0,1,IF(Cover!$E$47="Weekly",IF(T241&gt;=40,1,0.5),IF(T241&gt;=80,1,0.5))),""))),"")</f>
        <v/>
      </c>
      <c r="BE241" s="499" t="str">
        <f>IF($BE$28="X",IF(AV241="",0,IF($B241="","",IF(AV$28="X",IF(Y241&gt;0,1,IF(Cover!$E$47="Weekly",IF(X241&gt;=40,1,0.5),IF(X241&gt;=80,1,0.5))),""))),"")</f>
        <v/>
      </c>
      <c r="BF241" s="499" t="str">
        <f>IF($BF$28="X",IF(AW241="",0,IF($B241="","",IF(AW$28="X",IF(AC241&gt;0,1,IF(Cover!$E$47="Weekly",IF(AB241&gt;=40,1,0.5),IF(AB241&gt;=80,1,0.5))),""))),"")</f>
        <v/>
      </c>
      <c r="BG241" s="499" t="str">
        <f>IF($BG$28="X",IF(AX241="",0,IF($B241="","",IF(AX$28="X",IF(AG241&gt;0,1,IF(Cover!$E$47="Weekly",IF(AF241&gt;=40,1,0.5),IF(AF241&gt;=80,1,0.5))),""))),"")</f>
        <v/>
      </c>
      <c r="BH241" s="500" t="str">
        <f>IF($BH$28="X",IF(AY241="",0,IF($B241="","",IF(AY$28="X",IF(AK241&gt;0,1,IF(Cover!$E$47="Weekly",IF(AJ241&gt;=40,1,0.5),IF(AJ241&gt;=80,1,0.5))),""))),"")</f>
        <v/>
      </c>
      <c r="BI241" s="470" t="str">
        <f t="shared" si="81"/>
        <v/>
      </c>
      <c r="BJ241" s="469" t="str">
        <f t="shared" si="82"/>
        <v/>
      </c>
      <c r="BL241" s="632">
        <f>IF(BJ241=0,IF('STEP 2 EE Data'!K236="Yes",IF('STEP 2 EE Data'!C236="",1,IF('STEP 2 EE Data'!D236&gt;=40,1,0.5)),0),IF('STEP 2 EE Data'!K236="Yes",IF('STEP 2 EE Data'!C236="",IF(BJ241=0.5,0.5,0),IF('STEP 2 EE Data'!D236&gt;=40,IF(BJ241=0.5,0.5,0),0)),0))</f>
        <v>0</v>
      </c>
    </row>
    <row r="242" spans="1:64" ht="15.6" thickTop="1" thickBot="1" x14ac:dyDescent="0.35">
      <c r="A242" s="84" t="str">
        <f>IF('STEP 2 EE Data'!A237="","",'STEP 2 EE Data'!A237)</f>
        <v/>
      </c>
      <c r="B242" s="83" t="str">
        <f>IF('STEP 2 EE Data'!B237="","",'STEP 2 EE Data'!B237)</f>
        <v/>
      </c>
      <c r="C242" s="54"/>
      <c r="D242" s="56"/>
      <c r="E242" s="55"/>
      <c r="F242" s="371" t="str">
        <f t="shared" si="83"/>
        <v/>
      </c>
      <c r="G242" s="54"/>
      <c r="H242" s="56"/>
      <c r="I242" s="55"/>
      <c r="J242" s="560" t="str">
        <f t="shared" si="84"/>
        <v/>
      </c>
      <c r="K242" s="54"/>
      <c r="L242" s="56"/>
      <c r="M242" s="55"/>
      <c r="N242" s="560" t="str">
        <f t="shared" si="85"/>
        <v/>
      </c>
      <c r="O242" s="54"/>
      <c r="P242" s="56"/>
      <c r="Q242" s="55"/>
      <c r="R242" s="560" t="str">
        <f t="shared" si="66"/>
        <v/>
      </c>
      <c r="S242" s="54"/>
      <c r="T242" s="56"/>
      <c r="U242" s="55"/>
      <c r="V242" s="560" t="str">
        <f t="shared" si="67"/>
        <v/>
      </c>
      <c r="W242" s="54"/>
      <c r="X242" s="56"/>
      <c r="Y242" s="55"/>
      <c r="Z242" s="560" t="str">
        <f t="shared" si="68"/>
        <v/>
      </c>
      <c r="AA242" s="54"/>
      <c r="AB242" s="56"/>
      <c r="AC242" s="55"/>
      <c r="AD242" s="560" t="str">
        <f t="shared" si="69"/>
        <v/>
      </c>
      <c r="AE242" s="54"/>
      <c r="AF242" s="56"/>
      <c r="AG242" s="55"/>
      <c r="AH242" s="560" t="str">
        <f t="shared" si="70"/>
        <v/>
      </c>
      <c r="AI242" s="54"/>
      <c r="AJ242" s="56"/>
      <c r="AK242" s="55"/>
      <c r="AL242" s="446" t="str">
        <f t="shared" si="71"/>
        <v/>
      </c>
      <c r="AM242" s="504">
        <f>'STEP 2 EE Data'!AI237</f>
        <v>0</v>
      </c>
      <c r="AN242" s="82">
        <f>'STEP 2 EE Data'!AJ237</f>
        <v>0</v>
      </c>
      <c r="AO242" s="445" t="str">
        <f>'STEP 2 EE Data'!AK237</f>
        <v/>
      </c>
      <c r="AQ242" s="497" t="str">
        <f t="shared" si="72"/>
        <v/>
      </c>
      <c r="AR242" s="497" t="str">
        <f t="shared" si="73"/>
        <v/>
      </c>
      <c r="AS242" s="497" t="str">
        <f t="shared" si="74"/>
        <v/>
      </c>
      <c r="AT242" s="497" t="str">
        <f t="shared" si="75"/>
        <v/>
      </c>
      <c r="AU242" s="497" t="str">
        <f t="shared" si="76"/>
        <v/>
      </c>
      <c r="AV242" s="497" t="str">
        <f t="shared" si="77"/>
        <v/>
      </c>
      <c r="AW242" s="497" t="str">
        <f t="shared" si="78"/>
        <v/>
      </c>
      <c r="AX242" s="497" t="str">
        <f t="shared" si="79"/>
        <v/>
      </c>
      <c r="AY242" s="498" t="str">
        <f t="shared" si="80"/>
        <v/>
      </c>
      <c r="AZ242" s="499" t="str">
        <f>IF($AZ$28="X",IF(AQ242="",0,IF($B242="","",IF(AQ$28="X",IF(E242&gt;0,1,IF(Cover!$E$47="Weekly",IF(D242&gt;=40,1,0.5),IF(D242&gt;=80,1,0.5))),""))),"")</f>
        <v/>
      </c>
      <c r="BA242" s="499" t="str">
        <f>IF($BA$28="X",IF(AR242="",0,IF($B242="","",IF(AR$28="X",IF(I242&gt;0,1,IF(Cover!$E$47="Weekly",IF(H242&gt;=40,1,0.5),IF(H242&gt;=80,1,0.5))),""))),"")</f>
        <v/>
      </c>
      <c r="BB242" s="499" t="str">
        <f>IF($BB$28="X",IF(AS242="",0,IF($B242="","",IF(AS$28="X",IF(M242&gt;0,1,IF(Cover!$E$47="Weekly",IF(L242&gt;=40,1,0.5),IF(L242&gt;=80,1,0.5))),""))),"")</f>
        <v/>
      </c>
      <c r="BC242" s="499" t="str">
        <f>IF($BC$28="X",IF(AT242="",0,IF($B242="","",IF(AT$28="X",IF(Q242&gt;0,1,IF(Cover!$E$47="Weekly",IF(P242&gt;=40,1,0.5),IF(P242&gt;=80,1,0.5))),""))),"")</f>
        <v/>
      </c>
      <c r="BD242" s="499" t="str">
        <f>IF($BD$28="X",IF(AU242="",0,IF($B242="","",IF(AU$28="X",IF(U242&gt;0,1,IF(Cover!$E$47="Weekly",IF(T242&gt;=40,1,0.5),IF(T242&gt;=80,1,0.5))),""))),"")</f>
        <v/>
      </c>
      <c r="BE242" s="499" t="str">
        <f>IF($BE$28="X",IF(AV242="",0,IF($B242="","",IF(AV$28="X",IF(Y242&gt;0,1,IF(Cover!$E$47="Weekly",IF(X242&gt;=40,1,0.5),IF(X242&gt;=80,1,0.5))),""))),"")</f>
        <v/>
      </c>
      <c r="BF242" s="499" t="str">
        <f>IF($BF$28="X",IF(AW242="",0,IF($B242="","",IF(AW$28="X",IF(AC242&gt;0,1,IF(Cover!$E$47="Weekly",IF(AB242&gt;=40,1,0.5),IF(AB242&gt;=80,1,0.5))),""))),"")</f>
        <v/>
      </c>
      <c r="BG242" s="499" t="str">
        <f>IF($BG$28="X",IF(AX242="",0,IF($B242="","",IF(AX$28="X",IF(AG242&gt;0,1,IF(Cover!$E$47="Weekly",IF(AF242&gt;=40,1,0.5),IF(AF242&gt;=80,1,0.5))),""))),"")</f>
        <v/>
      </c>
      <c r="BH242" s="500" t="str">
        <f>IF($BH$28="X",IF(AY242="",0,IF($B242="","",IF(AY$28="X",IF(AK242&gt;0,1,IF(Cover!$E$47="Weekly",IF(AJ242&gt;=40,1,0.5),IF(AJ242&gt;=80,1,0.5))),""))),"")</f>
        <v/>
      </c>
      <c r="BI242" s="470" t="str">
        <f t="shared" si="81"/>
        <v/>
      </c>
      <c r="BJ242" s="469" t="str">
        <f t="shared" si="82"/>
        <v/>
      </c>
      <c r="BL242" s="632">
        <f>IF(BJ242=0,IF('STEP 2 EE Data'!K237="Yes",IF('STEP 2 EE Data'!C237="",1,IF('STEP 2 EE Data'!D237&gt;=40,1,0.5)),0),IF('STEP 2 EE Data'!K237="Yes",IF('STEP 2 EE Data'!C237="",IF(BJ242=0.5,0.5,0),IF('STEP 2 EE Data'!D237&gt;=40,IF(BJ242=0.5,0.5,0),0)),0))</f>
        <v>0</v>
      </c>
    </row>
    <row r="243" spans="1:64" ht="15.6" thickTop="1" thickBot="1" x14ac:dyDescent="0.35">
      <c r="A243" s="84" t="str">
        <f>IF('STEP 2 EE Data'!A238="","",'STEP 2 EE Data'!A238)</f>
        <v/>
      </c>
      <c r="B243" s="83" t="str">
        <f>IF('STEP 2 EE Data'!B238="","",'STEP 2 EE Data'!B238)</f>
        <v/>
      </c>
      <c r="C243" s="54"/>
      <c r="D243" s="56"/>
      <c r="E243" s="55"/>
      <c r="F243" s="371" t="str">
        <f t="shared" si="83"/>
        <v/>
      </c>
      <c r="G243" s="54"/>
      <c r="H243" s="56"/>
      <c r="I243" s="55"/>
      <c r="J243" s="560" t="str">
        <f t="shared" si="84"/>
        <v/>
      </c>
      <c r="K243" s="54"/>
      <c r="L243" s="56"/>
      <c r="M243" s="55"/>
      <c r="N243" s="560" t="str">
        <f t="shared" si="85"/>
        <v/>
      </c>
      <c r="O243" s="54"/>
      <c r="P243" s="56"/>
      <c r="Q243" s="55"/>
      <c r="R243" s="560" t="str">
        <f t="shared" si="66"/>
        <v/>
      </c>
      <c r="S243" s="54"/>
      <c r="T243" s="56"/>
      <c r="U243" s="55"/>
      <c r="V243" s="560" t="str">
        <f t="shared" si="67"/>
        <v/>
      </c>
      <c r="W243" s="54"/>
      <c r="X243" s="56"/>
      <c r="Y243" s="55"/>
      <c r="Z243" s="560" t="str">
        <f t="shared" si="68"/>
        <v/>
      </c>
      <c r="AA243" s="54"/>
      <c r="AB243" s="56"/>
      <c r="AC243" s="55"/>
      <c r="AD243" s="560" t="str">
        <f t="shared" si="69"/>
        <v/>
      </c>
      <c r="AE243" s="54"/>
      <c r="AF243" s="56"/>
      <c r="AG243" s="55"/>
      <c r="AH243" s="560" t="str">
        <f t="shared" si="70"/>
        <v/>
      </c>
      <c r="AI243" s="54"/>
      <c r="AJ243" s="56"/>
      <c r="AK243" s="55"/>
      <c r="AL243" s="446" t="str">
        <f t="shared" si="71"/>
        <v/>
      </c>
      <c r="AM243" s="504">
        <f>'STEP 2 EE Data'!AI238</f>
        <v>0</v>
      </c>
      <c r="AN243" s="82">
        <f>'STEP 2 EE Data'!AJ238</f>
        <v>0</v>
      </c>
      <c r="AO243" s="445" t="str">
        <f>'STEP 2 EE Data'!AK238</f>
        <v/>
      </c>
      <c r="AQ243" s="497" t="str">
        <f t="shared" si="72"/>
        <v/>
      </c>
      <c r="AR243" s="497" t="str">
        <f t="shared" si="73"/>
        <v/>
      </c>
      <c r="AS243" s="497" t="str">
        <f t="shared" si="74"/>
        <v/>
      </c>
      <c r="AT243" s="497" t="str">
        <f t="shared" si="75"/>
        <v/>
      </c>
      <c r="AU243" s="497" t="str">
        <f t="shared" si="76"/>
        <v/>
      </c>
      <c r="AV243" s="497" t="str">
        <f t="shared" si="77"/>
        <v/>
      </c>
      <c r="AW243" s="497" t="str">
        <f t="shared" si="78"/>
        <v/>
      </c>
      <c r="AX243" s="497" t="str">
        <f t="shared" si="79"/>
        <v/>
      </c>
      <c r="AY243" s="498" t="str">
        <f t="shared" si="80"/>
        <v/>
      </c>
      <c r="AZ243" s="499" t="str">
        <f>IF($AZ$28="X",IF(AQ243="",0,IF($B243="","",IF(AQ$28="X",IF(E243&gt;0,1,IF(Cover!$E$47="Weekly",IF(D243&gt;=40,1,0.5),IF(D243&gt;=80,1,0.5))),""))),"")</f>
        <v/>
      </c>
      <c r="BA243" s="499" t="str">
        <f>IF($BA$28="X",IF(AR243="",0,IF($B243="","",IF(AR$28="X",IF(I243&gt;0,1,IF(Cover!$E$47="Weekly",IF(H243&gt;=40,1,0.5),IF(H243&gt;=80,1,0.5))),""))),"")</f>
        <v/>
      </c>
      <c r="BB243" s="499" t="str">
        <f>IF($BB$28="X",IF(AS243="",0,IF($B243="","",IF(AS$28="X",IF(M243&gt;0,1,IF(Cover!$E$47="Weekly",IF(L243&gt;=40,1,0.5),IF(L243&gt;=80,1,0.5))),""))),"")</f>
        <v/>
      </c>
      <c r="BC243" s="499" t="str">
        <f>IF($BC$28="X",IF(AT243="",0,IF($B243="","",IF(AT$28="X",IF(Q243&gt;0,1,IF(Cover!$E$47="Weekly",IF(P243&gt;=40,1,0.5),IF(P243&gt;=80,1,0.5))),""))),"")</f>
        <v/>
      </c>
      <c r="BD243" s="499" t="str">
        <f>IF($BD$28="X",IF(AU243="",0,IF($B243="","",IF(AU$28="X",IF(U243&gt;0,1,IF(Cover!$E$47="Weekly",IF(T243&gt;=40,1,0.5),IF(T243&gt;=80,1,0.5))),""))),"")</f>
        <v/>
      </c>
      <c r="BE243" s="499" t="str">
        <f>IF($BE$28="X",IF(AV243="",0,IF($B243="","",IF(AV$28="X",IF(Y243&gt;0,1,IF(Cover!$E$47="Weekly",IF(X243&gt;=40,1,0.5),IF(X243&gt;=80,1,0.5))),""))),"")</f>
        <v/>
      </c>
      <c r="BF243" s="499" t="str">
        <f>IF($BF$28="X",IF(AW243="",0,IF($B243="","",IF(AW$28="X",IF(AC243&gt;0,1,IF(Cover!$E$47="Weekly",IF(AB243&gt;=40,1,0.5),IF(AB243&gt;=80,1,0.5))),""))),"")</f>
        <v/>
      </c>
      <c r="BG243" s="499" t="str">
        <f>IF($BG$28="X",IF(AX243="",0,IF($B243="","",IF(AX$28="X",IF(AG243&gt;0,1,IF(Cover!$E$47="Weekly",IF(AF243&gt;=40,1,0.5),IF(AF243&gt;=80,1,0.5))),""))),"")</f>
        <v/>
      </c>
      <c r="BH243" s="500" t="str">
        <f>IF($BH$28="X",IF(AY243="",0,IF($B243="","",IF(AY$28="X",IF(AK243&gt;0,1,IF(Cover!$E$47="Weekly",IF(AJ243&gt;=40,1,0.5),IF(AJ243&gt;=80,1,0.5))),""))),"")</f>
        <v/>
      </c>
      <c r="BI243" s="470" t="str">
        <f t="shared" si="81"/>
        <v/>
      </c>
      <c r="BJ243" s="469" t="str">
        <f t="shared" si="82"/>
        <v/>
      </c>
      <c r="BL243" s="632">
        <f>IF(BJ243=0,IF('STEP 2 EE Data'!K238="Yes",IF('STEP 2 EE Data'!C238="",1,IF('STEP 2 EE Data'!D238&gt;=40,1,0.5)),0),IF('STEP 2 EE Data'!K238="Yes",IF('STEP 2 EE Data'!C238="",IF(BJ243=0.5,0.5,0),IF('STEP 2 EE Data'!D238&gt;=40,IF(BJ243=0.5,0.5,0),0)),0))</f>
        <v>0</v>
      </c>
    </row>
    <row r="244" spans="1:64" ht="15.6" thickTop="1" thickBot="1" x14ac:dyDescent="0.35">
      <c r="A244" s="84" t="str">
        <f>IF('STEP 2 EE Data'!A239="","",'STEP 2 EE Data'!A239)</f>
        <v/>
      </c>
      <c r="B244" s="83" t="str">
        <f>IF('STEP 2 EE Data'!B239="","",'STEP 2 EE Data'!B239)</f>
        <v/>
      </c>
      <c r="C244" s="54"/>
      <c r="D244" s="56"/>
      <c r="E244" s="55"/>
      <c r="F244" s="371" t="str">
        <f t="shared" si="83"/>
        <v/>
      </c>
      <c r="G244" s="54"/>
      <c r="H244" s="56"/>
      <c r="I244" s="55"/>
      <c r="J244" s="560" t="str">
        <f t="shared" si="84"/>
        <v/>
      </c>
      <c r="K244" s="54"/>
      <c r="L244" s="56"/>
      <c r="M244" s="55"/>
      <c r="N244" s="560" t="str">
        <f t="shared" si="85"/>
        <v/>
      </c>
      <c r="O244" s="54"/>
      <c r="P244" s="56"/>
      <c r="Q244" s="55"/>
      <c r="R244" s="560" t="str">
        <f t="shared" si="66"/>
        <v/>
      </c>
      <c r="S244" s="54"/>
      <c r="T244" s="56"/>
      <c r="U244" s="55"/>
      <c r="V244" s="560" t="str">
        <f t="shared" si="67"/>
        <v/>
      </c>
      <c r="W244" s="54"/>
      <c r="X244" s="56"/>
      <c r="Y244" s="55"/>
      <c r="Z244" s="560" t="str">
        <f t="shared" si="68"/>
        <v/>
      </c>
      <c r="AA244" s="54"/>
      <c r="AB244" s="56"/>
      <c r="AC244" s="55"/>
      <c r="AD244" s="560" t="str">
        <f t="shared" si="69"/>
        <v/>
      </c>
      <c r="AE244" s="54"/>
      <c r="AF244" s="56"/>
      <c r="AG244" s="55"/>
      <c r="AH244" s="560" t="str">
        <f t="shared" si="70"/>
        <v/>
      </c>
      <c r="AI244" s="54"/>
      <c r="AJ244" s="56"/>
      <c r="AK244" s="55"/>
      <c r="AL244" s="446" t="str">
        <f t="shared" si="71"/>
        <v/>
      </c>
      <c r="AM244" s="504">
        <f>'STEP 2 EE Data'!AI239</f>
        <v>0</v>
      </c>
      <c r="AN244" s="82">
        <f>'STEP 2 EE Data'!AJ239</f>
        <v>0</v>
      </c>
      <c r="AO244" s="445" t="str">
        <f>'STEP 2 EE Data'!AK239</f>
        <v/>
      </c>
      <c r="AQ244" s="497" t="str">
        <f t="shared" si="72"/>
        <v/>
      </c>
      <c r="AR244" s="497" t="str">
        <f t="shared" si="73"/>
        <v/>
      </c>
      <c r="AS244" s="497" t="str">
        <f t="shared" si="74"/>
        <v/>
      </c>
      <c r="AT244" s="497" t="str">
        <f t="shared" si="75"/>
        <v/>
      </c>
      <c r="AU244" s="497" t="str">
        <f t="shared" si="76"/>
        <v/>
      </c>
      <c r="AV244" s="497" t="str">
        <f t="shared" si="77"/>
        <v/>
      </c>
      <c r="AW244" s="497" t="str">
        <f t="shared" si="78"/>
        <v/>
      </c>
      <c r="AX244" s="497" t="str">
        <f t="shared" si="79"/>
        <v/>
      </c>
      <c r="AY244" s="498" t="str">
        <f t="shared" si="80"/>
        <v/>
      </c>
      <c r="AZ244" s="499" t="str">
        <f>IF($AZ$28="X",IF(AQ244="",0,IF($B244="","",IF(AQ$28="X",IF(E244&gt;0,1,IF(Cover!$E$47="Weekly",IF(D244&gt;=40,1,0.5),IF(D244&gt;=80,1,0.5))),""))),"")</f>
        <v/>
      </c>
      <c r="BA244" s="499" t="str">
        <f>IF($BA$28="X",IF(AR244="",0,IF($B244="","",IF(AR$28="X",IF(I244&gt;0,1,IF(Cover!$E$47="Weekly",IF(H244&gt;=40,1,0.5),IF(H244&gt;=80,1,0.5))),""))),"")</f>
        <v/>
      </c>
      <c r="BB244" s="499" t="str">
        <f>IF($BB$28="X",IF(AS244="",0,IF($B244="","",IF(AS$28="X",IF(M244&gt;0,1,IF(Cover!$E$47="Weekly",IF(L244&gt;=40,1,0.5),IF(L244&gt;=80,1,0.5))),""))),"")</f>
        <v/>
      </c>
      <c r="BC244" s="499" t="str">
        <f>IF($BC$28="X",IF(AT244="",0,IF($B244="","",IF(AT$28="X",IF(Q244&gt;0,1,IF(Cover!$E$47="Weekly",IF(P244&gt;=40,1,0.5),IF(P244&gt;=80,1,0.5))),""))),"")</f>
        <v/>
      </c>
      <c r="BD244" s="499" t="str">
        <f>IF($BD$28="X",IF(AU244="",0,IF($B244="","",IF(AU$28="X",IF(U244&gt;0,1,IF(Cover!$E$47="Weekly",IF(T244&gt;=40,1,0.5),IF(T244&gt;=80,1,0.5))),""))),"")</f>
        <v/>
      </c>
      <c r="BE244" s="499" t="str">
        <f>IF($BE$28="X",IF(AV244="",0,IF($B244="","",IF(AV$28="X",IF(Y244&gt;0,1,IF(Cover!$E$47="Weekly",IF(X244&gt;=40,1,0.5),IF(X244&gt;=80,1,0.5))),""))),"")</f>
        <v/>
      </c>
      <c r="BF244" s="499" t="str">
        <f>IF($BF$28="X",IF(AW244="",0,IF($B244="","",IF(AW$28="X",IF(AC244&gt;0,1,IF(Cover!$E$47="Weekly",IF(AB244&gt;=40,1,0.5),IF(AB244&gt;=80,1,0.5))),""))),"")</f>
        <v/>
      </c>
      <c r="BG244" s="499" t="str">
        <f>IF($BG$28="X",IF(AX244="",0,IF($B244="","",IF(AX$28="X",IF(AG244&gt;0,1,IF(Cover!$E$47="Weekly",IF(AF244&gt;=40,1,0.5),IF(AF244&gt;=80,1,0.5))),""))),"")</f>
        <v/>
      </c>
      <c r="BH244" s="500" t="str">
        <f>IF($BH$28="X",IF(AY244="",0,IF($B244="","",IF(AY$28="X",IF(AK244&gt;0,1,IF(Cover!$E$47="Weekly",IF(AJ244&gt;=40,1,0.5),IF(AJ244&gt;=80,1,0.5))),""))),"")</f>
        <v/>
      </c>
      <c r="BI244" s="470" t="str">
        <f t="shared" si="81"/>
        <v/>
      </c>
      <c r="BJ244" s="469" t="str">
        <f t="shared" si="82"/>
        <v/>
      </c>
      <c r="BL244" s="632">
        <f>IF(BJ244=0,IF('STEP 2 EE Data'!K239="Yes",IF('STEP 2 EE Data'!C239="",1,IF('STEP 2 EE Data'!D239&gt;=40,1,0.5)),0),IF('STEP 2 EE Data'!K239="Yes",IF('STEP 2 EE Data'!C239="",IF(BJ244=0.5,0.5,0),IF('STEP 2 EE Data'!D239&gt;=40,IF(BJ244=0.5,0.5,0),0)),0))</f>
        <v>0</v>
      </c>
    </row>
    <row r="245" spans="1:64" ht="15.6" thickTop="1" thickBot="1" x14ac:dyDescent="0.35">
      <c r="A245" s="84" t="str">
        <f>IF('STEP 2 EE Data'!A240="","",'STEP 2 EE Data'!A240)</f>
        <v/>
      </c>
      <c r="B245" s="83" t="str">
        <f>IF('STEP 2 EE Data'!B240="","",'STEP 2 EE Data'!B240)</f>
        <v/>
      </c>
      <c r="C245" s="54"/>
      <c r="D245" s="56"/>
      <c r="E245" s="55"/>
      <c r="F245" s="371" t="str">
        <f t="shared" si="83"/>
        <v/>
      </c>
      <c r="G245" s="54"/>
      <c r="H245" s="56"/>
      <c r="I245" s="55"/>
      <c r="J245" s="560" t="str">
        <f t="shared" si="84"/>
        <v/>
      </c>
      <c r="K245" s="54"/>
      <c r="L245" s="56"/>
      <c r="M245" s="55"/>
      <c r="N245" s="560" t="str">
        <f t="shared" si="85"/>
        <v/>
      </c>
      <c r="O245" s="54"/>
      <c r="P245" s="56"/>
      <c r="Q245" s="55"/>
      <c r="R245" s="560" t="str">
        <f t="shared" si="66"/>
        <v/>
      </c>
      <c r="S245" s="54"/>
      <c r="T245" s="56"/>
      <c r="U245" s="55"/>
      <c r="V245" s="560" t="str">
        <f t="shared" si="67"/>
        <v/>
      </c>
      <c r="W245" s="54"/>
      <c r="X245" s="56"/>
      <c r="Y245" s="55"/>
      <c r="Z245" s="560" t="str">
        <f t="shared" si="68"/>
        <v/>
      </c>
      <c r="AA245" s="54"/>
      <c r="AB245" s="56"/>
      <c r="AC245" s="55"/>
      <c r="AD245" s="560" t="str">
        <f t="shared" si="69"/>
        <v/>
      </c>
      <c r="AE245" s="54"/>
      <c r="AF245" s="56"/>
      <c r="AG245" s="55"/>
      <c r="AH245" s="560" t="str">
        <f t="shared" si="70"/>
        <v/>
      </c>
      <c r="AI245" s="54"/>
      <c r="AJ245" s="56"/>
      <c r="AK245" s="55"/>
      <c r="AL245" s="446" t="str">
        <f t="shared" si="71"/>
        <v/>
      </c>
      <c r="AM245" s="504">
        <f>'STEP 2 EE Data'!AI240</f>
        <v>0</v>
      </c>
      <c r="AN245" s="82">
        <f>'STEP 2 EE Data'!AJ240</f>
        <v>0</v>
      </c>
      <c r="AO245" s="445" t="str">
        <f>'STEP 2 EE Data'!AK240</f>
        <v/>
      </c>
      <c r="AQ245" s="497" t="str">
        <f t="shared" si="72"/>
        <v/>
      </c>
      <c r="AR245" s="497" t="str">
        <f t="shared" si="73"/>
        <v/>
      </c>
      <c r="AS245" s="497" t="str">
        <f t="shared" si="74"/>
        <v/>
      </c>
      <c r="AT245" s="497" t="str">
        <f t="shared" si="75"/>
        <v/>
      </c>
      <c r="AU245" s="497" t="str">
        <f t="shared" si="76"/>
        <v/>
      </c>
      <c r="AV245" s="497" t="str">
        <f t="shared" si="77"/>
        <v/>
      </c>
      <c r="AW245" s="497" t="str">
        <f t="shared" si="78"/>
        <v/>
      </c>
      <c r="AX245" s="497" t="str">
        <f t="shared" si="79"/>
        <v/>
      </c>
      <c r="AY245" s="498" t="str">
        <f t="shared" si="80"/>
        <v/>
      </c>
      <c r="AZ245" s="499" t="str">
        <f>IF($AZ$28="X",IF(AQ245="",0,IF($B245="","",IF(AQ$28="X",IF(E245&gt;0,1,IF(Cover!$E$47="Weekly",IF(D245&gt;=40,1,0.5),IF(D245&gt;=80,1,0.5))),""))),"")</f>
        <v/>
      </c>
      <c r="BA245" s="499" t="str">
        <f>IF($BA$28="X",IF(AR245="",0,IF($B245="","",IF(AR$28="X",IF(I245&gt;0,1,IF(Cover!$E$47="Weekly",IF(H245&gt;=40,1,0.5),IF(H245&gt;=80,1,0.5))),""))),"")</f>
        <v/>
      </c>
      <c r="BB245" s="499" t="str">
        <f>IF($BB$28="X",IF(AS245="",0,IF($B245="","",IF(AS$28="X",IF(M245&gt;0,1,IF(Cover!$E$47="Weekly",IF(L245&gt;=40,1,0.5),IF(L245&gt;=80,1,0.5))),""))),"")</f>
        <v/>
      </c>
      <c r="BC245" s="499" t="str">
        <f>IF($BC$28="X",IF(AT245="",0,IF($B245="","",IF(AT$28="X",IF(Q245&gt;0,1,IF(Cover!$E$47="Weekly",IF(P245&gt;=40,1,0.5),IF(P245&gt;=80,1,0.5))),""))),"")</f>
        <v/>
      </c>
      <c r="BD245" s="499" t="str">
        <f>IF($BD$28="X",IF(AU245="",0,IF($B245="","",IF(AU$28="X",IF(U245&gt;0,1,IF(Cover!$E$47="Weekly",IF(T245&gt;=40,1,0.5),IF(T245&gt;=80,1,0.5))),""))),"")</f>
        <v/>
      </c>
      <c r="BE245" s="499" t="str">
        <f>IF($BE$28="X",IF(AV245="",0,IF($B245="","",IF(AV$28="X",IF(Y245&gt;0,1,IF(Cover!$E$47="Weekly",IF(X245&gt;=40,1,0.5),IF(X245&gt;=80,1,0.5))),""))),"")</f>
        <v/>
      </c>
      <c r="BF245" s="499" t="str">
        <f>IF($BF$28="X",IF(AW245="",0,IF($B245="","",IF(AW$28="X",IF(AC245&gt;0,1,IF(Cover!$E$47="Weekly",IF(AB245&gt;=40,1,0.5),IF(AB245&gt;=80,1,0.5))),""))),"")</f>
        <v/>
      </c>
      <c r="BG245" s="499" t="str">
        <f>IF($BG$28="X",IF(AX245="",0,IF($B245="","",IF(AX$28="X",IF(AG245&gt;0,1,IF(Cover!$E$47="Weekly",IF(AF245&gt;=40,1,0.5),IF(AF245&gt;=80,1,0.5))),""))),"")</f>
        <v/>
      </c>
      <c r="BH245" s="500" t="str">
        <f>IF($BH$28="X",IF(AY245="",0,IF($B245="","",IF(AY$28="X",IF(AK245&gt;0,1,IF(Cover!$E$47="Weekly",IF(AJ245&gt;=40,1,0.5),IF(AJ245&gt;=80,1,0.5))),""))),"")</f>
        <v/>
      </c>
      <c r="BI245" s="470" t="str">
        <f t="shared" si="81"/>
        <v/>
      </c>
      <c r="BJ245" s="469" t="str">
        <f t="shared" si="82"/>
        <v/>
      </c>
      <c r="BL245" s="632">
        <f>IF(BJ245=0,IF('STEP 2 EE Data'!K240="Yes",IF('STEP 2 EE Data'!C240="",1,IF('STEP 2 EE Data'!D240&gt;=40,1,0.5)),0),IF('STEP 2 EE Data'!K240="Yes",IF('STEP 2 EE Data'!C240="",IF(BJ245=0.5,0.5,0),IF('STEP 2 EE Data'!D240&gt;=40,IF(BJ245=0.5,0.5,0),0)),0))</f>
        <v>0</v>
      </c>
    </row>
    <row r="246" spans="1:64" ht="15.6" thickTop="1" thickBot="1" x14ac:dyDescent="0.35">
      <c r="A246" s="84" t="str">
        <f>IF('STEP 2 EE Data'!A241="","",'STEP 2 EE Data'!A241)</f>
        <v/>
      </c>
      <c r="B246" s="83" t="str">
        <f>IF('STEP 2 EE Data'!B241="","",'STEP 2 EE Data'!B241)</f>
        <v/>
      </c>
      <c r="C246" s="54"/>
      <c r="D246" s="56"/>
      <c r="E246" s="55"/>
      <c r="F246" s="371" t="str">
        <f t="shared" si="83"/>
        <v/>
      </c>
      <c r="G246" s="54"/>
      <c r="H246" s="56"/>
      <c r="I246" s="55"/>
      <c r="J246" s="560" t="str">
        <f t="shared" si="84"/>
        <v/>
      </c>
      <c r="K246" s="54"/>
      <c r="L246" s="56"/>
      <c r="M246" s="55"/>
      <c r="N246" s="560" t="str">
        <f t="shared" si="85"/>
        <v/>
      </c>
      <c r="O246" s="54"/>
      <c r="P246" s="56"/>
      <c r="Q246" s="55"/>
      <c r="R246" s="560" t="str">
        <f t="shared" si="66"/>
        <v/>
      </c>
      <c r="S246" s="54"/>
      <c r="T246" s="56"/>
      <c r="U246" s="55"/>
      <c r="V246" s="560" t="str">
        <f t="shared" si="67"/>
        <v/>
      </c>
      <c r="W246" s="54"/>
      <c r="X246" s="56"/>
      <c r="Y246" s="55"/>
      <c r="Z246" s="560" t="str">
        <f t="shared" si="68"/>
        <v/>
      </c>
      <c r="AA246" s="54"/>
      <c r="AB246" s="56"/>
      <c r="AC246" s="55"/>
      <c r="AD246" s="560" t="str">
        <f t="shared" si="69"/>
        <v/>
      </c>
      <c r="AE246" s="54"/>
      <c r="AF246" s="56"/>
      <c r="AG246" s="55"/>
      <c r="AH246" s="560" t="str">
        <f t="shared" si="70"/>
        <v/>
      </c>
      <c r="AI246" s="54"/>
      <c r="AJ246" s="56"/>
      <c r="AK246" s="55"/>
      <c r="AL246" s="446" t="str">
        <f t="shared" si="71"/>
        <v/>
      </c>
      <c r="AM246" s="504">
        <f>'STEP 2 EE Data'!AI241</f>
        <v>0</v>
      </c>
      <c r="AN246" s="82">
        <f>'STEP 2 EE Data'!AJ241</f>
        <v>0</v>
      </c>
      <c r="AO246" s="445" t="str">
        <f>'STEP 2 EE Data'!AK241</f>
        <v/>
      </c>
      <c r="AQ246" s="497" t="str">
        <f t="shared" si="72"/>
        <v/>
      </c>
      <c r="AR246" s="497" t="str">
        <f t="shared" si="73"/>
        <v/>
      </c>
      <c r="AS246" s="497" t="str">
        <f t="shared" si="74"/>
        <v/>
      </c>
      <c r="AT246" s="497" t="str">
        <f t="shared" si="75"/>
        <v/>
      </c>
      <c r="AU246" s="497" t="str">
        <f t="shared" si="76"/>
        <v/>
      </c>
      <c r="AV246" s="497" t="str">
        <f t="shared" si="77"/>
        <v/>
      </c>
      <c r="AW246" s="497" t="str">
        <f t="shared" si="78"/>
        <v/>
      </c>
      <c r="AX246" s="497" t="str">
        <f t="shared" si="79"/>
        <v/>
      </c>
      <c r="AY246" s="498" t="str">
        <f t="shared" si="80"/>
        <v/>
      </c>
      <c r="AZ246" s="499" t="str">
        <f>IF($AZ$28="X",IF(AQ246="",0,IF($B246="","",IF(AQ$28="X",IF(E246&gt;0,1,IF(Cover!$E$47="Weekly",IF(D246&gt;=40,1,0.5),IF(D246&gt;=80,1,0.5))),""))),"")</f>
        <v/>
      </c>
      <c r="BA246" s="499" t="str">
        <f>IF($BA$28="X",IF(AR246="",0,IF($B246="","",IF(AR$28="X",IF(I246&gt;0,1,IF(Cover!$E$47="Weekly",IF(H246&gt;=40,1,0.5),IF(H246&gt;=80,1,0.5))),""))),"")</f>
        <v/>
      </c>
      <c r="BB246" s="499" t="str">
        <f>IF($BB$28="X",IF(AS246="",0,IF($B246="","",IF(AS$28="X",IF(M246&gt;0,1,IF(Cover!$E$47="Weekly",IF(L246&gt;=40,1,0.5),IF(L246&gt;=80,1,0.5))),""))),"")</f>
        <v/>
      </c>
      <c r="BC246" s="499" t="str">
        <f>IF($BC$28="X",IF(AT246="",0,IF($B246="","",IF(AT$28="X",IF(Q246&gt;0,1,IF(Cover!$E$47="Weekly",IF(P246&gt;=40,1,0.5),IF(P246&gt;=80,1,0.5))),""))),"")</f>
        <v/>
      </c>
      <c r="BD246" s="499" t="str">
        <f>IF($BD$28="X",IF(AU246="",0,IF($B246="","",IF(AU$28="X",IF(U246&gt;0,1,IF(Cover!$E$47="Weekly",IF(T246&gt;=40,1,0.5),IF(T246&gt;=80,1,0.5))),""))),"")</f>
        <v/>
      </c>
      <c r="BE246" s="499" t="str">
        <f>IF($BE$28="X",IF(AV246="",0,IF($B246="","",IF(AV$28="X",IF(Y246&gt;0,1,IF(Cover!$E$47="Weekly",IF(X246&gt;=40,1,0.5),IF(X246&gt;=80,1,0.5))),""))),"")</f>
        <v/>
      </c>
      <c r="BF246" s="499" t="str">
        <f>IF($BF$28="X",IF(AW246="",0,IF($B246="","",IF(AW$28="X",IF(AC246&gt;0,1,IF(Cover!$E$47="Weekly",IF(AB246&gt;=40,1,0.5),IF(AB246&gt;=80,1,0.5))),""))),"")</f>
        <v/>
      </c>
      <c r="BG246" s="499" t="str">
        <f>IF($BG$28="X",IF(AX246="",0,IF($B246="","",IF(AX$28="X",IF(AG246&gt;0,1,IF(Cover!$E$47="Weekly",IF(AF246&gt;=40,1,0.5),IF(AF246&gt;=80,1,0.5))),""))),"")</f>
        <v/>
      </c>
      <c r="BH246" s="500" t="str">
        <f>IF($BH$28="X",IF(AY246="",0,IF($B246="","",IF(AY$28="X",IF(AK246&gt;0,1,IF(Cover!$E$47="Weekly",IF(AJ246&gt;=40,1,0.5),IF(AJ246&gt;=80,1,0.5))),""))),"")</f>
        <v/>
      </c>
      <c r="BI246" s="470" t="str">
        <f t="shared" si="81"/>
        <v/>
      </c>
      <c r="BJ246" s="469" t="str">
        <f t="shared" si="82"/>
        <v/>
      </c>
      <c r="BL246" s="632">
        <f>IF(BJ246=0,IF('STEP 2 EE Data'!K241="Yes",IF('STEP 2 EE Data'!C241="",1,IF('STEP 2 EE Data'!D241&gt;=40,1,0.5)),0),IF('STEP 2 EE Data'!K241="Yes",IF('STEP 2 EE Data'!C241="",IF(BJ246=0.5,0.5,0),IF('STEP 2 EE Data'!D241&gt;=40,IF(BJ246=0.5,0.5,0),0)),0))</f>
        <v>0</v>
      </c>
    </row>
    <row r="247" spans="1:64" ht="15.6" thickTop="1" thickBot="1" x14ac:dyDescent="0.35">
      <c r="A247" s="84" t="str">
        <f>IF('STEP 2 EE Data'!A242="","",'STEP 2 EE Data'!A242)</f>
        <v/>
      </c>
      <c r="B247" s="83" t="str">
        <f>IF('STEP 2 EE Data'!B242="","",'STEP 2 EE Data'!B242)</f>
        <v/>
      </c>
      <c r="C247" s="54"/>
      <c r="D247" s="56"/>
      <c r="E247" s="55"/>
      <c r="F247" s="371" t="str">
        <f t="shared" si="83"/>
        <v/>
      </c>
      <c r="G247" s="54"/>
      <c r="H247" s="56"/>
      <c r="I247" s="55"/>
      <c r="J247" s="560" t="str">
        <f t="shared" si="84"/>
        <v/>
      </c>
      <c r="K247" s="54"/>
      <c r="L247" s="56"/>
      <c r="M247" s="55"/>
      <c r="N247" s="560" t="str">
        <f t="shared" si="85"/>
        <v/>
      </c>
      <c r="O247" s="54"/>
      <c r="P247" s="56"/>
      <c r="Q247" s="55"/>
      <c r="R247" s="560" t="str">
        <f t="shared" si="66"/>
        <v/>
      </c>
      <c r="S247" s="54"/>
      <c r="T247" s="56"/>
      <c r="U247" s="55"/>
      <c r="V247" s="560" t="str">
        <f t="shared" si="67"/>
        <v/>
      </c>
      <c r="W247" s="54"/>
      <c r="X247" s="56"/>
      <c r="Y247" s="55"/>
      <c r="Z247" s="560" t="str">
        <f t="shared" si="68"/>
        <v/>
      </c>
      <c r="AA247" s="54"/>
      <c r="AB247" s="56"/>
      <c r="AC247" s="55"/>
      <c r="AD247" s="560" t="str">
        <f t="shared" si="69"/>
        <v/>
      </c>
      <c r="AE247" s="54"/>
      <c r="AF247" s="56"/>
      <c r="AG247" s="55"/>
      <c r="AH247" s="560" t="str">
        <f t="shared" si="70"/>
        <v/>
      </c>
      <c r="AI247" s="54"/>
      <c r="AJ247" s="56"/>
      <c r="AK247" s="55"/>
      <c r="AL247" s="446" t="str">
        <f t="shared" si="71"/>
        <v/>
      </c>
      <c r="AM247" s="504">
        <f>'STEP 2 EE Data'!AI242</f>
        <v>0</v>
      </c>
      <c r="AN247" s="82">
        <f>'STEP 2 EE Data'!AJ242</f>
        <v>0</v>
      </c>
      <c r="AO247" s="445" t="str">
        <f>'STEP 2 EE Data'!AK242</f>
        <v/>
      </c>
      <c r="AQ247" s="497" t="str">
        <f t="shared" si="72"/>
        <v/>
      </c>
      <c r="AR247" s="497" t="str">
        <f t="shared" si="73"/>
        <v/>
      </c>
      <c r="AS247" s="497" t="str">
        <f t="shared" si="74"/>
        <v/>
      </c>
      <c r="AT247" s="497" t="str">
        <f t="shared" si="75"/>
        <v/>
      </c>
      <c r="AU247" s="497" t="str">
        <f t="shared" si="76"/>
        <v/>
      </c>
      <c r="AV247" s="497" t="str">
        <f t="shared" si="77"/>
        <v/>
      </c>
      <c r="AW247" s="497" t="str">
        <f t="shared" si="78"/>
        <v/>
      </c>
      <c r="AX247" s="497" t="str">
        <f t="shared" si="79"/>
        <v/>
      </c>
      <c r="AY247" s="498" t="str">
        <f t="shared" si="80"/>
        <v/>
      </c>
      <c r="AZ247" s="499" t="str">
        <f>IF($AZ$28="X",IF(AQ247="",0,IF($B247="","",IF(AQ$28="X",IF(E247&gt;0,1,IF(Cover!$E$47="Weekly",IF(D247&gt;=40,1,0.5),IF(D247&gt;=80,1,0.5))),""))),"")</f>
        <v/>
      </c>
      <c r="BA247" s="499" t="str">
        <f>IF($BA$28="X",IF(AR247="",0,IF($B247="","",IF(AR$28="X",IF(I247&gt;0,1,IF(Cover!$E$47="Weekly",IF(H247&gt;=40,1,0.5),IF(H247&gt;=80,1,0.5))),""))),"")</f>
        <v/>
      </c>
      <c r="BB247" s="499" t="str">
        <f>IF($BB$28="X",IF(AS247="",0,IF($B247="","",IF(AS$28="X",IF(M247&gt;0,1,IF(Cover!$E$47="Weekly",IF(L247&gt;=40,1,0.5),IF(L247&gt;=80,1,0.5))),""))),"")</f>
        <v/>
      </c>
      <c r="BC247" s="499" t="str">
        <f>IF($BC$28="X",IF(AT247="",0,IF($B247="","",IF(AT$28="X",IF(Q247&gt;0,1,IF(Cover!$E$47="Weekly",IF(P247&gt;=40,1,0.5),IF(P247&gt;=80,1,0.5))),""))),"")</f>
        <v/>
      </c>
      <c r="BD247" s="499" t="str">
        <f>IF($BD$28="X",IF(AU247="",0,IF($B247="","",IF(AU$28="X",IF(U247&gt;0,1,IF(Cover!$E$47="Weekly",IF(T247&gt;=40,1,0.5),IF(T247&gt;=80,1,0.5))),""))),"")</f>
        <v/>
      </c>
      <c r="BE247" s="499" t="str">
        <f>IF($BE$28="X",IF(AV247="",0,IF($B247="","",IF(AV$28="X",IF(Y247&gt;0,1,IF(Cover!$E$47="Weekly",IF(X247&gt;=40,1,0.5),IF(X247&gt;=80,1,0.5))),""))),"")</f>
        <v/>
      </c>
      <c r="BF247" s="499" t="str">
        <f>IF($BF$28="X",IF(AW247="",0,IF($B247="","",IF(AW$28="X",IF(AC247&gt;0,1,IF(Cover!$E$47="Weekly",IF(AB247&gt;=40,1,0.5),IF(AB247&gt;=80,1,0.5))),""))),"")</f>
        <v/>
      </c>
      <c r="BG247" s="499" t="str">
        <f>IF($BG$28="X",IF(AX247="",0,IF($B247="","",IF(AX$28="X",IF(AG247&gt;0,1,IF(Cover!$E$47="Weekly",IF(AF247&gt;=40,1,0.5),IF(AF247&gt;=80,1,0.5))),""))),"")</f>
        <v/>
      </c>
      <c r="BH247" s="500" t="str">
        <f>IF($BH$28="X",IF(AY247="",0,IF($B247="","",IF(AY$28="X",IF(AK247&gt;0,1,IF(Cover!$E$47="Weekly",IF(AJ247&gt;=40,1,0.5),IF(AJ247&gt;=80,1,0.5))),""))),"")</f>
        <v/>
      </c>
      <c r="BI247" s="470" t="str">
        <f t="shared" si="81"/>
        <v/>
      </c>
      <c r="BJ247" s="469" t="str">
        <f t="shared" si="82"/>
        <v/>
      </c>
      <c r="BL247" s="632">
        <f>IF(BJ247=0,IF('STEP 2 EE Data'!K242="Yes",IF('STEP 2 EE Data'!C242="",1,IF('STEP 2 EE Data'!D242&gt;=40,1,0.5)),0),IF('STEP 2 EE Data'!K242="Yes",IF('STEP 2 EE Data'!C242="",IF(BJ247=0.5,0.5,0),IF('STEP 2 EE Data'!D242&gt;=40,IF(BJ247=0.5,0.5,0),0)),0))</f>
        <v>0</v>
      </c>
    </row>
    <row r="248" spans="1:64" ht="15.6" thickTop="1" thickBot="1" x14ac:dyDescent="0.35">
      <c r="A248" s="84" t="str">
        <f>IF('STEP 2 EE Data'!A243="","",'STEP 2 EE Data'!A243)</f>
        <v/>
      </c>
      <c r="B248" s="83" t="str">
        <f>IF('STEP 2 EE Data'!B243="","",'STEP 2 EE Data'!B243)</f>
        <v/>
      </c>
      <c r="C248" s="54"/>
      <c r="D248" s="56"/>
      <c r="E248" s="55"/>
      <c r="F248" s="371" t="str">
        <f t="shared" si="83"/>
        <v/>
      </c>
      <c r="G248" s="54"/>
      <c r="H248" s="56"/>
      <c r="I248" s="55"/>
      <c r="J248" s="560" t="str">
        <f t="shared" si="84"/>
        <v/>
      </c>
      <c r="K248" s="54"/>
      <c r="L248" s="56"/>
      <c r="M248" s="55"/>
      <c r="N248" s="560" t="str">
        <f t="shared" si="85"/>
        <v/>
      </c>
      <c r="O248" s="54"/>
      <c r="P248" s="56"/>
      <c r="Q248" s="55"/>
      <c r="R248" s="560" t="str">
        <f t="shared" si="66"/>
        <v/>
      </c>
      <c r="S248" s="54"/>
      <c r="T248" s="56"/>
      <c r="U248" s="55"/>
      <c r="V248" s="560" t="str">
        <f t="shared" si="67"/>
        <v/>
      </c>
      <c r="W248" s="54"/>
      <c r="X248" s="56"/>
      <c r="Y248" s="55"/>
      <c r="Z248" s="560" t="str">
        <f t="shared" si="68"/>
        <v/>
      </c>
      <c r="AA248" s="54"/>
      <c r="AB248" s="56"/>
      <c r="AC248" s="55"/>
      <c r="AD248" s="560" t="str">
        <f t="shared" si="69"/>
        <v/>
      </c>
      <c r="AE248" s="54"/>
      <c r="AF248" s="56"/>
      <c r="AG248" s="55"/>
      <c r="AH248" s="560" t="str">
        <f t="shared" si="70"/>
        <v/>
      </c>
      <c r="AI248" s="54"/>
      <c r="AJ248" s="56"/>
      <c r="AK248" s="55"/>
      <c r="AL248" s="446" t="str">
        <f t="shared" si="71"/>
        <v/>
      </c>
      <c r="AM248" s="504">
        <f>'STEP 2 EE Data'!AI243</f>
        <v>0</v>
      </c>
      <c r="AN248" s="82">
        <f>'STEP 2 EE Data'!AJ243</f>
        <v>0</v>
      </c>
      <c r="AO248" s="445" t="str">
        <f>'STEP 2 EE Data'!AK243</f>
        <v/>
      </c>
      <c r="AQ248" s="497" t="str">
        <f t="shared" si="72"/>
        <v/>
      </c>
      <c r="AR248" s="497" t="str">
        <f t="shared" si="73"/>
        <v/>
      </c>
      <c r="AS248" s="497" t="str">
        <f t="shared" si="74"/>
        <v/>
      </c>
      <c r="AT248" s="497" t="str">
        <f t="shared" si="75"/>
        <v/>
      </c>
      <c r="AU248" s="497" t="str">
        <f t="shared" si="76"/>
        <v/>
      </c>
      <c r="AV248" s="497" t="str">
        <f t="shared" si="77"/>
        <v/>
      </c>
      <c r="AW248" s="497" t="str">
        <f t="shared" si="78"/>
        <v/>
      </c>
      <c r="AX248" s="497" t="str">
        <f t="shared" si="79"/>
        <v/>
      </c>
      <c r="AY248" s="498" t="str">
        <f t="shared" si="80"/>
        <v/>
      </c>
      <c r="AZ248" s="499" t="str">
        <f>IF($AZ$28="X",IF(AQ248="",0,IF($B248="","",IF(AQ$28="X",IF(E248&gt;0,1,IF(Cover!$E$47="Weekly",IF(D248&gt;=40,1,0.5),IF(D248&gt;=80,1,0.5))),""))),"")</f>
        <v/>
      </c>
      <c r="BA248" s="499" t="str">
        <f>IF($BA$28="X",IF(AR248="",0,IF($B248="","",IF(AR$28="X",IF(I248&gt;0,1,IF(Cover!$E$47="Weekly",IF(H248&gt;=40,1,0.5),IF(H248&gt;=80,1,0.5))),""))),"")</f>
        <v/>
      </c>
      <c r="BB248" s="499" t="str">
        <f>IF($BB$28="X",IF(AS248="",0,IF($B248="","",IF(AS$28="X",IF(M248&gt;0,1,IF(Cover!$E$47="Weekly",IF(L248&gt;=40,1,0.5),IF(L248&gt;=80,1,0.5))),""))),"")</f>
        <v/>
      </c>
      <c r="BC248" s="499" t="str">
        <f>IF($BC$28="X",IF(AT248="",0,IF($B248="","",IF(AT$28="X",IF(Q248&gt;0,1,IF(Cover!$E$47="Weekly",IF(P248&gt;=40,1,0.5),IF(P248&gt;=80,1,0.5))),""))),"")</f>
        <v/>
      </c>
      <c r="BD248" s="499" t="str">
        <f>IF($BD$28="X",IF(AU248="",0,IF($B248="","",IF(AU$28="X",IF(U248&gt;0,1,IF(Cover!$E$47="Weekly",IF(T248&gt;=40,1,0.5),IF(T248&gt;=80,1,0.5))),""))),"")</f>
        <v/>
      </c>
      <c r="BE248" s="499" t="str">
        <f>IF($BE$28="X",IF(AV248="",0,IF($B248="","",IF(AV$28="X",IF(Y248&gt;0,1,IF(Cover!$E$47="Weekly",IF(X248&gt;=40,1,0.5),IF(X248&gt;=80,1,0.5))),""))),"")</f>
        <v/>
      </c>
      <c r="BF248" s="499" t="str">
        <f>IF($BF$28="X",IF(AW248="",0,IF($B248="","",IF(AW$28="X",IF(AC248&gt;0,1,IF(Cover!$E$47="Weekly",IF(AB248&gt;=40,1,0.5),IF(AB248&gt;=80,1,0.5))),""))),"")</f>
        <v/>
      </c>
      <c r="BG248" s="499" t="str">
        <f>IF($BG$28="X",IF(AX248="",0,IF($B248="","",IF(AX$28="X",IF(AG248&gt;0,1,IF(Cover!$E$47="Weekly",IF(AF248&gt;=40,1,0.5),IF(AF248&gt;=80,1,0.5))),""))),"")</f>
        <v/>
      </c>
      <c r="BH248" s="500" t="str">
        <f>IF($BH$28="X",IF(AY248="",0,IF($B248="","",IF(AY$28="X",IF(AK248&gt;0,1,IF(Cover!$E$47="Weekly",IF(AJ248&gt;=40,1,0.5),IF(AJ248&gt;=80,1,0.5))),""))),"")</f>
        <v/>
      </c>
      <c r="BI248" s="470" t="str">
        <f t="shared" si="81"/>
        <v/>
      </c>
      <c r="BJ248" s="469" t="str">
        <f t="shared" si="82"/>
        <v/>
      </c>
      <c r="BL248" s="632">
        <f>IF(BJ248=0,IF('STEP 2 EE Data'!K243="Yes",IF('STEP 2 EE Data'!C243="",1,IF('STEP 2 EE Data'!D243&gt;=40,1,0.5)),0),IF('STEP 2 EE Data'!K243="Yes",IF('STEP 2 EE Data'!C243="",IF(BJ248=0.5,0.5,0),IF('STEP 2 EE Data'!D243&gt;=40,IF(BJ248=0.5,0.5,0),0)),0))</f>
        <v>0</v>
      </c>
    </row>
    <row r="249" spans="1:64" ht="15.6" thickTop="1" thickBot="1" x14ac:dyDescent="0.35">
      <c r="A249" s="84" t="str">
        <f>IF('STEP 2 EE Data'!A244="","",'STEP 2 EE Data'!A244)</f>
        <v/>
      </c>
      <c r="B249" s="83" t="str">
        <f>IF('STEP 2 EE Data'!B244="","",'STEP 2 EE Data'!B244)</f>
        <v/>
      </c>
      <c r="C249" s="54"/>
      <c r="D249" s="56"/>
      <c r="E249" s="55"/>
      <c r="F249" s="371" t="str">
        <f t="shared" si="83"/>
        <v/>
      </c>
      <c r="G249" s="54"/>
      <c r="H249" s="56"/>
      <c r="I249" s="55"/>
      <c r="J249" s="560" t="str">
        <f t="shared" si="84"/>
        <v/>
      </c>
      <c r="K249" s="54"/>
      <c r="L249" s="56"/>
      <c r="M249" s="55"/>
      <c r="N249" s="560" t="str">
        <f t="shared" si="85"/>
        <v/>
      </c>
      <c r="O249" s="54"/>
      <c r="P249" s="56"/>
      <c r="Q249" s="55"/>
      <c r="R249" s="560" t="str">
        <f t="shared" si="66"/>
        <v/>
      </c>
      <c r="S249" s="54"/>
      <c r="T249" s="56"/>
      <c r="U249" s="55"/>
      <c r="V249" s="560" t="str">
        <f t="shared" si="67"/>
        <v/>
      </c>
      <c r="W249" s="54"/>
      <c r="X249" s="56"/>
      <c r="Y249" s="55"/>
      <c r="Z249" s="560" t="str">
        <f t="shared" si="68"/>
        <v/>
      </c>
      <c r="AA249" s="54"/>
      <c r="AB249" s="56"/>
      <c r="AC249" s="55"/>
      <c r="AD249" s="560" t="str">
        <f t="shared" si="69"/>
        <v/>
      </c>
      <c r="AE249" s="54"/>
      <c r="AF249" s="56"/>
      <c r="AG249" s="55"/>
      <c r="AH249" s="560" t="str">
        <f t="shared" si="70"/>
        <v/>
      </c>
      <c r="AI249" s="54"/>
      <c r="AJ249" s="56"/>
      <c r="AK249" s="55"/>
      <c r="AL249" s="446" t="str">
        <f t="shared" si="71"/>
        <v/>
      </c>
      <c r="AM249" s="504">
        <f>'STEP 2 EE Data'!AI244</f>
        <v>0</v>
      </c>
      <c r="AN249" s="82">
        <f>'STEP 2 EE Data'!AJ244</f>
        <v>0</v>
      </c>
      <c r="AO249" s="445" t="str">
        <f>'STEP 2 EE Data'!AK244</f>
        <v/>
      </c>
      <c r="AQ249" s="497" t="str">
        <f t="shared" si="72"/>
        <v/>
      </c>
      <c r="AR249" s="497" t="str">
        <f t="shared" si="73"/>
        <v/>
      </c>
      <c r="AS249" s="497" t="str">
        <f t="shared" si="74"/>
        <v/>
      </c>
      <c r="AT249" s="497" t="str">
        <f t="shared" si="75"/>
        <v/>
      </c>
      <c r="AU249" s="497" t="str">
        <f t="shared" si="76"/>
        <v/>
      </c>
      <c r="AV249" s="497" t="str">
        <f t="shared" si="77"/>
        <v/>
      </c>
      <c r="AW249" s="497" t="str">
        <f t="shared" si="78"/>
        <v/>
      </c>
      <c r="AX249" s="497" t="str">
        <f t="shared" si="79"/>
        <v/>
      </c>
      <c r="AY249" s="498" t="str">
        <f t="shared" si="80"/>
        <v/>
      </c>
      <c r="AZ249" s="499" t="str">
        <f>IF($AZ$28="X",IF(AQ249="",0,IF($B249="","",IF(AQ$28="X",IF(E249&gt;0,1,IF(Cover!$E$47="Weekly",IF(D249&gt;=40,1,0.5),IF(D249&gt;=80,1,0.5))),""))),"")</f>
        <v/>
      </c>
      <c r="BA249" s="499" t="str">
        <f>IF($BA$28="X",IF(AR249="",0,IF($B249="","",IF(AR$28="X",IF(I249&gt;0,1,IF(Cover!$E$47="Weekly",IF(H249&gt;=40,1,0.5),IF(H249&gt;=80,1,0.5))),""))),"")</f>
        <v/>
      </c>
      <c r="BB249" s="499" t="str">
        <f>IF($BB$28="X",IF(AS249="",0,IF($B249="","",IF(AS$28="X",IF(M249&gt;0,1,IF(Cover!$E$47="Weekly",IF(L249&gt;=40,1,0.5),IF(L249&gt;=80,1,0.5))),""))),"")</f>
        <v/>
      </c>
      <c r="BC249" s="499" t="str">
        <f>IF($BC$28="X",IF(AT249="",0,IF($B249="","",IF(AT$28="X",IF(Q249&gt;0,1,IF(Cover!$E$47="Weekly",IF(P249&gt;=40,1,0.5),IF(P249&gt;=80,1,0.5))),""))),"")</f>
        <v/>
      </c>
      <c r="BD249" s="499" t="str">
        <f>IF($BD$28="X",IF(AU249="",0,IF($B249="","",IF(AU$28="X",IF(U249&gt;0,1,IF(Cover!$E$47="Weekly",IF(T249&gt;=40,1,0.5),IF(T249&gt;=80,1,0.5))),""))),"")</f>
        <v/>
      </c>
      <c r="BE249" s="499" t="str">
        <f>IF($BE$28="X",IF(AV249="",0,IF($B249="","",IF(AV$28="X",IF(Y249&gt;0,1,IF(Cover!$E$47="Weekly",IF(X249&gt;=40,1,0.5),IF(X249&gt;=80,1,0.5))),""))),"")</f>
        <v/>
      </c>
      <c r="BF249" s="499" t="str">
        <f>IF($BF$28="X",IF(AW249="",0,IF($B249="","",IF(AW$28="X",IF(AC249&gt;0,1,IF(Cover!$E$47="Weekly",IF(AB249&gt;=40,1,0.5),IF(AB249&gt;=80,1,0.5))),""))),"")</f>
        <v/>
      </c>
      <c r="BG249" s="499" t="str">
        <f>IF($BG$28="X",IF(AX249="",0,IF($B249="","",IF(AX$28="X",IF(AG249&gt;0,1,IF(Cover!$E$47="Weekly",IF(AF249&gt;=40,1,0.5),IF(AF249&gt;=80,1,0.5))),""))),"")</f>
        <v/>
      </c>
      <c r="BH249" s="500" t="str">
        <f>IF($BH$28="X",IF(AY249="",0,IF($B249="","",IF(AY$28="X",IF(AK249&gt;0,1,IF(Cover!$E$47="Weekly",IF(AJ249&gt;=40,1,0.5),IF(AJ249&gt;=80,1,0.5))),""))),"")</f>
        <v/>
      </c>
      <c r="BI249" s="470" t="str">
        <f t="shared" si="81"/>
        <v/>
      </c>
      <c r="BJ249" s="469" t="str">
        <f t="shared" si="82"/>
        <v/>
      </c>
      <c r="BL249" s="632">
        <f>IF(BJ249=0,IF('STEP 2 EE Data'!K244="Yes",IF('STEP 2 EE Data'!C244="",1,IF('STEP 2 EE Data'!D244&gt;=40,1,0.5)),0),IF('STEP 2 EE Data'!K244="Yes",IF('STEP 2 EE Data'!C244="",IF(BJ249=0.5,0.5,0),IF('STEP 2 EE Data'!D244&gt;=40,IF(BJ249=0.5,0.5,0),0)),0))</f>
        <v>0</v>
      </c>
    </row>
    <row r="250" spans="1:64" ht="15.6" thickTop="1" thickBot="1" x14ac:dyDescent="0.35">
      <c r="A250" s="84" t="str">
        <f>IF('STEP 2 EE Data'!A245="","",'STEP 2 EE Data'!A245)</f>
        <v/>
      </c>
      <c r="B250" s="83" t="str">
        <f>IF('STEP 2 EE Data'!B245="","",'STEP 2 EE Data'!B245)</f>
        <v/>
      </c>
      <c r="C250" s="54"/>
      <c r="D250" s="56"/>
      <c r="E250" s="55"/>
      <c r="F250" s="371" t="str">
        <f t="shared" si="83"/>
        <v/>
      </c>
      <c r="G250" s="54"/>
      <c r="H250" s="56"/>
      <c r="I250" s="55"/>
      <c r="J250" s="560" t="str">
        <f t="shared" si="84"/>
        <v/>
      </c>
      <c r="K250" s="54"/>
      <c r="L250" s="56"/>
      <c r="M250" s="55"/>
      <c r="N250" s="560" t="str">
        <f t="shared" si="85"/>
        <v/>
      </c>
      <c r="O250" s="54"/>
      <c r="P250" s="56"/>
      <c r="Q250" s="55"/>
      <c r="R250" s="560" t="str">
        <f t="shared" si="66"/>
        <v/>
      </c>
      <c r="S250" s="54"/>
      <c r="T250" s="56"/>
      <c r="U250" s="55"/>
      <c r="V250" s="560" t="str">
        <f t="shared" si="67"/>
        <v/>
      </c>
      <c r="W250" s="54"/>
      <c r="X250" s="56"/>
      <c r="Y250" s="55"/>
      <c r="Z250" s="560" t="str">
        <f t="shared" si="68"/>
        <v/>
      </c>
      <c r="AA250" s="54"/>
      <c r="AB250" s="56"/>
      <c r="AC250" s="55"/>
      <c r="AD250" s="560" t="str">
        <f t="shared" si="69"/>
        <v/>
      </c>
      <c r="AE250" s="54"/>
      <c r="AF250" s="56"/>
      <c r="AG250" s="55"/>
      <c r="AH250" s="560" t="str">
        <f t="shared" si="70"/>
        <v/>
      </c>
      <c r="AI250" s="54"/>
      <c r="AJ250" s="56"/>
      <c r="AK250" s="55"/>
      <c r="AL250" s="446" t="str">
        <f t="shared" si="71"/>
        <v/>
      </c>
      <c r="AM250" s="504">
        <f>'STEP 2 EE Data'!AI245</f>
        <v>0</v>
      </c>
      <c r="AN250" s="82">
        <f>'STEP 2 EE Data'!AJ245</f>
        <v>0</v>
      </c>
      <c r="AO250" s="445" t="str">
        <f>'STEP 2 EE Data'!AK245</f>
        <v/>
      </c>
      <c r="AQ250" s="497" t="str">
        <f t="shared" si="72"/>
        <v/>
      </c>
      <c r="AR250" s="497" t="str">
        <f t="shared" si="73"/>
        <v/>
      </c>
      <c r="AS250" s="497" t="str">
        <f t="shared" si="74"/>
        <v/>
      </c>
      <c r="AT250" s="497" t="str">
        <f t="shared" si="75"/>
        <v/>
      </c>
      <c r="AU250" s="497" t="str">
        <f t="shared" si="76"/>
        <v/>
      </c>
      <c r="AV250" s="497" t="str">
        <f t="shared" si="77"/>
        <v/>
      </c>
      <c r="AW250" s="497" t="str">
        <f t="shared" si="78"/>
        <v/>
      </c>
      <c r="AX250" s="497" t="str">
        <f t="shared" si="79"/>
        <v/>
      </c>
      <c r="AY250" s="498" t="str">
        <f t="shared" si="80"/>
        <v/>
      </c>
      <c r="AZ250" s="499" t="str">
        <f>IF($AZ$28="X",IF(AQ250="",0,IF($B250="","",IF(AQ$28="X",IF(E250&gt;0,1,IF(Cover!$E$47="Weekly",IF(D250&gt;=40,1,0.5),IF(D250&gt;=80,1,0.5))),""))),"")</f>
        <v/>
      </c>
      <c r="BA250" s="499" t="str">
        <f>IF($BA$28="X",IF(AR250="",0,IF($B250="","",IF(AR$28="X",IF(I250&gt;0,1,IF(Cover!$E$47="Weekly",IF(H250&gt;=40,1,0.5),IF(H250&gt;=80,1,0.5))),""))),"")</f>
        <v/>
      </c>
      <c r="BB250" s="499" t="str">
        <f>IF($BB$28="X",IF(AS250="",0,IF($B250="","",IF(AS$28="X",IF(M250&gt;0,1,IF(Cover!$E$47="Weekly",IF(L250&gt;=40,1,0.5),IF(L250&gt;=80,1,0.5))),""))),"")</f>
        <v/>
      </c>
      <c r="BC250" s="499" t="str">
        <f>IF($BC$28="X",IF(AT250="",0,IF($B250="","",IF(AT$28="X",IF(Q250&gt;0,1,IF(Cover!$E$47="Weekly",IF(P250&gt;=40,1,0.5),IF(P250&gt;=80,1,0.5))),""))),"")</f>
        <v/>
      </c>
      <c r="BD250" s="499" t="str">
        <f>IF($BD$28="X",IF(AU250="",0,IF($B250="","",IF(AU$28="X",IF(U250&gt;0,1,IF(Cover!$E$47="Weekly",IF(T250&gt;=40,1,0.5),IF(T250&gt;=80,1,0.5))),""))),"")</f>
        <v/>
      </c>
      <c r="BE250" s="499" t="str">
        <f>IF($BE$28="X",IF(AV250="",0,IF($B250="","",IF(AV$28="X",IF(Y250&gt;0,1,IF(Cover!$E$47="Weekly",IF(X250&gt;=40,1,0.5),IF(X250&gt;=80,1,0.5))),""))),"")</f>
        <v/>
      </c>
      <c r="BF250" s="499" t="str">
        <f>IF($BF$28="X",IF(AW250="",0,IF($B250="","",IF(AW$28="X",IF(AC250&gt;0,1,IF(Cover!$E$47="Weekly",IF(AB250&gt;=40,1,0.5),IF(AB250&gt;=80,1,0.5))),""))),"")</f>
        <v/>
      </c>
      <c r="BG250" s="499" t="str">
        <f>IF($BG$28="X",IF(AX250="",0,IF($B250="","",IF(AX$28="X",IF(AG250&gt;0,1,IF(Cover!$E$47="Weekly",IF(AF250&gt;=40,1,0.5),IF(AF250&gt;=80,1,0.5))),""))),"")</f>
        <v/>
      </c>
      <c r="BH250" s="500" t="str">
        <f>IF($BH$28="X",IF(AY250="",0,IF($B250="","",IF(AY$28="X",IF(AK250&gt;0,1,IF(Cover!$E$47="Weekly",IF(AJ250&gt;=40,1,0.5),IF(AJ250&gt;=80,1,0.5))),""))),"")</f>
        <v/>
      </c>
      <c r="BI250" s="470" t="str">
        <f t="shared" si="81"/>
        <v/>
      </c>
      <c r="BJ250" s="469" t="str">
        <f t="shared" si="82"/>
        <v/>
      </c>
      <c r="BL250" s="632">
        <f>IF(BJ250=0,IF('STEP 2 EE Data'!K245="Yes",IF('STEP 2 EE Data'!C245="",1,IF('STEP 2 EE Data'!D245&gt;=40,1,0.5)),0),IF('STEP 2 EE Data'!K245="Yes",IF('STEP 2 EE Data'!C245="",IF(BJ250=0.5,0.5,0),IF('STEP 2 EE Data'!D245&gt;=40,IF(BJ250=0.5,0.5,0),0)),0))</f>
        <v>0</v>
      </c>
    </row>
    <row r="251" spans="1:64" ht="15.6" thickTop="1" thickBot="1" x14ac:dyDescent="0.35">
      <c r="A251" s="84" t="str">
        <f>IF('STEP 2 EE Data'!A246="","",'STEP 2 EE Data'!A246)</f>
        <v/>
      </c>
      <c r="B251" s="83" t="str">
        <f>IF('STEP 2 EE Data'!B246="","",'STEP 2 EE Data'!B246)</f>
        <v/>
      </c>
      <c r="C251" s="54"/>
      <c r="D251" s="56"/>
      <c r="E251" s="55"/>
      <c r="F251" s="371" t="str">
        <f t="shared" si="83"/>
        <v/>
      </c>
      <c r="G251" s="54"/>
      <c r="H251" s="56"/>
      <c r="I251" s="55"/>
      <c r="J251" s="560" t="str">
        <f t="shared" si="84"/>
        <v/>
      </c>
      <c r="K251" s="54"/>
      <c r="L251" s="56"/>
      <c r="M251" s="55"/>
      <c r="N251" s="560" t="str">
        <f t="shared" si="85"/>
        <v/>
      </c>
      <c r="O251" s="54"/>
      <c r="P251" s="56"/>
      <c r="Q251" s="55"/>
      <c r="R251" s="560" t="str">
        <f t="shared" si="66"/>
        <v/>
      </c>
      <c r="S251" s="54"/>
      <c r="T251" s="56"/>
      <c r="U251" s="55"/>
      <c r="V251" s="560" t="str">
        <f t="shared" si="67"/>
        <v/>
      </c>
      <c r="W251" s="54"/>
      <c r="X251" s="56"/>
      <c r="Y251" s="55"/>
      <c r="Z251" s="560" t="str">
        <f t="shared" si="68"/>
        <v/>
      </c>
      <c r="AA251" s="54"/>
      <c r="AB251" s="56"/>
      <c r="AC251" s="55"/>
      <c r="AD251" s="560" t="str">
        <f t="shared" si="69"/>
        <v/>
      </c>
      <c r="AE251" s="54"/>
      <c r="AF251" s="56"/>
      <c r="AG251" s="55"/>
      <c r="AH251" s="560" t="str">
        <f t="shared" si="70"/>
        <v/>
      </c>
      <c r="AI251" s="54"/>
      <c r="AJ251" s="56"/>
      <c r="AK251" s="55"/>
      <c r="AL251" s="446" t="str">
        <f t="shared" si="71"/>
        <v/>
      </c>
      <c r="AM251" s="504">
        <f>'STEP 2 EE Data'!AI246</f>
        <v>0</v>
      </c>
      <c r="AN251" s="82">
        <f>'STEP 2 EE Data'!AJ246</f>
        <v>0</v>
      </c>
      <c r="AO251" s="445" t="str">
        <f>'STEP 2 EE Data'!AK246</f>
        <v/>
      </c>
      <c r="AQ251" s="497" t="str">
        <f t="shared" si="72"/>
        <v/>
      </c>
      <c r="AR251" s="497" t="str">
        <f t="shared" si="73"/>
        <v/>
      </c>
      <c r="AS251" s="497" t="str">
        <f t="shared" si="74"/>
        <v/>
      </c>
      <c r="AT251" s="497" t="str">
        <f t="shared" si="75"/>
        <v/>
      </c>
      <c r="AU251" s="497" t="str">
        <f t="shared" si="76"/>
        <v/>
      </c>
      <c r="AV251" s="497" t="str">
        <f t="shared" si="77"/>
        <v/>
      </c>
      <c r="AW251" s="497" t="str">
        <f t="shared" si="78"/>
        <v/>
      </c>
      <c r="AX251" s="497" t="str">
        <f t="shared" si="79"/>
        <v/>
      </c>
      <c r="AY251" s="498" t="str">
        <f t="shared" si="80"/>
        <v/>
      </c>
      <c r="AZ251" s="499" t="str">
        <f>IF($AZ$28="X",IF(AQ251="",0,IF($B251="","",IF(AQ$28="X",IF(E251&gt;0,1,IF(Cover!$E$47="Weekly",IF(D251&gt;=40,1,0.5),IF(D251&gt;=80,1,0.5))),""))),"")</f>
        <v/>
      </c>
      <c r="BA251" s="499" t="str">
        <f>IF($BA$28="X",IF(AR251="",0,IF($B251="","",IF(AR$28="X",IF(I251&gt;0,1,IF(Cover!$E$47="Weekly",IF(H251&gt;=40,1,0.5),IF(H251&gt;=80,1,0.5))),""))),"")</f>
        <v/>
      </c>
      <c r="BB251" s="499" t="str">
        <f>IF($BB$28="X",IF(AS251="",0,IF($B251="","",IF(AS$28="X",IF(M251&gt;0,1,IF(Cover!$E$47="Weekly",IF(L251&gt;=40,1,0.5),IF(L251&gt;=80,1,0.5))),""))),"")</f>
        <v/>
      </c>
      <c r="BC251" s="499" t="str">
        <f>IF($BC$28="X",IF(AT251="",0,IF($B251="","",IF(AT$28="X",IF(Q251&gt;0,1,IF(Cover!$E$47="Weekly",IF(P251&gt;=40,1,0.5),IF(P251&gt;=80,1,0.5))),""))),"")</f>
        <v/>
      </c>
      <c r="BD251" s="499" t="str">
        <f>IF($BD$28="X",IF(AU251="",0,IF($B251="","",IF(AU$28="X",IF(U251&gt;0,1,IF(Cover!$E$47="Weekly",IF(T251&gt;=40,1,0.5),IF(T251&gt;=80,1,0.5))),""))),"")</f>
        <v/>
      </c>
      <c r="BE251" s="499" t="str">
        <f>IF($BE$28="X",IF(AV251="",0,IF($B251="","",IF(AV$28="X",IF(Y251&gt;0,1,IF(Cover!$E$47="Weekly",IF(X251&gt;=40,1,0.5),IF(X251&gt;=80,1,0.5))),""))),"")</f>
        <v/>
      </c>
      <c r="BF251" s="499" t="str">
        <f>IF($BF$28="X",IF(AW251="",0,IF($B251="","",IF(AW$28="X",IF(AC251&gt;0,1,IF(Cover!$E$47="Weekly",IF(AB251&gt;=40,1,0.5),IF(AB251&gt;=80,1,0.5))),""))),"")</f>
        <v/>
      </c>
      <c r="BG251" s="499" t="str">
        <f>IF($BG$28="X",IF(AX251="",0,IF($B251="","",IF(AX$28="X",IF(AG251&gt;0,1,IF(Cover!$E$47="Weekly",IF(AF251&gt;=40,1,0.5),IF(AF251&gt;=80,1,0.5))),""))),"")</f>
        <v/>
      </c>
      <c r="BH251" s="500" t="str">
        <f>IF($BH$28="X",IF(AY251="",0,IF($B251="","",IF(AY$28="X",IF(AK251&gt;0,1,IF(Cover!$E$47="Weekly",IF(AJ251&gt;=40,1,0.5),IF(AJ251&gt;=80,1,0.5))),""))),"")</f>
        <v/>
      </c>
      <c r="BI251" s="470" t="str">
        <f t="shared" si="81"/>
        <v/>
      </c>
      <c r="BJ251" s="469" t="str">
        <f t="shared" si="82"/>
        <v/>
      </c>
      <c r="BL251" s="632">
        <f>IF(BJ251=0,IF('STEP 2 EE Data'!K246="Yes",IF('STEP 2 EE Data'!C246="",1,IF('STEP 2 EE Data'!D246&gt;=40,1,0.5)),0),IF('STEP 2 EE Data'!K246="Yes",IF('STEP 2 EE Data'!C246="",IF(BJ251=0.5,0.5,0),IF('STEP 2 EE Data'!D246&gt;=40,IF(BJ251=0.5,0.5,0),0)),0))</f>
        <v>0</v>
      </c>
    </row>
    <row r="252" spans="1:64" ht="15.6" thickTop="1" thickBot="1" x14ac:dyDescent="0.35">
      <c r="A252" s="84" t="str">
        <f>IF('STEP 2 EE Data'!A247="","",'STEP 2 EE Data'!A247)</f>
        <v/>
      </c>
      <c r="B252" s="83" t="str">
        <f>IF('STEP 2 EE Data'!B247="","",'STEP 2 EE Data'!B247)</f>
        <v/>
      </c>
      <c r="C252" s="54"/>
      <c r="D252" s="56"/>
      <c r="E252" s="55"/>
      <c r="F252" s="371" t="str">
        <f t="shared" si="83"/>
        <v/>
      </c>
      <c r="G252" s="54"/>
      <c r="H252" s="56"/>
      <c r="I252" s="55"/>
      <c r="J252" s="560" t="str">
        <f t="shared" si="84"/>
        <v/>
      </c>
      <c r="K252" s="54"/>
      <c r="L252" s="56"/>
      <c r="M252" s="55"/>
      <c r="N252" s="560" t="str">
        <f t="shared" si="85"/>
        <v/>
      </c>
      <c r="O252" s="54"/>
      <c r="P252" s="56"/>
      <c r="Q252" s="55"/>
      <c r="R252" s="560" t="str">
        <f t="shared" si="66"/>
        <v/>
      </c>
      <c r="S252" s="54"/>
      <c r="T252" s="56"/>
      <c r="U252" s="55"/>
      <c r="V252" s="560" t="str">
        <f t="shared" si="67"/>
        <v/>
      </c>
      <c r="W252" s="54"/>
      <c r="X252" s="56"/>
      <c r="Y252" s="55"/>
      <c r="Z252" s="560" t="str">
        <f t="shared" si="68"/>
        <v/>
      </c>
      <c r="AA252" s="54"/>
      <c r="AB252" s="56"/>
      <c r="AC252" s="55"/>
      <c r="AD252" s="560" t="str">
        <f t="shared" si="69"/>
        <v/>
      </c>
      <c r="AE252" s="54"/>
      <c r="AF252" s="56"/>
      <c r="AG252" s="55"/>
      <c r="AH252" s="560" t="str">
        <f t="shared" si="70"/>
        <v/>
      </c>
      <c r="AI252" s="54"/>
      <c r="AJ252" s="56"/>
      <c r="AK252" s="55"/>
      <c r="AL252" s="446" t="str">
        <f t="shared" si="71"/>
        <v/>
      </c>
      <c r="AM252" s="504">
        <f>'STEP 2 EE Data'!AI247</f>
        <v>0</v>
      </c>
      <c r="AN252" s="82">
        <f>'STEP 2 EE Data'!AJ247</f>
        <v>0</v>
      </c>
      <c r="AO252" s="445" t="str">
        <f>'STEP 2 EE Data'!AK247</f>
        <v/>
      </c>
      <c r="AQ252" s="497" t="str">
        <f t="shared" si="72"/>
        <v/>
      </c>
      <c r="AR252" s="497" t="str">
        <f t="shared" si="73"/>
        <v/>
      </c>
      <c r="AS252" s="497" t="str">
        <f t="shared" si="74"/>
        <v/>
      </c>
      <c r="AT252" s="497" t="str">
        <f t="shared" si="75"/>
        <v/>
      </c>
      <c r="AU252" s="497" t="str">
        <f t="shared" si="76"/>
        <v/>
      </c>
      <c r="AV252" s="497" t="str">
        <f t="shared" si="77"/>
        <v/>
      </c>
      <c r="AW252" s="497" t="str">
        <f t="shared" si="78"/>
        <v/>
      </c>
      <c r="AX252" s="497" t="str">
        <f t="shared" si="79"/>
        <v/>
      </c>
      <c r="AY252" s="498" t="str">
        <f t="shared" si="80"/>
        <v/>
      </c>
      <c r="AZ252" s="499" t="str">
        <f>IF($AZ$28="X",IF(AQ252="",0,IF($B252="","",IF(AQ$28="X",IF(E252&gt;0,1,IF(Cover!$E$47="Weekly",IF(D252&gt;=40,1,0.5),IF(D252&gt;=80,1,0.5))),""))),"")</f>
        <v/>
      </c>
      <c r="BA252" s="499" t="str">
        <f>IF($BA$28="X",IF(AR252="",0,IF($B252="","",IF(AR$28="X",IF(I252&gt;0,1,IF(Cover!$E$47="Weekly",IF(H252&gt;=40,1,0.5),IF(H252&gt;=80,1,0.5))),""))),"")</f>
        <v/>
      </c>
      <c r="BB252" s="499" t="str">
        <f>IF($BB$28="X",IF(AS252="",0,IF($B252="","",IF(AS$28="X",IF(M252&gt;0,1,IF(Cover!$E$47="Weekly",IF(L252&gt;=40,1,0.5),IF(L252&gt;=80,1,0.5))),""))),"")</f>
        <v/>
      </c>
      <c r="BC252" s="499" t="str">
        <f>IF($BC$28="X",IF(AT252="",0,IF($B252="","",IF(AT$28="X",IF(Q252&gt;0,1,IF(Cover!$E$47="Weekly",IF(P252&gt;=40,1,0.5),IF(P252&gt;=80,1,0.5))),""))),"")</f>
        <v/>
      </c>
      <c r="BD252" s="499" t="str">
        <f>IF($BD$28="X",IF(AU252="",0,IF($B252="","",IF(AU$28="X",IF(U252&gt;0,1,IF(Cover!$E$47="Weekly",IF(T252&gt;=40,1,0.5),IF(T252&gt;=80,1,0.5))),""))),"")</f>
        <v/>
      </c>
      <c r="BE252" s="499" t="str">
        <f>IF($BE$28="X",IF(AV252="",0,IF($B252="","",IF(AV$28="X",IF(Y252&gt;0,1,IF(Cover!$E$47="Weekly",IF(X252&gt;=40,1,0.5),IF(X252&gt;=80,1,0.5))),""))),"")</f>
        <v/>
      </c>
      <c r="BF252" s="499" t="str">
        <f>IF($BF$28="X",IF(AW252="",0,IF($B252="","",IF(AW$28="X",IF(AC252&gt;0,1,IF(Cover!$E$47="Weekly",IF(AB252&gt;=40,1,0.5),IF(AB252&gt;=80,1,0.5))),""))),"")</f>
        <v/>
      </c>
      <c r="BG252" s="499" t="str">
        <f>IF($BG$28="X",IF(AX252="",0,IF($B252="","",IF(AX$28="X",IF(AG252&gt;0,1,IF(Cover!$E$47="Weekly",IF(AF252&gt;=40,1,0.5),IF(AF252&gt;=80,1,0.5))),""))),"")</f>
        <v/>
      </c>
      <c r="BH252" s="500" t="str">
        <f>IF($BH$28="X",IF(AY252="",0,IF($B252="","",IF(AY$28="X",IF(AK252&gt;0,1,IF(Cover!$E$47="Weekly",IF(AJ252&gt;=40,1,0.5),IF(AJ252&gt;=80,1,0.5))),""))),"")</f>
        <v/>
      </c>
      <c r="BI252" s="470" t="str">
        <f t="shared" si="81"/>
        <v/>
      </c>
      <c r="BJ252" s="469" t="str">
        <f t="shared" si="82"/>
        <v/>
      </c>
      <c r="BL252" s="632">
        <f>IF(BJ252=0,IF('STEP 2 EE Data'!K247="Yes",IF('STEP 2 EE Data'!C247="",1,IF('STEP 2 EE Data'!D247&gt;=40,1,0.5)),0),IF('STEP 2 EE Data'!K247="Yes",IF('STEP 2 EE Data'!C247="",IF(BJ252=0.5,0.5,0),IF('STEP 2 EE Data'!D247&gt;=40,IF(BJ252=0.5,0.5,0),0)),0))</f>
        <v>0</v>
      </c>
    </row>
    <row r="253" spans="1:64" ht="15.6" thickTop="1" thickBot="1" x14ac:dyDescent="0.35">
      <c r="A253" s="84" t="str">
        <f>IF('STEP 2 EE Data'!A248="","",'STEP 2 EE Data'!A248)</f>
        <v/>
      </c>
      <c r="B253" s="83" t="str">
        <f>IF('STEP 2 EE Data'!B248="","",'STEP 2 EE Data'!B248)</f>
        <v/>
      </c>
      <c r="C253" s="54"/>
      <c r="D253" s="56"/>
      <c r="E253" s="55"/>
      <c r="F253" s="371" t="str">
        <f t="shared" si="83"/>
        <v/>
      </c>
      <c r="G253" s="54"/>
      <c r="H253" s="56"/>
      <c r="I253" s="55"/>
      <c r="J253" s="560" t="str">
        <f t="shared" si="84"/>
        <v/>
      </c>
      <c r="K253" s="54"/>
      <c r="L253" s="56"/>
      <c r="M253" s="55"/>
      <c r="N253" s="560" t="str">
        <f t="shared" si="85"/>
        <v/>
      </c>
      <c r="O253" s="54"/>
      <c r="P253" s="56"/>
      <c r="Q253" s="55"/>
      <c r="R253" s="560" t="str">
        <f t="shared" si="66"/>
        <v/>
      </c>
      <c r="S253" s="54"/>
      <c r="T253" s="56"/>
      <c r="U253" s="55"/>
      <c r="V253" s="560" t="str">
        <f t="shared" si="67"/>
        <v/>
      </c>
      <c r="W253" s="54"/>
      <c r="X253" s="56"/>
      <c r="Y253" s="55"/>
      <c r="Z253" s="560" t="str">
        <f t="shared" si="68"/>
        <v/>
      </c>
      <c r="AA253" s="54"/>
      <c r="AB253" s="56"/>
      <c r="AC253" s="55"/>
      <c r="AD253" s="560" t="str">
        <f t="shared" si="69"/>
        <v/>
      </c>
      <c r="AE253" s="54"/>
      <c r="AF253" s="56"/>
      <c r="AG253" s="55"/>
      <c r="AH253" s="560" t="str">
        <f t="shared" si="70"/>
        <v/>
      </c>
      <c r="AI253" s="54"/>
      <c r="AJ253" s="56"/>
      <c r="AK253" s="55"/>
      <c r="AL253" s="446" t="str">
        <f t="shared" si="71"/>
        <v/>
      </c>
      <c r="AM253" s="504">
        <f>'STEP 2 EE Data'!AI248</f>
        <v>0</v>
      </c>
      <c r="AN253" s="82">
        <f>'STEP 2 EE Data'!AJ248</f>
        <v>0</v>
      </c>
      <c r="AO253" s="445" t="str">
        <f>'STEP 2 EE Data'!AK248</f>
        <v/>
      </c>
      <c r="AQ253" s="497" t="str">
        <f t="shared" si="72"/>
        <v/>
      </c>
      <c r="AR253" s="497" t="str">
        <f t="shared" si="73"/>
        <v/>
      </c>
      <c r="AS253" s="497" t="str">
        <f t="shared" si="74"/>
        <v/>
      </c>
      <c r="AT253" s="497" t="str">
        <f t="shared" si="75"/>
        <v/>
      </c>
      <c r="AU253" s="497" t="str">
        <f t="shared" si="76"/>
        <v/>
      </c>
      <c r="AV253" s="497" t="str">
        <f t="shared" si="77"/>
        <v/>
      </c>
      <c r="AW253" s="497" t="str">
        <f t="shared" si="78"/>
        <v/>
      </c>
      <c r="AX253" s="497" t="str">
        <f t="shared" si="79"/>
        <v/>
      </c>
      <c r="AY253" s="498" t="str">
        <f t="shared" si="80"/>
        <v/>
      </c>
      <c r="AZ253" s="499" t="str">
        <f>IF($AZ$28="X",IF(AQ253="",0,IF($B253="","",IF(AQ$28="X",IF(E253&gt;0,1,IF(Cover!$E$47="Weekly",IF(D253&gt;=40,1,0.5),IF(D253&gt;=80,1,0.5))),""))),"")</f>
        <v/>
      </c>
      <c r="BA253" s="499" t="str">
        <f>IF($BA$28="X",IF(AR253="",0,IF($B253="","",IF(AR$28="X",IF(I253&gt;0,1,IF(Cover!$E$47="Weekly",IF(H253&gt;=40,1,0.5),IF(H253&gt;=80,1,0.5))),""))),"")</f>
        <v/>
      </c>
      <c r="BB253" s="499" t="str">
        <f>IF($BB$28="X",IF(AS253="",0,IF($B253="","",IF(AS$28="X",IF(M253&gt;0,1,IF(Cover!$E$47="Weekly",IF(L253&gt;=40,1,0.5),IF(L253&gt;=80,1,0.5))),""))),"")</f>
        <v/>
      </c>
      <c r="BC253" s="499" t="str">
        <f>IF($BC$28="X",IF(AT253="",0,IF($B253="","",IF(AT$28="X",IF(Q253&gt;0,1,IF(Cover!$E$47="Weekly",IF(P253&gt;=40,1,0.5),IF(P253&gt;=80,1,0.5))),""))),"")</f>
        <v/>
      </c>
      <c r="BD253" s="499" t="str">
        <f>IF($BD$28="X",IF(AU253="",0,IF($B253="","",IF(AU$28="X",IF(U253&gt;0,1,IF(Cover!$E$47="Weekly",IF(T253&gt;=40,1,0.5),IF(T253&gt;=80,1,0.5))),""))),"")</f>
        <v/>
      </c>
      <c r="BE253" s="499" t="str">
        <f>IF($BE$28="X",IF(AV253="",0,IF($B253="","",IF(AV$28="X",IF(Y253&gt;0,1,IF(Cover!$E$47="Weekly",IF(X253&gt;=40,1,0.5),IF(X253&gt;=80,1,0.5))),""))),"")</f>
        <v/>
      </c>
      <c r="BF253" s="499" t="str">
        <f>IF($BF$28="X",IF(AW253="",0,IF($B253="","",IF(AW$28="X",IF(AC253&gt;0,1,IF(Cover!$E$47="Weekly",IF(AB253&gt;=40,1,0.5),IF(AB253&gt;=80,1,0.5))),""))),"")</f>
        <v/>
      </c>
      <c r="BG253" s="499" t="str">
        <f>IF($BG$28="X",IF(AX253="",0,IF($B253="","",IF(AX$28="X",IF(AG253&gt;0,1,IF(Cover!$E$47="Weekly",IF(AF253&gt;=40,1,0.5),IF(AF253&gt;=80,1,0.5))),""))),"")</f>
        <v/>
      </c>
      <c r="BH253" s="500" t="str">
        <f>IF($BH$28="X",IF(AY253="",0,IF($B253="","",IF(AY$28="X",IF(AK253&gt;0,1,IF(Cover!$E$47="Weekly",IF(AJ253&gt;=40,1,0.5),IF(AJ253&gt;=80,1,0.5))),""))),"")</f>
        <v/>
      </c>
      <c r="BI253" s="470" t="str">
        <f t="shared" si="81"/>
        <v/>
      </c>
      <c r="BJ253" s="469" t="str">
        <f t="shared" si="82"/>
        <v/>
      </c>
      <c r="BL253" s="632">
        <f>IF(BJ253=0,IF('STEP 2 EE Data'!K248="Yes",IF('STEP 2 EE Data'!C248="",1,IF('STEP 2 EE Data'!D248&gt;=40,1,0.5)),0),IF('STEP 2 EE Data'!K248="Yes",IF('STEP 2 EE Data'!C248="",IF(BJ253=0.5,0.5,0),IF('STEP 2 EE Data'!D248&gt;=40,IF(BJ253=0.5,0.5,0),0)),0))</f>
        <v>0</v>
      </c>
    </row>
    <row r="254" spans="1:64" ht="15.6" thickTop="1" thickBot="1" x14ac:dyDescent="0.35">
      <c r="A254" s="84" t="str">
        <f>IF('STEP 2 EE Data'!A249="","",'STEP 2 EE Data'!A249)</f>
        <v/>
      </c>
      <c r="B254" s="83" t="str">
        <f>IF('STEP 2 EE Data'!B249="","",'STEP 2 EE Data'!B249)</f>
        <v/>
      </c>
      <c r="C254" s="54"/>
      <c r="D254" s="56"/>
      <c r="E254" s="55"/>
      <c r="F254" s="371" t="str">
        <f t="shared" si="83"/>
        <v/>
      </c>
      <c r="G254" s="54"/>
      <c r="H254" s="56"/>
      <c r="I254" s="55"/>
      <c r="J254" s="560" t="str">
        <f t="shared" si="84"/>
        <v/>
      </c>
      <c r="K254" s="54"/>
      <c r="L254" s="56"/>
      <c r="M254" s="55"/>
      <c r="N254" s="560" t="str">
        <f t="shared" si="85"/>
        <v/>
      </c>
      <c r="O254" s="54"/>
      <c r="P254" s="56"/>
      <c r="Q254" s="55"/>
      <c r="R254" s="560" t="str">
        <f t="shared" si="66"/>
        <v/>
      </c>
      <c r="S254" s="54"/>
      <c r="T254" s="56"/>
      <c r="U254" s="55"/>
      <c r="V254" s="560" t="str">
        <f t="shared" si="67"/>
        <v/>
      </c>
      <c r="W254" s="54"/>
      <c r="X254" s="56"/>
      <c r="Y254" s="55"/>
      <c r="Z254" s="560" t="str">
        <f t="shared" si="68"/>
        <v/>
      </c>
      <c r="AA254" s="54"/>
      <c r="AB254" s="56"/>
      <c r="AC254" s="55"/>
      <c r="AD254" s="560" t="str">
        <f t="shared" si="69"/>
        <v/>
      </c>
      <c r="AE254" s="54"/>
      <c r="AF254" s="56"/>
      <c r="AG254" s="55"/>
      <c r="AH254" s="560" t="str">
        <f t="shared" si="70"/>
        <v/>
      </c>
      <c r="AI254" s="54"/>
      <c r="AJ254" s="56"/>
      <c r="AK254" s="55"/>
      <c r="AL254" s="446" t="str">
        <f t="shared" si="71"/>
        <v/>
      </c>
      <c r="AM254" s="504">
        <f>'STEP 2 EE Data'!AI249</f>
        <v>0</v>
      </c>
      <c r="AN254" s="82">
        <f>'STEP 2 EE Data'!AJ249</f>
        <v>0</v>
      </c>
      <c r="AO254" s="445" t="str">
        <f>'STEP 2 EE Data'!AK249</f>
        <v/>
      </c>
      <c r="AQ254" s="497" t="str">
        <f t="shared" si="72"/>
        <v/>
      </c>
      <c r="AR254" s="497" t="str">
        <f t="shared" si="73"/>
        <v/>
      </c>
      <c r="AS254" s="497" t="str">
        <f t="shared" si="74"/>
        <v/>
      </c>
      <c r="AT254" s="497" t="str">
        <f t="shared" si="75"/>
        <v/>
      </c>
      <c r="AU254" s="497" t="str">
        <f t="shared" si="76"/>
        <v/>
      </c>
      <c r="AV254" s="497" t="str">
        <f t="shared" si="77"/>
        <v/>
      </c>
      <c r="AW254" s="497" t="str">
        <f t="shared" si="78"/>
        <v/>
      </c>
      <c r="AX254" s="497" t="str">
        <f t="shared" si="79"/>
        <v/>
      </c>
      <c r="AY254" s="498" t="str">
        <f t="shared" si="80"/>
        <v/>
      </c>
      <c r="AZ254" s="499" t="str">
        <f>IF($AZ$28="X",IF(AQ254="",0,IF($B254="","",IF(AQ$28="X",IF(E254&gt;0,1,IF(Cover!$E$47="Weekly",IF(D254&gt;=40,1,0.5),IF(D254&gt;=80,1,0.5))),""))),"")</f>
        <v/>
      </c>
      <c r="BA254" s="499" t="str">
        <f>IF($BA$28="X",IF(AR254="",0,IF($B254="","",IF(AR$28="X",IF(I254&gt;0,1,IF(Cover!$E$47="Weekly",IF(H254&gt;=40,1,0.5),IF(H254&gt;=80,1,0.5))),""))),"")</f>
        <v/>
      </c>
      <c r="BB254" s="499" t="str">
        <f>IF($BB$28="X",IF(AS254="",0,IF($B254="","",IF(AS$28="X",IF(M254&gt;0,1,IF(Cover!$E$47="Weekly",IF(L254&gt;=40,1,0.5),IF(L254&gt;=80,1,0.5))),""))),"")</f>
        <v/>
      </c>
      <c r="BC254" s="499" t="str">
        <f>IF($BC$28="X",IF(AT254="",0,IF($B254="","",IF(AT$28="X",IF(Q254&gt;0,1,IF(Cover!$E$47="Weekly",IF(P254&gt;=40,1,0.5),IF(P254&gt;=80,1,0.5))),""))),"")</f>
        <v/>
      </c>
      <c r="BD254" s="499" t="str">
        <f>IF($BD$28="X",IF(AU254="",0,IF($B254="","",IF(AU$28="X",IF(U254&gt;0,1,IF(Cover!$E$47="Weekly",IF(T254&gt;=40,1,0.5),IF(T254&gt;=80,1,0.5))),""))),"")</f>
        <v/>
      </c>
      <c r="BE254" s="499" t="str">
        <f>IF($BE$28="X",IF(AV254="",0,IF($B254="","",IF(AV$28="X",IF(Y254&gt;0,1,IF(Cover!$E$47="Weekly",IF(X254&gt;=40,1,0.5),IF(X254&gt;=80,1,0.5))),""))),"")</f>
        <v/>
      </c>
      <c r="BF254" s="499" t="str">
        <f>IF($BF$28="X",IF(AW254="",0,IF($B254="","",IF(AW$28="X",IF(AC254&gt;0,1,IF(Cover!$E$47="Weekly",IF(AB254&gt;=40,1,0.5),IF(AB254&gt;=80,1,0.5))),""))),"")</f>
        <v/>
      </c>
      <c r="BG254" s="499" t="str">
        <f>IF($BG$28="X",IF(AX254="",0,IF($B254="","",IF(AX$28="X",IF(AG254&gt;0,1,IF(Cover!$E$47="Weekly",IF(AF254&gt;=40,1,0.5),IF(AF254&gt;=80,1,0.5))),""))),"")</f>
        <v/>
      </c>
      <c r="BH254" s="500" t="str">
        <f>IF($BH$28="X",IF(AY254="",0,IF($B254="","",IF(AY$28="X",IF(AK254&gt;0,1,IF(Cover!$E$47="Weekly",IF(AJ254&gt;=40,1,0.5),IF(AJ254&gt;=80,1,0.5))),""))),"")</f>
        <v/>
      </c>
      <c r="BI254" s="470" t="str">
        <f t="shared" si="81"/>
        <v/>
      </c>
      <c r="BJ254" s="469" t="str">
        <f t="shared" si="82"/>
        <v/>
      </c>
      <c r="BL254" s="632">
        <f>IF(BJ254=0,IF('STEP 2 EE Data'!K249="Yes",IF('STEP 2 EE Data'!C249="",1,IF('STEP 2 EE Data'!D249&gt;=40,1,0.5)),0),IF('STEP 2 EE Data'!K249="Yes",IF('STEP 2 EE Data'!C249="",IF(BJ254=0.5,0.5,0),IF('STEP 2 EE Data'!D249&gt;=40,IF(BJ254=0.5,0.5,0),0)),0))</f>
        <v>0</v>
      </c>
    </row>
    <row r="255" spans="1:64" ht="15.6" thickTop="1" thickBot="1" x14ac:dyDescent="0.35">
      <c r="A255" s="84" t="str">
        <f>IF('STEP 2 EE Data'!A250="","",'STEP 2 EE Data'!A250)</f>
        <v/>
      </c>
      <c r="B255" s="83" t="str">
        <f>IF('STEP 2 EE Data'!B250="","",'STEP 2 EE Data'!B250)</f>
        <v/>
      </c>
      <c r="C255" s="54"/>
      <c r="D255" s="56"/>
      <c r="E255" s="55"/>
      <c r="F255" s="371" t="str">
        <f t="shared" si="83"/>
        <v/>
      </c>
      <c r="G255" s="54"/>
      <c r="H255" s="56"/>
      <c r="I255" s="55"/>
      <c r="J255" s="560" t="str">
        <f t="shared" si="84"/>
        <v/>
      </c>
      <c r="K255" s="54"/>
      <c r="L255" s="56"/>
      <c r="M255" s="55"/>
      <c r="N255" s="560" t="str">
        <f t="shared" si="85"/>
        <v/>
      </c>
      <c r="O255" s="54"/>
      <c r="P255" s="56"/>
      <c r="Q255" s="55"/>
      <c r="R255" s="560" t="str">
        <f t="shared" si="66"/>
        <v/>
      </c>
      <c r="S255" s="54"/>
      <c r="T255" s="56"/>
      <c r="U255" s="55"/>
      <c r="V255" s="560" t="str">
        <f t="shared" si="67"/>
        <v/>
      </c>
      <c r="W255" s="54"/>
      <c r="X255" s="56"/>
      <c r="Y255" s="55"/>
      <c r="Z255" s="560" t="str">
        <f t="shared" si="68"/>
        <v/>
      </c>
      <c r="AA255" s="54"/>
      <c r="AB255" s="56"/>
      <c r="AC255" s="55"/>
      <c r="AD255" s="560" t="str">
        <f t="shared" si="69"/>
        <v/>
      </c>
      <c r="AE255" s="54"/>
      <c r="AF255" s="56"/>
      <c r="AG255" s="55"/>
      <c r="AH255" s="560" t="str">
        <f t="shared" si="70"/>
        <v/>
      </c>
      <c r="AI255" s="54"/>
      <c r="AJ255" s="56"/>
      <c r="AK255" s="55"/>
      <c r="AL255" s="446" t="str">
        <f t="shared" si="71"/>
        <v/>
      </c>
      <c r="AM255" s="504">
        <f>'STEP 2 EE Data'!AI250</f>
        <v>0</v>
      </c>
      <c r="AN255" s="82">
        <f>'STEP 2 EE Data'!AJ250</f>
        <v>0</v>
      </c>
      <c r="AO255" s="445" t="str">
        <f>'STEP 2 EE Data'!AK250</f>
        <v/>
      </c>
      <c r="AQ255" s="497" t="str">
        <f t="shared" si="72"/>
        <v/>
      </c>
      <c r="AR255" s="497" t="str">
        <f t="shared" si="73"/>
        <v/>
      </c>
      <c r="AS255" s="497" t="str">
        <f t="shared" si="74"/>
        <v/>
      </c>
      <c r="AT255" s="497" t="str">
        <f t="shared" si="75"/>
        <v/>
      </c>
      <c r="AU255" s="497" t="str">
        <f t="shared" si="76"/>
        <v/>
      </c>
      <c r="AV255" s="497" t="str">
        <f t="shared" si="77"/>
        <v/>
      </c>
      <c r="AW255" s="497" t="str">
        <f t="shared" si="78"/>
        <v/>
      </c>
      <c r="AX255" s="497" t="str">
        <f t="shared" si="79"/>
        <v/>
      </c>
      <c r="AY255" s="498" t="str">
        <f t="shared" si="80"/>
        <v/>
      </c>
      <c r="AZ255" s="499" t="str">
        <f>IF($AZ$28="X",IF(AQ255="",0,IF($B255="","",IF(AQ$28="X",IF(E255&gt;0,1,IF(Cover!$E$47="Weekly",IF(D255&gt;=40,1,0.5),IF(D255&gt;=80,1,0.5))),""))),"")</f>
        <v/>
      </c>
      <c r="BA255" s="499" t="str">
        <f>IF($BA$28="X",IF(AR255="",0,IF($B255="","",IF(AR$28="X",IF(I255&gt;0,1,IF(Cover!$E$47="Weekly",IF(H255&gt;=40,1,0.5),IF(H255&gt;=80,1,0.5))),""))),"")</f>
        <v/>
      </c>
      <c r="BB255" s="499" t="str">
        <f>IF($BB$28="X",IF(AS255="",0,IF($B255="","",IF(AS$28="X",IF(M255&gt;0,1,IF(Cover!$E$47="Weekly",IF(L255&gt;=40,1,0.5),IF(L255&gt;=80,1,0.5))),""))),"")</f>
        <v/>
      </c>
      <c r="BC255" s="499" t="str">
        <f>IF($BC$28="X",IF(AT255="",0,IF($B255="","",IF(AT$28="X",IF(Q255&gt;0,1,IF(Cover!$E$47="Weekly",IF(P255&gt;=40,1,0.5),IF(P255&gt;=80,1,0.5))),""))),"")</f>
        <v/>
      </c>
      <c r="BD255" s="499" t="str">
        <f>IF($BD$28="X",IF(AU255="",0,IF($B255="","",IF(AU$28="X",IF(U255&gt;0,1,IF(Cover!$E$47="Weekly",IF(T255&gt;=40,1,0.5),IF(T255&gt;=80,1,0.5))),""))),"")</f>
        <v/>
      </c>
      <c r="BE255" s="499" t="str">
        <f>IF($BE$28="X",IF(AV255="",0,IF($B255="","",IF(AV$28="X",IF(Y255&gt;0,1,IF(Cover!$E$47="Weekly",IF(X255&gt;=40,1,0.5),IF(X255&gt;=80,1,0.5))),""))),"")</f>
        <v/>
      </c>
      <c r="BF255" s="499" t="str">
        <f>IF($BF$28="X",IF(AW255="",0,IF($B255="","",IF(AW$28="X",IF(AC255&gt;0,1,IF(Cover!$E$47="Weekly",IF(AB255&gt;=40,1,0.5),IF(AB255&gt;=80,1,0.5))),""))),"")</f>
        <v/>
      </c>
      <c r="BG255" s="499" t="str">
        <f>IF($BG$28="X",IF(AX255="",0,IF($B255="","",IF(AX$28="X",IF(AG255&gt;0,1,IF(Cover!$E$47="Weekly",IF(AF255&gt;=40,1,0.5),IF(AF255&gt;=80,1,0.5))),""))),"")</f>
        <v/>
      </c>
      <c r="BH255" s="500" t="str">
        <f>IF($BH$28="X",IF(AY255="",0,IF($B255="","",IF(AY$28="X",IF(AK255&gt;0,1,IF(Cover!$E$47="Weekly",IF(AJ255&gt;=40,1,0.5),IF(AJ255&gt;=80,1,0.5))),""))),"")</f>
        <v/>
      </c>
      <c r="BI255" s="470" t="str">
        <f t="shared" si="81"/>
        <v/>
      </c>
      <c r="BJ255" s="469" t="str">
        <f t="shared" si="82"/>
        <v/>
      </c>
      <c r="BL255" s="632">
        <f>IF(BJ255=0,IF('STEP 2 EE Data'!K250="Yes",IF('STEP 2 EE Data'!C250="",1,IF('STEP 2 EE Data'!D250&gt;=40,1,0.5)),0),IF('STEP 2 EE Data'!K250="Yes",IF('STEP 2 EE Data'!C250="",IF(BJ255=0.5,0.5,0),IF('STEP 2 EE Data'!D250&gt;=40,IF(BJ255=0.5,0.5,0),0)),0))</f>
        <v>0</v>
      </c>
    </row>
    <row r="256" spans="1:64" ht="15.6" thickTop="1" thickBot="1" x14ac:dyDescent="0.35">
      <c r="A256" s="84" t="str">
        <f>IF('STEP 2 EE Data'!A251="","",'STEP 2 EE Data'!A251)</f>
        <v/>
      </c>
      <c r="B256" s="83" t="str">
        <f>IF('STEP 2 EE Data'!B251="","",'STEP 2 EE Data'!B251)</f>
        <v/>
      </c>
      <c r="C256" s="54"/>
      <c r="D256" s="56"/>
      <c r="E256" s="55"/>
      <c r="F256" s="371" t="str">
        <f t="shared" si="83"/>
        <v/>
      </c>
      <c r="G256" s="54"/>
      <c r="H256" s="56"/>
      <c r="I256" s="55"/>
      <c r="J256" s="560" t="str">
        <f t="shared" si="84"/>
        <v/>
      </c>
      <c r="K256" s="54"/>
      <c r="L256" s="56"/>
      <c r="M256" s="55"/>
      <c r="N256" s="560" t="str">
        <f t="shared" si="85"/>
        <v/>
      </c>
      <c r="O256" s="54"/>
      <c r="P256" s="56"/>
      <c r="Q256" s="55"/>
      <c r="R256" s="560" t="str">
        <f t="shared" si="66"/>
        <v/>
      </c>
      <c r="S256" s="54"/>
      <c r="T256" s="56"/>
      <c r="U256" s="55"/>
      <c r="V256" s="560" t="str">
        <f t="shared" si="67"/>
        <v/>
      </c>
      <c r="W256" s="54"/>
      <c r="X256" s="56"/>
      <c r="Y256" s="55"/>
      <c r="Z256" s="560" t="str">
        <f t="shared" si="68"/>
        <v/>
      </c>
      <c r="AA256" s="54"/>
      <c r="AB256" s="56"/>
      <c r="AC256" s="55"/>
      <c r="AD256" s="560" t="str">
        <f t="shared" si="69"/>
        <v/>
      </c>
      <c r="AE256" s="54"/>
      <c r="AF256" s="56"/>
      <c r="AG256" s="55"/>
      <c r="AH256" s="560" t="str">
        <f t="shared" si="70"/>
        <v/>
      </c>
      <c r="AI256" s="54"/>
      <c r="AJ256" s="56"/>
      <c r="AK256" s="55"/>
      <c r="AL256" s="446" t="str">
        <f t="shared" si="71"/>
        <v/>
      </c>
      <c r="AM256" s="504">
        <f>'STEP 2 EE Data'!AI251</f>
        <v>0</v>
      </c>
      <c r="AN256" s="82">
        <f>'STEP 2 EE Data'!AJ251</f>
        <v>0</v>
      </c>
      <c r="AO256" s="445" t="str">
        <f>'STEP 2 EE Data'!AK251</f>
        <v/>
      </c>
      <c r="AQ256" s="497" t="str">
        <f t="shared" si="72"/>
        <v/>
      </c>
      <c r="AR256" s="497" t="str">
        <f t="shared" si="73"/>
        <v/>
      </c>
      <c r="AS256" s="497" t="str">
        <f t="shared" si="74"/>
        <v/>
      </c>
      <c r="AT256" s="497" t="str">
        <f t="shared" si="75"/>
        <v/>
      </c>
      <c r="AU256" s="497" t="str">
        <f t="shared" si="76"/>
        <v/>
      </c>
      <c r="AV256" s="497" t="str">
        <f t="shared" si="77"/>
        <v/>
      </c>
      <c r="AW256" s="497" t="str">
        <f t="shared" si="78"/>
        <v/>
      </c>
      <c r="AX256" s="497" t="str">
        <f t="shared" si="79"/>
        <v/>
      </c>
      <c r="AY256" s="498" t="str">
        <f t="shared" si="80"/>
        <v/>
      </c>
      <c r="AZ256" s="499" t="str">
        <f>IF($AZ$28="X",IF(AQ256="",0,IF($B256="","",IF(AQ$28="X",IF(E256&gt;0,1,IF(Cover!$E$47="Weekly",IF(D256&gt;=40,1,0.5),IF(D256&gt;=80,1,0.5))),""))),"")</f>
        <v/>
      </c>
      <c r="BA256" s="499" t="str">
        <f>IF($BA$28="X",IF(AR256="",0,IF($B256="","",IF(AR$28="X",IF(I256&gt;0,1,IF(Cover!$E$47="Weekly",IF(H256&gt;=40,1,0.5),IF(H256&gt;=80,1,0.5))),""))),"")</f>
        <v/>
      </c>
      <c r="BB256" s="499" t="str">
        <f>IF($BB$28="X",IF(AS256="",0,IF($B256="","",IF(AS$28="X",IF(M256&gt;0,1,IF(Cover!$E$47="Weekly",IF(L256&gt;=40,1,0.5),IF(L256&gt;=80,1,0.5))),""))),"")</f>
        <v/>
      </c>
      <c r="BC256" s="499" t="str">
        <f>IF($BC$28="X",IF(AT256="",0,IF($B256="","",IF(AT$28="X",IF(Q256&gt;0,1,IF(Cover!$E$47="Weekly",IF(P256&gt;=40,1,0.5),IF(P256&gt;=80,1,0.5))),""))),"")</f>
        <v/>
      </c>
      <c r="BD256" s="499" t="str">
        <f>IF($BD$28="X",IF(AU256="",0,IF($B256="","",IF(AU$28="X",IF(U256&gt;0,1,IF(Cover!$E$47="Weekly",IF(T256&gt;=40,1,0.5),IF(T256&gt;=80,1,0.5))),""))),"")</f>
        <v/>
      </c>
      <c r="BE256" s="499" t="str">
        <f>IF($BE$28="X",IF(AV256="",0,IF($B256="","",IF(AV$28="X",IF(Y256&gt;0,1,IF(Cover!$E$47="Weekly",IF(X256&gt;=40,1,0.5),IF(X256&gt;=80,1,0.5))),""))),"")</f>
        <v/>
      </c>
      <c r="BF256" s="499" t="str">
        <f>IF($BF$28="X",IF(AW256="",0,IF($B256="","",IF(AW$28="X",IF(AC256&gt;0,1,IF(Cover!$E$47="Weekly",IF(AB256&gt;=40,1,0.5),IF(AB256&gt;=80,1,0.5))),""))),"")</f>
        <v/>
      </c>
      <c r="BG256" s="499" t="str">
        <f>IF($BG$28="X",IF(AX256="",0,IF($B256="","",IF(AX$28="X",IF(AG256&gt;0,1,IF(Cover!$E$47="Weekly",IF(AF256&gt;=40,1,0.5),IF(AF256&gt;=80,1,0.5))),""))),"")</f>
        <v/>
      </c>
      <c r="BH256" s="500" t="str">
        <f>IF($BH$28="X",IF(AY256="",0,IF($B256="","",IF(AY$28="X",IF(AK256&gt;0,1,IF(Cover!$E$47="Weekly",IF(AJ256&gt;=40,1,0.5),IF(AJ256&gt;=80,1,0.5))),""))),"")</f>
        <v/>
      </c>
      <c r="BI256" s="470" t="str">
        <f t="shared" si="81"/>
        <v/>
      </c>
      <c r="BJ256" s="469" t="str">
        <f t="shared" si="82"/>
        <v/>
      </c>
      <c r="BL256" s="632">
        <f>IF(BJ256=0,IF('STEP 2 EE Data'!K251="Yes",IF('STEP 2 EE Data'!C251="",1,IF('STEP 2 EE Data'!D251&gt;=40,1,0.5)),0),IF('STEP 2 EE Data'!K251="Yes",IF('STEP 2 EE Data'!C251="",IF(BJ256=0.5,0.5,0),IF('STEP 2 EE Data'!D251&gt;=40,IF(BJ256=0.5,0.5,0),0)),0))</f>
        <v>0</v>
      </c>
    </row>
    <row r="257" spans="1:64" ht="15.6" thickTop="1" thickBot="1" x14ac:dyDescent="0.35">
      <c r="A257" s="84" t="str">
        <f>IF('STEP 2 EE Data'!A252="","",'STEP 2 EE Data'!A252)</f>
        <v/>
      </c>
      <c r="B257" s="83" t="str">
        <f>IF('STEP 2 EE Data'!B252="","",'STEP 2 EE Data'!B252)</f>
        <v/>
      </c>
      <c r="C257" s="54"/>
      <c r="D257" s="56"/>
      <c r="E257" s="55"/>
      <c r="F257" s="371" t="str">
        <f t="shared" si="83"/>
        <v/>
      </c>
      <c r="G257" s="54"/>
      <c r="H257" s="56"/>
      <c r="I257" s="55"/>
      <c r="J257" s="560" t="str">
        <f t="shared" si="84"/>
        <v/>
      </c>
      <c r="K257" s="54"/>
      <c r="L257" s="56"/>
      <c r="M257" s="55"/>
      <c r="N257" s="560" t="str">
        <f t="shared" si="85"/>
        <v/>
      </c>
      <c r="O257" s="54"/>
      <c r="P257" s="56"/>
      <c r="Q257" s="55"/>
      <c r="R257" s="560" t="str">
        <f t="shared" si="66"/>
        <v/>
      </c>
      <c r="S257" s="54"/>
      <c r="T257" s="56"/>
      <c r="U257" s="55"/>
      <c r="V257" s="560" t="str">
        <f t="shared" si="67"/>
        <v/>
      </c>
      <c r="W257" s="54"/>
      <c r="X257" s="56"/>
      <c r="Y257" s="55"/>
      <c r="Z257" s="560" t="str">
        <f t="shared" si="68"/>
        <v/>
      </c>
      <c r="AA257" s="54"/>
      <c r="AB257" s="56"/>
      <c r="AC257" s="55"/>
      <c r="AD257" s="560" t="str">
        <f t="shared" si="69"/>
        <v/>
      </c>
      <c r="AE257" s="54"/>
      <c r="AF257" s="56"/>
      <c r="AG257" s="55"/>
      <c r="AH257" s="560" t="str">
        <f t="shared" si="70"/>
        <v/>
      </c>
      <c r="AI257" s="54"/>
      <c r="AJ257" s="56"/>
      <c r="AK257" s="55"/>
      <c r="AL257" s="446" t="str">
        <f t="shared" si="71"/>
        <v/>
      </c>
      <c r="AM257" s="504">
        <f>'STEP 2 EE Data'!AI252</f>
        <v>0</v>
      </c>
      <c r="AN257" s="82">
        <f>'STEP 2 EE Data'!AJ252</f>
        <v>0</v>
      </c>
      <c r="AO257" s="445" t="str">
        <f>'STEP 2 EE Data'!AK252</f>
        <v/>
      </c>
      <c r="AQ257" s="497" t="str">
        <f t="shared" si="72"/>
        <v/>
      </c>
      <c r="AR257" s="497" t="str">
        <f t="shared" si="73"/>
        <v/>
      </c>
      <c r="AS257" s="497" t="str">
        <f t="shared" si="74"/>
        <v/>
      </c>
      <c r="AT257" s="497" t="str">
        <f t="shared" si="75"/>
        <v/>
      </c>
      <c r="AU257" s="497" t="str">
        <f t="shared" si="76"/>
        <v/>
      </c>
      <c r="AV257" s="497" t="str">
        <f t="shared" si="77"/>
        <v/>
      </c>
      <c r="AW257" s="497" t="str">
        <f t="shared" si="78"/>
        <v/>
      </c>
      <c r="AX257" s="497" t="str">
        <f t="shared" si="79"/>
        <v/>
      </c>
      <c r="AY257" s="498" t="str">
        <f t="shared" si="80"/>
        <v/>
      </c>
      <c r="AZ257" s="499" t="str">
        <f>IF($AZ$28="X",IF(AQ257="",0,IF($B257="","",IF(AQ$28="X",IF(E257&gt;0,1,IF(Cover!$E$47="Weekly",IF(D257&gt;=40,1,0.5),IF(D257&gt;=80,1,0.5))),""))),"")</f>
        <v/>
      </c>
      <c r="BA257" s="499" t="str">
        <f>IF($BA$28="X",IF(AR257="",0,IF($B257="","",IF(AR$28="X",IF(I257&gt;0,1,IF(Cover!$E$47="Weekly",IF(H257&gt;=40,1,0.5),IF(H257&gt;=80,1,0.5))),""))),"")</f>
        <v/>
      </c>
      <c r="BB257" s="499" t="str">
        <f>IF($BB$28="X",IF(AS257="",0,IF($B257="","",IF(AS$28="X",IF(M257&gt;0,1,IF(Cover!$E$47="Weekly",IF(L257&gt;=40,1,0.5),IF(L257&gt;=80,1,0.5))),""))),"")</f>
        <v/>
      </c>
      <c r="BC257" s="499" t="str">
        <f>IF($BC$28="X",IF(AT257="",0,IF($B257="","",IF(AT$28="X",IF(Q257&gt;0,1,IF(Cover!$E$47="Weekly",IF(P257&gt;=40,1,0.5),IF(P257&gt;=80,1,0.5))),""))),"")</f>
        <v/>
      </c>
      <c r="BD257" s="499" t="str">
        <f>IF($BD$28="X",IF(AU257="",0,IF($B257="","",IF(AU$28="X",IF(U257&gt;0,1,IF(Cover!$E$47="Weekly",IF(T257&gt;=40,1,0.5),IF(T257&gt;=80,1,0.5))),""))),"")</f>
        <v/>
      </c>
      <c r="BE257" s="499" t="str">
        <f>IF($BE$28="X",IF(AV257="",0,IF($B257="","",IF(AV$28="X",IF(Y257&gt;0,1,IF(Cover!$E$47="Weekly",IF(X257&gt;=40,1,0.5),IF(X257&gt;=80,1,0.5))),""))),"")</f>
        <v/>
      </c>
      <c r="BF257" s="499" t="str">
        <f>IF($BF$28="X",IF(AW257="",0,IF($B257="","",IF(AW$28="X",IF(AC257&gt;0,1,IF(Cover!$E$47="Weekly",IF(AB257&gt;=40,1,0.5),IF(AB257&gt;=80,1,0.5))),""))),"")</f>
        <v/>
      </c>
      <c r="BG257" s="499" t="str">
        <f>IF($BG$28="X",IF(AX257="",0,IF($B257="","",IF(AX$28="X",IF(AG257&gt;0,1,IF(Cover!$E$47="Weekly",IF(AF257&gt;=40,1,0.5),IF(AF257&gt;=80,1,0.5))),""))),"")</f>
        <v/>
      </c>
      <c r="BH257" s="500" t="str">
        <f>IF($BH$28="X",IF(AY257="",0,IF($B257="","",IF(AY$28="X",IF(AK257&gt;0,1,IF(Cover!$E$47="Weekly",IF(AJ257&gt;=40,1,0.5),IF(AJ257&gt;=80,1,0.5))),""))),"")</f>
        <v/>
      </c>
      <c r="BI257" s="470" t="str">
        <f t="shared" si="81"/>
        <v/>
      </c>
      <c r="BJ257" s="469" t="str">
        <f t="shared" si="82"/>
        <v/>
      </c>
      <c r="BL257" s="632">
        <f>IF(BJ257=0,IF('STEP 2 EE Data'!K252="Yes",IF('STEP 2 EE Data'!C252="",1,IF('STEP 2 EE Data'!D252&gt;=40,1,0.5)),0),IF('STEP 2 EE Data'!K252="Yes",IF('STEP 2 EE Data'!C252="",IF(BJ257=0.5,0.5,0),IF('STEP 2 EE Data'!D252&gt;=40,IF(BJ257=0.5,0.5,0),0)),0))</f>
        <v>0</v>
      </c>
    </row>
    <row r="258" spans="1:64" ht="15.6" thickTop="1" thickBot="1" x14ac:dyDescent="0.35">
      <c r="A258" s="84" t="str">
        <f>IF('STEP 2 EE Data'!A253="","",'STEP 2 EE Data'!A253)</f>
        <v/>
      </c>
      <c r="B258" s="83" t="str">
        <f>IF('STEP 2 EE Data'!B253="","",'STEP 2 EE Data'!B253)</f>
        <v/>
      </c>
      <c r="C258" s="54"/>
      <c r="D258" s="56"/>
      <c r="E258" s="55"/>
      <c r="F258" s="371" t="str">
        <f t="shared" si="83"/>
        <v/>
      </c>
      <c r="G258" s="54"/>
      <c r="H258" s="56"/>
      <c r="I258" s="55"/>
      <c r="J258" s="560" t="str">
        <f t="shared" si="84"/>
        <v/>
      </c>
      <c r="K258" s="54"/>
      <c r="L258" s="56"/>
      <c r="M258" s="55"/>
      <c r="N258" s="560" t="str">
        <f t="shared" si="85"/>
        <v/>
      </c>
      <c r="O258" s="54"/>
      <c r="P258" s="56"/>
      <c r="Q258" s="55"/>
      <c r="R258" s="560" t="str">
        <f t="shared" si="66"/>
        <v/>
      </c>
      <c r="S258" s="54"/>
      <c r="T258" s="56"/>
      <c r="U258" s="55"/>
      <c r="V258" s="560" t="str">
        <f t="shared" si="67"/>
        <v/>
      </c>
      <c r="W258" s="54"/>
      <c r="X258" s="56"/>
      <c r="Y258" s="55"/>
      <c r="Z258" s="560" t="str">
        <f t="shared" si="68"/>
        <v/>
      </c>
      <c r="AA258" s="54"/>
      <c r="AB258" s="56"/>
      <c r="AC258" s="55"/>
      <c r="AD258" s="560" t="str">
        <f t="shared" si="69"/>
        <v/>
      </c>
      <c r="AE258" s="54"/>
      <c r="AF258" s="56"/>
      <c r="AG258" s="55"/>
      <c r="AH258" s="560" t="str">
        <f t="shared" si="70"/>
        <v/>
      </c>
      <c r="AI258" s="54"/>
      <c r="AJ258" s="56"/>
      <c r="AK258" s="55"/>
      <c r="AL258" s="446" t="str">
        <f t="shared" si="71"/>
        <v/>
      </c>
      <c r="AM258" s="504">
        <f>'STEP 2 EE Data'!AI253</f>
        <v>0</v>
      </c>
      <c r="AN258" s="82">
        <f>'STEP 2 EE Data'!AJ253</f>
        <v>0</v>
      </c>
      <c r="AO258" s="445" t="str">
        <f>'STEP 2 EE Data'!AK253</f>
        <v/>
      </c>
      <c r="AQ258" s="497" t="str">
        <f t="shared" si="72"/>
        <v/>
      </c>
      <c r="AR258" s="497" t="str">
        <f t="shared" si="73"/>
        <v/>
      </c>
      <c r="AS258" s="497" t="str">
        <f t="shared" si="74"/>
        <v/>
      </c>
      <c r="AT258" s="497" t="str">
        <f t="shared" si="75"/>
        <v/>
      </c>
      <c r="AU258" s="497" t="str">
        <f t="shared" si="76"/>
        <v/>
      </c>
      <c r="AV258" s="497" t="str">
        <f t="shared" si="77"/>
        <v/>
      </c>
      <c r="AW258" s="497" t="str">
        <f t="shared" si="78"/>
        <v/>
      </c>
      <c r="AX258" s="497" t="str">
        <f t="shared" si="79"/>
        <v/>
      </c>
      <c r="AY258" s="498" t="str">
        <f t="shared" si="80"/>
        <v/>
      </c>
      <c r="AZ258" s="499" t="str">
        <f>IF($AZ$28="X",IF(AQ258="",0,IF($B258="","",IF(AQ$28="X",IF(E258&gt;0,1,IF(Cover!$E$47="Weekly",IF(D258&gt;=40,1,0.5),IF(D258&gt;=80,1,0.5))),""))),"")</f>
        <v/>
      </c>
      <c r="BA258" s="499" t="str">
        <f>IF($BA$28="X",IF(AR258="",0,IF($B258="","",IF(AR$28="X",IF(I258&gt;0,1,IF(Cover!$E$47="Weekly",IF(H258&gt;=40,1,0.5),IF(H258&gt;=80,1,0.5))),""))),"")</f>
        <v/>
      </c>
      <c r="BB258" s="499" t="str">
        <f>IF($BB$28="X",IF(AS258="",0,IF($B258="","",IF(AS$28="X",IF(M258&gt;0,1,IF(Cover!$E$47="Weekly",IF(L258&gt;=40,1,0.5),IF(L258&gt;=80,1,0.5))),""))),"")</f>
        <v/>
      </c>
      <c r="BC258" s="499" t="str">
        <f>IF($BC$28="X",IF(AT258="",0,IF($B258="","",IF(AT$28="X",IF(Q258&gt;0,1,IF(Cover!$E$47="Weekly",IF(P258&gt;=40,1,0.5),IF(P258&gt;=80,1,0.5))),""))),"")</f>
        <v/>
      </c>
      <c r="BD258" s="499" t="str">
        <f>IF($BD$28="X",IF(AU258="",0,IF($B258="","",IF(AU$28="X",IF(U258&gt;0,1,IF(Cover!$E$47="Weekly",IF(T258&gt;=40,1,0.5),IF(T258&gt;=80,1,0.5))),""))),"")</f>
        <v/>
      </c>
      <c r="BE258" s="499" t="str">
        <f>IF($BE$28="X",IF(AV258="",0,IF($B258="","",IF(AV$28="X",IF(Y258&gt;0,1,IF(Cover!$E$47="Weekly",IF(X258&gt;=40,1,0.5),IF(X258&gt;=80,1,0.5))),""))),"")</f>
        <v/>
      </c>
      <c r="BF258" s="499" t="str">
        <f>IF($BF$28="X",IF(AW258="",0,IF($B258="","",IF(AW$28="X",IF(AC258&gt;0,1,IF(Cover!$E$47="Weekly",IF(AB258&gt;=40,1,0.5),IF(AB258&gt;=80,1,0.5))),""))),"")</f>
        <v/>
      </c>
      <c r="BG258" s="499" t="str">
        <f>IF($BG$28="X",IF(AX258="",0,IF($B258="","",IF(AX$28="X",IF(AG258&gt;0,1,IF(Cover!$E$47="Weekly",IF(AF258&gt;=40,1,0.5),IF(AF258&gt;=80,1,0.5))),""))),"")</f>
        <v/>
      </c>
      <c r="BH258" s="500" t="str">
        <f>IF($BH$28="X",IF(AY258="",0,IF($B258="","",IF(AY$28="X",IF(AK258&gt;0,1,IF(Cover!$E$47="Weekly",IF(AJ258&gt;=40,1,0.5),IF(AJ258&gt;=80,1,0.5))),""))),"")</f>
        <v/>
      </c>
      <c r="BI258" s="470" t="str">
        <f t="shared" si="81"/>
        <v/>
      </c>
      <c r="BJ258" s="469" t="str">
        <f t="shared" si="82"/>
        <v/>
      </c>
      <c r="BL258" s="632">
        <f>IF(BJ258=0,IF('STEP 2 EE Data'!K253="Yes",IF('STEP 2 EE Data'!C253="",1,IF('STEP 2 EE Data'!D253&gt;=40,1,0.5)),0),IF('STEP 2 EE Data'!K253="Yes",IF('STEP 2 EE Data'!C253="",IF(BJ258=0.5,0.5,0),IF('STEP 2 EE Data'!D253&gt;=40,IF(BJ258=0.5,0.5,0),0)),0))</f>
        <v>0</v>
      </c>
    </row>
    <row r="259" spans="1:64" ht="15.6" thickTop="1" thickBot="1" x14ac:dyDescent="0.35">
      <c r="A259" s="84" t="str">
        <f>IF('STEP 2 EE Data'!A254="","",'STEP 2 EE Data'!A254)</f>
        <v/>
      </c>
      <c r="B259" s="83" t="str">
        <f>IF('STEP 2 EE Data'!B254="","",'STEP 2 EE Data'!B254)</f>
        <v/>
      </c>
      <c r="C259" s="54"/>
      <c r="D259" s="56"/>
      <c r="E259" s="55"/>
      <c r="F259" s="371" t="str">
        <f t="shared" si="83"/>
        <v/>
      </c>
      <c r="G259" s="54"/>
      <c r="H259" s="56"/>
      <c r="I259" s="55"/>
      <c r="J259" s="560" t="str">
        <f t="shared" si="84"/>
        <v/>
      </c>
      <c r="K259" s="54"/>
      <c r="L259" s="56"/>
      <c r="M259" s="55"/>
      <c r="N259" s="560" t="str">
        <f t="shared" si="85"/>
        <v/>
      </c>
      <c r="O259" s="54"/>
      <c r="P259" s="56"/>
      <c r="Q259" s="55"/>
      <c r="R259" s="560" t="str">
        <f t="shared" si="66"/>
        <v/>
      </c>
      <c r="S259" s="54"/>
      <c r="T259" s="56"/>
      <c r="U259" s="55"/>
      <c r="V259" s="560" t="str">
        <f t="shared" si="67"/>
        <v/>
      </c>
      <c r="W259" s="54"/>
      <c r="X259" s="56"/>
      <c r="Y259" s="55"/>
      <c r="Z259" s="560" t="str">
        <f t="shared" si="68"/>
        <v/>
      </c>
      <c r="AA259" s="54"/>
      <c r="AB259" s="56"/>
      <c r="AC259" s="55"/>
      <c r="AD259" s="560" t="str">
        <f t="shared" si="69"/>
        <v/>
      </c>
      <c r="AE259" s="54"/>
      <c r="AF259" s="56"/>
      <c r="AG259" s="55"/>
      <c r="AH259" s="560" t="str">
        <f t="shared" si="70"/>
        <v/>
      </c>
      <c r="AI259" s="54"/>
      <c r="AJ259" s="56"/>
      <c r="AK259" s="55"/>
      <c r="AL259" s="446" t="str">
        <f t="shared" si="71"/>
        <v/>
      </c>
      <c r="AM259" s="504">
        <f>'STEP 2 EE Data'!AI254</f>
        <v>0</v>
      </c>
      <c r="AN259" s="82">
        <f>'STEP 2 EE Data'!AJ254</f>
        <v>0</v>
      </c>
      <c r="AO259" s="445" t="str">
        <f>'STEP 2 EE Data'!AK254</f>
        <v/>
      </c>
      <c r="AQ259" s="497" t="str">
        <f t="shared" si="72"/>
        <v/>
      </c>
      <c r="AR259" s="497" t="str">
        <f t="shared" si="73"/>
        <v/>
      </c>
      <c r="AS259" s="497" t="str">
        <f t="shared" si="74"/>
        <v/>
      </c>
      <c r="AT259" s="497" t="str">
        <f t="shared" si="75"/>
        <v/>
      </c>
      <c r="AU259" s="497" t="str">
        <f t="shared" si="76"/>
        <v/>
      </c>
      <c r="AV259" s="497" t="str">
        <f t="shared" si="77"/>
        <v/>
      </c>
      <c r="AW259" s="497" t="str">
        <f t="shared" si="78"/>
        <v/>
      </c>
      <c r="AX259" s="497" t="str">
        <f t="shared" si="79"/>
        <v/>
      </c>
      <c r="AY259" s="498" t="str">
        <f t="shared" si="80"/>
        <v/>
      </c>
      <c r="AZ259" s="499" t="str">
        <f>IF($AZ$28="X",IF(AQ259="",0,IF($B259="","",IF(AQ$28="X",IF(E259&gt;0,1,IF(Cover!$E$47="Weekly",IF(D259&gt;=40,1,0.5),IF(D259&gt;=80,1,0.5))),""))),"")</f>
        <v/>
      </c>
      <c r="BA259" s="499" t="str">
        <f>IF($BA$28="X",IF(AR259="",0,IF($B259="","",IF(AR$28="X",IF(I259&gt;0,1,IF(Cover!$E$47="Weekly",IF(H259&gt;=40,1,0.5),IF(H259&gt;=80,1,0.5))),""))),"")</f>
        <v/>
      </c>
      <c r="BB259" s="499" t="str">
        <f>IF($BB$28="X",IF(AS259="",0,IF($B259="","",IF(AS$28="X",IF(M259&gt;0,1,IF(Cover!$E$47="Weekly",IF(L259&gt;=40,1,0.5),IF(L259&gt;=80,1,0.5))),""))),"")</f>
        <v/>
      </c>
      <c r="BC259" s="499" t="str">
        <f>IF($BC$28="X",IF(AT259="",0,IF($B259="","",IF(AT$28="X",IF(Q259&gt;0,1,IF(Cover!$E$47="Weekly",IF(P259&gt;=40,1,0.5),IF(P259&gt;=80,1,0.5))),""))),"")</f>
        <v/>
      </c>
      <c r="BD259" s="499" t="str">
        <f>IF($BD$28="X",IF(AU259="",0,IF($B259="","",IF(AU$28="X",IF(U259&gt;0,1,IF(Cover!$E$47="Weekly",IF(T259&gt;=40,1,0.5),IF(T259&gt;=80,1,0.5))),""))),"")</f>
        <v/>
      </c>
      <c r="BE259" s="499" t="str">
        <f>IF($BE$28="X",IF(AV259="",0,IF($B259="","",IF(AV$28="X",IF(Y259&gt;0,1,IF(Cover!$E$47="Weekly",IF(X259&gt;=40,1,0.5),IF(X259&gt;=80,1,0.5))),""))),"")</f>
        <v/>
      </c>
      <c r="BF259" s="499" t="str">
        <f>IF($BF$28="X",IF(AW259="",0,IF($B259="","",IF(AW$28="X",IF(AC259&gt;0,1,IF(Cover!$E$47="Weekly",IF(AB259&gt;=40,1,0.5),IF(AB259&gt;=80,1,0.5))),""))),"")</f>
        <v/>
      </c>
      <c r="BG259" s="499" t="str">
        <f>IF($BG$28="X",IF(AX259="",0,IF($B259="","",IF(AX$28="X",IF(AG259&gt;0,1,IF(Cover!$E$47="Weekly",IF(AF259&gt;=40,1,0.5),IF(AF259&gt;=80,1,0.5))),""))),"")</f>
        <v/>
      </c>
      <c r="BH259" s="500" t="str">
        <f>IF($BH$28="X",IF(AY259="",0,IF($B259="","",IF(AY$28="X",IF(AK259&gt;0,1,IF(Cover!$E$47="Weekly",IF(AJ259&gt;=40,1,0.5),IF(AJ259&gt;=80,1,0.5))),""))),"")</f>
        <v/>
      </c>
      <c r="BI259" s="470" t="str">
        <f t="shared" si="81"/>
        <v/>
      </c>
      <c r="BJ259" s="469" t="str">
        <f t="shared" si="82"/>
        <v/>
      </c>
      <c r="BL259" s="632">
        <f>IF(BJ259=0,IF('STEP 2 EE Data'!K254="Yes",IF('STEP 2 EE Data'!C254="",1,IF('STEP 2 EE Data'!D254&gt;=40,1,0.5)),0),IF('STEP 2 EE Data'!K254="Yes",IF('STEP 2 EE Data'!C254="",IF(BJ259=0.5,0.5,0),IF('STEP 2 EE Data'!D254&gt;=40,IF(BJ259=0.5,0.5,0),0)),0))</f>
        <v>0</v>
      </c>
    </row>
    <row r="260" spans="1:64" ht="15.6" thickTop="1" thickBot="1" x14ac:dyDescent="0.35">
      <c r="A260" s="84" t="str">
        <f>IF('STEP 2 EE Data'!A255="","",'STEP 2 EE Data'!A255)</f>
        <v/>
      </c>
      <c r="B260" s="83" t="str">
        <f>IF('STEP 2 EE Data'!B255="","",'STEP 2 EE Data'!B255)</f>
        <v/>
      </c>
      <c r="C260" s="54"/>
      <c r="D260" s="56"/>
      <c r="E260" s="55"/>
      <c r="F260" s="371" t="str">
        <f t="shared" si="83"/>
        <v/>
      </c>
      <c r="G260" s="54"/>
      <c r="H260" s="56"/>
      <c r="I260" s="55"/>
      <c r="J260" s="560" t="str">
        <f t="shared" si="84"/>
        <v/>
      </c>
      <c r="K260" s="54"/>
      <c r="L260" s="56"/>
      <c r="M260" s="55"/>
      <c r="N260" s="560" t="str">
        <f t="shared" si="85"/>
        <v/>
      </c>
      <c r="O260" s="54"/>
      <c r="P260" s="56"/>
      <c r="Q260" s="55"/>
      <c r="R260" s="560" t="str">
        <f t="shared" si="66"/>
        <v/>
      </c>
      <c r="S260" s="54"/>
      <c r="T260" s="56"/>
      <c r="U260" s="55"/>
      <c r="V260" s="560" t="str">
        <f t="shared" si="67"/>
        <v/>
      </c>
      <c r="W260" s="54"/>
      <c r="X260" s="56"/>
      <c r="Y260" s="55"/>
      <c r="Z260" s="560" t="str">
        <f t="shared" si="68"/>
        <v/>
      </c>
      <c r="AA260" s="54"/>
      <c r="AB260" s="56"/>
      <c r="AC260" s="55"/>
      <c r="AD260" s="560" t="str">
        <f t="shared" si="69"/>
        <v/>
      </c>
      <c r="AE260" s="54"/>
      <c r="AF260" s="56"/>
      <c r="AG260" s="55"/>
      <c r="AH260" s="560" t="str">
        <f t="shared" si="70"/>
        <v/>
      </c>
      <c r="AI260" s="54"/>
      <c r="AJ260" s="56"/>
      <c r="AK260" s="55"/>
      <c r="AL260" s="446" t="str">
        <f t="shared" si="71"/>
        <v/>
      </c>
      <c r="AM260" s="504">
        <f>'STEP 2 EE Data'!AI255</f>
        <v>0</v>
      </c>
      <c r="AN260" s="82">
        <f>'STEP 2 EE Data'!AJ255</f>
        <v>0</v>
      </c>
      <c r="AO260" s="445" t="str">
        <f>'STEP 2 EE Data'!AK255</f>
        <v/>
      </c>
      <c r="AQ260" s="497" t="str">
        <f t="shared" si="72"/>
        <v/>
      </c>
      <c r="AR260" s="497" t="str">
        <f t="shared" si="73"/>
        <v/>
      </c>
      <c r="AS260" s="497" t="str">
        <f t="shared" si="74"/>
        <v/>
      </c>
      <c r="AT260" s="497" t="str">
        <f t="shared" si="75"/>
        <v/>
      </c>
      <c r="AU260" s="497" t="str">
        <f t="shared" si="76"/>
        <v/>
      </c>
      <c r="AV260" s="497" t="str">
        <f t="shared" si="77"/>
        <v/>
      </c>
      <c r="AW260" s="497" t="str">
        <f t="shared" si="78"/>
        <v/>
      </c>
      <c r="AX260" s="497" t="str">
        <f t="shared" si="79"/>
        <v/>
      </c>
      <c r="AY260" s="498" t="str">
        <f t="shared" si="80"/>
        <v/>
      </c>
      <c r="AZ260" s="499" t="str">
        <f>IF($AZ$28="X",IF(AQ260="",0,IF($B260="","",IF(AQ$28="X",IF(E260&gt;0,1,IF(Cover!$E$47="Weekly",IF(D260&gt;=40,1,0.5),IF(D260&gt;=80,1,0.5))),""))),"")</f>
        <v/>
      </c>
      <c r="BA260" s="499" t="str">
        <f>IF($BA$28="X",IF(AR260="",0,IF($B260="","",IF(AR$28="X",IF(I260&gt;0,1,IF(Cover!$E$47="Weekly",IF(H260&gt;=40,1,0.5),IF(H260&gt;=80,1,0.5))),""))),"")</f>
        <v/>
      </c>
      <c r="BB260" s="499" t="str">
        <f>IF($BB$28="X",IF(AS260="",0,IF($B260="","",IF(AS$28="X",IF(M260&gt;0,1,IF(Cover!$E$47="Weekly",IF(L260&gt;=40,1,0.5),IF(L260&gt;=80,1,0.5))),""))),"")</f>
        <v/>
      </c>
      <c r="BC260" s="499" t="str">
        <f>IF($BC$28="X",IF(AT260="",0,IF($B260="","",IF(AT$28="X",IF(Q260&gt;0,1,IF(Cover!$E$47="Weekly",IF(P260&gt;=40,1,0.5),IF(P260&gt;=80,1,0.5))),""))),"")</f>
        <v/>
      </c>
      <c r="BD260" s="499" t="str">
        <f>IF($BD$28="X",IF(AU260="",0,IF($B260="","",IF(AU$28="X",IF(U260&gt;0,1,IF(Cover!$E$47="Weekly",IF(T260&gt;=40,1,0.5),IF(T260&gt;=80,1,0.5))),""))),"")</f>
        <v/>
      </c>
      <c r="BE260" s="499" t="str">
        <f>IF($BE$28="X",IF(AV260="",0,IF($B260="","",IF(AV$28="X",IF(Y260&gt;0,1,IF(Cover!$E$47="Weekly",IF(X260&gt;=40,1,0.5),IF(X260&gt;=80,1,0.5))),""))),"")</f>
        <v/>
      </c>
      <c r="BF260" s="499" t="str">
        <f>IF($BF$28="X",IF(AW260="",0,IF($B260="","",IF(AW$28="X",IF(AC260&gt;0,1,IF(Cover!$E$47="Weekly",IF(AB260&gt;=40,1,0.5),IF(AB260&gt;=80,1,0.5))),""))),"")</f>
        <v/>
      </c>
      <c r="BG260" s="499" t="str">
        <f>IF($BG$28="X",IF(AX260="",0,IF($B260="","",IF(AX$28="X",IF(AG260&gt;0,1,IF(Cover!$E$47="Weekly",IF(AF260&gt;=40,1,0.5),IF(AF260&gt;=80,1,0.5))),""))),"")</f>
        <v/>
      </c>
      <c r="BH260" s="500" t="str">
        <f>IF($BH$28="X",IF(AY260="",0,IF($B260="","",IF(AY$28="X",IF(AK260&gt;0,1,IF(Cover!$E$47="Weekly",IF(AJ260&gt;=40,1,0.5),IF(AJ260&gt;=80,1,0.5))),""))),"")</f>
        <v/>
      </c>
      <c r="BI260" s="470" t="str">
        <f t="shared" si="81"/>
        <v/>
      </c>
      <c r="BJ260" s="469" t="str">
        <f t="shared" si="82"/>
        <v/>
      </c>
      <c r="BL260" s="632">
        <f>IF(BJ260=0,IF('STEP 2 EE Data'!K255="Yes",IF('STEP 2 EE Data'!C255="",1,IF('STEP 2 EE Data'!D255&gt;=40,1,0.5)),0),IF('STEP 2 EE Data'!K255="Yes",IF('STEP 2 EE Data'!C255="",IF(BJ260=0.5,0.5,0),IF('STEP 2 EE Data'!D255&gt;=40,IF(BJ260=0.5,0.5,0),0)),0))</f>
        <v>0</v>
      </c>
    </row>
    <row r="261" spans="1:64" ht="15.6" thickTop="1" thickBot="1" x14ac:dyDescent="0.35">
      <c r="A261" s="84" t="str">
        <f>IF('STEP 2 EE Data'!A256="","",'STEP 2 EE Data'!A256)</f>
        <v/>
      </c>
      <c r="B261" s="83" t="str">
        <f>IF('STEP 2 EE Data'!B256="","",'STEP 2 EE Data'!B256)</f>
        <v/>
      </c>
      <c r="C261" s="54"/>
      <c r="D261" s="56"/>
      <c r="E261" s="55"/>
      <c r="F261" s="371" t="str">
        <f t="shared" si="83"/>
        <v/>
      </c>
      <c r="G261" s="54"/>
      <c r="H261" s="56"/>
      <c r="I261" s="55"/>
      <c r="J261" s="560" t="str">
        <f t="shared" si="84"/>
        <v/>
      </c>
      <c r="K261" s="54"/>
      <c r="L261" s="56"/>
      <c r="M261" s="55"/>
      <c r="N261" s="560" t="str">
        <f t="shared" si="85"/>
        <v/>
      </c>
      <c r="O261" s="54"/>
      <c r="P261" s="56"/>
      <c r="Q261" s="55"/>
      <c r="R261" s="560" t="str">
        <f t="shared" si="66"/>
        <v/>
      </c>
      <c r="S261" s="54"/>
      <c r="T261" s="56"/>
      <c r="U261" s="55"/>
      <c r="V261" s="560" t="str">
        <f t="shared" si="67"/>
        <v/>
      </c>
      <c r="W261" s="54"/>
      <c r="X261" s="56"/>
      <c r="Y261" s="55"/>
      <c r="Z261" s="560" t="str">
        <f t="shared" si="68"/>
        <v/>
      </c>
      <c r="AA261" s="54"/>
      <c r="AB261" s="56"/>
      <c r="AC261" s="55"/>
      <c r="AD261" s="560" t="str">
        <f t="shared" si="69"/>
        <v/>
      </c>
      <c r="AE261" s="54"/>
      <c r="AF261" s="56"/>
      <c r="AG261" s="55"/>
      <c r="AH261" s="560" t="str">
        <f t="shared" si="70"/>
        <v/>
      </c>
      <c r="AI261" s="54"/>
      <c r="AJ261" s="56"/>
      <c r="AK261" s="55"/>
      <c r="AL261" s="446" t="str">
        <f t="shared" si="71"/>
        <v/>
      </c>
      <c r="AM261" s="504">
        <f>'STEP 2 EE Data'!AI256</f>
        <v>0</v>
      </c>
      <c r="AN261" s="82">
        <f>'STEP 2 EE Data'!AJ256</f>
        <v>0</v>
      </c>
      <c r="AO261" s="445" t="str">
        <f>'STEP 2 EE Data'!AK256</f>
        <v/>
      </c>
      <c r="AQ261" s="497" t="str">
        <f t="shared" si="72"/>
        <v/>
      </c>
      <c r="AR261" s="497" t="str">
        <f t="shared" si="73"/>
        <v/>
      </c>
      <c r="AS261" s="497" t="str">
        <f t="shared" si="74"/>
        <v/>
      </c>
      <c r="AT261" s="497" t="str">
        <f t="shared" si="75"/>
        <v/>
      </c>
      <c r="AU261" s="497" t="str">
        <f t="shared" si="76"/>
        <v/>
      </c>
      <c r="AV261" s="497" t="str">
        <f t="shared" si="77"/>
        <v/>
      </c>
      <c r="AW261" s="497" t="str">
        <f t="shared" si="78"/>
        <v/>
      </c>
      <c r="AX261" s="497" t="str">
        <f t="shared" si="79"/>
        <v/>
      </c>
      <c r="AY261" s="498" t="str">
        <f t="shared" si="80"/>
        <v/>
      </c>
      <c r="AZ261" s="499" t="str">
        <f>IF($AZ$28="X",IF(AQ261="",0,IF($B261="","",IF(AQ$28="X",IF(E261&gt;0,1,IF(Cover!$E$47="Weekly",IF(D261&gt;=40,1,0.5),IF(D261&gt;=80,1,0.5))),""))),"")</f>
        <v/>
      </c>
      <c r="BA261" s="499" t="str">
        <f>IF($BA$28="X",IF(AR261="",0,IF($B261="","",IF(AR$28="X",IF(I261&gt;0,1,IF(Cover!$E$47="Weekly",IF(H261&gt;=40,1,0.5),IF(H261&gt;=80,1,0.5))),""))),"")</f>
        <v/>
      </c>
      <c r="BB261" s="499" t="str">
        <f>IF($BB$28="X",IF(AS261="",0,IF($B261="","",IF(AS$28="X",IF(M261&gt;0,1,IF(Cover!$E$47="Weekly",IF(L261&gt;=40,1,0.5),IF(L261&gt;=80,1,0.5))),""))),"")</f>
        <v/>
      </c>
      <c r="BC261" s="499" t="str">
        <f>IF($BC$28="X",IF(AT261="",0,IF($B261="","",IF(AT$28="X",IF(Q261&gt;0,1,IF(Cover!$E$47="Weekly",IF(P261&gt;=40,1,0.5),IF(P261&gt;=80,1,0.5))),""))),"")</f>
        <v/>
      </c>
      <c r="BD261" s="499" t="str">
        <f>IF($BD$28="X",IF(AU261="",0,IF($B261="","",IF(AU$28="X",IF(U261&gt;0,1,IF(Cover!$E$47="Weekly",IF(T261&gt;=40,1,0.5),IF(T261&gt;=80,1,0.5))),""))),"")</f>
        <v/>
      </c>
      <c r="BE261" s="499" t="str">
        <f>IF($BE$28="X",IF(AV261="",0,IF($B261="","",IF(AV$28="X",IF(Y261&gt;0,1,IF(Cover!$E$47="Weekly",IF(X261&gt;=40,1,0.5),IF(X261&gt;=80,1,0.5))),""))),"")</f>
        <v/>
      </c>
      <c r="BF261" s="499" t="str">
        <f>IF($BF$28="X",IF(AW261="",0,IF($B261="","",IF(AW$28="X",IF(AC261&gt;0,1,IF(Cover!$E$47="Weekly",IF(AB261&gt;=40,1,0.5),IF(AB261&gt;=80,1,0.5))),""))),"")</f>
        <v/>
      </c>
      <c r="BG261" s="499" t="str">
        <f>IF($BG$28="X",IF(AX261="",0,IF($B261="","",IF(AX$28="X",IF(AG261&gt;0,1,IF(Cover!$E$47="Weekly",IF(AF261&gt;=40,1,0.5),IF(AF261&gt;=80,1,0.5))),""))),"")</f>
        <v/>
      </c>
      <c r="BH261" s="500" t="str">
        <f>IF($BH$28="X",IF(AY261="",0,IF($B261="","",IF(AY$28="X",IF(AK261&gt;0,1,IF(Cover!$E$47="Weekly",IF(AJ261&gt;=40,1,0.5),IF(AJ261&gt;=80,1,0.5))),""))),"")</f>
        <v/>
      </c>
      <c r="BI261" s="470" t="str">
        <f t="shared" si="81"/>
        <v/>
      </c>
      <c r="BJ261" s="469" t="str">
        <f t="shared" si="82"/>
        <v/>
      </c>
      <c r="BL261" s="632">
        <f>IF(BJ261=0,IF('STEP 2 EE Data'!K256="Yes",IF('STEP 2 EE Data'!C256="",1,IF('STEP 2 EE Data'!D256&gt;=40,1,0.5)),0),IF('STEP 2 EE Data'!K256="Yes",IF('STEP 2 EE Data'!C256="",IF(BJ261=0.5,0.5,0),IF('STEP 2 EE Data'!D256&gt;=40,IF(BJ261=0.5,0.5,0),0)),0))</f>
        <v>0</v>
      </c>
    </row>
    <row r="262" spans="1:64" ht="15.6" thickTop="1" thickBot="1" x14ac:dyDescent="0.35">
      <c r="A262" s="84" t="str">
        <f>IF('STEP 2 EE Data'!A257="","",'STEP 2 EE Data'!A257)</f>
        <v/>
      </c>
      <c r="B262" s="83" t="str">
        <f>IF('STEP 2 EE Data'!B257="","",'STEP 2 EE Data'!B257)</f>
        <v/>
      </c>
      <c r="C262" s="54"/>
      <c r="D262" s="56"/>
      <c r="E262" s="55"/>
      <c r="F262" s="371" t="str">
        <f t="shared" si="83"/>
        <v/>
      </c>
      <c r="G262" s="54"/>
      <c r="H262" s="56"/>
      <c r="I262" s="55"/>
      <c r="J262" s="560" t="str">
        <f t="shared" si="84"/>
        <v/>
      </c>
      <c r="K262" s="54"/>
      <c r="L262" s="56"/>
      <c r="M262" s="55"/>
      <c r="N262" s="560" t="str">
        <f t="shared" si="85"/>
        <v/>
      </c>
      <c r="O262" s="54"/>
      <c r="P262" s="56"/>
      <c r="Q262" s="55"/>
      <c r="R262" s="560" t="str">
        <f t="shared" si="66"/>
        <v/>
      </c>
      <c r="S262" s="54"/>
      <c r="T262" s="56"/>
      <c r="U262" s="55"/>
      <c r="V262" s="560" t="str">
        <f t="shared" si="67"/>
        <v/>
      </c>
      <c r="W262" s="54"/>
      <c r="X262" s="56"/>
      <c r="Y262" s="55"/>
      <c r="Z262" s="560" t="str">
        <f t="shared" si="68"/>
        <v/>
      </c>
      <c r="AA262" s="54"/>
      <c r="AB262" s="56"/>
      <c r="AC262" s="55"/>
      <c r="AD262" s="560" t="str">
        <f t="shared" si="69"/>
        <v/>
      </c>
      <c r="AE262" s="54"/>
      <c r="AF262" s="56"/>
      <c r="AG262" s="55"/>
      <c r="AH262" s="560" t="str">
        <f t="shared" si="70"/>
        <v/>
      </c>
      <c r="AI262" s="54"/>
      <c r="AJ262" s="56"/>
      <c r="AK262" s="55"/>
      <c r="AL262" s="446" t="str">
        <f t="shared" si="71"/>
        <v/>
      </c>
      <c r="AM262" s="504">
        <f>'STEP 2 EE Data'!AI257</f>
        <v>0</v>
      </c>
      <c r="AN262" s="82">
        <f>'STEP 2 EE Data'!AJ257</f>
        <v>0</v>
      </c>
      <c r="AO262" s="445" t="str">
        <f>'STEP 2 EE Data'!AK257</f>
        <v/>
      </c>
      <c r="AQ262" s="497" t="str">
        <f t="shared" si="72"/>
        <v/>
      </c>
      <c r="AR262" s="497" t="str">
        <f t="shared" si="73"/>
        <v/>
      </c>
      <c r="AS262" s="497" t="str">
        <f t="shared" si="74"/>
        <v/>
      </c>
      <c r="AT262" s="497" t="str">
        <f t="shared" si="75"/>
        <v/>
      </c>
      <c r="AU262" s="497" t="str">
        <f t="shared" si="76"/>
        <v/>
      </c>
      <c r="AV262" s="497" t="str">
        <f t="shared" si="77"/>
        <v/>
      </c>
      <c r="AW262" s="497" t="str">
        <f t="shared" si="78"/>
        <v/>
      </c>
      <c r="AX262" s="497" t="str">
        <f t="shared" si="79"/>
        <v/>
      </c>
      <c r="AY262" s="498" t="str">
        <f t="shared" si="80"/>
        <v/>
      </c>
      <c r="AZ262" s="499" t="str">
        <f>IF($AZ$28="X",IF(AQ262="",0,IF($B262="","",IF(AQ$28="X",IF(E262&gt;0,1,IF(Cover!$E$47="Weekly",IF(D262&gt;=40,1,0.5),IF(D262&gt;=80,1,0.5))),""))),"")</f>
        <v/>
      </c>
      <c r="BA262" s="499" t="str">
        <f>IF($BA$28="X",IF(AR262="",0,IF($B262="","",IF(AR$28="X",IF(I262&gt;0,1,IF(Cover!$E$47="Weekly",IF(H262&gt;=40,1,0.5),IF(H262&gt;=80,1,0.5))),""))),"")</f>
        <v/>
      </c>
      <c r="BB262" s="499" t="str">
        <f>IF($BB$28="X",IF(AS262="",0,IF($B262="","",IF(AS$28="X",IF(M262&gt;0,1,IF(Cover!$E$47="Weekly",IF(L262&gt;=40,1,0.5),IF(L262&gt;=80,1,0.5))),""))),"")</f>
        <v/>
      </c>
      <c r="BC262" s="499" t="str">
        <f>IF($BC$28="X",IF(AT262="",0,IF($B262="","",IF(AT$28="X",IF(Q262&gt;0,1,IF(Cover!$E$47="Weekly",IF(P262&gt;=40,1,0.5),IF(P262&gt;=80,1,0.5))),""))),"")</f>
        <v/>
      </c>
      <c r="BD262" s="499" t="str">
        <f>IF($BD$28="X",IF(AU262="",0,IF($B262="","",IF(AU$28="X",IF(U262&gt;0,1,IF(Cover!$E$47="Weekly",IF(T262&gt;=40,1,0.5),IF(T262&gt;=80,1,0.5))),""))),"")</f>
        <v/>
      </c>
      <c r="BE262" s="499" t="str">
        <f>IF($BE$28="X",IF(AV262="",0,IF($B262="","",IF(AV$28="X",IF(Y262&gt;0,1,IF(Cover!$E$47="Weekly",IF(X262&gt;=40,1,0.5),IF(X262&gt;=80,1,0.5))),""))),"")</f>
        <v/>
      </c>
      <c r="BF262" s="499" t="str">
        <f>IF($BF$28="X",IF(AW262="",0,IF($B262="","",IF(AW$28="X",IF(AC262&gt;0,1,IF(Cover!$E$47="Weekly",IF(AB262&gt;=40,1,0.5),IF(AB262&gt;=80,1,0.5))),""))),"")</f>
        <v/>
      </c>
      <c r="BG262" s="499" t="str">
        <f>IF($BG$28="X",IF(AX262="",0,IF($B262="","",IF(AX$28="X",IF(AG262&gt;0,1,IF(Cover!$E$47="Weekly",IF(AF262&gt;=40,1,0.5),IF(AF262&gt;=80,1,0.5))),""))),"")</f>
        <v/>
      </c>
      <c r="BH262" s="500" t="str">
        <f>IF($BH$28="X",IF(AY262="",0,IF($B262="","",IF(AY$28="X",IF(AK262&gt;0,1,IF(Cover!$E$47="Weekly",IF(AJ262&gt;=40,1,0.5),IF(AJ262&gt;=80,1,0.5))),""))),"")</f>
        <v/>
      </c>
      <c r="BI262" s="470" t="str">
        <f t="shared" si="81"/>
        <v/>
      </c>
      <c r="BJ262" s="469" t="str">
        <f t="shared" si="82"/>
        <v/>
      </c>
      <c r="BL262" s="632">
        <f>IF(BJ262=0,IF('STEP 2 EE Data'!K257="Yes",IF('STEP 2 EE Data'!C257="",1,IF('STEP 2 EE Data'!D257&gt;=40,1,0.5)),0),IF('STEP 2 EE Data'!K257="Yes",IF('STEP 2 EE Data'!C257="",IF(BJ262=0.5,0.5,0),IF('STEP 2 EE Data'!D257&gt;=40,IF(BJ262=0.5,0.5,0),0)),0))</f>
        <v>0</v>
      </c>
    </row>
    <row r="263" spans="1:64" ht="15.6" thickTop="1" thickBot="1" x14ac:dyDescent="0.35">
      <c r="A263" s="84" t="str">
        <f>IF('STEP 2 EE Data'!A258="","",'STEP 2 EE Data'!A258)</f>
        <v/>
      </c>
      <c r="B263" s="83" t="str">
        <f>IF('STEP 2 EE Data'!B258="","",'STEP 2 EE Data'!B258)</f>
        <v/>
      </c>
      <c r="C263" s="54"/>
      <c r="D263" s="56"/>
      <c r="E263" s="55"/>
      <c r="F263" s="371" t="str">
        <f t="shared" si="83"/>
        <v/>
      </c>
      <c r="G263" s="54"/>
      <c r="H263" s="56"/>
      <c r="I263" s="55"/>
      <c r="J263" s="560" t="str">
        <f t="shared" si="84"/>
        <v/>
      </c>
      <c r="K263" s="54"/>
      <c r="L263" s="56"/>
      <c r="M263" s="55"/>
      <c r="N263" s="560" t="str">
        <f t="shared" si="85"/>
        <v/>
      </c>
      <c r="O263" s="54"/>
      <c r="P263" s="56"/>
      <c r="Q263" s="55"/>
      <c r="R263" s="560" t="str">
        <f t="shared" si="66"/>
        <v/>
      </c>
      <c r="S263" s="54"/>
      <c r="T263" s="56"/>
      <c r="U263" s="55"/>
      <c r="V263" s="560" t="str">
        <f t="shared" si="67"/>
        <v/>
      </c>
      <c r="W263" s="54"/>
      <c r="X263" s="56"/>
      <c r="Y263" s="55"/>
      <c r="Z263" s="560" t="str">
        <f t="shared" si="68"/>
        <v/>
      </c>
      <c r="AA263" s="54"/>
      <c r="AB263" s="56"/>
      <c r="AC263" s="55"/>
      <c r="AD263" s="560" t="str">
        <f t="shared" si="69"/>
        <v/>
      </c>
      <c r="AE263" s="54"/>
      <c r="AF263" s="56"/>
      <c r="AG263" s="55"/>
      <c r="AH263" s="560" t="str">
        <f t="shared" si="70"/>
        <v/>
      </c>
      <c r="AI263" s="54"/>
      <c r="AJ263" s="56"/>
      <c r="AK263" s="55"/>
      <c r="AL263" s="446" t="str">
        <f t="shared" si="71"/>
        <v/>
      </c>
      <c r="AM263" s="504">
        <f>'STEP 2 EE Data'!AI258</f>
        <v>0</v>
      </c>
      <c r="AN263" s="82">
        <f>'STEP 2 EE Data'!AJ258</f>
        <v>0</v>
      </c>
      <c r="AO263" s="445" t="str">
        <f>'STEP 2 EE Data'!AK258</f>
        <v/>
      </c>
      <c r="AQ263" s="497" t="str">
        <f t="shared" si="72"/>
        <v/>
      </c>
      <c r="AR263" s="497" t="str">
        <f t="shared" si="73"/>
        <v/>
      </c>
      <c r="AS263" s="497" t="str">
        <f t="shared" si="74"/>
        <v/>
      </c>
      <c r="AT263" s="497" t="str">
        <f t="shared" si="75"/>
        <v/>
      </c>
      <c r="AU263" s="497" t="str">
        <f t="shared" si="76"/>
        <v/>
      </c>
      <c r="AV263" s="497" t="str">
        <f t="shared" si="77"/>
        <v/>
      </c>
      <c r="AW263" s="497" t="str">
        <f t="shared" si="78"/>
        <v/>
      </c>
      <c r="AX263" s="497" t="str">
        <f t="shared" si="79"/>
        <v/>
      </c>
      <c r="AY263" s="498" t="str">
        <f t="shared" si="80"/>
        <v/>
      </c>
      <c r="AZ263" s="499" t="str">
        <f>IF($AZ$28="X",IF(AQ263="",0,IF($B263="","",IF(AQ$28="X",IF(E263&gt;0,1,IF(Cover!$E$47="Weekly",IF(D263&gt;=40,1,0.5),IF(D263&gt;=80,1,0.5))),""))),"")</f>
        <v/>
      </c>
      <c r="BA263" s="499" t="str">
        <f>IF($BA$28="X",IF(AR263="",0,IF($B263="","",IF(AR$28="X",IF(I263&gt;0,1,IF(Cover!$E$47="Weekly",IF(H263&gt;=40,1,0.5),IF(H263&gt;=80,1,0.5))),""))),"")</f>
        <v/>
      </c>
      <c r="BB263" s="499" t="str">
        <f>IF($BB$28="X",IF(AS263="",0,IF($B263="","",IF(AS$28="X",IF(M263&gt;0,1,IF(Cover!$E$47="Weekly",IF(L263&gt;=40,1,0.5),IF(L263&gt;=80,1,0.5))),""))),"")</f>
        <v/>
      </c>
      <c r="BC263" s="499" t="str">
        <f>IF($BC$28="X",IF(AT263="",0,IF($B263="","",IF(AT$28="X",IF(Q263&gt;0,1,IF(Cover!$E$47="Weekly",IF(P263&gt;=40,1,0.5),IF(P263&gt;=80,1,0.5))),""))),"")</f>
        <v/>
      </c>
      <c r="BD263" s="499" t="str">
        <f>IF($BD$28="X",IF(AU263="",0,IF($B263="","",IF(AU$28="X",IF(U263&gt;0,1,IF(Cover!$E$47="Weekly",IF(T263&gt;=40,1,0.5),IF(T263&gt;=80,1,0.5))),""))),"")</f>
        <v/>
      </c>
      <c r="BE263" s="499" t="str">
        <f>IF($BE$28="X",IF(AV263="",0,IF($B263="","",IF(AV$28="X",IF(Y263&gt;0,1,IF(Cover!$E$47="Weekly",IF(X263&gt;=40,1,0.5),IF(X263&gt;=80,1,0.5))),""))),"")</f>
        <v/>
      </c>
      <c r="BF263" s="499" t="str">
        <f>IF($BF$28="X",IF(AW263="",0,IF($B263="","",IF(AW$28="X",IF(AC263&gt;0,1,IF(Cover!$E$47="Weekly",IF(AB263&gt;=40,1,0.5),IF(AB263&gt;=80,1,0.5))),""))),"")</f>
        <v/>
      </c>
      <c r="BG263" s="499" t="str">
        <f>IF($BG$28="X",IF(AX263="",0,IF($B263="","",IF(AX$28="X",IF(AG263&gt;0,1,IF(Cover!$E$47="Weekly",IF(AF263&gt;=40,1,0.5),IF(AF263&gt;=80,1,0.5))),""))),"")</f>
        <v/>
      </c>
      <c r="BH263" s="500" t="str">
        <f>IF($BH$28="X",IF(AY263="",0,IF($B263="","",IF(AY$28="X",IF(AK263&gt;0,1,IF(Cover!$E$47="Weekly",IF(AJ263&gt;=40,1,0.5),IF(AJ263&gt;=80,1,0.5))),""))),"")</f>
        <v/>
      </c>
      <c r="BI263" s="470" t="str">
        <f t="shared" si="81"/>
        <v/>
      </c>
      <c r="BJ263" s="469" t="str">
        <f t="shared" si="82"/>
        <v/>
      </c>
      <c r="BL263" s="632">
        <f>IF(BJ263=0,IF('STEP 2 EE Data'!K258="Yes",IF('STEP 2 EE Data'!C258="",1,IF('STEP 2 EE Data'!D258&gt;=40,1,0.5)),0),IF('STEP 2 EE Data'!K258="Yes",IF('STEP 2 EE Data'!C258="",IF(BJ263=0.5,0.5,0),IF('STEP 2 EE Data'!D258&gt;=40,IF(BJ263=0.5,0.5,0),0)),0))</f>
        <v>0</v>
      </c>
    </row>
    <row r="264" spans="1:64" ht="15.6" thickTop="1" thickBot="1" x14ac:dyDescent="0.35">
      <c r="A264" s="84" t="str">
        <f>IF('STEP 2 EE Data'!A259="","",'STEP 2 EE Data'!A259)</f>
        <v/>
      </c>
      <c r="B264" s="83" t="str">
        <f>IF('STEP 2 EE Data'!B259="","",'STEP 2 EE Data'!B259)</f>
        <v/>
      </c>
      <c r="C264" s="54"/>
      <c r="D264" s="56"/>
      <c r="E264" s="55"/>
      <c r="F264" s="371" t="str">
        <f t="shared" si="83"/>
        <v/>
      </c>
      <c r="G264" s="54"/>
      <c r="H264" s="56"/>
      <c r="I264" s="55"/>
      <c r="J264" s="560" t="str">
        <f t="shared" si="84"/>
        <v/>
      </c>
      <c r="K264" s="54"/>
      <c r="L264" s="56"/>
      <c r="M264" s="55"/>
      <c r="N264" s="560" t="str">
        <f t="shared" si="85"/>
        <v/>
      </c>
      <c r="O264" s="54"/>
      <c r="P264" s="56"/>
      <c r="Q264" s="55"/>
      <c r="R264" s="560" t="str">
        <f t="shared" si="66"/>
        <v/>
      </c>
      <c r="S264" s="54"/>
      <c r="T264" s="56"/>
      <c r="U264" s="55"/>
      <c r="V264" s="560" t="str">
        <f t="shared" si="67"/>
        <v/>
      </c>
      <c r="W264" s="54"/>
      <c r="X264" s="56"/>
      <c r="Y264" s="55"/>
      <c r="Z264" s="560" t="str">
        <f t="shared" si="68"/>
        <v/>
      </c>
      <c r="AA264" s="54"/>
      <c r="AB264" s="56"/>
      <c r="AC264" s="55"/>
      <c r="AD264" s="560" t="str">
        <f t="shared" si="69"/>
        <v/>
      </c>
      <c r="AE264" s="54"/>
      <c r="AF264" s="56"/>
      <c r="AG264" s="55"/>
      <c r="AH264" s="560" t="str">
        <f t="shared" si="70"/>
        <v/>
      </c>
      <c r="AI264" s="54"/>
      <c r="AJ264" s="56"/>
      <c r="AK264" s="55"/>
      <c r="AL264" s="446" t="str">
        <f t="shared" si="71"/>
        <v/>
      </c>
      <c r="AM264" s="504">
        <f>'STEP 2 EE Data'!AI259</f>
        <v>0</v>
      </c>
      <c r="AN264" s="82">
        <f>'STEP 2 EE Data'!AJ259</f>
        <v>0</v>
      </c>
      <c r="AO264" s="445" t="str">
        <f>'STEP 2 EE Data'!AK259</f>
        <v/>
      </c>
      <c r="AQ264" s="497" t="str">
        <f t="shared" si="72"/>
        <v/>
      </c>
      <c r="AR264" s="497" t="str">
        <f t="shared" si="73"/>
        <v/>
      </c>
      <c r="AS264" s="497" t="str">
        <f t="shared" si="74"/>
        <v/>
      </c>
      <c r="AT264" s="497" t="str">
        <f t="shared" si="75"/>
        <v/>
      </c>
      <c r="AU264" s="497" t="str">
        <f t="shared" si="76"/>
        <v/>
      </c>
      <c r="AV264" s="497" t="str">
        <f t="shared" si="77"/>
        <v/>
      </c>
      <c r="AW264" s="497" t="str">
        <f t="shared" si="78"/>
        <v/>
      </c>
      <c r="AX264" s="497" t="str">
        <f t="shared" si="79"/>
        <v/>
      </c>
      <c r="AY264" s="498" t="str">
        <f t="shared" si="80"/>
        <v/>
      </c>
      <c r="AZ264" s="499" t="str">
        <f>IF($AZ$28="X",IF(AQ264="",0,IF($B264="","",IF(AQ$28="X",IF(E264&gt;0,1,IF(Cover!$E$47="Weekly",IF(D264&gt;=40,1,0.5),IF(D264&gt;=80,1,0.5))),""))),"")</f>
        <v/>
      </c>
      <c r="BA264" s="499" t="str">
        <f>IF($BA$28="X",IF(AR264="",0,IF($B264="","",IF(AR$28="X",IF(I264&gt;0,1,IF(Cover!$E$47="Weekly",IF(H264&gt;=40,1,0.5),IF(H264&gt;=80,1,0.5))),""))),"")</f>
        <v/>
      </c>
      <c r="BB264" s="499" t="str">
        <f>IF($BB$28="X",IF(AS264="",0,IF($B264="","",IF(AS$28="X",IF(M264&gt;0,1,IF(Cover!$E$47="Weekly",IF(L264&gt;=40,1,0.5),IF(L264&gt;=80,1,0.5))),""))),"")</f>
        <v/>
      </c>
      <c r="BC264" s="499" t="str">
        <f>IF($BC$28="X",IF(AT264="",0,IF($B264="","",IF(AT$28="X",IF(Q264&gt;0,1,IF(Cover!$E$47="Weekly",IF(P264&gt;=40,1,0.5),IF(P264&gt;=80,1,0.5))),""))),"")</f>
        <v/>
      </c>
      <c r="BD264" s="499" t="str">
        <f>IF($BD$28="X",IF(AU264="",0,IF($B264="","",IF(AU$28="X",IF(U264&gt;0,1,IF(Cover!$E$47="Weekly",IF(T264&gt;=40,1,0.5),IF(T264&gt;=80,1,0.5))),""))),"")</f>
        <v/>
      </c>
      <c r="BE264" s="499" t="str">
        <f>IF($BE$28="X",IF(AV264="",0,IF($B264="","",IF(AV$28="X",IF(Y264&gt;0,1,IF(Cover!$E$47="Weekly",IF(X264&gt;=40,1,0.5),IF(X264&gt;=80,1,0.5))),""))),"")</f>
        <v/>
      </c>
      <c r="BF264" s="499" t="str">
        <f>IF($BF$28="X",IF(AW264="",0,IF($B264="","",IF(AW$28="X",IF(AC264&gt;0,1,IF(Cover!$E$47="Weekly",IF(AB264&gt;=40,1,0.5),IF(AB264&gt;=80,1,0.5))),""))),"")</f>
        <v/>
      </c>
      <c r="BG264" s="499" t="str">
        <f>IF($BG$28="X",IF(AX264="",0,IF($B264="","",IF(AX$28="X",IF(AG264&gt;0,1,IF(Cover!$E$47="Weekly",IF(AF264&gt;=40,1,0.5),IF(AF264&gt;=80,1,0.5))),""))),"")</f>
        <v/>
      </c>
      <c r="BH264" s="500" t="str">
        <f>IF($BH$28="X",IF(AY264="",0,IF($B264="","",IF(AY$28="X",IF(AK264&gt;0,1,IF(Cover!$E$47="Weekly",IF(AJ264&gt;=40,1,0.5),IF(AJ264&gt;=80,1,0.5))),""))),"")</f>
        <v/>
      </c>
      <c r="BI264" s="470" t="str">
        <f t="shared" si="81"/>
        <v/>
      </c>
      <c r="BJ264" s="469" t="str">
        <f t="shared" si="82"/>
        <v/>
      </c>
      <c r="BL264" s="632">
        <f>IF(BJ264=0,IF('STEP 2 EE Data'!K259="Yes",IF('STEP 2 EE Data'!C259="",1,IF('STEP 2 EE Data'!D259&gt;=40,1,0.5)),0),IF('STEP 2 EE Data'!K259="Yes",IF('STEP 2 EE Data'!C259="",IF(BJ264=0.5,0.5,0),IF('STEP 2 EE Data'!D259&gt;=40,IF(BJ264=0.5,0.5,0),0)),0))</f>
        <v>0</v>
      </c>
    </row>
    <row r="265" spans="1:64" ht="15.6" thickTop="1" thickBot="1" x14ac:dyDescent="0.35">
      <c r="A265" s="84" t="str">
        <f>IF('STEP 2 EE Data'!A260="","",'STEP 2 EE Data'!A260)</f>
        <v/>
      </c>
      <c r="B265" s="83" t="str">
        <f>IF('STEP 2 EE Data'!B260="","",'STEP 2 EE Data'!B260)</f>
        <v/>
      </c>
      <c r="C265" s="54"/>
      <c r="D265" s="56"/>
      <c r="E265" s="55"/>
      <c r="F265" s="371" t="str">
        <f t="shared" si="83"/>
        <v/>
      </c>
      <c r="G265" s="54"/>
      <c r="H265" s="56"/>
      <c r="I265" s="55"/>
      <c r="J265" s="560" t="str">
        <f t="shared" si="84"/>
        <v/>
      </c>
      <c r="K265" s="54"/>
      <c r="L265" s="56"/>
      <c r="M265" s="55"/>
      <c r="N265" s="560" t="str">
        <f t="shared" si="85"/>
        <v/>
      </c>
      <c r="O265" s="54"/>
      <c r="P265" s="56"/>
      <c r="Q265" s="55"/>
      <c r="R265" s="560" t="str">
        <f t="shared" si="66"/>
        <v/>
      </c>
      <c r="S265" s="54"/>
      <c r="T265" s="56"/>
      <c r="U265" s="55"/>
      <c r="V265" s="560" t="str">
        <f t="shared" si="67"/>
        <v/>
      </c>
      <c r="W265" s="54"/>
      <c r="X265" s="56"/>
      <c r="Y265" s="55"/>
      <c r="Z265" s="560" t="str">
        <f t="shared" si="68"/>
        <v/>
      </c>
      <c r="AA265" s="54"/>
      <c r="AB265" s="56"/>
      <c r="AC265" s="55"/>
      <c r="AD265" s="560" t="str">
        <f t="shared" si="69"/>
        <v/>
      </c>
      <c r="AE265" s="54"/>
      <c r="AF265" s="56"/>
      <c r="AG265" s="55"/>
      <c r="AH265" s="560" t="str">
        <f t="shared" si="70"/>
        <v/>
      </c>
      <c r="AI265" s="54"/>
      <c r="AJ265" s="56"/>
      <c r="AK265" s="55"/>
      <c r="AL265" s="446" t="str">
        <f t="shared" si="71"/>
        <v/>
      </c>
      <c r="AM265" s="504">
        <f>'STEP 2 EE Data'!AI260</f>
        <v>0</v>
      </c>
      <c r="AN265" s="82">
        <f>'STEP 2 EE Data'!AJ260</f>
        <v>0</v>
      </c>
      <c r="AO265" s="445" t="str">
        <f>'STEP 2 EE Data'!AK260</f>
        <v/>
      </c>
      <c r="AQ265" s="497" t="str">
        <f t="shared" si="72"/>
        <v/>
      </c>
      <c r="AR265" s="497" t="str">
        <f t="shared" si="73"/>
        <v/>
      </c>
      <c r="AS265" s="497" t="str">
        <f t="shared" si="74"/>
        <v/>
      </c>
      <c r="AT265" s="497" t="str">
        <f t="shared" si="75"/>
        <v/>
      </c>
      <c r="AU265" s="497" t="str">
        <f t="shared" si="76"/>
        <v/>
      </c>
      <c r="AV265" s="497" t="str">
        <f t="shared" si="77"/>
        <v/>
      </c>
      <c r="AW265" s="497" t="str">
        <f t="shared" si="78"/>
        <v/>
      </c>
      <c r="AX265" s="497" t="str">
        <f t="shared" si="79"/>
        <v/>
      </c>
      <c r="AY265" s="498" t="str">
        <f t="shared" si="80"/>
        <v/>
      </c>
      <c r="AZ265" s="499" t="str">
        <f>IF($AZ$28="X",IF(AQ265="",0,IF($B265="","",IF(AQ$28="X",IF(E265&gt;0,1,IF(Cover!$E$47="Weekly",IF(D265&gt;=40,1,0.5),IF(D265&gt;=80,1,0.5))),""))),"")</f>
        <v/>
      </c>
      <c r="BA265" s="499" t="str">
        <f>IF($BA$28="X",IF(AR265="",0,IF($B265="","",IF(AR$28="X",IF(I265&gt;0,1,IF(Cover!$E$47="Weekly",IF(H265&gt;=40,1,0.5),IF(H265&gt;=80,1,0.5))),""))),"")</f>
        <v/>
      </c>
      <c r="BB265" s="499" t="str">
        <f>IF($BB$28="X",IF(AS265="",0,IF($B265="","",IF(AS$28="X",IF(M265&gt;0,1,IF(Cover!$E$47="Weekly",IF(L265&gt;=40,1,0.5),IF(L265&gt;=80,1,0.5))),""))),"")</f>
        <v/>
      </c>
      <c r="BC265" s="499" t="str">
        <f>IF($BC$28="X",IF(AT265="",0,IF($B265="","",IF(AT$28="X",IF(Q265&gt;0,1,IF(Cover!$E$47="Weekly",IF(P265&gt;=40,1,0.5),IF(P265&gt;=80,1,0.5))),""))),"")</f>
        <v/>
      </c>
      <c r="BD265" s="499" t="str">
        <f>IF($BD$28="X",IF(AU265="",0,IF($B265="","",IF(AU$28="X",IF(U265&gt;0,1,IF(Cover!$E$47="Weekly",IF(T265&gt;=40,1,0.5),IF(T265&gt;=80,1,0.5))),""))),"")</f>
        <v/>
      </c>
      <c r="BE265" s="499" t="str">
        <f>IF($BE$28="X",IF(AV265="",0,IF($B265="","",IF(AV$28="X",IF(Y265&gt;0,1,IF(Cover!$E$47="Weekly",IF(X265&gt;=40,1,0.5),IF(X265&gt;=80,1,0.5))),""))),"")</f>
        <v/>
      </c>
      <c r="BF265" s="499" t="str">
        <f>IF($BF$28="X",IF(AW265="",0,IF($B265="","",IF(AW$28="X",IF(AC265&gt;0,1,IF(Cover!$E$47="Weekly",IF(AB265&gt;=40,1,0.5),IF(AB265&gt;=80,1,0.5))),""))),"")</f>
        <v/>
      </c>
      <c r="BG265" s="499" t="str">
        <f>IF($BG$28="X",IF(AX265="",0,IF($B265="","",IF(AX$28="X",IF(AG265&gt;0,1,IF(Cover!$E$47="Weekly",IF(AF265&gt;=40,1,0.5),IF(AF265&gt;=80,1,0.5))),""))),"")</f>
        <v/>
      </c>
      <c r="BH265" s="500" t="str">
        <f>IF($BH$28="X",IF(AY265="",0,IF($B265="","",IF(AY$28="X",IF(AK265&gt;0,1,IF(Cover!$E$47="Weekly",IF(AJ265&gt;=40,1,0.5),IF(AJ265&gt;=80,1,0.5))),""))),"")</f>
        <v/>
      </c>
      <c r="BI265" s="470" t="str">
        <f t="shared" si="81"/>
        <v/>
      </c>
      <c r="BJ265" s="469" t="str">
        <f t="shared" si="82"/>
        <v/>
      </c>
      <c r="BL265" s="632">
        <f>IF(BJ265=0,IF('STEP 2 EE Data'!K260="Yes",IF('STEP 2 EE Data'!C260="",1,IF('STEP 2 EE Data'!D260&gt;=40,1,0.5)),0),IF('STEP 2 EE Data'!K260="Yes",IF('STEP 2 EE Data'!C260="",IF(BJ265=0.5,0.5,0),IF('STEP 2 EE Data'!D260&gt;=40,IF(BJ265=0.5,0.5,0),0)),0))</f>
        <v>0</v>
      </c>
    </row>
    <row r="266" spans="1:64" ht="15.6" thickTop="1" thickBot="1" x14ac:dyDescent="0.35">
      <c r="A266" s="84" t="str">
        <f>IF('STEP 2 EE Data'!A261="","",'STEP 2 EE Data'!A261)</f>
        <v/>
      </c>
      <c r="B266" s="83" t="str">
        <f>IF('STEP 2 EE Data'!B261="","",'STEP 2 EE Data'!B261)</f>
        <v/>
      </c>
      <c r="C266" s="54"/>
      <c r="D266" s="56"/>
      <c r="E266" s="55"/>
      <c r="F266" s="371" t="str">
        <f t="shared" si="83"/>
        <v/>
      </c>
      <c r="G266" s="54"/>
      <c r="H266" s="56"/>
      <c r="I266" s="55"/>
      <c r="J266" s="560" t="str">
        <f t="shared" si="84"/>
        <v/>
      </c>
      <c r="K266" s="54"/>
      <c r="L266" s="56"/>
      <c r="M266" s="55"/>
      <c r="N266" s="560" t="str">
        <f t="shared" si="85"/>
        <v/>
      </c>
      <c r="O266" s="54"/>
      <c r="P266" s="56"/>
      <c r="Q266" s="55"/>
      <c r="R266" s="560" t="str">
        <f t="shared" si="66"/>
        <v/>
      </c>
      <c r="S266" s="54"/>
      <c r="T266" s="56"/>
      <c r="U266" s="55"/>
      <c r="V266" s="560" t="str">
        <f t="shared" si="67"/>
        <v/>
      </c>
      <c r="W266" s="54"/>
      <c r="X266" s="56"/>
      <c r="Y266" s="55"/>
      <c r="Z266" s="560" t="str">
        <f t="shared" si="68"/>
        <v/>
      </c>
      <c r="AA266" s="54"/>
      <c r="AB266" s="56"/>
      <c r="AC266" s="55"/>
      <c r="AD266" s="560" t="str">
        <f t="shared" si="69"/>
        <v/>
      </c>
      <c r="AE266" s="54"/>
      <c r="AF266" s="56"/>
      <c r="AG266" s="55"/>
      <c r="AH266" s="560" t="str">
        <f t="shared" si="70"/>
        <v/>
      </c>
      <c r="AI266" s="54"/>
      <c r="AJ266" s="56"/>
      <c r="AK266" s="55"/>
      <c r="AL266" s="446" t="str">
        <f t="shared" si="71"/>
        <v/>
      </c>
      <c r="AM266" s="504">
        <f>'STEP 2 EE Data'!AI261</f>
        <v>0</v>
      </c>
      <c r="AN266" s="82">
        <f>'STEP 2 EE Data'!AJ261</f>
        <v>0</v>
      </c>
      <c r="AO266" s="445" t="str">
        <f>'STEP 2 EE Data'!AK261</f>
        <v/>
      </c>
      <c r="AQ266" s="497" t="str">
        <f t="shared" si="72"/>
        <v/>
      </c>
      <c r="AR266" s="497" t="str">
        <f t="shared" si="73"/>
        <v/>
      </c>
      <c r="AS266" s="497" t="str">
        <f t="shared" si="74"/>
        <v/>
      </c>
      <c r="AT266" s="497" t="str">
        <f t="shared" si="75"/>
        <v/>
      </c>
      <c r="AU266" s="497" t="str">
        <f t="shared" si="76"/>
        <v/>
      </c>
      <c r="AV266" s="497" t="str">
        <f t="shared" si="77"/>
        <v/>
      </c>
      <c r="AW266" s="497" t="str">
        <f t="shared" si="78"/>
        <v/>
      </c>
      <c r="AX266" s="497" t="str">
        <f t="shared" si="79"/>
        <v/>
      </c>
      <c r="AY266" s="498" t="str">
        <f t="shared" si="80"/>
        <v/>
      </c>
      <c r="AZ266" s="499" t="str">
        <f>IF($AZ$28="X",IF(AQ266="",0,IF($B266="","",IF(AQ$28="X",IF(E266&gt;0,1,IF(Cover!$E$47="Weekly",IF(D266&gt;=40,1,0.5),IF(D266&gt;=80,1,0.5))),""))),"")</f>
        <v/>
      </c>
      <c r="BA266" s="499" t="str">
        <f>IF($BA$28="X",IF(AR266="",0,IF($B266="","",IF(AR$28="X",IF(I266&gt;0,1,IF(Cover!$E$47="Weekly",IF(H266&gt;=40,1,0.5),IF(H266&gt;=80,1,0.5))),""))),"")</f>
        <v/>
      </c>
      <c r="BB266" s="499" t="str">
        <f>IF($BB$28="X",IF(AS266="",0,IF($B266="","",IF(AS$28="X",IF(M266&gt;0,1,IF(Cover!$E$47="Weekly",IF(L266&gt;=40,1,0.5),IF(L266&gt;=80,1,0.5))),""))),"")</f>
        <v/>
      </c>
      <c r="BC266" s="499" t="str">
        <f>IF($BC$28="X",IF(AT266="",0,IF($B266="","",IF(AT$28="X",IF(Q266&gt;0,1,IF(Cover!$E$47="Weekly",IF(P266&gt;=40,1,0.5),IF(P266&gt;=80,1,0.5))),""))),"")</f>
        <v/>
      </c>
      <c r="BD266" s="499" t="str">
        <f>IF($BD$28="X",IF(AU266="",0,IF($B266="","",IF(AU$28="X",IF(U266&gt;0,1,IF(Cover!$E$47="Weekly",IF(T266&gt;=40,1,0.5),IF(T266&gt;=80,1,0.5))),""))),"")</f>
        <v/>
      </c>
      <c r="BE266" s="499" t="str">
        <f>IF($BE$28="X",IF(AV266="",0,IF($B266="","",IF(AV$28="X",IF(Y266&gt;0,1,IF(Cover!$E$47="Weekly",IF(X266&gt;=40,1,0.5),IF(X266&gt;=80,1,0.5))),""))),"")</f>
        <v/>
      </c>
      <c r="BF266" s="499" t="str">
        <f>IF($BF$28="X",IF(AW266="",0,IF($B266="","",IF(AW$28="X",IF(AC266&gt;0,1,IF(Cover!$E$47="Weekly",IF(AB266&gt;=40,1,0.5),IF(AB266&gt;=80,1,0.5))),""))),"")</f>
        <v/>
      </c>
      <c r="BG266" s="499" t="str">
        <f>IF($BG$28="X",IF(AX266="",0,IF($B266="","",IF(AX$28="X",IF(AG266&gt;0,1,IF(Cover!$E$47="Weekly",IF(AF266&gt;=40,1,0.5),IF(AF266&gt;=80,1,0.5))),""))),"")</f>
        <v/>
      </c>
      <c r="BH266" s="500" t="str">
        <f>IF($BH$28="X",IF(AY266="",0,IF($B266="","",IF(AY$28="X",IF(AK266&gt;0,1,IF(Cover!$E$47="Weekly",IF(AJ266&gt;=40,1,0.5),IF(AJ266&gt;=80,1,0.5))),""))),"")</f>
        <v/>
      </c>
      <c r="BI266" s="470" t="str">
        <f t="shared" si="81"/>
        <v/>
      </c>
      <c r="BJ266" s="469" t="str">
        <f t="shared" si="82"/>
        <v/>
      </c>
      <c r="BL266" s="632">
        <f>IF(BJ266=0,IF('STEP 2 EE Data'!K261="Yes",IF('STEP 2 EE Data'!C261="",1,IF('STEP 2 EE Data'!D261&gt;=40,1,0.5)),0),IF('STEP 2 EE Data'!K261="Yes",IF('STEP 2 EE Data'!C261="",IF(BJ266=0.5,0.5,0),IF('STEP 2 EE Data'!D261&gt;=40,IF(BJ266=0.5,0.5,0),0)),0))</f>
        <v>0</v>
      </c>
    </row>
    <row r="267" spans="1:64" ht="15.6" thickTop="1" thickBot="1" x14ac:dyDescent="0.35">
      <c r="A267" s="84" t="str">
        <f>IF('STEP 2 EE Data'!A262="","",'STEP 2 EE Data'!A262)</f>
        <v/>
      </c>
      <c r="B267" s="83" t="str">
        <f>IF('STEP 2 EE Data'!B262="","",'STEP 2 EE Data'!B262)</f>
        <v/>
      </c>
      <c r="C267" s="54"/>
      <c r="D267" s="56"/>
      <c r="E267" s="55"/>
      <c r="F267" s="371" t="str">
        <f t="shared" si="83"/>
        <v/>
      </c>
      <c r="G267" s="54"/>
      <c r="H267" s="56"/>
      <c r="I267" s="55"/>
      <c r="J267" s="560" t="str">
        <f t="shared" si="84"/>
        <v/>
      </c>
      <c r="K267" s="54"/>
      <c r="L267" s="56"/>
      <c r="M267" s="55"/>
      <c r="N267" s="560" t="str">
        <f t="shared" si="85"/>
        <v/>
      </c>
      <c r="O267" s="54"/>
      <c r="P267" s="56"/>
      <c r="Q267" s="55"/>
      <c r="R267" s="560" t="str">
        <f t="shared" si="66"/>
        <v/>
      </c>
      <c r="S267" s="54"/>
      <c r="T267" s="56"/>
      <c r="U267" s="55"/>
      <c r="V267" s="560" t="str">
        <f t="shared" si="67"/>
        <v/>
      </c>
      <c r="W267" s="54"/>
      <c r="X267" s="56"/>
      <c r="Y267" s="55"/>
      <c r="Z267" s="560" t="str">
        <f t="shared" si="68"/>
        <v/>
      </c>
      <c r="AA267" s="54"/>
      <c r="AB267" s="56"/>
      <c r="AC267" s="55"/>
      <c r="AD267" s="560" t="str">
        <f t="shared" si="69"/>
        <v/>
      </c>
      <c r="AE267" s="54"/>
      <c r="AF267" s="56"/>
      <c r="AG267" s="55"/>
      <c r="AH267" s="560" t="str">
        <f t="shared" si="70"/>
        <v/>
      </c>
      <c r="AI267" s="54"/>
      <c r="AJ267" s="56"/>
      <c r="AK267" s="55"/>
      <c r="AL267" s="446" t="str">
        <f t="shared" si="71"/>
        <v/>
      </c>
      <c r="AM267" s="504">
        <f>'STEP 2 EE Data'!AI262</f>
        <v>0</v>
      </c>
      <c r="AN267" s="82">
        <f>'STEP 2 EE Data'!AJ262</f>
        <v>0</v>
      </c>
      <c r="AO267" s="445" t="str">
        <f>'STEP 2 EE Data'!AK262</f>
        <v/>
      </c>
      <c r="AQ267" s="497" t="str">
        <f t="shared" si="72"/>
        <v/>
      </c>
      <c r="AR267" s="497" t="str">
        <f t="shared" si="73"/>
        <v/>
      </c>
      <c r="AS267" s="497" t="str">
        <f t="shared" si="74"/>
        <v/>
      </c>
      <c r="AT267" s="497" t="str">
        <f t="shared" si="75"/>
        <v/>
      </c>
      <c r="AU267" s="497" t="str">
        <f t="shared" si="76"/>
        <v/>
      </c>
      <c r="AV267" s="497" t="str">
        <f t="shared" si="77"/>
        <v/>
      </c>
      <c r="AW267" s="497" t="str">
        <f t="shared" si="78"/>
        <v/>
      </c>
      <c r="AX267" s="497" t="str">
        <f t="shared" si="79"/>
        <v/>
      </c>
      <c r="AY267" s="498" t="str">
        <f t="shared" si="80"/>
        <v/>
      </c>
      <c r="AZ267" s="499" t="str">
        <f>IF($AZ$28="X",IF(AQ267="",0,IF($B267="","",IF(AQ$28="X",IF(E267&gt;0,1,IF(Cover!$E$47="Weekly",IF(D267&gt;=40,1,0.5),IF(D267&gt;=80,1,0.5))),""))),"")</f>
        <v/>
      </c>
      <c r="BA267" s="499" t="str">
        <f>IF($BA$28="X",IF(AR267="",0,IF($B267="","",IF(AR$28="X",IF(I267&gt;0,1,IF(Cover!$E$47="Weekly",IF(H267&gt;=40,1,0.5),IF(H267&gt;=80,1,0.5))),""))),"")</f>
        <v/>
      </c>
      <c r="BB267" s="499" t="str">
        <f>IF($BB$28="X",IF(AS267="",0,IF($B267="","",IF(AS$28="X",IF(M267&gt;0,1,IF(Cover!$E$47="Weekly",IF(L267&gt;=40,1,0.5),IF(L267&gt;=80,1,0.5))),""))),"")</f>
        <v/>
      </c>
      <c r="BC267" s="499" t="str">
        <f>IF($BC$28="X",IF(AT267="",0,IF($B267="","",IF(AT$28="X",IF(Q267&gt;0,1,IF(Cover!$E$47="Weekly",IF(P267&gt;=40,1,0.5),IF(P267&gt;=80,1,0.5))),""))),"")</f>
        <v/>
      </c>
      <c r="BD267" s="499" t="str">
        <f>IF($BD$28="X",IF(AU267="",0,IF($B267="","",IF(AU$28="X",IF(U267&gt;0,1,IF(Cover!$E$47="Weekly",IF(T267&gt;=40,1,0.5),IF(T267&gt;=80,1,0.5))),""))),"")</f>
        <v/>
      </c>
      <c r="BE267" s="499" t="str">
        <f>IF($BE$28="X",IF(AV267="",0,IF($B267="","",IF(AV$28="X",IF(Y267&gt;0,1,IF(Cover!$E$47="Weekly",IF(X267&gt;=40,1,0.5),IF(X267&gt;=80,1,0.5))),""))),"")</f>
        <v/>
      </c>
      <c r="BF267" s="499" t="str">
        <f>IF($BF$28="X",IF(AW267="",0,IF($B267="","",IF(AW$28="X",IF(AC267&gt;0,1,IF(Cover!$E$47="Weekly",IF(AB267&gt;=40,1,0.5),IF(AB267&gt;=80,1,0.5))),""))),"")</f>
        <v/>
      </c>
      <c r="BG267" s="499" t="str">
        <f>IF($BG$28="X",IF(AX267="",0,IF($B267="","",IF(AX$28="X",IF(AG267&gt;0,1,IF(Cover!$E$47="Weekly",IF(AF267&gt;=40,1,0.5),IF(AF267&gt;=80,1,0.5))),""))),"")</f>
        <v/>
      </c>
      <c r="BH267" s="500" t="str">
        <f>IF($BH$28="X",IF(AY267="",0,IF($B267="","",IF(AY$28="X",IF(AK267&gt;0,1,IF(Cover!$E$47="Weekly",IF(AJ267&gt;=40,1,0.5),IF(AJ267&gt;=80,1,0.5))),""))),"")</f>
        <v/>
      </c>
      <c r="BI267" s="470" t="str">
        <f t="shared" si="81"/>
        <v/>
      </c>
      <c r="BJ267" s="469" t="str">
        <f t="shared" si="82"/>
        <v/>
      </c>
      <c r="BL267" s="632">
        <f>IF(BJ267=0,IF('STEP 2 EE Data'!K262="Yes",IF('STEP 2 EE Data'!C262="",1,IF('STEP 2 EE Data'!D262&gt;=40,1,0.5)),0),IF('STEP 2 EE Data'!K262="Yes",IF('STEP 2 EE Data'!C262="",IF(BJ267=0.5,0.5,0),IF('STEP 2 EE Data'!D262&gt;=40,IF(BJ267=0.5,0.5,0),0)),0))</f>
        <v>0</v>
      </c>
    </row>
    <row r="268" spans="1:64" ht="15.6" thickTop="1" thickBot="1" x14ac:dyDescent="0.35">
      <c r="A268" s="84" t="str">
        <f>IF('STEP 2 EE Data'!A263="","",'STEP 2 EE Data'!A263)</f>
        <v/>
      </c>
      <c r="B268" s="83" t="str">
        <f>IF('STEP 2 EE Data'!B263="","",'STEP 2 EE Data'!B263)</f>
        <v/>
      </c>
      <c r="C268" s="54"/>
      <c r="D268" s="56"/>
      <c r="E268" s="55"/>
      <c r="F268" s="371" t="str">
        <f t="shared" si="83"/>
        <v/>
      </c>
      <c r="G268" s="54"/>
      <c r="H268" s="56"/>
      <c r="I268" s="55"/>
      <c r="J268" s="560" t="str">
        <f t="shared" si="84"/>
        <v/>
      </c>
      <c r="K268" s="54"/>
      <c r="L268" s="56"/>
      <c r="M268" s="55"/>
      <c r="N268" s="560" t="str">
        <f t="shared" si="85"/>
        <v/>
      </c>
      <c r="O268" s="54"/>
      <c r="P268" s="56"/>
      <c r="Q268" s="55"/>
      <c r="R268" s="560" t="str">
        <f t="shared" si="66"/>
        <v/>
      </c>
      <c r="S268" s="54"/>
      <c r="T268" s="56"/>
      <c r="U268" s="55"/>
      <c r="V268" s="560" t="str">
        <f t="shared" si="67"/>
        <v/>
      </c>
      <c r="W268" s="54"/>
      <c r="X268" s="56"/>
      <c r="Y268" s="55"/>
      <c r="Z268" s="560" t="str">
        <f t="shared" si="68"/>
        <v/>
      </c>
      <c r="AA268" s="54"/>
      <c r="AB268" s="56"/>
      <c r="AC268" s="55"/>
      <c r="AD268" s="560" t="str">
        <f t="shared" si="69"/>
        <v/>
      </c>
      <c r="AE268" s="54"/>
      <c r="AF268" s="56"/>
      <c r="AG268" s="55"/>
      <c r="AH268" s="560" t="str">
        <f t="shared" si="70"/>
        <v/>
      </c>
      <c r="AI268" s="54"/>
      <c r="AJ268" s="56"/>
      <c r="AK268" s="55"/>
      <c r="AL268" s="446" t="str">
        <f t="shared" si="71"/>
        <v/>
      </c>
      <c r="AM268" s="504">
        <f>'STEP 2 EE Data'!AI263</f>
        <v>0</v>
      </c>
      <c r="AN268" s="82">
        <f>'STEP 2 EE Data'!AJ263</f>
        <v>0</v>
      </c>
      <c r="AO268" s="445" t="str">
        <f>'STEP 2 EE Data'!AK263</f>
        <v/>
      </c>
      <c r="AQ268" s="497" t="str">
        <f t="shared" si="72"/>
        <v/>
      </c>
      <c r="AR268" s="497" t="str">
        <f t="shared" si="73"/>
        <v/>
      </c>
      <c r="AS268" s="497" t="str">
        <f t="shared" si="74"/>
        <v/>
      </c>
      <c r="AT268" s="497" t="str">
        <f t="shared" si="75"/>
        <v/>
      </c>
      <c r="AU268" s="497" t="str">
        <f t="shared" si="76"/>
        <v/>
      </c>
      <c r="AV268" s="497" t="str">
        <f t="shared" si="77"/>
        <v/>
      </c>
      <c r="AW268" s="497" t="str">
        <f t="shared" si="78"/>
        <v/>
      </c>
      <c r="AX268" s="497" t="str">
        <f t="shared" si="79"/>
        <v/>
      </c>
      <c r="AY268" s="498" t="str">
        <f t="shared" si="80"/>
        <v/>
      </c>
      <c r="AZ268" s="499" t="str">
        <f>IF($AZ$28="X",IF(AQ268="",0,IF($B268="","",IF(AQ$28="X",IF(E268&gt;0,1,IF(Cover!$E$47="Weekly",IF(D268&gt;=40,1,0.5),IF(D268&gt;=80,1,0.5))),""))),"")</f>
        <v/>
      </c>
      <c r="BA268" s="499" t="str">
        <f>IF($BA$28="X",IF(AR268="",0,IF($B268="","",IF(AR$28="X",IF(I268&gt;0,1,IF(Cover!$E$47="Weekly",IF(H268&gt;=40,1,0.5),IF(H268&gt;=80,1,0.5))),""))),"")</f>
        <v/>
      </c>
      <c r="BB268" s="499" t="str">
        <f>IF($BB$28="X",IF(AS268="",0,IF($B268="","",IF(AS$28="X",IF(M268&gt;0,1,IF(Cover!$E$47="Weekly",IF(L268&gt;=40,1,0.5),IF(L268&gt;=80,1,0.5))),""))),"")</f>
        <v/>
      </c>
      <c r="BC268" s="499" t="str">
        <f>IF($BC$28="X",IF(AT268="",0,IF($B268="","",IF(AT$28="X",IF(Q268&gt;0,1,IF(Cover!$E$47="Weekly",IF(P268&gt;=40,1,0.5),IF(P268&gt;=80,1,0.5))),""))),"")</f>
        <v/>
      </c>
      <c r="BD268" s="499" t="str">
        <f>IF($BD$28="X",IF(AU268="",0,IF($B268="","",IF(AU$28="X",IF(U268&gt;0,1,IF(Cover!$E$47="Weekly",IF(T268&gt;=40,1,0.5),IF(T268&gt;=80,1,0.5))),""))),"")</f>
        <v/>
      </c>
      <c r="BE268" s="499" t="str">
        <f>IF($BE$28="X",IF(AV268="",0,IF($B268="","",IF(AV$28="X",IF(Y268&gt;0,1,IF(Cover!$E$47="Weekly",IF(X268&gt;=40,1,0.5),IF(X268&gt;=80,1,0.5))),""))),"")</f>
        <v/>
      </c>
      <c r="BF268" s="499" t="str">
        <f>IF($BF$28="X",IF(AW268="",0,IF($B268="","",IF(AW$28="X",IF(AC268&gt;0,1,IF(Cover!$E$47="Weekly",IF(AB268&gt;=40,1,0.5),IF(AB268&gt;=80,1,0.5))),""))),"")</f>
        <v/>
      </c>
      <c r="BG268" s="499" t="str">
        <f>IF($BG$28="X",IF(AX268="",0,IF($B268="","",IF(AX$28="X",IF(AG268&gt;0,1,IF(Cover!$E$47="Weekly",IF(AF268&gt;=40,1,0.5),IF(AF268&gt;=80,1,0.5))),""))),"")</f>
        <v/>
      </c>
      <c r="BH268" s="500" t="str">
        <f>IF($BH$28="X",IF(AY268="",0,IF($B268="","",IF(AY$28="X",IF(AK268&gt;0,1,IF(Cover!$E$47="Weekly",IF(AJ268&gt;=40,1,0.5),IF(AJ268&gt;=80,1,0.5))),""))),"")</f>
        <v/>
      </c>
      <c r="BI268" s="470" t="str">
        <f t="shared" si="81"/>
        <v/>
      </c>
      <c r="BJ268" s="469" t="str">
        <f t="shared" si="82"/>
        <v/>
      </c>
      <c r="BL268" s="632">
        <f>IF(BJ268=0,IF('STEP 2 EE Data'!K263="Yes",IF('STEP 2 EE Data'!C263="",1,IF('STEP 2 EE Data'!D263&gt;=40,1,0.5)),0),IF('STEP 2 EE Data'!K263="Yes",IF('STEP 2 EE Data'!C263="",IF(BJ268=0.5,0.5,0),IF('STEP 2 EE Data'!D263&gt;=40,IF(BJ268=0.5,0.5,0),0)),0))</f>
        <v>0</v>
      </c>
    </row>
    <row r="269" spans="1:64" ht="15.6" thickTop="1" thickBot="1" x14ac:dyDescent="0.35">
      <c r="A269" s="84" t="str">
        <f>IF('STEP 2 EE Data'!A264="","",'STEP 2 EE Data'!A264)</f>
        <v/>
      </c>
      <c r="B269" s="83" t="str">
        <f>IF('STEP 2 EE Data'!B264="","",'STEP 2 EE Data'!B264)</f>
        <v/>
      </c>
      <c r="C269" s="54"/>
      <c r="D269" s="56"/>
      <c r="E269" s="55"/>
      <c r="F269" s="371" t="str">
        <f t="shared" si="83"/>
        <v/>
      </c>
      <c r="G269" s="54"/>
      <c r="H269" s="56"/>
      <c r="I269" s="55"/>
      <c r="J269" s="560" t="str">
        <f t="shared" si="84"/>
        <v/>
      </c>
      <c r="K269" s="54"/>
      <c r="L269" s="56"/>
      <c r="M269" s="55"/>
      <c r="N269" s="560" t="str">
        <f t="shared" si="85"/>
        <v/>
      </c>
      <c r="O269" s="54"/>
      <c r="P269" s="56"/>
      <c r="Q269" s="55"/>
      <c r="R269" s="560" t="str">
        <f t="shared" si="66"/>
        <v/>
      </c>
      <c r="S269" s="54"/>
      <c r="T269" s="56"/>
      <c r="U269" s="55"/>
      <c r="V269" s="560" t="str">
        <f t="shared" si="67"/>
        <v/>
      </c>
      <c r="W269" s="54"/>
      <c r="X269" s="56"/>
      <c r="Y269" s="55"/>
      <c r="Z269" s="560" t="str">
        <f t="shared" si="68"/>
        <v/>
      </c>
      <c r="AA269" s="54"/>
      <c r="AB269" s="56"/>
      <c r="AC269" s="55"/>
      <c r="AD269" s="560" t="str">
        <f t="shared" si="69"/>
        <v/>
      </c>
      <c r="AE269" s="54"/>
      <c r="AF269" s="56"/>
      <c r="AG269" s="55"/>
      <c r="AH269" s="560" t="str">
        <f t="shared" si="70"/>
        <v/>
      </c>
      <c r="AI269" s="54"/>
      <c r="AJ269" s="56"/>
      <c r="AK269" s="55"/>
      <c r="AL269" s="446" t="str">
        <f t="shared" si="71"/>
        <v/>
      </c>
      <c r="AM269" s="504">
        <f>'STEP 2 EE Data'!AI264</f>
        <v>0</v>
      </c>
      <c r="AN269" s="82">
        <f>'STEP 2 EE Data'!AJ264</f>
        <v>0</v>
      </c>
      <c r="AO269" s="445" t="str">
        <f>'STEP 2 EE Data'!AK264</f>
        <v/>
      </c>
      <c r="AQ269" s="497" t="str">
        <f t="shared" si="72"/>
        <v/>
      </c>
      <c r="AR269" s="497" t="str">
        <f t="shared" si="73"/>
        <v/>
      </c>
      <c r="AS269" s="497" t="str">
        <f t="shared" si="74"/>
        <v/>
      </c>
      <c r="AT269" s="497" t="str">
        <f t="shared" si="75"/>
        <v/>
      </c>
      <c r="AU269" s="497" t="str">
        <f t="shared" si="76"/>
        <v/>
      </c>
      <c r="AV269" s="497" t="str">
        <f t="shared" si="77"/>
        <v/>
      </c>
      <c r="AW269" s="497" t="str">
        <f t="shared" si="78"/>
        <v/>
      </c>
      <c r="AX269" s="497" t="str">
        <f t="shared" si="79"/>
        <v/>
      </c>
      <c r="AY269" s="498" t="str">
        <f t="shared" si="80"/>
        <v/>
      </c>
      <c r="AZ269" s="499" t="str">
        <f>IF($AZ$28="X",IF(AQ269="",0,IF($B269="","",IF(AQ$28="X",IF(E269&gt;0,1,IF(Cover!$E$47="Weekly",IF(D269&gt;=40,1,0.5),IF(D269&gt;=80,1,0.5))),""))),"")</f>
        <v/>
      </c>
      <c r="BA269" s="499" t="str">
        <f>IF($BA$28="X",IF(AR269="",0,IF($B269="","",IF(AR$28="X",IF(I269&gt;0,1,IF(Cover!$E$47="Weekly",IF(H269&gt;=40,1,0.5),IF(H269&gt;=80,1,0.5))),""))),"")</f>
        <v/>
      </c>
      <c r="BB269" s="499" t="str">
        <f>IF($BB$28="X",IF(AS269="",0,IF($B269="","",IF(AS$28="X",IF(M269&gt;0,1,IF(Cover!$E$47="Weekly",IF(L269&gt;=40,1,0.5),IF(L269&gt;=80,1,0.5))),""))),"")</f>
        <v/>
      </c>
      <c r="BC269" s="499" t="str">
        <f>IF($BC$28="X",IF(AT269="",0,IF($B269="","",IF(AT$28="X",IF(Q269&gt;0,1,IF(Cover!$E$47="Weekly",IF(P269&gt;=40,1,0.5),IF(P269&gt;=80,1,0.5))),""))),"")</f>
        <v/>
      </c>
      <c r="BD269" s="499" t="str">
        <f>IF($BD$28="X",IF(AU269="",0,IF($B269="","",IF(AU$28="X",IF(U269&gt;0,1,IF(Cover!$E$47="Weekly",IF(T269&gt;=40,1,0.5),IF(T269&gt;=80,1,0.5))),""))),"")</f>
        <v/>
      </c>
      <c r="BE269" s="499" t="str">
        <f>IF($BE$28="X",IF(AV269="",0,IF($B269="","",IF(AV$28="X",IF(Y269&gt;0,1,IF(Cover!$E$47="Weekly",IF(X269&gt;=40,1,0.5),IF(X269&gt;=80,1,0.5))),""))),"")</f>
        <v/>
      </c>
      <c r="BF269" s="499" t="str">
        <f>IF($BF$28="X",IF(AW269="",0,IF($B269="","",IF(AW$28="X",IF(AC269&gt;0,1,IF(Cover!$E$47="Weekly",IF(AB269&gt;=40,1,0.5),IF(AB269&gt;=80,1,0.5))),""))),"")</f>
        <v/>
      </c>
      <c r="BG269" s="499" t="str">
        <f>IF($BG$28="X",IF(AX269="",0,IF($B269="","",IF(AX$28="X",IF(AG269&gt;0,1,IF(Cover!$E$47="Weekly",IF(AF269&gt;=40,1,0.5),IF(AF269&gt;=80,1,0.5))),""))),"")</f>
        <v/>
      </c>
      <c r="BH269" s="500" t="str">
        <f>IF($BH$28="X",IF(AY269="",0,IF($B269="","",IF(AY$28="X",IF(AK269&gt;0,1,IF(Cover!$E$47="Weekly",IF(AJ269&gt;=40,1,0.5),IF(AJ269&gt;=80,1,0.5))),""))),"")</f>
        <v/>
      </c>
      <c r="BI269" s="470" t="str">
        <f t="shared" si="81"/>
        <v/>
      </c>
      <c r="BJ269" s="469" t="str">
        <f t="shared" si="82"/>
        <v/>
      </c>
      <c r="BL269" s="632">
        <f>IF(BJ269=0,IF('STEP 2 EE Data'!K264="Yes",IF('STEP 2 EE Data'!C264="",1,IF('STEP 2 EE Data'!D264&gt;=40,1,0.5)),0),IF('STEP 2 EE Data'!K264="Yes",IF('STEP 2 EE Data'!C264="",IF(BJ269=0.5,0.5,0),IF('STEP 2 EE Data'!D264&gt;=40,IF(BJ269=0.5,0.5,0),0)),0))</f>
        <v>0</v>
      </c>
    </row>
    <row r="270" spans="1:64" ht="15.6" thickTop="1" thickBot="1" x14ac:dyDescent="0.35">
      <c r="A270" s="84" t="str">
        <f>IF('STEP 2 EE Data'!A265="","",'STEP 2 EE Data'!A265)</f>
        <v/>
      </c>
      <c r="B270" s="83" t="str">
        <f>IF('STEP 2 EE Data'!B265="","",'STEP 2 EE Data'!B265)</f>
        <v/>
      </c>
      <c r="C270" s="54"/>
      <c r="D270" s="56"/>
      <c r="E270" s="55"/>
      <c r="F270" s="371" t="str">
        <f t="shared" si="83"/>
        <v/>
      </c>
      <c r="G270" s="54"/>
      <c r="H270" s="56"/>
      <c r="I270" s="55"/>
      <c r="J270" s="560" t="str">
        <f t="shared" si="84"/>
        <v/>
      </c>
      <c r="K270" s="54"/>
      <c r="L270" s="56"/>
      <c r="M270" s="55"/>
      <c r="N270" s="560" t="str">
        <f t="shared" si="85"/>
        <v/>
      </c>
      <c r="O270" s="54"/>
      <c r="P270" s="56"/>
      <c r="Q270" s="55"/>
      <c r="R270" s="560" t="str">
        <f t="shared" si="66"/>
        <v/>
      </c>
      <c r="S270" s="54"/>
      <c r="T270" s="56"/>
      <c r="U270" s="55"/>
      <c r="V270" s="560" t="str">
        <f t="shared" si="67"/>
        <v/>
      </c>
      <c r="W270" s="54"/>
      <c r="X270" s="56"/>
      <c r="Y270" s="55"/>
      <c r="Z270" s="560" t="str">
        <f t="shared" si="68"/>
        <v/>
      </c>
      <c r="AA270" s="54"/>
      <c r="AB270" s="56"/>
      <c r="AC270" s="55"/>
      <c r="AD270" s="560" t="str">
        <f t="shared" si="69"/>
        <v/>
      </c>
      <c r="AE270" s="54"/>
      <c r="AF270" s="56"/>
      <c r="AG270" s="55"/>
      <c r="AH270" s="560" t="str">
        <f t="shared" si="70"/>
        <v/>
      </c>
      <c r="AI270" s="54"/>
      <c r="AJ270" s="56"/>
      <c r="AK270" s="55"/>
      <c r="AL270" s="446" t="str">
        <f t="shared" si="71"/>
        <v/>
      </c>
      <c r="AM270" s="504">
        <f>'STEP 2 EE Data'!AI265</f>
        <v>0</v>
      </c>
      <c r="AN270" s="82">
        <f>'STEP 2 EE Data'!AJ265</f>
        <v>0</v>
      </c>
      <c r="AO270" s="445" t="str">
        <f>'STEP 2 EE Data'!AK265</f>
        <v/>
      </c>
      <c r="AQ270" s="497" t="str">
        <f t="shared" si="72"/>
        <v/>
      </c>
      <c r="AR270" s="497" t="str">
        <f t="shared" si="73"/>
        <v/>
      </c>
      <c r="AS270" s="497" t="str">
        <f t="shared" si="74"/>
        <v/>
      </c>
      <c r="AT270" s="497" t="str">
        <f t="shared" si="75"/>
        <v/>
      </c>
      <c r="AU270" s="497" t="str">
        <f t="shared" si="76"/>
        <v/>
      </c>
      <c r="AV270" s="497" t="str">
        <f t="shared" si="77"/>
        <v/>
      </c>
      <c r="AW270" s="497" t="str">
        <f t="shared" si="78"/>
        <v/>
      </c>
      <c r="AX270" s="497" t="str">
        <f t="shared" si="79"/>
        <v/>
      </c>
      <c r="AY270" s="498" t="str">
        <f t="shared" si="80"/>
        <v/>
      </c>
      <c r="AZ270" s="499" t="str">
        <f>IF($AZ$28="X",IF(AQ270="",0,IF($B270="","",IF(AQ$28="X",IF(E270&gt;0,1,IF(Cover!$E$47="Weekly",IF(D270&gt;=40,1,0.5),IF(D270&gt;=80,1,0.5))),""))),"")</f>
        <v/>
      </c>
      <c r="BA270" s="499" t="str">
        <f>IF($BA$28="X",IF(AR270="",0,IF($B270="","",IF(AR$28="X",IF(I270&gt;0,1,IF(Cover!$E$47="Weekly",IF(H270&gt;=40,1,0.5),IF(H270&gt;=80,1,0.5))),""))),"")</f>
        <v/>
      </c>
      <c r="BB270" s="499" t="str">
        <f>IF($BB$28="X",IF(AS270="",0,IF($B270="","",IF(AS$28="X",IF(M270&gt;0,1,IF(Cover!$E$47="Weekly",IF(L270&gt;=40,1,0.5),IF(L270&gt;=80,1,0.5))),""))),"")</f>
        <v/>
      </c>
      <c r="BC270" s="499" t="str">
        <f>IF($BC$28="X",IF(AT270="",0,IF($B270="","",IF(AT$28="X",IF(Q270&gt;0,1,IF(Cover!$E$47="Weekly",IF(P270&gt;=40,1,0.5),IF(P270&gt;=80,1,0.5))),""))),"")</f>
        <v/>
      </c>
      <c r="BD270" s="499" t="str">
        <f>IF($BD$28="X",IF(AU270="",0,IF($B270="","",IF(AU$28="X",IF(U270&gt;0,1,IF(Cover!$E$47="Weekly",IF(T270&gt;=40,1,0.5),IF(T270&gt;=80,1,0.5))),""))),"")</f>
        <v/>
      </c>
      <c r="BE270" s="499" t="str">
        <f>IF($BE$28="X",IF(AV270="",0,IF($B270="","",IF(AV$28="X",IF(Y270&gt;0,1,IF(Cover!$E$47="Weekly",IF(X270&gt;=40,1,0.5),IF(X270&gt;=80,1,0.5))),""))),"")</f>
        <v/>
      </c>
      <c r="BF270" s="499" t="str">
        <f>IF($BF$28="X",IF(AW270="",0,IF($B270="","",IF(AW$28="X",IF(AC270&gt;0,1,IF(Cover!$E$47="Weekly",IF(AB270&gt;=40,1,0.5),IF(AB270&gt;=80,1,0.5))),""))),"")</f>
        <v/>
      </c>
      <c r="BG270" s="499" t="str">
        <f>IF($BG$28="X",IF(AX270="",0,IF($B270="","",IF(AX$28="X",IF(AG270&gt;0,1,IF(Cover!$E$47="Weekly",IF(AF270&gt;=40,1,0.5),IF(AF270&gt;=80,1,0.5))),""))),"")</f>
        <v/>
      </c>
      <c r="BH270" s="500" t="str">
        <f>IF($BH$28="X",IF(AY270="",0,IF($B270="","",IF(AY$28="X",IF(AK270&gt;0,1,IF(Cover!$E$47="Weekly",IF(AJ270&gt;=40,1,0.5),IF(AJ270&gt;=80,1,0.5))),""))),"")</f>
        <v/>
      </c>
      <c r="BI270" s="470" t="str">
        <f t="shared" si="81"/>
        <v/>
      </c>
      <c r="BJ270" s="469" t="str">
        <f t="shared" si="82"/>
        <v/>
      </c>
      <c r="BL270" s="632">
        <f>IF(BJ270=0,IF('STEP 2 EE Data'!K265="Yes",IF('STEP 2 EE Data'!C265="",1,IF('STEP 2 EE Data'!D265&gt;=40,1,0.5)),0),IF('STEP 2 EE Data'!K265="Yes",IF('STEP 2 EE Data'!C265="",IF(BJ270=0.5,0.5,0),IF('STEP 2 EE Data'!D265&gt;=40,IF(BJ270=0.5,0.5,0),0)),0))</f>
        <v>0</v>
      </c>
    </row>
    <row r="271" spans="1:64" ht="15.6" thickTop="1" thickBot="1" x14ac:dyDescent="0.35">
      <c r="A271" s="84" t="str">
        <f>IF('STEP 2 EE Data'!A266="","",'STEP 2 EE Data'!A266)</f>
        <v/>
      </c>
      <c r="B271" s="83" t="str">
        <f>IF('STEP 2 EE Data'!B266="","",'STEP 2 EE Data'!B266)</f>
        <v/>
      </c>
      <c r="C271" s="54"/>
      <c r="D271" s="56"/>
      <c r="E271" s="55"/>
      <c r="F271" s="371" t="str">
        <f t="shared" si="83"/>
        <v/>
      </c>
      <c r="G271" s="54"/>
      <c r="H271" s="56"/>
      <c r="I271" s="55"/>
      <c r="J271" s="560" t="str">
        <f t="shared" si="84"/>
        <v/>
      </c>
      <c r="K271" s="54"/>
      <c r="L271" s="56"/>
      <c r="M271" s="55"/>
      <c r="N271" s="560" t="str">
        <f t="shared" si="85"/>
        <v/>
      </c>
      <c r="O271" s="54"/>
      <c r="P271" s="56"/>
      <c r="Q271" s="55"/>
      <c r="R271" s="560" t="str">
        <f t="shared" si="66"/>
        <v/>
      </c>
      <c r="S271" s="54"/>
      <c r="T271" s="56"/>
      <c r="U271" s="55"/>
      <c r="V271" s="560" t="str">
        <f t="shared" si="67"/>
        <v/>
      </c>
      <c r="W271" s="54"/>
      <c r="X271" s="56"/>
      <c r="Y271" s="55"/>
      <c r="Z271" s="560" t="str">
        <f t="shared" si="68"/>
        <v/>
      </c>
      <c r="AA271" s="54"/>
      <c r="AB271" s="56"/>
      <c r="AC271" s="55"/>
      <c r="AD271" s="560" t="str">
        <f t="shared" si="69"/>
        <v/>
      </c>
      <c r="AE271" s="54"/>
      <c r="AF271" s="56"/>
      <c r="AG271" s="55"/>
      <c r="AH271" s="560" t="str">
        <f t="shared" si="70"/>
        <v/>
      </c>
      <c r="AI271" s="54"/>
      <c r="AJ271" s="56"/>
      <c r="AK271" s="55"/>
      <c r="AL271" s="446" t="str">
        <f t="shared" si="71"/>
        <v/>
      </c>
      <c r="AM271" s="504">
        <f>'STEP 2 EE Data'!AI266</f>
        <v>0</v>
      </c>
      <c r="AN271" s="82">
        <f>'STEP 2 EE Data'!AJ266</f>
        <v>0</v>
      </c>
      <c r="AO271" s="445" t="str">
        <f>'STEP 2 EE Data'!AK266</f>
        <v/>
      </c>
      <c r="AQ271" s="497" t="str">
        <f t="shared" si="72"/>
        <v/>
      </c>
      <c r="AR271" s="497" t="str">
        <f t="shared" si="73"/>
        <v/>
      </c>
      <c r="AS271" s="497" t="str">
        <f t="shared" si="74"/>
        <v/>
      </c>
      <c r="AT271" s="497" t="str">
        <f t="shared" si="75"/>
        <v/>
      </c>
      <c r="AU271" s="497" t="str">
        <f t="shared" si="76"/>
        <v/>
      </c>
      <c r="AV271" s="497" t="str">
        <f t="shared" si="77"/>
        <v/>
      </c>
      <c r="AW271" s="497" t="str">
        <f t="shared" si="78"/>
        <v/>
      </c>
      <c r="AX271" s="497" t="str">
        <f t="shared" si="79"/>
        <v/>
      </c>
      <c r="AY271" s="498" t="str">
        <f t="shared" si="80"/>
        <v/>
      </c>
      <c r="AZ271" s="499" t="str">
        <f>IF($AZ$28="X",IF(AQ271="",0,IF($B271="","",IF(AQ$28="X",IF(E271&gt;0,1,IF(Cover!$E$47="Weekly",IF(D271&gt;=40,1,0.5),IF(D271&gt;=80,1,0.5))),""))),"")</f>
        <v/>
      </c>
      <c r="BA271" s="499" t="str">
        <f>IF($BA$28="X",IF(AR271="",0,IF($B271="","",IF(AR$28="X",IF(I271&gt;0,1,IF(Cover!$E$47="Weekly",IF(H271&gt;=40,1,0.5),IF(H271&gt;=80,1,0.5))),""))),"")</f>
        <v/>
      </c>
      <c r="BB271" s="499" t="str">
        <f>IF($BB$28="X",IF(AS271="",0,IF($B271="","",IF(AS$28="X",IF(M271&gt;0,1,IF(Cover!$E$47="Weekly",IF(L271&gt;=40,1,0.5),IF(L271&gt;=80,1,0.5))),""))),"")</f>
        <v/>
      </c>
      <c r="BC271" s="499" t="str">
        <f>IF($BC$28="X",IF(AT271="",0,IF($B271="","",IF(AT$28="X",IF(Q271&gt;0,1,IF(Cover!$E$47="Weekly",IF(P271&gt;=40,1,0.5),IF(P271&gt;=80,1,0.5))),""))),"")</f>
        <v/>
      </c>
      <c r="BD271" s="499" t="str">
        <f>IF($BD$28="X",IF(AU271="",0,IF($B271="","",IF(AU$28="X",IF(U271&gt;0,1,IF(Cover!$E$47="Weekly",IF(T271&gt;=40,1,0.5),IF(T271&gt;=80,1,0.5))),""))),"")</f>
        <v/>
      </c>
      <c r="BE271" s="499" t="str">
        <f>IF($BE$28="X",IF(AV271="",0,IF($B271="","",IF(AV$28="X",IF(Y271&gt;0,1,IF(Cover!$E$47="Weekly",IF(X271&gt;=40,1,0.5),IF(X271&gt;=80,1,0.5))),""))),"")</f>
        <v/>
      </c>
      <c r="BF271" s="499" t="str">
        <f>IF($BF$28="X",IF(AW271="",0,IF($B271="","",IF(AW$28="X",IF(AC271&gt;0,1,IF(Cover!$E$47="Weekly",IF(AB271&gt;=40,1,0.5),IF(AB271&gt;=80,1,0.5))),""))),"")</f>
        <v/>
      </c>
      <c r="BG271" s="499" t="str">
        <f>IF($BG$28="X",IF(AX271="",0,IF($B271="","",IF(AX$28="X",IF(AG271&gt;0,1,IF(Cover!$E$47="Weekly",IF(AF271&gt;=40,1,0.5),IF(AF271&gt;=80,1,0.5))),""))),"")</f>
        <v/>
      </c>
      <c r="BH271" s="500" t="str">
        <f>IF($BH$28="X",IF(AY271="",0,IF($B271="","",IF(AY$28="X",IF(AK271&gt;0,1,IF(Cover!$E$47="Weekly",IF(AJ271&gt;=40,1,0.5),IF(AJ271&gt;=80,1,0.5))),""))),"")</f>
        <v/>
      </c>
      <c r="BI271" s="470" t="str">
        <f t="shared" si="81"/>
        <v/>
      </c>
      <c r="BJ271" s="469" t="str">
        <f t="shared" si="82"/>
        <v/>
      </c>
      <c r="BL271" s="632">
        <f>IF(BJ271=0,IF('STEP 2 EE Data'!K266="Yes",IF('STEP 2 EE Data'!C266="",1,IF('STEP 2 EE Data'!D266&gt;=40,1,0.5)),0),IF('STEP 2 EE Data'!K266="Yes",IF('STEP 2 EE Data'!C266="",IF(BJ271=0.5,0.5,0),IF('STEP 2 EE Data'!D266&gt;=40,IF(BJ271=0.5,0.5,0),0)),0))</f>
        <v>0</v>
      </c>
    </row>
    <row r="272" spans="1:64" ht="15.6" thickTop="1" thickBot="1" x14ac:dyDescent="0.35">
      <c r="A272" s="84" t="str">
        <f>IF('STEP 2 EE Data'!A267="","",'STEP 2 EE Data'!A267)</f>
        <v/>
      </c>
      <c r="B272" s="83" t="str">
        <f>IF('STEP 2 EE Data'!B267="","",'STEP 2 EE Data'!B267)</f>
        <v/>
      </c>
      <c r="C272" s="54"/>
      <c r="D272" s="56"/>
      <c r="E272" s="55"/>
      <c r="F272" s="371" t="str">
        <f t="shared" si="83"/>
        <v/>
      </c>
      <c r="G272" s="54"/>
      <c r="H272" s="56"/>
      <c r="I272" s="55"/>
      <c r="J272" s="560" t="str">
        <f t="shared" si="84"/>
        <v/>
      </c>
      <c r="K272" s="54"/>
      <c r="L272" s="56"/>
      <c r="M272" s="55"/>
      <c r="N272" s="560" t="str">
        <f t="shared" si="85"/>
        <v/>
      </c>
      <c r="O272" s="54"/>
      <c r="P272" s="56"/>
      <c r="Q272" s="55"/>
      <c r="R272" s="560" t="str">
        <f t="shared" si="66"/>
        <v/>
      </c>
      <c r="S272" s="54"/>
      <c r="T272" s="56"/>
      <c r="U272" s="55"/>
      <c r="V272" s="560" t="str">
        <f t="shared" si="67"/>
        <v/>
      </c>
      <c r="W272" s="54"/>
      <c r="X272" s="56"/>
      <c r="Y272" s="55"/>
      <c r="Z272" s="560" t="str">
        <f t="shared" si="68"/>
        <v/>
      </c>
      <c r="AA272" s="54"/>
      <c r="AB272" s="56"/>
      <c r="AC272" s="55"/>
      <c r="AD272" s="560" t="str">
        <f t="shared" si="69"/>
        <v/>
      </c>
      <c r="AE272" s="54"/>
      <c r="AF272" s="56"/>
      <c r="AG272" s="55"/>
      <c r="AH272" s="560" t="str">
        <f t="shared" si="70"/>
        <v/>
      </c>
      <c r="AI272" s="54"/>
      <c r="AJ272" s="56"/>
      <c r="AK272" s="55"/>
      <c r="AL272" s="446" t="str">
        <f t="shared" si="71"/>
        <v/>
      </c>
      <c r="AM272" s="504">
        <f>'STEP 2 EE Data'!AI267</f>
        <v>0</v>
      </c>
      <c r="AN272" s="82">
        <f>'STEP 2 EE Data'!AJ267</f>
        <v>0</v>
      </c>
      <c r="AO272" s="445" t="str">
        <f>'STEP 2 EE Data'!AK267</f>
        <v/>
      </c>
      <c r="AQ272" s="497" t="str">
        <f t="shared" si="72"/>
        <v/>
      </c>
      <c r="AR272" s="497" t="str">
        <f t="shared" si="73"/>
        <v/>
      </c>
      <c r="AS272" s="497" t="str">
        <f t="shared" si="74"/>
        <v/>
      </c>
      <c r="AT272" s="497" t="str">
        <f t="shared" si="75"/>
        <v/>
      </c>
      <c r="AU272" s="497" t="str">
        <f t="shared" si="76"/>
        <v/>
      </c>
      <c r="AV272" s="497" t="str">
        <f t="shared" si="77"/>
        <v/>
      </c>
      <c r="AW272" s="497" t="str">
        <f t="shared" si="78"/>
        <v/>
      </c>
      <c r="AX272" s="497" t="str">
        <f t="shared" si="79"/>
        <v/>
      </c>
      <c r="AY272" s="498" t="str">
        <f t="shared" si="80"/>
        <v/>
      </c>
      <c r="AZ272" s="499" t="str">
        <f>IF($AZ$28="X",IF(AQ272="",0,IF($B272="","",IF(AQ$28="X",IF(E272&gt;0,1,IF(Cover!$E$47="Weekly",IF(D272&gt;=40,1,0.5),IF(D272&gt;=80,1,0.5))),""))),"")</f>
        <v/>
      </c>
      <c r="BA272" s="499" t="str">
        <f>IF($BA$28="X",IF(AR272="",0,IF($B272="","",IF(AR$28="X",IF(I272&gt;0,1,IF(Cover!$E$47="Weekly",IF(H272&gt;=40,1,0.5),IF(H272&gt;=80,1,0.5))),""))),"")</f>
        <v/>
      </c>
      <c r="BB272" s="499" t="str">
        <f>IF($BB$28="X",IF(AS272="",0,IF($B272="","",IF(AS$28="X",IF(M272&gt;0,1,IF(Cover!$E$47="Weekly",IF(L272&gt;=40,1,0.5),IF(L272&gt;=80,1,0.5))),""))),"")</f>
        <v/>
      </c>
      <c r="BC272" s="499" t="str">
        <f>IF($BC$28="X",IF(AT272="",0,IF($B272="","",IF(AT$28="X",IF(Q272&gt;0,1,IF(Cover!$E$47="Weekly",IF(P272&gt;=40,1,0.5),IF(P272&gt;=80,1,0.5))),""))),"")</f>
        <v/>
      </c>
      <c r="BD272" s="499" t="str">
        <f>IF($BD$28="X",IF(AU272="",0,IF($B272="","",IF(AU$28="X",IF(U272&gt;0,1,IF(Cover!$E$47="Weekly",IF(T272&gt;=40,1,0.5),IF(T272&gt;=80,1,0.5))),""))),"")</f>
        <v/>
      </c>
      <c r="BE272" s="499" t="str">
        <f>IF($BE$28="X",IF(AV272="",0,IF($B272="","",IF(AV$28="X",IF(Y272&gt;0,1,IF(Cover!$E$47="Weekly",IF(X272&gt;=40,1,0.5),IF(X272&gt;=80,1,0.5))),""))),"")</f>
        <v/>
      </c>
      <c r="BF272" s="499" t="str">
        <f>IF($BF$28="X",IF(AW272="",0,IF($B272="","",IF(AW$28="X",IF(AC272&gt;0,1,IF(Cover!$E$47="Weekly",IF(AB272&gt;=40,1,0.5),IF(AB272&gt;=80,1,0.5))),""))),"")</f>
        <v/>
      </c>
      <c r="BG272" s="499" t="str">
        <f>IF($BG$28="X",IF(AX272="",0,IF($B272="","",IF(AX$28="X",IF(AG272&gt;0,1,IF(Cover!$E$47="Weekly",IF(AF272&gt;=40,1,0.5),IF(AF272&gt;=80,1,0.5))),""))),"")</f>
        <v/>
      </c>
      <c r="BH272" s="500" t="str">
        <f>IF($BH$28="X",IF(AY272="",0,IF($B272="","",IF(AY$28="X",IF(AK272&gt;0,1,IF(Cover!$E$47="Weekly",IF(AJ272&gt;=40,1,0.5),IF(AJ272&gt;=80,1,0.5))),""))),"")</f>
        <v/>
      </c>
      <c r="BI272" s="470" t="str">
        <f t="shared" si="81"/>
        <v/>
      </c>
      <c r="BJ272" s="469" t="str">
        <f t="shared" si="82"/>
        <v/>
      </c>
      <c r="BL272" s="632">
        <f>IF(BJ272=0,IF('STEP 2 EE Data'!K267="Yes",IF('STEP 2 EE Data'!C267="",1,IF('STEP 2 EE Data'!D267&gt;=40,1,0.5)),0),IF('STEP 2 EE Data'!K267="Yes",IF('STEP 2 EE Data'!C267="",IF(BJ272=0.5,0.5,0),IF('STEP 2 EE Data'!D267&gt;=40,IF(BJ272=0.5,0.5,0),0)),0))</f>
        <v>0</v>
      </c>
    </row>
    <row r="273" spans="1:64" ht="15.6" thickTop="1" thickBot="1" x14ac:dyDescent="0.35">
      <c r="A273" s="84" t="str">
        <f>IF('STEP 2 EE Data'!A268="","",'STEP 2 EE Data'!A268)</f>
        <v/>
      </c>
      <c r="B273" s="83" t="str">
        <f>IF('STEP 2 EE Data'!B268="","",'STEP 2 EE Data'!B268)</f>
        <v/>
      </c>
      <c r="C273" s="54"/>
      <c r="D273" s="56"/>
      <c r="E273" s="55"/>
      <c r="F273" s="371" t="str">
        <f t="shared" si="83"/>
        <v/>
      </c>
      <c r="G273" s="54"/>
      <c r="H273" s="56"/>
      <c r="I273" s="55"/>
      <c r="J273" s="560" t="str">
        <f t="shared" si="84"/>
        <v/>
      </c>
      <c r="K273" s="54"/>
      <c r="L273" s="56"/>
      <c r="M273" s="55"/>
      <c r="N273" s="560" t="str">
        <f t="shared" si="85"/>
        <v/>
      </c>
      <c r="O273" s="54"/>
      <c r="P273" s="56"/>
      <c r="Q273" s="55"/>
      <c r="R273" s="560" t="str">
        <f t="shared" si="66"/>
        <v/>
      </c>
      <c r="S273" s="54"/>
      <c r="T273" s="56"/>
      <c r="U273" s="55"/>
      <c r="V273" s="560" t="str">
        <f t="shared" si="67"/>
        <v/>
      </c>
      <c r="W273" s="54"/>
      <c r="X273" s="56"/>
      <c r="Y273" s="55"/>
      <c r="Z273" s="560" t="str">
        <f t="shared" si="68"/>
        <v/>
      </c>
      <c r="AA273" s="54"/>
      <c r="AB273" s="56"/>
      <c r="AC273" s="55"/>
      <c r="AD273" s="560" t="str">
        <f t="shared" si="69"/>
        <v/>
      </c>
      <c r="AE273" s="54"/>
      <c r="AF273" s="56"/>
      <c r="AG273" s="55"/>
      <c r="AH273" s="560" t="str">
        <f t="shared" si="70"/>
        <v/>
      </c>
      <c r="AI273" s="54"/>
      <c r="AJ273" s="56"/>
      <c r="AK273" s="55"/>
      <c r="AL273" s="446" t="str">
        <f t="shared" si="71"/>
        <v/>
      </c>
      <c r="AM273" s="504">
        <f>'STEP 2 EE Data'!AI268</f>
        <v>0</v>
      </c>
      <c r="AN273" s="82">
        <f>'STEP 2 EE Data'!AJ268</f>
        <v>0</v>
      </c>
      <c r="AO273" s="445" t="str">
        <f>'STEP 2 EE Data'!AK268</f>
        <v/>
      </c>
      <c r="AQ273" s="497" t="str">
        <f t="shared" si="72"/>
        <v/>
      </c>
      <c r="AR273" s="497" t="str">
        <f t="shared" si="73"/>
        <v/>
      </c>
      <c r="AS273" s="497" t="str">
        <f t="shared" si="74"/>
        <v/>
      </c>
      <c r="AT273" s="497" t="str">
        <f t="shared" si="75"/>
        <v/>
      </c>
      <c r="AU273" s="497" t="str">
        <f t="shared" si="76"/>
        <v/>
      </c>
      <c r="AV273" s="497" t="str">
        <f t="shared" si="77"/>
        <v/>
      </c>
      <c r="AW273" s="497" t="str">
        <f t="shared" si="78"/>
        <v/>
      </c>
      <c r="AX273" s="497" t="str">
        <f t="shared" si="79"/>
        <v/>
      </c>
      <c r="AY273" s="498" t="str">
        <f t="shared" si="80"/>
        <v/>
      </c>
      <c r="AZ273" s="499" t="str">
        <f>IF($AZ$28="X",IF(AQ273="",0,IF($B273="","",IF(AQ$28="X",IF(E273&gt;0,1,IF(Cover!$E$47="Weekly",IF(D273&gt;=40,1,0.5),IF(D273&gt;=80,1,0.5))),""))),"")</f>
        <v/>
      </c>
      <c r="BA273" s="499" t="str">
        <f>IF($BA$28="X",IF(AR273="",0,IF($B273="","",IF(AR$28="X",IF(I273&gt;0,1,IF(Cover!$E$47="Weekly",IF(H273&gt;=40,1,0.5),IF(H273&gt;=80,1,0.5))),""))),"")</f>
        <v/>
      </c>
      <c r="BB273" s="499" t="str">
        <f>IF($BB$28="X",IF(AS273="",0,IF($B273="","",IF(AS$28="X",IF(M273&gt;0,1,IF(Cover!$E$47="Weekly",IF(L273&gt;=40,1,0.5),IF(L273&gt;=80,1,0.5))),""))),"")</f>
        <v/>
      </c>
      <c r="BC273" s="499" t="str">
        <f>IF($BC$28="X",IF(AT273="",0,IF($B273="","",IF(AT$28="X",IF(Q273&gt;0,1,IF(Cover!$E$47="Weekly",IF(P273&gt;=40,1,0.5),IF(P273&gt;=80,1,0.5))),""))),"")</f>
        <v/>
      </c>
      <c r="BD273" s="499" t="str">
        <f>IF($BD$28="X",IF(AU273="",0,IF($B273="","",IF(AU$28="X",IF(U273&gt;0,1,IF(Cover!$E$47="Weekly",IF(T273&gt;=40,1,0.5),IF(T273&gt;=80,1,0.5))),""))),"")</f>
        <v/>
      </c>
      <c r="BE273" s="499" t="str">
        <f>IF($BE$28="X",IF(AV273="",0,IF($B273="","",IF(AV$28="X",IF(Y273&gt;0,1,IF(Cover!$E$47="Weekly",IF(X273&gt;=40,1,0.5),IF(X273&gt;=80,1,0.5))),""))),"")</f>
        <v/>
      </c>
      <c r="BF273" s="499" t="str">
        <f>IF($BF$28="X",IF(AW273="",0,IF($B273="","",IF(AW$28="X",IF(AC273&gt;0,1,IF(Cover!$E$47="Weekly",IF(AB273&gt;=40,1,0.5),IF(AB273&gt;=80,1,0.5))),""))),"")</f>
        <v/>
      </c>
      <c r="BG273" s="499" t="str">
        <f>IF($BG$28="X",IF(AX273="",0,IF($B273="","",IF(AX$28="X",IF(AG273&gt;0,1,IF(Cover!$E$47="Weekly",IF(AF273&gt;=40,1,0.5),IF(AF273&gt;=80,1,0.5))),""))),"")</f>
        <v/>
      </c>
      <c r="BH273" s="500" t="str">
        <f>IF($BH$28="X",IF(AY273="",0,IF($B273="","",IF(AY$28="X",IF(AK273&gt;0,1,IF(Cover!$E$47="Weekly",IF(AJ273&gt;=40,1,0.5),IF(AJ273&gt;=80,1,0.5))),""))),"")</f>
        <v/>
      </c>
      <c r="BI273" s="470" t="str">
        <f t="shared" si="81"/>
        <v/>
      </c>
      <c r="BJ273" s="469" t="str">
        <f t="shared" si="82"/>
        <v/>
      </c>
      <c r="BL273" s="632">
        <f>IF(BJ273=0,IF('STEP 2 EE Data'!K268="Yes",IF('STEP 2 EE Data'!C268="",1,IF('STEP 2 EE Data'!D268&gt;=40,1,0.5)),0),IF('STEP 2 EE Data'!K268="Yes",IF('STEP 2 EE Data'!C268="",IF(BJ273=0.5,0.5,0),IF('STEP 2 EE Data'!D268&gt;=40,IF(BJ273=0.5,0.5,0),0)),0))</f>
        <v>0</v>
      </c>
    </row>
    <row r="274" spans="1:64" ht="15.6" thickTop="1" thickBot="1" x14ac:dyDescent="0.35">
      <c r="A274" s="84" t="str">
        <f>IF('STEP 2 EE Data'!A269="","",'STEP 2 EE Data'!A269)</f>
        <v/>
      </c>
      <c r="B274" s="83" t="str">
        <f>IF('STEP 2 EE Data'!B269="","",'STEP 2 EE Data'!B269)</f>
        <v/>
      </c>
      <c r="C274" s="54"/>
      <c r="D274" s="56"/>
      <c r="E274" s="55"/>
      <c r="F274" s="371" t="str">
        <f t="shared" si="83"/>
        <v/>
      </c>
      <c r="G274" s="54"/>
      <c r="H274" s="56"/>
      <c r="I274" s="55"/>
      <c r="J274" s="560" t="str">
        <f t="shared" si="84"/>
        <v/>
      </c>
      <c r="K274" s="54"/>
      <c r="L274" s="56"/>
      <c r="M274" s="55"/>
      <c r="N274" s="560" t="str">
        <f t="shared" si="85"/>
        <v/>
      </c>
      <c r="O274" s="54"/>
      <c r="P274" s="56"/>
      <c r="Q274" s="55"/>
      <c r="R274" s="560" t="str">
        <f t="shared" si="66"/>
        <v/>
      </c>
      <c r="S274" s="54"/>
      <c r="T274" s="56"/>
      <c r="U274" s="55"/>
      <c r="V274" s="560" t="str">
        <f t="shared" si="67"/>
        <v/>
      </c>
      <c r="W274" s="54"/>
      <c r="X274" s="56"/>
      <c r="Y274" s="55"/>
      <c r="Z274" s="560" t="str">
        <f t="shared" si="68"/>
        <v/>
      </c>
      <c r="AA274" s="54"/>
      <c r="AB274" s="56"/>
      <c r="AC274" s="55"/>
      <c r="AD274" s="560" t="str">
        <f t="shared" si="69"/>
        <v/>
      </c>
      <c r="AE274" s="54"/>
      <c r="AF274" s="56"/>
      <c r="AG274" s="55"/>
      <c r="AH274" s="560" t="str">
        <f t="shared" si="70"/>
        <v/>
      </c>
      <c r="AI274" s="54"/>
      <c r="AJ274" s="56"/>
      <c r="AK274" s="55"/>
      <c r="AL274" s="446" t="str">
        <f t="shared" si="71"/>
        <v/>
      </c>
      <c r="AM274" s="504">
        <f>'STEP 2 EE Data'!AI269</f>
        <v>0</v>
      </c>
      <c r="AN274" s="82">
        <f>'STEP 2 EE Data'!AJ269</f>
        <v>0</v>
      </c>
      <c r="AO274" s="445" t="str">
        <f>'STEP 2 EE Data'!AK269</f>
        <v/>
      </c>
      <c r="AQ274" s="497" t="str">
        <f t="shared" si="72"/>
        <v/>
      </c>
      <c r="AR274" s="497" t="str">
        <f t="shared" si="73"/>
        <v/>
      </c>
      <c r="AS274" s="497" t="str">
        <f t="shared" si="74"/>
        <v/>
      </c>
      <c r="AT274" s="497" t="str">
        <f t="shared" si="75"/>
        <v/>
      </c>
      <c r="AU274" s="497" t="str">
        <f t="shared" si="76"/>
        <v/>
      </c>
      <c r="AV274" s="497" t="str">
        <f t="shared" si="77"/>
        <v/>
      </c>
      <c r="AW274" s="497" t="str">
        <f t="shared" si="78"/>
        <v/>
      </c>
      <c r="AX274" s="497" t="str">
        <f t="shared" si="79"/>
        <v/>
      </c>
      <c r="AY274" s="498" t="str">
        <f t="shared" si="80"/>
        <v/>
      </c>
      <c r="AZ274" s="499" t="str">
        <f>IF($AZ$28="X",IF(AQ274="",0,IF($B274="","",IF(AQ$28="X",IF(E274&gt;0,1,IF(Cover!$E$47="Weekly",IF(D274&gt;=40,1,0.5),IF(D274&gt;=80,1,0.5))),""))),"")</f>
        <v/>
      </c>
      <c r="BA274" s="499" t="str">
        <f>IF($BA$28="X",IF(AR274="",0,IF($B274="","",IF(AR$28="X",IF(I274&gt;0,1,IF(Cover!$E$47="Weekly",IF(H274&gt;=40,1,0.5),IF(H274&gt;=80,1,0.5))),""))),"")</f>
        <v/>
      </c>
      <c r="BB274" s="499" t="str">
        <f>IF($BB$28="X",IF(AS274="",0,IF($B274="","",IF(AS$28="X",IF(M274&gt;0,1,IF(Cover!$E$47="Weekly",IF(L274&gt;=40,1,0.5),IF(L274&gt;=80,1,0.5))),""))),"")</f>
        <v/>
      </c>
      <c r="BC274" s="499" t="str">
        <f>IF($BC$28="X",IF(AT274="",0,IF($B274="","",IF(AT$28="X",IF(Q274&gt;0,1,IF(Cover!$E$47="Weekly",IF(P274&gt;=40,1,0.5),IF(P274&gt;=80,1,0.5))),""))),"")</f>
        <v/>
      </c>
      <c r="BD274" s="499" t="str">
        <f>IF($BD$28="X",IF(AU274="",0,IF($B274="","",IF(AU$28="X",IF(U274&gt;0,1,IF(Cover!$E$47="Weekly",IF(T274&gt;=40,1,0.5),IF(T274&gt;=80,1,0.5))),""))),"")</f>
        <v/>
      </c>
      <c r="BE274" s="499" t="str">
        <f>IF($BE$28="X",IF(AV274="",0,IF($B274="","",IF(AV$28="X",IF(Y274&gt;0,1,IF(Cover!$E$47="Weekly",IF(X274&gt;=40,1,0.5),IF(X274&gt;=80,1,0.5))),""))),"")</f>
        <v/>
      </c>
      <c r="BF274" s="499" t="str">
        <f>IF($BF$28="X",IF(AW274="",0,IF($B274="","",IF(AW$28="X",IF(AC274&gt;0,1,IF(Cover!$E$47="Weekly",IF(AB274&gt;=40,1,0.5),IF(AB274&gt;=80,1,0.5))),""))),"")</f>
        <v/>
      </c>
      <c r="BG274" s="499" t="str">
        <f>IF($BG$28="X",IF(AX274="",0,IF($B274="","",IF(AX$28="X",IF(AG274&gt;0,1,IF(Cover!$E$47="Weekly",IF(AF274&gt;=40,1,0.5),IF(AF274&gt;=80,1,0.5))),""))),"")</f>
        <v/>
      </c>
      <c r="BH274" s="500" t="str">
        <f>IF($BH$28="X",IF(AY274="",0,IF($B274="","",IF(AY$28="X",IF(AK274&gt;0,1,IF(Cover!$E$47="Weekly",IF(AJ274&gt;=40,1,0.5),IF(AJ274&gt;=80,1,0.5))),""))),"")</f>
        <v/>
      </c>
      <c r="BI274" s="470" t="str">
        <f t="shared" si="81"/>
        <v/>
      </c>
      <c r="BJ274" s="469" t="str">
        <f t="shared" si="82"/>
        <v/>
      </c>
      <c r="BL274" s="632">
        <f>IF(BJ274=0,IF('STEP 2 EE Data'!K269="Yes",IF('STEP 2 EE Data'!C269="",1,IF('STEP 2 EE Data'!D269&gt;=40,1,0.5)),0),IF('STEP 2 EE Data'!K269="Yes",IF('STEP 2 EE Data'!C269="",IF(BJ274=0.5,0.5,0),IF('STEP 2 EE Data'!D269&gt;=40,IF(BJ274=0.5,0.5,0),0)),0))</f>
        <v>0</v>
      </c>
    </row>
    <row r="275" spans="1:64" ht="15.6" thickTop="1" thickBot="1" x14ac:dyDescent="0.35">
      <c r="A275" s="84" t="str">
        <f>IF('STEP 2 EE Data'!A270="","",'STEP 2 EE Data'!A270)</f>
        <v/>
      </c>
      <c r="B275" s="83" t="str">
        <f>IF('STEP 2 EE Data'!B270="","",'STEP 2 EE Data'!B270)</f>
        <v/>
      </c>
      <c r="C275" s="54"/>
      <c r="D275" s="56"/>
      <c r="E275" s="55"/>
      <c r="F275" s="371" t="str">
        <f t="shared" si="83"/>
        <v/>
      </c>
      <c r="G275" s="54"/>
      <c r="H275" s="56"/>
      <c r="I275" s="55"/>
      <c r="J275" s="560" t="str">
        <f t="shared" si="84"/>
        <v/>
      </c>
      <c r="K275" s="54"/>
      <c r="L275" s="56"/>
      <c r="M275" s="55"/>
      <c r="N275" s="560" t="str">
        <f t="shared" si="85"/>
        <v/>
      </c>
      <c r="O275" s="54"/>
      <c r="P275" s="56"/>
      <c r="Q275" s="55"/>
      <c r="R275" s="560" t="str">
        <f t="shared" si="66"/>
        <v/>
      </c>
      <c r="S275" s="54"/>
      <c r="T275" s="56"/>
      <c r="U275" s="55"/>
      <c r="V275" s="560" t="str">
        <f t="shared" si="67"/>
        <v/>
      </c>
      <c r="W275" s="54"/>
      <c r="X275" s="56"/>
      <c r="Y275" s="55"/>
      <c r="Z275" s="560" t="str">
        <f t="shared" si="68"/>
        <v/>
      </c>
      <c r="AA275" s="54"/>
      <c r="AB275" s="56"/>
      <c r="AC275" s="55"/>
      <c r="AD275" s="560" t="str">
        <f t="shared" si="69"/>
        <v/>
      </c>
      <c r="AE275" s="54"/>
      <c r="AF275" s="56"/>
      <c r="AG275" s="55"/>
      <c r="AH275" s="560" t="str">
        <f t="shared" si="70"/>
        <v/>
      </c>
      <c r="AI275" s="54"/>
      <c r="AJ275" s="56"/>
      <c r="AK275" s="55"/>
      <c r="AL275" s="446" t="str">
        <f t="shared" si="71"/>
        <v/>
      </c>
      <c r="AM275" s="504">
        <f>'STEP 2 EE Data'!AI270</f>
        <v>0</v>
      </c>
      <c r="AN275" s="82">
        <f>'STEP 2 EE Data'!AJ270</f>
        <v>0</v>
      </c>
      <c r="AO275" s="445" t="str">
        <f>'STEP 2 EE Data'!AK270</f>
        <v/>
      </c>
      <c r="AQ275" s="497" t="str">
        <f t="shared" si="72"/>
        <v/>
      </c>
      <c r="AR275" s="497" t="str">
        <f t="shared" si="73"/>
        <v/>
      </c>
      <c r="AS275" s="497" t="str">
        <f t="shared" si="74"/>
        <v/>
      </c>
      <c r="AT275" s="497" t="str">
        <f t="shared" si="75"/>
        <v/>
      </c>
      <c r="AU275" s="497" t="str">
        <f t="shared" si="76"/>
        <v/>
      </c>
      <c r="AV275" s="497" t="str">
        <f t="shared" si="77"/>
        <v/>
      </c>
      <c r="AW275" s="497" t="str">
        <f t="shared" si="78"/>
        <v/>
      </c>
      <c r="AX275" s="497" t="str">
        <f t="shared" si="79"/>
        <v/>
      </c>
      <c r="AY275" s="498" t="str">
        <f t="shared" si="80"/>
        <v/>
      </c>
      <c r="AZ275" s="499" t="str">
        <f>IF($AZ$28="X",IF(AQ275="",0,IF($B275="","",IF(AQ$28="X",IF(E275&gt;0,1,IF(Cover!$E$47="Weekly",IF(D275&gt;=40,1,0.5),IF(D275&gt;=80,1,0.5))),""))),"")</f>
        <v/>
      </c>
      <c r="BA275" s="499" t="str">
        <f>IF($BA$28="X",IF(AR275="",0,IF($B275="","",IF(AR$28="X",IF(I275&gt;0,1,IF(Cover!$E$47="Weekly",IF(H275&gt;=40,1,0.5),IF(H275&gt;=80,1,0.5))),""))),"")</f>
        <v/>
      </c>
      <c r="BB275" s="499" t="str">
        <f>IF($BB$28="X",IF(AS275="",0,IF($B275="","",IF(AS$28="X",IF(M275&gt;0,1,IF(Cover!$E$47="Weekly",IF(L275&gt;=40,1,0.5),IF(L275&gt;=80,1,0.5))),""))),"")</f>
        <v/>
      </c>
      <c r="BC275" s="499" t="str">
        <f>IF($BC$28="X",IF(AT275="",0,IF($B275="","",IF(AT$28="X",IF(Q275&gt;0,1,IF(Cover!$E$47="Weekly",IF(P275&gt;=40,1,0.5),IF(P275&gt;=80,1,0.5))),""))),"")</f>
        <v/>
      </c>
      <c r="BD275" s="499" t="str">
        <f>IF($BD$28="X",IF(AU275="",0,IF($B275="","",IF(AU$28="X",IF(U275&gt;0,1,IF(Cover!$E$47="Weekly",IF(T275&gt;=40,1,0.5),IF(T275&gt;=80,1,0.5))),""))),"")</f>
        <v/>
      </c>
      <c r="BE275" s="499" t="str">
        <f>IF($BE$28="X",IF(AV275="",0,IF($B275="","",IF(AV$28="X",IF(Y275&gt;0,1,IF(Cover!$E$47="Weekly",IF(X275&gt;=40,1,0.5),IF(X275&gt;=80,1,0.5))),""))),"")</f>
        <v/>
      </c>
      <c r="BF275" s="499" t="str">
        <f>IF($BF$28="X",IF(AW275="",0,IF($B275="","",IF(AW$28="X",IF(AC275&gt;0,1,IF(Cover!$E$47="Weekly",IF(AB275&gt;=40,1,0.5),IF(AB275&gt;=80,1,0.5))),""))),"")</f>
        <v/>
      </c>
      <c r="BG275" s="499" t="str">
        <f>IF($BG$28="X",IF(AX275="",0,IF($B275="","",IF(AX$28="X",IF(AG275&gt;0,1,IF(Cover!$E$47="Weekly",IF(AF275&gt;=40,1,0.5),IF(AF275&gt;=80,1,0.5))),""))),"")</f>
        <v/>
      </c>
      <c r="BH275" s="500" t="str">
        <f>IF($BH$28="X",IF(AY275="",0,IF($B275="","",IF(AY$28="X",IF(AK275&gt;0,1,IF(Cover!$E$47="Weekly",IF(AJ275&gt;=40,1,0.5),IF(AJ275&gt;=80,1,0.5))),""))),"")</f>
        <v/>
      </c>
      <c r="BI275" s="470" t="str">
        <f t="shared" si="81"/>
        <v/>
      </c>
      <c r="BJ275" s="469" t="str">
        <f t="shared" si="82"/>
        <v/>
      </c>
      <c r="BL275" s="632">
        <f>IF(BJ275=0,IF('STEP 2 EE Data'!K270="Yes",IF('STEP 2 EE Data'!C270="",1,IF('STEP 2 EE Data'!D270&gt;=40,1,0.5)),0),IF('STEP 2 EE Data'!K270="Yes",IF('STEP 2 EE Data'!C270="",IF(BJ275=0.5,0.5,0),IF('STEP 2 EE Data'!D270&gt;=40,IF(BJ275=0.5,0.5,0),0)),0))</f>
        <v>0</v>
      </c>
    </row>
    <row r="276" spans="1:64" ht="15.6" thickTop="1" thickBot="1" x14ac:dyDescent="0.35">
      <c r="A276" s="84" t="str">
        <f>IF('STEP 2 EE Data'!A271="","",'STEP 2 EE Data'!A271)</f>
        <v/>
      </c>
      <c r="B276" s="83" t="str">
        <f>IF('STEP 2 EE Data'!B271="","",'STEP 2 EE Data'!B271)</f>
        <v/>
      </c>
      <c r="C276" s="54"/>
      <c r="D276" s="56"/>
      <c r="E276" s="55"/>
      <c r="F276" s="371" t="str">
        <f t="shared" si="83"/>
        <v/>
      </c>
      <c r="G276" s="54"/>
      <c r="H276" s="56"/>
      <c r="I276" s="55"/>
      <c r="J276" s="560" t="str">
        <f t="shared" si="84"/>
        <v/>
      </c>
      <c r="K276" s="54"/>
      <c r="L276" s="56"/>
      <c r="M276" s="55"/>
      <c r="N276" s="560" t="str">
        <f t="shared" si="85"/>
        <v/>
      </c>
      <c r="O276" s="54"/>
      <c r="P276" s="56"/>
      <c r="Q276" s="55"/>
      <c r="R276" s="560" t="str">
        <f t="shared" si="66"/>
        <v/>
      </c>
      <c r="S276" s="54"/>
      <c r="T276" s="56"/>
      <c r="U276" s="55"/>
      <c r="V276" s="560" t="str">
        <f t="shared" si="67"/>
        <v/>
      </c>
      <c r="W276" s="54"/>
      <c r="X276" s="56"/>
      <c r="Y276" s="55"/>
      <c r="Z276" s="560" t="str">
        <f t="shared" si="68"/>
        <v/>
      </c>
      <c r="AA276" s="54"/>
      <c r="AB276" s="56"/>
      <c r="AC276" s="55"/>
      <c r="AD276" s="560" t="str">
        <f t="shared" si="69"/>
        <v/>
      </c>
      <c r="AE276" s="54"/>
      <c r="AF276" s="56"/>
      <c r="AG276" s="55"/>
      <c r="AH276" s="560" t="str">
        <f t="shared" si="70"/>
        <v/>
      </c>
      <c r="AI276" s="54"/>
      <c r="AJ276" s="56"/>
      <c r="AK276" s="55"/>
      <c r="AL276" s="446" t="str">
        <f t="shared" si="71"/>
        <v/>
      </c>
      <c r="AM276" s="504">
        <f>'STEP 2 EE Data'!AI271</f>
        <v>0</v>
      </c>
      <c r="AN276" s="82">
        <f>'STEP 2 EE Data'!AJ271</f>
        <v>0</v>
      </c>
      <c r="AO276" s="445" t="str">
        <f>'STEP 2 EE Data'!AK271</f>
        <v/>
      </c>
      <c r="AQ276" s="497" t="str">
        <f t="shared" si="72"/>
        <v/>
      </c>
      <c r="AR276" s="497" t="str">
        <f t="shared" si="73"/>
        <v/>
      </c>
      <c r="AS276" s="497" t="str">
        <f t="shared" si="74"/>
        <v/>
      </c>
      <c r="AT276" s="497" t="str">
        <f t="shared" si="75"/>
        <v/>
      </c>
      <c r="AU276" s="497" t="str">
        <f t="shared" si="76"/>
        <v/>
      </c>
      <c r="AV276" s="497" t="str">
        <f t="shared" si="77"/>
        <v/>
      </c>
      <c r="AW276" s="497" t="str">
        <f t="shared" si="78"/>
        <v/>
      </c>
      <c r="AX276" s="497" t="str">
        <f t="shared" si="79"/>
        <v/>
      </c>
      <c r="AY276" s="498" t="str">
        <f t="shared" si="80"/>
        <v/>
      </c>
      <c r="AZ276" s="499" t="str">
        <f>IF($AZ$28="X",IF(AQ276="",0,IF($B276="","",IF(AQ$28="X",IF(E276&gt;0,1,IF(Cover!$E$47="Weekly",IF(D276&gt;=40,1,0.5),IF(D276&gt;=80,1,0.5))),""))),"")</f>
        <v/>
      </c>
      <c r="BA276" s="499" t="str">
        <f>IF($BA$28="X",IF(AR276="",0,IF($B276="","",IF(AR$28="X",IF(I276&gt;0,1,IF(Cover!$E$47="Weekly",IF(H276&gt;=40,1,0.5),IF(H276&gt;=80,1,0.5))),""))),"")</f>
        <v/>
      </c>
      <c r="BB276" s="499" t="str">
        <f>IF($BB$28="X",IF(AS276="",0,IF($B276="","",IF(AS$28="X",IF(M276&gt;0,1,IF(Cover!$E$47="Weekly",IF(L276&gt;=40,1,0.5),IF(L276&gt;=80,1,0.5))),""))),"")</f>
        <v/>
      </c>
      <c r="BC276" s="499" t="str">
        <f>IF($BC$28="X",IF(AT276="",0,IF($B276="","",IF(AT$28="X",IF(Q276&gt;0,1,IF(Cover!$E$47="Weekly",IF(P276&gt;=40,1,0.5),IF(P276&gt;=80,1,0.5))),""))),"")</f>
        <v/>
      </c>
      <c r="BD276" s="499" t="str">
        <f>IF($BD$28="X",IF(AU276="",0,IF($B276="","",IF(AU$28="X",IF(U276&gt;0,1,IF(Cover!$E$47="Weekly",IF(T276&gt;=40,1,0.5),IF(T276&gt;=80,1,0.5))),""))),"")</f>
        <v/>
      </c>
      <c r="BE276" s="499" t="str">
        <f>IF($BE$28="X",IF(AV276="",0,IF($B276="","",IF(AV$28="X",IF(Y276&gt;0,1,IF(Cover!$E$47="Weekly",IF(X276&gt;=40,1,0.5),IF(X276&gt;=80,1,0.5))),""))),"")</f>
        <v/>
      </c>
      <c r="BF276" s="499" t="str">
        <f>IF($BF$28="X",IF(AW276="",0,IF($B276="","",IF(AW$28="X",IF(AC276&gt;0,1,IF(Cover!$E$47="Weekly",IF(AB276&gt;=40,1,0.5),IF(AB276&gt;=80,1,0.5))),""))),"")</f>
        <v/>
      </c>
      <c r="BG276" s="499" t="str">
        <f>IF($BG$28="X",IF(AX276="",0,IF($B276="","",IF(AX$28="X",IF(AG276&gt;0,1,IF(Cover!$E$47="Weekly",IF(AF276&gt;=40,1,0.5),IF(AF276&gt;=80,1,0.5))),""))),"")</f>
        <v/>
      </c>
      <c r="BH276" s="500" t="str">
        <f>IF($BH$28="X",IF(AY276="",0,IF($B276="","",IF(AY$28="X",IF(AK276&gt;0,1,IF(Cover!$E$47="Weekly",IF(AJ276&gt;=40,1,0.5),IF(AJ276&gt;=80,1,0.5))),""))),"")</f>
        <v/>
      </c>
      <c r="BI276" s="470" t="str">
        <f t="shared" si="81"/>
        <v/>
      </c>
      <c r="BJ276" s="469" t="str">
        <f t="shared" si="82"/>
        <v/>
      </c>
      <c r="BL276" s="632">
        <f>IF(BJ276=0,IF('STEP 2 EE Data'!K271="Yes",IF('STEP 2 EE Data'!C271="",1,IF('STEP 2 EE Data'!D271&gt;=40,1,0.5)),0),IF('STEP 2 EE Data'!K271="Yes",IF('STEP 2 EE Data'!C271="",IF(BJ276=0.5,0.5,0),IF('STEP 2 EE Data'!D271&gt;=40,IF(BJ276=0.5,0.5,0),0)),0))</f>
        <v>0</v>
      </c>
    </row>
    <row r="277" spans="1:64" ht="15.6" thickTop="1" thickBot="1" x14ac:dyDescent="0.35">
      <c r="A277" s="84" t="str">
        <f>IF('STEP 2 EE Data'!A272="","",'STEP 2 EE Data'!A272)</f>
        <v/>
      </c>
      <c r="B277" s="83" t="str">
        <f>IF('STEP 2 EE Data'!B272="","",'STEP 2 EE Data'!B272)</f>
        <v/>
      </c>
      <c r="C277" s="54"/>
      <c r="D277" s="56"/>
      <c r="E277" s="55"/>
      <c r="F277" s="371" t="str">
        <f t="shared" si="83"/>
        <v/>
      </c>
      <c r="G277" s="54"/>
      <c r="H277" s="56"/>
      <c r="I277" s="55"/>
      <c r="J277" s="560" t="str">
        <f t="shared" si="84"/>
        <v/>
      </c>
      <c r="K277" s="54"/>
      <c r="L277" s="56"/>
      <c r="M277" s="55"/>
      <c r="N277" s="560" t="str">
        <f t="shared" si="85"/>
        <v/>
      </c>
      <c r="O277" s="54"/>
      <c r="P277" s="56"/>
      <c r="Q277" s="55"/>
      <c r="R277" s="560" t="str">
        <f t="shared" si="66"/>
        <v/>
      </c>
      <c r="S277" s="54"/>
      <c r="T277" s="56"/>
      <c r="U277" s="55"/>
      <c r="V277" s="560" t="str">
        <f t="shared" si="67"/>
        <v/>
      </c>
      <c r="W277" s="54"/>
      <c r="X277" s="56"/>
      <c r="Y277" s="55"/>
      <c r="Z277" s="560" t="str">
        <f t="shared" si="68"/>
        <v/>
      </c>
      <c r="AA277" s="54"/>
      <c r="AB277" s="56"/>
      <c r="AC277" s="55"/>
      <c r="AD277" s="560" t="str">
        <f t="shared" si="69"/>
        <v/>
      </c>
      <c r="AE277" s="54"/>
      <c r="AF277" s="56"/>
      <c r="AG277" s="55"/>
      <c r="AH277" s="560" t="str">
        <f t="shared" si="70"/>
        <v/>
      </c>
      <c r="AI277" s="54"/>
      <c r="AJ277" s="56"/>
      <c r="AK277" s="55"/>
      <c r="AL277" s="446" t="str">
        <f t="shared" si="71"/>
        <v/>
      </c>
      <c r="AM277" s="504">
        <f>'STEP 2 EE Data'!AI272</f>
        <v>0</v>
      </c>
      <c r="AN277" s="82">
        <f>'STEP 2 EE Data'!AJ272</f>
        <v>0</v>
      </c>
      <c r="AO277" s="445" t="str">
        <f>'STEP 2 EE Data'!AK272</f>
        <v/>
      </c>
      <c r="AQ277" s="497" t="str">
        <f t="shared" si="72"/>
        <v/>
      </c>
      <c r="AR277" s="497" t="str">
        <f t="shared" si="73"/>
        <v/>
      </c>
      <c r="AS277" s="497" t="str">
        <f t="shared" si="74"/>
        <v/>
      </c>
      <c r="AT277" s="497" t="str">
        <f t="shared" si="75"/>
        <v/>
      </c>
      <c r="AU277" s="497" t="str">
        <f t="shared" si="76"/>
        <v/>
      </c>
      <c r="AV277" s="497" t="str">
        <f t="shared" si="77"/>
        <v/>
      </c>
      <c r="AW277" s="497" t="str">
        <f t="shared" si="78"/>
        <v/>
      </c>
      <c r="AX277" s="497" t="str">
        <f t="shared" si="79"/>
        <v/>
      </c>
      <c r="AY277" s="498" t="str">
        <f t="shared" si="80"/>
        <v/>
      </c>
      <c r="AZ277" s="499" t="str">
        <f>IF($AZ$28="X",IF(AQ277="",0,IF($B277="","",IF(AQ$28="X",IF(E277&gt;0,1,IF(Cover!$E$47="Weekly",IF(D277&gt;=40,1,0.5),IF(D277&gt;=80,1,0.5))),""))),"")</f>
        <v/>
      </c>
      <c r="BA277" s="499" t="str">
        <f>IF($BA$28="X",IF(AR277="",0,IF($B277="","",IF(AR$28="X",IF(I277&gt;0,1,IF(Cover!$E$47="Weekly",IF(H277&gt;=40,1,0.5),IF(H277&gt;=80,1,0.5))),""))),"")</f>
        <v/>
      </c>
      <c r="BB277" s="499" t="str">
        <f>IF($BB$28="X",IF(AS277="",0,IF($B277="","",IF(AS$28="X",IF(M277&gt;0,1,IF(Cover!$E$47="Weekly",IF(L277&gt;=40,1,0.5),IF(L277&gt;=80,1,0.5))),""))),"")</f>
        <v/>
      </c>
      <c r="BC277" s="499" t="str">
        <f>IF($BC$28="X",IF(AT277="",0,IF($B277="","",IF(AT$28="X",IF(Q277&gt;0,1,IF(Cover!$E$47="Weekly",IF(P277&gt;=40,1,0.5),IF(P277&gt;=80,1,0.5))),""))),"")</f>
        <v/>
      </c>
      <c r="BD277" s="499" t="str">
        <f>IF($BD$28="X",IF(AU277="",0,IF($B277="","",IF(AU$28="X",IF(U277&gt;0,1,IF(Cover!$E$47="Weekly",IF(T277&gt;=40,1,0.5),IF(T277&gt;=80,1,0.5))),""))),"")</f>
        <v/>
      </c>
      <c r="BE277" s="499" t="str">
        <f>IF($BE$28="X",IF(AV277="",0,IF($B277="","",IF(AV$28="X",IF(Y277&gt;0,1,IF(Cover!$E$47="Weekly",IF(X277&gt;=40,1,0.5),IF(X277&gt;=80,1,0.5))),""))),"")</f>
        <v/>
      </c>
      <c r="BF277" s="499" t="str">
        <f>IF($BF$28="X",IF(AW277="",0,IF($B277="","",IF(AW$28="X",IF(AC277&gt;0,1,IF(Cover!$E$47="Weekly",IF(AB277&gt;=40,1,0.5),IF(AB277&gt;=80,1,0.5))),""))),"")</f>
        <v/>
      </c>
      <c r="BG277" s="499" t="str">
        <f>IF($BG$28="X",IF(AX277="",0,IF($B277="","",IF(AX$28="X",IF(AG277&gt;0,1,IF(Cover!$E$47="Weekly",IF(AF277&gt;=40,1,0.5),IF(AF277&gt;=80,1,0.5))),""))),"")</f>
        <v/>
      </c>
      <c r="BH277" s="500" t="str">
        <f>IF($BH$28="X",IF(AY277="",0,IF($B277="","",IF(AY$28="X",IF(AK277&gt;0,1,IF(Cover!$E$47="Weekly",IF(AJ277&gt;=40,1,0.5),IF(AJ277&gt;=80,1,0.5))),""))),"")</f>
        <v/>
      </c>
      <c r="BI277" s="470" t="str">
        <f t="shared" si="81"/>
        <v/>
      </c>
      <c r="BJ277" s="469" t="str">
        <f t="shared" si="82"/>
        <v/>
      </c>
      <c r="BL277" s="632">
        <f>IF(BJ277=0,IF('STEP 2 EE Data'!K272="Yes",IF('STEP 2 EE Data'!C272="",1,IF('STEP 2 EE Data'!D272&gt;=40,1,0.5)),0),IF('STEP 2 EE Data'!K272="Yes",IF('STEP 2 EE Data'!C272="",IF(BJ277=0.5,0.5,0),IF('STEP 2 EE Data'!D272&gt;=40,IF(BJ277=0.5,0.5,0),0)),0))</f>
        <v>0</v>
      </c>
    </row>
    <row r="278" spans="1:64" ht="15.6" thickTop="1" thickBot="1" x14ac:dyDescent="0.35">
      <c r="A278" s="84" t="str">
        <f>IF('STEP 2 EE Data'!A273="","",'STEP 2 EE Data'!A273)</f>
        <v/>
      </c>
      <c r="B278" s="83" t="str">
        <f>IF('STEP 2 EE Data'!B273="","",'STEP 2 EE Data'!B273)</f>
        <v/>
      </c>
      <c r="C278" s="54"/>
      <c r="D278" s="56"/>
      <c r="E278" s="55"/>
      <c r="F278" s="371" t="str">
        <f t="shared" si="83"/>
        <v/>
      </c>
      <c r="G278" s="54"/>
      <c r="H278" s="56"/>
      <c r="I278" s="55"/>
      <c r="J278" s="560" t="str">
        <f t="shared" si="84"/>
        <v/>
      </c>
      <c r="K278" s="54"/>
      <c r="L278" s="56"/>
      <c r="M278" s="55"/>
      <c r="N278" s="560" t="str">
        <f t="shared" si="85"/>
        <v/>
      </c>
      <c r="O278" s="54"/>
      <c r="P278" s="56"/>
      <c r="Q278" s="55"/>
      <c r="R278" s="560" t="str">
        <f t="shared" si="66"/>
        <v/>
      </c>
      <c r="S278" s="54"/>
      <c r="T278" s="56"/>
      <c r="U278" s="55"/>
      <c r="V278" s="560" t="str">
        <f t="shared" si="67"/>
        <v/>
      </c>
      <c r="W278" s="54"/>
      <c r="X278" s="56"/>
      <c r="Y278" s="55"/>
      <c r="Z278" s="560" t="str">
        <f t="shared" si="68"/>
        <v/>
      </c>
      <c r="AA278" s="54"/>
      <c r="AB278" s="56"/>
      <c r="AC278" s="55"/>
      <c r="AD278" s="560" t="str">
        <f t="shared" si="69"/>
        <v/>
      </c>
      <c r="AE278" s="54"/>
      <c r="AF278" s="56"/>
      <c r="AG278" s="55"/>
      <c r="AH278" s="560" t="str">
        <f t="shared" si="70"/>
        <v/>
      </c>
      <c r="AI278" s="54"/>
      <c r="AJ278" s="56"/>
      <c r="AK278" s="55"/>
      <c r="AL278" s="446" t="str">
        <f t="shared" si="71"/>
        <v/>
      </c>
      <c r="AM278" s="504">
        <f>'STEP 2 EE Data'!AI273</f>
        <v>0</v>
      </c>
      <c r="AN278" s="82">
        <f>'STEP 2 EE Data'!AJ273</f>
        <v>0</v>
      </c>
      <c r="AO278" s="445" t="str">
        <f>'STEP 2 EE Data'!AK273</f>
        <v/>
      </c>
      <c r="AQ278" s="497" t="str">
        <f t="shared" si="72"/>
        <v/>
      </c>
      <c r="AR278" s="497" t="str">
        <f t="shared" si="73"/>
        <v/>
      </c>
      <c r="AS278" s="497" t="str">
        <f t="shared" si="74"/>
        <v/>
      </c>
      <c r="AT278" s="497" t="str">
        <f t="shared" si="75"/>
        <v/>
      </c>
      <c r="AU278" s="497" t="str">
        <f t="shared" si="76"/>
        <v/>
      </c>
      <c r="AV278" s="497" t="str">
        <f t="shared" si="77"/>
        <v/>
      </c>
      <c r="AW278" s="497" t="str">
        <f t="shared" si="78"/>
        <v/>
      </c>
      <c r="AX278" s="497" t="str">
        <f t="shared" si="79"/>
        <v/>
      </c>
      <c r="AY278" s="498" t="str">
        <f t="shared" si="80"/>
        <v/>
      </c>
      <c r="AZ278" s="499" t="str">
        <f>IF($AZ$28="X",IF(AQ278="",0,IF($B278="","",IF(AQ$28="X",IF(E278&gt;0,1,IF(Cover!$E$47="Weekly",IF(D278&gt;=40,1,0.5),IF(D278&gt;=80,1,0.5))),""))),"")</f>
        <v/>
      </c>
      <c r="BA278" s="499" t="str">
        <f>IF($BA$28="X",IF(AR278="",0,IF($B278="","",IF(AR$28="X",IF(I278&gt;0,1,IF(Cover!$E$47="Weekly",IF(H278&gt;=40,1,0.5),IF(H278&gt;=80,1,0.5))),""))),"")</f>
        <v/>
      </c>
      <c r="BB278" s="499" t="str">
        <f>IF($BB$28="X",IF(AS278="",0,IF($B278="","",IF(AS$28="X",IF(M278&gt;0,1,IF(Cover!$E$47="Weekly",IF(L278&gt;=40,1,0.5),IF(L278&gt;=80,1,0.5))),""))),"")</f>
        <v/>
      </c>
      <c r="BC278" s="499" t="str">
        <f>IF($BC$28="X",IF(AT278="",0,IF($B278="","",IF(AT$28="X",IF(Q278&gt;0,1,IF(Cover!$E$47="Weekly",IF(P278&gt;=40,1,0.5),IF(P278&gt;=80,1,0.5))),""))),"")</f>
        <v/>
      </c>
      <c r="BD278" s="499" t="str">
        <f>IF($BD$28="X",IF(AU278="",0,IF($B278="","",IF(AU$28="X",IF(U278&gt;0,1,IF(Cover!$E$47="Weekly",IF(T278&gt;=40,1,0.5),IF(T278&gt;=80,1,0.5))),""))),"")</f>
        <v/>
      </c>
      <c r="BE278" s="499" t="str">
        <f>IF($BE$28="X",IF(AV278="",0,IF($B278="","",IF(AV$28="X",IF(Y278&gt;0,1,IF(Cover!$E$47="Weekly",IF(X278&gt;=40,1,0.5),IF(X278&gt;=80,1,0.5))),""))),"")</f>
        <v/>
      </c>
      <c r="BF278" s="499" t="str">
        <f>IF($BF$28="X",IF(AW278="",0,IF($B278="","",IF(AW$28="X",IF(AC278&gt;0,1,IF(Cover!$E$47="Weekly",IF(AB278&gt;=40,1,0.5),IF(AB278&gt;=80,1,0.5))),""))),"")</f>
        <v/>
      </c>
      <c r="BG278" s="499" t="str">
        <f>IF($BG$28="X",IF(AX278="",0,IF($B278="","",IF(AX$28="X",IF(AG278&gt;0,1,IF(Cover!$E$47="Weekly",IF(AF278&gt;=40,1,0.5),IF(AF278&gt;=80,1,0.5))),""))),"")</f>
        <v/>
      </c>
      <c r="BH278" s="500" t="str">
        <f>IF($BH$28="X",IF(AY278="",0,IF($B278="","",IF(AY$28="X",IF(AK278&gt;0,1,IF(Cover!$E$47="Weekly",IF(AJ278&gt;=40,1,0.5),IF(AJ278&gt;=80,1,0.5))),""))),"")</f>
        <v/>
      </c>
      <c r="BI278" s="470" t="str">
        <f t="shared" si="81"/>
        <v/>
      </c>
      <c r="BJ278" s="469" t="str">
        <f t="shared" si="82"/>
        <v/>
      </c>
      <c r="BL278" s="632">
        <f>IF(BJ278=0,IF('STEP 2 EE Data'!K273="Yes",IF('STEP 2 EE Data'!C273="",1,IF('STEP 2 EE Data'!D273&gt;=40,1,0.5)),0),IF('STEP 2 EE Data'!K273="Yes",IF('STEP 2 EE Data'!C273="",IF(BJ278=0.5,0.5,0),IF('STEP 2 EE Data'!D273&gt;=40,IF(BJ278=0.5,0.5,0),0)),0))</f>
        <v>0</v>
      </c>
    </row>
    <row r="279" spans="1:64" ht="15.6" thickTop="1" thickBot="1" x14ac:dyDescent="0.35">
      <c r="A279" s="84" t="str">
        <f>IF('STEP 2 EE Data'!A274="","",'STEP 2 EE Data'!A274)</f>
        <v/>
      </c>
      <c r="B279" s="83" t="str">
        <f>IF('STEP 2 EE Data'!B274="","",'STEP 2 EE Data'!B274)</f>
        <v/>
      </c>
      <c r="C279" s="54"/>
      <c r="D279" s="56"/>
      <c r="E279" s="55"/>
      <c r="F279" s="371" t="str">
        <f t="shared" si="83"/>
        <v/>
      </c>
      <c r="G279" s="54"/>
      <c r="H279" s="56"/>
      <c r="I279" s="55"/>
      <c r="J279" s="560" t="str">
        <f t="shared" si="84"/>
        <v/>
      </c>
      <c r="K279" s="54"/>
      <c r="L279" s="56"/>
      <c r="M279" s="55"/>
      <c r="N279" s="560" t="str">
        <f t="shared" si="85"/>
        <v/>
      </c>
      <c r="O279" s="54"/>
      <c r="P279" s="56"/>
      <c r="Q279" s="55"/>
      <c r="R279" s="560" t="str">
        <f t="shared" si="66"/>
        <v/>
      </c>
      <c r="S279" s="54"/>
      <c r="T279" s="56"/>
      <c r="U279" s="55"/>
      <c r="V279" s="560" t="str">
        <f t="shared" si="67"/>
        <v/>
      </c>
      <c r="W279" s="54"/>
      <c r="X279" s="56"/>
      <c r="Y279" s="55"/>
      <c r="Z279" s="560" t="str">
        <f t="shared" si="68"/>
        <v/>
      </c>
      <c r="AA279" s="54"/>
      <c r="AB279" s="56"/>
      <c r="AC279" s="55"/>
      <c r="AD279" s="560" t="str">
        <f t="shared" si="69"/>
        <v/>
      </c>
      <c r="AE279" s="54"/>
      <c r="AF279" s="56"/>
      <c r="AG279" s="55"/>
      <c r="AH279" s="560" t="str">
        <f t="shared" si="70"/>
        <v/>
      </c>
      <c r="AI279" s="54"/>
      <c r="AJ279" s="56"/>
      <c r="AK279" s="55"/>
      <c r="AL279" s="446" t="str">
        <f t="shared" si="71"/>
        <v/>
      </c>
      <c r="AM279" s="504">
        <f>'STEP 2 EE Data'!AI274</f>
        <v>0</v>
      </c>
      <c r="AN279" s="82">
        <f>'STEP 2 EE Data'!AJ274</f>
        <v>0</v>
      </c>
      <c r="AO279" s="445" t="str">
        <f>'STEP 2 EE Data'!AK274</f>
        <v/>
      </c>
      <c r="AQ279" s="497" t="str">
        <f t="shared" si="72"/>
        <v/>
      </c>
      <c r="AR279" s="497" t="str">
        <f t="shared" si="73"/>
        <v/>
      </c>
      <c r="AS279" s="497" t="str">
        <f t="shared" si="74"/>
        <v/>
      </c>
      <c r="AT279" s="497" t="str">
        <f t="shared" si="75"/>
        <v/>
      </c>
      <c r="AU279" s="497" t="str">
        <f t="shared" si="76"/>
        <v/>
      </c>
      <c r="AV279" s="497" t="str">
        <f t="shared" si="77"/>
        <v/>
      </c>
      <c r="AW279" s="497" t="str">
        <f t="shared" si="78"/>
        <v/>
      </c>
      <c r="AX279" s="497" t="str">
        <f t="shared" si="79"/>
        <v/>
      </c>
      <c r="AY279" s="498" t="str">
        <f t="shared" si="80"/>
        <v/>
      </c>
      <c r="AZ279" s="499" t="str">
        <f>IF($AZ$28="X",IF(AQ279="",0,IF($B279="","",IF(AQ$28="X",IF(E279&gt;0,1,IF(Cover!$E$47="Weekly",IF(D279&gt;=40,1,0.5),IF(D279&gt;=80,1,0.5))),""))),"")</f>
        <v/>
      </c>
      <c r="BA279" s="499" t="str">
        <f>IF($BA$28="X",IF(AR279="",0,IF($B279="","",IF(AR$28="X",IF(I279&gt;0,1,IF(Cover!$E$47="Weekly",IF(H279&gt;=40,1,0.5),IF(H279&gt;=80,1,0.5))),""))),"")</f>
        <v/>
      </c>
      <c r="BB279" s="499" t="str">
        <f>IF($BB$28="X",IF(AS279="",0,IF($B279="","",IF(AS$28="X",IF(M279&gt;0,1,IF(Cover!$E$47="Weekly",IF(L279&gt;=40,1,0.5),IF(L279&gt;=80,1,0.5))),""))),"")</f>
        <v/>
      </c>
      <c r="BC279" s="499" t="str">
        <f>IF($BC$28="X",IF(AT279="",0,IF($B279="","",IF(AT$28="X",IF(Q279&gt;0,1,IF(Cover!$E$47="Weekly",IF(P279&gt;=40,1,0.5),IF(P279&gt;=80,1,0.5))),""))),"")</f>
        <v/>
      </c>
      <c r="BD279" s="499" t="str">
        <f>IF($BD$28="X",IF(AU279="",0,IF($B279="","",IF(AU$28="X",IF(U279&gt;0,1,IF(Cover!$E$47="Weekly",IF(T279&gt;=40,1,0.5),IF(T279&gt;=80,1,0.5))),""))),"")</f>
        <v/>
      </c>
      <c r="BE279" s="499" t="str">
        <f>IF($BE$28="X",IF(AV279="",0,IF($B279="","",IF(AV$28="X",IF(Y279&gt;0,1,IF(Cover!$E$47="Weekly",IF(X279&gt;=40,1,0.5),IF(X279&gt;=80,1,0.5))),""))),"")</f>
        <v/>
      </c>
      <c r="BF279" s="499" t="str">
        <f>IF($BF$28="X",IF(AW279="",0,IF($B279="","",IF(AW$28="X",IF(AC279&gt;0,1,IF(Cover!$E$47="Weekly",IF(AB279&gt;=40,1,0.5),IF(AB279&gt;=80,1,0.5))),""))),"")</f>
        <v/>
      </c>
      <c r="BG279" s="499" t="str">
        <f>IF($BG$28="X",IF(AX279="",0,IF($B279="","",IF(AX$28="X",IF(AG279&gt;0,1,IF(Cover!$E$47="Weekly",IF(AF279&gt;=40,1,0.5),IF(AF279&gt;=80,1,0.5))),""))),"")</f>
        <v/>
      </c>
      <c r="BH279" s="500" t="str">
        <f>IF($BH$28="X",IF(AY279="",0,IF($B279="","",IF(AY$28="X",IF(AK279&gt;0,1,IF(Cover!$E$47="Weekly",IF(AJ279&gt;=40,1,0.5),IF(AJ279&gt;=80,1,0.5))),""))),"")</f>
        <v/>
      </c>
      <c r="BI279" s="470" t="str">
        <f t="shared" si="81"/>
        <v/>
      </c>
      <c r="BJ279" s="469" t="str">
        <f t="shared" si="82"/>
        <v/>
      </c>
      <c r="BL279" s="632">
        <f>IF(BJ279=0,IF('STEP 2 EE Data'!K274="Yes",IF('STEP 2 EE Data'!C274="",1,IF('STEP 2 EE Data'!D274&gt;=40,1,0.5)),0),IF('STEP 2 EE Data'!K274="Yes",IF('STEP 2 EE Data'!C274="",IF(BJ279=0.5,0.5,0),IF('STEP 2 EE Data'!D274&gt;=40,IF(BJ279=0.5,0.5,0),0)),0))</f>
        <v>0</v>
      </c>
    </row>
    <row r="280" spans="1:64" ht="15.6" thickTop="1" thickBot="1" x14ac:dyDescent="0.35">
      <c r="A280" s="84" t="str">
        <f>IF('STEP 2 EE Data'!A275="","",'STEP 2 EE Data'!A275)</f>
        <v/>
      </c>
      <c r="B280" s="83" t="str">
        <f>IF('STEP 2 EE Data'!B275="","",'STEP 2 EE Data'!B275)</f>
        <v/>
      </c>
      <c r="C280" s="54"/>
      <c r="D280" s="56"/>
      <c r="E280" s="55"/>
      <c r="F280" s="371" t="str">
        <f t="shared" si="83"/>
        <v/>
      </c>
      <c r="G280" s="54"/>
      <c r="H280" s="56"/>
      <c r="I280" s="55"/>
      <c r="J280" s="560" t="str">
        <f t="shared" si="84"/>
        <v/>
      </c>
      <c r="K280" s="54"/>
      <c r="L280" s="56"/>
      <c r="M280" s="55"/>
      <c r="N280" s="560" t="str">
        <f t="shared" si="85"/>
        <v/>
      </c>
      <c r="O280" s="54"/>
      <c r="P280" s="56"/>
      <c r="Q280" s="55"/>
      <c r="R280" s="560" t="str">
        <f t="shared" si="66"/>
        <v/>
      </c>
      <c r="S280" s="54"/>
      <c r="T280" s="56"/>
      <c r="U280" s="55"/>
      <c r="V280" s="560" t="str">
        <f t="shared" si="67"/>
        <v/>
      </c>
      <c r="W280" s="54"/>
      <c r="X280" s="56"/>
      <c r="Y280" s="55"/>
      <c r="Z280" s="560" t="str">
        <f t="shared" si="68"/>
        <v/>
      </c>
      <c r="AA280" s="54"/>
      <c r="AB280" s="56"/>
      <c r="AC280" s="55"/>
      <c r="AD280" s="560" t="str">
        <f t="shared" si="69"/>
        <v/>
      </c>
      <c r="AE280" s="54"/>
      <c r="AF280" s="56"/>
      <c r="AG280" s="55"/>
      <c r="AH280" s="560" t="str">
        <f t="shared" si="70"/>
        <v/>
      </c>
      <c r="AI280" s="54"/>
      <c r="AJ280" s="56"/>
      <c r="AK280" s="55"/>
      <c r="AL280" s="446" t="str">
        <f t="shared" si="71"/>
        <v/>
      </c>
      <c r="AM280" s="504">
        <f>'STEP 2 EE Data'!AI275</f>
        <v>0</v>
      </c>
      <c r="AN280" s="82">
        <f>'STEP 2 EE Data'!AJ275</f>
        <v>0</v>
      </c>
      <c r="AO280" s="445" t="str">
        <f>'STEP 2 EE Data'!AK275</f>
        <v/>
      </c>
      <c r="AQ280" s="497" t="str">
        <f t="shared" si="72"/>
        <v/>
      </c>
      <c r="AR280" s="497" t="str">
        <f t="shared" si="73"/>
        <v/>
      </c>
      <c r="AS280" s="497" t="str">
        <f t="shared" si="74"/>
        <v/>
      </c>
      <c r="AT280" s="497" t="str">
        <f t="shared" si="75"/>
        <v/>
      </c>
      <c r="AU280" s="497" t="str">
        <f t="shared" si="76"/>
        <v/>
      </c>
      <c r="AV280" s="497" t="str">
        <f t="shared" si="77"/>
        <v/>
      </c>
      <c r="AW280" s="497" t="str">
        <f t="shared" si="78"/>
        <v/>
      </c>
      <c r="AX280" s="497" t="str">
        <f t="shared" si="79"/>
        <v/>
      </c>
      <c r="AY280" s="498" t="str">
        <f t="shared" si="80"/>
        <v/>
      </c>
      <c r="AZ280" s="499" t="str">
        <f>IF($AZ$28="X",IF(AQ280="",0,IF($B280="","",IF(AQ$28="X",IF(E280&gt;0,1,IF(Cover!$E$47="Weekly",IF(D280&gt;=40,1,0.5),IF(D280&gt;=80,1,0.5))),""))),"")</f>
        <v/>
      </c>
      <c r="BA280" s="499" t="str">
        <f>IF($BA$28="X",IF(AR280="",0,IF($B280="","",IF(AR$28="X",IF(I280&gt;0,1,IF(Cover!$E$47="Weekly",IF(H280&gt;=40,1,0.5),IF(H280&gt;=80,1,0.5))),""))),"")</f>
        <v/>
      </c>
      <c r="BB280" s="499" t="str">
        <f>IF($BB$28="X",IF(AS280="",0,IF($B280="","",IF(AS$28="X",IF(M280&gt;0,1,IF(Cover!$E$47="Weekly",IF(L280&gt;=40,1,0.5),IF(L280&gt;=80,1,0.5))),""))),"")</f>
        <v/>
      </c>
      <c r="BC280" s="499" t="str">
        <f>IF($BC$28="X",IF(AT280="",0,IF($B280="","",IF(AT$28="X",IF(Q280&gt;0,1,IF(Cover!$E$47="Weekly",IF(P280&gt;=40,1,0.5),IF(P280&gt;=80,1,0.5))),""))),"")</f>
        <v/>
      </c>
      <c r="BD280" s="499" t="str">
        <f>IF($BD$28="X",IF(AU280="",0,IF($B280="","",IF(AU$28="X",IF(U280&gt;0,1,IF(Cover!$E$47="Weekly",IF(T280&gt;=40,1,0.5),IF(T280&gt;=80,1,0.5))),""))),"")</f>
        <v/>
      </c>
      <c r="BE280" s="499" t="str">
        <f>IF($BE$28="X",IF(AV280="",0,IF($B280="","",IF(AV$28="X",IF(Y280&gt;0,1,IF(Cover!$E$47="Weekly",IF(X280&gt;=40,1,0.5),IF(X280&gt;=80,1,0.5))),""))),"")</f>
        <v/>
      </c>
      <c r="BF280" s="499" t="str">
        <f>IF($BF$28="X",IF(AW280="",0,IF($B280="","",IF(AW$28="X",IF(AC280&gt;0,1,IF(Cover!$E$47="Weekly",IF(AB280&gt;=40,1,0.5),IF(AB280&gt;=80,1,0.5))),""))),"")</f>
        <v/>
      </c>
      <c r="BG280" s="499" t="str">
        <f>IF($BG$28="X",IF(AX280="",0,IF($B280="","",IF(AX$28="X",IF(AG280&gt;0,1,IF(Cover!$E$47="Weekly",IF(AF280&gt;=40,1,0.5),IF(AF280&gt;=80,1,0.5))),""))),"")</f>
        <v/>
      </c>
      <c r="BH280" s="500" t="str">
        <f>IF($BH$28="X",IF(AY280="",0,IF($B280="","",IF(AY$28="X",IF(AK280&gt;0,1,IF(Cover!$E$47="Weekly",IF(AJ280&gt;=40,1,0.5),IF(AJ280&gt;=80,1,0.5))),""))),"")</f>
        <v/>
      </c>
      <c r="BI280" s="470" t="str">
        <f t="shared" si="81"/>
        <v/>
      </c>
      <c r="BJ280" s="469" t="str">
        <f t="shared" si="82"/>
        <v/>
      </c>
      <c r="BL280" s="632">
        <f>IF(BJ280=0,IF('STEP 2 EE Data'!K275="Yes",IF('STEP 2 EE Data'!C275="",1,IF('STEP 2 EE Data'!D275&gt;=40,1,0.5)),0),IF('STEP 2 EE Data'!K275="Yes",IF('STEP 2 EE Data'!C275="",IF(BJ280=0.5,0.5,0),IF('STEP 2 EE Data'!D275&gt;=40,IF(BJ280=0.5,0.5,0),0)),0))</f>
        <v>0</v>
      </c>
    </row>
    <row r="281" spans="1:64" ht="15.6" thickTop="1" thickBot="1" x14ac:dyDescent="0.35">
      <c r="A281" s="84" t="str">
        <f>IF('STEP 2 EE Data'!A276="","",'STEP 2 EE Data'!A276)</f>
        <v/>
      </c>
      <c r="B281" s="83" t="str">
        <f>IF('STEP 2 EE Data'!B276="","",'STEP 2 EE Data'!B276)</f>
        <v/>
      </c>
      <c r="C281" s="54"/>
      <c r="D281" s="56"/>
      <c r="E281" s="55"/>
      <c r="F281" s="371" t="str">
        <f t="shared" si="83"/>
        <v/>
      </c>
      <c r="G281" s="54"/>
      <c r="H281" s="56"/>
      <c r="I281" s="55"/>
      <c r="J281" s="560" t="str">
        <f t="shared" si="84"/>
        <v/>
      </c>
      <c r="K281" s="54"/>
      <c r="L281" s="56"/>
      <c r="M281" s="55"/>
      <c r="N281" s="560" t="str">
        <f t="shared" si="85"/>
        <v/>
      </c>
      <c r="O281" s="54"/>
      <c r="P281" s="56"/>
      <c r="Q281" s="55"/>
      <c r="R281" s="560" t="str">
        <f t="shared" si="66"/>
        <v/>
      </c>
      <c r="S281" s="54"/>
      <c r="T281" s="56"/>
      <c r="U281" s="55"/>
      <c r="V281" s="560" t="str">
        <f t="shared" si="67"/>
        <v/>
      </c>
      <c r="W281" s="54"/>
      <c r="X281" s="56"/>
      <c r="Y281" s="55"/>
      <c r="Z281" s="560" t="str">
        <f t="shared" si="68"/>
        <v/>
      </c>
      <c r="AA281" s="54"/>
      <c r="AB281" s="56"/>
      <c r="AC281" s="55"/>
      <c r="AD281" s="560" t="str">
        <f t="shared" si="69"/>
        <v/>
      </c>
      <c r="AE281" s="54"/>
      <c r="AF281" s="56"/>
      <c r="AG281" s="55"/>
      <c r="AH281" s="560" t="str">
        <f t="shared" si="70"/>
        <v/>
      </c>
      <c r="AI281" s="54"/>
      <c r="AJ281" s="56"/>
      <c r="AK281" s="55"/>
      <c r="AL281" s="446" t="str">
        <f t="shared" si="71"/>
        <v/>
      </c>
      <c r="AM281" s="504">
        <f>'STEP 2 EE Data'!AI276</f>
        <v>0</v>
      </c>
      <c r="AN281" s="82">
        <f>'STEP 2 EE Data'!AJ276</f>
        <v>0</v>
      </c>
      <c r="AO281" s="445" t="str">
        <f>'STEP 2 EE Data'!AK276</f>
        <v/>
      </c>
      <c r="AQ281" s="497" t="str">
        <f t="shared" si="72"/>
        <v/>
      </c>
      <c r="AR281" s="497" t="str">
        <f t="shared" si="73"/>
        <v/>
      </c>
      <c r="AS281" s="497" t="str">
        <f t="shared" si="74"/>
        <v/>
      </c>
      <c r="AT281" s="497" t="str">
        <f t="shared" si="75"/>
        <v/>
      </c>
      <c r="AU281" s="497" t="str">
        <f t="shared" si="76"/>
        <v/>
      </c>
      <c r="AV281" s="497" t="str">
        <f t="shared" si="77"/>
        <v/>
      </c>
      <c r="AW281" s="497" t="str">
        <f t="shared" si="78"/>
        <v/>
      </c>
      <c r="AX281" s="497" t="str">
        <f t="shared" si="79"/>
        <v/>
      </c>
      <c r="AY281" s="498" t="str">
        <f t="shared" si="80"/>
        <v/>
      </c>
      <c r="AZ281" s="499" t="str">
        <f>IF($AZ$28="X",IF(AQ281="",0,IF($B281="","",IF(AQ$28="X",IF(E281&gt;0,1,IF(Cover!$E$47="Weekly",IF(D281&gt;=40,1,0.5),IF(D281&gt;=80,1,0.5))),""))),"")</f>
        <v/>
      </c>
      <c r="BA281" s="499" t="str">
        <f>IF($BA$28="X",IF(AR281="",0,IF($B281="","",IF(AR$28="X",IF(I281&gt;0,1,IF(Cover!$E$47="Weekly",IF(H281&gt;=40,1,0.5),IF(H281&gt;=80,1,0.5))),""))),"")</f>
        <v/>
      </c>
      <c r="BB281" s="499" t="str">
        <f>IF($BB$28="X",IF(AS281="",0,IF($B281="","",IF(AS$28="X",IF(M281&gt;0,1,IF(Cover!$E$47="Weekly",IF(L281&gt;=40,1,0.5),IF(L281&gt;=80,1,0.5))),""))),"")</f>
        <v/>
      </c>
      <c r="BC281" s="499" t="str">
        <f>IF($BC$28="X",IF(AT281="",0,IF($B281="","",IF(AT$28="X",IF(Q281&gt;0,1,IF(Cover!$E$47="Weekly",IF(P281&gt;=40,1,0.5),IF(P281&gt;=80,1,0.5))),""))),"")</f>
        <v/>
      </c>
      <c r="BD281" s="499" t="str">
        <f>IF($BD$28="X",IF(AU281="",0,IF($B281="","",IF(AU$28="X",IF(U281&gt;0,1,IF(Cover!$E$47="Weekly",IF(T281&gt;=40,1,0.5),IF(T281&gt;=80,1,0.5))),""))),"")</f>
        <v/>
      </c>
      <c r="BE281" s="499" t="str">
        <f>IF($BE$28="X",IF(AV281="",0,IF($B281="","",IF(AV$28="X",IF(Y281&gt;0,1,IF(Cover!$E$47="Weekly",IF(X281&gt;=40,1,0.5),IF(X281&gt;=80,1,0.5))),""))),"")</f>
        <v/>
      </c>
      <c r="BF281" s="499" t="str">
        <f>IF($BF$28="X",IF(AW281="",0,IF($B281="","",IF(AW$28="X",IF(AC281&gt;0,1,IF(Cover!$E$47="Weekly",IF(AB281&gt;=40,1,0.5),IF(AB281&gt;=80,1,0.5))),""))),"")</f>
        <v/>
      </c>
      <c r="BG281" s="499" t="str">
        <f>IF($BG$28="X",IF(AX281="",0,IF($B281="","",IF(AX$28="X",IF(AG281&gt;0,1,IF(Cover!$E$47="Weekly",IF(AF281&gt;=40,1,0.5),IF(AF281&gt;=80,1,0.5))),""))),"")</f>
        <v/>
      </c>
      <c r="BH281" s="500" t="str">
        <f>IF($BH$28="X",IF(AY281="",0,IF($B281="","",IF(AY$28="X",IF(AK281&gt;0,1,IF(Cover!$E$47="Weekly",IF(AJ281&gt;=40,1,0.5),IF(AJ281&gt;=80,1,0.5))),""))),"")</f>
        <v/>
      </c>
      <c r="BI281" s="470" t="str">
        <f t="shared" si="81"/>
        <v/>
      </c>
      <c r="BJ281" s="469" t="str">
        <f t="shared" si="82"/>
        <v/>
      </c>
      <c r="BL281" s="632">
        <f>IF(BJ281=0,IF('STEP 2 EE Data'!K276="Yes",IF('STEP 2 EE Data'!C276="",1,IF('STEP 2 EE Data'!D276&gt;=40,1,0.5)),0),IF('STEP 2 EE Data'!K276="Yes",IF('STEP 2 EE Data'!C276="",IF(BJ281=0.5,0.5,0),IF('STEP 2 EE Data'!D276&gt;=40,IF(BJ281=0.5,0.5,0),0)),0))</f>
        <v>0</v>
      </c>
    </row>
    <row r="282" spans="1:64" ht="15.6" thickTop="1" thickBot="1" x14ac:dyDescent="0.35">
      <c r="A282" s="84" t="str">
        <f>IF('STEP 2 EE Data'!A277="","",'STEP 2 EE Data'!A277)</f>
        <v/>
      </c>
      <c r="B282" s="83" t="str">
        <f>IF('STEP 2 EE Data'!B277="","",'STEP 2 EE Data'!B277)</f>
        <v/>
      </c>
      <c r="C282" s="54"/>
      <c r="D282" s="56"/>
      <c r="E282" s="55"/>
      <c r="F282" s="371" t="str">
        <f t="shared" si="83"/>
        <v/>
      </c>
      <c r="G282" s="54"/>
      <c r="H282" s="56"/>
      <c r="I282" s="55"/>
      <c r="J282" s="560" t="str">
        <f t="shared" si="84"/>
        <v/>
      </c>
      <c r="K282" s="54"/>
      <c r="L282" s="56"/>
      <c r="M282" s="55"/>
      <c r="N282" s="560" t="str">
        <f t="shared" si="85"/>
        <v/>
      </c>
      <c r="O282" s="54"/>
      <c r="P282" s="56"/>
      <c r="Q282" s="55"/>
      <c r="R282" s="560" t="str">
        <f t="shared" si="66"/>
        <v/>
      </c>
      <c r="S282" s="54"/>
      <c r="T282" s="56"/>
      <c r="U282" s="55"/>
      <c r="V282" s="560" t="str">
        <f t="shared" si="67"/>
        <v/>
      </c>
      <c r="W282" s="54"/>
      <c r="X282" s="56"/>
      <c r="Y282" s="55"/>
      <c r="Z282" s="560" t="str">
        <f t="shared" si="68"/>
        <v/>
      </c>
      <c r="AA282" s="54"/>
      <c r="AB282" s="56"/>
      <c r="AC282" s="55"/>
      <c r="AD282" s="560" t="str">
        <f t="shared" si="69"/>
        <v/>
      </c>
      <c r="AE282" s="54"/>
      <c r="AF282" s="56"/>
      <c r="AG282" s="55"/>
      <c r="AH282" s="560" t="str">
        <f t="shared" si="70"/>
        <v/>
      </c>
      <c r="AI282" s="54"/>
      <c r="AJ282" s="56"/>
      <c r="AK282" s="55"/>
      <c r="AL282" s="446" t="str">
        <f t="shared" si="71"/>
        <v/>
      </c>
      <c r="AM282" s="504">
        <f>'STEP 2 EE Data'!AI277</f>
        <v>0</v>
      </c>
      <c r="AN282" s="82">
        <f>'STEP 2 EE Data'!AJ277</f>
        <v>0</v>
      </c>
      <c r="AO282" s="445" t="str">
        <f>'STEP 2 EE Data'!AK277</f>
        <v/>
      </c>
      <c r="AQ282" s="497" t="str">
        <f t="shared" si="72"/>
        <v/>
      </c>
      <c r="AR282" s="497" t="str">
        <f t="shared" si="73"/>
        <v/>
      </c>
      <c r="AS282" s="497" t="str">
        <f t="shared" si="74"/>
        <v/>
      </c>
      <c r="AT282" s="497" t="str">
        <f t="shared" si="75"/>
        <v/>
      </c>
      <c r="AU282" s="497" t="str">
        <f t="shared" si="76"/>
        <v/>
      </c>
      <c r="AV282" s="497" t="str">
        <f t="shared" si="77"/>
        <v/>
      </c>
      <c r="AW282" s="497" t="str">
        <f t="shared" si="78"/>
        <v/>
      </c>
      <c r="AX282" s="497" t="str">
        <f t="shared" si="79"/>
        <v/>
      </c>
      <c r="AY282" s="498" t="str">
        <f t="shared" si="80"/>
        <v/>
      </c>
      <c r="AZ282" s="499" t="str">
        <f>IF($AZ$28="X",IF(AQ282="",0,IF($B282="","",IF(AQ$28="X",IF(E282&gt;0,1,IF(Cover!$E$47="Weekly",IF(D282&gt;=40,1,0.5),IF(D282&gt;=80,1,0.5))),""))),"")</f>
        <v/>
      </c>
      <c r="BA282" s="499" t="str">
        <f>IF($BA$28="X",IF(AR282="",0,IF($B282="","",IF(AR$28="X",IF(I282&gt;0,1,IF(Cover!$E$47="Weekly",IF(H282&gt;=40,1,0.5),IF(H282&gt;=80,1,0.5))),""))),"")</f>
        <v/>
      </c>
      <c r="BB282" s="499" t="str">
        <f>IF($BB$28="X",IF(AS282="",0,IF($B282="","",IF(AS$28="X",IF(M282&gt;0,1,IF(Cover!$E$47="Weekly",IF(L282&gt;=40,1,0.5),IF(L282&gt;=80,1,0.5))),""))),"")</f>
        <v/>
      </c>
      <c r="BC282" s="499" t="str">
        <f>IF($BC$28="X",IF(AT282="",0,IF($B282="","",IF(AT$28="X",IF(Q282&gt;0,1,IF(Cover!$E$47="Weekly",IF(P282&gt;=40,1,0.5),IF(P282&gt;=80,1,0.5))),""))),"")</f>
        <v/>
      </c>
      <c r="BD282" s="499" t="str">
        <f>IF($BD$28="X",IF(AU282="",0,IF($B282="","",IF(AU$28="X",IF(U282&gt;0,1,IF(Cover!$E$47="Weekly",IF(T282&gt;=40,1,0.5),IF(T282&gt;=80,1,0.5))),""))),"")</f>
        <v/>
      </c>
      <c r="BE282" s="499" t="str">
        <f>IF($BE$28="X",IF(AV282="",0,IF($B282="","",IF(AV$28="X",IF(Y282&gt;0,1,IF(Cover!$E$47="Weekly",IF(X282&gt;=40,1,0.5),IF(X282&gt;=80,1,0.5))),""))),"")</f>
        <v/>
      </c>
      <c r="BF282" s="499" t="str">
        <f>IF($BF$28="X",IF(AW282="",0,IF($B282="","",IF(AW$28="X",IF(AC282&gt;0,1,IF(Cover!$E$47="Weekly",IF(AB282&gt;=40,1,0.5),IF(AB282&gt;=80,1,0.5))),""))),"")</f>
        <v/>
      </c>
      <c r="BG282" s="499" t="str">
        <f>IF($BG$28="X",IF(AX282="",0,IF($B282="","",IF(AX$28="X",IF(AG282&gt;0,1,IF(Cover!$E$47="Weekly",IF(AF282&gt;=40,1,0.5),IF(AF282&gt;=80,1,0.5))),""))),"")</f>
        <v/>
      </c>
      <c r="BH282" s="500" t="str">
        <f>IF($BH$28="X",IF(AY282="",0,IF($B282="","",IF(AY$28="X",IF(AK282&gt;0,1,IF(Cover!$E$47="Weekly",IF(AJ282&gt;=40,1,0.5),IF(AJ282&gt;=80,1,0.5))),""))),"")</f>
        <v/>
      </c>
      <c r="BI282" s="470" t="str">
        <f t="shared" si="81"/>
        <v/>
      </c>
      <c r="BJ282" s="469" t="str">
        <f t="shared" si="82"/>
        <v/>
      </c>
      <c r="BL282" s="632">
        <f>IF(BJ282=0,IF('STEP 2 EE Data'!K277="Yes",IF('STEP 2 EE Data'!C277="",1,IF('STEP 2 EE Data'!D277&gt;=40,1,0.5)),0),IF('STEP 2 EE Data'!K277="Yes",IF('STEP 2 EE Data'!C277="",IF(BJ282=0.5,0.5,0),IF('STEP 2 EE Data'!D277&gt;=40,IF(BJ282=0.5,0.5,0),0)),0))</f>
        <v>0</v>
      </c>
    </row>
    <row r="283" spans="1:64" ht="15.6" thickTop="1" thickBot="1" x14ac:dyDescent="0.35">
      <c r="A283" s="84" t="str">
        <f>IF('STEP 2 EE Data'!A278="","",'STEP 2 EE Data'!A278)</f>
        <v/>
      </c>
      <c r="B283" s="83" t="str">
        <f>IF('STEP 2 EE Data'!B278="","",'STEP 2 EE Data'!B278)</f>
        <v/>
      </c>
      <c r="C283" s="54"/>
      <c r="D283" s="56"/>
      <c r="E283" s="55"/>
      <c r="F283" s="371" t="str">
        <f t="shared" si="83"/>
        <v/>
      </c>
      <c r="G283" s="54"/>
      <c r="H283" s="56"/>
      <c r="I283" s="55"/>
      <c r="J283" s="560" t="str">
        <f t="shared" si="84"/>
        <v/>
      </c>
      <c r="K283" s="54"/>
      <c r="L283" s="56"/>
      <c r="M283" s="55"/>
      <c r="N283" s="560" t="str">
        <f t="shared" si="85"/>
        <v/>
      </c>
      <c r="O283" s="54"/>
      <c r="P283" s="56"/>
      <c r="Q283" s="55"/>
      <c r="R283" s="560" t="str">
        <f t="shared" si="66"/>
        <v/>
      </c>
      <c r="S283" s="54"/>
      <c r="T283" s="56"/>
      <c r="U283" s="55"/>
      <c r="V283" s="560" t="str">
        <f t="shared" si="67"/>
        <v/>
      </c>
      <c r="W283" s="54"/>
      <c r="X283" s="56"/>
      <c r="Y283" s="55"/>
      <c r="Z283" s="560" t="str">
        <f t="shared" si="68"/>
        <v/>
      </c>
      <c r="AA283" s="54"/>
      <c r="AB283" s="56"/>
      <c r="AC283" s="55"/>
      <c r="AD283" s="560" t="str">
        <f t="shared" si="69"/>
        <v/>
      </c>
      <c r="AE283" s="54"/>
      <c r="AF283" s="56"/>
      <c r="AG283" s="55"/>
      <c r="AH283" s="560" t="str">
        <f t="shared" si="70"/>
        <v/>
      </c>
      <c r="AI283" s="54"/>
      <c r="AJ283" s="56"/>
      <c r="AK283" s="55"/>
      <c r="AL283" s="446" t="str">
        <f t="shared" si="71"/>
        <v/>
      </c>
      <c r="AM283" s="504">
        <f>'STEP 2 EE Data'!AI278</f>
        <v>0</v>
      </c>
      <c r="AN283" s="82">
        <f>'STEP 2 EE Data'!AJ278</f>
        <v>0</v>
      </c>
      <c r="AO283" s="445" t="str">
        <f>'STEP 2 EE Data'!AK278</f>
        <v/>
      </c>
      <c r="AQ283" s="497" t="str">
        <f t="shared" si="72"/>
        <v/>
      </c>
      <c r="AR283" s="497" t="str">
        <f t="shared" si="73"/>
        <v/>
      </c>
      <c r="AS283" s="497" t="str">
        <f t="shared" si="74"/>
        <v/>
      </c>
      <c r="AT283" s="497" t="str">
        <f t="shared" si="75"/>
        <v/>
      </c>
      <c r="AU283" s="497" t="str">
        <f t="shared" si="76"/>
        <v/>
      </c>
      <c r="AV283" s="497" t="str">
        <f t="shared" si="77"/>
        <v/>
      </c>
      <c r="AW283" s="497" t="str">
        <f t="shared" si="78"/>
        <v/>
      </c>
      <c r="AX283" s="497" t="str">
        <f t="shared" si="79"/>
        <v/>
      </c>
      <c r="AY283" s="498" t="str">
        <f t="shared" si="80"/>
        <v/>
      </c>
      <c r="AZ283" s="499" t="str">
        <f>IF($AZ$28="X",IF(AQ283="",0,IF($B283="","",IF(AQ$28="X",IF(E283&gt;0,1,IF(Cover!$E$47="Weekly",IF(D283&gt;=40,1,0.5),IF(D283&gt;=80,1,0.5))),""))),"")</f>
        <v/>
      </c>
      <c r="BA283" s="499" t="str">
        <f>IF($BA$28="X",IF(AR283="",0,IF($B283="","",IF(AR$28="X",IF(I283&gt;0,1,IF(Cover!$E$47="Weekly",IF(H283&gt;=40,1,0.5),IF(H283&gt;=80,1,0.5))),""))),"")</f>
        <v/>
      </c>
      <c r="BB283" s="499" t="str">
        <f>IF($BB$28="X",IF(AS283="",0,IF($B283="","",IF(AS$28="X",IF(M283&gt;0,1,IF(Cover!$E$47="Weekly",IF(L283&gt;=40,1,0.5),IF(L283&gt;=80,1,0.5))),""))),"")</f>
        <v/>
      </c>
      <c r="BC283" s="499" t="str">
        <f>IF($BC$28="X",IF(AT283="",0,IF($B283="","",IF(AT$28="X",IF(Q283&gt;0,1,IF(Cover!$E$47="Weekly",IF(P283&gt;=40,1,0.5),IF(P283&gt;=80,1,0.5))),""))),"")</f>
        <v/>
      </c>
      <c r="BD283" s="499" t="str">
        <f>IF($BD$28="X",IF(AU283="",0,IF($B283="","",IF(AU$28="X",IF(U283&gt;0,1,IF(Cover!$E$47="Weekly",IF(T283&gt;=40,1,0.5),IF(T283&gt;=80,1,0.5))),""))),"")</f>
        <v/>
      </c>
      <c r="BE283" s="499" t="str">
        <f>IF($BE$28="X",IF(AV283="",0,IF($B283="","",IF(AV$28="X",IF(Y283&gt;0,1,IF(Cover!$E$47="Weekly",IF(X283&gt;=40,1,0.5),IF(X283&gt;=80,1,0.5))),""))),"")</f>
        <v/>
      </c>
      <c r="BF283" s="499" t="str">
        <f>IF($BF$28="X",IF(AW283="",0,IF($B283="","",IF(AW$28="X",IF(AC283&gt;0,1,IF(Cover!$E$47="Weekly",IF(AB283&gt;=40,1,0.5),IF(AB283&gt;=80,1,0.5))),""))),"")</f>
        <v/>
      </c>
      <c r="BG283" s="499" t="str">
        <f>IF($BG$28="X",IF(AX283="",0,IF($B283="","",IF(AX$28="X",IF(AG283&gt;0,1,IF(Cover!$E$47="Weekly",IF(AF283&gt;=40,1,0.5),IF(AF283&gt;=80,1,0.5))),""))),"")</f>
        <v/>
      </c>
      <c r="BH283" s="500" t="str">
        <f>IF($BH$28="X",IF(AY283="",0,IF($B283="","",IF(AY$28="X",IF(AK283&gt;0,1,IF(Cover!$E$47="Weekly",IF(AJ283&gt;=40,1,0.5),IF(AJ283&gt;=80,1,0.5))),""))),"")</f>
        <v/>
      </c>
      <c r="BI283" s="470" t="str">
        <f t="shared" si="81"/>
        <v/>
      </c>
      <c r="BJ283" s="469" t="str">
        <f t="shared" si="82"/>
        <v/>
      </c>
      <c r="BL283" s="632">
        <f>IF(BJ283=0,IF('STEP 2 EE Data'!K278="Yes",IF('STEP 2 EE Data'!C278="",1,IF('STEP 2 EE Data'!D278&gt;=40,1,0.5)),0),IF('STEP 2 EE Data'!K278="Yes",IF('STEP 2 EE Data'!C278="",IF(BJ283=0.5,0.5,0),IF('STEP 2 EE Data'!D278&gt;=40,IF(BJ283=0.5,0.5,0),0)),0))</f>
        <v>0</v>
      </c>
    </row>
    <row r="284" spans="1:64" ht="15.6" thickTop="1" thickBot="1" x14ac:dyDescent="0.35">
      <c r="A284" s="84" t="str">
        <f>IF('STEP 2 EE Data'!A279="","",'STEP 2 EE Data'!A279)</f>
        <v/>
      </c>
      <c r="B284" s="83" t="str">
        <f>IF('STEP 2 EE Data'!B279="","",'STEP 2 EE Data'!B279)</f>
        <v/>
      </c>
      <c r="C284" s="54"/>
      <c r="D284" s="56"/>
      <c r="E284" s="55"/>
      <c r="F284" s="371" t="str">
        <f t="shared" si="83"/>
        <v/>
      </c>
      <c r="G284" s="54"/>
      <c r="H284" s="56"/>
      <c r="I284" s="55"/>
      <c r="J284" s="560" t="str">
        <f t="shared" si="84"/>
        <v/>
      </c>
      <c r="K284" s="54"/>
      <c r="L284" s="56"/>
      <c r="M284" s="55"/>
      <c r="N284" s="560" t="str">
        <f t="shared" si="85"/>
        <v/>
      </c>
      <c r="O284" s="54"/>
      <c r="P284" s="56"/>
      <c r="Q284" s="55"/>
      <c r="R284" s="560" t="str">
        <f t="shared" si="66"/>
        <v/>
      </c>
      <c r="S284" s="54"/>
      <c r="T284" s="56"/>
      <c r="U284" s="55"/>
      <c r="V284" s="560" t="str">
        <f t="shared" si="67"/>
        <v/>
      </c>
      <c r="W284" s="54"/>
      <c r="X284" s="56"/>
      <c r="Y284" s="55"/>
      <c r="Z284" s="560" t="str">
        <f t="shared" si="68"/>
        <v/>
      </c>
      <c r="AA284" s="54"/>
      <c r="AB284" s="56"/>
      <c r="AC284" s="55"/>
      <c r="AD284" s="560" t="str">
        <f t="shared" si="69"/>
        <v/>
      </c>
      <c r="AE284" s="54"/>
      <c r="AF284" s="56"/>
      <c r="AG284" s="55"/>
      <c r="AH284" s="560" t="str">
        <f t="shared" si="70"/>
        <v/>
      </c>
      <c r="AI284" s="54"/>
      <c r="AJ284" s="56"/>
      <c r="AK284" s="55"/>
      <c r="AL284" s="446" t="str">
        <f t="shared" si="71"/>
        <v/>
      </c>
      <c r="AM284" s="504">
        <f>'STEP 2 EE Data'!AI279</f>
        <v>0</v>
      </c>
      <c r="AN284" s="82">
        <f>'STEP 2 EE Data'!AJ279</f>
        <v>0</v>
      </c>
      <c r="AO284" s="445" t="str">
        <f>'STEP 2 EE Data'!AK279</f>
        <v/>
      </c>
      <c r="AQ284" s="497" t="str">
        <f t="shared" si="72"/>
        <v/>
      </c>
      <c r="AR284" s="497" t="str">
        <f t="shared" si="73"/>
        <v/>
      </c>
      <c r="AS284" s="497" t="str">
        <f t="shared" si="74"/>
        <v/>
      </c>
      <c r="AT284" s="497" t="str">
        <f t="shared" si="75"/>
        <v/>
      </c>
      <c r="AU284" s="497" t="str">
        <f t="shared" si="76"/>
        <v/>
      </c>
      <c r="AV284" s="497" t="str">
        <f t="shared" si="77"/>
        <v/>
      </c>
      <c r="AW284" s="497" t="str">
        <f t="shared" si="78"/>
        <v/>
      </c>
      <c r="AX284" s="497" t="str">
        <f t="shared" si="79"/>
        <v/>
      </c>
      <c r="AY284" s="498" t="str">
        <f t="shared" si="80"/>
        <v/>
      </c>
      <c r="AZ284" s="499" t="str">
        <f>IF($AZ$28="X",IF(AQ284="",0,IF($B284="","",IF(AQ$28="X",IF(E284&gt;0,1,IF(Cover!$E$47="Weekly",IF(D284&gt;=40,1,0.5),IF(D284&gt;=80,1,0.5))),""))),"")</f>
        <v/>
      </c>
      <c r="BA284" s="499" t="str">
        <f>IF($BA$28="X",IF(AR284="",0,IF($B284="","",IF(AR$28="X",IF(I284&gt;0,1,IF(Cover!$E$47="Weekly",IF(H284&gt;=40,1,0.5),IF(H284&gt;=80,1,0.5))),""))),"")</f>
        <v/>
      </c>
      <c r="BB284" s="499" t="str">
        <f>IF($BB$28="X",IF(AS284="",0,IF($B284="","",IF(AS$28="X",IF(M284&gt;0,1,IF(Cover!$E$47="Weekly",IF(L284&gt;=40,1,0.5),IF(L284&gt;=80,1,0.5))),""))),"")</f>
        <v/>
      </c>
      <c r="BC284" s="499" t="str">
        <f>IF($BC$28="X",IF(AT284="",0,IF($B284="","",IF(AT$28="X",IF(Q284&gt;0,1,IF(Cover!$E$47="Weekly",IF(P284&gt;=40,1,0.5),IF(P284&gt;=80,1,0.5))),""))),"")</f>
        <v/>
      </c>
      <c r="BD284" s="499" t="str">
        <f>IF($BD$28="X",IF(AU284="",0,IF($B284="","",IF(AU$28="X",IF(U284&gt;0,1,IF(Cover!$E$47="Weekly",IF(T284&gt;=40,1,0.5),IF(T284&gt;=80,1,0.5))),""))),"")</f>
        <v/>
      </c>
      <c r="BE284" s="499" t="str">
        <f>IF($BE$28="X",IF(AV284="",0,IF($B284="","",IF(AV$28="X",IF(Y284&gt;0,1,IF(Cover!$E$47="Weekly",IF(X284&gt;=40,1,0.5),IF(X284&gt;=80,1,0.5))),""))),"")</f>
        <v/>
      </c>
      <c r="BF284" s="499" t="str">
        <f>IF($BF$28="X",IF(AW284="",0,IF($B284="","",IF(AW$28="X",IF(AC284&gt;0,1,IF(Cover!$E$47="Weekly",IF(AB284&gt;=40,1,0.5),IF(AB284&gt;=80,1,0.5))),""))),"")</f>
        <v/>
      </c>
      <c r="BG284" s="499" t="str">
        <f>IF($BG$28="X",IF(AX284="",0,IF($B284="","",IF(AX$28="X",IF(AG284&gt;0,1,IF(Cover!$E$47="Weekly",IF(AF284&gt;=40,1,0.5),IF(AF284&gt;=80,1,0.5))),""))),"")</f>
        <v/>
      </c>
      <c r="BH284" s="500" t="str">
        <f>IF($BH$28="X",IF(AY284="",0,IF($B284="","",IF(AY$28="X",IF(AK284&gt;0,1,IF(Cover!$E$47="Weekly",IF(AJ284&gt;=40,1,0.5),IF(AJ284&gt;=80,1,0.5))),""))),"")</f>
        <v/>
      </c>
      <c r="BI284" s="470" t="str">
        <f t="shared" si="81"/>
        <v/>
      </c>
      <c r="BJ284" s="469" t="str">
        <f t="shared" si="82"/>
        <v/>
      </c>
      <c r="BL284" s="632">
        <f>IF(BJ284=0,IF('STEP 2 EE Data'!K279="Yes",IF('STEP 2 EE Data'!C279="",1,IF('STEP 2 EE Data'!D279&gt;=40,1,0.5)),0),IF('STEP 2 EE Data'!K279="Yes",IF('STEP 2 EE Data'!C279="",IF(BJ284=0.5,0.5,0),IF('STEP 2 EE Data'!D279&gt;=40,IF(BJ284=0.5,0.5,0),0)),0))</f>
        <v>0</v>
      </c>
    </row>
    <row r="285" spans="1:64" ht="15.6" thickTop="1" thickBot="1" x14ac:dyDescent="0.35">
      <c r="A285" s="84" t="str">
        <f>IF('STEP 2 EE Data'!A280="","",'STEP 2 EE Data'!A280)</f>
        <v/>
      </c>
      <c r="B285" s="83" t="str">
        <f>IF('STEP 2 EE Data'!B280="","",'STEP 2 EE Data'!B280)</f>
        <v/>
      </c>
      <c r="C285" s="54"/>
      <c r="D285" s="56"/>
      <c r="E285" s="55"/>
      <c r="F285" s="371" t="str">
        <f t="shared" si="83"/>
        <v/>
      </c>
      <c r="G285" s="54"/>
      <c r="H285" s="56"/>
      <c r="I285" s="55"/>
      <c r="J285" s="560" t="str">
        <f t="shared" si="84"/>
        <v/>
      </c>
      <c r="K285" s="54"/>
      <c r="L285" s="56"/>
      <c r="M285" s="55"/>
      <c r="N285" s="560" t="str">
        <f t="shared" si="85"/>
        <v/>
      </c>
      <c r="O285" s="54"/>
      <c r="P285" s="56"/>
      <c r="Q285" s="55"/>
      <c r="R285" s="560" t="str">
        <f t="shared" si="66"/>
        <v/>
      </c>
      <c r="S285" s="54"/>
      <c r="T285" s="56"/>
      <c r="U285" s="55"/>
      <c r="V285" s="560" t="str">
        <f t="shared" si="67"/>
        <v/>
      </c>
      <c r="W285" s="54"/>
      <c r="X285" s="56"/>
      <c r="Y285" s="55"/>
      <c r="Z285" s="560" t="str">
        <f t="shared" si="68"/>
        <v/>
      </c>
      <c r="AA285" s="54"/>
      <c r="AB285" s="56"/>
      <c r="AC285" s="55"/>
      <c r="AD285" s="560" t="str">
        <f t="shared" si="69"/>
        <v/>
      </c>
      <c r="AE285" s="54"/>
      <c r="AF285" s="56"/>
      <c r="AG285" s="55"/>
      <c r="AH285" s="560" t="str">
        <f t="shared" si="70"/>
        <v/>
      </c>
      <c r="AI285" s="54"/>
      <c r="AJ285" s="56"/>
      <c r="AK285" s="55"/>
      <c r="AL285" s="446" t="str">
        <f t="shared" si="71"/>
        <v/>
      </c>
      <c r="AM285" s="504">
        <f>'STEP 2 EE Data'!AI280</f>
        <v>0</v>
      </c>
      <c r="AN285" s="82">
        <f>'STEP 2 EE Data'!AJ280</f>
        <v>0</v>
      </c>
      <c r="AO285" s="445" t="str">
        <f>'STEP 2 EE Data'!AK280</f>
        <v/>
      </c>
      <c r="AQ285" s="497" t="str">
        <f t="shared" si="72"/>
        <v/>
      </c>
      <c r="AR285" s="497" t="str">
        <f t="shared" si="73"/>
        <v/>
      </c>
      <c r="AS285" s="497" t="str">
        <f t="shared" si="74"/>
        <v/>
      </c>
      <c r="AT285" s="497" t="str">
        <f t="shared" si="75"/>
        <v/>
      </c>
      <c r="AU285" s="497" t="str">
        <f t="shared" si="76"/>
        <v/>
      </c>
      <c r="AV285" s="497" t="str">
        <f t="shared" si="77"/>
        <v/>
      </c>
      <c r="AW285" s="497" t="str">
        <f t="shared" si="78"/>
        <v/>
      </c>
      <c r="AX285" s="497" t="str">
        <f t="shared" si="79"/>
        <v/>
      </c>
      <c r="AY285" s="498" t="str">
        <f t="shared" si="80"/>
        <v/>
      </c>
      <c r="AZ285" s="499" t="str">
        <f>IF($AZ$28="X",IF(AQ285="",0,IF($B285="","",IF(AQ$28="X",IF(E285&gt;0,1,IF(Cover!$E$47="Weekly",IF(D285&gt;=40,1,0.5),IF(D285&gt;=80,1,0.5))),""))),"")</f>
        <v/>
      </c>
      <c r="BA285" s="499" t="str">
        <f>IF($BA$28="X",IF(AR285="",0,IF($B285="","",IF(AR$28="X",IF(I285&gt;0,1,IF(Cover!$E$47="Weekly",IF(H285&gt;=40,1,0.5),IF(H285&gt;=80,1,0.5))),""))),"")</f>
        <v/>
      </c>
      <c r="BB285" s="499" t="str">
        <f>IF($BB$28="X",IF(AS285="",0,IF($B285="","",IF(AS$28="X",IF(M285&gt;0,1,IF(Cover!$E$47="Weekly",IF(L285&gt;=40,1,0.5),IF(L285&gt;=80,1,0.5))),""))),"")</f>
        <v/>
      </c>
      <c r="BC285" s="499" t="str">
        <f>IF($BC$28="X",IF(AT285="",0,IF($B285="","",IF(AT$28="X",IF(Q285&gt;0,1,IF(Cover!$E$47="Weekly",IF(P285&gt;=40,1,0.5),IF(P285&gt;=80,1,0.5))),""))),"")</f>
        <v/>
      </c>
      <c r="BD285" s="499" t="str">
        <f>IF($BD$28="X",IF(AU285="",0,IF($B285="","",IF(AU$28="X",IF(U285&gt;0,1,IF(Cover!$E$47="Weekly",IF(T285&gt;=40,1,0.5),IF(T285&gt;=80,1,0.5))),""))),"")</f>
        <v/>
      </c>
      <c r="BE285" s="499" t="str">
        <f>IF($BE$28="X",IF(AV285="",0,IF($B285="","",IF(AV$28="X",IF(Y285&gt;0,1,IF(Cover!$E$47="Weekly",IF(X285&gt;=40,1,0.5),IF(X285&gt;=80,1,0.5))),""))),"")</f>
        <v/>
      </c>
      <c r="BF285" s="499" t="str">
        <f>IF($BF$28="X",IF(AW285="",0,IF($B285="","",IF(AW$28="X",IF(AC285&gt;0,1,IF(Cover!$E$47="Weekly",IF(AB285&gt;=40,1,0.5),IF(AB285&gt;=80,1,0.5))),""))),"")</f>
        <v/>
      </c>
      <c r="BG285" s="499" t="str">
        <f>IF($BG$28="X",IF(AX285="",0,IF($B285="","",IF(AX$28="X",IF(AG285&gt;0,1,IF(Cover!$E$47="Weekly",IF(AF285&gt;=40,1,0.5),IF(AF285&gt;=80,1,0.5))),""))),"")</f>
        <v/>
      </c>
      <c r="BH285" s="500" t="str">
        <f>IF($BH$28="X",IF(AY285="",0,IF($B285="","",IF(AY$28="X",IF(AK285&gt;0,1,IF(Cover!$E$47="Weekly",IF(AJ285&gt;=40,1,0.5),IF(AJ285&gt;=80,1,0.5))),""))),"")</f>
        <v/>
      </c>
      <c r="BI285" s="470" t="str">
        <f t="shared" si="81"/>
        <v/>
      </c>
      <c r="BJ285" s="469" t="str">
        <f t="shared" si="82"/>
        <v/>
      </c>
      <c r="BL285" s="632">
        <f>IF(BJ285=0,IF('STEP 2 EE Data'!K280="Yes",IF('STEP 2 EE Data'!C280="",1,IF('STEP 2 EE Data'!D280&gt;=40,1,0.5)),0),IF('STEP 2 EE Data'!K280="Yes",IF('STEP 2 EE Data'!C280="",IF(BJ285=0.5,0.5,0),IF('STEP 2 EE Data'!D280&gt;=40,IF(BJ285=0.5,0.5,0),0)),0))</f>
        <v>0</v>
      </c>
    </row>
    <row r="286" spans="1:64" ht="15.6" thickTop="1" thickBot="1" x14ac:dyDescent="0.35">
      <c r="A286" s="84" t="str">
        <f>IF('STEP 2 EE Data'!A281="","",'STEP 2 EE Data'!A281)</f>
        <v/>
      </c>
      <c r="B286" s="83" t="str">
        <f>IF('STEP 2 EE Data'!B281="","",'STEP 2 EE Data'!B281)</f>
        <v/>
      </c>
      <c r="C286" s="54"/>
      <c r="D286" s="56"/>
      <c r="E286" s="55"/>
      <c r="F286" s="371" t="str">
        <f t="shared" si="83"/>
        <v/>
      </c>
      <c r="G286" s="54"/>
      <c r="H286" s="56"/>
      <c r="I286" s="55"/>
      <c r="J286" s="560" t="str">
        <f t="shared" si="84"/>
        <v/>
      </c>
      <c r="K286" s="54"/>
      <c r="L286" s="56"/>
      <c r="M286" s="55"/>
      <c r="N286" s="560" t="str">
        <f t="shared" si="85"/>
        <v/>
      </c>
      <c r="O286" s="54"/>
      <c r="P286" s="56"/>
      <c r="Q286" s="55"/>
      <c r="R286" s="560" t="str">
        <f t="shared" ref="R286:R349" si="86">IF($O$8="","",IF(B286="","",IF(Q286&gt;0,Q286,O286*P286)))</f>
        <v/>
      </c>
      <c r="S286" s="54"/>
      <c r="T286" s="56"/>
      <c r="U286" s="55"/>
      <c r="V286" s="560" t="str">
        <f t="shared" ref="V286:V349" si="87">IF($S$8="","",IF(B286="","",IF(U286&gt;0,U286,S286*T286)))</f>
        <v/>
      </c>
      <c r="W286" s="54"/>
      <c r="X286" s="56"/>
      <c r="Y286" s="55"/>
      <c r="Z286" s="560" t="str">
        <f t="shared" ref="Z286:Z349" si="88">IF($W$8="","",IF(B286="","",IF(Y286&gt;0,Y286,W286*X286)))</f>
        <v/>
      </c>
      <c r="AA286" s="54"/>
      <c r="AB286" s="56"/>
      <c r="AC286" s="55"/>
      <c r="AD286" s="560" t="str">
        <f t="shared" ref="AD286:AD349" si="89">IF($AA$8="","",IF(B286="","",IF(AC286&gt;0,AC286,AA286*AB286)))</f>
        <v/>
      </c>
      <c r="AE286" s="54"/>
      <c r="AF286" s="56"/>
      <c r="AG286" s="55"/>
      <c r="AH286" s="560" t="str">
        <f t="shared" ref="AH286:AH349" si="90">IF($AE$8="","",IF(B286="","",IF(AG286&gt;0,AG286,AE286*AF286)))</f>
        <v/>
      </c>
      <c r="AI286" s="54"/>
      <c r="AJ286" s="56"/>
      <c r="AK286" s="55"/>
      <c r="AL286" s="446" t="str">
        <f t="shared" ref="AL286:AL349" si="91">IF($AI$8="","",IF(B286="","",IF(AK286&gt;0,AK286,AI286*AJ286)))</f>
        <v/>
      </c>
      <c r="AM286" s="504">
        <f>'STEP 2 EE Data'!AI281</f>
        <v>0</v>
      </c>
      <c r="AN286" s="82">
        <f>'STEP 2 EE Data'!AJ281</f>
        <v>0</v>
      </c>
      <c r="AO286" s="445" t="str">
        <f>'STEP 2 EE Data'!AK281</f>
        <v/>
      </c>
      <c r="AQ286" s="497" t="str">
        <f t="shared" ref="AQ286:AQ349" si="92">IF($B286="","",IF(F286=0,"",IF(AQ$28="X",IF(IF(E286&gt;0,E286,C286)=0,"",IF(E286&gt;0,E286,C286)),"")))</f>
        <v/>
      </c>
      <c r="AR286" s="497" t="str">
        <f t="shared" ref="AR286:AR349" si="93">IF($B286="","",IF(J286=0,"",IF(AR$28="X",IF(IF(I286&gt;0,I286,G286)=0,"",IF(I286&gt;0,I286,G286)),"")))</f>
        <v/>
      </c>
      <c r="AS286" s="497" t="str">
        <f t="shared" ref="AS286:AS349" si="94">IF($B286="","",IF(N286=0,"",IF(AS$28="X",IF(IF(M286&gt;0,M286,K286)=0,"",IF(M286&gt;0,M286,K286)),"")))</f>
        <v/>
      </c>
      <c r="AT286" s="497" t="str">
        <f t="shared" ref="AT286:AT349" si="95">IF($B286="","",IF(R286=0,"",IF(AT$28="X",IF(IF(Q286&gt;0,Q286,O286)=0,"",IF(Q286&gt;0,Q286,O286)),"")))</f>
        <v/>
      </c>
      <c r="AU286" s="497" t="str">
        <f t="shared" ref="AU286:AU349" si="96">IF($B286="","",IF(V286=0,"",IF(AU$28="X",IF(IF(U286&gt;0,U286,S286)=0,"",IF(U286&gt;0,U286,S286)),"")))</f>
        <v/>
      </c>
      <c r="AV286" s="497" t="str">
        <f t="shared" ref="AV286:AV349" si="97">IF($B286="","",IF(Z286=0,"",IF(AV$28="X",IF(IF(Y286&gt;0,Y286,W286)=0,"",IF(Y286&gt;0,Y286,W286)),"")))</f>
        <v/>
      </c>
      <c r="AW286" s="497" t="str">
        <f t="shared" ref="AW286:AW349" si="98">IF($B286="","",IF(AD286=0,"",IF(AW$28="X",IF(IF(AC286&gt;0,AC286,AA286)=0,"",IF(AC286&gt;0,AC286,AA286)),"")))</f>
        <v/>
      </c>
      <c r="AX286" s="497" t="str">
        <f t="shared" ref="AX286:AX349" si="99">IF($B286="","",IF(AH286=0,"",IF(AX$28="X",IF(IF(AG286&gt;0,AG286,AE286)=0,"",IF(AG286&gt;0,AG286,AE286)),"")))</f>
        <v/>
      </c>
      <c r="AY286" s="498" t="str">
        <f t="shared" ref="AY286:AY349" si="100">IF($B286="","",IF(AL286=0,"",IF(AY$28="X",IF(IF(AK286&gt;0,AK286,AI286)=0,"",IF(AK286&gt;0,AK286,AI286)),"")))</f>
        <v/>
      </c>
      <c r="AZ286" s="499" t="str">
        <f>IF($AZ$28="X",IF(AQ286="",0,IF($B286="","",IF(AQ$28="X",IF(E286&gt;0,1,IF(Cover!$E$47="Weekly",IF(D286&gt;=40,1,0.5),IF(D286&gt;=80,1,0.5))),""))),"")</f>
        <v/>
      </c>
      <c r="BA286" s="499" t="str">
        <f>IF($BA$28="X",IF(AR286="",0,IF($B286="","",IF(AR$28="X",IF(I286&gt;0,1,IF(Cover!$E$47="Weekly",IF(H286&gt;=40,1,0.5),IF(H286&gt;=80,1,0.5))),""))),"")</f>
        <v/>
      </c>
      <c r="BB286" s="499" t="str">
        <f>IF($BB$28="X",IF(AS286="",0,IF($B286="","",IF(AS$28="X",IF(M286&gt;0,1,IF(Cover!$E$47="Weekly",IF(L286&gt;=40,1,0.5),IF(L286&gt;=80,1,0.5))),""))),"")</f>
        <v/>
      </c>
      <c r="BC286" s="499" t="str">
        <f>IF($BC$28="X",IF(AT286="",0,IF($B286="","",IF(AT$28="X",IF(Q286&gt;0,1,IF(Cover!$E$47="Weekly",IF(P286&gt;=40,1,0.5),IF(P286&gt;=80,1,0.5))),""))),"")</f>
        <v/>
      </c>
      <c r="BD286" s="499" t="str">
        <f>IF($BD$28="X",IF(AU286="",0,IF($B286="","",IF(AU$28="X",IF(U286&gt;0,1,IF(Cover!$E$47="Weekly",IF(T286&gt;=40,1,0.5),IF(T286&gt;=80,1,0.5))),""))),"")</f>
        <v/>
      </c>
      <c r="BE286" s="499" t="str">
        <f>IF($BE$28="X",IF(AV286="",0,IF($B286="","",IF(AV$28="X",IF(Y286&gt;0,1,IF(Cover!$E$47="Weekly",IF(X286&gt;=40,1,0.5),IF(X286&gt;=80,1,0.5))),""))),"")</f>
        <v/>
      </c>
      <c r="BF286" s="499" t="str">
        <f>IF($BF$28="X",IF(AW286="",0,IF($B286="","",IF(AW$28="X",IF(AC286&gt;0,1,IF(Cover!$E$47="Weekly",IF(AB286&gt;=40,1,0.5),IF(AB286&gt;=80,1,0.5))),""))),"")</f>
        <v/>
      </c>
      <c r="BG286" s="499" t="str">
        <f>IF($BG$28="X",IF(AX286="",0,IF($B286="","",IF(AX$28="X",IF(AG286&gt;0,1,IF(Cover!$E$47="Weekly",IF(AF286&gt;=40,1,0.5),IF(AF286&gt;=80,1,0.5))),""))),"")</f>
        <v/>
      </c>
      <c r="BH286" s="500" t="str">
        <f>IF($BH$28="X",IF(AY286="",0,IF($B286="","",IF(AY$28="X",IF(AK286&gt;0,1,IF(Cover!$E$47="Weekly",IF(AJ286&gt;=40,1,0.5),IF(AJ286&gt;=80,1,0.5))),""))),"")</f>
        <v/>
      </c>
      <c r="BI286" s="470" t="str">
        <f t="shared" ref="BI286:BI349" si="101">IF(B286="","",IFERROR(AVERAGE(AQ286:AY286),0))</f>
        <v/>
      </c>
      <c r="BJ286" s="469" t="str">
        <f t="shared" ref="BJ286:BJ349" si="102">IF(B286="","",IF(AVERAGE(AZ286:BH286)&lt;1,IF(AVERAGE(AZ286:BH286)&gt;0,0.5,0),AVERAGE(AZ286:BH286)))</f>
        <v/>
      </c>
      <c r="BL286" s="632">
        <f>IF(BJ286=0,IF('STEP 2 EE Data'!K281="Yes",IF('STEP 2 EE Data'!C281="",1,IF('STEP 2 EE Data'!D281&gt;=40,1,0.5)),0),IF('STEP 2 EE Data'!K281="Yes",IF('STEP 2 EE Data'!C281="",IF(BJ286=0.5,0.5,0),IF('STEP 2 EE Data'!D281&gt;=40,IF(BJ286=0.5,0.5,0),0)),0))</f>
        <v>0</v>
      </c>
    </row>
    <row r="287" spans="1:64" ht="15.6" thickTop="1" thickBot="1" x14ac:dyDescent="0.35">
      <c r="A287" s="84" t="str">
        <f>IF('STEP 2 EE Data'!A282="","",'STEP 2 EE Data'!A282)</f>
        <v/>
      </c>
      <c r="B287" s="83" t="str">
        <f>IF('STEP 2 EE Data'!B282="","",'STEP 2 EE Data'!B282)</f>
        <v/>
      </c>
      <c r="C287" s="54"/>
      <c r="D287" s="56"/>
      <c r="E287" s="55"/>
      <c r="F287" s="371" t="str">
        <f t="shared" si="83"/>
        <v/>
      </c>
      <c r="G287" s="54"/>
      <c r="H287" s="56"/>
      <c r="I287" s="55"/>
      <c r="J287" s="560" t="str">
        <f t="shared" si="84"/>
        <v/>
      </c>
      <c r="K287" s="54"/>
      <c r="L287" s="56"/>
      <c r="M287" s="55"/>
      <c r="N287" s="560" t="str">
        <f t="shared" si="85"/>
        <v/>
      </c>
      <c r="O287" s="54"/>
      <c r="P287" s="56"/>
      <c r="Q287" s="55"/>
      <c r="R287" s="560" t="str">
        <f t="shared" si="86"/>
        <v/>
      </c>
      <c r="S287" s="54"/>
      <c r="T287" s="56"/>
      <c r="U287" s="55"/>
      <c r="V287" s="560" t="str">
        <f t="shared" si="87"/>
        <v/>
      </c>
      <c r="W287" s="54"/>
      <c r="X287" s="56"/>
      <c r="Y287" s="55"/>
      <c r="Z287" s="560" t="str">
        <f t="shared" si="88"/>
        <v/>
      </c>
      <c r="AA287" s="54"/>
      <c r="AB287" s="56"/>
      <c r="AC287" s="55"/>
      <c r="AD287" s="560" t="str">
        <f t="shared" si="89"/>
        <v/>
      </c>
      <c r="AE287" s="54"/>
      <c r="AF287" s="56"/>
      <c r="AG287" s="55"/>
      <c r="AH287" s="560" t="str">
        <f t="shared" si="90"/>
        <v/>
      </c>
      <c r="AI287" s="54"/>
      <c r="AJ287" s="56"/>
      <c r="AK287" s="55"/>
      <c r="AL287" s="446" t="str">
        <f t="shared" si="91"/>
        <v/>
      </c>
      <c r="AM287" s="504">
        <f>'STEP 2 EE Data'!AI282</f>
        <v>0</v>
      </c>
      <c r="AN287" s="82">
        <f>'STEP 2 EE Data'!AJ282</f>
        <v>0</v>
      </c>
      <c r="AO287" s="445" t="str">
        <f>'STEP 2 EE Data'!AK282</f>
        <v/>
      </c>
      <c r="AQ287" s="497" t="str">
        <f t="shared" si="92"/>
        <v/>
      </c>
      <c r="AR287" s="497" t="str">
        <f t="shared" si="93"/>
        <v/>
      </c>
      <c r="AS287" s="497" t="str">
        <f t="shared" si="94"/>
        <v/>
      </c>
      <c r="AT287" s="497" t="str">
        <f t="shared" si="95"/>
        <v/>
      </c>
      <c r="AU287" s="497" t="str">
        <f t="shared" si="96"/>
        <v/>
      </c>
      <c r="AV287" s="497" t="str">
        <f t="shared" si="97"/>
        <v/>
      </c>
      <c r="AW287" s="497" t="str">
        <f t="shared" si="98"/>
        <v/>
      </c>
      <c r="AX287" s="497" t="str">
        <f t="shared" si="99"/>
        <v/>
      </c>
      <c r="AY287" s="498" t="str">
        <f t="shared" si="100"/>
        <v/>
      </c>
      <c r="AZ287" s="499" t="str">
        <f>IF($AZ$28="X",IF(AQ287="",0,IF($B287="","",IF(AQ$28="X",IF(E287&gt;0,1,IF(Cover!$E$47="Weekly",IF(D287&gt;=40,1,0.5),IF(D287&gt;=80,1,0.5))),""))),"")</f>
        <v/>
      </c>
      <c r="BA287" s="499" t="str">
        <f>IF($BA$28="X",IF(AR287="",0,IF($B287="","",IF(AR$28="X",IF(I287&gt;0,1,IF(Cover!$E$47="Weekly",IF(H287&gt;=40,1,0.5),IF(H287&gt;=80,1,0.5))),""))),"")</f>
        <v/>
      </c>
      <c r="BB287" s="499" t="str">
        <f>IF($BB$28="X",IF(AS287="",0,IF($B287="","",IF(AS$28="X",IF(M287&gt;0,1,IF(Cover!$E$47="Weekly",IF(L287&gt;=40,1,0.5),IF(L287&gt;=80,1,0.5))),""))),"")</f>
        <v/>
      </c>
      <c r="BC287" s="499" t="str">
        <f>IF($BC$28="X",IF(AT287="",0,IF($B287="","",IF(AT$28="X",IF(Q287&gt;0,1,IF(Cover!$E$47="Weekly",IF(P287&gt;=40,1,0.5),IF(P287&gt;=80,1,0.5))),""))),"")</f>
        <v/>
      </c>
      <c r="BD287" s="499" t="str">
        <f>IF($BD$28="X",IF(AU287="",0,IF($B287="","",IF(AU$28="X",IF(U287&gt;0,1,IF(Cover!$E$47="Weekly",IF(T287&gt;=40,1,0.5),IF(T287&gt;=80,1,0.5))),""))),"")</f>
        <v/>
      </c>
      <c r="BE287" s="499" t="str">
        <f>IF($BE$28="X",IF(AV287="",0,IF($B287="","",IF(AV$28="X",IF(Y287&gt;0,1,IF(Cover!$E$47="Weekly",IF(X287&gt;=40,1,0.5),IF(X287&gt;=80,1,0.5))),""))),"")</f>
        <v/>
      </c>
      <c r="BF287" s="499" t="str">
        <f>IF($BF$28="X",IF(AW287="",0,IF($B287="","",IF(AW$28="X",IF(AC287&gt;0,1,IF(Cover!$E$47="Weekly",IF(AB287&gt;=40,1,0.5),IF(AB287&gt;=80,1,0.5))),""))),"")</f>
        <v/>
      </c>
      <c r="BG287" s="499" t="str">
        <f>IF($BG$28="X",IF(AX287="",0,IF($B287="","",IF(AX$28="X",IF(AG287&gt;0,1,IF(Cover!$E$47="Weekly",IF(AF287&gt;=40,1,0.5),IF(AF287&gt;=80,1,0.5))),""))),"")</f>
        <v/>
      </c>
      <c r="BH287" s="500" t="str">
        <f>IF($BH$28="X",IF(AY287="",0,IF($B287="","",IF(AY$28="X",IF(AK287&gt;0,1,IF(Cover!$E$47="Weekly",IF(AJ287&gt;=40,1,0.5),IF(AJ287&gt;=80,1,0.5))),""))),"")</f>
        <v/>
      </c>
      <c r="BI287" s="470" t="str">
        <f t="shared" si="101"/>
        <v/>
      </c>
      <c r="BJ287" s="469" t="str">
        <f t="shared" si="102"/>
        <v/>
      </c>
      <c r="BL287" s="632">
        <f>IF(BJ287=0,IF('STEP 2 EE Data'!K282="Yes",IF('STEP 2 EE Data'!C282="",1,IF('STEP 2 EE Data'!D282&gt;=40,1,0.5)),0),IF('STEP 2 EE Data'!K282="Yes",IF('STEP 2 EE Data'!C282="",IF(BJ287=0.5,0.5,0),IF('STEP 2 EE Data'!D282&gt;=40,IF(BJ287=0.5,0.5,0),0)),0))</f>
        <v>0</v>
      </c>
    </row>
    <row r="288" spans="1:64" ht="15.6" thickTop="1" thickBot="1" x14ac:dyDescent="0.35">
      <c r="A288" s="84" t="str">
        <f>IF('STEP 2 EE Data'!A283="","",'STEP 2 EE Data'!A283)</f>
        <v/>
      </c>
      <c r="B288" s="83" t="str">
        <f>IF('STEP 2 EE Data'!B283="","",'STEP 2 EE Data'!B283)</f>
        <v/>
      </c>
      <c r="C288" s="54"/>
      <c r="D288" s="56"/>
      <c r="E288" s="55"/>
      <c r="F288" s="371" t="str">
        <f t="shared" ref="F288:F351" si="103">IF($C$8="","",IF(B288="","",IF(E288&gt;0,E288,C288*D288)))</f>
        <v/>
      </c>
      <c r="G288" s="54"/>
      <c r="H288" s="56"/>
      <c r="I288" s="55"/>
      <c r="J288" s="560" t="str">
        <f t="shared" si="84"/>
        <v/>
      </c>
      <c r="K288" s="54"/>
      <c r="L288" s="56"/>
      <c r="M288" s="55"/>
      <c r="N288" s="560" t="str">
        <f t="shared" si="85"/>
        <v/>
      </c>
      <c r="O288" s="54"/>
      <c r="P288" s="56"/>
      <c r="Q288" s="55"/>
      <c r="R288" s="560" t="str">
        <f t="shared" si="86"/>
        <v/>
      </c>
      <c r="S288" s="54"/>
      <c r="T288" s="56"/>
      <c r="U288" s="55"/>
      <c r="V288" s="560" t="str">
        <f t="shared" si="87"/>
        <v/>
      </c>
      <c r="W288" s="54"/>
      <c r="X288" s="56"/>
      <c r="Y288" s="55"/>
      <c r="Z288" s="560" t="str">
        <f t="shared" si="88"/>
        <v/>
      </c>
      <c r="AA288" s="54"/>
      <c r="AB288" s="56"/>
      <c r="AC288" s="55"/>
      <c r="AD288" s="560" t="str">
        <f t="shared" si="89"/>
        <v/>
      </c>
      <c r="AE288" s="54"/>
      <c r="AF288" s="56"/>
      <c r="AG288" s="55"/>
      <c r="AH288" s="560" t="str">
        <f t="shared" si="90"/>
        <v/>
      </c>
      <c r="AI288" s="54"/>
      <c r="AJ288" s="56"/>
      <c r="AK288" s="55"/>
      <c r="AL288" s="446" t="str">
        <f t="shared" si="91"/>
        <v/>
      </c>
      <c r="AM288" s="504">
        <f>'STEP 2 EE Data'!AI283</f>
        <v>0</v>
      </c>
      <c r="AN288" s="82">
        <f>'STEP 2 EE Data'!AJ283</f>
        <v>0</v>
      </c>
      <c r="AO288" s="445" t="str">
        <f>'STEP 2 EE Data'!AK283</f>
        <v/>
      </c>
      <c r="AQ288" s="497" t="str">
        <f t="shared" si="92"/>
        <v/>
      </c>
      <c r="AR288" s="497" t="str">
        <f t="shared" si="93"/>
        <v/>
      </c>
      <c r="AS288" s="497" t="str">
        <f t="shared" si="94"/>
        <v/>
      </c>
      <c r="AT288" s="497" t="str">
        <f t="shared" si="95"/>
        <v/>
      </c>
      <c r="AU288" s="497" t="str">
        <f t="shared" si="96"/>
        <v/>
      </c>
      <c r="AV288" s="497" t="str">
        <f t="shared" si="97"/>
        <v/>
      </c>
      <c r="AW288" s="497" t="str">
        <f t="shared" si="98"/>
        <v/>
      </c>
      <c r="AX288" s="497" t="str">
        <f t="shared" si="99"/>
        <v/>
      </c>
      <c r="AY288" s="498" t="str">
        <f t="shared" si="100"/>
        <v/>
      </c>
      <c r="AZ288" s="499" t="str">
        <f>IF($AZ$28="X",IF(AQ288="",0,IF($B288="","",IF(AQ$28="X",IF(E288&gt;0,1,IF(Cover!$E$47="Weekly",IF(D288&gt;=40,1,0.5),IF(D288&gt;=80,1,0.5))),""))),"")</f>
        <v/>
      </c>
      <c r="BA288" s="499" t="str">
        <f>IF($BA$28="X",IF(AR288="",0,IF($B288="","",IF(AR$28="X",IF(I288&gt;0,1,IF(Cover!$E$47="Weekly",IF(H288&gt;=40,1,0.5),IF(H288&gt;=80,1,0.5))),""))),"")</f>
        <v/>
      </c>
      <c r="BB288" s="499" t="str">
        <f>IF($BB$28="X",IF(AS288="",0,IF($B288="","",IF(AS$28="X",IF(M288&gt;0,1,IF(Cover!$E$47="Weekly",IF(L288&gt;=40,1,0.5),IF(L288&gt;=80,1,0.5))),""))),"")</f>
        <v/>
      </c>
      <c r="BC288" s="499" t="str">
        <f>IF($BC$28="X",IF(AT288="",0,IF($B288="","",IF(AT$28="X",IF(Q288&gt;0,1,IF(Cover!$E$47="Weekly",IF(P288&gt;=40,1,0.5),IF(P288&gt;=80,1,0.5))),""))),"")</f>
        <v/>
      </c>
      <c r="BD288" s="499" t="str">
        <f>IF($BD$28="X",IF(AU288="",0,IF($B288="","",IF(AU$28="X",IF(U288&gt;0,1,IF(Cover!$E$47="Weekly",IF(T288&gt;=40,1,0.5),IF(T288&gt;=80,1,0.5))),""))),"")</f>
        <v/>
      </c>
      <c r="BE288" s="499" t="str">
        <f>IF($BE$28="X",IF(AV288="",0,IF($B288="","",IF(AV$28="X",IF(Y288&gt;0,1,IF(Cover!$E$47="Weekly",IF(X288&gt;=40,1,0.5),IF(X288&gt;=80,1,0.5))),""))),"")</f>
        <v/>
      </c>
      <c r="BF288" s="499" t="str">
        <f>IF($BF$28="X",IF(AW288="",0,IF($B288="","",IF(AW$28="X",IF(AC288&gt;0,1,IF(Cover!$E$47="Weekly",IF(AB288&gt;=40,1,0.5),IF(AB288&gt;=80,1,0.5))),""))),"")</f>
        <v/>
      </c>
      <c r="BG288" s="499" t="str">
        <f>IF($BG$28="X",IF(AX288="",0,IF($B288="","",IF(AX$28="X",IF(AG288&gt;0,1,IF(Cover!$E$47="Weekly",IF(AF288&gt;=40,1,0.5),IF(AF288&gt;=80,1,0.5))),""))),"")</f>
        <v/>
      </c>
      <c r="BH288" s="500" t="str">
        <f>IF($BH$28="X",IF(AY288="",0,IF($B288="","",IF(AY$28="X",IF(AK288&gt;0,1,IF(Cover!$E$47="Weekly",IF(AJ288&gt;=40,1,0.5),IF(AJ288&gt;=80,1,0.5))),""))),"")</f>
        <v/>
      </c>
      <c r="BI288" s="470" t="str">
        <f t="shared" si="101"/>
        <v/>
      </c>
      <c r="BJ288" s="469" t="str">
        <f t="shared" si="102"/>
        <v/>
      </c>
      <c r="BL288" s="632">
        <f>IF(BJ288=0,IF('STEP 2 EE Data'!K283="Yes",IF('STEP 2 EE Data'!C283="",1,IF('STEP 2 EE Data'!D283&gt;=40,1,0.5)),0),IF('STEP 2 EE Data'!K283="Yes",IF('STEP 2 EE Data'!C283="",IF(BJ288=0.5,0.5,0),IF('STEP 2 EE Data'!D283&gt;=40,IF(BJ288=0.5,0.5,0),0)),0))</f>
        <v>0</v>
      </c>
    </row>
    <row r="289" spans="1:64" ht="15.6" thickTop="1" thickBot="1" x14ac:dyDescent="0.35">
      <c r="A289" s="84" t="str">
        <f>IF('STEP 2 EE Data'!A284="","",'STEP 2 EE Data'!A284)</f>
        <v/>
      </c>
      <c r="B289" s="83" t="str">
        <f>IF('STEP 2 EE Data'!B284="","",'STEP 2 EE Data'!B284)</f>
        <v/>
      </c>
      <c r="C289" s="54"/>
      <c r="D289" s="56"/>
      <c r="E289" s="55"/>
      <c r="F289" s="371" t="str">
        <f t="shared" si="103"/>
        <v/>
      </c>
      <c r="G289" s="54"/>
      <c r="H289" s="56"/>
      <c r="I289" s="55"/>
      <c r="J289" s="560" t="str">
        <f t="shared" si="84"/>
        <v/>
      </c>
      <c r="K289" s="54"/>
      <c r="L289" s="56"/>
      <c r="M289" s="55"/>
      <c r="N289" s="560" t="str">
        <f t="shared" si="85"/>
        <v/>
      </c>
      <c r="O289" s="54"/>
      <c r="P289" s="56"/>
      <c r="Q289" s="55"/>
      <c r="R289" s="560" t="str">
        <f t="shared" si="86"/>
        <v/>
      </c>
      <c r="S289" s="54"/>
      <c r="T289" s="56"/>
      <c r="U289" s="55"/>
      <c r="V289" s="560" t="str">
        <f t="shared" si="87"/>
        <v/>
      </c>
      <c r="W289" s="54"/>
      <c r="X289" s="56"/>
      <c r="Y289" s="55"/>
      <c r="Z289" s="560" t="str">
        <f t="shared" si="88"/>
        <v/>
      </c>
      <c r="AA289" s="54"/>
      <c r="AB289" s="56"/>
      <c r="AC289" s="55"/>
      <c r="AD289" s="560" t="str">
        <f t="shared" si="89"/>
        <v/>
      </c>
      <c r="AE289" s="54"/>
      <c r="AF289" s="56"/>
      <c r="AG289" s="55"/>
      <c r="AH289" s="560" t="str">
        <f t="shared" si="90"/>
        <v/>
      </c>
      <c r="AI289" s="54"/>
      <c r="AJ289" s="56"/>
      <c r="AK289" s="55"/>
      <c r="AL289" s="446" t="str">
        <f t="shared" si="91"/>
        <v/>
      </c>
      <c r="AM289" s="504">
        <f>'STEP 2 EE Data'!AI284</f>
        <v>0</v>
      </c>
      <c r="AN289" s="82">
        <f>'STEP 2 EE Data'!AJ284</f>
        <v>0</v>
      </c>
      <c r="AO289" s="445" t="str">
        <f>'STEP 2 EE Data'!AK284</f>
        <v/>
      </c>
      <c r="AQ289" s="497" t="str">
        <f t="shared" si="92"/>
        <v/>
      </c>
      <c r="AR289" s="497" t="str">
        <f t="shared" si="93"/>
        <v/>
      </c>
      <c r="AS289" s="497" t="str">
        <f t="shared" si="94"/>
        <v/>
      </c>
      <c r="AT289" s="497" t="str">
        <f t="shared" si="95"/>
        <v/>
      </c>
      <c r="AU289" s="497" t="str">
        <f t="shared" si="96"/>
        <v/>
      </c>
      <c r="AV289" s="497" t="str">
        <f t="shared" si="97"/>
        <v/>
      </c>
      <c r="AW289" s="497" t="str">
        <f t="shared" si="98"/>
        <v/>
      </c>
      <c r="AX289" s="497" t="str">
        <f t="shared" si="99"/>
        <v/>
      </c>
      <c r="AY289" s="498" t="str">
        <f t="shared" si="100"/>
        <v/>
      </c>
      <c r="AZ289" s="499" t="str">
        <f>IF($AZ$28="X",IF(AQ289="",0,IF($B289="","",IF(AQ$28="X",IF(E289&gt;0,1,IF(Cover!$E$47="Weekly",IF(D289&gt;=40,1,0.5),IF(D289&gt;=80,1,0.5))),""))),"")</f>
        <v/>
      </c>
      <c r="BA289" s="499" t="str">
        <f>IF($BA$28="X",IF(AR289="",0,IF($B289="","",IF(AR$28="X",IF(I289&gt;0,1,IF(Cover!$E$47="Weekly",IF(H289&gt;=40,1,0.5),IF(H289&gt;=80,1,0.5))),""))),"")</f>
        <v/>
      </c>
      <c r="BB289" s="499" t="str">
        <f>IF($BB$28="X",IF(AS289="",0,IF($B289="","",IF(AS$28="X",IF(M289&gt;0,1,IF(Cover!$E$47="Weekly",IF(L289&gt;=40,1,0.5),IF(L289&gt;=80,1,0.5))),""))),"")</f>
        <v/>
      </c>
      <c r="BC289" s="499" t="str">
        <f>IF($BC$28="X",IF(AT289="",0,IF($B289="","",IF(AT$28="X",IF(Q289&gt;0,1,IF(Cover!$E$47="Weekly",IF(P289&gt;=40,1,0.5),IF(P289&gt;=80,1,0.5))),""))),"")</f>
        <v/>
      </c>
      <c r="BD289" s="499" t="str">
        <f>IF($BD$28="X",IF(AU289="",0,IF($B289="","",IF(AU$28="X",IF(U289&gt;0,1,IF(Cover!$E$47="Weekly",IF(T289&gt;=40,1,0.5),IF(T289&gt;=80,1,0.5))),""))),"")</f>
        <v/>
      </c>
      <c r="BE289" s="499" t="str">
        <f>IF($BE$28="X",IF(AV289="",0,IF($B289="","",IF(AV$28="X",IF(Y289&gt;0,1,IF(Cover!$E$47="Weekly",IF(X289&gt;=40,1,0.5),IF(X289&gt;=80,1,0.5))),""))),"")</f>
        <v/>
      </c>
      <c r="BF289" s="499" t="str">
        <f>IF($BF$28="X",IF(AW289="",0,IF($B289="","",IF(AW$28="X",IF(AC289&gt;0,1,IF(Cover!$E$47="Weekly",IF(AB289&gt;=40,1,0.5),IF(AB289&gt;=80,1,0.5))),""))),"")</f>
        <v/>
      </c>
      <c r="BG289" s="499" t="str">
        <f>IF($BG$28="X",IF(AX289="",0,IF($B289="","",IF(AX$28="X",IF(AG289&gt;0,1,IF(Cover!$E$47="Weekly",IF(AF289&gt;=40,1,0.5),IF(AF289&gt;=80,1,0.5))),""))),"")</f>
        <v/>
      </c>
      <c r="BH289" s="500" t="str">
        <f>IF($BH$28="X",IF(AY289="",0,IF($B289="","",IF(AY$28="X",IF(AK289&gt;0,1,IF(Cover!$E$47="Weekly",IF(AJ289&gt;=40,1,0.5),IF(AJ289&gt;=80,1,0.5))),""))),"")</f>
        <v/>
      </c>
      <c r="BI289" s="470" t="str">
        <f t="shared" si="101"/>
        <v/>
      </c>
      <c r="BJ289" s="469" t="str">
        <f t="shared" si="102"/>
        <v/>
      </c>
      <c r="BL289" s="632">
        <f>IF(BJ289=0,IF('STEP 2 EE Data'!K284="Yes",IF('STEP 2 EE Data'!C284="",1,IF('STEP 2 EE Data'!D284&gt;=40,1,0.5)),0),IF('STEP 2 EE Data'!K284="Yes",IF('STEP 2 EE Data'!C284="",IF(BJ289=0.5,0.5,0),IF('STEP 2 EE Data'!D284&gt;=40,IF(BJ289=0.5,0.5,0),0)),0))</f>
        <v>0</v>
      </c>
    </row>
    <row r="290" spans="1:64" ht="15.6" thickTop="1" thickBot="1" x14ac:dyDescent="0.35">
      <c r="A290" s="84" t="str">
        <f>IF('STEP 2 EE Data'!A285="","",'STEP 2 EE Data'!A285)</f>
        <v/>
      </c>
      <c r="B290" s="83" t="str">
        <f>IF('STEP 2 EE Data'!B285="","",'STEP 2 EE Data'!B285)</f>
        <v/>
      </c>
      <c r="C290" s="54"/>
      <c r="D290" s="56"/>
      <c r="E290" s="55"/>
      <c r="F290" s="371" t="str">
        <f t="shared" si="103"/>
        <v/>
      </c>
      <c r="G290" s="54"/>
      <c r="H290" s="56"/>
      <c r="I290" s="55"/>
      <c r="J290" s="560" t="str">
        <f t="shared" ref="J290:J353" si="104">IF($G$8="","",IF(B290="","",IF(I290&gt;0,I290,G290*H290)))</f>
        <v/>
      </c>
      <c r="K290" s="54"/>
      <c r="L290" s="56"/>
      <c r="M290" s="55"/>
      <c r="N290" s="560" t="str">
        <f t="shared" si="85"/>
        <v/>
      </c>
      <c r="O290" s="54"/>
      <c r="P290" s="56"/>
      <c r="Q290" s="55"/>
      <c r="R290" s="560" t="str">
        <f t="shared" si="86"/>
        <v/>
      </c>
      <c r="S290" s="54"/>
      <c r="T290" s="56"/>
      <c r="U290" s="55"/>
      <c r="V290" s="560" t="str">
        <f t="shared" si="87"/>
        <v/>
      </c>
      <c r="W290" s="54"/>
      <c r="X290" s="56"/>
      <c r="Y290" s="55"/>
      <c r="Z290" s="560" t="str">
        <f t="shared" si="88"/>
        <v/>
      </c>
      <c r="AA290" s="54"/>
      <c r="AB290" s="56"/>
      <c r="AC290" s="55"/>
      <c r="AD290" s="560" t="str">
        <f t="shared" si="89"/>
        <v/>
      </c>
      <c r="AE290" s="54"/>
      <c r="AF290" s="56"/>
      <c r="AG290" s="55"/>
      <c r="AH290" s="560" t="str">
        <f t="shared" si="90"/>
        <v/>
      </c>
      <c r="AI290" s="54"/>
      <c r="AJ290" s="56"/>
      <c r="AK290" s="55"/>
      <c r="AL290" s="446" t="str">
        <f t="shared" si="91"/>
        <v/>
      </c>
      <c r="AM290" s="504">
        <f>'STEP 2 EE Data'!AI285</f>
        <v>0</v>
      </c>
      <c r="AN290" s="82">
        <f>'STEP 2 EE Data'!AJ285</f>
        <v>0</v>
      </c>
      <c r="AO290" s="445" t="str">
        <f>'STEP 2 EE Data'!AK285</f>
        <v/>
      </c>
      <c r="AQ290" s="497" t="str">
        <f t="shared" si="92"/>
        <v/>
      </c>
      <c r="AR290" s="497" t="str">
        <f t="shared" si="93"/>
        <v/>
      </c>
      <c r="AS290" s="497" t="str">
        <f t="shared" si="94"/>
        <v/>
      </c>
      <c r="AT290" s="497" t="str">
        <f t="shared" si="95"/>
        <v/>
      </c>
      <c r="AU290" s="497" t="str">
        <f t="shared" si="96"/>
        <v/>
      </c>
      <c r="AV290" s="497" t="str">
        <f t="shared" si="97"/>
        <v/>
      </c>
      <c r="AW290" s="497" t="str">
        <f t="shared" si="98"/>
        <v/>
      </c>
      <c r="AX290" s="497" t="str">
        <f t="shared" si="99"/>
        <v/>
      </c>
      <c r="AY290" s="498" t="str">
        <f t="shared" si="100"/>
        <v/>
      </c>
      <c r="AZ290" s="499" t="str">
        <f>IF($AZ$28="X",IF(AQ290="",0,IF($B290="","",IF(AQ$28="X",IF(E290&gt;0,1,IF(Cover!$E$47="Weekly",IF(D290&gt;=40,1,0.5),IF(D290&gt;=80,1,0.5))),""))),"")</f>
        <v/>
      </c>
      <c r="BA290" s="499" t="str">
        <f>IF($BA$28="X",IF(AR290="",0,IF($B290="","",IF(AR$28="X",IF(I290&gt;0,1,IF(Cover!$E$47="Weekly",IF(H290&gt;=40,1,0.5),IF(H290&gt;=80,1,0.5))),""))),"")</f>
        <v/>
      </c>
      <c r="BB290" s="499" t="str">
        <f>IF($BB$28="X",IF(AS290="",0,IF($B290="","",IF(AS$28="X",IF(M290&gt;0,1,IF(Cover!$E$47="Weekly",IF(L290&gt;=40,1,0.5),IF(L290&gt;=80,1,0.5))),""))),"")</f>
        <v/>
      </c>
      <c r="BC290" s="499" t="str">
        <f>IF($BC$28="X",IF(AT290="",0,IF($B290="","",IF(AT$28="X",IF(Q290&gt;0,1,IF(Cover!$E$47="Weekly",IF(P290&gt;=40,1,0.5),IF(P290&gt;=80,1,0.5))),""))),"")</f>
        <v/>
      </c>
      <c r="BD290" s="499" t="str">
        <f>IF($BD$28="X",IF(AU290="",0,IF($B290="","",IF(AU$28="X",IF(U290&gt;0,1,IF(Cover!$E$47="Weekly",IF(T290&gt;=40,1,0.5),IF(T290&gt;=80,1,0.5))),""))),"")</f>
        <v/>
      </c>
      <c r="BE290" s="499" t="str">
        <f>IF($BE$28="X",IF(AV290="",0,IF($B290="","",IF(AV$28="X",IF(Y290&gt;0,1,IF(Cover!$E$47="Weekly",IF(X290&gt;=40,1,0.5),IF(X290&gt;=80,1,0.5))),""))),"")</f>
        <v/>
      </c>
      <c r="BF290" s="499" t="str">
        <f>IF($BF$28="X",IF(AW290="",0,IF($B290="","",IF(AW$28="X",IF(AC290&gt;0,1,IF(Cover!$E$47="Weekly",IF(AB290&gt;=40,1,0.5),IF(AB290&gt;=80,1,0.5))),""))),"")</f>
        <v/>
      </c>
      <c r="BG290" s="499" t="str">
        <f>IF($BG$28="X",IF(AX290="",0,IF($B290="","",IF(AX$28="X",IF(AG290&gt;0,1,IF(Cover!$E$47="Weekly",IF(AF290&gt;=40,1,0.5),IF(AF290&gt;=80,1,0.5))),""))),"")</f>
        <v/>
      </c>
      <c r="BH290" s="500" t="str">
        <f>IF($BH$28="X",IF(AY290="",0,IF($B290="","",IF(AY$28="X",IF(AK290&gt;0,1,IF(Cover!$E$47="Weekly",IF(AJ290&gt;=40,1,0.5),IF(AJ290&gt;=80,1,0.5))),""))),"")</f>
        <v/>
      </c>
      <c r="BI290" s="470" t="str">
        <f t="shared" si="101"/>
        <v/>
      </c>
      <c r="BJ290" s="469" t="str">
        <f t="shared" si="102"/>
        <v/>
      </c>
      <c r="BL290" s="632">
        <f>IF(BJ290=0,IF('STEP 2 EE Data'!K285="Yes",IF('STEP 2 EE Data'!C285="",1,IF('STEP 2 EE Data'!D285&gt;=40,1,0.5)),0),IF('STEP 2 EE Data'!K285="Yes",IF('STEP 2 EE Data'!C285="",IF(BJ290=0.5,0.5,0),IF('STEP 2 EE Data'!D285&gt;=40,IF(BJ290=0.5,0.5,0),0)),0))</f>
        <v>0</v>
      </c>
    </row>
    <row r="291" spans="1:64" ht="15.6" thickTop="1" thickBot="1" x14ac:dyDescent="0.35">
      <c r="A291" s="84" t="str">
        <f>IF('STEP 2 EE Data'!A286="","",'STEP 2 EE Data'!A286)</f>
        <v/>
      </c>
      <c r="B291" s="83" t="str">
        <f>IF('STEP 2 EE Data'!B286="","",'STEP 2 EE Data'!B286)</f>
        <v/>
      </c>
      <c r="C291" s="54"/>
      <c r="D291" s="56"/>
      <c r="E291" s="55"/>
      <c r="F291" s="371" t="str">
        <f t="shared" si="103"/>
        <v/>
      </c>
      <c r="G291" s="54"/>
      <c r="H291" s="56"/>
      <c r="I291" s="55"/>
      <c r="J291" s="560" t="str">
        <f t="shared" si="104"/>
        <v/>
      </c>
      <c r="K291" s="54"/>
      <c r="L291" s="56"/>
      <c r="M291" s="55"/>
      <c r="N291" s="560" t="str">
        <f t="shared" ref="N291:N354" si="105">IF($K$8="","",IF(B291="","",IF(M291&gt;0,M291,K291*L291)))</f>
        <v/>
      </c>
      <c r="O291" s="54"/>
      <c r="P291" s="56"/>
      <c r="Q291" s="55"/>
      <c r="R291" s="560" t="str">
        <f t="shared" si="86"/>
        <v/>
      </c>
      <c r="S291" s="54"/>
      <c r="T291" s="56"/>
      <c r="U291" s="55"/>
      <c r="V291" s="560" t="str">
        <f t="shared" si="87"/>
        <v/>
      </c>
      <c r="W291" s="54"/>
      <c r="X291" s="56"/>
      <c r="Y291" s="55"/>
      <c r="Z291" s="560" t="str">
        <f t="shared" si="88"/>
        <v/>
      </c>
      <c r="AA291" s="54"/>
      <c r="AB291" s="56"/>
      <c r="AC291" s="55"/>
      <c r="AD291" s="560" t="str">
        <f t="shared" si="89"/>
        <v/>
      </c>
      <c r="AE291" s="54"/>
      <c r="AF291" s="56"/>
      <c r="AG291" s="55"/>
      <c r="AH291" s="560" t="str">
        <f t="shared" si="90"/>
        <v/>
      </c>
      <c r="AI291" s="54"/>
      <c r="AJ291" s="56"/>
      <c r="AK291" s="55"/>
      <c r="AL291" s="446" t="str">
        <f t="shared" si="91"/>
        <v/>
      </c>
      <c r="AM291" s="504">
        <f>'STEP 2 EE Data'!AI286</f>
        <v>0</v>
      </c>
      <c r="AN291" s="82">
        <f>'STEP 2 EE Data'!AJ286</f>
        <v>0</v>
      </c>
      <c r="AO291" s="445" t="str">
        <f>'STEP 2 EE Data'!AK286</f>
        <v/>
      </c>
      <c r="AQ291" s="497" t="str">
        <f t="shared" si="92"/>
        <v/>
      </c>
      <c r="AR291" s="497" t="str">
        <f t="shared" si="93"/>
        <v/>
      </c>
      <c r="AS291" s="497" t="str">
        <f t="shared" si="94"/>
        <v/>
      </c>
      <c r="AT291" s="497" t="str">
        <f t="shared" si="95"/>
        <v/>
      </c>
      <c r="AU291" s="497" t="str">
        <f t="shared" si="96"/>
        <v/>
      </c>
      <c r="AV291" s="497" t="str">
        <f t="shared" si="97"/>
        <v/>
      </c>
      <c r="AW291" s="497" t="str">
        <f t="shared" si="98"/>
        <v/>
      </c>
      <c r="AX291" s="497" t="str">
        <f t="shared" si="99"/>
        <v/>
      </c>
      <c r="AY291" s="498" t="str">
        <f t="shared" si="100"/>
        <v/>
      </c>
      <c r="AZ291" s="499" t="str">
        <f>IF($AZ$28="X",IF(AQ291="",0,IF($B291="","",IF(AQ$28="X",IF(E291&gt;0,1,IF(Cover!$E$47="Weekly",IF(D291&gt;=40,1,0.5),IF(D291&gt;=80,1,0.5))),""))),"")</f>
        <v/>
      </c>
      <c r="BA291" s="499" t="str">
        <f>IF($BA$28="X",IF(AR291="",0,IF($B291="","",IF(AR$28="X",IF(I291&gt;0,1,IF(Cover!$E$47="Weekly",IF(H291&gt;=40,1,0.5),IF(H291&gt;=80,1,0.5))),""))),"")</f>
        <v/>
      </c>
      <c r="BB291" s="499" t="str">
        <f>IF($BB$28="X",IF(AS291="",0,IF($B291="","",IF(AS$28="X",IF(M291&gt;0,1,IF(Cover!$E$47="Weekly",IF(L291&gt;=40,1,0.5),IF(L291&gt;=80,1,0.5))),""))),"")</f>
        <v/>
      </c>
      <c r="BC291" s="499" t="str">
        <f>IF($BC$28="X",IF(AT291="",0,IF($B291="","",IF(AT$28="X",IF(Q291&gt;0,1,IF(Cover!$E$47="Weekly",IF(P291&gt;=40,1,0.5),IF(P291&gt;=80,1,0.5))),""))),"")</f>
        <v/>
      </c>
      <c r="BD291" s="499" t="str">
        <f>IF($BD$28="X",IF(AU291="",0,IF($B291="","",IF(AU$28="X",IF(U291&gt;0,1,IF(Cover!$E$47="Weekly",IF(T291&gt;=40,1,0.5),IF(T291&gt;=80,1,0.5))),""))),"")</f>
        <v/>
      </c>
      <c r="BE291" s="499" t="str">
        <f>IF($BE$28="X",IF(AV291="",0,IF($B291="","",IF(AV$28="X",IF(Y291&gt;0,1,IF(Cover!$E$47="Weekly",IF(X291&gt;=40,1,0.5),IF(X291&gt;=80,1,0.5))),""))),"")</f>
        <v/>
      </c>
      <c r="BF291" s="499" t="str">
        <f>IF($BF$28="X",IF(AW291="",0,IF($B291="","",IF(AW$28="X",IF(AC291&gt;0,1,IF(Cover!$E$47="Weekly",IF(AB291&gt;=40,1,0.5),IF(AB291&gt;=80,1,0.5))),""))),"")</f>
        <v/>
      </c>
      <c r="BG291" s="499" t="str">
        <f>IF($BG$28="X",IF(AX291="",0,IF($B291="","",IF(AX$28="X",IF(AG291&gt;0,1,IF(Cover!$E$47="Weekly",IF(AF291&gt;=40,1,0.5),IF(AF291&gt;=80,1,0.5))),""))),"")</f>
        <v/>
      </c>
      <c r="BH291" s="500" t="str">
        <f>IF($BH$28="X",IF(AY291="",0,IF($B291="","",IF(AY$28="X",IF(AK291&gt;0,1,IF(Cover!$E$47="Weekly",IF(AJ291&gt;=40,1,0.5),IF(AJ291&gt;=80,1,0.5))),""))),"")</f>
        <v/>
      </c>
      <c r="BI291" s="470" t="str">
        <f t="shared" si="101"/>
        <v/>
      </c>
      <c r="BJ291" s="469" t="str">
        <f t="shared" si="102"/>
        <v/>
      </c>
      <c r="BL291" s="632">
        <f>IF(BJ291=0,IF('STEP 2 EE Data'!K286="Yes",IF('STEP 2 EE Data'!C286="",1,IF('STEP 2 EE Data'!D286&gt;=40,1,0.5)),0),IF('STEP 2 EE Data'!K286="Yes",IF('STEP 2 EE Data'!C286="",IF(BJ291=0.5,0.5,0),IF('STEP 2 EE Data'!D286&gt;=40,IF(BJ291=0.5,0.5,0),0)),0))</f>
        <v>0</v>
      </c>
    </row>
    <row r="292" spans="1:64" ht="15.6" thickTop="1" thickBot="1" x14ac:dyDescent="0.35">
      <c r="A292" s="84" t="str">
        <f>IF('STEP 2 EE Data'!A287="","",'STEP 2 EE Data'!A287)</f>
        <v/>
      </c>
      <c r="B292" s="83" t="str">
        <f>IF('STEP 2 EE Data'!B287="","",'STEP 2 EE Data'!B287)</f>
        <v/>
      </c>
      <c r="C292" s="54"/>
      <c r="D292" s="56"/>
      <c r="E292" s="55"/>
      <c r="F292" s="371" t="str">
        <f t="shared" si="103"/>
        <v/>
      </c>
      <c r="G292" s="54"/>
      <c r="H292" s="56"/>
      <c r="I292" s="55"/>
      <c r="J292" s="560" t="str">
        <f t="shared" si="104"/>
        <v/>
      </c>
      <c r="K292" s="54"/>
      <c r="L292" s="56"/>
      <c r="M292" s="55"/>
      <c r="N292" s="560" t="str">
        <f t="shared" si="105"/>
        <v/>
      </c>
      <c r="O292" s="54"/>
      <c r="P292" s="56"/>
      <c r="Q292" s="55"/>
      <c r="R292" s="560" t="str">
        <f t="shared" si="86"/>
        <v/>
      </c>
      <c r="S292" s="54"/>
      <c r="T292" s="56"/>
      <c r="U292" s="55"/>
      <c r="V292" s="560" t="str">
        <f t="shared" si="87"/>
        <v/>
      </c>
      <c r="W292" s="54"/>
      <c r="X292" s="56"/>
      <c r="Y292" s="55"/>
      <c r="Z292" s="560" t="str">
        <f t="shared" si="88"/>
        <v/>
      </c>
      <c r="AA292" s="54"/>
      <c r="AB292" s="56"/>
      <c r="AC292" s="55"/>
      <c r="AD292" s="560" t="str">
        <f t="shared" si="89"/>
        <v/>
      </c>
      <c r="AE292" s="54"/>
      <c r="AF292" s="56"/>
      <c r="AG292" s="55"/>
      <c r="AH292" s="560" t="str">
        <f t="shared" si="90"/>
        <v/>
      </c>
      <c r="AI292" s="54"/>
      <c r="AJ292" s="56"/>
      <c r="AK292" s="55"/>
      <c r="AL292" s="446" t="str">
        <f t="shared" si="91"/>
        <v/>
      </c>
      <c r="AM292" s="504">
        <f>'STEP 2 EE Data'!AI287</f>
        <v>0</v>
      </c>
      <c r="AN292" s="82">
        <f>'STEP 2 EE Data'!AJ287</f>
        <v>0</v>
      </c>
      <c r="AO292" s="445" t="str">
        <f>'STEP 2 EE Data'!AK287</f>
        <v/>
      </c>
      <c r="AQ292" s="497" t="str">
        <f t="shared" si="92"/>
        <v/>
      </c>
      <c r="AR292" s="497" t="str">
        <f t="shared" si="93"/>
        <v/>
      </c>
      <c r="AS292" s="497" t="str">
        <f t="shared" si="94"/>
        <v/>
      </c>
      <c r="AT292" s="497" t="str">
        <f t="shared" si="95"/>
        <v/>
      </c>
      <c r="AU292" s="497" t="str">
        <f t="shared" si="96"/>
        <v/>
      </c>
      <c r="AV292" s="497" t="str">
        <f t="shared" si="97"/>
        <v/>
      </c>
      <c r="AW292" s="497" t="str">
        <f t="shared" si="98"/>
        <v/>
      </c>
      <c r="AX292" s="497" t="str">
        <f t="shared" si="99"/>
        <v/>
      </c>
      <c r="AY292" s="498" t="str">
        <f t="shared" si="100"/>
        <v/>
      </c>
      <c r="AZ292" s="499" t="str">
        <f>IF($AZ$28="X",IF(AQ292="",0,IF($B292="","",IF(AQ$28="X",IF(E292&gt;0,1,IF(Cover!$E$47="Weekly",IF(D292&gt;=40,1,0.5),IF(D292&gt;=80,1,0.5))),""))),"")</f>
        <v/>
      </c>
      <c r="BA292" s="499" t="str">
        <f>IF($BA$28="X",IF(AR292="",0,IF($B292="","",IF(AR$28="X",IF(I292&gt;0,1,IF(Cover!$E$47="Weekly",IF(H292&gt;=40,1,0.5),IF(H292&gt;=80,1,0.5))),""))),"")</f>
        <v/>
      </c>
      <c r="BB292" s="499" t="str">
        <f>IF($BB$28="X",IF(AS292="",0,IF($B292="","",IF(AS$28="X",IF(M292&gt;0,1,IF(Cover!$E$47="Weekly",IF(L292&gt;=40,1,0.5),IF(L292&gt;=80,1,0.5))),""))),"")</f>
        <v/>
      </c>
      <c r="BC292" s="499" t="str">
        <f>IF($BC$28="X",IF(AT292="",0,IF($B292="","",IF(AT$28="X",IF(Q292&gt;0,1,IF(Cover!$E$47="Weekly",IF(P292&gt;=40,1,0.5),IF(P292&gt;=80,1,0.5))),""))),"")</f>
        <v/>
      </c>
      <c r="BD292" s="499" t="str">
        <f>IF($BD$28="X",IF(AU292="",0,IF($B292="","",IF(AU$28="X",IF(U292&gt;0,1,IF(Cover!$E$47="Weekly",IF(T292&gt;=40,1,0.5),IF(T292&gt;=80,1,0.5))),""))),"")</f>
        <v/>
      </c>
      <c r="BE292" s="499" t="str">
        <f>IF($BE$28="X",IF(AV292="",0,IF($B292="","",IF(AV$28="X",IF(Y292&gt;0,1,IF(Cover!$E$47="Weekly",IF(X292&gt;=40,1,0.5),IF(X292&gt;=80,1,0.5))),""))),"")</f>
        <v/>
      </c>
      <c r="BF292" s="499" t="str">
        <f>IF($BF$28="X",IF(AW292="",0,IF($B292="","",IF(AW$28="X",IF(AC292&gt;0,1,IF(Cover!$E$47="Weekly",IF(AB292&gt;=40,1,0.5),IF(AB292&gt;=80,1,0.5))),""))),"")</f>
        <v/>
      </c>
      <c r="BG292" s="499" t="str">
        <f>IF($BG$28="X",IF(AX292="",0,IF($B292="","",IF(AX$28="X",IF(AG292&gt;0,1,IF(Cover!$E$47="Weekly",IF(AF292&gt;=40,1,0.5),IF(AF292&gt;=80,1,0.5))),""))),"")</f>
        <v/>
      </c>
      <c r="BH292" s="500" t="str">
        <f>IF($BH$28="X",IF(AY292="",0,IF($B292="","",IF(AY$28="X",IF(AK292&gt;0,1,IF(Cover!$E$47="Weekly",IF(AJ292&gt;=40,1,0.5),IF(AJ292&gt;=80,1,0.5))),""))),"")</f>
        <v/>
      </c>
      <c r="BI292" s="470" t="str">
        <f t="shared" si="101"/>
        <v/>
      </c>
      <c r="BJ292" s="469" t="str">
        <f t="shared" si="102"/>
        <v/>
      </c>
      <c r="BL292" s="632">
        <f>IF(BJ292=0,IF('STEP 2 EE Data'!K287="Yes",IF('STEP 2 EE Data'!C287="",1,IF('STEP 2 EE Data'!D287&gt;=40,1,0.5)),0),IF('STEP 2 EE Data'!K287="Yes",IF('STEP 2 EE Data'!C287="",IF(BJ292=0.5,0.5,0),IF('STEP 2 EE Data'!D287&gt;=40,IF(BJ292=0.5,0.5,0),0)),0))</f>
        <v>0</v>
      </c>
    </row>
    <row r="293" spans="1:64" ht="15.6" thickTop="1" thickBot="1" x14ac:dyDescent="0.35">
      <c r="A293" s="84" t="str">
        <f>IF('STEP 2 EE Data'!A288="","",'STEP 2 EE Data'!A288)</f>
        <v/>
      </c>
      <c r="B293" s="83" t="str">
        <f>IF('STEP 2 EE Data'!B288="","",'STEP 2 EE Data'!B288)</f>
        <v/>
      </c>
      <c r="C293" s="54"/>
      <c r="D293" s="56"/>
      <c r="E293" s="55"/>
      <c r="F293" s="371" t="str">
        <f t="shared" si="103"/>
        <v/>
      </c>
      <c r="G293" s="54"/>
      <c r="H293" s="56"/>
      <c r="I293" s="55"/>
      <c r="J293" s="560" t="str">
        <f t="shared" si="104"/>
        <v/>
      </c>
      <c r="K293" s="54"/>
      <c r="L293" s="56"/>
      <c r="M293" s="55"/>
      <c r="N293" s="560" t="str">
        <f t="shared" si="105"/>
        <v/>
      </c>
      <c r="O293" s="54"/>
      <c r="P293" s="56"/>
      <c r="Q293" s="55"/>
      <c r="R293" s="560" t="str">
        <f t="shared" si="86"/>
        <v/>
      </c>
      <c r="S293" s="54"/>
      <c r="T293" s="56"/>
      <c r="U293" s="55"/>
      <c r="V293" s="560" t="str">
        <f t="shared" si="87"/>
        <v/>
      </c>
      <c r="W293" s="54"/>
      <c r="X293" s="56"/>
      <c r="Y293" s="55"/>
      <c r="Z293" s="560" t="str">
        <f t="shared" si="88"/>
        <v/>
      </c>
      <c r="AA293" s="54"/>
      <c r="AB293" s="56"/>
      <c r="AC293" s="55"/>
      <c r="AD293" s="560" t="str">
        <f t="shared" si="89"/>
        <v/>
      </c>
      <c r="AE293" s="54"/>
      <c r="AF293" s="56"/>
      <c r="AG293" s="55"/>
      <c r="AH293" s="560" t="str">
        <f t="shared" si="90"/>
        <v/>
      </c>
      <c r="AI293" s="54"/>
      <c r="AJ293" s="56"/>
      <c r="AK293" s="55"/>
      <c r="AL293" s="446" t="str">
        <f t="shared" si="91"/>
        <v/>
      </c>
      <c r="AM293" s="504">
        <f>'STEP 2 EE Data'!AI288</f>
        <v>0</v>
      </c>
      <c r="AN293" s="82">
        <f>'STEP 2 EE Data'!AJ288</f>
        <v>0</v>
      </c>
      <c r="AO293" s="445" t="str">
        <f>'STEP 2 EE Data'!AK288</f>
        <v/>
      </c>
      <c r="AQ293" s="497" t="str">
        <f t="shared" si="92"/>
        <v/>
      </c>
      <c r="AR293" s="497" t="str">
        <f t="shared" si="93"/>
        <v/>
      </c>
      <c r="AS293" s="497" t="str">
        <f t="shared" si="94"/>
        <v/>
      </c>
      <c r="AT293" s="497" t="str">
        <f t="shared" si="95"/>
        <v/>
      </c>
      <c r="AU293" s="497" t="str">
        <f t="shared" si="96"/>
        <v/>
      </c>
      <c r="AV293" s="497" t="str">
        <f t="shared" si="97"/>
        <v/>
      </c>
      <c r="AW293" s="497" t="str">
        <f t="shared" si="98"/>
        <v/>
      </c>
      <c r="AX293" s="497" t="str">
        <f t="shared" si="99"/>
        <v/>
      </c>
      <c r="AY293" s="498" t="str">
        <f t="shared" si="100"/>
        <v/>
      </c>
      <c r="AZ293" s="499" t="str">
        <f>IF($AZ$28="X",IF(AQ293="",0,IF($B293="","",IF(AQ$28="X",IF(E293&gt;0,1,IF(Cover!$E$47="Weekly",IF(D293&gt;=40,1,0.5),IF(D293&gt;=80,1,0.5))),""))),"")</f>
        <v/>
      </c>
      <c r="BA293" s="499" t="str">
        <f>IF($BA$28="X",IF(AR293="",0,IF($B293="","",IF(AR$28="X",IF(I293&gt;0,1,IF(Cover!$E$47="Weekly",IF(H293&gt;=40,1,0.5),IF(H293&gt;=80,1,0.5))),""))),"")</f>
        <v/>
      </c>
      <c r="BB293" s="499" t="str">
        <f>IF($BB$28="X",IF(AS293="",0,IF($B293="","",IF(AS$28="X",IF(M293&gt;0,1,IF(Cover!$E$47="Weekly",IF(L293&gt;=40,1,0.5),IF(L293&gt;=80,1,0.5))),""))),"")</f>
        <v/>
      </c>
      <c r="BC293" s="499" t="str">
        <f>IF($BC$28="X",IF(AT293="",0,IF($B293="","",IF(AT$28="X",IF(Q293&gt;0,1,IF(Cover!$E$47="Weekly",IF(P293&gt;=40,1,0.5),IF(P293&gt;=80,1,0.5))),""))),"")</f>
        <v/>
      </c>
      <c r="BD293" s="499" t="str">
        <f>IF($BD$28="X",IF(AU293="",0,IF($B293="","",IF(AU$28="X",IF(U293&gt;0,1,IF(Cover!$E$47="Weekly",IF(T293&gt;=40,1,0.5),IF(T293&gt;=80,1,0.5))),""))),"")</f>
        <v/>
      </c>
      <c r="BE293" s="499" t="str">
        <f>IF($BE$28="X",IF(AV293="",0,IF($B293="","",IF(AV$28="X",IF(Y293&gt;0,1,IF(Cover!$E$47="Weekly",IF(X293&gt;=40,1,0.5),IF(X293&gt;=80,1,0.5))),""))),"")</f>
        <v/>
      </c>
      <c r="BF293" s="499" t="str">
        <f>IF($BF$28="X",IF(AW293="",0,IF($B293="","",IF(AW$28="X",IF(AC293&gt;0,1,IF(Cover!$E$47="Weekly",IF(AB293&gt;=40,1,0.5),IF(AB293&gt;=80,1,0.5))),""))),"")</f>
        <v/>
      </c>
      <c r="BG293" s="499" t="str">
        <f>IF($BG$28="X",IF(AX293="",0,IF($B293="","",IF(AX$28="X",IF(AG293&gt;0,1,IF(Cover!$E$47="Weekly",IF(AF293&gt;=40,1,0.5),IF(AF293&gt;=80,1,0.5))),""))),"")</f>
        <v/>
      </c>
      <c r="BH293" s="500" t="str">
        <f>IF($BH$28="X",IF(AY293="",0,IF($B293="","",IF(AY$28="X",IF(AK293&gt;0,1,IF(Cover!$E$47="Weekly",IF(AJ293&gt;=40,1,0.5),IF(AJ293&gt;=80,1,0.5))),""))),"")</f>
        <v/>
      </c>
      <c r="BI293" s="470" t="str">
        <f t="shared" si="101"/>
        <v/>
      </c>
      <c r="BJ293" s="469" t="str">
        <f t="shared" si="102"/>
        <v/>
      </c>
      <c r="BL293" s="632">
        <f>IF(BJ293=0,IF('STEP 2 EE Data'!K288="Yes",IF('STEP 2 EE Data'!C288="",1,IF('STEP 2 EE Data'!D288&gt;=40,1,0.5)),0),IF('STEP 2 EE Data'!K288="Yes",IF('STEP 2 EE Data'!C288="",IF(BJ293=0.5,0.5,0),IF('STEP 2 EE Data'!D288&gt;=40,IF(BJ293=0.5,0.5,0),0)),0))</f>
        <v>0</v>
      </c>
    </row>
    <row r="294" spans="1:64" ht="15.6" thickTop="1" thickBot="1" x14ac:dyDescent="0.35">
      <c r="A294" s="84" t="str">
        <f>IF('STEP 2 EE Data'!A289="","",'STEP 2 EE Data'!A289)</f>
        <v/>
      </c>
      <c r="B294" s="83" t="str">
        <f>IF('STEP 2 EE Data'!B289="","",'STEP 2 EE Data'!B289)</f>
        <v/>
      </c>
      <c r="C294" s="54"/>
      <c r="D294" s="56"/>
      <c r="E294" s="55"/>
      <c r="F294" s="371" t="str">
        <f t="shared" si="103"/>
        <v/>
      </c>
      <c r="G294" s="54"/>
      <c r="H294" s="56"/>
      <c r="I294" s="55"/>
      <c r="J294" s="560" t="str">
        <f t="shared" si="104"/>
        <v/>
      </c>
      <c r="K294" s="54"/>
      <c r="L294" s="56"/>
      <c r="M294" s="55"/>
      <c r="N294" s="560" t="str">
        <f t="shared" si="105"/>
        <v/>
      </c>
      <c r="O294" s="54"/>
      <c r="P294" s="56"/>
      <c r="Q294" s="55"/>
      <c r="R294" s="560" t="str">
        <f t="shared" si="86"/>
        <v/>
      </c>
      <c r="S294" s="54"/>
      <c r="T294" s="56"/>
      <c r="U294" s="55"/>
      <c r="V294" s="560" t="str">
        <f t="shared" si="87"/>
        <v/>
      </c>
      <c r="W294" s="54"/>
      <c r="X294" s="56"/>
      <c r="Y294" s="55"/>
      <c r="Z294" s="560" t="str">
        <f t="shared" si="88"/>
        <v/>
      </c>
      <c r="AA294" s="54"/>
      <c r="AB294" s="56"/>
      <c r="AC294" s="55"/>
      <c r="AD294" s="560" t="str">
        <f t="shared" si="89"/>
        <v/>
      </c>
      <c r="AE294" s="54"/>
      <c r="AF294" s="56"/>
      <c r="AG294" s="55"/>
      <c r="AH294" s="560" t="str">
        <f t="shared" si="90"/>
        <v/>
      </c>
      <c r="AI294" s="54"/>
      <c r="AJ294" s="56"/>
      <c r="AK294" s="55"/>
      <c r="AL294" s="446" t="str">
        <f t="shared" si="91"/>
        <v/>
      </c>
      <c r="AM294" s="504">
        <f>'STEP 2 EE Data'!AI289</f>
        <v>0</v>
      </c>
      <c r="AN294" s="82">
        <f>'STEP 2 EE Data'!AJ289</f>
        <v>0</v>
      </c>
      <c r="AO294" s="445" t="str">
        <f>'STEP 2 EE Data'!AK289</f>
        <v/>
      </c>
      <c r="AQ294" s="497" t="str">
        <f t="shared" si="92"/>
        <v/>
      </c>
      <c r="AR294" s="497" t="str">
        <f t="shared" si="93"/>
        <v/>
      </c>
      <c r="AS294" s="497" t="str">
        <f t="shared" si="94"/>
        <v/>
      </c>
      <c r="AT294" s="497" t="str">
        <f t="shared" si="95"/>
        <v/>
      </c>
      <c r="AU294" s="497" t="str">
        <f t="shared" si="96"/>
        <v/>
      </c>
      <c r="AV294" s="497" t="str">
        <f t="shared" si="97"/>
        <v/>
      </c>
      <c r="AW294" s="497" t="str">
        <f t="shared" si="98"/>
        <v/>
      </c>
      <c r="AX294" s="497" t="str">
        <f t="shared" si="99"/>
        <v/>
      </c>
      <c r="AY294" s="498" t="str">
        <f t="shared" si="100"/>
        <v/>
      </c>
      <c r="AZ294" s="499" t="str">
        <f>IF($AZ$28="X",IF(AQ294="",0,IF($B294="","",IF(AQ$28="X",IF(E294&gt;0,1,IF(Cover!$E$47="Weekly",IF(D294&gt;=40,1,0.5),IF(D294&gt;=80,1,0.5))),""))),"")</f>
        <v/>
      </c>
      <c r="BA294" s="499" t="str">
        <f>IF($BA$28="X",IF(AR294="",0,IF($B294="","",IF(AR$28="X",IF(I294&gt;0,1,IF(Cover!$E$47="Weekly",IF(H294&gt;=40,1,0.5),IF(H294&gt;=80,1,0.5))),""))),"")</f>
        <v/>
      </c>
      <c r="BB294" s="499" t="str">
        <f>IF($BB$28="X",IF(AS294="",0,IF($B294="","",IF(AS$28="X",IF(M294&gt;0,1,IF(Cover!$E$47="Weekly",IF(L294&gt;=40,1,0.5),IF(L294&gt;=80,1,0.5))),""))),"")</f>
        <v/>
      </c>
      <c r="BC294" s="499" t="str">
        <f>IF($BC$28="X",IF(AT294="",0,IF($B294="","",IF(AT$28="X",IF(Q294&gt;0,1,IF(Cover!$E$47="Weekly",IF(P294&gt;=40,1,0.5),IF(P294&gt;=80,1,0.5))),""))),"")</f>
        <v/>
      </c>
      <c r="BD294" s="499" t="str">
        <f>IF($BD$28="X",IF(AU294="",0,IF($B294="","",IF(AU$28="X",IF(U294&gt;0,1,IF(Cover!$E$47="Weekly",IF(T294&gt;=40,1,0.5),IF(T294&gt;=80,1,0.5))),""))),"")</f>
        <v/>
      </c>
      <c r="BE294" s="499" t="str">
        <f>IF($BE$28="X",IF(AV294="",0,IF($B294="","",IF(AV$28="X",IF(Y294&gt;0,1,IF(Cover!$E$47="Weekly",IF(X294&gt;=40,1,0.5),IF(X294&gt;=80,1,0.5))),""))),"")</f>
        <v/>
      </c>
      <c r="BF294" s="499" t="str">
        <f>IF($BF$28="X",IF(AW294="",0,IF($B294="","",IF(AW$28="X",IF(AC294&gt;0,1,IF(Cover!$E$47="Weekly",IF(AB294&gt;=40,1,0.5),IF(AB294&gt;=80,1,0.5))),""))),"")</f>
        <v/>
      </c>
      <c r="BG294" s="499" t="str">
        <f>IF($BG$28="X",IF(AX294="",0,IF($B294="","",IF(AX$28="X",IF(AG294&gt;0,1,IF(Cover!$E$47="Weekly",IF(AF294&gt;=40,1,0.5),IF(AF294&gt;=80,1,0.5))),""))),"")</f>
        <v/>
      </c>
      <c r="BH294" s="500" t="str">
        <f>IF($BH$28="X",IF(AY294="",0,IF($B294="","",IF(AY$28="X",IF(AK294&gt;0,1,IF(Cover!$E$47="Weekly",IF(AJ294&gt;=40,1,0.5),IF(AJ294&gt;=80,1,0.5))),""))),"")</f>
        <v/>
      </c>
      <c r="BI294" s="470" t="str">
        <f t="shared" si="101"/>
        <v/>
      </c>
      <c r="BJ294" s="469" t="str">
        <f t="shared" si="102"/>
        <v/>
      </c>
      <c r="BL294" s="632">
        <f>IF(BJ294=0,IF('STEP 2 EE Data'!K289="Yes",IF('STEP 2 EE Data'!C289="",1,IF('STEP 2 EE Data'!D289&gt;=40,1,0.5)),0),IF('STEP 2 EE Data'!K289="Yes",IF('STEP 2 EE Data'!C289="",IF(BJ294=0.5,0.5,0),IF('STEP 2 EE Data'!D289&gt;=40,IF(BJ294=0.5,0.5,0),0)),0))</f>
        <v>0</v>
      </c>
    </row>
    <row r="295" spans="1:64" ht="15.6" thickTop="1" thickBot="1" x14ac:dyDescent="0.35">
      <c r="A295" s="84" t="str">
        <f>IF('STEP 2 EE Data'!A290="","",'STEP 2 EE Data'!A290)</f>
        <v/>
      </c>
      <c r="B295" s="83" t="str">
        <f>IF('STEP 2 EE Data'!B290="","",'STEP 2 EE Data'!B290)</f>
        <v/>
      </c>
      <c r="C295" s="54"/>
      <c r="D295" s="56"/>
      <c r="E295" s="55"/>
      <c r="F295" s="371" t="str">
        <f t="shared" si="103"/>
        <v/>
      </c>
      <c r="G295" s="54"/>
      <c r="H295" s="56"/>
      <c r="I295" s="55"/>
      <c r="J295" s="560" t="str">
        <f t="shared" si="104"/>
        <v/>
      </c>
      <c r="K295" s="54"/>
      <c r="L295" s="56"/>
      <c r="M295" s="55"/>
      <c r="N295" s="560" t="str">
        <f t="shared" si="105"/>
        <v/>
      </c>
      <c r="O295" s="54"/>
      <c r="P295" s="56"/>
      <c r="Q295" s="55"/>
      <c r="R295" s="560" t="str">
        <f t="shared" si="86"/>
        <v/>
      </c>
      <c r="S295" s="54"/>
      <c r="T295" s="56"/>
      <c r="U295" s="55"/>
      <c r="V295" s="560" t="str">
        <f t="shared" si="87"/>
        <v/>
      </c>
      <c r="W295" s="54"/>
      <c r="X295" s="56"/>
      <c r="Y295" s="55"/>
      <c r="Z295" s="560" t="str">
        <f t="shared" si="88"/>
        <v/>
      </c>
      <c r="AA295" s="54"/>
      <c r="AB295" s="56"/>
      <c r="AC295" s="55"/>
      <c r="AD295" s="560" t="str">
        <f t="shared" si="89"/>
        <v/>
      </c>
      <c r="AE295" s="54"/>
      <c r="AF295" s="56"/>
      <c r="AG295" s="55"/>
      <c r="AH295" s="560" t="str">
        <f t="shared" si="90"/>
        <v/>
      </c>
      <c r="AI295" s="54"/>
      <c r="AJ295" s="56"/>
      <c r="AK295" s="55"/>
      <c r="AL295" s="446" t="str">
        <f t="shared" si="91"/>
        <v/>
      </c>
      <c r="AM295" s="504">
        <f>'STEP 2 EE Data'!AI290</f>
        <v>0</v>
      </c>
      <c r="AN295" s="82">
        <f>'STEP 2 EE Data'!AJ290</f>
        <v>0</v>
      </c>
      <c r="AO295" s="445" t="str">
        <f>'STEP 2 EE Data'!AK290</f>
        <v/>
      </c>
      <c r="AQ295" s="497" t="str">
        <f t="shared" si="92"/>
        <v/>
      </c>
      <c r="AR295" s="497" t="str">
        <f t="shared" si="93"/>
        <v/>
      </c>
      <c r="AS295" s="497" t="str">
        <f t="shared" si="94"/>
        <v/>
      </c>
      <c r="AT295" s="497" t="str">
        <f t="shared" si="95"/>
        <v/>
      </c>
      <c r="AU295" s="497" t="str">
        <f t="shared" si="96"/>
        <v/>
      </c>
      <c r="AV295" s="497" t="str">
        <f t="shared" si="97"/>
        <v/>
      </c>
      <c r="AW295" s="497" t="str">
        <f t="shared" si="98"/>
        <v/>
      </c>
      <c r="AX295" s="497" t="str">
        <f t="shared" si="99"/>
        <v/>
      </c>
      <c r="AY295" s="498" t="str">
        <f t="shared" si="100"/>
        <v/>
      </c>
      <c r="AZ295" s="499" t="str">
        <f>IF($AZ$28="X",IF(AQ295="",0,IF($B295="","",IF(AQ$28="X",IF(E295&gt;0,1,IF(Cover!$E$47="Weekly",IF(D295&gt;=40,1,0.5),IF(D295&gt;=80,1,0.5))),""))),"")</f>
        <v/>
      </c>
      <c r="BA295" s="499" t="str">
        <f>IF($BA$28="X",IF(AR295="",0,IF($B295="","",IF(AR$28="X",IF(I295&gt;0,1,IF(Cover!$E$47="Weekly",IF(H295&gt;=40,1,0.5),IF(H295&gt;=80,1,0.5))),""))),"")</f>
        <v/>
      </c>
      <c r="BB295" s="499" t="str">
        <f>IF($BB$28="X",IF(AS295="",0,IF($B295="","",IF(AS$28="X",IF(M295&gt;0,1,IF(Cover!$E$47="Weekly",IF(L295&gt;=40,1,0.5),IF(L295&gt;=80,1,0.5))),""))),"")</f>
        <v/>
      </c>
      <c r="BC295" s="499" t="str">
        <f>IF($BC$28="X",IF(AT295="",0,IF($B295="","",IF(AT$28="X",IF(Q295&gt;0,1,IF(Cover!$E$47="Weekly",IF(P295&gt;=40,1,0.5),IF(P295&gt;=80,1,0.5))),""))),"")</f>
        <v/>
      </c>
      <c r="BD295" s="499" t="str">
        <f>IF($BD$28="X",IF(AU295="",0,IF($B295="","",IF(AU$28="X",IF(U295&gt;0,1,IF(Cover!$E$47="Weekly",IF(T295&gt;=40,1,0.5),IF(T295&gt;=80,1,0.5))),""))),"")</f>
        <v/>
      </c>
      <c r="BE295" s="499" t="str">
        <f>IF($BE$28="X",IF(AV295="",0,IF($B295="","",IF(AV$28="X",IF(Y295&gt;0,1,IF(Cover!$E$47="Weekly",IF(X295&gt;=40,1,0.5),IF(X295&gt;=80,1,0.5))),""))),"")</f>
        <v/>
      </c>
      <c r="BF295" s="499" t="str">
        <f>IF($BF$28="X",IF(AW295="",0,IF($B295="","",IF(AW$28="X",IF(AC295&gt;0,1,IF(Cover!$E$47="Weekly",IF(AB295&gt;=40,1,0.5),IF(AB295&gt;=80,1,0.5))),""))),"")</f>
        <v/>
      </c>
      <c r="BG295" s="499" t="str">
        <f>IF($BG$28="X",IF(AX295="",0,IF($B295="","",IF(AX$28="X",IF(AG295&gt;0,1,IF(Cover!$E$47="Weekly",IF(AF295&gt;=40,1,0.5),IF(AF295&gt;=80,1,0.5))),""))),"")</f>
        <v/>
      </c>
      <c r="BH295" s="500" t="str">
        <f>IF($BH$28="X",IF(AY295="",0,IF($B295="","",IF(AY$28="X",IF(AK295&gt;0,1,IF(Cover!$E$47="Weekly",IF(AJ295&gt;=40,1,0.5),IF(AJ295&gt;=80,1,0.5))),""))),"")</f>
        <v/>
      </c>
      <c r="BI295" s="470" t="str">
        <f t="shared" si="101"/>
        <v/>
      </c>
      <c r="BJ295" s="469" t="str">
        <f t="shared" si="102"/>
        <v/>
      </c>
      <c r="BL295" s="632">
        <f>IF(BJ295=0,IF('STEP 2 EE Data'!K290="Yes",IF('STEP 2 EE Data'!C290="",1,IF('STEP 2 EE Data'!D290&gt;=40,1,0.5)),0),IF('STEP 2 EE Data'!K290="Yes",IF('STEP 2 EE Data'!C290="",IF(BJ295=0.5,0.5,0),IF('STEP 2 EE Data'!D290&gt;=40,IF(BJ295=0.5,0.5,0),0)),0))</f>
        <v>0</v>
      </c>
    </row>
    <row r="296" spans="1:64" ht="15.6" thickTop="1" thickBot="1" x14ac:dyDescent="0.35">
      <c r="A296" s="84" t="str">
        <f>IF('STEP 2 EE Data'!A291="","",'STEP 2 EE Data'!A291)</f>
        <v/>
      </c>
      <c r="B296" s="83" t="str">
        <f>IF('STEP 2 EE Data'!B291="","",'STEP 2 EE Data'!B291)</f>
        <v/>
      </c>
      <c r="C296" s="54"/>
      <c r="D296" s="56"/>
      <c r="E296" s="55"/>
      <c r="F296" s="371" t="str">
        <f t="shared" si="103"/>
        <v/>
      </c>
      <c r="G296" s="54"/>
      <c r="H296" s="56"/>
      <c r="I296" s="55"/>
      <c r="J296" s="560" t="str">
        <f t="shared" si="104"/>
        <v/>
      </c>
      <c r="K296" s="54"/>
      <c r="L296" s="56"/>
      <c r="M296" s="55"/>
      <c r="N296" s="560" t="str">
        <f t="shared" si="105"/>
        <v/>
      </c>
      <c r="O296" s="54"/>
      <c r="P296" s="56"/>
      <c r="Q296" s="55"/>
      <c r="R296" s="560" t="str">
        <f t="shared" si="86"/>
        <v/>
      </c>
      <c r="S296" s="54"/>
      <c r="T296" s="56"/>
      <c r="U296" s="55"/>
      <c r="V296" s="560" t="str">
        <f t="shared" si="87"/>
        <v/>
      </c>
      <c r="W296" s="54"/>
      <c r="X296" s="56"/>
      <c r="Y296" s="55"/>
      <c r="Z296" s="560" t="str">
        <f t="shared" si="88"/>
        <v/>
      </c>
      <c r="AA296" s="54"/>
      <c r="AB296" s="56"/>
      <c r="AC296" s="55"/>
      <c r="AD296" s="560" t="str">
        <f t="shared" si="89"/>
        <v/>
      </c>
      <c r="AE296" s="54"/>
      <c r="AF296" s="56"/>
      <c r="AG296" s="55"/>
      <c r="AH296" s="560" t="str">
        <f t="shared" si="90"/>
        <v/>
      </c>
      <c r="AI296" s="54"/>
      <c r="AJ296" s="56"/>
      <c r="AK296" s="55"/>
      <c r="AL296" s="446" t="str">
        <f t="shared" si="91"/>
        <v/>
      </c>
      <c r="AM296" s="504">
        <f>'STEP 2 EE Data'!AI291</f>
        <v>0</v>
      </c>
      <c r="AN296" s="82">
        <f>'STEP 2 EE Data'!AJ291</f>
        <v>0</v>
      </c>
      <c r="AO296" s="445" t="str">
        <f>'STEP 2 EE Data'!AK291</f>
        <v/>
      </c>
      <c r="AQ296" s="497" t="str">
        <f t="shared" si="92"/>
        <v/>
      </c>
      <c r="AR296" s="497" t="str">
        <f t="shared" si="93"/>
        <v/>
      </c>
      <c r="AS296" s="497" t="str">
        <f t="shared" si="94"/>
        <v/>
      </c>
      <c r="AT296" s="497" t="str">
        <f t="shared" si="95"/>
        <v/>
      </c>
      <c r="AU296" s="497" t="str">
        <f t="shared" si="96"/>
        <v/>
      </c>
      <c r="AV296" s="497" t="str">
        <f t="shared" si="97"/>
        <v/>
      </c>
      <c r="AW296" s="497" t="str">
        <f t="shared" si="98"/>
        <v/>
      </c>
      <c r="AX296" s="497" t="str">
        <f t="shared" si="99"/>
        <v/>
      </c>
      <c r="AY296" s="498" t="str">
        <f t="shared" si="100"/>
        <v/>
      </c>
      <c r="AZ296" s="499" t="str">
        <f>IF($AZ$28="X",IF(AQ296="",0,IF($B296="","",IF(AQ$28="X",IF(E296&gt;0,1,IF(Cover!$E$47="Weekly",IF(D296&gt;=40,1,0.5),IF(D296&gt;=80,1,0.5))),""))),"")</f>
        <v/>
      </c>
      <c r="BA296" s="499" t="str">
        <f>IF($BA$28="X",IF(AR296="",0,IF($B296="","",IF(AR$28="X",IF(I296&gt;0,1,IF(Cover!$E$47="Weekly",IF(H296&gt;=40,1,0.5),IF(H296&gt;=80,1,0.5))),""))),"")</f>
        <v/>
      </c>
      <c r="BB296" s="499" t="str">
        <f>IF($BB$28="X",IF(AS296="",0,IF($B296="","",IF(AS$28="X",IF(M296&gt;0,1,IF(Cover!$E$47="Weekly",IF(L296&gt;=40,1,0.5),IF(L296&gt;=80,1,0.5))),""))),"")</f>
        <v/>
      </c>
      <c r="BC296" s="499" t="str">
        <f>IF($BC$28="X",IF(AT296="",0,IF($B296="","",IF(AT$28="X",IF(Q296&gt;0,1,IF(Cover!$E$47="Weekly",IF(P296&gt;=40,1,0.5),IF(P296&gt;=80,1,0.5))),""))),"")</f>
        <v/>
      </c>
      <c r="BD296" s="499" t="str">
        <f>IF($BD$28="X",IF(AU296="",0,IF($B296="","",IF(AU$28="X",IF(U296&gt;0,1,IF(Cover!$E$47="Weekly",IF(T296&gt;=40,1,0.5),IF(T296&gt;=80,1,0.5))),""))),"")</f>
        <v/>
      </c>
      <c r="BE296" s="499" t="str">
        <f>IF($BE$28="X",IF(AV296="",0,IF($B296="","",IF(AV$28="X",IF(Y296&gt;0,1,IF(Cover!$E$47="Weekly",IF(X296&gt;=40,1,0.5),IF(X296&gt;=80,1,0.5))),""))),"")</f>
        <v/>
      </c>
      <c r="BF296" s="499" t="str">
        <f>IF($BF$28="X",IF(AW296="",0,IF($B296="","",IF(AW$28="X",IF(AC296&gt;0,1,IF(Cover!$E$47="Weekly",IF(AB296&gt;=40,1,0.5),IF(AB296&gt;=80,1,0.5))),""))),"")</f>
        <v/>
      </c>
      <c r="BG296" s="499" t="str">
        <f>IF($BG$28="X",IF(AX296="",0,IF($B296="","",IF(AX$28="X",IF(AG296&gt;0,1,IF(Cover!$E$47="Weekly",IF(AF296&gt;=40,1,0.5),IF(AF296&gt;=80,1,0.5))),""))),"")</f>
        <v/>
      </c>
      <c r="BH296" s="500" t="str">
        <f>IF($BH$28="X",IF(AY296="",0,IF($B296="","",IF(AY$28="X",IF(AK296&gt;0,1,IF(Cover!$E$47="Weekly",IF(AJ296&gt;=40,1,0.5),IF(AJ296&gt;=80,1,0.5))),""))),"")</f>
        <v/>
      </c>
      <c r="BI296" s="470" t="str">
        <f t="shared" si="101"/>
        <v/>
      </c>
      <c r="BJ296" s="469" t="str">
        <f t="shared" si="102"/>
        <v/>
      </c>
      <c r="BL296" s="632">
        <f>IF(BJ296=0,IF('STEP 2 EE Data'!K291="Yes",IF('STEP 2 EE Data'!C291="",1,IF('STEP 2 EE Data'!D291&gt;=40,1,0.5)),0),IF('STEP 2 EE Data'!K291="Yes",IF('STEP 2 EE Data'!C291="",IF(BJ296=0.5,0.5,0),IF('STEP 2 EE Data'!D291&gt;=40,IF(BJ296=0.5,0.5,0),0)),0))</f>
        <v>0</v>
      </c>
    </row>
    <row r="297" spans="1:64" ht="15.6" thickTop="1" thickBot="1" x14ac:dyDescent="0.35">
      <c r="A297" s="84" t="str">
        <f>IF('STEP 2 EE Data'!A292="","",'STEP 2 EE Data'!A292)</f>
        <v/>
      </c>
      <c r="B297" s="83" t="str">
        <f>IF('STEP 2 EE Data'!B292="","",'STEP 2 EE Data'!B292)</f>
        <v/>
      </c>
      <c r="C297" s="54"/>
      <c r="D297" s="56"/>
      <c r="E297" s="55"/>
      <c r="F297" s="371" t="str">
        <f t="shared" si="103"/>
        <v/>
      </c>
      <c r="G297" s="54"/>
      <c r="H297" s="56"/>
      <c r="I297" s="55"/>
      <c r="J297" s="560" t="str">
        <f t="shared" si="104"/>
        <v/>
      </c>
      <c r="K297" s="54"/>
      <c r="L297" s="56"/>
      <c r="M297" s="55"/>
      <c r="N297" s="560" t="str">
        <f t="shared" si="105"/>
        <v/>
      </c>
      <c r="O297" s="54"/>
      <c r="P297" s="56"/>
      <c r="Q297" s="55"/>
      <c r="R297" s="560" t="str">
        <f t="shared" si="86"/>
        <v/>
      </c>
      <c r="S297" s="54"/>
      <c r="T297" s="56"/>
      <c r="U297" s="55"/>
      <c r="V297" s="560" t="str">
        <f t="shared" si="87"/>
        <v/>
      </c>
      <c r="W297" s="54"/>
      <c r="X297" s="56"/>
      <c r="Y297" s="55"/>
      <c r="Z297" s="560" t="str">
        <f t="shared" si="88"/>
        <v/>
      </c>
      <c r="AA297" s="54"/>
      <c r="AB297" s="56"/>
      <c r="AC297" s="55"/>
      <c r="AD297" s="560" t="str">
        <f t="shared" si="89"/>
        <v/>
      </c>
      <c r="AE297" s="54"/>
      <c r="AF297" s="56"/>
      <c r="AG297" s="55"/>
      <c r="AH297" s="560" t="str">
        <f t="shared" si="90"/>
        <v/>
      </c>
      <c r="AI297" s="54"/>
      <c r="AJ297" s="56"/>
      <c r="AK297" s="55"/>
      <c r="AL297" s="446" t="str">
        <f t="shared" si="91"/>
        <v/>
      </c>
      <c r="AM297" s="504">
        <f>'STEP 2 EE Data'!AI292</f>
        <v>0</v>
      </c>
      <c r="AN297" s="82">
        <f>'STEP 2 EE Data'!AJ292</f>
        <v>0</v>
      </c>
      <c r="AO297" s="445" t="str">
        <f>'STEP 2 EE Data'!AK292</f>
        <v/>
      </c>
      <c r="AQ297" s="497" t="str">
        <f t="shared" si="92"/>
        <v/>
      </c>
      <c r="AR297" s="497" t="str">
        <f t="shared" si="93"/>
        <v/>
      </c>
      <c r="AS297" s="497" t="str">
        <f t="shared" si="94"/>
        <v/>
      </c>
      <c r="AT297" s="497" t="str">
        <f t="shared" si="95"/>
        <v/>
      </c>
      <c r="AU297" s="497" t="str">
        <f t="shared" si="96"/>
        <v/>
      </c>
      <c r="AV297" s="497" t="str">
        <f t="shared" si="97"/>
        <v/>
      </c>
      <c r="AW297" s="497" t="str">
        <f t="shared" si="98"/>
        <v/>
      </c>
      <c r="AX297" s="497" t="str">
        <f t="shared" si="99"/>
        <v/>
      </c>
      <c r="AY297" s="498" t="str">
        <f t="shared" si="100"/>
        <v/>
      </c>
      <c r="AZ297" s="499" t="str">
        <f>IF($AZ$28="X",IF(AQ297="",0,IF($B297="","",IF(AQ$28="X",IF(E297&gt;0,1,IF(Cover!$E$47="Weekly",IF(D297&gt;=40,1,0.5),IF(D297&gt;=80,1,0.5))),""))),"")</f>
        <v/>
      </c>
      <c r="BA297" s="499" t="str">
        <f>IF($BA$28="X",IF(AR297="",0,IF($B297="","",IF(AR$28="X",IF(I297&gt;0,1,IF(Cover!$E$47="Weekly",IF(H297&gt;=40,1,0.5),IF(H297&gt;=80,1,0.5))),""))),"")</f>
        <v/>
      </c>
      <c r="BB297" s="499" t="str">
        <f>IF($BB$28="X",IF(AS297="",0,IF($B297="","",IF(AS$28="X",IF(M297&gt;0,1,IF(Cover!$E$47="Weekly",IF(L297&gt;=40,1,0.5),IF(L297&gt;=80,1,0.5))),""))),"")</f>
        <v/>
      </c>
      <c r="BC297" s="499" t="str">
        <f>IF($BC$28="X",IF(AT297="",0,IF($B297="","",IF(AT$28="X",IF(Q297&gt;0,1,IF(Cover!$E$47="Weekly",IF(P297&gt;=40,1,0.5),IF(P297&gt;=80,1,0.5))),""))),"")</f>
        <v/>
      </c>
      <c r="BD297" s="499" t="str">
        <f>IF($BD$28="X",IF(AU297="",0,IF($B297="","",IF(AU$28="X",IF(U297&gt;0,1,IF(Cover!$E$47="Weekly",IF(T297&gt;=40,1,0.5),IF(T297&gt;=80,1,0.5))),""))),"")</f>
        <v/>
      </c>
      <c r="BE297" s="499" t="str">
        <f>IF($BE$28="X",IF(AV297="",0,IF($B297="","",IF(AV$28="X",IF(Y297&gt;0,1,IF(Cover!$E$47="Weekly",IF(X297&gt;=40,1,0.5),IF(X297&gt;=80,1,0.5))),""))),"")</f>
        <v/>
      </c>
      <c r="BF297" s="499" t="str">
        <f>IF($BF$28="X",IF(AW297="",0,IF($B297="","",IF(AW$28="X",IF(AC297&gt;0,1,IF(Cover!$E$47="Weekly",IF(AB297&gt;=40,1,0.5),IF(AB297&gt;=80,1,0.5))),""))),"")</f>
        <v/>
      </c>
      <c r="BG297" s="499" t="str">
        <f>IF($BG$28="X",IF(AX297="",0,IF($B297="","",IF(AX$28="X",IF(AG297&gt;0,1,IF(Cover!$E$47="Weekly",IF(AF297&gt;=40,1,0.5),IF(AF297&gt;=80,1,0.5))),""))),"")</f>
        <v/>
      </c>
      <c r="BH297" s="500" t="str">
        <f>IF($BH$28="X",IF(AY297="",0,IF($B297="","",IF(AY$28="X",IF(AK297&gt;0,1,IF(Cover!$E$47="Weekly",IF(AJ297&gt;=40,1,0.5),IF(AJ297&gt;=80,1,0.5))),""))),"")</f>
        <v/>
      </c>
      <c r="BI297" s="470" t="str">
        <f t="shared" si="101"/>
        <v/>
      </c>
      <c r="BJ297" s="469" t="str">
        <f t="shared" si="102"/>
        <v/>
      </c>
      <c r="BL297" s="632">
        <f>IF(BJ297=0,IF('STEP 2 EE Data'!K292="Yes",IF('STEP 2 EE Data'!C292="",1,IF('STEP 2 EE Data'!D292&gt;=40,1,0.5)),0),IF('STEP 2 EE Data'!K292="Yes",IF('STEP 2 EE Data'!C292="",IF(BJ297=0.5,0.5,0),IF('STEP 2 EE Data'!D292&gt;=40,IF(BJ297=0.5,0.5,0),0)),0))</f>
        <v>0</v>
      </c>
    </row>
    <row r="298" spans="1:64" ht="15.6" thickTop="1" thickBot="1" x14ac:dyDescent="0.35">
      <c r="A298" s="84" t="str">
        <f>IF('STEP 2 EE Data'!A293="","",'STEP 2 EE Data'!A293)</f>
        <v/>
      </c>
      <c r="B298" s="83" t="str">
        <f>IF('STEP 2 EE Data'!B293="","",'STEP 2 EE Data'!B293)</f>
        <v/>
      </c>
      <c r="C298" s="54"/>
      <c r="D298" s="56"/>
      <c r="E298" s="55"/>
      <c r="F298" s="371" t="str">
        <f t="shared" si="103"/>
        <v/>
      </c>
      <c r="G298" s="54"/>
      <c r="H298" s="56"/>
      <c r="I298" s="55"/>
      <c r="J298" s="560" t="str">
        <f t="shared" si="104"/>
        <v/>
      </c>
      <c r="K298" s="54"/>
      <c r="L298" s="56"/>
      <c r="M298" s="55"/>
      <c r="N298" s="560" t="str">
        <f t="shared" si="105"/>
        <v/>
      </c>
      <c r="O298" s="54"/>
      <c r="P298" s="56"/>
      <c r="Q298" s="55"/>
      <c r="R298" s="560" t="str">
        <f t="shared" si="86"/>
        <v/>
      </c>
      <c r="S298" s="54"/>
      <c r="T298" s="56"/>
      <c r="U298" s="55"/>
      <c r="V298" s="560" t="str">
        <f t="shared" si="87"/>
        <v/>
      </c>
      <c r="W298" s="54"/>
      <c r="X298" s="56"/>
      <c r="Y298" s="55"/>
      <c r="Z298" s="560" t="str">
        <f t="shared" si="88"/>
        <v/>
      </c>
      <c r="AA298" s="54"/>
      <c r="AB298" s="56"/>
      <c r="AC298" s="55"/>
      <c r="AD298" s="560" t="str">
        <f t="shared" si="89"/>
        <v/>
      </c>
      <c r="AE298" s="54"/>
      <c r="AF298" s="56"/>
      <c r="AG298" s="55"/>
      <c r="AH298" s="560" t="str">
        <f t="shared" si="90"/>
        <v/>
      </c>
      <c r="AI298" s="54"/>
      <c r="AJ298" s="56"/>
      <c r="AK298" s="55"/>
      <c r="AL298" s="446" t="str">
        <f t="shared" si="91"/>
        <v/>
      </c>
      <c r="AM298" s="504">
        <f>'STEP 2 EE Data'!AI293</f>
        <v>0</v>
      </c>
      <c r="AN298" s="82">
        <f>'STEP 2 EE Data'!AJ293</f>
        <v>0</v>
      </c>
      <c r="AO298" s="445" t="str">
        <f>'STEP 2 EE Data'!AK293</f>
        <v/>
      </c>
      <c r="AQ298" s="497" t="str">
        <f t="shared" si="92"/>
        <v/>
      </c>
      <c r="AR298" s="497" t="str">
        <f t="shared" si="93"/>
        <v/>
      </c>
      <c r="AS298" s="497" t="str">
        <f t="shared" si="94"/>
        <v/>
      </c>
      <c r="AT298" s="497" t="str">
        <f t="shared" si="95"/>
        <v/>
      </c>
      <c r="AU298" s="497" t="str">
        <f t="shared" si="96"/>
        <v/>
      </c>
      <c r="AV298" s="497" t="str">
        <f t="shared" si="97"/>
        <v/>
      </c>
      <c r="AW298" s="497" t="str">
        <f t="shared" si="98"/>
        <v/>
      </c>
      <c r="AX298" s="497" t="str">
        <f t="shared" si="99"/>
        <v/>
      </c>
      <c r="AY298" s="498" t="str">
        <f t="shared" si="100"/>
        <v/>
      </c>
      <c r="AZ298" s="499" t="str">
        <f>IF($AZ$28="X",IF(AQ298="",0,IF($B298="","",IF(AQ$28="X",IF(E298&gt;0,1,IF(Cover!$E$47="Weekly",IF(D298&gt;=40,1,0.5),IF(D298&gt;=80,1,0.5))),""))),"")</f>
        <v/>
      </c>
      <c r="BA298" s="499" t="str">
        <f>IF($BA$28="X",IF(AR298="",0,IF($B298="","",IF(AR$28="X",IF(I298&gt;0,1,IF(Cover!$E$47="Weekly",IF(H298&gt;=40,1,0.5),IF(H298&gt;=80,1,0.5))),""))),"")</f>
        <v/>
      </c>
      <c r="BB298" s="499" t="str">
        <f>IF($BB$28="X",IF(AS298="",0,IF($B298="","",IF(AS$28="X",IF(M298&gt;0,1,IF(Cover!$E$47="Weekly",IF(L298&gt;=40,1,0.5),IF(L298&gt;=80,1,0.5))),""))),"")</f>
        <v/>
      </c>
      <c r="BC298" s="499" t="str">
        <f>IF($BC$28="X",IF(AT298="",0,IF($B298="","",IF(AT$28="X",IF(Q298&gt;0,1,IF(Cover!$E$47="Weekly",IF(P298&gt;=40,1,0.5),IF(P298&gt;=80,1,0.5))),""))),"")</f>
        <v/>
      </c>
      <c r="BD298" s="499" t="str">
        <f>IF($BD$28="X",IF(AU298="",0,IF($B298="","",IF(AU$28="X",IF(U298&gt;0,1,IF(Cover!$E$47="Weekly",IF(T298&gt;=40,1,0.5),IF(T298&gt;=80,1,0.5))),""))),"")</f>
        <v/>
      </c>
      <c r="BE298" s="499" t="str">
        <f>IF($BE$28="X",IF(AV298="",0,IF($B298="","",IF(AV$28="X",IF(Y298&gt;0,1,IF(Cover!$E$47="Weekly",IF(X298&gt;=40,1,0.5),IF(X298&gt;=80,1,0.5))),""))),"")</f>
        <v/>
      </c>
      <c r="BF298" s="499" t="str">
        <f>IF($BF$28="X",IF(AW298="",0,IF($B298="","",IF(AW$28="X",IF(AC298&gt;0,1,IF(Cover!$E$47="Weekly",IF(AB298&gt;=40,1,0.5),IF(AB298&gt;=80,1,0.5))),""))),"")</f>
        <v/>
      </c>
      <c r="BG298" s="499" t="str">
        <f>IF($BG$28="X",IF(AX298="",0,IF($B298="","",IF(AX$28="X",IF(AG298&gt;0,1,IF(Cover!$E$47="Weekly",IF(AF298&gt;=40,1,0.5),IF(AF298&gt;=80,1,0.5))),""))),"")</f>
        <v/>
      </c>
      <c r="BH298" s="500" t="str">
        <f>IF($BH$28="X",IF(AY298="",0,IF($B298="","",IF(AY$28="X",IF(AK298&gt;0,1,IF(Cover!$E$47="Weekly",IF(AJ298&gt;=40,1,0.5),IF(AJ298&gt;=80,1,0.5))),""))),"")</f>
        <v/>
      </c>
      <c r="BI298" s="470" t="str">
        <f t="shared" si="101"/>
        <v/>
      </c>
      <c r="BJ298" s="469" t="str">
        <f t="shared" si="102"/>
        <v/>
      </c>
      <c r="BL298" s="632">
        <f>IF(BJ298=0,IF('STEP 2 EE Data'!K293="Yes",IF('STEP 2 EE Data'!C293="",1,IF('STEP 2 EE Data'!D293&gt;=40,1,0.5)),0),IF('STEP 2 EE Data'!K293="Yes",IF('STEP 2 EE Data'!C293="",IF(BJ298=0.5,0.5,0),IF('STEP 2 EE Data'!D293&gt;=40,IF(BJ298=0.5,0.5,0),0)),0))</f>
        <v>0</v>
      </c>
    </row>
    <row r="299" spans="1:64" ht="15.6" thickTop="1" thickBot="1" x14ac:dyDescent="0.35">
      <c r="A299" s="84" t="str">
        <f>IF('STEP 2 EE Data'!A294="","",'STEP 2 EE Data'!A294)</f>
        <v/>
      </c>
      <c r="B299" s="83" t="str">
        <f>IF('STEP 2 EE Data'!B294="","",'STEP 2 EE Data'!B294)</f>
        <v/>
      </c>
      <c r="C299" s="54"/>
      <c r="D299" s="56"/>
      <c r="E299" s="55"/>
      <c r="F299" s="371" t="str">
        <f t="shared" si="103"/>
        <v/>
      </c>
      <c r="G299" s="54"/>
      <c r="H299" s="56"/>
      <c r="I299" s="55"/>
      <c r="J299" s="560" t="str">
        <f t="shared" si="104"/>
        <v/>
      </c>
      <c r="K299" s="54"/>
      <c r="L299" s="56"/>
      <c r="M299" s="55"/>
      <c r="N299" s="560" t="str">
        <f t="shared" si="105"/>
        <v/>
      </c>
      <c r="O299" s="54"/>
      <c r="P299" s="56"/>
      <c r="Q299" s="55"/>
      <c r="R299" s="560" t="str">
        <f t="shared" si="86"/>
        <v/>
      </c>
      <c r="S299" s="54"/>
      <c r="T299" s="56"/>
      <c r="U299" s="55"/>
      <c r="V299" s="560" t="str">
        <f t="shared" si="87"/>
        <v/>
      </c>
      <c r="W299" s="54"/>
      <c r="X299" s="56"/>
      <c r="Y299" s="55"/>
      <c r="Z299" s="560" t="str">
        <f t="shared" si="88"/>
        <v/>
      </c>
      <c r="AA299" s="54"/>
      <c r="AB299" s="56"/>
      <c r="AC299" s="55"/>
      <c r="AD299" s="560" t="str">
        <f t="shared" si="89"/>
        <v/>
      </c>
      <c r="AE299" s="54"/>
      <c r="AF299" s="56"/>
      <c r="AG299" s="55"/>
      <c r="AH299" s="560" t="str">
        <f t="shared" si="90"/>
        <v/>
      </c>
      <c r="AI299" s="54"/>
      <c r="AJ299" s="56"/>
      <c r="AK299" s="55"/>
      <c r="AL299" s="446" t="str">
        <f t="shared" si="91"/>
        <v/>
      </c>
      <c r="AM299" s="504">
        <f>'STEP 2 EE Data'!AI294</f>
        <v>0</v>
      </c>
      <c r="AN299" s="82">
        <f>'STEP 2 EE Data'!AJ294</f>
        <v>0</v>
      </c>
      <c r="AO299" s="445" t="str">
        <f>'STEP 2 EE Data'!AK294</f>
        <v/>
      </c>
      <c r="AQ299" s="497" t="str">
        <f t="shared" si="92"/>
        <v/>
      </c>
      <c r="AR299" s="497" t="str">
        <f t="shared" si="93"/>
        <v/>
      </c>
      <c r="AS299" s="497" t="str">
        <f t="shared" si="94"/>
        <v/>
      </c>
      <c r="AT299" s="497" t="str">
        <f t="shared" si="95"/>
        <v/>
      </c>
      <c r="AU299" s="497" t="str">
        <f t="shared" si="96"/>
        <v/>
      </c>
      <c r="AV299" s="497" t="str">
        <f t="shared" si="97"/>
        <v/>
      </c>
      <c r="AW299" s="497" t="str">
        <f t="shared" si="98"/>
        <v/>
      </c>
      <c r="AX299" s="497" t="str">
        <f t="shared" si="99"/>
        <v/>
      </c>
      <c r="AY299" s="498" t="str">
        <f t="shared" si="100"/>
        <v/>
      </c>
      <c r="AZ299" s="499" t="str">
        <f>IF($AZ$28="X",IF(AQ299="",0,IF($B299="","",IF(AQ$28="X",IF(E299&gt;0,1,IF(Cover!$E$47="Weekly",IF(D299&gt;=40,1,0.5),IF(D299&gt;=80,1,0.5))),""))),"")</f>
        <v/>
      </c>
      <c r="BA299" s="499" t="str">
        <f>IF($BA$28="X",IF(AR299="",0,IF($B299="","",IF(AR$28="X",IF(I299&gt;0,1,IF(Cover!$E$47="Weekly",IF(H299&gt;=40,1,0.5),IF(H299&gt;=80,1,0.5))),""))),"")</f>
        <v/>
      </c>
      <c r="BB299" s="499" t="str">
        <f>IF($BB$28="X",IF(AS299="",0,IF($B299="","",IF(AS$28="X",IF(M299&gt;0,1,IF(Cover!$E$47="Weekly",IF(L299&gt;=40,1,0.5),IF(L299&gt;=80,1,0.5))),""))),"")</f>
        <v/>
      </c>
      <c r="BC299" s="499" t="str">
        <f>IF($BC$28="X",IF(AT299="",0,IF($B299="","",IF(AT$28="X",IF(Q299&gt;0,1,IF(Cover!$E$47="Weekly",IF(P299&gt;=40,1,0.5),IF(P299&gt;=80,1,0.5))),""))),"")</f>
        <v/>
      </c>
      <c r="BD299" s="499" t="str">
        <f>IF($BD$28="X",IF(AU299="",0,IF($B299="","",IF(AU$28="X",IF(U299&gt;0,1,IF(Cover!$E$47="Weekly",IF(T299&gt;=40,1,0.5),IF(T299&gt;=80,1,0.5))),""))),"")</f>
        <v/>
      </c>
      <c r="BE299" s="499" t="str">
        <f>IF($BE$28="X",IF(AV299="",0,IF($B299="","",IF(AV$28="X",IF(Y299&gt;0,1,IF(Cover!$E$47="Weekly",IF(X299&gt;=40,1,0.5),IF(X299&gt;=80,1,0.5))),""))),"")</f>
        <v/>
      </c>
      <c r="BF299" s="499" t="str">
        <f>IF($BF$28="X",IF(AW299="",0,IF($B299="","",IF(AW$28="X",IF(AC299&gt;0,1,IF(Cover!$E$47="Weekly",IF(AB299&gt;=40,1,0.5),IF(AB299&gt;=80,1,0.5))),""))),"")</f>
        <v/>
      </c>
      <c r="BG299" s="499" t="str">
        <f>IF($BG$28="X",IF(AX299="",0,IF($B299="","",IF(AX$28="X",IF(AG299&gt;0,1,IF(Cover!$E$47="Weekly",IF(AF299&gt;=40,1,0.5),IF(AF299&gt;=80,1,0.5))),""))),"")</f>
        <v/>
      </c>
      <c r="BH299" s="500" t="str">
        <f>IF($BH$28="X",IF(AY299="",0,IF($B299="","",IF(AY$28="X",IF(AK299&gt;0,1,IF(Cover!$E$47="Weekly",IF(AJ299&gt;=40,1,0.5),IF(AJ299&gt;=80,1,0.5))),""))),"")</f>
        <v/>
      </c>
      <c r="BI299" s="470" t="str">
        <f t="shared" si="101"/>
        <v/>
      </c>
      <c r="BJ299" s="469" t="str">
        <f t="shared" si="102"/>
        <v/>
      </c>
      <c r="BL299" s="632">
        <f>IF(BJ299=0,IF('STEP 2 EE Data'!K294="Yes",IF('STEP 2 EE Data'!C294="",1,IF('STEP 2 EE Data'!D294&gt;=40,1,0.5)),0),IF('STEP 2 EE Data'!K294="Yes",IF('STEP 2 EE Data'!C294="",IF(BJ299=0.5,0.5,0),IF('STEP 2 EE Data'!D294&gt;=40,IF(BJ299=0.5,0.5,0),0)),0))</f>
        <v>0</v>
      </c>
    </row>
    <row r="300" spans="1:64" ht="15.6" thickTop="1" thickBot="1" x14ac:dyDescent="0.35">
      <c r="A300" s="84" t="str">
        <f>IF('STEP 2 EE Data'!A295="","",'STEP 2 EE Data'!A295)</f>
        <v/>
      </c>
      <c r="B300" s="83" t="str">
        <f>IF('STEP 2 EE Data'!B295="","",'STEP 2 EE Data'!B295)</f>
        <v/>
      </c>
      <c r="C300" s="54"/>
      <c r="D300" s="56"/>
      <c r="E300" s="55"/>
      <c r="F300" s="371" t="str">
        <f t="shared" si="103"/>
        <v/>
      </c>
      <c r="G300" s="54"/>
      <c r="H300" s="56"/>
      <c r="I300" s="55"/>
      <c r="J300" s="560" t="str">
        <f t="shared" si="104"/>
        <v/>
      </c>
      <c r="K300" s="54"/>
      <c r="L300" s="56"/>
      <c r="M300" s="55"/>
      <c r="N300" s="560" t="str">
        <f t="shared" si="105"/>
        <v/>
      </c>
      <c r="O300" s="54"/>
      <c r="P300" s="56"/>
      <c r="Q300" s="55"/>
      <c r="R300" s="560" t="str">
        <f t="shared" si="86"/>
        <v/>
      </c>
      <c r="S300" s="54"/>
      <c r="T300" s="56"/>
      <c r="U300" s="55"/>
      <c r="V300" s="560" t="str">
        <f t="shared" si="87"/>
        <v/>
      </c>
      <c r="W300" s="54"/>
      <c r="X300" s="56"/>
      <c r="Y300" s="55"/>
      <c r="Z300" s="560" t="str">
        <f t="shared" si="88"/>
        <v/>
      </c>
      <c r="AA300" s="54"/>
      <c r="AB300" s="56"/>
      <c r="AC300" s="55"/>
      <c r="AD300" s="560" t="str">
        <f t="shared" si="89"/>
        <v/>
      </c>
      <c r="AE300" s="54"/>
      <c r="AF300" s="56"/>
      <c r="AG300" s="55"/>
      <c r="AH300" s="560" t="str">
        <f t="shared" si="90"/>
        <v/>
      </c>
      <c r="AI300" s="54"/>
      <c r="AJ300" s="56"/>
      <c r="AK300" s="55"/>
      <c r="AL300" s="446" t="str">
        <f t="shared" si="91"/>
        <v/>
      </c>
      <c r="AM300" s="504">
        <f>'STEP 2 EE Data'!AI295</f>
        <v>0</v>
      </c>
      <c r="AN300" s="82">
        <f>'STEP 2 EE Data'!AJ295</f>
        <v>0</v>
      </c>
      <c r="AO300" s="445" t="str">
        <f>'STEP 2 EE Data'!AK295</f>
        <v/>
      </c>
      <c r="AQ300" s="497" t="str">
        <f t="shared" si="92"/>
        <v/>
      </c>
      <c r="AR300" s="497" t="str">
        <f t="shared" si="93"/>
        <v/>
      </c>
      <c r="AS300" s="497" t="str">
        <f t="shared" si="94"/>
        <v/>
      </c>
      <c r="AT300" s="497" t="str">
        <f t="shared" si="95"/>
        <v/>
      </c>
      <c r="AU300" s="497" t="str">
        <f t="shared" si="96"/>
        <v/>
      </c>
      <c r="AV300" s="497" t="str">
        <f t="shared" si="97"/>
        <v/>
      </c>
      <c r="AW300" s="497" t="str">
        <f t="shared" si="98"/>
        <v/>
      </c>
      <c r="AX300" s="497" t="str">
        <f t="shared" si="99"/>
        <v/>
      </c>
      <c r="AY300" s="498" t="str">
        <f t="shared" si="100"/>
        <v/>
      </c>
      <c r="AZ300" s="499" t="str">
        <f>IF($AZ$28="X",IF(AQ300="",0,IF($B300="","",IF(AQ$28="X",IF(E300&gt;0,1,IF(Cover!$E$47="Weekly",IF(D300&gt;=40,1,0.5),IF(D300&gt;=80,1,0.5))),""))),"")</f>
        <v/>
      </c>
      <c r="BA300" s="499" t="str">
        <f>IF($BA$28="X",IF(AR300="",0,IF($B300="","",IF(AR$28="X",IF(I300&gt;0,1,IF(Cover!$E$47="Weekly",IF(H300&gt;=40,1,0.5),IF(H300&gt;=80,1,0.5))),""))),"")</f>
        <v/>
      </c>
      <c r="BB300" s="499" t="str">
        <f>IF($BB$28="X",IF(AS300="",0,IF($B300="","",IF(AS$28="X",IF(M300&gt;0,1,IF(Cover!$E$47="Weekly",IF(L300&gt;=40,1,0.5),IF(L300&gt;=80,1,0.5))),""))),"")</f>
        <v/>
      </c>
      <c r="BC300" s="499" t="str">
        <f>IF($BC$28="X",IF(AT300="",0,IF($B300="","",IF(AT$28="X",IF(Q300&gt;0,1,IF(Cover!$E$47="Weekly",IF(P300&gt;=40,1,0.5),IF(P300&gt;=80,1,0.5))),""))),"")</f>
        <v/>
      </c>
      <c r="BD300" s="499" t="str">
        <f>IF($BD$28="X",IF(AU300="",0,IF($B300="","",IF(AU$28="X",IF(U300&gt;0,1,IF(Cover!$E$47="Weekly",IF(T300&gt;=40,1,0.5),IF(T300&gt;=80,1,0.5))),""))),"")</f>
        <v/>
      </c>
      <c r="BE300" s="499" t="str">
        <f>IF($BE$28="X",IF(AV300="",0,IF($B300="","",IF(AV$28="X",IF(Y300&gt;0,1,IF(Cover!$E$47="Weekly",IF(X300&gt;=40,1,0.5),IF(X300&gt;=80,1,0.5))),""))),"")</f>
        <v/>
      </c>
      <c r="BF300" s="499" t="str">
        <f>IF($BF$28="X",IF(AW300="",0,IF($B300="","",IF(AW$28="X",IF(AC300&gt;0,1,IF(Cover!$E$47="Weekly",IF(AB300&gt;=40,1,0.5),IF(AB300&gt;=80,1,0.5))),""))),"")</f>
        <v/>
      </c>
      <c r="BG300" s="499" t="str">
        <f>IF($BG$28="X",IF(AX300="",0,IF($B300="","",IF(AX$28="X",IF(AG300&gt;0,1,IF(Cover!$E$47="Weekly",IF(AF300&gt;=40,1,0.5),IF(AF300&gt;=80,1,0.5))),""))),"")</f>
        <v/>
      </c>
      <c r="BH300" s="500" t="str">
        <f>IF($BH$28="X",IF(AY300="",0,IF($B300="","",IF(AY$28="X",IF(AK300&gt;0,1,IF(Cover!$E$47="Weekly",IF(AJ300&gt;=40,1,0.5),IF(AJ300&gt;=80,1,0.5))),""))),"")</f>
        <v/>
      </c>
      <c r="BI300" s="470" t="str">
        <f t="shared" si="101"/>
        <v/>
      </c>
      <c r="BJ300" s="469" t="str">
        <f t="shared" si="102"/>
        <v/>
      </c>
      <c r="BL300" s="632">
        <f>IF(BJ300=0,IF('STEP 2 EE Data'!K295="Yes",IF('STEP 2 EE Data'!C295="",1,IF('STEP 2 EE Data'!D295&gt;=40,1,0.5)),0),IF('STEP 2 EE Data'!K295="Yes",IF('STEP 2 EE Data'!C295="",IF(BJ300=0.5,0.5,0),IF('STEP 2 EE Data'!D295&gt;=40,IF(BJ300=0.5,0.5,0),0)),0))</f>
        <v>0</v>
      </c>
    </row>
    <row r="301" spans="1:64" ht="15.6" thickTop="1" thickBot="1" x14ac:dyDescent="0.35">
      <c r="A301" s="84" t="str">
        <f>IF('STEP 2 EE Data'!A296="","",'STEP 2 EE Data'!A296)</f>
        <v/>
      </c>
      <c r="B301" s="83" t="str">
        <f>IF('STEP 2 EE Data'!B296="","",'STEP 2 EE Data'!B296)</f>
        <v/>
      </c>
      <c r="C301" s="54"/>
      <c r="D301" s="56"/>
      <c r="E301" s="55"/>
      <c r="F301" s="371" t="str">
        <f t="shared" si="103"/>
        <v/>
      </c>
      <c r="G301" s="54"/>
      <c r="H301" s="56"/>
      <c r="I301" s="55"/>
      <c r="J301" s="560" t="str">
        <f t="shared" si="104"/>
        <v/>
      </c>
      <c r="K301" s="54"/>
      <c r="L301" s="56"/>
      <c r="M301" s="55"/>
      <c r="N301" s="560" t="str">
        <f t="shared" si="105"/>
        <v/>
      </c>
      <c r="O301" s="54"/>
      <c r="P301" s="56"/>
      <c r="Q301" s="55"/>
      <c r="R301" s="560" t="str">
        <f t="shared" si="86"/>
        <v/>
      </c>
      <c r="S301" s="54"/>
      <c r="T301" s="56"/>
      <c r="U301" s="55"/>
      <c r="V301" s="560" t="str">
        <f t="shared" si="87"/>
        <v/>
      </c>
      <c r="W301" s="54"/>
      <c r="X301" s="56"/>
      <c r="Y301" s="55"/>
      <c r="Z301" s="560" t="str">
        <f t="shared" si="88"/>
        <v/>
      </c>
      <c r="AA301" s="54"/>
      <c r="AB301" s="56"/>
      <c r="AC301" s="55"/>
      <c r="AD301" s="560" t="str">
        <f t="shared" si="89"/>
        <v/>
      </c>
      <c r="AE301" s="54"/>
      <c r="AF301" s="56"/>
      <c r="AG301" s="55"/>
      <c r="AH301" s="560" t="str">
        <f t="shared" si="90"/>
        <v/>
      </c>
      <c r="AI301" s="54"/>
      <c r="AJ301" s="56"/>
      <c r="AK301" s="55"/>
      <c r="AL301" s="446" t="str">
        <f t="shared" si="91"/>
        <v/>
      </c>
      <c r="AM301" s="504">
        <f>'STEP 2 EE Data'!AI296</f>
        <v>0</v>
      </c>
      <c r="AN301" s="82">
        <f>'STEP 2 EE Data'!AJ296</f>
        <v>0</v>
      </c>
      <c r="AO301" s="445" t="str">
        <f>'STEP 2 EE Data'!AK296</f>
        <v/>
      </c>
      <c r="AQ301" s="497" t="str">
        <f t="shared" si="92"/>
        <v/>
      </c>
      <c r="AR301" s="497" t="str">
        <f t="shared" si="93"/>
        <v/>
      </c>
      <c r="AS301" s="497" t="str">
        <f t="shared" si="94"/>
        <v/>
      </c>
      <c r="AT301" s="497" t="str">
        <f t="shared" si="95"/>
        <v/>
      </c>
      <c r="AU301" s="497" t="str">
        <f t="shared" si="96"/>
        <v/>
      </c>
      <c r="AV301" s="497" t="str">
        <f t="shared" si="97"/>
        <v/>
      </c>
      <c r="AW301" s="497" t="str">
        <f t="shared" si="98"/>
        <v/>
      </c>
      <c r="AX301" s="497" t="str">
        <f t="shared" si="99"/>
        <v/>
      </c>
      <c r="AY301" s="498" t="str">
        <f t="shared" si="100"/>
        <v/>
      </c>
      <c r="AZ301" s="499" t="str">
        <f>IF($AZ$28="X",IF(AQ301="",0,IF($B301="","",IF(AQ$28="X",IF(E301&gt;0,1,IF(Cover!$E$47="Weekly",IF(D301&gt;=40,1,0.5),IF(D301&gt;=80,1,0.5))),""))),"")</f>
        <v/>
      </c>
      <c r="BA301" s="499" t="str">
        <f>IF($BA$28="X",IF(AR301="",0,IF($B301="","",IF(AR$28="X",IF(I301&gt;0,1,IF(Cover!$E$47="Weekly",IF(H301&gt;=40,1,0.5),IF(H301&gt;=80,1,0.5))),""))),"")</f>
        <v/>
      </c>
      <c r="BB301" s="499" t="str">
        <f>IF($BB$28="X",IF(AS301="",0,IF($B301="","",IF(AS$28="X",IF(M301&gt;0,1,IF(Cover!$E$47="Weekly",IF(L301&gt;=40,1,0.5),IF(L301&gt;=80,1,0.5))),""))),"")</f>
        <v/>
      </c>
      <c r="BC301" s="499" t="str">
        <f>IF($BC$28="X",IF(AT301="",0,IF($B301="","",IF(AT$28="X",IF(Q301&gt;0,1,IF(Cover!$E$47="Weekly",IF(P301&gt;=40,1,0.5),IF(P301&gt;=80,1,0.5))),""))),"")</f>
        <v/>
      </c>
      <c r="BD301" s="499" t="str">
        <f>IF($BD$28="X",IF(AU301="",0,IF($B301="","",IF(AU$28="X",IF(U301&gt;0,1,IF(Cover!$E$47="Weekly",IF(T301&gt;=40,1,0.5),IF(T301&gt;=80,1,0.5))),""))),"")</f>
        <v/>
      </c>
      <c r="BE301" s="499" t="str">
        <f>IF($BE$28="X",IF(AV301="",0,IF($B301="","",IF(AV$28="X",IF(Y301&gt;0,1,IF(Cover!$E$47="Weekly",IF(X301&gt;=40,1,0.5),IF(X301&gt;=80,1,0.5))),""))),"")</f>
        <v/>
      </c>
      <c r="BF301" s="499" t="str">
        <f>IF($BF$28="X",IF(AW301="",0,IF($B301="","",IF(AW$28="X",IF(AC301&gt;0,1,IF(Cover!$E$47="Weekly",IF(AB301&gt;=40,1,0.5),IF(AB301&gt;=80,1,0.5))),""))),"")</f>
        <v/>
      </c>
      <c r="BG301" s="499" t="str">
        <f>IF($BG$28="X",IF(AX301="",0,IF($B301="","",IF(AX$28="X",IF(AG301&gt;0,1,IF(Cover!$E$47="Weekly",IF(AF301&gt;=40,1,0.5),IF(AF301&gt;=80,1,0.5))),""))),"")</f>
        <v/>
      </c>
      <c r="BH301" s="500" t="str">
        <f>IF($BH$28="X",IF(AY301="",0,IF($B301="","",IF(AY$28="X",IF(AK301&gt;0,1,IF(Cover!$E$47="Weekly",IF(AJ301&gt;=40,1,0.5),IF(AJ301&gt;=80,1,0.5))),""))),"")</f>
        <v/>
      </c>
      <c r="BI301" s="470" t="str">
        <f t="shared" si="101"/>
        <v/>
      </c>
      <c r="BJ301" s="469" t="str">
        <f t="shared" si="102"/>
        <v/>
      </c>
      <c r="BL301" s="632">
        <f>IF(BJ301=0,IF('STEP 2 EE Data'!K296="Yes",IF('STEP 2 EE Data'!C296="",1,IF('STEP 2 EE Data'!D296&gt;=40,1,0.5)),0),IF('STEP 2 EE Data'!K296="Yes",IF('STEP 2 EE Data'!C296="",IF(BJ301=0.5,0.5,0),IF('STEP 2 EE Data'!D296&gt;=40,IF(BJ301=0.5,0.5,0),0)),0))</f>
        <v>0</v>
      </c>
    </row>
    <row r="302" spans="1:64" ht="15.6" thickTop="1" thickBot="1" x14ac:dyDescent="0.35">
      <c r="A302" s="84" t="str">
        <f>IF('STEP 2 EE Data'!A297="","",'STEP 2 EE Data'!A297)</f>
        <v/>
      </c>
      <c r="B302" s="83" t="str">
        <f>IF('STEP 2 EE Data'!B297="","",'STEP 2 EE Data'!B297)</f>
        <v/>
      </c>
      <c r="C302" s="54"/>
      <c r="D302" s="56"/>
      <c r="E302" s="55"/>
      <c r="F302" s="371" t="str">
        <f t="shared" si="103"/>
        <v/>
      </c>
      <c r="G302" s="54"/>
      <c r="H302" s="56"/>
      <c r="I302" s="55"/>
      <c r="J302" s="560" t="str">
        <f t="shared" si="104"/>
        <v/>
      </c>
      <c r="K302" s="54"/>
      <c r="L302" s="56"/>
      <c r="M302" s="55"/>
      <c r="N302" s="560" t="str">
        <f t="shared" si="105"/>
        <v/>
      </c>
      <c r="O302" s="54"/>
      <c r="P302" s="56"/>
      <c r="Q302" s="55"/>
      <c r="R302" s="560" t="str">
        <f t="shared" si="86"/>
        <v/>
      </c>
      <c r="S302" s="54"/>
      <c r="T302" s="56"/>
      <c r="U302" s="55"/>
      <c r="V302" s="560" t="str">
        <f t="shared" si="87"/>
        <v/>
      </c>
      <c r="W302" s="54"/>
      <c r="X302" s="56"/>
      <c r="Y302" s="55"/>
      <c r="Z302" s="560" t="str">
        <f t="shared" si="88"/>
        <v/>
      </c>
      <c r="AA302" s="54"/>
      <c r="AB302" s="56"/>
      <c r="AC302" s="55"/>
      <c r="AD302" s="560" t="str">
        <f t="shared" si="89"/>
        <v/>
      </c>
      <c r="AE302" s="54"/>
      <c r="AF302" s="56"/>
      <c r="AG302" s="55"/>
      <c r="AH302" s="560" t="str">
        <f t="shared" si="90"/>
        <v/>
      </c>
      <c r="AI302" s="54"/>
      <c r="AJ302" s="56"/>
      <c r="AK302" s="55"/>
      <c r="AL302" s="446" t="str">
        <f t="shared" si="91"/>
        <v/>
      </c>
      <c r="AM302" s="504">
        <f>'STEP 2 EE Data'!AI297</f>
        <v>0</v>
      </c>
      <c r="AN302" s="82">
        <f>'STEP 2 EE Data'!AJ297</f>
        <v>0</v>
      </c>
      <c r="AO302" s="445" t="str">
        <f>'STEP 2 EE Data'!AK297</f>
        <v/>
      </c>
      <c r="AQ302" s="497" t="str">
        <f t="shared" si="92"/>
        <v/>
      </c>
      <c r="AR302" s="497" t="str">
        <f t="shared" si="93"/>
        <v/>
      </c>
      <c r="AS302" s="497" t="str">
        <f t="shared" si="94"/>
        <v/>
      </c>
      <c r="AT302" s="497" t="str">
        <f t="shared" si="95"/>
        <v/>
      </c>
      <c r="AU302" s="497" t="str">
        <f t="shared" si="96"/>
        <v/>
      </c>
      <c r="AV302" s="497" t="str">
        <f t="shared" si="97"/>
        <v/>
      </c>
      <c r="AW302" s="497" t="str">
        <f t="shared" si="98"/>
        <v/>
      </c>
      <c r="AX302" s="497" t="str">
        <f t="shared" si="99"/>
        <v/>
      </c>
      <c r="AY302" s="498" t="str">
        <f t="shared" si="100"/>
        <v/>
      </c>
      <c r="AZ302" s="499" t="str">
        <f>IF($AZ$28="X",IF(AQ302="",0,IF($B302="","",IF(AQ$28="X",IF(E302&gt;0,1,IF(Cover!$E$47="Weekly",IF(D302&gt;=40,1,0.5),IF(D302&gt;=80,1,0.5))),""))),"")</f>
        <v/>
      </c>
      <c r="BA302" s="499" t="str">
        <f>IF($BA$28="X",IF(AR302="",0,IF($B302="","",IF(AR$28="X",IF(I302&gt;0,1,IF(Cover!$E$47="Weekly",IF(H302&gt;=40,1,0.5),IF(H302&gt;=80,1,0.5))),""))),"")</f>
        <v/>
      </c>
      <c r="BB302" s="499" t="str">
        <f>IF($BB$28="X",IF(AS302="",0,IF($B302="","",IF(AS$28="X",IF(M302&gt;0,1,IF(Cover!$E$47="Weekly",IF(L302&gt;=40,1,0.5),IF(L302&gt;=80,1,0.5))),""))),"")</f>
        <v/>
      </c>
      <c r="BC302" s="499" t="str">
        <f>IF($BC$28="X",IF(AT302="",0,IF($B302="","",IF(AT$28="X",IF(Q302&gt;0,1,IF(Cover!$E$47="Weekly",IF(P302&gt;=40,1,0.5),IF(P302&gt;=80,1,0.5))),""))),"")</f>
        <v/>
      </c>
      <c r="BD302" s="499" t="str">
        <f>IF($BD$28="X",IF(AU302="",0,IF($B302="","",IF(AU$28="X",IF(U302&gt;0,1,IF(Cover!$E$47="Weekly",IF(T302&gt;=40,1,0.5),IF(T302&gt;=80,1,0.5))),""))),"")</f>
        <v/>
      </c>
      <c r="BE302" s="499" t="str">
        <f>IF($BE$28="X",IF(AV302="",0,IF($B302="","",IF(AV$28="X",IF(Y302&gt;0,1,IF(Cover!$E$47="Weekly",IF(X302&gt;=40,1,0.5),IF(X302&gt;=80,1,0.5))),""))),"")</f>
        <v/>
      </c>
      <c r="BF302" s="499" t="str">
        <f>IF($BF$28="X",IF(AW302="",0,IF($B302="","",IF(AW$28="X",IF(AC302&gt;0,1,IF(Cover!$E$47="Weekly",IF(AB302&gt;=40,1,0.5),IF(AB302&gt;=80,1,0.5))),""))),"")</f>
        <v/>
      </c>
      <c r="BG302" s="499" t="str">
        <f>IF($BG$28="X",IF(AX302="",0,IF($B302="","",IF(AX$28="X",IF(AG302&gt;0,1,IF(Cover!$E$47="Weekly",IF(AF302&gt;=40,1,0.5),IF(AF302&gt;=80,1,0.5))),""))),"")</f>
        <v/>
      </c>
      <c r="BH302" s="500" t="str">
        <f>IF($BH$28="X",IF(AY302="",0,IF($B302="","",IF(AY$28="X",IF(AK302&gt;0,1,IF(Cover!$E$47="Weekly",IF(AJ302&gt;=40,1,0.5),IF(AJ302&gt;=80,1,0.5))),""))),"")</f>
        <v/>
      </c>
      <c r="BI302" s="470" t="str">
        <f t="shared" si="101"/>
        <v/>
      </c>
      <c r="BJ302" s="469" t="str">
        <f t="shared" si="102"/>
        <v/>
      </c>
      <c r="BL302" s="632">
        <f>IF(BJ302=0,IF('STEP 2 EE Data'!K297="Yes",IF('STEP 2 EE Data'!C297="",1,IF('STEP 2 EE Data'!D297&gt;=40,1,0.5)),0),IF('STEP 2 EE Data'!K297="Yes",IF('STEP 2 EE Data'!C297="",IF(BJ302=0.5,0.5,0),IF('STEP 2 EE Data'!D297&gt;=40,IF(BJ302=0.5,0.5,0),0)),0))</f>
        <v>0</v>
      </c>
    </row>
    <row r="303" spans="1:64" ht="15.6" thickTop="1" thickBot="1" x14ac:dyDescent="0.35">
      <c r="A303" s="84" t="str">
        <f>IF('STEP 2 EE Data'!A298="","",'STEP 2 EE Data'!A298)</f>
        <v/>
      </c>
      <c r="B303" s="83" t="str">
        <f>IF('STEP 2 EE Data'!B298="","",'STEP 2 EE Data'!B298)</f>
        <v/>
      </c>
      <c r="C303" s="54"/>
      <c r="D303" s="56"/>
      <c r="E303" s="55"/>
      <c r="F303" s="371" t="str">
        <f t="shared" si="103"/>
        <v/>
      </c>
      <c r="G303" s="54"/>
      <c r="H303" s="56"/>
      <c r="I303" s="55"/>
      <c r="J303" s="560" t="str">
        <f t="shared" si="104"/>
        <v/>
      </c>
      <c r="K303" s="54"/>
      <c r="L303" s="56"/>
      <c r="M303" s="55"/>
      <c r="N303" s="560" t="str">
        <f t="shared" si="105"/>
        <v/>
      </c>
      <c r="O303" s="54"/>
      <c r="P303" s="56"/>
      <c r="Q303" s="55"/>
      <c r="R303" s="560" t="str">
        <f t="shared" si="86"/>
        <v/>
      </c>
      <c r="S303" s="54"/>
      <c r="T303" s="56"/>
      <c r="U303" s="55"/>
      <c r="V303" s="560" t="str">
        <f t="shared" si="87"/>
        <v/>
      </c>
      <c r="W303" s="54"/>
      <c r="X303" s="56"/>
      <c r="Y303" s="55"/>
      <c r="Z303" s="560" t="str">
        <f t="shared" si="88"/>
        <v/>
      </c>
      <c r="AA303" s="54"/>
      <c r="AB303" s="56"/>
      <c r="AC303" s="55"/>
      <c r="AD303" s="560" t="str">
        <f t="shared" si="89"/>
        <v/>
      </c>
      <c r="AE303" s="54"/>
      <c r="AF303" s="56"/>
      <c r="AG303" s="55"/>
      <c r="AH303" s="560" t="str">
        <f t="shared" si="90"/>
        <v/>
      </c>
      <c r="AI303" s="54"/>
      <c r="AJ303" s="56"/>
      <c r="AK303" s="55"/>
      <c r="AL303" s="446" t="str">
        <f t="shared" si="91"/>
        <v/>
      </c>
      <c r="AM303" s="504">
        <f>'STEP 2 EE Data'!AI298</f>
        <v>0</v>
      </c>
      <c r="AN303" s="82">
        <f>'STEP 2 EE Data'!AJ298</f>
        <v>0</v>
      </c>
      <c r="AO303" s="445" t="str">
        <f>'STEP 2 EE Data'!AK298</f>
        <v/>
      </c>
      <c r="AQ303" s="497" t="str">
        <f t="shared" si="92"/>
        <v/>
      </c>
      <c r="AR303" s="497" t="str">
        <f t="shared" si="93"/>
        <v/>
      </c>
      <c r="AS303" s="497" t="str">
        <f t="shared" si="94"/>
        <v/>
      </c>
      <c r="AT303" s="497" t="str">
        <f t="shared" si="95"/>
        <v/>
      </c>
      <c r="AU303" s="497" t="str">
        <f t="shared" si="96"/>
        <v/>
      </c>
      <c r="AV303" s="497" t="str">
        <f t="shared" si="97"/>
        <v/>
      </c>
      <c r="AW303" s="497" t="str">
        <f t="shared" si="98"/>
        <v/>
      </c>
      <c r="AX303" s="497" t="str">
        <f t="shared" si="99"/>
        <v/>
      </c>
      <c r="AY303" s="498" t="str">
        <f t="shared" si="100"/>
        <v/>
      </c>
      <c r="AZ303" s="499" t="str">
        <f>IF($AZ$28="X",IF(AQ303="",0,IF($B303="","",IF(AQ$28="X",IF(E303&gt;0,1,IF(Cover!$E$47="Weekly",IF(D303&gt;=40,1,0.5),IF(D303&gt;=80,1,0.5))),""))),"")</f>
        <v/>
      </c>
      <c r="BA303" s="499" t="str">
        <f>IF($BA$28="X",IF(AR303="",0,IF($B303="","",IF(AR$28="X",IF(I303&gt;0,1,IF(Cover!$E$47="Weekly",IF(H303&gt;=40,1,0.5),IF(H303&gt;=80,1,0.5))),""))),"")</f>
        <v/>
      </c>
      <c r="BB303" s="499" t="str">
        <f>IF($BB$28="X",IF(AS303="",0,IF($B303="","",IF(AS$28="X",IF(M303&gt;0,1,IF(Cover!$E$47="Weekly",IF(L303&gt;=40,1,0.5),IF(L303&gt;=80,1,0.5))),""))),"")</f>
        <v/>
      </c>
      <c r="BC303" s="499" t="str">
        <f>IF($BC$28="X",IF(AT303="",0,IF($B303="","",IF(AT$28="X",IF(Q303&gt;0,1,IF(Cover!$E$47="Weekly",IF(P303&gt;=40,1,0.5),IF(P303&gt;=80,1,0.5))),""))),"")</f>
        <v/>
      </c>
      <c r="BD303" s="499" t="str">
        <f>IF($BD$28="X",IF(AU303="",0,IF($B303="","",IF(AU$28="X",IF(U303&gt;0,1,IF(Cover!$E$47="Weekly",IF(T303&gt;=40,1,0.5),IF(T303&gt;=80,1,0.5))),""))),"")</f>
        <v/>
      </c>
      <c r="BE303" s="499" t="str">
        <f>IF($BE$28="X",IF(AV303="",0,IF($B303="","",IF(AV$28="X",IF(Y303&gt;0,1,IF(Cover!$E$47="Weekly",IF(X303&gt;=40,1,0.5),IF(X303&gt;=80,1,0.5))),""))),"")</f>
        <v/>
      </c>
      <c r="BF303" s="499" t="str">
        <f>IF($BF$28="X",IF(AW303="",0,IF($B303="","",IF(AW$28="X",IF(AC303&gt;0,1,IF(Cover!$E$47="Weekly",IF(AB303&gt;=40,1,0.5),IF(AB303&gt;=80,1,0.5))),""))),"")</f>
        <v/>
      </c>
      <c r="BG303" s="499" t="str">
        <f>IF($BG$28="X",IF(AX303="",0,IF($B303="","",IF(AX$28="X",IF(AG303&gt;0,1,IF(Cover!$E$47="Weekly",IF(AF303&gt;=40,1,0.5),IF(AF303&gt;=80,1,0.5))),""))),"")</f>
        <v/>
      </c>
      <c r="BH303" s="500" t="str">
        <f>IF($BH$28="X",IF(AY303="",0,IF($B303="","",IF(AY$28="X",IF(AK303&gt;0,1,IF(Cover!$E$47="Weekly",IF(AJ303&gt;=40,1,0.5),IF(AJ303&gt;=80,1,0.5))),""))),"")</f>
        <v/>
      </c>
      <c r="BI303" s="470" t="str">
        <f t="shared" si="101"/>
        <v/>
      </c>
      <c r="BJ303" s="469" t="str">
        <f t="shared" si="102"/>
        <v/>
      </c>
      <c r="BL303" s="632">
        <f>IF(BJ303=0,IF('STEP 2 EE Data'!K298="Yes",IF('STEP 2 EE Data'!C298="",1,IF('STEP 2 EE Data'!D298&gt;=40,1,0.5)),0),IF('STEP 2 EE Data'!K298="Yes",IF('STEP 2 EE Data'!C298="",IF(BJ303=0.5,0.5,0),IF('STEP 2 EE Data'!D298&gt;=40,IF(BJ303=0.5,0.5,0),0)),0))</f>
        <v>0</v>
      </c>
    </row>
    <row r="304" spans="1:64" ht="15.6" thickTop="1" thickBot="1" x14ac:dyDescent="0.35">
      <c r="A304" s="84" t="str">
        <f>IF('STEP 2 EE Data'!A299="","",'STEP 2 EE Data'!A299)</f>
        <v/>
      </c>
      <c r="B304" s="83" t="str">
        <f>IF('STEP 2 EE Data'!B299="","",'STEP 2 EE Data'!B299)</f>
        <v/>
      </c>
      <c r="C304" s="54"/>
      <c r="D304" s="56"/>
      <c r="E304" s="55"/>
      <c r="F304" s="371" t="str">
        <f t="shared" si="103"/>
        <v/>
      </c>
      <c r="G304" s="54"/>
      <c r="H304" s="56"/>
      <c r="I304" s="55"/>
      <c r="J304" s="560" t="str">
        <f t="shared" si="104"/>
        <v/>
      </c>
      <c r="K304" s="54"/>
      <c r="L304" s="56"/>
      <c r="M304" s="55"/>
      <c r="N304" s="560" t="str">
        <f t="shared" si="105"/>
        <v/>
      </c>
      <c r="O304" s="54"/>
      <c r="P304" s="56"/>
      <c r="Q304" s="55"/>
      <c r="R304" s="560" t="str">
        <f t="shared" si="86"/>
        <v/>
      </c>
      <c r="S304" s="54"/>
      <c r="T304" s="56"/>
      <c r="U304" s="55"/>
      <c r="V304" s="560" t="str">
        <f t="shared" si="87"/>
        <v/>
      </c>
      <c r="W304" s="54"/>
      <c r="X304" s="56"/>
      <c r="Y304" s="55"/>
      <c r="Z304" s="560" t="str">
        <f t="shared" si="88"/>
        <v/>
      </c>
      <c r="AA304" s="54"/>
      <c r="AB304" s="56"/>
      <c r="AC304" s="55"/>
      <c r="AD304" s="560" t="str">
        <f t="shared" si="89"/>
        <v/>
      </c>
      <c r="AE304" s="54"/>
      <c r="AF304" s="56"/>
      <c r="AG304" s="55"/>
      <c r="AH304" s="560" t="str">
        <f t="shared" si="90"/>
        <v/>
      </c>
      <c r="AI304" s="54"/>
      <c r="AJ304" s="56"/>
      <c r="AK304" s="55"/>
      <c r="AL304" s="446" t="str">
        <f t="shared" si="91"/>
        <v/>
      </c>
      <c r="AM304" s="504">
        <f>'STEP 2 EE Data'!AI299</f>
        <v>0</v>
      </c>
      <c r="AN304" s="82">
        <f>'STEP 2 EE Data'!AJ299</f>
        <v>0</v>
      </c>
      <c r="AO304" s="445" t="str">
        <f>'STEP 2 EE Data'!AK299</f>
        <v/>
      </c>
      <c r="AQ304" s="497" t="str">
        <f t="shared" si="92"/>
        <v/>
      </c>
      <c r="AR304" s="497" t="str">
        <f t="shared" si="93"/>
        <v/>
      </c>
      <c r="AS304" s="497" t="str">
        <f t="shared" si="94"/>
        <v/>
      </c>
      <c r="AT304" s="497" t="str">
        <f t="shared" si="95"/>
        <v/>
      </c>
      <c r="AU304" s="497" t="str">
        <f t="shared" si="96"/>
        <v/>
      </c>
      <c r="AV304" s="497" t="str">
        <f t="shared" si="97"/>
        <v/>
      </c>
      <c r="AW304" s="497" t="str">
        <f t="shared" si="98"/>
        <v/>
      </c>
      <c r="AX304" s="497" t="str">
        <f t="shared" si="99"/>
        <v/>
      </c>
      <c r="AY304" s="498" t="str">
        <f t="shared" si="100"/>
        <v/>
      </c>
      <c r="AZ304" s="499" t="str">
        <f>IF($AZ$28="X",IF(AQ304="",0,IF($B304="","",IF(AQ$28="X",IF(E304&gt;0,1,IF(Cover!$E$47="Weekly",IF(D304&gt;=40,1,0.5),IF(D304&gt;=80,1,0.5))),""))),"")</f>
        <v/>
      </c>
      <c r="BA304" s="499" t="str">
        <f>IF($BA$28="X",IF(AR304="",0,IF($B304="","",IF(AR$28="X",IF(I304&gt;0,1,IF(Cover!$E$47="Weekly",IF(H304&gt;=40,1,0.5),IF(H304&gt;=80,1,0.5))),""))),"")</f>
        <v/>
      </c>
      <c r="BB304" s="499" t="str">
        <f>IF($BB$28="X",IF(AS304="",0,IF($B304="","",IF(AS$28="X",IF(M304&gt;0,1,IF(Cover!$E$47="Weekly",IF(L304&gt;=40,1,0.5),IF(L304&gt;=80,1,0.5))),""))),"")</f>
        <v/>
      </c>
      <c r="BC304" s="499" t="str">
        <f>IF($BC$28="X",IF(AT304="",0,IF($B304="","",IF(AT$28="X",IF(Q304&gt;0,1,IF(Cover!$E$47="Weekly",IF(P304&gt;=40,1,0.5),IF(P304&gt;=80,1,0.5))),""))),"")</f>
        <v/>
      </c>
      <c r="BD304" s="499" t="str">
        <f>IF($BD$28="X",IF(AU304="",0,IF($B304="","",IF(AU$28="X",IF(U304&gt;0,1,IF(Cover!$E$47="Weekly",IF(T304&gt;=40,1,0.5),IF(T304&gt;=80,1,0.5))),""))),"")</f>
        <v/>
      </c>
      <c r="BE304" s="499" t="str">
        <f>IF($BE$28="X",IF(AV304="",0,IF($B304="","",IF(AV$28="X",IF(Y304&gt;0,1,IF(Cover!$E$47="Weekly",IF(X304&gt;=40,1,0.5),IF(X304&gt;=80,1,0.5))),""))),"")</f>
        <v/>
      </c>
      <c r="BF304" s="499" t="str">
        <f>IF($BF$28="X",IF(AW304="",0,IF($B304="","",IF(AW$28="X",IF(AC304&gt;0,1,IF(Cover!$E$47="Weekly",IF(AB304&gt;=40,1,0.5),IF(AB304&gt;=80,1,0.5))),""))),"")</f>
        <v/>
      </c>
      <c r="BG304" s="499" t="str">
        <f>IF($BG$28="X",IF(AX304="",0,IF($B304="","",IF(AX$28="X",IF(AG304&gt;0,1,IF(Cover!$E$47="Weekly",IF(AF304&gt;=40,1,0.5),IF(AF304&gt;=80,1,0.5))),""))),"")</f>
        <v/>
      </c>
      <c r="BH304" s="500" t="str">
        <f>IF($BH$28="X",IF(AY304="",0,IF($B304="","",IF(AY$28="X",IF(AK304&gt;0,1,IF(Cover!$E$47="Weekly",IF(AJ304&gt;=40,1,0.5),IF(AJ304&gt;=80,1,0.5))),""))),"")</f>
        <v/>
      </c>
      <c r="BI304" s="470" t="str">
        <f t="shared" si="101"/>
        <v/>
      </c>
      <c r="BJ304" s="469" t="str">
        <f t="shared" si="102"/>
        <v/>
      </c>
      <c r="BL304" s="632">
        <f>IF(BJ304=0,IF('STEP 2 EE Data'!K299="Yes",IF('STEP 2 EE Data'!C299="",1,IF('STEP 2 EE Data'!D299&gt;=40,1,0.5)),0),IF('STEP 2 EE Data'!K299="Yes",IF('STEP 2 EE Data'!C299="",IF(BJ304=0.5,0.5,0),IF('STEP 2 EE Data'!D299&gt;=40,IF(BJ304=0.5,0.5,0),0)),0))</f>
        <v>0</v>
      </c>
    </row>
    <row r="305" spans="1:64" ht="15.6" thickTop="1" thickBot="1" x14ac:dyDescent="0.35">
      <c r="A305" s="84" t="str">
        <f>IF('STEP 2 EE Data'!A300="","",'STEP 2 EE Data'!A300)</f>
        <v/>
      </c>
      <c r="B305" s="83" t="str">
        <f>IF('STEP 2 EE Data'!B300="","",'STEP 2 EE Data'!B300)</f>
        <v/>
      </c>
      <c r="C305" s="54"/>
      <c r="D305" s="56"/>
      <c r="E305" s="55"/>
      <c r="F305" s="371" t="str">
        <f t="shared" si="103"/>
        <v/>
      </c>
      <c r="G305" s="54"/>
      <c r="H305" s="56"/>
      <c r="I305" s="55"/>
      <c r="J305" s="560" t="str">
        <f t="shared" si="104"/>
        <v/>
      </c>
      <c r="K305" s="54"/>
      <c r="L305" s="56"/>
      <c r="M305" s="55"/>
      <c r="N305" s="560" t="str">
        <f t="shared" si="105"/>
        <v/>
      </c>
      <c r="O305" s="54"/>
      <c r="P305" s="56"/>
      <c r="Q305" s="55"/>
      <c r="R305" s="560" t="str">
        <f t="shared" si="86"/>
        <v/>
      </c>
      <c r="S305" s="54"/>
      <c r="T305" s="56"/>
      <c r="U305" s="55"/>
      <c r="V305" s="560" t="str">
        <f t="shared" si="87"/>
        <v/>
      </c>
      <c r="W305" s="54"/>
      <c r="X305" s="56"/>
      <c r="Y305" s="55"/>
      <c r="Z305" s="560" t="str">
        <f t="shared" si="88"/>
        <v/>
      </c>
      <c r="AA305" s="54"/>
      <c r="AB305" s="56"/>
      <c r="AC305" s="55"/>
      <c r="AD305" s="560" t="str">
        <f t="shared" si="89"/>
        <v/>
      </c>
      <c r="AE305" s="54"/>
      <c r="AF305" s="56"/>
      <c r="AG305" s="55"/>
      <c r="AH305" s="560" t="str">
        <f t="shared" si="90"/>
        <v/>
      </c>
      <c r="AI305" s="54"/>
      <c r="AJ305" s="56"/>
      <c r="AK305" s="55"/>
      <c r="AL305" s="446" t="str">
        <f t="shared" si="91"/>
        <v/>
      </c>
      <c r="AM305" s="504">
        <f>'STEP 2 EE Data'!AI300</f>
        <v>0</v>
      </c>
      <c r="AN305" s="82">
        <f>'STEP 2 EE Data'!AJ300</f>
        <v>0</v>
      </c>
      <c r="AO305" s="445" t="str">
        <f>'STEP 2 EE Data'!AK300</f>
        <v/>
      </c>
      <c r="AQ305" s="497" t="str">
        <f t="shared" si="92"/>
        <v/>
      </c>
      <c r="AR305" s="497" t="str">
        <f t="shared" si="93"/>
        <v/>
      </c>
      <c r="AS305" s="497" t="str">
        <f t="shared" si="94"/>
        <v/>
      </c>
      <c r="AT305" s="497" t="str">
        <f t="shared" si="95"/>
        <v/>
      </c>
      <c r="AU305" s="497" t="str">
        <f t="shared" si="96"/>
        <v/>
      </c>
      <c r="AV305" s="497" t="str">
        <f t="shared" si="97"/>
        <v/>
      </c>
      <c r="AW305" s="497" t="str">
        <f t="shared" si="98"/>
        <v/>
      </c>
      <c r="AX305" s="497" t="str">
        <f t="shared" si="99"/>
        <v/>
      </c>
      <c r="AY305" s="498" t="str">
        <f t="shared" si="100"/>
        <v/>
      </c>
      <c r="AZ305" s="499" t="str">
        <f>IF($AZ$28="X",IF(AQ305="",0,IF($B305="","",IF(AQ$28="X",IF(E305&gt;0,1,IF(Cover!$E$47="Weekly",IF(D305&gt;=40,1,0.5),IF(D305&gt;=80,1,0.5))),""))),"")</f>
        <v/>
      </c>
      <c r="BA305" s="499" t="str">
        <f>IF($BA$28="X",IF(AR305="",0,IF($B305="","",IF(AR$28="X",IF(I305&gt;0,1,IF(Cover!$E$47="Weekly",IF(H305&gt;=40,1,0.5),IF(H305&gt;=80,1,0.5))),""))),"")</f>
        <v/>
      </c>
      <c r="BB305" s="499" t="str">
        <f>IF($BB$28="X",IF(AS305="",0,IF($B305="","",IF(AS$28="X",IF(M305&gt;0,1,IF(Cover!$E$47="Weekly",IF(L305&gt;=40,1,0.5),IF(L305&gt;=80,1,0.5))),""))),"")</f>
        <v/>
      </c>
      <c r="BC305" s="499" t="str">
        <f>IF($BC$28="X",IF(AT305="",0,IF($B305="","",IF(AT$28="X",IF(Q305&gt;0,1,IF(Cover!$E$47="Weekly",IF(P305&gt;=40,1,0.5),IF(P305&gt;=80,1,0.5))),""))),"")</f>
        <v/>
      </c>
      <c r="BD305" s="499" t="str">
        <f>IF($BD$28="X",IF(AU305="",0,IF($B305="","",IF(AU$28="X",IF(U305&gt;0,1,IF(Cover!$E$47="Weekly",IF(T305&gt;=40,1,0.5),IF(T305&gt;=80,1,0.5))),""))),"")</f>
        <v/>
      </c>
      <c r="BE305" s="499" t="str">
        <f>IF($BE$28="X",IF(AV305="",0,IF($B305="","",IF(AV$28="X",IF(Y305&gt;0,1,IF(Cover!$E$47="Weekly",IF(X305&gt;=40,1,0.5),IF(X305&gt;=80,1,0.5))),""))),"")</f>
        <v/>
      </c>
      <c r="BF305" s="499" t="str">
        <f>IF($BF$28="X",IF(AW305="",0,IF($B305="","",IF(AW$28="X",IF(AC305&gt;0,1,IF(Cover!$E$47="Weekly",IF(AB305&gt;=40,1,0.5),IF(AB305&gt;=80,1,0.5))),""))),"")</f>
        <v/>
      </c>
      <c r="BG305" s="499" t="str">
        <f>IF($BG$28="X",IF(AX305="",0,IF($B305="","",IF(AX$28="X",IF(AG305&gt;0,1,IF(Cover!$E$47="Weekly",IF(AF305&gt;=40,1,0.5),IF(AF305&gt;=80,1,0.5))),""))),"")</f>
        <v/>
      </c>
      <c r="BH305" s="500" t="str">
        <f>IF($BH$28="X",IF(AY305="",0,IF($B305="","",IF(AY$28="X",IF(AK305&gt;0,1,IF(Cover!$E$47="Weekly",IF(AJ305&gt;=40,1,0.5),IF(AJ305&gt;=80,1,0.5))),""))),"")</f>
        <v/>
      </c>
      <c r="BI305" s="470" t="str">
        <f t="shared" si="101"/>
        <v/>
      </c>
      <c r="BJ305" s="469" t="str">
        <f t="shared" si="102"/>
        <v/>
      </c>
      <c r="BL305" s="632">
        <f>IF(BJ305=0,IF('STEP 2 EE Data'!K300="Yes",IF('STEP 2 EE Data'!C300="",1,IF('STEP 2 EE Data'!D300&gt;=40,1,0.5)),0),IF('STEP 2 EE Data'!K300="Yes",IF('STEP 2 EE Data'!C300="",IF(BJ305=0.5,0.5,0),IF('STEP 2 EE Data'!D300&gt;=40,IF(BJ305=0.5,0.5,0),0)),0))</f>
        <v>0</v>
      </c>
    </row>
    <row r="306" spans="1:64" ht="15.6" thickTop="1" thickBot="1" x14ac:dyDescent="0.35">
      <c r="A306" s="84" t="str">
        <f>IF('STEP 2 EE Data'!A301="","",'STEP 2 EE Data'!A301)</f>
        <v/>
      </c>
      <c r="B306" s="83" t="str">
        <f>IF('STEP 2 EE Data'!B301="","",'STEP 2 EE Data'!B301)</f>
        <v/>
      </c>
      <c r="C306" s="54"/>
      <c r="D306" s="56"/>
      <c r="E306" s="55"/>
      <c r="F306" s="371" t="str">
        <f t="shared" si="103"/>
        <v/>
      </c>
      <c r="G306" s="54"/>
      <c r="H306" s="56"/>
      <c r="I306" s="55"/>
      <c r="J306" s="560" t="str">
        <f t="shared" si="104"/>
        <v/>
      </c>
      <c r="K306" s="54"/>
      <c r="L306" s="56"/>
      <c r="M306" s="55"/>
      <c r="N306" s="560" t="str">
        <f t="shared" si="105"/>
        <v/>
      </c>
      <c r="O306" s="54"/>
      <c r="P306" s="56"/>
      <c r="Q306" s="55"/>
      <c r="R306" s="560" t="str">
        <f t="shared" si="86"/>
        <v/>
      </c>
      <c r="S306" s="54"/>
      <c r="T306" s="56"/>
      <c r="U306" s="55"/>
      <c r="V306" s="560" t="str">
        <f t="shared" si="87"/>
        <v/>
      </c>
      <c r="W306" s="54"/>
      <c r="X306" s="56"/>
      <c r="Y306" s="55"/>
      <c r="Z306" s="560" t="str">
        <f t="shared" si="88"/>
        <v/>
      </c>
      <c r="AA306" s="54"/>
      <c r="AB306" s="56"/>
      <c r="AC306" s="55"/>
      <c r="AD306" s="560" t="str">
        <f t="shared" si="89"/>
        <v/>
      </c>
      <c r="AE306" s="54"/>
      <c r="AF306" s="56"/>
      <c r="AG306" s="55"/>
      <c r="AH306" s="560" t="str">
        <f t="shared" si="90"/>
        <v/>
      </c>
      <c r="AI306" s="54"/>
      <c r="AJ306" s="56"/>
      <c r="AK306" s="55"/>
      <c r="AL306" s="446" t="str">
        <f t="shared" si="91"/>
        <v/>
      </c>
      <c r="AM306" s="504">
        <f>'STEP 2 EE Data'!AI301</f>
        <v>0</v>
      </c>
      <c r="AN306" s="82">
        <f>'STEP 2 EE Data'!AJ301</f>
        <v>0</v>
      </c>
      <c r="AO306" s="445" t="str">
        <f>'STEP 2 EE Data'!AK301</f>
        <v/>
      </c>
      <c r="AQ306" s="497" t="str">
        <f t="shared" si="92"/>
        <v/>
      </c>
      <c r="AR306" s="497" t="str">
        <f t="shared" si="93"/>
        <v/>
      </c>
      <c r="AS306" s="497" t="str">
        <f t="shared" si="94"/>
        <v/>
      </c>
      <c r="AT306" s="497" t="str">
        <f t="shared" si="95"/>
        <v/>
      </c>
      <c r="AU306" s="497" t="str">
        <f t="shared" si="96"/>
        <v/>
      </c>
      <c r="AV306" s="497" t="str">
        <f t="shared" si="97"/>
        <v/>
      </c>
      <c r="AW306" s="497" t="str">
        <f t="shared" si="98"/>
        <v/>
      </c>
      <c r="AX306" s="497" t="str">
        <f t="shared" si="99"/>
        <v/>
      </c>
      <c r="AY306" s="498" t="str">
        <f t="shared" si="100"/>
        <v/>
      </c>
      <c r="AZ306" s="499" t="str">
        <f>IF($AZ$28="X",IF(AQ306="",0,IF($B306="","",IF(AQ$28="X",IF(E306&gt;0,1,IF(Cover!$E$47="Weekly",IF(D306&gt;=40,1,0.5),IF(D306&gt;=80,1,0.5))),""))),"")</f>
        <v/>
      </c>
      <c r="BA306" s="499" t="str">
        <f>IF($BA$28="X",IF(AR306="",0,IF($B306="","",IF(AR$28="X",IF(I306&gt;0,1,IF(Cover!$E$47="Weekly",IF(H306&gt;=40,1,0.5),IF(H306&gt;=80,1,0.5))),""))),"")</f>
        <v/>
      </c>
      <c r="BB306" s="499" t="str">
        <f>IF($BB$28="X",IF(AS306="",0,IF($B306="","",IF(AS$28="X",IF(M306&gt;0,1,IF(Cover!$E$47="Weekly",IF(L306&gt;=40,1,0.5),IF(L306&gt;=80,1,0.5))),""))),"")</f>
        <v/>
      </c>
      <c r="BC306" s="499" t="str">
        <f>IF($BC$28="X",IF(AT306="",0,IF($B306="","",IF(AT$28="X",IF(Q306&gt;0,1,IF(Cover!$E$47="Weekly",IF(P306&gt;=40,1,0.5),IF(P306&gt;=80,1,0.5))),""))),"")</f>
        <v/>
      </c>
      <c r="BD306" s="499" t="str">
        <f>IF($BD$28="X",IF(AU306="",0,IF($B306="","",IF(AU$28="X",IF(U306&gt;0,1,IF(Cover!$E$47="Weekly",IF(T306&gt;=40,1,0.5),IF(T306&gt;=80,1,0.5))),""))),"")</f>
        <v/>
      </c>
      <c r="BE306" s="499" t="str">
        <f>IF($BE$28="X",IF(AV306="",0,IF($B306="","",IF(AV$28="X",IF(Y306&gt;0,1,IF(Cover!$E$47="Weekly",IF(X306&gt;=40,1,0.5),IF(X306&gt;=80,1,0.5))),""))),"")</f>
        <v/>
      </c>
      <c r="BF306" s="499" t="str">
        <f>IF($BF$28="X",IF(AW306="",0,IF($B306="","",IF(AW$28="X",IF(AC306&gt;0,1,IF(Cover!$E$47="Weekly",IF(AB306&gt;=40,1,0.5),IF(AB306&gt;=80,1,0.5))),""))),"")</f>
        <v/>
      </c>
      <c r="BG306" s="499" t="str">
        <f>IF($BG$28="X",IF(AX306="",0,IF($B306="","",IF(AX$28="X",IF(AG306&gt;0,1,IF(Cover!$E$47="Weekly",IF(AF306&gt;=40,1,0.5),IF(AF306&gt;=80,1,0.5))),""))),"")</f>
        <v/>
      </c>
      <c r="BH306" s="500" t="str">
        <f>IF($BH$28="X",IF(AY306="",0,IF($B306="","",IF(AY$28="X",IF(AK306&gt;0,1,IF(Cover!$E$47="Weekly",IF(AJ306&gt;=40,1,0.5),IF(AJ306&gt;=80,1,0.5))),""))),"")</f>
        <v/>
      </c>
      <c r="BI306" s="470" t="str">
        <f t="shared" si="101"/>
        <v/>
      </c>
      <c r="BJ306" s="469" t="str">
        <f t="shared" si="102"/>
        <v/>
      </c>
      <c r="BL306" s="632">
        <f>IF(BJ306=0,IF('STEP 2 EE Data'!K301="Yes",IF('STEP 2 EE Data'!C301="",1,IF('STEP 2 EE Data'!D301&gt;=40,1,0.5)),0),IF('STEP 2 EE Data'!K301="Yes",IF('STEP 2 EE Data'!C301="",IF(BJ306=0.5,0.5,0),IF('STEP 2 EE Data'!D301&gt;=40,IF(BJ306=0.5,0.5,0),0)),0))</f>
        <v>0</v>
      </c>
    </row>
    <row r="307" spans="1:64" ht="15.6" thickTop="1" thickBot="1" x14ac:dyDescent="0.35">
      <c r="A307" s="84" t="str">
        <f>IF('STEP 2 EE Data'!A302="","",'STEP 2 EE Data'!A302)</f>
        <v/>
      </c>
      <c r="B307" s="83" t="str">
        <f>IF('STEP 2 EE Data'!B302="","",'STEP 2 EE Data'!B302)</f>
        <v/>
      </c>
      <c r="C307" s="54"/>
      <c r="D307" s="56"/>
      <c r="E307" s="55"/>
      <c r="F307" s="371" t="str">
        <f t="shared" si="103"/>
        <v/>
      </c>
      <c r="G307" s="54"/>
      <c r="H307" s="56"/>
      <c r="I307" s="55"/>
      <c r="J307" s="560" t="str">
        <f t="shared" si="104"/>
        <v/>
      </c>
      <c r="K307" s="54"/>
      <c r="L307" s="56"/>
      <c r="M307" s="55"/>
      <c r="N307" s="560" t="str">
        <f t="shared" si="105"/>
        <v/>
      </c>
      <c r="O307" s="54"/>
      <c r="P307" s="56"/>
      <c r="Q307" s="55"/>
      <c r="R307" s="560" t="str">
        <f t="shared" si="86"/>
        <v/>
      </c>
      <c r="S307" s="54"/>
      <c r="T307" s="56"/>
      <c r="U307" s="55"/>
      <c r="V307" s="560" t="str">
        <f t="shared" si="87"/>
        <v/>
      </c>
      <c r="W307" s="54"/>
      <c r="X307" s="56"/>
      <c r="Y307" s="55"/>
      <c r="Z307" s="560" t="str">
        <f t="shared" si="88"/>
        <v/>
      </c>
      <c r="AA307" s="54"/>
      <c r="AB307" s="56"/>
      <c r="AC307" s="55"/>
      <c r="AD307" s="560" t="str">
        <f t="shared" si="89"/>
        <v/>
      </c>
      <c r="AE307" s="54"/>
      <c r="AF307" s="56"/>
      <c r="AG307" s="55"/>
      <c r="AH307" s="560" t="str">
        <f t="shared" si="90"/>
        <v/>
      </c>
      <c r="AI307" s="54"/>
      <c r="AJ307" s="56"/>
      <c r="AK307" s="55"/>
      <c r="AL307" s="446" t="str">
        <f t="shared" si="91"/>
        <v/>
      </c>
      <c r="AM307" s="504">
        <f>'STEP 2 EE Data'!AI302</f>
        <v>0</v>
      </c>
      <c r="AN307" s="82">
        <f>'STEP 2 EE Data'!AJ302</f>
        <v>0</v>
      </c>
      <c r="AO307" s="445" t="str">
        <f>'STEP 2 EE Data'!AK302</f>
        <v/>
      </c>
      <c r="AQ307" s="497" t="str">
        <f t="shared" si="92"/>
        <v/>
      </c>
      <c r="AR307" s="497" t="str">
        <f t="shared" si="93"/>
        <v/>
      </c>
      <c r="AS307" s="497" t="str">
        <f t="shared" si="94"/>
        <v/>
      </c>
      <c r="AT307" s="497" t="str">
        <f t="shared" si="95"/>
        <v/>
      </c>
      <c r="AU307" s="497" t="str">
        <f t="shared" si="96"/>
        <v/>
      </c>
      <c r="AV307" s="497" t="str">
        <f t="shared" si="97"/>
        <v/>
      </c>
      <c r="AW307" s="497" t="str">
        <f t="shared" si="98"/>
        <v/>
      </c>
      <c r="AX307" s="497" t="str">
        <f t="shared" si="99"/>
        <v/>
      </c>
      <c r="AY307" s="498" t="str">
        <f t="shared" si="100"/>
        <v/>
      </c>
      <c r="AZ307" s="499" t="str">
        <f>IF($AZ$28="X",IF(AQ307="",0,IF($B307="","",IF(AQ$28="X",IF(E307&gt;0,1,IF(Cover!$E$47="Weekly",IF(D307&gt;=40,1,0.5),IF(D307&gt;=80,1,0.5))),""))),"")</f>
        <v/>
      </c>
      <c r="BA307" s="499" t="str">
        <f>IF($BA$28="X",IF(AR307="",0,IF($B307="","",IF(AR$28="X",IF(I307&gt;0,1,IF(Cover!$E$47="Weekly",IF(H307&gt;=40,1,0.5),IF(H307&gt;=80,1,0.5))),""))),"")</f>
        <v/>
      </c>
      <c r="BB307" s="499" t="str">
        <f>IF($BB$28="X",IF(AS307="",0,IF($B307="","",IF(AS$28="X",IF(M307&gt;0,1,IF(Cover!$E$47="Weekly",IF(L307&gt;=40,1,0.5),IF(L307&gt;=80,1,0.5))),""))),"")</f>
        <v/>
      </c>
      <c r="BC307" s="499" t="str">
        <f>IF($BC$28="X",IF(AT307="",0,IF($B307="","",IF(AT$28="X",IF(Q307&gt;0,1,IF(Cover!$E$47="Weekly",IF(P307&gt;=40,1,0.5),IF(P307&gt;=80,1,0.5))),""))),"")</f>
        <v/>
      </c>
      <c r="BD307" s="499" t="str">
        <f>IF($BD$28="X",IF(AU307="",0,IF($B307="","",IF(AU$28="X",IF(U307&gt;0,1,IF(Cover!$E$47="Weekly",IF(T307&gt;=40,1,0.5),IF(T307&gt;=80,1,0.5))),""))),"")</f>
        <v/>
      </c>
      <c r="BE307" s="499" t="str">
        <f>IF($BE$28="X",IF(AV307="",0,IF($B307="","",IF(AV$28="X",IF(Y307&gt;0,1,IF(Cover!$E$47="Weekly",IF(X307&gt;=40,1,0.5),IF(X307&gt;=80,1,0.5))),""))),"")</f>
        <v/>
      </c>
      <c r="BF307" s="499" t="str">
        <f>IF($BF$28="X",IF(AW307="",0,IF($B307="","",IF(AW$28="X",IF(AC307&gt;0,1,IF(Cover!$E$47="Weekly",IF(AB307&gt;=40,1,0.5),IF(AB307&gt;=80,1,0.5))),""))),"")</f>
        <v/>
      </c>
      <c r="BG307" s="499" t="str">
        <f>IF($BG$28="X",IF(AX307="",0,IF($B307="","",IF(AX$28="X",IF(AG307&gt;0,1,IF(Cover!$E$47="Weekly",IF(AF307&gt;=40,1,0.5),IF(AF307&gt;=80,1,0.5))),""))),"")</f>
        <v/>
      </c>
      <c r="BH307" s="500" t="str">
        <f>IF($BH$28="X",IF(AY307="",0,IF($B307="","",IF(AY$28="X",IF(AK307&gt;0,1,IF(Cover!$E$47="Weekly",IF(AJ307&gt;=40,1,0.5),IF(AJ307&gt;=80,1,0.5))),""))),"")</f>
        <v/>
      </c>
      <c r="BI307" s="470" t="str">
        <f t="shared" si="101"/>
        <v/>
      </c>
      <c r="BJ307" s="469" t="str">
        <f t="shared" si="102"/>
        <v/>
      </c>
      <c r="BL307" s="632">
        <f>IF(BJ307=0,IF('STEP 2 EE Data'!K302="Yes",IF('STEP 2 EE Data'!C302="",1,IF('STEP 2 EE Data'!D302&gt;=40,1,0.5)),0),IF('STEP 2 EE Data'!K302="Yes",IF('STEP 2 EE Data'!C302="",IF(BJ307=0.5,0.5,0),IF('STEP 2 EE Data'!D302&gt;=40,IF(BJ307=0.5,0.5,0),0)),0))</f>
        <v>0</v>
      </c>
    </row>
    <row r="308" spans="1:64" ht="15.6" thickTop="1" thickBot="1" x14ac:dyDescent="0.35">
      <c r="A308" s="84" t="str">
        <f>IF('STEP 2 EE Data'!A303="","",'STEP 2 EE Data'!A303)</f>
        <v/>
      </c>
      <c r="B308" s="83" t="str">
        <f>IF('STEP 2 EE Data'!B303="","",'STEP 2 EE Data'!B303)</f>
        <v/>
      </c>
      <c r="C308" s="54"/>
      <c r="D308" s="56"/>
      <c r="E308" s="55"/>
      <c r="F308" s="371" t="str">
        <f t="shared" si="103"/>
        <v/>
      </c>
      <c r="G308" s="54"/>
      <c r="H308" s="56"/>
      <c r="I308" s="55"/>
      <c r="J308" s="560" t="str">
        <f t="shared" si="104"/>
        <v/>
      </c>
      <c r="K308" s="54"/>
      <c r="L308" s="56"/>
      <c r="M308" s="55"/>
      <c r="N308" s="560" t="str">
        <f t="shared" si="105"/>
        <v/>
      </c>
      <c r="O308" s="54"/>
      <c r="P308" s="56"/>
      <c r="Q308" s="55"/>
      <c r="R308" s="560" t="str">
        <f t="shared" si="86"/>
        <v/>
      </c>
      <c r="S308" s="54"/>
      <c r="T308" s="56"/>
      <c r="U308" s="55"/>
      <c r="V308" s="560" t="str">
        <f t="shared" si="87"/>
        <v/>
      </c>
      <c r="W308" s="54"/>
      <c r="X308" s="56"/>
      <c r="Y308" s="55"/>
      <c r="Z308" s="560" t="str">
        <f t="shared" si="88"/>
        <v/>
      </c>
      <c r="AA308" s="54"/>
      <c r="AB308" s="56"/>
      <c r="AC308" s="55"/>
      <c r="AD308" s="560" t="str">
        <f t="shared" si="89"/>
        <v/>
      </c>
      <c r="AE308" s="54"/>
      <c r="AF308" s="56"/>
      <c r="AG308" s="55"/>
      <c r="AH308" s="560" t="str">
        <f t="shared" si="90"/>
        <v/>
      </c>
      <c r="AI308" s="54"/>
      <c r="AJ308" s="56"/>
      <c r="AK308" s="55"/>
      <c r="AL308" s="446" t="str">
        <f t="shared" si="91"/>
        <v/>
      </c>
      <c r="AM308" s="504">
        <f>'STEP 2 EE Data'!AI303</f>
        <v>0</v>
      </c>
      <c r="AN308" s="82">
        <f>'STEP 2 EE Data'!AJ303</f>
        <v>0</v>
      </c>
      <c r="AO308" s="445" t="str">
        <f>'STEP 2 EE Data'!AK303</f>
        <v/>
      </c>
      <c r="AQ308" s="497" t="str">
        <f t="shared" si="92"/>
        <v/>
      </c>
      <c r="AR308" s="497" t="str">
        <f t="shared" si="93"/>
        <v/>
      </c>
      <c r="AS308" s="497" t="str">
        <f t="shared" si="94"/>
        <v/>
      </c>
      <c r="AT308" s="497" t="str">
        <f t="shared" si="95"/>
        <v/>
      </c>
      <c r="AU308" s="497" t="str">
        <f t="shared" si="96"/>
        <v/>
      </c>
      <c r="AV308" s="497" t="str">
        <f t="shared" si="97"/>
        <v/>
      </c>
      <c r="AW308" s="497" t="str">
        <f t="shared" si="98"/>
        <v/>
      </c>
      <c r="AX308" s="497" t="str">
        <f t="shared" si="99"/>
        <v/>
      </c>
      <c r="AY308" s="498" t="str">
        <f t="shared" si="100"/>
        <v/>
      </c>
      <c r="AZ308" s="499" t="str">
        <f>IF($AZ$28="X",IF(AQ308="",0,IF($B308="","",IF(AQ$28="X",IF(E308&gt;0,1,IF(Cover!$E$47="Weekly",IF(D308&gt;=40,1,0.5),IF(D308&gt;=80,1,0.5))),""))),"")</f>
        <v/>
      </c>
      <c r="BA308" s="499" t="str">
        <f>IF($BA$28="X",IF(AR308="",0,IF($B308="","",IF(AR$28="X",IF(I308&gt;0,1,IF(Cover!$E$47="Weekly",IF(H308&gt;=40,1,0.5),IF(H308&gt;=80,1,0.5))),""))),"")</f>
        <v/>
      </c>
      <c r="BB308" s="499" t="str">
        <f>IF($BB$28="X",IF(AS308="",0,IF($B308="","",IF(AS$28="X",IF(M308&gt;0,1,IF(Cover!$E$47="Weekly",IF(L308&gt;=40,1,0.5),IF(L308&gt;=80,1,0.5))),""))),"")</f>
        <v/>
      </c>
      <c r="BC308" s="499" t="str">
        <f>IF($BC$28="X",IF(AT308="",0,IF($B308="","",IF(AT$28="X",IF(Q308&gt;0,1,IF(Cover!$E$47="Weekly",IF(P308&gt;=40,1,0.5),IF(P308&gt;=80,1,0.5))),""))),"")</f>
        <v/>
      </c>
      <c r="BD308" s="499" t="str">
        <f>IF($BD$28="X",IF(AU308="",0,IF($B308="","",IF(AU$28="X",IF(U308&gt;0,1,IF(Cover!$E$47="Weekly",IF(T308&gt;=40,1,0.5),IF(T308&gt;=80,1,0.5))),""))),"")</f>
        <v/>
      </c>
      <c r="BE308" s="499" t="str">
        <f>IF($BE$28="X",IF(AV308="",0,IF($B308="","",IF(AV$28="X",IF(Y308&gt;0,1,IF(Cover!$E$47="Weekly",IF(X308&gt;=40,1,0.5),IF(X308&gt;=80,1,0.5))),""))),"")</f>
        <v/>
      </c>
      <c r="BF308" s="499" t="str">
        <f>IF($BF$28="X",IF(AW308="",0,IF($B308="","",IF(AW$28="X",IF(AC308&gt;0,1,IF(Cover!$E$47="Weekly",IF(AB308&gt;=40,1,0.5),IF(AB308&gt;=80,1,0.5))),""))),"")</f>
        <v/>
      </c>
      <c r="BG308" s="499" t="str">
        <f>IF($BG$28="X",IF(AX308="",0,IF($B308="","",IF(AX$28="X",IF(AG308&gt;0,1,IF(Cover!$E$47="Weekly",IF(AF308&gt;=40,1,0.5),IF(AF308&gt;=80,1,0.5))),""))),"")</f>
        <v/>
      </c>
      <c r="BH308" s="500" t="str">
        <f>IF($BH$28="X",IF(AY308="",0,IF($B308="","",IF(AY$28="X",IF(AK308&gt;0,1,IF(Cover!$E$47="Weekly",IF(AJ308&gt;=40,1,0.5),IF(AJ308&gt;=80,1,0.5))),""))),"")</f>
        <v/>
      </c>
      <c r="BI308" s="470" t="str">
        <f t="shared" si="101"/>
        <v/>
      </c>
      <c r="BJ308" s="469" t="str">
        <f t="shared" si="102"/>
        <v/>
      </c>
      <c r="BL308" s="632">
        <f>IF(BJ308=0,IF('STEP 2 EE Data'!K303="Yes",IF('STEP 2 EE Data'!C303="",1,IF('STEP 2 EE Data'!D303&gt;=40,1,0.5)),0),IF('STEP 2 EE Data'!K303="Yes",IF('STEP 2 EE Data'!C303="",IF(BJ308=0.5,0.5,0),IF('STEP 2 EE Data'!D303&gt;=40,IF(BJ308=0.5,0.5,0),0)),0))</f>
        <v>0</v>
      </c>
    </row>
    <row r="309" spans="1:64" ht="15.6" thickTop="1" thickBot="1" x14ac:dyDescent="0.35">
      <c r="A309" s="84" t="str">
        <f>IF('STEP 2 EE Data'!A304="","",'STEP 2 EE Data'!A304)</f>
        <v/>
      </c>
      <c r="B309" s="83" t="str">
        <f>IF('STEP 2 EE Data'!B304="","",'STEP 2 EE Data'!B304)</f>
        <v/>
      </c>
      <c r="C309" s="54"/>
      <c r="D309" s="56"/>
      <c r="E309" s="55"/>
      <c r="F309" s="371" t="str">
        <f t="shared" si="103"/>
        <v/>
      </c>
      <c r="G309" s="54"/>
      <c r="H309" s="56"/>
      <c r="I309" s="55"/>
      <c r="J309" s="560" t="str">
        <f t="shared" si="104"/>
        <v/>
      </c>
      <c r="K309" s="54"/>
      <c r="L309" s="56"/>
      <c r="M309" s="55"/>
      <c r="N309" s="560" t="str">
        <f t="shared" si="105"/>
        <v/>
      </c>
      <c r="O309" s="54"/>
      <c r="P309" s="56"/>
      <c r="Q309" s="55"/>
      <c r="R309" s="560" t="str">
        <f t="shared" si="86"/>
        <v/>
      </c>
      <c r="S309" s="54"/>
      <c r="T309" s="56"/>
      <c r="U309" s="55"/>
      <c r="V309" s="560" t="str">
        <f t="shared" si="87"/>
        <v/>
      </c>
      <c r="W309" s="54"/>
      <c r="X309" s="56"/>
      <c r="Y309" s="55"/>
      <c r="Z309" s="560" t="str">
        <f t="shared" si="88"/>
        <v/>
      </c>
      <c r="AA309" s="54"/>
      <c r="AB309" s="56"/>
      <c r="AC309" s="55"/>
      <c r="AD309" s="560" t="str">
        <f t="shared" si="89"/>
        <v/>
      </c>
      <c r="AE309" s="54"/>
      <c r="AF309" s="56"/>
      <c r="AG309" s="55"/>
      <c r="AH309" s="560" t="str">
        <f t="shared" si="90"/>
        <v/>
      </c>
      <c r="AI309" s="54"/>
      <c r="AJ309" s="56"/>
      <c r="AK309" s="55"/>
      <c r="AL309" s="446" t="str">
        <f t="shared" si="91"/>
        <v/>
      </c>
      <c r="AM309" s="504">
        <f>'STEP 2 EE Data'!AI304</f>
        <v>0</v>
      </c>
      <c r="AN309" s="82">
        <f>'STEP 2 EE Data'!AJ304</f>
        <v>0</v>
      </c>
      <c r="AO309" s="445" t="str">
        <f>'STEP 2 EE Data'!AK304</f>
        <v/>
      </c>
      <c r="AQ309" s="497" t="str">
        <f t="shared" si="92"/>
        <v/>
      </c>
      <c r="AR309" s="497" t="str">
        <f t="shared" si="93"/>
        <v/>
      </c>
      <c r="AS309" s="497" t="str">
        <f t="shared" si="94"/>
        <v/>
      </c>
      <c r="AT309" s="497" t="str">
        <f t="shared" si="95"/>
        <v/>
      </c>
      <c r="AU309" s="497" t="str">
        <f t="shared" si="96"/>
        <v/>
      </c>
      <c r="AV309" s="497" t="str">
        <f t="shared" si="97"/>
        <v/>
      </c>
      <c r="AW309" s="497" t="str">
        <f t="shared" si="98"/>
        <v/>
      </c>
      <c r="AX309" s="497" t="str">
        <f t="shared" si="99"/>
        <v/>
      </c>
      <c r="AY309" s="498" t="str">
        <f t="shared" si="100"/>
        <v/>
      </c>
      <c r="AZ309" s="499" t="str">
        <f>IF($AZ$28="X",IF(AQ309="",0,IF($B309="","",IF(AQ$28="X",IF(E309&gt;0,1,IF(Cover!$E$47="Weekly",IF(D309&gt;=40,1,0.5),IF(D309&gt;=80,1,0.5))),""))),"")</f>
        <v/>
      </c>
      <c r="BA309" s="499" t="str">
        <f>IF($BA$28="X",IF(AR309="",0,IF($B309="","",IF(AR$28="X",IF(I309&gt;0,1,IF(Cover!$E$47="Weekly",IF(H309&gt;=40,1,0.5),IF(H309&gt;=80,1,0.5))),""))),"")</f>
        <v/>
      </c>
      <c r="BB309" s="499" t="str">
        <f>IF($BB$28="X",IF(AS309="",0,IF($B309="","",IF(AS$28="X",IF(M309&gt;0,1,IF(Cover!$E$47="Weekly",IF(L309&gt;=40,1,0.5),IF(L309&gt;=80,1,0.5))),""))),"")</f>
        <v/>
      </c>
      <c r="BC309" s="499" t="str">
        <f>IF($BC$28="X",IF(AT309="",0,IF($B309="","",IF(AT$28="X",IF(Q309&gt;0,1,IF(Cover!$E$47="Weekly",IF(P309&gt;=40,1,0.5),IF(P309&gt;=80,1,0.5))),""))),"")</f>
        <v/>
      </c>
      <c r="BD309" s="499" t="str">
        <f>IF($BD$28="X",IF(AU309="",0,IF($B309="","",IF(AU$28="X",IF(U309&gt;0,1,IF(Cover!$E$47="Weekly",IF(T309&gt;=40,1,0.5),IF(T309&gt;=80,1,0.5))),""))),"")</f>
        <v/>
      </c>
      <c r="BE309" s="499" t="str">
        <f>IF($BE$28="X",IF(AV309="",0,IF($B309="","",IF(AV$28="X",IF(Y309&gt;0,1,IF(Cover!$E$47="Weekly",IF(X309&gt;=40,1,0.5),IF(X309&gt;=80,1,0.5))),""))),"")</f>
        <v/>
      </c>
      <c r="BF309" s="499" t="str">
        <f>IF($BF$28="X",IF(AW309="",0,IF($B309="","",IF(AW$28="X",IF(AC309&gt;0,1,IF(Cover!$E$47="Weekly",IF(AB309&gt;=40,1,0.5),IF(AB309&gt;=80,1,0.5))),""))),"")</f>
        <v/>
      </c>
      <c r="BG309" s="499" t="str">
        <f>IF($BG$28="X",IF(AX309="",0,IF($B309="","",IF(AX$28="X",IF(AG309&gt;0,1,IF(Cover!$E$47="Weekly",IF(AF309&gt;=40,1,0.5),IF(AF309&gt;=80,1,0.5))),""))),"")</f>
        <v/>
      </c>
      <c r="BH309" s="500" t="str">
        <f>IF($BH$28="X",IF(AY309="",0,IF($B309="","",IF(AY$28="X",IF(AK309&gt;0,1,IF(Cover!$E$47="Weekly",IF(AJ309&gt;=40,1,0.5),IF(AJ309&gt;=80,1,0.5))),""))),"")</f>
        <v/>
      </c>
      <c r="BI309" s="470" t="str">
        <f t="shared" si="101"/>
        <v/>
      </c>
      <c r="BJ309" s="469" t="str">
        <f t="shared" si="102"/>
        <v/>
      </c>
      <c r="BL309" s="632">
        <f>IF(BJ309=0,IF('STEP 2 EE Data'!K304="Yes",IF('STEP 2 EE Data'!C304="",1,IF('STEP 2 EE Data'!D304&gt;=40,1,0.5)),0),IF('STEP 2 EE Data'!K304="Yes",IF('STEP 2 EE Data'!C304="",IF(BJ309=0.5,0.5,0),IF('STEP 2 EE Data'!D304&gt;=40,IF(BJ309=0.5,0.5,0),0)),0))</f>
        <v>0</v>
      </c>
    </row>
    <row r="310" spans="1:64" ht="15.6" thickTop="1" thickBot="1" x14ac:dyDescent="0.35">
      <c r="A310" s="84" t="str">
        <f>IF('STEP 2 EE Data'!A305="","",'STEP 2 EE Data'!A305)</f>
        <v/>
      </c>
      <c r="B310" s="83" t="str">
        <f>IF('STEP 2 EE Data'!B305="","",'STEP 2 EE Data'!B305)</f>
        <v/>
      </c>
      <c r="C310" s="54"/>
      <c r="D310" s="56"/>
      <c r="E310" s="55"/>
      <c r="F310" s="371" t="str">
        <f t="shared" si="103"/>
        <v/>
      </c>
      <c r="G310" s="54"/>
      <c r="H310" s="56"/>
      <c r="I310" s="55"/>
      <c r="J310" s="560" t="str">
        <f t="shared" si="104"/>
        <v/>
      </c>
      <c r="K310" s="54"/>
      <c r="L310" s="56"/>
      <c r="M310" s="55"/>
      <c r="N310" s="560" t="str">
        <f t="shared" si="105"/>
        <v/>
      </c>
      <c r="O310" s="54"/>
      <c r="P310" s="56"/>
      <c r="Q310" s="55"/>
      <c r="R310" s="560" t="str">
        <f t="shared" si="86"/>
        <v/>
      </c>
      <c r="S310" s="54"/>
      <c r="T310" s="56"/>
      <c r="U310" s="55"/>
      <c r="V310" s="560" t="str">
        <f t="shared" si="87"/>
        <v/>
      </c>
      <c r="W310" s="54"/>
      <c r="X310" s="56"/>
      <c r="Y310" s="55"/>
      <c r="Z310" s="560" t="str">
        <f t="shared" si="88"/>
        <v/>
      </c>
      <c r="AA310" s="54"/>
      <c r="AB310" s="56"/>
      <c r="AC310" s="55"/>
      <c r="AD310" s="560" t="str">
        <f t="shared" si="89"/>
        <v/>
      </c>
      <c r="AE310" s="54"/>
      <c r="AF310" s="56"/>
      <c r="AG310" s="55"/>
      <c r="AH310" s="560" t="str">
        <f t="shared" si="90"/>
        <v/>
      </c>
      <c r="AI310" s="54"/>
      <c r="AJ310" s="56"/>
      <c r="AK310" s="55"/>
      <c r="AL310" s="446" t="str">
        <f t="shared" si="91"/>
        <v/>
      </c>
      <c r="AM310" s="504">
        <f>'STEP 2 EE Data'!AI305</f>
        <v>0</v>
      </c>
      <c r="AN310" s="82">
        <f>'STEP 2 EE Data'!AJ305</f>
        <v>0</v>
      </c>
      <c r="AO310" s="445" t="str">
        <f>'STEP 2 EE Data'!AK305</f>
        <v/>
      </c>
      <c r="AQ310" s="497" t="str">
        <f t="shared" si="92"/>
        <v/>
      </c>
      <c r="AR310" s="497" t="str">
        <f t="shared" si="93"/>
        <v/>
      </c>
      <c r="AS310" s="497" t="str">
        <f t="shared" si="94"/>
        <v/>
      </c>
      <c r="AT310" s="497" t="str">
        <f t="shared" si="95"/>
        <v/>
      </c>
      <c r="AU310" s="497" t="str">
        <f t="shared" si="96"/>
        <v/>
      </c>
      <c r="AV310" s="497" t="str">
        <f t="shared" si="97"/>
        <v/>
      </c>
      <c r="AW310" s="497" t="str">
        <f t="shared" si="98"/>
        <v/>
      </c>
      <c r="AX310" s="497" t="str">
        <f t="shared" si="99"/>
        <v/>
      </c>
      <c r="AY310" s="498" t="str">
        <f t="shared" si="100"/>
        <v/>
      </c>
      <c r="AZ310" s="499" t="str">
        <f>IF($AZ$28="X",IF(AQ310="",0,IF($B310="","",IF(AQ$28="X",IF(E310&gt;0,1,IF(Cover!$E$47="Weekly",IF(D310&gt;=40,1,0.5),IF(D310&gt;=80,1,0.5))),""))),"")</f>
        <v/>
      </c>
      <c r="BA310" s="499" t="str">
        <f>IF($BA$28="X",IF(AR310="",0,IF($B310="","",IF(AR$28="X",IF(I310&gt;0,1,IF(Cover!$E$47="Weekly",IF(H310&gt;=40,1,0.5),IF(H310&gt;=80,1,0.5))),""))),"")</f>
        <v/>
      </c>
      <c r="BB310" s="499" t="str">
        <f>IF($BB$28="X",IF(AS310="",0,IF($B310="","",IF(AS$28="X",IF(M310&gt;0,1,IF(Cover!$E$47="Weekly",IF(L310&gt;=40,1,0.5),IF(L310&gt;=80,1,0.5))),""))),"")</f>
        <v/>
      </c>
      <c r="BC310" s="499" t="str">
        <f>IF($BC$28="X",IF(AT310="",0,IF($B310="","",IF(AT$28="X",IF(Q310&gt;0,1,IF(Cover!$E$47="Weekly",IF(P310&gt;=40,1,0.5),IF(P310&gt;=80,1,0.5))),""))),"")</f>
        <v/>
      </c>
      <c r="BD310" s="499" t="str">
        <f>IF($BD$28="X",IF(AU310="",0,IF($B310="","",IF(AU$28="X",IF(U310&gt;0,1,IF(Cover!$E$47="Weekly",IF(T310&gt;=40,1,0.5),IF(T310&gt;=80,1,0.5))),""))),"")</f>
        <v/>
      </c>
      <c r="BE310" s="499" t="str">
        <f>IF($BE$28="X",IF(AV310="",0,IF($B310="","",IF(AV$28="X",IF(Y310&gt;0,1,IF(Cover!$E$47="Weekly",IF(X310&gt;=40,1,0.5),IF(X310&gt;=80,1,0.5))),""))),"")</f>
        <v/>
      </c>
      <c r="BF310" s="499" t="str">
        <f>IF($BF$28="X",IF(AW310="",0,IF($B310="","",IF(AW$28="X",IF(AC310&gt;0,1,IF(Cover!$E$47="Weekly",IF(AB310&gt;=40,1,0.5),IF(AB310&gt;=80,1,0.5))),""))),"")</f>
        <v/>
      </c>
      <c r="BG310" s="499" t="str">
        <f>IF($BG$28="X",IF(AX310="",0,IF($B310="","",IF(AX$28="X",IF(AG310&gt;0,1,IF(Cover!$E$47="Weekly",IF(AF310&gt;=40,1,0.5),IF(AF310&gt;=80,1,0.5))),""))),"")</f>
        <v/>
      </c>
      <c r="BH310" s="500" t="str">
        <f>IF($BH$28="X",IF(AY310="",0,IF($B310="","",IF(AY$28="X",IF(AK310&gt;0,1,IF(Cover!$E$47="Weekly",IF(AJ310&gt;=40,1,0.5),IF(AJ310&gt;=80,1,0.5))),""))),"")</f>
        <v/>
      </c>
      <c r="BI310" s="470" t="str">
        <f t="shared" si="101"/>
        <v/>
      </c>
      <c r="BJ310" s="469" t="str">
        <f t="shared" si="102"/>
        <v/>
      </c>
      <c r="BL310" s="632">
        <f>IF(BJ310=0,IF('STEP 2 EE Data'!K305="Yes",IF('STEP 2 EE Data'!C305="",1,IF('STEP 2 EE Data'!D305&gt;=40,1,0.5)),0),IF('STEP 2 EE Data'!K305="Yes",IF('STEP 2 EE Data'!C305="",IF(BJ310=0.5,0.5,0),IF('STEP 2 EE Data'!D305&gt;=40,IF(BJ310=0.5,0.5,0),0)),0))</f>
        <v>0</v>
      </c>
    </row>
    <row r="311" spans="1:64" ht="15.6" thickTop="1" thickBot="1" x14ac:dyDescent="0.35">
      <c r="A311" s="84" t="str">
        <f>IF('STEP 2 EE Data'!A306="","",'STEP 2 EE Data'!A306)</f>
        <v/>
      </c>
      <c r="B311" s="83" t="str">
        <f>IF('STEP 2 EE Data'!B306="","",'STEP 2 EE Data'!B306)</f>
        <v/>
      </c>
      <c r="C311" s="54"/>
      <c r="D311" s="56"/>
      <c r="E311" s="55"/>
      <c r="F311" s="371" t="str">
        <f t="shared" si="103"/>
        <v/>
      </c>
      <c r="G311" s="54"/>
      <c r="H311" s="56"/>
      <c r="I311" s="55"/>
      <c r="J311" s="560" t="str">
        <f t="shared" si="104"/>
        <v/>
      </c>
      <c r="K311" s="54"/>
      <c r="L311" s="56"/>
      <c r="M311" s="55"/>
      <c r="N311" s="560" t="str">
        <f t="shared" si="105"/>
        <v/>
      </c>
      <c r="O311" s="54"/>
      <c r="P311" s="56"/>
      <c r="Q311" s="55"/>
      <c r="R311" s="560" t="str">
        <f t="shared" si="86"/>
        <v/>
      </c>
      <c r="S311" s="54"/>
      <c r="T311" s="56"/>
      <c r="U311" s="55"/>
      <c r="V311" s="560" t="str">
        <f t="shared" si="87"/>
        <v/>
      </c>
      <c r="W311" s="54"/>
      <c r="X311" s="56"/>
      <c r="Y311" s="55"/>
      <c r="Z311" s="560" t="str">
        <f t="shared" si="88"/>
        <v/>
      </c>
      <c r="AA311" s="54"/>
      <c r="AB311" s="56"/>
      <c r="AC311" s="55"/>
      <c r="AD311" s="560" t="str">
        <f t="shared" si="89"/>
        <v/>
      </c>
      <c r="AE311" s="54"/>
      <c r="AF311" s="56"/>
      <c r="AG311" s="55"/>
      <c r="AH311" s="560" t="str">
        <f t="shared" si="90"/>
        <v/>
      </c>
      <c r="AI311" s="54"/>
      <c r="AJ311" s="56"/>
      <c r="AK311" s="55"/>
      <c r="AL311" s="446" t="str">
        <f t="shared" si="91"/>
        <v/>
      </c>
      <c r="AM311" s="504">
        <f>'STEP 2 EE Data'!AI306</f>
        <v>0</v>
      </c>
      <c r="AN311" s="82">
        <f>'STEP 2 EE Data'!AJ306</f>
        <v>0</v>
      </c>
      <c r="AO311" s="445" t="str">
        <f>'STEP 2 EE Data'!AK306</f>
        <v/>
      </c>
      <c r="AQ311" s="497" t="str">
        <f t="shared" si="92"/>
        <v/>
      </c>
      <c r="AR311" s="497" t="str">
        <f t="shared" si="93"/>
        <v/>
      </c>
      <c r="AS311" s="497" t="str">
        <f t="shared" si="94"/>
        <v/>
      </c>
      <c r="AT311" s="497" t="str">
        <f t="shared" si="95"/>
        <v/>
      </c>
      <c r="AU311" s="497" t="str">
        <f t="shared" si="96"/>
        <v/>
      </c>
      <c r="AV311" s="497" t="str">
        <f t="shared" si="97"/>
        <v/>
      </c>
      <c r="AW311" s="497" t="str">
        <f t="shared" si="98"/>
        <v/>
      </c>
      <c r="AX311" s="497" t="str">
        <f t="shared" si="99"/>
        <v/>
      </c>
      <c r="AY311" s="498" t="str">
        <f t="shared" si="100"/>
        <v/>
      </c>
      <c r="AZ311" s="499" t="str">
        <f>IF($AZ$28="X",IF(AQ311="",0,IF($B311="","",IF(AQ$28="X",IF(E311&gt;0,1,IF(Cover!$E$47="Weekly",IF(D311&gt;=40,1,0.5),IF(D311&gt;=80,1,0.5))),""))),"")</f>
        <v/>
      </c>
      <c r="BA311" s="499" t="str">
        <f>IF($BA$28="X",IF(AR311="",0,IF($B311="","",IF(AR$28="X",IF(I311&gt;0,1,IF(Cover!$E$47="Weekly",IF(H311&gt;=40,1,0.5),IF(H311&gt;=80,1,0.5))),""))),"")</f>
        <v/>
      </c>
      <c r="BB311" s="499" t="str">
        <f>IF($BB$28="X",IF(AS311="",0,IF($B311="","",IF(AS$28="X",IF(M311&gt;0,1,IF(Cover!$E$47="Weekly",IF(L311&gt;=40,1,0.5),IF(L311&gt;=80,1,0.5))),""))),"")</f>
        <v/>
      </c>
      <c r="BC311" s="499" t="str">
        <f>IF($BC$28="X",IF(AT311="",0,IF($B311="","",IF(AT$28="X",IF(Q311&gt;0,1,IF(Cover!$E$47="Weekly",IF(P311&gt;=40,1,0.5),IF(P311&gt;=80,1,0.5))),""))),"")</f>
        <v/>
      </c>
      <c r="BD311" s="499" t="str">
        <f>IF($BD$28="X",IF(AU311="",0,IF($B311="","",IF(AU$28="X",IF(U311&gt;0,1,IF(Cover!$E$47="Weekly",IF(T311&gt;=40,1,0.5),IF(T311&gt;=80,1,0.5))),""))),"")</f>
        <v/>
      </c>
      <c r="BE311" s="499" t="str">
        <f>IF($BE$28="X",IF(AV311="",0,IF($B311="","",IF(AV$28="X",IF(Y311&gt;0,1,IF(Cover!$E$47="Weekly",IF(X311&gt;=40,1,0.5),IF(X311&gt;=80,1,0.5))),""))),"")</f>
        <v/>
      </c>
      <c r="BF311" s="499" t="str">
        <f>IF($BF$28="X",IF(AW311="",0,IF($B311="","",IF(AW$28="X",IF(AC311&gt;0,1,IF(Cover!$E$47="Weekly",IF(AB311&gt;=40,1,0.5),IF(AB311&gt;=80,1,0.5))),""))),"")</f>
        <v/>
      </c>
      <c r="BG311" s="499" t="str">
        <f>IF($BG$28="X",IF(AX311="",0,IF($B311="","",IF(AX$28="X",IF(AG311&gt;0,1,IF(Cover!$E$47="Weekly",IF(AF311&gt;=40,1,0.5),IF(AF311&gt;=80,1,0.5))),""))),"")</f>
        <v/>
      </c>
      <c r="BH311" s="500" t="str">
        <f>IF($BH$28="X",IF(AY311="",0,IF($B311="","",IF(AY$28="X",IF(AK311&gt;0,1,IF(Cover!$E$47="Weekly",IF(AJ311&gt;=40,1,0.5),IF(AJ311&gt;=80,1,0.5))),""))),"")</f>
        <v/>
      </c>
      <c r="BI311" s="470" t="str">
        <f t="shared" si="101"/>
        <v/>
      </c>
      <c r="BJ311" s="469" t="str">
        <f t="shared" si="102"/>
        <v/>
      </c>
      <c r="BL311" s="632">
        <f>IF(BJ311=0,IF('STEP 2 EE Data'!K306="Yes",IF('STEP 2 EE Data'!C306="",1,IF('STEP 2 EE Data'!D306&gt;=40,1,0.5)),0),IF('STEP 2 EE Data'!K306="Yes",IF('STEP 2 EE Data'!C306="",IF(BJ311=0.5,0.5,0),IF('STEP 2 EE Data'!D306&gt;=40,IF(BJ311=0.5,0.5,0),0)),0))</f>
        <v>0</v>
      </c>
    </row>
    <row r="312" spans="1:64" ht="15.6" thickTop="1" thickBot="1" x14ac:dyDescent="0.35">
      <c r="A312" s="84" t="str">
        <f>IF('STEP 2 EE Data'!A307="","",'STEP 2 EE Data'!A307)</f>
        <v/>
      </c>
      <c r="B312" s="83" t="str">
        <f>IF('STEP 2 EE Data'!B307="","",'STEP 2 EE Data'!B307)</f>
        <v/>
      </c>
      <c r="C312" s="54"/>
      <c r="D312" s="56"/>
      <c r="E312" s="55"/>
      <c r="F312" s="371" t="str">
        <f t="shared" si="103"/>
        <v/>
      </c>
      <c r="G312" s="54"/>
      <c r="H312" s="56"/>
      <c r="I312" s="55"/>
      <c r="J312" s="560" t="str">
        <f t="shared" si="104"/>
        <v/>
      </c>
      <c r="K312" s="54"/>
      <c r="L312" s="56"/>
      <c r="M312" s="55"/>
      <c r="N312" s="560" t="str">
        <f t="shared" si="105"/>
        <v/>
      </c>
      <c r="O312" s="54"/>
      <c r="P312" s="56"/>
      <c r="Q312" s="55"/>
      <c r="R312" s="560" t="str">
        <f t="shared" si="86"/>
        <v/>
      </c>
      <c r="S312" s="54"/>
      <c r="T312" s="56"/>
      <c r="U312" s="55"/>
      <c r="V312" s="560" t="str">
        <f t="shared" si="87"/>
        <v/>
      </c>
      <c r="W312" s="54"/>
      <c r="X312" s="56"/>
      <c r="Y312" s="55"/>
      <c r="Z312" s="560" t="str">
        <f t="shared" si="88"/>
        <v/>
      </c>
      <c r="AA312" s="54"/>
      <c r="AB312" s="56"/>
      <c r="AC312" s="55"/>
      <c r="AD312" s="560" t="str">
        <f t="shared" si="89"/>
        <v/>
      </c>
      <c r="AE312" s="54"/>
      <c r="AF312" s="56"/>
      <c r="AG312" s="55"/>
      <c r="AH312" s="560" t="str">
        <f t="shared" si="90"/>
        <v/>
      </c>
      <c r="AI312" s="54"/>
      <c r="AJ312" s="56"/>
      <c r="AK312" s="55"/>
      <c r="AL312" s="446" t="str">
        <f t="shared" si="91"/>
        <v/>
      </c>
      <c r="AM312" s="504">
        <f>'STEP 2 EE Data'!AI307</f>
        <v>0</v>
      </c>
      <c r="AN312" s="82">
        <f>'STEP 2 EE Data'!AJ307</f>
        <v>0</v>
      </c>
      <c r="AO312" s="445" t="str">
        <f>'STEP 2 EE Data'!AK307</f>
        <v/>
      </c>
      <c r="AQ312" s="497" t="str">
        <f t="shared" si="92"/>
        <v/>
      </c>
      <c r="AR312" s="497" t="str">
        <f t="shared" si="93"/>
        <v/>
      </c>
      <c r="AS312" s="497" t="str">
        <f t="shared" si="94"/>
        <v/>
      </c>
      <c r="AT312" s="497" t="str">
        <f t="shared" si="95"/>
        <v/>
      </c>
      <c r="AU312" s="497" t="str">
        <f t="shared" si="96"/>
        <v/>
      </c>
      <c r="AV312" s="497" t="str">
        <f t="shared" si="97"/>
        <v/>
      </c>
      <c r="AW312" s="497" t="str">
        <f t="shared" si="98"/>
        <v/>
      </c>
      <c r="AX312" s="497" t="str">
        <f t="shared" si="99"/>
        <v/>
      </c>
      <c r="AY312" s="498" t="str">
        <f t="shared" si="100"/>
        <v/>
      </c>
      <c r="AZ312" s="499" t="str">
        <f>IF($AZ$28="X",IF(AQ312="",0,IF($B312="","",IF(AQ$28="X",IF(E312&gt;0,1,IF(Cover!$E$47="Weekly",IF(D312&gt;=40,1,0.5),IF(D312&gt;=80,1,0.5))),""))),"")</f>
        <v/>
      </c>
      <c r="BA312" s="499" t="str">
        <f>IF($BA$28="X",IF(AR312="",0,IF($B312="","",IF(AR$28="X",IF(I312&gt;0,1,IF(Cover!$E$47="Weekly",IF(H312&gt;=40,1,0.5),IF(H312&gt;=80,1,0.5))),""))),"")</f>
        <v/>
      </c>
      <c r="BB312" s="499" t="str">
        <f>IF($BB$28="X",IF(AS312="",0,IF($B312="","",IF(AS$28="X",IF(M312&gt;0,1,IF(Cover!$E$47="Weekly",IF(L312&gt;=40,1,0.5),IF(L312&gt;=80,1,0.5))),""))),"")</f>
        <v/>
      </c>
      <c r="BC312" s="499" t="str">
        <f>IF($BC$28="X",IF(AT312="",0,IF($B312="","",IF(AT$28="X",IF(Q312&gt;0,1,IF(Cover!$E$47="Weekly",IF(P312&gt;=40,1,0.5),IF(P312&gt;=80,1,0.5))),""))),"")</f>
        <v/>
      </c>
      <c r="BD312" s="499" t="str">
        <f>IF($BD$28="X",IF(AU312="",0,IF($B312="","",IF(AU$28="X",IF(U312&gt;0,1,IF(Cover!$E$47="Weekly",IF(T312&gt;=40,1,0.5),IF(T312&gt;=80,1,0.5))),""))),"")</f>
        <v/>
      </c>
      <c r="BE312" s="499" t="str">
        <f>IF($BE$28="X",IF(AV312="",0,IF($B312="","",IF(AV$28="X",IF(Y312&gt;0,1,IF(Cover!$E$47="Weekly",IF(X312&gt;=40,1,0.5),IF(X312&gt;=80,1,0.5))),""))),"")</f>
        <v/>
      </c>
      <c r="BF312" s="499" t="str">
        <f>IF($BF$28="X",IF(AW312="",0,IF($B312="","",IF(AW$28="X",IF(AC312&gt;0,1,IF(Cover!$E$47="Weekly",IF(AB312&gt;=40,1,0.5),IF(AB312&gt;=80,1,0.5))),""))),"")</f>
        <v/>
      </c>
      <c r="BG312" s="499" t="str">
        <f>IF($BG$28="X",IF(AX312="",0,IF($B312="","",IF(AX$28="X",IF(AG312&gt;0,1,IF(Cover!$E$47="Weekly",IF(AF312&gt;=40,1,0.5),IF(AF312&gt;=80,1,0.5))),""))),"")</f>
        <v/>
      </c>
      <c r="BH312" s="500" t="str">
        <f>IF($BH$28="X",IF(AY312="",0,IF($B312="","",IF(AY$28="X",IF(AK312&gt;0,1,IF(Cover!$E$47="Weekly",IF(AJ312&gt;=40,1,0.5),IF(AJ312&gt;=80,1,0.5))),""))),"")</f>
        <v/>
      </c>
      <c r="BI312" s="470" t="str">
        <f t="shared" si="101"/>
        <v/>
      </c>
      <c r="BJ312" s="469" t="str">
        <f t="shared" si="102"/>
        <v/>
      </c>
      <c r="BL312" s="632">
        <f>IF(BJ312=0,IF('STEP 2 EE Data'!K307="Yes",IF('STEP 2 EE Data'!C307="",1,IF('STEP 2 EE Data'!D307&gt;=40,1,0.5)),0),IF('STEP 2 EE Data'!K307="Yes",IF('STEP 2 EE Data'!C307="",IF(BJ312=0.5,0.5,0),IF('STEP 2 EE Data'!D307&gt;=40,IF(BJ312=0.5,0.5,0),0)),0))</f>
        <v>0</v>
      </c>
    </row>
    <row r="313" spans="1:64" ht="15.6" thickTop="1" thickBot="1" x14ac:dyDescent="0.35">
      <c r="A313" s="84" t="str">
        <f>IF('STEP 2 EE Data'!A308="","",'STEP 2 EE Data'!A308)</f>
        <v/>
      </c>
      <c r="B313" s="83" t="str">
        <f>IF('STEP 2 EE Data'!B308="","",'STEP 2 EE Data'!B308)</f>
        <v/>
      </c>
      <c r="C313" s="54"/>
      <c r="D313" s="56"/>
      <c r="E313" s="55"/>
      <c r="F313" s="371" t="str">
        <f t="shared" si="103"/>
        <v/>
      </c>
      <c r="G313" s="54"/>
      <c r="H313" s="56"/>
      <c r="I313" s="55"/>
      <c r="J313" s="560" t="str">
        <f t="shared" si="104"/>
        <v/>
      </c>
      <c r="K313" s="54"/>
      <c r="L313" s="56"/>
      <c r="M313" s="55"/>
      <c r="N313" s="560" t="str">
        <f t="shared" si="105"/>
        <v/>
      </c>
      <c r="O313" s="54"/>
      <c r="P313" s="56"/>
      <c r="Q313" s="55"/>
      <c r="R313" s="560" t="str">
        <f t="shared" si="86"/>
        <v/>
      </c>
      <c r="S313" s="54"/>
      <c r="T313" s="56"/>
      <c r="U313" s="55"/>
      <c r="V313" s="560" t="str">
        <f t="shared" si="87"/>
        <v/>
      </c>
      <c r="W313" s="54"/>
      <c r="X313" s="56"/>
      <c r="Y313" s="55"/>
      <c r="Z313" s="560" t="str">
        <f t="shared" si="88"/>
        <v/>
      </c>
      <c r="AA313" s="54"/>
      <c r="AB313" s="56"/>
      <c r="AC313" s="55"/>
      <c r="AD313" s="560" t="str">
        <f t="shared" si="89"/>
        <v/>
      </c>
      <c r="AE313" s="54"/>
      <c r="AF313" s="56"/>
      <c r="AG313" s="55"/>
      <c r="AH313" s="560" t="str">
        <f t="shared" si="90"/>
        <v/>
      </c>
      <c r="AI313" s="54"/>
      <c r="AJ313" s="56"/>
      <c r="AK313" s="55"/>
      <c r="AL313" s="446" t="str">
        <f t="shared" si="91"/>
        <v/>
      </c>
      <c r="AM313" s="504">
        <f>'STEP 2 EE Data'!AI308</f>
        <v>0</v>
      </c>
      <c r="AN313" s="82">
        <f>'STEP 2 EE Data'!AJ308</f>
        <v>0</v>
      </c>
      <c r="AO313" s="445" t="str">
        <f>'STEP 2 EE Data'!AK308</f>
        <v/>
      </c>
      <c r="AQ313" s="497" t="str">
        <f t="shared" si="92"/>
        <v/>
      </c>
      <c r="AR313" s="497" t="str">
        <f t="shared" si="93"/>
        <v/>
      </c>
      <c r="AS313" s="497" t="str">
        <f t="shared" si="94"/>
        <v/>
      </c>
      <c r="AT313" s="497" t="str">
        <f t="shared" si="95"/>
        <v/>
      </c>
      <c r="AU313" s="497" t="str">
        <f t="shared" si="96"/>
        <v/>
      </c>
      <c r="AV313" s="497" t="str">
        <f t="shared" si="97"/>
        <v/>
      </c>
      <c r="AW313" s="497" t="str">
        <f t="shared" si="98"/>
        <v/>
      </c>
      <c r="AX313" s="497" t="str">
        <f t="shared" si="99"/>
        <v/>
      </c>
      <c r="AY313" s="498" t="str">
        <f t="shared" si="100"/>
        <v/>
      </c>
      <c r="AZ313" s="499" t="str">
        <f>IF($AZ$28="X",IF(AQ313="",0,IF($B313="","",IF(AQ$28="X",IF(E313&gt;0,1,IF(Cover!$E$47="Weekly",IF(D313&gt;=40,1,0.5),IF(D313&gt;=80,1,0.5))),""))),"")</f>
        <v/>
      </c>
      <c r="BA313" s="499" t="str">
        <f>IF($BA$28="X",IF(AR313="",0,IF($B313="","",IF(AR$28="X",IF(I313&gt;0,1,IF(Cover!$E$47="Weekly",IF(H313&gt;=40,1,0.5),IF(H313&gt;=80,1,0.5))),""))),"")</f>
        <v/>
      </c>
      <c r="BB313" s="499" t="str">
        <f>IF($BB$28="X",IF(AS313="",0,IF($B313="","",IF(AS$28="X",IF(M313&gt;0,1,IF(Cover!$E$47="Weekly",IF(L313&gt;=40,1,0.5),IF(L313&gt;=80,1,0.5))),""))),"")</f>
        <v/>
      </c>
      <c r="BC313" s="499" t="str">
        <f>IF($BC$28="X",IF(AT313="",0,IF($B313="","",IF(AT$28="X",IF(Q313&gt;0,1,IF(Cover!$E$47="Weekly",IF(P313&gt;=40,1,0.5),IF(P313&gt;=80,1,0.5))),""))),"")</f>
        <v/>
      </c>
      <c r="BD313" s="499" t="str">
        <f>IF($BD$28="X",IF(AU313="",0,IF($B313="","",IF(AU$28="X",IF(U313&gt;0,1,IF(Cover!$E$47="Weekly",IF(T313&gt;=40,1,0.5),IF(T313&gt;=80,1,0.5))),""))),"")</f>
        <v/>
      </c>
      <c r="BE313" s="499" t="str">
        <f>IF($BE$28="X",IF(AV313="",0,IF($B313="","",IF(AV$28="X",IF(Y313&gt;0,1,IF(Cover!$E$47="Weekly",IF(X313&gt;=40,1,0.5),IF(X313&gt;=80,1,0.5))),""))),"")</f>
        <v/>
      </c>
      <c r="BF313" s="499" t="str">
        <f>IF($BF$28="X",IF(AW313="",0,IF($B313="","",IF(AW$28="X",IF(AC313&gt;0,1,IF(Cover!$E$47="Weekly",IF(AB313&gt;=40,1,0.5),IF(AB313&gt;=80,1,0.5))),""))),"")</f>
        <v/>
      </c>
      <c r="BG313" s="499" t="str">
        <f>IF($BG$28="X",IF(AX313="",0,IF($B313="","",IF(AX$28="X",IF(AG313&gt;0,1,IF(Cover!$E$47="Weekly",IF(AF313&gt;=40,1,0.5),IF(AF313&gt;=80,1,0.5))),""))),"")</f>
        <v/>
      </c>
      <c r="BH313" s="500" t="str">
        <f>IF($BH$28="X",IF(AY313="",0,IF($B313="","",IF(AY$28="X",IF(AK313&gt;0,1,IF(Cover!$E$47="Weekly",IF(AJ313&gt;=40,1,0.5),IF(AJ313&gt;=80,1,0.5))),""))),"")</f>
        <v/>
      </c>
      <c r="BI313" s="470" t="str">
        <f t="shared" si="101"/>
        <v/>
      </c>
      <c r="BJ313" s="469" t="str">
        <f t="shared" si="102"/>
        <v/>
      </c>
      <c r="BL313" s="632">
        <f>IF(BJ313=0,IF('STEP 2 EE Data'!K308="Yes",IF('STEP 2 EE Data'!C308="",1,IF('STEP 2 EE Data'!D308&gt;=40,1,0.5)),0),IF('STEP 2 EE Data'!K308="Yes",IF('STEP 2 EE Data'!C308="",IF(BJ313=0.5,0.5,0),IF('STEP 2 EE Data'!D308&gt;=40,IF(BJ313=0.5,0.5,0),0)),0))</f>
        <v>0</v>
      </c>
    </row>
    <row r="314" spans="1:64" ht="15.6" thickTop="1" thickBot="1" x14ac:dyDescent="0.35">
      <c r="A314" s="84" t="str">
        <f>IF('STEP 2 EE Data'!A309="","",'STEP 2 EE Data'!A309)</f>
        <v/>
      </c>
      <c r="B314" s="83" t="str">
        <f>IF('STEP 2 EE Data'!B309="","",'STEP 2 EE Data'!B309)</f>
        <v/>
      </c>
      <c r="C314" s="54"/>
      <c r="D314" s="56"/>
      <c r="E314" s="55"/>
      <c r="F314" s="371" t="str">
        <f t="shared" si="103"/>
        <v/>
      </c>
      <c r="G314" s="54"/>
      <c r="H314" s="56"/>
      <c r="I314" s="55"/>
      <c r="J314" s="560" t="str">
        <f t="shared" si="104"/>
        <v/>
      </c>
      <c r="K314" s="54"/>
      <c r="L314" s="56"/>
      <c r="M314" s="55"/>
      <c r="N314" s="560" t="str">
        <f t="shared" si="105"/>
        <v/>
      </c>
      <c r="O314" s="54"/>
      <c r="P314" s="56"/>
      <c r="Q314" s="55"/>
      <c r="R314" s="560" t="str">
        <f t="shared" si="86"/>
        <v/>
      </c>
      <c r="S314" s="54"/>
      <c r="T314" s="56"/>
      <c r="U314" s="55"/>
      <c r="V314" s="560" t="str">
        <f t="shared" si="87"/>
        <v/>
      </c>
      <c r="W314" s="54"/>
      <c r="X314" s="56"/>
      <c r="Y314" s="55"/>
      <c r="Z314" s="560" t="str">
        <f t="shared" si="88"/>
        <v/>
      </c>
      <c r="AA314" s="54"/>
      <c r="AB314" s="56"/>
      <c r="AC314" s="55"/>
      <c r="AD314" s="560" t="str">
        <f t="shared" si="89"/>
        <v/>
      </c>
      <c r="AE314" s="54"/>
      <c r="AF314" s="56"/>
      <c r="AG314" s="55"/>
      <c r="AH314" s="560" t="str">
        <f t="shared" si="90"/>
        <v/>
      </c>
      <c r="AI314" s="54"/>
      <c r="AJ314" s="56"/>
      <c r="AK314" s="55"/>
      <c r="AL314" s="446" t="str">
        <f t="shared" si="91"/>
        <v/>
      </c>
      <c r="AM314" s="504">
        <f>'STEP 2 EE Data'!AI309</f>
        <v>0</v>
      </c>
      <c r="AN314" s="82">
        <f>'STEP 2 EE Data'!AJ309</f>
        <v>0</v>
      </c>
      <c r="AO314" s="445" t="str">
        <f>'STEP 2 EE Data'!AK309</f>
        <v/>
      </c>
      <c r="AQ314" s="497" t="str">
        <f t="shared" si="92"/>
        <v/>
      </c>
      <c r="AR314" s="497" t="str">
        <f t="shared" si="93"/>
        <v/>
      </c>
      <c r="AS314" s="497" t="str">
        <f t="shared" si="94"/>
        <v/>
      </c>
      <c r="AT314" s="497" t="str">
        <f t="shared" si="95"/>
        <v/>
      </c>
      <c r="AU314" s="497" t="str">
        <f t="shared" si="96"/>
        <v/>
      </c>
      <c r="AV314" s="497" t="str">
        <f t="shared" si="97"/>
        <v/>
      </c>
      <c r="AW314" s="497" t="str">
        <f t="shared" si="98"/>
        <v/>
      </c>
      <c r="AX314" s="497" t="str">
        <f t="shared" si="99"/>
        <v/>
      </c>
      <c r="AY314" s="498" t="str">
        <f t="shared" si="100"/>
        <v/>
      </c>
      <c r="AZ314" s="499" t="str">
        <f>IF($AZ$28="X",IF(AQ314="",0,IF($B314="","",IF(AQ$28="X",IF(E314&gt;0,1,IF(Cover!$E$47="Weekly",IF(D314&gt;=40,1,0.5),IF(D314&gt;=80,1,0.5))),""))),"")</f>
        <v/>
      </c>
      <c r="BA314" s="499" t="str">
        <f>IF($BA$28="X",IF(AR314="",0,IF($B314="","",IF(AR$28="X",IF(I314&gt;0,1,IF(Cover!$E$47="Weekly",IF(H314&gt;=40,1,0.5),IF(H314&gt;=80,1,0.5))),""))),"")</f>
        <v/>
      </c>
      <c r="BB314" s="499" t="str">
        <f>IF($BB$28="X",IF(AS314="",0,IF($B314="","",IF(AS$28="X",IF(M314&gt;0,1,IF(Cover!$E$47="Weekly",IF(L314&gt;=40,1,0.5),IF(L314&gt;=80,1,0.5))),""))),"")</f>
        <v/>
      </c>
      <c r="BC314" s="499" t="str">
        <f>IF($BC$28="X",IF(AT314="",0,IF($B314="","",IF(AT$28="X",IF(Q314&gt;0,1,IF(Cover!$E$47="Weekly",IF(P314&gt;=40,1,0.5),IF(P314&gt;=80,1,0.5))),""))),"")</f>
        <v/>
      </c>
      <c r="BD314" s="499" t="str">
        <f>IF($BD$28="X",IF(AU314="",0,IF($B314="","",IF(AU$28="X",IF(U314&gt;0,1,IF(Cover!$E$47="Weekly",IF(T314&gt;=40,1,0.5),IF(T314&gt;=80,1,0.5))),""))),"")</f>
        <v/>
      </c>
      <c r="BE314" s="499" t="str">
        <f>IF($BE$28="X",IF(AV314="",0,IF($B314="","",IF(AV$28="X",IF(Y314&gt;0,1,IF(Cover!$E$47="Weekly",IF(X314&gt;=40,1,0.5),IF(X314&gt;=80,1,0.5))),""))),"")</f>
        <v/>
      </c>
      <c r="BF314" s="499" t="str">
        <f>IF($BF$28="X",IF(AW314="",0,IF($B314="","",IF(AW$28="X",IF(AC314&gt;0,1,IF(Cover!$E$47="Weekly",IF(AB314&gt;=40,1,0.5),IF(AB314&gt;=80,1,0.5))),""))),"")</f>
        <v/>
      </c>
      <c r="BG314" s="499" t="str">
        <f>IF($BG$28="X",IF(AX314="",0,IF($B314="","",IF(AX$28="X",IF(AG314&gt;0,1,IF(Cover!$E$47="Weekly",IF(AF314&gt;=40,1,0.5),IF(AF314&gt;=80,1,0.5))),""))),"")</f>
        <v/>
      </c>
      <c r="BH314" s="500" t="str">
        <f>IF($BH$28="X",IF(AY314="",0,IF($B314="","",IF(AY$28="X",IF(AK314&gt;0,1,IF(Cover!$E$47="Weekly",IF(AJ314&gt;=40,1,0.5),IF(AJ314&gt;=80,1,0.5))),""))),"")</f>
        <v/>
      </c>
      <c r="BI314" s="470" t="str">
        <f t="shared" si="101"/>
        <v/>
      </c>
      <c r="BJ314" s="469" t="str">
        <f t="shared" si="102"/>
        <v/>
      </c>
      <c r="BL314" s="632">
        <f>IF(BJ314=0,IF('STEP 2 EE Data'!K309="Yes",IF('STEP 2 EE Data'!C309="",1,IF('STEP 2 EE Data'!D309&gt;=40,1,0.5)),0),IF('STEP 2 EE Data'!K309="Yes",IF('STEP 2 EE Data'!C309="",IF(BJ314=0.5,0.5,0),IF('STEP 2 EE Data'!D309&gt;=40,IF(BJ314=0.5,0.5,0),0)),0))</f>
        <v>0</v>
      </c>
    </row>
    <row r="315" spans="1:64" ht="15.6" thickTop="1" thickBot="1" x14ac:dyDescent="0.35">
      <c r="A315" s="84" t="str">
        <f>IF('STEP 2 EE Data'!A310="","",'STEP 2 EE Data'!A310)</f>
        <v/>
      </c>
      <c r="B315" s="83" t="str">
        <f>IF('STEP 2 EE Data'!B310="","",'STEP 2 EE Data'!B310)</f>
        <v/>
      </c>
      <c r="C315" s="54"/>
      <c r="D315" s="56"/>
      <c r="E315" s="55"/>
      <c r="F315" s="371" t="str">
        <f t="shared" si="103"/>
        <v/>
      </c>
      <c r="G315" s="54"/>
      <c r="H315" s="56"/>
      <c r="I315" s="55"/>
      <c r="J315" s="560" t="str">
        <f t="shared" si="104"/>
        <v/>
      </c>
      <c r="K315" s="54"/>
      <c r="L315" s="56"/>
      <c r="M315" s="55"/>
      <c r="N315" s="560" t="str">
        <f t="shared" si="105"/>
        <v/>
      </c>
      <c r="O315" s="54"/>
      <c r="P315" s="56"/>
      <c r="Q315" s="55"/>
      <c r="R315" s="560" t="str">
        <f t="shared" si="86"/>
        <v/>
      </c>
      <c r="S315" s="54"/>
      <c r="T315" s="56"/>
      <c r="U315" s="55"/>
      <c r="V315" s="560" t="str">
        <f t="shared" si="87"/>
        <v/>
      </c>
      <c r="W315" s="54"/>
      <c r="X315" s="56"/>
      <c r="Y315" s="55"/>
      <c r="Z315" s="560" t="str">
        <f t="shared" si="88"/>
        <v/>
      </c>
      <c r="AA315" s="54"/>
      <c r="AB315" s="56"/>
      <c r="AC315" s="55"/>
      <c r="AD315" s="560" t="str">
        <f t="shared" si="89"/>
        <v/>
      </c>
      <c r="AE315" s="54"/>
      <c r="AF315" s="56"/>
      <c r="AG315" s="55"/>
      <c r="AH315" s="560" t="str">
        <f t="shared" si="90"/>
        <v/>
      </c>
      <c r="AI315" s="54"/>
      <c r="AJ315" s="56"/>
      <c r="AK315" s="55"/>
      <c r="AL315" s="446" t="str">
        <f t="shared" si="91"/>
        <v/>
      </c>
      <c r="AM315" s="504">
        <f>'STEP 2 EE Data'!AI310</f>
        <v>0</v>
      </c>
      <c r="AN315" s="82">
        <f>'STEP 2 EE Data'!AJ310</f>
        <v>0</v>
      </c>
      <c r="AO315" s="445" t="str">
        <f>'STEP 2 EE Data'!AK310</f>
        <v/>
      </c>
      <c r="AQ315" s="497" t="str">
        <f t="shared" si="92"/>
        <v/>
      </c>
      <c r="AR315" s="497" t="str">
        <f t="shared" si="93"/>
        <v/>
      </c>
      <c r="AS315" s="497" t="str">
        <f t="shared" si="94"/>
        <v/>
      </c>
      <c r="AT315" s="497" t="str">
        <f t="shared" si="95"/>
        <v/>
      </c>
      <c r="AU315" s="497" t="str">
        <f t="shared" si="96"/>
        <v/>
      </c>
      <c r="AV315" s="497" t="str">
        <f t="shared" si="97"/>
        <v/>
      </c>
      <c r="AW315" s="497" t="str">
        <f t="shared" si="98"/>
        <v/>
      </c>
      <c r="AX315" s="497" t="str">
        <f t="shared" si="99"/>
        <v/>
      </c>
      <c r="AY315" s="498" t="str">
        <f t="shared" si="100"/>
        <v/>
      </c>
      <c r="AZ315" s="499" t="str">
        <f>IF($AZ$28="X",IF(AQ315="",0,IF($B315="","",IF(AQ$28="X",IF(E315&gt;0,1,IF(Cover!$E$47="Weekly",IF(D315&gt;=40,1,0.5),IF(D315&gt;=80,1,0.5))),""))),"")</f>
        <v/>
      </c>
      <c r="BA315" s="499" t="str">
        <f>IF($BA$28="X",IF(AR315="",0,IF($B315="","",IF(AR$28="X",IF(I315&gt;0,1,IF(Cover!$E$47="Weekly",IF(H315&gt;=40,1,0.5),IF(H315&gt;=80,1,0.5))),""))),"")</f>
        <v/>
      </c>
      <c r="BB315" s="499" t="str">
        <f>IF($BB$28="X",IF(AS315="",0,IF($B315="","",IF(AS$28="X",IF(M315&gt;0,1,IF(Cover!$E$47="Weekly",IF(L315&gt;=40,1,0.5),IF(L315&gt;=80,1,0.5))),""))),"")</f>
        <v/>
      </c>
      <c r="BC315" s="499" t="str">
        <f>IF($BC$28="X",IF(AT315="",0,IF($B315="","",IF(AT$28="X",IF(Q315&gt;0,1,IF(Cover!$E$47="Weekly",IF(P315&gt;=40,1,0.5),IF(P315&gt;=80,1,0.5))),""))),"")</f>
        <v/>
      </c>
      <c r="BD315" s="499" t="str">
        <f>IF($BD$28="X",IF(AU315="",0,IF($B315="","",IF(AU$28="X",IF(U315&gt;0,1,IF(Cover!$E$47="Weekly",IF(T315&gt;=40,1,0.5),IF(T315&gt;=80,1,0.5))),""))),"")</f>
        <v/>
      </c>
      <c r="BE315" s="499" t="str">
        <f>IF($BE$28="X",IF(AV315="",0,IF($B315="","",IF(AV$28="X",IF(Y315&gt;0,1,IF(Cover!$E$47="Weekly",IF(X315&gt;=40,1,0.5),IF(X315&gt;=80,1,0.5))),""))),"")</f>
        <v/>
      </c>
      <c r="BF315" s="499" t="str">
        <f>IF($BF$28="X",IF(AW315="",0,IF($B315="","",IF(AW$28="X",IF(AC315&gt;0,1,IF(Cover!$E$47="Weekly",IF(AB315&gt;=40,1,0.5),IF(AB315&gt;=80,1,0.5))),""))),"")</f>
        <v/>
      </c>
      <c r="BG315" s="499" t="str">
        <f>IF($BG$28="X",IF(AX315="",0,IF($B315="","",IF(AX$28="X",IF(AG315&gt;0,1,IF(Cover!$E$47="Weekly",IF(AF315&gt;=40,1,0.5),IF(AF315&gt;=80,1,0.5))),""))),"")</f>
        <v/>
      </c>
      <c r="BH315" s="500" t="str">
        <f>IF($BH$28="X",IF(AY315="",0,IF($B315="","",IF(AY$28="X",IF(AK315&gt;0,1,IF(Cover!$E$47="Weekly",IF(AJ315&gt;=40,1,0.5),IF(AJ315&gt;=80,1,0.5))),""))),"")</f>
        <v/>
      </c>
      <c r="BI315" s="470" t="str">
        <f t="shared" si="101"/>
        <v/>
      </c>
      <c r="BJ315" s="469" t="str">
        <f t="shared" si="102"/>
        <v/>
      </c>
      <c r="BL315" s="632">
        <f>IF(BJ315=0,IF('STEP 2 EE Data'!K310="Yes",IF('STEP 2 EE Data'!C310="",1,IF('STEP 2 EE Data'!D310&gt;=40,1,0.5)),0),IF('STEP 2 EE Data'!K310="Yes",IF('STEP 2 EE Data'!C310="",IF(BJ315=0.5,0.5,0),IF('STEP 2 EE Data'!D310&gt;=40,IF(BJ315=0.5,0.5,0),0)),0))</f>
        <v>0</v>
      </c>
    </row>
    <row r="316" spans="1:64" ht="15.6" thickTop="1" thickBot="1" x14ac:dyDescent="0.35">
      <c r="A316" s="84" t="str">
        <f>IF('STEP 2 EE Data'!A311="","",'STEP 2 EE Data'!A311)</f>
        <v/>
      </c>
      <c r="B316" s="83" t="str">
        <f>IF('STEP 2 EE Data'!B311="","",'STEP 2 EE Data'!B311)</f>
        <v/>
      </c>
      <c r="C316" s="54"/>
      <c r="D316" s="56"/>
      <c r="E316" s="55"/>
      <c r="F316" s="371" t="str">
        <f t="shared" si="103"/>
        <v/>
      </c>
      <c r="G316" s="54"/>
      <c r="H316" s="56"/>
      <c r="I316" s="55"/>
      <c r="J316" s="560" t="str">
        <f t="shared" si="104"/>
        <v/>
      </c>
      <c r="K316" s="54"/>
      <c r="L316" s="56"/>
      <c r="M316" s="55"/>
      <c r="N316" s="560" t="str">
        <f t="shared" si="105"/>
        <v/>
      </c>
      <c r="O316" s="54"/>
      <c r="P316" s="56"/>
      <c r="Q316" s="55"/>
      <c r="R316" s="560" t="str">
        <f t="shared" si="86"/>
        <v/>
      </c>
      <c r="S316" s="54"/>
      <c r="T316" s="56"/>
      <c r="U316" s="55"/>
      <c r="V316" s="560" t="str">
        <f t="shared" si="87"/>
        <v/>
      </c>
      <c r="W316" s="54"/>
      <c r="X316" s="56"/>
      <c r="Y316" s="55"/>
      <c r="Z316" s="560" t="str">
        <f t="shared" si="88"/>
        <v/>
      </c>
      <c r="AA316" s="54"/>
      <c r="AB316" s="56"/>
      <c r="AC316" s="55"/>
      <c r="AD316" s="560" t="str">
        <f t="shared" si="89"/>
        <v/>
      </c>
      <c r="AE316" s="54"/>
      <c r="AF316" s="56"/>
      <c r="AG316" s="55"/>
      <c r="AH316" s="560" t="str">
        <f t="shared" si="90"/>
        <v/>
      </c>
      <c r="AI316" s="54"/>
      <c r="AJ316" s="56"/>
      <c r="AK316" s="55"/>
      <c r="AL316" s="446" t="str">
        <f t="shared" si="91"/>
        <v/>
      </c>
      <c r="AM316" s="504">
        <f>'STEP 2 EE Data'!AI311</f>
        <v>0</v>
      </c>
      <c r="AN316" s="82">
        <f>'STEP 2 EE Data'!AJ311</f>
        <v>0</v>
      </c>
      <c r="AO316" s="445" t="str">
        <f>'STEP 2 EE Data'!AK311</f>
        <v/>
      </c>
      <c r="AQ316" s="497" t="str">
        <f t="shared" si="92"/>
        <v/>
      </c>
      <c r="AR316" s="497" t="str">
        <f t="shared" si="93"/>
        <v/>
      </c>
      <c r="AS316" s="497" t="str">
        <f t="shared" si="94"/>
        <v/>
      </c>
      <c r="AT316" s="497" t="str">
        <f t="shared" si="95"/>
        <v/>
      </c>
      <c r="AU316" s="497" t="str">
        <f t="shared" si="96"/>
        <v/>
      </c>
      <c r="AV316" s="497" t="str">
        <f t="shared" si="97"/>
        <v/>
      </c>
      <c r="AW316" s="497" t="str">
        <f t="shared" si="98"/>
        <v/>
      </c>
      <c r="AX316" s="497" t="str">
        <f t="shared" si="99"/>
        <v/>
      </c>
      <c r="AY316" s="498" t="str">
        <f t="shared" si="100"/>
        <v/>
      </c>
      <c r="AZ316" s="499" t="str">
        <f>IF($AZ$28="X",IF(AQ316="",0,IF($B316="","",IF(AQ$28="X",IF(E316&gt;0,1,IF(Cover!$E$47="Weekly",IF(D316&gt;=40,1,0.5),IF(D316&gt;=80,1,0.5))),""))),"")</f>
        <v/>
      </c>
      <c r="BA316" s="499" t="str">
        <f>IF($BA$28="X",IF(AR316="",0,IF($B316="","",IF(AR$28="X",IF(I316&gt;0,1,IF(Cover!$E$47="Weekly",IF(H316&gt;=40,1,0.5),IF(H316&gt;=80,1,0.5))),""))),"")</f>
        <v/>
      </c>
      <c r="BB316" s="499" t="str">
        <f>IF($BB$28="X",IF(AS316="",0,IF($B316="","",IF(AS$28="X",IF(M316&gt;0,1,IF(Cover!$E$47="Weekly",IF(L316&gt;=40,1,0.5),IF(L316&gt;=80,1,0.5))),""))),"")</f>
        <v/>
      </c>
      <c r="BC316" s="499" t="str">
        <f>IF($BC$28="X",IF(AT316="",0,IF($B316="","",IF(AT$28="X",IF(Q316&gt;0,1,IF(Cover!$E$47="Weekly",IF(P316&gt;=40,1,0.5),IF(P316&gt;=80,1,0.5))),""))),"")</f>
        <v/>
      </c>
      <c r="BD316" s="499" t="str">
        <f>IF($BD$28="X",IF(AU316="",0,IF($B316="","",IF(AU$28="X",IF(U316&gt;0,1,IF(Cover!$E$47="Weekly",IF(T316&gt;=40,1,0.5),IF(T316&gt;=80,1,0.5))),""))),"")</f>
        <v/>
      </c>
      <c r="BE316" s="499" t="str">
        <f>IF($BE$28="X",IF(AV316="",0,IF($B316="","",IF(AV$28="X",IF(Y316&gt;0,1,IF(Cover!$E$47="Weekly",IF(X316&gt;=40,1,0.5),IF(X316&gt;=80,1,0.5))),""))),"")</f>
        <v/>
      </c>
      <c r="BF316" s="499" t="str">
        <f>IF($BF$28="X",IF(AW316="",0,IF($B316="","",IF(AW$28="X",IF(AC316&gt;0,1,IF(Cover!$E$47="Weekly",IF(AB316&gt;=40,1,0.5),IF(AB316&gt;=80,1,0.5))),""))),"")</f>
        <v/>
      </c>
      <c r="BG316" s="499" t="str">
        <f>IF($BG$28="X",IF(AX316="",0,IF($B316="","",IF(AX$28="X",IF(AG316&gt;0,1,IF(Cover!$E$47="Weekly",IF(AF316&gt;=40,1,0.5),IF(AF316&gt;=80,1,0.5))),""))),"")</f>
        <v/>
      </c>
      <c r="BH316" s="500" t="str">
        <f>IF($BH$28="X",IF(AY316="",0,IF($B316="","",IF(AY$28="X",IF(AK316&gt;0,1,IF(Cover!$E$47="Weekly",IF(AJ316&gt;=40,1,0.5),IF(AJ316&gt;=80,1,0.5))),""))),"")</f>
        <v/>
      </c>
      <c r="BI316" s="470" t="str">
        <f t="shared" si="101"/>
        <v/>
      </c>
      <c r="BJ316" s="469" t="str">
        <f t="shared" si="102"/>
        <v/>
      </c>
      <c r="BL316" s="632">
        <f>IF(BJ316=0,IF('STEP 2 EE Data'!K311="Yes",IF('STEP 2 EE Data'!C311="",1,IF('STEP 2 EE Data'!D311&gt;=40,1,0.5)),0),IF('STEP 2 EE Data'!K311="Yes",IF('STEP 2 EE Data'!C311="",IF(BJ316=0.5,0.5,0),IF('STEP 2 EE Data'!D311&gt;=40,IF(BJ316=0.5,0.5,0),0)),0))</f>
        <v>0</v>
      </c>
    </row>
    <row r="317" spans="1:64" ht="15.6" thickTop="1" thickBot="1" x14ac:dyDescent="0.35">
      <c r="A317" s="84" t="str">
        <f>IF('STEP 2 EE Data'!A312="","",'STEP 2 EE Data'!A312)</f>
        <v/>
      </c>
      <c r="B317" s="83" t="str">
        <f>IF('STEP 2 EE Data'!B312="","",'STEP 2 EE Data'!B312)</f>
        <v/>
      </c>
      <c r="C317" s="54"/>
      <c r="D317" s="56"/>
      <c r="E317" s="55"/>
      <c r="F317" s="371" t="str">
        <f t="shared" si="103"/>
        <v/>
      </c>
      <c r="G317" s="54"/>
      <c r="H317" s="56"/>
      <c r="I317" s="55"/>
      <c r="J317" s="560" t="str">
        <f t="shared" si="104"/>
        <v/>
      </c>
      <c r="K317" s="54"/>
      <c r="L317" s="56"/>
      <c r="M317" s="55"/>
      <c r="N317" s="560" t="str">
        <f t="shared" si="105"/>
        <v/>
      </c>
      <c r="O317" s="54"/>
      <c r="P317" s="56"/>
      <c r="Q317" s="55"/>
      <c r="R317" s="560" t="str">
        <f t="shared" si="86"/>
        <v/>
      </c>
      <c r="S317" s="54"/>
      <c r="T317" s="56"/>
      <c r="U317" s="55"/>
      <c r="V317" s="560" t="str">
        <f t="shared" si="87"/>
        <v/>
      </c>
      <c r="W317" s="54"/>
      <c r="X317" s="56"/>
      <c r="Y317" s="55"/>
      <c r="Z317" s="560" t="str">
        <f t="shared" si="88"/>
        <v/>
      </c>
      <c r="AA317" s="54"/>
      <c r="AB317" s="56"/>
      <c r="AC317" s="55"/>
      <c r="AD317" s="560" t="str">
        <f t="shared" si="89"/>
        <v/>
      </c>
      <c r="AE317" s="54"/>
      <c r="AF317" s="56"/>
      <c r="AG317" s="55"/>
      <c r="AH317" s="560" t="str">
        <f t="shared" si="90"/>
        <v/>
      </c>
      <c r="AI317" s="54"/>
      <c r="AJ317" s="56"/>
      <c r="AK317" s="55"/>
      <c r="AL317" s="446" t="str">
        <f t="shared" si="91"/>
        <v/>
      </c>
      <c r="AM317" s="504">
        <f>'STEP 2 EE Data'!AI312</f>
        <v>0</v>
      </c>
      <c r="AN317" s="82">
        <f>'STEP 2 EE Data'!AJ312</f>
        <v>0</v>
      </c>
      <c r="AO317" s="445" t="str">
        <f>'STEP 2 EE Data'!AK312</f>
        <v/>
      </c>
      <c r="AQ317" s="497" t="str">
        <f t="shared" si="92"/>
        <v/>
      </c>
      <c r="AR317" s="497" t="str">
        <f t="shared" si="93"/>
        <v/>
      </c>
      <c r="AS317" s="497" t="str">
        <f t="shared" si="94"/>
        <v/>
      </c>
      <c r="AT317" s="497" t="str">
        <f t="shared" si="95"/>
        <v/>
      </c>
      <c r="AU317" s="497" t="str">
        <f t="shared" si="96"/>
        <v/>
      </c>
      <c r="AV317" s="497" t="str">
        <f t="shared" si="97"/>
        <v/>
      </c>
      <c r="AW317" s="497" t="str">
        <f t="shared" si="98"/>
        <v/>
      </c>
      <c r="AX317" s="497" t="str">
        <f t="shared" si="99"/>
        <v/>
      </c>
      <c r="AY317" s="498" t="str">
        <f t="shared" si="100"/>
        <v/>
      </c>
      <c r="AZ317" s="499" t="str">
        <f>IF($AZ$28="X",IF(AQ317="",0,IF($B317="","",IF(AQ$28="X",IF(E317&gt;0,1,IF(Cover!$E$47="Weekly",IF(D317&gt;=40,1,0.5),IF(D317&gt;=80,1,0.5))),""))),"")</f>
        <v/>
      </c>
      <c r="BA317" s="499" t="str">
        <f>IF($BA$28="X",IF(AR317="",0,IF($B317="","",IF(AR$28="X",IF(I317&gt;0,1,IF(Cover!$E$47="Weekly",IF(H317&gt;=40,1,0.5),IF(H317&gt;=80,1,0.5))),""))),"")</f>
        <v/>
      </c>
      <c r="BB317" s="499" t="str">
        <f>IF($BB$28="X",IF(AS317="",0,IF($B317="","",IF(AS$28="X",IF(M317&gt;0,1,IF(Cover!$E$47="Weekly",IF(L317&gt;=40,1,0.5),IF(L317&gt;=80,1,0.5))),""))),"")</f>
        <v/>
      </c>
      <c r="BC317" s="499" t="str">
        <f>IF($BC$28="X",IF(AT317="",0,IF($B317="","",IF(AT$28="X",IF(Q317&gt;0,1,IF(Cover!$E$47="Weekly",IF(P317&gt;=40,1,0.5),IF(P317&gt;=80,1,0.5))),""))),"")</f>
        <v/>
      </c>
      <c r="BD317" s="499" t="str">
        <f>IF($BD$28="X",IF(AU317="",0,IF($B317="","",IF(AU$28="X",IF(U317&gt;0,1,IF(Cover!$E$47="Weekly",IF(T317&gt;=40,1,0.5),IF(T317&gt;=80,1,0.5))),""))),"")</f>
        <v/>
      </c>
      <c r="BE317" s="499" t="str">
        <f>IF($BE$28="X",IF(AV317="",0,IF($B317="","",IF(AV$28="X",IF(Y317&gt;0,1,IF(Cover!$E$47="Weekly",IF(X317&gt;=40,1,0.5),IF(X317&gt;=80,1,0.5))),""))),"")</f>
        <v/>
      </c>
      <c r="BF317" s="499" t="str">
        <f>IF($BF$28="X",IF(AW317="",0,IF($B317="","",IF(AW$28="X",IF(AC317&gt;0,1,IF(Cover!$E$47="Weekly",IF(AB317&gt;=40,1,0.5),IF(AB317&gt;=80,1,0.5))),""))),"")</f>
        <v/>
      </c>
      <c r="BG317" s="499" t="str">
        <f>IF($BG$28="X",IF(AX317="",0,IF($B317="","",IF(AX$28="X",IF(AG317&gt;0,1,IF(Cover!$E$47="Weekly",IF(AF317&gt;=40,1,0.5),IF(AF317&gt;=80,1,0.5))),""))),"")</f>
        <v/>
      </c>
      <c r="BH317" s="500" t="str">
        <f>IF($BH$28="X",IF(AY317="",0,IF($B317="","",IF(AY$28="X",IF(AK317&gt;0,1,IF(Cover!$E$47="Weekly",IF(AJ317&gt;=40,1,0.5),IF(AJ317&gt;=80,1,0.5))),""))),"")</f>
        <v/>
      </c>
      <c r="BI317" s="470" t="str">
        <f t="shared" si="101"/>
        <v/>
      </c>
      <c r="BJ317" s="469" t="str">
        <f t="shared" si="102"/>
        <v/>
      </c>
      <c r="BL317" s="632">
        <f>IF(BJ317=0,IF('STEP 2 EE Data'!K312="Yes",IF('STEP 2 EE Data'!C312="",1,IF('STEP 2 EE Data'!D312&gt;=40,1,0.5)),0),IF('STEP 2 EE Data'!K312="Yes",IF('STEP 2 EE Data'!C312="",IF(BJ317=0.5,0.5,0),IF('STEP 2 EE Data'!D312&gt;=40,IF(BJ317=0.5,0.5,0),0)),0))</f>
        <v>0</v>
      </c>
    </row>
    <row r="318" spans="1:64" ht="15.6" thickTop="1" thickBot="1" x14ac:dyDescent="0.35">
      <c r="A318" s="84" t="str">
        <f>IF('STEP 2 EE Data'!A313="","",'STEP 2 EE Data'!A313)</f>
        <v/>
      </c>
      <c r="B318" s="83" t="str">
        <f>IF('STEP 2 EE Data'!B313="","",'STEP 2 EE Data'!B313)</f>
        <v/>
      </c>
      <c r="C318" s="54"/>
      <c r="D318" s="56"/>
      <c r="E318" s="55"/>
      <c r="F318" s="371" t="str">
        <f t="shared" si="103"/>
        <v/>
      </c>
      <c r="G318" s="54"/>
      <c r="H318" s="56"/>
      <c r="I318" s="55"/>
      <c r="J318" s="560" t="str">
        <f t="shared" si="104"/>
        <v/>
      </c>
      <c r="K318" s="54"/>
      <c r="L318" s="56"/>
      <c r="M318" s="55"/>
      <c r="N318" s="560" t="str">
        <f t="shared" si="105"/>
        <v/>
      </c>
      <c r="O318" s="54"/>
      <c r="P318" s="56"/>
      <c r="Q318" s="55"/>
      <c r="R318" s="560" t="str">
        <f t="shared" si="86"/>
        <v/>
      </c>
      <c r="S318" s="54"/>
      <c r="T318" s="56"/>
      <c r="U318" s="55"/>
      <c r="V318" s="560" t="str">
        <f t="shared" si="87"/>
        <v/>
      </c>
      <c r="W318" s="54"/>
      <c r="X318" s="56"/>
      <c r="Y318" s="55"/>
      <c r="Z318" s="560" t="str">
        <f t="shared" si="88"/>
        <v/>
      </c>
      <c r="AA318" s="54"/>
      <c r="AB318" s="56"/>
      <c r="AC318" s="55"/>
      <c r="AD318" s="560" t="str">
        <f t="shared" si="89"/>
        <v/>
      </c>
      <c r="AE318" s="54"/>
      <c r="AF318" s="56"/>
      <c r="AG318" s="55"/>
      <c r="AH318" s="560" t="str">
        <f t="shared" si="90"/>
        <v/>
      </c>
      <c r="AI318" s="54"/>
      <c r="AJ318" s="56"/>
      <c r="AK318" s="55"/>
      <c r="AL318" s="446" t="str">
        <f t="shared" si="91"/>
        <v/>
      </c>
      <c r="AM318" s="504">
        <f>'STEP 2 EE Data'!AI313</f>
        <v>0</v>
      </c>
      <c r="AN318" s="82">
        <f>'STEP 2 EE Data'!AJ313</f>
        <v>0</v>
      </c>
      <c r="AO318" s="445" t="str">
        <f>'STEP 2 EE Data'!AK313</f>
        <v/>
      </c>
      <c r="AQ318" s="497" t="str">
        <f t="shared" si="92"/>
        <v/>
      </c>
      <c r="AR318" s="497" t="str">
        <f t="shared" si="93"/>
        <v/>
      </c>
      <c r="AS318" s="497" t="str">
        <f t="shared" si="94"/>
        <v/>
      </c>
      <c r="AT318" s="497" t="str">
        <f t="shared" si="95"/>
        <v/>
      </c>
      <c r="AU318" s="497" t="str">
        <f t="shared" si="96"/>
        <v/>
      </c>
      <c r="AV318" s="497" t="str">
        <f t="shared" si="97"/>
        <v/>
      </c>
      <c r="AW318" s="497" t="str">
        <f t="shared" si="98"/>
        <v/>
      </c>
      <c r="AX318" s="497" t="str">
        <f t="shared" si="99"/>
        <v/>
      </c>
      <c r="AY318" s="498" t="str">
        <f t="shared" si="100"/>
        <v/>
      </c>
      <c r="AZ318" s="499" t="str">
        <f>IF($AZ$28="X",IF(AQ318="",0,IF($B318="","",IF(AQ$28="X",IF(E318&gt;0,1,IF(Cover!$E$47="Weekly",IF(D318&gt;=40,1,0.5),IF(D318&gt;=80,1,0.5))),""))),"")</f>
        <v/>
      </c>
      <c r="BA318" s="499" t="str">
        <f>IF($BA$28="X",IF(AR318="",0,IF($B318="","",IF(AR$28="X",IF(I318&gt;0,1,IF(Cover!$E$47="Weekly",IF(H318&gt;=40,1,0.5),IF(H318&gt;=80,1,0.5))),""))),"")</f>
        <v/>
      </c>
      <c r="BB318" s="499" t="str">
        <f>IF($BB$28="X",IF(AS318="",0,IF($B318="","",IF(AS$28="X",IF(M318&gt;0,1,IF(Cover!$E$47="Weekly",IF(L318&gt;=40,1,0.5),IF(L318&gt;=80,1,0.5))),""))),"")</f>
        <v/>
      </c>
      <c r="BC318" s="499" t="str">
        <f>IF($BC$28="X",IF(AT318="",0,IF($B318="","",IF(AT$28="X",IF(Q318&gt;0,1,IF(Cover!$E$47="Weekly",IF(P318&gt;=40,1,0.5),IF(P318&gt;=80,1,0.5))),""))),"")</f>
        <v/>
      </c>
      <c r="BD318" s="499" t="str">
        <f>IF($BD$28="X",IF(AU318="",0,IF($B318="","",IF(AU$28="X",IF(U318&gt;0,1,IF(Cover!$E$47="Weekly",IF(T318&gt;=40,1,0.5),IF(T318&gt;=80,1,0.5))),""))),"")</f>
        <v/>
      </c>
      <c r="BE318" s="499" t="str">
        <f>IF($BE$28="X",IF(AV318="",0,IF($B318="","",IF(AV$28="X",IF(Y318&gt;0,1,IF(Cover!$E$47="Weekly",IF(X318&gt;=40,1,0.5),IF(X318&gt;=80,1,0.5))),""))),"")</f>
        <v/>
      </c>
      <c r="BF318" s="499" t="str">
        <f>IF($BF$28="X",IF(AW318="",0,IF($B318="","",IF(AW$28="X",IF(AC318&gt;0,1,IF(Cover!$E$47="Weekly",IF(AB318&gt;=40,1,0.5),IF(AB318&gt;=80,1,0.5))),""))),"")</f>
        <v/>
      </c>
      <c r="BG318" s="499" t="str">
        <f>IF($BG$28="X",IF(AX318="",0,IF($B318="","",IF(AX$28="X",IF(AG318&gt;0,1,IF(Cover!$E$47="Weekly",IF(AF318&gt;=40,1,0.5),IF(AF318&gt;=80,1,0.5))),""))),"")</f>
        <v/>
      </c>
      <c r="BH318" s="500" t="str">
        <f>IF($BH$28="X",IF(AY318="",0,IF($B318="","",IF(AY$28="X",IF(AK318&gt;0,1,IF(Cover!$E$47="Weekly",IF(AJ318&gt;=40,1,0.5),IF(AJ318&gt;=80,1,0.5))),""))),"")</f>
        <v/>
      </c>
      <c r="BI318" s="470" t="str">
        <f t="shared" si="101"/>
        <v/>
      </c>
      <c r="BJ318" s="469" t="str">
        <f t="shared" si="102"/>
        <v/>
      </c>
      <c r="BL318" s="632">
        <f>IF(BJ318=0,IF('STEP 2 EE Data'!K313="Yes",IF('STEP 2 EE Data'!C313="",1,IF('STEP 2 EE Data'!D313&gt;=40,1,0.5)),0),IF('STEP 2 EE Data'!K313="Yes",IF('STEP 2 EE Data'!C313="",IF(BJ318=0.5,0.5,0),IF('STEP 2 EE Data'!D313&gt;=40,IF(BJ318=0.5,0.5,0),0)),0))</f>
        <v>0</v>
      </c>
    </row>
    <row r="319" spans="1:64" ht="15.6" thickTop="1" thickBot="1" x14ac:dyDescent="0.35">
      <c r="A319" s="84" t="str">
        <f>IF('STEP 2 EE Data'!A314="","",'STEP 2 EE Data'!A314)</f>
        <v/>
      </c>
      <c r="B319" s="83" t="str">
        <f>IF('STEP 2 EE Data'!B314="","",'STEP 2 EE Data'!B314)</f>
        <v/>
      </c>
      <c r="C319" s="54"/>
      <c r="D319" s="56"/>
      <c r="E319" s="55"/>
      <c r="F319" s="371" t="str">
        <f t="shared" si="103"/>
        <v/>
      </c>
      <c r="G319" s="54"/>
      <c r="H319" s="56"/>
      <c r="I319" s="55"/>
      <c r="J319" s="560" t="str">
        <f t="shared" si="104"/>
        <v/>
      </c>
      <c r="K319" s="54"/>
      <c r="L319" s="56"/>
      <c r="M319" s="55"/>
      <c r="N319" s="560" t="str">
        <f t="shared" si="105"/>
        <v/>
      </c>
      <c r="O319" s="54"/>
      <c r="P319" s="56"/>
      <c r="Q319" s="55"/>
      <c r="R319" s="560" t="str">
        <f t="shared" si="86"/>
        <v/>
      </c>
      <c r="S319" s="54"/>
      <c r="T319" s="56"/>
      <c r="U319" s="55"/>
      <c r="V319" s="560" t="str">
        <f t="shared" si="87"/>
        <v/>
      </c>
      <c r="W319" s="54"/>
      <c r="X319" s="56"/>
      <c r="Y319" s="55"/>
      <c r="Z319" s="560" t="str">
        <f t="shared" si="88"/>
        <v/>
      </c>
      <c r="AA319" s="54"/>
      <c r="AB319" s="56"/>
      <c r="AC319" s="55"/>
      <c r="AD319" s="560" t="str">
        <f t="shared" si="89"/>
        <v/>
      </c>
      <c r="AE319" s="54"/>
      <c r="AF319" s="56"/>
      <c r="AG319" s="55"/>
      <c r="AH319" s="560" t="str">
        <f t="shared" si="90"/>
        <v/>
      </c>
      <c r="AI319" s="54"/>
      <c r="AJ319" s="56"/>
      <c r="AK319" s="55"/>
      <c r="AL319" s="446" t="str">
        <f t="shared" si="91"/>
        <v/>
      </c>
      <c r="AM319" s="504">
        <f>'STEP 2 EE Data'!AI314</f>
        <v>0</v>
      </c>
      <c r="AN319" s="82">
        <f>'STEP 2 EE Data'!AJ314</f>
        <v>0</v>
      </c>
      <c r="AO319" s="445" t="str">
        <f>'STEP 2 EE Data'!AK314</f>
        <v/>
      </c>
      <c r="AQ319" s="497" t="str">
        <f t="shared" si="92"/>
        <v/>
      </c>
      <c r="AR319" s="497" t="str">
        <f t="shared" si="93"/>
        <v/>
      </c>
      <c r="AS319" s="497" t="str">
        <f t="shared" si="94"/>
        <v/>
      </c>
      <c r="AT319" s="497" t="str">
        <f t="shared" si="95"/>
        <v/>
      </c>
      <c r="AU319" s="497" t="str">
        <f t="shared" si="96"/>
        <v/>
      </c>
      <c r="AV319" s="497" t="str">
        <f t="shared" si="97"/>
        <v/>
      </c>
      <c r="AW319" s="497" t="str">
        <f t="shared" si="98"/>
        <v/>
      </c>
      <c r="AX319" s="497" t="str">
        <f t="shared" si="99"/>
        <v/>
      </c>
      <c r="AY319" s="498" t="str">
        <f t="shared" si="100"/>
        <v/>
      </c>
      <c r="AZ319" s="499" t="str">
        <f>IF($AZ$28="X",IF(AQ319="",0,IF($B319="","",IF(AQ$28="X",IF(E319&gt;0,1,IF(Cover!$E$47="Weekly",IF(D319&gt;=40,1,0.5),IF(D319&gt;=80,1,0.5))),""))),"")</f>
        <v/>
      </c>
      <c r="BA319" s="499" t="str">
        <f>IF($BA$28="X",IF(AR319="",0,IF($B319="","",IF(AR$28="X",IF(I319&gt;0,1,IF(Cover!$E$47="Weekly",IF(H319&gt;=40,1,0.5),IF(H319&gt;=80,1,0.5))),""))),"")</f>
        <v/>
      </c>
      <c r="BB319" s="499" t="str">
        <f>IF($BB$28="X",IF(AS319="",0,IF($B319="","",IF(AS$28="X",IF(M319&gt;0,1,IF(Cover!$E$47="Weekly",IF(L319&gt;=40,1,0.5),IF(L319&gt;=80,1,0.5))),""))),"")</f>
        <v/>
      </c>
      <c r="BC319" s="499" t="str">
        <f>IF($BC$28="X",IF(AT319="",0,IF($B319="","",IF(AT$28="X",IF(Q319&gt;0,1,IF(Cover!$E$47="Weekly",IF(P319&gt;=40,1,0.5),IF(P319&gt;=80,1,0.5))),""))),"")</f>
        <v/>
      </c>
      <c r="BD319" s="499" t="str">
        <f>IF($BD$28="X",IF(AU319="",0,IF($B319="","",IF(AU$28="X",IF(U319&gt;0,1,IF(Cover!$E$47="Weekly",IF(T319&gt;=40,1,0.5),IF(T319&gt;=80,1,0.5))),""))),"")</f>
        <v/>
      </c>
      <c r="BE319" s="499" t="str">
        <f>IF($BE$28="X",IF(AV319="",0,IF($B319="","",IF(AV$28="X",IF(Y319&gt;0,1,IF(Cover!$E$47="Weekly",IF(X319&gt;=40,1,0.5),IF(X319&gt;=80,1,0.5))),""))),"")</f>
        <v/>
      </c>
      <c r="BF319" s="499" t="str">
        <f>IF($BF$28="X",IF(AW319="",0,IF($B319="","",IF(AW$28="X",IF(AC319&gt;0,1,IF(Cover!$E$47="Weekly",IF(AB319&gt;=40,1,0.5),IF(AB319&gt;=80,1,0.5))),""))),"")</f>
        <v/>
      </c>
      <c r="BG319" s="499" t="str">
        <f>IF($BG$28="X",IF(AX319="",0,IF($B319="","",IF(AX$28="X",IF(AG319&gt;0,1,IF(Cover!$E$47="Weekly",IF(AF319&gt;=40,1,0.5),IF(AF319&gt;=80,1,0.5))),""))),"")</f>
        <v/>
      </c>
      <c r="BH319" s="500" t="str">
        <f>IF($BH$28="X",IF(AY319="",0,IF($B319="","",IF(AY$28="X",IF(AK319&gt;0,1,IF(Cover!$E$47="Weekly",IF(AJ319&gt;=40,1,0.5),IF(AJ319&gt;=80,1,0.5))),""))),"")</f>
        <v/>
      </c>
      <c r="BI319" s="470" t="str">
        <f t="shared" si="101"/>
        <v/>
      </c>
      <c r="BJ319" s="469" t="str">
        <f t="shared" si="102"/>
        <v/>
      </c>
      <c r="BL319" s="632">
        <f>IF(BJ319=0,IF('STEP 2 EE Data'!K314="Yes",IF('STEP 2 EE Data'!C314="",1,IF('STEP 2 EE Data'!D314&gt;=40,1,0.5)),0),IF('STEP 2 EE Data'!K314="Yes",IF('STEP 2 EE Data'!C314="",IF(BJ319=0.5,0.5,0),IF('STEP 2 EE Data'!D314&gt;=40,IF(BJ319=0.5,0.5,0),0)),0))</f>
        <v>0</v>
      </c>
    </row>
    <row r="320" spans="1:64" ht="15.6" thickTop="1" thickBot="1" x14ac:dyDescent="0.35">
      <c r="A320" s="84" t="str">
        <f>IF('STEP 2 EE Data'!A315="","",'STEP 2 EE Data'!A315)</f>
        <v/>
      </c>
      <c r="B320" s="83" t="str">
        <f>IF('STEP 2 EE Data'!B315="","",'STEP 2 EE Data'!B315)</f>
        <v/>
      </c>
      <c r="C320" s="54"/>
      <c r="D320" s="56"/>
      <c r="E320" s="55"/>
      <c r="F320" s="371" t="str">
        <f t="shared" si="103"/>
        <v/>
      </c>
      <c r="G320" s="54"/>
      <c r="H320" s="56"/>
      <c r="I320" s="55"/>
      <c r="J320" s="560" t="str">
        <f t="shared" si="104"/>
        <v/>
      </c>
      <c r="K320" s="54"/>
      <c r="L320" s="56"/>
      <c r="M320" s="55"/>
      <c r="N320" s="560" t="str">
        <f t="shared" si="105"/>
        <v/>
      </c>
      <c r="O320" s="54"/>
      <c r="P320" s="56"/>
      <c r="Q320" s="55"/>
      <c r="R320" s="560" t="str">
        <f t="shared" si="86"/>
        <v/>
      </c>
      <c r="S320" s="54"/>
      <c r="T320" s="56"/>
      <c r="U320" s="55"/>
      <c r="V320" s="560" t="str">
        <f t="shared" si="87"/>
        <v/>
      </c>
      <c r="W320" s="54"/>
      <c r="X320" s="56"/>
      <c r="Y320" s="55"/>
      <c r="Z320" s="560" t="str">
        <f t="shared" si="88"/>
        <v/>
      </c>
      <c r="AA320" s="54"/>
      <c r="AB320" s="56"/>
      <c r="AC320" s="55"/>
      <c r="AD320" s="560" t="str">
        <f t="shared" si="89"/>
        <v/>
      </c>
      <c r="AE320" s="54"/>
      <c r="AF320" s="56"/>
      <c r="AG320" s="55"/>
      <c r="AH320" s="560" t="str">
        <f t="shared" si="90"/>
        <v/>
      </c>
      <c r="AI320" s="54"/>
      <c r="AJ320" s="56"/>
      <c r="AK320" s="55"/>
      <c r="AL320" s="446" t="str">
        <f t="shared" si="91"/>
        <v/>
      </c>
      <c r="AM320" s="504">
        <f>'STEP 2 EE Data'!AI315</f>
        <v>0</v>
      </c>
      <c r="AN320" s="82">
        <f>'STEP 2 EE Data'!AJ315</f>
        <v>0</v>
      </c>
      <c r="AO320" s="445" t="str">
        <f>'STEP 2 EE Data'!AK315</f>
        <v/>
      </c>
      <c r="AQ320" s="497" t="str">
        <f t="shared" si="92"/>
        <v/>
      </c>
      <c r="AR320" s="497" t="str">
        <f t="shared" si="93"/>
        <v/>
      </c>
      <c r="AS320" s="497" t="str">
        <f t="shared" si="94"/>
        <v/>
      </c>
      <c r="AT320" s="497" t="str">
        <f t="shared" si="95"/>
        <v/>
      </c>
      <c r="AU320" s="497" t="str">
        <f t="shared" si="96"/>
        <v/>
      </c>
      <c r="AV320" s="497" t="str">
        <f t="shared" si="97"/>
        <v/>
      </c>
      <c r="AW320" s="497" t="str">
        <f t="shared" si="98"/>
        <v/>
      </c>
      <c r="AX320" s="497" t="str">
        <f t="shared" si="99"/>
        <v/>
      </c>
      <c r="AY320" s="498" t="str">
        <f t="shared" si="100"/>
        <v/>
      </c>
      <c r="AZ320" s="499" t="str">
        <f>IF($AZ$28="X",IF(AQ320="",0,IF($B320="","",IF(AQ$28="X",IF(E320&gt;0,1,IF(Cover!$E$47="Weekly",IF(D320&gt;=40,1,0.5),IF(D320&gt;=80,1,0.5))),""))),"")</f>
        <v/>
      </c>
      <c r="BA320" s="499" t="str">
        <f>IF($BA$28="X",IF(AR320="",0,IF($B320="","",IF(AR$28="X",IF(I320&gt;0,1,IF(Cover!$E$47="Weekly",IF(H320&gt;=40,1,0.5),IF(H320&gt;=80,1,0.5))),""))),"")</f>
        <v/>
      </c>
      <c r="BB320" s="499" t="str">
        <f>IF($BB$28="X",IF(AS320="",0,IF($B320="","",IF(AS$28="X",IF(M320&gt;0,1,IF(Cover!$E$47="Weekly",IF(L320&gt;=40,1,0.5),IF(L320&gt;=80,1,0.5))),""))),"")</f>
        <v/>
      </c>
      <c r="BC320" s="499" t="str">
        <f>IF($BC$28="X",IF(AT320="",0,IF($B320="","",IF(AT$28="X",IF(Q320&gt;0,1,IF(Cover!$E$47="Weekly",IF(P320&gt;=40,1,0.5),IF(P320&gt;=80,1,0.5))),""))),"")</f>
        <v/>
      </c>
      <c r="BD320" s="499" t="str">
        <f>IF($BD$28="X",IF(AU320="",0,IF($B320="","",IF(AU$28="X",IF(U320&gt;0,1,IF(Cover!$E$47="Weekly",IF(T320&gt;=40,1,0.5),IF(T320&gt;=80,1,0.5))),""))),"")</f>
        <v/>
      </c>
      <c r="BE320" s="499" t="str">
        <f>IF($BE$28="X",IF(AV320="",0,IF($B320="","",IF(AV$28="X",IF(Y320&gt;0,1,IF(Cover!$E$47="Weekly",IF(X320&gt;=40,1,0.5),IF(X320&gt;=80,1,0.5))),""))),"")</f>
        <v/>
      </c>
      <c r="BF320" s="499" t="str">
        <f>IF($BF$28="X",IF(AW320="",0,IF($B320="","",IF(AW$28="X",IF(AC320&gt;0,1,IF(Cover!$E$47="Weekly",IF(AB320&gt;=40,1,0.5),IF(AB320&gt;=80,1,0.5))),""))),"")</f>
        <v/>
      </c>
      <c r="BG320" s="499" t="str">
        <f>IF($BG$28="X",IF(AX320="",0,IF($B320="","",IF(AX$28="X",IF(AG320&gt;0,1,IF(Cover!$E$47="Weekly",IF(AF320&gt;=40,1,0.5),IF(AF320&gt;=80,1,0.5))),""))),"")</f>
        <v/>
      </c>
      <c r="BH320" s="500" t="str">
        <f>IF($BH$28="X",IF(AY320="",0,IF($B320="","",IF(AY$28="X",IF(AK320&gt;0,1,IF(Cover!$E$47="Weekly",IF(AJ320&gt;=40,1,0.5),IF(AJ320&gt;=80,1,0.5))),""))),"")</f>
        <v/>
      </c>
      <c r="BI320" s="470" t="str">
        <f t="shared" si="101"/>
        <v/>
      </c>
      <c r="BJ320" s="469" t="str">
        <f t="shared" si="102"/>
        <v/>
      </c>
      <c r="BL320" s="632">
        <f>IF(BJ320=0,IF('STEP 2 EE Data'!K315="Yes",IF('STEP 2 EE Data'!C315="",1,IF('STEP 2 EE Data'!D315&gt;=40,1,0.5)),0),IF('STEP 2 EE Data'!K315="Yes",IF('STEP 2 EE Data'!C315="",IF(BJ320=0.5,0.5,0),IF('STEP 2 EE Data'!D315&gt;=40,IF(BJ320=0.5,0.5,0),0)),0))</f>
        <v>0</v>
      </c>
    </row>
    <row r="321" spans="1:64" ht="15.6" thickTop="1" thickBot="1" x14ac:dyDescent="0.35">
      <c r="A321" s="84" t="str">
        <f>IF('STEP 2 EE Data'!A316="","",'STEP 2 EE Data'!A316)</f>
        <v/>
      </c>
      <c r="B321" s="83" t="str">
        <f>IF('STEP 2 EE Data'!B316="","",'STEP 2 EE Data'!B316)</f>
        <v/>
      </c>
      <c r="C321" s="54"/>
      <c r="D321" s="56"/>
      <c r="E321" s="55"/>
      <c r="F321" s="371" t="str">
        <f t="shared" si="103"/>
        <v/>
      </c>
      <c r="G321" s="54"/>
      <c r="H321" s="56"/>
      <c r="I321" s="55"/>
      <c r="J321" s="560" t="str">
        <f t="shared" si="104"/>
        <v/>
      </c>
      <c r="K321" s="54"/>
      <c r="L321" s="56"/>
      <c r="M321" s="55"/>
      <c r="N321" s="560" t="str">
        <f t="shared" si="105"/>
        <v/>
      </c>
      <c r="O321" s="54"/>
      <c r="P321" s="56"/>
      <c r="Q321" s="55"/>
      <c r="R321" s="560" t="str">
        <f t="shared" si="86"/>
        <v/>
      </c>
      <c r="S321" s="54"/>
      <c r="T321" s="56"/>
      <c r="U321" s="55"/>
      <c r="V321" s="560" t="str">
        <f t="shared" si="87"/>
        <v/>
      </c>
      <c r="W321" s="54"/>
      <c r="X321" s="56"/>
      <c r="Y321" s="55"/>
      <c r="Z321" s="560" t="str">
        <f t="shared" si="88"/>
        <v/>
      </c>
      <c r="AA321" s="54"/>
      <c r="AB321" s="56"/>
      <c r="AC321" s="55"/>
      <c r="AD321" s="560" t="str">
        <f t="shared" si="89"/>
        <v/>
      </c>
      <c r="AE321" s="54"/>
      <c r="AF321" s="56"/>
      <c r="AG321" s="55"/>
      <c r="AH321" s="560" t="str">
        <f t="shared" si="90"/>
        <v/>
      </c>
      <c r="AI321" s="54"/>
      <c r="AJ321" s="56"/>
      <c r="AK321" s="55"/>
      <c r="AL321" s="446" t="str">
        <f t="shared" si="91"/>
        <v/>
      </c>
      <c r="AM321" s="504">
        <f>'STEP 2 EE Data'!AI316</f>
        <v>0</v>
      </c>
      <c r="AN321" s="82">
        <f>'STEP 2 EE Data'!AJ316</f>
        <v>0</v>
      </c>
      <c r="AO321" s="445" t="str">
        <f>'STEP 2 EE Data'!AK316</f>
        <v/>
      </c>
      <c r="AQ321" s="497" t="str">
        <f t="shared" si="92"/>
        <v/>
      </c>
      <c r="AR321" s="497" t="str">
        <f t="shared" si="93"/>
        <v/>
      </c>
      <c r="AS321" s="497" t="str">
        <f t="shared" si="94"/>
        <v/>
      </c>
      <c r="AT321" s="497" t="str">
        <f t="shared" si="95"/>
        <v/>
      </c>
      <c r="AU321" s="497" t="str">
        <f t="shared" si="96"/>
        <v/>
      </c>
      <c r="AV321" s="497" t="str">
        <f t="shared" si="97"/>
        <v/>
      </c>
      <c r="AW321" s="497" t="str">
        <f t="shared" si="98"/>
        <v/>
      </c>
      <c r="AX321" s="497" t="str">
        <f t="shared" si="99"/>
        <v/>
      </c>
      <c r="AY321" s="498" t="str">
        <f t="shared" si="100"/>
        <v/>
      </c>
      <c r="AZ321" s="499" t="str">
        <f>IF($AZ$28="X",IF(AQ321="",0,IF($B321="","",IF(AQ$28="X",IF(E321&gt;0,1,IF(Cover!$E$47="Weekly",IF(D321&gt;=40,1,0.5),IF(D321&gt;=80,1,0.5))),""))),"")</f>
        <v/>
      </c>
      <c r="BA321" s="499" t="str">
        <f>IF($BA$28="X",IF(AR321="",0,IF($B321="","",IF(AR$28="X",IF(I321&gt;0,1,IF(Cover!$E$47="Weekly",IF(H321&gt;=40,1,0.5),IF(H321&gt;=80,1,0.5))),""))),"")</f>
        <v/>
      </c>
      <c r="BB321" s="499" t="str">
        <f>IF($BB$28="X",IF(AS321="",0,IF($B321="","",IF(AS$28="X",IF(M321&gt;0,1,IF(Cover!$E$47="Weekly",IF(L321&gt;=40,1,0.5),IF(L321&gt;=80,1,0.5))),""))),"")</f>
        <v/>
      </c>
      <c r="BC321" s="499" t="str">
        <f>IF($BC$28="X",IF(AT321="",0,IF($B321="","",IF(AT$28="X",IF(Q321&gt;0,1,IF(Cover!$E$47="Weekly",IF(P321&gt;=40,1,0.5),IF(P321&gt;=80,1,0.5))),""))),"")</f>
        <v/>
      </c>
      <c r="BD321" s="499" t="str">
        <f>IF($BD$28="X",IF(AU321="",0,IF($B321="","",IF(AU$28="X",IF(U321&gt;0,1,IF(Cover!$E$47="Weekly",IF(T321&gt;=40,1,0.5),IF(T321&gt;=80,1,0.5))),""))),"")</f>
        <v/>
      </c>
      <c r="BE321" s="499" t="str">
        <f>IF($BE$28="X",IF(AV321="",0,IF($B321="","",IF(AV$28="X",IF(Y321&gt;0,1,IF(Cover!$E$47="Weekly",IF(X321&gt;=40,1,0.5),IF(X321&gt;=80,1,0.5))),""))),"")</f>
        <v/>
      </c>
      <c r="BF321" s="499" t="str">
        <f>IF($BF$28="X",IF(AW321="",0,IF($B321="","",IF(AW$28="X",IF(AC321&gt;0,1,IF(Cover!$E$47="Weekly",IF(AB321&gt;=40,1,0.5),IF(AB321&gt;=80,1,0.5))),""))),"")</f>
        <v/>
      </c>
      <c r="BG321" s="499" t="str">
        <f>IF($BG$28="X",IF(AX321="",0,IF($B321="","",IF(AX$28="X",IF(AG321&gt;0,1,IF(Cover!$E$47="Weekly",IF(AF321&gt;=40,1,0.5),IF(AF321&gt;=80,1,0.5))),""))),"")</f>
        <v/>
      </c>
      <c r="BH321" s="500" t="str">
        <f>IF($BH$28="X",IF(AY321="",0,IF($B321="","",IF(AY$28="X",IF(AK321&gt;0,1,IF(Cover!$E$47="Weekly",IF(AJ321&gt;=40,1,0.5),IF(AJ321&gt;=80,1,0.5))),""))),"")</f>
        <v/>
      </c>
      <c r="BI321" s="470" t="str">
        <f t="shared" si="101"/>
        <v/>
      </c>
      <c r="BJ321" s="469" t="str">
        <f t="shared" si="102"/>
        <v/>
      </c>
      <c r="BL321" s="632">
        <f>IF(BJ321=0,IF('STEP 2 EE Data'!K316="Yes",IF('STEP 2 EE Data'!C316="",1,IF('STEP 2 EE Data'!D316&gt;=40,1,0.5)),0),IF('STEP 2 EE Data'!K316="Yes",IF('STEP 2 EE Data'!C316="",IF(BJ321=0.5,0.5,0),IF('STEP 2 EE Data'!D316&gt;=40,IF(BJ321=0.5,0.5,0),0)),0))</f>
        <v>0</v>
      </c>
    </row>
    <row r="322" spans="1:64" ht="15.6" thickTop="1" thickBot="1" x14ac:dyDescent="0.35">
      <c r="A322" s="84" t="str">
        <f>IF('STEP 2 EE Data'!A317="","",'STEP 2 EE Data'!A317)</f>
        <v/>
      </c>
      <c r="B322" s="83" t="str">
        <f>IF('STEP 2 EE Data'!B317="","",'STEP 2 EE Data'!B317)</f>
        <v/>
      </c>
      <c r="C322" s="54"/>
      <c r="D322" s="56"/>
      <c r="E322" s="55"/>
      <c r="F322" s="371" t="str">
        <f t="shared" si="103"/>
        <v/>
      </c>
      <c r="G322" s="54"/>
      <c r="H322" s="56"/>
      <c r="I322" s="55"/>
      <c r="J322" s="560" t="str">
        <f t="shared" si="104"/>
        <v/>
      </c>
      <c r="K322" s="54"/>
      <c r="L322" s="56"/>
      <c r="M322" s="55"/>
      <c r="N322" s="560" t="str">
        <f t="shared" si="105"/>
        <v/>
      </c>
      <c r="O322" s="54"/>
      <c r="P322" s="56"/>
      <c r="Q322" s="55"/>
      <c r="R322" s="560" t="str">
        <f t="shared" si="86"/>
        <v/>
      </c>
      <c r="S322" s="54"/>
      <c r="T322" s="56"/>
      <c r="U322" s="55"/>
      <c r="V322" s="560" t="str">
        <f t="shared" si="87"/>
        <v/>
      </c>
      <c r="W322" s="54"/>
      <c r="X322" s="56"/>
      <c r="Y322" s="55"/>
      <c r="Z322" s="560" t="str">
        <f t="shared" si="88"/>
        <v/>
      </c>
      <c r="AA322" s="54"/>
      <c r="AB322" s="56"/>
      <c r="AC322" s="55"/>
      <c r="AD322" s="560" t="str">
        <f t="shared" si="89"/>
        <v/>
      </c>
      <c r="AE322" s="54"/>
      <c r="AF322" s="56"/>
      <c r="AG322" s="55"/>
      <c r="AH322" s="560" t="str">
        <f t="shared" si="90"/>
        <v/>
      </c>
      <c r="AI322" s="54"/>
      <c r="AJ322" s="56"/>
      <c r="AK322" s="55"/>
      <c r="AL322" s="446" t="str">
        <f t="shared" si="91"/>
        <v/>
      </c>
      <c r="AM322" s="504">
        <f>'STEP 2 EE Data'!AI317</f>
        <v>0</v>
      </c>
      <c r="AN322" s="82">
        <f>'STEP 2 EE Data'!AJ317</f>
        <v>0</v>
      </c>
      <c r="AO322" s="445" t="str">
        <f>'STEP 2 EE Data'!AK317</f>
        <v/>
      </c>
      <c r="AQ322" s="497" t="str">
        <f t="shared" si="92"/>
        <v/>
      </c>
      <c r="AR322" s="497" t="str">
        <f t="shared" si="93"/>
        <v/>
      </c>
      <c r="AS322" s="497" t="str">
        <f t="shared" si="94"/>
        <v/>
      </c>
      <c r="AT322" s="497" t="str">
        <f t="shared" si="95"/>
        <v/>
      </c>
      <c r="AU322" s="497" t="str">
        <f t="shared" si="96"/>
        <v/>
      </c>
      <c r="AV322" s="497" t="str">
        <f t="shared" si="97"/>
        <v/>
      </c>
      <c r="AW322" s="497" t="str">
        <f t="shared" si="98"/>
        <v/>
      </c>
      <c r="AX322" s="497" t="str">
        <f t="shared" si="99"/>
        <v/>
      </c>
      <c r="AY322" s="498" t="str">
        <f t="shared" si="100"/>
        <v/>
      </c>
      <c r="AZ322" s="499" t="str">
        <f>IF($AZ$28="X",IF(AQ322="",0,IF($B322="","",IF(AQ$28="X",IF(E322&gt;0,1,IF(Cover!$E$47="Weekly",IF(D322&gt;=40,1,0.5),IF(D322&gt;=80,1,0.5))),""))),"")</f>
        <v/>
      </c>
      <c r="BA322" s="499" t="str">
        <f>IF($BA$28="X",IF(AR322="",0,IF($B322="","",IF(AR$28="X",IF(I322&gt;0,1,IF(Cover!$E$47="Weekly",IF(H322&gt;=40,1,0.5),IF(H322&gt;=80,1,0.5))),""))),"")</f>
        <v/>
      </c>
      <c r="BB322" s="499" t="str">
        <f>IF($BB$28="X",IF(AS322="",0,IF($B322="","",IF(AS$28="X",IF(M322&gt;0,1,IF(Cover!$E$47="Weekly",IF(L322&gt;=40,1,0.5),IF(L322&gt;=80,1,0.5))),""))),"")</f>
        <v/>
      </c>
      <c r="BC322" s="499" t="str">
        <f>IF($BC$28="X",IF(AT322="",0,IF($B322="","",IF(AT$28="X",IF(Q322&gt;0,1,IF(Cover!$E$47="Weekly",IF(P322&gt;=40,1,0.5),IF(P322&gt;=80,1,0.5))),""))),"")</f>
        <v/>
      </c>
      <c r="BD322" s="499" t="str">
        <f>IF($BD$28="X",IF(AU322="",0,IF($B322="","",IF(AU$28="X",IF(U322&gt;0,1,IF(Cover!$E$47="Weekly",IF(T322&gt;=40,1,0.5),IF(T322&gt;=80,1,0.5))),""))),"")</f>
        <v/>
      </c>
      <c r="BE322" s="499" t="str">
        <f>IF($BE$28="X",IF(AV322="",0,IF($B322="","",IF(AV$28="X",IF(Y322&gt;0,1,IF(Cover!$E$47="Weekly",IF(X322&gt;=40,1,0.5),IF(X322&gt;=80,1,0.5))),""))),"")</f>
        <v/>
      </c>
      <c r="BF322" s="499" t="str">
        <f>IF($BF$28="X",IF(AW322="",0,IF($B322="","",IF(AW$28="X",IF(AC322&gt;0,1,IF(Cover!$E$47="Weekly",IF(AB322&gt;=40,1,0.5),IF(AB322&gt;=80,1,0.5))),""))),"")</f>
        <v/>
      </c>
      <c r="BG322" s="499" t="str">
        <f>IF($BG$28="X",IF(AX322="",0,IF($B322="","",IF(AX$28="X",IF(AG322&gt;0,1,IF(Cover!$E$47="Weekly",IF(AF322&gt;=40,1,0.5),IF(AF322&gt;=80,1,0.5))),""))),"")</f>
        <v/>
      </c>
      <c r="BH322" s="500" t="str">
        <f>IF($BH$28="X",IF(AY322="",0,IF($B322="","",IF(AY$28="X",IF(AK322&gt;0,1,IF(Cover!$E$47="Weekly",IF(AJ322&gt;=40,1,0.5),IF(AJ322&gt;=80,1,0.5))),""))),"")</f>
        <v/>
      </c>
      <c r="BI322" s="470" t="str">
        <f t="shared" si="101"/>
        <v/>
      </c>
      <c r="BJ322" s="469" t="str">
        <f t="shared" si="102"/>
        <v/>
      </c>
      <c r="BL322" s="632">
        <f>IF(BJ322=0,IF('STEP 2 EE Data'!K317="Yes",IF('STEP 2 EE Data'!C317="",1,IF('STEP 2 EE Data'!D317&gt;=40,1,0.5)),0),IF('STEP 2 EE Data'!K317="Yes",IF('STEP 2 EE Data'!C317="",IF(BJ322=0.5,0.5,0),IF('STEP 2 EE Data'!D317&gt;=40,IF(BJ322=0.5,0.5,0),0)),0))</f>
        <v>0</v>
      </c>
    </row>
    <row r="323" spans="1:64" ht="15.6" thickTop="1" thickBot="1" x14ac:dyDescent="0.35">
      <c r="A323" s="84" t="str">
        <f>IF('STEP 2 EE Data'!A318="","",'STEP 2 EE Data'!A318)</f>
        <v/>
      </c>
      <c r="B323" s="83" t="str">
        <f>IF('STEP 2 EE Data'!B318="","",'STEP 2 EE Data'!B318)</f>
        <v/>
      </c>
      <c r="C323" s="54"/>
      <c r="D323" s="56"/>
      <c r="E323" s="55"/>
      <c r="F323" s="371" t="str">
        <f t="shared" si="103"/>
        <v/>
      </c>
      <c r="G323" s="54"/>
      <c r="H323" s="56"/>
      <c r="I323" s="55"/>
      <c r="J323" s="560" t="str">
        <f t="shared" si="104"/>
        <v/>
      </c>
      <c r="K323" s="54"/>
      <c r="L323" s="56"/>
      <c r="M323" s="55"/>
      <c r="N323" s="560" t="str">
        <f t="shared" si="105"/>
        <v/>
      </c>
      <c r="O323" s="54"/>
      <c r="P323" s="56"/>
      <c r="Q323" s="55"/>
      <c r="R323" s="560" t="str">
        <f t="shared" si="86"/>
        <v/>
      </c>
      <c r="S323" s="54"/>
      <c r="T323" s="56"/>
      <c r="U323" s="55"/>
      <c r="V323" s="560" t="str">
        <f t="shared" si="87"/>
        <v/>
      </c>
      <c r="W323" s="54"/>
      <c r="X323" s="56"/>
      <c r="Y323" s="55"/>
      <c r="Z323" s="560" t="str">
        <f t="shared" si="88"/>
        <v/>
      </c>
      <c r="AA323" s="54"/>
      <c r="AB323" s="56"/>
      <c r="AC323" s="55"/>
      <c r="AD323" s="560" t="str">
        <f t="shared" si="89"/>
        <v/>
      </c>
      <c r="AE323" s="54"/>
      <c r="AF323" s="56"/>
      <c r="AG323" s="55"/>
      <c r="AH323" s="560" t="str">
        <f t="shared" si="90"/>
        <v/>
      </c>
      <c r="AI323" s="54"/>
      <c r="AJ323" s="56"/>
      <c r="AK323" s="55"/>
      <c r="AL323" s="446" t="str">
        <f t="shared" si="91"/>
        <v/>
      </c>
      <c r="AM323" s="504">
        <f>'STEP 2 EE Data'!AI318</f>
        <v>0</v>
      </c>
      <c r="AN323" s="82">
        <f>'STEP 2 EE Data'!AJ318</f>
        <v>0</v>
      </c>
      <c r="AO323" s="445" t="str">
        <f>'STEP 2 EE Data'!AK318</f>
        <v/>
      </c>
      <c r="AQ323" s="497" t="str">
        <f t="shared" si="92"/>
        <v/>
      </c>
      <c r="AR323" s="497" t="str">
        <f t="shared" si="93"/>
        <v/>
      </c>
      <c r="AS323" s="497" t="str">
        <f t="shared" si="94"/>
        <v/>
      </c>
      <c r="AT323" s="497" t="str">
        <f t="shared" si="95"/>
        <v/>
      </c>
      <c r="AU323" s="497" t="str">
        <f t="shared" si="96"/>
        <v/>
      </c>
      <c r="AV323" s="497" t="str">
        <f t="shared" si="97"/>
        <v/>
      </c>
      <c r="AW323" s="497" t="str">
        <f t="shared" si="98"/>
        <v/>
      </c>
      <c r="AX323" s="497" t="str">
        <f t="shared" si="99"/>
        <v/>
      </c>
      <c r="AY323" s="498" t="str">
        <f t="shared" si="100"/>
        <v/>
      </c>
      <c r="AZ323" s="499" t="str">
        <f>IF($AZ$28="X",IF(AQ323="",0,IF($B323="","",IF(AQ$28="X",IF(E323&gt;0,1,IF(Cover!$E$47="Weekly",IF(D323&gt;=40,1,0.5),IF(D323&gt;=80,1,0.5))),""))),"")</f>
        <v/>
      </c>
      <c r="BA323" s="499" t="str">
        <f>IF($BA$28="X",IF(AR323="",0,IF($B323="","",IF(AR$28="X",IF(I323&gt;0,1,IF(Cover!$E$47="Weekly",IF(H323&gt;=40,1,0.5),IF(H323&gt;=80,1,0.5))),""))),"")</f>
        <v/>
      </c>
      <c r="BB323" s="499" t="str">
        <f>IF($BB$28="X",IF(AS323="",0,IF($B323="","",IF(AS$28="X",IF(M323&gt;0,1,IF(Cover!$E$47="Weekly",IF(L323&gt;=40,1,0.5),IF(L323&gt;=80,1,0.5))),""))),"")</f>
        <v/>
      </c>
      <c r="BC323" s="499" t="str">
        <f>IF($BC$28="X",IF(AT323="",0,IF($B323="","",IF(AT$28="X",IF(Q323&gt;0,1,IF(Cover!$E$47="Weekly",IF(P323&gt;=40,1,0.5),IF(P323&gt;=80,1,0.5))),""))),"")</f>
        <v/>
      </c>
      <c r="BD323" s="499" t="str">
        <f>IF($BD$28="X",IF(AU323="",0,IF($B323="","",IF(AU$28="X",IF(U323&gt;0,1,IF(Cover!$E$47="Weekly",IF(T323&gt;=40,1,0.5),IF(T323&gt;=80,1,0.5))),""))),"")</f>
        <v/>
      </c>
      <c r="BE323" s="499" t="str">
        <f>IF($BE$28="X",IF(AV323="",0,IF($B323="","",IF(AV$28="X",IF(Y323&gt;0,1,IF(Cover!$E$47="Weekly",IF(X323&gt;=40,1,0.5),IF(X323&gt;=80,1,0.5))),""))),"")</f>
        <v/>
      </c>
      <c r="BF323" s="499" t="str">
        <f>IF($BF$28="X",IF(AW323="",0,IF($B323="","",IF(AW$28="X",IF(AC323&gt;0,1,IF(Cover!$E$47="Weekly",IF(AB323&gt;=40,1,0.5),IF(AB323&gt;=80,1,0.5))),""))),"")</f>
        <v/>
      </c>
      <c r="BG323" s="499" t="str">
        <f>IF($BG$28="X",IF(AX323="",0,IF($B323="","",IF(AX$28="X",IF(AG323&gt;0,1,IF(Cover!$E$47="Weekly",IF(AF323&gt;=40,1,0.5),IF(AF323&gt;=80,1,0.5))),""))),"")</f>
        <v/>
      </c>
      <c r="BH323" s="500" t="str">
        <f>IF($BH$28="X",IF(AY323="",0,IF($B323="","",IF(AY$28="X",IF(AK323&gt;0,1,IF(Cover!$E$47="Weekly",IF(AJ323&gt;=40,1,0.5),IF(AJ323&gt;=80,1,0.5))),""))),"")</f>
        <v/>
      </c>
      <c r="BI323" s="470" t="str">
        <f t="shared" si="101"/>
        <v/>
      </c>
      <c r="BJ323" s="469" t="str">
        <f t="shared" si="102"/>
        <v/>
      </c>
      <c r="BL323" s="632">
        <f>IF(BJ323=0,IF('STEP 2 EE Data'!K318="Yes",IF('STEP 2 EE Data'!C318="",1,IF('STEP 2 EE Data'!D318&gt;=40,1,0.5)),0),IF('STEP 2 EE Data'!K318="Yes",IF('STEP 2 EE Data'!C318="",IF(BJ323=0.5,0.5,0),IF('STEP 2 EE Data'!D318&gt;=40,IF(BJ323=0.5,0.5,0),0)),0))</f>
        <v>0</v>
      </c>
    </row>
    <row r="324" spans="1:64" ht="15.6" thickTop="1" thickBot="1" x14ac:dyDescent="0.35">
      <c r="A324" s="84" t="str">
        <f>IF('STEP 2 EE Data'!A319="","",'STEP 2 EE Data'!A319)</f>
        <v/>
      </c>
      <c r="B324" s="83" t="str">
        <f>IF('STEP 2 EE Data'!B319="","",'STEP 2 EE Data'!B319)</f>
        <v/>
      </c>
      <c r="C324" s="54"/>
      <c r="D324" s="56"/>
      <c r="E324" s="55"/>
      <c r="F324" s="371" t="str">
        <f t="shared" si="103"/>
        <v/>
      </c>
      <c r="G324" s="54"/>
      <c r="H324" s="56"/>
      <c r="I324" s="55"/>
      <c r="J324" s="560" t="str">
        <f t="shared" si="104"/>
        <v/>
      </c>
      <c r="K324" s="54"/>
      <c r="L324" s="56"/>
      <c r="M324" s="55"/>
      <c r="N324" s="560" t="str">
        <f t="shared" si="105"/>
        <v/>
      </c>
      <c r="O324" s="54"/>
      <c r="P324" s="56"/>
      <c r="Q324" s="55"/>
      <c r="R324" s="560" t="str">
        <f t="shared" si="86"/>
        <v/>
      </c>
      <c r="S324" s="54"/>
      <c r="T324" s="56"/>
      <c r="U324" s="55"/>
      <c r="V324" s="560" t="str">
        <f t="shared" si="87"/>
        <v/>
      </c>
      <c r="W324" s="54"/>
      <c r="X324" s="56"/>
      <c r="Y324" s="55"/>
      <c r="Z324" s="560" t="str">
        <f t="shared" si="88"/>
        <v/>
      </c>
      <c r="AA324" s="54"/>
      <c r="AB324" s="56"/>
      <c r="AC324" s="55"/>
      <c r="AD324" s="560" t="str">
        <f t="shared" si="89"/>
        <v/>
      </c>
      <c r="AE324" s="54"/>
      <c r="AF324" s="56"/>
      <c r="AG324" s="55"/>
      <c r="AH324" s="560" t="str">
        <f t="shared" si="90"/>
        <v/>
      </c>
      <c r="AI324" s="54"/>
      <c r="AJ324" s="56"/>
      <c r="AK324" s="55"/>
      <c r="AL324" s="446" t="str">
        <f t="shared" si="91"/>
        <v/>
      </c>
      <c r="AM324" s="504">
        <f>'STEP 2 EE Data'!AI319</f>
        <v>0</v>
      </c>
      <c r="AN324" s="82">
        <f>'STEP 2 EE Data'!AJ319</f>
        <v>0</v>
      </c>
      <c r="AO324" s="445" t="str">
        <f>'STEP 2 EE Data'!AK319</f>
        <v/>
      </c>
      <c r="AQ324" s="497" t="str">
        <f t="shared" si="92"/>
        <v/>
      </c>
      <c r="AR324" s="497" t="str">
        <f t="shared" si="93"/>
        <v/>
      </c>
      <c r="AS324" s="497" t="str">
        <f t="shared" si="94"/>
        <v/>
      </c>
      <c r="AT324" s="497" t="str">
        <f t="shared" si="95"/>
        <v/>
      </c>
      <c r="AU324" s="497" t="str">
        <f t="shared" si="96"/>
        <v/>
      </c>
      <c r="AV324" s="497" t="str">
        <f t="shared" si="97"/>
        <v/>
      </c>
      <c r="AW324" s="497" t="str">
        <f t="shared" si="98"/>
        <v/>
      </c>
      <c r="AX324" s="497" t="str">
        <f t="shared" si="99"/>
        <v/>
      </c>
      <c r="AY324" s="498" t="str">
        <f t="shared" si="100"/>
        <v/>
      </c>
      <c r="AZ324" s="499" t="str">
        <f>IF($AZ$28="X",IF(AQ324="",0,IF($B324="","",IF(AQ$28="X",IF(E324&gt;0,1,IF(Cover!$E$47="Weekly",IF(D324&gt;=40,1,0.5),IF(D324&gt;=80,1,0.5))),""))),"")</f>
        <v/>
      </c>
      <c r="BA324" s="499" t="str">
        <f>IF($BA$28="X",IF(AR324="",0,IF($B324="","",IF(AR$28="X",IF(I324&gt;0,1,IF(Cover!$E$47="Weekly",IF(H324&gt;=40,1,0.5),IF(H324&gt;=80,1,0.5))),""))),"")</f>
        <v/>
      </c>
      <c r="BB324" s="499" t="str">
        <f>IF($BB$28="X",IF(AS324="",0,IF($B324="","",IF(AS$28="X",IF(M324&gt;0,1,IF(Cover!$E$47="Weekly",IF(L324&gt;=40,1,0.5),IF(L324&gt;=80,1,0.5))),""))),"")</f>
        <v/>
      </c>
      <c r="BC324" s="499" t="str">
        <f>IF($BC$28="X",IF(AT324="",0,IF($B324="","",IF(AT$28="X",IF(Q324&gt;0,1,IF(Cover!$E$47="Weekly",IF(P324&gt;=40,1,0.5),IF(P324&gt;=80,1,0.5))),""))),"")</f>
        <v/>
      </c>
      <c r="BD324" s="499" t="str">
        <f>IF($BD$28="X",IF(AU324="",0,IF($B324="","",IF(AU$28="X",IF(U324&gt;0,1,IF(Cover!$E$47="Weekly",IF(T324&gt;=40,1,0.5),IF(T324&gt;=80,1,0.5))),""))),"")</f>
        <v/>
      </c>
      <c r="BE324" s="499" t="str">
        <f>IF($BE$28="X",IF(AV324="",0,IF($B324="","",IF(AV$28="X",IF(Y324&gt;0,1,IF(Cover!$E$47="Weekly",IF(X324&gt;=40,1,0.5),IF(X324&gt;=80,1,0.5))),""))),"")</f>
        <v/>
      </c>
      <c r="BF324" s="499" t="str">
        <f>IF($BF$28="X",IF(AW324="",0,IF($B324="","",IF(AW$28="X",IF(AC324&gt;0,1,IF(Cover!$E$47="Weekly",IF(AB324&gt;=40,1,0.5),IF(AB324&gt;=80,1,0.5))),""))),"")</f>
        <v/>
      </c>
      <c r="BG324" s="499" t="str">
        <f>IF($BG$28="X",IF(AX324="",0,IF($B324="","",IF(AX$28="X",IF(AG324&gt;0,1,IF(Cover!$E$47="Weekly",IF(AF324&gt;=40,1,0.5),IF(AF324&gt;=80,1,0.5))),""))),"")</f>
        <v/>
      </c>
      <c r="BH324" s="500" t="str">
        <f>IF($BH$28="X",IF(AY324="",0,IF($B324="","",IF(AY$28="X",IF(AK324&gt;0,1,IF(Cover!$E$47="Weekly",IF(AJ324&gt;=40,1,0.5),IF(AJ324&gt;=80,1,0.5))),""))),"")</f>
        <v/>
      </c>
      <c r="BI324" s="470" t="str">
        <f t="shared" si="101"/>
        <v/>
      </c>
      <c r="BJ324" s="469" t="str">
        <f t="shared" si="102"/>
        <v/>
      </c>
      <c r="BL324" s="632">
        <f>IF(BJ324=0,IF('STEP 2 EE Data'!K319="Yes",IF('STEP 2 EE Data'!C319="",1,IF('STEP 2 EE Data'!D319&gt;=40,1,0.5)),0),IF('STEP 2 EE Data'!K319="Yes",IF('STEP 2 EE Data'!C319="",IF(BJ324=0.5,0.5,0),IF('STEP 2 EE Data'!D319&gt;=40,IF(BJ324=0.5,0.5,0),0)),0))</f>
        <v>0</v>
      </c>
    </row>
    <row r="325" spans="1:64" ht="15.6" thickTop="1" thickBot="1" x14ac:dyDescent="0.35">
      <c r="A325" s="84" t="str">
        <f>IF('STEP 2 EE Data'!A320="","",'STEP 2 EE Data'!A320)</f>
        <v/>
      </c>
      <c r="B325" s="83" t="str">
        <f>IF('STEP 2 EE Data'!B320="","",'STEP 2 EE Data'!B320)</f>
        <v/>
      </c>
      <c r="C325" s="54"/>
      <c r="D325" s="56"/>
      <c r="E325" s="55"/>
      <c r="F325" s="371" t="str">
        <f t="shared" si="103"/>
        <v/>
      </c>
      <c r="G325" s="54"/>
      <c r="H325" s="56"/>
      <c r="I325" s="55"/>
      <c r="J325" s="560" t="str">
        <f t="shared" si="104"/>
        <v/>
      </c>
      <c r="K325" s="54"/>
      <c r="L325" s="56"/>
      <c r="M325" s="55"/>
      <c r="N325" s="560" t="str">
        <f t="shared" si="105"/>
        <v/>
      </c>
      <c r="O325" s="54"/>
      <c r="P325" s="56"/>
      <c r="Q325" s="55"/>
      <c r="R325" s="560" t="str">
        <f t="shared" si="86"/>
        <v/>
      </c>
      <c r="S325" s="54"/>
      <c r="T325" s="56"/>
      <c r="U325" s="55"/>
      <c r="V325" s="560" t="str">
        <f t="shared" si="87"/>
        <v/>
      </c>
      <c r="W325" s="54"/>
      <c r="X325" s="56"/>
      <c r="Y325" s="55"/>
      <c r="Z325" s="560" t="str">
        <f t="shared" si="88"/>
        <v/>
      </c>
      <c r="AA325" s="54"/>
      <c r="AB325" s="56"/>
      <c r="AC325" s="55"/>
      <c r="AD325" s="560" t="str">
        <f t="shared" si="89"/>
        <v/>
      </c>
      <c r="AE325" s="54"/>
      <c r="AF325" s="56"/>
      <c r="AG325" s="55"/>
      <c r="AH325" s="560" t="str">
        <f t="shared" si="90"/>
        <v/>
      </c>
      <c r="AI325" s="54"/>
      <c r="AJ325" s="56"/>
      <c r="AK325" s="55"/>
      <c r="AL325" s="446" t="str">
        <f t="shared" si="91"/>
        <v/>
      </c>
      <c r="AM325" s="504">
        <f>'STEP 2 EE Data'!AI320</f>
        <v>0</v>
      </c>
      <c r="AN325" s="82">
        <f>'STEP 2 EE Data'!AJ320</f>
        <v>0</v>
      </c>
      <c r="AO325" s="445" t="str">
        <f>'STEP 2 EE Data'!AK320</f>
        <v/>
      </c>
      <c r="AQ325" s="497" t="str">
        <f t="shared" si="92"/>
        <v/>
      </c>
      <c r="AR325" s="497" t="str">
        <f t="shared" si="93"/>
        <v/>
      </c>
      <c r="AS325" s="497" t="str">
        <f t="shared" si="94"/>
        <v/>
      </c>
      <c r="AT325" s="497" t="str">
        <f t="shared" si="95"/>
        <v/>
      </c>
      <c r="AU325" s="497" t="str">
        <f t="shared" si="96"/>
        <v/>
      </c>
      <c r="AV325" s="497" t="str">
        <f t="shared" si="97"/>
        <v/>
      </c>
      <c r="AW325" s="497" t="str">
        <f t="shared" si="98"/>
        <v/>
      </c>
      <c r="AX325" s="497" t="str">
        <f t="shared" si="99"/>
        <v/>
      </c>
      <c r="AY325" s="498" t="str">
        <f t="shared" si="100"/>
        <v/>
      </c>
      <c r="AZ325" s="499" t="str">
        <f>IF($AZ$28="X",IF(AQ325="",0,IF($B325="","",IF(AQ$28="X",IF(E325&gt;0,1,IF(Cover!$E$47="Weekly",IF(D325&gt;=40,1,0.5),IF(D325&gt;=80,1,0.5))),""))),"")</f>
        <v/>
      </c>
      <c r="BA325" s="499" t="str">
        <f>IF($BA$28="X",IF(AR325="",0,IF($B325="","",IF(AR$28="X",IF(I325&gt;0,1,IF(Cover!$E$47="Weekly",IF(H325&gt;=40,1,0.5),IF(H325&gt;=80,1,0.5))),""))),"")</f>
        <v/>
      </c>
      <c r="BB325" s="499" t="str">
        <f>IF($BB$28="X",IF(AS325="",0,IF($B325="","",IF(AS$28="X",IF(M325&gt;0,1,IF(Cover!$E$47="Weekly",IF(L325&gt;=40,1,0.5),IF(L325&gt;=80,1,0.5))),""))),"")</f>
        <v/>
      </c>
      <c r="BC325" s="499" t="str">
        <f>IF($BC$28="X",IF(AT325="",0,IF($B325="","",IF(AT$28="X",IF(Q325&gt;0,1,IF(Cover!$E$47="Weekly",IF(P325&gt;=40,1,0.5),IF(P325&gt;=80,1,0.5))),""))),"")</f>
        <v/>
      </c>
      <c r="BD325" s="499" t="str">
        <f>IF($BD$28="X",IF(AU325="",0,IF($B325="","",IF(AU$28="X",IF(U325&gt;0,1,IF(Cover!$E$47="Weekly",IF(T325&gt;=40,1,0.5),IF(T325&gt;=80,1,0.5))),""))),"")</f>
        <v/>
      </c>
      <c r="BE325" s="499" t="str">
        <f>IF($BE$28="X",IF(AV325="",0,IF($B325="","",IF(AV$28="X",IF(Y325&gt;0,1,IF(Cover!$E$47="Weekly",IF(X325&gt;=40,1,0.5),IF(X325&gt;=80,1,0.5))),""))),"")</f>
        <v/>
      </c>
      <c r="BF325" s="499" t="str">
        <f>IF($BF$28="X",IF(AW325="",0,IF($B325="","",IF(AW$28="X",IF(AC325&gt;0,1,IF(Cover!$E$47="Weekly",IF(AB325&gt;=40,1,0.5),IF(AB325&gt;=80,1,0.5))),""))),"")</f>
        <v/>
      </c>
      <c r="BG325" s="499" t="str">
        <f>IF($BG$28="X",IF(AX325="",0,IF($B325="","",IF(AX$28="X",IF(AG325&gt;0,1,IF(Cover!$E$47="Weekly",IF(AF325&gt;=40,1,0.5),IF(AF325&gt;=80,1,0.5))),""))),"")</f>
        <v/>
      </c>
      <c r="BH325" s="500" t="str">
        <f>IF($BH$28="X",IF(AY325="",0,IF($B325="","",IF(AY$28="X",IF(AK325&gt;0,1,IF(Cover!$E$47="Weekly",IF(AJ325&gt;=40,1,0.5),IF(AJ325&gt;=80,1,0.5))),""))),"")</f>
        <v/>
      </c>
      <c r="BI325" s="470" t="str">
        <f t="shared" si="101"/>
        <v/>
      </c>
      <c r="BJ325" s="469" t="str">
        <f t="shared" si="102"/>
        <v/>
      </c>
      <c r="BL325" s="632">
        <f>IF(BJ325=0,IF('STEP 2 EE Data'!K320="Yes",IF('STEP 2 EE Data'!C320="",1,IF('STEP 2 EE Data'!D320&gt;=40,1,0.5)),0),IF('STEP 2 EE Data'!K320="Yes",IF('STEP 2 EE Data'!C320="",IF(BJ325=0.5,0.5,0),IF('STEP 2 EE Data'!D320&gt;=40,IF(BJ325=0.5,0.5,0),0)),0))</f>
        <v>0</v>
      </c>
    </row>
    <row r="326" spans="1:64" ht="15.6" thickTop="1" thickBot="1" x14ac:dyDescent="0.35">
      <c r="A326" s="84" t="str">
        <f>IF('STEP 2 EE Data'!A321="","",'STEP 2 EE Data'!A321)</f>
        <v/>
      </c>
      <c r="B326" s="83" t="str">
        <f>IF('STEP 2 EE Data'!B321="","",'STEP 2 EE Data'!B321)</f>
        <v/>
      </c>
      <c r="C326" s="54"/>
      <c r="D326" s="56"/>
      <c r="E326" s="55"/>
      <c r="F326" s="371" t="str">
        <f t="shared" si="103"/>
        <v/>
      </c>
      <c r="G326" s="54"/>
      <c r="H326" s="56"/>
      <c r="I326" s="55"/>
      <c r="J326" s="560" t="str">
        <f t="shared" si="104"/>
        <v/>
      </c>
      <c r="K326" s="54"/>
      <c r="L326" s="56"/>
      <c r="M326" s="55"/>
      <c r="N326" s="560" t="str">
        <f t="shared" si="105"/>
        <v/>
      </c>
      <c r="O326" s="54"/>
      <c r="P326" s="56"/>
      <c r="Q326" s="55"/>
      <c r="R326" s="560" t="str">
        <f t="shared" si="86"/>
        <v/>
      </c>
      <c r="S326" s="54"/>
      <c r="T326" s="56"/>
      <c r="U326" s="55"/>
      <c r="V326" s="560" t="str">
        <f t="shared" si="87"/>
        <v/>
      </c>
      <c r="W326" s="54"/>
      <c r="X326" s="56"/>
      <c r="Y326" s="55"/>
      <c r="Z326" s="560" t="str">
        <f t="shared" si="88"/>
        <v/>
      </c>
      <c r="AA326" s="54"/>
      <c r="AB326" s="56"/>
      <c r="AC326" s="55"/>
      <c r="AD326" s="560" t="str">
        <f t="shared" si="89"/>
        <v/>
      </c>
      <c r="AE326" s="54"/>
      <c r="AF326" s="56"/>
      <c r="AG326" s="55"/>
      <c r="AH326" s="560" t="str">
        <f t="shared" si="90"/>
        <v/>
      </c>
      <c r="AI326" s="54"/>
      <c r="AJ326" s="56"/>
      <c r="AK326" s="55"/>
      <c r="AL326" s="446" t="str">
        <f t="shared" si="91"/>
        <v/>
      </c>
      <c r="AM326" s="504">
        <f>'STEP 2 EE Data'!AI321</f>
        <v>0</v>
      </c>
      <c r="AN326" s="82">
        <f>'STEP 2 EE Data'!AJ321</f>
        <v>0</v>
      </c>
      <c r="AO326" s="445" t="str">
        <f>'STEP 2 EE Data'!AK321</f>
        <v/>
      </c>
      <c r="AQ326" s="497" t="str">
        <f t="shared" si="92"/>
        <v/>
      </c>
      <c r="AR326" s="497" t="str">
        <f t="shared" si="93"/>
        <v/>
      </c>
      <c r="AS326" s="497" t="str">
        <f t="shared" si="94"/>
        <v/>
      </c>
      <c r="AT326" s="497" t="str">
        <f t="shared" si="95"/>
        <v/>
      </c>
      <c r="AU326" s="497" t="str">
        <f t="shared" si="96"/>
        <v/>
      </c>
      <c r="AV326" s="497" t="str">
        <f t="shared" si="97"/>
        <v/>
      </c>
      <c r="AW326" s="497" t="str">
        <f t="shared" si="98"/>
        <v/>
      </c>
      <c r="AX326" s="497" t="str">
        <f t="shared" si="99"/>
        <v/>
      </c>
      <c r="AY326" s="498" t="str">
        <f t="shared" si="100"/>
        <v/>
      </c>
      <c r="AZ326" s="499" t="str">
        <f>IF($AZ$28="X",IF(AQ326="",0,IF($B326="","",IF(AQ$28="X",IF(E326&gt;0,1,IF(Cover!$E$47="Weekly",IF(D326&gt;=40,1,0.5),IF(D326&gt;=80,1,0.5))),""))),"")</f>
        <v/>
      </c>
      <c r="BA326" s="499" t="str">
        <f>IF($BA$28="X",IF(AR326="",0,IF($B326="","",IF(AR$28="X",IF(I326&gt;0,1,IF(Cover!$E$47="Weekly",IF(H326&gt;=40,1,0.5),IF(H326&gt;=80,1,0.5))),""))),"")</f>
        <v/>
      </c>
      <c r="BB326" s="499" t="str">
        <f>IF($BB$28="X",IF(AS326="",0,IF($B326="","",IF(AS$28="X",IF(M326&gt;0,1,IF(Cover!$E$47="Weekly",IF(L326&gt;=40,1,0.5),IF(L326&gt;=80,1,0.5))),""))),"")</f>
        <v/>
      </c>
      <c r="BC326" s="499" t="str">
        <f>IF($BC$28="X",IF(AT326="",0,IF($B326="","",IF(AT$28="X",IF(Q326&gt;0,1,IF(Cover!$E$47="Weekly",IF(P326&gt;=40,1,0.5),IF(P326&gt;=80,1,0.5))),""))),"")</f>
        <v/>
      </c>
      <c r="BD326" s="499" t="str">
        <f>IF($BD$28="X",IF(AU326="",0,IF($B326="","",IF(AU$28="X",IF(U326&gt;0,1,IF(Cover!$E$47="Weekly",IF(T326&gt;=40,1,0.5),IF(T326&gt;=80,1,0.5))),""))),"")</f>
        <v/>
      </c>
      <c r="BE326" s="499" t="str">
        <f>IF($BE$28="X",IF(AV326="",0,IF($B326="","",IF(AV$28="X",IF(Y326&gt;0,1,IF(Cover!$E$47="Weekly",IF(X326&gt;=40,1,0.5),IF(X326&gt;=80,1,0.5))),""))),"")</f>
        <v/>
      </c>
      <c r="BF326" s="499" t="str">
        <f>IF($BF$28="X",IF(AW326="",0,IF($B326="","",IF(AW$28="X",IF(AC326&gt;0,1,IF(Cover!$E$47="Weekly",IF(AB326&gt;=40,1,0.5),IF(AB326&gt;=80,1,0.5))),""))),"")</f>
        <v/>
      </c>
      <c r="BG326" s="499" t="str">
        <f>IF($BG$28="X",IF(AX326="",0,IF($B326="","",IF(AX$28="X",IF(AG326&gt;0,1,IF(Cover!$E$47="Weekly",IF(AF326&gt;=40,1,0.5),IF(AF326&gt;=80,1,0.5))),""))),"")</f>
        <v/>
      </c>
      <c r="BH326" s="500" t="str">
        <f>IF($BH$28="X",IF(AY326="",0,IF($B326="","",IF(AY$28="X",IF(AK326&gt;0,1,IF(Cover!$E$47="Weekly",IF(AJ326&gt;=40,1,0.5),IF(AJ326&gt;=80,1,0.5))),""))),"")</f>
        <v/>
      </c>
      <c r="BI326" s="470" t="str">
        <f t="shared" si="101"/>
        <v/>
      </c>
      <c r="BJ326" s="469" t="str">
        <f t="shared" si="102"/>
        <v/>
      </c>
      <c r="BL326" s="632">
        <f>IF(BJ326=0,IF('STEP 2 EE Data'!K321="Yes",IF('STEP 2 EE Data'!C321="",1,IF('STEP 2 EE Data'!D321&gt;=40,1,0.5)),0),IF('STEP 2 EE Data'!K321="Yes",IF('STEP 2 EE Data'!C321="",IF(BJ326=0.5,0.5,0),IF('STEP 2 EE Data'!D321&gt;=40,IF(BJ326=0.5,0.5,0),0)),0))</f>
        <v>0</v>
      </c>
    </row>
    <row r="327" spans="1:64" ht="15.6" thickTop="1" thickBot="1" x14ac:dyDescent="0.35">
      <c r="A327" s="84" t="str">
        <f>IF('STEP 2 EE Data'!A322="","",'STEP 2 EE Data'!A322)</f>
        <v/>
      </c>
      <c r="B327" s="83" t="str">
        <f>IF('STEP 2 EE Data'!B322="","",'STEP 2 EE Data'!B322)</f>
        <v/>
      </c>
      <c r="C327" s="54"/>
      <c r="D327" s="56"/>
      <c r="E327" s="55"/>
      <c r="F327" s="371" t="str">
        <f t="shared" si="103"/>
        <v/>
      </c>
      <c r="G327" s="54"/>
      <c r="H327" s="56"/>
      <c r="I327" s="55"/>
      <c r="J327" s="560" t="str">
        <f t="shared" si="104"/>
        <v/>
      </c>
      <c r="K327" s="54"/>
      <c r="L327" s="56"/>
      <c r="M327" s="55"/>
      <c r="N327" s="560" t="str">
        <f t="shared" si="105"/>
        <v/>
      </c>
      <c r="O327" s="54"/>
      <c r="P327" s="56"/>
      <c r="Q327" s="55"/>
      <c r="R327" s="560" t="str">
        <f t="shared" si="86"/>
        <v/>
      </c>
      <c r="S327" s="54"/>
      <c r="T327" s="56"/>
      <c r="U327" s="55"/>
      <c r="V327" s="560" t="str">
        <f t="shared" si="87"/>
        <v/>
      </c>
      <c r="W327" s="54"/>
      <c r="X327" s="56"/>
      <c r="Y327" s="55"/>
      <c r="Z327" s="560" t="str">
        <f t="shared" si="88"/>
        <v/>
      </c>
      <c r="AA327" s="54"/>
      <c r="AB327" s="56"/>
      <c r="AC327" s="55"/>
      <c r="AD327" s="560" t="str">
        <f t="shared" si="89"/>
        <v/>
      </c>
      <c r="AE327" s="54"/>
      <c r="AF327" s="56"/>
      <c r="AG327" s="55"/>
      <c r="AH327" s="560" t="str">
        <f t="shared" si="90"/>
        <v/>
      </c>
      <c r="AI327" s="54"/>
      <c r="AJ327" s="56"/>
      <c r="AK327" s="55"/>
      <c r="AL327" s="446" t="str">
        <f t="shared" si="91"/>
        <v/>
      </c>
      <c r="AM327" s="504">
        <f>'STEP 2 EE Data'!AI322</f>
        <v>0</v>
      </c>
      <c r="AN327" s="82">
        <f>'STEP 2 EE Data'!AJ322</f>
        <v>0</v>
      </c>
      <c r="AO327" s="445" t="str">
        <f>'STEP 2 EE Data'!AK322</f>
        <v/>
      </c>
      <c r="AQ327" s="497" t="str">
        <f t="shared" si="92"/>
        <v/>
      </c>
      <c r="AR327" s="497" t="str">
        <f t="shared" si="93"/>
        <v/>
      </c>
      <c r="AS327" s="497" t="str">
        <f t="shared" si="94"/>
        <v/>
      </c>
      <c r="AT327" s="497" t="str">
        <f t="shared" si="95"/>
        <v/>
      </c>
      <c r="AU327" s="497" t="str">
        <f t="shared" si="96"/>
        <v/>
      </c>
      <c r="AV327" s="497" t="str">
        <f t="shared" si="97"/>
        <v/>
      </c>
      <c r="AW327" s="497" t="str">
        <f t="shared" si="98"/>
        <v/>
      </c>
      <c r="AX327" s="497" t="str">
        <f t="shared" si="99"/>
        <v/>
      </c>
      <c r="AY327" s="498" t="str">
        <f t="shared" si="100"/>
        <v/>
      </c>
      <c r="AZ327" s="499" t="str">
        <f>IF($AZ$28="X",IF(AQ327="",0,IF($B327="","",IF(AQ$28="X",IF(E327&gt;0,1,IF(Cover!$E$47="Weekly",IF(D327&gt;=40,1,0.5),IF(D327&gt;=80,1,0.5))),""))),"")</f>
        <v/>
      </c>
      <c r="BA327" s="499" t="str">
        <f>IF($BA$28="X",IF(AR327="",0,IF($B327="","",IF(AR$28="X",IF(I327&gt;0,1,IF(Cover!$E$47="Weekly",IF(H327&gt;=40,1,0.5),IF(H327&gt;=80,1,0.5))),""))),"")</f>
        <v/>
      </c>
      <c r="BB327" s="499" t="str">
        <f>IF($BB$28="X",IF(AS327="",0,IF($B327="","",IF(AS$28="X",IF(M327&gt;0,1,IF(Cover!$E$47="Weekly",IF(L327&gt;=40,1,0.5),IF(L327&gt;=80,1,0.5))),""))),"")</f>
        <v/>
      </c>
      <c r="BC327" s="499" t="str">
        <f>IF($BC$28="X",IF(AT327="",0,IF($B327="","",IF(AT$28="X",IF(Q327&gt;0,1,IF(Cover!$E$47="Weekly",IF(P327&gt;=40,1,0.5),IF(P327&gt;=80,1,0.5))),""))),"")</f>
        <v/>
      </c>
      <c r="BD327" s="499" t="str">
        <f>IF($BD$28="X",IF(AU327="",0,IF($B327="","",IF(AU$28="X",IF(U327&gt;0,1,IF(Cover!$E$47="Weekly",IF(T327&gt;=40,1,0.5),IF(T327&gt;=80,1,0.5))),""))),"")</f>
        <v/>
      </c>
      <c r="BE327" s="499" t="str">
        <f>IF($BE$28="X",IF(AV327="",0,IF($B327="","",IF(AV$28="X",IF(Y327&gt;0,1,IF(Cover!$E$47="Weekly",IF(X327&gt;=40,1,0.5),IF(X327&gt;=80,1,0.5))),""))),"")</f>
        <v/>
      </c>
      <c r="BF327" s="499" t="str">
        <f>IF($BF$28="X",IF(AW327="",0,IF($B327="","",IF(AW$28="X",IF(AC327&gt;0,1,IF(Cover!$E$47="Weekly",IF(AB327&gt;=40,1,0.5),IF(AB327&gt;=80,1,0.5))),""))),"")</f>
        <v/>
      </c>
      <c r="BG327" s="499" t="str">
        <f>IF($BG$28="X",IF(AX327="",0,IF($B327="","",IF(AX$28="X",IF(AG327&gt;0,1,IF(Cover!$E$47="Weekly",IF(AF327&gt;=40,1,0.5),IF(AF327&gt;=80,1,0.5))),""))),"")</f>
        <v/>
      </c>
      <c r="BH327" s="500" t="str">
        <f>IF($BH$28="X",IF(AY327="",0,IF($B327="","",IF(AY$28="X",IF(AK327&gt;0,1,IF(Cover!$E$47="Weekly",IF(AJ327&gt;=40,1,0.5),IF(AJ327&gt;=80,1,0.5))),""))),"")</f>
        <v/>
      </c>
      <c r="BI327" s="470" t="str">
        <f t="shared" si="101"/>
        <v/>
      </c>
      <c r="BJ327" s="469" t="str">
        <f t="shared" si="102"/>
        <v/>
      </c>
      <c r="BL327" s="632">
        <f>IF(BJ327=0,IF('STEP 2 EE Data'!K322="Yes",IF('STEP 2 EE Data'!C322="",1,IF('STEP 2 EE Data'!D322&gt;=40,1,0.5)),0),IF('STEP 2 EE Data'!K322="Yes",IF('STEP 2 EE Data'!C322="",IF(BJ327=0.5,0.5,0),IF('STEP 2 EE Data'!D322&gt;=40,IF(BJ327=0.5,0.5,0),0)),0))</f>
        <v>0</v>
      </c>
    </row>
    <row r="328" spans="1:64" ht="15.6" thickTop="1" thickBot="1" x14ac:dyDescent="0.35">
      <c r="A328" s="84" t="str">
        <f>IF('STEP 2 EE Data'!A323="","",'STEP 2 EE Data'!A323)</f>
        <v/>
      </c>
      <c r="B328" s="83" t="str">
        <f>IF('STEP 2 EE Data'!B323="","",'STEP 2 EE Data'!B323)</f>
        <v/>
      </c>
      <c r="C328" s="54"/>
      <c r="D328" s="56"/>
      <c r="E328" s="55"/>
      <c r="F328" s="371" t="str">
        <f t="shared" si="103"/>
        <v/>
      </c>
      <c r="G328" s="54"/>
      <c r="H328" s="56"/>
      <c r="I328" s="55"/>
      <c r="J328" s="560" t="str">
        <f t="shared" si="104"/>
        <v/>
      </c>
      <c r="K328" s="54"/>
      <c r="L328" s="56"/>
      <c r="M328" s="55"/>
      <c r="N328" s="560" t="str">
        <f t="shared" si="105"/>
        <v/>
      </c>
      <c r="O328" s="54"/>
      <c r="P328" s="56"/>
      <c r="Q328" s="55"/>
      <c r="R328" s="560" t="str">
        <f t="shared" si="86"/>
        <v/>
      </c>
      <c r="S328" s="54"/>
      <c r="T328" s="56"/>
      <c r="U328" s="55"/>
      <c r="V328" s="560" t="str">
        <f t="shared" si="87"/>
        <v/>
      </c>
      <c r="W328" s="54"/>
      <c r="X328" s="56"/>
      <c r="Y328" s="55"/>
      <c r="Z328" s="560" t="str">
        <f t="shared" si="88"/>
        <v/>
      </c>
      <c r="AA328" s="54"/>
      <c r="AB328" s="56"/>
      <c r="AC328" s="55"/>
      <c r="AD328" s="560" t="str">
        <f t="shared" si="89"/>
        <v/>
      </c>
      <c r="AE328" s="54"/>
      <c r="AF328" s="56"/>
      <c r="AG328" s="55"/>
      <c r="AH328" s="560" t="str">
        <f t="shared" si="90"/>
        <v/>
      </c>
      <c r="AI328" s="54"/>
      <c r="AJ328" s="56"/>
      <c r="AK328" s="55"/>
      <c r="AL328" s="446" t="str">
        <f t="shared" si="91"/>
        <v/>
      </c>
      <c r="AM328" s="504">
        <f>'STEP 2 EE Data'!AI323</f>
        <v>0</v>
      </c>
      <c r="AN328" s="82">
        <f>'STEP 2 EE Data'!AJ323</f>
        <v>0</v>
      </c>
      <c r="AO328" s="445" t="str">
        <f>'STEP 2 EE Data'!AK323</f>
        <v/>
      </c>
      <c r="AQ328" s="497" t="str">
        <f t="shared" si="92"/>
        <v/>
      </c>
      <c r="AR328" s="497" t="str">
        <f t="shared" si="93"/>
        <v/>
      </c>
      <c r="AS328" s="497" t="str">
        <f t="shared" si="94"/>
        <v/>
      </c>
      <c r="AT328" s="497" t="str">
        <f t="shared" si="95"/>
        <v/>
      </c>
      <c r="AU328" s="497" t="str">
        <f t="shared" si="96"/>
        <v/>
      </c>
      <c r="AV328" s="497" t="str">
        <f t="shared" si="97"/>
        <v/>
      </c>
      <c r="AW328" s="497" t="str">
        <f t="shared" si="98"/>
        <v/>
      </c>
      <c r="AX328" s="497" t="str">
        <f t="shared" si="99"/>
        <v/>
      </c>
      <c r="AY328" s="498" t="str">
        <f t="shared" si="100"/>
        <v/>
      </c>
      <c r="AZ328" s="499" t="str">
        <f>IF($AZ$28="X",IF(AQ328="",0,IF($B328="","",IF(AQ$28="X",IF(E328&gt;0,1,IF(Cover!$E$47="Weekly",IF(D328&gt;=40,1,0.5),IF(D328&gt;=80,1,0.5))),""))),"")</f>
        <v/>
      </c>
      <c r="BA328" s="499" t="str">
        <f>IF($BA$28="X",IF(AR328="",0,IF($B328="","",IF(AR$28="X",IF(I328&gt;0,1,IF(Cover!$E$47="Weekly",IF(H328&gt;=40,1,0.5),IF(H328&gt;=80,1,0.5))),""))),"")</f>
        <v/>
      </c>
      <c r="BB328" s="499" t="str">
        <f>IF($BB$28="X",IF(AS328="",0,IF($B328="","",IF(AS$28="X",IF(M328&gt;0,1,IF(Cover!$E$47="Weekly",IF(L328&gt;=40,1,0.5),IF(L328&gt;=80,1,0.5))),""))),"")</f>
        <v/>
      </c>
      <c r="BC328" s="499" t="str">
        <f>IF($BC$28="X",IF(AT328="",0,IF($B328="","",IF(AT$28="X",IF(Q328&gt;0,1,IF(Cover!$E$47="Weekly",IF(P328&gt;=40,1,0.5),IF(P328&gt;=80,1,0.5))),""))),"")</f>
        <v/>
      </c>
      <c r="BD328" s="499" t="str">
        <f>IF($BD$28="X",IF(AU328="",0,IF($B328="","",IF(AU$28="X",IF(U328&gt;0,1,IF(Cover!$E$47="Weekly",IF(T328&gt;=40,1,0.5),IF(T328&gt;=80,1,0.5))),""))),"")</f>
        <v/>
      </c>
      <c r="BE328" s="499" t="str">
        <f>IF($BE$28="X",IF(AV328="",0,IF($B328="","",IF(AV$28="X",IF(Y328&gt;0,1,IF(Cover!$E$47="Weekly",IF(X328&gt;=40,1,0.5),IF(X328&gt;=80,1,0.5))),""))),"")</f>
        <v/>
      </c>
      <c r="BF328" s="499" t="str">
        <f>IF($BF$28="X",IF(AW328="",0,IF($B328="","",IF(AW$28="X",IF(AC328&gt;0,1,IF(Cover!$E$47="Weekly",IF(AB328&gt;=40,1,0.5),IF(AB328&gt;=80,1,0.5))),""))),"")</f>
        <v/>
      </c>
      <c r="BG328" s="499" t="str">
        <f>IF($BG$28="X",IF(AX328="",0,IF($B328="","",IF(AX$28="X",IF(AG328&gt;0,1,IF(Cover!$E$47="Weekly",IF(AF328&gt;=40,1,0.5),IF(AF328&gt;=80,1,0.5))),""))),"")</f>
        <v/>
      </c>
      <c r="BH328" s="500" t="str">
        <f>IF($BH$28="X",IF(AY328="",0,IF($B328="","",IF(AY$28="X",IF(AK328&gt;0,1,IF(Cover!$E$47="Weekly",IF(AJ328&gt;=40,1,0.5),IF(AJ328&gt;=80,1,0.5))),""))),"")</f>
        <v/>
      </c>
      <c r="BI328" s="470" t="str">
        <f t="shared" si="101"/>
        <v/>
      </c>
      <c r="BJ328" s="469" t="str">
        <f t="shared" si="102"/>
        <v/>
      </c>
      <c r="BL328" s="632">
        <f>IF(BJ328=0,IF('STEP 2 EE Data'!K323="Yes",IF('STEP 2 EE Data'!C323="",1,IF('STEP 2 EE Data'!D323&gt;=40,1,0.5)),0),IF('STEP 2 EE Data'!K323="Yes",IF('STEP 2 EE Data'!C323="",IF(BJ328=0.5,0.5,0),IF('STEP 2 EE Data'!D323&gt;=40,IF(BJ328=0.5,0.5,0),0)),0))</f>
        <v>0</v>
      </c>
    </row>
    <row r="329" spans="1:64" ht="15.6" thickTop="1" thickBot="1" x14ac:dyDescent="0.35">
      <c r="A329" s="84" t="str">
        <f>IF('STEP 2 EE Data'!A324="","",'STEP 2 EE Data'!A324)</f>
        <v/>
      </c>
      <c r="B329" s="83" t="str">
        <f>IF('STEP 2 EE Data'!B324="","",'STEP 2 EE Data'!B324)</f>
        <v/>
      </c>
      <c r="C329" s="54"/>
      <c r="D329" s="56"/>
      <c r="E329" s="55"/>
      <c r="F329" s="371" t="str">
        <f t="shared" si="103"/>
        <v/>
      </c>
      <c r="G329" s="54"/>
      <c r="H329" s="56"/>
      <c r="I329" s="55"/>
      <c r="J329" s="560" t="str">
        <f t="shared" si="104"/>
        <v/>
      </c>
      <c r="K329" s="54"/>
      <c r="L329" s="56"/>
      <c r="M329" s="55"/>
      <c r="N329" s="560" t="str">
        <f t="shared" si="105"/>
        <v/>
      </c>
      <c r="O329" s="54"/>
      <c r="P329" s="56"/>
      <c r="Q329" s="55"/>
      <c r="R329" s="560" t="str">
        <f t="shared" si="86"/>
        <v/>
      </c>
      <c r="S329" s="54"/>
      <c r="T329" s="56"/>
      <c r="U329" s="55"/>
      <c r="V329" s="560" t="str">
        <f t="shared" si="87"/>
        <v/>
      </c>
      <c r="W329" s="54"/>
      <c r="X329" s="56"/>
      <c r="Y329" s="55"/>
      <c r="Z329" s="560" t="str">
        <f t="shared" si="88"/>
        <v/>
      </c>
      <c r="AA329" s="54"/>
      <c r="AB329" s="56"/>
      <c r="AC329" s="55"/>
      <c r="AD329" s="560" t="str">
        <f t="shared" si="89"/>
        <v/>
      </c>
      <c r="AE329" s="54"/>
      <c r="AF329" s="56"/>
      <c r="AG329" s="55"/>
      <c r="AH329" s="560" t="str">
        <f t="shared" si="90"/>
        <v/>
      </c>
      <c r="AI329" s="54"/>
      <c r="AJ329" s="56"/>
      <c r="AK329" s="55"/>
      <c r="AL329" s="446" t="str">
        <f t="shared" si="91"/>
        <v/>
      </c>
      <c r="AM329" s="504">
        <f>'STEP 2 EE Data'!AI324</f>
        <v>0</v>
      </c>
      <c r="AN329" s="82">
        <f>'STEP 2 EE Data'!AJ324</f>
        <v>0</v>
      </c>
      <c r="AO329" s="445" t="str">
        <f>'STEP 2 EE Data'!AK324</f>
        <v/>
      </c>
      <c r="AQ329" s="497" t="str">
        <f t="shared" si="92"/>
        <v/>
      </c>
      <c r="AR329" s="497" t="str">
        <f t="shared" si="93"/>
        <v/>
      </c>
      <c r="AS329" s="497" t="str">
        <f t="shared" si="94"/>
        <v/>
      </c>
      <c r="AT329" s="497" t="str">
        <f t="shared" si="95"/>
        <v/>
      </c>
      <c r="AU329" s="497" t="str">
        <f t="shared" si="96"/>
        <v/>
      </c>
      <c r="AV329" s="497" t="str">
        <f t="shared" si="97"/>
        <v/>
      </c>
      <c r="AW329" s="497" t="str">
        <f t="shared" si="98"/>
        <v/>
      </c>
      <c r="AX329" s="497" t="str">
        <f t="shared" si="99"/>
        <v/>
      </c>
      <c r="AY329" s="498" t="str">
        <f t="shared" si="100"/>
        <v/>
      </c>
      <c r="AZ329" s="499" t="str">
        <f>IF($AZ$28="X",IF(AQ329="",0,IF($B329="","",IF(AQ$28="X",IF(E329&gt;0,1,IF(Cover!$E$47="Weekly",IF(D329&gt;=40,1,0.5),IF(D329&gt;=80,1,0.5))),""))),"")</f>
        <v/>
      </c>
      <c r="BA329" s="499" t="str">
        <f>IF($BA$28="X",IF(AR329="",0,IF($B329="","",IF(AR$28="X",IF(I329&gt;0,1,IF(Cover!$E$47="Weekly",IF(H329&gt;=40,1,0.5),IF(H329&gt;=80,1,0.5))),""))),"")</f>
        <v/>
      </c>
      <c r="BB329" s="499" t="str">
        <f>IF($BB$28="X",IF(AS329="",0,IF($B329="","",IF(AS$28="X",IF(M329&gt;0,1,IF(Cover!$E$47="Weekly",IF(L329&gt;=40,1,0.5),IF(L329&gt;=80,1,0.5))),""))),"")</f>
        <v/>
      </c>
      <c r="BC329" s="499" t="str">
        <f>IF($BC$28="X",IF(AT329="",0,IF($B329="","",IF(AT$28="X",IF(Q329&gt;0,1,IF(Cover!$E$47="Weekly",IF(P329&gt;=40,1,0.5),IF(P329&gt;=80,1,0.5))),""))),"")</f>
        <v/>
      </c>
      <c r="BD329" s="499" t="str">
        <f>IF($BD$28="X",IF(AU329="",0,IF($B329="","",IF(AU$28="X",IF(U329&gt;0,1,IF(Cover!$E$47="Weekly",IF(T329&gt;=40,1,0.5),IF(T329&gt;=80,1,0.5))),""))),"")</f>
        <v/>
      </c>
      <c r="BE329" s="499" t="str">
        <f>IF($BE$28="X",IF(AV329="",0,IF($B329="","",IF(AV$28="X",IF(Y329&gt;0,1,IF(Cover!$E$47="Weekly",IF(X329&gt;=40,1,0.5),IF(X329&gt;=80,1,0.5))),""))),"")</f>
        <v/>
      </c>
      <c r="BF329" s="499" t="str">
        <f>IF($BF$28="X",IF(AW329="",0,IF($B329="","",IF(AW$28="X",IF(AC329&gt;0,1,IF(Cover!$E$47="Weekly",IF(AB329&gt;=40,1,0.5),IF(AB329&gt;=80,1,0.5))),""))),"")</f>
        <v/>
      </c>
      <c r="BG329" s="499" t="str">
        <f>IF($BG$28="X",IF(AX329="",0,IF($B329="","",IF(AX$28="X",IF(AG329&gt;0,1,IF(Cover!$E$47="Weekly",IF(AF329&gt;=40,1,0.5),IF(AF329&gt;=80,1,0.5))),""))),"")</f>
        <v/>
      </c>
      <c r="BH329" s="500" t="str">
        <f>IF($BH$28="X",IF(AY329="",0,IF($B329="","",IF(AY$28="X",IF(AK329&gt;0,1,IF(Cover!$E$47="Weekly",IF(AJ329&gt;=40,1,0.5),IF(AJ329&gt;=80,1,0.5))),""))),"")</f>
        <v/>
      </c>
      <c r="BI329" s="470" t="str">
        <f t="shared" si="101"/>
        <v/>
      </c>
      <c r="BJ329" s="469" t="str">
        <f t="shared" si="102"/>
        <v/>
      </c>
      <c r="BL329" s="632">
        <f>IF(BJ329=0,IF('STEP 2 EE Data'!K324="Yes",IF('STEP 2 EE Data'!C324="",1,IF('STEP 2 EE Data'!D324&gt;=40,1,0.5)),0),IF('STEP 2 EE Data'!K324="Yes",IF('STEP 2 EE Data'!C324="",IF(BJ329=0.5,0.5,0),IF('STEP 2 EE Data'!D324&gt;=40,IF(BJ329=0.5,0.5,0),0)),0))</f>
        <v>0</v>
      </c>
    </row>
    <row r="330" spans="1:64" ht="15.6" thickTop="1" thickBot="1" x14ac:dyDescent="0.35">
      <c r="A330" s="84" t="str">
        <f>IF('STEP 2 EE Data'!A325="","",'STEP 2 EE Data'!A325)</f>
        <v/>
      </c>
      <c r="B330" s="83" t="str">
        <f>IF('STEP 2 EE Data'!B325="","",'STEP 2 EE Data'!B325)</f>
        <v/>
      </c>
      <c r="C330" s="54"/>
      <c r="D330" s="56"/>
      <c r="E330" s="55"/>
      <c r="F330" s="371" t="str">
        <f t="shared" si="103"/>
        <v/>
      </c>
      <c r="G330" s="54"/>
      <c r="H330" s="56"/>
      <c r="I330" s="55"/>
      <c r="J330" s="560" t="str">
        <f t="shared" si="104"/>
        <v/>
      </c>
      <c r="K330" s="54"/>
      <c r="L330" s="56"/>
      <c r="M330" s="55"/>
      <c r="N330" s="560" t="str">
        <f t="shared" si="105"/>
        <v/>
      </c>
      <c r="O330" s="54"/>
      <c r="P330" s="56"/>
      <c r="Q330" s="55"/>
      <c r="R330" s="560" t="str">
        <f t="shared" si="86"/>
        <v/>
      </c>
      <c r="S330" s="54"/>
      <c r="T330" s="56"/>
      <c r="U330" s="55"/>
      <c r="V330" s="560" t="str">
        <f t="shared" si="87"/>
        <v/>
      </c>
      <c r="W330" s="54"/>
      <c r="X330" s="56"/>
      <c r="Y330" s="55"/>
      <c r="Z330" s="560" t="str">
        <f t="shared" si="88"/>
        <v/>
      </c>
      <c r="AA330" s="54"/>
      <c r="AB330" s="56"/>
      <c r="AC330" s="55"/>
      <c r="AD330" s="560" t="str">
        <f t="shared" si="89"/>
        <v/>
      </c>
      <c r="AE330" s="54"/>
      <c r="AF330" s="56"/>
      <c r="AG330" s="55"/>
      <c r="AH330" s="560" t="str">
        <f t="shared" si="90"/>
        <v/>
      </c>
      <c r="AI330" s="54"/>
      <c r="AJ330" s="56"/>
      <c r="AK330" s="55"/>
      <c r="AL330" s="446" t="str">
        <f t="shared" si="91"/>
        <v/>
      </c>
      <c r="AM330" s="504">
        <f>'STEP 2 EE Data'!AI325</f>
        <v>0</v>
      </c>
      <c r="AN330" s="82">
        <f>'STEP 2 EE Data'!AJ325</f>
        <v>0</v>
      </c>
      <c r="AO330" s="445" t="str">
        <f>'STEP 2 EE Data'!AK325</f>
        <v/>
      </c>
      <c r="AQ330" s="497" t="str">
        <f t="shared" si="92"/>
        <v/>
      </c>
      <c r="AR330" s="497" t="str">
        <f t="shared" si="93"/>
        <v/>
      </c>
      <c r="AS330" s="497" t="str">
        <f t="shared" si="94"/>
        <v/>
      </c>
      <c r="AT330" s="497" t="str">
        <f t="shared" si="95"/>
        <v/>
      </c>
      <c r="AU330" s="497" t="str">
        <f t="shared" si="96"/>
        <v/>
      </c>
      <c r="AV330" s="497" t="str">
        <f t="shared" si="97"/>
        <v/>
      </c>
      <c r="AW330" s="497" t="str">
        <f t="shared" si="98"/>
        <v/>
      </c>
      <c r="AX330" s="497" t="str">
        <f t="shared" si="99"/>
        <v/>
      </c>
      <c r="AY330" s="498" t="str">
        <f t="shared" si="100"/>
        <v/>
      </c>
      <c r="AZ330" s="499" t="str">
        <f>IF($AZ$28="X",IF(AQ330="",0,IF($B330="","",IF(AQ$28="X",IF(E330&gt;0,1,IF(Cover!$E$47="Weekly",IF(D330&gt;=40,1,0.5),IF(D330&gt;=80,1,0.5))),""))),"")</f>
        <v/>
      </c>
      <c r="BA330" s="499" t="str">
        <f>IF($BA$28="X",IF(AR330="",0,IF($B330="","",IF(AR$28="X",IF(I330&gt;0,1,IF(Cover!$E$47="Weekly",IF(H330&gt;=40,1,0.5),IF(H330&gt;=80,1,0.5))),""))),"")</f>
        <v/>
      </c>
      <c r="BB330" s="499" t="str">
        <f>IF($BB$28="X",IF(AS330="",0,IF($B330="","",IF(AS$28="X",IF(M330&gt;0,1,IF(Cover!$E$47="Weekly",IF(L330&gt;=40,1,0.5),IF(L330&gt;=80,1,0.5))),""))),"")</f>
        <v/>
      </c>
      <c r="BC330" s="499" t="str">
        <f>IF($BC$28="X",IF(AT330="",0,IF($B330="","",IF(AT$28="X",IF(Q330&gt;0,1,IF(Cover!$E$47="Weekly",IF(P330&gt;=40,1,0.5),IF(P330&gt;=80,1,0.5))),""))),"")</f>
        <v/>
      </c>
      <c r="BD330" s="499" t="str">
        <f>IF($BD$28="X",IF(AU330="",0,IF($B330="","",IF(AU$28="X",IF(U330&gt;0,1,IF(Cover!$E$47="Weekly",IF(T330&gt;=40,1,0.5),IF(T330&gt;=80,1,0.5))),""))),"")</f>
        <v/>
      </c>
      <c r="BE330" s="499" t="str">
        <f>IF($BE$28="X",IF(AV330="",0,IF($B330="","",IF(AV$28="X",IF(Y330&gt;0,1,IF(Cover!$E$47="Weekly",IF(X330&gt;=40,1,0.5),IF(X330&gt;=80,1,0.5))),""))),"")</f>
        <v/>
      </c>
      <c r="BF330" s="499" t="str">
        <f>IF($BF$28="X",IF(AW330="",0,IF($B330="","",IF(AW$28="X",IF(AC330&gt;0,1,IF(Cover!$E$47="Weekly",IF(AB330&gt;=40,1,0.5),IF(AB330&gt;=80,1,0.5))),""))),"")</f>
        <v/>
      </c>
      <c r="BG330" s="499" t="str">
        <f>IF($BG$28="X",IF(AX330="",0,IF($B330="","",IF(AX$28="X",IF(AG330&gt;0,1,IF(Cover!$E$47="Weekly",IF(AF330&gt;=40,1,0.5),IF(AF330&gt;=80,1,0.5))),""))),"")</f>
        <v/>
      </c>
      <c r="BH330" s="500" t="str">
        <f>IF($BH$28="X",IF(AY330="",0,IF($B330="","",IF(AY$28="X",IF(AK330&gt;0,1,IF(Cover!$E$47="Weekly",IF(AJ330&gt;=40,1,0.5),IF(AJ330&gt;=80,1,0.5))),""))),"")</f>
        <v/>
      </c>
      <c r="BI330" s="470" t="str">
        <f t="shared" si="101"/>
        <v/>
      </c>
      <c r="BJ330" s="469" t="str">
        <f t="shared" si="102"/>
        <v/>
      </c>
      <c r="BL330" s="632">
        <f>IF(BJ330=0,IF('STEP 2 EE Data'!K325="Yes",IF('STEP 2 EE Data'!C325="",1,IF('STEP 2 EE Data'!D325&gt;=40,1,0.5)),0),IF('STEP 2 EE Data'!K325="Yes",IF('STEP 2 EE Data'!C325="",IF(BJ330=0.5,0.5,0),IF('STEP 2 EE Data'!D325&gt;=40,IF(BJ330=0.5,0.5,0),0)),0))</f>
        <v>0</v>
      </c>
    </row>
    <row r="331" spans="1:64" ht="15.6" thickTop="1" thickBot="1" x14ac:dyDescent="0.35">
      <c r="A331" s="84" t="str">
        <f>IF('STEP 2 EE Data'!A326="","",'STEP 2 EE Data'!A326)</f>
        <v/>
      </c>
      <c r="B331" s="83" t="str">
        <f>IF('STEP 2 EE Data'!B326="","",'STEP 2 EE Data'!B326)</f>
        <v/>
      </c>
      <c r="C331" s="54"/>
      <c r="D331" s="56"/>
      <c r="E331" s="55"/>
      <c r="F331" s="371" t="str">
        <f t="shared" si="103"/>
        <v/>
      </c>
      <c r="G331" s="54"/>
      <c r="H331" s="56"/>
      <c r="I331" s="55"/>
      <c r="J331" s="560" t="str">
        <f t="shared" si="104"/>
        <v/>
      </c>
      <c r="K331" s="54"/>
      <c r="L331" s="56"/>
      <c r="M331" s="55"/>
      <c r="N331" s="560" t="str">
        <f t="shared" si="105"/>
        <v/>
      </c>
      <c r="O331" s="54"/>
      <c r="P331" s="56"/>
      <c r="Q331" s="55"/>
      <c r="R331" s="560" t="str">
        <f t="shared" si="86"/>
        <v/>
      </c>
      <c r="S331" s="54"/>
      <c r="T331" s="56"/>
      <c r="U331" s="55"/>
      <c r="V331" s="560" t="str">
        <f t="shared" si="87"/>
        <v/>
      </c>
      <c r="W331" s="54"/>
      <c r="X331" s="56"/>
      <c r="Y331" s="55"/>
      <c r="Z331" s="560" t="str">
        <f t="shared" si="88"/>
        <v/>
      </c>
      <c r="AA331" s="54"/>
      <c r="AB331" s="56"/>
      <c r="AC331" s="55"/>
      <c r="AD331" s="560" t="str">
        <f t="shared" si="89"/>
        <v/>
      </c>
      <c r="AE331" s="54"/>
      <c r="AF331" s="56"/>
      <c r="AG331" s="55"/>
      <c r="AH331" s="560" t="str">
        <f t="shared" si="90"/>
        <v/>
      </c>
      <c r="AI331" s="54"/>
      <c r="AJ331" s="56"/>
      <c r="AK331" s="55"/>
      <c r="AL331" s="446" t="str">
        <f t="shared" si="91"/>
        <v/>
      </c>
      <c r="AM331" s="504">
        <f>'STEP 2 EE Data'!AI326</f>
        <v>0</v>
      </c>
      <c r="AN331" s="82">
        <f>'STEP 2 EE Data'!AJ326</f>
        <v>0</v>
      </c>
      <c r="AO331" s="445" t="str">
        <f>'STEP 2 EE Data'!AK326</f>
        <v/>
      </c>
      <c r="AQ331" s="497" t="str">
        <f t="shared" si="92"/>
        <v/>
      </c>
      <c r="AR331" s="497" t="str">
        <f t="shared" si="93"/>
        <v/>
      </c>
      <c r="AS331" s="497" t="str">
        <f t="shared" si="94"/>
        <v/>
      </c>
      <c r="AT331" s="497" t="str">
        <f t="shared" si="95"/>
        <v/>
      </c>
      <c r="AU331" s="497" t="str">
        <f t="shared" si="96"/>
        <v/>
      </c>
      <c r="AV331" s="497" t="str">
        <f t="shared" si="97"/>
        <v/>
      </c>
      <c r="AW331" s="497" t="str">
        <f t="shared" si="98"/>
        <v/>
      </c>
      <c r="AX331" s="497" t="str">
        <f t="shared" si="99"/>
        <v/>
      </c>
      <c r="AY331" s="498" t="str">
        <f t="shared" si="100"/>
        <v/>
      </c>
      <c r="AZ331" s="499" t="str">
        <f>IF($AZ$28="X",IF(AQ331="",0,IF($B331="","",IF(AQ$28="X",IF(E331&gt;0,1,IF(Cover!$E$47="Weekly",IF(D331&gt;=40,1,0.5),IF(D331&gt;=80,1,0.5))),""))),"")</f>
        <v/>
      </c>
      <c r="BA331" s="499" t="str">
        <f>IF($BA$28="X",IF(AR331="",0,IF($B331="","",IF(AR$28="X",IF(I331&gt;0,1,IF(Cover!$E$47="Weekly",IF(H331&gt;=40,1,0.5),IF(H331&gt;=80,1,0.5))),""))),"")</f>
        <v/>
      </c>
      <c r="BB331" s="499" t="str">
        <f>IF($BB$28="X",IF(AS331="",0,IF($B331="","",IF(AS$28="X",IF(M331&gt;0,1,IF(Cover!$E$47="Weekly",IF(L331&gt;=40,1,0.5),IF(L331&gt;=80,1,0.5))),""))),"")</f>
        <v/>
      </c>
      <c r="BC331" s="499" t="str">
        <f>IF($BC$28="X",IF(AT331="",0,IF($B331="","",IF(AT$28="X",IF(Q331&gt;0,1,IF(Cover!$E$47="Weekly",IF(P331&gt;=40,1,0.5),IF(P331&gt;=80,1,0.5))),""))),"")</f>
        <v/>
      </c>
      <c r="BD331" s="499" t="str">
        <f>IF($BD$28="X",IF(AU331="",0,IF($B331="","",IF(AU$28="X",IF(U331&gt;0,1,IF(Cover!$E$47="Weekly",IF(T331&gt;=40,1,0.5),IF(T331&gt;=80,1,0.5))),""))),"")</f>
        <v/>
      </c>
      <c r="BE331" s="499" t="str">
        <f>IF($BE$28="X",IF(AV331="",0,IF($B331="","",IF(AV$28="X",IF(Y331&gt;0,1,IF(Cover!$E$47="Weekly",IF(X331&gt;=40,1,0.5),IF(X331&gt;=80,1,0.5))),""))),"")</f>
        <v/>
      </c>
      <c r="BF331" s="499" t="str">
        <f>IF($BF$28="X",IF(AW331="",0,IF($B331="","",IF(AW$28="X",IF(AC331&gt;0,1,IF(Cover!$E$47="Weekly",IF(AB331&gt;=40,1,0.5),IF(AB331&gt;=80,1,0.5))),""))),"")</f>
        <v/>
      </c>
      <c r="BG331" s="499" t="str">
        <f>IF($BG$28="X",IF(AX331="",0,IF($B331="","",IF(AX$28="X",IF(AG331&gt;0,1,IF(Cover!$E$47="Weekly",IF(AF331&gt;=40,1,0.5),IF(AF331&gt;=80,1,0.5))),""))),"")</f>
        <v/>
      </c>
      <c r="BH331" s="500" t="str">
        <f>IF($BH$28="X",IF(AY331="",0,IF($B331="","",IF(AY$28="X",IF(AK331&gt;0,1,IF(Cover!$E$47="Weekly",IF(AJ331&gt;=40,1,0.5),IF(AJ331&gt;=80,1,0.5))),""))),"")</f>
        <v/>
      </c>
      <c r="BI331" s="470" t="str">
        <f t="shared" si="101"/>
        <v/>
      </c>
      <c r="BJ331" s="469" t="str">
        <f t="shared" si="102"/>
        <v/>
      </c>
      <c r="BL331" s="632">
        <f>IF(BJ331=0,IF('STEP 2 EE Data'!K326="Yes",IF('STEP 2 EE Data'!C326="",1,IF('STEP 2 EE Data'!D326&gt;=40,1,0.5)),0),IF('STEP 2 EE Data'!K326="Yes",IF('STEP 2 EE Data'!C326="",IF(BJ331=0.5,0.5,0),IF('STEP 2 EE Data'!D326&gt;=40,IF(BJ331=0.5,0.5,0),0)),0))</f>
        <v>0</v>
      </c>
    </row>
    <row r="332" spans="1:64" ht="15.6" thickTop="1" thickBot="1" x14ac:dyDescent="0.35">
      <c r="A332" s="84" t="str">
        <f>IF('STEP 2 EE Data'!A327="","",'STEP 2 EE Data'!A327)</f>
        <v/>
      </c>
      <c r="B332" s="83" t="str">
        <f>IF('STEP 2 EE Data'!B327="","",'STEP 2 EE Data'!B327)</f>
        <v/>
      </c>
      <c r="C332" s="54"/>
      <c r="D332" s="56"/>
      <c r="E332" s="55"/>
      <c r="F332" s="371" t="str">
        <f t="shared" si="103"/>
        <v/>
      </c>
      <c r="G332" s="54"/>
      <c r="H332" s="56"/>
      <c r="I332" s="55"/>
      <c r="J332" s="560" t="str">
        <f t="shared" si="104"/>
        <v/>
      </c>
      <c r="K332" s="54"/>
      <c r="L332" s="56"/>
      <c r="M332" s="55"/>
      <c r="N332" s="560" t="str">
        <f t="shared" si="105"/>
        <v/>
      </c>
      <c r="O332" s="54"/>
      <c r="P332" s="56"/>
      <c r="Q332" s="55"/>
      <c r="R332" s="560" t="str">
        <f t="shared" si="86"/>
        <v/>
      </c>
      <c r="S332" s="54"/>
      <c r="T332" s="56"/>
      <c r="U332" s="55"/>
      <c r="V332" s="560" t="str">
        <f t="shared" si="87"/>
        <v/>
      </c>
      <c r="W332" s="54"/>
      <c r="X332" s="56"/>
      <c r="Y332" s="55"/>
      <c r="Z332" s="560" t="str">
        <f t="shared" si="88"/>
        <v/>
      </c>
      <c r="AA332" s="54"/>
      <c r="AB332" s="56"/>
      <c r="AC332" s="55"/>
      <c r="AD332" s="560" t="str">
        <f t="shared" si="89"/>
        <v/>
      </c>
      <c r="AE332" s="54"/>
      <c r="AF332" s="56"/>
      <c r="AG332" s="55"/>
      <c r="AH332" s="560" t="str">
        <f t="shared" si="90"/>
        <v/>
      </c>
      <c r="AI332" s="54"/>
      <c r="AJ332" s="56"/>
      <c r="AK332" s="55"/>
      <c r="AL332" s="446" t="str">
        <f t="shared" si="91"/>
        <v/>
      </c>
      <c r="AM332" s="504">
        <f>'STEP 2 EE Data'!AI327</f>
        <v>0</v>
      </c>
      <c r="AN332" s="82">
        <f>'STEP 2 EE Data'!AJ327</f>
        <v>0</v>
      </c>
      <c r="AO332" s="445" t="str">
        <f>'STEP 2 EE Data'!AK327</f>
        <v/>
      </c>
      <c r="AQ332" s="497" t="str">
        <f t="shared" si="92"/>
        <v/>
      </c>
      <c r="AR332" s="497" t="str">
        <f t="shared" si="93"/>
        <v/>
      </c>
      <c r="AS332" s="497" t="str">
        <f t="shared" si="94"/>
        <v/>
      </c>
      <c r="AT332" s="497" t="str">
        <f t="shared" si="95"/>
        <v/>
      </c>
      <c r="AU332" s="497" t="str">
        <f t="shared" si="96"/>
        <v/>
      </c>
      <c r="AV332" s="497" t="str">
        <f t="shared" si="97"/>
        <v/>
      </c>
      <c r="AW332" s="497" t="str">
        <f t="shared" si="98"/>
        <v/>
      </c>
      <c r="AX332" s="497" t="str">
        <f t="shared" si="99"/>
        <v/>
      </c>
      <c r="AY332" s="498" t="str">
        <f t="shared" si="100"/>
        <v/>
      </c>
      <c r="AZ332" s="499" t="str">
        <f>IF($AZ$28="X",IF(AQ332="",0,IF($B332="","",IF(AQ$28="X",IF(E332&gt;0,1,IF(Cover!$E$47="Weekly",IF(D332&gt;=40,1,0.5),IF(D332&gt;=80,1,0.5))),""))),"")</f>
        <v/>
      </c>
      <c r="BA332" s="499" t="str">
        <f>IF($BA$28="X",IF(AR332="",0,IF($B332="","",IF(AR$28="X",IF(I332&gt;0,1,IF(Cover!$E$47="Weekly",IF(H332&gt;=40,1,0.5),IF(H332&gt;=80,1,0.5))),""))),"")</f>
        <v/>
      </c>
      <c r="BB332" s="499" t="str">
        <f>IF($BB$28="X",IF(AS332="",0,IF($B332="","",IF(AS$28="X",IF(M332&gt;0,1,IF(Cover!$E$47="Weekly",IF(L332&gt;=40,1,0.5),IF(L332&gt;=80,1,0.5))),""))),"")</f>
        <v/>
      </c>
      <c r="BC332" s="499" t="str">
        <f>IF($BC$28="X",IF(AT332="",0,IF($B332="","",IF(AT$28="X",IF(Q332&gt;0,1,IF(Cover!$E$47="Weekly",IF(P332&gt;=40,1,0.5),IF(P332&gt;=80,1,0.5))),""))),"")</f>
        <v/>
      </c>
      <c r="BD332" s="499" t="str">
        <f>IF($BD$28="X",IF(AU332="",0,IF($B332="","",IF(AU$28="X",IF(U332&gt;0,1,IF(Cover!$E$47="Weekly",IF(T332&gt;=40,1,0.5),IF(T332&gt;=80,1,0.5))),""))),"")</f>
        <v/>
      </c>
      <c r="BE332" s="499" t="str">
        <f>IF($BE$28="X",IF(AV332="",0,IF($B332="","",IF(AV$28="X",IF(Y332&gt;0,1,IF(Cover!$E$47="Weekly",IF(X332&gt;=40,1,0.5),IF(X332&gt;=80,1,0.5))),""))),"")</f>
        <v/>
      </c>
      <c r="BF332" s="499" t="str">
        <f>IF($BF$28="X",IF(AW332="",0,IF($B332="","",IF(AW$28="X",IF(AC332&gt;0,1,IF(Cover!$E$47="Weekly",IF(AB332&gt;=40,1,0.5),IF(AB332&gt;=80,1,0.5))),""))),"")</f>
        <v/>
      </c>
      <c r="BG332" s="499" t="str">
        <f>IF($BG$28="X",IF(AX332="",0,IF($B332="","",IF(AX$28="X",IF(AG332&gt;0,1,IF(Cover!$E$47="Weekly",IF(AF332&gt;=40,1,0.5),IF(AF332&gt;=80,1,0.5))),""))),"")</f>
        <v/>
      </c>
      <c r="BH332" s="500" t="str">
        <f>IF($BH$28="X",IF(AY332="",0,IF($B332="","",IF(AY$28="X",IF(AK332&gt;0,1,IF(Cover!$E$47="Weekly",IF(AJ332&gt;=40,1,0.5),IF(AJ332&gt;=80,1,0.5))),""))),"")</f>
        <v/>
      </c>
      <c r="BI332" s="470" t="str">
        <f t="shared" si="101"/>
        <v/>
      </c>
      <c r="BJ332" s="469" t="str">
        <f t="shared" si="102"/>
        <v/>
      </c>
      <c r="BL332" s="632">
        <f>IF(BJ332=0,IF('STEP 2 EE Data'!K327="Yes",IF('STEP 2 EE Data'!C327="",1,IF('STEP 2 EE Data'!D327&gt;=40,1,0.5)),0),IF('STEP 2 EE Data'!K327="Yes",IF('STEP 2 EE Data'!C327="",IF(BJ332=0.5,0.5,0),IF('STEP 2 EE Data'!D327&gt;=40,IF(BJ332=0.5,0.5,0),0)),0))</f>
        <v>0</v>
      </c>
    </row>
    <row r="333" spans="1:64" ht="15.6" thickTop="1" thickBot="1" x14ac:dyDescent="0.35">
      <c r="A333" s="84" t="str">
        <f>IF('STEP 2 EE Data'!A328="","",'STEP 2 EE Data'!A328)</f>
        <v/>
      </c>
      <c r="B333" s="83" t="str">
        <f>IF('STEP 2 EE Data'!B328="","",'STEP 2 EE Data'!B328)</f>
        <v/>
      </c>
      <c r="C333" s="54"/>
      <c r="D333" s="56"/>
      <c r="E333" s="55"/>
      <c r="F333" s="371" t="str">
        <f t="shared" si="103"/>
        <v/>
      </c>
      <c r="G333" s="54"/>
      <c r="H333" s="56"/>
      <c r="I333" s="55"/>
      <c r="J333" s="560" t="str">
        <f t="shared" si="104"/>
        <v/>
      </c>
      <c r="K333" s="54"/>
      <c r="L333" s="56"/>
      <c r="M333" s="55"/>
      <c r="N333" s="560" t="str">
        <f t="shared" si="105"/>
        <v/>
      </c>
      <c r="O333" s="54"/>
      <c r="P333" s="56"/>
      <c r="Q333" s="55"/>
      <c r="R333" s="560" t="str">
        <f t="shared" si="86"/>
        <v/>
      </c>
      <c r="S333" s="54"/>
      <c r="T333" s="56"/>
      <c r="U333" s="55"/>
      <c r="V333" s="560" t="str">
        <f t="shared" si="87"/>
        <v/>
      </c>
      <c r="W333" s="54"/>
      <c r="X333" s="56"/>
      <c r="Y333" s="55"/>
      <c r="Z333" s="560" t="str">
        <f t="shared" si="88"/>
        <v/>
      </c>
      <c r="AA333" s="54"/>
      <c r="AB333" s="56"/>
      <c r="AC333" s="55"/>
      <c r="AD333" s="560" t="str">
        <f t="shared" si="89"/>
        <v/>
      </c>
      <c r="AE333" s="54"/>
      <c r="AF333" s="56"/>
      <c r="AG333" s="55"/>
      <c r="AH333" s="560" t="str">
        <f t="shared" si="90"/>
        <v/>
      </c>
      <c r="AI333" s="54"/>
      <c r="AJ333" s="56"/>
      <c r="AK333" s="55"/>
      <c r="AL333" s="446" t="str">
        <f t="shared" si="91"/>
        <v/>
      </c>
      <c r="AM333" s="504">
        <f>'STEP 2 EE Data'!AI328</f>
        <v>0</v>
      </c>
      <c r="AN333" s="82">
        <f>'STEP 2 EE Data'!AJ328</f>
        <v>0</v>
      </c>
      <c r="AO333" s="445" t="str">
        <f>'STEP 2 EE Data'!AK328</f>
        <v/>
      </c>
      <c r="AQ333" s="497" t="str">
        <f t="shared" si="92"/>
        <v/>
      </c>
      <c r="AR333" s="497" t="str">
        <f t="shared" si="93"/>
        <v/>
      </c>
      <c r="AS333" s="497" t="str">
        <f t="shared" si="94"/>
        <v/>
      </c>
      <c r="AT333" s="497" t="str">
        <f t="shared" si="95"/>
        <v/>
      </c>
      <c r="AU333" s="497" t="str">
        <f t="shared" si="96"/>
        <v/>
      </c>
      <c r="AV333" s="497" t="str">
        <f t="shared" si="97"/>
        <v/>
      </c>
      <c r="AW333" s="497" t="str">
        <f t="shared" si="98"/>
        <v/>
      </c>
      <c r="AX333" s="497" t="str">
        <f t="shared" si="99"/>
        <v/>
      </c>
      <c r="AY333" s="498" t="str">
        <f t="shared" si="100"/>
        <v/>
      </c>
      <c r="AZ333" s="499" t="str">
        <f>IF($AZ$28="X",IF(AQ333="",0,IF($B333="","",IF(AQ$28="X",IF(E333&gt;0,1,IF(Cover!$E$47="Weekly",IF(D333&gt;=40,1,0.5),IF(D333&gt;=80,1,0.5))),""))),"")</f>
        <v/>
      </c>
      <c r="BA333" s="499" t="str">
        <f>IF($BA$28="X",IF(AR333="",0,IF($B333="","",IF(AR$28="X",IF(I333&gt;0,1,IF(Cover!$E$47="Weekly",IF(H333&gt;=40,1,0.5),IF(H333&gt;=80,1,0.5))),""))),"")</f>
        <v/>
      </c>
      <c r="BB333" s="499" t="str">
        <f>IF($BB$28="X",IF(AS333="",0,IF($B333="","",IF(AS$28="X",IF(M333&gt;0,1,IF(Cover!$E$47="Weekly",IF(L333&gt;=40,1,0.5),IF(L333&gt;=80,1,0.5))),""))),"")</f>
        <v/>
      </c>
      <c r="BC333" s="499" t="str">
        <f>IF($BC$28="X",IF(AT333="",0,IF($B333="","",IF(AT$28="X",IF(Q333&gt;0,1,IF(Cover!$E$47="Weekly",IF(P333&gt;=40,1,0.5),IF(P333&gt;=80,1,0.5))),""))),"")</f>
        <v/>
      </c>
      <c r="BD333" s="499" t="str">
        <f>IF($BD$28="X",IF(AU333="",0,IF($B333="","",IF(AU$28="X",IF(U333&gt;0,1,IF(Cover!$E$47="Weekly",IF(T333&gt;=40,1,0.5),IF(T333&gt;=80,1,0.5))),""))),"")</f>
        <v/>
      </c>
      <c r="BE333" s="499" t="str">
        <f>IF($BE$28="X",IF(AV333="",0,IF($B333="","",IF(AV$28="X",IF(Y333&gt;0,1,IF(Cover!$E$47="Weekly",IF(X333&gt;=40,1,0.5),IF(X333&gt;=80,1,0.5))),""))),"")</f>
        <v/>
      </c>
      <c r="BF333" s="499" t="str">
        <f>IF($BF$28="X",IF(AW333="",0,IF($B333="","",IF(AW$28="X",IF(AC333&gt;0,1,IF(Cover!$E$47="Weekly",IF(AB333&gt;=40,1,0.5),IF(AB333&gt;=80,1,0.5))),""))),"")</f>
        <v/>
      </c>
      <c r="BG333" s="499" t="str">
        <f>IF($BG$28="X",IF(AX333="",0,IF($B333="","",IF(AX$28="X",IF(AG333&gt;0,1,IF(Cover!$E$47="Weekly",IF(AF333&gt;=40,1,0.5),IF(AF333&gt;=80,1,0.5))),""))),"")</f>
        <v/>
      </c>
      <c r="BH333" s="500" t="str">
        <f>IF($BH$28="X",IF(AY333="",0,IF($B333="","",IF(AY$28="X",IF(AK333&gt;0,1,IF(Cover!$E$47="Weekly",IF(AJ333&gt;=40,1,0.5),IF(AJ333&gt;=80,1,0.5))),""))),"")</f>
        <v/>
      </c>
      <c r="BI333" s="470" t="str">
        <f t="shared" si="101"/>
        <v/>
      </c>
      <c r="BJ333" s="469" t="str">
        <f t="shared" si="102"/>
        <v/>
      </c>
      <c r="BL333" s="632">
        <f>IF(BJ333=0,IF('STEP 2 EE Data'!K328="Yes",IF('STEP 2 EE Data'!C328="",1,IF('STEP 2 EE Data'!D328&gt;=40,1,0.5)),0),IF('STEP 2 EE Data'!K328="Yes",IF('STEP 2 EE Data'!C328="",IF(BJ333=0.5,0.5,0),IF('STEP 2 EE Data'!D328&gt;=40,IF(BJ333=0.5,0.5,0),0)),0))</f>
        <v>0</v>
      </c>
    </row>
    <row r="334" spans="1:64" ht="15.6" thickTop="1" thickBot="1" x14ac:dyDescent="0.35">
      <c r="A334" s="84" t="str">
        <f>IF('STEP 2 EE Data'!A329="","",'STEP 2 EE Data'!A329)</f>
        <v/>
      </c>
      <c r="B334" s="83" t="str">
        <f>IF('STEP 2 EE Data'!B329="","",'STEP 2 EE Data'!B329)</f>
        <v/>
      </c>
      <c r="C334" s="54"/>
      <c r="D334" s="56"/>
      <c r="E334" s="55"/>
      <c r="F334" s="371" t="str">
        <f t="shared" si="103"/>
        <v/>
      </c>
      <c r="G334" s="54"/>
      <c r="H334" s="56"/>
      <c r="I334" s="55"/>
      <c r="J334" s="560" t="str">
        <f t="shared" si="104"/>
        <v/>
      </c>
      <c r="K334" s="54"/>
      <c r="L334" s="56"/>
      <c r="M334" s="55"/>
      <c r="N334" s="560" t="str">
        <f t="shared" si="105"/>
        <v/>
      </c>
      <c r="O334" s="54"/>
      <c r="P334" s="56"/>
      <c r="Q334" s="55"/>
      <c r="R334" s="560" t="str">
        <f t="shared" si="86"/>
        <v/>
      </c>
      <c r="S334" s="54"/>
      <c r="T334" s="56"/>
      <c r="U334" s="55"/>
      <c r="V334" s="560" t="str">
        <f t="shared" si="87"/>
        <v/>
      </c>
      <c r="W334" s="54"/>
      <c r="X334" s="56"/>
      <c r="Y334" s="55"/>
      <c r="Z334" s="560" t="str">
        <f t="shared" si="88"/>
        <v/>
      </c>
      <c r="AA334" s="54"/>
      <c r="AB334" s="56"/>
      <c r="AC334" s="55"/>
      <c r="AD334" s="560" t="str">
        <f t="shared" si="89"/>
        <v/>
      </c>
      <c r="AE334" s="54"/>
      <c r="AF334" s="56"/>
      <c r="AG334" s="55"/>
      <c r="AH334" s="560" t="str">
        <f t="shared" si="90"/>
        <v/>
      </c>
      <c r="AI334" s="54"/>
      <c r="AJ334" s="56"/>
      <c r="AK334" s="55"/>
      <c r="AL334" s="446" t="str">
        <f t="shared" si="91"/>
        <v/>
      </c>
      <c r="AM334" s="504">
        <f>'STEP 2 EE Data'!AI329</f>
        <v>0</v>
      </c>
      <c r="AN334" s="82">
        <f>'STEP 2 EE Data'!AJ329</f>
        <v>0</v>
      </c>
      <c r="AO334" s="445" t="str">
        <f>'STEP 2 EE Data'!AK329</f>
        <v/>
      </c>
      <c r="AQ334" s="497" t="str">
        <f t="shared" si="92"/>
        <v/>
      </c>
      <c r="AR334" s="497" t="str">
        <f t="shared" si="93"/>
        <v/>
      </c>
      <c r="AS334" s="497" t="str">
        <f t="shared" si="94"/>
        <v/>
      </c>
      <c r="AT334" s="497" t="str">
        <f t="shared" si="95"/>
        <v/>
      </c>
      <c r="AU334" s="497" t="str">
        <f t="shared" si="96"/>
        <v/>
      </c>
      <c r="AV334" s="497" t="str">
        <f t="shared" si="97"/>
        <v/>
      </c>
      <c r="AW334" s="497" t="str">
        <f t="shared" si="98"/>
        <v/>
      </c>
      <c r="AX334" s="497" t="str">
        <f t="shared" si="99"/>
        <v/>
      </c>
      <c r="AY334" s="498" t="str">
        <f t="shared" si="100"/>
        <v/>
      </c>
      <c r="AZ334" s="499" t="str">
        <f>IF($AZ$28="X",IF(AQ334="",0,IF($B334="","",IF(AQ$28="X",IF(E334&gt;0,1,IF(Cover!$E$47="Weekly",IF(D334&gt;=40,1,0.5),IF(D334&gt;=80,1,0.5))),""))),"")</f>
        <v/>
      </c>
      <c r="BA334" s="499" t="str">
        <f>IF($BA$28="X",IF(AR334="",0,IF($B334="","",IF(AR$28="X",IF(I334&gt;0,1,IF(Cover!$E$47="Weekly",IF(H334&gt;=40,1,0.5),IF(H334&gt;=80,1,0.5))),""))),"")</f>
        <v/>
      </c>
      <c r="BB334" s="499" t="str">
        <f>IF($BB$28="X",IF(AS334="",0,IF($B334="","",IF(AS$28="X",IF(M334&gt;0,1,IF(Cover!$E$47="Weekly",IF(L334&gt;=40,1,0.5),IF(L334&gt;=80,1,0.5))),""))),"")</f>
        <v/>
      </c>
      <c r="BC334" s="499" t="str">
        <f>IF($BC$28="X",IF(AT334="",0,IF($B334="","",IF(AT$28="X",IF(Q334&gt;0,1,IF(Cover!$E$47="Weekly",IF(P334&gt;=40,1,0.5),IF(P334&gt;=80,1,0.5))),""))),"")</f>
        <v/>
      </c>
      <c r="BD334" s="499" t="str">
        <f>IF($BD$28="X",IF(AU334="",0,IF($B334="","",IF(AU$28="X",IF(U334&gt;0,1,IF(Cover!$E$47="Weekly",IF(T334&gt;=40,1,0.5),IF(T334&gt;=80,1,0.5))),""))),"")</f>
        <v/>
      </c>
      <c r="BE334" s="499" t="str">
        <f>IF($BE$28="X",IF(AV334="",0,IF($B334="","",IF(AV$28="X",IF(Y334&gt;0,1,IF(Cover!$E$47="Weekly",IF(X334&gt;=40,1,0.5),IF(X334&gt;=80,1,0.5))),""))),"")</f>
        <v/>
      </c>
      <c r="BF334" s="499" t="str">
        <f>IF($BF$28="X",IF(AW334="",0,IF($B334="","",IF(AW$28="X",IF(AC334&gt;0,1,IF(Cover!$E$47="Weekly",IF(AB334&gt;=40,1,0.5),IF(AB334&gt;=80,1,0.5))),""))),"")</f>
        <v/>
      </c>
      <c r="BG334" s="499" t="str">
        <f>IF($BG$28="X",IF(AX334="",0,IF($B334="","",IF(AX$28="X",IF(AG334&gt;0,1,IF(Cover!$E$47="Weekly",IF(AF334&gt;=40,1,0.5),IF(AF334&gt;=80,1,0.5))),""))),"")</f>
        <v/>
      </c>
      <c r="BH334" s="500" t="str">
        <f>IF($BH$28="X",IF(AY334="",0,IF($B334="","",IF(AY$28="X",IF(AK334&gt;0,1,IF(Cover!$E$47="Weekly",IF(AJ334&gt;=40,1,0.5),IF(AJ334&gt;=80,1,0.5))),""))),"")</f>
        <v/>
      </c>
      <c r="BI334" s="470" t="str">
        <f t="shared" si="101"/>
        <v/>
      </c>
      <c r="BJ334" s="469" t="str">
        <f t="shared" si="102"/>
        <v/>
      </c>
      <c r="BL334" s="632">
        <f>IF(BJ334=0,IF('STEP 2 EE Data'!K329="Yes",IF('STEP 2 EE Data'!C329="",1,IF('STEP 2 EE Data'!D329&gt;=40,1,0.5)),0),IF('STEP 2 EE Data'!K329="Yes",IF('STEP 2 EE Data'!C329="",IF(BJ334=0.5,0.5,0),IF('STEP 2 EE Data'!D329&gt;=40,IF(BJ334=0.5,0.5,0),0)),0))</f>
        <v>0</v>
      </c>
    </row>
    <row r="335" spans="1:64" ht="15.6" thickTop="1" thickBot="1" x14ac:dyDescent="0.35">
      <c r="A335" s="84" t="str">
        <f>IF('STEP 2 EE Data'!A330="","",'STEP 2 EE Data'!A330)</f>
        <v/>
      </c>
      <c r="B335" s="83" t="str">
        <f>IF('STEP 2 EE Data'!B330="","",'STEP 2 EE Data'!B330)</f>
        <v/>
      </c>
      <c r="C335" s="54"/>
      <c r="D335" s="56"/>
      <c r="E335" s="55"/>
      <c r="F335" s="371" t="str">
        <f t="shared" si="103"/>
        <v/>
      </c>
      <c r="G335" s="54"/>
      <c r="H335" s="56"/>
      <c r="I335" s="55"/>
      <c r="J335" s="560" t="str">
        <f t="shared" si="104"/>
        <v/>
      </c>
      <c r="K335" s="54"/>
      <c r="L335" s="56"/>
      <c r="M335" s="55"/>
      <c r="N335" s="560" t="str">
        <f t="shared" si="105"/>
        <v/>
      </c>
      <c r="O335" s="54"/>
      <c r="P335" s="56"/>
      <c r="Q335" s="55"/>
      <c r="R335" s="560" t="str">
        <f t="shared" si="86"/>
        <v/>
      </c>
      <c r="S335" s="54"/>
      <c r="T335" s="56"/>
      <c r="U335" s="55"/>
      <c r="V335" s="560" t="str">
        <f t="shared" si="87"/>
        <v/>
      </c>
      <c r="W335" s="54"/>
      <c r="X335" s="56"/>
      <c r="Y335" s="55"/>
      <c r="Z335" s="560" t="str">
        <f t="shared" si="88"/>
        <v/>
      </c>
      <c r="AA335" s="54"/>
      <c r="AB335" s="56"/>
      <c r="AC335" s="55"/>
      <c r="AD335" s="560" t="str">
        <f t="shared" si="89"/>
        <v/>
      </c>
      <c r="AE335" s="54"/>
      <c r="AF335" s="56"/>
      <c r="AG335" s="55"/>
      <c r="AH335" s="560" t="str">
        <f t="shared" si="90"/>
        <v/>
      </c>
      <c r="AI335" s="54"/>
      <c r="AJ335" s="56"/>
      <c r="AK335" s="55"/>
      <c r="AL335" s="446" t="str">
        <f t="shared" si="91"/>
        <v/>
      </c>
      <c r="AM335" s="504">
        <f>'STEP 2 EE Data'!AI330</f>
        <v>0</v>
      </c>
      <c r="AN335" s="82">
        <f>'STEP 2 EE Data'!AJ330</f>
        <v>0</v>
      </c>
      <c r="AO335" s="445" t="str">
        <f>'STEP 2 EE Data'!AK330</f>
        <v/>
      </c>
      <c r="AQ335" s="497" t="str">
        <f t="shared" si="92"/>
        <v/>
      </c>
      <c r="AR335" s="497" t="str">
        <f t="shared" si="93"/>
        <v/>
      </c>
      <c r="AS335" s="497" t="str">
        <f t="shared" si="94"/>
        <v/>
      </c>
      <c r="AT335" s="497" t="str">
        <f t="shared" si="95"/>
        <v/>
      </c>
      <c r="AU335" s="497" t="str">
        <f t="shared" si="96"/>
        <v/>
      </c>
      <c r="AV335" s="497" t="str">
        <f t="shared" si="97"/>
        <v/>
      </c>
      <c r="AW335" s="497" t="str">
        <f t="shared" si="98"/>
        <v/>
      </c>
      <c r="AX335" s="497" t="str">
        <f t="shared" si="99"/>
        <v/>
      </c>
      <c r="AY335" s="498" t="str">
        <f t="shared" si="100"/>
        <v/>
      </c>
      <c r="AZ335" s="499" t="str">
        <f>IF($AZ$28="X",IF(AQ335="",0,IF($B335="","",IF(AQ$28="X",IF(E335&gt;0,1,IF(Cover!$E$47="Weekly",IF(D335&gt;=40,1,0.5),IF(D335&gt;=80,1,0.5))),""))),"")</f>
        <v/>
      </c>
      <c r="BA335" s="499" t="str">
        <f>IF($BA$28="X",IF(AR335="",0,IF($B335="","",IF(AR$28="X",IF(I335&gt;0,1,IF(Cover!$E$47="Weekly",IF(H335&gt;=40,1,0.5),IF(H335&gt;=80,1,0.5))),""))),"")</f>
        <v/>
      </c>
      <c r="BB335" s="499" t="str">
        <f>IF($BB$28="X",IF(AS335="",0,IF($B335="","",IF(AS$28="X",IF(M335&gt;0,1,IF(Cover!$E$47="Weekly",IF(L335&gt;=40,1,0.5),IF(L335&gt;=80,1,0.5))),""))),"")</f>
        <v/>
      </c>
      <c r="BC335" s="499" t="str">
        <f>IF($BC$28="X",IF(AT335="",0,IF($B335="","",IF(AT$28="X",IF(Q335&gt;0,1,IF(Cover!$E$47="Weekly",IF(P335&gt;=40,1,0.5),IF(P335&gt;=80,1,0.5))),""))),"")</f>
        <v/>
      </c>
      <c r="BD335" s="499" t="str">
        <f>IF($BD$28="X",IF(AU335="",0,IF($B335="","",IF(AU$28="X",IF(U335&gt;0,1,IF(Cover!$E$47="Weekly",IF(T335&gt;=40,1,0.5),IF(T335&gt;=80,1,0.5))),""))),"")</f>
        <v/>
      </c>
      <c r="BE335" s="499" t="str">
        <f>IF($BE$28="X",IF(AV335="",0,IF($B335="","",IF(AV$28="X",IF(Y335&gt;0,1,IF(Cover!$E$47="Weekly",IF(X335&gt;=40,1,0.5),IF(X335&gt;=80,1,0.5))),""))),"")</f>
        <v/>
      </c>
      <c r="BF335" s="499" t="str">
        <f>IF($BF$28="X",IF(AW335="",0,IF($B335="","",IF(AW$28="X",IF(AC335&gt;0,1,IF(Cover!$E$47="Weekly",IF(AB335&gt;=40,1,0.5),IF(AB335&gt;=80,1,0.5))),""))),"")</f>
        <v/>
      </c>
      <c r="BG335" s="499" t="str">
        <f>IF($BG$28="X",IF(AX335="",0,IF($B335="","",IF(AX$28="X",IF(AG335&gt;0,1,IF(Cover!$E$47="Weekly",IF(AF335&gt;=40,1,0.5),IF(AF335&gt;=80,1,0.5))),""))),"")</f>
        <v/>
      </c>
      <c r="BH335" s="500" t="str">
        <f>IF($BH$28="X",IF(AY335="",0,IF($B335="","",IF(AY$28="X",IF(AK335&gt;0,1,IF(Cover!$E$47="Weekly",IF(AJ335&gt;=40,1,0.5),IF(AJ335&gt;=80,1,0.5))),""))),"")</f>
        <v/>
      </c>
      <c r="BI335" s="470" t="str">
        <f t="shared" si="101"/>
        <v/>
      </c>
      <c r="BJ335" s="469" t="str">
        <f t="shared" si="102"/>
        <v/>
      </c>
      <c r="BL335" s="632">
        <f>IF(BJ335=0,IF('STEP 2 EE Data'!K330="Yes",IF('STEP 2 EE Data'!C330="",1,IF('STEP 2 EE Data'!D330&gt;=40,1,0.5)),0),IF('STEP 2 EE Data'!K330="Yes",IF('STEP 2 EE Data'!C330="",IF(BJ335=0.5,0.5,0),IF('STEP 2 EE Data'!D330&gt;=40,IF(BJ335=0.5,0.5,0),0)),0))</f>
        <v>0</v>
      </c>
    </row>
    <row r="336" spans="1:64" ht="15.6" thickTop="1" thickBot="1" x14ac:dyDescent="0.35">
      <c r="A336" s="84" t="str">
        <f>IF('STEP 2 EE Data'!A331="","",'STEP 2 EE Data'!A331)</f>
        <v/>
      </c>
      <c r="B336" s="83" t="str">
        <f>IF('STEP 2 EE Data'!B331="","",'STEP 2 EE Data'!B331)</f>
        <v/>
      </c>
      <c r="C336" s="54"/>
      <c r="D336" s="56"/>
      <c r="E336" s="55"/>
      <c r="F336" s="371" t="str">
        <f t="shared" si="103"/>
        <v/>
      </c>
      <c r="G336" s="54"/>
      <c r="H336" s="56"/>
      <c r="I336" s="55"/>
      <c r="J336" s="560" t="str">
        <f t="shared" si="104"/>
        <v/>
      </c>
      <c r="K336" s="54"/>
      <c r="L336" s="56"/>
      <c r="M336" s="55"/>
      <c r="N336" s="560" t="str">
        <f t="shared" si="105"/>
        <v/>
      </c>
      <c r="O336" s="54"/>
      <c r="P336" s="56"/>
      <c r="Q336" s="55"/>
      <c r="R336" s="560" t="str">
        <f t="shared" si="86"/>
        <v/>
      </c>
      <c r="S336" s="54"/>
      <c r="T336" s="56"/>
      <c r="U336" s="55"/>
      <c r="V336" s="560" t="str">
        <f t="shared" si="87"/>
        <v/>
      </c>
      <c r="W336" s="54"/>
      <c r="X336" s="56"/>
      <c r="Y336" s="55"/>
      <c r="Z336" s="560" t="str">
        <f t="shared" si="88"/>
        <v/>
      </c>
      <c r="AA336" s="54"/>
      <c r="AB336" s="56"/>
      <c r="AC336" s="55"/>
      <c r="AD336" s="560" t="str">
        <f t="shared" si="89"/>
        <v/>
      </c>
      <c r="AE336" s="54"/>
      <c r="AF336" s="56"/>
      <c r="AG336" s="55"/>
      <c r="AH336" s="560" t="str">
        <f t="shared" si="90"/>
        <v/>
      </c>
      <c r="AI336" s="54"/>
      <c r="AJ336" s="56"/>
      <c r="AK336" s="55"/>
      <c r="AL336" s="446" t="str">
        <f t="shared" si="91"/>
        <v/>
      </c>
      <c r="AM336" s="504">
        <f>'STEP 2 EE Data'!AI331</f>
        <v>0</v>
      </c>
      <c r="AN336" s="82">
        <f>'STEP 2 EE Data'!AJ331</f>
        <v>0</v>
      </c>
      <c r="AO336" s="445" t="str">
        <f>'STEP 2 EE Data'!AK331</f>
        <v/>
      </c>
      <c r="AQ336" s="497" t="str">
        <f t="shared" si="92"/>
        <v/>
      </c>
      <c r="AR336" s="497" t="str">
        <f t="shared" si="93"/>
        <v/>
      </c>
      <c r="AS336" s="497" t="str">
        <f t="shared" si="94"/>
        <v/>
      </c>
      <c r="AT336" s="497" t="str">
        <f t="shared" si="95"/>
        <v/>
      </c>
      <c r="AU336" s="497" t="str">
        <f t="shared" si="96"/>
        <v/>
      </c>
      <c r="AV336" s="497" t="str">
        <f t="shared" si="97"/>
        <v/>
      </c>
      <c r="AW336" s="497" t="str">
        <f t="shared" si="98"/>
        <v/>
      </c>
      <c r="AX336" s="497" t="str">
        <f t="shared" si="99"/>
        <v/>
      </c>
      <c r="AY336" s="498" t="str">
        <f t="shared" si="100"/>
        <v/>
      </c>
      <c r="AZ336" s="499" t="str">
        <f>IF($AZ$28="X",IF(AQ336="",0,IF($B336="","",IF(AQ$28="X",IF(E336&gt;0,1,IF(Cover!$E$47="Weekly",IF(D336&gt;=40,1,0.5),IF(D336&gt;=80,1,0.5))),""))),"")</f>
        <v/>
      </c>
      <c r="BA336" s="499" t="str">
        <f>IF($BA$28="X",IF(AR336="",0,IF($B336="","",IF(AR$28="X",IF(I336&gt;0,1,IF(Cover!$E$47="Weekly",IF(H336&gt;=40,1,0.5),IF(H336&gt;=80,1,0.5))),""))),"")</f>
        <v/>
      </c>
      <c r="BB336" s="499" t="str">
        <f>IF($BB$28="X",IF(AS336="",0,IF($B336="","",IF(AS$28="X",IF(M336&gt;0,1,IF(Cover!$E$47="Weekly",IF(L336&gt;=40,1,0.5),IF(L336&gt;=80,1,0.5))),""))),"")</f>
        <v/>
      </c>
      <c r="BC336" s="499" t="str">
        <f>IF($BC$28="X",IF(AT336="",0,IF($B336="","",IF(AT$28="X",IF(Q336&gt;0,1,IF(Cover!$E$47="Weekly",IF(P336&gt;=40,1,0.5),IF(P336&gt;=80,1,0.5))),""))),"")</f>
        <v/>
      </c>
      <c r="BD336" s="499" t="str">
        <f>IF($BD$28="X",IF(AU336="",0,IF($B336="","",IF(AU$28="X",IF(U336&gt;0,1,IF(Cover!$E$47="Weekly",IF(T336&gt;=40,1,0.5),IF(T336&gt;=80,1,0.5))),""))),"")</f>
        <v/>
      </c>
      <c r="BE336" s="499" t="str">
        <f>IF($BE$28="X",IF(AV336="",0,IF($B336="","",IF(AV$28="X",IF(Y336&gt;0,1,IF(Cover!$E$47="Weekly",IF(X336&gt;=40,1,0.5),IF(X336&gt;=80,1,0.5))),""))),"")</f>
        <v/>
      </c>
      <c r="BF336" s="499" t="str">
        <f>IF($BF$28="X",IF(AW336="",0,IF($B336="","",IF(AW$28="X",IF(AC336&gt;0,1,IF(Cover!$E$47="Weekly",IF(AB336&gt;=40,1,0.5),IF(AB336&gt;=80,1,0.5))),""))),"")</f>
        <v/>
      </c>
      <c r="BG336" s="499" t="str">
        <f>IF($BG$28="X",IF(AX336="",0,IF($B336="","",IF(AX$28="X",IF(AG336&gt;0,1,IF(Cover!$E$47="Weekly",IF(AF336&gt;=40,1,0.5),IF(AF336&gt;=80,1,0.5))),""))),"")</f>
        <v/>
      </c>
      <c r="BH336" s="500" t="str">
        <f>IF($BH$28="X",IF(AY336="",0,IF($B336="","",IF(AY$28="X",IF(AK336&gt;0,1,IF(Cover!$E$47="Weekly",IF(AJ336&gt;=40,1,0.5),IF(AJ336&gt;=80,1,0.5))),""))),"")</f>
        <v/>
      </c>
      <c r="BI336" s="470" t="str">
        <f t="shared" si="101"/>
        <v/>
      </c>
      <c r="BJ336" s="469" t="str">
        <f t="shared" si="102"/>
        <v/>
      </c>
      <c r="BL336" s="632">
        <f>IF(BJ336=0,IF('STEP 2 EE Data'!K331="Yes",IF('STEP 2 EE Data'!C331="",1,IF('STEP 2 EE Data'!D331&gt;=40,1,0.5)),0),IF('STEP 2 EE Data'!K331="Yes",IF('STEP 2 EE Data'!C331="",IF(BJ336=0.5,0.5,0),IF('STEP 2 EE Data'!D331&gt;=40,IF(BJ336=0.5,0.5,0),0)),0))</f>
        <v>0</v>
      </c>
    </row>
    <row r="337" spans="1:64" ht="15.6" thickTop="1" thickBot="1" x14ac:dyDescent="0.35">
      <c r="A337" s="84" t="str">
        <f>IF('STEP 2 EE Data'!A332="","",'STEP 2 EE Data'!A332)</f>
        <v/>
      </c>
      <c r="B337" s="83" t="str">
        <f>IF('STEP 2 EE Data'!B332="","",'STEP 2 EE Data'!B332)</f>
        <v/>
      </c>
      <c r="C337" s="54"/>
      <c r="D337" s="56"/>
      <c r="E337" s="55"/>
      <c r="F337" s="371" t="str">
        <f t="shared" si="103"/>
        <v/>
      </c>
      <c r="G337" s="54"/>
      <c r="H337" s="56"/>
      <c r="I337" s="55"/>
      <c r="J337" s="560" t="str">
        <f t="shared" si="104"/>
        <v/>
      </c>
      <c r="K337" s="54"/>
      <c r="L337" s="56"/>
      <c r="M337" s="55"/>
      <c r="N337" s="560" t="str">
        <f t="shared" si="105"/>
        <v/>
      </c>
      <c r="O337" s="54"/>
      <c r="P337" s="56"/>
      <c r="Q337" s="55"/>
      <c r="R337" s="560" t="str">
        <f t="shared" si="86"/>
        <v/>
      </c>
      <c r="S337" s="54"/>
      <c r="T337" s="56"/>
      <c r="U337" s="55"/>
      <c r="V337" s="560" t="str">
        <f t="shared" si="87"/>
        <v/>
      </c>
      <c r="W337" s="54"/>
      <c r="X337" s="56"/>
      <c r="Y337" s="55"/>
      <c r="Z337" s="560" t="str">
        <f t="shared" si="88"/>
        <v/>
      </c>
      <c r="AA337" s="54"/>
      <c r="AB337" s="56"/>
      <c r="AC337" s="55"/>
      <c r="AD337" s="560" t="str">
        <f t="shared" si="89"/>
        <v/>
      </c>
      <c r="AE337" s="54"/>
      <c r="AF337" s="56"/>
      <c r="AG337" s="55"/>
      <c r="AH337" s="560" t="str">
        <f t="shared" si="90"/>
        <v/>
      </c>
      <c r="AI337" s="54"/>
      <c r="AJ337" s="56"/>
      <c r="AK337" s="55"/>
      <c r="AL337" s="446" t="str">
        <f t="shared" si="91"/>
        <v/>
      </c>
      <c r="AM337" s="504">
        <f>'STEP 2 EE Data'!AI332</f>
        <v>0</v>
      </c>
      <c r="AN337" s="82">
        <f>'STEP 2 EE Data'!AJ332</f>
        <v>0</v>
      </c>
      <c r="AO337" s="445" t="str">
        <f>'STEP 2 EE Data'!AK332</f>
        <v/>
      </c>
      <c r="AQ337" s="497" t="str">
        <f t="shared" si="92"/>
        <v/>
      </c>
      <c r="AR337" s="497" t="str">
        <f t="shared" si="93"/>
        <v/>
      </c>
      <c r="AS337" s="497" t="str">
        <f t="shared" si="94"/>
        <v/>
      </c>
      <c r="AT337" s="497" t="str">
        <f t="shared" si="95"/>
        <v/>
      </c>
      <c r="AU337" s="497" t="str">
        <f t="shared" si="96"/>
        <v/>
      </c>
      <c r="AV337" s="497" t="str">
        <f t="shared" si="97"/>
        <v/>
      </c>
      <c r="AW337" s="497" t="str">
        <f t="shared" si="98"/>
        <v/>
      </c>
      <c r="AX337" s="497" t="str">
        <f t="shared" si="99"/>
        <v/>
      </c>
      <c r="AY337" s="498" t="str">
        <f t="shared" si="100"/>
        <v/>
      </c>
      <c r="AZ337" s="499" t="str">
        <f>IF($AZ$28="X",IF(AQ337="",0,IF($B337="","",IF(AQ$28="X",IF(E337&gt;0,1,IF(Cover!$E$47="Weekly",IF(D337&gt;=40,1,0.5),IF(D337&gt;=80,1,0.5))),""))),"")</f>
        <v/>
      </c>
      <c r="BA337" s="499" t="str">
        <f>IF($BA$28="X",IF(AR337="",0,IF($B337="","",IF(AR$28="X",IF(I337&gt;0,1,IF(Cover!$E$47="Weekly",IF(H337&gt;=40,1,0.5),IF(H337&gt;=80,1,0.5))),""))),"")</f>
        <v/>
      </c>
      <c r="BB337" s="499" t="str">
        <f>IF($BB$28="X",IF(AS337="",0,IF($B337="","",IF(AS$28="X",IF(M337&gt;0,1,IF(Cover!$E$47="Weekly",IF(L337&gt;=40,1,0.5),IF(L337&gt;=80,1,0.5))),""))),"")</f>
        <v/>
      </c>
      <c r="BC337" s="499" t="str">
        <f>IF($BC$28="X",IF(AT337="",0,IF($B337="","",IF(AT$28="X",IF(Q337&gt;0,1,IF(Cover!$E$47="Weekly",IF(P337&gt;=40,1,0.5),IF(P337&gt;=80,1,0.5))),""))),"")</f>
        <v/>
      </c>
      <c r="BD337" s="499" t="str">
        <f>IF($BD$28="X",IF(AU337="",0,IF($B337="","",IF(AU$28="X",IF(U337&gt;0,1,IF(Cover!$E$47="Weekly",IF(T337&gt;=40,1,0.5),IF(T337&gt;=80,1,0.5))),""))),"")</f>
        <v/>
      </c>
      <c r="BE337" s="499" t="str">
        <f>IF($BE$28="X",IF(AV337="",0,IF($B337="","",IF(AV$28="X",IF(Y337&gt;0,1,IF(Cover!$E$47="Weekly",IF(X337&gt;=40,1,0.5),IF(X337&gt;=80,1,0.5))),""))),"")</f>
        <v/>
      </c>
      <c r="BF337" s="499" t="str">
        <f>IF($BF$28="X",IF(AW337="",0,IF($B337="","",IF(AW$28="X",IF(AC337&gt;0,1,IF(Cover!$E$47="Weekly",IF(AB337&gt;=40,1,0.5),IF(AB337&gt;=80,1,0.5))),""))),"")</f>
        <v/>
      </c>
      <c r="BG337" s="499" t="str">
        <f>IF($BG$28="X",IF(AX337="",0,IF($B337="","",IF(AX$28="X",IF(AG337&gt;0,1,IF(Cover!$E$47="Weekly",IF(AF337&gt;=40,1,0.5),IF(AF337&gt;=80,1,0.5))),""))),"")</f>
        <v/>
      </c>
      <c r="BH337" s="500" t="str">
        <f>IF($BH$28="X",IF(AY337="",0,IF($B337="","",IF(AY$28="X",IF(AK337&gt;0,1,IF(Cover!$E$47="Weekly",IF(AJ337&gt;=40,1,0.5),IF(AJ337&gt;=80,1,0.5))),""))),"")</f>
        <v/>
      </c>
      <c r="BI337" s="470" t="str">
        <f t="shared" si="101"/>
        <v/>
      </c>
      <c r="BJ337" s="469" t="str">
        <f t="shared" si="102"/>
        <v/>
      </c>
      <c r="BL337" s="632">
        <f>IF(BJ337=0,IF('STEP 2 EE Data'!K332="Yes",IF('STEP 2 EE Data'!C332="",1,IF('STEP 2 EE Data'!D332&gt;=40,1,0.5)),0),IF('STEP 2 EE Data'!K332="Yes",IF('STEP 2 EE Data'!C332="",IF(BJ337=0.5,0.5,0),IF('STEP 2 EE Data'!D332&gt;=40,IF(BJ337=0.5,0.5,0),0)),0))</f>
        <v>0</v>
      </c>
    </row>
    <row r="338" spans="1:64" ht="15.6" thickTop="1" thickBot="1" x14ac:dyDescent="0.35">
      <c r="A338" s="84" t="str">
        <f>IF('STEP 2 EE Data'!A333="","",'STEP 2 EE Data'!A333)</f>
        <v/>
      </c>
      <c r="B338" s="83" t="str">
        <f>IF('STEP 2 EE Data'!B333="","",'STEP 2 EE Data'!B333)</f>
        <v/>
      </c>
      <c r="C338" s="54"/>
      <c r="D338" s="56"/>
      <c r="E338" s="55"/>
      <c r="F338" s="371" t="str">
        <f t="shared" si="103"/>
        <v/>
      </c>
      <c r="G338" s="54"/>
      <c r="H338" s="56"/>
      <c r="I338" s="55"/>
      <c r="J338" s="560" t="str">
        <f t="shared" si="104"/>
        <v/>
      </c>
      <c r="K338" s="54"/>
      <c r="L338" s="56"/>
      <c r="M338" s="55"/>
      <c r="N338" s="560" t="str">
        <f t="shared" si="105"/>
        <v/>
      </c>
      <c r="O338" s="54"/>
      <c r="P338" s="56"/>
      <c r="Q338" s="55"/>
      <c r="R338" s="560" t="str">
        <f t="shared" si="86"/>
        <v/>
      </c>
      <c r="S338" s="54"/>
      <c r="T338" s="56"/>
      <c r="U338" s="55"/>
      <c r="V338" s="560" t="str">
        <f t="shared" si="87"/>
        <v/>
      </c>
      <c r="W338" s="54"/>
      <c r="X338" s="56"/>
      <c r="Y338" s="55"/>
      <c r="Z338" s="560" t="str">
        <f t="shared" si="88"/>
        <v/>
      </c>
      <c r="AA338" s="54"/>
      <c r="AB338" s="56"/>
      <c r="AC338" s="55"/>
      <c r="AD338" s="560" t="str">
        <f t="shared" si="89"/>
        <v/>
      </c>
      <c r="AE338" s="54"/>
      <c r="AF338" s="56"/>
      <c r="AG338" s="55"/>
      <c r="AH338" s="560" t="str">
        <f t="shared" si="90"/>
        <v/>
      </c>
      <c r="AI338" s="54"/>
      <c r="AJ338" s="56"/>
      <c r="AK338" s="55"/>
      <c r="AL338" s="446" t="str">
        <f t="shared" si="91"/>
        <v/>
      </c>
      <c r="AM338" s="504">
        <f>'STEP 2 EE Data'!AI333</f>
        <v>0</v>
      </c>
      <c r="AN338" s="82">
        <f>'STEP 2 EE Data'!AJ333</f>
        <v>0</v>
      </c>
      <c r="AO338" s="445" t="str">
        <f>'STEP 2 EE Data'!AK333</f>
        <v/>
      </c>
      <c r="AQ338" s="497" t="str">
        <f t="shared" si="92"/>
        <v/>
      </c>
      <c r="AR338" s="497" t="str">
        <f t="shared" si="93"/>
        <v/>
      </c>
      <c r="AS338" s="497" t="str">
        <f t="shared" si="94"/>
        <v/>
      </c>
      <c r="AT338" s="497" t="str">
        <f t="shared" si="95"/>
        <v/>
      </c>
      <c r="AU338" s="497" t="str">
        <f t="shared" si="96"/>
        <v/>
      </c>
      <c r="AV338" s="497" t="str">
        <f t="shared" si="97"/>
        <v/>
      </c>
      <c r="AW338" s="497" t="str">
        <f t="shared" si="98"/>
        <v/>
      </c>
      <c r="AX338" s="497" t="str">
        <f t="shared" si="99"/>
        <v/>
      </c>
      <c r="AY338" s="498" t="str">
        <f t="shared" si="100"/>
        <v/>
      </c>
      <c r="AZ338" s="499" t="str">
        <f>IF($AZ$28="X",IF(AQ338="",0,IF($B338="","",IF(AQ$28="X",IF(E338&gt;0,1,IF(Cover!$E$47="Weekly",IF(D338&gt;=40,1,0.5),IF(D338&gt;=80,1,0.5))),""))),"")</f>
        <v/>
      </c>
      <c r="BA338" s="499" t="str">
        <f>IF($BA$28="X",IF(AR338="",0,IF($B338="","",IF(AR$28="X",IF(I338&gt;0,1,IF(Cover!$E$47="Weekly",IF(H338&gt;=40,1,0.5),IF(H338&gt;=80,1,0.5))),""))),"")</f>
        <v/>
      </c>
      <c r="BB338" s="499" t="str">
        <f>IF($BB$28="X",IF(AS338="",0,IF($B338="","",IF(AS$28="X",IF(M338&gt;0,1,IF(Cover!$E$47="Weekly",IF(L338&gt;=40,1,0.5),IF(L338&gt;=80,1,0.5))),""))),"")</f>
        <v/>
      </c>
      <c r="BC338" s="499" t="str">
        <f>IF($BC$28="X",IF(AT338="",0,IF($B338="","",IF(AT$28="X",IF(Q338&gt;0,1,IF(Cover!$E$47="Weekly",IF(P338&gt;=40,1,0.5),IF(P338&gt;=80,1,0.5))),""))),"")</f>
        <v/>
      </c>
      <c r="BD338" s="499" t="str">
        <f>IF($BD$28="X",IF(AU338="",0,IF($B338="","",IF(AU$28="X",IF(U338&gt;0,1,IF(Cover!$E$47="Weekly",IF(T338&gt;=40,1,0.5),IF(T338&gt;=80,1,0.5))),""))),"")</f>
        <v/>
      </c>
      <c r="BE338" s="499" t="str">
        <f>IF($BE$28="X",IF(AV338="",0,IF($B338="","",IF(AV$28="X",IF(Y338&gt;0,1,IF(Cover!$E$47="Weekly",IF(X338&gt;=40,1,0.5),IF(X338&gt;=80,1,0.5))),""))),"")</f>
        <v/>
      </c>
      <c r="BF338" s="499" t="str">
        <f>IF($BF$28="X",IF(AW338="",0,IF($B338="","",IF(AW$28="X",IF(AC338&gt;0,1,IF(Cover!$E$47="Weekly",IF(AB338&gt;=40,1,0.5),IF(AB338&gt;=80,1,0.5))),""))),"")</f>
        <v/>
      </c>
      <c r="BG338" s="499" t="str">
        <f>IF($BG$28="X",IF(AX338="",0,IF($B338="","",IF(AX$28="X",IF(AG338&gt;0,1,IF(Cover!$E$47="Weekly",IF(AF338&gt;=40,1,0.5),IF(AF338&gt;=80,1,0.5))),""))),"")</f>
        <v/>
      </c>
      <c r="BH338" s="500" t="str">
        <f>IF($BH$28="X",IF(AY338="",0,IF($B338="","",IF(AY$28="X",IF(AK338&gt;0,1,IF(Cover!$E$47="Weekly",IF(AJ338&gt;=40,1,0.5),IF(AJ338&gt;=80,1,0.5))),""))),"")</f>
        <v/>
      </c>
      <c r="BI338" s="470" t="str">
        <f t="shared" si="101"/>
        <v/>
      </c>
      <c r="BJ338" s="469" t="str">
        <f t="shared" si="102"/>
        <v/>
      </c>
      <c r="BL338" s="632">
        <f>IF(BJ338=0,IF('STEP 2 EE Data'!K333="Yes",IF('STEP 2 EE Data'!C333="",1,IF('STEP 2 EE Data'!D333&gt;=40,1,0.5)),0),IF('STEP 2 EE Data'!K333="Yes",IF('STEP 2 EE Data'!C333="",IF(BJ338=0.5,0.5,0),IF('STEP 2 EE Data'!D333&gt;=40,IF(BJ338=0.5,0.5,0),0)),0))</f>
        <v>0</v>
      </c>
    </row>
    <row r="339" spans="1:64" ht="15.6" thickTop="1" thickBot="1" x14ac:dyDescent="0.35">
      <c r="A339" s="84" t="str">
        <f>IF('STEP 2 EE Data'!A334="","",'STEP 2 EE Data'!A334)</f>
        <v/>
      </c>
      <c r="B339" s="83" t="str">
        <f>IF('STEP 2 EE Data'!B334="","",'STEP 2 EE Data'!B334)</f>
        <v/>
      </c>
      <c r="C339" s="54"/>
      <c r="D339" s="56"/>
      <c r="E339" s="55"/>
      <c r="F339" s="371" t="str">
        <f t="shared" si="103"/>
        <v/>
      </c>
      <c r="G339" s="54"/>
      <c r="H339" s="56"/>
      <c r="I339" s="55"/>
      <c r="J339" s="560" t="str">
        <f t="shared" si="104"/>
        <v/>
      </c>
      <c r="K339" s="54"/>
      <c r="L339" s="56"/>
      <c r="M339" s="55"/>
      <c r="N339" s="560" t="str">
        <f t="shared" si="105"/>
        <v/>
      </c>
      <c r="O339" s="54"/>
      <c r="P339" s="56"/>
      <c r="Q339" s="55"/>
      <c r="R339" s="560" t="str">
        <f t="shared" si="86"/>
        <v/>
      </c>
      <c r="S339" s="54"/>
      <c r="T339" s="56"/>
      <c r="U339" s="55"/>
      <c r="V339" s="560" t="str">
        <f t="shared" si="87"/>
        <v/>
      </c>
      <c r="W339" s="54"/>
      <c r="X339" s="56"/>
      <c r="Y339" s="55"/>
      <c r="Z339" s="560" t="str">
        <f t="shared" si="88"/>
        <v/>
      </c>
      <c r="AA339" s="54"/>
      <c r="AB339" s="56"/>
      <c r="AC339" s="55"/>
      <c r="AD339" s="560" t="str">
        <f t="shared" si="89"/>
        <v/>
      </c>
      <c r="AE339" s="54"/>
      <c r="AF339" s="56"/>
      <c r="AG339" s="55"/>
      <c r="AH339" s="560" t="str">
        <f t="shared" si="90"/>
        <v/>
      </c>
      <c r="AI339" s="54"/>
      <c r="AJ339" s="56"/>
      <c r="AK339" s="55"/>
      <c r="AL339" s="446" t="str">
        <f t="shared" si="91"/>
        <v/>
      </c>
      <c r="AM339" s="504">
        <f>'STEP 2 EE Data'!AI334</f>
        <v>0</v>
      </c>
      <c r="AN339" s="82">
        <f>'STEP 2 EE Data'!AJ334</f>
        <v>0</v>
      </c>
      <c r="AO339" s="445" t="str">
        <f>'STEP 2 EE Data'!AK334</f>
        <v/>
      </c>
      <c r="AQ339" s="497" t="str">
        <f t="shared" si="92"/>
        <v/>
      </c>
      <c r="AR339" s="497" t="str">
        <f t="shared" si="93"/>
        <v/>
      </c>
      <c r="AS339" s="497" t="str">
        <f t="shared" si="94"/>
        <v/>
      </c>
      <c r="AT339" s="497" t="str">
        <f t="shared" si="95"/>
        <v/>
      </c>
      <c r="AU339" s="497" t="str">
        <f t="shared" si="96"/>
        <v/>
      </c>
      <c r="AV339" s="497" t="str">
        <f t="shared" si="97"/>
        <v/>
      </c>
      <c r="AW339" s="497" t="str">
        <f t="shared" si="98"/>
        <v/>
      </c>
      <c r="AX339" s="497" t="str">
        <f t="shared" si="99"/>
        <v/>
      </c>
      <c r="AY339" s="498" t="str">
        <f t="shared" si="100"/>
        <v/>
      </c>
      <c r="AZ339" s="499" t="str">
        <f>IF($AZ$28="X",IF(AQ339="",0,IF($B339="","",IF(AQ$28="X",IF(E339&gt;0,1,IF(Cover!$E$47="Weekly",IF(D339&gt;=40,1,0.5),IF(D339&gt;=80,1,0.5))),""))),"")</f>
        <v/>
      </c>
      <c r="BA339" s="499" t="str">
        <f>IF($BA$28="X",IF(AR339="",0,IF($B339="","",IF(AR$28="X",IF(I339&gt;0,1,IF(Cover!$E$47="Weekly",IF(H339&gt;=40,1,0.5),IF(H339&gt;=80,1,0.5))),""))),"")</f>
        <v/>
      </c>
      <c r="BB339" s="499" t="str">
        <f>IF($BB$28="X",IF(AS339="",0,IF($B339="","",IF(AS$28="X",IF(M339&gt;0,1,IF(Cover!$E$47="Weekly",IF(L339&gt;=40,1,0.5),IF(L339&gt;=80,1,0.5))),""))),"")</f>
        <v/>
      </c>
      <c r="BC339" s="499" t="str">
        <f>IF($BC$28="X",IF(AT339="",0,IF($B339="","",IF(AT$28="X",IF(Q339&gt;0,1,IF(Cover!$E$47="Weekly",IF(P339&gt;=40,1,0.5),IF(P339&gt;=80,1,0.5))),""))),"")</f>
        <v/>
      </c>
      <c r="BD339" s="499" t="str">
        <f>IF($BD$28="X",IF(AU339="",0,IF($B339="","",IF(AU$28="X",IF(U339&gt;0,1,IF(Cover!$E$47="Weekly",IF(T339&gt;=40,1,0.5),IF(T339&gt;=80,1,0.5))),""))),"")</f>
        <v/>
      </c>
      <c r="BE339" s="499" t="str">
        <f>IF($BE$28="X",IF(AV339="",0,IF($B339="","",IF(AV$28="X",IF(Y339&gt;0,1,IF(Cover!$E$47="Weekly",IF(X339&gt;=40,1,0.5),IF(X339&gt;=80,1,0.5))),""))),"")</f>
        <v/>
      </c>
      <c r="BF339" s="499" t="str">
        <f>IF($BF$28="X",IF(AW339="",0,IF($B339="","",IF(AW$28="X",IF(AC339&gt;0,1,IF(Cover!$E$47="Weekly",IF(AB339&gt;=40,1,0.5),IF(AB339&gt;=80,1,0.5))),""))),"")</f>
        <v/>
      </c>
      <c r="BG339" s="499" t="str">
        <f>IF($BG$28="X",IF(AX339="",0,IF($B339="","",IF(AX$28="X",IF(AG339&gt;0,1,IF(Cover!$E$47="Weekly",IF(AF339&gt;=40,1,0.5),IF(AF339&gt;=80,1,0.5))),""))),"")</f>
        <v/>
      </c>
      <c r="BH339" s="500" t="str">
        <f>IF($BH$28="X",IF(AY339="",0,IF($B339="","",IF(AY$28="X",IF(AK339&gt;0,1,IF(Cover!$E$47="Weekly",IF(AJ339&gt;=40,1,0.5),IF(AJ339&gt;=80,1,0.5))),""))),"")</f>
        <v/>
      </c>
      <c r="BI339" s="470" t="str">
        <f t="shared" si="101"/>
        <v/>
      </c>
      <c r="BJ339" s="469" t="str">
        <f t="shared" si="102"/>
        <v/>
      </c>
      <c r="BL339" s="632">
        <f>IF(BJ339=0,IF('STEP 2 EE Data'!K334="Yes",IF('STEP 2 EE Data'!C334="",1,IF('STEP 2 EE Data'!D334&gt;=40,1,0.5)),0),IF('STEP 2 EE Data'!K334="Yes",IF('STEP 2 EE Data'!C334="",IF(BJ339=0.5,0.5,0),IF('STEP 2 EE Data'!D334&gt;=40,IF(BJ339=0.5,0.5,0),0)),0))</f>
        <v>0</v>
      </c>
    </row>
    <row r="340" spans="1:64" ht="15.6" thickTop="1" thickBot="1" x14ac:dyDescent="0.35">
      <c r="A340" s="84" t="str">
        <f>IF('STEP 2 EE Data'!A335="","",'STEP 2 EE Data'!A335)</f>
        <v/>
      </c>
      <c r="B340" s="83" t="str">
        <f>IF('STEP 2 EE Data'!B335="","",'STEP 2 EE Data'!B335)</f>
        <v/>
      </c>
      <c r="C340" s="54"/>
      <c r="D340" s="56"/>
      <c r="E340" s="55"/>
      <c r="F340" s="371" t="str">
        <f t="shared" si="103"/>
        <v/>
      </c>
      <c r="G340" s="54"/>
      <c r="H340" s="56"/>
      <c r="I340" s="55"/>
      <c r="J340" s="560" t="str">
        <f t="shared" si="104"/>
        <v/>
      </c>
      <c r="K340" s="54"/>
      <c r="L340" s="56"/>
      <c r="M340" s="55"/>
      <c r="N340" s="560" t="str">
        <f t="shared" si="105"/>
        <v/>
      </c>
      <c r="O340" s="54"/>
      <c r="P340" s="56"/>
      <c r="Q340" s="55"/>
      <c r="R340" s="560" t="str">
        <f t="shared" si="86"/>
        <v/>
      </c>
      <c r="S340" s="54"/>
      <c r="T340" s="56"/>
      <c r="U340" s="55"/>
      <c r="V340" s="560" t="str">
        <f t="shared" si="87"/>
        <v/>
      </c>
      <c r="W340" s="54"/>
      <c r="X340" s="56"/>
      <c r="Y340" s="55"/>
      <c r="Z340" s="560" t="str">
        <f t="shared" si="88"/>
        <v/>
      </c>
      <c r="AA340" s="54"/>
      <c r="AB340" s="56"/>
      <c r="AC340" s="55"/>
      <c r="AD340" s="560" t="str">
        <f t="shared" si="89"/>
        <v/>
      </c>
      <c r="AE340" s="54"/>
      <c r="AF340" s="56"/>
      <c r="AG340" s="55"/>
      <c r="AH340" s="560" t="str">
        <f t="shared" si="90"/>
        <v/>
      </c>
      <c r="AI340" s="54"/>
      <c r="AJ340" s="56"/>
      <c r="AK340" s="55"/>
      <c r="AL340" s="446" t="str">
        <f t="shared" si="91"/>
        <v/>
      </c>
      <c r="AM340" s="504">
        <f>'STEP 2 EE Data'!AI335</f>
        <v>0</v>
      </c>
      <c r="AN340" s="82">
        <f>'STEP 2 EE Data'!AJ335</f>
        <v>0</v>
      </c>
      <c r="AO340" s="445" t="str">
        <f>'STEP 2 EE Data'!AK335</f>
        <v/>
      </c>
      <c r="AQ340" s="497" t="str">
        <f t="shared" si="92"/>
        <v/>
      </c>
      <c r="AR340" s="497" t="str">
        <f t="shared" si="93"/>
        <v/>
      </c>
      <c r="AS340" s="497" t="str">
        <f t="shared" si="94"/>
        <v/>
      </c>
      <c r="AT340" s="497" t="str">
        <f t="shared" si="95"/>
        <v/>
      </c>
      <c r="AU340" s="497" t="str">
        <f t="shared" si="96"/>
        <v/>
      </c>
      <c r="AV340" s="497" t="str">
        <f t="shared" si="97"/>
        <v/>
      </c>
      <c r="AW340" s="497" t="str">
        <f t="shared" si="98"/>
        <v/>
      </c>
      <c r="AX340" s="497" t="str">
        <f t="shared" si="99"/>
        <v/>
      </c>
      <c r="AY340" s="498" t="str">
        <f t="shared" si="100"/>
        <v/>
      </c>
      <c r="AZ340" s="499" t="str">
        <f>IF($AZ$28="X",IF(AQ340="",0,IF($B340="","",IF(AQ$28="X",IF(E340&gt;0,1,IF(Cover!$E$47="Weekly",IF(D340&gt;=40,1,0.5),IF(D340&gt;=80,1,0.5))),""))),"")</f>
        <v/>
      </c>
      <c r="BA340" s="499" t="str">
        <f>IF($BA$28="X",IF(AR340="",0,IF($B340="","",IF(AR$28="X",IF(I340&gt;0,1,IF(Cover!$E$47="Weekly",IF(H340&gt;=40,1,0.5),IF(H340&gt;=80,1,0.5))),""))),"")</f>
        <v/>
      </c>
      <c r="BB340" s="499" t="str">
        <f>IF($BB$28="X",IF(AS340="",0,IF($B340="","",IF(AS$28="X",IF(M340&gt;0,1,IF(Cover!$E$47="Weekly",IF(L340&gt;=40,1,0.5),IF(L340&gt;=80,1,0.5))),""))),"")</f>
        <v/>
      </c>
      <c r="BC340" s="499" t="str">
        <f>IF($BC$28="X",IF(AT340="",0,IF($B340="","",IF(AT$28="X",IF(Q340&gt;0,1,IF(Cover!$E$47="Weekly",IF(P340&gt;=40,1,0.5),IF(P340&gt;=80,1,0.5))),""))),"")</f>
        <v/>
      </c>
      <c r="BD340" s="499" t="str">
        <f>IF($BD$28="X",IF(AU340="",0,IF($B340="","",IF(AU$28="X",IF(U340&gt;0,1,IF(Cover!$E$47="Weekly",IF(T340&gt;=40,1,0.5),IF(T340&gt;=80,1,0.5))),""))),"")</f>
        <v/>
      </c>
      <c r="BE340" s="499" t="str">
        <f>IF($BE$28="X",IF(AV340="",0,IF($B340="","",IF(AV$28="X",IF(Y340&gt;0,1,IF(Cover!$E$47="Weekly",IF(X340&gt;=40,1,0.5),IF(X340&gt;=80,1,0.5))),""))),"")</f>
        <v/>
      </c>
      <c r="BF340" s="499" t="str">
        <f>IF($BF$28="X",IF(AW340="",0,IF($B340="","",IF(AW$28="X",IF(AC340&gt;0,1,IF(Cover!$E$47="Weekly",IF(AB340&gt;=40,1,0.5),IF(AB340&gt;=80,1,0.5))),""))),"")</f>
        <v/>
      </c>
      <c r="BG340" s="499" t="str">
        <f>IF($BG$28="X",IF(AX340="",0,IF($B340="","",IF(AX$28="X",IF(AG340&gt;0,1,IF(Cover!$E$47="Weekly",IF(AF340&gt;=40,1,0.5),IF(AF340&gt;=80,1,0.5))),""))),"")</f>
        <v/>
      </c>
      <c r="BH340" s="500" t="str">
        <f>IF($BH$28="X",IF(AY340="",0,IF($B340="","",IF(AY$28="X",IF(AK340&gt;0,1,IF(Cover!$E$47="Weekly",IF(AJ340&gt;=40,1,0.5),IF(AJ340&gt;=80,1,0.5))),""))),"")</f>
        <v/>
      </c>
      <c r="BI340" s="470" t="str">
        <f t="shared" si="101"/>
        <v/>
      </c>
      <c r="BJ340" s="469" t="str">
        <f t="shared" si="102"/>
        <v/>
      </c>
      <c r="BL340" s="632">
        <f>IF(BJ340=0,IF('STEP 2 EE Data'!K335="Yes",IF('STEP 2 EE Data'!C335="",1,IF('STEP 2 EE Data'!D335&gt;=40,1,0.5)),0),IF('STEP 2 EE Data'!K335="Yes",IF('STEP 2 EE Data'!C335="",IF(BJ340=0.5,0.5,0),IF('STEP 2 EE Data'!D335&gt;=40,IF(BJ340=0.5,0.5,0),0)),0))</f>
        <v>0</v>
      </c>
    </row>
    <row r="341" spans="1:64" ht="15.6" thickTop="1" thickBot="1" x14ac:dyDescent="0.35">
      <c r="A341" s="84" t="str">
        <f>IF('STEP 2 EE Data'!A336="","",'STEP 2 EE Data'!A336)</f>
        <v/>
      </c>
      <c r="B341" s="83" t="str">
        <f>IF('STEP 2 EE Data'!B336="","",'STEP 2 EE Data'!B336)</f>
        <v/>
      </c>
      <c r="C341" s="54"/>
      <c r="D341" s="56"/>
      <c r="E341" s="55"/>
      <c r="F341" s="371" t="str">
        <f t="shared" si="103"/>
        <v/>
      </c>
      <c r="G341" s="54"/>
      <c r="H341" s="56"/>
      <c r="I341" s="55"/>
      <c r="J341" s="560" t="str">
        <f t="shared" si="104"/>
        <v/>
      </c>
      <c r="K341" s="54"/>
      <c r="L341" s="56"/>
      <c r="M341" s="55"/>
      <c r="N341" s="560" t="str">
        <f t="shared" si="105"/>
        <v/>
      </c>
      <c r="O341" s="54"/>
      <c r="P341" s="56"/>
      <c r="Q341" s="55"/>
      <c r="R341" s="560" t="str">
        <f t="shared" si="86"/>
        <v/>
      </c>
      <c r="S341" s="54"/>
      <c r="T341" s="56"/>
      <c r="U341" s="55"/>
      <c r="V341" s="560" t="str">
        <f t="shared" si="87"/>
        <v/>
      </c>
      <c r="W341" s="54"/>
      <c r="X341" s="56"/>
      <c r="Y341" s="55"/>
      <c r="Z341" s="560" t="str">
        <f t="shared" si="88"/>
        <v/>
      </c>
      <c r="AA341" s="54"/>
      <c r="AB341" s="56"/>
      <c r="AC341" s="55"/>
      <c r="AD341" s="560" t="str">
        <f t="shared" si="89"/>
        <v/>
      </c>
      <c r="AE341" s="54"/>
      <c r="AF341" s="56"/>
      <c r="AG341" s="55"/>
      <c r="AH341" s="560" t="str">
        <f t="shared" si="90"/>
        <v/>
      </c>
      <c r="AI341" s="54"/>
      <c r="AJ341" s="56"/>
      <c r="AK341" s="55"/>
      <c r="AL341" s="446" t="str">
        <f t="shared" si="91"/>
        <v/>
      </c>
      <c r="AM341" s="504">
        <f>'STEP 2 EE Data'!AI336</f>
        <v>0</v>
      </c>
      <c r="AN341" s="82">
        <f>'STEP 2 EE Data'!AJ336</f>
        <v>0</v>
      </c>
      <c r="AO341" s="445" t="str">
        <f>'STEP 2 EE Data'!AK336</f>
        <v/>
      </c>
      <c r="AQ341" s="497" t="str">
        <f t="shared" si="92"/>
        <v/>
      </c>
      <c r="AR341" s="497" t="str">
        <f t="shared" si="93"/>
        <v/>
      </c>
      <c r="AS341" s="497" t="str">
        <f t="shared" si="94"/>
        <v/>
      </c>
      <c r="AT341" s="497" t="str">
        <f t="shared" si="95"/>
        <v/>
      </c>
      <c r="AU341" s="497" t="str">
        <f t="shared" si="96"/>
        <v/>
      </c>
      <c r="AV341" s="497" t="str">
        <f t="shared" si="97"/>
        <v/>
      </c>
      <c r="AW341" s="497" t="str">
        <f t="shared" si="98"/>
        <v/>
      </c>
      <c r="AX341" s="497" t="str">
        <f t="shared" si="99"/>
        <v/>
      </c>
      <c r="AY341" s="498" t="str">
        <f t="shared" si="100"/>
        <v/>
      </c>
      <c r="AZ341" s="499" t="str">
        <f>IF($AZ$28="X",IF(AQ341="",0,IF($B341="","",IF(AQ$28="X",IF(E341&gt;0,1,IF(Cover!$E$47="Weekly",IF(D341&gt;=40,1,0.5),IF(D341&gt;=80,1,0.5))),""))),"")</f>
        <v/>
      </c>
      <c r="BA341" s="499" t="str">
        <f>IF($BA$28="X",IF(AR341="",0,IF($B341="","",IF(AR$28="X",IF(I341&gt;0,1,IF(Cover!$E$47="Weekly",IF(H341&gt;=40,1,0.5),IF(H341&gt;=80,1,0.5))),""))),"")</f>
        <v/>
      </c>
      <c r="BB341" s="499" t="str">
        <f>IF($BB$28="X",IF(AS341="",0,IF($B341="","",IF(AS$28="X",IF(M341&gt;0,1,IF(Cover!$E$47="Weekly",IF(L341&gt;=40,1,0.5),IF(L341&gt;=80,1,0.5))),""))),"")</f>
        <v/>
      </c>
      <c r="BC341" s="499" t="str">
        <f>IF($BC$28="X",IF(AT341="",0,IF($B341="","",IF(AT$28="X",IF(Q341&gt;0,1,IF(Cover!$E$47="Weekly",IF(P341&gt;=40,1,0.5),IF(P341&gt;=80,1,0.5))),""))),"")</f>
        <v/>
      </c>
      <c r="BD341" s="499" t="str">
        <f>IF($BD$28="X",IF(AU341="",0,IF($B341="","",IF(AU$28="X",IF(U341&gt;0,1,IF(Cover!$E$47="Weekly",IF(T341&gt;=40,1,0.5),IF(T341&gt;=80,1,0.5))),""))),"")</f>
        <v/>
      </c>
      <c r="BE341" s="499" t="str">
        <f>IF($BE$28="X",IF(AV341="",0,IF($B341="","",IF(AV$28="X",IF(Y341&gt;0,1,IF(Cover!$E$47="Weekly",IF(X341&gt;=40,1,0.5),IF(X341&gt;=80,1,0.5))),""))),"")</f>
        <v/>
      </c>
      <c r="BF341" s="499" t="str">
        <f>IF($BF$28="X",IF(AW341="",0,IF($B341="","",IF(AW$28="X",IF(AC341&gt;0,1,IF(Cover!$E$47="Weekly",IF(AB341&gt;=40,1,0.5),IF(AB341&gt;=80,1,0.5))),""))),"")</f>
        <v/>
      </c>
      <c r="BG341" s="499" t="str">
        <f>IF($BG$28="X",IF(AX341="",0,IF($B341="","",IF(AX$28="X",IF(AG341&gt;0,1,IF(Cover!$E$47="Weekly",IF(AF341&gt;=40,1,0.5),IF(AF341&gt;=80,1,0.5))),""))),"")</f>
        <v/>
      </c>
      <c r="BH341" s="500" t="str">
        <f>IF($BH$28="X",IF(AY341="",0,IF($B341="","",IF(AY$28="X",IF(AK341&gt;0,1,IF(Cover!$E$47="Weekly",IF(AJ341&gt;=40,1,0.5),IF(AJ341&gt;=80,1,0.5))),""))),"")</f>
        <v/>
      </c>
      <c r="BI341" s="470" t="str">
        <f t="shared" si="101"/>
        <v/>
      </c>
      <c r="BJ341" s="469" t="str">
        <f t="shared" si="102"/>
        <v/>
      </c>
      <c r="BL341" s="632">
        <f>IF(BJ341=0,IF('STEP 2 EE Data'!K336="Yes",IF('STEP 2 EE Data'!C336="",1,IF('STEP 2 EE Data'!D336&gt;=40,1,0.5)),0),IF('STEP 2 EE Data'!K336="Yes",IF('STEP 2 EE Data'!C336="",IF(BJ341=0.5,0.5,0),IF('STEP 2 EE Data'!D336&gt;=40,IF(BJ341=0.5,0.5,0),0)),0))</f>
        <v>0</v>
      </c>
    </row>
    <row r="342" spans="1:64" ht="15.6" thickTop="1" thickBot="1" x14ac:dyDescent="0.35">
      <c r="A342" s="84" t="str">
        <f>IF('STEP 2 EE Data'!A337="","",'STEP 2 EE Data'!A337)</f>
        <v/>
      </c>
      <c r="B342" s="83" t="str">
        <f>IF('STEP 2 EE Data'!B337="","",'STEP 2 EE Data'!B337)</f>
        <v/>
      </c>
      <c r="C342" s="54"/>
      <c r="D342" s="56"/>
      <c r="E342" s="55"/>
      <c r="F342" s="371" t="str">
        <f t="shared" si="103"/>
        <v/>
      </c>
      <c r="G342" s="54"/>
      <c r="H342" s="56"/>
      <c r="I342" s="55"/>
      <c r="J342" s="560" t="str">
        <f t="shared" si="104"/>
        <v/>
      </c>
      <c r="K342" s="54"/>
      <c r="L342" s="56"/>
      <c r="M342" s="55"/>
      <c r="N342" s="560" t="str">
        <f t="shared" si="105"/>
        <v/>
      </c>
      <c r="O342" s="54"/>
      <c r="P342" s="56"/>
      <c r="Q342" s="55"/>
      <c r="R342" s="560" t="str">
        <f t="shared" si="86"/>
        <v/>
      </c>
      <c r="S342" s="54"/>
      <c r="T342" s="56"/>
      <c r="U342" s="55"/>
      <c r="V342" s="560" t="str">
        <f t="shared" si="87"/>
        <v/>
      </c>
      <c r="W342" s="54"/>
      <c r="X342" s="56"/>
      <c r="Y342" s="55"/>
      <c r="Z342" s="560" t="str">
        <f t="shared" si="88"/>
        <v/>
      </c>
      <c r="AA342" s="54"/>
      <c r="AB342" s="56"/>
      <c r="AC342" s="55"/>
      <c r="AD342" s="560" t="str">
        <f t="shared" si="89"/>
        <v/>
      </c>
      <c r="AE342" s="54"/>
      <c r="AF342" s="56"/>
      <c r="AG342" s="55"/>
      <c r="AH342" s="560" t="str">
        <f t="shared" si="90"/>
        <v/>
      </c>
      <c r="AI342" s="54"/>
      <c r="AJ342" s="56"/>
      <c r="AK342" s="55"/>
      <c r="AL342" s="446" t="str">
        <f t="shared" si="91"/>
        <v/>
      </c>
      <c r="AM342" s="504">
        <f>'STEP 2 EE Data'!AI337</f>
        <v>0</v>
      </c>
      <c r="AN342" s="82">
        <f>'STEP 2 EE Data'!AJ337</f>
        <v>0</v>
      </c>
      <c r="AO342" s="445" t="str">
        <f>'STEP 2 EE Data'!AK337</f>
        <v/>
      </c>
      <c r="AQ342" s="497" t="str">
        <f t="shared" si="92"/>
        <v/>
      </c>
      <c r="AR342" s="497" t="str">
        <f t="shared" si="93"/>
        <v/>
      </c>
      <c r="AS342" s="497" t="str">
        <f t="shared" si="94"/>
        <v/>
      </c>
      <c r="AT342" s="497" t="str">
        <f t="shared" si="95"/>
        <v/>
      </c>
      <c r="AU342" s="497" t="str">
        <f t="shared" si="96"/>
        <v/>
      </c>
      <c r="AV342" s="497" t="str">
        <f t="shared" si="97"/>
        <v/>
      </c>
      <c r="AW342" s="497" t="str">
        <f t="shared" si="98"/>
        <v/>
      </c>
      <c r="AX342" s="497" t="str">
        <f t="shared" si="99"/>
        <v/>
      </c>
      <c r="AY342" s="498" t="str">
        <f t="shared" si="100"/>
        <v/>
      </c>
      <c r="AZ342" s="499" t="str">
        <f>IF($AZ$28="X",IF(AQ342="",0,IF($B342="","",IF(AQ$28="X",IF(E342&gt;0,1,IF(Cover!$E$47="Weekly",IF(D342&gt;=40,1,0.5),IF(D342&gt;=80,1,0.5))),""))),"")</f>
        <v/>
      </c>
      <c r="BA342" s="499" t="str">
        <f>IF($BA$28="X",IF(AR342="",0,IF($B342="","",IF(AR$28="X",IF(I342&gt;0,1,IF(Cover!$E$47="Weekly",IF(H342&gt;=40,1,0.5),IF(H342&gt;=80,1,0.5))),""))),"")</f>
        <v/>
      </c>
      <c r="BB342" s="499" t="str">
        <f>IF($BB$28="X",IF(AS342="",0,IF($B342="","",IF(AS$28="X",IF(M342&gt;0,1,IF(Cover!$E$47="Weekly",IF(L342&gt;=40,1,0.5),IF(L342&gt;=80,1,0.5))),""))),"")</f>
        <v/>
      </c>
      <c r="BC342" s="499" t="str">
        <f>IF($BC$28="X",IF(AT342="",0,IF($B342="","",IF(AT$28="X",IF(Q342&gt;0,1,IF(Cover!$E$47="Weekly",IF(P342&gt;=40,1,0.5),IF(P342&gt;=80,1,0.5))),""))),"")</f>
        <v/>
      </c>
      <c r="BD342" s="499" t="str">
        <f>IF($BD$28="X",IF(AU342="",0,IF($B342="","",IF(AU$28="X",IF(U342&gt;0,1,IF(Cover!$E$47="Weekly",IF(T342&gt;=40,1,0.5),IF(T342&gt;=80,1,0.5))),""))),"")</f>
        <v/>
      </c>
      <c r="BE342" s="499" t="str">
        <f>IF($BE$28="X",IF(AV342="",0,IF($B342="","",IF(AV$28="X",IF(Y342&gt;0,1,IF(Cover!$E$47="Weekly",IF(X342&gt;=40,1,0.5),IF(X342&gt;=80,1,0.5))),""))),"")</f>
        <v/>
      </c>
      <c r="BF342" s="499" t="str">
        <f>IF($BF$28="X",IF(AW342="",0,IF($B342="","",IF(AW$28="X",IF(AC342&gt;0,1,IF(Cover!$E$47="Weekly",IF(AB342&gt;=40,1,0.5),IF(AB342&gt;=80,1,0.5))),""))),"")</f>
        <v/>
      </c>
      <c r="BG342" s="499" t="str">
        <f>IF($BG$28="X",IF(AX342="",0,IF($B342="","",IF(AX$28="X",IF(AG342&gt;0,1,IF(Cover!$E$47="Weekly",IF(AF342&gt;=40,1,0.5),IF(AF342&gt;=80,1,0.5))),""))),"")</f>
        <v/>
      </c>
      <c r="BH342" s="500" t="str">
        <f>IF($BH$28="X",IF(AY342="",0,IF($B342="","",IF(AY$28="X",IF(AK342&gt;0,1,IF(Cover!$E$47="Weekly",IF(AJ342&gt;=40,1,0.5),IF(AJ342&gt;=80,1,0.5))),""))),"")</f>
        <v/>
      </c>
      <c r="BI342" s="470" t="str">
        <f t="shared" si="101"/>
        <v/>
      </c>
      <c r="BJ342" s="469" t="str">
        <f t="shared" si="102"/>
        <v/>
      </c>
      <c r="BL342" s="632">
        <f>IF(BJ342=0,IF('STEP 2 EE Data'!K337="Yes",IF('STEP 2 EE Data'!C337="",1,IF('STEP 2 EE Data'!D337&gt;=40,1,0.5)),0),IF('STEP 2 EE Data'!K337="Yes",IF('STEP 2 EE Data'!C337="",IF(BJ342=0.5,0.5,0),IF('STEP 2 EE Data'!D337&gt;=40,IF(BJ342=0.5,0.5,0),0)),0))</f>
        <v>0</v>
      </c>
    </row>
    <row r="343" spans="1:64" ht="15.6" thickTop="1" thickBot="1" x14ac:dyDescent="0.35">
      <c r="A343" s="84" t="str">
        <f>IF('STEP 2 EE Data'!A338="","",'STEP 2 EE Data'!A338)</f>
        <v/>
      </c>
      <c r="B343" s="83" t="str">
        <f>IF('STEP 2 EE Data'!B338="","",'STEP 2 EE Data'!B338)</f>
        <v/>
      </c>
      <c r="C343" s="54"/>
      <c r="D343" s="56"/>
      <c r="E343" s="55"/>
      <c r="F343" s="371" t="str">
        <f t="shared" si="103"/>
        <v/>
      </c>
      <c r="G343" s="54"/>
      <c r="H343" s="56"/>
      <c r="I343" s="55"/>
      <c r="J343" s="560" t="str">
        <f t="shared" si="104"/>
        <v/>
      </c>
      <c r="K343" s="54"/>
      <c r="L343" s="56"/>
      <c r="M343" s="55"/>
      <c r="N343" s="560" t="str">
        <f t="shared" si="105"/>
        <v/>
      </c>
      <c r="O343" s="54"/>
      <c r="P343" s="56"/>
      <c r="Q343" s="55"/>
      <c r="R343" s="560" t="str">
        <f t="shared" si="86"/>
        <v/>
      </c>
      <c r="S343" s="54"/>
      <c r="T343" s="56"/>
      <c r="U343" s="55"/>
      <c r="V343" s="560" t="str">
        <f t="shared" si="87"/>
        <v/>
      </c>
      <c r="W343" s="54"/>
      <c r="X343" s="56"/>
      <c r="Y343" s="55"/>
      <c r="Z343" s="560" t="str">
        <f t="shared" si="88"/>
        <v/>
      </c>
      <c r="AA343" s="54"/>
      <c r="AB343" s="56"/>
      <c r="AC343" s="55"/>
      <c r="AD343" s="560" t="str">
        <f t="shared" si="89"/>
        <v/>
      </c>
      <c r="AE343" s="54"/>
      <c r="AF343" s="56"/>
      <c r="AG343" s="55"/>
      <c r="AH343" s="560" t="str">
        <f t="shared" si="90"/>
        <v/>
      </c>
      <c r="AI343" s="54"/>
      <c r="AJ343" s="56"/>
      <c r="AK343" s="55"/>
      <c r="AL343" s="446" t="str">
        <f t="shared" si="91"/>
        <v/>
      </c>
      <c r="AM343" s="504">
        <f>'STEP 2 EE Data'!AI338</f>
        <v>0</v>
      </c>
      <c r="AN343" s="82">
        <f>'STEP 2 EE Data'!AJ338</f>
        <v>0</v>
      </c>
      <c r="AO343" s="445" t="str">
        <f>'STEP 2 EE Data'!AK338</f>
        <v/>
      </c>
      <c r="AQ343" s="497" t="str">
        <f t="shared" si="92"/>
        <v/>
      </c>
      <c r="AR343" s="497" t="str">
        <f t="shared" si="93"/>
        <v/>
      </c>
      <c r="AS343" s="497" t="str">
        <f t="shared" si="94"/>
        <v/>
      </c>
      <c r="AT343" s="497" t="str">
        <f t="shared" si="95"/>
        <v/>
      </c>
      <c r="AU343" s="497" t="str">
        <f t="shared" si="96"/>
        <v/>
      </c>
      <c r="AV343" s="497" t="str">
        <f t="shared" si="97"/>
        <v/>
      </c>
      <c r="AW343" s="497" t="str">
        <f t="shared" si="98"/>
        <v/>
      </c>
      <c r="AX343" s="497" t="str">
        <f t="shared" si="99"/>
        <v/>
      </c>
      <c r="AY343" s="498" t="str">
        <f t="shared" si="100"/>
        <v/>
      </c>
      <c r="AZ343" s="499" t="str">
        <f>IF($AZ$28="X",IF(AQ343="",0,IF($B343="","",IF(AQ$28="X",IF(E343&gt;0,1,IF(Cover!$E$47="Weekly",IF(D343&gt;=40,1,0.5),IF(D343&gt;=80,1,0.5))),""))),"")</f>
        <v/>
      </c>
      <c r="BA343" s="499" t="str">
        <f>IF($BA$28="X",IF(AR343="",0,IF($B343="","",IF(AR$28="X",IF(I343&gt;0,1,IF(Cover!$E$47="Weekly",IF(H343&gt;=40,1,0.5),IF(H343&gt;=80,1,0.5))),""))),"")</f>
        <v/>
      </c>
      <c r="BB343" s="499" t="str">
        <f>IF($BB$28="X",IF(AS343="",0,IF($B343="","",IF(AS$28="X",IF(M343&gt;0,1,IF(Cover!$E$47="Weekly",IF(L343&gt;=40,1,0.5),IF(L343&gt;=80,1,0.5))),""))),"")</f>
        <v/>
      </c>
      <c r="BC343" s="499" t="str">
        <f>IF($BC$28="X",IF(AT343="",0,IF($B343="","",IF(AT$28="X",IF(Q343&gt;0,1,IF(Cover!$E$47="Weekly",IF(P343&gt;=40,1,0.5),IF(P343&gt;=80,1,0.5))),""))),"")</f>
        <v/>
      </c>
      <c r="BD343" s="499" t="str">
        <f>IF($BD$28="X",IF(AU343="",0,IF($B343="","",IF(AU$28="X",IF(U343&gt;0,1,IF(Cover!$E$47="Weekly",IF(T343&gt;=40,1,0.5),IF(T343&gt;=80,1,0.5))),""))),"")</f>
        <v/>
      </c>
      <c r="BE343" s="499" t="str">
        <f>IF($BE$28="X",IF(AV343="",0,IF($B343="","",IF(AV$28="X",IF(Y343&gt;0,1,IF(Cover!$E$47="Weekly",IF(X343&gt;=40,1,0.5),IF(X343&gt;=80,1,0.5))),""))),"")</f>
        <v/>
      </c>
      <c r="BF343" s="499" t="str">
        <f>IF($BF$28="X",IF(AW343="",0,IF($B343="","",IF(AW$28="X",IF(AC343&gt;0,1,IF(Cover!$E$47="Weekly",IF(AB343&gt;=40,1,0.5),IF(AB343&gt;=80,1,0.5))),""))),"")</f>
        <v/>
      </c>
      <c r="BG343" s="499" t="str">
        <f>IF($BG$28="X",IF(AX343="",0,IF($B343="","",IF(AX$28="X",IF(AG343&gt;0,1,IF(Cover!$E$47="Weekly",IF(AF343&gt;=40,1,0.5),IF(AF343&gt;=80,1,0.5))),""))),"")</f>
        <v/>
      </c>
      <c r="BH343" s="500" t="str">
        <f>IF($BH$28="X",IF(AY343="",0,IF($B343="","",IF(AY$28="X",IF(AK343&gt;0,1,IF(Cover!$E$47="Weekly",IF(AJ343&gt;=40,1,0.5),IF(AJ343&gt;=80,1,0.5))),""))),"")</f>
        <v/>
      </c>
      <c r="BI343" s="470" t="str">
        <f t="shared" si="101"/>
        <v/>
      </c>
      <c r="BJ343" s="469" t="str">
        <f t="shared" si="102"/>
        <v/>
      </c>
      <c r="BL343" s="632">
        <f>IF(BJ343=0,IF('STEP 2 EE Data'!K338="Yes",IF('STEP 2 EE Data'!C338="",1,IF('STEP 2 EE Data'!D338&gt;=40,1,0.5)),0),IF('STEP 2 EE Data'!K338="Yes",IF('STEP 2 EE Data'!C338="",IF(BJ343=0.5,0.5,0),IF('STEP 2 EE Data'!D338&gt;=40,IF(BJ343=0.5,0.5,0),0)),0))</f>
        <v>0</v>
      </c>
    </row>
    <row r="344" spans="1:64" ht="15.6" thickTop="1" thickBot="1" x14ac:dyDescent="0.35">
      <c r="A344" s="84" t="str">
        <f>IF('STEP 2 EE Data'!A339="","",'STEP 2 EE Data'!A339)</f>
        <v/>
      </c>
      <c r="B344" s="83" t="str">
        <f>IF('STEP 2 EE Data'!B339="","",'STEP 2 EE Data'!B339)</f>
        <v/>
      </c>
      <c r="C344" s="54"/>
      <c r="D344" s="56"/>
      <c r="E344" s="55"/>
      <c r="F344" s="371" t="str">
        <f t="shared" si="103"/>
        <v/>
      </c>
      <c r="G344" s="54"/>
      <c r="H344" s="56"/>
      <c r="I344" s="55"/>
      <c r="J344" s="560" t="str">
        <f t="shared" si="104"/>
        <v/>
      </c>
      <c r="K344" s="54"/>
      <c r="L344" s="56"/>
      <c r="M344" s="55"/>
      <c r="N344" s="560" t="str">
        <f t="shared" si="105"/>
        <v/>
      </c>
      <c r="O344" s="54"/>
      <c r="P344" s="56"/>
      <c r="Q344" s="55"/>
      <c r="R344" s="560" t="str">
        <f t="shared" si="86"/>
        <v/>
      </c>
      <c r="S344" s="54"/>
      <c r="T344" s="56"/>
      <c r="U344" s="55"/>
      <c r="V344" s="560" t="str">
        <f t="shared" si="87"/>
        <v/>
      </c>
      <c r="W344" s="54"/>
      <c r="X344" s="56"/>
      <c r="Y344" s="55"/>
      <c r="Z344" s="560" t="str">
        <f t="shared" si="88"/>
        <v/>
      </c>
      <c r="AA344" s="54"/>
      <c r="AB344" s="56"/>
      <c r="AC344" s="55"/>
      <c r="AD344" s="560" t="str">
        <f t="shared" si="89"/>
        <v/>
      </c>
      <c r="AE344" s="54"/>
      <c r="AF344" s="56"/>
      <c r="AG344" s="55"/>
      <c r="AH344" s="560" t="str">
        <f t="shared" si="90"/>
        <v/>
      </c>
      <c r="AI344" s="54"/>
      <c r="AJ344" s="56"/>
      <c r="AK344" s="55"/>
      <c r="AL344" s="446" t="str">
        <f t="shared" si="91"/>
        <v/>
      </c>
      <c r="AM344" s="504">
        <f>'STEP 2 EE Data'!AI339</f>
        <v>0</v>
      </c>
      <c r="AN344" s="82">
        <f>'STEP 2 EE Data'!AJ339</f>
        <v>0</v>
      </c>
      <c r="AO344" s="445" t="str">
        <f>'STEP 2 EE Data'!AK339</f>
        <v/>
      </c>
      <c r="AQ344" s="497" t="str">
        <f t="shared" si="92"/>
        <v/>
      </c>
      <c r="AR344" s="497" t="str">
        <f t="shared" si="93"/>
        <v/>
      </c>
      <c r="AS344" s="497" t="str">
        <f t="shared" si="94"/>
        <v/>
      </c>
      <c r="AT344" s="497" t="str">
        <f t="shared" si="95"/>
        <v/>
      </c>
      <c r="AU344" s="497" t="str">
        <f t="shared" si="96"/>
        <v/>
      </c>
      <c r="AV344" s="497" t="str">
        <f t="shared" si="97"/>
        <v/>
      </c>
      <c r="AW344" s="497" t="str">
        <f t="shared" si="98"/>
        <v/>
      </c>
      <c r="AX344" s="497" t="str">
        <f t="shared" si="99"/>
        <v/>
      </c>
      <c r="AY344" s="498" t="str">
        <f t="shared" si="100"/>
        <v/>
      </c>
      <c r="AZ344" s="499" t="str">
        <f>IF($AZ$28="X",IF(AQ344="",0,IF($B344="","",IF(AQ$28="X",IF(E344&gt;0,1,IF(Cover!$E$47="Weekly",IF(D344&gt;=40,1,0.5),IF(D344&gt;=80,1,0.5))),""))),"")</f>
        <v/>
      </c>
      <c r="BA344" s="499" t="str">
        <f>IF($BA$28="X",IF(AR344="",0,IF($B344="","",IF(AR$28="X",IF(I344&gt;0,1,IF(Cover!$E$47="Weekly",IF(H344&gt;=40,1,0.5),IF(H344&gt;=80,1,0.5))),""))),"")</f>
        <v/>
      </c>
      <c r="BB344" s="499" t="str">
        <f>IF($BB$28="X",IF(AS344="",0,IF($B344="","",IF(AS$28="X",IF(M344&gt;0,1,IF(Cover!$E$47="Weekly",IF(L344&gt;=40,1,0.5),IF(L344&gt;=80,1,0.5))),""))),"")</f>
        <v/>
      </c>
      <c r="BC344" s="499" t="str">
        <f>IF($BC$28="X",IF(AT344="",0,IF($B344="","",IF(AT$28="X",IF(Q344&gt;0,1,IF(Cover!$E$47="Weekly",IF(P344&gt;=40,1,0.5),IF(P344&gt;=80,1,0.5))),""))),"")</f>
        <v/>
      </c>
      <c r="BD344" s="499" t="str">
        <f>IF($BD$28="X",IF(AU344="",0,IF($B344="","",IF(AU$28="X",IF(U344&gt;0,1,IF(Cover!$E$47="Weekly",IF(T344&gt;=40,1,0.5),IF(T344&gt;=80,1,0.5))),""))),"")</f>
        <v/>
      </c>
      <c r="BE344" s="499" t="str">
        <f>IF($BE$28="X",IF(AV344="",0,IF($B344="","",IF(AV$28="X",IF(Y344&gt;0,1,IF(Cover!$E$47="Weekly",IF(X344&gt;=40,1,0.5),IF(X344&gt;=80,1,0.5))),""))),"")</f>
        <v/>
      </c>
      <c r="BF344" s="499" t="str">
        <f>IF($BF$28="X",IF(AW344="",0,IF($B344="","",IF(AW$28="X",IF(AC344&gt;0,1,IF(Cover!$E$47="Weekly",IF(AB344&gt;=40,1,0.5),IF(AB344&gt;=80,1,0.5))),""))),"")</f>
        <v/>
      </c>
      <c r="BG344" s="499" t="str">
        <f>IF($BG$28="X",IF(AX344="",0,IF($B344="","",IF(AX$28="X",IF(AG344&gt;0,1,IF(Cover!$E$47="Weekly",IF(AF344&gt;=40,1,0.5),IF(AF344&gt;=80,1,0.5))),""))),"")</f>
        <v/>
      </c>
      <c r="BH344" s="500" t="str">
        <f>IF($BH$28="X",IF(AY344="",0,IF($B344="","",IF(AY$28="X",IF(AK344&gt;0,1,IF(Cover!$E$47="Weekly",IF(AJ344&gt;=40,1,0.5),IF(AJ344&gt;=80,1,0.5))),""))),"")</f>
        <v/>
      </c>
      <c r="BI344" s="470" t="str">
        <f t="shared" si="101"/>
        <v/>
      </c>
      <c r="BJ344" s="469" t="str">
        <f t="shared" si="102"/>
        <v/>
      </c>
      <c r="BL344" s="632">
        <f>IF(BJ344=0,IF('STEP 2 EE Data'!K339="Yes",IF('STEP 2 EE Data'!C339="",1,IF('STEP 2 EE Data'!D339&gt;=40,1,0.5)),0),IF('STEP 2 EE Data'!K339="Yes",IF('STEP 2 EE Data'!C339="",IF(BJ344=0.5,0.5,0),IF('STEP 2 EE Data'!D339&gt;=40,IF(BJ344=0.5,0.5,0),0)),0))</f>
        <v>0</v>
      </c>
    </row>
    <row r="345" spans="1:64" ht="15.6" thickTop="1" thickBot="1" x14ac:dyDescent="0.35">
      <c r="A345" s="84" t="str">
        <f>IF('STEP 2 EE Data'!A340="","",'STEP 2 EE Data'!A340)</f>
        <v/>
      </c>
      <c r="B345" s="83" t="str">
        <f>IF('STEP 2 EE Data'!B340="","",'STEP 2 EE Data'!B340)</f>
        <v/>
      </c>
      <c r="C345" s="54"/>
      <c r="D345" s="56"/>
      <c r="E345" s="55"/>
      <c r="F345" s="371" t="str">
        <f t="shared" si="103"/>
        <v/>
      </c>
      <c r="G345" s="54"/>
      <c r="H345" s="56"/>
      <c r="I345" s="55"/>
      <c r="J345" s="560" t="str">
        <f t="shared" si="104"/>
        <v/>
      </c>
      <c r="K345" s="54"/>
      <c r="L345" s="56"/>
      <c r="M345" s="55"/>
      <c r="N345" s="560" t="str">
        <f t="shared" si="105"/>
        <v/>
      </c>
      <c r="O345" s="54"/>
      <c r="P345" s="56"/>
      <c r="Q345" s="55"/>
      <c r="R345" s="560" t="str">
        <f t="shared" si="86"/>
        <v/>
      </c>
      <c r="S345" s="54"/>
      <c r="T345" s="56"/>
      <c r="U345" s="55"/>
      <c r="V345" s="560" t="str">
        <f t="shared" si="87"/>
        <v/>
      </c>
      <c r="W345" s="54"/>
      <c r="X345" s="56"/>
      <c r="Y345" s="55"/>
      <c r="Z345" s="560" t="str">
        <f t="shared" si="88"/>
        <v/>
      </c>
      <c r="AA345" s="54"/>
      <c r="AB345" s="56"/>
      <c r="AC345" s="55"/>
      <c r="AD345" s="560" t="str">
        <f t="shared" si="89"/>
        <v/>
      </c>
      <c r="AE345" s="54"/>
      <c r="AF345" s="56"/>
      <c r="AG345" s="55"/>
      <c r="AH345" s="560" t="str">
        <f t="shared" si="90"/>
        <v/>
      </c>
      <c r="AI345" s="54"/>
      <c r="AJ345" s="56"/>
      <c r="AK345" s="55"/>
      <c r="AL345" s="446" t="str">
        <f t="shared" si="91"/>
        <v/>
      </c>
      <c r="AM345" s="504">
        <f>'STEP 2 EE Data'!AI340</f>
        <v>0</v>
      </c>
      <c r="AN345" s="82">
        <f>'STEP 2 EE Data'!AJ340</f>
        <v>0</v>
      </c>
      <c r="AO345" s="445" t="str">
        <f>'STEP 2 EE Data'!AK340</f>
        <v/>
      </c>
      <c r="AQ345" s="497" t="str">
        <f t="shared" si="92"/>
        <v/>
      </c>
      <c r="AR345" s="497" t="str">
        <f t="shared" si="93"/>
        <v/>
      </c>
      <c r="AS345" s="497" t="str">
        <f t="shared" si="94"/>
        <v/>
      </c>
      <c r="AT345" s="497" t="str">
        <f t="shared" si="95"/>
        <v/>
      </c>
      <c r="AU345" s="497" t="str">
        <f t="shared" si="96"/>
        <v/>
      </c>
      <c r="AV345" s="497" t="str">
        <f t="shared" si="97"/>
        <v/>
      </c>
      <c r="AW345" s="497" t="str">
        <f t="shared" si="98"/>
        <v/>
      </c>
      <c r="AX345" s="497" t="str">
        <f t="shared" si="99"/>
        <v/>
      </c>
      <c r="AY345" s="498" t="str">
        <f t="shared" si="100"/>
        <v/>
      </c>
      <c r="AZ345" s="499" t="str">
        <f>IF($AZ$28="X",IF(AQ345="",0,IF($B345="","",IF(AQ$28="X",IF(E345&gt;0,1,IF(Cover!$E$47="Weekly",IF(D345&gt;=40,1,0.5),IF(D345&gt;=80,1,0.5))),""))),"")</f>
        <v/>
      </c>
      <c r="BA345" s="499" t="str">
        <f>IF($BA$28="X",IF(AR345="",0,IF($B345="","",IF(AR$28="X",IF(I345&gt;0,1,IF(Cover!$E$47="Weekly",IF(H345&gt;=40,1,0.5),IF(H345&gt;=80,1,0.5))),""))),"")</f>
        <v/>
      </c>
      <c r="BB345" s="499" t="str">
        <f>IF($BB$28="X",IF(AS345="",0,IF($B345="","",IF(AS$28="X",IF(M345&gt;0,1,IF(Cover!$E$47="Weekly",IF(L345&gt;=40,1,0.5),IF(L345&gt;=80,1,0.5))),""))),"")</f>
        <v/>
      </c>
      <c r="BC345" s="499" t="str">
        <f>IF($BC$28="X",IF(AT345="",0,IF($B345="","",IF(AT$28="X",IF(Q345&gt;0,1,IF(Cover!$E$47="Weekly",IF(P345&gt;=40,1,0.5),IF(P345&gt;=80,1,0.5))),""))),"")</f>
        <v/>
      </c>
      <c r="BD345" s="499" t="str">
        <f>IF($BD$28="X",IF(AU345="",0,IF($B345="","",IF(AU$28="X",IF(U345&gt;0,1,IF(Cover!$E$47="Weekly",IF(T345&gt;=40,1,0.5),IF(T345&gt;=80,1,0.5))),""))),"")</f>
        <v/>
      </c>
      <c r="BE345" s="499" t="str">
        <f>IF($BE$28="X",IF(AV345="",0,IF($B345="","",IF(AV$28="X",IF(Y345&gt;0,1,IF(Cover!$E$47="Weekly",IF(X345&gt;=40,1,0.5),IF(X345&gt;=80,1,0.5))),""))),"")</f>
        <v/>
      </c>
      <c r="BF345" s="499" t="str">
        <f>IF($BF$28="X",IF(AW345="",0,IF($B345="","",IF(AW$28="X",IF(AC345&gt;0,1,IF(Cover!$E$47="Weekly",IF(AB345&gt;=40,1,0.5),IF(AB345&gt;=80,1,0.5))),""))),"")</f>
        <v/>
      </c>
      <c r="BG345" s="499" t="str">
        <f>IF($BG$28="X",IF(AX345="",0,IF($B345="","",IF(AX$28="X",IF(AG345&gt;0,1,IF(Cover!$E$47="Weekly",IF(AF345&gt;=40,1,0.5),IF(AF345&gt;=80,1,0.5))),""))),"")</f>
        <v/>
      </c>
      <c r="BH345" s="500" t="str">
        <f>IF($BH$28="X",IF(AY345="",0,IF($B345="","",IF(AY$28="X",IF(AK345&gt;0,1,IF(Cover!$E$47="Weekly",IF(AJ345&gt;=40,1,0.5),IF(AJ345&gt;=80,1,0.5))),""))),"")</f>
        <v/>
      </c>
      <c r="BI345" s="470" t="str">
        <f t="shared" si="101"/>
        <v/>
      </c>
      <c r="BJ345" s="469" t="str">
        <f t="shared" si="102"/>
        <v/>
      </c>
      <c r="BL345" s="632">
        <f>IF(BJ345=0,IF('STEP 2 EE Data'!K340="Yes",IF('STEP 2 EE Data'!C340="",1,IF('STEP 2 EE Data'!D340&gt;=40,1,0.5)),0),IF('STEP 2 EE Data'!K340="Yes",IF('STEP 2 EE Data'!C340="",IF(BJ345=0.5,0.5,0),IF('STEP 2 EE Data'!D340&gt;=40,IF(BJ345=0.5,0.5,0),0)),0))</f>
        <v>0</v>
      </c>
    </row>
    <row r="346" spans="1:64" ht="15.6" thickTop="1" thickBot="1" x14ac:dyDescent="0.35">
      <c r="A346" s="84" t="str">
        <f>IF('STEP 2 EE Data'!A341="","",'STEP 2 EE Data'!A341)</f>
        <v/>
      </c>
      <c r="B346" s="83" t="str">
        <f>IF('STEP 2 EE Data'!B341="","",'STEP 2 EE Data'!B341)</f>
        <v/>
      </c>
      <c r="C346" s="54"/>
      <c r="D346" s="56"/>
      <c r="E346" s="55"/>
      <c r="F346" s="371" t="str">
        <f t="shared" si="103"/>
        <v/>
      </c>
      <c r="G346" s="54"/>
      <c r="H346" s="56"/>
      <c r="I346" s="55"/>
      <c r="J346" s="560" t="str">
        <f t="shared" si="104"/>
        <v/>
      </c>
      <c r="K346" s="54"/>
      <c r="L346" s="56"/>
      <c r="M346" s="55"/>
      <c r="N346" s="560" t="str">
        <f t="shared" si="105"/>
        <v/>
      </c>
      <c r="O346" s="54"/>
      <c r="P346" s="56"/>
      <c r="Q346" s="55"/>
      <c r="R346" s="560" t="str">
        <f t="shared" si="86"/>
        <v/>
      </c>
      <c r="S346" s="54"/>
      <c r="T346" s="56"/>
      <c r="U346" s="55"/>
      <c r="V346" s="560" t="str">
        <f t="shared" si="87"/>
        <v/>
      </c>
      <c r="W346" s="54"/>
      <c r="X346" s="56"/>
      <c r="Y346" s="55"/>
      <c r="Z346" s="560" t="str">
        <f t="shared" si="88"/>
        <v/>
      </c>
      <c r="AA346" s="54"/>
      <c r="AB346" s="56"/>
      <c r="AC346" s="55"/>
      <c r="AD346" s="560" t="str">
        <f t="shared" si="89"/>
        <v/>
      </c>
      <c r="AE346" s="54"/>
      <c r="AF346" s="56"/>
      <c r="AG346" s="55"/>
      <c r="AH346" s="560" t="str">
        <f t="shared" si="90"/>
        <v/>
      </c>
      <c r="AI346" s="54"/>
      <c r="AJ346" s="56"/>
      <c r="AK346" s="55"/>
      <c r="AL346" s="446" t="str">
        <f t="shared" si="91"/>
        <v/>
      </c>
      <c r="AM346" s="504">
        <f>'STEP 2 EE Data'!AI341</f>
        <v>0</v>
      </c>
      <c r="AN346" s="82">
        <f>'STEP 2 EE Data'!AJ341</f>
        <v>0</v>
      </c>
      <c r="AO346" s="445" t="str">
        <f>'STEP 2 EE Data'!AK341</f>
        <v/>
      </c>
      <c r="AQ346" s="497" t="str">
        <f t="shared" si="92"/>
        <v/>
      </c>
      <c r="AR346" s="497" t="str">
        <f t="shared" si="93"/>
        <v/>
      </c>
      <c r="AS346" s="497" t="str">
        <f t="shared" si="94"/>
        <v/>
      </c>
      <c r="AT346" s="497" t="str">
        <f t="shared" si="95"/>
        <v/>
      </c>
      <c r="AU346" s="497" t="str">
        <f t="shared" si="96"/>
        <v/>
      </c>
      <c r="AV346" s="497" t="str">
        <f t="shared" si="97"/>
        <v/>
      </c>
      <c r="AW346" s="497" t="str">
        <f t="shared" si="98"/>
        <v/>
      </c>
      <c r="AX346" s="497" t="str">
        <f t="shared" si="99"/>
        <v/>
      </c>
      <c r="AY346" s="498" t="str">
        <f t="shared" si="100"/>
        <v/>
      </c>
      <c r="AZ346" s="499" t="str">
        <f>IF($AZ$28="X",IF(AQ346="",0,IF($B346="","",IF(AQ$28="X",IF(E346&gt;0,1,IF(Cover!$E$47="Weekly",IF(D346&gt;=40,1,0.5),IF(D346&gt;=80,1,0.5))),""))),"")</f>
        <v/>
      </c>
      <c r="BA346" s="499" t="str">
        <f>IF($BA$28="X",IF(AR346="",0,IF($B346="","",IF(AR$28="X",IF(I346&gt;0,1,IF(Cover!$E$47="Weekly",IF(H346&gt;=40,1,0.5),IF(H346&gt;=80,1,0.5))),""))),"")</f>
        <v/>
      </c>
      <c r="BB346" s="499" t="str">
        <f>IF($BB$28="X",IF(AS346="",0,IF($B346="","",IF(AS$28="X",IF(M346&gt;0,1,IF(Cover!$E$47="Weekly",IF(L346&gt;=40,1,0.5),IF(L346&gt;=80,1,0.5))),""))),"")</f>
        <v/>
      </c>
      <c r="BC346" s="499" t="str">
        <f>IF($BC$28="X",IF(AT346="",0,IF($B346="","",IF(AT$28="X",IF(Q346&gt;0,1,IF(Cover!$E$47="Weekly",IF(P346&gt;=40,1,0.5),IF(P346&gt;=80,1,0.5))),""))),"")</f>
        <v/>
      </c>
      <c r="BD346" s="499" t="str">
        <f>IF($BD$28="X",IF(AU346="",0,IF($B346="","",IF(AU$28="X",IF(U346&gt;0,1,IF(Cover!$E$47="Weekly",IF(T346&gt;=40,1,0.5),IF(T346&gt;=80,1,0.5))),""))),"")</f>
        <v/>
      </c>
      <c r="BE346" s="499" t="str">
        <f>IF($BE$28="X",IF(AV346="",0,IF($B346="","",IF(AV$28="X",IF(Y346&gt;0,1,IF(Cover!$E$47="Weekly",IF(X346&gt;=40,1,0.5),IF(X346&gt;=80,1,0.5))),""))),"")</f>
        <v/>
      </c>
      <c r="BF346" s="499" t="str">
        <f>IF($BF$28="X",IF(AW346="",0,IF($B346="","",IF(AW$28="X",IF(AC346&gt;0,1,IF(Cover!$E$47="Weekly",IF(AB346&gt;=40,1,0.5),IF(AB346&gt;=80,1,0.5))),""))),"")</f>
        <v/>
      </c>
      <c r="BG346" s="499" t="str">
        <f>IF($BG$28="X",IF(AX346="",0,IF($B346="","",IF(AX$28="X",IF(AG346&gt;0,1,IF(Cover!$E$47="Weekly",IF(AF346&gt;=40,1,0.5),IF(AF346&gt;=80,1,0.5))),""))),"")</f>
        <v/>
      </c>
      <c r="BH346" s="500" t="str">
        <f>IF($BH$28="X",IF(AY346="",0,IF($B346="","",IF(AY$28="X",IF(AK346&gt;0,1,IF(Cover!$E$47="Weekly",IF(AJ346&gt;=40,1,0.5),IF(AJ346&gt;=80,1,0.5))),""))),"")</f>
        <v/>
      </c>
      <c r="BI346" s="470" t="str">
        <f t="shared" si="101"/>
        <v/>
      </c>
      <c r="BJ346" s="469" t="str">
        <f t="shared" si="102"/>
        <v/>
      </c>
      <c r="BL346" s="632">
        <f>IF(BJ346=0,IF('STEP 2 EE Data'!K341="Yes",IF('STEP 2 EE Data'!C341="",1,IF('STEP 2 EE Data'!D341&gt;=40,1,0.5)),0),IF('STEP 2 EE Data'!K341="Yes",IF('STEP 2 EE Data'!C341="",IF(BJ346=0.5,0.5,0),IF('STEP 2 EE Data'!D341&gt;=40,IF(BJ346=0.5,0.5,0),0)),0))</f>
        <v>0</v>
      </c>
    </row>
    <row r="347" spans="1:64" ht="15.6" thickTop="1" thickBot="1" x14ac:dyDescent="0.35">
      <c r="A347" s="84" t="str">
        <f>IF('STEP 2 EE Data'!A342="","",'STEP 2 EE Data'!A342)</f>
        <v/>
      </c>
      <c r="B347" s="83" t="str">
        <f>IF('STEP 2 EE Data'!B342="","",'STEP 2 EE Data'!B342)</f>
        <v/>
      </c>
      <c r="C347" s="54"/>
      <c r="D347" s="56"/>
      <c r="E347" s="55"/>
      <c r="F347" s="371" t="str">
        <f t="shared" si="103"/>
        <v/>
      </c>
      <c r="G347" s="54"/>
      <c r="H347" s="56"/>
      <c r="I347" s="55"/>
      <c r="J347" s="560" t="str">
        <f t="shared" si="104"/>
        <v/>
      </c>
      <c r="K347" s="54"/>
      <c r="L347" s="56"/>
      <c r="M347" s="55"/>
      <c r="N347" s="560" t="str">
        <f t="shared" si="105"/>
        <v/>
      </c>
      <c r="O347" s="54"/>
      <c r="P347" s="56"/>
      <c r="Q347" s="55"/>
      <c r="R347" s="560" t="str">
        <f t="shared" si="86"/>
        <v/>
      </c>
      <c r="S347" s="54"/>
      <c r="T347" s="56"/>
      <c r="U347" s="55"/>
      <c r="V347" s="560" t="str">
        <f t="shared" si="87"/>
        <v/>
      </c>
      <c r="W347" s="54"/>
      <c r="X347" s="56"/>
      <c r="Y347" s="55"/>
      <c r="Z347" s="560" t="str">
        <f t="shared" si="88"/>
        <v/>
      </c>
      <c r="AA347" s="54"/>
      <c r="AB347" s="56"/>
      <c r="AC347" s="55"/>
      <c r="AD347" s="560" t="str">
        <f t="shared" si="89"/>
        <v/>
      </c>
      <c r="AE347" s="54"/>
      <c r="AF347" s="56"/>
      <c r="AG347" s="55"/>
      <c r="AH347" s="560" t="str">
        <f t="shared" si="90"/>
        <v/>
      </c>
      <c r="AI347" s="54"/>
      <c r="AJ347" s="56"/>
      <c r="AK347" s="55"/>
      <c r="AL347" s="446" t="str">
        <f t="shared" si="91"/>
        <v/>
      </c>
      <c r="AM347" s="504">
        <f>'STEP 2 EE Data'!AI342</f>
        <v>0</v>
      </c>
      <c r="AN347" s="82">
        <f>'STEP 2 EE Data'!AJ342</f>
        <v>0</v>
      </c>
      <c r="AO347" s="445" t="str">
        <f>'STEP 2 EE Data'!AK342</f>
        <v/>
      </c>
      <c r="AQ347" s="497" t="str">
        <f t="shared" si="92"/>
        <v/>
      </c>
      <c r="AR347" s="497" t="str">
        <f t="shared" si="93"/>
        <v/>
      </c>
      <c r="AS347" s="497" t="str">
        <f t="shared" si="94"/>
        <v/>
      </c>
      <c r="AT347" s="497" t="str">
        <f t="shared" si="95"/>
        <v/>
      </c>
      <c r="AU347" s="497" t="str">
        <f t="shared" si="96"/>
        <v/>
      </c>
      <c r="AV347" s="497" t="str">
        <f t="shared" si="97"/>
        <v/>
      </c>
      <c r="AW347" s="497" t="str">
        <f t="shared" si="98"/>
        <v/>
      </c>
      <c r="AX347" s="497" t="str">
        <f t="shared" si="99"/>
        <v/>
      </c>
      <c r="AY347" s="498" t="str">
        <f t="shared" si="100"/>
        <v/>
      </c>
      <c r="AZ347" s="499" t="str">
        <f>IF($AZ$28="X",IF(AQ347="",0,IF($B347="","",IF(AQ$28="X",IF(E347&gt;0,1,IF(Cover!$E$47="Weekly",IF(D347&gt;=40,1,0.5),IF(D347&gt;=80,1,0.5))),""))),"")</f>
        <v/>
      </c>
      <c r="BA347" s="499" t="str">
        <f>IF($BA$28="X",IF(AR347="",0,IF($B347="","",IF(AR$28="X",IF(I347&gt;0,1,IF(Cover!$E$47="Weekly",IF(H347&gt;=40,1,0.5),IF(H347&gt;=80,1,0.5))),""))),"")</f>
        <v/>
      </c>
      <c r="BB347" s="499" t="str">
        <f>IF($BB$28="X",IF(AS347="",0,IF($B347="","",IF(AS$28="X",IF(M347&gt;0,1,IF(Cover!$E$47="Weekly",IF(L347&gt;=40,1,0.5),IF(L347&gt;=80,1,0.5))),""))),"")</f>
        <v/>
      </c>
      <c r="BC347" s="499" t="str">
        <f>IF($BC$28="X",IF(AT347="",0,IF($B347="","",IF(AT$28="X",IF(Q347&gt;0,1,IF(Cover!$E$47="Weekly",IF(P347&gt;=40,1,0.5),IF(P347&gt;=80,1,0.5))),""))),"")</f>
        <v/>
      </c>
      <c r="BD347" s="499" t="str">
        <f>IF($BD$28="X",IF(AU347="",0,IF($B347="","",IF(AU$28="X",IF(U347&gt;0,1,IF(Cover!$E$47="Weekly",IF(T347&gt;=40,1,0.5),IF(T347&gt;=80,1,0.5))),""))),"")</f>
        <v/>
      </c>
      <c r="BE347" s="499" t="str">
        <f>IF($BE$28="X",IF(AV347="",0,IF($B347="","",IF(AV$28="X",IF(Y347&gt;0,1,IF(Cover!$E$47="Weekly",IF(X347&gt;=40,1,0.5),IF(X347&gt;=80,1,0.5))),""))),"")</f>
        <v/>
      </c>
      <c r="BF347" s="499" t="str">
        <f>IF($BF$28="X",IF(AW347="",0,IF($B347="","",IF(AW$28="X",IF(AC347&gt;0,1,IF(Cover!$E$47="Weekly",IF(AB347&gt;=40,1,0.5),IF(AB347&gt;=80,1,0.5))),""))),"")</f>
        <v/>
      </c>
      <c r="BG347" s="499" t="str">
        <f>IF($BG$28="X",IF(AX347="",0,IF($B347="","",IF(AX$28="X",IF(AG347&gt;0,1,IF(Cover!$E$47="Weekly",IF(AF347&gt;=40,1,0.5),IF(AF347&gt;=80,1,0.5))),""))),"")</f>
        <v/>
      </c>
      <c r="BH347" s="500" t="str">
        <f>IF($BH$28="X",IF(AY347="",0,IF($B347="","",IF(AY$28="X",IF(AK347&gt;0,1,IF(Cover!$E$47="Weekly",IF(AJ347&gt;=40,1,0.5),IF(AJ347&gt;=80,1,0.5))),""))),"")</f>
        <v/>
      </c>
      <c r="BI347" s="470" t="str">
        <f t="shared" si="101"/>
        <v/>
      </c>
      <c r="BJ347" s="469" t="str">
        <f t="shared" si="102"/>
        <v/>
      </c>
      <c r="BL347" s="632">
        <f>IF(BJ347=0,IF('STEP 2 EE Data'!K342="Yes",IF('STEP 2 EE Data'!C342="",1,IF('STEP 2 EE Data'!D342&gt;=40,1,0.5)),0),IF('STEP 2 EE Data'!K342="Yes",IF('STEP 2 EE Data'!C342="",IF(BJ347=0.5,0.5,0),IF('STEP 2 EE Data'!D342&gt;=40,IF(BJ347=0.5,0.5,0),0)),0))</f>
        <v>0</v>
      </c>
    </row>
    <row r="348" spans="1:64" ht="15.6" thickTop="1" thickBot="1" x14ac:dyDescent="0.35">
      <c r="A348" s="84" t="str">
        <f>IF('STEP 2 EE Data'!A343="","",'STEP 2 EE Data'!A343)</f>
        <v/>
      </c>
      <c r="B348" s="83" t="str">
        <f>IF('STEP 2 EE Data'!B343="","",'STEP 2 EE Data'!B343)</f>
        <v/>
      </c>
      <c r="C348" s="54"/>
      <c r="D348" s="56"/>
      <c r="E348" s="55"/>
      <c r="F348" s="371" t="str">
        <f t="shared" si="103"/>
        <v/>
      </c>
      <c r="G348" s="54"/>
      <c r="H348" s="56"/>
      <c r="I348" s="55"/>
      <c r="J348" s="560" t="str">
        <f t="shared" si="104"/>
        <v/>
      </c>
      <c r="K348" s="54"/>
      <c r="L348" s="56"/>
      <c r="M348" s="55"/>
      <c r="N348" s="560" t="str">
        <f t="shared" si="105"/>
        <v/>
      </c>
      <c r="O348" s="54"/>
      <c r="P348" s="56"/>
      <c r="Q348" s="55"/>
      <c r="R348" s="560" t="str">
        <f t="shared" si="86"/>
        <v/>
      </c>
      <c r="S348" s="54"/>
      <c r="T348" s="56"/>
      <c r="U348" s="55"/>
      <c r="V348" s="560" t="str">
        <f t="shared" si="87"/>
        <v/>
      </c>
      <c r="W348" s="54"/>
      <c r="X348" s="56"/>
      <c r="Y348" s="55"/>
      <c r="Z348" s="560" t="str">
        <f t="shared" si="88"/>
        <v/>
      </c>
      <c r="AA348" s="54"/>
      <c r="AB348" s="56"/>
      <c r="AC348" s="55"/>
      <c r="AD348" s="560" t="str">
        <f t="shared" si="89"/>
        <v/>
      </c>
      <c r="AE348" s="54"/>
      <c r="AF348" s="56"/>
      <c r="AG348" s="55"/>
      <c r="AH348" s="560" t="str">
        <f t="shared" si="90"/>
        <v/>
      </c>
      <c r="AI348" s="54"/>
      <c r="AJ348" s="56"/>
      <c r="AK348" s="55"/>
      <c r="AL348" s="446" t="str">
        <f t="shared" si="91"/>
        <v/>
      </c>
      <c r="AM348" s="504">
        <f>'STEP 2 EE Data'!AI343</f>
        <v>0</v>
      </c>
      <c r="AN348" s="82">
        <f>'STEP 2 EE Data'!AJ343</f>
        <v>0</v>
      </c>
      <c r="AO348" s="445" t="str">
        <f>'STEP 2 EE Data'!AK343</f>
        <v/>
      </c>
      <c r="AQ348" s="497" t="str">
        <f t="shared" si="92"/>
        <v/>
      </c>
      <c r="AR348" s="497" t="str">
        <f t="shared" si="93"/>
        <v/>
      </c>
      <c r="AS348" s="497" t="str">
        <f t="shared" si="94"/>
        <v/>
      </c>
      <c r="AT348" s="497" t="str">
        <f t="shared" si="95"/>
        <v/>
      </c>
      <c r="AU348" s="497" t="str">
        <f t="shared" si="96"/>
        <v/>
      </c>
      <c r="AV348" s="497" t="str">
        <f t="shared" si="97"/>
        <v/>
      </c>
      <c r="AW348" s="497" t="str">
        <f t="shared" si="98"/>
        <v/>
      </c>
      <c r="AX348" s="497" t="str">
        <f t="shared" si="99"/>
        <v/>
      </c>
      <c r="AY348" s="498" t="str">
        <f t="shared" si="100"/>
        <v/>
      </c>
      <c r="AZ348" s="499" t="str">
        <f>IF($AZ$28="X",IF(AQ348="",0,IF($B348="","",IF(AQ$28="X",IF(E348&gt;0,1,IF(Cover!$E$47="Weekly",IF(D348&gt;=40,1,0.5),IF(D348&gt;=80,1,0.5))),""))),"")</f>
        <v/>
      </c>
      <c r="BA348" s="499" t="str">
        <f>IF($BA$28="X",IF(AR348="",0,IF($B348="","",IF(AR$28="X",IF(I348&gt;0,1,IF(Cover!$E$47="Weekly",IF(H348&gt;=40,1,0.5),IF(H348&gt;=80,1,0.5))),""))),"")</f>
        <v/>
      </c>
      <c r="BB348" s="499" t="str">
        <f>IF($BB$28="X",IF(AS348="",0,IF($B348="","",IF(AS$28="X",IF(M348&gt;0,1,IF(Cover!$E$47="Weekly",IF(L348&gt;=40,1,0.5),IF(L348&gt;=80,1,0.5))),""))),"")</f>
        <v/>
      </c>
      <c r="BC348" s="499" t="str">
        <f>IF($BC$28="X",IF(AT348="",0,IF($B348="","",IF(AT$28="X",IF(Q348&gt;0,1,IF(Cover!$E$47="Weekly",IF(P348&gt;=40,1,0.5),IF(P348&gt;=80,1,0.5))),""))),"")</f>
        <v/>
      </c>
      <c r="BD348" s="499" t="str">
        <f>IF($BD$28="X",IF(AU348="",0,IF($B348="","",IF(AU$28="X",IF(U348&gt;0,1,IF(Cover!$E$47="Weekly",IF(T348&gt;=40,1,0.5),IF(T348&gt;=80,1,0.5))),""))),"")</f>
        <v/>
      </c>
      <c r="BE348" s="499" t="str">
        <f>IF($BE$28="X",IF(AV348="",0,IF($B348="","",IF(AV$28="X",IF(Y348&gt;0,1,IF(Cover!$E$47="Weekly",IF(X348&gt;=40,1,0.5),IF(X348&gt;=80,1,0.5))),""))),"")</f>
        <v/>
      </c>
      <c r="BF348" s="499" t="str">
        <f>IF($BF$28="X",IF(AW348="",0,IF($B348="","",IF(AW$28="X",IF(AC348&gt;0,1,IF(Cover!$E$47="Weekly",IF(AB348&gt;=40,1,0.5),IF(AB348&gt;=80,1,0.5))),""))),"")</f>
        <v/>
      </c>
      <c r="BG348" s="499" t="str">
        <f>IF($BG$28="X",IF(AX348="",0,IF($B348="","",IF(AX$28="X",IF(AG348&gt;0,1,IF(Cover!$E$47="Weekly",IF(AF348&gt;=40,1,0.5),IF(AF348&gt;=80,1,0.5))),""))),"")</f>
        <v/>
      </c>
      <c r="BH348" s="500" t="str">
        <f>IF($BH$28="X",IF(AY348="",0,IF($B348="","",IF(AY$28="X",IF(AK348&gt;0,1,IF(Cover!$E$47="Weekly",IF(AJ348&gt;=40,1,0.5),IF(AJ348&gt;=80,1,0.5))),""))),"")</f>
        <v/>
      </c>
      <c r="BI348" s="470" t="str">
        <f t="shared" si="101"/>
        <v/>
      </c>
      <c r="BJ348" s="469" t="str">
        <f t="shared" si="102"/>
        <v/>
      </c>
      <c r="BL348" s="632">
        <f>IF(BJ348=0,IF('STEP 2 EE Data'!K343="Yes",IF('STEP 2 EE Data'!C343="",1,IF('STEP 2 EE Data'!D343&gt;=40,1,0.5)),0),IF('STEP 2 EE Data'!K343="Yes",IF('STEP 2 EE Data'!C343="",IF(BJ348=0.5,0.5,0),IF('STEP 2 EE Data'!D343&gt;=40,IF(BJ348=0.5,0.5,0),0)),0))</f>
        <v>0</v>
      </c>
    </row>
    <row r="349" spans="1:64" ht="15.6" thickTop="1" thickBot="1" x14ac:dyDescent="0.35">
      <c r="A349" s="84" t="str">
        <f>IF('STEP 2 EE Data'!A344="","",'STEP 2 EE Data'!A344)</f>
        <v/>
      </c>
      <c r="B349" s="83" t="str">
        <f>IF('STEP 2 EE Data'!B344="","",'STEP 2 EE Data'!B344)</f>
        <v/>
      </c>
      <c r="C349" s="54"/>
      <c r="D349" s="56"/>
      <c r="E349" s="55"/>
      <c r="F349" s="371" t="str">
        <f t="shared" si="103"/>
        <v/>
      </c>
      <c r="G349" s="54"/>
      <c r="H349" s="56"/>
      <c r="I349" s="55"/>
      <c r="J349" s="560" t="str">
        <f t="shared" si="104"/>
        <v/>
      </c>
      <c r="K349" s="54"/>
      <c r="L349" s="56"/>
      <c r="M349" s="55"/>
      <c r="N349" s="560" t="str">
        <f t="shared" si="105"/>
        <v/>
      </c>
      <c r="O349" s="54"/>
      <c r="P349" s="56"/>
      <c r="Q349" s="55"/>
      <c r="R349" s="560" t="str">
        <f t="shared" si="86"/>
        <v/>
      </c>
      <c r="S349" s="54"/>
      <c r="T349" s="56"/>
      <c r="U349" s="55"/>
      <c r="V349" s="560" t="str">
        <f t="shared" si="87"/>
        <v/>
      </c>
      <c r="W349" s="54"/>
      <c r="X349" s="56"/>
      <c r="Y349" s="55"/>
      <c r="Z349" s="560" t="str">
        <f t="shared" si="88"/>
        <v/>
      </c>
      <c r="AA349" s="54"/>
      <c r="AB349" s="56"/>
      <c r="AC349" s="55"/>
      <c r="AD349" s="560" t="str">
        <f t="shared" si="89"/>
        <v/>
      </c>
      <c r="AE349" s="54"/>
      <c r="AF349" s="56"/>
      <c r="AG349" s="55"/>
      <c r="AH349" s="560" t="str">
        <f t="shared" si="90"/>
        <v/>
      </c>
      <c r="AI349" s="54"/>
      <c r="AJ349" s="56"/>
      <c r="AK349" s="55"/>
      <c r="AL349" s="446" t="str">
        <f t="shared" si="91"/>
        <v/>
      </c>
      <c r="AM349" s="504">
        <f>'STEP 2 EE Data'!AI344</f>
        <v>0</v>
      </c>
      <c r="AN349" s="82">
        <f>'STEP 2 EE Data'!AJ344</f>
        <v>0</v>
      </c>
      <c r="AO349" s="445" t="str">
        <f>'STEP 2 EE Data'!AK344</f>
        <v/>
      </c>
      <c r="AQ349" s="497" t="str">
        <f t="shared" si="92"/>
        <v/>
      </c>
      <c r="AR349" s="497" t="str">
        <f t="shared" si="93"/>
        <v/>
      </c>
      <c r="AS349" s="497" t="str">
        <f t="shared" si="94"/>
        <v/>
      </c>
      <c r="AT349" s="497" t="str">
        <f t="shared" si="95"/>
        <v/>
      </c>
      <c r="AU349" s="497" t="str">
        <f t="shared" si="96"/>
        <v/>
      </c>
      <c r="AV349" s="497" t="str">
        <f t="shared" si="97"/>
        <v/>
      </c>
      <c r="AW349" s="497" t="str">
        <f t="shared" si="98"/>
        <v/>
      </c>
      <c r="AX349" s="497" t="str">
        <f t="shared" si="99"/>
        <v/>
      </c>
      <c r="AY349" s="498" t="str">
        <f t="shared" si="100"/>
        <v/>
      </c>
      <c r="AZ349" s="499" t="str">
        <f>IF($AZ$28="X",IF(AQ349="",0,IF($B349="","",IF(AQ$28="X",IF(E349&gt;0,1,IF(Cover!$E$47="Weekly",IF(D349&gt;=40,1,0.5),IF(D349&gt;=80,1,0.5))),""))),"")</f>
        <v/>
      </c>
      <c r="BA349" s="499" t="str">
        <f>IF($BA$28="X",IF(AR349="",0,IF($B349="","",IF(AR$28="X",IF(I349&gt;0,1,IF(Cover!$E$47="Weekly",IF(H349&gt;=40,1,0.5),IF(H349&gt;=80,1,0.5))),""))),"")</f>
        <v/>
      </c>
      <c r="BB349" s="499" t="str">
        <f>IF($BB$28="X",IF(AS349="",0,IF($B349="","",IF(AS$28="X",IF(M349&gt;0,1,IF(Cover!$E$47="Weekly",IF(L349&gt;=40,1,0.5),IF(L349&gt;=80,1,0.5))),""))),"")</f>
        <v/>
      </c>
      <c r="BC349" s="499" t="str">
        <f>IF($BC$28="X",IF(AT349="",0,IF($B349="","",IF(AT$28="X",IF(Q349&gt;0,1,IF(Cover!$E$47="Weekly",IF(P349&gt;=40,1,0.5),IF(P349&gt;=80,1,0.5))),""))),"")</f>
        <v/>
      </c>
      <c r="BD349" s="499" t="str">
        <f>IF($BD$28="X",IF(AU349="",0,IF($B349="","",IF(AU$28="X",IF(U349&gt;0,1,IF(Cover!$E$47="Weekly",IF(T349&gt;=40,1,0.5),IF(T349&gt;=80,1,0.5))),""))),"")</f>
        <v/>
      </c>
      <c r="BE349" s="499" t="str">
        <f>IF($BE$28="X",IF(AV349="",0,IF($B349="","",IF(AV$28="X",IF(Y349&gt;0,1,IF(Cover!$E$47="Weekly",IF(X349&gt;=40,1,0.5),IF(X349&gt;=80,1,0.5))),""))),"")</f>
        <v/>
      </c>
      <c r="BF349" s="499" t="str">
        <f>IF($BF$28="X",IF(AW349="",0,IF($B349="","",IF(AW$28="X",IF(AC349&gt;0,1,IF(Cover!$E$47="Weekly",IF(AB349&gt;=40,1,0.5),IF(AB349&gt;=80,1,0.5))),""))),"")</f>
        <v/>
      </c>
      <c r="BG349" s="499" t="str">
        <f>IF($BG$28="X",IF(AX349="",0,IF($B349="","",IF(AX$28="X",IF(AG349&gt;0,1,IF(Cover!$E$47="Weekly",IF(AF349&gt;=40,1,0.5),IF(AF349&gt;=80,1,0.5))),""))),"")</f>
        <v/>
      </c>
      <c r="BH349" s="500" t="str">
        <f>IF($BH$28="X",IF(AY349="",0,IF($B349="","",IF(AY$28="X",IF(AK349&gt;0,1,IF(Cover!$E$47="Weekly",IF(AJ349&gt;=40,1,0.5),IF(AJ349&gt;=80,1,0.5))),""))),"")</f>
        <v/>
      </c>
      <c r="BI349" s="470" t="str">
        <f t="shared" si="101"/>
        <v/>
      </c>
      <c r="BJ349" s="469" t="str">
        <f t="shared" si="102"/>
        <v/>
      </c>
      <c r="BL349" s="632">
        <f>IF(BJ349=0,IF('STEP 2 EE Data'!K344="Yes",IF('STEP 2 EE Data'!C344="",1,IF('STEP 2 EE Data'!D344&gt;=40,1,0.5)),0),IF('STEP 2 EE Data'!K344="Yes",IF('STEP 2 EE Data'!C344="",IF(BJ349=0.5,0.5,0),IF('STEP 2 EE Data'!D344&gt;=40,IF(BJ349=0.5,0.5,0),0)),0))</f>
        <v>0</v>
      </c>
    </row>
    <row r="350" spans="1:64" ht="15.6" thickTop="1" thickBot="1" x14ac:dyDescent="0.35">
      <c r="A350" s="84" t="str">
        <f>IF('STEP 2 EE Data'!A345="","",'STEP 2 EE Data'!A345)</f>
        <v/>
      </c>
      <c r="B350" s="83" t="str">
        <f>IF('STEP 2 EE Data'!B345="","",'STEP 2 EE Data'!B345)</f>
        <v/>
      </c>
      <c r="C350" s="54"/>
      <c r="D350" s="56"/>
      <c r="E350" s="55"/>
      <c r="F350" s="371" t="str">
        <f t="shared" si="103"/>
        <v/>
      </c>
      <c r="G350" s="54"/>
      <c r="H350" s="56"/>
      <c r="I350" s="55"/>
      <c r="J350" s="560" t="str">
        <f t="shared" si="104"/>
        <v/>
      </c>
      <c r="K350" s="54"/>
      <c r="L350" s="56"/>
      <c r="M350" s="55"/>
      <c r="N350" s="560" t="str">
        <f t="shared" si="105"/>
        <v/>
      </c>
      <c r="O350" s="54"/>
      <c r="P350" s="56"/>
      <c r="Q350" s="55"/>
      <c r="R350" s="560" t="str">
        <f t="shared" ref="R350:R413" si="106">IF($O$8="","",IF(B350="","",IF(Q350&gt;0,Q350,O350*P350)))</f>
        <v/>
      </c>
      <c r="S350" s="54"/>
      <c r="T350" s="56"/>
      <c r="U350" s="55"/>
      <c r="V350" s="560" t="str">
        <f t="shared" ref="V350:V413" si="107">IF($S$8="","",IF(B350="","",IF(U350&gt;0,U350,S350*T350)))</f>
        <v/>
      </c>
      <c r="W350" s="54"/>
      <c r="X350" s="56"/>
      <c r="Y350" s="55"/>
      <c r="Z350" s="560" t="str">
        <f t="shared" ref="Z350:Z413" si="108">IF($W$8="","",IF(B350="","",IF(Y350&gt;0,Y350,W350*X350)))</f>
        <v/>
      </c>
      <c r="AA350" s="54"/>
      <c r="AB350" s="56"/>
      <c r="AC350" s="55"/>
      <c r="AD350" s="560" t="str">
        <f t="shared" ref="AD350:AD413" si="109">IF($AA$8="","",IF(B350="","",IF(AC350&gt;0,AC350,AA350*AB350)))</f>
        <v/>
      </c>
      <c r="AE350" s="54"/>
      <c r="AF350" s="56"/>
      <c r="AG350" s="55"/>
      <c r="AH350" s="560" t="str">
        <f t="shared" ref="AH350:AH413" si="110">IF($AE$8="","",IF(B350="","",IF(AG350&gt;0,AG350,AE350*AF350)))</f>
        <v/>
      </c>
      <c r="AI350" s="54"/>
      <c r="AJ350" s="56"/>
      <c r="AK350" s="55"/>
      <c r="AL350" s="446" t="str">
        <f t="shared" ref="AL350:AL413" si="111">IF($AI$8="","",IF(B350="","",IF(AK350&gt;0,AK350,AI350*AJ350)))</f>
        <v/>
      </c>
      <c r="AM350" s="504">
        <f>'STEP 2 EE Data'!AI345</f>
        <v>0</v>
      </c>
      <c r="AN350" s="82">
        <f>'STEP 2 EE Data'!AJ345</f>
        <v>0</v>
      </c>
      <c r="AO350" s="445" t="str">
        <f>'STEP 2 EE Data'!AK345</f>
        <v/>
      </c>
      <c r="AQ350" s="497" t="str">
        <f t="shared" ref="AQ350:AQ413" si="112">IF($B350="","",IF(F350=0,"",IF(AQ$28="X",IF(IF(E350&gt;0,E350,C350)=0,"",IF(E350&gt;0,E350,C350)),"")))</f>
        <v/>
      </c>
      <c r="AR350" s="497" t="str">
        <f t="shared" ref="AR350:AR413" si="113">IF($B350="","",IF(J350=0,"",IF(AR$28="X",IF(IF(I350&gt;0,I350,G350)=0,"",IF(I350&gt;0,I350,G350)),"")))</f>
        <v/>
      </c>
      <c r="AS350" s="497" t="str">
        <f t="shared" ref="AS350:AS413" si="114">IF($B350="","",IF(N350=0,"",IF(AS$28="X",IF(IF(M350&gt;0,M350,K350)=0,"",IF(M350&gt;0,M350,K350)),"")))</f>
        <v/>
      </c>
      <c r="AT350" s="497" t="str">
        <f t="shared" ref="AT350:AT413" si="115">IF($B350="","",IF(R350=0,"",IF(AT$28="X",IF(IF(Q350&gt;0,Q350,O350)=0,"",IF(Q350&gt;0,Q350,O350)),"")))</f>
        <v/>
      </c>
      <c r="AU350" s="497" t="str">
        <f t="shared" ref="AU350:AU413" si="116">IF($B350="","",IF(V350=0,"",IF(AU$28="X",IF(IF(U350&gt;0,U350,S350)=0,"",IF(U350&gt;0,U350,S350)),"")))</f>
        <v/>
      </c>
      <c r="AV350" s="497" t="str">
        <f t="shared" ref="AV350:AV413" si="117">IF($B350="","",IF(Z350=0,"",IF(AV$28="X",IF(IF(Y350&gt;0,Y350,W350)=0,"",IF(Y350&gt;0,Y350,W350)),"")))</f>
        <v/>
      </c>
      <c r="AW350" s="497" t="str">
        <f t="shared" ref="AW350:AW413" si="118">IF($B350="","",IF(AD350=0,"",IF(AW$28="X",IF(IF(AC350&gt;0,AC350,AA350)=0,"",IF(AC350&gt;0,AC350,AA350)),"")))</f>
        <v/>
      </c>
      <c r="AX350" s="497" t="str">
        <f t="shared" ref="AX350:AX413" si="119">IF($B350="","",IF(AH350=0,"",IF(AX$28="X",IF(IF(AG350&gt;0,AG350,AE350)=0,"",IF(AG350&gt;0,AG350,AE350)),"")))</f>
        <v/>
      </c>
      <c r="AY350" s="498" t="str">
        <f t="shared" ref="AY350:AY413" si="120">IF($B350="","",IF(AL350=0,"",IF(AY$28="X",IF(IF(AK350&gt;0,AK350,AI350)=0,"",IF(AK350&gt;0,AK350,AI350)),"")))</f>
        <v/>
      </c>
      <c r="AZ350" s="499" t="str">
        <f>IF($AZ$28="X",IF(AQ350="",0,IF($B350="","",IF(AQ$28="X",IF(E350&gt;0,1,IF(Cover!$E$47="Weekly",IF(D350&gt;=40,1,0.5),IF(D350&gt;=80,1,0.5))),""))),"")</f>
        <v/>
      </c>
      <c r="BA350" s="499" t="str">
        <f>IF($BA$28="X",IF(AR350="",0,IF($B350="","",IF(AR$28="X",IF(I350&gt;0,1,IF(Cover!$E$47="Weekly",IF(H350&gt;=40,1,0.5),IF(H350&gt;=80,1,0.5))),""))),"")</f>
        <v/>
      </c>
      <c r="BB350" s="499" t="str">
        <f>IF($BB$28="X",IF(AS350="",0,IF($B350="","",IF(AS$28="X",IF(M350&gt;0,1,IF(Cover!$E$47="Weekly",IF(L350&gt;=40,1,0.5),IF(L350&gt;=80,1,0.5))),""))),"")</f>
        <v/>
      </c>
      <c r="BC350" s="499" t="str">
        <f>IF($BC$28="X",IF(AT350="",0,IF($B350="","",IF(AT$28="X",IF(Q350&gt;0,1,IF(Cover!$E$47="Weekly",IF(P350&gt;=40,1,0.5),IF(P350&gt;=80,1,0.5))),""))),"")</f>
        <v/>
      </c>
      <c r="BD350" s="499" t="str">
        <f>IF($BD$28="X",IF(AU350="",0,IF($B350="","",IF(AU$28="X",IF(U350&gt;0,1,IF(Cover!$E$47="Weekly",IF(T350&gt;=40,1,0.5),IF(T350&gt;=80,1,0.5))),""))),"")</f>
        <v/>
      </c>
      <c r="BE350" s="499" t="str">
        <f>IF($BE$28="X",IF(AV350="",0,IF($B350="","",IF(AV$28="X",IF(Y350&gt;0,1,IF(Cover!$E$47="Weekly",IF(X350&gt;=40,1,0.5),IF(X350&gt;=80,1,0.5))),""))),"")</f>
        <v/>
      </c>
      <c r="BF350" s="499" t="str">
        <f>IF($BF$28="X",IF(AW350="",0,IF($B350="","",IF(AW$28="X",IF(AC350&gt;0,1,IF(Cover!$E$47="Weekly",IF(AB350&gt;=40,1,0.5),IF(AB350&gt;=80,1,0.5))),""))),"")</f>
        <v/>
      </c>
      <c r="BG350" s="499" t="str">
        <f>IF($BG$28="X",IF(AX350="",0,IF($B350="","",IF(AX$28="X",IF(AG350&gt;0,1,IF(Cover!$E$47="Weekly",IF(AF350&gt;=40,1,0.5),IF(AF350&gt;=80,1,0.5))),""))),"")</f>
        <v/>
      </c>
      <c r="BH350" s="500" t="str">
        <f>IF($BH$28="X",IF(AY350="",0,IF($B350="","",IF(AY$28="X",IF(AK350&gt;0,1,IF(Cover!$E$47="Weekly",IF(AJ350&gt;=40,1,0.5),IF(AJ350&gt;=80,1,0.5))),""))),"")</f>
        <v/>
      </c>
      <c r="BI350" s="470" t="str">
        <f t="shared" ref="BI350:BI413" si="121">IF(B350="","",IFERROR(AVERAGE(AQ350:AY350),0))</f>
        <v/>
      </c>
      <c r="BJ350" s="469" t="str">
        <f t="shared" ref="BJ350:BJ413" si="122">IF(B350="","",IF(AVERAGE(AZ350:BH350)&lt;1,IF(AVERAGE(AZ350:BH350)&gt;0,0.5,0),AVERAGE(AZ350:BH350)))</f>
        <v/>
      </c>
      <c r="BL350" s="632">
        <f>IF(BJ350=0,IF('STEP 2 EE Data'!K345="Yes",IF('STEP 2 EE Data'!C345="",1,IF('STEP 2 EE Data'!D345&gt;=40,1,0.5)),0),IF('STEP 2 EE Data'!K345="Yes",IF('STEP 2 EE Data'!C345="",IF(BJ350=0.5,0.5,0),IF('STEP 2 EE Data'!D345&gt;=40,IF(BJ350=0.5,0.5,0),0)),0))</f>
        <v>0</v>
      </c>
    </row>
    <row r="351" spans="1:64" ht="15.6" thickTop="1" thickBot="1" x14ac:dyDescent="0.35">
      <c r="A351" s="84" t="str">
        <f>IF('STEP 2 EE Data'!A346="","",'STEP 2 EE Data'!A346)</f>
        <v/>
      </c>
      <c r="B351" s="83" t="str">
        <f>IF('STEP 2 EE Data'!B346="","",'STEP 2 EE Data'!B346)</f>
        <v/>
      </c>
      <c r="C351" s="54"/>
      <c r="D351" s="56"/>
      <c r="E351" s="55"/>
      <c r="F351" s="371" t="str">
        <f t="shared" si="103"/>
        <v/>
      </c>
      <c r="G351" s="54"/>
      <c r="H351" s="56"/>
      <c r="I351" s="55"/>
      <c r="J351" s="560" t="str">
        <f t="shared" si="104"/>
        <v/>
      </c>
      <c r="K351" s="54"/>
      <c r="L351" s="56"/>
      <c r="M351" s="55"/>
      <c r="N351" s="560" t="str">
        <f t="shared" si="105"/>
        <v/>
      </c>
      <c r="O351" s="54"/>
      <c r="P351" s="56"/>
      <c r="Q351" s="55"/>
      <c r="R351" s="560" t="str">
        <f t="shared" si="106"/>
        <v/>
      </c>
      <c r="S351" s="54"/>
      <c r="T351" s="56"/>
      <c r="U351" s="55"/>
      <c r="V351" s="560" t="str">
        <f t="shared" si="107"/>
        <v/>
      </c>
      <c r="W351" s="54"/>
      <c r="X351" s="56"/>
      <c r="Y351" s="55"/>
      <c r="Z351" s="560" t="str">
        <f t="shared" si="108"/>
        <v/>
      </c>
      <c r="AA351" s="54"/>
      <c r="AB351" s="56"/>
      <c r="AC351" s="55"/>
      <c r="AD351" s="560" t="str">
        <f t="shared" si="109"/>
        <v/>
      </c>
      <c r="AE351" s="54"/>
      <c r="AF351" s="56"/>
      <c r="AG351" s="55"/>
      <c r="AH351" s="560" t="str">
        <f t="shared" si="110"/>
        <v/>
      </c>
      <c r="AI351" s="54"/>
      <c r="AJ351" s="56"/>
      <c r="AK351" s="55"/>
      <c r="AL351" s="446" t="str">
        <f t="shared" si="111"/>
        <v/>
      </c>
      <c r="AM351" s="504">
        <f>'STEP 2 EE Data'!AI346</f>
        <v>0</v>
      </c>
      <c r="AN351" s="82">
        <f>'STEP 2 EE Data'!AJ346</f>
        <v>0</v>
      </c>
      <c r="AO351" s="445" t="str">
        <f>'STEP 2 EE Data'!AK346</f>
        <v/>
      </c>
      <c r="AQ351" s="497" t="str">
        <f t="shared" si="112"/>
        <v/>
      </c>
      <c r="AR351" s="497" t="str">
        <f t="shared" si="113"/>
        <v/>
      </c>
      <c r="AS351" s="497" t="str">
        <f t="shared" si="114"/>
        <v/>
      </c>
      <c r="AT351" s="497" t="str">
        <f t="shared" si="115"/>
        <v/>
      </c>
      <c r="AU351" s="497" t="str">
        <f t="shared" si="116"/>
        <v/>
      </c>
      <c r="AV351" s="497" t="str">
        <f t="shared" si="117"/>
        <v/>
      </c>
      <c r="AW351" s="497" t="str">
        <f t="shared" si="118"/>
        <v/>
      </c>
      <c r="AX351" s="497" t="str">
        <f t="shared" si="119"/>
        <v/>
      </c>
      <c r="AY351" s="498" t="str">
        <f t="shared" si="120"/>
        <v/>
      </c>
      <c r="AZ351" s="499" t="str">
        <f>IF($AZ$28="X",IF(AQ351="",0,IF($B351="","",IF(AQ$28="X",IF(E351&gt;0,1,IF(Cover!$E$47="Weekly",IF(D351&gt;=40,1,0.5),IF(D351&gt;=80,1,0.5))),""))),"")</f>
        <v/>
      </c>
      <c r="BA351" s="499" t="str">
        <f>IF($BA$28="X",IF(AR351="",0,IF($B351="","",IF(AR$28="X",IF(I351&gt;0,1,IF(Cover!$E$47="Weekly",IF(H351&gt;=40,1,0.5),IF(H351&gt;=80,1,0.5))),""))),"")</f>
        <v/>
      </c>
      <c r="BB351" s="499" t="str">
        <f>IF($BB$28="X",IF(AS351="",0,IF($B351="","",IF(AS$28="X",IF(M351&gt;0,1,IF(Cover!$E$47="Weekly",IF(L351&gt;=40,1,0.5),IF(L351&gt;=80,1,0.5))),""))),"")</f>
        <v/>
      </c>
      <c r="BC351" s="499" t="str">
        <f>IF($BC$28="X",IF(AT351="",0,IF($B351="","",IF(AT$28="X",IF(Q351&gt;0,1,IF(Cover!$E$47="Weekly",IF(P351&gt;=40,1,0.5),IF(P351&gt;=80,1,0.5))),""))),"")</f>
        <v/>
      </c>
      <c r="BD351" s="499" t="str">
        <f>IF($BD$28="X",IF(AU351="",0,IF($B351="","",IF(AU$28="X",IF(U351&gt;0,1,IF(Cover!$E$47="Weekly",IF(T351&gt;=40,1,0.5),IF(T351&gt;=80,1,0.5))),""))),"")</f>
        <v/>
      </c>
      <c r="BE351" s="499" t="str">
        <f>IF($BE$28="X",IF(AV351="",0,IF($B351="","",IF(AV$28="X",IF(Y351&gt;0,1,IF(Cover!$E$47="Weekly",IF(X351&gt;=40,1,0.5),IF(X351&gt;=80,1,0.5))),""))),"")</f>
        <v/>
      </c>
      <c r="BF351" s="499" t="str">
        <f>IF($BF$28="X",IF(AW351="",0,IF($B351="","",IF(AW$28="X",IF(AC351&gt;0,1,IF(Cover!$E$47="Weekly",IF(AB351&gt;=40,1,0.5),IF(AB351&gt;=80,1,0.5))),""))),"")</f>
        <v/>
      </c>
      <c r="BG351" s="499" t="str">
        <f>IF($BG$28="X",IF(AX351="",0,IF($B351="","",IF(AX$28="X",IF(AG351&gt;0,1,IF(Cover!$E$47="Weekly",IF(AF351&gt;=40,1,0.5),IF(AF351&gt;=80,1,0.5))),""))),"")</f>
        <v/>
      </c>
      <c r="BH351" s="500" t="str">
        <f>IF($BH$28="X",IF(AY351="",0,IF($B351="","",IF(AY$28="X",IF(AK351&gt;0,1,IF(Cover!$E$47="Weekly",IF(AJ351&gt;=40,1,0.5),IF(AJ351&gt;=80,1,0.5))),""))),"")</f>
        <v/>
      </c>
      <c r="BI351" s="470" t="str">
        <f t="shared" si="121"/>
        <v/>
      </c>
      <c r="BJ351" s="469" t="str">
        <f t="shared" si="122"/>
        <v/>
      </c>
      <c r="BL351" s="632">
        <f>IF(BJ351=0,IF('STEP 2 EE Data'!K346="Yes",IF('STEP 2 EE Data'!C346="",1,IF('STEP 2 EE Data'!D346&gt;=40,1,0.5)),0),IF('STEP 2 EE Data'!K346="Yes",IF('STEP 2 EE Data'!C346="",IF(BJ351=0.5,0.5,0),IF('STEP 2 EE Data'!D346&gt;=40,IF(BJ351=0.5,0.5,0),0)),0))</f>
        <v>0</v>
      </c>
    </row>
    <row r="352" spans="1:64" ht="15.6" thickTop="1" thickBot="1" x14ac:dyDescent="0.35">
      <c r="A352" s="84" t="str">
        <f>IF('STEP 2 EE Data'!A347="","",'STEP 2 EE Data'!A347)</f>
        <v/>
      </c>
      <c r="B352" s="83" t="str">
        <f>IF('STEP 2 EE Data'!B347="","",'STEP 2 EE Data'!B347)</f>
        <v/>
      </c>
      <c r="C352" s="54"/>
      <c r="D352" s="56"/>
      <c r="E352" s="55"/>
      <c r="F352" s="371" t="str">
        <f t="shared" ref="F352:F415" si="123">IF($C$8="","",IF(B352="","",IF(E352&gt;0,E352,C352*D352)))</f>
        <v/>
      </c>
      <c r="G352" s="54"/>
      <c r="H352" s="56"/>
      <c r="I352" s="55"/>
      <c r="J352" s="560" t="str">
        <f t="shared" si="104"/>
        <v/>
      </c>
      <c r="K352" s="54"/>
      <c r="L352" s="56"/>
      <c r="M352" s="55"/>
      <c r="N352" s="560" t="str">
        <f t="shared" si="105"/>
        <v/>
      </c>
      <c r="O352" s="54"/>
      <c r="P352" s="56"/>
      <c r="Q352" s="55"/>
      <c r="R352" s="560" t="str">
        <f t="shared" si="106"/>
        <v/>
      </c>
      <c r="S352" s="54"/>
      <c r="T352" s="56"/>
      <c r="U352" s="55"/>
      <c r="V352" s="560" t="str">
        <f t="shared" si="107"/>
        <v/>
      </c>
      <c r="W352" s="54"/>
      <c r="X352" s="56"/>
      <c r="Y352" s="55"/>
      <c r="Z352" s="560" t="str">
        <f t="shared" si="108"/>
        <v/>
      </c>
      <c r="AA352" s="54"/>
      <c r="AB352" s="56"/>
      <c r="AC352" s="55"/>
      <c r="AD352" s="560" t="str">
        <f t="shared" si="109"/>
        <v/>
      </c>
      <c r="AE352" s="54"/>
      <c r="AF352" s="56"/>
      <c r="AG352" s="55"/>
      <c r="AH352" s="560" t="str">
        <f t="shared" si="110"/>
        <v/>
      </c>
      <c r="AI352" s="54"/>
      <c r="AJ352" s="56"/>
      <c r="AK352" s="55"/>
      <c r="AL352" s="446" t="str">
        <f t="shared" si="111"/>
        <v/>
      </c>
      <c r="AM352" s="504">
        <f>'STEP 2 EE Data'!AI347</f>
        <v>0</v>
      </c>
      <c r="AN352" s="82">
        <f>'STEP 2 EE Data'!AJ347</f>
        <v>0</v>
      </c>
      <c r="AO352" s="445" t="str">
        <f>'STEP 2 EE Data'!AK347</f>
        <v/>
      </c>
      <c r="AQ352" s="497" t="str">
        <f t="shared" si="112"/>
        <v/>
      </c>
      <c r="AR352" s="497" t="str">
        <f t="shared" si="113"/>
        <v/>
      </c>
      <c r="AS352" s="497" t="str">
        <f t="shared" si="114"/>
        <v/>
      </c>
      <c r="AT352" s="497" t="str">
        <f t="shared" si="115"/>
        <v/>
      </c>
      <c r="AU352" s="497" t="str">
        <f t="shared" si="116"/>
        <v/>
      </c>
      <c r="AV352" s="497" t="str">
        <f t="shared" si="117"/>
        <v/>
      </c>
      <c r="AW352" s="497" t="str">
        <f t="shared" si="118"/>
        <v/>
      </c>
      <c r="AX352" s="497" t="str">
        <f t="shared" si="119"/>
        <v/>
      </c>
      <c r="AY352" s="498" t="str">
        <f t="shared" si="120"/>
        <v/>
      </c>
      <c r="AZ352" s="499" t="str">
        <f>IF($AZ$28="X",IF(AQ352="",0,IF($B352="","",IF(AQ$28="X",IF(E352&gt;0,1,IF(Cover!$E$47="Weekly",IF(D352&gt;=40,1,0.5),IF(D352&gt;=80,1,0.5))),""))),"")</f>
        <v/>
      </c>
      <c r="BA352" s="499" t="str">
        <f>IF($BA$28="X",IF(AR352="",0,IF($B352="","",IF(AR$28="X",IF(I352&gt;0,1,IF(Cover!$E$47="Weekly",IF(H352&gt;=40,1,0.5),IF(H352&gt;=80,1,0.5))),""))),"")</f>
        <v/>
      </c>
      <c r="BB352" s="499" t="str">
        <f>IF($BB$28="X",IF(AS352="",0,IF($B352="","",IF(AS$28="X",IF(M352&gt;0,1,IF(Cover!$E$47="Weekly",IF(L352&gt;=40,1,0.5),IF(L352&gt;=80,1,0.5))),""))),"")</f>
        <v/>
      </c>
      <c r="BC352" s="499" t="str">
        <f>IF($BC$28="X",IF(AT352="",0,IF($B352="","",IF(AT$28="X",IF(Q352&gt;0,1,IF(Cover!$E$47="Weekly",IF(P352&gt;=40,1,0.5),IF(P352&gt;=80,1,0.5))),""))),"")</f>
        <v/>
      </c>
      <c r="BD352" s="499" t="str">
        <f>IF($BD$28="X",IF(AU352="",0,IF($B352="","",IF(AU$28="X",IF(U352&gt;0,1,IF(Cover!$E$47="Weekly",IF(T352&gt;=40,1,0.5),IF(T352&gt;=80,1,0.5))),""))),"")</f>
        <v/>
      </c>
      <c r="BE352" s="499" t="str">
        <f>IF($BE$28="X",IF(AV352="",0,IF($B352="","",IF(AV$28="X",IF(Y352&gt;0,1,IF(Cover!$E$47="Weekly",IF(X352&gt;=40,1,0.5),IF(X352&gt;=80,1,0.5))),""))),"")</f>
        <v/>
      </c>
      <c r="BF352" s="499" t="str">
        <f>IF($BF$28="X",IF(AW352="",0,IF($B352="","",IF(AW$28="X",IF(AC352&gt;0,1,IF(Cover!$E$47="Weekly",IF(AB352&gt;=40,1,0.5),IF(AB352&gt;=80,1,0.5))),""))),"")</f>
        <v/>
      </c>
      <c r="BG352" s="499" t="str">
        <f>IF($BG$28="X",IF(AX352="",0,IF($B352="","",IF(AX$28="X",IF(AG352&gt;0,1,IF(Cover!$E$47="Weekly",IF(AF352&gt;=40,1,0.5),IF(AF352&gt;=80,1,0.5))),""))),"")</f>
        <v/>
      </c>
      <c r="BH352" s="500" t="str">
        <f>IF($BH$28="X",IF(AY352="",0,IF($B352="","",IF(AY$28="X",IF(AK352&gt;0,1,IF(Cover!$E$47="Weekly",IF(AJ352&gt;=40,1,0.5),IF(AJ352&gt;=80,1,0.5))),""))),"")</f>
        <v/>
      </c>
      <c r="BI352" s="470" t="str">
        <f t="shared" si="121"/>
        <v/>
      </c>
      <c r="BJ352" s="469" t="str">
        <f t="shared" si="122"/>
        <v/>
      </c>
      <c r="BL352" s="632">
        <f>IF(BJ352=0,IF('STEP 2 EE Data'!K347="Yes",IF('STEP 2 EE Data'!C347="",1,IF('STEP 2 EE Data'!D347&gt;=40,1,0.5)),0),IF('STEP 2 EE Data'!K347="Yes",IF('STEP 2 EE Data'!C347="",IF(BJ352=0.5,0.5,0),IF('STEP 2 EE Data'!D347&gt;=40,IF(BJ352=0.5,0.5,0),0)),0))</f>
        <v>0</v>
      </c>
    </row>
    <row r="353" spans="1:64" ht="15.6" thickTop="1" thickBot="1" x14ac:dyDescent="0.35">
      <c r="A353" s="84" t="str">
        <f>IF('STEP 2 EE Data'!A348="","",'STEP 2 EE Data'!A348)</f>
        <v/>
      </c>
      <c r="B353" s="83" t="str">
        <f>IF('STEP 2 EE Data'!B348="","",'STEP 2 EE Data'!B348)</f>
        <v/>
      </c>
      <c r="C353" s="54"/>
      <c r="D353" s="56"/>
      <c r="E353" s="55"/>
      <c r="F353" s="371" t="str">
        <f t="shared" si="123"/>
        <v/>
      </c>
      <c r="G353" s="54"/>
      <c r="H353" s="56"/>
      <c r="I353" s="55"/>
      <c r="J353" s="560" t="str">
        <f t="shared" si="104"/>
        <v/>
      </c>
      <c r="K353" s="54"/>
      <c r="L353" s="56"/>
      <c r="M353" s="55"/>
      <c r="N353" s="560" t="str">
        <f t="shared" si="105"/>
        <v/>
      </c>
      <c r="O353" s="54"/>
      <c r="P353" s="56"/>
      <c r="Q353" s="55"/>
      <c r="R353" s="560" t="str">
        <f t="shared" si="106"/>
        <v/>
      </c>
      <c r="S353" s="54"/>
      <c r="T353" s="56"/>
      <c r="U353" s="55"/>
      <c r="V353" s="560" t="str">
        <f t="shared" si="107"/>
        <v/>
      </c>
      <c r="W353" s="54"/>
      <c r="X353" s="56"/>
      <c r="Y353" s="55"/>
      <c r="Z353" s="560" t="str">
        <f t="shared" si="108"/>
        <v/>
      </c>
      <c r="AA353" s="54"/>
      <c r="AB353" s="56"/>
      <c r="AC353" s="55"/>
      <c r="AD353" s="560" t="str">
        <f t="shared" si="109"/>
        <v/>
      </c>
      <c r="AE353" s="54"/>
      <c r="AF353" s="56"/>
      <c r="AG353" s="55"/>
      <c r="AH353" s="560" t="str">
        <f t="shared" si="110"/>
        <v/>
      </c>
      <c r="AI353" s="54"/>
      <c r="AJ353" s="56"/>
      <c r="AK353" s="55"/>
      <c r="AL353" s="446" t="str">
        <f t="shared" si="111"/>
        <v/>
      </c>
      <c r="AM353" s="504">
        <f>'STEP 2 EE Data'!AI348</f>
        <v>0</v>
      </c>
      <c r="AN353" s="82">
        <f>'STEP 2 EE Data'!AJ348</f>
        <v>0</v>
      </c>
      <c r="AO353" s="445" t="str">
        <f>'STEP 2 EE Data'!AK348</f>
        <v/>
      </c>
      <c r="AQ353" s="497" t="str">
        <f t="shared" si="112"/>
        <v/>
      </c>
      <c r="AR353" s="497" t="str">
        <f t="shared" si="113"/>
        <v/>
      </c>
      <c r="AS353" s="497" t="str">
        <f t="shared" si="114"/>
        <v/>
      </c>
      <c r="AT353" s="497" t="str">
        <f t="shared" si="115"/>
        <v/>
      </c>
      <c r="AU353" s="497" t="str">
        <f t="shared" si="116"/>
        <v/>
      </c>
      <c r="AV353" s="497" t="str">
        <f t="shared" si="117"/>
        <v/>
      </c>
      <c r="AW353" s="497" t="str">
        <f t="shared" si="118"/>
        <v/>
      </c>
      <c r="AX353" s="497" t="str">
        <f t="shared" si="119"/>
        <v/>
      </c>
      <c r="AY353" s="498" t="str">
        <f t="shared" si="120"/>
        <v/>
      </c>
      <c r="AZ353" s="499" t="str">
        <f>IF($AZ$28="X",IF(AQ353="",0,IF($B353="","",IF(AQ$28="X",IF(E353&gt;0,1,IF(Cover!$E$47="Weekly",IF(D353&gt;=40,1,0.5),IF(D353&gt;=80,1,0.5))),""))),"")</f>
        <v/>
      </c>
      <c r="BA353" s="499" t="str">
        <f>IF($BA$28="X",IF(AR353="",0,IF($B353="","",IF(AR$28="X",IF(I353&gt;0,1,IF(Cover!$E$47="Weekly",IF(H353&gt;=40,1,0.5),IF(H353&gt;=80,1,0.5))),""))),"")</f>
        <v/>
      </c>
      <c r="BB353" s="499" t="str">
        <f>IF($BB$28="X",IF(AS353="",0,IF($B353="","",IF(AS$28="X",IF(M353&gt;0,1,IF(Cover!$E$47="Weekly",IF(L353&gt;=40,1,0.5),IF(L353&gt;=80,1,0.5))),""))),"")</f>
        <v/>
      </c>
      <c r="BC353" s="499" t="str">
        <f>IF($BC$28="X",IF(AT353="",0,IF($B353="","",IF(AT$28="X",IF(Q353&gt;0,1,IF(Cover!$E$47="Weekly",IF(P353&gt;=40,1,0.5),IF(P353&gt;=80,1,0.5))),""))),"")</f>
        <v/>
      </c>
      <c r="BD353" s="499" t="str">
        <f>IF($BD$28="X",IF(AU353="",0,IF($B353="","",IF(AU$28="X",IF(U353&gt;0,1,IF(Cover!$E$47="Weekly",IF(T353&gt;=40,1,0.5),IF(T353&gt;=80,1,0.5))),""))),"")</f>
        <v/>
      </c>
      <c r="BE353" s="499" t="str">
        <f>IF($BE$28="X",IF(AV353="",0,IF($B353="","",IF(AV$28="X",IF(Y353&gt;0,1,IF(Cover!$E$47="Weekly",IF(X353&gt;=40,1,0.5),IF(X353&gt;=80,1,0.5))),""))),"")</f>
        <v/>
      </c>
      <c r="BF353" s="499" t="str">
        <f>IF($BF$28="X",IF(AW353="",0,IF($B353="","",IF(AW$28="X",IF(AC353&gt;0,1,IF(Cover!$E$47="Weekly",IF(AB353&gt;=40,1,0.5),IF(AB353&gt;=80,1,0.5))),""))),"")</f>
        <v/>
      </c>
      <c r="BG353" s="499" t="str">
        <f>IF($BG$28="X",IF(AX353="",0,IF($B353="","",IF(AX$28="X",IF(AG353&gt;0,1,IF(Cover!$E$47="Weekly",IF(AF353&gt;=40,1,0.5),IF(AF353&gt;=80,1,0.5))),""))),"")</f>
        <v/>
      </c>
      <c r="BH353" s="500" t="str">
        <f>IF($BH$28="X",IF(AY353="",0,IF($B353="","",IF(AY$28="X",IF(AK353&gt;0,1,IF(Cover!$E$47="Weekly",IF(AJ353&gt;=40,1,0.5),IF(AJ353&gt;=80,1,0.5))),""))),"")</f>
        <v/>
      </c>
      <c r="BI353" s="470" t="str">
        <f t="shared" si="121"/>
        <v/>
      </c>
      <c r="BJ353" s="469" t="str">
        <f t="shared" si="122"/>
        <v/>
      </c>
      <c r="BL353" s="632">
        <f>IF(BJ353=0,IF('STEP 2 EE Data'!K348="Yes",IF('STEP 2 EE Data'!C348="",1,IF('STEP 2 EE Data'!D348&gt;=40,1,0.5)),0),IF('STEP 2 EE Data'!K348="Yes",IF('STEP 2 EE Data'!C348="",IF(BJ353=0.5,0.5,0),IF('STEP 2 EE Data'!D348&gt;=40,IF(BJ353=0.5,0.5,0),0)),0))</f>
        <v>0</v>
      </c>
    </row>
    <row r="354" spans="1:64" ht="15.6" thickTop="1" thickBot="1" x14ac:dyDescent="0.35">
      <c r="A354" s="84" t="str">
        <f>IF('STEP 2 EE Data'!A349="","",'STEP 2 EE Data'!A349)</f>
        <v/>
      </c>
      <c r="B354" s="83" t="str">
        <f>IF('STEP 2 EE Data'!B349="","",'STEP 2 EE Data'!B349)</f>
        <v/>
      </c>
      <c r="C354" s="54"/>
      <c r="D354" s="56"/>
      <c r="E354" s="55"/>
      <c r="F354" s="371" t="str">
        <f t="shared" si="123"/>
        <v/>
      </c>
      <c r="G354" s="54"/>
      <c r="H354" s="56"/>
      <c r="I354" s="55"/>
      <c r="J354" s="560" t="str">
        <f t="shared" ref="J354:J417" si="124">IF($G$8="","",IF(B354="","",IF(I354&gt;0,I354,G354*H354)))</f>
        <v/>
      </c>
      <c r="K354" s="54"/>
      <c r="L354" s="56"/>
      <c r="M354" s="55"/>
      <c r="N354" s="560" t="str">
        <f t="shared" si="105"/>
        <v/>
      </c>
      <c r="O354" s="54"/>
      <c r="P354" s="56"/>
      <c r="Q354" s="55"/>
      <c r="R354" s="560" t="str">
        <f t="shared" si="106"/>
        <v/>
      </c>
      <c r="S354" s="54"/>
      <c r="T354" s="56"/>
      <c r="U354" s="55"/>
      <c r="V354" s="560" t="str">
        <f t="shared" si="107"/>
        <v/>
      </c>
      <c r="W354" s="54"/>
      <c r="X354" s="56"/>
      <c r="Y354" s="55"/>
      <c r="Z354" s="560" t="str">
        <f t="shared" si="108"/>
        <v/>
      </c>
      <c r="AA354" s="54"/>
      <c r="AB354" s="56"/>
      <c r="AC354" s="55"/>
      <c r="AD354" s="560" t="str">
        <f t="shared" si="109"/>
        <v/>
      </c>
      <c r="AE354" s="54"/>
      <c r="AF354" s="56"/>
      <c r="AG354" s="55"/>
      <c r="AH354" s="560" t="str">
        <f t="shared" si="110"/>
        <v/>
      </c>
      <c r="AI354" s="54"/>
      <c r="AJ354" s="56"/>
      <c r="AK354" s="55"/>
      <c r="AL354" s="446" t="str">
        <f t="shared" si="111"/>
        <v/>
      </c>
      <c r="AM354" s="504">
        <f>'STEP 2 EE Data'!AI349</f>
        <v>0</v>
      </c>
      <c r="AN354" s="82">
        <f>'STEP 2 EE Data'!AJ349</f>
        <v>0</v>
      </c>
      <c r="AO354" s="445" t="str">
        <f>'STEP 2 EE Data'!AK349</f>
        <v/>
      </c>
      <c r="AQ354" s="497" t="str">
        <f t="shared" si="112"/>
        <v/>
      </c>
      <c r="AR354" s="497" t="str">
        <f t="shared" si="113"/>
        <v/>
      </c>
      <c r="AS354" s="497" t="str">
        <f t="shared" si="114"/>
        <v/>
      </c>
      <c r="AT354" s="497" t="str">
        <f t="shared" si="115"/>
        <v/>
      </c>
      <c r="AU354" s="497" t="str">
        <f t="shared" si="116"/>
        <v/>
      </c>
      <c r="AV354" s="497" t="str">
        <f t="shared" si="117"/>
        <v/>
      </c>
      <c r="AW354" s="497" t="str">
        <f t="shared" si="118"/>
        <v/>
      </c>
      <c r="AX354" s="497" t="str">
        <f t="shared" si="119"/>
        <v/>
      </c>
      <c r="AY354" s="498" t="str">
        <f t="shared" si="120"/>
        <v/>
      </c>
      <c r="AZ354" s="499" t="str">
        <f>IF($AZ$28="X",IF(AQ354="",0,IF($B354="","",IF(AQ$28="X",IF(E354&gt;0,1,IF(Cover!$E$47="Weekly",IF(D354&gt;=40,1,0.5),IF(D354&gt;=80,1,0.5))),""))),"")</f>
        <v/>
      </c>
      <c r="BA354" s="499" t="str">
        <f>IF($BA$28="X",IF(AR354="",0,IF($B354="","",IF(AR$28="X",IF(I354&gt;0,1,IF(Cover!$E$47="Weekly",IF(H354&gt;=40,1,0.5),IF(H354&gt;=80,1,0.5))),""))),"")</f>
        <v/>
      </c>
      <c r="BB354" s="499" t="str">
        <f>IF($BB$28="X",IF(AS354="",0,IF($B354="","",IF(AS$28="X",IF(M354&gt;0,1,IF(Cover!$E$47="Weekly",IF(L354&gt;=40,1,0.5),IF(L354&gt;=80,1,0.5))),""))),"")</f>
        <v/>
      </c>
      <c r="BC354" s="499" t="str">
        <f>IF($BC$28="X",IF(AT354="",0,IF($B354="","",IF(AT$28="X",IF(Q354&gt;0,1,IF(Cover!$E$47="Weekly",IF(P354&gt;=40,1,0.5),IF(P354&gt;=80,1,0.5))),""))),"")</f>
        <v/>
      </c>
      <c r="BD354" s="499" t="str">
        <f>IF($BD$28="X",IF(AU354="",0,IF($B354="","",IF(AU$28="X",IF(U354&gt;0,1,IF(Cover!$E$47="Weekly",IF(T354&gt;=40,1,0.5),IF(T354&gt;=80,1,0.5))),""))),"")</f>
        <v/>
      </c>
      <c r="BE354" s="499" t="str">
        <f>IF($BE$28="X",IF(AV354="",0,IF($B354="","",IF(AV$28="X",IF(Y354&gt;0,1,IF(Cover!$E$47="Weekly",IF(X354&gt;=40,1,0.5),IF(X354&gt;=80,1,0.5))),""))),"")</f>
        <v/>
      </c>
      <c r="BF354" s="499" t="str">
        <f>IF($BF$28="X",IF(AW354="",0,IF($B354="","",IF(AW$28="X",IF(AC354&gt;0,1,IF(Cover!$E$47="Weekly",IF(AB354&gt;=40,1,0.5),IF(AB354&gt;=80,1,0.5))),""))),"")</f>
        <v/>
      </c>
      <c r="BG354" s="499" t="str">
        <f>IF($BG$28="X",IF(AX354="",0,IF($B354="","",IF(AX$28="X",IF(AG354&gt;0,1,IF(Cover!$E$47="Weekly",IF(AF354&gt;=40,1,0.5),IF(AF354&gt;=80,1,0.5))),""))),"")</f>
        <v/>
      </c>
      <c r="BH354" s="500" t="str">
        <f>IF($BH$28="X",IF(AY354="",0,IF($B354="","",IF(AY$28="X",IF(AK354&gt;0,1,IF(Cover!$E$47="Weekly",IF(AJ354&gt;=40,1,0.5),IF(AJ354&gt;=80,1,0.5))),""))),"")</f>
        <v/>
      </c>
      <c r="BI354" s="470" t="str">
        <f t="shared" si="121"/>
        <v/>
      </c>
      <c r="BJ354" s="469" t="str">
        <f t="shared" si="122"/>
        <v/>
      </c>
      <c r="BL354" s="632">
        <f>IF(BJ354=0,IF('STEP 2 EE Data'!K349="Yes",IF('STEP 2 EE Data'!C349="",1,IF('STEP 2 EE Data'!D349&gt;=40,1,0.5)),0),IF('STEP 2 EE Data'!K349="Yes",IF('STEP 2 EE Data'!C349="",IF(BJ354=0.5,0.5,0),IF('STEP 2 EE Data'!D349&gt;=40,IF(BJ354=0.5,0.5,0),0)),0))</f>
        <v>0</v>
      </c>
    </row>
    <row r="355" spans="1:64" ht="15.6" thickTop="1" thickBot="1" x14ac:dyDescent="0.35">
      <c r="A355" s="84" t="str">
        <f>IF('STEP 2 EE Data'!A350="","",'STEP 2 EE Data'!A350)</f>
        <v/>
      </c>
      <c r="B355" s="83" t="str">
        <f>IF('STEP 2 EE Data'!B350="","",'STEP 2 EE Data'!B350)</f>
        <v/>
      </c>
      <c r="C355" s="54"/>
      <c r="D355" s="56"/>
      <c r="E355" s="55"/>
      <c r="F355" s="371" t="str">
        <f t="shared" si="123"/>
        <v/>
      </c>
      <c r="G355" s="54"/>
      <c r="H355" s="56"/>
      <c r="I355" s="55"/>
      <c r="J355" s="560" t="str">
        <f t="shared" si="124"/>
        <v/>
      </c>
      <c r="K355" s="54"/>
      <c r="L355" s="56"/>
      <c r="M355" s="55"/>
      <c r="N355" s="560" t="str">
        <f t="shared" ref="N355:N418" si="125">IF($K$8="","",IF(B355="","",IF(M355&gt;0,M355,K355*L355)))</f>
        <v/>
      </c>
      <c r="O355" s="54"/>
      <c r="P355" s="56"/>
      <c r="Q355" s="55"/>
      <c r="R355" s="560" t="str">
        <f t="shared" si="106"/>
        <v/>
      </c>
      <c r="S355" s="54"/>
      <c r="T355" s="56"/>
      <c r="U355" s="55"/>
      <c r="V355" s="560" t="str">
        <f t="shared" si="107"/>
        <v/>
      </c>
      <c r="W355" s="54"/>
      <c r="X355" s="56"/>
      <c r="Y355" s="55"/>
      <c r="Z355" s="560" t="str">
        <f t="shared" si="108"/>
        <v/>
      </c>
      <c r="AA355" s="54"/>
      <c r="AB355" s="56"/>
      <c r="AC355" s="55"/>
      <c r="AD355" s="560" t="str">
        <f t="shared" si="109"/>
        <v/>
      </c>
      <c r="AE355" s="54"/>
      <c r="AF355" s="56"/>
      <c r="AG355" s="55"/>
      <c r="AH355" s="560" t="str">
        <f t="shared" si="110"/>
        <v/>
      </c>
      <c r="AI355" s="54"/>
      <c r="AJ355" s="56"/>
      <c r="AK355" s="55"/>
      <c r="AL355" s="446" t="str">
        <f t="shared" si="111"/>
        <v/>
      </c>
      <c r="AM355" s="504">
        <f>'STEP 2 EE Data'!AI350</f>
        <v>0</v>
      </c>
      <c r="AN355" s="82">
        <f>'STEP 2 EE Data'!AJ350</f>
        <v>0</v>
      </c>
      <c r="AO355" s="445" t="str">
        <f>'STEP 2 EE Data'!AK350</f>
        <v/>
      </c>
      <c r="AQ355" s="497" t="str">
        <f t="shared" si="112"/>
        <v/>
      </c>
      <c r="AR355" s="497" t="str">
        <f t="shared" si="113"/>
        <v/>
      </c>
      <c r="AS355" s="497" t="str">
        <f t="shared" si="114"/>
        <v/>
      </c>
      <c r="AT355" s="497" t="str">
        <f t="shared" si="115"/>
        <v/>
      </c>
      <c r="AU355" s="497" t="str">
        <f t="shared" si="116"/>
        <v/>
      </c>
      <c r="AV355" s="497" t="str">
        <f t="shared" si="117"/>
        <v/>
      </c>
      <c r="AW355" s="497" t="str">
        <f t="shared" si="118"/>
        <v/>
      </c>
      <c r="AX355" s="497" t="str">
        <f t="shared" si="119"/>
        <v/>
      </c>
      <c r="AY355" s="498" t="str">
        <f t="shared" si="120"/>
        <v/>
      </c>
      <c r="AZ355" s="499" t="str">
        <f>IF($AZ$28="X",IF(AQ355="",0,IF($B355="","",IF(AQ$28="X",IF(E355&gt;0,1,IF(Cover!$E$47="Weekly",IF(D355&gt;=40,1,0.5),IF(D355&gt;=80,1,0.5))),""))),"")</f>
        <v/>
      </c>
      <c r="BA355" s="499" t="str">
        <f>IF($BA$28="X",IF(AR355="",0,IF($B355="","",IF(AR$28="X",IF(I355&gt;0,1,IF(Cover!$E$47="Weekly",IF(H355&gt;=40,1,0.5),IF(H355&gt;=80,1,0.5))),""))),"")</f>
        <v/>
      </c>
      <c r="BB355" s="499" t="str">
        <f>IF($BB$28="X",IF(AS355="",0,IF($B355="","",IF(AS$28="X",IF(M355&gt;0,1,IF(Cover!$E$47="Weekly",IF(L355&gt;=40,1,0.5),IF(L355&gt;=80,1,0.5))),""))),"")</f>
        <v/>
      </c>
      <c r="BC355" s="499" t="str">
        <f>IF($BC$28="X",IF(AT355="",0,IF($B355="","",IF(AT$28="X",IF(Q355&gt;0,1,IF(Cover!$E$47="Weekly",IF(P355&gt;=40,1,0.5),IF(P355&gt;=80,1,0.5))),""))),"")</f>
        <v/>
      </c>
      <c r="BD355" s="499" t="str">
        <f>IF($BD$28="X",IF(AU355="",0,IF($B355="","",IF(AU$28="X",IF(U355&gt;0,1,IF(Cover!$E$47="Weekly",IF(T355&gt;=40,1,0.5),IF(T355&gt;=80,1,0.5))),""))),"")</f>
        <v/>
      </c>
      <c r="BE355" s="499" t="str">
        <f>IF($BE$28="X",IF(AV355="",0,IF($B355="","",IF(AV$28="X",IF(Y355&gt;0,1,IF(Cover!$E$47="Weekly",IF(X355&gt;=40,1,0.5),IF(X355&gt;=80,1,0.5))),""))),"")</f>
        <v/>
      </c>
      <c r="BF355" s="499" t="str">
        <f>IF($BF$28="X",IF(AW355="",0,IF($B355="","",IF(AW$28="X",IF(AC355&gt;0,1,IF(Cover!$E$47="Weekly",IF(AB355&gt;=40,1,0.5),IF(AB355&gt;=80,1,0.5))),""))),"")</f>
        <v/>
      </c>
      <c r="BG355" s="499" t="str">
        <f>IF($BG$28="X",IF(AX355="",0,IF($B355="","",IF(AX$28="X",IF(AG355&gt;0,1,IF(Cover!$E$47="Weekly",IF(AF355&gt;=40,1,0.5),IF(AF355&gt;=80,1,0.5))),""))),"")</f>
        <v/>
      </c>
      <c r="BH355" s="500" t="str">
        <f>IF($BH$28="X",IF(AY355="",0,IF($B355="","",IF(AY$28="X",IF(AK355&gt;0,1,IF(Cover!$E$47="Weekly",IF(AJ355&gt;=40,1,0.5),IF(AJ355&gt;=80,1,0.5))),""))),"")</f>
        <v/>
      </c>
      <c r="BI355" s="470" t="str">
        <f t="shared" si="121"/>
        <v/>
      </c>
      <c r="BJ355" s="469" t="str">
        <f t="shared" si="122"/>
        <v/>
      </c>
      <c r="BL355" s="632">
        <f>IF(BJ355=0,IF('STEP 2 EE Data'!K350="Yes",IF('STEP 2 EE Data'!C350="",1,IF('STEP 2 EE Data'!D350&gt;=40,1,0.5)),0),IF('STEP 2 EE Data'!K350="Yes",IF('STEP 2 EE Data'!C350="",IF(BJ355=0.5,0.5,0),IF('STEP 2 EE Data'!D350&gt;=40,IF(BJ355=0.5,0.5,0),0)),0))</f>
        <v>0</v>
      </c>
    </row>
    <row r="356" spans="1:64" ht="15.6" thickTop="1" thickBot="1" x14ac:dyDescent="0.35">
      <c r="A356" s="84" t="str">
        <f>IF('STEP 2 EE Data'!A351="","",'STEP 2 EE Data'!A351)</f>
        <v/>
      </c>
      <c r="B356" s="83" t="str">
        <f>IF('STEP 2 EE Data'!B351="","",'STEP 2 EE Data'!B351)</f>
        <v/>
      </c>
      <c r="C356" s="54"/>
      <c r="D356" s="56"/>
      <c r="E356" s="55"/>
      <c r="F356" s="371" t="str">
        <f t="shared" si="123"/>
        <v/>
      </c>
      <c r="G356" s="54"/>
      <c r="H356" s="56"/>
      <c r="I356" s="55"/>
      <c r="J356" s="560" t="str">
        <f t="shared" si="124"/>
        <v/>
      </c>
      <c r="K356" s="54"/>
      <c r="L356" s="56"/>
      <c r="M356" s="55"/>
      <c r="N356" s="560" t="str">
        <f t="shared" si="125"/>
        <v/>
      </c>
      <c r="O356" s="54"/>
      <c r="P356" s="56"/>
      <c r="Q356" s="55"/>
      <c r="R356" s="560" t="str">
        <f t="shared" si="106"/>
        <v/>
      </c>
      <c r="S356" s="54"/>
      <c r="T356" s="56"/>
      <c r="U356" s="55"/>
      <c r="V356" s="560" t="str">
        <f t="shared" si="107"/>
        <v/>
      </c>
      <c r="W356" s="54"/>
      <c r="X356" s="56"/>
      <c r="Y356" s="55"/>
      <c r="Z356" s="560" t="str">
        <f t="shared" si="108"/>
        <v/>
      </c>
      <c r="AA356" s="54"/>
      <c r="AB356" s="56"/>
      <c r="AC356" s="55"/>
      <c r="AD356" s="560" t="str">
        <f t="shared" si="109"/>
        <v/>
      </c>
      <c r="AE356" s="54"/>
      <c r="AF356" s="56"/>
      <c r="AG356" s="55"/>
      <c r="AH356" s="560" t="str">
        <f t="shared" si="110"/>
        <v/>
      </c>
      <c r="AI356" s="54"/>
      <c r="AJ356" s="56"/>
      <c r="AK356" s="55"/>
      <c r="AL356" s="446" t="str">
        <f t="shared" si="111"/>
        <v/>
      </c>
      <c r="AM356" s="504">
        <f>'STEP 2 EE Data'!AI351</f>
        <v>0</v>
      </c>
      <c r="AN356" s="82">
        <f>'STEP 2 EE Data'!AJ351</f>
        <v>0</v>
      </c>
      <c r="AO356" s="445" t="str">
        <f>'STEP 2 EE Data'!AK351</f>
        <v/>
      </c>
      <c r="AQ356" s="497" t="str">
        <f t="shared" si="112"/>
        <v/>
      </c>
      <c r="AR356" s="497" t="str">
        <f t="shared" si="113"/>
        <v/>
      </c>
      <c r="AS356" s="497" t="str">
        <f t="shared" si="114"/>
        <v/>
      </c>
      <c r="AT356" s="497" t="str">
        <f t="shared" si="115"/>
        <v/>
      </c>
      <c r="AU356" s="497" t="str">
        <f t="shared" si="116"/>
        <v/>
      </c>
      <c r="AV356" s="497" t="str">
        <f t="shared" si="117"/>
        <v/>
      </c>
      <c r="AW356" s="497" t="str">
        <f t="shared" si="118"/>
        <v/>
      </c>
      <c r="AX356" s="497" t="str">
        <f t="shared" si="119"/>
        <v/>
      </c>
      <c r="AY356" s="498" t="str">
        <f t="shared" si="120"/>
        <v/>
      </c>
      <c r="AZ356" s="499" t="str">
        <f>IF($AZ$28="X",IF(AQ356="",0,IF($B356="","",IF(AQ$28="X",IF(E356&gt;0,1,IF(Cover!$E$47="Weekly",IF(D356&gt;=40,1,0.5),IF(D356&gt;=80,1,0.5))),""))),"")</f>
        <v/>
      </c>
      <c r="BA356" s="499" t="str">
        <f>IF($BA$28="X",IF(AR356="",0,IF($B356="","",IF(AR$28="X",IF(I356&gt;0,1,IF(Cover!$E$47="Weekly",IF(H356&gt;=40,1,0.5),IF(H356&gt;=80,1,0.5))),""))),"")</f>
        <v/>
      </c>
      <c r="BB356" s="499" t="str">
        <f>IF($BB$28="X",IF(AS356="",0,IF($B356="","",IF(AS$28="X",IF(M356&gt;0,1,IF(Cover!$E$47="Weekly",IF(L356&gt;=40,1,0.5),IF(L356&gt;=80,1,0.5))),""))),"")</f>
        <v/>
      </c>
      <c r="BC356" s="499" t="str">
        <f>IF($BC$28="X",IF(AT356="",0,IF($B356="","",IF(AT$28="X",IF(Q356&gt;0,1,IF(Cover!$E$47="Weekly",IF(P356&gt;=40,1,0.5),IF(P356&gt;=80,1,0.5))),""))),"")</f>
        <v/>
      </c>
      <c r="BD356" s="499" t="str">
        <f>IF($BD$28="X",IF(AU356="",0,IF($B356="","",IF(AU$28="X",IF(U356&gt;0,1,IF(Cover!$E$47="Weekly",IF(T356&gt;=40,1,0.5),IF(T356&gt;=80,1,0.5))),""))),"")</f>
        <v/>
      </c>
      <c r="BE356" s="499" t="str">
        <f>IF($BE$28="X",IF(AV356="",0,IF($B356="","",IF(AV$28="X",IF(Y356&gt;0,1,IF(Cover!$E$47="Weekly",IF(X356&gt;=40,1,0.5),IF(X356&gt;=80,1,0.5))),""))),"")</f>
        <v/>
      </c>
      <c r="BF356" s="499" t="str">
        <f>IF($BF$28="X",IF(AW356="",0,IF($B356="","",IF(AW$28="X",IF(AC356&gt;0,1,IF(Cover!$E$47="Weekly",IF(AB356&gt;=40,1,0.5),IF(AB356&gt;=80,1,0.5))),""))),"")</f>
        <v/>
      </c>
      <c r="BG356" s="499" t="str">
        <f>IF($BG$28="X",IF(AX356="",0,IF($B356="","",IF(AX$28="X",IF(AG356&gt;0,1,IF(Cover!$E$47="Weekly",IF(AF356&gt;=40,1,0.5),IF(AF356&gt;=80,1,0.5))),""))),"")</f>
        <v/>
      </c>
      <c r="BH356" s="500" t="str">
        <f>IF($BH$28="X",IF(AY356="",0,IF($B356="","",IF(AY$28="X",IF(AK356&gt;0,1,IF(Cover!$E$47="Weekly",IF(AJ356&gt;=40,1,0.5),IF(AJ356&gt;=80,1,0.5))),""))),"")</f>
        <v/>
      </c>
      <c r="BI356" s="470" t="str">
        <f t="shared" si="121"/>
        <v/>
      </c>
      <c r="BJ356" s="469" t="str">
        <f t="shared" si="122"/>
        <v/>
      </c>
      <c r="BL356" s="632">
        <f>IF(BJ356=0,IF('STEP 2 EE Data'!K351="Yes",IF('STEP 2 EE Data'!C351="",1,IF('STEP 2 EE Data'!D351&gt;=40,1,0.5)),0),IF('STEP 2 EE Data'!K351="Yes",IF('STEP 2 EE Data'!C351="",IF(BJ356=0.5,0.5,0),IF('STEP 2 EE Data'!D351&gt;=40,IF(BJ356=0.5,0.5,0),0)),0))</f>
        <v>0</v>
      </c>
    </row>
    <row r="357" spans="1:64" ht="15.6" thickTop="1" thickBot="1" x14ac:dyDescent="0.35">
      <c r="A357" s="84" t="str">
        <f>IF('STEP 2 EE Data'!A352="","",'STEP 2 EE Data'!A352)</f>
        <v/>
      </c>
      <c r="B357" s="83" t="str">
        <f>IF('STEP 2 EE Data'!B352="","",'STEP 2 EE Data'!B352)</f>
        <v/>
      </c>
      <c r="C357" s="54"/>
      <c r="D357" s="56"/>
      <c r="E357" s="55"/>
      <c r="F357" s="371" t="str">
        <f t="shared" si="123"/>
        <v/>
      </c>
      <c r="G357" s="54"/>
      <c r="H357" s="56"/>
      <c r="I357" s="55"/>
      <c r="J357" s="560" t="str">
        <f t="shared" si="124"/>
        <v/>
      </c>
      <c r="K357" s="54"/>
      <c r="L357" s="56"/>
      <c r="M357" s="55"/>
      <c r="N357" s="560" t="str">
        <f t="shared" si="125"/>
        <v/>
      </c>
      <c r="O357" s="54"/>
      <c r="P357" s="56"/>
      <c r="Q357" s="55"/>
      <c r="R357" s="560" t="str">
        <f t="shared" si="106"/>
        <v/>
      </c>
      <c r="S357" s="54"/>
      <c r="T357" s="56"/>
      <c r="U357" s="55"/>
      <c r="V357" s="560" t="str">
        <f t="shared" si="107"/>
        <v/>
      </c>
      <c r="W357" s="54"/>
      <c r="X357" s="56"/>
      <c r="Y357" s="55"/>
      <c r="Z357" s="560" t="str">
        <f t="shared" si="108"/>
        <v/>
      </c>
      <c r="AA357" s="54"/>
      <c r="AB357" s="56"/>
      <c r="AC357" s="55"/>
      <c r="AD357" s="560" t="str">
        <f t="shared" si="109"/>
        <v/>
      </c>
      <c r="AE357" s="54"/>
      <c r="AF357" s="56"/>
      <c r="AG357" s="55"/>
      <c r="AH357" s="560" t="str">
        <f t="shared" si="110"/>
        <v/>
      </c>
      <c r="AI357" s="54"/>
      <c r="AJ357" s="56"/>
      <c r="AK357" s="55"/>
      <c r="AL357" s="446" t="str">
        <f t="shared" si="111"/>
        <v/>
      </c>
      <c r="AM357" s="504">
        <f>'STEP 2 EE Data'!AI352</f>
        <v>0</v>
      </c>
      <c r="AN357" s="82">
        <f>'STEP 2 EE Data'!AJ352</f>
        <v>0</v>
      </c>
      <c r="AO357" s="445" t="str">
        <f>'STEP 2 EE Data'!AK352</f>
        <v/>
      </c>
      <c r="AQ357" s="497" t="str">
        <f t="shared" si="112"/>
        <v/>
      </c>
      <c r="AR357" s="497" t="str">
        <f t="shared" si="113"/>
        <v/>
      </c>
      <c r="AS357" s="497" t="str">
        <f t="shared" si="114"/>
        <v/>
      </c>
      <c r="AT357" s="497" t="str">
        <f t="shared" si="115"/>
        <v/>
      </c>
      <c r="AU357" s="497" t="str">
        <f t="shared" si="116"/>
        <v/>
      </c>
      <c r="AV357" s="497" t="str">
        <f t="shared" si="117"/>
        <v/>
      </c>
      <c r="AW357" s="497" t="str">
        <f t="shared" si="118"/>
        <v/>
      </c>
      <c r="AX357" s="497" t="str">
        <f t="shared" si="119"/>
        <v/>
      </c>
      <c r="AY357" s="498" t="str">
        <f t="shared" si="120"/>
        <v/>
      </c>
      <c r="AZ357" s="499" t="str">
        <f>IF($AZ$28="X",IF(AQ357="",0,IF($B357="","",IF(AQ$28="X",IF(E357&gt;0,1,IF(Cover!$E$47="Weekly",IF(D357&gt;=40,1,0.5),IF(D357&gt;=80,1,0.5))),""))),"")</f>
        <v/>
      </c>
      <c r="BA357" s="499" t="str">
        <f>IF($BA$28="X",IF(AR357="",0,IF($B357="","",IF(AR$28="X",IF(I357&gt;0,1,IF(Cover!$E$47="Weekly",IF(H357&gt;=40,1,0.5),IF(H357&gt;=80,1,0.5))),""))),"")</f>
        <v/>
      </c>
      <c r="BB357" s="499" t="str">
        <f>IF($BB$28="X",IF(AS357="",0,IF($B357="","",IF(AS$28="X",IF(M357&gt;0,1,IF(Cover!$E$47="Weekly",IF(L357&gt;=40,1,0.5),IF(L357&gt;=80,1,0.5))),""))),"")</f>
        <v/>
      </c>
      <c r="BC357" s="499" t="str">
        <f>IF($BC$28="X",IF(AT357="",0,IF($B357="","",IF(AT$28="X",IF(Q357&gt;0,1,IF(Cover!$E$47="Weekly",IF(P357&gt;=40,1,0.5),IF(P357&gt;=80,1,0.5))),""))),"")</f>
        <v/>
      </c>
      <c r="BD357" s="499" t="str">
        <f>IF($BD$28="X",IF(AU357="",0,IF($B357="","",IF(AU$28="X",IF(U357&gt;0,1,IF(Cover!$E$47="Weekly",IF(T357&gt;=40,1,0.5),IF(T357&gt;=80,1,0.5))),""))),"")</f>
        <v/>
      </c>
      <c r="BE357" s="499" t="str">
        <f>IF($BE$28="X",IF(AV357="",0,IF($B357="","",IF(AV$28="X",IF(Y357&gt;0,1,IF(Cover!$E$47="Weekly",IF(X357&gt;=40,1,0.5),IF(X357&gt;=80,1,0.5))),""))),"")</f>
        <v/>
      </c>
      <c r="BF357" s="499" t="str">
        <f>IF($BF$28="X",IF(AW357="",0,IF($B357="","",IF(AW$28="X",IF(AC357&gt;0,1,IF(Cover!$E$47="Weekly",IF(AB357&gt;=40,1,0.5),IF(AB357&gt;=80,1,0.5))),""))),"")</f>
        <v/>
      </c>
      <c r="BG357" s="499" t="str">
        <f>IF($BG$28="X",IF(AX357="",0,IF($B357="","",IF(AX$28="X",IF(AG357&gt;0,1,IF(Cover!$E$47="Weekly",IF(AF357&gt;=40,1,0.5),IF(AF357&gt;=80,1,0.5))),""))),"")</f>
        <v/>
      </c>
      <c r="BH357" s="500" t="str">
        <f>IF($BH$28="X",IF(AY357="",0,IF($B357="","",IF(AY$28="X",IF(AK357&gt;0,1,IF(Cover!$E$47="Weekly",IF(AJ357&gt;=40,1,0.5),IF(AJ357&gt;=80,1,0.5))),""))),"")</f>
        <v/>
      </c>
      <c r="BI357" s="470" t="str">
        <f t="shared" si="121"/>
        <v/>
      </c>
      <c r="BJ357" s="469" t="str">
        <f t="shared" si="122"/>
        <v/>
      </c>
      <c r="BL357" s="632">
        <f>IF(BJ357=0,IF('STEP 2 EE Data'!K352="Yes",IF('STEP 2 EE Data'!C352="",1,IF('STEP 2 EE Data'!D352&gt;=40,1,0.5)),0),IF('STEP 2 EE Data'!K352="Yes",IF('STEP 2 EE Data'!C352="",IF(BJ357=0.5,0.5,0),IF('STEP 2 EE Data'!D352&gt;=40,IF(BJ357=0.5,0.5,0),0)),0))</f>
        <v>0</v>
      </c>
    </row>
    <row r="358" spans="1:64" ht="15.6" thickTop="1" thickBot="1" x14ac:dyDescent="0.35">
      <c r="A358" s="84" t="str">
        <f>IF('STEP 2 EE Data'!A353="","",'STEP 2 EE Data'!A353)</f>
        <v/>
      </c>
      <c r="B358" s="83" t="str">
        <f>IF('STEP 2 EE Data'!B353="","",'STEP 2 EE Data'!B353)</f>
        <v/>
      </c>
      <c r="C358" s="54"/>
      <c r="D358" s="56"/>
      <c r="E358" s="55"/>
      <c r="F358" s="371" t="str">
        <f t="shared" si="123"/>
        <v/>
      </c>
      <c r="G358" s="54"/>
      <c r="H358" s="56"/>
      <c r="I358" s="55"/>
      <c r="J358" s="560" t="str">
        <f t="shared" si="124"/>
        <v/>
      </c>
      <c r="K358" s="54"/>
      <c r="L358" s="56"/>
      <c r="M358" s="55"/>
      <c r="N358" s="560" t="str">
        <f t="shared" si="125"/>
        <v/>
      </c>
      <c r="O358" s="54"/>
      <c r="P358" s="56"/>
      <c r="Q358" s="55"/>
      <c r="R358" s="560" t="str">
        <f t="shared" si="106"/>
        <v/>
      </c>
      <c r="S358" s="54"/>
      <c r="T358" s="56"/>
      <c r="U358" s="55"/>
      <c r="V358" s="560" t="str">
        <f t="shared" si="107"/>
        <v/>
      </c>
      <c r="W358" s="54"/>
      <c r="X358" s="56"/>
      <c r="Y358" s="55"/>
      <c r="Z358" s="560" t="str">
        <f t="shared" si="108"/>
        <v/>
      </c>
      <c r="AA358" s="54"/>
      <c r="AB358" s="56"/>
      <c r="AC358" s="55"/>
      <c r="AD358" s="560" t="str">
        <f t="shared" si="109"/>
        <v/>
      </c>
      <c r="AE358" s="54"/>
      <c r="AF358" s="56"/>
      <c r="AG358" s="55"/>
      <c r="AH358" s="560" t="str">
        <f t="shared" si="110"/>
        <v/>
      </c>
      <c r="AI358" s="54"/>
      <c r="AJ358" s="56"/>
      <c r="AK358" s="55"/>
      <c r="AL358" s="446" t="str">
        <f t="shared" si="111"/>
        <v/>
      </c>
      <c r="AM358" s="504">
        <f>'STEP 2 EE Data'!AI353</f>
        <v>0</v>
      </c>
      <c r="AN358" s="82">
        <f>'STEP 2 EE Data'!AJ353</f>
        <v>0</v>
      </c>
      <c r="AO358" s="445" t="str">
        <f>'STEP 2 EE Data'!AK353</f>
        <v/>
      </c>
      <c r="AQ358" s="497" t="str">
        <f t="shared" si="112"/>
        <v/>
      </c>
      <c r="AR358" s="497" t="str">
        <f t="shared" si="113"/>
        <v/>
      </c>
      <c r="AS358" s="497" t="str">
        <f t="shared" si="114"/>
        <v/>
      </c>
      <c r="AT358" s="497" t="str">
        <f t="shared" si="115"/>
        <v/>
      </c>
      <c r="AU358" s="497" t="str">
        <f t="shared" si="116"/>
        <v/>
      </c>
      <c r="AV358" s="497" t="str">
        <f t="shared" si="117"/>
        <v/>
      </c>
      <c r="AW358" s="497" t="str">
        <f t="shared" si="118"/>
        <v/>
      </c>
      <c r="AX358" s="497" t="str">
        <f t="shared" si="119"/>
        <v/>
      </c>
      <c r="AY358" s="498" t="str">
        <f t="shared" si="120"/>
        <v/>
      </c>
      <c r="AZ358" s="499" t="str">
        <f>IF($AZ$28="X",IF(AQ358="",0,IF($B358="","",IF(AQ$28="X",IF(E358&gt;0,1,IF(Cover!$E$47="Weekly",IF(D358&gt;=40,1,0.5),IF(D358&gt;=80,1,0.5))),""))),"")</f>
        <v/>
      </c>
      <c r="BA358" s="499" t="str">
        <f>IF($BA$28="X",IF(AR358="",0,IF($B358="","",IF(AR$28="X",IF(I358&gt;0,1,IF(Cover!$E$47="Weekly",IF(H358&gt;=40,1,0.5),IF(H358&gt;=80,1,0.5))),""))),"")</f>
        <v/>
      </c>
      <c r="BB358" s="499" t="str">
        <f>IF($BB$28="X",IF(AS358="",0,IF($B358="","",IF(AS$28="X",IF(M358&gt;0,1,IF(Cover!$E$47="Weekly",IF(L358&gt;=40,1,0.5),IF(L358&gt;=80,1,0.5))),""))),"")</f>
        <v/>
      </c>
      <c r="BC358" s="499" t="str">
        <f>IF($BC$28="X",IF(AT358="",0,IF($B358="","",IF(AT$28="X",IF(Q358&gt;0,1,IF(Cover!$E$47="Weekly",IF(P358&gt;=40,1,0.5),IF(P358&gt;=80,1,0.5))),""))),"")</f>
        <v/>
      </c>
      <c r="BD358" s="499" t="str">
        <f>IF($BD$28="X",IF(AU358="",0,IF($B358="","",IF(AU$28="X",IF(U358&gt;0,1,IF(Cover!$E$47="Weekly",IF(T358&gt;=40,1,0.5),IF(T358&gt;=80,1,0.5))),""))),"")</f>
        <v/>
      </c>
      <c r="BE358" s="499" t="str">
        <f>IF($BE$28="X",IF(AV358="",0,IF($B358="","",IF(AV$28="X",IF(Y358&gt;0,1,IF(Cover!$E$47="Weekly",IF(X358&gt;=40,1,0.5),IF(X358&gt;=80,1,0.5))),""))),"")</f>
        <v/>
      </c>
      <c r="BF358" s="499" t="str">
        <f>IF($BF$28="X",IF(AW358="",0,IF($B358="","",IF(AW$28="X",IF(AC358&gt;0,1,IF(Cover!$E$47="Weekly",IF(AB358&gt;=40,1,0.5),IF(AB358&gt;=80,1,0.5))),""))),"")</f>
        <v/>
      </c>
      <c r="BG358" s="499" t="str">
        <f>IF($BG$28="X",IF(AX358="",0,IF($B358="","",IF(AX$28="X",IF(AG358&gt;0,1,IF(Cover!$E$47="Weekly",IF(AF358&gt;=40,1,0.5),IF(AF358&gt;=80,1,0.5))),""))),"")</f>
        <v/>
      </c>
      <c r="BH358" s="500" t="str">
        <f>IF($BH$28="X",IF(AY358="",0,IF($B358="","",IF(AY$28="X",IF(AK358&gt;0,1,IF(Cover!$E$47="Weekly",IF(AJ358&gt;=40,1,0.5),IF(AJ358&gt;=80,1,0.5))),""))),"")</f>
        <v/>
      </c>
      <c r="BI358" s="470" t="str">
        <f t="shared" si="121"/>
        <v/>
      </c>
      <c r="BJ358" s="469" t="str">
        <f t="shared" si="122"/>
        <v/>
      </c>
      <c r="BL358" s="632">
        <f>IF(BJ358=0,IF('STEP 2 EE Data'!K353="Yes",IF('STEP 2 EE Data'!C353="",1,IF('STEP 2 EE Data'!D353&gt;=40,1,0.5)),0),IF('STEP 2 EE Data'!K353="Yes",IF('STEP 2 EE Data'!C353="",IF(BJ358=0.5,0.5,0),IF('STEP 2 EE Data'!D353&gt;=40,IF(BJ358=0.5,0.5,0),0)),0))</f>
        <v>0</v>
      </c>
    </row>
    <row r="359" spans="1:64" ht="15.6" thickTop="1" thickBot="1" x14ac:dyDescent="0.35">
      <c r="A359" s="84" t="str">
        <f>IF('STEP 2 EE Data'!A354="","",'STEP 2 EE Data'!A354)</f>
        <v/>
      </c>
      <c r="B359" s="83" t="str">
        <f>IF('STEP 2 EE Data'!B354="","",'STEP 2 EE Data'!B354)</f>
        <v/>
      </c>
      <c r="C359" s="54"/>
      <c r="D359" s="56"/>
      <c r="E359" s="55"/>
      <c r="F359" s="371" t="str">
        <f t="shared" si="123"/>
        <v/>
      </c>
      <c r="G359" s="54"/>
      <c r="H359" s="56"/>
      <c r="I359" s="55"/>
      <c r="J359" s="560" t="str">
        <f t="shared" si="124"/>
        <v/>
      </c>
      <c r="K359" s="54"/>
      <c r="L359" s="56"/>
      <c r="M359" s="55"/>
      <c r="N359" s="560" t="str">
        <f t="shared" si="125"/>
        <v/>
      </c>
      <c r="O359" s="54"/>
      <c r="P359" s="56"/>
      <c r="Q359" s="55"/>
      <c r="R359" s="560" t="str">
        <f t="shared" si="106"/>
        <v/>
      </c>
      <c r="S359" s="54"/>
      <c r="T359" s="56"/>
      <c r="U359" s="55"/>
      <c r="V359" s="560" t="str">
        <f t="shared" si="107"/>
        <v/>
      </c>
      <c r="W359" s="54"/>
      <c r="X359" s="56"/>
      <c r="Y359" s="55"/>
      <c r="Z359" s="560" t="str">
        <f t="shared" si="108"/>
        <v/>
      </c>
      <c r="AA359" s="54"/>
      <c r="AB359" s="56"/>
      <c r="AC359" s="55"/>
      <c r="AD359" s="560" t="str">
        <f t="shared" si="109"/>
        <v/>
      </c>
      <c r="AE359" s="54"/>
      <c r="AF359" s="56"/>
      <c r="AG359" s="55"/>
      <c r="AH359" s="560" t="str">
        <f t="shared" si="110"/>
        <v/>
      </c>
      <c r="AI359" s="54"/>
      <c r="AJ359" s="56"/>
      <c r="AK359" s="55"/>
      <c r="AL359" s="446" t="str">
        <f t="shared" si="111"/>
        <v/>
      </c>
      <c r="AM359" s="504">
        <f>'STEP 2 EE Data'!AI354</f>
        <v>0</v>
      </c>
      <c r="AN359" s="82">
        <f>'STEP 2 EE Data'!AJ354</f>
        <v>0</v>
      </c>
      <c r="AO359" s="445" t="str">
        <f>'STEP 2 EE Data'!AK354</f>
        <v/>
      </c>
      <c r="AQ359" s="497" t="str">
        <f t="shared" si="112"/>
        <v/>
      </c>
      <c r="AR359" s="497" t="str">
        <f t="shared" si="113"/>
        <v/>
      </c>
      <c r="AS359" s="497" t="str">
        <f t="shared" si="114"/>
        <v/>
      </c>
      <c r="AT359" s="497" t="str">
        <f t="shared" si="115"/>
        <v/>
      </c>
      <c r="AU359" s="497" t="str">
        <f t="shared" si="116"/>
        <v/>
      </c>
      <c r="AV359" s="497" t="str">
        <f t="shared" si="117"/>
        <v/>
      </c>
      <c r="AW359" s="497" t="str">
        <f t="shared" si="118"/>
        <v/>
      </c>
      <c r="AX359" s="497" t="str">
        <f t="shared" si="119"/>
        <v/>
      </c>
      <c r="AY359" s="498" t="str">
        <f t="shared" si="120"/>
        <v/>
      </c>
      <c r="AZ359" s="499" t="str">
        <f>IF($AZ$28="X",IF(AQ359="",0,IF($B359="","",IF(AQ$28="X",IF(E359&gt;0,1,IF(Cover!$E$47="Weekly",IF(D359&gt;=40,1,0.5),IF(D359&gt;=80,1,0.5))),""))),"")</f>
        <v/>
      </c>
      <c r="BA359" s="499" t="str">
        <f>IF($BA$28="X",IF(AR359="",0,IF($B359="","",IF(AR$28="X",IF(I359&gt;0,1,IF(Cover!$E$47="Weekly",IF(H359&gt;=40,1,0.5),IF(H359&gt;=80,1,0.5))),""))),"")</f>
        <v/>
      </c>
      <c r="BB359" s="499" t="str">
        <f>IF($BB$28="X",IF(AS359="",0,IF($B359="","",IF(AS$28="X",IF(M359&gt;0,1,IF(Cover!$E$47="Weekly",IF(L359&gt;=40,1,0.5),IF(L359&gt;=80,1,0.5))),""))),"")</f>
        <v/>
      </c>
      <c r="BC359" s="499" t="str">
        <f>IF($BC$28="X",IF(AT359="",0,IF($B359="","",IF(AT$28="X",IF(Q359&gt;0,1,IF(Cover!$E$47="Weekly",IF(P359&gt;=40,1,0.5),IF(P359&gt;=80,1,0.5))),""))),"")</f>
        <v/>
      </c>
      <c r="BD359" s="499" t="str">
        <f>IF($BD$28="X",IF(AU359="",0,IF($B359="","",IF(AU$28="X",IF(U359&gt;0,1,IF(Cover!$E$47="Weekly",IF(T359&gt;=40,1,0.5),IF(T359&gt;=80,1,0.5))),""))),"")</f>
        <v/>
      </c>
      <c r="BE359" s="499" t="str">
        <f>IF($BE$28="X",IF(AV359="",0,IF($B359="","",IF(AV$28="X",IF(Y359&gt;0,1,IF(Cover!$E$47="Weekly",IF(X359&gt;=40,1,0.5),IF(X359&gt;=80,1,0.5))),""))),"")</f>
        <v/>
      </c>
      <c r="BF359" s="499" t="str">
        <f>IF($BF$28="X",IF(AW359="",0,IF($B359="","",IF(AW$28="X",IF(AC359&gt;0,1,IF(Cover!$E$47="Weekly",IF(AB359&gt;=40,1,0.5),IF(AB359&gt;=80,1,0.5))),""))),"")</f>
        <v/>
      </c>
      <c r="BG359" s="499" t="str">
        <f>IF($BG$28="X",IF(AX359="",0,IF($B359="","",IF(AX$28="X",IF(AG359&gt;0,1,IF(Cover!$E$47="Weekly",IF(AF359&gt;=40,1,0.5),IF(AF359&gt;=80,1,0.5))),""))),"")</f>
        <v/>
      </c>
      <c r="BH359" s="500" t="str">
        <f>IF($BH$28="X",IF(AY359="",0,IF($B359="","",IF(AY$28="X",IF(AK359&gt;0,1,IF(Cover!$E$47="Weekly",IF(AJ359&gt;=40,1,0.5),IF(AJ359&gt;=80,1,0.5))),""))),"")</f>
        <v/>
      </c>
      <c r="BI359" s="470" t="str">
        <f t="shared" si="121"/>
        <v/>
      </c>
      <c r="BJ359" s="469" t="str">
        <f t="shared" si="122"/>
        <v/>
      </c>
      <c r="BL359" s="632">
        <f>IF(BJ359=0,IF('STEP 2 EE Data'!K354="Yes",IF('STEP 2 EE Data'!C354="",1,IF('STEP 2 EE Data'!D354&gt;=40,1,0.5)),0),IF('STEP 2 EE Data'!K354="Yes",IF('STEP 2 EE Data'!C354="",IF(BJ359=0.5,0.5,0),IF('STEP 2 EE Data'!D354&gt;=40,IF(BJ359=0.5,0.5,0),0)),0))</f>
        <v>0</v>
      </c>
    </row>
    <row r="360" spans="1:64" ht="15.6" thickTop="1" thickBot="1" x14ac:dyDescent="0.35">
      <c r="A360" s="84" t="str">
        <f>IF('STEP 2 EE Data'!A355="","",'STEP 2 EE Data'!A355)</f>
        <v/>
      </c>
      <c r="B360" s="83" t="str">
        <f>IF('STEP 2 EE Data'!B355="","",'STEP 2 EE Data'!B355)</f>
        <v/>
      </c>
      <c r="C360" s="54"/>
      <c r="D360" s="56"/>
      <c r="E360" s="55"/>
      <c r="F360" s="371" t="str">
        <f t="shared" si="123"/>
        <v/>
      </c>
      <c r="G360" s="54"/>
      <c r="H360" s="56"/>
      <c r="I360" s="55"/>
      <c r="J360" s="560" t="str">
        <f t="shared" si="124"/>
        <v/>
      </c>
      <c r="K360" s="54"/>
      <c r="L360" s="56"/>
      <c r="M360" s="55"/>
      <c r="N360" s="560" t="str">
        <f t="shared" si="125"/>
        <v/>
      </c>
      <c r="O360" s="54"/>
      <c r="P360" s="56"/>
      <c r="Q360" s="55"/>
      <c r="R360" s="560" t="str">
        <f t="shared" si="106"/>
        <v/>
      </c>
      <c r="S360" s="54"/>
      <c r="T360" s="56"/>
      <c r="U360" s="55"/>
      <c r="V360" s="560" t="str">
        <f t="shared" si="107"/>
        <v/>
      </c>
      <c r="W360" s="54"/>
      <c r="X360" s="56"/>
      <c r="Y360" s="55"/>
      <c r="Z360" s="560" t="str">
        <f t="shared" si="108"/>
        <v/>
      </c>
      <c r="AA360" s="54"/>
      <c r="AB360" s="56"/>
      <c r="AC360" s="55"/>
      <c r="AD360" s="560" t="str">
        <f t="shared" si="109"/>
        <v/>
      </c>
      <c r="AE360" s="54"/>
      <c r="AF360" s="56"/>
      <c r="AG360" s="55"/>
      <c r="AH360" s="560" t="str">
        <f t="shared" si="110"/>
        <v/>
      </c>
      <c r="AI360" s="54"/>
      <c r="AJ360" s="56"/>
      <c r="AK360" s="55"/>
      <c r="AL360" s="446" t="str">
        <f t="shared" si="111"/>
        <v/>
      </c>
      <c r="AM360" s="504">
        <f>'STEP 2 EE Data'!AI355</f>
        <v>0</v>
      </c>
      <c r="AN360" s="82">
        <f>'STEP 2 EE Data'!AJ355</f>
        <v>0</v>
      </c>
      <c r="AO360" s="445" t="str">
        <f>'STEP 2 EE Data'!AK355</f>
        <v/>
      </c>
      <c r="AQ360" s="497" t="str">
        <f t="shared" si="112"/>
        <v/>
      </c>
      <c r="AR360" s="497" t="str">
        <f t="shared" si="113"/>
        <v/>
      </c>
      <c r="AS360" s="497" t="str">
        <f t="shared" si="114"/>
        <v/>
      </c>
      <c r="AT360" s="497" t="str">
        <f t="shared" si="115"/>
        <v/>
      </c>
      <c r="AU360" s="497" t="str">
        <f t="shared" si="116"/>
        <v/>
      </c>
      <c r="AV360" s="497" t="str">
        <f t="shared" si="117"/>
        <v/>
      </c>
      <c r="AW360" s="497" t="str">
        <f t="shared" si="118"/>
        <v/>
      </c>
      <c r="AX360" s="497" t="str">
        <f t="shared" si="119"/>
        <v/>
      </c>
      <c r="AY360" s="498" t="str">
        <f t="shared" si="120"/>
        <v/>
      </c>
      <c r="AZ360" s="499" t="str">
        <f>IF($AZ$28="X",IF(AQ360="",0,IF($B360="","",IF(AQ$28="X",IF(E360&gt;0,1,IF(Cover!$E$47="Weekly",IF(D360&gt;=40,1,0.5),IF(D360&gt;=80,1,0.5))),""))),"")</f>
        <v/>
      </c>
      <c r="BA360" s="499" t="str">
        <f>IF($BA$28="X",IF(AR360="",0,IF($B360="","",IF(AR$28="X",IF(I360&gt;0,1,IF(Cover!$E$47="Weekly",IF(H360&gt;=40,1,0.5),IF(H360&gt;=80,1,0.5))),""))),"")</f>
        <v/>
      </c>
      <c r="BB360" s="499" t="str">
        <f>IF($BB$28="X",IF(AS360="",0,IF($B360="","",IF(AS$28="X",IF(M360&gt;0,1,IF(Cover!$E$47="Weekly",IF(L360&gt;=40,1,0.5),IF(L360&gt;=80,1,0.5))),""))),"")</f>
        <v/>
      </c>
      <c r="BC360" s="499" t="str">
        <f>IF($BC$28="X",IF(AT360="",0,IF($B360="","",IF(AT$28="X",IF(Q360&gt;0,1,IF(Cover!$E$47="Weekly",IF(P360&gt;=40,1,0.5),IF(P360&gt;=80,1,0.5))),""))),"")</f>
        <v/>
      </c>
      <c r="BD360" s="499" t="str">
        <f>IF($BD$28="X",IF(AU360="",0,IF($B360="","",IF(AU$28="X",IF(U360&gt;0,1,IF(Cover!$E$47="Weekly",IF(T360&gt;=40,1,0.5),IF(T360&gt;=80,1,0.5))),""))),"")</f>
        <v/>
      </c>
      <c r="BE360" s="499" t="str">
        <f>IF($BE$28="X",IF(AV360="",0,IF($B360="","",IF(AV$28="X",IF(Y360&gt;0,1,IF(Cover!$E$47="Weekly",IF(X360&gt;=40,1,0.5),IF(X360&gt;=80,1,0.5))),""))),"")</f>
        <v/>
      </c>
      <c r="BF360" s="499" t="str">
        <f>IF($BF$28="X",IF(AW360="",0,IF($B360="","",IF(AW$28="X",IF(AC360&gt;0,1,IF(Cover!$E$47="Weekly",IF(AB360&gt;=40,1,0.5),IF(AB360&gt;=80,1,0.5))),""))),"")</f>
        <v/>
      </c>
      <c r="BG360" s="499" t="str">
        <f>IF($BG$28="X",IF(AX360="",0,IF($B360="","",IF(AX$28="X",IF(AG360&gt;0,1,IF(Cover!$E$47="Weekly",IF(AF360&gt;=40,1,0.5),IF(AF360&gt;=80,1,0.5))),""))),"")</f>
        <v/>
      </c>
      <c r="BH360" s="500" t="str">
        <f>IF($BH$28="X",IF(AY360="",0,IF($B360="","",IF(AY$28="X",IF(AK360&gt;0,1,IF(Cover!$E$47="Weekly",IF(AJ360&gt;=40,1,0.5),IF(AJ360&gt;=80,1,0.5))),""))),"")</f>
        <v/>
      </c>
      <c r="BI360" s="470" t="str">
        <f t="shared" si="121"/>
        <v/>
      </c>
      <c r="BJ360" s="469" t="str">
        <f t="shared" si="122"/>
        <v/>
      </c>
      <c r="BL360" s="632">
        <f>IF(BJ360=0,IF('STEP 2 EE Data'!K355="Yes",IF('STEP 2 EE Data'!C355="",1,IF('STEP 2 EE Data'!D355&gt;=40,1,0.5)),0),IF('STEP 2 EE Data'!K355="Yes",IF('STEP 2 EE Data'!C355="",IF(BJ360=0.5,0.5,0),IF('STEP 2 EE Data'!D355&gt;=40,IF(BJ360=0.5,0.5,0),0)),0))</f>
        <v>0</v>
      </c>
    </row>
    <row r="361" spans="1:64" ht="15.6" thickTop="1" thickBot="1" x14ac:dyDescent="0.35">
      <c r="A361" s="84" t="str">
        <f>IF('STEP 2 EE Data'!A356="","",'STEP 2 EE Data'!A356)</f>
        <v/>
      </c>
      <c r="B361" s="83" t="str">
        <f>IF('STEP 2 EE Data'!B356="","",'STEP 2 EE Data'!B356)</f>
        <v/>
      </c>
      <c r="C361" s="54"/>
      <c r="D361" s="56"/>
      <c r="E361" s="55"/>
      <c r="F361" s="371" t="str">
        <f t="shared" si="123"/>
        <v/>
      </c>
      <c r="G361" s="54"/>
      <c r="H361" s="56"/>
      <c r="I361" s="55"/>
      <c r="J361" s="560" t="str">
        <f t="shared" si="124"/>
        <v/>
      </c>
      <c r="K361" s="54"/>
      <c r="L361" s="56"/>
      <c r="M361" s="55"/>
      <c r="N361" s="560" t="str">
        <f t="shared" si="125"/>
        <v/>
      </c>
      <c r="O361" s="54"/>
      <c r="P361" s="56"/>
      <c r="Q361" s="55"/>
      <c r="R361" s="560" t="str">
        <f t="shared" si="106"/>
        <v/>
      </c>
      <c r="S361" s="54"/>
      <c r="T361" s="56"/>
      <c r="U361" s="55"/>
      <c r="V361" s="560" t="str">
        <f t="shared" si="107"/>
        <v/>
      </c>
      <c r="W361" s="54"/>
      <c r="X361" s="56"/>
      <c r="Y361" s="55"/>
      <c r="Z361" s="560" t="str">
        <f t="shared" si="108"/>
        <v/>
      </c>
      <c r="AA361" s="54"/>
      <c r="AB361" s="56"/>
      <c r="AC361" s="55"/>
      <c r="AD361" s="560" t="str">
        <f t="shared" si="109"/>
        <v/>
      </c>
      <c r="AE361" s="54"/>
      <c r="AF361" s="56"/>
      <c r="AG361" s="55"/>
      <c r="AH361" s="560" t="str">
        <f t="shared" si="110"/>
        <v/>
      </c>
      <c r="AI361" s="54"/>
      <c r="AJ361" s="56"/>
      <c r="AK361" s="55"/>
      <c r="AL361" s="446" t="str">
        <f t="shared" si="111"/>
        <v/>
      </c>
      <c r="AM361" s="504">
        <f>'STEP 2 EE Data'!AI356</f>
        <v>0</v>
      </c>
      <c r="AN361" s="82">
        <f>'STEP 2 EE Data'!AJ356</f>
        <v>0</v>
      </c>
      <c r="AO361" s="445" t="str">
        <f>'STEP 2 EE Data'!AK356</f>
        <v/>
      </c>
      <c r="AQ361" s="497" t="str">
        <f t="shared" si="112"/>
        <v/>
      </c>
      <c r="AR361" s="497" t="str">
        <f t="shared" si="113"/>
        <v/>
      </c>
      <c r="AS361" s="497" t="str">
        <f t="shared" si="114"/>
        <v/>
      </c>
      <c r="AT361" s="497" t="str">
        <f t="shared" si="115"/>
        <v/>
      </c>
      <c r="AU361" s="497" t="str">
        <f t="shared" si="116"/>
        <v/>
      </c>
      <c r="AV361" s="497" t="str">
        <f t="shared" si="117"/>
        <v/>
      </c>
      <c r="AW361" s="497" t="str">
        <f t="shared" si="118"/>
        <v/>
      </c>
      <c r="AX361" s="497" t="str">
        <f t="shared" si="119"/>
        <v/>
      </c>
      <c r="AY361" s="498" t="str">
        <f t="shared" si="120"/>
        <v/>
      </c>
      <c r="AZ361" s="499" t="str">
        <f>IF($AZ$28="X",IF(AQ361="",0,IF($B361="","",IF(AQ$28="X",IF(E361&gt;0,1,IF(Cover!$E$47="Weekly",IF(D361&gt;=40,1,0.5),IF(D361&gt;=80,1,0.5))),""))),"")</f>
        <v/>
      </c>
      <c r="BA361" s="499" t="str">
        <f>IF($BA$28="X",IF(AR361="",0,IF($B361="","",IF(AR$28="X",IF(I361&gt;0,1,IF(Cover!$E$47="Weekly",IF(H361&gt;=40,1,0.5),IF(H361&gt;=80,1,0.5))),""))),"")</f>
        <v/>
      </c>
      <c r="BB361" s="499" t="str">
        <f>IF($BB$28="X",IF(AS361="",0,IF($B361="","",IF(AS$28="X",IF(M361&gt;0,1,IF(Cover!$E$47="Weekly",IF(L361&gt;=40,1,0.5),IF(L361&gt;=80,1,0.5))),""))),"")</f>
        <v/>
      </c>
      <c r="BC361" s="499" t="str">
        <f>IF($BC$28="X",IF(AT361="",0,IF($B361="","",IF(AT$28="X",IF(Q361&gt;0,1,IF(Cover!$E$47="Weekly",IF(P361&gt;=40,1,0.5),IF(P361&gt;=80,1,0.5))),""))),"")</f>
        <v/>
      </c>
      <c r="BD361" s="499" t="str">
        <f>IF($BD$28="X",IF(AU361="",0,IF($B361="","",IF(AU$28="X",IF(U361&gt;0,1,IF(Cover!$E$47="Weekly",IF(T361&gt;=40,1,0.5),IF(T361&gt;=80,1,0.5))),""))),"")</f>
        <v/>
      </c>
      <c r="BE361" s="499" t="str">
        <f>IF($BE$28="X",IF(AV361="",0,IF($B361="","",IF(AV$28="X",IF(Y361&gt;0,1,IF(Cover!$E$47="Weekly",IF(X361&gt;=40,1,0.5),IF(X361&gt;=80,1,0.5))),""))),"")</f>
        <v/>
      </c>
      <c r="BF361" s="499" t="str">
        <f>IF($BF$28="X",IF(AW361="",0,IF($B361="","",IF(AW$28="X",IF(AC361&gt;0,1,IF(Cover!$E$47="Weekly",IF(AB361&gt;=40,1,0.5),IF(AB361&gt;=80,1,0.5))),""))),"")</f>
        <v/>
      </c>
      <c r="BG361" s="499" t="str">
        <f>IF($BG$28="X",IF(AX361="",0,IF($B361="","",IF(AX$28="X",IF(AG361&gt;0,1,IF(Cover!$E$47="Weekly",IF(AF361&gt;=40,1,0.5),IF(AF361&gt;=80,1,0.5))),""))),"")</f>
        <v/>
      </c>
      <c r="BH361" s="500" t="str">
        <f>IF($BH$28="X",IF(AY361="",0,IF($B361="","",IF(AY$28="X",IF(AK361&gt;0,1,IF(Cover!$E$47="Weekly",IF(AJ361&gt;=40,1,0.5),IF(AJ361&gt;=80,1,0.5))),""))),"")</f>
        <v/>
      </c>
      <c r="BI361" s="470" t="str">
        <f t="shared" si="121"/>
        <v/>
      </c>
      <c r="BJ361" s="469" t="str">
        <f t="shared" si="122"/>
        <v/>
      </c>
      <c r="BL361" s="632">
        <f>IF(BJ361=0,IF('STEP 2 EE Data'!K356="Yes",IF('STEP 2 EE Data'!C356="",1,IF('STEP 2 EE Data'!D356&gt;=40,1,0.5)),0),IF('STEP 2 EE Data'!K356="Yes",IF('STEP 2 EE Data'!C356="",IF(BJ361=0.5,0.5,0),IF('STEP 2 EE Data'!D356&gt;=40,IF(BJ361=0.5,0.5,0),0)),0))</f>
        <v>0</v>
      </c>
    </row>
    <row r="362" spans="1:64" ht="15.6" thickTop="1" thickBot="1" x14ac:dyDescent="0.35">
      <c r="A362" s="84" t="str">
        <f>IF('STEP 2 EE Data'!A357="","",'STEP 2 EE Data'!A357)</f>
        <v/>
      </c>
      <c r="B362" s="83" t="str">
        <f>IF('STEP 2 EE Data'!B357="","",'STEP 2 EE Data'!B357)</f>
        <v/>
      </c>
      <c r="C362" s="54"/>
      <c r="D362" s="56"/>
      <c r="E362" s="55"/>
      <c r="F362" s="371" t="str">
        <f t="shared" si="123"/>
        <v/>
      </c>
      <c r="G362" s="54"/>
      <c r="H362" s="56"/>
      <c r="I362" s="55"/>
      <c r="J362" s="560" t="str">
        <f t="shared" si="124"/>
        <v/>
      </c>
      <c r="K362" s="54"/>
      <c r="L362" s="56"/>
      <c r="M362" s="55"/>
      <c r="N362" s="560" t="str">
        <f t="shared" si="125"/>
        <v/>
      </c>
      <c r="O362" s="54"/>
      <c r="P362" s="56"/>
      <c r="Q362" s="55"/>
      <c r="R362" s="560" t="str">
        <f t="shared" si="106"/>
        <v/>
      </c>
      <c r="S362" s="54"/>
      <c r="T362" s="56"/>
      <c r="U362" s="55"/>
      <c r="V362" s="560" t="str">
        <f t="shared" si="107"/>
        <v/>
      </c>
      <c r="W362" s="54"/>
      <c r="X362" s="56"/>
      <c r="Y362" s="55"/>
      <c r="Z362" s="560" t="str">
        <f t="shared" si="108"/>
        <v/>
      </c>
      <c r="AA362" s="54"/>
      <c r="AB362" s="56"/>
      <c r="AC362" s="55"/>
      <c r="AD362" s="560" t="str">
        <f t="shared" si="109"/>
        <v/>
      </c>
      <c r="AE362" s="54"/>
      <c r="AF362" s="56"/>
      <c r="AG362" s="55"/>
      <c r="AH362" s="560" t="str">
        <f t="shared" si="110"/>
        <v/>
      </c>
      <c r="AI362" s="54"/>
      <c r="AJ362" s="56"/>
      <c r="AK362" s="55"/>
      <c r="AL362" s="446" t="str">
        <f t="shared" si="111"/>
        <v/>
      </c>
      <c r="AM362" s="504">
        <f>'STEP 2 EE Data'!AI357</f>
        <v>0</v>
      </c>
      <c r="AN362" s="82">
        <f>'STEP 2 EE Data'!AJ357</f>
        <v>0</v>
      </c>
      <c r="AO362" s="445" t="str">
        <f>'STEP 2 EE Data'!AK357</f>
        <v/>
      </c>
      <c r="AQ362" s="497" t="str">
        <f t="shared" si="112"/>
        <v/>
      </c>
      <c r="AR362" s="497" t="str">
        <f t="shared" si="113"/>
        <v/>
      </c>
      <c r="AS362" s="497" t="str">
        <f t="shared" si="114"/>
        <v/>
      </c>
      <c r="AT362" s="497" t="str">
        <f t="shared" si="115"/>
        <v/>
      </c>
      <c r="AU362" s="497" t="str">
        <f t="shared" si="116"/>
        <v/>
      </c>
      <c r="AV362" s="497" t="str">
        <f t="shared" si="117"/>
        <v/>
      </c>
      <c r="AW362" s="497" t="str">
        <f t="shared" si="118"/>
        <v/>
      </c>
      <c r="AX362" s="497" t="str">
        <f t="shared" si="119"/>
        <v/>
      </c>
      <c r="AY362" s="498" t="str">
        <f t="shared" si="120"/>
        <v/>
      </c>
      <c r="AZ362" s="499" t="str">
        <f>IF($AZ$28="X",IF(AQ362="",0,IF($B362="","",IF(AQ$28="X",IF(E362&gt;0,1,IF(Cover!$E$47="Weekly",IF(D362&gt;=40,1,0.5),IF(D362&gt;=80,1,0.5))),""))),"")</f>
        <v/>
      </c>
      <c r="BA362" s="499" t="str">
        <f>IF($BA$28="X",IF(AR362="",0,IF($B362="","",IF(AR$28="X",IF(I362&gt;0,1,IF(Cover!$E$47="Weekly",IF(H362&gt;=40,1,0.5),IF(H362&gt;=80,1,0.5))),""))),"")</f>
        <v/>
      </c>
      <c r="BB362" s="499" t="str">
        <f>IF($BB$28="X",IF(AS362="",0,IF($B362="","",IF(AS$28="X",IF(M362&gt;0,1,IF(Cover!$E$47="Weekly",IF(L362&gt;=40,1,0.5),IF(L362&gt;=80,1,0.5))),""))),"")</f>
        <v/>
      </c>
      <c r="BC362" s="499" t="str">
        <f>IF($BC$28="X",IF(AT362="",0,IF($B362="","",IF(AT$28="X",IF(Q362&gt;0,1,IF(Cover!$E$47="Weekly",IF(P362&gt;=40,1,0.5),IF(P362&gt;=80,1,0.5))),""))),"")</f>
        <v/>
      </c>
      <c r="BD362" s="499" t="str">
        <f>IF($BD$28="X",IF(AU362="",0,IF($B362="","",IF(AU$28="X",IF(U362&gt;0,1,IF(Cover!$E$47="Weekly",IF(T362&gt;=40,1,0.5),IF(T362&gt;=80,1,0.5))),""))),"")</f>
        <v/>
      </c>
      <c r="BE362" s="499" t="str">
        <f>IF($BE$28="X",IF(AV362="",0,IF($B362="","",IF(AV$28="X",IF(Y362&gt;0,1,IF(Cover!$E$47="Weekly",IF(X362&gt;=40,1,0.5),IF(X362&gt;=80,1,0.5))),""))),"")</f>
        <v/>
      </c>
      <c r="BF362" s="499" t="str">
        <f>IF($BF$28="X",IF(AW362="",0,IF($B362="","",IF(AW$28="X",IF(AC362&gt;0,1,IF(Cover!$E$47="Weekly",IF(AB362&gt;=40,1,0.5),IF(AB362&gt;=80,1,0.5))),""))),"")</f>
        <v/>
      </c>
      <c r="BG362" s="499" t="str">
        <f>IF($BG$28="X",IF(AX362="",0,IF($B362="","",IF(AX$28="X",IF(AG362&gt;0,1,IF(Cover!$E$47="Weekly",IF(AF362&gt;=40,1,0.5),IF(AF362&gt;=80,1,0.5))),""))),"")</f>
        <v/>
      </c>
      <c r="BH362" s="500" t="str">
        <f>IF($BH$28="X",IF(AY362="",0,IF($B362="","",IF(AY$28="X",IF(AK362&gt;0,1,IF(Cover!$E$47="Weekly",IF(AJ362&gt;=40,1,0.5),IF(AJ362&gt;=80,1,0.5))),""))),"")</f>
        <v/>
      </c>
      <c r="BI362" s="470" t="str">
        <f t="shared" si="121"/>
        <v/>
      </c>
      <c r="BJ362" s="469" t="str">
        <f t="shared" si="122"/>
        <v/>
      </c>
      <c r="BL362" s="632">
        <f>IF(BJ362=0,IF('STEP 2 EE Data'!K357="Yes",IF('STEP 2 EE Data'!C357="",1,IF('STEP 2 EE Data'!D357&gt;=40,1,0.5)),0),IF('STEP 2 EE Data'!K357="Yes",IF('STEP 2 EE Data'!C357="",IF(BJ362=0.5,0.5,0),IF('STEP 2 EE Data'!D357&gt;=40,IF(BJ362=0.5,0.5,0),0)),0))</f>
        <v>0</v>
      </c>
    </row>
    <row r="363" spans="1:64" ht="15.6" thickTop="1" thickBot="1" x14ac:dyDescent="0.35">
      <c r="A363" s="84" t="str">
        <f>IF('STEP 2 EE Data'!A358="","",'STEP 2 EE Data'!A358)</f>
        <v/>
      </c>
      <c r="B363" s="83" t="str">
        <f>IF('STEP 2 EE Data'!B358="","",'STEP 2 EE Data'!B358)</f>
        <v/>
      </c>
      <c r="C363" s="54"/>
      <c r="D363" s="56"/>
      <c r="E363" s="55"/>
      <c r="F363" s="371" t="str">
        <f t="shared" si="123"/>
        <v/>
      </c>
      <c r="G363" s="54"/>
      <c r="H363" s="56"/>
      <c r="I363" s="55"/>
      <c r="J363" s="560" t="str">
        <f t="shared" si="124"/>
        <v/>
      </c>
      <c r="K363" s="54"/>
      <c r="L363" s="56"/>
      <c r="M363" s="55"/>
      <c r="N363" s="560" t="str">
        <f t="shared" si="125"/>
        <v/>
      </c>
      <c r="O363" s="54"/>
      <c r="P363" s="56"/>
      <c r="Q363" s="55"/>
      <c r="R363" s="560" t="str">
        <f t="shared" si="106"/>
        <v/>
      </c>
      <c r="S363" s="54"/>
      <c r="T363" s="56"/>
      <c r="U363" s="55"/>
      <c r="V363" s="560" t="str">
        <f t="shared" si="107"/>
        <v/>
      </c>
      <c r="W363" s="54"/>
      <c r="X363" s="56"/>
      <c r="Y363" s="55"/>
      <c r="Z363" s="560" t="str">
        <f t="shared" si="108"/>
        <v/>
      </c>
      <c r="AA363" s="54"/>
      <c r="AB363" s="56"/>
      <c r="AC363" s="55"/>
      <c r="AD363" s="560" t="str">
        <f t="shared" si="109"/>
        <v/>
      </c>
      <c r="AE363" s="54"/>
      <c r="AF363" s="56"/>
      <c r="AG363" s="55"/>
      <c r="AH363" s="560" t="str">
        <f t="shared" si="110"/>
        <v/>
      </c>
      <c r="AI363" s="54"/>
      <c r="AJ363" s="56"/>
      <c r="AK363" s="55"/>
      <c r="AL363" s="446" t="str">
        <f t="shared" si="111"/>
        <v/>
      </c>
      <c r="AM363" s="504">
        <f>'STEP 2 EE Data'!AI358</f>
        <v>0</v>
      </c>
      <c r="AN363" s="82">
        <f>'STEP 2 EE Data'!AJ358</f>
        <v>0</v>
      </c>
      <c r="AO363" s="445" t="str">
        <f>'STEP 2 EE Data'!AK358</f>
        <v/>
      </c>
      <c r="AQ363" s="497" t="str">
        <f t="shared" si="112"/>
        <v/>
      </c>
      <c r="AR363" s="497" t="str">
        <f t="shared" si="113"/>
        <v/>
      </c>
      <c r="AS363" s="497" t="str">
        <f t="shared" si="114"/>
        <v/>
      </c>
      <c r="AT363" s="497" t="str">
        <f t="shared" si="115"/>
        <v/>
      </c>
      <c r="AU363" s="497" t="str">
        <f t="shared" si="116"/>
        <v/>
      </c>
      <c r="AV363" s="497" t="str">
        <f t="shared" si="117"/>
        <v/>
      </c>
      <c r="AW363" s="497" t="str">
        <f t="shared" si="118"/>
        <v/>
      </c>
      <c r="AX363" s="497" t="str">
        <f t="shared" si="119"/>
        <v/>
      </c>
      <c r="AY363" s="498" t="str">
        <f t="shared" si="120"/>
        <v/>
      </c>
      <c r="AZ363" s="499" t="str">
        <f>IF($AZ$28="X",IF(AQ363="",0,IF($B363="","",IF(AQ$28="X",IF(E363&gt;0,1,IF(Cover!$E$47="Weekly",IF(D363&gt;=40,1,0.5),IF(D363&gt;=80,1,0.5))),""))),"")</f>
        <v/>
      </c>
      <c r="BA363" s="499" t="str">
        <f>IF($BA$28="X",IF(AR363="",0,IF($B363="","",IF(AR$28="X",IF(I363&gt;0,1,IF(Cover!$E$47="Weekly",IF(H363&gt;=40,1,0.5),IF(H363&gt;=80,1,0.5))),""))),"")</f>
        <v/>
      </c>
      <c r="BB363" s="499" t="str">
        <f>IF($BB$28="X",IF(AS363="",0,IF($B363="","",IF(AS$28="X",IF(M363&gt;0,1,IF(Cover!$E$47="Weekly",IF(L363&gt;=40,1,0.5),IF(L363&gt;=80,1,0.5))),""))),"")</f>
        <v/>
      </c>
      <c r="BC363" s="499" t="str">
        <f>IF($BC$28="X",IF(AT363="",0,IF($B363="","",IF(AT$28="X",IF(Q363&gt;0,1,IF(Cover!$E$47="Weekly",IF(P363&gt;=40,1,0.5),IF(P363&gt;=80,1,0.5))),""))),"")</f>
        <v/>
      </c>
      <c r="BD363" s="499" t="str">
        <f>IF($BD$28="X",IF(AU363="",0,IF($B363="","",IF(AU$28="X",IF(U363&gt;0,1,IF(Cover!$E$47="Weekly",IF(T363&gt;=40,1,0.5),IF(T363&gt;=80,1,0.5))),""))),"")</f>
        <v/>
      </c>
      <c r="BE363" s="499" t="str">
        <f>IF($BE$28="X",IF(AV363="",0,IF($B363="","",IF(AV$28="X",IF(Y363&gt;0,1,IF(Cover!$E$47="Weekly",IF(X363&gt;=40,1,0.5),IF(X363&gt;=80,1,0.5))),""))),"")</f>
        <v/>
      </c>
      <c r="BF363" s="499" t="str">
        <f>IF($BF$28="X",IF(AW363="",0,IF($B363="","",IF(AW$28="X",IF(AC363&gt;0,1,IF(Cover!$E$47="Weekly",IF(AB363&gt;=40,1,0.5),IF(AB363&gt;=80,1,0.5))),""))),"")</f>
        <v/>
      </c>
      <c r="BG363" s="499" t="str">
        <f>IF($BG$28="X",IF(AX363="",0,IF($B363="","",IF(AX$28="X",IF(AG363&gt;0,1,IF(Cover!$E$47="Weekly",IF(AF363&gt;=40,1,0.5),IF(AF363&gt;=80,1,0.5))),""))),"")</f>
        <v/>
      </c>
      <c r="BH363" s="500" t="str">
        <f>IF($BH$28="X",IF(AY363="",0,IF($B363="","",IF(AY$28="X",IF(AK363&gt;0,1,IF(Cover!$E$47="Weekly",IF(AJ363&gt;=40,1,0.5),IF(AJ363&gt;=80,1,0.5))),""))),"")</f>
        <v/>
      </c>
      <c r="BI363" s="470" t="str">
        <f t="shared" si="121"/>
        <v/>
      </c>
      <c r="BJ363" s="469" t="str">
        <f t="shared" si="122"/>
        <v/>
      </c>
      <c r="BL363" s="632">
        <f>IF(BJ363=0,IF('STEP 2 EE Data'!K358="Yes",IF('STEP 2 EE Data'!C358="",1,IF('STEP 2 EE Data'!D358&gt;=40,1,0.5)),0),IF('STEP 2 EE Data'!K358="Yes",IF('STEP 2 EE Data'!C358="",IF(BJ363=0.5,0.5,0),IF('STEP 2 EE Data'!D358&gt;=40,IF(BJ363=0.5,0.5,0),0)),0))</f>
        <v>0</v>
      </c>
    </row>
    <row r="364" spans="1:64" ht="15.6" thickTop="1" thickBot="1" x14ac:dyDescent="0.35">
      <c r="A364" s="84" t="str">
        <f>IF('STEP 2 EE Data'!A359="","",'STEP 2 EE Data'!A359)</f>
        <v/>
      </c>
      <c r="B364" s="83" t="str">
        <f>IF('STEP 2 EE Data'!B359="","",'STEP 2 EE Data'!B359)</f>
        <v/>
      </c>
      <c r="C364" s="54"/>
      <c r="D364" s="56"/>
      <c r="E364" s="55"/>
      <c r="F364" s="371" t="str">
        <f t="shared" si="123"/>
        <v/>
      </c>
      <c r="G364" s="54"/>
      <c r="H364" s="56"/>
      <c r="I364" s="55"/>
      <c r="J364" s="560" t="str">
        <f t="shared" si="124"/>
        <v/>
      </c>
      <c r="K364" s="54"/>
      <c r="L364" s="56"/>
      <c r="M364" s="55"/>
      <c r="N364" s="560" t="str">
        <f t="shared" si="125"/>
        <v/>
      </c>
      <c r="O364" s="54"/>
      <c r="P364" s="56"/>
      <c r="Q364" s="55"/>
      <c r="R364" s="560" t="str">
        <f t="shared" si="106"/>
        <v/>
      </c>
      <c r="S364" s="54"/>
      <c r="T364" s="56"/>
      <c r="U364" s="55"/>
      <c r="V364" s="560" t="str">
        <f t="shared" si="107"/>
        <v/>
      </c>
      <c r="W364" s="54"/>
      <c r="X364" s="56"/>
      <c r="Y364" s="55"/>
      <c r="Z364" s="560" t="str">
        <f t="shared" si="108"/>
        <v/>
      </c>
      <c r="AA364" s="54"/>
      <c r="AB364" s="56"/>
      <c r="AC364" s="55"/>
      <c r="AD364" s="560" t="str">
        <f t="shared" si="109"/>
        <v/>
      </c>
      <c r="AE364" s="54"/>
      <c r="AF364" s="56"/>
      <c r="AG364" s="55"/>
      <c r="AH364" s="560" t="str">
        <f t="shared" si="110"/>
        <v/>
      </c>
      <c r="AI364" s="54"/>
      <c r="AJ364" s="56"/>
      <c r="AK364" s="55"/>
      <c r="AL364" s="446" t="str">
        <f t="shared" si="111"/>
        <v/>
      </c>
      <c r="AM364" s="504">
        <f>'STEP 2 EE Data'!AI359</f>
        <v>0</v>
      </c>
      <c r="AN364" s="82">
        <f>'STEP 2 EE Data'!AJ359</f>
        <v>0</v>
      </c>
      <c r="AO364" s="445" t="str">
        <f>'STEP 2 EE Data'!AK359</f>
        <v/>
      </c>
      <c r="AQ364" s="497" t="str">
        <f t="shared" si="112"/>
        <v/>
      </c>
      <c r="AR364" s="497" t="str">
        <f t="shared" si="113"/>
        <v/>
      </c>
      <c r="AS364" s="497" t="str">
        <f t="shared" si="114"/>
        <v/>
      </c>
      <c r="AT364" s="497" t="str">
        <f t="shared" si="115"/>
        <v/>
      </c>
      <c r="AU364" s="497" t="str">
        <f t="shared" si="116"/>
        <v/>
      </c>
      <c r="AV364" s="497" t="str">
        <f t="shared" si="117"/>
        <v/>
      </c>
      <c r="AW364" s="497" t="str">
        <f t="shared" si="118"/>
        <v/>
      </c>
      <c r="AX364" s="497" t="str">
        <f t="shared" si="119"/>
        <v/>
      </c>
      <c r="AY364" s="498" t="str">
        <f t="shared" si="120"/>
        <v/>
      </c>
      <c r="AZ364" s="499" t="str">
        <f>IF($AZ$28="X",IF(AQ364="",0,IF($B364="","",IF(AQ$28="X",IF(E364&gt;0,1,IF(Cover!$E$47="Weekly",IF(D364&gt;=40,1,0.5),IF(D364&gt;=80,1,0.5))),""))),"")</f>
        <v/>
      </c>
      <c r="BA364" s="499" t="str">
        <f>IF($BA$28="X",IF(AR364="",0,IF($B364="","",IF(AR$28="X",IF(I364&gt;0,1,IF(Cover!$E$47="Weekly",IF(H364&gt;=40,1,0.5),IF(H364&gt;=80,1,0.5))),""))),"")</f>
        <v/>
      </c>
      <c r="BB364" s="499" t="str">
        <f>IF($BB$28="X",IF(AS364="",0,IF($B364="","",IF(AS$28="X",IF(M364&gt;0,1,IF(Cover!$E$47="Weekly",IF(L364&gt;=40,1,0.5),IF(L364&gt;=80,1,0.5))),""))),"")</f>
        <v/>
      </c>
      <c r="BC364" s="499" t="str">
        <f>IF($BC$28="X",IF(AT364="",0,IF($B364="","",IF(AT$28="X",IF(Q364&gt;0,1,IF(Cover!$E$47="Weekly",IF(P364&gt;=40,1,0.5),IF(P364&gt;=80,1,0.5))),""))),"")</f>
        <v/>
      </c>
      <c r="BD364" s="499" t="str">
        <f>IF($BD$28="X",IF(AU364="",0,IF($B364="","",IF(AU$28="X",IF(U364&gt;0,1,IF(Cover!$E$47="Weekly",IF(T364&gt;=40,1,0.5),IF(T364&gt;=80,1,0.5))),""))),"")</f>
        <v/>
      </c>
      <c r="BE364" s="499" t="str">
        <f>IF($BE$28="X",IF(AV364="",0,IF($B364="","",IF(AV$28="X",IF(Y364&gt;0,1,IF(Cover!$E$47="Weekly",IF(X364&gt;=40,1,0.5),IF(X364&gt;=80,1,0.5))),""))),"")</f>
        <v/>
      </c>
      <c r="BF364" s="499" t="str">
        <f>IF($BF$28="X",IF(AW364="",0,IF($B364="","",IF(AW$28="X",IF(AC364&gt;0,1,IF(Cover!$E$47="Weekly",IF(AB364&gt;=40,1,0.5),IF(AB364&gt;=80,1,0.5))),""))),"")</f>
        <v/>
      </c>
      <c r="BG364" s="499" t="str">
        <f>IF($BG$28="X",IF(AX364="",0,IF($B364="","",IF(AX$28="X",IF(AG364&gt;0,1,IF(Cover!$E$47="Weekly",IF(AF364&gt;=40,1,0.5),IF(AF364&gt;=80,1,0.5))),""))),"")</f>
        <v/>
      </c>
      <c r="BH364" s="500" t="str">
        <f>IF($BH$28="X",IF(AY364="",0,IF($B364="","",IF(AY$28="X",IF(AK364&gt;0,1,IF(Cover!$E$47="Weekly",IF(AJ364&gt;=40,1,0.5),IF(AJ364&gt;=80,1,0.5))),""))),"")</f>
        <v/>
      </c>
      <c r="BI364" s="470" t="str">
        <f t="shared" si="121"/>
        <v/>
      </c>
      <c r="BJ364" s="469" t="str">
        <f t="shared" si="122"/>
        <v/>
      </c>
      <c r="BL364" s="632">
        <f>IF(BJ364=0,IF('STEP 2 EE Data'!K359="Yes",IF('STEP 2 EE Data'!C359="",1,IF('STEP 2 EE Data'!D359&gt;=40,1,0.5)),0),IF('STEP 2 EE Data'!K359="Yes",IF('STEP 2 EE Data'!C359="",IF(BJ364=0.5,0.5,0),IF('STEP 2 EE Data'!D359&gt;=40,IF(BJ364=0.5,0.5,0),0)),0))</f>
        <v>0</v>
      </c>
    </row>
    <row r="365" spans="1:64" ht="15.6" thickTop="1" thickBot="1" x14ac:dyDescent="0.35">
      <c r="A365" s="84" t="str">
        <f>IF('STEP 2 EE Data'!A360="","",'STEP 2 EE Data'!A360)</f>
        <v/>
      </c>
      <c r="B365" s="83" t="str">
        <f>IF('STEP 2 EE Data'!B360="","",'STEP 2 EE Data'!B360)</f>
        <v/>
      </c>
      <c r="C365" s="54"/>
      <c r="D365" s="56"/>
      <c r="E365" s="55"/>
      <c r="F365" s="371" t="str">
        <f t="shared" si="123"/>
        <v/>
      </c>
      <c r="G365" s="54"/>
      <c r="H365" s="56"/>
      <c r="I365" s="55"/>
      <c r="J365" s="560" t="str">
        <f t="shared" si="124"/>
        <v/>
      </c>
      <c r="K365" s="54"/>
      <c r="L365" s="56"/>
      <c r="M365" s="55"/>
      <c r="N365" s="560" t="str">
        <f t="shared" si="125"/>
        <v/>
      </c>
      <c r="O365" s="54"/>
      <c r="P365" s="56"/>
      <c r="Q365" s="55"/>
      <c r="R365" s="560" t="str">
        <f t="shared" si="106"/>
        <v/>
      </c>
      <c r="S365" s="54"/>
      <c r="T365" s="56"/>
      <c r="U365" s="55"/>
      <c r="V365" s="560" t="str">
        <f t="shared" si="107"/>
        <v/>
      </c>
      <c r="W365" s="54"/>
      <c r="X365" s="56"/>
      <c r="Y365" s="55"/>
      <c r="Z365" s="560" t="str">
        <f t="shared" si="108"/>
        <v/>
      </c>
      <c r="AA365" s="54"/>
      <c r="AB365" s="56"/>
      <c r="AC365" s="55"/>
      <c r="AD365" s="560" t="str">
        <f t="shared" si="109"/>
        <v/>
      </c>
      <c r="AE365" s="54"/>
      <c r="AF365" s="56"/>
      <c r="AG365" s="55"/>
      <c r="AH365" s="560" t="str">
        <f t="shared" si="110"/>
        <v/>
      </c>
      <c r="AI365" s="54"/>
      <c r="AJ365" s="56"/>
      <c r="AK365" s="55"/>
      <c r="AL365" s="446" t="str">
        <f t="shared" si="111"/>
        <v/>
      </c>
      <c r="AM365" s="504">
        <f>'STEP 2 EE Data'!AI360</f>
        <v>0</v>
      </c>
      <c r="AN365" s="82">
        <f>'STEP 2 EE Data'!AJ360</f>
        <v>0</v>
      </c>
      <c r="AO365" s="445" t="str">
        <f>'STEP 2 EE Data'!AK360</f>
        <v/>
      </c>
      <c r="AQ365" s="497" t="str">
        <f t="shared" si="112"/>
        <v/>
      </c>
      <c r="AR365" s="497" t="str">
        <f t="shared" si="113"/>
        <v/>
      </c>
      <c r="AS365" s="497" t="str">
        <f t="shared" si="114"/>
        <v/>
      </c>
      <c r="AT365" s="497" t="str">
        <f t="shared" si="115"/>
        <v/>
      </c>
      <c r="AU365" s="497" t="str">
        <f t="shared" si="116"/>
        <v/>
      </c>
      <c r="AV365" s="497" t="str">
        <f t="shared" si="117"/>
        <v/>
      </c>
      <c r="AW365" s="497" t="str">
        <f t="shared" si="118"/>
        <v/>
      </c>
      <c r="AX365" s="497" t="str">
        <f t="shared" si="119"/>
        <v/>
      </c>
      <c r="AY365" s="498" t="str">
        <f t="shared" si="120"/>
        <v/>
      </c>
      <c r="AZ365" s="499" t="str">
        <f>IF($AZ$28="X",IF(AQ365="",0,IF($B365="","",IF(AQ$28="X",IF(E365&gt;0,1,IF(Cover!$E$47="Weekly",IF(D365&gt;=40,1,0.5),IF(D365&gt;=80,1,0.5))),""))),"")</f>
        <v/>
      </c>
      <c r="BA365" s="499" t="str">
        <f>IF($BA$28="X",IF(AR365="",0,IF($B365="","",IF(AR$28="X",IF(I365&gt;0,1,IF(Cover!$E$47="Weekly",IF(H365&gt;=40,1,0.5),IF(H365&gt;=80,1,0.5))),""))),"")</f>
        <v/>
      </c>
      <c r="BB365" s="499" t="str">
        <f>IF($BB$28="X",IF(AS365="",0,IF($B365="","",IF(AS$28="X",IF(M365&gt;0,1,IF(Cover!$E$47="Weekly",IF(L365&gt;=40,1,0.5),IF(L365&gt;=80,1,0.5))),""))),"")</f>
        <v/>
      </c>
      <c r="BC365" s="499" t="str">
        <f>IF($BC$28="X",IF(AT365="",0,IF($B365="","",IF(AT$28="X",IF(Q365&gt;0,1,IF(Cover!$E$47="Weekly",IF(P365&gt;=40,1,0.5),IF(P365&gt;=80,1,0.5))),""))),"")</f>
        <v/>
      </c>
      <c r="BD365" s="499" t="str">
        <f>IF($BD$28="X",IF(AU365="",0,IF($B365="","",IF(AU$28="X",IF(U365&gt;0,1,IF(Cover!$E$47="Weekly",IF(T365&gt;=40,1,0.5),IF(T365&gt;=80,1,0.5))),""))),"")</f>
        <v/>
      </c>
      <c r="BE365" s="499" t="str">
        <f>IF($BE$28="X",IF(AV365="",0,IF($B365="","",IF(AV$28="X",IF(Y365&gt;0,1,IF(Cover!$E$47="Weekly",IF(X365&gt;=40,1,0.5),IF(X365&gt;=80,1,0.5))),""))),"")</f>
        <v/>
      </c>
      <c r="BF365" s="499" t="str">
        <f>IF($BF$28="X",IF(AW365="",0,IF($B365="","",IF(AW$28="X",IF(AC365&gt;0,1,IF(Cover!$E$47="Weekly",IF(AB365&gt;=40,1,0.5),IF(AB365&gt;=80,1,0.5))),""))),"")</f>
        <v/>
      </c>
      <c r="BG365" s="499" t="str">
        <f>IF($BG$28="X",IF(AX365="",0,IF($B365="","",IF(AX$28="X",IF(AG365&gt;0,1,IF(Cover!$E$47="Weekly",IF(AF365&gt;=40,1,0.5),IF(AF365&gt;=80,1,0.5))),""))),"")</f>
        <v/>
      </c>
      <c r="BH365" s="500" t="str">
        <f>IF($BH$28="X",IF(AY365="",0,IF($B365="","",IF(AY$28="X",IF(AK365&gt;0,1,IF(Cover!$E$47="Weekly",IF(AJ365&gt;=40,1,0.5),IF(AJ365&gt;=80,1,0.5))),""))),"")</f>
        <v/>
      </c>
      <c r="BI365" s="470" t="str">
        <f t="shared" si="121"/>
        <v/>
      </c>
      <c r="BJ365" s="469" t="str">
        <f t="shared" si="122"/>
        <v/>
      </c>
      <c r="BL365" s="632">
        <f>IF(BJ365=0,IF('STEP 2 EE Data'!K360="Yes",IF('STEP 2 EE Data'!C360="",1,IF('STEP 2 EE Data'!D360&gt;=40,1,0.5)),0),IF('STEP 2 EE Data'!K360="Yes",IF('STEP 2 EE Data'!C360="",IF(BJ365=0.5,0.5,0),IF('STEP 2 EE Data'!D360&gt;=40,IF(BJ365=0.5,0.5,0),0)),0))</f>
        <v>0</v>
      </c>
    </row>
    <row r="366" spans="1:64" ht="15.6" thickTop="1" thickBot="1" x14ac:dyDescent="0.35">
      <c r="A366" s="84" t="str">
        <f>IF('STEP 2 EE Data'!A361="","",'STEP 2 EE Data'!A361)</f>
        <v/>
      </c>
      <c r="B366" s="83" t="str">
        <f>IF('STEP 2 EE Data'!B361="","",'STEP 2 EE Data'!B361)</f>
        <v/>
      </c>
      <c r="C366" s="54"/>
      <c r="D366" s="56"/>
      <c r="E366" s="55"/>
      <c r="F366" s="371" t="str">
        <f t="shared" si="123"/>
        <v/>
      </c>
      <c r="G366" s="54"/>
      <c r="H366" s="56"/>
      <c r="I366" s="55"/>
      <c r="J366" s="560" t="str">
        <f t="shared" si="124"/>
        <v/>
      </c>
      <c r="K366" s="54"/>
      <c r="L366" s="56"/>
      <c r="M366" s="55"/>
      <c r="N366" s="560" t="str">
        <f t="shared" si="125"/>
        <v/>
      </c>
      <c r="O366" s="54"/>
      <c r="P366" s="56"/>
      <c r="Q366" s="55"/>
      <c r="R366" s="560" t="str">
        <f t="shared" si="106"/>
        <v/>
      </c>
      <c r="S366" s="54"/>
      <c r="T366" s="56"/>
      <c r="U366" s="55"/>
      <c r="V366" s="560" t="str">
        <f t="shared" si="107"/>
        <v/>
      </c>
      <c r="W366" s="54"/>
      <c r="X366" s="56"/>
      <c r="Y366" s="55"/>
      <c r="Z366" s="560" t="str">
        <f t="shared" si="108"/>
        <v/>
      </c>
      <c r="AA366" s="54"/>
      <c r="AB366" s="56"/>
      <c r="AC366" s="55"/>
      <c r="AD366" s="560" t="str">
        <f t="shared" si="109"/>
        <v/>
      </c>
      <c r="AE366" s="54"/>
      <c r="AF366" s="56"/>
      <c r="AG366" s="55"/>
      <c r="AH366" s="560" t="str">
        <f t="shared" si="110"/>
        <v/>
      </c>
      <c r="AI366" s="54"/>
      <c r="AJ366" s="56"/>
      <c r="AK366" s="55"/>
      <c r="AL366" s="446" t="str">
        <f t="shared" si="111"/>
        <v/>
      </c>
      <c r="AM366" s="504">
        <f>'STEP 2 EE Data'!AI361</f>
        <v>0</v>
      </c>
      <c r="AN366" s="82">
        <f>'STEP 2 EE Data'!AJ361</f>
        <v>0</v>
      </c>
      <c r="AO366" s="445" t="str">
        <f>'STEP 2 EE Data'!AK361</f>
        <v/>
      </c>
      <c r="AQ366" s="497" t="str">
        <f t="shared" si="112"/>
        <v/>
      </c>
      <c r="AR366" s="497" t="str">
        <f t="shared" si="113"/>
        <v/>
      </c>
      <c r="AS366" s="497" t="str">
        <f t="shared" si="114"/>
        <v/>
      </c>
      <c r="AT366" s="497" t="str">
        <f t="shared" si="115"/>
        <v/>
      </c>
      <c r="AU366" s="497" t="str">
        <f t="shared" si="116"/>
        <v/>
      </c>
      <c r="AV366" s="497" t="str">
        <f t="shared" si="117"/>
        <v/>
      </c>
      <c r="AW366" s="497" t="str">
        <f t="shared" si="118"/>
        <v/>
      </c>
      <c r="AX366" s="497" t="str">
        <f t="shared" si="119"/>
        <v/>
      </c>
      <c r="AY366" s="498" t="str">
        <f t="shared" si="120"/>
        <v/>
      </c>
      <c r="AZ366" s="499" t="str">
        <f>IF($AZ$28="X",IF(AQ366="",0,IF($B366="","",IF(AQ$28="X",IF(E366&gt;0,1,IF(Cover!$E$47="Weekly",IF(D366&gt;=40,1,0.5),IF(D366&gt;=80,1,0.5))),""))),"")</f>
        <v/>
      </c>
      <c r="BA366" s="499" t="str">
        <f>IF($BA$28="X",IF(AR366="",0,IF($B366="","",IF(AR$28="X",IF(I366&gt;0,1,IF(Cover!$E$47="Weekly",IF(H366&gt;=40,1,0.5),IF(H366&gt;=80,1,0.5))),""))),"")</f>
        <v/>
      </c>
      <c r="BB366" s="499" t="str">
        <f>IF($BB$28="X",IF(AS366="",0,IF($B366="","",IF(AS$28="X",IF(M366&gt;0,1,IF(Cover!$E$47="Weekly",IF(L366&gt;=40,1,0.5),IF(L366&gt;=80,1,0.5))),""))),"")</f>
        <v/>
      </c>
      <c r="BC366" s="499" t="str">
        <f>IF($BC$28="X",IF(AT366="",0,IF($B366="","",IF(AT$28="X",IF(Q366&gt;0,1,IF(Cover!$E$47="Weekly",IF(P366&gt;=40,1,0.5),IF(P366&gt;=80,1,0.5))),""))),"")</f>
        <v/>
      </c>
      <c r="BD366" s="499" t="str">
        <f>IF($BD$28="X",IF(AU366="",0,IF($B366="","",IF(AU$28="X",IF(U366&gt;0,1,IF(Cover!$E$47="Weekly",IF(T366&gt;=40,1,0.5),IF(T366&gt;=80,1,0.5))),""))),"")</f>
        <v/>
      </c>
      <c r="BE366" s="499" t="str">
        <f>IF($BE$28="X",IF(AV366="",0,IF($B366="","",IF(AV$28="X",IF(Y366&gt;0,1,IF(Cover!$E$47="Weekly",IF(X366&gt;=40,1,0.5),IF(X366&gt;=80,1,0.5))),""))),"")</f>
        <v/>
      </c>
      <c r="BF366" s="499" t="str">
        <f>IF($BF$28="X",IF(AW366="",0,IF($B366="","",IF(AW$28="X",IF(AC366&gt;0,1,IF(Cover!$E$47="Weekly",IF(AB366&gt;=40,1,0.5),IF(AB366&gt;=80,1,0.5))),""))),"")</f>
        <v/>
      </c>
      <c r="BG366" s="499" t="str">
        <f>IF($BG$28="X",IF(AX366="",0,IF($B366="","",IF(AX$28="X",IF(AG366&gt;0,1,IF(Cover!$E$47="Weekly",IF(AF366&gt;=40,1,0.5),IF(AF366&gt;=80,1,0.5))),""))),"")</f>
        <v/>
      </c>
      <c r="BH366" s="500" t="str">
        <f>IF($BH$28="X",IF(AY366="",0,IF($B366="","",IF(AY$28="X",IF(AK366&gt;0,1,IF(Cover!$E$47="Weekly",IF(AJ366&gt;=40,1,0.5),IF(AJ366&gt;=80,1,0.5))),""))),"")</f>
        <v/>
      </c>
      <c r="BI366" s="470" t="str">
        <f t="shared" si="121"/>
        <v/>
      </c>
      <c r="BJ366" s="469" t="str">
        <f t="shared" si="122"/>
        <v/>
      </c>
      <c r="BL366" s="632">
        <f>IF(BJ366=0,IF('STEP 2 EE Data'!K361="Yes",IF('STEP 2 EE Data'!C361="",1,IF('STEP 2 EE Data'!D361&gt;=40,1,0.5)),0),IF('STEP 2 EE Data'!K361="Yes",IF('STEP 2 EE Data'!C361="",IF(BJ366=0.5,0.5,0),IF('STEP 2 EE Data'!D361&gt;=40,IF(BJ366=0.5,0.5,0),0)),0))</f>
        <v>0</v>
      </c>
    </row>
    <row r="367" spans="1:64" ht="15.6" thickTop="1" thickBot="1" x14ac:dyDescent="0.35">
      <c r="A367" s="84" t="str">
        <f>IF('STEP 2 EE Data'!A362="","",'STEP 2 EE Data'!A362)</f>
        <v/>
      </c>
      <c r="B367" s="83" t="str">
        <f>IF('STEP 2 EE Data'!B362="","",'STEP 2 EE Data'!B362)</f>
        <v/>
      </c>
      <c r="C367" s="54"/>
      <c r="D367" s="56"/>
      <c r="E367" s="55"/>
      <c r="F367" s="371" t="str">
        <f t="shared" si="123"/>
        <v/>
      </c>
      <c r="G367" s="54"/>
      <c r="H367" s="56"/>
      <c r="I367" s="55"/>
      <c r="J367" s="560" t="str">
        <f t="shared" si="124"/>
        <v/>
      </c>
      <c r="K367" s="54"/>
      <c r="L367" s="56"/>
      <c r="M367" s="55"/>
      <c r="N367" s="560" t="str">
        <f t="shared" si="125"/>
        <v/>
      </c>
      <c r="O367" s="54"/>
      <c r="P367" s="56"/>
      <c r="Q367" s="55"/>
      <c r="R367" s="560" t="str">
        <f t="shared" si="106"/>
        <v/>
      </c>
      <c r="S367" s="54"/>
      <c r="T367" s="56"/>
      <c r="U367" s="55"/>
      <c r="V367" s="560" t="str">
        <f t="shared" si="107"/>
        <v/>
      </c>
      <c r="W367" s="54"/>
      <c r="X367" s="56"/>
      <c r="Y367" s="55"/>
      <c r="Z367" s="560" t="str">
        <f t="shared" si="108"/>
        <v/>
      </c>
      <c r="AA367" s="54"/>
      <c r="AB367" s="56"/>
      <c r="AC367" s="55"/>
      <c r="AD367" s="560" t="str">
        <f t="shared" si="109"/>
        <v/>
      </c>
      <c r="AE367" s="54"/>
      <c r="AF367" s="56"/>
      <c r="AG367" s="55"/>
      <c r="AH367" s="560" t="str">
        <f t="shared" si="110"/>
        <v/>
      </c>
      <c r="AI367" s="54"/>
      <c r="AJ367" s="56"/>
      <c r="AK367" s="55"/>
      <c r="AL367" s="446" t="str">
        <f t="shared" si="111"/>
        <v/>
      </c>
      <c r="AM367" s="504">
        <f>'STEP 2 EE Data'!AI362</f>
        <v>0</v>
      </c>
      <c r="AN367" s="82">
        <f>'STEP 2 EE Data'!AJ362</f>
        <v>0</v>
      </c>
      <c r="AO367" s="445" t="str">
        <f>'STEP 2 EE Data'!AK362</f>
        <v/>
      </c>
      <c r="AQ367" s="497" t="str">
        <f t="shared" si="112"/>
        <v/>
      </c>
      <c r="AR367" s="497" t="str">
        <f t="shared" si="113"/>
        <v/>
      </c>
      <c r="AS367" s="497" t="str">
        <f t="shared" si="114"/>
        <v/>
      </c>
      <c r="AT367" s="497" t="str">
        <f t="shared" si="115"/>
        <v/>
      </c>
      <c r="AU367" s="497" t="str">
        <f t="shared" si="116"/>
        <v/>
      </c>
      <c r="AV367" s="497" t="str">
        <f t="shared" si="117"/>
        <v/>
      </c>
      <c r="AW367" s="497" t="str">
        <f t="shared" si="118"/>
        <v/>
      </c>
      <c r="AX367" s="497" t="str">
        <f t="shared" si="119"/>
        <v/>
      </c>
      <c r="AY367" s="498" t="str">
        <f t="shared" si="120"/>
        <v/>
      </c>
      <c r="AZ367" s="499" t="str">
        <f>IF($AZ$28="X",IF(AQ367="",0,IF($B367="","",IF(AQ$28="X",IF(E367&gt;0,1,IF(Cover!$E$47="Weekly",IF(D367&gt;=40,1,0.5),IF(D367&gt;=80,1,0.5))),""))),"")</f>
        <v/>
      </c>
      <c r="BA367" s="499" t="str">
        <f>IF($BA$28="X",IF(AR367="",0,IF($B367="","",IF(AR$28="X",IF(I367&gt;0,1,IF(Cover!$E$47="Weekly",IF(H367&gt;=40,1,0.5),IF(H367&gt;=80,1,0.5))),""))),"")</f>
        <v/>
      </c>
      <c r="BB367" s="499" t="str">
        <f>IF($BB$28="X",IF(AS367="",0,IF($B367="","",IF(AS$28="X",IF(M367&gt;0,1,IF(Cover!$E$47="Weekly",IF(L367&gt;=40,1,0.5),IF(L367&gt;=80,1,0.5))),""))),"")</f>
        <v/>
      </c>
      <c r="BC367" s="499" t="str">
        <f>IF($BC$28="X",IF(AT367="",0,IF($B367="","",IF(AT$28="X",IF(Q367&gt;0,1,IF(Cover!$E$47="Weekly",IF(P367&gt;=40,1,0.5),IF(P367&gt;=80,1,0.5))),""))),"")</f>
        <v/>
      </c>
      <c r="BD367" s="499" t="str">
        <f>IF($BD$28="X",IF(AU367="",0,IF($B367="","",IF(AU$28="X",IF(U367&gt;0,1,IF(Cover!$E$47="Weekly",IF(T367&gt;=40,1,0.5),IF(T367&gt;=80,1,0.5))),""))),"")</f>
        <v/>
      </c>
      <c r="BE367" s="499" t="str">
        <f>IF($BE$28="X",IF(AV367="",0,IF($B367="","",IF(AV$28="X",IF(Y367&gt;0,1,IF(Cover!$E$47="Weekly",IF(X367&gt;=40,1,0.5),IF(X367&gt;=80,1,0.5))),""))),"")</f>
        <v/>
      </c>
      <c r="BF367" s="499" t="str">
        <f>IF($BF$28="X",IF(AW367="",0,IF($B367="","",IF(AW$28="X",IF(AC367&gt;0,1,IF(Cover!$E$47="Weekly",IF(AB367&gt;=40,1,0.5),IF(AB367&gt;=80,1,0.5))),""))),"")</f>
        <v/>
      </c>
      <c r="BG367" s="499" t="str">
        <f>IF($BG$28="X",IF(AX367="",0,IF($B367="","",IF(AX$28="X",IF(AG367&gt;0,1,IF(Cover!$E$47="Weekly",IF(AF367&gt;=40,1,0.5),IF(AF367&gt;=80,1,0.5))),""))),"")</f>
        <v/>
      </c>
      <c r="BH367" s="500" t="str">
        <f>IF($BH$28="X",IF(AY367="",0,IF($B367="","",IF(AY$28="X",IF(AK367&gt;0,1,IF(Cover!$E$47="Weekly",IF(AJ367&gt;=40,1,0.5),IF(AJ367&gt;=80,1,0.5))),""))),"")</f>
        <v/>
      </c>
      <c r="BI367" s="470" t="str">
        <f t="shared" si="121"/>
        <v/>
      </c>
      <c r="BJ367" s="469" t="str">
        <f t="shared" si="122"/>
        <v/>
      </c>
      <c r="BL367" s="632">
        <f>IF(BJ367=0,IF('STEP 2 EE Data'!K362="Yes",IF('STEP 2 EE Data'!C362="",1,IF('STEP 2 EE Data'!D362&gt;=40,1,0.5)),0),IF('STEP 2 EE Data'!K362="Yes",IF('STEP 2 EE Data'!C362="",IF(BJ367=0.5,0.5,0),IF('STEP 2 EE Data'!D362&gt;=40,IF(BJ367=0.5,0.5,0),0)),0))</f>
        <v>0</v>
      </c>
    </row>
    <row r="368" spans="1:64" ht="15.6" thickTop="1" thickBot="1" x14ac:dyDescent="0.35">
      <c r="A368" s="84" t="str">
        <f>IF('STEP 2 EE Data'!A363="","",'STEP 2 EE Data'!A363)</f>
        <v/>
      </c>
      <c r="B368" s="83" t="str">
        <f>IF('STEP 2 EE Data'!B363="","",'STEP 2 EE Data'!B363)</f>
        <v/>
      </c>
      <c r="C368" s="54"/>
      <c r="D368" s="56"/>
      <c r="E368" s="55"/>
      <c r="F368" s="371" t="str">
        <f t="shared" si="123"/>
        <v/>
      </c>
      <c r="G368" s="54"/>
      <c r="H368" s="56"/>
      <c r="I368" s="55"/>
      <c r="J368" s="560" t="str">
        <f t="shared" si="124"/>
        <v/>
      </c>
      <c r="K368" s="54"/>
      <c r="L368" s="56"/>
      <c r="M368" s="55"/>
      <c r="N368" s="560" t="str">
        <f t="shared" si="125"/>
        <v/>
      </c>
      <c r="O368" s="54"/>
      <c r="P368" s="56"/>
      <c r="Q368" s="55"/>
      <c r="R368" s="560" t="str">
        <f t="shared" si="106"/>
        <v/>
      </c>
      <c r="S368" s="54"/>
      <c r="T368" s="56"/>
      <c r="U368" s="55"/>
      <c r="V368" s="560" t="str">
        <f t="shared" si="107"/>
        <v/>
      </c>
      <c r="W368" s="54"/>
      <c r="X368" s="56"/>
      <c r="Y368" s="55"/>
      <c r="Z368" s="560" t="str">
        <f t="shared" si="108"/>
        <v/>
      </c>
      <c r="AA368" s="54"/>
      <c r="AB368" s="56"/>
      <c r="AC368" s="55"/>
      <c r="AD368" s="560" t="str">
        <f t="shared" si="109"/>
        <v/>
      </c>
      <c r="AE368" s="54"/>
      <c r="AF368" s="56"/>
      <c r="AG368" s="55"/>
      <c r="AH368" s="560" t="str">
        <f t="shared" si="110"/>
        <v/>
      </c>
      <c r="AI368" s="54"/>
      <c r="AJ368" s="56"/>
      <c r="AK368" s="55"/>
      <c r="AL368" s="446" t="str">
        <f t="shared" si="111"/>
        <v/>
      </c>
      <c r="AM368" s="504">
        <f>'STEP 2 EE Data'!AI363</f>
        <v>0</v>
      </c>
      <c r="AN368" s="82">
        <f>'STEP 2 EE Data'!AJ363</f>
        <v>0</v>
      </c>
      <c r="AO368" s="445" t="str">
        <f>'STEP 2 EE Data'!AK363</f>
        <v/>
      </c>
      <c r="AQ368" s="497" t="str">
        <f t="shared" si="112"/>
        <v/>
      </c>
      <c r="AR368" s="497" t="str">
        <f t="shared" si="113"/>
        <v/>
      </c>
      <c r="AS368" s="497" t="str">
        <f t="shared" si="114"/>
        <v/>
      </c>
      <c r="AT368" s="497" t="str">
        <f t="shared" si="115"/>
        <v/>
      </c>
      <c r="AU368" s="497" t="str">
        <f t="shared" si="116"/>
        <v/>
      </c>
      <c r="AV368" s="497" t="str">
        <f t="shared" si="117"/>
        <v/>
      </c>
      <c r="AW368" s="497" t="str">
        <f t="shared" si="118"/>
        <v/>
      </c>
      <c r="AX368" s="497" t="str">
        <f t="shared" si="119"/>
        <v/>
      </c>
      <c r="AY368" s="498" t="str">
        <f t="shared" si="120"/>
        <v/>
      </c>
      <c r="AZ368" s="499" t="str">
        <f>IF($AZ$28="X",IF(AQ368="",0,IF($B368="","",IF(AQ$28="X",IF(E368&gt;0,1,IF(Cover!$E$47="Weekly",IF(D368&gt;=40,1,0.5),IF(D368&gt;=80,1,0.5))),""))),"")</f>
        <v/>
      </c>
      <c r="BA368" s="499" t="str">
        <f>IF($BA$28="X",IF(AR368="",0,IF($B368="","",IF(AR$28="X",IF(I368&gt;0,1,IF(Cover!$E$47="Weekly",IF(H368&gt;=40,1,0.5),IF(H368&gt;=80,1,0.5))),""))),"")</f>
        <v/>
      </c>
      <c r="BB368" s="499" t="str">
        <f>IF($BB$28="X",IF(AS368="",0,IF($B368="","",IF(AS$28="X",IF(M368&gt;0,1,IF(Cover!$E$47="Weekly",IF(L368&gt;=40,1,0.5),IF(L368&gt;=80,1,0.5))),""))),"")</f>
        <v/>
      </c>
      <c r="BC368" s="499" t="str">
        <f>IF($BC$28="X",IF(AT368="",0,IF($B368="","",IF(AT$28="X",IF(Q368&gt;0,1,IF(Cover!$E$47="Weekly",IF(P368&gt;=40,1,0.5),IF(P368&gt;=80,1,0.5))),""))),"")</f>
        <v/>
      </c>
      <c r="BD368" s="499" t="str">
        <f>IF($BD$28="X",IF(AU368="",0,IF($B368="","",IF(AU$28="X",IF(U368&gt;0,1,IF(Cover!$E$47="Weekly",IF(T368&gt;=40,1,0.5),IF(T368&gt;=80,1,0.5))),""))),"")</f>
        <v/>
      </c>
      <c r="BE368" s="499" t="str">
        <f>IF($BE$28="X",IF(AV368="",0,IF($B368="","",IF(AV$28="X",IF(Y368&gt;0,1,IF(Cover!$E$47="Weekly",IF(X368&gt;=40,1,0.5),IF(X368&gt;=80,1,0.5))),""))),"")</f>
        <v/>
      </c>
      <c r="BF368" s="499" t="str">
        <f>IF($BF$28="X",IF(AW368="",0,IF($B368="","",IF(AW$28="X",IF(AC368&gt;0,1,IF(Cover!$E$47="Weekly",IF(AB368&gt;=40,1,0.5),IF(AB368&gt;=80,1,0.5))),""))),"")</f>
        <v/>
      </c>
      <c r="BG368" s="499" t="str">
        <f>IF($BG$28="X",IF(AX368="",0,IF($B368="","",IF(AX$28="X",IF(AG368&gt;0,1,IF(Cover!$E$47="Weekly",IF(AF368&gt;=40,1,0.5),IF(AF368&gt;=80,1,0.5))),""))),"")</f>
        <v/>
      </c>
      <c r="BH368" s="500" t="str">
        <f>IF($BH$28="X",IF(AY368="",0,IF($B368="","",IF(AY$28="X",IF(AK368&gt;0,1,IF(Cover!$E$47="Weekly",IF(AJ368&gt;=40,1,0.5),IF(AJ368&gt;=80,1,0.5))),""))),"")</f>
        <v/>
      </c>
      <c r="BI368" s="470" t="str">
        <f t="shared" si="121"/>
        <v/>
      </c>
      <c r="BJ368" s="469" t="str">
        <f t="shared" si="122"/>
        <v/>
      </c>
      <c r="BL368" s="632">
        <f>IF(BJ368=0,IF('STEP 2 EE Data'!K363="Yes",IF('STEP 2 EE Data'!C363="",1,IF('STEP 2 EE Data'!D363&gt;=40,1,0.5)),0),IF('STEP 2 EE Data'!K363="Yes",IF('STEP 2 EE Data'!C363="",IF(BJ368=0.5,0.5,0),IF('STEP 2 EE Data'!D363&gt;=40,IF(BJ368=0.5,0.5,0),0)),0))</f>
        <v>0</v>
      </c>
    </row>
    <row r="369" spans="1:64" ht="15.6" thickTop="1" thickBot="1" x14ac:dyDescent="0.35">
      <c r="A369" s="84" t="str">
        <f>IF('STEP 2 EE Data'!A364="","",'STEP 2 EE Data'!A364)</f>
        <v/>
      </c>
      <c r="B369" s="83" t="str">
        <f>IF('STEP 2 EE Data'!B364="","",'STEP 2 EE Data'!B364)</f>
        <v/>
      </c>
      <c r="C369" s="54"/>
      <c r="D369" s="56"/>
      <c r="E369" s="55"/>
      <c r="F369" s="371" t="str">
        <f t="shared" si="123"/>
        <v/>
      </c>
      <c r="G369" s="54"/>
      <c r="H369" s="56"/>
      <c r="I369" s="55"/>
      <c r="J369" s="560" t="str">
        <f t="shared" si="124"/>
        <v/>
      </c>
      <c r="K369" s="54"/>
      <c r="L369" s="56"/>
      <c r="M369" s="55"/>
      <c r="N369" s="560" t="str">
        <f t="shared" si="125"/>
        <v/>
      </c>
      <c r="O369" s="54"/>
      <c r="P369" s="56"/>
      <c r="Q369" s="55"/>
      <c r="R369" s="560" t="str">
        <f t="shared" si="106"/>
        <v/>
      </c>
      <c r="S369" s="54"/>
      <c r="T369" s="56"/>
      <c r="U369" s="55"/>
      <c r="V369" s="560" t="str">
        <f t="shared" si="107"/>
        <v/>
      </c>
      <c r="W369" s="54"/>
      <c r="X369" s="56"/>
      <c r="Y369" s="55"/>
      <c r="Z369" s="560" t="str">
        <f t="shared" si="108"/>
        <v/>
      </c>
      <c r="AA369" s="54"/>
      <c r="AB369" s="56"/>
      <c r="AC369" s="55"/>
      <c r="AD369" s="560" t="str">
        <f t="shared" si="109"/>
        <v/>
      </c>
      <c r="AE369" s="54"/>
      <c r="AF369" s="56"/>
      <c r="AG369" s="55"/>
      <c r="AH369" s="560" t="str">
        <f t="shared" si="110"/>
        <v/>
      </c>
      <c r="AI369" s="54"/>
      <c r="AJ369" s="56"/>
      <c r="AK369" s="55"/>
      <c r="AL369" s="446" t="str">
        <f t="shared" si="111"/>
        <v/>
      </c>
      <c r="AM369" s="504">
        <f>'STEP 2 EE Data'!AI364</f>
        <v>0</v>
      </c>
      <c r="AN369" s="82">
        <f>'STEP 2 EE Data'!AJ364</f>
        <v>0</v>
      </c>
      <c r="AO369" s="445" t="str">
        <f>'STEP 2 EE Data'!AK364</f>
        <v/>
      </c>
      <c r="AQ369" s="497" t="str">
        <f t="shared" si="112"/>
        <v/>
      </c>
      <c r="AR369" s="497" t="str">
        <f t="shared" si="113"/>
        <v/>
      </c>
      <c r="AS369" s="497" t="str">
        <f t="shared" si="114"/>
        <v/>
      </c>
      <c r="AT369" s="497" t="str">
        <f t="shared" si="115"/>
        <v/>
      </c>
      <c r="AU369" s="497" t="str">
        <f t="shared" si="116"/>
        <v/>
      </c>
      <c r="AV369" s="497" t="str">
        <f t="shared" si="117"/>
        <v/>
      </c>
      <c r="AW369" s="497" t="str">
        <f t="shared" si="118"/>
        <v/>
      </c>
      <c r="AX369" s="497" t="str">
        <f t="shared" si="119"/>
        <v/>
      </c>
      <c r="AY369" s="498" t="str">
        <f t="shared" si="120"/>
        <v/>
      </c>
      <c r="AZ369" s="499" t="str">
        <f>IF($AZ$28="X",IF(AQ369="",0,IF($B369="","",IF(AQ$28="X",IF(E369&gt;0,1,IF(Cover!$E$47="Weekly",IF(D369&gt;=40,1,0.5),IF(D369&gt;=80,1,0.5))),""))),"")</f>
        <v/>
      </c>
      <c r="BA369" s="499" t="str">
        <f>IF($BA$28="X",IF(AR369="",0,IF($B369="","",IF(AR$28="X",IF(I369&gt;0,1,IF(Cover!$E$47="Weekly",IF(H369&gt;=40,1,0.5),IF(H369&gt;=80,1,0.5))),""))),"")</f>
        <v/>
      </c>
      <c r="BB369" s="499" t="str">
        <f>IF($BB$28="X",IF(AS369="",0,IF($B369="","",IF(AS$28="X",IF(M369&gt;0,1,IF(Cover!$E$47="Weekly",IF(L369&gt;=40,1,0.5),IF(L369&gt;=80,1,0.5))),""))),"")</f>
        <v/>
      </c>
      <c r="BC369" s="499" t="str">
        <f>IF($BC$28="X",IF(AT369="",0,IF($B369="","",IF(AT$28="X",IF(Q369&gt;0,1,IF(Cover!$E$47="Weekly",IF(P369&gt;=40,1,0.5),IF(P369&gt;=80,1,0.5))),""))),"")</f>
        <v/>
      </c>
      <c r="BD369" s="499" t="str">
        <f>IF($BD$28="X",IF(AU369="",0,IF($B369="","",IF(AU$28="X",IF(U369&gt;0,1,IF(Cover!$E$47="Weekly",IF(T369&gt;=40,1,0.5),IF(T369&gt;=80,1,0.5))),""))),"")</f>
        <v/>
      </c>
      <c r="BE369" s="499" t="str">
        <f>IF($BE$28="X",IF(AV369="",0,IF($B369="","",IF(AV$28="X",IF(Y369&gt;0,1,IF(Cover!$E$47="Weekly",IF(X369&gt;=40,1,0.5),IF(X369&gt;=80,1,0.5))),""))),"")</f>
        <v/>
      </c>
      <c r="BF369" s="499" t="str">
        <f>IF($BF$28="X",IF(AW369="",0,IF($B369="","",IF(AW$28="X",IF(AC369&gt;0,1,IF(Cover!$E$47="Weekly",IF(AB369&gt;=40,1,0.5),IF(AB369&gt;=80,1,0.5))),""))),"")</f>
        <v/>
      </c>
      <c r="BG369" s="499" t="str">
        <f>IF($BG$28="X",IF(AX369="",0,IF($B369="","",IF(AX$28="X",IF(AG369&gt;0,1,IF(Cover!$E$47="Weekly",IF(AF369&gt;=40,1,0.5),IF(AF369&gt;=80,1,0.5))),""))),"")</f>
        <v/>
      </c>
      <c r="BH369" s="500" t="str">
        <f>IF($BH$28="X",IF(AY369="",0,IF($B369="","",IF(AY$28="X",IF(AK369&gt;0,1,IF(Cover!$E$47="Weekly",IF(AJ369&gt;=40,1,0.5),IF(AJ369&gt;=80,1,0.5))),""))),"")</f>
        <v/>
      </c>
      <c r="BI369" s="470" t="str">
        <f t="shared" si="121"/>
        <v/>
      </c>
      <c r="BJ369" s="469" t="str">
        <f t="shared" si="122"/>
        <v/>
      </c>
      <c r="BL369" s="632">
        <f>IF(BJ369=0,IF('STEP 2 EE Data'!K364="Yes",IF('STEP 2 EE Data'!C364="",1,IF('STEP 2 EE Data'!D364&gt;=40,1,0.5)),0),IF('STEP 2 EE Data'!K364="Yes",IF('STEP 2 EE Data'!C364="",IF(BJ369=0.5,0.5,0),IF('STEP 2 EE Data'!D364&gt;=40,IF(BJ369=0.5,0.5,0),0)),0))</f>
        <v>0</v>
      </c>
    </row>
    <row r="370" spans="1:64" ht="15.6" thickTop="1" thickBot="1" x14ac:dyDescent="0.35">
      <c r="A370" s="84" t="str">
        <f>IF('STEP 2 EE Data'!A365="","",'STEP 2 EE Data'!A365)</f>
        <v/>
      </c>
      <c r="B370" s="83" t="str">
        <f>IF('STEP 2 EE Data'!B365="","",'STEP 2 EE Data'!B365)</f>
        <v/>
      </c>
      <c r="C370" s="54"/>
      <c r="D370" s="56"/>
      <c r="E370" s="55"/>
      <c r="F370" s="371" t="str">
        <f t="shared" si="123"/>
        <v/>
      </c>
      <c r="G370" s="54"/>
      <c r="H370" s="56"/>
      <c r="I370" s="55"/>
      <c r="J370" s="560" t="str">
        <f t="shared" si="124"/>
        <v/>
      </c>
      <c r="K370" s="54"/>
      <c r="L370" s="56"/>
      <c r="M370" s="55"/>
      <c r="N370" s="560" t="str">
        <f t="shared" si="125"/>
        <v/>
      </c>
      <c r="O370" s="54"/>
      <c r="P370" s="56"/>
      <c r="Q370" s="55"/>
      <c r="R370" s="560" t="str">
        <f t="shared" si="106"/>
        <v/>
      </c>
      <c r="S370" s="54"/>
      <c r="T370" s="56"/>
      <c r="U370" s="55"/>
      <c r="V370" s="560" t="str">
        <f t="shared" si="107"/>
        <v/>
      </c>
      <c r="W370" s="54"/>
      <c r="X370" s="56"/>
      <c r="Y370" s="55"/>
      <c r="Z370" s="560" t="str">
        <f t="shared" si="108"/>
        <v/>
      </c>
      <c r="AA370" s="54"/>
      <c r="AB370" s="56"/>
      <c r="AC370" s="55"/>
      <c r="AD370" s="560" t="str">
        <f t="shared" si="109"/>
        <v/>
      </c>
      <c r="AE370" s="54"/>
      <c r="AF370" s="56"/>
      <c r="AG370" s="55"/>
      <c r="AH370" s="560" t="str">
        <f t="shared" si="110"/>
        <v/>
      </c>
      <c r="AI370" s="54"/>
      <c r="AJ370" s="56"/>
      <c r="AK370" s="55"/>
      <c r="AL370" s="446" t="str">
        <f t="shared" si="111"/>
        <v/>
      </c>
      <c r="AM370" s="504">
        <f>'STEP 2 EE Data'!AI365</f>
        <v>0</v>
      </c>
      <c r="AN370" s="82">
        <f>'STEP 2 EE Data'!AJ365</f>
        <v>0</v>
      </c>
      <c r="AO370" s="445" t="str">
        <f>'STEP 2 EE Data'!AK365</f>
        <v/>
      </c>
      <c r="AQ370" s="497" t="str">
        <f t="shared" si="112"/>
        <v/>
      </c>
      <c r="AR370" s="497" t="str">
        <f t="shared" si="113"/>
        <v/>
      </c>
      <c r="AS370" s="497" t="str">
        <f t="shared" si="114"/>
        <v/>
      </c>
      <c r="AT370" s="497" t="str">
        <f t="shared" si="115"/>
        <v/>
      </c>
      <c r="AU370" s="497" t="str">
        <f t="shared" si="116"/>
        <v/>
      </c>
      <c r="AV370" s="497" t="str">
        <f t="shared" si="117"/>
        <v/>
      </c>
      <c r="AW370" s="497" t="str">
        <f t="shared" si="118"/>
        <v/>
      </c>
      <c r="AX370" s="497" t="str">
        <f t="shared" si="119"/>
        <v/>
      </c>
      <c r="AY370" s="498" t="str">
        <f t="shared" si="120"/>
        <v/>
      </c>
      <c r="AZ370" s="499" t="str">
        <f>IF($AZ$28="X",IF(AQ370="",0,IF($B370="","",IF(AQ$28="X",IF(E370&gt;0,1,IF(Cover!$E$47="Weekly",IF(D370&gt;=40,1,0.5),IF(D370&gt;=80,1,0.5))),""))),"")</f>
        <v/>
      </c>
      <c r="BA370" s="499" t="str">
        <f>IF($BA$28="X",IF(AR370="",0,IF($B370="","",IF(AR$28="X",IF(I370&gt;0,1,IF(Cover!$E$47="Weekly",IF(H370&gt;=40,1,0.5),IF(H370&gt;=80,1,0.5))),""))),"")</f>
        <v/>
      </c>
      <c r="BB370" s="499" t="str">
        <f>IF($BB$28="X",IF(AS370="",0,IF($B370="","",IF(AS$28="X",IF(M370&gt;0,1,IF(Cover!$E$47="Weekly",IF(L370&gt;=40,1,0.5),IF(L370&gt;=80,1,0.5))),""))),"")</f>
        <v/>
      </c>
      <c r="BC370" s="499" t="str">
        <f>IF($BC$28="X",IF(AT370="",0,IF($B370="","",IF(AT$28="X",IF(Q370&gt;0,1,IF(Cover!$E$47="Weekly",IF(P370&gt;=40,1,0.5),IF(P370&gt;=80,1,0.5))),""))),"")</f>
        <v/>
      </c>
      <c r="BD370" s="499" t="str">
        <f>IF($BD$28="X",IF(AU370="",0,IF($B370="","",IF(AU$28="X",IF(U370&gt;0,1,IF(Cover!$E$47="Weekly",IF(T370&gt;=40,1,0.5),IF(T370&gt;=80,1,0.5))),""))),"")</f>
        <v/>
      </c>
      <c r="BE370" s="499" t="str">
        <f>IF($BE$28="X",IF(AV370="",0,IF($B370="","",IF(AV$28="X",IF(Y370&gt;0,1,IF(Cover!$E$47="Weekly",IF(X370&gt;=40,1,0.5),IF(X370&gt;=80,1,0.5))),""))),"")</f>
        <v/>
      </c>
      <c r="BF370" s="499" t="str">
        <f>IF($BF$28="X",IF(AW370="",0,IF($B370="","",IF(AW$28="X",IF(AC370&gt;0,1,IF(Cover!$E$47="Weekly",IF(AB370&gt;=40,1,0.5),IF(AB370&gt;=80,1,0.5))),""))),"")</f>
        <v/>
      </c>
      <c r="BG370" s="499" t="str">
        <f>IF($BG$28="X",IF(AX370="",0,IF($B370="","",IF(AX$28="X",IF(AG370&gt;0,1,IF(Cover!$E$47="Weekly",IF(AF370&gt;=40,1,0.5),IF(AF370&gt;=80,1,0.5))),""))),"")</f>
        <v/>
      </c>
      <c r="BH370" s="500" t="str">
        <f>IF($BH$28="X",IF(AY370="",0,IF($B370="","",IF(AY$28="X",IF(AK370&gt;0,1,IF(Cover!$E$47="Weekly",IF(AJ370&gt;=40,1,0.5),IF(AJ370&gt;=80,1,0.5))),""))),"")</f>
        <v/>
      </c>
      <c r="BI370" s="470" t="str">
        <f t="shared" si="121"/>
        <v/>
      </c>
      <c r="BJ370" s="469" t="str">
        <f t="shared" si="122"/>
        <v/>
      </c>
      <c r="BL370" s="632">
        <f>IF(BJ370=0,IF('STEP 2 EE Data'!K365="Yes",IF('STEP 2 EE Data'!C365="",1,IF('STEP 2 EE Data'!D365&gt;=40,1,0.5)),0),IF('STEP 2 EE Data'!K365="Yes",IF('STEP 2 EE Data'!C365="",IF(BJ370=0.5,0.5,0),IF('STEP 2 EE Data'!D365&gt;=40,IF(BJ370=0.5,0.5,0),0)),0))</f>
        <v>0</v>
      </c>
    </row>
    <row r="371" spans="1:64" ht="15.6" thickTop="1" thickBot="1" x14ac:dyDescent="0.35">
      <c r="A371" s="84" t="str">
        <f>IF('STEP 2 EE Data'!A366="","",'STEP 2 EE Data'!A366)</f>
        <v/>
      </c>
      <c r="B371" s="83" t="str">
        <f>IF('STEP 2 EE Data'!B366="","",'STEP 2 EE Data'!B366)</f>
        <v/>
      </c>
      <c r="C371" s="54"/>
      <c r="D371" s="56"/>
      <c r="E371" s="55"/>
      <c r="F371" s="371" t="str">
        <f t="shared" si="123"/>
        <v/>
      </c>
      <c r="G371" s="54"/>
      <c r="H371" s="56"/>
      <c r="I371" s="55"/>
      <c r="J371" s="560" t="str">
        <f t="shared" si="124"/>
        <v/>
      </c>
      <c r="K371" s="54"/>
      <c r="L371" s="56"/>
      <c r="M371" s="55"/>
      <c r="N371" s="560" t="str">
        <f t="shared" si="125"/>
        <v/>
      </c>
      <c r="O371" s="54"/>
      <c r="P371" s="56"/>
      <c r="Q371" s="55"/>
      <c r="R371" s="560" t="str">
        <f t="shared" si="106"/>
        <v/>
      </c>
      <c r="S371" s="54"/>
      <c r="T371" s="56"/>
      <c r="U371" s="55"/>
      <c r="V371" s="560" t="str">
        <f t="shared" si="107"/>
        <v/>
      </c>
      <c r="W371" s="54"/>
      <c r="X371" s="56"/>
      <c r="Y371" s="55"/>
      <c r="Z371" s="560" t="str">
        <f t="shared" si="108"/>
        <v/>
      </c>
      <c r="AA371" s="54"/>
      <c r="AB371" s="56"/>
      <c r="AC371" s="55"/>
      <c r="AD371" s="560" t="str">
        <f t="shared" si="109"/>
        <v/>
      </c>
      <c r="AE371" s="54"/>
      <c r="AF371" s="56"/>
      <c r="AG371" s="55"/>
      <c r="AH371" s="560" t="str">
        <f t="shared" si="110"/>
        <v/>
      </c>
      <c r="AI371" s="54"/>
      <c r="AJ371" s="56"/>
      <c r="AK371" s="55"/>
      <c r="AL371" s="446" t="str">
        <f t="shared" si="111"/>
        <v/>
      </c>
      <c r="AM371" s="504">
        <f>'STEP 2 EE Data'!AI366</f>
        <v>0</v>
      </c>
      <c r="AN371" s="82">
        <f>'STEP 2 EE Data'!AJ366</f>
        <v>0</v>
      </c>
      <c r="AO371" s="445" t="str">
        <f>'STEP 2 EE Data'!AK366</f>
        <v/>
      </c>
      <c r="AQ371" s="497" t="str">
        <f t="shared" si="112"/>
        <v/>
      </c>
      <c r="AR371" s="497" t="str">
        <f t="shared" si="113"/>
        <v/>
      </c>
      <c r="AS371" s="497" t="str">
        <f t="shared" si="114"/>
        <v/>
      </c>
      <c r="AT371" s="497" t="str">
        <f t="shared" si="115"/>
        <v/>
      </c>
      <c r="AU371" s="497" t="str">
        <f t="shared" si="116"/>
        <v/>
      </c>
      <c r="AV371" s="497" t="str">
        <f t="shared" si="117"/>
        <v/>
      </c>
      <c r="AW371" s="497" t="str">
        <f t="shared" si="118"/>
        <v/>
      </c>
      <c r="AX371" s="497" t="str">
        <f t="shared" si="119"/>
        <v/>
      </c>
      <c r="AY371" s="498" t="str">
        <f t="shared" si="120"/>
        <v/>
      </c>
      <c r="AZ371" s="499" t="str">
        <f>IF($AZ$28="X",IF(AQ371="",0,IF($B371="","",IF(AQ$28="X",IF(E371&gt;0,1,IF(Cover!$E$47="Weekly",IF(D371&gt;=40,1,0.5),IF(D371&gt;=80,1,0.5))),""))),"")</f>
        <v/>
      </c>
      <c r="BA371" s="499" t="str">
        <f>IF($BA$28="X",IF(AR371="",0,IF($B371="","",IF(AR$28="X",IF(I371&gt;0,1,IF(Cover!$E$47="Weekly",IF(H371&gt;=40,1,0.5),IF(H371&gt;=80,1,0.5))),""))),"")</f>
        <v/>
      </c>
      <c r="BB371" s="499" t="str">
        <f>IF($BB$28="X",IF(AS371="",0,IF($B371="","",IF(AS$28="X",IF(M371&gt;0,1,IF(Cover!$E$47="Weekly",IF(L371&gt;=40,1,0.5),IF(L371&gt;=80,1,0.5))),""))),"")</f>
        <v/>
      </c>
      <c r="BC371" s="499" t="str">
        <f>IF($BC$28="X",IF(AT371="",0,IF($B371="","",IF(AT$28="X",IF(Q371&gt;0,1,IF(Cover!$E$47="Weekly",IF(P371&gt;=40,1,0.5),IF(P371&gt;=80,1,0.5))),""))),"")</f>
        <v/>
      </c>
      <c r="BD371" s="499" t="str">
        <f>IF($BD$28="X",IF(AU371="",0,IF($B371="","",IF(AU$28="X",IF(U371&gt;0,1,IF(Cover!$E$47="Weekly",IF(T371&gt;=40,1,0.5),IF(T371&gt;=80,1,0.5))),""))),"")</f>
        <v/>
      </c>
      <c r="BE371" s="499" t="str">
        <f>IF($BE$28="X",IF(AV371="",0,IF($B371="","",IF(AV$28="X",IF(Y371&gt;0,1,IF(Cover!$E$47="Weekly",IF(X371&gt;=40,1,0.5),IF(X371&gt;=80,1,0.5))),""))),"")</f>
        <v/>
      </c>
      <c r="BF371" s="499" t="str">
        <f>IF($BF$28="X",IF(AW371="",0,IF($B371="","",IF(AW$28="X",IF(AC371&gt;0,1,IF(Cover!$E$47="Weekly",IF(AB371&gt;=40,1,0.5),IF(AB371&gt;=80,1,0.5))),""))),"")</f>
        <v/>
      </c>
      <c r="BG371" s="499" t="str">
        <f>IF($BG$28="X",IF(AX371="",0,IF($B371="","",IF(AX$28="X",IF(AG371&gt;0,1,IF(Cover!$E$47="Weekly",IF(AF371&gt;=40,1,0.5),IF(AF371&gt;=80,1,0.5))),""))),"")</f>
        <v/>
      </c>
      <c r="BH371" s="500" t="str">
        <f>IF($BH$28="X",IF(AY371="",0,IF($B371="","",IF(AY$28="X",IF(AK371&gt;0,1,IF(Cover!$E$47="Weekly",IF(AJ371&gt;=40,1,0.5),IF(AJ371&gt;=80,1,0.5))),""))),"")</f>
        <v/>
      </c>
      <c r="BI371" s="470" t="str">
        <f t="shared" si="121"/>
        <v/>
      </c>
      <c r="BJ371" s="469" t="str">
        <f t="shared" si="122"/>
        <v/>
      </c>
      <c r="BL371" s="632">
        <f>IF(BJ371=0,IF('STEP 2 EE Data'!K366="Yes",IF('STEP 2 EE Data'!C366="",1,IF('STEP 2 EE Data'!D366&gt;=40,1,0.5)),0),IF('STEP 2 EE Data'!K366="Yes",IF('STEP 2 EE Data'!C366="",IF(BJ371=0.5,0.5,0),IF('STEP 2 EE Data'!D366&gt;=40,IF(BJ371=0.5,0.5,0),0)),0))</f>
        <v>0</v>
      </c>
    </row>
    <row r="372" spans="1:64" ht="15.6" thickTop="1" thickBot="1" x14ac:dyDescent="0.35">
      <c r="A372" s="84" t="str">
        <f>IF('STEP 2 EE Data'!A367="","",'STEP 2 EE Data'!A367)</f>
        <v/>
      </c>
      <c r="B372" s="83" t="str">
        <f>IF('STEP 2 EE Data'!B367="","",'STEP 2 EE Data'!B367)</f>
        <v/>
      </c>
      <c r="C372" s="54"/>
      <c r="D372" s="56"/>
      <c r="E372" s="55"/>
      <c r="F372" s="371" t="str">
        <f t="shared" si="123"/>
        <v/>
      </c>
      <c r="G372" s="54"/>
      <c r="H372" s="56"/>
      <c r="I372" s="55"/>
      <c r="J372" s="560" t="str">
        <f t="shared" si="124"/>
        <v/>
      </c>
      <c r="K372" s="54"/>
      <c r="L372" s="56"/>
      <c r="M372" s="55"/>
      <c r="N372" s="560" t="str">
        <f t="shared" si="125"/>
        <v/>
      </c>
      <c r="O372" s="54"/>
      <c r="P372" s="56"/>
      <c r="Q372" s="55"/>
      <c r="R372" s="560" t="str">
        <f t="shared" si="106"/>
        <v/>
      </c>
      <c r="S372" s="54"/>
      <c r="T372" s="56"/>
      <c r="U372" s="55"/>
      <c r="V372" s="560" t="str">
        <f t="shared" si="107"/>
        <v/>
      </c>
      <c r="W372" s="54"/>
      <c r="X372" s="56"/>
      <c r="Y372" s="55"/>
      <c r="Z372" s="560" t="str">
        <f t="shared" si="108"/>
        <v/>
      </c>
      <c r="AA372" s="54"/>
      <c r="AB372" s="56"/>
      <c r="AC372" s="55"/>
      <c r="AD372" s="560" t="str">
        <f t="shared" si="109"/>
        <v/>
      </c>
      <c r="AE372" s="54"/>
      <c r="AF372" s="56"/>
      <c r="AG372" s="55"/>
      <c r="AH372" s="560" t="str">
        <f t="shared" si="110"/>
        <v/>
      </c>
      <c r="AI372" s="54"/>
      <c r="AJ372" s="56"/>
      <c r="AK372" s="55"/>
      <c r="AL372" s="446" t="str">
        <f t="shared" si="111"/>
        <v/>
      </c>
      <c r="AM372" s="504">
        <f>'STEP 2 EE Data'!AI367</f>
        <v>0</v>
      </c>
      <c r="AN372" s="82">
        <f>'STEP 2 EE Data'!AJ367</f>
        <v>0</v>
      </c>
      <c r="AO372" s="445" t="str">
        <f>'STEP 2 EE Data'!AK367</f>
        <v/>
      </c>
      <c r="AQ372" s="497" t="str">
        <f t="shared" si="112"/>
        <v/>
      </c>
      <c r="AR372" s="497" t="str">
        <f t="shared" si="113"/>
        <v/>
      </c>
      <c r="AS372" s="497" t="str">
        <f t="shared" si="114"/>
        <v/>
      </c>
      <c r="AT372" s="497" t="str">
        <f t="shared" si="115"/>
        <v/>
      </c>
      <c r="AU372" s="497" t="str">
        <f t="shared" si="116"/>
        <v/>
      </c>
      <c r="AV372" s="497" t="str">
        <f t="shared" si="117"/>
        <v/>
      </c>
      <c r="AW372" s="497" t="str">
        <f t="shared" si="118"/>
        <v/>
      </c>
      <c r="AX372" s="497" t="str">
        <f t="shared" si="119"/>
        <v/>
      </c>
      <c r="AY372" s="498" t="str">
        <f t="shared" si="120"/>
        <v/>
      </c>
      <c r="AZ372" s="499" t="str">
        <f>IF($AZ$28="X",IF(AQ372="",0,IF($B372="","",IF(AQ$28="X",IF(E372&gt;0,1,IF(Cover!$E$47="Weekly",IF(D372&gt;=40,1,0.5),IF(D372&gt;=80,1,0.5))),""))),"")</f>
        <v/>
      </c>
      <c r="BA372" s="499" t="str">
        <f>IF($BA$28="X",IF(AR372="",0,IF($B372="","",IF(AR$28="X",IF(I372&gt;0,1,IF(Cover!$E$47="Weekly",IF(H372&gt;=40,1,0.5),IF(H372&gt;=80,1,0.5))),""))),"")</f>
        <v/>
      </c>
      <c r="BB372" s="499" t="str">
        <f>IF($BB$28="X",IF(AS372="",0,IF($B372="","",IF(AS$28="X",IF(M372&gt;0,1,IF(Cover!$E$47="Weekly",IF(L372&gt;=40,1,0.5),IF(L372&gt;=80,1,0.5))),""))),"")</f>
        <v/>
      </c>
      <c r="BC372" s="499" t="str">
        <f>IF($BC$28="X",IF(AT372="",0,IF($B372="","",IF(AT$28="X",IF(Q372&gt;0,1,IF(Cover!$E$47="Weekly",IF(P372&gt;=40,1,0.5),IF(P372&gt;=80,1,0.5))),""))),"")</f>
        <v/>
      </c>
      <c r="BD372" s="499" t="str">
        <f>IF($BD$28="X",IF(AU372="",0,IF($B372="","",IF(AU$28="X",IF(U372&gt;0,1,IF(Cover!$E$47="Weekly",IF(T372&gt;=40,1,0.5),IF(T372&gt;=80,1,0.5))),""))),"")</f>
        <v/>
      </c>
      <c r="BE372" s="499" t="str">
        <f>IF($BE$28="X",IF(AV372="",0,IF($B372="","",IF(AV$28="X",IF(Y372&gt;0,1,IF(Cover!$E$47="Weekly",IF(X372&gt;=40,1,0.5),IF(X372&gt;=80,1,0.5))),""))),"")</f>
        <v/>
      </c>
      <c r="BF372" s="499" t="str">
        <f>IF($BF$28="X",IF(AW372="",0,IF($B372="","",IF(AW$28="X",IF(AC372&gt;0,1,IF(Cover!$E$47="Weekly",IF(AB372&gt;=40,1,0.5),IF(AB372&gt;=80,1,0.5))),""))),"")</f>
        <v/>
      </c>
      <c r="BG372" s="499" t="str">
        <f>IF($BG$28="X",IF(AX372="",0,IF($B372="","",IF(AX$28="X",IF(AG372&gt;0,1,IF(Cover!$E$47="Weekly",IF(AF372&gt;=40,1,0.5),IF(AF372&gt;=80,1,0.5))),""))),"")</f>
        <v/>
      </c>
      <c r="BH372" s="500" t="str">
        <f>IF($BH$28="X",IF(AY372="",0,IF($B372="","",IF(AY$28="X",IF(AK372&gt;0,1,IF(Cover!$E$47="Weekly",IF(AJ372&gt;=40,1,0.5),IF(AJ372&gt;=80,1,0.5))),""))),"")</f>
        <v/>
      </c>
      <c r="BI372" s="470" t="str">
        <f t="shared" si="121"/>
        <v/>
      </c>
      <c r="BJ372" s="469" t="str">
        <f t="shared" si="122"/>
        <v/>
      </c>
      <c r="BL372" s="632">
        <f>IF(BJ372=0,IF('STEP 2 EE Data'!K367="Yes",IF('STEP 2 EE Data'!C367="",1,IF('STEP 2 EE Data'!D367&gt;=40,1,0.5)),0),IF('STEP 2 EE Data'!K367="Yes",IF('STEP 2 EE Data'!C367="",IF(BJ372=0.5,0.5,0),IF('STEP 2 EE Data'!D367&gt;=40,IF(BJ372=0.5,0.5,0),0)),0))</f>
        <v>0</v>
      </c>
    </row>
    <row r="373" spans="1:64" ht="15.6" thickTop="1" thickBot="1" x14ac:dyDescent="0.35">
      <c r="A373" s="84" t="str">
        <f>IF('STEP 2 EE Data'!A368="","",'STEP 2 EE Data'!A368)</f>
        <v/>
      </c>
      <c r="B373" s="83" t="str">
        <f>IF('STEP 2 EE Data'!B368="","",'STEP 2 EE Data'!B368)</f>
        <v/>
      </c>
      <c r="C373" s="54"/>
      <c r="D373" s="56"/>
      <c r="E373" s="55"/>
      <c r="F373" s="371" t="str">
        <f t="shared" si="123"/>
        <v/>
      </c>
      <c r="G373" s="54"/>
      <c r="H373" s="56"/>
      <c r="I373" s="55"/>
      <c r="J373" s="560" t="str">
        <f t="shared" si="124"/>
        <v/>
      </c>
      <c r="K373" s="54"/>
      <c r="L373" s="56"/>
      <c r="M373" s="55"/>
      <c r="N373" s="560" t="str">
        <f t="shared" si="125"/>
        <v/>
      </c>
      <c r="O373" s="54"/>
      <c r="P373" s="56"/>
      <c r="Q373" s="55"/>
      <c r="R373" s="560" t="str">
        <f t="shared" si="106"/>
        <v/>
      </c>
      <c r="S373" s="54"/>
      <c r="T373" s="56"/>
      <c r="U373" s="55"/>
      <c r="V373" s="560" t="str">
        <f t="shared" si="107"/>
        <v/>
      </c>
      <c r="W373" s="54"/>
      <c r="X373" s="56"/>
      <c r="Y373" s="55"/>
      <c r="Z373" s="560" t="str">
        <f t="shared" si="108"/>
        <v/>
      </c>
      <c r="AA373" s="54"/>
      <c r="AB373" s="56"/>
      <c r="AC373" s="55"/>
      <c r="AD373" s="560" t="str">
        <f t="shared" si="109"/>
        <v/>
      </c>
      <c r="AE373" s="54"/>
      <c r="AF373" s="56"/>
      <c r="AG373" s="55"/>
      <c r="AH373" s="560" t="str">
        <f t="shared" si="110"/>
        <v/>
      </c>
      <c r="AI373" s="54"/>
      <c r="AJ373" s="56"/>
      <c r="AK373" s="55"/>
      <c r="AL373" s="446" t="str">
        <f t="shared" si="111"/>
        <v/>
      </c>
      <c r="AM373" s="504">
        <f>'STEP 2 EE Data'!AI368</f>
        <v>0</v>
      </c>
      <c r="AN373" s="82">
        <f>'STEP 2 EE Data'!AJ368</f>
        <v>0</v>
      </c>
      <c r="AO373" s="445" t="str">
        <f>'STEP 2 EE Data'!AK368</f>
        <v/>
      </c>
      <c r="AQ373" s="497" t="str">
        <f t="shared" si="112"/>
        <v/>
      </c>
      <c r="AR373" s="497" t="str">
        <f t="shared" si="113"/>
        <v/>
      </c>
      <c r="AS373" s="497" t="str">
        <f t="shared" si="114"/>
        <v/>
      </c>
      <c r="AT373" s="497" t="str">
        <f t="shared" si="115"/>
        <v/>
      </c>
      <c r="AU373" s="497" t="str">
        <f t="shared" si="116"/>
        <v/>
      </c>
      <c r="AV373" s="497" t="str">
        <f t="shared" si="117"/>
        <v/>
      </c>
      <c r="AW373" s="497" t="str">
        <f t="shared" si="118"/>
        <v/>
      </c>
      <c r="AX373" s="497" t="str">
        <f t="shared" si="119"/>
        <v/>
      </c>
      <c r="AY373" s="498" t="str">
        <f t="shared" si="120"/>
        <v/>
      </c>
      <c r="AZ373" s="499" t="str">
        <f>IF($AZ$28="X",IF(AQ373="",0,IF($B373="","",IF(AQ$28="X",IF(E373&gt;0,1,IF(Cover!$E$47="Weekly",IF(D373&gt;=40,1,0.5),IF(D373&gt;=80,1,0.5))),""))),"")</f>
        <v/>
      </c>
      <c r="BA373" s="499" t="str">
        <f>IF($BA$28="X",IF(AR373="",0,IF($B373="","",IF(AR$28="X",IF(I373&gt;0,1,IF(Cover!$E$47="Weekly",IF(H373&gt;=40,1,0.5),IF(H373&gt;=80,1,0.5))),""))),"")</f>
        <v/>
      </c>
      <c r="BB373" s="499" t="str">
        <f>IF($BB$28="X",IF(AS373="",0,IF($B373="","",IF(AS$28="X",IF(M373&gt;0,1,IF(Cover!$E$47="Weekly",IF(L373&gt;=40,1,0.5),IF(L373&gt;=80,1,0.5))),""))),"")</f>
        <v/>
      </c>
      <c r="BC373" s="499" t="str">
        <f>IF($BC$28="X",IF(AT373="",0,IF($B373="","",IF(AT$28="X",IF(Q373&gt;0,1,IF(Cover!$E$47="Weekly",IF(P373&gt;=40,1,0.5),IF(P373&gt;=80,1,0.5))),""))),"")</f>
        <v/>
      </c>
      <c r="BD373" s="499" t="str">
        <f>IF($BD$28="X",IF(AU373="",0,IF($B373="","",IF(AU$28="X",IF(U373&gt;0,1,IF(Cover!$E$47="Weekly",IF(T373&gt;=40,1,0.5),IF(T373&gt;=80,1,0.5))),""))),"")</f>
        <v/>
      </c>
      <c r="BE373" s="499" t="str">
        <f>IF($BE$28="X",IF(AV373="",0,IF($B373="","",IF(AV$28="X",IF(Y373&gt;0,1,IF(Cover!$E$47="Weekly",IF(X373&gt;=40,1,0.5),IF(X373&gt;=80,1,0.5))),""))),"")</f>
        <v/>
      </c>
      <c r="BF373" s="499" t="str">
        <f>IF($BF$28="X",IF(AW373="",0,IF($B373="","",IF(AW$28="X",IF(AC373&gt;0,1,IF(Cover!$E$47="Weekly",IF(AB373&gt;=40,1,0.5),IF(AB373&gt;=80,1,0.5))),""))),"")</f>
        <v/>
      </c>
      <c r="BG373" s="499" t="str">
        <f>IF($BG$28="X",IF(AX373="",0,IF($B373="","",IF(AX$28="X",IF(AG373&gt;0,1,IF(Cover!$E$47="Weekly",IF(AF373&gt;=40,1,0.5),IF(AF373&gt;=80,1,0.5))),""))),"")</f>
        <v/>
      </c>
      <c r="BH373" s="500" t="str">
        <f>IF($BH$28="X",IF(AY373="",0,IF($B373="","",IF(AY$28="X",IF(AK373&gt;0,1,IF(Cover!$E$47="Weekly",IF(AJ373&gt;=40,1,0.5),IF(AJ373&gt;=80,1,0.5))),""))),"")</f>
        <v/>
      </c>
      <c r="BI373" s="470" t="str">
        <f t="shared" si="121"/>
        <v/>
      </c>
      <c r="BJ373" s="469" t="str">
        <f t="shared" si="122"/>
        <v/>
      </c>
      <c r="BL373" s="632">
        <f>IF(BJ373=0,IF('STEP 2 EE Data'!K368="Yes",IF('STEP 2 EE Data'!C368="",1,IF('STEP 2 EE Data'!D368&gt;=40,1,0.5)),0),IF('STEP 2 EE Data'!K368="Yes",IF('STEP 2 EE Data'!C368="",IF(BJ373=0.5,0.5,0),IF('STEP 2 EE Data'!D368&gt;=40,IF(BJ373=0.5,0.5,0),0)),0))</f>
        <v>0</v>
      </c>
    </row>
    <row r="374" spans="1:64" ht="15.6" thickTop="1" thickBot="1" x14ac:dyDescent="0.35">
      <c r="A374" s="84" t="str">
        <f>IF('STEP 2 EE Data'!A369="","",'STEP 2 EE Data'!A369)</f>
        <v/>
      </c>
      <c r="B374" s="83" t="str">
        <f>IF('STEP 2 EE Data'!B369="","",'STEP 2 EE Data'!B369)</f>
        <v/>
      </c>
      <c r="C374" s="54"/>
      <c r="D374" s="56"/>
      <c r="E374" s="55"/>
      <c r="F374" s="371" t="str">
        <f t="shared" si="123"/>
        <v/>
      </c>
      <c r="G374" s="54"/>
      <c r="H374" s="56"/>
      <c r="I374" s="55"/>
      <c r="J374" s="560" t="str">
        <f t="shared" si="124"/>
        <v/>
      </c>
      <c r="K374" s="54"/>
      <c r="L374" s="56"/>
      <c r="M374" s="55"/>
      <c r="N374" s="560" t="str">
        <f t="shared" si="125"/>
        <v/>
      </c>
      <c r="O374" s="54"/>
      <c r="P374" s="56"/>
      <c r="Q374" s="55"/>
      <c r="R374" s="560" t="str">
        <f t="shared" si="106"/>
        <v/>
      </c>
      <c r="S374" s="54"/>
      <c r="T374" s="56"/>
      <c r="U374" s="55"/>
      <c r="V374" s="560" t="str">
        <f t="shared" si="107"/>
        <v/>
      </c>
      <c r="W374" s="54"/>
      <c r="X374" s="56"/>
      <c r="Y374" s="55"/>
      <c r="Z374" s="560" t="str">
        <f t="shared" si="108"/>
        <v/>
      </c>
      <c r="AA374" s="54"/>
      <c r="AB374" s="56"/>
      <c r="AC374" s="55"/>
      <c r="AD374" s="560" t="str">
        <f t="shared" si="109"/>
        <v/>
      </c>
      <c r="AE374" s="54"/>
      <c r="AF374" s="56"/>
      <c r="AG374" s="55"/>
      <c r="AH374" s="560" t="str">
        <f t="shared" si="110"/>
        <v/>
      </c>
      <c r="AI374" s="54"/>
      <c r="AJ374" s="56"/>
      <c r="AK374" s="55"/>
      <c r="AL374" s="446" t="str">
        <f t="shared" si="111"/>
        <v/>
      </c>
      <c r="AM374" s="504">
        <f>'STEP 2 EE Data'!AI369</f>
        <v>0</v>
      </c>
      <c r="AN374" s="82">
        <f>'STEP 2 EE Data'!AJ369</f>
        <v>0</v>
      </c>
      <c r="AO374" s="445" t="str">
        <f>'STEP 2 EE Data'!AK369</f>
        <v/>
      </c>
      <c r="AQ374" s="497" t="str">
        <f t="shared" si="112"/>
        <v/>
      </c>
      <c r="AR374" s="497" t="str">
        <f t="shared" si="113"/>
        <v/>
      </c>
      <c r="AS374" s="497" t="str">
        <f t="shared" si="114"/>
        <v/>
      </c>
      <c r="AT374" s="497" t="str">
        <f t="shared" si="115"/>
        <v/>
      </c>
      <c r="AU374" s="497" t="str">
        <f t="shared" si="116"/>
        <v/>
      </c>
      <c r="AV374" s="497" t="str">
        <f t="shared" si="117"/>
        <v/>
      </c>
      <c r="AW374" s="497" t="str">
        <f t="shared" si="118"/>
        <v/>
      </c>
      <c r="AX374" s="497" t="str">
        <f t="shared" si="119"/>
        <v/>
      </c>
      <c r="AY374" s="498" t="str">
        <f t="shared" si="120"/>
        <v/>
      </c>
      <c r="AZ374" s="499" t="str">
        <f>IF($AZ$28="X",IF(AQ374="",0,IF($B374="","",IF(AQ$28="X",IF(E374&gt;0,1,IF(Cover!$E$47="Weekly",IF(D374&gt;=40,1,0.5),IF(D374&gt;=80,1,0.5))),""))),"")</f>
        <v/>
      </c>
      <c r="BA374" s="499" t="str">
        <f>IF($BA$28="X",IF(AR374="",0,IF($B374="","",IF(AR$28="X",IF(I374&gt;0,1,IF(Cover!$E$47="Weekly",IF(H374&gt;=40,1,0.5),IF(H374&gt;=80,1,0.5))),""))),"")</f>
        <v/>
      </c>
      <c r="BB374" s="499" t="str">
        <f>IF($BB$28="X",IF(AS374="",0,IF($B374="","",IF(AS$28="X",IF(M374&gt;0,1,IF(Cover!$E$47="Weekly",IF(L374&gt;=40,1,0.5),IF(L374&gt;=80,1,0.5))),""))),"")</f>
        <v/>
      </c>
      <c r="BC374" s="499" t="str">
        <f>IF($BC$28="X",IF(AT374="",0,IF($B374="","",IF(AT$28="X",IF(Q374&gt;0,1,IF(Cover!$E$47="Weekly",IF(P374&gt;=40,1,0.5),IF(P374&gt;=80,1,0.5))),""))),"")</f>
        <v/>
      </c>
      <c r="BD374" s="499" t="str">
        <f>IF($BD$28="X",IF(AU374="",0,IF($B374="","",IF(AU$28="X",IF(U374&gt;0,1,IF(Cover!$E$47="Weekly",IF(T374&gt;=40,1,0.5),IF(T374&gt;=80,1,0.5))),""))),"")</f>
        <v/>
      </c>
      <c r="BE374" s="499" t="str">
        <f>IF($BE$28="X",IF(AV374="",0,IF($B374="","",IF(AV$28="X",IF(Y374&gt;0,1,IF(Cover!$E$47="Weekly",IF(X374&gt;=40,1,0.5),IF(X374&gt;=80,1,0.5))),""))),"")</f>
        <v/>
      </c>
      <c r="BF374" s="499" t="str">
        <f>IF($BF$28="X",IF(AW374="",0,IF($B374="","",IF(AW$28="X",IF(AC374&gt;0,1,IF(Cover!$E$47="Weekly",IF(AB374&gt;=40,1,0.5),IF(AB374&gt;=80,1,0.5))),""))),"")</f>
        <v/>
      </c>
      <c r="BG374" s="499" t="str">
        <f>IF($BG$28="X",IF(AX374="",0,IF($B374="","",IF(AX$28="X",IF(AG374&gt;0,1,IF(Cover!$E$47="Weekly",IF(AF374&gt;=40,1,0.5),IF(AF374&gt;=80,1,0.5))),""))),"")</f>
        <v/>
      </c>
      <c r="BH374" s="500" t="str">
        <f>IF($BH$28="X",IF(AY374="",0,IF($B374="","",IF(AY$28="X",IF(AK374&gt;0,1,IF(Cover!$E$47="Weekly",IF(AJ374&gt;=40,1,0.5),IF(AJ374&gt;=80,1,0.5))),""))),"")</f>
        <v/>
      </c>
      <c r="BI374" s="470" t="str">
        <f t="shared" si="121"/>
        <v/>
      </c>
      <c r="BJ374" s="469" t="str">
        <f t="shared" si="122"/>
        <v/>
      </c>
      <c r="BL374" s="632">
        <f>IF(BJ374=0,IF('STEP 2 EE Data'!K369="Yes",IF('STEP 2 EE Data'!C369="",1,IF('STEP 2 EE Data'!D369&gt;=40,1,0.5)),0),IF('STEP 2 EE Data'!K369="Yes",IF('STEP 2 EE Data'!C369="",IF(BJ374=0.5,0.5,0),IF('STEP 2 EE Data'!D369&gt;=40,IF(BJ374=0.5,0.5,0),0)),0))</f>
        <v>0</v>
      </c>
    </row>
    <row r="375" spans="1:64" ht="15.6" thickTop="1" thickBot="1" x14ac:dyDescent="0.35">
      <c r="A375" s="84" t="str">
        <f>IF('STEP 2 EE Data'!A370="","",'STEP 2 EE Data'!A370)</f>
        <v/>
      </c>
      <c r="B375" s="83" t="str">
        <f>IF('STEP 2 EE Data'!B370="","",'STEP 2 EE Data'!B370)</f>
        <v/>
      </c>
      <c r="C375" s="54"/>
      <c r="D375" s="56"/>
      <c r="E375" s="55"/>
      <c r="F375" s="371" t="str">
        <f t="shared" si="123"/>
        <v/>
      </c>
      <c r="G375" s="54"/>
      <c r="H375" s="56"/>
      <c r="I375" s="55"/>
      <c r="J375" s="560" t="str">
        <f t="shared" si="124"/>
        <v/>
      </c>
      <c r="K375" s="54"/>
      <c r="L375" s="56"/>
      <c r="M375" s="55"/>
      <c r="N375" s="560" t="str">
        <f t="shared" si="125"/>
        <v/>
      </c>
      <c r="O375" s="54"/>
      <c r="P375" s="56"/>
      <c r="Q375" s="55"/>
      <c r="R375" s="560" t="str">
        <f t="shared" si="106"/>
        <v/>
      </c>
      <c r="S375" s="54"/>
      <c r="T375" s="56"/>
      <c r="U375" s="55"/>
      <c r="V375" s="560" t="str">
        <f t="shared" si="107"/>
        <v/>
      </c>
      <c r="W375" s="54"/>
      <c r="X375" s="56"/>
      <c r="Y375" s="55"/>
      <c r="Z375" s="560" t="str">
        <f t="shared" si="108"/>
        <v/>
      </c>
      <c r="AA375" s="54"/>
      <c r="AB375" s="56"/>
      <c r="AC375" s="55"/>
      <c r="AD375" s="560" t="str">
        <f t="shared" si="109"/>
        <v/>
      </c>
      <c r="AE375" s="54"/>
      <c r="AF375" s="56"/>
      <c r="AG375" s="55"/>
      <c r="AH375" s="560" t="str">
        <f t="shared" si="110"/>
        <v/>
      </c>
      <c r="AI375" s="54"/>
      <c r="AJ375" s="56"/>
      <c r="AK375" s="55"/>
      <c r="AL375" s="446" t="str">
        <f t="shared" si="111"/>
        <v/>
      </c>
      <c r="AM375" s="504">
        <f>'STEP 2 EE Data'!AI370</f>
        <v>0</v>
      </c>
      <c r="AN375" s="82">
        <f>'STEP 2 EE Data'!AJ370</f>
        <v>0</v>
      </c>
      <c r="AO375" s="445" t="str">
        <f>'STEP 2 EE Data'!AK370</f>
        <v/>
      </c>
      <c r="AQ375" s="497" t="str">
        <f t="shared" si="112"/>
        <v/>
      </c>
      <c r="AR375" s="497" t="str">
        <f t="shared" si="113"/>
        <v/>
      </c>
      <c r="AS375" s="497" t="str">
        <f t="shared" si="114"/>
        <v/>
      </c>
      <c r="AT375" s="497" t="str">
        <f t="shared" si="115"/>
        <v/>
      </c>
      <c r="AU375" s="497" t="str">
        <f t="shared" si="116"/>
        <v/>
      </c>
      <c r="AV375" s="497" t="str">
        <f t="shared" si="117"/>
        <v/>
      </c>
      <c r="AW375" s="497" t="str">
        <f t="shared" si="118"/>
        <v/>
      </c>
      <c r="AX375" s="497" t="str">
        <f t="shared" si="119"/>
        <v/>
      </c>
      <c r="AY375" s="498" t="str">
        <f t="shared" si="120"/>
        <v/>
      </c>
      <c r="AZ375" s="499" t="str">
        <f>IF($AZ$28="X",IF(AQ375="",0,IF($B375="","",IF(AQ$28="X",IF(E375&gt;0,1,IF(Cover!$E$47="Weekly",IF(D375&gt;=40,1,0.5),IF(D375&gt;=80,1,0.5))),""))),"")</f>
        <v/>
      </c>
      <c r="BA375" s="499" t="str">
        <f>IF($BA$28="X",IF(AR375="",0,IF($B375="","",IF(AR$28="X",IF(I375&gt;0,1,IF(Cover!$E$47="Weekly",IF(H375&gt;=40,1,0.5),IF(H375&gt;=80,1,0.5))),""))),"")</f>
        <v/>
      </c>
      <c r="BB375" s="499" t="str">
        <f>IF($BB$28="X",IF(AS375="",0,IF($B375="","",IF(AS$28="X",IF(M375&gt;0,1,IF(Cover!$E$47="Weekly",IF(L375&gt;=40,1,0.5),IF(L375&gt;=80,1,0.5))),""))),"")</f>
        <v/>
      </c>
      <c r="BC375" s="499" t="str">
        <f>IF($BC$28="X",IF(AT375="",0,IF($B375="","",IF(AT$28="X",IF(Q375&gt;0,1,IF(Cover!$E$47="Weekly",IF(P375&gt;=40,1,0.5),IF(P375&gt;=80,1,0.5))),""))),"")</f>
        <v/>
      </c>
      <c r="BD375" s="499" t="str">
        <f>IF($BD$28="X",IF(AU375="",0,IF($B375="","",IF(AU$28="X",IF(U375&gt;0,1,IF(Cover!$E$47="Weekly",IF(T375&gt;=40,1,0.5),IF(T375&gt;=80,1,0.5))),""))),"")</f>
        <v/>
      </c>
      <c r="BE375" s="499" t="str">
        <f>IF($BE$28="X",IF(AV375="",0,IF($B375="","",IF(AV$28="X",IF(Y375&gt;0,1,IF(Cover!$E$47="Weekly",IF(X375&gt;=40,1,0.5),IF(X375&gt;=80,1,0.5))),""))),"")</f>
        <v/>
      </c>
      <c r="BF375" s="499" t="str">
        <f>IF($BF$28="X",IF(AW375="",0,IF($B375="","",IF(AW$28="X",IF(AC375&gt;0,1,IF(Cover!$E$47="Weekly",IF(AB375&gt;=40,1,0.5),IF(AB375&gt;=80,1,0.5))),""))),"")</f>
        <v/>
      </c>
      <c r="BG375" s="499" t="str">
        <f>IF($BG$28="X",IF(AX375="",0,IF($B375="","",IF(AX$28="X",IF(AG375&gt;0,1,IF(Cover!$E$47="Weekly",IF(AF375&gt;=40,1,0.5),IF(AF375&gt;=80,1,0.5))),""))),"")</f>
        <v/>
      </c>
      <c r="BH375" s="500" t="str">
        <f>IF($BH$28="X",IF(AY375="",0,IF($B375="","",IF(AY$28="X",IF(AK375&gt;0,1,IF(Cover!$E$47="Weekly",IF(AJ375&gt;=40,1,0.5),IF(AJ375&gt;=80,1,0.5))),""))),"")</f>
        <v/>
      </c>
      <c r="BI375" s="470" t="str">
        <f t="shared" si="121"/>
        <v/>
      </c>
      <c r="BJ375" s="469" t="str">
        <f t="shared" si="122"/>
        <v/>
      </c>
      <c r="BL375" s="632">
        <f>IF(BJ375=0,IF('STEP 2 EE Data'!K370="Yes",IF('STEP 2 EE Data'!C370="",1,IF('STEP 2 EE Data'!D370&gt;=40,1,0.5)),0),IF('STEP 2 EE Data'!K370="Yes",IF('STEP 2 EE Data'!C370="",IF(BJ375=0.5,0.5,0),IF('STEP 2 EE Data'!D370&gt;=40,IF(BJ375=0.5,0.5,0),0)),0))</f>
        <v>0</v>
      </c>
    </row>
    <row r="376" spans="1:64" ht="15.6" thickTop="1" thickBot="1" x14ac:dyDescent="0.35">
      <c r="A376" s="84" t="str">
        <f>IF('STEP 2 EE Data'!A371="","",'STEP 2 EE Data'!A371)</f>
        <v/>
      </c>
      <c r="B376" s="83" t="str">
        <f>IF('STEP 2 EE Data'!B371="","",'STEP 2 EE Data'!B371)</f>
        <v/>
      </c>
      <c r="C376" s="54"/>
      <c r="D376" s="56"/>
      <c r="E376" s="55"/>
      <c r="F376" s="371" t="str">
        <f t="shared" si="123"/>
        <v/>
      </c>
      <c r="G376" s="54"/>
      <c r="H376" s="56"/>
      <c r="I376" s="55"/>
      <c r="J376" s="560" t="str">
        <f t="shared" si="124"/>
        <v/>
      </c>
      <c r="K376" s="54"/>
      <c r="L376" s="56"/>
      <c r="M376" s="55"/>
      <c r="N376" s="560" t="str">
        <f t="shared" si="125"/>
        <v/>
      </c>
      <c r="O376" s="54"/>
      <c r="P376" s="56"/>
      <c r="Q376" s="55"/>
      <c r="R376" s="560" t="str">
        <f t="shared" si="106"/>
        <v/>
      </c>
      <c r="S376" s="54"/>
      <c r="T376" s="56"/>
      <c r="U376" s="55"/>
      <c r="V376" s="560" t="str">
        <f t="shared" si="107"/>
        <v/>
      </c>
      <c r="W376" s="54"/>
      <c r="X376" s="56"/>
      <c r="Y376" s="55"/>
      <c r="Z376" s="560" t="str">
        <f t="shared" si="108"/>
        <v/>
      </c>
      <c r="AA376" s="54"/>
      <c r="AB376" s="56"/>
      <c r="AC376" s="55"/>
      <c r="AD376" s="560" t="str">
        <f t="shared" si="109"/>
        <v/>
      </c>
      <c r="AE376" s="54"/>
      <c r="AF376" s="56"/>
      <c r="AG376" s="55"/>
      <c r="AH376" s="560" t="str">
        <f t="shared" si="110"/>
        <v/>
      </c>
      <c r="AI376" s="54"/>
      <c r="AJ376" s="56"/>
      <c r="AK376" s="55"/>
      <c r="AL376" s="446" t="str">
        <f t="shared" si="111"/>
        <v/>
      </c>
      <c r="AM376" s="504">
        <f>'STEP 2 EE Data'!AI371</f>
        <v>0</v>
      </c>
      <c r="AN376" s="82">
        <f>'STEP 2 EE Data'!AJ371</f>
        <v>0</v>
      </c>
      <c r="AO376" s="445" t="str">
        <f>'STEP 2 EE Data'!AK371</f>
        <v/>
      </c>
      <c r="AQ376" s="497" t="str">
        <f t="shared" si="112"/>
        <v/>
      </c>
      <c r="AR376" s="497" t="str">
        <f t="shared" si="113"/>
        <v/>
      </c>
      <c r="AS376" s="497" t="str">
        <f t="shared" si="114"/>
        <v/>
      </c>
      <c r="AT376" s="497" t="str">
        <f t="shared" si="115"/>
        <v/>
      </c>
      <c r="AU376" s="497" t="str">
        <f t="shared" si="116"/>
        <v/>
      </c>
      <c r="AV376" s="497" t="str">
        <f t="shared" si="117"/>
        <v/>
      </c>
      <c r="AW376" s="497" t="str">
        <f t="shared" si="118"/>
        <v/>
      </c>
      <c r="AX376" s="497" t="str">
        <f t="shared" si="119"/>
        <v/>
      </c>
      <c r="AY376" s="498" t="str">
        <f t="shared" si="120"/>
        <v/>
      </c>
      <c r="AZ376" s="499" t="str">
        <f>IF($AZ$28="X",IF(AQ376="",0,IF($B376="","",IF(AQ$28="X",IF(E376&gt;0,1,IF(Cover!$E$47="Weekly",IF(D376&gt;=40,1,0.5),IF(D376&gt;=80,1,0.5))),""))),"")</f>
        <v/>
      </c>
      <c r="BA376" s="499" t="str">
        <f>IF($BA$28="X",IF(AR376="",0,IF($B376="","",IF(AR$28="X",IF(I376&gt;0,1,IF(Cover!$E$47="Weekly",IF(H376&gt;=40,1,0.5),IF(H376&gt;=80,1,0.5))),""))),"")</f>
        <v/>
      </c>
      <c r="BB376" s="499" t="str">
        <f>IF($BB$28="X",IF(AS376="",0,IF($B376="","",IF(AS$28="X",IF(M376&gt;0,1,IF(Cover!$E$47="Weekly",IF(L376&gt;=40,1,0.5),IF(L376&gt;=80,1,0.5))),""))),"")</f>
        <v/>
      </c>
      <c r="BC376" s="499" t="str">
        <f>IF($BC$28="X",IF(AT376="",0,IF($B376="","",IF(AT$28="X",IF(Q376&gt;0,1,IF(Cover!$E$47="Weekly",IF(P376&gt;=40,1,0.5),IF(P376&gt;=80,1,0.5))),""))),"")</f>
        <v/>
      </c>
      <c r="BD376" s="499" t="str">
        <f>IF($BD$28="X",IF(AU376="",0,IF($B376="","",IF(AU$28="X",IF(U376&gt;0,1,IF(Cover!$E$47="Weekly",IF(T376&gt;=40,1,0.5),IF(T376&gt;=80,1,0.5))),""))),"")</f>
        <v/>
      </c>
      <c r="BE376" s="499" t="str">
        <f>IF($BE$28="X",IF(AV376="",0,IF($B376="","",IF(AV$28="X",IF(Y376&gt;0,1,IF(Cover!$E$47="Weekly",IF(X376&gt;=40,1,0.5),IF(X376&gt;=80,1,0.5))),""))),"")</f>
        <v/>
      </c>
      <c r="BF376" s="499" t="str">
        <f>IF($BF$28="X",IF(AW376="",0,IF($B376="","",IF(AW$28="X",IF(AC376&gt;0,1,IF(Cover!$E$47="Weekly",IF(AB376&gt;=40,1,0.5),IF(AB376&gt;=80,1,0.5))),""))),"")</f>
        <v/>
      </c>
      <c r="BG376" s="499" t="str">
        <f>IF($BG$28="X",IF(AX376="",0,IF($B376="","",IF(AX$28="X",IF(AG376&gt;0,1,IF(Cover!$E$47="Weekly",IF(AF376&gt;=40,1,0.5),IF(AF376&gt;=80,1,0.5))),""))),"")</f>
        <v/>
      </c>
      <c r="BH376" s="500" t="str">
        <f>IF($BH$28="X",IF(AY376="",0,IF($B376="","",IF(AY$28="X",IF(AK376&gt;0,1,IF(Cover!$E$47="Weekly",IF(AJ376&gt;=40,1,0.5),IF(AJ376&gt;=80,1,0.5))),""))),"")</f>
        <v/>
      </c>
      <c r="BI376" s="470" t="str">
        <f t="shared" si="121"/>
        <v/>
      </c>
      <c r="BJ376" s="469" t="str">
        <f t="shared" si="122"/>
        <v/>
      </c>
      <c r="BL376" s="632">
        <f>IF(BJ376=0,IF('STEP 2 EE Data'!K371="Yes",IF('STEP 2 EE Data'!C371="",1,IF('STEP 2 EE Data'!D371&gt;=40,1,0.5)),0),IF('STEP 2 EE Data'!K371="Yes",IF('STEP 2 EE Data'!C371="",IF(BJ376=0.5,0.5,0),IF('STEP 2 EE Data'!D371&gt;=40,IF(BJ376=0.5,0.5,0),0)),0))</f>
        <v>0</v>
      </c>
    </row>
    <row r="377" spans="1:64" ht="15.6" thickTop="1" thickBot="1" x14ac:dyDescent="0.35">
      <c r="A377" s="84" t="str">
        <f>IF('STEP 2 EE Data'!A372="","",'STEP 2 EE Data'!A372)</f>
        <v/>
      </c>
      <c r="B377" s="83" t="str">
        <f>IF('STEP 2 EE Data'!B372="","",'STEP 2 EE Data'!B372)</f>
        <v/>
      </c>
      <c r="C377" s="54"/>
      <c r="D377" s="56"/>
      <c r="E377" s="55"/>
      <c r="F377" s="371" t="str">
        <f t="shared" si="123"/>
        <v/>
      </c>
      <c r="G377" s="54"/>
      <c r="H377" s="56"/>
      <c r="I377" s="55"/>
      <c r="J377" s="560" t="str">
        <f t="shared" si="124"/>
        <v/>
      </c>
      <c r="K377" s="54"/>
      <c r="L377" s="56"/>
      <c r="M377" s="55"/>
      <c r="N377" s="560" t="str">
        <f t="shared" si="125"/>
        <v/>
      </c>
      <c r="O377" s="54"/>
      <c r="P377" s="56"/>
      <c r="Q377" s="55"/>
      <c r="R377" s="560" t="str">
        <f t="shared" si="106"/>
        <v/>
      </c>
      <c r="S377" s="54"/>
      <c r="T377" s="56"/>
      <c r="U377" s="55"/>
      <c r="V377" s="560" t="str">
        <f t="shared" si="107"/>
        <v/>
      </c>
      <c r="W377" s="54"/>
      <c r="X377" s="56"/>
      <c r="Y377" s="55"/>
      <c r="Z377" s="560" t="str">
        <f t="shared" si="108"/>
        <v/>
      </c>
      <c r="AA377" s="54"/>
      <c r="AB377" s="56"/>
      <c r="AC377" s="55"/>
      <c r="AD377" s="560" t="str">
        <f t="shared" si="109"/>
        <v/>
      </c>
      <c r="AE377" s="54"/>
      <c r="AF377" s="56"/>
      <c r="AG377" s="55"/>
      <c r="AH377" s="560" t="str">
        <f t="shared" si="110"/>
        <v/>
      </c>
      <c r="AI377" s="54"/>
      <c r="AJ377" s="56"/>
      <c r="AK377" s="55"/>
      <c r="AL377" s="446" t="str">
        <f t="shared" si="111"/>
        <v/>
      </c>
      <c r="AM377" s="504">
        <f>'STEP 2 EE Data'!AI372</f>
        <v>0</v>
      </c>
      <c r="AN377" s="82">
        <f>'STEP 2 EE Data'!AJ372</f>
        <v>0</v>
      </c>
      <c r="AO377" s="445" t="str">
        <f>'STEP 2 EE Data'!AK372</f>
        <v/>
      </c>
      <c r="AQ377" s="497" t="str">
        <f t="shared" si="112"/>
        <v/>
      </c>
      <c r="AR377" s="497" t="str">
        <f t="shared" si="113"/>
        <v/>
      </c>
      <c r="AS377" s="497" t="str">
        <f t="shared" si="114"/>
        <v/>
      </c>
      <c r="AT377" s="497" t="str">
        <f t="shared" si="115"/>
        <v/>
      </c>
      <c r="AU377" s="497" t="str">
        <f t="shared" si="116"/>
        <v/>
      </c>
      <c r="AV377" s="497" t="str">
        <f t="shared" si="117"/>
        <v/>
      </c>
      <c r="AW377" s="497" t="str">
        <f t="shared" si="118"/>
        <v/>
      </c>
      <c r="AX377" s="497" t="str">
        <f t="shared" si="119"/>
        <v/>
      </c>
      <c r="AY377" s="498" t="str">
        <f t="shared" si="120"/>
        <v/>
      </c>
      <c r="AZ377" s="499" t="str">
        <f>IF($AZ$28="X",IF(AQ377="",0,IF($B377="","",IF(AQ$28="X",IF(E377&gt;0,1,IF(Cover!$E$47="Weekly",IF(D377&gt;=40,1,0.5),IF(D377&gt;=80,1,0.5))),""))),"")</f>
        <v/>
      </c>
      <c r="BA377" s="499" t="str">
        <f>IF($BA$28="X",IF(AR377="",0,IF($B377="","",IF(AR$28="X",IF(I377&gt;0,1,IF(Cover!$E$47="Weekly",IF(H377&gt;=40,1,0.5),IF(H377&gt;=80,1,0.5))),""))),"")</f>
        <v/>
      </c>
      <c r="BB377" s="499" t="str">
        <f>IF($BB$28="X",IF(AS377="",0,IF($B377="","",IF(AS$28="X",IF(M377&gt;0,1,IF(Cover!$E$47="Weekly",IF(L377&gt;=40,1,0.5),IF(L377&gt;=80,1,0.5))),""))),"")</f>
        <v/>
      </c>
      <c r="BC377" s="499" t="str">
        <f>IF($BC$28="X",IF(AT377="",0,IF($B377="","",IF(AT$28="X",IF(Q377&gt;0,1,IF(Cover!$E$47="Weekly",IF(P377&gt;=40,1,0.5),IF(P377&gt;=80,1,0.5))),""))),"")</f>
        <v/>
      </c>
      <c r="BD377" s="499" t="str">
        <f>IF($BD$28="X",IF(AU377="",0,IF($B377="","",IF(AU$28="X",IF(U377&gt;0,1,IF(Cover!$E$47="Weekly",IF(T377&gt;=40,1,0.5),IF(T377&gt;=80,1,0.5))),""))),"")</f>
        <v/>
      </c>
      <c r="BE377" s="499" t="str">
        <f>IF($BE$28="X",IF(AV377="",0,IF($B377="","",IF(AV$28="X",IF(Y377&gt;0,1,IF(Cover!$E$47="Weekly",IF(X377&gt;=40,1,0.5),IF(X377&gt;=80,1,0.5))),""))),"")</f>
        <v/>
      </c>
      <c r="BF377" s="499" t="str">
        <f>IF($BF$28="X",IF(AW377="",0,IF($B377="","",IF(AW$28="X",IF(AC377&gt;0,1,IF(Cover!$E$47="Weekly",IF(AB377&gt;=40,1,0.5),IF(AB377&gt;=80,1,0.5))),""))),"")</f>
        <v/>
      </c>
      <c r="BG377" s="499" t="str">
        <f>IF($BG$28="X",IF(AX377="",0,IF($B377="","",IF(AX$28="X",IF(AG377&gt;0,1,IF(Cover!$E$47="Weekly",IF(AF377&gt;=40,1,0.5),IF(AF377&gt;=80,1,0.5))),""))),"")</f>
        <v/>
      </c>
      <c r="BH377" s="500" t="str">
        <f>IF($BH$28="X",IF(AY377="",0,IF($B377="","",IF(AY$28="X",IF(AK377&gt;0,1,IF(Cover!$E$47="Weekly",IF(AJ377&gt;=40,1,0.5),IF(AJ377&gt;=80,1,0.5))),""))),"")</f>
        <v/>
      </c>
      <c r="BI377" s="470" t="str">
        <f t="shared" si="121"/>
        <v/>
      </c>
      <c r="BJ377" s="469" t="str">
        <f t="shared" si="122"/>
        <v/>
      </c>
      <c r="BL377" s="632">
        <f>IF(BJ377=0,IF('STEP 2 EE Data'!K372="Yes",IF('STEP 2 EE Data'!C372="",1,IF('STEP 2 EE Data'!D372&gt;=40,1,0.5)),0),IF('STEP 2 EE Data'!K372="Yes",IF('STEP 2 EE Data'!C372="",IF(BJ377=0.5,0.5,0),IF('STEP 2 EE Data'!D372&gt;=40,IF(BJ377=0.5,0.5,0),0)),0))</f>
        <v>0</v>
      </c>
    </row>
    <row r="378" spans="1:64" ht="15.6" thickTop="1" thickBot="1" x14ac:dyDescent="0.35">
      <c r="A378" s="84" t="str">
        <f>IF('STEP 2 EE Data'!A373="","",'STEP 2 EE Data'!A373)</f>
        <v/>
      </c>
      <c r="B378" s="83" t="str">
        <f>IF('STEP 2 EE Data'!B373="","",'STEP 2 EE Data'!B373)</f>
        <v/>
      </c>
      <c r="C378" s="54"/>
      <c r="D378" s="56"/>
      <c r="E378" s="55"/>
      <c r="F378" s="371" t="str">
        <f t="shared" si="123"/>
        <v/>
      </c>
      <c r="G378" s="54"/>
      <c r="H378" s="56"/>
      <c r="I378" s="55"/>
      <c r="J378" s="560" t="str">
        <f t="shared" si="124"/>
        <v/>
      </c>
      <c r="K378" s="54"/>
      <c r="L378" s="56"/>
      <c r="M378" s="55"/>
      <c r="N378" s="560" t="str">
        <f t="shared" si="125"/>
        <v/>
      </c>
      <c r="O378" s="54"/>
      <c r="P378" s="56"/>
      <c r="Q378" s="55"/>
      <c r="R378" s="560" t="str">
        <f t="shared" si="106"/>
        <v/>
      </c>
      <c r="S378" s="54"/>
      <c r="T378" s="56"/>
      <c r="U378" s="55"/>
      <c r="V378" s="560" t="str">
        <f t="shared" si="107"/>
        <v/>
      </c>
      <c r="W378" s="54"/>
      <c r="X378" s="56"/>
      <c r="Y378" s="55"/>
      <c r="Z378" s="560" t="str">
        <f t="shared" si="108"/>
        <v/>
      </c>
      <c r="AA378" s="54"/>
      <c r="AB378" s="56"/>
      <c r="AC378" s="55"/>
      <c r="AD378" s="560" t="str">
        <f t="shared" si="109"/>
        <v/>
      </c>
      <c r="AE378" s="54"/>
      <c r="AF378" s="56"/>
      <c r="AG378" s="55"/>
      <c r="AH378" s="560" t="str">
        <f t="shared" si="110"/>
        <v/>
      </c>
      <c r="AI378" s="54"/>
      <c r="AJ378" s="56"/>
      <c r="AK378" s="55"/>
      <c r="AL378" s="446" t="str">
        <f t="shared" si="111"/>
        <v/>
      </c>
      <c r="AM378" s="504">
        <f>'STEP 2 EE Data'!AI373</f>
        <v>0</v>
      </c>
      <c r="AN378" s="82">
        <f>'STEP 2 EE Data'!AJ373</f>
        <v>0</v>
      </c>
      <c r="AO378" s="445" t="str">
        <f>'STEP 2 EE Data'!AK373</f>
        <v/>
      </c>
      <c r="AQ378" s="497" t="str">
        <f t="shared" si="112"/>
        <v/>
      </c>
      <c r="AR378" s="497" t="str">
        <f t="shared" si="113"/>
        <v/>
      </c>
      <c r="AS378" s="497" t="str">
        <f t="shared" si="114"/>
        <v/>
      </c>
      <c r="AT378" s="497" t="str">
        <f t="shared" si="115"/>
        <v/>
      </c>
      <c r="AU378" s="497" t="str">
        <f t="shared" si="116"/>
        <v/>
      </c>
      <c r="AV378" s="497" t="str">
        <f t="shared" si="117"/>
        <v/>
      </c>
      <c r="AW378" s="497" t="str">
        <f t="shared" si="118"/>
        <v/>
      </c>
      <c r="AX378" s="497" t="str">
        <f t="shared" si="119"/>
        <v/>
      </c>
      <c r="AY378" s="498" t="str">
        <f t="shared" si="120"/>
        <v/>
      </c>
      <c r="AZ378" s="499" t="str">
        <f>IF($AZ$28="X",IF(AQ378="",0,IF($B378="","",IF(AQ$28="X",IF(E378&gt;0,1,IF(Cover!$E$47="Weekly",IF(D378&gt;=40,1,0.5),IF(D378&gt;=80,1,0.5))),""))),"")</f>
        <v/>
      </c>
      <c r="BA378" s="499" t="str">
        <f>IF($BA$28="X",IF(AR378="",0,IF($B378="","",IF(AR$28="X",IF(I378&gt;0,1,IF(Cover!$E$47="Weekly",IF(H378&gt;=40,1,0.5),IF(H378&gt;=80,1,0.5))),""))),"")</f>
        <v/>
      </c>
      <c r="BB378" s="499" t="str">
        <f>IF($BB$28="X",IF(AS378="",0,IF($B378="","",IF(AS$28="X",IF(M378&gt;0,1,IF(Cover!$E$47="Weekly",IF(L378&gt;=40,1,0.5),IF(L378&gt;=80,1,0.5))),""))),"")</f>
        <v/>
      </c>
      <c r="BC378" s="499" t="str">
        <f>IF($BC$28="X",IF(AT378="",0,IF($B378="","",IF(AT$28="X",IF(Q378&gt;0,1,IF(Cover!$E$47="Weekly",IF(P378&gt;=40,1,0.5),IF(P378&gt;=80,1,0.5))),""))),"")</f>
        <v/>
      </c>
      <c r="BD378" s="499" t="str">
        <f>IF($BD$28="X",IF(AU378="",0,IF($B378="","",IF(AU$28="X",IF(U378&gt;0,1,IF(Cover!$E$47="Weekly",IF(T378&gt;=40,1,0.5),IF(T378&gt;=80,1,0.5))),""))),"")</f>
        <v/>
      </c>
      <c r="BE378" s="499" t="str">
        <f>IF($BE$28="X",IF(AV378="",0,IF($B378="","",IF(AV$28="X",IF(Y378&gt;0,1,IF(Cover!$E$47="Weekly",IF(X378&gt;=40,1,0.5),IF(X378&gt;=80,1,0.5))),""))),"")</f>
        <v/>
      </c>
      <c r="BF378" s="499" t="str">
        <f>IF($BF$28="X",IF(AW378="",0,IF($B378="","",IF(AW$28="X",IF(AC378&gt;0,1,IF(Cover!$E$47="Weekly",IF(AB378&gt;=40,1,0.5),IF(AB378&gt;=80,1,0.5))),""))),"")</f>
        <v/>
      </c>
      <c r="BG378" s="499" t="str">
        <f>IF($BG$28="X",IF(AX378="",0,IF($B378="","",IF(AX$28="X",IF(AG378&gt;0,1,IF(Cover!$E$47="Weekly",IF(AF378&gt;=40,1,0.5),IF(AF378&gt;=80,1,0.5))),""))),"")</f>
        <v/>
      </c>
      <c r="BH378" s="500" t="str">
        <f>IF($BH$28="X",IF(AY378="",0,IF($B378="","",IF(AY$28="X",IF(AK378&gt;0,1,IF(Cover!$E$47="Weekly",IF(AJ378&gt;=40,1,0.5),IF(AJ378&gt;=80,1,0.5))),""))),"")</f>
        <v/>
      </c>
      <c r="BI378" s="470" t="str">
        <f t="shared" si="121"/>
        <v/>
      </c>
      <c r="BJ378" s="469" t="str">
        <f t="shared" si="122"/>
        <v/>
      </c>
      <c r="BL378" s="632">
        <f>IF(BJ378=0,IF('STEP 2 EE Data'!K373="Yes",IF('STEP 2 EE Data'!C373="",1,IF('STEP 2 EE Data'!D373&gt;=40,1,0.5)),0),IF('STEP 2 EE Data'!K373="Yes",IF('STEP 2 EE Data'!C373="",IF(BJ378=0.5,0.5,0),IF('STEP 2 EE Data'!D373&gt;=40,IF(BJ378=0.5,0.5,0),0)),0))</f>
        <v>0</v>
      </c>
    </row>
    <row r="379" spans="1:64" ht="15.6" thickTop="1" thickBot="1" x14ac:dyDescent="0.35">
      <c r="A379" s="84" t="str">
        <f>IF('STEP 2 EE Data'!A374="","",'STEP 2 EE Data'!A374)</f>
        <v/>
      </c>
      <c r="B379" s="83" t="str">
        <f>IF('STEP 2 EE Data'!B374="","",'STEP 2 EE Data'!B374)</f>
        <v/>
      </c>
      <c r="C379" s="54"/>
      <c r="D379" s="56"/>
      <c r="E379" s="55"/>
      <c r="F379" s="371" t="str">
        <f t="shared" si="123"/>
        <v/>
      </c>
      <c r="G379" s="54"/>
      <c r="H379" s="56"/>
      <c r="I379" s="55"/>
      <c r="J379" s="560" t="str">
        <f t="shared" si="124"/>
        <v/>
      </c>
      <c r="K379" s="54"/>
      <c r="L379" s="56"/>
      <c r="M379" s="55"/>
      <c r="N379" s="560" t="str">
        <f t="shared" si="125"/>
        <v/>
      </c>
      <c r="O379" s="54"/>
      <c r="P379" s="56"/>
      <c r="Q379" s="55"/>
      <c r="R379" s="560" t="str">
        <f t="shared" si="106"/>
        <v/>
      </c>
      <c r="S379" s="54"/>
      <c r="T379" s="56"/>
      <c r="U379" s="55"/>
      <c r="V379" s="560" t="str">
        <f t="shared" si="107"/>
        <v/>
      </c>
      <c r="W379" s="54"/>
      <c r="X379" s="56"/>
      <c r="Y379" s="55"/>
      <c r="Z379" s="560" t="str">
        <f t="shared" si="108"/>
        <v/>
      </c>
      <c r="AA379" s="54"/>
      <c r="AB379" s="56"/>
      <c r="AC379" s="55"/>
      <c r="AD379" s="560" t="str">
        <f t="shared" si="109"/>
        <v/>
      </c>
      <c r="AE379" s="54"/>
      <c r="AF379" s="56"/>
      <c r="AG379" s="55"/>
      <c r="AH379" s="560" t="str">
        <f t="shared" si="110"/>
        <v/>
      </c>
      <c r="AI379" s="54"/>
      <c r="AJ379" s="56"/>
      <c r="AK379" s="55"/>
      <c r="AL379" s="446" t="str">
        <f t="shared" si="111"/>
        <v/>
      </c>
      <c r="AM379" s="504">
        <f>'STEP 2 EE Data'!AI374</f>
        <v>0</v>
      </c>
      <c r="AN379" s="82">
        <f>'STEP 2 EE Data'!AJ374</f>
        <v>0</v>
      </c>
      <c r="AO379" s="445" t="str">
        <f>'STEP 2 EE Data'!AK374</f>
        <v/>
      </c>
      <c r="AQ379" s="497" t="str">
        <f t="shared" si="112"/>
        <v/>
      </c>
      <c r="AR379" s="497" t="str">
        <f t="shared" si="113"/>
        <v/>
      </c>
      <c r="AS379" s="497" t="str">
        <f t="shared" si="114"/>
        <v/>
      </c>
      <c r="AT379" s="497" t="str">
        <f t="shared" si="115"/>
        <v/>
      </c>
      <c r="AU379" s="497" t="str">
        <f t="shared" si="116"/>
        <v/>
      </c>
      <c r="AV379" s="497" t="str">
        <f t="shared" si="117"/>
        <v/>
      </c>
      <c r="AW379" s="497" t="str">
        <f t="shared" si="118"/>
        <v/>
      </c>
      <c r="AX379" s="497" t="str">
        <f t="shared" si="119"/>
        <v/>
      </c>
      <c r="AY379" s="498" t="str">
        <f t="shared" si="120"/>
        <v/>
      </c>
      <c r="AZ379" s="499" t="str">
        <f>IF($AZ$28="X",IF(AQ379="",0,IF($B379="","",IF(AQ$28="X",IF(E379&gt;0,1,IF(Cover!$E$47="Weekly",IF(D379&gt;=40,1,0.5),IF(D379&gt;=80,1,0.5))),""))),"")</f>
        <v/>
      </c>
      <c r="BA379" s="499" t="str">
        <f>IF($BA$28="X",IF(AR379="",0,IF($B379="","",IF(AR$28="X",IF(I379&gt;0,1,IF(Cover!$E$47="Weekly",IF(H379&gt;=40,1,0.5),IF(H379&gt;=80,1,0.5))),""))),"")</f>
        <v/>
      </c>
      <c r="BB379" s="499" t="str">
        <f>IF($BB$28="X",IF(AS379="",0,IF($B379="","",IF(AS$28="X",IF(M379&gt;0,1,IF(Cover!$E$47="Weekly",IF(L379&gt;=40,1,0.5),IF(L379&gt;=80,1,0.5))),""))),"")</f>
        <v/>
      </c>
      <c r="BC379" s="499" t="str">
        <f>IF($BC$28="X",IF(AT379="",0,IF($B379="","",IF(AT$28="X",IF(Q379&gt;0,1,IF(Cover!$E$47="Weekly",IF(P379&gt;=40,1,0.5),IF(P379&gt;=80,1,0.5))),""))),"")</f>
        <v/>
      </c>
      <c r="BD379" s="499" t="str">
        <f>IF($BD$28="X",IF(AU379="",0,IF($B379="","",IF(AU$28="X",IF(U379&gt;0,1,IF(Cover!$E$47="Weekly",IF(T379&gt;=40,1,0.5),IF(T379&gt;=80,1,0.5))),""))),"")</f>
        <v/>
      </c>
      <c r="BE379" s="499" t="str">
        <f>IF($BE$28="X",IF(AV379="",0,IF($B379="","",IF(AV$28="X",IF(Y379&gt;0,1,IF(Cover!$E$47="Weekly",IF(X379&gt;=40,1,0.5),IF(X379&gt;=80,1,0.5))),""))),"")</f>
        <v/>
      </c>
      <c r="BF379" s="499" t="str">
        <f>IF($BF$28="X",IF(AW379="",0,IF($B379="","",IF(AW$28="X",IF(AC379&gt;0,1,IF(Cover!$E$47="Weekly",IF(AB379&gt;=40,1,0.5),IF(AB379&gt;=80,1,0.5))),""))),"")</f>
        <v/>
      </c>
      <c r="BG379" s="499" t="str">
        <f>IF($BG$28="X",IF(AX379="",0,IF($B379="","",IF(AX$28="X",IF(AG379&gt;0,1,IF(Cover!$E$47="Weekly",IF(AF379&gt;=40,1,0.5),IF(AF379&gt;=80,1,0.5))),""))),"")</f>
        <v/>
      </c>
      <c r="BH379" s="500" t="str">
        <f>IF($BH$28="X",IF(AY379="",0,IF($B379="","",IF(AY$28="X",IF(AK379&gt;0,1,IF(Cover!$E$47="Weekly",IF(AJ379&gt;=40,1,0.5),IF(AJ379&gt;=80,1,0.5))),""))),"")</f>
        <v/>
      </c>
      <c r="BI379" s="470" t="str">
        <f t="shared" si="121"/>
        <v/>
      </c>
      <c r="BJ379" s="469" t="str">
        <f t="shared" si="122"/>
        <v/>
      </c>
      <c r="BL379" s="632">
        <f>IF(BJ379=0,IF('STEP 2 EE Data'!K374="Yes",IF('STEP 2 EE Data'!C374="",1,IF('STEP 2 EE Data'!D374&gt;=40,1,0.5)),0),IF('STEP 2 EE Data'!K374="Yes",IF('STEP 2 EE Data'!C374="",IF(BJ379=0.5,0.5,0),IF('STEP 2 EE Data'!D374&gt;=40,IF(BJ379=0.5,0.5,0),0)),0))</f>
        <v>0</v>
      </c>
    </row>
    <row r="380" spans="1:64" ht="15.6" thickTop="1" thickBot="1" x14ac:dyDescent="0.35">
      <c r="A380" s="84" t="str">
        <f>IF('STEP 2 EE Data'!A375="","",'STEP 2 EE Data'!A375)</f>
        <v/>
      </c>
      <c r="B380" s="83" t="str">
        <f>IF('STEP 2 EE Data'!B375="","",'STEP 2 EE Data'!B375)</f>
        <v/>
      </c>
      <c r="C380" s="54"/>
      <c r="D380" s="56"/>
      <c r="E380" s="55"/>
      <c r="F380" s="371" t="str">
        <f t="shared" si="123"/>
        <v/>
      </c>
      <c r="G380" s="54"/>
      <c r="H380" s="56"/>
      <c r="I380" s="55"/>
      <c r="J380" s="560" t="str">
        <f t="shared" si="124"/>
        <v/>
      </c>
      <c r="K380" s="54"/>
      <c r="L380" s="56"/>
      <c r="M380" s="55"/>
      <c r="N380" s="560" t="str">
        <f t="shared" si="125"/>
        <v/>
      </c>
      <c r="O380" s="54"/>
      <c r="P380" s="56"/>
      <c r="Q380" s="55"/>
      <c r="R380" s="560" t="str">
        <f t="shared" si="106"/>
        <v/>
      </c>
      <c r="S380" s="54"/>
      <c r="T380" s="56"/>
      <c r="U380" s="55"/>
      <c r="V380" s="560" t="str">
        <f t="shared" si="107"/>
        <v/>
      </c>
      <c r="W380" s="54"/>
      <c r="X380" s="56"/>
      <c r="Y380" s="55"/>
      <c r="Z380" s="560" t="str">
        <f t="shared" si="108"/>
        <v/>
      </c>
      <c r="AA380" s="54"/>
      <c r="AB380" s="56"/>
      <c r="AC380" s="55"/>
      <c r="AD380" s="560" t="str">
        <f t="shared" si="109"/>
        <v/>
      </c>
      <c r="AE380" s="54"/>
      <c r="AF380" s="56"/>
      <c r="AG380" s="55"/>
      <c r="AH380" s="560" t="str">
        <f t="shared" si="110"/>
        <v/>
      </c>
      <c r="AI380" s="54"/>
      <c r="AJ380" s="56"/>
      <c r="AK380" s="55"/>
      <c r="AL380" s="446" t="str">
        <f t="shared" si="111"/>
        <v/>
      </c>
      <c r="AM380" s="504">
        <f>'STEP 2 EE Data'!AI375</f>
        <v>0</v>
      </c>
      <c r="AN380" s="82">
        <f>'STEP 2 EE Data'!AJ375</f>
        <v>0</v>
      </c>
      <c r="AO380" s="445" t="str">
        <f>'STEP 2 EE Data'!AK375</f>
        <v/>
      </c>
      <c r="AQ380" s="497" t="str">
        <f t="shared" si="112"/>
        <v/>
      </c>
      <c r="AR380" s="497" t="str">
        <f t="shared" si="113"/>
        <v/>
      </c>
      <c r="AS380" s="497" t="str">
        <f t="shared" si="114"/>
        <v/>
      </c>
      <c r="AT380" s="497" t="str">
        <f t="shared" si="115"/>
        <v/>
      </c>
      <c r="AU380" s="497" t="str">
        <f t="shared" si="116"/>
        <v/>
      </c>
      <c r="AV380" s="497" t="str">
        <f t="shared" si="117"/>
        <v/>
      </c>
      <c r="AW380" s="497" t="str">
        <f t="shared" si="118"/>
        <v/>
      </c>
      <c r="AX380" s="497" t="str">
        <f t="shared" si="119"/>
        <v/>
      </c>
      <c r="AY380" s="498" t="str">
        <f t="shared" si="120"/>
        <v/>
      </c>
      <c r="AZ380" s="499" t="str">
        <f>IF($AZ$28="X",IF(AQ380="",0,IF($B380="","",IF(AQ$28="X",IF(E380&gt;0,1,IF(Cover!$E$47="Weekly",IF(D380&gt;=40,1,0.5),IF(D380&gt;=80,1,0.5))),""))),"")</f>
        <v/>
      </c>
      <c r="BA380" s="499" t="str">
        <f>IF($BA$28="X",IF(AR380="",0,IF($B380="","",IF(AR$28="X",IF(I380&gt;0,1,IF(Cover!$E$47="Weekly",IF(H380&gt;=40,1,0.5),IF(H380&gt;=80,1,0.5))),""))),"")</f>
        <v/>
      </c>
      <c r="BB380" s="499" t="str">
        <f>IF($BB$28="X",IF(AS380="",0,IF($B380="","",IF(AS$28="X",IF(M380&gt;0,1,IF(Cover!$E$47="Weekly",IF(L380&gt;=40,1,0.5),IF(L380&gt;=80,1,0.5))),""))),"")</f>
        <v/>
      </c>
      <c r="BC380" s="499" t="str">
        <f>IF($BC$28="X",IF(AT380="",0,IF($B380="","",IF(AT$28="X",IF(Q380&gt;0,1,IF(Cover!$E$47="Weekly",IF(P380&gt;=40,1,0.5),IF(P380&gt;=80,1,0.5))),""))),"")</f>
        <v/>
      </c>
      <c r="BD380" s="499" t="str">
        <f>IF($BD$28="X",IF(AU380="",0,IF($B380="","",IF(AU$28="X",IF(U380&gt;0,1,IF(Cover!$E$47="Weekly",IF(T380&gt;=40,1,0.5),IF(T380&gt;=80,1,0.5))),""))),"")</f>
        <v/>
      </c>
      <c r="BE380" s="499" t="str">
        <f>IF($BE$28="X",IF(AV380="",0,IF($B380="","",IF(AV$28="X",IF(Y380&gt;0,1,IF(Cover!$E$47="Weekly",IF(X380&gt;=40,1,0.5),IF(X380&gt;=80,1,0.5))),""))),"")</f>
        <v/>
      </c>
      <c r="BF380" s="499" t="str">
        <f>IF($BF$28="X",IF(AW380="",0,IF($B380="","",IF(AW$28="X",IF(AC380&gt;0,1,IF(Cover!$E$47="Weekly",IF(AB380&gt;=40,1,0.5),IF(AB380&gt;=80,1,0.5))),""))),"")</f>
        <v/>
      </c>
      <c r="BG380" s="499" t="str">
        <f>IF($BG$28="X",IF(AX380="",0,IF($B380="","",IF(AX$28="X",IF(AG380&gt;0,1,IF(Cover!$E$47="Weekly",IF(AF380&gt;=40,1,0.5),IF(AF380&gt;=80,1,0.5))),""))),"")</f>
        <v/>
      </c>
      <c r="BH380" s="500" t="str">
        <f>IF($BH$28="X",IF(AY380="",0,IF($B380="","",IF(AY$28="X",IF(AK380&gt;0,1,IF(Cover!$E$47="Weekly",IF(AJ380&gt;=40,1,0.5),IF(AJ380&gt;=80,1,0.5))),""))),"")</f>
        <v/>
      </c>
      <c r="BI380" s="470" t="str">
        <f t="shared" si="121"/>
        <v/>
      </c>
      <c r="BJ380" s="469" t="str">
        <f t="shared" si="122"/>
        <v/>
      </c>
      <c r="BL380" s="632">
        <f>IF(BJ380=0,IF('STEP 2 EE Data'!K375="Yes",IF('STEP 2 EE Data'!C375="",1,IF('STEP 2 EE Data'!D375&gt;=40,1,0.5)),0),IF('STEP 2 EE Data'!K375="Yes",IF('STEP 2 EE Data'!C375="",IF(BJ380=0.5,0.5,0),IF('STEP 2 EE Data'!D375&gt;=40,IF(BJ380=0.5,0.5,0),0)),0))</f>
        <v>0</v>
      </c>
    </row>
    <row r="381" spans="1:64" ht="15.6" thickTop="1" thickBot="1" x14ac:dyDescent="0.35">
      <c r="A381" s="84" t="str">
        <f>IF('STEP 2 EE Data'!A376="","",'STEP 2 EE Data'!A376)</f>
        <v/>
      </c>
      <c r="B381" s="83" t="str">
        <f>IF('STEP 2 EE Data'!B376="","",'STEP 2 EE Data'!B376)</f>
        <v/>
      </c>
      <c r="C381" s="54"/>
      <c r="D381" s="56"/>
      <c r="E381" s="55"/>
      <c r="F381" s="371" t="str">
        <f t="shared" si="123"/>
        <v/>
      </c>
      <c r="G381" s="54"/>
      <c r="H381" s="56"/>
      <c r="I381" s="55"/>
      <c r="J381" s="560" t="str">
        <f t="shared" si="124"/>
        <v/>
      </c>
      <c r="K381" s="54"/>
      <c r="L381" s="56"/>
      <c r="M381" s="55"/>
      <c r="N381" s="560" t="str">
        <f t="shared" si="125"/>
        <v/>
      </c>
      <c r="O381" s="54"/>
      <c r="P381" s="56"/>
      <c r="Q381" s="55"/>
      <c r="R381" s="560" t="str">
        <f t="shared" si="106"/>
        <v/>
      </c>
      <c r="S381" s="54"/>
      <c r="T381" s="56"/>
      <c r="U381" s="55"/>
      <c r="V381" s="560" t="str">
        <f t="shared" si="107"/>
        <v/>
      </c>
      <c r="W381" s="54"/>
      <c r="X381" s="56"/>
      <c r="Y381" s="55"/>
      <c r="Z381" s="560" t="str">
        <f t="shared" si="108"/>
        <v/>
      </c>
      <c r="AA381" s="54"/>
      <c r="AB381" s="56"/>
      <c r="AC381" s="55"/>
      <c r="AD381" s="560" t="str">
        <f t="shared" si="109"/>
        <v/>
      </c>
      <c r="AE381" s="54"/>
      <c r="AF381" s="56"/>
      <c r="AG381" s="55"/>
      <c r="AH381" s="560" t="str">
        <f t="shared" si="110"/>
        <v/>
      </c>
      <c r="AI381" s="54"/>
      <c r="AJ381" s="56"/>
      <c r="AK381" s="55"/>
      <c r="AL381" s="446" t="str">
        <f t="shared" si="111"/>
        <v/>
      </c>
      <c r="AM381" s="504">
        <f>'STEP 2 EE Data'!AI376</f>
        <v>0</v>
      </c>
      <c r="AN381" s="82">
        <f>'STEP 2 EE Data'!AJ376</f>
        <v>0</v>
      </c>
      <c r="AO381" s="445" t="str">
        <f>'STEP 2 EE Data'!AK376</f>
        <v/>
      </c>
      <c r="AQ381" s="497" t="str">
        <f t="shared" si="112"/>
        <v/>
      </c>
      <c r="AR381" s="497" t="str">
        <f t="shared" si="113"/>
        <v/>
      </c>
      <c r="AS381" s="497" t="str">
        <f t="shared" si="114"/>
        <v/>
      </c>
      <c r="AT381" s="497" t="str">
        <f t="shared" si="115"/>
        <v/>
      </c>
      <c r="AU381" s="497" t="str">
        <f t="shared" si="116"/>
        <v/>
      </c>
      <c r="AV381" s="497" t="str">
        <f t="shared" si="117"/>
        <v/>
      </c>
      <c r="AW381" s="497" t="str">
        <f t="shared" si="118"/>
        <v/>
      </c>
      <c r="AX381" s="497" t="str">
        <f t="shared" si="119"/>
        <v/>
      </c>
      <c r="AY381" s="498" t="str">
        <f t="shared" si="120"/>
        <v/>
      </c>
      <c r="AZ381" s="499" t="str">
        <f>IF($AZ$28="X",IF(AQ381="",0,IF($B381="","",IF(AQ$28="X",IF(E381&gt;0,1,IF(Cover!$E$47="Weekly",IF(D381&gt;=40,1,0.5),IF(D381&gt;=80,1,0.5))),""))),"")</f>
        <v/>
      </c>
      <c r="BA381" s="499" t="str">
        <f>IF($BA$28="X",IF(AR381="",0,IF($B381="","",IF(AR$28="X",IF(I381&gt;0,1,IF(Cover!$E$47="Weekly",IF(H381&gt;=40,1,0.5),IF(H381&gt;=80,1,0.5))),""))),"")</f>
        <v/>
      </c>
      <c r="BB381" s="499" t="str">
        <f>IF($BB$28="X",IF(AS381="",0,IF($B381="","",IF(AS$28="X",IF(M381&gt;0,1,IF(Cover!$E$47="Weekly",IF(L381&gt;=40,1,0.5),IF(L381&gt;=80,1,0.5))),""))),"")</f>
        <v/>
      </c>
      <c r="BC381" s="499" t="str">
        <f>IF($BC$28="X",IF(AT381="",0,IF($B381="","",IF(AT$28="X",IF(Q381&gt;0,1,IF(Cover!$E$47="Weekly",IF(P381&gt;=40,1,0.5),IF(P381&gt;=80,1,0.5))),""))),"")</f>
        <v/>
      </c>
      <c r="BD381" s="499" t="str">
        <f>IF($BD$28="X",IF(AU381="",0,IF($B381="","",IF(AU$28="X",IF(U381&gt;0,1,IF(Cover!$E$47="Weekly",IF(T381&gt;=40,1,0.5),IF(T381&gt;=80,1,0.5))),""))),"")</f>
        <v/>
      </c>
      <c r="BE381" s="499" t="str">
        <f>IF($BE$28="X",IF(AV381="",0,IF($B381="","",IF(AV$28="X",IF(Y381&gt;0,1,IF(Cover!$E$47="Weekly",IF(X381&gt;=40,1,0.5),IF(X381&gt;=80,1,0.5))),""))),"")</f>
        <v/>
      </c>
      <c r="BF381" s="499" t="str">
        <f>IF($BF$28="X",IF(AW381="",0,IF($B381="","",IF(AW$28="X",IF(AC381&gt;0,1,IF(Cover!$E$47="Weekly",IF(AB381&gt;=40,1,0.5),IF(AB381&gt;=80,1,0.5))),""))),"")</f>
        <v/>
      </c>
      <c r="BG381" s="499" t="str">
        <f>IF($BG$28="X",IF(AX381="",0,IF($B381="","",IF(AX$28="X",IF(AG381&gt;0,1,IF(Cover!$E$47="Weekly",IF(AF381&gt;=40,1,0.5),IF(AF381&gt;=80,1,0.5))),""))),"")</f>
        <v/>
      </c>
      <c r="BH381" s="500" t="str">
        <f>IF($BH$28="X",IF(AY381="",0,IF($B381="","",IF(AY$28="X",IF(AK381&gt;0,1,IF(Cover!$E$47="Weekly",IF(AJ381&gt;=40,1,0.5),IF(AJ381&gt;=80,1,0.5))),""))),"")</f>
        <v/>
      </c>
      <c r="BI381" s="470" t="str">
        <f t="shared" si="121"/>
        <v/>
      </c>
      <c r="BJ381" s="469" t="str">
        <f t="shared" si="122"/>
        <v/>
      </c>
      <c r="BL381" s="632">
        <f>IF(BJ381=0,IF('STEP 2 EE Data'!K376="Yes",IF('STEP 2 EE Data'!C376="",1,IF('STEP 2 EE Data'!D376&gt;=40,1,0.5)),0),IF('STEP 2 EE Data'!K376="Yes",IF('STEP 2 EE Data'!C376="",IF(BJ381=0.5,0.5,0),IF('STEP 2 EE Data'!D376&gt;=40,IF(BJ381=0.5,0.5,0),0)),0))</f>
        <v>0</v>
      </c>
    </row>
    <row r="382" spans="1:64" ht="15.6" thickTop="1" thickBot="1" x14ac:dyDescent="0.35">
      <c r="A382" s="84" t="str">
        <f>IF('STEP 2 EE Data'!A377="","",'STEP 2 EE Data'!A377)</f>
        <v/>
      </c>
      <c r="B382" s="83" t="str">
        <f>IF('STEP 2 EE Data'!B377="","",'STEP 2 EE Data'!B377)</f>
        <v/>
      </c>
      <c r="C382" s="54"/>
      <c r="D382" s="56"/>
      <c r="E382" s="55"/>
      <c r="F382" s="371" t="str">
        <f t="shared" si="123"/>
        <v/>
      </c>
      <c r="G382" s="54"/>
      <c r="H382" s="56"/>
      <c r="I382" s="55"/>
      <c r="J382" s="560" t="str">
        <f t="shared" si="124"/>
        <v/>
      </c>
      <c r="K382" s="54"/>
      <c r="L382" s="56"/>
      <c r="M382" s="55"/>
      <c r="N382" s="560" t="str">
        <f t="shared" si="125"/>
        <v/>
      </c>
      <c r="O382" s="54"/>
      <c r="P382" s="56"/>
      <c r="Q382" s="55"/>
      <c r="R382" s="560" t="str">
        <f t="shared" si="106"/>
        <v/>
      </c>
      <c r="S382" s="54"/>
      <c r="T382" s="56"/>
      <c r="U382" s="55"/>
      <c r="V382" s="560" t="str">
        <f t="shared" si="107"/>
        <v/>
      </c>
      <c r="W382" s="54"/>
      <c r="X382" s="56"/>
      <c r="Y382" s="55"/>
      <c r="Z382" s="560" t="str">
        <f t="shared" si="108"/>
        <v/>
      </c>
      <c r="AA382" s="54"/>
      <c r="AB382" s="56"/>
      <c r="AC382" s="55"/>
      <c r="AD382" s="560" t="str">
        <f t="shared" si="109"/>
        <v/>
      </c>
      <c r="AE382" s="54"/>
      <c r="AF382" s="56"/>
      <c r="AG382" s="55"/>
      <c r="AH382" s="560" t="str">
        <f t="shared" si="110"/>
        <v/>
      </c>
      <c r="AI382" s="54"/>
      <c r="AJ382" s="56"/>
      <c r="AK382" s="55"/>
      <c r="AL382" s="446" t="str">
        <f t="shared" si="111"/>
        <v/>
      </c>
      <c r="AM382" s="504">
        <f>'STEP 2 EE Data'!AI377</f>
        <v>0</v>
      </c>
      <c r="AN382" s="82">
        <f>'STEP 2 EE Data'!AJ377</f>
        <v>0</v>
      </c>
      <c r="AO382" s="445" t="str">
        <f>'STEP 2 EE Data'!AK377</f>
        <v/>
      </c>
      <c r="AQ382" s="497" t="str">
        <f t="shared" si="112"/>
        <v/>
      </c>
      <c r="AR382" s="497" t="str">
        <f t="shared" si="113"/>
        <v/>
      </c>
      <c r="AS382" s="497" t="str">
        <f t="shared" si="114"/>
        <v/>
      </c>
      <c r="AT382" s="497" t="str">
        <f t="shared" si="115"/>
        <v/>
      </c>
      <c r="AU382" s="497" t="str">
        <f t="shared" si="116"/>
        <v/>
      </c>
      <c r="AV382" s="497" t="str">
        <f t="shared" si="117"/>
        <v/>
      </c>
      <c r="AW382" s="497" t="str">
        <f t="shared" si="118"/>
        <v/>
      </c>
      <c r="AX382" s="497" t="str">
        <f t="shared" si="119"/>
        <v/>
      </c>
      <c r="AY382" s="498" t="str">
        <f t="shared" si="120"/>
        <v/>
      </c>
      <c r="AZ382" s="499" t="str">
        <f>IF($AZ$28="X",IF(AQ382="",0,IF($B382="","",IF(AQ$28="X",IF(E382&gt;0,1,IF(Cover!$E$47="Weekly",IF(D382&gt;=40,1,0.5),IF(D382&gt;=80,1,0.5))),""))),"")</f>
        <v/>
      </c>
      <c r="BA382" s="499" t="str">
        <f>IF($BA$28="X",IF(AR382="",0,IF($B382="","",IF(AR$28="X",IF(I382&gt;0,1,IF(Cover!$E$47="Weekly",IF(H382&gt;=40,1,0.5),IF(H382&gt;=80,1,0.5))),""))),"")</f>
        <v/>
      </c>
      <c r="BB382" s="499" t="str">
        <f>IF($BB$28="X",IF(AS382="",0,IF($B382="","",IF(AS$28="X",IF(M382&gt;0,1,IF(Cover!$E$47="Weekly",IF(L382&gt;=40,1,0.5),IF(L382&gt;=80,1,0.5))),""))),"")</f>
        <v/>
      </c>
      <c r="BC382" s="499" t="str">
        <f>IF($BC$28="X",IF(AT382="",0,IF($B382="","",IF(AT$28="X",IF(Q382&gt;0,1,IF(Cover!$E$47="Weekly",IF(P382&gt;=40,1,0.5),IF(P382&gt;=80,1,0.5))),""))),"")</f>
        <v/>
      </c>
      <c r="BD382" s="499" t="str">
        <f>IF($BD$28="X",IF(AU382="",0,IF($B382="","",IF(AU$28="X",IF(U382&gt;0,1,IF(Cover!$E$47="Weekly",IF(T382&gt;=40,1,0.5),IF(T382&gt;=80,1,0.5))),""))),"")</f>
        <v/>
      </c>
      <c r="BE382" s="499" t="str">
        <f>IF($BE$28="X",IF(AV382="",0,IF($B382="","",IF(AV$28="X",IF(Y382&gt;0,1,IF(Cover!$E$47="Weekly",IF(X382&gt;=40,1,0.5),IF(X382&gt;=80,1,0.5))),""))),"")</f>
        <v/>
      </c>
      <c r="BF382" s="499" t="str">
        <f>IF($BF$28="X",IF(AW382="",0,IF($B382="","",IF(AW$28="X",IF(AC382&gt;0,1,IF(Cover!$E$47="Weekly",IF(AB382&gt;=40,1,0.5),IF(AB382&gt;=80,1,0.5))),""))),"")</f>
        <v/>
      </c>
      <c r="BG382" s="499" t="str">
        <f>IF($BG$28="X",IF(AX382="",0,IF($B382="","",IF(AX$28="X",IF(AG382&gt;0,1,IF(Cover!$E$47="Weekly",IF(AF382&gt;=40,1,0.5),IF(AF382&gt;=80,1,0.5))),""))),"")</f>
        <v/>
      </c>
      <c r="BH382" s="500" t="str">
        <f>IF($BH$28="X",IF(AY382="",0,IF($B382="","",IF(AY$28="X",IF(AK382&gt;0,1,IF(Cover!$E$47="Weekly",IF(AJ382&gt;=40,1,0.5),IF(AJ382&gt;=80,1,0.5))),""))),"")</f>
        <v/>
      </c>
      <c r="BI382" s="470" t="str">
        <f t="shared" si="121"/>
        <v/>
      </c>
      <c r="BJ382" s="469" t="str">
        <f t="shared" si="122"/>
        <v/>
      </c>
      <c r="BL382" s="632">
        <f>IF(BJ382=0,IF('STEP 2 EE Data'!K377="Yes",IF('STEP 2 EE Data'!C377="",1,IF('STEP 2 EE Data'!D377&gt;=40,1,0.5)),0),IF('STEP 2 EE Data'!K377="Yes",IF('STEP 2 EE Data'!C377="",IF(BJ382=0.5,0.5,0),IF('STEP 2 EE Data'!D377&gt;=40,IF(BJ382=0.5,0.5,0),0)),0))</f>
        <v>0</v>
      </c>
    </row>
    <row r="383" spans="1:64" ht="15.6" thickTop="1" thickBot="1" x14ac:dyDescent="0.35">
      <c r="A383" s="84" t="str">
        <f>IF('STEP 2 EE Data'!A378="","",'STEP 2 EE Data'!A378)</f>
        <v/>
      </c>
      <c r="B383" s="83" t="str">
        <f>IF('STEP 2 EE Data'!B378="","",'STEP 2 EE Data'!B378)</f>
        <v/>
      </c>
      <c r="C383" s="54"/>
      <c r="D383" s="56"/>
      <c r="E383" s="55"/>
      <c r="F383" s="371" t="str">
        <f t="shared" si="123"/>
        <v/>
      </c>
      <c r="G383" s="54"/>
      <c r="H383" s="56"/>
      <c r="I383" s="55"/>
      <c r="J383" s="560" t="str">
        <f t="shared" si="124"/>
        <v/>
      </c>
      <c r="K383" s="54"/>
      <c r="L383" s="56"/>
      <c r="M383" s="55"/>
      <c r="N383" s="560" t="str">
        <f t="shared" si="125"/>
        <v/>
      </c>
      <c r="O383" s="54"/>
      <c r="P383" s="56"/>
      <c r="Q383" s="55"/>
      <c r="R383" s="560" t="str">
        <f t="shared" si="106"/>
        <v/>
      </c>
      <c r="S383" s="54"/>
      <c r="T383" s="56"/>
      <c r="U383" s="55"/>
      <c r="V383" s="560" t="str">
        <f t="shared" si="107"/>
        <v/>
      </c>
      <c r="W383" s="54"/>
      <c r="X383" s="56"/>
      <c r="Y383" s="55"/>
      <c r="Z383" s="560" t="str">
        <f t="shared" si="108"/>
        <v/>
      </c>
      <c r="AA383" s="54"/>
      <c r="AB383" s="56"/>
      <c r="AC383" s="55"/>
      <c r="AD383" s="560" t="str">
        <f t="shared" si="109"/>
        <v/>
      </c>
      <c r="AE383" s="54"/>
      <c r="AF383" s="56"/>
      <c r="AG383" s="55"/>
      <c r="AH383" s="560" t="str">
        <f t="shared" si="110"/>
        <v/>
      </c>
      <c r="AI383" s="54"/>
      <c r="AJ383" s="56"/>
      <c r="AK383" s="55"/>
      <c r="AL383" s="446" t="str">
        <f t="shared" si="111"/>
        <v/>
      </c>
      <c r="AM383" s="504">
        <f>'STEP 2 EE Data'!AI378</f>
        <v>0</v>
      </c>
      <c r="AN383" s="82">
        <f>'STEP 2 EE Data'!AJ378</f>
        <v>0</v>
      </c>
      <c r="AO383" s="445" t="str">
        <f>'STEP 2 EE Data'!AK378</f>
        <v/>
      </c>
      <c r="AQ383" s="497" t="str">
        <f t="shared" si="112"/>
        <v/>
      </c>
      <c r="AR383" s="497" t="str">
        <f t="shared" si="113"/>
        <v/>
      </c>
      <c r="AS383" s="497" t="str">
        <f t="shared" si="114"/>
        <v/>
      </c>
      <c r="AT383" s="497" t="str">
        <f t="shared" si="115"/>
        <v/>
      </c>
      <c r="AU383" s="497" t="str">
        <f t="shared" si="116"/>
        <v/>
      </c>
      <c r="AV383" s="497" t="str">
        <f t="shared" si="117"/>
        <v/>
      </c>
      <c r="AW383" s="497" t="str">
        <f t="shared" si="118"/>
        <v/>
      </c>
      <c r="AX383" s="497" t="str">
        <f t="shared" si="119"/>
        <v/>
      </c>
      <c r="AY383" s="498" t="str">
        <f t="shared" si="120"/>
        <v/>
      </c>
      <c r="AZ383" s="499" t="str">
        <f>IF($AZ$28="X",IF(AQ383="",0,IF($B383="","",IF(AQ$28="X",IF(E383&gt;0,1,IF(Cover!$E$47="Weekly",IF(D383&gt;=40,1,0.5),IF(D383&gt;=80,1,0.5))),""))),"")</f>
        <v/>
      </c>
      <c r="BA383" s="499" t="str">
        <f>IF($BA$28="X",IF(AR383="",0,IF($B383="","",IF(AR$28="X",IF(I383&gt;0,1,IF(Cover!$E$47="Weekly",IF(H383&gt;=40,1,0.5),IF(H383&gt;=80,1,0.5))),""))),"")</f>
        <v/>
      </c>
      <c r="BB383" s="499" t="str">
        <f>IF($BB$28="X",IF(AS383="",0,IF($B383="","",IF(AS$28="X",IF(M383&gt;0,1,IF(Cover!$E$47="Weekly",IF(L383&gt;=40,1,0.5),IF(L383&gt;=80,1,0.5))),""))),"")</f>
        <v/>
      </c>
      <c r="BC383" s="499" t="str">
        <f>IF($BC$28="X",IF(AT383="",0,IF($B383="","",IF(AT$28="X",IF(Q383&gt;0,1,IF(Cover!$E$47="Weekly",IF(P383&gt;=40,1,0.5),IF(P383&gt;=80,1,0.5))),""))),"")</f>
        <v/>
      </c>
      <c r="BD383" s="499" t="str">
        <f>IF($BD$28="X",IF(AU383="",0,IF($B383="","",IF(AU$28="X",IF(U383&gt;0,1,IF(Cover!$E$47="Weekly",IF(T383&gt;=40,1,0.5),IF(T383&gt;=80,1,0.5))),""))),"")</f>
        <v/>
      </c>
      <c r="BE383" s="499" t="str">
        <f>IF($BE$28="X",IF(AV383="",0,IF($B383="","",IF(AV$28="X",IF(Y383&gt;0,1,IF(Cover!$E$47="Weekly",IF(X383&gt;=40,1,0.5),IF(X383&gt;=80,1,0.5))),""))),"")</f>
        <v/>
      </c>
      <c r="BF383" s="499" t="str">
        <f>IF($BF$28="X",IF(AW383="",0,IF($B383="","",IF(AW$28="X",IF(AC383&gt;0,1,IF(Cover!$E$47="Weekly",IF(AB383&gt;=40,1,0.5),IF(AB383&gt;=80,1,0.5))),""))),"")</f>
        <v/>
      </c>
      <c r="BG383" s="499" t="str">
        <f>IF($BG$28="X",IF(AX383="",0,IF($B383="","",IF(AX$28="X",IF(AG383&gt;0,1,IF(Cover!$E$47="Weekly",IF(AF383&gt;=40,1,0.5),IF(AF383&gt;=80,1,0.5))),""))),"")</f>
        <v/>
      </c>
      <c r="BH383" s="500" t="str">
        <f>IF($BH$28="X",IF(AY383="",0,IF($B383="","",IF(AY$28="X",IF(AK383&gt;0,1,IF(Cover!$E$47="Weekly",IF(AJ383&gt;=40,1,0.5),IF(AJ383&gt;=80,1,0.5))),""))),"")</f>
        <v/>
      </c>
      <c r="BI383" s="470" t="str">
        <f t="shared" si="121"/>
        <v/>
      </c>
      <c r="BJ383" s="469" t="str">
        <f t="shared" si="122"/>
        <v/>
      </c>
      <c r="BL383" s="632">
        <f>IF(BJ383=0,IF('STEP 2 EE Data'!K378="Yes",IF('STEP 2 EE Data'!C378="",1,IF('STEP 2 EE Data'!D378&gt;=40,1,0.5)),0),IF('STEP 2 EE Data'!K378="Yes",IF('STEP 2 EE Data'!C378="",IF(BJ383=0.5,0.5,0),IF('STEP 2 EE Data'!D378&gt;=40,IF(BJ383=0.5,0.5,0),0)),0))</f>
        <v>0</v>
      </c>
    </row>
    <row r="384" spans="1:64" ht="15.6" thickTop="1" thickBot="1" x14ac:dyDescent="0.35">
      <c r="A384" s="84" t="str">
        <f>IF('STEP 2 EE Data'!A379="","",'STEP 2 EE Data'!A379)</f>
        <v/>
      </c>
      <c r="B384" s="83" t="str">
        <f>IF('STEP 2 EE Data'!B379="","",'STEP 2 EE Data'!B379)</f>
        <v/>
      </c>
      <c r="C384" s="54"/>
      <c r="D384" s="56"/>
      <c r="E384" s="55"/>
      <c r="F384" s="371" t="str">
        <f t="shared" si="123"/>
        <v/>
      </c>
      <c r="G384" s="54"/>
      <c r="H384" s="56"/>
      <c r="I384" s="55"/>
      <c r="J384" s="560" t="str">
        <f t="shared" si="124"/>
        <v/>
      </c>
      <c r="K384" s="54"/>
      <c r="L384" s="56"/>
      <c r="M384" s="55"/>
      <c r="N384" s="560" t="str">
        <f t="shared" si="125"/>
        <v/>
      </c>
      <c r="O384" s="54"/>
      <c r="P384" s="56"/>
      <c r="Q384" s="55"/>
      <c r="R384" s="560" t="str">
        <f t="shared" si="106"/>
        <v/>
      </c>
      <c r="S384" s="54"/>
      <c r="T384" s="56"/>
      <c r="U384" s="55"/>
      <c r="V384" s="560" t="str">
        <f t="shared" si="107"/>
        <v/>
      </c>
      <c r="W384" s="54"/>
      <c r="X384" s="56"/>
      <c r="Y384" s="55"/>
      <c r="Z384" s="560" t="str">
        <f t="shared" si="108"/>
        <v/>
      </c>
      <c r="AA384" s="54"/>
      <c r="AB384" s="56"/>
      <c r="AC384" s="55"/>
      <c r="AD384" s="560" t="str">
        <f t="shared" si="109"/>
        <v/>
      </c>
      <c r="AE384" s="54"/>
      <c r="AF384" s="56"/>
      <c r="AG384" s="55"/>
      <c r="AH384" s="560" t="str">
        <f t="shared" si="110"/>
        <v/>
      </c>
      <c r="AI384" s="54"/>
      <c r="AJ384" s="56"/>
      <c r="AK384" s="55"/>
      <c r="AL384" s="446" t="str">
        <f t="shared" si="111"/>
        <v/>
      </c>
      <c r="AM384" s="504">
        <f>'STEP 2 EE Data'!AI379</f>
        <v>0</v>
      </c>
      <c r="AN384" s="82">
        <f>'STEP 2 EE Data'!AJ379</f>
        <v>0</v>
      </c>
      <c r="AO384" s="445" t="str">
        <f>'STEP 2 EE Data'!AK379</f>
        <v/>
      </c>
      <c r="AQ384" s="497" t="str">
        <f t="shared" si="112"/>
        <v/>
      </c>
      <c r="AR384" s="497" t="str">
        <f t="shared" si="113"/>
        <v/>
      </c>
      <c r="AS384" s="497" t="str">
        <f t="shared" si="114"/>
        <v/>
      </c>
      <c r="AT384" s="497" t="str">
        <f t="shared" si="115"/>
        <v/>
      </c>
      <c r="AU384" s="497" t="str">
        <f t="shared" si="116"/>
        <v/>
      </c>
      <c r="AV384" s="497" t="str">
        <f t="shared" si="117"/>
        <v/>
      </c>
      <c r="AW384" s="497" t="str">
        <f t="shared" si="118"/>
        <v/>
      </c>
      <c r="AX384" s="497" t="str">
        <f t="shared" si="119"/>
        <v/>
      </c>
      <c r="AY384" s="498" t="str">
        <f t="shared" si="120"/>
        <v/>
      </c>
      <c r="AZ384" s="499" t="str">
        <f>IF($AZ$28="X",IF(AQ384="",0,IF($B384="","",IF(AQ$28="X",IF(E384&gt;0,1,IF(Cover!$E$47="Weekly",IF(D384&gt;=40,1,0.5),IF(D384&gt;=80,1,0.5))),""))),"")</f>
        <v/>
      </c>
      <c r="BA384" s="499" t="str">
        <f>IF($BA$28="X",IF(AR384="",0,IF($B384="","",IF(AR$28="X",IF(I384&gt;0,1,IF(Cover!$E$47="Weekly",IF(H384&gt;=40,1,0.5),IF(H384&gt;=80,1,0.5))),""))),"")</f>
        <v/>
      </c>
      <c r="BB384" s="499" t="str">
        <f>IF($BB$28="X",IF(AS384="",0,IF($B384="","",IF(AS$28="X",IF(M384&gt;0,1,IF(Cover!$E$47="Weekly",IF(L384&gt;=40,1,0.5),IF(L384&gt;=80,1,0.5))),""))),"")</f>
        <v/>
      </c>
      <c r="BC384" s="499" t="str">
        <f>IF($BC$28="X",IF(AT384="",0,IF($B384="","",IF(AT$28="X",IF(Q384&gt;0,1,IF(Cover!$E$47="Weekly",IF(P384&gt;=40,1,0.5),IF(P384&gt;=80,1,0.5))),""))),"")</f>
        <v/>
      </c>
      <c r="BD384" s="499" t="str">
        <f>IF($BD$28="X",IF(AU384="",0,IF($B384="","",IF(AU$28="X",IF(U384&gt;0,1,IF(Cover!$E$47="Weekly",IF(T384&gt;=40,1,0.5),IF(T384&gt;=80,1,0.5))),""))),"")</f>
        <v/>
      </c>
      <c r="BE384" s="499" t="str">
        <f>IF($BE$28="X",IF(AV384="",0,IF($B384="","",IF(AV$28="X",IF(Y384&gt;0,1,IF(Cover!$E$47="Weekly",IF(X384&gt;=40,1,0.5),IF(X384&gt;=80,1,0.5))),""))),"")</f>
        <v/>
      </c>
      <c r="BF384" s="499" t="str">
        <f>IF($BF$28="X",IF(AW384="",0,IF($B384="","",IF(AW$28="X",IF(AC384&gt;0,1,IF(Cover!$E$47="Weekly",IF(AB384&gt;=40,1,0.5),IF(AB384&gt;=80,1,0.5))),""))),"")</f>
        <v/>
      </c>
      <c r="BG384" s="499" t="str">
        <f>IF($BG$28="X",IF(AX384="",0,IF($B384="","",IF(AX$28="X",IF(AG384&gt;0,1,IF(Cover!$E$47="Weekly",IF(AF384&gt;=40,1,0.5),IF(AF384&gt;=80,1,0.5))),""))),"")</f>
        <v/>
      </c>
      <c r="BH384" s="500" t="str">
        <f>IF($BH$28="X",IF(AY384="",0,IF($B384="","",IF(AY$28="X",IF(AK384&gt;0,1,IF(Cover!$E$47="Weekly",IF(AJ384&gt;=40,1,0.5),IF(AJ384&gt;=80,1,0.5))),""))),"")</f>
        <v/>
      </c>
      <c r="BI384" s="470" t="str">
        <f t="shared" si="121"/>
        <v/>
      </c>
      <c r="BJ384" s="469" t="str">
        <f t="shared" si="122"/>
        <v/>
      </c>
      <c r="BL384" s="632">
        <f>IF(BJ384=0,IF('STEP 2 EE Data'!K379="Yes",IF('STEP 2 EE Data'!C379="",1,IF('STEP 2 EE Data'!D379&gt;=40,1,0.5)),0),IF('STEP 2 EE Data'!K379="Yes",IF('STEP 2 EE Data'!C379="",IF(BJ384=0.5,0.5,0),IF('STEP 2 EE Data'!D379&gt;=40,IF(BJ384=0.5,0.5,0),0)),0))</f>
        <v>0</v>
      </c>
    </row>
    <row r="385" spans="1:64" ht="15.6" thickTop="1" thickBot="1" x14ac:dyDescent="0.35">
      <c r="A385" s="84" t="str">
        <f>IF('STEP 2 EE Data'!A380="","",'STEP 2 EE Data'!A380)</f>
        <v/>
      </c>
      <c r="B385" s="83" t="str">
        <f>IF('STEP 2 EE Data'!B380="","",'STEP 2 EE Data'!B380)</f>
        <v/>
      </c>
      <c r="C385" s="54"/>
      <c r="D385" s="56"/>
      <c r="E385" s="55"/>
      <c r="F385" s="371" t="str">
        <f t="shared" si="123"/>
        <v/>
      </c>
      <c r="G385" s="54"/>
      <c r="H385" s="56"/>
      <c r="I385" s="55"/>
      <c r="J385" s="560" t="str">
        <f t="shared" si="124"/>
        <v/>
      </c>
      <c r="K385" s="54"/>
      <c r="L385" s="56"/>
      <c r="M385" s="55"/>
      <c r="N385" s="560" t="str">
        <f t="shared" si="125"/>
        <v/>
      </c>
      <c r="O385" s="54"/>
      <c r="P385" s="56"/>
      <c r="Q385" s="55"/>
      <c r="R385" s="560" t="str">
        <f t="shared" si="106"/>
        <v/>
      </c>
      <c r="S385" s="54"/>
      <c r="T385" s="56"/>
      <c r="U385" s="55"/>
      <c r="V385" s="560" t="str">
        <f t="shared" si="107"/>
        <v/>
      </c>
      <c r="W385" s="54"/>
      <c r="X385" s="56"/>
      <c r="Y385" s="55"/>
      <c r="Z385" s="560" t="str">
        <f t="shared" si="108"/>
        <v/>
      </c>
      <c r="AA385" s="54"/>
      <c r="AB385" s="56"/>
      <c r="AC385" s="55"/>
      <c r="AD385" s="560" t="str">
        <f t="shared" si="109"/>
        <v/>
      </c>
      <c r="AE385" s="54"/>
      <c r="AF385" s="56"/>
      <c r="AG385" s="55"/>
      <c r="AH385" s="560" t="str">
        <f t="shared" si="110"/>
        <v/>
      </c>
      <c r="AI385" s="54"/>
      <c r="AJ385" s="56"/>
      <c r="AK385" s="55"/>
      <c r="AL385" s="446" t="str">
        <f t="shared" si="111"/>
        <v/>
      </c>
      <c r="AM385" s="504">
        <f>'STEP 2 EE Data'!AI380</f>
        <v>0</v>
      </c>
      <c r="AN385" s="82">
        <f>'STEP 2 EE Data'!AJ380</f>
        <v>0</v>
      </c>
      <c r="AO385" s="445" t="str">
        <f>'STEP 2 EE Data'!AK380</f>
        <v/>
      </c>
      <c r="AQ385" s="497" t="str">
        <f t="shared" si="112"/>
        <v/>
      </c>
      <c r="AR385" s="497" t="str">
        <f t="shared" si="113"/>
        <v/>
      </c>
      <c r="AS385" s="497" t="str">
        <f t="shared" si="114"/>
        <v/>
      </c>
      <c r="AT385" s="497" t="str">
        <f t="shared" si="115"/>
        <v/>
      </c>
      <c r="AU385" s="497" t="str">
        <f t="shared" si="116"/>
        <v/>
      </c>
      <c r="AV385" s="497" t="str">
        <f t="shared" si="117"/>
        <v/>
      </c>
      <c r="AW385" s="497" t="str">
        <f t="shared" si="118"/>
        <v/>
      </c>
      <c r="AX385" s="497" t="str">
        <f t="shared" si="119"/>
        <v/>
      </c>
      <c r="AY385" s="498" t="str">
        <f t="shared" si="120"/>
        <v/>
      </c>
      <c r="AZ385" s="499" t="str">
        <f>IF($AZ$28="X",IF(AQ385="",0,IF($B385="","",IF(AQ$28="X",IF(E385&gt;0,1,IF(Cover!$E$47="Weekly",IF(D385&gt;=40,1,0.5),IF(D385&gt;=80,1,0.5))),""))),"")</f>
        <v/>
      </c>
      <c r="BA385" s="499" t="str">
        <f>IF($BA$28="X",IF(AR385="",0,IF($B385="","",IF(AR$28="X",IF(I385&gt;0,1,IF(Cover!$E$47="Weekly",IF(H385&gt;=40,1,0.5),IF(H385&gt;=80,1,0.5))),""))),"")</f>
        <v/>
      </c>
      <c r="BB385" s="499" t="str">
        <f>IF($BB$28="X",IF(AS385="",0,IF($B385="","",IF(AS$28="X",IF(M385&gt;0,1,IF(Cover!$E$47="Weekly",IF(L385&gt;=40,1,0.5),IF(L385&gt;=80,1,0.5))),""))),"")</f>
        <v/>
      </c>
      <c r="BC385" s="499" t="str">
        <f>IF($BC$28="X",IF(AT385="",0,IF($B385="","",IF(AT$28="X",IF(Q385&gt;0,1,IF(Cover!$E$47="Weekly",IF(P385&gt;=40,1,0.5),IF(P385&gt;=80,1,0.5))),""))),"")</f>
        <v/>
      </c>
      <c r="BD385" s="499" t="str">
        <f>IF($BD$28="X",IF(AU385="",0,IF($B385="","",IF(AU$28="X",IF(U385&gt;0,1,IF(Cover!$E$47="Weekly",IF(T385&gt;=40,1,0.5),IF(T385&gt;=80,1,0.5))),""))),"")</f>
        <v/>
      </c>
      <c r="BE385" s="499" t="str">
        <f>IF($BE$28="X",IF(AV385="",0,IF($B385="","",IF(AV$28="X",IF(Y385&gt;0,1,IF(Cover!$E$47="Weekly",IF(X385&gt;=40,1,0.5),IF(X385&gt;=80,1,0.5))),""))),"")</f>
        <v/>
      </c>
      <c r="BF385" s="499" t="str">
        <f>IF($BF$28="X",IF(AW385="",0,IF($B385="","",IF(AW$28="X",IF(AC385&gt;0,1,IF(Cover!$E$47="Weekly",IF(AB385&gt;=40,1,0.5),IF(AB385&gt;=80,1,0.5))),""))),"")</f>
        <v/>
      </c>
      <c r="BG385" s="499" t="str">
        <f>IF($BG$28="X",IF(AX385="",0,IF($B385="","",IF(AX$28="X",IF(AG385&gt;0,1,IF(Cover!$E$47="Weekly",IF(AF385&gt;=40,1,0.5),IF(AF385&gt;=80,1,0.5))),""))),"")</f>
        <v/>
      </c>
      <c r="BH385" s="500" t="str">
        <f>IF($BH$28="X",IF(AY385="",0,IF($B385="","",IF(AY$28="X",IF(AK385&gt;0,1,IF(Cover!$E$47="Weekly",IF(AJ385&gt;=40,1,0.5),IF(AJ385&gt;=80,1,0.5))),""))),"")</f>
        <v/>
      </c>
      <c r="BI385" s="470" t="str">
        <f t="shared" si="121"/>
        <v/>
      </c>
      <c r="BJ385" s="469" t="str">
        <f t="shared" si="122"/>
        <v/>
      </c>
      <c r="BL385" s="632">
        <f>IF(BJ385=0,IF('STEP 2 EE Data'!K380="Yes",IF('STEP 2 EE Data'!C380="",1,IF('STEP 2 EE Data'!D380&gt;=40,1,0.5)),0),IF('STEP 2 EE Data'!K380="Yes",IF('STEP 2 EE Data'!C380="",IF(BJ385=0.5,0.5,0),IF('STEP 2 EE Data'!D380&gt;=40,IF(BJ385=0.5,0.5,0),0)),0))</f>
        <v>0</v>
      </c>
    </row>
    <row r="386" spans="1:64" ht="15.6" thickTop="1" thickBot="1" x14ac:dyDescent="0.35">
      <c r="A386" s="84" t="str">
        <f>IF('STEP 2 EE Data'!A381="","",'STEP 2 EE Data'!A381)</f>
        <v/>
      </c>
      <c r="B386" s="83" t="str">
        <f>IF('STEP 2 EE Data'!B381="","",'STEP 2 EE Data'!B381)</f>
        <v/>
      </c>
      <c r="C386" s="54"/>
      <c r="D386" s="56"/>
      <c r="E386" s="55"/>
      <c r="F386" s="371" t="str">
        <f t="shared" si="123"/>
        <v/>
      </c>
      <c r="G386" s="54"/>
      <c r="H386" s="56"/>
      <c r="I386" s="55"/>
      <c r="J386" s="560" t="str">
        <f t="shared" si="124"/>
        <v/>
      </c>
      <c r="K386" s="54"/>
      <c r="L386" s="56"/>
      <c r="M386" s="55"/>
      <c r="N386" s="560" t="str">
        <f t="shared" si="125"/>
        <v/>
      </c>
      <c r="O386" s="54"/>
      <c r="P386" s="56"/>
      <c r="Q386" s="55"/>
      <c r="R386" s="560" t="str">
        <f t="shared" si="106"/>
        <v/>
      </c>
      <c r="S386" s="54"/>
      <c r="T386" s="56"/>
      <c r="U386" s="55"/>
      <c r="V386" s="560" t="str">
        <f t="shared" si="107"/>
        <v/>
      </c>
      <c r="W386" s="54"/>
      <c r="X386" s="56"/>
      <c r="Y386" s="55"/>
      <c r="Z386" s="560" t="str">
        <f t="shared" si="108"/>
        <v/>
      </c>
      <c r="AA386" s="54"/>
      <c r="AB386" s="56"/>
      <c r="AC386" s="55"/>
      <c r="AD386" s="560" t="str">
        <f t="shared" si="109"/>
        <v/>
      </c>
      <c r="AE386" s="54"/>
      <c r="AF386" s="56"/>
      <c r="AG386" s="55"/>
      <c r="AH386" s="560" t="str">
        <f t="shared" si="110"/>
        <v/>
      </c>
      <c r="AI386" s="54"/>
      <c r="AJ386" s="56"/>
      <c r="AK386" s="55"/>
      <c r="AL386" s="446" t="str">
        <f t="shared" si="111"/>
        <v/>
      </c>
      <c r="AM386" s="504">
        <f>'STEP 2 EE Data'!AI381</f>
        <v>0</v>
      </c>
      <c r="AN386" s="82">
        <f>'STEP 2 EE Data'!AJ381</f>
        <v>0</v>
      </c>
      <c r="AO386" s="445" t="str">
        <f>'STEP 2 EE Data'!AK381</f>
        <v/>
      </c>
      <c r="AQ386" s="497" t="str">
        <f t="shared" si="112"/>
        <v/>
      </c>
      <c r="AR386" s="497" t="str">
        <f t="shared" si="113"/>
        <v/>
      </c>
      <c r="AS386" s="497" t="str">
        <f t="shared" si="114"/>
        <v/>
      </c>
      <c r="AT386" s="497" t="str">
        <f t="shared" si="115"/>
        <v/>
      </c>
      <c r="AU386" s="497" t="str">
        <f t="shared" si="116"/>
        <v/>
      </c>
      <c r="AV386" s="497" t="str">
        <f t="shared" si="117"/>
        <v/>
      </c>
      <c r="AW386" s="497" t="str">
        <f t="shared" si="118"/>
        <v/>
      </c>
      <c r="AX386" s="497" t="str">
        <f t="shared" si="119"/>
        <v/>
      </c>
      <c r="AY386" s="498" t="str">
        <f t="shared" si="120"/>
        <v/>
      </c>
      <c r="AZ386" s="499" t="str">
        <f>IF($AZ$28="X",IF(AQ386="",0,IF($B386="","",IF(AQ$28="X",IF(E386&gt;0,1,IF(Cover!$E$47="Weekly",IF(D386&gt;=40,1,0.5),IF(D386&gt;=80,1,0.5))),""))),"")</f>
        <v/>
      </c>
      <c r="BA386" s="499" t="str">
        <f>IF($BA$28="X",IF(AR386="",0,IF($B386="","",IF(AR$28="X",IF(I386&gt;0,1,IF(Cover!$E$47="Weekly",IF(H386&gt;=40,1,0.5),IF(H386&gt;=80,1,0.5))),""))),"")</f>
        <v/>
      </c>
      <c r="BB386" s="499" t="str">
        <f>IF($BB$28="X",IF(AS386="",0,IF($B386="","",IF(AS$28="X",IF(M386&gt;0,1,IF(Cover!$E$47="Weekly",IF(L386&gt;=40,1,0.5),IF(L386&gt;=80,1,0.5))),""))),"")</f>
        <v/>
      </c>
      <c r="BC386" s="499" t="str">
        <f>IF($BC$28="X",IF(AT386="",0,IF($B386="","",IF(AT$28="X",IF(Q386&gt;0,1,IF(Cover!$E$47="Weekly",IF(P386&gt;=40,1,0.5),IF(P386&gt;=80,1,0.5))),""))),"")</f>
        <v/>
      </c>
      <c r="BD386" s="499" t="str">
        <f>IF($BD$28="X",IF(AU386="",0,IF($B386="","",IF(AU$28="X",IF(U386&gt;0,1,IF(Cover!$E$47="Weekly",IF(T386&gt;=40,1,0.5),IF(T386&gt;=80,1,0.5))),""))),"")</f>
        <v/>
      </c>
      <c r="BE386" s="499" t="str">
        <f>IF($BE$28="X",IF(AV386="",0,IF($B386="","",IF(AV$28="X",IF(Y386&gt;0,1,IF(Cover!$E$47="Weekly",IF(X386&gt;=40,1,0.5),IF(X386&gt;=80,1,0.5))),""))),"")</f>
        <v/>
      </c>
      <c r="BF386" s="499" t="str">
        <f>IF($BF$28="X",IF(AW386="",0,IF($B386="","",IF(AW$28="X",IF(AC386&gt;0,1,IF(Cover!$E$47="Weekly",IF(AB386&gt;=40,1,0.5),IF(AB386&gt;=80,1,0.5))),""))),"")</f>
        <v/>
      </c>
      <c r="BG386" s="499" t="str">
        <f>IF($BG$28="X",IF(AX386="",0,IF($B386="","",IF(AX$28="X",IF(AG386&gt;0,1,IF(Cover!$E$47="Weekly",IF(AF386&gt;=40,1,0.5),IF(AF386&gt;=80,1,0.5))),""))),"")</f>
        <v/>
      </c>
      <c r="BH386" s="500" t="str">
        <f>IF($BH$28="X",IF(AY386="",0,IF($B386="","",IF(AY$28="X",IF(AK386&gt;0,1,IF(Cover!$E$47="Weekly",IF(AJ386&gt;=40,1,0.5),IF(AJ386&gt;=80,1,0.5))),""))),"")</f>
        <v/>
      </c>
      <c r="BI386" s="470" t="str">
        <f t="shared" si="121"/>
        <v/>
      </c>
      <c r="BJ386" s="469" t="str">
        <f t="shared" si="122"/>
        <v/>
      </c>
      <c r="BL386" s="632">
        <f>IF(BJ386=0,IF('STEP 2 EE Data'!K381="Yes",IF('STEP 2 EE Data'!C381="",1,IF('STEP 2 EE Data'!D381&gt;=40,1,0.5)),0),IF('STEP 2 EE Data'!K381="Yes",IF('STEP 2 EE Data'!C381="",IF(BJ386=0.5,0.5,0),IF('STEP 2 EE Data'!D381&gt;=40,IF(BJ386=0.5,0.5,0),0)),0))</f>
        <v>0</v>
      </c>
    </row>
    <row r="387" spans="1:64" ht="15.6" thickTop="1" thickBot="1" x14ac:dyDescent="0.35">
      <c r="A387" s="84" t="str">
        <f>IF('STEP 2 EE Data'!A382="","",'STEP 2 EE Data'!A382)</f>
        <v/>
      </c>
      <c r="B387" s="83" t="str">
        <f>IF('STEP 2 EE Data'!B382="","",'STEP 2 EE Data'!B382)</f>
        <v/>
      </c>
      <c r="C387" s="54"/>
      <c r="D387" s="56"/>
      <c r="E387" s="55"/>
      <c r="F387" s="371" t="str">
        <f t="shared" si="123"/>
        <v/>
      </c>
      <c r="G387" s="54"/>
      <c r="H387" s="56"/>
      <c r="I387" s="55"/>
      <c r="J387" s="560" t="str">
        <f t="shared" si="124"/>
        <v/>
      </c>
      <c r="K387" s="54"/>
      <c r="L387" s="56"/>
      <c r="M387" s="55"/>
      <c r="N387" s="560" t="str">
        <f t="shared" si="125"/>
        <v/>
      </c>
      <c r="O387" s="54"/>
      <c r="P387" s="56"/>
      <c r="Q387" s="55"/>
      <c r="R387" s="560" t="str">
        <f t="shared" si="106"/>
        <v/>
      </c>
      <c r="S387" s="54"/>
      <c r="T387" s="56"/>
      <c r="U387" s="55"/>
      <c r="V387" s="560" t="str">
        <f t="shared" si="107"/>
        <v/>
      </c>
      <c r="W387" s="54"/>
      <c r="X387" s="56"/>
      <c r="Y387" s="55"/>
      <c r="Z387" s="560" t="str">
        <f t="shared" si="108"/>
        <v/>
      </c>
      <c r="AA387" s="54"/>
      <c r="AB387" s="56"/>
      <c r="AC387" s="55"/>
      <c r="AD387" s="560" t="str">
        <f t="shared" si="109"/>
        <v/>
      </c>
      <c r="AE387" s="54"/>
      <c r="AF387" s="56"/>
      <c r="AG387" s="55"/>
      <c r="AH387" s="560" t="str">
        <f t="shared" si="110"/>
        <v/>
      </c>
      <c r="AI387" s="54"/>
      <c r="AJ387" s="56"/>
      <c r="AK387" s="55"/>
      <c r="AL387" s="446" t="str">
        <f t="shared" si="111"/>
        <v/>
      </c>
      <c r="AM387" s="504">
        <f>'STEP 2 EE Data'!AI382</f>
        <v>0</v>
      </c>
      <c r="AN387" s="82">
        <f>'STEP 2 EE Data'!AJ382</f>
        <v>0</v>
      </c>
      <c r="AO387" s="445" t="str">
        <f>'STEP 2 EE Data'!AK382</f>
        <v/>
      </c>
      <c r="AQ387" s="497" t="str">
        <f t="shared" si="112"/>
        <v/>
      </c>
      <c r="AR387" s="497" t="str">
        <f t="shared" si="113"/>
        <v/>
      </c>
      <c r="AS387" s="497" t="str">
        <f t="shared" si="114"/>
        <v/>
      </c>
      <c r="AT387" s="497" t="str">
        <f t="shared" si="115"/>
        <v/>
      </c>
      <c r="AU387" s="497" t="str">
        <f t="shared" si="116"/>
        <v/>
      </c>
      <c r="AV387" s="497" t="str">
        <f t="shared" si="117"/>
        <v/>
      </c>
      <c r="AW387" s="497" t="str">
        <f t="shared" si="118"/>
        <v/>
      </c>
      <c r="AX387" s="497" t="str">
        <f t="shared" si="119"/>
        <v/>
      </c>
      <c r="AY387" s="498" t="str">
        <f t="shared" si="120"/>
        <v/>
      </c>
      <c r="AZ387" s="499" t="str">
        <f>IF($AZ$28="X",IF(AQ387="",0,IF($B387="","",IF(AQ$28="X",IF(E387&gt;0,1,IF(Cover!$E$47="Weekly",IF(D387&gt;=40,1,0.5),IF(D387&gt;=80,1,0.5))),""))),"")</f>
        <v/>
      </c>
      <c r="BA387" s="499" t="str">
        <f>IF($BA$28="X",IF(AR387="",0,IF($B387="","",IF(AR$28="X",IF(I387&gt;0,1,IF(Cover!$E$47="Weekly",IF(H387&gt;=40,1,0.5),IF(H387&gt;=80,1,0.5))),""))),"")</f>
        <v/>
      </c>
      <c r="BB387" s="499" t="str">
        <f>IF($BB$28="X",IF(AS387="",0,IF($B387="","",IF(AS$28="X",IF(M387&gt;0,1,IF(Cover!$E$47="Weekly",IF(L387&gt;=40,1,0.5),IF(L387&gt;=80,1,0.5))),""))),"")</f>
        <v/>
      </c>
      <c r="BC387" s="499" t="str">
        <f>IF($BC$28="X",IF(AT387="",0,IF($B387="","",IF(AT$28="X",IF(Q387&gt;0,1,IF(Cover!$E$47="Weekly",IF(P387&gt;=40,1,0.5),IF(P387&gt;=80,1,0.5))),""))),"")</f>
        <v/>
      </c>
      <c r="BD387" s="499" t="str">
        <f>IF($BD$28="X",IF(AU387="",0,IF($B387="","",IF(AU$28="X",IF(U387&gt;0,1,IF(Cover!$E$47="Weekly",IF(T387&gt;=40,1,0.5),IF(T387&gt;=80,1,0.5))),""))),"")</f>
        <v/>
      </c>
      <c r="BE387" s="499" t="str">
        <f>IF($BE$28="X",IF(AV387="",0,IF($B387="","",IF(AV$28="X",IF(Y387&gt;0,1,IF(Cover!$E$47="Weekly",IF(X387&gt;=40,1,0.5),IF(X387&gt;=80,1,0.5))),""))),"")</f>
        <v/>
      </c>
      <c r="BF387" s="499" t="str">
        <f>IF($BF$28="X",IF(AW387="",0,IF($B387="","",IF(AW$28="X",IF(AC387&gt;0,1,IF(Cover!$E$47="Weekly",IF(AB387&gt;=40,1,0.5),IF(AB387&gt;=80,1,0.5))),""))),"")</f>
        <v/>
      </c>
      <c r="BG387" s="499" t="str">
        <f>IF($BG$28="X",IF(AX387="",0,IF($B387="","",IF(AX$28="X",IF(AG387&gt;0,1,IF(Cover!$E$47="Weekly",IF(AF387&gt;=40,1,0.5),IF(AF387&gt;=80,1,0.5))),""))),"")</f>
        <v/>
      </c>
      <c r="BH387" s="500" t="str">
        <f>IF($BH$28="X",IF(AY387="",0,IF($B387="","",IF(AY$28="X",IF(AK387&gt;0,1,IF(Cover!$E$47="Weekly",IF(AJ387&gt;=40,1,0.5),IF(AJ387&gt;=80,1,0.5))),""))),"")</f>
        <v/>
      </c>
      <c r="BI387" s="470" t="str">
        <f t="shared" si="121"/>
        <v/>
      </c>
      <c r="BJ387" s="469" t="str">
        <f t="shared" si="122"/>
        <v/>
      </c>
      <c r="BL387" s="632">
        <f>IF(BJ387=0,IF('STEP 2 EE Data'!K382="Yes",IF('STEP 2 EE Data'!C382="",1,IF('STEP 2 EE Data'!D382&gt;=40,1,0.5)),0),IF('STEP 2 EE Data'!K382="Yes",IF('STEP 2 EE Data'!C382="",IF(BJ387=0.5,0.5,0),IF('STEP 2 EE Data'!D382&gt;=40,IF(BJ387=0.5,0.5,0),0)),0))</f>
        <v>0</v>
      </c>
    </row>
    <row r="388" spans="1:64" ht="15.6" thickTop="1" thickBot="1" x14ac:dyDescent="0.35">
      <c r="A388" s="84" t="str">
        <f>IF('STEP 2 EE Data'!A383="","",'STEP 2 EE Data'!A383)</f>
        <v/>
      </c>
      <c r="B388" s="83" t="str">
        <f>IF('STEP 2 EE Data'!B383="","",'STEP 2 EE Data'!B383)</f>
        <v/>
      </c>
      <c r="C388" s="54"/>
      <c r="D388" s="56"/>
      <c r="E388" s="55"/>
      <c r="F388" s="371" t="str">
        <f t="shared" si="123"/>
        <v/>
      </c>
      <c r="G388" s="54"/>
      <c r="H388" s="56"/>
      <c r="I388" s="55"/>
      <c r="J388" s="560" t="str">
        <f t="shared" si="124"/>
        <v/>
      </c>
      <c r="K388" s="54"/>
      <c r="L388" s="56"/>
      <c r="M388" s="55"/>
      <c r="N388" s="560" t="str">
        <f t="shared" si="125"/>
        <v/>
      </c>
      <c r="O388" s="54"/>
      <c r="P388" s="56"/>
      <c r="Q388" s="55"/>
      <c r="R388" s="560" t="str">
        <f t="shared" si="106"/>
        <v/>
      </c>
      <c r="S388" s="54"/>
      <c r="T388" s="56"/>
      <c r="U388" s="55"/>
      <c r="V388" s="560" t="str">
        <f t="shared" si="107"/>
        <v/>
      </c>
      <c r="W388" s="54"/>
      <c r="X388" s="56"/>
      <c r="Y388" s="55"/>
      <c r="Z388" s="560" t="str">
        <f t="shared" si="108"/>
        <v/>
      </c>
      <c r="AA388" s="54"/>
      <c r="AB388" s="56"/>
      <c r="AC388" s="55"/>
      <c r="AD388" s="560" t="str">
        <f t="shared" si="109"/>
        <v/>
      </c>
      <c r="AE388" s="54"/>
      <c r="AF388" s="56"/>
      <c r="AG388" s="55"/>
      <c r="AH388" s="560" t="str">
        <f t="shared" si="110"/>
        <v/>
      </c>
      <c r="AI388" s="54"/>
      <c r="AJ388" s="56"/>
      <c r="AK388" s="55"/>
      <c r="AL388" s="446" t="str">
        <f t="shared" si="111"/>
        <v/>
      </c>
      <c r="AM388" s="504">
        <f>'STEP 2 EE Data'!AI383</f>
        <v>0</v>
      </c>
      <c r="AN388" s="82">
        <f>'STEP 2 EE Data'!AJ383</f>
        <v>0</v>
      </c>
      <c r="AO388" s="445" t="str">
        <f>'STEP 2 EE Data'!AK383</f>
        <v/>
      </c>
      <c r="AQ388" s="497" t="str">
        <f t="shared" si="112"/>
        <v/>
      </c>
      <c r="AR388" s="497" t="str">
        <f t="shared" si="113"/>
        <v/>
      </c>
      <c r="AS388" s="497" t="str">
        <f t="shared" si="114"/>
        <v/>
      </c>
      <c r="AT388" s="497" t="str">
        <f t="shared" si="115"/>
        <v/>
      </c>
      <c r="AU388" s="497" t="str">
        <f t="shared" si="116"/>
        <v/>
      </c>
      <c r="AV388" s="497" t="str">
        <f t="shared" si="117"/>
        <v/>
      </c>
      <c r="AW388" s="497" t="str">
        <f t="shared" si="118"/>
        <v/>
      </c>
      <c r="AX388" s="497" t="str">
        <f t="shared" si="119"/>
        <v/>
      </c>
      <c r="AY388" s="498" t="str">
        <f t="shared" si="120"/>
        <v/>
      </c>
      <c r="AZ388" s="499" t="str">
        <f>IF($AZ$28="X",IF(AQ388="",0,IF($B388="","",IF(AQ$28="X",IF(E388&gt;0,1,IF(Cover!$E$47="Weekly",IF(D388&gt;=40,1,0.5),IF(D388&gt;=80,1,0.5))),""))),"")</f>
        <v/>
      </c>
      <c r="BA388" s="499" t="str">
        <f>IF($BA$28="X",IF(AR388="",0,IF($B388="","",IF(AR$28="X",IF(I388&gt;0,1,IF(Cover!$E$47="Weekly",IF(H388&gt;=40,1,0.5),IF(H388&gt;=80,1,0.5))),""))),"")</f>
        <v/>
      </c>
      <c r="BB388" s="499" t="str">
        <f>IF($BB$28="X",IF(AS388="",0,IF($B388="","",IF(AS$28="X",IF(M388&gt;0,1,IF(Cover!$E$47="Weekly",IF(L388&gt;=40,1,0.5),IF(L388&gt;=80,1,0.5))),""))),"")</f>
        <v/>
      </c>
      <c r="BC388" s="499" t="str">
        <f>IF($BC$28="X",IF(AT388="",0,IF($B388="","",IF(AT$28="X",IF(Q388&gt;0,1,IF(Cover!$E$47="Weekly",IF(P388&gt;=40,1,0.5),IF(P388&gt;=80,1,0.5))),""))),"")</f>
        <v/>
      </c>
      <c r="BD388" s="499" t="str">
        <f>IF($BD$28="X",IF(AU388="",0,IF($B388="","",IF(AU$28="X",IF(U388&gt;0,1,IF(Cover!$E$47="Weekly",IF(T388&gt;=40,1,0.5),IF(T388&gt;=80,1,0.5))),""))),"")</f>
        <v/>
      </c>
      <c r="BE388" s="499" t="str">
        <f>IF($BE$28="X",IF(AV388="",0,IF($B388="","",IF(AV$28="X",IF(Y388&gt;0,1,IF(Cover!$E$47="Weekly",IF(X388&gt;=40,1,0.5),IF(X388&gt;=80,1,0.5))),""))),"")</f>
        <v/>
      </c>
      <c r="BF388" s="499" t="str">
        <f>IF($BF$28="X",IF(AW388="",0,IF($B388="","",IF(AW$28="X",IF(AC388&gt;0,1,IF(Cover!$E$47="Weekly",IF(AB388&gt;=40,1,0.5),IF(AB388&gt;=80,1,0.5))),""))),"")</f>
        <v/>
      </c>
      <c r="BG388" s="499" t="str">
        <f>IF($BG$28="X",IF(AX388="",0,IF($B388="","",IF(AX$28="X",IF(AG388&gt;0,1,IF(Cover!$E$47="Weekly",IF(AF388&gt;=40,1,0.5),IF(AF388&gt;=80,1,0.5))),""))),"")</f>
        <v/>
      </c>
      <c r="BH388" s="500" t="str">
        <f>IF($BH$28="X",IF(AY388="",0,IF($B388="","",IF(AY$28="X",IF(AK388&gt;0,1,IF(Cover!$E$47="Weekly",IF(AJ388&gt;=40,1,0.5),IF(AJ388&gt;=80,1,0.5))),""))),"")</f>
        <v/>
      </c>
      <c r="BI388" s="470" t="str">
        <f t="shared" si="121"/>
        <v/>
      </c>
      <c r="BJ388" s="469" t="str">
        <f t="shared" si="122"/>
        <v/>
      </c>
      <c r="BL388" s="632">
        <f>IF(BJ388=0,IF('STEP 2 EE Data'!K383="Yes",IF('STEP 2 EE Data'!C383="",1,IF('STEP 2 EE Data'!D383&gt;=40,1,0.5)),0),IF('STEP 2 EE Data'!K383="Yes",IF('STEP 2 EE Data'!C383="",IF(BJ388=0.5,0.5,0),IF('STEP 2 EE Data'!D383&gt;=40,IF(BJ388=0.5,0.5,0),0)),0))</f>
        <v>0</v>
      </c>
    </row>
    <row r="389" spans="1:64" ht="15.6" thickTop="1" thickBot="1" x14ac:dyDescent="0.35">
      <c r="A389" s="84" t="str">
        <f>IF('STEP 2 EE Data'!A384="","",'STEP 2 EE Data'!A384)</f>
        <v/>
      </c>
      <c r="B389" s="83" t="str">
        <f>IF('STEP 2 EE Data'!B384="","",'STEP 2 EE Data'!B384)</f>
        <v/>
      </c>
      <c r="C389" s="54"/>
      <c r="D389" s="56"/>
      <c r="E389" s="55"/>
      <c r="F389" s="371" t="str">
        <f t="shared" si="123"/>
        <v/>
      </c>
      <c r="G389" s="54"/>
      <c r="H389" s="56"/>
      <c r="I389" s="55"/>
      <c r="J389" s="560" t="str">
        <f t="shared" si="124"/>
        <v/>
      </c>
      <c r="K389" s="54"/>
      <c r="L389" s="56"/>
      <c r="M389" s="55"/>
      <c r="N389" s="560" t="str">
        <f t="shared" si="125"/>
        <v/>
      </c>
      <c r="O389" s="54"/>
      <c r="P389" s="56"/>
      <c r="Q389" s="55"/>
      <c r="R389" s="560" t="str">
        <f t="shared" si="106"/>
        <v/>
      </c>
      <c r="S389" s="54"/>
      <c r="T389" s="56"/>
      <c r="U389" s="55"/>
      <c r="V389" s="560" t="str">
        <f t="shared" si="107"/>
        <v/>
      </c>
      <c r="W389" s="54"/>
      <c r="X389" s="56"/>
      <c r="Y389" s="55"/>
      <c r="Z389" s="560" t="str">
        <f t="shared" si="108"/>
        <v/>
      </c>
      <c r="AA389" s="54"/>
      <c r="AB389" s="56"/>
      <c r="AC389" s="55"/>
      <c r="AD389" s="560" t="str">
        <f t="shared" si="109"/>
        <v/>
      </c>
      <c r="AE389" s="54"/>
      <c r="AF389" s="56"/>
      <c r="AG389" s="55"/>
      <c r="AH389" s="560" t="str">
        <f t="shared" si="110"/>
        <v/>
      </c>
      <c r="AI389" s="54"/>
      <c r="AJ389" s="56"/>
      <c r="AK389" s="55"/>
      <c r="AL389" s="446" t="str">
        <f t="shared" si="111"/>
        <v/>
      </c>
      <c r="AM389" s="504">
        <f>'STEP 2 EE Data'!AI384</f>
        <v>0</v>
      </c>
      <c r="AN389" s="82">
        <f>'STEP 2 EE Data'!AJ384</f>
        <v>0</v>
      </c>
      <c r="AO389" s="445" t="str">
        <f>'STEP 2 EE Data'!AK384</f>
        <v/>
      </c>
      <c r="AQ389" s="497" t="str">
        <f t="shared" si="112"/>
        <v/>
      </c>
      <c r="AR389" s="497" t="str">
        <f t="shared" si="113"/>
        <v/>
      </c>
      <c r="AS389" s="497" t="str">
        <f t="shared" si="114"/>
        <v/>
      </c>
      <c r="AT389" s="497" t="str">
        <f t="shared" si="115"/>
        <v/>
      </c>
      <c r="AU389" s="497" t="str">
        <f t="shared" si="116"/>
        <v/>
      </c>
      <c r="AV389" s="497" t="str">
        <f t="shared" si="117"/>
        <v/>
      </c>
      <c r="AW389" s="497" t="str">
        <f t="shared" si="118"/>
        <v/>
      </c>
      <c r="AX389" s="497" t="str">
        <f t="shared" si="119"/>
        <v/>
      </c>
      <c r="AY389" s="498" t="str">
        <f t="shared" si="120"/>
        <v/>
      </c>
      <c r="AZ389" s="499" t="str">
        <f>IF($AZ$28="X",IF(AQ389="",0,IF($B389="","",IF(AQ$28="X",IF(E389&gt;0,1,IF(Cover!$E$47="Weekly",IF(D389&gt;=40,1,0.5),IF(D389&gt;=80,1,0.5))),""))),"")</f>
        <v/>
      </c>
      <c r="BA389" s="499" t="str">
        <f>IF($BA$28="X",IF(AR389="",0,IF($B389="","",IF(AR$28="X",IF(I389&gt;0,1,IF(Cover!$E$47="Weekly",IF(H389&gt;=40,1,0.5),IF(H389&gt;=80,1,0.5))),""))),"")</f>
        <v/>
      </c>
      <c r="BB389" s="499" t="str">
        <f>IF($BB$28="X",IF(AS389="",0,IF($B389="","",IF(AS$28="X",IF(M389&gt;0,1,IF(Cover!$E$47="Weekly",IF(L389&gt;=40,1,0.5),IF(L389&gt;=80,1,0.5))),""))),"")</f>
        <v/>
      </c>
      <c r="BC389" s="499" t="str">
        <f>IF($BC$28="X",IF(AT389="",0,IF($B389="","",IF(AT$28="X",IF(Q389&gt;0,1,IF(Cover!$E$47="Weekly",IF(P389&gt;=40,1,0.5),IF(P389&gt;=80,1,0.5))),""))),"")</f>
        <v/>
      </c>
      <c r="BD389" s="499" t="str">
        <f>IF($BD$28="X",IF(AU389="",0,IF($B389="","",IF(AU$28="X",IF(U389&gt;0,1,IF(Cover!$E$47="Weekly",IF(T389&gt;=40,1,0.5),IF(T389&gt;=80,1,0.5))),""))),"")</f>
        <v/>
      </c>
      <c r="BE389" s="499" t="str">
        <f>IF($BE$28="X",IF(AV389="",0,IF($B389="","",IF(AV$28="X",IF(Y389&gt;0,1,IF(Cover!$E$47="Weekly",IF(X389&gt;=40,1,0.5),IF(X389&gt;=80,1,0.5))),""))),"")</f>
        <v/>
      </c>
      <c r="BF389" s="499" t="str">
        <f>IF($BF$28="X",IF(AW389="",0,IF($B389="","",IF(AW$28="X",IF(AC389&gt;0,1,IF(Cover!$E$47="Weekly",IF(AB389&gt;=40,1,0.5),IF(AB389&gt;=80,1,0.5))),""))),"")</f>
        <v/>
      </c>
      <c r="BG389" s="499" t="str">
        <f>IF($BG$28="X",IF(AX389="",0,IF($B389="","",IF(AX$28="X",IF(AG389&gt;0,1,IF(Cover!$E$47="Weekly",IF(AF389&gt;=40,1,0.5),IF(AF389&gt;=80,1,0.5))),""))),"")</f>
        <v/>
      </c>
      <c r="BH389" s="500" t="str">
        <f>IF($BH$28="X",IF(AY389="",0,IF($B389="","",IF(AY$28="X",IF(AK389&gt;0,1,IF(Cover!$E$47="Weekly",IF(AJ389&gt;=40,1,0.5),IF(AJ389&gt;=80,1,0.5))),""))),"")</f>
        <v/>
      </c>
      <c r="BI389" s="470" t="str">
        <f t="shared" si="121"/>
        <v/>
      </c>
      <c r="BJ389" s="469" t="str">
        <f t="shared" si="122"/>
        <v/>
      </c>
      <c r="BL389" s="632">
        <f>IF(BJ389=0,IF('STEP 2 EE Data'!K384="Yes",IF('STEP 2 EE Data'!C384="",1,IF('STEP 2 EE Data'!D384&gt;=40,1,0.5)),0),IF('STEP 2 EE Data'!K384="Yes",IF('STEP 2 EE Data'!C384="",IF(BJ389=0.5,0.5,0),IF('STEP 2 EE Data'!D384&gt;=40,IF(BJ389=0.5,0.5,0),0)),0))</f>
        <v>0</v>
      </c>
    </row>
    <row r="390" spans="1:64" ht="15.6" thickTop="1" thickBot="1" x14ac:dyDescent="0.35">
      <c r="A390" s="84" t="str">
        <f>IF('STEP 2 EE Data'!A385="","",'STEP 2 EE Data'!A385)</f>
        <v/>
      </c>
      <c r="B390" s="83" t="str">
        <f>IF('STEP 2 EE Data'!B385="","",'STEP 2 EE Data'!B385)</f>
        <v/>
      </c>
      <c r="C390" s="54"/>
      <c r="D390" s="56"/>
      <c r="E390" s="55"/>
      <c r="F390" s="371" t="str">
        <f t="shared" si="123"/>
        <v/>
      </c>
      <c r="G390" s="54"/>
      <c r="H390" s="56"/>
      <c r="I390" s="55"/>
      <c r="J390" s="560" t="str">
        <f t="shared" si="124"/>
        <v/>
      </c>
      <c r="K390" s="54"/>
      <c r="L390" s="56"/>
      <c r="M390" s="55"/>
      <c r="N390" s="560" t="str">
        <f t="shared" si="125"/>
        <v/>
      </c>
      <c r="O390" s="54"/>
      <c r="P390" s="56"/>
      <c r="Q390" s="55"/>
      <c r="R390" s="560" t="str">
        <f t="shared" si="106"/>
        <v/>
      </c>
      <c r="S390" s="54"/>
      <c r="T390" s="56"/>
      <c r="U390" s="55"/>
      <c r="V390" s="560" t="str">
        <f t="shared" si="107"/>
        <v/>
      </c>
      <c r="W390" s="54"/>
      <c r="X390" s="56"/>
      <c r="Y390" s="55"/>
      <c r="Z390" s="560" t="str">
        <f t="shared" si="108"/>
        <v/>
      </c>
      <c r="AA390" s="54"/>
      <c r="AB390" s="56"/>
      <c r="AC390" s="55"/>
      <c r="AD390" s="560" t="str">
        <f t="shared" si="109"/>
        <v/>
      </c>
      <c r="AE390" s="54"/>
      <c r="AF390" s="56"/>
      <c r="AG390" s="55"/>
      <c r="AH390" s="560" t="str">
        <f t="shared" si="110"/>
        <v/>
      </c>
      <c r="AI390" s="54"/>
      <c r="AJ390" s="56"/>
      <c r="AK390" s="55"/>
      <c r="AL390" s="446" t="str">
        <f t="shared" si="111"/>
        <v/>
      </c>
      <c r="AM390" s="504">
        <f>'STEP 2 EE Data'!AI385</f>
        <v>0</v>
      </c>
      <c r="AN390" s="82">
        <f>'STEP 2 EE Data'!AJ385</f>
        <v>0</v>
      </c>
      <c r="AO390" s="445" t="str">
        <f>'STEP 2 EE Data'!AK385</f>
        <v/>
      </c>
      <c r="AQ390" s="497" t="str">
        <f t="shared" si="112"/>
        <v/>
      </c>
      <c r="AR390" s="497" t="str">
        <f t="shared" si="113"/>
        <v/>
      </c>
      <c r="AS390" s="497" t="str">
        <f t="shared" si="114"/>
        <v/>
      </c>
      <c r="AT390" s="497" t="str">
        <f t="shared" si="115"/>
        <v/>
      </c>
      <c r="AU390" s="497" t="str">
        <f t="shared" si="116"/>
        <v/>
      </c>
      <c r="AV390" s="497" t="str">
        <f t="shared" si="117"/>
        <v/>
      </c>
      <c r="AW390" s="497" t="str">
        <f t="shared" si="118"/>
        <v/>
      </c>
      <c r="AX390" s="497" t="str">
        <f t="shared" si="119"/>
        <v/>
      </c>
      <c r="AY390" s="498" t="str">
        <f t="shared" si="120"/>
        <v/>
      </c>
      <c r="AZ390" s="499" t="str">
        <f>IF($AZ$28="X",IF(AQ390="",0,IF($B390="","",IF(AQ$28="X",IF(E390&gt;0,1,IF(Cover!$E$47="Weekly",IF(D390&gt;=40,1,0.5),IF(D390&gt;=80,1,0.5))),""))),"")</f>
        <v/>
      </c>
      <c r="BA390" s="499" t="str">
        <f>IF($BA$28="X",IF(AR390="",0,IF($B390="","",IF(AR$28="X",IF(I390&gt;0,1,IF(Cover!$E$47="Weekly",IF(H390&gt;=40,1,0.5),IF(H390&gt;=80,1,0.5))),""))),"")</f>
        <v/>
      </c>
      <c r="BB390" s="499" t="str">
        <f>IF($BB$28="X",IF(AS390="",0,IF($B390="","",IF(AS$28="X",IF(M390&gt;0,1,IF(Cover!$E$47="Weekly",IF(L390&gt;=40,1,0.5),IF(L390&gt;=80,1,0.5))),""))),"")</f>
        <v/>
      </c>
      <c r="BC390" s="499" t="str">
        <f>IF($BC$28="X",IF(AT390="",0,IF($B390="","",IF(AT$28="X",IF(Q390&gt;0,1,IF(Cover!$E$47="Weekly",IF(P390&gt;=40,1,0.5),IF(P390&gt;=80,1,0.5))),""))),"")</f>
        <v/>
      </c>
      <c r="BD390" s="499" t="str">
        <f>IF($BD$28="X",IF(AU390="",0,IF($B390="","",IF(AU$28="X",IF(U390&gt;0,1,IF(Cover!$E$47="Weekly",IF(T390&gt;=40,1,0.5),IF(T390&gt;=80,1,0.5))),""))),"")</f>
        <v/>
      </c>
      <c r="BE390" s="499" t="str">
        <f>IF($BE$28="X",IF(AV390="",0,IF($B390="","",IF(AV$28="X",IF(Y390&gt;0,1,IF(Cover!$E$47="Weekly",IF(X390&gt;=40,1,0.5),IF(X390&gt;=80,1,0.5))),""))),"")</f>
        <v/>
      </c>
      <c r="BF390" s="499" t="str">
        <f>IF($BF$28="X",IF(AW390="",0,IF($B390="","",IF(AW$28="X",IF(AC390&gt;0,1,IF(Cover!$E$47="Weekly",IF(AB390&gt;=40,1,0.5),IF(AB390&gt;=80,1,0.5))),""))),"")</f>
        <v/>
      </c>
      <c r="BG390" s="499" t="str">
        <f>IF($BG$28="X",IF(AX390="",0,IF($B390="","",IF(AX$28="X",IF(AG390&gt;0,1,IF(Cover!$E$47="Weekly",IF(AF390&gt;=40,1,0.5),IF(AF390&gt;=80,1,0.5))),""))),"")</f>
        <v/>
      </c>
      <c r="BH390" s="500" t="str">
        <f>IF($BH$28="X",IF(AY390="",0,IF($B390="","",IF(AY$28="X",IF(AK390&gt;0,1,IF(Cover!$E$47="Weekly",IF(AJ390&gt;=40,1,0.5),IF(AJ390&gt;=80,1,0.5))),""))),"")</f>
        <v/>
      </c>
      <c r="BI390" s="470" t="str">
        <f t="shared" si="121"/>
        <v/>
      </c>
      <c r="BJ390" s="469" t="str">
        <f t="shared" si="122"/>
        <v/>
      </c>
      <c r="BL390" s="632">
        <f>IF(BJ390=0,IF('STEP 2 EE Data'!K385="Yes",IF('STEP 2 EE Data'!C385="",1,IF('STEP 2 EE Data'!D385&gt;=40,1,0.5)),0),IF('STEP 2 EE Data'!K385="Yes",IF('STEP 2 EE Data'!C385="",IF(BJ390=0.5,0.5,0),IF('STEP 2 EE Data'!D385&gt;=40,IF(BJ390=0.5,0.5,0),0)),0))</f>
        <v>0</v>
      </c>
    </row>
    <row r="391" spans="1:64" ht="15.6" thickTop="1" thickBot="1" x14ac:dyDescent="0.35">
      <c r="A391" s="84" t="str">
        <f>IF('STEP 2 EE Data'!A386="","",'STEP 2 EE Data'!A386)</f>
        <v/>
      </c>
      <c r="B391" s="83" t="str">
        <f>IF('STEP 2 EE Data'!B386="","",'STEP 2 EE Data'!B386)</f>
        <v/>
      </c>
      <c r="C391" s="54"/>
      <c r="D391" s="56"/>
      <c r="E391" s="55"/>
      <c r="F391" s="371" t="str">
        <f t="shared" si="123"/>
        <v/>
      </c>
      <c r="G391" s="54"/>
      <c r="H391" s="56"/>
      <c r="I391" s="55"/>
      <c r="J391" s="560" t="str">
        <f t="shared" si="124"/>
        <v/>
      </c>
      <c r="K391" s="54"/>
      <c r="L391" s="56"/>
      <c r="M391" s="55"/>
      <c r="N391" s="560" t="str">
        <f t="shared" si="125"/>
        <v/>
      </c>
      <c r="O391" s="54"/>
      <c r="P391" s="56"/>
      <c r="Q391" s="55"/>
      <c r="R391" s="560" t="str">
        <f t="shared" si="106"/>
        <v/>
      </c>
      <c r="S391" s="54"/>
      <c r="T391" s="56"/>
      <c r="U391" s="55"/>
      <c r="V391" s="560" t="str">
        <f t="shared" si="107"/>
        <v/>
      </c>
      <c r="W391" s="54"/>
      <c r="X391" s="56"/>
      <c r="Y391" s="55"/>
      <c r="Z391" s="560" t="str">
        <f t="shared" si="108"/>
        <v/>
      </c>
      <c r="AA391" s="54"/>
      <c r="AB391" s="56"/>
      <c r="AC391" s="55"/>
      <c r="AD391" s="560" t="str">
        <f t="shared" si="109"/>
        <v/>
      </c>
      <c r="AE391" s="54"/>
      <c r="AF391" s="56"/>
      <c r="AG391" s="55"/>
      <c r="AH391" s="560" t="str">
        <f t="shared" si="110"/>
        <v/>
      </c>
      <c r="AI391" s="54"/>
      <c r="AJ391" s="56"/>
      <c r="AK391" s="55"/>
      <c r="AL391" s="446" t="str">
        <f t="shared" si="111"/>
        <v/>
      </c>
      <c r="AM391" s="504">
        <f>'STEP 2 EE Data'!AI386</f>
        <v>0</v>
      </c>
      <c r="AN391" s="82">
        <f>'STEP 2 EE Data'!AJ386</f>
        <v>0</v>
      </c>
      <c r="AO391" s="445" t="str">
        <f>'STEP 2 EE Data'!AK386</f>
        <v/>
      </c>
      <c r="AQ391" s="497" t="str">
        <f t="shared" si="112"/>
        <v/>
      </c>
      <c r="AR391" s="497" t="str">
        <f t="shared" si="113"/>
        <v/>
      </c>
      <c r="AS391" s="497" t="str">
        <f t="shared" si="114"/>
        <v/>
      </c>
      <c r="AT391" s="497" t="str">
        <f t="shared" si="115"/>
        <v/>
      </c>
      <c r="AU391" s="497" t="str">
        <f t="shared" si="116"/>
        <v/>
      </c>
      <c r="AV391" s="497" t="str">
        <f t="shared" si="117"/>
        <v/>
      </c>
      <c r="AW391" s="497" t="str">
        <f t="shared" si="118"/>
        <v/>
      </c>
      <c r="AX391" s="497" t="str">
        <f t="shared" si="119"/>
        <v/>
      </c>
      <c r="AY391" s="498" t="str">
        <f t="shared" si="120"/>
        <v/>
      </c>
      <c r="AZ391" s="499" t="str">
        <f>IF($AZ$28="X",IF(AQ391="",0,IF($B391="","",IF(AQ$28="X",IF(E391&gt;0,1,IF(Cover!$E$47="Weekly",IF(D391&gt;=40,1,0.5),IF(D391&gt;=80,1,0.5))),""))),"")</f>
        <v/>
      </c>
      <c r="BA391" s="499" t="str">
        <f>IF($BA$28="X",IF(AR391="",0,IF($B391="","",IF(AR$28="X",IF(I391&gt;0,1,IF(Cover!$E$47="Weekly",IF(H391&gt;=40,1,0.5),IF(H391&gt;=80,1,0.5))),""))),"")</f>
        <v/>
      </c>
      <c r="BB391" s="499" t="str">
        <f>IF($BB$28="X",IF(AS391="",0,IF($B391="","",IF(AS$28="X",IF(M391&gt;0,1,IF(Cover!$E$47="Weekly",IF(L391&gt;=40,1,0.5),IF(L391&gt;=80,1,0.5))),""))),"")</f>
        <v/>
      </c>
      <c r="BC391" s="499" t="str">
        <f>IF($BC$28="X",IF(AT391="",0,IF($B391="","",IF(AT$28="X",IF(Q391&gt;0,1,IF(Cover!$E$47="Weekly",IF(P391&gt;=40,1,0.5),IF(P391&gt;=80,1,0.5))),""))),"")</f>
        <v/>
      </c>
      <c r="BD391" s="499" t="str">
        <f>IF($BD$28="X",IF(AU391="",0,IF($B391="","",IF(AU$28="X",IF(U391&gt;0,1,IF(Cover!$E$47="Weekly",IF(T391&gt;=40,1,0.5),IF(T391&gt;=80,1,0.5))),""))),"")</f>
        <v/>
      </c>
      <c r="BE391" s="499" t="str">
        <f>IF($BE$28="X",IF(AV391="",0,IF($B391="","",IF(AV$28="X",IF(Y391&gt;0,1,IF(Cover!$E$47="Weekly",IF(X391&gt;=40,1,0.5),IF(X391&gt;=80,1,0.5))),""))),"")</f>
        <v/>
      </c>
      <c r="BF391" s="499" t="str">
        <f>IF($BF$28="X",IF(AW391="",0,IF($B391="","",IF(AW$28="X",IF(AC391&gt;0,1,IF(Cover!$E$47="Weekly",IF(AB391&gt;=40,1,0.5),IF(AB391&gt;=80,1,0.5))),""))),"")</f>
        <v/>
      </c>
      <c r="BG391" s="499" t="str">
        <f>IF($BG$28="X",IF(AX391="",0,IF($B391="","",IF(AX$28="X",IF(AG391&gt;0,1,IF(Cover!$E$47="Weekly",IF(AF391&gt;=40,1,0.5),IF(AF391&gt;=80,1,0.5))),""))),"")</f>
        <v/>
      </c>
      <c r="BH391" s="500" t="str">
        <f>IF($BH$28="X",IF(AY391="",0,IF($B391="","",IF(AY$28="X",IF(AK391&gt;0,1,IF(Cover!$E$47="Weekly",IF(AJ391&gt;=40,1,0.5),IF(AJ391&gt;=80,1,0.5))),""))),"")</f>
        <v/>
      </c>
      <c r="BI391" s="470" t="str">
        <f t="shared" si="121"/>
        <v/>
      </c>
      <c r="BJ391" s="469" t="str">
        <f t="shared" si="122"/>
        <v/>
      </c>
      <c r="BL391" s="632">
        <f>IF(BJ391=0,IF('STEP 2 EE Data'!K386="Yes",IF('STEP 2 EE Data'!C386="",1,IF('STEP 2 EE Data'!D386&gt;=40,1,0.5)),0),IF('STEP 2 EE Data'!K386="Yes",IF('STEP 2 EE Data'!C386="",IF(BJ391=0.5,0.5,0),IF('STEP 2 EE Data'!D386&gt;=40,IF(BJ391=0.5,0.5,0),0)),0))</f>
        <v>0</v>
      </c>
    </row>
    <row r="392" spans="1:64" ht="15.6" thickTop="1" thickBot="1" x14ac:dyDescent="0.35">
      <c r="A392" s="84" t="str">
        <f>IF('STEP 2 EE Data'!A387="","",'STEP 2 EE Data'!A387)</f>
        <v/>
      </c>
      <c r="B392" s="83" t="str">
        <f>IF('STEP 2 EE Data'!B387="","",'STEP 2 EE Data'!B387)</f>
        <v/>
      </c>
      <c r="C392" s="54"/>
      <c r="D392" s="56"/>
      <c r="E392" s="55"/>
      <c r="F392" s="371" t="str">
        <f t="shared" si="123"/>
        <v/>
      </c>
      <c r="G392" s="54"/>
      <c r="H392" s="56"/>
      <c r="I392" s="55"/>
      <c r="J392" s="560" t="str">
        <f t="shared" si="124"/>
        <v/>
      </c>
      <c r="K392" s="54"/>
      <c r="L392" s="56"/>
      <c r="M392" s="55"/>
      <c r="N392" s="560" t="str">
        <f t="shared" si="125"/>
        <v/>
      </c>
      <c r="O392" s="54"/>
      <c r="P392" s="56"/>
      <c r="Q392" s="55"/>
      <c r="R392" s="560" t="str">
        <f t="shared" si="106"/>
        <v/>
      </c>
      <c r="S392" s="54"/>
      <c r="T392" s="56"/>
      <c r="U392" s="55"/>
      <c r="V392" s="560" t="str">
        <f t="shared" si="107"/>
        <v/>
      </c>
      <c r="W392" s="54"/>
      <c r="X392" s="56"/>
      <c r="Y392" s="55"/>
      <c r="Z392" s="560" t="str">
        <f t="shared" si="108"/>
        <v/>
      </c>
      <c r="AA392" s="54"/>
      <c r="AB392" s="56"/>
      <c r="AC392" s="55"/>
      <c r="AD392" s="560" t="str">
        <f t="shared" si="109"/>
        <v/>
      </c>
      <c r="AE392" s="54"/>
      <c r="AF392" s="56"/>
      <c r="AG392" s="55"/>
      <c r="AH392" s="560" t="str">
        <f t="shared" si="110"/>
        <v/>
      </c>
      <c r="AI392" s="54"/>
      <c r="AJ392" s="56"/>
      <c r="AK392" s="55"/>
      <c r="AL392" s="446" t="str">
        <f t="shared" si="111"/>
        <v/>
      </c>
      <c r="AM392" s="504">
        <f>'STEP 2 EE Data'!AI387</f>
        <v>0</v>
      </c>
      <c r="AN392" s="82">
        <f>'STEP 2 EE Data'!AJ387</f>
        <v>0</v>
      </c>
      <c r="AO392" s="445" t="str">
        <f>'STEP 2 EE Data'!AK387</f>
        <v/>
      </c>
      <c r="AQ392" s="497" t="str">
        <f t="shared" si="112"/>
        <v/>
      </c>
      <c r="AR392" s="497" t="str">
        <f t="shared" si="113"/>
        <v/>
      </c>
      <c r="AS392" s="497" t="str">
        <f t="shared" si="114"/>
        <v/>
      </c>
      <c r="AT392" s="497" t="str">
        <f t="shared" si="115"/>
        <v/>
      </c>
      <c r="AU392" s="497" t="str">
        <f t="shared" si="116"/>
        <v/>
      </c>
      <c r="AV392" s="497" t="str">
        <f t="shared" si="117"/>
        <v/>
      </c>
      <c r="AW392" s="497" t="str">
        <f t="shared" si="118"/>
        <v/>
      </c>
      <c r="AX392" s="497" t="str">
        <f t="shared" si="119"/>
        <v/>
      </c>
      <c r="AY392" s="498" t="str">
        <f t="shared" si="120"/>
        <v/>
      </c>
      <c r="AZ392" s="499" t="str">
        <f>IF($AZ$28="X",IF(AQ392="",0,IF($B392="","",IF(AQ$28="X",IF(E392&gt;0,1,IF(Cover!$E$47="Weekly",IF(D392&gt;=40,1,0.5),IF(D392&gt;=80,1,0.5))),""))),"")</f>
        <v/>
      </c>
      <c r="BA392" s="499" t="str">
        <f>IF($BA$28="X",IF(AR392="",0,IF($B392="","",IF(AR$28="X",IF(I392&gt;0,1,IF(Cover!$E$47="Weekly",IF(H392&gt;=40,1,0.5),IF(H392&gt;=80,1,0.5))),""))),"")</f>
        <v/>
      </c>
      <c r="BB392" s="499" t="str">
        <f>IF($BB$28="X",IF(AS392="",0,IF($B392="","",IF(AS$28="X",IF(M392&gt;0,1,IF(Cover!$E$47="Weekly",IF(L392&gt;=40,1,0.5),IF(L392&gt;=80,1,0.5))),""))),"")</f>
        <v/>
      </c>
      <c r="BC392" s="499" t="str">
        <f>IF($BC$28="X",IF(AT392="",0,IF($B392="","",IF(AT$28="X",IF(Q392&gt;0,1,IF(Cover!$E$47="Weekly",IF(P392&gt;=40,1,0.5),IF(P392&gt;=80,1,0.5))),""))),"")</f>
        <v/>
      </c>
      <c r="BD392" s="499" t="str">
        <f>IF($BD$28="X",IF(AU392="",0,IF($B392="","",IF(AU$28="X",IF(U392&gt;0,1,IF(Cover!$E$47="Weekly",IF(T392&gt;=40,1,0.5),IF(T392&gt;=80,1,0.5))),""))),"")</f>
        <v/>
      </c>
      <c r="BE392" s="499" t="str">
        <f>IF($BE$28="X",IF(AV392="",0,IF($B392="","",IF(AV$28="X",IF(Y392&gt;0,1,IF(Cover!$E$47="Weekly",IF(X392&gt;=40,1,0.5),IF(X392&gt;=80,1,0.5))),""))),"")</f>
        <v/>
      </c>
      <c r="BF392" s="499" t="str">
        <f>IF($BF$28="X",IF(AW392="",0,IF($B392="","",IF(AW$28="X",IF(AC392&gt;0,1,IF(Cover!$E$47="Weekly",IF(AB392&gt;=40,1,0.5),IF(AB392&gt;=80,1,0.5))),""))),"")</f>
        <v/>
      </c>
      <c r="BG392" s="499" t="str">
        <f>IF($BG$28="X",IF(AX392="",0,IF($B392="","",IF(AX$28="X",IF(AG392&gt;0,1,IF(Cover!$E$47="Weekly",IF(AF392&gt;=40,1,0.5),IF(AF392&gt;=80,1,0.5))),""))),"")</f>
        <v/>
      </c>
      <c r="BH392" s="500" t="str">
        <f>IF($BH$28="X",IF(AY392="",0,IF($B392="","",IF(AY$28="X",IF(AK392&gt;0,1,IF(Cover!$E$47="Weekly",IF(AJ392&gt;=40,1,0.5),IF(AJ392&gt;=80,1,0.5))),""))),"")</f>
        <v/>
      </c>
      <c r="BI392" s="470" t="str">
        <f t="shared" si="121"/>
        <v/>
      </c>
      <c r="BJ392" s="469" t="str">
        <f t="shared" si="122"/>
        <v/>
      </c>
      <c r="BL392" s="632">
        <f>IF(BJ392=0,IF('STEP 2 EE Data'!K387="Yes",IF('STEP 2 EE Data'!C387="",1,IF('STEP 2 EE Data'!D387&gt;=40,1,0.5)),0),IF('STEP 2 EE Data'!K387="Yes",IF('STEP 2 EE Data'!C387="",IF(BJ392=0.5,0.5,0),IF('STEP 2 EE Data'!D387&gt;=40,IF(BJ392=0.5,0.5,0),0)),0))</f>
        <v>0</v>
      </c>
    </row>
    <row r="393" spans="1:64" ht="15.6" thickTop="1" thickBot="1" x14ac:dyDescent="0.35">
      <c r="A393" s="84" t="str">
        <f>IF('STEP 2 EE Data'!A388="","",'STEP 2 EE Data'!A388)</f>
        <v/>
      </c>
      <c r="B393" s="83" t="str">
        <f>IF('STEP 2 EE Data'!B388="","",'STEP 2 EE Data'!B388)</f>
        <v/>
      </c>
      <c r="C393" s="54"/>
      <c r="D393" s="56"/>
      <c r="E393" s="55"/>
      <c r="F393" s="371" t="str">
        <f t="shared" si="123"/>
        <v/>
      </c>
      <c r="G393" s="54"/>
      <c r="H393" s="56"/>
      <c r="I393" s="55"/>
      <c r="J393" s="560" t="str">
        <f t="shared" si="124"/>
        <v/>
      </c>
      <c r="K393" s="54"/>
      <c r="L393" s="56"/>
      <c r="M393" s="55"/>
      <c r="N393" s="560" t="str">
        <f t="shared" si="125"/>
        <v/>
      </c>
      <c r="O393" s="54"/>
      <c r="P393" s="56"/>
      <c r="Q393" s="55"/>
      <c r="R393" s="560" t="str">
        <f t="shared" si="106"/>
        <v/>
      </c>
      <c r="S393" s="54"/>
      <c r="T393" s="56"/>
      <c r="U393" s="55"/>
      <c r="V393" s="560" t="str">
        <f t="shared" si="107"/>
        <v/>
      </c>
      <c r="W393" s="54"/>
      <c r="X393" s="56"/>
      <c r="Y393" s="55"/>
      <c r="Z393" s="560" t="str">
        <f t="shared" si="108"/>
        <v/>
      </c>
      <c r="AA393" s="54"/>
      <c r="AB393" s="56"/>
      <c r="AC393" s="55"/>
      <c r="AD393" s="560" t="str">
        <f t="shared" si="109"/>
        <v/>
      </c>
      <c r="AE393" s="54"/>
      <c r="AF393" s="56"/>
      <c r="AG393" s="55"/>
      <c r="AH393" s="560" t="str">
        <f t="shared" si="110"/>
        <v/>
      </c>
      <c r="AI393" s="54"/>
      <c r="AJ393" s="56"/>
      <c r="AK393" s="55"/>
      <c r="AL393" s="446" t="str">
        <f t="shared" si="111"/>
        <v/>
      </c>
      <c r="AM393" s="504">
        <f>'STEP 2 EE Data'!AI388</f>
        <v>0</v>
      </c>
      <c r="AN393" s="82">
        <f>'STEP 2 EE Data'!AJ388</f>
        <v>0</v>
      </c>
      <c r="AO393" s="445" t="str">
        <f>'STEP 2 EE Data'!AK388</f>
        <v/>
      </c>
      <c r="AQ393" s="497" t="str">
        <f t="shared" si="112"/>
        <v/>
      </c>
      <c r="AR393" s="497" t="str">
        <f t="shared" si="113"/>
        <v/>
      </c>
      <c r="AS393" s="497" t="str">
        <f t="shared" si="114"/>
        <v/>
      </c>
      <c r="AT393" s="497" t="str">
        <f t="shared" si="115"/>
        <v/>
      </c>
      <c r="AU393" s="497" t="str">
        <f t="shared" si="116"/>
        <v/>
      </c>
      <c r="AV393" s="497" t="str">
        <f t="shared" si="117"/>
        <v/>
      </c>
      <c r="AW393" s="497" t="str">
        <f t="shared" si="118"/>
        <v/>
      </c>
      <c r="AX393" s="497" t="str">
        <f t="shared" si="119"/>
        <v/>
      </c>
      <c r="AY393" s="498" t="str">
        <f t="shared" si="120"/>
        <v/>
      </c>
      <c r="AZ393" s="499" t="str">
        <f>IF($AZ$28="X",IF(AQ393="",0,IF($B393="","",IF(AQ$28="X",IF(E393&gt;0,1,IF(Cover!$E$47="Weekly",IF(D393&gt;=40,1,0.5),IF(D393&gt;=80,1,0.5))),""))),"")</f>
        <v/>
      </c>
      <c r="BA393" s="499" t="str">
        <f>IF($BA$28="X",IF(AR393="",0,IF($B393="","",IF(AR$28="X",IF(I393&gt;0,1,IF(Cover!$E$47="Weekly",IF(H393&gt;=40,1,0.5),IF(H393&gt;=80,1,0.5))),""))),"")</f>
        <v/>
      </c>
      <c r="BB393" s="499" t="str">
        <f>IF($BB$28="X",IF(AS393="",0,IF($B393="","",IF(AS$28="X",IF(M393&gt;0,1,IF(Cover!$E$47="Weekly",IF(L393&gt;=40,1,0.5),IF(L393&gt;=80,1,0.5))),""))),"")</f>
        <v/>
      </c>
      <c r="BC393" s="499" t="str">
        <f>IF($BC$28="X",IF(AT393="",0,IF($B393="","",IF(AT$28="X",IF(Q393&gt;0,1,IF(Cover!$E$47="Weekly",IF(P393&gt;=40,1,0.5),IF(P393&gt;=80,1,0.5))),""))),"")</f>
        <v/>
      </c>
      <c r="BD393" s="499" t="str">
        <f>IF($BD$28="X",IF(AU393="",0,IF($B393="","",IF(AU$28="X",IF(U393&gt;0,1,IF(Cover!$E$47="Weekly",IF(T393&gt;=40,1,0.5),IF(T393&gt;=80,1,0.5))),""))),"")</f>
        <v/>
      </c>
      <c r="BE393" s="499" t="str">
        <f>IF($BE$28="X",IF(AV393="",0,IF($B393="","",IF(AV$28="X",IF(Y393&gt;0,1,IF(Cover!$E$47="Weekly",IF(X393&gt;=40,1,0.5),IF(X393&gt;=80,1,0.5))),""))),"")</f>
        <v/>
      </c>
      <c r="BF393" s="499" t="str">
        <f>IF($BF$28="X",IF(AW393="",0,IF($B393="","",IF(AW$28="X",IF(AC393&gt;0,1,IF(Cover!$E$47="Weekly",IF(AB393&gt;=40,1,0.5),IF(AB393&gt;=80,1,0.5))),""))),"")</f>
        <v/>
      </c>
      <c r="BG393" s="499" t="str">
        <f>IF($BG$28="X",IF(AX393="",0,IF($B393="","",IF(AX$28="X",IF(AG393&gt;0,1,IF(Cover!$E$47="Weekly",IF(AF393&gt;=40,1,0.5),IF(AF393&gt;=80,1,0.5))),""))),"")</f>
        <v/>
      </c>
      <c r="BH393" s="500" t="str">
        <f>IF($BH$28="X",IF(AY393="",0,IF($B393="","",IF(AY$28="X",IF(AK393&gt;0,1,IF(Cover!$E$47="Weekly",IF(AJ393&gt;=40,1,0.5),IF(AJ393&gt;=80,1,0.5))),""))),"")</f>
        <v/>
      </c>
      <c r="BI393" s="470" t="str">
        <f t="shared" si="121"/>
        <v/>
      </c>
      <c r="BJ393" s="469" t="str">
        <f t="shared" si="122"/>
        <v/>
      </c>
      <c r="BL393" s="632">
        <f>IF(BJ393=0,IF('STEP 2 EE Data'!K388="Yes",IF('STEP 2 EE Data'!C388="",1,IF('STEP 2 EE Data'!D388&gt;=40,1,0.5)),0),IF('STEP 2 EE Data'!K388="Yes",IF('STEP 2 EE Data'!C388="",IF(BJ393=0.5,0.5,0),IF('STEP 2 EE Data'!D388&gt;=40,IF(BJ393=0.5,0.5,0),0)),0))</f>
        <v>0</v>
      </c>
    </row>
    <row r="394" spans="1:64" ht="15.6" thickTop="1" thickBot="1" x14ac:dyDescent="0.35">
      <c r="A394" s="84" t="str">
        <f>IF('STEP 2 EE Data'!A389="","",'STEP 2 EE Data'!A389)</f>
        <v/>
      </c>
      <c r="B394" s="83" t="str">
        <f>IF('STEP 2 EE Data'!B389="","",'STEP 2 EE Data'!B389)</f>
        <v/>
      </c>
      <c r="C394" s="54"/>
      <c r="D394" s="56"/>
      <c r="E394" s="55"/>
      <c r="F394" s="371" t="str">
        <f t="shared" si="123"/>
        <v/>
      </c>
      <c r="G394" s="54"/>
      <c r="H394" s="56"/>
      <c r="I394" s="55"/>
      <c r="J394" s="560" t="str">
        <f t="shared" si="124"/>
        <v/>
      </c>
      <c r="K394" s="54"/>
      <c r="L394" s="56"/>
      <c r="M394" s="55"/>
      <c r="N394" s="560" t="str">
        <f t="shared" si="125"/>
        <v/>
      </c>
      <c r="O394" s="54"/>
      <c r="P394" s="56"/>
      <c r="Q394" s="55"/>
      <c r="R394" s="560" t="str">
        <f t="shared" si="106"/>
        <v/>
      </c>
      <c r="S394" s="54"/>
      <c r="T394" s="56"/>
      <c r="U394" s="55"/>
      <c r="V394" s="560" t="str">
        <f t="shared" si="107"/>
        <v/>
      </c>
      <c r="W394" s="54"/>
      <c r="X394" s="56"/>
      <c r="Y394" s="55"/>
      <c r="Z394" s="560" t="str">
        <f t="shared" si="108"/>
        <v/>
      </c>
      <c r="AA394" s="54"/>
      <c r="AB394" s="56"/>
      <c r="AC394" s="55"/>
      <c r="AD394" s="560" t="str">
        <f t="shared" si="109"/>
        <v/>
      </c>
      <c r="AE394" s="54"/>
      <c r="AF394" s="56"/>
      <c r="AG394" s="55"/>
      <c r="AH394" s="560" t="str">
        <f t="shared" si="110"/>
        <v/>
      </c>
      <c r="AI394" s="54"/>
      <c r="AJ394" s="56"/>
      <c r="AK394" s="55"/>
      <c r="AL394" s="446" t="str">
        <f t="shared" si="111"/>
        <v/>
      </c>
      <c r="AM394" s="504">
        <f>'STEP 2 EE Data'!AI389</f>
        <v>0</v>
      </c>
      <c r="AN394" s="82">
        <f>'STEP 2 EE Data'!AJ389</f>
        <v>0</v>
      </c>
      <c r="AO394" s="445" t="str">
        <f>'STEP 2 EE Data'!AK389</f>
        <v/>
      </c>
      <c r="AQ394" s="497" t="str">
        <f t="shared" si="112"/>
        <v/>
      </c>
      <c r="AR394" s="497" t="str">
        <f t="shared" si="113"/>
        <v/>
      </c>
      <c r="AS394" s="497" t="str">
        <f t="shared" si="114"/>
        <v/>
      </c>
      <c r="AT394" s="497" t="str">
        <f t="shared" si="115"/>
        <v/>
      </c>
      <c r="AU394" s="497" t="str">
        <f t="shared" si="116"/>
        <v/>
      </c>
      <c r="AV394" s="497" t="str">
        <f t="shared" si="117"/>
        <v/>
      </c>
      <c r="AW394" s="497" t="str">
        <f t="shared" si="118"/>
        <v/>
      </c>
      <c r="AX394" s="497" t="str">
        <f t="shared" si="119"/>
        <v/>
      </c>
      <c r="AY394" s="498" t="str">
        <f t="shared" si="120"/>
        <v/>
      </c>
      <c r="AZ394" s="499" t="str">
        <f>IF($AZ$28="X",IF(AQ394="",0,IF($B394="","",IF(AQ$28="X",IF(E394&gt;0,1,IF(Cover!$E$47="Weekly",IF(D394&gt;=40,1,0.5),IF(D394&gt;=80,1,0.5))),""))),"")</f>
        <v/>
      </c>
      <c r="BA394" s="499" t="str">
        <f>IF($BA$28="X",IF(AR394="",0,IF($B394="","",IF(AR$28="X",IF(I394&gt;0,1,IF(Cover!$E$47="Weekly",IF(H394&gt;=40,1,0.5),IF(H394&gt;=80,1,0.5))),""))),"")</f>
        <v/>
      </c>
      <c r="BB394" s="499" t="str">
        <f>IF($BB$28="X",IF(AS394="",0,IF($B394="","",IF(AS$28="X",IF(M394&gt;0,1,IF(Cover!$E$47="Weekly",IF(L394&gt;=40,1,0.5),IF(L394&gt;=80,1,0.5))),""))),"")</f>
        <v/>
      </c>
      <c r="BC394" s="499" t="str">
        <f>IF($BC$28="X",IF(AT394="",0,IF($B394="","",IF(AT$28="X",IF(Q394&gt;0,1,IF(Cover!$E$47="Weekly",IF(P394&gt;=40,1,0.5),IF(P394&gt;=80,1,0.5))),""))),"")</f>
        <v/>
      </c>
      <c r="BD394" s="499" t="str">
        <f>IF($BD$28="X",IF(AU394="",0,IF($B394="","",IF(AU$28="X",IF(U394&gt;0,1,IF(Cover!$E$47="Weekly",IF(T394&gt;=40,1,0.5),IF(T394&gt;=80,1,0.5))),""))),"")</f>
        <v/>
      </c>
      <c r="BE394" s="499" t="str">
        <f>IF($BE$28="X",IF(AV394="",0,IF($B394="","",IF(AV$28="X",IF(Y394&gt;0,1,IF(Cover!$E$47="Weekly",IF(X394&gt;=40,1,0.5),IF(X394&gt;=80,1,0.5))),""))),"")</f>
        <v/>
      </c>
      <c r="BF394" s="499" t="str">
        <f>IF($BF$28="X",IF(AW394="",0,IF($B394="","",IF(AW$28="X",IF(AC394&gt;0,1,IF(Cover!$E$47="Weekly",IF(AB394&gt;=40,1,0.5),IF(AB394&gt;=80,1,0.5))),""))),"")</f>
        <v/>
      </c>
      <c r="BG394" s="499" t="str">
        <f>IF($BG$28="X",IF(AX394="",0,IF($B394="","",IF(AX$28="X",IF(AG394&gt;0,1,IF(Cover!$E$47="Weekly",IF(AF394&gt;=40,1,0.5),IF(AF394&gt;=80,1,0.5))),""))),"")</f>
        <v/>
      </c>
      <c r="BH394" s="500" t="str">
        <f>IF($BH$28="X",IF(AY394="",0,IF($B394="","",IF(AY$28="X",IF(AK394&gt;0,1,IF(Cover!$E$47="Weekly",IF(AJ394&gt;=40,1,0.5),IF(AJ394&gt;=80,1,0.5))),""))),"")</f>
        <v/>
      </c>
      <c r="BI394" s="470" t="str">
        <f t="shared" si="121"/>
        <v/>
      </c>
      <c r="BJ394" s="469" t="str">
        <f t="shared" si="122"/>
        <v/>
      </c>
      <c r="BL394" s="632">
        <f>IF(BJ394=0,IF('STEP 2 EE Data'!K389="Yes",IF('STEP 2 EE Data'!C389="",1,IF('STEP 2 EE Data'!D389&gt;=40,1,0.5)),0),IF('STEP 2 EE Data'!K389="Yes",IF('STEP 2 EE Data'!C389="",IF(BJ394=0.5,0.5,0),IF('STEP 2 EE Data'!D389&gt;=40,IF(BJ394=0.5,0.5,0),0)),0))</f>
        <v>0</v>
      </c>
    </row>
    <row r="395" spans="1:64" ht="15.6" thickTop="1" thickBot="1" x14ac:dyDescent="0.35">
      <c r="A395" s="84" t="str">
        <f>IF('STEP 2 EE Data'!A390="","",'STEP 2 EE Data'!A390)</f>
        <v/>
      </c>
      <c r="B395" s="83" t="str">
        <f>IF('STEP 2 EE Data'!B390="","",'STEP 2 EE Data'!B390)</f>
        <v/>
      </c>
      <c r="C395" s="54"/>
      <c r="D395" s="56"/>
      <c r="E395" s="55"/>
      <c r="F395" s="371" t="str">
        <f t="shared" si="123"/>
        <v/>
      </c>
      <c r="G395" s="54"/>
      <c r="H395" s="56"/>
      <c r="I395" s="55"/>
      <c r="J395" s="560" t="str">
        <f t="shared" si="124"/>
        <v/>
      </c>
      <c r="K395" s="54"/>
      <c r="L395" s="56"/>
      <c r="M395" s="55"/>
      <c r="N395" s="560" t="str">
        <f t="shared" si="125"/>
        <v/>
      </c>
      <c r="O395" s="54"/>
      <c r="P395" s="56"/>
      <c r="Q395" s="55"/>
      <c r="R395" s="560" t="str">
        <f t="shared" si="106"/>
        <v/>
      </c>
      <c r="S395" s="54"/>
      <c r="T395" s="56"/>
      <c r="U395" s="55"/>
      <c r="V395" s="560" t="str">
        <f t="shared" si="107"/>
        <v/>
      </c>
      <c r="W395" s="54"/>
      <c r="X395" s="56"/>
      <c r="Y395" s="55"/>
      <c r="Z395" s="560" t="str">
        <f t="shared" si="108"/>
        <v/>
      </c>
      <c r="AA395" s="54"/>
      <c r="AB395" s="56"/>
      <c r="AC395" s="55"/>
      <c r="AD395" s="560" t="str">
        <f t="shared" si="109"/>
        <v/>
      </c>
      <c r="AE395" s="54"/>
      <c r="AF395" s="56"/>
      <c r="AG395" s="55"/>
      <c r="AH395" s="560" t="str">
        <f t="shared" si="110"/>
        <v/>
      </c>
      <c r="AI395" s="54"/>
      <c r="AJ395" s="56"/>
      <c r="AK395" s="55"/>
      <c r="AL395" s="446" t="str">
        <f t="shared" si="111"/>
        <v/>
      </c>
      <c r="AM395" s="504">
        <f>'STEP 2 EE Data'!AI390</f>
        <v>0</v>
      </c>
      <c r="AN395" s="82">
        <f>'STEP 2 EE Data'!AJ390</f>
        <v>0</v>
      </c>
      <c r="AO395" s="445" t="str">
        <f>'STEP 2 EE Data'!AK390</f>
        <v/>
      </c>
      <c r="AQ395" s="497" t="str">
        <f t="shared" si="112"/>
        <v/>
      </c>
      <c r="AR395" s="497" t="str">
        <f t="shared" si="113"/>
        <v/>
      </c>
      <c r="AS395" s="497" t="str">
        <f t="shared" si="114"/>
        <v/>
      </c>
      <c r="AT395" s="497" t="str">
        <f t="shared" si="115"/>
        <v/>
      </c>
      <c r="AU395" s="497" t="str">
        <f t="shared" si="116"/>
        <v/>
      </c>
      <c r="AV395" s="497" t="str">
        <f t="shared" si="117"/>
        <v/>
      </c>
      <c r="AW395" s="497" t="str">
        <f t="shared" si="118"/>
        <v/>
      </c>
      <c r="AX395" s="497" t="str">
        <f t="shared" si="119"/>
        <v/>
      </c>
      <c r="AY395" s="498" t="str">
        <f t="shared" si="120"/>
        <v/>
      </c>
      <c r="AZ395" s="499" t="str">
        <f>IF($AZ$28="X",IF(AQ395="",0,IF($B395="","",IF(AQ$28="X",IF(E395&gt;0,1,IF(Cover!$E$47="Weekly",IF(D395&gt;=40,1,0.5),IF(D395&gt;=80,1,0.5))),""))),"")</f>
        <v/>
      </c>
      <c r="BA395" s="499" t="str">
        <f>IF($BA$28="X",IF(AR395="",0,IF($B395="","",IF(AR$28="X",IF(I395&gt;0,1,IF(Cover!$E$47="Weekly",IF(H395&gt;=40,1,0.5),IF(H395&gt;=80,1,0.5))),""))),"")</f>
        <v/>
      </c>
      <c r="BB395" s="499" t="str">
        <f>IF($BB$28="X",IF(AS395="",0,IF($B395="","",IF(AS$28="X",IF(M395&gt;0,1,IF(Cover!$E$47="Weekly",IF(L395&gt;=40,1,0.5),IF(L395&gt;=80,1,0.5))),""))),"")</f>
        <v/>
      </c>
      <c r="BC395" s="499" t="str">
        <f>IF($BC$28="X",IF(AT395="",0,IF($B395="","",IF(AT$28="X",IF(Q395&gt;0,1,IF(Cover!$E$47="Weekly",IF(P395&gt;=40,1,0.5),IF(P395&gt;=80,1,0.5))),""))),"")</f>
        <v/>
      </c>
      <c r="BD395" s="499" t="str">
        <f>IF($BD$28="X",IF(AU395="",0,IF($B395="","",IF(AU$28="X",IF(U395&gt;0,1,IF(Cover!$E$47="Weekly",IF(T395&gt;=40,1,0.5),IF(T395&gt;=80,1,0.5))),""))),"")</f>
        <v/>
      </c>
      <c r="BE395" s="499" t="str">
        <f>IF($BE$28="X",IF(AV395="",0,IF($B395="","",IF(AV$28="X",IF(Y395&gt;0,1,IF(Cover!$E$47="Weekly",IF(X395&gt;=40,1,0.5),IF(X395&gt;=80,1,0.5))),""))),"")</f>
        <v/>
      </c>
      <c r="BF395" s="499" t="str">
        <f>IF($BF$28="X",IF(AW395="",0,IF($B395="","",IF(AW$28="X",IF(AC395&gt;0,1,IF(Cover!$E$47="Weekly",IF(AB395&gt;=40,1,0.5),IF(AB395&gt;=80,1,0.5))),""))),"")</f>
        <v/>
      </c>
      <c r="BG395" s="499" t="str">
        <f>IF($BG$28="X",IF(AX395="",0,IF($B395="","",IF(AX$28="X",IF(AG395&gt;0,1,IF(Cover!$E$47="Weekly",IF(AF395&gt;=40,1,0.5),IF(AF395&gt;=80,1,0.5))),""))),"")</f>
        <v/>
      </c>
      <c r="BH395" s="500" t="str">
        <f>IF($BH$28="X",IF(AY395="",0,IF($B395="","",IF(AY$28="X",IF(AK395&gt;0,1,IF(Cover!$E$47="Weekly",IF(AJ395&gt;=40,1,0.5),IF(AJ395&gt;=80,1,0.5))),""))),"")</f>
        <v/>
      </c>
      <c r="BI395" s="470" t="str">
        <f t="shared" si="121"/>
        <v/>
      </c>
      <c r="BJ395" s="469" t="str">
        <f t="shared" si="122"/>
        <v/>
      </c>
      <c r="BL395" s="632">
        <f>IF(BJ395=0,IF('STEP 2 EE Data'!K390="Yes",IF('STEP 2 EE Data'!C390="",1,IF('STEP 2 EE Data'!D390&gt;=40,1,0.5)),0),IF('STEP 2 EE Data'!K390="Yes",IF('STEP 2 EE Data'!C390="",IF(BJ395=0.5,0.5,0),IF('STEP 2 EE Data'!D390&gt;=40,IF(BJ395=0.5,0.5,0),0)),0))</f>
        <v>0</v>
      </c>
    </row>
    <row r="396" spans="1:64" ht="15.6" thickTop="1" thickBot="1" x14ac:dyDescent="0.35">
      <c r="A396" s="84" t="str">
        <f>IF('STEP 2 EE Data'!A391="","",'STEP 2 EE Data'!A391)</f>
        <v/>
      </c>
      <c r="B396" s="83" t="str">
        <f>IF('STEP 2 EE Data'!B391="","",'STEP 2 EE Data'!B391)</f>
        <v/>
      </c>
      <c r="C396" s="54"/>
      <c r="D396" s="56"/>
      <c r="E396" s="55"/>
      <c r="F396" s="371" t="str">
        <f t="shared" si="123"/>
        <v/>
      </c>
      <c r="G396" s="54"/>
      <c r="H396" s="56"/>
      <c r="I396" s="55"/>
      <c r="J396" s="560" t="str">
        <f t="shared" si="124"/>
        <v/>
      </c>
      <c r="K396" s="54"/>
      <c r="L396" s="56"/>
      <c r="M396" s="55"/>
      <c r="N396" s="560" t="str">
        <f t="shared" si="125"/>
        <v/>
      </c>
      <c r="O396" s="54"/>
      <c r="P396" s="56"/>
      <c r="Q396" s="55"/>
      <c r="R396" s="560" t="str">
        <f t="shared" si="106"/>
        <v/>
      </c>
      <c r="S396" s="54"/>
      <c r="T396" s="56"/>
      <c r="U396" s="55"/>
      <c r="V396" s="560" t="str">
        <f t="shared" si="107"/>
        <v/>
      </c>
      <c r="W396" s="54"/>
      <c r="X396" s="56"/>
      <c r="Y396" s="55"/>
      <c r="Z396" s="560" t="str">
        <f t="shared" si="108"/>
        <v/>
      </c>
      <c r="AA396" s="54"/>
      <c r="AB396" s="56"/>
      <c r="AC396" s="55"/>
      <c r="AD396" s="560" t="str">
        <f t="shared" si="109"/>
        <v/>
      </c>
      <c r="AE396" s="54"/>
      <c r="AF396" s="56"/>
      <c r="AG396" s="55"/>
      <c r="AH396" s="560" t="str">
        <f t="shared" si="110"/>
        <v/>
      </c>
      <c r="AI396" s="54"/>
      <c r="AJ396" s="56"/>
      <c r="AK396" s="55"/>
      <c r="AL396" s="446" t="str">
        <f t="shared" si="111"/>
        <v/>
      </c>
      <c r="AM396" s="504">
        <f>'STEP 2 EE Data'!AI391</f>
        <v>0</v>
      </c>
      <c r="AN396" s="82">
        <f>'STEP 2 EE Data'!AJ391</f>
        <v>0</v>
      </c>
      <c r="AO396" s="445" t="str">
        <f>'STEP 2 EE Data'!AK391</f>
        <v/>
      </c>
      <c r="AQ396" s="497" t="str">
        <f t="shared" si="112"/>
        <v/>
      </c>
      <c r="AR396" s="497" t="str">
        <f t="shared" si="113"/>
        <v/>
      </c>
      <c r="AS396" s="497" t="str">
        <f t="shared" si="114"/>
        <v/>
      </c>
      <c r="AT396" s="497" t="str">
        <f t="shared" si="115"/>
        <v/>
      </c>
      <c r="AU396" s="497" t="str">
        <f t="shared" si="116"/>
        <v/>
      </c>
      <c r="AV396" s="497" t="str">
        <f t="shared" si="117"/>
        <v/>
      </c>
      <c r="AW396" s="497" t="str">
        <f t="shared" si="118"/>
        <v/>
      </c>
      <c r="AX396" s="497" t="str">
        <f t="shared" si="119"/>
        <v/>
      </c>
      <c r="AY396" s="498" t="str">
        <f t="shared" si="120"/>
        <v/>
      </c>
      <c r="AZ396" s="499" t="str">
        <f>IF($AZ$28="X",IF(AQ396="",0,IF($B396="","",IF(AQ$28="X",IF(E396&gt;0,1,IF(Cover!$E$47="Weekly",IF(D396&gt;=40,1,0.5),IF(D396&gt;=80,1,0.5))),""))),"")</f>
        <v/>
      </c>
      <c r="BA396" s="499" t="str">
        <f>IF($BA$28="X",IF(AR396="",0,IF($B396="","",IF(AR$28="X",IF(I396&gt;0,1,IF(Cover!$E$47="Weekly",IF(H396&gt;=40,1,0.5),IF(H396&gt;=80,1,0.5))),""))),"")</f>
        <v/>
      </c>
      <c r="BB396" s="499" t="str">
        <f>IF($BB$28="X",IF(AS396="",0,IF($B396="","",IF(AS$28="X",IF(M396&gt;0,1,IF(Cover!$E$47="Weekly",IF(L396&gt;=40,1,0.5),IF(L396&gt;=80,1,0.5))),""))),"")</f>
        <v/>
      </c>
      <c r="BC396" s="499" t="str">
        <f>IF($BC$28="X",IF(AT396="",0,IF($B396="","",IF(AT$28="X",IF(Q396&gt;0,1,IF(Cover!$E$47="Weekly",IF(P396&gt;=40,1,0.5),IF(P396&gt;=80,1,0.5))),""))),"")</f>
        <v/>
      </c>
      <c r="BD396" s="499" t="str">
        <f>IF($BD$28="X",IF(AU396="",0,IF($B396="","",IF(AU$28="X",IF(U396&gt;0,1,IF(Cover!$E$47="Weekly",IF(T396&gt;=40,1,0.5),IF(T396&gt;=80,1,0.5))),""))),"")</f>
        <v/>
      </c>
      <c r="BE396" s="499" t="str">
        <f>IF($BE$28="X",IF(AV396="",0,IF($B396="","",IF(AV$28="X",IF(Y396&gt;0,1,IF(Cover!$E$47="Weekly",IF(X396&gt;=40,1,0.5),IF(X396&gt;=80,1,0.5))),""))),"")</f>
        <v/>
      </c>
      <c r="BF396" s="499" t="str">
        <f>IF($BF$28="X",IF(AW396="",0,IF($B396="","",IF(AW$28="X",IF(AC396&gt;0,1,IF(Cover!$E$47="Weekly",IF(AB396&gt;=40,1,0.5),IF(AB396&gt;=80,1,0.5))),""))),"")</f>
        <v/>
      </c>
      <c r="BG396" s="499" t="str">
        <f>IF($BG$28="X",IF(AX396="",0,IF($B396="","",IF(AX$28="X",IF(AG396&gt;0,1,IF(Cover!$E$47="Weekly",IF(AF396&gt;=40,1,0.5),IF(AF396&gt;=80,1,0.5))),""))),"")</f>
        <v/>
      </c>
      <c r="BH396" s="500" t="str">
        <f>IF($BH$28="X",IF(AY396="",0,IF($B396="","",IF(AY$28="X",IF(AK396&gt;0,1,IF(Cover!$E$47="Weekly",IF(AJ396&gt;=40,1,0.5),IF(AJ396&gt;=80,1,0.5))),""))),"")</f>
        <v/>
      </c>
      <c r="BI396" s="470" t="str">
        <f t="shared" si="121"/>
        <v/>
      </c>
      <c r="BJ396" s="469" t="str">
        <f t="shared" si="122"/>
        <v/>
      </c>
      <c r="BL396" s="632">
        <f>IF(BJ396=0,IF('STEP 2 EE Data'!K391="Yes",IF('STEP 2 EE Data'!C391="",1,IF('STEP 2 EE Data'!D391&gt;=40,1,0.5)),0),IF('STEP 2 EE Data'!K391="Yes",IF('STEP 2 EE Data'!C391="",IF(BJ396=0.5,0.5,0),IF('STEP 2 EE Data'!D391&gt;=40,IF(BJ396=0.5,0.5,0),0)),0))</f>
        <v>0</v>
      </c>
    </row>
    <row r="397" spans="1:64" ht="15.6" thickTop="1" thickBot="1" x14ac:dyDescent="0.35">
      <c r="A397" s="84" t="str">
        <f>IF('STEP 2 EE Data'!A392="","",'STEP 2 EE Data'!A392)</f>
        <v/>
      </c>
      <c r="B397" s="83" t="str">
        <f>IF('STEP 2 EE Data'!B392="","",'STEP 2 EE Data'!B392)</f>
        <v/>
      </c>
      <c r="C397" s="54"/>
      <c r="D397" s="56"/>
      <c r="E397" s="55"/>
      <c r="F397" s="371" t="str">
        <f t="shared" si="123"/>
        <v/>
      </c>
      <c r="G397" s="54"/>
      <c r="H397" s="56"/>
      <c r="I397" s="55"/>
      <c r="J397" s="560" t="str">
        <f t="shared" si="124"/>
        <v/>
      </c>
      <c r="K397" s="54"/>
      <c r="L397" s="56"/>
      <c r="M397" s="55"/>
      <c r="N397" s="560" t="str">
        <f t="shared" si="125"/>
        <v/>
      </c>
      <c r="O397" s="54"/>
      <c r="P397" s="56"/>
      <c r="Q397" s="55"/>
      <c r="R397" s="560" t="str">
        <f t="shared" si="106"/>
        <v/>
      </c>
      <c r="S397" s="54"/>
      <c r="T397" s="56"/>
      <c r="U397" s="55"/>
      <c r="V397" s="560" t="str">
        <f t="shared" si="107"/>
        <v/>
      </c>
      <c r="W397" s="54"/>
      <c r="X397" s="56"/>
      <c r="Y397" s="55"/>
      <c r="Z397" s="560" t="str">
        <f t="shared" si="108"/>
        <v/>
      </c>
      <c r="AA397" s="54"/>
      <c r="AB397" s="56"/>
      <c r="AC397" s="55"/>
      <c r="AD397" s="560" t="str">
        <f t="shared" si="109"/>
        <v/>
      </c>
      <c r="AE397" s="54"/>
      <c r="AF397" s="56"/>
      <c r="AG397" s="55"/>
      <c r="AH397" s="560" t="str">
        <f t="shared" si="110"/>
        <v/>
      </c>
      <c r="AI397" s="54"/>
      <c r="AJ397" s="56"/>
      <c r="AK397" s="55"/>
      <c r="AL397" s="446" t="str">
        <f t="shared" si="111"/>
        <v/>
      </c>
      <c r="AM397" s="504">
        <f>'STEP 2 EE Data'!AI392</f>
        <v>0</v>
      </c>
      <c r="AN397" s="82">
        <f>'STEP 2 EE Data'!AJ392</f>
        <v>0</v>
      </c>
      <c r="AO397" s="445" t="str">
        <f>'STEP 2 EE Data'!AK392</f>
        <v/>
      </c>
      <c r="AQ397" s="497" t="str">
        <f t="shared" si="112"/>
        <v/>
      </c>
      <c r="AR397" s="497" t="str">
        <f t="shared" si="113"/>
        <v/>
      </c>
      <c r="AS397" s="497" t="str">
        <f t="shared" si="114"/>
        <v/>
      </c>
      <c r="AT397" s="497" t="str">
        <f t="shared" si="115"/>
        <v/>
      </c>
      <c r="AU397" s="497" t="str">
        <f t="shared" si="116"/>
        <v/>
      </c>
      <c r="AV397" s="497" t="str">
        <f t="shared" si="117"/>
        <v/>
      </c>
      <c r="AW397" s="497" t="str">
        <f t="shared" si="118"/>
        <v/>
      </c>
      <c r="AX397" s="497" t="str">
        <f t="shared" si="119"/>
        <v/>
      </c>
      <c r="AY397" s="498" t="str">
        <f t="shared" si="120"/>
        <v/>
      </c>
      <c r="AZ397" s="499" t="str">
        <f>IF($AZ$28="X",IF(AQ397="",0,IF($B397="","",IF(AQ$28="X",IF(E397&gt;0,1,IF(Cover!$E$47="Weekly",IF(D397&gt;=40,1,0.5),IF(D397&gt;=80,1,0.5))),""))),"")</f>
        <v/>
      </c>
      <c r="BA397" s="499" t="str">
        <f>IF($BA$28="X",IF(AR397="",0,IF($B397="","",IF(AR$28="X",IF(I397&gt;0,1,IF(Cover!$E$47="Weekly",IF(H397&gt;=40,1,0.5),IF(H397&gt;=80,1,0.5))),""))),"")</f>
        <v/>
      </c>
      <c r="BB397" s="499" t="str">
        <f>IF($BB$28="X",IF(AS397="",0,IF($B397="","",IF(AS$28="X",IF(M397&gt;0,1,IF(Cover!$E$47="Weekly",IF(L397&gt;=40,1,0.5),IF(L397&gt;=80,1,0.5))),""))),"")</f>
        <v/>
      </c>
      <c r="BC397" s="499" t="str">
        <f>IF($BC$28="X",IF(AT397="",0,IF($B397="","",IF(AT$28="X",IF(Q397&gt;0,1,IF(Cover!$E$47="Weekly",IF(P397&gt;=40,1,0.5),IF(P397&gt;=80,1,0.5))),""))),"")</f>
        <v/>
      </c>
      <c r="BD397" s="499" t="str">
        <f>IF($BD$28="X",IF(AU397="",0,IF($B397="","",IF(AU$28="X",IF(U397&gt;0,1,IF(Cover!$E$47="Weekly",IF(T397&gt;=40,1,0.5),IF(T397&gt;=80,1,0.5))),""))),"")</f>
        <v/>
      </c>
      <c r="BE397" s="499" t="str">
        <f>IF($BE$28="X",IF(AV397="",0,IF($B397="","",IF(AV$28="X",IF(Y397&gt;0,1,IF(Cover!$E$47="Weekly",IF(X397&gt;=40,1,0.5),IF(X397&gt;=80,1,0.5))),""))),"")</f>
        <v/>
      </c>
      <c r="BF397" s="499" t="str">
        <f>IF($BF$28="X",IF(AW397="",0,IF($B397="","",IF(AW$28="X",IF(AC397&gt;0,1,IF(Cover!$E$47="Weekly",IF(AB397&gt;=40,1,0.5),IF(AB397&gt;=80,1,0.5))),""))),"")</f>
        <v/>
      </c>
      <c r="BG397" s="499" t="str">
        <f>IF($BG$28="X",IF(AX397="",0,IF($B397="","",IF(AX$28="X",IF(AG397&gt;0,1,IF(Cover!$E$47="Weekly",IF(AF397&gt;=40,1,0.5),IF(AF397&gt;=80,1,0.5))),""))),"")</f>
        <v/>
      </c>
      <c r="BH397" s="500" t="str">
        <f>IF($BH$28="X",IF(AY397="",0,IF($B397="","",IF(AY$28="X",IF(AK397&gt;0,1,IF(Cover!$E$47="Weekly",IF(AJ397&gt;=40,1,0.5),IF(AJ397&gt;=80,1,0.5))),""))),"")</f>
        <v/>
      </c>
      <c r="BI397" s="470" t="str">
        <f t="shared" si="121"/>
        <v/>
      </c>
      <c r="BJ397" s="469" t="str">
        <f t="shared" si="122"/>
        <v/>
      </c>
      <c r="BL397" s="632">
        <f>IF(BJ397=0,IF('STEP 2 EE Data'!K392="Yes",IF('STEP 2 EE Data'!C392="",1,IF('STEP 2 EE Data'!D392&gt;=40,1,0.5)),0),IF('STEP 2 EE Data'!K392="Yes",IF('STEP 2 EE Data'!C392="",IF(BJ397=0.5,0.5,0),IF('STEP 2 EE Data'!D392&gt;=40,IF(BJ397=0.5,0.5,0),0)),0))</f>
        <v>0</v>
      </c>
    </row>
    <row r="398" spans="1:64" ht="15.6" thickTop="1" thickBot="1" x14ac:dyDescent="0.35">
      <c r="A398" s="84" t="str">
        <f>IF('STEP 2 EE Data'!A393="","",'STEP 2 EE Data'!A393)</f>
        <v/>
      </c>
      <c r="B398" s="83" t="str">
        <f>IF('STEP 2 EE Data'!B393="","",'STEP 2 EE Data'!B393)</f>
        <v/>
      </c>
      <c r="C398" s="54"/>
      <c r="D398" s="56"/>
      <c r="E398" s="55"/>
      <c r="F398" s="371" t="str">
        <f t="shared" si="123"/>
        <v/>
      </c>
      <c r="G398" s="54"/>
      <c r="H398" s="56"/>
      <c r="I398" s="55"/>
      <c r="J398" s="560" t="str">
        <f t="shared" si="124"/>
        <v/>
      </c>
      <c r="K398" s="54"/>
      <c r="L398" s="56"/>
      <c r="M398" s="55"/>
      <c r="N398" s="560" t="str">
        <f t="shared" si="125"/>
        <v/>
      </c>
      <c r="O398" s="54"/>
      <c r="P398" s="56"/>
      <c r="Q398" s="55"/>
      <c r="R398" s="560" t="str">
        <f t="shared" si="106"/>
        <v/>
      </c>
      <c r="S398" s="54"/>
      <c r="T398" s="56"/>
      <c r="U398" s="55"/>
      <c r="V398" s="560" t="str">
        <f t="shared" si="107"/>
        <v/>
      </c>
      <c r="W398" s="54"/>
      <c r="X398" s="56"/>
      <c r="Y398" s="55"/>
      <c r="Z398" s="560" t="str">
        <f t="shared" si="108"/>
        <v/>
      </c>
      <c r="AA398" s="54"/>
      <c r="AB398" s="56"/>
      <c r="AC398" s="55"/>
      <c r="AD398" s="560" t="str">
        <f t="shared" si="109"/>
        <v/>
      </c>
      <c r="AE398" s="54"/>
      <c r="AF398" s="56"/>
      <c r="AG398" s="55"/>
      <c r="AH398" s="560" t="str">
        <f t="shared" si="110"/>
        <v/>
      </c>
      <c r="AI398" s="54"/>
      <c r="AJ398" s="56"/>
      <c r="AK398" s="55"/>
      <c r="AL398" s="446" t="str">
        <f t="shared" si="111"/>
        <v/>
      </c>
      <c r="AM398" s="504">
        <f>'STEP 2 EE Data'!AI393</f>
        <v>0</v>
      </c>
      <c r="AN398" s="82">
        <f>'STEP 2 EE Data'!AJ393</f>
        <v>0</v>
      </c>
      <c r="AO398" s="445" t="str">
        <f>'STEP 2 EE Data'!AK393</f>
        <v/>
      </c>
      <c r="AQ398" s="497" t="str">
        <f t="shared" si="112"/>
        <v/>
      </c>
      <c r="AR398" s="497" t="str">
        <f t="shared" si="113"/>
        <v/>
      </c>
      <c r="AS398" s="497" t="str">
        <f t="shared" si="114"/>
        <v/>
      </c>
      <c r="AT398" s="497" t="str">
        <f t="shared" si="115"/>
        <v/>
      </c>
      <c r="AU398" s="497" t="str">
        <f t="shared" si="116"/>
        <v/>
      </c>
      <c r="AV398" s="497" t="str">
        <f t="shared" si="117"/>
        <v/>
      </c>
      <c r="AW398" s="497" t="str">
        <f t="shared" si="118"/>
        <v/>
      </c>
      <c r="AX398" s="497" t="str">
        <f t="shared" si="119"/>
        <v/>
      </c>
      <c r="AY398" s="498" t="str">
        <f t="shared" si="120"/>
        <v/>
      </c>
      <c r="AZ398" s="499" t="str">
        <f>IF($AZ$28="X",IF(AQ398="",0,IF($B398="","",IF(AQ$28="X",IF(E398&gt;0,1,IF(Cover!$E$47="Weekly",IF(D398&gt;=40,1,0.5),IF(D398&gt;=80,1,0.5))),""))),"")</f>
        <v/>
      </c>
      <c r="BA398" s="499" t="str">
        <f>IF($BA$28="X",IF(AR398="",0,IF($B398="","",IF(AR$28="X",IF(I398&gt;0,1,IF(Cover!$E$47="Weekly",IF(H398&gt;=40,1,0.5),IF(H398&gt;=80,1,0.5))),""))),"")</f>
        <v/>
      </c>
      <c r="BB398" s="499" t="str">
        <f>IF($BB$28="X",IF(AS398="",0,IF($B398="","",IF(AS$28="X",IF(M398&gt;0,1,IF(Cover!$E$47="Weekly",IF(L398&gt;=40,1,0.5),IF(L398&gt;=80,1,0.5))),""))),"")</f>
        <v/>
      </c>
      <c r="BC398" s="499" t="str">
        <f>IF($BC$28="X",IF(AT398="",0,IF($B398="","",IF(AT$28="X",IF(Q398&gt;0,1,IF(Cover!$E$47="Weekly",IF(P398&gt;=40,1,0.5),IF(P398&gt;=80,1,0.5))),""))),"")</f>
        <v/>
      </c>
      <c r="BD398" s="499" t="str">
        <f>IF($BD$28="X",IF(AU398="",0,IF($B398="","",IF(AU$28="X",IF(U398&gt;0,1,IF(Cover!$E$47="Weekly",IF(T398&gt;=40,1,0.5),IF(T398&gt;=80,1,0.5))),""))),"")</f>
        <v/>
      </c>
      <c r="BE398" s="499" t="str">
        <f>IF($BE$28="X",IF(AV398="",0,IF($B398="","",IF(AV$28="X",IF(Y398&gt;0,1,IF(Cover!$E$47="Weekly",IF(X398&gt;=40,1,0.5),IF(X398&gt;=80,1,0.5))),""))),"")</f>
        <v/>
      </c>
      <c r="BF398" s="499" t="str">
        <f>IF($BF$28="X",IF(AW398="",0,IF($B398="","",IF(AW$28="X",IF(AC398&gt;0,1,IF(Cover!$E$47="Weekly",IF(AB398&gt;=40,1,0.5),IF(AB398&gt;=80,1,0.5))),""))),"")</f>
        <v/>
      </c>
      <c r="BG398" s="499" t="str">
        <f>IF($BG$28="X",IF(AX398="",0,IF($B398="","",IF(AX$28="X",IF(AG398&gt;0,1,IF(Cover!$E$47="Weekly",IF(AF398&gt;=40,1,0.5),IF(AF398&gt;=80,1,0.5))),""))),"")</f>
        <v/>
      </c>
      <c r="BH398" s="500" t="str">
        <f>IF($BH$28="X",IF(AY398="",0,IF($B398="","",IF(AY$28="X",IF(AK398&gt;0,1,IF(Cover!$E$47="Weekly",IF(AJ398&gt;=40,1,0.5),IF(AJ398&gt;=80,1,0.5))),""))),"")</f>
        <v/>
      </c>
      <c r="BI398" s="470" t="str">
        <f t="shared" si="121"/>
        <v/>
      </c>
      <c r="BJ398" s="469" t="str">
        <f t="shared" si="122"/>
        <v/>
      </c>
      <c r="BL398" s="632">
        <f>IF(BJ398=0,IF('STEP 2 EE Data'!K393="Yes",IF('STEP 2 EE Data'!C393="",1,IF('STEP 2 EE Data'!D393&gt;=40,1,0.5)),0),IF('STEP 2 EE Data'!K393="Yes",IF('STEP 2 EE Data'!C393="",IF(BJ398=0.5,0.5,0),IF('STEP 2 EE Data'!D393&gt;=40,IF(BJ398=0.5,0.5,0),0)),0))</f>
        <v>0</v>
      </c>
    </row>
    <row r="399" spans="1:64" ht="15.6" thickTop="1" thickBot="1" x14ac:dyDescent="0.35">
      <c r="A399" s="84" t="str">
        <f>IF('STEP 2 EE Data'!A394="","",'STEP 2 EE Data'!A394)</f>
        <v/>
      </c>
      <c r="B399" s="83" t="str">
        <f>IF('STEP 2 EE Data'!B394="","",'STEP 2 EE Data'!B394)</f>
        <v/>
      </c>
      <c r="C399" s="54"/>
      <c r="D399" s="56"/>
      <c r="E399" s="55"/>
      <c r="F399" s="371" t="str">
        <f t="shared" si="123"/>
        <v/>
      </c>
      <c r="G399" s="54"/>
      <c r="H399" s="56"/>
      <c r="I399" s="55"/>
      <c r="J399" s="560" t="str">
        <f t="shared" si="124"/>
        <v/>
      </c>
      <c r="K399" s="54"/>
      <c r="L399" s="56"/>
      <c r="M399" s="55"/>
      <c r="N399" s="560" t="str">
        <f t="shared" si="125"/>
        <v/>
      </c>
      <c r="O399" s="54"/>
      <c r="P399" s="56"/>
      <c r="Q399" s="55"/>
      <c r="R399" s="560" t="str">
        <f t="shared" si="106"/>
        <v/>
      </c>
      <c r="S399" s="54"/>
      <c r="T399" s="56"/>
      <c r="U399" s="55"/>
      <c r="V399" s="560" t="str">
        <f t="shared" si="107"/>
        <v/>
      </c>
      <c r="W399" s="54"/>
      <c r="X399" s="56"/>
      <c r="Y399" s="55"/>
      <c r="Z399" s="560" t="str">
        <f t="shared" si="108"/>
        <v/>
      </c>
      <c r="AA399" s="54"/>
      <c r="AB399" s="56"/>
      <c r="AC399" s="55"/>
      <c r="AD399" s="560" t="str">
        <f t="shared" si="109"/>
        <v/>
      </c>
      <c r="AE399" s="54"/>
      <c r="AF399" s="56"/>
      <c r="AG399" s="55"/>
      <c r="AH399" s="560" t="str">
        <f t="shared" si="110"/>
        <v/>
      </c>
      <c r="AI399" s="54"/>
      <c r="AJ399" s="56"/>
      <c r="AK399" s="55"/>
      <c r="AL399" s="446" t="str">
        <f t="shared" si="111"/>
        <v/>
      </c>
      <c r="AM399" s="504">
        <f>'STEP 2 EE Data'!AI394</f>
        <v>0</v>
      </c>
      <c r="AN399" s="82">
        <f>'STEP 2 EE Data'!AJ394</f>
        <v>0</v>
      </c>
      <c r="AO399" s="445" t="str">
        <f>'STEP 2 EE Data'!AK394</f>
        <v/>
      </c>
      <c r="AQ399" s="497" t="str">
        <f t="shared" si="112"/>
        <v/>
      </c>
      <c r="AR399" s="497" t="str">
        <f t="shared" si="113"/>
        <v/>
      </c>
      <c r="AS399" s="497" t="str">
        <f t="shared" si="114"/>
        <v/>
      </c>
      <c r="AT399" s="497" t="str">
        <f t="shared" si="115"/>
        <v/>
      </c>
      <c r="AU399" s="497" t="str">
        <f t="shared" si="116"/>
        <v/>
      </c>
      <c r="AV399" s="497" t="str">
        <f t="shared" si="117"/>
        <v/>
      </c>
      <c r="AW399" s="497" t="str">
        <f t="shared" si="118"/>
        <v/>
      </c>
      <c r="AX399" s="497" t="str">
        <f t="shared" si="119"/>
        <v/>
      </c>
      <c r="AY399" s="498" t="str">
        <f t="shared" si="120"/>
        <v/>
      </c>
      <c r="AZ399" s="499" t="str">
        <f>IF($AZ$28="X",IF(AQ399="",0,IF($B399="","",IF(AQ$28="X",IF(E399&gt;0,1,IF(Cover!$E$47="Weekly",IF(D399&gt;=40,1,0.5),IF(D399&gt;=80,1,0.5))),""))),"")</f>
        <v/>
      </c>
      <c r="BA399" s="499" t="str">
        <f>IF($BA$28="X",IF(AR399="",0,IF($B399="","",IF(AR$28="X",IF(I399&gt;0,1,IF(Cover!$E$47="Weekly",IF(H399&gt;=40,1,0.5),IF(H399&gt;=80,1,0.5))),""))),"")</f>
        <v/>
      </c>
      <c r="BB399" s="499" t="str">
        <f>IF($BB$28="X",IF(AS399="",0,IF($B399="","",IF(AS$28="X",IF(M399&gt;0,1,IF(Cover!$E$47="Weekly",IF(L399&gt;=40,1,0.5),IF(L399&gt;=80,1,0.5))),""))),"")</f>
        <v/>
      </c>
      <c r="BC399" s="499" t="str">
        <f>IF($BC$28="X",IF(AT399="",0,IF($B399="","",IF(AT$28="X",IF(Q399&gt;0,1,IF(Cover!$E$47="Weekly",IF(P399&gt;=40,1,0.5),IF(P399&gt;=80,1,0.5))),""))),"")</f>
        <v/>
      </c>
      <c r="BD399" s="499" t="str">
        <f>IF($BD$28="X",IF(AU399="",0,IF($B399="","",IF(AU$28="X",IF(U399&gt;0,1,IF(Cover!$E$47="Weekly",IF(T399&gt;=40,1,0.5),IF(T399&gt;=80,1,0.5))),""))),"")</f>
        <v/>
      </c>
      <c r="BE399" s="499" t="str">
        <f>IF($BE$28="X",IF(AV399="",0,IF($B399="","",IF(AV$28="X",IF(Y399&gt;0,1,IF(Cover!$E$47="Weekly",IF(X399&gt;=40,1,0.5),IF(X399&gt;=80,1,0.5))),""))),"")</f>
        <v/>
      </c>
      <c r="BF399" s="499" t="str">
        <f>IF($BF$28="X",IF(AW399="",0,IF($B399="","",IF(AW$28="X",IF(AC399&gt;0,1,IF(Cover!$E$47="Weekly",IF(AB399&gt;=40,1,0.5),IF(AB399&gt;=80,1,0.5))),""))),"")</f>
        <v/>
      </c>
      <c r="BG399" s="499" t="str">
        <f>IF($BG$28="X",IF(AX399="",0,IF($B399="","",IF(AX$28="X",IF(AG399&gt;0,1,IF(Cover!$E$47="Weekly",IF(AF399&gt;=40,1,0.5),IF(AF399&gt;=80,1,0.5))),""))),"")</f>
        <v/>
      </c>
      <c r="BH399" s="500" t="str">
        <f>IF($BH$28="X",IF(AY399="",0,IF($B399="","",IF(AY$28="X",IF(AK399&gt;0,1,IF(Cover!$E$47="Weekly",IF(AJ399&gt;=40,1,0.5),IF(AJ399&gt;=80,1,0.5))),""))),"")</f>
        <v/>
      </c>
      <c r="BI399" s="470" t="str">
        <f t="shared" si="121"/>
        <v/>
      </c>
      <c r="BJ399" s="469" t="str">
        <f t="shared" si="122"/>
        <v/>
      </c>
      <c r="BL399" s="632">
        <f>IF(BJ399=0,IF('STEP 2 EE Data'!K394="Yes",IF('STEP 2 EE Data'!C394="",1,IF('STEP 2 EE Data'!D394&gt;=40,1,0.5)),0),IF('STEP 2 EE Data'!K394="Yes",IF('STEP 2 EE Data'!C394="",IF(BJ399=0.5,0.5,0),IF('STEP 2 EE Data'!D394&gt;=40,IF(BJ399=0.5,0.5,0),0)),0))</f>
        <v>0</v>
      </c>
    </row>
    <row r="400" spans="1:64" ht="15.6" thickTop="1" thickBot="1" x14ac:dyDescent="0.35">
      <c r="A400" s="84" t="str">
        <f>IF('STEP 2 EE Data'!A395="","",'STEP 2 EE Data'!A395)</f>
        <v/>
      </c>
      <c r="B400" s="83" t="str">
        <f>IF('STEP 2 EE Data'!B395="","",'STEP 2 EE Data'!B395)</f>
        <v/>
      </c>
      <c r="C400" s="54"/>
      <c r="D400" s="56"/>
      <c r="E400" s="55"/>
      <c r="F400" s="371" t="str">
        <f t="shared" si="123"/>
        <v/>
      </c>
      <c r="G400" s="54"/>
      <c r="H400" s="56"/>
      <c r="I400" s="55"/>
      <c r="J400" s="560" t="str">
        <f t="shared" si="124"/>
        <v/>
      </c>
      <c r="K400" s="54"/>
      <c r="L400" s="56"/>
      <c r="M400" s="55"/>
      <c r="N400" s="560" t="str">
        <f t="shared" si="125"/>
        <v/>
      </c>
      <c r="O400" s="54"/>
      <c r="P400" s="56"/>
      <c r="Q400" s="55"/>
      <c r="R400" s="560" t="str">
        <f t="shared" si="106"/>
        <v/>
      </c>
      <c r="S400" s="54"/>
      <c r="T400" s="56"/>
      <c r="U400" s="55"/>
      <c r="V400" s="560" t="str">
        <f t="shared" si="107"/>
        <v/>
      </c>
      <c r="W400" s="54"/>
      <c r="X400" s="56"/>
      <c r="Y400" s="55"/>
      <c r="Z400" s="560" t="str">
        <f t="shared" si="108"/>
        <v/>
      </c>
      <c r="AA400" s="54"/>
      <c r="AB400" s="56"/>
      <c r="AC400" s="55"/>
      <c r="AD400" s="560" t="str">
        <f t="shared" si="109"/>
        <v/>
      </c>
      <c r="AE400" s="54"/>
      <c r="AF400" s="56"/>
      <c r="AG400" s="55"/>
      <c r="AH400" s="560" t="str">
        <f t="shared" si="110"/>
        <v/>
      </c>
      <c r="AI400" s="54"/>
      <c r="AJ400" s="56"/>
      <c r="AK400" s="55"/>
      <c r="AL400" s="446" t="str">
        <f t="shared" si="111"/>
        <v/>
      </c>
      <c r="AM400" s="504">
        <f>'STEP 2 EE Data'!AI395</f>
        <v>0</v>
      </c>
      <c r="AN400" s="82">
        <f>'STEP 2 EE Data'!AJ395</f>
        <v>0</v>
      </c>
      <c r="AO400" s="445" t="str">
        <f>'STEP 2 EE Data'!AK395</f>
        <v/>
      </c>
      <c r="AQ400" s="497" t="str">
        <f t="shared" si="112"/>
        <v/>
      </c>
      <c r="AR400" s="497" t="str">
        <f t="shared" si="113"/>
        <v/>
      </c>
      <c r="AS400" s="497" t="str">
        <f t="shared" si="114"/>
        <v/>
      </c>
      <c r="AT400" s="497" t="str">
        <f t="shared" si="115"/>
        <v/>
      </c>
      <c r="AU400" s="497" t="str">
        <f t="shared" si="116"/>
        <v/>
      </c>
      <c r="AV400" s="497" t="str">
        <f t="shared" si="117"/>
        <v/>
      </c>
      <c r="AW400" s="497" t="str">
        <f t="shared" si="118"/>
        <v/>
      </c>
      <c r="AX400" s="497" t="str">
        <f t="shared" si="119"/>
        <v/>
      </c>
      <c r="AY400" s="498" t="str">
        <f t="shared" si="120"/>
        <v/>
      </c>
      <c r="AZ400" s="499" t="str">
        <f>IF($AZ$28="X",IF(AQ400="",0,IF($B400="","",IF(AQ$28="X",IF(E400&gt;0,1,IF(Cover!$E$47="Weekly",IF(D400&gt;=40,1,0.5),IF(D400&gt;=80,1,0.5))),""))),"")</f>
        <v/>
      </c>
      <c r="BA400" s="499" t="str">
        <f>IF($BA$28="X",IF(AR400="",0,IF($B400="","",IF(AR$28="X",IF(I400&gt;0,1,IF(Cover!$E$47="Weekly",IF(H400&gt;=40,1,0.5),IF(H400&gt;=80,1,0.5))),""))),"")</f>
        <v/>
      </c>
      <c r="BB400" s="499" t="str">
        <f>IF($BB$28="X",IF(AS400="",0,IF($B400="","",IF(AS$28="X",IF(M400&gt;0,1,IF(Cover!$E$47="Weekly",IF(L400&gt;=40,1,0.5),IF(L400&gt;=80,1,0.5))),""))),"")</f>
        <v/>
      </c>
      <c r="BC400" s="499" t="str">
        <f>IF($BC$28="X",IF(AT400="",0,IF($B400="","",IF(AT$28="X",IF(Q400&gt;0,1,IF(Cover!$E$47="Weekly",IF(P400&gt;=40,1,0.5),IF(P400&gt;=80,1,0.5))),""))),"")</f>
        <v/>
      </c>
      <c r="BD400" s="499" t="str">
        <f>IF($BD$28="X",IF(AU400="",0,IF($B400="","",IF(AU$28="X",IF(U400&gt;0,1,IF(Cover!$E$47="Weekly",IF(T400&gt;=40,1,0.5),IF(T400&gt;=80,1,0.5))),""))),"")</f>
        <v/>
      </c>
      <c r="BE400" s="499" t="str">
        <f>IF($BE$28="X",IF(AV400="",0,IF($B400="","",IF(AV$28="X",IF(Y400&gt;0,1,IF(Cover!$E$47="Weekly",IF(X400&gt;=40,1,0.5),IF(X400&gt;=80,1,0.5))),""))),"")</f>
        <v/>
      </c>
      <c r="BF400" s="499" t="str">
        <f>IF($BF$28="X",IF(AW400="",0,IF($B400="","",IF(AW$28="X",IF(AC400&gt;0,1,IF(Cover!$E$47="Weekly",IF(AB400&gt;=40,1,0.5),IF(AB400&gt;=80,1,0.5))),""))),"")</f>
        <v/>
      </c>
      <c r="BG400" s="499" t="str">
        <f>IF($BG$28="X",IF(AX400="",0,IF($B400="","",IF(AX$28="X",IF(AG400&gt;0,1,IF(Cover!$E$47="Weekly",IF(AF400&gt;=40,1,0.5),IF(AF400&gt;=80,1,0.5))),""))),"")</f>
        <v/>
      </c>
      <c r="BH400" s="500" t="str">
        <f>IF($BH$28="X",IF(AY400="",0,IF($B400="","",IF(AY$28="X",IF(AK400&gt;0,1,IF(Cover!$E$47="Weekly",IF(AJ400&gt;=40,1,0.5),IF(AJ400&gt;=80,1,0.5))),""))),"")</f>
        <v/>
      </c>
      <c r="BI400" s="470" t="str">
        <f t="shared" si="121"/>
        <v/>
      </c>
      <c r="BJ400" s="469" t="str">
        <f t="shared" si="122"/>
        <v/>
      </c>
      <c r="BL400" s="632">
        <f>IF(BJ400=0,IF('STEP 2 EE Data'!K395="Yes",IF('STEP 2 EE Data'!C395="",1,IF('STEP 2 EE Data'!D395&gt;=40,1,0.5)),0),IF('STEP 2 EE Data'!K395="Yes",IF('STEP 2 EE Data'!C395="",IF(BJ400=0.5,0.5,0),IF('STEP 2 EE Data'!D395&gt;=40,IF(BJ400=0.5,0.5,0),0)),0))</f>
        <v>0</v>
      </c>
    </row>
    <row r="401" spans="1:64" ht="15.6" thickTop="1" thickBot="1" x14ac:dyDescent="0.35">
      <c r="A401" s="84" t="str">
        <f>IF('STEP 2 EE Data'!A396="","",'STEP 2 EE Data'!A396)</f>
        <v/>
      </c>
      <c r="B401" s="83" t="str">
        <f>IF('STEP 2 EE Data'!B396="","",'STEP 2 EE Data'!B396)</f>
        <v/>
      </c>
      <c r="C401" s="54"/>
      <c r="D401" s="56"/>
      <c r="E401" s="55"/>
      <c r="F401" s="371" t="str">
        <f t="shared" si="123"/>
        <v/>
      </c>
      <c r="G401" s="54"/>
      <c r="H401" s="56"/>
      <c r="I401" s="55"/>
      <c r="J401" s="560" t="str">
        <f t="shared" si="124"/>
        <v/>
      </c>
      <c r="K401" s="54"/>
      <c r="L401" s="56"/>
      <c r="M401" s="55"/>
      <c r="N401" s="560" t="str">
        <f t="shared" si="125"/>
        <v/>
      </c>
      <c r="O401" s="54"/>
      <c r="P401" s="56"/>
      <c r="Q401" s="55"/>
      <c r="R401" s="560" t="str">
        <f t="shared" si="106"/>
        <v/>
      </c>
      <c r="S401" s="54"/>
      <c r="T401" s="56"/>
      <c r="U401" s="55"/>
      <c r="V401" s="560" t="str">
        <f t="shared" si="107"/>
        <v/>
      </c>
      <c r="W401" s="54"/>
      <c r="X401" s="56"/>
      <c r="Y401" s="55"/>
      <c r="Z401" s="560" t="str">
        <f t="shared" si="108"/>
        <v/>
      </c>
      <c r="AA401" s="54"/>
      <c r="AB401" s="56"/>
      <c r="AC401" s="55"/>
      <c r="AD401" s="560" t="str">
        <f t="shared" si="109"/>
        <v/>
      </c>
      <c r="AE401" s="54"/>
      <c r="AF401" s="56"/>
      <c r="AG401" s="55"/>
      <c r="AH401" s="560" t="str">
        <f t="shared" si="110"/>
        <v/>
      </c>
      <c r="AI401" s="54"/>
      <c r="AJ401" s="56"/>
      <c r="AK401" s="55"/>
      <c r="AL401" s="446" t="str">
        <f t="shared" si="111"/>
        <v/>
      </c>
      <c r="AM401" s="504">
        <f>'STEP 2 EE Data'!AI396</f>
        <v>0</v>
      </c>
      <c r="AN401" s="82">
        <f>'STEP 2 EE Data'!AJ396</f>
        <v>0</v>
      </c>
      <c r="AO401" s="445" t="str">
        <f>'STEP 2 EE Data'!AK396</f>
        <v/>
      </c>
      <c r="AQ401" s="497" t="str">
        <f t="shared" si="112"/>
        <v/>
      </c>
      <c r="AR401" s="497" t="str">
        <f t="shared" si="113"/>
        <v/>
      </c>
      <c r="AS401" s="497" t="str">
        <f t="shared" si="114"/>
        <v/>
      </c>
      <c r="AT401" s="497" t="str">
        <f t="shared" si="115"/>
        <v/>
      </c>
      <c r="AU401" s="497" t="str">
        <f t="shared" si="116"/>
        <v/>
      </c>
      <c r="AV401" s="497" t="str">
        <f t="shared" si="117"/>
        <v/>
      </c>
      <c r="AW401" s="497" t="str">
        <f t="shared" si="118"/>
        <v/>
      </c>
      <c r="AX401" s="497" t="str">
        <f t="shared" si="119"/>
        <v/>
      </c>
      <c r="AY401" s="498" t="str">
        <f t="shared" si="120"/>
        <v/>
      </c>
      <c r="AZ401" s="499" t="str">
        <f>IF($AZ$28="X",IF(AQ401="",0,IF($B401="","",IF(AQ$28="X",IF(E401&gt;0,1,IF(Cover!$E$47="Weekly",IF(D401&gt;=40,1,0.5),IF(D401&gt;=80,1,0.5))),""))),"")</f>
        <v/>
      </c>
      <c r="BA401" s="499" t="str">
        <f>IF($BA$28="X",IF(AR401="",0,IF($B401="","",IF(AR$28="X",IF(I401&gt;0,1,IF(Cover!$E$47="Weekly",IF(H401&gt;=40,1,0.5),IF(H401&gt;=80,1,0.5))),""))),"")</f>
        <v/>
      </c>
      <c r="BB401" s="499" t="str">
        <f>IF($BB$28="X",IF(AS401="",0,IF($B401="","",IF(AS$28="X",IF(M401&gt;0,1,IF(Cover!$E$47="Weekly",IF(L401&gt;=40,1,0.5),IF(L401&gt;=80,1,0.5))),""))),"")</f>
        <v/>
      </c>
      <c r="BC401" s="499" t="str">
        <f>IF($BC$28="X",IF(AT401="",0,IF($B401="","",IF(AT$28="X",IF(Q401&gt;0,1,IF(Cover!$E$47="Weekly",IF(P401&gt;=40,1,0.5),IF(P401&gt;=80,1,0.5))),""))),"")</f>
        <v/>
      </c>
      <c r="BD401" s="499" t="str">
        <f>IF($BD$28="X",IF(AU401="",0,IF($B401="","",IF(AU$28="X",IF(U401&gt;0,1,IF(Cover!$E$47="Weekly",IF(T401&gt;=40,1,0.5),IF(T401&gt;=80,1,0.5))),""))),"")</f>
        <v/>
      </c>
      <c r="BE401" s="499" t="str">
        <f>IF($BE$28="X",IF(AV401="",0,IF($B401="","",IF(AV$28="X",IF(Y401&gt;0,1,IF(Cover!$E$47="Weekly",IF(X401&gt;=40,1,0.5),IF(X401&gt;=80,1,0.5))),""))),"")</f>
        <v/>
      </c>
      <c r="BF401" s="499" t="str">
        <f>IF($BF$28="X",IF(AW401="",0,IF($B401="","",IF(AW$28="X",IF(AC401&gt;0,1,IF(Cover!$E$47="Weekly",IF(AB401&gt;=40,1,0.5),IF(AB401&gt;=80,1,0.5))),""))),"")</f>
        <v/>
      </c>
      <c r="BG401" s="499" t="str">
        <f>IF($BG$28="X",IF(AX401="",0,IF($B401="","",IF(AX$28="X",IF(AG401&gt;0,1,IF(Cover!$E$47="Weekly",IF(AF401&gt;=40,1,0.5),IF(AF401&gt;=80,1,0.5))),""))),"")</f>
        <v/>
      </c>
      <c r="BH401" s="500" t="str">
        <f>IF($BH$28="X",IF(AY401="",0,IF($B401="","",IF(AY$28="X",IF(AK401&gt;0,1,IF(Cover!$E$47="Weekly",IF(AJ401&gt;=40,1,0.5),IF(AJ401&gt;=80,1,0.5))),""))),"")</f>
        <v/>
      </c>
      <c r="BI401" s="470" t="str">
        <f t="shared" si="121"/>
        <v/>
      </c>
      <c r="BJ401" s="469" t="str">
        <f t="shared" si="122"/>
        <v/>
      </c>
      <c r="BL401" s="632">
        <f>IF(BJ401=0,IF('STEP 2 EE Data'!K396="Yes",IF('STEP 2 EE Data'!C396="",1,IF('STEP 2 EE Data'!D396&gt;=40,1,0.5)),0),IF('STEP 2 EE Data'!K396="Yes",IF('STEP 2 EE Data'!C396="",IF(BJ401=0.5,0.5,0),IF('STEP 2 EE Data'!D396&gt;=40,IF(BJ401=0.5,0.5,0),0)),0))</f>
        <v>0</v>
      </c>
    </row>
    <row r="402" spans="1:64" ht="15.6" thickTop="1" thickBot="1" x14ac:dyDescent="0.35">
      <c r="A402" s="84" t="str">
        <f>IF('STEP 2 EE Data'!A397="","",'STEP 2 EE Data'!A397)</f>
        <v/>
      </c>
      <c r="B402" s="83" t="str">
        <f>IF('STEP 2 EE Data'!B397="","",'STEP 2 EE Data'!B397)</f>
        <v/>
      </c>
      <c r="C402" s="54"/>
      <c r="D402" s="56"/>
      <c r="E402" s="55"/>
      <c r="F402" s="371" t="str">
        <f t="shared" si="123"/>
        <v/>
      </c>
      <c r="G402" s="54"/>
      <c r="H402" s="56"/>
      <c r="I402" s="55"/>
      <c r="J402" s="560" t="str">
        <f t="shared" si="124"/>
        <v/>
      </c>
      <c r="K402" s="54"/>
      <c r="L402" s="56"/>
      <c r="M402" s="55"/>
      <c r="N402" s="560" t="str">
        <f t="shared" si="125"/>
        <v/>
      </c>
      <c r="O402" s="54"/>
      <c r="P402" s="56"/>
      <c r="Q402" s="55"/>
      <c r="R402" s="560" t="str">
        <f t="shared" si="106"/>
        <v/>
      </c>
      <c r="S402" s="54"/>
      <c r="T402" s="56"/>
      <c r="U402" s="55"/>
      <c r="V402" s="560" t="str">
        <f t="shared" si="107"/>
        <v/>
      </c>
      <c r="W402" s="54"/>
      <c r="X402" s="56"/>
      <c r="Y402" s="55"/>
      <c r="Z402" s="560" t="str">
        <f t="shared" si="108"/>
        <v/>
      </c>
      <c r="AA402" s="54"/>
      <c r="AB402" s="56"/>
      <c r="AC402" s="55"/>
      <c r="AD402" s="560" t="str">
        <f t="shared" si="109"/>
        <v/>
      </c>
      <c r="AE402" s="54"/>
      <c r="AF402" s="56"/>
      <c r="AG402" s="55"/>
      <c r="AH402" s="560" t="str">
        <f t="shared" si="110"/>
        <v/>
      </c>
      <c r="AI402" s="54"/>
      <c r="AJ402" s="56"/>
      <c r="AK402" s="55"/>
      <c r="AL402" s="446" t="str">
        <f t="shared" si="111"/>
        <v/>
      </c>
      <c r="AM402" s="504">
        <f>'STEP 2 EE Data'!AI397</f>
        <v>0</v>
      </c>
      <c r="AN402" s="82">
        <f>'STEP 2 EE Data'!AJ397</f>
        <v>0</v>
      </c>
      <c r="AO402" s="445" t="str">
        <f>'STEP 2 EE Data'!AK397</f>
        <v/>
      </c>
      <c r="AQ402" s="497" t="str">
        <f t="shared" si="112"/>
        <v/>
      </c>
      <c r="AR402" s="497" t="str">
        <f t="shared" si="113"/>
        <v/>
      </c>
      <c r="AS402" s="497" t="str">
        <f t="shared" si="114"/>
        <v/>
      </c>
      <c r="AT402" s="497" t="str">
        <f t="shared" si="115"/>
        <v/>
      </c>
      <c r="AU402" s="497" t="str">
        <f t="shared" si="116"/>
        <v/>
      </c>
      <c r="AV402" s="497" t="str">
        <f t="shared" si="117"/>
        <v/>
      </c>
      <c r="AW402" s="497" t="str">
        <f t="shared" si="118"/>
        <v/>
      </c>
      <c r="AX402" s="497" t="str">
        <f t="shared" si="119"/>
        <v/>
      </c>
      <c r="AY402" s="498" t="str">
        <f t="shared" si="120"/>
        <v/>
      </c>
      <c r="AZ402" s="499" t="str">
        <f>IF($AZ$28="X",IF(AQ402="",0,IF($B402="","",IF(AQ$28="X",IF(E402&gt;0,1,IF(Cover!$E$47="Weekly",IF(D402&gt;=40,1,0.5),IF(D402&gt;=80,1,0.5))),""))),"")</f>
        <v/>
      </c>
      <c r="BA402" s="499" t="str">
        <f>IF($BA$28="X",IF(AR402="",0,IF($B402="","",IF(AR$28="X",IF(I402&gt;0,1,IF(Cover!$E$47="Weekly",IF(H402&gt;=40,1,0.5),IF(H402&gt;=80,1,0.5))),""))),"")</f>
        <v/>
      </c>
      <c r="BB402" s="499" t="str">
        <f>IF($BB$28="X",IF(AS402="",0,IF($B402="","",IF(AS$28="X",IF(M402&gt;0,1,IF(Cover!$E$47="Weekly",IF(L402&gt;=40,1,0.5),IF(L402&gt;=80,1,0.5))),""))),"")</f>
        <v/>
      </c>
      <c r="BC402" s="499" t="str">
        <f>IF($BC$28="X",IF(AT402="",0,IF($B402="","",IF(AT$28="X",IF(Q402&gt;0,1,IF(Cover!$E$47="Weekly",IF(P402&gt;=40,1,0.5),IF(P402&gt;=80,1,0.5))),""))),"")</f>
        <v/>
      </c>
      <c r="BD402" s="499" t="str">
        <f>IF($BD$28="X",IF(AU402="",0,IF($B402="","",IF(AU$28="X",IF(U402&gt;0,1,IF(Cover!$E$47="Weekly",IF(T402&gt;=40,1,0.5),IF(T402&gt;=80,1,0.5))),""))),"")</f>
        <v/>
      </c>
      <c r="BE402" s="499" t="str">
        <f>IF($BE$28="X",IF(AV402="",0,IF($B402="","",IF(AV$28="X",IF(Y402&gt;0,1,IF(Cover!$E$47="Weekly",IF(X402&gt;=40,1,0.5),IF(X402&gt;=80,1,0.5))),""))),"")</f>
        <v/>
      </c>
      <c r="BF402" s="499" t="str">
        <f>IF($BF$28="X",IF(AW402="",0,IF($B402="","",IF(AW$28="X",IF(AC402&gt;0,1,IF(Cover!$E$47="Weekly",IF(AB402&gt;=40,1,0.5),IF(AB402&gt;=80,1,0.5))),""))),"")</f>
        <v/>
      </c>
      <c r="BG402" s="499" t="str">
        <f>IF($BG$28="X",IF(AX402="",0,IF($B402="","",IF(AX$28="X",IF(AG402&gt;0,1,IF(Cover!$E$47="Weekly",IF(AF402&gt;=40,1,0.5),IF(AF402&gt;=80,1,0.5))),""))),"")</f>
        <v/>
      </c>
      <c r="BH402" s="500" t="str">
        <f>IF($BH$28="X",IF(AY402="",0,IF($B402="","",IF(AY$28="X",IF(AK402&gt;0,1,IF(Cover!$E$47="Weekly",IF(AJ402&gt;=40,1,0.5),IF(AJ402&gt;=80,1,0.5))),""))),"")</f>
        <v/>
      </c>
      <c r="BI402" s="470" t="str">
        <f t="shared" si="121"/>
        <v/>
      </c>
      <c r="BJ402" s="469" t="str">
        <f t="shared" si="122"/>
        <v/>
      </c>
      <c r="BL402" s="632">
        <f>IF(BJ402=0,IF('STEP 2 EE Data'!K397="Yes",IF('STEP 2 EE Data'!C397="",1,IF('STEP 2 EE Data'!D397&gt;=40,1,0.5)),0),IF('STEP 2 EE Data'!K397="Yes",IF('STEP 2 EE Data'!C397="",IF(BJ402=0.5,0.5,0),IF('STEP 2 EE Data'!D397&gt;=40,IF(BJ402=0.5,0.5,0),0)),0))</f>
        <v>0</v>
      </c>
    </row>
    <row r="403" spans="1:64" ht="15.6" thickTop="1" thickBot="1" x14ac:dyDescent="0.35">
      <c r="A403" s="84" t="str">
        <f>IF('STEP 2 EE Data'!A398="","",'STEP 2 EE Data'!A398)</f>
        <v/>
      </c>
      <c r="B403" s="83" t="str">
        <f>IF('STEP 2 EE Data'!B398="","",'STEP 2 EE Data'!B398)</f>
        <v/>
      </c>
      <c r="C403" s="54"/>
      <c r="D403" s="56"/>
      <c r="E403" s="55"/>
      <c r="F403" s="371" t="str">
        <f t="shared" si="123"/>
        <v/>
      </c>
      <c r="G403" s="54"/>
      <c r="H403" s="56"/>
      <c r="I403" s="55"/>
      <c r="J403" s="560" t="str">
        <f t="shared" si="124"/>
        <v/>
      </c>
      <c r="K403" s="54"/>
      <c r="L403" s="56"/>
      <c r="M403" s="55"/>
      <c r="N403" s="560" t="str">
        <f t="shared" si="125"/>
        <v/>
      </c>
      <c r="O403" s="54"/>
      <c r="P403" s="56"/>
      <c r="Q403" s="55"/>
      <c r="R403" s="560" t="str">
        <f t="shared" si="106"/>
        <v/>
      </c>
      <c r="S403" s="54"/>
      <c r="T403" s="56"/>
      <c r="U403" s="55"/>
      <c r="V403" s="560" t="str">
        <f t="shared" si="107"/>
        <v/>
      </c>
      <c r="W403" s="54"/>
      <c r="X403" s="56"/>
      <c r="Y403" s="55"/>
      <c r="Z403" s="560" t="str">
        <f t="shared" si="108"/>
        <v/>
      </c>
      <c r="AA403" s="54"/>
      <c r="AB403" s="56"/>
      <c r="AC403" s="55"/>
      <c r="AD403" s="560" t="str">
        <f t="shared" si="109"/>
        <v/>
      </c>
      <c r="AE403" s="54"/>
      <c r="AF403" s="56"/>
      <c r="AG403" s="55"/>
      <c r="AH403" s="560" t="str">
        <f t="shared" si="110"/>
        <v/>
      </c>
      <c r="AI403" s="54"/>
      <c r="AJ403" s="56"/>
      <c r="AK403" s="55"/>
      <c r="AL403" s="446" t="str">
        <f t="shared" si="111"/>
        <v/>
      </c>
      <c r="AM403" s="504">
        <f>'STEP 2 EE Data'!AI398</f>
        <v>0</v>
      </c>
      <c r="AN403" s="82">
        <f>'STEP 2 EE Data'!AJ398</f>
        <v>0</v>
      </c>
      <c r="AO403" s="445" t="str">
        <f>'STEP 2 EE Data'!AK398</f>
        <v/>
      </c>
      <c r="AQ403" s="497" t="str">
        <f t="shared" si="112"/>
        <v/>
      </c>
      <c r="AR403" s="497" t="str">
        <f t="shared" si="113"/>
        <v/>
      </c>
      <c r="AS403" s="497" t="str">
        <f t="shared" si="114"/>
        <v/>
      </c>
      <c r="AT403" s="497" t="str">
        <f t="shared" si="115"/>
        <v/>
      </c>
      <c r="AU403" s="497" t="str">
        <f t="shared" si="116"/>
        <v/>
      </c>
      <c r="AV403" s="497" t="str">
        <f t="shared" si="117"/>
        <v/>
      </c>
      <c r="AW403" s="497" t="str">
        <f t="shared" si="118"/>
        <v/>
      </c>
      <c r="AX403" s="497" t="str">
        <f t="shared" si="119"/>
        <v/>
      </c>
      <c r="AY403" s="498" t="str">
        <f t="shared" si="120"/>
        <v/>
      </c>
      <c r="AZ403" s="499" t="str">
        <f>IF($AZ$28="X",IF(AQ403="",0,IF($B403="","",IF(AQ$28="X",IF(E403&gt;0,1,IF(Cover!$E$47="Weekly",IF(D403&gt;=40,1,0.5),IF(D403&gt;=80,1,0.5))),""))),"")</f>
        <v/>
      </c>
      <c r="BA403" s="499" t="str">
        <f>IF($BA$28="X",IF(AR403="",0,IF($B403="","",IF(AR$28="X",IF(I403&gt;0,1,IF(Cover!$E$47="Weekly",IF(H403&gt;=40,1,0.5),IF(H403&gt;=80,1,0.5))),""))),"")</f>
        <v/>
      </c>
      <c r="BB403" s="499" t="str">
        <f>IF($BB$28="X",IF(AS403="",0,IF($B403="","",IF(AS$28="X",IF(M403&gt;0,1,IF(Cover!$E$47="Weekly",IF(L403&gt;=40,1,0.5),IF(L403&gt;=80,1,0.5))),""))),"")</f>
        <v/>
      </c>
      <c r="BC403" s="499" t="str">
        <f>IF($BC$28="X",IF(AT403="",0,IF($B403="","",IF(AT$28="X",IF(Q403&gt;0,1,IF(Cover!$E$47="Weekly",IF(P403&gt;=40,1,0.5),IF(P403&gt;=80,1,0.5))),""))),"")</f>
        <v/>
      </c>
      <c r="BD403" s="499" t="str">
        <f>IF($BD$28="X",IF(AU403="",0,IF($B403="","",IF(AU$28="X",IF(U403&gt;0,1,IF(Cover!$E$47="Weekly",IF(T403&gt;=40,1,0.5),IF(T403&gt;=80,1,0.5))),""))),"")</f>
        <v/>
      </c>
      <c r="BE403" s="499" t="str">
        <f>IF($BE$28="X",IF(AV403="",0,IF($B403="","",IF(AV$28="X",IF(Y403&gt;0,1,IF(Cover!$E$47="Weekly",IF(X403&gt;=40,1,0.5),IF(X403&gt;=80,1,0.5))),""))),"")</f>
        <v/>
      </c>
      <c r="BF403" s="499" t="str">
        <f>IF($BF$28="X",IF(AW403="",0,IF($B403="","",IF(AW$28="X",IF(AC403&gt;0,1,IF(Cover!$E$47="Weekly",IF(AB403&gt;=40,1,0.5),IF(AB403&gt;=80,1,0.5))),""))),"")</f>
        <v/>
      </c>
      <c r="BG403" s="499" t="str">
        <f>IF($BG$28="X",IF(AX403="",0,IF($B403="","",IF(AX$28="X",IF(AG403&gt;0,1,IF(Cover!$E$47="Weekly",IF(AF403&gt;=40,1,0.5),IF(AF403&gt;=80,1,0.5))),""))),"")</f>
        <v/>
      </c>
      <c r="BH403" s="500" t="str">
        <f>IF($BH$28="X",IF(AY403="",0,IF($B403="","",IF(AY$28="X",IF(AK403&gt;0,1,IF(Cover!$E$47="Weekly",IF(AJ403&gt;=40,1,0.5),IF(AJ403&gt;=80,1,0.5))),""))),"")</f>
        <v/>
      </c>
      <c r="BI403" s="470" t="str">
        <f t="shared" si="121"/>
        <v/>
      </c>
      <c r="BJ403" s="469" t="str">
        <f t="shared" si="122"/>
        <v/>
      </c>
      <c r="BL403" s="632">
        <f>IF(BJ403=0,IF('STEP 2 EE Data'!K398="Yes",IF('STEP 2 EE Data'!C398="",1,IF('STEP 2 EE Data'!D398&gt;=40,1,0.5)),0),IF('STEP 2 EE Data'!K398="Yes",IF('STEP 2 EE Data'!C398="",IF(BJ403=0.5,0.5,0),IF('STEP 2 EE Data'!D398&gt;=40,IF(BJ403=0.5,0.5,0),0)),0))</f>
        <v>0</v>
      </c>
    </row>
    <row r="404" spans="1:64" ht="15.6" thickTop="1" thickBot="1" x14ac:dyDescent="0.35">
      <c r="A404" s="84" t="str">
        <f>IF('STEP 2 EE Data'!A399="","",'STEP 2 EE Data'!A399)</f>
        <v/>
      </c>
      <c r="B404" s="83" t="str">
        <f>IF('STEP 2 EE Data'!B399="","",'STEP 2 EE Data'!B399)</f>
        <v/>
      </c>
      <c r="C404" s="54"/>
      <c r="D404" s="56"/>
      <c r="E404" s="55"/>
      <c r="F404" s="371" t="str">
        <f t="shared" si="123"/>
        <v/>
      </c>
      <c r="G404" s="54"/>
      <c r="H404" s="56"/>
      <c r="I404" s="55"/>
      <c r="J404" s="560" t="str">
        <f t="shared" si="124"/>
        <v/>
      </c>
      <c r="K404" s="54"/>
      <c r="L404" s="56"/>
      <c r="M404" s="55"/>
      <c r="N404" s="560" t="str">
        <f t="shared" si="125"/>
        <v/>
      </c>
      <c r="O404" s="54"/>
      <c r="P404" s="56"/>
      <c r="Q404" s="55"/>
      <c r="R404" s="560" t="str">
        <f t="shared" si="106"/>
        <v/>
      </c>
      <c r="S404" s="54"/>
      <c r="T404" s="56"/>
      <c r="U404" s="55"/>
      <c r="V404" s="560" t="str">
        <f t="shared" si="107"/>
        <v/>
      </c>
      <c r="W404" s="54"/>
      <c r="X404" s="56"/>
      <c r="Y404" s="55"/>
      <c r="Z404" s="560" t="str">
        <f t="shared" si="108"/>
        <v/>
      </c>
      <c r="AA404" s="54"/>
      <c r="AB404" s="56"/>
      <c r="AC404" s="55"/>
      <c r="AD404" s="560" t="str">
        <f t="shared" si="109"/>
        <v/>
      </c>
      <c r="AE404" s="54"/>
      <c r="AF404" s="56"/>
      <c r="AG404" s="55"/>
      <c r="AH404" s="560" t="str">
        <f t="shared" si="110"/>
        <v/>
      </c>
      <c r="AI404" s="54"/>
      <c r="AJ404" s="56"/>
      <c r="AK404" s="55"/>
      <c r="AL404" s="446" t="str">
        <f t="shared" si="111"/>
        <v/>
      </c>
      <c r="AM404" s="504">
        <f>'STEP 2 EE Data'!AI399</f>
        <v>0</v>
      </c>
      <c r="AN404" s="82">
        <f>'STEP 2 EE Data'!AJ399</f>
        <v>0</v>
      </c>
      <c r="AO404" s="445" t="str">
        <f>'STEP 2 EE Data'!AK399</f>
        <v/>
      </c>
      <c r="AQ404" s="497" t="str">
        <f t="shared" si="112"/>
        <v/>
      </c>
      <c r="AR404" s="497" t="str">
        <f t="shared" si="113"/>
        <v/>
      </c>
      <c r="AS404" s="497" t="str">
        <f t="shared" si="114"/>
        <v/>
      </c>
      <c r="AT404" s="497" t="str">
        <f t="shared" si="115"/>
        <v/>
      </c>
      <c r="AU404" s="497" t="str">
        <f t="shared" si="116"/>
        <v/>
      </c>
      <c r="AV404" s="497" t="str">
        <f t="shared" si="117"/>
        <v/>
      </c>
      <c r="AW404" s="497" t="str">
        <f t="shared" si="118"/>
        <v/>
      </c>
      <c r="AX404" s="497" t="str">
        <f t="shared" si="119"/>
        <v/>
      </c>
      <c r="AY404" s="498" t="str">
        <f t="shared" si="120"/>
        <v/>
      </c>
      <c r="AZ404" s="499" t="str">
        <f>IF($AZ$28="X",IF(AQ404="",0,IF($B404="","",IF(AQ$28="X",IF(E404&gt;0,1,IF(Cover!$E$47="Weekly",IF(D404&gt;=40,1,0.5),IF(D404&gt;=80,1,0.5))),""))),"")</f>
        <v/>
      </c>
      <c r="BA404" s="499" t="str">
        <f>IF($BA$28="X",IF(AR404="",0,IF($B404="","",IF(AR$28="X",IF(I404&gt;0,1,IF(Cover!$E$47="Weekly",IF(H404&gt;=40,1,0.5),IF(H404&gt;=80,1,0.5))),""))),"")</f>
        <v/>
      </c>
      <c r="BB404" s="499" t="str">
        <f>IF($BB$28="X",IF(AS404="",0,IF($B404="","",IF(AS$28="X",IF(M404&gt;0,1,IF(Cover!$E$47="Weekly",IF(L404&gt;=40,1,0.5),IF(L404&gt;=80,1,0.5))),""))),"")</f>
        <v/>
      </c>
      <c r="BC404" s="499" t="str">
        <f>IF($BC$28="X",IF(AT404="",0,IF($B404="","",IF(AT$28="X",IF(Q404&gt;0,1,IF(Cover!$E$47="Weekly",IF(P404&gt;=40,1,0.5),IF(P404&gt;=80,1,0.5))),""))),"")</f>
        <v/>
      </c>
      <c r="BD404" s="499" t="str">
        <f>IF($BD$28="X",IF(AU404="",0,IF($B404="","",IF(AU$28="X",IF(U404&gt;0,1,IF(Cover!$E$47="Weekly",IF(T404&gt;=40,1,0.5),IF(T404&gt;=80,1,0.5))),""))),"")</f>
        <v/>
      </c>
      <c r="BE404" s="499" t="str">
        <f>IF($BE$28="X",IF(AV404="",0,IF($B404="","",IF(AV$28="X",IF(Y404&gt;0,1,IF(Cover!$E$47="Weekly",IF(X404&gt;=40,1,0.5),IF(X404&gt;=80,1,0.5))),""))),"")</f>
        <v/>
      </c>
      <c r="BF404" s="499" t="str">
        <f>IF($BF$28="X",IF(AW404="",0,IF($B404="","",IF(AW$28="X",IF(AC404&gt;0,1,IF(Cover!$E$47="Weekly",IF(AB404&gt;=40,1,0.5),IF(AB404&gt;=80,1,0.5))),""))),"")</f>
        <v/>
      </c>
      <c r="BG404" s="499" t="str">
        <f>IF($BG$28="X",IF(AX404="",0,IF($B404="","",IF(AX$28="X",IF(AG404&gt;0,1,IF(Cover!$E$47="Weekly",IF(AF404&gt;=40,1,0.5),IF(AF404&gt;=80,1,0.5))),""))),"")</f>
        <v/>
      </c>
      <c r="BH404" s="500" t="str">
        <f>IF($BH$28="X",IF(AY404="",0,IF($B404="","",IF(AY$28="X",IF(AK404&gt;0,1,IF(Cover!$E$47="Weekly",IF(AJ404&gt;=40,1,0.5),IF(AJ404&gt;=80,1,0.5))),""))),"")</f>
        <v/>
      </c>
      <c r="BI404" s="470" t="str">
        <f t="shared" si="121"/>
        <v/>
      </c>
      <c r="BJ404" s="469" t="str">
        <f t="shared" si="122"/>
        <v/>
      </c>
      <c r="BL404" s="632">
        <f>IF(BJ404=0,IF('STEP 2 EE Data'!K399="Yes",IF('STEP 2 EE Data'!C399="",1,IF('STEP 2 EE Data'!D399&gt;=40,1,0.5)),0),IF('STEP 2 EE Data'!K399="Yes",IF('STEP 2 EE Data'!C399="",IF(BJ404=0.5,0.5,0),IF('STEP 2 EE Data'!D399&gt;=40,IF(BJ404=0.5,0.5,0),0)),0))</f>
        <v>0</v>
      </c>
    </row>
    <row r="405" spans="1:64" ht="15.6" thickTop="1" thickBot="1" x14ac:dyDescent="0.35">
      <c r="A405" s="84" t="str">
        <f>IF('STEP 2 EE Data'!A400="","",'STEP 2 EE Data'!A400)</f>
        <v/>
      </c>
      <c r="B405" s="83" t="str">
        <f>IF('STEP 2 EE Data'!B400="","",'STEP 2 EE Data'!B400)</f>
        <v/>
      </c>
      <c r="C405" s="54"/>
      <c r="D405" s="56"/>
      <c r="E405" s="55"/>
      <c r="F405" s="371" t="str">
        <f t="shared" si="123"/>
        <v/>
      </c>
      <c r="G405" s="54"/>
      <c r="H405" s="56"/>
      <c r="I405" s="55"/>
      <c r="J405" s="560" t="str">
        <f t="shared" si="124"/>
        <v/>
      </c>
      <c r="K405" s="54"/>
      <c r="L405" s="56"/>
      <c r="M405" s="55"/>
      <c r="N405" s="560" t="str">
        <f t="shared" si="125"/>
        <v/>
      </c>
      <c r="O405" s="54"/>
      <c r="P405" s="56"/>
      <c r="Q405" s="55"/>
      <c r="R405" s="560" t="str">
        <f t="shared" si="106"/>
        <v/>
      </c>
      <c r="S405" s="54"/>
      <c r="T405" s="56"/>
      <c r="U405" s="55"/>
      <c r="V405" s="560" t="str">
        <f t="shared" si="107"/>
        <v/>
      </c>
      <c r="W405" s="54"/>
      <c r="X405" s="56"/>
      <c r="Y405" s="55"/>
      <c r="Z405" s="560" t="str">
        <f t="shared" si="108"/>
        <v/>
      </c>
      <c r="AA405" s="54"/>
      <c r="AB405" s="56"/>
      <c r="AC405" s="55"/>
      <c r="AD405" s="560" t="str">
        <f t="shared" si="109"/>
        <v/>
      </c>
      <c r="AE405" s="54"/>
      <c r="AF405" s="56"/>
      <c r="AG405" s="55"/>
      <c r="AH405" s="560" t="str">
        <f t="shared" si="110"/>
        <v/>
      </c>
      <c r="AI405" s="54"/>
      <c r="AJ405" s="56"/>
      <c r="AK405" s="55"/>
      <c r="AL405" s="446" t="str">
        <f t="shared" si="111"/>
        <v/>
      </c>
      <c r="AM405" s="504">
        <f>'STEP 2 EE Data'!AI400</f>
        <v>0</v>
      </c>
      <c r="AN405" s="82">
        <f>'STEP 2 EE Data'!AJ400</f>
        <v>0</v>
      </c>
      <c r="AO405" s="445" t="str">
        <f>'STEP 2 EE Data'!AK400</f>
        <v/>
      </c>
      <c r="AQ405" s="497" t="str">
        <f t="shared" si="112"/>
        <v/>
      </c>
      <c r="AR405" s="497" t="str">
        <f t="shared" si="113"/>
        <v/>
      </c>
      <c r="AS405" s="497" t="str">
        <f t="shared" si="114"/>
        <v/>
      </c>
      <c r="AT405" s="497" t="str">
        <f t="shared" si="115"/>
        <v/>
      </c>
      <c r="AU405" s="497" t="str">
        <f t="shared" si="116"/>
        <v/>
      </c>
      <c r="AV405" s="497" t="str">
        <f t="shared" si="117"/>
        <v/>
      </c>
      <c r="AW405" s="497" t="str">
        <f t="shared" si="118"/>
        <v/>
      </c>
      <c r="AX405" s="497" t="str">
        <f t="shared" si="119"/>
        <v/>
      </c>
      <c r="AY405" s="498" t="str">
        <f t="shared" si="120"/>
        <v/>
      </c>
      <c r="AZ405" s="499" t="str">
        <f>IF($AZ$28="X",IF(AQ405="",0,IF($B405="","",IF(AQ$28="X",IF(E405&gt;0,1,IF(Cover!$E$47="Weekly",IF(D405&gt;=40,1,0.5),IF(D405&gt;=80,1,0.5))),""))),"")</f>
        <v/>
      </c>
      <c r="BA405" s="499" t="str">
        <f>IF($BA$28="X",IF(AR405="",0,IF($B405="","",IF(AR$28="X",IF(I405&gt;0,1,IF(Cover!$E$47="Weekly",IF(H405&gt;=40,1,0.5),IF(H405&gt;=80,1,0.5))),""))),"")</f>
        <v/>
      </c>
      <c r="BB405" s="499" t="str">
        <f>IF($BB$28="X",IF(AS405="",0,IF($B405="","",IF(AS$28="X",IF(M405&gt;0,1,IF(Cover!$E$47="Weekly",IF(L405&gt;=40,1,0.5),IF(L405&gt;=80,1,0.5))),""))),"")</f>
        <v/>
      </c>
      <c r="BC405" s="499" t="str">
        <f>IF($BC$28="X",IF(AT405="",0,IF($B405="","",IF(AT$28="X",IF(Q405&gt;0,1,IF(Cover!$E$47="Weekly",IF(P405&gt;=40,1,0.5),IF(P405&gt;=80,1,0.5))),""))),"")</f>
        <v/>
      </c>
      <c r="BD405" s="499" t="str">
        <f>IF($BD$28="X",IF(AU405="",0,IF($B405="","",IF(AU$28="X",IF(U405&gt;0,1,IF(Cover!$E$47="Weekly",IF(T405&gt;=40,1,0.5),IF(T405&gt;=80,1,0.5))),""))),"")</f>
        <v/>
      </c>
      <c r="BE405" s="499" t="str">
        <f>IF($BE$28="X",IF(AV405="",0,IF($B405="","",IF(AV$28="X",IF(Y405&gt;0,1,IF(Cover!$E$47="Weekly",IF(X405&gt;=40,1,0.5),IF(X405&gt;=80,1,0.5))),""))),"")</f>
        <v/>
      </c>
      <c r="BF405" s="499" t="str">
        <f>IF($BF$28="X",IF(AW405="",0,IF($B405="","",IF(AW$28="X",IF(AC405&gt;0,1,IF(Cover!$E$47="Weekly",IF(AB405&gt;=40,1,0.5),IF(AB405&gt;=80,1,0.5))),""))),"")</f>
        <v/>
      </c>
      <c r="BG405" s="499" t="str">
        <f>IF($BG$28="X",IF(AX405="",0,IF($B405="","",IF(AX$28="X",IF(AG405&gt;0,1,IF(Cover!$E$47="Weekly",IF(AF405&gt;=40,1,0.5),IF(AF405&gt;=80,1,0.5))),""))),"")</f>
        <v/>
      </c>
      <c r="BH405" s="500" t="str">
        <f>IF($BH$28="X",IF(AY405="",0,IF($B405="","",IF(AY$28="X",IF(AK405&gt;0,1,IF(Cover!$E$47="Weekly",IF(AJ405&gt;=40,1,0.5),IF(AJ405&gt;=80,1,0.5))),""))),"")</f>
        <v/>
      </c>
      <c r="BI405" s="470" t="str">
        <f t="shared" si="121"/>
        <v/>
      </c>
      <c r="BJ405" s="469" t="str">
        <f t="shared" si="122"/>
        <v/>
      </c>
      <c r="BL405" s="632">
        <f>IF(BJ405=0,IF('STEP 2 EE Data'!K400="Yes",IF('STEP 2 EE Data'!C400="",1,IF('STEP 2 EE Data'!D400&gt;=40,1,0.5)),0),IF('STEP 2 EE Data'!K400="Yes",IF('STEP 2 EE Data'!C400="",IF(BJ405=0.5,0.5,0),IF('STEP 2 EE Data'!D400&gt;=40,IF(BJ405=0.5,0.5,0),0)),0))</f>
        <v>0</v>
      </c>
    </row>
    <row r="406" spans="1:64" ht="15.6" thickTop="1" thickBot="1" x14ac:dyDescent="0.35">
      <c r="A406" s="84" t="str">
        <f>IF('STEP 2 EE Data'!A401="","",'STEP 2 EE Data'!A401)</f>
        <v/>
      </c>
      <c r="B406" s="83" t="str">
        <f>IF('STEP 2 EE Data'!B401="","",'STEP 2 EE Data'!B401)</f>
        <v/>
      </c>
      <c r="C406" s="54"/>
      <c r="D406" s="56"/>
      <c r="E406" s="55"/>
      <c r="F406" s="371" t="str">
        <f t="shared" si="123"/>
        <v/>
      </c>
      <c r="G406" s="54"/>
      <c r="H406" s="56"/>
      <c r="I406" s="55"/>
      <c r="J406" s="560" t="str">
        <f t="shared" si="124"/>
        <v/>
      </c>
      <c r="K406" s="54"/>
      <c r="L406" s="56"/>
      <c r="M406" s="55"/>
      <c r="N406" s="560" t="str">
        <f t="shared" si="125"/>
        <v/>
      </c>
      <c r="O406" s="54"/>
      <c r="P406" s="56"/>
      <c r="Q406" s="55"/>
      <c r="R406" s="560" t="str">
        <f t="shared" si="106"/>
        <v/>
      </c>
      <c r="S406" s="54"/>
      <c r="T406" s="56"/>
      <c r="U406" s="55"/>
      <c r="V406" s="560" t="str">
        <f t="shared" si="107"/>
        <v/>
      </c>
      <c r="W406" s="54"/>
      <c r="X406" s="56"/>
      <c r="Y406" s="55"/>
      <c r="Z406" s="560" t="str">
        <f t="shared" si="108"/>
        <v/>
      </c>
      <c r="AA406" s="54"/>
      <c r="AB406" s="56"/>
      <c r="AC406" s="55"/>
      <c r="AD406" s="560" t="str">
        <f t="shared" si="109"/>
        <v/>
      </c>
      <c r="AE406" s="54"/>
      <c r="AF406" s="56"/>
      <c r="AG406" s="55"/>
      <c r="AH406" s="560" t="str">
        <f t="shared" si="110"/>
        <v/>
      </c>
      <c r="AI406" s="54"/>
      <c r="AJ406" s="56"/>
      <c r="AK406" s="55"/>
      <c r="AL406" s="446" t="str">
        <f t="shared" si="111"/>
        <v/>
      </c>
      <c r="AM406" s="504">
        <f>'STEP 2 EE Data'!AI401</f>
        <v>0</v>
      </c>
      <c r="AN406" s="82">
        <f>'STEP 2 EE Data'!AJ401</f>
        <v>0</v>
      </c>
      <c r="AO406" s="445" t="str">
        <f>'STEP 2 EE Data'!AK401</f>
        <v/>
      </c>
      <c r="AQ406" s="497" t="str">
        <f t="shared" si="112"/>
        <v/>
      </c>
      <c r="AR406" s="497" t="str">
        <f t="shared" si="113"/>
        <v/>
      </c>
      <c r="AS406" s="497" t="str">
        <f t="shared" si="114"/>
        <v/>
      </c>
      <c r="AT406" s="497" t="str">
        <f t="shared" si="115"/>
        <v/>
      </c>
      <c r="AU406" s="497" t="str">
        <f t="shared" si="116"/>
        <v/>
      </c>
      <c r="AV406" s="497" t="str">
        <f t="shared" si="117"/>
        <v/>
      </c>
      <c r="AW406" s="497" t="str">
        <f t="shared" si="118"/>
        <v/>
      </c>
      <c r="AX406" s="497" t="str">
        <f t="shared" si="119"/>
        <v/>
      </c>
      <c r="AY406" s="498" t="str">
        <f t="shared" si="120"/>
        <v/>
      </c>
      <c r="AZ406" s="499" t="str">
        <f>IF($AZ$28="X",IF(AQ406="",0,IF($B406="","",IF(AQ$28="X",IF(E406&gt;0,1,IF(Cover!$E$47="Weekly",IF(D406&gt;=40,1,0.5),IF(D406&gt;=80,1,0.5))),""))),"")</f>
        <v/>
      </c>
      <c r="BA406" s="499" t="str">
        <f>IF($BA$28="X",IF(AR406="",0,IF($B406="","",IF(AR$28="X",IF(I406&gt;0,1,IF(Cover!$E$47="Weekly",IF(H406&gt;=40,1,0.5),IF(H406&gt;=80,1,0.5))),""))),"")</f>
        <v/>
      </c>
      <c r="BB406" s="499" t="str">
        <f>IF($BB$28="X",IF(AS406="",0,IF($B406="","",IF(AS$28="X",IF(M406&gt;0,1,IF(Cover!$E$47="Weekly",IF(L406&gt;=40,1,0.5),IF(L406&gt;=80,1,0.5))),""))),"")</f>
        <v/>
      </c>
      <c r="BC406" s="499" t="str">
        <f>IF($BC$28="X",IF(AT406="",0,IF($B406="","",IF(AT$28="X",IF(Q406&gt;0,1,IF(Cover!$E$47="Weekly",IF(P406&gt;=40,1,0.5),IF(P406&gt;=80,1,0.5))),""))),"")</f>
        <v/>
      </c>
      <c r="BD406" s="499" t="str">
        <f>IF($BD$28="X",IF(AU406="",0,IF($B406="","",IF(AU$28="X",IF(U406&gt;0,1,IF(Cover!$E$47="Weekly",IF(T406&gt;=40,1,0.5),IF(T406&gt;=80,1,0.5))),""))),"")</f>
        <v/>
      </c>
      <c r="BE406" s="499" t="str">
        <f>IF($BE$28="X",IF(AV406="",0,IF($B406="","",IF(AV$28="X",IF(Y406&gt;0,1,IF(Cover!$E$47="Weekly",IF(X406&gt;=40,1,0.5),IF(X406&gt;=80,1,0.5))),""))),"")</f>
        <v/>
      </c>
      <c r="BF406" s="499" t="str">
        <f>IF($BF$28="X",IF(AW406="",0,IF($B406="","",IF(AW$28="X",IF(AC406&gt;0,1,IF(Cover!$E$47="Weekly",IF(AB406&gt;=40,1,0.5),IF(AB406&gt;=80,1,0.5))),""))),"")</f>
        <v/>
      </c>
      <c r="BG406" s="499" t="str">
        <f>IF($BG$28="X",IF(AX406="",0,IF($B406="","",IF(AX$28="X",IF(AG406&gt;0,1,IF(Cover!$E$47="Weekly",IF(AF406&gt;=40,1,0.5),IF(AF406&gt;=80,1,0.5))),""))),"")</f>
        <v/>
      </c>
      <c r="BH406" s="500" t="str">
        <f>IF($BH$28="X",IF(AY406="",0,IF($B406="","",IF(AY$28="X",IF(AK406&gt;0,1,IF(Cover!$E$47="Weekly",IF(AJ406&gt;=40,1,0.5),IF(AJ406&gt;=80,1,0.5))),""))),"")</f>
        <v/>
      </c>
      <c r="BI406" s="470" t="str">
        <f t="shared" si="121"/>
        <v/>
      </c>
      <c r="BJ406" s="469" t="str">
        <f t="shared" si="122"/>
        <v/>
      </c>
      <c r="BL406" s="632">
        <f>IF(BJ406=0,IF('STEP 2 EE Data'!K401="Yes",IF('STEP 2 EE Data'!C401="",1,IF('STEP 2 EE Data'!D401&gt;=40,1,0.5)),0),IF('STEP 2 EE Data'!K401="Yes",IF('STEP 2 EE Data'!C401="",IF(BJ406=0.5,0.5,0),IF('STEP 2 EE Data'!D401&gt;=40,IF(BJ406=0.5,0.5,0),0)),0))</f>
        <v>0</v>
      </c>
    </row>
    <row r="407" spans="1:64" ht="15.6" thickTop="1" thickBot="1" x14ac:dyDescent="0.35">
      <c r="A407" s="84" t="str">
        <f>IF('STEP 2 EE Data'!A402="","",'STEP 2 EE Data'!A402)</f>
        <v/>
      </c>
      <c r="B407" s="83" t="str">
        <f>IF('STEP 2 EE Data'!B402="","",'STEP 2 EE Data'!B402)</f>
        <v/>
      </c>
      <c r="C407" s="54"/>
      <c r="D407" s="56"/>
      <c r="E407" s="55"/>
      <c r="F407" s="371" t="str">
        <f t="shared" si="123"/>
        <v/>
      </c>
      <c r="G407" s="54"/>
      <c r="H407" s="56"/>
      <c r="I407" s="55"/>
      <c r="J407" s="560" t="str">
        <f t="shared" si="124"/>
        <v/>
      </c>
      <c r="K407" s="54"/>
      <c r="L407" s="56"/>
      <c r="M407" s="55"/>
      <c r="N407" s="560" t="str">
        <f t="shared" si="125"/>
        <v/>
      </c>
      <c r="O407" s="54"/>
      <c r="P407" s="56"/>
      <c r="Q407" s="55"/>
      <c r="R407" s="560" t="str">
        <f t="shared" si="106"/>
        <v/>
      </c>
      <c r="S407" s="54"/>
      <c r="T407" s="56"/>
      <c r="U407" s="55"/>
      <c r="V407" s="560" t="str">
        <f t="shared" si="107"/>
        <v/>
      </c>
      <c r="W407" s="54"/>
      <c r="X407" s="56"/>
      <c r="Y407" s="55"/>
      <c r="Z407" s="560" t="str">
        <f t="shared" si="108"/>
        <v/>
      </c>
      <c r="AA407" s="54"/>
      <c r="AB407" s="56"/>
      <c r="AC407" s="55"/>
      <c r="AD407" s="560" t="str">
        <f t="shared" si="109"/>
        <v/>
      </c>
      <c r="AE407" s="54"/>
      <c r="AF407" s="56"/>
      <c r="AG407" s="55"/>
      <c r="AH407" s="560" t="str">
        <f t="shared" si="110"/>
        <v/>
      </c>
      <c r="AI407" s="54"/>
      <c r="AJ407" s="56"/>
      <c r="AK407" s="55"/>
      <c r="AL407" s="446" t="str">
        <f t="shared" si="111"/>
        <v/>
      </c>
      <c r="AM407" s="504">
        <f>'STEP 2 EE Data'!AI402</f>
        <v>0</v>
      </c>
      <c r="AN407" s="82">
        <f>'STEP 2 EE Data'!AJ402</f>
        <v>0</v>
      </c>
      <c r="AO407" s="445" t="str">
        <f>'STEP 2 EE Data'!AK402</f>
        <v/>
      </c>
      <c r="AQ407" s="497" t="str">
        <f t="shared" si="112"/>
        <v/>
      </c>
      <c r="AR407" s="497" t="str">
        <f t="shared" si="113"/>
        <v/>
      </c>
      <c r="AS407" s="497" t="str">
        <f t="shared" si="114"/>
        <v/>
      </c>
      <c r="AT407" s="497" t="str">
        <f t="shared" si="115"/>
        <v/>
      </c>
      <c r="AU407" s="497" t="str">
        <f t="shared" si="116"/>
        <v/>
      </c>
      <c r="AV407" s="497" t="str">
        <f t="shared" si="117"/>
        <v/>
      </c>
      <c r="AW407" s="497" t="str">
        <f t="shared" si="118"/>
        <v/>
      </c>
      <c r="AX407" s="497" t="str">
        <f t="shared" si="119"/>
        <v/>
      </c>
      <c r="AY407" s="498" t="str">
        <f t="shared" si="120"/>
        <v/>
      </c>
      <c r="AZ407" s="499" t="str">
        <f>IF($AZ$28="X",IF(AQ407="",0,IF($B407="","",IF(AQ$28="X",IF(E407&gt;0,1,IF(Cover!$E$47="Weekly",IF(D407&gt;=40,1,0.5),IF(D407&gt;=80,1,0.5))),""))),"")</f>
        <v/>
      </c>
      <c r="BA407" s="499" t="str">
        <f>IF($BA$28="X",IF(AR407="",0,IF($B407="","",IF(AR$28="X",IF(I407&gt;0,1,IF(Cover!$E$47="Weekly",IF(H407&gt;=40,1,0.5),IF(H407&gt;=80,1,0.5))),""))),"")</f>
        <v/>
      </c>
      <c r="BB407" s="499" t="str">
        <f>IF($BB$28="X",IF(AS407="",0,IF($B407="","",IF(AS$28="X",IF(M407&gt;0,1,IF(Cover!$E$47="Weekly",IF(L407&gt;=40,1,0.5),IF(L407&gt;=80,1,0.5))),""))),"")</f>
        <v/>
      </c>
      <c r="BC407" s="499" t="str">
        <f>IF($BC$28="X",IF(AT407="",0,IF($B407="","",IF(AT$28="X",IF(Q407&gt;0,1,IF(Cover!$E$47="Weekly",IF(P407&gt;=40,1,0.5),IF(P407&gt;=80,1,0.5))),""))),"")</f>
        <v/>
      </c>
      <c r="BD407" s="499" t="str">
        <f>IF($BD$28="X",IF(AU407="",0,IF($B407="","",IF(AU$28="X",IF(U407&gt;0,1,IF(Cover!$E$47="Weekly",IF(T407&gt;=40,1,0.5),IF(T407&gt;=80,1,0.5))),""))),"")</f>
        <v/>
      </c>
      <c r="BE407" s="499" t="str">
        <f>IF($BE$28="X",IF(AV407="",0,IF($B407="","",IF(AV$28="X",IF(Y407&gt;0,1,IF(Cover!$E$47="Weekly",IF(X407&gt;=40,1,0.5),IF(X407&gt;=80,1,0.5))),""))),"")</f>
        <v/>
      </c>
      <c r="BF407" s="499" t="str">
        <f>IF($BF$28="X",IF(AW407="",0,IF($B407="","",IF(AW$28="X",IF(AC407&gt;0,1,IF(Cover!$E$47="Weekly",IF(AB407&gt;=40,1,0.5),IF(AB407&gt;=80,1,0.5))),""))),"")</f>
        <v/>
      </c>
      <c r="BG407" s="499" t="str">
        <f>IF($BG$28="X",IF(AX407="",0,IF($B407="","",IF(AX$28="X",IF(AG407&gt;0,1,IF(Cover!$E$47="Weekly",IF(AF407&gt;=40,1,0.5),IF(AF407&gt;=80,1,0.5))),""))),"")</f>
        <v/>
      </c>
      <c r="BH407" s="500" t="str">
        <f>IF($BH$28="X",IF(AY407="",0,IF($B407="","",IF(AY$28="X",IF(AK407&gt;0,1,IF(Cover!$E$47="Weekly",IF(AJ407&gt;=40,1,0.5),IF(AJ407&gt;=80,1,0.5))),""))),"")</f>
        <v/>
      </c>
      <c r="BI407" s="470" t="str">
        <f t="shared" si="121"/>
        <v/>
      </c>
      <c r="BJ407" s="469" t="str">
        <f t="shared" si="122"/>
        <v/>
      </c>
      <c r="BL407" s="632">
        <f>IF(BJ407=0,IF('STEP 2 EE Data'!K402="Yes",IF('STEP 2 EE Data'!C402="",1,IF('STEP 2 EE Data'!D402&gt;=40,1,0.5)),0),IF('STEP 2 EE Data'!K402="Yes",IF('STEP 2 EE Data'!C402="",IF(BJ407=0.5,0.5,0),IF('STEP 2 EE Data'!D402&gt;=40,IF(BJ407=0.5,0.5,0),0)),0))</f>
        <v>0</v>
      </c>
    </row>
    <row r="408" spans="1:64" ht="15.6" thickTop="1" thickBot="1" x14ac:dyDescent="0.35">
      <c r="A408" s="84" t="str">
        <f>IF('STEP 2 EE Data'!A403="","",'STEP 2 EE Data'!A403)</f>
        <v/>
      </c>
      <c r="B408" s="83" t="str">
        <f>IF('STEP 2 EE Data'!B403="","",'STEP 2 EE Data'!B403)</f>
        <v/>
      </c>
      <c r="C408" s="54"/>
      <c r="D408" s="56"/>
      <c r="E408" s="55"/>
      <c r="F408" s="371" t="str">
        <f t="shared" si="123"/>
        <v/>
      </c>
      <c r="G408" s="54"/>
      <c r="H408" s="56"/>
      <c r="I408" s="55"/>
      <c r="J408" s="560" t="str">
        <f t="shared" si="124"/>
        <v/>
      </c>
      <c r="K408" s="54"/>
      <c r="L408" s="56"/>
      <c r="M408" s="55"/>
      <c r="N408" s="560" t="str">
        <f t="shared" si="125"/>
        <v/>
      </c>
      <c r="O408" s="54"/>
      <c r="P408" s="56"/>
      <c r="Q408" s="55"/>
      <c r="R408" s="560" t="str">
        <f t="shared" si="106"/>
        <v/>
      </c>
      <c r="S408" s="54"/>
      <c r="T408" s="56"/>
      <c r="U408" s="55"/>
      <c r="V408" s="560" t="str">
        <f t="shared" si="107"/>
        <v/>
      </c>
      <c r="W408" s="54"/>
      <c r="X408" s="56"/>
      <c r="Y408" s="55"/>
      <c r="Z408" s="560" t="str">
        <f t="shared" si="108"/>
        <v/>
      </c>
      <c r="AA408" s="54"/>
      <c r="AB408" s="56"/>
      <c r="AC408" s="55"/>
      <c r="AD408" s="560" t="str">
        <f t="shared" si="109"/>
        <v/>
      </c>
      <c r="AE408" s="54"/>
      <c r="AF408" s="56"/>
      <c r="AG408" s="55"/>
      <c r="AH408" s="560" t="str">
        <f t="shared" si="110"/>
        <v/>
      </c>
      <c r="AI408" s="54"/>
      <c r="AJ408" s="56"/>
      <c r="AK408" s="55"/>
      <c r="AL408" s="446" t="str">
        <f t="shared" si="111"/>
        <v/>
      </c>
      <c r="AM408" s="504">
        <f>'STEP 2 EE Data'!AI403</f>
        <v>0</v>
      </c>
      <c r="AN408" s="82">
        <f>'STEP 2 EE Data'!AJ403</f>
        <v>0</v>
      </c>
      <c r="AO408" s="445" t="str">
        <f>'STEP 2 EE Data'!AK403</f>
        <v/>
      </c>
      <c r="AQ408" s="497" t="str">
        <f t="shared" si="112"/>
        <v/>
      </c>
      <c r="AR408" s="497" t="str">
        <f t="shared" si="113"/>
        <v/>
      </c>
      <c r="AS408" s="497" t="str">
        <f t="shared" si="114"/>
        <v/>
      </c>
      <c r="AT408" s="497" t="str">
        <f t="shared" si="115"/>
        <v/>
      </c>
      <c r="AU408" s="497" t="str">
        <f t="shared" si="116"/>
        <v/>
      </c>
      <c r="AV408" s="497" t="str">
        <f t="shared" si="117"/>
        <v/>
      </c>
      <c r="AW408" s="497" t="str">
        <f t="shared" si="118"/>
        <v/>
      </c>
      <c r="AX408" s="497" t="str">
        <f t="shared" si="119"/>
        <v/>
      </c>
      <c r="AY408" s="498" t="str">
        <f t="shared" si="120"/>
        <v/>
      </c>
      <c r="AZ408" s="499" t="str">
        <f>IF($AZ$28="X",IF(AQ408="",0,IF($B408="","",IF(AQ$28="X",IF(E408&gt;0,1,IF(Cover!$E$47="Weekly",IF(D408&gt;=40,1,0.5),IF(D408&gt;=80,1,0.5))),""))),"")</f>
        <v/>
      </c>
      <c r="BA408" s="499" t="str">
        <f>IF($BA$28="X",IF(AR408="",0,IF($B408="","",IF(AR$28="X",IF(I408&gt;0,1,IF(Cover!$E$47="Weekly",IF(H408&gt;=40,1,0.5),IF(H408&gt;=80,1,0.5))),""))),"")</f>
        <v/>
      </c>
      <c r="BB408" s="499" t="str">
        <f>IF($BB$28="X",IF(AS408="",0,IF($B408="","",IF(AS$28="X",IF(M408&gt;0,1,IF(Cover!$E$47="Weekly",IF(L408&gt;=40,1,0.5),IF(L408&gt;=80,1,0.5))),""))),"")</f>
        <v/>
      </c>
      <c r="BC408" s="499" t="str">
        <f>IF($BC$28="X",IF(AT408="",0,IF($B408="","",IF(AT$28="X",IF(Q408&gt;0,1,IF(Cover!$E$47="Weekly",IF(P408&gt;=40,1,0.5),IF(P408&gt;=80,1,0.5))),""))),"")</f>
        <v/>
      </c>
      <c r="BD408" s="499" t="str">
        <f>IF($BD$28="X",IF(AU408="",0,IF($B408="","",IF(AU$28="X",IF(U408&gt;0,1,IF(Cover!$E$47="Weekly",IF(T408&gt;=40,1,0.5),IF(T408&gt;=80,1,0.5))),""))),"")</f>
        <v/>
      </c>
      <c r="BE408" s="499" t="str">
        <f>IF($BE$28="X",IF(AV408="",0,IF($B408="","",IF(AV$28="X",IF(Y408&gt;0,1,IF(Cover!$E$47="Weekly",IF(X408&gt;=40,1,0.5),IF(X408&gt;=80,1,0.5))),""))),"")</f>
        <v/>
      </c>
      <c r="BF408" s="499" t="str">
        <f>IF($BF$28="X",IF(AW408="",0,IF($B408="","",IF(AW$28="X",IF(AC408&gt;0,1,IF(Cover!$E$47="Weekly",IF(AB408&gt;=40,1,0.5),IF(AB408&gt;=80,1,0.5))),""))),"")</f>
        <v/>
      </c>
      <c r="BG408" s="499" t="str">
        <f>IF($BG$28="X",IF(AX408="",0,IF($B408="","",IF(AX$28="X",IF(AG408&gt;0,1,IF(Cover!$E$47="Weekly",IF(AF408&gt;=40,1,0.5),IF(AF408&gt;=80,1,0.5))),""))),"")</f>
        <v/>
      </c>
      <c r="BH408" s="500" t="str">
        <f>IF($BH$28="X",IF(AY408="",0,IF($B408="","",IF(AY$28="X",IF(AK408&gt;0,1,IF(Cover!$E$47="Weekly",IF(AJ408&gt;=40,1,0.5),IF(AJ408&gt;=80,1,0.5))),""))),"")</f>
        <v/>
      </c>
      <c r="BI408" s="470" t="str">
        <f t="shared" si="121"/>
        <v/>
      </c>
      <c r="BJ408" s="469" t="str">
        <f t="shared" si="122"/>
        <v/>
      </c>
      <c r="BL408" s="632">
        <f>IF(BJ408=0,IF('STEP 2 EE Data'!K403="Yes",IF('STEP 2 EE Data'!C403="",1,IF('STEP 2 EE Data'!D403&gt;=40,1,0.5)),0),IF('STEP 2 EE Data'!K403="Yes",IF('STEP 2 EE Data'!C403="",IF(BJ408=0.5,0.5,0),IF('STEP 2 EE Data'!D403&gt;=40,IF(BJ408=0.5,0.5,0),0)),0))</f>
        <v>0</v>
      </c>
    </row>
    <row r="409" spans="1:64" ht="15.6" thickTop="1" thickBot="1" x14ac:dyDescent="0.35">
      <c r="A409" s="84" t="str">
        <f>IF('STEP 2 EE Data'!A404="","",'STEP 2 EE Data'!A404)</f>
        <v/>
      </c>
      <c r="B409" s="83" t="str">
        <f>IF('STEP 2 EE Data'!B404="","",'STEP 2 EE Data'!B404)</f>
        <v/>
      </c>
      <c r="C409" s="54"/>
      <c r="D409" s="56"/>
      <c r="E409" s="55"/>
      <c r="F409" s="371" t="str">
        <f t="shared" si="123"/>
        <v/>
      </c>
      <c r="G409" s="54"/>
      <c r="H409" s="56"/>
      <c r="I409" s="55"/>
      <c r="J409" s="560" t="str">
        <f t="shared" si="124"/>
        <v/>
      </c>
      <c r="K409" s="54"/>
      <c r="L409" s="56"/>
      <c r="M409" s="55"/>
      <c r="N409" s="560" t="str">
        <f t="shared" si="125"/>
        <v/>
      </c>
      <c r="O409" s="54"/>
      <c r="P409" s="56"/>
      <c r="Q409" s="55"/>
      <c r="R409" s="560" t="str">
        <f t="shared" si="106"/>
        <v/>
      </c>
      <c r="S409" s="54"/>
      <c r="T409" s="56"/>
      <c r="U409" s="55"/>
      <c r="V409" s="560" t="str">
        <f t="shared" si="107"/>
        <v/>
      </c>
      <c r="W409" s="54"/>
      <c r="X409" s="56"/>
      <c r="Y409" s="55"/>
      <c r="Z409" s="560" t="str">
        <f t="shared" si="108"/>
        <v/>
      </c>
      <c r="AA409" s="54"/>
      <c r="AB409" s="56"/>
      <c r="AC409" s="55"/>
      <c r="AD409" s="560" t="str">
        <f t="shared" si="109"/>
        <v/>
      </c>
      <c r="AE409" s="54"/>
      <c r="AF409" s="56"/>
      <c r="AG409" s="55"/>
      <c r="AH409" s="560" t="str">
        <f t="shared" si="110"/>
        <v/>
      </c>
      <c r="AI409" s="54"/>
      <c r="AJ409" s="56"/>
      <c r="AK409" s="55"/>
      <c r="AL409" s="446" t="str">
        <f t="shared" si="111"/>
        <v/>
      </c>
      <c r="AM409" s="504">
        <f>'STEP 2 EE Data'!AI404</f>
        <v>0</v>
      </c>
      <c r="AN409" s="82">
        <f>'STEP 2 EE Data'!AJ404</f>
        <v>0</v>
      </c>
      <c r="AO409" s="445" t="str">
        <f>'STEP 2 EE Data'!AK404</f>
        <v/>
      </c>
      <c r="AQ409" s="497" t="str">
        <f t="shared" si="112"/>
        <v/>
      </c>
      <c r="AR409" s="497" t="str">
        <f t="shared" si="113"/>
        <v/>
      </c>
      <c r="AS409" s="497" t="str">
        <f t="shared" si="114"/>
        <v/>
      </c>
      <c r="AT409" s="497" t="str">
        <f t="shared" si="115"/>
        <v/>
      </c>
      <c r="AU409" s="497" t="str">
        <f t="shared" si="116"/>
        <v/>
      </c>
      <c r="AV409" s="497" t="str">
        <f t="shared" si="117"/>
        <v/>
      </c>
      <c r="AW409" s="497" t="str">
        <f t="shared" si="118"/>
        <v/>
      </c>
      <c r="AX409" s="497" t="str">
        <f t="shared" si="119"/>
        <v/>
      </c>
      <c r="AY409" s="498" t="str">
        <f t="shared" si="120"/>
        <v/>
      </c>
      <c r="AZ409" s="499" t="str">
        <f>IF($AZ$28="X",IF(AQ409="",0,IF($B409="","",IF(AQ$28="X",IF(E409&gt;0,1,IF(Cover!$E$47="Weekly",IF(D409&gt;=40,1,0.5),IF(D409&gt;=80,1,0.5))),""))),"")</f>
        <v/>
      </c>
      <c r="BA409" s="499" t="str">
        <f>IF($BA$28="X",IF(AR409="",0,IF($B409="","",IF(AR$28="X",IF(I409&gt;0,1,IF(Cover!$E$47="Weekly",IF(H409&gt;=40,1,0.5),IF(H409&gt;=80,1,0.5))),""))),"")</f>
        <v/>
      </c>
      <c r="BB409" s="499" t="str">
        <f>IF($BB$28="X",IF(AS409="",0,IF($B409="","",IF(AS$28="X",IF(M409&gt;0,1,IF(Cover!$E$47="Weekly",IF(L409&gt;=40,1,0.5),IF(L409&gt;=80,1,0.5))),""))),"")</f>
        <v/>
      </c>
      <c r="BC409" s="499" t="str">
        <f>IF($BC$28="X",IF(AT409="",0,IF($B409="","",IF(AT$28="X",IF(Q409&gt;0,1,IF(Cover!$E$47="Weekly",IF(P409&gt;=40,1,0.5),IF(P409&gt;=80,1,0.5))),""))),"")</f>
        <v/>
      </c>
      <c r="BD409" s="499" t="str">
        <f>IF($BD$28="X",IF(AU409="",0,IF($B409="","",IF(AU$28="X",IF(U409&gt;0,1,IF(Cover!$E$47="Weekly",IF(T409&gt;=40,1,0.5),IF(T409&gt;=80,1,0.5))),""))),"")</f>
        <v/>
      </c>
      <c r="BE409" s="499" t="str">
        <f>IF($BE$28="X",IF(AV409="",0,IF($B409="","",IF(AV$28="X",IF(Y409&gt;0,1,IF(Cover!$E$47="Weekly",IF(X409&gt;=40,1,0.5),IF(X409&gt;=80,1,0.5))),""))),"")</f>
        <v/>
      </c>
      <c r="BF409" s="499" t="str">
        <f>IF($BF$28="X",IF(AW409="",0,IF($B409="","",IF(AW$28="X",IF(AC409&gt;0,1,IF(Cover!$E$47="Weekly",IF(AB409&gt;=40,1,0.5),IF(AB409&gt;=80,1,0.5))),""))),"")</f>
        <v/>
      </c>
      <c r="BG409" s="499" t="str">
        <f>IF($BG$28="X",IF(AX409="",0,IF($B409="","",IF(AX$28="X",IF(AG409&gt;0,1,IF(Cover!$E$47="Weekly",IF(AF409&gt;=40,1,0.5),IF(AF409&gt;=80,1,0.5))),""))),"")</f>
        <v/>
      </c>
      <c r="BH409" s="500" t="str">
        <f>IF($BH$28="X",IF(AY409="",0,IF($B409="","",IF(AY$28="X",IF(AK409&gt;0,1,IF(Cover!$E$47="Weekly",IF(AJ409&gt;=40,1,0.5),IF(AJ409&gt;=80,1,0.5))),""))),"")</f>
        <v/>
      </c>
      <c r="BI409" s="470" t="str">
        <f t="shared" si="121"/>
        <v/>
      </c>
      <c r="BJ409" s="469" t="str">
        <f t="shared" si="122"/>
        <v/>
      </c>
      <c r="BL409" s="632">
        <f>IF(BJ409=0,IF('STEP 2 EE Data'!K404="Yes",IF('STEP 2 EE Data'!C404="",1,IF('STEP 2 EE Data'!D404&gt;=40,1,0.5)),0),IF('STEP 2 EE Data'!K404="Yes",IF('STEP 2 EE Data'!C404="",IF(BJ409=0.5,0.5,0),IF('STEP 2 EE Data'!D404&gt;=40,IF(BJ409=0.5,0.5,0),0)),0))</f>
        <v>0</v>
      </c>
    </row>
    <row r="410" spans="1:64" ht="15.6" thickTop="1" thickBot="1" x14ac:dyDescent="0.35">
      <c r="A410" s="84" t="str">
        <f>IF('STEP 2 EE Data'!A405="","",'STEP 2 EE Data'!A405)</f>
        <v/>
      </c>
      <c r="B410" s="83" t="str">
        <f>IF('STEP 2 EE Data'!B405="","",'STEP 2 EE Data'!B405)</f>
        <v/>
      </c>
      <c r="C410" s="54"/>
      <c r="D410" s="56"/>
      <c r="E410" s="55"/>
      <c r="F410" s="371" t="str">
        <f t="shared" si="123"/>
        <v/>
      </c>
      <c r="G410" s="54"/>
      <c r="H410" s="56"/>
      <c r="I410" s="55"/>
      <c r="J410" s="560" t="str">
        <f t="shared" si="124"/>
        <v/>
      </c>
      <c r="K410" s="54"/>
      <c r="L410" s="56"/>
      <c r="M410" s="55"/>
      <c r="N410" s="560" t="str">
        <f t="shared" si="125"/>
        <v/>
      </c>
      <c r="O410" s="54"/>
      <c r="P410" s="56"/>
      <c r="Q410" s="55"/>
      <c r="R410" s="560" t="str">
        <f t="shared" si="106"/>
        <v/>
      </c>
      <c r="S410" s="54"/>
      <c r="T410" s="56"/>
      <c r="U410" s="55"/>
      <c r="V410" s="560" t="str">
        <f t="shared" si="107"/>
        <v/>
      </c>
      <c r="W410" s="54"/>
      <c r="X410" s="56"/>
      <c r="Y410" s="55"/>
      <c r="Z410" s="560" t="str">
        <f t="shared" si="108"/>
        <v/>
      </c>
      <c r="AA410" s="54"/>
      <c r="AB410" s="56"/>
      <c r="AC410" s="55"/>
      <c r="AD410" s="560" t="str">
        <f t="shared" si="109"/>
        <v/>
      </c>
      <c r="AE410" s="54"/>
      <c r="AF410" s="56"/>
      <c r="AG410" s="55"/>
      <c r="AH410" s="560" t="str">
        <f t="shared" si="110"/>
        <v/>
      </c>
      <c r="AI410" s="54"/>
      <c r="AJ410" s="56"/>
      <c r="AK410" s="55"/>
      <c r="AL410" s="446" t="str">
        <f t="shared" si="111"/>
        <v/>
      </c>
      <c r="AM410" s="504">
        <f>'STEP 2 EE Data'!AI405</f>
        <v>0</v>
      </c>
      <c r="AN410" s="82">
        <f>'STEP 2 EE Data'!AJ405</f>
        <v>0</v>
      </c>
      <c r="AO410" s="445" t="str">
        <f>'STEP 2 EE Data'!AK405</f>
        <v/>
      </c>
      <c r="AQ410" s="497" t="str">
        <f t="shared" si="112"/>
        <v/>
      </c>
      <c r="AR410" s="497" t="str">
        <f t="shared" si="113"/>
        <v/>
      </c>
      <c r="AS410" s="497" t="str">
        <f t="shared" si="114"/>
        <v/>
      </c>
      <c r="AT410" s="497" t="str">
        <f t="shared" si="115"/>
        <v/>
      </c>
      <c r="AU410" s="497" t="str">
        <f t="shared" si="116"/>
        <v/>
      </c>
      <c r="AV410" s="497" t="str">
        <f t="shared" si="117"/>
        <v/>
      </c>
      <c r="AW410" s="497" t="str">
        <f t="shared" si="118"/>
        <v/>
      </c>
      <c r="AX410" s="497" t="str">
        <f t="shared" si="119"/>
        <v/>
      </c>
      <c r="AY410" s="498" t="str">
        <f t="shared" si="120"/>
        <v/>
      </c>
      <c r="AZ410" s="499" t="str">
        <f>IF($AZ$28="X",IF(AQ410="",0,IF($B410="","",IF(AQ$28="X",IF(E410&gt;0,1,IF(Cover!$E$47="Weekly",IF(D410&gt;=40,1,0.5),IF(D410&gt;=80,1,0.5))),""))),"")</f>
        <v/>
      </c>
      <c r="BA410" s="499" t="str">
        <f>IF($BA$28="X",IF(AR410="",0,IF($B410="","",IF(AR$28="X",IF(I410&gt;0,1,IF(Cover!$E$47="Weekly",IF(H410&gt;=40,1,0.5),IF(H410&gt;=80,1,0.5))),""))),"")</f>
        <v/>
      </c>
      <c r="BB410" s="499" t="str">
        <f>IF($BB$28="X",IF(AS410="",0,IF($B410="","",IF(AS$28="X",IF(M410&gt;0,1,IF(Cover!$E$47="Weekly",IF(L410&gt;=40,1,0.5),IF(L410&gt;=80,1,0.5))),""))),"")</f>
        <v/>
      </c>
      <c r="BC410" s="499" t="str">
        <f>IF($BC$28="X",IF(AT410="",0,IF($B410="","",IF(AT$28="X",IF(Q410&gt;0,1,IF(Cover!$E$47="Weekly",IF(P410&gt;=40,1,0.5),IF(P410&gt;=80,1,0.5))),""))),"")</f>
        <v/>
      </c>
      <c r="BD410" s="499" t="str">
        <f>IF($BD$28="X",IF(AU410="",0,IF($B410="","",IF(AU$28="X",IF(U410&gt;0,1,IF(Cover!$E$47="Weekly",IF(T410&gt;=40,1,0.5),IF(T410&gt;=80,1,0.5))),""))),"")</f>
        <v/>
      </c>
      <c r="BE410" s="499" t="str">
        <f>IF($BE$28="X",IF(AV410="",0,IF($B410="","",IF(AV$28="X",IF(Y410&gt;0,1,IF(Cover!$E$47="Weekly",IF(X410&gt;=40,1,0.5),IF(X410&gt;=80,1,0.5))),""))),"")</f>
        <v/>
      </c>
      <c r="BF410" s="499" t="str">
        <f>IF($BF$28="X",IF(AW410="",0,IF($B410="","",IF(AW$28="X",IF(AC410&gt;0,1,IF(Cover!$E$47="Weekly",IF(AB410&gt;=40,1,0.5),IF(AB410&gt;=80,1,0.5))),""))),"")</f>
        <v/>
      </c>
      <c r="BG410" s="499" t="str">
        <f>IF($BG$28="X",IF(AX410="",0,IF($B410="","",IF(AX$28="X",IF(AG410&gt;0,1,IF(Cover!$E$47="Weekly",IF(AF410&gt;=40,1,0.5),IF(AF410&gt;=80,1,0.5))),""))),"")</f>
        <v/>
      </c>
      <c r="BH410" s="500" t="str">
        <f>IF($BH$28="X",IF(AY410="",0,IF($B410="","",IF(AY$28="X",IF(AK410&gt;0,1,IF(Cover!$E$47="Weekly",IF(AJ410&gt;=40,1,0.5),IF(AJ410&gt;=80,1,0.5))),""))),"")</f>
        <v/>
      </c>
      <c r="BI410" s="470" t="str">
        <f t="shared" si="121"/>
        <v/>
      </c>
      <c r="BJ410" s="469" t="str">
        <f t="shared" si="122"/>
        <v/>
      </c>
      <c r="BL410" s="632">
        <f>IF(BJ410=0,IF('STEP 2 EE Data'!K405="Yes",IF('STEP 2 EE Data'!C405="",1,IF('STEP 2 EE Data'!D405&gt;=40,1,0.5)),0),IF('STEP 2 EE Data'!K405="Yes",IF('STEP 2 EE Data'!C405="",IF(BJ410=0.5,0.5,0),IF('STEP 2 EE Data'!D405&gt;=40,IF(BJ410=0.5,0.5,0),0)),0))</f>
        <v>0</v>
      </c>
    </row>
    <row r="411" spans="1:64" ht="15.6" thickTop="1" thickBot="1" x14ac:dyDescent="0.35">
      <c r="A411" s="84" t="str">
        <f>IF('STEP 2 EE Data'!A406="","",'STEP 2 EE Data'!A406)</f>
        <v/>
      </c>
      <c r="B411" s="83" t="str">
        <f>IF('STEP 2 EE Data'!B406="","",'STEP 2 EE Data'!B406)</f>
        <v/>
      </c>
      <c r="C411" s="54"/>
      <c r="D411" s="56"/>
      <c r="E411" s="55"/>
      <c r="F411" s="371" t="str">
        <f t="shared" si="123"/>
        <v/>
      </c>
      <c r="G411" s="54"/>
      <c r="H411" s="56"/>
      <c r="I411" s="55"/>
      <c r="J411" s="560" t="str">
        <f t="shared" si="124"/>
        <v/>
      </c>
      <c r="K411" s="54"/>
      <c r="L411" s="56"/>
      <c r="M411" s="55"/>
      <c r="N411" s="560" t="str">
        <f t="shared" si="125"/>
        <v/>
      </c>
      <c r="O411" s="54"/>
      <c r="P411" s="56"/>
      <c r="Q411" s="55"/>
      <c r="R411" s="560" t="str">
        <f t="shared" si="106"/>
        <v/>
      </c>
      <c r="S411" s="54"/>
      <c r="T411" s="56"/>
      <c r="U411" s="55"/>
      <c r="V411" s="560" t="str">
        <f t="shared" si="107"/>
        <v/>
      </c>
      <c r="W411" s="54"/>
      <c r="X411" s="56"/>
      <c r="Y411" s="55"/>
      <c r="Z411" s="560" t="str">
        <f t="shared" si="108"/>
        <v/>
      </c>
      <c r="AA411" s="54"/>
      <c r="AB411" s="56"/>
      <c r="AC411" s="55"/>
      <c r="AD411" s="560" t="str">
        <f t="shared" si="109"/>
        <v/>
      </c>
      <c r="AE411" s="54"/>
      <c r="AF411" s="56"/>
      <c r="AG411" s="55"/>
      <c r="AH411" s="560" t="str">
        <f t="shared" si="110"/>
        <v/>
      </c>
      <c r="AI411" s="54"/>
      <c r="AJ411" s="56"/>
      <c r="AK411" s="55"/>
      <c r="AL411" s="446" t="str">
        <f t="shared" si="111"/>
        <v/>
      </c>
      <c r="AM411" s="504">
        <f>'STEP 2 EE Data'!AI406</f>
        <v>0</v>
      </c>
      <c r="AN411" s="82">
        <f>'STEP 2 EE Data'!AJ406</f>
        <v>0</v>
      </c>
      <c r="AO411" s="445" t="str">
        <f>'STEP 2 EE Data'!AK406</f>
        <v/>
      </c>
      <c r="AQ411" s="497" t="str">
        <f t="shared" si="112"/>
        <v/>
      </c>
      <c r="AR411" s="497" t="str">
        <f t="shared" si="113"/>
        <v/>
      </c>
      <c r="AS411" s="497" t="str">
        <f t="shared" si="114"/>
        <v/>
      </c>
      <c r="AT411" s="497" t="str">
        <f t="shared" si="115"/>
        <v/>
      </c>
      <c r="AU411" s="497" t="str">
        <f t="shared" si="116"/>
        <v/>
      </c>
      <c r="AV411" s="497" t="str">
        <f t="shared" si="117"/>
        <v/>
      </c>
      <c r="AW411" s="497" t="str">
        <f t="shared" si="118"/>
        <v/>
      </c>
      <c r="AX411" s="497" t="str">
        <f t="shared" si="119"/>
        <v/>
      </c>
      <c r="AY411" s="498" t="str">
        <f t="shared" si="120"/>
        <v/>
      </c>
      <c r="AZ411" s="499" t="str">
        <f>IF($AZ$28="X",IF(AQ411="",0,IF($B411="","",IF(AQ$28="X",IF(E411&gt;0,1,IF(Cover!$E$47="Weekly",IF(D411&gt;=40,1,0.5),IF(D411&gt;=80,1,0.5))),""))),"")</f>
        <v/>
      </c>
      <c r="BA411" s="499" t="str">
        <f>IF($BA$28="X",IF(AR411="",0,IF($B411="","",IF(AR$28="X",IF(I411&gt;0,1,IF(Cover!$E$47="Weekly",IF(H411&gt;=40,1,0.5),IF(H411&gt;=80,1,0.5))),""))),"")</f>
        <v/>
      </c>
      <c r="BB411" s="499" t="str">
        <f>IF($BB$28="X",IF(AS411="",0,IF($B411="","",IF(AS$28="X",IF(M411&gt;0,1,IF(Cover!$E$47="Weekly",IF(L411&gt;=40,1,0.5),IF(L411&gt;=80,1,0.5))),""))),"")</f>
        <v/>
      </c>
      <c r="BC411" s="499" t="str">
        <f>IF($BC$28="X",IF(AT411="",0,IF($B411="","",IF(AT$28="X",IF(Q411&gt;0,1,IF(Cover!$E$47="Weekly",IF(P411&gt;=40,1,0.5),IF(P411&gt;=80,1,0.5))),""))),"")</f>
        <v/>
      </c>
      <c r="BD411" s="499" t="str">
        <f>IF($BD$28="X",IF(AU411="",0,IF($B411="","",IF(AU$28="X",IF(U411&gt;0,1,IF(Cover!$E$47="Weekly",IF(T411&gt;=40,1,0.5),IF(T411&gt;=80,1,0.5))),""))),"")</f>
        <v/>
      </c>
      <c r="BE411" s="499" t="str">
        <f>IF($BE$28="X",IF(AV411="",0,IF($B411="","",IF(AV$28="X",IF(Y411&gt;0,1,IF(Cover!$E$47="Weekly",IF(X411&gt;=40,1,0.5),IF(X411&gt;=80,1,0.5))),""))),"")</f>
        <v/>
      </c>
      <c r="BF411" s="499" t="str">
        <f>IF($BF$28="X",IF(AW411="",0,IF($B411="","",IF(AW$28="X",IF(AC411&gt;0,1,IF(Cover!$E$47="Weekly",IF(AB411&gt;=40,1,0.5),IF(AB411&gt;=80,1,0.5))),""))),"")</f>
        <v/>
      </c>
      <c r="BG411" s="499" t="str">
        <f>IF($BG$28="X",IF(AX411="",0,IF($B411="","",IF(AX$28="X",IF(AG411&gt;0,1,IF(Cover!$E$47="Weekly",IF(AF411&gt;=40,1,0.5),IF(AF411&gt;=80,1,0.5))),""))),"")</f>
        <v/>
      </c>
      <c r="BH411" s="500" t="str">
        <f>IF($BH$28="X",IF(AY411="",0,IF($B411="","",IF(AY$28="X",IF(AK411&gt;0,1,IF(Cover!$E$47="Weekly",IF(AJ411&gt;=40,1,0.5),IF(AJ411&gt;=80,1,0.5))),""))),"")</f>
        <v/>
      </c>
      <c r="BI411" s="470" t="str">
        <f t="shared" si="121"/>
        <v/>
      </c>
      <c r="BJ411" s="469" t="str">
        <f t="shared" si="122"/>
        <v/>
      </c>
      <c r="BL411" s="632">
        <f>IF(BJ411=0,IF('STEP 2 EE Data'!K406="Yes",IF('STEP 2 EE Data'!C406="",1,IF('STEP 2 EE Data'!D406&gt;=40,1,0.5)),0),IF('STEP 2 EE Data'!K406="Yes",IF('STEP 2 EE Data'!C406="",IF(BJ411=0.5,0.5,0),IF('STEP 2 EE Data'!D406&gt;=40,IF(BJ411=0.5,0.5,0),0)),0))</f>
        <v>0</v>
      </c>
    </row>
    <row r="412" spans="1:64" ht="15.6" thickTop="1" thickBot="1" x14ac:dyDescent="0.35">
      <c r="A412" s="84" t="str">
        <f>IF('STEP 2 EE Data'!A407="","",'STEP 2 EE Data'!A407)</f>
        <v/>
      </c>
      <c r="B412" s="83" t="str">
        <f>IF('STEP 2 EE Data'!B407="","",'STEP 2 EE Data'!B407)</f>
        <v/>
      </c>
      <c r="C412" s="54"/>
      <c r="D412" s="56"/>
      <c r="E412" s="55"/>
      <c r="F412" s="371" t="str">
        <f t="shared" si="123"/>
        <v/>
      </c>
      <c r="G412" s="54"/>
      <c r="H412" s="56"/>
      <c r="I412" s="55"/>
      <c r="J412" s="560" t="str">
        <f t="shared" si="124"/>
        <v/>
      </c>
      <c r="K412" s="54"/>
      <c r="L412" s="56"/>
      <c r="M412" s="55"/>
      <c r="N412" s="560" t="str">
        <f t="shared" si="125"/>
        <v/>
      </c>
      <c r="O412" s="54"/>
      <c r="P412" s="56"/>
      <c r="Q412" s="55"/>
      <c r="R412" s="560" t="str">
        <f t="shared" si="106"/>
        <v/>
      </c>
      <c r="S412" s="54"/>
      <c r="T412" s="56"/>
      <c r="U412" s="55"/>
      <c r="V412" s="560" t="str">
        <f t="shared" si="107"/>
        <v/>
      </c>
      <c r="W412" s="54"/>
      <c r="X412" s="56"/>
      <c r="Y412" s="55"/>
      <c r="Z412" s="560" t="str">
        <f t="shared" si="108"/>
        <v/>
      </c>
      <c r="AA412" s="54"/>
      <c r="AB412" s="56"/>
      <c r="AC412" s="55"/>
      <c r="AD412" s="560" t="str">
        <f t="shared" si="109"/>
        <v/>
      </c>
      <c r="AE412" s="54"/>
      <c r="AF412" s="56"/>
      <c r="AG412" s="55"/>
      <c r="AH412" s="560" t="str">
        <f t="shared" si="110"/>
        <v/>
      </c>
      <c r="AI412" s="54"/>
      <c r="AJ412" s="56"/>
      <c r="AK412" s="55"/>
      <c r="AL412" s="446" t="str">
        <f t="shared" si="111"/>
        <v/>
      </c>
      <c r="AM412" s="504">
        <f>'STEP 2 EE Data'!AI407</f>
        <v>0</v>
      </c>
      <c r="AN412" s="82">
        <f>'STEP 2 EE Data'!AJ407</f>
        <v>0</v>
      </c>
      <c r="AO412" s="445" t="str">
        <f>'STEP 2 EE Data'!AK407</f>
        <v/>
      </c>
      <c r="AQ412" s="497" t="str">
        <f t="shared" si="112"/>
        <v/>
      </c>
      <c r="AR412" s="497" t="str">
        <f t="shared" si="113"/>
        <v/>
      </c>
      <c r="AS412" s="497" t="str">
        <f t="shared" si="114"/>
        <v/>
      </c>
      <c r="AT412" s="497" t="str">
        <f t="shared" si="115"/>
        <v/>
      </c>
      <c r="AU412" s="497" t="str">
        <f t="shared" si="116"/>
        <v/>
      </c>
      <c r="AV412" s="497" t="str">
        <f t="shared" si="117"/>
        <v/>
      </c>
      <c r="AW412" s="497" t="str">
        <f t="shared" si="118"/>
        <v/>
      </c>
      <c r="AX412" s="497" t="str">
        <f t="shared" si="119"/>
        <v/>
      </c>
      <c r="AY412" s="498" t="str">
        <f t="shared" si="120"/>
        <v/>
      </c>
      <c r="AZ412" s="499" t="str">
        <f>IF($AZ$28="X",IF(AQ412="",0,IF($B412="","",IF(AQ$28="X",IF(E412&gt;0,1,IF(Cover!$E$47="Weekly",IF(D412&gt;=40,1,0.5),IF(D412&gt;=80,1,0.5))),""))),"")</f>
        <v/>
      </c>
      <c r="BA412" s="499" t="str">
        <f>IF($BA$28="X",IF(AR412="",0,IF($B412="","",IF(AR$28="X",IF(I412&gt;0,1,IF(Cover!$E$47="Weekly",IF(H412&gt;=40,1,0.5),IF(H412&gt;=80,1,0.5))),""))),"")</f>
        <v/>
      </c>
      <c r="BB412" s="499" t="str">
        <f>IF($BB$28="X",IF(AS412="",0,IF($B412="","",IF(AS$28="X",IF(M412&gt;0,1,IF(Cover!$E$47="Weekly",IF(L412&gt;=40,1,0.5),IF(L412&gt;=80,1,0.5))),""))),"")</f>
        <v/>
      </c>
      <c r="BC412" s="499" t="str">
        <f>IF($BC$28="X",IF(AT412="",0,IF($B412="","",IF(AT$28="X",IF(Q412&gt;0,1,IF(Cover!$E$47="Weekly",IF(P412&gt;=40,1,0.5),IF(P412&gt;=80,1,0.5))),""))),"")</f>
        <v/>
      </c>
      <c r="BD412" s="499" t="str">
        <f>IF($BD$28="X",IF(AU412="",0,IF($B412="","",IF(AU$28="X",IF(U412&gt;0,1,IF(Cover!$E$47="Weekly",IF(T412&gt;=40,1,0.5),IF(T412&gt;=80,1,0.5))),""))),"")</f>
        <v/>
      </c>
      <c r="BE412" s="499" t="str">
        <f>IF($BE$28="X",IF(AV412="",0,IF($B412="","",IF(AV$28="X",IF(Y412&gt;0,1,IF(Cover!$E$47="Weekly",IF(X412&gt;=40,1,0.5),IF(X412&gt;=80,1,0.5))),""))),"")</f>
        <v/>
      </c>
      <c r="BF412" s="499" t="str">
        <f>IF($BF$28="X",IF(AW412="",0,IF($B412="","",IF(AW$28="X",IF(AC412&gt;0,1,IF(Cover!$E$47="Weekly",IF(AB412&gt;=40,1,0.5),IF(AB412&gt;=80,1,0.5))),""))),"")</f>
        <v/>
      </c>
      <c r="BG412" s="499" t="str">
        <f>IF($BG$28="X",IF(AX412="",0,IF($B412="","",IF(AX$28="X",IF(AG412&gt;0,1,IF(Cover!$E$47="Weekly",IF(AF412&gt;=40,1,0.5),IF(AF412&gt;=80,1,0.5))),""))),"")</f>
        <v/>
      </c>
      <c r="BH412" s="500" t="str">
        <f>IF($BH$28="X",IF(AY412="",0,IF($B412="","",IF(AY$28="X",IF(AK412&gt;0,1,IF(Cover!$E$47="Weekly",IF(AJ412&gt;=40,1,0.5),IF(AJ412&gt;=80,1,0.5))),""))),"")</f>
        <v/>
      </c>
      <c r="BI412" s="470" t="str">
        <f t="shared" si="121"/>
        <v/>
      </c>
      <c r="BJ412" s="469" t="str">
        <f t="shared" si="122"/>
        <v/>
      </c>
      <c r="BL412" s="632">
        <f>IF(BJ412=0,IF('STEP 2 EE Data'!K407="Yes",IF('STEP 2 EE Data'!C407="",1,IF('STEP 2 EE Data'!D407&gt;=40,1,0.5)),0),IF('STEP 2 EE Data'!K407="Yes",IF('STEP 2 EE Data'!C407="",IF(BJ412=0.5,0.5,0),IF('STEP 2 EE Data'!D407&gt;=40,IF(BJ412=0.5,0.5,0),0)),0))</f>
        <v>0</v>
      </c>
    </row>
    <row r="413" spans="1:64" ht="15.6" thickTop="1" thickBot="1" x14ac:dyDescent="0.35">
      <c r="A413" s="84" t="str">
        <f>IF('STEP 2 EE Data'!A408="","",'STEP 2 EE Data'!A408)</f>
        <v/>
      </c>
      <c r="B413" s="83" t="str">
        <f>IF('STEP 2 EE Data'!B408="","",'STEP 2 EE Data'!B408)</f>
        <v/>
      </c>
      <c r="C413" s="54"/>
      <c r="D413" s="56"/>
      <c r="E413" s="55"/>
      <c r="F413" s="371" t="str">
        <f t="shared" si="123"/>
        <v/>
      </c>
      <c r="G413" s="54"/>
      <c r="H413" s="56"/>
      <c r="I413" s="55"/>
      <c r="J413" s="560" t="str">
        <f t="shared" si="124"/>
        <v/>
      </c>
      <c r="K413" s="54"/>
      <c r="L413" s="56"/>
      <c r="M413" s="55"/>
      <c r="N413" s="560" t="str">
        <f t="shared" si="125"/>
        <v/>
      </c>
      <c r="O413" s="54"/>
      <c r="P413" s="56"/>
      <c r="Q413" s="55"/>
      <c r="R413" s="560" t="str">
        <f t="shared" si="106"/>
        <v/>
      </c>
      <c r="S413" s="54"/>
      <c r="T413" s="56"/>
      <c r="U413" s="55"/>
      <c r="V413" s="560" t="str">
        <f t="shared" si="107"/>
        <v/>
      </c>
      <c r="W413" s="54"/>
      <c r="X413" s="56"/>
      <c r="Y413" s="55"/>
      <c r="Z413" s="560" t="str">
        <f t="shared" si="108"/>
        <v/>
      </c>
      <c r="AA413" s="54"/>
      <c r="AB413" s="56"/>
      <c r="AC413" s="55"/>
      <c r="AD413" s="560" t="str">
        <f t="shared" si="109"/>
        <v/>
      </c>
      <c r="AE413" s="54"/>
      <c r="AF413" s="56"/>
      <c r="AG413" s="55"/>
      <c r="AH413" s="560" t="str">
        <f t="shared" si="110"/>
        <v/>
      </c>
      <c r="AI413" s="54"/>
      <c r="AJ413" s="56"/>
      <c r="AK413" s="55"/>
      <c r="AL413" s="446" t="str">
        <f t="shared" si="111"/>
        <v/>
      </c>
      <c r="AM413" s="504">
        <f>'STEP 2 EE Data'!AI408</f>
        <v>0</v>
      </c>
      <c r="AN413" s="82">
        <f>'STEP 2 EE Data'!AJ408</f>
        <v>0</v>
      </c>
      <c r="AO413" s="445" t="str">
        <f>'STEP 2 EE Data'!AK408</f>
        <v/>
      </c>
      <c r="AQ413" s="497" t="str">
        <f t="shared" si="112"/>
        <v/>
      </c>
      <c r="AR413" s="497" t="str">
        <f t="shared" si="113"/>
        <v/>
      </c>
      <c r="AS413" s="497" t="str">
        <f t="shared" si="114"/>
        <v/>
      </c>
      <c r="AT413" s="497" t="str">
        <f t="shared" si="115"/>
        <v/>
      </c>
      <c r="AU413" s="497" t="str">
        <f t="shared" si="116"/>
        <v/>
      </c>
      <c r="AV413" s="497" t="str">
        <f t="shared" si="117"/>
        <v/>
      </c>
      <c r="AW413" s="497" t="str">
        <f t="shared" si="118"/>
        <v/>
      </c>
      <c r="AX413" s="497" t="str">
        <f t="shared" si="119"/>
        <v/>
      </c>
      <c r="AY413" s="498" t="str">
        <f t="shared" si="120"/>
        <v/>
      </c>
      <c r="AZ413" s="499" t="str">
        <f>IF($AZ$28="X",IF(AQ413="",0,IF($B413="","",IF(AQ$28="X",IF(E413&gt;0,1,IF(Cover!$E$47="Weekly",IF(D413&gt;=40,1,0.5),IF(D413&gt;=80,1,0.5))),""))),"")</f>
        <v/>
      </c>
      <c r="BA413" s="499" t="str">
        <f>IF($BA$28="X",IF(AR413="",0,IF($B413="","",IF(AR$28="X",IF(I413&gt;0,1,IF(Cover!$E$47="Weekly",IF(H413&gt;=40,1,0.5),IF(H413&gt;=80,1,0.5))),""))),"")</f>
        <v/>
      </c>
      <c r="BB413" s="499" t="str">
        <f>IF($BB$28="X",IF(AS413="",0,IF($B413="","",IF(AS$28="X",IF(M413&gt;0,1,IF(Cover!$E$47="Weekly",IF(L413&gt;=40,1,0.5),IF(L413&gt;=80,1,0.5))),""))),"")</f>
        <v/>
      </c>
      <c r="BC413" s="499" t="str">
        <f>IF($BC$28="X",IF(AT413="",0,IF($B413="","",IF(AT$28="X",IF(Q413&gt;0,1,IF(Cover!$E$47="Weekly",IF(P413&gt;=40,1,0.5),IF(P413&gt;=80,1,0.5))),""))),"")</f>
        <v/>
      </c>
      <c r="BD413" s="499" t="str">
        <f>IF($BD$28="X",IF(AU413="",0,IF($B413="","",IF(AU$28="X",IF(U413&gt;0,1,IF(Cover!$E$47="Weekly",IF(T413&gt;=40,1,0.5),IF(T413&gt;=80,1,0.5))),""))),"")</f>
        <v/>
      </c>
      <c r="BE413" s="499" t="str">
        <f>IF($BE$28="X",IF(AV413="",0,IF($B413="","",IF(AV$28="X",IF(Y413&gt;0,1,IF(Cover!$E$47="Weekly",IF(X413&gt;=40,1,0.5),IF(X413&gt;=80,1,0.5))),""))),"")</f>
        <v/>
      </c>
      <c r="BF413" s="499" t="str">
        <f>IF($BF$28="X",IF(AW413="",0,IF($B413="","",IF(AW$28="X",IF(AC413&gt;0,1,IF(Cover!$E$47="Weekly",IF(AB413&gt;=40,1,0.5),IF(AB413&gt;=80,1,0.5))),""))),"")</f>
        <v/>
      </c>
      <c r="BG413" s="499" t="str">
        <f>IF($BG$28="X",IF(AX413="",0,IF($B413="","",IF(AX$28="X",IF(AG413&gt;0,1,IF(Cover!$E$47="Weekly",IF(AF413&gt;=40,1,0.5),IF(AF413&gt;=80,1,0.5))),""))),"")</f>
        <v/>
      </c>
      <c r="BH413" s="500" t="str">
        <f>IF($BH$28="X",IF(AY413="",0,IF($B413="","",IF(AY$28="X",IF(AK413&gt;0,1,IF(Cover!$E$47="Weekly",IF(AJ413&gt;=40,1,0.5),IF(AJ413&gt;=80,1,0.5))),""))),"")</f>
        <v/>
      </c>
      <c r="BI413" s="470" t="str">
        <f t="shared" si="121"/>
        <v/>
      </c>
      <c r="BJ413" s="469" t="str">
        <f t="shared" si="122"/>
        <v/>
      </c>
      <c r="BL413" s="632">
        <f>IF(BJ413=0,IF('STEP 2 EE Data'!K408="Yes",IF('STEP 2 EE Data'!C408="",1,IF('STEP 2 EE Data'!D408&gt;=40,1,0.5)),0),IF('STEP 2 EE Data'!K408="Yes",IF('STEP 2 EE Data'!C408="",IF(BJ413=0.5,0.5,0),IF('STEP 2 EE Data'!D408&gt;=40,IF(BJ413=0.5,0.5,0),0)),0))</f>
        <v>0</v>
      </c>
    </row>
    <row r="414" spans="1:64" ht="15.6" thickTop="1" thickBot="1" x14ac:dyDescent="0.35">
      <c r="A414" s="84" t="str">
        <f>IF('STEP 2 EE Data'!A409="","",'STEP 2 EE Data'!A409)</f>
        <v/>
      </c>
      <c r="B414" s="83" t="str">
        <f>IF('STEP 2 EE Data'!B409="","",'STEP 2 EE Data'!B409)</f>
        <v/>
      </c>
      <c r="C414" s="54"/>
      <c r="D414" s="56"/>
      <c r="E414" s="55"/>
      <c r="F414" s="371" t="str">
        <f t="shared" si="123"/>
        <v/>
      </c>
      <c r="G414" s="54"/>
      <c r="H414" s="56"/>
      <c r="I414" s="55"/>
      <c r="J414" s="560" t="str">
        <f t="shared" si="124"/>
        <v/>
      </c>
      <c r="K414" s="54"/>
      <c r="L414" s="56"/>
      <c r="M414" s="55"/>
      <c r="N414" s="560" t="str">
        <f t="shared" si="125"/>
        <v/>
      </c>
      <c r="O414" s="54"/>
      <c r="P414" s="56"/>
      <c r="Q414" s="55"/>
      <c r="R414" s="560" t="str">
        <f t="shared" ref="R414:R477" si="126">IF($O$8="","",IF(B414="","",IF(Q414&gt;0,Q414,O414*P414)))</f>
        <v/>
      </c>
      <c r="S414" s="54"/>
      <c r="T414" s="56"/>
      <c r="U414" s="55"/>
      <c r="V414" s="560" t="str">
        <f t="shared" ref="V414:V477" si="127">IF($S$8="","",IF(B414="","",IF(U414&gt;0,U414,S414*T414)))</f>
        <v/>
      </c>
      <c r="W414" s="54"/>
      <c r="X414" s="56"/>
      <c r="Y414" s="55"/>
      <c r="Z414" s="560" t="str">
        <f t="shared" ref="Z414:Z477" si="128">IF($W$8="","",IF(B414="","",IF(Y414&gt;0,Y414,W414*X414)))</f>
        <v/>
      </c>
      <c r="AA414" s="54"/>
      <c r="AB414" s="56"/>
      <c r="AC414" s="55"/>
      <c r="AD414" s="560" t="str">
        <f t="shared" ref="AD414:AD477" si="129">IF($AA$8="","",IF(B414="","",IF(AC414&gt;0,AC414,AA414*AB414)))</f>
        <v/>
      </c>
      <c r="AE414" s="54"/>
      <c r="AF414" s="56"/>
      <c r="AG414" s="55"/>
      <c r="AH414" s="560" t="str">
        <f t="shared" ref="AH414:AH477" si="130">IF($AE$8="","",IF(B414="","",IF(AG414&gt;0,AG414,AE414*AF414)))</f>
        <v/>
      </c>
      <c r="AI414" s="54"/>
      <c r="AJ414" s="56"/>
      <c r="AK414" s="55"/>
      <c r="AL414" s="446" t="str">
        <f t="shared" ref="AL414:AL477" si="131">IF($AI$8="","",IF(B414="","",IF(AK414&gt;0,AK414,AI414*AJ414)))</f>
        <v/>
      </c>
      <c r="AM414" s="504">
        <f>'STEP 2 EE Data'!AI409</f>
        <v>0</v>
      </c>
      <c r="AN414" s="82">
        <f>'STEP 2 EE Data'!AJ409</f>
        <v>0</v>
      </c>
      <c r="AO414" s="445" t="str">
        <f>'STEP 2 EE Data'!AK409</f>
        <v/>
      </c>
      <c r="AQ414" s="497" t="str">
        <f t="shared" ref="AQ414:AQ477" si="132">IF($B414="","",IF(F414=0,"",IF(AQ$28="X",IF(IF(E414&gt;0,E414,C414)=0,"",IF(E414&gt;0,E414,C414)),"")))</f>
        <v/>
      </c>
      <c r="AR414" s="497" t="str">
        <f t="shared" ref="AR414:AR477" si="133">IF($B414="","",IF(J414=0,"",IF(AR$28="X",IF(IF(I414&gt;0,I414,G414)=0,"",IF(I414&gt;0,I414,G414)),"")))</f>
        <v/>
      </c>
      <c r="AS414" s="497" t="str">
        <f t="shared" ref="AS414:AS477" si="134">IF($B414="","",IF(N414=0,"",IF(AS$28="X",IF(IF(M414&gt;0,M414,K414)=0,"",IF(M414&gt;0,M414,K414)),"")))</f>
        <v/>
      </c>
      <c r="AT414" s="497" t="str">
        <f t="shared" ref="AT414:AT477" si="135">IF($B414="","",IF(R414=0,"",IF(AT$28="X",IF(IF(Q414&gt;0,Q414,O414)=0,"",IF(Q414&gt;0,Q414,O414)),"")))</f>
        <v/>
      </c>
      <c r="AU414" s="497" t="str">
        <f t="shared" ref="AU414:AU477" si="136">IF($B414="","",IF(V414=0,"",IF(AU$28="X",IF(IF(U414&gt;0,U414,S414)=0,"",IF(U414&gt;0,U414,S414)),"")))</f>
        <v/>
      </c>
      <c r="AV414" s="497" t="str">
        <f t="shared" ref="AV414:AV477" si="137">IF($B414="","",IF(Z414=0,"",IF(AV$28="X",IF(IF(Y414&gt;0,Y414,W414)=0,"",IF(Y414&gt;0,Y414,W414)),"")))</f>
        <v/>
      </c>
      <c r="AW414" s="497" t="str">
        <f t="shared" ref="AW414:AW477" si="138">IF($B414="","",IF(AD414=0,"",IF(AW$28="X",IF(IF(AC414&gt;0,AC414,AA414)=0,"",IF(AC414&gt;0,AC414,AA414)),"")))</f>
        <v/>
      </c>
      <c r="AX414" s="497" t="str">
        <f t="shared" ref="AX414:AX477" si="139">IF($B414="","",IF(AH414=0,"",IF(AX$28="X",IF(IF(AG414&gt;0,AG414,AE414)=0,"",IF(AG414&gt;0,AG414,AE414)),"")))</f>
        <v/>
      </c>
      <c r="AY414" s="498" t="str">
        <f t="shared" ref="AY414:AY477" si="140">IF($B414="","",IF(AL414=0,"",IF(AY$28="X",IF(IF(AK414&gt;0,AK414,AI414)=0,"",IF(AK414&gt;0,AK414,AI414)),"")))</f>
        <v/>
      </c>
      <c r="AZ414" s="499" t="str">
        <f>IF($AZ$28="X",IF(AQ414="",0,IF($B414="","",IF(AQ$28="X",IF(E414&gt;0,1,IF(Cover!$E$47="Weekly",IF(D414&gt;=40,1,0.5),IF(D414&gt;=80,1,0.5))),""))),"")</f>
        <v/>
      </c>
      <c r="BA414" s="499" t="str">
        <f>IF($BA$28="X",IF(AR414="",0,IF($B414="","",IF(AR$28="X",IF(I414&gt;0,1,IF(Cover!$E$47="Weekly",IF(H414&gt;=40,1,0.5),IF(H414&gt;=80,1,0.5))),""))),"")</f>
        <v/>
      </c>
      <c r="BB414" s="499" t="str">
        <f>IF($BB$28="X",IF(AS414="",0,IF($B414="","",IF(AS$28="X",IF(M414&gt;0,1,IF(Cover!$E$47="Weekly",IF(L414&gt;=40,1,0.5),IF(L414&gt;=80,1,0.5))),""))),"")</f>
        <v/>
      </c>
      <c r="BC414" s="499" t="str">
        <f>IF($BC$28="X",IF(AT414="",0,IF($B414="","",IF(AT$28="X",IF(Q414&gt;0,1,IF(Cover!$E$47="Weekly",IF(P414&gt;=40,1,0.5),IF(P414&gt;=80,1,0.5))),""))),"")</f>
        <v/>
      </c>
      <c r="BD414" s="499" t="str">
        <f>IF($BD$28="X",IF(AU414="",0,IF($B414="","",IF(AU$28="X",IF(U414&gt;0,1,IF(Cover!$E$47="Weekly",IF(T414&gt;=40,1,0.5),IF(T414&gt;=80,1,0.5))),""))),"")</f>
        <v/>
      </c>
      <c r="BE414" s="499" t="str">
        <f>IF($BE$28="X",IF(AV414="",0,IF($B414="","",IF(AV$28="X",IF(Y414&gt;0,1,IF(Cover!$E$47="Weekly",IF(X414&gt;=40,1,0.5),IF(X414&gt;=80,1,0.5))),""))),"")</f>
        <v/>
      </c>
      <c r="BF414" s="499" t="str">
        <f>IF($BF$28="X",IF(AW414="",0,IF($B414="","",IF(AW$28="X",IF(AC414&gt;0,1,IF(Cover!$E$47="Weekly",IF(AB414&gt;=40,1,0.5),IF(AB414&gt;=80,1,0.5))),""))),"")</f>
        <v/>
      </c>
      <c r="BG414" s="499" t="str">
        <f>IF($BG$28="X",IF(AX414="",0,IF($B414="","",IF(AX$28="X",IF(AG414&gt;0,1,IF(Cover!$E$47="Weekly",IF(AF414&gt;=40,1,0.5),IF(AF414&gt;=80,1,0.5))),""))),"")</f>
        <v/>
      </c>
      <c r="BH414" s="500" t="str">
        <f>IF($BH$28="X",IF(AY414="",0,IF($B414="","",IF(AY$28="X",IF(AK414&gt;0,1,IF(Cover!$E$47="Weekly",IF(AJ414&gt;=40,1,0.5),IF(AJ414&gt;=80,1,0.5))),""))),"")</f>
        <v/>
      </c>
      <c r="BI414" s="470" t="str">
        <f t="shared" ref="BI414:BI477" si="141">IF(B414="","",IFERROR(AVERAGE(AQ414:AY414),0))</f>
        <v/>
      </c>
      <c r="BJ414" s="469" t="str">
        <f t="shared" ref="BJ414:BJ477" si="142">IF(B414="","",IF(AVERAGE(AZ414:BH414)&lt;1,IF(AVERAGE(AZ414:BH414)&gt;0,0.5,0),AVERAGE(AZ414:BH414)))</f>
        <v/>
      </c>
      <c r="BL414" s="632">
        <f>IF(BJ414=0,IF('STEP 2 EE Data'!K409="Yes",IF('STEP 2 EE Data'!C409="",1,IF('STEP 2 EE Data'!D409&gt;=40,1,0.5)),0),IF('STEP 2 EE Data'!K409="Yes",IF('STEP 2 EE Data'!C409="",IF(BJ414=0.5,0.5,0),IF('STEP 2 EE Data'!D409&gt;=40,IF(BJ414=0.5,0.5,0),0)),0))</f>
        <v>0</v>
      </c>
    </row>
    <row r="415" spans="1:64" ht="15.6" thickTop="1" thickBot="1" x14ac:dyDescent="0.35">
      <c r="A415" s="84" t="str">
        <f>IF('STEP 2 EE Data'!A410="","",'STEP 2 EE Data'!A410)</f>
        <v/>
      </c>
      <c r="B415" s="83" t="str">
        <f>IF('STEP 2 EE Data'!B410="","",'STEP 2 EE Data'!B410)</f>
        <v/>
      </c>
      <c r="C415" s="54"/>
      <c r="D415" s="56"/>
      <c r="E415" s="55"/>
      <c r="F415" s="371" t="str">
        <f t="shared" si="123"/>
        <v/>
      </c>
      <c r="G415" s="54"/>
      <c r="H415" s="56"/>
      <c r="I415" s="55"/>
      <c r="J415" s="560" t="str">
        <f t="shared" si="124"/>
        <v/>
      </c>
      <c r="K415" s="54"/>
      <c r="L415" s="56"/>
      <c r="M415" s="55"/>
      <c r="N415" s="560" t="str">
        <f t="shared" si="125"/>
        <v/>
      </c>
      <c r="O415" s="54"/>
      <c r="P415" s="56"/>
      <c r="Q415" s="55"/>
      <c r="R415" s="560" t="str">
        <f t="shared" si="126"/>
        <v/>
      </c>
      <c r="S415" s="54"/>
      <c r="T415" s="56"/>
      <c r="U415" s="55"/>
      <c r="V415" s="560" t="str">
        <f t="shared" si="127"/>
        <v/>
      </c>
      <c r="W415" s="54"/>
      <c r="X415" s="56"/>
      <c r="Y415" s="55"/>
      <c r="Z415" s="560" t="str">
        <f t="shared" si="128"/>
        <v/>
      </c>
      <c r="AA415" s="54"/>
      <c r="AB415" s="56"/>
      <c r="AC415" s="55"/>
      <c r="AD415" s="560" t="str">
        <f t="shared" si="129"/>
        <v/>
      </c>
      <c r="AE415" s="54"/>
      <c r="AF415" s="56"/>
      <c r="AG415" s="55"/>
      <c r="AH415" s="560" t="str">
        <f t="shared" si="130"/>
        <v/>
      </c>
      <c r="AI415" s="54"/>
      <c r="AJ415" s="56"/>
      <c r="AK415" s="55"/>
      <c r="AL415" s="446" t="str">
        <f t="shared" si="131"/>
        <v/>
      </c>
      <c r="AM415" s="504">
        <f>'STEP 2 EE Data'!AI410</f>
        <v>0</v>
      </c>
      <c r="AN415" s="82">
        <f>'STEP 2 EE Data'!AJ410</f>
        <v>0</v>
      </c>
      <c r="AO415" s="445" t="str">
        <f>'STEP 2 EE Data'!AK410</f>
        <v/>
      </c>
      <c r="AQ415" s="497" t="str">
        <f t="shared" si="132"/>
        <v/>
      </c>
      <c r="AR415" s="497" t="str">
        <f t="shared" si="133"/>
        <v/>
      </c>
      <c r="AS415" s="497" t="str">
        <f t="shared" si="134"/>
        <v/>
      </c>
      <c r="AT415" s="497" t="str">
        <f t="shared" si="135"/>
        <v/>
      </c>
      <c r="AU415" s="497" t="str">
        <f t="shared" si="136"/>
        <v/>
      </c>
      <c r="AV415" s="497" t="str">
        <f t="shared" si="137"/>
        <v/>
      </c>
      <c r="AW415" s="497" t="str">
        <f t="shared" si="138"/>
        <v/>
      </c>
      <c r="AX415" s="497" t="str">
        <f t="shared" si="139"/>
        <v/>
      </c>
      <c r="AY415" s="498" t="str">
        <f t="shared" si="140"/>
        <v/>
      </c>
      <c r="AZ415" s="499" t="str">
        <f>IF($AZ$28="X",IF(AQ415="",0,IF($B415="","",IF(AQ$28="X",IF(E415&gt;0,1,IF(Cover!$E$47="Weekly",IF(D415&gt;=40,1,0.5),IF(D415&gt;=80,1,0.5))),""))),"")</f>
        <v/>
      </c>
      <c r="BA415" s="499" t="str">
        <f>IF($BA$28="X",IF(AR415="",0,IF($B415="","",IF(AR$28="X",IF(I415&gt;0,1,IF(Cover!$E$47="Weekly",IF(H415&gt;=40,1,0.5),IF(H415&gt;=80,1,0.5))),""))),"")</f>
        <v/>
      </c>
      <c r="BB415" s="499" t="str">
        <f>IF($BB$28="X",IF(AS415="",0,IF($B415="","",IF(AS$28="X",IF(M415&gt;0,1,IF(Cover!$E$47="Weekly",IF(L415&gt;=40,1,0.5),IF(L415&gt;=80,1,0.5))),""))),"")</f>
        <v/>
      </c>
      <c r="BC415" s="499" t="str">
        <f>IF($BC$28="X",IF(AT415="",0,IF($B415="","",IF(AT$28="X",IF(Q415&gt;0,1,IF(Cover!$E$47="Weekly",IF(P415&gt;=40,1,0.5),IF(P415&gt;=80,1,0.5))),""))),"")</f>
        <v/>
      </c>
      <c r="BD415" s="499" t="str">
        <f>IF($BD$28="X",IF(AU415="",0,IF($B415="","",IF(AU$28="X",IF(U415&gt;0,1,IF(Cover!$E$47="Weekly",IF(T415&gt;=40,1,0.5),IF(T415&gt;=80,1,0.5))),""))),"")</f>
        <v/>
      </c>
      <c r="BE415" s="499" t="str">
        <f>IF($BE$28="X",IF(AV415="",0,IF($B415="","",IF(AV$28="X",IF(Y415&gt;0,1,IF(Cover!$E$47="Weekly",IF(X415&gt;=40,1,0.5),IF(X415&gt;=80,1,0.5))),""))),"")</f>
        <v/>
      </c>
      <c r="BF415" s="499" t="str">
        <f>IF($BF$28="X",IF(AW415="",0,IF($B415="","",IF(AW$28="X",IF(AC415&gt;0,1,IF(Cover!$E$47="Weekly",IF(AB415&gt;=40,1,0.5),IF(AB415&gt;=80,1,0.5))),""))),"")</f>
        <v/>
      </c>
      <c r="BG415" s="499" t="str">
        <f>IF($BG$28="X",IF(AX415="",0,IF($B415="","",IF(AX$28="X",IF(AG415&gt;0,1,IF(Cover!$E$47="Weekly",IF(AF415&gt;=40,1,0.5),IF(AF415&gt;=80,1,0.5))),""))),"")</f>
        <v/>
      </c>
      <c r="BH415" s="500" t="str">
        <f>IF($BH$28="X",IF(AY415="",0,IF($B415="","",IF(AY$28="X",IF(AK415&gt;0,1,IF(Cover!$E$47="Weekly",IF(AJ415&gt;=40,1,0.5),IF(AJ415&gt;=80,1,0.5))),""))),"")</f>
        <v/>
      </c>
      <c r="BI415" s="470" t="str">
        <f t="shared" si="141"/>
        <v/>
      </c>
      <c r="BJ415" s="469" t="str">
        <f t="shared" si="142"/>
        <v/>
      </c>
      <c r="BL415" s="632">
        <f>IF(BJ415=0,IF('STEP 2 EE Data'!K410="Yes",IF('STEP 2 EE Data'!C410="",1,IF('STEP 2 EE Data'!D410&gt;=40,1,0.5)),0),IF('STEP 2 EE Data'!K410="Yes",IF('STEP 2 EE Data'!C410="",IF(BJ415=0.5,0.5,0),IF('STEP 2 EE Data'!D410&gt;=40,IF(BJ415=0.5,0.5,0),0)),0))</f>
        <v>0</v>
      </c>
    </row>
    <row r="416" spans="1:64" ht="15.6" thickTop="1" thickBot="1" x14ac:dyDescent="0.35">
      <c r="A416" s="84" t="str">
        <f>IF('STEP 2 EE Data'!A411="","",'STEP 2 EE Data'!A411)</f>
        <v/>
      </c>
      <c r="B416" s="83" t="str">
        <f>IF('STEP 2 EE Data'!B411="","",'STEP 2 EE Data'!B411)</f>
        <v/>
      </c>
      <c r="C416" s="54"/>
      <c r="D416" s="56"/>
      <c r="E416" s="55"/>
      <c r="F416" s="371" t="str">
        <f t="shared" ref="F416:F479" si="143">IF($C$8="","",IF(B416="","",IF(E416&gt;0,E416,C416*D416)))</f>
        <v/>
      </c>
      <c r="G416" s="54"/>
      <c r="H416" s="56"/>
      <c r="I416" s="55"/>
      <c r="J416" s="560" t="str">
        <f t="shared" si="124"/>
        <v/>
      </c>
      <c r="K416" s="54"/>
      <c r="L416" s="56"/>
      <c r="M416" s="55"/>
      <c r="N416" s="560" t="str">
        <f t="shared" si="125"/>
        <v/>
      </c>
      <c r="O416" s="54"/>
      <c r="P416" s="56"/>
      <c r="Q416" s="55"/>
      <c r="R416" s="560" t="str">
        <f t="shared" si="126"/>
        <v/>
      </c>
      <c r="S416" s="54"/>
      <c r="T416" s="56"/>
      <c r="U416" s="55"/>
      <c r="V416" s="560" t="str">
        <f t="shared" si="127"/>
        <v/>
      </c>
      <c r="W416" s="54"/>
      <c r="X416" s="56"/>
      <c r="Y416" s="55"/>
      <c r="Z416" s="560" t="str">
        <f t="shared" si="128"/>
        <v/>
      </c>
      <c r="AA416" s="54"/>
      <c r="AB416" s="56"/>
      <c r="AC416" s="55"/>
      <c r="AD416" s="560" t="str">
        <f t="shared" si="129"/>
        <v/>
      </c>
      <c r="AE416" s="54"/>
      <c r="AF416" s="56"/>
      <c r="AG416" s="55"/>
      <c r="AH416" s="560" t="str">
        <f t="shared" si="130"/>
        <v/>
      </c>
      <c r="AI416" s="54"/>
      <c r="AJ416" s="56"/>
      <c r="AK416" s="55"/>
      <c r="AL416" s="446" t="str">
        <f t="shared" si="131"/>
        <v/>
      </c>
      <c r="AM416" s="504">
        <f>'STEP 2 EE Data'!AI411</f>
        <v>0</v>
      </c>
      <c r="AN416" s="82">
        <f>'STEP 2 EE Data'!AJ411</f>
        <v>0</v>
      </c>
      <c r="AO416" s="445" t="str">
        <f>'STEP 2 EE Data'!AK411</f>
        <v/>
      </c>
      <c r="AQ416" s="497" t="str">
        <f t="shared" si="132"/>
        <v/>
      </c>
      <c r="AR416" s="497" t="str">
        <f t="shared" si="133"/>
        <v/>
      </c>
      <c r="AS416" s="497" t="str">
        <f t="shared" si="134"/>
        <v/>
      </c>
      <c r="AT416" s="497" t="str">
        <f t="shared" si="135"/>
        <v/>
      </c>
      <c r="AU416" s="497" t="str">
        <f t="shared" si="136"/>
        <v/>
      </c>
      <c r="AV416" s="497" t="str">
        <f t="shared" si="137"/>
        <v/>
      </c>
      <c r="AW416" s="497" t="str">
        <f t="shared" si="138"/>
        <v/>
      </c>
      <c r="AX416" s="497" t="str">
        <f t="shared" si="139"/>
        <v/>
      </c>
      <c r="AY416" s="498" t="str">
        <f t="shared" si="140"/>
        <v/>
      </c>
      <c r="AZ416" s="499" t="str">
        <f>IF($AZ$28="X",IF(AQ416="",0,IF($B416="","",IF(AQ$28="X",IF(E416&gt;0,1,IF(Cover!$E$47="Weekly",IF(D416&gt;=40,1,0.5),IF(D416&gt;=80,1,0.5))),""))),"")</f>
        <v/>
      </c>
      <c r="BA416" s="499" t="str">
        <f>IF($BA$28="X",IF(AR416="",0,IF($B416="","",IF(AR$28="X",IF(I416&gt;0,1,IF(Cover!$E$47="Weekly",IF(H416&gt;=40,1,0.5),IF(H416&gt;=80,1,0.5))),""))),"")</f>
        <v/>
      </c>
      <c r="BB416" s="499" t="str">
        <f>IF($BB$28="X",IF(AS416="",0,IF($B416="","",IF(AS$28="X",IF(M416&gt;0,1,IF(Cover!$E$47="Weekly",IF(L416&gt;=40,1,0.5),IF(L416&gt;=80,1,0.5))),""))),"")</f>
        <v/>
      </c>
      <c r="BC416" s="499" t="str">
        <f>IF($BC$28="X",IF(AT416="",0,IF($B416="","",IF(AT$28="X",IF(Q416&gt;0,1,IF(Cover!$E$47="Weekly",IF(P416&gt;=40,1,0.5),IF(P416&gt;=80,1,0.5))),""))),"")</f>
        <v/>
      </c>
      <c r="BD416" s="499" t="str">
        <f>IF($BD$28="X",IF(AU416="",0,IF($B416="","",IF(AU$28="X",IF(U416&gt;0,1,IF(Cover!$E$47="Weekly",IF(T416&gt;=40,1,0.5),IF(T416&gt;=80,1,0.5))),""))),"")</f>
        <v/>
      </c>
      <c r="BE416" s="499" t="str">
        <f>IF($BE$28="X",IF(AV416="",0,IF($B416="","",IF(AV$28="X",IF(Y416&gt;0,1,IF(Cover!$E$47="Weekly",IF(X416&gt;=40,1,0.5),IF(X416&gt;=80,1,0.5))),""))),"")</f>
        <v/>
      </c>
      <c r="BF416" s="499" t="str">
        <f>IF($BF$28="X",IF(AW416="",0,IF($B416="","",IF(AW$28="X",IF(AC416&gt;0,1,IF(Cover!$E$47="Weekly",IF(AB416&gt;=40,1,0.5),IF(AB416&gt;=80,1,0.5))),""))),"")</f>
        <v/>
      </c>
      <c r="BG416" s="499" t="str">
        <f>IF($BG$28="X",IF(AX416="",0,IF($B416="","",IF(AX$28="X",IF(AG416&gt;0,1,IF(Cover!$E$47="Weekly",IF(AF416&gt;=40,1,0.5),IF(AF416&gt;=80,1,0.5))),""))),"")</f>
        <v/>
      </c>
      <c r="BH416" s="500" t="str">
        <f>IF($BH$28="X",IF(AY416="",0,IF($B416="","",IF(AY$28="X",IF(AK416&gt;0,1,IF(Cover!$E$47="Weekly",IF(AJ416&gt;=40,1,0.5),IF(AJ416&gt;=80,1,0.5))),""))),"")</f>
        <v/>
      </c>
      <c r="BI416" s="470" t="str">
        <f t="shared" si="141"/>
        <v/>
      </c>
      <c r="BJ416" s="469" t="str">
        <f t="shared" si="142"/>
        <v/>
      </c>
      <c r="BL416" s="632">
        <f>IF(BJ416=0,IF('STEP 2 EE Data'!K411="Yes",IF('STEP 2 EE Data'!C411="",1,IF('STEP 2 EE Data'!D411&gt;=40,1,0.5)),0),IF('STEP 2 EE Data'!K411="Yes",IF('STEP 2 EE Data'!C411="",IF(BJ416=0.5,0.5,0),IF('STEP 2 EE Data'!D411&gt;=40,IF(BJ416=0.5,0.5,0),0)),0))</f>
        <v>0</v>
      </c>
    </row>
    <row r="417" spans="1:64" ht="15.6" thickTop="1" thickBot="1" x14ac:dyDescent="0.35">
      <c r="A417" s="84" t="str">
        <f>IF('STEP 2 EE Data'!A412="","",'STEP 2 EE Data'!A412)</f>
        <v/>
      </c>
      <c r="B417" s="83" t="str">
        <f>IF('STEP 2 EE Data'!B412="","",'STEP 2 EE Data'!B412)</f>
        <v/>
      </c>
      <c r="C417" s="54"/>
      <c r="D417" s="56"/>
      <c r="E417" s="55"/>
      <c r="F417" s="371" t="str">
        <f t="shared" si="143"/>
        <v/>
      </c>
      <c r="G417" s="54"/>
      <c r="H417" s="56"/>
      <c r="I417" s="55"/>
      <c r="J417" s="560" t="str">
        <f t="shared" si="124"/>
        <v/>
      </c>
      <c r="K417" s="54"/>
      <c r="L417" s="56"/>
      <c r="M417" s="55"/>
      <c r="N417" s="560" t="str">
        <f t="shared" si="125"/>
        <v/>
      </c>
      <c r="O417" s="54"/>
      <c r="P417" s="56"/>
      <c r="Q417" s="55"/>
      <c r="R417" s="560" t="str">
        <f t="shared" si="126"/>
        <v/>
      </c>
      <c r="S417" s="54"/>
      <c r="T417" s="56"/>
      <c r="U417" s="55"/>
      <c r="V417" s="560" t="str">
        <f t="shared" si="127"/>
        <v/>
      </c>
      <c r="W417" s="54"/>
      <c r="X417" s="56"/>
      <c r="Y417" s="55"/>
      <c r="Z417" s="560" t="str">
        <f t="shared" si="128"/>
        <v/>
      </c>
      <c r="AA417" s="54"/>
      <c r="AB417" s="56"/>
      <c r="AC417" s="55"/>
      <c r="AD417" s="560" t="str">
        <f t="shared" si="129"/>
        <v/>
      </c>
      <c r="AE417" s="54"/>
      <c r="AF417" s="56"/>
      <c r="AG417" s="55"/>
      <c r="AH417" s="560" t="str">
        <f t="shared" si="130"/>
        <v/>
      </c>
      <c r="AI417" s="54"/>
      <c r="AJ417" s="56"/>
      <c r="AK417" s="55"/>
      <c r="AL417" s="446" t="str">
        <f t="shared" si="131"/>
        <v/>
      </c>
      <c r="AM417" s="504">
        <f>'STEP 2 EE Data'!AI412</f>
        <v>0</v>
      </c>
      <c r="AN417" s="82">
        <f>'STEP 2 EE Data'!AJ412</f>
        <v>0</v>
      </c>
      <c r="AO417" s="445" t="str">
        <f>'STEP 2 EE Data'!AK412</f>
        <v/>
      </c>
      <c r="AQ417" s="497" t="str">
        <f t="shared" si="132"/>
        <v/>
      </c>
      <c r="AR417" s="497" t="str">
        <f t="shared" si="133"/>
        <v/>
      </c>
      <c r="AS417" s="497" t="str">
        <f t="shared" si="134"/>
        <v/>
      </c>
      <c r="AT417" s="497" t="str">
        <f t="shared" si="135"/>
        <v/>
      </c>
      <c r="AU417" s="497" t="str">
        <f t="shared" si="136"/>
        <v/>
      </c>
      <c r="AV417" s="497" t="str">
        <f t="shared" si="137"/>
        <v/>
      </c>
      <c r="AW417" s="497" t="str">
        <f t="shared" si="138"/>
        <v/>
      </c>
      <c r="AX417" s="497" t="str">
        <f t="shared" si="139"/>
        <v/>
      </c>
      <c r="AY417" s="498" t="str">
        <f t="shared" si="140"/>
        <v/>
      </c>
      <c r="AZ417" s="499" t="str">
        <f>IF($AZ$28="X",IF(AQ417="",0,IF($B417="","",IF(AQ$28="X",IF(E417&gt;0,1,IF(Cover!$E$47="Weekly",IF(D417&gt;=40,1,0.5),IF(D417&gt;=80,1,0.5))),""))),"")</f>
        <v/>
      </c>
      <c r="BA417" s="499" t="str">
        <f>IF($BA$28="X",IF(AR417="",0,IF($B417="","",IF(AR$28="X",IF(I417&gt;0,1,IF(Cover!$E$47="Weekly",IF(H417&gt;=40,1,0.5),IF(H417&gt;=80,1,0.5))),""))),"")</f>
        <v/>
      </c>
      <c r="BB417" s="499" t="str">
        <f>IF($BB$28="X",IF(AS417="",0,IF($B417="","",IF(AS$28="X",IF(M417&gt;0,1,IF(Cover!$E$47="Weekly",IF(L417&gt;=40,1,0.5),IF(L417&gt;=80,1,0.5))),""))),"")</f>
        <v/>
      </c>
      <c r="BC417" s="499" t="str">
        <f>IF($BC$28="X",IF(AT417="",0,IF($B417="","",IF(AT$28="X",IF(Q417&gt;0,1,IF(Cover!$E$47="Weekly",IF(P417&gt;=40,1,0.5),IF(P417&gt;=80,1,0.5))),""))),"")</f>
        <v/>
      </c>
      <c r="BD417" s="499" t="str">
        <f>IF($BD$28="X",IF(AU417="",0,IF($B417="","",IF(AU$28="X",IF(U417&gt;0,1,IF(Cover!$E$47="Weekly",IF(T417&gt;=40,1,0.5),IF(T417&gt;=80,1,0.5))),""))),"")</f>
        <v/>
      </c>
      <c r="BE417" s="499" t="str">
        <f>IF($BE$28="X",IF(AV417="",0,IF($B417="","",IF(AV$28="X",IF(Y417&gt;0,1,IF(Cover!$E$47="Weekly",IF(X417&gt;=40,1,0.5),IF(X417&gt;=80,1,0.5))),""))),"")</f>
        <v/>
      </c>
      <c r="BF417" s="499" t="str">
        <f>IF($BF$28="X",IF(AW417="",0,IF($B417="","",IF(AW$28="X",IF(AC417&gt;0,1,IF(Cover!$E$47="Weekly",IF(AB417&gt;=40,1,0.5),IF(AB417&gt;=80,1,0.5))),""))),"")</f>
        <v/>
      </c>
      <c r="BG417" s="499" t="str">
        <f>IF($BG$28="X",IF(AX417="",0,IF($B417="","",IF(AX$28="X",IF(AG417&gt;0,1,IF(Cover!$E$47="Weekly",IF(AF417&gt;=40,1,0.5),IF(AF417&gt;=80,1,0.5))),""))),"")</f>
        <v/>
      </c>
      <c r="BH417" s="500" t="str">
        <f>IF($BH$28="X",IF(AY417="",0,IF($B417="","",IF(AY$28="X",IF(AK417&gt;0,1,IF(Cover!$E$47="Weekly",IF(AJ417&gt;=40,1,0.5),IF(AJ417&gt;=80,1,0.5))),""))),"")</f>
        <v/>
      </c>
      <c r="BI417" s="470" t="str">
        <f t="shared" si="141"/>
        <v/>
      </c>
      <c r="BJ417" s="469" t="str">
        <f t="shared" si="142"/>
        <v/>
      </c>
      <c r="BL417" s="632">
        <f>IF(BJ417=0,IF('STEP 2 EE Data'!K412="Yes",IF('STEP 2 EE Data'!C412="",1,IF('STEP 2 EE Data'!D412&gt;=40,1,0.5)),0),IF('STEP 2 EE Data'!K412="Yes",IF('STEP 2 EE Data'!C412="",IF(BJ417=0.5,0.5,0),IF('STEP 2 EE Data'!D412&gt;=40,IF(BJ417=0.5,0.5,0),0)),0))</f>
        <v>0</v>
      </c>
    </row>
    <row r="418" spans="1:64" ht="15.6" thickTop="1" thickBot="1" x14ac:dyDescent="0.35">
      <c r="A418" s="84" t="str">
        <f>IF('STEP 2 EE Data'!A413="","",'STEP 2 EE Data'!A413)</f>
        <v/>
      </c>
      <c r="B418" s="83" t="str">
        <f>IF('STEP 2 EE Data'!B413="","",'STEP 2 EE Data'!B413)</f>
        <v/>
      </c>
      <c r="C418" s="54"/>
      <c r="D418" s="56"/>
      <c r="E418" s="55"/>
      <c r="F418" s="371" t="str">
        <f t="shared" si="143"/>
        <v/>
      </c>
      <c r="G418" s="54"/>
      <c r="H418" s="56"/>
      <c r="I418" s="55"/>
      <c r="J418" s="560" t="str">
        <f t="shared" ref="J418:J481" si="144">IF($G$8="","",IF(B418="","",IF(I418&gt;0,I418,G418*H418)))</f>
        <v/>
      </c>
      <c r="K418" s="54"/>
      <c r="L418" s="56"/>
      <c r="M418" s="55"/>
      <c r="N418" s="560" t="str">
        <f t="shared" si="125"/>
        <v/>
      </c>
      <c r="O418" s="54"/>
      <c r="P418" s="56"/>
      <c r="Q418" s="55"/>
      <c r="R418" s="560" t="str">
        <f t="shared" si="126"/>
        <v/>
      </c>
      <c r="S418" s="54"/>
      <c r="T418" s="56"/>
      <c r="U418" s="55"/>
      <c r="V418" s="560" t="str">
        <f t="shared" si="127"/>
        <v/>
      </c>
      <c r="W418" s="54"/>
      <c r="X418" s="56"/>
      <c r="Y418" s="55"/>
      <c r="Z418" s="560" t="str">
        <f t="shared" si="128"/>
        <v/>
      </c>
      <c r="AA418" s="54"/>
      <c r="AB418" s="56"/>
      <c r="AC418" s="55"/>
      <c r="AD418" s="560" t="str">
        <f t="shared" si="129"/>
        <v/>
      </c>
      <c r="AE418" s="54"/>
      <c r="AF418" s="56"/>
      <c r="AG418" s="55"/>
      <c r="AH418" s="560" t="str">
        <f t="shared" si="130"/>
        <v/>
      </c>
      <c r="AI418" s="54"/>
      <c r="AJ418" s="56"/>
      <c r="AK418" s="55"/>
      <c r="AL418" s="446" t="str">
        <f t="shared" si="131"/>
        <v/>
      </c>
      <c r="AM418" s="504">
        <f>'STEP 2 EE Data'!AI413</f>
        <v>0</v>
      </c>
      <c r="AN418" s="82">
        <f>'STEP 2 EE Data'!AJ413</f>
        <v>0</v>
      </c>
      <c r="AO418" s="445" t="str">
        <f>'STEP 2 EE Data'!AK413</f>
        <v/>
      </c>
      <c r="AQ418" s="497" t="str">
        <f t="shared" si="132"/>
        <v/>
      </c>
      <c r="AR418" s="497" t="str">
        <f t="shared" si="133"/>
        <v/>
      </c>
      <c r="AS418" s="497" t="str">
        <f t="shared" si="134"/>
        <v/>
      </c>
      <c r="AT418" s="497" t="str">
        <f t="shared" si="135"/>
        <v/>
      </c>
      <c r="AU418" s="497" t="str">
        <f t="shared" si="136"/>
        <v/>
      </c>
      <c r="AV418" s="497" t="str">
        <f t="shared" si="137"/>
        <v/>
      </c>
      <c r="AW418" s="497" t="str">
        <f t="shared" si="138"/>
        <v/>
      </c>
      <c r="AX418" s="497" t="str">
        <f t="shared" si="139"/>
        <v/>
      </c>
      <c r="AY418" s="498" t="str">
        <f t="shared" si="140"/>
        <v/>
      </c>
      <c r="AZ418" s="499" t="str">
        <f>IF($AZ$28="X",IF(AQ418="",0,IF($B418="","",IF(AQ$28="X",IF(E418&gt;0,1,IF(Cover!$E$47="Weekly",IF(D418&gt;=40,1,0.5),IF(D418&gt;=80,1,0.5))),""))),"")</f>
        <v/>
      </c>
      <c r="BA418" s="499" t="str">
        <f>IF($BA$28="X",IF(AR418="",0,IF($B418="","",IF(AR$28="X",IF(I418&gt;0,1,IF(Cover!$E$47="Weekly",IF(H418&gt;=40,1,0.5),IF(H418&gt;=80,1,0.5))),""))),"")</f>
        <v/>
      </c>
      <c r="BB418" s="499" t="str">
        <f>IF($BB$28="X",IF(AS418="",0,IF($B418="","",IF(AS$28="X",IF(M418&gt;0,1,IF(Cover!$E$47="Weekly",IF(L418&gt;=40,1,0.5),IF(L418&gt;=80,1,0.5))),""))),"")</f>
        <v/>
      </c>
      <c r="BC418" s="499" t="str">
        <f>IF($BC$28="X",IF(AT418="",0,IF($B418="","",IF(AT$28="X",IF(Q418&gt;0,1,IF(Cover!$E$47="Weekly",IF(P418&gt;=40,1,0.5),IF(P418&gt;=80,1,0.5))),""))),"")</f>
        <v/>
      </c>
      <c r="BD418" s="499" t="str">
        <f>IF($BD$28="X",IF(AU418="",0,IF($B418="","",IF(AU$28="X",IF(U418&gt;0,1,IF(Cover!$E$47="Weekly",IF(T418&gt;=40,1,0.5),IF(T418&gt;=80,1,0.5))),""))),"")</f>
        <v/>
      </c>
      <c r="BE418" s="499" t="str">
        <f>IF($BE$28="X",IF(AV418="",0,IF($B418="","",IF(AV$28="X",IF(Y418&gt;0,1,IF(Cover!$E$47="Weekly",IF(X418&gt;=40,1,0.5),IF(X418&gt;=80,1,0.5))),""))),"")</f>
        <v/>
      </c>
      <c r="BF418" s="499" t="str">
        <f>IF($BF$28="X",IF(AW418="",0,IF($B418="","",IF(AW$28="X",IF(AC418&gt;0,1,IF(Cover!$E$47="Weekly",IF(AB418&gt;=40,1,0.5),IF(AB418&gt;=80,1,0.5))),""))),"")</f>
        <v/>
      </c>
      <c r="BG418" s="499" t="str">
        <f>IF($BG$28="X",IF(AX418="",0,IF($B418="","",IF(AX$28="X",IF(AG418&gt;0,1,IF(Cover!$E$47="Weekly",IF(AF418&gt;=40,1,0.5),IF(AF418&gt;=80,1,0.5))),""))),"")</f>
        <v/>
      </c>
      <c r="BH418" s="500" t="str">
        <f>IF($BH$28="X",IF(AY418="",0,IF($B418="","",IF(AY$28="X",IF(AK418&gt;0,1,IF(Cover!$E$47="Weekly",IF(AJ418&gt;=40,1,0.5),IF(AJ418&gt;=80,1,0.5))),""))),"")</f>
        <v/>
      </c>
      <c r="BI418" s="470" t="str">
        <f t="shared" si="141"/>
        <v/>
      </c>
      <c r="BJ418" s="469" t="str">
        <f t="shared" si="142"/>
        <v/>
      </c>
      <c r="BL418" s="632">
        <f>IF(BJ418=0,IF('STEP 2 EE Data'!K413="Yes",IF('STEP 2 EE Data'!C413="",1,IF('STEP 2 EE Data'!D413&gt;=40,1,0.5)),0),IF('STEP 2 EE Data'!K413="Yes",IF('STEP 2 EE Data'!C413="",IF(BJ418=0.5,0.5,0),IF('STEP 2 EE Data'!D413&gt;=40,IF(BJ418=0.5,0.5,0),0)),0))</f>
        <v>0</v>
      </c>
    </row>
    <row r="419" spans="1:64" ht="15.6" thickTop="1" thickBot="1" x14ac:dyDescent="0.35">
      <c r="A419" s="84" t="str">
        <f>IF('STEP 2 EE Data'!A414="","",'STEP 2 EE Data'!A414)</f>
        <v/>
      </c>
      <c r="B419" s="83" t="str">
        <f>IF('STEP 2 EE Data'!B414="","",'STEP 2 EE Data'!B414)</f>
        <v/>
      </c>
      <c r="C419" s="54"/>
      <c r="D419" s="56"/>
      <c r="E419" s="55"/>
      <c r="F419" s="371" t="str">
        <f t="shared" si="143"/>
        <v/>
      </c>
      <c r="G419" s="54"/>
      <c r="H419" s="56"/>
      <c r="I419" s="55"/>
      <c r="J419" s="560" t="str">
        <f t="shared" si="144"/>
        <v/>
      </c>
      <c r="K419" s="54"/>
      <c r="L419" s="56"/>
      <c r="M419" s="55"/>
      <c r="N419" s="560" t="str">
        <f t="shared" ref="N419:N482" si="145">IF($K$8="","",IF(B419="","",IF(M419&gt;0,M419,K419*L419)))</f>
        <v/>
      </c>
      <c r="O419" s="54"/>
      <c r="P419" s="56"/>
      <c r="Q419" s="55"/>
      <c r="R419" s="560" t="str">
        <f t="shared" si="126"/>
        <v/>
      </c>
      <c r="S419" s="54"/>
      <c r="T419" s="56"/>
      <c r="U419" s="55"/>
      <c r="V419" s="560" t="str">
        <f t="shared" si="127"/>
        <v/>
      </c>
      <c r="W419" s="54"/>
      <c r="X419" s="56"/>
      <c r="Y419" s="55"/>
      <c r="Z419" s="560" t="str">
        <f t="shared" si="128"/>
        <v/>
      </c>
      <c r="AA419" s="54"/>
      <c r="AB419" s="56"/>
      <c r="AC419" s="55"/>
      <c r="AD419" s="560" t="str">
        <f t="shared" si="129"/>
        <v/>
      </c>
      <c r="AE419" s="54"/>
      <c r="AF419" s="56"/>
      <c r="AG419" s="55"/>
      <c r="AH419" s="560" t="str">
        <f t="shared" si="130"/>
        <v/>
      </c>
      <c r="AI419" s="54"/>
      <c r="AJ419" s="56"/>
      <c r="AK419" s="55"/>
      <c r="AL419" s="446" t="str">
        <f t="shared" si="131"/>
        <v/>
      </c>
      <c r="AM419" s="504">
        <f>'STEP 2 EE Data'!AI414</f>
        <v>0</v>
      </c>
      <c r="AN419" s="82">
        <f>'STEP 2 EE Data'!AJ414</f>
        <v>0</v>
      </c>
      <c r="AO419" s="445" t="str">
        <f>'STEP 2 EE Data'!AK414</f>
        <v/>
      </c>
      <c r="AQ419" s="497" t="str">
        <f t="shared" si="132"/>
        <v/>
      </c>
      <c r="AR419" s="497" t="str">
        <f t="shared" si="133"/>
        <v/>
      </c>
      <c r="AS419" s="497" t="str">
        <f t="shared" si="134"/>
        <v/>
      </c>
      <c r="AT419" s="497" t="str">
        <f t="shared" si="135"/>
        <v/>
      </c>
      <c r="AU419" s="497" t="str">
        <f t="shared" si="136"/>
        <v/>
      </c>
      <c r="AV419" s="497" t="str">
        <f t="shared" si="137"/>
        <v/>
      </c>
      <c r="AW419" s="497" t="str">
        <f t="shared" si="138"/>
        <v/>
      </c>
      <c r="AX419" s="497" t="str">
        <f t="shared" si="139"/>
        <v/>
      </c>
      <c r="AY419" s="498" t="str">
        <f t="shared" si="140"/>
        <v/>
      </c>
      <c r="AZ419" s="499" t="str">
        <f>IF($AZ$28="X",IF(AQ419="",0,IF($B419="","",IF(AQ$28="X",IF(E419&gt;0,1,IF(Cover!$E$47="Weekly",IF(D419&gt;=40,1,0.5),IF(D419&gt;=80,1,0.5))),""))),"")</f>
        <v/>
      </c>
      <c r="BA419" s="499" t="str">
        <f>IF($BA$28="X",IF(AR419="",0,IF($B419="","",IF(AR$28="X",IF(I419&gt;0,1,IF(Cover!$E$47="Weekly",IF(H419&gt;=40,1,0.5),IF(H419&gt;=80,1,0.5))),""))),"")</f>
        <v/>
      </c>
      <c r="BB419" s="499" t="str">
        <f>IF($BB$28="X",IF(AS419="",0,IF($B419="","",IF(AS$28="X",IF(M419&gt;0,1,IF(Cover!$E$47="Weekly",IF(L419&gt;=40,1,0.5),IF(L419&gt;=80,1,0.5))),""))),"")</f>
        <v/>
      </c>
      <c r="BC419" s="499" t="str">
        <f>IF($BC$28="X",IF(AT419="",0,IF($B419="","",IF(AT$28="X",IF(Q419&gt;0,1,IF(Cover!$E$47="Weekly",IF(P419&gt;=40,1,0.5),IF(P419&gt;=80,1,0.5))),""))),"")</f>
        <v/>
      </c>
      <c r="BD419" s="499" t="str">
        <f>IF($BD$28="X",IF(AU419="",0,IF($B419="","",IF(AU$28="X",IF(U419&gt;0,1,IF(Cover!$E$47="Weekly",IF(T419&gt;=40,1,0.5),IF(T419&gt;=80,1,0.5))),""))),"")</f>
        <v/>
      </c>
      <c r="BE419" s="499" t="str">
        <f>IF($BE$28="X",IF(AV419="",0,IF($B419="","",IF(AV$28="X",IF(Y419&gt;0,1,IF(Cover!$E$47="Weekly",IF(X419&gt;=40,1,0.5),IF(X419&gt;=80,1,0.5))),""))),"")</f>
        <v/>
      </c>
      <c r="BF419" s="499" t="str">
        <f>IF($BF$28="X",IF(AW419="",0,IF($B419="","",IF(AW$28="X",IF(AC419&gt;0,1,IF(Cover!$E$47="Weekly",IF(AB419&gt;=40,1,0.5),IF(AB419&gt;=80,1,0.5))),""))),"")</f>
        <v/>
      </c>
      <c r="BG419" s="499" t="str">
        <f>IF($BG$28="X",IF(AX419="",0,IF($B419="","",IF(AX$28="X",IF(AG419&gt;0,1,IF(Cover!$E$47="Weekly",IF(AF419&gt;=40,1,0.5),IF(AF419&gt;=80,1,0.5))),""))),"")</f>
        <v/>
      </c>
      <c r="BH419" s="500" t="str">
        <f>IF($BH$28="X",IF(AY419="",0,IF($B419="","",IF(AY$28="X",IF(AK419&gt;0,1,IF(Cover!$E$47="Weekly",IF(AJ419&gt;=40,1,0.5),IF(AJ419&gt;=80,1,0.5))),""))),"")</f>
        <v/>
      </c>
      <c r="BI419" s="470" t="str">
        <f t="shared" si="141"/>
        <v/>
      </c>
      <c r="BJ419" s="469" t="str">
        <f t="shared" si="142"/>
        <v/>
      </c>
      <c r="BL419" s="632">
        <f>IF(BJ419=0,IF('STEP 2 EE Data'!K414="Yes",IF('STEP 2 EE Data'!C414="",1,IF('STEP 2 EE Data'!D414&gt;=40,1,0.5)),0),IF('STEP 2 EE Data'!K414="Yes",IF('STEP 2 EE Data'!C414="",IF(BJ419=0.5,0.5,0),IF('STEP 2 EE Data'!D414&gt;=40,IF(BJ419=0.5,0.5,0),0)),0))</f>
        <v>0</v>
      </c>
    </row>
    <row r="420" spans="1:64" ht="15.6" thickTop="1" thickBot="1" x14ac:dyDescent="0.35">
      <c r="A420" s="84" t="str">
        <f>IF('STEP 2 EE Data'!A415="","",'STEP 2 EE Data'!A415)</f>
        <v/>
      </c>
      <c r="B420" s="83" t="str">
        <f>IF('STEP 2 EE Data'!B415="","",'STEP 2 EE Data'!B415)</f>
        <v/>
      </c>
      <c r="C420" s="54"/>
      <c r="D420" s="56"/>
      <c r="E420" s="55"/>
      <c r="F420" s="371" t="str">
        <f t="shared" si="143"/>
        <v/>
      </c>
      <c r="G420" s="54"/>
      <c r="H420" s="56"/>
      <c r="I420" s="55"/>
      <c r="J420" s="560" t="str">
        <f t="shared" si="144"/>
        <v/>
      </c>
      <c r="K420" s="54"/>
      <c r="L420" s="56"/>
      <c r="M420" s="55"/>
      <c r="N420" s="560" t="str">
        <f t="shared" si="145"/>
        <v/>
      </c>
      <c r="O420" s="54"/>
      <c r="P420" s="56"/>
      <c r="Q420" s="55"/>
      <c r="R420" s="560" t="str">
        <f t="shared" si="126"/>
        <v/>
      </c>
      <c r="S420" s="54"/>
      <c r="T420" s="56"/>
      <c r="U420" s="55"/>
      <c r="V420" s="560" t="str">
        <f t="shared" si="127"/>
        <v/>
      </c>
      <c r="W420" s="54"/>
      <c r="X420" s="56"/>
      <c r="Y420" s="55"/>
      <c r="Z420" s="560" t="str">
        <f t="shared" si="128"/>
        <v/>
      </c>
      <c r="AA420" s="54"/>
      <c r="AB420" s="56"/>
      <c r="AC420" s="55"/>
      <c r="AD420" s="560" t="str">
        <f t="shared" si="129"/>
        <v/>
      </c>
      <c r="AE420" s="54"/>
      <c r="AF420" s="56"/>
      <c r="AG420" s="55"/>
      <c r="AH420" s="560" t="str">
        <f t="shared" si="130"/>
        <v/>
      </c>
      <c r="AI420" s="54"/>
      <c r="AJ420" s="56"/>
      <c r="AK420" s="55"/>
      <c r="AL420" s="446" t="str">
        <f t="shared" si="131"/>
        <v/>
      </c>
      <c r="AM420" s="504">
        <f>'STEP 2 EE Data'!AI415</f>
        <v>0</v>
      </c>
      <c r="AN420" s="82">
        <f>'STEP 2 EE Data'!AJ415</f>
        <v>0</v>
      </c>
      <c r="AO420" s="445" t="str">
        <f>'STEP 2 EE Data'!AK415</f>
        <v/>
      </c>
      <c r="AQ420" s="497" t="str">
        <f t="shared" si="132"/>
        <v/>
      </c>
      <c r="AR420" s="497" t="str">
        <f t="shared" si="133"/>
        <v/>
      </c>
      <c r="AS420" s="497" t="str">
        <f t="shared" si="134"/>
        <v/>
      </c>
      <c r="AT420" s="497" t="str">
        <f t="shared" si="135"/>
        <v/>
      </c>
      <c r="AU420" s="497" t="str">
        <f t="shared" si="136"/>
        <v/>
      </c>
      <c r="AV420" s="497" t="str">
        <f t="shared" si="137"/>
        <v/>
      </c>
      <c r="AW420" s="497" t="str">
        <f t="shared" si="138"/>
        <v/>
      </c>
      <c r="AX420" s="497" t="str">
        <f t="shared" si="139"/>
        <v/>
      </c>
      <c r="AY420" s="498" t="str">
        <f t="shared" si="140"/>
        <v/>
      </c>
      <c r="AZ420" s="499" t="str">
        <f>IF($AZ$28="X",IF(AQ420="",0,IF($B420="","",IF(AQ$28="X",IF(E420&gt;0,1,IF(Cover!$E$47="Weekly",IF(D420&gt;=40,1,0.5),IF(D420&gt;=80,1,0.5))),""))),"")</f>
        <v/>
      </c>
      <c r="BA420" s="499" t="str">
        <f>IF($BA$28="X",IF(AR420="",0,IF($B420="","",IF(AR$28="X",IF(I420&gt;0,1,IF(Cover!$E$47="Weekly",IF(H420&gt;=40,1,0.5),IF(H420&gt;=80,1,0.5))),""))),"")</f>
        <v/>
      </c>
      <c r="BB420" s="499" t="str">
        <f>IF($BB$28="X",IF(AS420="",0,IF($B420="","",IF(AS$28="X",IF(M420&gt;0,1,IF(Cover!$E$47="Weekly",IF(L420&gt;=40,1,0.5),IF(L420&gt;=80,1,0.5))),""))),"")</f>
        <v/>
      </c>
      <c r="BC420" s="499" t="str">
        <f>IF($BC$28="X",IF(AT420="",0,IF($B420="","",IF(AT$28="X",IF(Q420&gt;0,1,IF(Cover!$E$47="Weekly",IF(P420&gt;=40,1,0.5),IF(P420&gt;=80,1,0.5))),""))),"")</f>
        <v/>
      </c>
      <c r="BD420" s="499" t="str">
        <f>IF($BD$28="X",IF(AU420="",0,IF($B420="","",IF(AU$28="X",IF(U420&gt;0,1,IF(Cover!$E$47="Weekly",IF(T420&gt;=40,1,0.5),IF(T420&gt;=80,1,0.5))),""))),"")</f>
        <v/>
      </c>
      <c r="BE420" s="499" t="str">
        <f>IF($BE$28="X",IF(AV420="",0,IF($B420="","",IF(AV$28="X",IF(Y420&gt;0,1,IF(Cover!$E$47="Weekly",IF(X420&gt;=40,1,0.5),IF(X420&gt;=80,1,0.5))),""))),"")</f>
        <v/>
      </c>
      <c r="BF420" s="499" t="str">
        <f>IF($BF$28="X",IF(AW420="",0,IF($B420="","",IF(AW$28="X",IF(AC420&gt;0,1,IF(Cover!$E$47="Weekly",IF(AB420&gt;=40,1,0.5),IF(AB420&gt;=80,1,0.5))),""))),"")</f>
        <v/>
      </c>
      <c r="BG420" s="499" t="str">
        <f>IF($BG$28="X",IF(AX420="",0,IF($B420="","",IF(AX$28="X",IF(AG420&gt;0,1,IF(Cover!$E$47="Weekly",IF(AF420&gt;=40,1,0.5),IF(AF420&gt;=80,1,0.5))),""))),"")</f>
        <v/>
      </c>
      <c r="BH420" s="500" t="str">
        <f>IF($BH$28="X",IF(AY420="",0,IF($B420="","",IF(AY$28="X",IF(AK420&gt;0,1,IF(Cover!$E$47="Weekly",IF(AJ420&gt;=40,1,0.5),IF(AJ420&gt;=80,1,0.5))),""))),"")</f>
        <v/>
      </c>
      <c r="BI420" s="470" t="str">
        <f t="shared" si="141"/>
        <v/>
      </c>
      <c r="BJ420" s="469" t="str">
        <f t="shared" si="142"/>
        <v/>
      </c>
      <c r="BL420" s="632">
        <f>IF(BJ420=0,IF('STEP 2 EE Data'!K415="Yes",IF('STEP 2 EE Data'!C415="",1,IF('STEP 2 EE Data'!D415&gt;=40,1,0.5)),0),IF('STEP 2 EE Data'!K415="Yes",IF('STEP 2 EE Data'!C415="",IF(BJ420=0.5,0.5,0),IF('STEP 2 EE Data'!D415&gt;=40,IF(BJ420=0.5,0.5,0),0)),0))</f>
        <v>0</v>
      </c>
    </row>
    <row r="421" spans="1:64" ht="15.6" thickTop="1" thickBot="1" x14ac:dyDescent="0.35">
      <c r="A421" s="84" t="str">
        <f>IF('STEP 2 EE Data'!A416="","",'STEP 2 EE Data'!A416)</f>
        <v/>
      </c>
      <c r="B421" s="83" t="str">
        <f>IF('STEP 2 EE Data'!B416="","",'STEP 2 EE Data'!B416)</f>
        <v/>
      </c>
      <c r="C421" s="54"/>
      <c r="D421" s="56"/>
      <c r="E421" s="55"/>
      <c r="F421" s="371" t="str">
        <f t="shared" si="143"/>
        <v/>
      </c>
      <c r="G421" s="54"/>
      <c r="H421" s="56"/>
      <c r="I421" s="55"/>
      <c r="J421" s="560" t="str">
        <f t="shared" si="144"/>
        <v/>
      </c>
      <c r="K421" s="54"/>
      <c r="L421" s="56"/>
      <c r="M421" s="55"/>
      <c r="N421" s="560" t="str">
        <f t="shared" si="145"/>
        <v/>
      </c>
      <c r="O421" s="54"/>
      <c r="P421" s="56"/>
      <c r="Q421" s="55"/>
      <c r="R421" s="560" t="str">
        <f t="shared" si="126"/>
        <v/>
      </c>
      <c r="S421" s="54"/>
      <c r="T421" s="56"/>
      <c r="U421" s="55"/>
      <c r="V421" s="560" t="str">
        <f t="shared" si="127"/>
        <v/>
      </c>
      <c r="W421" s="54"/>
      <c r="X421" s="56"/>
      <c r="Y421" s="55"/>
      <c r="Z421" s="560" t="str">
        <f t="shared" si="128"/>
        <v/>
      </c>
      <c r="AA421" s="54"/>
      <c r="AB421" s="56"/>
      <c r="AC421" s="55"/>
      <c r="AD421" s="560" t="str">
        <f t="shared" si="129"/>
        <v/>
      </c>
      <c r="AE421" s="54"/>
      <c r="AF421" s="56"/>
      <c r="AG421" s="55"/>
      <c r="AH421" s="560" t="str">
        <f t="shared" si="130"/>
        <v/>
      </c>
      <c r="AI421" s="54"/>
      <c r="AJ421" s="56"/>
      <c r="AK421" s="55"/>
      <c r="AL421" s="446" t="str">
        <f t="shared" si="131"/>
        <v/>
      </c>
      <c r="AM421" s="504">
        <f>'STEP 2 EE Data'!AI416</f>
        <v>0</v>
      </c>
      <c r="AN421" s="82">
        <f>'STEP 2 EE Data'!AJ416</f>
        <v>0</v>
      </c>
      <c r="AO421" s="445" t="str">
        <f>'STEP 2 EE Data'!AK416</f>
        <v/>
      </c>
      <c r="AQ421" s="497" t="str">
        <f t="shared" si="132"/>
        <v/>
      </c>
      <c r="AR421" s="497" t="str">
        <f t="shared" si="133"/>
        <v/>
      </c>
      <c r="AS421" s="497" t="str">
        <f t="shared" si="134"/>
        <v/>
      </c>
      <c r="AT421" s="497" t="str">
        <f t="shared" si="135"/>
        <v/>
      </c>
      <c r="AU421" s="497" t="str">
        <f t="shared" si="136"/>
        <v/>
      </c>
      <c r="AV421" s="497" t="str">
        <f t="shared" si="137"/>
        <v/>
      </c>
      <c r="AW421" s="497" t="str">
        <f t="shared" si="138"/>
        <v/>
      </c>
      <c r="AX421" s="497" t="str">
        <f t="shared" si="139"/>
        <v/>
      </c>
      <c r="AY421" s="498" t="str">
        <f t="shared" si="140"/>
        <v/>
      </c>
      <c r="AZ421" s="499" t="str">
        <f>IF($AZ$28="X",IF(AQ421="",0,IF($B421="","",IF(AQ$28="X",IF(E421&gt;0,1,IF(Cover!$E$47="Weekly",IF(D421&gt;=40,1,0.5),IF(D421&gt;=80,1,0.5))),""))),"")</f>
        <v/>
      </c>
      <c r="BA421" s="499" t="str">
        <f>IF($BA$28="X",IF(AR421="",0,IF($B421="","",IF(AR$28="X",IF(I421&gt;0,1,IF(Cover!$E$47="Weekly",IF(H421&gt;=40,1,0.5),IF(H421&gt;=80,1,0.5))),""))),"")</f>
        <v/>
      </c>
      <c r="BB421" s="499" t="str">
        <f>IF($BB$28="X",IF(AS421="",0,IF($B421="","",IF(AS$28="X",IF(M421&gt;0,1,IF(Cover!$E$47="Weekly",IF(L421&gt;=40,1,0.5),IF(L421&gt;=80,1,0.5))),""))),"")</f>
        <v/>
      </c>
      <c r="BC421" s="499" t="str">
        <f>IF($BC$28="X",IF(AT421="",0,IF($B421="","",IF(AT$28="X",IF(Q421&gt;0,1,IF(Cover!$E$47="Weekly",IF(P421&gt;=40,1,0.5),IF(P421&gt;=80,1,0.5))),""))),"")</f>
        <v/>
      </c>
      <c r="BD421" s="499" t="str">
        <f>IF($BD$28="X",IF(AU421="",0,IF($B421="","",IF(AU$28="X",IF(U421&gt;0,1,IF(Cover!$E$47="Weekly",IF(T421&gt;=40,1,0.5),IF(T421&gt;=80,1,0.5))),""))),"")</f>
        <v/>
      </c>
      <c r="BE421" s="499" t="str">
        <f>IF($BE$28="X",IF(AV421="",0,IF($B421="","",IF(AV$28="X",IF(Y421&gt;0,1,IF(Cover!$E$47="Weekly",IF(X421&gt;=40,1,0.5),IF(X421&gt;=80,1,0.5))),""))),"")</f>
        <v/>
      </c>
      <c r="BF421" s="499" t="str">
        <f>IF($BF$28="X",IF(AW421="",0,IF($B421="","",IF(AW$28="X",IF(AC421&gt;0,1,IF(Cover!$E$47="Weekly",IF(AB421&gt;=40,1,0.5),IF(AB421&gt;=80,1,0.5))),""))),"")</f>
        <v/>
      </c>
      <c r="BG421" s="499" t="str">
        <f>IF($BG$28="X",IF(AX421="",0,IF($B421="","",IF(AX$28="X",IF(AG421&gt;0,1,IF(Cover!$E$47="Weekly",IF(AF421&gt;=40,1,0.5),IF(AF421&gt;=80,1,0.5))),""))),"")</f>
        <v/>
      </c>
      <c r="BH421" s="500" t="str">
        <f>IF($BH$28="X",IF(AY421="",0,IF($B421="","",IF(AY$28="X",IF(AK421&gt;0,1,IF(Cover!$E$47="Weekly",IF(AJ421&gt;=40,1,0.5),IF(AJ421&gt;=80,1,0.5))),""))),"")</f>
        <v/>
      </c>
      <c r="BI421" s="470" t="str">
        <f t="shared" si="141"/>
        <v/>
      </c>
      <c r="BJ421" s="469" t="str">
        <f t="shared" si="142"/>
        <v/>
      </c>
      <c r="BL421" s="632">
        <f>IF(BJ421=0,IF('STEP 2 EE Data'!K416="Yes",IF('STEP 2 EE Data'!C416="",1,IF('STEP 2 EE Data'!D416&gt;=40,1,0.5)),0),IF('STEP 2 EE Data'!K416="Yes",IF('STEP 2 EE Data'!C416="",IF(BJ421=0.5,0.5,0),IF('STEP 2 EE Data'!D416&gt;=40,IF(BJ421=0.5,0.5,0),0)),0))</f>
        <v>0</v>
      </c>
    </row>
    <row r="422" spans="1:64" ht="15.6" thickTop="1" thickBot="1" x14ac:dyDescent="0.35">
      <c r="A422" s="84" t="str">
        <f>IF('STEP 2 EE Data'!A417="","",'STEP 2 EE Data'!A417)</f>
        <v/>
      </c>
      <c r="B422" s="83" t="str">
        <f>IF('STEP 2 EE Data'!B417="","",'STEP 2 EE Data'!B417)</f>
        <v/>
      </c>
      <c r="C422" s="54"/>
      <c r="D422" s="56"/>
      <c r="E422" s="55"/>
      <c r="F422" s="371" t="str">
        <f t="shared" si="143"/>
        <v/>
      </c>
      <c r="G422" s="54"/>
      <c r="H422" s="56"/>
      <c r="I422" s="55"/>
      <c r="J422" s="560" t="str">
        <f t="shared" si="144"/>
        <v/>
      </c>
      <c r="K422" s="54"/>
      <c r="L422" s="56"/>
      <c r="M422" s="55"/>
      <c r="N422" s="560" t="str">
        <f t="shared" si="145"/>
        <v/>
      </c>
      <c r="O422" s="54"/>
      <c r="P422" s="56"/>
      <c r="Q422" s="55"/>
      <c r="R422" s="560" t="str">
        <f t="shared" si="126"/>
        <v/>
      </c>
      <c r="S422" s="54"/>
      <c r="T422" s="56"/>
      <c r="U422" s="55"/>
      <c r="V422" s="560" t="str">
        <f t="shared" si="127"/>
        <v/>
      </c>
      <c r="W422" s="54"/>
      <c r="X422" s="56"/>
      <c r="Y422" s="55"/>
      <c r="Z422" s="560" t="str">
        <f t="shared" si="128"/>
        <v/>
      </c>
      <c r="AA422" s="54"/>
      <c r="AB422" s="56"/>
      <c r="AC422" s="55"/>
      <c r="AD422" s="560" t="str">
        <f t="shared" si="129"/>
        <v/>
      </c>
      <c r="AE422" s="54"/>
      <c r="AF422" s="56"/>
      <c r="AG422" s="55"/>
      <c r="AH422" s="560" t="str">
        <f t="shared" si="130"/>
        <v/>
      </c>
      <c r="AI422" s="54"/>
      <c r="AJ422" s="56"/>
      <c r="AK422" s="55"/>
      <c r="AL422" s="446" t="str">
        <f t="shared" si="131"/>
        <v/>
      </c>
      <c r="AM422" s="504">
        <f>'STEP 2 EE Data'!AI417</f>
        <v>0</v>
      </c>
      <c r="AN422" s="82">
        <f>'STEP 2 EE Data'!AJ417</f>
        <v>0</v>
      </c>
      <c r="AO422" s="445" t="str">
        <f>'STEP 2 EE Data'!AK417</f>
        <v/>
      </c>
      <c r="AQ422" s="497" t="str">
        <f t="shared" si="132"/>
        <v/>
      </c>
      <c r="AR422" s="497" t="str">
        <f t="shared" si="133"/>
        <v/>
      </c>
      <c r="AS422" s="497" t="str">
        <f t="shared" si="134"/>
        <v/>
      </c>
      <c r="AT422" s="497" t="str">
        <f t="shared" si="135"/>
        <v/>
      </c>
      <c r="AU422" s="497" t="str">
        <f t="shared" si="136"/>
        <v/>
      </c>
      <c r="AV422" s="497" t="str">
        <f t="shared" si="137"/>
        <v/>
      </c>
      <c r="AW422" s="497" t="str">
        <f t="shared" si="138"/>
        <v/>
      </c>
      <c r="AX422" s="497" t="str">
        <f t="shared" si="139"/>
        <v/>
      </c>
      <c r="AY422" s="498" t="str">
        <f t="shared" si="140"/>
        <v/>
      </c>
      <c r="AZ422" s="499" t="str">
        <f>IF($AZ$28="X",IF(AQ422="",0,IF($B422="","",IF(AQ$28="X",IF(E422&gt;0,1,IF(Cover!$E$47="Weekly",IF(D422&gt;=40,1,0.5),IF(D422&gt;=80,1,0.5))),""))),"")</f>
        <v/>
      </c>
      <c r="BA422" s="499" t="str">
        <f>IF($BA$28="X",IF(AR422="",0,IF($B422="","",IF(AR$28="X",IF(I422&gt;0,1,IF(Cover!$E$47="Weekly",IF(H422&gt;=40,1,0.5),IF(H422&gt;=80,1,0.5))),""))),"")</f>
        <v/>
      </c>
      <c r="BB422" s="499" t="str">
        <f>IF($BB$28="X",IF(AS422="",0,IF($B422="","",IF(AS$28="X",IF(M422&gt;0,1,IF(Cover!$E$47="Weekly",IF(L422&gt;=40,1,0.5),IF(L422&gt;=80,1,0.5))),""))),"")</f>
        <v/>
      </c>
      <c r="BC422" s="499" t="str">
        <f>IF($BC$28="X",IF(AT422="",0,IF($B422="","",IF(AT$28="X",IF(Q422&gt;0,1,IF(Cover!$E$47="Weekly",IF(P422&gt;=40,1,0.5),IF(P422&gt;=80,1,0.5))),""))),"")</f>
        <v/>
      </c>
      <c r="BD422" s="499" t="str">
        <f>IF($BD$28="X",IF(AU422="",0,IF($B422="","",IF(AU$28="X",IF(U422&gt;0,1,IF(Cover!$E$47="Weekly",IF(T422&gt;=40,1,0.5),IF(T422&gt;=80,1,0.5))),""))),"")</f>
        <v/>
      </c>
      <c r="BE422" s="499" t="str">
        <f>IF($BE$28="X",IF(AV422="",0,IF($B422="","",IF(AV$28="X",IF(Y422&gt;0,1,IF(Cover!$E$47="Weekly",IF(X422&gt;=40,1,0.5),IF(X422&gt;=80,1,0.5))),""))),"")</f>
        <v/>
      </c>
      <c r="BF422" s="499" t="str">
        <f>IF($BF$28="X",IF(AW422="",0,IF($B422="","",IF(AW$28="X",IF(AC422&gt;0,1,IF(Cover!$E$47="Weekly",IF(AB422&gt;=40,1,0.5),IF(AB422&gt;=80,1,0.5))),""))),"")</f>
        <v/>
      </c>
      <c r="BG422" s="499" t="str">
        <f>IF($BG$28="X",IF(AX422="",0,IF($B422="","",IF(AX$28="X",IF(AG422&gt;0,1,IF(Cover!$E$47="Weekly",IF(AF422&gt;=40,1,0.5),IF(AF422&gt;=80,1,0.5))),""))),"")</f>
        <v/>
      </c>
      <c r="BH422" s="500" t="str">
        <f>IF($BH$28="X",IF(AY422="",0,IF($B422="","",IF(AY$28="X",IF(AK422&gt;0,1,IF(Cover!$E$47="Weekly",IF(AJ422&gt;=40,1,0.5),IF(AJ422&gt;=80,1,0.5))),""))),"")</f>
        <v/>
      </c>
      <c r="BI422" s="470" t="str">
        <f t="shared" si="141"/>
        <v/>
      </c>
      <c r="BJ422" s="469" t="str">
        <f t="shared" si="142"/>
        <v/>
      </c>
      <c r="BL422" s="632">
        <f>IF(BJ422=0,IF('STEP 2 EE Data'!K417="Yes",IF('STEP 2 EE Data'!C417="",1,IF('STEP 2 EE Data'!D417&gt;=40,1,0.5)),0),IF('STEP 2 EE Data'!K417="Yes",IF('STEP 2 EE Data'!C417="",IF(BJ422=0.5,0.5,0),IF('STEP 2 EE Data'!D417&gt;=40,IF(BJ422=0.5,0.5,0),0)),0))</f>
        <v>0</v>
      </c>
    </row>
    <row r="423" spans="1:64" ht="15.6" thickTop="1" thickBot="1" x14ac:dyDescent="0.35">
      <c r="A423" s="84" t="str">
        <f>IF('STEP 2 EE Data'!A418="","",'STEP 2 EE Data'!A418)</f>
        <v/>
      </c>
      <c r="B423" s="83" t="str">
        <f>IF('STEP 2 EE Data'!B418="","",'STEP 2 EE Data'!B418)</f>
        <v/>
      </c>
      <c r="C423" s="54"/>
      <c r="D423" s="56"/>
      <c r="E423" s="55"/>
      <c r="F423" s="371" t="str">
        <f t="shared" si="143"/>
        <v/>
      </c>
      <c r="G423" s="54"/>
      <c r="H423" s="56"/>
      <c r="I423" s="55"/>
      <c r="J423" s="560" t="str">
        <f t="shared" si="144"/>
        <v/>
      </c>
      <c r="K423" s="54"/>
      <c r="L423" s="56"/>
      <c r="M423" s="55"/>
      <c r="N423" s="560" t="str">
        <f t="shared" si="145"/>
        <v/>
      </c>
      <c r="O423" s="54"/>
      <c r="P423" s="56"/>
      <c r="Q423" s="55"/>
      <c r="R423" s="560" t="str">
        <f t="shared" si="126"/>
        <v/>
      </c>
      <c r="S423" s="54"/>
      <c r="T423" s="56"/>
      <c r="U423" s="55"/>
      <c r="V423" s="560" t="str">
        <f t="shared" si="127"/>
        <v/>
      </c>
      <c r="W423" s="54"/>
      <c r="X423" s="56"/>
      <c r="Y423" s="55"/>
      <c r="Z423" s="560" t="str">
        <f t="shared" si="128"/>
        <v/>
      </c>
      <c r="AA423" s="54"/>
      <c r="AB423" s="56"/>
      <c r="AC423" s="55"/>
      <c r="AD423" s="560" t="str">
        <f t="shared" si="129"/>
        <v/>
      </c>
      <c r="AE423" s="54"/>
      <c r="AF423" s="56"/>
      <c r="AG423" s="55"/>
      <c r="AH423" s="560" t="str">
        <f t="shared" si="130"/>
        <v/>
      </c>
      <c r="AI423" s="54"/>
      <c r="AJ423" s="56"/>
      <c r="AK423" s="55"/>
      <c r="AL423" s="446" t="str">
        <f t="shared" si="131"/>
        <v/>
      </c>
      <c r="AM423" s="504">
        <f>'STEP 2 EE Data'!AI418</f>
        <v>0</v>
      </c>
      <c r="AN423" s="82">
        <f>'STEP 2 EE Data'!AJ418</f>
        <v>0</v>
      </c>
      <c r="AO423" s="445" t="str">
        <f>'STEP 2 EE Data'!AK418</f>
        <v/>
      </c>
      <c r="AQ423" s="497" t="str">
        <f t="shared" si="132"/>
        <v/>
      </c>
      <c r="AR423" s="497" t="str">
        <f t="shared" si="133"/>
        <v/>
      </c>
      <c r="AS423" s="497" t="str">
        <f t="shared" si="134"/>
        <v/>
      </c>
      <c r="AT423" s="497" t="str">
        <f t="shared" si="135"/>
        <v/>
      </c>
      <c r="AU423" s="497" t="str">
        <f t="shared" si="136"/>
        <v/>
      </c>
      <c r="AV423" s="497" t="str">
        <f t="shared" si="137"/>
        <v/>
      </c>
      <c r="AW423" s="497" t="str">
        <f t="shared" si="138"/>
        <v/>
      </c>
      <c r="AX423" s="497" t="str">
        <f t="shared" si="139"/>
        <v/>
      </c>
      <c r="AY423" s="498" t="str">
        <f t="shared" si="140"/>
        <v/>
      </c>
      <c r="AZ423" s="499" t="str">
        <f>IF($AZ$28="X",IF(AQ423="",0,IF($B423="","",IF(AQ$28="X",IF(E423&gt;0,1,IF(Cover!$E$47="Weekly",IF(D423&gt;=40,1,0.5),IF(D423&gt;=80,1,0.5))),""))),"")</f>
        <v/>
      </c>
      <c r="BA423" s="499" t="str">
        <f>IF($BA$28="X",IF(AR423="",0,IF($B423="","",IF(AR$28="X",IF(I423&gt;0,1,IF(Cover!$E$47="Weekly",IF(H423&gt;=40,1,0.5),IF(H423&gt;=80,1,0.5))),""))),"")</f>
        <v/>
      </c>
      <c r="BB423" s="499" t="str">
        <f>IF($BB$28="X",IF(AS423="",0,IF($B423="","",IF(AS$28="X",IF(M423&gt;0,1,IF(Cover!$E$47="Weekly",IF(L423&gt;=40,1,0.5),IF(L423&gt;=80,1,0.5))),""))),"")</f>
        <v/>
      </c>
      <c r="BC423" s="499" t="str">
        <f>IF($BC$28="X",IF(AT423="",0,IF($B423="","",IF(AT$28="X",IF(Q423&gt;0,1,IF(Cover!$E$47="Weekly",IF(P423&gt;=40,1,0.5),IF(P423&gt;=80,1,0.5))),""))),"")</f>
        <v/>
      </c>
      <c r="BD423" s="499" t="str">
        <f>IF($BD$28="X",IF(AU423="",0,IF($B423="","",IF(AU$28="X",IF(U423&gt;0,1,IF(Cover!$E$47="Weekly",IF(T423&gt;=40,1,0.5),IF(T423&gt;=80,1,0.5))),""))),"")</f>
        <v/>
      </c>
      <c r="BE423" s="499" t="str">
        <f>IF($BE$28="X",IF(AV423="",0,IF($B423="","",IF(AV$28="X",IF(Y423&gt;0,1,IF(Cover!$E$47="Weekly",IF(X423&gt;=40,1,0.5),IF(X423&gt;=80,1,0.5))),""))),"")</f>
        <v/>
      </c>
      <c r="BF423" s="499" t="str">
        <f>IF($BF$28="X",IF(AW423="",0,IF($B423="","",IF(AW$28="X",IF(AC423&gt;0,1,IF(Cover!$E$47="Weekly",IF(AB423&gt;=40,1,0.5),IF(AB423&gt;=80,1,0.5))),""))),"")</f>
        <v/>
      </c>
      <c r="BG423" s="499" t="str">
        <f>IF($BG$28="X",IF(AX423="",0,IF($B423="","",IF(AX$28="X",IF(AG423&gt;0,1,IF(Cover!$E$47="Weekly",IF(AF423&gt;=40,1,0.5),IF(AF423&gt;=80,1,0.5))),""))),"")</f>
        <v/>
      </c>
      <c r="BH423" s="500" t="str">
        <f>IF($BH$28="X",IF(AY423="",0,IF($B423="","",IF(AY$28="X",IF(AK423&gt;0,1,IF(Cover!$E$47="Weekly",IF(AJ423&gt;=40,1,0.5),IF(AJ423&gt;=80,1,0.5))),""))),"")</f>
        <v/>
      </c>
      <c r="BI423" s="470" t="str">
        <f t="shared" si="141"/>
        <v/>
      </c>
      <c r="BJ423" s="469" t="str">
        <f t="shared" si="142"/>
        <v/>
      </c>
      <c r="BL423" s="632">
        <f>IF(BJ423=0,IF('STEP 2 EE Data'!K418="Yes",IF('STEP 2 EE Data'!C418="",1,IF('STEP 2 EE Data'!D418&gt;=40,1,0.5)),0),IF('STEP 2 EE Data'!K418="Yes",IF('STEP 2 EE Data'!C418="",IF(BJ423=0.5,0.5,0),IF('STEP 2 EE Data'!D418&gt;=40,IF(BJ423=0.5,0.5,0),0)),0))</f>
        <v>0</v>
      </c>
    </row>
    <row r="424" spans="1:64" ht="15.6" thickTop="1" thickBot="1" x14ac:dyDescent="0.35">
      <c r="A424" s="84" t="str">
        <f>IF('STEP 2 EE Data'!A419="","",'STEP 2 EE Data'!A419)</f>
        <v/>
      </c>
      <c r="B424" s="83" t="str">
        <f>IF('STEP 2 EE Data'!B419="","",'STEP 2 EE Data'!B419)</f>
        <v/>
      </c>
      <c r="C424" s="54"/>
      <c r="D424" s="56"/>
      <c r="E424" s="55"/>
      <c r="F424" s="371" t="str">
        <f t="shared" si="143"/>
        <v/>
      </c>
      <c r="G424" s="54"/>
      <c r="H424" s="56"/>
      <c r="I424" s="55"/>
      <c r="J424" s="560" t="str">
        <f t="shared" si="144"/>
        <v/>
      </c>
      <c r="K424" s="54"/>
      <c r="L424" s="56"/>
      <c r="M424" s="55"/>
      <c r="N424" s="560" t="str">
        <f t="shared" si="145"/>
        <v/>
      </c>
      <c r="O424" s="54"/>
      <c r="P424" s="56"/>
      <c r="Q424" s="55"/>
      <c r="R424" s="560" t="str">
        <f t="shared" si="126"/>
        <v/>
      </c>
      <c r="S424" s="54"/>
      <c r="T424" s="56"/>
      <c r="U424" s="55"/>
      <c r="V424" s="560" t="str">
        <f t="shared" si="127"/>
        <v/>
      </c>
      <c r="W424" s="54"/>
      <c r="X424" s="56"/>
      <c r="Y424" s="55"/>
      <c r="Z424" s="560" t="str">
        <f t="shared" si="128"/>
        <v/>
      </c>
      <c r="AA424" s="54"/>
      <c r="AB424" s="56"/>
      <c r="AC424" s="55"/>
      <c r="AD424" s="560" t="str">
        <f t="shared" si="129"/>
        <v/>
      </c>
      <c r="AE424" s="54"/>
      <c r="AF424" s="56"/>
      <c r="AG424" s="55"/>
      <c r="AH424" s="560" t="str">
        <f t="shared" si="130"/>
        <v/>
      </c>
      <c r="AI424" s="54"/>
      <c r="AJ424" s="56"/>
      <c r="AK424" s="55"/>
      <c r="AL424" s="446" t="str">
        <f t="shared" si="131"/>
        <v/>
      </c>
      <c r="AM424" s="504">
        <f>'STEP 2 EE Data'!AI419</f>
        <v>0</v>
      </c>
      <c r="AN424" s="82">
        <f>'STEP 2 EE Data'!AJ419</f>
        <v>0</v>
      </c>
      <c r="AO424" s="445" t="str">
        <f>'STEP 2 EE Data'!AK419</f>
        <v/>
      </c>
      <c r="AQ424" s="497" t="str">
        <f t="shared" si="132"/>
        <v/>
      </c>
      <c r="AR424" s="497" t="str">
        <f t="shared" si="133"/>
        <v/>
      </c>
      <c r="AS424" s="497" t="str">
        <f t="shared" si="134"/>
        <v/>
      </c>
      <c r="AT424" s="497" t="str">
        <f t="shared" si="135"/>
        <v/>
      </c>
      <c r="AU424" s="497" t="str">
        <f t="shared" si="136"/>
        <v/>
      </c>
      <c r="AV424" s="497" t="str">
        <f t="shared" si="137"/>
        <v/>
      </c>
      <c r="AW424" s="497" t="str">
        <f t="shared" si="138"/>
        <v/>
      </c>
      <c r="AX424" s="497" t="str">
        <f t="shared" si="139"/>
        <v/>
      </c>
      <c r="AY424" s="498" t="str">
        <f t="shared" si="140"/>
        <v/>
      </c>
      <c r="AZ424" s="499" t="str">
        <f>IF($AZ$28="X",IF(AQ424="",0,IF($B424="","",IF(AQ$28="X",IF(E424&gt;0,1,IF(Cover!$E$47="Weekly",IF(D424&gt;=40,1,0.5),IF(D424&gt;=80,1,0.5))),""))),"")</f>
        <v/>
      </c>
      <c r="BA424" s="499" t="str">
        <f>IF($BA$28="X",IF(AR424="",0,IF($B424="","",IF(AR$28="X",IF(I424&gt;0,1,IF(Cover!$E$47="Weekly",IF(H424&gt;=40,1,0.5),IF(H424&gt;=80,1,0.5))),""))),"")</f>
        <v/>
      </c>
      <c r="BB424" s="499" t="str">
        <f>IF($BB$28="X",IF(AS424="",0,IF($B424="","",IF(AS$28="X",IF(M424&gt;0,1,IF(Cover!$E$47="Weekly",IF(L424&gt;=40,1,0.5),IF(L424&gt;=80,1,0.5))),""))),"")</f>
        <v/>
      </c>
      <c r="BC424" s="499" t="str">
        <f>IF($BC$28="X",IF(AT424="",0,IF($B424="","",IF(AT$28="X",IF(Q424&gt;0,1,IF(Cover!$E$47="Weekly",IF(P424&gt;=40,1,0.5),IF(P424&gt;=80,1,0.5))),""))),"")</f>
        <v/>
      </c>
      <c r="BD424" s="499" t="str">
        <f>IF($BD$28="X",IF(AU424="",0,IF($B424="","",IF(AU$28="X",IF(U424&gt;0,1,IF(Cover!$E$47="Weekly",IF(T424&gt;=40,1,0.5),IF(T424&gt;=80,1,0.5))),""))),"")</f>
        <v/>
      </c>
      <c r="BE424" s="499" t="str">
        <f>IF($BE$28="X",IF(AV424="",0,IF($B424="","",IF(AV$28="X",IF(Y424&gt;0,1,IF(Cover!$E$47="Weekly",IF(X424&gt;=40,1,0.5),IF(X424&gt;=80,1,0.5))),""))),"")</f>
        <v/>
      </c>
      <c r="BF424" s="499" t="str">
        <f>IF($BF$28="X",IF(AW424="",0,IF($B424="","",IF(AW$28="X",IF(AC424&gt;0,1,IF(Cover!$E$47="Weekly",IF(AB424&gt;=40,1,0.5),IF(AB424&gt;=80,1,0.5))),""))),"")</f>
        <v/>
      </c>
      <c r="BG424" s="499" t="str">
        <f>IF($BG$28="X",IF(AX424="",0,IF($B424="","",IF(AX$28="X",IF(AG424&gt;0,1,IF(Cover!$E$47="Weekly",IF(AF424&gt;=40,1,0.5),IF(AF424&gt;=80,1,0.5))),""))),"")</f>
        <v/>
      </c>
      <c r="BH424" s="500" t="str">
        <f>IF($BH$28="X",IF(AY424="",0,IF($B424="","",IF(AY$28="X",IF(AK424&gt;0,1,IF(Cover!$E$47="Weekly",IF(AJ424&gt;=40,1,0.5),IF(AJ424&gt;=80,1,0.5))),""))),"")</f>
        <v/>
      </c>
      <c r="BI424" s="470" t="str">
        <f t="shared" si="141"/>
        <v/>
      </c>
      <c r="BJ424" s="469" t="str">
        <f t="shared" si="142"/>
        <v/>
      </c>
      <c r="BL424" s="632">
        <f>IF(BJ424=0,IF('STEP 2 EE Data'!K419="Yes",IF('STEP 2 EE Data'!C419="",1,IF('STEP 2 EE Data'!D419&gt;=40,1,0.5)),0),IF('STEP 2 EE Data'!K419="Yes",IF('STEP 2 EE Data'!C419="",IF(BJ424=0.5,0.5,0),IF('STEP 2 EE Data'!D419&gt;=40,IF(BJ424=0.5,0.5,0),0)),0))</f>
        <v>0</v>
      </c>
    </row>
    <row r="425" spans="1:64" ht="15.6" thickTop="1" thickBot="1" x14ac:dyDescent="0.35">
      <c r="A425" s="84" t="str">
        <f>IF('STEP 2 EE Data'!A420="","",'STEP 2 EE Data'!A420)</f>
        <v/>
      </c>
      <c r="B425" s="83" t="str">
        <f>IF('STEP 2 EE Data'!B420="","",'STEP 2 EE Data'!B420)</f>
        <v/>
      </c>
      <c r="C425" s="54"/>
      <c r="D425" s="56"/>
      <c r="E425" s="55"/>
      <c r="F425" s="371" t="str">
        <f t="shared" si="143"/>
        <v/>
      </c>
      <c r="G425" s="54"/>
      <c r="H425" s="56"/>
      <c r="I425" s="55"/>
      <c r="J425" s="560" t="str">
        <f t="shared" si="144"/>
        <v/>
      </c>
      <c r="K425" s="54"/>
      <c r="L425" s="56"/>
      <c r="M425" s="55"/>
      <c r="N425" s="560" t="str">
        <f t="shared" si="145"/>
        <v/>
      </c>
      <c r="O425" s="54"/>
      <c r="P425" s="56"/>
      <c r="Q425" s="55"/>
      <c r="R425" s="560" t="str">
        <f t="shared" si="126"/>
        <v/>
      </c>
      <c r="S425" s="54"/>
      <c r="T425" s="56"/>
      <c r="U425" s="55"/>
      <c r="V425" s="560" t="str">
        <f t="shared" si="127"/>
        <v/>
      </c>
      <c r="W425" s="54"/>
      <c r="X425" s="56"/>
      <c r="Y425" s="55"/>
      <c r="Z425" s="560" t="str">
        <f t="shared" si="128"/>
        <v/>
      </c>
      <c r="AA425" s="54"/>
      <c r="AB425" s="56"/>
      <c r="AC425" s="55"/>
      <c r="AD425" s="560" t="str">
        <f t="shared" si="129"/>
        <v/>
      </c>
      <c r="AE425" s="54"/>
      <c r="AF425" s="56"/>
      <c r="AG425" s="55"/>
      <c r="AH425" s="560" t="str">
        <f t="shared" si="130"/>
        <v/>
      </c>
      <c r="AI425" s="54"/>
      <c r="AJ425" s="56"/>
      <c r="AK425" s="55"/>
      <c r="AL425" s="446" t="str">
        <f t="shared" si="131"/>
        <v/>
      </c>
      <c r="AM425" s="504">
        <f>'STEP 2 EE Data'!AI420</f>
        <v>0</v>
      </c>
      <c r="AN425" s="82">
        <f>'STEP 2 EE Data'!AJ420</f>
        <v>0</v>
      </c>
      <c r="AO425" s="445" t="str">
        <f>'STEP 2 EE Data'!AK420</f>
        <v/>
      </c>
      <c r="AQ425" s="497" t="str">
        <f t="shared" si="132"/>
        <v/>
      </c>
      <c r="AR425" s="497" t="str">
        <f t="shared" si="133"/>
        <v/>
      </c>
      <c r="AS425" s="497" t="str">
        <f t="shared" si="134"/>
        <v/>
      </c>
      <c r="AT425" s="497" t="str">
        <f t="shared" si="135"/>
        <v/>
      </c>
      <c r="AU425" s="497" t="str">
        <f t="shared" si="136"/>
        <v/>
      </c>
      <c r="AV425" s="497" t="str">
        <f t="shared" si="137"/>
        <v/>
      </c>
      <c r="AW425" s="497" t="str">
        <f t="shared" si="138"/>
        <v/>
      </c>
      <c r="AX425" s="497" t="str">
        <f t="shared" si="139"/>
        <v/>
      </c>
      <c r="AY425" s="498" t="str">
        <f t="shared" si="140"/>
        <v/>
      </c>
      <c r="AZ425" s="499" t="str">
        <f>IF($AZ$28="X",IF(AQ425="",0,IF($B425="","",IF(AQ$28="X",IF(E425&gt;0,1,IF(Cover!$E$47="Weekly",IF(D425&gt;=40,1,0.5),IF(D425&gt;=80,1,0.5))),""))),"")</f>
        <v/>
      </c>
      <c r="BA425" s="499" t="str">
        <f>IF($BA$28="X",IF(AR425="",0,IF($B425="","",IF(AR$28="X",IF(I425&gt;0,1,IF(Cover!$E$47="Weekly",IF(H425&gt;=40,1,0.5),IF(H425&gt;=80,1,0.5))),""))),"")</f>
        <v/>
      </c>
      <c r="BB425" s="499" t="str">
        <f>IF($BB$28="X",IF(AS425="",0,IF($B425="","",IF(AS$28="X",IF(M425&gt;0,1,IF(Cover!$E$47="Weekly",IF(L425&gt;=40,1,0.5),IF(L425&gt;=80,1,0.5))),""))),"")</f>
        <v/>
      </c>
      <c r="BC425" s="499" t="str">
        <f>IF($BC$28="X",IF(AT425="",0,IF($B425="","",IF(AT$28="X",IF(Q425&gt;0,1,IF(Cover!$E$47="Weekly",IF(P425&gt;=40,1,0.5),IF(P425&gt;=80,1,0.5))),""))),"")</f>
        <v/>
      </c>
      <c r="BD425" s="499" t="str">
        <f>IF($BD$28="X",IF(AU425="",0,IF($B425="","",IF(AU$28="X",IF(U425&gt;0,1,IF(Cover!$E$47="Weekly",IF(T425&gt;=40,1,0.5),IF(T425&gt;=80,1,0.5))),""))),"")</f>
        <v/>
      </c>
      <c r="BE425" s="499" t="str">
        <f>IF($BE$28="X",IF(AV425="",0,IF($B425="","",IF(AV$28="X",IF(Y425&gt;0,1,IF(Cover!$E$47="Weekly",IF(X425&gt;=40,1,0.5),IF(X425&gt;=80,1,0.5))),""))),"")</f>
        <v/>
      </c>
      <c r="BF425" s="499" t="str">
        <f>IF($BF$28="X",IF(AW425="",0,IF($B425="","",IF(AW$28="X",IF(AC425&gt;0,1,IF(Cover!$E$47="Weekly",IF(AB425&gt;=40,1,0.5),IF(AB425&gt;=80,1,0.5))),""))),"")</f>
        <v/>
      </c>
      <c r="BG425" s="499" t="str">
        <f>IF($BG$28="X",IF(AX425="",0,IF($B425="","",IF(AX$28="X",IF(AG425&gt;0,1,IF(Cover!$E$47="Weekly",IF(AF425&gt;=40,1,0.5),IF(AF425&gt;=80,1,0.5))),""))),"")</f>
        <v/>
      </c>
      <c r="BH425" s="500" t="str">
        <f>IF($BH$28="X",IF(AY425="",0,IF($B425="","",IF(AY$28="X",IF(AK425&gt;0,1,IF(Cover!$E$47="Weekly",IF(AJ425&gt;=40,1,0.5),IF(AJ425&gt;=80,1,0.5))),""))),"")</f>
        <v/>
      </c>
      <c r="BI425" s="470" t="str">
        <f t="shared" si="141"/>
        <v/>
      </c>
      <c r="BJ425" s="469" t="str">
        <f t="shared" si="142"/>
        <v/>
      </c>
      <c r="BL425" s="632">
        <f>IF(BJ425=0,IF('STEP 2 EE Data'!K420="Yes",IF('STEP 2 EE Data'!C420="",1,IF('STEP 2 EE Data'!D420&gt;=40,1,0.5)),0),IF('STEP 2 EE Data'!K420="Yes",IF('STEP 2 EE Data'!C420="",IF(BJ425=0.5,0.5,0),IF('STEP 2 EE Data'!D420&gt;=40,IF(BJ425=0.5,0.5,0),0)),0))</f>
        <v>0</v>
      </c>
    </row>
    <row r="426" spans="1:64" ht="15.6" thickTop="1" thickBot="1" x14ac:dyDescent="0.35">
      <c r="A426" s="84" t="str">
        <f>IF('STEP 2 EE Data'!A421="","",'STEP 2 EE Data'!A421)</f>
        <v/>
      </c>
      <c r="B426" s="83" t="str">
        <f>IF('STEP 2 EE Data'!B421="","",'STEP 2 EE Data'!B421)</f>
        <v/>
      </c>
      <c r="C426" s="54"/>
      <c r="D426" s="56"/>
      <c r="E426" s="55"/>
      <c r="F426" s="371" t="str">
        <f t="shared" si="143"/>
        <v/>
      </c>
      <c r="G426" s="54"/>
      <c r="H426" s="56"/>
      <c r="I426" s="55"/>
      <c r="J426" s="560" t="str">
        <f t="shared" si="144"/>
        <v/>
      </c>
      <c r="K426" s="54"/>
      <c r="L426" s="56"/>
      <c r="M426" s="55"/>
      <c r="N426" s="560" t="str">
        <f t="shared" si="145"/>
        <v/>
      </c>
      <c r="O426" s="54"/>
      <c r="P426" s="56"/>
      <c r="Q426" s="55"/>
      <c r="R426" s="560" t="str">
        <f t="shared" si="126"/>
        <v/>
      </c>
      <c r="S426" s="54"/>
      <c r="T426" s="56"/>
      <c r="U426" s="55"/>
      <c r="V426" s="560" t="str">
        <f t="shared" si="127"/>
        <v/>
      </c>
      <c r="W426" s="54"/>
      <c r="X426" s="56"/>
      <c r="Y426" s="55"/>
      <c r="Z426" s="560" t="str">
        <f t="shared" si="128"/>
        <v/>
      </c>
      <c r="AA426" s="54"/>
      <c r="AB426" s="56"/>
      <c r="AC426" s="55"/>
      <c r="AD426" s="560" t="str">
        <f t="shared" si="129"/>
        <v/>
      </c>
      <c r="AE426" s="54"/>
      <c r="AF426" s="56"/>
      <c r="AG426" s="55"/>
      <c r="AH426" s="560" t="str">
        <f t="shared" si="130"/>
        <v/>
      </c>
      <c r="AI426" s="54"/>
      <c r="AJ426" s="56"/>
      <c r="AK426" s="55"/>
      <c r="AL426" s="446" t="str">
        <f t="shared" si="131"/>
        <v/>
      </c>
      <c r="AM426" s="504">
        <f>'STEP 2 EE Data'!AI421</f>
        <v>0</v>
      </c>
      <c r="AN426" s="82">
        <f>'STEP 2 EE Data'!AJ421</f>
        <v>0</v>
      </c>
      <c r="AO426" s="445" t="str">
        <f>'STEP 2 EE Data'!AK421</f>
        <v/>
      </c>
      <c r="AQ426" s="497" t="str">
        <f t="shared" si="132"/>
        <v/>
      </c>
      <c r="AR426" s="497" t="str">
        <f t="shared" si="133"/>
        <v/>
      </c>
      <c r="AS426" s="497" t="str">
        <f t="shared" si="134"/>
        <v/>
      </c>
      <c r="AT426" s="497" t="str">
        <f t="shared" si="135"/>
        <v/>
      </c>
      <c r="AU426" s="497" t="str">
        <f t="shared" si="136"/>
        <v/>
      </c>
      <c r="AV426" s="497" t="str">
        <f t="shared" si="137"/>
        <v/>
      </c>
      <c r="AW426" s="497" t="str">
        <f t="shared" si="138"/>
        <v/>
      </c>
      <c r="AX426" s="497" t="str">
        <f t="shared" si="139"/>
        <v/>
      </c>
      <c r="AY426" s="498" t="str">
        <f t="shared" si="140"/>
        <v/>
      </c>
      <c r="AZ426" s="499" t="str">
        <f>IF($AZ$28="X",IF(AQ426="",0,IF($B426="","",IF(AQ$28="X",IF(E426&gt;0,1,IF(Cover!$E$47="Weekly",IF(D426&gt;=40,1,0.5),IF(D426&gt;=80,1,0.5))),""))),"")</f>
        <v/>
      </c>
      <c r="BA426" s="499" t="str">
        <f>IF($BA$28="X",IF(AR426="",0,IF($B426="","",IF(AR$28="X",IF(I426&gt;0,1,IF(Cover!$E$47="Weekly",IF(H426&gt;=40,1,0.5),IF(H426&gt;=80,1,0.5))),""))),"")</f>
        <v/>
      </c>
      <c r="BB426" s="499" t="str">
        <f>IF($BB$28="X",IF(AS426="",0,IF($B426="","",IF(AS$28="X",IF(M426&gt;0,1,IF(Cover!$E$47="Weekly",IF(L426&gt;=40,1,0.5),IF(L426&gt;=80,1,0.5))),""))),"")</f>
        <v/>
      </c>
      <c r="BC426" s="499" t="str">
        <f>IF($BC$28="X",IF(AT426="",0,IF($B426="","",IF(AT$28="X",IF(Q426&gt;0,1,IF(Cover!$E$47="Weekly",IF(P426&gt;=40,1,0.5),IF(P426&gt;=80,1,0.5))),""))),"")</f>
        <v/>
      </c>
      <c r="BD426" s="499" t="str">
        <f>IF($BD$28="X",IF(AU426="",0,IF($B426="","",IF(AU$28="X",IF(U426&gt;0,1,IF(Cover!$E$47="Weekly",IF(T426&gt;=40,1,0.5),IF(T426&gt;=80,1,0.5))),""))),"")</f>
        <v/>
      </c>
      <c r="BE426" s="499" t="str">
        <f>IF($BE$28="X",IF(AV426="",0,IF($B426="","",IF(AV$28="X",IF(Y426&gt;0,1,IF(Cover!$E$47="Weekly",IF(X426&gt;=40,1,0.5),IF(X426&gt;=80,1,0.5))),""))),"")</f>
        <v/>
      </c>
      <c r="BF426" s="499" t="str">
        <f>IF($BF$28="X",IF(AW426="",0,IF($B426="","",IF(AW$28="X",IF(AC426&gt;0,1,IF(Cover!$E$47="Weekly",IF(AB426&gt;=40,1,0.5),IF(AB426&gt;=80,1,0.5))),""))),"")</f>
        <v/>
      </c>
      <c r="BG426" s="499" t="str">
        <f>IF($BG$28="X",IF(AX426="",0,IF($B426="","",IF(AX$28="X",IF(AG426&gt;0,1,IF(Cover!$E$47="Weekly",IF(AF426&gt;=40,1,0.5),IF(AF426&gt;=80,1,0.5))),""))),"")</f>
        <v/>
      </c>
      <c r="BH426" s="500" t="str">
        <f>IF($BH$28="X",IF(AY426="",0,IF($B426="","",IF(AY$28="X",IF(AK426&gt;0,1,IF(Cover!$E$47="Weekly",IF(AJ426&gt;=40,1,0.5),IF(AJ426&gt;=80,1,0.5))),""))),"")</f>
        <v/>
      </c>
      <c r="BI426" s="470" t="str">
        <f t="shared" si="141"/>
        <v/>
      </c>
      <c r="BJ426" s="469" t="str">
        <f t="shared" si="142"/>
        <v/>
      </c>
      <c r="BL426" s="632">
        <f>IF(BJ426=0,IF('STEP 2 EE Data'!K421="Yes",IF('STEP 2 EE Data'!C421="",1,IF('STEP 2 EE Data'!D421&gt;=40,1,0.5)),0),IF('STEP 2 EE Data'!K421="Yes",IF('STEP 2 EE Data'!C421="",IF(BJ426=0.5,0.5,0),IF('STEP 2 EE Data'!D421&gt;=40,IF(BJ426=0.5,0.5,0),0)),0))</f>
        <v>0</v>
      </c>
    </row>
    <row r="427" spans="1:64" ht="15.6" thickTop="1" thickBot="1" x14ac:dyDescent="0.35">
      <c r="A427" s="84" t="str">
        <f>IF('STEP 2 EE Data'!A422="","",'STEP 2 EE Data'!A422)</f>
        <v/>
      </c>
      <c r="B427" s="83" t="str">
        <f>IF('STEP 2 EE Data'!B422="","",'STEP 2 EE Data'!B422)</f>
        <v/>
      </c>
      <c r="C427" s="54"/>
      <c r="D427" s="56"/>
      <c r="E427" s="55"/>
      <c r="F427" s="371" t="str">
        <f t="shared" si="143"/>
        <v/>
      </c>
      <c r="G427" s="54"/>
      <c r="H427" s="56"/>
      <c r="I427" s="55"/>
      <c r="J427" s="560" t="str">
        <f t="shared" si="144"/>
        <v/>
      </c>
      <c r="K427" s="54"/>
      <c r="L427" s="56"/>
      <c r="M427" s="55"/>
      <c r="N427" s="560" t="str">
        <f t="shared" si="145"/>
        <v/>
      </c>
      <c r="O427" s="54"/>
      <c r="P427" s="56"/>
      <c r="Q427" s="55"/>
      <c r="R427" s="560" t="str">
        <f t="shared" si="126"/>
        <v/>
      </c>
      <c r="S427" s="54"/>
      <c r="T427" s="56"/>
      <c r="U427" s="55"/>
      <c r="V427" s="560" t="str">
        <f t="shared" si="127"/>
        <v/>
      </c>
      <c r="W427" s="54"/>
      <c r="X427" s="56"/>
      <c r="Y427" s="55"/>
      <c r="Z427" s="560" t="str">
        <f t="shared" si="128"/>
        <v/>
      </c>
      <c r="AA427" s="54"/>
      <c r="AB427" s="56"/>
      <c r="AC427" s="55"/>
      <c r="AD427" s="560" t="str">
        <f t="shared" si="129"/>
        <v/>
      </c>
      <c r="AE427" s="54"/>
      <c r="AF427" s="56"/>
      <c r="AG427" s="55"/>
      <c r="AH427" s="560" t="str">
        <f t="shared" si="130"/>
        <v/>
      </c>
      <c r="AI427" s="54"/>
      <c r="AJ427" s="56"/>
      <c r="AK427" s="55"/>
      <c r="AL427" s="446" t="str">
        <f t="shared" si="131"/>
        <v/>
      </c>
      <c r="AM427" s="504">
        <f>'STEP 2 EE Data'!AI422</f>
        <v>0</v>
      </c>
      <c r="AN427" s="82">
        <f>'STEP 2 EE Data'!AJ422</f>
        <v>0</v>
      </c>
      <c r="AO427" s="445" t="str">
        <f>'STEP 2 EE Data'!AK422</f>
        <v/>
      </c>
      <c r="AQ427" s="497" t="str">
        <f t="shared" si="132"/>
        <v/>
      </c>
      <c r="AR427" s="497" t="str">
        <f t="shared" si="133"/>
        <v/>
      </c>
      <c r="AS427" s="497" t="str">
        <f t="shared" si="134"/>
        <v/>
      </c>
      <c r="AT427" s="497" t="str">
        <f t="shared" si="135"/>
        <v/>
      </c>
      <c r="AU427" s="497" t="str">
        <f t="shared" si="136"/>
        <v/>
      </c>
      <c r="AV427" s="497" t="str">
        <f t="shared" si="137"/>
        <v/>
      </c>
      <c r="AW427" s="497" t="str">
        <f t="shared" si="138"/>
        <v/>
      </c>
      <c r="AX427" s="497" t="str">
        <f t="shared" si="139"/>
        <v/>
      </c>
      <c r="AY427" s="498" t="str">
        <f t="shared" si="140"/>
        <v/>
      </c>
      <c r="AZ427" s="499" t="str">
        <f>IF($AZ$28="X",IF(AQ427="",0,IF($B427="","",IF(AQ$28="X",IF(E427&gt;0,1,IF(Cover!$E$47="Weekly",IF(D427&gt;=40,1,0.5),IF(D427&gt;=80,1,0.5))),""))),"")</f>
        <v/>
      </c>
      <c r="BA427" s="499" t="str">
        <f>IF($BA$28="X",IF(AR427="",0,IF($B427="","",IF(AR$28="X",IF(I427&gt;0,1,IF(Cover!$E$47="Weekly",IF(H427&gt;=40,1,0.5),IF(H427&gt;=80,1,0.5))),""))),"")</f>
        <v/>
      </c>
      <c r="BB427" s="499" t="str">
        <f>IF($BB$28="X",IF(AS427="",0,IF($B427="","",IF(AS$28="X",IF(M427&gt;0,1,IF(Cover!$E$47="Weekly",IF(L427&gt;=40,1,0.5),IF(L427&gt;=80,1,0.5))),""))),"")</f>
        <v/>
      </c>
      <c r="BC427" s="499" t="str">
        <f>IF($BC$28="X",IF(AT427="",0,IF($B427="","",IF(AT$28="X",IF(Q427&gt;0,1,IF(Cover!$E$47="Weekly",IF(P427&gt;=40,1,0.5),IF(P427&gt;=80,1,0.5))),""))),"")</f>
        <v/>
      </c>
      <c r="BD427" s="499" t="str">
        <f>IF($BD$28="X",IF(AU427="",0,IF($B427="","",IF(AU$28="X",IF(U427&gt;0,1,IF(Cover!$E$47="Weekly",IF(T427&gt;=40,1,0.5),IF(T427&gt;=80,1,0.5))),""))),"")</f>
        <v/>
      </c>
      <c r="BE427" s="499" t="str">
        <f>IF($BE$28="X",IF(AV427="",0,IF($B427="","",IF(AV$28="X",IF(Y427&gt;0,1,IF(Cover!$E$47="Weekly",IF(X427&gt;=40,1,0.5),IF(X427&gt;=80,1,0.5))),""))),"")</f>
        <v/>
      </c>
      <c r="BF427" s="499" t="str">
        <f>IF($BF$28="X",IF(AW427="",0,IF($B427="","",IF(AW$28="X",IF(AC427&gt;0,1,IF(Cover!$E$47="Weekly",IF(AB427&gt;=40,1,0.5),IF(AB427&gt;=80,1,0.5))),""))),"")</f>
        <v/>
      </c>
      <c r="BG427" s="499" t="str">
        <f>IF($BG$28="X",IF(AX427="",0,IF($B427="","",IF(AX$28="X",IF(AG427&gt;0,1,IF(Cover!$E$47="Weekly",IF(AF427&gt;=40,1,0.5),IF(AF427&gt;=80,1,0.5))),""))),"")</f>
        <v/>
      </c>
      <c r="BH427" s="500" t="str">
        <f>IF($BH$28="X",IF(AY427="",0,IF($B427="","",IF(AY$28="X",IF(AK427&gt;0,1,IF(Cover!$E$47="Weekly",IF(AJ427&gt;=40,1,0.5),IF(AJ427&gt;=80,1,0.5))),""))),"")</f>
        <v/>
      </c>
      <c r="BI427" s="470" t="str">
        <f t="shared" si="141"/>
        <v/>
      </c>
      <c r="BJ427" s="469" t="str">
        <f t="shared" si="142"/>
        <v/>
      </c>
      <c r="BL427" s="632">
        <f>IF(BJ427=0,IF('STEP 2 EE Data'!K422="Yes",IF('STEP 2 EE Data'!C422="",1,IF('STEP 2 EE Data'!D422&gt;=40,1,0.5)),0),IF('STEP 2 EE Data'!K422="Yes",IF('STEP 2 EE Data'!C422="",IF(BJ427=0.5,0.5,0),IF('STEP 2 EE Data'!D422&gt;=40,IF(BJ427=0.5,0.5,0),0)),0))</f>
        <v>0</v>
      </c>
    </row>
    <row r="428" spans="1:64" ht="15.6" thickTop="1" thickBot="1" x14ac:dyDescent="0.35">
      <c r="A428" s="84" t="str">
        <f>IF('STEP 2 EE Data'!A423="","",'STEP 2 EE Data'!A423)</f>
        <v/>
      </c>
      <c r="B428" s="83" t="str">
        <f>IF('STEP 2 EE Data'!B423="","",'STEP 2 EE Data'!B423)</f>
        <v/>
      </c>
      <c r="C428" s="54"/>
      <c r="D428" s="56"/>
      <c r="E428" s="55"/>
      <c r="F428" s="371" t="str">
        <f t="shared" si="143"/>
        <v/>
      </c>
      <c r="G428" s="54"/>
      <c r="H428" s="56"/>
      <c r="I428" s="55"/>
      <c r="J428" s="560" t="str">
        <f t="shared" si="144"/>
        <v/>
      </c>
      <c r="K428" s="54"/>
      <c r="L428" s="56"/>
      <c r="M428" s="55"/>
      <c r="N428" s="560" t="str">
        <f t="shared" si="145"/>
        <v/>
      </c>
      <c r="O428" s="54"/>
      <c r="P428" s="56"/>
      <c r="Q428" s="55"/>
      <c r="R428" s="560" t="str">
        <f t="shared" si="126"/>
        <v/>
      </c>
      <c r="S428" s="54"/>
      <c r="T428" s="56"/>
      <c r="U428" s="55"/>
      <c r="V428" s="560" t="str">
        <f t="shared" si="127"/>
        <v/>
      </c>
      <c r="W428" s="54"/>
      <c r="X428" s="56"/>
      <c r="Y428" s="55"/>
      <c r="Z428" s="560" t="str">
        <f t="shared" si="128"/>
        <v/>
      </c>
      <c r="AA428" s="54"/>
      <c r="AB428" s="56"/>
      <c r="AC428" s="55"/>
      <c r="AD428" s="560" t="str">
        <f t="shared" si="129"/>
        <v/>
      </c>
      <c r="AE428" s="54"/>
      <c r="AF428" s="56"/>
      <c r="AG428" s="55"/>
      <c r="AH428" s="560" t="str">
        <f t="shared" si="130"/>
        <v/>
      </c>
      <c r="AI428" s="54"/>
      <c r="AJ428" s="56"/>
      <c r="AK428" s="55"/>
      <c r="AL428" s="446" t="str">
        <f t="shared" si="131"/>
        <v/>
      </c>
      <c r="AM428" s="504">
        <f>'STEP 2 EE Data'!AI423</f>
        <v>0</v>
      </c>
      <c r="AN428" s="82">
        <f>'STEP 2 EE Data'!AJ423</f>
        <v>0</v>
      </c>
      <c r="AO428" s="445" t="str">
        <f>'STEP 2 EE Data'!AK423</f>
        <v/>
      </c>
      <c r="AQ428" s="497" t="str">
        <f t="shared" si="132"/>
        <v/>
      </c>
      <c r="AR428" s="497" t="str">
        <f t="shared" si="133"/>
        <v/>
      </c>
      <c r="AS428" s="497" t="str">
        <f t="shared" si="134"/>
        <v/>
      </c>
      <c r="AT428" s="497" t="str">
        <f t="shared" si="135"/>
        <v/>
      </c>
      <c r="AU428" s="497" t="str">
        <f t="shared" si="136"/>
        <v/>
      </c>
      <c r="AV428" s="497" t="str">
        <f t="shared" si="137"/>
        <v/>
      </c>
      <c r="AW428" s="497" t="str">
        <f t="shared" si="138"/>
        <v/>
      </c>
      <c r="AX428" s="497" t="str">
        <f t="shared" si="139"/>
        <v/>
      </c>
      <c r="AY428" s="498" t="str">
        <f t="shared" si="140"/>
        <v/>
      </c>
      <c r="AZ428" s="499" t="str">
        <f>IF($AZ$28="X",IF(AQ428="",0,IF($B428="","",IF(AQ$28="X",IF(E428&gt;0,1,IF(Cover!$E$47="Weekly",IF(D428&gt;=40,1,0.5),IF(D428&gt;=80,1,0.5))),""))),"")</f>
        <v/>
      </c>
      <c r="BA428" s="499" t="str">
        <f>IF($BA$28="X",IF(AR428="",0,IF($B428="","",IF(AR$28="X",IF(I428&gt;0,1,IF(Cover!$E$47="Weekly",IF(H428&gt;=40,1,0.5),IF(H428&gt;=80,1,0.5))),""))),"")</f>
        <v/>
      </c>
      <c r="BB428" s="499" t="str">
        <f>IF($BB$28="X",IF(AS428="",0,IF($B428="","",IF(AS$28="X",IF(M428&gt;0,1,IF(Cover!$E$47="Weekly",IF(L428&gt;=40,1,0.5),IF(L428&gt;=80,1,0.5))),""))),"")</f>
        <v/>
      </c>
      <c r="BC428" s="499" t="str">
        <f>IF($BC$28="X",IF(AT428="",0,IF($B428="","",IF(AT$28="X",IF(Q428&gt;0,1,IF(Cover!$E$47="Weekly",IF(P428&gt;=40,1,0.5),IF(P428&gt;=80,1,0.5))),""))),"")</f>
        <v/>
      </c>
      <c r="BD428" s="499" t="str">
        <f>IF($BD$28="X",IF(AU428="",0,IF($B428="","",IF(AU$28="X",IF(U428&gt;0,1,IF(Cover!$E$47="Weekly",IF(T428&gt;=40,1,0.5),IF(T428&gt;=80,1,0.5))),""))),"")</f>
        <v/>
      </c>
      <c r="BE428" s="499" t="str">
        <f>IF($BE$28="X",IF(AV428="",0,IF($B428="","",IF(AV$28="X",IF(Y428&gt;0,1,IF(Cover!$E$47="Weekly",IF(X428&gt;=40,1,0.5),IF(X428&gt;=80,1,0.5))),""))),"")</f>
        <v/>
      </c>
      <c r="BF428" s="499" t="str">
        <f>IF($BF$28="X",IF(AW428="",0,IF($B428="","",IF(AW$28="X",IF(AC428&gt;0,1,IF(Cover!$E$47="Weekly",IF(AB428&gt;=40,1,0.5),IF(AB428&gt;=80,1,0.5))),""))),"")</f>
        <v/>
      </c>
      <c r="BG428" s="499" t="str">
        <f>IF($BG$28="X",IF(AX428="",0,IF($B428="","",IF(AX$28="X",IF(AG428&gt;0,1,IF(Cover!$E$47="Weekly",IF(AF428&gt;=40,1,0.5),IF(AF428&gt;=80,1,0.5))),""))),"")</f>
        <v/>
      </c>
      <c r="BH428" s="500" t="str">
        <f>IF($BH$28="X",IF(AY428="",0,IF($B428="","",IF(AY$28="X",IF(AK428&gt;0,1,IF(Cover!$E$47="Weekly",IF(AJ428&gt;=40,1,0.5),IF(AJ428&gt;=80,1,0.5))),""))),"")</f>
        <v/>
      </c>
      <c r="BI428" s="470" t="str">
        <f t="shared" si="141"/>
        <v/>
      </c>
      <c r="BJ428" s="469" t="str">
        <f t="shared" si="142"/>
        <v/>
      </c>
      <c r="BL428" s="632">
        <f>IF(BJ428=0,IF('STEP 2 EE Data'!K423="Yes",IF('STEP 2 EE Data'!C423="",1,IF('STEP 2 EE Data'!D423&gt;=40,1,0.5)),0),IF('STEP 2 EE Data'!K423="Yes",IF('STEP 2 EE Data'!C423="",IF(BJ428=0.5,0.5,0),IF('STEP 2 EE Data'!D423&gt;=40,IF(BJ428=0.5,0.5,0),0)),0))</f>
        <v>0</v>
      </c>
    </row>
    <row r="429" spans="1:64" ht="15.6" thickTop="1" thickBot="1" x14ac:dyDescent="0.35">
      <c r="A429" s="84" t="str">
        <f>IF('STEP 2 EE Data'!A424="","",'STEP 2 EE Data'!A424)</f>
        <v/>
      </c>
      <c r="B429" s="83" t="str">
        <f>IF('STEP 2 EE Data'!B424="","",'STEP 2 EE Data'!B424)</f>
        <v/>
      </c>
      <c r="C429" s="54"/>
      <c r="D429" s="56"/>
      <c r="E429" s="55"/>
      <c r="F429" s="371" t="str">
        <f t="shared" si="143"/>
        <v/>
      </c>
      <c r="G429" s="54"/>
      <c r="H429" s="56"/>
      <c r="I429" s="55"/>
      <c r="J429" s="560" t="str">
        <f t="shared" si="144"/>
        <v/>
      </c>
      <c r="K429" s="54"/>
      <c r="L429" s="56"/>
      <c r="M429" s="55"/>
      <c r="N429" s="560" t="str">
        <f t="shared" si="145"/>
        <v/>
      </c>
      <c r="O429" s="54"/>
      <c r="P429" s="56"/>
      <c r="Q429" s="55"/>
      <c r="R429" s="560" t="str">
        <f t="shared" si="126"/>
        <v/>
      </c>
      <c r="S429" s="54"/>
      <c r="T429" s="56"/>
      <c r="U429" s="55"/>
      <c r="V429" s="560" t="str">
        <f t="shared" si="127"/>
        <v/>
      </c>
      <c r="W429" s="54"/>
      <c r="X429" s="56"/>
      <c r="Y429" s="55"/>
      <c r="Z429" s="560" t="str">
        <f t="shared" si="128"/>
        <v/>
      </c>
      <c r="AA429" s="54"/>
      <c r="AB429" s="56"/>
      <c r="AC429" s="55"/>
      <c r="AD429" s="560" t="str">
        <f t="shared" si="129"/>
        <v/>
      </c>
      <c r="AE429" s="54"/>
      <c r="AF429" s="56"/>
      <c r="AG429" s="55"/>
      <c r="AH429" s="560" t="str">
        <f t="shared" si="130"/>
        <v/>
      </c>
      <c r="AI429" s="54"/>
      <c r="AJ429" s="56"/>
      <c r="AK429" s="55"/>
      <c r="AL429" s="446" t="str">
        <f t="shared" si="131"/>
        <v/>
      </c>
      <c r="AM429" s="504">
        <f>'STEP 2 EE Data'!AI424</f>
        <v>0</v>
      </c>
      <c r="AN429" s="82">
        <f>'STEP 2 EE Data'!AJ424</f>
        <v>0</v>
      </c>
      <c r="AO429" s="445" t="str">
        <f>'STEP 2 EE Data'!AK424</f>
        <v/>
      </c>
      <c r="AQ429" s="497" t="str">
        <f t="shared" si="132"/>
        <v/>
      </c>
      <c r="AR429" s="497" t="str">
        <f t="shared" si="133"/>
        <v/>
      </c>
      <c r="AS429" s="497" t="str">
        <f t="shared" si="134"/>
        <v/>
      </c>
      <c r="AT429" s="497" t="str">
        <f t="shared" si="135"/>
        <v/>
      </c>
      <c r="AU429" s="497" t="str">
        <f t="shared" si="136"/>
        <v/>
      </c>
      <c r="AV429" s="497" t="str">
        <f t="shared" si="137"/>
        <v/>
      </c>
      <c r="AW429" s="497" t="str">
        <f t="shared" si="138"/>
        <v/>
      </c>
      <c r="AX429" s="497" t="str">
        <f t="shared" si="139"/>
        <v/>
      </c>
      <c r="AY429" s="498" t="str">
        <f t="shared" si="140"/>
        <v/>
      </c>
      <c r="AZ429" s="499" t="str">
        <f>IF($AZ$28="X",IF(AQ429="",0,IF($B429="","",IF(AQ$28="X",IF(E429&gt;0,1,IF(Cover!$E$47="Weekly",IF(D429&gt;=40,1,0.5),IF(D429&gt;=80,1,0.5))),""))),"")</f>
        <v/>
      </c>
      <c r="BA429" s="499" t="str">
        <f>IF($BA$28="X",IF(AR429="",0,IF($B429="","",IF(AR$28="X",IF(I429&gt;0,1,IF(Cover!$E$47="Weekly",IF(H429&gt;=40,1,0.5),IF(H429&gt;=80,1,0.5))),""))),"")</f>
        <v/>
      </c>
      <c r="BB429" s="499" t="str">
        <f>IF($BB$28="X",IF(AS429="",0,IF($B429="","",IF(AS$28="X",IF(M429&gt;0,1,IF(Cover!$E$47="Weekly",IF(L429&gt;=40,1,0.5),IF(L429&gt;=80,1,0.5))),""))),"")</f>
        <v/>
      </c>
      <c r="BC429" s="499" t="str">
        <f>IF($BC$28="X",IF(AT429="",0,IF($B429="","",IF(AT$28="X",IF(Q429&gt;0,1,IF(Cover!$E$47="Weekly",IF(P429&gt;=40,1,0.5),IF(P429&gt;=80,1,0.5))),""))),"")</f>
        <v/>
      </c>
      <c r="BD429" s="499" t="str">
        <f>IF($BD$28="X",IF(AU429="",0,IF($B429="","",IF(AU$28="X",IF(U429&gt;0,1,IF(Cover!$E$47="Weekly",IF(T429&gt;=40,1,0.5),IF(T429&gt;=80,1,0.5))),""))),"")</f>
        <v/>
      </c>
      <c r="BE429" s="499" t="str">
        <f>IF($BE$28="X",IF(AV429="",0,IF($B429="","",IF(AV$28="X",IF(Y429&gt;0,1,IF(Cover!$E$47="Weekly",IF(X429&gt;=40,1,0.5),IF(X429&gt;=80,1,0.5))),""))),"")</f>
        <v/>
      </c>
      <c r="BF429" s="499" t="str">
        <f>IF($BF$28="X",IF(AW429="",0,IF($B429="","",IF(AW$28="X",IF(AC429&gt;0,1,IF(Cover!$E$47="Weekly",IF(AB429&gt;=40,1,0.5),IF(AB429&gt;=80,1,0.5))),""))),"")</f>
        <v/>
      </c>
      <c r="BG429" s="499" t="str">
        <f>IF($BG$28="X",IF(AX429="",0,IF($B429="","",IF(AX$28="X",IF(AG429&gt;0,1,IF(Cover!$E$47="Weekly",IF(AF429&gt;=40,1,0.5),IF(AF429&gt;=80,1,0.5))),""))),"")</f>
        <v/>
      </c>
      <c r="BH429" s="500" t="str">
        <f>IF($BH$28="X",IF(AY429="",0,IF($B429="","",IF(AY$28="X",IF(AK429&gt;0,1,IF(Cover!$E$47="Weekly",IF(AJ429&gt;=40,1,0.5),IF(AJ429&gt;=80,1,0.5))),""))),"")</f>
        <v/>
      </c>
      <c r="BI429" s="470" t="str">
        <f t="shared" si="141"/>
        <v/>
      </c>
      <c r="BJ429" s="469" t="str">
        <f t="shared" si="142"/>
        <v/>
      </c>
      <c r="BL429" s="632">
        <f>IF(BJ429=0,IF('STEP 2 EE Data'!K424="Yes",IF('STEP 2 EE Data'!C424="",1,IF('STEP 2 EE Data'!D424&gt;=40,1,0.5)),0),IF('STEP 2 EE Data'!K424="Yes",IF('STEP 2 EE Data'!C424="",IF(BJ429=0.5,0.5,0),IF('STEP 2 EE Data'!D424&gt;=40,IF(BJ429=0.5,0.5,0),0)),0))</f>
        <v>0</v>
      </c>
    </row>
    <row r="430" spans="1:64" ht="15.6" thickTop="1" thickBot="1" x14ac:dyDescent="0.35">
      <c r="A430" s="84" t="str">
        <f>IF('STEP 2 EE Data'!A425="","",'STEP 2 EE Data'!A425)</f>
        <v/>
      </c>
      <c r="B430" s="83" t="str">
        <f>IF('STEP 2 EE Data'!B425="","",'STEP 2 EE Data'!B425)</f>
        <v/>
      </c>
      <c r="C430" s="54"/>
      <c r="D430" s="56"/>
      <c r="E430" s="55"/>
      <c r="F430" s="371" t="str">
        <f t="shared" si="143"/>
        <v/>
      </c>
      <c r="G430" s="54"/>
      <c r="H430" s="56"/>
      <c r="I430" s="55"/>
      <c r="J430" s="560" t="str">
        <f t="shared" si="144"/>
        <v/>
      </c>
      <c r="K430" s="54"/>
      <c r="L430" s="56"/>
      <c r="M430" s="55"/>
      <c r="N430" s="560" t="str">
        <f t="shared" si="145"/>
        <v/>
      </c>
      <c r="O430" s="54"/>
      <c r="P430" s="56"/>
      <c r="Q430" s="55"/>
      <c r="R430" s="560" t="str">
        <f t="shared" si="126"/>
        <v/>
      </c>
      <c r="S430" s="54"/>
      <c r="T430" s="56"/>
      <c r="U430" s="55"/>
      <c r="V430" s="560" t="str">
        <f t="shared" si="127"/>
        <v/>
      </c>
      <c r="W430" s="54"/>
      <c r="X430" s="56"/>
      <c r="Y430" s="55"/>
      <c r="Z430" s="560" t="str">
        <f t="shared" si="128"/>
        <v/>
      </c>
      <c r="AA430" s="54"/>
      <c r="AB430" s="56"/>
      <c r="AC430" s="55"/>
      <c r="AD430" s="560" t="str">
        <f t="shared" si="129"/>
        <v/>
      </c>
      <c r="AE430" s="54"/>
      <c r="AF430" s="56"/>
      <c r="AG430" s="55"/>
      <c r="AH430" s="560" t="str">
        <f t="shared" si="130"/>
        <v/>
      </c>
      <c r="AI430" s="54"/>
      <c r="AJ430" s="56"/>
      <c r="AK430" s="55"/>
      <c r="AL430" s="446" t="str">
        <f t="shared" si="131"/>
        <v/>
      </c>
      <c r="AM430" s="504">
        <f>'STEP 2 EE Data'!AI425</f>
        <v>0</v>
      </c>
      <c r="AN430" s="82">
        <f>'STEP 2 EE Data'!AJ425</f>
        <v>0</v>
      </c>
      <c r="AO430" s="445" t="str">
        <f>'STEP 2 EE Data'!AK425</f>
        <v/>
      </c>
      <c r="AQ430" s="497" t="str">
        <f t="shared" si="132"/>
        <v/>
      </c>
      <c r="AR430" s="497" t="str">
        <f t="shared" si="133"/>
        <v/>
      </c>
      <c r="AS430" s="497" t="str">
        <f t="shared" si="134"/>
        <v/>
      </c>
      <c r="AT430" s="497" t="str">
        <f t="shared" si="135"/>
        <v/>
      </c>
      <c r="AU430" s="497" t="str">
        <f t="shared" si="136"/>
        <v/>
      </c>
      <c r="AV430" s="497" t="str">
        <f t="shared" si="137"/>
        <v/>
      </c>
      <c r="AW430" s="497" t="str">
        <f t="shared" si="138"/>
        <v/>
      </c>
      <c r="AX430" s="497" t="str">
        <f t="shared" si="139"/>
        <v/>
      </c>
      <c r="AY430" s="498" t="str">
        <f t="shared" si="140"/>
        <v/>
      </c>
      <c r="AZ430" s="499" t="str">
        <f>IF($AZ$28="X",IF(AQ430="",0,IF($B430="","",IF(AQ$28="X",IF(E430&gt;0,1,IF(Cover!$E$47="Weekly",IF(D430&gt;=40,1,0.5),IF(D430&gt;=80,1,0.5))),""))),"")</f>
        <v/>
      </c>
      <c r="BA430" s="499" t="str">
        <f>IF($BA$28="X",IF(AR430="",0,IF($B430="","",IF(AR$28="X",IF(I430&gt;0,1,IF(Cover!$E$47="Weekly",IF(H430&gt;=40,1,0.5),IF(H430&gt;=80,1,0.5))),""))),"")</f>
        <v/>
      </c>
      <c r="BB430" s="499" t="str">
        <f>IF($BB$28="X",IF(AS430="",0,IF($B430="","",IF(AS$28="X",IF(M430&gt;0,1,IF(Cover!$E$47="Weekly",IF(L430&gt;=40,1,0.5),IF(L430&gt;=80,1,0.5))),""))),"")</f>
        <v/>
      </c>
      <c r="BC430" s="499" t="str">
        <f>IF($BC$28="X",IF(AT430="",0,IF($B430="","",IF(AT$28="X",IF(Q430&gt;0,1,IF(Cover!$E$47="Weekly",IF(P430&gt;=40,1,0.5),IF(P430&gt;=80,1,0.5))),""))),"")</f>
        <v/>
      </c>
      <c r="BD430" s="499" t="str">
        <f>IF($BD$28="X",IF(AU430="",0,IF($B430="","",IF(AU$28="X",IF(U430&gt;0,1,IF(Cover!$E$47="Weekly",IF(T430&gt;=40,1,0.5),IF(T430&gt;=80,1,0.5))),""))),"")</f>
        <v/>
      </c>
      <c r="BE430" s="499" t="str">
        <f>IF($BE$28="X",IF(AV430="",0,IF($B430="","",IF(AV$28="X",IF(Y430&gt;0,1,IF(Cover!$E$47="Weekly",IF(X430&gt;=40,1,0.5),IF(X430&gt;=80,1,0.5))),""))),"")</f>
        <v/>
      </c>
      <c r="BF430" s="499" t="str">
        <f>IF($BF$28="X",IF(AW430="",0,IF($B430="","",IF(AW$28="X",IF(AC430&gt;0,1,IF(Cover!$E$47="Weekly",IF(AB430&gt;=40,1,0.5),IF(AB430&gt;=80,1,0.5))),""))),"")</f>
        <v/>
      </c>
      <c r="BG430" s="499" t="str">
        <f>IF($BG$28="X",IF(AX430="",0,IF($B430="","",IF(AX$28="X",IF(AG430&gt;0,1,IF(Cover!$E$47="Weekly",IF(AF430&gt;=40,1,0.5),IF(AF430&gt;=80,1,0.5))),""))),"")</f>
        <v/>
      </c>
      <c r="BH430" s="500" t="str">
        <f>IF($BH$28="X",IF(AY430="",0,IF($B430="","",IF(AY$28="X",IF(AK430&gt;0,1,IF(Cover!$E$47="Weekly",IF(AJ430&gt;=40,1,0.5),IF(AJ430&gt;=80,1,0.5))),""))),"")</f>
        <v/>
      </c>
      <c r="BI430" s="470" t="str">
        <f t="shared" si="141"/>
        <v/>
      </c>
      <c r="BJ430" s="469" t="str">
        <f t="shared" si="142"/>
        <v/>
      </c>
      <c r="BL430" s="632">
        <f>IF(BJ430=0,IF('STEP 2 EE Data'!K425="Yes",IF('STEP 2 EE Data'!C425="",1,IF('STEP 2 EE Data'!D425&gt;=40,1,0.5)),0),IF('STEP 2 EE Data'!K425="Yes",IF('STEP 2 EE Data'!C425="",IF(BJ430=0.5,0.5,0),IF('STEP 2 EE Data'!D425&gt;=40,IF(BJ430=0.5,0.5,0),0)),0))</f>
        <v>0</v>
      </c>
    </row>
    <row r="431" spans="1:64" ht="15.6" thickTop="1" thickBot="1" x14ac:dyDescent="0.35">
      <c r="A431" s="84" t="str">
        <f>IF('STEP 2 EE Data'!A426="","",'STEP 2 EE Data'!A426)</f>
        <v/>
      </c>
      <c r="B431" s="83" t="str">
        <f>IF('STEP 2 EE Data'!B426="","",'STEP 2 EE Data'!B426)</f>
        <v/>
      </c>
      <c r="C431" s="54"/>
      <c r="D431" s="56"/>
      <c r="E431" s="55"/>
      <c r="F431" s="371" t="str">
        <f t="shared" si="143"/>
        <v/>
      </c>
      <c r="G431" s="54"/>
      <c r="H431" s="56"/>
      <c r="I431" s="55"/>
      <c r="J431" s="560" t="str">
        <f t="shared" si="144"/>
        <v/>
      </c>
      <c r="K431" s="54"/>
      <c r="L431" s="56"/>
      <c r="M431" s="55"/>
      <c r="N431" s="560" t="str">
        <f t="shared" si="145"/>
        <v/>
      </c>
      <c r="O431" s="54"/>
      <c r="P431" s="56"/>
      <c r="Q431" s="55"/>
      <c r="R431" s="560" t="str">
        <f t="shared" si="126"/>
        <v/>
      </c>
      <c r="S431" s="54"/>
      <c r="T431" s="56"/>
      <c r="U431" s="55"/>
      <c r="V431" s="560" t="str">
        <f t="shared" si="127"/>
        <v/>
      </c>
      <c r="W431" s="54"/>
      <c r="X431" s="56"/>
      <c r="Y431" s="55"/>
      <c r="Z431" s="560" t="str">
        <f t="shared" si="128"/>
        <v/>
      </c>
      <c r="AA431" s="54"/>
      <c r="AB431" s="56"/>
      <c r="AC431" s="55"/>
      <c r="AD431" s="560" t="str">
        <f t="shared" si="129"/>
        <v/>
      </c>
      <c r="AE431" s="54"/>
      <c r="AF431" s="56"/>
      <c r="AG431" s="55"/>
      <c r="AH431" s="560" t="str">
        <f t="shared" si="130"/>
        <v/>
      </c>
      <c r="AI431" s="54"/>
      <c r="AJ431" s="56"/>
      <c r="AK431" s="55"/>
      <c r="AL431" s="446" t="str">
        <f t="shared" si="131"/>
        <v/>
      </c>
      <c r="AM431" s="504">
        <f>'STEP 2 EE Data'!AI426</f>
        <v>0</v>
      </c>
      <c r="AN431" s="82">
        <f>'STEP 2 EE Data'!AJ426</f>
        <v>0</v>
      </c>
      <c r="AO431" s="445" t="str">
        <f>'STEP 2 EE Data'!AK426</f>
        <v/>
      </c>
      <c r="AQ431" s="497" t="str">
        <f t="shared" si="132"/>
        <v/>
      </c>
      <c r="AR431" s="497" t="str">
        <f t="shared" si="133"/>
        <v/>
      </c>
      <c r="AS431" s="497" t="str">
        <f t="shared" si="134"/>
        <v/>
      </c>
      <c r="AT431" s="497" t="str">
        <f t="shared" si="135"/>
        <v/>
      </c>
      <c r="AU431" s="497" t="str">
        <f t="shared" si="136"/>
        <v/>
      </c>
      <c r="AV431" s="497" t="str">
        <f t="shared" si="137"/>
        <v/>
      </c>
      <c r="AW431" s="497" t="str">
        <f t="shared" si="138"/>
        <v/>
      </c>
      <c r="AX431" s="497" t="str">
        <f t="shared" si="139"/>
        <v/>
      </c>
      <c r="AY431" s="498" t="str">
        <f t="shared" si="140"/>
        <v/>
      </c>
      <c r="AZ431" s="499" t="str">
        <f>IF($AZ$28="X",IF(AQ431="",0,IF($B431="","",IF(AQ$28="X",IF(E431&gt;0,1,IF(Cover!$E$47="Weekly",IF(D431&gt;=40,1,0.5),IF(D431&gt;=80,1,0.5))),""))),"")</f>
        <v/>
      </c>
      <c r="BA431" s="499" t="str">
        <f>IF($BA$28="X",IF(AR431="",0,IF($B431="","",IF(AR$28="X",IF(I431&gt;0,1,IF(Cover!$E$47="Weekly",IF(H431&gt;=40,1,0.5),IF(H431&gt;=80,1,0.5))),""))),"")</f>
        <v/>
      </c>
      <c r="BB431" s="499" t="str">
        <f>IF($BB$28="X",IF(AS431="",0,IF($B431="","",IF(AS$28="X",IF(M431&gt;0,1,IF(Cover!$E$47="Weekly",IF(L431&gt;=40,1,0.5),IF(L431&gt;=80,1,0.5))),""))),"")</f>
        <v/>
      </c>
      <c r="BC431" s="499" t="str">
        <f>IF($BC$28="X",IF(AT431="",0,IF($B431="","",IF(AT$28="X",IF(Q431&gt;0,1,IF(Cover!$E$47="Weekly",IF(P431&gt;=40,1,0.5),IF(P431&gt;=80,1,0.5))),""))),"")</f>
        <v/>
      </c>
      <c r="BD431" s="499" t="str">
        <f>IF($BD$28="X",IF(AU431="",0,IF($B431="","",IF(AU$28="X",IF(U431&gt;0,1,IF(Cover!$E$47="Weekly",IF(T431&gt;=40,1,0.5),IF(T431&gt;=80,1,0.5))),""))),"")</f>
        <v/>
      </c>
      <c r="BE431" s="499" t="str">
        <f>IF($BE$28="X",IF(AV431="",0,IF($B431="","",IF(AV$28="X",IF(Y431&gt;0,1,IF(Cover!$E$47="Weekly",IF(X431&gt;=40,1,0.5),IF(X431&gt;=80,1,0.5))),""))),"")</f>
        <v/>
      </c>
      <c r="BF431" s="499" t="str">
        <f>IF($BF$28="X",IF(AW431="",0,IF($B431="","",IF(AW$28="X",IF(AC431&gt;0,1,IF(Cover!$E$47="Weekly",IF(AB431&gt;=40,1,0.5),IF(AB431&gt;=80,1,0.5))),""))),"")</f>
        <v/>
      </c>
      <c r="BG431" s="499" t="str">
        <f>IF($BG$28="X",IF(AX431="",0,IF($B431="","",IF(AX$28="X",IF(AG431&gt;0,1,IF(Cover!$E$47="Weekly",IF(AF431&gt;=40,1,0.5),IF(AF431&gt;=80,1,0.5))),""))),"")</f>
        <v/>
      </c>
      <c r="BH431" s="500" t="str">
        <f>IF($BH$28="X",IF(AY431="",0,IF($B431="","",IF(AY$28="X",IF(AK431&gt;0,1,IF(Cover!$E$47="Weekly",IF(AJ431&gt;=40,1,0.5),IF(AJ431&gt;=80,1,0.5))),""))),"")</f>
        <v/>
      </c>
      <c r="BI431" s="470" t="str">
        <f t="shared" si="141"/>
        <v/>
      </c>
      <c r="BJ431" s="469" t="str">
        <f t="shared" si="142"/>
        <v/>
      </c>
      <c r="BL431" s="632">
        <f>IF(BJ431=0,IF('STEP 2 EE Data'!K426="Yes",IF('STEP 2 EE Data'!C426="",1,IF('STEP 2 EE Data'!D426&gt;=40,1,0.5)),0),IF('STEP 2 EE Data'!K426="Yes",IF('STEP 2 EE Data'!C426="",IF(BJ431=0.5,0.5,0),IF('STEP 2 EE Data'!D426&gt;=40,IF(BJ431=0.5,0.5,0),0)),0))</f>
        <v>0</v>
      </c>
    </row>
    <row r="432" spans="1:64" ht="15.6" thickTop="1" thickBot="1" x14ac:dyDescent="0.35">
      <c r="A432" s="84" t="str">
        <f>IF('STEP 2 EE Data'!A427="","",'STEP 2 EE Data'!A427)</f>
        <v/>
      </c>
      <c r="B432" s="83" t="str">
        <f>IF('STEP 2 EE Data'!B427="","",'STEP 2 EE Data'!B427)</f>
        <v/>
      </c>
      <c r="C432" s="54"/>
      <c r="D432" s="56"/>
      <c r="E432" s="55"/>
      <c r="F432" s="371" t="str">
        <f t="shared" si="143"/>
        <v/>
      </c>
      <c r="G432" s="54"/>
      <c r="H432" s="56"/>
      <c r="I432" s="55"/>
      <c r="J432" s="560" t="str">
        <f t="shared" si="144"/>
        <v/>
      </c>
      <c r="K432" s="54"/>
      <c r="L432" s="56"/>
      <c r="M432" s="55"/>
      <c r="N432" s="560" t="str">
        <f t="shared" si="145"/>
        <v/>
      </c>
      <c r="O432" s="54"/>
      <c r="P432" s="56"/>
      <c r="Q432" s="55"/>
      <c r="R432" s="560" t="str">
        <f t="shared" si="126"/>
        <v/>
      </c>
      <c r="S432" s="54"/>
      <c r="T432" s="56"/>
      <c r="U432" s="55"/>
      <c r="V432" s="560" t="str">
        <f t="shared" si="127"/>
        <v/>
      </c>
      <c r="W432" s="54"/>
      <c r="X432" s="56"/>
      <c r="Y432" s="55"/>
      <c r="Z432" s="560" t="str">
        <f t="shared" si="128"/>
        <v/>
      </c>
      <c r="AA432" s="54"/>
      <c r="AB432" s="56"/>
      <c r="AC432" s="55"/>
      <c r="AD432" s="560" t="str">
        <f t="shared" si="129"/>
        <v/>
      </c>
      <c r="AE432" s="54"/>
      <c r="AF432" s="56"/>
      <c r="AG432" s="55"/>
      <c r="AH432" s="560" t="str">
        <f t="shared" si="130"/>
        <v/>
      </c>
      <c r="AI432" s="54"/>
      <c r="AJ432" s="56"/>
      <c r="AK432" s="55"/>
      <c r="AL432" s="446" t="str">
        <f t="shared" si="131"/>
        <v/>
      </c>
      <c r="AM432" s="504">
        <f>'STEP 2 EE Data'!AI427</f>
        <v>0</v>
      </c>
      <c r="AN432" s="82">
        <f>'STEP 2 EE Data'!AJ427</f>
        <v>0</v>
      </c>
      <c r="AO432" s="445" t="str">
        <f>'STEP 2 EE Data'!AK427</f>
        <v/>
      </c>
      <c r="AQ432" s="497" t="str">
        <f t="shared" si="132"/>
        <v/>
      </c>
      <c r="AR432" s="497" t="str">
        <f t="shared" si="133"/>
        <v/>
      </c>
      <c r="AS432" s="497" t="str">
        <f t="shared" si="134"/>
        <v/>
      </c>
      <c r="AT432" s="497" t="str">
        <f t="shared" si="135"/>
        <v/>
      </c>
      <c r="AU432" s="497" t="str">
        <f t="shared" si="136"/>
        <v/>
      </c>
      <c r="AV432" s="497" t="str">
        <f t="shared" si="137"/>
        <v/>
      </c>
      <c r="AW432" s="497" t="str">
        <f t="shared" si="138"/>
        <v/>
      </c>
      <c r="AX432" s="497" t="str">
        <f t="shared" si="139"/>
        <v/>
      </c>
      <c r="AY432" s="498" t="str">
        <f t="shared" si="140"/>
        <v/>
      </c>
      <c r="AZ432" s="499" t="str">
        <f>IF($AZ$28="X",IF(AQ432="",0,IF($B432="","",IF(AQ$28="X",IF(E432&gt;0,1,IF(Cover!$E$47="Weekly",IF(D432&gt;=40,1,0.5),IF(D432&gt;=80,1,0.5))),""))),"")</f>
        <v/>
      </c>
      <c r="BA432" s="499" t="str">
        <f>IF($BA$28="X",IF(AR432="",0,IF($B432="","",IF(AR$28="X",IF(I432&gt;0,1,IF(Cover!$E$47="Weekly",IF(H432&gt;=40,1,0.5),IF(H432&gt;=80,1,0.5))),""))),"")</f>
        <v/>
      </c>
      <c r="BB432" s="499" t="str">
        <f>IF($BB$28="X",IF(AS432="",0,IF($B432="","",IF(AS$28="X",IF(M432&gt;0,1,IF(Cover!$E$47="Weekly",IF(L432&gt;=40,1,0.5),IF(L432&gt;=80,1,0.5))),""))),"")</f>
        <v/>
      </c>
      <c r="BC432" s="499" t="str">
        <f>IF($BC$28="X",IF(AT432="",0,IF($B432="","",IF(AT$28="X",IF(Q432&gt;0,1,IF(Cover!$E$47="Weekly",IF(P432&gt;=40,1,0.5),IF(P432&gt;=80,1,0.5))),""))),"")</f>
        <v/>
      </c>
      <c r="BD432" s="499" t="str">
        <f>IF($BD$28="X",IF(AU432="",0,IF($B432="","",IF(AU$28="X",IF(U432&gt;0,1,IF(Cover!$E$47="Weekly",IF(T432&gt;=40,1,0.5),IF(T432&gt;=80,1,0.5))),""))),"")</f>
        <v/>
      </c>
      <c r="BE432" s="499" t="str">
        <f>IF($BE$28="X",IF(AV432="",0,IF($B432="","",IF(AV$28="X",IF(Y432&gt;0,1,IF(Cover!$E$47="Weekly",IF(X432&gt;=40,1,0.5),IF(X432&gt;=80,1,0.5))),""))),"")</f>
        <v/>
      </c>
      <c r="BF432" s="499" t="str">
        <f>IF($BF$28="X",IF(AW432="",0,IF($B432="","",IF(AW$28="X",IF(AC432&gt;0,1,IF(Cover!$E$47="Weekly",IF(AB432&gt;=40,1,0.5),IF(AB432&gt;=80,1,0.5))),""))),"")</f>
        <v/>
      </c>
      <c r="BG432" s="499" t="str">
        <f>IF($BG$28="X",IF(AX432="",0,IF($B432="","",IF(AX$28="X",IF(AG432&gt;0,1,IF(Cover!$E$47="Weekly",IF(AF432&gt;=40,1,0.5),IF(AF432&gt;=80,1,0.5))),""))),"")</f>
        <v/>
      </c>
      <c r="BH432" s="500" t="str">
        <f>IF($BH$28="X",IF(AY432="",0,IF($B432="","",IF(AY$28="X",IF(AK432&gt;0,1,IF(Cover!$E$47="Weekly",IF(AJ432&gt;=40,1,0.5),IF(AJ432&gt;=80,1,0.5))),""))),"")</f>
        <v/>
      </c>
      <c r="BI432" s="470" t="str">
        <f t="shared" si="141"/>
        <v/>
      </c>
      <c r="BJ432" s="469" t="str">
        <f t="shared" si="142"/>
        <v/>
      </c>
      <c r="BL432" s="632">
        <f>IF(BJ432=0,IF('STEP 2 EE Data'!K427="Yes",IF('STEP 2 EE Data'!C427="",1,IF('STEP 2 EE Data'!D427&gt;=40,1,0.5)),0),IF('STEP 2 EE Data'!K427="Yes",IF('STEP 2 EE Data'!C427="",IF(BJ432=0.5,0.5,0),IF('STEP 2 EE Data'!D427&gt;=40,IF(BJ432=0.5,0.5,0),0)),0))</f>
        <v>0</v>
      </c>
    </row>
    <row r="433" spans="1:64" ht="15.6" thickTop="1" thickBot="1" x14ac:dyDescent="0.35">
      <c r="A433" s="84" t="str">
        <f>IF('STEP 2 EE Data'!A428="","",'STEP 2 EE Data'!A428)</f>
        <v/>
      </c>
      <c r="B433" s="83" t="str">
        <f>IF('STEP 2 EE Data'!B428="","",'STEP 2 EE Data'!B428)</f>
        <v/>
      </c>
      <c r="C433" s="54"/>
      <c r="D433" s="56"/>
      <c r="E433" s="55"/>
      <c r="F433" s="371" t="str">
        <f t="shared" si="143"/>
        <v/>
      </c>
      <c r="G433" s="54"/>
      <c r="H433" s="56"/>
      <c r="I433" s="55"/>
      <c r="J433" s="560" t="str">
        <f t="shared" si="144"/>
        <v/>
      </c>
      <c r="K433" s="54"/>
      <c r="L433" s="56"/>
      <c r="M433" s="55"/>
      <c r="N433" s="560" t="str">
        <f t="shared" si="145"/>
        <v/>
      </c>
      <c r="O433" s="54"/>
      <c r="P433" s="56"/>
      <c r="Q433" s="55"/>
      <c r="R433" s="560" t="str">
        <f t="shared" si="126"/>
        <v/>
      </c>
      <c r="S433" s="54"/>
      <c r="T433" s="56"/>
      <c r="U433" s="55"/>
      <c r="V433" s="560" t="str">
        <f t="shared" si="127"/>
        <v/>
      </c>
      <c r="W433" s="54"/>
      <c r="X433" s="56"/>
      <c r="Y433" s="55"/>
      <c r="Z433" s="560" t="str">
        <f t="shared" si="128"/>
        <v/>
      </c>
      <c r="AA433" s="54"/>
      <c r="AB433" s="56"/>
      <c r="AC433" s="55"/>
      <c r="AD433" s="560" t="str">
        <f t="shared" si="129"/>
        <v/>
      </c>
      <c r="AE433" s="54"/>
      <c r="AF433" s="56"/>
      <c r="AG433" s="55"/>
      <c r="AH433" s="560" t="str">
        <f t="shared" si="130"/>
        <v/>
      </c>
      <c r="AI433" s="54"/>
      <c r="AJ433" s="56"/>
      <c r="AK433" s="55"/>
      <c r="AL433" s="446" t="str">
        <f t="shared" si="131"/>
        <v/>
      </c>
      <c r="AM433" s="504">
        <f>'STEP 2 EE Data'!AI428</f>
        <v>0</v>
      </c>
      <c r="AN433" s="82">
        <f>'STEP 2 EE Data'!AJ428</f>
        <v>0</v>
      </c>
      <c r="AO433" s="445" t="str">
        <f>'STEP 2 EE Data'!AK428</f>
        <v/>
      </c>
      <c r="AQ433" s="497" t="str">
        <f t="shared" si="132"/>
        <v/>
      </c>
      <c r="AR433" s="497" t="str">
        <f t="shared" si="133"/>
        <v/>
      </c>
      <c r="AS433" s="497" t="str">
        <f t="shared" si="134"/>
        <v/>
      </c>
      <c r="AT433" s="497" t="str">
        <f t="shared" si="135"/>
        <v/>
      </c>
      <c r="AU433" s="497" t="str">
        <f t="shared" si="136"/>
        <v/>
      </c>
      <c r="AV433" s="497" t="str">
        <f t="shared" si="137"/>
        <v/>
      </c>
      <c r="AW433" s="497" t="str">
        <f t="shared" si="138"/>
        <v/>
      </c>
      <c r="AX433" s="497" t="str">
        <f t="shared" si="139"/>
        <v/>
      </c>
      <c r="AY433" s="498" t="str">
        <f t="shared" si="140"/>
        <v/>
      </c>
      <c r="AZ433" s="499" t="str">
        <f>IF($AZ$28="X",IF(AQ433="",0,IF($B433="","",IF(AQ$28="X",IF(E433&gt;0,1,IF(Cover!$E$47="Weekly",IF(D433&gt;=40,1,0.5),IF(D433&gt;=80,1,0.5))),""))),"")</f>
        <v/>
      </c>
      <c r="BA433" s="499" t="str">
        <f>IF($BA$28="X",IF(AR433="",0,IF($B433="","",IF(AR$28="X",IF(I433&gt;0,1,IF(Cover!$E$47="Weekly",IF(H433&gt;=40,1,0.5),IF(H433&gt;=80,1,0.5))),""))),"")</f>
        <v/>
      </c>
      <c r="BB433" s="499" t="str">
        <f>IF($BB$28="X",IF(AS433="",0,IF($B433="","",IF(AS$28="X",IF(M433&gt;0,1,IF(Cover!$E$47="Weekly",IF(L433&gt;=40,1,0.5),IF(L433&gt;=80,1,0.5))),""))),"")</f>
        <v/>
      </c>
      <c r="BC433" s="499" t="str">
        <f>IF($BC$28="X",IF(AT433="",0,IF($B433="","",IF(AT$28="X",IF(Q433&gt;0,1,IF(Cover!$E$47="Weekly",IF(P433&gt;=40,1,0.5),IF(P433&gt;=80,1,0.5))),""))),"")</f>
        <v/>
      </c>
      <c r="BD433" s="499" t="str">
        <f>IF($BD$28="X",IF(AU433="",0,IF($B433="","",IF(AU$28="X",IF(U433&gt;0,1,IF(Cover!$E$47="Weekly",IF(T433&gt;=40,1,0.5),IF(T433&gt;=80,1,0.5))),""))),"")</f>
        <v/>
      </c>
      <c r="BE433" s="499" t="str">
        <f>IF($BE$28="X",IF(AV433="",0,IF($B433="","",IF(AV$28="X",IF(Y433&gt;0,1,IF(Cover!$E$47="Weekly",IF(X433&gt;=40,1,0.5),IF(X433&gt;=80,1,0.5))),""))),"")</f>
        <v/>
      </c>
      <c r="BF433" s="499" t="str">
        <f>IF($BF$28="X",IF(AW433="",0,IF($B433="","",IF(AW$28="X",IF(AC433&gt;0,1,IF(Cover!$E$47="Weekly",IF(AB433&gt;=40,1,0.5),IF(AB433&gt;=80,1,0.5))),""))),"")</f>
        <v/>
      </c>
      <c r="BG433" s="499" t="str">
        <f>IF($BG$28="X",IF(AX433="",0,IF($B433="","",IF(AX$28="X",IF(AG433&gt;0,1,IF(Cover!$E$47="Weekly",IF(AF433&gt;=40,1,0.5),IF(AF433&gt;=80,1,0.5))),""))),"")</f>
        <v/>
      </c>
      <c r="BH433" s="500" t="str">
        <f>IF($BH$28="X",IF(AY433="",0,IF($B433="","",IF(AY$28="X",IF(AK433&gt;0,1,IF(Cover!$E$47="Weekly",IF(AJ433&gt;=40,1,0.5),IF(AJ433&gt;=80,1,0.5))),""))),"")</f>
        <v/>
      </c>
      <c r="BI433" s="470" t="str">
        <f t="shared" si="141"/>
        <v/>
      </c>
      <c r="BJ433" s="469" t="str">
        <f t="shared" si="142"/>
        <v/>
      </c>
      <c r="BL433" s="632">
        <f>IF(BJ433=0,IF('STEP 2 EE Data'!K428="Yes",IF('STEP 2 EE Data'!C428="",1,IF('STEP 2 EE Data'!D428&gt;=40,1,0.5)),0),IF('STEP 2 EE Data'!K428="Yes",IF('STEP 2 EE Data'!C428="",IF(BJ433=0.5,0.5,0),IF('STEP 2 EE Data'!D428&gt;=40,IF(BJ433=0.5,0.5,0),0)),0))</f>
        <v>0</v>
      </c>
    </row>
    <row r="434" spans="1:64" ht="15.6" thickTop="1" thickBot="1" x14ac:dyDescent="0.35">
      <c r="A434" s="84" t="str">
        <f>IF('STEP 2 EE Data'!A429="","",'STEP 2 EE Data'!A429)</f>
        <v/>
      </c>
      <c r="B434" s="83" t="str">
        <f>IF('STEP 2 EE Data'!B429="","",'STEP 2 EE Data'!B429)</f>
        <v/>
      </c>
      <c r="C434" s="54"/>
      <c r="D434" s="56"/>
      <c r="E434" s="55"/>
      <c r="F434" s="371" t="str">
        <f t="shared" si="143"/>
        <v/>
      </c>
      <c r="G434" s="54"/>
      <c r="H434" s="56"/>
      <c r="I434" s="55"/>
      <c r="J434" s="560" t="str">
        <f t="shared" si="144"/>
        <v/>
      </c>
      <c r="K434" s="54"/>
      <c r="L434" s="56"/>
      <c r="M434" s="55"/>
      <c r="N434" s="560" t="str">
        <f t="shared" si="145"/>
        <v/>
      </c>
      <c r="O434" s="54"/>
      <c r="P434" s="56"/>
      <c r="Q434" s="55"/>
      <c r="R434" s="560" t="str">
        <f t="shared" si="126"/>
        <v/>
      </c>
      <c r="S434" s="54"/>
      <c r="T434" s="56"/>
      <c r="U434" s="55"/>
      <c r="V434" s="560" t="str">
        <f t="shared" si="127"/>
        <v/>
      </c>
      <c r="W434" s="54"/>
      <c r="X434" s="56"/>
      <c r="Y434" s="55"/>
      <c r="Z434" s="560" t="str">
        <f t="shared" si="128"/>
        <v/>
      </c>
      <c r="AA434" s="54"/>
      <c r="AB434" s="56"/>
      <c r="AC434" s="55"/>
      <c r="AD434" s="560" t="str">
        <f t="shared" si="129"/>
        <v/>
      </c>
      <c r="AE434" s="54"/>
      <c r="AF434" s="56"/>
      <c r="AG434" s="55"/>
      <c r="AH434" s="560" t="str">
        <f t="shared" si="130"/>
        <v/>
      </c>
      <c r="AI434" s="54"/>
      <c r="AJ434" s="56"/>
      <c r="AK434" s="55"/>
      <c r="AL434" s="446" t="str">
        <f t="shared" si="131"/>
        <v/>
      </c>
      <c r="AM434" s="504">
        <f>'STEP 2 EE Data'!AI429</f>
        <v>0</v>
      </c>
      <c r="AN434" s="82">
        <f>'STEP 2 EE Data'!AJ429</f>
        <v>0</v>
      </c>
      <c r="AO434" s="445" t="str">
        <f>'STEP 2 EE Data'!AK429</f>
        <v/>
      </c>
      <c r="AQ434" s="497" t="str">
        <f t="shared" si="132"/>
        <v/>
      </c>
      <c r="AR434" s="497" t="str">
        <f t="shared" si="133"/>
        <v/>
      </c>
      <c r="AS434" s="497" t="str">
        <f t="shared" si="134"/>
        <v/>
      </c>
      <c r="AT434" s="497" t="str">
        <f t="shared" si="135"/>
        <v/>
      </c>
      <c r="AU434" s="497" t="str">
        <f t="shared" si="136"/>
        <v/>
      </c>
      <c r="AV434" s="497" t="str">
        <f t="shared" si="137"/>
        <v/>
      </c>
      <c r="AW434" s="497" t="str">
        <f t="shared" si="138"/>
        <v/>
      </c>
      <c r="AX434" s="497" t="str">
        <f t="shared" si="139"/>
        <v/>
      </c>
      <c r="AY434" s="498" t="str">
        <f t="shared" si="140"/>
        <v/>
      </c>
      <c r="AZ434" s="499" t="str">
        <f>IF($AZ$28="X",IF(AQ434="",0,IF($B434="","",IF(AQ$28="X",IF(E434&gt;0,1,IF(Cover!$E$47="Weekly",IF(D434&gt;=40,1,0.5),IF(D434&gt;=80,1,0.5))),""))),"")</f>
        <v/>
      </c>
      <c r="BA434" s="499" t="str">
        <f>IF($BA$28="X",IF(AR434="",0,IF($B434="","",IF(AR$28="X",IF(I434&gt;0,1,IF(Cover!$E$47="Weekly",IF(H434&gt;=40,1,0.5),IF(H434&gt;=80,1,0.5))),""))),"")</f>
        <v/>
      </c>
      <c r="BB434" s="499" t="str">
        <f>IF($BB$28="X",IF(AS434="",0,IF($B434="","",IF(AS$28="X",IF(M434&gt;0,1,IF(Cover!$E$47="Weekly",IF(L434&gt;=40,1,0.5),IF(L434&gt;=80,1,0.5))),""))),"")</f>
        <v/>
      </c>
      <c r="BC434" s="499" t="str">
        <f>IF($BC$28="X",IF(AT434="",0,IF($B434="","",IF(AT$28="X",IF(Q434&gt;0,1,IF(Cover!$E$47="Weekly",IF(P434&gt;=40,1,0.5),IF(P434&gt;=80,1,0.5))),""))),"")</f>
        <v/>
      </c>
      <c r="BD434" s="499" t="str">
        <f>IF($BD$28="X",IF(AU434="",0,IF($B434="","",IF(AU$28="X",IF(U434&gt;0,1,IF(Cover!$E$47="Weekly",IF(T434&gt;=40,1,0.5),IF(T434&gt;=80,1,0.5))),""))),"")</f>
        <v/>
      </c>
      <c r="BE434" s="499" t="str">
        <f>IF($BE$28="X",IF(AV434="",0,IF($B434="","",IF(AV$28="X",IF(Y434&gt;0,1,IF(Cover!$E$47="Weekly",IF(X434&gt;=40,1,0.5),IF(X434&gt;=80,1,0.5))),""))),"")</f>
        <v/>
      </c>
      <c r="BF434" s="499" t="str">
        <f>IF($BF$28="X",IF(AW434="",0,IF($B434="","",IF(AW$28="X",IF(AC434&gt;0,1,IF(Cover!$E$47="Weekly",IF(AB434&gt;=40,1,0.5),IF(AB434&gt;=80,1,0.5))),""))),"")</f>
        <v/>
      </c>
      <c r="BG434" s="499" t="str">
        <f>IF($BG$28="X",IF(AX434="",0,IF($B434="","",IF(AX$28="X",IF(AG434&gt;0,1,IF(Cover!$E$47="Weekly",IF(AF434&gt;=40,1,0.5),IF(AF434&gt;=80,1,0.5))),""))),"")</f>
        <v/>
      </c>
      <c r="BH434" s="500" t="str">
        <f>IF($BH$28="X",IF(AY434="",0,IF($B434="","",IF(AY$28="X",IF(AK434&gt;0,1,IF(Cover!$E$47="Weekly",IF(AJ434&gt;=40,1,0.5),IF(AJ434&gt;=80,1,0.5))),""))),"")</f>
        <v/>
      </c>
      <c r="BI434" s="470" t="str">
        <f t="shared" si="141"/>
        <v/>
      </c>
      <c r="BJ434" s="469" t="str">
        <f t="shared" si="142"/>
        <v/>
      </c>
      <c r="BL434" s="632">
        <f>IF(BJ434=0,IF('STEP 2 EE Data'!K429="Yes",IF('STEP 2 EE Data'!C429="",1,IF('STEP 2 EE Data'!D429&gt;=40,1,0.5)),0),IF('STEP 2 EE Data'!K429="Yes",IF('STEP 2 EE Data'!C429="",IF(BJ434=0.5,0.5,0),IF('STEP 2 EE Data'!D429&gt;=40,IF(BJ434=0.5,0.5,0),0)),0))</f>
        <v>0</v>
      </c>
    </row>
    <row r="435" spans="1:64" ht="15.6" thickTop="1" thickBot="1" x14ac:dyDescent="0.35">
      <c r="A435" s="84" t="str">
        <f>IF('STEP 2 EE Data'!A430="","",'STEP 2 EE Data'!A430)</f>
        <v/>
      </c>
      <c r="B435" s="83" t="str">
        <f>IF('STEP 2 EE Data'!B430="","",'STEP 2 EE Data'!B430)</f>
        <v/>
      </c>
      <c r="C435" s="54"/>
      <c r="D435" s="56"/>
      <c r="E435" s="55"/>
      <c r="F435" s="371" t="str">
        <f t="shared" si="143"/>
        <v/>
      </c>
      <c r="G435" s="54"/>
      <c r="H435" s="56"/>
      <c r="I435" s="55"/>
      <c r="J435" s="560" t="str">
        <f t="shared" si="144"/>
        <v/>
      </c>
      <c r="K435" s="54"/>
      <c r="L435" s="56"/>
      <c r="M435" s="55"/>
      <c r="N435" s="560" t="str">
        <f t="shared" si="145"/>
        <v/>
      </c>
      <c r="O435" s="54"/>
      <c r="P435" s="56"/>
      <c r="Q435" s="55"/>
      <c r="R435" s="560" t="str">
        <f t="shared" si="126"/>
        <v/>
      </c>
      <c r="S435" s="54"/>
      <c r="T435" s="56"/>
      <c r="U435" s="55"/>
      <c r="V435" s="560" t="str">
        <f t="shared" si="127"/>
        <v/>
      </c>
      <c r="W435" s="54"/>
      <c r="X435" s="56"/>
      <c r="Y435" s="55"/>
      <c r="Z435" s="560" t="str">
        <f t="shared" si="128"/>
        <v/>
      </c>
      <c r="AA435" s="54"/>
      <c r="AB435" s="56"/>
      <c r="AC435" s="55"/>
      <c r="AD435" s="560" t="str">
        <f t="shared" si="129"/>
        <v/>
      </c>
      <c r="AE435" s="54"/>
      <c r="AF435" s="56"/>
      <c r="AG435" s="55"/>
      <c r="AH435" s="560" t="str">
        <f t="shared" si="130"/>
        <v/>
      </c>
      <c r="AI435" s="54"/>
      <c r="AJ435" s="56"/>
      <c r="AK435" s="55"/>
      <c r="AL435" s="446" t="str">
        <f t="shared" si="131"/>
        <v/>
      </c>
      <c r="AM435" s="504">
        <f>'STEP 2 EE Data'!AI430</f>
        <v>0</v>
      </c>
      <c r="AN435" s="82">
        <f>'STEP 2 EE Data'!AJ430</f>
        <v>0</v>
      </c>
      <c r="AO435" s="445" t="str">
        <f>'STEP 2 EE Data'!AK430</f>
        <v/>
      </c>
      <c r="AQ435" s="497" t="str">
        <f t="shared" si="132"/>
        <v/>
      </c>
      <c r="AR435" s="497" t="str">
        <f t="shared" si="133"/>
        <v/>
      </c>
      <c r="AS435" s="497" t="str">
        <f t="shared" si="134"/>
        <v/>
      </c>
      <c r="AT435" s="497" t="str">
        <f t="shared" si="135"/>
        <v/>
      </c>
      <c r="AU435" s="497" t="str">
        <f t="shared" si="136"/>
        <v/>
      </c>
      <c r="AV435" s="497" t="str">
        <f t="shared" si="137"/>
        <v/>
      </c>
      <c r="AW435" s="497" t="str">
        <f t="shared" si="138"/>
        <v/>
      </c>
      <c r="AX435" s="497" t="str">
        <f t="shared" si="139"/>
        <v/>
      </c>
      <c r="AY435" s="498" t="str">
        <f t="shared" si="140"/>
        <v/>
      </c>
      <c r="AZ435" s="499" t="str">
        <f>IF($AZ$28="X",IF(AQ435="",0,IF($B435="","",IF(AQ$28="X",IF(E435&gt;0,1,IF(Cover!$E$47="Weekly",IF(D435&gt;=40,1,0.5),IF(D435&gt;=80,1,0.5))),""))),"")</f>
        <v/>
      </c>
      <c r="BA435" s="499" t="str">
        <f>IF($BA$28="X",IF(AR435="",0,IF($B435="","",IF(AR$28="X",IF(I435&gt;0,1,IF(Cover!$E$47="Weekly",IF(H435&gt;=40,1,0.5),IF(H435&gt;=80,1,0.5))),""))),"")</f>
        <v/>
      </c>
      <c r="BB435" s="499" t="str">
        <f>IF($BB$28="X",IF(AS435="",0,IF($B435="","",IF(AS$28="X",IF(M435&gt;0,1,IF(Cover!$E$47="Weekly",IF(L435&gt;=40,1,0.5),IF(L435&gt;=80,1,0.5))),""))),"")</f>
        <v/>
      </c>
      <c r="BC435" s="499" t="str">
        <f>IF($BC$28="X",IF(AT435="",0,IF($B435="","",IF(AT$28="X",IF(Q435&gt;0,1,IF(Cover!$E$47="Weekly",IF(P435&gt;=40,1,0.5),IF(P435&gt;=80,1,0.5))),""))),"")</f>
        <v/>
      </c>
      <c r="BD435" s="499" t="str">
        <f>IF($BD$28="X",IF(AU435="",0,IF($B435="","",IF(AU$28="X",IF(U435&gt;0,1,IF(Cover!$E$47="Weekly",IF(T435&gt;=40,1,0.5),IF(T435&gt;=80,1,0.5))),""))),"")</f>
        <v/>
      </c>
      <c r="BE435" s="499" t="str">
        <f>IF($BE$28="X",IF(AV435="",0,IF($B435="","",IF(AV$28="X",IF(Y435&gt;0,1,IF(Cover!$E$47="Weekly",IF(X435&gt;=40,1,0.5),IF(X435&gt;=80,1,0.5))),""))),"")</f>
        <v/>
      </c>
      <c r="BF435" s="499" t="str">
        <f>IF($BF$28="X",IF(AW435="",0,IF($B435="","",IF(AW$28="X",IF(AC435&gt;0,1,IF(Cover!$E$47="Weekly",IF(AB435&gt;=40,1,0.5),IF(AB435&gt;=80,1,0.5))),""))),"")</f>
        <v/>
      </c>
      <c r="BG435" s="499" t="str">
        <f>IF($BG$28="X",IF(AX435="",0,IF($B435="","",IF(AX$28="X",IF(AG435&gt;0,1,IF(Cover!$E$47="Weekly",IF(AF435&gt;=40,1,0.5),IF(AF435&gt;=80,1,0.5))),""))),"")</f>
        <v/>
      </c>
      <c r="BH435" s="500" t="str">
        <f>IF($BH$28="X",IF(AY435="",0,IF($B435="","",IF(AY$28="X",IF(AK435&gt;0,1,IF(Cover!$E$47="Weekly",IF(AJ435&gt;=40,1,0.5),IF(AJ435&gt;=80,1,0.5))),""))),"")</f>
        <v/>
      </c>
      <c r="BI435" s="470" t="str">
        <f t="shared" si="141"/>
        <v/>
      </c>
      <c r="BJ435" s="469" t="str">
        <f t="shared" si="142"/>
        <v/>
      </c>
      <c r="BL435" s="632">
        <f>IF(BJ435=0,IF('STEP 2 EE Data'!K430="Yes",IF('STEP 2 EE Data'!C430="",1,IF('STEP 2 EE Data'!D430&gt;=40,1,0.5)),0),IF('STEP 2 EE Data'!K430="Yes",IF('STEP 2 EE Data'!C430="",IF(BJ435=0.5,0.5,0),IF('STEP 2 EE Data'!D430&gt;=40,IF(BJ435=0.5,0.5,0),0)),0))</f>
        <v>0</v>
      </c>
    </row>
    <row r="436" spans="1:64" ht="15.6" thickTop="1" thickBot="1" x14ac:dyDescent="0.35">
      <c r="A436" s="84" t="str">
        <f>IF('STEP 2 EE Data'!A431="","",'STEP 2 EE Data'!A431)</f>
        <v/>
      </c>
      <c r="B436" s="83" t="str">
        <f>IF('STEP 2 EE Data'!B431="","",'STEP 2 EE Data'!B431)</f>
        <v/>
      </c>
      <c r="C436" s="54"/>
      <c r="D436" s="56"/>
      <c r="E436" s="55"/>
      <c r="F436" s="371" t="str">
        <f t="shared" si="143"/>
        <v/>
      </c>
      <c r="G436" s="54"/>
      <c r="H436" s="56"/>
      <c r="I436" s="55"/>
      <c r="J436" s="560" t="str">
        <f t="shared" si="144"/>
        <v/>
      </c>
      <c r="K436" s="54"/>
      <c r="L436" s="56"/>
      <c r="M436" s="55"/>
      <c r="N436" s="560" t="str">
        <f t="shared" si="145"/>
        <v/>
      </c>
      <c r="O436" s="54"/>
      <c r="P436" s="56"/>
      <c r="Q436" s="55"/>
      <c r="R436" s="560" t="str">
        <f t="shared" si="126"/>
        <v/>
      </c>
      <c r="S436" s="54"/>
      <c r="T436" s="56"/>
      <c r="U436" s="55"/>
      <c r="V436" s="560" t="str">
        <f t="shared" si="127"/>
        <v/>
      </c>
      <c r="W436" s="54"/>
      <c r="X436" s="56"/>
      <c r="Y436" s="55"/>
      <c r="Z436" s="560" t="str">
        <f t="shared" si="128"/>
        <v/>
      </c>
      <c r="AA436" s="54"/>
      <c r="AB436" s="56"/>
      <c r="AC436" s="55"/>
      <c r="AD436" s="560" t="str">
        <f t="shared" si="129"/>
        <v/>
      </c>
      <c r="AE436" s="54"/>
      <c r="AF436" s="56"/>
      <c r="AG436" s="55"/>
      <c r="AH436" s="560" t="str">
        <f t="shared" si="130"/>
        <v/>
      </c>
      <c r="AI436" s="54"/>
      <c r="AJ436" s="56"/>
      <c r="AK436" s="55"/>
      <c r="AL436" s="446" t="str">
        <f t="shared" si="131"/>
        <v/>
      </c>
      <c r="AM436" s="504">
        <f>'STEP 2 EE Data'!AI431</f>
        <v>0</v>
      </c>
      <c r="AN436" s="82">
        <f>'STEP 2 EE Data'!AJ431</f>
        <v>0</v>
      </c>
      <c r="AO436" s="445" t="str">
        <f>'STEP 2 EE Data'!AK431</f>
        <v/>
      </c>
      <c r="AQ436" s="497" t="str">
        <f t="shared" si="132"/>
        <v/>
      </c>
      <c r="AR436" s="497" t="str">
        <f t="shared" si="133"/>
        <v/>
      </c>
      <c r="AS436" s="497" t="str">
        <f t="shared" si="134"/>
        <v/>
      </c>
      <c r="AT436" s="497" t="str">
        <f t="shared" si="135"/>
        <v/>
      </c>
      <c r="AU436" s="497" t="str">
        <f t="shared" si="136"/>
        <v/>
      </c>
      <c r="AV436" s="497" t="str">
        <f t="shared" si="137"/>
        <v/>
      </c>
      <c r="AW436" s="497" t="str">
        <f t="shared" si="138"/>
        <v/>
      </c>
      <c r="AX436" s="497" t="str">
        <f t="shared" si="139"/>
        <v/>
      </c>
      <c r="AY436" s="498" t="str">
        <f t="shared" si="140"/>
        <v/>
      </c>
      <c r="AZ436" s="499" t="str">
        <f>IF($AZ$28="X",IF(AQ436="",0,IF($B436="","",IF(AQ$28="X",IF(E436&gt;0,1,IF(Cover!$E$47="Weekly",IF(D436&gt;=40,1,0.5),IF(D436&gt;=80,1,0.5))),""))),"")</f>
        <v/>
      </c>
      <c r="BA436" s="499" t="str">
        <f>IF($BA$28="X",IF(AR436="",0,IF($B436="","",IF(AR$28="X",IF(I436&gt;0,1,IF(Cover!$E$47="Weekly",IF(H436&gt;=40,1,0.5),IF(H436&gt;=80,1,0.5))),""))),"")</f>
        <v/>
      </c>
      <c r="BB436" s="499" t="str">
        <f>IF($BB$28="X",IF(AS436="",0,IF($B436="","",IF(AS$28="X",IF(M436&gt;0,1,IF(Cover!$E$47="Weekly",IF(L436&gt;=40,1,0.5),IF(L436&gt;=80,1,0.5))),""))),"")</f>
        <v/>
      </c>
      <c r="BC436" s="499" t="str">
        <f>IF($BC$28="X",IF(AT436="",0,IF($B436="","",IF(AT$28="X",IF(Q436&gt;0,1,IF(Cover!$E$47="Weekly",IF(P436&gt;=40,1,0.5),IF(P436&gt;=80,1,0.5))),""))),"")</f>
        <v/>
      </c>
      <c r="BD436" s="499" t="str">
        <f>IF($BD$28="X",IF(AU436="",0,IF($B436="","",IF(AU$28="X",IF(U436&gt;0,1,IF(Cover!$E$47="Weekly",IF(T436&gt;=40,1,0.5),IF(T436&gt;=80,1,0.5))),""))),"")</f>
        <v/>
      </c>
      <c r="BE436" s="499" t="str">
        <f>IF($BE$28="X",IF(AV436="",0,IF($B436="","",IF(AV$28="X",IF(Y436&gt;0,1,IF(Cover!$E$47="Weekly",IF(X436&gt;=40,1,0.5),IF(X436&gt;=80,1,0.5))),""))),"")</f>
        <v/>
      </c>
      <c r="BF436" s="499" t="str">
        <f>IF($BF$28="X",IF(AW436="",0,IF($B436="","",IF(AW$28="X",IF(AC436&gt;0,1,IF(Cover!$E$47="Weekly",IF(AB436&gt;=40,1,0.5),IF(AB436&gt;=80,1,0.5))),""))),"")</f>
        <v/>
      </c>
      <c r="BG436" s="499" t="str">
        <f>IF($BG$28="X",IF(AX436="",0,IF($B436="","",IF(AX$28="X",IF(AG436&gt;0,1,IF(Cover!$E$47="Weekly",IF(AF436&gt;=40,1,0.5),IF(AF436&gt;=80,1,0.5))),""))),"")</f>
        <v/>
      </c>
      <c r="BH436" s="500" t="str">
        <f>IF($BH$28="X",IF(AY436="",0,IF($B436="","",IF(AY$28="X",IF(AK436&gt;0,1,IF(Cover!$E$47="Weekly",IF(AJ436&gt;=40,1,0.5),IF(AJ436&gt;=80,1,0.5))),""))),"")</f>
        <v/>
      </c>
      <c r="BI436" s="470" t="str">
        <f t="shared" si="141"/>
        <v/>
      </c>
      <c r="BJ436" s="469" t="str">
        <f t="shared" si="142"/>
        <v/>
      </c>
      <c r="BL436" s="632">
        <f>IF(BJ436=0,IF('STEP 2 EE Data'!K431="Yes",IF('STEP 2 EE Data'!C431="",1,IF('STEP 2 EE Data'!D431&gt;=40,1,0.5)),0),IF('STEP 2 EE Data'!K431="Yes",IF('STEP 2 EE Data'!C431="",IF(BJ436=0.5,0.5,0),IF('STEP 2 EE Data'!D431&gt;=40,IF(BJ436=0.5,0.5,0),0)),0))</f>
        <v>0</v>
      </c>
    </row>
    <row r="437" spans="1:64" ht="15.6" thickTop="1" thickBot="1" x14ac:dyDescent="0.35">
      <c r="A437" s="84" t="str">
        <f>IF('STEP 2 EE Data'!A432="","",'STEP 2 EE Data'!A432)</f>
        <v/>
      </c>
      <c r="B437" s="83" t="str">
        <f>IF('STEP 2 EE Data'!B432="","",'STEP 2 EE Data'!B432)</f>
        <v/>
      </c>
      <c r="C437" s="54"/>
      <c r="D437" s="56"/>
      <c r="E437" s="55"/>
      <c r="F437" s="371" t="str">
        <f t="shared" si="143"/>
        <v/>
      </c>
      <c r="G437" s="54"/>
      <c r="H437" s="56"/>
      <c r="I437" s="55"/>
      <c r="J437" s="560" t="str">
        <f t="shared" si="144"/>
        <v/>
      </c>
      <c r="K437" s="54"/>
      <c r="L437" s="56"/>
      <c r="M437" s="55"/>
      <c r="N437" s="560" t="str">
        <f t="shared" si="145"/>
        <v/>
      </c>
      <c r="O437" s="54"/>
      <c r="P437" s="56"/>
      <c r="Q437" s="55"/>
      <c r="R437" s="560" t="str">
        <f t="shared" si="126"/>
        <v/>
      </c>
      <c r="S437" s="54"/>
      <c r="T437" s="56"/>
      <c r="U437" s="55"/>
      <c r="V437" s="560" t="str">
        <f t="shared" si="127"/>
        <v/>
      </c>
      <c r="W437" s="54"/>
      <c r="X437" s="56"/>
      <c r="Y437" s="55"/>
      <c r="Z437" s="560" t="str">
        <f t="shared" si="128"/>
        <v/>
      </c>
      <c r="AA437" s="54"/>
      <c r="AB437" s="56"/>
      <c r="AC437" s="55"/>
      <c r="AD437" s="560" t="str">
        <f t="shared" si="129"/>
        <v/>
      </c>
      <c r="AE437" s="54"/>
      <c r="AF437" s="56"/>
      <c r="AG437" s="55"/>
      <c r="AH437" s="560" t="str">
        <f t="shared" si="130"/>
        <v/>
      </c>
      <c r="AI437" s="54"/>
      <c r="AJ437" s="56"/>
      <c r="AK437" s="55"/>
      <c r="AL437" s="446" t="str">
        <f t="shared" si="131"/>
        <v/>
      </c>
      <c r="AM437" s="504">
        <f>'STEP 2 EE Data'!AI432</f>
        <v>0</v>
      </c>
      <c r="AN437" s="82">
        <f>'STEP 2 EE Data'!AJ432</f>
        <v>0</v>
      </c>
      <c r="AO437" s="445" t="str">
        <f>'STEP 2 EE Data'!AK432</f>
        <v/>
      </c>
      <c r="AQ437" s="497" t="str">
        <f t="shared" si="132"/>
        <v/>
      </c>
      <c r="AR437" s="497" t="str">
        <f t="shared" si="133"/>
        <v/>
      </c>
      <c r="AS437" s="497" t="str">
        <f t="shared" si="134"/>
        <v/>
      </c>
      <c r="AT437" s="497" t="str">
        <f t="shared" si="135"/>
        <v/>
      </c>
      <c r="AU437" s="497" t="str">
        <f t="shared" si="136"/>
        <v/>
      </c>
      <c r="AV437" s="497" t="str">
        <f t="shared" si="137"/>
        <v/>
      </c>
      <c r="AW437" s="497" t="str">
        <f t="shared" si="138"/>
        <v/>
      </c>
      <c r="AX437" s="497" t="str">
        <f t="shared" si="139"/>
        <v/>
      </c>
      <c r="AY437" s="498" t="str">
        <f t="shared" si="140"/>
        <v/>
      </c>
      <c r="AZ437" s="499" t="str">
        <f>IF($AZ$28="X",IF(AQ437="",0,IF($B437="","",IF(AQ$28="X",IF(E437&gt;0,1,IF(Cover!$E$47="Weekly",IF(D437&gt;=40,1,0.5),IF(D437&gt;=80,1,0.5))),""))),"")</f>
        <v/>
      </c>
      <c r="BA437" s="499" t="str">
        <f>IF($BA$28="X",IF(AR437="",0,IF($B437="","",IF(AR$28="X",IF(I437&gt;0,1,IF(Cover!$E$47="Weekly",IF(H437&gt;=40,1,0.5),IF(H437&gt;=80,1,0.5))),""))),"")</f>
        <v/>
      </c>
      <c r="BB437" s="499" t="str">
        <f>IF($BB$28="X",IF(AS437="",0,IF($B437="","",IF(AS$28="X",IF(M437&gt;0,1,IF(Cover!$E$47="Weekly",IF(L437&gt;=40,1,0.5),IF(L437&gt;=80,1,0.5))),""))),"")</f>
        <v/>
      </c>
      <c r="BC437" s="499" t="str">
        <f>IF($BC$28="X",IF(AT437="",0,IF($B437="","",IF(AT$28="X",IF(Q437&gt;0,1,IF(Cover!$E$47="Weekly",IF(P437&gt;=40,1,0.5),IF(P437&gt;=80,1,0.5))),""))),"")</f>
        <v/>
      </c>
      <c r="BD437" s="499" t="str">
        <f>IF($BD$28="X",IF(AU437="",0,IF($B437="","",IF(AU$28="X",IF(U437&gt;0,1,IF(Cover!$E$47="Weekly",IF(T437&gt;=40,1,0.5),IF(T437&gt;=80,1,0.5))),""))),"")</f>
        <v/>
      </c>
      <c r="BE437" s="499" t="str">
        <f>IF($BE$28="X",IF(AV437="",0,IF($B437="","",IF(AV$28="X",IF(Y437&gt;0,1,IF(Cover!$E$47="Weekly",IF(X437&gt;=40,1,0.5),IF(X437&gt;=80,1,0.5))),""))),"")</f>
        <v/>
      </c>
      <c r="BF437" s="499" t="str">
        <f>IF($BF$28="X",IF(AW437="",0,IF($B437="","",IF(AW$28="X",IF(AC437&gt;0,1,IF(Cover!$E$47="Weekly",IF(AB437&gt;=40,1,0.5),IF(AB437&gt;=80,1,0.5))),""))),"")</f>
        <v/>
      </c>
      <c r="BG437" s="499" t="str">
        <f>IF($BG$28="X",IF(AX437="",0,IF($B437="","",IF(AX$28="X",IF(AG437&gt;0,1,IF(Cover!$E$47="Weekly",IF(AF437&gt;=40,1,0.5),IF(AF437&gt;=80,1,0.5))),""))),"")</f>
        <v/>
      </c>
      <c r="BH437" s="500" t="str">
        <f>IF($BH$28="X",IF(AY437="",0,IF($B437="","",IF(AY$28="X",IF(AK437&gt;0,1,IF(Cover!$E$47="Weekly",IF(AJ437&gt;=40,1,0.5),IF(AJ437&gt;=80,1,0.5))),""))),"")</f>
        <v/>
      </c>
      <c r="BI437" s="470" t="str">
        <f t="shared" si="141"/>
        <v/>
      </c>
      <c r="BJ437" s="469" t="str">
        <f t="shared" si="142"/>
        <v/>
      </c>
      <c r="BL437" s="632">
        <f>IF(BJ437=0,IF('STEP 2 EE Data'!K432="Yes",IF('STEP 2 EE Data'!C432="",1,IF('STEP 2 EE Data'!D432&gt;=40,1,0.5)),0),IF('STEP 2 EE Data'!K432="Yes",IF('STEP 2 EE Data'!C432="",IF(BJ437=0.5,0.5,0),IF('STEP 2 EE Data'!D432&gt;=40,IF(BJ437=0.5,0.5,0),0)),0))</f>
        <v>0</v>
      </c>
    </row>
    <row r="438" spans="1:64" ht="15.6" thickTop="1" thickBot="1" x14ac:dyDescent="0.35">
      <c r="A438" s="84" t="str">
        <f>IF('STEP 2 EE Data'!A433="","",'STEP 2 EE Data'!A433)</f>
        <v/>
      </c>
      <c r="B438" s="83" t="str">
        <f>IF('STEP 2 EE Data'!B433="","",'STEP 2 EE Data'!B433)</f>
        <v/>
      </c>
      <c r="C438" s="54"/>
      <c r="D438" s="56"/>
      <c r="E438" s="55"/>
      <c r="F438" s="371" t="str">
        <f t="shared" si="143"/>
        <v/>
      </c>
      <c r="G438" s="54"/>
      <c r="H438" s="56"/>
      <c r="I438" s="55"/>
      <c r="J438" s="560" t="str">
        <f t="shared" si="144"/>
        <v/>
      </c>
      <c r="K438" s="54"/>
      <c r="L438" s="56"/>
      <c r="M438" s="55"/>
      <c r="N438" s="560" t="str">
        <f t="shared" si="145"/>
        <v/>
      </c>
      <c r="O438" s="54"/>
      <c r="P438" s="56"/>
      <c r="Q438" s="55"/>
      <c r="R438" s="560" t="str">
        <f t="shared" si="126"/>
        <v/>
      </c>
      <c r="S438" s="54"/>
      <c r="T438" s="56"/>
      <c r="U438" s="55"/>
      <c r="V438" s="560" t="str">
        <f t="shared" si="127"/>
        <v/>
      </c>
      <c r="W438" s="54"/>
      <c r="X438" s="56"/>
      <c r="Y438" s="55"/>
      <c r="Z438" s="560" t="str">
        <f t="shared" si="128"/>
        <v/>
      </c>
      <c r="AA438" s="54"/>
      <c r="AB438" s="56"/>
      <c r="AC438" s="55"/>
      <c r="AD438" s="560" t="str">
        <f t="shared" si="129"/>
        <v/>
      </c>
      <c r="AE438" s="54"/>
      <c r="AF438" s="56"/>
      <c r="AG438" s="55"/>
      <c r="AH438" s="560" t="str">
        <f t="shared" si="130"/>
        <v/>
      </c>
      <c r="AI438" s="54"/>
      <c r="AJ438" s="56"/>
      <c r="AK438" s="55"/>
      <c r="AL438" s="446" t="str">
        <f t="shared" si="131"/>
        <v/>
      </c>
      <c r="AM438" s="504">
        <f>'STEP 2 EE Data'!AI433</f>
        <v>0</v>
      </c>
      <c r="AN438" s="82">
        <f>'STEP 2 EE Data'!AJ433</f>
        <v>0</v>
      </c>
      <c r="AO438" s="445" t="str">
        <f>'STEP 2 EE Data'!AK433</f>
        <v/>
      </c>
      <c r="AQ438" s="497" t="str">
        <f t="shared" si="132"/>
        <v/>
      </c>
      <c r="AR438" s="497" t="str">
        <f t="shared" si="133"/>
        <v/>
      </c>
      <c r="AS438" s="497" t="str">
        <f t="shared" si="134"/>
        <v/>
      </c>
      <c r="AT438" s="497" t="str">
        <f t="shared" si="135"/>
        <v/>
      </c>
      <c r="AU438" s="497" t="str">
        <f t="shared" si="136"/>
        <v/>
      </c>
      <c r="AV438" s="497" t="str">
        <f t="shared" si="137"/>
        <v/>
      </c>
      <c r="AW438" s="497" t="str">
        <f t="shared" si="138"/>
        <v/>
      </c>
      <c r="AX438" s="497" t="str">
        <f t="shared" si="139"/>
        <v/>
      </c>
      <c r="AY438" s="498" t="str">
        <f t="shared" si="140"/>
        <v/>
      </c>
      <c r="AZ438" s="499" t="str">
        <f>IF($AZ$28="X",IF(AQ438="",0,IF($B438="","",IF(AQ$28="X",IF(E438&gt;0,1,IF(Cover!$E$47="Weekly",IF(D438&gt;=40,1,0.5),IF(D438&gt;=80,1,0.5))),""))),"")</f>
        <v/>
      </c>
      <c r="BA438" s="499" t="str">
        <f>IF($BA$28="X",IF(AR438="",0,IF($B438="","",IF(AR$28="X",IF(I438&gt;0,1,IF(Cover!$E$47="Weekly",IF(H438&gt;=40,1,0.5),IF(H438&gt;=80,1,0.5))),""))),"")</f>
        <v/>
      </c>
      <c r="BB438" s="499" t="str">
        <f>IF($BB$28="X",IF(AS438="",0,IF($B438="","",IF(AS$28="X",IF(M438&gt;0,1,IF(Cover!$E$47="Weekly",IF(L438&gt;=40,1,0.5),IF(L438&gt;=80,1,0.5))),""))),"")</f>
        <v/>
      </c>
      <c r="BC438" s="499" t="str">
        <f>IF($BC$28="X",IF(AT438="",0,IF($B438="","",IF(AT$28="X",IF(Q438&gt;0,1,IF(Cover!$E$47="Weekly",IF(P438&gt;=40,1,0.5),IF(P438&gt;=80,1,0.5))),""))),"")</f>
        <v/>
      </c>
      <c r="BD438" s="499" t="str">
        <f>IF($BD$28="X",IF(AU438="",0,IF($B438="","",IF(AU$28="X",IF(U438&gt;0,1,IF(Cover!$E$47="Weekly",IF(T438&gt;=40,1,0.5),IF(T438&gt;=80,1,0.5))),""))),"")</f>
        <v/>
      </c>
      <c r="BE438" s="499" t="str">
        <f>IF($BE$28="X",IF(AV438="",0,IF($B438="","",IF(AV$28="X",IF(Y438&gt;0,1,IF(Cover!$E$47="Weekly",IF(X438&gt;=40,1,0.5),IF(X438&gt;=80,1,0.5))),""))),"")</f>
        <v/>
      </c>
      <c r="BF438" s="499" t="str">
        <f>IF($BF$28="X",IF(AW438="",0,IF($B438="","",IF(AW$28="X",IF(AC438&gt;0,1,IF(Cover!$E$47="Weekly",IF(AB438&gt;=40,1,0.5),IF(AB438&gt;=80,1,0.5))),""))),"")</f>
        <v/>
      </c>
      <c r="BG438" s="499" t="str">
        <f>IF($BG$28="X",IF(AX438="",0,IF($B438="","",IF(AX$28="X",IF(AG438&gt;0,1,IF(Cover!$E$47="Weekly",IF(AF438&gt;=40,1,0.5),IF(AF438&gt;=80,1,0.5))),""))),"")</f>
        <v/>
      </c>
      <c r="BH438" s="500" t="str">
        <f>IF($BH$28="X",IF(AY438="",0,IF($B438="","",IF(AY$28="X",IF(AK438&gt;0,1,IF(Cover!$E$47="Weekly",IF(AJ438&gt;=40,1,0.5),IF(AJ438&gt;=80,1,0.5))),""))),"")</f>
        <v/>
      </c>
      <c r="BI438" s="470" t="str">
        <f t="shared" si="141"/>
        <v/>
      </c>
      <c r="BJ438" s="469" t="str">
        <f t="shared" si="142"/>
        <v/>
      </c>
      <c r="BL438" s="632">
        <f>IF(BJ438=0,IF('STEP 2 EE Data'!K433="Yes",IF('STEP 2 EE Data'!C433="",1,IF('STEP 2 EE Data'!D433&gt;=40,1,0.5)),0),IF('STEP 2 EE Data'!K433="Yes",IF('STEP 2 EE Data'!C433="",IF(BJ438=0.5,0.5,0),IF('STEP 2 EE Data'!D433&gt;=40,IF(BJ438=0.5,0.5,0),0)),0))</f>
        <v>0</v>
      </c>
    </row>
    <row r="439" spans="1:64" ht="15.6" thickTop="1" thickBot="1" x14ac:dyDescent="0.35">
      <c r="A439" s="84" t="str">
        <f>IF('STEP 2 EE Data'!A434="","",'STEP 2 EE Data'!A434)</f>
        <v/>
      </c>
      <c r="B439" s="83" t="str">
        <f>IF('STEP 2 EE Data'!B434="","",'STEP 2 EE Data'!B434)</f>
        <v/>
      </c>
      <c r="C439" s="54"/>
      <c r="D439" s="56"/>
      <c r="E439" s="55"/>
      <c r="F439" s="371" t="str">
        <f t="shared" si="143"/>
        <v/>
      </c>
      <c r="G439" s="54"/>
      <c r="H439" s="56"/>
      <c r="I439" s="55"/>
      <c r="J439" s="560" t="str">
        <f t="shared" si="144"/>
        <v/>
      </c>
      <c r="K439" s="54"/>
      <c r="L439" s="56"/>
      <c r="M439" s="55"/>
      <c r="N439" s="560" t="str">
        <f t="shared" si="145"/>
        <v/>
      </c>
      <c r="O439" s="54"/>
      <c r="P439" s="56"/>
      <c r="Q439" s="55"/>
      <c r="R439" s="560" t="str">
        <f t="shared" si="126"/>
        <v/>
      </c>
      <c r="S439" s="54"/>
      <c r="T439" s="56"/>
      <c r="U439" s="55"/>
      <c r="V439" s="560" t="str">
        <f t="shared" si="127"/>
        <v/>
      </c>
      <c r="W439" s="54"/>
      <c r="X439" s="56"/>
      <c r="Y439" s="55"/>
      <c r="Z439" s="560" t="str">
        <f t="shared" si="128"/>
        <v/>
      </c>
      <c r="AA439" s="54"/>
      <c r="AB439" s="56"/>
      <c r="AC439" s="55"/>
      <c r="AD439" s="560" t="str">
        <f t="shared" si="129"/>
        <v/>
      </c>
      <c r="AE439" s="54"/>
      <c r="AF439" s="56"/>
      <c r="AG439" s="55"/>
      <c r="AH439" s="560" t="str">
        <f t="shared" si="130"/>
        <v/>
      </c>
      <c r="AI439" s="54"/>
      <c r="AJ439" s="56"/>
      <c r="AK439" s="55"/>
      <c r="AL439" s="446" t="str">
        <f t="shared" si="131"/>
        <v/>
      </c>
      <c r="AM439" s="504">
        <f>'STEP 2 EE Data'!AI434</f>
        <v>0</v>
      </c>
      <c r="AN439" s="82">
        <f>'STEP 2 EE Data'!AJ434</f>
        <v>0</v>
      </c>
      <c r="AO439" s="445" t="str">
        <f>'STEP 2 EE Data'!AK434</f>
        <v/>
      </c>
      <c r="AQ439" s="497" t="str">
        <f t="shared" si="132"/>
        <v/>
      </c>
      <c r="AR439" s="497" t="str">
        <f t="shared" si="133"/>
        <v/>
      </c>
      <c r="AS439" s="497" t="str">
        <f t="shared" si="134"/>
        <v/>
      </c>
      <c r="AT439" s="497" t="str">
        <f t="shared" si="135"/>
        <v/>
      </c>
      <c r="AU439" s="497" t="str">
        <f t="shared" si="136"/>
        <v/>
      </c>
      <c r="AV439" s="497" t="str">
        <f t="shared" si="137"/>
        <v/>
      </c>
      <c r="AW439" s="497" t="str">
        <f t="shared" si="138"/>
        <v/>
      </c>
      <c r="AX439" s="497" t="str">
        <f t="shared" si="139"/>
        <v/>
      </c>
      <c r="AY439" s="498" t="str">
        <f t="shared" si="140"/>
        <v/>
      </c>
      <c r="AZ439" s="499" t="str">
        <f>IF($AZ$28="X",IF(AQ439="",0,IF($B439="","",IF(AQ$28="X",IF(E439&gt;0,1,IF(Cover!$E$47="Weekly",IF(D439&gt;=40,1,0.5),IF(D439&gt;=80,1,0.5))),""))),"")</f>
        <v/>
      </c>
      <c r="BA439" s="499" t="str">
        <f>IF($BA$28="X",IF(AR439="",0,IF($B439="","",IF(AR$28="X",IF(I439&gt;0,1,IF(Cover!$E$47="Weekly",IF(H439&gt;=40,1,0.5),IF(H439&gt;=80,1,0.5))),""))),"")</f>
        <v/>
      </c>
      <c r="BB439" s="499" t="str">
        <f>IF($BB$28="X",IF(AS439="",0,IF($B439="","",IF(AS$28="X",IF(M439&gt;0,1,IF(Cover!$E$47="Weekly",IF(L439&gt;=40,1,0.5),IF(L439&gt;=80,1,0.5))),""))),"")</f>
        <v/>
      </c>
      <c r="BC439" s="499" t="str">
        <f>IF($BC$28="X",IF(AT439="",0,IF($B439="","",IF(AT$28="X",IF(Q439&gt;0,1,IF(Cover!$E$47="Weekly",IF(P439&gt;=40,1,0.5),IF(P439&gt;=80,1,0.5))),""))),"")</f>
        <v/>
      </c>
      <c r="BD439" s="499" t="str">
        <f>IF($BD$28="X",IF(AU439="",0,IF($B439="","",IF(AU$28="X",IF(U439&gt;0,1,IF(Cover!$E$47="Weekly",IF(T439&gt;=40,1,0.5),IF(T439&gt;=80,1,0.5))),""))),"")</f>
        <v/>
      </c>
      <c r="BE439" s="499" t="str">
        <f>IF($BE$28="X",IF(AV439="",0,IF($B439="","",IF(AV$28="X",IF(Y439&gt;0,1,IF(Cover!$E$47="Weekly",IF(X439&gt;=40,1,0.5),IF(X439&gt;=80,1,0.5))),""))),"")</f>
        <v/>
      </c>
      <c r="BF439" s="499" t="str">
        <f>IF($BF$28="X",IF(AW439="",0,IF($B439="","",IF(AW$28="X",IF(AC439&gt;0,1,IF(Cover!$E$47="Weekly",IF(AB439&gt;=40,1,0.5),IF(AB439&gt;=80,1,0.5))),""))),"")</f>
        <v/>
      </c>
      <c r="BG439" s="499" t="str">
        <f>IF($BG$28="X",IF(AX439="",0,IF($B439="","",IF(AX$28="X",IF(AG439&gt;0,1,IF(Cover!$E$47="Weekly",IF(AF439&gt;=40,1,0.5),IF(AF439&gt;=80,1,0.5))),""))),"")</f>
        <v/>
      </c>
      <c r="BH439" s="500" t="str">
        <f>IF($BH$28="X",IF(AY439="",0,IF($B439="","",IF(AY$28="X",IF(AK439&gt;0,1,IF(Cover!$E$47="Weekly",IF(AJ439&gt;=40,1,0.5),IF(AJ439&gt;=80,1,0.5))),""))),"")</f>
        <v/>
      </c>
      <c r="BI439" s="470" t="str">
        <f t="shared" si="141"/>
        <v/>
      </c>
      <c r="BJ439" s="469" t="str">
        <f t="shared" si="142"/>
        <v/>
      </c>
      <c r="BL439" s="632">
        <f>IF(BJ439=0,IF('STEP 2 EE Data'!K434="Yes",IF('STEP 2 EE Data'!C434="",1,IF('STEP 2 EE Data'!D434&gt;=40,1,0.5)),0),IF('STEP 2 EE Data'!K434="Yes",IF('STEP 2 EE Data'!C434="",IF(BJ439=0.5,0.5,0),IF('STEP 2 EE Data'!D434&gt;=40,IF(BJ439=0.5,0.5,0),0)),0))</f>
        <v>0</v>
      </c>
    </row>
    <row r="440" spans="1:64" ht="15.6" thickTop="1" thickBot="1" x14ac:dyDescent="0.35">
      <c r="A440" s="84" t="str">
        <f>IF('STEP 2 EE Data'!A435="","",'STEP 2 EE Data'!A435)</f>
        <v/>
      </c>
      <c r="B440" s="83" t="str">
        <f>IF('STEP 2 EE Data'!B435="","",'STEP 2 EE Data'!B435)</f>
        <v/>
      </c>
      <c r="C440" s="54"/>
      <c r="D440" s="56"/>
      <c r="E440" s="55"/>
      <c r="F440" s="371" t="str">
        <f t="shared" si="143"/>
        <v/>
      </c>
      <c r="G440" s="54"/>
      <c r="H440" s="56"/>
      <c r="I440" s="55"/>
      <c r="J440" s="560" t="str">
        <f t="shared" si="144"/>
        <v/>
      </c>
      <c r="K440" s="54"/>
      <c r="L440" s="56"/>
      <c r="M440" s="55"/>
      <c r="N440" s="560" t="str">
        <f t="shared" si="145"/>
        <v/>
      </c>
      <c r="O440" s="54"/>
      <c r="P440" s="56"/>
      <c r="Q440" s="55"/>
      <c r="R440" s="560" t="str">
        <f t="shared" si="126"/>
        <v/>
      </c>
      <c r="S440" s="54"/>
      <c r="T440" s="56"/>
      <c r="U440" s="55"/>
      <c r="V440" s="560" t="str">
        <f t="shared" si="127"/>
        <v/>
      </c>
      <c r="W440" s="54"/>
      <c r="X440" s="56"/>
      <c r="Y440" s="55"/>
      <c r="Z440" s="560" t="str">
        <f t="shared" si="128"/>
        <v/>
      </c>
      <c r="AA440" s="54"/>
      <c r="AB440" s="56"/>
      <c r="AC440" s="55"/>
      <c r="AD440" s="560" t="str">
        <f t="shared" si="129"/>
        <v/>
      </c>
      <c r="AE440" s="54"/>
      <c r="AF440" s="56"/>
      <c r="AG440" s="55"/>
      <c r="AH440" s="560" t="str">
        <f t="shared" si="130"/>
        <v/>
      </c>
      <c r="AI440" s="54"/>
      <c r="AJ440" s="56"/>
      <c r="AK440" s="55"/>
      <c r="AL440" s="446" t="str">
        <f t="shared" si="131"/>
        <v/>
      </c>
      <c r="AM440" s="504">
        <f>'STEP 2 EE Data'!AI435</f>
        <v>0</v>
      </c>
      <c r="AN440" s="82">
        <f>'STEP 2 EE Data'!AJ435</f>
        <v>0</v>
      </c>
      <c r="AO440" s="445" t="str">
        <f>'STEP 2 EE Data'!AK435</f>
        <v/>
      </c>
      <c r="AQ440" s="497" t="str">
        <f t="shared" si="132"/>
        <v/>
      </c>
      <c r="AR440" s="497" t="str">
        <f t="shared" si="133"/>
        <v/>
      </c>
      <c r="AS440" s="497" t="str">
        <f t="shared" si="134"/>
        <v/>
      </c>
      <c r="AT440" s="497" t="str">
        <f t="shared" si="135"/>
        <v/>
      </c>
      <c r="AU440" s="497" t="str">
        <f t="shared" si="136"/>
        <v/>
      </c>
      <c r="AV440" s="497" t="str">
        <f t="shared" si="137"/>
        <v/>
      </c>
      <c r="AW440" s="497" t="str">
        <f t="shared" si="138"/>
        <v/>
      </c>
      <c r="AX440" s="497" t="str">
        <f t="shared" si="139"/>
        <v/>
      </c>
      <c r="AY440" s="498" t="str">
        <f t="shared" si="140"/>
        <v/>
      </c>
      <c r="AZ440" s="499" t="str">
        <f>IF($AZ$28="X",IF(AQ440="",0,IF($B440="","",IF(AQ$28="X",IF(E440&gt;0,1,IF(Cover!$E$47="Weekly",IF(D440&gt;=40,1,0.5),IF(D440&gt;=80,1,0.5))),""))),"")</f>
        <v/>
      </c>
      <c r="BA440" s="499" t="str">
        <f>IF($BA$28="X",IF(AR440="",0,IF($B440="","",IF(AR$28="X",IF(I440&gt;0,1,IF(Cover!$E$47="Weekly",IF(H440&gt;=40,1,0.5),IF(H440&gt;=80,1,0.5))),""))),"")</f>
        <v/>
      </c>
      <c r="BB440" s="499" t="str">
        <f>IF($BB$28="X",IF(AS440="",0,IF($B440="","",IF(AS$28="X",IF(M440&gt;0,1,IF(Cover!$E$47="Weekly",IF(L440&gt;=40,1,0.5),IF(L440&gt;=80,1,0.5))),""))),"")</f>
        <v/>
      </c>
      <c r="BC440" s="499" t="str">
        <f>IF($BC$28="X",IF(AT440="",0,IF($B440="","",IF(AT$28="X",IF(Q440&gt;0,1,IF(Cover!$E$47="Weekly",IF(P440&gt;=40,1,0.5),IF(P440&gt;=80,1,0.5))),""))),"")</f>
        <v/>
      </c>
      <c r="BD440" s="499" t="str">
        <f>IF($BD$28="X",IF(AU440="",0,IF($B440="","",IF(AU$28="X",IF(U440&gt;0,1,IF(Cover!$E$47="Weekly",IF(T440&gt;=40,1,0.5),IF(T440&gt;=80,1,0.5))),""))),"")</f>
        <v/>
      </c>
      <c r="BE440" s="499" t="str">
        <f>IF($BE$28="X",IF(AV440="",0,IF($B440="","",IF(AV$28="X",IF(Y440&gt;0,1,IF(Cover!$E$47="Weekly",IF(X440&gt;=40,1,0.5),IF(X440&gt;=80,1,0.5))),""))),"")</f>
        <v/>
      </c>
      <c r="BF440" s="499" t="str">
        <f>IF($BF$28="X",IF(AW440="",0,IF($B440="","",IF(AW$28="X",IF(AC440&gt;0,1,IF(Cover!$E$47="Weekly",IF(AB440&gt;=40,1,0.5),IF(AB440&gt;=80,1,0.5))),""))),"")</f>
        <v/>
      </c>
      <c r="BG440" s="499" t="str">
        <f>IF($BG$28="X",IF(AX440="",0,IF($B440="","",IF(AX$28="X",IF(AG440&gt;0,1,IF(Cover!$E$47="Weekly",IF(AF440&gt;=40,1,0.5),IF(AF440&gt;=80,1,0.5))),""))),"")</f>
        <v/>
      </c>
      <c r="BH440" s="500" t="str">
        <f>IF($BH$28="X",IF(AY440="",0,IF($B440="","",IF(AY$28="X",IF(AK440&gt;0,1,IF(Cover!$E$47="Weekly",IF(AJ440&gt;=40,1,0.5),IF(AJ440&gt;=80,1,0.5))),""))),"")</f>
        <v/>
      </c>
      <c r="BI440" s="470" t="str">
        <f t="shared" si="141"/>
        <v/>
      </c>
      <c r="BJ440" s="469" t="str">
        <f t="shared" si="142"/>
        <v/>
      </c>
      <c r="BL440" s="632">
        <f>IF(BJ440=0,IF('STEP 2 EE Data'!K435="Yes",IF('STEP 2 EE Data'!C435="",1,IF('STEP 2 EE Data'!D435&gt;=40,1,0.5)),0),IF('STEP 2 EE Data'!K435="Yes",IF('STEP 2 EE Data'!C435="",IF(BJ440=0.5,0.5,0),IF('STEP 2 EE Data'!D435&gt;=40,IF(BJ440=0.5,0.5,0),0)),0))</f>
        <v>0</v>
      </c>
    </row>
    <row r="441" spans="1:64" ht="15.6" thickTop="1" thickBot="1" x14ac:dyDescent="0.35">
      <c r="A441" s="84" t="str">
        <f>IF('STEP 2 EE Data'!A436="","",'STEP 2 EE Data'!A436)</f>
        <v/>
      </c>
      <c r="B441" s="83" t="str">
        <f>IF('STEP 2 EE Data'!B436="","",'STEP 2 EE Data'!B436)</f>
        <v/>
      </c>
      <c r="C441" s="54"/>
      <c r="D441" s="56"/>
      <c r="E441" s="55"/>
      <c r="F441" s="371" t="str">
        <f t="shared" si="143"/>
        <v/>
      </c>
      <c r="G441" s="54"/>
      <c r="H441" s="56"/>
      <c r="I441" s="55"/>
      <c r="J441" s="560" t="str">
        <f t="shared" si="144"/>
        <v/>
      </c>
      <c r="K441" s="54"/>
      <c r="L441" s="56"/>
      <c r="M441" s="55"/>
      <c r="N441" s="560" t="str">
        <f t="shared" si="145"/>
        <v/>
      </c>
      <c r="O441" s="54"/>
      <c r="P441" s="56"/>
      <c r="Q441" s="55"/>
      <c r="R441" s="560" t="str">
        <f t="shared" si="126"/>
        <v/>
      </c>
      <c r="S441" s="54"/>
      <c r="T441" s="56"/>
      <c r="U441" s="55"/>
      <c r="V441" s="560" t="str">
        <f t="shared" si="127"/>
        <v/>
      </c>
      <c r="W441" s="54"/>
      <c r="X441" s="56"/>
      <c r="Y441" s="55"/>
      <c r="Z441" s="560" t="str">
        <f t="shared" si="128"/>
        <v/>
      </c>
      <c r="AA441" s="54"/>
      <c r="AB441" s="56"/>
      <c r="AC441" s="55"/>
      <c r="AD441" s="560" t="str">
        <f t="shared" si="129"/>
        <v/>
      </c>
      <c r="AE441" s="54"/>
      <c r="AF441" s="56"/>
      <c r="AG441" s="55"/>
      <c r="AH441" s="560" t="str">
        <f t="shared" si="130"/>
        <v/>
      </c>
      <c r="AI441" s="54"/>
      <c r="AJ441" s="56"/>
      <c r="AK441" s="55"/>
      <c r="AL441" s="446" t="str">
        <f t="shared" si="131"/>
        <v/>
      </c>
      <c r="AM441" s="504">
        <f>'STEP 2 EE Data'!AI436</f>
        <v>0</v>
      </c>
      <c r="AN441" s="82">
        <f>'STEP 2 EE Data'!AJ436</f>
        <v>0</v>
      </c>
      <c r="AO441" s="445" t="str">
        <f>'STEP 2 EE Data'!AK436</f>
        <v/>
      </c>
      <c r="AQ441" s="497" t="str">
        <f t="shared" si="132"/>
        <v/>
      </c>
      <c r="AR441" s="497" t="str">
        <f t="shared" si="133"/>
        <v/>
      </c>
      <c r="AS441" s="497" t="str">
        <f t="shared" si="134"/>
        <v/>
      </c>
      <c r="AT441" s="497" t="str">
        <f t="shared" si="135"/>
        <v/>
      </c>
      <c r="AU441" s="497" t="str">
        <f t="shared" si="136"/>
        <v/>
      </c>
      <c r="AV441" s="497" t="str">
        <f t="shared" si="137"/>
        <v/>
      </c>
      <c r="AW441" s="497" t="str">
        <f t="shared" si="138"/>
        <v/>
      </c>
      <c r="AX441" s="497" t="str">
        <f t="shared" si="139"/>
        <v/>
      </c>
      <c r="AY441" s="498" t="str">
        <f t="shared" si="140"/>
        <v/>
      </c>
      <c r="AZ441" s="499" t="str">
        <f>IF($AZ$28="X",IF(AQ441="",0,IF($B441="","",IF(AQ$28="X",IF(E441&gt;0,1,IF(Cover!$E$47="Weekly",IF(D441&gt;=40,1,0.5),IF(D441&gt;=80,1,0.5))),""))),"")</f>
        <v/>
      </c>
      <c r="BA441" s="499" t="str">
        <f>IF($BA$28="X",IF(AR441="",0,IF($B441="","",IF(AR$28="X",IF(I441&gt;0,1,IF(Cover!$E$47="Weekly",IF(H441&gt;=40,1,0.5),IF(H441&gt;=80,1,0.5))),""))),"")</f>
        <v/>
      </c>
      <c r="BB441" s="499" t="str">
        <f>IF($BB$28="X",IF(AS441="",0,IF($B441="","",IF(AS$28="X",IF(M441&gt;0,1,IF(Cover!$E$47="Weekly",IF(L441&gt;=40,1,0.5),IF(L441&gt;=80,1,0.5))),""))),"")</f>
        <v/>
      </c>
      <c r="BC441" s="499" t="str">
        <f>IF($BC$28="X",IF(AT441="",0,IF($B441="","",IF(AT$28="X",IF(Q441&gt;0,1,IF(Cover!$E$47="Weekly",IF(P441&gt;=40,1,0.5),IF(P441&gt;=80,1,0.5))),""))),"")</f>
        <v/>
      </c>
      <c r="BD441" s="499" t="str">
        <f>IF($BD$28="X",IF(AU441="",0,IF($B441="","",IF(AU$28="X",IF(U441&gt;0,1,IF(Cover!$E$47="Weekly",IF(T441&gt;=40,1,0.5),IF(T441&gt;=80,1,0.5))),""))),"")</f>
        <v/>
      </c>
      <c r="BE441" s="499" t="str">
        <f>IF($BE$28="X",IF(AV441="",0,IF($B441="","",IF(AV$28="X",IF(Y441&gt;0,1,IF(Cover!$E$47="Weekly",IF(X441&gt;=40,1,0.5),IF(X441&gt;=80,1,0.5))),""))),"")</f>
        <v/>
      </c>
      <c r="BF441" s="499" t="str">
        <f>IF($BF$28="X",IF(AW441="",0,IF($B441="","",IF(AW$28="X",IF(AC441&gt;0,1,IF(Cover!$E$47="Weekly",IF(AB441&gt;=40,1,0.5),IF(AB441&gt;=80,1,0.5))),""))),"")</f>
        <v/>
      </c>
      <c r="BG441" s="499" t="str">
        <f>IF($BG$28="X",IF(AX441="",0,IF($B441="","",IF(AX$28="X",IF(AG441&gt;0,1,IF(Cover!$E$47="Weekly",IF(AF441&gt;=40,1,0.5),IF(AF441&gt;=80,1,0.5))),""))),"")</f>
        <v/>
      </c>
      <c r="BH441" s="500" t="str">
        <f>IF($BH$28="X",IF(AY441="",0,IF($B441="","",IF(AY$28="X",IF(AK441&gt;0,1,IF(Cover!$E$47="Weekly",IF(AJ441&gt;=40,1,0.5),IF(AJ441&gt;=80,1,0.5))),""))),"")</f>
        <v/>
      </c>
      <c r="BI441" s="470" t="str">
        <f t="shared" si="141"/>
        <v/>
      </c>
      <c r="BJ441" s="469" t="str">
        <f t="shared" si="142"/>
        <v/>
      </c>
      <c r="BL441" s="632">
        <f>IF(BJ441=0,IF('STEP 2 EE Data'!K436="Yes",IF('STEP 2 EE Data'!C436="",1,IF('STEP 2 EE Data'!D436&gt;=40,1,0.5)),0),IF('STEP 2 EE Data'!K436="Yes",IF('STEP 2 EE Data'!C436="",IF(BJ441=0.5,0.5,0),IF('STEP 2 EE Data'!D436&gt;=40,IF(BJ441=0.5,0.5,0),0)),0))</f>
        <v>0</v>
      </c>
    </row>
    <row r="442" spans="1:64" ht="15.6" thickTop="1" thickBot="1" x14ac:dyDescent="0.35">
      <c r="A442" s="84" t="str">
        <f>IF('STEP 2 EE Data'!A437="","",'STEP 2 EE Data'!A437)</f>
        <v/>
      </c>
      <c r="B442" s="83" t="str">
        <f>IF('STEP 2 EE Data'!B437="","",'STEP 2 EE Data'!B437)</f>
        <v/>
      </c>
      <c r="C442" s="54"/>
      <c r="D442" s="56"/>
      <c r="E442" s="55"/>
      <c r="F442" s="371" t="str">
        <f t="shared" si="143"/>
        <v/>
      </c>
      <c r="G442" s="54"/>
      <c r="H442" s="56"/>
      <c r="I442" s="55"/>
      <c r="J442" s="560" t="str">
        <f t="shared" si="144"/>
        <v/>
      </c>
      <c r="K442" s="54"/>
      <c r="L442" s="56"/>
      <c r="M442" s="55"/>
      <c r="N442" s="560" t="str">
        <f t="shared" si="145"/>
        <v/>
      </c>
      <c r="O442" s="54"/>
      <c r="P442" s="56"/>
      <c r="Q442" s="55"/>
      <c r="R442" s="560" t="str">
        <f t="shared" si="126"/>
        <v/>
      </c>
      <c r="S442" s="54"/>
      <c r="T442" s="56"/>
      <c r="U442" s="55"/>
      <c r="V442" s="560" t="str">
        <f t="shared" si="127"/>
        <v/>
      </c>
      <c r="W442" s="54"/>
      <c r="X442" s="56"/>
      <c r="Y442" s="55"/>
      <c r="Z442" s="560" t="str">
        <f t="shared" si="128"/>
        <v/>
      </c>
      <c r="AA442" s="54"/>
      <c r="AB442" s="56"/>
      <c r="AC442" s="55"/>
      <c r="AD442" s="560" t="str">
        <f t="shared" si="129"/>
        <v/>
      </c>
      <c r="AE442" s="54"/>
      <c r="AF442" s="56"/>
      <c r="AG442" s="55"/>
      <c r="AH442" s="560" t="str">
        <f t="shared" si="130"/>
        <v/>
      </c>
      <c r="AI442" s="54"/>
      <c r="AJ442" s="56"/>
      <c r="AK442" s="55"/>
      <c r="AL442" s="446" t="str">
        <f t="shared" si="131"/>
        <v/>
      </c>
      <c r="AM442" s="504">
        <f>'STEP 2 EE Data'!AI437</f>
        <v>0</v>
      </c>
      <c r="AN442" s="82">
        <f>'STEP 2 EE Data'!AJ437</f>
        <v>0</v>
      </c>
      <c r="AO442" s="445" t="str">
        <f>'STEP 2 EE Data'!AK437</f>
        <v/>
      </c>
      <c r="AQ442" s="497" t="str">
        <f t="shared" si="132"/>
        <v/>
      </c>
      <c r="AR442" s="497" t="str">
        <f t="shared" si="133"/>
        <v/>
      </c>
      <c r="AS442" s="497" t="str">
        <f t="shared" si="134"/>
        <v/>
      </c>
      <c r="AT442" s="497" t="str">
        <f t="shared" si="135"/>
        <v/>
      </c>
      <c r="AU442" s="497" t="str">
        <f t="shared" si="136"/>
        <v/>
      </c>
      <c r="AV442" s="497" t="str">
        <f t="shared" si="137"/>
        <v/>
      </c>
      <c r="AW442" s="497" t="str">
        <f t="shared" si="138"/>
        <v/>
      </c>
      <c r="AX442" s="497" t="str">
        <f t="shared" si="139"/>
        <v/>
      </c>
      <c r="AY442" s="498" t="str">
        <f t="shared" si="140"/>
        <v/>
      </c>
      <c r="AZ442" s="499" t="str">
        <f>IF($AZ$28="X",IF(AQ442="",0,IF($B442="","",IF(AQ$28="X",IF(E442&gt;0,1,IF(Cover!$E$47="Weekly",IF(D442&gt;=40,1,0.5),IF(D442&gt;=80,1,0.5))),""))),"")</f>
        <v/>
      </c>
      <c r="BA442" s="499" t="str">
        <f>IF($BA$28="X",IF(AR442="",0,IF($B442="","",IF(AR$28="X",IF(I442&gt;0,1,IF(Cover!$E$47="Weekly",IF(H442&gt;=40,1,0.5),IF(H442&gt;=80,1,0.5))),""))),"")</f>
        <v/>
      </c>
      <c r="BB442" s="499" t="str">
        <f>IF($BB$28="X",IF(AS442="",0,IF($B442="","",IF(AS$28="X",IF(M442&gt;0,1,IF(Cover!$E$47="Weekly",IF(L442&gt;=40,1,0.5),IF(L442&gt;=80,1,0.5))),""))),"")</f>
        <v/>
      </c>
      <c r="BC442" s="499" t="str">
        <f>IF($BC$28="X",IF(AT442="",0,IF($B442="","",IF(AT$28="X",IF(Q442&gt;0,1,IF(Cover!$E$47="Weekly",IF(P442&gt;=40,1,0.5),IF(P442&gt;=80,1,0.5))),""))),"")</f>
        <v/>
      </c>
      <c r="BD442" s="499" t="str">
        <f>IF($BD$28="X",IF(AU442="",0,IF($B442="","",IF(AU$28="X",IF(U442&gt;0,1,IF(Cover!$E$47="Weekly",IF(T442&gt;=40,1,0.5),IF(T442&gt;=80,1,0.5))),""))),"")</f>
        <v/>
      </c>
      <c r="BE442" s="499" t="str">
        <f>IF($BE$28="X",IF(AV442="",0,IF($B442="","",IF(AV$28="X",IF(Y442&gt;0,1,IF(Cover!$E$47="Weekly",IF(X442&gt;=40,1,0.5),IF(X442&gt;=80,1,0.5))),""))),"")</f>
        <v/>
      </c>
      <c r="BF442" s="499" t="str">
        <f>IF($BF$28="X",IF(AW442="",0,IF($B442="","",IF(AW$28="X",IF(AC442&gt;0,1,IF(Cover!$E$47="Weekly",IF(AB442&gt;=40,1,0.5),IF(AB442&gt;=80,1,0.5))),""))),"")</f>
        <v/>
      </c>
      <c r="BG442" s="499" t="str">
        <f>IF($BG$28="X",IF(AX442="",0,IF($B442="","",IF(AX$28="X",IF(AG442&gt;0,1,IF(Cover!$E$47="Weekly",IF(AF442&gt;=40,1,0.5),IF(AF442&gt;=80,1,0.5))),""))),"")</f>
        <v/>
      </c>
      <c r="BH442" s="500" t="str">
        <f>IF($BH$28="X",IF(AY442="",0,IF($B442="","",IF(AY$28="X",IF(AK442&gt;0,1,IF(Cover!$E$47="Weekly",IF(AJ442&gt;=40,1,0.5),IF(AJ442&gt;=80,1,0.5))),""))),"")</f>
        <v/>
      </c>
      <c r="BI442" s="470" t="str">
        <f t="shared" si="141"/>
        <v/>
      </c>
      <c r="BJ442" s="469" t="str">
        <f t="shared" si="142"/>
        <v/>
      </c>
      <c r="BL442" s="632">
        <f>IF(BJ442=0,IF('STEP 2 EE Data'!K437="Yes",IF('STEP 2 EE Data'!C437="",1,IF('STEP 2 EE Data'!D437&gt;=40,1,0.5)),0),IF('STEP 2 EE Data'!K437="Yes",IF('STEP 2 EE Data'!C437="",IF(BJ442=0.5,0.5,0),IF('STEP 2 EE Data'!D437&gt;=40,IF(BJ442=0.5,0.5,0),0)),0))</f>
        <v>0</v>
      </c>
    </row>
    <row r="443" spans="1:64" ht="15.6" thickTop="1" thickBot="1" x14ac:dyDescent="0.35">
      <c r="A443" s="84" t="str">
        <f>IF('STEP 2 EE Data'!A438="","",'STEP 2 EE Data'!A438)</f>
        <v/>
      </c>
      <c r="B443" s="83" t="str">
        <f>IF('STEP 2 EE Data'!B438="","",'STEP 2 EE Data'!B438)</f>
        <v/>
      </c>
      <c r="C443" s="54"/>
      <c r="D443" s="56"/>
      <c r="E443" s="55"/>
      <c r="F443" s="371" t="str">
        <f t="shared" si="143"/>
        <v/>
      </c>
      <c r="G443" s="54"/>
      <c r="H443" s="56"/>
      <c r="I443" s="55"/>
      <c r="J443" s="560" t="str">
        <f t="shared" si="144"/>
        <v/>
      </c>
      <c r="K443" s="54"/>
      <c r="L443" s="56"/>
      <c r="M443" s="55"/>
      <c r="N443" s="560" t="str">
        <f t="shared" si="145"/>
        <v/>
      </c>
      <c r="O443" s="54"/>
      <c r="P443" s="56"/>
      <c r="Q443" s="55"/>
      <c r="R443" s="560" t="str">
        <f t="shared" si="126"/>
        <v/>
      </c>
      <c r="S443" s="54"/>
      <c r="T443" s="56"/>
      <c r="U443" s="55"/>
      <c r="V443" s="560" t="str">
        <f t="shared" si="127"/>
        <v/>
      </c>
      <c r="W443" s="54"/>
      <c r="X443" s="56"/>
      <c r="Y443" s="55"/>
      <c r="Z443" s="560" t="str">
        <f t="shared" si="128"/>
        <v/>
      </c>
      <c r="AA443" s="54"/>
      <c r="AB443" s="56"/>
      <c r="AC443" s="55"/>
      <c r="AD443" s="560" t="str">
        <f t="shared" si="129"/>
        <v/>
      </c>
      <c r="AE443" s="54"/>
      <c r="AF443" s="56"/>
      <c r="AG443" s="55"/>
      <c r="AH443" s="560" t="str">
        <f t="shared" si="130"/>
        <v/>
      </c>
      <c r="AI443" s="54"/>
      <c r="AJ443" s="56"/>
      <c r="AK443" s="55"/>
      <c r="AL443" s="446" t="str">
        <f t="shared" si="131"/>
        <v/>
      </c>
      <c r="AM443" s="504">
        <f>'STEP 2 EE Data'!AI438</f>
        <v>0</v>
      </c>
      <c r="AN443" s="82">
        <f>'STEP 2 EE Data'!AJ438</f>
        <v>0</v>
      </c>
      <c r="AO443" s="445" t="str">
        <f>'STEP 2 EE Data'!AK438</f>
        <v/>
      </c>
      <c r="AQ443" s="497" t="str">
        <f t="shared" si="132"/>
        <v/>
      </c>
      <c r="AR443" s="497" t="str">
        <f t="shared" si="133"/>
        <v/>
      </c>
      <c r="AS443" s="497" t="str">
        <f t="shared" si="134"/>
        <v/>
      </c>
      <c r="AT443" s="497" t="str">
        <f t="shared" si="135"/>
        <v/>
      </c>
      <c r="AU443" s="497" t="str">
        <f t="shared" si="136"/>
        <v/>
      </c>
      <c r="AV443" s="497" t="str">
        <f t="shared" si="137"/>
        <v/>
      </c>
      <c r="AW443" s="497" t="str">
        <f t="shared" si="138"/>
        <v/>
      </c>
      <c r="AX443" s="497" t="str">
        <f t="shared" si="139"/>
        <v/>
      </c>
      <c r="AY443" s="498" t="str">
        <f t="shared" si="140"/>
        <v/>
      </c>
      <c r="AZ443" s="499" t="str">
        <f>IF($AZ$28="X",IF(AQ443="",0,IF($B443="","",IF(AQ$28="X",IF(E443&gt;0,1,IF(Cover!$E$47="Weekly",IF(D443&gt;=40,1,0.5),IF(D443&gt;=80,1,0.5))),""))),"")</f>
        <v/>
      </c>
      <c r="BA443" s="499" t="str">
        <f>IF($BA$28="X",IF(AR443="",0,IF($B443="","",IF(AR$28="X",IF(I443&gt;0,1,IF(Cover!$E$47="Weekly",IF(H443&gt;=40,1,0.5),IF(H443&gt;=80,1,0.5))),""))),"")</f>
        <v/>
      </c>
      <c r="BB443" s="499" t="str">
        <f>IF($BB$28="X",IF(AS443="",0,IF($B443="","",IF(AS$28="X",IF(M443&gt;0,1,IF(Cover!$E$47="Weekly",IF(L443&gt;=40,1,0.5),IF(L443&gt;=80,1,0.5))),""))),"")</f>
        <v/>
      </c>
      <c r="BC443" s="499" t="str">
        <f>IF($BC$28="X",IF(AT443="",0,IF($B443="","",IF(AT$28="X",IF(Q443&gt;0,1,IF(Cover!$E$47="Weekly",IF(P443&gt;=40,1,0.5),IF(P443&gt;=80,1,0.5))),""))),"")</f>
        <v/>
      </c>
      <c r="BD443" s="499" t="str">
        <f>IF($BD$28="X",IF(AU443="",0,IF($B443="","",IF(AU$28="X",IF(U443&gt;0,1,IF(Cover!$E$47="Weekly",IF(T443&gt;=40,1,0.5),IF(T443&gt;=80,1,0.5))),""))),"")</f>
        <v/>
      </c>
      <c r="BE443" s="499" t="str">
        <f>IF($BE$28="X",IF(AV443="",0,IF($B443="","",IF(AV$28="X",IF(Y443&gt;0,1,IF(Cover!$E$47="Weekly",IF(X443&gt;=40,1,0.5),IF(X443&gt;=80,1,0.5))),""))),"")</f>
        <v/>
      </c>
      <c r="BF443" s="499" t="str">
        <f>IF($BF$28="X",IF(AW443="",0,IF($B443="","",IF(AW$28="X",IF(AC443&gt;0,1,IF(Cover!$E$47="Weekly",IF(AB443&gt;=40,1,0.5),IF(AB443&gt;=80,1,0.5))),""))),"")</f>
        <v/>
      </c>
      <c r="BG443" s="499" t="str">
        <f>IF($BG$28="X",IF(AX443="",0,IF($B443="","",IF(AX$28="X",IF(AG443&gt;0,1,IF(Cover!$E$47="Weekly",IF(AF443&gt;=40,1,0.5),IF(AF443&gt;=80,1,0.5))),""))),"")</f>
        <v/>
      </c>
      <c r="BH443" s="500" t="str">
        <f>IF($BH$28="X",IF(AY443="",0,IF($B443="","",IF(AY$28="X",IF(AK443&gt;0,1,IF(Cover!$E$47="Weekly",IF(AJ443&gt;=40,1,0.5),IF(AJ443&gt;=80,1,0.5))),""))),"")</f>
        <v/>
      </c>
      <c r="BI443" s="470" t="str">
        <f t="shared" si="141"/>
        <v/>
      </c>
      <c r="BJ443" s="469" t="str">
        <f t="shared" si="142"/>
        <v/>
      </c>
      <c r="BL443" s="632">
        <f>IF(BJ443=0,IF('STEP 2 EE Data'!K438="Yes",IF('STEP 2 EE Data'!C438="",1,IF('STEP 2 EE Data'!D438&gt;=40,1,0.5)),0),IF('STEP 2 EE Data'!K438="Yes",IF('STEP 2 EE Data'!C438="",IF(BJ443=0.5,0.5,0),IF('STEP 2 EE Data'!D438&gt;=40,IF(BJ443=0.5,0.5,0),0)),0))</f>
        <v>0</v>
      </c>
    </row>
    <row r="444" spans="1:64" ht="15.6" thickTop="1" thickBot="1" x14ac:dyDescent="0.35">
      <c r="A444" s="84" t="str">
        <f>IF('STEP 2 EE Data'!A439="","",'STEP 2 EE Data'!A439)</f>
        <v/>
      </c>
      <c r="B444" s="83" t="str">
        <f>IF('STEP 2 EE Data'!B439="","",'STEP 2 EE Data'!B439)</f>
        <v/>
      </c>
      <c r="C444" s="54"/>
      <c r="D444" s="56"/>
      <c r="E444" s="55"/>
      <c r="F444" s="371" t="str">
        <f t="shared" si="143"/>
        <v/>
      </c>
      <c r="G444" s="54"/>
      <c r="H444" s="56"/>
      <c r="I444" s="55"/>
      <c r="J444" s="560" t="str">
        <f t="shared" si="144"/>
        <v/>
      </c>
      <c r="K444" s="54"/>
      <c r="L444" s="56"/>
      <c r="M444" s="55"/>
      <c r="N444" s="560" t="str">
        <f t="shared" si="145"/>
        <v/>
      </c>
      <c r="O444" s="54"/>
      <c r="P444" s="56"/>
      <c r="Q444" s="55"/>
      <c r="R444" s="560" t="str">
        <f t="shared" si="126"/>
        <v/>
      </c>
      <c r="S444" s="54"/>
      <c r="T444" s="56"/>
      <c r="U444" s="55"/>
      <c r="V444" s="560" t="str">
        <f t="shared" si="127"/>
        <v/>
      </c>
      <c r="W444" s="54"/>
      <c r="X444" s="56"/>
      <c r="Y444" s="55"/>
      <c r="Z444" s="560" t="str">
        <f t="shared" si="128"/>
        <v/>
      </c>
      <c r="AA444" s="54"/>
      <c r="AB444" s="56"/>
      <c r="AC444" s="55"/>
      <c r="AD444" s="560" t="str">
        <f t="shared" si="129"/>
        <v/>
      </c>
      <c r="AE444" s="54"/>
      <c r="AF444" s="56"/>
      <c r="AG444" s="55"/>
      <c r="AH444" s="560" t="str">
        <f t="shared" si="130"/>
        <v/>
      </c>
      <c r="AI444" s="54"/>
      <c r="AJ444" s="56"/>
      <c r="AK444" s="55"/>
      <c r="AL444" s="446" t="str">
        <f t="shared" si="131"/>
        <v/>
      </c>
      <c r="AM444" s="504">
        <f>'STEP 2 EE Data'!AI439</f>
        <v>0</v>
      </c>
      <c r="AN444" s="82">
        <f>'STEP 2 EE Data'!AJ439</f>
        <v>0</v>
      </c>
      <c r="AO444" s="445" t="str">
        <f>'STEP 2 EE Data'!AK439</f>
        <v/>
      </c>
      <c r="AQ444" s="497" t="str">
        <f t="shared" si="132"/>
        <v/>
      </c>
      <c r="AR444" s="497" t="str">
        <f t="shared" si="133"/>
        <v/>
      </c>
      <c r="AS444" s="497" t="str">
        <f t="shared" si="134"/>
        <v/>
      </c>
      <c r="AT444" s="497" t="str">
        <f t="shared" si="135"/>
        <v/>
      </c>
      <c r="AU444" s="497" t="str">
        <f t="shared" si="136"/>
        <v/>
      </c>
      <c r="AV444" s="497" t="str">
        <f t="shared" si="137"/>
        <v/>
      </c>
      <c r="AW444" s="497" t="str">
        <f t="shared" si="138"/>
        <v/>
      </c>
      <c r="AX444" s="497" t="str">
        <f t="shared" si="139"/>
        <v/>
      </c>
      <c r="AY444" s="498" t="str">
        <f t="shared" si="140"/>
        <v/>
      </c>
      <c r="AZ444" s="499" t="str">
        <f>IF($AZ$28="X",IF(AQ444="",0,IF($B444="","",IF(AQ$28="X",IF(E444&gt;0,1,IF(Cover!$E$47="Weekly",IF(D444&gt;=40,1,0.5),IF(D444&gt;=80,1,0.5))),""))),"")</f>
        <v/>
      </c>
      <c r="BA444" s="499" t="str">
        <f>IF($BA$28="X",IF(AR444="",0,IF($B444="","",IF(AR$28="X",IF(I444&gt;0,1,IF(Cover!$E$47="Weekly",IF(H444&gt;=40,1,0.5),IF(H444&gt;=80,1,0.5))),""))),"")</f>
        <v/>
      </c>
      <c r="BB444" s="499" t="str">
        <f>IF($BB$28="X",IF(AS444="",0,IF($B444="","",IF(AS$28="X",IF(M444&gt;0,1,IF(Cover!$E$47="Weekly",IF(L444&gt;=40,1,0.5),IF(L444&gt;=80,1,0.5))),""))),"")</f>
        <v/>
      </c>
      <c r="BC444" s="499" t="str">
        <f>IF($BC$28="X",IF(AT444="",0,IF($B444="","",IF(AT$28="X",IF(Q444&gt;0,1,IF(Cover!$E$47="Weekly",IF(P444&gt;=40,1,0.5),IF(P444&gt;=80,1,0.5))),""))),"")</f>
        <v/>
      </c>
      <c r="BD444" s="499" t="str">
        <f>IF($BD$28="X",IF(AU444="",0,IF($B444="","",IF(AU$28="X",IF(U444&gt;0,1,IF(Cover!$E$47="Weekly",IF(T444&gt;=40,1,0.5),IF(T444&gt;=80,1,0.5))),""))),"")</f>
        <v/>
      </c>
      <c r="BE444" s="499" t="str">
        <f>IF($BE$28="X",IF(AV444="",0,IF($B444="","",IF(AV$28="X",IF(Y444&gt;0,1,IF(Cover!$E$47="Weekly",IF(X444&gt;=40,1,0.5),IF(X444&gt;=80,1,0.5))),""))),"")</f>
        <v/>
      </c>
      <c r="BF444" s="499" t="str">
        <f>IF($BF$28="X",IF(AW444="",0,IF($B444="","",IF(AW$28="X",IF(AC444&gt;0,1,IF(Cover!$E$47="Weekly",IF(AB444&gt;=40,1,0.5),IF(AB444&gt;=80,1,0.5))),""))),"")</f>
        <v/>
      </c>
      <c r="BG444" s="499" t="str">
        <f>IF($BG$28="X",IF(AX444="",0,IF($B444="","",IF(AX$28="X",IF(AG444&gt;0,1,IF(Cover!$E$47="Weekly",IF(AF444&gt;=40,1,0.5),IF(AF444&gt;=80,1,0.5))),""))),"")</f>
        <v/>
      </c>
      <c r="BH444" s="500" t="str">
        <f>IF($BH$28="X",IF(AY444="",0,IF($B444="","",IF(AY$28="X",IF(AK444&gt;0,1,IF(Cover!$E$47="Weekly",IF(AJ444&gt;=40,1,0.5),IF(AJ444&gt;=80,1,0.5))),""))),"")</f>
        <v/>
      </c>
      <c r="BI444" s="470" t="str">
        <f t="shared" si="141"/>
        <v/>
      </c>
      <c r="BJ444" s="469" t="str">
        <f t="shared" si="142"/>
        <v/>
      </c>
      <c r="BL444" s="632">
        <f>IF(BJ444=0,IF('STEP 2 EE Data'!K439="Yes",IF('STEP 2 EE Data'!C439="",1,IF('STEP 2 EE Data'!D439&gt;=40,1,0.5)),0),IF('STEP 2 EE Data'!K439="Yes",IF('STEP 2 EE Data'!C439="",IF(BJ444=0.5,0.5,0),IF('STEP 2 EE Data'!D439&gt;=40,IF(BJ444=0.5,0.5,0),0)),0))</f>
        <v>0</v>
      </c>
    </row>
    <row r="445" spans="1:64" ht="15.6" thickTop="1" thickBot="1" x14ac:dyDescent="0.35">
      <c r="A445" s="84" t="str">
        <f>IF('STEP 2 EE Data'!A440="","",'STEP 2 EE Data'!A440)</f>
        <v/>
      </c>
      <c r="B445" s="83" t="str">
        <f>IF('STEP 2 EE Data'!B440="","",'STEP 2 EE Data'!B440)</f>
        <v/>
      </c>
      <c r="C445" s="54"/>
      <c r="D445" s="56"/>
      <c r="E445" s="55"/>
      <c r="F445" s="371" t="str">
        <f t="shared" si="143"/>
        <v/>
      </c>
      <c r="G445" s="54"/>
      <c r="H445" s="56"/>
      <c r="I445" s="55"/>
      <c r="J445" s="560" t="str">
        <f t="shared" si="144"/>
        <v/>
      </c>
      <c r="K445" s="54"/>
      <c r="L445" s="56"/>
      <c r="M445" s="55"/>
      <c r="N445" s="560" t="str">
        <f t="shared" si="145"/>
        <v/>
      </c>
      <c r="O445" s="54"/>
      <c r="P445" s="56"/>
      <c r="Q445" s="55"/>
      <c r="R445" s="560" t="str">
        <f t="shared" si="126"/>
        <v/>
      </c>
      <c r="S445" s="54"/>
      <c r="T445" s="56"/>
      <c r="U445" s="55"/>
      <c r="V445" s="560" t="str">
        <f t="shared" si="127"/>
        <v/>
      </c>
      <c r="W445" s="54"/>
      <c r="X445" s="56"/>
      <c r="Y445" s="55"/>
      <c r="Z445" s="560" t="str">
        <f t="shared" si="128"/>
        <v/>
      </c>
      <c r="AA445" s="54"/>
      <c r="AB445" s="56"/>
      <c r="AC445" s="55"/>
      <c r="AD445" s="560" t="str">
        <f t="shared" si="129"/>
        <v/>
      </c>
      <c r="AE445" s="54"/>
      <c r="AF445" s="56"/>
      <c r="AG445" s="55"/>
      <c r="AH445" s="560" t="str">
        <f t="shared" si="130"/>
        <v/>
      </c>
      <c r="AI445" s="54"/>
      <c r="AJ445" s="56"/>
      <c r="AK445" s="55"/>
      <c r="AL445" s="446" t="str">
        <f t="shared" si="131"/>
        <v/>
      </c>
      <c r="AM445" s="504">
        <f>'STEP 2 EE Data'!AI440</f>
        <v>0</v>
      </c>
      <c r="AN445" s="82">
        <f>'STEP 2 EE Data'!AJ440</f>
        <v>0</v>
      </c>
      <c r="AO445" s="445" t="str">
        <f>'STEP 2 EE Data'!AK440</f>
        <v/>
      </c>
      <c r="AQ445" s="497" t="str">
        <f t="shared" si="132"/>
        <v/>
      </c>
      <c r="AR445" s="497" t="str">
        <f t="shared" si="133"/>
        <v/>
      </c>
      <c r="AS445" s="497" t="str">
        <f t="shared" si="134"/>
        <v/>
      </c>
      <c r="AT445" s="497" t="str">
        <f t="shared" si="135"/>
        <v/>
      </c>
      <c r="AU445" s="497" t="str">
        <f t="shared" si="136"/>
        <v/>
      </c>
      <c r="AV445" s="497" t="str">
        <f t="shared" si="137"/>
        <v/>
      </c>
      <c r="AW445" s="497" t="str">
        <f t="shared" si="138"/>
        <v/>
      </c>
      <c r="AX445" s="497" t="str">
        <f t="shared" si="139"/>
        <v/>
      </c>
      <c r="AY445" s="498" t="str">
        <f t="shared" si="140"/>
        <v/>
      </c>
      <c r="AZ445" s="499" t="str">
        <f>IF($AZ$28="X",IF(AQ445="",0,IF($B445="","",IF(AQ$28="X",IF(E445&gt;0,1,IF(Cover!$E$47="Weekly",IF(D445&gt;=40,1,0.5),IF(D445&gt;=80,1,0.5))),""))),"")</f>
        <v/>
      </c>
      <c r="BA445" s="499" t="str">
        <f>IF($BA$28="X",IF(AR445="",0,IF($B445="","",IF(AR$28="X",IF(I445&gt;0,1,IF(Cover!$E$47="Weekly",IF(H445&gt;=40,1,0.5),IF(H445&gt;=80,1,0.5))),""))),"")</f>
        <v/>
      </c>
      <c r="BB445" s="499" t="str">
        <f>IF($BB$28="X",IF(AS445="",0,IF($B445="","",IF(AS$28="X",IF(M445&gt;0,1,IF(Cover!$E$47="Weekly",IF(L445&gt;=40,1,0.5),IF(L445&gt;=80,1,0.5))),""))),"")</f>
        <v/>
      </c>
      <c r="BC445" s="499" t="str">
        <f>IF($BC$28="X",IF(AT445="",0,IF($B445="","",IF(AT$28="X",IF(Q445&gt;0,1,IF(Cover!$E$47="Weekly",IF(P445&gt;=40,1,0.5),IF(P445&gt;=80,1,0.5))),""))),"")</f>
        <v/>
      </c>
      <c r="BD445" s="499" t="str">
        <f>IF($BD$28="X",IF(AU445="",0,IF($B445="","",IF(AU$28="X",IF(U445&gt;0,1,IF(Cover!$E$47="Weekly",IF(T445&gt;=40,1,0.5),IF(T445&gt;=80,1,0.5))),""))),"")</f>
        <v/>
      </c>
      <c r="BE445" s="499" t="str">
        <f>IF($BE$28="X",IF(AV445="",0,IF($B445="","",IF(AV$28="X",IF(Y445&gt;0,1,IF(Cover!$E$47="Weekly",IF(X445&gt;=40,1,0.5),IF(X445&gt;=80,1,0.5))),""))),"")</f>
        <v/>
      </c>
      <c r="BF445" s="499" t="str">
        <f>IF($BF$28="X",IF(AW445="",0,IF($B445="","",IF(AW$28="X",IF(AC445&gt;0,1,IF(Cover!$E$47="Weekly",IF(AB445&gt;=40,1,0.5),IF(AB445&gt;=80,1,0.5))),""))),"")</f>
        <v/>
      </c>
      <c r="BG445" s="499" t="str">
        <f>IF($BG$28="X",IF(AX445="",0,IF($B445="","",IF(AX$28="X",IF(AG445&gt;0,1,IF(Cover!$E$47="Weekly",IF(AF445&gt;=40,1,0.5),IF(AF445&gt;=80,1,0.5))),""))),"")</f>
        <v/>
      </c>
      <c r="BH445" s="500" t="str">
        <f>IF($BH$28="X",IF(AY445="",0,IF($B445="","",IF(AY$28="X",IF(AK445&gt;0,1,IF(Cover!$E$47="Weekly",IF(AJ445&gt;=40,1,0.5),IF(AJ445&gt;=80,1,0.5))),""))),"")</f>
        <v/>
      </c>
      <c r="BI445" s="470" t="str">
        <f t="shared" si="141"/>
        <v/>
      </c>
      <c r="BJ445" s="469" t="str">
        <f t="shared" si="142"/>
        <v/>
      </c>
      <c r="BL445" s="632">
        <f>IF(BJ445=0,IF('STEP 2 EE Data'!K440="Yes",IF('STEP 2 EE Data'!C440="",1,IF('STEP 2 EE Data'!D440&gt;=40,1,0.5)),0),IF('STEP 2 EE Data'!K440="Yes",IF('STEP 2 EE Data'!C440="",IF(BJ445=0.5,0.5,0),IF('STEP 2 EE Data'!D440&gt;=40,IF(BJ445=0.5,0.5,0),0)),0))</f>
        <v>0</v>
      </c>
    </row>
    <row r="446" spans="1:64" ht="15.6" thickTop="1" thickBot="1" x14ac:dyDescent="0.35">
      <c r="A446" s="84" t="str">
        <f>IF('STEP 2 EE Data'!A441="","",'STEP 2 EE Data'!A441)</f>
        <v/>
      </c>
      <c r="B446" s="83" t="str">
        <f>IF('STEP 2 EE Data'!B441="","",'STEP 2 EE Data'!B441)</f>
        <v/>
      </c>
      <c r="C446" s="54"/>
      <c r="D446" s="56"/>
      <c r="E446" s="55"/>
      <c r="F446" s="371" t="str">
        <f t="shared" si="143"/>
        <v/>
      </c>
      <c r="G446" s="54"/>
      <c r="H446" s="56"/>
      <c r="I446" s="55"/>
      <c r="J446" s="560" t="str">
        <f t="shared" si="144"/>
        <v/>
      </c>
      <c r="K446" s="54"/>
      <c r="L446" s="56"/>
      <c r="M446" s="55"/>
      <c r="N446" s="560" t="str">
        <f t="shared" si="145"/>
        <v/>
      </c>
      <c r="O446" s="54"/>
      <c r="P446" s="56"/>
      <c r="Q446" s="55"/>
      <c r="R446" s="560" t="str">
        <f t="shared" si="126"/>
        <v/>
      </c>
      <c r="S446" s="54"/>
      <c r="T446" s="56"/>
      <c r="U446" s="55"/>
      <c r="V446" s="560" t="str">
        <f t="shared" si="127"/>
        <v/>
      </c>
      <c r="W446" s="54"/>
      <c r="X446" s="56"/>
      <c r="Y446" s="55"/>
      <c r="Z446" s="560" t="str">
        <f t="shared" si="128"/>
        <v/>
      </c>
      <c r="AA446" s="54"/>
      <c r="AB446" s="56"/>
      <c r="AC446" s="55"/>
      <c r="AD446" s="560" t="str">
        <f t="shared" si="129"/>
        <v/>
      </c>
      <c r="AE446" s="54"/>
      <c r="AF446" s="56"/>
      <c r="AG446" s="55"/>
      <c r="AH446" s="560" t="str">
        <f t="shared" si="130"/>
        <v/>
      </c>
      <c r="AI446" s="54"/>
      <c r="AJ446" s="56"/>
      <c r="AK446" s="55"/>
      <c r="AL446" s="446" t="str">
        <f t="shared" si="131"/>
        <v/>
      </c>
      <c r="AM446" s="504">
        <f>'STEP 2 EE Data'!AI441</f>
        <v>0</v>
      </c>
      <c r="AN446" s="82">
        <f>'STEP 2 EE Data'!AJ441</f>
        <v>0</v>
      </c>
      <c r="AO446" s="445" t="str">
        <f>'STEP 2 EE Data'!AK441</f>
        <v/>
      </c>
      <c r="AQ446" s="497" t="str">
        <f t="shared" si="132"/>
        <v/>
      </c>
      <c r="AR446" s="497" t="str">
        <f t="shared" si="133"/>
        <v/>
      </c>
      <c r="AS446" s="497" t="str">
        <f t="shared" si="134"/>
        <v/>
      </c>
      <c r="AT446" s="497" t="str">
        <f t="shared" si="135"/>
        <v/>
      </c>
      <c r="AU446" s="497" t="str">
        <f t="shared" si="136"/>
        <v/>
      </c>
      <c r="AV446" s="497" t="str">
        <f t="shared" si="137"/>
        <v/>
      </c>
      <c r="AW446" s="497" t="str">
        <f t="shared" si="138"/>
        <v/>
      </c>
      <c r="AX446" s="497" t="str">
        <f t="shared" si="139"/>
        <v/>
      </c>
      <c r="AY446" s="498" t="str">
        <f t="shared" si="140"/>
        <v/>
      </c>
      <c r="AZ446" s="499" t="str">
        <f>IF($AZ$28="X",IF(AQ446="",0,IF($B446="","",IF(AQ$28="X",IF(E446&gt;0,1,IF(Cover!$E$47="Weekly",IF(D446&gt;=40,1,0.5),IF(D446&gt;=80,1,0.5))),""))),"")</f>
        <v/>
      </c>
      <c r="BA446" s="499" t="str">
        <f>IF($BA$28="X",IF(AR446="",0,IF($B446="","",IF(AR$28="X",IF(I446&gt;0,1,IF(Cover!$E$47="Weekly",IF(H446&gt;=40,1,0.5),IF(H446&gt;=80,1,0.5))),""))),"")</f>
        <v/>
      </c>
      <c r="BB446" s="499" t="str">
        <f>IF($BB$28="X",IF(AS446="",0,IF($B446="","",IF(AS$28="X",IF(M446&gt;0,1,IF(Cover!$E$47="Weekly",IF(L446&gt;=40,1,0.5),IF(L446&gt;=80,1,0.5))),""))),"")</f>
        <v/>
      </c>
      <c r="BC446" s="499" t="str">
        <f>IF($BC$28="X",IF(AT446="",0,IF($B446="","",IF(AT$28="X",IF(Q446&gt;0,1,IF(Cover!$E$47="Weekly",IF(P446&gt;=40,1,0.5),IF(P446&gt;=80,1,0.5))),""))),"")</f>
        <v/>
      </c>
      <c r="BD446" s="499" t="str">
        <f>IF($BD$28="X",IF(AU446="",0,IF($B446="","",IF(AU$28="X",IF(U446&gt;0,1,IF(Cover!$E$47="Weekly",IF(T446&gt;=40,1,0.5),IF(T446&gt;=80,1,0.5))),""))),"")</f>
        <v/>
      </c>
      <c r="BE446" s="499" t="str">
        <f>IF($BE$28="X",IF(AV446="",0,IF($B446="","",IF(AV$28="X",IF(Y446&gt;0,1,IF(Cover!$E$47="Weekly",IF(X446&gt;=40,1,0.5),IF(X446&gt;=80,1,0.5))),""))),"")</f>
        <v/>
      </c>
      <c r="BF446" s="499" t="str">
        <f>IF($BF$28="X",IF(AW446="",0,IF($B446="","",IF(AW$28="X",IF(AC446&gt;0,1,IF(Cover!$E$47="Weekly",IF(AB446&gt;=40,1,0.5),IF(AB446&gt;=80,1,0.5))),""))),"")</f>
        <v/>
      </c>
      <c r="BG446" s="499" t="str">
        <f>IF($BG$28="X",IF(AX446="",0,IF($B446="","",IF(AX$28="X",IF(AG446&gt;0,1,IF(Cover!$E$47="Weekly",IF(AF446&gt;=40,1,0.5),IF(AF446&gt;=80,1,0.5))),""))),"")</f>
        <v/>
      </c>
      <c r="BH446" s="500" t="str">
        <f>IF($BH$28="X",IF(AY446="",0,IF($B446="","",IF(AY$28="X",IF(AK446&gt;0,1,IF(Cover!$E$47="Weekly",IF(AJ446&gt;=40,1,0.5),IF(AJ446&gt;=80,1,0.5))),""))),"")</f>
        <v/>
      </c>
      <c r="BI446" s="470" t="str">
        <f t="shared" si="141"/>
        <v/>
      </c>
      <c r="BJ446" s="469" t="str">
        <f t="shared" si="142"/>
        <v/>
      </c>
      <c r="BL446" s="632">
        <f>IF(BJ446=0,IF('STEP 2 EE Data'!K441="Yes",IF('STEP 2 EE Data'!C441="",1,IF('STEP 2 EE Data'!D441&gt;=40,1,0.5)),0),IF('STEP 2 EE Data'!K441="Yes",IF('STEP 2 EE Data'!C441="",IF(BJ446=0.5,0.5,0),IF('STEP 2 EE Data'!D441&gt;=40,IF(BJ446=0.5,0.5,0),0)),0))</f>
        <v>0</v>
      </c>
    </row>
    <row r="447" spans="1:64" ht="15.6" thickTop="1" thickBot="1" x14ac:dyDescent="0.35">
      <c r="A447" s="84" t="str">
        <f>IF('STEP 2 EE Data'!A442="","",'STEP 2 EE Data'!A442)</f>
        <v/>
      </c>
      <c r="B447" s="83" t="str">
        <f>IF('STEP 2 EE Data'!B442="","",'STEP 2 EE Data'!B442)</f>
        <v/>
      </c>
      <c r="C447" s="54"/>
      <c r="D447" s="56"/>
      <c r="E447" s="55"/>
      <c r="F447" s="371" t="str">
        <f t="shared" si="143"/>
        <v/>
      </c>
      <c r="G447" s="54"/>
      <c r="H447" s="56"/>
      <c r="I447" s="55"/>
      <c r="J447" s="560" t="str">
        <f t="shared" si="144"/>
        <v/>
      </c>
      <c r="K447" s="54"/>
      <c r="L447" s="56"/>
      <c r="M447" s="55"/>
      <c r="N447" s="560" t="str">
        <f t="shared" si="145"/>
        <v/>
      </c>
      <c r="O447" s="54"/>
      <c r="P447" s="56"/>
      <c r="Q447" s="55"/>
      <c r="R447" s="560" t="str">
        <f t="shared" si="126"/>
        <v/>
      </c>
      <c r="S447" s="54"/>
      <c r="T447" s="56"/>
      <c r="U447" s="55"/>
      <c r="V447" s="560" t="str">
        <f t="shared" si="127"/>
        <v/>
      </c>
      <c r="W447" s="54"/>
      <c r="X447" s="56"/>
      <c r="Y447" s="55"/>
      <c r="Z447" s="560" t="str">
        <f t="shared" si="128"/>
        <v/>
      </c>
      <c r="AA447" s="54"/>
      <c r="AB447" s="56"/>
      <c r="AC447" s="55"/>
      <c r="AD447" s="560" t="str">
        <f t="shared" si="129"/>
        <v/>
      </c>
      <c r="AE447" s="54"/>
      <c r="AF447" s="56"/>
      <c r="AG447" s="55"/>
      <c r="AH447" s="560" t="str">
        <f t="shared" si="130"/>
        <v/>
      </c>
      <c r="AI447" s="54"/>
      <c r="AJ447" s="56"/>
      <c r="AK447" s="55"/>
      <c r="AL447" s="446" t="str">
        <f t="shared" si="131"/>
        <v/>
      </c>
      <c r="AM447" s="504">
        <f>'STEP 2 EE Data'!AI442</f>
        <v>0</v>
      </c>
      <c r="AN447" s="82">
        <f>'STEP 2 EE Data'!AJ442</f>
        <v>0</v>
      </c>
      <c r="AO447" s="445" t="str">
        <f>'STEP 2 EE Data'!AK442</f>
        <v/>
      </c>
      <c r="AQ447" s="497" t="str">
        <f t="shared" si="132"/>
        <v/>
      </c>
      <c r="AR447" s="497" t="str">
        <f t="shared" si="133"/>
        <v/>
      </c>
      <c r="AS447" s="497" t="str">
        <f t="shared" si="134"/>
        <v/>
      </c>
      <c r="AT447" s="497" t="str">
        <f t="shared" si="135"/>
        <v/>
      </c>
      <c r="AU447" s="497" t="str">
        <f t="shared" si="136"/>
        <v/>
      </c>
      <c r="AV447" s="497" t="str">
        <f t="shared" si="137"/>
        <v/>
      </c>
      <c r="AW447" s="497" t="str">
        <f t="shared" si="138"/>
        <v/>
      </c>
      <c r="AX447" s="497" t="str">
        <f t="shared" si="139"/>
        <v/>
      </c>
      <c r="AY447" s="498" t="str">
        <f t="shared" si="140"/>
        <v/>
      </c>
      <c r="AZ447" s="499" t="str">
        <f>IF($AZ$28="X",IF(AQ447="",0,IF($B447="","",IF(AQ$28="X",IF(E447&gt;0,1,IF(Cover!$E$47="Weekly",IF(D447&gt;=40,1,0.5),IF(D447&gt;=80,1,0.5))),""))),"")</f>
        <v/>
      </c>
      <c r="BA447" s="499" t="str">
        <f>IF($BA$28="X",IF(AR447="",0,IF($B447="","",IF(AR$28="X",IF(I447&gt;0,1,IF(Cover!$E$47="Weekly",IF(H447&gt;=40,1,0.5),IF(H447&gt;=80,1,0.5))),""))),"")</f>
        <v/>
      </c>
      <c r="BB447" s="499" t="str">
        <f>IF($BB$28="X",IF(AS447="",0,IF($B447="","",IF(AS$28="X",IF(M447&gt;0,1,IF(Cover!$E$47="Weekly",IF(L447&gt;=40,1,0.5),IF(L447&gt;=80,1,0.5))),""))),"")</f>
        <v/>
      </c>
      <c r="BC447" s="499" t="str">
        <f>IF($BC$28="X",IF(AT447="",0,IF($B447="","",IF(AT$28="X",IF(Q447&gt;0,1,IF(Cover!$E$47="Weekly",IF(P447&gt;=40,1,0.5),IF(P447&gt;=80,1,0.5))),""))),"")</f>
        <v/>
      </c>
      <c r="BD447" s="499" t="str">
        <f>IF($BD$28="X",IF(AU447="",0,IF($B447="","",IF(AU$28="X",IF(U447&gt;0,1,IF(Cover!$E$47="Weekly",IF(T447&gt;=40,1,0.5),IF(T447&gt;=80,1,0.5))),""))),"")</f>
        <v/>
      </c>
      <c r="BE447" s="499" t="str">
        <f>IF($BE$28="X",IF(AV447="",0,IF($B447="","",IF(AV$28="X",IF(Y447&gt;0,1,IF(Cover!$E$47="Weekly",IF(X447&gt;=40,1,0.5),IF(X447&gt;=80,1,0.5))),""))),"")</f>
        <v/>
      </c>
      <c r="BF447" s="499" t="str">
        <f>IF($BF$28="X",IF(AW447="",0,IF($B447="","",IF(AW$28="X",IF(AC447&gt;0,1,IF(Cover!$E$47="Weekly",IF(AB447&gt;=40,1,0.5),IF(AB447&gt;=80,1,0.5))),""))),"")</f>
        <v/>
      </c>
      <c r="BG447" s="499" t="str">
        <f>IF($BG$28="X",IF(AX447="",0,IF($B447="","",IF(AX$28="X",IF(AG447&gt;0,1,IF(Cover!$E$47="Weekly",IF(AF447&gt;=40,1,0.5),IF(AF447&gt;=80,1,0.5))),""))),"")</f>
        <v/>
      </c>
      <c r="BH447" s="500" t="str">
        <f>IF($BH$28="X",IF(AY447="",0,IF($B447="","",IF(AY$28="X",IF(AK447&gt;0,1,IF(Cover!$E$47="Weekly",IF(AJ447&gt;=40,1,0.5),IF(AJ447&gt;=80,1,0.5))),""))),"")</f>
        <v/>
      </c>
      <c r="BI447" s="470" t="str">
        <f t="shared" si="141"/>
        <v/>
      </c>
      <c r="BJ447" s="469" t="str">
        <f t="shared" si="142"/>
        <v/>
      </c>
      <c r="BL447" s="632">
        <f>IF(BJ447=0,IF('STEP 2 EE Data'!K442="Yes",IF('STEP 2 EE Data'!C442="",1,IF('STEP 2 EE Data'!D442&gt;=40,1,0.5)),0),IF('STEP 2 EE Data'!K442="Yes",IF('STEP 2 EE Data'!C442="",IF(BJ447=0.5,0.5,0),IF('STEP 2 EE Data'!D442&gt;=40,IF(BJ447=0.5,0.5,0),0)),0))</f>
        <v>0</v>
      </c>
    </row>
    <row r="448" spans="1:64" ht="15.6" thickTop="1" thickBot="1" x14ac:dyDescent="0.35">
      <c r="A448" s="84" t="str">
        <f>IF('STEP 2 EE Data'!A443="","",'STEP 2 EE Data'!A443)</f>
        <v/>
      </c>
      <c r="B448" s="83" t="str">
        <f>IF('STEP 2 EE Data'!B443="","",'STEP 2 EE Data'!B443)</f>
        <v/>
      </c>
      <c r="C448" s="54"/>
      <c r="D448" s="56"/>
      <c r="E448" s="55"/>
      <c r="F448" s="371" t="str">
        <f t="shared" si="143"/>
        <v/>
      </c>
      <c r="G448" s="54"/>
      <c r="H448" s="56"/>
      <c r="I448" s="55"/>
      <c r="J448" s="560" t="str">
        <f t="shared" si="144"/>
        <v/>
      </c>
      <c r="K448" s="54"/>
      <c r="L448" s="56"/>
      <c r="M448" s="55"/>
      <c r="N448" s="560" t="str">
        <f t="shared" si="145"/>
        <v/>
      </c>
      <c r="O448" s="54"/>
      <c r="P448" s="56"/>
      <c r="Q448" s="55"/>
      <c r="R448" s="560" t="str">
        <f t="shared" si="126"/>
        <v/>
      </c>
      <c r="S448" s="54"/>
      <c r="T448" s="56"/>
      <c r="U448" s="55"/>
      <c r="V448" s="560" t="str">
        <f t="shared" si="127"/>
        <v/>
      </c>
      <c r="W448" s="54"/>
      <c r="X448" s="56"/>
      <c r="Y448" s="55"/>
      <c r="Z448" s="560" t="str">
        <f t="shared" si="128"/>
        <v/>
      </c>
      <c r="AA448" s="54"/>
      <c r="AB448" s="56"/>
      <c r="AC448" s="55"/>
      <c r="AD448" s="560" t="str">
        <f t="shared" si="129"/>
        <v/>
      </c>
      <c r="AE448" s="54"/>
      <c r="AF448" s="56"/>
      <c r="AG448" s="55"/>
      <c r="AH448" s="560" t="str">
        <f t="shared" si="130"/>
        <v/>
      </c>
      <c r="AI448" s="54"/>
      <c r="AJ448" s="56"/>
      <c r="AK448" s="55"/>
      <c r="AL448" s="446" t="str">
        <f t="shared" si="131"/>
        <v/>
      </c>
      <c r="AM448" s="504">
        <f>'STEP 2 EE Data'!AI443</f>
        <v>0</v>
      </c>
      <c r="AN448" s="82">
        <f>'STEP 2 EE Data'!AJ443</f>
        <v>0</v>
      </c>
      <c r="AO448" s="445" t="str">
        <f>'STEP 2 EE Data'!AK443</f>
        <v/>
      </c>
      <c r="AQ448" s="497" t="str">
        <f t="shared" si="132"/>
        <v/>
      </c>
      <c r="AR448" s="497" t="str">
        <f t="shared" si="133"/>
        <v/>
      </c>
      <c r="AS448" s="497" t="str">
        <f t="shared" si="134"/>
        <v/>
      </c>
      <c r="AT448" s="497" t="str">
        <f t="shared" si="135"/>
        <v/>
      </c>
      <c r="AU448" s="497" t="str">
        <f t="shared" si="136"/>
        <v/>
      </c>
      <c r="AV448" s="497" t="str">
        <f t="shared" si="137"/>
        <v/>
      </c>
      <c r="AW448" s="497" t="str">
        <f t="shared" si="138"/>
        <v/>
      </c>
      <c r="AX448" s="497" t="str">
        <f t="shared" si="139"/>
        <v/>
      </c>
      <c r="AY448" s="498" t="str">
        <f t="shared" si="140"/>
        <v/>
      </c>
      <c r="AZ448" s="499" t="str">
        <f>IF($AZ$28="X",IF(AQ448="",0,IF($B448="","",IF(AQ$28="X",IF(E448&gt;0,1,IF(Cover!$E$47="Weekly",IF(D448&gt;=40,1,0.5),IF(D448&gt;=80,1,0.5))),""))),"")</f>
        <v/>
      </c>
      <c r="BA448" s="499" t="str">
        <f>IF($BA$28="X",IF(AR448="",0,IF($B448="","",IF(AR$28="X",IF(I448&gt;0,1,IF(Cover!$E$47="Weekly",IF(H448&gt;=40,1,0.5),IF(H448&gt;=80,1,0.5))),""))),"")</f>
        <v/>
      </c>
      <c r="BB448" s="499" t="str">
        <f>IF($BB$28="X",IF(AS448="",0,IF($B448="","",IF(AS$28="X",IF(M448&gt;0,1,IF(Cover!$E$47="Weekly",IF(L448&gt;=40,1,0.5),IF(L448&gt;=80,1,0.5))),""))),"")</f>
        <v/>
      </c>
      <c r="BC448" s="499" t="str">
        <f>IF($BC$28="X",IF(AT448="",0,IF($B448="","",IF(AT$28="X",IF(Q448&gt;0,1,IF(Cover!$E$47="Weekly",IF(P448&gt;=40,1,0.5),IF(P448&gt;=80,1,0.5))),""))),"")</f>
        <v/>
      </c>
      <c r="BD448" s="499" t="str">
        <f>IF($BD$28="X",IF(AU448="",0,IF($B448="","",IF(AU$28="X",IF(U448&gt;0,1,IF(Cover!$E$47="Weekly",IF(T448&gt;=40,1,0.5),IF(T448&gt;=80,1,0.5))),""))),"")</f>
        <v/>
      </c>
      <c r="BE448" s="499" t="str">
        <f>IF($BE$28="X",IF(AV448="",0,IF($B448="","",IF(AV$28="X",IF(Y448&gt;0,1,IF(Cover!$E$47="Weekly",IF(X448&gt;=40,1,0.5),IF(X448&gt;=80,1,0.5))),""))),"")</f>
        <v/>
      </c>
      <c r="BF448" s="499" t="str">
        <f>IF($BF$28="X",IF(AW448="",0,IF($B448="","",IF(AW$28="X",IF(AC448&gt;0,1,IF(Cover!$E$47="Weekly",IF(AB448&gt;=40,1,0.5),IF(AB448&gt;=80,1,0.5))),""))),"")</f>
        <v/>
      </c>
      <c r="BG448" s="499" t="str">
        <f>IF($BG$28="X",IF(AX448="",0,IF($B448="","",IF(AX$28="X",IF(AG448&gt;0,1,IF(Cover!$E$47="Weekly",IF(AF448&gt;=40,1,0.5),IF(AF448&gt;=80,1,0.5))),""))),"")</f>
        <v/>
      </c>
      <c r="BH448" s="500" t="str">
        <f>IF($BH$28="X",IF(AY448="",0,IF($B448="","",IF(AY$28="X",IF(AK448&gt;0,1,IF(Cover!$E$47="Weekly",IF(AJ448&gt;=40,1,0.5),IF(AJ448&gt;=80,1,0.5))),""))),"")</f>
        <v/>
      </c>
      <c r="BI448" s="470" t="str">
        <f t="shared" si="141"/>
        <v/>
      </c>
      <c r="BJ448" s="469" t="str">
        <f t="shared" si="142"/>
        <v/>
      </c>
      <c r="BL448" s="632">
        <f>IF(BJ448=0,IF('STEP 2 EE Data'!K443="Yes",IF('STEP 2 EE Data'!C443="",1,IF('STEP 2 EE Data'!D443&gt;=40,1,0.5)),0),IF('STEP 2 EE Data'!K443="Yes",IF('STEP 2 EE Data'!C443="",IF(BJ448=0.5,0.5,0),IF('STEP 2 EE Data'!D443&gt;=40,IF(BJ448=0.5,0.5,0),0)),0))</f>
        <v>0</v>
      </c>
    </row>
    <row r="449" spans="1:64" ht="15.6" thickTop="1" thickBot="1" x14ac:dyDescent="0.35">
      <c r="A449" s="84" t="str">
        <f>IF('STEP 2 EE Data'!A444="","",'STEP 2 EE Data'!A444)</f>
        <v/>
      </c>
      <c r="B449" s="83" t="str">
        <f>IF('STEP 2 EE Data'!B444="","",'STEP 2 EE Data'!B444)</f>
        <v/>
      </c>
      <c r="C449" s="54"/>
      <c r="D449" s="56"/>
      <c r="E449" s="55"/>
      <c r="F449" s="371" t="str">
        <f t="shared" si="143"/>
        <v/>
      </c>
      <c r="G449" s="54"/>
      <c r="H449" s="56"/>
      <c r="I449" s="55"/>
      <c r="J449" s="560" t="str">
        <f t="shared" si="144"/>
        <v/>
      </c>
      <c r="K449" s="54"/>
      <c r="L449" s="56"/>
      <c r="M449" s="55"/>
      <c r="N449" s="560" t="str">
        <f t="shared" si="145"/>
        <v/>
      </c>
      <c r="O449" s="54"/>
      <c r="P449" s="56"/>
      <c r="Q449" s="55"/>
      <c r="R449" s="560" t="str">
        <f t="shared" si="126"/>
        <v/>
      </c>
      <c r="S449" s="54"/>
      <c r="T449" s="56"/>
      <c r="U449" s="55"/>
      <c r="V449" s="560" t="str">
        <f t="shared" si="127"/>
        <v/>
      </c>
      <c r="W449" s="54"/>
      <c r="X449" s="56"/>
      <c r="Y449" s="55"/>
      <c r="Z449" s="560" t="str">
        <f t="shared" si="128"/>
        <v/>
      </c>
      <c r="AA449" s="54"/>
      <c r="AB449" s="56"/>
      <c r="AC449" s="55"/>
      <c r="AD449" s="560" t="str">
        <f t="shared" si="129"/>
        <v/>
      </c>
      <c r="AE449" s="54"/>
      <c r="AF449" s="56"/>
      <c r="AG449" s="55"/>
      <c r="AH449" s="560" t="str">
        <f t="shared" si="130"/>
        <v/>
      </c>
      <c r="AI449" s="54"/>
      <c r="AJ449" s="56"/>
      <c r="AK449" s="55"/>
      <c r="AL449" s="446" t="str">
        <f t="shared" si="131"/>
        <v/>
      </c>
      <c r="AM449" s="504">
        <f>'STEP 2 EE Data'!AI444</f>
        <v>0</v>
      </c>
      <c r="AN449" s="82">
        <f>'STEP 2 EE Data'!AJ444</f>
        <v>0</v>
      </c>
      <c r="AO449" s="445" t="str">
        <f>'STEP 2 EE Data'!AK444</f>
        <v/>
      </c>
      <c r="AQ449" s="497" t="str">
        <f t="shared" si="132"/>
        <v/>
      </c>
      <c r="AR449" s="497" t="str">
        <f t="shared" si="133"/>
        <v/>
      </c>
      <c r="AS449" s="497" t="str">
        <f t="shared" si="134"/>
        <v/>
      </c>
      <c r="AT449" s="497" t="str">
        <f t="shared" si="135"/>
        <v/>
      </c>
      <c r="AU449" s="497" t="str">
        <f t="shared" si="136"/>
        <v/>
      </c>
      <c r="AV449" s="497" t="str">
        <f t="shared" si="137"/>
        <v/>
      </c>
      <c r="AW449" s="497" t="str">
        <f t="shared" si="138"/>
        <v/>
      </c>
      <c r="AX449" s="497" t="str">
        <f t="shared" si="139"/>
        <v/>
      </c>
      <c r="AY449" s="498" t="str">
        <f t="shared" si="140"/>
        <v/>
      </c>
      <c r="AZ449" s="499" t="str">
        <f>IF($AZ$28="X",IF(AQ449="",0,IF($B449="","",IF(AQ$28="X",IF(E449&gt;0,1,IF(Cover!$E$47="Weekly",IF(D449&gt;=40,1,0.5),IF(D449&gt;=80,1,0.5))),""))),"")</f>
        <v/>
      </c>
      <c r="BA449" s="499" t="str">
        <f>IF($BA$28="X",IF(AR449="",0,IF($B449="","",IF(AR$28="X",IF(I449&gt;0,1,IF(Cover!$E$47="Weekly",IF(H449&gt;=40,1,0.5),IF(H449&gt;=80,1,0.5))),""))),"")</f>
        <v/>
      </c>
      <c r="BB449" s="499" t="str">
        <f>IF($BB$28="X",IF(AS449="",0,IF($B449="","",IF(AS$28="X",IF(M449&gt;0,1,IF(Cover!$E$47="Weekly",IF(L449&gt;=40,1,0.5),IF(L449&gt;=80,1,0.5))),""))),"")</f>
        <v/>
      </c>
      <c r="BC449" s="499" t="str">
        <f>IF($BC$28="X",IF(AT449="",0,IF($B449="","",IF(AT$28="X",IF(Q449&gt;0,1,IF(Cover!$E$47="Weekly",IF(P449&gt;=40,1,0.5),IF(P449&gt;=80,1,0.5))),""))),"")</f>
        <v/>
      </c>
      <c r="BD449" s="499" t="str">
        <f>IF($BD$28="X",IF(AU449="",0,IF($B449="","",IF(AU$28="X",IF(U449&gt;0,1,IF(Cover!$E$47="Weekly",IF(T449&gt;=40,1,0.5),IF(T449&gt;=80,1,0.5))),""))),"")</f>
        <v/>
      </c>
      <c r="BE449" s="499" t="str">
        <f>IF($BE$28="X",IF(AV449="",0,IF($B449="","",IF(AV$28="X",IF(Y449&gt;0,1,IF(Cover!$E$47="Weekly",IF(X449&gt;=40,1,0.5),IF(X449&gt;=80,1,0.5))),""))),"")</f>
        <v/>
      </c>
      <c r="BF449" s="499" t="str">
        <f>IF($BF$28="X",IF(AW449="",0,IF($B449="","",IF(AW$28="X",IF(AC449&gt;0,1,IF(Cover!$E$47="Weekly",IF(AB449&gt;=40,1,0.5),IF(AB449&gt;=80,1,0.5))),""))),"")</f>
        <v/>
      </c>
      <c r="BG449" s="499" t="str">
        <f>IF($BG$28="X",IF(AX449="",0,IF($B449="","",IF(AX$28="X",IF(AG449&gt;0,1,IF(Cover!$E$47="Weekly",IF(AF449&gt;=40,1,0.5),IF(AF449&gt;=80,1,0.5))),""))),"")</f>
        <v/>
      </c>
      <c r="BH449" s="500" t="str">
        <f>IF($BH$28="X",IF(AY449="",0,IF($B449="","",IF(AY$28="X",IF(AK449&gt;0,1,IF(Cover!$E$47="Weekly",IF(AJ449&gt;=40,1,0.5),IF(AJ449&gt;=80,1,0.5))),""))),"")</f>
        <v/>
      </c>
      <c r="BI449" s="470" t="str">
        <f t="shared" si="141"/>
        <v/>
      </c>
      <c r="BJ449" s="469" t="str">
        <f t="shared" si="142"/>
        <v/>
      </c>
      <c r="BL449" s="632">
        <f>IF(BJ449=0,IF('STEP 2 EE Data'!K444="Yes",IF('STEP 2 EE Data'!C444="",1,IF('STEP 2 EE Data'!D444&gt;=40,1,0.5)),0),IF('STEP 2 EE Data'!K444="Yes",IF('STEP 2 EE Data'!C444="",IF(BJ449=0.5,0.5,0),IF('STEP 2 EE Data'!D444&gt;=40,IF(BJ449=0.5,0.5,0),0)),0))</f>
        <v>0</v>
      </c>
    </row>
    <row r="450" spans="1:64" ht="15.6" thickTop="1" thickBot="1" x14ac:dyDescent="0.35">
      <c r="A450" s="84" t="str">
        <f>IF('STEP 2 EE Data'!A445="","",'STEP 2 EE Data'!A445)</f>
        <v/>
      </c>
      <c r="B450" s="83" t="str">
        <f>IF('STEP 2 EE Data'!B445="","",'STEP 2 EE Data'!B445)</f>
        <v/>
      </c>
      <c r="C450" s="54"/>
      <c r="D450" s="56"/>
      <c r="E450" s="55"/>
      <c r="F450" s="371" t="str">
        <f t="shared" si="143"/>
        <v/>
      </c>
      <c r="G450" s="54"/>
      <c r="H450" s="56"/>
      <c r="I450" s="55"/>
      <c r="J450" s="560" t="str">
        <f t="shared" si="144"/>
        <v/>
      </c>
      <c r="K450" s="54"/>
      <c r="L450" s="56"/>
      <c r="M450" s="55"/>
      <c r="N450" s="560" t="str">
        <f t="shared" si="145"/>
        <v/>
      </c>
      <c r="O450" s="54"/>
      <c r="P450" s="56"/>
      <c r="Q450" s="55"/>
      <c r="R450" s="560" t="str">
        <f t="shared" si="126"/>
        <v/>
      </c>
      <c r="S450" s="54"/>
      <c r="T450" s="56"/>
      <c r="U450" s="55"/>
      <c r="V450" s="560" t="str">
        <f t="shared" si="127"/>
        <v/>
      </c>
      <c r="W450" s="54"/>
      <c r="X450" s="56"/>
      <c r="Y450" s="55"/>
      <c r="Z450" s="560" t="str">
        <f t="shared" si="128"/>
        <v/>
      </c>
      <c r="AA450" s="54"/>
      <c r="AB450" s="56"/>
      <c r="AC450" s="55"/>
      <c r="AD450" s="560" t="str">
        <f t="shared" si="129"/>
        <v/>
      </c>
      <c r="AE450" s="54"/>
      <c r="AF450" s="56"/>
      <c r="AG450" s="55"/>
      <c r="AH450" s="560" t="str">
        <f t="shared" si="130"/>
        <v/>
      </c>
      <c r="AI450" s="54"/>
      <c r="AJ450" s="56"/>
      <c r="AK450" s="55"/>
      <c r="AL450" s="446" t="str">
        <f t="shared" si="131"/>
        <v/>
      </c>
      <c r="AM450" s="504">
        <f>'STEP 2 EE Data'!AI445</f>
        <v>0</v>
      </c>
      <c r="AN450" s="82">
        <f>'STEP 2 EE Data'!AJ445</f>
        <v>0</v>
      </c>
      <c r="AO450" s="445" t="str">
        <f>'STEP 2 EE Data'!AK445</f>
        <v/>
      </c>
      <c r="AQ450" s="497" t="str">
        <f t="shared" si="132"/>
        <v/>
      </c>
      <c r="AR450" s="497" t="str">
        <f t="shared" si="133"/>
        <v/>
      </c>
      <c r="AS450" s="497" t="str">
        <f t="shared" si="134"/>
        <v/>
      </c>
      <c r="AT450" s="497" t="str">
        <f t="shared" si="135"/>
        <v/>
      </c>
      <c r="AU450" s="497" t="str">
        <f t="shared" si="136"/>
        <v/>
      </c>
      <c r="AV450" s="497" t="str">
        <f t="shared" si="137"/>
        <v/>
      </c>
      <c r="AW450" s="497" t="str">
        <f t="shared" si="138"/>
        <v/>
      </c>
      <c r="AX450" s="497" t="str">
        <f t="shared" si="139"/>
        <v/>
      </c>
      <c r="AY450" s="498" t="str">
        <f t="shared" si="140"/>
        <v/>
      </c>
      <c r="AZ450" s="499" t="str">
        <f>IF($AZ$28="X",IF(AQ450="",0,IF($B450="","",IF(AQ$28="X",IF(E450&gt;0,1,IF(Cover!$E$47="Weekly",IF(D450&gt;=40,1,0.5),IF(D450&gt;=80,1,0.5))),""))),"")</f>
        <v/>
      </c>
      <c r="BA450" s="499" t="str">
        <f>IF($BA$28="X",IF(AR450="",0,IF($B450="","",IF(AR$28="X",IF(I450&gt;0,1,IF(Cover!$E$47="Weekly",IF(H450&gt;=40,1,0.5),IF(H450&gt;=80,1,0.5))),""))),"")</f>
        <v/>
      </c>
      <c r="BB450" s="499" t="str">
        <f>IF($BB$28="X",IF(AS450="",0,IF($B450="","",IF(AS$28="X",IF(M450&gt;0,1,IF(Cover!$E$47="Weekly",IF(L450&gt;=40,1,0.5),IF(L450&gt;=80,1,0.5))),""))),"")</f>
        <v/>
      </c>
      <c r="BC450" s="499" t="str">
        <f>IF($BC$28="X",IF(AT450="",0,IF($B450="","",IF(AT$28="X",IF(Q450&gt;0,1,IF(Cover!$E$47="Weekly",IF(P450&gt;=40,1,0.5),IF(P450&gt;=80,1,0.5))),""))),"")</f>
        <v/>
      </c>
      <c r="BD450" s="499" t="str">
        <f>IF($BD$28="X",IF(AU450="",0,IF($B450="","",IF(AU$28="X",IF(U450&gt;0,1,IF(Cover!$E$47="Weekly",IF(T450&gt;=40,1,0.5),IF(T450&gt;=80,1,0.5))),""))),"")</f>
        <v/>
      </c>
      <c r="BE450" s="499" t="str">
        <f>IF($BE$28="X",IF(AV450="",0,IF($B450="","",IF(AV$28="X",IF(Y450&gt;0,1,IF(Cover!$E$47="Weekly",IF(X450&gt;=40,1,0.5),IF(X450&gt;=80,1,0.5))),""))),"")</f>
        <v/>
      </c>
      <c r="BF450" s="499" t="str">
        <f>IF($BF$28="X",IF(AW450="",0,IF($B450="","",IF(AW$28="X",IF(AC450&gt;0,1,IF(Cover!$E$47="Weekly",IF(AB450&gt;=40,1,0.5),IF(AB450&gt;=80,1,0.5))),""))),"")</f>
        <v/>
      </c>
      <c r="BG450" s="499" t="str">
        <f>IF($BG$28="X",IF(AX450="",0,IF($B450="","",IF(AX$28="X",IF(AG450&gt;0,1,IF(Cover!$E$47="Weekly",IF(AF450&gt;=40,1,0.5),IF(AF450&gt;=80,1,0.5))),""))),"")</f>
        <v/>
      </c>
      <c r="BH450" s="500" t="str">
        <f>IF($BH$28="X",IF(AY450="",0,IF($B450="","",IF(AY$28="X",IF(AK450&gt;0,1,IF(Cover!$E$47="Weekly",IF(AJ450&gt;=40,1,0.5),IF(AJ450&gt;=80,1,0.5))),""))),"")</f>
        <v/>
      </c>
      <c r="BI450" s="470" t="str">
        <f t="shared" si="141"/>
        <v/>
      </c>
      <c r="BJ450" s="469" t="str">
        <f t="shared" si="142"/>
        <v/>
      </c>
      <c r="BL450" s="632">
        <f>IF(BJ450=0,IF('STEP 2 EE Data'!K445="Yes",IF('STEP 2 EE Data'!C445="",1,IF('STEP 2 EE Data'!D445&gt;=40,1,0.5)),0),IF('STEP 2 EE Data'!K445="Yes",IF('STEP 2 EE Data'!C445="",IF(BJ450=0.5,0.5,0),IF('STEP 2 EE Data'!D445&gt;=40,IF(BJ450=0.5,0.5,0),0)),0))</f>
        <v>0</v>
      </c>
    </row>
    <row r="451" spans="1:64" ht="15.6" thickTop="1" thickBot="1" x14ac:dyDescent="0.35">
      <c r="A451" s="84" t="str">
        <f>IF('STEP 2 EE Data'!A446="","",'STEP 2 EE Data'!A446)</f>
        <v/>
      </c>
      <c r="B451" s="83" t="str">
        <f>IF('STEP 2 EE Data'!B446="","",'STEP 2 EE Data'!B446)</f>
        <v/>
      </c>
      <c r="C451" s="54"/>
      <c r="D451" s="56"/>
      <c r="E451" s="55"/>
      <c r="F451" s="371" t="str">
        <f t="shared" si="143"/>
        <v/>
      </c>
      <c r="G451" s="54"/>
      <c r="H451" s="56"/>
      <c r="I451" s="55"/>
      <c r="J451" s="560" t="str">
        <f t="shared" si="144"/>
        <v/>
      </c>
      <c r="K451" s="54"/>
      <c r="L451" s="56"/>
      <c r="M451" s="55"/>
      <c r="N451" s="560" t="str">
        <f t="shared" si="145"/>
        <v/>
      </c>
      <c r="O451" s="54"/>
      <c r="P451" s="56"/>
      <c r="Q451" s="55"/>
      <c r="R451" s="560" t="str">
        <f t="shared" si="126"/>
        <v/>
      </c>
      <c r="S451" s="54"/>
      <c r="T451" s="56"/>
      <c r="U451" s="55"/>
      <c r="V451" s="560" t="str">
        <f t="shared" si="127"/>
        <v/>
      </c>
      <c r="W451" s="54"/>
      <c r="X451" s="56"/>
      <c r="Y451" s="55"/>
      <c r="Z451" s="560" t="str">
        <f t="shared" si="128"/>
        <v/>
      </c>
      <c r="AA451" s="54"/>
      <c r="AB451" s="56"/>
      <c r="AC451" s="55"/>
      <c r="AD451" s="560" t="str">
        <f t="shared" si="129"/>
        <v/>
      </c>
      <c r="AE451" s="54"/>
      <c r="AF451" s="56"/>
      <c r="AG451" s="55"/>
      <c r="AH451" s="560" t="str">
        <f t="shared" si="130"/>
        <v/>
      </c>
      <c r="AI451" s="54"/>
      <c r="AJ451" s="56"/>
      <c r="AK451" s="55"/>
      <c r="AL451" s="446" t="str">
        <f t="shared" si="131"/>
        <v/>
      </c>
      <c r="AM451" s="504">
        <f>'STEP 2 EE Data'!AI446</f>
        <v>0</v>
      </c>
      <c r="AN451" s="82">
        <f>'STEP 2 EE Data'!AJ446</f>
        <v>0</v>
      </c>
      <c r="AO451" s="445" t="str">
        <f>'STEP 2 EE Data'!AK446</f>
        <v/>
      </c>
      <c r="AQ451" s="497" t="str">
        <f t="shared" si="132"/>
        <v/>
      </c>
      <c r="AR451" s="497" t="str">
        <f t="shared" si="133"/>
        <v/>
      </c>
      <c r="AS451" s="497" t="str">
        <f t="shared" si="134"/>
        <v/>
      </c>
      <c r="AT451" s="497" t="str">
        <f t="shared" si="135"/>
        <v/>
      </c>
      <c r="AU451" s="497" t="str">
        <f t="shared" si="136"/>
        <v/>
      </c>
      <c r="AV451" s="497" t="str">
        <f t="shared" si="137"/>
        <v/>
      </c>
      <c r="AW451" s="497" t="str">
        <f t="shared" si="138"/>
        <v/>
      </c>
      <c r="AX451" s="497" t="str">
        <f t="shared" si="139"/>
        <v/>
      </c>
      <c r="AY451" s="498" t="str">
        <f t="shared" si="140"/>
        <v/>
      </c>
      <c r="AZ451" s="499" t="str">
        <f>IF($AZ$28="X",IF(AQ451="",0,IF($B451="","",IF(AQ$28="X",IF(E451&gt;0,1,IF(Cover!$E$47="Weekly",IF(D451&gt;=40,1,0.5),IF(D451&gt;=80,1,0.5))),""))),"")</f>
        <v/>
      </c>
      <c r="BA451" s="499" t="str">
        <f>IF($BA$28="X",IF(AR451="",0,IF($B451="","",IF(AR$28="X",IF(I451&gt;0,1,IF(Cover!$E$47="Weekly",IF(H451&gt;=40,1,0.5),IF(H451&gt;=80,1,0.5))),""))),"")</f>
        <v/>
      </c>
      <c r="BB451" s="499" t="str">
        <f>IF($BB$28="X",IF(AS451="",0,IF($B451="","",IF(AS$28="X",IF(M451&gt;0,1,IF(Cover!$E$47="Weekly",IF(L451&gt;=40,1,0.5),IF(L451&gt;=80,1,0.5))),""))),"")</f>
        <v/>
      </c>
      <c r="BC451" s="499" t="str">
        <f>IF($BC$28="X",IF(AT451="",0,IF($B451="","",IF(AT$28="X",IF(Q451&gt;0,1,IF(Cover!$E$47="Weekly",IF(P451&gt;=40,1,0.5),IF(P451&gt;=80,1,0.5))),""))),"")</f>
        <v/>
      </c>
      <c r="BD451" s="499" t="str">
        <f>IF($BD$28="X",IF(AU451="",0,IF($B451="","",IF(AU$28="X",IF(U451&gt;0,1,IF(Cover!$E$47="Weekly",IF(T451&gt;=40,1,0.5),IF(T451&gt;=80,1,0.5))),""))),"")</f>
        <v/>
      </c>
      <c r="BE451" s="499" t="str">
        <f>IF($BE$28="X",IF(AV451="",0,IF($B451="","",IF(AV$28="X",IF(Y451&gt;0,1,IF(Cover!$E$47="Weekly",IF(X451&gt;=40,1,0.5),IF(X451&gt;=80,1,0.5))),""))),"")</f>
        <v/>
      </c>
      <c r="BF451" s="499" t="str">
        <f>IF($BF$28="X",IF(AW451="",0,IF($B451="","",IF(AW$28="X",IF(AC451&gt;0,1,IF(Cover!$E$47="Weekly",IF(AB451&gt;=40,1,0.5),IF(AB451&gt;=80,1,0.5))),""))),"")</f>
        <v/>
      </c>
      <c r="BG451" s="499" t="str">
        <f>IF($BG$28="X",IF(AX451="",0,IF($B451="","",IF(AX$28="X",IF(AG451&gt;0,1,IF(Cover!$E$47="Weekly",IF(AF451&gt;=40,1,0.5),IF(AF451&gt;=80,1,0.5))),""))),"")</f>
        <v/>
      </c>
      <c r="BH451" s="500" t="str">
        <f>IF($BH$28="X",IF(AY451="",0,IF($B451="","",IF(AY$28="X",IF(AK451&gt;0,1,IF(Cover!$E$47="Weekly",IF(AJ451&gt;=40,1,0.5),IF(AJ451&gt;=80,1,0.5))),""))),"")</f>
        <v/>
      </c>
      <c r="BI451" s="470" t="str">
        <f t="shared" si="141"/>
        <v/>
      </c>
      <c r="BJ451" s="469" t="str">
        <f t="shared" si="142"/>
        <v/>
      </c>
      <c r="BL451" s="632">
        <f>IF(BJ451=0,IF('STEP 2 EE Data'!K446="Yes",IF('STEP 2 EE Data'!C446="",1,IF('STEP 2 EE Data'!D446&gt;=40,1,0.5)),0),IF('STEP 2 EE Data'!K446="Yes",IF('STEP 2 EE Data'!C446="",IF(BJ451=0.5,0.5,0),IF('STEP 2 EE Data'!D446&gt;=40,IF(BJ451=0.5,0.5,0),0)),0))</f>
        <v>0</v>
      </c>
    </row>
    <row r="452" spans="1:64" ht="15.6" thickTop="1" thickBot="1" x14ac:dyDescent="0.35">
      <c r="A452" s="84" t="str">
        <f>IF('STEP 2 EE Data'!A447="","",'STEP 2 EE Data'!A447)</f>
        <v/>
      </c>
      <c r="B452" s="83" t="str">
        <f>IF('STEP 2 EE Data'!B447="","",'STEP 2 EE Data'!B447)</f>
        <v/>
      </c>
      <c r="C452" s="54"/>
      <c r="D452" s="56"/>
      <c r="E452" s="55"/>
      <c r="F452" s="371" t="str">
        <f t="shared" si="143"/>
        <v/>
      </c>
      <c r="G452" s="54"/>
      <c r="H452" s="56"/>
      <c r="I452" s="55"/>
      <c r="J452" s="560" t="str">
        <f t="shared" si="144"/>
        <v/>
      </c>
      <c r="K452" s="54"/>
      <c r="L452" s="56"/>
      <c r="M452" s="55"/>
      <c r="N452" s="560" t="str">
        <f t="shared" si="145"/>
        <v/>
      </c>
      <c r="O452" s="54"/>
      <c r="P452" s="56"/>
      <c r="Q452" s="55"/>
      <c r="R452" s="560" t="str">
        <f t="shared" si="126"/>
        <v/>
      </c>
      <c r="S452" s="54"/>
      <c r="T452" s="56"/>
      <c r="U452" s="55"/>
      <c r="V452" s="560" t="str">
        <f t="shared" si="127"/>
        <v/>
      </c>
      <c r="W452" s="54"/>
      <c r="X452" s="56"/>
      <c r="Y452" s="55"/>
      <c r="Z452" s="560" t="str">
        <f t="shared" si="128"/>
        <v/>
      </c>
      <c r="AA452" s="54"/>
      <c r="AB452" s="56"/>
      <c r="AC452" s="55"/>
      <c r="AD452" s="560" t="str">
        <f t="shared" si="129"/>
        <v/>
      </c>
      <c r="AE452" s="54"/>
      <c r="AF452" s="56"/>
      <c r="AG452" s="55"/>
      <c r="AH452" s="560" t="str">
        <f t="shared" si="130"/>
        <v/>
      </c>
      <c r="AI452" s="54"/>
      <c r="AJ452" s="56"/>
      <c r="AK452" s="55"/>
      <c r="AL452" s="446" t="str">
        <f t="shared" si="131"/>
        <v/>
      </c>
      <c r="AM452" s="504">
        <f>'STEP 2 EE Data'!AI447</f>
        <v>0</v>
      </c>
      <c r="AN452" s="82">
        <f>'STEP 2 EE Data'!AJ447</f>
        <v>0</v>
      </c>
      <c r="AO452" s="445" t="str">
        <f>'STEP 2 EE Data'!AK447</f>
        <v/>
      </c>
      <c r="AQ452" s="497" t="str">
        <f t="shared" si="132"/>
        <v/>
      </c>
      <c r="AR452" s="497" t="str">
        <f t="shared" si="133"/>
        <v/>
      </c>
      <c r="AS452" s="497" t="str">
        <f t="shared" si="134"/>
        <v/>
      </c>
      <c r="AT452" s="497" t="str">
        <f t="shared" si="135"/>
        <v/>
      </c>
      <c r="AU452" s="497" t="str">
        <f t="shared" si="136"/>
        <v/>
      </c>
      <c r="AV452" s="497" t="str">
        <f t="shared" si="137"/>
        <v/>
      </c>
      <c r="AW452" s="497" t="str">
        <f t="shared" si="138"/>
        <v/>
      </c>
      <c r="AX452" s="497" t="str">
        <f t="shared" si="139"/>
        <v/>
      </c>
      <c r="AY452" s="498" t="str">
        <f t="shared" si="140"/>
        <v/>
      </c>
      <c r="AZ452" s="499" t="str">
        <f>IF($AZ$28="X",IF(AQ452="",0,IF($B452="","",IF(AQ$28="X",IF(E452&gt;0,1,IF(Cover!$E$47="Weekly",IF(D452&gt;=40,1,0.5),IF(D452&gt;=80,1,0.5))),""))),"")</f>
        <v/>
      </c>
      <c r="BA452" s="499" t="str">
        <f>IF($BA$28="X",IF(AR452="",0,IF($B452="","",IF(AR$28="X",IF(I452&gt;0,1,IF(Cover!$E$47="Weekly",IF(H452&gt;=40,1,0.5),IF(H452&gt;=80,1,0.5))),""))),"")</f>
        <v/>
      </c>
      <c r="BB452" s="499" t="str">
        <f>IF($BB$28="X",IF(AS452="",0,IF($B452="","",IF(AS$28="X",IF(M452&gt;0,1,IF(Cover!$E$47="Weekly",IF(L452&gt;=40,1,0.5),IF(L452&gt;=80,1,0.5))),""))),"")</f>
        <v/>
      </c>
      <c r="BC452" s="499" t="str">
        <f>IF($BC$28="X",IF(AT452="",0,IF($B452="","",IF(AT$28="X",IF(Q452&gt;0,1,IF(Cover!$E$47="Weekly",IF(P452&gt;=40,1,0.5),IF(P452&gt;=80,1,0.5))),""))),"")</f>
        <v/>
      </c>
      <c r="BD452" s="499" t="str">
        <f>IF($BD$28="X",IF(AU452="",0,IF($B452="","",IF(AU$28="X",IF(U452&gt;0,1,IF(Cover!$E$47="Weekly",IF(T452&gt;=40,1,0.5),IF(T452&gt;=80,1,0.5))),""))),"")</f>
        <v/>
      </c>
      <c r="BE452" s="499" t="str">
        <f>IF($BE$28="X",IF(AV452="",0,IF($B452="","",IF(AV$28="X",IF(Y452&gt;0,1,IF(Cover!$E$47="Weekly",IF(X452&gt;=40,1,0.5),IF(X452&gt;=80,1,0.5))),""))),"")</f>
        <v/>
      </c>
      <c r="BF452" s="499" t="str">
        <f>IF($BF$28="X",IF(AW452="",0,IF($B452="","",IF(AW$28="X",IF(AC452&gt;0,1,IF(Cover!$E$47="Weekly",IF(AB452&gt;=40,1,0.5),IF(AB452&gt;=80,1,0.5))),""))),"")</f>
        <v/>
      </c>
      <c r="BG452" s="499" t="str">
        <f>IF($BG$28="X",IF(AX452="",0,IF($B452="","",IF(AX$28="X",IF(AG452&gt;0,1,IF(Cover!$E$47="Weekly",IF(AF452&gt;=40,1,0.5),IF(AF452&gt;=80,1,0.5))),""))),"")</f>
        <v/>
      </c>
      <c r="BH452" s="500" t="str">
        <f>IF($BH$28="X",IF(AY452="",0,IF($B452="","",IF(AY$28="X",IF(AK452&gt;0,1,IF(Cover!$E$47="Weekly",IF(AJ452&gt;=40,1,0.5),IF(AJ452&gt;=80,1,0.5))),""))),"")</f>
        <v/>
      </c>
      <c r="BI452" s="470" t="str">
        <f t="shared" si="141"/>
        <v/>
      </c>
      <c r="BJ452" s="469" t="str">
        <f t="shared" si="142"/>
        <v/>
      </c>
      <c r="BL452" s="632">
        <f>IF(BJ452=0,IF('STEP 2 EE Data'!K447="Yes",IF('STEP 2 EE Data'!C447="",1,IF('STEP 2 EE Data'!D447&gt;=40,1,0.5)),0),IF('STEP 2 EE Data'!K447="Yes",IF('STEP 2 EE Data'!C447="",IF(BJ452=0.5,0.5,0),IF('STEP 2 EE Data'!D447&gt;=40,IF(BJ452=0.5,0.5,0),0)),0))</f>
        <v>0</v>
      </c>
    </row>
    <row r="453" spans="1:64" ht="15.6" thickTop="1" thickBot="1" x14ac:dyDescent="0.35">
      <c r="A453" s="84" t="str">
        <f>IF('STEP 2 EE Data'!A448="","",'STEP 2 EE Data'!A448)</f>
        <v/>
      </c>
      <c r="B453" s="83" t="str">
        <f>IF('STEP 2 EE Data'!B448="","",'STEP 2 EE Data'!B448)</f>
        <v/>
      </c>
      <c r="C453" s="54"/>
      <c r="D453" s="56"/>
      <c r="E453" s="55"/>
      <c r="F453" s="371" t="str">
        <f t="shared" si="143"/>
        <v/>
      </c>
      <c r="G453" s="54"/>
      <c r="H453" s="56"/>
      <c r="I453" s="55"/>
      <c r="J453" s="560" t="str">
        <f t="shared" si="144"/>
        <v/>
      </c>
      <c r="K453" s="54"/>
      <c r="L453" s="56"/>
      <c r="M453" s="55"/>
      <c r="N453" s="560" t="str">
        <f t="shared" si="145"/>
        <v/>
      </c>
      <c r="O453" s="54"/>
      <c r="P453" s="56"/>
      <c r="Q453" s="55"/>
      <c r="R453" s="560" t="str">
        <f t="shared" si="126"/>
        <v/>
      </c>
      <c r="S453" s="54"/>
      <c r="T453" s="56"/>
      <c r="U453" s="55"/>
      <c r="V453" s="560" t="str">
        <f t="shared" si="127"/>
        <v/>
      </c>
      <c r="W453" s="54"/>
      <c r="X453" s="56"/>
      <c r="Y453" s="55"/>
      <c r="Z453" s="560" t="str">
        <f t="shared" si="128"/>
        <v/>
      </c>
      <c r="AA453" s="54"/>
      <c r="AB453" s="56"/>
      <c r="AC453" s="55"/>
      <c r="AD453" s="560" t="str">
        <f t="shared" si="129"/>
        <v/>
      </c>
      <c r="AE453" s="54"/>
      <c r="AF453" s="56"/>
      <c r="AG453" s="55"/>
      <c r="AH453" s="560" t="str">
        <f t="shared" si="130"/>
        <v/>
      </c>
      <c r="AI453" s="54"/>
      <c r="AJ453" s="56"/>
      <c r="AK453" s="55"/>
      <c r="AL453" s="446" t="str">
        <f t="shared" si="131"/>
        <v/>
      </c>
      <c r="AM453" s="504">
        <f>'STEP 2 EE Data'!AI448</f>
        <v>0</v>
      </c>
      <c r="AN453" s="82">
        <f>'STEP 2 EE Data'!AJ448</f>
        <v>0</v>
      </c>
      <c r="AO453" s="445" t="str">
        <f>'STEP 2 EE Data'!AK448</f>
        <v/>
      </c>
      <c r="AQ453" s="497" t="str">
        <f t="shared" si="132"/>
        <v/>
      </c>
      <c r="AR453" s="497" t="str">
        <f t="shared" si="133"/>
        <v/>
      </c>
      <c r="AS453" s="497" t="str">
        <f t="shared" si="134"/>
        <v/>
      </c>
      <c r="AT453" s="497" t="str">
        <f t="shared" si="135"/>
        <v/>
      </c>
      <c r="AU453" s="497" t="str">
        <f t="shared" si="136"/>
        <v/>
      </c>
      <c r="AV453" s="497" t="str">
        <f t="shared" si="137"/>
        <v/>
      </c>
      <c r="AW453" s="497" t="str">
        <f t="shared" si="138"/>
        <v/>
      </c>
      <c r="AX453" s="497" t="str">
        <f t="shared" si="139"/>
        <v/>
      </c>
      <c r="AY453" s="498" t="str">
        <f t="shared" si="140"/>
        <v/>
      </c>
      <c r="AZ453" s="499" t="str">
        <f>IF($AZ$28="X",IF(AQ453="",0,IF($B453="","",IF(AQ$28="X",IF(E453&gt;0,1,IF(Cover!$E$47="Weekly",IF(D453&gt;=40,1,0.5),IF(D453&gt;=80,1,0.5))),""))),"")</f>
        <v/>
      </c>
      <c r="BA453" s="499" t="str">
        <f>IF($BA$28="X",IF(AR453="",0,IF($B453="","",IF(AR$28="X",IF(I453&gt;0,1,IF(Cover!$E$47="Weekly",IF(H453&gt;=40,1,0.5),IF(H453&gt;=80,1,0.5))),""))),"")</f>
        <v/>
      </c>
      <c r="BB453" s="499" t="str">
        <f>IF($BB$28="X",IF(AS453="",0,IF($B453="","",IF(AS$28="X",IF(M453&gt;0,1,IF(Cover!$E$47="Weekly",IF(L453&gt;=40,1,0.5),IF(L453&gt;=80,1,0.5))),""))),"")</f>
        <v/>
      </c>
      <c r="BC453" s="499" t="str">
        <f>IF($BC$28="X",IF(AT453="",0,IF($B453="","",IF(AT$28="X",IF(Q453&gt;0,1,IF(Cover!$E$47="Weekly",IF(P453&gt;=40,1,0.5),IF(P453&gt;=80,1,0.5))),""))),"")</f>
        <v/>
      </c>
      <c r="BD453" s="499" t="str">
        <f>IF($BD$28="X",IF(AU453="",0,IF($B453="","",IF(AU$28="X",IF(U453&gt;0,1,IF(Cover!$E$47="Weekly",IF(T453&gt;=40,1,0.5),IF(T453&gt;=80,1,0.5))),""))),"")</f>
        <v/>
      </c>
      <c r="BE453" s="499" t="str">
        <f>IF($BE$28="X",IF(AV453="",0,IF($B453="","",IF(AV$28="X",IF(Y453&gt;0,1,IF(Cover!$E$47="Weekly",IF(X453&gt;=40,1,0.5),IF(X453&gt;=80,1,0.5))),""))),"")</f>
        <v/>
      </c>
      <c r="BF453" s="499" t="str">
        <f>IF($BF$28="X",IF(AW453="",0,IF($B453="","",IF(AW$28="X",IF(AC453&gt;0,1,IF(Cover!$E$47="Weekly",IF(AB453&gt;=40,1,0.5),IF(AB453&gt;=80,1,0.5))),""))),"")</f>
        <v/>
      </c>
      <c r="BG453" s="499" t="str">
        <f>IF($BG$28="X",IF(AX453="",0,IF($B453="","",IF(AX$28="X",IF(AG453&gt;0,1,IF(Cover!$E$47="Weekly",IF(AF453&gt;=40,1,0.5),IF(AF453&gt;=80,1,0.5))),""))),"")</f>
        <v/>
      </c>
      <c r="BH453" s="500" t="str">
        <f>IF($BH$28="X",IF(AY453="",0,IF($B453="","",IF(AY$28="X",IF(AK453&gt;0,1,IF(Cover!$E$47="Weekly",IF(AJ453&gt;=40,1,0.5),IF(AJ453&gt;=80,1,0.5))),""))),"")</f>
        <v/>
      </c>
      <c r="BI453" s="470" t="str">
        <f t="shared" si="141"/>
        <v/>
      </c>
      <c r="BJ453" s="469" t="str">
        <f t="shared" si="142"/>
        <v/>
      </c>
      <c r="BL453" s="632">
        <f>IF(BJ453=0,IF('STEP 2 EE Data'!K448="Yes",IF('STEP 2 EE Data'!C448="",1,IF('STEP 2 EE Data'!D448&gt;=40,1,0.5)),0),IF('STEP 2 EE Data'!K448="Yes",IF('STEP 2 EE Data'!C448="",IF(BJ453=0.5,0.5,0),IF('STEP 2 EE Data'!D448&gt;=40,IF(BJ453=0.5,0.5,0),0)),0))</f>
        <v>0</v>
      </c>
    </row>
    <row r="454" spans="1:64" ht="15.6" thickTop="1" thickBot="1" x14ac:dyDescent="0.35">
      <c r="A454" s="84" t="str">
        <f>IF('STEP 2 EE Data'!A449="","",'STEP 2 EE Data'!A449)</f>
        <v/>
      </c>
      <c r="B454" s="83" t="str">
        <f>IF('STEP 2 EE Data'!B449="","",'STEP 2 EE Data'!B449)</f>
        <v/>
      </c>
      <c r="C454" s="54"/>
      <c r="D454" s="56"/>
      <c r="E454" s="55"/>
      <c r="F454" s="371" t="str">
        <f t="shared" si="143"/>
        <v/>
      </c>
      <c r="G454" s="54"/>
      <c r="H454" s="56"/>
      <c r="I454" s="55"/>
      <c r="J454" s="560" t="str">
        <f t="shared" si="144"/>
        <v/>
      </c>
      <c r="K454" s="54"/>
      <c r="L454" s="56"/>
      <c r="M454" s="55"/>
      <c r="N454" s="560" t="str">
        <f t="shared" si="145"/>
        <v/>
      </c>
      <c r="O454" s="54"/>
      <c r="P454" s="56"/>
      <c r="Q454" s="55"/>
      <c r="R454" s="560" t="str">
        <f t="shared" si="126"/>
        <v/>
      </c>
      <c r="S454" s="54"/>
      <c r="T454" s="56"/>
      <c r="U454" s="55"/>
      <c r="V454" s="560" t="str">
        <f t="shared" si="127"/>
        <v/>
      </c>
      <c r="W454" s="54"/>
      <c r="X454" s="56"/>
      <c r="Y454" s="55"/>
      <c r="Z454" s="560" t="str">
        <f t="shared" si="128"/>
        <v/>
      </c>
      <c r="AA454" s="54"/>
      <c r="AB454" s="56"/>
      <c r="AC454" s="55"/>
      <c r="AD454" s="560" t="str">
        <f t="shared" si="129"/>
        <v/>
      </c>
      <c r="AE454" s="54"/>
      <c r="AF454" s="56"/>
      <c r="AG454" s="55"/>
      <c r="AH454" s="560" t="str">
        <f t="shared" si="130"/>
        <v/>
      </c>
      <c r="AI454" s="54"/>
      <c r="AJ454" s="56"/>
      <c r="AK454" s="55"/>
      <c r="AL454" s="446" t="str">
        <f t="shared" si="131"/>
        <v/>
      </c>
      <c r="AM454" s="504">
        <f>'STEP 2 EE Data'!AI449</f>
        <v>0</v>
      </c>
      <c r="AN454" s="82">
        <f>'STEP 2 EE Data'!AJ449</f>
        <v>0</v>
      </c>
      <c r="AO454" s="445" t="str">
        <f>'STEP 2 EE Data'!AK449</f>
        <v/>
      </c>
      <c r="AQ454" s="497" t="str">
        <f t="shared" si="132"/>
        <v/>
      </c>
      <c r="AR454" s="497" t="str">
        <f t="shared" si="133"/>
        <v/>
      </c>
      <c r="AS454" s="497" t="str">
        <f t="shared" si="134"/>
        <v/>
      </c>
      <c r="AT454" s="497" t="str">
        <f t="shared" si="135"/>
        <v/>
      </c>
      <c r="AU454" s="497" t="str">
        <f t="shared" si="136"/>
        <v/>
      </c>
      <c r="AV454" s="497" t="str">
        <f t="shared" si="137"/>
        <v/>
      </c>
      <c r="AW454" s="497" t="str">
        <f t="shared" si="138"/>
        <v/>
      </c>
      <c r="AX454" s="497" t="str">
        <f t="shared" si="139"/>
        <v/>
      </c>
      <c r="AY454" s="498" t="str">
        <f t="shared" si="140"/>
        <v/>
      </c>
      <c r="AZ454" s="499" t="str">
        <f>IF($AZ$28="X",IF(AQ454="",0,IF($B454="","",IF(AQ$28="X",IF(E454&gt;0,1,IF(Cover!$E$47="Weekly",IF(D454&gt;=40,1,0.5),IF(D454&gt;=80,1,0.5))),""))),"")</f>
        <v/>
      </c>
      <c r="BA454" s="499" t="str">
        <f>IF($BA$28="X",IF(AR454="",0,IF($B454="","",IF(AR$28="X",IF(I454&gt;0,1,IF(Cover!$E$47="Weekly",IF(H454&gt;=40,1,0.5),IF(H454&gt;=80,1,0.5))),""))),"")</f>
        <v/>
      </c>
      <c r="BB454" s="499" t="str">
        <f>IF($BB$28="X",IF(AS454="",0,IF($B454="","",IF(AS$28="X",IF(M454&gt;0,1,IF(Cover!$E$47="Weekly",IF(L454&gt;=40,1,0.5),IF(L454&gt;=80,1,0.5))),""))),"")</f>
        <v/>
      </c>
      <c r="BC454" s="499" t="str">
        <f>IF($BC$28="X",IF(AT454="",0,IF($B454="","",IF(AT$28="X",IF(Q454&gt;0,1,IF(Cover!$E$47="Weekly",IF(P454&gt;=40,1,0.5),IF(P454&gt;=80,1,0.5))),""))),"")</f>
        <v/>
      </c>
      <c r="BD454" s="499" t="str">
        <f>IF($BD$28="X",IF(AU454="",0,IF($B454="","",IF(AU$28="X",IF(U454&gt;0,1,IF(Cover!$E$47="Weekly",IF(T454&gt;=40,1,0.5),IF(T454&gt;=80,1,0.5))),""))),"")</f>
        <v/>
      </c>
      <c r="BE454" s="499" t="str">
        <f>IF($BE$28="X",IF(AV454="",0,IF($B454="","",IF(AV$28="X",IF(Y454&gt;0,1,IF(Cover!$E$47="Weekly",IF(X454&gt;=40,1,0.5),IF(X454&gt;=80,1,0.5))),""))),"")</f>
        <v/>
      </c>
      <c r="BF454" s="499" t="str">
        <f>IF($BF$28="X",IF(AW454="",0,IF($B454="","",IF(AW$28="X",IF(AC454&gt;0,1,IF(Cover!$E$47="Weekly",IF(AB454&gt;=40,1,0.5),IF(AB454&gt;=80,1,0.5))),""))),"")</f>
        <v/>
      </c>
      <c r="BG454" s="499" t="str">
        <f>IF($BG$28="X",IF(AX454="",0,IF($B454="","",IF(AX$28="X",IF(AG454&gt;0,1,IF(Cover!$E$47="Weekly",IF(AF454&gt;=40,1,0.5),IF(AF454&gt;=80,1,0.5))),""))),"")</f>
        <v/>
      </c>
      <c r="BH454" s="500" t="str">
        <f>IF($BH$28="X",IF(AY454="",0,IF($B454="","",IF(AY$28="X",IF(AK454&gt;0,1,IF(Cover!$E$47="Weekly",IF(AJ454&gt;=40,1,0.5),IF(AJ454&gt;=80,1,0.5))),""))),"")</f>
        <v/>
      </c>
      <c r="BI454" s="470" t="str">
        <f t="shared" si="141"/>
        <v/>
      </c>
      <c r="BJ454" s="469" t="str">
        <f t="shared" si="142"/>
        <v/>
      </c>
      <c r="BL454" s="632">
        <f>IF(BJ454=0,IF('STEP 2 EE Data'!K449="Yes",IF('STEP 2 EE Data'!C449="",1,IF('STEP 2 EE Data'!D449&gt;=40,1,0.5)),0),IF('STEP 2 EE Data'!K449="Yes",IF('STEP 2 EE Data'!C449="",IF(BJ454=0.5,0.5,0),IF('STEP 2 EE Data'!D449&gt;=40,IF(BJ454=0.5,0.5,0),0)),0))</f>
        <v>0</v>
      </c>
    </row>
    <row r="455" spans="1:64" ht="15.6" thickTop="1" thickBot="1" x14ac:dyDescent="0.35">
      <c r="A455" s="84" t="str">
        <f>IF('STEP 2 EE Data'!A450="","",'STEP 2 EE Data'!A450)</f>
        <v/>
      </c>
      <c r="B455" s="83" t="str">
        <f>IF('STEP 2 EE Data'!B450="","",'STEP 2 EE Data'!B450)</f>
        <v/>
      </c>
      <c r="C455" s="54"/>
      <c r="D455" s="56"/>
      <c r="E455" s="55"/>
      <c r="F455" s="371" t="str">
        <f t="shared" si="143"/>
        <v/>
      </c>
      <c r="G455" s="54"/>
      <c r="H455" s="56"/>
      <c r="I455" s="55"/>
      <c r="J455" s="560" t="str">
        <f t="shared" si="144"/>
        <v/>
      </c>
      <c r="K455" s="54"/>
      <c r="L455" s="56"/>
      <c r="M455" s="55"/>
      <c r="N455" s="560" t="str">
        <f t="shared" si="145"/>
        <v/>
      </c>
      <c r="O455" s="54"/>
      <c r="P455" s="56"/>
      <c r="Q455" s="55"/>
      <c r="R455" s="560" t="str">
        <f t="shared" si="126"/>
        <v/>
      </c>
      <c r="S455" s="54"/>
      <c r="T455" s="56"/>
      <c r="U455" s="55"/>
      <c r="V455" s="560" t="str">
        <f t="shared" si="127"/>
        <v/>
      </c>
      <c r="W455" s="54"/>
      <c r="X455" s="56"/>
      <c r="Y455" s="55"/>
      <c r="Z455" s="560" t="str">
        <f t="shared" si="128"/>
        <v/>
      </c>
      <c r="AA455" s="54"/>
      <c r="AB455" s="56"/>
      <c r="AC455" s="55"/>
      <c r="AD455" s="560" t="str">
        <f t="shared" si="129"/>
        <v/>
      </c>
      <c r="AE455" s="54"/>
      <c r="AF455" s="56"/>
      <c r="AG455" s="55"/>
      <c r="AH455" s="560" t="str">
        <f t="shared" si="130"/>
        <v/>
      </c>
      <c r="AI455" s="54"/>
      <c r="AJ455" s="56"/>
      <c r="AK455" s="55"/>
      <c r="AL455" s="446" t="str">
        <f t="shared" si="131"/>
        <v/>
      </c>
      <c r="AM455" s="504">
        <f>'STEP 2 EE Data'!AI450</f>
        <v>0</v>
      </c>
      <c r="AN455" s="82">
        <f>'STEP 2 EE Data'!AJ450</f>
        <v>0</v>
      </c>
      <c r="AO455" s="445" t="str">
        <f>'STEP 2 EE Data'!AK450</f>
        <v/>
      </c>
      <c r="AQ455" s="497" t="str">
        <f t="shared" si="132"/>
        <v/>
      </c>
      <c r="AR455" s="497" t="str">
        <f t="shared" si="133"/>
        <v/>
      </c>
      <c r="AS455" s="497" t="str">
        <f t="shared" si="134"/>
        <v/>
      </c>
      <c r="AT455" s="497" t="str">
        <f t="shared" si="135"/>
        <v/>
      </c>
      <c r="AU455" s="497" t="str">
        <f t="shared" si="136"/>
        <v/>
      </c>
      <c r="AV455" s="497" t="str">
        <f t="shared" si="137"/>
        <v/>
      </c>
      <c r="AW455" s="497" t="str">
        <f t="shared" si="138"/>
        <v/>
      </c>
      <c r="AX455" s="497" t="str">
        <f t="shared" si="139"/>
        <v/>
      </c>
      <c r="AY455" s="498" t="str">
        <f t="shared" si="140"/>
        <v/>
      </c>
      <c r="AZ455" s="499" t="str">
        <f>IF($AZ$28="X",IF(AQ455="",0,IF($B455="","",IF(AQ$28="X",IF(E455&gt;0,1,IF(Cover!$E$47="Weekly",IF(D455&gt;=40,1,0.5),IF(D455&gt;=80,1,0.5))),""))),"")</f>
        <v/>
      </c>
      <c r="BA455" s="499" t="str">
        <f>IF($BA$28="X",IF(AR455="",0,IF($B455="","",IF(AR$28="X",IF(I455&gt;0,1,IF(Cover!$E$47="Weekly",IF(H455&gt;=40,1,0.5),IF(H455&gt;=80,1,0.5))),""))),"")</f>
        <v/>
      </c>
      <c r="BB455" s="499" t="str">
        <f>IF($BB$28="X",IF(AS455="",0,IF($B455="","",IF(AS$28="X",IF(M455&gt;0,1,IF(Cover!$E$47="Weekly",IF(L455&gt;=40,1,0.5),IF(L455&gt;=80,1,0.5))),""))),"")</f>
        <v/>
      </c>
      <c r="BC455" s="499" t="str">
        <f>IF($BC$28="X",IF(AT455="",0,IF($B455="","",IF(AT$28="X",IF(Q455&gt;0,1,IF(Cover!$E$47="Weekly",IF(P455&gt;=40,1,0.5),IF(P455&gt;=80,1,0.5))),""))),"")</f>
        <v/>
      </c>
      <c r="BD455" s="499" t="str">
        <f>IF($BD$28="X",IF(AU455="",0,IF($B455="","",IF(AU$28="X",IF(U455&gt;0,1,IF(Cover!$E$47="Weekly",IF(T455&gt;=40,1,0.5),IF(T455&gt;=80,1,0.5))),""))),"")</f>
        <v/>
      </c>
      <c r="BE455" s="499" t="str">
        <f>IF($BE$28="X",IF(AV455="",0,IF($B455="","",IF(AV$28="X",IF(Y455&gt;0,1,IF(Cover!$E$47="Weekly",IF(X455&gt;=40,1,0.5),IF(X455&gt;=80,1,0.5))),""))),"")</f>
        <v/>
      </c>
      <c r="BF455" s="499" t="str">
        <f>IF($BF$28="X",IF(AW455="",0,IF($B455="","",IF(AW$28="X",IF(AC455&gt;0,1,IF(Cover!$E$47="Weekly",IF(AB455&gt;=40,1,0.5),IF(AB455&gt;=80,1,0.5))),""))),"")</f>
        <v/>
      </c>
      <c r="BG455" s="499" t="str">
        <f>IF($BG$28="X",IF(AX455="",0,IF($B455="","",IF(AX$28="X",IF(AG455&gt;0,1,IF(Cover!$E$47="Weekly",IF(AF455&gt;=40,1,0.5),IF(AF455&gt;=80,1,0.5))),""))),"")</f>
        <v/>
      </c>
      <c r="BH455" s="500" t="str">
        <f>IF($BH$28="X",IF(AY455="",0,IF($B455="","",IF(AY$28="X",IF(AK455&gt;0,1,IF(Cover!$E$47="Weekly",IF(AJ455&gt;=40,1,0.5),IF(AJ455&gt;=80,1,0.5))),""))),"")</f>
        <v/>
      </c>
      <c r="BI455" s="470" t="str">
        <f t="shared" si="141"/>
        <v/>
      </c>
      <c r="BJ455" s="469" t="str">
        <f t="shared" si="142"/>
        <v/>
      </c>
      <c r="BL455" s="632">
        <f>IF(BJ455=0,IF('STEP 2 EE Data'!K450="Yes",IF('STEP 2 EE Data'!C450="",1,IF('STEP 2 EE Data'!D450&gt;=40,1,0.5)),0),IF('STEP 2 EE Data'!K450="Yes",IF('STEP 2 EE Data'!C450="",IF(BJ455=0.5,0.5,0),IF('STEP 2 EE Data'!D450&gt;=40,IF(BJ455=0.5,0.5,0),0)),0))</f>
        <v>0</v>
      </c>
    </row>
    <row r="456" spans="1:64" ht="15.6" thickTop="1" thickBot="1" x14ac:dyDescent="0.35">
      <c r="A456" s="84" t="str">
        <f>IF('STEP 2 EE Data'!A451="","",'STEP 2 EE Data'!A451)</f>
        <v/>
      </c>
      <c r="B456" s="83" t="str">
        <f>IF('STEP 2 EE Data'!B451="","",'STEP 2 EE Data'!B451)</f>
        <v/>
      </c>
      <c r="C456" s="54"/>
      <c r="D456" s="56"/>
      <c r="E456" s="55"/>
      <c r="F456" s="371" t="str">
        <f t="shared" si="143"/>
        <v/>
      </c>
      <c r="G456" s="54"/>
      <c r="H456" s="56"/>
      <c r="I456" s="55"/>
      <c r="J456" s="560" t="str">
        <f t="shared" si="144"/>
        <v/>
      </c>
      <c r="K456" s="54"/>
      <c r="L456" s="56"/>
      <c r="M456" s="55"/>
      <c r="N456" s="560" t="str">
        <f t="shared" si="145"/>
        <v/>
      </c>
      <c r="O456" s="54"/>
      <c r="P456" s="56"/>
      <c r="Q456" s="55"/>
      <c r="R456" s="560" t="str">
        <f t="shared" si="126"/>
        <v/>
      </c>
      <c r="S456" s="54"/>
      <c r="T456" s="56"/>
      <c r="U456" s="55"/>
      <c r="V456" s="560" t="str">
        <f t="shared" si="127"/>
        <v/>
      </c>
      <c r="W456" s="54"/>
      <c r="X456" s="56"/>
      <c r="Y456" s="55"/>
      <c r="Z456" s="560" t="str">
        <f t="shared" si="128"/>
        <v/>
      </c>
      <c r="AA456" s="54"/>
      <c r="AB456" s="56"/>
      <c r="AC456" s="55"/>
      <c r="AD456" s="560" t="str">
        <f t="shared" si="129"/>
        <v/>
      </c>
      <c r="AE456" s="54"/>
      <c r="AF456" s="56"/>
      <c r="AG456" s="55"/>
      <c r="AH456" s="560" t="str">
        <f t="shared" si="130"/>
        <v/>
      </c>
      <c r="AI456" s="54"/>
      <c r="AJ456" s="56"/>
      <c r="AK456" s="55"/>
      <c r="AL456" s="446" t="str">
        <f t="shared" si="131"/>
        <v/>
      </c>
      <c r="AM456" s="504">
        <f>'STEP 2 EE Data'!AI451</f>
        <v>0</v>
      </c>
      <c r="AN456" s="82">
        <f>'STEP 2 EE Data'!AJ451</f>
        <v>0</v>
      </c>
      <c r="AO456" s="445" t="str">
        <f>'STEP 2 EE Data'!AK451</f>
        <v/>
      </c>
      <c r="AQ456" s="497" t="str">
        <f t="shared" si="132"/>
        <v/>
      </c>
      <c r="AR456" s="497" t="str">
        <f t="shared" si="133"/>
        <v/>
      </c>
      <c r="AS456" s="497" t="str">
        <f t="shared" si="134"/>
        <v/>
      </c>
      <c r="AT456" s="497" t="str">
        <f t="shared" si="135"/>
        <v/>
      </c>
      <c r="AU456" s="497" t="str">
        <f t="shared" si="136"/>
        <v/>
      </c>
      <c r="AV456" s="497" t="str">
        <f t="shared" si="137"/>
        <v/>
      </c>
      <c r="AW456" s="497" t="str">
        <f t="shared" si="138"/>
        <v/>
      </c>
      <c r="AX456" s="497" t="str">
        <f t="shared" si="139"/>
        <v/>
      </c>
      <c r="AY456" s="498" t="str">
        <f t="shared" si="140"/>
        <v/>
      </c>
      <c r="AZ456" s="499" t="str">
        <f>IF($AZ$28="X",IF(AQ456="",0,IF($B456="","",IF(AQ$28="X",IF(E456&gt;0,1,IF(Cover!$E$47="Weekly",IF(D456&gt;=40,1,0.5),IF(D456&gt;=80,1,0.5))),""))),"")</f>
        <v/>
      </c>
      <c r="BA456" s="499" t="str">
        <f>IF($BA$28="X",IF(AR456="",0,IF($B456="","",IF(AR$28="X",IF(I456&gt;0,1,IF(Cover!$E$47="Weekly",IF(H456&gt;=40,1,0.5),IF(H456&gt;=80,1,0.5))),""))),"")</f>
        <v/>
      </c>
      <c r="BB456" s="499" t="str">
        <f>IF($BB$28="X",IF(AS456="",0,IF($B456="","",IF(AS$28="X",IF(M456&gt;0,1,IF(Cover!$E$47="Weekly",IF(L456&gt;=40,1,0.5),IF(L456&gt;=80,1,0.5))),""))),"")</f>
        <v/>
      </c>
      <c r="BC456" s="499" t="str">
        <f>IF($BC$28="X",IF(AT456="",0,IF($B456="","",IF(AT$28="X",IF(Q456&gt;0,1,IF(Cover!$E$47="Weekly",IF(P456&gt;=40,1,0.5),IF(P456&gt;=80,1,0.5))),""))),"")</f>
        <v/>
      </c>
      <c r="BD456" s="499" t="str">
        <f>IF($BD$28="X",IF(AU456="",0,IF($B456="","",IF(AU$28="X",IF(U456&gt;0,1,IF(Cover!$E$47="Weekly",IF(T456&gt;=40,1,0.5),IF(T456&gt;=80,1,0.5))),""))),"")</f>
        <v/>
      </c>
      <c r="BE456" s="499" t="str">
        <f>IF($BE$28="X",IF(AV456="",0,IF($B456="","",IF(AV$28="X",IF(Y456&gt;0,1,IF(Cover!$E$47="Weekly",IF(X456&gt;=40,1,0.5),IF(X456&gt;=80,1,0.5))),""))),"")</f>
        <v/>
      </c>
      <c r="BF456" s="499" t="str">
        <f>IF($BF$28="X",IF(AW456="",0,IF($B456="","",IF(AW$28="X",IF(AC456&gt;0,1,IF(Cover!$E$47="Weekly",IF(AB456&gt;=40,1,0.5),IF(AB456&gt;=80,1,0.5))),""))),"")</f>
        <v/>
      </c>
      <c r="BG456" s="499" t="str">
        <f>IF($BG$28="X",IF(AX456="",0,IF($B456="","",IF(AX$28="X",IF(AG456&gt;0,1,IF(Cover!$E$47="Weekly",IF(AF456&gt;=40,1,0.5),IF(AF456&gt;=80,1,0.5))),""))),"")</f>
        <v/>
      </c>
      <c r="BH456" s="500" t="str">
        <f>IF($BH$28="X",IF(AY456="",0,IF($B456="","",IF(AY$28="X",IF(AK456&gt;0,1,IF(Cover!$E$47="Weekly",IF(AJ456&gt;=40,1,0.5),IF(AJ456&gt;=80,1,0.5))),""))),"")</f>
        <v/>
      </c>
      <c r="BI456" s="470" t="str">
        <f t="shared" si="141"/>
        <v/>
      </c>
      <c r="BJ456" s="469" t="str">
        <f t="shared" si="142"/>
        <v/>
      </c>
      <c r="BL456" s="632">
        <f>IF(BJ456=0,IF('STEP 2 EE Data'!K451="Yes",IF('STEP 2 EE Data'!C451="",1,IF('STEP 2 EE Data'!D451&gt;=40,1,0.5)),0),IF('STEP 2 EE Data'!K451="Yes",IF('STEP 2 EE Data'!C451="",IF(BJ456=0.5,0.5,0),IF('STEP 2 EE Data'!D451&gt;=40,IF(BJ456=0.5,0.5,0),0)),0))</f>
        <v>0</v>
      </c>
    </row>
    <row r="457" spans="1:64" ht="15.6" thickTop="1" thickBot="1" x14ac:dyDescent="0.35">
      <c r="A457" s="84" t="str">
        <f>IF('STEP 2 EE Data'!A452="","",'STEP 2 EE Data'!A452)</f>
        <v/>
      </c>
      <c r="B457" s="83" t="str">
        <f>IF('STEP 2 EE Data'!B452="","",'STEP 2 EE Data'!B452)</f>
        <v/>
      </c>
      <c r="C457" s="54"/>
      <c r="D457" s="56"/>
      <c r="E457" s="55"/>
      <c r="F457" s="371" t="str">
        <f t="shared" si="143"/>
        <v/>
      </c>
      <c r="G457" s="54"/>
      <c r="H457" s="56"/>
      <c r="I457" s="55"/>
      <c r="J457" s="560" t="str">
        <f t="shared" si="144"/>
        <v/>
      </c>
      <c r="K457" s="54"/>
      <c r="L457" s="56"/>
      <c r="M457" s="55"/>
      <c r="N457" s="560" t="str">
        <f t="shared" si="145"/>
        <v/>
      </c>
      <c r="O457" s="54"/>
      <c r="P457" s="56"/>
      <c r="Q457" s="55"/>
      <c r="R457" s="560" t="str">
        <f t="shared" si="126"/>
        <v/>
      </c>
      <c r="S457" s="54"/>
      <c r="T457" s="56"/>
      <c r="U457" s="55"/>
      <c r="V457" s="560" t="str">
        <f t="shared" si="127"/>
        <v/>
      </c>
      <c r="W457" s="54"/>
      <c r="X457" s="56"/>
      <c r="Y457" s="55"/>
      <c r="Z457" s="560" t="str">
        <f t="shared" si="128"/>
        <v/>
      </c>
      <c r="AA457" s="54"/>
      <c r="AB457" s="56"/>
      <c r="AC457" s="55"/>
      <c r="AD457" s="560" t="str">
        <f t="shared" si="129"/>
        <v/>
      </c>
      <c r="AE457" s="54"/>
      <c r="AF457" s="56"/>
      <c r="AG457" s="55"/>
      <c r="AH457" s="560" t="str">
        <f t="shared" si="130"/>
        <v/>
      </c>
      <c r="AI457" s="54"/>
      <c r="AJ457" s="56"/>
      <c r="AK457" s="55"/>
      <c r="AL457" s="446" t="str">
        <f t="shared" si="131"/>
        <v/>
      </c>
      <c r="AM457" s="504">
        <f>'STEP 2 EE Data'!AI452</f>
        <v>0</v>
      </c>
      <c r="AN457" s="82">
        <f>'STEP 2 EE Data'!AJ452</f>
        <v>0</v>
      </c>
      <c r="AO457" s="445" t="str">
        <f>'STEP 2 EE Data'!AK452</f>
        <v/>
      </c>
      <c r="AQ457" s="497" t="str">
        <f t="shared" si="132"/>
        <v/>
      </c>
      <c r="AR457" s="497" t="str">
        <f t="shared" si="133"/>
        <v/>
      </c>
      <c r="AS457" s="497" t="str">
        <f t="shared" si="134"/>
        <v/>
      </c>
      <c r="AT457" s="497" t="str">
        <f t="shared" si="135"/>
        <v/>
      </c>
      <c r="AU457" s="497" t="str">
        <f t="shared" si="136"/>
        <v/>
      </c>
      <c r="AV457" s="497" t="str">
        <f t="shared" si="137"/>
        <v/>
      </c>
      <c r="AW457" s="497" t="str">
        <f t="shared" si="138"/>
        <v/>
      </c>
      <c r="AX457" s="497" t="str">
        <f t="shared" si="139"/>
        <v/>
      </c>
      <c r="AY457" s="498" t="str">
        <f t="shared" si="140"/>
        <v/>
      </c>
      <c r="AZ457" s="499" t="str">
        <f>IF($AZ$28="X",IF(AQ457="",0,IF($B457="","",IF(AQ$28="X",IF(E457&gt;0,1,IF(Cover!$E$47="Weekly",IF(D457&gt;=40,1,0.5),IF(D457&gt;=80,1,0.5))),""))),"")</f>
        <v/>
      </c>
      <c r="BA457" s="499" t="str">
        <f>IF($BA$28="X",IF(AR457="",0,IF($B457="","",IF(AR$28="X",IF(I457&gt;0,1,IF(Cover!$E$47="Weekly",IF(H457&gt;=40,1,0.5),IF(H457&gt;=80,1,0.5))),""))),"")</f>
        <v/>
      </c>
      <c r="BB457" s="499" t="str">
        <f>IF($BB$28="X",IF(AS457="",0,IF($B457="","",IF(AS$28="X",IF(M457&gt;0,1,IF(Cover!$E$47="Weekly",IF(L457&gt;=40,1,0.5),IF(L457&gt;=80,1,0.5))),""))),"")</f>
        <v/>
      </c>
      <c r="BC457" s="499" t="str">
        <f>IF($BC$28="X",IF(AT457="",0,IF($B457="","",IF(AT$28="X",IF(Q457&gt;0,1,IF(Cover!$E$47="Weekly",IF(P457&gt;=40,1,0.5),IF(P457&gt;=80,1,0.5))),""))),"")</f>
        <v/>
      </c>
      <c r="BD457" s="499" t="str">
        <f>IF($BD$28="X",IF(AU457="",0,IF($B457="","",IF(AU$28="X",IF(U457&gt;0,1,IF(Cover!$E$47="Weekly",IF(T457&gt;=40,1,0.5),IF(T457&gt;=80,1,0.5))),""))),"")</f>
        <v/>
      </c>
      <c r="BE457" s="499" t="str">
        <f>IF($BE$28="X",IF(AV457="",0,IF($B457="","",IF(AV$28="X",IF(Y457&gt;0,1,IF(Cover!$E$47="Weekly",IF(X457&gt;=40,1,0.5),IF(X457&gt;=80,1,0.5))),""))),"")</f>
        <v/>
      </c>
      <c r="BF457" s="499" t="str">
        <f>IF($BF$28="X",IF(AW457="",0,IF($B457="","",IF(AW$28="X",IF(AC457&gt;0,1,IF(Cover!$E$47="Weekly",IF(AB457&gt;=40,1,0.5),IF(AB457&gt;=80,1,0.5))),""))),"")</f>
        <v/>
      </c>
      <c r="BG457" s="499" t="str">
        <f>IF($BG$28="X",IF(AX457="",0,IF($B457="","",IF(AX$28="X",IF(AG457&gt;0,1,IF(Cover!$E$47="Weekly",IF(AF457&gt;=40,1,0.5),IF(AF457&gt;=80,1,0.5))),""))),"")</f>
        <v/>
      </c>
      <c r="BH457" s="500" t="str">
        <f>IF($BH$28="X",IF(AY457="",0,IF($B457="","",IF(AY$28="X",IF(AK457&gt;0,1,IF(Cover!$E$47="Weekly",IF(AJ457&gt;=40,1,0.5),IF(AJ457&gt;=80,1,0.5))),""))),"")</f>
        <v/>
      </c>
      <c r="BI457" s="470" t="str">
        <f t="shared" si="141"/>
        <v/>
      </c>
      <c r="BJ457" s="469" t="str">
        <f t="shared" si="142"/>
        <v/>
      </c>
      <c r="BL457" s="632">
        <f>IF(BJ457=0,IF('STEP 2 EE Data'!K452="Yes",IF('STEP 2 EE Data'!C452="",1,IF('STEP 2 EE Data'!D452&gt;=40,1,0.5)),0),IF('STEP 2 EE Data'!K452="Yes",IF('STEP 2 EE Data'!C452="",IF(BJ457=0.5,0.5,0),IF('STEP 2 EE Data'!D452&gt;=40,IF(BJ457=0.5,0.5,0),0)),0))</f>
        <v>0</v>
      </c>
    </row>
    <row r="458" spans="1:64" ht="15.6" thickTop="1" thickBot="1" x14ac:dyDescent="0.35">
      <c r="A458" s="84" t="str">
        <f>IF('STEP 2 EE Data'!A453="","",'STEP 2 EE Data'!A453)</f>
        <v/>
      </c>
      <c r="B458" s="83" t="str">
        <f>IF('STEP 2 EE Data'!B453="","",'STEP 2 EE Data'!B453)</f>
        <v/>
      </c>
      <c r="C458" s="54"/>
      <c r="D458" s="56"/>
      <c r="E458" s="55"/>
      <c r="F458" s="371" t="str">
        <f t="shared" si="143"/>
        <v/>
      </c>
      <c r="G458" s="54"/>
      <c r="H458" s="56"/>
      <c r="I458" s="55"/>
      <c r="J458" s="560" t="str">
        <f t="shared" si="144"/>
        <v/>
      </c>
      <c r="K458" s="54"/>
      <c r="L458" s="56"/>
      <c r="M458" s="55"/>
      <c r="N458" s="560" t="str">
        <f t="shared" si="145"/>
        <v/>
      </c>
      <c r="O458" s="54"/>
      <c r="P458" s="56"/>
      <c r="Q458" s="55"/>
      <c r="R458" s="560" t="str">
        <f t="shared" si="126"/>
        <v/>
      </c>
      <c r="S458" s="54"/>
      <c r="T458" s="56"/>
      <c r="U458" s="55"/>
      <c r="V458" s="560" t="str">
        <f t="shared" si="127"/>
        <v/>
      </c>
      <c r="W458" s="54"/>
      <c r="X458" s="56"/>
      <c r="Y458" s="55"/>
      <c r="Z458" s="560" t="str">
        <f t="shared" si="128"/>
        <v/>
      </c>
      <c r="AA458" s="54"/>
      <c r="AB458" s="56"/>
      <c r="AC458" s="55"/>
      <c r="AD458" s="560" t="str">
        <f t="shared" si="129"/>
        <v/>
      </c>
      <c r="AE458" s="54"/>
      <c r="AF458" s="56"/>
      <c r="AG458" s="55"/>
      <c r="AH458" s="560" t="str">
        <f t="shared" si="130"/>
        <v/>
      </c>
      <c r="AI458" s="54"/>
      <c r="AJ458" s="56"/>
      <c r="AK458" s="55"/>
      <c r="AL458" s="446" t="str">
        <f t="shared" si="131"/>
        <v/>
      </c>
      <c r="AM458" s="504">
        <f>'STEP 2 EE Data'!AI453</f>
        <v>0</v>
      </c>
      <c r="AN458" s="82">
        <f>'STEP 2 EE Data'!AJ453</f>
        <v>0</v>
      </c>
      <c r="AO458" s="445" t="str">
        <f>'STEP 2 EE Data'!AK453</f>
        <v/>
      </c>
      <c r="AQ458" s="497" t="str">
        <f t="shared" si="132"/>
        <v/>
      </c>
      <c r="AR458" s="497" t="str">
        <f t="shared" si="133"/>
        <v/>
      </c>
      <c r="AS458" s="497" t="str">
        <f t="shared" si="134"/>
        <v/>
      </c>
      <c r="AT458" s="497" t="str">
        <f t="shared" si="135"/>
        <v/>
      </c>
      <c r="AU458" s="497" t="str">
        <f t="shared" si="136"/>
        <v/>
      </c>
      <c r="AV458" s="497" t="str">
        <f t="shared" si="137"/>
        <v/>
      </c>
      <c r="AW458" s="497" t="str">
        <f t="shared" si="138"/>
        <v/>
      </c>
      <c r="AX458" s="497" t="str">
        <f t="shared" si="139"/>
        <v/>
      </c>
      <c r="AY458" s="498" t="str">
        <f t="shared" si="140"/>
        <v/>
      </c>
      <c r="AZ458" s="499" t="str">
        <f>IF($AZ$28="X",IF(AQ458="",0,IF($B458="","",IF(AQ$28="X",IF(E458&gt;0,1,IF(Cover!$E$47="Weekly",IF(D458&gt;=40,1,0.5),IF(D458&gt;=80,1,0.5))),""))),"")</f>
        <v/>
      </c>
      <c r="BA458" s="499" t="str">
        <f>IF($BA$28="X",IF(AR458="",0,IF($B458="","",IF(AR$28="X",IF(I458&gt;0,1,IF(Cover!$E$47="Weekly",IF(H458&gt;=40,1,0.5),IF(H458&gt;=80,1,0.5))),""))),"")</f>
        <v/>
      </c>
      <c r="BB458" s="499" t="str">
        <f>IF($BB$28="X",IF(AS458="",0,IF($B458="","",IF(AS$28="X",IF(M458&gt;0,1,IF(Cover!$E$47="Weekly",IF(L458&gt;=40,1,0.5),IF(L458&gt;=80,1,0.5))),""))),"")</f>
        <v/>
      </c>
      <c r="BC458" s="499" t="str">
        <f>IF($BC$28="X",IF(AT458="",0,IF($B458="","",IF(AT$28="X",IF(Q458&gt;0,1,IF(Cover!$E$47="Weekly",IF(P458&gt;=40,1,0.5),IF(P458&gt;=80,1,0.5))),""))),"")</f>
        <v/>
      </c>
      <c r="BD458" s="499" t="str">
        <f>IF($BD$28="X",IF(AU458="",0,IF($B458="","",IF(AU$28="X",IF(U458&gt;0,1,IF(Cover!$E$47="Weekly",IF(T458&gt;=40,1,0.5),IF(T458&gt;=80,1,0.5))),""))),"")</f>
        <v/>
      </c>
      <c r="BE458" s="499" t="str">
        <f>IF($BE$28="X",IF(AV458="",0,IF($B458="","",IF(AV$28="X",IF(Y458&gt;0,1,IF(Cover!$E$47="Weekly",IF(X458&gt;=40,1,0.5),IF(X458&gt;=80,1,0.5))),""))),"")</f>
        <v/>
      </c>
      <c r="BF458" s="499" t="str">
        <f>IF($BF$28="X",IF(AW458="",0,IF($B458="","",IF(AW$28="X",IF(AC458&gt;0,1,IF(Cover!$E$47="Weekly",IF(AB458&gt;=40,1,0.5),IF(AB458&gt;=80,1,0.5))),""))),"")</f>
        <v/>
      </c>
      <c r="BG458" s="499" t="str">
        <f>IF($BG$28="X",IF(AX458="",0,IF($B458="","",IF(AX$28="X",IF(AG458&gt;0,1,IF(Cover!$E$47="Weekly",IF(AF458&gt;=40,1,0.5),IF(AF458&gt;=80,1,0.5))),""))),"")</f>
        <v/>
      </c>
      <c r="BH458" s="500" t="str">
        <f>IF($BH$28="X",IF(AY458="",0,IF($B458="","",IF(AY$28="X",IF(AK458&gt;0,1,IF(Cover!$E$47="Weekly",IF(AJ458&gt;=40,1,0.5),IF(AJ458&gt;=80,1,0.5))),""))),"")</f>
        <v/>
      </c>
      <c r="BI458" s="470" t="str">
        <f t="shared" si="141"/>
        <v/>
      </c>
      <c r="BJ458" s="469" t="str">
        <f t="shared" si="142"/>
        <v/>
      </c>
      <c r="BL458" s="632">
        <f>IF(BJ458=0,IF('STEP 2 EE Data'!K453="Yes",IF('STEP 2 EE Data'!C453="",1,IF('STEP 2 EE Data'!D453&gt;=40,1,0.5)),0),IF('STEP 2 EE Data'!K453="Yes",IF('STEP 2 EE Data'!C453="",IF(BJ458=0.5,0.5,0),IF('STEP 2 EE Data'!D453&gt;=40,IF(BJ458=0.5,0.5,0),0)),0))</f>
        <v>0</v>
      </c>
    </row>
    <row r="459" spans="1:64" ht="15.6" thickTop="1" thickBot="1" x14ac:dyDescent="0.35">
      <c r="A459" s="84" t="str">
        <f>IF('STEP 2 EE Data'!A454="","",'STEP 2 EE Data'!A454)</f>
        <v/>
      </c>
      <c r="B459" s="83" t="str">
        <f>IF('STEP 2 EE Data'!B454="","",'STEP 2 EE Data'!B454)</f>
        <v/>
      </c>
      <c r="C459" s="54"/>
      <c r="D459" s="56"/>
      <c r="E459" s="55"/>
      <c r="F459" s="371" t="str">
        <f t="shared" si="143"/>
        <v/>
      </c>
      <c r="G459" s="54"/>
      <c r="H459" s="56"/>
      <c r="I459" s="55"/>
      <c r="J459" s="560" t="str">
        <f t="shared" si="144"/>
        <v/>
      </c>
      <c r="K459" s="54"/>
      <c r="L459" s="56"/>
      <c r="M459" s="55"/>
      <c r="N459" s="560" t="str">
        <f t="shared" si="145"/>
        <v/>
      </c>
      <c r="O459" s="54"/>
      <c r="P459" s="56"/>
      <c r="Q459" s="55"/>
      <c r="R459" s="560" t="str">
        <f t="shared" si="126"/>
        <v/>
      </c>
      <c r="S459" s="54"/>
      <c r="T459" s="56"/>
      <c r="U459" s="55"/>
      <c r="V459" s="560" t="str">
        <f t="shared" si="127"/>
        <v/>
      </c>
      <c r="W459" s="54"/>
      <c r="X459" s="56"/>
      <c r="Y459" s="55"/>
      <c r="Z459" s="560" t="str">
        <f t="shared" si="128"/>
        <v/>
      </c>
      <c r="AA459" s="54"/>
      <c r="AB459" s="56"/>
      <c r="AC459" s="55"/>
      <c r="AD459" s="560" t="str">
        <f t="shared" si="129"/>
        <v/>
      </c>
      <c r="AE459" s="54"/>
      <c r="AF459" s="56"/>
      <c r="AG459" s="55"/>
      <c r="AH459" s="560" t="str">
        <f t="shared" si="130"/>
        <v/>
      </c>
      <c r="AI459" s="54"/>
      <c r="AJ459" s="56"/>
      <c r="AK459" s="55"/>
      <c r="AL459" s="446" t="str">
        <f t="shared" si="131"/>
        <v/>
      </c>
      <c r="AM459" s="504">
        <f>'STEP 2 EE Data'!AI454</f>
        <v>0</v>
      </c>
      <c r="AN459" s="82">
        <f>'STEP 2 EE Data'!AJ454</f>
        <v>0</v>
      </c>
      <c r="AO459" s="445" t="str">
        <f>'STEP 2 EE Data'!AK454</f>
        <v/>
      </c>
      <c r="AQ459" s="497" t="str">
        <f t="shared" si="132"/>
        <v/>
      </c>
      <c r="AR459" s="497" t="str">
        <f t="shared" si="133"/>
        <v/>
      </c>
      <c r="AS459" s="497" t="str">
        <f t="shared" si="134"/>
        <v/>
      </c>
      <c r="AT459" s="497" t="str">
        <f t="shared" si="135"/>
        <v/>
      </c>
      <c r="AU459" s="497" t="str">
        <f t="shared" si="136"/>
        <v/>
      </c>
      <c r="AV459" s="497" t="str">
        <f t="shared" si="137"/>
        <v/>
      </c>
      <c r="AW459" s="497" t="str">
        <f t="shared" si="138"/>
        <v/>
      </c>
      <c r="AX459" s="497" t="str">
        <f t="shared" si="139"/>
        <v/>
      </c>
      <c r="AY459" s="498" t="str">
        <f t="shared" si="140"/>
        <v/>
      </c>
      <c r="AZ459" s="499" t="str">
        <f>IF($AZ$28="X",IF(AQ459="",0,IF($B459="","",IF(AQ$28="X",IF(E459&gt;0,1,IF(Cover!$E$47="Weekly",IF(D459&gt;=40,1,0.5),IF(D459&gt;=80,1,0.5))),""))),"")</f>
        <v/>
      </c>
      <c r="BA459" s="499" t="str">
        <f>IF($BA$28="X",IF(AR459="",0,IF($B459="","",IF(AR$28="X",IF(I459&gt;0,1,IF(Cover!$E$47="Weekly",IF(H459&gt;=40,1,0.5),IF(H459&gt;=80,1,0.5))),""))),"")</f>
        <v/>
      </c>
      <c r="BB459" s="499" t="str">
        <f>IF($BB$28="X",IF(AS459="",0,IF($B459="","",IF(AS$28="X",IF(M459&gt;0,1,IF(Cover!$E$47="Weekly",IF(L459&gt;=40,1,0.5),IF(L459&gt;=80,1,0.5))),""))),"")</f>
        <v/>
      </c>
      <c r="BC459" s="499" t="str">
        <f>IF($BC$28="X",IF(AT459="",0,IF($B459="","",IF(AT$28="X",IF(Q459&gt;0,1,IF(Cover!$E$47="Weekly",IF(P459&gt;=40,1,0.5),IF(P459&gt;=80,1,0.5))),""))),"")</f>
        <v/>
      </c>
      <c r="BD459" s="499" t="str">
        <f>IF($BD$28="X",IF(AU459="",0,IF($B459="","",IF(AU$28="X",IF(U459&gt;0,1,IF(Cover!$E$47="Weekly",IF(T459&gt;=40,1,0.5),IF(T459&gt;=80,1,0.5))),""))),"")</f>
        <v/>
      </c>
      <c r="BE459" s="499" t="str">
        <f>IF($BE$28="X",IF(AV459="",0,IF($B459="","",IF(AV$28="X",IF(Y459&gt;0,1,IF(Cover!$E$47="Weekly",IF(X459&gt;=40,1,0.5),IF(X459&gt;=80,1,0.5))),""))),"")</f>
        <v/>
      </c>
      <c r="BF459" s="499" t="str">
        <f>IF($BF$28="X",IF(AW459="",0,IF($B459="","",IF(AW$28="X",IF(AC459&gt;0,1,IF(Cover!$E$47="Weekly",IF(AB459&gt;=40,1,0.5),IF(AB459&gt;=80,1,0.5))),""))),"")</f>
        <v/>
      </c>
      <c r="BG459" s="499" t="str">
        <f>IF($BG$28="X",IF(AX459="",0,IF($B459="","",IF(AX$28="X",IF(AG459&gt;0,1,IF(Cover!$E$47="Weekly",IF(AF459&gt;=40,1,0.5),IF(AF459&gt;=80,1,0.5))),""))),"")</f>
        <v/>
      </c>
      <c r="BH459" s="500" t="str">
        <f>IF($BH$28="X",IF(AY459="",0,IF($B459="","",IF(AY$28="X",IF(AK459&gt;0,1,IF(Cover!$E$47="Weekly",IF(AJ459&gt;=40,1,0.5),IF(AJ459&gt;=80,1,0.5))),""))),"")</f>
        <v/>
      </c>
      <c r="BI459" s="470" t="str">
        <f t="shared" si="141"/>
        <v/>
      </c>
      <c r="BJ459" s="469" t="str">
        <f t="shared" si="142"/>
        <v/>
      </c>
      <c r="BL459" s="632">
        <f>IF(BJ459=0,IF('STEP 2 EE Data'!K454="Yes",IF('STEP 2 EE Data'!C454="",1,IF('STEP 2 EE Data'!D454&gt;=40,1,0.5)),0),IF('STEP 2 EE Data'!K454="Yes",IF('STEP 2 EE Data'!C454="",IF(BJ459=0.5,0.5,0),IF('STEP 2 EE Data'!D454&gt;=40,IF(BJ459=0.5,0.5,0),0)),0))</f>
        <v>0</v>
      </c>
    </row>
    <row r="460" spans="1:64" ht="15.6" thickTop="1" thickBot="1" x14ac:dyDescent="0.35">
      <c r="A460" s="84" t="str">
        <f>IF('STEP 2 EE Data'!A455="","",'STEP 2 EE Data'!A455)</f>
        <v/>
      </c>
      <c r="B460" s="83" t="str">
        <f>IF('STEP 2 EE Data'!B455="","",'STEP 2 EE Data'!B455)</f>
        <v/>
      </c>
      <c r="C460" s="54"/>
      <c r="D460" s="56"/>
      <c r="E460" s="55"/>
      <c r="F460" s="371" t="str">
        <f t="shared" si="143"/>
        <v/>
      </c>
      <c r="G460" s="54"/>
      <c r="H460" s="56"/>
      <c r="I460" s="55"/>
      <c r="J460" s="560" t="str">
        <f t="shared" si="144"/>
        <v/>
      </c>
      <c r="K460" s="54"/>
      <c r="L460" s="56"/>
      <c r="M460" s="55"/>
      <c r="N460" s="560" t="str">
        <f t="shared" si="145"/>
        <v/>
      </c>
      <c r="O460" s="54"/>
      <c r="P460" s="56"/>
      <c r="Q460" s="55"/>
      <c r="R460" s="560" t="str">
        <f t="shared" si="126"/>
        <v/>
      </c>
      <c r="S460" s="54"/>
      <c r="T460" s="56"/>
      <c r="U460" s="55"/>
      <c r="V460" s="560" t="str">
        <f t="shared" si="127"/>
        <v/>
      </c>
      <c r="W460" s="54"/>
      <c r="X460" s="56"/>
      <c r="Y460" s="55"/>
      <c r="Z460" s="560" t="str">
        <f t="shared" si="128"/>
        <v/>
      </c>
      <c r="AA460" s="54"/>
      <c r="AB460" s="56"/>
      <c r="AC460" s="55"/>
      <c r="AD460" s="560" t="str">
        <f t="shared" si="129"/>
        <v/>
      </c>
      <c r="AE460" s="54"/>
      <c r="AF460" s="56"/>
      <c r="AG460" s="55"/>
      <c r="AH460" s="560" t="str">
        <f t="shared" si="130"/>
        <v/>
      </c>
      <c r="AI460" s="54"/>
      <c r="AJ460" s="56"/>
      <c r="AK460" s="55"/>
      <c r="AL460" s="446" t="str">
        <f t="shared" si="131"/>
        <v/>
      </c>
      <c r="AM460" s="504">
        <f>'STEP 2 EE Data'!AI455</f>
        <v>0</v>
      </c>
      <c r="AN460" s="82">
        <f>'STEP 2 EE Data'!AJ455</f>
        <v>0</v>
      </c>
      <c r="AO460" s="445" t="str">
        <f>'STEP 2 EE Data'!AK455</f>
        <v/>
      </c>
      <c r="AQ460" s="497" t="str">
        <f t="shared" si="132"/>
        <v/>
      </c>
      <c r="AR460" s="497" t="str">
        <f t="shared" si="133"/>
        <v/>
      </c>
      <c r="AS460" s="497" t="str">
        <f t="shared" si="134"/>
        <v/>
      </c>
      <c r="AT460" s="497" t="str">
        <f t="shared" si="135"/>
        <v/>
      </c>
      <c r="AU460" s="497" t="str">
        <f t="shared" si="136"/>
        <v/>
      </c>
      <c r="AV460" s="497" t="str">
        <f t="shared" si="137"/>
        <v/>
      </c>
      <c r="AW460" s="497" t="str">
        <f t="shared" si="138"/>
        <v/>
      </c>
      <c r="AX460" s="497" t="str">
        <f t="shared" si="139"/>
        <v/>
      </c>
      <c r="AY460" s="498" t="str">
        <f t="shared" si="140"/>
        <v/>
      </c>
      <c r="AZ460" s="499" t="str">
        <f>IF($AZ$28="X",IF(AQ460="",0,IF($B460="","",IF(AQ$28="X",IF(E460&gt;0,1,IF(Cover!$E$47="Weekly",IF(D460&gt;=40,1,0.5),IF(D460&gt;=80,1,0.5))),""))),"")</f>
        <v/>
      </c>
      <c r="BA460" s="499" t="str">
        <f>IF($BA$28="X",IF(AR460="",0,IF($B460="","",IF(AR$28="X",IF(I460&gt;0,1,IF(Cover!$E$47="Weekly",IF(H460&gt;=40,1,0.5),IF(H460&gt;=80,1,0.5))),""))),"")</f>
        <v/>
      </c>
      <c r="BB460" s="499" t="str">
        <f>IF($BB$28="X",IF(AS460="",0,IF($B460="","",IF(AS$28="X",IF(M460&gt;0,1,IF(Cover!$E$47="Weekly",IF(L460&gt;=40,1,0.5),IF(L460&gt;=80,1,0.5))),""))),"")</f>
        <v/>
      </c>
      <c r="BC460" s="499" t="str">
        <f>IF($BC$28="X",IF(AT460="",0,IF($B460="","",IF(AT$28="X",IF(Q460&gt;0,1,IF(Cover!$E$47="Weekly",IF(P460&gt;=40,1,0.5),IF(P460&gt;=80,1,0.5))),""))),"")</f>
        <v/>
      </c>
      <c r="BD460" s="499" t="str">
        <f>IF($BD$28="X",IF(AU460="",0,IF($B460="","",IF(AU$28="X",IF(U460&gt;0,1,IF(Cover!$E$47="Weekly",IF(T460&gt;=40,1,0.5),IF(T460&gt;=80,1,0.5))),""))),"")</f>
        <v/>
      </c>
      <c r="BE460" s="499" t="str">
        <f>IF($BE$28="X",IF(AV460="",0,IF($B460="","",IF(AV$28="X",IF(Y460&gt;0,1,IF(Cover!$E$47="Weekly",IF(X460&gt;=40,1,0.5),IF(X460&gt;=80,1,0.5))),""))),"")</f>
        <v/>
      </c>
      <c r="BF460" s="499" t="str">
        <f>IF($BF$28="X",IF(AW460="",0,IF($B460="","",IF(AW$28="X",IF(AC460&gt;0,1,IF(Cover!$E$47="Weekly",IF(AB460&gt;=40,1,0.5),IF(AB460&gt;=80,1,0.5))),""))),"")</f>
        <v/>
      </c>
      <c r="BG460" s="499" t="str">
        <f>IF($BG$28="X",IF(AX460="",0,IF($B460="","",IF(AX$28="X",IF(AG460&gt;0,1,IF(Cover!$E$47="Weekly",IF(AF460&gt;=40,1,0.5),IF(AF460&gt;=80,1,0.5))),""))),"")</f>
        <v/>
      </c>
      <c r="BH460" s="500" t="str">
        <f>IF($BH$28="X",IF(AY460="",0,IF($B460="","",IF(AY$28="X",IF(AK460&gt;0,1,IF(Cover!$E$47="Weekly",IF(AJ460&gt;=40,1,0.5),IF(AJ460&gt;=80,1,0.5))),""))),"")</f>
        <v/>
      </c>
      <c r="BI460" s="470" t="str">
        <f t="shared" si="141"/>
        <v/>
      </c>
      <c r="BJ460" s="469" t="str">
        <f t="shared" si="142"/>
        <v/>
      </c>
      <c r="BL460" s="632">
        <f>IF(BJ460=0,IF('STEP 2 EE Data'!K455="Yes",IF('STEP 2 EE Data'!C455="",1,IF('STEP 2 EE Data'!D455&gt;=40,1,0.5)),0),IF('STEP 2 EE Data'!K455="Yes",IF('STEP 2 EE Data'!C455="",IF(BJ460=0.5,0.5,0),IF('STEP 2 EE Data'!D455&gt;=40,IF(BJ460=0.5,0.5,0),0)),0))</f>
        <v>0</v>
      </c>
    </row>
    <row r="461" spans="1:64" ht="15.6" thickTop="1" thickBot="1" x14ac:dyDescent="0.35">
      <c r="A461" s="84" t="str">
        <f>IF('STEP 2 EE Data'!A456="","",'STEP 2 EE Data'!A456)</f>
        <v/>
      </c>
      <c r="B461" s="83" t="str">
        <f>IF('STEP 2 EE Data'!B456="","",'STEP 2 EE Data'!B456)</f>
        <v/>
      </c>
      <c r="C461" s="54"/>
      <c r="D461" s="56"/>
      <c r="E461" s="55"/>
      <c r="F461" s="371" t="str">
        <f t="shared" si="143"/>
        <v/>
      </c>
      <c r="G461" s="54"/>
      <c r="H461" s="56"/>
      <c r="I461" s="55"/>
      <c r="J461" s="560" t="str">
        <f t="shared" si="144"/>
        <v/>
      </c>
      <c r="K461" s="54"/>
      <c r="L461" s="56"/>
      <c r="M461" s="55"/>
      <c r="N461" s="560" t="str">
        <f t="shared" si="145"/>
        <v/>
      </c>
      <c r="O461" s="54"/>
      <c r="P461" s="56"/>
      <c r="Q461" s="55"/>
      <c r="R461" s="560" t="str">
        <f t="shared" si="126"/>
        <v/>
      </c>
      <c r="S461" s="54"/>
      <c r="T461" s="56"/>
      <c r="U461" s="55"/>
      <c r="V461" s="560" t="str">
        <f t="shared" si="127"/>
        <v/>
      </c>
      <c r="W461" s="54"/>
      <c r="X461" s="56"/>
      <c r="Y461" s="55"/>
      <c r="Z461" s="560" t="str">
        <f t="shared" si="128"/>
        <v/>
      </c>
      <c r="AA461" s="54"/>
      <c r="AB461" s="56"/>
      <c r="AC461" s="55"/>
      <c r="AD461" s="560" t="str">
        <f t="shared" si="129"/>
        <v/>
      </c>
      <c r="AE461" s="54"/>
      <c r="AF461" s="56"/>
      <c r="AG461" s="55"/>
      <c r="AH461" s="560" t="str">
        <f t="shared" si="130"/>
        <v/>
      </c>
      <c r="AI461" s="54"/>
      <c r="AJ461" s="56"/>
      <c r="AK461" s="55"/>
      <c r="AL461" s="446" t="str">
        <f t="shared" si="131"/>
        <v/>
      </c>
      <c r="AM461" s="504">
        <f>'STEP 2 EE Data'!AI456</f>
        <v>0</v>
      </c>
      <c r="AN461" s="82">
        <f>'STEP 2 EE Data'!AJ456</f>
        <v>0</v>
      </c>
      <c r="AO461" s="445" t="str">
        <f>'STEP 2 EE Data'!AK456</f>
        <v/>
      </c>
      <c r="AQ461" s="497" t="str">
        <f t="shared" si="132"/>
        <v/>
      </c>
      <c r="AR461" s="497" t="str">
        <f t="shared" si="133"/>
        <v/>
      </c>
      <c r="AS461" s="497" t="str">
        <f t="shared" si="134"/>
        <v/>
      </c>
      <c r="AT461" s="497" t="str">
        <f t="shared" si="135"/>
        <v/>
      </c>
      <c r="AU461" s="497" t="str">
        <f t="shared" si="136"/>
        <v/>
      </c>
      <c r="AV461" s="497" t="str">
        <f t="shared" si="137"/>
        <v/>
      </c>
      <c r="AW461" s="497" t="str">
        <f t="shared" si="138"/>
        <v/>
      </c>
      <c r="AX461" s="497" t="str">
        <f t="shared" si="139"/>
        <v/>
      </c>
      <c r="AY461" s="498" t="str">
        <f t="shared" si="140"/>
        <v/>
      </c>
      <c r="AZ461" s="499" t="str">
        <f>IF($AZ$28="X",IF(AQ461="",0,IF($B461="","",IF(AQ$28="X",IF(E461&gt;0,1,IF(Cover!$E$47="Weekly",IF(D461&gt;=40,1,0.5),IF(D461&gt;=80,1,0.5))),""))),"")</f>
        <v/>
      </c>
      <c r="BA461" s="499" t="str">
        <f>IF($BA$28="X",IF(AR461="",0,IF($B461="","",IF(AR$28="X",IF(I461&gt;0,1,IF(Cover!$E$47="Weekly",IF(H461&gt;=40,1,0.5),IF(H461&gt;=80,1,0.5))),""))),"")</f>
        <v/>
      </c>
      <c r="BB461" s="499" t="str">
        <f>IF($BB$28="X",IF(AS461="",0,IF($B461="","",IF(AS$28="X",IF(M461&gt;0,1,IF(Cover!$E$47="Weekly",IF(L461&gt;=40,1,0.5),IF(L461&gt;=80,1,0.5))),""))),"")</f>
        <v/>
      </c>
      <c r="BC461" s="499" t="str">
        <f>IF($BC$28="X",IF(AT461="",0,IF($B461="","",IF(AT$28="X",IF(Q461&gt;0,1,IF(Cover!$E$47="Weekly",IF(P461&gt;=40,1,0.5),IF(P461&gt;=80,1,0.5))),""))),"")</f>
        <v/>
      </c>
      <c r="BD461" s="499" t="str">
        <f>IF($BD$28="X",IF(AU461="",0,IF($B461="","",IF(AU$28="X",IF(U461&gt;0,1,IF(Cover!$E$47="Weekly",IF(T461&gt;=40,1,0.5),IF(T461&gt;=80,1,0.5))),""))),"")</f>
        <v/>
      </c>
      <c r="BE461" s="499" t="str">
        <f>IF($BE$28="X",IF(AV461="",0,IF($B461="","",IF(AV$28="X",IF(Y461&gt;0,1,IF(Cover!$E$47="Weekly",IF(X461&gt;=40,1,0.5),IF(X461&gt;=80,1,0.5))),""))),"")</f>
        <v/>
      </c>
      <c r="BF461" s="499" t="str">
        <f>IF($BF$28="X",IF(AW461="",0,IF($B461="","",IF(AW$28="X",IF(AC461&gt;0,1,IF(Cover!$E$47="Weekly",IF(AB461&gt;=40,1,0.5),IF(AB461&gt;=80,1,0.5))),""))),"")</f>
        <v/>
      </c>
      <c r="BG461" s="499" t="str">
        <f>IF($BG$28="X",IF(AX461="",0,IF($B461="","",IF(AX$28="X",IF(AG461&gt;0,1,IF(Cover!$E$47="Weekly",IF(AF461&gt;=40,1,0.5),IF(AF461&gt;=80,1,0.5))),""))),"")</f>
        <v/>
      </c>
      <c r="BH461" s="500" t="str">
        <f>IF($BH$28="X",IF(AY461="",0,IF($B461="","",IF(AY$28="X",IF(AK461&gt;0,1,IF(Cover!$E$47="Weekly",IF(AJ461&gt;=40,1,0.5),IF(AJ461&gt;=80,1,0.5))),""))),"")</f>
        <v/>
      </c>
      <c r="BI461" s="470" t="str">
        <f t="shared" si="141"/>
        <v/>
      </c>
      <c r="BJ461" s="469" t="str">
        <f t="shared" si="142"/>
        <v/>
      </c>
      <c r="BL461" s="632">
        <f>IF(BJ461=0,IF('STEP 2 EE Data'!K456="Yes",IF('STEP 2 EE Data'!C456="",1,IF('STEP 2 EE Data'!D456&gt;=40,1,0.5)),0),IF('STEP 2 EE Data'!K456="Yes",IF('STEP 2 EE Data'!C456="",IF(BJ461=0.5,0.5,0),IF('STEP 2 EE Data'!D456&gt;=40,IF(BJ461=0.5,0.5,0),0)),0))</f>
        <v>0</v>
      </c>
    </row>
    <row r="462" spans="1:64" ht="15.6" thickTop="1" thickBot="1" x14ac:dyDescent="0.35">
      <c r="A462" s="84" t="str">
        <f>IF('STEP 2 EE Data'!A457="","",'STEP 2 EE Data'!A457)</f>
        <v/>
      </c>
      <c r="B462" s="83" t="str">
        <f>IF('STEP 2 EE Data'!B457="","",'STEP 2 EE Data'!B457)</f>
        <v/>
      </c>
      <c r="C462" s="54"/>
      <c r="D462" s="56"/>
      <c r="E462" s="55"/>
      <c r="F462" s="371" t="str">
        <f t="shared" si="143"/>
        <v/>
      </c>
      <c r="G462" s="54"/>
      <c r="H462" s="56"/>
      <c r="I462" s="55"/>
      <c r="J462" s="560" t="str">
        <f t="shared" si="144"/>
        <v/>
      </c>
      <c r="K462" s="54"/>
      <c r="L462" s="56"/>
      <c r="M462" s="55"/>
      <c r="N462" s="560" t="str">
        <f t="shared" si="145"/>
        <v/>
      </c>
      <c r="O462" s="54"/>
      <c r="P462" s="56"/>
      <c r="Q462" s="55"/>
      <c r="R462" s="560" t="str">
        <f t="shared" si="126"/>
        <v/>
      </c>
      <c r="S462" s="54"/>
      <c r="T462" s="56"/>
      <c r="U462" s="55"/>
      <c r="V462" s="560" t="str">
        <f t="shared" si="127"/>
        <v/>
      </c>
      <c r="W462" s="54"/>
      <c r="X462" s="56"/>
      <c r="Y462" s="55"/>
      <c r="Z462" s="560" t="str">
        <f t="shared" si="128"/>
        <v/>
      </c>
      <c r="AA462" s="54"/>
      <c r="AB462" s="56"/>
      <c r="AC462" s="55"/>
      <c r="AD462" s="560" t="str">
        <f t="shared" si="129"/>
        <v/>
      </c>
      <c r="AE462" s="54"/>
      <c r="AF462" s="56"/>
      <c r="AG462" s="55"/>
      <c r="AH462" s="560" t="str">
        <f t="shared" si="130"/>
        <v/>
      </c>
      <c r="AI462" s="54"/>
      <c r="AJ462" s="56"/>
      <c r="AK462" s="55"/>
      <c r="AL462" s="446" t="str">
        <f t="shared" si="131"/>
        <v/>
      </c>
      <c r="AM462" s="504">
        <f>'STEP 2 EE Data'!AI457</f>
        <v>0</v>
      </c>
      <c r="AN462" s="82">
        <f>'STEP 2 EE Data'!AJ457</f>
        <v>0</v>
      </c>
      <c r="AO462" s="445" t="str">
        <f>'STEP 2 EE Data'!AK457</f>
        <v/>
      </c>
      <c r="AQ462" s="497" t="str">
        <f t="shared" si="132"/>
        <v/>
      </c>
      <c r="AR462" s="497" t="str">
        <f t="shared" si="133"/>
        <v/>
      </c>
      <c r="AS462" s="497" t="str">
        <f t="shared" si="134"/>
        <v/>
      </c>
      <c r="AT462" s="497" t="str">
        <f t="shared" si="135"/>
        <v/>
      </c>
      <c r="AU462" s="497" t="str">
        <f t="shared" si="136"/>
        <v/>
      </c>
      <c r="AV462" s="497" t="str">
        <f t="shared" si="137"/>
        <v/>
      </c>
      <c r="AW462" s="497" t="str">
        <f t="shared" si="138"/>
        <v/>
      </c>
      <c r="AX462" s="497" t="str">
        <f t="shared" si="139"/>
        <v/>
      </c>
      <c r="AY462" s="498" t="str">
        <f t="shared" si="140"/>
        <v/>
      </c>
      <c r="AZ462" s="499" t="str">
        <f>IF($AZ$28="X",IF(AQ462="",0,IF($B462="","",IF(AQ$28="X",IF(E462&gt;0,1,IF(Cover!$E$47="Weekly",IF(D462&gt;=40,1,0.5),IF(D462&gt;=80,1,0.5))),""))),"")</f>
        <v/>
      </c>
      <c r="BA462" s="499" t="str">
        <f>IF($BA$28="X",IF(AR462="",0,IF($B462="","",IF(AR$28="X",IF(I462&gt;0,1,IF(Cover!$E$47="Weekly",IF(H462&gt;=40,1,0.5),IF(H462&gt;=80,1,0.5))),""))),"")</f>
        <v/>
      </c>
      <c r="BB462" s="499" t="str">
        <f>IF($BB$28="X",IF(AS462="",0,IF($B462="","",IF(AS$28="X",IF(M462&gt;0,1,IF(Cover!$E$47="Weekly",IF(L462&gt;=40,1,0.5),IF(L462&gt;=80,1,0.5))),""))),"")</f>
        <v/>
      </c>
      <c r="BC462" s="499" t="str">
        <f>IF($BC$28="X",IF(AT462="",0,IF($B462="","",IF(AT$28="X",IF(Q462&gt;0,1,IF(Cover!$E$47="Weekly",IF(P462&gt;=40,1,0.5),IF(P462&gt;=80,1,0.5))),""))),"")</f>
        <v/>
      </c>
      <c r="BD462" s="499" t="str">
        <f>IF($BD$28="X",IF(AU462="",0,IF($B462="","",IF(AU$28="X",IF(U462&gt;0,1,IF(Cover!$E$47="Weekly",IF(T462&gt;=40,1,0.5),IF(T462&gt;=80,1,0.5))),""))),"")</f>
        <v/>
      </c>
      <c r="BE462" s="499" t="str">
        <f>IF($BE$28="X",IF(AV462="",0,IF($B462="","",IF(AV$28="X",IF(Y462&gt;0,1,IF(Cover!$E$47="Weekly",IF(X462&gt;=40,1,0.5),IF(X462&gt;=80,1,0.5))),""))),"")</f>
        <v/>
      </c>
      <c r="BF462" s="499" t="str">
        <f>IF($BF$28="X",IF(AW462="",0,IF($B462="","",IF(AW$28="X",IF(AC462&gt;0,1,IF(Cover!$E$47="Weekly",IF(AB462&gt;=40,1,0.5),IF(AB462&gt;=80,1,0.5))),""))),"")</f>
        <v/>
      </c>
      <c r="BG462" s="499" t="str">
        <f>IF($BG$28="X",IF(AX462="",0,IF($B462="","",IF(AX$28="X",IF(AG462&gt;0,1,IF(Cover!$E$47="Weekly",IF(AF462&gt;=40,1,0.5),IF(AF462&gt;=80,1,0.5))),""))),"")</f>
        <v/>
      </c>
      <c r="BH462" s="500" t="str">
        <f>IF($BH$28="X",IF(AY462="",0,IF($B462="","",IF(AY$28="X",IF(AK462&gt;0,1,IF(Cover!$E$47="Weekly",IF(AJ462&gt;=40,1,0.5),IF(AJ462&gt;=80,1,0.5))),""))),"")</f>
        <v/>
      </c>
      <c r="BI462" s="470" t="str">
        <f t="shared" si="141"/>
        <v/>
      </c>
      <c r="BJ462" s="469" t="str">
        <f t="shared" si="142"/>
        <v/>
      </c>
      <c r="BL462" s="632">
        <f>IF(BJ462=0,IF('STEP 2 EE Data'!K457="Yes",IF('STEP 2 EE Data'!C457="",1,IF('STEP 2 EE Data'!D457&gt;=40,1,0.5)),0),IF('STEP 2 EE Data'!K457="Yes",IF('STEP 2 EE Data'!C457="",IF(BJ462=0.5,0.5,0),IF('STEP 2 EE Data'!D457&gt;=40,IF(BJ462=0.5,0.5,0),0)),0))</f>
        <v>0</v>
      </c>
    </row>
    <row r="463" spans="1:64" ht="15.6" thickTop="1" thickBot="1" x14ac:dyDescent="0.35">
      <c r="A463" s="84" t="str">
        <f>IF('STEP 2 EE Data'!A458="","",'STEP 2 EE Data'!A458)</f>
        <v/>
      </c>
      <c r="B463" s="83" t="str">
        <f>IF('STEP 2 EE Data'!B458="","",'STEP 2 EE Data'!B458)</f>
        <v/>
      </c>
      <c r="C463" s="54"/>
      <c r="D463" s="56"/>
      <c r="E463" s="55"/>
      <c r="F463" s="371" t="str">
        <f t="shared" si="143"/>
        <v/>
      </c>
      <c r="G463" s="54"/>
      <c r="H463" s="56"/>
      <c r="I463" s="55"/>
      <c r="J463" s="560" t="str">
        <f t="shared" si="144"/>
        <v/>
      </c>
      <c r="K463" s="54"/>
      <c r="L463" s="56"/>
      <c r="M463" s="55"/>
      <c r="N463" s="560" t="str">
        <f t="shared" si="145"/>
        <v/>
      </c>
      <c r="O463" s="54"/>
      <c r="P463" s="56"/>
      <c r="Q463" s="55"/>
      <c r="R463" s="560" t="str">
        <f t="shared" si="126"/>
        <v/>
      </c>
      <c r="S463" s="54"/>
      <c r="T463" s="56"/>
      <c r="U463" s="55"/>
      <c r="V463" s="560" t="str">
        <f t="shared" si="127"/>
        <v/>
      </c>
      <c r="W463" s="54"/>
      <c r="X463" s="56"/>
      <c r="Y463" s="55"/>
      <c r="Z463" s="560" t="str">
        <f t="shared" si="128"/>
        <v/>
      </c>
      <c r="AA463" s="54"/>
      <c r="AB463" s="56"/>
      <c r="AC463" s="55"/>
      <c r="AD463" s="560" t="str">
        <f t="shared" si="129"/>
        <v/>
      </c>
      <c r="AE463" s="54"/>
      <c r="AF463" s="56"/>
      <c r="AG463" s="55"/>
      <c r="AH463" s="560" t="str">
        <f t="shared" si="130"/>
        <v/>
      </c>
      <c r="AI463" s="54"/>
      <c r="AJ463" s="56"/>
      <c r="AK463" s="55"/>
      <c r="AL463" s="446" t="str">
        <f t="shared" si="131"/>
        <v/>
      </c>
      <c r="AM463" s="504">
        <f>'STEP 2 EE Data'!AI458</f>
        <v>0</v>
      </c>
      <c r="AN463" s="82">
        <f>'STEP 2 EE Data'!AJ458</f>
        <v>0</v>
      </c>
      <c r="AO463" s="445" t="str">
        <f>'STEP 2 EE Data'!AK458</f>
        <v/>
      </c>
      <c r="AQ463" s="497" t="str">
        <f t="shared" si="132"/>
        <v/>
      </c>
      <c r="AR463" s="497" t="str">
        <f t="shared" si="133"/>
        <v/>
      </c>
      <c r="AS463" s="497" t="str">
        <f t="shared" si="134"/>
        <v/>
      </c>
      <c r="AT463" s="497" t="str">
        <f t="shared" si="135"/>
        <v/>
      </c>
      <c r="AU463" s="497" t="str">
        <f t="shared" si="136"/>
        <v/>
      </c>
      <c r="AV463" s="497" t="str">
        <f t="shared" si="137"/>
        <v/>
      </c>
      <c r="AW463" s="497" t="str">
        <f t="shared" si="138"/>
        <v/>
      </c>
      <c r="AX463" s="497" t="str">
        <f t="shared" si="139"/>
        <v/>
      </c>
      <c r="AY463" s="498" t="str">
        <f t="shared" si="140"/>
        <v/>
      </c>
      <c r="AZ463" s="499" t="str">
        <f>IF($AZ$28="X",IF(AQ463="",0,IF($B463="","",IF(AQ$28="X",IF(E463&gt;0,1,IF(Cover!$E$47="Weekly",IF(D463&gt;=40,1,0.5),IF(D463&gt;=80,1,0.5))),""))),"")</f>
        <v/>
      </c>
      <c r="BA463" s="499" t="str">
        <f>IF($BA$28="X",IF(AR463="",0,IF($B463="","",IF(AR$28="X",IF(I463&gt;0,1,IF(Cover!$E$47="Weekly",IF(H463&gt;=40,1,0.5),IF(H463&gt;=80,1,0.5))),""))),"")</f>
        <v/>
      </c>
      <c r="BB463" s="499" t="str">
        <f>IF($BB$28="X",IF(AS463="",0,IF($B463="","",IF(AS$28="X",IF(M463&gt;0,1,IF(Cover!$E$47="Weekly",IF(L463&gt;=40,1,0.5),IF(L463&gt;=80,1,0.5))),""))),"")</f>
        <v/>
      </c>
      <c r="BC463" s="499" t="str">
        <f>IF($BC$28="X",IF(AT463="",0,IF($B463="","",IF(AT$28="X",IF(Q463&gt;0,1,IF(Cover!$E$47="Weekly",IF(P463&gt;=40,1,0.5),IF(P463&gt;=80,1,0.5))),""))),"")</f>
        <v/>
      </c>
      <c r="BD463" s="499" t="str">
        <f>IF($BD$28="X",IF(AU463="",0,IF($B463="","",IF(AU$28="X",IF(U463&gt;0,1,IF(Cover!$E$47="Weekly",IF(T463&gt;=40,1,0.5),IF(T463&gt;=80,1,0.5))),""))),"")</f>
        <v/>
      </c>
      <c r="BE463" s="499" t="str">
        <f>IF($BE$28="X",IF(AV463="",0,IF($B463="","",IF(AV$28="X",IF(Y463&gt;0,1,IF(Cover!$E$47="Weekly",IF(X463&gt;=40,1,0.5),IF(X463&gt;=80,1,0.5))),""))),"")</f>
        <v/>
      </c>
      <c r="BF463" s="499" t="str">
        <f>IF($BF$28="X",IF(AW463="",0,IF($B463="","",IF(AW$28="X",IF(AC463&gt;0,1,IF(Cover!$E$47="Weekly",IF(AB463&gt;=40,1,0.5),IF(AB463&gt;=80,1,0.5))),""))),"")</f>
        <v/>
      </c>
      <c r="BG463" s="499" t="str">
        <f>IF($BG$28="X",IF(AX463="",0,IF($B463="","",IF(AX$28="X",IF(AG463&gt;0,1,IF(Cover!$E$47="Weekly",IF(AF463&gt;=40,1,0.5),IF(AF463&gt;=80,1,0.5))),""))),"")</f>
        <v/>
      </c>
      <c r="BH463" s="500" t="str">
        <f>IF($BH$28="X",IF(AY463="",0,IF($B463="","",IF(AY$28="X",IF(AK463&gt;0,1,IF(Cover!$E$47="Weekly",IF(AJ463&gt;=40,1,0.5),IF(AJ463&gt;=80,1,0.5))),""))),"")</f>
        <v/>
      </c>
      <c r="BI463" s="470" t="str">
        <f t="shared" si="141"/>
        <v/>
      </c>
      <c r="BJ463" s="469" t="str">
        <f t="shared" si="142"/>
        <v/>
      </c>
      <c r="BL463" s="632">
        <f>IF(BJ463=0,IF('STEP 2 EE Data'!K458="Yes",IF('STEP 2 EE Data'!C458="",1,IF('STEP 2 EE Data'!D458&gt;=40,1,0.5)),0),IF('STEP 2 EE Data'!K458="Yes",IF('STEP 2 EE Data'!C458="",IF(BJ463=0.5,0.5,0),IF('STEP 2 EE Data'!D458&gt;=40,IF(BJ463=0.5,0.5,0),0)),0))</f>
        <v>0</v>
      </c>
    </row>
    <row r="464" spans="1:64" ht="15.6" thickTop="1" thickBot="1" x14ac:dyDescent="0.35">
      <c r="A464" s="84" t="str">
        <f>IF('STEP 2 EE Data'!A459="","",'STEP 2 EE Data'!A459)</f>
        <v/>
      </c>
      <c r="B464" s="83" t="str">
        <f>IF('STEP 2 EE Data'!B459="","",'STEP 2 EE Data'!B459)</f>
        <v/>
      </c>
      <c r="C464" s="54"/>
      <c r="D464" s="56"/>
      <c r="E464" s="55"/>
      <c r="F464" s="371" t="str">
        <f t="shared" si="143"/>
        <v/>
      </c>
      <c r="G464" s="54"/>
      <c r="H464" s="56"/>
      <c r="I464" s="55"/>
      <c r="J464" s="560" t="str">
        <f t="shared" si="144"/>
        <v/>
      </c>
      <c r="K464" s="54"/>
      <c r="L464" s="56"/>
      <c r="M464" s="55"/>
      <c r="N464" s="560" t="str">
        <f t="shared" si="145"/>
        <v/>
      </c>
      <c r="O464" s="54"/>
      <c r="P464" s="56"/>
      <c r="Q464" s="55"/>
      <c r="R464" s="560" t="str">
        <f t="shared" si="126"/>
        <v/>
      </c>
      <c r="S464" s="54"/>
      <c r="T464" s="56"/>
      <c r="U464" s="55"/>
      <c r="V464" s="560" t="str">
        <f t="shared" si="127"/>
        <v/>
      </c>
      <c r="W464" s="54"/>
      <c r="X464" s="56"/>
      <c r="Y464" s="55"/>
      <c r="Z464" s="560" t="str">
        <f t="shared" si="128"/>
        <v/>
      </c>
      <c r="AA464" s="54"/>
      <c r="AB464" s="56"/>
      <c r="AC464" s="55"/>
      <c r="AD464" s="560" t="str">
        <f t="shared" si="129"/>
        <v/>
      </c>
      <c r="AE464" s="54"/>
      <c r="AF464" s="56"/>
      <c r="AG464" s="55"/>
      <c r="AH464" s="560" t="str">
        <f t="shared" si="130"/>
        <v/>
      </c>
      <c r="AI464" s="54"/>
      <c r="AJ464" s="56"/>
      <c r="AK464" s="55"/>
      <c r="AL464" s="446" t="str">
        <f t="shared" si="131"/>
        <v/>
      </c>
      <c r="AM464" s="504">
        <f>'STEP 2 EE Data'!AI459</f>
        <v>0</v>
      </c>
      <c r="AN464" s="82">
        <f>'STEP 2 EE Data'!AJ459</f>
        <v>0</v>
      </c>
      <c r="AO464" s="445" t="str">
        <f>'STEP 2 EE Data'!AK459</f>
        <v/>
      </c>
      <c r="AQ464" s="497" t="str">
        <f t="shared" si="132"/>
        <v/>
      </c>
      <c r="AR464" s="497" t="str">
        <f t="shared" si="133"/>
        <v/>
      </c>
      <c r="AS464" s="497" t="str">
        <f t="shared" si="134"/>
        <v/>
      </c>
      <c r="AT464" s="497" t="str">
        <f t="shared" si="135"/>
        <v/>
      </c>
      <c r="AU464" s="497" t="str">
        <f t="shared" si="136"/>
        <v/>
      </c>
      <c r="AV464" s="497" t="str">
        <f t="shared" si="137"/>
        <v/>
      </c>
      <c r="AW464" s="497" t="str">
        <f t="shared" si="138"/>
        <v/>
      </c>
      <c r="AX464" s="497" t="str">
        <f t="shared" si="139"/>
        <v/>
      </c>
      <c r="AY464" s="498" t="str">
        <f t="shared" si="140"/>
        <v/>
      </c>
      <c r="AZ464" s="499" t="str">
        <f>IF($AZ$28="X",IF(AQ464="",0,IF($B464="","",IF(AQ$28="X",IF(E464&gt;0,1,IF(Cover!$E$47="Weekly",IF(D464&gt;=40,1,0.5),IF(D464&gt;=80,1,0.5))),""))),"")</f>
        <v/>
      </c>
      <c r="BA464" s="499" t="str">
        <f>IF($BA$28="X",IF(AR464="",0,IF($B464="","",IF(AR$28="X",IF(I464&gt;0,1,IF(Cover!$E$47="Weekly",IF(H464&gt;=40,1,0.5),IF(H464&gt;=80,1,0.5))),""))),"")</f>
        <v/>
      </c>
      <c r="BB464" s="499" t="str">
        <f>IF($BB$28="X",IF(AS464="",0,IF($B464="","",IF(AS$28="X",IF(M464&gt;0,1,IF(Cover!$E$47="Weekly",IF(L464&gt;=40,1,0.5),IF(L464&gt;=80,1,0.5))),""))),"")</f>
        <v/>
      </c>
      <c r="BC464" s="499" t="str">
        <f>IF($BC$28="X",IF(AT464="",0,IF($B464="","",IF(AT$28="X",IF(Q464&gt;0,1,IF(Cover!$E$47="Weekly",IF(P464&gt;=40,1,0.5),IF(P464&gt;=80,1,0.5))),""))),"")</f>
        <v/>
      </c>
      <c r="BD464" s="499" t="str">
        <f>IF($BD$28="X",IF(AU464="",0,IF($B464="","",IF(AU$28="X",IF(U464&gt;0,1,IF(Cover!$E$47="Weekly",IF(T464&gt;=40,1,0.5),IF(T464&gt;=80,1,0.5))),""))),"")</f>
        <v/>
      </c>
      <c r="BE464" s="499" t="str">
        <f>IF($BE$28="X",IF(AV464="",0,IF($B464="","",IF(AV$28="X",IF(Y464&gt;0,1,IF(Cover!$E$47="Weekly",IF(X464&gt;=40,1,0.5),IF(X464&gt;=80,1,0.5))),""))),"")</f>
        <v/>
      </c>
      <c r="BF464" s="499" t="str">
        <f>IF($BF$28="X",IF(AW464="",0,IF($B464="","",IF(AW$28="X",IF(AC464&gt;0,1,IF(Cover!$E$47="Weekly",IF(AB464&gt;=40,1,0.5),IF(AB464&gt;=80,1,0.5))),""))),"")</f>
        <v/>
      </c>
      <c r="BG464" s="499" t="str">
        <f>IF($BG$28="X",IF(AX464="",0,IF($B464="","",IF(AX$28="X",IF(AG464&gt;0,1,IF(Cover!$E$47="Weekly",IF(AF464&gt;=40,1,0.5),IF(AF464&gt;=80,1,0.5))),""))),"")</f>
        <v/>
      </c>
      <c r="BH464" s="500" t="str">
        <f>IF($BH$28="X",IF(AY464="",0,IF($B464="","",IF(AY$28="X",IF(AK464&gt;0,1,IF(Cover!$E$47="Weekly",IF(AJ464&gt;=40,1,0.5),IF(AJ464&gt;=80,1,0.5))),""))),"")</f>
        <v/>
      </c>
      <c r="BI464" s="470" t="str">
        <f t="shared" si="141"/>
        <v/>
      </c>
      <c r="BJ464" s="469" t="str">
        <f t="shared" si="142"/>
        <v/>
      </c>
      <c r="BL464" s="632">
        <f>IF(BJ464=0,IF('STEP 2 EE Data'!K459="Yes",IF('STEP 2 EE Data'!C459="",1,IF('STEP 2 EE Data'!D459&gt;=40,1,0.5)),0),IF('STEP 2 EE Data'!K459="Yes",IF('STEP 2 EE Data'!C459="",IF(BJ464=0.5,0.5,0),IF('STEP 2 EE Data'!D459&gt;=40,IF(BJ464=0.5,0.5,0),0)),0))</f>
        <v>0</v>
      </c>
    </row>
    <row r="465" spans="1:64" ht="15.6" thickTop="1" thickBot="1" x14ac:dyDescent="0.35">
      <c r="A465" s="84" t="str">
        <f>IF('STEP 2 EE Data'!A460="","",'STEP 2 EE Data'!A460)</f>
        <v/>
      </c>
      <c r="B465" s="83" t="str">
        <f>IF('STEP 2 EE Data'!B460="","",'STEP 2 EE Data'!B460)</f>
        <v/>
      </c>
      <c r="C465" s="54"/>
      <c r="D465" s="56"/>
      <c r="E465" s="55"/>
      <c r="F465" s="371" t="str">
        <f t="shared" si="143"/>
        <v/>
      </c>
      <c r="G465" s="54"/>
      <c r="H465" s="56"/>
      <c r="I465" s="55"/>
      <c r="J465" s="560" t="str">
        <f t="shared" si="144"/>
        <v/>
      </c>
      <c r="K465" s="54"/>
      <c r="L465" s="56"/>
      <c r="M465" s="55"/>
      <c r="N465" s="560" t="str">
        <f t="shared" si="145"/>
        <v/>
      </c>
      <c r="O465" s="54"/>
      <c r="P465" s="56"/>
      <c r="Q465" s="55"/>
      <c r="R465" s="560" t="str">
        <f t="shared" si="126"/>
        <v/>
      </c>
      <c r="S465" s="54"/>
      <c r="T465" s="56"/>
      <c r="U465" s="55"/>
      <c r="V465" s="560" t="str">
        <f t="shared" si="127"/>
        <v/>
      </c>
      <c r="W465" s="54"/>
      <c r="X465" s="56"/>
      <c r="Y465" s="55"/>
      <c r="Z465" s="560" t="str">
        <f t="shared" si="128"/>
        <v/>
      </c>
      <c r="AA465" s="54"/>
      <c r="AB465" s="56"/>
      <c r="AC465" s="55"/>
      <c r="AD465" s="560" t="str">
        <f t="shared" si="129"/>
        <v/>
      </c>
      <c r="AE465" s="54"/>
      <c r="AF465" s="56"/>
      <c r="AG465" s="55"/>
      <c r="AH465" s="560" t="str">
        <f t="shared" si="130"/>
        <v/>
      </c>
      <c r="AI465" s="54"/>
      <c r="AJ465" s="56"/>
      <c r="AK465" s="55"/>
      <c r="AL465" s="446" t="str">
        <f t="shared" si="131"/>
        <v/>
      </c>
      <c r="AM465" s="504">
        <f>'STEP 2 EE Data'!AI460</f>
        <v>0</v>
      </c>
      <c r="AN465" s="82">
        <f>'STEP 2 EE Data'!AJ460</f>
        <v>0</v>
      </c>
      <c r="AO465" s="445" t="str">
        <f>'STEP 2 EE Data'!AK460</f>
        <v/>
      </c>
      <c r="AQ465" s="497" t="str">
        <f t="shared" si="132"/>
        <v/>
      </c>
      <c r="AR465" s="497" t="str">
        <f t="shared" si="133"/>
        <v/>
      </c>
      <c r="AS465" s="497" t="str">
        <f t="shared" si="134"/>
        <v/>
      </c>
      <c r="AT465" s="497" t="str">
        <f t="shared" si="135"/>
        <v/>
      </c>
      <c r="AU465" s="497" t="str">
        <f t="shared" si="136"/>
        <v/>
      </c>
      <c r="AV465" s="497" t="str">
        <f t="shared" si="137"/>
        <v/>
      </c>
      <c r="AW465" s="497" t="str">
        <f t="shared" si="138"/>
        <v/>
      </c>
      <c r="AX465" s="497" t="str">
        <f t="shared" si="139"/>
        <v/>
      </c>
      <c r="AY465" s="498" t="str">
        <f t="shared" si="140"/>
        <v/>
      </c>
      <c r="AZ465" s="499" t="str">
        <f>IF($AZ$28="X",IF(AQ465="",0,IF($B465="","",IF(AQ$28="X",IF(E465&gt;0,1,IF(Cover!$E$47="Weekly",IF(D465&gt;=40,1,0.5),IF(D465&gt;=80,1,0.5))),""))),"")</f>
        <v/>
      </c>
      <c r="BA465" s="499" t="str">
        <f>IF($BA$28="X",IF(AR465="",0,IF($B465="","",IF(AR$28="X",IF(I465&gt;0,1,IF(Cover!$E$47="Weekly",IF(H465&gt;=40,1,0.5),IF(H465&gt;=80,1,0.5))),""))),"")</f>
        <v/>
      </c>
      <c r="BB465" s="499" t="str">
        <f>IF($BB$28="X",IF(AS465="",0,IF($B465="","",IF(AS$28="X",IF(M465&gt;0,1,IF(Cover!$E$47="Weekly",IF(L465&gt;=40,1,0.5),IF(L465&gt;=80,1,0.5))),""))),"")</f>
        <v/>
      </c>
      <c r="BC465" s="499" t="str">
        <f>IF($BC$28="X",IF(AT465="",0,IF($B465="","",IF(AT$28="X",IF(Q465&gt;0,1,IF(Cover!$E$47="Weekly",IF(P465&gt;=40,1,0.5),IF(P465&gt;=80,1,0.5))),""))),"")</f>
        <v/>
      </c>
      <c r="BD465" s="499" t="str">
        <f>IF($BD$28="X",IF(AU465="",0,IF($B465="","",IF(AU$28="X",IF(U465&gt;0,1,IF(Cover!$E$47="Weekly",IF(T465&gt;=40,1,0.5),IF(T465&gt;=80,1,0.5))),""))),"")</f>
        <v/>
      </c>
      <c r="BE465" s="499" t="str">
        <f>IF($BE$28="X",IF(AV465="",0,IF($B465="","",IF(AV$28="X",IF(Y465&gt;0,1,IF(Cover!$E$47="Weekly",IF(X465&gt;=40,1,0.5),IF(X465&gt;=80,1,0.5))),""))),"")</f>
        <v/>
      </c>
      <c r="BF465" s="499" t="str">
        <f>IF($BF$28="X",IF(AW465="",0,IF($B465="","",IF(AW$28="X",IF(AC465&gt;0,1,IF(Cover!$E$47="Weekly",IF(AB465&gt;=40,1,0.5),IF(AB465&gt;=80,1,0.5))),""))),"")</f>
        <v/>
      </c>
      <c r="BG465" s="499" t="str">
        <f>IF($BG$28="X",IF(AX465="",0,IF($B465="","",IF(AX$28="X",IF(AG465&gt;0,1,IF(Cover!$E$47="Weekly",IF(AF465&gt;=40,1,0.5),IF(AF465&gt;=80,1,0.5))),""))),"")</f>
        <v/>
      </c>
      <c r="BH465" s="500" t="str">
        <f>IF($BH$28="X",IF(AY465="",0,IF($B465="","",IF(AY$28="X",IF(AK465&gt;0,1,IF(Cover!$E$47="Weekly",IF(AJ465&gt;=40,1,0.5),IF(AJ465&gt;=80,1,0.5))),""))),"")</f>
        <v/>
      </c>
      <c r="BI465" s="470" t="str">
        <f t="shared" si="141"/>
        <v/>
      </c>
      <c r="BJ465" s="469" t="str">
        <f t="shared" si="142"/>
        <v/>
      </c>
      <c r="BL465" s="632">
        <f>IF(BJ465=0,IF('STEP 2 EE Data'!K460="Yes",IF('STEP 2 EE Data'!C460="",1,IF('STEP 2 EE Data'!D460&gt;=40,1,0.5)),0),IF('STEP 2 EE Data'!K460="Yes",IF('STEP 2 EE Data'!C460="",IF(BJ465=0.5,0.5,0),IF('STEP 2 EE Data'!D460&gt;=40,IF(BJ465=0.5,0.5,0),0)),0))</f>
        <v>0</v>
      </c>
    </row>
    <row r="466" spans="1:64" ht="15.6" thickTop="1" thickBot="1" x14ac:dyDescent="0.35">
      <c r="A466" s="84" t="str">
        <f>IF('STEP 2 EE Data'!A461="","",'STEP 2 EE Data'!A461)</f>
        <v/>
      </c>
      <c r="B466" s="83" t="str">
        <f>IF('STEP 2 EE Data'!B461="","",'STEP 2 EE Data'!B461)</f>
        <v/>
      </c>
      <c r="C466" s="54"/>
      <c r="D466" s="56"/>
      <c r="E466" s="55"/>
      <c r="F466" s="371" t="str">
        <f t="shared" si="143"/>
        <v/>
      </c>
      <c r="G466" s="54"/>
      <c r="H466" s="56"/>
      <c r="I466" s="55"/>
      <c r="J466" s="560" t="str">
        <f t="shared" si="144"/>
        <v/>
      </c>
      <c r="K466" s="54"/>
      <c r="L466" s="56"/>
      <c r="M466" s="55"/>
      <c r="N466" s="560" t="str">
        <f t="shared" si="145"/>
        <v/>
      </c>
      <c r="O466" s="54"/>
      <c r="P466" s="56"/>
      <c r="Q466" s="55"/>
      <c r="R466" s="560" t="str">
        <f t="shared" si="126"/>
        <v/>
      </c>
      <c r="S466" s="54"/>
      <c r="T466" s="56"/>
      <c r="U466" s="55"/>
      <c r="V466" s="560" t="str">
        <f t="shared" si="127"/>
        <v/>
      </c>
      <c r="W466" s="54"/>
      <c r="X466" s="56"/>
      <c r="Y466" s="55"/>
      <c r="Z466" s="560" t="str">
        <f t="shared" si="128"/>
        <v/>
      </c>
      <c r="AA466" s="54"/>
      <c r="AB466" s="56"/>
      <c r="AC466" s="55"/>
      <c r="AD466" s="560" t="str">
        <f t="shared" si="129"/>
        <v/>
      </c>
      <c r="AE466" s="54"/>
      <c r="AF466" s="56"/>
      <c r="AG466" s="55"/>
      <c r="AH466" s="560" t="str">
        <f t="shared" si="130"/>
        <v/>
      </c>
      <c r="AI466" s="54"/>
      <c r="AJ466" s="56"/>
      <c r="AK466" s="55"/>
      <c r="AL466" s="446" t="str">
        <f t="shared" si="131"/>
        <v/>
      </c>
      <c r="AM466" s="504">
        <f>'STEP 2 EE Data'!AI461</f>
        <v>0</v>
      </c>
      <c r="AN466" s="82">
        <f>'STEP 2 EE Data'!AJ461</f>
        <v>0</v>
      </c>
      <c r="AO466" s="445" t="str">
        <f>'STEP 2 EE Data'!AK461</f>
        <v/>
      </c>
      <c r="AQ466" s="497" t="str">
        <f t="shared" si="132"/>
        <v/>
      </c>
      <c r="AR466" s="497" t="str">
        <f t="shared" si="133"/>
        <v/>
      </c>
      <c r="AS466" s="497" t="str">
        <f t="shared" si="134"/>
        <v/>
      </c>
      <c r="AT466" s="497" t="str">
        <f t="shared" si="135"/>
        <v/>
      </c>
      <c r="AU466" s="497" t="str">
        <f t="shared" si="136"/>
        <v/>
      </c>
      <c r="AV466" s="497" t="str">
        <f t="shared" si="137"/>
        <v/>
      </c>
      <c r="AW466" s="497" t="str">
        <f t="shared" si="138"/>
        <v/>
      </c>
      <c r="AX466" s="497" t="str">
        <f t="shared" si="139"/>
        <v/>
      </c>
      <c r="AY466" s="498" t="str">
        <f t="shared" si="140"/>
        <v/>
      </c>
      <c r="AZ466" s="499" t="str">
        <f>IF($AZ$28="X",IF(AQ466="",0,IF($B466="","",IF(AQ$28="X",IF(E466&gt;0,1,IF(Cover!$E$47="Weekly",IF(D466&gt;=40,1,0.5),IF(D466&gt;=80,1,0.5))),""))),"")</f>
        <v/>
      </c>
      <c r="BA466" s="499" t="str">
        <f>IF($BA$28="X",IF(AR466="",0,IF($B466="","",IF(AR$28="X",IF(I466&gt;0,1,IF(Cover!$E$47="Weekly",IF(H466&gt;=40,1,0.5),IF(H466&gt;=80,1,0.5))),""))),"")</f>
        <v/>
      </c>
      <c r="BB466" s="499" t="str">
        <f>IF($BB$28="X",IF(AS466="",0,IF($B466="","",IF(AS$28="X",IF(M466&gt;0,1,IF(Cover!$E$47="Weekly",IF(L466&gt;=40,1,0.5),IF(L466&gt;=80,1,0.5))),""))),"")</f>
        <v/>
      </c>
      <c r="BC466" s="499" t="str">
        <f>IF($BC$28="X",IF(AT466="",0,IF($B466="","",IF(AT$28="X",IF(Q466&gt;0,1,IF(Cover!$E$47="Weekly",IF(P466&gt;=40,1,0.5),IF(P466&gt;=80,1,0.5))),""))),"")</f>
        <v/>
      </c>
      <c r="BD466" s="499" t="str">
        <f>IF($BD$28="X",IF(AU466="",0,IF($B466="","",IF(AU$28="X",IF(U466&gt;0,1,IF(Cover!$E$47="Weekly",IF(T466&gt;=40,1,0.5),IF(T466&gt;=80,1,0.5))),""))),"")</f>
        <v/>
      </c>
      <c r="BE466" s="499" t="str">
        <f>IF($BE$28="X",IF(AV466="",0,IF($B466="","",IF(AV$28="X",IF(Y466&gt;0,1,IF(Cover!$E$47="Weekly",IF(X466&gt;=40,1,0.5),IF(X466&gt;=80,1,0.5))),""))),"")</f>
        <v/>
      </c>
      <c r="BF466" s="499" t="str">
        <f>IF($BF$28="X",IF(AW466="",0,IF($B466="","",IF(AW$28="X",IF(AC466&gt;0,1,IF(Cover!$E$47="Weekly",IF(AB466&gt;=40,1,0.5),IF(AB466&gt;=80,1,0.5))),""))),"")</f>
        <v/>
      </c>
      <c r="BG466" s="499" t="str">
        <f>IF($BG$28="X",IF(AX466="",0,IF($B466="","",IF(AX$28="X",IF(AG466&gt;0,1,IF(Cover!$E$47="Weekly",IF(AF466&gt;=40,1,0.5),IF(AF466&gt;=80,1,0.5))),""))),"")</f>
        <v/>
      </c>
      <c r="BH466" s="500" t="str">
        <f>IF($BH$28="X",IF(AY466="",0,IF($B466="","",IF(AY$28="X",IF(AK466&gt;0,1,IF(Cover!$E$47="Weekly",IF(AJ466&gt;=40,1,0.5),IF(AJ466&gt;=80,1,0.5))),""))),"")</f>
        <v/>
      </c>
      <c r="BI466" s="470" t="str">
        <f t="shared" si="141"/>
        <v/>
      </c>
      <c r="BJ466" s="469" t="str">
        <f t="shared" si="142"/>
        <v/>
      </c>
      <c r="BL466" s="632">
        <f>IF(BJ466=0,IF('STEP 2 EE Data'!K461="Yes",IF('STEP 2 EE Data'!C461="",1,IF('STEP 2 EE Data'!D461&gt;=40,1,0.5)),0),IF('STEP 2 EE Data'!K461="Yes",IF('STEP 2 EE Data'!C461="",IF(BJ466=0.5,0.5,0),IF('STEP 2 EE Data'!D461&gt;=40,IF(BJ466=0.5,0.5,0),0)),0))</f>
        <v>0</v>
      </c>
    </row>
    <row r="467" spans="1:64" ht="15.6" thickTop="1" thickBot="1" x14ac:dyDescent="0.35">
      <c r="A467" s="84" t="str">
        <f>IF('STEP 2 EE Data'!A462="","",'STEP 2 EE Data'!A462)</f>
        <v/>
      </c>
      <c r="B467" s="83" t="str">
        <f>IF('STEP 2 EE Data'!B462="","",'STEP 2 EE Data'!B462)</f>
        <v/>
      </c>
      <c r="C467" s="54"/>
      <c r="D467" s="56"/>
      <c r="E467" s="55"/>
      <c r="F467" s="371" t="str">
        <f t="shared" si="143"/>
        <v/>
      </c>
      <c r="G467" s="54"/>
      <c r="H467" s="56"/>
      <c r="I467" s="55"/>
      <c r="J467" s="560" t="str">
        <f t="shared" si="144"/>
        <v/>
      </c>
      <c r="K467" s="54"/>
      <c r="L467" s="56"/>
      <c r="M467" s="55"/>
      <c r="N467" s="560" t="str">
        <f t="shared" si="145"/>
        <v/>
      </c>
      <c r="O467" s="54"/>
      <c r="P467" s="56"/>
      <c r="Q467" s="55"/>
      <c r="R467" s="560" t="str">
        <f t="shared" si="126"/>
        <v/>
      </c>
      <c r="S467" s="54"/>
      <c r="T467" s="56"/>
      <c r="U467" s="55"/>
      <c r="V467" s="560" t="str">
        <f t="shared" si="127"/>
        <v/>
      </c>
      <c r="W467" s="54"/>
      <c r="X467" s="56"/>
      <c r="Y467" s="55"/>
      <c r="Z467" s="560" t="str">
        <f t="shared" si="128"/>
        <v/>
      </c>
      <c r="AA467" s="54"/>
      <c r="AB467" s="56"/>
      <c r="AC467" s="55"/>
      <c r="AD467" s="560" t="str">
        <f t="shared" si="129"/>
        <v/>
      </c>
      <c r="AE467" s="54"/>
      <c r="AF467" s="56"/>
      <c r="AG467" s="55"/>
      <c r="AH467" s="560" t="str">
        <f t="shared" si="130"/>
        <v/>
      </c>
      <c r="AI467" s="54"/>
      <c r="AJ467" s="56"/>
      <c r="AK467" s="55"/>
      <c r="AL467" s="446" t="str">
        <f t="shared" si="131"/>
        <v/>
      </c>
      <c r="AM467" s="504">
        <f>'STEP 2 EE Data'!AI462</f>
        <v>0</v>
      </c>
      <c r="AN467" s="82">
        <f>'STEP 2 EE Data'!AJ462</f>
        <v>0</v>
      </c>
      <c r="AO467" s="445" t="str">
        <f>'STEP 2 EE Data'!AK462</f>
        <v/>
      </c>
      <c r="AQ467" s="497" t="str">
        <f t="shared" si="132"/>
        <v/>
      </c>
      <c r="AR467" s="497" t="str">
        <f t="shared" si="133"/>
        <v/>
      </c>
      <c r="AS467" s="497" t="str">
        <f t="shared" si="134"/>
        <v/>
      </c>
      <c r="AT467" s="497" t="str">
        <f t="shared" si="135"/>
        <v/>
      </c>
      <c r="AU467" s="497" t="str">
        <f t="shared" si="136"/>
        <v/>
      </c>
      <c r="AV467" s="497" t="str">
        <f t="shared" si="137"/>
        <v/>
      </c>
      <c r="AW467" s="497" t="str">
        <f t="shared" si="138"/>
        <v/>
      </c>
      <c r="AX467" s="497" t="str">
        <f t="shared" si="139"/>
        <v/>
      </c>
      <c r="AY467" s="498" t="str">
        <f t="shared" si="140"/>
        <v/>
      </c>
      <c r="AZ467" s="499" t="str">
        <f>IF($AZ$28="X",IF(AQ467="",0,IF($B467="","",IF(AQ$28="X",IF(E467&gt;0,1,IF(Cover!$E$47="Weekly",IF(D467&gt;=40,1,0.5),IF(D467&gt;=80,1,0.5))),""))),"")</f>
        <v/>
      </c>
      <c r="BA467" s="499" t="str">
        <f>IF($BA$28="X",IF(AR467="",0,IF($B467="","",IF(AR$28="X",IF(I467&gt;0,1,IF(Cover!$E$47="Weekly",IF(H467&gt;=40,1,0.5),IF(H467&gt;=80,1,0.5))),""))),"")</f>
        <v/>
      </c>
      <c r="BB467" s="499" t="str">
        <f>IF($BB$28="X",IF(AS467="",0,IF($B467="","",IF(AS$28="X",IF(M467&gt;0,1,IF(Cover!$E$47="Weekly",IF(L467&gt;=40,1,0.5),IF(L467&gt;=80,1,0.5))),""))),"")</f>
        <v/>
      </c>
      <c r="BC467" s="499" t="str">
        <f>IF($BC$28="X",IF(AT467="",0,IF($B467="","",IF(AT$28="X",IF(Q467&gt;0,1,IF(Cover!$E$47="Weekly",IF(P467&gt;=40,1,0.5),IF(P467&gt;=80,1,0.5))),""))),"")</f>
        <v/>
      </c>
      <c r="BD467" s="499" t="str">
        <f>IF($BD$28="X",IF(AU467="",0,IF($B467="","",IF(AU$28="X",IF(U467&gt;0,1,IF(Cover!$E$47="Weekly",IF(T467&gt;=40,1,0.5),IF(T467&gt;=80,1,0.5))),""))),"")</f>
        <v/>
      </c>
      <c r="BE467" s="499" t="str">
        <f>IF($BE$28="X",IF(AV467="",0,IF($B467="","",IF(AV$28="X",IF(Y467&gt;0,1,IF(Cover!$E$47="Weekly",IF(X467&gt;=40,1,0.5),IF(X467&gt;=80,1,0.5))),""))),"")</f>
        <v/>
      </c>
      <c r="BF467" s="499" t="str">
        <f>IF($BF$28="X",IF(AW467="",0,IF($B467="","",IF(AW$28="X",IF(AC467&gt;0,1,IF(Cover!$E$47="Weekly",IF(AB467&gt;=40,1,0.5),IF(AB467&gt;=80,1,0.5))),""))),"")</f>
        <v/>
      </c>
      <c r="BG467" s="499" t="str">
        <f>IF($BG$28="X",IF(AX467="",0,IF($B467="","",IF(AX$28="X",IF(AG467&gt;0,1,IF(Cover!$E$47="Weekly",IF(AF467&gt;=40,1,0.5),IF(AF467&gt;=80,1,0.5))),""))),"")</f>
        <v/>
      </c>
      <c r="BH467" s="500" t="str">
        <f>IF($BH$28="X",IF(AY467="",0,IF($B467="","",IF(AY$28="X",IF(AK467&gt;0,1,IF(Cover!$E$47="Weekly",IF(AJ467&gt;=40,1,0.5),IF(AJ467&gt;=80,1,0.5))),""))),"")</f>
        <v/>
      </c>
      <c r="BI467" s="470" t="str">
        <f t="shared" si="141"/>
        <v/>
      </c>
      <c r="BJ467" s="469" t="str">
        <f t="shared" si="142"/>
        <v/>
      </c>
      <c r="BL467" s="632">
        <f>IF(BJ467=0,IF('STEP 2 EE Data'!K462="Yes",IF('STEP 2 EE Data'!C462="",1,IF('STEP 2 EE Data'!D462&gt;=40,1,0.5)),0),IF('STEP 2 EE Data'!K462="Yes",IF('STEP 2 EE Data'!C462="",IF(BJ467=0.5,0.5,0),IF('STEP 2 EE Data'!D462&gt;=40,IF(BJ467=0.5,0.5,0),0)),0))</f>
        <v>0</v>
      </c>
    </row>
    <row r="468" spans="1:64" ht="15.6" thickTop="1" thickBot="1" x14ac:dyDescent="0.35">
      <c r="A468" s="84" t="str">
        <f>IF('STEP 2 EE Data'!A463="","",'STEP 2 EE Data'!A463)</f>
        <v/>
      </c>
      <c r="B468" s="83" t="str">
        <f>IF('STEP 2 EE Data'!B463="","",'STEP 2 EE Data'!B463)</f>
        <v/>
      </c>
      <c r="C468" s="54"/>
      <c r="D468" s="56"/>
      <c r="E468" s="55"/>
      <c r="F468" s="371" t="str">
        <f t="shared" si="143"/>
        <v/>
      </c>
      <c r="G468" s="54"/>
      <c r="H468" s="56"/>
      <c r="I468" s="55"/>
      <c r="J468" s="560" t="str">
        <f t="shared" si="144"/>
        <v/>
      </c>
      <c r="K468" s="54"/>
      <c r="L468" s="56"/>
      <c r="M468" s="55"/>
      <c r="N468" s="560" t="str">
        <f t="shared" si="145"/>
        <v/>
      </c>
      <c r="O468" s="54"/>
      <c r="P468" s="56"/>
      <c r="Q468" s="55"/>
      <c r="R468" s="560" t="str">
        <f t="shared" si="126"/>
        <v/>
      </c>
      <c r="S468" s="54"/>
      <c r="T468" s="56"/>
      <c r="U468" s="55"/>
      <c r="V468" s="560" t="str">
        <f t="shared" si="127"/>
        <v/>
      </c>
      <c r="W468" s="54"/>
      <c r="X468" s="56"/>
      <c r="Y468" s="55"/>
      <c r="Z468" s="560" t="str">
        <f t="shared" si="128"/>
        <v/>
      </c>
      <c r="AA468" s="54"/>
      <c r="AB468" s="56"/>
      <c r="AC468" s="55"/>
      <c r="AD468" s="560" t="str">
        <f t="shared" si="129"/>
        <v/>
      </c>
      <c r="AE468" s="54"/>
      <c r="AF468" s="56"/>
      <c r="AG468" s="55"/>
      <c r="AH468" s="560" t="str">
        <f t="shared" si="130"/>
        <v/>
      </c>
      <c r="AI468" s="54"/>
      <c r="AJ468" s="56"/>
      <c r="AK468" s="55"/>
      <c r="AL468" s="446" t="str">
        <f t="shared" si="131"/>
        <v/>
      </c>
      <c r="AM468" s="504">
        <f>'STEP 2 EE Data'!AI463</f>
        <v>0</v>
      </c>
      <c r="AN468" s="82">
        <f>'STEP 2 EE Data'!AJ463</f>
        <v>0</v>
      </c>
      <c r="AO468" s="445" t="str">
        <f>'STEP 2 EE Data'!AK463</f>
        <v/>
      </c>
      <c r="AQ468" s="497" t="str">
        <f t="shared" si="132"/>
        <v/>
      </c>
      <c r="AR468" s="497" t="str">
        <f t="shared" si="133"/>
        <v/>
      </c>
      <c r="AS468" s="497" t="str">
        <f t="shared" si="134"/>
        <v/>
      </c>
      <c r="AT468" s="497" t="str">
        <f t="shared" si="135"/>
        <v/>
      </c>
      <c r="AU468" s="497" t="str">
        <f t="shared" si="136"/>
        <v/>
      </c>
      <c r="AV468" s="497" t="str">
        <f t="shared" si="137"/>
        <v/>
      </c>
      <c r="AW468" s="497" t="str">
        <f t="shared" si="138"/>
        <v/>
      </c>
      <c r="AX468" s="497" t="str">
        <f t="shared" si="139"/>
        <v/>
      </c>
      <c r="AY468" s="498" t="str">
        <f t="shared" si="140"/>
        <v/>
      </c>
      <c r="AZ468" s="499" t="str">
        <f>IF($AZ$28="X",IF(AQ468="",0,IF($B468="","",IF(AQ$28="X",IF(E468&gt;0,1,IF(Cover!$E$47="Weekly",IF(D468&gt;=40,1,0.5),IF(D468&gt;=80,1,0.5))),""))),"")</f>
        <v/>
      </c>
      <c r="BA468" s="499" t="str">
        <f>IF($BA$28="X",IF(AR468="",0,IF($B468="","",IF(AR$28="X",IF(I468&gt;0,1,IF(Cover!$E$47="Weekly",IF(H468&gt;=40,1,0.5),IF(H468&gt;=80,1,0.5))),""))),"")</f>
        <v/>
      </c>
      <c r="BB468" s="499" t="str">
        <f>IF($BB$28="X",IF(AS468="",0,IF($B468="","",IF(AS$28="X",IF(M468&gt;0,1,IF(Cover!$E$47="Weekly",IF(L468&gt;=40,1,0.5),IF(L468&gt;=80,1,0.5))),""))),"")</f>
        <v/>
      </c>
      <c r="BC468" s="499" t="str">
        <f>IF($BC$28="X",IF(AT468="",0,IF($B468="","",IF(AT$28="X",IF(Q468&gt;0,1,IF(Cover!$E$47="Weekly",IF(P468&gt;=40,1,0.5),IF(P468&gt;=80,1,0.5))),""))),"")</f>
        <v/>
      </c>
      <c r="BD468" s="499" t="str">
        <f>IF($BD$28="X",IF(AU468="",0,IF($B468="","",IF(AU$28="X",IF(U468&gt;0,1,IF(Cover!$E$47="Weekly",IF(T468&gt;=40,1,0.5),IF(T468&gt;=80,1,0.5))),""))),"")</f>
        <v/>
      </c>
      <c r="BE468" s="499" t="str">
        <f>IF($BE$28="X",IF(AV468="",0,IF($B468="","",IF(AV$28="X",IF(Y468&gt;0,1,IF(Cover!$E$47="Weekly",IF(X468&gt;=40,1,0.5),IF(X468&gt;=80,1,0.5))),""))),"")</f>
        <v/>
      </c>
      <c r="BF468" s="499" t="str">
        <f>IF($BF$28="X",IF(AW468="",0,IF($B468="","",IF(AW$28="X",IF(AC468&gt;0,1,IF(Cover!$E$47="Weekly",IF(AB468&gt;=40,1,0.5),IF(AB468&gt;=80,1,0.5))),""))),"")</f>
        <v/>
      </c>
      <c r="BG468" s="499" t="str">
        <f>IF($BG$28="X",IF(AX468="",0,IF($B468="","",IF(AX$28="X",IF(AG468&gt;0,1,IF(Cover!$E$47="Weekly",IF(AF468&gt;=40,1,0.5),IF(AF468&gt;=80,1,0.5))),""))),"")</f>
        <v/>
      </c>
      <c r="BH468" s="500" t="str">
        <f>IF($BH$28="X",IF(AY468="",0,IF($B468="","",IF(AY$28="X",IF(AK468&gt;0,1,IF(Cover!$E$47="Weekly",IF(AJ468&gt;=40,1,0.5),IF(AJ468&gt;=80,1,0.5))),""))),"")</f>
        <v/>
      </c>
      <c r="BI468" s="470" t="str">
        <f t="shared" si="141"/>
        <v/>
      </c>
      <c r="BJ468" s="469" t="str">
        <f t="shared" si="142"/>
        <v/>
      </c>
      <c r="BL468" s="632">
        <f>IF(BJ468=0,IF('STEP 2 EE Data'!K463="Yes",IF('STEP 2 EE Data'!C463="",1,IF('STEP 2 EE Data'!D463&gt;=40,1,0.5)),0),IF('STEP 2 EE Data'!K463="Yes",IF('STEP 2 EE Data'!C463="",IF(BJ468=0.5,0.5,0),IF('STEP 2 EE Data'!D463&gt;=40,IF(BJ468=0.5,0.5,0),0)),0))</f>
        <v>0</v>
      </c>
    </row>
    <row r="469" spans="1:64" ht="15.6" thickTop="1" thickBot="1" x14ac:dyDescent="0.35">
      <c r="A469" s="84" t="str">
        <f>IF('STEP 2 EE Data'!A464="","",'STEP 2 EE Data'!A464)</f>
        <v/>
      </c>
      <c r="B469" s="83" t="str">
        <f>IF('STEP 2 EE Data'!B464="","",'STEP 2 EE Data'!B464)</f>
        <v/>
      </c>
      <c r="C469" s="54"/>
      <c r="D469" s="56"/>
      <c r="E469" s="55"/>
      <c r="F469" s="371" t="str">
        <f t="shared" si="143"/>
        <v/>
      </c>
      <c r="G469" s="54"/>
      <c r="H469" s="56"/>
      <c r="I469" s="55"/>
      <c r="J469" s="560" t="str">
        <f t="shared" si="144"/>
        <v/>
      </c>
      <c r="K469" s="54"/>
      <c r="L469" s="56"/>
      <c r="M469" s="55"/>
      <c r="N469" s="560" t="str">
        <f t="shared" si="145"/>
        <v/>
      </c>
      <c r="O469" s="54"/>
      <c r="P469" s="56"/>
      <c r="Q469" s="55"/>
      <c r="R469" s="560" t="str">
        <f t="shared" si="126"/>
        <v/>
      </c>
      <c r="S469" s="54"/>
      <c r="T469" s="56"/>
      <c r="U469" s="55"/>
      <c r="V469" s="560" t="str">
        <f t="shared" si="127"/>
        <v/>
      </c>
      <c r="W469" s="54"/>
      <c r="X469" s="56"/>
      <c r="Y469" s="55"/>
      <c r="Z469" s="560" t="str">
        <f t="shared" si="128"/>
        <v/>
      </c>
      <c r="AA469" s="54"/>
      <c r="AB469" s="56"/>
      <c r="AC469" s="55"/>
      <c r="AD469" s="560" t="str">
        <f t="shared" si="129"/>
        <v/>
      </c>
      <c r="AE469" s="54"/>
      <c r="AF469" s="56"/>
      <c r="AG469" s="55"/>
      <c r="AH469" s="560" t="str">
        <f t="shared" si="130"/>
        <v/>
      </c>
      <c r="AI469" s="54"/>
      <c r="AJ469" s="56"/>
      <c r="AK469" s="55"/>
      <c r="AL469" s="446" t="str">
        <f t="shared" si="131"/>
        <v/>
      </c>
      <c r="AM469" s="504">
        <f>'STEP 2 EE Data'!AI464</f>
        <v>0</v>
      </c>
      <c r="AN469" s="82">
        <f>'STEP 2 EE Data'!AJ464</f>
        <v>0</v>
      </c>
      <c r="AO469" s="445" t="str">
        <f>'STEP 2 EE Data'!AK464</f>
        <v/>
      </c>
      <c r="AQ469" s="497" t="str">
        <f t="shared" si="132"/>
        <v/>
      </c>
      <c r="AR469" s="497" t="str">
        <f t="shared" si="133"/>
        <v/>
      </c>
      <c r="AS469" s="497" t="str">
        <f t="shared" si="134"/>
        <v/>
      </c>
      <c r="AT469" s="497" t="str">
        <f t="shared" si="135"/>
        <v/>
      </c>
      <c r="AU469" s="497" t="str">
        <f t="shared" si="136"/>
        <v/>
      </c>
      <c r="AV469" s="497" t="str">
        <f t="shared" si="137"/>
        <v/>
      </c>
      <c r="AW469" s="497" t="str">
        <f t="shared" si="138"/>
        <v/>
      </c>
      <c r="AX469" s="497" t="str">
        <f t="shared" si="139"/>
        <v/>
      </c>
      <c r="AY469" s="498" t="str">
        <f t="shared" si="140"/>
        <v/>
      </c>
      <c r="AZ469" s="499" t="str">
        <f>IF($AZ$28="X",IF(AQ469="",0,IF($B469="","",IF(AQ$28="X",IF(E469&gt;0,1,IF(Cover!$E$47="Weekly",IF(D469&gt;=40,1,0.5),IF(D469&gt;=80,1,0.5))),""))),"")</f>
        <v/>
      </c>
      <c r="BA469" s="499" t="str">
        <f>IF($BA$28="X",IF(AR469="",0,IF($B469="","",IF(AR$28="X",IF(I469&gt;0,1,IF(Cover!$E$47="Weekly",IF(H469&gt;=40,1,0.5),IF(H469&gt;=80,1,0.5))),""))),"")</f>
        <v/>
      </c>
      <c r="BB469" s="499" t="str">
        <f>IF($BB$28="X",IF(AS469="",0,IF($B469="","",IF(AS$28="X",IF(M469&gt;0,1,IF(Cover!$E$47="Weekly",IF(L469&gt;=40,1,0.5),IF(L469&gt;=80,1,0.5))),""))),"")</f>
        <v/>
      </c>
      <c r="BC469" s="499" t="str">
        <f>IF($BC$28="X",IF(AT469="",0,IF($B469="","",IF(AT$28="X",IF(Q469&gt;0,1,IF(Cover!$E$47="Weekly",IF(P469&gt;=40,1,0.5),IF(P469&gt;=80,1,0.5))),""))),"")</f>
        <v/>
      </c>
      <c r="BD469" s="499" t="str">
        <f>IF($BD$28="X",IF(AU469="",0,IF($B469="","",IF(AU$28="X",IF(U469&gt;0,1,IF(Cover!$E$47="Weekly",IF(T469&gt;=40,1,0.5),IF(T469&gt;=80,1,0.5))),""))),"")</f>
        <v/>
      </c>
      <c r="BE469" s="499" t="str">
        <f>IF($BE$28="X",IF(AV469="",0,IF($B469="","",IF(AV$28="X",IF(Y469&gt;0,1,IF(Cover!$E$47="Weekly",IF(X469&gt;=40,1,0.5),IF(X469&gt;=80,1,0.5))),""))),"")</f>
        <v/>
      </c>
      <c r="BF469" s="499" t="str">
        <f>IF($BF$28="X",IF(AW469="",0,IF($B469="","",IF(AW$28="X",IF(AC469&gt;0,1,IF(Cover!$E$47="Weekly",IF(AB469&gt;=40,1,0.5),IF(AB469&gt;=80,1,0.5))),""))),"")</f>
        <v/>
      </c>
      <c r="BG469" s="499" t="str">
        <f>IF($BG$28="X",IF(AX469="",0,IF($B469="","",IF(AX$28="X",IF(AG469&gt;0,1,IF(Cover!$E$47="Weekly",IF(AF469&gt;=40,1,0.5),IF(AF469&gt;=80,1,0.5))),""))),"")</f>
        <v/>
      </c>
      <c r="BH469" s="500" t="str">
        <f>IF($BH$28="X",IF(AY469="",0,IF($B469="","",IF(AY$28="X",IF(AK469&gt;0,1,IF(Cover!$E$47="Weekly",IF(AJ469&gt;=40,1,0.5),IF(AJ469&gt;=80,1,0.5))),""))),"")</f>
        <v/>
      </c>
      <c r="BI469" s="470" t="str">
        <f t="shared" si="141"/>
        <v/>
      </c>
      <c r="BJ469" s="469" t="str">
        <f t="shared" si="142"/>
        <v/>
      </c>
      <c r="BL469" s="632">
        <f>IF(BJ469=0,IF('STEP 2 EE Data'!K464="Yes",IF('STEP 2 EE Data'!C464="",1,IF('STEP 2 EE Data'!D464&gt;=40,1,0.5)),0),IF('STEP 2 EE Data'!K464="Yes",IF('STEP 2 EE Data'!C464="",IF(BJ469=0.5,0.5,0),IF('STEP 2 EE Data'!D464&gt;=40,IF(BJ469=0.5,0.5,0),0)),0))</f>
        <v>0</v>
      </c>
    </row>
    <row r="470" spans="1:64" ht="15.6" thickTop="1" thickBot="1" x14ac:dyDescent="0.35">
      <c r="A470" s="84" t="str">
        <f>IF('STEP 2 EE Data'!A465="","",'STEP 2 EE Data'!A465)</f>
        <v/>
      </c>
      <c r="B470" s="83" t="str">
        <f>IF('STEP 2 EE Data'!B465="","",'STEP 2 EE Data'!B465)</f>
        <v/>
      </c>
      <c r="C470" s="54"/>
      <c r="D470" s="56"/>
      <c r="E470" s="55"/>
      <c r="F470" s="371" t="str">
        <f t="shared" si="143"/>
        <v/>
      </c>
      <c r="G470" s="54"/>
      <c r="H470" s="56"/>
      <c r="I470" s="55"/>
      <c r="J470" s="560" t="str">
        <f t="shared" si="144"/>
        <v/>
      </c>
      <c r="K470" s="54"/>
      <c r="L470" s="56"/>
      <c r="M470" s="55"/>
      <c r="N470" s="560" t="str">
        <f t="shared" si="145"/>
        <v/>
      </c>
      <c r="O470" s="54"/>
      <c r="P470" s="56"/>
      <c r="Q470" s="55"/>
      <c r="R470" s="560" t="str">
        <f t="shared" si="126"/>
        <v/>
      </c>
      <c r="S470" s="54"/>
      <c r="T470" s="56"/>
      <c r="U470" s="55"/>
      <c r="V470" s="560" t="str">
        <f t="shared" si="127"/>
        <v/>
      </c>
      <c r="W470" s="54"/>
      <c r="X470" s="56"/>
      <c r="Y470" s="55"/>
      <c r="Z470" s="560" t="str">
        <f t="shared" si="128"/>
        <v/>
      </c>
      <c r="AA470" s="54"/>
      <c r="AB470" s="56"/>
      <c r="AC470" s="55"/>
      <c r="AD470" s="560" t="str">
        <f t="shared" si="129"/>
        <v/>
      </c>
      <c r="AE470" s="54"/>
      <c r="AF470" s="56"/>
      <c r="AG470" s="55"/>
      <c r="AH470" s="560" t="str">
        <f t="shared" si="130"/>
        <v/>
      </c>
      <c r="AI470" s="54"/>
      <c r="AJ470" s="56"/>
      <c r="AK470" s="55"/>
      <c r="AL470" s="446" t="str">
        <f t="shared" si="131"/>
        <v/>
      </c>
      <c r="AM470" s="504">
        <f>'STEP 2 EE Data'!AI465</f>
        <v>0</v>
      </c>
      <c r="AN470" s="82">
        <f>'STEP 2 EE Data'!AJ465</f>
        <v>0</v>
      </c>
      <c r="AO470" s="445" t="str">
        <f>'STEP 2 EE Data'!AK465</f>
        <v/>
      </c>
      <c r="AQ470" s="497" t="str">
        <f t="shared" si="132"/>
        <v/>
      </c>
      <c r="AR470" s="497" t="str">
        <f t="shared" si="133"/>
        <v/>
      </c>
      <c r="AS470" s="497" t="str">
        <f t="shared" si="134"/>
        <v/>
      </c>
      <c r="AT470" s="497" t="str">
        <f t="shared" si="135"/>
        <v/>
      </c>
      <c r="AU470" s="497" t="str">
        <f t="shared" si="136"/>
        <v/>
      </c>
      <c r="AV470" s="497" t="str">
        <f t="shared" si="137"/>
        <v/>
      </c>
      <c r="AW470" s="497" t="str">
        <f t="shared" si="138"/>
        <v/>
      </c>
      <c r="AX470" s="497" t="str">
        <f t="shared" si="139"/>
        <v/>
      </c>
      <c r="AY470" s="498" t="str">
        <f t="shared" si="140"/>
        <v/>
      </c>
      <c r="AZ470" s="499" t="str">
        <f>IF($AZ$28="X",IF(AQ470="",0,IF($B470="","",IF(AQ$28="X",IF(E470&gt;0,1,IF(Cover!$E$47="Weekly",IF(D470&gt;=40,1,0.5),IF(D470&gt;=80,1,0.5))),""))),"")</f>
        <v/>
      </c>
      <c r="BA470" s="499" t="str">
        <f>IF($BA$28="X",IF(AR470="",0,IF($B470="","",IF(AR$28="X",IF(I470&gt;0,1,IF(Cover!$E$47="Weekly",IF(H470&gt;=40,1,0.5),IF(H470&gt;=80,1,0.5))),""))),"")</f>
        <v/>
      </c>
      <c r="BB470" s="499" t="str">
        <f>IF($BB$28="X",IF(AS470="",0,IF($B470="","",IF(AS$28="X",IF(M470&gt;0,1,IF(Cover!$E$47="Weekly",IF(L470&gt;=40,1,0.5),IF(L470&gt;=80,1,0.5))),""))),"")</f>
        <v/>
      </c>
      <c r="BC470" s="499" t="str">
        <f>IF($BC$28="X",IF(AT470="",0,IF($B470="","",IF(AT$28="X",IF(Q470&gt;0,1,IF(Cover!$E$47="Weekly",IF(P470&gt;=40,1,0.5),IF(P470&gt;=80,1,0.5))),""))),"")</f>
        <v/>
      </c>
      <c r="BD470" s="499" t="str">
        <f>IF($BD$28="X",IF(AU470="",0,IF($B470="","",IF(AU$28="X",IF(U470&gt;0,1,IF(Cover!$E$47="Weekly",IF(T470&gt;=40,1,0.5),IF(T470&gt;=80,1,0.5))),""))),"")</f>
        <v/>
      </c>
      <c r="BE470" s="499" t="str">
        <f>IF($BE$28="X",IF(AV470="",0,IF($B470="","",IF(AV$28="X",IF(Y470&gt;0,1,IF(Cover!$E$47="Weekly",IF(X470&gt;=40,1,0.5),IF(X470&gt;=80,1,0.5))),""))),"")</f>
        <v/>
      </c>
      <c r="BF470" s="499" t="str">
        <f>IF($BF$28="X",IF(AW470="",0,IF($B470="","",IF(AW$28="X",IF(AC470&gt;0,1,IF(Cover!$E$47="Weekly",IF(AB470&gt;=40,1,0.5),IF(AB470&gt;=80,1,0.5))),""))),"")</f>
        <v/>
      </c>
      <c r="BG470" s="499" t="str">
        <f>IF($BG$28="X",IF(AX470="",0,IF($B470="","",IF(AX$28="X",IF(AG470&gt;0,1,IF(Cover!$E$47="Weekly",IF(AF470&gt;=40,1,0.5),IF(AF470&gt;=80,1,0.5))),""))),"")</f>
        <v/>
      </c>
      <c r="BH470" s="500" t="str">
        <f>IF($BH$28="X",IF(AY470="",0,IF($B470="","",IF(AY$28="X",IF(AK470&gt;0,1,IF(Cover!$E$47="Weekly",IF(AJ470&gt;=40,1,0.5),IF(AJ470&gt;=80,1,0.5))),""))),"")</f>
        <v/>
      </c>
      <c r="BI470" s="470" t="str">
        <f t="shared" si="141"/>
        <v/>
      </c>
      <c r="BJ470" s="469" t="str">
        <f t="shared" si="142"/>
        <v/>
      </c>
      <c r="BL470" s="632">
        <f>IF(BJ470=0,IF('STEP 2 EE Data'!K465="Yes",IF('STEP 2 EE Data'!C465="",1,IF('STEP 2 EE Data'!D465&gt;=40,1,0.5)),0),IF('STEP 2 EE Data'!K465="Yes",IF('STEP 2 EE Data'!C465="",IF(BJ470=0.5,0.5,0),IF('STEP 2 EE Data'!D465&gt;=40,IF(BJ470=0.5,0.5,0),0)),0))</f>
        <v>0</v>
      </c>
    </row>
    <row r="471" spans="1:64" ht="15.6" thickTop="1" thickBot="1" x14ac:dyDescent="0.35">
      <c r="A471" s="84" t="str">
        <f>IF('STEP 2 EE Data'!A466="","",'STEP 2 EE Data'!A466)</f>
        <v/>
      </c>
      <c r="B471" s="83" t="str">
        <f>IF('STEP 2 EE Data'!B466="","",'STEP 2 EE Data'!B466)</f>
        <v/>
      </c>
      <c r="C471" s="54"/>
      <c r="D471" s="56"/>
      <c r="E471" s="55"/>
      <c r="F471" s="371" t="str">
        <f t="shared" si="143"/>
        <v/>
      </c>
      <c r="G471" s="54"/>
      <c r="H471" s="56"/>
      <c r="I471" s="55"/>
      <c r="J471" s="560" t="str">
        <f t="shared" si="144"/>
        <v/>
      </c>
      <c r="K471" s="54"/>
      <c r="L471" s="56"/>
      <c r="M471" s="55"/>
      <c r="N471" s="560" t="str">
        <f t="shared" si="145"/>
        <v/>
      </c>
      <c r="O471" s="54"/>
      <c r="P471" s="56"/>
      <c r="Q471" s="55"/>
      <c r="R471" s="560" t="str">
        <f t="shared" si="126"/>
        <v/>
      </c>
      <c r="S471" s="54"/>
      <c r="T471" s="56"/>
      <c r="U471" s="55"/>
      <c r="V471" s="560" t="str">
        <f t="shared" si="127"/>
        <v/>
      </c>
      <c r="W471" s="54"/>
      <c r="X471" s="56"/>
      <c r="Y471" s="55"/>
      <c r="Z471" s="560" t="str">
        <f t="shared" si="128"/>
        <v/>
      </c>
      <c r="AA471" s="54"/>
      <c r="AB471" s="56"/>
      <c r="AC471" s="55"/>
      <c r="AD471" s="560" t="str">
        <f t="shared" si="129"/>
        <v/>
      </c>
      <c r="AE471" s="54"/>
      <c r="AF471" s="56"/>
      <c r="AG471" s="55"/>
      <c r="AH471" s="560" t="str">
        <f t="shared" si="130"/>
        <v/>
      </c>
      <c r="AI471" s="54"/>
      <c r="AJ471" s="56"/>
      <c r="AK471" s="55"/>
      <c r="AL471" s="446" t="str">
        <f t="shared" si="131"/>
        <v/>
      </c>
      <c r="AM471" s="504">
        <f>'STEP 2 EE Data'!AI466</f>
        <v>0</v>
      </c>
      <c r="AN471" s="82">
        <f>'STEP 2 EE Data'!AJ466</f>
        <v>0</v>
      </c>
      <c r="AO471" s="445" t="str">
        <f>'STEP 2 EE Data'!AK466</f>
        <v/>
      </c>
      <c r="AQ471" s="497" t="str">
        <f t="shared" si="132"/>
        <v/>
      </c>
      <c r="AR471" s="497" t="str">
        <f t="shared" si="133"/>
        <v/>
      </c>
      <c r="AS471" s="497" t="str">
        <f t="shared" si="134"/>
        <v/>
      </c>
      <c r="AT471" s="497" t="str">
        <f t="shared" si="135"/>
        <v/>
      </c>
      <c r="AU471" s="497" t="str">
        <f t="shared" si="136"/>
        <v/>
      </c>
      <c r="AV471" s="497" t="str">
        <f t="shared" si="137"/>
        <v/>
      </c>
      <c r="AW471" s="497" t="str">
        <f t="shared" si="138"/>
        <v/>
      </c>
      <c r="AX471" s="497" t="str">
        <f t="shared" si="139"/>
        <v/>
      </c>
      <c r="AY471" s="498" t="str">
        <f t="shared" si="140"/>
        <v/>
      </c>
      <c r="AZ471" s="499" t="str">
        <f>IF($AZ$28="X",IF(AQ471="",0,IF($B471="","",IF(AQ$28="X",IF(E471&gt;0,1,IF(Cover!$E$47="Weekly",IF(D471&gt;=40,1,0.5),IF(D471&gt;=80,1,0.5))),""))),"")</f>
        <v/>
      </c>
      <c r="BA471" s="499" t="str">
        <f>IF($BA$28="X",IF(AR471="",0,IF($B471="","",IF(AR$28="X",IF(I471&gt;0,1,IF(Cover!$E$47="Weekly",IF(H471&gt;=40,1,0.5),IF(H471&gt;=80,1,0.5))),""))),"")</f>
        <v/>
      </c>
      <c r="BB471" s="499" t="str">
        <f>IF($BB$28="X",IF(AS471="",0,IF($B471="","",IF(AS$28="X",IF(M471&gt;0,1,IF(Cover!$E$47="Weekly",IF(L471&gt;=40,1,0.5),IF(L471&gt;=80,1,0.5))),""))),"")</f>
        <v/>
      </c>
      <c r="BC471" s="499" t="str">
        <f>IF($BC$28="X",IF(AT471="",0,IF($B471="","",IF(AT$28="X",IF(Q471&gt;0,1,IF(Cover!$E$47="Weekly",IF(P471&gt;=40,1,0.5),IF(P471&gt;=80,1,0.5))),""))),"")</f>
        <v/>
      </c>
      <c r="BD471" s="499" t="str">
        <f>IF($BD$28="X",IF(AU471="",0,IF($B471="","",IF(AU$28="X",IF(U471&gt;0,1,IF(Cover!$E$47="Weekly",IF(T471&gt;=40,1,0.5),IF(T471&gt;=80,1,0.5))),""))),"")</f>
        <v/>
      </c>
      <c r="BE471" s="499" t="str">
        <f>IF($BE$28="X",IF(AV471="",0,IF($B471="","",IF(AV$28="X",IF(Y471&gt;0,1,IF(Cover!$E$47="Weekly",IF(X471&gt;=40,1,0.5),IF(X471&gt;=80,1,0.5))),""))),"")</f>
        <v/>
      </c>
      <c r="BF471" s="499" t="str">
        <f>IF($BF$28="X",IF(AW471="",0,IF($B471="","",IF(AW$28="X",IF(AC471&gt;0,1,IF(Cover!$E$47="Weekly",IF(AB471&gt;=40,1,0.5),IF(AB471&gt;=80,1,0.5))),""))),"")</f>
        <v/>
      </c>
      <c r="BG471" s="499" t="str">
        <f>IF($BG$28="X",IF(AX471="",0,IF($B471="","",IF(AX$28="X",IF(AG471&gt;0,1,IF(Cover!$E$47="Weekly",IF(AF471&gt;=40,1,0.5),IF(AF471&gt;=80,1,0.5))),""))),"")</f>
        <v/>
      </c>
      <c r="BH471" s="500" t="str">
        <f>IF($BH$28="X",IF(AY471="",0,IF($B471="","",IF(AY$28="X",IF(AK471&gt;0,1,IF(Cover!$E$47="Weekly",IF(AJ471&gt;=40,1,0.5),IF(AJ471&gt;=80,1,0.5))),""))),"")</f>
        <v/>
      </c>
      <c r="BI471" s="470" t="str">
        <f t="shared" si="141"/>
        <v/>
      </c>
      <c r="BJ471" s="469" t="str">
        <f t="shared" si="142"/>
        <v/>
      </c>
      <c r="BL471" s="632">
        <f>IF(BJ471=0,IF('STEP 2 EE Data'!K466="Yes",IF('STEP 2 EE Data'!C466="",1,IF('STEP 2 EE Data'!D466&gt;=40,1,0.5)),0),IF('STEP 2 EE Data'!K466="Yes",IF('STEP 2 EE Data'!C466="",IF(BJ471=0.5,0.5,0),IF('STEP 2 EE Data'!D466&gt;=40,IF(BJ471=0.5,0.5,0),0)),0))</f>
        <v>0</v>
      </c>
    </row>
    <row r="472" spans="1:64" ht="15.6" thickTop="1" thickBot="1" x14ac:dyDescent="0.35">
      <c r="A472" s="84" t="str">
        <f>IF('STEP 2 EE Data'!A467="","",'STEP 2 EE Data'!A467)</f>
        <v/>
      </c>
      <c r="B472" s="83" t="str">
        <f>IF('STEP 2 EE Data'!B467="","",'STEP 2 EE Data'!B467)</f>
        <v/>
      </c>
      <c r="C472" s="54"/>
      <c r="D472" s="56"/>
      <c r="E472" s="55"/>
      <c r="F472" s="371" t="str">
        <f t="shared" si="143"/>
        <v/>
      </c>
      <c r="G472" s="54"/>
      <c r="H472" s="56"/>
      <c r="I472" s="55"/>
      <c r="J472" s="560" t="str">
        <f t="shared" si="144"/>
        <v/>
      </c>
      <c r="K472" s="54"/>
      <c r="L472" s="56"/>
      <c r="M472" s="55"/>
      <c r="N472" s="560" t="str">
        <f t="shared" si="145"/>
        <v/>
      </c>
      <c r="O472" s="54"/>
      <c r="P472" s="56"/>
      <c r="Q472" s="55"/>
      <c r="R472" s="560" t="str">
        <f t="shared" si="126"/>
        <v/>
      </c>
      <c r="S472" s="54"/>
      <c r="T472" s="56"/>
      <c r="U472" s="55"/>
      <c r="V472" s="560" t="str">
        <f t="shared" si="127"/>
        <v/>
      </c>
      <c r="W472" s="54"/>
      <c r="X472" s="56"/>
      <c r="Y472" s="55"/>
      <c r="Z472" s="560" t="str">
        <f t="shared" si="128"/>
        <v/>
      </c>
      <c r="AA472" s="54"/>
      <c r="AB472" s="56"/>
      <c r="AC472" s="55"/>
      <c r="AD472" s="560" t="str">
        <f t="shared" si="129"/>
        <v/>
      </c>
      <c r="AE472" s="54"/>
      <c r="AF472" s="56"/>
      <c r="AG472" s="55"/>
      <c r="AH472" s="560" t="str">
        <f t="shared" si="130"/>
        <v/>
      </c>
      <c r="AI472" s="54"/>
      <c r="AJ472" s="56"/>
      <c r="AK472" s="55"/>
      <c r="AL472" s="446" t="str">
        <f t="shared" si="131"/>
        <v/>
      </c>
      <c r="AM472" s="504">
        <f>'STEP 2 EE Data'!AI467</f>
        <v>0</v>
      </c>
      <c r="AN472" s="82">
        <f>'STEP 2 EE Data'!AJ467</f>
        <v>0</v>
      </c>
      <c r="AO472" s="445" t="str">
        <f>'STEP 2 EE Data'!AK467</f>
        <v/>
      </c>
      <c r="AQ472" s="497" t="str">
        <f t="shared" si="132"/>
        <v/>
      </c>
      <c r="AR472" s="497" t="str">
        <f t="shared" si="133"/>
        <v/>
      </c>
      <c r="AS472" s="497" t="str">
        <f t="shared" si="134"/>
        <v/>
      </c>
      <c r="AT472" s="497" t="str">
        <f t="shared" si="135"/>
        <v/>
      </c>
      <c r="AU472" s="497" t="str">
        <f t="shared" si="136"/>
        <v/>
      </c>
      <c r="AV472" s="497" t="str">
        <f t="shared" si="137"/>
        <v/>
      </c>
      <c r="AW472" s="497" t="str">
        <f t="shared" si="138"/>
        <v/>
      </c>
      <c r="AX472" s="497" t="str">
        <f t="shared" si="139"/>
        <v/>
      </c>
      <c r="AY472" s="498" t="str">
        <f t="shared" si="140"/>
        <v/>
      </c>
      <c r="AZ472" s="499" t="str">
        <f>IF($AZ$28="X",IF(AQ472="",0,IF($B472="","",IF(AQ$28="X",IF(E472&gt;0,1,IF(Cover!$E$47="Weekly",IF(D472&gt;=40,1,0.5),IF(D472&gt;=80,1,0.5))),""))),"")</f>
        <v/>
      </c>
      <c r="BA472" s="499" t="str">
        <f>IF($BA$28="X",IF(AR472="",0,IF($B472="","",IF(AR$28="X",IF(I472&gt;0,1,IF(Cover!$E$47="Weekly",IF(H472&gt;=40,1,0.5),IF(H472&gt;=80,1,0.5))),""))),"")</f>
        <v/>
      </c>
      <c r="BB472" s="499" t="str">
        <f>IF($BB$28="X",IF(AS472="",0,IF($B472="","",IF(AS$28="X",IF(M472&gt;0,1,IF(Cover!$E$47="Weekly",IF(L472&gt;=40,1,0.5),IF(L472&gt;=80,1,0.5))),""))),"")</f>
        <v/>
      </c>
      <c r="BC472" s="499" t="str">
        <f>IF($BC$28="X",IF(AT472="",0,IF($B472="","",IF(AT$28="X",IF(Q472&gt;0,1,IF(Cover!$E$47="Weekly",IF(P472&gt;=40,1,0.5),IF(P472&gt;=80,1,0.5))),""))),"")</f>
        <v/>
      </c>
      <c r="BD472" s="499" t="str">
        <f>IF($BD$28="X",IF(AU472="",0,IF($B472="","",IF(AU$28="X",IF(U472&gt;0,1,IF(Cover!$E$47="Weekly",IF(T472&gt;=40,1,0.5),IF(T472&gt;=80,1,0.5))),""))),"")</f>
        <v/>
      </c>
      <c r="BE472" s="499" t="str">
        <f>IF($BE$28="X",IF(AV472="",0,IF($B472="","",IF(AV$28="X",IF(Y472&gt;0,1,IF(Cover!$E$47="Weekly",IF(X472&gt;=40,1,0.5),IF(X472&gt;=80,1,0.5))),""))),"")</f>
        <v/>
      </c>
      <c r="BF472" s="499" t="str">
        <f>IF($BF$28="X",IF(AW472="",0,IF($B472="","",IF(AW$28="X",IF(AC472&gt;0,1,IF(Cover!$E$47="Weekly",IF(AB472&gt;=40,1,0.5),IF(AB472&gt;=80,1,0.5))),""))),"")</f>
        <v/>
      </c>
      <c r="BG472" s="499" t="str">
        <f>IF($BG$28="X",IF(AX472="",0,IF($B472="","",IF(AX$28="X",IF(AG472&gt;0,1,IF(Cover!$E$47="Weekly",IF(AF472&gt;=40,1,0.5),IF(AF472&gt;=80,1,0.5))),""))),"")</f>
        <v/>
      </c>
      <c r="BH472" s="500" t="str">
        <f>IF($BH$28="X",IF(AY472="",0,IF($B472="","",IF(AY$28="X",IF(AK472&gt;0,1,IF(Cover!$E$47="Weekly",IF(AJ472&gt;=40,1,0.5),IF(AJ472&gt;=80,1,0.5))),""))),"")</f>
        <v/>
      </c>
      <c r="BI472" s="470" t="str">
        <f t="shared" si="141"/>
        <v/>
      </c>
      <c r="BJ472" s="469" t="str">
        <f t="shared" si="142"/>
        <v/>
      </c>
      <c r="BL472" s="632">
        <f>IF(BJ472=0,IF('STEP 2 EE Data'!K467="Yes",IF('STEP 2 EE Data'!C467="",1,IF('STEP 2 EE Data'!D467&gt;=40,1,0.5)),0),IF('STEP 2 EE Data'!K467="Yes",IF('STEP 2 EE Data'!C467="",IF(BJ472=0.5,0.5,0),IF('STEP 2 EE Data'!D467&gt;=40,IF(BJ472=0.5,0.5,0),0)),0))</f>
        <v>0</v>
      </c>
    </row>
    <row r="473" spans="1:64" ht="15.6" thickTop="1" thickBot="1" x14ac:dyDescent="0.35">
      <c r="A473" s="84" t="str">
        <f>IF('STEP 2 EE Data'!A468="","",'STEP 2 EE Data'!A468)</f>
        <v/>
      </c>
      <c r="B473" s="83" t="str">
        <f>IF('STEP 2 EE Data'!B468="","",'STEP 2 EE Data'!B468)</f>
        <v/>
      </c>
      <c r="C473" s="54"/>
      <c r="D473" s="56"/>
      <c r="E473" s="55"/>
      <c r="F473" s="371" t="str">
        <f t="shared" si="143"/>
        <v/>
      </c>
      <c r="G473" s="54"/>
      <c r="H473" s="56"/>
      <c r="I473" s="55"/>
      <c r="J473" s="560" t="str">
        <f t="shared" si="144"/>
        <v/>
      </c>
      <c r="K473" s="54"/>
      <c r="L473" s="56"/>
      <c r="M473" s="55"/>
      <c r="N473" s="560" t="str">
        <f t="shared" si="145"/>
        <v/>
      </c>
      <c r="O473" s="54"/>
      <c r="P473" s="56"/>
      <c r="Q473" s="55"/>
      <c r="R473" s="560" t="str">
        <f t="shared" si="126"/>
        <v/>
      </c>
      <c r="S473" s="54"/>
      <c r="T473" s="56"/>
      <c r="U473" s="55"/>
      <c r="V473" s="560" t="str">
        <f t="shared" si="127"/>
        <v/>
      </c>
      <c r="W473" s="54"/>
      <c r="X473" s="56"/>
      <c r="Y473" s="55"/>
      <c r="Z473" s="560" t="str">
        <f t="shared" si="128"/>
        <v/>
      </c>
      <c r="AA473" s="54"/>
      <c r="AB473" s="56"/>
      <c r="AC473" s="55"/>
      <c r="AD473" s="560" t="str">
        <f t="shared" si="129"/>
        <v/>
      </c>
      <c r="AE473" s="54"/>
      <c r="AF473" s="56"/>
      <c r="AG473" s="55"/>
      <c r="AH473" s="560" t="str">
        <f t="shared" si="130"/>
        <v/>
      </c>
      <c r="AI473" s="54"/>
      <c r="AJ473" s="56"/>
      <c r="AK473" s="55"/>
      <c r="AL473" s="446" t="str">
        <f t="shared" si="131"/>
        <v/>
      </c>
      <c r="AM473" s="504">
        <f>'STEP 2 EE Data'!AI468</f>
        <v>0</v>
      </c>
      <c r="AN473" s="82">
        <f>'STEP 2 EE Data'!AJ468</f>
        <v>0</v>
      </c>
      <c r="AO473" s="445" t="str">
        <f>'STEP 2 EE Data'!AK468</f>
        <v/>
      </c>
      <c r="AQ473" s="497" t="str">
        <f t="shared" si="132"/>
        <v/>
      </c>
      <c r="AR473" s="497" t="str">
        <f t="shared" si="133"/>
        <v/>
      </c>
      <c r="AS473" s="497" t="str">
        <f t="shared" si="134"/>
        <v/>
      </c>
      <c r="AT473" s="497" t="str">
        <f t="shared" si="135"/>
        <v/>
      </c>
      <c r="AU473" s="497" t="str">
        <f t="shared" si="136"/>
        <v/>
      </c>
      <c r="AV473" s="497" t="str">
        <f t="shared" si="137"/>
        <v/>
      </c>
      <c r="AW473" s="497" t="str">
        <f t="shared" si="138"/>
        <v/>
      </c>
      <c r="AX473" s="497" t="str">
        <f t="shared" si="139"/>
        <v/>
      </c>
      <c r="AY473" s="498" t="str">
        <f t="shared" si="140"/>
        <v/>
      </c>
      <c r="AZ473" s="499" t="str">
        <f>IF($AZ$28="X",IF(AQ473="",0,IF($B473="","",IF(AQ$28="X",IF(E473&gt;0,1,IF(Cover!$E$47="Weekly",IF(D473&gt;=40,1,0.5),IF(D473&gt;=80,1,0.5))),""))),"")</f>
        <v/>
      </c>
      <c r="BA473" s="499" t="str">
        <f>IF($BA$28="X",IF(AR473="",0,IF($B473="","",IF(AR$28="X",IF(I473&gt;0,1,IF(Cover!$E$47="Weekly",IF(H473&gt;=40,1,0.5),IF(H473&gt;=80,1,0.5))),""))),"")</f>
        <v/>
      </c>
      <c r="BB473" s="499" t="str">
        <f>IF($BB$28="X",IF(AS473="",0,IF($B473="","",IF(AS$28="X",IF(M473&gt;0,1,IF(Cover!$E$47="Weekly",IF(L473&gt;=40,1,0.5),IF(L473&gt;=80,1,0.5))),""))),"")</f>
        <v/>
      </c>
      <c r="BC473" s="499" t="str">
        <f>IF($BC$28="X",IF(AT473="",0,IF($B473="","",IF(AT$28="X",IF(Q473&gt;0,1,IF(Cover!$E$47="Weekly",IF(P473&gt;=40,1,0.5),IF(P473&gt;=80,1,0.5))),""))),"")</f>
        <v/>
      </c>
      <c r="BD473" s="499" t="str">
        <f>IF($BD$28="X",IF(AU473="",0,IF($B473="","",IF(AU$28="X",IF(U473&gt;0,1,IF(Cover!$E$47="Weekly",IF(T473&gt;=40,1,0.5),IF(T473&gt;=80,1,0.5))),""))),"")</f>
        <v/>
      </c>
      <c r="BE473" s="499" t="str">
        <f>IF($BE$28="X",IF(AV473="",0,IF($B473="","",IF(AV$28="X",IF(Y473&gt;0,1,IF(Cover!$E$47="Weekly",IF(X473&gt;=40,1,0.5),IF(X473&gt;=80,1,0.5))),""))),"")</f>
        <v/>
      </c>
      <c r="BF473" s="499" t="str">
        <f>IF($BF$28="X",IF(AW473="",0,IF($B473="","",IF(AW$28="X",IF(AC473&gt;0,1,IF(Cover!$E$47="Weekly",IF(AB473&gt;=40,1,0.5),IF(AB473&gt;=80,1,0.5))),""))),"")</f>
        <v/>
      </c>
      <c r="BG473" s="499" t="str">
        <f>IF($BG$28="X",IF(AX473="",0,IF($B473="","",IF(AX$28="X",IF(AG473&gt;0,1,IF(Cover!$E$47="Weekly",IF(AF473&gt;=40,1,0.5),IF(AF473&gt;=80,1,0.5))),""))),"")</f>
        <v/>
      </c>
      <c r="BH473" s="500" t="str">
        <f>IF($BH$28="X",IF(AY473="",0,IF($B473="","",IF(AY$28="X",IF(AK473&gt;0,1,IF(Cover!$E$47="Weekly",IF(AJ473&gt;=40,1,0.5),IF(AJ473&gt;=80,1,0.5))),""))),"")</f>
        <v/>
      </c>
      <c r="BI473" s="470" t="str">
        <f t="shared" si="141"/>
        <v/>
      </c>
      <c r="BJ473" s="469" t="str">
        <f t="shared" si="142"/>
        <v/>
      </c>
      <c r="BL473" s="632">
        <f>IF(BJ473=0,IF('STEP 2 EE Data'!K468="Yes",IF('STEP 2 EE Data'!C468="",1,IF('STEP 2 EE Data'!D468&gt;=40,1,0.5)),0),IF('STEP 2 EE Data'!K468="Yes",IF('STEP 2 EE Data'!C468="",IF(BJ473=0.5,0.5,0),IF('STEP 2 EE Data'!D468&gt;=40,IF(BJ473=0.5,0.5,0),0)),0))</f>
        <v>0</v>
      </c>
    </row>
    <row r="474" spans="1:64" ht="15.6" thickTop="1" thickBot="1" x14ac:dyDescent="0.35">
      <c r="A474" s="84" t="str">
        <f>IF('STEP 2 EE Data'!A469="","",'STEP 2 EE Data'!A469)</f>
        <v/>
      </c>
      <c r="B474" s="83" t="str">
        <f>IF('STEP 2 EE Data'!B469="","",'STEP 2 EE Data'!B469)</f>
        <v/>
      </c>
      <c r="C474" s="54"/>
      <c r="D474" s="56"/>
      <c r="E474" s="55"/>
      <c r="F474" s="371" t="str">
        <f t="shared" si="143"/>
        <v/>
      </c>
      <c r="G474" s="54"/>
      <c r="H474" s="56"/>
      <c r="I474" s="55"/>
      <c r="J474" s="560" t="str">
        <f t="shared" si="144"/>
        <v/>
      </c>
      <c r="K474" s="54"/>
      <c r="L474" s="56"/>
      <c r="M474" s="55"/>
      <c r="N474" s="560" t="str">
        <f t="shared" si="145"/>
        <v/>
      </c>
      <c r="O474" s="54"/>
      <c r="P474" s="56"/>
      <c r="Q474" s="55"/>
      <c r="R474" s="560" t="str">
        <f t="shared" si="126"/>
        <v/>
      </c>
      <c r="S474" s="54"/>
      <c r="T474" s="56"/>
      <c r="U474" s="55"/>
      <c r="V474" s="560" t="str">
        <f t="shared" si="127"/>
        <v/>
      </c>
      <c r="W474" s="54"/>
      <c r="X474" s="56"/>
      <c r="Y474" s="55"/>
      <c r="Z474" s="560" t="str">
        <f t="shared" si="128"/>
        <v/>
      </c>
      <c r="AA474" s="54"/>
      <c r="AB474" s="56"/>
      <c r="AC474" s="55"/>
      <c r="AD474" s="560" t="str">
        <f t="shared" si="129"/>
        <v/>
      </c>
      <c r="AE474" s="54"/>
      <c r="AF474" s="56"/>
      <c r="AG474" s="55"/>
      <c r="AH474" s="560" t="str">
        <f t="shared" si="130"/>
        <v/>
      </c>
      <c r="AI474" s="54"/>
      <c r="AJ474" s="56"/>
      <c r="AK474" s="55"/>
      <c r="AL474" s="446" t="str">
        <f t="shared" si="131"/>
        <v/>
      </c>
      <c r="AM474" s="504">
        <f>'STEP 2 EE Data'!AI469</f>
        <v>0</v>
      </c>
      <c r="AN474" s="82">
        <f>'STEP 2 EE Data'!AJ469</f>
        <v>0</v>
      </c>
      <c r="AO474" s="445" t="str">
        <f>'STEP 2 EE Data'!AK469</f>
        <v/>
      </c>
      <c r="AQ474" s="497" t="str">
        <f t="shared" si="132"/>
        <v/>
      </c>
      <c r="AR474" s="497" t="str">
        <f t="shared" si="133"/>
        <v/>
      </c>
      <c r="AS474" s="497" t="str">
        <f t="shared" si="134"/>
        <v/>
      </c>
      <c r="AT474" s="497" t="str">
        <f t="shared" si="135"/>
        <v/>
      </c>
      <c r="AU474" s="497" t="str">
        <f t="shared" si="136"/>
        <v/>
      </c>
      <c r="AV474" s="497" t="str">
        <f t="shared" si="137"/>
        <v/>
      </c>
      <c r="AW474" s="497" t="str">
        <f t="shared" si="138"/>
        <v/>
      </c>
      <c r="AX474" s="497" t="str">
        <f t="shared" si="139"/>
        <v/>
      </c>
      <c r="AY474" s="498" t="str">
        <f t="shared" si="140"/>
        <v/>
      </c>
      <c r="AZ474" s="499" t="str">
        <f>IF($AZ$28="X",IF(AQ474="",0,IF($B474="","",IF(AQ$28="X",IF(E474&gt;0,1,IF(Cover!$E$47="Weekly",IF(D474&gt;=40,1,0.5),IF(D474&gt;=80,1,0.5))),""))),"")</f>
        <v/>
      </c>
      <c r="BA474" s="499" t="str">
        <f>IF($BA$28="X",IF(AR474="",0,IF($B474="","",IF(AR$28="X",IF(I474&gt;0,1,IF(Cover!$E$47="Weekly",IF(H474&gt;=40,1,0.5),IF(H474&gt;=80,1,0.5))),""))),"")</f>
        <v/>
      </c>
      <c r="BB474" s="499" t="str">
        <f>IF($BB$28="X",IF(AS474="",0,IF($B474="","",IF(AS$28="X",IF(M474&gt;0,1,IF(Cover!$E$47="Weekly",IF(L474&gt;=40,1,0.5),IF(L474&gt;=80,1,0.5))),""))),"")</f>
        <v/>
      </c>
      <c r="BC474" s="499" t="str">
        <f>IF($BC$28="X",IF(AT474="",0,IF($B474="","",IF(AT$28="X",IF(Q474&gt;0,1,IF(Cover!$E$47="Weekly",IF(P474&gt;=40,1,0.5),IF(P474&gt;=80,1,0.5))),""))),"")</f>
        <v/>
      </c>
      <c r="BD474" s="499" t="str">
        <f>IF($BD$28="X",IF(AU474="",0,IF($B474="","",IF(AU$28="X",IF(U474&gt;0,1,IF(Cover!$E$47="Weekly",IF(T474&gt;=40,1,0.5),IF(T474&gt;=80,1,0.5))),""))),"")</f>
        <v/>
      </c>
      <c r="BE474" s="499" t="str">
        <f>IF($BE$28="X",IF(AV474="",0,IF($B474="","",IF(AV$28="X",IF(Y474&gt;0,1,IF(Cover!$E$47="Weekly",IF(X474&gt;=40,1,0.5),IF(X474&gt;=80,1,0.5))),""))),"")</f>
        <v/>
      </c>
      <c r="BF474" s="499" t="str">
        <f>IF($BF$28="X",IF(AW474="",0,IF($B474="","",IF(AW$28="X",IF(AC474&gt;0,1,IF(Cover!$E$47="Weekly",IF(AB474&gt;=40,1,0.5),IF(AB474&gt;=80,1,0.5))),""))),"")</f>
        <v/>
      </c>
      <c r="BG474" s="499" t="str">
        <f>IF($BG$28="X",IF(AX474="",0,IF($B474="","",IF(AX$28="X",IF(AG474&gt;0,1,IF(Cover!$E$47="Weekly",IF(AF474&gt;=40,1,0.5),IF(AF474&gt;=80,1,0.5))),""))),"")</f>
        <v/>
      </c>
      <c r="BH474" s="500" t="str">
        <f>IF($BH$28="X",IF(AY474="",0,IF($B474="","",IF(AY$28="X",IF(AK474&gt;0,1,IF(Cover!$E$47="Weekly",IF(AJ474&gt;=40,1,0.5),IF(AJ474&gt;=80,1,0.5))),""))),"")</f>
        <v/>
      </c>
      <c r="BI474" s="470" t="str">
        <f t="shared" si="141"/>
        <v/>
      </c>
      <c r="BJ474" s="469" t="str">
        <f t="shared" si="142"/>
        <v/>
      </c>
      <c r="BL474" s="632">
        <f>IF(BJ474=0,IF('STEP 2 EE Data'!K469="Yes",IF('STEP 2 EE Data'!C469="",1,IF('STEP 2 EE Data'!D469&gt;=40,1,0.5)),0),IF('STEP 2 EE Data'!K469="Yes",IF('STEP 2 EE Data'!C469="",IF(BJ474=0.5,0.5,0),IF('STEP 2 EE Data'!D469&gt;=40,IF(BJ474=0.5,0.5,0),0)),0))</f>
        <v>0</v>
      </c>
    </row>
    <row r="475" spans="1:64" ht="15.6" thickTop="1" thickBot="1" x14ac:dyDescent="0.35">
      <c r="A475" s="84" t="str">
        <f>IF('STEP 2 EE Data'!A470="","",'STEP 2 EE Data'!A470)</f>
        <v/>
      </c>
      <c r="B475" s="83" t="str">
        <f>IF('STEP 2 EE Data'!B470="","",'STEP 2 EE Data'!B470)</f>
        <v/>
      </c>
      <c r="C475" s="54"/>
      <c r="D475" s="56"/>
      <c r="E475" s="55"/>
      <c r="F475" s="371" t="str">
        <f t="shared" si="143"/>
        <v/>
      </c>
      <c r="G475" s="54"/>
      <c r="H475" s="56"/>
      <c r="I475" s="55"/>
      <c r="J475" s="560" t="str">
        <f t="shared" si="144"/>
        <v/>
      </c>
      <c r="K475" s="54"/>
      <c r="L475" s="56"/>
      <c r="M475" s="55"/>
      <c r="N475" s="560" t="str">
        <f t="shared" si="145"/>
        <v/>
      </c>
      <c r="O475" s="54"/>
      <c r="P475" s="56"/>
      <c r="Q475" s="55"/>
      <c r="R475" s="560" t="str">
        <f t="shared" si="126"/>
        <v/>
      </c>
      <c r="S475" s="54"/>
      <c r="T475" s="56"/>
      <c r="U475" s="55"/>
      <c r="V475" s="560" t="str">
        <f t="shared" si="127"/>
        <v/>
      </c>
      <c r="W475" s="54"/>
      <c r="X475" s="56"/>
      <c r="Y475" s="55"/>
      <c r="Z475" s="560" t="str">
        <f t="shared" si="128"/>
        <v/>
      </c>
      <c r="AA475" s="54"/>
      <c r="AB475" s="56"/>
      <c r="AC475" s="55"/>
      <c r="AD475" s="560" t="str">
        <f t="shared" si="129"/>
        <v/>
      </c>
      <c r="AE475" s="54"/>
      <c r="AF475" s="56"/>
      <c r="AG475" s="55"/>
      <c r="AH475" s="560" t="str">
        <f t="shared" si="130"/>
        <v/>
      </c>
      <c r="AI475" s="54"/>
      <c r="AJ475" s="56"/>
      <c r="AK475" s="55"/>
      <c r="AL475" s="446" t="str">
        <f t="shared" si="131"/>
        <v/>
      </c>
      <c r="AM475" s="504">
        <f>'STEP 2 EE Data'!AI470</f>
        <v>0</v>
      </c>
      <c r="AN475" s="82">
        <f>'STEP 2 EE Data'!AJ470</f>
        <v>0</v>
      </c>
      <c r="AO475" s="445" t="str">
        <f>'STEP 2 EE Data'!AK470</f>
        <v/>
      </c>
      <c r="AQ475" s="497" t="str">
        <f t="shared" si="132"/>
        <v/>
      </c>
      <c r="AR475" s="497" t="str">
        <f t="shared" si="133"/>
        <v/>
      </c>
      <c r="AS475" s="497" t="str">
        <f t="shared" si="134"/>
        <v/>
      </c>
      <c r="AT475" s="497" t="str">
        <f t="shared" si="135"/>
        <v/>
      </c>
      <c r="AU475" s="497" t="str">
        <f t="shared" si="136"/>
        <v/>
      </c>
      <c r="AV475" s="497" t="str">
        <f t="shared" si="137"/>
        <v/>
      </c>
      <c r="AW475" s="497" t="str">
        <f t="shared" si="138"/>
        <v/>
      </c>
      <c r="AX475" s="497" t="str">
        <f t="shared" si="139"/>
        <v/>
      </c>
      <c r="AY475" s="498" t="str">
        <f t="shared" si="140"/>
        <v/>
      </c>
      <c r="AZ475" s="499" t="str">
        <f>IF($AZ$28="X",IF(AQ475="",0,IF($B475="","",IF(AQ$28="X",IF(E475&gt;0,1,IF(Cover!$E$47="Weekly",IF(D475&gt;=40,1,0.5),IF(D475&gt;=80,1,0.5))),""))),"")</f>
        <v/>
      </c>
      <c r="BA475" s="499" t="str">
        <f>IF($BA$28="X",IF(AR475="",0,IF($B475="","",IF(AR$28="X",IF(I475&gt;0,1,IF(Cover!$E$47="Weekly",IF(H475&gt;=40,1,0.5),IF(H475&gt;=80,1,0.5))),""))),"")</f>
        <v/>
      </c>
      <c r="BB475" s="499" t="str">
        <f>IF($BB$28="X",IF(AS475="",0,IF($B475="","",IF(AS$28="X",IF(M475&gt;0,1,IF(Cover!$E$47="Weekly",IF(L475&gt;=40,1,0.5),IF(L475&gt;=80,1,0.5))),""))),"")</f>
        <v/>
      </c>
      <c r="BC475" s="499" t="str">
        <f>IF($BC$28="X",IF(AT475="",0,IF($B475="","",IF(AT$28="X",IF(Q475&gt;0,1,IF(Cover!$E$47="Weekly",IF(P475&gt;=40,1,0.5),IF(P475&gt;=80,1,0.5))),""))),"")</f>
        <v/>
      </c>
      <c r="BD475" s="499" t="str">
        <f>IF($BD$28="X",IF(AU475="",0,IF($B475="","",IF(AU$28="X",IF(U475&gt;0,1,IF(Cover!$E$47="Weekly",IF(T475&gt;=40,1,0.5),IF(T475&gt;=80,1,0.5))),""))),"")</f>
        <v/>
      </c>
      <c r="BE475" s="499" t="str">
        <f>IF($BE$28="X",IF(AV475="",0,IF($B475="","",IF(AV$28="X",IF(Y475&gt;0,1,IF(Cover!$E$47="Weekly",IF(X475&gt;=40,1,0.5),IF(X475&gt;=80,1,0.5))),""))),"")</f>
        <v/>
      </c>
      <c r="BF475" s="499" t="str">
        <f>IF($BF$28="X",IF(AW475="",0,IF($B475="","",IF(AW$28="X",IF(AC475&gt;0,1,IF(Cover!$E$47="Weekly",IF(AB475&gt;=40,1,0.5),IF(AB475&gt;=80,1,0.5))),""))),"")</f>
        <v/>
      </c>
      <c r="BG475" s="499" t="str">
        <f>IF($BG$28="X",IF(AX475="",0,IF($B475="","",IF(AX$28="X",IF(AG475&gt;0,1,IF(Cover!$E$47="Weekly",IF(AF475&gt;=40,1,0.5),IF(AF475&gt;=80,1,0.5))),""))),"")</f>
        <v/>
      </c>
      <c r="BH475" s="500" t="str">
        <f>IF($BH$28="X",IF(AY475="",0,IF($B475="","",IF(AY$28="X",IF(AK475&gt;0,1,IF(Cover!$E$47="Weekly",IF(AJ475&gt;=40,1,0.5),IF(AJ475&gt;=80,1,0.5))),""))),"")</f>
        <v/>
      </c>
      <c r="BI475" s="470" t="str">
        <f t="shared" si="141"/>
        <v/>
      </c>
      <c r="BJ475" s="469" t="str">
        <f t="shared" si="142"/>
        <v/>
      </c>
      <c r="BL475" s="632">
        <f>IF(BJ475=0,IF('STEP 2 EE Data'!K470="Yes",IF('STEP 2 EE Data'!C470="",1,IF('STEP 2 EE Data'!D470&gt;=40,1,0.5)),0),IF('STEP 2 EE Data'!K470="Yes",IF('STEP 2 EE Data'!C470="",IF(BJ475=0.5,0.5,0),IF('STEP 2 EE Data'!D470&gt;=40,IF(BJ475=0.5,0.5,0),0)),0))</f>
        <v>0</v>
      </c>
    </row>
    <row r="476" spans="1:64" ht="15.6" thickTop="1" thickBot="1" x14ac:dyDescent="0.35">
      <c r="A476" s="84" t="str">
        <f>IF('STEP 2 EE Data'!A471="","",'STEP 2 EE Data'!A471)</f>
        <v/>
      </c>
      <c r="B476" s="83" t="str">
        <f>IF('STEP 2 EE Data'!B471="","",'STEP 2 EE Data'!B471)</f>
        <v/>
      </c>
      <c r="C476" s="54"/>
      <c r="D476" s="56"/>
      <c r="E476" s="55"/>
      <c r="F476" s="371" t="str">
        <f t="shared" si="143"/>
        <v/>
      </c>
      <c r="G476" s="54"/>
      <c r="H476" s="56"/>
      <c r="I476" s="55"/>
      <c r="J476" s="560" t="str">
        <f t="shared" si="144"/>
        <v/>
      </c>
      <c r="K476" s="54"/>
      <c r="L476" s="56"/>
      <c r="M476" s="55"/>
      <c r="N476" s="560" t="str">
        <f t="shared" si="145"/>
        <v/>
      </c>
      <c r="O476" s="54"/>
      <c r="P476" s="56"/>
      <c r="Q476" s="55"/>
      <c r="R476" s="560" t="str">
        <f t="shared" si="126"/>
        <v/>
      </c>
      <c r="S476" s="54"/>
      <c r="T476" s="56"/>
      <c r="U476" s="55"/>
      <c r="V476" s="560" t="str">
        <f t="shared" si="127"/>
        <v/>
      </c>
      <c r="W476" s="54"/>
      <c r="X476" s="56"/>
      <c r="Y476" s="55"/>
      <c r="Z476" s="560" t="str">
        <f t="shared" si="128"/>
        <v/>
      </c>
      <c r="AA476" s="54"/>
      <c r="AB476" s="56"/>
      <c r="AC476" s="55"/>
      <c r="AD476" s="560" t="str">
        <f t="shared" si="129"/>
        <v/>
      </c>
      <c r="AE476" s="54"/>
      <c r="AF476" s="56"/>
      <c r="AG476" s="55"/>
      <c r="AH476" s="560" t="str">
        <f t="shared" si="130"/>
        <v/>
      </c>
      <c r="AI476" s="54"/>
      <c r="AJ476" s="56"/>
      <c r="AK476" s="55"/>
      <c r="AL476" s="446" t="str">
        <f t="shared" si="131"/>
        <v/>
      </c>
      <c r="AM476" s="504">
        <f>'STEP 2 EE Data'!AI471</f>
        <v>0</v>
      </c>
      <c r="AN476" s="82">
        <f>'STEP 2 EE Data'!AJ471</f>
        <v>0</v>
      </c>
      <c r="AO476" s="445" t="str">
        <f>'STEP 2 EE Data'!AK471</f>
        <v/>
      </c>
      <c r="AQ476" s="497" t="str">
        <f t="shared" si="132"/>
        <v/>
      </c>
      <c r="AR476" s="497" t="str">
        <f t="shared" si="133"/>
        <v/>
      </c>
      <c r="AS476" s="497" t="str">
        <f t="shared" si="134"/>
        <v/>
      </c>
      <c r="AT476" s="497" t="str">
        <f t="shared" si="135"/>
        <v/>
      </c>
      <c r="AU476" s="497" t="str">
        <f t="shared" si="136"/>
        <v/>
      </c>
      <c r="AV476" s="497" t="str">
        <f t="shared" si="137"/>
        <v/>
      </c>
      <c r="AW476" s="497" t="str">
        <f t="shared" si="138"/>
        <v/>
      </c>
      <c r="AX476" s="497" t="str">
        <f t="shared" si="139"/>
        <v/>
      </c>
      <c r="AY476" s="498" t="str">
        <f t="shared" si="140"/>
        <v/>
      </c>
      <c r="AZ476" s="499" t="str">
        <f>IF($AZ$28="X",IF(AQ476="",0,IF($B476="","",IF(AQ$28="X",IF(E476&gt;0,1,IF(Cover!$E$47="Weekly",IF(D476&gt;=40,1,0.5),IF(D476&gt;=80,1,0.5))),""))),"")</f>
        <v/>
      </c>
      <c r="BA476" s="499" t="str">
        <f>IF($BA$28="X",IF(AR476="",0,IF($B476="","",IF(AR$28="X",IF(I476&gt;0,1,IF(Cover!$E$47="Weekly",IF(H476&gt;=40,1,0.5),IF(H476&gt;=80,1,0.5))),""))),"")</f>
        <v/>
      </c>
      <c r="BB476" s="499" t="str">
        <f>IF($BB$28="X",IF(AS476="",0,IF($B476="","",IF(AS$28="X",IF(M476&gt;0,1,IF(Cover!$E$47="Weekly",IF(L476&gt;=40,1,0.5),IF(L476&gt;=80,1,0.5))),""))),"")</f>
        <v/>
      </c>
      <c r="BC476" s="499" t="str">
        <f>IF($BC$28="X",IF(AT476="",0,IF($B476="","",IF(AT$28="X",IF(Q476&gt;0,1,IF(Cover!$E$47="Weekly",IF(P476&gt;=40,1,0.5),IF(P476&gt;=80,1,0.5))),""))),"")</f>
        <v/>
      </c>
      <c r="BD476" s="499" t="str">
        <f>IF($BD$28="X",IF(AU476="",0,IF($B476="","",IF(AU$28="X",IF(U476&gt;0,1,IF(Cover!$E$47="Weekly",IF(T476&gt;=40,1,0.5),IF(T476&gt;=80,1,0.5))),""))),"")</f>
        <v/>
      </c>
      <c r="BE476" s="499" t="str">
        <f>IF($BE$28="X",IF(AV476="",0,IF($B476="","",IF(AV$28="X",IF(Y476&gt;0,1,IF(Cover!$E$47="Weekly",IF(X476&gt;=40,1,0.5),IF(X476&gt;=80,1,0.5))),""))),"")</f>
        <v/>
      </c>
      <c r="BF476" s="499" t="str">
        <f>IF($BF$28="X",IF(AW476="",0,IF($B476="","",IF(AW$28="X",IF(AC476&gt;0,1,IF(Cover!$E$47="Weekly",IF(AB476&gt;=40,1,0.5),IF(AB476&gt;=80,1,0.5))),""))),"")</f>
        <v/>
      </c>
      <c r="BG476" s="499" t="str">
        <f>IF($BG$28="X",IF(AX476="",0,IF($B476="","",IF(AX$28="X",IF(AG476&gt;0,1,IF(Cover!$E$47="Weekly",IF(AF476&gt;=40,1,0.5),IF(AF476&gt;=80,1,0.5))),""))),"")</f>
        <v/>
      </c>
      <c r="BH476" s="500" t="str">
        <f>IF($BH$28="X",IF(AY476="",0,IF($B476="","",IF(AY$28="X",IF(AK476&gt;0,1,IF(Cover!$E$47="Weekly",IF(AJ476&gt;=40,1,0.5),IF(AJ476&gt;=80,1,0.5))),""))),"")</f>
        <v/>
      </c>
      <c r="BI476" s="470" t="str">
        <f t="shared" si="141"/>
        <v/>
      </c>
      <c r="BJ476" s="469" t="str">
        <f t="shared" si="142"/>
        <v/>
      </c>
      <c r="BL476" s="632">
        <f>IF(BJ476=0,IF('STEP 2 EE Data'!K471="Yes",IF('STEP 2 EE Data'!C471="",1,IF('STEP 2 EE Data'!D471&gt;=40,1,0.5)),0),IF('STEP 2 EE Data'!K471="Yes",IF('STEP 2 EE Data'!C471="",IF(BJ476=0.5,0.5,0),IF('STEP 2 EE Data'!D471&gt;=40,IF(BJ476=0.5,0.5,0),0)),0))</f>
        <v>0</v>
      </c>
    </row>
    <row r="477" spans="1:64" ht="15.6" thickTop="1" thickBot="1" x14ac:dyDescent="0.35">
      <c r="A477" s="84" t="str">
        <f>IF('STEP 2 EE Data'!A472="","",'STEP 2 EE Data'!A472)</f>
        <v/>
      </c>
      <c r="B477" s="83" t="str">
        <f>IF('STEP 2 EE Data'!B472="","",'STEP 2 EE Data'!B472)</f>
        <v/>
      </c>
      <c r="C477" s="54"/>
      <c r="D477" s="56"/>
      <c r="E477" s="55"/>
      <c r="F477" s="371" t="str">
        <f t="shared" si="143"/>
        <v/>
      </c>
      <c r="G477" s="54"/>
      <c r="H477" s="56"/>
      <c r="I477" s="55"/>
      <c r="J477" s="560" t="str">
        <f t="shared" si="144"/>
        <v/>
      </c>
      <c r="K477" s="54"/>
      <c r="L477" s="56"/>
      <c r="M477" s="55"/>
      <c r="N477" s="560" t="str">
        <f t="shared" si="145"/>
        <v/>
      </c>
      <c r="O477" s="54"/>
      <c r="P477" s="56"/>
      <c r="Q477" s="55"/>
      <c r="R477" s="560" t="str">
        <f t="shared" si="126"/>
        <v/>
      </c>
      <c r="S477" s="54"/>
      <c r="T477" s="56"/>
      <c r="U477" s="55"/>
      <c r="V477" s="560" t="str">
        <f t="shared" si="127"/>
        <v/>
      </c>
      <c r="W477" s="54"/>
      <c r="X477" s="56"/>
      <c r="Y477" s="55"/>
      <c r="Z477" s="560" t="str">
        <f t="shared" si="128"/>
        <v/>
      </c>
      <c r="AA477" s="54"/>
      <c r="AB477" s="56"/>
      <c r="AC477" s="55"/>
      <c r="AD477" s="560" t="str">
        <f t="shared" si="129"/>
        <v/>
      </c>
      <c r="AE477" s="54"/>
      <c r="AF477" s="56"/>
      <c r="AG477" s="55"/>
      <c r="AH477" s="560" t="str">
        <f t="shared" si="130"/>
        <v/>
      </c>
      <c r="AI477" s="54"/>
      <c r="AJ477" s="56"/>
      <c r="AK477" s="55"/>
      <c r="AL477" s="446" t="str">
        <f t="shared" si="131"/>
        <v/>
      </c>
      <c r="AM477" s="504">
        <f>'STEP 2 EE Data'!AI472</f>
        <v>0</v>
      </c>
      <c r="AN477" s="82">
        <f>'STEP 2 EE Data'!AJ472</f>
        <v>0</v>
      </c>
      <c r="AO477" s="445" t="str">
        <f>'STEP 2 EE Data'!AK472</f>
        <v/>
      </c>
      <c r="AQ477" s="497" t="str">
        <f t="shared" si="132"/>
        <v/>
      </c>
      <c r="AR477" s="497" t="str">
        <f t="shared" si="133"/>
        <v/>
      </c>
      <c r="AS477" s="497" t="str">
        <f t="shared" si="134"/>
        <v/>
      </c>
      <c r="AT477" s="497" t="str">
        <f t="shared" si="135"/>
        <v/>
      </c>
      <c r="AU477" s="497" t="str">
        <f t="shared" si="136"/>
        <v/>
      </c>
      <c r="AV477" s="497" t="str">
        <f t="shared" si="137"/>
        <v/>
      </c>
      <c r="AW477" s="497" t="str">
        <f t="shared" si="138"/>
        <v/>
      </c>
      <c r="AX477" s="497" t="str">
        <f t="shared" si="139"/>
        <v/>
      </c>
      <c r="AY477" s="498" t="str">
        <f t="shared" si="140"/>
        <v/>
      </c>
      <c r="AZ477" s="499" t="str">
        <f>IF($AZ$28="X",IF(AQ477="",0,IF($B477="","",IF(AQ$28="X",IF(E477&gt;0,1,IF(Cover!$E$47="Weekly",IF(D477&gt;=40,1,0.5),IF(D477&gt;=80,1,0.5))),""))),"")</f>
        <v/>
      </c>
      <c r="BA477" s="499" t="str">
        <f>IF($BA$28="X",IF(AR477="",0,IF($B477="","",IF(AR$28="X",IF(I477&gt;0,1,IF(Cover!$E$47="Weekly",IF(H477&gt;=40,1,0.5),IF(H477&gt;=80,1,0.5))),""))),"")</f>
        <v/>
      </c>
      <c r="BB477" s="499" t="str">
        <f>IF($BB$28="X",IF(AS477="",0,IF($B477="","",IF(AS$28="X",IF(M477&gt;0,1,IF(Cover!$E$47="Weekly",IF(L477&gt;=40,1,0.5),IF(L477&gt;=80,1,0.5))),""))),"")</f>
        <v/>
      </c>
      <c r="BC477" s="499" t="str">
        <f>IF($BC$28="X",IF(AT477="",0,IF($B477="","",IF(AT$28="X",IF(Q477&gt;0,1,IF(Cover!$E$47="Weekly",IF(P477&gt;=40,1,0.5),IF(P477&gt;=80,1,0.5))),""))),"")</f>
        <v/>
      </c>
      <c r="BD477" s="499" t="str">
        <f>IF($BD$28="X",IF(AU477="",0,IF($B477="","",IF(AU$28="X",IF(U477&gt;0,1,IF(Cover!$E$47="Weekly",IF(T477&gt;=40,1,0.5),IF(T477&gt;=80,1,0.5))),""))),"")</f>
        <v/>
      </c>
      <c r="BE477" s="499" t="str">
        <f>IF($BE$28="X",IF(AV477="",0,IF($B477="","",IF(AV$28="X",IF(Y477&gt;0,1,IF(Cover!$E$47="Weekly",IF(X477&gt;=40,1,0.5),IF(X477&gt;=80,1,0.5))),""))),"")</f>
        <v/>
      </c>
      <c r="BF477" s="499" t="str">
        <f>IF($BF$28="X",IF(AW477="",0,IF($B477="","",IF(AW$28="X",IF(AC477&gt;0,1,IF(Cover!$E$47="Weekly",IF(AB477&gt;=40,1,0.5),IF(AB477&gt;=80,1,0.5))),""))),"")</f>
        <v/>
      </c>
      <c r="BG477" s="499" t="str">
        <f>IF($BG$28="X",IF(AX477="",0,IF($B477="","",IF(AX$28="X",IF(AG477&gt;0,1,IF(Cover!$E$47="Weekly",IF(AF477&gt;=40,1,0.5),IF(AF477&gt;=80,1,0.5))),""))),"")</f>
        <v/>
      </c>
      <c r="BH477" s="500" t="str">
        <f>IF($BH$28="X",IF(AY477="",0,IF($B477="","",IF(AY$28="X",IF(AK477&gt;0,1,IF(Cover!$E$47="Weekly",IF(AJ477&gt;=40,1,0.5),IF(AJ477&gt;=80,1,0.5))),""))),"")</f>
        <v/>
      </c>
      <c r="BI477" s="470" t="str">
        <f t="shared" si="141"/>
        <v/>
      </c>
      <c r="BJ477" s="469" t="str">
        <f t="shared" si="142"/>
        <v/>
      </c>
      <c r="BL477" s="632">
        <f>IF(BJ477=0,IF('STEP 2 EE Data'!K472="Yes",IF('STEP 2 EE Data'!C472="",1,IF('STEP 2 EE Data'!D472&gt;=40,1,0.5)),0),IF('STEP 2 EE Data'!K472="Yes",IF('STEP 2 EE Data'!C472="",IF(BJ477=0.5,0.5,0),IF('STEP 2 EE Data'!D472&gt;=40,IF(BJ477=0.5,0.5,0),0)),0))</f>
        <v>0</v>
      </c>
    </row>
    <row r="478" spans="1:64" ht="15.6" thickTop="1" thickBot="1" x14ac:dyDescent="0.35">
      <c r="A478" s="84" t="str">
        <f>IF('STEP 2 EE Data'!A473="","",'STEP 2 EE Data'!A473)</f>
        <v/>
      </c>
      <c r="B478" s="83" t="str">
        <f>IF('STEP 2 EE Data'!B473="","",'STEP 2 EE Data'!B473)</f>
        <v/>
      </c>
      <c r="C478" s="54"/>
      <c r="D478" s="56"/>
      <c r="E478" s="55"/>
      <c r="F478" s="371" t="str">
        <f t="shared" si="143"/>
        <v/>
      </c>
      <c r="G478" s="54"/>
      <c r="H478" s="56"/>
      <c r="I478" s="55"/>
      <c r="J478" s="560" t="str">
        <f t="shared" si="144"/>
        <v/>
      </c>
      <c r="K478" s="54"/>
      <c r="L478" s="56"/>
      <c r="M478" s="55"/>
      <c r="N478" s="560" t="str">
        <f t="shared" si="145"/>
        <v/>
      </c>
      <c r="O478" s="54"/>
      <c r="P478" s="56"/>
      <c r="Q478" s="55"/>
      <c r="R478" s="560" t="str">
        <f t="shared" ref="R478:R541" si="146">IF($O$8="","",IF(B478="","",IF(Q478&gt;0,Q478,O478*P478)))</f>
        <v/>
      </c>
      <c r="S478" s="54"/>
      <c r="T478" s="56"/>
      <c r="U478" s="55"/>
      <c r="V478" s="560" t="str">
        <f t="shared" ref="V478:V541" si="147">IF($S$8="","",IF(B478="","",IF(U478&gt;0,U478,S478*T478)))</f>
        <v/>
      </c>
      <c r="W478" s="54"/>
      <c r="X478" s="56"/>
      <c r="Y478" s="55"/>
      <c r="Z478" s="560" t="str">
        <f t="shared" ref="Z478:Z541" si="148">IF($W$8="","",IF(B478="","",IF(Y478&gt;0,Y478,W478*X478)))</f>
        <v/>
      </c>
      <c r="AA478" s="54"/>
      <c r="AB478" s="56"/>
      <c r="AC478" s="55"/>
      <c r="AD478" s="560" t="str">
        <f t="shared" ref="AD478:AD541" si="149">IF($AA$8="","",IF(B478="","",IF(AC478&gt;0,AC478,AA478*AB478)))</f>
        <v/>
      </c>
      <c r="AE478" s="54"/>
      <c r="AF478" s="56"/>
      <c r="AG478" s="55"/>
      <c r="AH478" s="560" t="str">
        <f t="shared" ref="AH478:AH541" si="150">IF($AE$8="","",IF(B478="","",IF(AG478&gt;0,AG478,AE478*AF478)))</f>
        <v/>
      </c>
      <c r="AI478" s="54"/>
      <c r="AJ478" s="56"/>
      <c r="AK478" s="55"/>
      <c r="AL478" s="446" t="str">
        <f t="shared" ref="AL478:AL541" si="151">IF($AI$8="","",IF(B478="","",IF(AK478&gt;0,AK478,AI478*AJ478)))</f>
        <v/>
      </c>
      <c r="AM478" s="504">
        <f>'STEP 2 EE Data'!AI473</f>
        <v>0</v>
      </c>
      <c r="AN478" s="82">
        <f>'STEP 2 EE Data'!AJ473</f>
        <v>0</v>
      </c>
      <c r="AO478" s="445" t="str">
        <f>'STEP 2 EE Data'!AK473</f>
        <v/>
      </c>
      <c r="AQ478" s="497" t="str">
        <f t="shared" ref="AQ478:AQ541" si="152">IF($B478="","",IF(F478=0,"",IF(AQ$28="X",IF(IF(E478&gt;0,E478,C478)=0,"",IF(E478&gt;0,E478,C478)),"")))</f>
        <v/>
      </c>
      <c r="AR478" s="497" t="str">
        <f t="shared" ref="AR478:AR541" si="153">IF($B478="","",IF(J478=0,"",IF(AR$28="X",IF(IF(I478&gt;0,I478,G478)=0,"",IF(I478&gt;0,I478,G478)),"")))</f>
        <v/>
      </c>
      <c r="AS478" s="497" t="str">
        <f t="shared" ref="AS478:AS541" si="154">IF($B478="","",IF(N478=0,"",IF(AS$28="X",IF(IF(M478&gt;0,M478,K478)=0,"",IF(M478&gt;0,M478,K478)),"")))</f>
        <v/>
      </c>
      <c r="AT478" s="497" t="str">
        <f t="shared" ref="AT478:AT541" si="155">IF($B478="","",IF(R478=0,"",IF(AT$28="X",IF(IF(Q478&gt;0,Q478,O478)=0,"",IF(Q478&gt;0,Q478,O478)),"")))</f>
        <v/>
      </c>
      <c r="AU478" s="497" t="str">
        <f t="shared" ref="AU478:AU541" si="156">IF($B478="","",IF(V478=0,"",IF(AU$28="X",IF(IF(U478&gt;0,U478,S478)=0,"",IF(U478&gt;0,U478,S478)),"")))</f>
        <v/>
      </c>
      <c r="AV478" s="497" t="str">
        <f t="shared" ref="AV478:AV541" si="157">IF($B478="","",IF(Z478=0,"",IF(AV$28="X",IF(IF(Y478&gt;0,Y478,W478)=0,"",IF(Y478&gt;0,Y478,W478)),"")))</f>
        <v/>
      </c>
      <c r="AW478" s="497" t="str">
        <f t="shared" ref="AW478:AW541" si="158">IF($B478="","",IF(AD478=0,"",IF(AW$28="X",IF(IF(AC478&gt;0,AC478,AA478)=0,"",IF(AC478&gt;0,AC478,AA478)),"")))</f>
        <v/>
      </c>
      <c r="AX478" s="497" t="str">
        <f t="shared" ref="AX478:AX541" si="159">IF($B478="","",IF(AH478=0,"",IF(AX$28="X",IF(IF(AG478&gt;0,AG478,AE478)=0,"",IF(AG478&gt;0,AG478,AE478)),"")))</f>
        <v/>
      </c>
      <c r="AY478" s="498" t="str">
        <f t="shared" ref="AY478:AY541" si="160">IF($B478="","",IF(AL478=0,"",IF(AY$28="X",IF(IF(AK478&gt;0,AK478,AI478)=0,"",IF(AK478&gt;0,AK478,AI478)),"")))</f>
        <v/>
      </c>
      <c r="AZ478" s="499" t="str">
        <f>IF($AZ$28="X",IF(AQ478="",0,IF($B478="","",IF(AQ$28="X",IF(E478&gt;0,1,IF(Cover!$E$47="Weekly",IF(D478&gt;=40,1,0.5),IF(D478&gt;=80,1,0.5))),""))),"")</f>
        <v/>
      </c>
      <c r="BA478" s="499" t="str">
        <f>IF($BA$28="X",IF(AR478="",0,IF($B478="","",IF(AR$28="X",IF(I478&gt;0,1,IF(Cover!$E$47="Weekly",IF(H478&gt;=40,1,0.5),IF(H478&gt;=80,1,0.5))),""))),"")</f>
        <v/>
      </c>
      <c r="BB478" s="499" t="str">
        <f>IF($BB$28="X",IF(AS478="",0,IF($B478="","",IF(AS$28="X",IF(M478&gt;0,1,IF(Cover!$E$47="Weekly",IF(L478&gt;=40,1,0.5),IF(L478&gt;=80,1,0.5))),""))),"")</f>
        <v/>
      </c>
      <c r="BC478" s="499" t="str">
        <f>IF($BC$28="X",IF(AT478="",0,IF($B478="","",IF(AT$28="X",IF(Q478&gt;0,1,IF(Cover!$E$47="Weekly",IF(P478&gt;=40,1,0.5),IF(P478&gt;=80,1,0.5))),""))),"")</f>
        <v/>
      </c>
      <c r="BD478" s="499" t="str">
        <f>IF($BD$28="X",IF(AU478="",0,IF($B478="","",IF(AU$28="X",IF(U478&gt;0,1,IF(Cover!$E$47="Weekly",IF(T478&gt;=40,1,0.5),IF(T478&gt;=80,1,0.5))),""))),"")</f>
        <v/>
      </c>
      <c r="BE478" s="499" t="str">
        <f>IF($BE$28="X",IF(AV478="",0,IF($B478="","",IF(AV$28="X",IF(Y478&gt;0,1,IF(Cover!$E$47="Weekly",IF(X478&gt;=40,1,0.5),IF(X478&gt;=80,1,0.5))),""))),"")</f>
        <v/>
      </c>
      <c r="BF478" s="499" t="str">
        <f>IF($BF$28="X",IF(AW478="",0,IF($B478="","",IF(AW$28="X",IF(AC478&gt;0,1,IF(Cover!$E$47="Weekly",IF(AB478&gt;=40,1,0.5),IF(AB478&gt;=80,1,0.5))),""))),"")</f>
        <v/>
      </c>
      <c r="BG478" s="499" t="str">
        <f>IF($BG$28="X",IF(AX478="",0,IF($B478="","",IF(AX$28="X",IF(AG478&gt;0,1,IF(Cover!$E$47="Weekly",IF(AF478&gt;=40,1,0.5),IF(AF478&gt;=80,1,0.5))),""))),"")</f>
        <v/>
      </c>
      <c r="BH478" s="500" t="str">
        <f>IF($BH$28="X",IF(AY478="",0,IF($B478="","",IF(AY$28="X",IF(AK478&gt;0,1,IF(Cover!$E$47="Weekly",IF(AJ478&gt;=40,1,0.5),IF(AJ478&gt;=80,1,0.5))),""))),"")</f>
        <v/>
      </c>
      <c r="BI478" s="470" t="str">
        <f t="shared" ref="BI478:BI541" si="161">IF(B478="","",IFERROR(AVERAGE(AQ478:AY478),0))</f>
        <v/>
      </c>
      <c r="BJ478" s="469" t="str">
        <f t="shared" ref="BJ478:BJ541" si="162">IF(B478="","",IF(AVERAGE(AZ478:BH478)&lt;1,IF(AVERAGE(AZ478:BH478)&gt;0,0.5,0),AVERAGE(AZ478:BH478)))</f>
        <v/>
      </c>
      <c r="BL478" s="632">
        <f>IF(BJ478=0,IF('STEP 2 EE Data'!K473="Yes",IF('STEP 2 EE Data'!C473="",1,IF('STEP 2 EE Data'!D473&gt;=40,1,0.5)),0),IF('STEP 2 EE Data'!K473="Yes",IF('STEP 2 EE Data'!C473="",IF(BJ478=0.5,0.5,0),IF('STEP 2 EE Data'!D473&gt;=40,IF(BJ478=0.5,0.5,0),0)),0))</f>
        <v>0</v>
      </c>
    </row>
    <row r="479" spans="1:64" ht="15.6" thickTop="1" thickBot="1" x14ac:dyDescent="0.35">
      <c r="A479" s="84" t="str">
        <f>IF('STEP 2 EE Data'!A474="","",'STEP 2 EE Data'!A474)</f>
        <v/>
      </c>
      <c r="B479" s="83" t="str">
        <f>IF('STEP 2 EE Data'!B474="","",'STEP 2 EE Data'!B474)</f>
        <v/>
      </c>
      <c r="C479" s="54"/>
      <c r="D479" s="56"/>
      <c r="E479" s="55"/>
      <c r="F479" s="371" t="str">
        <f t="shared" si="143"/>
        <v/>
      </c>
      <c r="G479" s="54"/>
      <c r="H479" s="56"/>
      <c r="I479" s="55"/>
      <c r="J479" s="560" t="str">
        <f t="shared" si="144"/>
        <v/>
      </c>
      <c r="K479" s="54"/>
      <c r="L479" s="56"/>
      <c r="M479" s="55"/>
      <c r="N479" s="560" t="str">
        <f t="shared" si="145"/>
        <v/>
      </c>
      <c r="O479" s="54"/>
      <c r="P479" s="56"/>
      <c r="Q479" s="55"/>
      <c r="R479" s="560" t="str">
        <f t="shared" si="146"/>
        <v/>
      </c>
      <c r="S479" s="54"/>
      <c r="T479" s="56"/>
      <c r="U479" s="55"/>
      <c r="V479" s="560" t="str">
        <f t="shared" si="147"/>
        <v/>
      </c>
      <c r="W479" s="54"/>
      <c r="X479" s="56"/>
      <c r="Y479" s="55"/>
      <c r="Z479" s="560" t="str">
        <f t="shared" si="148"/>
        <v/>
      </c>
      <c r="AA479" s="54"/>
      <c r="AB479" s="56"/>
      <c r="AC479" s="55"/>
      <c r="AD479" s="560" t="str">
        <f t="shared" si="149"/>
        <v/>
      </c>
      <c r="AE479" s="54"/>
      <c r="AF479" s="56"/>
      <c r="AG479" s="55"/>
      <c r="AH479" s="560" t="str">
        <f t="shared" si="150"/>
        <v/>
      </c>
      <c r="AI479" s="54"/>
      <c r="AJ479" s="56"/>
      <c r="AK479" s="55"/>
      <c r="AL479" s="446" t="str">
        <f t="shared" si="151"/>
        <v/>
      </c>
      <c r="AM479" s="504">
        <f>'STEP 2 EE Data'!AI474</f>
        <v>0</v>
      </c>
      <c r="AN479" s="82">
        <f>'STEP 2 EE Data'!AJ474</f>
        <v>0</v>
      </c>
      <c r="AO479" s="445" t="str">
        <f>'STEP 2 EE Data'!AK474</f>
        <v/>
      </c>
      <c r="AQ479" s="497" t="str">
        <f t="shared" si="152"/>
        <v/>
      </c>
      <c r="AR479" s="497" t="str">
        <f t="shared" si="153"/>
        <v/>
      </c>
      <c r="AS479" s="497" t="str">
        <f t="shared" si="154"/>
        <v/>
      </c>
      <c r="AT479" s="497" t="str">
        <f t="shared" si="155"/>
        <v/>
      </c>
      <c r="AU479" s="497" t="str">
        <f t="shared" si="156"/>
        <v/>
      </c>
      <c r="AV479" s="497" t="str">
        <f t="shared" si="157"/>
        <v/>
      </c>
      <c r="AW479" s="497" t="str">
        <f t="shared" si="158"/>
        <v/>
      </c>
      <c r="AX479" s="497" t="str">
        <f t="shared" si="159"/>
        <v/>
      </c>
      <c r="AY479" s="498" t="str">
        <f t="shared" si="160"/>
        <v/>
      </c>
      <c r="AZ479" s="499" t="str">
        <f>IF($AZ$28="X",IF(AQ479="",0,IF($B479="","",IF(AQ$28="X",IF(E479&gt;0,1,IF(Cover!$E$47="Weekly",IF(D479&gt;=40,1,0.5),IF(D479&gt;=80,1,0.5))),""))),"")</f>
        <v/>
      </c>
      <c r="BA479" s="499" t="str">
        <f>IF($BA$28="X",IF(AR479="",0,IF($B479="","",IF(AR$28="X",IF(I479&gt;0,1,IF(Cover!$E$47="Weekly",IF(H479&gt;=40,1,0.5),IF(H479&gt;=80,1,0.5))),""))),"")</f>
        <v/>
      </c>
      <c r="BB479" s="499" t="str">
        <f>IF($BB$28="X",IF(AS479="",0,IF($B479="","",IF(AS$28="X",IF(M479&gt;0,1,IF(Cover!$E$47="Weekly",IF(L479&gt;=40,1,0.5),IF(L479&gt;=80,1,0.5))),""))),"")</f>
        <v/>
      </c>
      <c r="BC479" s="499" t="str">
        <f>IF($BC$28="X",IF(AT479="",0,IF($B479="","",IF(AT$28="X",IF(Q479&gt;0,1,IF(Cover!$E$47="Weekly",IF(P479&gt;=40,1,0.5),IF(P479&gt;=80,1,0.5))),""))),"")</f>
        <v/>
      </c>
      <c r="BD479" s="499" t="str">
        <f>IF($BD$28="X",IF(AU479="",0,IF($B479="","",IF(AU$28="X",IF(U479&gt;0,1,IF(Cover!$E$47="Weekly",IF(T479&gt;=40,1,0.5),IF(T479&gt;=80,1,0.5))),""))),"")</f>
        <v/>
      </c>
      <c r="BE479" s="499" t="str">
        <f>IF($BE$28="X",IF(AV479="",0,IF($B479="","",IF(AV$28="X",IF(Y479&gt;0,1,IF(Cover!$E$47="Weekly",IF(X479&gt;=40,1,0.5),IF(X479&gt;=80,1,0.5))),""))),"")</f>
        <v/>
      </c>
      <c r="BF479" s="499" t="str">
        <f>IF($BF$28="X",IF(AW479="",0,IF($B479="","",IF(AW$28="X",IF(AC479&gt;0,1,IF(Cover!$E$47="Weekly",IF(AB479&gt;=40,1,0.5),IF(AB479&gt;=80,1,0.5))),""))),"")</f>
        <v/>
      </c>
      <c r="BG479" s="499" t="str">
        <f>IF($BG$28="X",IF(AX479="",0,IF($B479="","",IF(AX$28="X",IF(AG479&gt;0,1,IF(Cover!$E$47="Weekly",IF(AF479&gt;=40,1,0.5),IF(AF479&gt;=80,1,0.5))),""))),"")</f>
        <v/>
      </c>
      <c r="BH479" s="500" t="str">
        <f>IF($BH$28="X",IF(AY479="",0,IF($B479="","",IF(AY$28="X",IF(AK479&gt;0,1,IF(Cover!$E$47="Weekly",IF(AJ479&gt;=40,1,0.5),IF(AJ479&gt;=80,1,0.5))),""))),"")</f>
        <v/>
      </c>
      <c r="BI479" s="470" t="str">
        <f t="shared" si="161"/>
        <v/>
      </c>
      <c r="BJ479" s="469" t="str">
        <f t="shared" si="162"/>
        <v/>
      </c>
      <c r="BL479" s="632">
        <f>IF(BJ479=0,IF('STEP 2 EE Data'!K474="Yes",IF('STEP 2 EE Data'!C474="",1,IF('STEP 2 EE Data'!D474&gt;=40,1,0.5)),0),IF('STEP 2 EE Data'!K474="Yes",IF('STEP 2 EE Data'!C474="",IF(BJ479=0.5,0.5,0),IF('STEP 2 EE Data'!D474&gt;=40,IF(BJ479=0.5,0.5,0),0)),0))</f>
        <v>0</v>
      </c>
    </row>
    <row r="480" spans="1:64" ht="15.6" thickTop="1" thickBot="1" x14ac:dyDescent="0.35">
      <c r="A480" s="84" t="str">
        <f>IF('STEP 2 EE Data'!A475="","",'STEP 2 EE Data'!A475)</f>
        <v/>
      </c>
      <c r="B480" s="83" t="str">
        <f>IF('STEP 2 EE Data'!B475="","",'STEP 2 EE Data'!B475)</f>
        <v/>
      </c>
      <c r="C480" s="54"/>
      <c r="D480" s="56"/>
      <c r="E480" s="55"/>
      <c r="F480" s="371" t="str">
        <f t="shared" ref="F480:F543" si="163">IF($C$8="","",IF(B480="","",IF(E480&gt;0,E480,C480*D480)))</f>
        <v/>
      </c>
      <c r="G480" s="54"/>
      <c r="H480" s="56"/>
      <c r="I480" s="55"/>
      <c r="J480" s="560" t="str">
        <f t="shared" si="144"/>
        <v/>
      </c>
      <c r="K480" s="54"/>
      <c r="L480" s="56"/>
      <c r="M480" s="55"/>
      <c r="N480" s="560" t="str">
        <f t="shared" si="145"/>
        <v/>
      </c>
      <c r="O480" s="54"/>
      <c r="P480" s="56"/>
      <c r="Q480" s="55"/>
      <c r="R480" s="560" t="str">
        <f t="shared" si="146"/>
        <v/>
      </c>
      <c r="S480" s="54"/>
      <c r="T480" s="56"/>
      <c r="U480" s="55"/>
      <c r="V480" s="560" t="str">
        <f t="shared" si="147"/>
        <v/>
      </c>
      <c r="W480" s="54"/>
      <c r="X480" s="56"/>
      <c r="Y480" s="55"/>
      <c r="Z480" s="560" t="str">
        <f t="shared" si="148"/>
        <v/>
      </c>
      <c r="AA480" s="54"/>
      <c r="AB480" s="56"/>
      <c r="AC480" s="55"/>
      <c r="AD480" s="560" t="str">
        <f t="shared" si="149"/>
        <v/>
      </c>
      <c r="AE480" s="54"/>
      <c r="AF480" s="56"/>
      <c r="AG480" s="55"/>
      <c r="AH480" s="560" t="str">
        <f t="shared" si="150"/>
        <v/>
      </c>
      <c r="AI480" s="54"/>
      <c r="AJ480" s="56"/>
      <c r="AK480" s="55"/>
      <c r="AL480" s="446" t="str">
        <f t="shared" si="151"/>
        <v/>
      </c>
      <c r="AM480" s="504">
        <f>'STEP 2 EE Data'!AI475</f>
        <v>0</v>
      </c>
      <c r="AN480" s="82">
        <f>'STEP 2 EE Data'!AJ475</f>
        <v>0</v>
      </c>
      <c r="AO480" s="445" t="str">
        <f>'STEP 2 EE Data'!AK475</f>
        <v/>
      </c>
      <c r="AQ480" s="497" t="str">
        <f t="shared" si="152"/>
        <v/>
      </c>
      <c r="AR480" s="497" t="str">
        <f t="shared" si="153"/>
        <v/>
      </c>
      <c r="AS480" s="497" t="str">
        <f t="shared" si="154"/>
        <v/>
      </c>
      <c r="AT480" s="497" t="str">
        <f t="shared" si="155"/>
        <v/>
      </c>
      <c r="AU480" s="497" t="str">
        <f t="shared" si="156"/>
        <v/>
      </c>
      <c r="AV480" s="497" t="str">
        <f t="shared" si="157"/>
        <v/>
      </c>
      <c r="AW480" s="497" t="str">
        <f t="shared" si="158"/>
        <v/>
      </c>
      <c r="AX480" s="497" t="str">
        <f t="shared" si="159"/>
        <v/>
      </c>
      <c r="AY480" s="498" t="str">
        <f t="shared" si="160"/>
        <v/>
      </c>
      <c r="AZ480" s="499" t="str">
        <f>IF($AZ$28="X",IF(AQ480="",0,IF($B480="","",IF(AQ$28="X",IF(E480&gt;0,1,IF(Cover!$E$47="Weekly",IF(D480&gt;=40,1,0.5),IF(D480&gt;=80,1,0.5))),""))),"")</f>
        <v/>
      </c>
      <c r="BA480" s="499" t="str">
        <f>IF($BA$28="X",IF(AR480="",0,IF($B480="","",IF(AR$28="X",IF(I480&gt;0,1,IF(Cover!$E$47="Weekly",IF(H480&gt;=40,1,0.5),IF(H480&gt;=80,1,0.5))),""))),"")</f>
        <v/>
      </c>
      <c r="BB480" s="499" t="str">
        <f>IF($BB$28="X",IF(AS480="",0,IF($B480="","",IF(AS$28="X",IF(M480&gt;0,1,IF(Cover!$E$47="Weekly",IF(L480&gt;=40,1,0.5),IF(L480&gt;=80,1,0.5))),""))),"")</f>
        <v/>
      </c>
      <c r="BC480" s="499" t="str">
        <f>IF($BC$28="X",IF(AT480="",0,IF($B480="","",IF(AT$28="X",IF(Q480&gt;0,1,IF(Cover!$E$47="Weekly",IF(P480&gt;=40,1,0.5),IF(P480&gt;=80,1,0.5))),""))),"")</f>
        <v/>
      </c>
      <c r="BD480" s="499" t="str">
        <f>IF($BD$28="X",IF(AU480="",0,IF($B480="","",IF(AU$28="X",IF(U480&gt;0,1,IF(Cover!$E$47="Weekly",IF(T480&gt;=40,1,0.5),IF(T480&gt;=80,1,0.5))),""))),"")</f>
        <v/>
      </c>
      <c r="BE480" s="499" t="str">
        <f>IF($BE$28="X",IF(AV480="",0,IF($B480="","",IF(AV$28="X",IF(Y480&gt;0,1,IF(Cover!$E$47="Weekly",IF(X480&gt;=40,1,0.5),IF(X480&gt;=80,1,0.5))),""))),"")</f>
        <v/>
      </c>
      <c r="BF480" s="499" t="str">
        <f>IF($BF$28="X",IF(AW480="",0,IF($B480="","",IF(AW$28="X",IF(AC480&gt;0,1,IF(Cover!$E$47="Weekly",IF(AB480&gt;=40,1,0.5),IF(AB480&gt;=80,1,0.5))),""))),"")</f>
        <v/>
      </c>
      <c r="BG480" s="499" t="str">
        <f>IF($BG$28="X",IF(AX480="",0,IF($B480="","",IF(AX$28="X",IF(AG480&gt;0,1,IF(Cover!$E$47="Weekly",IF(AF480&gt;=40,1,0.5),IF(AF480&gt;=80,1,0.5))),""))),"")</f>
        <v/>
      </c>
      <c r="BH480" s="500" t="str">
        <f>IF($BH$28="X",IF(AY480="",0,IF($B480="","",IF(AY$28="X",IF(AK480&gt;0,1,IF(Cover!$E$47="Weekly",IF(AJ480&gt;=40,1,0.5),IF(AJ480&gt;=80,1,0.5))),""))),"")</f>
        <v/>
      </c>
      <c r="BI480" s="470" t="str">
        <f t="shared" si="161"/>
        <v/>
      </c>
      <c r="BJ480" s="469" t="str">
        <f t="shared" si="162"/>
        <v/>
      </c>
      <c r="BL480" s="632">
        <f>IF(BJ480=0,IF('STEP 2 EE Data'!K475="Yes",IF('STEP 2 EE Data'!C475="",1,IF('STEP 2 EE Data'!D475&gt;=40,1,0.5)),0),IF('STEP 2 EE Data'!K475="Yes",IF('STEP 2 EE Data'!C475="",IF(BJ480=0.5,0.5,0),IF('STEP 2 EE Data'!D475&gt;=40,IF(BJ480=0.5,0.5,0),0)),0))</f>
        <v>0</v>
      </c>
    </row>
    <row r="481" spans="1:64" ht="15.6" thickTop="1" thickBot="1" x14ac:dyDescent="0.35">
      <c r="A481" s="84" t="str">
        <f>IF('STEP 2 EE Data'!A476="","",'STEP 2 EE Data'!A476)</f>
        <v/>
      </c>
      <c r="B481" s="83" t="str">
        <f>IF('STEP 2 EE Data'!B476="","",'STEP 2 EE Data'!B476)</f>
        <v/>
      </c>
      <c r="C481" s="54"/>
      <c r="D481" s="56"/>
      <c r="E481" s="55"/>
      <c r="F481" s="371" t="str">
        <f t="shared" si="163"/>
        <v/>
      </c>
      <c r="G481" s="54"/>
      <c r="H481" s="56"/>
      <c r="I481" s="55"/>
      <c r="J481" s="560" t="str">
        <f t="shared" si="144"/>
        <v/>
      </c>
      <c r="K481" s="54"/>
      <c r="L481" s="56"/>
      <c r="M481" s="55"/>
      <c r="N481" s="560" t="str">
        <f t="shared" si="145"/>
        <v/>
      </c>
      <c r="O481" s="54"/>
      <c r="P481" s="56"/>
      <c r="Q481" s="55"/>
      <c r="R481" s="560" t="str">
        <f t="shared" si="146"/>
        <v/>
      </c>
      <c r="S481" s="54"/>
      <c r="T481" s="56"/>
      <c r="U481" s="55"/>
      <c r="V481" s="560" t="str">
        <f t="shared" si="147"/>
        <v/>
      </c>
      <c r="W481" s="54"/>
      <c r="X481" s="56"/>
      <c r="Y481" s="55"/>
      <c r="Z481" s="560" t="str">
        <f t="shared" si="148"/>
        <v/>
      </c>
      <c r="AA481" s="54"/>
      <c r="AB481" s="56"/>
      <c r="AC481" s="55"/>
      <c r="AD481" s="560" t="str">
        <f t="shared" si="149"/>
        <v/>
      </c>
      <c r="AE481" s="54"/>
      <c r="AF481" s="56"/>
      <c r="AG481" s="55"/>
      <c r="AH481" s="560" t="str">
        <f t="shared" si="150"/>
        <v/>
      </c>
      <c r="AI481" s="54"/>
      <c r="AJ481" s="56"/>
      <c r="AK481" s="55"/>
      <c r="AL481" s="446" t="str">
        <f t="shared" si="151"/>
        <v/>
      </c>
      <c r="AM481" s="504">
        <f>'STEP 2 EE Data'!AI476</f>
        <v>0</v>
      </c>
      <c r="AN481" s="82">
        <f>'STEP 2 EE Data'!AJ476</f>
        <v>0</v>
      </c>
      <c r="AO481" s="445" t="str">
        <f>'STEP 2 EE Data'!AK476</f>
        <v/>
      </c>
      <c r="AQ481" s="497" t="str">
        <f t="shared" si="152"/>
        <v/>
      </c>
      <c r="AR481" s="497" t="str">
        <f t="shared" si="153"/>
        <v/>
      </c>
      <c r="AS481" s="497" t="str">
        <f t="shared" si="154"/>
        <v/>
      </c>
      <c r="AT481" s="497" t="str">
        <f t="shared" si="155"/>
        <v/>
      </c>
      <c r="AU481" s="497" t="str">
        <f t="shared" si="156"/>
        <v/>
      </c>
      <c r="AV481" s="497" t="str">
        <f t="shared" si="157"/>
        <v/>
      </c>
      <c r="AW481" s="497" t="str">
        <f t="shared" si="158"/>
        <v/>
      </c>
      <c r="AX481" s="497" t="str">
        <f t="shared" si="159"/>
        <v/>
      </c>
      <c r="AY481" s="498" t="str">
        <f t="shared" si="160"/>
        <v/>
      </c>
      <c r="AZ481" s="499" t="str">
        <f>IF($AZ$28="X",IF(AQ481="",0,IF($B481="","",IF(AQ$28="X",IF(E481&gt;0,1,IF(Cover!$E$47="Weekly",IF(D481&gt;=40,1,0.5),IF(D481&gt;=80,1,0.5))),""))),"")</f>
        <v/>
      </c>
      <c r="BA481" s="499" t="str">
        <f>IF($BA$28="X",IF(AR481="",0,IF($B481="","",IF(AR$28="X",IF(I481&gt;0,1,IF(Cover!$E$47="Weekly",IF(H481&gt;=40,1,0.5),IF(H481&gt;=80,1,0.5))),""))),"")</f>
        <v/>
      </c>
      <c r="BB481" s="499" t="str">
        <f>IF($BB$28="X",IF(AS481="",0,IF($B481="","",IF(AS$28="X",IF(M481&gt;0,1,IF(Cover!$E$47="Weekly",IF(L481&gt;=40,1,0.5),IF(L481&gt;=80,1,0.5))),""))),"")</f>
        <v/>
      </c>
      <c r="BC481" s="499" t="str">
        <f>IF($BC$28="X",IF(AT481="",0,IF($B481="","",IF(AT$28="X",IF(Q481&gt;0,1,IF(Cover!$E$47="Weekly",IF(P481&gt;=40,1,0.5),IF(P481&gt;=80,1,0.5))),""))),"")</f>
        <v/>
      </c>
      <c r="BD481" s="499" t="str">
        <f>IF($BD$28="X",IF(AU481="",0,IF($B481="","",IF(AU$28="X",IF(U481&gt;0,1,IF(Cover!$E$47="Weekly",IF(T481&gt;=40,1,0.5),IF(T481&gt;=80,1,0.5))),""))),"")</f>
        <v/>
      </c>
      <c r="BE481" s="499" t="str">
        <f>IF($BE$28="X",IF(AV481="",0,IF($B481="","",IF(AV$28="X",IF(Y481&gt;0,1,IF(Cover!$E$47="Weekly",IF(X481&gt;=40,1,0.5),IF(X481&gt;=80,1,0.5))),""))),"")</f>
        <v/>
      </c>
      <c r="BF481" s="499" t="str">
        <f>IF($BF$28="X",IF(AW481="",0,IF($B481="","",IF(AW$28="X",IF(AC481&gt;0,1,IF(Cover!$E$47="Weekly",IF(AB481&gt;=40,1,0.5),IF(AB481&gt;=80,1,0.5))),""))),"")</f>
        <v/>
      </c>
      <c r="BG481" s="499" t="str">
        <f>IF($BG$28="X",IF(AX481="",0,IF($B481="","",IF(AX$28="X",IF(AG481&gt;0,1,IF(Cover!$E$47="Weekly",IF(AF481&gt;=40,1,0.5),IF(AF481&gt;=80,1,0.5))),""))),"")</f>
        <v/>
      </c>
      <c r="BH481" s="500" t="str">
        <f>IF($BH$28="X",IF(AY481="",0,IF($B481="","",IF(AY$28="X",IF(AK481&gt;0,1,IF(Cover!$E$47="Weekly",IF(AJ481&gt;=40,1,0.5),IF(AJ481&gt;=80,1,0.5))),""))),"")</f>
        <v/>
      </c>
      <c r="BI481" s="470" t="str">
        <f t="shared" si="161"/>
        <v/>
      </c>
      <c r="BJ481" s="469" t="str">
        <f t="shared" si="162"/>
        <v/>
      </c>
      <c r="BL481" s="632">
        <f>IF(BJ481=0,IF('STEP 2 EE Data'!K476="Yes",IF('STEP 2 EE Data'!C476="",1,IF('STEP 2 EE Data'!D476&gt;=40,1,0.5)),0),IF('STEP 2 EE Data'!K476="Yes",IF('STEP 2 EE Data'!C476="",IF(BJ481=0.5,0.5,0),IF('STEP 2 EE Data'!D476&gt;=40,IF(BJ481=0.5,0.5,0),0)),0))</f>
        <v>0</v>
      </c>
    </row>
    <row r="482" spans="1:64" ht="15.6" thickTop="1" thickBot="1" x14ac:dyDescent="0.35">
      <c r="A482" s="84" t="str">
        <f>IF('STEP 2 EE Data'!A477="","",'STEP 2 EE Data'!A477)</f>
        <v/>
      </c>
      <c r="B482" s="83" t="str">
        <f>IF('STEP 2 EE Data'!B477="","",'STEP 2 EE Data'!B477)</f>
        <v/>
      </c>
      <c r="C482" s="54"/>
      <c r="D482" s="56"/>
      <c r="E482" s="55"/>
      <c r="F482" s="371" t="str">
        <f t="shared" si="163"/>
        <v/>
      </c>
      <c r="G482" s="54"/>
      <c r="H482" s="56"/>
      <c r="I482" s="55"/>
      <c r="J482" s="560" t="str">
        <f t="shared" ref="J482:J543" si="164">IF($G$8="","",IF(B482="","",IF(I482&gt;0,I482,G482*H482)))</f>
        <v/>
      </c>
      <c r="K482" s="54"/>
      <c r="L482" s="56"/>
      <c r="M482" s="55"/>
      <c r="N482" s="560" t="str">
        <f t="shared" si="145"/>
        <v/>
      </c>
      <c r="O482" s="54"/>
      <c r="P482" s="56"/>
      <c r="Q482" s="55"/>
      <c r="R482" s="560" t="str">
        <f t="shared" si="146"/>
        <v/>
      </c>
      <c r="S482" s="54"/>
      <c r="T482" s="56"/>
      <c r="U482" s="55"/>
      <c r="V482" s="560" t="str">
        <f t="shared" si="147"/>
        <v/>
      </c>
      <c r="W482" s="54"/>
      <c r="X482" s="56"/>
      <c r="Y482" s="55"/>
      <c r="Z482" s="560" t="str">
        <f t="shared" si="148"/>
        <v/>
      </c>
      <c r="AA482" s="54"/>
      <c r="AB482" s="56"/>
      <c r="AC482" s="55"/>
      <c r="AD482" s="560" t="str">
        <f t="shared" si="149"/>
        <v/>
      </c>
      <c r="AE482" s="54"/>
      <c r="AF482" s="56"/>
      <c r="AG482" s="55"/>
      <c r="AH482" s="560" t="str">
        <f t="shared" si="150"/>
        <v/>
      </c>
      <c r="AI482" s="54"/>
      <c r="AJ482" s="56"/>
      <c r="AK482" s="55"/>
      <c r="AL482" s="446" t="str">
        <f t="shared" si="151"/>
        <v/>
      </c>
      <c r="AM482" s="504">
        <f>'STEP 2 EE Data'!AI477</f>
        <v>0</v>
      </c>
      <c r="AN482" s="82">
        <f>'STEP 2 EE Data'!AJ477</f>
        <v>0</v>
      </c>
      <c r="AO482" s="445" t="str">
        <f>'STEP 2 EE Data'!AK477</f>
        <v/>
      </c>
      <c r="AQ482" s="497" t="str">
        <f t="shared" si="152"/>
        <v/>
      </c>
      <c r="AR482" s="497" t="str">
        <f t="shared" si="153"/>
        <v/>
      </c>
      <c r="AS482" s="497" t="str">
        <f t="shared" si="154"/>
        <v/>
      </c>
      <c r="AT482" s="497" t="str">
        <f t="shared" si="155"/>
        <v/>
      </c>
      <c r="AU482" s="497" t="str">
        <f t="shared" si="156"/>
        <v/>
      </c>
      <c r="AV482" s="497" t="str">
        <f t="shared" si="157"/>
        <v/>
      </c>
      <c r="AW482" s="497" t="str">
        <f t="shared" si="158"/>
        <v/>
      </c>
      <c r="AX482" s="497" t="str">
        <f t="shared" si="159"/>
        <v/>
      </c>
      <c r="AY482" s="498" t="str">
        <f t="shared" si="160"/>
        <v/>
      </c>
      <c r="AZ482" s="499" t="str">
        <f>IF($AZ$28="X",IF(AQ482="",0,IF($B482="","",IF(AQ$28="X",IF(E482&gt;0,1,IF(Cover!$E$47="Weekly",IF(D482&gt;=40,1,0.5),IF(D482&gt;=80,1,0.5))),""))),"")</f>
        <v/>
      </c>
      <c r="BA482" s="499" t="str">
        <f>IF($BA$28="X",IF(AR482="",0,IF($B482="","",IF(AR$28="X",IF(I482&gt;0,1,IF(Cover!$E$47="Weekly",IF(H482&gt;=40,1,0.5),IF(H482&gt;=80,1,0.5))),""))),"")</f>
        <v/>
      </c>
      <c r="BB482" s="499" t="str">
        <f>IF($BB$28="X",IF(AS482="",0,IF($B482="","",IF(AS$28="X",IF(M482&gt;0,1,IF(Cover!$E$47="Weekly",IF(L482&gt;=40,1,0.5),IF(L482&gt;=80,1,0.5))),""))),"")</f>
        <v/>
      </c>
      <c r="BC482" s="499" t="str">
        <f>IF($BC$28="X",IF(AT482="",0,IF($B482="","",IF(AT$28="X",IF(Q482&gt;0,1,IF(Cover!$E$47="Weekly",IF(P482&gt;=40,1,0.5),IF(P482&gt;=80,1,0.5))),""))),"")</f>
        <v/>
      </c>
      <c r="BD482" s="499" t="str">
        <f>IF($BD$28="X",IF(AU482="",0,IF($B482="","",IF(AU$28="X",IF(U482&gt;0,1,IF(Cover!$E$47="Weekly",IF(T482&gt;=40,1,0.5),IF(T482&gt;=80,1,0.5))),""))),"")</f>
        <v/>
      </c>
      <c r="BE482" s="499" t="str">
        <f>IF($BE$28="X",IF(AV482="",0,IF($B482="","",IF(AV$28="X",IF(Y482&gt;0,1,IF(Cover!$E$47="Weekly",IF(X482&gt;=40,1,0.5),IF(X482&gt;=80,1,0.5))),""))),"")</f>
        <v/>
      </c>
      <c r="BF482" s="499" t="str">
        <f>IF($BF$28="X",IF(AW482="",0,IF($B482="","",IF(AW$28="X",IF(AC482&gt;0,1,IF(Cover!$E$47="Weekly",IF(AB482&gt;=40,1,0.5),IF(AB482&gt;=80,1,0.5))),""))),"")</f>
        <v/>
      </c>
      <c r="BG482" s="499" t="str">
        <f>IF($BG$28="X",IF(AX482="",0,IF($B482="","",IF(AX$28="X",IF(AG482&gt;0,1,IF(Cover!$E$47="Weekly",IF(AF482&gt;=40,1,0.5),IF(AF482&gt;=80,1,0.5))),""))),"")</f>
        <v/>
      </c>
      <c r="BH482" s="500" t="str">
        <f>IF($BH$28="X",IF(AY482="",0,IF($B482="","",IF(AY$28="X",IF(AK482&gt;0,1,IF(Cover!$E$47="Weekly",IF(AJ482&gt;=40,1,0.5),IF(AJ482&gt;=80,1,0.5))),""))),"")</f>
        <v/>
      </c>
      <c r="BI482" s="470" t="str">
        <f t="shared" si="161"/>
        <v/>
      </c>
      <c r="BJ482" s="469" t="str">
        <f t="shared" si="162"/>
        <v/>
      </c>
      <c r="BL482" s="632">
        <f>IF(BJ482=0,IF('STEP 2 EE Data'!K477="Yes",IF('STEP 2 EE Data'!C477="",1,IF('STEP 2 EE Data'!D477&gt;=40,1,0.5)),0),IF('STEP 2 EE Data'!K477="Yes",IF('STEP 2 EE Data'!C477="",IF(BJ482=0.5,0.5,0),IF('STEP 2 EE Data'!D477&gt;=40,IF(BJ482=0.5,0.5,0),0)),0))</f>
        <v>0</v>
      </c>
    </row>
    <row r="483" spans="1:64" ht="15.6" thickTop="1" thickBot="1" x14ac:dyDescent="0.35">
      <c r="A483" s="84" t="str">
        <f>IF('STEP 2 EE Data'!A478="","",'STEP 2 EE Data'!A478)</f>
        <v/>
      </c>
      <c r="B483" s="83" t="str">
        <f>IF('STEP 2 EE Data'!B478="","",'STEP 2 EE Data'!B478)</f>
        <v/>
      </c>
      <c r="C483" s="54"/>
      <c r="D483" s="56"/>
      <c r="E483" s="55"/>
      <c r="F483" s="371" t="str">
        <f t="shared" si="163"/>
        <v/>
      </c>
      <c r="G483" s="54"/>
      <c r="H483" s="56"/>
      <c r="I483" s="55"/>
      <c r="J483" s="560" t="str">
        <f t="shared" si="164"/>
        <v/>
      </c>
      <c r="K483" s="54"/>
      <c r="L483" s="56"/>
      <c r="M483" s="55"/>
      <c r="N483" s="560" t="str">
        <f t="shared" ref="N483:N544" si="165">IF($K$8="","",IF(B483="","",IF(M483&gt;0,M483,K483*L483)))</f>
        <v/>
      </c>
      <c r="O483" s="54"/>
      <c r="P483" s="56"/>
      <c r="Q483" s="55"/>
      <c r="R483" s="560" t="str">
        <f t="shared" si="146"/>
        <v/>
      </c>
      <c r="S483" s="54"/>
      <c r="T483" s="56"/>
      <c r="U483" s="55"/>
      <c r="V483" s="560" t="str">
        <f t="shared" si="147"/>
        <v/>
      </c>
      <c r="W483" s="54"/>
      <c r="X483" s="56"/>
      <c r="Y483" s="55"/>
      <c r="Z483" s="560" t="str">
        <f t="shared" si="148"/>
        <v/>
      </c>
      <c r="AA483" s="54"/>
      <c r="AB483" s="56"/>
      <c r="AC483" s="55"/>
      <c r="AD483" s="560" t="str">
        <f t="shared" si="149"/>
        <v/>
      </c>
      <c r="AE483" s="54"/>
      <c r="AF483" s="56"/>
      <c r="AG483" s="55"/>
      <c r="AH483" s="560" t="str">
        <f t="shared" si="150"/>
        <v/>
      </c>
      <c r="AI483" s="54"/>
      <c r="AJ483" s="56"/>
      <c r="AK483" s="55"/>
      <c r="AL483" s="446" t="str">
        <f t="shared" si="151"/>
        <v/>
      </c>
      <c r="AM483" s="504">
        <f>'STEP 2 EE Data'!AI478</f>
        <v>0</v>
      </c>
      <c r="AN483" s="82">
        <f>'STEP 2 EE Data'!AJ478</f>
        <v>0</v>
      </c>
      <c r="AO483" s="445" t="str">
        <f>'STEP 2 EE Data'!AK478</f>
        <v/>
      </c>
      <c r="AQ483" s="497" t="str">
        <f t="shared" si="152"/>
        <v/>
      </c>
      <c r="AR483" s="497" t="str">
        <f t="shared" si="153"/>
        <v/>
      </c>
      <c r="AS483" s="497" t="str">
        <f t="shared" si="154"/>
        <v/>
      </c>
      <c r="AT483" s="497" t="str">
        <f t="shared" si="155"/>
        <v/>
      </c>
      <c r="AU483" s="497" t="str">
        <f t="shared" si="156"/>
        <v/>
      </c>
      <c r="AV483" s="497" t="str">
        <f t="shared" si="157"/>
        <v/>
      </c>
      <c r="AW483" s="497" t="str">
        <f t="shared" si="158"/>
        <v/>
      </c>
      <c r="AX483" s="497" t="str">
        <f t="shared" si="159"/>
        <v/>
      </c>
      <c r="AY483" s="498" t="str">
        <f t="shared" si="160"/>
        <v/>
      </c>
      <c r="AZ483" s="499" t="str">
        <f>IF($AZ$28="X",IF(AQ483="",0,IF($B483="","",IF(AQ$28="X",IF(E483&gt;0,1,IF(Cover!$E$47="Weekly",IF(D483&gt;=40,1,0.5),IF(D483&gt;=80,1,0.5))),""))),"")</f>
        <v/>
      </c>
      <c r="BA483" s="499" t="str">
        <f>IF($BA$28="X",IF(AR483="",0,IF($B483="","",IF(AR$28="X",IF(I483&gt;0,1,IF(Cover!$E$47="Weekly",IF(H483&gt;=40,1,0.5),IF(H483&gt;=80,1,0.5))),""))),"")</f>
        <v/>
      </c>
      <c r="BB483" s="499" t="str">
        <f>IF($BB$28="X",IF(AS483="",0,IF($B483="","",IF(AS$28="X",IF(M483&gt;0,1,IF(Cover!$E$47="Weekly",IF(L483&gt;=40,1,0.5),IF(L483&gt;=80,1,0.5))),""))),"")</f>
        <v/>
      </c>
      <c r="BC483" s="499" t="str">
        <f>IF($BC$28="X",IF(AT483="",0,IF($B483="","",IF(AT$28="X",IF(Q483&gt;0,1,IF(Cover!$E$47="Weekly",IF(P483&gt;=40,1,0.5),IF(P483&gt;=80,1,0.5))),""))),"")</f>
        <v/>
      </c>
      <c r="BD483" s="499" t="str">
        <f>IF($BD$28="X",IF(AU483="",0,IF($B483="","",IF(AU$28="X",IF(U483&gt;0,1,IF(Cover!$E$47="Weekly",IF(T483&gt;=40,1,0.5),IF(T483&gt;=80,1,0.5))),""))),"")</f>
        <v/>
      </c>
      <c r="BE483" s="499" t="str">
        <f>IF($BE$28="X",IF(AV483="",0,IF($B483="","",IF(AV$28="X",IF(Y483&gt;0,1,IF(Cover!$E$47="Weekly",IF(X483&gt;=40,1,0.5),IF(X483&gt;=80,1,0.5))),""))),"")</f>
        <v/>
      </c>
      <c r="BF483" s="499" t="str">
        <f>IF($BF$28="X",IF(AW483="",0,IF($B483="","",IF(AW$28="X",IF(AC483&gt;0,1,IF(Cover!$E$47="Weekly",IF(AB483&gt;=40,1,0.5),IF(AB483&gt;=80,1,0.5))),""))),"")</f>
        <v/>
      </c>
      <c r="BG483" s="499" t="str">
        <f>IF($BG$28="X",IF(AX483="",0,IF($B483="","",IF(AX$28="X",IF(AG483&gt;0,1,IF(Cover!$E$47="Weekly",IF(AF483&gt;=40,1,0.5),IF(AF483&gt;=80,1,0.5))),""))),"")</f>
        <v/>
      </c>
      <c r="BH483" s="500" t="str">
        <f>IF($BH$28="X",IF(AY483="",0,IF($B483="","",IF(AY$28="X",IF(AK483&gt;0,1,IF(Cover!$E$47="Weekly",IF(AJ483&gt;=40,1,0.5),IF(AJ483&gt;=80,1,0.5))),""))),"")</f>
        <v/>
      </c>
      <c r="BI483" s="470" t="str">
        <f t="shared" si="161"/>
        <v/>
      </c>
      <c r="BJ483" s="469" t="str">
        <f t="shared" si="162"/>
        <v/>
      </c>
      <c r="BL483" s="632">
        <f>IF(BJ483=0,IF('STEP 2 EE Data'!K478="Yes",IF('STEP 2 EE Data'!C478="",1,IF('STEP 2 EE Data'!D478&gt;=40,1,0.5)),0),IF('STEP 2 EE Data'!K478="Yes",IF('STEP 2 EE Data'!C478="",IF(BJ483=0.5,0.5,0),IF('STEP 2 EE Data'!D478&gt;=40,IF(BJ483=0.5,0.5,0),0)),0))</f>
        <v>0</v>
      </c>
    </row>
    <row r="484" spans="1:64" ht="15.6" thickTop="1" thickBot="1" x14ac:dyDescent="0.35">
      <c r="A484" s="84" t="str">
        <f>IF('STEP 2 EE Data'!A479="","",'STEP 2 EE Data'!A479)</f>
        <v/>
      </c>
      <c r="B484" s="83" t="str">
        <f>IF('STEP 2 EE Data'!B479="","",'STEP 2 EE Data'!B479)</f>
        <v/>
      </c>
      <c r="C484" s="54"/>
      <c r="D484" s="56"/>
      <c r="E484" s="55"/>
      <c r="F484" s="371" t="str">
        <f t="shared" si="163"/>
        <v/>
      </c>
      <c r="G484" s="54"/>
      <c r="H484" s="56"/>
      <c r="I484" s="55"/>
      <c r="J484" s="560" t="str">
        <f t="shared" si="164"/>
        <v/>
      </c>
      <c r="K484" s="54"/>
      <c r="L484" s="56"/>
      <c r="M484" s="55"/>
      <c r="N484" s="560" t="str">
        <f t="shared" si="165"/>
        <v/>
      </c>
      <c r="O484" s="54"/>
      <c r="P484" s="56"/>
      <c r="Q484" s="55"/>
      <c r="R484" s="560" t="str">
        <f t="shared" si="146"/>
        <v/>
      </c>
      <c r="S484" s="54"/>
      <c r="T484" s="56"/>
      <c r="U484" s="55"/>
      <c r="V484" s="560" t="str">
        <f t="shared" si="147"/>
        <v/>
      </c>
      <c r="W484" s="54"/>
      <c r="X484" s="56"/>
      <c r="Y484" s="55"/>
      <c r="Z484" s="560" t="str">
        <f t="shared" si="148"/>
        <v/>
      </c>
      <c r="AA484" s="54"/>
      <c r="AB484" s="56"/>
      <c r="AC484" s="55"/>
      <c r="AD484" s="560" t="str">
        <f t="shared" si="149"/>
        <v/>
      </c>
      <c r="AE484" s="54"/>
      <c r="AF484" s="56"/>
      <c r="AG484" s="55"/>
      <c r="AH484" s="560" t="str">
        <f t="shared" si="150"/>
        <v/>
      </c>
      <c r="AI484" s="54"/>
      <c r="AJ484" s="56"/>
      <c r="AK484" s="55"/>
      <c r="AL484" s="446" t="str">
        <f t="shared" si="151"/>
        <v/>
      </c>
      <c r="AM484" s="504">
        <f>'STEP 2 EE Data'!AI479</f>
        <v>0</v>
      </c>
      <c r="AN484" s="82">
        <f>'STEP 2 EE Data'!AJ479</f>
        <v>0</v>
      </c>
      <c r="AO484" s="445" t="str">
        <f>'STEP 2 EE Data'!AK479</f>
        <v/>
      </c>
      <c r="AQ484" s="497" t="str">
        <f t="shared" si="152"/>
        <v/>
      </c>
      <c r="AR484" s="497" t="str">
        <f t="shared" si="153"/>
        <v/>
      </c>
      <c r="AS484" s="497" t="str">
        <f t="shared" si="154"/>
        <v/>
      </c>
      <c r="AT484" s="497" t="str">
        <f t="shared" si="155"/>
        <v/>
      </c>
      <c r="AU484" s="497" t="str">
        <f t="shared" si="156"/>
        <v/>
      </c>
      <c r="AV484" s="497" t="str">
        <f t="shared" si="157"/>
        <v/>
      </c>
      <c r="AW484" s="497" t="str">
        <f t="shared" si="158"/>
        <v/>
      </c>
      <c r="AX484" s="497" t="str">
        <f t="shared" si="159"/>
        <v/>
      </c>
      <c r="AY484" s="498" t="str">
        <f t="shared" si="160"/>
        <v/>
      </c>
      <c r="AZ484" s="499" t="str">
        <f>IF($AZ$28="X",IF(AQ484="",0,IF($B484="","",IF(AQ$28="X",IF(E484&gt;0,1,IF(Cover!$E$47="Weekly",IF(D484&gt;=40,1,0.5),IF(D484&gt;=80,1,0.5))),""))),"")</f>
        <v/>
      </c>
      <c r="BA484" s="499" t="str">
        <f>IF($BA$28="X",IF(AR484="",0,IF($B484="","",IF(AR$28="X",IF(I484&gt;0,1,IF(Cover!$E$47="Weekly",IF(H484&gt;=40,1,0.5),IF(H484&gt;=80,1,0.5))),""))),"")</f>
        <v/>
      </c>
      <c r="BB484" s="499" t="str">
        <f>IF($BB$28="X",IF(AS484="",0,IF($B484="","",IF(AS$28="X",IF(M484&gt;0,1,IF(Cover!$E$47="Weekly",IF(L484&gt;=40,1,0.5),IF(L484&gt;=80,1,0.5))),""))),"")</f>
        <v/>
      </c>
      <c r="BC484" s="499" t="str">
        <f>IF($BC$28="X",IF(AT484="",0,IF($B484="","",IF(AT$28="X",IF(Q484&gt;0,1,IF(Cover!$E$47="Weekly",IF(P484&gt;=40,1,0.5),IF(P484&gt;=80,1,0.5))),""))),"")</f>
        <v/>
      </c>
      <c r="BD484" s="499" t="str">
        <f>IF($BD$28="X",IF(AU484="",0,IF($B484="","",IF(AU$28="X",IF(U484&gt;0,1,IF(Cover!$E$47="Weekly",IF(T484&gt;=40,1,0.5),IF(T484&gt;=80,1,0.5))),""))),"")</f>
        <v/>
      </c>
      <c r="BE484" s="499" t="str">
        <f>IF($BE$28="X",IF(AV484="",0,IF($B484="","",IF(AV$28="X",IF(Y484&gt;0,1,IF(Cover!$E$47="Weekly",IF(X484&gt;=40,1,0.5),IF(X484&gt;=80,1,0.5))),""))),"")</f>
        <v/>
      </c>
      <c r="BF484" s="499" t="str">
        <f>IF($BF$28="X",IF(AW484="",0,IF($B484="","",IF(AW$28="X",IF(AC484&gt;0,1,IF(Cover!$E$47="Weekly",IF(AB484&gt;=40,1,0.5),IF(AB484&gt;=80,1,0.5))),""))),"")</f>
        <v/>
      </c>
      <c r="BG484" s="499" t="str">
        <f>IF($BG$28="X",IF(AX484="",0,IF($B484="","",IF(AX$28="X",IF(AG484&gt;0,1,IF(Cover!$E$47="Weekly",IF(AF484&gt;=40,1,0.5),IF(AF484&gt;=80,1,0.5))),""))),"")</f>
        <v/>
      </c>
      <c r="BH484" s="500" t="str">
        <f>IF($BH$28="X",IF(AY484="",0,IF($B484="","",IF(AY$28="X",IF(AK484&gt;0,1,IF(Cover!$E$47="Weekly",IF(AJ484&gt;=40,1,0.5),IF(AJ484&gt;=80,1,0.5))),""))),"")</f>
        <v/>
      </c>
      <c r="BI484" s="470" t="str">
        <f t="shared" si="161"/>
        <v/>
      </c>
      <c r="BJ484" s="469" t="str">
        <f t="shared" si="162"/>
        <v/>
      </c>
      <c r="BL484" s="632">
        <f>IF(BJ484=0,IF('STEP 2 EE Data'!K479="Yes",IF('STEP 2 EE Data'!C479="",1,IF('STEP 2 EE Data'!D479&gt;=40,1,0.5)),0),IF('STEP 2 EE Data'!K479="Yes",IF('STEP 2 EE Data'!C479="",IF(BJ484=0.5,0.5,0),IF('STEP 2 EE Data'!D479&gt;=40,IF(BJ484=0.5,0.5,0),0)),0))</f>
        <v>0</v>
      </c>
    </row>
    <row r="485" spans="1:64" ht="15.6" thickTop="1" thickBot="1" x14ac:dyDescent="0.35">
      <c r="A485" s="84" t="str">
        <f>IF('STEP 2 EE Data'!A480="","",'STEP 2 EE Data'!A480)</f>
        <v/>
      </c>
      <c r="B485" s="83" t="str">
        <f>IF('STEP 2 EE Data'!B480="","",'STEP 2 EE Data'!B480)</f>
        <v/>
      </c>
      <c r="C485" s="54"/>
      <c r="D485" s="56"/>
      <c r="E485" s="55"/>
      <c r="F485" s="371" t="str">
        <f t="shared" si="163"/>
        <v/>
      </c>
      <c r="G485" s="54"/>
      <c r="H485" s="56"/>
      <c r="I485" s="55"/>
      <c r="J485" s="560" t="str">
        <f t="shared" si="164"/>
        <v/>
      </c>
      <c r="K485" s="54"/>
      <c r="L485" s="56"/>
      <c r="M485" s="55"/>
      <c r="N485" s="560" t="str">
        <f t="shared" si="165"/>
        <v/>
      </c>
      <c r="O485" s="54"/>
      <c r="P485" s="56"/>
      <c r="Q485" s="55"/>
      <c r="R485" s="560" t="str">
        <f t="shared" si="146"/>
        <v/>
      </c>
      <c r="S485" s="54"/>
      <c r="T485" s="56"/>
      <c r="U485" s="55"/>
      <c r="V485" s="560" t="str">
        <f t="shared" si="147"/>
        <v/>
      </c>
      <c r="W485" s="54"/>
      <c r="X485" s="56"/>
      <c r="Y485" s="55"/>
      <c r="Z485" s="560" t="str">
        <f t="shared" si="148"/>
        <v/>
      </c>
      <c r="AA485" s="54"/>
      <c r="AB485" s="56"/>
      <c r="AC485" s="55"/>
      <c r="AD485" s="560" t="str">
        <f t="shared" si="149"/>
        <v/>
      </c>
      <c r="AE485" s="54"/>
      <c r="AF485" s="56"/>
      <c r="AG485" s="55"/>
      <c r="AH485" s="560" t="str">
        <f t="shared" si="150"/>
        <v/>
      </c>
      <c r="AI485" s="54"/>
      <c r="AJ485" s="56"/>
      <c r="AK485" s="55"/>
      <c r="AL485" s="446" t="str">
        <f t="shared" si="151"/>
        <v/>
      </c>
      <c r="AM485" s="504">
        <f>'STEP 2 EE Data'!AI480</f>
        <v>0</v>
      </c>
      <c r="AN485" s="82">
        <f>'STEP 2 EE Data'!AJ480</f>
        <v>0</v>
      </c>
      <c r="AO485" s="445" t="str">
        <f>'STEP 2 EE Data'!AK480</f>
        <v/>
      </c>
      <c r="AQ485" s="497" t="str">
        <f t="shared" si="152"/>
        <v/>
      </c>
      <c r="AR485" s="497" t="str">
        <f t="shared" si="153"/>
        <v/>
      </c>
      <c r="AS485" s="497" t="str">
        <f t="shared" si="154"/>
        <v/>
      </c>
      <c r="AT485" s="497" t="str">
        <f t="shared" si="155"/>
        <v/>
      </c>
      <c r="AU485" s="497" t="str">
        <f t="shared" si="156"/>
        <v/>
      </c>
      <c r="AV485" s="497" t="str">
        <f t="shared" si="157"/>
        <v/>
      </c>
      <c r="AW485" s="497" t="str">
        <f t="shared" si="158"/>
        <v/>
      </c>
      <c r="AX485" s="497" t="str">
        <f t="shared" si="159"/>
        <v/>
      </c>
      <c r="AY485" s="498" t="str">
        <f t="shared" si="160"/>
        <v/>
      </c>
      <c r="AZ485" s="499" t="str">
        <f>IF($AZ$28="X",IF(AQ485="",0,IF($B485="","",IF(AQ$28="X",IF(E485&gt;0,1,IF(Cover!$E$47="Weekly",IF(D485&gt;=40,1,0.5),IF(D485&gt;=80,1,0.5))),""))),"")</f>
        <v/>
      </c>
      <c r="BA485" s="499" t="str">
        <f>IF($BA$28="X",IF(AR485="",0,IF($B485="","",IF(AR$28="X",IF(I485&gt;0,1,IF(Cover!$E$47="Weekly",IF(H485&gt;=40,1,0.5),IF(H485&gt;=80,1,0.5))),""))),"")</f>
        <v/>
      </c>
      <c r="BB485" s="499" t="str">
        <f>IF($BB$28="X",IF(AS485="",0,IF($B485="","",IF(AS$28="X",IF(M485&gt;0,1,IF(Cover!$E$47="Weekly",IF(L485&gt;=40,1,0.5),IF(L485&gt;=80,1,0.5))),""))),"")</f>
        <v/>
      </c>
      <c r="BC485" s="499" t="str">
        <f>IF($BC$28="X",IF(AT485="",0,IF($B485="","",IF(AT$28="X",IF(Q485&gt;0,1,IF(Cover!$E$47="Weekly",IF(P485&gt;=40,1,0.5),IF(P485&gt;=80,1,0.5))),""))),"")</f>
        <v/>
      </c>
      <c r="BD485" s="499" t="str">
        <f>IF($BD$28="X",IF(AU485="",0,IF($B485="","",IF(AU$28="X",IF(U485&gt;0,1,IF(Cover!$E$47="Weekly",IF(T485&gt;=40,1,0.5),IF(T485&gt;=80,1,0.5))),""))),"")</f>
        <v/>
      </c>
      <c r="BE485" s="499" t="str">
        <f>IF($BE$28="X",IF(AV485="",0,IF($B485="","",IF(AV$28="X",IF(Y485&gt;0,1,IF(Cover!$E$47="Weekly",IF(X485&gt;=40,1,0.5),IF(X485&gt;=80,1,0.5))),""))),"")</f>
        <v/>
      </c>
      <c r="BF485" s="499" t="str">
        <f>IF($BF$28="X",IF(AW485="",0,IF($B485="","",IF(AW$28="X",IF(AC485&gt;0,1,IF(Cover!$E$47="Weekly",IF(AB485&gt;=40,1,0.5),IF(AB485&gt;=80,1,0.5))),""))),"")</f>
        <v/>
      </c>
      <c r="BG485" s="499" t="str">
        <f>IF($BG$28="X",IF(AX485="",0,IF($B485="","",IF(AX$28="X",IF(AG485&gt;0,1,IF(Cover!$E$47="Weekly",IF(AF485&gt;=40,1,0.5),IF(AF485&gt;=80,1,0.5))),""))),"")</f>
        <v/>
      </c>
      <c r="BH485" s="500" t="str">
        <f>IF($BH$28="X",IF(AY485="",0,IF($B485="","",IF(AY$28="X",IF(AK485&gt;0,1,IF(Cover!$E$47="Weekly",IF(AJ485&gt;=40,1,0.5),IF(AJ485&gt;=80,1,0.5))),""))),"")</f>
        <v/>
      </c>
      <c r="BI485" s="470" t="str">
        <f t="shared" si="161"/>
        <v/>
      </c>
      <c r="BJ485" s="469" t="str">
        <f t="shared" si="162"/>
        <v/>
      </c>
      <c r="BL485" s="632">
        <f>IF(BJ485=0,IF('STEP 2 EE Data'!K480="Yes",IF('STEP 2 EE Data'!C480="",1,IF('STEP 2 EE Data'!D480&gt;=40,1,0.5)),0),IF('STEP 2 EE Data'!K480="Yes",IF('STEP 2 EE Data'!C480="",IF(BJ485=0.5,0.5,0),IF('STEP 2 EE Data'!D480&gt;=40,IF(BJ485=0.5,0.5,0),0)),0))</f>
        <v>0</v>
      </c>
    </row>
    <row r="486" spans="1:64" ht="15.6" thickTop="1" thickBot="1" x14ac:dyDescent="0.35">
      <c r="A486" s="84" t="str">
        <f>IF('STEP 2 EE Data'!A481="","",'STEP 2 EE Data'!A481)</f>
        <v/>
      </c>
      <c r="B486" s="83" t="str">
        <f>IF('STEP 2 EE Data'!B481="","",'STEP 2 EE Data'!B481)</f>
        <v/>
      </c>
      <c r="C486" s="54"/>
      <c r="D486" s="56"/>
      <c r="E486" s="55"/>
      <c r="F486" s="371" t="str">
        <f t="shared" si="163"/>
        <v/>
      </c>
      <c r="G486" s="54"/>
      <c r="H486" s="56"/>
      <c r="I486" s="55"/>
      <c r="J486" s="560" t="str">
        <f t="shared" si="164"/>
        <v/>
      </c>
      <c r="K486" s="54"/>
      <c r="L486" s="56"/>
      <c r="M486" s="55"/>
      <c r="N486" s="560" t="str">
        <f t="shared" si="165"/>
        <v/>
      </c>
      <c r="O486" s="54"/>
      <c r="P486" s="56"/>
      <c r="Q486" s="55"/>
      <c r="R486" s="560" t="str">
        <f t="shared" si="146"/>
        <v/>
      </c>
      <c r="S486" s="54"/>
      <c r="T486" s="56"/>
      <c r="U486" s="55"/>
      <c r="V486" s="560" t="str">
        <f t="shared" si="147"/>
        <v/>
      </c>
      <c r="W486" s="54"/>
      <c r="X486" s="56"/>
      <c r="Y486" s="55"/>
      <c r="Z486" s="560" t="str">
        <f t="shared" si="148"/>
        <v/>
      </c>
      <c r="AA486" s="54"/>
      <c r="AB486" s="56"/>
      <c r="AC486" s="55"/>
      <c r="AD486" s="560" t="str">
        <f t="shared" si="149"/>
        <v/>
      </c>
      <c r="AE486" s="54"/>
      <c r="AF486" s="56"/>
      <c r="AG486" s="55"/>
      <c r="AH486" s="560" t="str">
        <f t="shared" si="150"/>
        <v/>
      </c>
      <c r="AI486" s="54"/>
      <c r="AJ486" s="56"/>
      <c r="AK486" s="55"/>
      <c r="AL486" s="446" t="str">
        <f t="shared" si="151"/>
        <v/>
      </c>
      <c r="AM486" s="504">
        <f>'STEP 2 EE Data'!AI481</f>
        <v>0</v>
      </c>
      <c r="AN486" s="82">
        <f>'STEP 2 EE Data'!AJ481</f>
        <v>0</v>
      </c>
      <c r="AO486" s="445" t="str">
        <f>'STEP 2 EE Data'!AK481</f>
        <v/>
      </c>
      <c r="AQ486" s="497" t="str">
        <f t="shared" si="152"/>
        <v/>
      </c>
      <c r="AR486" s="497" t="str">
        <f t="shared" si="153"/>
        <v/>
      </c>
      <c r="AS486" s="497" t="str">
        <f t="shared" si="154"/>
        <v/>
      </c>
      <c r="AT486" s="497" t="str">
        <f t="shared" si="155"/>
        <v/>
      </c>
      <c r="AU486" s="497" t="str">
        <f t="shared" si="156"/>
        <v/>
      </c>
      <c r="AV486" s="497" t="str">
        <f t="shared" si="157"/>
        <v/>
      </c>
      <c r="AW486" s="497" t="str">
        <f t="shared" si="158"/>
        <v/>
      </c>
      <c r="AX486" s="497" t="str">
        <f t="shared" si="159"/>
        <v/>
      </c>
      <c r="AY486" s="498" t="str">
        <f t="shared" si="160"/>
        <v/>
      </c>
      <c r="AZ486" s="499" t="str">
        <f>IF($AZ$28="X",IF(AQ486="",0,IF($B486="","",IF(AQ$28="X",IF(E486&gt;0,1,IF(Cover!$E$47="Weekly",IF(D486&gt;=40,1,0.5),IF(D486&gt;=80,1,0.5))),""))),"")</f>
        <v/>
      </c>
      <c r="BA486" s="499" t="str">
        <f>IF($BA$28="X",IF(AR486="",0,IF($B486="","",IF(AR$28="X",IF(I486&gt;0,1,IF(Cover!$E$47="Weekly",IF(H486&gt;=40,1,0.5),IF(H486&gt;=80,1,0.5))),""))),"")</f>
        <v/>
      </c>
      <c r="BB486" s="499" t="str">
        <f>IF($BB$28="X",IF(AS486="",0,IF($B486="","",IF(AS$28="X",IF(M486&gt;0,1,IF(Cover!$E$47="Weekly",IF(L486&gt;=40,1,0.5),IF(L486&gt;=80,1,0.5))),""))),"")</f>
        <v/>
      </c>
      <c r="BC486" s="499" t="str">
        <f>IF($BC$28="X",IF(AT486="",0,IF($B486="","",IF(AT$28="X",IF(Q486&gt;0,1,IF(Cover!$E$47="Weekly",IF(P486&gt;=40,1,0.5),IF(P486&gt;=80,1,0.5))),""))),"")</f>
        <v/>
      </c>
      <c r="BD486" s="499" t="str">
        <f>IF($BD$28="X",IF(AU486="",0,IF($B486="","",IF(AU$28="X",IF(U486&gt;0,1,IF(Cover!$E$47="Weekly",IF(T486&gt;=40,1,0.5),IF(T486&gt;=80,1,0.5))),""))),"")</f>
        <v/>
      </c>
      <c r="BE486" s="499" t="str">
        <f>IF($BE$28="X",IF(AV486="",0,IF($B486="","",IF(AV$28="X",IF(Y486&gt;0,1,IF(Cover!$E$47="Weekly",IF(X486&gt;=40,1,0.5),IF(X486&gt;=80,1,0.5))),""))),"")</f>
        <v/>
      </c>
      <c r="BF486" s="499" t="str">
        <f>IF($BF$28="X",IF(AW486="",0,IF($B486="","",IF(AW$28="X",IF(AC486&gt;0,1,IF(Cover!$E$47="Weekly",IF(AB486&gt;=40,1,0.5),IF(AB486&gt;=80,1,0.5))),""))),"")</f>
        <v/>
      </c>
      <c r="BG486" s="499" t="str">
        <f>IF($BG$28="X",IF(AX486="",0,IF($B486="","",IF(AX$28="X",IF(AG486&gt;0,1,IF(Cover!$E$47="Weekly",IF(AF486&gt;=40,1,0.5),IF(AF486&gt;=80,1,0.5))),""))),"")</f>
        <v/>
      </c>
      <c r="BH486" s="500" t="str">
        <f>IF($BH$28="X",IF(AY486="",0,IF($B486="","",IF(AY$28="X",IF(AK486&gt;0,1,IF(Cover!$E$47="Weekly",IF(AJ486&gt;=40,1,0.5),IF(AJ486&gt;=80,1,0.5))),""))),"")</f>
        <v/>
      </c>
      <c r="BI486" s="470" t="str">
        <f t="shared" si="161"/>
        <v/>
      </c>
      <c r="BJ486" s="469" t="str">
        <f t="shared" si="162"/>
        <v/>
      </c>
      <c r="BL486" s="632">
        <f>IF(BJ486=0,IF('STEP 2 EE Data'!K481="Yes",IF('STEP 2 EE Data'!C481="",1,IF('STEP 2 EE Data'!D481&gt;=40,1,0.5)),0),IF('STEP 2 EE Data'!K481="Yes",IF('STEP 2 EE Data'!C481="",IF(BJ486=0.5,0.5,0),IF('STEP 2 EE Data'!D481&gt;=40,IF(BJ486=0.5,0.5,0),0)),0))</f>
        <v>0</v>
      </c>
    </row>
    <row r="487" spans="1:64" ht="15.6" thickTop="1" thickBot="1" x14ac:dyDescent="0.35">
      <c r="A487" s="84" t="str">
        <f>IF('STEP 2 EE Data'!A482="","",'STEP 2 EE Data'!A482)</f>
        <v/>
      </c>
      <c r="B487" s="83" t="str">
        <f>IF('STEP 2 EE Data'!B482="","",'STEP 2 EE Data'!B482)</f>
        <v/>
      </c>
      <c r="C487" s="54"/>
      <c r="D487" s="56"/>
      <c r="E487" s="55"/>
      <c r="F487" s="371" t="str">
        <f t="shared" si="163"/>
        <v/>
      </c>
      <c r="G487" s="54"/>
      <c r="H487" s="56"/>
      <c r="I487" s="55"/>
      <c r="J487" s="560" t="str">
        <f t="shared" si="164"/>
        <v/>
      </c>
      <c r="K487" s="54"/>
      <c r="L487" s="56"/>
      <c r="M487" s="55"/>
      <c r="N487" s="560" t="str">
        <f t="shared" si="165"/>
        <v/>
      </c>
      <c r="O487" s="54"/>
      <c r="P487" s="56"/>
      <c r="Q487" s="55"/>
      <c r="R487" s="560" t="str">
        <f t="shared" si="146"/>
        <v/>
      </c>
      <c r="S487" s="54"/>
      <c r="T487" s="56"/>
      <c r="U487" s="55"/>
      <c r="V487" s="560" t="str">
        <f t="shared" si="147"/>
        <v/>
      </c>
      <c r="W487" s="54"/>
      <c r="X487" s="56"/>
      <c r="Y487" s="55"/>
      <c r="Z487" s="560" t="str">
        <f t="shared" si="148"/>
        <v/>
      </c>
      <c r="AA487" s="54"/>
      <c r="AB487" s="56"/>
      <c r="AC487" s="55"/>
      <c r="AD487" s="560" t="str">
        <f t="shared" si="149"/>
        <v/>
      </c>
      <c r="AE487" s="54"/>
      <c r="AF487" s="56"/>
      <c r="AG487" s="55"/>
      <c r="AH487" s="560" t="str">
        <f t="shared" si="150"/>
        <v/>
      </c>
      <c r="AI487" s="54"/>
      <c r="AJ487" s="56"/>
      <c r="AK487" s="55"/>
      <c r="AL487" s="446" t="str">
        <f t="shared" si="151"/>
        <v/>
      </c>
      <c r="AM487" s="504">
        <f>'STEP 2 EE Data'!AI482</f>
        <v>0</v>
      </c>
      <c r="AN487" s="82">
        <f>'STEP 2 EE Data'!AJ482</f>
        <v>0</v>
      </c>
      <c r="AO487" s="445" t="str">
        <f>'STEP 2 EE Data'!AK482</f>
        <v/>
      </c>
      <c r="AQ487" s="497" t="str">
        <f t="shared" si="152"/>
        <v/>
      </c>
      <c r="AR487" s="497" t="str">
        <f t="shared" si="153"/>
        <v/>
      </c>
      <c r="AS487" s="497" t="str">
        <f t="shared" si="154"/>
        <v/>
      </c>
      <c r="AT487" s="497" t="str">
        <f t="shared" si="155"/>
        <v/>
      </c>
      <c r="AU487" s="497" t="str">
        <f t="shared" si="156"/>
        <v/>
      </c>
      <c r="AV487" s="497" t="str">
        <f t="shared" si="157"/>
        <v/>
      </c>
      <c r="AW487" s="497" t="str">
        <f t="shared" si="158"/>
        <v/>
      </c>
      <c r="AX487" s="497" t="str">
        <f t="shared" si="159"/>
        <v/>
      </c>
      <c r="AY487" s="498" t="str">
        <f t="shared" si="160"/>
        <v/>
      </c>
      <c r="AZ487" s="499" t="str">
        <f>IF($AZ$28="X",IF(AQ487="",0,IF($B487="","",IF(AQ$28="X",IF(E487&gt;0,1,IF(Cover!$E$47="Weekly",IF(D487&gt;=40,1,0.5),IF(D487&gt;=80,1,0.5))),""))),"")</f>
        <v/>
      </c>
      <c r="BA487" s="499" t="str">
        <f>IF($BA$28="X",IF(AR487="",0,IF($B487="","",IF(AR$28="X",IF(I487&gt;0,1,IF(Cover!$E$47="Weekly",IF(H487&gt;=40,1,0.5),IF(H487&gt;=80,1,0.5))),""))),"")</f>
        <v/>
      </c>
      <c r="BB487" s="499" t="str">
        <f>IF($BB$28="X",IF(AS487="",0,IF($B487="","",IF(AS$28="X",IF(M487&gt;0,1,IF(Cover!$E$47="Weekly",IF(L487&gt;=40,1,0.5),IF(L487&gt;=80,1,0.5))),""))),"")</f>
        <v/>
      </c>
      <c r="BC487" s="499" t="str">
        <f>IF($BC$28="X",IF(AT487="",0,IF($B487="","",IF(AT$28="X",IF(Q487&gt;0,1,IF(Cover!$E$47="Weekly",IF(P487&gt;=40,1,0.5),IF(P487&gt;=80,1,0.5))),""))),"")</f>
        <v/>
      </c>
      <c r="BD487" s="499" t="str">
        <f>IF($BD$28="X",IF(AU487="",0,IF($B487="","",IF(AU$28="X",IF(U487&gt;0,1,IF(Cover!$E$47="Weekly",IF(T487&gt;=40,1,0.5),IF(T487&gt;=80,1,0.5))),""))),"")</f>
        <v/>
      </c>
      <c r="BE487" s="499" t="str">
        <f>IF($BE$28="X",IF(AV487="",0,IF($B487="","",IF(AV$28="X",IF(Y487&gt;0,1,IF(Cover!$E$47="Weekly",IF(X487&gt;=40,1,0.5),IF(X487&gt;=80,1,0.5))),""))),"")</f>
        <v/>
      </c>
      <c r="BF487" s="499" t="str">
        <f>IF($BF$28="X",IF(AW487="",0,IF($B487="","",IF(AW$28="X",IF(AC487&gt;0,1,IF(Cover!$E$47="Weekly",IF(AB487&gt;=40,1,0.5),IF(AB487&gt;=80,1,0.5))),""))),"")</f>
        <v/>
      </c>
      <c r="BG487" s="499" t="str">
        <f>IF($BG$28="X",IF(AX487="",0,IF($B487="","",IF(AX$28="X",IF(AG487&gt;0,1,IF(Cover!$E$47="Weekly",IF(AF487&gt;=40,1,0.5),IF(AF487&gt;=80,1,0.5))),""))),"")</f>
        <v/>
      </c>
      <c r="BH487" s="500" t="str">
        <f>IF($BH$28="X",IF(AY487="",0,IF($B487="","",IF(AY$28="X",IF(AK487&gt;0,1,IF(Cover!$E$47="Weekly",IF(AJ487&gt;=40,1,0.5),IF(AJ487&gt;=80,1,0.5))),""))),"")</f>
        <v/>
      </c>
      <c r="BI487" s="470" t="str">
        <f t="shared" si="161"/>
        <v/>
      </c>
      <c r="BJ487" s="469" t="str">
        <f t="shared" si="162"/>
        <v/>
      </c>
      <c r="BL487" s="632">
        <f>IF(BJ487=0,IF('STEP 2 EE Data'!K482="Yes",IF('STEP 2 EE Data'!C482="",1,IF('STEP 2 EE Data'!D482&gt;=40,1,0.5)),0),IF('STEP 2 EE Data'!K482="Yes",IF('STEP 2 EE Data'!C482="",IF(BJ487=0.5,0.5,0),IF('STEP 2 EE Data'!D482&gt;=40,IF(BJ487=0.5,0.5,0),0)),0))</f>
        <v>0</v>
      </c>
    </row>
    <row r="488" spans="1:64" ht="15.6" thickTop="1" thickBot="1" x14ac:dyDescent="0.35">
      <c r="A488" s="84" t="str">
        <f>IF('STEP 2 EE Data'!A483="","",'STEP 2 EE Data'!A483)</f>
        <v/>
      </c>
      <c r="B488" s="83" t="str">
        <f>IF('STEP 2 EE Data'!B483="","",'STEP 2 EE Data'!B483)</f>
        <v/>
      </c>
      <c r="C488" s="54"/>
      <c r="D488" s="56"/>
      <c r="E488" s="55"/>
      <c r="F488" s="371" t="str">
        <f t="shared" si="163"/>
        <v/>
      </c>
      <c r="G488" s="54"/>
      <c r="H488" s="56"/>
      <c r="I488" s="55"/>
      <c r="J488" s="560" t="str">
        <f t="shared" si="164"/>
        <v/>
      </c>
      <c r="K488" s="54"/>
      <c r="L488" s="56"/>
      <c r="M488" s="55"/>
      <c r="N488" s="560" t="str">
        <f t="shared" si="165"/>
        <v/>
      </c>
      <c r="O488" s="54"/>
      <c r="P488" s="56"/>
      <c r="Q488" s="55"/>
      <c r="R488" s="560" t="str">
        <f t="shared" si="146"/>
        <v/>
      </c>
      <c r="S488" s="54"/>
      <c r="T488" s="56"/>
      <c r="U488" s="55"/>
      <c r="V488" s="560" t="str">
        <f t="shared" si="147"/>
        <v/>
      </c>
      <c r="W488" s="54"/>
      <c r="X488" s="56"/>
      <c r="Y488" s="55"/>
      <c r="Z488" s="560" t="str">
        <f t="shared" si="148"/>
        <v/>
      </c>
      <c r="AA488" s="54"/>
      <c r="AB488" s="56"/>
      <c r="AC488" s="55"/>
      <c r="AD488" s="560" t="str">
        <f t="shared" si="149"/>
        <v/>
      </c>
      <c r="AE488" s="54"/>
      <c r="AF488" s="56"/>
      <c r="AG488" s="55"/>
      <c r="AH488" s="560" t="str">
        <f t="shared" si="150"/>
        <v/>
      </c>
      <c r="AI488" s="54"/>
      <c r="AJ488" s="56"/>
      <c r="AK488" s="55"/>
      <c r="AL488" s="446" t="str">
        <f t="shared" si="151"/>
        <v/>
      </c>
      <c r="AM488" s="504">
        <f>'STEP 2 EE Data'!AI483</f>
        <v>0</v>
      </c>
      <c r="AN488" s="82">
        <f>'STEP 2 EE Data'!AJ483</f>
        <v>0</v>
      </c>
      <c r="AO488" s="445" t="str">
        <f>'STEP 2 EE Data'!AK483</f>
        <v/>
      </c>
      <c r="AQ488" s="497" t="str">
        <f t="shared" si="152"/>
        <v/>
      </c>
      <c r="AR488" s="497" t="str">
        <f t="shared" si="153"/>
        <v/>
      </c>
      <c r="AS488" s="497" t="str">
        <f t="shared" si="154"/>
        <v/>
      </c>
      <c r="AT488" s="497" t="str">
        <f t="shared" si="155"/>
        <v/>
      </c>
      <c r="AU488" s="497" t="str">
        <f t="shared" si="156"/>
        <v/>
      </c>
      <c r="AV488" s="497" t="str">
        <f t="shared" si="157"/>
        <v/>
      </c>
      <c r="AW488" s="497" t="str">
        <f t="shared" si="158"/>
        <v/>
      </c>
      <c r="AX488" s="497" t="str">
        <f t="shared" si="159"/>
        <v/>
      </c>
      <c r="AY488" s="498" t="str">
        <f t="shared" si="160"/>
        <v/>
      </c>
      <c r="AZ488" s="499" t="str">
        <f>IF($AZ$28="X",IF(AQ488="",0,IF($B488="","",IF(AQ$28="X",IF(E488&gt;0,1,IF(Cover!$E$47="Weekly",IF(D488&gt;=40,1,0.5),IF(D488&gt;=80,1,0.5))),""))),"")</f>
        <v/>
      </c>
      <c r="BA488" s="499" t="str">
        <f>IF($BA$28="X",IF(AR488="",0,IF($B488="","",IF(AR$28="X",IF(I488&gt;0,1,IF(Cover!$E$47="Weekly",IF(H488&gt;=40,1,0.5),IF(H488&gt;=80,1,0.5))),""))),"")</f>
        <v/>
      </c>
      <c r="BB488" s="499" t="str">
        <f>IF($BB$28="X",IF(AS488="",0,IF($B488="","",IF(AS$28="X",IF(M488&gt;0,1,IF(Cover!$E$47="Weekly",IF(L488&gt;=40,1,0.5),IF(L488&gt;=80,1,0.5))),""))),"")</f>
        <v/>
      </c>
      <c r="BC488" s="499" t="str">
        <f>IF($BC$28="X",IF(AT488="",0,IF($B488="","",IF(AT$28="X",IF(Q488&gt;0,1,IF(Cover!$E$47="Weekly",IF(P488&gt;=40,1,0.5),IF(P488&gt;=80,1,0.5))),""))),"")</f>
        <v/>
      </c>
      <c r="BD488" s="499" t="str">
        <f>IF($BD$28="X",IF(AU488="",0,IF($B488="","",IF(AU$28="X",IF(U488&gt;0,1,IF(Cover!$E$47="Weekly",IF(T488&gt;=40,1,0.5),IF(T488&gt;=80,1,0.5))),""))),"")</f>
        <v/>
      </c>
      <c r="BE488" s="499" t="str">
        <f>IF($BE$28="X",IF(AV488="",0,IF($B488="","",IF(AV$28="X",IF(Y488&gt;0,1,IF(Cover!$E$47="Weekly",IF(X488&gt;=40,1,0.5),IF(X488&gt;=80,1,0.5))),""))),"")</f>
        <v/>
      </c>
      <c r="BF488" s="499" t="str">
        <f>IF($BF$28="X",IF(AW488="",0,IF($B488="","",IF(AW$28="X",IF(AC488&gt;0,1,IF(Cover!$E$47="Weekly",IF(AB488&gt;=40,1,0.5),IF(AB488&gt;=80,1,0.5))),""))),"")</f>
        <v/>
      </c>
      <c r="BG488" s="499" t="str">
        <f>IF($BG$28="X",IF(AX488="",0,IF($B488="","",IF(AX$28="X",IF(AG488&gt;0,1,IF(Cover!$E$47="Weekly",IF(AF488&gt;=40,1,0.5),IF(AF488&gt;=80,1,0.5))),""))),"")</f>
        <v/>
      </c>
      <c r="BH488" s="500" t="str">
        <f>IF($BH$28="X",IF(AY488="",0,IF($B488="","",IF(AY$28="X",IF(AK488&gt;0,1,IF(Cover!$E$47="Weekly",IF(AJ488&gt;=40,1,0.5),IF(AJ488&gt;=80,1,0.5))),""))),"")</f>
        <v/>
      </c>
      <c r="BI488" s="470" t="str">
        <f t="shared" si="161"/>
        <v/>
      </c>
      <c r="BJ488" s="469" t="str">
        <f t="shared" si="162"/>
        <v/>
      </c>
      <c r="BL488" s="632">
        <f>IF(BJ488=0,IF('STEP 2 EE Data'!K483="Yes",IF('STEP 2 EE Data'!C483="",1,IF('STEP 2 EE Data'!D483&gt;=40,1,0.5)),0),IF('STEP 2 EE Data'!K483="Yes",IF('STEP 2 EE Data'!C483="",IF(BJ488=0.5,0.5,0),IF('STEP 2 EE Data'!D483&gt;=40,IF(BJ488=0.5,0.5,0),0)),0))</f>
        <v>0</v>
      </c>
    </row>
    <row r="489" spans="1:64" ht="15.6" thickTop="1" thickBot="1" x14ac:dyDescent="0.35">
      <c r="A489" s="84" t="str">
        <f>IF('STEP 2 EE Data'!A484="","",'STEP 2 EE Data'!A484)</f>
        <v/>
      </c>
      <c r="B489" s="83" t="str">
        <f>IF('STEP 2 EE Data'!B484="","",'STEP 2 EE Data'!B484)</f>
        <v/>
      </c>
      <c r="C489" s="54"/>
      <c r="D489" s="56"/>
      <c r="E489" s="55"/>
      <c r="F489" s="371" t="str">
        <f t="shared" si="163"/>
        <v/>
      </c>
      <c r="G489" s="54"/>
      <c r="H489" s="56"/>
      <c r="I489" s="55"/>
      <c r="J489" s="560" t="str">
        <f t="shared" si="164"/>
        <v/>
      </c>
      <c r="K489" s="54"/>
      <c r="L489" s="56"/>
      <c r="M489" s="55"/>
      <c r="N489" s="560" t="str">
        <f t="shared" si="165"/>
        <v/>
      </c>
      <c r="O489" s="54"/>
      <c r="P489" s="56"/>
      <c r="Q489" s="55"/>
      <c r="R489" s="560" t="str">
        <f t="shared" si="146"/>
        <v/>
      </c>
      <c r="S489" s="54"/>
      <c r="T489" s="56"/>
      <c r="U489" s="55"/>
      <c r="V489" s="560" t="str">
        <f t="shared" si="147"/>
        <v/>
      </c>
      <c r="W489" s="54"/>
      <c r="X489" s="56"/>
      <c r="Y489" s="55"/>
      <c r="Z489" s="560" t="str">
        <f t="shared" si="148"/>
        <v/>
      </c>
      <c r="AA489" s="54"/>
      <c r="AB489" s="56"/>
      <c r="AC489" s="55"/>
      <c r="AD489" s="560" t="str">
        <f t="shared" si="149"/>
        <v/>
      </c>
      <c r="AE489" s="54"/>
      <c r="AF489" s="56"/>
      <c r="AG489" s="55"/>
      <c r="AH489" s="560" t="str">
        <f t="shared" si="150"/>
        <v/>
      </c>
      <c r="AI489" s="54"/>
      <c r="AJ489" s="56"/>
      <c r="AK489" s="55"/>
      <c r="AL489" s="446" t="str">
        <f t="shared" si="151"/>
        <v/>
      </c>
      <c r="AM489" s="504">
        <f>'STEP 2 EE Data'!AI484</f>
        <v>0</v>
      </c>
      <c r="AN489" s="82">
        <f>'STEP 2 EE Data'!AJ484</f>
        <v>0</v>
      </c>
      <c r="AO489" s="445" t="str">
        <f>'STEP 2 EE Data'!AK484</f>
        <v/>
      </c>
      <c r="AQ489" s="497" t="str">
        <f t="shared" si="152"/>
        <v/>
      </c>
      <c r="AR489" s="497" t="str">
        <f t="shared" si="153"/>
        <v/>
      </c>
      <c r="AS489" s="497" t="str">
        <f t="shared" si="154"/>
        <v/>
      </c>
      <c r="AT489" s="497" t="str">
        <f t="shared" si="155"/>
        <v/>
      </c>
      <c r="AU489" s="497" t="str">
        <f t="shared" si="156"/>
        <v/>
      </c>
      <c r="AV489" s="497" t="str">
        <f t="shared" si="157"/>
        <v/>
      </c>
      <c r="AW489" s="497" t="str">
        <f t="shared" si="158"/>
        <v/>
      </c>
      <c r="AX489" s="497" t="str">
        <f t="shared" si="159"/>
        <v/>
      </c>
      <c r="AY489" s="498" t="str">
        <f t="shared" si="160"/>
        <v/>
      </c>
      <c r="AZ489" s="499" t="str">
        <f>IF($AZ$28="X",IF(AQ489="",0,IF($B489="","",IF(AQ$28="X",IF(E489&gt;0,1,IF(Cover!$E$47="Weekly",IF(D489&gt;=40,1,0.5),IF(D489&gt;=80,1,0.5))),""))),"")</f>
        <v/>
      </c>
      <c r="BA489" s="499" t="str">
        <f>IF($BA$28="X",IF(AR489="",0,IF($B489="","",IF(AR$28="X",IF(I489&gt;0,1,IF(Cover!$E$47="Weekly",IF(H489&gt;=40,1,0.5),IF(H489&gt;=80,1,0.5))),""))),"")</f>
        <v/>
      </c>
      <c r="BB489" s="499" t="str">
        <f>IF($BB$28="X",IF(AS489="",0,IF($B489="","",IF(AS$28="X",IF(M489&gt;0,1,IF(Cover!$E$47="Weekly",IF(L489&gt;=40,1,0.5),IF(L489&gt;=80,1,0.5))),""))),"")</f>
        <v/>
      </c>
      <c r="BC489" s="499" t="str">
        <f>IF($BC$28="X",IF(AT489="",0,IF($B489="","",IF(AT$28="X",IF(Q489&gt;0,1,IF(Cover!$E$47="Weekly",IF(P489&gt;=40,1,0.5),IF(P489&gt;=80,1,0.5))),""))),"")</f>
        <v/>
      </c>
      <c r="BD489" s="499" t="str">
        <f>IF($BD$28="X",IF(AU489="",0,IF($B489="","",IF(AU$28="X",IF(U489&gt;0,1,IF(Cover!$E$47="Weekly",IF(T489&gt;=40,1,0.5),IF(T489&gt;=80,1,0.5))),""))),"")</f>
        <v/>
      </c>
      <c r="BE489" s="499" t="str">
        <f>IF($BE$28="X",IF(AV489="",0,IF($B489="","",IF(AV$28="X",IF(Y489&gt;0,1,IF(Cover!$E$47="Weekly",IF(X489&gt;=40,1,0.5),IF(X489&gt;=80,1,0.5))),""))),"")</f>
        <v/>
      </c>
      <c r="BF489" s="499" t="str">
        <f>IF($BF$28="X",IF(AW489="",0,IF($B489="","",IF(AW$28="X",IF(AC489&gt;0,1,IF(Cover!$E$47="Weekly",IF(AB489&gt;=40,1,0.5),IF(AB489&gt;=80,1,0.5))),""))),"")</f>
        <v/>
      </c>
      <c r="BG489" s="499" t="str">
        <f>IF($BG$28="X",IF(AX489="",0,IF($B489="","",IF(AX$28="X",IF(AG489&gt;0,1,IF(Cover!$E$47="Weekly",IF(AF489&gt;=40,1,0.5),IF(AF489&gt;=80,1,0.5))),""))),"")</f>
        <v/>
      </c>
      <c r="BH489" s="500" t="str">
        <f>IF($BH$28="X",IF(AY489="",0,IF($B489="","",IF(AY$28="X",IF(AK489&gt;0,1,IF(Cover!$E$47="Weekly",IF(AJ489&gt;=40,1,0.5),IF(AJ489&gt;=80,1,0.5))),""))),"")</f>
        <v/>
      </c>
      <c r="BI489" s="470" t="str">
        <f t="shared" si="161"/>
        <v/>
      </c>
      <c r="BJ489" s="469" t="str">
        <f t="shared" si="162"/>
        <v/>
      </c>
      <c r="BL489" s="632">
        <f>IF(BJ489=0,IF('STEP 2 EE Data'!K484="Yes",IF('STEP 2 EE Data'!C484="",1,IF('STEP 2 EE Data'!D484&gt;=40,1,0.5)),0),IF('STEP 2 EE Data'!K484="Yes",IF('STEP 2 EE Data'!C484="",IF(BJ489=0.5,0.5,0),IF('STEP 2 EE Data'!D484&gt;=40,IF(BJ489=0.5,0.5,0),0)),0))</f>
        <v>0</v>
      </c>
    </row>
    <row r="490" spans="1:64" ht="15.6" thickTop="1" thickBot="1" x14ac:dyDescent="0.35">
      <c r="A490" s="84" t="str">
        <f>IF('STEP 2 EE Data'!A485="","",'STEP 2 EE Data'!A485)</f>
        <v/>
      </c>
      <c r="B490" s="83" t="str">
        <f>IF('STEP 2 EE Data'!B485="","",'STEP 2 EE Data'!B485)</f>
        <v/>
      </c>
      <c r="C490" s="54"/>
      <c r="D490" s="56"/>
      <c r="E490" s="55"/>
      <c r="F490" s="371" t="str">
        <f t="shared" si="163"/>
        <v/>
      </c>
      <c r="G490" s="54"/>
      <c r="H490" s="56"/>
      <c r="I490" s="55"/>
      <c r="J490" s="560" t="str">
        <f t="shared" si="164"/>
        <v/>
      </c>
      <c r="K490" s="54"/>
      <c r="L490" s="56"/>
      <c r="M490" s="55"/>
      <c r="N490" s="560" t="str">
        <f t="shared" si="165"/>
        <v/>
      </c>
      <c r="O490" s="54"/>
      <c r="P490" s="56"/>
      <c r="Q490" s="55"/>
      <c r="R490" s="560" t="str">
        <f t="shared" si="146"/>
        <v/>
      </c>
      <c r="S490" s="54"/>
      <c r="T490" s="56"/>
      <c r="U490" s="55"/>
      <c r="V490" s="560" t="str">
        <f t="shared" si="147"/>
        <v/>
      </c>
      <c r="W490" s="54"/>
      <c r="X490" s="56"/>
      <c r="Y490" s="55"/>
      <c r="Z490" s="560" t="str">
        <f t="shared" si="148"/>
        <v/>
      </c>
      <c r="AA490" s="54"/>
      <c r="AB490" s="56"/>
      <c r="AC490" s="55"/>
      <c r="AD490" s="560" t="str">
        <f t="shared" si="149"/>
        <v/>
      </c>
      <c r="AE490" s="54"/>
      <c r="AF490" s="56"/>
      <c r="AG490" s="55"/>
      <c r="AH490" s="560" t="str">
        <f t="shared" si="150"/>
        <v/>
      </c>
      <c r="AI490" s="54"/>
      <c r="AJ490" s="56"/>
      <c r="AK490" s="55"/>
      <c r="AL490" s="446" t="str">
        <f t="shared" si="151"/>
        <v/>
      </c>
      <c r="AM490" s="504">
        <f>'STEP 2 EE Data'!AI485</f>
        <v>0</v>
      </c>
      <c r="AN490" s="82">
        <f>'STEP 2 EE Data'!AJ485</f>
        <v>0</v>
      </c>
      <c r="AO490" s="445" t="str">
        <f>'STEP 2 EE Data'!AK485</f>
        <v/>
      </c>
      <c r="AQ490" s="497" t="str">
        <f t="shared" si="152"/>
        <v/>
      </c>
      <c r="AR490" s="497" t="str">
        <f t="shared" si="153"/>
        <v/>
      </c>
      <c r="AS490" s="497" t="str">
        <f t="shared" si="154"/>
        <v/>
      </c>
      <c r="AT490" s="497" t="str">
        <f t="shared" si="155"/>
        <v/>
      </c>
      <c r="AU490" s="497" t="str">
        <f t="shared" si="156"/>
        <v/>
      </c>
      <c r="AV490" s="497" t="str">
        <f t="shared" si="157"/>
        <v/>
      </c>
      <c r="AW490" s="497" t="str">
        <f t="shared" si="158"/>
        <v/>
      </c>
      <c r="AX490" s="497" t="str">
        <f t="shared" si="159"/>
        <v/>
      </c>
      <c r="AY490" s="498" t="str">
        <f t="shared" si="160"/>
        <v/>
      </c>
      <c r="AZ490" s="499" t="str">
        <f>IF($AZ$28="X",IF(AQ490="",0,IF($B490="","",IF(AQ$28="X",IF(E490&gt;0,1,IF(Cover!$E$47="Weekly",IF(D490&gt;=40,1,0.5),IF(D490&gt;=80,1,0.5))),""))),"")</f>
        <v/>
      </c>
      <c r="BA490" s="499" t="str">
        <f>IF($BA$28="X",IF(AR490="",0,IF($B490="","",IF(AR$28="X",IF(I490&gt;0,1,IF(Cover!$E$47="Weekly",IF(H490&gt;=40,1,0.5),IF(H490&gt;=80,1,0.5))),""))),"")</f>
        <v/>
      </c>
      <c r="BB490" s="499" t="str">
        <f>IF($BB$28="X",IF(AS490="",0,IF($B490="","",IF(AS$28="X",IF(M490&gt;0,1,IF(Cover!$E$47="Weekly",IF(L490&gt;=40,1,0.5),IF(L490&gt;=80,1,0.5))),""))),"")</f>
        <v/>
      </c>
      <c r="BC490" s="499" t="str">
        <f>IF($BC$28="X",IF(AT490="",0,IF($B490="","",IF(AT$28="X",IF(Q490&gt;0,1,IF(Cover!$E$47="Weekly",IF(P490&gt;=40,1,0.5),IF(P490&gt;=80,1,0.5))),""))),"")</f>
        <v/>
      </c>
      <c r="BD490" s="499" t="str">
        <f>IF($BD$28="X",IF(AU490="",0,IF($B490="","",IF(AU$28="X",IF(U490&gt;0,1,IF(Cover!$E$47="Weekly",IF(T490&gt;=40,1,0.5),IF(T490&gt;=80,1,0.5))),""))),"")</f>
        <v/>
      </c>
      <c r="BE490" s="499" t="str">
        <f>IF($BE$28="X",IF(AV490="",0,IF($B490="","",IF(AV$28="X",IF(Y490&gt;0,1,IF(Cover!$E$47="Weekly",IF(X490&gt;=40,1,0.5),IF(X490&gt;=80,1,0.5))),""))),"")</f>
        <v/>
      </c>
      <c r="BF490" s="499" t="str">
        <f>IF($BF$28="X",IF(AW490="",0,IF($B490="","",IF(AW$28="X",IF(AC490&gt;0,1,IF(Cover!$E$47="Weekly",IF(AB490&gt;=40,1,0.5),IF(AB490&gt;=80,1,0.5))),""))),"")</f>
        <v/>
      </c>
      <c r="BG490" s="499" t="str">
        <f>IF($BG$28="X",IF(AX490="",0,IF($B490="","",IF(AX$28="X",IF(AG490&gt;0,1,IF(Cover!$E$47="Weekly",IF(AF490&gt;=40,1,0.5),IF(AF490&gt;=80,1,0.5))),""))),"")</f>
        <v/>
      </c>
      <c r="BH490" s="500" t="str">
        <f>IF($BH$28="X",IF(AY490="",0,IF($B490="","",IF(AY$28="X",IF(AK490&gt;0,1,IF(Cover!$E$47="Weekly",IF(AJ490&gt;=40,1,0.5),IF(AJ490&gt;=80,1,0.5))),""))),"")</f>
        <v/>
      </c>
      <c r="BI490" s="470" t="str">
        <f t="shared" si="161"/>
        <v/>
      </c>
      <c r="BJ490" s="469" t="str">
        <f t="shared" si="162"/>
        <v/>
      </c>
      <c r="BL490" s="632">
        <f>IF(BJ490=0,IF('STEP 2 EE Data'!K485="Yes",IF('STEP 2 EE Data'!C485="",1,IF('STEP 2 EE Data'!D485&gt;=40,1,0.5)),0),IF('STEP 2 EE Data'!K485="Yes",IF('STEP 2 EE Data'!C485="",IF(BJ490=0.5,0.5,0),IF('STEP 2 EE Data'!D485&gt;=40,IF(BJ490=0.5,0.5,0),0)),0))</f>
        <v>0</v>
      </c>
    </row>
    <row r="491" spans="1:64" ht="15.6" thickTop="1" thickBot="1" x14ac:dyDescent="0.35">
      <c r="A491" s="84" t="str">
        <f>IF('STEP 2 EE Data'!A486="","",'STEP 2 EE Data'!A486)</f>
        <v/>
      </c>
      <c r="B491" s="83" t="str">
        <f>IF('STEP 2 EE Data'!B486="","",'STEP 2 EE Data'!B486)</f>
        <v/>
      </c>
      <c r="C491" s="54"/>
      <c r="D491" s="56"/>
      <c r="E491" s="55"/>
      <c r="F491" s="371" t="str">
        <f t="shared" si="163"/>
        <v/>
      </c>
      <c r="G491" s="54"/>
      <c r="H491" s="56"/>
      <c r="I491" s="55"/>
      <c r="J491" s="560" t="str">
        <f t="shared" si="164"/>
        <v/>
      </c>
      <c r="K491" s="54"/>
      <c r="L491" s="56"/>
      <c r="M491" s="55"/>
      <c r="N491" s="560" t="str">
        <f t="shared" si="165"/>
        <v/>
      </c>
      <c r="O491" s="54"/>
      <c r="P491" s="56"/>
      <c r="Q491" s="55"/>
      <c r="R491" s="560" t="str">
        <f t="shared" si="146"/>
        <v/>
      </c>
      <c r="S491" s="54"/>
      <c r="T491" s="56"/>
      <c r="U491" s="55"/>
      <c r="V491" s="560" t="str">
        <f t="shared" si="147"/>
        <v/>
      </c>
      <c r="W491" s="54"/>
      <c r="X491" s="56"/>
      <c r="Y491" s="55"/>
      <c r="Z491" s="560" t="str">
        <f t="shared" si="148"/>
        <v/>
      </c>
      <c r="AA491" s="54"/>
      <c r="AB491" s="56"/>
      <c r="AC491" s="55"/>
      <c r="AD491" s="560" t="str">
        <f t="shared" si="149"/>
        <v/>
      </c>
      <c r="AE491" s="54"/>
      <c r="AF491" s="56"/>
      <c r="AG491" s="55"/>
      <c r="AH491" s="560" t="str">
        <f t="shared" si="150"/>
        <v/>
      </c>
      <c r="AI491" s="54"/>
      <c r="AJ491" s="56"/>
      <c r="AK491" s="55"/>
      <c r="AL491" s="446" t="str">
        <f t="shared" si="151"/>
        <v/>
      </c>
      <c r="AM491" s="504">
        <f>'STEP 2 EE Data'!AI486</f>
        <v>0</v>
      </c>
      <c r="AN491" s="82">
        <f>'STEP 2 EE Data'!AJ486</f>
        <v>0</v>
      </c>
      <c r="AO491" s="445" t="str">
        <f>'STEP 2 EE Data'!AK486</f>
        <v/>
      </c>
      <c r="AQ491" s="497" t="str">
        <f t="shared" si="152"/>
        <v/>
      </c>
      <c r="AR491" s="497" t="str">
        <f t="shared" si="153"/>
        <v/>
      </c>
      <c r="AS491" s="497" t="str">
        <f t="shared" si="154"/>
        <v/>
      </c>
      <c r="AT491" s="497" t="str">
        <f t="shared" si="155"/>
        <v/>
      </c>
      <c r="AU491" s="497" t="str">
        <f t="shared" si="156"/>
        <v/>
      </c>
      <c r="AV491" s="497" t="str">
        <f t="shared" si="157"/>
        <v/>
      </c>
      <c r="AW491" s="497" t="str">
        <f t="shared" si="158"/>
        <v/>
      </c>
      <c r="AX491" s="497" t="str">
        <f t="shared" si="159"/>
        <v/>
      </c>
      <c r="AY491" s="498" t="str">
        <f t="shared" si="160"/>
        <v/>
      </c>
      <c r="AZ491" s="499" t="str">
        <f>IF($AZ$28="X",IF(AQ491="",0,IF($B491="","",IF(AQ$28="X",IF(E491&gt;0,1,IF(Cover!$E$47="Weekly",IF(D491&gt;=40,1,0.5),IF(D491&gt;=80,1,0.5))),""))),"")</f>
        <v/>
      </c>
      <c r="BA491" s="499" t="str">
        <f>IF($BA$28="X",IF(AR491="",0,IF($B491="","",IF(AR$28="X",IF(I491&gt;0,1,IF(Cover!$E$47="Weekly",IF(H491&gt;=40,1,0.5),IF(H491&gt;=80,1,0.5))),""))),"")</f>
        <v/>
      </c>
      <c r="BB491" s="499" t="str">
        <f>IF($BB$28="X",IF(AS491="",0,IF($B491="","",IF(AS$28="X",IF(M491&gt;0,1,IF(Cover!$E$47="Weekly",IF(L491&gt;=40,1,0.5),IF(L491&gt;=80,1,0.5))),""))),"")</f>
        <v/>
      </c>
      <c r="BC491" s="499" t="str">
        <f>IF($BC$28="X",IF(AT491="",0,IF($B491="","",IF(AT$28="X",IF(Q491&gt;0,1,IF(Cover!$E$47="Weekly",IF(P491&gt;=40,1,0.5),IF(P491&gt;=80,1,0.5))),""))),"")</f>
        <v/>
      </c>
      <c r="BD491" s="499" t="str">
        <f>IF($BD$28="X",IF(AU491="",0,IF($B491="","",IF(AU$28="X",IF(U491&gt;0,1,IF(Cover!$E$47="Weekly",IF(T491&gt;=40,1,0.5),IF(T491&gt;=80,1,0.5))),""))),"")</f>
        <v/>
      </c>
      <c r="BE491" s="499" t="str">
        <f>IF($BE$28="X",IF(AV491="",0,IF($B491="","",IF(AV$28="X",IF(Y491&gt;0,1,IF(Cover!$E$47="Weekly",IF(X491&gt;=40,1,0.5),IF(X491&gt;=80,1,0.5))),""))),"")</f>
        <v/>
      </c>
      <c r="BF491" s="499" t="str">
        <f>IF($BF$28="X",IF(AW491="",0,IF($B491="","",IF(AW$28="X",IF(AC491&gt;0,1,IF(Cover!$E$47="Weekly",IF(AB491&gt;=40,1,0.5),IF(AB491&gt;=80,1,0.5))),""))),"")</f>
        <v/>
      </c>
      <c r="BG491" s="499" t="str">
        <f>IF($BG$28="X",IF(AX491="",0,IF($B491="","",IF(AX$28="X",IF(AG491&gt;0,1,IF(Cover!$E$47="Weekly",IF(AF491&gt;=40,1,0.5),IF(AF491&gt;=80,1,0.5))),""))),"")</f>
        <v/>
      </c>
      <c r="BH491" s="500" t="str">
        <f>IF($BH$28="X",IF(AY491="",0,IF($B491="","",IF(AY$28="X",IF(AK491&gt;0,1,IF(Cover!$E$47="Weekly",IF(AJ491&gt;=40,1,0.5),IF(AJ491&gt;=80,1,0.5))),""))),"")</f>
        <v/>
      </c>
      <c r="BI491" s="470" t="str">
        <f t="shared" si="161"/>
        <v/>
      </c>
      <c r="BJ491" s="469" t="str">
        <f t="shared" si="162"/>
        <v/>
      </c>
      <c r="BL491" s="632">
        <f>IF(BJ491=0,IF('STEP 2 EE Data'!K486="Yes",IF('STEP 2 EE Data'!C486="",1,IF('STEP 2 EE Data'!D486&gt;=40,1,0.5)),0),IF('STEP 2 EE Data'!K486="Yes",IF('STEP 2 EE Data'!C486="",IF(BJ491=0.5,0.5,0),IF('STEP 2 EE Data'!D486&gt;=40,IF(BJ491=0.5,0.5,0),0)),0))</f>
        <v>0</v>
      </c>
    </row>
    <row r="492" spans="1:64" ht="15.6" thickTop="1" thickBot="1" x14ac:dyDescent="0.35">
      <c r="A492" s="84" t="str">
        <f>IF('STEP 2 EE Data'!A487="","",'STEP 2 EE Data'!A487)</f>
        <v/>
      </c>
      <c r="B492" s="83" t="str">
        <f>IF('STEP 2 EE Data'!B487="","",'STEP 2 EE Data'!B487)</f>
        <v/>
      </c>
      <c r="C492" s="54"/>
      <c r="D492" s="56"/>
      <c r="E492" s="55"/>
      <c r="F492" s="371" t="str">
        <f t="shared" si="163"/>
        <v/>
      </c>
      <c r="G492" s="54"/>
      <c r="H492" s="56"/>
      <c r="I492" s="55"/>
      <c r="J492" s="560" t="str">
        <f t="shared" si="164"/>
        <v/>
      </c>
      <c r="K492" s="54"/>
      <c r="L492" s="56"/>
      <c r="M492" s="55"/>
      <c r="N492" s="560" t="str">
        <f t="shared" si="165"/>
        <v/>
      </c>
      <c r="O492" s="54"/>
      <c r="P492" s="56"/>
      <c r="Q492" s="55"/>
      <c r="R492" s="560" t="str">
        <f t="shared" si="146"/>
        <v/>
      </c>
      <c r="S492" s="54"/>
      <c r="T492" s="56"/>
      <c r="U492" s="55"/>
      <c r="V492" s="560" t="str">
        <f t="shared" si="147"/>
        <v/>
      </c>
      <c r="W492" s="54"/>
      <c r="X492" s="56"/>
      <c r="Y492" s="55"/>
      <c r="Z492" s="560" t="str">
        <f t="shared" si="148"/>
        <v/>
      </c>
      <c r="AA492" s="54"/>
      <c r="AB492" s="56"/>
      <c r="AC492" s="55"/>
      <c r="AD492" s="560" t="str">
        <f t="shared" si="149"/>
        <v/>
      </c>
      <c r="AE492" s="54"/>
      <c r="AF492" s="56"/>
      <c r="AG492" s="55"/>
      <c r="AH492" s="560" t="str">
        <f t="shared" si="150"/>
        <v/>
      </c>
      <c r="AI492" s="54"/>
      <c r="AJ492" s="56"/>
      <c r="AK492" s="55"/>
      <c r="AL492" s="446" t="str">
        <f t="shared" si="151"/>
        <v/>
      </c>
      <c r="AM492" s="504">
        <f>'STEP 2 EE Data'!AI487</f>
        <v>0</v>
      </c>
      <c r="AN492" s="82">
        <f>'STEP 2 EE Data'!AJ487</f>
        <v>0</v>
      </c>
      <c r="AO492" s="445" t="str">
        <f>'STEP 2 EE Data'!AK487</f>
        <v/>
      </c>
      <c r="AQ492" s="497" t="str">
        <f t="shared" si="152"/>
        <v/>
      </c>
      <c r="AR492" s="497" t="str">
        <f t="shared" si="153"/>
        <v/>
      </c>
      <c r="AS492" s="497" t="str">
        <f t="shared" si="154"/>
        <v/>
      </c>
      <c r="AT492" s="497" t="str">
        <f t="shared" si="155"/>
        <v/>
      </c>
      <c r="AU492" s="497" t="str">
        <f t="shared" si="156"/>
        <v/>
      </c>
      <c r="AV492" s="497" t="str">
        <f t="shared" si="157"/>
        <v/>
      </c>
      <c r="AW492" s="497" t="str">
        <f t="shared" si="158"/>
        <v/>
      </c>
      <c r="AX492" s="497" t="str">
        <f t="shared" si="159"/>
        <v/>
      </c>
      <c r="AY492" s="498" t="str">
        <f t="shared" si="160"/>
        <v/>
      </c>
      <c r="AZ492" s="499" t="str">
        <f>IF($AZ$28="X",IF(AQ492="",0,IF($B492="","",IF(AQ$28="X",IF(E492&gt;0,1,IF(Cover!$E$47="Weekly",IF(D492&gt;=40,1,0.5),IF(D492&gt;=80,1,0.5))),""))),"")</f>
        <v/>
      </c>
      <c r="BA492" s="499" t="str">
        <f>IF($BA$28="X",IF(AR492="",0,IF($B492="","",IF(AR$28="X",IF(I492&gt;0,1,IF(Cover!$E$47="Weekly",IF(H492&gt;=40,1,0.5),IF(H492&gt;=80,1,0.5))),""))),"")</f>
        <v/>
      </c>
      <c r="BB492" s="499" t="str">
        <f>IF($BB$28="X",IF(AS492="",0,IF($B492="","",IF(AS$28="X",IF(M492&gt;0,1,IF(Cover!$E$47="Weekly",IF(L492&gt;=40,1,0.5),IF(L492&gt;=80,1,0.5))),""))),"")</f>
        <v/>
      </c>
      <c r="BC492" s="499" t="str">
        <f>IF($BC$28="X",IF(AT492="",0,IF($B492="","",IF(AT$28="X",IF(Q492&gt;0,1,IF(Cover!$E$47="Weekly",IF(P492&gt;=40,1,0.5),IF(P492&gt;=80,1,0.5))),""))),"")</f>
        <v/>
      </c>
      <c r="BD492" s="499" t="str">
        <f>IF($BD$28="X",IF(AU492="",0,IF($B492="","",IF(AU$28="X",IF(U492&gt;0,1,IF(Cover!$E$47="Weekly",IF(T492&gt;=40,1,0.5),IF(T492&gt;=80,1,0.5))),""))),"")</f>
        <v/>
      </c>
      <c r="BE492" s="499" t="str">
        <f>IF($BE$28="X",IF(AV492="",0,IF($B492="","",IF(AV$28="X",IF(Y492&gt;0,1,IF(Cover!$E$47="Weekly",IF(X492&gt;=40,1,0.5),IF(X492&gt;=80,1,0.5))),""))),"")</f>
        <v/>
      </c>
      <c r="BF492" s="499" t="str">
        <f>IF($BF$28="X",IF(AW492="",0,IF($B492="","",IF(AW$28="X",IF(AC492&gt;0,1,IF(Cover!$E$47="Weekly",IF(AB492&gt;=40,1,0.5),IF(AB492&gt;=80,1,0.5))),""))),"")</f>
        <v/>
      </c>
      <c r="BG492" s="499" t="str">
        <f>IF($BG$28="X",IF(AX492="",0,IF($B492="","",IF(AX$28="X",IF(AG492&gt;0,1,IF(Cover!$E$47="Weekly",IF(AF492&gt;=40,1,0.5),IF(AF492&gt;=80,1,0.5))),""))),"")</f>
        <v/>
      </c>
      <c r="BH492" s="500" t="str">
        <f>IF($BH$28="X",IF(AY492="",0,IF($B492="","",IF(AY$28="X",IF(AK492&gt;0,1,IF(Cover!$E$47="Weekly",IF(AJ492&gt;=40,1,0.5),IF(AJ492&gt;=80,1,0.5))),""))),"")</f>
        <v/>
      </c>
      <c r="BI492" s="470" t="str">
        <f t="shared" si="161"/>
        <v/>
      </c>
      <c r="BJ492" s="469" t="str">
        <f t="shared" si="162"/>
        <v/>
      </c>
      <c r="BL492" s="632">
        <f>IF(BJ492=0,IF('STEP 2 EE Data'!K487="Yes",IF('STEP 2 EE Data'!C487="",1,IF('STEP 2 EE Data'!D487&gt;=40,1,0.5)),0),IF('STEP 2 EE Data'!K487="Yes",IF('STEP 2 EE Data'!C487="",IF(BJ492=0.5,0.5,0),IF('STEP 2 EE Data'!D487&gt;=40,IF(BJ492=0.5,0.5,0),0)),0))</f>
        <v>0</v>
      </c>
    </row>
    <row r="493" spans="1:64" ht="15.6" thickTop="1" thickBot="1" x14ac:dyDescent="0.35">
      <c r="A493" s="84" t="str">
        <f>IF('STEP 2 EE Data'!A488="","",'STEP 2 EE Data'!A488)</f>
        <v/>
      </c>
      <c r="B493" s="83" t="str">
        <f>IF('STEP 2 EE Data'!B488="","",'STEP 2 EE Data'!B488)</f>
        <v/>
      </c>
      <c r="C493" s="54"/>
      <c r="D493" s="56"/>
      <c r="E493" s="55"/>
      <c r="F493" s="371" t="str">
        <f t="shared" si="163"/>
        <v/>
      </c>
      <c r="G493" s="54"/>
      <c r="H493" s="56"/>
      <c r="I493" s="55"/>
      <c r="J493" s="560" t="str">
        <f t="shared" si="164"/>
        <v/>
      </c>
      <c r="K493" s="54"/>
      <c r="L493" s="56"/>
      <c r="M493" s="55"/>
      <c r="N493" s="560" t="str">
        <f t="shared" si="165"/>
        <v/>
      </c>
      <c r="O493" s="54"/>
      <c r="P493" s="56"/>
      <c r="Q493" s="55"/>
      <c r="R493" s="560" t="str">
        <f t="shared" si="146"/>
        <v/>
      </c>
      <c r="S493" s="54"/>
      <c r="T493" s="56"/>
      <c r="U493" s="55"/>
      <c r="V493" s="560" t="str">
        <f t="shared" si="147"/>
        <v/>
      </c>
      <c r="W493" s="54"/>
      <c r="X493" s="56"/>
      <c r="Y493" s="55"/>
      <c r="Z493" s="560" t="str">
        <f t="shared" si="148"/>
        <v/>
      </c>
      <c r="AA493" s="54"/>
      <c r="AB493" s="56"/>
      <c r="AC493" s="55"/>
      <c r="AD493" s="560" t="str">
        <f t="shared" si="149"/>
        <v/>
      </c>
      <c r="AE493" s="54"/>
      <c r="AF493" s="56"/>
      <c r="AG493" s="55"/>
      <c r="AH493" s="560" t="str">
        <f t="shared" si="150"/>
        <v/>
      </c>
      <c r="AI493" s="54"/>
      <c r="AJ493" s="56"/>
      <c r="AK493" s="55"/>
      <c r="AL493" s="446" t="str">
        <f t="shared" si="151"/>
        <v/>
      </c>
      <c r="AM493" s="504">
        <f>'STEP 2 EE Data'!AI488</f>
        <v>0</v>
      </c>
      <c r="AN493" s="82">
        <f>'STEP 2 EE Data'!AJ488</f>
        <v>0</v>
      </c>
      <c r="AO493" s="445" t="str">
        <f>'STEP 2 EE Data'!AK488</f>
        <v/>
      </c>
      <c r="AQ493" s="497" t="str">
        <f t="shared" si="152"/>
        <v/>
      </c>
      <c r="AR493" s="497" t="str">
        <f t="shared" si="153"/>
        <v/>
      </c>
      <c r="AS493" s="497" t="str">
        <f t="shared" si="154"/>
        <v/>
      </c>
      <c r="AT493" s="497" t="str">
        <f t="shared" si="155"/>
        <v/>
      </c>
      <c r="AU493" s="497" t="str">
        <f t="shared" si="156"/>
        <v/>
      </c>
      <c r="AV493" s="497" t="str">
        <f t="shared" si="157"/>
        <v/>
      </c>
      <c r="AW493" s="497" t="str">
        <f t="shared" si="158"/>
        <v/>
      </c>
      <c r="AX493" s="497" t="str">
        <f t="shared" si="159"/>
        <v/>
      </c>
      <c r="AY493" s="498" t="str">
        <f t="shared" si="160"/>
        <v/>
      </c>
      <c r="AZ493" s="499" t="str">
        <f>IF($AZ$28="X",IF(AQ493="",0,IF($B493="","",IF(AQ$28="X",IF(E493&gt;0,1,IF(Cover!$E$47="Weekly",IF(D493&gt;=40,1,0.5),IF(D493&gt;=80,1,0.5))),""))),"")</f>
        <v/>
      </c>
      <c r="BA493" s="499" t="str">
        <f>IF($BA$28="X",IF(AR493="",0,IF($B493="","",IF(AR$28="X",IF(I493&gt;0,1,IF(Cover!$E$47="Weekly",IF(H493&gt;=40,1,0.5),IF(H493&gt;=80,1,0.5))),""))),"")</f>
        <v/>
      </c>
      <c r="BB493" s="499" t="str">
        <f>IF($BB$28="X",IF(AS493="",0,IF($B493="","",IF(AS$28="X",IF(M493&gt;0,1,IF(Cover!$E$47="Weekly",IF(L493&gt;=40,1,0.5),IF(L493&gt;=80,1,0.5))),""))),"")</f>
        <v/>
      </c>
      <c r="BC493" s="499" t="str">
        <f>IF($BC$28="X",IF(AT493="",0,IF($B493="","",IF(AT$28="X",IF(Q493&gt;0,1,IF(Cover!$E$47="Weekly",IF(P493&gt;=40,1,0.5),IF(P493&gt;=80,1,0.5))),""))),"")</f>
        <v/>
      </c>
      <c r="BD493" s="499" t="str">
        <f>IF($BD$28="X",IF(AU493="",0,IF($B493="","",IF(AU$28="X",IF(U493&gt;0,1,IF(Cover!$E$47="Weekly",IF(T493&gt;=40,1,0.5),IF(T493&gt;=80,1,0.5))),""))),"")</f>
        <v/>
      </c>
      <c r="BE493" s="499" t="str">
        <f>IF($BE$28="X",IF(AV493="",0,IF($B493="","",IF(AV$28="X",IF(Y493&gt;0,1,IF(Cover!$E$47="Weekly",IF(X493&gt;=40,1,0.5),IF(X493&gt;=80,1,0.5))),""))),"")</f>
        <v/>
      </c>
      <c r="BF493" s="499" t="str">
        <f>IF($BF$28="X",IF(AW493="",0,IF($B493="","",IF(AW$28="X",IF(AC493&gt;0,1,IF(Cover!$E$47="Weekly",IF(AB493&gt;=40,1,0.5),IF(AB493&gt;=80,1,0.5))),""))),"")</f>
        <v/>
      </c>
      <c r="BG493" s="499" t="str">
        <f>IF($BG$28="X",IF(AX493="",0,IF($B493="","",IF(AX$28="X",IF(AG493&gt;0,1,IF(Cover!$E$47="Weekly",IF(AF493&gt;=40,1,0.5),IF(AF493&gt;=80,1,0.5))),""))),"")</f>
        <v/>
      </c>
      <c r="BH493" s="500" t="str">
        <f>IF($BH$28="X",IF(AY493="",0,IF($B493="","",IF(AY$28="X",IF(AK493&gt;0,1,IF(Cover!$E$47="Weekly",IF(AJ493&gt;=40,1,0.5),IF(AJ493&gt;=80,1,0.5))),""))),"")</f>
        <v/>
      </c>
      <c r="BI493" s="470" t="str">
        <f t="shared" si="161"/>
        <v/>
      </c>
      <c r="BJ493" s="469" t="str">
        <f t="shared" si="162"/>
        <v/>
      </c>
      <c r="BL493" s="632">
        <f>IF(BJ493=0,IF('STEP 2 EE Data'!K488="Yes",IF('STEP 2 EE Data'!C488="",1,IF('STEP 2 EE Data'!D488&gt;=40,1,0.5)),0),IF('STEP 2 EE Data'!K488="Yes",IF('STEP 2 EE Data'!C488="",IF(BJ493=0.5,0.5,0),IF('STEP 2 EE Data'!D488&gt;=40,IF(BJ493=0.5,0.5,0),0)),0))</f>
        <v>0</v>
      </c>
    </row>
    <row r="494" spans="1:64" ht="15.6" thickTop="1" thickBot="1" x14ac:dyDescent="0.35">
      <c r="A494" s="84" t="str">
        <f>IF('STEP 2 EE Data'!A489="","",'STEP 2 EE Data'!A489)</f>
        <v/>
      </c>
      <c r="B494" s="83" t="str">
        <f>IF('STEP 2 EE Data'!B489="","",'STEP 2 EE Data'!B489)</f>
        <v/>
      </c>
      <c r="C494" s="54"/>
      <c r="D494" s="56"/>
      <c r="E494" s="55"/>
      <c r="F494" s="371" t="str">
        <f t="shared" si="163"/>
        <v/>
      </c>
      <c r="G494" s="54"/>
      <c r="H494" s="56"/>
      <c r="I494" s="55"/>
      <c r="J494" s="560" t="str">
        <f t="shared" si="164"/>
        <v/>
      </c>
      <c r="K494" s="54"/>
      <c r="L494" s="56"/>
      <c r="M494" s="55"/>
      <c r="N494" s="560" t="str">
        <f t="shared" si="165"/>
        <v/>
      </c>
      <c r="O494" s="54"/>
      <c r="P494" s="56"/>
      <c r="Q494" s="55"/>
      <c r="R494" s="560" t="str">
        <f t="shared" si="146"/>
        <v/>
      </c>
      <c r="S494" s="54"/>
      <c r="T494" s="56"/>
      <c r="U494" s="55"/>
      <c r="V494" s="560" t="str">
        <f t="shared" si="147"/>
        <v/>
      </c>
      <c r="W494" s="54"/>
      <c r="X494" s="56"/>
      <c r="Y494" s="55"/>
      <c r="Z494" s="560" t="str">
        <f t="shared" si="148"/>
        <v/>
      </c>
      <c r="AA494" s="54"/>
      <c r="AB494" s="56"/>
      <c r="AC494" s="55"/>
      <c r="AD494" s="560" t="str">
        <f t="shared" si="149"/>
        <v/>
      </c>
      <c r="AE494" s="54"/>
      <c r="AF494" s="56"/>
      <c r="AG494" s="55"/>
      <c r="AH494" s="560" t="str">
        <f t="shared" si="150"/>
        <v/>
      </c>
      <c r="AI494" s="54"/>
      <c r="AJ494" s="56"/>
      <c r="AK494" s="55"/>
      <c r="AL494" s="446" t="str">
        <f t="shared" si="151"/>
        <v/>
      </c>
      <c r="AM494" s="504">
        <f>'STEP 2 EE Data'!AI489</f>
        <v>0</v>
      </c>
      <c r="AN494" s="82">
        <f>'STEP 2 EE Data'!AJ489</f>
        <v>0</v>
      </c>
      <c r="AO494" s="445" t="str">
        <f>'STEP 2 EE Data'!AK489</f>
        <v/>
      </c>
      <c r="AQ494" s="497" t="str">
        <f t="shared" si="152"/>
        <v/>
      </c>
      <c r="AR494" s="497" t="str">
        <f t="shared" si="153"/>
        <v/>
      </c>
      <c r="AS494" s="497" t="str">
        <f t="shared" si="154"/>
        <v/>
      </c>
      <c r="AT494" s="497" t="str">
        <f t="shared" si="155"/>
        <v/>
      </c>
      <c r="AU494" s="497" t="str">
        <f t="shared" si="156"/>
        <v/>
      </c>
      <c r="AV494" s="497" t="str">
        <f t="shared" si="157"/>
        <v/>
      </c>
      <c r="AW494" s="497" t="str">
        <f t="shared" si="158"/>
        <v/>
      </c>
      <c r="AX494" s="497" t="str">
        <f t="shared" si="159"/>
        <v/>
      </c>
      <c r="AY494" s="498" t="str">
        <f t="shared" si="160"/>
        <v/>
      </c>
      <c r="AZ494" s="499" t="str">
        <f>IF($AZ$28="X",IF(AQ494="",0,IF($B494="","",IF(AQ$28="X",IF(E494&gt;0,1,IF(Cover!$E$47="Weekly",IF(D494&gt;=40,1,0.5),IF(D494&gt;=80,1,0.5))),""))),"")</f>
        <v/>
      </c>
      <c r="BA494" s="499" t="str">
        <f>IF($BA$28="X",IF(AR494="",0,IF($B494="","",IF(AR$28="X",IF(I494&gt;0,1,IF(Cover!$E$47="Weekly",IF(H494&gt;=40,1,0.5),IF(H494&gt;=80,1,0.5))),""))),"")</f>
        <v/>
      </c>
      <c r="BB494" s="499" t="str">
        <f>IF($BB$28="X",IF(AS494="",0,IF($B494="","",IF(AS$28="X",IF(M494&gt;0,1,IF(Cover!$E$47="Weekly",IF(L494&gt;=40,1,0.5),IF(L494&gt;=80,1,0.5))),""))),"")</f>
        <v/>
      </c>
      <c r="BC494" s="499" t="str">
        <f>IF($BC$28="X",IF(AT494="",0,IF($B494="","",IF(AT$28="X",IF(Q494&gt;0,1,IF(Cover!$E$47="Weekly",IF(P494&gt;=40,1,0.5),IF(P494&gt;=80,1,0.5))),""))),"")</f>
        <v/>
      </c>
      <c r="BD494" s="499" t="str">
        <f>IF($BD$28="X",IF(AU494="",0,IF($B494="","",IF(AU$28="X",IF(U494&gt;0,1,IF(Cover!$E$47="Weekly",IF(T494&gt;=40,1,0.5),IF(T494&gt;=80,1,0.5))),""))),"")</f>
        <v/>
      </c>
      <c r="BE494" s="499" t="str">
        <f>IF($BE$28="X",IF(AV494="",0,IF($B494="","",IF(AV$28="X",IF(Y494&gt;0,1,IF(Cover!$E$47="Weekly",IF(X494&gt;=40,1,0.5),IF(X494&gt;=80,1,0.5))),""))),"")</f>
        <v/>
      </c>
      <c r="BF494" s="499" t="str">
        <f>IF($BF$28="X",IF(AW494="",0,IF($B494="","",IF(AW$28="X",IF(AC494&gt;0,1,IF(Cover!$E$47="Weekly",IF(AB494&gt;=40,1,0.5),IF(AB494&gt;=80,1,0.5))),""))),"")</f>
        <v/>
      </c>
      <c r="BG494" s="499" t="str">
        <f>IF($BG$28="X",IF(AX494="",0,IF($B494="","",IF(AX$28="X",IF(AG494&gt;0,1,IF(Cover!$E$47="Weekly",IF(AF494&gt;=40,1,0.5),IF(AF494&gt;=80,1,0.5))),""))),"")</f>
        <v/>
      </c>
      <c r="BH494" s="500" t="str">
        <f>IF($BH$28="X",IF(AY494="",0,IF($B494="","",IF(AY$28="X",IF(AK494&gt;0,1,IF(Cover!$E$47="Weekly",IF(AJ494&gt;=40,1,0.5),IF(AJ494&gt;=80,1,0.5))),""))),"")</f>
        <v/>
      </c>
      <c r="BI494" s="470" t="str">
        <f t="shared" si="161"/>
        <v/>
      </c>
      <c r="BJ494" s="469" t="str">
        <f t="shared" si="162"/>
        <v/>
      </c>
      <c r="BL494" s="632">
        <f>IF(BJ494=0,IF('STEP 2 EE Data'!K489="Yes",IF('STEP 2 EE Data'!C489="",1,IF('STEP 2 EE Data'!D489&gt;=40,1,0.5)),0),IF('STEP 2 EE Data'!K489="Yes",IF('STEP 2 EE Data'!C489="",IF(BJ494=0.5,0.5,0),IF('STEP 2 EE Data'!D489&gt;=40,IF(BJ494=0.5,0.5,0),0)),0))</f>
        <v>0</v>
      </c>
    </row>
    <row r="495" spans="1:64" ht="15.6" thickTop="1" thickBot="1" x14ac:dyDescent="0.35">
      <c r="A495" s="84" t="str">
        <f>IF('STEP 2 EE Data'!A490="","",'STEP 2 EE Data'!A490)</f>
        <v/>
      </c>
      <c r="B495" s="83" t="str">
        <f>IF('STEP 2 EE Data'!B490="","",'STEP 2 EE Data'!B490)</f>
        <v/>
      </c>
      <c r="C495" s="54"/>
      <c r="D495" s="56"/>
      <c r="E495" s="55"/>
      <c r="F495" s="371" t="str">
        <f t="shared" si="163"/>
        <v/>
      </c>
      <c r="G495" s="54"/>
      <c r="H495" s="56"/>
      <c r="I495" s="55"/>
      <c r="J495" s="560" t="str">
        <f t="shared" si="164"/>
        <v/>
      </c>
      <c r="K495" s="54"/>
      <c r="L495" s="56"/>
      <c r="M495" s="55"/>
      <c r="N495" s="560" t="str">
        <f t="shared" si="165"/>
        <v/>
      </c>
      <c r="O495" s="54"/>
      <c r="P495" s="56"/>
      <c r="Q495" s="55"/>
      <c r="R495" s="560" t="str">
        <f t="shared" si="146"/>
        <v/>
      </c>
      <c r="S495" s="54"/>
      <c r="T495" s="56"/>
      <c r="U495" s="55"/>
      <c r="V495" s="560" t="str">
        <f t="shared" si="147"/>
        <v/>
      </c>
      <c r="W495" s="54"/>
      <c r="X495" s="56"/>
      <c r="Y495" s="55"/>
      <c r="Z495" s="560" t="str">
        <f t="shared" si="148"/>
        <v/>
      </c>
      <c r="AA495" s="54"/>
      <c r="AB495" s="56"/>
      <c r="AC495" s="55"/>
      <c r="AD495" s="560" t="str">
        <f t="shared" si="149"/>
        <v/>
      </c>
      <c r="AE495" s="54"/>
      <c r="AF495" s="56"/>
      <c r="AG495" s="55"/>
      <c r="AH495" s="560" t="str">
        <f t="shared" si="150"/>
        <v/>
      </c>
      <c r="AI495" s="54"/>
      <c r="AJ495" s="56"/>
      <c r="AK495" s="55"/>
      <c r="AL495" s="446" t="str">
        <f t="shared" si="151"/>
        <v/>
      </c>
      <c r="AM495" s="504">
        <f>'STEP 2 EE Data'!AI490</f>
        <v>0</v>
      </c>
      <c r="AN495" s="82">
        <f>'STEP 2 EE Data'!AJ490</f>
        <v>0</v>
      </c>
      <c r="AO495" s="445" t="str">
        <f>'STEP 2 EE Data'!AK490</f>
        <v/>
      </c>
      <c r="AQ495" s="497" t="str">
        <f t="shared" si="152"/>
        <v/>
      </c>
      <c r="AR495" s="497" t="str">
        <f t="shared" si="153"/>
        <v/>
      </c>
      <c r="AS495" s="497" t="str">
        <f t="shared" si="154"/>
        <v/>
      </c>
      <c r="AT495" s="497" t="str">
        <f t="shared" si="155"/>
        <v/>
      </c>
      <c r="AU495" s="497" t="str">
        <f t="shared" si="156"/>
        <v/>
      </c>
      <c r="AV495" s="497" t="str">
        <f t="shared" si="157"/>
        <v/>
      </c>
      <c r="AW495" s="497" t="str">
        <f t="shared" si="158"/>
        <v/>
      </c>
      <c r="AX495" s="497" t="str">
        <f t="shared" si="159"/>
        <v/>
      </c>
      <c r="AY495" s="498" t="str">
        <f t="shared" si="160"/>
        <v/>
      </c>
      <c r="AZ495" s="499" t="str">
        <f>IF($AZ$28="X",IF(AQ495="",0,IF($B495="","",IF(AQ$28="X",IF(E495&gt;0,1,IF(Cover!$E$47="Weekly",IF(D495&gt;=40,1,0.5),IF(D495&gt;=80,1,0.5))),""))),"")</f>
        <v/>
      </c>
      <c r="BA495" s="499" t="str">
        <f>IF($BA$28="X",IF(AR495="",0,IF($B495="","",IF(AR$28="X",IF(I495&gt;0,1,IF(Cover!$E$47="Weekly",IF(H495&gt;=40,1,0.5),IF(H495&gt;=80,1,0.5))),""))),"")</f>
        <v/>
      </c>
      <c r="BB495" s="499" t="str">
        <f>IF($BB$28="X",IF(AS495="",0,IF($B495="","",IF(AS$28="X",IF(M495&gt;0,1,IF(Cover!$E$47="Weekly",IF(L495&gt;=40,1,0.5),IF(L495&gt;=80,1,0.5))),""))),"")</f>
        <v/>
      </c>
      <c r="BC495" s="499" t="str">
        <f>IF($BC$28="X",IF(AT495="",0,IF($B495="","",IF(AT$28="X",IF(Q495&gt;0,1,IF(Cover!$E$47="Weekly",IF(P495&gt;=40,1,0.5),IF(P495&gt;=80,1,0.5))),""))),"")</f>
        <v/>
      </c>
      <c r="BD495" s="499" t="str">
        <f>IF($BD$28="X",IF(AU495="",0,IF($B495="","",IF(AU$28="X",IF(U495&gt;0,1,IF(Cover!$E$47="Weekly",IF(T495&gt;=40,1,0.5),IF(T495&gt;=80,1,0.5))),""))),"")</f>
        <v/>
      </c>
      <c r="BE495" s="499" t="str">
        <f>IF($BE$28="X",IF(AV495="",0,IF($B495="","",IF(AV$28="X",IF(Y495&gt;0,1,IF(Cover!$E$47="Weekly",IF(X495&gt;=40,1,0.5),IF(X495&gt;=80,1,0.5))),""))),"")</f>
        <v/>
      </c>
      <c r="BF495" s="499" t="str">
        <f>IF($BF$28="X",IF(AW495="",0,IF($B495="","",IF(AW$28="X",IF(AC495&gt;0,1,IF(Cover!$E$47="Weekly",IF(AB495&gt;=40,1,0.5),IF(AB495&gt;=80,1,0.5))),""))),"")</f>
        <v/>
      </c>
      <c r="BG495" s="499" t="str">
        <f>IF($BG$28="X",IF(AX495="",0,IF($B495="","",IF(AX$28="X",IF(AG495&gt;0,1,IF(Cover!$E$47="Weekly",IF(AF495&gt;=40,1,0.5),IF(AF495&gt;=80,1,0.5))),""))),"")</f>
        <v/>
      </c>
      <c r="BH495" s="500" t="str">
        <f>IF($BH$28="X",IF(AY495="",0,IF($B495="","",IF(AY$28="X",IF(AK495&gt;0,1,IF(Cover!$E$47="Weekly",IF(AJ495&gt;=40,1,0.5),IF(AJ495&gt;=80,1,0.5))),""))),"")</f>
        <v/>
      </c>
      <c r="BI495" s="470" t="str">
        <f t="shared" si="161"/>
        <v/>
      </c>
      <c r="BJ495" s="469" t="str">
        <f t="shared" si="162"/>
        <v/>
      </c>
      <c r="BL495" s="632">
        <f>IF(BJ495=0,IF('STEP 2 EE Data'!K490="Yes",IF('STEP 2 EE Data'!C490="",1,IF('STEP 2 EE Data'!D490&gt;=40,1,0.5)),0),IF('STEP 2 EE Data'!K490="Yes",IF('STEP 2 EE Data'!C490="",IF(BJ495=0.5,0.5,0),IF('STEP 2 EE Data'!D490&gt;=40,IF(BJ495=0.5,0.5,0),0)),0))</f>
        <v>0</v>
      </c>
    </row>
    <row r="496" spans="1:64" ht="15.6" thickTop="1" thickBot="1" x14ac:dyDescent="0.35">
      <c r="A496" s="84" t="str">
        <f>IF('STEP 2 EE Data'!A491="","",'STEP 2 EE Data'!A491)</f>
        <v/>
      </c>
      <c r="B496" s="83" t="str">
        <f>IF('STEP 2 EE Data'!B491="","",'STEP 2 EE Data'!B491)</f>
        <v/>
      </c>
      <c r="C496" s="54"/>
      <c r="D496" s="56"/>
      <c r="E496" s="55"/>
      <c r="F496" s="371" t="str">
        <f t="shared" si="163"/>
        <v/>
      </c>
      <c r="G496" s="54"/>
      <c r="H496" s="56"/>
      <c r="I496" s="55"/>
      <c r="J496" s="560" t="str">
        <f t="shared" si="164"/>
        <v/>
      </c>
      <c r="K496" s="54"/>
      <c r="L496" s="56"/>
      <c r="M496" s="55"/>
      <c r="N496" s="560" t="str">
        <f t="shared" si="165"/>
        <v/>
      </c>
      <c r="O496" s="54"/>
      <c r="P496" s="56"/>
      <c r="Q496" s="55"/>
      <c r="R496" s="560" t="str">
        <f t="shared" si="146"/>
        <v/>
      </c>
      <c r="S496" s="54"/>
      <c r="T496" s="56"/>
      <c r="U496" s="55"/>
      <c r="V496" s="560" t="str">
        <f t="shared" si="147"/>
        <v/>
      </c>
      <c r="W496" s="54"/>
      <c r="X496" s="56"/>
      <c r="Y496" s="55"/>
      <c r="Z496" s="560" t="str">
        <f t="shared" si="148"/>
        <v/>
      </c>
      <c r="AA496" s="54"/>
      <c r="AB496" s="56"/>
      <c r="AC496" s="55"/>
      <c r="AD496" s="560" t="str">
        <f t="shared" si="149"/>
        <v/>
      </c>
      <c r="AE496" s="54"/>
      <c r="AF496" s="56"/>
      <c r="AG496" s="55"/>
      <c r="AH496" s="560" t="str">
        <f t="shared" si="150"/>
        <v/>
      </c>
      <c r="AI496" s="54"/>
      <c r="AJ496" s="56"/>
      <c r="AK496" s="55"/>
      <c r="AL496" s="446" t="str">
        <f t="shared" si="151"/>
        <v/>
      </c>
      <c r="AM496" s="504">
        <f>'STEP 2 EE Data'!AI491</f>
        <v>0</v>
      </c>
      <c r="AN496" s="82">
        <f>'STEP 2 EE Data'!AJ491</f>
        <v>0</v>
      </c>
      <c r="AO496" s="445" t="str">
        <f>'STEP 2 EE Data'!AK491</f>
        <v/>
      </c>
      <c r="AQ496" s="497" t="str">
        <f t="shared" si="152"/>
        <v/>
      </c>
      <c r="AR496" s="497" t="str">
        <f t="shared" si="153"/>
        <v/>
      </c>
      <c r="AS496" s="497" t="str">
        <f t="shared" si="154"/>
        <v/>
      </c>
      <c r="AT496" s="497" t="str">
        <f t="shared" si="155"/>
        <v/>
      </c>
      <c r="AU496" s="497" t="str">
        <f t="shared" si="156"/>
        <v/>
      </c>
      <c r="AV496" s="497" t="str">
        <f t="shared" si="157"/>
        <v/>
      </c>
      <c r="AW496" s="497" t="str">
        <f t="shared" si="158"/>
        <v/>
      </c>
      <c r="AX496" s="497" t="str">
        <f t="shared" si="159"/>
        <v/>
      </c>
      <c r="AY496" s="498" t="str">
        <f t="shared" si="160"/>
        <v/>
      </c>
      <c r="AZ496" s="499" t="str">
        <f>IF($AZ$28="X",IF(AQ496="",0,IF($B496="","",IF(AQ$28="X",IF(E496&gt;0,1,IF(Cover!$E$47="Weekly",IF(D496&gt;=40,1,0.5),IF(D496&gt;=80,1,0.5))),""))),"")</f>
        <v/>
      </c>
      <c r="BA496" s="499" t="str">
        <f>IF($BA$28="X",IF(AR496="",0,IF($B496="","",IF(AR$28="X",IF(I496&gt;0,1,IF(Cover!$E$47="Weekly",IF(H496&gt;=40,1,0.5),IF(H496&gt;=80,1,0.5))),""))),"")</f>
        <v/>
      </c>
      <c r="BB496" s="499" t="str">
        <f>IF($BB$28="X",IF(AS496="",0,IF($B496="","",IF(AS$28="X",IF(M496&gt;0,1,IF(Cover!$E$47="Weekly",IF(L496&gt;=40,1,0.5),IF(L496&gt;=80,1,0.5))),""))),"")</f>
        <v/>
      </c>
      <c r="BC496" s="499" t="str">
        <f>IF($BC$28="X",IF(AT496="",0,IF($B496="","",IF(AT$28="X",IF(Q496&gt;0,1,IF(Cover!$E$47="Weekly",IF(P496&gt;=40,1,0.5),IF(P496&gt;=80,1,0.5))),""))),"")</f>
        <v/>
      </c>
      <c r="BD496" s="499" t="str">
        <f>IF($BD$28="X",IF(AU496="",0,IF($B496="","",IF(AU$28="X",IF(U496&gt;0,1,IF(Cover!$E$47="Weekly",IF(T496&gt;=40,1,0.5),IF(T496&gt;=80,1,0.5))),""))),"")</f>
        <v/>
      </c>
      <c r="BE496" s="499" t="str">
        <f>IF($BE$28="X",IF(AV496="",0,IF($B496="","",IF(AV$28="X",IF(Y496&gt;0,1,IF(Cover!$E$47="Weekly",IF(X496&gt;=40,1,0.5),IF(X496&gt;=80,1,0.5))),""))),"")</f>
        <v/>
      </c>
      <c r="BF496" s="499" t="str">
        <f>IF($BF$28="X",IF(AW496="",0,IF($B496="","",IF(AW$28="X",IF(AC496&gt;0,1,IF(Cover!$E$47="Weekly",IF(AB496&gt;=40,1,0.5),IF(AB496&gt;=80,1,0.5))),""))),"")</f>
        <v/>
      </c>
      <c r="BG496" s="499" t="str">
        <f>IF($BG$28="X",IF(AX496="",0,IF($B496="","",IF(AX$28="X",IF(AG496&gt;0,1,IF(Cover!$E$47="Weekly",IF(AF496&gt;=40,1,0.5),IF(AF496&gt;=80,1,0.5))),""))),"")</f>
        <v/>
      </c>
      <c r="BH496" s="500" t="str">
        <f>IF($BH$28="X",IF(AY496="",0,IF($B496="","",IF(AY$28="X",IF(AK496&gt;0,1,IF(Cover!$E$47="Weekly",IF(AJ496&gt;=40,1,0.5),IF(AJ496&gt;=80,1,0.5))),""))),"")</f>
        <v/>
      </c>
      <c r="BI496" s="470" t="str">
        <f t="shared" si="161"/>
        <v/>
      </c>
      <c r="BJ496" s="469" t="str">
        <f t="shared" si="162"/>
        <v/>
      </c>
      <c r="BL496" s="632">
        <f>IF(BJ496=0,IF('STEP 2 EE Data'!K491="Yes",IF('STEP 2 EE Data'!C491="",1,IF('STEP 2 EE Data'!D491&gt;=40,1,0.5)),0),IF('STEP 2 EE Data'!K491="Yes",IF('STEP 2 EE Data'!C491="",IF(BJ496=0.5,0.5,0),IF('STEP 2 EE Data'!D491&gt;=40,IF(BJ496=0.5,0.5,0),0)),0))</f>
        <v>0</v>
      </c>
    </row>
    <row r="497" spans="1:64" ht="15.6" thickTop="1" thickBot="1" x14ac:dyDescent="0.35">
      <c r="A497" s="84" t="str">
        <f>IF('STEP 2 EE Data'!A492="","",'STEP 2 EE Data'!A492)</f>
        <v/>
      </c>
      <c r="B497" s="83" t="str">
        <f>IF('STEP 2 EE Data'!B492="","",'STEP 2 EE Data'!B492)</f>
        <v/>
      </c>
      <c r="C497" s="54"/>
      <c r="D497" s="56"/>
      <c r="E497" s="55"/>
      <c r="F497" s="371" t="str">
        <f t="shared" si="163"/>
        <v/>
      </c>
      <c r="G497" s="54"/>
      <c r="H497" s="56"/>
      <c r="I497" s="55"/>
      <c r="J497" s="560" t="str">
        <f t="shared" si="164"/>
        <v/>
      </c>
      <c r="K497" s="54"/>
      <c r="L497" s="56"/>
      <c r="M497" s="55"/>
      <c r="N497" s="560" t="str">
        <f t="shared" si="165"/>
        <v/>
      </c>
      <c r="O497" s="54"/>
      <c r="P497" s="56"/>
      <c r="Q497" s="55"/>
      <c r="R497" s="560" t="str">
        <f t="shared" si="146"/>
        <v/>
      </c>
      <c r="S497" s="54"/>
      <c r="T497" s="56"/>
      <c r="U497" s="55"/>
      <c r="V497" s="560" t="str">
        <f t="shared" si="147"/>
        <v/>
      </c>
      <c r="W497" s="54"/>
      <c r="X497" s="56"/>
      <c r="Y497" s="55"/>
      <c r="Z497" s="560" t="str">
        <f t="shared" si="148"/>
        <v/>
      </c>
      <c r="AA497" s="54"/>
      <c r="AB497" s="56"/>
      <c r="AC497" s="55"/>
      <c r="AD497" s="560" t="str">
        <f t="shared" si="149"/>
        <v/>
      </c>
      <c r="AE497" s="54"/>
      <c r="AF497" s="56"/>
      <c r="AG497" s="55"/>
      <c r="AH497" s="560" t="str">
        <f t="shared" si="150"/>
        <v/>
      </c>
      <c r="AI497" s="54"/>
      <c r="AJ497" s="56"/>
      <c r="AK497" s="55"/>
      <c r="AL497" s="446" t="str">
        <f t="shared" si="151"/>
        <v/>
      </c>
      <c r="AM497" s="504">
        <f>'STEP 2 EE Data'!AI492</f>
        <v>0</v>
      </c>
      <c r="AN497" s="82">
        <f>'STEP 2 EE Data'!AJ492</f>
        <v>0</v>
      </c>
      <c r="AO497" s="445" t="str">
        <f>'STEP 2 EE Data'!AK492</f>
        <v/>
      </c>
      <c r="AQ497" s="497" t="str">
        <f t="shared" si="152"/>
        <v/>
      </c>
      <c r="AR497" s="497" t="str">
        <f t="shared" si="153"/>
        <v/>
      </c>
      <c r="AS497" s="497" t="str">
        <f t="shared" si="154"/>
        <v/>
      </c>
      <c r="AT497" s="497" t="str">
        <f t="shared" si="155"/>
        <v/>
      </c>
      <c r="AU497" s="497" t="str">
        <f t="shared" si="156"/>
        <v/>
      </c>
      <c r="AV497" s="497" t="str">
        <f t="shared" si="157"/>
        <v/>
      </c>
      <c r="AW497" s="497" t="str">
        <f t="shared" si="158"/>
        <v/>
      </c>
      <c r="AX497" s="497" t="str">
        <f t="shared" si="159"/>
        <v/>
      </c>
      <c r="AY497" s="498" t="str">
        <f t="shared" si="160"/>
        <v/>
      </c>
      <c r="AZ497" s="499" t="str">
        <f>IF($AZ$28="X",IF(AQ497="",0,IF($B497="","",IF(AQ$28="X",IF(E497&gt;0,1,IF(Cover!$E$47="Weekly",IF(D497&gt;=40,1,0.5),IF(D497&gt;=80,1,0.5))),""))),"")</f>
        <v/>
      </c>
      <c r="BA497" s="499" t="str">
        <f>IF($BA$28="X",IF(AR497="",0,IF($B497="","",IF(AR$28="X",IF(I497&gt;0,1,IF(Cover!$E$47="Weekly",IF(H497&gt;=40,1,0.5),IF(H497&gt;=80,1,0.5))),""))),"")</f>
        <v/>
      </c>
      <c r="BB497" s="499" t="str">
        <f>IF($BB$28="X",IF(AS497="",0,IF($B497="","",IF(AS$28="X",IF(M497&gt;0,1,IF(Cover!$E$47="Weekly",IF(L497&gt;=40,1,0.5),IF(L497&gt;=80,1,0.5))),""))),"")</f>
        <v/>
      </c>
      <c r="BC497" s="499" t="str">
        <f>IF($BC$28="X",IF(AT497="",0,IF($B497="","",IF(AT$28="X",IF(Q497&gt;0,1,IF(Cover!$E$47="Weekly",IF(P497&gt;=40,1,0.5),IF(P497&gt;=80,1,0.5))),""))),"")</f>
        <v/>
      </c>
      <c r="BD497" s="499" t="str">
        <f>IF($BD$28="X",IF(AU497="",0,IF($B497="","",IF(AU$28="X",IF(U497&gt;0,1,IF(Cover!$E$47="Weekly",IF(T497&gt;=40,1,0.5),IF(T497&gt;=80,1,0.5))),""))),"")</f>
        <v/>
      </c>
      <c r="BE497" s="499" t="str">
        <f>IF($BE$28="X",IF(AV497="",0,IF($B497="","",IF(AV$28="X",IF(Y497&gt;0,1,IF(Cover!$E$47="Weekly",IF(X497&gt;=40,1,0.5),IF(X497&gt;=80,1,0.5))),""))),"")</f>
        <v/>
      </c>
      <c r="BF497" s="499" t="str">
        <f>IF($BF$28="X",IF(AW497="",0,IF($B497="","",IF(AW$28="X",IF(AC497&gt;0,1,IF(Cover!$E$47="Weekly",IF(AB497&gt;=40,1,0.5),IF(AB497&gt;=80,1,0.5))),""))),"")</f>
        <v/>
      </c>
      <c r="BG497" s="499" t="str">
        <f>IF($BG$28="X",IF(AX497="",0,IF($B497="","",IF(AX$28="X",IF(AG497&gt;0,1,IF(Cover!$E$47="Weekly",IF(AF497&gt;=40,1,0.5),IF(AF497&gt;=80,1,0.5))),""))),"")</f>
        <v/>
      </c>
      <c r="BH497" s="500" t="str">
        <f>IF($BH$28="X",IF(AY497="",0,IF($B497="","",IF(AY$28="X",IF(AK497&gt;0,1,IF(Cover!$E$47="Weekly",IF(AJ497&gt;=40,1,0.5),IF(AJ497&gt;=80,1,0.5))),""))),"")</f>
        <v/>
      </c>
      <c r="BI497" s="470" t="str">
        <f t="shared" si="161"/>
        <v/>
      </c>
      <c r="BJ497" s="469" t="str">
        <f t="shared" si="162"/>
        <v/>
      </c>
      <c r="BL497" s="632">
        <f>IF(BJ497=0,IF('STEP 2 EE Data'!K492="Yes",IF('STEP 2 EE Data'!C492="",1,IF('STEP 2 EE Data'!D492&gt;=40,1,0.5)),0),IF('STEP 2 EE Data'!K492="Yes",IF('STEP 2 EE Data'!C492="",IF(BJ497=0.5,0.5,0),IF('STEP 2 EE Data'!D492&gt;=40,IF(BJ497=0.5,0.5,0),0)),0))</f>
        <v>0</v>
      </c>
    </row>
    <row r="498" spans="1:64" ht="15.6" thickTop="1" thickBot="1" x14ac:dyDescent="0.35">
      <c r="A498" s="84" t="str">
        <f>IF('STEP 2 EE Data'!A493="","",'STEP 2 EE Data'!A493)</f>
        <v/>
      </c>
      <c r="B498" s="83" t="str">
        <f>IF('STEP 2 EE Data'!B493="","",'STEP 2 EE Data'!B493)</f>
        <v/>
      </c>
      <c r="C498" s="54"/>
      <c r="D498" s="56"/>
      <c r="E498" s="55"/>
      <c r="F498" s="371" t="str">
        <f t="shared" si="163"/>
        <v/>
      </c>
      <c r="G498" s="54"/>
      <c r="H498" s="56"/>
      <c r="I498" s="55"/>
      <c r="J498" s="560" t="str">
        <f t="shared" si="164"/>
        <v/>
      </c>
      <c r="K498" s="54"/>
      <c r="L498" s="56"/>
      <c r="M498" s="55"/>
      <c r="N498" s="560" t="str">
        <f t="shared" si="165"/>
        <v/>
      </c>
      <c r="O498" s="54"/>
      <c r="P498" s="56"/>
      <c r="Q498" s="55"/>
      <c r="R498" s="560" t="str">
        <f t="shared" si="146"/>
        <v/>
      </c>
      <c r="S498" s="54"/>
      <c r="T498" s="56"/>
      <c r="U498" s="55"/>
      <c r="V498" s="560" t="str">
        <f t="shared" si="147"/>
        <v/>
      </c>
      <c r="W498" s="54"/>
      <c r="X498" s="56"/>
      <c r="Y498" s="55"/>
      <c r="Z498" s="560" t="str">
        <f t="shared" si="148"/>
        <v/>
      </c>
      <c r="AA498" s="54"/>
      <c r="AB498" s="56"/>
      <c r="AC498" s="55"/>
      <c r="AD498" s="560" t="str">
        <f t="shared" si="149"/>
        <v/>
      </c>
      <c r="AE498" s="54"/>
      <c r="AF498" s="56"/>
      <c r="AG498" s="55"/>
      <c r="AH498" s="560" t="str">
        <f t="shared" si="150"/>
        <v/>
      </c>
      <c r="AI498" s="54"/>
      <c r="AJ498" s="56"/>
      <c r="AK498" s="55"/>
      <c r="AL498" s="446" t="str">
        <f t="shared" si="151"/>
        <v/>
      </c>
      <c r="AM498" s="504">
        <f>'STEP 2 EE Data'!AI493</f>
        <v>0</v>
      </c>
      <c r="AN498" s="82">
        <f>'STEP 2 EE Data'!AJ493</f>
        <v>0</v>
      </c>
      <c r="AO498" s="445" t="str">
        <f>'STEP 2 EE Data'!AK493</f>
        <v/>
      </c>
      <c r="AQ498" s="497" t="str">
        <f t="shared" si="152"/>
        <v/>
      </c>
      <c r="AR498" s="497" t="str">
        <f t="shared" si="153"/>
        <v/>
      </c>
      <c r="AS498" s="497" t="str">
        <f t="shared" si="154"/>
        <v/>
      </c>
      <c r="AT498" s="497" t="str">
        <f t="shared" si="155"/>
        <v/>
      </c>
      <c r="AU498" s="497" t="str">
        <f t="shared" si="156"/>
        <v/>
      </c>
      <c r="AV498" s="497" t="str">
        <f t="shared" si="157"/>
        <v/>
      </c>
      <c r="AW498" s="497" t="str">
        <f t="shared" si="158"/>
        <v/>
      </c>
      <c r="AX498" s="497" t="str">
        <f t="shared" si="159"/>
        <v/>
      </c>
      <c r="AY498" s="498" t="str">
        <f t="shared" si="160"/>
        <v/>
      </c>
      <c r="AZ498" s="499" t="str">
        <f>IF($AZ$28="X",IF(AQ498="",0,IF($B498="","",IF(AQ$28="X",IF(E498&gt;0,1,IF(Cover!$E$47="Weekly",IF(D498&gt;=40,1,0.5),IF(D498&gt;=80,1,0.5))),""))),"")</f>
        <v/>
      </c>
      <c r="BA498" s="499" t="str">
        <f>IF($BA$28="X",IF(AR498="",0,IF($B498="","",IF(AR$28="X",IF(I498&gt;0,1,IF(Cover!$E$47="Weekly",IF(H498&gt;=40,1,0.5),IF(H498&gt;=80,1,0.5))),""))),"")</f>
        <v/>
      </c>
      <c r="BB498" s="499" t="str">
        <f>IF($BB$28="X",IF(AS498="",0,IF($B498="","",IF(AS$28="X",IF(M498&gt;0,1,IF(Cover!$E$47="Weekly",IF(L498&gt;=40,1,0.5),IF(L498&gt;=80,1,0.5))),""))),"")</f>
        <v/>
      </c>
      <c r="BC498" s="499" t="str">
        <f>IF($BC$28="X",IF(AT498="",0,IF($B498="","",IF(AT$28="X",IF(Q498&gt;0,1,IF(Cover!$E$47="Weekly",IF(P498&gt;=40,1,0.5),IF(P498&gt;=80,1,0.5))),""))),"")</f>
        <v/>
      </c>
      <c r="BD498" s="499" t="str">
        <f>IF($BD$28="X",IF(AU498="",0,IF($B498="","",IF(AU$28="X",IF(U498&gt;0,1,IF(Cover!$E$47="Weekly",IF(T498&gt;=40,1,0.5),IF(T498&gt;=80,1,0.5))),""))),"")</f>
        <v/>
      </c>
      <c r="BE498" s="499" t="str">
        <f>IF($BE$28="X",IF(AV498="",0,IF($B498="","",IF(AV$28="X",IF(Y498&gt;0,1,IF(Cover!$E$47="Weekly",IF(X498&gt;=40,1,0.5),IF(X498&gt;=80,1,0.5))),""))),"")</f>
        <v/>
      </c>
      <c r="BF498" s="499" t="str">
        <f>IF($BF$28="X",IF(AW498="",0,IF($B498="","",IF(AW$28="X",IF(AC498&gt;0,1,IF(Cover!$E$47="Weekly",IF(AB498&gt;=40,1,0.5),IF(AB498&gt;=80,1,0.5))),""))),"")</f>
        <v/>
      </c>
      <c r="BG498" s="499" t="str">
        <f>IF($BG$28="X",IF(AX498="",0,IF($B498="","",IF(AX$28="X",IF(AG498&gt;0,1,IF(Cover!$E$47="Weekly",IF(AF498&gt;=40,1,0.5),IF(AF498&gt;=80,1,0.5))),""))),"")</f>
        <v/>
      </c>
      <c r="BH498" s="500" t="str">
        <f>IF($BH$28="X",IF(AY498="",0,IF($B498="","",IF(AY$28="X",IF(AK498&gt;0,1,IF(Cover!$E$47="Weekly",IF(AJ498&gt;=40,1,0.5),IF(AJ498&gt;=80,1,0.5))),""))),"")</f>
        <v/>
      </c>
      <c r="BI498" s="470" t="str">
        <f t="shared" si="161"/>
        <v/>
      </c>
      <c r="BJ498" s="469" t="str">
        <f t="shared" si="162"/>
        <v/>
      </c>
      <c r="BL498" s="632">
        <f>IF(BJ498=0,IF('STEP 2 EE Data'!K493="Yes",IF('STEP 2 EE Data'!C493="",1,IF('STEP 2 EE Data'!D493&gt;=40,1,0.5)),0),IF('STEP 2 EE Data'!K493="Yes",IF('STEP 2 EE Data'!C493="",IF(BJ498=0.5,0.5,0),IF('STEP 2 EE Data'!D493&gt;=40,IF(BJ498=0.5,0.5,0),0)),0))</f>
        <v>0</v>
      </c>
    </row>
    <row r="499" spans="1:64" ht="15.6" thickTop="1" thickBot="1" x14ac:dyDescent="0.35">
      <c r="A499" s="84" t="str">
        <f>IF('STEP 2 EE Data'!A494="","",'STEP 2 EE Data'!A494)</f>
        <v/>
      </c>
      <c r="B499" s="83" t="str">
        <f>IF('STEP 2 EE Data'!B494="","",'STEP 2 EE Data'!B494)</f>
        <v/>
      </c>
      <c r="C499" s="54"/>
      <c r="D499" s="56"/>
      <c r="E499" s="55"/>
      <c r="F499" s="371" t="str">
        <f t="shared" si="163"/>
        <v/>
      </c>
      <c r="G499" s="54"/>
      <c r="H499" s="56"/>
      <c r="I499" s="55"/>
      <c r="J499" s="560" t="str">
        <f t="shared" si="164"/>
        <v/>
      </c>
      <c r="K499" s="54"/>
      <c r="L499" s="56"/>
      <c r="M499" s="55"/>
      <c r="N499" s="560" t="str">
        <f t="shared" si="165"/>
        <v/>
      </c>
      <c r="O499" s="54"/>
      <c r="P499" s="56"/>
      <c r="Q499" s="55"/>
      <c r="R499" s="560" t="str">
        <f t="shared" si="146"/>
        <v/>
      </c>
      <c r="S499" s="54"/>
      <c r="T499" s="56"/>
      <c r="U499" s="55"/>
      <c r="V499" s="560" t="str">
        <f t="shared" si="147"/>
        <v/>
      </c>
      <c r="W499" s="54"/>
      <c r="X499" s="56"/>
      <c r="Y499" s="55"/>
      <c r="Z499" s="560" t="str">
        <f t="shared" si="148"/>
        <v/>
      </c>
      <c r="AA499" s="54"/>
      <c r="AB499" s="56"/>
      <c r="AC499" s="55"/>
      <c r="AD499" s="560" t="str">
        <f t="shared" si="149"/>
        <v/>
      </c>
      <c r="AE499" s="54"/>
      <c r="AF499" s="56"/>
      <c r="AG499" s="55"/>
      <c r="AH499" s="560" t="str">
        <f t="shared" si="150"/>
        <v/>
      </c>
      <c r="AI499" s="54"/>
      <c r="AJ499" s="56"/>
      <c r="AK499" s="55"/>
      <c r="AL499" s="446" t="str">
        <f t="shared" si="151"/>
        <v/>
      </c>
      <c r="AM499" s="504">
        <f>'STEP 2 EE Data'!AI494</f>
        <v>0</v>
      </c>
      <c r="AN499" s="82">
        <f>'STEP 2 EE Data'!AJ494</f>
        <v>0</v>
      </c>
      <c r="AO499" s="445" t="str">
        <f>'STEP 2 EE Data'!AK494</f>
        <v/>
      </c>
      <c r="AQ499" s="497" t="str">
        <f t="shared" si="152"/>
        <v/>
      </c>
      <c r="AR499" s="497" t="str">
        <f t="shared" si="153"/>
        <v/>
      </c>
      <c r="AS499" s="497" t="str">
        <f t="shared" si="154"/>
        <v/>
      </c>
      <c r="AT499" s="497" t="str">
        <f t="shared" si="155"/>
        <v/>
      </c>
      <c r="AU499" s="497" t="str">
        <f t="shared" si="156"/>
        <v/>
      </c>
      <c r="AV499" s="497" t="str">
        <f t="shared" si="157"/>
        <v/>
      </c>
      <c r="AW499" s="497" t="str">
        <f t="shared" si="158"/>
        <v/>
      </c>
      <c r="AX499" s="497" t="str">
        <f t="shared" si="159"/>
        <v/>
      </c>
      <c r="AY499" s="498" t="str">
        <f t="shared" si="160"/>
        <v/>
      </c>
      <c r="AZ499" s="499" t="str">
        <f>IF($AZ$28="X",IF(AQ499="",0,IF($B499="","",IF(AQ$28="X",IF(E499&gt;0,1,IF(Cover!$E$47="Weekly",IF(D499&gt;=40,1,0.5),IF(D499&gt;=80,1,0.5))),""))),"")</f>
        <v/>
      </c>
      <c r="BA499" s="499" t="str">
        <f>IF($BA$28="X",IF(AR499="",0,IF($B499="","",IF(AR$28="X",IF(I499&gt;0,1,IF(Cover!$E$47="Weekly",IF(H499&gt;=40,1,0.5),IF(H499&gt;=80,1,0.5))),""))),"")</f>
        <v/>
      </c>
      <c r="BB499" s="499" t="str">
        <f>IF($BB$28="X",IF(AS499="",0,IF($B499="","",IF(AS$28="X",IF(M499&gt;0,1,IF(Cover!$E$47="Weekly",IF(L499&gt;=40,1,0.5),IF(L499&gt;=80,1,0.5))),""))),"")</f>
        <v/>
      </c>
      <c r="BC499" s="499" t="str">
        <f>IF($BC$28="X",IF(AT499="",0,IF($B499="","",IF(AT$28="X",IF(Q499&gt;0,1,IF(Cover!$E$47="Weekly",IF(P499&gt;=40,1,0.5),IF(P499&gt;=80,1,0.5))),""))),"")</f>
        <v/>
      </c>
      <c r="BD499" s="499" t="str">
        <f>IF($BD$28="X",IF(AU499="",0,IF($B499="","",IF(AU$28="X",IF(U499&gt;0,1,IF(Cover!$E$47="Weekly",IF(T499&gt;=40,1,0.5),IF(T499&gt;=80,1,0.5))),""))),"")</f>
        <v/>
      </c>
      <c r="BE499" s="499" t="str">
        <f>IF($BE$28="X",IF(AV499="",0,IF($B499="","",IF(AV$28="X",IF(Y499&gt;0,1,IF(Cover!$E$47="Weekly",IF(X499&gt;=40,1,0.5),IF(X499&gt;=80,1,0.5))),""))),"")</f>
        <v/>
      </c>
      <c r="BF499" s="499" t="str">
        <f>IF($BF$28="X",IF(AW499="",0,IF($B499="","",IF(AW$28="X",IF(AC499&gt;0,1,IF(Cover!$E$47="Weekly",IF(AB499&gt;=40,1,0.5),IF(AB499&gt;=80,1,0.5))),""))),"")</f>
        <v/>
      </c>
      <c r="BG499" s="499" t="str">
        <f>IF($BG$28="X",IF(AX499="",0,IF($B499="","",IF(AX$28="X",IF(AG499&gt;0,1,IF(Cover!$E$47="Weekly",IF(AF499&gt;=40,1,0.5),IF(AF499&gt;=80,1,0.5))),""))),"")</f>
        <v/>
      </c>
      <c r="BH499" s="500" t="str">
        <f>IF($BH$28="X",IF(AY499="",0,IF($B499="","",IF(AY$28="X",IF(AK499&gt;0,1,IF(Cover!$E$47="Weekly",IF(AJ499&gt;=40,1,0.5),IF(AJ499&gt;=80,1,0.5))),""))),"")</f>
        <v/>
      </c>
      <c r="BI499" s="470" t="str">
        <f t="shared" si="161"/>
        <v/>
      </c>
      <c r="BJ499" s="469" t="str">
        <f t="shared" si="162"/>
        <v/>
      </c>
      <c r="BL499" s="632">
        <f>IF(BJ499=0,IF('STEP 2 EE Data'!K494="Yes",IF('STEP 2 EE Data'!C494="",1,IF('STEP 2 EE Data'!D494&gt;=40,1,0.5)),0),IF('STEP 2 EE Data'!K494="Yes",IF('STEP 2 EE Data'!C494="",IF(BJ499=0.5,0.5,0),IF('STEP 2 EE Data'!D494&gt;=40,IF(BJ499=0.5,0.5,0),0)),0))</f>
        <v>0</v>
      </c>
    </row>
    <row r="500" spans="1:64" ht="15.6" thickTop="1" thickBot="1" x14ac:dyDescent="0.35">
      <c r="A500" s="84" t="str">
        <f>IF('STEP 2 EE Data'!A495="","",'STEP 2 EE Data'!A495)</f>
        <v/>
      </c>
      <c r="B500" s="83" t="str">
        <f>IF('STEP 2 EE Data'!B495="","",'STEP 2 EE Data'!B495)</f>
        <v/>
      </c>
      <c r="C500" s="54"/>
      <c r="D500" s="56"/>
      <c r="E500" s="55"/>
      <c r="F500" s="371" t="str">
        <f t="shared" si="163"/>
        <v/>
      </c>
      <c r="G500" s="54"/>
      <c r="H500" s="56"/>
      <c r="I500" s="55"/>
      <c r="J500" s="560" t="str">
        <f t="shared" si="164"/>
        <v/>
      </c>
      <c r="K500" s="54"/>
      <c r="L500" s="56"/>
      <c r="M500" s="55"/>
      <c r="N500" s="560" t="str">
        <f t="shared" si="165"/>
        <v/>
      </c>
      <c r="O500" s="54"/>
      <c r="P500" s="56"/>
      <c r="Q500" s="55"/>
      <c r="R500" s="560" t="str">
        <f t="shared" si="146"/>
        <v/>
      </c>
      <c r="S500" s="54"/>
      <c r="T500" s="56"/>
      <c r="U500" s="55"/>
      <c r="V500" s="560" t="str">
        <f t="shared" si="147"/>
        <v/>
      </c>
      <c r="W500" s="54"/>
      <c r="X500" s="56"/>
      <c r="Y500" s="55"/>
      <c r="Z500" s="560" t="str">
        <f t="shared" si="148"/>
        <v/>
      </c>
      <c r="AA500" s="54"/>
      <c r="AB500" s="56"/>
      <c r="AC500" s="55"/>
      <c r="AD500" s="560" t="str">
        <f t="shared" si="149"/>
        <v/>
      </c>
      <c r="AE500" s="54"/>
      <c r="AF500" s="56"/>
      <c r="AG500" s="55"/>
      <c r="AH500" s="560" t="str">
        <f t="shared" si="150"/>
        <v/>
      </c>
      <c r="AI500" s="54"/>
      <c r="AJ500" s="56"/>
      <c r="AK500" s="55"/>
      <c r="AL500" s="446" t="str">
        <f t="shared" si="151"/>
        <v/>
      </c>
      <c r="AM500" s="504">
        <f>'STEP 2 EE Data'!AI495</f>
        <v>0</v>
      </c>
      <c r="AN500" s="82">
        <f>'STEP 2 EE Data'!AJ495</f>
        <v>0</v>
      </c>
      <c r="AO500" s="445" t="str">
        <f>'STEP 2 EE Data'!AK495</f>
        <v/>
      </c>
      <c r="AQ500" s="497" t="str">
        <f t="shared" si="152"/>
        <v/>
      </c>
      <c r="AR500" s="497" t="str">
        <f t="shared" si="153"/>
        <v/>
      </c>
      <c r="AS500" s="497" t="str">
        <f t="shared" si="154"/>
        <v/>
      </c>
      <c r="AT500" s="497" t="str">
        <f t="shared" si="155"/>
        <v/>
      </c>
      <c r="AU500" s="497" t="str">
        <f t="shared" si="156"/>
        <v/>
      </c>
      <c r="AV500" s="497" t="str">
        <f t="shared" si="157"/>
        <v/>
      </c>
      <c r="AW500" s="497" t="str">
        <f t="shared" si="158"/>
        <v/>
      </c>
      <c r="AX500" s="497" t="str">
        <f t="shared" si="159"/>
        <v/>
      </c>
      <c r="AY500" s="498" t="str">
        <f t="shared" si="160"/>
        <v/>
      </c>
      <c r="AZ500" s="499" t="str">
        <f>IF($AZ$28="X",IF(AQ500="",0,IF($B500="","",IF(AQ$28="X",IF(E500&gt;0,1,IF(Cover!$E$47="Weekly",IF(D500&gt;=40,1,0.5),IF(D500&gt;=80,1,0.5))),""))),"")</f>
        <v/>
      </c>
      <c r="BA500" s="499" t="str">
        <f>IF($BA$28="X",IF(AR500="",0,IF($B500="","",IF(AR$28="X",IF(I500&gt;0,1,IF(Cover!$E$47="Weekly",IF(H500&gt;=40,1,0.5),IF(H500&gt;=80,1,0.5))),""))),"")</f>
        <v/>
      </c>
      <c r="BB500" s="499" t="str">
        <f>IF($BB$28="X",IF(AS500="",0,IF($B500="","",IF(AS$28="X",IF(M500&gt;0,1,IF(Cover!$E$47="Weekly",IF(L500&gt;=40,1,0.5),IF(L500&gt;=80,1,0.5))),""))),"")</f>
        <v/>
      </c>
      <c r="BC500" s="499" t="str">
        <f>IF($BC$28="X",IF(AT500="",0,IF($B500="","",IF(AT$28="X",IF(Q500&gt;0,1,IF(Cover!$E$47="Weekly",IF(P500&gt;=40,1,0.5),IF(P500&gt;=80,1,0.5))),""))),"")</f>
        <v/>
      </c>
      <c r="BD500" s="499" t="str">
        <f>IF($BD$28="X",IF(AU500="",0,IF($B500="","",IF(AU$28="X",IF(U500&gt;0,1,IF(Cover!$E$47="Weekly",IF(T500&gt;=40,1,0.5),IF(T500&gt;=80,1,0.5))),""))),"")</f>
        <v/>
      </c>
      <c r="BE500" s="499" t="str">
        <f>IF($BE$28="X",IF(AV500="",0,IF($B500="","",IF(AV$28="X",IF(Y500&gt;0,1,IF(Cover!$E$47="Weekly",IF(X500&gt;=40,1,0.5),IF(X500&gt;=80,1,0.5))),""))),"")</f>
        <v/>
      </c>
      <c r="BF500" s="499" t="str">
        <f>IF($BF$28="X",IF(AW500="",0,IF($B500="","",IF(AW$28="X",IF(AC500&gt;0,1,IF(Cover!$E$47="Weekly",IF(AB500&gt;=40,1,0.5),IF(AB500&gt;=80,1,0.5))),""))),"")</f>
        <v/>
      </c>
      <c r="BG500" s="499" t="str">
        <f>IF($BG$28="X",IF(AX500="",0,IF($B500="","",IF(AX$28="X",IF(AG500&gt;0,1,IF(Cover!$E$47="Weekly",IF(AF500&gt;=40,1,0.5),IF(AF500&gt;=80,1,0.5))),""))),"")</f>
        <v/>
      </c>
      <c r="BH500" s="500" t="str">
        <f>IF($BH$28="X",IF(AY500="",0,IF($B500="","",IF(AY$28="X",IF(AK500&gt;0,1,IF(Cover!$E$47="Weekly",IF(AJ500&gt;=40,1,0.5),IF(AJ500&gt;=80,1,0.5))),""))),"")</f>
        <v/>
      </c>
      <c r="BI500" s="470" t="str">
        <f t="shared" si="161"/>
        <v/>
      </c>
      <c r="BJ500" s="469" t="str">
        <f t="shared" si="162"/>
        <v/>
      </c>
      <c r="BL500" s="632">
        <f>IF(BJ500=0,IF('STEP 2 EE Data'!K495="Yes",IF('STEP 2 EE Data'!C495="",1,IF('STEP 2 EE Data'!D495&gt;=40,1,0.5)),0),IF('STEP 2 EE Data'!K495="Yes",IF('STEP 2 EE Data'!C495="",IF(BJ500=0.5,0.5,0),IF('STEP 2 EE Data'!D495&gt;=40,IF(BJ500=0.5,0.5,0),0)),0))</f>
        <v>0</v>
      </c>
    </row>
    <row r="501" spans="1:64" ht="15.6" thickTop="1" thickBot="1" x14ac:dyDescent="0.35">
      <c r="A501" s="84" t="str">
        <f>IF('STEP 2 EE Data'!A496="","",'STEP 2 EE Data'!A496)</f>
        <v/>
      </c>
      <c r="B501" s="83" t="str">
        <f>IF('STEP 2 EE Data'!B496="","",'STEP 2 EE Data'!B496)</f>
        <v/>
      </c>
      <c r="C501" s="54"/>
      <c r="D501" s="56"/>
      <c r="E501" s="55"/>
      <c r="F501" s="371" t="str">
        <f t="shared" si="163"/>
        <v/>
      </c>
      <c r="G501" s="54"/>
      <c r="H501" s="56"/>
      <c r="I501" s="55"/>
      <c r="J501" s="560" t="str">
        <f t="shared" si="164"/>
        <v/>
      </c>
      <c r="K501" s="54"/>
      <c r="L501" s="56"/>
      <c r="M501" s="55"/>
      <c r="N501" s="560" t="str">
        <f t="shared" si="165"/>
        <v/>
      </c>
      <c r="O501" s="54"/>
      <c r="P501" s="56"/>
      <c r="Q501" s="55"/>
      <c r="R501" s="560" t="str">
        <f t="shared" si="146"/>
        <v/>
      </c>
      <c r="S501" s="54"/>
      <c r="T501" s="56"/>
      <c r="U501" s="55"/>
      <c r="V501" s="560" t="str">
        <f t="shared" si="147"/>
        <v/>
      </c>
      <c r="W501" s="54"/>
      <c r="X501" s="56"/>
      <c r="Y501" s="55"/>
      <c r="Z501" s="560" t="str">
        <f t="shared" si="148"/>
        <v/>
      </c>
      <c r="AA501" s="54"/>
      <c r="AB501" s="56"/>
      <c r="AC501" s="55"/>
      <c r="AD501" s="560" t="str">
        <f t="shared" si="149"/>
        <v/>
      </c>
      <c r="AE501" s="54"/>
      <c r="AF501" s="56"/>
      <c r="AG501" s="55"/>
      <c r="AH501" s="560" t="str">
        <f t="shared" si="150"/>
        <v/>
      </c>
      <c r="AI501" s="54"/>
      <c r="AJ501" s="56"/>
      <c r="AK501" s="55"/>
      <c r="AL501" s="446" t="str">
        <f t="shared" si="151"/>
        <v/>
      </c>
      <c r="AM501" s="504">
        <f>'STEP 2 EE Data'!AI496</f>
        <v>0</v>
      </c>
      <c r="AN501" s="82">
        <f>'STEP 2 EE Data'!AJ496</f>
        <v>0</v>
      </c>
      <c r="AO501" s="445" t="str">
        <f>'STEP 2 EE Data'!AK496</f>
        <v/>
      </c>
      <c r="AQ501" s="497" t="str">
        <f t="shared" si="152"/>
        <v/>
      </c>
      <c r="AR501" s="497" t="str">
        <f t="shared" si="153"/>
        <v/>
      </c>
      <c r="AS501" s="497" t="str">
        <f t="shared" si="154"/>
        <v/>
      </c>
      <c r="AT501" s="497" t="str">
        <f t="shared" si="155"/>
        <v/>
      </c>
      <c r="AU501" s="497" t="str">
        <f t="shared" si="156"/>
        <v/>
      </c>
      <c r="AV501" s="497" t="str">
        <f t="shared" si="157"/>
        <v/>
      </c>
      <c r="AW501" s="497" t="str">
        <f t="shared" si="158"/>
        <v/>
      </c>
      <c r="AX501" s="497" t="str">
        <f t="shared" si="159"/>
        <v/>
      </c>
      <c r="AY501" s="498" t="str">
        <f t="shared" si="160"/>
        <v/>
      </c>
      <c r="AZ501" s="499" t="str">
        <f>IF($AZ$28="X",IF(AQ501="",0,IF($B501="","",IF(AQ$28="X",IF(E501&gt;0,1,IF(Cover!$E$47="Weekly",IF(D501&gt;=40,1,0.5),IF(D501&gt;=80,1,0.5))),""))),"")</f>
        <v/>
      </c>
      <c r="BA501" s="499" t="str">
        <f>IF($BA$28="X",IF(AR501="",0,IF($B501="","",IF(AR$28="X",IF(I501&gt;0,1,IF(Cover!$E$47="Weekly",IF(H501&gt;=40,1,0.5),IF(H501&gt;=80,1,0.5))),""))),"")</f>
        <v/>
      </c>
      <c r="BB501" s="499" t="str">
        <f>IF($BB$28="X",IF(AS501="",0,IF($B501="","",IF(AS$28="X",IF(M501&gt;0,1,IF(Cover!$E$47="Weekly",IF(L501&gt;=40,1,0.5),IF(L501&gt;=80,1,0.5))),""))),"")</f>
        <v/>
      </c>
      <c r="BC501" s="499" t="str">
        <f>IF($BC$28="X",IF(AT501="",0,IF($B501="","",IF(AT$28="X",IF(Q501&gt;0,1,IF(Cover!$E$47="Weekly",IF(P501&gt;=40,1,0.5),IF(P501&gt;=80,1,0.5))),""))),"")</f>
        <v/>
      </c>
      <c r="BD501" s="499" t="str">
        <f>IF($BD$28="X",IF(AU501="",0,IF($B501="","",IF(AU$28="X",IF(U501&gt;0,1,IF(Cover!$E$47="Weekly",IF(T501&gt;=40,1,0.5),IF(T501&gt;=80,1,0.5))),""))),"")</f>
        <v/>
      </c>
      <c r="BE501" s="499" t="str">
        <f>IF($BE$28="X",IF(AV501="",0,IF($B501="","",IF(AV$28="X",IF(Y501&gt;0,1,IF(Cover!$E$47="Weekly",IF(X501&gt;=40,1,0.5),IF(X501&gt;=80,1,0.5))),""))),"")</f>
        <v/>
      </c>
      <c r="BF501" s="499" t="str">
        <f>IF($BF$28="X",IF(AW501="",0,IF($B501="","",IF(AW$28="X",IF(AC501&gt;0,1,IF(Cover!$E$47="Weekly",IF(AB501&gt;=40,1,0.5),IF(AB501&gt;=80,1,0.5))),""))),"")</f>
        <v/>
      </c>
      <c r="BG501" s="499" t="str">
        <f>IF($BG$28="X",IF(AX501="",0,IF($B501="","",IF(AX$28="X",IF(AG501&gt;0,1,IF(Cover!$E$47="Weekly",IF(AF501&gt;=40,1,0.5),IF(AF501&gt;=80,1,0.5))),""))),"")</f>
        <v/>
      </c>
      <c r="BH501" s="500" t="str">
        <f>IF($BH$28="X",IF(AY501="",0,IF($B501="","",IF(AY$28="X",IF(AK501&gt;0,1,IF(Cover!$E$47="Weekly",IF(AJ501&gt;=40,1,0.5),IF(AJ501&gt;=80,1,0.5))),""))),"")</f>
        <v/>
      </c>
      <c r="BI501" s="470" t="str">
        <f t="shared" si="161"/>
        <v/>
      </c>
      <c r="BJ501" s="469" t="str">
        <f t="shared" si="162"/>
        <v/>
      </c>
      <c r="BL501" s="632">
        <f>IF(BJ501=0,IF('STEP 2 EE Data'!K496="Yes",IF('STEP 2 EE Data'!C496="",1,IF('STEP 2 EE Data'!D496&gt;=40,1,0.5)),0),IF('STEP 2 EE Data'!K496="Yes",IF('STEP 2 EE Data'!C496="",IF(BJ501=0.5,0.5,0),IF('STEP 2 EE Data'!D496&gt;=40,IF(BJ501=0.5,0.5,0),0)),0))</f>
        <v>0</v>
      </c>
    </row>
    <row r="502" spans="1:64" ht="15.6" thickTop="1" thickBot="1" x14ac:dyDescent="0.35">
      <c r="A502" s="84" t="str">
        <f>IF('STEP 2 EE Data'!A497="","",'STEP 2 EE Data'!A497)</f>
        <v/>
      </c>
      <c r="B502" s="83" t="str">
        <f>IF('STEP 2 EE Data'!B497="","",'STEP 2 EE Data'!B497)</f>
        <v/>
      </c>
      <c r="C502" s="54"/>
      <c r="D502" s="56"/>
      <c r="E502" s="55"/>
      <c r="F502" s="371" t="str">
        <f t="shared" si="163"/>
        <v/>
      </c>
      <c r="G502" s="54"/>
      <c r="H502" s="56"/>
      <c r="I502" s="55"/>
      <c r="J502" s="560" t="str">
        <f t="shared" si="164"/>
        <v/>
      </c>
      <c r="K502" s="54"/>
      <c r="L502" s="56"/>
      <c r="M502" s="55"/>
      <c r="N502" s="560" t="str">
        <f t="shared" si="165"/>
        <v/>
      </c>
      <c r="O502" s="54"/>
      <c r="P502" s="56"/>
      <c r="Q502" s="55"/>
      <c r="R502" s="560" t="str">
        <f t="shared" si="146"/>
        <v/>
      </c>
      <c r="S502" s="54"/>
      <c r="T502" s="56"/>
      <c r="U502" s="55"/>
      <c r="V502" s="560" t="str">
        <f t="shared" si="147"/>
        <v/>
      </c>
      <c r="W502" s="54"/>
      <c r="X502" s="56"/>
      <c r="Y502" s="55"/>
      <c r="Z502" s="560" t="str">
        <f t="shared" si="148"/>
        <v/>
      </c>
      <c r="AA502" s="54"/>
      <c r="AB502" s="56"/>
      <c r="AC502" s="55"/>
      <c r="AD502" s="560" t="str">
        <f t="shared" si="149"/>
        <v/>
      </c>
      <c r="AE502" s="54"/>
      <c r="AF502" s="56"/>
      <c r="AG502" s="55"/>
      <c r="AH502" s="560" t="str">
        <f t="shared" si="150"/>
        <v/>
      </c>
      <c r="AI502" s="54"/>
      <c r="AJ502" s="56"/>
      <c r="AK502" s="55"/>
      <c r="AL502" s="446" t="str">
        <f t="shared" si="151"/>
        <v/>
      </c>
      <c r="AM502" s="504">
        <f>'STEP 2 EE Data'!AI497</f>
        <v>0</v>
      </c>
      <c r="AN502" s="82">
        <f>'STEP 2 EE Data'!AJ497</f>
        <v>0</v>
      </c>
      <c r="AO502" s="445" t="str">
        <f>'STEP 2 EE Data'!AK497</f>
        <v/>
      </c>
      <c r="AQ502" s="497" t="str">
        <f t="shared" si="152"/>
        <v/>
      </c>
      <c r="AR502" s="497" t="str">
        <f t="shared" si="153"/>
        <v/>
      </c>
      <c r="AS502" s="497" t="str">
        <f t="shared" si="154"/>
        <v/>
      </c>
      <c r="AT502" s="497" t="str">
        <f t="shared" si="155"/>
        <v/>
      </c>
      <c r="AU502" s="497" t="str">
        <f t="shared" si="156"/>
        <v/>
      </c>
      <c r="AV502" s="497" t="str">
        <f t="shared" si="157"/>
        <v/>
      </c>
      <c r="AW502" s="497" t="str">
        <f t="shared" si="158"/>
        <v/>
      </c>
      <c r="AX502" s="497" t="str">
        <f t="shared" si="159"/>
        <v/>
      </c>
      <c r="AY502" s="498" t="str">
        <f t="shared" si="160"/>
        <v/>
      </c>
      <c r="AZ502" s="499" t="str">
        <f>IF($AZ$28="X",IF(AQ502="",0,IF($B502="","",IF(AQ$28="X",IF(E502&gt;0,1,IF(Cover!$E$47="Weekly",IF(D502&gt;=40,1,0.5),IF(D502&gt;=80,1,0.5))),""))),"")</f>
        <v/>
      </c>
      <c r="BA502" s="499" t="str">
        <f>IF($BA$28="X",IF(AR502="",0,IF($B502="","",IF(AR$28="X",IF(I502&gt;0,1,IF(Cover!$E$47="Weekly",IF(H502&gt;=40,1,0.5),IF(H502&gt;=80,1,0.5))),""))),"")</f>
        <v/>
      </c>
      <c r="BB502" s="499" t="str">
        <f>IF($BB$28="X",IF(AS502="",0,IF($B502="","",IF(AS$28="X",IF(M502&gt;0,1,IF(Cover!$E$47="Weekly",IF(L502&gt;=40,1,0.5),IF(L502&gt;=80,1,0.5))),""))),"")</f>
        <v/>
      </c>
      <c r="BC502" s="499" t="str">
        <f>IF($BC$28="X",IF(AT502="",0,IF($B502="","",IF(AT$28="X",IF(Q502&gt;0,1,IF(Cover!$E$47="Weekly",IF(P502&gt;=40,1,0.5),IF(P502&gt;=80,1,0.5))),""))),"")</f>
        <v/>
      </c>
      <c r="BD502" s="499" t="str">
        <f>IF($BD$28="X",IF(AU502="",0,IF($B502="","",IF(AU$28="X",IF(U502&gt;0,1,IF(Cover!$E$47="Weekly",IF(T502&gt;=40,1,0.5),IF(T502&gt;=80,1,0.5))),""))),"")</f>
        <v/>
      </c>
      <c r="BE502" s="499" t="str">
        <f>IF($BE$28="X",IF(AV502="",0,IF($B502="","",IF(AV$28="X",IF(Y502&gt;0,1,IF(Cover!$E$47="Weekly",IF(X502&gt;=40,1,0.5),IF(X502&gt;=80,1,0.5))),""))),"")</f>
        <v/>
      </c>
      <c r="BF502" s="499" t="str">
        <f>IF($BF$28="X",IF(AW502="",0,IF($B502="","",IF(AW$28="X",IF(AC502&gt;0,1,IF(Cover!$E$47="Weekly",IF(AB502&gt;=40,1,0.5),IF(AB502&gt;=80,1,0.5))),""))),"")</f>
        <v/>
      </c>
      <c r="BG502" s="499" t="str">
        <f>IF($BG$28="X",IF(AX502="",0,IF($B502="","",IF(AX$28="X",IF(AG502&gt;0,1,IF(Cover!$E$47="Weekly",IF(AF502&gt;=40,1,0.5),IF(AF502&gt;=80,1,0.5))),""))),"")</f>
        <v/>
      </c>
      <c r="BH502" s="500" t="str">
        <f>IF($BH$28="X",IF(AY502="",0,IF($B502="","",IF(AY$28="X",IF(AK502&gt;0,1,IF(Cover!$E$47="Weekly",IF(AJ502&gt;=40,1,0.5),IF(AJ502&gt;=80,1,0.5))),""))),"")</f>
        <v/>
      </c>
      <c r="BI502" s="470" t="str">
        <f t="shared" si="161"/>
        <v/>
      </c>
      <c r="BJ502" s="469" t="str">
        <f t="shared" si="162"/>
        <v/>
      </c>
      <c r="BL502" s="632">
        <f>IF(BJ502=0,IF('STEP 2 EE Data'!K497="Yes",IF('STEP 2 EE Data'!C497="",1,IF('STEP 2 EE Data'!D497&gt;=40,1,0.5)),0),IF('STEP 2 EE Data'!K497="Yes",IF('STEP 2 EE Data'!C497="",IF(BJ502=0.5,0.5,0),IF('STEP 2 EE Data'!D497&gt;=40,IF(BJ502=0.5,0.5,0),0)),0))</f>
        <v>0</v>
      </c>
    </row>
    <row r="503" spans="1:64" ht="15.6" thickTop="1" thickBot="1" x14ac:dyDescent="0.35">
      <c r="A503" s="84" t="str">
        <f>IF('STEP 2 EE Data'!A498="","",'STEP 2 EE Data'!A498)</f>
        <v/>
      </c>
      <c r="B503" s="83" t="str">
        <f>IF('STEP 2 EE Data'!B498="","",'STEP 2 EE Data'!B498)</f>
        <v/>
      </c>
      <c r="C503" s="54"/>
      <c r="D503" s="56"/>
      <c r="E503" s="55"/>
      <c r="F503" s="371" t="str">
        <f t="shared" si="163"/>
        <v/>
      </c>
      <c r="G503" s="54"/>
      <c r="H503" s="56"/>
      <c r="I503" s="55"/>
      <c r="J503" s="560" t="str">
        <f t="shared" si="164"/>
        <v/>
      </c>
      <c r="K503" s="54"/>
      <c r="L503" s="56"/>
      <c r="M503" s="55"/>
      <c r="N503" s="560" t="str">
        <f t="shared" si="165"/>
        <v/>
      </c>
      <c r="O503" s="54"/>
      <c r="P503" s="56"/>
      <c r="Q503" s="55"/>
      <c r="R503" s="560" t="str">
        <f t="shared" si="146"/>
        <v/>
      </c>
      <c r="S503" s="54"/>
      <c r="T503" s="56"/>
      <c r="U503" s="55"/>
      <c r="V503" s="560" t="str">
        <f t="shared" si="147"/>
        <v/>
      </c>
      <c r="W503" s="54"/>
      <c r="X503" s="56"/>
      <c r="Y503" s="55"/>
      <c r="Z503" s="560" t="str">
        <f t="shared" si="148"/>
        <v/>
      </c>
      <c r="AA503" s="54"/>
      <c r="AB503" s="56"/>
      <c r="AC503" s="55"/>
      <c r="AD503" s="560" t="str">
        <f t="shared" si="149"/>
        <v/>
      </c>
      <c r="AE503" s="54"/>
      <c r="AF503" s="56"/>
      <c r="AG503" s="55"/>
      <c r="AH503" s="560" t="str">
        <f t="shared" si="150"/>
        <v/>
      </c>
      <c r="AI503" s="54"/>
      <c r="AJ503" s="56"/>
      <c r="AK503" s="55"/>
      <c r="AL503" s="446" t="str">
        <f t="shared" si="151"/>
        <v/>
      </c>
      <c r="AM503" s="504">
        <f>'STEP 2 EE Data'!AI498</f>
        <v>0</v>
      </c>
      <c r="AN503" s="82">
        <f>'STEP 2 EE Data'!AJ498</f>
        <v>0</v>
      </c>
      <c r="AO503" s="445" t="str">
        <f>'STEP 2 EE Data'!AK498</f>
        <v/>
      </c>
      <c r="AQ503" s="497" t="str">
        <f t="shared" si="152"/>
        <v/>
      </c>
      <c r="AR503" s="497" t="str">
        <f t="shared" si="153"/>
        <v/>
      </c>
      <c r="AS503" s="497" t="str">
        <f t="shared" si="154"/>
        <v/>
      </c>
      <c r="AT503" s="497" t="str">
        <f t="shared" si="155"/>
        <v/>
      </c>
      <c r="AU503" s="497" t="str">
        <f t="shared" si="156"/>
        <v/>
      </c>
      <c r="AV503" s="497" t="str">
        <f t="shared" si="157"/>
        <v/>
      </c>
      <c r="AW503" s="497" t="str">
        <f t="shared" si="158"/>
        <v/>
      </c>
      <c r="AX503" s="497" t="str">
        <f t="shared" si="159"/>
        <v/>
      </c>
      <c r="AY503" s="498" t="str">
        <f t="shared" si="160"/>
        <v/>
      </c>
      <c r="AZ503" s="499" t="str">
        <f>IF($AZ$28="X",IF(AQ503="",0,IF($B503="","",IF(AQ$28="X",IF(E503&gt;0,1,IF(Cover!$E$47="Weekly",IF(D503&gt;=40,1,0.5),IF(D503&gt;=80,1,0.5))),""))),"")</f>
        <v/>
      </c>
      <c r="BA503" s="499" t="str">
        <f>IF($BA$28="X",IF(AR503="",0,IF($B503="","",IF(AR$28="X",IF(I503&gt;0,1,IF(Cover!$E$47="Weekly",IF(H503&gt;=40,1,0.5),IF(H503&gt;=80,1,0.5))),""))),"")</f>
        <v/>
      </c>
      <c r="BB503" s="499" t="str">
        <f>IF($BB$28="X",IF(AS503="",0,IF($B503="","",IF(AS$28="X",IF(M503&gt;0,1,IF(Cover!$E$47="Weekly",IF(L503&gt;=40,1,0.5),IF(L503&gt;=80,1,0.5))),""))),"")</f>
        <v/>
      </c>
      <c r="BC503" s="499" t="str">
        <f>IF($BC$28="X",IF(AT503="",0,IF($B503="","",IF(AT$28="X",IF(Q503&gt;0,1,IF(Cover!$E$47="Weekly",IF(P503&gt;=40,1,0.5),IF(P503&gt;=80,1,0.5))),""))),"")</f>
        <v/>
      </c>
      <c r="BD503" s="499" t="str">
        <f>IF($BD$28="X",IF(AU503="",0,IF($B503="","",IF(AU$28="X",IF(U503&gt;0,1,IF(Cover!$E$47="Weekly",IF(T503&gt;=40,1,0.5),IF(T503&gt;=80,1,0.5))),""))),"")</f>
        <v/>
      </c>
      <c r="BE503" s="499" t="str">
        <f>IF($BE$28="X",IF(AV503="",0,IF($B503="","",IF(AV$28="X",IF(Y503&gt;0,1,IF(Cover!$E$47="Weekly",IF(X503&gt;=40,1,0.5),IF(X503&gt;=80,1,0.5))),""))),"")</f>
        <v/>
      </c>
      <c r="BF503" s="499" t="str">
        <f>IF($BF$28="X",IF(AW503="",0,IF($B503="","",IF(AW$28="X",IF(AC503&gt;0,1,IF(Cover!$E$47="Weekly",IF(AB503&gt;=40,1,0.5),IF(AB503&gt;=80,1,0.5))),""))),"")</f>
        <v/>
      </c>
      <c r="BG503" s="499" t="str">
        <f>IF($BG$28="X",IF(AX503="",0,IF($B503="","",IF(AX$28="X",IF(AG503&gt;0,1,IF(Cover!$E$47="Weekly",IF(AF503&gt;=40,1,0.5),IF(AF503&gt;=80,1,0.5))),""))),"")</f>
        <v/>
      </c>
      <c r="BH503" s="500" t="str">
        <f>IF($BH$28="X",IF(AY503="",0,IF($B503="","",IF(AY$28="X",IF(AK503&gt;0,1,IF(Cover!$E$47="Weekly",IF(AJ503&gt;=40,1,0.5),IF(AJ503&gt;=80,1,0.5))),""))),"")</f>
        <v/>
      </c>
      <c r="BI503" s="470" t="str">
        <f t="shared" si="161"/>
        <v/>
      </c>
      <c r="BJ503" s="469" t="str">
        <f t="shared" si="162"/>
        <v/>
      </c>
      <c r="BL503" s="632">
        <f>IF(BJ503=0,IF('STEP 2 EE Data'!K498="Yes",IF('STEP 2 EE Data'!C498="",1,IF('STEP 2 EE Data'!D498&gt;=40,1,0.5)),0),IF('STEP 2 EE Data'!K498="Yes",IF('STEP 2 EE Data'!C498="",IF(BJ503=0.5,0.5,0),IF('STEP 2 EE Data'!D498&gt;=40,IF(BJ503=0.5,0.5,0),0)),0))</f>
        <v>0</v>
      </c>
    </row>
    <row r="504" spans="1:64" ht="15.6" thickTop="1" thickBot="1" x14ac:dyDescent="0.35">
      <c r="A504" s="84" t="str">
        <f>IF('STEP 2 EE Data'!A499="","",'STEP 2 EE Data'!A499)</f>
        <v/>
      </c>
      <c r="B504" s="83" t="str">
        <f>IF('STEP 2 EE Data'!B499="","",'STEP 2 EE Data'!B499)</f>
        <v/>
      </c>
      <c r="C504" s="54"/>
      <c r="D504" s="56"/>
      <c r="E504" s="55"/>
      <c r="F504" s="371" t="str">
        <f t="shared" si="163"/>
        <v/>
      </c>
      <c r="G504" s="54"/>
      <c r="H504" s="56"/>
      <c r="I504" s="55"/>
      <c r="J504" s="560" t="str">
        <f t="shared" si="164"/>
        <v/>
      </c>
      <c r="K504" s="54"/>
      <c r="L504" s="56"/>
      <c r="M504" s="55"/>
      <c r="N504" s="560" t="str">
        <f t="shared" si="165"/>
        <v/>
      </c>
      <c r="O504" s="54"/>
      <c r="P504" s="56"/>
      <c r="Q504" s="55"/>
      <c r="R504" s="560" t="str">
        <f t="shared" si="146"/>
        <v/>
      </c>
      <c r="S504" s="54"/>
      <c r="T504" s="56"/>
      <c r="U504" s="55"/>
      <c r="V504" s="560" t="str">
        <f t="shared" si="147"/>
        <v/>
      </c>
      <c r="W504" s="54"/>
      <c r="X504" s="56"/>
      <c r="Y504" s="55"/>
      <c r="Z504" s="560" t="str">
        <f t="shared" si="148"/>
        <v/>
      </c>
      <c r="AA504" s="54"/>
      <c r="AB504" s="56"/>
      <c r="AC504" s="55"/>
      <c r="AD504" s="560" t="str">
        <f t="shared" si="149"/>
        <v/>
      </c>
      <c r="AE504" s="54"/>
      <c r="AF504" s="56"/>
      <c r="AG504" s="55"/>
      <c r="AH504" s="560" t="str">
        <f t="shared" si="150"/>
        <v/>
      </c>
      <c r="AI504" s="54"/>
      <c r="AJ504" s="56"/>
      <c r="AK504" s="55"/>
      <c r="AL504" s="446" t="str">
        <f t="shared" si="151"/>
        <v/>
      </c>
      <c r="AM504" s="504">
        <f>'STEP 2 EE Data'!AI499</f>
        <v>0</v>
      </c>
      <c r="AN504" s="82">
        <f>'STEP 2 EE Data'!AJ499</f>
        <v>0</v>
      </c>
      <c r="AO504" s="445" t="str">
        <f>'STEP 2 EE Data'!AK499</f>
        <v/>
      </c>
      <c r="AQ504" s="497" t="str">
        <f t="shared" si="152"/>
        <v/>
      </c>
      <c r="AR504" s="497" t="str">
        <f t="shared" si="153"/>
        <v/>
      </c>
      <c r="AS504" s="497" t="str">
        <f t="shared" si="154"/>
        <v/>
      </c>
      <c r="AT504" s="497" t="str">
        <f t="shared" si="155"/>
        <v/>
      </c>
      <c r="AU504" s="497" t="str">
        <f t="shared" si="156"/>
        <v/>
      </c>
      <c r="AV504" s="497" t="str">
        <f t="shared" si="157"/>
        <v/>
      </c>
      <c r="AW504" s="497" t="str">
        <f t="shared" si="158"/>
        <v/>
      </c>
      <c r="AX504" s="497" t="str">
        <f t="shared" si="159"/>
        <v/>
      </c>
      <c r="AY504" s="498" t="str">
        <f t="shared" si="160"/>
        <v/>
      </c>
      <c r="AZ504" s="499" t="str">
        <f>IF($AZ$28="X",IF(AQ504="",0,IF($B504="","",IF(AQ$28="X",IF(E504&gt;0,1,IF(Cover!$E$47="Weekly",IF(D504&gt;=40,1,0.5),IF(D504&gt;=80,1,0.5))),""))),"")</f>
        <v/>
      </c>
      <c r="BA504" s="499" t="str">
        <f>IF($BA$28="X",IF(AR504="",0,IF($B504="","",IF(AR$28="X",IF(I504&gt;0,1,IF(Cover!$E$47="Weekly",IF(H504&gt;=40,1,0.5),IF(H504&gt;=80,1,0.5))),""))),"")</f>
        <v/>
      </c>
      <c r="BB504" s="499" t="str">
        <f>IF($BB$28="X",IF(AS504="",0,IF($B504="","",IF(AS$28="X",IF(M504&gt;0,1,IF(Cover!$E$47="Weekly",IF(L504&gt;=40,1,0.5),IF(L504&gt;=80,1,0.5))),""))),"")</f>
        <v/>
      </c>
      <c r="BC504" s="499" t="str">
        <f>IF($BC$28="X",IF(AT504="",0,IF($B504="","",IF(AT$28="X",IF(Q504&gt;0,1,IF(Cover!$E$47="Weekly",IF(P504&gt;=40,1,0.5),IF(P504&gt;=80,1,0.5))),""))),"")</f>
        <v/>
      </c>
      <c r="BD504" s="499" t="str">
        <f>IF($BD$28="X",IF(AU504="",0,IF($B504="","",IF(AU$28="X",IF(U504&gt;0,1,IF(Cover!$E$47="Weekly",IF(T504&gt;=40,1,0.5),IF(T504&gt;=80,1,0.5))),""))),"")</f>
        <v/>
      </c>
      <c r="BE504" s="499" t="str">
        <f>IF($BE$28="X",IF(AV504="",0,IF($B504="","",IF(AV$28="X",IF(Y504&gt;0,1,IF(Cover!$E$47="Weekly",IF(X504&gt;=40,1,0.5),IF(X504&gt;=80,1,0.5))),""))),"")</f>
        <v/>
      </c>
      <c r="BF504" s="499" t="str">
        <f>IF($BF$28="X",IF(AW504="",0,IF($B504="","",IF(AW$28="X",IF(AC504&gt;0,1,IF(Cover!$E$47="Weekly",IF(AB504&gt;=40,1,0.5),IF(AB504&gt;=80,1,0.5))),""))),"")</f>
        <v/>
      </c>
      <c r="BG504" s="499" t="str">
        <f>IF($BG$28="X",IF(AX504="",0,IF($B504="","",IF(AX$28="X",IF(AG504&gt;0,1,IF(Cover!$E$47="Weekly",IF(AF504&gt;=40,1,0.5),IF(AF504&gt;=80,1,0.5))),""))),"")</f>
        <v/>
      </c>
      <c r="BH504" s="500" t="str">
        <f>IF($BH$28="X",IF(AY504="",0,IF($B504="","",IF(AY$28="X",IF(AK504&gt;0,1,IF(Cover!$E$47="Weekly",IF(AJ504&gt;=40,1,0.5),IF(AJ504&gt;=80,1,0.5))),""))),"")</f>
        <v/>
      </c>
      <c r="BI504" s="470" t="str">
        <f t="shared" si="161"/>
        <v/>
      </c>
      <c r="BJ504" s="469" t="str">
        <f t="shared" si="162"/>
        <v/>
      </c>
      <c r="BL504" s="632">
        <f>IF(BJ504=0,IF('STEP 2 EE Data'!K499="Yes",IF('STEP 2 EE Data'!C499="",1,IF('STEP 2 EE Data'!D499&gt;=40,1,0.5)),0),IF('STEP 2 EE Data'!K499="Yes",IF('STEP 2 EE Data'!C499="",IF(BJ504=0.5,0.5,0),IF('STEP 2 EE Data'!D499&gt;=40,IF(BJ504=0.5,0.5,0),0)),0))</f>
        <v>0</v>
      </c>
    </row>
    <row r="505" spans="1:64" ht="15.6" thickTop="1" thickBot="1" x14ac:dyDescent="0.35">
      <c r="A505" s="84" t="str">
        <f>IF('STEP 2 EE Data'!A500="","",'STEP 2 EE Data'!A500)</f>
        <v/>
      </c>
      <c r="B505" s="83" t="str">
        <f>IF('STEP 2 EE Data'!B500="","",'STEP 2 EE Data'!B500)</f>
        <v/>
      </c>
      <c r="C505" s="54"/>
      <c r="D505" s="56"/>
      <c r="E505" s="55"/>
      <c r="F505" s="371" t="str">
        <f t="shared" si="163"/>
        <v/>
      </c>
      <c r="G505" s="54"/>
      <c r="H505" s="56"/>
      <c r="I505" s="55"/>
      <c r="J505" s="560" t="str">
        <f t="shared" si="164"/>
        <v/>
      </c>
      <c r="K505" s="54"/>
      <c r="L505" s="56"/>
      <c r="M505" s="55"/>
      <c r="N505" s="560" t="str">
        <f t="shared" si="165"/>
        <v/>
      </c>
      <c r="O505" s="54"/>
      <c r="P505" s="56"/>
      <c r="Q505" s="55"/>
      <c r="R505" s="560" t="str">
        <f t="shared" si="146"/>
        <v/>
      </c>
      <c r="S505" s="54"/>
      <c r="T505" s="56"/>
      <c r="U505" s="55"/>
      <c r="V505" s="560" t="str">
        <f t="shared" si="147"/>
        <v/>
      </c>
      <c r="W505" s="54"/>
      <c r="X505" s="56"/>
      <c r="Y505" s="55"/>
      <c r="Z505" s="560" t="str">
        <f t="shared" si="148"/>
        <v/>
      </c>
      <c r="AA505" s="54"/>
      <c r="AB505" s="56"/>
      <c r="AC505" s="55"/>
      <c r="AD505" s="560" t="str">
        <f t="shared" si="149"/>
        <v/>
      </c>
      <c r="AE505" s="54"/>
      <c r="AF505" s="56"/>
      <c r="AG505" s="55"/>
      <c r="AH505" s="560" t="str">
        <f t="shared" si="150"/>
        <v/>
      </c>
      <c r="AI505" s="54"/>
      <c r="AJ505" s="56"/>
      <c r="AK505" s="55"/>
      <c r="AL505" s="446" t="str">
        <f t="shared" si="151"/>
        <v/>
      </c>
      <c r="AM505" s="504">
        <f>'STEP 2 EE Data'!AI500</f>
        <v>0</v>
      </c>
      <c r="AN505" s="82">
        <f>'STEP 2 EE Data'!AJ500</f>
        <v>0</v>
      </c>
      <c r="AO505" s="445" t="str">
        <f>'STEP 2 EE Data'!AK500</f>
        <v/>
      </c>
      <c r="AQ505" s="497" t="str">
        <f t="shared" si="152"/>
        <v/>
      </c>
      <c r="AR505" s="497" t="str">
        <f t="shared" si="153"/>
        <v/>
      </c>
      <c r="AS505" s="497" t="str">
        <f t="shared" si="154"/>
        <v/>
      </c>
      <c r="AT505" s="497" t="str">
        <f t="shared" si="155"/>
        <v/>
      </c>
      <c r="AU505" s="497" t="str">
        <f t="shared" si="156"/>
        <v/>
      </c>
      <c r="AV505" s="497" t="str">
        <f t="shared" si="157"/>
        <v/>
      </c>
      <c r="AW505" s="497" t="str">
        <f t="shared" si="158"/>
        <v/>
      </c>
      <c r="AX505" s="497" t="str">
        <f t="shared" si="159"/>
        <v/>
      </c>
      <c r="AY505" s="498" t="str">
        <f t="shared" si="160"/>
        <v/>
      </c>
      <c r="AZ505" s="499" t="str">
        <f>IF($AZ$28="X",IF(AQ505="",0,IF($B505="","",IF(AQ$28="X",IF(E505&gt;0,1,IF(Cover!$E$47="Weekly",IF(D505&gt;=40,1,0.5),IF(D505&gt;=80,1,0.5))),""))),"")</f>
        <v/>
      </c>
      <c r="BA505" s="499" t="str">
        <f>IF($BA$28="X",IF(AR505="",0,IF($B505="","",IF(AR$28="X",IF(I505&gt;0,1,IF(Cover!$E$47="Weekly",IF(H505&gt;=40,1,0.5),IF(H505&gt;=80,1,0.5))),""))),"")</f>
        <v/>
      </c>
      <c r="BB505" s="499" t="str">
        <f>IF($BB$28="X",IF(AS505="",0,IF($B505="","",IF(AS$28="X",IF(M505&gt;0,1,IF(Cover!$E$47="Weekly",IF(L505&gt;=40,1,0.5),IF(L505&gt;=80,1,0.5))),""))),"")</f>
        <v/>
      </c>
      <c r="BC505" s="499" t="str">
        <f>IF($BC$28="X",IF(AT505="",0,IF($B505="","",IF(AT$28="X",IF(Q505&gt;0,1,IF(Cover!$E$47="Weekly",IF(P505&gt;=40,1,0.5),IF(P505&gt;=80,1,0.5))),""))),"")</f>
        <v/>
      </c>
      <c r="BD505" s="499" t="str">
        <f>IF($BD$28="X",IF(AU505="",0,IF($B505="","",IF(AU$28="X",IF(U505&gt;0,1,IF(Cover!$E$47="Weekly",IF(T505&gt;=40,1,0.5),IF(T505&gt;=80,1,0.5))),""))),"")</f>
        <v/>
      </c>
      <c r="BE505" s="499" t="str">
        <f>IF($BE$28="X",IF(AV505="",0,IF($B505="","",IF(AV$28="X",IF(Y505&gt;0,1,IF(Cover!$E$47="Weekly",IF(X505&gt;=40,1,0.5),IF(X505&gt;=80,1,0.5))),""))),"")</f>
        <v/>
      </c>
      <c r="BF505" s="499" t="str">
        <f>IF($BF$28="X",IF(AW505="",0,IF($B505="","",IF(AW$28="X",IF(AC505&gt;0,1,IF(Cover!$E$47="Weekly",IF(AB505&gt;=40,1,0.5),IF(AB505&gt;=80,1,0.5))),""))),"")</f>
        <v/>
      </c>
      <c r="BG505" s="499" t="str">
        <f>IF($BG$28="X",IF(AX505="",0,IF($B505="","",IF(AX$28="X",IF(AG505&gt;0,1,IF(Cover!$E$47="Weekly",IF(AF505&gt;=40,1,0.5),IF(AF505&gt;=80,1,0.5))),""))),"")</f>
        <v/>
      </c>
      <c r="BH505" s="500" t="str">
        <f>IF($BH$28="X",IF(AY505="",0,IF($B505="","",IF(AY$28="X",IF(AK505&gt;0,1,IF(Cover!$E$47="Weekly",IF(AJ505&gt;=40,1,0.5),IF(AJ505&gt;=80,1,0.5))),""))),"")</f>
        <v/>
      </c>
      <c r="BI505" s="470" t="str">
        <f t="shared" si="161"/>
        <v/>
      </c>
      <c r="BJ505" s="469" t="str">
        <f t="shared" si="162"/>
        <v/>
      </c>
      <c r="BL505" s="632">
        <f>IF(BJ505=0,IF('STEP 2 EE Data'!K500="Yes",IF('STEP 2 EE Data'!C500="",1,IF('STEP 2 EE Data'!D500&gt;=40,1,0.5)),0),IF('STEP 2 EE Data'!K500="Yes",IF('STEP 2 EE Data'!C500="",IF(BJ505=0.5,0.5,0),IF('STEP 2 EE Data'!D500&gt;=40,IF(BJ505=0.5,0.5,0),0)),0))</f>
        <v>0</v>
      </c>
    </row>
    <row r="506" spans="1:64" ht="15.6" thickTop="1" thickBot="1" x14ac:dyDescent="0.35">
      <c r="A506" s="84" t="str">
        <f>IF('STEP 2 EE Data'!A501="","",'STEP 2 EE Data'!A501)</f>
        <v/>
      </c>
      <c r="B506" s="83" t="str">
        <f>IF('STEP 2 EE Data'!B501="","",'STEP 2 EE Data'!B501)</f>
        <v/>
      </c>
      <c r="C506" s="54"/>
      <c r="D506" s="56"/>
      <c r="E506" s="55"/>
      <c r="F506" s="371" t="str">
        <f t="shared" si="163"/>
        <v/>
      </c>
      <c r="G506" s="54"/>
      <c r="H506" s="56"/>
      <c r="I506" s="55"/>
      <c r="J506" s="560" t="str">
        <f t="shared" si="164"/>
        <v/>
      </c>
      <c r="K506" s="54"/>
      <c r="L506" s="56"/>
      <c r="M506" s="55"/>
      <c r="N506" s="560" t="str">
        <f t="shared" si="165"/>
        <v/>
      </c>
      <c r="O506" s="54"/>
      <c r="P506" s="56"/>
      <c r="Q506" s="55"/>
      <c r="R506" s="560" t="str">
        <f t="shared" si="146"/>
        <v/>
      </c>
      <c r="S506" s="54"/>
      <c r="T506" s="56"/>
      <c r="U506" s="55"/>
      <c r="V506" s="560" t="str">
        <f t="shared" si="147"/>
        <v/>
      </c>
      <c r="W506" s="54"/>
      <c r="X506" s="56"/>
      <c r="Y506" s="55"/>
      <c r="Z506" s="560" t="str">
        <f t="shared" si="148"/>
        <v/>
      </c>
      <c r="AA506" s="54"/>
      <c r="AB506" s="56"/>
      <c r="AC506" s="55"/>
      <c r="AD506" s="560" t="str">
        <f t="shared" si="149"/>
        <v/>
      </c>
      <c r="AE506" s="54"/>
      <c r="AF506" s="56"/>
      <c r="AG506" s="55"/>
      <c r="AH506" s="560" t="str">
        <f t="shared" si="150"/>
        <v/>
      </c>
      <c r="AI506" s="54"/>
      <c r="AJ506" s="56"/>
      <c r="AK506" s="55"/>
      <c r="AL506" s="446" t="str">
        <f t="shared" si="151"/>
        <v/>
      </c>
      <c r="AM506" s="504">
        <f>'STEP 2 EE Data'!AI501</f>
        <v>0</v>
      </c>
      <c r="AN506" s="82">
        <f>'STEP 2 EE Data'!AJ501</f>
        <v>0</v>
      </c>
      <c r="AO506" s="445" t="str">
        <f>'STEP 2 EE Data'!AK501</f>
        <v/>
      </c>
      <c r="AQ506" s="497" t="str">
        <f t="shared" si="152"/>
        <v/>
      </c>
      <c r="AR506" s="497" t="str">
        <f t="shared" si="153"/>
        <v/>
      </c>
      <c r="AS506" s="497" t="str">
        <f t="shared" si="154"/>
        <v/>
      </c>
      <c r="AT506" s="497" t="str">
        <f t="shared" si="155"/>
        <v/>
      </c>
      <c r="AU506" s="497" t="str">
        <f t="shared" si="156"/>
        <v/>
      </c>
      <c r="AV506" s="497" t="str">
        <f t="shared" si="157"/>
        <v/>
      </c>
      <c r="AW506" s="497" t="str">
        <f t="shared" si="158"/>
        <v/>
      </c>
      <c r="AX506" s="497" t="str">
        <f t="shared" si="159"/>
        <v/>
      </c>
      <c r="AY506" s="498" t="str">
        <f t="shared" si="160"/>
        <v/>
      </c>
      <c r="AZ506" s="499" t="str">
        <f>IF($AZ$28="X",IF(AQ506="",0,IF($B506="","",IF(AQ$28="X",IF(E506&gt;0,1,IF(Cover!$E$47="Weekly",IF(D506&gt;=40,1,0.5),IF(D506&gt;=80,1,0.5))),""))),"")</f>
        <v/>
      </c>
      <c r="BA506" s="499" t="str">
        <f>IF($BA$28="X",IF(AR506="",0,IF($B506="","",IF(AR$28="X",IF(I506&gt;0,1,IF(Cover!$E$47="Weekly",IF(H506&gt;=40,1,0.5),IF(H506&gt;=80,1,0.5))),""))),"")</f>
        <v/>
      </c>
      <c r="BB506" s="499" t="str">
        <f>IF($BB$28="X",IF(AS506="",0,IF($B506="","",IF(AS$28="X",IF(M506&gt;0,1,IF(Cover!$E$47="Weekly",IF(L506&gt;=40,1,0.5),IF(L506&gt;=80,1,0.5))),""))),"")</f>
        <v/>
      </c>
      <c r="BC506" s="499" t="str">
        <f>IF($BC$28="X",IF(AT506="",0,IF($B506="","",IF(AT$28="X",IF(Q506&gt;0,1,IF(Cover!$E$47="Weekly",IF(P506&gt;=40,1,0.5),IF(P506&gt;=80,1,0.5))),""))),"")</f>
        <v/>
      </c>
      <c r="BD506" s="499" t="str">
        <f>IF($BD$28="X",IF(AU506="",0,IF($B506="","",IF(AU$28="X",IF(U506&gt;0,1,IF(Cover!$E$47="Weekly",IF(T506&gt;=40,1,0.5),IF(T506&gt;=80,1,0.5))),""))),"")</f>
        <v/>
      </c>
      <c r="BE506" s="499" t="str">
        <f>IF($BE$28="X",IF(AV506="",0,IF($B506="","",IF(AV$28="X",IF(Y506&gt;0,1,IF(Cover!$E$47="Weekly",IF(X506&gt;=40,1,0.5),IF(X506&gt;=80,1,0.5))),""))),"")</f>
        <v/>
      </c>
      <c r="BF506" s="499" t="str">
        <f>IF($BF$28="X",IF(AW506="",0,IF($B506="","",IF(AW$28="X",IF(AC506&gt;0,1,IF(Cover!$E$47="Weekly",IF(AB506&gt;=40,1,0.5),IF(AB506&gt;=80,1,0.5))),""))),"")</f>
        <v/>
      </c>
      <c r="BG506" s="499" t="str">
        <f>IF($BG$28="X",IF(AX506="",0,IF($B506="","",IF(AX$28="X",IF(AG506&gt;0,1,IF(Cover!$E$47="Weekly",IF(AF506&gt;=40,1,0.5),IF(AF506&gt;=80,1,0.5))),""))),"")</f>
        <v/>
      </c>
      <c r="BH506" s="500" t="str">
        <f>IF($BH$28="X",IF(AY506="",0,IF($B506="","",IF(AY$28="X",IF(AK506&gt;0,1,IF(Cover!$E$47="Weekly",IF(AJ506&gt;=40,1,0.5),IF(AJ506&gt;=80,1,0.5))),""))),"")</f>
        <v/>
      </c>
      <c r="BI506" s="470" t="str">
        <f t="shared" si="161"/>
        <v/>
      </c>
      <c r="BJ506" s="469" t="str">
        <f t="shared" si="162"/>
        <v/>
      </c>
      <c r="BL506" s="632">
        <f>IF(BJ506=0,IF('STEP 2 EE Data'!K501="Yes",IF('STEP 2 EE Data'!C501="",1,IF('STEP 2 EE Data'!D501&gt;=40,1,0.5)),0),IF('STEP 2 EE Data'!K501="Yes",IF('STEP 2 EE Data'!C501="",IF(BJ506=0.5,0.5,0),IF('STEP 2 EE Data'!D501&gt;=40,IF(BJ506=0.5,0.5,0),0)),0))</f>
        <v>0</v>
      </c>
    </row>
    <row r="507" spans="1:64" ht="15.6" thickTop="1" thickBot="1" x14ac:dyDescent="0.35">
      <c r="A507" s="84" t="str">
        <f>IF('STEP 2 EE Data'!A502="","",'STEP 2 EE Data'!A502)</f>
        <v/>
      </c>
      <c r="B507" s="83" t="str">
        <f>IF('STEP 2 EE Data'!B502="","",'STEP 2 EE Data'!B502)</f>
        <v/>
      </c>
      <c r="C507" s="54"/>
      <c r="D507" s="56"/>
      <c r="E507" s="55"/>
      <c r="F507" s="371" t="str">
        <f t="shared" si="163"/>
        <v/>
      </c>
      <c r="G507" s="54"/>
      <c r="H507" s="56"/>
      <c r="I507" s="55"/>
      <c r="J507" s="560" t="str">
        <f t="shared" si="164"/>
        <v/>
      </c>
      <c r="K507" s="54"/>
      <c r="L507" s="56"/>
      <c r="M507" s="55"/>
      <c r="N507" s="560" t="str">
        <f t="shared" si="165"/>
        <v/>
      </c>
      <c r="O507" s="54"/>
      <c r="P507" s="56"/>
      <c r="Q507" s="55"/>
      <c r="R507" s="560" t="str">
        <f t="shared" si="146"/>
        <v/>
      </c>
      <c r="S507" s="54"/>
      <c r="T507" s="56"/>
      <c r="U507" s="55"/>
      <c r="V507" s="560" t="str">
        <f t="shared" si="147"/>
        <v/>
      </c>
      <c r="W507" s="54"/>
      <c r="X507" s="56"/>
      <c r="Y507" s="55"/>
      <c r="Z507" s="560" t="str">
        <f t="shared" si="148"/>
        <v/>
      </c>
      <c r="AA507" s="54"/>
      <c r="AB507" s="56"/>
      <c r="AC507" s="55"/>
      <c r="AD507" s="560" t="str">
        <f t="shared" si="149"/>
        <v/>
      </c>
      <c r="AE507" s="54"/>
      <c r="AF507" s="56"/>
      <c r="AG507" s="55"/>
      <c r="AH507" s="560" t="str">
        <f t="shared" si="150"/>
        <v/>
      </c>
      <c r="AI507" s="54"/>
      <c r="AJ507" s="56"/>
      <c r="AK507" s="55"/>
      <c r="AL507" s="446" t="str">
        <f t="shared" si="151"/>
        <v/>
      </c>
      <c r="AM507" s="504">
        <f>'STEP 2 EE Data'!AI502</f>
        <v>0</v>
      </c>
      <c r="AN507" s="82">
        <f>'STEP 2 EE Data'!AJ502</f>
        <v>0</v>
      </c>
      <c r="AO507" s="445" t="str">
        <f>'STEP 2 EE Data'!AK502</f>
        <v/>
      </c>
      <c r="AQ507" s="497" t="str">
        <f t="shared" si="152"/>
        <v/>
      </c>
      <c r="AR507" s="497" t="str">
        <f t="shared" si="153"/>
        <v/>
      </c>
      <c r="AS507" s="497" t="str">
        <f t="shared" si="154"/>
        <v/>
      </c>
      <c r="AT507" s="497" t="str">
        <f t="shared" si="155"/>
        <v/>
      </c>
      <c r="AU507" s="497" t="str">
        <f t="shared" si="156"/>
        <v/>
      </c>
      <c r="AV507" s="497" t="str">
        <f t="shared" si="157"/>
        <v/>
      </c>
      <c r="AW507" s="497" t="str">
        <f t="shared" si="158"/>
        <v/>
      </c>
      <c r="AX507" s="497" t="str">
        <f t="shared" si="159"/>
        <v/>
      </c>
      <c r="AY507" s="498" t="str">
        <f t="shared" si="160"/>
        <v/>
      </c>
      <c r="AZ507" s="499" t="str">
        <f>IF($AZ$28="X",IF(AQ507="",0,IF($B507="","",IF(AQ$28="X",IF(E507&gt;0,1,IF(Cover!$E$47="Weekly",IF(D507&gt;=40,1,0.5),IF(D507&gt;=80,1,0.5))),""))),"")</f>
        <v/>
      </c>
      <c r="BA507" s="499" t="str">
        <f>IF($BA$28="X",IF(AR507="",0,IF($B507="","",IF(AR$28="X",IF(I507&gt;0,1,IF(Cover!$E$47="Weekly",IF(H507&gt;=40,1,0.5),IF(H507&gt;=80,1,0.5))),""))),"")</f>
        <v/>
      </c>
      <c r="BB507" s="499" t="str">
        <f>IF($BB$28="X",IF(AS507="",0,IF($B507="","",IF(AS$28="X",IF(M507&gt;0,1,IF(Cover!$E$47="Weekly",IF(L507&gt;=40,1,0.5),IF(L507&gt;=80,1,0.5))),""))),"")</f>
        <v/>
      </c>
      <c r="BC507" s="499" t="str">
        <f>IF($BC$28="X",IF(AT507="",0,IF($B507="","",IF(AT$28="X",IF(Q507&gt;0,1,IF(Cover!$E$47="Weekly",IF(P507&gt;=40,1,0.5),IF(P507&gt;=80,1,0.5))),""))),"")</f>
        <v/>
      </c>
      <c r="BD507" s="499" t="str">
        <f>IF($BD$28="X",IF(AU507="",0,IF($B507="","",IF(AU$28="X",IF(U507&gt;0,1,IF(Cover!$E$47="Weekly",IF(T507&gt;=40,1,0.5),IF(T507&gt;=80,1,0.5))),""))),"")</f>
        <v/>
      </c>
      <c r="BE507" s="499" t="str">
        <f>IF($BE$28="X",IF(AV507="",0,IF($B507="","",IF(AV$28="X",IF(Y507&gt;0,1,IF(Cover!$E$47="Weekly",IF(X507&gt;=40,1,0.5),IF(X507&gt;=80,1,0.5))),""))),"")</f>
        <v/>
      </c>
      <c r="BF507" s="499" t="str">
        <f>IF($BF$28="X",IF(AW507="",0,IF($B507="","",IF(AW$28="X",IF(AC507&gt;0,1,IF(Cover!$E$47="Weekly",IF(AB507&gt;=40,1,0.5),IF(AB507&gt;=80,1,0.5))),""))),"")</f>
        <v/>
      </c>
      <c r="BG507" s="499" t="str">
        <f>IF($BG$28="X",IF(AX507="",0,IF($B507="","",IF(AX$28="X",IF(AG507&gt;0,1,IF(Cover!$E$47="Weekly",IF(AF507&gt;=40,1,0.5),IF(AF507&gt;=80,1,0.5))),""))),"")</f>
        <v/>
      </c>
      <c r="BH507" s="500" t="str">
        <f>IF($BH$28="X",IF(AY507="",0,IF($B507="","",IF(AY$28="X",IF(AK507&gt;0,1,IF(Cover!$E$47="Weekly",IF(AJ507&gt;=40,1,0.5),IF(AJ507&gt;=80,1,0.5))),""))),"")</f>
        <v/>
      </c>
      <c r="BI507" s="470" t="str">
        <f t="shared" si="161"/>
        <v/>
      </c>
      <c r="BJ507" s="469" t="str">
        <f t="shared" si="162"/>
        <v/>
      </c>
      <c r="BL507" s="632">
        <f>IF(BJ507=0,IF('STEP 2 EE Data'!K502="Yes",IF('STEP 2 EE Data'!C502="",1,IF('STEP 2 EE Data'!D502&gt;=40,1,0.5)),0),IF('STEP 2 EE Data'!K502="Yes",IF('STEP 2 EE Data'!C502="",IF(BJ507=0.5,0.5,0),IF('STEP 2 EE Data'!D502&gt;=40,IF(BJ507=0.5,0.5,0),0)),0))</f>
        <v>0</v>
      </c>
    </row>
    <row r="508" spans="1:64" ht="15.6" thickTop="1" thickBot="1" x14ac:dyDescent="0.35">
      <c r="A508" s="84" t="str">
        <f>IF('STEP 2 EE Data'!A503="","",'STEP 2 EE Data'!A503)</f>
        <v/>
      </c>
      <c r="B508" s="83" t="str">
        <f>IF('STEP 2 EE Data'!B503="","",'STEP 2 EE Data'!B503)</f>
        <v/>
      </c>
      <c r="C508" s="54"/>
      <c r="D508" s="56"/>
      <c r="E508" s="55"/>
      <c r="F508" s="371" t="str">
        <f t="shared" si="163"/>
        <v/>
      </c>
      <c r="G508" s="54"/>
      <c r="H508" s="56"/>
      <c r="I508" s="55"/>
      <c r="J508" s="560" t="str">
        <f t="shared" si="164"/>
        <v/>
      </c>
      <c r="K508" s="54"/>
      <c r="L508" s="56"/>
      <c r="M508" s="55"/>
      <c r="N508" s="560" t="str">
        <f t="shared" si="165"/>
        <v/>
      </c>
      <c r="O508" s="54"/>
      <c r="P508" s="56"/>
      <c r="Q508" s="55"/>
      <c r="R508" s="560" t="str">
        <f t="shared" si="146"/>
        <v/>
      </c>
      <c r="S508" s="54"/>
      <c r="T508" s="56"/>
      <c r="U508" s="55"/>
      <c r="V508" s="560" t="str">
        <f t="shared" si="147"/>
        <v/>
      </c>
      <c r="W508" s="54"/>
      <c r="X508" s="56"/>
      <c r="Y508" s="55"/>
      <c r="Z508" s="560" t="str">
        <f t="shared" si="148"/>
        <v/>
      </c>
      <c r="AA508" s="54"/>
      <c r="AB508" s="56"/>
      <c r="AC508" s="55"/>
      <c r="AD508" s="560" t="str">
        <f t="shared" si="149"/>
        <v/>
      </c>
      <c r="AE508" s="54"/>
      <c r="AF508" s="56"/>
      <c r="AG508" s="55"/>
      <c r="AH508" s="560" t="str">
        <f t="shared" si="150"/>
        <v/>
      </c>
      <c r="AI508" s="54"/>
      <c r="AJ508" s="56"/>
      <c r="AK508" s="55"/>
      <c r="AL508" s="446" t="str">
        <f t="shared" si="151"/>
        <v/>
      </c>
      <c r="AM508" s="504">
        <f>'STEP 2 EE Data'!AI503</f>
        <v>0</v>
      </c>
      <c r="AN508" s="82">
        <f>'STEP 2 EE Data'!AJ503</f>
        <v>0</v>
      </c>
      <c r="AO508" s="445" t="str">
        <f>'STEP 2 EE Data'!AK503</f>
        <v/>
      </c>
      <c r="AQ508" s="497" t="str">
        <f t="shared" si="152"/>
        <v/>
      </c>
      <c r="AR508" s="497" t="str">
        <f t="shared" si="153"/>
        <v/>
      </c>
      <c r="AS508" s="497" t="str">
        <f t="shared" si="154"/>
        <v/>
      </c>
      <c r="AT508" s="497" t="str">
        <f t="shared" si="155"/>
        <v/>
      </c>
      <c r="AU508" s="497" t="str">
        <f t="shared" si="156"/>
        <v/>
      </c>
      <c r="AV508" s="497" t="str">
        <f t="shared" si="157"/>
        <v/>
      </c>
      <c r="AW508" s="497" t="str">
        <f t="shared" si="158"/>
        <v/>
      </c>
      <c r="AX508" s="497" t="str">
        <f t="shared" si="159"/>
        <v/>
      </c>
      <c r="AY508" s="498" t="str">
        <f t="shared" si="160"/>
        <v/>
      </c>
      <c r="AZ508" s="499" t="str">
        <f>IF($AZ$28="X",IF(AQ508="",0,IF($B508="","",IF(AQ$28="X",IF(E508&gt;0,1,IF(Cover!$E$47="Weekly",IF(D508&gt;=40,1,0.5),IF(D508&gt;=80,1,0.5))),""))),"")</f>
        <v/>
      </c>
      <c r="BA508" s="499" t="str">
        <f>IF($BA$28="X",IF(AR508="",0,IF($B508="","",IF(AR$28="X",IF(I508&gt;0,1,IF(Cover!$E$47="Weekly",IF(H508&gt;=40,1,0.5),IF(H508&gt;=80,1,0.5))),""))),"")</f>
        <v/>
      </c>
      <c r="BB508" s="499" t="str">
        <f>IF($BB$28="X",IF(AS508="",0,IF($B508="","",IF(AS$28="X",IF(M508&gt;0,1,IF(Cover!$E$47="Weekly",IF(L508&gt;=40,1,0.5),IF(L508&gt;=80,1,0.5))),""))),"")</f>
        <v/>
      </c>
      <c r="BC508" s="499" t="str">
        <f>IF($BC$28="X",IF(AT508="",0,IF($B508="","",IF(AT$28="X",IF(Q508&gt;0,1,IF(Cover!$E$47="Weekly",IF(P508&gt;=40,1,0.5),IF(P508&gt;=80,1,0.5))),""))),"")</f>
        <v/>
      </c>
      <c r="BD508" s="499" t="str">
        <f>IF($BD$28="X",IF(AU508="",0,IF($B508="","",IF(AU$28="X",IF(U508&gt;0,1,IF(Cover!$E$47="Weekly",IF(T508&gt;=40,1,0.5),IF(T508&gt;=80,1,0.5))),""))),"")</f>
        <v/>
      </c>
      <c r="BE508" s="499" t="str">
        <f>IF($BE$28="X",IF(AV508="",0,IF($B508="","",IF(AV$28="X",IF(Y508&gt;0,1,IF(Cover!$E$47="Weekly",IF(X508&gt;=40,1,0.5),IF(X508&gt;=80,1,0.5))),""))),"")</f>
        <v/>
      </c>
      <c r="BF508" s="499" t="str">
        <f>IF($BF$28="X",IF(AW508="",0,IF($B508="","",IF(AW$28="X",IF(AC508&gt;0,1,IF(Cover!$E$47="Weekly",IF(AB508&gt;=40,1,0.5),IF(AB508&gt;=80,1,0.5))),""))),"")</f>
        <v/>
      </c>
      <c r="BG508" s="499" t="str">
        <f>IF($BG$28="X",IF(AX508="",0,IF($B508="","",IF(AX$28="X",IF(AG508&gt;0,1,IF(Cover!$E$47="Weekly",IF(AF508&gt;=40,1,0.5),IF(AF508&gt;=80,1,0.5))),""))),"")</f>
        <v/>
      </c>
      <c r="BH508" s="500" t="str">
        <f>IF($BH$28="X",IF(AY508="",0,IF($B508="","",IF(AY$28="X",IF(AK508&gt;0,1,IF(Cover!$E$47="Weekly",IF(AJ508&gt;=40,1,0.5),IF(AJ508&gt;=80,1,0.5))),""))),"")</f>
        <v/>
      </c>
      <c r="BI508" s="470" t="str">
        <f t="shared" si="161"/>
        <v/>
      </c>
      <c r="BJ508" s="469" t="str">
        <f t="shared" si="162"/>
        <v/>
      </c>
      <c r="BL508" s="632">
        <f>IF(BJ508=0,IF('STEP 2 EE Data'!K503="Yes",IF('STEP 2 EE Data'!C503="",1,IF('STEP 2 EE Data'!D503&gt;=40,1,0.5)),0),IF('STEP 2 EE Data'!K503="Yes",IF('STEP 2 EE Data'!C503="",IF(BJ508=0.5,0.5,0),IF('STEP 2 EE Data'!D503&gt;=40,IF(BJ508=0.5,0.5,0),0)),0))</f>
        <v>0</v>
      </c>
    </row>
    <row r="509" spans="1:64" ht="15.6" thickTop="1" thickBot="1" x14ac:dyDescent="0.35">
      <c r="A509" s="84" t="str">
        <f>IF('STEP 2 EE Data'!A504="","",'STEP 2 EE Data'!A504)</f>
        <v/>
      </c>
      <c r="B509" s="83" t="str">
        <f>IF('STEP 2 EE Data'!B504="","",'STEP 2 EE Data'!B504)</f>
        <v/>
      </c>
      <c r="C509" s="54"/>
      <c r="D509" s="56"/>
      <c r="E509" s="55"/>
      <c r="F509" s="371" t="str">
        <f t="shared" si="163"/>
        <v/>
      </c>
      <c r="G509" s="54"/>
      <c r="H509" s="56"/>
      <c r="I509" s="55"/>
      <c r="J509" s="560" t="str">
        <f t="shared" si="164"/>
        <v/>
      </c>
      <c r="K509" s="54"/>
      <c r="L509" s="56"/>
      <c r="M509" s="55"/>
      <c r="N509" s="560" t="str">
        <f t="shared" si="165"/>
        <v/>
      </c>
      <c r="O509" s="54"/>
      <c r="P509" s="56"/>
      <c r="Q509" s="55"/>
      <c r="R509" s="560" t="str">
        <f t="shared" si="146"/>
        <v/>
      </c>
      <c r="S509" s="54"/>
      <c r="T509" s="56"/>
      <c r="U509" s="55"/>
      <c r="V509" s="560" t="str">
        <f t="shared" si="147"/>
        <v/>
      </c>
      <c r="W509" s="54"/>
      <c r="X509" s="56"/>
      <c r="Y509" s="55"/>
      <c r="Z509" s="560" t="str">
        <f t="shared" si="148"/>
        <v/>
      </c>
      <c r="AA509" s="54"/>
      <c r="AB509" s="56"/>
      <c r="AC509" s="55"/>
      <c r="AD509" s="560" t="str">
        <f t="shared" si="149"/>
        <v/>
      </c>
      <c r="AE509" s="54"/>
      <c r="AF509" s="56"/>
      <c r="AG509" s="55"/>
      <c r="AH509" s="560" t="str">
        <f t="shared" si="150"/>
        <v/>
      </c>
      <c r="AI509" s="54"/>
      <c r="AJ509" s="56"/>
      <c r="AK509" s="55"/>
      <c r="AL509" s="446" t="str">
        <f t="shared" si="151"/>
        <v/>
      </c>
      <c r="AM509" s="504">
        <f>'STEP 2 EE Data'!AI504</f>
        <v>0</v>
      </c>
      <c r="AN509" s="82">
        <f>'STEP 2 EE Data'!AJ504</f>
        <v>0</v>
      </c>
      <c r="AO509" s="445" t="str">
        <f>'STEP 2 EE Data'!AK504</f>
        <v/>
      </c>
      <c r="AQ509" s="497" t="str">
        <f t="shared" si="152"/>
        <v/>
      </c>
      <c r="AR509" s="497" t="str">
        <f t="shared" si="153"/>
        <v/>
      </c>
      <c r="AS509" s="497" t="str">
        <f t="shared" si="154"/>
        <v/>
      </c>
      <c r="AT509" s="497" t="str">
        <f t="shared" si="155"/>
        <v/>
      </c>
      <c r="AU509" s="497" t="str">
        <f t="shared" si="156"/>
        <v/>
      </c>
      <c r="AV509" s="497" t="str">
        <f t="shared" si="157"/>
        <v/>
      </c>
      <c r="AW509" s="497" t="str">
        <f t="shared" si="158"/>
        <v/>
      </c>
      <c r="AX509" s="497" t="str">
        <f t="shared" si="159"/>
        <v/>
      </c>
      <c r="AY509" s="498" t="str">
        <f t="shared" si="160"/>
        <v/>
      </c>
      <c r="AZ509" s="499" t="str">
        <f>IF($AZ$28="X",IF(AQ509="",0,IF($B509="","",IF(AQ$28="X",IF(E509&gt;0,1,IF(Cover!$E$47="Weekly",IF(D509&gt;=40,1,0.5),IF(D509&gt;=80,1,0.5))),""))),"")</f>
        <v/>
      </c>
      <c r="BA509" s="499" t="str">
        <f>IF($BA$28="X",IF(AR509="",0,IF($B509="","",IF(AR$28="X",IF(I509&gt;0,1,IF(Cover!$E$47="Weekly",IF(H509&gt;=40,1,0.5),IF(H509&gt;=80,1,0.5))),""))),"")</f>
        <v/>
      </c>
      <c r="BB509" s="499" t="str">
        <f>IF($BB$28="X",IF(AS509="",0,IF($B509="","",IF(AS$28="X",IF(M509&gt;0,1,IF(Cover!$E$47="Weekly",IF(L509&gt;=40,1,0.5),IF(L509&gt;=80,1,0.5))),""))),"")</f>
        <v/>
      </c>
      <c r="BC509" s="499" t="str">
        <f>IF($BC$28="X",IF(AT509="",0,IF($B509="","",IF(AT$28="X",IF(Q509&gt;0,1,IF(Cover!$E$47="Weekly",IF(P509&gt;=40,1,0.5),IF(P509&gt;=80,1,0.5))),""))),"")</f>
        <v/>
      </c>
      <c r="BD509" s="499" t="str">
        <f>IF($BD$28="X",IF(AU509="",0,IF($B509="","",IF(AU$28="X",IF(U509&gt;0,1,IF(Cover!$E$47="Weekly",IF(T509&gt;=40,1,0.5),IF(T509&gt;=80,1,0.5))),""))),"")</f>
        <v/>
      </c>
      <c r="BE509" s="499" t="str">
        <f>IF($BE$28="X",IF(AV509="",0,IF($B509="","",IF(AV$28="X",IF(Y509&gt;0,1,IF(Cover!$E$47="Weekly",IF(X509&gt;=40,1,0.5),IF(X509&gt;=80,1,0.5))),""))),"")</f>
        <v/>
      </c>
      <c r="BF509" s="499" t="str">
        <f>IF($BF$28="X",IF(AW509="",0,IF($B509="","",IF(AW$28="X",IF(AC509&gt;0,1,IF(Cover!$E$47="Weekly",IF(AB509&gt;=40,1,0.5),IF(AB509&gt;=80,1,0.5))),""))),"")</f>
        <v/>
      </c>
      <c r="BG509" s="499" t="str">
        <f>IF($BG$28="X",IF(AX509="",0,IF($B509="","",IF(AX$28="X",IF(AG509&gt;0,1,IF(Cover!$E$47="Weekly",IF(AF509&gt;=40,1,0.5),IF(AF509&gt;=80,1,0.5))),""))),"")</f>
        <v/>
      </c>
      <c r="BH509" s="500" t="str">
        <f>IF($BH$28="X",IF(AY509="",0,IF($B509="","",IF(AY$28="X",IF(AK509&gt;0,1,IF(Cover!$E$47="Weekly",IF(AJ509&gt;=40,1,0.5),IF(AJ509&gt;=80,1,0.5))),""))),"")</f>
        <v/>
      </c>
      <c r="BI509" s="470" t="str">
        <f t="shared" si="161"/>
        <v/>
      </c>
      <c r="BJ509" s="469" t="str">
        <f t="shared" si="162"/>
        <v/>
      </c>
      <c r="BL509" s="632">
        <f>IF(BJ509=0,IF('STEP 2 EE Data'!K504="Yes",IF('STEP 2 EE Data'!C504="",1,IF('STEP 2 EE Data'!D504&gt;=40,1,0.5)),0),IF('STEP 2 EE Data'!K504="Yes",IF('STEP 2 EE Data'!C504="",IF(BJ509=0.5,0.5,0),IF('STEP 2 EE Data'!D504&gt;=40,IF(BJ509=0.5,0.5,0),0)),0))</f>
        <v>0</v>
      </c>
    </row>
    <row r="510" spans="1:64" ht="15.6" thickTop="1" thickBot="1" x14ac:dyDescent="0.35">
      <c r="A510" s="84" t="str">
        <f>IF('STEP 2 EE Data'!A505="","",'STEP 2 EE Data'!A505)</f>
        <v/>
      </c>
      <c r="B510" s="83" t="str">
        <f>IF('STEP 2 EE Data'!B505="","",'STEP 2 EE Data'!B505)</f>
        <v/>
      </c>
      <c r="C510" s="54"/>
      <c r="D510" s="56"/>
      <c r="E510" s="55"/>
      <c r="F510" s="371" t="str">
        <f t="shared" si="163"/>
        <v/>
      </c>
      <c r="G510" s="54"/>
      <c r="H510" s="56"/>
      <c r="I510" s="55"/>
      <c r="J510" s="560" t="str">
        <f t="shared" si="164"/>
        <v/>
      </c>
      <c r="K510" s="54"/>
      <c r="L510" s="56"/>
      <c r="M510" s="55"/>
      <c r="N510" s="560" t="str">
        <f t="shared" si="165"/>
        <v/>
      </c>
      <c r="O510" s="54"/>
      <c r="P510" s="56"/>
      <c r="Q510" s="55"/>
      <c r="R510" s="560" t="str">
        <f t="shared" si="146"/>
        <v/>
      </c>
      <c r="S510" s="54"/>
      <c r="T510" s="56"/>
      <c r="U510" s="55"/>
      <c r="V510" s="560" t="str">
        <f t="shared" si="147"/>
        <v/>
      </c>
      <c r="W510" s="54"/>
      <c r="X510" s="56"/>
      <c r="Y510" s="55"/>
      <c r="Z510" s="560" t="str">
        <f t="shared" si="148"/>
        <v/>
      </c>
      <c r="AA510" s="54"/>
      <c r="AB510" s="56"/>
      <c r="AC510" s="55"/>
      <c r="AD510" s="560" t="str">
        <f t="shared" si="149"/>
        <v/>
      </c>
      <c r="AE510" s="54"/>
      <c r="AF510" s="56"/>
      <c r="AG510" s="55"/>
      <c r="AH510" s="560" t="str">
        <f t="shared" si="150"/>
        <v/>
      </c>
      <c r="AI510" s="54"/>
      <c r="AJ510" s="56"/>
      <c r="AK510" s="55"/>
      <c r="AL510" s="446" t="str">
        <f t="shared" si="151"/>
        <v/>
      </c>
      <c r="AM510" s="504">
        <f>'STEP 2 EE Data'!AI505</f>
        <v>0</v>
      </c>
      <c r="AN510" s="82">
        <f>'STEP 2 EE Data'!AJ505</f>
        <v>0</v>
      </c>
      <c r="AO510" s="445" t="str">
        <f>'STEP 2 EE Data'!AK505</f>
        <v/>
      </c>
      <c r="AQ510" s="497" t="str">
        <f t="shared" si="152"/>
        <v/>
      </c>
      <c r="AR510" s="497" t="str">
        <f t="shared" si="153"/>
        <v/>
      </c>
      <c r="AS510" s="497" t="str">
        <f t="shared" si="154"/>
        <v/>
      </c>
      <c r="AT510" s="497" t="str">
        <f t="shared" si="155"/>
        <v/>
      </c>
      <c r="AU510" s="497" t="str">
        <f t="shared" si="156"/>
        <v/>
      </c>
      <c r="AV510" s="497" t="str">
        <f t="shared" si="157"/>
        <v/>
      </c>
      <c r="AW510" s="497" t="str">
        <f t="shared" si="158"/>
        <v/>
      </c>
      <c r="AX510" s="497" t="str">
        <f t="shared" si="159"/>
        <v/>
      </c>
      <c r="AY510" s="498" t="str">
        <f t="shared" si="160"/>
        <v/>
      </c>
      <c r="AZ510" s="499" t="str">
        <f>IF($AZ$28="X",IF(AQ510="",0,IF($B510="","",IF(AQ$28="X",IF(E510&gt;0,1,IF(Cover!$E$47="Weekly",IF(D510&gt;=40,1,0.5),IF(D510&gt;=80,1,0.5))),""))),"")</f>
        <v/>
      </c>
      <c r="BA510" s="499" t="str">
        <f>IF($BA$28="X",IF(AR510="",0,IF($B510="","",IF(AR$28="X",IF(I510&gt;0,1,IF(Cover!$E$47="Weekly",IF(H510&gt;=40,1,0.5),IF(H510&gt;=80,1,0.5))),""))),"")</f>
        <v/>
      </c>
      <c r="BB510" s="499" t="str">
        <f>IF($BB$28="X",IF(AS510="",0,IF($B510="","",IF(AS$28="X",IF(M510&gt;0,1,IF(Cover!$E$47="Weekly",IF(L510&gt;=40,1,0.5),IF(L510&gt;=80,1,0.5))),""))),"")</f>
        <v/>
      </c>
      <c r="BC510" s="499" t="str">
        <f>IF($BC$28="X",IF(AT510="",0,IF($B510="","",IF(AT$28="X",IF(Q510&gt;0,1,IF(Cover!$E$47="Weekly",IF(P510&gt;=40,1,0.5),IF(P510&gt;=80,1,0.5))),""))),"")</f>
        <v/>
      </c>
      <c r="BD510" s="499" t="str">
        <f>IF($BD$28="X",IF(AU510="",0,IF($B510="","",IF(AU$28="X",IF(U510&gt;0,1,IF(Cover!$E$47="Weekly",IF(T510&gt;=40,1,0.5),IF(T510&gt;=80,1,0.5))),""))),"")</f>
        <v/>
      </c>
      <c r="BE510" s="499" t="str">
        <f>IF($BE$28="X",IF(AV510="",0,IF($B510="","",IF(AV$28="X",IF(Y510&gt;0,1,IF(Cover!$E$47="Weekly",IF(X510&gt;=40,1,0.5),IF(X510&gt;=80,1,0.5))),""))),"")</f>
        <v/>
      </c>
      <c r="BF510" s="499" t="str">
        <f>IF($BF$28="X",IF(AW510="",0,IF($B510="","",IF(AW$28="X",IF(AC510&gt;0,1,IF(Cover!$E$47="Weekly",IF(AB510&gt;=40,1,0.5),IF(AB510&gt;=80,1,0.5))),""))),"")</f>
        <v/>
      </c>
      <c r="BG510" s="499" t="str">
        <f>IF($BG$28="X",IF(AX510="",0,IF($B510="","",IF(AX$28="X",IF(AG510&gt;0,1,IF(Cover!$E$47="Weekly",IF(AF510&gt;=40,1,0.5),IF(AF510&gt;=80,1,0.5))),""))),"")</f>
        <v/>
      </c>
      <c r="BH510" s="500" t="str">
        <f>IF($BH$28="X",IF(AY510="",0,IF($B510="","",IF(AY$28="X",IF(AK510&gt;0,1,IF(Cover!$E$47="Weekly",IF(AJ510&gt;=40,1,0.5),IF(AJ510&gt;=80,1,0.5))),""))),"")</f>
        <v/>
      </c>
      <c r="BI510" s="470" t="str">
        <f t="shared" si="161"/>
        <v/>
      </c>
      <c r="BJ510" s="469" t="str">
        <f t="shared" si="162"/>
        <v/>
      </c>
      <c r="BL510" s="632">
        <f>IF(BJ510=0,IF('STEP 2 EE Data'!K505="Yes",IF('STEP 2 EE Data'!C505="",1,IF('STEP 2 EE Data'!D505&gt;=40,1,0.5)),0),IF('STEP 2 EE Data'!K505="Yes",IF('STEP 2 EE Data'!C505="",IF(BJ510=0.5,0.5,0),IF('STEP 2 EE Data'!D505&gt;=40,IF(BJ510=0.5,0.5,0),0)),0))</f>
        <v>0</v>
      </c>
    </row>
    <row r="511" spans="1:64" ht="15.6" thickTop="1" thickBot="1" x14ac:dyDescent="0.35">
      <c r="A511" s="84" t="str">
        <f>IF('STEP 2 EE Data'!A506="","",'STEP 2 EE Data'!A506)</f>
        <v/>
      </c>
      <c r="B511" s="83" t="str">
        <f>IF('STEP 2 EE Data'!B506="","",'STEP 2 EE Data'!B506)</f>
        <v/>
      </c>
      <c r="C511" s="54"/>
      <c r="D511" s="56"/>
      <c r="E511" s="55"/>
      <c r="F511" s="371" t="str">
        <f t="shared" si="163"/>
        <v/>
      </c>
      <c r="G511" s="54"/>
      <c r="H511" s="56"/>
      <c r="I511" s="55"/>
      <c r="J511" s="560" t="str">
        <f t="shared" si="164"/>
        <v/>
      </c>
      <c r="K511" s="54"/>
      <c r="L511" s="56"/>
      <c r="M511" s="55"/>
      <c r="N511" s="560" t="str">
        <f t="shared" si="165"/>
        <v/>
      </c>
      <c r="O511" s="54"/>
      <c r="P511" s="56"/>
      <c r="Q511" s="55"/>
      <c r="R511" s="560" t="str">
        <f t="shared" si="146"/>
        <v/>
      </c>
      <c r="S511" s="54"/>
      <c r="T511" s="56"/>
      <c r="U511" s="55"/>
      <c r="V511" s="560" t="str">
        <f t="shared" si="147"/>
        <v/>
      </c>
      <c r="W511" s="54"/>
      <c r="X511" s="56"/>
      <c r="Y511" s="55"/>
      <c r="Z511" s="560" t="str">
        <f t="shared" si="148"/>
        <v/>
      </c>
      <c r="AA511" s="54"/>
      <c r="AB511" s="56"/>
      <c r="AC511" s="55"/>
      <c r="AD511" s="560" t="str">
        <f t="shared" si="149"/>
        <v/>
      </c>
      <c r="AE511" s="54"/>
      <c r="AF511" s="56"/>
      <c r="AG511" s="55"/>
      <c r="AH511" s="560" t="str">
        <f t="shared" si="150"/>
        <v/>
      </c>
      <c r="AI511" s="54"/>
      <c r="AJ511" s="56"/>
      <c r="AK511" s="55"/>
      <c r="AL511" s="446" t="str">
        <f t="shared" si="151"/>
        <v/>
      </c>
      <c r="AM511" s="504">
        <f>'STEP 2 EE Data'!AI506</f>
        <v>0</v>
      </c>
      <c r="AN511" s="82">
        <f>'STEP 2 EE Data'!AJ506</f>
        <v>0</v>
      </c>
      <c r="AO511" s="445" t="str">
        <f>'STEP 2 EE Data'!AK506</f>
        <v/>
      </c>
      <c r="AQ511" s="497" t="str">
        <f t="shared" si="152"/>
        <v/>
      </c>
      <c r="AR511" s="497" t="str">
        <f t="shared" si="153"/>
        <v/>
      </c>
      <c r="AS511" s="497" t="str">
        <f t="shared" si="154"/>
        <v/>
      </c>
      <c r="AT511" s="497" t="str">
        <f t="shared" si="155"/>
        <v/>
      </c>
      <c r="AU511" s="497" t="str">
        <f t="shared" si="156"/>
        <v/>
      </c>
      <c r="AV511" s="497" t="str">
        <f t="shared" si="157"/>
        <v/>
      </c>
      <c r="AW511" s="497" t="str">
        <f t="shared" si="158"/>
        <v/>
      </c>
      <c r="AX511" s="497" t="str">
        <f t="shared" si="159"/>
        <v/>
      </c>
      <c r="AY511" s="498" t="str">
        <f t="shared" si="160"/>
        <v/>
      </c>
      <c r="AZ511" s="499" t="str">
        <f>IF($AZ$28="X",IF(AQ511="",0,IF($B511="","",IF(AQ$28="X",IF(E511&gt;0,1,IF(Cover!$E$47="Weekly",IF(D511&gt;=40,1,0.5),IF(D511&gt;=80,1,0.5))),""))),"")</f>
        <v/>
      </c>
      <c r="BA511" s="499" t="str">
        <f>IF($BA$28="X",IF(AR511="",0,IF($B511="","",IF(AR$28="X",IF(I511&gt;0,1,IF(Cover!$E$47="Weekly",IF(H511&gt;=40,1,0.5),IF(H511&gt;=80,1,0.5))),""))),"")</f>
        <v/>
      </c>
      <c r="BB511" s="499" t="str">
        <f>IF($BB$28="X",IF(AS511="",0,IF($B511="","",IF(AS$28="X",IF(M511&gt;0,1,IF(Cover!$E$47="Weekly",IF(L511&gt;=40,1,0.5),IF(L511&gt;=80,1,0.5))),""))),"")</f>
        <v/>
      </c>
      <c r="BC511" s="499" t="str">
        <f>IF($BC$28="X",IF(AT511="",0,IF($B511="","",IF(AT$28="X",IF(Q511&gt;0,1,IF(Cover!$E$47="Weekly",IF(P511&gt;=40,1,0.5),IF(P511&gt;=80,1,0.5))),""))),"")</f>
        <v/>
      </c>
      <c r="BD511" s="499" t="str">
        <f>IF($BD$28="X",IF(AU511="",0,IF($B511="","",IF(AU$28="X",IF(U511&gt;0,1,IF(Cover!$E$47="Weekly",IF(T511&gt;=40,1,0.5),IF(T511&gt;=80,1,0.5))),""))),"")</f>
        <v/>
      </c>
      <c r="BE511" s="499" t="str">
        <f>IF($BE$28="X",IF(AV511="",0,IF($B511="","",IF(AV$28="X",IF(Y511&gt;0,1,IF(Cover!$E$47="Weekly",IF(X511&gt;=40,1,0.5),IF(X511&gt;=80,1,0.5))),""))),"")</f>
        <v/>
      </c>
      <c r="BF511" s="499" t="str">
        <f>IF($BF$28="X",IF(AW511="",0,IF($B511="","",IF(AW$28="X",IF(AC511&gt;0,1,IF(Cover!$E$47="Weekly",IF(AB511&gt;=40,1,0.5),IF(AB511&gt;=80,1,0.5))),""))),"")</f>
        <v/>
      </c>
      <c r="BG511" s="499" t="str">
        <f>IF($BG$28="X",IF(AX511="",0,IF($B511="","",IF(AX$28="X",IF(AG511&gt;0,1,IF(Cover!$E$47="Weekly",IF(AF511&gt;=40,1,0.5),IF(AF511&gt;=80,1,0.5))),""))),"")</f>
        <v/>
      </c>
      <c r="BH511" s="500" t="str">
        <f>IF($BH$28="X",IF(AY511="",0,IF($B511="","",IF(AY$28="X",IF(AK511&gt;0,1,IF(Cover!$E$47="Weekly",IF(AJ511&gt;=40,1,0.5),IF(AJ511&gt;=80,1,0.5))),""))),"")</f>
        <v/>
      </c>
      <c r="BI511" s="470" t="str">
        <f t="shared" si="161"/>
        <v/>
      </c>
      <c r="BJ511" s="469" t="str">
        <f t="shared" si="162"/>
        <v/>
      </c>
      <c r="BL511" s="632">
        <f>IF(BJ511=0,IF('STEP 2 EE Data'!K506="Yes",IF('STEP 2 EE Data'!C506="",1,IF('STEP 2 EE Data'!D506&gt;=40,1,0.5)),0),IF('STEP 2 EE Data'!K506="Yes",IF('STEP 2 EE Data'!C506="",IF(BJ511=0.5,0.5,0),IF('STEP 2 EE Data'!D506&gt;=40,IF(BJ511=0.5,0.5,0),0)),0))</f>
        <v>0</v>
      </c>
    </row>
    <row r="512" spans="1:64" ht="15.6" thickTop="1" thickBot="1" x14ac:dyDescent="0.35">
      <c r="A512" s="84" t="str">
        <f>IF('STEP 2 EE Data'!A507="","",'STEP 2 EE Data'!A507)</f>
        <v/>
      </c>
      <c r="B512" s="83" t="str">
        <f>IF('STEP 2 EE Data'!B507="","",'STEP 2 EE Data'!B507)</f>
        <v/>
      </c>
      <c r="C512" s="54"/>
      <c r="D512" s="56"/>
      <c r="E512" s="55"/>
      <c r="F512" s="371" t="str">
        <f t="shared" si="163"/>
        <v/>
      </c>
      <c r="G512" s="54"/>
      <c r="H512" s="56"/>
      <c r="I512" s="55"/>
      <c r="J512" s="560" t="str">
        <f t="shared" si="164"/>
        <v/>
      </c>
      <c r="K512" s="54"/>
      <c r="L512" s="56"/>
      <c r="M512" s="55"/>
      <c r="N512" s="560" t="str">
        <f t="shared" si="165"/>
        <v/>
      </c>
      <c r="O512" s="54"/>
      <c r="P512" s="56"/>
      <c r="Q512" s="55"/>
      <c r="R512" s="560" t="str">
        <f t="shared" si="146"/>
        <v/>
      </c>
      <c r="S512" s="54"/>
      <c r="T512" s="56"/>
      <c r="U512" s="55"/>
      <c r="V512" s="560" t="str">
        <f t="shared" si="147"/>
        <v/>
      </c>
      <c r="W512" s="54"/>
      <c r="X512" s="56"/>
      <c r="Y512" s="55"/>
      <c r="Z512" s="560" t="str">
        <f t="shared" si="148"/>
        <v/>
      </c>
      <c r="AA512" s="54"/>
      <c r="AB512" s="56"/>
      <c r="AC512" s="55"/>
      <c r="AD512" s="560" t="str">
        <f t="shared" si="149"/>
        <v/>
      </c>
      <c r="AE512" s="54"/>
      <c r="AF512" s="56"/>
      <c r="AG512" s="55"/>
      <c r="AH512" s="560" t="str">
        <f t="shared" si="150"/>
        <v/>
      </c>
      <c r="AI512" s="54"/>
      <c r="AJ512" s="56"/>
      <c r="AK512" s="55"/>
      <c r="AL512" s="446" t="str">
        <f t="shared" si="151"/>
        <v/>
      </c>
      <c r="AM512" s="504">
        <f>'STEP 2 EE Data'!AI507</f>
        <v>0</v>
      </c>
      <c r="AN512" s="82">
        <f>'STEP 2 EE Data'!AJ507</f>
        <v>0</v>
      </c>
      <c r="AO512" s="445" t="str">
        <f>'STEP 2 EE Data'!AK507</f>
        <v/>
      </c>
      <c r="AQ512" s="497" t="str">
        <f t="shared" si="152"/>
        <v/>
      </c>
      <c r="AR512" s="497" t="str">
        <f t="shared" si="153"/>
        <v/>
      </c>
      <c r="AS512" s="497" t="str">
        <f t="shared" si="154"/>
        <v/>
      </c>
      <c r="AT512" s="497" t="str">
        <f t="shared" si="155"/>
        <v/>
      </c>
      <c r="AU512" s="497" t="str">
        <f t="shared" si="156"/>
        <v/>
      </c>
      <c r="AV512" s="497" t="str">
        <f t="shared" si="157"/>
        <v/>
      </c>
      <c r="AW512" s="497" t="str">
        <f t="shared" si="158"/>
        <v/>
      </c>
      <c r="AX512" s="497" t="str">
        <f t="shared" si="159"/>
        <v/>
      </c>
      <c r="AY512" s="498" t="str">
        <f t="shared" si="160"/>
        <v/>
      </c>
      <c r="AZ512" s="499" t="str">
        <f>IF($AZ$28="X",IF(AQ512="",0,IF($B512="","",IF(AQ$28="X",IF(E512&gt;0,1,IF(Cover!$E$47="Weekly",IF(D512&gt;=40,1,0.5),IF(D512&gt;=80,1,0.5))),""))),"")</f>
        <v/>
      </c>
      <c r="BA512" s="499" t="str">
        <f>IF($BA$28="X",IF(AR512="",0,IF($B512="","",IF(AR$28="X",IF(I512&gt;0,1,IF(Cover!$E$47="Weekly",IF(H512&gt;=40,1,0.5),IF(H512&gt;=80,1,0.5))),""))),"")</f>
        <v/>
      </c>
      <c r="BB512" s="499" t="str">
        <f>IF($BB$28="X",IF(AS512="",0,IF($B512="","",IF(AS$28="X",IF(M512&gt;0,1,IF(Cover!$E$47="Weekly",IF(L512&gt;=40,1,0.5),IF(L512&gt;=80,1,0.5))),""))),"")</f>
        <v/>
      </c>
      <c r="BC512" s="499" t="str">
        <f>IF($BC$28="X",IF(AT512="",0,IF($B512="","",IF(AT$28="X",IF(Q512&gt;0,1,IF(Cover!$E$47="Weekly",IF(P512&gt;=40,1,0.5),IF(P512&gt;=80,1,0.5))),""))),"")</f>
        <v/>
      </c>
      <c r="BD512" s="499" t="str">
        <f>IF($BD$28="X",IF(AU512="",0,IF($B512="","",IF(AU$28="X",IF(U512&gt;0,1,IF(Cover!$E$47="Weekly",IF(T512&gt;=40,1,0.5),IF(T512&gt;=80,1,0.5))),""))),"")</f>
        <v/>
      </c>
      <c r="BE512" s="499" t="str">
        <f>IF($BE$28="X",IF(AV512="",0,IF($B512="","",IF(AV$28="X",IF(Y512&gt;0,1,IF(Cover!$E$47="Weekly",IF(X512&gt;=40,1,0.5),IF(X512&gt;=80,1,0.5))),""))),"")</f>
        <v/>
      </c>
      <c r="BF512" s="499" t="str">
        <f>IF($BF$28="X",IF(AW512="",0,IF($B512="","",IF(AW$28="X",IF(AC512&gt;0,1,IF(Cover!$E$47="Weekly",IF(AB512&gt;=40,1,0.5),IF(AB512&gt;=80,1,0.5))),""))),"")</f>
        <v/>
      </c>
      <c r="BG512" s="499" t="str">
        <f>IF($BG$28="X",IF(AX512="",0,IF($B512="","",IF(AX$28="X",IF(AG512&gt;0,1,IF(Cover!$E$47="Weekly",IF(AF512&gt;=40,1,0.5),IF(AF512&gt;=80,1,0.5))),""))),"")</f>
        <v/>
      </c>
      <c r="BH512" s="500" t="str">
        <f>IF($BH$28="X",IF(AY512="",0,IF($B512="","",IF(AY$28="X",IF(AK512&gt;0,1,IF(Cover!$E$47="Weekly",IF(AJ512&gt;=40,1,0.5),IF(AJ512&gt;=80,1,0.5))),""))),"")</f>
        <v/>
      </c>
      <c r="BI512" s="470" t="str">
        <f t="shared" si="161"/>
        <v/>
      </c>
      <c r="BJ512" s="469" t="str">
        <f t="shared" si="162"/>
        <v/>
      </c>
      <c r="BL512" s="632">
        <f>IF(BJ512=0,IF('STEP 2 EE Data'!K507="Yes",IF('STEP 2 EE Data'!C507="",1,IF('STEP 2 EE Data'!D507&gt;=40,1,0.5)),0),IF('STEP 2 EE Data'!K507="Yes",IF('STEP 2 EE Data'!C507="",IF(BJ512=0.5,0.5,0),IF('STEP 2 EE Data'!D507&gt;=40,IF(BJ512=0.5,0.5,0),0)),0))</f>
        <v>0</v>
      </c>
    </row>
    <row r="513" spans="1:64" ht="15.6" thickTop="1" thickBot="1" x14ac:dyDescent="0.35">
      <c r="A513" s="84" t="str">
        <f>IF('STEP 2 EE Data'!A508="","",'STEP 2 EE Data'!A508)</f>
        <v/>
      </c>
      <c r="B513" s="83" t="str">
        <f>IF('STEP 2 EE Data'!B508="","",'STEP 2 EE Data'!B508)</f>
        <v/>
      </c>
      <c r="C513" s="54"/>
      <c r="D513" s="56"/>
      <c r="E513" s="55"/>
      <c r="F513" s="371" t="str">
        <f t="shared" si="163"/>
        <v/>
      </c>
      <c r="G513" s="54"/>
      <c r="H513" s="56"/>
      <c r="I513" s="55"/>
      <c r="J513" s="560" t="str">
        <f t="shared" si="164"/>
        <v/>
      </c>
      <c r="K513" s="54"/>
      <c r="L513" s="56"/>
      <c r="M513" s="55"/>
      <c r="N513" s="560" t="str">
        <f t="shared" si="165"/>
        <v/>
      </c>
      <c r="O513" s="54"/>
      <c r="P513" s="56"/>
      <c r="Q513" s="55"/>
      <c r="R513" s="560" t="str">
        <f t="shared" si="146"/>
        <v/>
      </c>
      <c r="S513" s="54"/>
      <c r="T513" s="56"/>
      <c r="U513" s="55"/>
      <c r="V513" s="560" t="str">
        <f t="shared" si="147"/>
        <v/>
      </c>
      <c r="W513" s="54"/>
      <c r="X513" s="56"/>
      <c r="Y513" s="55"/>
      <c r="Z513" s="560" t="str">
        <f t="shared" si="148"/>
        <v/>
      </c>
      <c r="AA513" s="54"/>
      <c r="AB513" s="56"/>
      <c r="AC513" s="55"/>
      <c r="AD513" s="560" t="str">
        <f t="shared" si="149"/>
        <v/>
      </c>
      <c r="AE513" s="54"/>
      <c r="AF513" s="56"/>
      <c r="AG513" s="55"/>
      <c r="AH513" s="560" t="str">
        <f t="shared" si="150"/>
        <v/>
      </c>
      <c r="AI513" s="54"/>
      <c r="AJ513" s="56"/>
      <c r="AK513" s="55"/>
      <c r="AL513" s="446" t="str">
        <f t="shared" si="151"/>
        <v/>
      </c>
      <c r="AM513" s="504">
        <f>'STEP 2 EE Data'!AI508</f>
        <v>0</v>
      </c>
      <c r="AN513" s="82">
        <f>'STEP 2 EE Data'!AJ508</f>
        <v>0</v>
      </c>
      <c r="AO513" s="445" t="str">
        <f>'STEP 2 EE Data'!AK508</f>
        <v/>
      </c>
      <c r="AQ513" s="497" t="str">
        <f t="shared" si="152"/>
        <v/>
      </c>
      <c r="AR513" s="497" t="str">
        <f t="shared" si="153"/>
        <v/>
      </c>
      <c r="AS513" s="497" t="str">
        <f t="shared" si="154"/>
        <v/>
      </c>
      <c r="AT513" s="497" t="str">
        <f t="shared" si="155"/>
        <v/>
      </c>
      <c r="AU513" s="497" t="str">
        <f t="shared" si="156"/>
        <v/>
      </c>
      <c r="AV513" s="497" t="str">
        <f t="shared" si="157"/>
        <v/>
      </c>
      <c r="AW513" s="497" t="str">
        <f t="shared" si="158"/>
        <v/>
      </c>
      <c r="AX513" s="497" t="str">
        <f t="shared" si="159"/>
        <v/>
      </c>
      <c r="AY513" s="498" t="str">
        <f t="shared" si="160"/>
        <v/>
      </c>
      <c r="AZ513" s="499" t="str">
        <f>IF($AZ$28="X",IF(AQ513="",0,IF($B513="","",IF(AQ$28="X",IF(E513&gt;0,1,IF(Cover!$E$47="Weekly",IF(D513&gt;=40,1,0.5),IF(D513&gt;=80,1,0.5))),""))),"")</f>
        <v/>
      </c>
      <c r="BA513" s="499" t="str">
        <f>IF($BA$28="X",IF(AR513="",0,IF($B513="","",IF(AR$28="X",IF(I513&gt;0,1,IF(Cover!$E$47="Weekly",IF(H513&gt;=40,1,0.5),IF(H513&gt;=80,1,0.5))),""))),"")</f>
        <v/>
      </c>
      <c r="BB513" s="499" t="str">
        <f>IF($BB$28="X",IF(AS513="",0,IF($B513="","",IF(AS$28="X",IF(M513&gt;0,1,IF(Cover!$E$47="Weekly",IF(L513&gt;=40,1,0.5),IF(L513&gt;=80,1,0.5))),""))),"")</f>
        <v/>
      </c>
      <c r="BC513" s="499" t="str">
        <f>IF($BC$28="X",IF(AT513="",0,IF($B513="","",IF(AT$28="X",IF(Q513&gt;0,1,IF(Cover!$E$47="Weekly",IF(P513&gt;=40,1,0.5),IF(P513&gt;=80,1,0.5))),""))),"")</f>
        <v/>
      </c>
      <c r="BD513" s="499" t="str">
        <f>IF($BD$28="X",IF(AU513="",0,IF($B513="","",IF(AU$28="X",IF(U513&gt;0,1,IF(Cover!$E$47="Weekly",IF(T513&gt;=40,1,0.5),IF(T513&gt;=80,1,0.5))),""))),"")</f>
        <v/>
      </c>
      <c r="BE513" s="499" t="str">
        <f>IF($BE$28="X",IF(AV513="",0,IF($B513="","",IF(AV$28="X",IF(Y513&gt;0,1,IF(Cover!$E$47="Weekly",IF(X513&gt;=40,1,0.5),IF(X513&gt;=80,1,0.5))),""))),"")</f>
        <v/>
      </c>
      <c r="BF513" s="499" t="str">
        <f>IF($BF$28="X",IF(AW513="",0,IF($B513="","",IF(AW$28="X",IF(AC513&gt;0,1,IF(Cover!$E$47="Weekly",IF(AB513&gt;=40,1,0.5),IF(AB513&gt;=80,1,0.5))),""))),"")</f>
        <v/>
      </c>
      <c r="BG513" s="499" t="str">
        <f>IF($BG$28="X",IF(AX513="",0,IF($B513="","",IF(AX$28="X",IF(AG513&gt;0,1,IF(Cover!$E$47="Weekly",IF(AF513&gt;=40,1,0.5),IF(AF513&gt;=80,1,0.5))),""))),"")</f>
        <v/>
      </c>
      <c r="BH513" s="500" t="str">
        <f>IF($BH$28="X",IF(AY513="",0,IF($B513="","",IF(AY$28="X",IF(AK513&gt;0,1,IF(Cover!$E$47="Weekly",IF(AJ513&gt;=40,1,0.5),IF(AJ513&gt;=80,1,0.5))),""))),"")</f>
        <v/>
      </c>
      <c r="BI513" s="470" t="str">
        <f t="shared" si="161"/>
        <v/>
      </c>
      <c r="BJ513" s="469" t="str">
        <f t="shared" si="162"/>
        <v/>
      </c>
      <c r="BL513" s="632">
        <f>IF(BJ513=0,IF('STEP 2 EE Data'!K508="Yes",IF('STEP 2 EE Data'!C508="",1,IF('STEP 2 EE Data'!D508&gt;=40,1,0.5)),0),IF('STEP 2 EE Data'!K508="Yes",IF('STEP 2 EE Data'!C508="",IF(BJ513=0.5,0.5,0),IF('STEP 2 EE Data'!D508&gt;=40,IF(BJ513=0.5,0.5,0),0)),0))</f>
        <v>0</v>
      </c>
    </row>
    <row r="514" spans="1:64" ht="15.6" thickTop="1" thickBot="1" x14ac:dyDescent="0.35">
      <c r="A514" s="84" t="str">
        <f>IF('STEP 2 EE Data'!A509="","",'STEP 2 EE Data'!A509)</f>
        <v/>
      </c>
      <c r="B514" s="83" t="str">
        <f>IF('STEP 2 EE Data'!B509="","",'STEP 2 EE Data'!B509)</f>
        <v/>
      </c>
      <c r="C514" s="54"/>
      <c r="D514" s="56"/>
      <c r="E514" s="55"/>
      <c r="F514" s="371" t="str">
        <f t="shared" si="163"/>
        <v/>
      </c>
      <c r="G514" s="54"/>
      <c r="H514" s="56"/>
      <c r="I514" s="55"/>
      <c r="J514" s="560" t="str">
        <f t="shared" si="164"/>
        <v/>
      </c>
      <c r="K514" s="54"/>
      <c r="L514" s="56"/>
      <c r="M514" s="55"/>
      <c r="N514" s="560" t="str">
        <f t="shared" si="165"/>
        <v/>
      </c>
      <c r="O514" s="54"/>
      <c r="P514" s="56"/>
      <c r="Q514" s="55"/>
      <c r="R514" s="560" t="str">
        <f t="shared" si="146"/>
        <v/>
      </c>
      <c r="S514" s="54"/>
      <c r="T514" s="56"/>
      <c r="U514" s="55"/>
      <c r="V514" s="560" t="str">
        <f t="shared" si="147"/>
        <v/>
      </c>
      <c r="W514" s="54"/>
      <c r="X514" s="56"/>
      <c r="Y514" s="55"/>
      <c r="Z514" s="560" t="str">
        <f t="shared" si="148"/>
        <v/>
      </c>
      <c r="AA514" s="54"/>
      <c r="AB514" s="56"/>
      <c r="AC514" s="55"/>
      <c r="AD514" s="560" t="str">
        <f t="shared" si="149"/>
        <v/>
      </c>
      <c r="AE514" s="54"/>
      <c r="AF514" s="56"/>
      <c r="AG514" s="55"/>
      <c r="AH514" s="560" t="str">
        <f t="shared" si="150"/>
        <v/>
      </c>
      <c r="AI514" s="54"/>
      <c r="AJ514" s="56"/>
      <c r="AK514" s="55"/>
      <c r="AL514" s="446" t="str">
        <f t="shared" si="151"/>
        <v/>
      </c>
      <c r="AM514" s="504">
        <f>'STEP 2 EE Data'!AI509</f>
        <v>0</v>
      </c>
      <c r="AN514" s="82">
        <f>'STEP 2 EE Data'!AJ509</f>
        <v>0</v>
      </c>
      <c r="AO514" s="445" t="str">
        <f>'STEP 2 EE Data'!AK509</f>
        <v/>
      </c>
      <c r="AQ514" s="497" t="str">
        <f t="shared" si="152"/>
        <v/>
      </c>
      <c r="AR514" s="497" t="str">
        <f t="shared" si="153"/>
        <v/>
      </c>
      <c r="AS514" s="497" t="str">
        <f t="shared" si="154"/>
        <v/>
      </c>
      <c r="AT514" s="497" t="str">
        <f t="shared" si="155"/>
        <v/>
      </c>
      <c r="AU514" s="497" t="str">
        <f t="shared" si="156"/>
        <v/>
      </c>
      <c r="AV514" s="497" t="str">
        <f t="shared" si="157"/>
        <v/>
      </c>
      <c r="AW514" s="497" t="str">
        <f t="shared" si="158"/>
        <v/>
      </c>
      <c r="AX514" s="497" t="str">
        <f t="shared" si="159"/>
        <v/>
      </c>
      <c r="AY514" s="498" t="str">
        <f t="shared" si="160"/>
        <v/>
      </c>
      <c r="AZ514" s="499" t="str">
        <f>IF($AZ$28="X",IF(AQ514="",0,IF($B514="","",IF(AQ$28="X",IF(E514&gt;0,1,IF(Cover!$E$47="Weekly",IF(D514&gt;=40,1,0.5),IF(D514&gt;=80,1,0.5))),""))),"")</f>
        <v/>
      </c>
      <c r="BA514" s="499" t="str">
        <f>IF($BA$28="X",IF(AR514="",0,IF($B514="","",IF(AR$28="X",IF(I514&gt;0,1,IF(Cover!$E$47="Weekly",IF(H514&gt;=40,1,0.5),IF(H514&gt;=80,1,0.5))),""))),"")</f>
        <v/>
      </c>
      <c r="BB514" s="499" t="str">
        <f>IF($BB$28="X",IF(AS514="",0,IF($B514="","",IF(AS$28="X",IF(M514&gt;0,1,IF(Cover!$E$47="Weekly",IF(L514&gt;=40,1,0.5),IF(L514&gt;=80,1,0.5))),""))),"")</f>
        <v/>
      </c>
      <c r="BC514" s="499" t="str">
        <f>IF($BC$28="X",IF(AT514="",0,IF($B514="","",IF(AT$28="X",IF(Q514&gt;0,1,IF(Cover!$E$47="Weekly",IF(P514&gt;=40,1,0.5),IF(P514&gt;=80,1,0.5))),""))),"")</f>
        <v/>
      </c>
      <c r="BD514" s="499" t="str">
        <f>IF($BD$28="X",IF(AU514="",0,IF($B514="","",IF(AU$28="X",IF(U514&gt;0,1,IF(Cover!$E$47="Weekly",IF(T514&gt;=40,1,0.5),IF(T514&gt;=80,1,0.5))),""))),"")</f>
        <v/>
      </c>
      <c r="BE514" s="499" t="str">
        <f>IF($BE$28="X",IF(AV514="",0,IF($B514="","",IF(AV$28="X",IF(Y514&gt;0,1,IF(Cover!$E$47="Weekly",IF(X514&gt;=40,1,0.5),IF(X514&gt;=80,1,0.5))),""))),"")</f>
        <v/>
      </c>
      <c r="BF514" s="499" t="str">
        <f>IF($BF$28="X",IF(AW514="",0,IF($B514="","",IF(AW$28="X",IF(AC514&gt;0,1,IF(Cover!$E$47="Weekly",IF(AB514&gt;=40,1,0.5),IF(AB514&gt;=80,1,0.5))),""))),"")</f>
        <v/>
      </c>
      <c r="BG514" s="499" t="str">
        <f>IF($BG$28="X",IF(AX514="",0,IF($B514="","",IF(AX$28="X",IF(AG514&gt;0,1,IF(Cover!$E$47="Weekly",IF(AF514&gt;=40,1,0.5),IF(AF514&gt;=80,1,0.5))),""))),"")</f>
        <v/>
      </c>
      <c r="BH514" s="500" t="str">
        <f>IF($BH$28="X",IF(AY514="",0,IF($B514="","",IF(AY$28="X",IF(AK514&gt;0,1,IF(Cover!$E$47="Weekly",IF(AJ514&gt;=40,1,0.5),IF(AJ514&gt;=80,1,0.5))),""))),"")</f>
        <v/>
      </c>
      <c r="BI514" s="470" t="str">
        <f t="shared" si="161"/>
        <v/>
      </c>
      <c r="BJ514" s="469" t="str">
        <f t="shared" si="162"/>
        <v/>
      </c>
      <c r="BL514" s="632">
        <f>IF(BJ514=0,IF('STEP 2 EE Data'!K509="Yes",IF('STEP 2 EE Data'!C509="",1,IF('STEP 2 EE Data'!D509&gt;=40,1,0.5)),0),IF('STEP 2 EE Data'!K509="Yes",IF('STEP 2 EE Data'!C509="",IF(BJ514=0.5,0.5,0),IF('STEP 2 EE Data'!D509&gt;=40,IF(BJ514=0.5,0.5,0),0)),0))</f>
        <v>0</v>
      </c>
    </row>
    <row r="515" spans="1:64" ht="15.6" thickTop="1" thickBot="1" x14ac:dyDescent="0.35">
      <c r="A515" s="84" t="str">
        <f>IF('STEP 2 EE Data'!A510="","",'STEP 2 EE Data'!A510)</f>
        <v/>
      </c>
      <c r="B515" s="83" t="str">
        <f>IF('STEP 2 EE Data'!B510="","",'STEP 2 EE Data'!B510)</f>
        <v/>
      </c>
      <c r="C515" s="54"/>
      <c r="D515" s="56"/>
      <c r="E515" s="55"/>
      <c r="F515" s="371" t="str">
        <f t="shared" si="163"/>
        <v/>
      </c>
      <c r="G515" s="54"/>
      <c r="H515" s="56"/>
      <c r="I515" s="55"/>
      <c r="J515" s="560" t="str">
        <f t="shared" si="164"/>
        <v/>
      </c>
      <c r="K515" s="54"/>
      <c r="L515" s="56"/>
      <c r="M515" s="55"/>
      <c r="N515" s="560" t="str">
        <f t="shared" si="165"/>
        <v/>
      </c>
      <c r="O515" s="54"/>
      <c r="P515" s="56"/>
      <c r="Q515" s="55"/>
      <c r="R515" s="560" t="str">
        <f t="shared" si="146"/>
        <v/>
      </c>
      <c r="S515" s="54"/>
      <c r="T515" s="56"/>
      <c r="U515" s="55"/>
      <c r="V515" s="560" t="str">
        <f t="shared" si="147"/>
        <v/>
      </c>
      <c r="W515" s="54"/>
      <c r="X515" s="56"/>
      <c r="Y515" s="55"/>
      <c r="Z515" s="560" t="str">
        <f t="shared" si="148"/>
        <v/>
      </c>
      <c r="AA515" s="54"/>
      <c r="AB515" s="56"/>
      <c r="AC515" s="55"/>
      <c r="AD515" s="560" t="str">
        <f t="shared" si="149"/>
        <v/>
      </c>
      <c r="AE515" s="54"/>
      <c r="AF515" s="56"/>
      <c r="AG515" s="55"/>
      <c r="AH515" s="560" t="str">
        <f t="shared" si="150"/>
        <v/>
      </c>
      <c r="AI515" s="54"/>
      <c r="AJ515" s="56"/>
      <c r="AK515" s="55"/>
      <c r="AL515" s="446" t="str">
        <f t="shared" si="151"/>
        <v/>
      </c>
      <c r="AM515" s="504">
        <f>'STEP 2 EE Data'!AI510</f>
        <v>0</v>
      </c>
      <c r="AN515" s="82">
        <f>'STEP 2 EE Data'!AJ510</f>
        <v>0</v>
      </c>
      <c r="AO515" s="445" t="str">
        <f>'STEP 2 EE Data'!AK510</f>
        <v/>
      </c>
      <c r="AQ515" s="497" t="str">
        <f t="shared" si="152"/>
        <v/>
      </c>
      <c r="AR515" s="497" t="str">
        <f t="shared" si="153"/>
        <v/>
      </c>
      <c r="AS515" s="497" t="str">
        <f t="shared" si="154"/>
        <v/>
      </c>
      <c r="AT515" s="497" t="str">
        <f t="shared" si="155"/>
        <v/>
      </c>
      <c r="AU515" s="497" t="str">
        <f t="shared" si="156"/>
        <v/>
      </c>
      <c r="AV515" s="497" t="str">
        <f t="shared" si="157"/>
        <v/>
      </c>
      <c r="AW515" s="497" t="str">
        <f t="shared" si="158"/>
        <v/>
      </c>
      <c r="AX515" s="497" t="str">
        <f t="shared" si="159"/>
        <v/>
      </c>
      <c r="AY515" s="498" t="str">
        <f t="shared" si="160"/>
        <v/>
      </c>
      <c r="AZ515" s="499" t="str">
        <f>IF($AZ$28="X",IF(AQ515="",0,IF($B515="","",IF(AQ$28="X",IF(E515&gt;0,1,IF(Cover!$E$47="Weekly",IF(D515&gt;=40,1,0.5),IF(D515&gt;=80,1,0.5))),""))),"")</f>
        <v/>
      </c>
      <c r="BA515" s="499" t="str">
        <f>IF($BA$28="X",IF(AR515="",0,IF($B515="","",IF(AR$28="X",IF(I515&gt;0,1,IF(Cover!$E$47="Weekly",IF(H515&gt;=40,1,0.5),IF(H515&gt;=80,1,0.5))),""))),"")</f>
        <v/>
      </c>
      <c r="BB515" s="499" t="str">
        <f>IF($BB$28="X",IF(AS515="",0,IF($B515="","",IF(AS$28="X",IF(M515&gt;0,1,IF(Cover!$E$47="Weekly",IF(L515&gt;=40,1,0.5),IF(L515&gt;=80,1,0.5))),""))),"")</f>
        <v/>
      </c>
      <c r="BC515" s="499" t="str">
        <f>IF($BC$28="X",IF(AT515="",0,IF($B515="","",IF(AT$28="X",IF(Q515&gt;0,1,IF(Cover!$E$47="Weekly",IF(P515&gt;=40,1,0.5),IF(P515&gt;=80,1,0.5))),""))),"")</f>
        <v/>
      </c>
      <c r="BD515" s="499" t="str">
        <f>IF($BD$28="X",IF(AU515="",0,IF($B515="","",IF(AU$28="X",IF(U515&gt;0,1,IF(Cover!$E$47="Weekly",IF(T515&gt;=40,1,0.5),IF(T515&gt;=80,1,0.5))),""))),"")</f>
        <v/>
      </c>
      <c r="BE515" s="499" t="str">
        <f>IF($BE$28="X",IF(AV515="",0,IF($B515="","",IF(AV$28="X",IF(Y515&gt;0,1,IF(Cover!$E$47="Weekly",IF(X515&gt;=40,1,0.5),IF(X515&gt;=80,1,0.5))),""))),"")</f>
        <v/>
      </c>
      <c r="BF515" s="499" t="str">
        <f>IF($BF$28="X",IF(AW515="",0,IF($B515="","",IF(AW$28="X",IF(AC515&gt;0,1,IF(Cover!$E$47="Weekly",IF(AB515&gt;=40,1,0.5),IF(AB515&gt;=80,1,0.5))),""))),"")</f>
        <v/>
      </c>
      <c r="BG515" s="499" t="str">
        <f>IF($BG$28="X",IF(AX515="",0,IF($B515="","",IF(AX$28="X",IF(AG515&gt;0,1,IF(Cover!$E$47="Weekly",IF(AF515&gt;=40,1,0.5),IF(AF515&gt;=80,1,0.5))),""))),"")</f>
        <v/>
      </c>
      <c r="BH515" s="500" t="str">
        <f>IF($BH$28="X",IF(AY515="",0,IF($B515="","",IF(AY$28="X",IF(AK515&gt;0,1,IF(Cover!$E$47="Weekly",IF(AJ515&gt;=40,1,0.5),IF(AJ515&gt;=80,1,0.5))),""))),"")</f>
        <v/>
      </c>
      <c r="BI515" s="470" t="str">
        <f t="shared" si="161"/>
        <v/>
      </c>
      <c r="BJ515" s="469" t="str">
        <f t="shared" si="162"/>
        <v/>
      </c>
      <c r="BL515" s="632">
        <f>IF(BJ515=0,IF('STEP 2 EE Data'!K510="Yes",IF('STEP 2 EE Data'!C510="",1,IF('STEP 2 EE Data'!D510&gt;=40,1,0.5)),0),IF('STEP 2 EE Data'!K510="Yes",IF('STEP 2 EE Data'!C510="",IF(BJ515=0.5,0.5,0),IF('STEP 2 EE Data'!D510&gt;=40,IF(BJ515=0.5,0.5,0),0)),0))</f>
        <v>0</v>
      </c>
    </row>
    <row r="516" spans="1:64" ht="15.6" thickTop="1" thickBot="1" x14ac:dyDescent="0.35">
      <c r="A516" s="84" t="str">
        <f>IF('STEP 2 EE Data'!A511="","",'STEP 2 EE Data'!A511)</f>
        <v/>
      </c>
      <c r="B516" s="83" t="str">
        <f>IF('STEP 2 EE Data'!B511="","",'STEP 2 EE Data'!B511)</f>
        <v/>
      </c>
      <c r="C516" s="54"/>
      <c r="D516" s="56"/>
      <c r="E516" s="55"/>
      <c r="F516" s="371" t="str">
        <f t="shared" si="163"/>
        <v/>
      </c>
      <c r="G516" s="54"/>
      <c r="H516" s="56"/>
      <c r="I516" s="55"/>
      <c r="J516" s="560" t="str">
        <f t="shared" si="164"/>
        <v/>
      </c>
      <c r="K516" s="54"/>
      <c r="L516" s="56"/>
      <c r="M516" s="55"/>
      <c r="N516" s="560" t="str">
        <f t="shared" si="165"/>
        <v/>
      </c>
      <c r="O516" s="54"/>
      <c r="P516" s="56"/>
      <c r="Q516" s="55"/>
      <c r="R516" s="560" t="str">
        <f t="shared" si="146"/>
        <v/>
      </c>
      <c r="S516" s="54"/>
      <c r="T516" s="56"/>
      <c r="U516" s="55"/>
      <c r="V516" s="560" t="str">
        <f t="shared" si="147"/>
        <v/>
      </c>
      <c r="W516" s="54"/>
      <c r="X516" s="56"/>
      <c r="Y516" s="55"/>
      <c r="Z516" s="560" t="str">
        <f t="shared" si="148"/>
        <v/>
      </c>
      <c r="AA516" s="54"/>
      <c r="AB516" s="56"/>
      <c r="AC516" s="55"/>
      <c r="AD516" s="560" t="str">
        <f t="shared" si="149"/>
        <v/>
      </c>
      <c r="AE516" s="54"/>
      <c r="AF516" s="56"/>
      <c r="AG516" s="55"/>
      <c r="AH516" s="560" t="str">
        <f t="shared" si="150"/>
        <v/>
      </c>
      <c r="AI516" s="54"/>
      <c r="AJ516" s="56"/>
      <c r="AK516" s="55"/>
      <c r="AL516" s="446" t="str">
        <f t="shared" si="151"/>
        <v/>
      </c>
      <c r="AM516" s="504">
        <f>'STEP 2 EE Data'!AI511</f>
        <v>0</v>
      </c>
      <c r="AN516" s="82">
        <f>'STEP 2 EE Data'!AJ511</f>
        <v>0</v>
      </c>
      <c r="AO516" s="445" t="str">
        <f>'STEP 2 EE Data'!AK511</f>
        <v/>
      </c>
      <c r="AQ516" s="497" t="str">
        <f t="shared" si="152"/>
        <v/>
      </c>
      <c r="AR516" s="497" t="str">
        <f t="shared" si="153"/>
        <v/>
      </c>
      <c r="AS516" s="497" t="str">
        <f t="shared" si="154"/>
        <v/>
      </c>
      <c r="AT516" s="497" t="str">
        <f t="shared" si="155"/>
        <v/>
      </c>
      <c r="AU516" s="497" t="str">
        <f t="shared" si="156"/>
        <v/>
      </c>
      <c r="AV516" s="497" t="str">
        <f t="shared" si="157"/>
        <v/>
      </c>
      <c r="AW516" s="497" t="str">
        <f t="shared" si="158"/>
        <v/>
      </c>
      <c r="AX516" s="497" t="str">
        <f t="shared" si="159"/>
        <v/>
      </c>
      <c r="AY516" s="498" t="str">
        <f t="shared" si="160"/>
        <v/>
      </c>
      <c r="AZ516" s="499" t="str">
        <f>IF($AZ$28="X",IF(AQ516="",0,IF($B516="","",IF(AQ$28="X",IF(E516&gt;0,1,IF(Cover!$E$47="Weekly",IF(D516&gt;=40,1,0.5),IF(D516&gt;=80,1,0.5))),""))),"")</f>
        <v/>
      </c>
      <c r="BA516" s="499" t="str">
        <f>IF($BA$28="X",IF(AR516="",0,IF($B516="","",IF(AR$28="X",IF(I516&gt;0,1,IF(Cover!$E$47="Weekly",IF(H516&gt;=40,1,0.5),IF(H516&gt;=80,1,0.5))),""))),"")</f>
        <v/>
      </c>
      <c r="BB516" s="499" t="str">
        <f>IF($BB$28="X",IF(AS516="",0,IF($B516="","",IF(AS$28="X",IF(M516&gt;0,1,IF(Cover!$E$47="Weekly",IF(L516&gt;=40,1,0.5),IF(L516&gt;=80,1,0.5))),""))),"")</f>
        <v/>
      </c>
      <c r="BC516" s="499" t="str">
        <f>IF($BC$28="X",IF(AT516="",0,IF($B516="","",IF(AT$28="X",IF(Q516&gt;0,1,IF(Cover!$E$47="Weekly",IF(P516&gt;=40,1,0.5),IF(P516&gt;=80,1,0.5))),""))),"")</f>
        <v/>
      </c>
      <c r="BD516" s="499" t="str">
        <f>IF($BD$28="X",IF(AU516="",0,IF($B516="","",IF(AU$28="X",IF(U516&gt;0,1,IF(Cover!$E$47="Weekly",IF(T516&gt;=40,1,0.5),IF(T516&gt;=80,1,0.5))),""))),"")</f>
        <v/>
      </c>
      <c r="BE516" s="499" t="str">
        <f>IF($BE$28="X",IF(AV516="",0,IF($B516="","",IF(AV$28="X",IF(Y516&gt;0,1,IF(Cover!$E$47="Weekly",IF(X516&gt;=40,1,0.5),IF(X516&gt;=80,1,0.5))),""))),"")</f>
        <v/>
      </c>
      <c r="BF516" s="499" t="str">
        <f>IF($BF$28="X",IF(AW516="",0,IF($B516="","",IF(AW$28="X",IF(AC516&gt;0,1,IF(Cover!$E$47="Weekly",IF(AB516&gt;=40,1,0.5),IF(AB516&gt;=80,1,0.5))),""))),"")</f>
        <v/>
      </c>
      <c r="BG516" s="499" t="str">
        <f>IF($BG$28="X",IF(AX516="",0,IF($B516="","",IF(AX$28="X",IF(AG516&gt;0,1,IF(Cover!$E$47="Weekly",IF(AF516&gt;=40,1,0.5),IF(AF516&gt;=80,1,0.5))),""))),"")</f>
        <v/>
      </c>
      <c r="BH516" s="500" t="str">
        <f>IF($BH$28="X",IF(AY516="",0,IF($B516="","",IF(AY$28="X",IF(AK516&gt;0,1,IF(Cover!$E$47="Weekly",IF(AJ516&gt;=40,1,0.5),IF(AJ516&gt;=80,1,0.5))),""))),"")</f>
        <v/>
      </c>
      <c r="BI516" s="470" t="str">
        <f t="shared" si="161"/>
        <v/>
      </c>
      <c r="BJ516" s="469" t="str">
        <f t="shared" si="162"/>
        <v/>
      </c>
      <c r="BL516" s="632">
        <f>IF(BJ516=0,IF('STEP 2 EE Data'!K511="Yes",IF('STEP 2 EE Data'!C511="",1,IF('STEP 2 EE Data'!D511&gt;=40,1,0.5)),0),IF('STEP 2 EE Data'!K511="Yes",IF('STEP 2 EE Data'!C511="",IF(BJ516=0.5,0.5,0),IF('STEP 2 EE Data'!D511&gt;=40,IF(BJ516=0.5,0.5,0),0)),0))</f>
        <v>0</v>
      </c>
    </row>
    <row r="517" spans="1:64" ht="15.6" thickTop="1" thickBot="1" x14ac:dyDescent="0.35">
      <c r="A517" s="84" t="str">
        <f>IF('STEP 2 EE Data'!A512="","",'STEP 2 EE Data'!A512)</f>
        <v/>
      </c>
      <c r="B517" s="83" t="str">
        <f>IF('STEP 2 EE Data'!B512="","",'STEP 2 EE Data'!B512)</f>
        <v/>
      </c>
      <c r="C517" s="54"/>
      <c r="D517" s="56"/>
      <c r="E517" s="55"/>
      <c r="F517" s="371" t="str">
        <f t="shared" si="163"/>
        <v/>
      </c>
      <c r="G517" s="54"/>
      <c r="H517" s="56"/>
      <c r="I517" s="55"/>
      <c r="J517" s="560" t="str">
        <f t="shared" si="164"/>
        <v/>
      </c>
      <c r="K517" s="54"/>
      <c r="L517" s="56"/>
      <c r="M517" s="55"/>
      <c r="N517" s="560" t="str">
        <f t="shared" si="165"/>
        <v/>
      </c>
      <c r="O517" s="54"/>
      <c r="P517" s="56"/>
      <c r="Q517" s="55"/>
      <c r="R517" s="560" t="str">
        <f t="shared" si="146"/>
        <v/>
      </c>
      <c r="S517" s="54"/>
      <c r="T517" s="56"/>
      <c r="U517" s="55"/>
      <c r="V517" s="560" t="str">
        <f t="shared" si="147"/>
        <v/>
      </c>
      <c r="W517" s="54"/>
      <c r="X517" s="56"/>
      <c r="Y517" s="55"/>
      <c r="Z517" s="560" t="str">
        <f t="shared" si="148"/>
        <v/>
      </c>
      <c r="AA517" s="54"/>
      <c r="AB517" s="56"/>
      <c r="AC517" s="55"/>
      <c r="AD517" s="560" t="str">
        <f t="shared" si="149"/>
        <v/>
      </c>
      <c r="AE517" s="54"/>
      <c r="AF517" s="56"/>
      <c r="AG517" s="55"/>
      <c r="AH517" s="560" t="str">
        <f t="shared" si="150"/>
        <v/>
      </c>
      <c r="AI517" s="54"/>
      <c r="AJ517" s="56"/>
      <c r="AK517" s="55"/>
      <c r="AL517" s="446" t="str">
        <f t="shared" si="151"/>
        <v/>
      </c>
      <c r="AM517" s="504">
        <f>'STEP 2 EE Data'!AI512</f>
        <v>0</v>
      </c>
      <c r="AN517" s="82">
        <f>'STEP 2 EE Data'!AJ512</f>
        <v>0</v>
      </c>
      <c r="AO517" s="445" t="str">
        <f>'STEP 2 EE Data'!AK512</f>
        <v/>
      </c>
      <c r="AQ517" s="497" t="str">
        <f t="shared" si="152"/>
        <v/>
      </c>
      <c r="AR517" s="497" t="str">
        <f t="shared" si="153"/>
        <v/>
      </c>
      <c r="AS517" s="497" t="str">
        <f t="shared" si="154"/>
        <v/>
      </c>
      <c r="AT517" s="497" t="str">
        <f t="shared" si="155"/>
        <v/>
      </c>
      <c r="AU517" s="497" t="str">
        <f t="shared" si="156"/>
        <v/>
      </c>
      <c r="AV517" s="497" t="str">
        <f t="shared" si="157"/>
        <v/>
      </c>
      <c r="AW517" s="497" t="str">
        <f t="shared" si="158"/>
        <v/>
      </c>
      <c r="AX517" s="497" t="str">
        <f t="shared" si="159"/>
        <v/>
      </c>
      <c r="AY517" s="498" t="str">
        <f t="shared" si="160"/>
        <v/>
      </c>
      <c r="AZ517" s="499" t="str">
        <f>IF($AZ$28="X",IF(AQ517="",0,IF($B517="","",IF(AQ$28="X",IF(E517&gt;0,1,IF(Cover!$E$47="Weekly",IF(D517&gt;=40,1,0.5),IF(D517&gt;=80,1,0.5))),""))),"")</f>
        <v/>
      </c>
      <c r="BA517" s="499" t="str">
        <f>IF($BA$28="X",IF(AR517="",0,IF($B517="","",IF(AR$28="X",IF(I517&gt;0,1,IF(Cover!$E$47="Weekly",IF(H517&gt;=40,1,0.5),IF(H517&gt;=80,1,0.5))),""))),"")</f>
        <v/>
      </c>
      <c r="BB517" s="499" t="str">
        <f>IF($BB$28="X",IF(AS517="",0,IF($B517="","",IF(AS$28="X",IF(M517&gt;0,1,IF(Cover!$E$47="Weekly",IF(L517&gt;=40,1,0.5),IF(L517&gt;=80,1,0.5))),""))),"")</f>
        <v/>
      </c>
      <c r="BC517" s="499" t="str">
        <f>IF($BC$28="X",IF(AT517="",0,IF($B517="","",IF(AT$28="X",IF(Q517&gt;0,1,IF(Cover!$E$47="Weekly",IF(P517&gt;=40,1,0.5),IF(P517&gt;=80,1,0.5))),""))),"")</f>
        <v/>
      </c>
      <c r="BD517" s="499" t="str">
        <f>IF($BD$28="X",IF(AU517="",0,IF($B517="","",IF(AU$28="X",IF(U517&gt;0,1,IF(Cover!$E$47="Weekly",IF(T517&gt;=40,1,0.5),IF(T517&gt;=80,1,0.5))),""))),"")</f>
        <v/>
      </c>
      <c r="BE517" s="499" t="str">
        <f>IF($BE$28="X",IF(AV517="",0,IF($B517="","",IF(AV$28="X",IF(Y517&gt;0,1,IF(Cover!$E$47="Weekly",IF(X517&gt;=40,1,0.5),IF(X517&gt;=80,1,0.5))),""))),"")</f>
        <v/>
      </c>
      <c r="BF517" s="499" t="str">
        <f>IF($BF$28="X",IF(AW517="",0,IF($B517="","",IF(AW$28="X",IF(AC517&gt;0,1,IF(Cover!$E$47="Weekly",IF(AB517&gt;=40,1,0.5),IF(AB517&gt;=80,1,0.5))),""))),"")</f>
        <v/>
      </c>
      <c r="BG517" s="499" t="str">
        <f>IF($BG$28="X",IF(AX517="",0,IF($B517="","",IF(AX$28="X",IF(AG517&gt;0,1,IF(Cover!$E$47="Weekly",IF(AF517&gt;=40,1,0.5),IF(AF517&gt;=80,1,0.5))),""))),"")</f>
        <v/>
      </c>
      <c r="BH517" s="500" t="str">
        <f>IF($BH$28="X",IF(AY517="",0,IF($B517="","",IF(AY$28="X",IF(AK517&gt;0,1,IF(Cover!$E$47="Weekly",IF(AJ517&gt;=40,1,0.5),IF(AJ517&gt;=80,1,0.5))),""))),"")</f>
        <v/>
      </c>
      <c r="BI517" s="470" t="str">
        <f t="shared" si="161"/>
        <v/>
      </c>
      <c r="BJ517" s="469" t="str">
        <f t="shared" si="162"/>
        <v/>
      </c>
      <c r="BL517" s="632">
        <f>IF(BJ517=0,IF('STEP 2 EE Data'!K512="Yes",IF('STEP 2 EE Data'!C512="",1,IF('STEP 2 EE Data'!D512&gt;=40,1,0.5)),0),IF('STEP 2 EE Data'!K512="Yes",IF('STEP 2 EE Data'!C512="",IF(BJ517=0.5,0.5,0),IF('STEP 2 EE Data'!D512&gt;=40,IF(BJ517=0.5,0.5,0),0)),0))</f>
        <v>0</v>
      </c>
    </row>
    <row r="518" spans="1:64" ht="15.6" thickTop="1" thickBot="1" x14ac:dyDescent="0.35">
      <c r="A518" s="84" t="str">
        <f>IF('STEP 2 EE Data'!A513="","",'STEP 2 EE Data'!A513)</f>
        <v/>
      </c>
      <c r="B518" s="83" t="str">
        <f>IF('STEP 2 EE Data'!B513="","",'STEP 2 EE Data'!B513)</f>
        <v/>
      </c>
      <c r="C518" s="54"/>
      <c r="D518" s="56"/>
      <c r="E518" s="55"/>
      <c r="F518" s="371" t="str">
        <f t="shared" si="163"/>
        <v/>
      </c>
      <c r="G518" s="54"/>
      <c r="H518" s="56"/>
      <c r="I518" s="55"/>
      <c r="J518" s="560" t="str">
        <f t="shared" si="164"/>
        <v/>
      </c>
      <c r="K518" s="54"/>
      <c r="L518" s="56"/>
      <c r="M518" s="55"/>
      <c r="N518" s="560" t="str">
        <f t="shared" si="165"/>
        <v/>
      </c>
      <c r="O518" s="54"/>
      <c r="P518" s="56"/>
      <c r="Q518" s="55"/>
      <c r="R518" s="560" t="str">
        <f t="shared" si="146"/>
        <v/>
      </c>
      <c r="S518" s="54"/>
      <c r="T518" s="56"/>
      <c r="U518" s="55"/>
      <c r="V518" s="560" t="str">
        <f t="shared" si="147"/>
        <v/>
      </c>
      <c r="W518" s="54"/>
      <c r="X518" s="56"/>
      <c r="Y518" s="55"/>
      <c r="Z518" s="560" t="str">
        <f t="shared" si="148"/>
        <v/>
      </c>
      <c r="AA518" s="54"/>
      <c r="AB518" s="56"/>
      <c r="AC518" s="55"/>
      <c r="AD518" s="560" t="str">
        <f t="shared" si="149"/>
        <v/>
      </c>
      <c r="AE518" s="54"/>
      <c r="AF518" s="56"/>
      <c r="AG518" s="55"/>
      <c r="AH518" s="560" t="str">
        <f t="shared" si="150"/>
        <v/>
      </c>
      <c r="AI518" s="54"/>
      <c r="AJ518" s="56"/>
      <c r="AK518" s="55"/>
      <c r="AL518" s="446" t="str">
        <f t="shared" si="151"/>
        <v/>
      </c>
      <c r="AM518" s="504">
        <f>'STEP 2 EE Data'!AI513</f>
        <v>0</v>
      </c>
      <c r="AN518" s="82">
        <f>'STEP 2 EE Data'!AJ513</f>
        <v>0</v>
      </c>
      <c r="AO518" s="445" t="str">
        <f>'STEP 2 EE Data'!AK513</f>
        <v/>
      </c>
      <c r="AQ518" s="497" t="str">
        <f t="shared" si="152"/>
        <v/>
      </c>
      <c r="AR518" s="497" t="str">
        <f t="shared" si="153"/>
        <v/>
      </c>
      <c r="AS518" s="497" t="str">
        <f t="shared" si="154"/>
        <v/>
      </c>
      <c r="AT518" s="497" t="str">
        <f t="shared" si="155"/>
        <v/>
      </c>
      <c r="AU518" s="497" t="str">
        <f t="shared" si="156"/>
        <v/>
      </c>
      <c r="AV518" s="497" t="str">
        <f t="shared" si="157"/>
        <v/>
      </c>
      <c r="AW518" s="497" t="str">
        <f t="shared" si="158"/>
        <v/>
      </c>
      <c r="AX518" s="497" t="str">
        <f t="shared" si="159"/>
        <v/>
      </c>
      <c r="AY518" s="498" t="str">
        <f t="shared" si="160"/>
        <v/>
      </c>
      <c r="AZ518" s="499" t="str">
        <f>IF($AZ$28="X",IF(AQ518="",0,IF($B518="","",IF(AQ$28="X",IF(E518&gt;0,1,IF(Cover!$E$47="Weekly",IF(D518&gt;=40,1,0.5),IF(D518&gt;=80,1,0.5))),""))),"")</f>
        <v/>
      </c>
      <c r="BA518" s="499" t="str">
        <f>IF($BA$28="X",IF(AR518="",0,IF($B518="","",IF(AR$28="X",IF(I518&gt;0,1,IF(Cover!$E$47="Weekly",IF(H518&gt;=40,1,0.5),IF(H518&gt;=80,1,0.5))),""))),"")</f>
        <v/>
      </c>
      <c r="BB518" s="499" t="str">
        <f>IF($BB$28="X",IF(AS518="",0,IF($B518="","",IF(AS$28="X",IF(M518&gt;0,1,IF(Cover!$E$47="Weekly",IF(L518&gt;=40,1,0.5),IF(L518&gt;=80,1,0.5))),""))),"")</f>
        <v/>
      </c>
      <c r="BC518" s="499" t="str">
        <f>IF($BC$28="X",IF(AT518="",0,IF($B518="","",IF(AT$28="X",IF(Q518&gt;0,1,IF(Cover!$E$47="Weekly",IF(P518&gt;=40,1,0.5),IF(P518&gt;=80,1,0.5))),""))),"")</f>
        <v/>
      </c>
      <c r="BD518" s="499" t="str">
        <f>IF($BD$28="X",IF(AU518="",0,IF($B518="","",IF(AU$28="X",IF(U518&gt;0,1,IF(Cover!$E$47="Weekly",IF(T518&gt;=40,1,0.5),IF(T518&gt;=80,1,0.5))),""))),"")</f>
        <v/>
      </c>
      <c r="BE518" s="499" t="str">
        <f>IF($BE$28="X",IF(AV518="",0,IF($B518="","",IF(AV$28="X",IF(Y518&gt;0,1,IF(Cover!$E$47="Weekly",IF(X518&gt;=40,1,0.5),IF(X518&gt;=80,1,0.5))),""))),"")</f>
        <v/>
      </c>
      <c r="BF518" s="499" t="str">
        <f>IF($BF$28="X",IF(AW518="",0,IF($B518="","",IF(AW$28="X",IF(AC518&gt;0,1,IF(Cover!$E$47="Weekly",IF(AB518&gt;=40,1,0.5),IF(AB518&gt;=80,1,0.5))),""))),"")</f>
        <v/>
      </c>
      <c r="BG518" s="499" t="str">
        <f>IF($BG$28="X",IF(AX518="",0,IF($B518="","",IF(AX$28="X",IF(AG518&gt;0,1,IF(Cover!$E$47="Weekly",IF(AF518&gt;=40,1,0.5),IF(AF518&gt;=80,1,0.5))),""))),"")</f>
        <v/>
      </c>
      <c r="BH518" s="500" t="str">
        <f>IF($BH$28="X",IF(AY518="",0,IF($B518="","",IF(AY$28="X",IF(AK518&gt;0,1,IF(Cover!$E$47="Weekly",IF(AJ518&gt;=40,1,0.5),IF(AJ518&gt;=80,1,0.5))),""))),"")</f>
        <v/>
      </c>
      <c r="BI518" s="470" t="str">
        <f t="shared" si="161"/>
        <v/>
      </c>
      <c r="BJ518" s="469" t="str">
        <f t="shared" si="162"/>
        <v/>
      </c>
      <c r="BL518" s="632">
        <f>IF(BJ518=0,IF('STEP 2 EE Data'!K513="Yes",IF('STEP 2 EE Data'!C513="",1,IF('STEP 2 EE Data'!D513&gt;=40,1,0.5)),0),IF('STEP 2 EE Data'!K513="Yes",IF('STEP 2 EE Data'!C513="",IF(BJ518=0.5,0.5,0),IF('STEP 2 EE Data'!D513&gt;=40,IF(BJ518=0.5,0.5,0),0)),0))</f>
        <v>0</v>
      </c>
    </row>
    <row r="519" spans="1:64" ht="15.6" thickTop="1" thickBot="1" x14ac:dyDescent="0.35">
      <c r="A519" s="84" t="str">
        <f>IF('STEP 2 EE Data'!A514="","",'STEP 2 EE Data'!A514)</f>
        <v/>
      </c>
      <c r="B519" s="83" t="str">
        <f>IF('STEP 2 EE Data'!B514="","",'STEP 2 EE Data'!B514)</f>
        <v/>
      </c>
      <c r="C519" s="54"/>
      <c r="D519" s="56"/>
      <c r="E519" s="55"/>
      <c r="F519" s="371" t="str">
        <f t="shared" si="163"/>
        <v/>
      </c>
      <c r="G519" s="54"/>
      <c r="H519" s="56"/>
      <c r="I519" s="55"/>
      <c r="J519" s="560" t="str">
        <f t="shared" si="164"/>
        <v/>
      </c>
      <c r="K519" s="54"/>
      <c r="L519" s="56"/>
      <c r="M519" s="55"/>
      <c r="N519" s="560" t="str">
        <f t="shared" si="165"/>
        <v/>
      </c>
      <c r="O519" s="54"/>
      <c r="P519" s="56"/>
      <c r="Q519" s="55"/>
      <c r="R519" s="560" t="str">
        <f t="shared" si="146"/>
        <v/>
      </c>
      <c r="S519" s="54"/>
      <c r="T519" s="56"/>
      <c r="U519" s="55"/>
      <c r="V519" s="560" t="str">
        <f t="shared" si="147"/>
        <v/>
      </c>
      <c r="W519" s="54"/>
      <c r="X519" s="56"/>
      <c r="Y519" s="55"/>
      <c r="Z519" s="560" t="str">
        <f t="shared" si="148"/>
        <v/>
      </c>
      <c r="AA519" s="54"/>
      <c r="AB519" s="56"/>
      <c r="AC519" s="55"/>
      <c r="AD519" s="560" t="str">
        <f t="shared" si="149"/>
        <v/>
      </c>
      <c r="AE519" s="54"/>
      <c r="AF519" s="56"/>
      <c r="AG519" s="55"/>
      <c r="AH519" s="560" t="str">
        <f t="shared" si="150"/>
        <v/>
      </c>
      <c r="AI519" s="54"/>
      <c r="AJ519" s="56"/>
      <c r="AK519" s="55"/>
      <c r="AL519" s="446" t="str">
        <f t="shared" si="151"/>
        <v/>
      </c>
      <c r="AM519" s="504">
        <f>'STEP 2 EE Data'!AI514</f>
        <v>0</v>
      </c>
      <c r="AN519" s="82">
        <f>'STEP 2 EE Data'!AJ514</f>
        <v>0</v>
      </c>
      <c r="AO519" s="445" t="str">
        <f>'STEP 2 EE Data'!AK514</f>
        <v/>
      </c>
      <c r="AQ519" s="497" t="str">
        <f t="shared" si="152"/>
        <v/>
      </c>
      <c r="AR519" s="497" t="str">
        <f t="shared" si="153"/>
        <v/>
      </c>
      <c r="AS519" s="497" t="str">
        <f t="shared" si="154"/>
        <v/>
      </c>
      <c r="AT519" s="497" t="str">
        <f t="shared" si="155"/>
        <v/>
      </c>
      <c r="AU519" s="497" t="str">
        <f t="shared" si="156"/>
        <v/>
      </c>
      <c r="AV519" s="497" t="str">
        <f t="shared" si="157"/>
        <v/>
      </c>
      <c r="AW519" s="497" t="str">
        <f t="shared" si="158"/>
        <v/>
      </c>
      <c r="AX519" s="497" t="str">
        <f t="shared" si="159"/>
        <v/>
      </c>
      <c r="AY519" s="498" t="str">
        <f t="shared" si="160"/>
        <v/>
      </c>
      <c r="AZ519" s="499" t="str">
        <f>IF($AZ$28="X",IF(AQ519="",0,IF($B519="","",IF(AQ$28="X",IF(E519&gt;0,1,IF(Cover!$E$47="Weekly",IF(D519&gt;=40,1,0.5),IF(D519&gt;=80,1,0.5))),""))),"")</f>
        <v/>
      </c>
      <c r="BA519" s="499" t="str">
        <f>IF($BA$28="X",IF(AR519="",0,IF($B519="","",IF(AR$28="X",IF(I519&gt;0,1,IF(Cover!$E$47="Weekly",IF(H519&gt;=40,1,0.5),IF(H519&gt;=80,1,0.5))),""))),"")</f>
        <v/>
      </c>
      <c r="BB519" s="499" t="str">
        <f>IF($BB$28="X",IF(AS519="",0,IF($B519="","",IF(AS$28="X",IF(M519&gt;0,1,IF(Cover!$E$47="Weekly",IF(L519&gt;=40,1,0.5),IF(L519&gt;=80,1,0.5))),""))),"")</f>
        <v/>
      </c>
      <c r="BC519" s="499" t="str">
        <f>IF($BC$28="X",IF(AT519="",0,IF($B519="","",IF(AT$28="X",IF(Q519&gt;0,1,IF(Cover!$E$47="Weekly",IF(P519&gt;=40,1,0.5),IF(P519&gt;=80,1,0.5))),""))),"")</f>
        <v/>
      </c>
      <c r="BD519" s="499" t="str">
        <f>IF($BD$28="X",IF(AU519="",0,IF($B519="","",IF(AU$28="X",IF(U519&gt;0,1,IF(Cover!$E$47="Weekly",IF(T519&gt;=40,1,0.5),IF(T519&gt;=80,1,0.5))),""))),"")</f>
        <v/>
      </c>
      <c r="BE519" s="499" t="str">
        <f>IF($BE$28="X",IF(AV519="",0,IF($B519="","",IF(AV$28="X",IF(Y519&gt;0,1,IF(Cover!$E$47="Weekly",IF(X519&gt;=40,1,0.5),IF(X519&gt;=80,1,0.5))),""))),"")</f>
        <v/>
      </c>
      <c r="BF519" s="499" t="str">
        <f>IF($BF$28="X",IF(AW519="",0,IF($B519="","",IF(AW$28="X",IF(AC519&gt;0,1,IF(Cover!$E$47="Weekly",IF(AB519&gt;=40,1,0.5),IF(AB519&gt;=80,1,0.5))),""))),"")</f>
        <v/>
      </c>
      <c r="BG519" s="499" t="str">
        <f>IF($BG$28="X",IF(AX519="",0,IF($B519="","",IF(AX$28="X",IF(AG519&gt;0,1,IF(Cover!$E$47="Weekly",IF(AF519&gt;=40,1,0.5),IF(AF519&gt;=80,1,0.5))),""))),"")</f>
        <v/>
      </c>
      <c r="BH519" s="500" t="str">
        <f>IF($BH$28="X",IF(AY519="",0,IF($B519="","",IF(AY$28="X",IF(AK519&gt;0,1,IF(Cover!$E$47="Weekly",IF(AJ519&gt;=40,1,0.5),IF(AJ519&gt;=80,1,0.5))),""))),"")</f>
        <v/>
      </c>
      <c r="BI519" s="470" t="str">
        <f t="shared" si="161"/>
        <v/>
      </c>
      <c r="BJ519" s="469" t="str">
        <f t="shared" si="162"/>
        <v/>
      </c>
      <c r="BL519" s="632">
        <f>IF(BJ519=0,IF('STEP 2 EE Data'!K514="Yes",IF('STEP 2 EE Data'!C514="",1,IF('STEP 2 EE Data'!D514&gt;=40,1,0.5)),0),IF('STEP 2 EE Data'!K514="Yes",IF('STEP 2 EE Data'!C514="",IF(BJ519=0.5,0.5,0),IF('STEP 2 EE Data'!D514&gt;=40,IF(BJ519=0.5,0.5,0),0)),0))</f>
        <v>0</v>
      </c>
    </row>
    <row r="520" spans="1:64" ht="15.6" thickTop="1" thickBot="1" x14ac:dyDescent="0.35">
      <c r="A520" s="84" t="str">
        <f>IF('STEP 2 EE Data'!A515="","",'STEP 2 EE Data'!A515)</f>
        <v/>
      </c>
      <c r="B520" s="83" t="str">
        <f>IF('STEP 2 EE Data'!B515="","",'STEP 2 EE Data'!B515)</f>
        <v/>
      </c>
      <c r="C520" s="54"/>
      <c r="D520" s="56"/>
      <c r="E520" s="55"/>
      <c r="F520" s="371" t="str">
        <f t="shared" si="163"/>
        <v/>
      </c>
      <c r="G520" s="54"/>
      <c r="H520" s="56"/>
      <c r="I520" s="55"/>
      <c r="J520" s="560" t="str">
        <f t="shared" si="164"/>
        <v/>
      </c>
      <c r="K520" s="54"/>
      <c r="L520" s="56"/>
      <c r="M520" s="55"/>
      <c r="N520" s="560" t="str">
        <f t="shared" si="165"/>
        <v/>
      </c>
      <c r="O520" s="54"/>
      <c r="P520" s="56"/>
      <c r="Q520" s="55"/>
      <c r="R520" s="560" t="str">
        <f t="shared" si="146"/>
        <v/>
      </c>
      <c r="S520" s="54"/>
      <c r="T520" s="56"/>
      <c r="U520" s="55"/>
      <c r="V520" s="560" t="str">
        <f t="shared" si="147"/>
        <v/>
      </c>
      <c r="W520" s="54"/>
      <c r="X520" s="56"/>
      <c r="Y520" s="55"/>
      <c r="Z520" s="560" t="str">
        <f t="shared" si="148"/>
        <v/>
      </c>
      <c r="AA520" s="54"/>
      <c r="AB520" s="56"/>
      <c r="AC520" s="55"/>
      <c r="AD520" s="560" t="str">
        <f t="shared" si="149"/>
        <v/>
      </c>
      <c r="AE520" s="54"/>
      <c r="AF520" s="56"/>
      <c r="AG520" s="55"/>
      <c r="AH520" s="560" t="str">
        <f t="shared" si="150"/>
        <v/>
      </c>
      <c r="AI520" s="54"/>
      <c r="AJ520" s="56"/>
      <c r="AK520" s="55"/>
      <c r="AL520" s="446" t="str">
        <f t="shared" si="151"/>
        <v/>
      </c>
      <c r="AM520" s="504">
        <f>'STEP 2 EE Data'!AI515</f>
        <v>0</v>
      </c>
      <c r="AN520" s="82">
        <f>'STEP 2 EE Data'!AJ515</f>
        <v>0</v>
      </c>
      <c r="AO520" s="445" t="str">
        <f>'STEP 2 EE Data'!AK515</f>
        <v/>
      </c>
      <c r="AQ520" s="497" t="str">
        <f t="shared" si="152"/>
        <v/>
      </c>
      <c r="AR520" s="497" t="str">
        <f t="shared" si="153"/>
        <v/>
      </c>
      <c r="AS520" s="497" t="str">
        <f t="shared" si="154"/>
        <v/>
      </c>
      <c r="AT520" s="497" t="str">
        <f t="shared" si="155"/>
        <v/>
      </c>
      <c r="AU520" s="497" t="str">
        <f t="shared" si="156"/>
        <v/>
      </c>
      <c r="AV520" s="497" t="str">
        <f t="shared" si="157"/>
        <v/>
      </c>
      <c r="AW520" s="497" t="str">
        <f t="shared" si="158"/>
        <v/>
      </c>
      <c r="AX520" s="497" t="str">
        <f t="shared" si="159"/>
        <v/>
      </c>
      <c r="AY520" s="498" t="str">
        <f t="shared" si="160"/>
        <v/>
      </c>
      <c r="AZ520" s="499" t="str">
        <f>IF($AZ$28="X",IF(AQ520="",0,IF($B520="","",IF(AQ$28="X",IF(E520&gt;0,1,IF(Cover!$E$47="Weekly",IF(D520&gt;=40,1,0.5),IF(D520&gt;=80,1,0.5))),""))),"")</f>
        <v/>
      </c>
      <c r="BA520" s="499" t="str">
        <f>IF($BA$28="X",IF(AR520="",0,IF($B520="","",IF(AR$28="X",IF(I520&gt;0,1,IF(Cover!$E$47="Weekly",IF(H520&gt;=40,1,0.5),IF(H520&gt;=80,1,0.5))),""))),"")</f>
        <v/>
      </c>
      <c r="BB520" s="499" t="str">
        <f>IF($BB$28="X",IF(AS520="",0,IF($B520="","",IF(AS$28="X",IF(M520&gt;0,1,IF(Cover!$E$47="Weekly",IF(L520&gt;=40,1,0.5),IF(L520&gt;=80,1,0.5))),""))),"")</f>
        <v/>
      </c>
      <c r="BC520" s="499" t="str">
        <f>IF($BC$28="X",IF(AT520="",0,IF($B520="","",IF(AT$28="X",IF(Q520&gt;0,1,IF(Cover!$E$47="Weekly",IF(P520&gt;=40,1,0.5),IF(P520&gt;=80,1,0.5))),""))),"")</f>
        <v/>
      </c>
      <c r="BD520" s="499" t="str">
        <f>IF($BD$28="X",IF(AU520="",0,IF($B520="","",IF(AU$28="X",IF(U520&gt;0,1,IF(Cover!$E$47="Weekly",IF(T520&gt;=40,1,0.5),IF(T520&gt;=80,1,0.5))),""))),"")</f>
        <v/>
      </c>
      <c r="BE520" s="499" t="str">
        <f>IF($BE$28="X",IF(AV520="",0,IF($B520="","",IF(AV$28="X",IF(Y520&gt;0,1,IF(Cover!$E$47="Weekly",IF(X520&gt;=40,1,0.5),IF(X520&gt;=80,1,0.5))),""))),"")</f>
        <v/>
      </c>
      <c r="BF520" s="499" t="str">
        <f>IF($BF$28="X",IF(AW520="",0,IF($B520="","",IF(AW$28="X",IF(AC520&gt;0,1,IF(Cover!$E$47="Weekly",IF(AB520&gt;=40,1,0.5),IF(AB520&gt;=80,1,0.5))),""))),"")</f>
        <v/>
      </c>
      <c r="BG520" s="499" t="str">
        <f>IF($BG$28="X",IF(AX520="",0,IF($B520="","",IF(AX$28="X",IF(AG520&gt;0,1,IF(Cover!$E$47="Weekly",IF(AF520&gt;=40,1,0.5),IF(AF520&gt;=80,1,0.5))),""))),"")</f>
        <v/>
      </c>
      <c r="BH520" s="500" t="str">
        <f>IF($BH$28="X",IF(AY520="",0,IF($B520="","",IF(AY$28="X",IF(AK520&gt;0,1,IF(Cover!$E$47="Weekly",IF(AJ520&gt;=40,1,0.5),IF(AJ520&gt;=80,1,0.5))),""))),"")</f>
        <v/>
      </c>
      <c r="BI520" s="470" t="str">
        <f t="shared" si="161"/>
        <v/>
      </c>
      <c r="BJ520" s="469" t="str">
        <f t="shared" si="162"/>
        <v/>
      </c>
      <c r="BL520" s="632">
        <f>IF(BJ520=0,IF('STEP 2 EE Data'!K515="Yes",IF('STEP 2 EE Data'!C515="",1,IF('STEP 2 EE Data'!D515&gt;=40,1,0.5)),0),IF('STEP 2 EE Data'!K515="Yes",IF('STEP 2 EE Data'!C515="",IF(BJ520=0.5,0.5,0),IF('STEP 2 EE Data'!D515&gt;=40,IF(BJ520=0.5,0.5,0),0)),0))</f>
        <v>0</v>
      </c>
    </row>
    <row r="521" spans="1:64" ht="15.6" thickTop="1" thickBot="1" x14ac:dyDescent="0.35">
      <c r="A521" s="84" t="str">
        <f>IF('STEP 2 EE Data'!A516="","",'STEP 2 EE Data'!A516)</f>
        <v/>
      </c>
      <c r="B521" s="83" t="str">
        <f>IF('STEP 2 EE Data'!B516="","",'STEP 2 EE Data'!B516)</f>
        <v/>
      </c>
      <c r="C521" s="54"/>
      <c r="D521" s="56"/>
      <c r="E521" s="55"/>
      <c r="F521" s="371" t="str">
        <f t="shared" si="163"/>
        <v/>
      </c>
      <c r="G521" s="54"/>
      <c r="H521" s="56"/>
      <c r="I521" s="55"/>
      <c r="J521" s="560" t="str">
        <f t="shared" si="164"/>
        <v/>
      </c>
      <c r="K521" s="54"/>
      <c r="L521" s="56"/>
      <c r="M521" s="55"/>
      <c r="N521" s="560" t="str">
        <f t="shared" si="165"/>
        <v/>
      </c>
      <c r="O521" s="54"/>
      <c r="P521" s="56"/>
      <c r="Q521" s="55"/>
      <c r="R521" s="560" t="str">
        <f t="shared" si="146"/>
        <v/>
      </c>
      <c r="S521" s="54"/>
      <c r="T521" s="56"/>
      <c r="U521" s="55"/>
      <c r="V521" s="560" t="str">
        <f t="shared" si="147"/>
        <v/>
      </c>
      <c r="W521" s="54"/>
      <c r="X521" s="56"/>
      <c r="Y521" s="55"/>
      <c r="Z521" s="560" t="str">
        <f t="shared" si="148"/>
        <v/>
      </c>
      <c r="AA521" s="54"/>
      <c r="AB521" s="56"/>
      <c r="AC521" s="55"/>
      <c r="AD521" s="560" t="str">
        <f t="shared" si="149"/>
        <v/>
      </c>
      <c r="AE521" s="54"/>
      <c r="AF521" s="56"/>
      <c r="AG521" s="55"/>
      <c r="AH521" s="560" t="str">
        <f t="shared" si="150"/>
        <v/>
      </c>
      <c r="AI521" s="54"/>
      <c r="AJ521" s="56"/>
      <c r="AK521" s="55"/>
      <c r="AL521" s="446" t="str">
        <f t="shared" si="151"/>
        <v/>
      </c>
      <c r="AM521" s="504">
        <f>'STEP 2 EE Data'!AI516</f>
        <v>0</v>
      </c>
      <c r="AN521" s="82">
        <f>'STEP 2 EE Data'!AJ516</f>
        <v>0</v>
      </c>
      <c r="AO521" s="445" t="str">
        <f>'STEP 2 EE Data'!AK516</f>
        <v/>
      </c>
      <c r="AQ521" s="497" t="str">
        <f t="shared" si="152"/>
        <v/>
      </c>
      <c r="AR521" s="497" t="str">
        <f t="shared" si="153"/>
        <v/>
      </c>
      <c r="AS521" s="497" t="str">
        <f t="shared" si="154"/>
        <v/>
      </c>
      <c r="AT521" s="497" t="str">
        <f t="shared" si="155"/>
        <v/>
      </c>
      <c r="AU521" s="497" t="str">
        <f t="shared" si="156"/>
        <v/>
      </c>
      <c r="AV521" s="497" t="str">
        <f t="shared" si="157"/>
        <v/>
      </c>
      <c r="AW521" s="497" t="str">
        <f t="shared" si="158"/>
        <v/>
      </c>
      <c r="AX521" s="497" t="str">
        <f t="shared" si="159"/>
        <v/>
      </c>
      <c r="AY521" s="498" t="str">
        <f t="shared" si="160"/>
        <v/>
      </c>
      <c r="AZ521" s="499" t="str">
        <f>IF($AZ$28="X",IF(AQ521="",0,IF($B521="","",IF(AQ$28="X",IF(E521&gt;0,1,IF(Cover!$E$47="Weekly",IF(D521&gt;=40,1,0.5),IF(D521&gt;=80,1,0.5))),""))),"")</f>
        <v/>
      </c>
      <c r="BA521" s="499" t="str">
        <f>IF($BA$28="X",IF(AR521="",0,IF($B521="","",IF(AR$28="X",IF(I521&gt;0,1,IF(Cover!$E$47="Weekly",IF(H521&gt;=40,1,0.5),IF(H521&gt;=80,1,0.5))),""))),"")</f>
        <v/>
      </c>
      <c r="BB521" s="499" t="str">
        <f>IF($BB$28="X",IF(AS521="",0,IF($B521="","",IF(AS$28="X",IF(M521&gt;0,1,IF(Cover!$E$47="Weekly",IF(L521&gt;=40,1,0.5),IF(L521&gt;=80,1,0.5))),""))),"")</f>
        <v/>
      </c>
      <c r="BC521" s="499" t="str">
        <f>IF($BC$28="X",IF(AT521="",0,IF($B521="","",IF(AT$28="X",IF(Q521&gt;0,1,IF(Cover!$E$47="Weekly",IF(P521&gt;=40,1,0.5),IF(P521&gt;=80,1,0.5))),""))),"")</f>
        <v/>
      </c>
      <c r="BD521" s="499" t="str">
        <f>IF($BD$28="X",IF(AU521="",0,IF($B521="","",IF(AU$28="X",IF(U521&gt;0,1,IF(Cover!$E$47="Weekly",IF(T521&gt;=40,1,0.5),IF(T521&gt;=80,1,0.5))),""))),"")</f>
        <v/>
      </c>
      <c r="BE521" s="499" t="str">
        <f>IF($BE$28="X",IF(AV521="",0,IF($B521="","",IF(AV$28="X",IF(Y521&gt;0,1,IF(Cover!$E$47="Weekly",IF(X521&gt;=40,1,0.5),IF(X521&gt;=80,1,0.5))),""))),"")</f>
        <v/>
      </c>
      <c r="BF521" s="499" t="str">
        <f>IF($BF$28="X",IF(AW521="",0,IF($B521="","",IF(AW$28="X",IF(AC521&gt;0,1,IF(Cover!$E$47="Weekly",IF(AB521&gt;=40,1,0.5),IF(AB521&gt;=80,1,0.5))),""))),"")</f>
        <v/>
      </c>
      <c r="BG521" s="499" t="str">
        <f>IF($BG$28="X",IF(AX521="",0,IF($B521="","",IF(AX$28="X",IF(AG521&gt;0,1,IF(Cover!$E$47="Weekly",IF(AF521&gt;=40,1,0.5),IF(AF521&gt;=80,1,0.5))),""))),"")</f>
        <v/>
      </c>
      <c r="BH521" s="500" t="str">
        <f>IF($BH$28="X",IF(AY521="",0,IF($B521="","",IF(AY$28="X",IF(AK521&gt;0,1,IF(Cover!$E$47="Weekly",IF(AJ521&gt;=40,1,0.5),IF(AJ521&gt;=80,1,0.5))),""))),"")</f>
        <v/>
      </c>
      <c r="BI521" s="470" t="str">
        <f t="shared" si="161"/>
        <v/>
      </c>
      <c r="BJ521" s="469" t="str">
        <f t="shared" si="162"/>
        <v/>
      </c>
      <c r="BL521" s="632">
        <f>IF(BJ521=0,IF('STEP 2 EE Data'!K516="Yes",IF('STEP 2 EE Data'!C516="",1,IF('STEP 2 EE Data'!D516&gt;=40,1,0.5)),0),IF('STEP 2 EE Data'!K516="Yes",IF('STEP 2 EE Data'!C516="",IF(BJ521=0.5,0.5,0),IF('STEP 2 EE Data'!D516&gt;=40,IF(BJ521=0.5,0.5,0),0)),0))</f>
        <v>0</v>
      </c>
    </row>
    <row r="522" spans="1:64" ht="15.6" thickTop="1" thickBot="1" x14ac:dyDescent="0.35">
      <c r="A522" s="84" t="str">
        <f>IF('STEP 2 EE Data'!A517="","",'STEP 2 EE Data'!A517)</f>
        <v/>
      </c>
      <c r="B522" s="83" t="str">
        <f>IF('STEP 2 EE Data'!B517="","",'STEP 2 EE Data'!B517)</f>
        <v/>
      </c>
      <c r="C522" s="54"/>
      <c r="D522" s="56"/>
      <c r="E522" s="55"/>
      <c r="F522" s="371" t="str">
        <f t="shared" si="163"/>
        <v/>
      </c>
      <c r="G522" s="54"/>
      <c r="H522" s="56"/>
      <c r="I522" s="55"/>
      <c r="J522" s="560" t="str">
        <f t="shared" si="164"/>
        <v/>
      </c>
      <c r="K522" s="54"/>
      <c r="L522" s="56"/>
      <c r="M522" s="55"/>
      <c r="N522" s="560" t="str">
        <f t="shared" si="165"/>
        <v/>
      </c>
      <c r="O522" s="54"/>
      <c r="P522" s="56"/>
      <c r="Q522" s="55"/>
      <c r="R522" s="560" t="str">
        <f t="shared" si="146"/>
        <v/>
      </c>
      <c r="S522" s="54"/>
      <c r="T522" s="56"/>
      <c r="U522" s="55"/>
      <c r="V522" s="560" t="str">
        <f t="shared" si="147"/>
        <v/>
      </c>
      <c r="W522" s="54"/>
      <c r="X522" s="56"/>
      <c r="Y522" s="55"/>
      <c r="Z522" s="560" t="str">
        <f t="shared" si="148"/>
        <v/>
      </c>
      <c r="AA522" s="54"/>
      <c r="AB522" s="56"/>
      <c r="AC522" s="55"/>
      <c r="AD522" s="560" t="str">
        <f t="shared" si="149"/>
        <v/>
      </c>
      <c r="AE522" s="54"/>
      <c r="AF522" s="56"/>
      <c r="AG522" s="55"/>
      <c r="AH522" s="560" t="str">
        <f t="shared" si="150"/>
        <v/>
      </c>
      <c r="AI522" s="54"/>
      <c r="AJ522" s="56"/>
      <c r="AK522" s="55"/>
      <c r="AL522" s="446" t="str">
        <f t="shared" si="151"/>
        <v/>
      </c>
      <c r="AM522" s="504">
        <f>'STEP 2 EE Data'!AI517</f>
        <v>0</v>
      </c>
      <c r="AN522" s="82">
        <f>'STEP 2 EE Data'!AJ517</f>
        <v>0</v>
      </c>
      <c r="AO522" s="445" t="str">
        <f>'STEP 2 EE Data'!AK517</f>
        <v/>
      </c>
      <c r="AQ522" s="497" t="str">
        <f t="shared" si="152"/>
        <v/>
      </c>
      <c r="AR522" s="497" t="str">
        <f t="shared" si="153"/>
        <v/>
      </c>
      <c r="AS522" s="497" t="str">
        <f t="shared" si="154"/>
        <v/>
      </c>
      <c r="AT522" s="497" t="str">
        <f t="shared" si="155"/>
        <v/>
      </c>
      <c r="AU522" s="497" t="str">
        <f t="shared" si="156"/>
        <v/>
      </c>
      <c r="AV522" s="497" t="str">
        <f t="shared" si="157"/>
        <v/>
      </c>
      <c r="AW522" s="497" t="str">
        <f t="shared" si="158"/>
        <v/>
      </c>
      <c r="AX522" s="497" t="str">
        <f t="shared" si="159"/>
        <v/>
      </c>
      <c r="AY522" s="498" t="str">
        <f t="shared" si="160"/>
        <v/>
      </c>
      <c r="AZ522" s="499" t="str">
        <f>IF($AZ$28="X",IF(AQ522="",0,IF($B522="","",IF(AQ$28="X",IF(E522&gt;0,1,IF(Cover!$E$47="Weekly",IF(D522&gt;=40,1,0.5),IF(D522&gt;=80,1,0.5))),""))),"")</f>
        <v/>
      </c>
      <c r="BA522" s="499" t="str">
        <f>IF($BA$28="X",IF(AR522="",0,IF($B522="","",IF(AR$28="X",IF(I522&gt;0,1,IF(Cover!$E$47="Weekly",IF(H522&gt;=40,1,0.5),IF(H522&gt;=80,1,0.5))),""))),"")</f>
        <v/>
      </c>
      <c r="BB522" s="499" t="str">
        <f>IF($BB$28="X",IF(AS522="",0,IF($B522="","",IF(AS$28="X",IF(M522&gt;0,1,IF(Cover!$E$47="Weekly",IF(L522&gt;=40,1,0.5),IF(L522&gt;=80,1,0.5))),""))),"")</f>
        <v/>
      </c>
      <c r="BC522" s="499" t="str">
        <f>IF($BC$28="X",IF(AT522="",0,IF($B522="","",IF(AT$28="X",IF(Q522&gt;0,1,IF(Cover!$E$47="Weekly",IF(P522&gt;=40,1,0.5),IF(P522&gt;=80,1,0.5))),""))),"")</f>
        <v/>
      </c>
      <c r="BD522" s="499" t="str">
        <f>IF($BD$28="X",IF(AU522="",0,IF($B522="","",IF(AU$28="X",IF(U522&gt;0,1,IF(Cover!$E$47="Weekly",IF(T522&gt;=40,1,0.5),IF(T522&gt;=80,1,0.5))),""))),"")</f>
        <v/>
      </c>
      <c r="BE522" s="499" t="str">
        <f>IF($BE$28="X",IF(AV522="",0,IF($B522="","",IF(AV$28="X",IF(Y522&gt;0,1,IF(Cover!$E$47="Weekly",IF(X522&gt;=40,1,0.5),IF(X522&gt;=80,1,0.5))),""))),"")</f>
        <v/>
      </c>
      <c r="BF522" s="499" t="str">
        <f>IF($BF$28="X",IF(AW522="",0,IF($B522="","",IF(AW$28="X",IF(AC522&gt;0,1,IF(Cover!$E$47="Weekly",IF(AB522&gt;=40,1,0.5),IF(AB522&gt;=80,1,0.5))),""))),"")</f>
        <v/>
      </c>
      <c r="BG522" s="499" t="str">
        <f>IF($BG$28="X",IF(AX522="",0,IF($B522="","",IF(AX$28="X",IF(AG522&gt;0,1,IF(Cover!$E$47="Weekly",IF(AF522&gt;=40,1,0.5),IF(AF522&gt;=80,1,0.5))),""))),"")</f>
        <v/>
      </c>
      <c r="BH522" s="500" t="str">
        <f>IF($BH$28="X",IF(AY522="",0,IF($B522="","",IF(AY$28="X",IF(AK522&gt;0,1,IF(Cover!$E$47="Weekly",IF(AJ522&gt;=40,1,0.5),IF(AJ522&gt;=80,1,0.5))),""))),"")</f>
        <v/>
      </c>
      <c r="BI522" s="470" t="str">
        <f t="shared" si="161"/>
        <v/>
      </c>
      <c r="BJ522" s="469" t="str">
        <f t="shared" si="162"/>
        <v/>
      </c>
      <c r="BL522" s="632">
        <f>IF(BJ522=0,IF('STEP 2 EE Data'!K517="Yes",IF('STEP 2 EE Data'!C517="",1,IF('STEP 2 EE Data'!D517&gt;=40,1,0.5)),0),IF('STEP 2 EE Data'!K517="Yes",IF('STEP 2 EE Data'!C517="",IF(BJ522=0.5,0.5,0),IF('STEP 2 EE Data'!D517&gt;=40,IF(BJ522=0.5,0.5,0),0)),0))</f>
        <v>0</v>
      </c>
    </row>
    <row r="523" spans="1:64" ht="15.6" thickTop="1" thickBot="1" x14ac:dyDescent="0.35">
      <c r="A523" s="84" t="str">
        <f>IF('STEP 2 EE Data'!A518="","",'STEP 2 EE Data'!A518)</f>
        <v/>
      </c>
      <c r="B523" s="83" t="str">
        <f>IF('STEP 2 EE Data'!B518="","",'STEP 2 EE Data'!B518)</f>
        <v/>
      </c>
      <c r="C523" s="54"/>
      <c r="D523" s="56"/>
      <c r="E523" s="55"/>
      <c r="F523" s="371" t="str">
        <f t="shared" si="163"/>
        <v/>
      </c>
      <c r="G523" s="54"/>
      <c r="H523" s="56"/>
      <c r="I523" s="55"/>
      <c r="J523" s="560" t="str">
        <f t="shared" si="164"/>
        <v/>
      </c>
      <c r="K523" s="54"/>
      <c r="L523" s="56"/>
      <c r="M523" s="55"/>
      <c r="N523" s="560" t="str">
        <f t="shared" si="165"/>
        <v/>
      </c>
      <c r="O523" s="54"/>
      <c r="P523" s="56"/>
      <c r="Q523" s="55"/>
      <c r="R523" s="560" t="str">
        <f t="shared" si="146"/>
        <v/>
      </c>
      <c r="S523" s="54"/>
      <c r="T523" s="56"/>
      <c r="U523" s="55"/>
      <c r="V523" s="560" t="str">
        <f t="shared" si="147"/>
        <v/>
      </c>
      <c r="W523" s="54"/>
      <c r="X523" s="56"/>
      <c r="Y523" s="55"/>
      <c r="Z523" s="560" t="str">
        <f t="shared" si="148"/>
        <v/>
      </c>
      <c r="AA523" s="54"/>
      <c r="AB523" s="56"/>
      <c r="AC523" s="55"/>
      <c r="AD523" s="560" t="str">
        <f t="shared" si="149"/>
        <v/>
      </c>
      <c r="AE523" s="54"/>
      <c r="AF523" s="56"/>
      <c r="AG523" s="55"/>
      <c r="AH523" s="560" t="str">
        <f t="shared" si="150"/>
        <v/>
      </c>
      <c r="AI523" s="54"/>
      <c r="AJ523" s="56"/>
      <c r="AK523" s="55"/>
      <c r="AL523" s="446" t="str">
        <f t="shared" si="151"/>
        <v/>
      </c>
      <c r="AM523" s="504">
        <f>'STEP 2 EE Data'!AI518</f>
        <v>0</v>
      </c>
      <c r="AN523" s="82">
        <f>'STEP 2 EE Data'!AJ518</f>
        <v>0</v>
      </c>
      <c r="AO523" s="445" t="str">
        <f>'STEP 2 EE Data'!AK518</f>
        <v/>
      </c>
      <c r="AQ523" s="497" t="str">
        <f t="shared" si="152"/>
        <v/>
      </c>
      <c r="AR523" s="497" t="str">
        <f t="shared" si="153"/>
        <v/>
      </c>
      <c r="AS523" s="497" t="str">
        <f t="shared" si="154"/>
        <v/>
      </c>
      <c r="AT523" s="497" t="str">
        <f t="shared" si="155"/>
        <v/>
      </c>
      <c r="AU523" s="497" t="str">
        <f t="shared" si="156"/>
        <v/>
      </c>
      <c r="AV523" s="497" t="str">
        <f t="shared" si="157"/>
        <v/>
      </c>
      <c r="AW523" s="497" t="str">
        <f t="shared" si="158"/>
        <v/>
      </c>
      <c r="AX523" s="497" t="str">
        <f t="shared" si="159"/>
        <v/>
      </c>
      <c r="AY523" s="498" t="str">
        <f t="shared" si="160"/>
        <v/>
      </c>
      <c r="AZ523" s="499" t="str">
        <f>IF($AZ$28="X",IF(AQ523="",0,IF($B523="","",IF(AQ$28="X",IF(E523&gt;0,1,IF(Cover!$E$47="Weekly",IF(D523&gt;=40,1,0.5),IF(D523&gt;=80,1,0.5))),""))),"")</f>
        <v/>
      </c>
      <c r="BA523" s="499" t="str">
        <f>IF($BA$28="X",IF(AR523="",0,IF($B523="","",IF(AR$28="X",IF(I523&gt;0,1,IF(Cover!$E$47="Weekly",IF(H523&gt;=40,1,0.5),IF(H523&gt;=80,1,0.5))),""))),"")</f>
        <v/>
      </c>
      <c r="BB523" s="499" t="str">
        <f>IF($BB$28="X",IF(AS523="",0,IF($B523="","",IF(AS$28="X",IF(M523&gt;0,1,IF(Cover!$E$47="Weekly",IF(L523&gt;=40,1,0.5),IF(L523&gt;=80,1,0.5))),""))),"")</f>
        <v/>
      </c>
      <c r="BC523" s="499" t="str">
        <f>IF($BC$28="X",IF(AT523="",0,IF($B523="","",IF(AT$28="X",IF(Q523&gt;0,1,IF(Cover!$E$47="Weekly",IF(P523&gt;=40,1,0.5),IF(P523&gt;=80,1,0.5))),""))),"")</f>
        <v/>
      </c>
      <c r="BD523" s="499" t="str">
        <f>IF($BD$28="X",IF(AU523="",0,IF($B523="","",IF(AU$28="X",IF(U523&gt;0,1,IF(Cover!$E$47="Weekly",IF(T523&gt;=40,1,0.5),IF(T523&gt;=80,1,0.5))),""))),"")</f>
        <v/>
      </c>
      <c r="BE523" s="499" t="str">
        <f>IF($BE$28="X",IF(AV523="",0,IF($B523="","",IF(AV$28="X",IF(Y523&gt;0,1,IF(Cover!$E$47="Weekly",IF(X523&gt;=40,1,0.5),IF(X523&gt;=80,1,0.5))),""))),"")</f>
        <v/>
      </c>
      <c r="BF523" s="499" t="str">
        <f>IF($BF$28="X",IF(AW523="",0,IF($B523="","",IF(AW$28="X",IF(AC523&gt;0,1,IF(Cover!$E$47="Weekly",IF(AB523&gt;=40,1,0.5),IF(AB523&gt;=80,1,0.5))),""))),"")</f>
        <v/>
      </c>
      <c r="BG523" s="499" t="str">
        <f>IF($BG$28="X",IF(AX523="",0,IF($B523="","",IF(AX$28="X",IF(AG523&gt;0,1,IF(Cover!$E$47="Weekly",IF(AF523&gt;=40,1,0.5),IF(AF523&gt;=80,1,0.5))),""))),"")</f>
        <v/>
      </c>
      <c r="BH523" s="500" t="str">
        <f>IF($BH$28="X",IF(AY523="",0,IF($B523="","",IF(AY$28="X",IF(AK523&gt;0,1,IF(Cover!$E$47="Weekly",IF(AJ523&gt;=40,1,0.5),IF(AJ523&gt;=80,1,0.5))),""))),"")</f>
        <v/>
      </c>
      <c r="BI523" s="470" t="str">
        <f t="shared" si="161"/>
        <v/>
      </c>
      <c r="BJ523" s="469" t="str">
        <f t="shared" si="162"/>
        <v/>
      </c>
      <c r="BL523" s="632">
        <f>IF(BJ523=0,IF('STEP 2 EE Data'!K518="Yes",IF('STEP 2 EE Data'!C518="",1,IF('STEP 2 EE Data'!D518&gt;=40,1,0.5)),0),IF('STEP 2 EE Data'!K518="Yes",IF('STEP 2 EE Data'!C518="",IF(BJ523=0.5,0.5,0),IF('STEP 2 EE Data'!D518&gt;=40,IF(BJ523=0.5,0.5,0),0)),0))</f>
        <v>0</v>
      </c>
    </row>
    <row r="524" spans="1:64" ht="15.6" thickTop="1" thickBot="1" x14ac:dyDescent="0.35">
      <c r="A524" s="84" t="str">
        <f>IF('STEP 2 EE Data'!A519="","",'STEP 2 EE Data'!A519)</f>
        <v/>
      </c>
      <c r="B524" s="83" t="str">
        <f>IF('STEP 2 EE Data'!B519="","",'STEP 2 EE Data'!B519)</f>
        <v/>
      </c>
      <c r="C524" s="54"/>
      <c r="D524" s="56"/>
      <c r="E524" s="55"/>
      <c r="F524" s="371" t="str">
        <f t="shared" si="163"/>
        <v/>
      </c>
      <c r="G524" s="54"/>
      <c r="H524" s="56"/>
      <c r="I524" s="55"/>
      <c r="J524" s="560" t="str">
        <f t="shared" si="164"/>
        <v/>
      </c>
      <c r="K524" s="54"/>
      <c r="L524" s="56"/>
      <c r="M524" s="55"/>
      <c r="N524" s="560" t="str">
        <f t="shared" si="165"/>
        <v/>
      </c>
      <c r="O524" s="54"/>
      <c r="P524" s="56"/>
      <c r="Q524" s="55"/>
      <c r="R524" s="560" t="str">
        <f t="shared" si="146"/>
        <v/>
      </c>
      <c r="S524" s="54"/>
      <c r="T524" s="56"/>
      <c r="U524" s="55"/>
      <c r="V524" s="560" t="str">
        <f t="shared" si="147"/>
        <v/>
      </c>
      <c r="W524" s="54"/>
      <c r="X524" s="56"/>
      <c r="Y524" s="55"/>
      <c r="Z524" s="560" t="str">
        <f t="shared" si="148"/>
        <v/>
      </c>
      <c r="AA524" s="54"/>
      <c r="AB524" s="56"/>
      <c r="AC524" s="55"/>
      <c r="AD524" s="560" t="str">
        <f t="shared" si="149"/>
        <v/>
      </c>
      <c r="AE524" s="54"/>
      <c r="AF524" s="56"/>
      <c r="AG524" s="55"/>
      <c r="AH524" s="560" t="str">
        <f t="shared" si="150"/>
        <v/>
      </c>
      <c r="AI524" s="54"/>
      <c r="AJ524" s="56"/>
      <c r="AK524" s="55"/>
      <c r="AL524" s="446" t="str">
        <f t="shared" si="151"/>
        <v/>
      </c>
      <c r="AM524" s="504">
        <f>'STEP 2 EE Data'!AI519</f>
        <v>0</v>
      </c>
      <c r="AN524" s="82">
        <f>'STEP 2 EE Data'!AJ519</f>
        <v>0</v>
      </c>
      <c r="AO524" s="445" t="str">
        <f>'STEP 2 EE Data'!AK519</f>
        <v/>
      </c>
      <c r="AQ524" s="497" t="str">
        <f t="shared" si="152"/>
        <v/>
      </c>
      <c r="AR524" s="497" t="str">
        <f t="shared" si="153"/>
        <v/>
      </c>
      <c r="AS524" s="497" t="str">
        <f t="shared" si="154"/>
        <v/>
      </c>
      <c r="AT524" s="497" t="str">
        <f t="shared" si="155"/>
        <v/>
      </c>
      <c r="AU524" s="497" t="str">
        <f t="shared" si="156"/>
        <v/>
      </c>
      <c r="AV524" s="497" t="str">
        <f t="shared" si="157"/>
        <v/>
      </c>
      <c r="AW524" s="497" t="str">
        <f t="shared" si="158"/>
        <v/>
      </c>
      <c r="AX524" s="497" t="str">
        <f t="shared" si="159"/>
        <v/>
      </c>
      <c r="AY524" s="498" t="str">
        <f t="shared" si="160"/>
        <v/>
      </c>
      <c r="AZ524" s="499" t="str">
        <f>IF($AZ$28="X",IF(AQ524="",0,IF($B524="","",IF(AQ$28="X",IF(E524&gt;0,1,IF(Cover!$E$47="Weekly",IF(D524&gt;=40,1,0.5),IF(D524&gt;=80,1,0.5))),""))),"")</f>
        <v/>
      </c>
      <c r="BA524" s="499" t="str">
        <f>IF($BA$28="X",IF(AR524="",0,IF($B524="","",IF(AR$28="X",IF(I524&gt;0,1,IF(Cover!$E$47="Weekly",IF(H524&gt;=40,1,0.5),IF(H524&gt;=80,1,0.5))),""))),"")</f>
        <v/>
      </c>
      <c r="BB524" s="499" t="str">
        <f>IF($BB$28="X",IF(AS524="",0,IF($B524="","",IF(AS$28="X",IF(M524&gt;0,1,IF(Cover!$E$47="Weekly",IF(L524&gt;=40,1,0.5),IF(L524&gt;=80,1,0.5))),""))),"")</f>
        <v/>
      </c>
      <c r="BC524" s="499" t="str">
        <f>IF($BC$28="X",IF(AT524="",0,IF($B524="","",IF(AT$28="X",IF(Q524&gt;0,1,IF(Cover!$E$47="Weekly",IF(P524&gt;=40,1,0.5),IF(P524&gt;=80,1,0.5))),""))),"")</f>
        <v/>
      </c>
      <c r="BD524" s="499" t="str">
        <f>IF($BD$28="X",IF(AU524="",0,IF($B524="","",IF(AU$28="X",IF(U524&gt;0,1,IF(Cover!$E$47="Weekly",IF(T524&gt;=40,1,0.5),IF(T524&gt;=80,1,0.5))),""))),"")</f>
        <v/>
      </c>
      <c r="BE524" s="499" t="str">
        <f>IF($BE$28="X",IF(AV524="",0,IF($B524="","",IF(AV$28="X",IF(Y524&gt;0,1,IF(Cover!$E$47="Weekly",IF(X524&gt;=40,1,0.5),IF(X524&gt;=80,1,0.5))),""))),"")</f>
        <v/>
      </c>
      <c r="BF524" s="499" t="str">
        <f>IF($BF$28="X",IF(AW524="",0,IF($B524="","",IF(AW$28="X",IF(AC524&gt;0,1,IF(Cover!$E$47="Weekly",IF(AB524&gt;=40,1,0.5),IF(AB524&gt;=80,1,0.5))),""))),"")</f>
        <v/>
      </c>
      <c r="BG524" s="499" t="str">
        <f>IF($BG$28="X",IF(AX524="",0,IF($B524="","",IF(AX$28="X",IF(AG524&gt;0,1,IF(Cover!$E$47="Weekly",IF(AF524&gt;=40,1,0.5),IF(AF524&gt;=80,1,0.5))),""))),"")</f>
        <v/>
      </c>
      <c r="BH524" s="500" t="str">
        <f>IF($BH$28="X",IF(AY524="",0,IF($B524="","",IF(AY$28="X",IF(AK524&gt;0,1,IF(Cover!$E$47="Weekly",IF(AJ524&gt;=40,1,0.5),IF(AJ524&gt;=80,1,0.5))),""))),"")</f>
        <v/>
      </c>
      <c r="BI524" s="470" t="str">
        <f t="shared" si="161"/>
        <v/>
      </c>
      <c r="BJ524" s="469" t="str">
        <f t="shared" si="162"/>
        <v/>
      </c>
      <c r="BL524" s="632">
        <f>IF(BJ524=0,IF('STEP 2 EE Data'!K519="Yes",IF('STEP 2 EE Data'!C519="",1,IF('STEP 2 EE Data'!D519&gt;=40,1,0.5)),0),IF('STEP 2 EE Data'!K519="Yes",IF('STEP 2 EE Data'!C519="",IF(BJ524=0.5,0.5,0),IF('STEP 2 EE Data'!D519&gt;=40,IF(BJ524=0.5,0.5,0),0)),0))</f>
        <v>0</v>
      </c>
    </row>
    <row r="525" spans="1:64" ht="15.6" thickTop="1" thickBot="1" x14ac:dyDescent="0.35">
      <c r="A525" s="84" t="str">
        <f>IF('STEP 2 EE Data'!A520="","",'STEP 2 EE Data'!A520)</f>
        <v/>
      </c>
      <c r="B525" s="83" t="str">
        <f>IF('STEP 2 EE Data'!B520="","",'STEP 2 EE Data'!B520)</f>
        <v/>
      </c>
      <c r="C525" s="54"/>
      <c r="D525" s="56"/>
      <c r="E525" s="55"/>
      <c r="F525" s="371" t="str">
        <f t="shared" si="163"/>
        <v/>
      </c>
      <c r="G525" s="54"/>
      <c r="H525" s="56"/>
      <c r="I525" s="55"/>
      <c r="J525" s="560" t="str">
        <f t="shared" si="164"/>
        <v/>
      </c>
      <c r="K525" s="54"/>
      <c r="L525" s="56"/>
      <c r="M525" s="55"/>
      <c r="N525" s="560" t="str">
        <f t="shared" si="165"/>
        <v/>
      </c>
      <c r="O525" s="54"/>
      <c r="P525" s="56"/>
      <c r="Q525" s="55"/>
      <c r="R525" s="560" t="str">
        <f t="shared" si="146"/>
        <v/>
      </c>
      <c r="S525" s="54"/>
      <c r="T525" s="56"/>
      <c r="U525" s="55"/>
      <c r="V525" s="560" t="str">
        <f t="shared" si="147"/>
        <v/>
      </c>
      <c r="W525" s="54"/>
      <c r="X525" s="56"/>
      <c r="Y525" s="55"/>
      <c r="Z525" s="560" t="str">
        <f t="shared" si="148"/>
        <v/>
      </c>
      <c r="AA525" s="54"/>
      <c r="AB525" s="56"/>
      <c r="AC525" s="55"/>
      <c r="AD525" s="560" t="str">
        <f t="shared" si="149"/>
        <v/>
      </c>
      <c r="AE525" s="54"/>
      <c r="AF525" s="56"/>
      <c r="AG525" s="55"/>
      <c r="AH525" s="560" t="str">
        <f t="shared" si="150"/>
        <v/>
      </c>
      <c r="AI525" s="54"/>
      <c r="AJ525" s="56"/>
      <c r="AK525" s="55"/>
      <c r="AL525" s="446" t="str">
        <f t="shared" si="151"/>
        <v/>
      </c>
      <c r="AM525" s="504">
        <f>'STEP 2 EE Data'!AI520</f>
        <v>0</v>
      </c>
      <c r="AN525" s="82">
        <f>'STEP 2 EE Data'!AJ520</f>
        <v>0</v>
      </c>
      <c r="AO525" s="445" t="str">
        <f>'STEP 2 EE Data'!AK520</f>
        <v/>
      </c>
      <c r="AQ525" s="497" t="str">
        <f t="shared" si="152"/>
        <v/>
      </c>
      <c r="AR525" s="497" t="str">
        <f t="shared" si="153"/>
        <v/>
      </c>
      <c r="AS525" s="497" t="str">
        <f t="shared" si="154"/>
        <v/>
      </c>
      <c r="AT525" s="497" t="str">
        <f t="shared" si="155"/>
        <v/>
      </c>
      <c r="AU525" s="497" t="str">
        <f t="shared" si="156"/>
        <v/>
      </c>
      <c r="AV525" s="497" t="str">
        <f t="shared" si="157"/>
        <v/>
      </c>
      <c r="AW525" s="497" t="str">
        <f t="shared" si="158"/>
        <v/>
      </c>
      <c r="AX525" s="497" t="str">
        <f t="shared" si="159"/>
        <v/>
      </c>
      <c r="AY525" s="498" t="str">
        <f t="shared" si="160"/>
        <v/>
      </c>
      <c r="AZ525" s="499" t="str">
        <f>IF($AZ$28="X",IF(AQ525="",0,IF($B525="","",IF(AQ$28="X",IF(E525&gt;0,1,IF(Cover!$E$47="Weekly",IF(D525&gt;=40,1,0.5),IF(D525&gt;=80,1,0.5))),""))),"")</f>
        <v/>
      </c>
      <c r="BA525" s="499" t="str">
        <f>IF($BA$28="X",IF(AR525="",0,IF($B525="","",IF(AR$28="X",IF(I525&gt;0,1,IF(Cover!$E$47="Weekly",IF(H525&gt;=40,1,0.5),IF(H525&gt;=80,1,0.5))),""))),"")</f>
        <v/>
      </c>
      <c r="BB525" s="499" t="str">
        <f>IF($BB$28="X",IF(AS525="",0,IF($B525="","",IF(AS$28="X",IF(M525&gt;0,1,IF(Cover!$E$47="Weekly",IF(L525&gt;=40,1,0.5),IF(L525&gt;=80,1,0.5))),""))),"")</f>
        <v/>
      </c>
      <c r="BC525" s="499" t="str">
        <f>IF($BC$28="X",IF(AT525="",0,IF($B525="","",IF(AT$28="X",IF(Q525&gt;0,1,IF(Cover!$E$47="Weekly",IF(P525&gt;=40,1,0.5),IF(P525&gt;=80,1,0.5))),""))),"")</f>
        <v/>
      </c>
      <c r="BD525" s="499" t="str">
        <f>IF($BD$28="X",IF(AU525="",0,IF($B525="","",IF(AU$28="X",IF(U525&gt;0,1,IF(Cover!$E$47="Weekly",IF(T525&gt;=40,1,0.5),IF(T525&gt;=80,1,0.5))),""))),"")</f>
        <v/>
      </c>
      <c r="BE525" s="499" t="str">
        <f>IF($BE$28="X",IF(AV525="",0,IF($B525="","",IF(AV$28="X",IF(Y525&gt;0,1,IF(Cover!$E$47="Weekly",IF(X525&gt;=40,1,0.5),IF(X525&gt;=80,1,0.5))),""))),"")</f>
        <v/>
      </c>
      <c r="BF525" s="499" t="str">
        <f>IF($BF$28="X",IF(AW525="",0,IF($B525="","",IF(AW$28="X",IF(AC525&gt;0,1,IF(Cover!$E$47="Weekly",IF(AB525&gt;=40,1,0.5),IF(AB525&gt;=80,1,0.5))),""))),"")</f>
        <v/>
      </c>
      <c r="BG525" s="499" t="str">
        <f>IF($BG$28="X",IF(AX525="",0,IF($B525="","",IF(AX$28="X",IF(AG525&gt;0,1,IF(Cover!$E$47="Weekly",IF(AF525&gt;=40,1,0.5),IF(AF525&gt;=80,1,0.5))),""))),"")</f>
        <v/>
      </c>
      <c r="BH525" s="500" t="str">
        <f>IF($BH$28="X",IF(AY525="",0,IF($B525="","",IF(AY$28="X",IF(AK525&gt;0,1,IF(Cover!$E$47="Weekly",IF(AJ525&gt;=40,1,0.5),IF(AJ525&gt;=80,1,0.5))),""))),"")</f>
        <v/>
      </c>
      <c r="BI525" s="470" t="str">
        <f t="shared" si="161"/>
        <v/>
      </c>
      <c r="BJ525" s="469" t="str">
        <f t="shared" si="162"/>
        <v/>
      </c>
      <c r="BL525" s="632">
        <f>IF(BJ525=0,IF('STEP 2 EE Data'!K520="Yes",IF('STEP 2 EE Data'!C520="",1,IF('STEP 2 EE Data'!D520&gt;=40,1,0.5)),0),IF('STEP 2 EE Data'!K520="Yes",IF('STEP 2 EE Data'!C520="",IF(BJ525=0.5,0.5,0),IF('STEP 2 EE Data'!D520&gt;=40,IF(BJ525=0.5,0.5,0),0)),0))</f>
        <v>0</v>
      </c>
    </row>
    <row r="526" spans="1:64" ht="15.6" thickTop="1" thickBot="1" x14ac:dyDescent="0.35">
      <c r="A526" s="84" t="str">
        <f>IF('STEP 2 EE Data'!A521="","",'STEP 2 EE Data'!A521)</f>
        <v/>
      </c>
      <c r="B526" s="83" t="str">
        <f>IF('STEP 2 EE Data'!B521="","",'STEP 2 EE Data'!B521)</f>
        <v/>
      </c>
      <c r="C526" s="54"/>
      <c r="D526" s="56"/>
      <c r="E526" s="55"/>
      <c r="F526" s="371" t="str">
        <f t="shared" si="163"/>
        <v/>
      </c>
      <c r="G526" s="54"/>
      <c r="H526" s="56"/>
      <c r="I526" s="55"/>
      <c r="J526" s="560" t="str">
        <f t="shared" si="164"/>
        <v/>
      </c>
      <c r="K526" s="54"/>
      <c r="L526" s="56"/>
      <c r="M526" s="55"/>
      <c r="N526" s="560" t="str">
        <f t="shared" si="165"/>
        <v/>
      </c>
      <c r="O526" s="54"/>
      <c r="P526" s="56"/>
      <c r="Q526" s="55"/>
      <c r="R526" s="560" t="str">
        <f t="shared" si="146"/>
        <v/>
      </c>
      <c r="S526" s="54"/>
      <c r="T526" s="56"/>
      <c r="U526" s="55"/>
      <c r="V526" s="560" t="str">
        <f t="shared" si="147"/>
        <v/>
      </c>
      <c r="W526" s="54"/>
      <c r="X526" s="56"/>
      <c r="Y526" s="55"/>
      <c r="Z526" s="560" t="str">
        <f t="shared" si="148"/>
        <v/>
      </c>
      <c r="AA526" s="54"/>
      <c r="AB526" s="56"/>
      <c r="AC526" s="55"/>
      <c r="AD526" s="560" t="str">
        <f t="shared" si="149"/>
        <v/>
      </c>
      <c r="AE526" s="54"/>
      <c r="AF526" s="56"/>
      <c r="AG526" s="55"/>
      <c r="AH526" s="560" t="str">
        <f t="shared" si="150"/>
        <v/>
      </c>
      <c r="AI526" s="54"/>
      <c r="AJ526" s="56"/>
      <c r="AK526" s="55"/>
      <c r="AL526" s="446" t="str">
        <f t="shared" si="151"/>
        <v/>
      </c>
      <c r="AM526" s="504">
        <f>'STEP 2 EE Data'!AI521</f>
        <v>0</v>
      </c>
      <c r="AN526" s="82">
        <f>'STEP 2 EE Data'!AJ521</f>
        <v>0</v>
      </c>
      <c r="AO526" s="445" t="str">
        <f>'STEP 2 EE Data'!AK521</f>
        <v/>
      </c>
      <c r="AQ526" s="497" t="str">
        <f t="shared" si="152"/>
        <v/>
      </c>
      <c r="AR526" s="497" t="str">
        <f t="shared" si="153"/>
        <v/>
      </c>
      <c r="AS526" s="497" t="str">
        <f t="shared" si="154"/>
        <v/>
      </c>
      <c r="AT526" s="497" t="str">
        <f t="shared" si="155"/>
        <v/>
      </c>
      <c r="AU526" s="497" t="str">
        <f t="shared" si="156"/>
        <v/>
      </c>
      <c r="AV526" s="497" t="str">
        <f t="shared" si="157"/>
        <v/>
      </c>
      <c r="AW526" s="497" t="str">
        <f t="shared" si="158"/>
        <v/>
      </c>
      <c r="AX526" s="497" t="str">
        <f t="shared" si="159"/>
        <v/>
      </c>
      <c r="AY526" s="498" t="str">
        <f t="shared" si="160"/>
        <v/>
      </c>
      <c r="AZ526" s="499" t="str">
        <f>IF($AZ$28="X",IF(AQ526="",0,IF($B526="","",IF(AQ$28="X",IF(E526&gt;0,1,IF(Cover!$E$47="Weekly",IF(D526&gt;=40,1,0.5),IF(D526&gt;=80,1,0.5))),""))),"")</f>
        <v/>
      </c>
      <c r="BA526" s="499" t="str">
        <f>IF($BA$28="X",IF(AR526="",0,IF($B526="","",IF(AR$28="X",IF(I526&gt;0,1,IF(Cover!$E$47="Weekly",IF(H526&gt;=40,1,0.5),IF(H526&gt;=80,1,0.5))),""))),"")</f>
        <v/>
      </c>
      <c r="BB526" s="499" t="str">
        <f>IF($BB$28="X",IF(AS526="",0,IF($B526="","",IF(AS$28="X",IF(M526&gt;0,1,IF(Cover!$E$47="Weekly",IF(L526&gt;=40,1,0.5),IF(L526&gt;=80,1,0.5))),""))),"")</f>
        <v/>
      </c>
      <c r="BC526" s="499" t="str">
        <f>IF($BC$28="X",IF(AT526="",0,IF($B526="","",IF(AT$28="X",IF(Q526&gt;0,1,IF(Cover!$E$47="Weekly",IF(P526&gt;=40,1,0.5),IF(P526&gt;=80,1,0.5))),""))),"")</f>
        <v/>
      </c>
      <c r="BD526" s="499" t="str">
        <f>IF($BD$28="X",IF(AU526="",0,IF($B526="","",IF(AU$28="X",IF(U526&gt;0,1,IF(Cover!$E$47="Weekly",IF(T526&gt;=40,1,0.5),IF(T526&gt;=80,1,0.5))),""))),"")</f>
        <v/>
      </c>
      <c r="BE526" s="499" t="str">
        <f>IF($BE$28="X",IF(AV526="",0,IF($B526="","",IF(AV$28="X",IF(Y526&gt;0,1,IF(Cover!$E$47="Weekly",IF(X526&gt;=40,1,0.5),IF(X526&gt;=80,1,0.5))),""))),"")</f>
        <v/>
      </c>
      <c r="BF526" s="499" t="str">
        <f>IF($BF$28="X",IF(AW526="",0,IF($B526="","",IF(AW$28="X",IF(AC526&gt;0,1,IF(Cover!$E$47="Weekly",IF(AB526&gt;=40,1,0.5),IF(AB526&gt;=80,1,0.5))),""))),"")</f>
        <v/>
      </c>
      <c r="BG526" s="499" t="str">
        <f>IF($BG$28="X",IF(AX526="",0,IF($B526="","",IF(AX$28="X",IF(AG526&gt;0,1,IF(Cover!$E$47="Weekly",IF(AF526&gt;=40,1,0.5),IF(AF526&gt;=80,1,0.5))),""))),"")</f>
        <v/>
      </c>
      <c r="BH526" s="500" t="str">
        <f>IF($BH$28="X",IF(AY526="",0,IF($B526="","",IF(AY$28="X",IF(AK526&gt;0,1,IF(Cover!$E$47="Weekly",IF(AJ526&gt;=40,1,0.5),IF(AJ526&gt;=80,1,0.5))),""))),"")</f>
        <v/>
      </c>
      <c r="BI526" s="470" t="str">
        <f t="shared" si="161"/>
        <v/>
      </c>
      <c r="BJ526" s="469" t="str">
        <f t="shared" si="162"/>
        <v/>
      </c>
      <c r="BL526" s="632">
        <f>IF(BJ526=0,IF('STEP 2 EE Data'!K521="Yes",IF('STEP 2 EE Data'!C521="",1,IF('STEP 2 EE Data'!D521&gt;=40,1,0.5)),0),IF('STEP 2 EE Data'!K521="Yes",IF('STEP 2 EE Data'!C521="",IF(BJ526=0.5,0.5,0),IF('STEP 2 EE Data'!D521&gt;=40,IF(BJ526=0.5,0.5,0),0)),0))</f>
        <v>0</v>
      </c>
    </row>
    <row r="527" spans="1:64" ht="15.6" thickTop="1" thickBot="1" x14ac:dyDescent="0.35">
      <c r="A527" s="84" t="str">
        <f>IF('STEP 2 EE Data'!A522="","",'STEP 2 EE Data'!A522)</f>
        <v/>
      </c>
      <c r="B527" s="83" t="str">
        <f>IF('STEP 2 EE Data'!B522="","",'STEP 2 EE Data'!B522)</f>
        <v/>
      </c>
      <c r="C527" s="54"/>
      <c r="D527" s="56"/>
      <c r="E527" s="55"/>
      <c r="F527" s="371" t="str">
        <f t="shared" si="163"/>
        <v/>
      </c>
      <c r="G527" s="54"/>
      <c r="H527" s="56"/>
      <c r="I527" s="55"/>
      <c r="J527" s="560" t="str">
        <f t="shared" si="164"/>
        <v/>
      </c>
      <c r="K527" s="54"/>
      <c r="L527" s="56"/>
      <c r="M527" s="55"/>
      <c r="N527" s="560" t="str">
        <f t="shared" si="165"/>
        <v/>
      </c>
      <c r="O527" s="54"/>
      <c r="P527" s="56"/>
      <c r="Q527" s="55"/>
      <c r="R527" s="560" t="str">
        <f t="shared" si="146"/>
        <v/>
      </c>
      <c r="S527" s="54"/>
      <c r="T527" s="56"/>
      <c r="U527" s="55"/>
      <c r="V527" s="560" t="str">
        <f t="shared" si="147"/>
        <v/>
      </c>
      <c r="W527" s="54"/>
      <c r="X527" s="56"/>
      <c r="Y527" s="55"/>
      <c r="Z527" s="560" t="str">
        <f t="shared" si="148"/>
        <v/>
      </c>
      <c r="AA527" s="54"/>
      <c r="AB527" s="56"/>
      <c r="AC527" s="55"/>
      <c r="AD527" s="560" t="str">
        <f t="shared" si="149"/>
        <v/>
      </c>
      <c r="AE527" s="54"/>
      <c r="AF527" s="56"/>
      <c r="AG527" s="55"/>
      <c r="AH527" s="560" t="str">
        <f t="shared" si="150"/>
        <v/>
      </c>
      <c r="AI527" s="54"/>
      <c r="AJ527" s="56"/>
      <c r="AK527" s="55"/>
      <c r="AL527" s="446" t="str">
        <f t="shared" si="151"/>
        <v/>
      </c>
      <c r="AM527" s="504">
        <f>'STEP 2 EE Data'!AI522</f>
        <v>0</v>
      </c>
      <c r="AN527" s="82">
        <f>'STEP 2 EE Data'!AJ522</f>
        <v>0</v>
      </c>
      <c r="AO527" s="445" t="str">
        <f>'STEP 2 EE Data'!AK522</f>
        <v/>
      </c>
      <c r="AQ527" s="497" t="str">
        <f t="shared" si="152"/>
        <v/>
      </c>
      <c r="AR527" s="497" t="str">
        <f t="shared" si="153"/>
        <v/>
      </c>
      <c r="AS527" s="497" t="str">
        <f t="shared" si="154"/>
        <v/>
      </c>
      <c r="AT527" s="497" t="str">
        <f t="shared" si="155"/>
        <v/>
      </c>
      <c r="AU527" s="497" t="str">
        <f t="shared" si="156"/>
        <v/>
      </c>
      <c r="AV527" s="497" t="str">
        <f t="shared" si="157"/>
        <v/>
      </c>
      <c r="AW527" s="497" t="str">
        <f t="shared" si="158"/>
        <v/>
      </c>
      <c r="AX527" s="497" t="str">
        <f t="shared" si="159"/>
        <v/>
      </c>
      <c r="AY527" s="498" t="str">
        <f t="shared" si="160"/>
        <v/>
      </c>
      <c r="AZ527" s="499" t="str">
        <f>IF($AZ$28="X",IF(AQ527="",0,IF($B527="","",IF(AQ$28="X",IF(E527&gt;0,1,IF(Cover!$E$47="Weekly",IF(D527&gt;=40,1,0.5),IF(D527&gt;=80,1,0.5))),""))),"")</f>
        <v/>
      </c>
      <c r="BA527" s="499" t="str">
        <f>IF($BA$28="X",IF(AR527="",0,IF($B527="","",IF(AR$28="X",IF(I527&gt;0,1,IF(Cover!$E$47="Weekly",IF(H527&gt;=40,1,0.5),IF(H527&gt;=80,1,0.5))),""))),"")</f>
        <v/>
      </c>
      <c r="BB527" s="499" t="str">
        <f>IF($BB$28="X",IF(AS527="",0,IF($B527="","",IF(AS$28="X",IF(M527&gt;0,1,IF(Cover!$E$47="Weekly",IF(L527&gt;=40,1,0.5),IF(L527&gt;=80,1,0.5))),""))),"")</f>
        <v/>
      </c>
      <c r="BC527" s="499" t="str">
        <f>IF($BC$28="X",IF(AT527="",0,IF($B527="","",IF(AT$28="X",IF(Q527&gt;0,1,IF(Cover!$E$47="Weekly",IF(P527&gt;=40,1,0.5),IF(P527&gt;=80,1,0.5))),""))),"")</f>
        <v/>
      </c>
      <c r="BD527" s="499" t="str">
        <f>IF($BD$28="X",IF(AU527="",0,IF($B527="","",IF(AU$28="X",IF(U527&gt;0,1,IF(Cover!$E$47="Weekly",IF(T527&gt;=40,1,0.5),IF(T527&gt;=80,1,0.5))),""))),"")</f>
        <v/>
      </c>
      <c r="BE527" s="499" t="str">
        <f>IF($BE$28="X",IF(AV527="",0,IF($B527="","",IF(AV$28="X",IF(Y527&gt;0,1,IF(Cover!$E$47="Weekly",IF(X527&gt;=40,1,0.5),IF(X527&gt;=80,1,0.5))),""))),"")</f>
        <v/>
      </c>
      <c r="BF527" s="499" t="str">
        <f>IF($BF$28="X",IF(AW527="",0,IF($B527="","",IF(AW$28="X",IF(AC527&gt;0,1,IF(Cover!$E$47="Weekly",IF(AB527&gt;=40,1,0.5),IF(AB527&gt;=80,1,0.5))),""))),"")</f>
        <v/>
      </c>
      <c r="BG527" s="499" t="str">
        <f>IF($BG$28="X",IF(AX527="",0,IF($B527="","",IF(AX$28="X",IF(AG527&gt;0,1,IF(Cover!$E$47="Weekly",IF(AF527&gt;=40,1,0.5),IF(AF527&gt;=80,1,0.5))),""))),"")</f>
        <v/>
      </c>
      <c r="BH527" s="500" t="str">
        <f>IF($BH$28="X",IF(AY527="",0,IF($B527="","",IF(AY$28="X",IF(AK527&gt;0,1,IF(Cover!$E$47="Weekly",IF(AJ527&gt;=40,1,0.5),IF(AJ527&gt;=80,1,0.5))),""))),"")</f>
        <v/>
      </c>
      <c r="BI527" s="470" t="str">
        <f t="shared" si="161"/>
        <v/>
      </c>
      <c r="BJ527" s="469" t="str">
        <f t="shared" si="162"/>
        <v/>
      </c>
      <c r="BL527" s="632">
        <f>IF(BJ527=0,IF('STEP 2 EE Data'!K522="Yes",IF('STEP 2 EE Data'!C522="",1,IF('STEP 2 EE Data'!D522&gt;=40,1,0.5)),0),IF('STEP 2 EE Data'!K522="Yes",IF('STEP 2 EE Data'!C522="",IF(BJ527=0.5,0.5,0),IF('STEP 2 EE Data'!D522&gt;=40,IF(BJ527=0.5,0.5,0),0)),0))</f>
        <v>0</v>
      </c>
    </row>
    <row r="528" spans="1:64" ht="15.6" thickTop="1" thickBot="1" x14ac:dyDescent="0.35">
      <c r="A528" s="84" t="str">
        <f>IF('STEP 2 EE Data'!A523="","",'STEP 2 EE Data'!A523)</f>
        <v/>
      </c>
      <c r="B528" s="83" t="str">
        <f>IF('STEP 2 EE Data'!B523="","",'STEP 2 EE Data'!B523)</f>
        <v/>
      </c>
      <c r="C528" s="54"/>
      <c r="D528" s="56"/>
      <c r="E528" s="55"/>
      <c r="F528" s="371" t="str">
        <f t="shared" si="163"/>
        <v/>
      </c>
      <c r="G528" s="54"/>
      <c r="H528" s="56"/>
      <c r="I528" s="55"/>
      <c r="J528" s="560" t="str">
        <f t="shared" si="164"/>
        <v/>
      </c>
      <c r="K528" s="54"/>
      <c r="L528" s="56"/>
      <c r="M528" s="55"/>
      <c r="N528" s="560" t="str">
        <f t="shared" si="165"/>
        <v/>
      </c>
      <c r="O528" s="54"/>
      <c r="P528" s="56"/>
      <c r="Q528" s="55"/>
      <c r="R528" s="560" t="str">
        <f t="shared" si="146"/>
        <v/>
      </c>
      <c r="S528" s="54"/>
      <c r="T528" s="56"/>
      <c r="U528" s="55"/>
      <c r="V528" s="560" t="str">
        <f t="shared" si="147"/>
        <v/>
      </c>
      <c r="W528" s="54"/>
      <c r="X528" s="56"/>
      <c r="Y528" s="55"/>
      <c r="Z528" s="560" t="str">
        <f t="shared" si="148"/>
        <v/>
      </c>
      <c r="AA528" s="54"/>
      <c r="AB528" s="56"/>
      <c r="AC528" s="55"/>
      <c r="AD528" s="560" t="str">
        <f t="shared" si="149"/>
        <v/>
      </c>
      <c r="AE528" s="54"/>
      <c r="AF528" s="56"/>
      <c r="AG528" s="55"/>
      <c r="AH528" s="560" t="str">
        <f t="shared" si="150"/>
        <v/>
      </c>
      <c r="AI528" s="54"/>
      <c r="AJ528" s="56"/>
      <c r="AK528" s="55"/>
      <c r="AL528" s="446" t="str">
        <f t="shared" si="151"/>
        <v/>
      </c>
      <c r="AM528" s="504">
        <f>'STEP 2 EE Data'!AI523</f>
        <v>0</v>
      </c>
      <c r="AN528" s="82">
        <f>'STEP 2 EE Data'!AJ523</f>
        <v>0</v>
      </c>
      <c r="AO528" s="445" t="str">
        <f>'STEP 2 EE Data'!AK523</f>
        <v/>
      </c>
      <c r="AQ528" s="497" t="str">
        <f t="shared" si="152"/>
        <v/>
      </c>
      <c r="AR528" s="497" t="str">
        <f t="shared" si="153"/>
        <v/>
      </c>
      <c r="AS528" s="497" t="str">
        <f t="shared" si="154"/>
        <v/>
      </c>
      <c r="AT528" s="497" t="str">
        <f t="shared" si="155"/>
        <v/>
      </c>
      <c r="AU528" s="497" t="str">
        <f t="shared" si="156"/>
        <v/>
      </c>
      <c r="AV528" s="497" t="str">
        <f t="shared" si="157"/>
        <v/>
      </c>
      <c r="AW528" s="497" t="str">
        <f t="shared" si="158"/>
        <v/>
      </c>
      <c r="AX528" s="497" t="str">
        <f t="shared" si="159"/>
        <v/>
      </c>
      <c r="AY528" s="498" t="str">
        <f t="shared" si="160"/>
        <v/>
      </c>
      <c r="AZ528" s="499" t="str">
        <f>IF($AZ$28="X",IF(AQ528="",0,IF($B528="","",IF(AQ$28="X",IF(E528&gt;0,1,IF(Cover!$E$47="Weekly",IF(D528&gt;=40,1,0.5),IF(D528&gt;=80,1,0.5))),""))),"")</f>
        <v/>
      </c>
      <c r="BA528" s="499" t="str">
        <f>IF($BA$28="X",IF(AR528="",0,IF($B528="","",IF(AR$28="X",IF(I528&gt;0,1,IF(Cover!$E$47="Weekly",IF(H528&gt;=40,1,0.5),IF(H528&gt;=80,1,0.5))),""))),"")</f>
        <v/>
      </c>
      <c r="BB528" s="499" t="str">
        <f>IF($BB$28="X",IF(AS528="",0,IF($B528="","",IF(AS$28="X",IF(M528&gt;0,1,IF(Cover!$E$47="Weekly",IF(L528&gt;=40,1,0.5),IF(L528&gt;=80,1,0.5))),""))),"")</f>
        <v/>
      </c>
      <c r="BC528" s="499" t="str">
        <f>IF($BC$28="X",IF(AT528="",0,IF($B528="","",IF(AT$28="X",IF(Q528&gt;0,1,IF(Cover!$E$47="Weekly",IF(P528&gt;=40,1,0.5),IF(P528&gt;=80,1,0.5))),""))),"")</f>
        <v/>
      </c>
      <c r="BD528" s="499" t="str">
        <f>IF($BD$28="X",IF(AU528="",0,IF($B528="","",IF(AU$28="X",IF(U528&gt;0,1,IF(Cover!$E$47="Weekly",IF(T528&gt;=40,1,0.5),IF(T528&gt;=80,1,0.5))),""))),"")</f>
        <v/>
      </c>
      <c r="BE528" s="499" t="str">
        <f>IF($BE$28="X",IF(AV528="",0,IF($B528="","",IF(AV$28="X",IF(Y528&gt;0,1,IF(Cover!$E$47="Weekly",IF(X528&gt;=40,1,0.5),IF(X528&gt;=80,1,0.5))),""))),"")</f>
        <v/>
      </c>
      <c r="BF528" s="499" t="str">
        <f>IF($BF$28="X",IF(AW528="",0,IF($B528="","",IF(AW$28="X",IF(AC528&gt;0,1,IF(Cover!$E$47="Weekly",IF(AB528&gt;=40,1,0.5),IF(AB528&gt;=80,1,0.5))),""))),"")</f>
        <v/>
      </c>
      <c r="BG528" s="499" t="str">
        <f>IF($BG$28="X",IF(AX528="",0,IF($B528="","",IF(AX$28="X",IF(AG528&gt;0,1,IF(Cover!$E$47="Weekly",IF(AF528&gt;=40,1,0.5),IF(AF528&gt;=80,1,0.5))),""))),"")</f>
        <v/>
      </c>
      <c r="BH528" s="500" t="str">
        <f>IF($BH$28="X",IF(AY528="",0,IF($B528="","",IF(AY$28="X",IF(AK528&gt;0,1,IF(Cover!$E$47="Weekly",IF(AJ528&gt;=40,1,0.5),IF(AJ528&gt;=80,1,0.5))),""))),"")</f>
        <v/>
      </c>
      <c r="BI528" s="470" t="str">
        <f t="shared" si="161"/>
        <v/>
      </c>
      <c r="BJ528" s="469" t="str">
        <f t="shared" si="162"/>
        <v/>
      </c>
      <c r="BL528" s="632">
        <f>IF(BJ528=0,IF('STEP 2 EE Data'!K523="Yes",IF('STEP 2 EE Data'!C523="",1,IF('STEP 2 EE Data'!D523&gt;=40,1,0.5)),0),IF('STEP 2 EE Data'!K523="Yes",IF('STEP 2 EE Data'!C523="",IF(BJ528=0.5,0.5,0),IF('STEP 2 EE Data'!D523&gt;=40,IF(BJ528=0.5,0.5,0),0)),0))</f>
        <v>0</v>
      </c>
    </row>
    <row r="529" spans="1:64" ht="15.6" thickTop="1" thickBot="1" x14ac:dyDescent="0.35">
      <c r="A529" s="84" t="str">
        <f>IF('STEP 2 EE Data'!A524="","",'STEP 2 EE Data'!A524)</f>
        <v/>
      </c>
      <c r="B529" s="83" t="str">
        <f>IF('STEP 2 EE Data'!B524="","",'STEP 2 EE Data'!B524)</f>
        <v/>
      </c>
      <c r="C529" s="54"/>
      <c r="D529" s="56"/>
      <c r="E529" s="55"/>
      <c r="F529" s="371" t="str">
        <f t="shared" si="163"/>
        <v/>
      </c>
      <c r="G529" s="54"/>
      <c r="H529" s="56"/>
      <c r="I529" s="55"/>
      <c r="J529" s="560" t="str">
        <f t="shared" si="164"/>
        <v/>
      </c>
      <c r="K529" s="54"/>
      <c r="L529" s="56"/>
      <c r="M529" s="55"/>
      <c r="N529" s="560" t="str">
        <f t="shared" si="165"/>
        <v/>
      </c>
      <c r="O529" s="54"/>
      <c r="P529" s="56"/>
      <c r="Q529" s="55"/>
      <c r="R529" s="560" t="str">
        <f t="shared" si="146"/>
        <v/>
      </c>
      <c r="S529" s="54"/>
      <c r="T529" s="56"/>
      <c r="U529" s="55"/>
      <c r="V529" s="560" t="str">
        <f t="shared" si="147"/>
        <v/>
      </c>
      <c r="W529" s="54"/>
      <c r="X529" s="56"/>
      <c r="Y529" s="55"/>
      <c r="Z529" s="560" t="str">
        <f t="shared" si="148"/>
        <v/>
      </c>
      <c r="AA529" s="54"/>
      <c r="AB529" s="56"/>
      <c r="AC529" s="55"/>
      <c r="AD529" s="560" t="str">
        <f t="shared" si="149"/>
        <v/>
      </c>
      <c r="AE529" s="54"/>
      <c r="AF529" s="56"/>
      <c r="AG529" s="55"/>
      <c r="AH529" s="560" t="str">
        <f t="shared" si="150"/>
        <v/>
      </c>
      <c r="AI529" s="54"/>
      <c r="AJ529" s="56"/>
      <c r="AK529" s="55"/>
      <c r="AL529" s="446" t="str">
        <f t="shared" si="151"/>
        <v/>
      </c>
      <c r="AM529" s="504">
        <f>'STEP 2 EE Data'!AI524</f>
        <v>0</v>
      </c>
      <c r="AN529" s="82">
        <f>'STEP 2 EE Data'!AJ524</f>
        <v>0</v>
      </c>
      <c r="AO529" s="445" t="str">
        <f>'STEP 2 EE Data'!AK524</f>
        <v/>
      </c>
      <c r="AQ529" s="497" t="str">
        <f t="shared" si="152"/>
        <v/>
      </c>
      <c r="AR529" s="497" t="str">
        <f t="shared" si="153"/>
        <v/>
      </c>
      <c r="AS529" s="497" t="str">
        <f t="shared" si="154"/>
        <v/>
      </c>
      <c r="AT529" s="497" t="str">
        <f t="shared" si="155"/>
        <v/>
      </c>
      <c r="AU529" s="497" t="str">
        <f t="shared" si="156"/>
        <v/>
      </c>
      <c r="AV529" s="497" t="str">
        <f t="shared" si="157"/>
        <v/>
      </c>
      <c r="AW529" s="497" t="str">
        <f t="shared" si="158"/>
        <v/>
      </c>
      <c r="AX529" s="497" t="str">
        <f t="shared" si="159"/>
        <v/>
      </c>
      <c r="AY529" s="498" t="str">
        <f t="shared" si="160"/>
        <v/>
      </c>
      <c r="AZ529" s="499" t="str">
        <f>IF($AZ$28="X",IF(AQ529="",0,IF($B529="","",IF(AQ$28="X",IF(E529&gt;0,1,IF(Cover!$E$47="Weekly",IF(D529&gt;=40,1,0.5),IF(D529&gt;=80,1,0.5))),""))),"")</f>
        <v/>
      </c>
      <c r="BA529" s="499" t="str">
        <f>IF($BA$28="X",IF(AR529="",0,IF($B529="","",IF(AR$28="X",IF(I529&gt;0,1,IF(Cover!$E$47="Weekly",IF(H529&gt;=40,1,0.5),IF(H529&gt;=80,1,0.5))),""))),"")</f>
        <v/>
      </c>
      <c r="BB529" s="499" t="str">
        <f>IF($BB$28="X",IF(AS529="",0,IF($B529="","",IF(AS$28="X",IF(M529&gt;0,1,IF(Cover!$E$47="Weekly",IF(L529&gt;=40,1,0.5),IF(L529&gt;=80,1,0.5))),""))),"")</f>
        <v/>
      </c>
      <c r="BC529" s="499" t="str">
        <f>IF($BC$28="X",IF(AT529="",0,IF($B529="","",IF(AT$28="X",IF(Q529&gt;0,1,IF(Cover!$E$47="Weekly",IF(P529&gt;=40,1,0.5),IF(P529&gt;=80,1,0.5))),""))),"")</f>
        <v/>
      </c>
      <c r="BD529" s="499" t="str">
        <f>IF($BD$28="X",IF(AU529="",0,IF($B529="","",IF(AU$28="X",IF(U529&gt;0,1,IF(Cover!$E$47="Weekly",IF(T529&gt;=40,1,0.5),IF(T529&gt;=80,1,0.5))),""))),"")</f>
        <v/>
      </c>
      <c r="BE529" s="499" t="str">
        <f>IF($BE$28="X",IF(AV529="",0,IF($B529="","",IF(AV$28="X",IF(Y529&gt;0,1,IF(Cover!$E$47="Weekly",IF(X529&gt;=40,1,0.5),IF(X529&gt;=80,1,0.5))),""))),"")</f>
        <v/>
      </c>
      <c r="BF529" s="499" t="str">
        <f>IF($BF$28="X",IF(AW529="",0,IF($B529="","",IF(AW$28="X",IF(AC529&gt;0,1,IF(Cover!$E$47="Weekly",IF(AB529&gt;=40,1,0.5),IF(AB529&gt;=80,1,0.5))),""))),"")</f>
        <v/>
      </c>
      <c r="BG529" s="499" t="str">
        <f>IF($BG$28="X",IF(AX529="",0,IF($B529="","",IF(AX$28="X",IF(AG529&gt;0,1,IF(Cover!$E$47="Weekly",IF(AF529&gt;=40,1,0.5),IF(AF529&gt;=80,1,0.5))),""))),"")</f>
        <v/>
      </c>
      <c r="BH529" s="500" t="str">
        <f>IF($BH$28="X",IF(AY529="",0,IF($B529="","",IF(AY$28="X",IF(AK529&gt;0,1,IF(Cover!$E$47="Weekly",IF(AJ529&gt;=40,1,0.5),IF(AJ529&gt;=80,1,0.5))),""))),"")</f>
        <v/>
      </c>
      <c r="BI529" s="470" t="str">
        <f t="shared" si="161"/>
        <v/>
      </c>
      <c r="BJ529" s="469" t="str">
        <f t="shared" si="162"/>
        <v/>
      </c>
      <c r="BL529" s="632">
        <f>IF(BJ529=0,IF('STEP 2 EE Data'!K524="Yes",IF('STEP 2 EE Data'!C524="",1,IF('STEP 2 EE Data'!D524&gt;=40,1,0.5)),0),IF('STEP 2 EE Data'!K524="Yes",IF('STEP 2 EE Data'!C524="",IF(BJ529=0.5,0.5,0),IF('STEP 2 EE Data'!D524&gt;=40,IF(BJ529=0.5,0.5,0),0)),0))</f>
        <v>0</v>
      </c>
    </row>
    <row r="530" spans="1:64" ht="15.6" thickTop="1" thickBot="1" x14ac:dyDescent="0.35">
      <c r="A530" s="84" t="str">
        <f>IF('STEP 2 EE Data'!A525="","",'STEP 2 EE Data'!A525)</f>
        <v/>
      </c>
      <c r="B530" s="83" t="str">
        <f>IF('STEP 2 EE Data'!B525="","",'STEP 2 EE Data'!B525)</f>
        <v/>
      </c>
      <c r="C530" s="54"/>
      <c r="D530" s="56"/>
      <c r="E530" s="55"/>
      <c r="F530" s="371" t="str">
        <f t="shared" si="163"/>
        <v/>
      </c>
      <c r="G530" s="54"/>
      <c r="H530" s="56"/>
      <c r="I530" s="55"/>
      <c r="J530" s="560" t="str">
        <f t="shared" si="164"/>
        <v/>
      </c>
      <c r="K530" s="54"/>
      <c r="L530" s="56"/>
      <c r="M530" s="55"/>
      <c r="N530" s="560" t="str">
        <f t="shared" si="165"/>
        <v/>
      </c>
      <c r="O530" s="54"/>
      <c r="P530" s="56"/>
      <c r="Q530" s="55"/>
      <c r="R530" s="560" t="str">
        <f t="shared" si="146"/>
        <v/>
      </c>
      <c r="S530" s="54"/>
      <c r="T530" s="56"/>
      <c r="U530" s="55"/>
      <c r="V530" s="560" t="str">
        <f t="shared" si="147"/>
        <v/>
      </c>
      <c r="W530" s="54"/>
      <c r="X530" s="56"/>
      <c r="Y530" s="55"/>
      <c r="Z530" s="560" t="str">
        <f t="shared" si="148"/>
        <v/>
      </c>
      <c r="AA530" s="54"/>
      <c r="AB530" s="56"/>
      <c r="AC530" s="55"/>
      <c r="AD530" s="560" t="str">
        <f t="shared" si="149"/>
        <v/>
      </c>
      <c r="AE530" s="54"/>
      <c r="AF530" s="56"/>
      <c r="AG530" s="55"/>
      <c r="AH530" s="560" t="str">
        <f t="shared" si="150"/>
        <v/>
      </c>
      <c r="AI530" s="54"/>
      <c r="AJ530" s="56"/>
      <c r="AK530" s="55"/>
      <c r="AL530" s="446" t="str">
        <f t="shared" si="151"/>
        <v/>
      </c>
      <c r="AM530" s="504">
        <f>'STEP 2 EE Data'!AI525</f>
        <v>0</v>
      </c>
      <c r="AN530" s="82">
        <f>'STEP 2 EE Data'!AJ525</f>
        <v>0</v>
      </c>
      <c r="AO530" s="445" t="str">
        <f>'STEP 2 EE Data'!AK525</f>
        <v/>
      </c>
      <c r="AQ530" s="497" t="str">
        <f t="shared" si="152"/>
        <v/>
      </c>
      <c r="AR530" s="497" t="str">
        <f t="shared" si="153"/>
        <v/>
      </c>
      <c r="AS530" s="497" t="str">
        <f t="shared" si="154"/>
        <v/>
      </c>
      <c r="AT530" s="497" t="str">
        <f t="shared" si="155"/>
        <v/>
      </c>
      <c r="AU530" s="497" t="str">
        <f t="shared" si="156"/>
        <v/>
      </c>
      <c r="AV530" s="497" t="str">
        <f t="shared" si="157"/>
        <v/>
      </c>
      <c r="AW530" s="497" t="str">
        <f t="shared" si="158"/>
        <v/>
      </c>
      <c r="AX530" s="497" t="str">
        <f t="shared" si="159"/>
        <v/>
      </c>
      <c r="AY530" s="498" t="str">
        <f t="shared" si="160"/>
        <v/>
      </c>
      <c r="AZ530" s="499" t="str">
        <f>IF($AZ$28="X",IF(AQ530="",0,IF($B530="","",IF(AQ$28="X",IF(E530&gt;0,1,IF(Cover!$E$47="Weekly",IF(D530&gt;=40,1,0.5),IF(D530&gt;=80,1,0.5))),""))),"")</f>
        <v/>
      </c>
      <c r="BA530" s="499" t="str">
        <f>IF($BA$28="X",IF(AR530="",0,IF($B530="","",IF(AR$28="X",IF(I530&gt;0,1,IF(Cover!$E$47="Weekly",IF(H530&gt;=40,1,0.5),IF(H530&gt;=80,1,0.5))),""))),"")</f>
        <v/>
      </c>
      <c r="BB530" s="499" t="str">
        <f>IF($BB$28="X",IF(AS530="",0,IF($B530="","",IF(AS$28="X",IF(M530&gt;0,1,IF(Cover!$E$47="Weekly",IF(L530&gt;=40,1,0.5),IF(L530&gt;=80,1,0.5))),""))),"")</f>
        <v/>
      </c>
      <c r="BC530" s="499" t="str">
        <f>IF($BC$28="X",IF(AT530="",0,IF($B530="","",IF(AT$28="X",IF(Q530&gt;0,1,IF(Cover!$E$47="Weekly",IF(P530&gt;=40,1,0.5),IF(P530&gt;=80,1,0.5))),""))),"")</f>
        <v/>
      </c>
      <c r="BD530" s="499" t="str">
        <f>IF($BD$28="X",IF(AU530="",0,IF($B530="","",IF(AU$28="X",IF(U530&gt;0,1,IF(Cover!$E$47="Weekly",IF(T530&gt;=40,1,0.5),IF(T530&gt;=80,1,0.5))),""))),"")</f>
        <v/>
      </c>
      <c r="BE530" s="499" t="str">
        <f>IF($BE$28="X",IF(AV530="",0,IF($B530="","",IF(AV$28="X",IF(Y530&gt;0,1,IF(Cover!$E$47="Weekly",IF(X530&gt;=40,1,0.5),IF(X530&gt;=80,1,0.5))),""))),"")</f>
        <v/>
      </c>
      <c r="BF530" s="499" t="str">
        <f>IF($BF$28="X",IF(AW530="",0,IF($B530="","",IF(AW$28="X",IF(AC530&gt;0,1,IF(Cover!$E$47="Weekly",IF(AB530&gt;=40,1,0.5),IF(AB530&gt;=80,1,0.5))),""))),"")</f>
        <v/>
      </c>
      <c r="BG530" s="499" t="str">
        <f>IF($BG$28="X",IF(AX530="",0,IF($B530="","",IF(AX$28="X",IF(AG530&gt;0,1,IF(Cover!$E$47="Weekly",IF(AF530&gt;=40,1,0.5),IF(AF530&gt;=80,1,0.5))),""))),"")</f>
        <v/>
      </c>
      <c r="BH530" s="500" t="str">
        <f>IF($BH$28="X",IF(AY530="",0,IF($B530="","",IF(AY$28="X",IF(AK530&gt;0,1,IF(Cover!$E$47="Weekly",IF(AJ530&gt;=40,1,0.5),IF(AJ530&gt;=80,1,0.5))),""))),"")</f>
        <v/>
      </c>
      <c r="BI530" s="470" t="str">
        <f t="shared" si="161"/>
        <v/>
      </c>
      <c r="BJ530" s="469" t="str">
        <f t="shared" si="162"/>
        <v/>
      </c>
      <c r="BL530" s="632">
        <f>IF(BJ530=0,IF('STEP 2 EE Data'!K525="Yes",IF('STEP 2 EE Data'!C525="",1,IF('STEP 2 EE Data'!D525&gt;=40,1,0.5)),0),IF('STEP 2 EE Data'!K525="Yes",IF('STEP 2 EE Data'!C525="",IF(BJ530=0.5,0.5,0),IF('STEP 2 EE Data'!D525&gt;=40,IF(BJ530=0.5,0.5,0),0)),0))</f>
        <v>0</v>
      </c>
    </row>
    <row r="531" spans="1:64" ht="15.6" thickTop="1" thickBot="1" x14ac:dyDescent="0.35">
      <c r="A531" s="84" t="str">
        <f>IF('STEP 2 EE Data'!A526="","",'STEP 2 EE Data'!A526)</f>
        <v/>
      </c>
      <c r="B531" s="83" t="str">
        <f>IF('STEP 2 EE Data'!B526="","",'STEP 2 EE Data'!B526)</f>
        <v/>
      </c>
      <c r="C531" s="54"/>
      <c r="D531" s="56"/>
      <c r="E531" s="55"/>
      <c r="F531" s="371" t="str">
        <f t="shared" si="163"/>
        <v/>
      </c>
      <c r="G531" s="54"/>
      <c r="H531" s="56"/>
      <c r="I531" s="55"/>
      <c r="J531" s="560" t="str">
        <f t="shared" si="164"/>
        <v/>
      </c>
      <c r="K531" s="54"/>
      <c r="L531" s="56"/>
      <c r="M531" s="55"/>
      <c r="N531" s="560" t="str">
        <f t="shared" si="165"/>
        <v/>
      </c>
      <c r="O531" s="54"/>
      <c r="P531" s="56"/>
      <c r="Q531" s="55"/>
      <c r="R531" s="560" t="str">
        <f t="shared" si="146"/>
        <v/>
      </c>
      <c r="S531" s="54"/>
      <c r="T531" s="56"/>
      <c r="U531" s="55"/>
      <c r="V531" s="560" t="str">
        <f t="shared" si="147"/>
        <v/>
      </c>
      <c r="W531" s="54"/>
      <c r="X531" s="56"/>
      <c r="Y531" s="55"/>
      <c r="Z531" s="560" t="str">
        <f t="shared" si="148"/>
        <v/>
      </c>
      <c r="AA531" s="54"/>
      <c r="AB531" s="56"/>
      <c r="AC531" s="55"/>
      <c r="AD531" s="560" t="str">
        <f t="shared" si="149"/>
        <v/>
      </c>
      <c r="AE531" s="54"/>
      <c r="AF531" s="56"/>
      <c r="AG531" s="55"/>
      <c r="AH531" s="560" t="str">
        <f t="shared" si="150"/>
        <v/>
      </c>
      <c r="AI531" s="54"/>
      <c r="AJ531" s="56"/>
      <c r="AK531" s="55"/>
      <c r="AL531" s="446" t="str">
        <f t="shared" si="151"/>
        <v/>
      </c>
      <c r="AM531" s="504">
        <f>'STEP 2 EE Data'!AI526</f>
        <v>0</v>
      </c>
      <c r="AN531" s="82">
        <f>'STEP 2 EE Data'!AJ526</f>
        <v>0</v>
      </c>
      <c r="AO531" s="445" t="str">
        <f>'STEP 2 EE Data'!AK526</f>
        <v/>
      </c>
      <c r="AQ531" s="497" t="str">
        <f t="shared" si="152"/>
        <v/>
      </c>
      <c r="AR531" s="497" t="str">
        <f t="shared" si="153"/>
        <v/>
      </c>
      <c r="AS531" s="497" t="str">
        <f t="shared" si="154"/>
        <v/>
      </c>
      <c r="AT531" s="497" t="str">
        <f t="shared" si="155"/>
        <v/>
      </c>
      <c r="AU531" s="497" t="str">
        <f t="shared" si="156"/>
        <v/>
      </c>
      <c r="AV531" s="497" t="str">
        <f t="shared" si="157"/>
        <v/>
      </c>
      <c r="AW531" s="497" t="str">
        <f t="shared" si="158"/>
        <v/>
      </c>
      <c r="AX531" s="497" t="str">
        <f t="shared" si="159"/>
        <v/>
      </c>
      <c r="AY531" s="498" t="str">
        <f t="shared" si="160"/>
        <v/>
      </c>
      <c r="AZ531" s="499" t="str">
        <f>IF($AZ$28="X",IF(AQ531="",0,IF($B531="","",IF(AQ$28="X",IF(E531&gt;0,1,IF(Cover!$E$47="Weekly",IF(D531&gt;=40,1,0.5),IF(D531&gt;=80,1,0.5))),""))),"")</f>
        <v/>
      </c>
      <c r="BA531" s="499" t="str">
        <f>IF($BA$28="X",IF(AR531="",0,IF($B531="","",IF(AR$28="X",IF(I531&gt;0,1,IF(Cover!$E$47="Weekly",IF(H531&gt;=40,1,0.5),IF(H531&gt;=80,1,0.5))),""))),"")</f>
        <v/>
      </c>
      <c r="BB531" s="499" t="str">
        <f>IF($BB$28="X",IF(AS531="",0,IF($B531="","",IF(AS$28="X",IF(M531&gt;0,1,IF(Cover!$E$47="Weekly",IF(L531&gt;=40,1,0.5),IF(L531&gt;=80,1,0.5))),""))),"")</f>
        <v/>
      </c>
      <c r="BC531" s="499" t="str">
        <f>IF($BC$28="X",IF(AT531="",0,IF($B531="","",IF(AT$28="X",IF(Q531&gt;0,1,IF(Cover!$E$47="Weekly",IF(P531&gt;=40,1,0.5),IF(P531&gt;=80,1,0.5))),""))),"")</f>
        <v/>
      </c>
      <c r="BD531" s="499" t="str">
        <f>IF($BD$28="X",IF(AU531="",0,IF($B531="","",IF(AU$28="X",IF(U531&gt;0,1,IF(Cover!$E$47="Weekly",IF(T531&gt;=40,1,0.5),IF(T531&gt;=80,1,0.5))),""))),"")</f>
        <v/>
      </c>
      <c r="BE531" s="499" t="str">
        <f>IF($BE$28="X",IF(AV531="",0,IF($B531="","",IF(AV$28="X",IF(Y531&gt;0,1,IF(Cover!$E$47="Weekly",IF(X531&gt;=40,1,0.5),IF(X531&gt;=80,1,0.5))),""))),"")</f>
        <v/>
      </c>
      <c r="BF531" s="499" t="str">
        <f>IF($BF$28="X",IF(AW531="",0,IF($B531="","",IF(AW$28="X",IF(AC531&gt;0,1,IF(Cover!$E$47="Weekly",IF(AB531&gt;=40,1,0.5),IF(AB531&gt;=80,1,0.5))),""))),"")</f>
        <v/>
      </c>
      <c r="BG531" s="499" t="str">
        <f>IF($BG$28="X",IF(AX531="",0,IF($B531="","",IF(AX$28="X",IF(AG531&gt;0,1,IF(Cover!$E$47="Weekly",IF(AF531&gt;=40,1,0.5),IF(AF531&gt;=80,1,0.5))),""))),"")</f>
        <v/>
      </c>
      <c r="BH531" s="500" t="str">
        <f>IF($BH$28="X",IF(AY531="",0,IF($B531="","",IF(AY$28="X",IF(AK531&gt;0,1,IF(Cover!$E$47="Weekly",IF(AJ531&gt;=40,1,0.5),IF(AJ531&gt;=80,1,0.5))),""))),"")</f>
        <v/>
      </c>
      <c r="BI531" s="470" t="str">
        <f t="shared" si="161"/>
        <v/>
      </c>
      <c r="BJ531" s="469" t="str">
        <f t="shared" si="162"/>
        <v/>
      </c>
      <c r="BL531" s="632">
        <f>IF(BJ531=0,IF('STEP 2 EE Data'!K526="Yes",IF('STEP 2 EE Data'!C526="",1,IF('STEP 2 EE Data'!D526&gt;=40,1,0.5)),0),IF('STEP 2 EE Data'!K526="Yes",IF('STEP 2 EE Data'!C526="",IF(BJ531=0.5,0.5,0),IF('STEP 2 EE Data'!D526&gt;=40,IF(BJ531=0.5,0.5,0),0)),0))</f>
        <v>0</v>
      </c>
    </row>
    <row r="532" spans="1:64" ht="15.6" thickTop="1" thickBot="1" x14ac:dyDescent="0.35">
      <c r="A532" s="84" t="str">
        <f>IF('STEP 2 EE Data'!A527="","",'STEP 2 EE Data'!A527)</f>
        <v/>
      </c>
      <c r="B532" s="83" t="str">
        <f>IF('STEP 2 EE Data'!B527="","",'STEP 2 EE Data'!B527)</f>
        <v/>
      </c>
      <c r="C532" s="54"/>
      <c r="D532" s="56"/>
      <c r="E532" s="55"/>
      <c r="F532" s="371" t="str">
        <f t="shared" si="163"/>
        <v/>
      </c>
      <c r="G532" s="54"/>
      <c r="H532" s="56"/>
      <c r="I532" s="55"/>
      <c r="J532" s="560" t="str">
        <f t="shared" si="164"/>
        <v/>
      </c>
      <c r="K532" s="54"/>
      <c r="L532" s="56"/>
      <c r="M532" s="55"/>
      <c r="N532" s="560" t="str">
        <f t="shared" si="165"/>
        <v/>
      </c>
      <c r="O532" s="54"/>
      <c r="P532" s="56"/>
      <c r="Q532" s="55"/>
      <c r="R532" s="560" t="str">
        <f t="shared" si="146"/>
        <v/>
      </c>
      <c r="S532" s="54"/>
      <c r="T532" s="56"/>
      <c r="U532" s="55"/>
      <c r="V532" s="560" t="str">
        <f t="shared" si="147"/>
        <v/>
      </c>
      <c r="W532" s="54"/>
      <c r="X532" s="56"/>
      <c r="Y532" s="55"/>
      <c r="Z532" s="560" t="str">
        <f t="shared" si="148"/>
        <v/>
      </c>
      <c r="AA532" s="54"/>
      <c r="AB532" s="56"/>
      <c r="AC532" s="55"/>
      <c r="AD532" s="560" t="str">
        <f t="shared" si="149"/>
        <v/>
      </c>
      <c r="AE532" s="54"/>
      <c r="AF532" s="56"/>
      <c r="AG532" s="55"/>
      <c r="AH532" s="560" t="str">
        <f t="shared" si="150"/>
        <v/>
      </c>
      <c r="AI532" s="54"/>
      <c r="AJ532" s="56"/>
      <c r="AK532" s="55"/>
      <c r="AL532" s="446" t="str">
        <f t="shared" si="151"/>
        <v/>
      </c>
      <c r="AM532" s="504">
        <f>'STEP 2 EE Data'!AI527</f>
        <v>0</v>
      </c>
      <c r="AN532" s="82">
        <f>'STEP 2 EE Data'!AJ527</f>
        <v>0</v>
      </c>
      <c r="AO532" s="445" t="str">
        <f>'STEP 2 EE Data'!AK527</f>
        <v/>
      </c>
      <c r="AQ532" s="497" t="str">
        <f t="shared" si="152"/>
        <v/>
      </c>
      <c r="AR532" s="497" t="str">
        <f t="shared" si="153"/>
        <v/>
      </c>
      <c r="AS532" s="497" t="str">
        <f t="shared" si="154"/>
        <v/>
      </c>
      <c r="AT532" s="497" t="str">
        <f t="shared" si="155"/>
        <v/>
      </c>
      <c r="AU532" s="497" t="str">
        <f t="shared" si="156"/>
        <v/>
      </c>
      <c r="AV532" s="497" t="str">
        <f t="shared" si="157"/>
        <v/>
      </c>
      <c r="AW532" s="497" t="str">
        <f t="shared" si="158"/>
        <v/>
      </c>
      <c r="AX532" s="497" t="str">
        <f t="shared" si="159"/>
        <v/>
      </c>
      <c r="AY532" s="498" t="str">
        <f t="shared" si="160"/>
        <v/>
      </c>
      <c r="AZ532" s="499" t="str">
        <f>IF($AZ$28="X",IF(AQ532="",0,IF($B532="","",IF(AQ$28="X",IF(E532&gt;0,1,IF(Cover!$E$47="Weekly",IF(D532&gt;=40,1,0.5),IF(D532&gt;=80,1,0.5))),""))),"")</f>
        <v/>
      </c>
      <c r="BA532" s="499" t="str">
        <f>IF($BA$28="X",IF(AR532="",0,IF($B532="","",IF(AR$28="X",IF(I532&gt;0,1,IF(Cover!$E$47="Weekly",IF(H532&gt;=40,1,0.5),IF(H532&gt;=80,1,0.5))),""))),"")</f>
        <v/>
      </c>
      <c r="BB532" s="499" t="str">
        <f>IF($BB$28="X",IF(AS532="",0,IF($B532="","",IF(AS$28="X",IF(M532&gt;0,1,IF(Cover!$E$47="Weekly",IF(L532&gt;=40,1,0.5),IF(L532&gt;=80,1,0.5))),""))),"")</f>
        <v/>
      </c>
      <c r="BC532" s="499" t="str">
        <f>IF($BC$28="X",IF(AT532="",0,IF($B532="","",IF(AT$28="X",IF(Q532&gt;0,1,IF(Cover!$E$47="Weekly",IF(P532&gt;=40,1,0.5),IF(P532&gt;=80,1,0.5))),""))),"")</f>
        <v/>
      </c>
      <c r="BD532" s="499" t="str">
        <f>IF($BD$28="X",IF(AU532="",0,IF($B532="","",IF(AU$28="X",IF(U532&gt;0,1,IF(Cover!$E$47="Weekly",IF(T532&gt;=40,1,0.5),IF(T532&gt;=80,1,0.5))),""))),"")</f>
        <v/>
      </c>
      <c r="BE532" s="499" t="str">
        <f>IF($BE$28="X",IF(AV532="",0,IF($B532="","",IF(AV$28="X",IF(Y532&gt;0,1,IF(Cover!$E$47="Weekly",IF(X532&gt;=40,1,0.5),IF(X532&gt;=80,1,0.5))),""))),"")</f>
        <v/>
      </c>
      <c r="BF532" s="499" t="str">
        <f>IF($BF$28="X",IF(AW532="",0,IF($B532="","",IF(AW$28="X",IF(AC532&gt;0,1,IF(Cover!$E$47="Weekly",IF(AB532&gt;=40,1,0.5),IF(AB532&gt;=80,1,0.5))),""))),"")</f>
        <v/>
      </c>
      <c r="BG532" s="499" t="str">
        <f>IF($BG$28="X",IF(AX532="",0,IF($B532="","",IF(AX$28="X",IF(AG532&gt;0,1,IF(Cover!$E$47="Weekly",IF(AF532&gt;=40,1,0.5),IF(AF532&gt;=80,1,0.5))),""))),"")</f>
        <v/>
      </c>
      <c r="BH532" s="500" t="str">
        <f>IF($BH$28="X",IF(AY532="",0,IF($B532="","",IF(AY$28="X",IF(AK532&gt;0,1,IF(Cover!$E$47="Weekly",IF(AJ532&gt;=40,1,0.5),IF(AJ532&gt;=80,1,0.5))),""))),"")</f>
        <v/>
      </c>
      <c r="BI532" s="470" t="str">
        <f t="shared" si="161"/>
        <v/>
      </c>
      <c r="BJ532" s="469" t="str">
        <f t="shared" si="162"/>
        <v/>
      </c>
      <c r="BL532" s="632">
        <f>IF(BJ532=0,IF('STEP 2 EE Data'!K527="Yes",IF('STEP 2 EE Data'!C527="",1,IF('STEP 2 EE Data'!D527&gt;=40,1,0.5)),0),IF('STEP 2 EE Data'!K527="Yes",IF('STEP 2 EE Data'!C527="",IF(BJ532=0.5,0.5,0),IF('STEP 2 EE Data'!D527&gt;=40,IF(BJ532=0.5,0.5,0),0)),0))</f>
        <v>0</v>
      </c>
    </row>
    <row r="533" spans="1:64" ht="15.6" thickTop="1" thickBot="1" x14ac:dyDescent="0.35">
      <c r="A533" s="84" t="str">
        <f>IF('STEP 2 EE Data'!A528="","",'STEP 2 EE Data'!A528)</f>
        <v/>
      </c>
      <c r="B533" s="83" t="str">
        <f>IF('STEP 2 EE Data'!B528="","",'STEP 2 EE Data'!B528)</f>
        <v/>
      </c>
      <c r="C533" s="54"/>
      <c r="D533" s="56"/>
      <c r="E533" s="55"/>
      <c r="F533" s="371" t="str">
        <f t="shared" si="163"/>
        <v/>
      </c>
      <c r="G533" s="54"/>
      <c r="H533" s="56"/>
      <c r="I533" s="55"/>
      <c r="J533" s="560" t="str">
        <f t="shared" si="164"/>
        <v/>
      </c>
      <c r="K533" s="54"/>
      <c r="L533" s="56"/>
      <c r="M533" s="55"/>
      <c r="N533" s="560" t="str">
        <f t="shared" si="165"/>
        <v/>
      </c>
      <c r="O533" s="54"/>
      <c r="P533" s="56"/>
      <c r="Q533" s="55"/>
      <c r="R533" s="560" t="str">
        <f t="shared" si="146"/>
        <v/>
      </c>
      <c r="S533" s="54"/>
      <c r="T533" s="56"/>
      <c r="U533" s="55"/>
      <c r="V533" s="560" t="str">
        <f t="shared" si="147"/>
        <v/>
      </c>
      <c r="W533" s="54"/>
      <c r="X533" s="56"/>
      <c r="Y533" s="55"/>
      <c r="Z533" s="560" t="str">
        <f t="shared" si="148"/>
        <v/>
      </c>
      <c r="AA533" s="54"/>
      <c r="AB533" s="56"/>
      <c r="AC533" s="55"/>
      <c r="AD533" s="560" t="str">
        <f t="shared" si="149"/>
        <v/>
      </c>
      <c r="AE533" s="54"/>
      <c r="AF533" s="56"/>
      <c r="AG533" s="55"/>
      <c r="AH533" s="560" t="str">
        <f t="shared" si="150"/>
        <v/>
      </c>
      <c r="AI533" s="54"/>
      <c r="AJ533" s="56"/>
      <c r="AK533" s="55"/>
      <c r="AL533" s="446" t="str">
        <f t="shared" si="151"/>
        <v/>
      </c>
      <c r="AM533" s="504">
        <f>'STEP 2 EE Data'!AI528</f>
        <v>0</v>
      </c>
      <c r="AN533" s="82">
        <f>'STEP 2 EE Data'!AJ528</f>
        <v>0</v>
      </c>
      <c r="AO533" s="445" t="str">
        <f>'STEP 2 EE Data'!AK528</f>
        <v/>
      </c>
      <c r="AQ533" s="497" t="str">
        <f t="shared" si="152"/>
        <v/>
      </c>
      <c r="AR533" s="497" t="str">
        <f t="shared" si="153"/>
        <v/>
      </c>
      <c r="AS533" s="497" t="str">
        <f t="shared" si="154"/>
        <v/>
      </c>
      <c r="AT533" s="497" t="str">
        <f t="shared" si="155"/>
        <v/>
      </c>
      <c r="AU533" s="497" t="str">
        <f t="shared" si="156"/>
        <v/>
      </c>
      <c r="AV533" s="497" t="str">
        <f t="shared" si="157"/>
        <v/>
      </c>
      <c r="AW533" s="497" t="str">
        <f t="shared" si="158"/>
        <v/>
      </c>
      <c r="AX533" s="497" t="str">
        <f t="shared" si="159"/>
        <v/>
      </c>
      <c r="AY533" s="498" t="str">
        <f t="shared" si="160"/>
        <v/>
      </c>
      <c r="AZ533" s="499" t="str">
        <f>IF($AZ$28="X",IF(AQ533="",0,IF($B533="","",IF(AQ$28="X",IF(E533&gt;0,1,IF(Cover!$E$47="Weekly",IF(D533&gt;=40,1,0.5),IF(D533&gt;=80,1,0.5))),""))),"")</f>
        <v/>
      </c>
      <c r="BA533" s="499" t="str">
        <f>IF($BA$28="X",IF(AR533="",0,IF($B533="","",IF(AR$28="X",IF(I533&gt;0,1,IF(Cover!$E$47="Weekly",IF(H533&gt;=40,1,0.5),IF(H533&gt;=80,1,0.5))),""))),"")</f>
        <v/>
      </c>
      <c r="BB533" s="499" t="str">
        <f>IF($BB$28="X",IF(AS533="",0,IF($B533="","",IF(AS$28="X",IF(M533&gt;0,1,IF(Cover!$E$47="Weekly",IF(L533&gt;=40,1,0.5),IF(L533&gt;=80,1,0.5))),""))),"")</f>
        <v/>
      </c>
      <c r="BC533" s="499" t="str">
        <f>IF($BC$28="X",IF(AT533="",0,IF($B533="","",IF(AT$28="X",IF(Q533&gt;0,1,IF(Cover!$E$47="Weekly",IF(P533&gt;=40,1,0.5),IF(P533&gt;=80,1,0.5))),""))),"")</f>
        <v/>
      </c>
      <c r="BD533" s="499" t="str">
        <f>IF($BD$28="X",IF(AU533="",0,IF($B533="","",IF(AU$28="X",IF(U533&gt;0,1,IF(Cover!$E$47="Weekly",IF(T533&gt;=40,1,0.5),IF(T533&gt;=80,1,0.5))),""))),"")</f>
        <v/>
      </c>
      <c r="BE533" s="499" t="str">
        <f>IF($BE$28="X",IF(AV533="",0,IF($B533="","",IF(AV$28="X",IF(Y533&gt;0,1,IF(Cover!$E$47="Weekly",IF(X533&gt;=40,1,0.5),IF(X533&gt;=80,1,0.5))),""))),"")</f>
        <v/>
      </c>
      <c r="BF533" s="499" t="str">
        <f>IF($BF$28="X",IF(AW533="",0,IF($B533="","",IF(AW$28="X",IF(AC533&gt;0,1,IF(Cover!$E$47="Weekly",IF(AB533&gt;=40,1,0.5),IF(AB533&gt;=80,1,0.5))),""))),"")</f>
        <v/>
      </c>
      <c r="BG533" s="499" t="str">
        <f>IF($BG$28="X",IF(AX533="",0,IF($B533="","",IF(AX$28="X",IF(AG533&gt;0,1,IF(Cover!$E$47="Weekly",IF(AF533&gt;=40,1,0.5),IF(AF533&gt;=80,1,0.5))),""))),"")</f>
        <v/>
      </c>
      <c r="BH533" s="500" t="str">
        <f>IF($BH$28="X",IF(AY533="",0,IF($B533="","",IF(AY$28="X",IF(AK533&gt;0,1,IF(Cover!$E$47="Weekly",IF(AJ533&gt;=40,1,0.5),IF(AJ533&gt;=80,1,0.5))),""))),"")</f>
        <v/>
      </c>
      <c r="BI533" s="470" t="str">
        <f t="shared" si="161"/>
        <v/>
      </c>
      <c r="BJ533" s="469" t="str">
        <f t="shared" si="162"/>
        <v/>
      </c>
      <c r="BL533" s="632">
        <f>IF(BJ533=0,IF('STEP 2 EE Data'!K528="Yes",IF('STEP 2 EE Data'!C528="",1,IF('STEP 2 EE Data'!D528&gt;=40,1,0.5)),0),IF('STEP 2 EE Data'!K528="Yes",IF('STEP 2 EE Data'!C528="",IF(BJ533=0.5,0.5,0),IF('STEP 2 EE Data'!D528&gt;=40,IF(BJ533=0.5,0.5,0),0)),0))</f>
        <v>0</v>
      </c>
    </row>
    <row r="534" spans="1:64" ht="15.6" thickTop="1" thickBot="1" x14ac:dyDescent="0.35">
      <c r="A534" s="84" t="str">
        <f>IF('STEP 2 EE Data'!A529="","",'STEP 2 EE Data'!A529)</f>
        <v/>
      </c>
      <c r="B534" s="83" t="str">
        <f>IF('STEP 2 EE Data'!B529="","",'STEP 2 EE Data'!B529)</f>
        <v/>
      </c>
      <c r="C534" s="54"/>
      <c r="D534" s="56"/>
      <c r="E534" s="55"/>
      <c r="F534" s="371" t="str">
        <f t="shared" si="163"/>
        <v/>
      </c>
      <c r="G534" s="54"/>
      <c r="H534" s="56"/>
      <c r="I534" s="55"/>
      <c r="J534" s="560" t="str">
        <f t="shared" si="164"/>
        <v/>
      </c>
      <c r="K534" s="54"/>
      <c r="L534" s="56"/>
      <c r="M534" s="55"/>
      <c r="N534" s="560" t="str">
        <f t="shared" si="165"/>
        <v/>
      </c>
      <c r="O534" s="54"/>
      <c r="P534" s="56"/>
      <c r="Q534" s="55"/>
      <c r="R534" s="560" t="str">
        <f t="shared" si="146"/>
        <v/>
      </c>
      <c r="S534" s="54"/>
      <c r="T534" s="56"/>
      <c r="U534" s="55"/>
      <c r="V534" s="560" t="str">
        <f t="shared" si="147"/>
        <v/>
      </c>
      <c r="W534" s="54"/>
      <c r="X534" s="56"/>
      <c r="Y534" s="55"/>
      <c r="Z534" s="560" t="str">
        <f t="shared" si="148"/>
        <v/>
      </c>
      <c r="AA534" s="54"/>
      <c r="AB534" s="56"/>
      <c r="AC534" s="55"/>
      <c r="AD534" s="560" t="str">
        <f t="shared" si="149"/>
        <v/>
      </c>
      <c r="AE534" s="54"/>
      <c r="AF534" s="56"/>
      <c r="AG534" s="55"/>
      <c r="AH534" s="560" t="str">
        <f t="shared" si="150"/>
        <v/>
      </c>
      <c r="AI534" s="54"/>
      <c r="AJ534" s="56"/>
      <c r="AK534" s="55"/>
      <c r="AL534" s="446" t="str">
        <f t="shared" si="151"/>
        <v/>
      </c>
      <c r="AM534" s="504">
        <f>'STEP 2 EE Data'!AI529</f>
        <v>0</v>
      </c>
      <c r="AN534" s="82">
        <f>'STEP 2 EE Data'!AJ529</f>
        <v>0</v>
      </c>
      <c r="AO534" s="445" t="str">
        <f>'STEP 2 EE Data'!AK529</f>
        <v/>
      </c>
      <c r="AQ534" s="497" t="str">
        <f t="shared" si="152"/>
        <v/>
      </c>
      <c r="AR534" s="497" t="str">
        <f t="shared" si="153"/>
        <v/>
      </c>
      <c r="AS534" s="497" t="str">
        <f t="shared" si="154"/>
        <v/>
      </c>
      <c r="AT534" s="497" t="str">
        <f t="shared" si="155"/>
        <v/>
      </c>
      <c r="AU534" s="497" t="str">
        <f t="shared" si="156"/>
        <v/>
      </c>
      <c r="AV534" s="497" t="str">
        <f t="shared" si="157"/>
        <v/>
      </c>
      <c r="AW534" s="497" t="str">
        <f t="shared" si="158"/>
        <v/>
      </c>
      <c r="AX534" s="497" t="str">
        <f t="shared" si="159"/>
        <v/>
      </c>
      <c r="AY534" s="498" t="str">
        <f t="shared" si="160"/>
        <v/>
      </c>
      <c r="AZ534" s="499" t="str">
        <f>IF($AZ$28="X",IF(AQ534="",0,IF($B534="","",IF(AQ$28="X",IF(E534&gt;0,1,IF(Cover!$E$47="Weekly",IF(D534&gt;=40,1,0.5),IF(D534&gt;=80,1,0.5))),""))),"")</f>
        <v/>
      </c>
      <c r="BA534" s="499" t="str">
        <f>IF($BA$28="X",IF(AR534="",0,IF($B534="","",IF(AR$28="X",IF(I534&gt;0,1,IF(Cover!$E$47="Weekly",IF(H534&gt;=40,1,0.5),IF(H534&gt;=80,1,0.5))),""))),"")</f>
        <v/>
      </c>
      <c r="BB534" s="499" t="str">
        <f>IF($BB$28="X",IF(AS534="",0,IF($B534="","",IF(AS$28="X",IF(M534&gt;0,1,IF(Cover!$E$47="Weekly",IF(L534&gt;=40,1,0.5),IF(L534&gt;=80,1,0.5))),""))),"")</f>
        <v/>
      </c>
      <c r="BC534" s="499" t="str">
        <f>IF($BC$28="X",IF(AT534="",0,IF($B534="","",IF(AT$28="X",IF(Q534&gt;0,1,IF(Cover!$E$47="Weekly",IF(P534&gt;=40,1,0.5),IF(P534&gt;=80,1,0.5))),""))),"")</f>
        <v/>
      </c>
      <c r="BD534" s="499" t="str">
        <f>IF($BD$28="X",IF(AU534="",0,IF($B534="","",IF(AU$28="X",IF(U534&gt;0,1,IF(Cover!$E$47="Weekly",IF(T534&gt;=40,1,0.5),IF(T534&gt;=80,1,0.5))),""))),"")</f>
        <v/>
      </c>
      <c r="BE534" s="499" t="str">
        <f>IF($BE$28="X",IF(AV534="",0,IF($B534="","",IF(AV$28="X",IF(Y534&gt;0,1,IF(Cover!$E$47="Weekly",IF(X534&gt;=40,1,0.5),IF(X534&gt;=80,1,0.5))),""))),"")</f>
        <v/>
      </c>
      <c r="BF534" s="499" t="str">
        <f>IF($BF$28="X",IF(AW534="",0,IF($B534="","",IF(AW$28="X",IF(AC534&gt;0,1,IF(Cover!$E$47="Weekly",IF(AB534&gt;=40,1,0.5),IF(AB534&gt;=80,1,0.5))),""))),"")</f>
        <v/>
      </c>
      <c r="BG534" s="499" t="str">
        <f>IF($BG$28="X",IF(AX534="",0,IF($B534="","",IF(AX$28="X",IF(AG534&gt;0,1,IF(Cover!$E$47="Weekly",IF(AF534&gt;=40,1,0.5),IF(AF534&gt;=80,1,0.5))),""))),"")</f>
        <v/>
      </c>
      <c r="BH534" s="500" t="str">
        <f>IF($BH$28="X",IF(AY534="",0,IF($B534="","",IF(AY$28="X",IF(AK534&gt;0,1,IF(Cover!$E$47="Weekly",IF(AJ534&gt;=40,1,0.5),IF(AJ534&gt;=80,1,0.5))),""))),"")</f>
        <v/>
      </c>
      <c r="BI534" s="470" t="str">
        <f t="shared" si="161"/>
        <v/>
      </c>
      <c r="BJ534" s="469" t="str">
        <f t="shared" si="162"/>
        <v/>
      </c>
      <c r="BL534" s="632">
        <f>IF(BJ534=0,IF('STEP 2 EE Data'!K529="Yes",IF('STEP 2 EE Data'!C529="",1,IF('STEP 2 EE Data'!D529&gt;=40,1,0.5)),0),IF('STEP 2 EE Data'!K529="Yes",IF('STEP 2 EE Data'!C529="",IF(BJ534=0.5,0.5,0),IF('STEP 2 EE Data'!D529&gt;=40,IF(BJ534=0.5,0.5,0),0)),0))</f>
        <v>0</v>
      </c>
    </row>
    <row r="535" spans="1:64" ht="15.6" thickTop="1" thickBot="1" x14ac:dyDescent="0.35">
      <c r="A535" s="84" t="str">
        <f>IF('STEP 2 EE Data'!A530="","",'STEP 2 EE Data'!A530)</f>
        <v/>
      </c>
      <c r="B535" s="83" t="str">
        <f>IF('STEP 2 EE Data'!B530="","",'STEP 2 EE Data'!B530)</f>
        <v/>
      </c>
      <c r="C535" s="54"/>
      <c r="D535" s="56"/>
      <c r="E535" s="55"/>
      <c r="F535" s="371" t="str">
        <f t="shared" si="163"/>
        <v/>
      </c>
      <c r="G535" s="54"/>
      <c r="H535" s="56"/>
      <c r="I535" s="55"/>
      <c r="J535" s="560" t="str">
        <f t="shared" si="164"/>
        <v/>
      </c>
      <c r="K535" s="54"/>
      <c r="L535" s="56"/>
      <c r="M535" s="55"/>
      <c r="N535" s="560" t="str">
        <f t="shared" si="165"/>
        <v/>
      </c>
      <c r="O535" s="54"/>
      <c r="P535" s="56"/>
      <c r="Q535" s="55"/>
      <c r="R535" s="560" t="str">
        <f t="shared" si="146"/>
        <v/>
      </c>
      <c r="S535" s="54"/>
      <c r="T535" s="56"/>
      <c r="U535" s="55"/>
      <c r="V535" s="560" t="str">
        <f t="shared" si="147"/>
        <v/>
      </c>
      <c r="W535" s="54"/>
      <c r="X535" s="56"/>
      <c r="Y535" s="55"/>
      <c r="Z535" s="560" t="str">
        <f t="shared" si="148"/>
        <v/>
      </c>
      <c r="AA535" s="54"/>
      <c r="AB535" s="56"/>
      <c r="AC535" s="55"/>
      <c r="AD535" s="560" t="str">
        <f t="shared" si="149"/>
        <v/>
      </c>
      <c r="AE535" s="54"/>
      <c r="AF535" s="56"/>
      <c r="AG535" s="55"/>
      <c r="AH535" s="560" t="str">
        <f t="shared" si="150"/>
        <v/>
      </c>
      <c r="AI535" s="54"/>
      <c r="AJ535" s="56"/>
      <c r="AK535" s="55"/>
      <c r="AL535" s="446" t="str">
        <f t="shared" si="151"/>
        <v/>
      </c>
      <c r="AM535" s="504">
        <f>'STEP 2 EE Data'!AI530</f>
        <v>0</v>
      </c>
      <c r="AN535" s="82">
        <f>'STEP 2 EE Data'!AJ530</f>
        <v>0</v>
      </c>
      <c r="AO535" s="445" t="str">
        <f>'STEP 2 EE Data'!AK530</f>
        <v/>
      </c>
      <c r="AQ535" s="497" t="str">
        <f t="shared" si="152"/>
        <v/>
      </c>
      <c r="AR535" s="497" t="str">
        <f t="shared" si="153"/>
        <v/>
      </c>
      <c r="AS535" s="497" t="str">
        <f t="shared" si="154"/>
        <v/>
      </c>
      <c r="AT535" s="497" t="str">
        <f t="shared" si="155"/>
        <v/>
      </c>
      <c r="AU535" s="497" t="str">
        <f t="shared" si="156"/>
        <v/>
      </c>
      <c r="AV535" s="497" t="str">
        <f t="shared" si="157"/>
        <v/>
      </c>
      <c r="AW535" s="497" t="str">
        <f t="shared" si="158"/>
        <v/>
      </c>
      <c r="AX535" s="497" t="str">
        <f t="shared" si="159"/>
        <v/>
      </c>
      <c r="AY535" s="498" t="str">
        <f t="shared" si="160"/>
        <v/>
      </c>
      <c r="AZ535" s="499" t="str">
        <f>IF($AZ$28="X",IF(AQ535="",0,IF($B535="","",IF(AQ$28="X",IF(E535&gt;0,1,IF(Cover!$E$47="Weekly",IF(D535&gt;=40,1,0.5),IF(D535&gt;=80,1,0.5))),""))),"")</f>
        <v/>
      </c>
      <c r="BA535" s="499" t="str">
        <f>IF($BA$28="X",IF(AR535="",0,IF($B535="","",IF(AR$28="X",IF(I535&gt;0,1,IF(Cover!$E$47="Weekly",IF(H535&gt;=40,1,0.5),IF(H535&gt;=80,1,0.5))),""))),"")</f>
        <v/>
      </c>
      <c r="BB535" s="499" t="str">
        <f>IF($BB$28="X",IF(AS535="",0,IF($B535="","",IF(AS$28="X",IF(M535&gt;0,1,IF(Cover!$E$47="Weekly",IF(L535&gt;=40,1,0.5),IF(L535&gt;=80,1,0.5))),""))),"")</f>
        <v/>
      </c>
      <c r="BC535" s="499" t="str">
        <f>IF($BC$28="X",IF(AT535="",0,IF($B535="","",IF(AT$28="X",IF(Q535&gt;0,1,IF(Cover!$E$47="Weekly",IF(P535&gt;=40,1,0.5),IF(P535&gt;=80,1,0.5))),""))),"")</f>
        <v/>
      </c>
      <c r="BD535" s="499" t="str">
        <f>IF($BD$28="X",IF(AU535="",0,IF($B535="","",IF(AU$28="X",IF(U535&gt;0,1,IF(Cover!$E$47="Weekly",IF(T535&gt;=40,1,0.5),IF(T535&gt;=80,1,0.5))),""))),"")</f>
        <v/>
      </c>
      <c r="BE535" s="499" t="str">
        <f>IF($BE$28="X",IF(AV535="",0,IF($B535="","",IF(AV$28="X",IF(Y535&gt;0,1,IF(Cover!$E$47="Weekly",IF(X535&gt;=40,1,0.5),IF(X535&gt;=80,1,0.5))),""))),"")</f>
        <v/>
      </c>
      <c r="BF535" s="499" t="str">
        <f>IF($BF$28="X",IF(AW535="",0,IF($B535="","",IF(AW$28="X",IF(AC535&gt;0,1,IF(Cover!$E$47="Weekly",IF(AB535&gt;=40,1,0.5),IF(AB535&gt;=80,1,0.5))),""))),"")</f>
        <v/>
      </c>
      <c r="BG535" s="499" t="str">
        <f>IF($BG$28="X",IF(AX535="",0,IF($B535="","",IF(AX$28="X",IF(AG535&gt;0,1,IF(Cover!$E$47="Weekly",IF(AF535&gt;=40,1,0.5),IF(AF535&gt;=80,1,0.5))),""))),"")</f>
        <v/>
      </c>
      <c r="BH535" s="500" t="str">
        <f>IF($BH$28="X",IF(AY535="",0,IF($B535="","",IF(AY$28="X",IF(AK535&gt;0,1,IF(Cover!$E$47="Weekly",IF(AJ535&gt;=40,1,0.5),IF(AJ535&gt;=80,1,0.5))),""))),"")</f>
        <v/>
      </c>
      <c r="BI535" s="470" t="str">
        <f t="shared" si="161"/>
        <v/>
      </c>
      <c r="BJ535" s="469" t="str">
        <f t="shared" si="162"/>
        <v/>
      </c>
      <c r="BL535" s="632">
        <f>IF(BJ535=0,IF('STEP 2 EE Data'!K530="Yes",IF('STEP 2 EE Data'!C530="",1,IF('STEP 2 EE Data'!D530&gt;=40,1,0.5)),0),IF('STEP 2 EE Data'!K530="Yes",IF('STEP 2 EE Data'!C530="",IF(BJ535=0.5,0.5,0),IF('STEP 2 EE Data'!D530&gt;=40,IF(BJ535=0.5,0.5,0),0)),0))</f>
        <v>0</v>
      </c>
    </row>
    <row r="536" spans="1:64" ht="15.6" thickTop="1" thickBot="1" x14ac:dyDescent="0.35">
      <c r="A536" s="84" t="str">
        <f>IF('STEP 2 EE Data'!A531="","",'STEP 2 EE Data'!A531)</f>
        <v/>
      </c>
      <c r="B536" s="83" t="str">
        <f>IF('STEP 2 EE Data'!B531="","",'STEP 2 EE Data'!B531)</f>
        <v/>
      </c>
      <c r="C536" s="54"/>
      <c r="D536" s="56"/>
      <c r="E536" s="55"/>
      <c r="F536" s="371" t="str">
        <f t="shared" si="163"/>
        <v/>
      </c>
      <c r="G536" s="54"/>
      <c r="H536" s="56"/>
      <c r="I536" s="55"/>
      <c r="J536" s="560" t="str">
        <f t="shared" si="164"/>
        <v/>
      </c>
      <c r="K536" s="54"/>
      <c r="L536" s="56"/>
      <c r="M536" s="55"/>
      <c r="N536" s="560" t="str">
        <f t="shared" si="165"/>
        <v/>
      </c>
      <c r="O536" s="54"/>
      <c r="P536" s="56"/>
      <c r="Q536" s="55"/>
      <c r="R536" s="560" t="str">
        <f t="shared" si="146"/>
        <v/>
      </c>
      <c r="S536" s="54"/>
      <c r="T536" s="56"/>
      <c r="U536" s="55"/>
      <c r="V536" s="560" t="str">
        <f t="shared" si="147"/>
        <v/>
      </c>
      <c r="W536" s="54"/>
      <c r="X536" s="56"/>
      <c r="Y536" s="55"/>
      <c r="Z536" s="560" t="str">
        <f t="shared" si="148"/>
        <v/>
      </c>
      <c r="AA536" s="54"/>
      <c r="AB536" s="56"/>
      <c r="AC536" s="55"/>
      <c r="AD536" s="560" t="str">
        <f t="shared" si="149"/>
        <v/>
      </c>
      <c r="AE536" s="54"/>
      <c r="AF536" s="56"/>
      <c r="AG536" s="55"/>
      <c r="AH536" s="560" t="str">
        <f t="shared" si="150"/>
        <v/>
      </c>
      <c r="AI536" s="54"/>
      <c r="AJ536" s="56"/>
      <c r="AK536" s="55"/>
      <c r="AL536" s="446" t="str">
        <f t="shared" si="151"/>
        <v/>
      </c>
      <c r="AM536" s="504">
        <f>'STEP 2 EE Data'!AI531</f>
        <v>0</v>
      </c>
      <c r="AN536" s="82">
        <f>'STEP 2 EE Data'!AJ531</f>
        <v>0</v>
      </c>
      <c r="AO536" s="445" t="str">
        <f>'STEP 2 EE Data'!AK531</f>
        <v/>
      </c>
      <c r="AQ536" s="497" t="str">
        <f t="shared" si="152"/>
        <v/>
      </c>
      <c r="AR536" s="497" t="str">
        <f t="shared" si="153"/>
        <v/>
      </c>
      <c r="AS536" s="497" t="str">
        <f t="shared" si="154"/>
        <v/>
      </c>
      <c r="AT536" s="497" t="str">
        <f t="shared" si="155"/>
        <v/>
      </c>
      <c r="AU536" s="497" t="str">
        <f t="shared" si="156"/>
        <v/>
      </c>
      <c r="AV536" s="497" t="str">
        <f t="shared" si="157"/>
        <v/>
      </c>
      <c r="AW536" s="497" t="str">
        <f t="shared" si="158"/>
        <v/>
      </c>
      <c r="AX536" s="497" t="str">
        <f t="shared" si="159"/>
        <v/>
      </c>
      <c r="AY536" s="498" t="str">
        <f t="shared" si="160"/>
        <v/>
      </c>
      <c r="AZ536" s="499" t="str">
        <f>IF($AZ$28="X",IF(AQ536="",0,IF($B536="","",IF(AQ$28="X",IF(E536&gt;0,1,IF(Cover!$E$47="Weekly",IF(D536&gt;=40,1,0.5),IF(D536&gt;=80,1,0.5))),""))),"")</f>
        <v/>
      </c>
      <c r="BA536" s="499" t="str">
        <f>IF($BA$28="X",IF(AR536="",0,IF($B536="","",IF(AR$28="X",IF(I536&gt;0,1,IF(Cover!$E$47="Weekly",IF(H536&gt;=40,1,0.5),IF(H536&gt;=80,1,0.5))),""))),"")</f>
        <v/>
      </c>
      <c r="BB536" s="499" t="str">
        <f>IF($BB$28="X",IF(AS536="",0,IF($B536="","",IF(AS$28="X",IF(M536&gt;0,1,IF(Cover!$E$47="Weekly",IF(L536&gt;=40,1,0.5),IF(L536&gt;=80,1,0.5))),""))),"")</f>
        <v/>
      </c>
      <c r="BC536" s="499" t="str">
        <f>IF($BC$28="X",IF(AT536="",0,IF($B536="","",IF(AT$28="X",IF(Q536&gt;0,1,IF(Cover!$E$47="Weekly",IF(P536&gt;=40,1,0.5),IF(P536&gt;=80,1,0.5))),""))),"")</f>
        <v/>
      </c>
      <c r="BD536" s="499" t="str">
        <f>IF($BD$28="X",IF(AU536="",0,IF($B536="","",IF(AU$28="X",IF(U536&gt;0,1,IF(Cover!$E$47="Weekly",IF(T536&gt;=40,1,0.5),IF(T536&gt;=80,1,0.5))),""))),"")</f>
        <v/>
      </c>
      <c r="BE536" s="499" t="str">
        <f>IF($BE$28="X",IF(AV536="",0,IF($B536="","",IF(AV$28="X",IF(Y536&gt;0,1,IF(Cover!$E$47="Weekly",IF(X536&gt;=40,1,0.5),IF(X536&gt;=80,1,0.5))),""))),"")</f>
        <v/>
      </c>
      <c r="BF536" s="499" t="str">
        <f>IF($BF$28="X",IF(AW536="",0,IF($B536="","",IF(AW$28="X",IF(AC536&gt;0,1,IF(Cover!$E$47="Weekly",IF(AB536&gt;=40,1,0.5),IF(AB536&gt;=80,1,0.5))),""))),"")</f>
        <v/>
      </c>
      <c r="BG536" s="499" t="str">
        <f>IF($BG$28="X",IF(AX536="",0,IF($B536="","",IF(AX$28="X",IF(AG536&gt;0,1,IF(Cover!$E$47="Weekly",IF(AF536&gt;=40,1,0.5),IF(AF536&gt;=80,1,0.5))),""))),"")</f>
        <v/>
      </c>
      <c r="BH536" s="500" t="str">
        <f>IF($BH$28="X",IF(AY536="",0,IF($B536="","",IF(AY$28="X",IF(AK536&gt;0,1,IF(Cover!$E$47="Weekly",IF(AJ536&gt;=40,1,0.5),IF(AJ536&gt;=80,1,0.5))),""))),"")</f>
        <v/>
      </c>
      <c r="BI536" s="470" t="str">
        <f t="shared" si="161"/>
        <v/>
      </c>
      <c r="BJ536" s="469" t="str">
        <f t="shared" si="162"/>
        <v/>
      </c>
      <c r="BL536" s="632">
        <f>IF(BJ536=0,IF('STEP 2 EE Data'!K531="Yes",IF('STEP 2 EE Data'!C531="",1,IF('STEP 2 EE Data'!D531&gt;=40,1,0.5)),0),IF('STEP 2 EE Data'!K531="Yes",IF('STEP 2 EE Data'!C531="",IF(BJ536=0.5,0.5,0),IF('STEP 2 EE Data'!D531&gt;=40,IF(BJ536=0.5,0.5,0),0)),0))</f>
        <v>0</v>
      </c>
    </row>
    <row r="537" spans="1:64" ht="15.6" thickTop="1" thickBot="1" x14ac:dyDescent="0.35">
      <c r="A537" s="84" t="str">
        <f>IF('STEP 2 EE Data'!A532="","",'STEP 2 EE Data'!A532)</f>
        <v/>
      </c>
      <c r="B537" s="83" t="str">
        <f>IF('STEP 2 EE Data'!B532="","",'STEP 2 EE Data'!B532)</f>
        <v/>
      </c>
      <c r="C537" s="54"/>
      <c r="D537" s="56"/>
      <c r="E537" s="55"/>
      <c r="F537" s="371" t="str">
        <f t="shared" si="163"/>
        <v/>
      </c>
      <c r="G537" s="54"/>
      <c r="H537" s="56"/>
      <c r="I537" s="55"/>
      <c r="J537" s="560" t="str">
        <f t="shared" si="164"/>
        <v/>
      </c>
      <c r="K537" s="54"/>
      <c r="L537" s="56"/>
      <c r="M537" s="55"/>
      <c r="N537" s="560" t="str">
        <f t="shared" si="165"/>
        <v/>
      </c>
      <c r="O537" s="54"/>
      <c r="P537" s="56"/>
      <c r="Q537" s="55"/>
      <c r="R537" s="560" t="str">
        <f t="shared" si="146"/>
        <v/>
      </c>
      <c r="S537" s="54"/>
      <c r="T537" s="56"/>
      <c r="U537" s="55"/>
      <c r="V537" s="560" t="str">
        <f t="shared" si="147"/>
        <v/>
      </c>
      <c r="W537" s="54"/>
      <c r="X537" s="56"/>
      <c r="Y537" s="55"/>
      <c r="Z537" s="560" t="str">
        <f t="shared" si="148"/>
        <v/>
      </c>
      <c r="AA537" s="54"/>
      <c r="AB537" s="56"/>
      <c r="AC537" s="55"/>
      <c r="AD537" s="560" t="str">
        <f t="shared" si="149"/>
        <v/>
      </c>
      <c r="AE537" s="54"/>
      <c r="AF537" s="56"/>
      <c r="AG537" s="55"/>
      <c r="AH537" s="560" t="str">
        <f t="shared" si="150"/>
        <v/>
      </c>
      <c r="AI537" s="54"/>
      <c r="AJ537" s="56"/>
      <c r="AK537" s="55"/>
      <c r="AL537" s="446" t="str">
        <f t="shared" si="151"/>
        <v/>
      </c>
      <c r="AM537" s="504">
        <f>'STEP 2 EE Data'!AI532</f>
        <v>0</v>
      </c>
      <c r="AN537" s="82">
        <f>'STEP 2 EE Data'!AJ532</f>
        <v>0</v>
      </c>
      <c r="AO537" s="445" t="str">
        <f>'STEP 2 EE Data'!AK532</f>
        <v/>
      </c>
      <c r="AQ537" s="497" t="str">
        <f t="shared" si="152"/>
        <v/>
      </c>
      <c r="AR537" s="497" t="str">
        <f t="shared" si="153"/>
        <v/>
      </c>
      <c r="AS537" s="497" t="str">
        <f t="shared" si="154"/>
        <v/>
      </c>
      <c r="AT537" s="497" t="str">
        <f t="shared" si="155"/>
        <v/>
      </c>
      <c r="AU537" s="497" t="str">
        <f t="shared" si="156"/>
        <v/>
      </c>
      <c r="AV537" s="497" t="str">
        <f t="shared" si="157"/>
        <v/>
      </c>
      <c r="AW537" s="497" t="str">
        <f t="shared" si="158"/>
        <v/>
      </c>
      <c r="AX537" s="497" t="str">
        <f t="shared" si="159"/>
        <v/>
      </c>
      <c r="AY537" s="498" t="str">
        <f t="shared" si="160"/>
        <v/>
      </c>
      <c r="AZ537" s="499" t="str">
        <f>IF($AZ$28="X",IF(AQ537="",0,IF($B537="","",IF(AQ$28="X",IF(E537&gt;0,1,IF(Cover!$E$47="Weekly",IF(D537&gt;=40,1,0.5),IF(D537&gt;=80,1,0.5))),""))),"")</f>
        <v/>
      </c>
      <c r="BA537" s="499" t="str">
        <f>IF($BA$28="X",IF(AR537="",0,IF($B537="","",IF(AR$28="X",IF(I537&gt;0,1,IF(Cover!$E$47="Weekly",IF(H537&gt;=40,1,0.5),IF(H537&gt;=80,1,0.5))),""))),"")</f>
        <v/>
      </c>
      <c r="BB537" s="499" t="str">
        <f>IF($BB$28="X",IF(AS537="",0,IF($B537="","",IF(AS$28="X",IF(M537&gt;0,1,IF(Cover!$E$47="Weekly",IF(L537&gt;=40,1,0.5),IF(L537&gt;=80,1,0.5))),""))),"")</f>
        <v/>
      </c>
      <c r="BC537" s="499" t="str">
        <f>IF($BC$28="X",IF(AT537="",0,IF($B537="","",IF(AT$28="X",IF(Q537&gt;0,1,IF(Cover!$E$47="Weekly",IF(P537&gt;=40,1,0.5),IF(P537&gt;=80,1,0.5))),""))),"")</f>
        <v/>
      </c>
      <c r="BD537" s="499" t="str">
        <f>IF($BD$28="X",IF(AU537="",0,IF($B537="","",IF(AU$28="X",IF(U537&gt;0,1,IF(Cover!$E$47="Weekly",IF(T537&gt;=40,1,0.5),IF(T537&gt;=80,1,0.5))),""))),"")</f>
        <v/>
      </c>
      <c r="BE537" s="499" t="str">
        <f>IF($BE$28="X",IF(AV537="",0,IF($B537="","",IF(AV$28="X",IF(Y537&gt;0,1,IF(Cover!$E$47="Weekly",IF(X537&gt;=40,1,0.5),IF(X537&gt;=80,1,0.5))),""))),"")</f>
        <v/>
      </c>
      <c r="BF537" s="499" t="str">
        <f>IF($BF$28="X",IF(AW537="",0,IF($B537="","",IF(AW$28="X",IF(AC537&gt;0,1,IF(Cover!$E$47="Weekly",IF(AB537&gt;=40,1,0.5),IF(AB537&gt;=80,1,0.5))),""))),"")</f>
        <v/>
      </c>
      <c r="BG537" s="499" t="str">
        <f>IF($BG$28="X",IF(AX537="",0,IF($B537="","",IF(AX$28="X",IF(AG537&gt;0,1,IF(Cover!$E$47="Weekly",IF(AF537&gt;=40,1,0.5),IF(AF537&gt;=80,1,0.5))),""))),"")</f>
        <v/>
      </c>
      <c r="BH537" s="500" t="str">
        <f>IF($BH$28="X",IF(AY537="",0,IF($B537="","",IF(AY$28="X",IF(AK537&gt;0,1,IF(Cover!$E$47="Weekly",IF(AJ537&gt;=40,1,0.5),IF(AJ537&gt;=80,1,0.5))),""))),"")</f>
        <v/>
      </c>
      <c r="BI537" s="470" t="str">
        <f t="shared" si="161"/>
        <v/>
      </c>
      <c r="BJ537" s="469" t="str">
        <f t="shared" si="162"/>
        <v/>
      </c>
      <c r="BL537" s="632">
        <f>IF(BJ537=0,IF('STEP 2 EE Data'!K532="Yes",IF('STEP 2 EE Data'!C532="",1,IF('STEP 2 EE Data'!D532&gt;=40,1,0.5)),0),IF('STEP 2 EE Data'!K532="Yes",IF('STEP 2 EE Data'!C532="",IF(BJ537=0.5,0.5,0),IF('STEP 2 EE Data'!D532&gt;=40,IF(BJ537=0.5,0.5,0),0)),0))</f>
        <v>0</v>
      </c>
    </row>
    <row r="538" spans="1:64" ht="15.6" thickTop="1" thickBot="1" x14ac:dyDescent="0.35">
      <c r="A538" s="84" t="str">
        <f>IF('STEP 2 EE Data'!A533="","",'STEP 2 EE Data'!A533)</f>
        <v/>
      </c>
      <c r="B538" s="83" t="str">
        <f>IF('STEP 2 EE Data'!B533="","",'STEP 2 EE Data'!B533)</f>
        <v/>
      </c>
      <c r="C538" s="54"/>
      <c r="D538" s="56"/>
      <c r="E538" s="55"/>
      <c r="F538" s="371" t="str">
        <f t="shared" si="163"/>
        <v/>
      </c>
      <c r="G538" s="54"/>
      <c r="H538" s="56"/>
      <c r="I538" s="55"/>
      <c r="J538" s="560" t="str">
        <f t="shared" si="164"/>
        <v/>
      </c>
      <c r="K538" s="54"/>
      <c r="L538" s="56"/>
      <c r="M538" s="55"/>
      <c r="N538" s="560" t="str">
        <f t="shared" si="165"/>
        <v/>
      </c>
      <c r="O538" s="54"/>
      <c r="P538" s="56"/>
      <c r="Q538" s="55"/>
      <c r="R538" s="560" t="str">
        <f t="shared" si="146"/>
        <v/>
      </c>
      <c r="S538" s="54"/>
      <c r="T538" s="56"/>
      <c r="U538" s="55"/>
      <c r="V538" s="560" t="str">
        <f t="shared" si="147"/>
        <v/>
      </c>
      <c r="W538" s="54"/>
      <c r="X538" s="56"/>
      <c r="Y538" s="55"/>
      <c r="Z538" s="560" t="str">
        <f t="shared" si="148"/>
        <v/>
      </c>
      <c r="AA538" s="54"/>
      <c r="AB538" s="56"/>
      <c r="AC538" s="55"/>
      <c r="AD538" s="560" t="str">
        <f t="shared" si="149"/>
        <v/>
      </c>
      <c r="AE538" s="54"/>
      <c r="AF538" s="56"/>
      <c r="AG538" s="55"/>
      <c r="AH538" s="560" t="str">
        <f t="shared" si="150"/>
        <v/>
      </c>
      <c r="AI538" s="54"/>
      <c r="AJ538" s="56"/>
      <c r="AK538" s="55"/>
      <c r="AL538" s="446" t="str">
        <f t="shared" si="151"/>
        <v/>
      </c>
      <c r="AM538" s="504">
        <f>'STEP 2 EE Data'!AI533</f>
        <v>0</v>
      </c>
      <c r="AN538" s="82">
        <f>'STEP 2 EE Data'!AJ533</f>
        <v>0</v>
      </c>
      <c r="AO538" s="445" t="str">
        <f>'STEP 2 EE Data'!AK533</f>
        <v/>
      </c>
      <c r="AQ538" s="497" t="str">
        <f t="shared" si="152"/>
        <v/>
      </c>
      <c r="AR538" s="497" t="str">
        <f t="shared" si="153"/>
        <v/>
      </c>
      <c r="AS538" s="497" t="str">
        <f t="shared" si="154"/>
        <v/>
      </c>
      <c r="AT538" s="497" t="str">
        <f t="shared" si="155"/>
        <v/>
      </c>
      <c r="AU538" s="497" t="str">
        <f t="shared" si="156"/>
        <v/>
      </c>
      <c r="AV538" s="497" t="str">
        <f t="shared" si="157"/>
        <v/>
      </c>
      <c r="AW538" s="497" t="str">
        <f t="shared" si="158"/>
        <v/>
      </c>
      <c r="AX538" s="497" t="str">
        <f t="shared" si="159"/>
        <v/>
      </c>
      <c r="AY538" s="498" t="str">
        <f t="shared" si="160"/>
        <v/>
      </c>
      <c r="AZ538" s="499" t="str">
        <f>IF($AZ$28="X",IF(AQ538="",0,IF($B538="","",IF(AQ$28="X",IF(E538&gt;0,1,IF(Cover!$E$47="Weekly",IF(D538&gt;=40,1,0.5),IF(D538&gt;=80,1,0.5))),""))),"")</f>
        <v/>
      </c>
      <c r="BA538" s="499" t="str">
        <f>IF($BA$28="X",IF(AR538="",0,IF($B538="","",IF(AR$28="X",IF(I538&gt;0,1,IF(Cover!$E$47="Weekly",IF(H538&gt;=40,1,0.5),IF(H538&gt;=80,1,0.5))),""))),"")</f>
        <v/>
      </c>
      <c r="BB538" s="499" t="str">
        <f>IF($BB$28="X",IF(AS538="",0,IF($B538="","",IF(AS$28="X",IF(M538&gt;0,1,IF(Cover!$E$47="Weekly",IF(L538&gt;=40,1,0.5),IF(L538&gt;=80,1,0.5))),""))),"")</f>
        <v/>
      </c>
      <c r="BC538" s="499" t="str">
        <f>IF($BC$28="X",IF(AT538="",0,IF($B538="","",IF(AT$28="X",IF(Q538&gt;0,1,IF(Cover!$E$47="Weekly",IF(P538&gt;=40,1,0.5),IF(P538&gt;=80,1,0.5))),""))),"")</f>
        <v/>
      </c>
      <c r="BD538" s="499" t="str">
        <f>IF($BD$28="X",IF(AU538="",0,IF($B538="","",IF(AU$28="X",IF(U538&gt;0,1,IF(Cover!$E$47="Weekly",IF(T538&gt;=40,1,0.5),IF(T538&gt;=80,1,0.5))),""))),"")</f>
        <v/>
      </c>
      <c r="BE538" s="499" t="str">
        <f>IF($BE$28="X",IF(AV538="",0,IF($B538="","",IF(AV$28="X",IF(Y538&gt;0,1,IF(Cover!$E$47="Weekly",IF(X538&gt;=40,1,0.5),IF(X538&gt;=80,1,0.5))),""))),"")</f>
        <v/>
      </c>
      <c r="BF538" s="499" t="str">
        <f>IF($BF$28="X",IF(AW538="",0,IF($B538="","",IF(AW$28="X",IF(AC538&gt;0,1,IF(Cover!$E$47="Weekly",IF(AB538&gt;=40,1,0.5),IF(AB538&gt;=80,1,0.5))),""))),"")</f>
        <v/>
      </c>
      <c r="BG538" s="499" t="str">
        <f>IF($BG$28="X",IF(AX538="",0,IF($B538="","",IF(AX$28="X",IF(AG538&gt;0,1,IF(Cover!$E$47="Weekly",IF(AF538&gt;=40,1,0.5),IF(AF538&gt;=80,1,0.5))),""))),"")</f>
        <v/>
      </c>
      <c r="BH538" s="500" t="str">
        <f>IF($BH$28="X",IF(AY538="",0,IF($B538="","",IF(AY$28="X",IF(AK538&gt;0,1,IF(Cover!$E$47="Weekly",IF(AJ538&gt;=40,1,0.5),IF(AJ538&gt;=80,1,0.5))),""))),"")</f>
        <v/>
      </c>
      <c r="BI538" s="470" t="str">
        <f t="shared" si="161"/>
        <v/>
      </c>
      <c r="BJ538" s="469" t="str">
        <f t="shared" si="162"/>
        <v/>
      </c>
      <c r="BL538" s="632">
        <f>IF(BJ538=0,IF('STEP 2 EE Data'!K533="Yes",IF('STEP 2 EE Data'!C533="",1,IF('STEP 2 EE Data'!D533&gt;=40,1,0.5)),0),IF('STEP 2 EE Data'!K533="Yes",IF('STEP 2 EE Data'!C533="",IF(BJ538=0.5,0.5,0),IF('STEP 2 EE Data'!D533&gt;=40,IF(BJ538=0.5,0.5,0),0)),0))</f>
        <v>0</v>
      </c>
    </row>
    <row r="539" spans="1:64" ht="15.6" thickTop="1" thickBot="1" x14ac:dyDescent="0.35">
      <c r="A539" s="84" t="str">
        <f>IF('STEP 2 EE Data'!A534="","",'STEP 2 EE Data'!A534)</f>
        <v/>
      </c>
      <c r="B539" s="83" t="str">
        <f>IF('STEP 2 EE Data'!B534="","",'STEP 2 EE Data'!B534)</f>
        <v/>
      </c>
      <c r="C539" s="54"/>
      <c r="D539" s="56"/>
      <c r="E539" s="55"/>
      <c r="F539" s="371" t="str">
        <f t="shared" si="163"/>
        <v/>
      </c>
      <c r="G539" s="54"/>
      <c r="H539" s="56"/>
      <c r="I539" s="55"/>
      <c r="J539" s="560" t="str">
        <f t="shared" si="164"/>
        <v/>
      </c>
      <c r="K539" s="54"/>
      <c r="L539" s="56"/>
      <c r="M539" s="55"/>
      <c r="N539" s="560" t="str">
        <f t="shared" si="165"/>
        <v/>
      </c>
      <c r="O539" s="54"/>
      <c r="P539" s="56"/>
      <c r="Q539" s="55"/>
      <c r="R539" s="560" t="str">
        <f t="shared" si="146"/>
        <v/>
      </c>
      <c r="S539" s="54"/>
      <c r="T539" s="56"/>
      <c r="U539" s="55"/>
      <c r="V539" s="560" t="str">
        <f t="shared" si="147"/>
        <v/>
      </c>
      <c r="W539" s="54"/>
      <c r="X539" s="56"/>
      <c r="Y539" s="55"/>
      <c r="Z539" s="560" t="str">
        <f t="shared" si="148"/>
        <v/>
      </c>
      <c r="AA539" s="54"/>
      <c r="AB539" s="56"/>
      <c r="AC539" s="55"/>
      <c r="AD539" s="560" t="str">
        <f t="shared" si="149"/>
        <v/>
      </c>
      <c r="AE539" s="54"/>
      <c r="AF539" s="56"/>
      <c r="AG539" s="55"/>
      <c r="AH539" s="560" t="str">
        <f t="shared" si="150"/>
        <v/>
      </c>
      <c r="AI539" s="54"/>
      <c r="AJ539" s="56"/>
      <c r="AK539" s="55"/>
      <c r="AL539" s="446" t="str">
        <f t="shared" si="151"/>
        <v/>
      </c>
      <c r="AM539" s="504">
        <f>'STEP 2 EE Data'!AI534</f>
        <v>0</v>
      </c>
      <c r="AN539" s="82">
        <f>'STEP 2 EE Data'!AJ534</f>
        <v>0</v>
      </c>
      <c r="AO539" s="445" t="str">
        <f>'STEP 2 EE Data'!AK534</f>
        <v/>
      </c>
      <c r="AQ539" s="497" t="str">
        <f t="shared" si="152"/>
        <v/>
      </c>
      <c r="AR539" s="497" t="str">
        <f t="shared" si="153"/>
        <v/>
      </c>
      <c r="AS539" s="497" t="str">
        <f t="shared" si="154"/>
        <v/>
      </c>
      <c r="AT539" s="497" t="str">
        <f t="shared" si="155"/>
        <v/>
      </c>
      <c r="AU539" s="497" t="str">
        <f t="shared" si="156"/>
        <v/>
      </c>
      <c r="AV539" s="497" t="str">
        <f t="shared" si="157"/>
        <v/>
      </c>
      <c r="AW539" s="497" t="str">
        <f t="shared" si="158"/>
        <v/>
      </c>
      <c r="AX539" s="497" t="str">
        <f t="shared" si="159"/>
        <v/>
      </c>
      <c r="AY539" s="498" t="str">
        <f t="shared" si="160"/>
        <v/>
      </c>
      <c r="AZ539" s="499" t="str">
        <f>IF($AZ$28="X",IF(AQ539="",0,IF($B539="","",IF(AQ$28="X",IF(E539&gt;0,1,IF(Cover!$E$47="Weekly",IF(D539&gt;=40,1,0.5),IF(D539&gt;=80,1,0.5))),""))),"")</f>
        <v/>
      </c>
      <c r="BA539" s="499" t="str">
        <f>IF($BA$28="X",IF(AR539="",0,IF($B539="","",IF(AR$28="X",IF(I539&gt;0,1,IF(Cover!$E$47="Weekly",IF(H539&gt;=40,1,0.5),IF(H539&gt;=80,1,0.5))),""))),"")</f>
        <v/>
      </c>
      <c r="BB539" s="499" t="str">
        <f>IF($BB$28="X",IF(AS539="",0,IF($B539="","",IF(AS$28="X",IF(M539&gt;0,1,IF(Cover!$E$47="Weekly",IF(L539&gt;=40,1,0.5),IF(L539&gt;=80,1,0.5))),""))),"")</f>
        <v/>
      </c>
      <c r="BC539" s="499" t="str">
        <f>IF($BC$28="X",IF(AT539="",0,IF($B539="","",IF(AT$28="X",IF(Q539&gt;0,1,IF(Cover!$E$47="Weekly",IF(P539&gt;=40,1,0.5),IF(P539&gt;=80,1,0.5))),""))),"")</f>
        <v/>
      </c>
      <c r="BD539" s="499" t="str">
        <f>IF($BD$28="X",IF(AU539="",0,IF($B539="","",IF(AU$28="X",IF(U539&gt;0,1,IF(Cover!$E$47="Weekly",IF(T539&gt;=40,1,0.5),IF(T539&gt;=80,1,0.5))),""))),"")</f>
        <v/>
      </c>
      <c r="BE539" s="499" t="str">
        <f>IF($BE$28="X",IF(AV539="",0,IF($B539="","",IF(AV$28="X",IF(Y539&gt;0,1,IF(Cover!$E$47="Weekly",IF(X539&gt;=40,1,0.5),IF(X539&gt;=80,1,0.5))),""))),"")</f>
        <v/>
      </c>
      <c r="BF539" s="499" t="str">
        <f>IF($BF$28="X",IF(AW539="",0,IF($B539="","",IF(AW$28="X",IF(AC539&gt;0,1,IF(Cover!$E$47="Weekly",IF(AB539&gt;=40,1,0.5),IF(AB539&gt;=80,1,0.5))),""))),"")</f>
        <v/>
      </c>
      <c r="BG539" s="499" t="str">
        <f>IF($BG$28="X",IF(AX539="",0,IF($B539="","",IF(AX$28="X",IF(AG539&gt;0,1,IF(Cover!$E$47="Weekly",IF(AF539&gt;=40,1,0.5),IF(AF539&gt;=80,1,0.5))),""))),"")</f>
        <v/>
      </c>
      <c r="BH539" s="500" t="str">
        <f>IF($BH$28="X",IF(AY539="",0,IF($B539="","",IF(AY$28="X",IF(AK539&gt;0,1,IF(Cover!$E$47="Weekly",IF(AJ539&gt;=40,1,0.5),IF(AJ539&gt;=80,1,0.5))),""))),"")</f>
        <v/>
      </c>
      <c r="BI539" s="470" t="str">
        <f t="shared" si="161"/>
        <v/>
      </c>
      <c r="BJ539" s="469" t="str">
        <f t="shared" si="162"/>
        <v/>
      </c>
      <c r="BL539" s="632">
        <f>IF(BJ539=0,IF('STEP 2 EE Data'!K534="Yes",IF('STEP 2 EE Data'!C534="",1,IF('STEP 2 EE Data'!D534&gt;=40,1,0.5)),0),IF('STEP 2 EE Data'!K534="Yes",IF('STEP 2 EE Data'!C534="",IF(BJ539=0.5,0.5,0),IF('STEP 2 EE Data'!D534&gt;=40,IF(BJ539=0.5,0.5,0),0)),0))</f>
        <v>0</v>
      </c>
    </row>
    <row r="540" spans="1:64" ht="15.6" thickTop="1" thickBot="1" x14ac:dyDescent="0.35">
      <c r="A540" s="84" t="str">
        <f>IF('STEP 2 EE Data'!A535="","",'STEP 2 EE Data'!A535)</f>
        <v/>
      </c>
      <c r="B540" s="83" t="str">
        <f>IF('STEP 2 EE Data'!B535="","",'STEP 2 EE Data'!B535)</f>
        <v/>
      </c>
      <c r="C540" s="54"/>
      <c r="D540" s="56"/>
      <c r="E540" s="55"/>
      <c r="F540" s="371" t="str">
        <f t="shared" si="163"/>
        <v/>
      </c>
      <c r="G540" s="54"/>
      <c r="H540" s="56"/>
      <c r="I540" s="55"/>
      <c r="J540" s="560" t="str">
        <f t="shared" si="164"/>
        <v/>
      </c>
      <c r="K540" s="54"/>
      <c r="L540" s="56"/>
      <c r="M540" s="55"/>
      <c r="N540" s="560" t="str">
        <f t="shared" si="165"/>
        <v/>
      </c>
      <c r="O540" s="54"/>
      <c r="P540" s="56"/>
      <c r="Q540" s="55"/>
      <c r="R540" s="560" t="str">
        <f t="shared" si="146"/>
        <v/>
      </c>
      <c r="S540" s="54"/>
      <c r="T540" s="56"/>
      <c r="U540" s="55"/>
      <c r="V540" s="560" t="str">
        <f t="shared" si="147"/>
        <v/>
      </c>
      <c r="W540" s="54"/>
      <c r="X540" s="56"/>
      <c r="Y540" s="55"/>
      <c r="Z540" s="560" t="str">
        <f t="shared" si="148"/>
        <v/>
      </c>
      <c r="AA540" s="54"/>
      <c r="AB540" s="56"/>
      <c r="AC540" s="55"/>
      <c r="AD540" s="560" t="str">
        <f t="shared" si="149"/>
        <v/>
      </c>
      <c r="AE540" s="54"/>
      <c r="AF540" s="56"/>
      <c r="AG540" s="55"/>
      <c r="AH540" s="560" t="str">
        <f t="shared" si="150"/>
        <v/>
      </c>
      <c r="AI540" s="54"/>
      <c r="AJ540" s="56"/>
      <c r="AK540" s="55"/>
      <c r="AL540" s="446" t="str">
        <f t="shared" si="151"/>
        <v/>
      </c>
      <c r="AM540" s="504">
        <f>'STEP 2 EE Data'!AI535</f>
        <v>0</v>
      </c>
      <c r="AN540" s="82">
        <f>'STEP 2 EE Data'!AJ535</f>
        <v>0</v>
      </c>
      <c r="AO540" s="445" t="str">
        <f>'STEP 2 EE Data'!AK535</f>
        <v/>
      </c>
      <c r="AQ540" s="497" t="str">
        <f t="shared" si="152"/>
        <v/>
      </c>
      <c r="AR540" s="497" t="str">
        <f t="shared" si="153"/>
        <v/>
      </c>
      <c r="AS540" s="497" t="str">
        <f t="shared" si="154"/>
        <v/>
      </c>
      <c r="AT540" s="497" t="str">
        <f t="shared" si="155"/>
        <v/>
      </c>
      <c r="AU540" s="497" t="str">
        <f t="shared" si="156"/>
        <v/>
      </c>
      <c r="AV540" s="497" t="str">
        <f t="shared" si="157"/>
        <v/>
      </c>
      <c r="AW540" s="497" t="str">
        <f t="shared" si="158"/>
        <v/>
      </c>
      <c r="AX540" s="497" t="str">
        <f t="shared" si="159"/>
        <v/>
      </c>
      <c r="AY540" s="498" t="str">
        <f t="shared" si="160"/>
        <v/>
      </c>
      <c r="AZ540" s="499" t="str">
        <f>IF($AZ$28="X",IF(AQ540="",0,IF($B540="","",IF(AQ$28="X",IF(E540&gt;0,1,IF(Cover!$E$47="Weekly",IF(D540&gt;=40,1,0.5),IF(D540&gt;=80,1,0.5))),""))),"")</f>
        <v/>
      </c>
      <c r="BA540" s="499" t="str">
        <f>IF($BA$28="X",IF(AR540="",0,IF($B540="","",IF(AR$28="X",IF(I540&gt;0,1,IF(Cover!$E$47="Weekly",IF(H540&gt;=40,1,0.5),IF(H540&gt;=80,1,0.5))),""))),"")</f>
        <v/>
      </c>
      <c r="BB540" s="499" t="str">
        <f>IF($BB$28="X",IF(AS540="",0,IF($B540="","",IF(AS$28="X",IF(M540&gt;0,1,IF(Cover!$E$47="Weekly",IF(L540&gt;=40,1,0.5),IF(L540&gt;=80,1,0.5))),""))),"")</f>
        <v/>
      </c>
      <c r="BC540" s="499" t="str">
        <f>IF($BC$28="X",IF(AT540="",0,IF($B540="","",IF(AT$28="X",IF(Q540&gt;0,1,IF(Cover!$E$47="Weekly",IF(P540&gt;=40,1,0.5),IF(P540&gt;=80,1,0.5))),""))),"")</f>
        <v/>
      </c>
      <c r="BD540" s="499" t="str">
        <f>IF($BD$28="X",IF(AU540="",0,IF($B540="","",IF(AU$28="X",IF(U540&gt;0,1,IF(Cover!$E$47="Weekly",IF(T540&gt;=40,1,0.5),IF(T540&gt;=80,1,0.5))),""))),"")</f>
        <v/>
      </c>
      <c r="BE540" s="499" t="str">
        <f>IF($BE$28="X",IF(AV540="",0,IF($B540="","",IF(AV$28="X",IF(Y540&gt;0,1,IF(Cover!$E$47="Weekly",IF(X540&gt;=40,1,0.5),IF(X540&gt;=80,1,0.5))),""))),"")</f>
        <v/>
      </c>
      <c r="BF540" s="499" t="str">
        <f>IF($BF$28="X",IF(AW540="",0,IF($B540="","",IF(AW$28="X",IF(AC540&gt;0,1,IF(Cover!$E$47="Weekly",IF(AB540&gt;=40,1,0.5),IF(AB540&gt;=80,1,0.5))),""))),"")</f>
        <v/>
      </c>
      <c r="BG540" s="499" t="str">
        <f>IF($BG$28="X",IF(AX540="",0,IF($B540="","",IF(AX$28="X",IF(AG540&gt;0,1,IF(Cover!$E$47="Weekly",IF(AF540&gt;=40,1,0.5),IF(AF540&gt;=80,1,0.5))),""))),"")</f>
        <v/>
      </c>
      <c r="BH540" s="500" t="str">
        <f>IF($BH$28="X",IF(AY540="",0,IF($B540="","",IF(AY$28="X",IF(AK540&gt;0,1,IF(Cover!$E$47="Weekly",IF(AJ540&gt;=40,1,0.5),IF(AJ540&gt;=80,1,0.5))),""))),"")</f>
        <v/>
      </c>
      <c r="BI540" s="470" t="str">
        <f t="shared" si="161"/>
        <v/>
      </c>
      <c r="BJ540" s="469" t="str">
        <f t="shared" si="162"/>
        <v/>
      </c>
      <c r="BL540" s="632">
        <f>IF(BJ540=0,IF('STEP 2 EE Data'!K535="Yes",IF('STEP 2 EE Data'!C535="",1,IF('STEP 2 EE Data'!D535&gt;=40,1,0.5)),0),IF('STEP 2 EE Data'!K535="Yes",IF('STEP 2 EE Data'!C535="",IF(BJ540=0.5,0.5,0),IF('STEP 2 EE Data'!D535&gt;=40,IF(BJ540=0.5,0.5,0),0)),0))</f>
        <v>0</v>
      </c>
    </row>
    <row r="541" spans="1:64" ht="15.6" thickTop="1" thickBot="1" x14ac:dyDescent="0.35">
      <c r="A541" s="84" t="str">
        <f>IF('STEP 2 EE Data'!A536="","",'STEP 2 EE Data'!A536)</f>
        <v/>
      </c>
      <c r="B541" s="83" t="str">
        <f>IF('STEP 2 EE Data'!B536="","",'STEP 2 EE Data'!B536)</f>
        <v/>
      </c>
      <c r="C541" s="54"/>
      <c r="D541" s="56"/>
      <c r="E541" s="55"/>
      <c r="F541" s="371" t="str">
        <f t="shared" si="163"/>
        <v/>
      </c>
      <c r="G541" s="54"/>
      <c r="H541" s="56"/>
      <c r="I541" s="55"/>
      <c r="J541" s="560" t="str">
        <f t="shared" si="164"/>
        <v/>
      </c>
      <c r="K541" s="54"/>
      <c r="L541" s="56"/>
      <c r="M541" s="55"/>
      <c r="N541" s="560" t="str">
        <f t="shared" si="165"/>
        <v/>
      </c>
      <c r="O541" s="54"/>
      <c r="P541" s="56"/>
      <c r="Q541" s="55"/>
      <c r="R541" s="560" t="str">
        <f t="shared" si="146"/>
        <v/>
      </c>
      <c r="S541" s="54"/>
      <c r="T541" s="56"/>
      <c r="U541" s="55"/>
      <c r="V541" s="560" t="str">
        <f t="shared" si="147"/>
        <v/>
      </c>
      <c r="W541" s="54"/>
      <c r="X541" s="56"/>
      <c r="Y541" s="55"/>
      <c r="Z541" s="560" t="str">
        <f t="shared" si="148"/>
        <v/>
      </c>
      <c r="AA541" s="54"/>
      <c r="AB541" s="56"/>
      <c r="AC541" s="55"/>
      <c r="AD541" s="560" t="str">
        <f t="shared" si="149"/>
        <v/>
      </c>
      <c r="AE541" s="54"/>
      <c r="AF541" s="56"/>
      <c r="AG541" s="55"/>
      <c r="AH541" s="560" t="str">
        <f t="shared" si="150"/>
        <v/>
      </c>
      <c r="AI541" s="54"/>
      <c r="AJ541" s="56"/>
      <c r="AK541" s="55"/>
      <c r="AL541" s="446" t="str">
        <f t="shared" si="151"/>
        <v/>
      </c>
      <c r="AM541" s="504">
        <f>'STEP 2 EE Data'!AI536</f>
        <v>0</v>
      </c>
      <c r="AN541" s="82">
        <f>'STEP 2 EE Data'!AJ536</f>
        <v>0</v>
      </c>
      <c r="AO541" s="445" t="str">
        <f>'STEP 2 EE Data'!AK536</f>
        <v/>
      </c>
      <c r="AQ541" s="497" t="str">
        <f t="shared" si="152"/>
        <v/>
      </c>
      <c r="AR541" s="497" t="str">
        <f t="shared" si="153"/>
        <v/>
      </c>
      <c r="AS541" s="497" t="str">
        <f t="shared" si="154"/>
        <v/>
      </c>
      <c r="AT541" s="497" t="str">
        <f t="shared" si="155"/>
        <v/>
      </c>
      <c r="AU541" s="497" t="str">
        <f t="shared" si="156"/>
        <v/>
      </c>
      <c r="AV541" s="497" t="str">
        <f t="shared" si="157"/>
        <v/>
      </c>
      <c r="AW541" s="497" t="str">
        <f t="shared" si="158"/>
        <v/>
      </c>
      <c r="AX541" s="497" t="str">
        <f t="shared" si="159"/>
        <v/>
      </c>
      <c r="AY541" s="498" t="str">
        <f t="shared" si="160"/>
        <v/>
      </c>
      <c r="AZ541" s="499" t="str">
        <f>IF($AZ$28="X",IF(AQ541="",0,IF($B541="","",IF(AQ$28="X",IF(E541&gt;0,1,IF(Cover!$E$47="Weekly",IF(D541&gt;=40,1,0.5),IF(D541&gt;=80,1,0.5))),""))),"")</f>
        <v/>
      </c>
      <c r="BA541" s="499" t="str">
        <f>IF($BA$28="X",IF(AR541="",0,IF($B541="","",IF(AR$28="X",IF(I541&gt;0,1,IF(Cover!$E$47="Weekly",IF(H541&gt;=40,1,0.5),IF(H541&gt;=80,1,0.5))),""))),"")</f>
        <v/>
      </c>
      <c r="BB541" s="499" t="str">
        <f>IF($BB$28="X",IF(AS541="",0,IF($B541="","",IF(AS$28="X",IF(M541&gt;0,1,IF(Cover!$E$47="Weekly",IF(L541&gt;=40,1,0.5),IF(L541&gt;=80,1,0.5))),""))),"")</f>
        <v/>
      </c>
      <c r="BC541" s="499" t="str">
        <f>IF($BC$28="X",IF(AT541="",0,IF($B541="","",IF(AT$28="X",IF(Q541&gt;0,1,IF(Cover!$E$47="Weekly",IF(P541&gt;=40,1,0.5),IF(P541&gt;=80,1,0.5))),""))),"")</f>
        <v/>
      </c>
      <c r="BD541" s="499" t="str">
        <f>IF($BD$28="X",IF(AU541="",0,IF($B541="","",IF(AU$28="X",IF(U541&gt;0,1,IF(Cover!$E$47="Weekly",IF(T541&gt;=40,1,0.5),IF(T541&gt;=80,1,0.5))),""))),"")</f>
        <v/>
      </c>
      <c r="BE541" s="499" t="str">
        <f>IF($BE$28="X",IF(AV541="",0,IF($B541="","",IF(AV$28="X",IF(Y541&gt;0,1,IF(Cover!$E$47="Weekly",IF(X541&gt;=40,1,0.5),IF(X541&gt;=80,1,0.5))),""))),"")</f>
        <v/>
      </c>
      <c r="BF541" s="499" t="str">
        <f>IF($BF$28="X",IF(AW541="",0,IF($B541="","",IF(AW$28="X",IF(AC541&gt;0,1,IF(Cover!$E$47="Weekly",IF(AB541&gt;=40,1,0.5),IF(AB541&gt;=80,1,0.5))),""))),"")</f>
        <v/>
      </c>
      <c r="BG541" s="499" t="str">
        <f>IF($BG$28="X",IF(AX541="",0,IF($B541="","",IF(AX$28="X",IF(AG541&gt;0,1,IF(Cover!$E$47="Weekly",IF(AF541&gt;=40,1,0.5),IF(AF541&gt;=80,1,0.5))),""))),"")</f>
        <v/>
      </c>
      <c r="BH541" s="500" t="str">
        <f>IF($BH$28="X",IF(AY541="",0,IF($B541="","",IF(AY$28="X",IF(AK541&gt;0,1,IF(Cover!$E$47="Weekly",IF(AJ541&gt;=40,1,0.5),IF(AJ541&gt;=80,1,0.5))),""))),"")</f>
        <v/>
      </c>
      <c r="BI541" s="470" t="str">
        <f t="shared" si="161"/>
        <v/>
      </c>
      <c r="BJ541" s="469" t="str">
        <f t="shared" si="162"/>
        <v/>
      </c>
      <c r="BL541" s="632">
        <f>IF(BJ541=0,IF('STEP 2 EE Data'!K536="Yes",IF('STEP 2 EE Data'!C536="",1,IF('STEP 2 EE Data'!D536&gt;=40,1,0.5)),0),IF('STEP 2 EE Data'!K536="Yes",IF('STEP 2 EE Data'!C536="",IF(BJ541=0.5,0.5,0),IF('STEP 2 EE Data'!D536&gt;=40,IF(BJ541=0.5,0.5,0),0)),0))</f>
        <v>0</v>
      </c>
    </row>
    <row r="542" spans="1:64" ht="15.6" thickTop="1" thickBot="1" x14ac:dyDescent="0.35">
      <c r="A542" s="84" t="str">
        <f>IF('STEP 2 EE Data'!A537="","",'STEP 2 EE Data'!A537)</f>
        <v/>
      </c>
      <c r="B542" s="83" t="str">
        <f>IF('STEP 2 EE Data'!B537="","",'STEP 2 EE Data'!B537)</f>
        <v/>
      </c>
      <c r="C542" s="54"/>
      <c r="D542" s="56"/>
      <c r="E542" s="55"/>
      <c r="F542" s="371" t="str">
        <f t="shared" si="163"/>
        <v/>
      </c>
      <c r="G542" s="54"/>
      <c r="H542" s="56"/>
      <c r="I542" s="55"/>
      <c r="J542" s="560" t="str">
        <f t="shared" si="164"/>
        <v/>
      </c>
      <c r="K542" s="54"/>
      <c r="L542" s="56"/>
      <c r="M542" s="55"/>
      <c r="N542" s="560" t="str">
        <f t="shared" si="165"/>
        <v/>
      </c>
      <c r="O542" s="54"/>
      <c r="P542" s="56"/>
      <c r="Q542" s="55"/>
      <c r="R542" s="560" t="str">
        <f>IF($O$8="","",IF(B542="","",IF(Q542&gt;0,Q542,O542*P542)))</f>
        <v/>
      </c>
      <c r="S542" s="54"/>
      <c r="T542" s="56"/>
      <c r="U542" s="55"/>
      <c r="V542" s="560" t="str">
        <f>IF($S$8="","",IF(B542="","",IF(U542&gt;0,U542,S542*T542)))</f>
        <v/>
      </c>
      <c r="W542" s="54"/>
      <c r="X542" s="56"/>
      <c r="Y542" s="55"/>
      <c r="Z542" s="560" t="str">
        <f>IF($W$8="","",IF(B542="","",IF(Y542&gt;0,Y542,W542*X542)))</f>
        <v/>
      </c>
      <c r="AA542" s="54"/>
      <c r="AB542" s="56"/>
      <c r="AC542" s="55"/>
      <c r="AD542" s="560" t="str">
        <f>IF($AA$8="","",IF(B542="","",IF(AC542&gt;0,AC542,AA542*AB542)))</f>
        <v/>
      </c>
      <c r="AE542" s="54"/>
      <c r="AF542" s="56"/>
      <c r="AG542" s="55"/>
      <c r="AH542" s="560" t="str">
        <f>IF($AE$8="","",IF(B542="","",IF(AG542&gt;0,AG542,AE542*AF542)))</f>
        <v/>
      </c>
      <c r="AI542" s="54"/>
      <c r="AJ542" s="56"/>
      <c r="AK542" s="55"/>
      <c r="AL542" s="446" t="str">
        <f>IF($AI$8="","",IF(B542="","",IF(AK542&gt;0,AK542,AI542*AJ542)))</f>
        <v/>
      </c>
      <c r="AM542" s="504">
        <f>'STEP 2 EE Data'!AI537</f>
        <v>0</v>
      </c>
      <c r="AN542" s="82">
        <f>'STEP 2 EE Data'!AJ537</f>
        <v>0</v>
      </c>
      <c r="AO542" s="445" t="str">
        <f>'STEP 2 EE Data'!AK537</f>
        <v/>
      </c>
      <c r="AQ542" s="497" t="str">
        <f t="shared" ref="AQ542:AQ544" si="166">IF($B542="","",IF(F542=0,"",IF(AQ$28="X",IF(IF(E542&gt;0,E542,C542)=0,"",IF(E542&gt;0,E542,C542)),"")))</f>
        <v/>
      </c>
      <c r="AR542" s="497" t="str">
        <f t="shared" ref="AR542:AR544" si="167">IF($B542="","",IF(J542=0,"",IF(AR$28="X",IF(IF(I542&gt;0,I542,G542)=0,"",IF(I542&gt;0,I542,G542)),"")))</f>
        <v/>
      </c>
      <c r="AS542" s="497" t="str">
        <f t="shared" ref="AS542:AS544" si="168">IF($B542="","",IF(N542=0,"",IF(AS$28="X",IF(IF(M542&gt;0,M542,K542)=0,"",IF(M542&gt;0,M542,K542)),"")))</f>
        <v/>
      </c>
      <c r="AT542" s="497" t="str">
        <f t="shared" ref="AT542:AT544" si="169">IF($B542="","",IF(R542=0,"",IF(AT$28="X",IF(IF(Q542&gt;0,Q542,O542)=0,"",IF(Q542&gt;0,Q542,O542)),"")))</f>
        <v/>
      </c>
      <c r="AU542" s="497" t="str">
        <f t="shared" ref="AU542:AU544" si="170">IF($B542="","",IF(V542=0,"",IF(AU$28="X",IF(IF(U542&gt;0,U542,S542)=0,"",IF(U542&gt;0,U542,S542)),"")))</f>
        <v/>
      </c>
      <c r="AV542" s="497" t="str">
        <f t="shared" ref="AV542:AV544" si="171">IF($B542="","",IF(Z542=0,"",IF(AV$28="X",IF(IF(Y542&gt;0,Y542,W542)=0,"",IF(Y542&gt;0,Y542,W542)),"")))</f>
        <v/>
      </c>
      <c r="AW542" s="497" t="str">
        <f t="shared" ref="AW542:AW544" si="172">IF($B542="","",IF(AD542=0,"",IF(AW$28="X",IF(IF(AC542&gt;0,AC542,AA542)=0,"",IF(AC542&gt;0,AC542,AA542)),"")))</f>
        <v/>
      </c>
      <c r="AX542" s="497" t="str">
        <f t="shared" ref="AX542:AX544" si="173">IF($B542="","",IF(AH542=0,"",IF(AX$28="X",IF(IF(AG542&gt;0,AG542,AE542)=0,"",IF(AG542&gt;0,AG542,AE542)),"")))</f>
        <v/>
      </c>
      <c r="AY542" s="498" t="str">
        <f t="shared" ref="AY542:AY544" si="174">IF($B542="","",IF(AL542=0,"",IF(AY$28="X",IF(IF(AK542&gt;0,AK542,AI542)=0,"",IF(AK542&gt;0,AK542,AI542)),"")))</f>
        <v/>
      </c>
      <c r="AZ542" s="499" t="str">
        <f>IF($AZ$28="X",IF(AQ542="",0,IF($B542="","",IF(AQ$28="X",IF(E542&gt;0,1,IF(Cover!$E$47="Weekly",IF(D542&gt;=40,1,0.5),IF(D542&gt;=80,1,0.5))),""))),"")</f>
        <v/>
      </c>
      <c r="BA542" s="499" t="str">
        <f>IF($BA$28="X",IF(AR542="",0,IF($B542="","",IF(AR$28="X",IF(I542&gt;0,1,IF(Cover!$E$47="Weekly",IF(H542&gt;=40,1,0.5),IF(H542&gt;=80,1,0.5))),""))),"")</f>
        <v/>
      </c>
      <c r="BB542" s="499" t="str">
        <f>IF($BB$28="X",IF(AS542="",0,IF($B542="","",IF(AS$28="X",IF(M542&gt;0,1,IF(Cover!$E$47="Weekly",IF(L542&gt;=40,1,0.5),IF(L542&gt;=80,1,0.5))),""))),"")</f>
        <v/>
      </c>
      <c r="BC542" s="499" t="str">
        <f>IF($BC$28="X",IF(AT542="",0,IF($B542="","",IF(AT$28="X",IF(Q542&gt;0,1,IF(Cover!$E$47="Weekly",IF(P542&gt;=40,1,0.5),IF(P542&gt;=80,1,0.5))),""))),"")</f>
        <v/>
      </c>
      <c r="BD542" s="499" t="str">
        <f>IF($BD$28="X",IF(AU542="",0,IF($B542="","",IF(AU$28="X",IF(U542&gt;0,1,IF(Cover!$E$47="Weekly",IF(T542&gt;=40,1,0.5),IF(T542&gt;=80,1,0.5))),""))),"")</f>
        <v/>
      </c>
      <c r="BE542" s="499" t="str">
        <f>IF($BE$28="X",IF(AV542="",0,IF($B542="","",IF(AV$28="X",IF(Y542&gt;0,1,IF(Cover!$E$47="Weekly",IF(X542&gt;=40,1,0.5),IF(X542&gt;=80,1,0.5))),""))),"")</f>
        <v/>
      </c>
      <c r="BF542" s="499" t="str">
        <f>IF($BF$28="X",IF(AW542="",0,IF($B542="","",IF(AW$28="X",IF(AC542&gt;0,1,IF(Cover!$E$47="Weekly",IF(AB542&gt;=40,1,0.5),IF(AB542&gt;=80,1,0.5))),""))),"")</f>
        <v/>
      </c>
      <c r="BG542" s="499" t="str">
        <f>IF($BG$28="X",IF(AX542="",0,IF($B542="","",IF(AX$28="X",IF(AG542&gt;0,1,IF(Cover!$E$47="Weekly",IF(AF542&gt;=40,1,0.5),IF(AF542&gt;=80,1,0.5))),""))),"")</f>
        <v/>
      </c>
      <c r="BH542" s="500" t="str">
        <f>IF($BH$28="X",IF(AY542="",0,IF($B542="","",IF(AY$28="X",IF(AK542&gt;0,1,IF(Cover!$E$47="Weekly",IF(AJ542&gt;=40,1,0.5),IF(AJ542&gt;=80,1,0.5))),""))),"")</f>
        <v/>
      </c>
      <c r="BI542" s="470" t="str">
        <f t="shared" ref="BI542:BI544" si="175">IF(B542="","",IFERROR(AVERAGE(AQ542:AY542),0))</f>
        <v/>
      </c>
      <c r="BJ542" s="469" t="str">
        <f t="shared" ref="BJ542:BJ544" si="176">IF(B542="","",IF(AVERAGE(AZ542:BH542)&lt;1,IF(AVERAGE(AZ542:BH542)&gt;0,0.5,0),AVERAGE(AZ542:BH542)))</f>
        <v/>
      </c>
      <c r="BL542" s="632">
        <f>IF(BJ542=0,IF('STEP 2 EE Data'!K537="Yes",IF('STEP 2 EE Data'!C537="",1,IF('STEP 2 EE Data'!D537&gt;=40,1,0.5)),0),IF('STEP 2 EE Data'!K537="Yes",IF('STEP 2 EE Data'!C537="",IF(BJ542=0.5,0.5,0),IF('STEP 2 EE Data'!D537&gt;=40,IF(BJ542=0.5,0.5,0),0)),0))</f>
        <v>0</v>
      </c>
    </row>
    <row r="543" spans="1:64" ht="15.6" thickTop="1" thickBot="1" x14ac:dyDescent="0.35">
      <c r="A543" s="84" t="str">
        <f>IF('STEP 2 EE Data'!A538="","",'STEP 2 EE Data'!A538)</f>
        <v/>
      </c>
      <c r="B543" s="83" t="str">
        <f>IF('STEP 2 EE Data'!B538="","",'STEP 2 EE Data'!B538)</f>
        <v/>
      </c>
      <c r="C543" s="54"/>
      <c r="D543" s="56"/>
      <c r="E543" s="55"/>
      <c r="F543" s="561" t="str">
        <f t="shared" si="163"/>
        <v/>
      </c>
      <c r="G543" s="54"/>
      <c r="H543" s="56"/>
      <c r="I543" s="55"/>
      <c r="J543" s="560" t="str">
        <f t="shared" si="164"/>
        <v/>
      </c>
      <c r="K543" s="54"/>
      <c r="L543" s="56"/>
      <c r="M543" s="55"/>
      <c r="N543" s="560" t="str">
        <f t="shared" si="165"/>
        <v/>
      </c>
      <c r="O543" s="54"/>
      <c r="P543" s="56"/>
      <c r="Q543" s="55"/>
      <c r="R543" s="560" t="str">
        <f>IF($O$8="","",IF(B543="","",IF(Q543&gt;0,Q543,O543*P543)))</f>
        <v/>
      </c>
      <c r="S543" s="54"/>
      <c r="T543" s="56"/>
      <c r="U543" s="55"/>
      <c r="V543" s="560" t="str">
        <f>IF($S$8="","",IF(B543="","",IF(U543&gt;0,U543,S543*T543)))</f>
        <v/>
      </c>
      <c r="W543" s="54"/>
      <c r="X543" s="56"/>
      <c r="Y543" s="55"/>
      <c r="Z543" s="560" t="str">
        <f>IF($W$8="","",IF(B543="","",IF(Y543&gt;0,Y543,W543*X543)))</f>
        <v/>
      </c>
      <c r="AA543" s="54"/>
      <c r="AB543" s="56"/>
      <c r="AC543" s="55"/>
      <c r="AD543" s="560" t="str">
        <f>IF($AA$8="","",IF(B543="","",IF(AC543&gt;0,AC543,AA543*AB543)))</f>
        <v/>
      </c>
      <c r="AE543" s="54"/>
      <c r="AF543" s="56"/>
      <c r="AG543" s="55"/>
      <c r="AH543" s="560" t="str">
        <f>IF($AE$8="","",IF(B543="","",IF(AG543&gt;0,AG543,AE543*AF543)))</f>
        <v/>
      </c>
      <c r="AI543" s="54"/>
      <c r="AJ543" s="56"/>
      <c r="AK543" s="55"/>
      <c r="AL543" s="446" t="str">
        <f>IF($AI$8="","",IF(B543="","",IF(AK543&gt;0,AK543,AI543*AJ543)))</f>
        <v/>
      </c>
      <c r="AM543" s="504">
        <f>'STEP 2 EE Data'!AI538</f>
        <v>0</v>
      </c>
      <c r="AN543" s="82">
        <f>'STEP 2 EE Data'!AJ538</f>
        <v>0</v>
      </c>
      <c r="AO543" s="445" t="str">
        <f>'STEP 2 EE Data'!AK538</f>
        <v/>
      </c>
      <c r="AQ543" s="497" t="str">
        <f t="shared" si="166"/>
        <v/>
      </c>
      <c r="AR543" s="497" t="str">
        <f t="shared" si="167"/>
        <v/>
      </c>
      <c r="AS543" s="497" t="str">
        <f t="shared" si="168"/>
        <v/>
      </c>
      <c r="AT543" s="497" t="str">
        <f t="shared" si="169"/>
        <v/>
      </c>
      <c r="AU543" s="497" t="str">
        <f t="shared" si="170"/>
        <v/>
      </c>
      <c r="AV543" s="497" t="str">
        <f t="shared" si="171"/>
        <v/>
      </c>
      <c r="AW543" s="497" t="str">
        <f t="shared" si="172"/>
        <v/>
      </c>
      <c r="AX543" s="497" t="str">
        <f t="shared" si="173"/>
        <v/>
      </c>
      <c r="AY543" s="498" t="str">
        <f t="shared" si="174"/>
        <v/>
      </c>
      <c r="AZ543" s="499" t="str">
        <f>IF($AZ$28="X",IF(AQ543="",0,IF($B543="","",IF(AQ$28="X",IF(E543&gt;0,1,IF(Cover!$E$47="Weekly",IF(D543&gt;=40,1,0.5),IF(D543&gt;=80,1,0.5))),""))),"")</f>
        <v/>
      </c>
      <c r="BA543" s="499" t="str">
        <f>IF($BA$28="X",IF(AR543="",0,IF($B543="","",IF(AR$28="X",IF(I543&gt;0,1,IF(Cover!$E$47="Weekly",IF(H543&gt;=40,1,0.5),IF(H543&gt;=80,1,0.5))),""))),"")</f>
        <v/>
      </c>
      <c r="BB543" s="499" t="str">
        <f>IF($BB$28="X",IF(AS543="",0,IF($B543="","",IF(AS$28="X",IF(M543&gt;0,1,IF(Cover!$E$47="Weekly",IF(L543&gt;=40,1,0.5),IF(L543&gt;=80,1,0.5))),""))),"")</f>
        <v/>
      </c>
      <c r="BC543" s="499" t="str">
        <f>IF($BC$28="X",IF(AT543="",0,IF($B543="","",IF(AT$28="X",IF(Q543&gt;0,1,IF(Cover!$E$47="Weekly",IF(P543&gt;=40,1,0.5),IF(P543&gt;=80,1,0.5))),""))),"")</f>
        <v/>
      </c>
      <c r="BD543" s="499" t="str">
        <f>IF($BD$28="X",IF(AU543="",0,IF($B543="","",IF(AU$28="X",IF(U543&gt;0,1,IF(Cover!$E$47="Weekly",IF(T543&gt;=40,1,0.5),IF(T543&gt;=80,1,0.5))),""))),"")</f>
        <v/>
      </c>
      <c r="BE543" s="499" t="str">
        <f>IF($BE$28="X",IF(AV543="",0,IF($B543="","",IF(AV$28="X",IF(Y543&gt;0,1,IF(Cover!$E$47="Weekly",IF(X543&gt;=40,1,0.5),IF(X543&gt;=80,1,0.5))),""))),"")</f>
        <v/>
      </c>
      <c r="BF543" s="499" t="str">
        <f>IF($BF$28="X",IF(AW543="",0,IF($B543="","",IF(AW$28="X",IF(AC543&gt;0,1,IF(Cover!$E$47="Weekly",IF(AB543&gt;=40,1,0.5),IF(AB543&gt;=80,1,0.5))),""))),"")</f>
        <v/>
      </c>
      <c r="BG543" s="499" t="str">
        <f>IF($BG$28="X",IF(AX543="",0,IF($B543="","",IF(AX$28="X",IF(AG543&gt;0,1,IF(Cover!$E$47="Weekly",IF(AF543&gt;=40,1,0.5),IF(AF543&gt;=80,1,0.5))),""))),"")</f>
        <v/>
      </c>
      <c r="BH543" s="500" t="str">
        <f>IF($BH$28="X",IF(AY543="",0,IF($B543="","",IF(AY$28="X",IF(AK543&gt;0,1,IF(Cover!$E$47="Weekly",IF(AJ543&gt;=40,1,0.5),IF(AJ543&gt;=80,1,0.5))),""))),"")</f>
        <v/>
      </c>
      <c r="BI543" s="470" t="str">
        <f t="shared" si="175"/>
        <v/>
      </c>
      <c r="BJ543" s="469" t="str">
        <f t="shared" si="176"/>
        <v/>
      </c>
      <c r="BL543" s="632">
        <f>IF(BJ543=0,IF('STEP 2 EE Data'!K538="Yes",IF('STEP 2 EE Data'!C538="",1,IF('STEP 2 EE Data'!D538&gt;=40,1,0.5)),0),IF('STEP 2 EE Data'!K538="Yes",IF('STEP 2 EE Data'!C538="",IF(BJ543=0.5,0.5,0),IF('STEP 2 EE Data'!D538&gt;=40,IF(BJ543=0.5,0.5,0),0)),0))</f>
        <v>0</v>
      </c>
    </row>
    <row r="544" spans="1:64" ht="15.6" thickTop="1" thickBot="1" x14ac:dyDescent="0.35">
      <c r="A544" s="84" t="str">
        <f>IF('STEP 2 EE Data'!A539="","",'STEP 2 EE Data'!A539)</f>
        <v/>
      </c>
      <c r="B544" s="83" t="str">
        <f>IF('STEP 2 EE Data'!B539="","",'STEP 2 EE Data'!B539)</f>
        <v/>
      </c>
      <c r="C544" s="57"/>
      <c r="D544" s="58"/>
      <c r="E544" s="59"/>
      <c r="F544" s="439" t="str">
        <f>IF($C$8="","",IF(B544="","",IF(E544&gt;0,E544,C544*D544)))</f>
        <v/>
      </c>
      <c r="G544" s="57"/>
      <c r="H544" s="58"/>
      <c r="I544" s="59"/>
      <c r="J544" s="439" t="str">
        <f>IF($G$8="","",IF(B544="","",IF(I544&gt;0,I544,G544*H544)))</f>
        <v/>
      </c>
      <c r="K544" s="57"/>
      <c r="L544" s="58"/>
      <c r="M544" s="59"/>
      <c r="N544" s="439" t="str">
        <f t="shared" si="165"/>
        <v/>
      </c>
      <c r="O544" s="57"/>
      <c r="P544" s="58"/>
      <c r="Q544" s="59"/>
      <c r="R544" s="439" t="str">
        <f>IF($O$8="","",IF(B544="","",IF(Q544&gt;0,Q544,O544*P544)))</f>
        <v/>
      </c>
      <c r="S544" s="57"/>
      <c r="T544" s="58"/>
      <c r="U544" s="59"/>
      <c r="V544" s="439" t="str">
        <f>IF($S$8="","",IF(B544="","",IF(U544&gt;0,U544,S544*T544)))</f>
        <v/>
      </c>
      <c r="W544" s="57"/>
      <c r="X544" s="58"/>
      <c r="Y544" s="59"/>
      <c r="Z544" s="439" t="str">
        <f>IF($W$8="","",IF(B544="","",IF(Y544&gt;0,Y544,W544*X544)))</f>
        <v/>
      </c>
      <c r="AA544" s="57"/>
      <c r="AB544" s="58"/>
      <c r="AC544" s="59"/>
      <c r="AD544" s="439" t="str">
        <f>IF($AA$8="","",IF(B544="","",IF(AC544&gt;0,AC544,AA544*AB544)))</f>
        <v/>
      </c>
      <c r="AE544" s="57"/>
      <c r="AF544" s="58"/>
      <c r="AG544" s="59"/>
      <c r="AH544" s="439" t="str">
        <f>IF($AE$8="","",IF(B544="","",IF(AG544&gt;0,AG544,AE544*AF544)))</f>
        <v/>
      </c>
      <c r="AI544" s="57"/>
      <c r="AJ544" s="58"/>
      <c r="AK544" s="59"/>
      <c r="AL544" s="447" t="str">
        <f>IF($AI$8="","",IF(B544="","",IF(AK544&gt;0,AK544,AI544*AJ544)))</f>
        <v/>
      </c>
      <c r="AM544" s="505">
        <f>'STEP 2 EE Data'!AI539</f>
        <v>0</v>
      </c>
      <c r="AN544" s="506">
        <f>'STEP 2 EE Data'!AJ539</f>
        <v>0</v>
      </c>
      <c r="AO544" s="447" t="str">
        <f>'STEP 2 EE Data'!AK539</f>
        <v/>
      </c>
      <c r="AQ544" s="497" t="str">
        <f t="shared" si="166"/>
        <v/>
      </c>
      <c r="AR544" s="497" t="str">
        <f t="shared" si="167"/>
        <v/>
      </c>
      <c r="AS544" s="497" t="str">
        <f t="shared" si="168"/>
        <v/>
      </c>
      <c r="AT544" s="497" t="str">
        <f t="shared" si="169"/>
        <v/>
      </c>
      <c r="AU544" s="497" t="str">
        <f t="shared" si="170"/>
        <v/>
      </c>
      <c r="AV544" s="497" t="str">
        <f t="shared" si="171"/>
        <v/>
      </c>
      <c r="AW544" s="497" t="str">
        <f t="shared" si="172"/>
        <v/>
      </c>
      <c r="AX544" s="497" t="str">
        <f t="shared" si="173"/>
        <v/>
      </c>
      <c r="AY544" s="498" t="str">
        <f t="shared" si="174"/>
        <v/>
      </c>
      <c r="AZ544" s="499" t="str">
        <f>IF($AZ$28="X",IF(AQ544="",0,IF($B544="","",IF(AQ$28="X",IF(E544&gt;0,1,IF(Cover!$E$47="Weekly",IF(D544&gt;=40,1,0.5),IF(D544&gt;=80,1,0.5))),""))),"")</f>
        <v/>
      </c>
      <c r="BA544" s="499" t="str">
        <f>IF($BA$28="X",IF(AR544="",0,IF($B544="","",IF(AR$28="X",IF(I544&gt;0,1,IF(Cover!$E$47="Weekly",IF(H544&gt;=40,1,0.5),IF(H544&gt;=80,1,0.5))),""))),"")</f>
        <v/>
      </c>
      <c r="BB544" s="499" t="str">
        <f>IF($BB$28="X",IF(AS544="",0,IF($B544="","",IF(AS$28="X",IF(M544&gt;0,1,IF(Cover!$E$47="Weekly",IF(L544&gt;=40,1,0.5),IF(L544&gt;=80,1,0.5))),""))),"")</f>
        <v/>
      </c>
      <c r="BC544" s="499" t="str">
        <f>IF($BC$28="X",IF(AT544="",0,IF($B544="","",IF(AT$28="X",IF(Q544&gt;0,1,IF(Cover!$E$47="Weekly",IF(P544&gt;=40,1,0.5),IF(P544&gt;=80,1,0.5))),""))),"")</f>
        <v/>
      </c>
      <c r="BD544" s="499" t="str">
        <f>IF($BD$28="X",IF(AU544="",0,IF($B544="","",IF(AU$28="X",IF(U544&gt;0,1,IF(Cover!$E$47="Weekly",IF(T544&gt;=40,1,0.5),IF(T544&gt;=80,1,0.5))),""))),"")</f>
        <v/>
      </c>
      <c r="BE544" s="499" t="str">
        <f>IF($BE$28="X",IF(AV544="",0,IF($B544="","",IF(AV$28="X",IF(Y544&gt;0,1,IF(Cover!$E$47="Weekly",IF(X544&gt;=40,1,0.5),IF(X544&gt;=80,1,0.5))),""))),"")</f>
        <v/>
      </c>
      <c r="BF544" s="499" t="str">
        <f>IF($BF$28="X",IF(AW544="",0,IF($B544="","",IF(AW$28="X",IF(AC544&gt;0,1,IF(Cover!$E$47="Weekly",IF(AB544&gt;=40,1,0.5),IF(AB544&gt;=80,1,0.5))),""))),"")</f>
        <v/>
      </c>
      <c r="BG544" s="499" t="str">
        <f>IF($BG$28="X",IF(AX544="",0,IF($B544="","",IF(AX$28="X",IF(AG544&gt;0,1,IF(Cover!$E$47="Weekly",IF(AF544&gt;=40,1,0.5),IF(AF544&gt;=80,1,0.5))),""))),"")</f>
        <v/>
      </c>
      <c r="BH544" s="500" t="str">
        <f>IF($BH$28="X",IF(AY544="",0,IF($B544="","",IF(AY$28="X",IF(AK544&gt;0,1,IF(Cover!$E$47="Weekly",IF(AJ544&gt;=40,1,0.5),IF(AJ544&gt;=80,1,0.5))),""))),"")</f>
        <v/>
      </c>
      <c r="BI544" s="470" t="str">
        <f t="shared" si="175"/>
        <v/>
      </c>
      <c r="BJ544" s="469" t="str">
        <f t="shared" si="176"/>
        <v/>
      </c>
      <c r="BL544" s="633">
        <f>IF(BJ544=0,IF('STEP 2 EE Data'!K539="Yes",IF('STEP 2 EE Data'!C539="",1,IF('STEP 2 EE Data'!D539&gt;=40,1,0.5)),0),IF('STEP 2 EE Data'!K539="Yes",IF('STEP 2 EE Data'!C539="",IF(BJ544=0.5,0.5,0),IF('STEP 2 EE Data'!D539&gt;=40,IF(BJ544=0.5,0.5,0),0)),0))</f>
        <v>0</v>
      </c>
    </row>
  </sheetData>
  <sheetProtection algorithmName="SHA-512" hashValue="3K7BZizMXb5lhyYO/GNiF4DoEII0GS4jtVHUpPuW0dNL+JAz0+SecMvaQaZAO6clGsczz4utTmfXPC8sTNd7jg==" saltValue="5DLK+3en+gD+5XtdtWjVsw==" spinCount="100000" sheet="1" objects="1" scenarios="1"/>
  <mergeCells count="19">
    <mergeCell ref="AM8:BL8"/>
    <mergeCell ref="S9:T9"/>
    <mergeCell ref="W9:X9"/>
    <mergeCell ref="C9:D9"/>
    <mergeCell ref="O9:P9"/>
    <mergeCell ref="AI8:AL8"/>
    <mergeCell ref="AE9:AF9"/>
    <mergeCell ref="AI9:AJ9"/>
    <mergeCell ref="C8:F8"/>
    <mergeCell ref="G8:J8"/>
    <mergeCell ref="K8:N8"/>
    <mergeCell ref="O8:R8"/>
    <mergeCell ref="S8:V8"/>
    <mergeCell ref="W8:Z8"/>
    <mergeCell ref="AA8:AD8"/>
    <mergeCell ref="AE8:AH8"/>
    <mergeCell ref="AA9:AB9"/>
    <mergeCell ref="G9:H9"/>
    <mergeCell ref="K9:L9"/>
  </mergeCells>
  <conditionalFormatting sqref="AZ5:BH5">
    <cfRule type="cellIs" dxfId="76" priority="68" operator="equal">
      <formula>"Ties"</formula>
    </cfRule>
  </conditionalFormatting>
  <conditionalFormatting sqref="G29:I544">
    <cfRule type="expression" dxfId="75" priority="33">
      <formula>$G$8=""</formula>
    </cfRule>
  </conditionalFormatting>
  <conditionalFormatting sqref="K29:M544">
    <cfRule type="expression" dxfId="74" priority="31">
      <formula>$K$8=""</formula>
    </cfRule>
  </conditionalFormatting>
  <conditionalFormatting sqref="O29:Q544">
    <cfRule type="expression" dxfId="73" priority="29">
      <formula>$O$8=""</formula>
    </cfRule>
  </conditionalFormatting>
  <conditionalFormatting sqref="S29:U544">
    <cfRule type="expression" dxfId="72" priority="27">
      <formula>$S$8=""</formula>
    </cfRule>
  </conditionalFormatting>
  <conditionalFormatting sqref="W29:Y544">
    <cfRule type="expression" dxfId="71" priority="25">
      <formula>$W$8=""</formula>
    </cfRule>
  </conditionalFormatting>
  <conditionalFormatting sqref="AA29:AC544">
    <cfRule type="expression" dxfId="70" priority="23">
      <formula>$AA$8=""</formula>
    </cfRule>
  </conditionalFormatting>
  <conditionalFormatting sqref="AE29:AG544">
    <cfRule type="expression" dxfId="69" priority="21">
      <formula>$AE$8=""</formula>
    </cfRule>
  </conditionalFormatting>
  <conditionalFormatting sqref="AI29:AK544">
    <cfRule type="expression" dxfId="68" priority="19">
      <formula>$AI$8=""</formula>
    </cfRule>
  </conditionalFormatting>
  <conditionalFormatting sqref="C8:F8">
    <cfRule type="expression" dxfId="67" priority="18">
      <formula>D5="Forecast"</formula>
    </cfRule>
  </conditionalFormatting>
  <conditionalFormatting sqref="G8:J8">
    <cfRule type="expression" dxfId="66" priority="17">
      <formula>H5="Forecast"</formula>
    </cfRule>
  </conditionalFormatting>
  <conditionalFormatting sqref="K8:N8">
    <cfRule type="expression" dxfId="65" priority="16">
      <formula>L5="Forecast"</formula>
    </cfRule>
  </conditionalFormatting>
  <conditionalFormatting sqref="O8:R8">
    <cfRule type="expression" dxfId="64" priority="15">
      <formula>P5="Forecast"</formula>
    </cfRule>
  </conditionalFormatting>
  <conditionalFormatting sqref="S8:V8">
    <cfRule type="expression" dxfId="63" priority="14">
      <formula>T5="Forecast"</formula>
    </cfRule>
  </conditionalFormatting>
  <conditionalFormatting sqref="W8:Z8">
    <cfRule type="expression" dxfId="62" priority="13">
      <formula>X5="Forecast"</formula>
    </cfRule>
  </conditionalFormatting>
  <conditionalFormatting sqref="AA8:AD8">
    <cfRule type="expression" dxfId="61" priority="12">
      <formula>AB5="Forecast"</formula>
    </cfRule>
  </conditionalFormatting>
  <conditionalFormatting sqref="AE8:AH8">
    <cfRule type="expression" dxfId="60" priority="11">
      <formula>AF5="Forecast"</formula>
    </cfRule>
  </conditionalFormatting>
  <conditionalFormatting sqref="AI8:AL8">
    <cfRule type="expression" dxfId="59" priority="10">
      <formula>AJ5="Forecast"</formula>
    </cfRule>
  </conditionalFormatting>
  <conditionalFormatting sqref="D5">
    <cfRule type="expression" dxfId="58" priority="9">
      <formula>C8=""</formula>
    </cfRule>
  </conditionalFormatting>
  <conditionalFormatting sqref="H5">
    <cfRule type="expression" dxfId="57" priority="8">
      <formula>G8=""</formula>
    </cfRule>
  </conditionalFormatting>
  <conditionalFormatting sqref="L5">
    <cfRule type="expression" dxfId="56" priority="7">
      <formula>K8=""</formula>
    </cfRule>
  </conditionalFormatting>
  <conditionalFormatting sqref="P5">
    <cfRule type="expression" dxfId="55" priority="6">
      <formula>O8=""</formula>
    </cfRule>
  </conditionalFormatting>
  <conditionalFormatting sqref="T5">
    <cfRule type="expression" dxfId="54" priority="5">
      <formula>S8=""</formula>
    </cfRule>
  </conditionalFormatting>
  <conditionalFormatting sqref="X5">
    <cfRule type="expression" dxfId="53" priority="4">
      <formula>W8=""</formula>
    </cfRule>
  </conditionalFormatting>
  <conditionalFormatting sqref="AB5">
    <cfRule type="expression" dxfId="52" priority="3">
      <formula>AA8=""</formula>
    </cfRule>
  </conditionalFormatting>
  <conditionalFormatting sqref="AF5">
    <cfRule type="expression" dxfId="51" priority="2">
      <formula>AE8=""</formula>
    </cfRule>
  </conditionalFormatting>
  <conditionalFormatting sqref="AJ5">
    <cfRule type="expression" dxfId="50" priority="1">
      <formula>AI8=""</formula>
    </cfRule>
  </conditionalFormatting>
  <dataValidations count="5">
    <dataValidation type="custom" allowBlank="1" showInputMessage="1" showErrorMessage="1" errorTitle="ERROR" error="Only enter Hourly or Salary data per employee. Data selection must match entry type from STEP 2- EE Data: Section B" sqref="C29:C544 G29:G544">
      <formula1>IF(E29&gt;"","")</formula1>
    </dataValidation>
    <dataValidation type="custom" allowBlank="1" showInputMessage="1" showErrorMessage="1" errorTitle="ERROR" error="Only enter Hourly or Salary data per employee. Data selection must match entry type from STEP 2- EE Data: Section B" sqref="D29:D544">
      <formula1>IF(E29&gt;"","")</formula1>
    </dataValidation>
    <dataValidation type="custom" allowBlank="1" showInputMessage="1" showErrorMessage="1" errorTitle="ERROR" error="Only enter Hourly or Salary data per employee. Data selection must match entry type from STEP 2- EE Data: Section B" sqref="E29:E544">
      <formula1>IF(C29&gt;"","")</formula1>
    </dataValidation>
    <dataValidation type="custom" allowBlank="1" showInputMessage="1" showErrorMessage="1" error="Only enter Hourly or Salary data per employee. Data selection must match entry type from STEP 2- EE Data: Section B" sqref="H29:H544">
      <formula1>IF(I1048090&gt;"","")</formula1>
    </dataValidation>
    <dataValidation type="list" allowBlank="1" showInputMessage="1" showErrorMessage="1" sqref="D5 H5 L5 P5 T5 X5 AB5 AF5 AJ5">
      <formula1>"Forecast,Actual"</formula1>
    </dataValidation>
  </dataValidations>
  <pageMargins left="0.25" right="0.25" top="0.75" bottom="0.75" header="0.3" footer="0.3"/>
  <pageSetup scale="24"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43" id="{D59F543E-758D-495B-A021-B61DF0EB5507}">
            <xm:f>'STEP 2 EE Data'!C24=""</xm:f>
            <x14:dxf>
              <font>
                <strike/>
                <color rgb="FFFF0000"/>
              </font>
              <fill>
                <patternFill>
                  <bgColor theme="1"/>
                </patternFill>
              </fill>
            </x14:dxf>
          </x14:cfRule>
          <xm:sqref>C29:E544</xm:sqref>
        </x14:conditionalFormatting>
        <x14:conditionalFormatting xmlns:xm="http://schemas.microsoft.com/office/excel/2006/main">
          <x14:cfRule type="expression" priority="41" id="{88B33234-4EE0-4F7C-BB53-51F3F02DD32E}">
            <xm:f>'STEP 2 EE Data'!C24=""</xm:f>
            <x14:dxf>
              <font>
                <strike/>
                <color rgb="FFFF0000"/>
              </font>
              <fill>
                <patternFill>
                  <bgColor theme="1"/>
                </patternFill>
              </fill>
            </x14:dxf>
          </x14:cfRule>
          <xm:sqref>G29:I544</xm:sqref>
        </x14:conditionalFormatting>
        <x14:conditionalFormatting xmlns:xm="http://schemas.microsoft.com/office/excel/2006/main">
          <x14:cfRule type="expression" priority="32" id="{885CB45F-5130-4EB7-B915-7D30C6042F20}">
            <xm:f>'STEP 2 EE Data'!C24=""</xm:f>
            <x14:dxf>
              <font>
                <strike/>
                <color rgb="FFFF0000"/>
              </font>
              <fill>
                <patternFill>
                  <bgColor theme="1"/>
                </patternFill>
              </fill>
            </x14:dxf>
          </x14:cfRule>
          <xm:sqref>K29:M544</xm:sqref>
        </x14:conditionalFormatting>
        <x14:conditionalFormatting xmlns:xm="http://schemas.microsoft.com/office/excel/2006/main">
          <x14:cfRule type="expression" priority="30" id="{F0CB269E-522D-42A4-9320-9D6E875FEC53}">
            <xm:f>'STEP 2 EE Data'!C24=""</xm:f>
            <x14:dxf>
              <font>
                <strike/>
                <color rgb="FFFF0000"/>
              </font>
              <fill>
                <patternFill>
                  <bgColor theme="1"/>
                </patternFill>
              </fill>
            </x14:dxf>
          </x14:cfRule>
          <xm:sqref>O29:Q544</xm:sqref>
        </x14:conditionalFormatting>
        <x14:conditionalFormatting xmlns:xm="http://schemas.microsoft.com/office/excel/2006/main">
          <x14:cfRule type="expression" priority="28" id="{FE8B9EE2-A00F-4B30-9194-FADD5120CAD6}">
            <xm:f>'STEP 2 EE Data'!C24=""</xm:f>
            <x14:dxf>
              <font>
                <strike/>
                <color rgb="FFFF0000"/>
              </font>
              <fill>
                <patternFill>
                  <bgColor theme="1"/>
                </patternFill>
              </fill>
            </x14:dxf>
          </x14:cfRule>
          <xm:sqref>S29:U544</xm:sqref>
        </x14:conditionalFormatting>
        <x14:conditionalFormatting xmlns:xm="http://schemas.microsoft.com/office/excel/2006/main">
          <x14:cfRule type="expression" priority="26" id="{745CCA20-A95D-4B46-9927-C0DF0E2E2FE1}">
            <xm:f>'STEP 2 EE Data'!C24=""</xm:f>
            <x14:dxf>
              <font>
                <strike/>
                <color rgb="FFFF0000"/>
              </font>
              <fill>
                <patternFill>
                  <bgColor theme="1"/>
                </patternFill>
              </fill>
            </x14:dxf>
          </x14:cfRule>
          <xm:sqref>W29:Y544</xm:sqref>
        </x14:conditionalFormatting>
        <x14:conditionalFormatting xmlns:xm="http://schemas.microsoft.com/office/excel/2006/main">
          <x14:cfRule type="expression" priority="24" id="{9CAB5AB3-A547-4625-9DF9-823BA15C22FA}">
            <xm:f>'STEP 2 EE Data'!C24=""</xm:f>
            <x14:dxf>
              <font>
                <strike/>
                <color rgb="FFFF0000"/>
              </font>
              <fill>
                <patternFill>
                  <bgColor theme="1"/>
                </patternFill>
              </fill>
            </x14:dxf>
          </x14:cfRule>
          <xm:sqref>AA29:AC544</xm:sqref>
        </x14:conditionalFormatting>
        <x14:conditionalFormatting xmlns:xm="http://schemas.microsoft.com/office/excel/2006/main">
          <x14:cfRule type="expression" priority="22" id="{E279516A-7B12-49D3-A3D5-B79D59009907}">
            <xm:f>'STEP 2 EE Data'!C24=""</xm:f>
            <x14:dxf>
              <font>
                <strike/>
                <color rgb="FFFF0000"/>
              </font>
              <fill>
                <patternFill>
                  <bgColor theme="1"/>
                </patternFill>
              </fill>
            </x14:dxf>
          </x14:cfRule>
          <xm:sqref>AE29:AG544</xm:sqref>
        </x14:conditionalFormatting>
        <x14:conditionalFormatting xmlns:xm="http://schemas.microsoft.com/office/excel/2006/main">
          <x14:cfRule type="expression" priority="20" id="{5F45069C-C394-4F59-8C7C-163E8F197AA5}">
            <xm:f>'STEP 2 EE Data'!C24=""</xm:f>
            <x14:dxf>
              <font>
                <strike/>
                <color rgb="FFFF0000"/>
              </font>
              <fill>
                <patternFill>
                  <bgColor theme="1"/>
                </patternFill>
              </fill>
            </x14:dxf>
          </x14:cfRule>
          <xm:sqref>AI29:AK544</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BJ114"/>
  <sheetViews>
    <sheetView showGridLines="0" topLeftCell="A67" zoomScaleNormal="100" workbookViewId="0">
      <selection activeCell="BU35" sqref="BU35"/>
    </sheetView>
  </sheetViews>
  <sheetFormatPr defaultColWidth="9.109375" defaultRowHeight="14.4" x14ac:dyDescent="0.3"/>
  <cols>
    <col min="1" max="69" width="1.5546875" style="69" customWidth="1"/>
    <col min="70" max="16384" width="9.109375" style="69"/>
  </cols>
  <sheetData>
    <row r="2" spans="1:62" ht="18.75" customHeight="1" x14ac:dyDescent="0.3"/>
    <row r="3" spans="1:62" x14ac:dyDescent="0.3">
      <c r="A3" s="736" t="s">
        <v>276</v>
      </c>
      <c r="B3" s="751"/>
      <c r="C3" s="751"/>
      <c r="D3" s="751"/>
      <c r="E3" s="751"/>
      <c r="F3" s="751"/>
      <c r="G3" s="751"/>
      <c r="H3" s="751"/>
      <c r="I3" s="751"/>
      <c r="J3" s="751"/>
      <c r="K3" s="751"/>
      <c r="L3" s="751"/>
      <c r="M3" s="751"/>
      <c r="N3" s="751"/>
      <c r="O3" s="751"/>
      <c r="P3" s="751"/>
      <c r="Q3" s="751"/>
      <c r="R3" s="751"/>
      <c r="S3" s="751"/>
      <c r="T3" s="751"/>
      <c r="U3" s="751"/>
      <c r="V3" s="751"/>
      <c r="W3" s="751"/>
      <c r="X3" s="751"/>
      <c r="Y3" s="751"/>
      <c r="Z3" s="751"/>
      <c r="AA3" s="751"/>
      <c r="AB3" s="751"/>
      <c r="AC3" s="751"/>
      <c r="AD3" s="751"/>
      <c r="AE3" s="751"/>
      <c r="AF3" s="751"/>
      <c r="AG3" s="751"/>
      <c r="AH3" s="751"/>
      <c r="AI3" s="751"/>
      <c r="AJ3" s="751"/>
      <c r="AK3" s="751"/>
      <c r="AL3" s="751"/>
      <c r="AM3" s="751"/>
      <c r="AN3" s="751"/>
      <c r="AO3" s="751"/>
      <c r="AP3" s="751"/>
      <c r="AQ3" s="751"/>
      <c r="AR3" s="751"/>
      <c r="AS3" s="751"/>
      <c r="AT3" s="751"/>
      <c r="AU3" s="751"/>
      <c r="AV3" s="751"/>
      <c r="AW3" s="751"/>
      <c r="AX3" s="751"/>
      <c r="AY3" s="751"/>
      <c r="AZ3" s="751"/>
      <c r="BA3" s="751"/>
      <c r="BB3" s="751"/>
      <c r="BC3" s="751"/>
      <c r="BD3" s="751"/>
      <c r="BE3" s="751"/>
      <c r="BF3" s="751"/>
      <c r="BG3" s="751"/>
      <c r="BH3" s="751"/>
      <c r="BI3" s="751"/>
    </row>
    <row r="5" spans="1:62" ht="12.15" customHeight="1" x14ac:dyDescent="0.3">
      <c r="B5" s="745" t="s">
        <v>284</v>
      </c>
      <c r="C5" s="746"/>
      <c r="D5" s="746"/>
      <c r="E5" s="746"/>
      <c r="F5" s="746"/>
      <c r="G5" s="746"/>
      <c r="H5" s="746"/>
      <c r="I5" s="746"/>
      <c r="J5" s="746"/>
      <c r="K5" s="746"/>
      <c r="L5" s="746"/>
      <c r="M5" s="746"/>
      <c r="N5" s="746"/>
      <c r="O5" s="746"/>
      <c r="P5" s="746"/>
      <c r="Q5" s="746"/>
      <c r="R5" s="746"/>
      <c r="S5" s="746"/>
      <c r="T5" s="746"/>
      <c r="U5" s="746"/>
      <c r="V5" s="746"/>
      <c r="W5" s="746"/>
      <c r="X5" s="746"/>
      <c r="Y5" s="746"/>
      <c r="Z5" s="746"/>
      <c r="AA5" s="746"/>
      <c r="AB5" s="746"/>
      <c r="AC5" s="746"/>
      <c r="AD5" s="746"/>
      <c r="AE5" s="746"/>
      <c r="AF5" s="746"/>
      <c r="AG5" s="746"/>
      <c r="AH5" s="746"/>
      <c r="AI5" s="747"/>
      <c r="AJ5" s="745" t="s">
        <v>289</v>
      </c>
      <c r="AK5" s="746"/>
      <c r="AL5" s="746"/>
      <c r="AM5" s="746"/>
      <c r="AN5" s="746"/>
      <c r="AO5" s="746"/>
      <c r="AP5" s="746"/>
      <c r="AQ5" s="746"/>
      <c r="AR5" s="746"/>
      <c r="AS5" s="746"/>
      <c r="AT5" s="746"/>
      <c r="AU5" s="746"/>
      <c r="AV5" s="746"/>
      <c r="AW5" s="746"/>
      <c r="AX5" s="746"/>
      <c r="AY5" s="746"/>
      <c r="AZ5" s="746"/>
      <c r="BA5" s="746"/>
      <c r="BB5" s="746"/>
      <c r="BC5" s="746"/>
      <c r="BD5" s="746"/>
      <c r="BE5" s="746"/>
      <c r="BF5" s="746"/>
      <c r="BG5" s="746"/>
      <c r="BH5" s="746"/>
      <c r="BI5" s="747"/>
      <c r="BJ5" s="575"/>
    </row>
    <row r="6" spans="1:62" ht="12.15" customHeight="1" x14ac:dyDescent="0.3">
      <c r="B6" s="748">
        <f>'Application Information'!E3</f>
        <v>0</v>
      </c>
      <c r="C6" s="749"/>
      <c r="D6" s="749"/>
      <c r="E6" s="749"/>
      <c r="F6" s="749"/>
      <c r="G6" s="749"/>
      <c r="H6" s="749"/>
      <c r="I6" s="749"/>
      <c r="J6" s="749"/>
      <c r="K6" s="749"/>
      <c r="L6" s="749"/>
      <c r="M6" s="749"/>
      <c r="N6" s="749"/>
      <c r="O6" s="749"/>
      <c r="P6" s="749"/>
      <c r="Q6" s="749"/>
      <c r="R6" s="749"/>
      <c r="S6" s="749"/>
      <c r="T6" s="749"/>
      <c r="U6" s="749"/>
      <c r="V6" s="749"/>
      <c r="W6" s="749"/>
      <c r="X6" s="749"/>
      <c r="Y6" s="749"/>
      <c r="Z6" s="749"/>
      <c r="AA6" s="749"/>
      <c r="AB6" s="749"/>
      <c r="AC6" s="749"/>
      <c r="AD6" s="749"/>
      <c r="AE6" s="749"/>
      <c r="AF6" s="749"/>
      <c r="AG6" s="749"/>
      <c r="AH6" s="749"/>
      <c r="AI6" s="750"/>
      <c r="AJ6" s="748" t="str">
        <f>IF('Application Information'!E5="","",'Application Information'!E5)</f>
        <v/>
      </c>
      <c r="AK6" s="749"/>
      <c r="AL6" s="749"/>
      <c r="AM6" s="749"/>
      <c r="AN6" s="749"/>
      <c r="AO6" s="749"/>
      <c r="AP6" s="749"/>
      <c r="AQ6" s="749"/>
      <c r="AR6" s="749"/>
      <c r="AS6" s="749"/>
      <c r="AT6" s="749"/>
      <c r="AU6" s="749"/>
      <c r="AV6" s="749"/>
      <c r="AW6" s="749"/>
      <c r="AX6" s="749"/>
      <c r="AY6" s="749"/>
      <c r="AZ6" s="749"/>
      <c r="BA6" s="749"/>
      <c r="BB6" s="749"/>
      <c r="BC6" s="749"/>
      <c r="BD6" s="749"/>
      <c r="BE6" s="749"/>
      <c r="BF6" s="749"/>
      <c r="BG6" s="749"/>
      <c r="BH6" s="749"/>
      <c r="BI6" s="750"/>
      <c r="BJ6" s="575"/>
    </row>
    <row r="7" spans="1:62" ht="12.15" customHeight="1" x14ac:dyDescent="0.3">
      <c r="B7" s="745" t="s">
        <v>285</v>
      </c>
      <c r="C7" s="746"/>
      <c r="D7" s="746"/>
      <c r="E7" s="746"/>
      <c r="F7" s="746"/>
      <c r="G7" s="746"/>
      <c r="H7" s="746"/>
      <c r="I7" s="746"/>
      <c r="J7" s="746"/>
      <c r="K7" s="746"/>
      <c r="L7" s="746"/>
      <c r="M7" s="746"/>
      <c r="N7" s="746"/>
      <c r="O7" s="746"/>
      <c r="P7" s="746"/>
      <c r="Q7" s="746"/>
      <c r="R7" s="746"/>
      <c r="S7" s="746"/>
      <c r="T7" s="746"/>
      <c r="U7" s="746"/>
      <c r="V7" s="746"/>
      <c r="W7" s="746"/>
      <c r="X7" s="746"/>
      <c r="Y7" s="746"/>
      <c r="Z7" s="746"/>
      <c r="AA7" s="746"/>
      <c r="AB7" s="746"/>
      <c r="AC7" s="746"/>
      <c r="AD7" s="746"/>
      <c r="AE7" s="746"/>
      <c r="AF7" s="746"/>
      <c r="AG7" s="746"/>
      <c r="AH7" s="746"/>
      <c r="AI7" s="747"/>
      <c r="AJ7" s="745" t="s">
        <v>286</v>
      </c>
      <c r="AK7" s="746"/>
      <c r="AL7" s="746"/>
      <c r="AM7" s="746"/>
      <c r="AN7" s="746"/>
      <c r="AO7" s="746"/>
      <c r="AP7" s="746"/>
      <c r="AQ7" s="746"/>
      <c r="AR7" s="746"/>
      <c r="AS7" s="746"/>
      <c r="AT7" s="746"/>
      <c r="AU7" s="746"/>
      <c r="AV7" s="747"/>
      <c r="AW7" s="745" t="s">
        <v>290</v>
      </c>
      <c r="AX7" s="746"/>
      <c r="AY7" s="746"/>
      <c r="AZ7" s="746"/>
      <c r="BA7" s="746"/>
      <c r="BB7" s="746"/>
      <c r="BC7" s="746"/>
      <c r="BD7" s="746"/>
      <c r="BE7" s="746"/>
      <c r="BF7" s="746"/>
      <c r="BG7" s="746"/>
      <c r="BH7" s="746"/>
      <c r="BI7" s="747"/>
      <c r="BJ7" s="575"/>
    </row>
    <row r="8" spans="1:62" ht="12.15" customHeight="1" x14ac:dyDescent="0.3">
      <c r="B8" s="748">
        <f>'Application Information'!E7</f>
        <v>0</v>
      </c>
      <c r="C8" s="749"/>
      <c r="D8" s="749"/>
      <c r="E8" s="749"/>
      <c r="F8" s="749"/>
      <c r="G8" s="749"/>
      <c r="H8" s="749"/>
      <c r="I8" s="749"/>
      <c r="J8" s="749"/>
      <c r="K8" s="749"/>
      <c r="L8" s="749"/>
      <c r="M8" s="749"/>
      <c r="N8" s="749"/>
      <c r="O8" s="749"/>
      <c r="P8" s="749"/>
      <c r="Q8" s="749"/>
      <c r="R8" s="749"/>
      <c r="S8" s="749"/>
      <c r="T8" s="749"/>
      <c r="U8" s="749"/>
      <c r="V8" s="749"/>
      <c r="W8" s="749"/>
      <c r="X8" s="749"/>
      <c r="Y8" s="749"/>
      <c r="Z8" s="749"/>
      <c r="AA8" s="749"/>
      <c r="AB8" s="749"/>
      <c r="AC8" s="749"/>
      <c r="AD8" s="749"/>
      <c r="AE8" s="749"/>
      <c r="AF8" s="749"/>
      <c r="AG8" s="749"/>
      <c r="AH8" s="749"/>
      <c r="AI8" s="750"/>
      <c r="AJ8" s="748">
        <f>'Application Information'!E11</f>
        <v>0</v>
      </c>
      <c r="AK8" s="749"/>
      <c r="AL8" s="749"/>
      <c r="AM8" s="749"/>
      <c r="AN8" s="749"/>
      <c r="AO8" s="749"/>
      <c r="AP8" s="749"/>
      <c r="AQ8" s="749"/>
      <c r="AR8" s="749"/>
      <c r="AS8" s="749"/>
      <c r="AT8" s="749"/>
      <c r="AU8" s="749"/>
      <c r="AV8" s="750"/>
      <c r="AW8" s="748">
        <f>'Application Information'!E13</f>
        <v>0</v>
      </c>
      <c r="AX8" s="749"/>
      <c r="AY8" s="749"/>
      <c r="AZ8" s="749"/>
      <c r="BA8" s="749"/>
      <c r="BB8" s="749"/>
      <c r="BC8" s="749"/>
      <c r="BD8" s="749"/>
      <c r="BE8" s="749"/>
      <c r="BF8" s="749"/>
      <c r="BG8" s="749"/>
      <c r="BH8" s="749"/>
      <c r="BI8" s="750"/>
      <c r="BJ8" s="575"/>
    </row>
    <row r="9" spans="1:62" ht="12.15" customHeight="1" x14ac:dyDescent="0.3">
      <c r="B9" s="738">
        <f>'Application Information'!E9</f>
        <v>0</v>
      </c>
      <c r="C9" s="739"/>
      <c r="D9" s="739"/>
      <c r="E9" s="739"/>
      <c r="F9" s="739"/>
      <c r="G9" s="739"/>
      <c r="H9" s="739"/>
      <c r="I9" s="739"/>
      <c r="J9" s="739"/>
      <c r="K9" s="739"/>
      <c r="L9" s="739"/>
      <c r="M9" s="739"/>
      <c r="N9" s="739"/>
      <c r="O9" s="739"/>
      <c r="P9" s="739"/>
      <c r="Q9" s="739"/>
      <c r="R9" s="739"/>
      <c r="S9" s="739"/>
      <c r="T9" s="739"/>
      <c r="U9" s="739"/>
      <c r="V9" s="739"/>
      <c r="W9" s="739"/>
      <c r="X9" s="739"/>
      <c r="Y9" s="739"/>
      <c r="Z9" s="739"/>
      <c r="AA9" s="739"/>
      <c r="AB9" s="739"/>
      <c r="AC9" s="739"/>
      <c r="AD9" s="739"/>
      <c r="AE9" s="739"/>
      <c r="AF9" s="739"/>
      <c r="AG9" s="739"/>
      <c r="AH9" s="739"/>
      <c r="AI9" s="740"/>
      <c r="AJ9" s="745" t="s">
        <v>287</v>
      </c>
      <c r="AK9" s="746"/>
      <c r="AL9" s="746"/>
      <c r="AM9" s="746"/>
      <c r="AN9" s="746"/>
      <c r="AO9" s="746"/>
      <c r="AP9" s="746"/>
      <c r="AQ9" s="746"/>
      <c r="AR9" s="746"/>
      <c r="AS9" s="746"/>
      <c r="AT9" s="746"/>
      <c r="AU9" s="746"/>
      <c r="AV9" s="747"/>
      <c r="AW9" s="745" t="s">
        <v>288</v>
      </c>
      <c r="AX9" s="746"/>
      <c r="AY9" s="746"/>
      <c r="AZ9" s="746"/>
      <c r="BA9" s="746"/>
      <c r="BB9" s="746"/>
      <c r="BC9" s="746"/>
      <c r="BD9" s="746"/>
      <c r="BE9" s="746"/>
      <c r="BF9" s="746"/>
      <c r="BG9" s="746"/>
      <c r="BH9" s="746"/>
      <c r="BI9" s="747"/>
      <c r="BJ9" s="575"/>
    </row>
    <row r="10" spans="1:62" ht="12.15" customHeight="1" x14ac:dyDescent="0.3">
      <c r="B10" s="741"/>
      <c r="C10" s="742"/>
      <c r="D10" s="742"/>
      <c r="E10" s="742"/>
      <c r="F10" s="742"/>
      <c r="G10" s="742"/>
      <c r="H10" s="742"/>
      <c r="I10" s="742"/>
      <c r="J10" s="742"/>
      <c r="K10" s="742"/>
      <c r="L10" s="742"/>
      <c r="M10" s="742"/>
      <c r="N10" s="742"/>
      <c r="O10" s="742"/>
      <c r="P10" s="742"/>
      <c r="Q10" s="742"/>
      <c r="R10" s="742"/>
      <c r="S10" s="742"/>
      <c r="T10" s="742"/>
      <c r="U10" s="742"/>
      <c r="V10" s="742"/>
      <c r="W10" s="742"/>
      <c r="X10" s="742"/>
      <c r="Y10" s="742"/>
      <c r="Z10" s="742"/>
      <c r="AA10" s="742"/>
      <c r="AB10" s="742"/>
      <c r="AC10" s="742"/>
      <c r="AD10" s="742"/>
      <c r="AE10" s="742"/>
      <c r="AF10" s="742"/>
      <c r="AG10" s="742"/>
      <c r="AH10" s="742"/>
      <c r="AI10" s="743"/>
      <c r="AJ10" s="748">
        <f>'Application Information'!E15</f>
        <v>0</v>
      </c>
      <c r="AK10" s="749"/>
      <c r="AL10" s="749"/>
      <c r="AM10" s="749"/>
      <c r="AN10" s="749"/>
      <c r="AO10" s="749"/>
      <c r="AP10" s="749"/>
      <c r="AQ10" s="749"/>
      <c r="AR10" s="749"/>
      <c r="AS10" s="749"/>
      <c r="AT10" s="749"/>
      <c r="AU10" s="749"/>
      <c r="AV10" s="750"/>
      <c r="AW10" s="748">
        <f>'Application Information'!E17</f>
        <v>0</v>
      </c>
      <c r="AX10" s="749"/>
      <c r="AY10" s="749"/>
      <c r="AZ10" s="749"/>
      <c r="BA10" s="749"/>
      <c r="BB10" s="749"/>
      <c r="BC10" s="749"/>
      <c r="BD10" s="749"/>
      <c r="BE10" s="749"/>
      <c r="BF10" s="749"/>
      <c r="BG10" s="749"/>
      <c r="BH10" s="749"/>
      <c r="BI10" s="750"/>
      <c r="BJ10" s="575"/>
    </row>
    <row r="11" spans="1:62" ht="10.65" customHeight="1" x14ac:dyDescent="0.3">
      <c r="B11" s="575"/>
      <c r="C11" s="575"/>
      <c r="D11" s="575"/>
      <c r="E11" s="575"/>
      <c r="F11" s="575"/>
      <c r="G11" s="575"/>
      <c r="H11" s="575"/>
      <c r="I11" s="575"/>
      <c r="J11" s="575"/>
      <c r="K11" s="575"/>
      <c r="L11" s="575"/>
      <c r="M11" s="575"/>
      <c r="N11" s="575"/>
      <c r="O11" s="575"/>
      <c r="P11" s="575"/>
      <c r="Q11" s="575"/>
      <c r="R11" s="575"/>
      <c r="S11" s="575"/>
      <c r="T11" s="575"/>
      <c r="U11" s="575"/>
      <c r="V11" s="575"/>
      <c r="W11" s="575"/>
      <c r="X11" s="575"/>
      <c r="Y11" s="575"/>
      <c r="Z11" s="575"/>
      <c r="AA11" s="575"/>
      <c r="AB11" s="575"/>
      <c r="AC11" s="575"/>
      <c r="AD11" s="575"/>
      <c r="AE11" s="575"/>
      <c r="AF11" s="575"/>
      <c r="AG11" s="575"/>
      <c r="AH11" s="575"/>
      <c r="AI11" s="575"/>
      <c r="AJ11" s="575"/>
      <c r="AK11" s="575"/>
      <c r="AL11" s="575"/>
      <c r="AM11" s="575"/>
      <c r="AN11" s="575"/>
      <c r="AO11" s="575"/>
      <c r="AP11" s="575"/>
      <c r="AQ11" s="575"/>
      <c r="AR11" s="575"/>
      <c r="AS11" s="575"/>
      <c r="AT11" s="575"/>
      <c r="AU11" s="575"/>
      <c r="AV11" s="575"/>
      <c r="AW11" s="575"/>
      <c r="AX11" s="575"/>
      <c r="AY11" s="575"/>
      <c r="AZ11" s="575"/>
      <c r="BA11" s="575"/>
      <c r="BB11" s="575"/>
      <c r="BC11" s="575"/>
      <c r="BD11" s="575"/>
      <c r="BE11" s="575"/>
      <c r="BF11" s="575"/>
      <c r="BG11" s="575"/>
      <c r="BH11" s="575"/>
      <c r="BI11" s="575"/>
      <c r="BJ11" s="575"/>
    </row>
    <row r="12" spans="1:62" x14ac:dyDescent="0.3">
      <c r="B12" s="576" t="s">
        <v>277</v>
      </c>
      <c r="C12" s="575"/>
      <c r="D12" s="575"/>
      <c r="E12" s="575"/>
      <c r="F12" s="575"/>
      <c r="G12" s="575"/>
      <c r="H12" s="575"/>
      <c r="I12" s="575"/>
      <c r="J12" s="575"/>
      <c r="K12" s="575"/>
      <c r="L12" s="575"/>
      <c r="M12" s="575"/>
      <c r="N12" s="577"/>
      <c r="O12" s="730">
        <f>'Application Information'!E19</f>
        <v>0</v>
      </c>
      <c r="P12" s="730"/>
      <c r="Q12" s="730"/>
      <c r="R12" s="730"/>
      <c r="S12" s="730"/>
      <c r="T12" s="730"/>
      <c r="U12" s="730"/>
      <c r="V12" s="730"/>
      <c r="W12" s="730"/>
      <c r="X12" s="730"/>
      <c r="Y12" s="730"/>
      <c r="Z12" s="730"/>
      <c r="AA12" s="730"/>
      <c r="AB12" s="730"/>
      <c r="AC12" s="730"/>
      <c r="AD12" s="730"/>
      <c r="AE12" s="575"/>
      <c r="AF12" s="576" t="s">
        <v>282</v>
      </c>
      <c r="AG12" s="575"/>
      <c r="AH12" s="575"/>
      <c r="AI12" s="575"/>
      <c r="AJ12" s="575"/>
      <c r="AK12" s="575"/>
      <c r="AL12" s="575"/>
      <c r="AM12" s="575"/>
      <c r="AN12" s="575"/>
      <c r="AO12" s="575"/>
      <c r="AP12" s="575"/>
      <c r="AQ12" s="575"/>
      <c r="AR12" s="575"/>
      <c r="AS12" s="575"/>
      <c r="AT12" s="577"/>
      <c r="AU12" s="730">
        <f>'Application Information'!E21</f>
        <v>0</v>
      </c>
      <c r="AV12" s="730"/>
      <c r="AW12" s="730"/>
      <c r="AX12" s="730"/>
      <c r="AY12" s="730"/>
      <c r="AZ12" s="730"/>
      <c r="BA12" s="730"/>
      <c r="BB12" s="730"/>
      <c r="BC12" s="730"/>
      <c r="BD12" s="730"/>
      <c r="BE12" s="730"/>
      <c r="BF12" s="730"/>
      <c r="BG12" s="730"/>
      <c r="BH12" s="730"/>
      <c r="BI12" s="730"/>
      <c r="BJ12" s="730"/>
    </row>
    <row r="13" spans="1:62" ht="10.65" customHeight="1" x14ac:dyDescent="0.3">
      <c r="B13" s="575"/>
      <c r="C13" s="575"/>
      <c r="D13" s="575"/>
      <c r="E13" s="575"/>
      <c r="F13" s="575"/>
      <c r="G13" s="575"/>
      <c r="H13" s="575"/>
      <c r="I13" s="575"/>
      <c r="J13" s="575"/>
      <c r="K13" s="575"/>
      <c r="L13" s="575"/>
      <c r="M13" s="575"/>
      <c r="N13" s="575"/>
      <c r="O13" s="575"/>
      <c r="P13" s="575"/>
      <c r="Q13" s="575"/>
      <c r="R13" s="575"/>
      <c r="S13" s="575"/>
      <c r="T13" s="575"/>
      <c r="U13" s="575"/>
      <c r="V13" s="575"/>
      <c r="W13" s="575"/>
      <c r="X13" s="575"/>
      <c r="Y13" s="575"/>
      <c r="Z13" s="575"/>
      <c r="AA13" s="575"/>
      <c r="AB13" s="575"/>
      <c r="AC13" s="575"/>
      <c r="AD13" s="575"/>
      <c r="AE13" s="575"/>
      <c r="AF13" s="575"/>
      <c r="AG13" s="575"/>
      <c r="AH13" s="575"/>
      <c r="AI13" s="575"/>
      <c r="AJ13" s="575"/>
      <c r="AK13" s="575"/>
      <c r="AL13" s="575"/>
      <c r="AM13" s="575"/>
      <c r="AN13" s="575"/>
      <c r="AO13" s="575"/>
      <c r="AP13" s="575"/>
      <c r="AQ13" s="575"/>
      <c r="AR13" s="575"/>
      <c r="AS13" s="575"/>
      <c r="AT13" s="575"/>
      <c r="AU13" s="575"/>
      <c r="AV13" s="575"/>
      <c r="AW13" s="575"/>
      <c r="AX13" s="575"/>
      <c r="AY13" s="575"/>
      <c r="AZ13" s="575"/>
      <c r="BA13" s="575"/>
      <c r="BB13" s="575"/>
      <c r="BC13" s="575"/>
      <c r="BD13" s="575"/>
      <c r="BE13" s="575"/>
      <c r="BF13" s="575"/>
      <c r="BG13" s="575"/>
      <c r="BH13" s="575"/>
      <c r="BI13" s="575"/>
      <c r="BJ13" s="575"/>
    </row>
    <row r="14" spans="1:62" x14ac:dyDescent="0.3">
      <c r="B14" s="576" t="s">
        <v>278</v>
      </c>
      <c r="C14" s="575"/>
      <c r="D14" s="575"/>
      <c r="E14" s="575"/>
      <c r="F14" s="575"/>
      <c r="G14" s="575"/>
      <c r="H14" s="575"/>
      <c r="I14" s="575"/>
      <c r="J14" s="575"/>
      <c r="K14" s="577"/>
      <c r="L14" s="735">
        <f>Cover!E45</f>
        <v>0</v>
      </c>
      <c r="M14" s="735"/>
      <c r="N14" s="735"/>
      <c r="O14" s="735"/>
      <c r="P14" s="735"/>
      <c r="Q14" s="735"/>
      <c r="R14" s="735"/>
      <c r="S14" s="735"/>
      <c r="T14" s="735"/>
      <c r="U14" s="735"/>
      <c r="V14" s="735"/>
      <c r="W14" s="735"/>
      <c r="X14" s="735"/>
      <c r="Y14" s="735"/>
      <c r="Z14" s="735"/>
      <c r="AA14" s="735"/>
      <c r="AB14" s="735"/>
      <c r="AC14" s="735"/>
      <c r="AD14" s="735"/>
      <c r="AE14" s="575"/>
      <c r="AF14" s="576" t="s">
        <v>445</v>
      </c>
      <c r="AG14" s="575"/>
      <c r="AH14" s="575"/>
      <c r="AI14" s="575"/>
      <c r="AJ14" s="575"/>
      <c r="AK14" s="575"/>
      <c r="AL14" s="575"/>
      <c r="AM14" s="575"/>
      <c r="AN14" s="575"/>
      <c r="AO14" s="575"/>
      <c r="AP14" s="575"/>
      <c r="AQ14" s="575"/>
      <c r="AR14" s="575"/>
      <c r="AS14" s="575"/>
      <c r="AT14" s="577"/>
      <c r="AU14" s="577"/>
      <c r="AV14" s="731">
        <f>Cover!E39</f>
        <v>0</v>
      </c>
      <c r="AW14" s="730"/>
      <c r="AX14" s="730"/>
      <c r="AY14" s="730"/>
      <c r="AZ14" s="730"/>
      <c r="BA14" s="730"/>
      <c r="BB14" s="730"/>
      <c r="BC14" s="730"/>
      <c r="BD14" s="730"/>
      <c r="BE14" s="730"/>
      <c r="BF14" s="730"/>
      <c r="BG14" s="730"/>
      <c r="BH14" s="730"/>
      <c r="BI14" s="730"/>
      <c r="BJ14" s="730"/>
    </row>
    <row r="15" spans="1:62" ht="10.65" customHeight="1" x14ac:dyDescent="0.3">
      <c r="B15" s="575"/>
      <c r="C15" s="575"/>
      <c r="D15" s="57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5"/>
      <c r="AO15" s="575"/>
      <c r="AP15" s="575"/>
      <c r="AQ15" s="575"/>
      <c r="AR15" s="575"/>
      <c r="AS15" s="575"/>
      <c r="AT15" s="575"/>
      <c r="AU15" s="575"/>
      <c r="AV15" s="575"/>
      <c r="AW15" s="575"/>
      <c r="AX15" s="575"/>
      <c r="AY15" s="575"/>
      <c r="AZ15" s="575"/>
      <c r="BA15" s="575"/>
      <c r="BB15" s="575"/>
      <c r="BC15" s="575"/>
      <c r="BD15" s="575"/>
      <c r="BE15" s="575"/>
      <c r="BF15" s="575"/>
      <c r="BG15" s="575"/>
      <c r="BH15" s="575"/>
      <c r="BI15" s="575"/>
      <c r="BJ15" s="575"/>
    </row>
    <row r="16" spans="1:62" x14ac:dyDescent="0.3">
      <c r="B16" s="576" t="s">
        <v>279</v>
      </c>
      <c r="C16" s="575"/>
      <c r="D16" s="575"/>
      <c r="E16" s="575"/>
      <c r="F16" s="575"/>
      <c r="G16" s="575"/>
      <c r="H16" s="575"/>
      <c r="I16" s="575"/>
      <c r="J16" s="575"/>
      <c r="K16" s="575"/>
      <c r="L16" s="575"/>
      <c r="M16" s="575"/>
      <c r="N16" s="575"/>
      <c r="O16" s="575"/>
      <c r="P16" s="575"/>
      <c r="Q16" s="575"/>
      <c r="R16" s="575"/>
      <c r="S16" s="575"/>
      <c r="T16" s="575"/>
      <c r="U16" s="577"/>
      <c r="V16" s="730">
        <f>'Application Information'!E23</f>
        <v>0</v>
      </c>
      <c r="W16" s="730"/>
      <c r="X16" s="730"/>
      <c r="Y16" s="730"/>
      <c r="Z16" s="730"/>
      <c r="AA16" s="730"/>
      <c r="AB16" s="730"/>
      <c r="AC16" s="730"/>
      <c r="AD16" s="730"/>
      <c r="AE16" s="575"/>
      <c r="AF16" s="575"/>
      <c r="AG16" s="575"/>
      <c r="AH16" s="575"/>
      <c r="AI16" s="575"/>
      <c r="AJ16" s="575"/>
      <c r="AK16" s="575"/>
      <c r="AL16" s="575"/>
      <c r="AM16" s="575"/>
      <c r="AN16" s="575"/>
      <c r="AO16" s="575"/>
      <c r="AP16" s="575"/>
      <c r="AQ16" s="575"/>
      <c r="AR16" s="575"/>
      <c r="AS16" s="575"/>
      <c r="AT16" s="575"/>
      <c r="AU16" s="575"/>
      <c r="AV16" s="575"/>
      <c r="AW16" s="575"/>
      <c r="AX16" s="575"/>
      <c r="AY16" s="575"/>
      <c r="AZ16" s="575"/>
      <c r="BA16" s="575"/>
      <c r="BB16" s="575"/>
      <c r="BC16" s="575"/>
      <c r="BD16" s="575"/>
      <c r="BE16" s="575"/>
      <c r="BF16" s="575"/>
      <c r="BG16" s="575"/>
      <c r="BH16" s="575"/>
      <c r="BI16" s="575"/>
      <c r="BJ16" s="575"/>
    </row>
    <row r="17" spans="2:62" ht="10.65" customHeight="1" x14ac:dyDescent="0.3">
      <c r="B17" s="575"/>
      <c r="C17" s="575"/>
      <c r="D17" s="575"/>
      <c r="E17" s="575"/>
      <c r="F17" s="575"/>
      <c r="G17" s="575"/>
      <c r="H17" s="575"/>
      <c r="I17" s="575"/>
      <c r="J17" s="575"/>
      <c r="K17" s="575"/>
      <c r="L17" s="575"/>
      <c r="M17" s="575"/>
      <c r="N17" s="575"/>
      <c r="O17" s="575"/>
      <c r="P17" s="575"/>
      <c r="Q17" s="575"/>
      <c r="R17" s="575"/>
      <c r="S17" s="575"/>
      <c r="T17" s="575"/>
      <c r="U17" s="575"/>
      <c r="V17" s="575"/>
      <c r="W17" s="575"/>
      <c r="X17" s="575"/>
      <c r="Y17" s="575"/>
      <c r="Z17" s="575"/>
      <c r="AA17" s="575"/>
      <c r="AB17" s="575"/>
      <c r="AC17" s="575"/>
      <c r="AD17" s="575"/>
      <c r="AE17" s="575"/>
      <c r="AF17" s="575"/>
      <c r="AG17" s="575"/>
      <c r="AH17" s="575"/>
      <c r="AI17" s="575"/>
      <c r="AJ17" s="575"/>
      <c r="AK17" s="575"/>
      <c r="AL17" s="575"/>
      <c r="AM17" s="575"/>
      <c r="AN17" s="575"/>
      <c r="AO17" s="575"/>
      <c r="AP17" s="575"/>
      <c r="AQ17" s="575"/>
      <c r="AR17" s="575"/>
      <c r="AS17" s="575"/>
      <c r="AT17" s="575"/>
      <c r="AU17" s="575"/>
      <c r="AV17" s="575"/>
      <c r="AW17" s="575"/>
      <c r="AX17" s="575"/>
      <c r="AY17" s="575"/>
      <c r="AZ17" s="575"/>
      <c r="BA17" s="575"/>
      <c r="BB17" s="575"/>
      <c r="BC17" s="575"/>
      <c r="BD17" s="575"/>
      <c r="BE17" s="575"/>
      <c r="BF17" s="575"/>
      <c r="BG17" s="575"/>
      <c r="BH17" s="575"/>
      <c r="BI17" s="575"/>
      <c r="BJ17" s="575"/>
    </row>
    <row r="18" spans="2:62" x14ac:dyDescent="0.3">
      <c r="B18" s="576" t="s">
        <v>281</v>
      </c>
      <c r="C18" s="575"/>
      <c r="D18" s="575"/>
      <c r="E18" s="575"/>
      <c r="F18" s="575"/>
      <c r="G18" s="575"/>
      <c r="H18" s="575"/>
      <c r="I18" s="575"/>
      <c r="J18" s="575"/>
      <c r="K18" s="575"/>
      <c r="L18" s="575"/>
      <c r="M18" s="575"/>
      <c r="N18" s="575"/>
      <c r="O18" s="575"/>
      <c r="P18" s="575"/>
      <c r="Q18" s="575"/>
      <c r="R18" s="575"/>
      <c r="S18" s="575"/>
      <c r="T18" s="575"/>
      <c r="U18" s="578"/>
      <c r="V18" s="578"/>
      <c r="W18" s="578"/>
      <c r="X18" s="577"/>
      <c r="Y18" s="577"/>
      <c r="Z18" s="730">
        <f>'Application Information'!E26</f>
        <v>0</v>
      </c>
      <c r="AA18" s="730"/>
      <c r="AB18" s="730"/>
      <c r="AC18" s="730"/>
      <c r="AD18" s="730"/>
      <c r="AE18" s="730"/>
      <c r="AF18" s="730"/>
      <c r="AG18" s="730"/>
      <c r="AH18" s="730"/>
      <c r="AI18" s="730"/>
      <c r="AJ18" s="575"/>
      <c r="AK18" s="575"/>
      <c r="AL18" s="575"/>
      <c r="AM18" s="575"/>
      <c r="AN18" s="575"/>
      <c r="AO18" s="575"/>
      <c r="AP18" s="575"/>
      <c r="AQ18" s="575"/>
      <c r="AR18" s="575"/>
      <c r="AS18" s="575"/>
      <c r="AT18" s="575"/>
      <c r="AU18" s="575"/>
      <c r="AV18" s="575"/>
      <c r="AW18" s="575"/>
      <c r="AX18" s="575"/>
      <c r="AY18" s="575"/>
      <c r="AZ18" s="575"/>
      <c r="BA18" s="575"/>
      <c r="BB18" s="575"/>
      <c r="BC18" s="575"/>
      <c r="BD18" s="575"/>
      <c r="BE18" s="575"/>
      <c r="BF18" s="575"/>
      <c r="BG18" s="575"/>
      <c r="BH18" s="575"/>
      <c r="BI18" s="575"/>
      <c r="BJ18" s="575"/>
    </row>
    <row r="19" spans="2:62" ht="10.65" customHeight="1" x14ac:dyDescent="0.3">
      <c r="B19" s="575"/>
      <c r="C19" s="575"/>
      <c r="D19" s="575"/>
      <c r="E19" s="575"/>
      <c r="F19" s="575"/>
      <c r="G19" s="575"/>
      <c r="H19" s="575"/>
      <c r="I19" s="575"/>
      <c r="J19" s="575"/>
      <c r="K19" s="575"/>
      <c r="L19" s="575"/>
      <c r="M19" s="575"/>
      <c r="N19" s="575"/>
      <c r="O19" s="575"/>
      <c r="P19" s="575"/>
      <c r="Q19" s="575"/>
      <c r="R19" s="575"/>
      <c r="S19" s="575"/>
      <c r="T19" s="575"/>
      <c r="U19" s="575"/>
      <c r="V19" s="575"/>
      <c r="W19" s="575"/>
      <c r="X19" s="575"/>
      <c r="Y19" s="575"/>
      <c r="Z19" s="575"/>
      <c r="AA19" s="575"/>
      <c r="AB19" s="575"/>
      <c r="AC19" s="575"/>
      <c r="AD19" s="575"/>
      <c r="AE19" s="575"/>
      <c r="AF19" s="575"/>
      <c r="AG19" s="575"/>
      <c r="AH19" s="575"/>
      <c r="AI19" s="575"/>
      <c r="AJ19" s="575"/>
      <c r="AK19" s="575"/>
      <c r="AL19" s="575"/>
      <c r="AM19" s="575"/>
      <c r="AN19" s="575"/>
      <c r="AO19" s="575"/>
      <c r="AP19" s="575"/>
      <c r="AQ19" s="575"/>
      <c r="AR19" s="575"/>
      <c r="AS19" s="575"/>
      <c r="AT19" s="575"/>
      <c r="AU19" s="575"/>
      <c r="AV19" s="575"/>
      <c r="AW19" s="575"/>
      <c r="AX19" s="575"/>
      <c r="AY19" s="575"/>
      <c r="AZ19" s="575"/>
      <c r="BA19" s="575"/>
      <c r="BB19" s="575"/>
      <c r="BC19" s="575"/>
      <c r="BD19" s="575"/>
      <c r="BE19" s="575"/>
      <c r="BF19" s="575"/>
      <c r="BG19" s="575"/>
      <c r="BH19" s="575"/>
      <c r="BI19" s="575"/>
      <c r="BJ19" s="575"/>
    </row>
    <row r="20" spans="2:62" x14ac:dyDescent="0.3">
      <c r="B20" s="576" t="s">
        <v>280</v>
      </c>
      <c r="C20" s="575"/>
      <c r="D20" s="575"/>
      <c r="E20" s="575"/>
      <c r="F20" s="575"/>
      <c r="G20" s="575"/>
      <c r="H20" s="575"/>
      <c r="I20" s="575"/>
      <c r="J20" s="575"/>
      <c r="K20" s="575"/>
      <c r="L20" s="575"/>
      <c r="M20" s="577"/>
      <c r="N20" s="735" t="str">
        <f>IF('Application Information'!E28=0,"",IF('Application Information'!E28="","",'Application Information'!E28))</f>
        <v/>
      </c>
      <c r="O20" s="735"/>
      <c r="P20" s="735"/>
      <c r="Q20" s="735"/>
      <c r="R20" s="735"/>
      <c r="S20" s="735"/>
      <c r="T20" s="735"/>
      <c r="U20" s="735"/>
      <c r="V20" s="735"/>
      <c r="W20" s="735"/>
      <c r="X20" s="735"/>
      <c r="Y20" s="735"/>
      <c r="Z20" s="735"/>
      <c r="AA20" s="735"/>
      <c r="AB20" s="735"/>
      <c r="AC20" s="735"/>
      <c r="AD20" s="735"/>
      <c r="AE20" s="575"/>
      <c r="AF20" s="576" t="s">
        <v>283</v>
      </c>
      <c r="AG20" s="579"/>
      <c r="AH20" s="575"/>
      <c r="AI20" s="575"/>
      <c r="AJ20" s="575"/>
      <c r="AK20" s="575"/>
      <c r="AL20" s="575"/>
      <c r="AM20" s="575"/>
      <c r="AN20" s="575"/>
      <c r="AO20" s="575"/>
      <c r="AP20" s="575"/>
      <c r="AQ20" s="575"/>
      <c r="AR20" s="575"/>
      <c r="AS20" s="577"/>
      <c r="AT20" s="730" t="str">
        <f>IF('Application Information'!E30=0,"",IF('Application Information'!E30="","",'Application Information'!E30))</f>
        <v/>
      </c>
      <c r="AU20" s="730"/>
      <c r="AV20" s="730"/>
      <c r="AW20" s="730"/>
      <c r="AX20" s="730"/>
      <c r="AY20" s="730"/>
      <c r="AZ20" s="730"/>
      <c r="BA20" s="730"/>
      <c r="BB20" s="730"/>
      <c r="BC20" s="730"/>
      <c r="BD20" s="730"/>
      <c r="BE20" s="730"/>
      <c r="BF20" s="730"/>
      <c r="BG20" s="730"/>
      <c r="BH20" s="730"/>
      <c r="BI20" s="730"/>
      <c r="BJ20" s="730"/>
    </row>
    <row r="21" spans="2:62" ht="10.65" customHeight="1" x14ac:dyDescent="0.3">
      <c r="B21" s="575"/>
      <c r="C21" s="575"/>
      <c r="D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5"/>
      <c r="AO21" s="575"/>
      <c r="AP21" s="575"/>
      <c r="AQ21" s="575"/>
      <c r="AR21" s="575"/>
      <c r="AS21" s="575"/>
      <c r="AT21" s="575"/>
      <c r="AU21" s="575"/>
      <c r="AV21" s="575"/>
      <c r="AW21" s="575"/>
      <c r="AX21" s="575"/>
      <c r="AY21" s="575"/>
      <c r="AZ21" s="575"/>
      <c r="BA21" s="575"/>
      <c r="BB21" s="575"/>
      <c r="BC21" s="575"/>
      <c r="BD21" s="575"/>
      <c r="BE21" s="575"/>
      <c r="BF21" s="575"/>
      <c r="BG21" s="575"/>
      <c r="BH21" s="575"/>
      <c r="BI21" s="575"/>
      <c r="BJ21" s="575"/>
    </row>
    <row r="22" spans="2:62" x14ac:dyDescent="0.3">
      <c r="B22" s="580" t="s">
        <v>291</v>
      </c>
      <c r="C22" s="575"/>
      <c r="D22" s="575"/>
      <c r="E22" s="575"/>
      <c r="F22" s="575"/>
      <c r="G22" s="575"/>
      <c r="H22" s="575"/>
      <c r="I22" s="575"/>
      <c r="J22" s="575"/>
      <c r="K22" s="575"/>
      <c r="L22" s="575"/>
      <c r="M22" s="575"/>
      <c r="N22" s="575"/>
      <c r="O22" s="575"/>
      <c r="P22" s="575"/>
      <c r="Q22" s="575"/>
      <c r="R22" s="575"/>
      <c r="S22" s="575"/>
      <c r="T22" s="575"/>
      <c r="U22" s="575"/>
      <c r="V22" s="575"/>
      <c r="W22" s="575"/>
      <c r="X22" s="575"/>
      <c r="Y22" s="575"/>
      <c r="Z22" s="575"/>
      <c r="AA22" s="575"/>
      <c r="AB22" s="575"/>
      <c r="AC22" s="575"/>
      <c r="AD22" s="575"/>
      <c r="AE22" s="575"/>
      <c r="AF22" s="575"/>
      <c r="AG22" s="575"/>
      <c r="AH22" s="575"/>
      <c r="AI22" s="575"/>
      <c r="AJ22" s="575"/>
      <c r="AK22" s="575"/>
      <c r="AL22" s="575"/>
      <c r="AM22" s="575"/>
      <c r="AN22" s="575"/>
      <c r="AO22" s="575"/>
      <c r="AP22" s="575"/>
      <c r="AQ22" s="575"/>
      <c r="AR22" s="575"/>
      <c r="AS22" s="575"/>
      <c r="AT22" s="575"/>
      <c r="AU22" s="575"/>
      <c r="AV22" s="575"/>
      <c r="AW22" s="575"/>
      <c r="AX22" s="575"/>
      <c r="AY22" s="575"/>
      <c r="AZ22" s="575"/>
      <c r="BA22" s="575"/>
      <c r="BB22" s="575"/>
      <c r="BC22" s="575"/>
      <c r="BD22" s="575"/>
      <c r="BE22" s="575"/>
      <c r="BF22" s="575"/>
      <c r="BG22" s="575"/>
      <c r="BH22" s="575"/>
      <c r="BI22" s="575"/>
      <c r="BJ22" s="575"/>
    </row>
    <row r="23" spans="2:62" ht="10.65" customHeight="1" x14ac:dyDescent="0.3">
      <c r="B23" s="575"/>
      <c r="C23" s="575"/>
      <c r="D23" s="575"/>
      <c r="E23" s="575"/>
      <c r="F23" s="575"/>
      <c r="G23" s="575"/>
      <c r="H23" s="575"/>
      <c r="I23" s="575"/>
      <c r="J23" s="575"/>
      <c r="K23" s="575"/>
      <c r="L23" s="575"/>
      <c r="M23" s="575"/>
      <c r="N23" s="575"/>
      <c r="O23" s="575"/>
      <c r="P23" s="575"/>
      <c r="Q23" s="575"/>
      <c r="R23" s="575"/>
      <c r="S23" s="575"/>
      <c r="T23" s="575"/>
      <c r="U23" s="575"/>
      <c r="V23" s="575"/>
      <c r="W23" s="575"/>
      <c r="X23" s="575"/>
      <c r="Y23" s="575"/>
      <c r="Z23" s="575"/>
      <c r="AA23" s="575"/>
      <c r="AB23" s="575"/>
      <c r="AC23" s="575"/>
      <c r="AD23" s="575"/>
      <c r="AE23" s="575"/>
      <c r="AF23" s="575"/>
      <c r="AG23" s="575"/>
      <c r="AH23" s="575"/>
      <c r="AI23" s="575"/>
      <c r="AJ23" s="575"/>
      <c r="AK23" s="575"/>
      <c r="AL23" s="575"/>
      <c r="AM23" s="575"/>
      <c r="AN23" s="575"/>
      <c r="AO23" s="575"/>
      <c r="AP23" s="575"/>
      <c r="AQ23" s="575"/>
      <c r="AR23" s="575"/>
      <c r="AS23" s="575"/>
      <c r="AT23" s="575"/>
      <c r="AU23" s="575"/>
      <c r="AV23" s="575"/>
      <c r="AW23" s="575"/>
      <c r="AX23" s="575"/>
      <c r="AY23" s="575"/>
      <c r="AZ23" s="575"/>
      <c r="BA23" s="575"/>
      <c r="BB23" s="575"/>
      <c r="BC23" s="575"/>
      <c r="BD23" s="575"/>
      <c r="BE23" s="575"/>
      <c r="BF23" s="575"/>
      <c r="BG23" s="575"/>
      <c r="BH23" s="575"/>
      <c r="BI23" s="575"/>
      <c r="BJ23" s="575"/>
    </row>
    <row r="24" spans="2:62" x14ac:dyDescent="0.3">
      <c r="B24" s="744" t="str">
        <f>IF(Cover!E47="Weekly","☒","☐")</f>
        <v>☐</v>
      </c>
      <c r="C24" s="744"/>
      <c r="D24" s="576" t="s">
        <v>202</v>
      </c>
      <c r="E24" s="575"/>
      <c r="F24" s="575"/>
      <c r="G24" s="575"/>
      <c r="H24" s="575"/>
      <c r="I24" s="744" t="str">
        <f>IF(Cover!E47="Weekly","☐","☒")</f>
        <v>☒</v>
      </c>
      <c r="J24" s="744"/>
      <c r="K24" s="576" t="s">
        <v>292</v>
      </c>
      <c r="L24" s="575"/>
      <c r="M24" s="575"/>
      <c r="N24" s="575"/>
      <c r="O24" s="575"/>
      <c r="P24" s="575"/>
      <c r="Q24" s="575"/>
      <c r="R24" s="575"/>
      <c r="S24" s="575"/>
      <c r="T24" s="575"/>
      <c r="U24" s="575"/>
      <c r="V24" s="575"/>
      <c r="W24" s="575"/>
      <c r="X24" s="575"/>
      <c r="Y24" s="575"/>
      <c r="Z24" s="575"/>
      <c r="AA24" s="575"/>
      <c r="AB24" s="744" t="s">
        <v>293</v>
      </c>
      <c r="AC24" s="744"/>
      <c r="AD24" s="576" t="s">
        <v>294</v>
      </c>
      <c r="AE24" s="575"/>
      <c r="AF24" s="575"/>
      <c r="AG24" s="575"/>
      <c r="AH24" s="575"/>
      <c r="AI24" s="575"/>
      <c r="AJ24" s="575"/>
      <c r="AK24" s="575"/>
      <c r="AL24" s="744" t="s">
        <v>293</v>
      </c>
      <c r="AM24" s="744"/>
      <c r="AN24" s="576" t="s">
        <v>295</v>
      </c>
      <c r="AO24" s="575"/>
      <c r="AP24" s="575"/>
      <c r="AQ24" s="575"/>
      <c r="AR24" s="575"/>
      <c r="AS24" s="744" t="s">
        <v>293</v>
      </c>
      <c r="AT24" s="744"/>
      <c r="AU24" s="576" t="s">
        <v>296</v>
      </c>
      <c r="AV24" s="575"/>
      <c r="AW24" s="575"/>
      <c r="AX24" s="575"/>
      <c r="AY24" s="581"/>
      <c r="AZ24" s="581"/>
      <c r="BA24" s="581"/>
      <c r="BB24" s="581"/>
      <c r="BC24" s="581"/>
      <c r="BD24" s="581"/>
      <c r="BE24" s="581"/>
      <c r="BF24" s="581"/>
      <c r="BG24" s="581"/>
      <c r="BH24" s="581"/>
      <c r="BI24" s="581"/>
      <c r="BJ24" s="581"/>
    </row>
    <row r="25" spans="2:62" ht="10.65" customHeight="1" x14ac:dyDescent="0.3">
      <c r="B25" s="575"/>
      <c r="C25" s="575"/>
      <c r="D25" s="575"/>
      <c r="E25" s="575"/>
      <c r="F25" s="575"/>
      <c r="G25" s="575"/>
      <c r="H25" s="575"/>
      <c r="I25" s="575"/>
      <c r="J25" s="575"/>
      <c r="K25" s="575"/>
      <c r="L25" s="575"/>
      <c r="M25" s="575"/>
      <c r="N25" s="575"/>
      <c r="O25" s="575"/>
      <c r="P25" s="575"/>
      <c r="Q25" s="575"/>
      <c r="R25" s="575"/>
      <c r="S25" s="575"/>
      <c r="T25" s="575"/>
      <c r="U25" s="575"/>
      <c r="V25" s="575"/>
      <c r="W25" s="575"/>
      <c r="X25" s="575"/>
      <c r="Y25" s="575"/>
      <c r="Z25" s="575"/>
      <c r="AA25" s="575"/>
      <c r="AB25" s="575"/>
      <c r="AC25" s="575"/>
      <c r="AD25" s="575"/>
      <c r="AE25" s="575"/>
      <c r="AF25" s="575"/>
      <c r="AG25" s="575"/>
      <c r="AH25" s="575"/>
      <c r="AI25" s="575"/>
      <c r="AJ25" s="575"/>
      <c r="AK25" s="575"/>
      <c r="AL25" s="575"/>
      <c r="AM25" s="575"/>
      <c r="AN25" s="575"/>
      <c r="AO25" s="575"/>
      <c r="AP25" s="575"/>
      <c r="AQ25" s="575"/>
      <c r="AR25" s="575"/>
      <c r="AS25" s="575"/>
      <c r="AT25" s="575"/>
      <c r="AU25" s="575"/>
      <c r="AV25" s="575"/>
      <c r="AW25" s="575"/>
      <c r="AX25" s="575"/>
      <c r="AY25" s="575"/>
      <c r="AZ25" s="575"/>
      <c r="BA25" s="575"/>
      <c r="BB25" s="575"/>
      <c r="BC25" s="575"/>
      <c r="BD25" s="575"/>
      <c r="BE25" s="575"/>
      <c r="BF25" s="575"/>
      <c r="BG25" s="575"/>
      <c r="BH25" s="575"/>
      <c r="BI25" s="575"/>
      <c r="BJ25" s="575"/>
    </row>
    <row r="26" spans="2:62" x14ac:dyDescent="0.3">
      <c r="B26" s="576" t="s">
        <v>298</v>
      </c>
      <c r="C26" s="575"/>
      <c r="D26" s="575"/>
      <c r="E26" s="575"/>
      <c r="F26" s="575"/>
      <c r="G26" s="575"/>
      <c r="H26" s="575"/>
      <c r="I26" s="575"/>
      <c r="J26" s="575"/>
      <c r="K26" s="731">
        <f>Cover!E39</f>
        <v>0</v>
      </c>
      <c r="L26" s="730"/>
      <c r="M26" s="730"/>
      <c r="N26" s="730"/>
      <c r="O26" s="730"/>
      <c r="P26" s="730"/>
      <c r="Q26" s="730"/>
      <c r="R26" s="730"/>
      <c r="S26" s="730"/>
      <c r="T26" s="730"/>
      <c r="U26" s="730"/>
      <c r="V26" s="730"/>
      <c r="W26" s="730"/>
      <c r="X26" s="737" t="s">
        <v>207</v>
      </c>
      <c r="Y26" s="737"/>
      <c r="Z26" s="731">
        <f>K26+55</f>
        <v>55</v>
      </c>
      <c r="AA26" s="730"/>
      <c r="AB26" s="730"/>
      <c r="AC26" s="730"/>
      <c r="AD26" s="730"/>
      <c r="AE26" s="730"/>
      <c r="AF26" s="730"/>
      <c r="AG26" s="730"/>
      <c r="AH26" s="730"/>
      <c r="AI26" s="730"/>
      <c r="AJ26" s="730"/>
      <c r="AK26" s="730"/>
      <c r="AL26" s="730"/>
      <c r="AM26" s="575"/>
      <c r="AN26" s="575"/>
      <c r="AO26" s="575"/>
      <c r="AP26" s="575"/>
      <c r="AQ26" s="575"/>
      <c r="AR26" s="575"/>
      <c r="AS26" s="575"/>
      <c r="AT26" s="575"/>
      <c r="AU26" s="575"/>
      <c r="AV26" s="575"/>
      <c r="AW26" s="575"/>
      <c r="AX26" s="575"/>
      <c r="AY26" s="575"/>
      <c r="AZ26" s="575"/>
      <c r="BA26" s="575"/>
      <c r="BB26" s="575"/>
      <c r="BC26" s="575"/>
      <c r="BD26" s="575"/>
      <c r="BE26" s="575"/>
      <c r="BF26" s="575"/>
      <c r="BG26" s="575"/>
      <c r="BH26" s="575"/>
      <c r="BI26" s="575"/>
      <c r="BJ26" s="575"/>
    </row>
    <row r="27" spans="2:62" ht="10.65" customHeight="1" x14ac:dyDescent="0.3">
      <c r="B27" s="575"/>
      <c r="C27" s="575"/>
      <c r="D27" s="57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5"/>
      <c r="AO27" s="575"/>
      <c r="AP27" s="575"/>
      <c r="AQ27" s="575"/>
      <c r="AR27" s="575"/>
      <c r="AS27" s="575"/>
      <c r="AT27" s="575"/>
      <c r="AU27" s="575"/>
      <c r="AV27" s="575"/>
      <c r="AW27" s="575"/>
      <c r="AX27" s="575"/>
      <c r="AY27" s="575"/>
      <c r="AZ27" s="575"/>
      <c r="BA27" s="575"/>
      <c r="BB27" s="575"/>
      <c r="BC27" s="575"/>
      <c r="BD27" s="575"/>
      <c r="BE27" s="575"/>
      <c r="BF27" s="575"/>
      <c r="BG27" s="575"/>
      <c r="BH27" s="575"/>
      <c r="BI27" s="575"/>
      <c r="BJ27" s="575"/>
    </row>
    <row r="28" spans="2:62" x14ac:dyDescent="0.3">
      <c r="B28" s="576" t="s">
        <v>297</v>
      </c>
      <c r="C28" s="575"/>
      <c r="D28" s="575"/>
      <c r="E28" s="575"/>
      <c r="F28" s="575"/>
      <c r="G28" s="575"/>
      <c r="H28" s="575"/>
      <c r="I28" s="575"/>
      <c r="J28" s="575"/>
      <c r="K28" s="575"/>
      <c r="L28" s="575"/>
      <c r="M28" s="575"/>
      <c r="N28" s="575"/>
      <c r="O28" s="575"/>
      <c r="P28" s="575"/>
      <c r="Q28" s="575"/>
      <c r="R28" s="575"/>
      <c r="S28" s="575"/>
      <c r="T28" s="575"/>
      <c r="U28" s="575"/>
      <c r="V28" s="575"/>
      <c r="W28" s="575"/>
      <c r="X28" s="575"/>
      <c r="Y28" s="575"/>
      <c r="Z28" s="575"/>
      <c r="AA28" s="731" t="str">
        <f>IF(Cover!E41="Yes",Cover!E43,"")</f>
        <v/>
      </c>
      <c r="AB28" s="730"/>
      <c r="AC28" s="730"/>
      <c r="AD28" s="730"/>
      <c r="AE28" s="730"/>
      <c r="AF28" s="730"/>
      <c r="AG28" s="730"/>
      <c r="AH28" s="730"/>
      <c r="AI28" s="730"/>
      <c r="AJ28" s="730"/>
      <c r="AK28" s="730"/>
      <c r="AL28" s="730"/>
      <c r="AM28" s="730"/>
      <c r="AN28" s="737" t="s">
        <v>207</v>
      </c>
      <c r="AO28" s="737"/>
      <c r="AP28" s="731" t="str">
        <f>IF(AA28="","",AA28+55)</f>
        <v/>
      </c>
      <c r="AQ28" s="730"/>
      <c r="AR28" s="730"/>
      <c r="AS28" s="730"/>
      <c r="AT28" s="730"/>
      <c r="AU28" s="730"/>
      <c r="AV28" s="730"/>
      <c r="AW28" s="730"/>
      <c r="AX28" s="730"/>
      <c r="AY28" s="730"/>
      <c r="AZ28" s="730"/>
      <c r="BA28" s="730"/>
      <c r="BB28" s="730"/>
      <c r="BC28" s="575"/>
      <c r="BD28" s="575"/>
      <c r="BE28" s="575"/>
      <c r="BF28" s="575"/>
      <c r="BG28" s="575"/>
      <c r="BH28" s="575"/>
      <c r="BI28" s="575"/>
      <c r="BJ28" s="575"/>
    </row>
    <row r="29" spans="2:62" ht="10.65" customHeight="1" x14ac:dyDescent="0.3"/>
    <row r="30" spans="2:62" x14ac:dyDescent="0.3">
      <c r="B30" s="576" t="s">
        <v>299</v>
      </c>
      <c r="BC30" s="729" t="str">
        <f>IF('Application Information'!C35="Yes","☒","☐")</f>
        <v>☐</v>
      </c>
      <c r="BD30" s="729"/>
    </row>
    <row r="31" spans="2:62" ht="10.65" customHeight="1" x14ac:dyDescent="0.3"/>
    <row r="32" spans="2:62" x14ac:dyDescent="0.3">
      <c r="B32" s="576" t="s">
        <v>300</v>
      </c>
    </row>
    <row r="33" spans="2:62" ht="10.65" customHeight="1" x14ac:dyDescent="0.3">
      <c r="B33" s="580"/>
    </row>
    <row r="34" spans="2:62" ht="12.9" customHeight="1" x14ac:dyDescent="0.3">
      <c r="B34" s="583" t="s">
        <v>301</v>
      </c>
      <c r="AW34" s="584"/>
      <c r="AX34" s="584"/>
      <c r="AY34" s="584"/>
      <c r="AZ34" s="584"/>
      <c r="BA34" s="760">
        <f>AZ100</f>
        <v>0</v>
      </c>
      <c r="BB34" s="761"/>
      <c r="BC34" s="761"/>
      <c r="BD34" s="761"/>
      <c r="BE34" s="761"/>
      <c r="BF34" s="761"/>
      <c r="BG34" s="761"/>
      <c r="BH34" s="761"/>
      <c r="BI34" s="761"/>
      <c r="BJ34" s="761"/>
    </row>
    <row r="35" spans="2:62" ht="12.9" customHeight="1" x14ac:dyDescent="0.3">
      <c r="B35" s="580" t="s">
        <v>302</v>
      </c>
      <c r="F35" s="580" t="s">
        <v>311</v>
      </c>
      <c r="G35" s="580"/>
      <c r="H35" s="580"/>
      <c r="I35" s="580"/>
      <c r="J35" s="580"/>
      <c r="K35" s="580"/>
      <c r="L35" s="580"/>
      <c r="M35" s="580"/>
      <c r="N35" s="580"/>
      <c r="O35" s="580"/>
      <c r="P35" s="580"/>
      <c r="Q35" s="580"/>
      <c r="R35" s="580"/>
      <c r="S35" s="580"/>
      <c r="T35" s="580"/>
      <c r="U35" s="580"/>
      <c r="V35" s="580"/>
      <c r="W35" s="580"/>
      <c r="X35" s="580"/>
      <c r="Y35" s="580"/>
      <c r="Z35" s="580"/>
      <c r="AA35" s="580"/>
      <c r="AB35" s="580"/>
      <c r="AC35" s="580"/>
      <c r="AD35" s="580"/>
      <c r="AE35" s="580"/>
      <c r="AF35" s="580"/>
      <c r="AG35" s="580"/>
      <c r="AH35" s="580"/>
      <c r="AI35" s="580"/>
      <c r="AJ35" s="580"/>
      <c r="AK35" s="580"/>
      <c r="AL35" s="580"/>
      <c r="AM35" s="580"/>
      <c r="AN35" s="580"/>
      <c r="AO35" s="580"/>
      <c r="AP35" s="580"/>
      <c r="AQ35" s="580"/>
      <c r="AR35" s="580"/>
      <c r="AS35" s="580"/>
      <c r="AT35" s="580"/>
      <c r="AU35" s="580"/>
      <c r="AV35" s="580"/>
      <c r="AW35" s="584"/>
      <c r="AX35" s="584"/>
      <c r="AY35" s="584"/>
      <c r="AZ35" s="584"/>
      <c r="BA35" s="762"/>
      <c r="BB35" s="762"/>
      <c r="BC35" s="762"/>
      <c r="BD35" s="762"/>
      <c r="BE35" s="762"/>
      <c r="BF35" s="762"/>
      <c r="BG35" s="762"/>
      <c r="BH35" s="762"/>
      <c r="BI35" s="762"/>
      <c r="BJ35" s="762"/>
    </row>
    <row r="36" spans="2:62" ht="10.65" customHeight="1" x14ac:dyDescent="0.3">
      <c r="B36" s="580"/>
      <c r="F36" s="580"/>
      <c r="G36" s="580"/>
      <c r="H36" s="580"/>
      <c r="I36" s="580"/>
      <c r="J36" s="580"/>
      <c r="K36" s="580"/>
      <c r="L36" s="580"/>
      <c r="M36" s="580"/>
      <c r="N36" s="580"/>
      <c r="O36" s="580"/>
      <c r="P36" s="580"/>
      <c r="Q36" s="580"/>
      <c r="R36" s="580"/>
      <c r="S36" s="580"/>
      <c r="T36" s="580"/>
      <c r="U36" s="580"/>
      <c r="V36" s="580"/>
      <c r="W36" s="580"/>
      <c r="X36" s="580"/>
      <c r="Y36" s="580"/>
      <c r="Z36" s="580"/>
      <c r="AA36" s="580"/>
      <c r="AB36" s="580"/>
      <c r="AC36" s="580"/>
      <c r="AD36" s="580"/>
      <c r="AE36" s="580"/>
      <c r="AF36" s="580"/>
      <c r="AG36" s="580"/>
      <c r="AH36" s="580"/>
      <c r="AI36" s="580"/>
      <c r="AJ36" s="580"/>
      <c r="AK36" s="580"/>
      <c r="AL36" s="580"/>
      <c r="AM36" s="580"/>
      <c r="AN36" s="580"/>
      <c r="AO36" s="580"/>
      <c r="AP36" s="580"/>
      <c r="AQ36" s="580"/>
      <c r="AR36" s="580"/>
      <c r="AS36" s="580"/>
      <c r="AT36" s="580"/>
      <c r="AU36" s="580"/>
      <c r="AV36" s="580"/>
      <c r="AW36" s="585"/>
      <c r="AX36" s="585"/>
      <c r="AY36" s="585"/>
      <c r="AZ36" s="585"/>
      <c r="BA36" s="763">
        <f>'Forgivable Cost Base'!D36</f>
        <v>0</v>
      </c>
      <c r="BB36" s="763"/>
      <c r="BC36" s="763"/>
      <c r="BD36" s="763"/>
      <c r="BE36" s="763"/>
      <c r="BF36" s="763"/>
      <c r="BG36" s="763"/>
      <c r="BH36" s="763"/>
      <c r="BI36" s="763"/>
      <c r="BJ36" s="763"/>
    </row>
    <row r="37" spans="2:62" ht="12.9" customHeight="1" x14ac:dyDescent="0.3">
      <c r="B37" s="580" t="s">
        <v>303</v>
      </c>
      <c r="F37" s="580" t="s">
        <v>312</v>
      </c>
      <c r="G37" s="580"/>
      <c r="H37" s="580"/>
      <c r="I37" s="580"/>
      <c r="J37" s="580"/>
      <c r="K37" s="580"/>
      <c r="L37" s="580"/>
      <c r="M37" s="580"/>
      <c r="N37" s="580"/>
      <c r="O37" s="580"/>
      <c r="P37" s="580"/>
      <c r="Q37" s="580"/>
      <c r="R37" s="580"/>
      <c r="S37" s="580"/>
      <c r="T37" s="580"/>
      <c r="U37" s="580"/>
      <c r="V37" s="580"/>
      <c r="W37" s="580"/>
      <c r="X37" s="580"/>
      <c r="Y37" s="580"/>
      <c r="Z37" s="580"/>
      <c r="AA37" s="580"/>
      <c r="AB37" s="580"/>
      <c r="AC37" s="580"/>
      <c r="AD37" s="580"/>
      <c r="AE37" s="580"/>
      <c r="AF37" s="580"/>
      <c r="AG37" s="580"/>
      <c r="AH37" s="580"/>
      <c r="AI37" s="580"/>
      <c r="AJ37" s="580"/>
      <c r="AK37" s="580"/>
      <c r="AL37" s="580"/>
      <c r="AM37" s="580"/>
      <c r="AN37" s="580"/>
      <c r="AO37" s="580"/>
      <c r="AP37" s="580"/>
      <c r="AQ37" s="580"/>
      <c r="AR37" s="580"/>
      <c r="AS37" s="580"/>
      <c r="AT37" s="580"/>
      <c r="AU37" s="580"/>
      <c r="AV37" s="580"/>
      <c r="AW37" s="585"/>
      <c r="AX37" s="585"/>
      <c r="AY37" s="585"/>
      <c r="AZ37" s="585"/>
      <c r="BA37" s="764"/>
      <c r="BB37" s="764"/>
      <c r="BC37" s="764"/>
      <c r="BD37" s="764"/>
      <c r="BE37" s="764"/>
      <c r="BF37" s="764"/>
      <c r="BG37" s="764"/>
      <c r="BH37" s="764"/>
      <c r="BI37" s="764"/>
      <c r="BJ37" s="764"/>
    </row>
    <row r="38" spans="2:62" ht="10.65" customHeight="1" x14ac:dyDescent="0.3">
      <c r="B38" s="580"/>
      <c r="F38" s="580"/>
      <c r="G38" s="580"/>
      <c r="H38" s="580"/>
      <c r="I38" s="580"/>
      <c r="J38" s="580"/>
      <c r="K38" s="580"/>
      <c r="L38" s="580"/>
      <c r="M38" s="580"/>
      <c r="N38" s="580"/>
      <c r="O38" s="580"/>
      <c r="P38" s="580"/>
      <c r="Q38" s="580"/>
      <c r="R38" s="580"/>
      <c r="S38" s="580"/>
      <c r="T38" s="580"/>
      <c r="U38" s="580"/>
      <c r="V38" s="580"/>
      <c r="W38" s="580"/>
      <c r="X38" s="580"/>
      <c r="Y38" s="580"/>
      <c r="Z38" s="580"/>
      <c r="AA38" s="580"/>
      <c r="AB38" s="580"/>
      <c r="AC38" s="580"/>
      <c r="AD38" s="580"/>
      <c r="AE38" s="580"/>
      <c r="AF38" s="580"/>
      <c r="AG38" s="580"/>
      <c r="AH38" s="580"/>
      <c r="AI38" s="580"/>
      <c r="AJ38" s="580"/>
      <c r="AK38" s="580"/>
      <c r="AL38" s="580"/>
      <c r="AM38" s="580"/>
      <c r="AN38" s="580"/>
      <c r="AO38" s="580"/>
      <c r="AP38" s="580"/>
      <c r="AQ38" s="580"/>
      <c r="AR38" s="580"/>
      <c r="AS38" s="580"/>
      <c r="AT38" s="580"/>
      <c r="AU38" s="580"/>
      <c r="AV38" s="580"/>
      <c r="AW38" s="585"/>
      <c r="AX38" s="585"/>
      <c r="AY38" s="585"/>
      <c r="AZ38" s="585"/>
      <c r="BA38" s="765">
        <f>'Forgivable Cost Base'!D37</f>
        <v>0</v>
      </c>
      <c r="BB38" s="765"/>
      <c r="BC38" s="765"/>
      <c r="BD38" s="765"/>
      <c r="BE38" s="765"/>
      <c r="BF38" s="765"/>
      <c r="BG38" s="765"/>
      <c r="BH38" s="765"/>
      <c r="BI38" s="765"/>
      <c r="BJ38" s="765"/>
    </row>
    <row r="39" spans="2:62" ht="12.9" customHeight="1" x14ac:dyDescent="0.3">
      <c r="B39" s="580" t="s">
        <v>304</v>
      </c>
      <c r="F39" s="580" t="s">
        <v>313</v>
      </c>
      <c r="G39" s="580"/>
      <c r="H39" s="580"/>
      <c r="I39" s="580"/>
      <c r="J39" s="580"/>
      <c r="K39" s="580"/>
      <c r="L39" s="580"/>
      <c r="M39" s="580"/>
      <c r="N39" s="580"/>
      <c r="O39" s="580"/>
      <c r="P39" s="580"/>
      <c r="Q39" s="580"/>
      <c r="R39" s="580"/>
      <c r="S39" s="580"/>
      <c r="T39" s="580"/>
      <c r="U39" s="580"/>
      <c r="V39" s="580"/>
      <c r="W39" s="580"/>
      <c r="X39" s="580"/>
      <c r="Y39" s="580"/>
      <c r="Z39" s="580"/>
      <c r="AA39" s="580"/>
      <c r="AB39" s="580"/>
      <c r="AC39" s="580"/>
      <c r="AD39" s="580"/>
      <c r="AE39" s="580"/>
      <c r="AF39" s="580"/>
      <c r="AG39" s="580"/>
      <c r="AH39" s="580"/>
      <c r="AI39" s="580"/>
      <c r="AJ39" s="580"/>
      <c r="AK39" s="580"/>
      <c r="AL39" s="580"/>
      <c r="AM39" s="580"/>
      <c r="AN39" s="580"/>
      <c r="AO39" s="580"/>
      <c r="AP39" s="580"/>
      <c r="AQ39" s="580"/>
      <c r="AR39" s="580"/>
      <c r="AS39" s="580"/>
      <c r="AT39" s="580"/>
      <c r="AU39" s="580"/>
      <c r="AV39" s="580"/>
      <c r="AW39" s="585"/>
      <c r="AX39" s="585"/>
      <c r="AY39" s="585"/>
      <c r="AZ39" s="585"/>
      <c r="BA39" s="766"/>
      <c r="BB39" s="766"/>
      <c r="BC39" s="766"/>
      <c r="BD39" s="766"/>
      <c r="BE39" s="766"/>
      <c r="BF39" s="766"/>
      <c r="BG39" s="766"/>
      <c r="BH39" s="766"/>
      <c r="BI39" s="766"/>
      <c r="BJ39" s="766"/>
    </row>
    <row r="40" spans="2:62" ht="10.65" customHeight="1" x14ac:dyDescent="0.3">
      <c r="B40" s="580"/>
      <c r="F40" s="580"/>
      <c r="G40" s="580"/>
      <c r="H40" s="580"/>
      <c r="I40" s="580"/>
      <c r="J40" s="580"/>
      <c r="K40" s="580"/>
      <c r="L40" s="580"/>
      <c r="M40" s="580"/>
      <c r="N40" s="580"/>
      <c r="O40" s="580"/>
      <c r="P40" s="580"/>
      <c r="Q40" s="580"/>
      <c r="R40" s="580"/>
      <c r="S40" s="580"/>
      <c r="T40" s="580"/>
      <c r="U40" s="580"/>
      <c r="V40" s="580"/>
      <c r="W40" s="580"/>
      <c r="X40" s="580"/>
      <c r="Y40" s="580"/>
      <c r="Z40" s="580"/>
      <c r="AA40" s="580"/>
      <c r="AB40" s="580"/>
      <c r="AC40" s="580"/>
      <c r="AD40" s="580"/>
      <c r="AE40" s="580"/>
      <c r="AF40" s="580"/>
      <c r="AG40" s="580"/>
      <c r="AH40" s="580"/>
      <c r="AI40" s="580"/>
      <c r="AJ40" s="580"/>
      <c r="AK40" s="580"/>
      <c r="AL40" s="580"/>
      <c r="AM40" s="580"/>
      <c r="AN40" s="580"/>
      <c r="AO40" s="580"/>
      <c r="AP40" s="580"/>
      <c r="AQ40" s="580"/>
      <c r="AR40" s="580"/>
      <c r="AS40" s="580"/>
      <c r="AT40" s="580"/>
      <c r="AU40" s="580"/>
      <c r="AV40" s="580"/>
      <c r="AW40" s="585"/>
      <c r="AX40" s="585"/>
      <c r="AY40" s="585"/>
      <c r="AZ40" s="585"/>
      <c r="BA40" s="765">
        <f>'Forgivable Cost Base'!D38</f>
        <v>0</v>
      </c>
      <c r="BB40" s="765"/>
      <c r="BC40" s="765"/>
      <c r="BD40" s="765"/>
      <c r="BE40" s="765"/>
      <c r="BF40" s="765"/>
      <c r="BG40" s="765"/>
      <c r="BH40" s="765"/>
      <c r="BI40" s="765"/>
      <c r="BJ40" s="765"/>
    </row>
    <row r="41" spans="2:62" ht="12.9" customHeight="1" x14ac:dyDescent="0.3">
      <c r="B41" s="580" t="s">
        <v>305</v>
      </c>
      <c r="F41" s="580" t="s">
        <v>314</v>
      </c>
      <c r="G41" s="580"/>
      <c r="H41" s="580"/>
      <c r="I41" s="580"/>
      <c r="J41" s="580"/>
      <c r="K41" s="580"/>
      <c r="L41" s="580"/>
      <c r="M41" s="580"/>
      <c r="N41" s="580"/>
      <c r="O41" s="580"/>
      <c r="P41" s="580"/>
      <c r="Q41" s="580"/>
      <c r="R41" s="580"/>
      <c r="S41" s="580"/>
      <c r="T41" s="580"/>
      <c r="U41" s="580"/>
      <c r="V41" s="580"/>
      <c r="W41" s="580"/>
      <c r="X41" s="580"/>
      <c r="Y41" s="580"/>
      <c r="Z41" s="580"/>
      <c r="AA41" s="580"/>
      <c r="AB41" s="580"/>
      <c r="AC41" s="580"/>
      <c r="AD41" s="580"/>
      <c r="AE41" s="580"/>
      <c r="AF41" s="580"/>
      <c r="AG41" s="580"/>
      <c r="AH41" s="580"/>
      <c r="AI41" s="580"/>
      <c r="AJ41" s="580"/>
      <c r="AK41" s="580"/>
      <c r="AL41" s="580"/>
      <c r="AM41" s="580"/>
      <c r="AN41" s="580"/>
      <c r="AO41" s="580"/>
      <c r="AP41" s="580"/>
      <c r="AQ41" s="580"/>
      <c r="AR41" s="580"/>
      <c r="AS41" s="580"/>
      <c r="AT41" s="580"/>
      <c r="AU41" s="580"/>
      <c r="AV41" s="580"/>
      <c r="AW41" s="585"/>
      <c r="AX41" s="585"/>
      <c r="AY41" s="585"/>
      <c r="AZ41" s="585"/>
      <c r="BA41" s="766"/>
      <c r="BB41" s="766"/>
      <c r="BC41" s="766"/>
      <c r="BD41" s="766"/>
      <c r="BE41" s="766"/>
      <c r="BF41" s="766"/>
      <c r="BG41" s="766"/>
      <c r="BH41" s="766"/>
      <c r="BI41" s="766"/>
      <c r="BJ41" s="766"/>
    </row>
    <row r="42" spans="2:62" ht="10.65" customHeight="1" x14ac:dyDescent="0.3">
      <c r="B42" s="580"/>
      <c r="F42" s="580"/>
      <c r="G42" s="580"/>
      <c r="H42" s="580"/>
      <c r="I42" s="580"/>
      <c r="J42" s="580"/>
      <c r="K42" s="580"/>
      <c r="L42" s="580"/>
      <c r="M42" s="580"/>
      <c r="N42" s="580"/>
      <c r="O42" s="580"/>
      <c r="P42" s="580"/>
      <c r="Q42" s="580"/>
      <c r="R42" s="580"/>
      <c r="S42" s="580"/>
      <c r="T42" s="580"/>
      <c r="U42" s="580"/>
      <c r="V42" s="580"/>
      <c r="W42" s="580"/>
      <c r="X42" s="580"/>
      <c r="Y42" s="580"/>
      <c r="Z42" s="580"/>
      <c r="AA42" s="580"/>
      <c r="AB42" s="580"/>
      <c r="AC42" s="580"/>
      <c r="AD42" s="580"/>
      <c r="AE42" s="580"/>
      <c r="AF42" s="580"/>
      <c r="AG42" s="580"/>
      <c r="AH42" s="580"/>
      <c r="AI42" s="580"/>
      <c r="AJ42" s="580"/>
      <c r="AK42" s="580"/>
      <c r="AL42" s="580"/>
      <c r="AM42" s="580"/>
      <c r="AN42" s="580"/>
      <c r="AO42" s="580"/>
      <c r="AP42" s="580"/>
      <c r="AQ42" s="580"/>
      <c r="AR42" s="580"/>
      <c r="AS42" s="580"/>
      <c r="AT42" s="580"/>
      <c r="AU42" s="580"/>
      <c r="AV42" s="580"/>
      <c r="AW42" s="586"/>
      <c r="AX42" s="173"/>
      <c r="AY42" s="173"/>
      <c r="AZ42" s="173"/>
      <c r="BA42" s="575"/>
      <c r="BB42" s="575"/>
      <c r="BC42" s="575"/>
      <c r="BD42" s="575"/>
      <c r="BE42" s="575"/>
      <c r="BF42" s="575"/>
      <c r="BG42" s="575"/>
      <c r="BH42" s="575"/>
      <c r="BI42" s="575"/>
      <c r="BJ42" s="575"/>
    </row>
    <row r="43" spans="2:62" ht="12.9" customHeight="1" x14ac:dyDescent="0.3">
      <c r="B43" s="587" t="s">
        <v>306</v>
      </c>
      <c r="F43" s="580"/>
      <c r="G43" s="580"/>
      <c r="H43" s="580"/>
      <c r="I43" s="580"/>
      <c r="J43" s="580"/>
      <c r="K43" s="580"/>
      <c r="L43" s="580"/>
      <c r="M43" s="580"/>
      <c r="N43" s="580"/>
      <c r="O43" s="580"/>
      <c r="P43" s="580"/>
      <c r="Q43" s="580"/>
      <c r="R43" s="580"/>
      <c r="S43" s="580"/>
      <c r="T43" s="580"/>
      <c r="U43" s="580"/>
      <c r="V43" s="580"/>
      <c r="W43" s="580"/>
      <c r="X43" s="580"/>
      <c r="Y43" s="580"/>
      <c r="Z43" s="580"/>
      <c r="AA43" s="580"/>
      <c r="AB43" s="580"/>
      <c r="AC43" s="580"/>
      <c r="AD43" s="580"/>
      <c r="AE43" s="580"/>
      <c r="AF43" s="580"/>
      <c r="AG43" s="580"/>
      <c r="AH43" s="580"/>
      <c r="AI43" s="580"/>
      <c r="AJ43" s="580"/>
      <c r="AK43" s="580"/>
      <c r="AL43" s="580"/>
      <c r="AM43" s="580"/>
      <c r="AN43" s="580"/>
      <c r="AO43" s="580"/>
      <c r="AP43" s="580"/>
      <c r="AQ43" s="580"/>
      <c r="AR43" s="580"/>
      <c r="AS43" s="580"/>
      <c r="AT43" s="580"/>
      <c r="AU43" s="580"/>
      <c r="AV43" s="580"/>
      <c r="AW43" s="585"/>
      <c r="AX43" s="585"/>
      <c r="AY43" s="585"/>
      <c r="AZ43" s="585"/>
      <c r="BA43" s="760">
        <f>BA69</f>
        <v>0</v>
      </c>
      <c r="BB43" s="761"/>
      <c r="BC43" s="761"/>
      <c r="BD43" s="761"/>
      <c r="BE43" s="761"/>
      <c r="BF43" s="761"/>
      <c r="BG43" s="761"/>
      <c r="BH43" s="761"/>
      <c r="BI43" s="761"/>
      <c r="BJ43" s="761"/>
    </row>
    <row r="44" spans="2:62" ht="12.9" customHeight="1" x14ac:dyDescent="0.3">
      <c r="B44" s="580" t="s">
        <v>307</v>
      </c>
      <c r="F44" s="580" t="s">
        <v>318</v>
      </c>
      <c r="G44" s="580"/>
      <c r="H44" s="580"/>
      <c r="I44" s="580"/>
      <c r="J44" s="580"/>
      <c r="K44" s="580"/>
      <c r="L44" s="580"/>
      <c r="M44" s="580"/>
      <c r="N44" s="580"/>
      <c r="O44" s="580"/>
      <c r="P44" s="580"/>
      <c r="Q44" s="580"/>
      <c r="R44" s="580"/>
      <c r="S44" s="580"/>
      <c r="T44" s="580"/>
      <c r="U44" s="580"/>
      <c r="V44" s="580"/>
      <c r="W44" s="580"/>
      <c r="X44" s="580"/>
      <c r="Y44" s="580"/>
      <c r="Z44" s="580"/>
      <c r="AA44" s="580"/>
      <c r="AB44" s="580"/>
      <c r="AC44" s="580"/>
      <c r="AD44" s="580"/>
      <c r="AE44" s="580"/>
      <c r="AF44" s="580"/>
      <c r="AG44" s="580"/>
      <c r="AH44" s="580"/>
      <c r="AI44" s="580"/>
      <c r="AJ44" s="580"/>
      <c r="AK44" s="580"/>
      <c r="AL44" s="580"/>
      <c r="AM44" s="580"/>
      <c r="AN44" s="580"/>
      <c r="AO44" s="580"/>
      <c r="AP44" s="580"/>
      <c r="AQ44" s="580"/>
      <c r="AR44" s="580"/>
      <c r="AS44" s="580"/>
      <c r="AT44" s="580"/>
      <c r="AU44" s="580"/>
      <c r="AV44" s="580"/>
      <c r="AW44" s="585"/>
      <c r="AX44" s="585"/>
      <c r="AY44" s="585"/>
      <c r="AZ44" s="585"/>
      <c r="BA44" s="762"/>
      <c r="BB44" s="762"/>
      <c r="BC44" s="762"/>
      <c r="BD44" s="762"/>
      <c r="BE44" s="762"/>
      <c r="BF44" s="762"/>
      <c r="BG44" s="762"/>
      <c r="BH44" s="762"/>
      <c r="BI44" s="762"/>
      <c r="BJ44" s="762"/>
    </row>
    <row r="45" spans="2:62" ht="10.65" customHeight="1" x14ac:dyDescent="0.3">
      <c r="B45" s="580"/>
      <c r="F45" s="580"/>
      <c r="G45" s="580"/>
      <c r="H45" s="580"/>
      <c r="I45" s="580"/>
      <c r="J45" s="580"/>
      <c r="K45" s="580"/>
      <c r="L45" s="580"/>
      <c r="M45" s="580"/>
      <c r="N45" s="580"/>
      <c r="O45" s="580"/>
      <c r="P45" s="580"/>
      <c r="Q45" s="580"/>
      <c r="R45" s="580"/>
      <c r="S45" s="580"/>
      <c r="T45" s="580"/>
      <c r="U45" s="580"/>
      <c r="V45" s="580"/>
      <c r="W45" s="580"/>
      <c r="X45" s="580"/>
      <c r="Y45" s="580"/>
      <c r="Z45" s="580"/>
      <c r="AA45" s="580"/>
      <c r="AB45" s="580"/>
      <c r="AC45" s="580"/>
      <c r="AD45" s="580"/>
      <c r="AE45" s="580"/>
      <c r="AF45" s="580"/>
      <c r="AG45" s="580"/>
      <c r="AH45" s="580"/>
      <c r="AI45" s="580"/>
      <c r="AJ45" s="580"/>
      <c r="AK45" s="580"/>
      <c r="AL45" s="580"/>
      <c r="AM45" s="580"/>
      <c r="AN45" s="580"/>
      <c r="AO45" s="580"/>
      <c r="AP45" s="580"/>
      <c r="AQ45" s="580"/>
      <c r="AR45" s="580"/>
      <c r="AS45" s="580"/>
      <c r="AT45" s="580"/>
      <c r="AU45" s="580"/>
      <c r="AV45" s="580"/>
      <c r="AW45" s="585"/>
      <c r="AX45" s="585"/>
      <c r="AY45" s="585"/>
      <c r="AZ45" s="585"/>
      <c r="BA45" s="767">
        <f>BA34+BA36+BA38+BA40+BA43</f>
        <v>0</v>
      </c>
      <c r="BB45" s="767"/>
      <c r="BC45" s="767"/>
      <c r="BD45" s="767"/>
      <c r="BE45" s="767"/>
      <c r="BF45" s="767"/>
      <c r="BG45" s="767"/>
      <c r="BH45" s="767"/>
      <c r="BI45" s="767"/>
      <c r="BJ45" s="767"/>
    </row>
    <row r="46" spans="2:62" ht="12.9" customHeight="1" x14ac:dyDescent="0.3">
      <c r="B46" s="580" t="s">
        <v>308</v>
      </c>
      <c r="F46" s="580" t="s">
        <v>319</v>
      </c>
      <c r="G46" s="580"/>
      <c r="H46" s="580"/>
      <c r="I46" s="580"/>
      <c r="J46" s="580"/>
      <c r="K46" s="580"/>
      <c r="L46" s="580"/>
      <c r="M46" s="580"/>
      <c r="N46" s="580"/>
      <c r="O46" s="580"/>
      <c r="P46" s="580"/>
      <c r="Q46" s="580"/>
      <c r="R46" s="580"/>
      <c r="S46" s="580"/>
      <c r="T46" s="580"/>
      <c r="U46" s="580"/>
      <c r="V46" s="580"/>
      <c r="W46" s="580"/>
      <c r="X46" s="580"/>
      <c r="Y46" s="580"/>
      <c r="Z46" s="580"/>
      <c r="AA46" s="580"/>
      <c r="AB46" s="580"/>
      <c r="AC46" s="580"/>
      <c r="AD46" s="580"/>
      <c r="AE46" s="580"/>
      <c r="AF46" s="580"/>
      <c r="AG46" s="580"/>
      <c r="AH46" s="580"/>
      <c r="AI46" s="580"/>
      <c r="AJ46" s="580"/>
      <c r="AK46" s="580"/>
      <c r="AL46" s="580"/>
      <c r="AM46" s="580"/>
      <c r="AN46" s="580"/>
      <c r="AO46" s="580"/>
      <c r="AP46" s="580"/>
      <c r="AQ46" s="580"/>
      <c r="AR46" s="580"/>
      <c r="AS46" s="580"/>
      <c r="AT46" s="580"/>
      <c r="AU46" s="580"/>
      <c r="AV46" s="580"/>
      <c r="AW46" s="585"/>
      <c r="AX46" s="585"/>
      <c r="AY46" s="585"/>
      <c r="AZ46" s="585"/>
      <c r="BA46" s="768"/>
      <c r="BB46" s="768"/>
      <c r="BC46" s="768"/>
      <c r="BD46" s="768"/>
      <c r="BE46" s="768"/>
      <c r="BF46" s="768"/>
      <c r="BG46" s="768"/>
      <c r="BH46" s="768"/>
      <c r="BI46" s="768"/>
      <c r="BJ46" s="768"/>
    </row>
    <row r="47" spans="2:62" ht="10.65" customHeight="1" x14ac:dyDescent="0.3">
      <c r="B47" s="580"/>
      <c r="F47" s="580"/>
      <c r="G47" s="580"/>
      <c r="H47" s="580"/>
      <c r="I47" s="580"/>
      <c r="J47" s="580"/>
      <c r="K47" s="580"/>
      <c r="L47" s="580"/>
      <c r="M47" s="580"/>
      <c r="N47" s="580"/>
      <c r="O47" s="580"/>
      <c r="P47" s="580"/>
      <c r="Q47" s="580"/>
      <c r="R47" s="580"/>
      <c r="S47" s="580"/>
      <c r="T47" s="580"/>
      <c r="U47" s="580"/>
      <c r="V47" s="580"/>
      <c r="W47" s="580"/>
      <c r="X47" s="580"/>
      <c r="Y47" s="580"/>
      <c r="Z47" s="580"/>
      <c r="AA47" s="580"/>
      <c r="AB47" s="580"/>
      <c r="AC47" s="580"/>
      <c r="AD47" s="580"/>
      <c r="AE47" s="580"/>
      <c r="AF47" s="580"/>
      <c r="AG47" s="580"/>
      <c r="AH47" s="580"/>
      <c r="AI47" s="580"/>
      <c r="AJ47" s="580"/>
      <c r="AK47" s="580"/>
      <c r="AL47" s="580"/>
      <c r="AM47" s="580"/>
      <c r="AN47" s="580"/>
      <c r="AO47" s="580"/>
      <c r="AP47" s="580"/>
      <c r="AQ47" s="580"/>
      <c r="AR47" s="580"/>
      <c r="AS47" s="580"/>
      <c r="AT47" s="580"/>
      <c r="AU47" s="580"/>
      <c r="AV47" s="580"/>
      <c r="AW47" s="585"/>
      <c r="AX47" s="585"/>
      <c r="AY47" s="585"/>
      <c r="AZ47" s="585"/>
      <c r="BA47" s="769" t="e">
        <f>AZ110</f>
        <v>#DIV/0!</v>
      </c>
      <c r="BB47" s="769"/>
      <c r="BC47" s="769"/>
      <c r="BD47" s="769"/>
      <c r="BE47" s="769"/>
      <c r="BF47" s="769"/>
      <c r="BG47" s="769"/>
      <c r="BH47" s="769"/>
      <c r="BI47" s="769"/>
      <c r="BJ47" s="769"/>
    </row>
    <row r="48" spans="2:62" ht="12.9" customHeight="1" x14ac:dyDescent="0.3">
      <c r="B48" s="580" t="s">
        <v>309</v>
      </c>
      <c r="F48" s="580" t="s">
        <v>320</v>
      </c>
      <c r="G48" s="580"/>
      <c r="H48" s="580"/>
      <c r="I48" s="580"/>
      <c r="J48" s="580"/>
      <c r="K48" s="580"/>
      <c r="L48" s="580"/>
      <c r="M48" s="580"/>
      <c r="N48" s="580"/>
      <c r="O48" s="580"/>
      <c r="P48" s="580"/>
      <c r="Q48" s="580"/>
      <c r="R48" s="580"/>
      <c r="S48" s="580"/>
      <c r="T48" s="580"/>
      <c r="U48" s="580"/>
      <c r="V48" s="580"/>
      <c r="W48" s="580"/>
      <c r="X48" s="580"/>
      <c r="Y48" s="580"/>
      <c r="Z48" s="580"/>
      <c r="AA48" s="580"/>
      <c r="AB48" s="580"/>
      <c r="AC48" s="580"/>
      <c r="AD48" s="580"/>
      <c r="AE48" s="580"/>
      <c r="AF48" s="580"/>
      <c r="AG48" s="580"/>
      <c r="AH48" s="580"/>
      <c r="AI48" s="580"/>
      <c r="AJ48" s="580"/>
      <c r="AK48" s="580"/>
      <c r="AL48" s="580"/>
      <c r="AM48" s="580"/>
      <c r="AN48" s="580"/>
      <c r="AO48" s="580"/>
      <c r="AP48" s="580"/>
      <c r="AQ48" s="580"/>
      <c r="AR48" s="580"/>
      <c r="AS48" s="580"/>
      <c r="AT48" s="580"/>
      <c r="AU48" s="580"/>
      <c r="AV48" s="580"/>
      <c r="AW48" s="585"/>
      <c r="AX48" s="585"/>
      <c r="AY48" s="585"/>
      <c r="AZ48" s="585"/>
      <c r="BA48" s="770"/>
      <c r="BB48" s="770"/>
      <c r="BC48" s="770"/>
      <c r="BD48" s="770"/>
      <c r="BE48" s="770"/>
      <c r="BF48" s="770"/>
      <c r="BG48" s="770"/>
      <c r="BH48" s="770"/>
      <c r="BI48" s="770"/>
      <c r="BJ48" s="770"/>
    </row>
    <row r="49" spans="1:62" ht="10.65" customHeight="1" x14ac:dyDescent="0.3">
      <c r="B49" s="580"/>
      <c r="F49" s="580"/>
      <c r="G49" s="580"/>
      <c r="H49" s="580"/>
      <c r="I49" s="580"/>
      <c r="J49" s="580"/>
      <c r="K49" s="580"/>
      <c r="L49" s="580"/>
      <c r="M49" s="580"/>
      <c r="N49" s="580"/>
      <c r="O49" s="580"/>
      <c r="P49" s="580"/>
      <c r="Q49" s="580"/>
      <c r="R49" s="580"/>
      <c r="S49" s="580"/>
      <c r="T49" s="580"/>
      <c r="U49" s="580"/>
      <c r="V49" s="580"/>
      <c r="W49" s="580"/>
      <c r="X49" s="580"/>
      <c r="Y49" s="580"/>
      <c r="Z49" s="580"/>
      <c r="AA49" s="580"/>
      <c r="AB49" s="580"/>
      <c r="AC49" s="580"/>
      <c r="AD49" s="580"/>
      <c r="AE49" s="580"/>
      <c r="AF49" s="580"/>
      <c r="AG49" s="580"/>
      <c r="AH49" s="580"/>
      <c r="AI49" s="580"/>
      <c r="AJ49" s="580"/>
      <c r="AK49" s="580"/>
      <c r="AL49" s="580"/>
      <c r="AM49" s="580"/>
      <c r="AN49" s="580"/>
      <c r="AO49" s="580"/>
      <c r="AP49" s="580"/>
      <c r="AQ49" s="580"/>
      <c r="AR49" s="580"/>
      <c r="AS49" s="580"/>
      <c r="AT49" s="580"/>
      <c r="AU49" s="580"/>
      <c r="AV49" s="580"/>
      <c r="AW49" s="586"/>
      <c r="AX49" s="173"/>
      <c r="AY49" s="173"/>
      <c r="AZ49" s="173"/>
      <c r="BA49" s="588"/>
      <c r="BB49" s="588"/>
      <c r="BC49" s="588"/>
      <c r="BD49" s="588"/>
      <c r="BE49" s="588"/>
      <c r="BF49" s="588"/>
      <c r="BG49" s="588"/>
      <c r="BH49" s="588"/>
      <c r="BI49" s="588"/>
      <c r="BJ49" s="588"/>
    </row>
    <row r="50" spans="1:62" ht="12.9" customHeight="1" x14ac:dyDescent="0.3">
      <c r="B50" s="583" t="s">
        <v>310</v>
      </c>
      <c r="F50" s="580"/>
      <c r="G50" s="580"/>
      <c r="H50" s="580"/>
      <c r="I50" s="580"/>
      <c r="J50" s="580"/>
      <c r="K50" s="580"/>
      <c r="L50" s="580"/>
      <c r="M50" s="580"/>
      <c r="N50" s="580"/>
      <c r="O50" s="580"/>
      <c r="P50" s="580"/>
      <c r="Q50" s="580"/>
      <c r="R50" s="580"/>
      <c r="S50" s="580"/>
      <c r="T50" s="580"/>
      <c r="U50" s="580"/>
      <c r="V50" s="580"/>
      <c r="W50" s="580"/>
      <c r="X50" s="580"/>
      <c r="Y50" s="580"/>
      <c r="Z50" s="580"/>
      <c r="AA50" s="580"/>
      <c r="AB50" s="580"/>
      <c r="AC50" s="580"/>
      <c r="AD50" s="580"/>
      <c r="AE50" s="580"/>
      <c r="AF50" s="580"/>
      <c r="AG50" s="580"/>
      <c r="AH50" s="580"/>
      <c r="AI50" s="580"/>
      <c r="AJ50" s="580"/>
      <c r="AK50" s="580"/>
      <c r="AL50" s="580"/>
      <c r="AM50" s="580"/>
      <c r="AN50" s="580"/>
      <c r="AO50" s="580"/>
      <c r="AP50" s="580"/>
      <c r="AQ50" s="580"/>
      <c r="AR50" s="580"/>
      <c r="AS50" s="580"/>
      <c r="AT50" s="580"/>
      <c r="AU50" s="580"/>
      <c r="AV50" s="580"/>
      <c r="AW50" s="585"/>
      <c r="AX50" s="585"/>
      <c r="AY50" s="585"/>
      <c r="AZ50" s="585"/>
      <c r="BA50" s="760" t="e">
        <f>BA45*BA47</f>
        <v>#DIV/0!</v>
      </c>
      <c r="BB50" s="760"/>
      <c r="BC50" s="760"/>
      <c r="BD50" s="760"/>
      <c r="BE50" s="760"/>
      <c r="BF50" s="760"/>
      <c r="BG50" s="760"/>
      <c r="BH50" s="760"/>
      <c r="BI50" s="760"/>
      <c r="BJ50" s="760"/>
    </row>
    <row r="51" spans="1:62" ht="12.9" customHeight="1" x14ac:dyDescent="0.3">
      <c r="B51" s="580" t="s">
        <v>315</v>
      </c>
      <c r="F51" s="580" t="s">
        <v>321</v>
      </c>
      <c r="G51" s="580"/>
      <c r="H51" s="580"/>
      <c r="I51" s="580"/>
      <c r="J51" s="580"/>
      <c r="K51" s="580"/>
      <c r="L51" s="580"/>
      <c r="M51" s="580"/>
      <c r="N51" s="580"/>
      <c r="O51" s="580"/>
      <c r="P51" s="580"/>
      <c r="Q51" s="580"/>
      <c r="R51" s="580"/>
      <c r="S51" s="580"/>
      <c r="T51" s="580"/>
      <c r="U51" s="580"/>
      <c r="V51" s="580"/>
      <c r="W51" s="580"/>
      <c r="X51" s="580"/>
      <c r="Y51" s="580"/>
      <c r="Z51" s="580"/>
      <c r="AA51" s="580"/>
      <c r="AB51" s="580"/>
      <c r="AC51" s="580"/>
      <c r="AD51" s="580"/>
      <c r="AE51" s="580"/>
      <c r="AF51" s="580"/>
      <c r="AG51" s="580"/>
      <c r="AH51" s="580"/>
      <c r="AI51" s="580"/>
      <c r="AJ51" s="580"/>
      <c r="AK51" s="580"/>
      <c r="AL51" s="580"/>
      <c r="AM51" s="580"/>
      <c r="AN51" s="580"/>
      <c r="AO51" s="580"/>
      <c r="AP51" s="580"/>
      <c r="AQ51" s="580"/>
      <c r="AR51" s="580"/>
      <c r="AS51" s="580"/>
      <c r="AT51" s="580"/>
      <c r="AU51" s="580"/>
      <c r="AV51" s="580"/>
      <c r="AW51" s="585"/>
      <c r="AX51" s="585"/>
      <c r="AY51" s="585"/>
      <c r="AZ51" s="585"/>
      <c r="BA51" s="768"/>
      <c r="BB51" s="768"/>
      <c r="BC51" s="768"/>
      <c r="BD51" s="768"/>
      <c r="BE51" s="768"/>
      <c r="BF51" s="768"/>
      <c r="BG51" s="768"/>
      <c r="BH51" s="768"/>
      <c r="BI51" s="768"/>
      <c r="BJ51" s="768"/>
    </row>
    <row r="52" spans="1:62" ht="10.65" customHeight="1" x14ac:dyDescent="0.3">
      <c r="F52" s="580"/>
      <c r="G52" s="580"/>
      <c r="H52" s="580"/>
      <c r="I52" s="580"/>
      <c r="J52" s="580"/>
      <c r="K52" s="580"/>
      <c r="L52" s="580"/>
      <c r="M52" s="580"/>
      <c r="N52" s="580"/>
      <c r="O52" s="580"/>
      <c r="P52" s="580"/>
      <c r="Q52" s="580"/>
      <c r="R52" s="580"/>
      <c r="S52" s="580"/>
      <c r="T52" s="580"/>
      <c r="U52" s="580"/>
      <c r="V52" s="580"/>
      <c r="W52" s="580"/>
      <c r="X52" s="580"/>
      <c r="Y52" s="580"/>
      <c r="Z52" s="580"/>
      <c r="AA52" s="580"/>
      <c r="AB52" s="580"/>
      <c r="AC52" s="580"/>
      <c r="AD52" s="580"/>
      <c r="AE52" s="580"/>
      <c r="AF52" s="580"/>
      <c r="AG52" s="580"/>
      <c r="AH52" s="580"/>
      <c r="AI52" s="580"/>
      <c r="AJ52" s="580"/>
      <c r="AK52" s="580"/>
      <c r="AL52" s="580"/>
      <c r="AM52" s="580"/>
      <c r="AN52" s="580"/>
      <c r="AO52" s="580"/>
      <c r="AP52" s="580"/>
      <c r="AQ52" s="580"/>
      <c r="AR52" s="580"/>
      <c r="AS52" s="580"/>
      <c r="AT52" s="580"/>
      <c r="AU52" s="580"/>
      <c r="AV52" s="580"/>
      <c r="AW52" s="585"/>
      <c r="AX52" s="585"/>
      <c r="AY52" s="585"/>
      <c r="AZ52" s="585"/>
      <c r="BA52" s="765">
        <f>L14</f>
        <v>0</v>
      </c>
      <c r="BB52" s="765"/>
      <c r="BC52" s="765"/>
      <c r="BD52" s="765"/>
      <c r="BE52" s="765"/>
      <c r="BF52" s="765"/>
      <c r="BG52" s="765"/>
      <c r="BH52" s="765"/>
      <c r="BI52" s="765"/>
      <c r="BJ52" s="765"/>
    </row>
    <row r="53" spans="1:62" ht="12.9" customHeight="1" x14ac:dyDescent="0.3">
      <c r="B53" s="580" t="s">
        <v>316</v>
      </c>
      <c r="F53" s="580" t="s">
        <v>322</v>
      </c>
      <c r="G53" s="580"/>
      <c r="H53" s="580"/>
      <c r="I53" s="580"/>
      <c r="J53" s="580"/>
      <c r="K53" s="580"/>
      <c r="L53" s="580"/>
      <c r="M53" s="580"/>
      <c r="N53" s="580"/>
      <c r="O53" s="580"/>
      <c r="P53" s="580"/>
      <c r="Q53" s="580"/>
      <c r="R53" s="580"/>
      <c r="S53" s="580"/>
      <c r="T53" s="580"/>
      <c r="U53" s="580"/>
      <c r="V53" s="580"/>
      <c r="W53" s="580"/>
      <c r="X53" s="580"/>
      <c r="Y53" s="580"/>
      <c r="Z53" s="580"/>
      <c r="AA53" s="580"/>
      <c r="AB53" s="580"/>
      <c r="AC53" s="580"/>
      <c r="AD53" s="580"/>
      <c r="AE53" s="580"/>
      <c r="AF53" s="580"/>
      <c r="AG53" s="580"/>
      <c r="AH53" s="580"/>
      <c r="AI53" s="580"/>
      <c r="AJ53" s="580"/>
      <c r="AK53" s="580"/>
      <c r="AL53" s="580"/>
      <c r="AM53" s="580"/>
      <c r="AN53" s="580"/>
      <c r="AO53" s="580"/>
      <c r="AP53" s="580"/>
      <c r="AQ53" s="580"/>
      <c r="AR53" s="580"/>
      <c r="AS53" s="580"/>
      <c r="AT53" s="580"/>
      <c r="AU53" s="580"/>
      <c r="AV53" s="580"/>
      <c r="AW53" s="585"/>
      <c r="AX53" s="585"/>
      <c r="AY53" s="585"/>
      <c r="AZ53" s="585"/>
      <c r="BA53" s="766"/>
      <c r="BB53" s="766"/>
      <c r="BC53" s="766"/>
      <c r="BD53" s="766"/>
      <c r="BE53" s="766"/>
      <c r="BF53" s="766"/>
      <c r="BG53" s="766"/>
      <c r="BH53" s="766"/>
      <c r="BI53" s="766"/>
      <c r="BJ53" s="766"/>
    </row>
    <row r="54" spans="1:62" ht="10.65" customHeight="1" x14ac:dyDescent="0.3">
      <c r="B54" s="580"/>
      <c r="AW54" s="584"/>
      <c r="AX54" s="584"/>
      <c r="AY54" s="584"/>
      <c r="AZ54" s="584"/>
      <c r="BA54" s="767">
        <f>BA34/0.75</f>
        <v>0</v>
      </c>
      <c r="BB54" s="767"/>
      <c r="BC54" s="767"/>
      <c r="BD54" s="767"/>
      <c r="BE54" s="767"/>
      <c r="BF54" s="767"/>
      <c r="BG54" s="767"/>
      <c r="BH54" s="767"/>
      <c r="BI54" s="767"/>
      <c r="BJ54" s="767"/>
    </row>
    <row r="55" spans="1:62" ht="12.9" customHeight="1" x14ac:dyDescent="0.3">
      <c r="B55" s="580" t="s">
        <v>317</v>
      </c>
      <c r="F55" s="580" t="s">
        <v>323</v>
      </c>
      <c r="AW55" s="584"/>
      <c r="AX55" s="584"/>
      <c r="AY55" s="584"/>
      <c r="AZ55" s="584"/>
      <c r="BA55" s="768"/>
      <c r="BB55" s="768"/>
      <c r="BC55" s="768"/>
      <c r="BD55" s="768"/>
      <c r="BE55" s="768"/>
      <c r="BF55" s="768"/>
      <c r="BG55" s="768"/>
      <c r="BH55" s="768"/>
      <c r="BI55" s="768"/>
      <c r="BJ55" s="768"/>
    </row>
    <row r="56" spans="1:62" ht="10.65" customHeight="1" x14ac:dyDescent="0.3">
      <c r="AW56" s="173"/>
      <c r="AX56" s="173"/>
      <c r="AY56" s="173"/>
      <c r="AZ56" s="173"/>
      <c r="BA56" s="588"/>
      <c r="BB56" s="588"/>
      <c r="BC56" s="588"/>
      <c r="BD56" s="588"/>
      <c r="BE56" s="588"/>
      <c r="BF56" s="588"/>
      <c r="BG56" s="588"/>
      <c r="BH56" s="588"/>
      <c r="BI56" s="588"/>
      <c r="BJ56" s="588"/>
    </row>
    <row r="57" spans="1:62" ht="12.9" customHeight="1" x14ac:dyDescent="0.3">
      <c r="B57" s="583" t="s">
        <v>324</v>
      </c>
      <c r="AW57" s="584"/>
      <c r="AX57" s="584"/>
      <c r="AY57" s="584"/>
      <c r="AZ57" s="584"/>
      <c r="BA57" s="732" t="e">
        <f>MIN(BA50,BA52,BA54)</f>
        <v>#DIV/0!</v>
      </c>
      <c r="BB57" s="732"/>
      <c r="BC57" s="732"/>
      <c r="BD57" s="732"/>
      <c r="BE57" s="732"/>
      <c r="BF57" s="732"/>
      <c r="BG57" s="732"/>
      <c r="BH57" s="732"/>
      <c r="BI57" s="732"/>
      <c r="BJ57" s="732"/>
    </row>
    <row r="58" spans="1:62" ht="12.9" customHeight="1" x14ac:dyDescent="0.3">
      <c r="B58" s="580" t="s">
        <v>325</v>
      </c>
      <c r="F58" s="580" t="s">
        <v>326</v>
      </c>
      <c r="AW58" s="584"/>
      <c r="AX58" s="584"/>
      <c r="AY58" s="584"/>
      <c r="AZ58" s="584"/>
      <c r="BA58" s="771"/>
      <c r="BB58" s="771"/>
      <c r="BC58" s="771"/>
      <c r="BD58" s="771"/>
      <c r="BE58" s="771"/>
      <c r="BF58" s="771"/>
      <c r="BG58" s="771"/>
      <c r="BH58" s="771"/>
      <c r="BI58" s="771"/>
      <c r="BJ58" s="771"/>
    </row>
    <row r="62" spans="1:62" x14ac:dyDescent="0.3">
      <c r="A62" s="736" t="s">
        <v>341</v>
      </c>
      <c r="B62" s="736"/>
      <c r="C62" s="736"/>
      <c r="D62" s="736"/>
      <c r="E62" s="736"/>
      <c r="F62" s="736"/>
      <c r="G62" s="736"/>
      <c r="H62" s="736"/>
      <c r="I62" s="736"/>
      <c r="J62" s="736"/>
      <c r="K62" s="736"/>
      <c r="L62" s="736"/>
      <c r="M62" s="736"/>
      <c r="N62" s="736"/>
      <c r="O62" s="736"/>
      <c r="P62" s="736"/>
      <c r="Q62" s="736"/>
      <c r="R62" s="736"/>
      <c r="S62" s="736"/>
      <c r="T62" s="736"/>
      <c r="U62" s="736"/>
      <c r="V62" s="736"/>
      <c r="W62" s="736"/>
      <c r="X62" s="736"/>
      <c r="Y62" s="736"/>
      <c r="Z62" s="736"/>
      <c r="AA62" s="736"/>
      <c r="AB62" s="736"/>
      <c r="AC62" s="736"/>
      <c r="AD62" s="736"/>
      <c r="AE62" s="736"/>
      <c r="AF62" s="736"/>
      <c r="AG62" s="736"/>
      <c r="AH62" s="736"/>
      <c r="AI62" s="736"/>
      <c r="AJ62" s="736"/>
      <c r="AK62" s="736"/>
      <c r="AL62" s="736"/>
      <c r="AM62" s="736"/>
      <c r="AN62" s="736"/>
      <c r="AO62" s="736"/>
      <c r="AP62" s="736"/>
      <c r="AQ62" s="736"/>
      <c r="AR62" s="736"/>
      <c r="AS62" s="736"/>
      <c r="AT62" s="736"/>
      <c r="AU62" s="736"/>
      <c r="AV62" s="736"/>
      <c r="AW62" s="736"/>
      <c r="AX62" s="736"/>
      <c r="AY62" s="736"/>
      <c r="AZ62" s="736"/>
      <c r="BA62" s="736"/>
      <c r="BB62" s="736"/>
      <c r="BC62" s="736"/>
      <c r="BD62" s="736"/>
      <c r="BE62" s="736"/>
      <c r="BF62" s="736"/>
      <c r="BG62" s="736"/>
      <c r="BH62" s="736"/>
      <c r="BI62" s="736"/>
      <c r="BJ62" s="736"/>
    </row>
    <row r="64" spans="1:62" ht="12.9" customHeight="1" x14ac:dyDescent="0.3">
      <c r="B64" s="583" t="s">
        <v>342</v>
      </c>
      <c r="C64" s="575"/>
      <c r="D64" s="575"/>
      <c r="E64" s="575"/>
      <c r="F64" s="575"/>
      <c r="G64" s="575"/>
      <c r="H64" s="575"/>
      <c r="I64" s="575"/>
      <c r="J64" s="575"/>
      <c r="K64" s="575"/>
      <c r="L64" s="575"/>
      <c r="M64" s="575"/>
      <c r="N64" s="575"/>
      <c r="O64" s="575"/>
      <c r="P64" s="575"/>
      <c r="Q64" s="575"/>
      <c r="R64" s="575"/>
      <c r="S64" s="575"/>
      <c r="T64" s="575"/>
      <c r="U64" s="575"/>
      <c r="V64" s="575"/>
      <c r="W64" s="575"/>
      <c r="X64" s="575"/>
      <c r="Y64" s="575"/>
      <c r="Z64" s="575"/>
      <c r="AA64" s="575"/>
      <c r="AB64" s="575"/>
      <c r="AC64" s="575"/>
      <c r="AD64" s="575"/>
      <c r="AE64" s="575"/>
      <c r="AF64" s="575"/>
      <c r="AG64" s="575"/>
      <c r="AH64" s="575"/>
      <c r="AI64" s="575"/>
      <c r="AJ64" s="575"/>
    </row>
    <row r="65" spans="2:62" x14ac:dyDescent="0.3">
      <c r="B65" s="575"/>
      <c r="C65" s="575"/>
      <c r="D65" s="575"/>
      <c r="E65" s="575"/>
      <c r="F65" s="575"/>
      <c r="G65" s="575"/>
      <c r="H65" s="575"/>
      <c r="I65" s="575"/>
      <c r="J65" s="575"/>
      <c r="K65" s="575"/>
      <c r="L65" s="575"/>
      <c r="M65" s="575"/>
      <c r="N65" s="575"/>
      <c r="O65" s="575"/>
      <c r="P65" s="575"/>
      <c r="Q65" s="575"/>
      <c r="R65" s="575"/>
      <c r="S65" s="575"/>
      <c r="T65" s="575"/>
      <c r="U65" s="575"/>
      <c r="V65" s="575"/>
      <c r="W65" s="575"/>
      <c r="X65" s="575"/>
      <c r="Y65" s="575"/>
      <c r="Z65" s="575"/>
      <c r="AA65" s="575"/>
      <c r="AB65" s="575"/>
      <c r="AC65" s="575"/>
      <c r="AD65" s="575"/>
      <c r="AE65" s="575"/>
      <c r="AF65" s="575"/>
      <c r="AG65" s="575"/>
      <c r="AH65" s="575"/>
      <c r="AI65" s="575"/>
      <c r="AJ65" s="575"/>
      <c r="AW65" s="584"/>
      <c r="AX65" s="584"/>
      <c r="AY65" s="584"/>
      <c r="AZ65" s="577"/>
      <c r="BA65" s="734">
        <f>'Tables calc'!H24</f>
        <v>0</v>
      </c>
      <c r="BB65" s="734"/>
      <c r="BC65" s="734"/>
      <c r="BD65" s="734"/>
      <c r="BE65" s="734"/>
      <c r="BF65" s="734"/>
      <c r="BG65" s="734"/>
      <c r="BH65" s="734"/>
      <c r="BI65" s="734"/>
      <c r="BJ65" s="734"/>
    </row>
    <row r="66" spans="2:62" ht="12.9" customHeight="1" x14ac:dyDescent="0.3">
      <c r="B66" s="580" t="s">
        <v>302</v>
      </c>
      <c r="C66" s="575"/>
      <c r="D66" s="575"/>
      <c r="E66" s="575"/>
      <c r="F66" s="580" t="s">
        <v>349</v>
      </c>
      <c r="H66" s="575"/>
      <c r="I66" s="575"/>
      <c r="J66" s="575"/>
      <c r="K66" s="575"/>
      <c r="L66" s="575"/>
      <c r="M66" s="575"/>
      <c r="N66" s="575"/>
      <c r="O66" s="575"/>
      <c r="P66" s="575"/>
      <c r="Q66" s="575"/>
      <c r="R66" s="575"/>
      <c r="S66" s="575"/>
      <c r="T66" s="575"/>
      <c r="U66" s="575"/>
      <c r="V66" s="575"/>
      <c r="W66" s="575"/>
      <c r="X66" s="575"/>
      <c r="Y66" s="575"/>
      <c r="Z66" s="575"/>
      <c r="AA66" s="575"/>
      <c r="AB66" s="575"/>
      <c r="AC66" s="575"/>
      <c r="AD66" s="575"/>
      <c r="AE66" s="575"/>
      <c r="AF66" s="575"/>
      <c r="AG66" s="575"/>
      <c r="AH66" s="575"/>
      <c r="AI66" s="575"/>
      <c r="AJ66" s="575"/>
      <c r="AW66" s="584"/>
      <c r="AX66" s="584"/>
      <c r="AY66" s="584"/>
      <c r="AZ66" s="577"/>
      <c r="BA66" s="735"/>
      <c r="BB66" s="735"/>
      <c r="BC66" s="735"/>
      <c r="BD66" s="735"/>
      <c r="BE66" s="735"/>
      <c r="BF66" s="735"/>
      <c r="BG66" s="735"/>
      <c r="BH66" s="735"/>
      <c r="BI66" s="735"/>
      <c r="BJ66" s="735"/>
    </row>
    <row r="67" spans="2:62" x14ac:dyDescent="0.3">
      <c r="B67" s="580"/>
      <c r="C67" s="575"/>
      <c r="D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W67" s="584"/>
      <c r="AX67" s="584"/>
      <c r="AY67" s="584"/>
      <c r="AZ67" s="577"/>
      <c r="BA67" s="753">
        <f>'Tables calc'!H25</f>
        <v>0</v>
      </c>
      <c r="BB67" s="753"/>
      <c r="BC67" s="753"/>
      <c r="BD67" s="753"/>
      <c r="BE67" s="753"/>
      <c r="BF67" s="753"/>
      <c r="BG67" s="753"/>
      <c r="BH67" s="753"/>
      <c r="BI67" s="753"/>
      <c r="BJ67" s="753"/>
    </row>
    <row r="68" spans="2:62" ht="12.9" customHeight="1" x14ac:dyDescent="0.3">
      <c r="B68" s="580" t="s">
        <v>303</v>
      </c>
      <c r="C68" s="575"/>
      <c r="D68" s="575"/>
      <c r="E68" s="575"/>
      <c r="F68" s="580" t="s">
        <v>350</v>
      </c>
      <c r="H68" s="575"/>
      <c r="I68" s="575"/>
      <c r="J68" s="575"/>
      <c r="K68" s="575"/>
      <c r="L68" s="575"/>
      <c r="M68" s="575"/>
      <c r="N68" s="575"/>
      <c r="O68" s="575"/>
      <c r="P68" s="575"/>
      <c r="Q68" s="575"/>
      <c r="R68" s="575"/>
      <c r="S68" s="575"/>
      <c r="T68" s="575"/>
      <c r="U68" s="575"/>
      <c r="V68" s="575"/>
      <c r="W68" s="575"/>
      <c r="X68" s="575"/>
      <c r="Y68" s="575"/>
      <c r="Z68" s="575"/>
      <c r="AA68" s="575"/>
      <c r="AB68" s="575"/>
      <c r="AC68" s="575"/>
      <c r="AD68" s="575"/>
      <c r="AE68" s="575"/>
      <c r="AF68" s="575"/>
      <c r="AG68" s="575"/>
      <c r="AH68" s="575"/>
      <c r="AI68" s="575"/>
      <c r="AJ68" s="575"/>
      <c r="AW68" s="584"/>
      <c r="AX68" s="584"/>
      <c r="AY68" s="584"/>
      <c r="AZ68" s="577"/>
      <c r="BA68" s="754"/>
      <c r="BB68" s="754"/>
      <c r="BC68" s="754"/>
      <c r="BD68" s="754"/>
      <c r="BE68" s="754"/>
      <c r="BF68" s="754"/>
      <c r="BG68" s="754"/>
      <c r="BH68" s="754"/>
      <c r="BI68" s="754"/>
      <c r="BJ68" s="754"/>
    </row>
    <row r="69" spans="2:62" x14ac:dyDescent="0.3">
      <c r="B69" s="580"/>
      <c r="C69" s="575"/>
      <c r="D69" s="575"/>
      <c r="E69" s="575"/>
      <c r="F69" s="575"/>
      <c r="G69" s="575"/>
      <c r="H69" s="575"/>
      <c r="I69" s="575"/>
      <c r="J69" s="575"/>
      <c r="K69" s="575"/>
      <c r="L69" s="575"/>
      <c r="M69" s="575"/>
      <c r="N69" s="575"/>
      <c r="O69" s="575"/>
      <c r="P69" s="575"/>
      <c r="Q69" s="575"/>
      <c r="R69" s="575"/>
      <c r="S69" s="575"/>
      <c r="T69" s="575"/>
      <c r="U69" s="575"/>
      <c r="V69" s="575"/>
      <c r="W69" s="575"/>
      <c r="X69" s="575"/>
      <c r="Y69" s="575"/>
      <c r="Z69" s="575"/>
      <c r="AA69" s="575"/>
      <c r="AB69" s="575"/>
      <c r="AC69" s="575"/>
      <c r="AD69" s="575"/>
      <c r="AE69" s="575"/>
      <c r="AF69" s="575"/>
      <c r="AG69" s="575"/>
      <c r="AH69" s="575"/>
      <c r="AI69" s="575"/>
      <c r="AJ69" s="575"/>
      <c r="AX69" s="584"/>
      <c r="AY69" s="584"/>
      <c r="AZ69" s="577"/>
      <c r="BA69" s="752">
        <f>'Tables calc'!H26</f>
        <v>0</v>
      </c>
      <c r="BB69" s="752"/>
      <c r="BC69" s="752"/>
      <c r="BD69" s="752"/>
      <c r="BE69" s="752"/>
      <c r="BF69" s="752"/>
      <c r="BG69" s="752"/>
      <c r="BH69" s="752"/>
      <c r="BI69" s="752"/>
      <c r="BJ69" s="752"/>
    </row>
    <row r="70" spans="2:62" ht="12.9" customHeight="1" x14ac:dyDescent="0.3">
      <c r="B70" s="580" t="s">
        <v>304</v>
      </c>
      <c r="C70" s="575"/>
      <c r="D70" s="575"/>
      <c r="E70" s="575"/>
      <c r="F70" s="580" t="s">
        <v>351</v>
      </c>
      <c r="H70" s="575"/>
      <c r="I70" s="575"/>
      <c r="J70" s="575"/>
      <c r="K70" s="575"/>
      <c r="L70" s="575"/>
      <c r="M70" s="575"/>
      <c r="N70" s="575"/>
      <c r="O70" s="575"/>
      <c r="P70" s="575"/>
      <c r="Q70" s="575"/>
      <c r="R70" s="575"/>
      <c r="S70" s="575"/>
      <c r="T70" s="575"/>
      <c r="U70" s="575"/>
      <c r="V70" s="575"/>
      <c r="W70" s="575"/>
      <c r="X70" s="575"/>
      <c r="Y70" s="575"/>
      <c r="Z70" s="575"/>
      <c r="AA70" s="575"/>
      <c r="AB70" s="575"/>
      <c r="AC70" s="575"/>
      <c r="AD70" s="575"/>
      <c r="AE70" s="575"/>
      <c r="AF70" s="575"/>
      <c r="AG70" s="575"/>
      <c r="AH70" s="575"/>
      <c r="AI70" s="575"/>
      <c r="AJ70" s="575"/>
      <c r="AX70" s="584"/>
      <c r="AY70" s="584"/>
      <c r="AZ70" s="577"/>
      <c r="BA70" s="735"/>
      <c r="BB70" s="735"/>
      <c r="BC70" s="735"/>
      <c r="BD70" s="735"/>
      <c r="BE70" s="735"/>
      <c r="BF70" s="735"/>
      <c r="BG70" s="735"/>
      <c r="BH70" s="735"/>
      <c r="BI70" s="735"/>
      <c r="BJ70" s="735"/>
    </row>
    <row r="71" spans="2:62" ht="12.9" customHeight="1" x14ac:dyDescent="0.3">
      <c r="B71" s="580"/>
      <c r="C71" s="575"/>
      <c r="D71" s="575"/>
      <c r="E71" s="575"/>
      <c r="F71" s="580" t="s">
        <v>352</v>
      </c>
      <c r="H71" s="575"/>
      <c r="I71" s="575"/>
      <c r="J71" s="575"/>
      <c r="K71" s="575"/>
      <c r="L71" s="575"/>
      <c r="M71" s="575"/>
      <c r="N71" s="575"/>
      <c r="O71" s="575"/>
      <c r="P71" s="575"/>
      <c r="Q71" s="575"/>
      <c r="R71" s="575"/>
      <c r="S71" s="575"/>
      <c r="T71" s="575"/>
      <c r="U71" s="575"/>
      <c r="V71" s="575"/>
      <c r="W71" s="575"/>
      <c r="X71" s="575"/>
      <c r="Y71" s="575"/>
      <c r="Z71" s="575"/>
      <c r="AA71" s="575"/>
      <c r="AB71" s="575"/>
      <c r="AC71" s="575"/>
      <c r="AD71" s="575"/>
      <c r="AE71" s="575"/>
      <c r="AF71" s="575"/>
      <c r="AG71" s="575"/>
      <c r="AH71" s="575"/>
      <c r="AI71" s="575"/>
      <c r="AJ71" s="575"/>
      <c r="AX71" s="173"/>
      <c r="AY71" s="173"/>
      <c r="AZ71" s="589"/>
      <c r="BA71" s="575"/>
      <c r="BB71" s="575"/>
      <c r="BC71" s="575"/>
      <c r="BD71" s="575"/>
      <c r="BE71" s="575"/>
      <c r="BF71" s="575"/>
      <c r="BG71" s="575"/>
      <c r="BH71" s="575"/>
      <c r="BI71" s="575"/>
      <c r="BJ71" s="575"/>
    </row>
    <row r="72" spans="2:62" ht="12.9" customHeight="1" x14ac:dyDescent="0.3">
      <c r="B72" s="580"/>
      <c r="C72" s="575"/>
      <c r="D72" s="575"/>
      <c r="E72" s="575"/>
      <c r="F72" s="580" t="s">
        <v>353</v>
      </c>
      <c r="H72" s="575"/>
      <c r="I72" s="575"/>
      <c r="J72" s="575"/>
      <c r="K72" s="575"/>
      <c r="L72" s="575"/>
      <c r="M72" s="575"/>
      <c r="N72" s="575"/>
      <c r="O72" s="575"/>
      <c r="P72" s="575"/>
      <c r="Q72" s="575"/>
      <c r="R72" s="575"/>
      <c r="S72" s="575"/>
      <c r="T72" s="575"/>
      <c r="U72" s="575"/>
      <c r="V72" s="575"/>
      <c r="W72" s="575"/>
      <c r="X72" s="575"/>
      <c r="Y72" s="575"/>
      <c r="Z72" s="575"/>
      <c r="AA72" s="575"/>
      <c r="AB72" s="575"/>
      <c r="AC72" s="575"/>
      <c r="AD72" s="575"/>
      <c r="AE72" s="575"/>
      <c r="AF72" s="575"/>
      <c r="AG72" s="575"/>
      <c r="AH72" s="575"/>
      <c r="AI72" s="575"/>
      <c r="AJ72" s="575"/>
      <c r="AX72" s="173"/>
      <c r="AY72" s="173"/>
      <c r="AZ72" s="589"/>
      <c r="BA72" s="575"/>
      <c r="BB72" s="575"/>
      <c r="BC72" s="575"/>
      <c r="BD72" s="575"/>
      <c r="BE72" s="575"/>
      <c r="BF72" s="575"/>
      <c r="BG72" s="575"/>
      <c r="BH72" s="575"/>
      <c r="BI72" s="575"/>
      <c r="BJ72" s="575"/>
    </row>
    <row r="73" spans="2:62" ht="12.9" customHeight="1" x14ac:dyDescent="0.3">
      <c r="B73" s="580"/>
      <c r="C73" s="575"/>
      <c r="D73" s="575"/>
      <c r="E73" s="575"/>
      <c r="F73" s="580" t="s">
        <v>354</v>
      </c>
      <c r="H73" s="575"/>
      <c r="I73" s="575"/>
      <c r="J73" s="575"/>
      <c r="K73" s="575"/>
      <c r="L73" s="575"/>
      <c r="M73" s="575"/>
      <c r="N73" s="575"/>
      <c r="O73" s="575"/>
      <c r="P73" s="575"/>
      <c r="Q73" s="575"/>
      <c r="R73" s="575"/>
      <c r="S73" s="575"/>
      <c r="T73" s="575"/>
      <c r="U73" s="575"/>
      <c r="V73" s="575"/>
      <c r="W73" s="575"/>
      <c r="X73" s="575"/>
      <c r="Y73" s="575"/>
      <c r="Z73" s="575"/>
      <c r="AA73" s="575"/>
      <c r="AB73" s="575"/>
      <c r="AC73" s="575"/>
      <c r="AD73" s="575"/>
      <c r="AE73" s="575"/>
      <c r="AF73" s="575"/>
      <c r="AG73" s="575"/>
      <c r="AH73" s="575"/>
      <c r="AI73" s="575"/>
      <c r="AJ73" s="575"/>
      <c r="AX73" s="173"/>
      <c r="AY73" s="173"/>
      <c r="AZ73" s="589"/>
      <c r="BA73" s="575"/>
      <c r="BB73" s="575"/>
      <c r="BC73" s="575"/>
      <c r="BD73" s="575"/>
      <c r="BE73" s="575"/>
      <c r="BF73" s="575"/>
      <c r="BG73" s="575"/>
      <c r="BH73" s="575"/>
      <c r="BI73" s="575"/>
      <c r="BJ73" s="575"/>
    </row>
    <row r="74" spans="2:62" ht="12.9" customHeight="1" x14ac:dyDescent="0.3">
      <c r="B74" s="580"/>
      <c r="C74" s="575"/>
      <c r="D74" s="575"/>
      <c r="E74" s="575"/>
      <c r="F74" s="590" t="str">
        <f>"wage between January 1,2020 and March 31, 2020, check here " &amp;IF(BA69=0,"☒","☐")&amp;" and enter 0 on line"</f>
        <v>wage between January 1,2020 and March 31, 2020, check here ☒ and enter 0 on line</v>
      </c>
      <c r="G74" s="175"/>
      <c r="H74" s="588"/>
      <c r="I74" s="588"/>
      <c r="J74" s="588"/>
      <c r="K74" s="588"/>
      <c r="L74" s="588"/>
      <c r="M74" s="588"/>
      <c r="N74" s="588"/>
      <c r="O74" s="588"/>
      <c r="P74" s="588"/>
      <c r="Q74" s="588"/>
      <c r="R74" s="588"/>
      <c r="S74" s="588"/>
      <c r="T74" s="588"/>
      <c r="U74" s="588"/>
      <c r="V74" s="588"/>
      <c r="W74" s="588"/>
      <c r="X74" s="588"/>
      <c r="Y74" s="588"/>
      <c r="Z74" s="588"/>
      <c r="AA74" s="588"/>
      <c r="AB74" s="588"/>
      <c r="AC74" s="588"/>
      <c r="AD74" s="588"/>
      <c r="AE74" s="588"/>
      <c r="AF74" s="588"/>
      <c r="AG74" s="588"/>
      <c r="AH74" s="588"/>
      <c r="AI74" s="588"/>
      <c r="AJ74" s="588"/>
      <c r="AK74" s="175"/>
      <c r="AL74" s="175"/>
      <c r="AM74" s="175"/>
      <c r="AN74" s="175"/>
      <c r="AO74" s="175"/>
      <c r="AP74" s="175"/>
      <c r="AQ74" s="175"/>
      <c r="AR74" s="175"/>
      <c r="AS74" s="175"/>
      <c r="AT74" s="175"/>
      <c r="AX74" s="173"/>
      <c r="AY74" s="173"/>
      <c r="AZ74" s="589"/>
      <c r="BA74" s="575"/>
      <c r="BB74" s="575"/>
      <c r="BC74" s="575"/>
      <c r="BD74" s="575"/>
      <c r="BE74" s="575"/>
      <c r="BF74" s="575"/>
      <c r="BG74" s="575"/>
      <c r="BH74" s="575"/>
      <c r="BI74" s="575"/>
      <c r="BJ74" s="575"/>
    </row>
    <row r="75" spans="2:62" ht="12.9" customHeight="1" x14ac:dyDescent="0.3">
      <c r="B75" s="580"/>
      <c r="C75" s="575"/>
      <c r="D75" s="575"/>
      <c r="E75" s="575"/>
      <c r="F75" s="591" t="s">
        <v>355</v>
      </c>
      <c r="G75" s="592"/>
      <c r="I75" s="575"/>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575"/>
      <c r="AX75" s="173"/>
      <c r="AY75" s="173"/>
      <c r="AZ75" s="589"/>
      <c r="BA75" s="575"/>
      <c r="BB75" s="575"/>
      <c r="BC75" s="575"/>
      <c r="BD75" s="575"/>
      <c r="BE75" s="575"/>
      <c r="BF75" s="575"/>
      <c r="BG75" s="575"/>
      <c r="BH75" s="575"/>
      <c r="BI75" s="575"/>
      <c r="BJ75" s="575"/>
    </row>
    <row r="76" spans="2:62" x14ac:dyDescent="0.3">
      <c r="B76" s="580"/>
      <c r="C76" s="575"/>
      <c r="D76" s="575"/>
      <c r="E76" s="575"/>
      <c r="F76" s="575"/>
      <c r="G76" s="575"/>
      <c r="H76" s="575"/>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575"/>
      <c r="AX76" s="173"/>
      <c r="AY76" s="173"/>
      <c r="AZ76" s="589"/>
      <c r="BA76" s="575"/>
      <c r="BB76" s="575"/>
      <c r="BC76" s="575"/>
      <c r="BD76" s="575"/>
      <c r="BE76" s="575"/>
      <c r="BF76" s="575"/>
      <c r="BG76" s="575"/>
      <c r="BH76" s="575"/>
      <c r="BI76" s="575"/>
      <c r="BJ76" s="575"/>
    </row>
    <row r="77" spans="2:62" ht="12.9" customHeight="1" x14ac:dyDescent="0.3">
      <c r="B77" s="583" t="s">
        <v>343</v>
      </c>
      <c r="C77" s="575"/>
      <c r="D77" s="57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X77" s="173"/>
      <c r="AY77" s="173"/>
      <c r="AZ77" s="589"/>
      <c r="BA77" s="575"/>
      <c r="BB77" s="575"/>
      <c r="BC77" s="575"/>
      <c r="BD77" s="575"/>
      <c r="BE77" s="575"/>
      <c r="BF77" s="575"/>
      <c r="BG77" s="575"/>
      <c r="BH77" s="575"/>
      <c r="BI77" s="575"/>
      <c r="BJ77" s="575"/>
    </row>
    <row r="78" spans="2:62" x14ac:dyDescent="0.3">
      <c r="B78" s="580"/>
      <c r="C78" s="575"/>
      <c r="D78" s="575"/>
      <c r="E78" s="575"/>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575"/>
      <c r="AX78" s="584"/>
      <c r="AY78" s="584"/>
      <c r="AZ78" s="577"/>
      <c r="BA78" s="734">
        <f>'Tables calc'!P23</f>
        <v>0</v>
      </c>
      <c r="BB78" s="734"/>
      <c r="BC78" s="734"/>
      <c r="BD78" s="734"/>
      <c r="BE78" s="734"/>
      <c r="BF78" s="734"/>
      <c r="BG78" s="734"/>
      <c r="BH78" s="734"/>
      <c r="BI78" s="734"/>
      <c r="BJ78" s="734"/>
    </row>
    <row r="79" spans="2:62" ht="12.9" customHeight="1" x14ac:dyDescent="0.3">
      <c r="B79" s="580" t="s">
        <v>305</v>
      </c>
      <c r="C79" s="575"/>
      <c r="D79" s="575"/>
      <c r="E79" s="575"/>
      <c r="F79" s="580"/>
      <c r="G79" s="580" t="s">
        <v>356</v>
      </c>
      <c r="H79" s="575"/>
      <c r="I79" s="575"/>
      <c r="J79" s="575"/>
      <c r="K79" s="575"/>
      <c r="L79" s="575"/>
      <c r="M79" s="575"/>
      <c r="N79" s="575"/>
      <c r="O79" s="575"/>
      <c r="P79" s="575"/>
      <c r="Q79" s="575"/>
      <c r="R79" s="575"/>
      <c r="S79" s="575"/>
      <c r="T79" s="575"/>
      <c r="U79" s="575"/>
      <c r="V79" s="575"/>
      <c r="W79" s="575"/>
      <c r="X79" s="575"/>
      <c r="Y79" s="575"/>
      <c r="Z79" s="575"/>
      <c r="AA79" s="575"/>
      <c r="AB79" s="575"/>
      <c r="AC79" s="575"/>
      <c r="AD79" s="575"/>
      <c r="AE79" s="575"/>
      <c r="AF79" s="575"/>
      <c r="AG79" s="575"/>
      <c r="AH79" s="575"/>
      <c r="AI79" s="575"/>
      <c r="AJ79" s="575"/>
      <c r="AX79" s="584"/>
      <c r="AY79" s="584"/>
      <c r="AZ79" s="577"/>
      <c r="BA79" s="735"/>
      <c r="BB79" s="735"/>
      <c r="BC79" s="735"/>
      <c r="BD79" s="735"/>
      <c r="BE79" s="735"/>
      <c r="BF79" s="735"/>
      <c r="BG79" s="735"/>
      <c r="BH79" s="735"/>
      <c r="BI79" s="735"/>
      <c r="BJ79" s="735"/>
    </row>
    <row r="80" spans="2:62" x14ac:dyDescent="0.3">
      <c r="B80" s="580"/>
      <c r="C80" s="575"/>
      <c r="D80" s="575"/>
      <c r="E80" s="575"/>
      <c r="F80" s="575"/>
      <c r="G80" s="575"/>
      <c r="H80" s="575"/>
      <c r="I80" s="575"/>
      <c r="J80" s="575"/>
      <c r="K80" s="575"/>
      <c r="L80" s="575"/>
      <c r="M80" s="575"/>
      <c r="N80" s="575"/>
      <c r="O80" s="575"/>
      <c r="P80" s="575"/>
      <c r="Q80" s="575"/>
      <c r="R80" s="575"/>
      <c r="S80" s="575"/>
      <c r="T80" s="575"/>
      <c r="U80" s="575"/>
      <c r="V80" s="575"/>
      <c r="W80" s="575"/>
      <c r="X80" s="575"/>
      <c r="Y80" s="575"/>
      <c r="Z80" s="575"/>
      <c r="AA80" s="575"/>
      <c r="AB80" s="575"/>
      <c r="AC80" s="575"/>
      <c r="AD80" s="575"/>
      <c r="AE80" s="575"/>
      <c r="AF80" s="575"/>
      <c r="AG80" s="575"/>
      <c r="AH80" s="575"/>
      <c r="AI80" s="575"/>
      <c r="AJ80" s="575"/>
      <c r="AX80" s="584"/>
      <c r="AY80" s="584"/>
      <c r="AZ80" s="577"/>
      <c r="BA80" s="755">
        <f>'Tables calc'!P24</f>
        <v>0</v>
      </c>
      <c r="BB80" s="755"/>
      <c r="BC80" s="755"/>
      <c r="BD80" s="755"/>
      <c r="BE80" s="755"/>
      <c r="BF80" s="755"/>
      <c r="BG80" s="755"/>
      <c r="BH80" s="755"/>
      <c r="BI80" s="755"/>
      <c r="BJ80" s="755"/>
    </row>
    <row r="81" spans="2:62" ht="12.9" customHeight="1" x14ac:dyDescent="0.3">
      <c r="B81" s="580" t="s">
        <v>307</v>
      </c>
      <c r="C81" s="575"/>
      <c r="D81" s="575"/>
      <c r="E81" s="575"/>
      <c r="F81" s="580"/>
      <c r="G81" s="580" t="s">
        <v>357</v>
      </c>
      <c r="H81" s="575"/>
      <c r="I81" s="575"/>
      <c r="J81" s="575"/>
      <c r="K81" s="575"/>
      <c r="L81" s="575"/>
      <c r="M81" s="575"/>
      <c r="N81" s="575"/>
      <c r="O81" s="575"/>
      <c r="P81" s="575"/>
      <c r="Q81" s="575"/>
      <c r="R81" s="575"/>
      <c r="S81" s="575"/>
      <c r="T81" s="575"/>
      <c r="U81" s="575"/>
      <c r="V81" s="575"/>
      <c r="W81" s="575"/>
      <c r="X81" s="575"/>
      <c r="Y81" s="575"/>
      <c r="Z81" s="575"/>
      <c r="AA81" s="575"/>
      <c r="AB81" s="575"/>
      <c r="AC81" s="575"/>
      <c r="AD81" s="575"/>
      <c r="AE81" s="575"/>
      <c r="AF81" s="575"/>
      <c r="AG81" s="575"/>
      <c r="AH81" s="575"/>
      <c r="AI81" s="575"/>
      <c r="AJ81" s="575"/>
      <c r="AX81" s="584"/>
      <c r="AY81" s="584"/>
      <c r="AZ81" s="577"/>
      <c r="BA81" s="756"/>
      <c r="BB81" s="756"/>
      <c r="BC81" s="756"/>
      <c r="BD81" s="756"/>
      <c r="BE81" s="756"/>
      <c r="BF81" s="756"/>
      <c r="BG81" s="756"/>
      <c r="BH81" s="756"/>
      <c r="BI81" s="756"/>
      <c r="BJ81" s="756"/>
    </row>
    <row r="82" spans="2:62" x14ac:dyDescent="0.3">
      <c r="B82" s="580"/>
      <c r="C82" s="575"/>
      <c r="D82" s="575"/>
      <c r="E82" s="575"/>
      <c r="F82" s="575"/>
      <c r="G82" s="575"/>
      <c r="H82" s="575"/>
      <c r="I82" s="575"/>
      <c r="J82" s="575"/>
      <c r="K82" s="575"/>
      <c r="L82" s="575"/>
      <c r="M82" s="575"/>
      <c r="N82" s="575"/>
      <c r="O82" s="575"/>
      <c r="P82" s="575"/>
      <c r="Q82" s="575"/>
      <c r="R82" s="575"/>
      <c r="S82" s="575"/>
      <c r="T82" s="575"/>
      <c r="U82" s="575"/>
      <c r="V82" s="575"/>
      <c r="W82" s="575"/>
      <c r="X82" s="575"/>
      <c r="Y82" s="575"/>
      <c r="Z82" s="575"/>
      <c r="AA82" s="575"/>
      <c r="AB82" s="575"/>
      <c r="AC82" s="575"/>
      <c r="AD82" s="575"/>
      <c r="AE82" s="575"/>
      <c r="AF82" s="575"/>
      <c r="AG82" s="575"/>
      <c r="AH82" s="575"/>
      <c r="AI82" s="575"/>
      <c r="AJ82" s="575"/>
      <c r="AZ82" s="575"/>
      <c r="BA82" s="575"/>
      <c r="BB82" s="575"/>
      <c r="BC82" s="575"/>
      <c r="BD82" s="575"/>
      <c r="BE82" s="575"/>
      <c r="BF82" s="575"/>
      <c r="BG82" s="575"/>
      <c r="BH82" s="575"/>
      <c r="BI82" s="575"/>
      <c r="BJ82" s="575"/>
    </row>
    <row r="83" spans="2:62" ht="12.9" customHeight="1" x14ac:dyDescent="0.3">
      <c r="B83" s="583" t="s">
        <v>469</v>
      </c>
      <c r="C83" s="575"/>
      <c r="D83" s="575"/>
      <c r="E83" s="575"/>
      <c r="F83" s="575"/>
      <c r="G83" s="575"/>
      <c r="H83" s="575"/>
      <c r="I83" s="575"/>
      <c r="J83" s="575"/>
      <c r="K83" s="575"/>
      <c r="L83" s="575"/>
      <c r="M83" s="575"/>
      <c r="N83" s="575"/>
      <c r="O83" s="575"/>
      <c r="P83" s="575"/>
      <c r="Q83" s="575"/>
      <c r="R83" s="575"/>
      <c r="S83" s="575"/>
      <c r="T83" s="575"/>
      <c r="U83" s="575"/>
      <c r="V83" s="575"/>
      <c r="W83" s="575"/>
      <c r="X83" s="575"/>
      <c r="Y83" s="575"/>
      <c r="Z83" s="575"/>
      <c r="AA83" s="575"/>
      <c r="AB83" s="575"/>
      <c r="AC83" s="575"/>
      <c r="AD83" s="575"/>
      <c r="AE83" s="575"/>
      <c r="AF83" s="575"/>
      <c r="AG83" s="575"/>
      <c r="AH83" s="575"/>
      <c r="AI83" s="575"/>
      <c r="AJ83" s="575"/>
      <c r="AZ83" s="575"/>
      <c r="BA83" s="575"/>
      <c r="BB83" s="575"/>
      <c r="BC83" s="575"/>
      <c r="BD83" s="575"/>
      <c r="BE83" s="575"/>
      <c r="BF83" s="575"/>
      <c r="BG83" s="575"/>
      <c r="BH83" s="575"/>
      <c r="BI83" s="575"/>
      <c r="BJ83" s="575"/>
    </row>
    <row r="84" spans="2:62" x14ac:dyDescent="0.3">
      <c r="B84" s="580"/>
      <c r="C84" s="575"/>
      <c r="D84" s="575"/>
      <c r="E84" s="575"/>
      <c r="F84" s="575"/>
      <c r="G84" s="575"/>
      <c r="H84" s="575"/>
      <c r="I84" s="575"/>
      <c r="J84" s="575"/>
      <c r="K84" s="575"/>
      <c r="L84" s="575"/>
      <c r="M84" s="575"/>
      <c r="N84" s="575"/>
      <c r="O84" s="575"/>
      <c r="P84" s="575"/>
      <c r="Q84" s="575"/>
      <c r="R84" s="575"/>
      <c r="S84" s="575"/>
      <c r="T84" s="575"/>
      <c r="U84" s="575"/>
      <c r="V84" s="575"/>
      <c r="W84" s="575"/>
      <c r="X84" s="575"/>
      <c r="Y84" s="575"/>
      <c r="Z84" s="575"/>
      <c r="AA84" s="575"/>
      <c r="AB84" s="575"/>
      <c r="AC84" s="575"/>
      <c r="AD84" s="575"/>
      <c r="AE84" s="575"/>
      <c r="AF84" s="575"/>
      <c r="AG84" s="575"/>
      <c r="AH84" s="575"/>
      <c r="AI84" s="575"/>
      <c r="AJ84" s="575"/>
      <c r="AZ84" s="588"/>
      <c r="BA84" s="734">
        <f>'Forgivable Cost Base'!B21</f>
        <v>0</v>
      </c>
      <c r="BB84" s="734"/>
      <c r="BC84" s="734"/>
      <c r="BD84" s="734"/>
      <c r="BE84" s="734"/>
      <c r="BF84" s="734"/>
      <c r="BG84" s="734"/>
      <c r="BH84" s="734"/>
      <c r="BI84" s="734"/>
      <c r="BJ84" s="734"/>
    </row>
    <row r="85" spans="2:62" ht="12.9" customHeight="1" x14ac:dyDescent="0.3">
      <c r="B85" s="580" t="s">
        <v>308</v>
      </c>
      <c r="C85" s="575"/>
      <c r="D85" s="575"/>
      <c r="E85" s="575"/>
      <c r="F85" s="580" t="s">
        <v>358</v>
      </c>
      <c r="H85" s="575"/>
      <c r="I85" s="575"/>
      <c r="J85" s="575"/>
      <c r="K85" s="575"/>
      <c r="L85" s="575"/>
      <c r="M85" s="575"/>
      <c r="N85" s="575"/>
      <c r="O85" s="575"/>
      <c r="P85" s="575"/>
      <c r="Q85" s="575"/>
      <c r="R85" s="575"/>
      <c r="S85" s="575"/>
      <c r="T85" s="575"/>
      <c r="U85" s="575"/>
      <c r="V85" s="575"/>
      <c r="W85" s="575"/>
      <c r="X85" s="575"/>
      <c r="Y85" s="575"/>
      <c r="Z85" s="575"/>
      <c r="AA85" s="575"/>
      <c r="AB85" s="575"/>
      <c r="AC85" s="575"/>
      <c r="AD85" s="575"/>
      <c r="AE85" s="575"/>
      <c r="AF85" s="575"/>
      <c r="AG85" s="575"/>
      <c r="AH85" s="575"/>
      <c r="AI85" s="575"/>
      <c r="AJ85" s="575"/>
      <c r="AZ85" s="588"/>
      <c r="BA85" s="735"/>
      <c r="BB85" s="735"/>
      <c r="BC85" s="735"/>
      <c r="BD85" s="735"/>
      <c r="BE85" s="735"/>
      <c r="BF85" s="735"/>
      <c r="BG85" s="735"/>
      <c r="BH85" s="735"/>
      <c r="BI85" s="735"/>
      <c r="BJ85" s="735"/>
    </row>
    <row r="86" spans="2:62" x14ac:dyDescent="0.3">
      <c r="B86" s="580"/>
      <c r="C86" s="575"/>
      <c r="D86" s="575"/>
      <c r="E86" s="575"/>
      <c r="F86" s="575"/>
      <c r="G86" s="575"/>
      <c r="H86" s="575"/>
      <c r="I86" s="575"/>
      <c r="J86" s="575"/>
      <c r="K86" s="575"/>
      <c r="L86" s="575"/>
      <c r="M86" s="575"/>
      <c r="N86" s="575"/>
      <c r="O86" s="575"/>
      <c r="P86" s="575"/>
      <c r="Q86" s="575"/>
      <c r="R86" s="575"/>
      <c r="S86" s="575"/>
      <c r="T86" s="575"/>
      <c r="U86" s="575"/>
      <c r="V86" s="575"/>
      <c r="W86" s="575"/>
      <c r="X86" s="575"/>
      <c r="Y86" s="575"/>
      <c r="Z86" s="575"/>
      <c r="AA86" s="575"/>
      <c r="AB86" s="575"/>
      <c r="AC86" s="575"/>
      <c r="AD86" s="575"/>
      <c r="AE86" s="575"/>
      <c r="AF86" s="575"/>
      <c r="AG86" s="575"/>
      <c r="AH86" s="575"/>
      <c r="AI86" s="575"/>
      <c r="AJ86" s="575"/>
      <c r="AZ86" s="588"/>
      <c r="BA86" s="752">
        <f>'Forgivable Cost Base'!B22</f>
        <v>0</v>
      </c>
      <c r="BB86" s="752"/>
      <c r="BC86" s="752"/>
      <c r="BD86" s="752"/>
      <c r="BE86" s="752"/>
      <c r="BF86" s="752"/>
      <c r="BG86" s="752"/>
      <c r="BH86" s="752"/>
      <c r="BI86" s="752"/>
      <c r="BJ86" s="752"/>
    </row>
    <row r="87" spans="2:62" ht="12.9" customHeight="1" x14ac:dyDescent="0.3">
      <c r="B87" s="580" t="s">
        <v>309</v>
      </c>
      <c r="C87" s="575"/>
      <c r="D87" s="575"/>
      <c r="E87" s="575"/>
      <c r="F87" s="580" t="s">
        <v>359</v>
      </c>
      <c r="G87" s="580"/>
      <c r="H87" s="575"/>
      <c r="I87" s="575"/>
      <c r="J87" s="575"/>
      <c r="K87" s="575"/>
      <c r="L87" s="575"/>
      <c r="M87" s="575"/>
      <c r="N87" s="575"/>
      <c r="O87" s="575"/>
      <c r="P87" s="575"/>
      <c r="Q87" s="575"/>
      <c r="R87" s="575"/>
      <c r="S87" s="575"/>
      <c r="T87" s="575"/>
      <c r="U87" s="575"/>
      <c r="V87" s="575"/>
      <c r="W87" s="575"/>
      <c r="X87" s="575"/>
      <c r="Y87" s="575"/>
      <c r="Z87" s="575"/>
      <c r="AA87" s="575"/>
      <c r="AB87" s="575"/>
      <c r="AC87" s="575"/>
      <c r="AD87" s="575"/>
      <c r="AE87" s="575"/>
      <c r="AF87" s="575"/>
      <c r="AG87" s="575"/>
      <c r="AH87" s="575"/>
      <c r="AI87" s="575"/>
      <c r="AJ87" s="575"/>
      <c r="AZ87" s="588"/>
      <c r="BA87" s="735"/>
      <c r="BB87" s="735"/>
      <c r="BC87" s="735"/>
      <c r="BD87" s="735"/>
      <c r="BE87" s="735"/>
      <c r="BF87" s="735"/>
      <c r="BG87" s="735"/>
      <c r="BH87" s="735"/>
      <c r="BI87" s="735"/>
      <c r="BJ87" s="735"/>
    </row>
    <row r="88" spans="2:62" x14ac:dyDescent="0.3">
      <c r="B88" s="580"/>
      <c r="C88" s="575"/>
      <c r="D88" s="575"/>
      <c r="E88" s="575"/>
      <c r="F88" s="575"/>
      <c r="G88" s="575"/>
      <c r="H88" s="575"/>
      <c r="I88" s="575"/>
      <c r="J88" s="575"/>
      <c r="K88" s="575"/>
      <c r="L88" s="575"/>
      <c r="M88" s="575"/>
      <c r="N88" s="575"/>
      <c r="O88" s="575"/>
      <c r="P88" s="575"/>
      <c r="Q88" s="575"/>
      <c r="R88" s="575"/>
      <c r="S88" s="575"/>
      <c r="T88" s="575"/>
      <c r="U88" s="575"/>
      <c r="V88" s="575"/>
      <c r="W88" s="575"/>
      <c r="X88" s="575"/>
      <c r="Y88" s="575"/>
      <c r="Z88" s="575"/>
      <c r="AA88" s="575"/>
      <c r="AB88" s="575"/>
      <c r="AC88" s="575"/>
      <c r="AD88" s="575"/>
      <c r="AE88" s="575"/>
      <c r="AF88" s="575"/>
      <c r="AG88" s="575"/>
      <c r="AH88" s="575"/>
      <c r="AI88" s="575"/>
      <c r="AJ88" s="575"/>
      <c r="AZ88" s="588"/>
      <c r="BA88" s="752">
        <f>'Forgivable Cost Base'!B23</f>
        <v>0</v>
      </c>
      <c r="BB88" s="752"/>
      <c r="BC88" s="752"/>
      <c r="BD88" s="752"/>
      <c r="BE88" s="752"/>
      <c r="BF88" s="752"/>
      <c r="BG88" s="752"/>
      <c r="BH88" s="752"/>
      <c r="BI88" s="752"/>
      <c r="BJ88" s="752"/>
    </row>
    <row r="89" spans="2:62" ht="12.9" customHeight="1" x14ac:dyDescent="0.3">
      <c r="B89" s="580" t="s">
        <v>315</v>
      </c>
      <c r="C89" s="575"/>
      <c r="D89" s="575"/>
      <c r="E89" s="575"/>
      <c r="F89" s="580" t="s">
        <v>360</v>
      </c>
      <c r="G89" s="580"/>
      <c r="H89" s="575"/>
      <c r="I89" s="575"/>
      <c r="J89" s="575"/>
      <c r="K89" s="575"/>
      <c r="L89" s="575"/>
      <c r="M89" s="575"/>
      <c r="N89" s="575"/>
      <c r="O89" s="575"/>
      <c r="P89" s="575"/>
      <c r="Q89" s="575"/>
      <c r="R89" s="575"/>
      <c r="S89" s="575"/>
      <c r="T89" s="575"/>
      <c r="U89" s="575"/>
      <c r="V89" s="575"/>
      <c r="W89" s="575"/>
      <c r="X89" s="575"/>
      <c r="Y89" s="575"/>
      <c r="Z89" s="575"/>
      <c r="AA89" s="575"/>
      <c r="AB89" s="575"/>
      <c r="AC89" s="575"/>
      <c r="AD89" s="575"/>
      <c r="AE89" s="575"/>
      <c r="AF89" s="575"/>
      <c r="AG89" s="575"/>
      <c r="AH89" s="575"/>
      <c r="AI89" s="575"/>
      <c r="AJ89" s="575"/>
      <c r="AZ89" s="588"/>
      <c r="BA89" s="734"/>
      <c r="BB89" s="734"/>
      <c r="BC89" s="734"/>
      <c r="BD89" s="734"/>
      <c r="BE89" s="734"/>
      <c r="BF89" s="734"/>
      <c r="BG89" s="734"/>
      <c r="BH89" s="734"/>
      <c r="BI89" s="734"/>
      <c r="BJ89" s="734"/>
    </row>
    <row r="90" spans="2:62" ht="12.9" customHeight="1" x14ac:dyDescent="0.3">
      <c r="B90" s="580"/>
      <c r="C90" s="575"/>
      <c r="D90" s="575"/>
      <c r="E90" s="575"/>
      <c r="F90" s="580" t="s">
        <v>361</v>
      </c>
      <c r="G90" s="575"/>
      <c r="H90" s="575"/>
      <c r="I90" s="575"/>
      <c r="J90" s="575"/>
      <c r="K90" s="575"/>
      <c r="L90" s="575"/>
      <c r="M90" s="575"/>
      <c r="N90" s="575"/>
      <c r="O90" s="575"/>
      <c r="P90" s="575"/>
      <c r="Q90" s="575"/>
      <c r="R90" s="575"/>
      <c r="S90" s="575"/>
      <c r="T90" s="575"/>
      <c r="U90" s="575"/>
      <c r="V90" s="575"/>
      <c r="W90" s="575"/>
      <c r="X90" s="575"/>
      <c r="Y90" s="575"/>
      <c r="Z90" s="575"/>
      <c r="AA90" s="575"/>
      <c r="AB90" s="575"/>
      <c r="AC90" s="575"/>
      <c r="AD90" s="575"/>
      <c r="AE90" s="575"/>
      <c r="AF90" s="575"/>
      <c r="AG90" s="575"/>
      <c r="AH90" s="575"/>
      <c r="AI90" s="575"/>
      <c r="AJ90" s="575"/>
      <c r="AZ90" s="588"/>
      <c r="BA90" s="735"/>
      <c r="BB90" s="735"/>
      <c r="BC90" s="735"/>
      <c r="BD90" s="735"/>
      <c r="BE90" s="735"/>
      <c r="BF90" s="735"/>
      <c r="BG90" s="735"/>
      <c r="BH90" s="735"/>
      <c r="BI90" s="735"/>
      <c r="BJ90" s="735"/>
    </row>
    <row r="91" spans="2:62" ht="15" customHeight="1" x14ac:dyDescent="0.3">
      <c r="B91" s="580"/>
      <c r="C91" s="575"/>
      <c r="D91" s="575"/>
      <c r="E91" s="575"/>
      <c r="F91" s="575"/>
      <c r="G91" s="575"/>
      <c r="H91" s="575"/>
      <c r="I91" s="575"/>
      <c r="J91" s="575"/>
      <c r="K91" s="575"/>
      <c r="L91" s="575"/>
      <c r="M91" s="575"/>
      <c r="N91" s="575"/>
      <c r="O91" s="575"/>
      <c r="P91" s="575"/>
      <c r="Q91" s="575"/>
      <c r="R91" s="575"/>
      <c r="S91" s="575"/>
      <c r="T91" s="575"/>
      <c r="U91" s="575"/>
      <c r="V91" s="575"/>
      <c r="W91" s="575"/>
      <c r="X91" s="575"/>
      <c r="Y91" s="575"/>
      <c r="Z91" s="575"/>
      <c r="AA91" s="575"/>
      <c r="AB91" s="575"/>
      <c r="AC91" s="575"/>
      <c r="AD91" s="575"/>
      <c r="AE91" s="575"/>
      <c r="AF91" s="575"/>
      <c r="AG91" s="575"/>
      <c r="AH91" s="575"/>
      <c r="AI91" s="575"/>
      <c r="AJ91" s="575"/>
      <c r="AZ91" s="588"/>
      <c r="BA91" s="588"/>
      <c r="BB91" s="588"/>
      <c r="BC91" s="588"/>
      <c r="BD91" s="588"/>
      <c r="BE91" s="588"/>
      <c r="BF91" s="588"/>
      <c r="BG91" s="588"/>
      <c r="BH91" s="588"/>
      <c r="BI91" s="588"/>
      <c r="BJ91" s="588"/>
    </row>
    <row r="92" spans="2:62" ht="12.9" customHeight="1" x14ac:dyDescent="0.3">
      <c r="B92" s="583" t="s">
        <v>344</v>
      </c>
      <c r="C92" s="575"/>
      <c r="D92" s="575"/>
      <c r="E92" s="575"/>
      <c r="F92" s="575"/>
      <c r="G92" s="575"/>
      <c r="H92" s="575"/>
      <c r="I92" s="575"/>
      <c r="J92" s="575"/>
      <c r="K92" s="575"/>
      <c r="L92" s="575"/>
      <c r="M92" s="575"/>
      <c r="N92" s="575"/>
      <c r="O92" s="575"/>
      <c r="P92" s="575"/>
      <c r="Q92" s="575"/>
      <c r="R92" s="575"/>
      <c r="S92" s="575"/>
      <c r="T92" s="575"/>
      <c r="U92" s="575"/>
      <c r="V92" s="575"/>
      <c r="W92" s="575"/>
      <c r="X92" s="575"/>
      <c r="Y92" s="575"/>
      <c r="Z92" s="575"/>
      <c r="AA92" s="575"/>
      <c r="AB92" s="575"/>
      <c r="AC92" s="575"/>
      <c r="AD92" s="575"/>
      <c r="AE92" s="575"/>
      <c r="AF92" s="575"/>
      <c r="AG92" s="575"/>
      <c r="AH92" s="575"/>
      <c r="AI92" s="575"/>
      <c r="AJ92" s="575"/>
      <c r="AZ92" s="588"/>
      <c r="BA92" s="588"/>
      <c r="BB92" s="588"/>
      <c r="BC92" s="588"/>
      <c r="BD92" s="588"/>
      <c r="BE92" s="588"/>
      <c r="BF92" s="588"/>
      <c r="BG92" s="588"/>
      <c r="BH92" s="588"/>
      <c r="BI92" s="588"/>
      <c r="BJ92" s="588"/>
    </row>
    <row r="93" spans="2:62" x14ac:dyDescent="0.3">
      <c r="B93" s="580"/>
      <c r="C93" s="575"/>
      <c r="D93" s="575"/>
      <c r="E93" s="575"/>
      <c r="F93" s="575"/>
      <c r="G93" s="575"/>
      <c r="H93" s="575"/>
      <c r="I93" s="575"/>
      <c r="J93" s="575"/>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5"/>
      <c r="AZ93" s="593"/>
      <c r="BA93" s="734">
        <f>'Tables calc'!Y24</f>
        <v>0</v>
      </c>
      <c r="BB93" s="734"/>
      <c r="BC93" s="734"/>
      <c r="BD93" s="734"/>
      <c r="BE93" s="734"/>
      <c r="BF93" s="734"/>
      <c r="BG93" s="734"/>
      <c r="BH93" s="734"/>
      <c r="BI93" s="734"/>
      <c r="BJ93" s="734"/>
    </row>
    <row r="94" spans="2:62" ht="12.9" customHeight="1" x14ac:dyDescent="0.3">
      <c r="B94" s="580" t="s">
        <v>316</v>
      </c>
      <c r="C94" s="575"/>
      <c r="D94" s="575"/>
      <c r="E94" s="575"/>
      <c r="F94" s="580" t="s">
        <v>362</v>
      </c>
      <c r="G94" s="580"/>
      <c r="H94" s="575"/>
      <c r="I94" s="575"/>
      <c r="J94" s="575"/>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5"/>
      <c r="AZ94" s="593"/>
      <c r="BA94" s="735"/>
      <c r="BB94" s="735"/>
      <c r="BC94" s="735"/>
      <c r="BD94" s="735"/>
      <c r="BE94" s="735"/>
      <c r="BF94" s="735"/>
      <c r="BG94" s="735"/>
      <c r="BH94" s="735"/>
      <c r="BI94" s="735"/>
      <c r="BJ94" s="735"/>
    </row>
    <row r="95" spans="2:62" ht="12.9" customHeight="1" x14ac:dyDescent="0.3">
      <c r="B95" s="580"/>
      <c r="C95" s="575"/>
      <c r="D95" s="575"/>
      <c r="E95" s="575"/>
      <c r="F95" s="580" t="s">
        <v>363</v>
      </c>
      <c r="G95" s="580"/>
      <c r="H95" s="575"/>
      <c r="I95" s="575"/>
      <c r="J95" s="575"/>
      <c r="K95" s="575"/>
      <c r="L95" s="575"/>
      <c r="M95" s="575"/>
      <c r="N95" s="575"/>
      <c r="O95" s="575"/>
      <c r="P95" s="575"/>
      <c r="Q95" s="575"/>
      <c r="R95" s="575"/>
      <c r="S95" s="575"/>
      <c r="T95" s="575"/>
      <c r="U95" s="575"/>
      <c r="V95" s="575"/>
      <c r="W95" s="575"/>
      <c r="X95" s="575"/>
      <c r="Y95" s="575"/>
      <c r="Z95" s="575"/>
      <c r="AA95" s="575"/>
      <c r="AB95" s="575"/>
      <c r="AC95" s="575"/>
      <c r="AD95" s="575"/>
      <c r="AE95" s="575"/>
      <c r="AF95" s="575"/>
      <c r="AG95" s="575"/>
      <c r="AH95" s="575"/>
      <c r="AI95" s="575"/>
      <c r="AJ95" s="575"/>
      <c r="AZ95" s="575"/>
      <c r="BA95" s="575"/>
      <c r="BB95" s="575"/>
      <c r="BC95" s="575"/>
      <c r="BD95" s="575"/>
      <c r="BE95" s="575"/>
      <c r="BF95" s="575"/>
      <c r="BG95" s="575"/>
      <c r="BH95" s="575"/>
      <c r="BI95" s="575"/>
      <c r="BJ95" s="575"/>
    </row>
    <row r="96" spans="2:62" ht="12.9" customHeight="1" x14ac:dyDescent="0.3">
      <c r="B96" s="580"/>
      <c r="C96" s="575"/>
      <c r="D96" s="575"/>
      <c r="E96" s="575"/>
      <c r="F96" s="580" t="s">
        <v>364</v>
      </c>
      <c r="G96" s="580"/>
      <c r="H96" s="575"/>
      <c r="I96" s="575"/>
      <c r="J96" s="575"/>
      <c r="K96" s="575"/>
      <c r="L96" s="575"/>
      <c r="M96" s="575"/>
      <c r="N96" s="575"/>
      <c r="O96" s="575"/>
      <c r="P96" s="575"/>
      <c r="Q96" s="575"/>
      <c r="R96" s="575"/>
      <c r="S96" s="575"/>
      <c r="T96" s="575"/>
      <c r="U96" s="575"/>
      <c r="V96" s="575"/>
      <c r="W96" s="575"/>
      <c r="X96" s="575"/>
      <c r="Y96" s="575"/>
      <c r="Z96" s="575"/>
      <c r="AA96" s="575"/>
      <c r="AB96" s="575"/>
      <c r="AC96" s="575"/>
      <c r="AD96" s="575"/>
      <c r="AE96" s="575"/>
      <c r="AF96" s="575"/>
      <c r="AG96" s="575"/>
      <c r="AH96" s="575"/>
      <c r="AI96" s="575"/>
      <c r="AJ96" s="575"/>
      <c r="AZ96" s="575"/>
      <c r="BA96" s="575"/>
      <c r="BB96" s="575"/>
      <c r="BC96" s="575"/>
      <c r="BD96" s="575"/>
      <c r="BE96" s="575"/>
      <c r="BF96" s="575"/>
      <c r="BG96" s="575"/>
      <c r="BH96" s="575"/>
      <c r="BI96" s="575"/>
      <c r="BJ96" s="575"/>
    </row>
    <row r="97" spans="1:62" ht="12.9" customHeight="1" x14ac:dyDescent="0.3">
      <c r="B97" s="580"/>
      <c r="C97" s="575"/>
      <c r="D97" s="575"/>
      <c r="E97" s="575"/>
      <c r="F97" s="580" t="s">
        <v>365</v>
      </c>
      <c r="G97" s="580"/>
      <c r="H97" s="575"/>
      <c r="I97" s="575"/>
      <c r="J97" s="575"/>
      <c r="K97" s="575"/>
      <c r="L97" s="575"/>
      <c r="M97" s="575"/>
      <c r="N97" s="575"/>
      <c r="O97" s="575"/>
      <c r="P97" s="575"/>
      <c r="Q97" s="575"/>
      <c r="R97" s="575"/>
      <c r="S97" s="575"/>
      <c r="T97" s="575"/>
      <c r="U97" s="575"/>
      <c r="V97" s="575"/>
      <c r="W97" s="575"/>
      <c r="X97" s="575"/>
      <c r="Y97" s="575"/>
      <c r="Z97" s="575"/>
      <c r="AA97" s="575"/>
      <c r="AB97" s="575"/>
      <c r="AC97" s="575"/>
      <c r="AD97" s="575"/>
      <c r="AE97" s="575"/>
      <c r="AF97" s="575"/>
      <c r="AG97" s="575"/>
      <c r="AH97" s="575"/>
      <c r="AI97" s="575"/>
      <c r="AJ97" s="575"/>
      <c r="AZ97" s="575"/>
      <c r="BA97" s="575"/>
      <c r="BB97" s="575"/>
      <c r="BC97" s="575"/>
      <c r="BD97" s="575"/>
      <c r="BE97" s="575"/>
      <c r="BF97" s="575"/>
      <c r="BG97" s="575"/>
      <c r="BH97" s="575"/>
      <c r="BI97" s="575"/>
      <c r="BJ97" s="575"/>
    </row>
    <row r="98" spans="1:62" x14ac:dyDescent="0.3">
      <c r="B98" s="580"/>
      <c r="C98" s="575"/>
      <c r="D98" s="575"/>
      <c r="E98" s="575"/>
      <c r="F98" s="575"/>
      <c r="G98" s="575"/>
      <c r="H98" s="575"/>
      <c r="I98" s="575"/>
      <c r="J98" s="575"/>
      <c r="K98" s="575"/>
      <c r="L98" s="575"/>
      <c r="M98" s="575"/>
      <c r="N98" s="575"/>
      <c r="O98" s="575"/>
      <c r="P98" s="575"/>
      <c r="Q98" s="575"/>
      <c r="R98" s="575"/>
      <c r="S98" s="575"/>
      <c r="T98" s="575"/>
      <c r="U98" s="575"/>
      <c r="V98" s="575"/>
      <c r="W98" s="575"/>
      <c r="X98" s="575"/>
      <c r="Y98" s="575"/>
      <c r="Z98" s="575"/>
      <c r="AA98" s="575"/>
      <c r="AB98" s="575"/>
      <c r="AC98" s="575"/>
      <c r="AD98" s="575"/>
      <c r="AE98" s="575"/>
      <c r="AF98" s="575"/>
      <c r="AG98" s="575"/>
      <c r="AH98" s="575"/>
      <c r="AI98" s="575"/>
      <c r="AJ98" s="575"/>
      <c r="AZ98" s="575"/>
      <c r="BA98" s="575"/>
      <c r="BB98" s="575"/>
      <c r="BC98" s="575"/>
      <c r="BD98" s="575"/>
      <c r="BE98" s="575"/>
      <c r="BF98" s="575"/>
      <c r="BG98" s="575"/>
      <c r="BH98" s="575"/>
      <c r="BI98" s="575"/>
      <c r="BJ98" s="575"/>
    </row>
    <row r="99" spans="1:62" ht="12.9" customHeight="1" x14ac:dyDescent="0.3">
      <c r="B99" s="583" t="s">
        <v>345</v>
      </c>
      <c r="C99" s="575"/>
      <c r="D99" s="575"/>
      <c r="E99" s="575"/>
      <c r="F99" s="575"/>
      <c r="G99" s="575"/>
      <c r="H99" s="575"/>
      <c r="I99" s="575"/>
      <c r="J99" s="575"/>
      <c r="K99" s="575"/>
      <c r="L99" s="575"/>
      <c r="M99" s="575"/>
      <c r="N99" s="575"/>
      <c r="O99" s="575"/>
      <c r="P99" s="575"/>
      <c r="Q99" s="575"/>
      <c r="R99" s="575"/>
      <c r="S99" s="575"/>
      <c r="T99" s="575"/>
      <c r="U99" s="575"/>
      <c r="V99" s="575"/>
      <c r="W99" s="575"/>
      <c r="X99" s="575"/>
      <c r="Y99" s="575"/>
      <c r="Z99" s="575"/>
      <c r="AA99" s="575"/>
      <c r="AB99" s="575"/>
      <c r="AC99" s="575"/>
      <c r="AD99" s="575"/>
      <c r="AE99" s="575"/>
      <c r="AF99" s="575"/>
      <c r="AG99" s="575"/>
      <c r="AH99" s="575"/>
      <c r="AI99" s="575"/>
      <c r="AJ99" s="575"/>
      <c r="AZ99" s="575"/>
      <c r="BA99" s="575"/>
      <c r="BB99" s="575"/>
      <c r="BC99" s="575"/>
      <c r="BD99" s="575"/>
      <c r="BE99" s="575"/>
      <c r="BF99" s="575"/>
      <c r="BG99" s="575"/>
      <c r="BH99" s="575"/>
      <c r="BI99" s="575"/>
      <c r="BJ99" s="575"/>
    </row>
    <row r="100" spans="1:62" x14ac:dyDescent="0.3">
      <c r="B100" s="580"/>
      <c r="C100" s="575"/>
      <c r="D100" s="575"/>
      <c r="E100" s="575"/>
      <c r="F100" s="575"/>
      <c r="G100" s="575"/>
      <c r="H100" s="575"/>
      <c r="I100" s="575"/>
      <c r="J100" s="575"/>
      <c r="K100" s="575"/>
      <c r="L100" s="575"/>
      <c r="M100" s="575"/>
      <c r="N100" s="575"/>
      <c r="O100" s="575"/>
      <c r="P100" s="575"/>
      <c r="Q100" s="575"/>
      <c r="R100" s="575"/>
      <c r="S100" s="575"/>
      <c r="T100" s="575"/>
      <c r="U100" s="575"/>
      <c r="V100" s="575"/>
      <c r="W100" s="575"/>
      <c r="X100" s="575"/>
      <c r="Y100" s="575"/>
      <c r="Z100" s="575"/>
      <c r="AA100" s="575"/>
      <c r="AB100" s="575"/>
      <c r="AC100" s="575"/>
      <c r="AD100" s="575"/>
      <c r="AE100" s="575"/>
      <c r="AF100" s="575"/>
      <c r="AG100" s="575"/>
      <c r="AH100" s="575"/>
      <c r="AI100" s="575"/>
      <c r="AJ100" s="575"/>
      <c r="AZ100" s="732">
        <f>BA65+BA78+BA84+BA86+BA88+BA93</f>
        <v>0</v>
      </c>
      <c r="BA100" s="733"/>
      <c r="BB100" s="733"/>
      <c r="BC100" s="733"/>
      <c r="BD100" s="733"/>
      <c r="BE100" s="733"/>
      <c r="BF100" s="733"/>
      <c r="BG100" s="733"/>
      <c r="BH100" s="733"/>
      <c r="BI100" s="733"/>
      <c r="BJ100" s="733"/>
    </row>
    <row r="101" spans="1:62" ht="12.9" customHeight="1" x14ac:dyDescent="0.3">
      <c r="B101" s="580" t="s">
        <v>317</v>
      </c>
      <c r="C101" s="575"/>
      <c r="D101" s="575"/>
      <c r="E101" s="575"/>
      <c r="F101" s="580" t="s">
        <v>366</v>
      </c>
      <c r="G101" s="580"/>
      <c r="H101" s="575"/>
      <c r="I101" s="575"/>
      <c r="J101" s="575"/>
      <c r="K101" s="575"/>
      <c r="L101" s="575"/>
      <c r="M101" s="575"/>
      <c r="N101" s="575"/>
      <c r="O101" s="575"/>
      <c r="P101" s="575"/>
      <c r="Q101" s="575"/>
      <c r="R101" s="575"/>
      <c r="S101" s="575"/>
      <c r="T101" s="575"/>
      <c r="U101" s="575"/>
      <c r="V101" s="575"/>
      <c r="W101" s="575"/>
      <c r="X101" s="575"/>
      <c r="Y101" s="575"/>
      <c r="Z101" s="575"/>
      <c r="AA101" s="575"/>
      <c r="AB101" s="575"/>
      <c r="AC101" s="575"/>
      <c r="AD101" s="575"/>
      <c r="AE101" s="575"/>
      <c r="AF101" s="575"/>
      <c r="AG101" s="575"/>
      <c r="AH101" s="575"/>
      <c r="AI101" s="575"/>
      <c r="AJ101" s="575"/>
      <c r="AZ101" s="730"/>
      <c r="BA101" s="730"/>
      <c r="BB101" s="730"/>
      <c r="BC101" s="730"/>
      <c r="BD101" s="730"/>
      <c r="BE101" s="730"/>
      <c r="BF101" s="730"/>
      <c r="BG101" s="730"/>
      <c r="BH101" s="730"/>
      <c r="BI101" s="730"/>
      <c r="BJ101" s="730"/>
    </row>
    <row r="102" spans="1:62" x14ac:dyDescent="0.3">
      <c r="B102" s="580"/>
      <c r="C102" s="575"/>
      <c r="D102" s="575"/>
      <c r="E102" s="575"/>
      <c r="F102" s="575"/>
      <c r="G102" s="575"/>
      <c r="H102" s="575"/>
      <c r="I102" s="575"/>
      <c r="J102" s="575"/>
      <c r="K102" s="575"/>
      <c r="L102" s="575"/>
      <c r="M102" s="575"/>
      <c r="N102" s="575"/>
      <c r="O102" s="575"/>
      <c r="P102" s="575"/>
      <c r="Q102" s="575"/>
      <c r="R102" s="575"/>
      <c r="S102" s="575"/>
      <c r="T102" s="575"/>
      <c r="U102" s="575"/>
      <c r="V102" s="575"/>
      <c r="W102" s="575"/>
      <c r="X102" s="575"/>
      <c r="Y102" s="575"/>
      <c r="Z102" s="575"/>
      <c r="AA102" s="575"/>
      <c r="AB102" s="575"/>
      <c r="AC102" s="575"/>
      <c r="AD102" s="575"/>
      <c r="AE102" s="575"/>
      <c r="AF102" s="575"/>
      <c r="AG102" s="575"/>
      <c r="AH102" s="575"/>
      <c r="AI102" s="575"/>
      <c r="AJ102" s="575"/>
      <c r="AZ102" s="575"/>
      <c r="BA102" s="575"/>
      <c r="BB102" s="575"/>
      <c r="BC102" s="575"/>
      <c r="BD102" s="575"/>
      <c r="BE102" s="575"/>
      <c r="BF102" s="575"/>
      <c r="BG102" s="575"/>
      <c r="BH102" s="575"/>
      <c r="BI102" s="575"/>
      <c r="BJ102" s="575"/>
    </row>
    <row r="103" spans="1:62" ht="12.9" customHeight="1" x14ac:dyDescent="0.3">
      <c r="B103" s="583" t="s">
        <v>346</v>
      </c>
      <c r="C103" s="575"/>
      <c r="D103" s="575"/>
      <c r="E103" s="575"/>
      <c r="F103" s="575"/>
      <c r="G103" s="575"/>
      <c r="H103" s="575"/>
      <c r="I103" s="575"/>
      <c r="J103" s="575"/>
      <c r="K103" s="575"/>
      <c r="L103" s="575"/>
      <c r="M103" s="575"/>
      <c r="N103" s="575"/>
      <c r="O103" s="575"/>
      <c r="P103" s="575"/>
      <c r="Q103" s="575"/>
      <c r="R103" s="575"/>
      <c r="S103" s="575"/>
      <c r="T103" s="575"/>
      <c r="U103" s="575"/>
      <c r="V103" s="575"/>
      <c r="W103" s="575"/>
      <c r="X103" s="575"/>
      <c r="Y103" s="575"/>
      <c r="Z103" s="575"/>
      <c r="AA103" s="575"/>
      <c r="AB103" s="575"/>
      <c r="AC103" s="575"/>
      <c r="AD103" s="575"/>
      <c r="AE103" s="575"/>
      <c r="AF103" s="575"/>
      <c r="AG103" s="575"/>
      <c r="AH103" s="575"/>
      <c r="AI103" s="575"/>
      <c r="AJ103" s="575"/>
      <c r="AZ103" s="575"/>
      <c r="BA103" s="575"/>
      <c r="BB103" s="575"/>
      <c r="BC103" s="575"/>
      <c r="BD103" s="575"/>
      <c r="BE103" s="575"/>
      <c r="BF103" s="575"/>
      <c r="BG103" s="575"/>
      <c r="BH103" s="575"/>
      <c r="BI103" s="575"/>
      <c r="BJ103" s="575"/>
    </row>
    <row r="104" spans="1:62" ht="12.9" customHeight="1" x14ac:dyDescent="0.3">
      <c r="B104" s="580" t="s">
        <v>367</v>
      </c>
      <c r="C104" s="575"/>
      <c r="D104" s="575"/>
      <c r="E104" s="575"/>
      <c r="F104" s="575"/>
      <c r="G104" s="575"/>
      <c r="H104" s="575"/>
      <c r="I104" s="575"/>
      <c r="J104" s="575"/>
      <c r="K104" s="575"/>
      <c r="L104" s="575"/>
      <c r="M104" s="575"/>
      <c r="N104" s="575"/>
      <c r="O104" s="575"/>
      <c r="P104" s="575"/>
      <c r="Q104" s="575"/>
      <c r="R104" s="575"/>
      <c r="S104" s="575"/>
      <c r="T104" s="575"/>
      <c r="U104" s="575"/>
      <c r="V104" s="575"/>
      <c r="W104" s="575"/>
      <c r="X104" s="575"/>
      <c r="Y104" s="575"/>
      <c r="Z104" s="575"/>
      <c r="AA104" s="575"/>
      <c r="AB104" s="575"/>
      <c r="AC104" s="575"/>
      <c r="AD104" s="575"/>
      <c r="AE104" s="575"/>
      <c r="AF104" s="575"/>
      <c r="AG104" s="575"/>
      <c r="AH104" s="575"/>
      <c r="AI104" s="575"/>
      <c r="AJ104" s="575"/>
      <c r="AZ104" s="575"/>
      <c r="BA104" s="575"/>
      <c r="BB104" s="575"/>
      <c r="BC104" s="575"/>
      <c r="BD104" s="575"/>
      <c r="BE104" s="575"/>
      <c r="BF104" s="575"/>
      <c r="BG104" s="575"/>
      <c r="BH104" s="575"/>
      <c r="BI104" s="575"/>
      <c r="BJ104" s="575"/>
    </row>
    <row r="105" spans="1:62" ht="12.9" customHeight="1" x14ac:dyDescent="0.3">
      <c r="B105" s="590" t="str">
        <f>"January 1, 2020 and the end of the Cover Period, check "&amp;IF('STEP 1 FTE Calcs'!L14="Yes","☒","☐")&amp;" skip lines 11 and 12 and enter 1.0 on line 13."</f>
        <v>January 1, 2020 and the end of the Cover Period, check ☐ skip lines 11 and 12 and enter 1.0 on line 13.</v>
      </c>
      <c r="C105" s="588"/>
      <c r="D105" s="588"/>
      <c r="E105" s="588"/>
      <c r="F105" s="588"/>
      <c r="G105" s="588"/>
      <c r="H105" s="588"/>
      <c r="I105" s="588"/>
      <c r="J105" s="588"/>
      <c r="K105" s="588"/>
      <c r="L105" s="588"/>
      <c r="M105" s="588"/>
      <c r="N105" s="588"/>
      <c r="O105" s="588"/>
      <c r="P105" s="588"/>
      <c r="Q105" s="588"/>
      <c r="R105" s="588"/>
      <c r="S105" s="588"/>
      <c r="T105" s="588"/>
      <c r="U105" s="588"/>
      <c r="V105" s="588"/>
      <c r="W105" s="588"/>
      <c r="X105" s="588"/>
      <c r="Y105" s="588"/>
      <c r="Z105" s="588"/>
      <c r="AA105" s="588"/>
      <c r="AB105" s="588"/>
      <c r="AC105" s="588"/>
      <c r="AD105" s="588"/>
      <c r="AE105" s="588"/>
      <c r="AF105" s="588"/>
      <c r="AG105" s="588"/>
      <c r="AH105" s="588"/>
      <c r="AI105" s="588"/>
      <c r="AJ105" s="588"/>
      <c r="AK105" s="175"/>
      <c r="AL105" s="175"/>
      <c r="AM105" s="175"/>
      <c r="AN105" s="175"/>
      <c r="AO105" s="175"/>
      <c r="AP105" s="175"/>
      <c r="AQ105" s="175"/>
      <c r="AR105" s="175"/>
      <c r="AS105" s="175"/>
      <c r="AT105" s="175"/>
      <c r="AU105" s="175"/>
      <c r="AV105" s="175"/>
      <c r="AW105" s="175"/>
      <c r="AX105" s="175"/>
      <c r="AY105" s="175"/>
      <c r="AZ105" s="575"/>
      <c r="BA105" s="575"/>
      <c r="BB105" s="575"/>
      <c r="BC105" s="575"/>
      <c r="BD105" s="575"/>
      <c r="BE105" s="575"/>
      <c r="BF105" s="575"/>
      <c r="BG105" s="575"/>
      <c r="BH105" s="575"/>
      <c r="BI105" s="575"/>
      <c r="BJ105" s="575"/>
    </row>
    <row r="106" spans="1:62" x14ac:dyDescent="0.3">
      <c r="B106" s="580"/>
      <c r="C106" s="575"/>
      <c r="D106" s="575"/>
      <c r="E106" s="575"/>
      <c r="F106" s="575"/>
      <c r="G106" s="575"/>
      <c r="H106" s="575"/>
      <c r="I106" s="575"/>
      <c r="J106" s="575"/>
      <c r="K106" s="575"/>
      <c r="L106" s="575"/>
      <c r="M106" s="575"/>
      <c r="N106" s="575"/>
      <c r="O106" s="575"/>
      <c r="P106" s="575"/>
      <c r="Q106" s="575"/>
      <c r="R106" s="575"/>
      <c r="S106" s="575"/>
      <c r="T106" s="575"/>
      <c r="U106" s="575"/>
      <c r="V106" s="575"/>
      <c r="W106" s="575"/>
      <c r="X106" s="575"/>
      <c r="Y106" s="575"/>
      <c r="Z106" s="575"/>
      <c r="AA106" s="575"/>
      <c r="AB106" s="575"/>
      <c r="AC106" s="575"/>
      <c r="AD106" s="575"/>
      <c r="AE106" s="575"/>
      <c r="AF106" s="575"/>
      <c r="AG106" s="575"/>
      <c r="AH106" s="575"/>
      <c r="AI106" s="575"/>
      <c r="AJ106" s="575"/>
      <c r="AZ106" s="759">
        <f>IF('STEP 1 FTE Calcs'!L14="Yes","-",MIN('STEP 1 FTE Calcs'!F42,'STEP 1 FTE Calcs'!F60))</f>
        <v>0</v>
      </c>
      <c r="BA106" s="759"/>
      <c r="BB106" s="759"/>
      <c r="BC106" s="759"/>
      <c r="BD106" s="759"/>
      <c r="BE106" s="759"/>
      <c r="BF106" s="759"/>
      <c r="BG106" s="759"/>
      <c r="BH106" s="759"/>
      <c r="BI106" s="759"/>
      <c r="BJ106" s="759"/>
    </row>
    <row r="107" spans="1:62" ht="12.9" customHeight="1" x14ac:dyDescent="0.3">
      <c r="B107" s="580" t="s">
        <v>325</v>
      </c>
      <c r="C107" s="575"/>
      <c r="D107" s="575"/>
      <c r="E107" s="575"/>
      <c r="F107" s="580" t="s">
        <v>368</v>
      </c>
      <c r="G107" s="580"/>
      <c r="H107" s="575"/>
      <c r="I107" s="575"/>
      <c r="J107" s="575"/>
      <c r="K107" s="575"/>
      <c r="L107" s="575"/>
      <c r="M107" s="575"/>
      <c r="N107" s="575"/>
      <c r="O107" s="575"/>
      <c r="P107" s="575"/>
      <c r="Q107" s="575"/>
      <c r="R107" s="575"/>
      <c r="S107" s="575"/>
      <c r="T107" s="575"/>
      <c r="U107" s="575"/>
      <c r="V107" s="575"/>
      <c r="W107" s="575"/>
      <c r="X107" s="575"/>
      <c r="Y107" s="575"/>
      <c r="Z107" s="575"/>
      <c r="AA107" s="575"/>
      <c r="AB107" s="575"/>
      <c r="AC107" s="575"/>
      <c r="AD107" s="575"/>
      <c r="AE107" s="575"/>
      <c r="AF107" s="575"/>
      <c r="AG107" s="575"/>
      <c r="AH107" s="575"/>
      <c r="AI107" s="575"/>
      <c r="AJ107" s="575"/>
      <c r="AZ107" s="754"/>
      <c r="BA107" s="754"/>
      <c r="BB107" s="754"/>
      <c r="BC107" s="754"/>
      <c r="BD107" s="754"/>
      <c r="BE107" s="754"/>
      <c r="BF107" s="754"/>
      <c r="BG107" s="754"/>
      <c r="BH107" s="754"/>
      <c r="BI107" s="754"/>
      <c r="BJ107" s="754"/>
    </row>
    <row r="108" spans="1:62" x14ac:dyDescent="0.3">
      <c r="B108" s="580"/>
      <c r="C108" s="575"/>
      <c r="D108" s="575"/>
      <c r="E108" s="575"/>
      <c r="F108" s="575"/>
      <c r="G108" s="575"/>
      <c r="H108" s="575"/>
      <c r="I108" s="575"/>
      <c r="J108" s="575"/>
      <c r="K108" s="575"/>
      <c r="L108" s="575"/>
      <c r="M108" s="575"/>
      <c r="N108" s="575"/>
      <c r="O108" s="575"/>
      <c r="P108" s="575"/>
      <c r="Q108" s="575"/>
      <c r="R108" s="575"/>
      <c r="S108" s="575"/>
      <c r="T108" s="575"/>
      <c r="U108" s="575"/>
      <c r="V108" s="575"/>
      <c r="W108" s="575"/>
      <c r="X108" s="575"/>
      <c r="Y108" s="575"/>
      <c r="Z108" s="575"/>
      <c r="AA108" s="575"/>
      <c r="AB108" s="575"/>
      <c r="AC108" s="575"/>
      <c r="AD108" s="575"/>
      <c r="AE108" s="575"/>
      <c r="AF108" s="575"/>
      <c r="AG108" s="575"/>
      <c r="AH108" s="575"/>
      <c r="AI108" s="575"/>
      <c r="AJ108" s="575"/>
      <c r="AZ108" s="759">
        <f>IF('STEP 1 FTE Calcs'!L14="Yes","-",BA67+BA80)</f>
        <v>0</v>
      </c>
      <c r="BA108" s="759"/>
      <c r="BB108" s="759"/>
      <c r="BC108" s="759"/>
      <c r="BD108" s="759"/>
      <c r="BE108" s="759"/>
      <c r="BF108" s="759"/>
      <c r="BG108" s="759"/>
      <c r="BH108" s="759"/>
      <c r="BI108" s="759"/>
      <c r="BJ108" s="759"/>
    </row>
    <row r="109" spans="1:62" ht="12.9" customHeight="1" x14ac:dyDescent="0.3">
      <c r="B109" s="580" t="s">
        <v>347</v>
      </c>
      <c r="C109" s="575"/>
      <c r="D109" s="575"/>
      <c r="E109" s="575"/>
      <c r="F109" s="580" t="s">
        <v>369</v>
      </c>
      <c r="G109" s="580"/>
      <c r="H109" s="575"/>
      <c r="I109" s="575"/>
      <c r="J109" s="575"/>
      <c r="K109" s="575"/>
      <c r="L109" s="575"/>
      <c r="M109" s="575"/>
      <c r="N109" s="575"/>
      <c r="O109" s="575"/>
      <c r="P109" s="575"/>
      <c r="Q109" s="575"/>
      <c r="R109" s="575"/>
      <c r="S109" s="575"/>
      <c r="T109" s="575"/>
      <c r="U109" s="575"/>
      <c r="V109" s="575"/>
      <c r="W109" s="575"/>
      <c r="X109" s="575"/>
      <c r="Y109" s="575"/>
      <c r="Z109" s="575"/>
      <c r="AA109" s="575"/>
      <c r="AB109" s="575"/>
      <c r="AC109" s="575"/>
      <c r="AD109" s="575"/>
      <c r="AE109" s="575"/>
      <c r="AF109" s="575"/>
      <c r="AG109" s="575"/>
      <c r="AH109" s="575"/>
      <c r="AI109" s="575"/>
      <c r="AJ109" s="575"/>
      <c r="AZ109" s="754"/>
      <c r="BA109" s="754"/>
      <c r="BB109" s="754"/>
      <c r="BC109" s="754"/>
      <c r="BD109" s="754"/>
      <c r="BE109" s="754"/>
      <c r="BF109" s="754"/>
      <c r="BG109" s="754"/>
      <c r="BH109" s="754"/>
      <c r="BI109" s="754"/>
      <c r="BJ109" s="754"/>
    </row>
    <row r="110" spans="1:62" x14ac:dyDescent="0.3">
      <c r="B110" s="580"/>
      <c r="C110" s="575"/>
      <c r="D110" s="575"/>
      <c r="E110" s="575"/>
      <c r="F110" s="575"/>
      <c r="G110" s="575"/>
      <c r="H110" s="575"/>
      <c r="I110" s="575"/>
      <c r="J110" s="575"/>
      <c r="K110" s="575"/>
      <c r="L110" s="575"/>
      <c r="M110" s="575"/>
      <c r="N110" s="575"/>
      <c r="O110" s="575"/>
      <c r="P110" s="575"/>
      <c r="Q110" s="575"/>
      <c r="R110" s="575"/>
      <c r="S110" s="575"/>
      <c r="T110" s="575"/>
      <c r="U110" s="575"/>
      <c r="V110" s="575"/>
      <c r="W110" s="575"/>
      <c r="X110" s="575"/>
      <c r="Y110" s="575"/>
      <c r="Z110" s="575"/>
      <c r="AA110" s="575"/>
      <c r="AB110" s="575"/>
      <c r="AC110" s="575"/>
      <c r="AD110" s="575"/>
      <c r="AE110" s="575"/>
      <c r="AF110" s="575"/>
      <c r="AG110" s="575"/>
      <c r="AH110" s="575"/>
      <c r="AI110" s="575"/>
      <c r="AJ110" s="575"/>
      <c r="AZ110" s="757" t="e">
        <f>IF('STEP 1 FTE Calcs'!J58="Passed",1,MIN(IF('STEP 1 FTE Calcs'!L14="Yes",1,AZ108/AZ106),1))</f>
        <v>#DIV/0!</v>
      </c>
      <c r="BA110" s="757"/>
      <c r="BB110" s="757"/>
      <c r="BC110" s="757"/>
      <c r="BD110" s="757"/>
      <c r="BE110" s="757"/>
      <c r="BF110" s="757"/>
      <c r="BG110" s="757"/>
      <c r="BH110" s="757"/>
      <c r="BI110" s="757"/>
      <c r="BJ110" s="757"/>
    </row>
    <row r="111" spans="1:62" ht="12.9" customHeight="1" x14ac:dyDescent="0.3">
      <c r="A111" s="175"/>
      <c r="B111" s="590" t="s">
        <v>348</v>
      </c>
      <c r="C111" s="588"/>
      <c r="D111" s="588"/>
      <c r="E111" s="588"/>
      <c r="F111" s="590" t="s">
        <v>464</v>
      </c>
      <c r="G111" s="590"/>
      <c r="H111" s="588"/>
      <c r="I111" s="588"/>
      <c r="J111" s="588"/>
      <c r="K111" s="588"/>
      <c r="L111" s="588"/>
      <c r="M111" s="588"/>
      <c r="N111" s="588"/>
      <c r="O111" s="588"/>
      <c r="P111" s="588"/>
      <c r="Q111" s="588"/>
      <c r="R111" s="588"/>
      <c r="S111" s="588"/>
      <c r="T111" s="588"/>
      <c r="U111" s="588"/>
      <c r="V111" s="588"/>
      <c r="W111" s="588"/>
      <c r="X111" s="588"/>
      <c r="Y111" s="588"/>
      <c r="Z111" s="588"/>
      <c r="AA111" s="588"/>
      <c r="AB111" s="588"/>
      <c r="AC111" s="588"/>
      <c r="AD111" s="588"/>
      <c r="AE111" s="588"/>
      <c r="AF111" s="588"/>
      <c r="AG111" s="588"/>
      <c r="AH111" s="588"/>
      <c r="AI111" s="588"/>
      <c r="AJ111" s="588"/>
      <c r="AK111" s="175"/>
      <c r="AL111" s="175"/>
      <c r="AM111" s="175"/>
      <c r="AN111" s="175"/>
      <c r="AO111" s="175"/>
      <c r="AP111" s="175"/>
      <c r="AQ111" s="175"/>
      <c r="AR111" s="175"/>
      <c r="AS111" s="175"/>
      <c r="AT111" s="175"/>
      <c r="AU111" s="175"/>
      <c r="AV111" s="175"/>
      <c r="AW111" s="175"/>
      <c r="AX111" s="175"/>
      <c r="AY111" s="175"/>
      <c r="AZ111" s="758"/>
      <c r="BA111" s="758"/>
      <c r="BB111" s="758"/>
      <c r="BC111" s="758"/>
      <c r="BD111" s="758"/>
      <c r="BE111" s="758"/>
      <c r="BF111" s="758"/>
      <c r="BG111" s="758"/>
      <c r="BH111" s="758"/>
      <c r="BI111" s="758"/>
      <c r="BJ111" s="758"/>
    </row>
    <row r="112" spans="1:62" x14ac:dyDescent="0.3">
      <c r="B112" s="575"/>
      <c r="C112" s="575"/>
      <c r="D112" s="575"/>
      <c r="E112" s="575"/>
      <c r="F112" s="575"/>
      <c r="G112" s="575"/>
      <c r="H112" s="575"/>
      <c r="I112" s="575"/>
      <c r="J112" s="575"/>
      <c r="K112" s="575"/>
      <c r="L112" s="575"/>
      <c r="M112" s="575"/>
      <c r="N112" s="575"/>
      <c r="O112" s="575"/>
      <c r="P112" s="575"/>
      <c r="Q112" s="575"/>
      <c r="R112" s="575"/>
      <c r="S112" s="575"/>
      <c r="T112" s="575"/>
      <c r="U112" s="575"/>
      <c r="V112" s="575"/>
      <c r="W112" s="575"/>
      <c r="X112" s="575"/>
      <c r="Y112" s="575"/>
      <c r="Z112" s="575"/>
      <c r="AA112" s="575"/>
      <c r="AB112" s="575"/>
      <c r="AC112" s="575"/>
      <c r="AD112" s="575"/>
      <c r="AE112" s="575"/>
      <c r="AF112" s="575"/>
      <c r="AG112" s="575"/>
      <c r="AH112" s="575"/>
      <c r="AI112" s="575"/>
      <c r="AJ112" s="575"/>
    </row>
    <row r="114" spans="6:6" x14ac:dyDescent="0.3">
      <c r="F114" s="594"/>
    </row>
  </sheetData>
  <sheetProtection algorithmName="SHA-512" hashValue="Sv6faU9nQ99knH0LtabO4WTn/UUywmBCZtOwQf3ZdDEg0LQvauJ+Xr9pM1tHKGup2V5QnM0uP7Su8hl776MV9A==" saltValue="EGKAeCH+FEORQKUXi7lO+A==" spinCount="100000" sheet="1" objects="1" scenarios="1"/>
  <mergeCells count="61">
    <mergeCell ref="AZ110:BJ111"/>
    <mergeCell ref="AZ108:BJ109"/>
    <mergeCell ref="AZ106:BJ107"/>
    <mergeCell ref="BA34:BJ35"/>
    <mergeCell ref="BA36:BJ37"/>
    <mergeCell ref="BA38:BJ39"/>
    <mergeCell ref="BA40:BJ41"/>
    <mergeCell ref="BA43:BJ44"/>
    <mergeCell ref="BA45:BJ46"/>
    <mergeCell ref="BA47:BJ48"/>
    <mergeCell ref="BA50:BJ51"/>
    <mergeCell ref="BA52:BJ53"/>
    <mergeCell ref="BA54:BJ55"/>
    <mergeCell ref="BA57:BJ58"/>
    <mergeCell ref="BA84:BJ85"/>
    <mergeCell ref="BA86:BJ87"/>
    <mergeCell ref="BA88:BJ90"/>
    <mergeCell ref="BA65:BJ66"/>
    <mergeCell ref="BA67:BJ68"/>
    <mergeCell ref="BA69:BJ70"/>
    <mergeCell ref="BA78:BJ79"/>
    <mergeCell ref="BA80:BJ81"/>
    <mergeCell ref="A3:BI3"/>
    <mergeCell ref="AJ5:BI5"/>
    <mergeCell ref="AJ7:AV7"/>
    <mergeCell ref="AJ8:AV8"/>
    <mergeCell ref="AW8:BI8"/>
    <mergeCell ref="AJ6:BI6"/>
    <mergeCell ref="AW7:BI7"/>
    <mergeCell ref="B5:AI5"/>
    <mergeCell ref="B6:AI6"/>
    <mergeCell ref="B7:AI7"/>
    <mergeCell ref="B8:AI8"/>
    <mergeCell ref="AP28:BB28"/>
    <mergeCell ref="AT20:BJ20"/>
    <mergeCell ref="B9:AI10"/>
    <mergeCell ref="B24:C24"/>
    <mergeCell ref="I24:J24"/>
    <mergeCell ref="AB24:AC24"/>
    <mergeCell ref="AL24:AM24"/>
    <mergeCell ref="AS24:AT24"/>
    <mergeCell ref="AJ9:AV9"/>
    <mergeCell ref="AW9:BI9"/>
    <mergeCell ref="AW10:BI10"/>
    <mergeCell ref="AJ10:AV10"/>
    <mergeCell ref="BC30:BD30"/>
    <mergeCell ref="AU12:BJ12"/>
    <mergeCell ref="AV14:BJ14"/>
    <mergeCell ref="AZ100:BJ101"/>
    <mergeCell ref="BA93:BJ94"/>
    <mergeCell ref="A62:BJ62"/>
    <mergeCell ref="K26:W26"/>
    <mergeCell ref="Z26:AL26"/>
    <mergeCell ref="N20:AD20"/>
    <mergeCell ref="Z18:AI18"/>
    <mergeCell ref="V16:AD16"/>
    <mergeCell ref="L14:AD14"/>
    <mergeCell ref="O12:AD12"/>
    <mergeCell ref="X26:Y26"/>
    <mergeCell ref="AN28:AO28"/>
    <mergeCell ref="AA28:AM28"/>
  </mergeCells>
  <pageMargins left="0.5" right="0.43" top="0.47" bottom="0.6" header="0.3" footer="0.3"/>
  <pageSetup orientation="portrait" horizontalDpi="1200" verticalDpi="1200" r:id="rId1"/>
  <headerFooter differentFirst="1">
    <oddHeader>&amp;L&amp;G&amp;C&amp;"Times New Roman,Bold"Paycheck Protection Program&amp;"-,Regular"
&amp;"Times New Roman,Bold"&amp;10Loan Forgiveness Application&amp;R&amp;"Times New Roman,Bold"&amp;9OMB Control Number 3245-0407
Expiration Date: 10/31/2020</oddHeader>
    <oddFooter>&amp;L&amp;"Times New Roman,Regular"&amp;9SBA Form 3508 (05/20)
Page 6</oddFooter>
    <firstHeader>&amp;L&amp;G&amp;C&amp;"Times New Roman,Bold"Paycheck Protection Program&amp;"-,Regular"
&amp;"Times New Roman,Bold"&amp;10Loan Forgiveness Application&amp;R&amp;"Times New Roman,Bold"&amp;9OMB Control Number 3245-0407
Expiration Date: 10/31/2020</firstHeader>
    <firstFooter>&amp;L&amp;"Times New Roman,Regular"&amp;9SBA Form 3508 (5/20)
Page 3</firstFooter>
  </headerFooter>
  <ignoredErrors>
    <ignoredError sqref="F75" numberStoredAsText="1"/>
  </ignoredErrors>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22957A2D36A3A46982615654783BC99" ma:contentTypeVersion="4" ma:contentTypeDescription="Create a new document." ma:contentTypeScope="" ma:versionID="63088288afdee82ff0607c5503585fb5">
  <xsd:schema xmlns:xsd="http://www.w3.org/2001/XMLSchema" xmlns:xs="http://www.w3.org/2001/XMLSchema" xmlns:p="http://schemas.microsoft.com/office/2006/metadata/properties" xmlns:ns3="1c3caa8c-b062-4a31-bc02-11469e3e4251" targetNamespace="http://schemas.microsoft.com/office/2006/metadata/properties" ma:root="true" ma:fieldsID="2a202b238033d516bfee44c42bddb192" ns3:_="">
    <xsd:import namespace="1c3caa8c-b062-4a31-bc02-11469e3e4251"/>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3caa8c-b062-4a31-bc02-11469e3e425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CA51284-8E1C-4CE1-9B7A-5C7CF426A4BB}">
  <ds:schemaRefs>
    <ds:schemaRef ds:uri="http://schemas.microsoft.com/sharepoint/v3/contenttype/forms"/>
  </ds:schemaRefs>
</ds:datastoreItem>
</file>

<file path=customXml/itemProps2.xml><?xml version="1.0" encoding="utf-8"?>
<ds:datastoreItem xmlns:ds="http://schemas.openxmlformats.org/officeDocument/2006/customXml" ds:itemID="{772C5D36-74BD-45EE-8288-9B901BC82B87}">
  <ds:schemaRefs>
    <ds:schemaRef ds:uri="http://purl.org/dc/elements/1.1/"/>
    <ds:schemaRef ds:uri="http://schemas.microsoft.com/office/2006/metadata/properties"/>
    <ds:schemaRef ds:uri="1c3caa8c-b062-4a31-bc02-11469e3e4251"/>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5439FE76-8022-4B7C-AF2D-D56ED29ED0F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3caa8c-b062-4a31-bc02-11469e3e425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8</vt:i4>
      </vt:variant>
    </vt:vector>
  </HeadingPairs>
  <TitlesOfParts>
    <vt:vector size="27" baseType="lpstr">
      <vt:lpstr>Cover</vt:lpstr>
      <vt:lpstr>Introduction</vt:lpstr>
      <vt:lpstr>Instructions</vt:lpstr>
      <vt:lpstr>Application Information</vt:lpstr>
      <vt:lpstr>Forgivable Cost Base</vt:lpstr>
      <vt:lpstr>STEP 1 FTE Calcs</vt:lpstr>
      <vt:lpstr>STEP 2 EE Data</vt:lpstr>
      <vt:lpstr>STEP 3 EE Comp</vt:lpstr>
      <vt:lpstr>SBA App Pg 3 &amp; 6</vt:lpstr>
      <vt:lpstr>SBA Table 1</vt:lpstr>
      <vt:lpstr>SBA Table 2</vt:lpstr>
      <vt:lpstr>Owner Table</vt:lpstr>
      <vt:lpstr>Significant Assumptions</vt:lpstr>
      <vt:lpstr>Documentation</vt:lpstr>
      <vt:lpstr>calc</vt:lpstr>
      <vt:lpstr>Tables calc</vt:lpstr>
      <vt:lpstr>Summary Results</vt:lpstr>
      <vt:lpstr>Calendar Calcs</vt:lpstr>
      <vt:lpstr>Actual Allocation Calc</vt:lpstr>
      <vt:lpstr>Cover!Print_Area</vt:lpstr>
      <vt:lpstr>'Forgivable Cost Base'!Print_Area</vt:lpstr>
      <vt:lpstr>Instructions!Print_Area</vt:lpstr>
      <vt:lpstr>Introduction!Print_Area</vt:lpstr>
      <vt:lpstr>'Significant Assumptions'!Print_Area</vt:lpstr>
      <vt:lpstr>'STEP 1 FTE Calcs'!Print_Area</vt:lpstr>
      <vt:lpstr>'STEP 2 EE Data'!Print_Area</vt:lpstr>
      <vt:lpstr>'Summary Results'!Print_Area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Bart Haag</dc:creator>
  <cp:lastModifiedBy>Holly Ferguson</cp:lastModifiedBy>
  <cp:lastPrinted>2020-05-20T15:43:00Z</cp:lastPrinted>
  <dcterms:created xsi:type="dcterms:W3CDTF">2020-04-05T13:16:26Z</dcterms:created>
  <dcterms:modified xsi:type="dcterms:W3CDTF">2020-05-26T12:48:35Z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0x010100F22957A2D36A3A46982615654783BC99</vt:lpwstr>
  </property>
</Properties>
</file>